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FIT MOTOR ORDER\RENCANA ORDER\"/>
    </mc:Choice>
  </mc:AlternateContent>
  <xr:revisionPtr revIDLastSave="0" documentId="13_ncr:1_{2C9AF947-8E13-4221-9410-9090EBE973C5}" xr6:coauthVersionLast="47" xr6:coauthVersionMax="47" xr10:uidLastSave="{00000000-0000-0000-0000-000000000000}"/>
  <bookViews>
    <workbookView xWindow="-120" yWindow="-120" windowWidth="20730" windowHeight="11160" firstSheet="15" activeTab="25" xr2:uid="{00000000-000D-0000-FFFF-FFFF00000000}"/>
  </bookViews>
  <sheets>
    <sheet name="Get External" sheetId="25" r:id="rId1"/>
    <sheet name="STOK PACUL" sheetId="1" r:id="rId2"/>
    <sheet name="STOK PESALAKAN" sheetId="3" r:id="rId3"/>
    <sheet name="STOK CIKDITIRO" sheetId="22" r:id="rId4"/>
    <sheet name="STOK TRAYEMAN" sheetId="38" r:id="rId5"/>
    <sheet name="FR_HITUNG_MINMAX" sheetId="4" r:id="rId6"/>
    <sheet name="KATEGORI PACUL" sheetId="5" state="hidden" r:id="rId7"/>
    <sheet name="KATEGORI PESALAKAN" sheetId="6" state="hidden" r:id="rId8"/>
    <sheet name="KATEGORI CIKDITIRO" sheetId="24" state="hidden" r:id="rId9"/>
    <sheet name="BR DTG ADW" sheetId="7" r:id="rId10"/>
    <sheet name="BR DTG PACUL" sheetId="8" r:id="rId11"/>
    <sheet name="BR DTG CIKDITIRO" sheetId="23" r:id="rId12"/>
    <sheet name="SUPPLIER" sheetId="9" state="hidden" r:id="rId13"/>
    <sheet name="PERSAMAAN" sheetId="31" state="hidden" r:id="rId14"/>
    <sheet name="BR DTG TRAYEMAN" sheetId="39" r:id="rId15"/>
    <sheet name="ORDER" sheetId="27" r:id="rId16"/>
    <sheet name="NOSTOK PESALAKAN" sheetId="30" state="hidden" r:id="rId17"/>
    <sheet name="CEK PESALAKAN D" sheetId="33" state="hidden" r:id="rId18"/>
    <sheet name="NOSTOK PACUL" sheetId="29" state="hidden" r:id="rId19"/>
    <sheet name="CEK PACUL D" sheetId="35" state="hidden" r:id="rId20"/>
    <sheet name="NOSTOK TRAYEMAN" sheetId="41" state="hidden" r:id="rId21"/>
    <sheet name="NOSTOK CIKDITIRO" sheetId="28" state="hidden" r:id="rId22"/>
    <sheet name="CEK CIK DITIRO D" sheetId="36" state="hidden" r:id="rId23"/>
    <sheet name="KATEGORI TRAYEMAN" sheetId="40" state="hidden" r:id="rId24"/>
    <sheet name="ANTARCABANG" sheetId="10" r:id="rId25"/>
    <sheet name="WA SUPPLIER" sheetId="18" r:id="rId26"/>
    <sheet name="REALISASI ORDER" sheetId="13" r:id="rId27"/>
    <sheet name="BRG OTW NSA" sheetId="21" r:id="rId28"/>
    <sheet name="KETENTUAN " sheetId="12" state="hidden" r:id="rId29"/>
  </sheets>
  <definedNames>
    <definedName name="_xlnm._FilterDatabase" localSheetId="9" hidden="1">'BR DTG ADW'!$A$1:$E$56</definedName>
    <definedName name="_xlnm._FilterDatabase" localSheetId="11" hidden="1">'BR DTG CIKDITIRO'!$A$1:$E$5</definedName>
    <definedName name="_xlnm._FilterDatabase" localSheetId="10" hidden="1">'BR DTG PACUL'!$A$1:$E$6</definedName>
    <definedName name="_xlnm._FilterDatabase" localSheetId="14" hidden="1">'BR DTG TRAYEMAN'!$A$1:$E$5</definedName>
    <definedName name="_xlnm._FilterDatabase" localSheetId="27" hidden="1">'BRG OTW NSA'!$A$1:$E$1</definedName>
    <definedName name="_xlnm._FilterDatabase" localSheetId="22" hidden="1">'CEK CIK DITIRO D'!$A$4:$D$288</definedName>
    <definedName name="_xlnm._FilterDatabase" localSheetId="19" hidden="1">'CEK PACUL D'!$A$4:$D$288</definedName>
    <definedName name="_xlnm._FilterDatabase" localSheetId="17" hidden="1">'CEK PESALAKAN D'!$A$4:$D$288</definedName>
    <definedName name="_xlnm._FilterDatabase" localSheetId="5" hidden="1">FR_HITUNG_MINMAX!$A$1:$AU$1635</definedName>
    <definedName name="_xlnm._FilterDatabase" localSheetId="21" hidden="1">'NOSTOK CIKDITIRO'!#REF!</definedName>
    <definedName name="_xlnm._FilterDatabase" localSheetId="20" hidden="1">'NOSTOK TRAYEMAN'!#REF!</definedName>
    <definedName name="_xlnm._FilterDatabase" localSheetId="15" hidden="1">ORDER!$D$3:$JN$1119</definedName>
    <definedName name="_xlnm._FilterDatabase" localSheetId="13" hidden="1">PERSAMAAN!$A$2:$D$89</definedName>
    <definedName name="_xlnm._FilterDatabase" localSheetId="26" hidden="1">'REALISASI ORDER'!$A$1:$F$1</definedName>
    <definedName name="_xlnm._FilterDatabase" localSheetId="3" hidden="1">'STOK CIKDITIRO'!$A$1:$IV$3842</definedName>
    <definedName name="_xlnm._FilterDatabase" localSheetId="1" hidden="1">'STOK PACUL'!$A$1:$IV$4063</definedName>
    <definedName name="_xlnm._FilterDatabase" localSheetId="2" hidden="1">'STOK PESALAKAN'!$A$1:$IV$3825</definedName>
    <definedName name="_xlnm._FilterDatabase" localSheetId="4" hidden="1">'STOK TRAYEMAN'!$A$1:$IV$3938</definedName>
    <definedName name="_xlnm._FilterDatabase" localSheetId="25" hidden="1">'WA SUPPLIER'!$A$127:$E$177</definedName>
    <definedName name="pacul_05_05_2021" localSheetId="0">'Get External'!#REF!</definedName>
    <definedName name="_xlnm.Print_Area" localSheetId="24">ANTARCABANG!#REF!</definedName>
    <definedName name="_xlnm.Print_Area" localSheetId="15">ORDER!$D$3:$BP$650</definedName>
    <definedName name="_xlnm.Print_Area" localSheetId="26">'REALISASI ORDER'!$C$1:$E$1</definedName>
    <definedName name="_xlnm.Print_Area" localSheetId="1">'STOK PACUL'!$C$1:$F$76</definedName>
    <definedName name="_xlnm.Print_Area" localSheetId="25">'WA SUPPLIER'!$A$83:$D$96</definedName>
  </definedNames>
  <calcPr calcId="181029"/>
  <pivotCaches>
    <pivotCache cacheId="0" r:id="rId30"/>
    <pivotCache cacheId="1" r:id="rId31"/>
    <pivotCache cacheId="2" r:id="rId32"/>
    <pivotCache cacheId="3" r:id="rId33"/>
  </pivotCaches>
</workbook>
</file>

<file path=xl/calcChain.xml><?xml version="1.0" encoding="utf-8"?>
<calcChain xmlns="http://schemas.openxmlformats.org/spreadsheetml/2006/main">
  <c r="E57" i="18" l="1"/>
  <c r="F57" i="18" s="1"/>
  <c r="B4" i="27"/>
  <c r="BW779" i="27"/>
  <c r="BS779" i="27"/>
  <c r="BF779" i="27"/>
  <c r="AI779" i="27"/>
  <c r="AF779" i="27"/>
  <c r="AC779" i="27"/>
  <c r="Z779" i="27"/>
  <c r="S779" i="27"/>
  <c r="R779" i="27"/>
  <c r="Q779" i="27"/>
  <c r="P779" i="27"/>
  <c r="O779" i="27"/>
  <c r="N779" i="27"/>
  <c r="M779" i="27"/>
  <c r="AM779" i="27" s="1"/>
  <c r="L779" i="27"/>
  <c r="AL779" i="27" s="1"/>
  <c r="K779" i="27"/>
  <c r="AK779" i="27" s="1"/>
  <c r="J779" i="27"/>
  <c r="I779" i="27"/>
  <c r="G779" i="27"/>
  <c r="E779" i="27"/>
  <c r="BW778" i="27"/>
  <c r="BS778" i="27"/>
  <c r="BF778" i="27"/>
  <c r="AI778" i="27"/>
  <c r="AF778" i="27"/>
  <c r="AC778" i="27"/>
  <c r="Z778" i="27"/>
  <c r="S778" i="27"/>
  <c r="R778" i="27"/>
  <c r="Q778" i="27"/>
  <c r="P778" i="27"/>
  <c r="O778" i="27"/>
  <c r="N778" i="27"/>
  <c r="M778" i="27"/>
  <c r="AM778" i="27" s="1"/>
  <c r="L778" i="27"/>
  <c r="AL778" i="27" s="1"/>
  <c r="K778" i="27"/>
  <c r="AK778" i="27" s="1"/>
  <c r="J778" i="27"/>
  <c r="I778" i="27"/>
  <c r="G778" i="27"/>
  <c r="E778" i="27"/>
  <c r="BW777" i="27"/>
  <c r="BS777" i="27"/>
  <c r="BF777" i="27"/>
  <c r="AI777" i="27"/>
  <c r="AF777" i="27"/>
  <c r="AC777" i="27"/>
  <c r="Z777" i="27"/>
  <c r="S777" i="27"/>
  <c r="R777" i="27"/>
  <c r="Q777" i="27"/>
  <c r="P777" i="27"/>
  <c r="O777" i="27"/>
  <c r="N777" i="27"/>
  <c r="M777" i="27"/>
  <c r="AM777" i="27" s="1"/>
  <c r="L777" i="27"/>
  <c r="AL777" i="27" s="1"/>
  <c r="K777" i="27"/>
  <c r="AK777" i="27" s="1"/>
  <c r="J777" i="27"/>
  <c r="I777" i="27"/>
  <c r="G777" i="27"/>
  <c r="E777" i="27"/>
  <c r="BW776" i="27"/>
  <c r="BS776" i="27"/>
  <c r="BF776" i="27"/>
  <c r="AI776" i="27"/>
  <c r="AF776" i="27"/>
  <c r="AC776" i="27"/>
  <c r="Z776" i="27"/>
  <c r="S776" i="27"/>
  <c r="R776" i="27"/>
  <c r="Q776" i="27"/>
  <c r="P776" i="27"/>
  <c r="O776" i="27"/>
  <c r="N776" i="27"/>
  <c r="M776" i="27"/>
  <c r="L776" i="27"/>
  <c r="AL776" i="27" s="1"/>
  <c r="K776" i="27"/>
  <c r="AK776" i="27" s="1"/>
  <c r="J776" i="27"/>
  <c r="I776" i="27"/>
  <c r="G776" i="27"/>
  <c r="F776" i="27"/>
  <c r="E776" i="27"/>
  <c r="D776" i="27"/>
  <c r="AP1459" i="4"/>
  <c r="AS1459" i="4"/>
  <c r="AT1459" i="4"/>
  <c r="AP1460" i="4"/>
  <c r="AS1460" i="4"/>
  <c r="AT1460" i="4"/>
  <c r="AP1461" i="4"/>
  <c r="AS1461" i="4"/>
  <c r="BT776" i="27" s="1"/>
  <c r="AT1461" i="4"/>
  <c r="AP1462" i="4"/>
  <c r="AS1462" i="4"/>
  <c r="AT1462" i="4"/>
  <c r="AP1463" i="4"/>
  <c r="AS1463" i="4"/>
  <c r="AT1463" i="4"/>
  <c r="AP1464" i="4"/>
  <c r="AS1464" i="4"/>
  <c r="AT1464" i="4"/>
  <c r="AP1465" i="4"/>
  <c r="AS1465" i="4"/>
  <c r="AT1465" i="4"/>
  <c r="AP1466" i="4"/>
  <c r="AS1466" i="4"/>
  <c r="AT1466" i="4"/>
  <c r="AP1467" i="4"/>
  <c r="AS1467" i="4"/>
  <c r="AT1467" i="4"/>
  <c r="AP1468" i="4"/>
  <c r="AS1468" i="4"/>
  <c r="AT1468" i="4"/>
  <c r="AP1469" i="4"/>
  <c r="AS1469" i="4"/>
  <c r="AT1469" i="4"/>
  <c r="AP1470" i="4"/>
  <c r="AS1470" i="4"/>
  <c r="AT1470" i="4"/>
  <c r="AP1471" i="4"/>
  <c r="AS1471" i="4"/>
  <c r="AT1471" i="4"/>
  <c r="AP1472" i="4"/>
  <c r="AS1472" i="4"/>
  <c r="AT1472" i="4"/>
  <c r="AP1473" i="4"/>
  <c r="AS1473" i="4"/>
  <c r="BT777" i="27" s="1"/>
  <c r="AT1473" i="4"/>
  <c r="AP1474" i="4"/>
  <c r="AS1474" i="4"/>
  <c r="AT1474" i="4"/>
  <c r="AP1475" i="4"/>
  <c r="AS1475" i="4"/>
  <c r="AT1475" i="4"/>
  <c r="AP1476" i="4"/>
  <c r="AS1476" i="4"/>
  <c r="AT1476" i="4"/>
  <c r="H3957" i="22"/>
  <c r="H3921" i="3"/>
  <c r="H3938" i="38"/>
  <c r="H4063" i="1"/>
  <c r="C779" i="27"/>
  <c r="C778" i="27"/>
  <c r="C777" i="27"/>
  <c r="C776" i="27"/>
  <c r="C775" i="27"/>
  <c r="C774" i="27"/>
  <c r="C773" i="27"/>
  <c r="C772" i="27"/>
  <c r="C771" i="27"/>
  <c r="C770" i="27"/>
  <c r="C769" i="27"/>
  <c r="C768" i="27"/>
  <c r="C767" i="27"/>
  <c r="C766" i="27"/>
  <c r="C765" i="27"/>
  <c r="C764" i="27"/>
  <c r="C763" i="27"/>
  <c r="C762" i="27"/>
  <c r="C761" i="27"/>
  <c r="C760" i="27"/>
  <c r="C759" i="27"/>
  <c r="C758" i="27"/>
  <c r="C757" i="27"/>
  <c r="C756" i="27"/>
  <c r="C755" i="27"/>
  <c r="C754" i="27"/>
  <c r="C753" i="27"/>
  <c r="C752" i="27"/>
  <c r="C751" i="27"/>
  <c r="C750" i="27"/>
  <c r="C749" i="27"/>
  <c r="C748" i="27"/>
  <c r="C747" i="27"/>
  <c r="C746" i="27"/>
  <c r="C745" i="27"/>
  <c r="C744" i="27"/>
  <c r="C743" i="27"/>
  <c r="C742" i="27"/>
  <c r="C741" i="27"/>
  <c r="C740" i="27"/>
  <c r="C739" i="27"/>
  <c r="C738" i="27"/>
  <c r="C737" i="27"/>
  <c r="C736" i="27"/>
  <c r="C735" i="27"/>
  <c r="C734" i="27"/>
  <c r="C733" i="27"/>
  <c r="C732" i="27"/>
  <c r="C731" i="27"/>
  <c r="C730" i="27"/>
  <c r="C729" i="27"/>
  <c r="C728" i="27"/>
  <c r="C727" i="27"/>
  <c r="C726" i="27"/>
  <c r="C725" i="27"/>
  <c r="C724" i="27"/>
  <c r="C723" i="27"/>
  <c r="C722" i="27"/>
  <c r="C721" i="27"/>
  <c r="C720" i="27"/>
  <c r="C719" i="27"/>
  <c r="C718" i="27"/>
  <c r="C717" i="27"/>
  <c r="C716" i="27"/>
  <c r="C715" i="27"/>
  <c r="C714" i="27"/>
  <c r="C713" i="27"/>
  <c r="C712" i="27"/>
  <c r="C711" i="27"/>
  <c r="C710" i="27"/>
  <c r="C709" i="27"/>
  <c r="C708" i="27"/>
  <c r="C707" i="27"/>
  <c r="C706" i="27"/>
  <c r="C705" i="27"/>
  <c r="C704" i="27"/>
  <c r="C703" i="27"/>
  <c r="C702" i="27"/>
  <c r="C701" i="27"/>
  <c r="C700" i="27"/>
  <c r="C699" i="27"/>
  <c r="C698" i="27"/>
  <c r="C697" i="27"/>
  <c r="C696" i="27"/>
  <c r="C695" i="27"/>
  <c r="C694" i="27"/>
  <c r="C693" i="27"/>
  <c r="C692" i="27"/>
  <c r="C691" i="27"/>
  <c r="C690" i="27"/>
  <c r="C689" i="27"/>
  <c r="C688" i="27"/>
  <c r="C687" i="27"/>
  <c r="C686" i="27"/>
  <c r="C685" i="27"/>
  <c r="C684" i="27"/>
  <c r="C683" i="27"/>
  <c r="C682" i="27"/>
  <c r="C681" i="27"/>
  <c r="C680" i="27"/>
  <c r="C679" i="27"/>
  <c r="C678" i="27"/>
  <c r="C677" i="27"/>
  <c r="C676" i="27"/>
  <c r="C675" i="27"/>
  <c r="C674" i="27"/>
  <c r="C673" i="27"/>
  <c r="C672" i="27"/>
  <c r="C671" i="27"/>
  <c r="C670" i="27"/>
  <c r="C669" i="27"/>
  <c r="C668" i="27"/>
  <c r="C667" i="27"/>
  <c r="C666" i="27"/>
  <c r="C665" i="27"/>
  <c r="C664" i="27"/>
  <c r="C663" i="27"/>
  <c r="C662" i="27"/>
  <c r="C661" i="27"/>
  <c r="C660" i="27"/>
  <c r="C659" i="27"/>
  <c r="C658" i="27"/>
  <c r="C657" i="27"/>
  <c r="C656" i="27"/>
  <c r="C655" i="27"/>
  <c r="C654" i="27"/>
  <c r="C653" i="27"/>
  <c r="C652" i="27"/>
  <c r="C651" i="27"/>
  <c r="C650" i="27"/>
  <c r="C649" i="27"/>
  <c r="C648" i="27"/>
  <c r="C647" i="27"/>
  <c r="C646" i="27"/>
  <c r="C645" i="27"/>
  <c r="C644" i="27"/>
  <c r="C643" i="27"/>
  <c r="C642" i="27"/>
  <c r="C641" i="27"/>
  <c r="C640" i="27"/>
  <c r="C639" i="27"/>
  <c r="C638" i="27"/>
  <c r="C637" i="27"/>
  <c r="C636" i="27"/>
  <c r="C635" i="27"/>
  <c r="C634" i="27"/>
  <c r="C633" i="27"/>
  <c r="C632" i="27"/>
  <c r="C631" i="27"/>
  <c r="C630" i="27"/>
  <c r="C629" i="27"/>
  <c r="C628" i="27"/>
  <c r="C627" i="27"/>
  <c r="C626" i="27"/>
  <c r="C625" i="27"/>
  <c r="C624" i="27"/>
  <c r="C623" i="27"/>
  <c r="C622" i="27"/>
  <c r="C621" i="27"/>
  <c r="C620" i="27"/>
  <c r="C619" i="27"/>
  <c r="C618" i="27"/>
  <c r="C617" i="27"/>
  <c r="C616" i="27"/>
  <c r="C615" i="27"/>
  <c r="C614" i="27"/>
  <c r="C613" i="27"/>
  <c r="C612" i="27"/>
  <c r="C611" i="27"/>
  <c r="C610" i="27"/>
  <c r="C609" i="27"/>
  <c r="C608" i="27"/>
  <c r="C607" i="27"/>
  <c r="C606" i="27"/>
  <c r="C605" i="27"/>
  <c r="C604" i="27"/>
  <c r="C603" i="27"/>
  <c r="C602" i="27"/>
  <c r="C601" i="27"/>
  <c r="C600" i="27"/>
  <c r="C599" i="27"/>
  <c r="C598" i="27"/>
  <c r="C597" i="27"/>
  <c r="C596" i="27"/>
  <c r="C595" i="27"/>
  <c r="C594" i="27"/>
  <c r="C593" i="27"/>
  <c r="C592" i="27"/>
  <c r="C591" i="27"/>
  <c r="C590" i="27"/>
  <c r="C589" i="27"/>
  <c r="C588" i="27"/>
  <c r="C587" i="27"/>
  <c r="C586" i="27"/>
  <c r="C585" i="27"/>
  <c r="C584" i="27"/>
  <c r="C583" i="27"/>
  <c r="C582" i="27"/>
  <c r="C581" i="27"/>
  <c r="C580" i="27"/>
  <c r="C579" i="27"/>
  <c r="C578" i="27"/>
  <c r="C577" i="27"/>
  <c r="C576" i="27"/>
  <c r="C575" i="27"/>
  <c r="C574" i="27"/>
  <c r="C573" i="27"/>
  <c r="C572" i="27"/>
  <c r="C571" i="27"/>
  <c r="C570" i="27"/>
  <c r="C569" i="27"/>
  <c r="C568" i="27"/>
  <c r="C567" i="27"/>
  <c r="C566" i="27"/>
  <c r="C565" i="27"/>
  <c r="C564" i="27"/>
  <c r="C563" i="27"/>
  <c r="C562" i="27"/>
  <c r="C561" i="27"/>
  <c r="C560" i="27"/>
  <c r="C559" i="27"/>
  <c r="C558" i="27"/>
  <c r="C557" i="27"/>
  <c r="C556" i="27"/>
  <c r="C555" i="27"/>
  <c r="C554" i="27"/>
  <c r="C553" i="27"/>
  <c r="C552" i="27"/>
  <c r="C551" i="27"/>
  <c r="C550" i="27"/>
  <c r="C549" i="27"/>
  <c r="C548" i="27"/>
  <c r="C547" i="27"/>
  <c r="C546" i="27"/>
  <c r="C545" i="27"/>
  <c r="C544" i="27"/>
  <c r="C543" i="27"/>
  <c r="C542" i="27"/>
  <c r="C541" i="27"/>
  <c r="C540" i="27"/>
  <c r="C539" i="27"/>
  <c r="C538" i="27"/>
  <c r="C537" i="27"/>
  <c r="C536" i="27"/>
  <c r="C535" i="27"/>
  <c r="C534" i="27"/>
  <c r="C533" i="27"/>
  <c r="C532" i="27"/>
  <c r="C531" i="27"/>
  <c r="C530" i="27"/>
  <c r="C529" i="27"/>
  <c r="C528" i="27"/>
  <c r="C527" i="27"/>
  <c r="C526" i="27"/>
  <c r="C525" i="27"/>
  <c r="C524" i="27"/>
  <c r="C523" i="27"/>
  <c r="C522" i="27"/>
  <c r="C521" i="27"/>
  <c r="C520" i="27"/>
  <c r="C519" i="27"/>
  <c r="C518" i="27"/>
  <c r="C517" i="27"/>
  <c r="C516" i="27"/>
  <c r="C515" i="27"/>
  <c r="C514" i="27"/>
  <c r="C513" i="27"/>
  <c r="C512" i="27"/>
  <c r="C511" i="27"/>
  <c r="C510" i="27"/>
  <c r="C509" i="27"/>
  <c r="C508" i="27"/>
  <c r="C507" i="27"/>
  <c r="C506" i="27"/>
  <c r="C505" i="27"/>
  <c r="C504" i="27"/>
  <c r="C503" i="27"/>
  <c r="C502" i="27"/>
  <c r="C501" i="27"/>
  <c r="C500" i="27"/>
  <c r="C499" i="27"/>
  <c r="C498" i="27"/>
  <c r="C497" i="27"/>
  <c r="C496" i="27"/>
  <c r="C495" i="27"/>
  <c r="C494" i="27"/>
  <c r="C493" i="27"/>
  <c r="C492" i="27"/>
  <c r="C491" i="27"/>
  <c r="C490" i="27"/>
  <c r="C489" i="27"/>
  <c r="C488" i="27"/>
  <c r="C487" i="27"/>
  <c r="C486" i="27"/>
  <c r="C485" i="27"/>
  <c r="C484" i="27"/>
  <c r="C483" i="27"/>
  <c r="C482" i="27"/>
  <c r="C481" i="27"/>
  <c r="C480" i="27"/>
  <c r="C479" i="27"/>
  <c r="C478" i="27"/>
  <c r="C477" i="27"/>
  <c r="C476" i="27"/>
  <c r="C475" i="27"/>
  <c r="C474" i="27"/>
  <c r="C473" i="27"/>
  <c r="C472" i="27"/>
  <c r="C471" i="27"/>
  <c r="C470" i="27"/>
  <c r="C469" i="27"/>
  <c r="C468" i="27"/>
  <c r="C467" i="27"/>
  <c r="C466" i="27"/>
  <c r="C465" i="27"/>
  <c r="C464" i="27"/>
  <c r="C463" i="27"/>
  <c r="C462" i="27"/>
  <c r="C461" i="27"/>
  <c r="C460" i="27"/>
  <c r="C459" i="27"/>
  <c r="C458" i="27"/>
  <c r="C457" i="27"/>
  <c r="C456" i="27"/>
  <c r="C455" i="27"/>
  <c r="C454" i="27"/>
  <c r="C453" i="27"/>
  <c r="C452" i="27"/>
  <c r="C451" i="27"/>
  <c r="C450" i="27"/>
  <c r="C449" i="27"/>
  <c r="C448" i="27"/>
  <c r="C447" i="27"/>
  <c r="C446" i="27"/>
  <c r="C445" i="27"/>
  <c r="C444" i="27"/>
  <c r="C443" i="27"/>
  <c r="C442" i="27"/>
  <c r="C441" i="27"/>
  <c r="C440" i="27"/>
  <c r="C439" i="27"/>
  <c r="C438" i="27"/>
  <c r="C437" i="27"/>
  <c r="C436" i="27"/>
  <c r="C435" i="27"/>
  <c r="C434" i="27"/>
  <c r="C433" i="27"/>
  <c r="C432" i="27"/>
  <c r="C431" i="27"/>
  <c r="C430" i="27"/>
  <c r="C429" i="27"/>
  <c r="C428" i="27"/>
  <c r="C427" i="27"/>
  <c r="C426" i="27"/>
  <c r="C425" i="27"/>
  <c r="C424" i="27"/>
  <c r="C423" i="27"/>
  <c r="C422" i="27"/>
  <c r="C421" i="27"/>
  <c r="C420" i="27"/>
  <c r="C419" i="27"/>
  <c r="C418" i="27"/>
  <c r="C417" i="27"/>
  <c r="C416" i="27"/>
  <c r="C415" i="27"/>
  <c r="C414" i="27"/>
  <c r="C413" i="27"/>
  <c r="C412" i="27"/>
  <c r="C411" i="27"/>
  <c r="C410" i="27"/>
  <c r="C409" i="27"/>
  <c r="C408" i="27"/>
  <c r="C407" i="27"/>
  <c r="C406" i="27"/>
  <c r="C405" i="27"/>
  <c r="C404" i="27"/>
  <c r="C403" i="27"/>
  <c r="C402" i="27"/>
  <c r="C401" i="27"/>
  <c r="C400" i="27"/>
  <c r="C399" i="27"/>
  <c r="C398" i="27"/>
  <c r="C397" i="27"/>
  <c r="C396" i="27"/>
  <c r="C395" i="27"/>
  <c r="C394" i="27"/>
  <c r="C393" i="27"/>
  <c r="C392" i="27"/>
  <c r="C391" i="27"/>
  <c r="C390" i="27"/>
  <c r="C389" i="27"/>
  <c r="C388" i="27"/>
  <c r="C387" i="27"/>
  <c r="C386" i="27"/>
  <c r="C385" i="27"/>
  <c r="C384" i="27"/>
  <c r="C383" i="27"/>
  <c r="C382" i="27"/>
  <c r="C381" i="27"/>
  <c r="C380" i="27"/>
  <c r="C379" i="27"/>
  <c r="C378" i="27"/>
  <c r="C377" i="27"/>
  <c r="C376" i="27"/>
  <c r="C375" i="27"/>
  <c r="C374" i="27"/>
  <c r="C373" i="27"/>
  <c r="C372" i="27"/>
  <c r="C371" i="27"/>
  <c r="C370" i="27"/>
  <c r="C369" i="27"/>
  <c r="C368" i="27"/>
  <c r="C367" i="27"/>
  <c r="C366" i="27"/>
  <c r="C365" i="27"/>
  <c r="C364" i="27"/>
  <c r="C363" i="27"/>
  <c r="C362" i="27"/>
  <c r="C361" i="27"/>
  <c r="C360" i="27"/>
  <c r="C359" i="27"/>
  <c r="C358" i="27"/>
  <c r="C357" i="27"/>
  <c r="C356" i="27"/>
  <c r="C355" i="27"/>
  <c r="C354" i="27"/>
  <c r="C353" i="27"/>
  <c r="C352" i="27"/>
  <c r="C351" i="27"/>
  <c r="C350" i="27"/>
  <c r="C349" i="27"/>
  <c r="C348" i="27"/>
  <c r="C347" i="27"/>
  <c r="C346" i="27"/>
  <c r="C345" i="27"/>
  <c r="C344" i="27"/>
  <c r="C343" i="27"/>
  <c r="C342" i="27"/>
  <c r="C341" i="27"/>
  <c r="C340" i="27"/>
  <c r="C339" i="27"/>
  <c r="C338" i="27"/>
  <c r="C337" i="27"/>
  <c r="C336" i="27"/>
  <c r="C335" i="27"/>
  <c r="C334" i="27"/>
  <c r="C333" i="27"/>
  <c r="C332" i="27"/>
  <c r="C331" i="27"/>
  <c r="C330" i="27"/>
  <c r="C329" i="27"/>
  <c r="C328" i="27"/>
  <c r="C327" i="27"/>
  <c r="C326" i="27"/>
  <c r="C325" i="27"/>
  <c r="C324" i="27"/>
  <c r="C323" i="27"/>
  <c r="C322" i="27"/>
  <c r="C321" i="27"/>
  <c r="C320" i="27"/>
  <c r="C319" i="27"/>
  <c r="C318" i="27"/>
  <c r="C317" i="27"/>
  <c r="C316" i="27"/>
  <c r="C315" i="27"/>
  <c r="C314" i="27"/>
  <c r="C313" i="27"/>
  <c r="C312" i="27"/>
  <c r="C311" i="27"/>
  <c r="C310" i="27"/>
  <c r="C309" i="27"/>
  <c r="C308" i="27"/>
  <c r="C307" i="27"/>
  <c r="C306" i="27"/>
  <c r="C305" i="27"/>
  <c r="C304" i="27"/>
  <c r="C303" i="27"/>
  <c r="C302" i="27"/>
  <c r="C301" i="27"/>
  <c r="C300" i="27"/>
  <c r="C299" i="27"/>
  <c r="C298" i="27"/>
  <c r="C297" i="27"/>
  <c r="C296" i="27"/>
  <c r="C295" i="27"/>
  <c r="C294" i="27"/>
  <c r="C293" i="27"/>
  <c r="C292" i="27"/>
  <c r="C291" i="27"/>
  <c r="C290" i="27"/>
  <c r="C289" i="27"/>
  <c r="C288" i="27"/>
  <c r="C287" i="27"/>
  <c r="C286" i="27"/>
  <c r="C285" i="27"/>
  <c r="C284" i="27"/>
  <c r="C283" i="27"/>
  <c r="C282" i="27"/>
  <c r="C281" i="27"/>
  <c r="C280" i="27"/>
  <c r="C279" i="27"/>
  <c r="C278" i="27"/>
  <c r="C277" i="27"/>
  <c r="C276" i="27"/>
  <c r="C275" i="27"/>
  <c r="C274" i="27"/>
  <c r="C273" i="27"/>
  <c r="C272" i="27"/>
  <c r="C271" i="27"/>
  <c r="C270" i="27"/>
  <c r="C269" i="27"/>
  <c r="C268" i="27"/>
  <c r="C267" i="27"/>
  <c r="C266" i="27"/>
  <c r="C265" i="27"/>
  <c r="C264" i="27"/>
  <c r="C263" i="27"/>
  <c r="C262" i="27"/>
  <c r="C261" i="27"/>
  <c r="C260" i="27"/>
  <c r="C259" i="27"/>
  <c r="C258" i="27"/>
  <c r="C257" i="27"/>
  <c r="C256" i="27"/>
  <c r="C255" i="27"/>
  <c r="C254" i="27"/>
  <c r="C253" i="27"/>
  <c r="C252" i="27"/>
  <c r="C251" i="27"/>
  <c r="C250" i="27"/>
  <c r="C249" i="27"/>
  <c r="C248" i="27"/>
  <c r="C247" i="27"/>
  <c r="C246" i="27"/>
  <c r="C245" i="27"/>
  <c r="C244" i="27"/>
  <c r="C243" i="27"/>
  <c r="C242" i="27"/>
  <c r="C241" i="27"/>
  <c r="C240" i="27"/>
  <c r="C239" i="27"/>
  <c r="C238" i="27"/>
  <c r="C237" i="27"/>
  <c r="C236" i="27"/>
  <c r="C235" i="27"/>
  <c r="C234" i="27"/>
  <c r="C233" i="27"/>
  <c r="C232" i="27"/>
  <c r="C231" i="27"/>
  <c r="C230" i="27"/>
  <c r="C229" i="27"/>
  <c r="C228" i="27"/>
  <c r="C227" i="27"/>
  <c r="C226" i="27"/>
  <c r="C225" i="27"/>
  <c r="C224" i="27"/>
  <c r="C223" i="27"/>
  <c r="C222" i="27"/>
  <c r="C221" i="27"/>
  <c r="C220" i="27"/>
  <c r="C219" i="27"/>
  <c r="C218" i="27"/>
  <c r="C217" i="27"/>
  <c r="C216" i="27"/>
  <c r="C215" i="27"/>
  <c r="C214" i="27"/>
  <c r="C213" i="27"/>
  <c r="C212" i="27"/>
  <c r="C211" i="27"/>
  <c r="C210" i="27"/>
  <c r="C209" i="27"/>
  <c r="C208" i="27"/>
  <c r="C207" i="27"/>
  <c r="C206" i="27"/>
  <c r="C205" i="27"/>
  <c r="C204" i="27"/>
  <c r="C203" i="27"/>
  <c r="C202" i="27"/>
  <c r="C201" i="27"/>
  <c r="C200" i="27"/>
  <c r="C199" i="27"/>
  <c r="C198" i="27"/>
  <c r="C197" i="27"/>
  <c r="C196" i="27"/>
  <c r="C195" i="27"/>
  <c r="C194" i="27"/>
  <c r="C193" i="27"/>
  <c r="C192" i="27"/>
  <c r="C191" i="27"/>
  <c r="C190" i="27"/>
  <c r="C189" i="27"/>
  <c r="C188" i="27"/>
  <c r="C187" i="27"/>
  <c r="C186" i="27"/>
  <c r="C185" i="27"/>
  <c r="C184" i="27"/>
  <c r="C183" i="27"/>
  <c r="C182" i="27"/>
  <c r="C181" i="27"/>
  <c r="C180" i="27"/>
  <c r="C179" i="27"/>
  <c r="C178" i="27"/>
  <c r="C177" i="27"/>
  <c r="C176" i="27"/>
  <c r="C175" i="27"/>
  <c r="C174" i="27"/>
  <c r="C173" i="27"/>
  <c r="C172" i="27"/>
  <c r="C171" i="27"/>
  <c r="C170" i="27"/>
  <c r="C169" i="27"/>
  <c r="C168" i="27"/>
  <c r="C167" i="27"/>
  <c r="C166" i="27"/>
  <c r="C165" i="27"/>
  <c r="C164" i="27"/>
  <c r="C163" i="27"/>
  <c r="C162" i="27"/>
  <c r="C161" i="27"/>
  <c r="C160" i="27"/>
  <c r="C159" i="27"/>
  <c r="C158" i="27"/>
  <c r="C157" i="27"/>
  <c r="C156" i="27"/>
  <c r="C155" i="27"/>
  <c r="C154" i="27"/>
  <c r="C153" i="27"/>
  <c r="C152" i="27"/>
  <c r="C151" i="27"/>
  <c r="C150" i="27"/>
  <c r="C149" i="27"/>
  <c r="C148" i="27"/>
  <c r="C147" i="27"/>
  <c r="C146" i="27"/>
  <c r="C145" i="27"/>
  <c r="C144" i="27"/>
  <c r="C143" i="27"/>
  <c r="C142" i="27"/>
  <c r="C141" i="27"/>
  <c r="C140" i="27"/>
  <c r="C139" i="27"/>
  <c r="C138" i="27"/>
  <c r="C137" i="27"/>
  <c r="C136" i="27"/>
  <c r="C135" i="27"/>
  <c r="C134" i="27"/>
  <c r="C133" i="27"/>
  <c r="C132" i="27"/>
  <c r="C131" i="27"/>
  <c r="C130" i="27"/>
  <c r="C129" i="27"/>
  <c r="C128" i="27"/>
  <c r="C127" i="27"/>
  <c r="C126" i="27"/>
  <c r="C125" i="27"/>
  <c r="C124" i="27"/>
  <c r="C123" i="27"/>
  <c r="C122" i="27"/>
  <c r="C121" i="27"/>
  <c r="C120" i="27"/>
  <c r="C119" i="27"/>
  <c r="C118" i="27"/>
  <c r="C117" i="27"/>
  <c r="C116" i="27"/>
  <c r="C115" i="27"/>
  <c r="C114" i="27"/>
  <c r="C113" i="27"/>
  <c r="C112" i="27"/>
  <c r="C111" i="27"/>
  <c r="C110" i="27"/>
  <c r="C109" i="27"/>
  <c r="C108" i="27"/>
  <c r="C107" i="27"/>
  <c r="C106" i="27"/>
  <c r="C105" i="27"/>
  <c r="C104" i="27"/>
  <c r="C103" i="27"/>
  <c r="C102" i="27"/>
  <c r="C101" i="27"/>
  <c r="C100" i="27"/>
  <c r="C99" i="27"/>
  <c r="C98" i="27"/>
  <c r="C97" i="27"/>
  <c r="C96" i="27"/>
  <c r="C95" i="27"/>
  <c r="C94" i="27"/>
  <c r="C93" i="27"/>
  <c r="C92" i="27"/>
  <c r="C91" i="27"/>
  <c r="C90" i="27"/>
  <c r="C89" i="27"/>
  <c r="C88" i="27"/>
  <c r="C87" i="27"/>
  <c r="C86" i="27"/>
  <c r="C85" i="27"/>
  <c r="C84" i="27"/>
  <c r="C83" i="27"/>
  <c r="C82" i="27"/>
  <c r="C81" i="27"/>
  <c r="C80" i="27"/>
  <c r="C79" i="27"/>
  <c r="C78" i="27"/>
  <c r="C77" i="27"/>
  <c r="C76" i="27"/>
  <c r="C75" i="27"/>
  <c r="C74" i="27"/>
  <c r="C73" i="27"/>
  <c r="C72" i="27"/>
  <c r="C71" i="27"/>
  <c r="C70" i="27"/>
  <c r="C69" i="27"/>
  <c r="C68" i="27"/>
  <c r="C67" i="27"/>
  <c r="C66" i="27"/>
  <c r="C65" i="27"/>
  <c r="C64" i="27"/>
  <c r="C63" i="27"/>
  <c r="C62" i="27"/>
  <c r="C61" i="27"/>
  <c r="C60" i="27"/>
  <c r="C59" i="27"/>
  <c r="C58" i="27"/>
  <c r="C57" i="27"/>
  <c r="C56" i="27"/>
  <c r="C55" i="27"/>
  <c r="C54" i="27"/>
  <c r="C53" i="27"/>
  <c r="C52" i="27"/>
  <c r="C51" i="27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B770" i="27"/>
  <c r="T770" i="27" s="1"/>
  <c r="B768" i="27"/>
  <c r="T768" i="27" s="1"/>
  <c r="B767" i="27"/>
  <c r="T767" i="27" s="1"/>
  <c r="B766" i="27"/>
  <c r="T766" i="27" s="1"/>
  <c r="B765" i="27"/>
  <c r="T765" i="27" s="1"/>
  <c r="B764" i="27"/>
  <c r="T764" i="27" s="1"/>
  <c r="B763" i="27"/>
  <c r="T763" i="27" s="1"/>
  <c r="B762" i="27"/>
  <c r="T762" i="27" s="1"/>
  <c r="B760" i="27"/>
  <c r="T760" i="27" s="1"/>
  <c r="B753" i="27"/>
  <c r="T753" i="27" s="1"/>
  <c r="B750" i="27"/>
  <c r="B748" i="27"/>
  <c r="T748" i="27" s="1"/>
  <c r="B747" i="27"/>
  <c r="B745" i="27"/>
  <c r="T745" i="27" s="1"/>
  <c r="B744" i="27"/>
  <c r="T744" i="27" s="1"/>
  <c r="B743" i="27"/>
  <c r="T743" i="27" s="1"/>
  <c r="B742" i="27"/>
  <c r="T742" i="27" s="1"/>
  <c r="B741" i="27"/>
  <c r="T741" i="27" s="1"/>
  <c r="B740" i="27"/>
  <c r="T740" i="27" s="1"/>
  <c r="B739" i="27"/>
  <c r="T739" i="27" s="1"/>
  <c r="B737" i="27"/>
  <c r="T737" i="27" s="1"/>
  <c r="B736" i="27"/>
  <c r="T736" i="27" s="1"/>
  <c r="B734" i="27"/>
  <c r="T734" i="27" s="1"/>
  <c r="B732" i="27"/>
  <c r="T732" i="27" s="1"/>
  <c r="B727" i="27"/>
  <c r="T727" i="27" s="1"/>
  <c r="B724" i="27"/>
  <c r="T724" i="27" s="1"/>
  <c r="B723" i="27"/>
  <c r="B720" i="27"/>
  <c r="T720" i="27" s="1"/>
  <c r="B719" i="27"/>
  <c r="T719" i="27" s="1"/>
  <c r="B717" i="27"/>
  <c r="B715" i="27"/>
  <c r="B708" i="27"/>
  <c r="T708" i="27" s="1"/>
  <c r="B707" i="27"/>
  <c r="T707" i="27" s="1"/>
  <c r="B706" i="27"/>
  <c r="T706" i="27" s="1"/>
  <c r="B704" i="27"/>
  <c r="B703" i="27"/>
  <c r="B701" i="27"/>
  <c r="B700" i="27"/>
  <c r="B699" i="27"/>
  <c r="B698" i="27"/>
  <c r="B697" i="27"/>
  <c r="B687" i="27"/>
  <c r="B686" i="27"/>
  <c r="B684" i="27"/>
  <c r="T684" i="27" s="1"/>
  <c r="B683" i="27"/>
  <c r="T683" i="27" s="1"/>
  <c r="B681" i="27"/>
  <c r="B678" i="27"/>
  <c r="B676" i="27"/>
  <c r="T676" i="27" s="1"/>
  <c r="B675" i="27"/>
  <c r="T675" i="27" s="1"/>
  <c r="B674" i="27"/>
  <c r="T674" i="27" s="1"/>
  <c r="B672" i="27"/>
  <c r="B669" i="27"/>
  <c r="B667" i="27"/>
  <c r="T667" i="27" s="1"/>
  <c r="B666" i="27"/>
  <c r="T666" i="27" s="1"/>
  <c r="B664" i="27"/>
  <c r="B599" i="27"/>
  <c r="B598" i="27"/>
  <c r="B597" i="27"/>
  <c r="B595" i="27"/>
  <c r="B594" i="27"/>
  <c r="B591" i="27"/>
  <c r="B572" i="27"/>
  <c r="B521" i="27"/>
  <c r="B513" i="27"/>
  <c r="B117" i="27"/>
  <c r="B1" i="27"/>
  <c r="Z4" i="27"/>
  <c r="T699" i="27" l="1"/>
  <c r="T678" i="27"/>
  <c r="T686" i="27"/>
  <c r="T700" i="27"/>
  <c r="T664" i="27"/>
  <c r="T672" i="27"/>
  <c r="T704" i="27"/>
  <c r="T698" i="27"/>
  <c r="T715" i="27"/>
  <c r="T697" i="27"/>
  <c r="T701" i="27"/>
  <c r="T669" i="27"/>
  <c r="T703" i="27"/>
  <c r="T681" i="27"/>
  <c r="T717" i="27"/>
  <c r="V776" i="27"/>
  <c r="BH776" i="27"/>
  <c r="BL776" i="27" s="1"/>
  <c r="T723" i="27"/>
  <c r="T687" i="27"/>
  <c r="AW777" i="27"/>
  <c r="AY777" i="27" s="1"/>
  <c r="BK777" i="27" s="1"/>
  <c r="BI776" i="27"/>
  <c r="BM776" i="27" s="1"/>
  <c r="U776" i="27"/>
  <c r="T747" i="27"/>
  <c r="T750" i="27"/>
  <c r="T598" i="27"/>
  <c r="T117" i="27"/>
  <c r="T513" i="27"/>
  <c r="T521" i="27"/>
  <c r="T597" i="27"/>
  <c r="T591" i="27"/>
  <c r="T595" i="27"/>
  <c r="T599" i="27"/>
  <c r="T594" i="27"/>
  <c r="T572" i="27"/>
  <c r="AZ777" i="27" l="1"/>
  <c r="BB777" i="27" s="1"/>
  <c r="BC777" i="27"/>
  <c r="AP1423" i="4"/>
  <c r="AS1423" i="4"/>
  <c r="AT1423" i="4"/>
  <c r="AP1424" i="4"/>
  <c r="AS1424" i="4"/>
  <c r="AT1424" i="4"/>
  <c r="AP1425" i="4"/>
  <c r="AS1425" i="4"/>
  <c r="AT1425" i="4"/>
  <c r="AP1426" i="4"/>
  <c r="AS1426" i="4"/>
  <c r="AT1426" i="4"/>
  <c r="AP1427" i="4"/>
  <c r="AS1427" i="4"/>
  <c r="AT1427" i="4"/>
  <c r="AP1428" i="4"/>
  <c r="AS1428" i="4"/>
  <c r="AT1428" i="4"/>
  <c r="AP1429" i="4"/>
  <c r="AS1429" i="4"/>
  <c r="AT1429" i="4"/>
  <c r="AP1430" i="4"/>
  <c r="AS1430" i="4"/>
  <c r="AT1430" i="4"/>
  <c r="AP1431" i="4"/>
  <c r="AS1431" i="4"/>
  <c r="AT1431" i="4"/>
  <c r="AP1432" i="4"/>
  <c r="AS1432" i="4"/>
  <c r="AT1432" i="4"/>
  <c r="AP1433" i="4"/>
  <c r="AS1433" i="4"/>
  <c r="AT1433" i="4"/>
  <c r="AP1434" i="4"/>
  <c r="AS1434" i="4"/>
  <c r="AT1434" i="4"/>
  <c r="AP1435" i="4"/>
  <c r="AS1435" i="4"/>
  <c r="AT1435" i="4"/>
  <c r="AP1436" i="4"/>
  <c r="AS1436" i="4"/>
  <c r="AT1436" i="4"/>
  <c r="AP1437" i="4"/>
  <c r="AS1437" i="4"/>
  <c r="AT1437" i="4"/>
  <c r="AP1438" i="4"/>
  <c r="AS1438" i="4"/>
  <c r="AT1438" i="4"/>
  <c r="AP1439" i="4"/>
  <c r="AS1439" i="4"/>
  <c r="AT1439" i="4"/>
  <c r="AP1440" i="4"/>
  <c r="AS1440" i="4"/>
  <c r="AT1440" i="4"/>
  <c r="AP1441" i="4"/>
  <c r="AS1441" i="4"/>
  <c r="AT1441" i="4"/>
  <c r="AP1442" i="4"/>
  <c r="AS1442" i="4"/>
  <c r="AT1442" i="4"/>
  <c r="AP1443" i="4"/>
  <c r="AS1443" i="4"/>
  <c r="AT1443" i="4"/>
  <c r="AP1444" i="4"/>
  <c r="AS1444" i="4"/>
  <c r="AT1444" i="4"/>
  <c r="AP1445" i="4"/>
  <c r="AS1445" i="4"/>
  <c r="AT1445" i="4"/>
  <c r="AP1446" i="4"/>
  <c r="AS1446" i="4"/>
  <c r="AT1446" i="4"/>
  <c r="AP1447" i="4"/>
  <c r="AS1447" i="4"/>
  <c r="AT1447" i="4"/>
  <c r="AP1448" i="4"/>
  <c r="AS1448" i="4"/>
  <c r="AT1448" i="4"/>
  <c r="AP1449" i="4"/>
  <c r="AS1449" i="4"/>
  <c r="AT1449" i="4"/>
  <c r="AP1450" i="4"/>
  <c r="AS1450" i="4"/>
  <c r="AT1450" i="4"/>
  <c r="AP1451" i="4"/>
  <c r="AS1451" i="4"/>
  <c r="AT1451" i="4"/>
  <c r="AP1452" i="4"/>
  <c r="AS1452" i="4"/>
  <c r="AT1452" i="4"/>
  <c r="AP1453" i="4"/>
  <c r="AS1453" i="4"/>
  <c r="AT1453" i="4"/>
  <c r="AP1454" i="4"/>
  <c r="AS1454" i="4"/>
  <c r="AT1454" i="4"/>
  <c r="AP1455" i="4"/>
  <c r="AS1455" i="4"/>
  <c r="AT1455" i="4"/>
  <c r="AP1456" i="4"/>
  <c r="AS1456" i="4"/>
  <c r="AT1456" i="4"/>
  <c r="AP1457" i="4"/>
  <c r="AS1457" i="4"/>
  <c r="AT1457" i="4"/>
  <c r="AP1458" i="4"/>
  <c r="AS1458" i="4"/>
  <c r="AT1458" i="4"/>
  <c r="H3888" i="38" l="1"/>
  <c r="H3889" i="38"/>
  <c r="H3890" i="38"/>
  <c r="H3891" i="38"/>
  <c r="H3892" i="38"/>
  <c r="H3893" i="38"/>
  <c r="H3894" i="38"/>
  <c r="H3895" i="38"/>
  <c r="H3896" i="38"/>
  <c r="H3897" i="38"/>
  <c r="H3898" i="38"/>
  <c r="H3899" i="38"/>
  <c r="H3900" i="38"/>
  <c r="H3901" i="38"/>
  <c r="H3902" i="38"/>
  <c r="H3903" i="38"/>
  <c r="H3904" i="38"/>
  <c r="H3905" i="38"/>
  <c r="H3906" i="38"/>
  <c r="H3907" i="38"/>
  <c r="H3908" i="38"/>
  <c r="H3909" i="38"/>
  <c r="H3910" i="38"/>
  <c r="H3911" i="38"/>
  <c r="H3912" i="38"/>
  <c r="H3913" i="38"/>
  <c r="H3914" i="38"/>
  <c r="H3915" i="38"/>
  <c r="H3916" i="38"/>
  <c r="H3917" i="38"/>
  <c r="H3918" i="38"/>
  <c r="H3919" i="38"/>
  <c r="H3920" i="38"/>
  <c r="H3921" i="38"/>
  <c r="H3922" i="38"/>
  <c r="H3923" i="38"/>
  <c r="H3924" i="38"/>
  <c r="H3925" i="38"/>
  <c r="H3926" i="38"/>
  <c r="H3927" i="38"/>
  <c r="H3928" i="38"/>
  <c r="H3929" i="38"/>
  <c r="H3930" i="38"/>
  <c r="H3931" i="38"/>
  <c r="H3932" i="38"/>
  <c r="H3933" i="38"/>
  <c r="H3934" i="38"/>
  <c r="H3935" i="38"/>
  <c r="H424" i="27" s="1"/>
  <c r="H3936" i="38"/>
  <c r="H3937" i="38"/>
  <c r="H3888" i="22"/>
  <c r="H3889" i="22"/>
  <c r="H3890" i="22"/>
  <c r="H3891" i="22"/>
  <c r="H3892" i="22"/>
  <c r="H3893" i="22"/>
  <c r="H3894" i="22"/>
  <c r="H3895" i="22"/>
  <c r="H3896" i="22"/>
  <c r="H3897" i="22"/>
  <c r="H3898" i="22"/>
  <c r="H3899" i="22"/>
  <c r="H3900" i="22"/>
  <c r="H3901" i="22"/>
  <c r="H3902" i="22"/>
  <c r="H3903" i="22"/>
  <c r="H3904" i="22"/>
  <c r="H3905" i="22"/>
  <c r="H3906" i="22"/>
  <c r="H3907" i="22"/>
  <c r="H3908" i="22"/>
  <c r="H3909" i="22"/>
  <c r="H3910" i="22"/>
  <c r="H3911" i="22"/>
  <c r="H3912" i="22"/>
  <c r="H3913" i="22"/>
  <c r="H3914" i="22"/>
  <c r="H3915" i="22"/>
  <c r="H3916" i="22"/>
  <c r="H3917" i="22"/>
  <c r="H3918" i="22"/>
  <c r="H3919" i="22"/>
  <c r="H3920" i="22"/>
  <c r="H3921" i="22"/>
  <c r="H3922" i="22"/>
  <c r="H3923" i="22"/>
  <c r="H3924" i="22"/>
  <c r="H3925" i="22"/>
  <c r="H3926" i="22"/>
  <c r="H3927" i="22"/>
  <c r="H3928" i="22"/>
  <c r="H3929" i="22"/>
  <c r="H3930" i="22"/>
  <c r="H3931" i="22"/>
  <c r="H3932" i="22"/>
  <c r="H3933" i="22"/>
  <c r="H3934" i="22"/>
  <c r="H3935" i="22"/>
  <c r="H3936" i="22"/>
  <c r="H3937" i="22"/>
  <c r="H3938" i="22"/>
  <c r="H3939" i="22"/>
  <c r="H3940" i="22"/>
  <c r="H3941" i="22"/>
  <c r="H3942" i="22"/>
  <c r="H3943" i="22"/>
  <c r="H3944" i="22"/>
  <c r="H3945" i="22"/>
  <c r="H3946" i="22"/>
  <c r="H3947" i="22"/>
  <c r="H3948" i="22"/>
  <c r="H3949" i="22"/>
  <c r="H3950" i="22"/>
  <c r="H3951" i="22"/>
  <c r="H3952" i="22"/>
  <c r="H3953" i="22"/>
  <c r="H3954" i="22"/>
  <c r="H3955" i="22"/>
  <c r="H3956" i="22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AI5" i="27"/>
  <c r="AI6" i="27"/>
  <c r="AI7" i="27"/>
  <c r="AI8" i="27"/>
  <c r="AI9" i="27"/>
  <c r="AI10" i="27"/>
  <c r="AI11" i="27"/>
  <c r="AI12" i="27"/>
  <c r="AI13" i="27"/>
  <c r="AI14" i="27"/>
  <c r="AI15" i="27"/>
  <c r="AI16" i="27"/>
  <c r="AI17" i="27"/>
  <c r="AI18" i="27"/>
  <c r="AI19" i="27"/>
  <c r="AI20" i="27"/>
  <c r="AI21" i="27"/>
  <c r="AI22" i="27"/>
  <c r="AI23" i="27"/>
  <c r="AI24" i="27"/>
  <c r="AI25" i="27"/>
  <c r="AI26" i="27"/>
  <c r="AI27" i="27"/>
  <c r="AI28" i="27"/>
  <c r="AI29" i="27"/>
  <c r="AI30" i="27"/>
  <c r="AI31" i="27"/>
  <c r="AI32" i="27"/>
  <c r="AI33" i="27"/>
  <c r="AI34" i="27"/>
  <c r="AI35" i="27"/>
  <c r="AI36" i="27"/>
  <c r="AI37" i="27"/>
  <c r="AI38" i="27"/>
  <c r="AI39" i="27"/>
  <c r="AI40" i="27"/>
  <c r="AI41" i="27"/>
  <c r="AI42" i="27"/>
  <c r="AI43" i="27"/>
  <c r="AI44" i="27"/>
  <c r="AI45" i="27"/>
  <c r="AI46" i="27"/>
  <c r="AI47" i="27"/>
  <c r="AI48" i="27"/>
  <c r="AI49" i="27"/>
  <c r="AI50" i="27"/>
  <c r="AI51" i="27"/>
  <c r="AI52" i="27"/>
  <c r="AI53" i="27"/>
  <c r="AI54" i="27"/>
  <c r="AI55" i="27"/>
  <c r="AI56" i="27"/>
  <c r="AI57" i="27"/>
  <c r="AI58" i="27"/>
  <c r="AI59" i="27"/>
  <c r="AI60" i="27"/>
  <c r="AI61" i="27"/>
  <c r="AI62" i="27"/>
  <c r="AI63" i="27"/>
  <c r="AI64" i="27"/>
  <c r="AI65" i="27"/>
  <c r="AI66" i="27"/>
  <c r="AI67" i="27"/>
  <c r="AI68" i="27"/>
  <c r="AI69" i="27"/>
  <c r="AI70" i="27"/>
  <c r="AI71" i="27"/>
  <c r="AI72" i="27"/>
  <c r="AI73" i="27"/>
  <c r="AI74" i="27"/>
  <c r="AI75" i="27"/>
  <c r="AI76" i="27"/>
  <c r="AI77" i="27"/>
  <c r="AI78" i="27"/>
  <c r="AI79" i="27"/>
  <c r="AI80" i="27"/>
  <c r="AI81" i="27"/>
  <c r="AI82" i="27"/>
  <c r="AI83" i="27"/>
  <c r="AI84" i="27"/>
  <c r="AI85" i="27"/>
  <c r="AI86" i="27"/>
  <c r="AI87" i="27"/>
  <c r="AI88" i="27"/>
  <c r="AI89" i="27"/>
  <c r="AI90" i="27"/>
  <c r="AI91" i="27"/>
  <c r="AI92" i="27"/>
  <c r="AI93" i="27"/>
  <c r="AI94" i="27"/>
  <c r="AI95" i="27"/>
  <c r="AI96" i="27"/>
  <c r="AI97" i="27"/>
  <c r="AI98" i="27"/>
  <c r="AI99" i="27"/>
  <c r="AI100" i="27"/>
  <c r="AI101" i="27"/>
  <c r="AI102" i="27"/>
  <c r="AI103" i="27"/>
  <c r="AI104" i="27"/>
  <c r="AI105" i="27"/>
  <c r="AI106" i="27"/>
  <c r="AI107" i="27"/>
  <c r="AI108" i="27"/>
  <c r="AI109" i="27"/>
  <c r="AI110" i="27"/>
  <c r="AI111" i="27"/>
  <c r="AI112" i="27"/>
  <c r="AI113" i="27"/>
  <c r="AI114" i="27"/>
  <c r="AI115" i="27"/>
  <c r="AI116" i="27"/>
  <c r="AI117" i="27"/>
  <c r="AI118" i="27"/>
  <c r="AI119" i="27"/>
  <c r="AI120" i="27"/>
  <c r="AI121" i="27"/>
  <c r="AI122" i="27"/>
  <c r="AI123" i="27"/>
  <c r="AI124" i="27"/>
  <c r="AI125" i="27"/>
  <c r="AI126" i="27"/>
  <c r="AI127" i="27"/>
  <c r="AI128" i="27"/>
  <c r="AI129" i="27"/>
  <c r="AI130" i="27"/>
  <c r="AI131" i="27"/>
  <c r="AI132" i="27"/>
  <c r="AI133" i="27"/>
  <c r="AI134" i="27"/>
  <c r="AI135" i="27"/>
  <c r="AI136" i="27"/>
  <c r="AI137" i="27"/>
  <c r="AI138" i="27"/>
  <c r="AI139" i="27"/>
  <c r="AI140" i="27"/>
  <c r="AI141" i="27"/>
  <c r="AI142" i="27"/>
  <c r="AI143" i="27"/>
  <c r="AI144" i="27"/>
  <c r="AI145" i="27"/>
  <c r="AI146" i="27"/>
  <c r="AI147" i="27"/>
  <c r="AI148" i="27"/>
  <c r="AI149" i="27"/>
  <c r="AI150" i="27"/>
  <c r="AI151" i="27"/>
  <c r="AI152" i="27"/>
  <c r="AI153" i="27"/>
  <c r="AI154" i="27"/>
  <c r="AI155" i="27"/>
  <c r="AI156" i="27"/>
  <c r="AI157" i="27"/>
  <c r="AI158" i="27"/>
  <c r="AI159" i="27"/>
  <c r="AI160" i="27"/>
  <c r="AI161" i="27"/>
  <c r="AI162" i="27"/>
  <c r="AI163" i="27"/>
  <c r="AI164" i="27"/>
  <c r="AI165" i="27"/>
  <c r="AI166" i="27"/>
  <c r="AI167" i="27"/>
  <c r="AI168" i="27"/>
  <c r="AI169" i="27"/>
  <c r="AI170" i="27"/>
  <c r="AI171" i="27"/>
  <c r="AI172" i="27"/>
  <c r="AI173" i="27"/>
  <c r="AI174" i="27"/>
  <c r="AI175" i="27"/>
  <c r="AI176" i="27"/>
  <c r="AI177" i="27"/>
  <c r="AI178" i="27"/>
  <c r="AI179" i="27"/>
  <c r="AI180" i="27"/>
  <c r="AI181" i="27"/>
  <c r="AI182" i="27"/>
  <c r="AI183" i="27"/>
  <c r="AI184" i="27"/>
  <c r="AI185" i="27"/>
  <c r="AI186" i="27"/>
  <c r="AI187" i="27"/>
  <c r="AI188" i="27"/>
  <c r="AI189" i="27"/>
  <c r="AI190" i="27"/>
  <c r="AI191" i="27"/>
  <c r="AI192" i="27"/>
  <c r="AI193" i="27"/>
  <c r="AI194" i="27"/>
  <c r="AI195" i="27"/>
  <c r="AI196" i="27"/>
  <c r="AI197" i="27"/>
  <c r="AI198" i="27"/>
  <c r="AI199" i="27"/>
  <c r="AI200" i="27"/>
  <c r="AI201" i="27"/>
  <c r="AI202" i="27"/>
  <c r="AI203" i="27"/>
  <c r="AI204" i="27"/>
  <c r="AI205" i="27"/>
  <c r="AI206" i="27"/>
  <c r="AI207" i="27"/>
  <c r="AI208" i="27"/>
  <c r="AI209" i="27"/>
  <c r="AI210" i="27"/>
  <c r="AI211" i="27"/>
  <c r="AI212" i="27"/>
  <c r="AI213" i="27"/>
  <c r="AI214" i="27"/>
  <c r="AI215" i="27"/>
  <c r="AI216" i="27"/>
  <c r="AI217" i="27"/>
  <c r="AI218" i="27"/>
  <c r="AI219" i="27"/>
  <c r="AI220" i="27"/>
  <c r="AI221" i="27"/>
  <c r="AI222" i="27"/>
  <c r="AI223" i="27"/>
  <c r="AI224" i="27"/>
  <c r="AI225" i="27"/>
  <c r="AI226" i="27"/>
  <c r="AI227" i="27"/>
  <c r="AI228" i="27"/>
  <c r="AI229" i="27"/>
  <c r="AI230" i="27"/>
  <c r="AI231" i="27"/>
  <c r="AI232" i="27"/>
  <c r="AI233" i="27"/>
  <c r="AI234" i="27"/>
  <c r="AI235" i="27"/>
  <c r="AI236" i="27"/>
  <c r="AI237" i="27"/>
  <c r="AI238" i="27"/>
  <c r="AI239" i="27"/>
  <c r="AI240" i="27"/>
  <c r="AI241" i="27"/>
  <c r="AI242" i="27"/>
  <c r="AI243" i="27"/>
  <c r="AI244" i="27"/>
  <c r="AI245" i="27"/>
  <c r="AI246" i="27"/>
  <c r="AI247" i="27"/>
  <c r="AI248" i="27"/>
  <c r="AI249" i="27"/>
  <c r="AI250" i="27"/>
  <c r="AI251" i="27"/>
  <c r="AI252" i="27"/>
  <c r="AI253" i="27"/>
  <c r="AI254" i="27"/>
  <c r="AI255" i="27"/>
  <c r="AI256" i="27"/>
  <c r="AI257" i="27"/>
  <c r="AI258" i="27"/>
  <c r="AI259" i="27"/>
  <c r="AI260" i="27"/>
  <c r="AI261" i="27"/>
  <c r="AI262" i="27"/>
  <c r="AI263" i="27"/>
  <c r="AI264" i="27"/>
  <c r="AI265" i="27"/>
  <c r="AI266" i="27"/>
  <c r="AI267" i="27"/>
  <c r="AI268" i="27"/>
  <c r="AI269" i="27"/>
  <c r="AI270" i="27"/>
  <c r="AI271" i="27"/>
  <c r="AI272" i="27"/>
  <c r="AI273" i="27"/>
  <c r="AI274" i="27"/>
  <c r="AI275" i="27"/>
  <c r="AI276" i="27"/>
  <c r="AI277" i="27"/>
  <c r="AI278" i="27"/>
  <c r="AI279" i="27"/>
  <c r="AI280" i="27"/>
  <c r="AI281" i="27"/>
  <c r="AI282" i="27"/>
  <c r="AI283" i="27"/>
  <c r="AI284" i="27"/>
  <c r="AI285" i="27"/>
  <c r="AI286" i="27"/>
  <c r="AI287" i="27"/>
  <c r="AI288" i="27"/>
  <c r="AI289" i="27"/>
  <c r="AI290" i="27"/>
  <c r="AI291" i="27"/>
  <c r="AI292" i="27"/>
  <c r="AI293" i="27"/>
  <c r="AI294" i="27"/>
  <c r="AI295" i="27"/>
  <c r="AI296" i="27"/>
  <c r="AI297" i="27"/>
  <c r="AI298" i="27"/>
  <c r="AI299" i="27"/>
  <c r="AI300" i="27"/>
  <c r="AI301" i="27"/>
  <c r="AI302" i="27"/>
  <c r="AI303" i="27"/>
  <c r="AI304" i="27"/>
  <c r="AI305" i="27"/>
  <c r="AI306" i="27"/>
  <c r="AI307" i="27"/>
  <c r="AI308" i="27"/>
  <c r="AI309" i="27"/>
  <c r="AI310" i="27"/>
  <c r="AI311" i="27"/>
  <c r="AI312" i="27"/>
  <c r="AI313" i="27"/>
  <c r="AI314" i="27"/>
  <c r="AI315" i="27"/>
  <c r="AI316" i="27"/>
  <c r="AI317" i="27"/>
  <c r="AI318" i="27"/>
  <c r="AI319" i="27"/>
  <c r="AI320" i="27"/>
  <c r="AI321" i="27"/>
  <c r="AI322" i="27"/>
  <c r="AI323" i="27"/>
  <c r="AI324" i="27"/>
  <c r="AI325" i="27"/>
  <c r="AI326" i="27"/>
  <c r="AI327" i="27"/>
  <c r="AI328" i="27"/>
  <c r="AI329" i="27"/>
  <c r="AI330" i="27"/>
  <c r="AI331" i="27"/>
  <c r="AI332" i="27"/>
  <c r="AI333" i="27"/>
  <c r="AI334" i="27"/>
  <c r="AI335" i="27"/>
  <c r="AI336" i="27"/>
  <c r="AI337" i="27"/>
  <c r="AI338" i="27"/>
  <c r="AI339" i="27"/>
  <c r="AI340" i="27"/>
  <c r="AI341" i="27"/>
  <c r="AI342" i="27"/>
  <c r="AI343" i="27"/>
  <c r="AI344" i="27"/>
  <c r="AI345" i="27"/>
  <c r="AI346" i="27"/>
  <c r="AI347" i="27"/>
  <c r="AI348" i="27"/>
  <c r="AI349" i="27"/>
  <c r="AI350" i="27"/>
  <c r="AI351" i="27"/>
  <c r="AI352" i="27"/>
  <c r="AI353" i="27"/>
  <c r="AI354" i="27"/>
  <c r="AI355" i="27"/>
  <c r="AI356" i="27"/>
  <c r="AI357" i="27"/>
  <c r="AI358" i="27"/>
  <c r="AI359" i="27"/>
  <c r="AI360" i="27"/>
  <c r="AI361" i="27"/>
  <c r="AI362" i="27"/>
  <c r="AI363" i="27"/>
  <c r="AI364" i="27"/>
  <c r="AI365" i="27"/>
  <c r="AI366" i="27"/>
  <c r="AI367" i="27"/>
  <c r="AI368" i="27"/>
  <c r="AI369" i="27"/>
  <c r="AI370" i="27"/>
  <c r="AI371" i="27"/>
  <c r="AI372" i="27"/>
  <c r="AI373" i="27"/>
  <c r="AI374" i="27"/>
  <c r="AI375" i="27"/>
  <c r="AI376" i="27"/>
  <c r="AI377" i="27"/>
  <c r="AI378" i="27"/>
  <c r="AI379" i="27"/>
  <c r="AI380" i="27"/>
  <c r="AI381" i="27"/>
  <c r="AI382" i="27"/>
  <c r="AI383" i="27"/>
  <c r="AI384" i="27"/>
  <c r="AI385" i="27"/>
  <c r="AI386" i="27"/>
  <c r="AI387" i="27"/>
  <c r="AI388" i="27"/>
  <c r="AI389" i="27"/>
  <c r="AI390" i="27"/>
  <c r="AI391" i="27"/>
  <c r="AI392" i="27"/>
  <c r="AI393" i="27"/>
  <c r="AI394" i="27"/>
  <c r="AI395" i="27"/>
  <c r="AI396" i="27"/>
  <c r="AI397" i="27"/>
  <c r="AI398" i="27"/>
  <c r="AI399" i="27"/>
  <c r="AI400" i="27"/>
  <c r="AI401" i="27"/>
  <c r="AI402" i="27"/>
  <c r="AI403" i="27"/>
  <c r="AI404" i="27"/>
  <c r="AI405" i="27"/>
  <c r="AI406" i="27"/>
  <c r="AI407" i="27"/>
  <c r="AI408" i="27"/>
  <c r="AI409" i="27"/>
  <c r="AI410" i="27"/>
  <c r="AI411" i="27"/>
  <c r="AI412" i="27"/>
  <c r="AI413" i="27"/>
  <c r="AI414" i="27"/>
  <c r="AI415" i="27"/>
  <c r="AI416" i="27"/>
  <c r="AI417" i="27"/>
  <c r="AI418" i="27"/>
  <c r="AI419" i="27"/>
  <c r="AI420" i="27"/>
  <c r="AI421" i="27"/>
  <c r="AI422" i="27"/>
  <c r="AI423" i="27"/>
  <c r="AI424" i="27"/>
  <c r="AI425" i="27"/>
  <c r="AI426" i="27"/>
  <c r="AI427" i="27"/>
  <c r="AI428" i="27"/>
  <c r="AI429" i="27"/>
  <c r="AI430" i="27"/>
  <c r="AI431" i="27"/>
  <c r="AI432" i="27"/>
  <c r="AI433" i="27"/>
  <c r="AI434" i="27"/>
  <c r="AI435" i="27"/>
  <c r="AI436" i="27"/>
  <c r="AI437" i="27"/>
  <c r="AI438" i="27"/>
  <c r="AI439" i="27"/>
  <c r="AI440" i="27"/>
  <c r="AI441" i="27"/>
  <c r="AI442" i="27"/>
  <c r="AI443" i="27"/>
  <c r="AI444" i="27"/>
  <c r="AI445" i="27"/>
  <c r="AI446" i="27"/>
  <c r="AI447" i="27"/>
  <c r="AI448" i="27"/>
  <c r="AI449" i="27"/>
  <c r="AI450" i="27"/>
  <c r="AI451" i="27"/>
  <c r="AI452" i="27"/>
  <c r="AI453" i="27"/>
  <c r="AI454" i="27"/>
  <c r="AI455" i="27"/>
  <c r="AI456" i="27"/>
  <c r="AI457" i="27"/>
  <c r="AI458" i="27"/>
  <c r="AI459" i="27"/>
  <c r="AI460" i="27"/>
  <c r="AI461" i="27"/>
  <c r="AI462" i="27"/>
  <c r="AI463" i="27"/>
  <c r="AI464" i="27"/>
  <c r="AI465" i="27"/>
  <c r="AI466" i="27"/>
  <c r="AI467" i="27"/>
  <c r="AI468" i="27"/>
  <c r="AI469" i="27"/>
  <c r="AI470" i="27"/>
  <c r="AI471" i="27"/>
  <c r="AI472" i="27"/>
  <c r="AI473" i="27"/>
  <c r="AI474" i="27"/>
  <c r="AI475" i="27"/>
  <c r="AI476" i="27"/>
  <c r="AI477" i="27"/>
  <c r="AI478" i="27"/>
  <c r="AI479" i="27"/>
  <c r="AI480" i="27"/>
  <c r="AI481" i="27"/>
  <c r="AI482" i="27"/>
  <c r="AI483" i="27"/>
  <c r="AI484" i="27"/>
  <c r="AI485" i="27"/>
  <c r="AI486" i="27"/>
  <c r="AI487" i="27"/>
  <c r="AI488" i="27"/>
  <c r="AI489" i="27"/>
  <c r="AI490" i="27"/>
  <c r="AI491" i="27"/>
  <c r="AI492" i="27"/>
  <c r="AI493" i="27"/>
  <c r="AI494" i="27"/>
  <c r="AI495" i="27"/>
  <c r="AI496" i="27"/>
  <c r="AI497" i="27"/>
  <c r="AI498" i="27"/>
  <c r="AI499" i="27"/>
  <c r="AI500" i="27"/>
  <c r="AI501" i="27"/>
  <c r="AI502" i="27"/>
  <c r="AI503" i="27"/>
  <c r="AI504" i="27"/>
  <c r="AI505" i="27"/>
  <c r="AI506" i="27"/>
  <c r="AI507" i="27"/>
  <c r="AI508" i="27"/>
  <c r="AI509" i="27"/>
  <c r="AI510" i="27"/>
  <c r="AI511" i="27"/>
  <c r="AI512" i="27"/>
  <c r="AI513" i="27"/>
  <c r="AI514" i="27"/>
  <c r="AI515" i="27"/>
  <c r="AI516" i="27"/>
  <c r="AI517" i="27"/>
  <c r="AI518" i="27"/>
  <c r="AI519" i="27"/>
  <c r="AI520" i="27"/>
  <c r="AI521" i="27"/>
  <c r="AI522" i="27"/>
  <c r="AI523" i="27"/>
  <c r="AI524" i="27"/>
  <c r="AI525" i="27"/>
  <c r="AI526" i="27"/>
  <c r="AI527" i="27"/>
  <c r="AI528" i="27"/>
  <c r="AI529" i="27"/>
  <c r="AI530" i="27"/>
  <c r="AI531" i="27"/>
  <c r="AI532" i="27"/>
  <c r="AI533" i="27"/>
  <c r="AI534" i="27"/>
  <c r="AI535" i="27"/>
  <c r="AI536" i="27"/>
  <c r="AI537" i="27"/>
  <c r="AI538" i="27"/>
  <c r="AI539" i="27"/>
  <c r="AI540" i="27"/>
  <c r="AI541" i="27"/>
  <c r="AI542" i="27"/>
  <c r="AI543" i="27"/>
  <c r="AI544" i="27"/>
  <c r="AI545" i="27"/>
  <c r="AI546" i="27"/>
  <c r="AI547" i="27"/>
  <c r="AI548" i="27"/>
  <c r="AI549" i="27"/>
  <c r="AI550" i="27"/>
  <c r="AI551" i="27"/>
  <c r="AI552" i="27"/>
  <c r="AI553" i="27"/>
  <c r="AI554" i="27"/>
  <c r="AI555" i="27"/>
  <c r="AI556" i="27"/>
  <c r="AI557" i="27"/>
  <c r="AI558" i="27"/>
  <c r="AI559" i="27"/>
  <c r="AI560" i="27"/>
  <c r="AI561" i="27"/>
  <c r="AI562" i="27"/>
  <c r="AI563" i="27"/>
  <c r="AI564" i="27"/>
  <c r="AI565" i="27"/>
  <c r="AI566" i="27"/>
  <c r="AI567" i="27"/>
  <c r="AI568" i="27"/>
  <c r="AI569" i="27"/>
  <c r="AI570" i="27"/>
  <c r="AI571" i="27"/>
  <c r="AI572" i="27"/>
  <c r="AI573" i="27"/>
  <c r="AI574" i="27"/>
  <c r="AI575" i="27"/>
  <c r="AI576" i="27"/>
  <c r="AI577" i="27"/>
  <c r="AI578" i="27"/>
  <c r="AI579" i="27"/>
  <c r="AI580" i="27"/>
  <c r="AI581" i="27"/>
  <c r="AI582" i="27"/>
  <c r="AI583" i="27"/>
  <c r="AI584" i="27"/>
  <c r="AI585" i="27"/>
  <c r="AI586" i="27"/>
  <c r="AI587" i="27"/>
  <c r="AI588" i="27"/>
  <c r="AI589" i="27"/>
  <c r="AI590" i="27"/>
  <c r="AI591" i="27"/>
  <c r="AI592" i="27"/>
  <c r="AI593" i="27"/>
  <c r="AI594" i="27"/>
  <c r="AI595" i="27"/>
  <c r="AI596" i="27"/>
  <c r="AI597" i="27"/>
  <c r="AI598" i="27"/>
  <c r="AI599" i="27"/>
  <c r="AI600" i="27"/>
  <c r="AI601" i="27"/>
  <c r="AI602" i="27"/>
  <c r="AI603" i="27"/>
  <c r="AI604" i="27"/>
  <c r="AI605" i="27"/>
  <c r="AI606" i="27"/>
  <c r="AI607" i="27"/>
  <c r="AI608" i="27"/>
  <c r="AI609" i="27"/>
  <c r="AI610" i="27"/>
  <c r="AI611" i="27"/>
  <c r="AI612" i="27"/>
  <c r="AI613" i="27"/>
  <c r="AI614" i="27"/>
  <c r="AI615" i="27"/>
  <c r="AI616" i="27"/>
  <c r="AI617" i="27"/>
  <c r="AI618" i="27"/>
  <c r="AI619" i="27"/>
  <c r="AI620" i="27"/>
  <c r="AI621" i="27"/>
  <c r="AI622" i="27"/>
  <c r="AI623" i="27"/>
  <c r="AI624" i="27"/>
  <c r="AI625" i="27"/>
  <c r="AI626" i="27"/>
  <c r="AI627" i="27"/>
  <c r="AI628" i="27"/>
  <c r="AI629" i="27"/>
  <c r="AI630" i="27"/>
  <c r="AI631" i="27"/>
  <c r="AI632" i="27"/>
  <c r="AI633" i="27"/>
  <c r="AI634" i="27"/>
  <c r="AI635" i="27"/>
  <c r="AI636" i="27"/>
  <c r="AI637" i="27"/>
  <c r="AI638" i="27"/>
  <c r="AI639" i="27"/>
  <c r="AI640" i="27"/>
  <c r="AI641" i="27"/>
  <c r="AI642" i="27"/>
  <c r="AI643" i="27"/>
  <c r="AI644" i="27"/>
  <c r="AI645" i="27"/>
  <c r="AI646" i="27"/>
  <c r="AI647" i="27"/>
  <c r="AI648" i="27"/>
  <c r="AI649" i="27"/>
  <c r="AI650" i="27"/>
  <c r="AI651" i="27"/>
  <c r="AI652" i="27"/>
  <c r="AI653" i="27"/>
  <c r="AI654" i="27"/>
  <c r="AI655" i="27"/>
  <c r="AI656" i="27"/>
  <c r="AI657" i="27"/>
  <c r="AI658" i="27"/>
  <c r="AI659" i="27"/>
  <c r="AI660" i="27"/>
  <c r="AI661" i="27"/>
  <c r="AI662" i="27"/>
  <c r="AI663" i="27"/>
  <c r="AI664" i="27"/>
  <c r="AI665" i="27"/>
  <c r="AI666" i="27"/>
  <c r="AI667" i="27"/>
  <c r="AI668" i="27"/>
  <c r="AI669" i="27"/>
  <c r="AI670" i="27"/>
  <c r="AI671" i="27"/>
  <c r="AI672" i="27"/>
  <c r="AI673" i="27"/>
  <c r="AI674" i="27"/>
  <c r="AI675" i="27"/>
  <c r="AI676" i="27"/>
  <c r="AI677" i="27"/>
  <c r="AI678" i="27"/>
  <c r="AI679" i="27"/>
  <c r="AI680" i="27"/>
  <c r="AI681" i="27"/>
  <c r="AI682" i="27"/>
  <c r="AI683" i="27"/>
  <c r="AI684" i="27"/>
  <c r="AI685" i="27"/>
  <c r="AI686" i="27"/>
  <c r="AI687" i="27"/>
  <c r="AI688" i="27"/>
  <c r="AI689" i="27"/>
  <c r="AI690" i="27"/>
  <c r="AI691" i="27"/>
  <c r="AI692" i="27"/>
  <c r="AI693" i="27"/>
  <c r="AI694" i="27"/>
  <c r="AI695" i="27"/>
  <c r="AI696" i="27"/>
  <c r="AI697" i="27"/>
  <c r="AI698" i="27"/>
  <c r="AI699" i="27"/>
  <c r="AI700" i="27"/>
  <c r="AI701" i="27"/>
  <c r="AI702" i="27"/>
  <c r="AI703" i="27"/>
  <c r="AI704" i="27"/>
  <c r="AI705" i="27"/>
  <c r="AI706" i="27"/>
  <c r="AI707" i="27"/>
  <c r="AI708" i="27"/>
  <c r="AI709" i="27"/>
  <c r="AI710" i="27"/>
  <c r="AI711" i="27"/>
  <c r="AI712" i="27"/>
  <c r="AI713" i="27"/>
  <c r="AI714" i="27"/>
  <c r="AI715" i="27"/>
  <c r="AI716" i="27"/>
  <c r="AI717" i="27"/>
  <c r="AI718" i="27"/>
  <c r="AI719" i="27"/>
  <c r="AI720" i="27"/>
  <c r="AI721" i="27"/>
  <c r="AI722" i="27"/>
  <c r="AI723" i="27"/>
  <c r="AI724" i="27"/>
  <c r="AI725" i="27"/>
  <c r="AI726" i="27"/>
  <c r="AI727" i="27"/>
  <c r="AI728" i="27"/>
  <c r="AI729" i="27"/>
  <c r="AI730" i="27"/>
  <c r="AI731" i="27"/>
  <c r="AI732" i="27"/>
  <c r="AI733" i="27"/>
  <c r="AI734" i="27"/>
  <c r="AI735" i="27"/>
  <c r="AI736" i="27"/>
  <c r="AI737" i="27"/>
  <c r="AI738" i="27"/>
  <c r="AI739" i="27"/>
  <c r="AI740" i="27"/>
  <c r="AI741" i="27"/>
  <c r="AI742" i="27"/>
  <c r="AI743" i="27"/>
  <c r="AI744" i="27"/>
  <c r="AI745" i="27"/>
  <c r="AI746" i="27"/>
  <c r="AI747" i="27"/>
  <c r="AI748" i="27"/>
  <c r="AI749" i="27"/>
  <c r="AI750" i="27"/>
  <c r="AI751" i="27"/>
  <c r="AI752" i="27"/>
  <c r="AI753" i="27"/>
  <c r="AI754" i="27"/>
  <c r="AI755" i="27"/>
  <c r="AI756" i="27"/>
  <c r="AI757" i="27"/>
  <c r="AI758" i="27"/>
  <c r="AI759" i="27"/>
  <c r="AI760" i="27"/>
  <c r="AI761" i="27"/>
  <c r="AI762" i="27"/>
  <c r="AI763" i="27"/>
  <c r="AI764" i="27"/>
  <c r="AI765" i="27"/>
  <c r="AI766" i="27"/>
  <c r="AI767" i="27"/>
  <c r="AI768" i="27"/>
  <c r="AI769" i="27"/>
  <c r="AI770" i="27"/>
  <c r="AI771" i="27"/>
  <c r="AI772" i="27"/>
  <c r="AI773" i="27"/>
  <c r="AI774" i="27"/>
  <c r="AI775" i="27"/>
  <c r="AI4" i="27"/>
  <c r="AF4" i="27"/>
  <c r="P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26" i="27"/>
  <c r="I27" i="27"/>
  <c r="I28" i="27"/>
  <c r="I29" i="27"/>
  <c r="I30" i="27"/>
  <c r="I31" i="27"/>
  <c r="I32" i="27"/>
  <c r="I33" i="27"/>
  <c r="I34" i="27"/>
  <c r="I35" i="27"/>
  <c r="I36" i="27"/>
  <c r="I37" i="27"/>
  <c r="I38" i="27"/>
  <c r="I39" i="27"/>
  <c r="I40" i="27"/>
  <c r="I41" i="27"/>
  <c r="I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58" i="27"/>
  <c r="I59" i="27"/>
  <c r="I60" i="27"/>
  <c r="I61" i="27"/>
  <c r="I62" i="27"/>
  <c r="I63" i="27"/>
  <c r="I64" i="27"/>
  <c r="I65" i="27"/>
  <c r="I66" i="27"/>
  <c r="I67" i="27"/>
  <c r="I68" i="27"/>
  <c r="I69" i="27"/>
  <c r="I70" i="27"/>
  <c r="I71" i="27"/>
  <c r="I72" i="27"/>
  <c r="I73" i="27"/>
  <c r="I74" i="27"/>
  <c r="I75" i="27"/>
  <c r="I76" i="27"/>
  <c r="I77" i="27"/>
  <c r="I78" i="27"/>
  <c r="I79" i="27"/>
  <c r="I80" i="27"/>
  <c r="I81" i="27"/>
  <c r="I82" i="27"/>
  <c r="I83" i="27"/>
  <c r="I84" i="27"/>
  <c r="I85" i="27"/>
  <c r="I86" i="27"/>
  <c r="I87" i="27"/>
  <c r="I88" i="27"/>
  <c r="I89" i="27"/>
  <c r="I90" i="27"/>
  <c r="I91" i="27"/>
  <c r="I92" i="27"/>
  <c r="I93" i="27"/>
  <c r="I94" i="27"/>
  <c r="I95" i="27"/>
  <c r="I96" i="27"/>
  <c r="I97" i="27"/>
  <c r="I98" i="27"/>
  <c r="I99" i="27"/>
  <c r="I100" i="27"/>
  <c r="I101" i="27"/>
  <c r="I102" i="27"/>
  <c r="I103" i="27"/>
  <c r="I104" i="27"/>
  <c r="I105" i="27"/>
  <c r="I106" i="27"/>
  <c r="I107" i="27"/>
  <c r="I108" i="27"/>
  <c r="I109" i="27"/>
  <c r="I110" i="27"/>
  <c r="I111" i="27"/>
  <c r="I112" i="27"/>
  <c r="I113" i="27"/>
  <c r="I114" i="27"/>
  <c r="I115" i="27"/>
  <c r="I116" i="27"/>
  <c r="I117" i="27"/>
  <c r="I118" i="27"/>
  <c r="I119" i="27"/>
  <c r="I120" i="27"/>
  <c r="I121" i="27"/>
  <c r="I122" i="27"/>
  <c r="I123" i="27"/>
  <c r="I124" i="27"/>
  <c r="I125" i="27"/>
  <c r="I126" i="27"/>
  <c r="I127" i="27"/>
  <c r="I128" i="27"/>
  <c r="I129" i="27"/>
  <c r="I130" i="27"/>
  <c r="I131" i="27"/>
  <c r="I132" i="27"/>
  <c r="I133" i="27"/>
  <c r="I134" i="27"/>
  <c r="I135" i="27"/>
  <c r="I136" i="27"/>
  <c r="I137" i="27"/>
  <c r="I138" i="27"/>
  <c r="I139" i="27"/>
  <c r="I140" i="27"/>
  <c r="I141" i="27"/>
  <c r="I142" i="27"/>
  <c r="I143" i="27"/>
  <c r="I144" i="27"/>
  <c r="I145" i="27"/>
  <c r="I146" i="27"/>
  <c r="I147" i="27"/>
  <c r="I148" i="27"/>
  <c r="I149" i="27"/>
  <c r="I150" i="27"/>
  <c r="I151" i="27"/>
  <c r="I152" i="27"/>
  <c r="I153" i="27"/>
  <c r="I154" i="27"/>
  <c r="I155" i="27"/>
  <c r="I156" i="27"/>
  <c r="I157" i="27"/>
  <c r="I158" i="27"/>
  <c r="I159" i="27"/>
  <c r="I160" i="27"/>
  <c r="I161" i="27"/>
  <c r="I162" i="27"/>
  <c r="I163" i="27"/>
  <c r="I164" i="27"/>
  <c r="I165" i="27"/>
  <c r="I166" i="27"/>
  <c r="I167" i="27"/>
  <c r="I168" i="27"/>
  <c r="I169" i="27"/>
  <c r="I170" i="27"/>
  <c r="I171" i="27"/>
  <c r="I172" i="27"/>
  <c r="I173" i="27"/>
  <c r="I174" i="27"/>
  <c r="I175" i="27"/>
  <c r="I176" i="27"/>
  <c r="I177" i="27"/>
  <c r="I178" i="27"/>
  <c r="I179" i="27"/>
  <c r="I180" i="27"/>
  <c r="I181" i="27"/>
  <c r="I182" i="27"/>
  <c r="I183" i="27"/>
  <c r="I184" i="27"/>
  <c r="I185" i="27"/>
  <c r="I186" i="27"/>
  <c r="I187" i="27"/>
  <c r="I188" i="27"/>
  <c r="I189" i="27"/>
  <c r="I190" i="27"/>
  <c r="I191" i="27"/>
  <c r="I192" i="27"/>
  <c r="I193" i="27"/>
  <c r="I194" i="27"/>
  <c r="I195" i="27"/>
  <c r="I196" i="27"/>
  <c r="I197" i="27"/>
  <c r="I198" i="27"/>
  <c r="I199" i="27"/>
  <c r="I200" i="27"/>
  <c r="I201" i="27"/>
  <c r="I202" i="27"/>
  <c r="I203" i="27"/>
  <c r="I204" i="27"/>
  <c r="I205" i="27"/>
  <c r="I206" i="27"/>
  <c r="I207" i="27"/>
  <c r="I208" i="27"/>
  <c r="I209" i="27"/>
  <c r="I210" i="27"/>
  <c r="I211" i="27"/>
  <c r="I212" i="27"/>
  <c r="I213" i="27"/>
  <c r="I214" i="27"/>
  <c r="I215" i="27"/>
  <c r="I216" i="27"/>
  <c r="I217" i="27"/>
  <c r="I218" i="27"/>
  <c r="I219" i="27"/>
  <c r="I220" i="27"/>
  <c r="I221" i="27"/>
  <c r="I222" i="27"/>
  <c r="I223" i="27"/>
  <c r="I224" i="27"/>
  <c r="I225" i="27"/>
  <c r="I226" i="27"/>
  <c r="I227" i="27"/>
  <c r="I228" i="27"/>
  <c r="I229" i="27"/>
  <c r="I230" i="27"/>
  <c r="I231" i="27"/>
  <c r="I232" i="27"/>
  <c r="I233" i="27"/>
  <c r="I234" i="27"/>
  <c r="I235" i="27"/>
  <c r="I236" i="27"/>
  <c r="I237" i="27"/>
  <c r="I238" i="27"/>
  <c r="I239" i="27"/>
  <c r="I240" i="27"/>
  <c r="I241" i="27"/>
  <c r="I242" i="27"/>
  <c r="I243" i="27"/>
  <c r="I244" i="27"/>
  <c r="I245" i="27"/>
  <c r="I246" i="27"/>
  <c r="I247" i="27"/>
  <c r="I248" i="27"/>
  <c r="I249" i="27"/>
  <c r="I250" i="27"/>
  <c r="I251" i="27"/>
  <c r="I252" i="27"/>
  <c r="I253" i="27"/>
  <c r="I254" i="27"/>
  <c r="I255" i="27"/>
  <c r="I256" i="27"/>
  <c r="I257" i="27"/>
  <c r="I258" i="27"/>
  <c r="I259" i="27"/>
  <c r="I260" i="27"/>
  <c r="I261" i="27"/>
  <c r="I262" i="27"/>
  <c r="I263" i="27"/>
  <c r="I264" i="27"/>
  <c r="I265" i="27"/>
  <c r="I266" i="27"/>
  <c r="I267" i="27"/>
  <c r="I268" i="27"/>
  <c r="I269" i="27"/>
  <c r="I270" i="27"/>
  <c r="I271" i="27"/>
  <c r="I272" i="27"/>
  <c r="I273" i="27"/>
  <c r="I274" i="27"/>
  <c r="I275" i="27"/>
  <c r="I276" i="27"/>
  <c r="I277" i="27"/>
  <c r="I278" i="27"/>
  <c r="I279" i="27"/>
  <c r="I280" i="27"/>
  <c r="I281" i="27"/>
  <c r="I282" i="27"/>
  <c r="I283" i="27"/>
  <c r="I284" i="27"/>
  <c r="I285" i="27"/>
  <c r="I286" i="27"/>
  <c r="I287" i="27"/>
  <c r="I288" i="27"/>
  <c r="I289" i="27"/>
  <c r="I290" i="27"/>
  <c r="I291" i="27"/>
  <c r="I292" i="27"/>
  <c r="I293" i="27"/>
  <c r="I294" i="27"/>
  <c r="I295" i="27"/>
  <c r="I296" i="27"/>
  <c r="I297" i="27"/>
  <c r="I298" i="27"/>
  <c r="I299" i="27"/>
  <c r="I300" i="27"/>
  <c r="I301" i="27"/>
  <c r="I302" i="27"/>
  <c r="I303" i="27"/>
  <c r="I304" i="27"/>
  <c r="I305" i="27"/>
  <c r="I306" i="27"/>
  <c r="I307" i="27"/>
  <c r="I308" i="27"/>
  <c r="I309" i="27"/>
  <c r="I310" i="27"/>
  <c r="I311" i="27"/>
  <c r="I312" i="27"/>
  <c r="I313" i="27"/>
  <c r="I314" i="27"/>
  <c r="I315" i="27"/>
  <c r="I316" i="27"/>
  <c r="I317" i="27"/>
  <c r="I318" i="27"/>
  <c r="I319" i="27"/>
  <c r="I320" i="27"/>
  <c r="I321" i="27"/>
  <c r="I322" i="27"/>
  <c r="I323" i="27"/>
  <c r="I324" i="27"/>
  <c r="I325" i="27"/>
  <c r="I326" i="27"/>
  <c r="I327" i="27"/>
  <c r="I328" i="27"/>
  <c r="I329" i="27"/>
  <c r="I330" i="27"/>
  <c r="I331" i="27"/>
  <c r="I332" i="27"/>
  <c r="I333" i="27"/>
  <c r="I334" i="27"/>
  <c r="I335" i="27"/>
  <c r="I336" i="27"/>
  <c r="I337" i="27"/>
  <c r="I338" i="27"/>
  <c r="I339" i="27"/>
  <c r="I340" i="27"/>
  <c r="I341" i="27"/>
  <c r="I342" i="27"/>
  <c r="I343" i="27"/>
  <c r="I344" i="27"/>
  <c r="I345" i="27"/>
  <c r="I346" i="27"/>
  <c r="I347" i="27"/>
  <c r="I348" i="27"/>
  <c r="I349" i="27"/>
  <c r="I350" i="27"/>
  <c r="I351" i="27"/>
  <c r="I352" i="27"/>
  <c r="I353" i="27"/>
  <c r="I354" i="27"/>
  <c r="I355" i="27"/>
  <c r="I356" i="27"/>
  <c r="I357" i="27"/>
  <c r="I358" i="27"/>
  <c r="I359" i="27"/>
  <c r="I360" i="27"/>
  <c r="I361" i="27"/>
  <c r="I362" i="27"/>
  <c r="I363" i="27"/>
  <c r="I364" i="27"/>
  <c r="I365" i="27"/>
  <c r="I366" i="27"/>
  <c r="I367" i="27"/>
  <c r="I368" i="27"/>
  <c r="I369" i="27"/>
  <c r="I370" i="27"/>
  <c r="I371" i="27"/>
  <c r="I372" i="27"/>
  <c r="I373" i="27"/>
  <c r="I374" i="27"/>
  <c r="I375" i="27"/>
  <c r="I376" i="27"/>
  <c r="I377" i="27"/>
  <c r="I378" i="27"/>
  <c r="I379" i="27"/>
  <c r="I380" i="27"/>
  <c r="I381" i="27"/>
  <c r="I382" i="27"/>
  <c r="I383" i="27"/>
  <c r="I384" i="27"/>
  <c r="I385" i="27"/>
  <c r="I386" i="27"/>
  <c r="I387" i="27"/>
  <c r="I388" i="27"/>
  <c r="I389" i="27"/>
  <c r="I390" i="27"/>
  <c r="I391" i="27"/>
  <c r="I392" i="27"/>
  <c r="I393" i="27"/>
  <c r="I394" i="27"/>
  <c r="I395" i="27"/>
  <c r="I396" i="27"/>
  <c r="I397" i="27"/>
  <c r="I398" i="27"/>
  <c r="I399" i="27"/>
  <c r="I400" i="27"/>
  <c r="I401" i="27"/>
  <c r="I402" i="27"/>
  <c r="I403" i="27"/>
  <c r="I404" i="27"/>
  <c r="I405" i="27"/>
  <c r="I406" i="27"/>
  <c r="I407" i="27"/>
  <c r="I408" i="27"/>
  <c r="I409" i="27"/>
  <c r="I410" i="27"/>
  <c r="I411" i="27"/>
  <c r="I412" i="27"/>
  <c r="I413" i="27"/>
  <c r="I414" i="27"/>
  <c r="I415" i="27"/>
  <c r="I416" i="27"/>
  <c r="I417" i="27"/>
  <c r="I418" i="27"/>
  <c r="I419" i="27"/>
  <c r="I420" i="27"/>
  <c r="I421" i="27"/>
  <c r="I422" i="27"/>
  <c r="I423" i="27"/>
  <c r="I424" i="27"/>
  <c r="I425" i="27"/>
  <c r="I426" i="27"/>
  <c r="I427" i="27"/>
  <c r="I428" i="27"/>
  <c r="I429" i="27"/>
  <c r="I430" i="27"/>
  <c r="I431" i="27"/>
  <c r="I432" i="27"/>
  <c r="I433" i="27"/>
  <c r="I434" i="27"/>
  <c r="I435" i="27"/>
  <c r="I436" i="27"/>
  <c r="I437" i="27"/>
  <c r="I438" i="27"/>
  <c r="I439" i="27"/>
  <c r="I440" i="27"/>
  <c r="I441" i="27"/>
  <c r="I442" i="27"/>
  <c r="I443" i="27"/>
  <c r="I444" i="27"/>
  <c r="I445" i="27"/>
  <c r="I446" i="27"/>
  <c r="I447" i="27"/>
  <c r="I448" i="27"/>
  <c r="I449" i="27"/>
  <c r="I450" i="27"/>
  <c r="I451" i="27"/>
  <c r="I452" i="27"/>
  <c r="I453" i="27"/>
  <c r="I454" i="27"/>
  <c r="I455" i="27"/>
  <c r="I456" i="27"/>
  <c r="I457" i="27"/>
  <c r="I458" i="27"/>
  <c r="I459" i="27"/>
  <c r="I460" i="27"/>
  <c r="I461" i="27"/>
  <c r="I462" i="27"/>
  <c r="I463" i="27"/>
  <c r="I464" i="27"/>
  <c r="I465" i="27"/>
  <c r="I466" i="27"/>
  <c r="I467" i="27"/>
  <c r="I468" i="27"/>
  <c r="I469" i="27"/>
  <c r="I470" i="27"/>
  <c r="I471" i="27"/>
  <c r="I472" i="27"/>
  <c r="I473" i="27"/>
  <c r="I474" i="27"/>
  <c r="I475" i="27"/>
  <c r="I476" i="27"/>
  <c r="I477" i="27"/>
  <c r="I478" i="27"/>
  <c r="I479" i="27"/>
  <c r="I480" i="27"/>
  <c r="I481" i="27"/>
  <c r="I482" i="27"/>
  <c r="I483" i="27"/>
  <c r="I484" i="27"/>
  <c r="I485" i="27"/>
  <c r="I486" i="27"/>
  <c r="I487" i="27"/>
  <c r="I488" i="27"/>
  <c r="I489" i="27"/>
  <c r="I490" i="27"/>
  <c r="I491" i="27"/>
  <c r="I492" i="27"/>
  <c r="I493" i="27"/>
  <c r="I494" i="27"/>
  <c r="I495" i="27"/>
  <c r="I496" i="27"/>
  <c r="I497" i="27"/>
  <c r="I498" i="27"/>
  <c r="I499" i="27"/>
  <c r="I500" i="27"/>
  <c r="I501" i="27"/>
  <c r="I502" i="27"/>
  <c r="I503" i="27"/>
  <c r="I504" i="27"/>
  <c r="I505" i="27"/>
  <c r="I506" i="27"/>
  <c r="I507" i="27"/>
  <c r="I508" i="27"/>
  <c r="I509" i="27"/>
  <c r="I510" i="27"/>
  <c r="I511" i="27"/>
  <c r="I512" i="27"/>
  <c r="I513" i="27"/>
  <c r="I514" i="27"/>
  <c r="I515" i="27"/>
  <c r="I516" i="27"/>
  <c r="I517" i="27"/>
  <c r="I518" i="27"/>
  <c r="I519" i="27"/>
  <c r="I520" i="27"/>
  <c r="I521" i="27"/>
  <c r="I522" i="27"/>
  <c r="I523" i="27"/>
  <c r="I524" i="27"/>
  <c r="I525" i="27"/>
  <c r="I526" i="27"/>
  <c r="I527" i="27"/>
  <c r="I528" i="27"/>
  <c r="I529" i="27"/>
  <c r="I530" i="27"/>
  <c r="I531" i="27"/>
  <c r="I532" i="27"/>
  <c r="I533" i="27"/>
  <c r="I534" i="27"/>
  <c r="I535" i="27"/>
  <c r="I536" i="27"/>
  <c r="I537" i="27"/>
  <c r="I538" i="27"/>
  <c r="I539" i="27"/>
  <c r="I540" i="27"/>
  <c r="I541" i="27"/>
  <c r="I542" i="27"/>
  <c r="I543" i="27"/>
  <c r="I544" i="27"/>
  <c r="I545" i="27"/>
  <c r="I546" i="27"/>
  <c r="I547" i="27"/>
  <c r="I548" i="27"/>
  <c r="I549" i="27"/>
  <c r="I550" i="27"/>
  <c r="I551" i="27"/>
  <c r="I552" i="27"/>
  <c r="I553" i="27"/>
  <c r="I554" i="27"/>
  <c r="I555" i="27"/>
  <c r="I556" i="27"/>
  <c r="I557" i="27"/>
  <c r="I558" i="27"/>
  <c r="I559" i="27"/>
  <c r="I560" i="27"/>
  <c r="I561" i="27"/>
  <c r="I562" i="27"/>
  <c r="I563" i="27"/>
  <c r="I564" i="27"/>
  <c r="I565" i="27"/>
  <c r="I566" i="27"/>
  <c r="I567" i="27"/>
  <c r="I568" i="27"/>
  <c r="I569" i="27"/>
  <c r="I570" i="27"/>
  <c r="I571" i="27"/>
  <c r="I572" i="27"/>
  <c r="I573" i="27"/>
  <c r="I574" i="27"/>
  <c r="I575" i="27"/>
  <c r="I576" i="27"/>
  <c r="I577" i="27"/>
  <c r="I578" i="27"/>
  <c r="I579" i="27"/>
  <c r="I580" i="27"/>
  <c r="I581" i="27"/>
  <c r="I582" i="27"/>
  <c r="I583" i="27"/>
  <c r="I584" i="27"/>
  <c r="I585" i="27"/>
  <c r="I586" i="27"/>
  <c r="I587" i="27"/>
  <c r="I588" i="27"/>
  <c r="I589" i="27"/>
  <c r="I590" i="27"/>
  <c r="I591" i="27"/>
  <c r="I592" i="27"/>
  <c r="I593" i="27"/>
  <c r="I594" i="27"/>
  <c r="I595" i="27"/>
  <c r="I596" i="27"/>
  <c r="I597" i="27"/>
  <c r="I598" i="27"/>
  <c r="I599" i="27"/>
  <c r="I600" i="27"/>
  <c r="I601" i="27"/>
  <c r="I602" i="27"/>
  <c r="I603" i="27"/>
  <c r="I604" i="27"/>
  <c r="I605" i="27"/>
  <c r="I606" i="27"/>
  <c r="I607" i="27"/>
  <c r="I608" i="27"/>
  <c r="I609" i="27"/>
  <c r="I610" i="27"/>
  <c r="I611" i="27"/>
  <c r="I612" i="27"/>
  <c r="I613" i="27"/>
  <c r="I614" i="27"/>
  <c r="I615" i="27"/>
  <c r="I616" i="27"/>
  <c r="I617" i="27"/>
  <c r="I618" i="27"/>
  <c r="I619" i="27"/>
  <c r="I620" i="27"/>
  <c r="I621" i="27"/>
  <c r="I622" i="27"/>
  <c r="I623" i="27"/>
  <c r="I624" i="27"/>
  <c r="I625" i="27"/>
  <c r="I626" i="27"/>
  <c r="I627" i="27"/>
  <c r="I628" i="27"/>
  <c r="I629" i="27"/>
  <c r="I630" i="27"/>
  <c r="I631" i="27"/>
  <c r="I632" i="27"/>
  <c r="I633" i="27"/>
  <c r="I634" i="27"/>
  <c r="I635" i="27"/>
  <c r="I636" i="27"/>
  <c r="I637" i="27"/>
  <c r="I638" i="27"/>
  <c r="I639" i="27"/>
  <c r="I640" i="27"/>
  <c r="I641" i="27"/>
  <c r="I642" i="27"/>
  <c r="I643" i="27"/>
  <c r="I644" i="27"/>
  <c r="I645" i="27"/>
  <c r="I646" i="27"/>
  <c r="I647" i="27"/>
  <c r="I648" i="27"/>
  <c r="I649" i="27"/>
  <c r="I650" i="27"/>
  <c r="I651" i="27"/>
  <c r="I652" i="27"/>
  <c r="I653" i="27"/>
  <c r="I654" i="27"/>
  <c r="I655" i="27"/>
  <c r="I656" i="27"/>
  <c r="I657" i="27"/>
  <c r="I658" i="27"/>
  <c r="I659" i="27"/>
  <c r="I660" i="27"/>
  <c r="I661" i="27"/>
  <c r="I662" i="27"/>
  <c r="I663" i="27"/>
  <c r="I664" i="27"/>
  <c r="I665" i="27"/>
  <c r="I666" i="27"/>
  <c r="I667" i="27"/>
  <c r="I668" i="27"/>
  <c r="I669" i="27"/>
  <c r="I670" i="27"/>
  <c r="I671" i="27"/>
  <c r="I672" i="27"/>
  <c r="I673" i="27"/>
  <c r="I674" i="27"/>
  <c r="I675" i="27"/>
  <c r="I676" i="27"/>
  <c r="I677" i="27"/>
  <c r="I678" i="27"/>
  <c r="I679" i="27"/>
  <c r="I680" i="27"/>
  <c r="I681" i="27"/>
  <c r="I682" i="27"/>
  <c r="I683" i="27"/>
  <c r="I684" i="27"/>
  <c r="I685" i="27"/>
  <c r="I686" i="27"/>
  <c r="I687" i="27"/>
  <c r="I688" i="27"/>
  <c r="I689" i="27"/>
  <c r="I690" i="27"/>
  <c r="I691" i="27"/>
  <c r="I692" i="27"/>
  <c r="I693" i="27"/>
  <c r="I694" i="27"/>
  <c r="I695" i="27"/>
  <c r="I696" i="27"/>
  <c r="I697" i="27"/>
  <c r="I698" i="27"/>
  <c r="I699" i="27"/>
  <c r="I700" i="27"/>
  <c r="I701" i="27"/>
  <c r="I702" i="27"/>
  <c r="I703" i="27"/>
  <c r="I704" i="27"/>
  <c r="I705" i="27"/>
  <c r="I706" i="27"/>
  <c r="I707" i="27"/>
  <c r="I708" i="27"/>
  <c r="I709" i="27"/>
  <c r="I710" i="27"/>
  <c r="I711" i="27"/>
  <c r="I712" i="27"/>
  <c r="I713" i="27"/>
  <c r="I714" i="27"/>
  <c r="I715" i="27"/>
  <c r="I716" i="27"/>
  <c r="I717" i="27"/>
  <c r="I718" i="27"/>
  <c r="I719" i="27"/>
  <c r="I720" i="27"/>
  <c r="I721" i="27"/>
  <c r="I722" i="27"/>
  <c r="I723" i="27"/>
  <c r="I724" i="27"/>
  <c r="I725" i="27"/>
  <c r="I726" i="27"/>
  <c r="I727" i="27"/>
  <c r="I728" i="27"/>
  <c r="I729" i="27"/>
  <c r="I730" i="27"/>
  <c r="I731" i="27"/>
  <c r="I732" i="27"/>
  <c r="I733" i="27"/>
  <c r="I734" i="27"/>
  <c r="I735" i="27"/>
  <c r="I736" i="27"/>
  <c r="I737" i="27"/>
  <c r="I738" i="27"/>
  <c r="I739" i="27"/>
  <c r="I740" i="27"/>
  <c r="I741" i="27"/>
  <c r="I742" i="27"/>
  <c r="I743" i="27"/>
  <c r="I744" i="27"/>
  <c r="I745" i="27"/>
  <c r="I746" i="27"/>
  <c r="I747" i="27"/>
  <c r="I748" i="27"/>
  <c r="I749" i="27"/>
  <c r="I750" i="27"/>
  <c r="I751" i="27"/>
  <c r="I752" i="27"/>
  <c r="I753" i="27"/>
  <c r="I754" i="27"/>
  <c r="I755" i="27"/>
  <c r="I756" i="27"/>
  <c r="I757" i="27"/>
  <c r="I758" i="27"/>
  <c r="I759" i="27"/>
  <c r="I760" i="27"/>
  <c r="I761" i="27"/>
  <c r="I762" i="27"/>
  <c r="I763" i="27"/>
  <c r="I764" i="27"/>
  <c r="I765" i="27"/>
  <c r="I766" i="27"/>
  <c r="I767" i="27"/>
  <c r="I768" i="27"/>
  <c r="I769" i="27"/>
  <c r="I770" i="27"/>
  <c r="I771" i="27"/>
  <c r="I772" i="27"/>
  <c r="I773" i="27"/>
  <c r="I774" i="27"/>
  <c r="I775" i="27"/>
  <c r="I4" i="27"/>
  <c r="G4" i="27"/>
  <c r="H42" i="27"/>
  <c r="H132" i="27"/>
  <c r="BJ132" i="27" s="1"/>
  <c r="H423" i="27"/>
  <c r="H532" i="27"/>
  <c r="H533" i="27"/>
  <c r="BJ533" i="27" s="1"/>
  <c r="H563" i="27"/>
  <c r="H566" i="27"/>
  <c r="H569" i="27"/>
  <c r="BJ569" i="27" s="1"/>
  <c r="H583" i="27"/>
  <c r="H587" i="27"/>
  <c r="H617" i="27"/>
  <c r="BJ617" i="27" s="1"/>
  <c r="H618" i="27"/>
  <c r="H620" i="27"/>
  <c r="H621" i="27"/>
  <c r="BJ621" i="27" s="1"/>
  <c r="H622" i="27"/>
  <c r="H623" i="27"/>
  <c r="H624" i="27"/>
  <c r="H625" i="27"/>
  <c r="BJ625" i="27" s="1"/>
  <c r="H627" i="27"/>
  <c r="H630" i="27"/>
  <c r="H632" i="27"/>
  <c r="H633" i="27"/>
  <c r="BJ633" i="27" s="1"/>
  <c r="H634" i="27"/>
  <c r="H637" i="27"/>
  <c r="BJ637" i="27" s="1"/>
  <c r="H640" i="27"/>
  <c r="H641" i="27"/>
  <c r="BJ641" i="27" s="1"/>
  <c r="H643" i="27"/>
  <c r="H644" i="27"/>
  <c r="H646" i="27"/>
  <c r="H649" i="27"/>
  <c r="BJ649" i="27" s="1"/>
  <c r="H651" i="27"/>
  <c r="H652" i="27"/>
  <c r="H656" i="27"/>
  <c r="H660" i="27"/>
  <c r="H661" i="27"/>
  <c r="BJ661" i="27" s="1"/>
  <c r="H663" i="27"/>
  <c r="H664" i="27"/>
  <c r="BJ664" i="27" s="1"/>
  <c r="H666" i="27"/>
  <c r="H667" i="27"/>
  <c r="H670" i="27"/>
  <c r="H671" i="27"/>
  <c r="H673" i="27"/>
  <c r="BJ673" i="27" s="1"/>
  <c r="H674" i="27"/>
  <c r="H675" i="27"/>
  <c r="H676" i="27"/>
  <c r="H677" i="27"/>
  <c r="BJ677" i="27" s="1"/>
  <c r="H678" i="27"/>
  <c r="H680" i="27"/>
  <c r="H681" i="27"/>
  <c r="BJ681" i="27" s="1"/>
  <c r="H683" i="27"/>
  <c r="H684" i="27"/>
  <c r="H686" i="27"/>
  <c r="H687" i="27"/>
  <c r="H694" i="27"/>
  <c r="H708" i="27"/>
  <c r="H744" i="27"/>
  <c r="H760" i="27"/>
  <c r="H762" i="27"/>
  <c r="M5" i="27"/>
  <c r="M6" i="27"/>
  <c r="M7" i="27"/>
  <c r="M8" i="27"/>
  <c r="M9" i="27"/>
  <c r="M10" i="27"/>
  <c r="AM10" i="27" s="1"/>
  <c r="M11" i="27"/>
  <c r="M12" i="27"/>
  <c r="M13" i="27"/>
  <c r="AM13" i="27" s="1"/>
  <c r="M14" i="27"/>
  <c r="AM14" i="27" s="1"/>
  <c r="M15" i="27"/>
  <c r="M16" i="27"/>
  <c r="M17" i="27"/>
  <c r="M18" i="27"/>
  <c r="M19" i="27"/>
  <c r="AM19" i="27" s="1"/>
  <c r="M20" i="27"/>
  <c r="AM20" i="27" s="1"/>
  <c r="M21" i="27"/>
  <c r="M22" i="27"/>
  <c r="M23" i="27"/>
  <c r="AM23" i="27" s="1"/>
  <c r="M24" i="27"/>
  <c r="AM24" i="27" s="1"/>
  <c r="M25" i="27"/>
  <c r="AM25" i="27" s="1"/>
  <c r="M26" i="27"/>
  <c r="AM26" i="27" s="1"/>
  <c r="M27" i="27"/>
  <c r="AM27" i="27" s="1"/>
  <c r="M28" i="27"/>
  <c r="M29" i="27"/>
  <c r="AM29" i="27" s="1"/>
  <c r="M30" i="27"/>
  <c r="AM30" i="27" s="1"/>
  <c r="M31" i="27"/>
  <c r="AM31" i="27" s="1"/>
  <c r="M32" i="27"/>
  <c r="M33" i="27"/>
  <c r="AM33" i="27" s="1"/>
  <c r="M34" i="27"/>
  <c r="AM34" i="27" s="1"/>
  <c r="M35" i="27"/>
  <c r="M36" i="27"/>
  <c r="AM36" i="27" s="1"/>
  <c r="M37" i="27"/>
  <c r="AM37" i="27" s="1"/>
  <c r="M38" i="27"/>
  <c r="AM38" i="27" s="1"/>
  <c r="M39" i="27"/>
  <c r="AM39" i="27" s="1"/>
  <c r="M40" i="27"/>
  <c r="AM40" i="27" s="1"/>
  <c r="M41" i="27"/>
  <c r="AM41" i="27" s="1"/>
  <c r="M42" i="27"/>
  <c r="AM42" i="27" s="1"/>
  <c r="M43" i="27"/>
  <c r="AM43" i="27" s="1"/>
  <c r="M44" i="27"/>
  <c r="AM44" i="27" s="1"/>
  <c r="M45" i="27"/>
  <c r="AM45" i="27" s="1"/>
  <c r="M46" i="27"/>
  <c r="AM46" i="27" s="1"/>
  <c r="M47" i="27"/>
  <c r="AM47" i="27" s="1"/>
  <c r="M48" i="27"/>
  <c r="M49" i="27"/>
  <c r="AM49" i="27" s="1"/>
  <c r="M50" i="27"/>
  <c r="AM50" i="27" s="1"/>
  <c r="M51" i="27"/>
  <c r="AM51" i="27" s="1"/>
  <c r="M52" i="27"/>
  <c r="M53" i="27"/>
  <c r="AM53" i="27" s="1"/>
  <c r="M54" i="27"/>
  <c r="AM54" i="27" s="1"/>
  <c r="M55" i="27"/>
  <c r="AM55" i="27" s="1"/>
  <c r="M56" i="27"/>
  <c r="AM56" i="27" s="1"/>
  <c r="M57" i="27"/>
  <c r="AM57" i="27" s="1"/>
  <c r="M58" i="27"/>
  <c r="AM58" i="27" s="1"/>
  <c r="M59" i="27"/>
  <c r="AM59" i="27" s="1"/>
  <c r="M60" i="27"/>
  <c r="M61" i="27"/>
  <c r="AM61" i="27" s="1"/>
  <c r="M62" i="27"/>
  <c r="M63" i="27"/>
  <c r="M64" i="27"/>
  <c r="AM64" i="27" s="1"/>
  <c r="M65" i="27"/>
  <c r="AM65" i="27" s="1"/>
  <c r="M66" i="27"/>
  <c r="M67" i="27"/>
  <c r="AM67" i="27" s="1"/>
  <c r="M68" i="27"/>
  <c r="M69" i="27"/>
  <c r="AM69" i="27" s="1"/>
  <c r="M70" i="27"/>
  <c r="M71" i="27"/>
  <c r="AM71" i="27" s="1"/>
  <c r="M72" i="27"/>
  <c r="AM72" i="27" s="1"/>
  <c r="M73" i="27"/>
  <c r="AM73" i="27" s="1"/>
  <c r="M74" i="27"/>
  <c r="M75" i="27"/>
  <c r="AM75" i="27" s="1"/>
  <c r="M76" i="27"/>
  <c r="AM76" i="27" s="1"/>
  <c r="M77" i="27"/>
  <c r="AM77" i="27" s="1"/>
  <c r="M78" i="27"/>
  <c r="AM78" i="27" s="1"/>
  <c r="M79" i="27"/>
  <c r="M80" i="27"/>
  <c r="AM80" i="27" s="1"/>
  <c r="M81" i="27"/>
  <c r="AM81" i="27" s="1"/>
  <c r="M82" i="27"/>
  <c r="AM82" i="27" s="1"/>
  <c r="M83" i="27"/>
  <c r="M84" i="27"/>
  <c r="AM84" i="27" s="1"/>
  <c r="M85" i="27"/>
  <c r="M86" i="27"/>
  <c r="M87" i="27"/>
  <c r="M88" i="27"/>
  <c r="M89" i="27"/>
  <c r="AM89" i="27" s="1"/>
  <c r="M90" i="27"/>
  <c r="AM90" i="27" s="1"/>
  <c r="M91" i="27"/>
  <c r="AM91" i="27" s="1"/>
  <c r="M92" i="27"/>
  <c r="AM92" i="27" s="1"/>
  <c r="M93" i="27"/>
  <c r="M94" i="27"/>
  <c r="AM94" i="27" s="1"/>
  <c r="M95" i="27"/>
  <c r="M96" i="27"/>
  <c r="AM96" i="27" s="1"/>
  <c r="M97" i="27"/>
  <c r="AM97" i="27" s="1"/>
  <c r="M98" i="27"/>
  <c r="AM98" i="27" s="1"/>
  <c r="M99" i="27"/>
  <c r="AM99" i="27" s="1"/>
  <c r="M100" i="27"/>
  <c r="AM100" i="27" s="1"/>
  <c r="M101" i="27"/>
  <c r="AM101" i="27" s="1"/>
  <c r="M102" i="27"/>
  <c r="M103" i="27"/>
  <c r="AM103" i="27" s="1"/>
  <c r="M104" i="27"/>
  <c r="AM104" i="27" s="1"/>
  <c r="M105" i="27"/>
  <c r="AM105" i="27" s="1"/>
  <c r="M106" i="27"/>
  <c r="M107" i="27"/>
  <c r="AM107" i="27" s="1"/>
  <c r="M108" i="27"/>
  <c r="AM108" i="27" s="1"/>
  <c r="M109" i="27"/>
  <c r="AM109" i="27" s="1"/>
  <c r="M110" i="27"/>
  <c r="AM110" i="27" s="1"/>
  <c r="M111" i="27"/>
  <c r="AM111" i="27" s="1"/>
  <c r="M112" i="27"/>
  <c r="AM112" i="27" s="1"/>
  <c r="M113" i="27"/>
  <c r="M114" i="27"/>
  <c r="M115" i="27"/>
  <c r="AM115" i="27" s="1"/>
  <c r="M116" i="27"/>
  <c r="AM116" i="27" s="1"/>
  <c r="M117" i="27"/>
  <c r="AM117" i="27" s="1"/>
  <c r="M118" i="27"/>
  <c r="AM118" i="27" s="1"/>
  <c r="M119" i="27"/>
  <c r="AM119" i="27" s="1"/>
  <c r="M120" i="27"/>
  <c r="AM120" i="27" s="1"/>
  <c r="M121" i="27"/>
  <c r="AM121" i="27" s="1"/>
  <c r="M122" i="27"/>
  <c r="AM122" i="27" s="1"/>
  <c r="M123" i="27"/>
  <c r="AM123" i="27" s="1"/>
  <c r="M124" i="27"/>
  <c r="AM124" i="27" s="1"/>
  <c r="M125" i="27"/>
  <c r="AM125" i="27" s="1"/>
  <c r="M126" i="27"/>
  <c r="M127" i="27"/>
  <c r="M128" i="27"/>
  <c r="AM128" i="27" s="1"/>
  <c r="M129" i="27"/>
  <c r="AM129" i="27" s="1"/>
  <c r="M130" i="27"/>
  <c r="AM130" i="27" s="1"/>
  <c r="M131" i="27"/>
  <c r="M132" i="27"/>
  <c r="AM132" i="27" s="1"/>
  <c r="M133" i="27"/>
  <c r="AM133" i="27" s="1"/>
  <c r="M134" i="27"/>
  <c r="AM134" i="27" s="1"/>
  <c r="M135" i="27"/>
  <c r="AM135" i="27" s="1"/>
  <c r="M136" i="27"/>
  <c r="AM136" i="27" s="1"/>
  <c r="M137" i="27"/>
  <c r="AM137" i="27" s="1"/>
  <c r="M138" i="27"/>
  <c r="AM138" i="27" s="1"/>
  <c r="M139" i="27"/>
  <c r="AM139" i="27" s="1"/>
  <c r="M140" i="27"/>
  <c r="AM140" i="27" s="1"/>
  <c r="M141" i="27"/>
  <c r="M142" i="27"/>
  <c r="AM142" i="27" s="1"/>
  <c r="M143" i="27"/>
  <c r="AM143" i="27" s="1"/>
  <c r="M144" i="27"/>
  <c r="AM144" i="27" s="1"/>
  <c r="M145" i="27"/>
  <c r="AM145" i="27" s="1"/>
  <c r="M146" i="27"/>
  <c r="AM146" i="27" s="1"/>
  <c r="M147" i="27"/>
  <c r="AM147" i="27" s="1"/>
  <c r="M148" i="27"/>
  <c r="AM148" i="27" s="1"/>
  <c r="M149" i="27"/>
  <c r="AM149" i="27" s="1"/>
  <c r="M150" i="27"/>
  <c r="AM150" i="27" s="1"/>
  <c r="M151" i="27"/>
  <c r="AM151" i="27" s="1"/>
  <c r="M152" i="27"/>
  <c r="AM152" i="27" s="1"/>
  <c r="M153" i="27"/>
  <c r="AM153" i="27" s="1"/>
  <c r="M154" i="27"/>
  <c r="M155" i="27"/>
  <c r="AM155" i="27" s="1"/>
  <c r="M156" i="27"/>
  <c r="AM156" i="27" s="1"/>
  <c r="M157" i="27"/>
  <c r="AM157" i="27" s="1"/>
  <c r="M158" i="27"/>
  <c r="M159" i="27"/>
  <c r="M160" i="27"/>
  <c r="AM160" i="27" s="1"/>
  <c r="M161" i="27"/>
  <c r="AM161" i="27" s="1"/>
  <c r="M162" i="27"/>
  <c r="AM162" i="27" s="1"/>
  <c r="M163" i="27"/>
  <c r="M164" i="27"/>
  <c r="AM164" i="27" s="1"/>
  <c r="M165" i="27"/>
  <c r="AM165" i="27" s="1"/>
  <c r="M166" i="27"/>
  <c r="AM166" i="27" s="1"/>
  <c r="M167" i="27"/>
  <c r="M168" i="27"/>
  <c r="AM168" i="27" s="1"/>
  <c r="M169" i="27"/>
  <c r="AM169" i="27" s="1"/>
  <c r="M170" i="27"/>
  <c r="M171" i="27"/>
  <c r="M172" i="27"/>
  <c r="AM172" i="27" s="1"/>
  <c r="M173" i="27"/>
  <c r="AM173" i="27" s="1"/>
  <c r="M174" i="27"/>
  <c r="AM174" i="27" s="1"/>
  <c r="M175" i="27"/>
  <c r="AM175" i="27" s="1"/>
  <c r="M176" i="27"/>
  <c r="AM176" i="27" s="1"/>
  <c r="M177" i="27"/>
  <c r="AM177" i="27" s="1"/>
  <c r="M178" i="27"/>
  <c r="AM178" i="27" s="1"/>
  <c r="M179" i="27"/>
  <c r="AM179" i="27" s="1"/>
  <c r="M180" i="27"/>
  <c r="AM180" i="27" s="1"/>
  <c r="M181" i="27"/>
  <c r="AM181" i="27" s="1"/>
  <c r="M182" i="27"/>
  <c r="M183" i="27"/>
  <c r="M184" i="27"/>
  <c r="AM184" i="27" s="1"/>
  <c r="M185" i="27"/>
  <c r="AM185" i="27" s="1"/>
  <c r="M186" i="27"/>
  <c r="AM186" i="27" s="1"/>
  <c r="M187" i="27"/>
  <c r="AM187" i="27" s="1"/>
  <c r="M188" i="27"/>
  <c r="AM188" i="27" s="1"/>
  <c r="M189" i="27"/>
  <c r="AM189" i="27" s="1"/>
  <c r="M190" i="27"/>
  <c r="AM190" i="27" s="1"/>
  <c r="M191" i="27"/>
  <c r="AM191" i="27" s="1"/>
  <c r="M192" i="27"/>
  <c r="AM192" i="27" s="1"/>
  <c r="M193" i="27"/>
  <c r="AM193" i="27" s="1"/>
  <c r="M194" i="27"/>
  <c r="AM194" i="27" s="1"/>
  <c r="M195" i="27"/>
  <c r="AM195" i="27" s="1"/>
  <c r="M196" i="27"/>
  <c r="AM196" i="27" s="1"/>
  <c r="M197" i="27"/>
  <c r="AM197" i="27" s="1"/>
  <c r="M198" i="27"/>
  <c r="AM198" i="27" s="1"/>
  <c r="M199" i="27"/>
  <c r="AM199" i="27" s="1"/>
  <c r="M200" i="27"/>
  <c r="AM200" i="27" s="1"/>
  <c r="M201" i="27"/>
  <c r="AM201" i="27" s="1"/>
  <c r="M202" i="27"/>
  <c r="AM202" i="27" s="1"/>
  <c r="M203" i="27"/>
  <c r="AM203" i="27" s="1"/>
  <c r="M204" i="27"/>
  <c r="AM204" i="27" s="1"/>
  <c r="M205" i="27"/>
  <c r="AM205" i="27" s="1"/>
  <c r="M206" i="27"/>
  <c r="AM206" i="27" s="1"/>
  <c r="M207" i="27"/>
  <c r="M208" i="27"/>
  <c r="M209" i="27"/>
  <c r="AM209" i="27" s="1"/>
  <c r="M210" i="27"/>
  <c r="AM210" i="27" s="1"/>
  <c r="M211" i="27"/>
  <c r="M212" i="27"/>
  <c r="AM212" i="27" s="1"/>
  <c r="M213" i="27"/>
  <c r="M214" i="27"/>
  <c r="M215" i="27"/>
  <c r="M216" i="27"/>
  <c r="M217" i="27"/>
  <c r="AM217" i="27" s="1"/>
  <c r="M218" i="27"/>
  <c r="AM218" i="27" s="1"/>
  <c r="M219" i="27"/>
  <c r="AM219" i="27" s="1"/>
  <c r="M220" i="27"/>
  <c r="AM220" i="27" s="1"/>
  <c r="M221" i="27"/>
  <c r="AM221" i="27" s="1"/>
  <c r="M222" i="27"/>
  <c r="AM222" i="27" s="1"/>
  <c r="M223" i="27"/>
  <c r="M224" i="27"/>
  <c r="AM224" i="27" s="1"/>
  <c r="M225" i="27"/>
  <c r="AM225" i="27" s="1"/>
  <c r="M226" i="27"/>
  <c r="AM226" i="27" s="1"/>
  <c r="M227" i="27"/>
  <c r="M228" i="27"/>
  <c r="AM228" i="27" s="1"/>
  <c r="M229" i="27"/>
  <c r="M230" i="27"/>
  <c r="M231" i="27"/>
  <c r="M232" i="27"/>
  <c r="M233" i="27"/>
  <c r="AM233" i="27" s="1"/>
  <c r="M234" i="27"/>
  <c r="M235" i="27"/>
  <c r="M236" i="27"/>
  <c r="M237" i="27"/>
  <c r="M238" i="27"/>
  <c r="M239" i="27"/>
  <c r="AM239" i="27" s="1"/>
  <c r="M240" i="27"/>
  <c r="M241" i="27"/>
  <c r="AM241" i="27" s="1"/>
  <c r="M242" i="27"/>
  <c r="M243" i="27"/>
  <c r="M244" i="27"/>
  <c r="AM244" i="27" s="1"/>
  <c r="M245" i="27"/>
  <c r="M246" i="27"/>
  <c r="AM246" i="27" s="1"/>
  <c r="M247" i="27"/>
  <c r="AM247" i="27" s="1"/>
  <c r="M248" i="27"/>
  <c r="AM248" i="27" s="1"/>
  <c r="M249" i="27"/>
  <c r="AM249" i="27" s="1"/>
  <c r="M250" i="27"/>
  <c r="AM250" i="27" s="1"/>
  <c r="M251" i="27"/>
  <c r="AM251" i="27" s="1"/>
  <c r="M252" i="27"/>
  <c r="AM252" i="27" s="1"/>
  <c r="M253" i="27"/>
  <c r="AM253" i="27" s="1"/>
  <c r="M254" i="27"/>
  <c r="M255" i="27"/>
  <c r="M256" i="27"/>
  <c r="M257" i="27"/>
  <c r="M258" i="27"/>
  <c r="AM258" i="27" s="1"/>
  <c r="M259" i="27"/>
  <c r="M260" i="27"/>
  <c r="AM260" i="27" s="1"/>
  <c r="M261" i="27"/>
  <c r="AM261" i="27" s="1"/>
  <c r="M262" i="27"/>
  <c r="AM262" i="27" s="1"/>
  <c r="M263" i="27"/>
  <c r="M264" i="27"/>
  <c r="AM264" i="27" s="1"/>
  <c r="M265" i="27"/>
  <c r="M266" i="27"/>
  <c r="AM266" i="27" s="1"/>
  <c r="M267" i="27"/>
  <c r="M268" i="27"/>
  <c r="AM268" i="27" s="1"/>
  <c r="M269" i="27"/>
  <c r="M270" i="27"/>
  <c r="AM270" i="27" s="1"/>
  <c r="M271" i="27"/>
  <c r="AM271" i="27" s="1"/>
  <c r="M272" i="27"/>
  <c r="M273" i="27"/>
  <c r="AM273" i="27" s="1"/>
  <c r="M274" i="27"/>
  <c r="AM274" i="27" s="1"/>
  <c r="M275" i="27"/>
  <c r="M276" i="27"/>
  <c r="AM276" i="27" s="1"/>
  <c r="M277" i="27"/>
  <c r="AM277" i="27" s="1"/>
  <c r="M278" i="27"/>
  <c r="M279" i="27"/>
  <c r="M280" i="27"/>
  <c r="AM280" i="27" s="1"/>
  <c r="M281" i="27"/>
  <c r="M282" i="27"/>
  <c r="M283" i="27"/>
  <c r="M284" i="27"/>
  <c r="M285" i="27"/>
  <c r="M286" i="27"/>
  <c r="M287" i="27"/>
  <c r="M288" i="27"/>
  <c r="M289" i="27"/>
  <c r="AM289" i="27" s="1"/>
  <c r="M290" i="27"/>
  <c r="M291" i="27"/>
  <c r="AM291" i="27" s="1"/>
  <c r="M292" i="27"/>
  <c r="AM292" i="27" s="1"/>
  <c r="M293" i="27"/>
  <c r="AM293" i="27" s="1"/>
  <c r="M294" i="27"/>
  <c r="M295" i="27"/>
  <c r="AM295" i="27" s="1"/>
  <c r="M296" i="27"/>
  <c r="AM296" i="27" s="1"/>
  <c r="M297" i="27"/>
  <c r="M298" i="27"/>
  <c r="M299" i="27"/>
  <c r="AM299" i="27" s="1"/>
  <c r="M300" i="27"/>
  <c r="M301" i="27"/>
  <c r="AM301" i="27" s="1"/>
  <c r="M302" i="27"/>
  <c r="AM302" i="27" s="1"/>
  <c r="M303" i="27"/>
  <c r="AM303" i="27" s="1"/>
  <c r="M304" i="27"/>
  <c r="AM304" i="27" s="1"/>
  <c r="M305" i="27"/>
  <c r="AM305" i="27" s="1"/>
  <c r="M306" i="27"/>
  <c r="M307" i="27"/>
  <c r="AM307" i="27" s="1"/>
  <c r="M308" i="27"/>
  <c r="AM308" i="27" s="1"/>
  <c r="M309" i="27"/>
  <c r="M310" i="27"/>
  <c r="AM310" i="27" s="1"/>
  <c r="M311" i="27"/>
  <c r="AM311" i="27" s="1"/>
  <c r="M312" i="27"/>
  <c r="M313" i="27"/>
  <c r="M314" i="27"/>
  <c r="AM314" i="27" s="1"/>
  <c r="M315" i="27"/>
  <c r="AM315" i="27" s="1"/>
  <c r="M316" i="27"/>
  <c r="M317" i="27"/>
  <c r="AM317" i="27" s="1"/>
  <c r="M318" i="27"/>
  <c r="AM318" i="27" s="1"/>
  <c r="M319" i="27"/>
  <c r="M320" i="27"/>
  <c r="M321" i="27"/>
  <c r="AM321" i="27" s="1"/>
  <c r="M322" i="27"/>
  <c r="M323" i="27"/>
  <c r="M324" i="27"/>
  <c r="AM324" i="27" s="1"/>
  <c r="M325" i="27"/>
  <c r="AM325" i="27" s="1"/>
  <c r="M326" i="27"/>
  <c r="M327" i="27"/>
  <c r="AM327" i="27" s="1"/>
  <c r="M328" i="27"/>
  <c r="AM328" i="27" s="1"/>
  <c r="M329" i="27"/>
  <c r="AM329" i="27" s="1"/>
  <c r="M330" i="27"/>
  <c r="AM330" i="27" s="1"/>
  <c r="M331" i="27"/>
  <c r="AM331" i="27" s="1"/>
  <c r="M332" i="27"/>
  <c r="AM332" i="27" s="1"/>
  <c r="M333" i="27"/>
  <c r="M334" i="27"/>
  <c r="AM334" i="27" s="1"/>
  <c r="M335" i="27"/>
  <c r="M336" i="27"/>
  <c r="M337" i="27"/>
  <c r="AM337" i="27" s="1"/>
  <c r="M338" i="27"/>
  <c r="M339" i="27"/>
  <c r="M340" i="27"/>
  <c r="AM340" i="27" s="1"/>
  <c r="M341" i="27"/>
  <c r="AM341" i="27" s="1"/>
  <c r="M342" i="27"/>
  <c r="M343" i="27"/>
  <c r="AM343" i="27" s="1"/>
  <c r="M344" i="27"/>
  <c r="AM344" i="27" s="1"/>
  <c r="M345" i="27"/>
  <c r="M346" i="27"/>
  <c r="AM346" i="27" s="1"/>
  <c r="M347" i="27"/>
  <c r="M348" i="27"/>
  <c r="AM348" i="27" s="1"/>
  <c r="M349" i="27"/>
  <c r="AM349" i="27" s="1"/>
  <c r="M350" i="27"/>
  <c r="M351" i="27"/>
  <c r="AM351" i="27" s="1"/>
  <c r="M352" i="27"/>
  <c r="AM352" i="27" s="1"/>
  <c r="M353" i="27"/>
  <c r="AM353" i="27" s="1"/>
  <c r="M354" i="27"/>
  <c r="M355" i="27"/>
  <c r="AM355" i="27" s="1"/>
  <c r="M356" i="27"/>
  <c r="AM356" i="27" s="1"/>
  <c r="M357" i="27"/>
  <c r="M358" i="27"/>
  <c r="AM358" i="27" s="1"/>
  <c r="M359" i="27"/>
  <c r="AM359" i="27" s="1"/>
  <c r="M360" i="27"/>
  <c r="AM360" i="27" s="1"/>
  <c r="M361" i="27"/>
  <c r="AM361" i="27" s="1"/>
  <c r="M362" i="27"/>
  <c r="AM362" i="27" s="1"/>
  <c r="M363" i="27"/>
  <c r="AM363" i="27" s="1"/>
  <c r="M364" i="27"/>
  <c r="AM364" i="27" s="1"/>
  <c r="M365" i="27"/>
  <c r="AM365" i="27" s="1"/>
  <c r="M366" i="27"/>
  <c r="AM366" i="27" s="1"/>
  <c r="M367" i="27"/>
  <c r="M368" i="27"/>
  <c r="AM368" i="27" s="1"/>
  <c r="M369" i="27"/>
  <c r="AM369" i="27" s="1"/>
  <c r="M370" i="27"/>
  <c r="M371" i="27"/>
  <c r="M372" i="27"/>
  <c r="M373" i="27"/>
  <c r="AM373" i="27" s="1"/>
  <c r="M374" i="27"/>
  <c r="M375" i="27"/>
  <c r="M376" i="27"/>
  <c r="AM376" i="27" s="1"/>
  <c r="M377" i="27"/>
  <c r="AM377" i="27" s="1"/>
  <c r="M378" i="27"/>
  <c r="M379" i="27"/>
  <c r="AM379" i="27" s="1"/>
  <c r="M380" i="27"/>
  <c r="M381" i="27"/>
  <c r="AM381" i="27" s="1"/>
  <c r="M382" i="27"/>
  <c r="M383" i="27"/>
  <c r="M384" i="27"/>
  <c r="M385" i="27"/>
  <c r="M386" i="27"/>
  <c r="AM386" i="27" s="1"/>
  <c r="M387" i="27"/>
  <c r="AM387" i="27" s="1"/>
  <c r="M388" i="27"/>
  <c r="AM388" i="27" s="1"/>
  <c r="M389" i="27"/>
  <c r="M390" i="27"/>
  <c r="M391" i="27"/>
  <c r="M392" i="27"/>
  <c r="M393" i="27"/>
  <c r="AM393" i="27" s="1"/>
  <c r="M394" i="27"/>
  <c r="M395" i="27"/>
  <c r="M396" i="27"/>
  <c r="M397" i="27"/>
  <c r="M398" i="27"/>
  <c r="AM398" i="27" s="1"/>
  <c r="M399" i="27"/>
  <c r="AM399" i="27" s="1"/>
  <c r="M400" i="27"/>
  <c r="AM400" i="27" s="1"/>
  <c r="M401" i="27"/>
  <c r="AM401" i="27" s="1"/>
  <c r="M402" i="27"/>
  <c r="AM402" i="27" s="1"/>
  <c r="M403" i="27"/>
  <c r="AM403" i="27" s="1"/>
  <c r="M404" i="27"/>
  <c r="AM404" i="27" s="1"/>
  <c r="M405" i="27"/>
  <c r="AM405" i="27" s="1"/>
  <c r="M406" i="27"/>
  <c r="AM406" i="27" s="1"/>
  <c r="M407" i="27"/>
  <c r="M408" i="27"/>
  <c r="M409" i="27"/>
  <c r="M410" i="27"/>
  <c r="M411" i="27"/>
  <c r="AM411" i="27" s="1"/>
  <c r="M412" i="27"/>
  <c r="AM412" i="27" s="1"/>
  <c r="M413" i="27"/>
  <c r="M414" i="27"/>
  <c r="M415" i="27"/>
  <c r="M416" i="27"/>
  <c r="AM416" i="27" s="1"/>
  <c r="M417" i="27"/>
  <c r="M418" i="27"/>
  <c r="AM418" i="27" s="1"/>
  <c r="M419" i="27"/>
  <c r="M420" i="27"/>
  <c r="M421" i="27"/>
  <c r="M422" i="27"/>
  <c r="M423" i="27"/>
  <c r="AM423" i="27" s="1"/>
  <c r="M424" i="27"/>
  <c r="AM424" i="27" s="1"/>
  <c r="M425" i="27"/>
  <c r="AM425" i="27" s="1"/>
  <c r="M426" i="27"/>
  <c r="AM426" i="27" s="1"/>
  <c r="M427" i="27"/>
  <c r="AM427" i="27" s="1"/>
  <c r="M428" i="27"/>
  <c r="AM428" i="27" s="1"/>
  <c r="M429" i="27"/>
  <c r="AM429" i="27" s="1"/>
  <c r="M430" i="27"/>
  <c r="AM430" i="27" s="1"/>
  <c r="M431" i="27"/>
  <c r="AM431" i="27" s="1"/>
  <c r="M432" i="27"/>
  <c r="AM432" i="27" s="1"/>
  <c r="M433" i="27"/>
  <c r="AM433" i="27" s="1"/>
  <c r="M434" i="27"/>
  <c r="AM434" i="27" s="1"/>
  <c r="M435" i="27"/>
  <c r="AM435" i="27" s="1"/>
  <c r="M436" i="27"/>
  <c r="AM436" i="27" s="1"/>
  <c r="M437" i="27"/>
  <c r="AM437" i="27" s="1"/>
  <c r="M438" i="27"/>
  <c r="AM438" i="27" s="1"/>
  <c r="M439" i="27"/>
  <c r="AM439" i="27" s="1"/>
  <c r="M440" i="27"/>
  <c r="AM440" i="27" s="1"/>
  <c r="M441" i="27"/>
  <c r="AM441" i="27" s="1"/>
  <c r="M442" i="27"/>
  <c r="AM442" i="27" s="1"/>
  <c r="M443" i="27"/>
  <c r="M444" i="27"/>
  <c r="AM444" i="27" s="1"/>
  <c r="M445" i="27"/>
  <c r="AM445" i="27" s="1"/>
  <c r="M446" i="27"/>
  <c r="AM446" i="27" s="1"/>
  <c r="M447" i="27"/>
  <c r="AM447" i="27" s="1"/>
  <c r="M448" i="27"/>
  <c r="AM448" i="27" s="1"/>
  <c r="M449" i="27"/>
  <c r="AM449" i="27" s="1"/>
  <c r="M450" i="27"/>
  <c r="AM450" i="27" s="1"/>
  <c r="M451" i="27"/>
  <c r="AM451" i="27" s="1"/>
  <c r="M452" i="27"/>
  <c r="AM452" i="27" s="1"/>
  <c r="M453" i="27"/>
  <c r="AM453" i="27" s="1"/>
  <c r="M454" i="27"/>
  <c r="AM454" i="27" s="1"/>
  <c r="M455" i="27"/>
  <c r="AM455" i="27" s="1"/>
  <c r="M456" i="27"/>
  <c r="AM456" i="27" s="1"/>
  <c r="M457" i="27"/>
  <c r="AM457" i="27" s="1"/>
  <c r="M458" i="27"/>
  <c r="AM458" i="27" s="1"/>
  <c r="M459" i="27"/>
  <c r="AM459" i="27" s="1"/>
  <c r="M460" i="27"/>
  <c r="AM460" i="27" s="1"/>
  <c r="M461" i="27"/>
  <c r="AM461" i="27" s="1"/>
  <c r="M462" i="27"/>
  <c r="AM462" i="27" s="1"/>
  <c r="M463" i="27"/>
  <c r="AM463" i="27" s="1"/>
  <c r="M464" i="27"/>
  <c r="AM464" i="27" s="1"/>
  <c r="M465" i="27"/>
  <c r="AM465" i="27" s="1"/>
  <c r="M466" i="27"/>
  <c r="AM466" i="27" s="1"/>
  <c r="M467" i="27"/>
  <c r="M468" i="27"/>
  <c r="M469" i="27"/>
  <c r="AM469" i="27" s="1"/>
  <c r="M470" i="27"/>
  <c r="AM470" i="27" s="1"/>
  <c r="M471" i="27"/>
  <c r="AM471" i="27" s="1"/>
  <c r="M472" i="27"/>
  <c r="AM472" i="27" s="1"/>
  <c r="M473" i="27"/>
  <c r="M474" i="27"/>
  <c r="M475" i="27"/>
  <c r="M476" i="27"/>
  <c r="M477" i="27"/>
  <c r="AM477" i="27" s="1"/>
  <c r="M478" i="27"/>
  <c r="AM478" i="27" s="1"/>
  <c r="M479" i="27"/>
  <c r="AM479" i="27" s="1"/>
  <c r="M480" i="27"/>
  <c r="AM480" i="27" s="1"/>
  <c r="M481" i="27"/>
  <c r="AM481" i="27" s="1"/>
  <c r="M482" i="27"/>
  <c r="AM482" i="27" s="1"/>
  <c r="M483" i="27"/>
  <c r="AM483" i="27" s="1"/>
  <c r="M484" i="27"/>
  <c r="AM484" i="27" s="1"/>
  <c r="M485" i="27"/>
  <c r="AM485" i="27" s="1"/>
  <c r="M486" i="27"/>
  <c r="AM486" i="27" s="1"/>
  <c r="M487" i="27"/>
  <c r="AM487" i="27" s="1"/>
  <c r="M488" i="27"/>
  <c r="AM488" i="27" s="1"/>
  <c r="M489" i="27"/>
  <c r="AM489" i="27" s="1"/>
  <c r="M490" i="27"/>
  <c r="AM490" i="27" s="1"/>
  <c r="M491" i="27"/>
  <c r="AM491" i="27" s="1"/>
  <c r="M492" i="27"/>
  <c r="AM492" i="27" s="1"/>
  <c r="M493" i="27"/>
  <c r="AM493" i="27" s="1"/>
  <c r="M494" i="27"/>
  <c r="AM494" i="27" s="1"/>
  <c r="M495" i="27"/>
  <c r="AM495" i="27" s="1"/>
  <c r="M496" i="27"/>
  <c r="AM496" i="27" s="1"/>
  <c r="M497" i="27"/>
  <c r="M498" i="27"/>
  <c r="M499" i="27"/>
  <c r="AM499" i="27" s="1"/>
  <c r="M500" i="27"/>
  <c r="AM500" i="27" s="1"/>
  <c r="M501" i="27"/>
  <c r="AM501" i="27" s="1"/>
  <c r="M502" i="27"/>
  <c r="AM502" i="27" s="1"/>
  <c r="M503" i="27"/>
  <c r="M504" i="27"/>
  <c r="AM504" i="27" s="1"/>
  <c r="M505" i="27"/>
  <c r="AM505" i="27" s="1"/>
  <c r="M506" i="27"/>
  <c r="AM506" i="27" s="1"/>
  <c r="M507" i="27"/>
  <c r="AM507" i="27" s="1"/>
  <c r="M508" i="27"/>
  <c r="AM508" i="27" s="1"/>
  <c r="M509" i="27"/>
  <c r="AM509" i="27" s="1"/>
  <c r="M510" i="27"/>
  <c r="AM510" i="27" s="1"/>
  <c r="M511" i="27"/>
  <c r="AM511" i="27" s="1"/>
  <c r="M512" i="27"/>
  <c r="AM512" i="27" s="1"/>
  <c r="M513" i="27"/>
  <c r="AM513" i="27" s="1"/>
  <c r="M514" i="27"/>
  <c r="AM514" i="27" s="1"/>
  <c r="M515" i="27"/>
  <c r="AM515" i="27" s="1"/>
  <c r="M516" i="27"/>
  <c r="AM516" i="27" s="1"/>
  <c r="M517" i="27"/>
  <c r="AM517" i="27" s="1"/>
  <c r="M518" i="27"/>
  <c r="AM518" i="27" s="1"/>
  <c r="M519" i="27"/>
  <c r="AM519" i="27" s="1"/>
  <c r="M520" i="27"/>
  <c r="AM520" i="27" s="1"/>
  <c r="M521" i="27"/>
  <c r="AM521" i="27" s="1"/>
  <c r="M522" i="27"/>
  <c r="AM522" i="27" s="1"/>
  <c r="M523" i="27"/>
  <c r="M524" i="27"/>
  <c r="M525" i="27"/>
  <c r="AM525" i="27" s="1"/>
  <c r="M526" i="27"/>
  <c r="AM526" i="27" s="1"/>
  <c r="M527" i="27"/>
  <c r="AM527" i="27" s="1"/>
  <c r="M528" i="27"/>
  <c r="AM528" i="27" s="1"/>
  <c r="M529" i="27"/>
  <c r="AM529" i="27" s="1"/>
  <c r="M530" i="27"/>
  <c r="AM530" i="27" s="1"/>
  <c r="M531" i="27"/>
  <c r="AM531" i="27" s="1"/>
  <c r="M532" i="27"/>
  <c r="AM532" i="27" s="1"/>
  <c r="M533" i="27"/>
  <c r="AM533" i="27" s="1"/>
  <c r="M534" i="27"/>
  <c r="AM534" i="27" s="1"/>
  <c r="M535" i="27"/>
  <c r="AM535" i="27" s="1"/>
  <c r="M536" i="27"/>
  <c r="AM536" i="27" s="1"/>
  <c r="M537" i="27"/>
  <c r="AM537" i="27" s="1"/>
  <c r="M538" i="27"/>
  <c r="AM538" i="27" s="1"/>
  <c r="M539" i="27"/>
  <c r="AM539" i="27" s="1"/>
  <c r="M540" i="27"/>
  <c r="AM540" i="27" s="1"/>
  <c r="M541" i="27"/>
  <c r="AM541" i="27" s="1"/>
  <c r="M542" i="27"/>
  <c r="AM542" i="27" s="1"/>
  <c r="M543" i="27"/>
  <c r="AM543" i="27" s="1"/>
  <c r="M544" i="27"/>
  <c r="AM544" i="27" s="1"/>
  <c r="M545" i="27"/>
  <c r="AM545" i="27" s="1"/>
  <c r="M546" i="27"/>
  <c r="AM546" i="27" s="1"/>
  <c r="M547" i="27"/>
  <c r="AM547" i="27" s="1"/>
  <c r="M548" i="27"/>
  <c r="AM548" i="27" s="1"/>
  <c r="M549" i="27"/>
  <c r="AM549" i="27" s="1"/>
  <c r="M550" i="27"/>
  <c r="AM550" i="27" s="1"/>
  <c r="M551" i="27"/>
  <c r="AM551" i="27" s="1"/>
  <c r="M552" i="27"/>
  <c r="AM552" i="27" s="1"/>
  <c r="M553" i="27"/>
  <c r="AM553" i="27" s="1"/>
  <c r="M554" i="27"/>
  <c r="AM554" i="27" s="1"/>
  <c r="M555" i="27"/>
  <c r="AM555" i="27" s="1"/>
  <c r="M556" i="27"/>
  <c r="AM556" i="27" s="1"/>
  <c r="M557" i="27"/>
  <c r="AM557" i="27" s="1"/>
  <c r="M558" i="27"/>
  <c r="AM558" i="27" s="1"/>
  <c r="M559" i="27"/>
  <c r="AM559" i="27" s="1"/>
  <c r="M560" i="27"/>
  <c r="AM560" i="27" s="1"/>
  <c r="M561" i="27"/>
  <c r="AM561" i="27" s="1"/>
  <c r="M562" i="27"/>
  <c r="AM562" i="27" s="1"/>
  <c r="M563" i="27"/>
  <c r="AM563" i="27" s="1"/>
  <c r="M564" i="27"/>
  <c r="AM564" i="27" s="1"/>
  <c r="M565" i="27"/>
  <c r="AM565" i="27" s="1"/>
  <c r="M566" i="27"/>
  <c r="AM566" i="27" s="1"/>
  <c r="M567" i="27"/>
  <c r="AM567" i="27" s="1"/>
  <c r="M568" i="27"/>
  <c r="AM568" i="27" s="1"/>
  <c r="M569" i="27"/>
  <c r="AM569" i="27" s="1"/>
  <c r="M570" i="27"/>
  <c r="AM570" i="27" s="1"/>
  <c r="M571" i="27"/>
  <c r="AM571" i="27" s="1"/>
  <c r="M572" i="27"/>
  <c r="AM572" i="27" s="1"/>
  <c r="M573" i="27"/>
  <c r="AM573" i="27" s="1"/>
  <c r="M574" i="27"/>
  <c r="AM574" i="27" s="1"/>
  <c r="M575" i="27"/>
  <c r="M576" i="27"/>
  <c r="AM576" i="27" s="1"/>
  <c r="M577" i="27"/>
  <c r="AM577" i="27" s="1"/>
  <c r="M578" i="27"/>
  <c r="M579" i="27"/>
  <c r="AM579" i="27" s="1"/>
  <c r="M580" i="27"/>
  <c r="AM580" i="27" s="1"/>
  <c r="M581" i="27"/>
  <c r="AM581" i="27" s="1"/>
  <c r="M582" i="27"/>
  <c r="AM582" i="27" s="1"/>
  <c r="M583" i="27"/>
  <c r="AM583" i="27" s="1"/>
  <c r="M584" i="27"/>
  <c r="AM584" i="27" s="1"/>
  <c r="M585" i="27"/>
  <c r="AM585" i="27" s="1"/>
  <c r="M586" i="27"/>
  <c r="AM586" i="27" s="1"/>
  <c r="M587" i="27"/>
  <c r="AM587" i="27" s="1"/>
  <c r="M588" i="27"/>
  <c r="AM588" i="27" s="1"/>
  <c r="M589" i="27"/>
  <c r="AM589" i="27" s="1"/>
  <c r="M590" i="27"/>
  <c r="AM590" i="27" s="1"/>
  <c r="M591" i="27"/>
  <c r="AM591" i="27" s="1"/>
  <c r="M592" i="27"/>
  <c r="AM592" i="27" s="1"/>
  <c r="M593" i="27"/>
  <c r="AM593" i="27" s="1"/>
  <c r="M594" i="27"/>
  <c r="AM594" i="27" s="1"/>
  <c r="M595" i="27"/>
  <c r="AM595" i="27" s="1"/>
  <c r="M596" i="27"/>
  <c r="AM596" i="27" s="1"/>
  <c r="M597" i="27"/>
  <c r="AM597" i="27" s="1"/>
  <c r="M598" i="27"/>
  <c r="AM598" i="27" s="1"/>
  <c r="M599" i="27"/>
  <c r="AM599" i="27" s="1"/>
  <c r="M600" i="27"/>
  <c r="AM600" i="27" s="1"/>
  <c r="M601" i="27"/>
  <c r="AM601" i="27" s="1"/>
  <c r="M602" i="27"/>
  <c r="AM602" i="27" s="1"/>
  <c r="M603" i="27"/>
  <c r="AM603" i="27" s="1"/>
  <c r="M604" i="27"/>
  <c r="AM604" i="27" s="1"/>
  <c r="M605" i="27"/>
  <c r="AM605" i="27" s="1"/>
  <c r="M606" i="27"/>
  <c r="AM606" i="27" s="1"/>
  <c r="M607" i="27"/>
  <c r="AM607" i="27" s="1"/>
  <c r="M608" i="27"/>
  <c r="AM608" i="27" s="1"/>
  <c r="M609" i="27"/>
  <c r="AM609" i="27" s="1"/>
  <c r="M610" i="27"/>
  <c r="AM610" i="27" s="1"/>
  <c r="M611" i="27"/>
  <c r="AM611" i="27" s="1"/>
  <c r="M612" i="27"/>
  <c r="AM612" i="27" s="1"/>
  <c r="M613" i="27"/>
  <c r="AM613" i="27" s="1"/>
  <c r="M614" i="27"/>
  <c r="AM614" i="27" s="1"/>
  <c r="M615" i="27"/>
  <c r="M616" i="27"/>
  <c r="AM616" i="27" s="1"/>
  <c r="M617" i="27"/>
  <c r="AM617" i="27" s="1"/>
  <c r="M618" i="27"/>
  <c r="AM618" i="27" s="1"/>
  <c r="M619" i="27"/>
  <c r="AM619" i="27" s="1"/>
  <c r="M620" i="27"/>
  <c r="AM620" i="27" s="1"/>
  <c r="M621" i="27"/>
  <c r="AM621" i="27" s="1"/>
  <c r="M622" i="27"/>
  <c r="AM622" i="27" s="1"/>
  <c r="M623" i="27"/>
  <c r="AM623" i="27" s="1"/>
  <c r="M624" i="27"/>
  <c r="AM624" i="27" s="1"/>
  <c r="M625" i="27"/>
  <c r="AM625" i="27" s="1"/>
  <c r="M626" i="27"/>
  <c r="AM626" i="27" s="1"/>
  <c r="M627" i="27"/>
  <c r="AM627" i="27" s="1"/>
  <c r="M628" i="27"/>
  <c r="AM628" i="27" s="1"/>
  <c r="M629" i="27"/>
  <c r="AM629" i="27" s="1"/>
  <c r="M630" i="27"/>
  <c r="AM630" i="27" s="1"/>
  <c r="M631" i="27"/>
  <c r="AM631" i="27" s="1"/>
  <c r="M632" i="27"/>
  <c r="AM632" i="27" s="1"/>
  <c r="M633" i="27"/>
  <c r="AM633" i="27" s="1"/>
  <c r="M634" i="27"/>
  <c r="AM634" i="27" s="1"/>
  <c r="M635" i="27"/>
  <c r="AM635" i="27" s="1"/>
  <c r="M636" i="27"/>
  <c r="AM636" i="27" s="1"/>
  <c r="M637" i="27"/>
  <c r="AM637" i="27" s="1"/>
  <c r="M638" i="27"/>
  <c r="AM638" i="27" s="1"/>
  <c r="M639" i="27"/>
  <c r="AM639" i="27" s="1"/>
  <c r="M640" i="27"/>
  <c r="AM640" i="27" s="1"/>
  <c r="M641" i="27"/>
  <c r="AM641" i="27" s="1"/>
  <c r="M642" i="27"/>
  <c r="AM642" i="27" s="1"/>
  <c r="M643" i="27"/>
  <c r="AM643" i="27" s="1"/>
  <c r="M644" i="27"/>
  <c r="AM644" i="27" s="1"/>
  <c r="M645" i="27"/>
  <c r="AM645" i="27" s="1"/>
  <c r="M646" i="27"/>
  <c r="AM646" i="27" s="1"/>
  <c r="M647" i="27"/>
  <c r="AM647" i="27" s="1"/>
  <c r="M648" i="27"/>
  <c r="AM648" i="27" s="1"/>
  <c r="M649" i="27"/>
  <c r="AM649" i="27" s="1"/>
  <c r="M650" i="27"/>
  <c r="AM650" i="27" s="1"/>
  <c r="M651" i="27"/>
  <c r="AM651" i="27" s="1"/>
  <c r="M652" i="27"/>
  <c r="AM652" i="27" s="1"/>
  <c r="M653" i="27"/>
  <c r="AM653" i="27" s="1"/>
  <c r="M654" i="27"/>
  <c r="AM654" i="27" s="1"/>
  <c r="M655" i="27"/>
  <c r="AM655" i="27" s="1"/>
  <c r="M656" i="27"/>
  <c r="AM656" i="27" s="1"/>
  <c r="M657" i="27"/>
  <c r="AM657" i="27" s="1"/>
  <c r="M658" i="27"/>
  <c r="AM658" i="27" s="1"/>
  <c r="M659" i="27"/>
  <c r="AM659" i="27" s="1"/>
  <c r="M660" i="27"/>
  <c r="AM660" i="27" s="1"/>
  <c r="M661" i="27"/>
  <c r="AM661" i="27" s="1"/>
  <c r="M662" i="27"/>
  <c r="AM662" i="27" s="1"/>
  <c r="M663" i="27"/>
  <c r="AM663" i="27" s="1"/>
  <c r="M664" i="27"/>
  <c r="AM664" i="27" s="1"/>
  <c r="M665" i="27"/>
  <c r="AM665" i="27" s="1"/>
  <c r="M666" i="27"/>
  <c r="AM666" i="27" s="1"/>
  <c r="M667" i="27"/>
  <c r="AM667" i="27" s="1"/>
  <c r="M668" i="27"/>
  <c r="AM668" i="27" s="1"/>
  <c r="M669" i="27"/>
  <c r="AM669" i="27" s="1"/>
  <c r="M670" i="27"/>
  <c r="AM670" i="27" s="1"/>
  <c r="M671" i="27"/>
  <c r="AM671" i="27" s="1"/>
  <c r="M672" i="27"/>
  <c r="AM672" i="27" s="1"/>
  <c r="M673" i="27"/>
  <c r="AM673" i="27" s="1"/>
  <c r="M674" i="27"/>
  <c r="AM674" i="27" s="1"/>
  <c r="M675" i="27"/>
  <c r="AM675" i="27" s="1"/>
  <c r="M676" i="27"/>
  <c r="AM676" i="27" s="1"/>
  <c r="M677" i="27"/>
  <c r="AM677" i="27" s="1"/>
  <c r="M678" i="27"/>
  <c r="AM678" i="27" s="1"/>
  <c r="M679" i="27"/>
  <c r="AM679" i="27" s="1"/>
  <c r="M680" i="27"/>
  <c r="AM680" i="27" s="1"/>
  <c r="M681" i="27"/>
  <c r="AM681" i="27" s="1"/>
  <c r="M682" i="27"/>
  <c r="AM682" i="27" s="1"/>
  <c r="M683" i="27"/>
  <c r="AM683" i="27" s="1"/>
  <c r="M684" i="27"/>
  <c r="AM684" i="27" s="1"/>
  <c r="M685" i="27"/>
  <c r="AM685" i="27" s="1"/>
  <c r="M686" i="27"/>
  <c r="AM686" i="27" s="1"/>
  <c r="M687" i="27"/>
  <c r="AM687" i="27" s="1"/>
  <c r="M688" i="27"/>
  <c r="AM688" i="27" s="1"/>
  <c r="M689" i="27"/>
  <c r="AM689" i="27" s="1"/>
  <c r="M690" i="27"/>
  <c r="AM690" i="27" s="1"/>
  <c r="M691" i="27"/>
  <c r="AM691" i="27" s="1"/>
  <c r="M692" i="27"/>
  <c r="AM692" i="27" s="1"/>
  <c r="M693" i="27"/>
  <c r="AM693" i="27" s="1"/>
  <c r="M694" i="27"/>
  <c r="AM694" i="27" s="1"/>
  <c r="M695" i="27"/>
  <c r="AM695" i="27" s="1"/>
  <c r="M696" i="27"/>
  <c r="AM696" i="27" s="1"/>
  <c r="M697" i="27"/>
  <c r="AM697" i="27" s="1"/>
  <c r="M698" i="27"/>
  <c r="AM698" i="27" s="1"/>
  <c r="M699" i="27"/>
  <c r="AM699" i="27" s="1"/>
  <c r="M700" i="27"/>
  <c r="AM700" i="27" s="1"/>
  <c r="M701" i="27"/>
  <c r="AM701" i="27" s="1"/>
  <c r="M702" i="27"/>
  <c r="AM702" i="27" s="1"/>
  <c r="M703" i="27"/>
  <c r="AM703" i="27" s="1"/>
  <c r="M704" i="27"/>
  <c r="AM704" i="27" s="1"/>
  <c r="M705" i="27"/>
  <c r="AM705" i="27" s="1"/>
  <c r="M706" i="27"/>
  <c r="AM706" i="27" s="1"/>
  <c r="M707" i="27"/>
  <c r="AM707" i="27" s="1"/>
  <c r="M708" i="27"/>
  <c r="AM708" i="27" s="1"/>
  <c r="M709" i="27"/>
  <c r="AM709" i="27" s="1"/>
  <c r="M710" i="27"/>
  <c r="AM710" i="27" s="1"/>
  <c r="M711" i="27"/>
  <c r="AM711" i="27" s="1"/>
  <c r="M712" i="27"/>
  <c r="AM712" i="27" s="1"/>
  <c r="M713" i="27"/>
  <c r="AM713" i="27" s="1"/>
  <c r="M714" i="27"/>
  <c r="AM714" i="27" s="1"/>
  <c r="M715" i="27"/>
  <c r="AM715" i="27" s="1"/>
  <c r="M716" i="27"/>
  <c r="AM716" i="27" s="1"/>
  <c r="M717" i="27"/>
  <c r="AM717" i="27" s="1"/>
  <c r="M718" i="27"/>
  <c r="AM718" i="27" s="1"/>
  <c r="M719" i="27"/>
  <c r="AM719" i="27" s="1"/>
  <c r="M720" i="27"/>
  <c r="AM720" i="27" s="1"/>
  <c r="M721" i="27"/>
  <c r="AM721" i="27" s="1"/>
  <c r="M722" i="27"/>
  <c r="AM722" i="27" s="1"/>
  <c r="M723" i="27"/>
  <c r="AM723" i="27" s="1"/>
  <c r="M724" i="27"/>
  <c r="AM724" i="27" s="1"/>
  <c r="M725" i="27"/>
  <c r="AM725" i="27" s="1"/>
  <c r="M726" i="27"/>
  <c r="AM726" i="27" s="1"/>
  <c r="M727" i="27"/>
  <c r="AM727" i="27" s="1"/>
  <c r="M728" i="27"/>
  <c r="AM728" i="27" s="1"/>
  <c r="M729" i="27"/>
  <c r="AM729" i="27" s="1"/>
  <c r="M730" i="27"/>
  <c r="AM730" i="27" s="1"/>
  <c r="M731" i="27"/>
  <c r="AM731" i="27" s="1"/>
  <c r="M732" i="27"/>
  <c r="AM732" i="27" s="1"/>
  <c r="M733" i="27"/>
  <c r="AM733" i="27" s="1"/>
  <c r="M734" i="27"/>
  <c r="AM734" i="27" s="1"/>
  <c r="M735" i="27"/>
  <c r="AM735" i="27" s="1"/>
  <c r="M736" i="27"/>
  <c r="AM736" i="27" s="1"/>
  <c r="M737" i="27"/>
  <c r="AM737" i="27" s="1"/>
  <c r="M738" i="27"/>
  <c r="AM738" i="27" s="1"/>
  <c r="M739" i="27"/>
  <c r="AM739" i="27" s="1"/>
  <c r="M740" i="27"/>
  <c r="AM740" i="27" s="1"/>
  <c r="M741" i="27"/>
  <c r="AM741" i="27" s="1"/>
  <c r="M742" i="27"/>
  <c r="AM742" i="27" s="1"/>
  <c r="M743" i="27"/>
  <c r="AM743" i="27" s="1"/>
  <c r="M744" i="27"/>
  <c r="AM744" i="27" s="1"/>
  <c r="M745" i="27"/>
  <c r="AM745" i="27" s="1"/>
  <c r="M746" i="27"/>
  <c r="AM746" i="27" s="1"/>
  <c r="M747" i="27"/>
  <c r="AM747" i="27" s="1"/>
  <c r="M748" i="27"/>
  <c r="AM748" i="27" s="1"/>
  <c r="M749" i="27"/>
  <c r="AM749" i="27" s="1"/>
  <c r="M750" i="27"/>
  <c r="AM750" i="27" s="1"/>
  <c r="M751" i="27"/>
  <c r="AM751" i="27" s="1"/>
  <c r="M752" i="27"/>
  <c r="AM752" i="27" s="1"/>
  <c r="M753" i="27"/>
  <c r="AM753" i="27" s="1"/>
  <c r="M754" i="27"/>
  <c r="AM754" i="27" s="1"/>
  <c r="M755" i="27"/>
  <c r="AM755" i="27" s="1"/>
  <c r="M756" i="27"/>
  <c r="AM756" i="27" s="1"/>
  <c r="M757" i="27"/>
  <c r="AM757" i="27" s="1"/>
  <c r="M758" i="27"/>
  <c r="AM758" i="27" s="1"/>
  <c r="M759" i="27"/>
  <c r="AM759" i="27" s="1"/>
  <c r="M760" i="27"/>
  <c r="AM760" i="27" s="1"/>
  <c r="M761" i="27"/>
  <c r="AM761" i="27" s="1"/>
  <c r="M762" i="27"/>
  <c r="AM762" i="27" s="1"/>
  <c r="M763" i="27"/>
  <c r="AM763" i="27" s="1"/>
  <c r="M764" i="27"/>
  <c r="AM764" i="27" s="1"/>
  <c r="M765" i="27"/>
  <c r="AM765" i="27" s="1"/>
  <c r="M766" i="27"/>
  <c r="AM766" i="27" s="1"/>
  <c r="M767" i="27"/>
  <c r="AM767" i="27" s="1"/>
  <c r="M768" i="27"/>
  <c r="AM768" i="27" s="1"/>
  <c r="M769" i="27"/>
  <c r="AM769" i="27" s="1"/>
  <c r="M770" i="27"/>
  <c r="AM770" i="27" s="1"/>
  <c r="M771" i="27"/>
  <c r="AM771" i="27" s="1"/>
  <c r="M772" i="27"/>
  <c r="AM772" i="27" s="1"/>
  <c r="M773" i="27"/>
  <c r="M774" i="27"/>
  <c r="AM774" i="27" s="1"/>
  <c r="M775" i="27"/>
  <c r="AM775" i="27" s="1"/>
  <c r="M4" i="27"/>
  <c r="L4" i="27"/>
  <c r="AQ899" i="4"/>
  <c r="AQ900" i="4"/>
  <c r="AQ1354" i="4"/>
  <c r="AQ1355" i="4"/>
  <c r="AQ1356" i="4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367" i="4"/>
  <c r="AP368" i="4"/>
  <c r="AP369" i="4"/>
  <c r="AP370" i="4"/>
  <c r="AP371" i="4"/>
  <c r="AP372" i="4"/>
  <c r="AP373" i="4"/>
  <c r="AP374" i="4"/>
  <c r="AP375" i="4"/>
  <c r="AP376" i="4"/>
  <c r="AP377" i="4"/>
  <c r="AP378" i="4"/>
  <c r="AP379" i="4"/>
  <c r="AP380" i="4"/>
  <c r="AP381" i="4"/>
  <c r="AP382" i="4"/>
  <c r="AP383" i="4"/>
  <c r="AP384" i="4"/>
  <c r="AP385" i="4"/>
  <c r="AP386" i="4"/>
  <c r="AP387" i="4"/>
  <c r="AP388" i="4"/>
  <c r="AP389" i="4"/>
  <c r="AP390" i="4"/>
  <c r="AP391" i="4"/>
  <c r="AP392" i="4"/>
  <c r="AP393" i="4"/>
  <c r="AP394" i="4"/>
  <c r="AP395" i="4"/>
  <c r="AP396" i="4"/>
  <c r="AP397" i="4"/>
  <c r="AP398" i="4"/>
  <c r="AP399" i="4"/>
  <c r="AP400" i="4"/>
  <c r="AP401" i="4"/>
  <c r="AP402" i="4"/>
  <c r="AP403" i="4"/>
  <c r="AP404" i="4"/>
  <c r="AP405" i="4"/>
  <c r="AP406" i="4"/>
  <c r="AP407" i="4"/>
  <c r="AP408" i="4"/>
  <c r="AP409" i="4"/>
  <c r="AP410" i="4"/>
  <c r="AP411" i="4"/>
  <c r="AP412" i="4"/>
  <c r="AP413" i="4"/>
  <c r="AP414" i="4"/>
  <c r="AP415" i="4"/>
  <c r="AP416" i="4"/>
  <c r="AP417" i="4"/>
  <c r="AP418" i="4"/>
  <c r="AP419" i="4"/>
  <c r="AP420" i="4"/>
  <c r="AP421" i="4"/>
  <c r="AP422" i="4"/>
  <c r="AP423" i="4"/>
  <c r="AP424" i="4"/>
  <c r="AP425" i="4"/>
  <c r="AP426" i="4"/>
  <c r="AP427" i="4"/>
  <c r="AP428" i="4"/>
  <c r="AP429" i="4"/>
  <c r="AP430" i="4"/>
  <c r="AP431" i="4"/>
  <c r="AP432" i="4"/>
  <c r="AP433" i="4"/>
  <c r="AP434" i="4"/>
  <c r="AP435" i="4"/>
  <c r="AP436" i="4"/>
  <c r="AP437" i="4"/>
  <c r="AP438" i="4"/>
  <c r="AP439" i="4"/>
  <c r="AP440" i="4"/>
  <c r="AP441" i="4"/>
  <c r="AP442" i="4"/>
  <c r="AP443" i="4"/>
  <c r="AP444" i="4"/>
  <c r="AP445" i="4"/>
  <c r="AP446" i="4"/>
  <c r="AP447" i="4"/>
  <c r="AP448" i="4"/>
  <c r="AP449" i="4"/>
  <c r="AP450" i="4"/>
  <c r="AP451" i="4"/>
  <c r="AP452" i="4"/>
  <c r="AP453" i="4"/>
  <c r="AP454" i="4"/>
  <c r="AP455" i="4"/>
  <c r="AP456" i="4"/>
  <c r="AP457" i="4"/>
  <c r="AP458" i="4"/>
  <c r="AP459" i="4"/>
  <c r="AP460" i="4"/>
  <c r="AP461" i="4"/>
  <c r="AP462" i="4"/>
  <c r="AP463" i="4"/>
  <c r="AP464" i="4"/>
  <c r="AP465" i="4"/>
  <c r="AP466" i="4"/>
  <c r="AP467" i="4"/>
  <c r="AP468" i="4"/>
  <c r="AP469" i="4"/>
  <c r="AP470" i="4"/>
  <c r="AP471" i="4"/>
  <c r="AP472" i="4"/>
  <c r="AP473" i="4"/>
  <c r="AP474" i="4"/>
  <c r="AP475" i="4"/>
  <c r="AP476" i="4"/>
  <c r="AP477" i="4"/>
  <c r="AP478" i="4"/>
  <c r="AP479" i="4"/>
  <c r="AP480" i="4"/>
  <c r="AP481" i="4"/>
  <c r="AP482" i="4"/>
  <c r="AP483" i="4"/>
  <c r="AP484" i="4"/>
  <c r="AP485" i="4"/>
  <c r="AP486" i="4"/>
  <c r="AP487" i="4"/>
  <c r="AP488" i="4"/>
  <c r="AP489" i="4"/>
  <c r="AP490" i="4"/>
  <c r="AP491" i="4"/>
  <c r="AP492" i="4"/>
  <c r="AP493" i="4"/>
  <c r="AP494" i="4"/>
  <c r="AP495" i="4"/>
  <c r="AP496" i="4"/>
  <c r="AP497" i="4"/>
  <c r="AP498" i="4"/>
  <c r="AP499" i="4"/>
  <c r="AP500" i="4"/>
  <c r="AP501" i="4"/>
  <c r="AP502" i="4"/>
  <c r="AP503" i="4"/>
  <c r="AP504" i="4"/>
  <c r="AP505" i="4"/>
  <c r="AP506" i="4"/>
  <c r="AP507" i="4"/>
  <c r="AP508" i="4"/>
  <c r="AP509" i="4"/>
  <c r="AP510" i="4"/>
  <c r="AP511" i="4"/>
  <c r="AP512" i="4"/>
  <c r="AP513" i="4"/>
  <c r="AP514" i="4"/>
  <c r="AP515" i="4"/>
  <c r="AP516" i="4"/>
  <c r="AP517" i="4"/>
  <c r="AP518" i="4"/>
  <c r="AP519" i="4"/>
  <c r="AP520" i="4"/>
  <c r="AP521" i="4"/>
  <c r="AP522" i="4"/>
  <c r="AP523" i="4"/>
  <c r="AP524" i="4"/>
  <c r="AP525" i="4"/>
  <c r="AP526" i="4"/>
  <c r="AP527" i="4"/>
  <c r="AP528" i="4"/>
  <c r="AP529" i="4"/>
  <c r="AP530" i="4"/>
  <c r="AP531" i="4"/>
  <c r="AP532" i="4"/>
  <c r="AP533" i="4"/>
  <c r="AP534" i="4"/>
  <c r="AP535" i="4"/>
  <c r="AP536" i="4"/>
  <c r="AP537" i="4"/>
  <c r="AP538" i="4"/>
  <c r="AP539" i="4"/>
  <c r="AP540" i="4"/>
  <c r="AP541" i="4"/>
  <c r="AP542" i="4"/>
  <c r="AP543" i="4"/>
  <c r="AP544" i="4"/>
  <c r="AP545" i="4"/>
  <c r="AP546" i="4"/>
  <c r="AP547" i="4"/>
  <c r="AP548" i="4"/>
  <c r="AP549" i="4"/>
  <c r="AP550" i="4"/>
  <c r="AP551" i="4"/>
  <c r="AP552" i="4"/>
  <c r="AP553" i="4"/>
  <c r="AP554" i="4"/>
  <c r="AP555" i="4"/>
  <c r="AP556" i="4"/>
  <c r="AP557" i="4"/>
  <c r="AP558" i="4"/>
  <c r="AP559" i="4"/>
  <c r="AP560" i="4"/>
  <c r="AP561" i="4"/>
  <c r="AP562" i="4"/>
  <c r="AP563" i="4"/>
  <c r="AP564" i="4"/>
  <c r="AP565" i="4"/>
  <c r="AP566" i="4"/>
  <c r="AP567" i="4"/>
  <c r="AP568" i="4"/>
  <c r="AP569" i="4"/>
  <c r="AP570" i="4"/>
  <c r="AP571" i="4"/>
  <c r="AP572" i="4"/>
  <c r="AP573" i="4"/>
  <c r="AP574" i="4"/>
  <c r="AP575" i="4"/>
  <c r="AP576" i="4"/>
  <c r="AP577" i="4"/>
  <c r="AP578" i="4"/>
  <c r="AP579" i="4"/>
  <c r="AP580" i="4"/>
  <c r="AP581" i="4"/>
  <c r="AP582" i="4"/>
  <c r="AP583" i="4"/>
  <c r="AP584" i="4"/>
  <c r="AP585" i="4"/>
  <c r="AP586" i="4"/>
  <c r="AP587" i="4"/>
  <c r="AP588" i="4"/>
  <c r="AP589" i="4"/>
  <c r="AP590" i="4"/>
  <c r="AP591" i="4"/>
  <c r="AP592" i="4"/>
  <c r="AP593" i="4"/>
  <c r="AP594" i="4"/>
  <c r="AP595" i="4"/>
  <c r="AP596" i="4"/>
  <c r="AP597" i="4"/>
  <c r="AP598" i="4"/>
  <c r="AP599" i="4"/>
  <c r="AP600" i="4"/>
  <c r="AP601" i="4"/>
  <c r="AP602" i="4"/>
  <c r="AP603" i="4"/>
  <c r="AP604" i="4"/>
  <c r="AP605" i="4"/>
  <c r="AP606" i="4"/>
  <c r="AP607" i="4"/>
  <c r="AP608" i="4"/>
  <c r="AP609" i="4"/>
  <c r="AP610" i="4"/>
  <c r="AP611" i="4"/>
  <c r="AP612" i="4"/>
  <c r="AP613" i="4"/>
  <c r="AP614" i="4"/>
  <c r="AP615" i="4"/>
  <c r="AP616" i="4"/>
  <c r="AP617" i="4"/>
  <c r="AP618" i="4"/>
  <c r="AP619" i="4"/>
  <c r="AP620" i="4"/>
  <c r="AP621" i="4"/>
  <c r="AP622" i="4"/>
  <c r="AP623" i="4"/>
  <c r="AP624" i="4"/>
  <c r="AP625" i="4"/>
  <c r="AP626" i="4"/>
  <c r="AP627" i="4"/>
  <c r="AP628" i="4"/>
  <c r="AP629" i="4"/>
  <c r="AP630" i="4"/>
  <c r="AP631" i="4"/>
  <c r="AP632" i="4"/>
  <c r="AP633" i="4"/>
  <c r="AP634" i="4"/>
  <c r="AP635" i="4"/>
  <c r="AP636" i="4"/>
  <c r="AP637" i="4"/>
  <c r="AP638" i="4"/>
  <c r="AP639" i="4"/>
  <c r="AP640" i="4"/>
  <c r="AP641" i="4"/>
  <c r="AP642" i="4"/>
  <c r="AP643" i="4"/>
  <c r="AP644" i="4"/>
  <c r="AP645" i="4"/>
  <c r="AP646" i="4"/>
  <c r="AP647" i="4"/>
  <c r="AP648" i="4"/>
  <c r="AP649" i="4"/>
  <c r="AP650" i="4"/>
  <c r="AP651" i="4"/>
  <c r="AP652" i="4"/>
  <c r="AP653" i="4"/>
  <c r="AP654" i="4"/>
  <c r="AP655" i="4"/>
  <c r="AP656" i="4"/>
  <c r="AP657" i="4"/>
  <c r="AP658" i="4"/>
  <c r="AP659" i="4"/>
  <c r="AP660" i="4"/>
  <c r="AP661" i="4"/>
  <c r="AP662" i="4"/>
  <c r="AP663" i="4"/>
  <c r="AP664" i="4"/>
  <c r="AP665" i="4"/>
  <c r="AP666" i="4"/>
  <c r="AP667" i="4"/>
  <c r="AP668" i="4"/>
  <c r="AP669" i="4"/>
  <c r="AP670" i="4"/>
  <c r="AP671" i="4"/>
  <c r="AP672" i="4"/>
  <c r="AP673" i="4"/>
  <c r="AP674" i="4"/>
  <c r="AP675" i="4"/>
  <c r="AP676" i="4"/>
  <c r="AP677" i="4"/>
  <c r="AP678" i="4"/>
  <c r="AP679" i="4"/>
  <c r="AP680" i="4"/>
  <c r="AP681" i="4"/>
  <c r="AP682" i="4"/>
  <c r="AP683" i="4"/>
  <c r="AP684" i="4"/>
  <c r="AP685" i="4"/>
  <c r="AP686" i="4"/>
  <c r="AP687" i="4"/>
  <c r="AP688" i="4"/>
  <c r="AP689" i="4"/>
  <c r="AP690" i="4"/>
  <c r="AP691" i="4"/>
  <c r="AP692" i="4"/>
  <c r="AP693" i="4"/>
  <c r="AP694" i="4"/>
  <c r="AP695" i="4"/>
  <c r="AP696" i="4"/>
  <c r="AP697" i="4"/>
  <c r="AP698" i="4"/>
  <c r="AP699" i="4"/>
  <c r="AP700" i="4"/>
  <c r="AP701" i="4"/>
  <c r="AP702" i="4"/>
  <c r="AP703" i="4"/>
  <c r="AP704" i="4"/>
  <c r="AP705" i="4"/>
  <c r="AP706" i="4"/>
  <c r="AP707" i="4"/>
  <c r="AP708" i="4"/>
  <c r="AP709" i="4"/>
  <c r="AP710" i="4"/>
  <c r="AP711" i="4"/>
  <c r="AP712" i="4"/>
  <c r="AP713" i="4"/>
  <c r="AP714" i="4"/>
  <c r="AP715" i="4"/>
  <c r="AP716" i="4"/>
  <c r="AP717" i="4"/>
  <c r="AP718" i="4"/>
  <c r="AP719" i="4"/>
  <c r="AP720" i="4"/>
  <c r="AP721" i="4"/>
  <c r="AP722" i="4"/>
  <c r="AP723" i="4"/>
  <c r="AP724" i="4"/>
  <c r="AP725" i="4"/>
  <c r="AP726" i="4"/>
  <c r="AP727" i="4"/>
  <c r="AP728" i="4"/>
  <c r="AP729" i="4"/>
  <c r="AP730" i="4"/>
  <c r="AP731" i="4"/>
  <c r="AP732" i="4"/>
  <c r="AP733" i="4"/>
  <c r="AP734" i="4"/>
  <c r="AP735" i="4"/>
  <c r="AP736" i="4"/>
  <c r="AP737" i="4"/>
  <c r="AP738" i="4"/>
  <c r="AP739" i="4"/>
  <c r="AP740" i="4"/>
  <c r="AP741" i="4"/>
  <c r="AP742" i="4"/>
  <c r="AP743" i="4"/>
  <c r="AP744" i="4"/>
  <c r="AP745" i="4"/>
  <c r="AP746" i="4"/>
  <c r="AP747" i="4"/>
  <c r="AP748" i="4"/>
  <c r="AP749" i="4"/>
  <c r="AP750" i="4"/>
  <c r="AP751" i="4"/>
  <c r="AP752" i="4"/>
  <c r="AP753" i="4"/>
  <c r="AP754" i="4"/>
  <c r="AP755" i="4"/>
  <c r="AP756" i="4"/>
  <c r="AP757" i="4"/>
  <c r="AP758" i="4"/>
  <c r="AP759" i="4"/>
  <c r="AP760" i="4"/>
  <c r="AP761" i="4"/>
  <c r="AP762" i="4"/>
  <c r="AP763" i="4"/>
  <c r="AP764" i="4"/>
  <c r="AP765" i="4"/>
  <c r="AP766" i="4"/>
  <c r="AP767" i="4"/>
  <c r="AP768" i="4"/>
  <c r="AP769" i="4"/>
  <c r="AP770" i="4"/>
  <c r="AP771" i="4"/>
  <c r="AP772" i="4"/>
  <c r="AP773" i="4"/>
  <c r="AP774" i="4"/>
  <c r="AP775" i="4"/>
  <c r="AP776" i="4"/>
  <c r="AP777" i="4"/>
  <c r="AP778" i="4"/>
  <c r="AP779" i="4"/>
  <c r="AP780" i="4"/>
  <c r="AP781" i="4"/>
  <c r="AP782" i="4"/>
  <c r="AP783" i="4"/>
  <c r="AP784" i="4"/>
  <c r="AP785" i="4"/>
  <c r="AP786" i="4"/>
  <c r="AP787" i="4"/>
  <c r="AP788" i="4"/>
  <c r="AP789" i="4"/>
  <c r="AP790" i="4"/>
  <c r="AP791" i="4"/>
  <c r="AP792" i="4"/>
  <c r="AP793" i="4"/>
  <c r="AP794" i="4"/>
  <c r="AP795" i="4"/>
  <c r="AP796" i="4"/>
  <c r="AP797" i="4"/>
  <c r="AP798" i="4"/>
  <c r="AP799" i="4"/>
  <c r="AP800" i="4"/>
  <c r="AP801" i="4"/>
  <c r="AP802" i="4"/>
  <c r="AP803" i="4"/>
  <c r="AP804" i="4"/>
  <c r="AP805" i="4"/>
  <c r="AP806" i="4"/>
  <c r="AP807" i="4"/>
  <c r="AP808" i="4"/>
  <c r="AP809" i="4"/>
  <c r="AP810" i="4"/>
  <c r="AP811" i="4"/>
  <c r="AP812" i="4"/>
  <c r="AP813" i="4"/>
  <c r="AP814" i="4"/>
  <c r="AP815" i="4"/>
  <c r="AP816" i="4"/>
  <c r="AP817" i="4"/>
  <c r="AP818" i="4"/>
  <c r="AP819" i="4"/>
  <c r="AP820" i="4"/>
  <c r="AP821" i="4"/>
  <c r="AP822" i="4"/>
  <c r="AP823" i="4"/>
  <c r="AP824" i="4"/>
  <c r="AP825" i="4"/>
  <c r="AP826" i="4"/>
  <c r="AP827" i="4"/>
  <c r="AP828" i="4"/>
  <c r="AP829" i="4"/>
  <c r="AP830" i="4"/>
  <c r="AP831" i="4"/>
  <c r="AP832" i="4"/>
  <c r="AP833" i="4"/>
  <c r="AP834" i="4"/>
  <c r="AP835" i="4"/>
  <c r="AP836" i="4"/>
  <c r="AP837" i="4"/>
  <c r="AP838" i="4"/>
  <c r="AP839" i="4"/>
  <c r="AP840" i="4"/>
  <c r="AP841" i="4"/>
  <c r="AP842" i="4"/>
  <c r="AP843" i="4"/>
  <c r="AP844" i="4"/>
  <c r="AP845" i="4"/>
  <c r="AP846" i="4"/>
  <c r="AP847" i="4"/>
  <c r="AP848" i="4"/>
  <c r="AP849" i="4"/>
  <c r="AP850" i="4"/>
  <c r="AP851" i="4"/>
  <c r="AP852" i="4"/>
  <c r="AP853" i="4"/>
  <c r="AP854" i="4"/>
  <c r="AP855" i="4"/>
  <c r="AP856" i="4"/>
  <c r="AP857" i="4"/>
  <c r="AP858" i="4"/>
  <c r="AP859" i="4"/>
  <c r="AP860" i="4"/>
  <c r="AP861" i="4"/>
  <c r="AP862" i="4"/>
  <c r="AP863" i="4"/>
  <c r="AP864" i="4"/>
  <c r="AP865" i="4"/>
  <c r="AP866" i="4"/>
  <c r="AP867" i="4"/>
  <c r="AP868" i="4"/>
  <c r="AP869" i="4"/>
  <c r="AP870" i="4"/>
  <c r="AP871" i="4"/>
  <c r="AP872" i="4"/>
  <c r="AP873" i="4"/>
  <c r="AP874" i="4"/>
  <c r="AP875" i="4"/>
  <c r="AP876" i="4"/>
  <c r="AP877" i="4"/>
  <c r="AP878" i="4"/>
  <c r="AP879" i="4"/>
  <c r="AP880" i="4"/>
  <c r="AP881" i="4"/>
  <c r="AP882" i="4"/>
  <c r="AP883" i="4"/>
  <c r="AP884" i="4"/>
  <c r="AP885" i="4"/>
  <c r="AP886" i="4"/>
  <c r="AP887" i="4"/>
  <c r="AP888" i="4"/>
  <c r="AP889" i="4"/>
  <c r="AP890" i="4"/>
  <c r="AP891" i="4"/>
  <c r="AP892" i="4"/>
  <c r="AP893" i="4"/>
  <c r="AP894" i="4"/>
  <c r="AP895" i="4"/>
  <c r="AP896" i="4"/>
  <c r="AP897" i="4"/>
  <c r="AP898" i="4"/>
  <c r="AP899" i="4"/>
  <c r="AP900" i="4"/>
  <c r="AP901" i="4"/>
  <c r="AP902" i="4"/>
  <c r="AP903" i="4"/>
  <c r="AP904" i="4"/>
  <c r="AP905" i="4"/>
  <c r="AP906" i="4"/>
  <c r="AP907" i="4"/>
  <c r="AP908" i="4"/>
  <c r="AP909" i="4"/>
  <c r="AP910" i="4"/>
  <c r="AP911" i="4"/>
  <c r="AP912" i="4"/>
  <c r="AP913" i="4"/>
  <c r="AP914" i="4"/>
  <c r="AP915" i="4"/>
  <c r="AP916" i="4"/>
  <c r="AP917" i="4"/>
  <c r="AP918" i="4"/>
  <c r="AP919" i="4"/>
  <c r="AP920" i="4"/>
  <c r="AP921" i="4"/>
  <c r="AP922" i="4"/>
  <c r="AP923" i="4"/>
  <c r="AP924" i="4"/>
  <c r="AP925" i="4"/>
  <c r="AP926" i="4"/>
  <c r="AP927" i="4"/>
  <c r="AP928" i="4"/>
  <c r="AP929" i="4"/>
  <c r="AP930" i="4"/>
  <c r="AP931" i="4"/>
  <c r="AP932" i="4"/>
  <c r="AP933" i="4"/>
  <c r="AP934" i="4"/>
  <c r="AP935" i="4"/>
  <c r="AP936" i="4"/>
  <c r="AP937" i="4"/>
  <c r="AP938" i="4"/>
  <c r="AP939" i="4"/>
  <c r="AP940" i="4"/>
  <c r="AP941" i="4"/>
  <c r="AP942" i="4"/>
  <c r="AP943" i="4"/>
  <c r="AP944" i="4"/>
  <c r="AP945" i="4"/>
  <c r="AP946" i="4"/>
  <c r="AP947" i="4"/>
  <c r="AP948" i="4"/>
  <c r="AP949" i="4"/>
  <c r="AP950" i="4"/>
  <c r="AP951" i="4"/>
  <c r="AP952" i="4"/>
  <c r="AP953" i="4"/>
  <c r="AP954" i="4"/>
  <c r="AP955" i="4"/>
  <c r="AP956" i="4"/>
  <c r="AP957" i="4"/>
  <c r="AP958" i="4"/>
  <c r="AP959" i="4"/>
  <c r="AP960" i="4"/>
  <c r="AP961" i="4"/>
  <c r="AP962" i="4"/>
  <c r="AP963" i="4"/>
  <c r="AP964" i="4"/>
  <c r="AP965" i="4"/>
  <c r="AP966" i="4"/>
  <c r="AP967" i="4"/>
  <c r="AP968" i="4"/>
  <c r="AP969" i="4"/>
  <c r="AP970" i="4"/>
  <c r="AP971" i="4"/>
  <c r="AP972" i="4"/>
  <c r="AP973" i="4"/>
  <c r="AP974" i="4"/>
  <c r="AP975" i="4"/>
  <c r="AP976" i="4"/>
  <c r="AP977" i="4"/>
  <c r="AP978" i="4"/>
  <c r="AP979" i="4"/>
  <c r="AP980" i="4"/>
  <c r="AP981" i="4"/>
  <c r="AP982" i="4"/>
  <c r="AP983" i="4"/>
  <c r="AP984" i="4"/>
  <c r="AP985" i="4"/>
  <c r="AP986" i="4"/>
  <c r="AP987" i="4"/>
  <c r="AP988" i="4"/>
  <c r="AP989" i="4"/>
  <c r="AP990" i="4"/>
  <c r="AP991" i="4"/>
  <c r="AP992" i="4"/>
  <c r="AP993" i="4"/>
  <c r="AP994" i="4"/>
  <c r="AP995" i="4"/>
  <c r="AP996" i="4"/>
  <c r="AP997" i="4"/>
  <c r="AP998" i="4"/>
  <c r="AP999" i="4"/>
  <c r="AP1000" i="4"/>
  <c r="AP1001" i="4"/>
  <c r="AP1002" i="4"/>
  <c r="AP1003" i="4"/>
  <c r="AP1004" i="4"/>
  <c r="AP1005" i="4"/>
  <c r="AP1006" i="4"/>
  <c r="AP1007" i="4"/>
  <c r="AP1008" i="4"/>
  <c r="AP1009" i="4"/>
  <c r="AP1010" i="4"/>
  <c r="AP1011" i="4"/>
  <c r="AP1012" i="4"/>
  <c r="AP1013" i="4"/>
  <c r="AP1014" i="4"/>
  <c r="AP1015" i="4"/>
  <c r="AP1016" i="4"/>
  <c r="AP1017" i="4"/>
  <c r="AP1018" i="4"/>
  <c r="AP1019" i="4"/>
  <c r="AP1020" i="4"/>
  <c r="AP1021" i="4"/>
  <c r="AP1022" i="4"/>
  <c r="AP1023" i="4"/>
  <c r="AP1024" i="4"/>
  <c r="AP1025" i="4"/>
  <c r="AP1026" i="4"/>
  <c r="AP1027" i="4"/>
  <c r="AP1028" i="4"/>
  <c r="AP1029" i="4"/>
  <c r="AP1030" i="4"/>
  <c r="AP1031" i="4"/>
  <c r="AP1032" i="4"/>
  <c r="AP1033" i="4"/>
  <c r="AP1034" i="4"/>
  <c r="AP1035" i="4"/>
  <c r="AP1036" i="4"/>
  <c r="AP1037" i="4"/>
  <c r="AP1038" i="4"/>
  <c r="AP1039" i="4"/>
  <c r="AP1040" i="4"/>
  <c r="AP1041" i="4"/>
  <c r="AP1042" i="4"/>
  <c r="AP1043" i="4"/>
  <c r="AP1044" i="4"/>
  <c r="AP1045" i="4"/>
  <c r="AP1046" i="4"/>
  <c r="AP1047" i="4"/>
  <c r="AP1048" i="4"/>
  <c r="AP1049" i="4"/>
  <c r="AP1050" i="4"/>
  <c r="AP1051" i="4"/>
  <c r="AP1052" i="4"/>
  <c r="AP1053" i="4"/>
  <c r="AP1054" i="4"/>
  <c r="AP1055" i="4"/>
  <c r="AP1056" i="4"/>
  <c r="AP1057" i="4"/>
  <c r="AP1058" i="4"/>
  <c r="AP1059" i="4"/>
  <c r="AP1060" i="4"/>
  <c r="AP1061" i="4"/>
  <c r="AP1062" i="4"/>
  <c r="AP1063" i="4"/>
  <c r="AP1064" i="4"/>
  <c r="AP1065" i="4"/>
  <c r="AP1066" i="4"/>
  <c r="AP1067" i="4"/>
  <c r="AP1068" i="4"/>
  <c r="AP1069" i="4"/>
  <c r="AP1070" i="4"/>
  <c r="AP1071" i="4"/>
  <c r="AP1072" i="4"/>
  <c r="AP1073" i="4"/>
  <c r="AP1074" i="4"/>
  <c r="AP1075" i="4"/>
  <c r="AP1076" i="4"/>
  <c r="AP1077" i="4"/>
  <c r="AP1078" i="4"/>
  <c r="AP1079" i="4"/>
  <c r="AP1080" i="4"/>
  <c r="AP1081" i="4"/>
  <c r="AP1082" i="4"/>
  <c r="AP1083" i="4"/>
  <c r="AP1084" i="4"/>
  <c r="AP1085" i="4"/>
  <c r="AP1086" i="4"/>
  <c r="AP1087" i="4"/>
  <c r="AP1088" i="4"/>
  <c r="AP1089" i="4"/>
  <c r="AP1090" i="4"/>
  <c r="AP1091" i="4"/>
  <c r="AP1092" i="4"/>
  <c r="AP1093" i="4"/>
  <c r="AP1094" i="4"/>
  <c r="AP1095" i="4"/>
  <c r="AP1096" i="4"/>
  <c r="AP1097" i="4"/>
  <c r="AP1098" i="4"/>
  <c r="AP1099" i="4"/>
  <c r="AP1100" i="4"/>
  <c r="AP1101" i="4"/>
  <c r="AP1102" i="4"/>
  <c r="AP1103" i="4"/>
  <c r="AP1104" i="4"/>
  <c r="AP1105" i="4"/>
  <c r="AP1106" i="4"/>
  <c r="AP1107" i="4"/>
  <c r="AP1108" i="4"/>
  <c r="AP1109" i="4"/>
  <c r="AP1110" i="4"/>
  <c r="AP1111" i="4"/>
  <c r="AP1112" i="4"/>
  <c r="AP1113" i="4"/>
  <c r="AP1114" i="4"/>
  <c r="AP1115" i="4"/>
  <c r="AP1116" i="4"/>
  <c r="AP1117" i="4"/>
  <c r="AP1118" i="4"/>
  <c r="AP1119" i="4"/>
  <c r="AP1120" i="4"/>
  <c r="AP1121" i="4"/>
  <c r="AP1122" i="4"/>
  <c r="AP1123" i="4"/>
  <c r="AP1124" i="4"/>
  <c r="AP1125" i="4"/>
  <c r="AP1126" i="4"/>
  <c r="AP1127" i="4"/>
  <c r="AP1128" i="4"/>
  <c r="AP1129" i="4"/>
  <c r="AP1130" i="4"/>
  <c r="AP1131" i="4"/>
  <c r="AP1132" i="4"/>
  <c r="AP1133" i="4"/>
  <c r="AP1134" i="4"/>
  <c r="AP1135" i="4"/>
  <c r="AP1136" i="4"/>
  <c r="AP1137" i="4"/>
  <c r="AP1138" i="4"/>
  <c r="AP1139" i="4"/>
  <c r="AP1140" i="4"/>
  <c r="AP1141" i="4"/>
  <c r="AP1142" i="4"/>
  <c r="AP1143" i="4"/>
  <c r="AP1144" i="4"/>
  <c r="AP1145" i="4"/>
  <c r="AP1146" i="4"/>
  <c r="AP1147" i="4"/>
  <c r="AP1148" i="4"/>
  <c r="AP1149" i="4"/>
  <c r="AP1150" i="4"/>
  <c r="AP1151" i="4"/>
  <c r="AP1152" i="4"/>
  <c r="AP1153" i="4"/>
  <c r="AP1154" i="4"/>
  <c r="AP1155" i="4"/>
  <c r="AP1156" i="4"/>
  <c r="AP1157" i="4"/>
  <c r="AP1158" i="4"/>
  <c r="AP1159" i="4"/>
  <c r="AP1160" i="4"/>
  <c r="AP1161" i="4"/>
  <c r="AP1162" i="4"/>
  <c r="AP1163" i="4"/>
  <c r="AP1164" i="4"/>
  <c r="AP1165" i="4"/>
  <c r="AP1166" i="4"/>
  <c r="AP1167" i="4"/>
  <c r="AP1168" i="4"/>
  <c r="AP1169" i="4"/>
  <c r="AP1170" i="4"/>
  <c r="AP1171" i="4"/>
  <c r="AP1172" i="4"/>
  <c r="AP1173" i="4"/>
  <c r="AP1174" i="4"/>
  <c r="AP1175" i="4"/>
  <c r="AP1176" i="4"/>
  <c r="AP1177" i="4"/>
  <c r="AP1178" i="4"/>
  <c r="AP1179" i="4"/>
  <c r="AP1180" i="4"/>
  <c r="AP1181" i="4"/>
  <c r="AP1182" i="4"/>
  <c r="AP1183" i="4"/>
  <c r="AP1184" i="4"/>
  <c r="AP1185" i="4"/>
  <c r="AP1186" i="4"/>
  <c r="AP1187" i="4"/>
  <c r="AP1188" i="4"/>
  <c r="AP1189" i="4"/>
  <c r="AP1190" i="4"/>
  <c r="AP1191" i="4"/>
  <c r="AP1192" i="4"/>
  <c r="AP1193" i="4"/>
  <c r="AP1194" i="4"/>
  <c r="AP1195" i="4"/>
  <c r="AP1196" i="4"/>
  <c r="AP1197" i="4"/>
  <c r="AP1198" i="4"/>
  <c r="AP1199" i="4"/>
  <c r="AP1200" i="4"/>
  <c r="AP1201" i="4"/>
  <c r="AP1202" i="4"/>
  <c r="AP1203" i="4"/>
  <c r="AP1204" i="4"/>
  <c r="AP1205" i="4"/>
  <c r="AP1206" i="4"/>
  <c r="AP1207" i="4"/>
  <c r="AP1208" i="4"/>
  <c r="AP1209" i="4"/>
  <c r="AP1210" i="4"/>
  <c r="AP1211" i="4"/>
  <c r="AP1212" i="4"/>
  <c r="AP1213" i="4"/>
  <c r="AP1214" i="4"/>
  <c r="AP1215" i="4"/>
  <c r="AP1216" i="4"/>
  <c r="AP1217" i="4"/>
  <c r="AP1218" i="4"/>
  <c r="AP1219" i="4"/>
  <c r="AP1220" i="4"/>
  <c r="AP1221" i="4"/>
  <c r="AP1222" i="4"/>
  <c r="AP1223" i="4"/>
  <c r="AP1224" i="4"/>
  <c r="AP1225" i="4"/>
  <c r="AP1226" i="4"/>
  <c r="AP1227" i="4"/>
  <c r="AP1228" i="4"/>
  <c r="AP1229" i="4"/>
  <c r="AP1230" i="4"/>
  <c r="AP1231" i="4"/>
  <c r="AP1232" i="4"/>
  <c r="AP1233" i="4"/>
  <c r="AP1234" i="4"/>
  <c r="AP1235" i="4"/>
  <c r="AP1236" i="4"/>
  <c r="AP1237" i="4"/>
  <c r="AP1238" i="4"/>
  <c r="AP1239" i="4"/>
  <c r="AP1240" i="4"/>
  <c r="AP1241" i="4"/>
  <c r="AP1242" i="4"/>
  <c r="AP1243" i="4"/>
  <c r="AP1244" i="4"/>
  <c r="AP1245" i="4"/>
  <c r="AP1246" i="4"/>
  <c r="AP1247" i="4"/>
  <c r="AP1248" i="4"/>
  <c r="AP1249" i="4"/>
  <c r="AP1250" i="4"/>
  <c r="AP1251" i="4"/>
  <c r="AP1252" i="4"/>
  <c r="AP1253" i="4"/>
  <c r="AP1254" i="4"/>
  <c r="AP1255" i="4"/>
  <c r="AP1256" i="4"/>
  <c r="AP1257" i="4"/>
  <c r="AP1258" i="4"/>
  <c r="AP1259" i="4"/>
  <c r="AP1260" i="4"/>
  <c r="AP1261" i="4"/>
  <c r="AP1262" i="4"/>
  <c r="AP1263" i="4"/>
  <c r="AP1264" i="4"/>
  <c r="AP1265" i="4"/>
  <c r="AP1266" i="4"/>
  <c r="AP1267" i="4"/>
  <c r="AP1268" i="4"/>
  <c r="AP1269" i="4"/>
  <c r="AP1270" i="4"/>
  <c r="AP1271" i="4"/>
  <c r="AP1272" i="4"/>
  <c r="AP1273" i="4"/>
  <c r="AP1274" i="4"/>
  <c r="AP1275" i="4"/>
  <c r="AP1276" i="4"/>
  <c r="AP1277" i="4"/>
  <c r="AP1278" i="4"/>
  <c r="AP1279" i="4"/>
  <c r="AP1280" i="4"/>
  <c r="AP1281" i="4"/>
  <c r="AP1282" i="4"/>
  <c r="AP1283" i="4"/>
  <c r="AP1284" i="4"/>
  <c r="AP1285" i="4"/>
  <c r="AP1286" i="4"/>
  <c r="AP1287" i="4"/>
  <c r="AP1288" i="4"/>
  <c r="AP1289" i="4"/>
  <c r="AP1290" i="4"/>
  <c r="AP1291" i="4"/>
  <c r="AP1292" i="4"/>
  <c r="AP1293" i="4"/>
  <c r="AP1294" i="4"/>
  <c r="AP1295" i="4"/>
  <c r="AP1296" i="4"/>
  <c r="AP1297" i="4"/>
  <c r="AP1298" i="4"/>
  <c r="AP1299" i="4"/>
  <c r="AP1300" i="4"/>
  <c r="AP1301" i="4"/>
  <c r="AP1302" i="4"/>
  <c r="AP1303" i="4"/>
  <c r="AP1304" i="4"/>
  <c r="AP1305" i="4"/>
  <c r="AP1306" i="4"/>
  <c r="AP1307" i="4"/>
  <c r="AP1308" i="4"/>
  <c r="AP1309" i="4"/>
  <c r="AP1310" i="4"/>
  <c r="AP1311" i="4"/>
  <c r="AP1312" i="4"/>
  <c r="AP1313" i="4"/>
  <c r="AP1314" i="4"/>
  <c r="AP1315" i="4"/>
  <c r="AP1316" i="4"/>
  <c r="AP1317" i="4"/>
  <c r="AP1318" i="4"/>
  <c r="AP1319" i="4"/>
  <c r="AP1320" i="4"/>
  <c r="AP1321" i="4"/>
  <c r="AP1322" i="4"/>
  <c r="AP1323" i="4"/>
  <c r="AP1324" i="4"/>
  <c r="AP1325" i="4"/>
  <c r="AP1326" i="4"/>
  <c r="AP1327" i="4"/>
  <c r="AP1328" i="4"/>
  <c r="AP1329" i="4"/>
  <c r="AP1330" i="4"/>
  <c r="AP1331" i="4"/>
  <c r="AP1332" i="4"/>
  <c r="AP1333" i="4"/>
  <c r="AP1334" i="4"/>
  <c r="AP1335" i="4"/>
  <c r="AP1336" i="4"/>
  <c r="AP1337" i="4"/>
  <c r="AP1338" i="4"/>
  <c r="AP1339" i="4"/>
  <c r="AP1340" i="4"/>
  <c r="AP1341" i="4"/>
  <c r="AP1342" i="4"/>
  <c r="AP1343" i="4"/>
  <c r="AP1344" i="4"/>
  <c r="AP1345" i="4"/>
  <c r="AP1346" i="4"/>
  <c r="AP1347" i="4"/>
  <c r="AP1348" i="4"/>
  <c r="AP1349" i="4"/>
  <c r="AP1350" i="4"/>
  <c r="AP1351" i="4"/>
  <c r="AP1352" i="4"/>
  <c r="AP1353" i="4"/>
  <c r="AP1354" i="4"/>
  <c r="AP1355" i="4"/>
  <c r="AP1356" i="4"/>
  <c r="AP1357" i="4"/>
  <c r="AP1358" i="4"/>
  <c r="AP1359" i="4"/>
  <c r="AP1360" i="4"/>
  <c r="AP1361" i="4"/>
  <c r="AP1362" i="4"/>
  <c r="AP1363" i="4"/>
  <c r="AP1364" i="4"/>
  <c r="AP1365" i="4"/>
  <c r="AP1366" i="4"/>
  <c r="AP1367" i="4"/>
  <c r="AP1368" i="4"/>
  <c r="AP1369" i="4"/>
  <c r="AP1370" i="4"/>
  <c r="AP1371" i="4"/>
  <c r="AP1372" i="4"/>
  <c r="AP1373" i="4"/>
  <c r="AP1374" i="4"/>
  <c r="AP1375" i="4"/>
  <c r="AP1376" i="4"/>
  <c r="AP1377" i="4"/>
  <c r="AP1378" i="4"/>
  <c r="AP1379" i="4"/>
  <c r="AP1380" i="4"/>
  <c r="AP1381" i="4"/>
  <c r="AP1382" i="4"/>
  <c r="AP1383" i="4"/>
  <c r="AP1384" i="4"/>
  <c r="AP1385" i="4"/>
  <c r="AP1386" i="4"/>
  <c r="AP1387" i="4"/>
  <c r="AP1388" i="4"/>
  <c r="AP1389" i="4"/>
  <c r="AP1390" i="4"/>
  <c r="AP1391" i="4"/>
  <c r="AP1392" i="4"/>
  <c r="AP1393" i="4"/>
  <c r="AP1394" i="4"/>
  <c r="AP1395" i="4"/>
  <c r="AP1396" i="4"/>
  <c r="AP1397" i="4"/>
  <c r="AP1398" i="4"/>
  <c r="AP1399" i="4"/>
  <c r="AP1400" i="4"/>
  <c r="AP1401" i="4"/>
  <c r="AP1402" i="4"/>
  <c r="AP1403" i="4"/>
  <c r="AP1404" i="4"/>
  <c r="AP1405" i="4"/>
  <c r="AP1406" i="4"/>
  <c r="AP1407" i="4"/>
  <c r="AP1408" i="4"/>
  <c r="AP1409" i="4"/>
  <c r="AP1410" i="4"/>
  <c r="AP1411" i="4"/>
  <c r="AP1412" i="4"/>
  <c r="AP1413" i="4"/>
  <c r="AP1414" i="4"/>
  <c r="AP1415" i="4"/>
  <c r="AP1416" i="4"/>
  <c r="AP1417" i="4"/>
  <c r="AP1418" i="4"/>
  <c r="AP1419" i="4"/>
  <c r="AP1420" i="4"/>
  <c r="AP1421" i="4"/>
  <c r="AP1422" i="4"/>
  <c r="AP2" i="4"/>
  <c r="H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4" i="38"/>
  <c r="H778" i="27" s="1"/>
  <c r="H35" i="38"/>
  <c r="H36" i="38"/>
  <c r="H37" i="38"/>
  <c r="H38" i="38"/>
  <c r="H39" i="38"/>
  <c r="H40" i="38"/>
  <c r="H41" i="38"/>
  <c r="H42" i="38"/>
  <c r="H43" i="38"/>
  <c r="H44" i="38"/>
  <c r="H45" i="38"/>
  <c r="H46" i="38"/>
  <c r="H47" i="38"/>
  <c r="H48" i="38"/>
  <c r="H49" i="38"/>
  <c r="H50" i="38"/>
  <c r="H51" i="38"/>
  <c r="H52" i="38"/>
  <c r="H53" i="38"/>
  <c r="H54" i="38"/>
  <c r="H55" i="38"/>
  <c r="H56" i="38"/>
  <c r="H57" i="38"/>
  <c r="H58" i="38"/>
  <c r="H59" i="38"/>
  <c r="H60" i="38"/>
  <c r="H61" i="38"/>
  <c r="H62" i="38"/>
  <c r="H63" i="38"/>
  <c r="H64" i="38"/>
  <c r="H65" i="38"/>
  <c r="H66" i="38"/>
  <c r="AQ1361" i="4" s="1"/>
  <c r="AR1361" i="4" s="1"/>
  <c r="H67" i="38"/>
  <c r="H68" i="38"/>
  <c r="H69" i="38"/>
  <c r="H70" i="38"/>
  <c r="H71" i="38"/>
  <c r="H72" i="38"/>
  <c r="H73" i="38"/>
  <c r="H74" i="38"/>
  <c r="H75" i="38"/>
  <c r="H76" i="38"/>
  <c r="H77" i="38"/>
  <c r="H524" i="27" s="1"/>
  <c r="H78" i="38"/>
  <c r="H79" i="38"/>
  <c r="H80" i="38"/>
  <c r="H81" i="38"/>
  <c r="H82" i="38"/>
  <c r="H83" i="38"/>
  <c r="H84" i="38"/>
  <c r="H85" i="38"/>
  <c r="H86" i="38"/>
  <c r="H87" i="38"/>
  <c r="H88" i="38"/>
  <c r="H89" i="38"/>
  <c r="H90" i="38"/>
  <c r="H91" i="38"/>
  <c r="H92" i="38"/>
  <c r="H93" i="38"/>
  <c r="H94" i="38"/>
  <c r="H95" i="38"/>
  <c r="H96" i="38"/>
  <c r="H97" i="38"/>
  <c r="H98" i="38"/>
  <c r="H99" i="38"/>
  <c r="H100" i="38"/>
  <c r="H101" i="38"/>
  <c r="H102" i="38"/>
  <c r="H103" i="38"/>
  <c r="H104" i="38"/>
  <c r="H105" i="38"/>
  <c r="H106" i="38"/>
  <c r="H107" i="38"/>
  <c r="H108" i="38"/>
  <c r="H109" i="38"/>
  <c r="H110" i="38"/>
  <c r="H111" i="38"/>
  <c r="H112" i="38"/>
  <c r="H113" i="38"/>
  <c r="H114" i="38"/>
  <c r="H115" i="38"/>
  <c r="H116" i="38"/>
  <c r="H117" i="38"/>
  <c r="H118" i="38"/>
  <c r="H119" i="38"/>
  <c r="H120" i="38"/>
  <c r="H121" i="38"/>
  <c r="H122" i="38"/>
  <c r="H123" i="38"/>
  <c r="H124" i="38"/>
  <c r="H125" i="38"/>
  <c r="H126" i="38"/>
  <c r="H127" i="38"/>
  <c r="H128" i="38"/>
  <c r="H129" i="38"/>
  <c r="H130" i="38"/>
  <c r="H131" i="38"/>
  <c r="H132" i="38"/>
  <c r="H133" i="38"/>
  <c r="H134" i="38"/>
  <c r="H135" i="38"/>
  <c r="H136" i="38"/>
  <c r="H137" i="38"/>
  <c r="H138" i="38"/>
  <c r="H139" i="38"/>
  <c r="H140" i="38"/>
  <c r="H141" i="38"/>
  <c r="H142" i="38"/>
  <c r="H143" i="38"/>
  <c r="H144" i="38"/>
  <c r="H145" i="38"/>
  <c r="H146" i="38"/>
  <c r="H147" i="38"/>
  <c r="H148" i="38"/>
  <c r="H149" i="38"/>
  <c r="H150" i="38"/>
  <c r="H151" i="38"/>
  <c r="H152" i="38"/>
  <c r="H153" i="38"/>
  <c r="H154" i="38"/>
  <c r="H155" i="38"/>
  <c r="H156" i="38"/>
  <c r="H157" i="38"/>
  <c r="H158" i="38"/>
  <c r="H159" i="38"/>
  <c r="H698" i="27" s="1"/>
  <c r="H160" i="38"/>
  <c r="H701" i="27" s="1"/>
  <c r="BJ701" i="27" s="1"/>
  <c r="H161" i="38"/>
  <c r="H162" i="38"/>
  <c r="H163" i="38"/>
  <c r="H164" i="38"/>
  <c r="H165" i="38"/>
  <c r="H166" i="38"/>
  <c r="H167" i="38"/>
  <c r="H168" i="38"/>
  <c r="H169" i="38"/>
  <c r="H170" i="38"/>
  <c r="H171" i="38"/>
  <c r="H172" i="38"/>
  <c r="H173" i="38"/>
  <c r="H174" i="38"/>
  <c r="H175" i="38"/>
  <c r="H176" i="38"/>
  <c r="H177" i="38"/>
  <c r="H178" i="38"/>
  <c r="H179" i="38"/>
  <c r="H180" i="38"/>
  <c r="H181" i="38"/>
  <c r="H182" i="38"/>
  <c r="H183" i="38"/>
  <c r="H184" i="38"/>
  <c r="H185" i="38"/>
  <c r="H186" i="38"/>
  <c r="H187" i="38"/>
  <c r="H188" i="38"/>
  <c r="H189" i="38"/>
  <c r="H190" i="38"/>
  <c r="H191" i="38"/>
  <c r="H192" i="38"/>
  <c r="H193" i="38"/>
  <c r="H194" i="38"/>
  <c r="H195" i="38"/>
  <c r="H196" i="38"/>
  <c r="H197" i="38"/>
  <c r="H198" i="38"/>
  <c r="H199" i="38"/>
  <c r="H200" i="38"/>
  <c r="H201" i="38"/>
  <c r="H202" i="38"/>
  <c r="H203" i="38"/>
  <c r="H204" i="38"/>
  <c r="H613" i="27" s="1"/>
  <c r="BJ613" i="27" s="1"/>
  <c r="H205" i="38"/>
  <c r="H206" i="38"/>
  <c r="H207" i="38"/>
  <c r="H208" i="38"/>
  <c r="H209" i="38"/>
  <c r="H210" i="38"/>
  <c r="H211" i="38"/>
  <c r="H212" i="38"/>
  <c r="H213" i="38"/>
  <c r="H214" i="38"/>
  <c r="H215" i="38"/>
  <c r="H216" i="38"/>
  <c r="H217" i="38"/>
  <c r="H218" i="38"/>
  <c r="H219" i="38"/>
  <c r="H220" i="38"/>
  <c r="H221" i="38"/>
  <c r="H222" i="38"/>
  <c r="H223" i="38"/>
  <c r="H224" i="38"/>
  <c r="H225" i="38"/>
  <c r="H226" i="38"/>
  <c r="H227" i="38"/>
  <c r="H228" i="38"/>
  <c r="H229" i="38"/>
  <c r="H230" i="38"/>
  <c r="H231" i="38"/>
  <c r="H232" i="38"/>
  <c r="H233" i="38"/>
  <c r="H234" i="38"/>
  <c r="H235" i="38"/>
  <c r="H236" i="38"/>
  <c r="H237" i="38"/>
  <c r="H238" i="38"/>
  <c r="H239" i="38"/>
  <c r="H240" i="38"/>
  <c r="H241" i="38"/>
  <c r="H242" i="38"/>
  <c r="H243" i="38"/>
  <c r="H244" i="38"/>
  <c r="H245" i="38"/>
  <c r="H246" i="38"/>
  <c r="H247" i="38"/>
  <c r="H248" i="38"/>
  <c r="H249" i="38"/>
  <c r="H250" i="38"/>
  <c r="H251" i="38"/>
  <c r="H252" i="38"/>
  <c r="H253" i="38"/>
  <c r="H254" i="38"/>
  <c r="H255" i="38"/>
  <c r="H256" i="38"/>
  <c r="H257" i="38"/>
  <c r="H258" i="38"/>
  <c r="H259" i="38"/>
  <c r="H260" i="38"/>
  <c r="H261" i="38"/>
  <c r="H262" i="38"/>
  <c r="H263" i="38"/>
  <c r="H264" i="38"/>
  <c r="H265" i="38"/>
  <c r="H266" i="38"/>
  <c r="H267" i="38"/>
  <c r="H268" i="38"/>
  <c r="H269" i="38"/>
  <c r="H270" i="38"/>
  <c r="H271" i="38"/>
  <c r="H272" i="38"/>
  <c r="H273" i="38"/>
  <c r="H274" i="38"/>
  <c r="H275" i="38"/>
  <c r="H276" i="38"/>
  <c r="H277" i="38"/>
  <c r="H278" i="38"/>
  <c r="H279" i="38"/>
  <c r="H705" i="27" s="1"/>
  <c r="BJ705" i="27" s="1"/>
  <c r="H280" i="38"/>
  <c r="H281" i="38"/>
  <c r="H282" i="38"/>
  <c r="H283" i="38"/>
  <c r="H284" i="38"/>
  <c r="H285" i="38"/>
  <c r="H286" i="38"/>
  <c r="H287" i="38"/>
  <c r="H288" i="38"/>
  <c r="H289" i="38"/>
  <c r="H290" i="38"/>
  <c r="H291" i="38"/>
  <c r="H292" i="38"/>
  <c r="H293" i="38"/>
  <c r="H294" i="38"/>
  <c r="H295" i="38"/>
  <c r="H296" i="38"/>
  <c r="H297" i="38"/>
  <c r="H298" i="38"/>
  <c r="H299" i="38"/>
  <c r="H300" i="38"/>
  <c r="H301" i="38"/>
  <c r="H302" i="38"/>
  <c r="H303" i="38"/>
  <c r="H304" i="38"/>
  <c r="H305" i="38"/>
  <c r="H306" i="38"/>
  <c r="H307" i="38"/>
  <c r="H308" i="38"/>
  <c r="H309" i="38"/>
  <c r="H310" i="38"/>
  <c r="H311" i="38"/>
  <c r="H312" i="38"/>
  <c r="H313" i="38"/>
  <c r="H314" i="38"/>
  <c r="H315" i="38"/>
  <c r="H316" i="38"/>
  <c r="H317" i="38"/>
  <c r="H318" i="38"/>
  <c r="H319" i="38"/>
  <c r="H320" i="38"/>
  <c r="H321" i="38"/>
  <c r="H322" i="38"/>
  <c r="H323" i="38"/>
  <c r="H324" i="38"/>
  <c r="H325" i="38"/>
  <c r="H326" i="38"/>
  <c r="H327" i="38"/>
  <c r="H328" i="38"/>
  <c r="H329" i="38"/>
  <c r="H330" i="38"/>
  <c r="H619" i="27" s="1"/>
  <c r="H331" i="38"/>
  <c r="H585" i="27" s="1"/>
  <c r="BJ585" i="27" s="1"/>
  <c r="H332" i="38"/>
  <c r="H333" i="38"/>
  <c r="H334" i="38"/>
  <c r="H335" i="38"/>
  <c r="H336" i="38"/>
  <c r="H337" i="38"/>
  <c r="H338" i="38"/>
  <c r="H339" i="38"/>
  <c r="H340" i="38"/>
  <c r="H341" i="38"/>
  <c r="H342" i="38"/>
  <c r="H343" i="38"/>
  <c r="H344" i="38"/>
  <c r="H345" i="38"/>
  <c r="H346" i="38"/>
  <c r="H347" i="38"/>
  <c r="H348" i="38"/>
  <c r="H349" i="38"/>
  <c r="H350" i="38"/>
  <c r="H351" i="38"/>
  <c r="H704" i="27" s="1"/>
  <c r="H352" i="38"/>
  <c r="H353" i="38"/>
  <c r="H354" i="38"/>
  <c r="H355" i="38"/>
  <c r="H356" i="38"/>
  <c r="H357" i="38"/>
  <c r="H358" i="38"/>
  <c r="H359" i="38"/>
  <c r="H360" i="38"/>
  <c r="H361" i="38"/>
  <c r="H362" i="38"/>
  <c r="H363" i="38"/>
  <c r="H364" i="38"/>
  <c r="H365" i="38"/>
  <c r="H366" i="38"/>
  <c r="H367" i="38"/>
  <c r="H368" i="38"/>
  <c r="H369" i="38"/>
  <c r="H370" i="38"/>
  <c r="H371" i="38"/>
  <c r="H372" i="38"/>
  <c r="H373" i="38"/>
  <c r="H374" i="38"/>
  <c r="H375" i="38"/>
  <c r="H376" i="38"/>
  <c r="H377" i="38"/>
  <c r="H378" i="38"/>
  <c r="H379" i="38"/>
  <c r="H380" i="38"/>
  <c r="H381" i="38"/>
  <c r="H382" i="38"/>
  <c r="H383" i="38"/>
  <c r="H384" i="38"/>
  <c r="H385" i="38"/>
  <c r="H386" i="38"/>
  <c r="H387" i="38"/>
  <c r="H388" i="38"/>
  <c r="H389" i="38"/>
  <c r="H390" i="38"/>
  <c r="H391" i="38"/>
  <c r="H392" i="38"/>
  <c r="H393" i="38"/>
  <c r="H394" i="38"/>
  <c r="H395" i="38"/>
  <c r="H396" i="38"/>
  <c r="H397" i="38"/>
  <c r="H398" i="38"/>
  <c r="H399" i="38"/>
  <c r="H400" i="38"/>
  <c r="H401" i="38"/>
  <c r="H402" i="38"/>
  <c r="H403" i="38"/>
  <c r="H404" i="38"/>
  <c r="H405" i="38"/>
  <c r="H406" i="38"/>
  <c r="H407" i="38"/>
  <c r="H408" i="38"/>
  <c r="H409" i="38"/>
  <c r="H410" i="38"/>
  <c r="H411" i="38"/>
  <c r="H412" i="38"/>
  <c r="H413" i="38"/>
  <c r="H414" i="38"/>
  <c r="H415" i="38"/>
  <c r="H416" i="38"/>
  <c r="H417" i="38"/>
  <c r="H418" i="38"/>
  <c r="H419" i="38"/>
  <c r="H420" i="38"/>
  <c r="H421" i="38"/>
  <c r="H422" i="38"/>
  <c r="H423" i="38"/>
  <c r="H424" i="38"/>
  <c r="H425" i="38"/>
  <c r="H426" i="38"/>
  <c r="H427" i="38"/>
  <c r="H428" i="38"/>
  <c r="H429" i="38"/>
  <c r="H430" i="38"/>
  <c r="H431" i="38"/>
  <c r="H432" i="38"/>
  <c r="H433" i="38"/>
  <c r="H434" i="38"/>
  <c r="H435" i="38"/>
  <c r="H436" i="38"/>
  <c r="H437" i="38"/>
  <c r="H438" i="38"/>
  <c r="H439" i="38"/>
  <c r="H440" i="38"/>
  <c r="H441" i="38"/>
  <c r="H442" i="38"/>
  <c r="H443" i="38"/>
  <c r="H444" i="38"/>
  <c r="H445" i="38"/>
  <c r="H446" i="38"/>
  <c r="H447" i="38"/>
  <c r="H448" i="38"/>
  <c r="H449" i="38"/>
  <c r="H450" i="38"/>
  <c r="H451" i="38"/>
  <c r="H452" i="38"/>
  <c r="H453" i="38"/>
  <c r="H454" i="38"/>
  <c r="H455" i="38"/>
  <c r="H456" i="38"/>
  <c r="H457" i="38"/>
  <c r="H458" i="38"/>
  <c r="H459" i="38"/>
  <c r="H480" i="27" s="1"/>
  <c r="BJ480" i="27" s="1"/>
  <c r="H460" i="38"/>
  <c r="H461" i="38"/>
  <c r="H462" i="38"/>
  <c r="H463" i="38"/>
  <c r="H464" i="38"/>
  <c r="H465" i="38"/>
  <c r="H466" i="38"/>
  <c r="H467" i="38"/>
  <c r="H468" i="38"/>
  <c r="H469" i="38"/>
  <c r="H470" i="38"/>
  <c r="H471" i="38"/>
  <c r="H472" i="38"/>
  <c r="H473" i="38"/>
  <c r="H474" i="38"/>
  <c r="H475" i="38"/>
  <c r="H476" i="38"/>
  <c r="H477" i="38"/>
  <c r="H478" i="38"/>
  <c r="H479" i="38"/>
  <c r="H480" i="38"/>
  <c r="H481" i="38"/>
  <c r="H482" i="38"/>
  <c r="H483" i="38"/>
  <c r="H484" i="38"/>
  <c r="H485" i="38"/>
  <c r="H486" i="38"/>
  <c r="H487" i="38"/>
  <c r="H488" i="38"/>
  <c r="H489" i="38"/>
  <c r="H490" i="38"/>
  <c r="AQ1379" i="4" s="1"/>
  <c r="AR1379" i="4" s="1"/>
  <c r="H491" i="38"/>
  <c r="H492" i="38"/>
  <c r="H493" i="38"/>
  <c r="H494" i="38"/>
  <c r="H495" i="38"/>
  <c r="H496" i="38"/>
  <c r="H497" i="38"/>
  <c r="H498" i="38"/>
  <c r="H499" i="38"/>
  <c r="H500" i="38"/>
  <c r="H501" i="38"/>
  <c r="H502" i="38"/>
  <c r="H503" i="38"/>
  <c r="H504" i="38"/>
  <c r="H505" i="38"/>
  <c r="H506" i="38"/>
  <c r="H507" i="38"/>
  <c r="H508" i="38"/>
  <c r="H509" i="38"/>
  <c r="H510" i="38"/>
  <c r="H511" i="38"/>
  <c r="H512" i="38"/>
  <c r="H513" i="38"/>
  <c r="H514" i="38"/>
  <c r="H515" i="38"/>
  <c r="H516" i="38"/>
  <c r="H517" i="38"/>
  <c r="H518" i="38"/>
  <c r="H519" i="38"/>
  <c r="H520" i="38"/>
  <c r="H521" i="38"/>
  <c r="H522" i="38"/>
  <c r="H523" i="38"/>
  <c r="H524" i="38"/>
  <c r="H605" i="27" s="1"/>
  <c r="BJ605" i="27" s="1"/>
  <c r="H525" i="38"/>
  <c r="H526" i="38"/>
  <c r="H606" i="27" s="1"/>
  <c r="H527" i="38"/>
  <c r="H528" i="38"/>
  <c r="H529" i="38"/>
  <c r="H714" i="27" s="1"/>
  <c r="H530" i="38"/>
  <c r="H531" i="38"/>
  <c r="H532" i="38"/>
  <c r="H533" i="38"/>
  <c r="H668" i="27" s="1"/>
  <c r="H534" i="38"/>
  <c r="H535" i="38"/>
  <c r="H713" i="27" s="1"/>
  <c r="BJ713" i="27" s="1"/>
  <c r="H536" i="38"/>
  <c r="H716" i="27" s="1"/>
  <c r="H537" i="38"/>
  <c r="H538" i="38"/>
  <c r="H539" i="38"/>
  <c r="H540" i="38"/>
  <c r="H541" i="38"/>
  <c r="H542" i="38"/>
  <c r="H543" i="38"/>
  <c r="H544" i="38"/>
  <c r="H545" i="38"/>
  <c r="H546" i="38"/>
  <c r="H547" i="38"/>
  <c r="H548" i="38"/>
  <c r="H549" i="38"/>
  <c r="H550" i="38"/>
  <c r="H551" i="38"/>
  <c r="H552" i="38"/>
  <c r="H553" i="38"/>
  <c r="H554" i="38"/>
  <c r="H555" i="38"/>
  <c r="H556" i="38"/>
  <c r="H557" i="38"/>
  <c r="H558" i="38"/>
  <c r="H559" i="38"/>
  <c r="H560" i="38"/>
  <c r="H561" i="38"/>
  <c r="H562" i="38"/>
  <c r="H563" i="38"/>
  <c r="H564" i="38"/>
  <c r="H565" i="38"/>
  <c r="H566" i="38"/>
  <c r="H567" i="38"/>
  <c r="H568" i="38"/>
  <c r="H569" i="38"/>
  <c r="H570" i="38"/>
  <c r="H571" i="38"/>
  <c r="H572" i="38"/>
  <c r="H573" i="38"/>
  <c r="H574" i="38"/>
  <c r="H575" i="38"/>
  <c r="H576" i="38"/>
  <c r="H577" i="38"/>
  <c r="H578" i="38"/>
  <c r="H579" i="38"/>
  <c r="H580" i="38"/>
  <c r="H581" i="38"/>
  <c r="H582" i="38"/>
  <c r="H583" i="38"/>
  <c r="H584" i="38"/>
  <c r="H585" i="38"/>
  <c r="H586" i="38"/>
  <c r="H587" i="38"/>
  <c r="H588" i="38"/>
  <c r="H589" i="38"/>
  <c r="H590" i="38"/>
  <c r="H591" i="38"/>
  <c r="H592" i="38"/>
  <c r="H593" i="38"/>
  <c r="H594" i="38"/>
  <c r="H595" i="38"/>
  <c r="H596" i="38"/>
  <c r="H597" i="38"/>
  <c r="H598" i="38"/>
  <c r="H599" i="38"/>
  <c r="H600" i="38"/>
  <c r="H601" i="38"/>
  <c r="H602" i="38"/>
  <c r="H603" i="38"/>
  <c r="H604" i="38"/>
  <c r="H605" i="38"/>
  <c r="H606" i="38"/>
  <c r="H607" i="38"/>
  <c r="H608" i="38"/>
  <c r="H609" i="38"/>
  <c r="H610" i="38"/>
  <c r="H611" i="38"/>
  <c r="H612" i="38"/>
  <c r="H613" i="38"/>
  <c r="H614" i="38"/>
  <c r="H615" i="38"/>
  <c r="H616" i="38"/>
  <c r="H617" i="38"/>
  <c r="H618" i="38"/>
  <c r="H619" i="38"/>
  <c r="H620" i="38"/>
  <c r="H621" i="38"/>
  <c r="H622" i="38"/>
  <c r="H623" i="38"/>
  <c r="H624" i="38"/>
  <c r="H625" i="38"/>
  <c r="H626" i="38"/>
  <c r="H627" i="38"/>
  <c r="H628" i="38"/>
  <c r="H629" i="38"/>
  <c r="H630" i="38"/>
  <c r="H631" i="38"/>
  <c r="H632" i="38"/>
  <c r="H633" i="38"/>
  <c r="H634" i="38"/>
  <c r="H635" i="38"/>
  <c r="H636" i="38"/>
  <c r="H637" i="38"/>
  <c r="H638" i="38"/>
  <c r="H639" i="38"/>
  <c r="H640" i="38"/>
  <c r="H641" i="38"/>
  <c r="H642" i="38"/>
  <c r="H643" i="38"/>
  <c r="H644" i="38"/>
  <c r="H645" i="38"/>
  <c r="H720" i="27" s="1"/>
  <c r="BJ720" i="27" s="1"/>
  <c r="H646" i="38"/>
  <c r="H527" i="27" s="1"/>
  <c r="H647" i="38"/>
  <c r="H648" i="38"/>
  <c r="H649" i="38"/>
  <c r="H650" i="38"/>
  <c r="H651" i="38"/>
  <c r="H652" i="38"/>
  <c r="H653" i="38"/>
  <c r="H654" i="38"/>
  <c r="H655" i="38"/>
  <c r="H656" i="38"/>
  <c r="H657" i="38"/>
  <c r="H658" i="38"/>
  <c r="H659" i="38"/>
  <c r="H660" i="38"/>
  <c r="H661" i="38"/>
  <c r="H662" i="38"/>
  <c r="H663" i="38"/>
  <c r="H664" i="38"/>
  <c r="H665" i="38"/>
  <c r="H666" i="38"/>
  <c r="H667" i="38"/>
  <c r="H668" i="38"/>
  <c r="H669" i="38"/>
  <c r="H670" i="38"/>
  <c r="H671" i="38"/>
  <c r="H672" i="38"/>
  <c r="H673" i="38"/>
  <c r="H674" i="38"/>
  <c r="H675" i="38"/>
  <c r="H676" i="38"/>
  <c r="H677" i="38"/>
  <c r="H485" i="27" s="1"/>
  <c r="BJ485" i="27" s="1"/>
  <c r="H678" i="38"/>
  <c r="H679" i="38"/>
  <c r="H680" i="38"/>
  <c r="H681" i="38"/>
  <c r="H682" i="38"/>
  <c r="H683" i="38"/>
  <c r="H684" i="38"/>
  <c r="H685" i="38"/>
  <c r="H686" i="38"/>
  <c r="H687" i="38"/>
  <c r="H688" i="38"/>
  <c r="H689" i="38"/>
  <c r="H690" i="38"/>
  <c r="H691" i="38"/>
  <c r="H692" i="38"/>
  <c r="H693" i="38"/>
  <c r="H694" i="38"/>
  <c r="H695" i="38"/>
  <c r="H696" i="38"/>
  <c r="H697" i="38"/>
  <c r="H698" i="38"/>
  <c r="H699" i="38"/>
  <c r="H700" i="38"/>
  <c r="H701" i="38"/>
  <c r="H702" i="38"/>
  <c r="H703" i="38"/>
  <c r="H704" i="38"/>
  <c r="H705" i="38"/>
  <c r="H706" i="38"/>
  <c r="H707" i="38"/>
  <c r="H708" i="38"/>
  <c r="H709" i="38"/>
  <c r="H710" i="38"/>
  <c r="H711" i="38"/>
  <c r="H712" i="38"/>
  <c r="H713" i="38"/>
  <c r="H714" i="38"/>
  <c r="H715" i="38"/>
  <c r="H716" i="38"/>
  <c r="H717" i="38"/>
  <c r="H718" i="38"/>
  <c r="H719" i="38"/>
  <c r="H720" i="38"/>
  <c r="H721" i="38"/>
  <c r="H722" i="38"/>
  <c r="H723" i="38"/>
  <c r="H724" i="38"/>
  <c r="H725" i="38"/>
  <c r="H726" i="38"/>
  <c r="H727" i="38"/>
  <c r="H728" i="38"/>
  <c r="H729" i="38"/>
  <c r="H730" i="38"/>
  <c r="H731" i="38"/>
  <c r="H732" i="38"/>
  <c r="H733" i="38"/>
  <c r="H734" i="38"/>
  <c r="H735" i="38"/>
  <c r="H736" i="38"/>
  <c r="H737" i="38"/>
  <c r="H738" i="38"/>
  <c r="H739" i="38"/>
  <c r="H740" i="38"/>
  <c r="H741" i="38"/>
  <c r="H742" i="38"/>
  <c r="H743" i="38"/>
  <c r="H744" i="38"/>
  <c r="H745" i="38"/>
  <c r="H746" i="38"/>
  <c r="H747" i="38"/>
  <c r="H748" i="38"/>
  <c r="H749" i="38"/>
  <c r="H750" i="38"/>
  <c r="H751" i="38"/>
  <c r="H752" i="38"/>
  <c r="H753" i="38"/>
  <c r="H754" i="38"/>
  <c r="H755" i="38"/>
  <c r="H756" i="38"/>
  <c r="H757" i="38"/>
  <c r="H758" i="38"/>
  <c r="H759" i="38"/>
  <c r="H669" i="27" s="1"/>
  <c r="BJ669" i="27" s="1"/>
  <c r="H760" i="38"/>
  <c r="H672" i="27" s="1"/>
  <c r="BJ672" i="27" s="1"/>
  <c r="H761" i="38"/>
  <c r="H762" i="38"/>
  <c r="H763" i="38"/>
  <c r="H764" i="38"/>
  <c r="H765" i="38"/>
  <c r="H766" i="38"/>
  <c r="H767" i="38"/>
  <c r="H768" i="38"/>
  <c r="H769" i="38"/>
  <c r="H770" i="38"/>
  <c r="H771" i="38"/>
  <c r="H772" i="38"/>
  <c r="H773" i="38"/>
  <c r="H774" i="38"/>
  <c r="H775" i="38"/>
  <c r="H776" i="38"/>
  <c r="H777" i="38"/>
  <c r="H778" i="38"/>
  <c r="H779" i="38"/>
  <c r="H780" i="38"/>
  <c r="H781" i="38"/>
  <c r="H782" i="38"/>
  <c r="H783" i="38"/>
  <c r="H784" i="38"/>
  <c r="H785" i="38"/>
  <c r="H786" i="38"/>
  <c r="H787" i="38"/>
  <c r="H788" i="38"/>
  <c r="H789" i="38"/>
  <c r="H790" i="38"/>
  <c r="H791" i="38"/>
  <c r="H792" i="38"/>
  <c r="H793" i="38"/>
  <c r="H794" i="38"/>
  <c r="H795" i="38"/>
  <c r="H796" i="38"/>
  <c r="H797" i="38"/>
  <c r="H798" i="38"/>
  <c r="H799" i="38"/>
  <c r="H800" i="38"/>
  <c r="H801" i="38"/>
  <c r="H802" i="38"/>
  <c r="H803" i="38"/>
  <c r="H592" i="27" s="1"/>
  <c r="H804" i="38"/>
  <c r="H805" i="38"/>
  <c r="H806" i="38"/>
  <c r="H807" i="38"/>
  <c r="H808" i="38"/>
  <c r="H809" i="38"/>
  <c r="H810" i="38"/>
  <c r="H811" i="38"/>
  <c r="H812" i="38"/>
  <c r="H813" i="38"/>
  <c r="H814" i="38"/>
  <c r="H815" i="38"/>
  <c r="H816" i="38"/>
  <c r="H817" i="38"/>
  <c r="H818" i="38"/>
  <c r="H819" i="38"/>
  <c r="H820" i="38"/>
  <c r="H821" i="38"/>
  <c r="H822" i="38"/>
  <c r="H823" i="38"/>
  <c r="H824" i="38"/>
  <c r="H825" i="38"/>
  <c r="H826" i="38"/>
  <c r="H827" i="38"/>
  <c r="H828" i="38"/>
  <c r="H829" i="38"/>
  <c r="H830" i="38"/>
  <c r="H831" i="38"/>
  <c r="H832" i="38"/>
  <c r="H833" i="38"/>
  <c r="H834" i="38"/>
  <c r="H835" i="38"/>
  <c r="H836" i="38"/>
  <c r="H837" i="38"/>
  <c r="H838" i="38"/>
  <c r="H839" i="38"/>
  <c r="H840" i="38"/>
  <c r="H841" i="38"/>
  <c r="H530" i="27" s="1"/>
  <c r="H842" i="38"/>
  <c r="H843" i="38"/>
  <c r="H844" i="38"/>
  <c r="H845" i="38"/>
  <c r="H846" i="38"/>
  <c r="H847" i="38"/>
  <c r="H848" i="38"/>
  <c r="H849" i="38"/>
  <c r="H850" i="38"/>
  <c r="H851" i="38"/>
  <c r="H852" i="38"/>
  <c r="H853" i="38"/>
  <c r="H854" i="38"/>
  <c r="H855" i="38"/>
  <c r="H856" i="38"/>
  <c r="H857" i="38"/>
  <c r="H858" i="38"/>
  <c r="H859" i="38"/>
  <c r="H860" i="38"/>
  <c r="H861" i="38"/>
  <c r="H862" i="38"/>
  <c r="H863" i="38"/>
  <c r="H864" i="38"/>
  <c r="H865" i="38"/>
  <c r="H866" i="38"/>
  <c r="H867" i="38"/>
  <c r="H868" i="38"/>
  <c r="H869" i="38"/>
  <c r="H870" i="38"/>
  <c r="H871" i="38"/>
  <c r="H872" i="38"/>
  <c r="H873" i="38"/>
  <c r="H874" i="38"/>
  <c r="H875" i="38"/>
  <c r="H876" i="38"/>
  <c r="H877" i="38"/>
  <c r="H878" i="38"/>
  <c r="H879" i="38"/>
  <c r="H880" i="38"/>
  <c r="H881" i="38"/>
  <c r="H882" i="38"/>
  <c r="H883" i="38"/>
  <c r="H724" i="27" s="1"/>
  <c r="H884" i="38"/>
  <c r="H885" i="38"/>
  <c r="H886" i="38"/>
  <c r="H887" i="38"/>
  <c r="H888" i="38"/>
  <c r="H889" i="38"/>
  <c r="H890" i="38"/>
  <c r="H891" i="38"/>
  <c r="H572" i="27" s="1"/>
  <c r="H892" i="38"/>
  <c r="H893" i="38"/>
  <c r="H894" i="38"/>
  <c r="H895" i="38"/>
  <c r="H896" i="38"/>
  <c r="H897" i="38"/>
  <c r="H898" i="38"/>
  <c r="H899" i="38"/>
  <c r="H900" i="38"/>
  <c r="H901" i="38"/>
  <c r="H902" i="38"/>
  <c r="H903" i="38"/>
  <c r="H904" i="38"/>
  <c r="H905" i="38"/>
  <c r="H906" i="38"/>
  <c r="H907" i="38"/>
  <c r="H908" i="38"/>
  <c r="H909" i="38"/>
  <c r="H910" i="38"/>
  <c r="H911" i="38"/>
  <c r="H912" i="38"/>
  <c r="H913" i="38"/>
  <c r="H914" i="38"/>
  <c r="H431" i="27" s="1"/>
  <c r="H915" i="38"/>
  <c r="H916" i="38"/>
  <c r="H917" i="38"/>
  <c r="H918" i="38"/>
  <c r="H919" i="38"/>
  <c r="H920" i="38"/>
  <c r="H921" i="38"/>
  <c r="H922" i="38"/>
  <c r="H923" i="38"/>
  <c r="H924" i="38"/>
  <c r="H925" i="38"/>
  <c r="H926" i="38"/>
  <c r="H531" i="27" s="1"/>
  <c r="H927" i="38"/>
  <c r="H928" i="38"/>
  <c r="H929" i="38"/>
  <c r="H930" i="38"/>
  <c r="H931" i="38"/>
  <c r="H932" i="38"/>
  <c r="H933" i="38"/>
  <c r="H934" i="38"/>
  <c r="H935" i="38"/>
  <c r="H936" i="38"/>
  <c r="H937" i="38"/>
  <c r="H938" i="38"/>
  <c r="H939" i="38"/>
  <c r="H626" i="27" s="1"/>
  <c r="H940" i="38"/>
  <c r="H629" i="27" s="1"/>
  <c r="BJ629" i="27" s="1"/>
  <c r="H941" i="38"/>
  <c r="H942" i="38"/>
  <c r="H943" i="38"/>
  <c r="H944" i="38"/>
  <c r="H945" i="38"/>
  <c r="H946" i="38"/>
  <c r="H947" i="38"/>
  <c r="H948" i="38"/>
  <c r="H949" i="38"/>
  <c r="H950" i="38"/>
  <c r="H951" i="38"/>
  <c r="H952" i="38"/>
  <c r="H953" i="38"/>
  <c r="H954" i="38"/>
  <c r="H955" i="38"/>
  <c r="H956" i="38"/>
  <c r="H957" i="38"/>
  <c r="H958" i="38"/>
  <c r="H959" i="38"/>
  <c r="H960" i="38"/>
  <c r="H961" i="38"/>
  <c r="H962" i="38"/>
  <c r="H963" i="38"/>
  <c r="H611" i="27" s="1"/>
  <c r="H964" i="38"/>
  <c r="H614" i="27" s="1"/>
  <c r="H965" i="38"/>
  <c r="H966" i="38"/>
  <c r="H967" i="38"/>
  <c r="H968" i="38"/>
  <c r="H969" i="38"/>
  <c r="H970" i="38"/>
  <c r="H971" i="38"/>
  <c r="H972" i="38"/>
  <c r="H973" i="38"/>
  <c r="H974" i="38"/>
  <c r="H975" i="38"/>
  <c r="H976" i="38"/>
  <c r="H977" i="38"/>
  <c r="H978" i="38"/>
  <c r="H979" i="38"/>
  <c r="H980" i="38"/>
  <c r="H981" i="38"/>
  <c r="H982" i="38"/>
  <c r="H983" i="38"/>
  <c r="H984" i="38"/>
  <c r="H985" i="38"/>
  <c r="H986" i="38"/>
  <c r="H730" i="27" s="1"/>
  <c r="H987" i="38"/>
  <c r="H631" i="27" s="1"/>
  <c r="H988" i="38"/>
  <c r="H989" i="38"/>
  <c r="H990" i="38"/>
  <c r="H991" i="38"/>
  <c r="H992" i="38"/>
  <c r="H993" i="38"/>
  <c r="H994" i="38"/>
  <c r="H995" i="38"/>
  <c r="H996" i="38"/>
  <c r="H997" i="38"/>
  <c r="H998" i="38"/>
  <c r="H999" i="38"/>
  <c r="H1000" i="38"/>
  <c r="H1001" i="38"/>
  <c r="H1002" i="38"/>
  <c r="H1003" i="38"/>
  <c r="H1004" i="38"/>
  <c r="H1005" i="38"/>
  <c r="H1006" i="38"/>
  <c r="H1007" i="38"/>
  <c r="H1008" i="38"/>
  <c r="H1009" i="38"/>
  <c r="H1010" i="38"/>
  <c r="H1011" i="38"/>
  <c r="H1012" i="38"/>
  <c r="H1013" i="38"/>
  <c r="H1014" i="38"/>
  <c r="H1015" i="38"/>
  <c r="H1016" i="38"/>
  <c r="H1017" i="38"/>
  <c r="H1018" i="38"/>
  <c r="H1019" i="38"/>
  <c r="H1020" i="38"/>
  <c r="H1021" i="38"/>
  <c r="H1022" i="38"/>
  <c r="H1023" i="38"/>
  <c r="H1024" i="38"/>
  <c r="H1025" i="38"/>
  <c r="H1026" i="38"/>
  <c r="H1027" i="38"/>
  <c r="H1028" i="38"/>
  <c r="H1029" i="38"/>
  <c r="H1030" i="38"/>
  <c r="H1031" i="38"/>
  <c r="H1032" i="38"/>
  <c r="H1033" i="38"/>
  <c r="H1034" i="38"/>
  <c r="H1035" i="38"/>
  <c r="H1036" i="38"/>
  <c r="H1037" i="38"/>
  <c r="H1038" i="38"/>
  <c r="H1039" i="38"/>
  <c r="H1040" i="38"/>
  <c r="H1041" i="38"/>
  <c r="H1042" i="38"/>
  <c r="H1043" i="38"/>
  <c r="H1044" i="38"/>
  <c r="H1045" i="38"/>
  <c r="H1046" i="38"/>
  <c r="H1047" i="38"/>
  <c r="H175" i="27" s="1"/>
  <c r="H1048" i="38"/>
  <c r="H1049" i="38"/>
  <c r="H1050" i="38"/>
  <c r="H1051" i="38"/>
  <c r="H1052" i="38"/>
  <c r="H600" i="27" s="1"/>
  <c r="H1053" i="38"/>
  <c r="H1054" i="38"/>
  <c r="H1055" i="38"/>
  <c r="H180" i="27" s="1"/>
  <c r="H1056" i="38"/>
  <c r="H1057" i="38"/>
  <c r="H1058" i="38"/>
  <c r="H1059" i="38"/>
  <c r="H1060" i="38"/>
  <c r="H1061" i="38"/>
  <c r="H1062" i="38"/>
  <c r="H1063" i="38"/>
  <c r="H1064" i="38"/>
  <c r="H1065" i="38"/>
  <c r="H1066" i="38"/>
  <c r="H1067" i="38"/>
  <c r="H1068" i="38"/>
  <c r="H1069" i="38"/>
  <c r="H1070" i="38"/>
  <c r="H1071" i="38"/>
  <c r="H1072" i="38"/>
  <c r="H1073" i="38"/>
  <c r="H1074" i="38"/>
  <c r="H1075" i="38"/>
  <c r="H1076" i="38"/>
  <c r="H1077" i="38"/>
  <c r="H1078" i="38"/>
  <c r="H1079" i="38"/>
  <c r="H1080" i="38"/>
  <c r="H1081" i="38"/>
  <c r="H1082" i="38"/>
  <c r="H1083" i="38"/>
  <c r="H1084" i="38"/>
  <c r="H1085" i="38"/>
  <c r="H1086" i="38"/>
  <c r="H1087" i="38"/>
  <c r="H1088" i="38"/>
  <c r="H1089" i="38"/>
  <c r="H1090" i="38"/>
  <c r="H1091" i="38"/>
  <c r="H1092" i="38"/>
  <c r="H1093" i="38"/>
  <c r="H1094" i="38"/>
  <c r="H1095" i="38"/>
  <c r="H1096" i="38"/>
  <c r="H1097" i="38"/>
  <c r="H1098" i="38"/>
  <c r="H1099" i="38"/>
  <c r="H1100" i="38"/>
  <c r="H1101" i="38"/>
  <c r="H1102" i="38"/>
  <c r="H1103" i="38"/>
  <c r="H1104" i="38"/>
  <c r="H1105" i="38"/>
  <c r="H1106" i="38"/>
  <c r="H1107" i="38"/>
  <c r="H567" i="27" s="1"/>
  <c r="H1108" i="38"/>
  <c r="H1109" i="38"/>
  <c r="H1110" i="38"/>
  <c r="H1111" i="38"/>
  <c r="H1112" i="38"/>
  <c r="H1113" i="38"/>
  <c r="H1114" i="38"/>
  <c r="H1115" i="38"/>
  <c r="H1116" i="38"/>
  <c r="H1117" i="38"/>
  <c r="H1118" i="38"/>
  <c r="H1119" i="38"/>
  <c r="H1120" i="38"/>
  <c r="H1121" i="38"/>
  <c r="H1122" i="38"/>
  <c r="H1123" i="38"/>
  <c r="H1124" i="38"/>
  <c r="H1125" i="38"/>
  <c r="H1126" i="38"/>
  <c r="H1127" i="38"/>
  <c r="H183" i="27" s="1"/>
  <c r="H1128" i="38"/>
  <c r="H1129" i="38"/>
  <c r="H1130" i="38"/>
  <c r="H1131" i="38"/>
  <c r="H1132" i="38"/>
  <c r="H1133" i="38"/>
  <c r="H1134" i="38"/>
  <c r="H1135" i="38"/>
  <c r="H1136" i="38"/>
  <c r="H1137" i="38"/>
  <c r="H1138" i="38"/>
  <c r="H1139" i="38"/>
  <c r="H1140" i="38"/>
  <c r="H1141" i="38"/>
  <c r="H1142" i="38"/>
  <c r="H1143" i="38"/>
  <c r="H1144" i="38"/>
  <c r="H1145" i="38"/>
  <c r="H1146" i="38"/>
  <c r="H1147" i="38"/>
  <c r="H1148" i="38"/>
  <c r="H1149" i="38"/>
  <c r="H1150" i="38"/>
  <c r="H1151" i="38"/>
  <c r="H1152" i="38"/>
  <c r="H1153" i="38"/>
  <c r="H1154" i="38"/>
  <c r="H1155" i="38"/>
  <c r="H1156" i="38"/>
  <c r="H1157" i="38"/>
  <c r="H1158" i="38"/>
  <c r="H1159" i="38"/>
  <c r="H1160" i="38"/>
  <c r="H1161" i="38"/>
  <c r="H1162" i="38"/>
  <c r="H1163" i="38"/>
  <c r="H191" i="27" s="1"/>
  <c r="H1164" i="38"/>
  <c r="H1165" i="38"/>
  <c r="H1166" i="38"/>
  <c r="H1167" i="38"/>
  <c r="H1168" i="38"/>
  <c r="H1169" i="38"/>
  <c r="H1170" i="38"/>
  <c r="H1171" i="38"/>
  <c r="H1172" i="38"/>
  <c r="H1173" i="38"/>
  <c r="H1174" i="38"/>
  <c r="H1175" i="38"/>
  <c r="H779" i="27" s="1"/>
  <c r="H1176" i="38"/>
  <c r="H1177" i="38"/>
  <c r="H1178" i="38"/>
  <c r="H1179" i="38"/>
  <c r="H1180" i="38"/>
  <c r="H1181" i="38"/>
  <c r="H1182" i="38"/>
  <c r="H1183" i="38"/>
  <c r="H1184" i="38"/>
  <c r="H1185" i="38"/>
  <c r="H1186" i="38"/>
  <c r="H1187" i="38"/>
  <c r="H1188" i="38"/>
  <c r="H1189" i="38"/>
  <c r="H1190" i="38"/>
  <c r="H1191" i="38"/>
  <c r="H1192" i="38"/>
  <c r="H1193" i="38"/>
  <c r="H1194" i="38"/>
  <c r="H1195" i="38"/>
  <c r="H1196" i="38"/>
  <c r="H1197" i="38"/>
  <c r="H1198" i="38"/>
  <c r="H1199" i="38"/>
  <c r="H1200" i="38"/>
  <c r="H1201" i="38"/>
  <c r="H1202" i="38"/>
  <c r="H1203" i="38"/>
  <c r="H1204" i="38"/>
  <c r="H1205" i="38"/>
  <c r="H1206" i="38"/>
  <c r="H1207" i="38"/>
  <c r="H1208" i="38"/>
  <c r="H1209" i="38"/>
  <c r="H1210" i="38"/>
  <c r="H1211" i="38"/>
  <c r="H1212" i="38"/>
  <c r="H1213" i="38"/>
  <c r="H1214" i="38"/>
  <c r="H1215" i="38"/>
  <c r="H1216" i="38"/>
  <c r="H1217" i="38"/>
  <c r="H1218" i="38"/>
  <c r="H1219" i="38"/>
  <c r="H1220" i="38"/>
  <c r="H1221" i="38"/>
  <c r="H1222" i="38"/>
  <c r="H1223" i="38"/>
  <c r="H1224" i="38"/>
  <c r="H1225" i="38"/>
  <c r="H1226" i="38"/>
  <c r="H1227" i="38"/>
  <c r="H1228" i="38"/>
  <c r="H1229" i="38"/>
  <c r="H1230" i="38"/>
  <c r="H1231" i="38"/>
  <c r="H1232" i="38"/>
  <c r="H1233" i="38"/>
  <c r="H1234" i="38"/>
  <c r="H1235" i="38"/>
  <c r="H1236" i="38"/>
  <c r="H1237" i="38"/>
  <c r="H1238" i="38"/>
  <c r="H1239" i="38"/>
  <c r="H1240" i="38"/>
  <c r="H1241" i="38"/>
  <c r="H1242" i="38"/>
  <c r="H1243" i="38"/>
  <c r="H1244" i="38"/>
  <c r="H1245" i="38"/>
  <c r="H1246" i="38"/>
  <c r="H1247" i="38"/>
  <c r="H1248" i="38"/>
  <c r="H1249" i="38"/>
  <c r="H1250" i="38"/>
  <c r="H1251" i="38"/>
  <c r="H1252" i="38"/>
  <c r="H1253" i="38"/>
  <c r="H1254" i="38"/>
  <c r="H1255" i="38"/>
  <c r="H1256" i="38"/>
  <c r="H1257" i="38"/>
  <c r="H1258" i="38"/>
  <c r="H1259" i="38"/>
  <c r="H1260" i="38"/>
  <c r="H1261" i="38"/>
  <c r="H1262" i="38"/>
  <c r="H1263" i="38"/>
  <c r="H1264" i="38"/>
  <c r="H1265" i="38"/>
  <c r="H1266" i="38"/>
  <c r="H1267" i="38"/>
  <c r="H1268" i="38"/>
  <c r="H1269" i="38"/>
  <c r="H1270" i="38"/>
  <c r="H1271" i="38"/>
  <c r="H1272" i="38"/>
  <c r="H1273" i="38"/>
  <c r="H1274" i="38"/>
  <c r="H1275" i="38"/>
  <c r="H1276" i="38"/>
  <c r="H1277" i="38"/>
  <c r="H1278" i="38"/>
  <c r="H1279" i="38"/>
  <c r="H1280" i="38"/>
  <c r="H1281" i="38"/>
  <c r="H1282" i="38"/>
  <c r="H1283" i="38"/>
  <c r="H1284" i="38"/>
  <c r="H1285" i="38"/>
  <c r="H1286" i="38"/>
  <c r="H1287" i="38"/>
  <c r="H1288" i="38"/>
  <c r="H1289" i="38"/>
  <c r="H1290" i="38"/>
  <c r="H1291" i="38"/>
  <c r="H1292" i="38"/>
  <c r="H1293" i="38"/>
  <c r="H1294" i="38"/>
  <c r="H1295" i="38"/>
  <c r="H1296" i="38"/>
  <c r="H1297" i="38"/>
  <c r="H1298" i="38"/>
  <c r="H1299" i="38"/>
  <c r="H1300" i="38"/>
  <c r="H1301" i="38"/>
  <c r="H1302" i="38"/>
  <c r="H1303" i="38"/>
  <c r="H1304" i="38"/>
  <c r="H1305" i="38"/>
  <c r="H1306" i="38"/>
  <c r="H1307" i="38"/>
  <c r="H1308" i="38"/>
  <c r="H1309" i="38"/>
  <c r="H1310" i="38"/>
  <c r="H1311" i="38"/>
  <c r="H1312" i="38"/>
  <c r="H1313" i="38"/>
  <c r="H1314" i="38"/>
  <c r="H1315" i="38"/>
  <c r="H1316" i="38"/>
  <c r="H1317" i="38"/>
  <c r="H1318" i="38"/>
  <c r="H1319" i="38"/>
  <c r="H1320" i="38"/>
  <c r="H1321" i="38"/>
  <c r="H1322" i="38"/>
  <c r="H1323" i="38"/>
  <c r="H1324" i="38"/>
  <c r="H1325" i="38"/>
  <c r="H1326" i="38"/>
  <c r="H1327" i="38"/>
  <c r="H1328" i="38"/>
  <c r="H1329" i="38"/>
  <c r="H1330" i="38"/>
  <c r="H1331" i="38"/>
  <c r="H1332" i="38"/>
  <c r="H1333" i="38"/>
  <c r="H1334" i="38"/>
  <c r="H1335" i="38"/>
  <c r="H1336" i="38"/>
  <c r="H1337" i="38"/>
  <c r="H1338" i="38"/>
  <c r="H1339" i="38"/>
  <c r="H1340" i="38"/>
  <c r="H1341" i="38"/>
  <c r="H1342" i="38"/>
  <c r="H1343" i="38"/>
  <c r="H1344" i="38"/>
  <c r="H1345" i="38"/>
  <c r="H1346" i="38"/>
  <c r="H1347" i="38"/>
  <c r="H1348" i="38"/>
  <c r="H1349" i="38"/>
  <c r="H1350" i="38"/>
  <c r="H1351" i="38"/>
  <c r="H1352" i="38"/>
  <c r="H1353" i="38"/>
  <c r="H1354" i="38"/>
  <c r="H1355" i="38"/>
  <c r="H1356" i="38"/>
  <c r="H1357" i="38"/>
  <c r="H1358" i="38"/>
  <c r="H1359" i="38"/>
  <c r="H1360" i="38"/>
  <c r="H1361" i="38"/>
  <c r="H1362" i="38"/>
  <c r="H1363" i="38"/>
  <c r="H1364" i="38"/>
  <c r="H1365" i="38"/>
  <c r="H1366" i="38"/>
  <c r="H1367" i="38"/>
  <c r="H1368" i="38"/>
  <c r="H1369" i="38"/>
  <c r="H1370" i="38"/>
  <c r="H1371" i="38"/>
  <c r="H1372" i="38"/>
  <c r="H1373" i="38"/>
  <c r="H1374" i="38"/>
  <c r="H1375" i="38"/>
  <c r="H1376" i="38"/>
  <c r="H1377" i="38"/>
  <c r="H1378" i="38"/>
  <c r="H1379" i="38"/>
  <c r="H1380" i="38"/>
  <c r="H1381" i="38"/>
  <c r="H1382" i="38"/>
  <c r="H1383" i="38"/>
  <c r="H1384" i="38"/>
  <c r="H1385" i="38"/>
  <c r="H1386" i="38"/>
  <c r="H1387" i="38"/>
  <c r="H1388" i="38"/>
  <c r="H1389" i="38"/>
  <c r="H1390" i="38"/>
  <c r="H1391" i="38"/>
  <c r="H1392" i="38"/>
  <c r="H1393" i="38"/>
  <c r="H1394" i="38"/>
  <c r="H1395" i="38"/>
  <c r="H1396" i="38"/>
  <c r="H1397" i="38"/>
  <c r="H1398" i="38"/>
  <c r="H1399" i="38"/>
  <c r="H1400" i="38"/>
  <c r="H1401" i="38"/>
  <c r="H1402" i="38"/>
  <c r="H1403" i="38"/>
  <c r="H535" i="27" s="1"/>
  <c r="H1404" i="38"/>
  <c r="H1405" i="38"/>
  <c r="H1406" i="38"/>
  <c r="H1407" i="38"/>
  <c r="H1408" i="38"/>
  <c r="H1409" i="38"/>
  <c r="H1410" i="38"/>
  <c r="H1411" i="38"/>
  <c r="H1412" i="38"/>
  <c r="H1413" i="38"/>
  <c r="H1414" i="38"/>
  <c r="H1415" i="38"/>
  <c r="H1416" i="38"/>
  <c r="H1417" i="38"/>
  <c r="H1418" i="38"/>
  <c r="H1419" i="38"/>
  <c r="H1420" i="38"/>
  <c r="H1421" i="38"/>
  <c r="H1422" i="38"/>
  <c r="H1423" i="38"/>
  <c r="H1424" i="38"/>
  <c r="H1425" i="38"/>
  <c r="H1426" i="38"/>
  <c r="H1427" i="38"/>
  <c r="H1428" i="38"/>
  <c r="H1429" i="38"/>
  <c r="H1430" i="38"/>
  <c r="H1431" i="38"/>
  <c r="H1432" i="38"/>
  <c r="H1433" i="38"/>
  <c r="H1434" i="38"/>
  <c r="H1435" i="38"/>
  <c r="H1436" i="38"/>
  <c r="H1437" i="38"/>
  <c r="H1438" i="38"/>
  <c r="H1439" i="38"/>
  <c r="H1440" i="38"/>
  <c r="H1441" i="38"/>
  <c r="H1442" i="38"/>
  <c r="H1443" i="38"/>
  <c r="H1444" i="38"/>
  <c r="H1445" i="38"/>
  <c r="H1446" i="38"/>
  <c r="H1447" i="38"/>
  <c r="H1448" i="38"/>
  <c r="H1449" i="38"/>
  <c r="H1450" i="38"/>
  <c r="H1451" i="38"/>
  <c r="H203" i="27" s="1"/>
  <c r="H1452" i="38"/>
  <c r="H1453" i="38"/>
  <c r="H1454" i="38"/>
  <c r="H1455" i="38"/>
  <c r="H1456" i="38"/>
  <c r="H1457" i="38"/>
  <c r="H1458" i="38"/>
  <c r="H1459" i="38"/>
  <c r="H1460" i="38"/>
  <c r="H1461" i="38"/>
  <c r="H1462" i="38"/>
  <c r="H1463" i="38"/>
  <c r="H1464" i="38"/>
  <c r="H1465" i="38"/>
  <c r="H1466" i="38"/>
  <c r="H1467" i="38"/>
  <c r="H1468" i="38"/>
  <c r="H1469" i="38"/>
  <c r="H1470" i="38"/>
  <c r="H1471" i="38"/>
  <c r="H1472" i="38"/>
  <c r="H1473" i="38"/>
  <c r="H1474" i="38"/>
  <c r="H1475" i="38"/>
  <c r="H1476" i="38"/>
  <c r="H1477" i="38"/>
  <c r="H1478" i="38"/>
  <c r="H1479" i="38"/>
  <c r="H1480" i="38"/>
  <c r="H1481" i="38"/>
  <c r="H1482" i="38"/>
  <c r="H1483" i="38"/>
  <c r="H1484" i="38"/>
  <c r="H1485" i="38"/>
  <c r="H1486" i="38"/>
  <c r="H1487" i="38"/>
  <c r="H1488" i="38"/>
  <c r="H1489" i="38"/>
  <c r="H1490" i="38"/>
  <c r="H1491" i="38"/>
  <c r="H1492" i="38"/>
  <c r="H1493" i="38"/>
  <c r="H1494" i="38"/>
  <c r="H1495" i="38"/>
  <c r="H1496" i="38"/>
  <c r="H1497" i="38"/>
  <c r="H1498" i="38"/>
  <c r="H1499" i="38"/>
  <c r="H1500" i="38"/>
  <c r="H1501" i="38"/>
  <c r="H1502" i="38"/>
  <c r="H1503" i="38"/>
  <c r="H1504" i="38"/>
  <c r="H1505" i="38"/>
  <c r="H1506" i="38"/>
  <c r="H1507" i="38"/>
  <c r="H1508" i="38"/>
  <c r="H1509" i="38"/>
  <c r="H615" i="27" s="1"/>
  <c r="H1510" i="38"/>
  <c r="H1511" i="38"/>
  <c r="H1512" i="38"/>
  <c r="H1513" i="38"/>
  <c r="H1514" i="38"/>
  <c r="H1515" i="38"/>
  <c r="H1516" i="38"/>
  <c r="H1517" i="38"/>
  <c r="H538" i="27" s="1"/>
  <c r="H1518" i="38"/>
  <c r="H1519" i="38"/>
  <c r="H227" i="27" s="1"/>
  <c r="H1520" i="38"/>
  <c r="H1521" i="38"/>
  <c r="H1522" i="38"/>
  <c r="H1523" i="38"/>
  <c r="H1524" i="38"/>
  <c r="H1525" i="38"/>
  <c r="H1526" i="38"/>
  <c r="H1527" i="38"/>
  <c r="H1528" i="38"/>
  <c r="H1529" i="38"/>
  <c r="H1530" i="38"/>
  <c r="H1531" i="38"/>
  <c r="H638" i="27" s="1"/>
  <c r="H1532" i="38"/>
  <c r="H1533" i="38"/>
  <c r="H1534" i="38"/>
  <c r="H1535" i="38"/>
  <c r="H1536" i="38"/>
  <c r="H685" i="27" s="1"/>
  <c r="BJ685" i="27" s="1"/>
  <c r="H1537" i="38"/>
  <c r="H235" i="27" s="1"/>
  <c r="H1538" i="38"/>
  <c r="H1539" i="38"/>
  <c r="H1540" i="38"/>
  <c r="H1541" i="38"/>
  <c r="H1542" i="38"/>
  <c r="H1543" i="38"/>
  <c r="H1544" i="38"/>
  <c r="H1545" i="38"/>
  <c r="H1546" i="38"/>
  <c r="H1547" i="38"/>
  <c r="H1548" i="38"/>
  <c r="H1549" i="38"/>
  <c r="H1550" i="38"/>
  <c r="H1551" i="38"/>
  <c r="H1552" i="38"/>
  <c r="H1553" i="38"/>
  <c r="H239" i="27" s="1"/>
  <c r="H1554" i="38"/>
  <c r="H1555" i="38"/>
  <c r="H1556" i="38"/>
  <c r="H1557" i="38"/>
  <c r="H1558" i="38"/>
  <c r="H1559" i="38"/>
  <c r="H1560" i="38"/>
  <c r="H1561" i="38"/>
  <c r="H244" i="27" s="1"/>
  <c r="H1562" i="38"/>
  <c r="H1563" i="38"/>
  <c r="H1564" i="38"/>
  <c r="H248" i="27" s="1"/>
  <c r="H1565" i="38"/>
  <c r="H733" i="27" s="1"/>
  <c r="BJ733" i="27" s="1"/>
  <c r="H1566" i="38"/>
  <c r="H736" i="27" s="1"/>
  <c r="BJ736" i="27" s="1"/>
  <c r="H1567" i="38"/>
  <c r="H1568" i="38"/>
  <c r="H1569" i="38"/>
  <c r="H1570" i="38"/>
  <c r="H1571" i="38"/>
  <c r="H1572" i="38"/>
  <c r="H1573" i="38"/>
  <c r="H1574" i="38"/>
  <c r="H1575" i="38"/>
  <c r="H1576" i="38"/>
  <c r="H1577" i="38"/>
  <c r="H1578" i="38"/>
  <c r="H1579" i="38"/>
  <c r="H1580" i="38"/>
  <c r="H1581" i="38"/>
  <c r="H1582" i="38"/>
  <c r="H1583" i="38"/>
  <c r="H1584" i="38"/>
  <c r="H1585" i="38"/>
  <c r="H1586" i="38"/>
  <c r="H1587" i="38"/>
  <c r="H1588" i="38"/>
  <c r="H1589" i="38"/>
  <c r="H737" i="27" s="1"/>
  <c r="BJ737" i="27" s="1"/>
  <c r="H1590" i="38"/>
  <c r="H1591" i="38"/>
  <c r="H1592" i="38"/>
  <c r="H1593" i="38"/>
  <c r="H1594" i="38"/>
  <c r="H1595" i="38"/>
  <c r="H1596" i="38"/>
  <c r="H1597" i="38"/>
  <c r="H1598" i="38"/>
  <c r="H1599" i="38"/>
  <c r="H1600" i="38"/>
  <c r="H1601" i="38"/>
  <c r="H1602" i="38"/>
  <c r="H1603" i="38"/>
  <c r="H1604" i="38"/>
  <c r="H1605" i="38"/>
  <c r="H1606" i="38"/>
  <c r="H1607" i="38"/>
  <c r="H1608" i="38"/>
  <c r="H1609" i="38"/>
  <c r="H1610" i="38"/>
  <c r="H1611" i="38"/>
  <c r="H1612" i="38"/>
  <c r="H1613" i="38"/>
  <c r="H254" i="27" s="1"/>
  <c r="H1614" i="38"/>
  <c r="H1615" i="38"/>
  <c r="H1616" i="38"/>
  <c r="H1617" i="38"/>
  <c r="H1618" i="38"/>
  <c r="H1619" i="38"/>
  <c r="H1620" i="38"/>
  <c r="H1621" i="38"/>
  <c r="H1622" i="38"/>
  <c r="H1623" i="38"/>
  <c r="H1624" i="38"/>
  <c r="H1625" i="38"/>
  <c r="H1626" i="38"/>
  <c r="H1627" i="38"/>
  <c r="H1628" i="38"/>
  <c r="H1629" i="38"/>
  <c r="H1630" i="38"/>
  <c r="H1631" i="38"/>
  <c r="H1632" i="38"/>
  <c r="H1633" i="38"/>
  <c r="H1634" i="38"/>
  <c r="H1635" i="38"/>
  <c r="H1636" i="38"/>
  <c r="H1637" i="38"/>
  <c r="H1638" i="38"/>
  <c r="H1639" i="38"/>
  <c r="H1640" i="38"/>
  <c r="H1641" i="38"/>
  <c r="H1642" i="38"/>
  <c r="H1643" i="38"/>
  <c r="H1644" i="38"/>
  <c r="H1645" i="38"/>
  <c r="H1646" i="38"/>
  <c r="H1647" i="38"/>
  <c r="H1648" i="38"/>
  <c r="H1649" i="38"/>
  <c r="H1650" i="38"/>
  <c r="H1651" i="38"/>
  <c r="H1652" i="38"/>
  <c r="H1653" i="38"/>
  <c r="H1654" i="38"/>
  <c r="H1655" i="38"/>
  <c r="H1656" i="38"/>
  <c r="H1657" i="38"/>
  <c r="H1658" i="38"/>
  <c r="H1659" i="38"/>
  <c r="H1660" i="38"/>
  <c r="H1661" i="38"/>
  <c r="H1662" i="38"/>
  <c r="H1663" i="38"/>
  <c r="H1664" i="38"/>
  <c r="H1665" i="38"/>
  <c r="H1666" i="38"/>
  <c r="H1667" i="38"/>
  <c r="H1668" i="38"/>
  <c r="H1669" i="38"/>
  <c r="H1670" i="38"/>
  <c r="H1671" i="38"/>
  <c r="H1672" i="38"/>
  <c r="H1673" i="38"/>
  <c r="H1674" i="38"/>
  <c r="H1675" i="38"/>
  <c r="H1676" i="38"/>
  <c r="H1677" i="38"/>
  <c r="H1678" i="38"/>
  <c r="H1679" i="38"/>
  <c r="H1680" i="38"/>
  <c r="H1681" i="38"/>
  <c r="H1682" i="38"/>
  <c r="H1683" i="38"/>
  <c r="H1684" i="38"/>
  <c r="H1685" i="38"/>
  <c r="H1686" i="38"/>
  <c r="H1687" i="38"/>
  <c r="H1688" i="38"/>
  <c r="H1689" i="38"/>
  <c r="H1690" i="38"/>
  <c r="H1691" i="38"/>
  <c r="H1692" i="38"/>
  <c r="H1693" i="38"/>
  <c r="H1694" i="38"/>
  <c r="H1695" i="38"/>
  <c r="H1696" i="38"/>
  <c r="H1697" i="38"/>
  <c r="H1698" i="38"/>
  <c r="H1699" i="38"/>
  <c r="H1700" i="38"/>
  <c r="H1701" i="38"/>
  <c r="H259" i="27" s="1"/>
  <c r="H1702" i="38"/>
  <c r="H1703" i="38"/>
  <c r="H636" i="27" s="1"/>
  <c r="BJ636" i="27" s="1"/>
  <c r="H1704" i="38"/>
  <c r="H1705" i="38"/>
  <c r="H1706" i="38"/>
  <c r="H1707" i="38"/>
  <c r="H741" i="27" s="1"/>
  <c r="BJ741" i="27" s="1"/>
  <c r="BN741" i="27" s="1"/>
  <c r="H1708" i="38"/>
  <c r="H1709" i="38"/>
  <c r="H740" i="27" s="1"/>
  <c r="H1710" i="38"/>
  <c r="H1711" i="38"/>
  <c r="H1712" i="38"/>
  <c r="H1713" i="38"/>
  <c r="H1714" i="38"/>
  <c r="H1715" i="38"/>
  <c r="H1716" i="38"/>
  <c r="H1717" i="38"/>
  <c r="H1718" i="38"/>
  <c r="H1719" i="38"/>
  <c r="H1720" i="38"/>
  <c r="H1721" i="38"/>
  <c r="H1722" i="38"/>
  <c r="H1723" i="38"/>
  <c r="H1724" i="38"/>
  <c r="H1725" i="38"/>
  <c r="H1726" i="38"/>
  <c r="H1727" i="38"/>
  <c r="H1728" i="38"/>
  <c r="H1729" i="38"/>
  <c r="H1730" i="38"/>
  <c r="H1731" i="38"/>
  <c r="H1732" i="38"/>
  <c r="H560" i="27" s="1"/>
  <c r="H1733" i="38"/>
  <c r="H1734" i="38"/>
  <c r="H1735" i="38"/>
  <c r="H1736" i="38"/>
  <c r="H1737" i="38"/>
  <c r="H1738" i="38"/>
  <c r="H1739" i="38"/>
  <c r="H1740" i="38"/>
  <c r="H1741" i="38"/>
  <c r="H1742" i="38"/>
  <c r="H1743" i="38"/>
  <c r="H609" i="27" s="1"/>
  <c r="BJ609" i="27" s="1"/>
  <c r="H1744" i="38"/>
  <c r="H1745" i="38"/>
  <c r="H273" i="27" s="1"/>
  <c r="BJ273" i="27" s="1"/>
  <c r="H1746" i="38"/>
  <c r="H1747" i="38"/>
  <c r="H1748" i="38"/>
  <c r="H1749" i="38"/>
  <c r="H1750" i="38"/>
  <c r="H1751" i="38"/>
  <c r="H1752" i="38"/>
  <c r="H1753" i="38"/>
  <c r="H1754" i="38"/>
  <c r="H1755" i="38"/>
  <c r="H1756" i="38"/>
  <c r="H1757" i="38"/>
  <c r="H1758" i="38"/>
  <c r="H1759" i="38"/>
  <c r="H1760" i="38"/>
  <c r="H1761" i="38"/>
  <c r="H1762" i="38"/>
  <c r="H1763" i="38"/>
  <c r="H1764" i="38"/>
  <c r="H1765" i="38"/>
  <c r="H1766" i="38"/>
  <c r="H1767" i="38"/>
  <c r="H1768" i="38"/>
  <c r="H1769" i="38"/>
  <c r="H1770" i="38"/>
  <c r="H1771" i="38"/>
  <c r="H1772" i="38"/>
  <c r="H1773" i="38"/>
  <c r="H1774" i="38"/>
  <c r="H1775" i="38"/>
  <c r="H1776" i="38"/>
  <c r="H1777" i="38"/>
  <c r="H1778" i="38"/>
  <c r="H1779" i="38"/>
  <c r="H1780" i="38"/>
  <c r="H1781" i="38"/>
  <c r="H1782" i="38"/>
  <c r="H1783" i="38"/>
  <c r="H1784" i="38"/>
  <c r="H1785" i="38"/>
  <c r="H1786" i="38"/>
  <c r="H1787" i="38"/>
  <c r="H1788" i="38"/>
  <c r="H1789" i="38"/>
  <c r="H1790" i="38"/>
  <c r="H1791" i="38"/>
  <c r="H1792" i="38"/>
  <c r="H1793" i="38"/>
  <c r="H1794" i="38"/>
  <c r="H1795" i="38"/>
  <c r="H1796" i="38"/>
  <c r="H1797" i="38"/>
  <c r="H1798" i="38"/>
  <c r="H1799" i="38"/>
  <c r="H281" i="27" s="1"/>
  <c r="BJ281" i="27" s="1"/>
  <c r="H1800" i="38"/>
  <c r="H1801" i="38"/>
  <c r="H467" i="27" s="1"/>
  <c r="H1802" i="38"/>
  <c r="H1803" i="38"/>
  <c r="H1804" i="38"/>
  <c r="H1805" i="38"/>
  <c r="H1806" i="38"/>
  <c r="H1807" i="38"/>
  <c r="H1808" i="38"/>
  <c r="H1809" i="38"/>
  <c r="H285" i="27" s="1"/>
  <c r="BJ285" i="27" s="1"/>
  <c r="H1810" i="38"/>
  <c r="H1811" i="38"/>
  <c r="H1812" i="38"/>
  <c r="H1813" i="38"/>
  <c r="H742" i="27" s="1"/>
  <c r="H1814" i="38"/>
  <c r="H1815" i="38"/>
  <c r="H1816" i="38"/>
  <c r="H1817" i="38"/>
  <c r="H1818" i="38"/>
  <c r="H1819" i="38"/>
  <c r="H1820" i="38"/>
  <c r="H1821" i="38"/>
  <c r="H1822" i="38"/>
  <c r="H1823" i="38"/>
  <c r="H1824" i="38"/>
  <c r="H1825" i="38"/>
  <c r="H1826" i="38"/>
  <c r="H1827" i="38"/>
  <c r="H1828" i="38"/>
  <c r="H1829" i="38"/>
  <c r="H1830" i="38"/>
  <c r="H1831" i="38"/>
  <c r="H536" i="27" s="1"/>
  <c r="BJ536" i="27" s="1"/>
  <c r="H1832" i="38"/>
  <c r="H1833" i="38"/>
  <c r="H1834" i="38"/>
  <c r="H1835" i="38"/>
  <c r="H1836" i="38"/>
  <c r="H1837" i="38"/>
  <c r="H1838" i="38"/>
  <c r="H1839" i="38"/>
  <c r="H1840" i="38"/>
  <c r="H1841" i="38"/>
  <c r="H1842" i="38"/>
  <c r="H1843" i="38"/>
  <c r="H1844" i="38"/>
  <c r="H1845" i="38"/>
  <c r="H1846" i="38"/>
  <c r="H1847" i="38"/>
  <c r="H1848" i="38"/>
  <c r="H1849" i="38"/>
  <c r="H1850" i="38"/>
  <c r="H1851" i="38"/>
  <c r="H1852" i="38"/>
  <c r="H1853" i="38"/>
  <c r="H1854" i="38"/>
  <c r="H1855" i="38"/>
  <c r="H1856" i="38"/>
  <c r="H1857" i="38"/>
  <c r="H1858" i="38"/>
  <c r="H1859" i="38"/>
  <c r="H1860" i="38"/>
  <c r="H1861" i="38"/>
  <c r="H1862" i="38"/>
  <c r="H1863" i="38"/>
  <c r="H1864" i="38"/>
  <c r="H1865" i="38"/>
  <c r="H1866" i="38"/>
  <c r="H1867" i="38"/>
  <c r="H1868" i="38"/>
  <c r="H1869" i="38"/>
  <c r="H1870" i="38"/>
  <c r="H1871" i="38"/>
  <c r="H1872" i="38"/>
  <c r="H1873" i="38"/>
  <c r="H1874" i="38"/>
  <c r="H1875" i="38"/>
  <c r="H1876" i="38"/>
  <c r="H1877" i="38"/>
  <c r="H1878" i="38"/>
  <c r="H1879" i="38"/>
  <c r="H1880" i="38"/>
  <c r="H1881" i="38"/>
  <c r="H1882" i="38"/>
  <c r="H1883" i="38"/>
  <c r="H1884" i="38"/>
  <c r="H1885" i="38"/>
  <c r="H1886" i="38"/>
  <c r="H1887" i="38"/>
  <c r="H1888" i="38"/>
  <c r="H1889" i="38"/>
  <c r="H1890" i="38"/>
  <c r="H1891" i="38"/>
  <c r="H1892" i="38"/>
  <c r="H1893" i="38"/>
  <c r="H1894" i="38"/>
  <c r="H1895" i="38"/>
  <c r="H1896" i="38"/>
  <c r="H1897" i="38"/>
  <c r="H1898" i="38"/>
  <c r="H1899" i="38"/>
  <c r="H1900" i="38"/>
  <c r="H1901" i="38"/>
  <c r="H1902" i="38"/>
  <c r="H1903" i="38"/>
  <c r="H1904" i="38"/>
  <c r="H1905" i="38"/>
  <c r="H1906" i="38"/>
  <c r="H1907" i="38"/>
  <c r="H1908" i="38"/>
  <c r="H1909" i="38"/>
  <c r="H1910" i="38"/>
  <c r="H1911" i="38"/>
  <c r="H1912" i="38"/>
  <c r="H1913" i="38"/>
  <c r="H1914" i="38"/>
  <c r="H1915" i="38"/>
  <c r="H1916" i="38"/>
  <c r="H1917" i="38"/>
  <c r="H1918" i="38"/>
  <c r="H1919" i="38"/>
  <c r="H1920" i="38"/>
  <c r="H1921" i="38"/>
  <c r="H1922" i="38"/>
  <c r="H1923" i="38"/>
  <c r="H1924" i="38"/>
  <c r="H1925" i="38"/>
  <c r="H1926" i="38"/>
  <c r="H1927" i="38"/>
  <c r="H1928" i="38"/>
  <c r="H1929" i="38"/>
  <c r="H1930" i="38"/>
  <c r="H1931" i="38"/>
  <c r="H1932" i="38"/>
  <c r="H1933" i="38"/>
  <c r="H1934" i="38"/>
  <c r="H1935" i="38"/>
  <c r="H1936" i="38"/>
  <c r="H1937" i="38"/>
  <c r="H1938" i="38"/>
  <c r="H1939" i="38"/>
  <c r="H1940" i="38"/>
  <c r="H1941" i="38"/>
  <c r="H1942" i="38"/>
  <c r="H1943" i="38"/>
  <c r="H297" i="27" s="1"/>
  <c r="BJ297" i="27" s="1"/>
  <c r="H1944" i="38"/>
  <c r="H1945" i="38"/>
  <c r="H1946" i="38"/>
  <c r="H1947" i="38"/>
  <c r="H1948" i="38"/>
  <c r="H1949" i="38"/>
  <c r="H1950" i="38"/>
  <c r="H1951" i="38"/>
  <c r="H1952" i="38"/>
  <c r="H1953" i="38"/>
  <c r="H1954" i="38"/>
  <c r="H1955" i="38"/>
  <c r="H1956" i="38"/>
  <c r="H1957" i="38"/>
  <c r="H1958" i="38"/>
  <c r="H1959" i="38"/>
  <c r="H1960" i="38"/>
  <c r="H1961" i="38"/>
  <c r="H1962" i="38"/>
  <c r="H1963" i="38"/>
  <c r="H1964" i="38"/>
  <c r="H1965" i="38"/>
  <c r="H1966" i="38"/>
  <c r="H1967" i="38"/>
  <c r="H1968" i="38"/>
  <c r="H1969" i="38"/>
  <c r="H1970" i="38"/>
  <c r="H1971" i="38"/>
  <c r="H1972" i="38"/>
  <c r="H1973" i="38"/>
  <c r="H1974" i="38"/>
  <c r="H1975" i="38"/>
  <c r="H1976" i="38"/>
  <c r="H1977" i="38"/>
  <c r="H1978" i="38"/>
  <c r="H1979" i="38"/>
  <c r="H1980" i="38"/>
  <c r="H1981" i="38"/>
  <c r="H1982" i="38"/>
  <c r="H1983" i="38"/>
  <c r="H1984" i="38"/>
  <c r="H1985" i="38"/>
  <c r="H299" i="27" s="1"/>
  <c r="H1986" i="38"/>
  <c r="H1987" i="38"/>
  <c r="H747" i="27" s="1"/>
  <c r="H1988" i="38"/>
  <c r="H1989" i="38"/>
  <c r="H1990" i="38"/>
  <c r="H1991" i="38"/>
  <c r="H1992" i="38"/>
  <c r="H1993" i="38"/>
  <c r="H1994" i="38"/>
  <c r="H1995" i="38"/>
  <c r="H1996" i="38"/>
  <c r="H1997" i="38"/>
  <c r="H1998" i="38"/>
  <c r="H1999" i="38"/>
  <c r="H2000" i="38"/>
  <c r="H2001" i="38"/>
  <c r="H2002" i="38"/>
  <c r="H2003" i="38"/>
  <c r="H2004" i="38"/>
  <c r="H2005" i="38"/>
  <c r="H2006" i="38"/>
  <c r="H432" i="27" s="1"/>
  <c r="H2007" i="38"/>
  <c r="H2008" i="38"/>
  <c r="H2009" i="38"/>
  <c r="H2010" i="38"/>
  <c r="H2011" i="38"/>
  <c r="H2012" i="38"/>
  <c r="H2013" i="38"/>
  <c r="H2014" i="38"/>
  <c r="H2015" i="38"/>
  <c r="H2016" i="38"/>
  <c r="H2017" i="38"/>
  <c r="H2018" i="38"/>
  <c r="H2019" i="38"/>
  <c r="H2020" i="38"/>
  <c r="H2021" i="38"/>
  <c r="H2022" i="38"/>
  <c r="H2023" i="38"/>
  <c r="H2024" i="38"/>
  <c r="H2025" i="38"/>
  <c r="H2026" i="38"/>
  <c r="H2027" i="38"/>
  <c r="H2028" i="38"/>
  <c r="H2029" i="38"/>
  <c r="H2030" i="38"/>
  <c r="H2031" i="38"/>
  <c r="H2032" i="38"/>
  <c r="H2033" i="38"/>
  <c r="H2034" i="38"/>
  <c r="H2035" i="38"/>
  <c r="H2036" i="38"/>
  <c r="H2037" i="38"/>
  <c r="H306" i="27" s="1"/>
  <c r="H2038" i="38"/>
  <c r="H2039" i="38"/>
  <c r="H691" i="27" s="1"/>
  <c r="H2040" i="38"/>
  <c r="H2041" i="38"/>
  <c r="H2042" i="38"/>
  <c r="H2043" i="38"/>
  <c r="H2044" i="38"/>
  <c r="H2045" i="38"/>
  <c r="H2046" i="38"/>
  <c r="H2047" i="38"/>
  <c r="H2048" i="38"/>
  <c r="H2049" i="38"/>
  <c r="H2050" i="38"/>
  <c r="H2051" i="38"/>
  <c r="H2052" i="38"/>
  <c r="H2053" i="38"/>
  <c r="H2054" i="38"/>
  <c r="H2055" i="38"/>
  <c r="H2056" i="38"/>
  <c r="H2057" i="38"/>
  <c r="H2058" i="38"/>
  <c r="H2059" i="38"/>
  <c r="H2060" i="38"/>
  <c r="H2061" i="38"/>
  <c r="H2062" i="38"/>
  <c r="H2063" i="38"/>
  <c r="H2064" i="38"/>
  <c r="H2065" i="38"/>
  <c r="H2066" i="38"/>
  <c r="H2067" i="38"/>
  <c r="H2068" i="38"/>
  <c r="H2069" i="38"/>
  <c r="H2070" i="38"/>
  <c r="H2071" i="38"/>
  <c r="H2072" i="38"/>
  <c r="H2073" i="38"/>
  <c r="H2074" i="38"/>
  <c r="H2075" i="38"/>
  <c r="H2076" i="38"/>
  <c r="H2077" i="38"/>
  <c r="H2078" i="38"/>
  <c r="H2079" i="38"/>
  <c r="H2080" i="38"/>
  <c r="H2081" i="38"/>
  <c r="H2082" i="38"/>
  <c r="H2083" i="38"/>
  <c r="H2084" i="38"/>
  <c r="H2085" i="38"/>
  <c r="H314" i="27" s="1"/>
  <c r="H2086" i="38"/>
  <c r="H317" i="27" s="1"/>
  <c r="BJ317" i="27" s="1"/>
  <c r="H2087" i="38"/>
  <c r="H2088" i="38"/>
  <c r="H2089" i="38"/>
  <c r="H2090" i="38"/>
  <c r="H2091" i="38"/>
  <c r="H2092" i="38"/>
  <c r="H2093" i="38"/>
  <c r="H2094" i="38"/>
  <c r="H2095" i="38"/>
  <c r="H2096" i="38"/>
  <c r="H2097" i="38"/>
  <c r="H2098" i="38"/>
  <c r="H2099" i="38"/>
  <c r="H2100" i="38"/>
  <c r="H2101" i="38"/>
  <c r="H2102" i="38"/>
  <c r="H2103" i="38"/>
  <c r="H2104" i="38"/>
  <c r="H2105" i="38"/>
  <c r="H2106" i="38"/>
  <c r="H2107" i="38"/>
  <c r="H2108" i="38"/>
  <c r="H2109" i="38"/>
  <c r="H2110" i="38"/>
  <c r="H2111" i="38"/>
  <c r="H2112" i="38"/>
  <c r="H2113" i="38"/>
  <c r="H752" i="27" s="1"/>
  <c r="BJ752" i="27" s="1"/>
  <c r="H2114" i="38"/>
  <c r="H2115" i="38"/>
  <c r="H434" i="27" s="1"/>
  <c r="H2116" i="38"/>
  <c r="H2117" i="38"/>
  <c r="H2118" i="38"/>
  <c r="H2119" i="38"/>
  <c r="H2120" i="38"/>
  <c r="H2121" i="38"/>
  <c r="H2122" i="38"/>
  <c r="H2123" i="38"/>
  <c r="H2124" i="38"/>
  <c r="H2125" i="38"/>
  <c r="H2126" i="38"/>
  <c r="H2127" i="38"/>
  <c r="H2128" i="38"/>
  <c r="H2129" i="38"/>
  <c r="H2130" i="38"/>
  <c r="H2131" i="38"/>
  <c r="H2132" i="38"/>
  <c r="H2133" i="38"/>
  <c r="H2134" i="38"/>
  <c r="H2135" i="38"/>
  <c r="H2136" i="38"/>
  <c r="H2137" i="38"/>
  <c r="H2138" i="38"/>
  <c r="H2139" i="38"/>
  <c r="H2140" i="38"/>
  <c r="H2141" i="38"/>
  <c r="H2142" i="38"/>
  <c r="H2143" i="38"/>
  <c r="H2144" i="38"/>
  <c r="H2145" i="38"/>
  <c r="H2146" i="38"/>
  <c r="H2147" i="38"/>
  <c r="H2148" i="38"/>
  <c r="H2149" i="38"/>
  <c r="H2150" i="38"/>
  <c r="H2151" i="38"/>
  <c r="H2152" i="38"/>
  <c r="H2153" i="38"/>
  <c r="H2154" i="38"/>
  <c r="H2155" i="38"/>
  <c r="H2156" i="38"/>
  <c r="H2157" i="38"/>
  <c r="H2158" i="38"/>
  <c r="H2159" i="38"/>
  <c r="H2160" i="38"/>
  <c r="H2161" i="38"/>
  <c r="H2162" i="38"/>
  <c r="H2163" i="38"/>
  <c r="H2164" i="38"/>
  <c r="H2165" i="38"/>
  <c r="H2166" i="38"/>
  <c r="H2167" i="38"/>
  <c r="H2168" i="38"/>
  <c r="H2169" i="38"/>
  <c r="H2170" i="38"/>
  <c r="H2171" i="38"/>
  <c r="H2172" i="38"/>
  <c r="H2173" i="38"/>
  <c r="H2174" i="38"/>
  <c r="H2175" i="38"/>
  <c r="H2176" i="38"/>
  <c r="H2177" i="38"/>
  <c r="H2178" i="38"/>
  <c r="H2179" i="38"/>
  <c r="H2180" i="38"/>
  <c r="H2181" i="38"/>
  <c r="H2182" i="38"/>
  <c r="H2183" i="38"/>
  <c r="H2184" i="38"/>
  <c r="H2185" i="38"/>
  <c r="H2186" i="38"/>
  <c r="H2187" i="38"/>
  <c r="H2188" i="38"/>
  <c r="H2189" i="38"/>
  <c r="H322" i="27" s="1"/>
  <c r="H2190" i="38"/>
  <c r="H2191" i="38"/>
  <c r="H2192" i="38"/>
  <c r="H2193" i="38"/>
  <c r="H2194" i="38"/>
  <c r="H2195" i="38"/>
  <c r="H608" i="27" s="1"/>
  <c r="BJ608" i="27" s="1"/>
  <c r="H2196" i="38"/>
  <c r="H2197" i="38"/>
  <c r="H2198" i="38"/>
  <c r="H2199" i="38"/>
  <c r="AQ1428" i="4" s="1"/>
  <c r="AR1428" i="4" s="1"/>
  <c r="H2200" i="38"/>
  <c r="H2201" i="38"/>
  <c r="H2202" i="38"/>
  <c r="H2203" i="38"/>
  <c r="H2204" i="38"/>
  <c r="H2205" i="38"/>
  <c r="H2206" i="38"/>
  <c r="H2207" i="38"/>
  <c r="H2208" i="38"/>
  <c r="H2209" i="38"/>
  <c r="H2210" i="38"/>
  <c r="H2211" i="38"/>
  <c r="H2212" i="38"/>
  <c r="H2213" i="38"/>
  <c r="H2214" i="38"/>
  <c r="H2215" i="38"/>
  <c r="H2216" i="38"/>
  <c r="H2217" i="38"/>
  <c r="H2218" i="38"/>
  <c r="H2219" i="38"/>
  <c r="H2220" i="38"/>
  <c r="H2221" i="38"/>
  <c r="H2222" i="38"/>
  <c r="H2223" i="38"/>
  <c r="H2224" i="38"/>
  <c r="H2225" i="38"/>
  <c r="H2226" i="38"/>
  <c r="H2227" i="38"/>
  <c r="H2228" i="38"/>
  <c r="H2229" i="38"/>
  <c r="H2230" i="38"/>
  <c r="H2231" i="38"/>
  <c r="H2232" i="38"/>
  <c r="H2233" i="38"/>
  <c r="H2234" i="38"/>
  <c r="H2235" i="38"/>
  <c r="H2236" i="38"/>
  <c r="H2237" i="38"/>
  <c r="H2238" i="38"/>
  <c r="H2239" i="38"/>
  <c r="H2240" i="38"/>
  <c r="H2241" i="38"/>
  <c r="H2242" i="38"/>
  <c r="H2243" i="38"/>
  <c r="H2244" i="38"/>
  <c r="H2245" i="38"/>
  <c r="H2246" i="38"/>
  <c r="H2247" i="38"/>
  <c r="H2248" i="38"/>
  <c r="H2249" i="38"/>
  <c r="H2250" i="38"/>
  <c r="H2251" i="38"/>
  <c r="H2252" i="38"/>
  <c r="H2253" i="38"/>
  <c r="H2254" i="38"/>
  <c r="H2255" i="38"/>
  <c r="H2256" i="38"/>
  <c r="H2257" i="38"/>
  <c r="H2258" i="38"/>
  <c r="H2259" i="38"/>
  <c r="H2260" i="38"/>
  <c r="H2261" i="38"/>
  <c r="H2262" i="38"/>
  <c r="H2263" i="38"/>
  <c r="H2264" i="38"/>
  <c r="H2265" i="38"/>
  <c r="H2266" i="38"/>
  <c r="H2267" i="38"/>
  <c r="H2268" i="38"/>
  <c r="H2269" i="38"/>
  <c r="H2270" i="38"/>
  <c r="H2271" i="38"/>
  <c r="H2272" i="38"/>
  <c r="H2273" i="38"/>
  <c r="H2274" i="38"/>
  <c r="H2275" i="38"/>
  <c r="H2276" i="38"/>
  <c r="H2277" i="38"/>
  <c r="H2278" i="38"/>
  <c r="H2279" i="38"/>
  <c r="H2280" i="38"/>
  <c r="H2281" i="38"/>
  <c r="H2282" i="38"/>
  <c r="H2283" i="38"/>
  <c r="H2284" i="38"/>
  <c r="H2285" i="38"/>
  <c r="H2286" i="38"/>
  <c r="H2287" i="38"/>
  <c r="H2288" i="38"/>
  <c r="H2289" i="38"/>
  <c r="H2290" i="38"/>
  <c r="H2291" i="38"/>
  <c r="H2292" i="38"/>
  <c r="H2293" i="38"/>
  <c r="H2294" i="38"/>
  <c r="H2295" i="38"/>
  <c r="H2296" i="38"/>
  <c r="H2297" i="38"/>
  <c r="H2298" i="38"/>
  <c r="H2299" i="38"/>
  <c r="H2300" i="38"/>
  <c r="H2301" i="38"/>
  <c r="H2302" i="38"/>
  <c r="H2303" i="38"/>
  <c r="H2304" i="38"/>
  <c r="H2305" i="38"/>
  <c r="H2306" i="38"/>
  <c r="H2307" i="38"/>
  <c r="H2308" i="38"/>
  <c r="H2309" i="38"/>
  <c r="H2310" i="38"/>
  <c r="H2311" i="38"/>
  <c r="H2312" i="38"/>
  <c r="H2313" i="38"/>
  <c r="H2314" i="38"/>
  <c r="H2315" i="38"/>
  <c r="H2316" i="38"/>
  <c r="H2317" i="38"/>
  <c r="H2318" i="38"/>
  <c r="H2319" i="38"/>
  <c r="H2320" i="38"/>
  <c r="H2321" i="38"/>
  <c r="H2322" i="38"/>
  <c r="H2323" i="38"/>
  <c r="H2324" i="38"/>
  <c r="H2325" i="38"/>
  <c r="H2326" i="38"/>
  <c r="H2327" i="38"/>
  <c r="H2328" i="38"/>
  <c r="H2329" i="38"/>
  <c r="H2330" i="38"/>
  <c r="H2331" i="38"/>
  <c r="H2332" i="38"/>
  <c r="H2333" i="38"/>
  <c r="H2334" i="38"/>
  <c r="H2335" i="38"/>
  <c r="H2336" i="38"/>
  <c r="H2337" i="38"/>
  <c r="H2338" i="38"/>
  <c r="H2339" i="38"/>
  <c r="H2340" i="38"/>
  <c r="H2341" i="38"/>
  <c r="H2342" i="38"/>
  <c r="H2343" i="38"/>
  <c r="H2344" i="38"/>
  <c r="H2345" i="38"/>
  <c r="H2346" i="38"/>
  <c r="H2347" i="38"/>
  <c r="H2348" i="38"/>
  <c r="H2349" i="38"/>
  <c r="H2350" i="38"/>
  <c r="H2351" i="38"/>
  <c r="H2352" i="38"/>
  <c r="H2353" i="38"/>
  <c r="H2354" i="38"/>
  <c r="H2355" i="38"/>
  <c r="H2356" i="38"/>
  <c r="H2357" i="38"/>
  <c r="H2358" i="38"/>
  <c r="H2359" i="38"/>
  <c r="H2360" i="38"/>
  <c r="H2361" i="38"/>
  <c r="H2362" i="38"/>
  <c r="H2363" i="38"/>
  <c r="H2364" i="38"/>
  <c r="H2365" i="38"/>
  <c r="H2366" i="38"/>
  <c r="H2367" i="38"/>
  <c r="H2368" i="38"/>
  <c r="H2369" i="38"/>
  <c r="H2370" i="38"/>
  <c r="H2371" i="38"/>
  <c r="H2372" i="38"/>
  <c r="H2373" i="38"/>
  <c r="H2374" i="38"/>
  <c r="H2375" i="38"/>
  <c r="H2376" i="38"/>
  <c r="H2377" i="38"/>
  <c r="H2378" i="38"/>
  <c r="H2379" i="38"/>
  <c r="H2380" i="38"/>
  <c r="H2381" i="38"/>
  <c r="H2382" i="38"/>
  <c r="H2383" i="38"/>
  <c r="H2384" i="38"/>
  <c r="H2385" i="38"/>
  <c r="H2386" i="38"/>
  <c r="H2387" i="38"/>
  <c r="H2388" i="38"/>
  <c r="H2389" i="38"/>
  <c r="H2390" i="38"/>
  <c r="H2391" i="38"/>
  <c r="H2392" i="38"/>
  <c r="H2393" i="38"/>
  <c r="H2394" i="38"/>
  <c r="H2395" i="38"/>
  <c r="H2396" i="38"/>
  <c r="H2397" i="38"/>
  <c r="H2398" i="38"/>
  <c r="H2399" i="38"/>
  <c r="H2400" i="38"/>
  <c r="H2401" i="38"/>
  <c r="H2402" i="38"/>
  <c r="H2403" i="38"/>
  <c r="H2404" i="38"/>
  <c r="H2405" i="38"/>
  <c r="H2406" i="38"/>
  <c r="H2407" i="38"/>
  <c r="H2408" i="38"/>
  <c r="H2409" i="38"/>
  <c r="H2410" i="38"/>
  <c r="H2411" i="38"/>
  <c r="H2412" i="38"/>
  <c r="H2413" i="38"/>
  <c r="H2414" i="38"/>
  <c r="H2415" i="38"/>
  <c r="H2416" i="38"/>
  <c r="H2417" i="38"/>
  <c r="H2418" i="38"/>
  <c r="H2419" i="38"/>
  <c r="H2420" i="38"/>
  <c r="H2421" i="38"/>
  <c r="H2422" i="38"/>
  <c r="H2423" i="38"/>
  <c r="H2424" i="38"/>
  <c r="H2425" i="38"/>
  <c r="H2426" i="38"/>
  <c r="H2427" i="38"/>
  <c r="H2428" i="38"/>
  <c r="H2429" i="38"/>
  <c r="H2430" i="38"/>
  <c r="H2431" i="38"/>
  <c r="H2432" i="38"/>
  <c r="H2433" i="38"/>
  <c r="H757" i="27" s="1"/>
  <c r="BJ757" i="27" s="1"/>
  <c r="H2434" i="38"/>
  <c r="H2435" i="38"/>
  <c r="H2436" i="38"/>
  <c r="H2437" i="38"/>
  <c r="H2438" i="38"/>
  <c r="H2439" i="38"/>
  <c r="H2440" i="38"/>
  <c r="H2441" i="38"/>
  <c r="H2442" i="38"/>
  <c r="H2443" i="38"/>
  <c r="H2444" i="38"/>
  <c r="H2445" i="38"/>
  <c r="H2446" i="38"/>
  <c r="H2447" i="38"/>
  <c r="H2448" i="38"/>
  <c r="H2449" i="38"/>
  <c r="H2450" i="38"/>
  <c r="H2451" i="38"/>
  <c r="H2452" i="38"/>
  <c r="H2453" i="38"/>
  <c r="H2454" i="38"/>
  <c r="H2455" i="38"/>
  <c r="H2456" i="38"/>
  <c r="H2457" i="38"/>
  <c r="H2458" i="38"/>
  <c r="H2459" i="38"/>
  <c r="H2460" i="38"/>
  <c r="H2461" i="38"/>
  <c r="H2462" i="38"/>
  <c r="H2463" i="38"/>
  <c r="H2464" i="38"/>
  <c r="H2465" i="38"/>
  <c r="H2466" i="38"/>
  <c r="H2467" i="38"/>
  <c r="H2468" i="38"/>
  <c r="H2469" i="38"/>
  <c r="H2470" i="38"/>
  <c r="H2471" i="38"/>
  <c r="H2472" i="38"/>
  <c r="H2473" i="38"/>
  <c r="H2474" i="38"/>
  <c r="H2475" i="38"/>
  <c r="H2476" i="38"/>
  <c r="H2477" i="38"/>
  <c r="H2478" i="38"/>
  <c r="H2479" i="38"/>
  <c r="H2480" i="38"/>
  <c r="H2481" i="38"/>
  <c r="H2482" i="38"/>
  <c r="H2483" i="38"/>
  <c r="H2484" i="38"/>
  <c r="H2485" i="38"/>
  <c r="H2486" i="38"/>
  <c r="H2487" i="38"/>
  <c r="H348" i="27" s="1"/>
  <c r="H2488" i="38"/>
  <c r="H2489" i="38"/>
  <c r="H2490" i="38"/>
  <c r="H2491" i="38"/>
  <c r="H690" i="27" s="1"/>
  <c r="H2492" i="38"/>
  <c r="H2493" i="38"/>
  <c r="H2494" i="38"/>
  <c r="H2495" i="38"/>
  <c r="H2496" i="38"/>
  <c r="H2497" i="38"/>
  <c r="H2498" i="38"/>
  <c r="H2499" i="38"/>
  <c r="H2500" i="38"/>
  <c r="H2501" i="38"/>
  <c r="H2502" i="38"/>
  <c r="H2503" i="38"/>
  <c r="H2504" i="38"/>
  <c r="H2505" i="38"/>
  <c r="H2506" i="38"/>
  <c r="H2507" i="38"/>
  <c r="H2508" i="38"/>
  <c r="H2509" i="38"/>
  <c r="H2510" i="38"/>
  <c r="H2511" i="38"/>
  <c r="H2512" i="38"/>
  <c r="H2513" i="38"/>
  <c r="H2514" i="38"/>
  <c r="H2515" i="38"/>
  <c r="H2516" i="38"/>
  <c r="H2517" i="38"/>
  <c r="H2518" i="38"/>
  <c r="H2519" i="38"/>
  <c r="H2520" i="38"/>
  <c r="H2521" i="38"/>
  <c r="H2522" i="38"/>
  <c r="H2523" i="38"/>
  <c r="H2524" i="38"/>
  <c r="H2525" i="38"/>
  <c r="H2526" i="38"/>
  <c r="H2527" i="38"/>
  <c r="H2528" i="38"/>
  <c r="H2529" i="38"/>
  <c r="H2530" i="38"/>
  <c r="H759" i="27" s="1"/>
  <c r="H2531" i="38"/>
  <c r="H2532" i="38"/>
  <c r="H2533" i="38"/>
  <c r="H2534" i="38"/>
  <c r="H2535" i="38"/>
  <c r="H2536" i="38"/>
  <c r="H2537" i="38"/>
  <c r="H2538" i="38"/>
  <c r="H2539" i="38"/>
  <c r="H2540" i="38"/>
  <c r="H2541" i="38"/>
  <c r="H2542" i="38"/>
  <c r="H2543" i="38"/>
  <c r="H2544" i="38"/>
  <c r="H2545" i="38"/>
  <c r="H2546" i="38"/>
  <c r="H2547" i="38"/>
  <c r="H2548" i="38"/>
  <c r="H648" i="27" s="1"/>
  <c r="H2549" i="38"/>
  <c r="H2550" i="38"/>
  <c r="H2551" i="38"/>
  <c r="H2552" i="38"/>
  <c r="H2553" i="38"/>
  <c r="H2554" i="38"/>
  <c r="H2555" i="38"/>
  <c r="H2556" i="38"/>
  <c r="H2557" i="38"/>
  <c r="H2558" i="38"/>
  <c r="H2559" i="38"/>
  <c r="H2560" i="38"/>
  <c r="H2561" i="38"/>
  <c r="H2562" i="38"/>
  <c r="H2563" i="38"/>
  <c r="H2564" i="38"/>
  <c r="H2565" i="38"/>
  <c r="H2566" i="38"/>
  <c r="H2567" i="38"/>
  <c r="H2568" i="38"/>
  <c r="H2569" i="38"/>
  <c r="H2570" i="38"/>
  <c r="H2571" i="38"/>
  <c r="H2572" i="38"/>
  <c r="H2573" i="38"/>
  <c r="H2574" i="38"/>
  <c r="H2575" i="38"/>
  <c r="H2576" i="38"/>
  <c r="H2577" i="38"/>
  <c r="H2578" i="38"/>
  <c r="H2579" i="38"/>
  <c r="H2580" i="38"/>
  <c r="H2581" i="38"/>
  <c r="H2582" i="38"/>
  <c r="H2583" i="38"/>
  <c r="H2584" i="38"/>
  <c r="H2585" i="38"/>
  <c r="H2586" i="38"/>
  <c r="H2587" i="38"/>
  <c r="H2588" i="38"/>
  <c r="H2589" i="38"/>
  <c r="H2590" i="38"/>
  <c r="H2591" i="38"/>
  <c r="H2592" i="38"/>
  <c r="H2593" i="38"/>
  <c r="H2594" i="38"/>
  <c r="H2595" i="38"/>
  <c r="H2596" i="38"/>
  <c r="H2597" i="38"/>
  <c r="H2598" i="38"/>
  <c r="H2599" i="38"/>
  <c r="H2600" i="38"/>
  <c r="H2601" i="38"/>
  <c r="H2602" i="38"/>
  <c r="H2603" i="38"/>
  <c r="H2604" i="38"/>
  <c r="H2605" i="38"/>
  <c r="H2606" i="38"/>
  <c r="H2607" i="38"/>
  <c r="H758" i="27" s="1"/>
  <c r="W758" i="27" s="1"/>
  <c r="H2608" i="38"/>
  <c r="H2609" i="38"/>
  <c r="H2610" i="38"/>
  <c r="H2611" i="38"/>
  <c r="H2612" i="38"/>
  <c r="H2613" i="38"/>
  <c r="H2614" i="38"/>
  <c r="H2615" i="38"/>
  <c r="H2616" i="38"/>
  <c r="H2617" i="38"/>
  <c r="H2618" i="38"/>
  <c r="H2619" i="38"/>
  <c r="H2620" i="38"/>
  <c r="H2621" i="38"/>
  <c r="H2622" i="38"/>
  <c r="H2623" i="38"/>
  <c r="H2624" i="38"/>
  <c r="H2625" i="38"/>
  <c r="H2626" i="38"/>
  <c r="H2627" i="38"/>
  <c r="H2628" i="38"/>
  <c r="H2629" i="38"/>
  <c r="H2630" i="38"/>
  <c r="H2631" i="38"/>
  <c r="H2632" i="38"/>
  <c r="H2633" i="38"/>
  <c r="H2634" i="38"/>
  <c r="H2635" i="38"/>
  <c r="H2636" i="38"/>
  <c r="H2637" i="38"/>
  <c r="H2638" i="38"/>
  <c r="H2639" i="38"/>
  <c r="H2640" i="38"/>
  <c r="H2641" i="38"/>
  <c r="H2642" i="38"/>
  <c r="H2643" i="38"/>
  <c r="H2644" i="38"/>
  <c r="H2645" i="38"/>
  <c r="H2646" i="38"/>
  <c r="H2647" i="38"/>
  <c r="H2648" i="38"/>
  <c r="H2649" i="38"/>
  <c r="H2650" i="38"/>
  <c r="H2651" i="38"/>
  <c r="H2652" i="38"/>
  <c r="H2653" i="38"/>
  <c r="H2654" i="38"/>
  <c r="H2655" i="38"/>
  <c r="H2656" i="38"/>
  <c r="H2657" i="38"/>
  <c r="H2658" i="38"/>
  <c r="H2659" i="38"/>
  <c r="H2660" i="38"/>
  <c r="H2661" i="38"/>
  <c r="H2662" i="38"/>
  <c r="H2663" i="38"/>
  <c r="H2664" i="38"/>
  <c r="H2665" i="38"/>
  <c r="H2666" i="38"/>
  <c r="H2667" i="38"/>
  <c r="H2668" i="38"/>
  <c r="H2669" i="38"/>
  <c r="H2670" i="38"/>
  <c r="H2671" i="38"/>
  <c r="H2672" i="38"/>
  <c r="H2673" i="38"/>
  <c r="H2674" i="38"/>
  <c r="H2675" i="38"/>
  <c r="H2676" i="38"/>
  <c r="H2677" i="38"/>
  <c r="H2678" i="38"/>
  <c r="H2679" i="38"/>
  <c r="H2680" i="38"/>
  <c r="H2681" i="38"/>
  <c r="H2682" i="38"/>
  <c r="H2683" i="38"/>
  <c r="H2684" i="38"/>
  <c r="H2685" i="38"/>
  <c r="H2686" i="38"/>
  <c r="H2687" i="38"/>
  <c r="H2688" i="38"/>
  <c r="H2689" i="38"/>
  <c r="H2690" i="38"/>
  <c r="H2691" i="38"/>
  <c r="H2692" i="38"/>
  <c r="H2693" i="38"/>
  <c r="H2694" i="38"/>
  <c r="H2695" i="38"/>
  <c r="H2696" i="38"/>
  <c r="H2697" i="38"/>
  <c r="H2698" i="38"/>
  <c r="H2699" i="38"/>
  <c r="H2700" i="38"/>
  <c r="H2701" i="38"/>
  <c r="H2702" i="38"/>
  <c r="H2703" i="38"/>
  <c r="H2704" i="38"/>
  <c r="H2705" i="38"/>
  <c r="H2706" i="38"/>
  <c r="H2707" i="38"/>
  <c r="H2708" i="38"/>
  <c r="H2709" i="38"/>
  <c r="H2710" i="38"/>
  <c r="H2711" i="38"/>
  <c r="H361" i="27" s="1"/>
  <c r="BJ361" i="27" s="1"/>
  <c r="H2712" i="38"/>
  <c r="H2713" i="38"/>
  <c r="H2714" i="38"/>
  <c r="H2715" i="38"/>
  <c r="H2716" i="38"/>
  <c r="H2717" i="38"/>
  <c r="H2718" i="38"/>
  <c r="H2719" i="38"/>
  <c r="H2720" i="38"/>
  <c r="H2721" i="38"/>
  <c r="H2722" i="38"/>
  <c r="H2723" i="38"/>
  <c r="H2724" i="38"/>
  <c r="H2725" i="38"/>
  <c r="H2726" i="38"/>
  <c r="H2727" i="38"/>
  <c r="H2728" i="38"/>
  <c r="H2729" i="38"/>
  <c r="H2730" i="38"/>
  <c r="H2731" i="38"/>
  <c r="H2732" i="38"/>
  <c r="H2733" i="38"/>
  <c r="H2734" i="38"/>
  <c r="H2735" i="38"/>
  <c r="H2736" i="38"/>
  <c r="H2737" i="38"/>
  <c r="H2738" i="38"/>
  <c r="H2739" i="38"/>
  <c r="H2740" i="38"/>
  <c r="H2741" i="38"/>
  <c r="H2742" i="38"/>
  <c r="H2743" i="38"/>
  <c r="H2744" i="38"/>
  <c r="H2745" i="38"/>
  <c r="H2746" i="38"/>
  <c r="H2747" i="38"/>
  <c r="H2748" i="38"/>
  <c r="H2749" i="38"/>
  <c r="H2750" i="38"/>
  <c r="H2751" i="38"/>
  <c r="H2752" i="38"/>
  <c r="H2753" i="38"/>
  <c r="H2754" i="38"/>
  <c r="H2755" i="38"/>
  <c r="H2756" i="38"/>
  <c r="H2757" i="38"/>
  <c r="H2758" i="38"/>
  <c r="H2759" i="38"/>
  <c r="H2760" i="38"/>
  <c r="H2761" i="38"/>
  <c r="H2762" i="38"/>
  <c r="H2763" i="38"/>
  <c r="H2764" i="38"/>
  <c r="H2765" i="38"/>
  <c r="H2766" i="38"/>
  <c r="H2767" i="38"/>
  <c r="H2768" i="38"/>
  <c r="H2769" i="38"/>
  <c r="H2770" i="38"/>
  <c r="H2771" i="38"/>
  <c r="H2772" i="38"/>
  <c r="H2773" i="38"/>
  <c r="H2774" i="38"/>
  <c r="H2775" i="38"/>
  <c r="H2776" i="38"/>
  <c r="H2777" i="38"/>
  <c r="H515" i="27" s="1"/>
  <c r="H2778" i="38"/>
  <c r="H2779" i="38"/>
  <c r="H369" i="27" s="1"/>
  <c r="BJ369" i="27" s="1"/>
  <c r="H2780" i="38"/>
  <c r="H2781" i="38"/>
  <c r="H2782" i="38"/>
  <c r="H2783" i="38"/>
  <c r="H2784" i="38"/>
  <c r="H2785" i="38"/>
  <c r="H2786" i="38"/>
  <c r="H2787" i="38"/>
  <c r="H511" i="27" s="1"/>
  <c r="H2788" i="38"/>
  <c r="H2789" i="38"/>
  <c r="H2790" i="38"/>
  <c r="H2791" i="38"/>
  <c r="H2792" i="38"/>
  <c r="H2793" i="38"/>
  <c r="H2794" i="38"/>
  <c r="H2795" i="38"/>
  <c r="H2796" i="38"/>
  <c r="H2797" i="38"/>
  <c r="H2798" i="38"/>
  <c r="H2799" i="38"/>
  <c r="H2800" i="38"/>
  <c r="H2801" i="38"/>
  <c r="H2802" i="38"/>
  <c r="H764" i="27" s="1"/>
  <c r="H2803" i="38"/>
  <c r="H2804" i="38"/>
  <c r="H2805" i="38"/>
  <c r="H2806" i="38"/>
  <c r="H2807" i="38"/>
  <c r="H2808" i="38"/>
  <c r="H2809" i="38"/>
  <c r="H2810" i="38"/>
  <c r="H2811" i="38"/>
  <c r="H2812" i="38"/>
  <c r="H2813" i="38"/>
  <c r="H2814" i="38"/>
  <c r="H2815" i="38"/>
  <c r="H2816" i="38"/>
  <c r="H2817" i="38"/>
  <c r="H2818" i="38"/>
  <c r="H2819" i="38"/>
  <c r="H2820" i="38"/>
  <c r="H2821" i="38"/>
  <c r="H2822" i="38"/>
  <c r="H2823" i="38"/>
  <c r="H2824" i="38"/>
  <c r="H2825" i="38"/>
  <c r="H2826" i="38"/>
  <c r="H2827" i="38"/>
  <c r="H2828" i="38"/>
  <c r="H2829" i="38"/>
  <c r="H2830" i="38"/>
  <c r="H2831" i="38"/>
  <c r="H2832" i="38"/>
  <c r="H2833" i="38"/>
  <c r="H2834" i="38"/>
  <c r="H2835" i="38"/>
  <c r="H2836" i="38"/>
  <c r="H2837" i="38"/>
  <c r="H2838" i="38"/>
  <c r="H2839" i="38"/>
  <c r="H2840" i="38"/>
  <c r="H2841" i="38"/>
  <c r="H2842" i="38"/>
  <c r="H653" i="27" s="1"/>
  <c r="BJ653" i="27" s="1"/>
  <c r="H2843" i="38"/>
  <c r="H2844" i="38"/>
  <c r="H2845" i="38"/>
  <c r="H2846" i="38"/>
  <c r="H2847" i="38"/>
  <c r="H2848" i="38"/>
  <c r="H2849" i="38"/>
  <c r="H2850" i="38"/>
  <c r="H2851" i="38"/>
  <c r="H2852" i="38"/>
  <c r="H2853" i="38"/>
  <c r="H2854" i="38"/>
  <c r="H2855" i="38"/>
  <c r="H2856" i="38"/>
  <c r="H2857" i="38"/>
  <c r="H2858" i="38"/>
  <c r="H2859" i="38"/>
  <c r="H2860" i="38"/>
  <c r="H2861" i="38"/>
  <c r="H2862" i="38"/>
  <c r="H2863" i="38"/>
  <c r="H2864" i="38"/>
  <c r="H2865" i="38"/>
  <c r="H2866" i="38"/>
  <c r="H2867" i="38"/>
  <c r="H2868" i="38"/>
  <c r="H2869" i="38"/>
  <c r="H2870" i="38"/>
  <c r="H2871" i="38"/>
  <c r="H2872" i="38"/>
  <c r="H2873" i="38"/>
  <c r="H2874" i="38"/>
  <c r="H2875" i="38"/>
  <c r="H2876" i="38"/>
  <c r="H2877" i="38"/>
  <c r="H2878" i="38"/>
  <c r="H2879" i="38"/>
  <c r="H2880" i="38"/>
  <c r="H2881" i="38"/>
  <c r="H2882" i="38"/>
  <c r="AQ1438" i="4" s="1"/>
  <c r="AR1438" i="4" s="1"/>
  <c r="H2883" i="38"/>
  <c r="H2884" i="38"/>
  <c r="H2885" i="38"/>
  <c r="H2886" i="38"/>
  <c r="H2887" i="38"/>
  <c r="H2888" i="38"/>
  <c r="H2889" i="38"/>
  <c r="H2890" i="38"/>
  <c r="H2891" i="38"/>
  <c r="H2892" i="38"/>
  <c r="H2893" i="38"/>
  <c r="H2894" i="38"/>
  <c r="H2895" i="38"/>
  <c r="H2896" i="38"/>
  <c r="H2897" i="38"/>
  <c r="H2898" i="38"/>
  <c r="H2899" i="38"/>
  <c r="H2900" i="38"/>
  <c r="H2901" i="38"/>
  <c r="H2902" i="38"/>
  <c r="H2903" i="38"/>
  <c r="H2904" i="38"/>
  <c r="H2905" i="38"/>
  <c r="H2906" i="38"/>
  <c r="H2907" i="38"/>
  <c r="H2908" i="38"/>
  <c r="H2909" i="38"/>
  <c r="H376" i="27" s="1"/>
  <c r="H2910" i="38"/>
  <c r="H2911" i="38"/>
  <c r="H474" i="27" s="1"/>
  <c r="H2912" i="38"/>
  <c r="H2913" i="38"/>
  <c r="H2914" i="38"/>
  <c r="H2915" i="38"/>
  <c r="H2916" i="38"/>
  <c r="H2917" i="38"/>
  <c r="H2918" i="38"/>
  <c r="H2919" i="38"/>
  <c r="H2920" i="38"/>
  <c r="AQ1439" i="4" s="1"/>
  <c r="AR1439" i="4" s="1"/>
  <c r="H2921" i="38"/>
  <c r="H2922" i="38"/>
  <c r="H2923" i="38"/>
  <c r="H2924" i="38"/>
  <c r="H2925" i="38"/>
  <c r="H2926" i="38"/>
  <c r="H2927" i="38"/>
  <c r="H2928" i="38"/>
  <c r="H2929" i="38"/>
  <c r="H2930" i="38"/>
  <c r="H2931" i="38"/>
  <c r="H2932" i="38"/>
  <c r="H2933" i="38"/>
  <c r="H2934" i="38"/>
  <c r="H2935" i="38"/>
  <c r="H379" i="27" s="1"/>
  <c r="H2936" i="38"/>
  <c r="H2937" i="38"/>
  <c r="H2938" i="38"/>
  <c r="H2939" i="38"/>
  <c r="H2940" i="38"/>
  <c r="H2941" i="38"/>
  <c r="H2942" i="38"/>
  <c r="H2943" i="38"/>
  <c r="H2944" i="38"/>
  <c r="H2945" i="38"/>
  <c r="H2946" i="38"/>
  <c r="H2947" i="38"/>
  <c r="H2948" i="38"/>
  <c r="H2949" i="38"/>
  <c r="H2950" i="38"/>
  <c r="H2951" i="38"/>
  <c r="H2952" i="38"/>
  <c r="H2953" i="38"/>
  <c r="H2954" i="38"/>
  <c r="AQ1440" i="4" s="1"/>
  <c r="AR1440" i="4" s="1"/>
  <c r="H2955" i="38"/>
  <c r="H2956" i="38"/>
  <c r="H2957" i="38"/>
  <c r="H2958" i="38"/>
  <c r="H2959" i="38"/>
  <c r="H2960" i="38"/>
  <c r="H2961" i="38"/>
  <c r="H2962" i="38"/>
  <c r="H2963" i="38"/>
  <c r="H2964" i="38"/>
  <c r="H2965" i="38"/>
  <c r="H2966" i="38"/>
  <c r="H2967" i="38"/>
  <c r="H2968" i="38"/>
  <c r="H2969" i="38"/>
  <c r="H2970" i="38"/>
  <c r="H2971" i="38"/>
  <c r="H2972" i="38"/>
  <c r="H2973" i="38"/>
  <c r="H2974" i="38"/>
  <c r="H2975" i="38"/>
  <c r="H2976" i="38"/>
  <c r="H2977" i="38"/>
  <c r="H2978" i="38"/>
  <c r="H2979" i="38"/>
  <c r="H2980" i="38"/>
  <c r="H2981" i="38"/>
  <c r="H2982" i="38"/>
  <c r="H2983" i="38"/>
  <c r="H555" i="27" s="1"/>
  <c r="H2984" i="38"/>
  <c r="H2985" i="38"/>
  <c r="H2986" i="38"/>
  <c r="H2987" i="38"/>
  <c r="H2988" i="38"/>
  <c r="H2989" i="38"/>
  <c r="H2990" i="38"/>
  <c r="H2991" i="38"/>
  <c r="H2992" i="38"/>
  <c r="H2993" i="38"/>
  <c r="H2994" i="38"/>
  <c r="H2995" i="38"/>
  <c r="H2996" i="38"/>
  <c r="H2997" i="38"/>
  <c r="H2998" i="38"/>
  <c r="H2999" i="38"/>
  <c r="H3000" i="38"/>
  <c r="H3001" i="38"/>
  <c r="H3002" i="38"/>
  <c r="H3003" i="38"/>
  <c r="H3004" i="38"/>
  <c r="H3005" i="38"/>
  <c r="H3006" i="38"/>
  <c r="H3007" i="38"/>
  <c r="H3008" i="38"/>
  <c r="H3009" i="38"/>
  <c r="H3010" i="38"/>
  <c r="H3011" i="38"/>
  <c r="H3012" i="38"/>
  <c r="H3013" i="38"/>
  <c r="H3014" i="38"/>
  <c r="H3015" i="38"/>
  <c r="H3016" i="38"/>
  <c r="H3017" i="38"/>
  <c r="H3018" i="38"/>
  <c r="H3019" i="38"/>
  <c r="H3020" i="38"/>
  <c r="H3021" i="38"/>
  <c r="H3022" i="38"/>
  <c r="H3023" i="38"/>
  <c r="H3024" i="38"/>
  <c r="H3025" i="38"/>
  <c r="H3026" i="38"/>
  <c r="H3027" i="38"/>
  <c r="H3028" i="38"/>
  <c r="H3029" i="38"/>
  <c r="H3030" i="38"/>
  <c r="H3031" i="38"/>
  <c r="H3032" i="38"/>
  <c r="H3033" i="38"/>
  <c r="H3034" i="38"/>
  <c r="H3035" i="38"/>
  <c r="H3036" i="38"/>
  <c r="H3037" i="38"/>
  <c r="H3038" i="38"/>
  <c r="H3039" i="38"/>
  <c r="H3040" i="38"/>
  <c r="H3041" i="38"/>
  <c r="H3042" i="38"/>
  <c r="H3043" i="38"/>
  <c r="H3044" i="38"/>
  <c r="H3045" i="38"/>
  <c r="H3046" i="38"/>
  <c r="H3047" i="38"/>
  <c r="H3048" i="38"/>
  <c r="H3049" i="38"/>
  <c r="H3050" i="38"/>
  <c r="H3051" i="38"/>
  <c r="H3052" i="38"/>
  <c r="H3053" i="38"/>
  <c r="H3054" i="38"/>
  <c r="H3055" i="38"/>
  <c r="H3056" i="38"/>
  <c r="H3057" i="38"/>
  <c r="H3058" i="38"/>
  <c r="H3059" i="38"/>
  <c r="H3060" i="38"/>
  <c r="H3061" i="38"/>
  <c r="H3062" i="38"/>
  <c r="H3063" i="38"/>
  <c r="H3064" i="38"/>
  <c r="H3065" i="38"/>
  <c r="H3066" i="38"/>
  <c r="H3067" i="38"/>
  <c r="H3068" i="38"/>
  <c r="H3069" i="38"/>
  <c r="H3070" i="38"/>
  <c r="H3071" i="38"/>
  <c r="H3072" i="38"/>
  <c r="H3073" i="38"/>
  <c r="H3074" i="38"/>
  <c r="H3075" i="38"/>
  <c r="H3076" i="38"/>
  <c r="H3077" i="38"/>
  <c r="H3078" i="38"/>
  <c r="H3079" i="38"/>
  <c r="H3080" i="38"/>
  <c r="H3081" i="38"/>
  <c r="H3082" i="38"/>
  <c r="H3083" i="38"/>
  <c r="H3084" i="38"/>
  <c r="H3085" i="38"/>
  <c r="H3086" i="38"/>
  <c r="H3087" i="38"/>
  <c r="H3088" i="38"/>
  <c r="H3089" i="38"/>
  <c r="H3090" i="38"/>
  <c r="H3091" i="38"/>
  <c r="H3092" i="38"/>
  <c r="H3093" i="38"/>
  <c r="H3094" i="38"/>
  <c r="H3095" i="38"/>
  <c r="H3096" i="38"/>
  <c r="H3097" i="38"/>
  <c r="H3098" i="38"/>
  <c r="H3099" i="38"/>
  <c r="H3100" i="38"/>
  <c r="H3101" i="38"/>
  <c r="H3102" i="38"/>
  <c r="H3103" i="38"/>
  <c r="H3104" i="38"/>
  <c r="H3105" i="38"/>
  <c r="H3106" i="38"/>
  <c r="H3107" i="38"/>
  <c r="H3108" i="38"/>
  <c r="H3109" i="38"/>
  <c r="H3110" i="38"/>
  <c r="H3111" i="38"/>
  <c r="H3112" i="38"/>
  <c r="H3113" i="38"/>
  <c r="H3114" i="38"/>
  <c r="H3115" i="38"/>
  <c r="H657" i="27" s="1"/>
  <c r="BJ657" i="27" s="1"/>
  <c r="H3116" i="38"/>
  <c r="H3117" i="38"/>
  <c r="H3118" i="38"/>
  <c r="H3119" i="38"/>
  <c r="H3120" i="38"/>
  <c r="H3121" i="38"/>
  <c r="H3122" i="38"/>
  <c r="H3123" i="38"/>
  <c r="H3124" i="38"/>
  <c r="H3125" i="38"/>
  <c r="H3126" i="38"/>
  <c r="H3127" i="38"/>
  <c r="H3128" i="38"/>
  <c r="H3129" i="38"/>
  <c r="H3130" i="38"/>
  <c r="H3131" i="38"/>
  <c r="H3132" i="38"/>
  <c r="H3133" i="38"/>
  <c r="H3134" i="38"/>
  <c r="H3135" i="38"/>
  <c r="H3136" i="38"/>
  <c r="H3137" i="38"/>
  <c r="H3138" i="38"/>
  <c r="H3139" i="38"/>
  <c r="H3140" i="38"/>
  <c r="H3141" i="38"/>
  <c r="H3142" i="38"/>
  <c r="H3143" i="38"/>
  <c r="H3144" i="38"/>
  <c r="H3145" i="38"/>
  <c r="H3146" i="38"/>
  <c r="H3147" i="38"/>
  <c r="H3148" i="38"/>
  <c r="H3149" i="38"/>
  <c r="H3150" i="38"/>
  <c r="H3151" i="38"/>
  <c r="H3152" i="38"/>
  <c r="H3153" i="38"/>
  <c r="H3154" i="38"/>
  <c r="H3155" i="38"/>
  <c r="H3156" i="38"/>
  <c r="H3157" i="38"/>
  <c r="H763" i="27" s="1"/>
  <c r="H3158" i="38"/>
  <c r="H3159" i="38"/>
  <c r="H3160" i="38"/>
  <c r="H3161" i="38"/>
  <c r="H3162" i="38"/>
  <c r="H3163" i="38"/>
  <c r="H3164" i="38"/>
  <c r="H3165" i="38"/>
  <c r="H3166" i="38"/>
  <c r="H3167" i="38"/>
  <c r="H3168" i="38"/>
  <c r="H3169" i="38"/>
  <c r="H3170" i="38"/>
  <c r="H3171" i="38"/>
  <c r="H3172" i="38"/>
  <c r="H3173" i="38"/>
  <c r="H3174" i="38"/>
  <c r="H3175" i="38"/>
  <c r="H3176" i="38"/>
  <c r="H3177" i="38"/>
  <c r="H3178" i="38"/>
  <c r="H3179" i="38"/>
  <c r="H3180" i="38"/>
  <c r="H3181" i="38"/>
  <c r="H3182" i="38"/>
  <c r="H3183" i="38"/>
  <c r="H3184" i="38"/>
  <c r="H3185" i="38"/>
  <c r="H3186" i="38"/>
  <c r="H3187" i="38"/>
  <c r="H3188" i="38"/>
  <c r="H3189" i="38"/>
  <c r="H3190" i="38"/>
  <c r="H3191" i="38"/>
  <c r="H3192" i="38"/>
  <c r="H3193" i="38"/>
  <c r="H3194" i="38"/>
  <c r="H3195" i="38"/>
  <c r="H3196" i="38"/>
  <c r="H3197" i="38"/>
  <c r="H3198" i="38"/>
  <c r="H3199" i="38"/>
  <c r="H3200" i="38"/>
  <c r="H3201" i="38"/>
  <c r="H3202" i="38"/>
  <c r="H3203" i="38"/>
  <c r="H3204" i="38"/>
  <c r="H3205" i="38"/>
  <c r="H3206" i="38"/>
  <c r="H3207" i="38"/>
  <c r="H385" i="27" s="1"/>
  <c r="BJ385" i="27" s="1"/>
  <c r="H3208" i="38"/>
  <c r="H3209" i="38"/>
  <c r="H3210" i="38"/>
  <c r="H3211" i="38"/>
  <c r="H658" i="27" s="1"/>
  <c r="W658" i="27" s="1"/>
  <c r="H3212" i="38"/>
  <c r="H3213" i="38"/>
  <c r="H3214" i="38"/>
  <c r="H3215" i="38"/>
  <c r="H562" i="27" s="1"/>
  <c r="H3216" i="38"/>
  <c r="H3217" i="38"/>
  <c r="H3218" i="38"/>
  <c r="H3219" i="38"/>
  <c r="H3220" i="38"/>
  <c r="H3221" i="38"/>
  <c r="H3222" i="38"/>
  <c r="H3223" i="38"/>
  <c r="H3224" i="38"/>
  <c r="H3225" i="38"/>
  <c r="H3226" i="38"/>
  <c r="H3227" i="38"/>
  <c r="H3228" i="38"/>
  <c r="H3229" i="38"/>
  <c r="H3230" i="38"/>
  <c r="H3231" i="38"/>
  <c r="H3232" i="38"/>
  <c r="H3233" i="38"/>
  <c r="H3234" i="38"/>
  <c r="H3235" i="38"/>
  <c r="H3236" i="38"/>
  <c r="H3237" i="38"/>
  <c r="H3238" i="38"/>
  <c r="H3239" i="38"/>
  <c r="H3240" i="38"/>
  <c r="H3241" i="38"/>
  <c r="H3242" i="38"/>
  <c r="H3243" i="38"/>
  <c r="H3244" i="38"/>
  <c r="H3245" i="38"/>
  <c r="H3246" i="38"/>
  <c r="H3247" i="38"/>
  <c r="H3248" i="38"/>
  <c r="H3249" i="38"/>
  <c r="H3250" i="38"/>
  <c r="H3251" i="38"/>
  <c r="H3252" i="38"/>
  <c r="H3253" i="38"/>
  <c r="H3254" i="38"/>
  <c r="H3255" i="38"/>
  <c r="H3256" i="38"/>
  <c r="H3257" i="38"/>
  <c r="H3258" i="38"/>
  <c r="H3259" i="38"/>
  <c r="H3260" i="38"/>
  <c r="H3261" i="38"/>
  <c r="H3262" i="38"/>
  <c r="H3263" i="38"/>
  <c r="H3264" i="38"/>
  <c r="H3265" i="38"/>
  <c r="H3266" i="38"/>
  <c r="H3267" i="38"/>
  <c r="H3268" i="38"/>
  <c r="H3269" i="38"/>
  <c r="H3270" i="38"/>
  <c r="H3271" i="38"/>
  <c r="H3272" i="38"/>
  <c r="H3273" i="38"/>
  <c r="H3274" i="38"/>
  <c r="H3275" i="38"/>
  <c r="H3276" i="38"/>
  <c r="H3277" i="38"/>
  <c r="H3278" i="38"/>
  <c r="H3279" i="38"/>
  <c r="H3280" i="38"/>
  <c r="H3281" i="38"/>
  <c r="H3282" i="38"/>
  <c r="H3283" i="38"/>
  <c r="H3284" i="38"/>
  <c r="H3285" i="38"/>
  <c r="H3286" i="38"/>
  <c r="H3287" i="38"/>
  <c r="H3288" i="38"/>
  <c r="H3289" i="38"/>
  <c r="H3290" i="38"/>
  <c r="H3291" i="38"/>
  <c r="H3292" i="38"/>
  <c r="H3293" i="38"/>
  <c r="H3294" i="38"/>
  <c r="H3295" i="38"/>
  <c r="H3296" i="38"/>
  <c r="H3297" i="38"/>
  <c r="H3298" i="38"/>
  <c r="H3299" i="38"/>
  <c r="H3300" i="38"/>
  <c r="H3301" i="38"/>
  <c r="H3302" i="38"/>
  <c r="H3303" i="38"/>
  <c r="H3304" i="38"/>
  <c r="H3305" i="38"/>
  <c r="AQ1464" i="4" s="1"/>
  <c r="AR1464" i="4" s="1"/>
  <c r="H3306" i="38"/>
  <c r="H3307" i="38"/>
  <c r="H3308" i="38"/>
  <c r="H3309" i="38"/>
  <c r="H3310" i="38"/>
  <c r="H3311" i="38"/>
  <c r="H3312" i="38"/>
  <c r="H556" i="27" s="1"/>
  <c r="H3313" i="38"/>
  <c r="H3314" i="38"/>
  <c r="H3315" i="38"/>
  <c r="H391" i="27" s="1"/>
  <c r="H3316" i="38"/>
  <c r="H3317" i="38"/>
  <c r="H3318" i="38"/>
  <c r="H3319" i="38"/>
  <c r="H3320" i="38"/>
  <c r="H3321" i="38"/>
  <c r="H3322" i="38"/>
  <c r="H3323" i="38"/>
  <c r="H3324" i="38"/>
  <c r="H3325" i="38"/>
  <c r="H3326" i="38"/>
  <c r="H3327" i="38"/>
  <c r="H3328" i="38"/>
  <c r="H3329" i="38"/>
  <c r="H3330" i="38"/>
  <c r="H3331" i="38"/>
  <c r="H599" i="27" s="1"/>
  <c r="H3332" i="38"/>
  <c r="H3333" i="38"/>
  <c r="H392" i="27" s="1"/>
  <c r="H3334" i="38"/>
  <c r="AQ1465" i="4" s="1"/>
  <c r="AR1465" i="4" s="1"/>
  <c r="H3335" i="38"/>
  <c r="H3336" i="38"/>
  <c r="H3337" i="38"/>
  <c r="H3338" i="38"/>
  <c r="H3339" i="38"/>
  <c r="H3340" i="38"/>
  <c r="H3341" i="38"/>
  <c r="H3342" i="38"/>
  <c r="H3343" i="38"/>
  <c r="H3344" i="38"/>
  <c r="H3345" i="38"/>
  <c r="H3346" i="38"/>
  <c r="H3347" i="38"/>
  <c r="H3348" i="38"/>
  <c r="H3349" i="38"/>
  <c r="H3350" i="38"/>
  <c r="H3351" i="38"/>
  <c r="H3352" i="38"/>
  <c r="H3353" i="38"/>
  <c r="H3354" i="38"/>
  <c r="H3355" i="38"/>
  <c r="H3356" i="38"/>
  <c r="H3357" i="38"/>
  <c r="H3358" i="38"/>
  <c r="H3359" i="38"/>
  <c r="H3360" i="38"/>
  <c r="H3361" i="38"/>
  <c r="H3362" i="38"/>
  <c r="H3363" i="38"/>
  <c r="H3364" i="38"/>
  <c r="H3365" i="38"/>
  <c r="H3366" i="38"/>
  <c r="H3367" i="38"/>
  <c r="H3368" i="38"/>
  <c r="H3369" i="38"/>
  <c r="H3370" i="38"/>
  <c r="H3371" i="38"/>
  <c r="H3372" i="38"/>
  <c r="H3373" i="38"/>
  <c r="H3374" i="38"/>
  <c r="H3375" i="38"/>
  <c r="H3376" i="38"/>
  <c r="H3377" i="38"/>
  <c r="H3378" i="38"/>
  <c r="H3379" i="38"/>
  <c r="H3380" i="38"/>
  <c r="H3381" i="38"/>
  <c r="H3382" i="38"/>
  <c r="H3383" i="38"/>
  <c r="H3384" i="38"/>
  <c r="H3385" i="38"/>
  <c r="H3386" i="38"/>
  <c r="H3387" i="38"/>
  <c r="H3388" i="38"/>
  <c r="H3389" i="38"/>
  <c r="H3390" i="38"/>
  <c r="H3391" i="38"/>
  <c r="H395" i="27" s="1"/>
  <c r="W395" i="27" s="1"/>
  <c r="H3392" i="38"/>
  <c r="H3393" i="38"/>
  <c r="H3394" i="38"/>
  <c r="H3395" i="38"/>
  <c r="H3396" i="38"/>
  <c r="H3397" i="38"/>
  <c r="H3398" i="38"/>
  <c r="H3399" i="38"/>
  <c r="H3400" i="38"/>
  <c r="H3401" i="38"/>
  <c r="H3402" i="38"/>
  <c r="H3403" i="38"/>
  <c r="H3404" i="38"/>
  <c r="H3405" i="38"/>
  <c r="H3406" i="38"/>
  <c r="H3407" i="38"/>
  <c r="H400" i="27" s="1"/>
  <c r="H3408" i="38"/>
  <c r="H3409" i="38"/>
  <c r="H3410" i="38"/>
  <c r="H3411" i="38"/>
  <c r="H3412" i="38"/>
  <c r="H3413" i="38"/>
  <c r="H478" i="27" s="1"/>
  <c r="H3414" i="38"/>
  <c r="H3415" i="38"/>
  <c r="H3416" i="38"/>
  <c r="H3417" i="38"/>
  <c r="H3418" i="38"/>
  <c r="H3419" i="38"/>
  <c r="H3420" i="38"/>
  <c r="H3421" i="38"/>
  <c r="H3422" i="38"/>
  <c r="H3423" i="38"/>
  <c r="H3424" i="38"/>
  <c r="H3425" i="38"/>
  <c r="H3426" i="38"/>
  <c r="H3427" i="38"/>
  <c r="H3428" i="38"/>
  <c r="H3429" i="38"/>
  <c r="H3430" i="38"/>
  <c r="H3431" i="38"/>
  <c r="H3432" i="38"/>
  <c r="H3433" i="38"/>
  <c r="H3434" i="38"/>
  <c r="H3435" i="38"/>
  <c r="H3436" i="38"/>
  <c r="H3437" i="38"/>
  <c r="H3438" i="38"/>
  <c r="H3439" i="38"/>
  <c r="H3440" i="38"/>
  <c r="H3441" i="38"/>
  <c r="H3442" i="38"/>
  <c r="H3443" i="38"/>
  <c r="H3444" i="38"/>
  <c r="H3445" i="38"/>
  <c r="H3446" i="38"/>
  <c r="H3447" i="38"/>
  <c r="H3448" i="38"/>
  <c r="H3449" i="38"/>
  <c r="H3450" i="38"/>
  <c r="H3451" i="38"/>
  <c r="H3452" i="38"/>
  <c r="H3453" i="38"/>
  <c r="H3454" i="38"/>
  <c r="H3455" i="38"/>
  <c r="H3456" i="38"/>
  <c r="H3457" i="38"/>
  <c r="H3458" i="38"/>
  <c r="H3459" i="38"/>
  <c r="H3460" i="38"/>
  <c r="H3461" i="38"/>
  <c r="H3462" i="38"/>
  <c r="H3463" i="38"/>
  <c r="H3464" i="38"/>
  <c r="H3465" i="38"/>
  <c r="H3466" i="38"/>
  <c r="H3467" i="38"/>
  <c r="H3468" i="38"/>
  <c r="H3469" i="38"/>
  <c r="H3470" i="38"/>
  <c r="H3471" i="38"/>
  <c r="H3472" i="38"/>
  <c r="H3473" i="38"/>
  <c r="H561" i="27" s="1"/>
  <c r="BJ561" i="27" s="1"/>
  <c r="H3474" i="38"/>
  <c r="H564" i="27" s="1"/>
  <c r="H3475" i="38"/>
  <c r="H3476" i="38"/>
  <c r="H579" i="27" s="1"/>
  <c r="H3477" i="38"/>
  <c r="H3478" i="38"/>
  <c r="H3479" i="38"/>
  <c r="H3480" i="38"/>
  <c r="H3481" i="38"/>
  <c r="H765" i="27" s="1"/>
  <c r="BJ765" i="27" s="1"/>
  <c r="H3482" i="38"/>
  <c r="H3483" i="38"/>
  <c r="H3484" i="38"/>
  <c r="H3485" i="38"/>
  <c r="H3486" i="38"/>
  <c r="H3487" i="38"/>
  <c r="H3488" i="38"/>
  <c r="H3489" i="38"/>
  <c r="H3490" i="38"/>
  <c r="H3491" i="38"/>
  <c r="H404" i="27" s="1"/>
  <c r="H3492" i="38"/>
  <c r="H3493" i="38"/>
  <c r="H3494" i="38"/>
  <c r="H3495" i="38"/>
  <c r="H3496" i="38"/>
  <c r="H3497" i="38"/>
  <c r="H3498" i="38"/>
  <c r="H3499" i="38"/>
  <c r="H3500" i="38"/>
  <c r="H3501" i="38"/>
  <c r="H3502" i="38"/>
  <c r="H3503" i="38"/>
  <c r="H3504" i="38"/>
  <c r="H3505" i="38"/>
  <c r="H3506" i="38"/>
  <c r="H3507" i="38"/>
  <c r="H3508" i="38"/>
  <c r="H3509" i="38"/>
  <c r="H3510" i="38"/>
  <c r="H3511" i="38"/>
  <c r="H3512" i="38"/>
  <c r="H3513" i="38"/>
  <c r="H3514" i="38"/>
  <c r="H3515" i="38"/>
  <c r="H3516" i="38"/>
  <c r="H3517" i="38"/>
  <c r="H3518" i="38"/>
  <c r="H3519" i="38"/>
  <c r="H3520" i="38"/>
  <c r="H3521" i="38"/>
  <c r="H3522" i="38"/>
  <c r="H3523" i="38"/>
  <c r="H3524" i="38"/>
  <c r="H3525" i="38"/>
  <c r="H3526" i="38"/>
  <c r="H3527" i="38"/>
  <c r="H3528" i="38"/>
  <c r="H3529" i="38"/>
  <c r="H3530" i="38"/>
  <c r="H3531" i="38"/>
  <c r="H3532" i="38"/>
  <c r="H3533" i="38"/>
  <c r="H407" i="27" s="1"/>
  <c r="H3534" i="38"/>
  <c r="H3535" i="38"/>
  <c r="H3536" i="38"/>
  <c r="H3537" i="38"/>
  <c r="H3538" i="38"/>
  <c r="H3539" i="38"/>
  <c r="H3540" i="38"/>
  <c r="H3541" i="38"/>
  <c r="H3542" i="38"/>
  <c r="H3543" i="38"/>
  <c r="H3544" i="38"/>
  <c r="H3545" i="38"/>
  <c r="H3546" i="38"/>
  <c r="H3547" i="38"/>
  <c r="H3548" i="38"/>
  <c r="H3549" i="38"/>
  <c r="H3550" i="38"/>
  <c r="H3551" i="38"/>
  <c r="H3552" i="38"/>
  <c r="H3553" i="38"/>
  <c r="H3554" i="38"/>
  <c r="H3555" i="38"/>
  <c r="H411" i="27" s="1"/>
  <c r="H3556" i="38"/>
  <c r="H3557" i="38"/>
  <c r="H3558" i="38"/>
  <c r="H3559" i="38"/>
  <c r="H591" i="27" s="1"/>
  <c r="H3560" i="38"/>
  <c r="H3561" i="38"/>
  <c r="H3562" i="38"/>
  <c r="H3563" i="38"/>
  <c r="H3564" i="38"/>
  <c r="H3565" i="38"/>
  <c r="H3566" i="38"/>
  <c r="H3567" i="38"/>
  <c r="H3568" i="38"/>
  <c r="H3569" i="38"/>
  <c r="H3570" i="38"/>
  <c r="H3571" i="38"/>
  <c r="H3572" i="38"/>
  <c r="H3573" i="38"/>
  <c r="H3574" i="38"/>
  <c r="H3575" i="38"/>
  <c r="H3576" i="38"/>
  <c r="H3577" i="38"/>
  <c r="H3578" i="38"/>
  <c r="H3579" i="38"/>
  <c r="H3580" i="38"/>
  <c r="H3581" i="38"/>
  <c r="H3582" i="38"/>
  <c r="H3583" i="38"/>
  <c r="H3584" i="38"/>
  <c r="H3585" i="38"/>
  <c r="H3586" i="38"/>
  <c r="H3587" i="38"/>
  <c r="H3588" i="38"/>
  <c r="H3589" i="38"/>
  <c r="H3590" i="38"/>
  <c r="H3591" i="38"/>
  <c r="H3592" i="38"/>
  <c r="H3593" i="38"/>
  <c r="H3594" i="38"/>
  <c r="H3595" i="38"/>
  <c r="H3596" i="38"/>
  <c r="H3597" i="38"/>
  <c r="H3598" i="38"/>
  <c r="H3599" i="38"/>
  <c r="H3600" i="38"/>
  <c r="H3601" i="38"/>
  <c r="H3602" i="38"/>
  <c r="H3603" i="38"/>
  <c r="H3604" i="38"/>
  <c r="H3605" i="38"/>
  <c r="H3606" i="38"/>
  <c r="H3607" i="38"/>
  <c r="H3608" i="38"/>
  <c r="H3609" i="38"/>
  <c r="H3610" i="38"/>
  <c r="H3611" i="38"/>
  <c r="H3612" i="38"/>
  <c r="H3613" i="38"/>
  <c r="H3614" i="38"/>
  <c r="H3615" i="38"/>
  <c r="H3616" i="38"/>
  <c r="H3617" i="38"/>
  <c r="H3618" i="38"/>
  <c r="H3619" i="38"/>
  <c r="H3620" i="38"/>
  <c r="H3621" i="38"/>
  <c r="H522" i="27" s="1"/>
  <c r="H3622" i="38"/>
  <c r="H3623" i="38"/>
  <c r="H414" i="27" s="1"/>
  <c r="H3624" i="38"/>
  <c r="H3625" i="38"/>
  <c r="H3626" i="38"/>
  <c r="H3627" i="38"/>
  <c r="H3628" i="38"/>
  <c r="H3629" i="38"/>
  <c r="H413" i="27" s="1"/>
  <c r="BJ413" i="27" s="1"/>
  <c r="H3630" i="38"/>
  <c r="H3631" i="38"/>
  <c r="H3632" i="38"/>
  <c r="H3633" i="38"/>
  <c r="H3634" i="38"/>
  <c r="H3635" i="38"/>
  <c r="H3636" i="38"/>
  <c r="H3637" i="38"/>
  <c r="H3638" i="38"/>
  <c r="H3639" i="38"/>
  <c r="H3640" i="38"/>
  <c r="H3641" i="38"/>
  <c r="H3642" i="38"/>
  <c r="H3643" i="38"/>
  <c r="H3644" i="38"/>
  <c r="H3645" i="38"/>
  <c r="H3646" i="38"/>
  <c r="H3647" i="38"/>
  <c r="H3648" i="38"/>
  <c r="H3649" i="38"/>
  <c r="H3650" i="38"/>
  <c r="H3651" i="38"/>
  <c r="H3652" i="38"/>
  <c r="H3653" i="38"/>
  <c r="H3654" i="38"/>
  <c r="H3655" i="38"/>
  <c r="H3656" i="38"/>
  <c r="H3657" i="38"/>
  <c r="H3658" i="38"/>
  <c r="H3659" i="38"/>
  <c r="H3660" i="38"/>
  <c r="H3661" i="38"/>
  <c r="H3662" i="38"/>
  <c r="H3663" i="38"/>
  <c r="H3664" i="38"/>
  <c r="H3665" i="38"/>
  <c r="H3666" i="38"/>
  <c r="H3667" i="38"/>
  <c r="H3668" i="38"/>
  <c r="H3669" i="38"/>
  <c r="H3670" i="38"/>
  <c r="H3671" i="38"/>
  <c r="H3672" i="38"/>
  <c r="H3673" i="38"/>
  <c r="H3674" i="38"/>
  <c r="H3675" i="38"/>
  <c r="H3676" i="38"/>
  <c r="H3677" i="38"/>
  <c r="H3678" i="38"/>
  <c r="H3679" i="38"/>
  <c r="H3680" i="38"/>
  <c r="H3681" i="38"/>
  <c r="H3682" i="38"/>
  <c r="H3683" i="38"/>
  <c r="H3684" i="38"/>
  <c r="H3685" i="38"/>
  <c r="H3686" i="38"/>
  <c r="H3687" i="38"/>
  <c r="H3688" i="38"/>
  <c r="H3689" i="38"/>
  <c r="H3690" i="38"/>
  <c r="H3691" i="38"/>
  <c r="H3692" i="38"/>
  <c r="H3693" i="38"/>
  <c r="H3694" i="38"/>
  <c r="H3695" i="38"/>
  <c r="H3696" i="38"/>
  <c r="H3697" i="38"/>
  <c r="H3698" i="38"/>
  <c r="H3699" i="38"/>
  <c r="H3700" i="38"/>
  <c r="H3701" i="38"/>
  <c r="H3702" i="38"/>
  <c r="H3703" i="38"/>
  <c r="H3704" i="38"/>
  <c r="H3705" i="38"/>
  <c r="H3706" i="38"/>
  <c r="H3707" i="38"/>
  <c r="H3708" i="38"/>
  <c r="H3709" i="38"/>
  <c r="H659" i="27" s="1"/>
  <c r="H3710" i="38"/>
  <c r="H662" i="27" s="1"/>
  <c r="H3711" i="38"/>
  <c r="H3712" i="38"/>
  <c r="H3713" i="38"/>
  <c r="H3714" i="38"/>
  <c r="H3715" i="38"/>
  <c r="H3716" i="38"/>
  <c r="H3717" i="38"/>
  <c r="H3718" i="38"/>
  <c r="H3719" i="38"/>
  <c r="H3720" i="38"/>
  <c r="H3721" i="38"/>
  <c r="H3722" i="38"/>
  <c r="H3723" i="38"/>
  <c r="H3724" i="38"/>
  <c r="H3725" i="38"/>
  <c r="H3726" i="38"/>
  <c r="H3727" i="38"/>
  <c r="H3728" i="38"/>
  <c r="H3729" i="38"/>
  <c r="H3730" i="38"/>
  <c r="H3731" i="38"/>
  <c r="H3732" i="38"/>
  <c r="H3733" i="38"/>
  <c r="H3734" i="38"/>
  <c r="H3735" i="38"/>
  <c r="H3736" i="38"/>
  <c r="H3737" i="38"/>
  <c r="H3738" i="38"/>
  <c r="H3739" i="38"/>
  <c r="H3740" i="38"/>
  <c r="H3741" i="38"/>
  <c r="H3742" i="38"/>
  <c r="H3743" i="38"/>
  <c r="H3744" i="38"/>
  <c r="H3745" i="38"/>
  <c r="H3746" i="38"/>
  <c r="H3747" i="38"/>
  <c r="H3748" i="38"/>
  <c r="H3749" i="38"/>
  <c r="H3750" i="38"/>
  <c r="H3751" i="38"/>
  <c r="H3752" i="38"/>
  <c r="H3753" i="38"/>
  <c r="H3754" i="38"/>
  <c r="H3755" i="38"/>
  <c r="H3756" i="38"/>
  <c r="H3757" i="38"/>
  <c r="H3758" i="38"/>
  <c r="H3759" i="38"/>
  <c r="H3760" i="38"/>
  <c r="H3761" i="38"/>
  <c r="H3762" i="38"/>
  <c r="H3763" i="38"/>
  <c r="H3764" i="38"/>
  <c r="H3765" i="38"/>
  <c r="H3766" i="38"/>
  <c r="H3767" i="38"/>
  <c r="H3768" i="38"/>
  <c r="H3769" i="38"/>
  <c r="H3770" i="38"/>
  <c r="H3771" i="38"/>
  <c r="H3772" i="38"/>
  <c r="H3773" i="38"/>
  <c r="H3774" i="38"/>
  <c r="H3775" i="38"/>
  <c r="H3776" i="38"/>
  <c r="H3777" i="38"/>
  <c r="H3778" i="38"/>
  <c r="H3779" i="38"/>
  <c r="H3780" i="38"/>
  <c r="H3781" i="38"/>
  <c r="H3782" i="38"/>
  <c r="H3783" i="38"/>
  <c r="H3784" i="38"/>
  <c r="H3785" i="38"/>
  <c r="H3786" i="38"/>
  <c r="H3787" i="38"/>
  <c r="H3788" i="38"/>
  <c r="H3789" i="38"/>
  <c r="H3790" i="38"/>
  <c r="H3791" i="38"/>
  <c r="H3792" i="38"/>
  <c r="H3793" i="38"/>
  <c r="H3794" i="38"/>
  <c r="H3795" i="38"/>
  <c r="H3796" i="38"/>
  <c r="H3797" i="38"/>
  <c r="H3798" i="38"/>
  <c r="H3799" i="38"/>
  <c r="H3800" i="38"/>
  <c r="H3801" i="38"/>
  <c r="H3802" i="38"/>
  <c r="H3803" i="38"/>
  <c r="H3804" i="38"/>
  <c r="H3805" i="38"/>
  <c r="H3806" i="38"/>
  <c r="H3807" i="38"/>
  <c r="H3808" i="38"/>
  <c r="H3809" i="38"/>
  <c r="H3810" i="38"/>
  <c r="H3811" i="38"/>
  <c r="H3812" i="38"/>
  <c r="H3813" i="38"/>
  <c r="H3814" i="38"/>
  <c r="H3815" i="38"/>
  <c r="H3816" i="38"/>
  <c r="H3817" i="38"/>
  <c r="H3818" i="38"/>
  <c r="H3819" i="38"/>
  <c r="H3820" i="38"/>
  <c r="H3821" i="38"/>
  <c r="H3822" i="38"/>
  <c r="H3823" i="38"/>
  <c r="H3824" i="38"/>
  <c r="H3825" i="38"/>
  <c r="H3826" i="38"/>
  <c r="H3827" i="38"/>
  <c r="H3828" i="38"/>
  <c r="H3829" i="38"/>
  <c r="H3830" i="38"/>
  <c r="H3831" i="38"/>
  <c r="H3832" i="38"/>
  <c r="H3833" i="38"/>
  <c r="H3834" i="38"/>
  <c r="H3835" i="38"/>
  <c r="H3836" i="38"/>
  <c r="H3837" i="38"/>
  <c r="H3838" i="38"/>
  <c r="H3839" i="38"/>
  <c r="H3840" i="38"/>
  <c r="H3841" i="38"/>
  <c r="H3842" i="38"/>
  <c r="H3843" i="38"/>
  <c r="H3844" i="38"/>
  <c r="H3845" i="38"/>
  <c r="H3846" i="38"/>
  <c r="H3847" i="38"/>
  <c r="H3848" i="38"/>
  <c r="H3849" i="38"/>
  <c r="H3850" i="38"/>
  <c r="H3851" i="38"/>
  <c r="H3852" i="38"/>
  <c r="H421" i="27" s="1"/>
  <c r="BJ421" i="27" s="1"/>
  <c r="H3853" i="38"/>
  <c r="H3854" i="38"/>
  <c r="H3855" i="38"/>
  <c r="H3856" i="38"/>
  <c r="H3857" i="38"/>
  <c r="H3858" i="38"/>
  <c r="H3859" i="38"/>
  <c r="H3860" i="38"/>
  <c r="H3861" i="38"/>
  <c r="H3862" i="38"/>
  <c r="H3863" i="38"/>
  <c r="H775" i="27" s="1"/>
  <c r="H3864" i="38"/>
  <c r="H3865" i="38"/>
  <c r="H3866" i="38"/>
  <c r="H3867" i="38"/>
  <c r="H3868" i="38"/>
  <c r="H3869" i="38"/>
  <c r="H3870" i="38"/>
  <c r="H3871" i="38"/>
  <c r="H3872" i="38"/>
  <c r="H3873" i="38"/>
  <c r="H3874" i="38"/>
  <c r="H3875" i="38"/>
  <c r="H3876" i="38"/>
  <c r="H3877" i="38"/>
  <c r="H3878" i="38"/>
  <c r="H3879" i="38"/>
  <c r="H3880" i="38"/>
  <c r="H3881" i="38"/>
  <c r="H3882" i="38"/>
  <c r="H3883" i="38"/>
  <c r="H3884" i="38"/>
  <c r="H3885" i="38"/>
  <c r="H3886" i="38"/>
  <c r="H3887" i="38"/>
  <c r="BW775" i="27"/>
  <c r="BS775" i="27"/>
  <c r="BF775" i="27"/>
  <c r="AF775" i="27"/>
  <c r="AC775" i="27"/>
  <c r="Z775" i="27"/>
  <c r="S775" i="27"/>
  <c r="R775" i="27"/>
  <c r="Q775" i="27"/>
  <c r="P775" i="27"/>
  <c r="O775" i="27"/>
  <c r="N775" i="27"/>
  <c r="L775" i="27"/>
  <c r="AL775" i="27" s="1"/>
  <c r="K775" i="27"/>
  <c r="J775" i="27"/>
  <c r="G775" i="27"/>
  <c r="E775" i="27"/>
  <c r="BW774" i="27"/>
  <c r="BS774" i="27"/>
  <c r="BF774" i="27"/>
  <c r="AF774" i="27"/>
  <c r="AC774" i="27"/>
  <c r="Z774" i="27"/>
  <c r="S774" i="27"/>
  <c r="R774" i="27"/>
  <c r="Q774" i="27"/>
  <c r="P774" i="27"/>
  <c r="O774" i="27"/>
  <c r="N774" i="27"/>
  <c r="L774" i="27"/>
  <c r="AL774" i="27" s="1"/>
  <c r="K774" i="27"/>
  <c r="AK774" i="27" s="1"/>
  <c r="J774" i="27"/>
  <c r="G774" i="27"/>
  <c r="E774" i="27"/>
  <c r="BW773" i="27"/>
  <c r="BS773" i="27"/>
  <c r="BF773" i="27"/>
  <c r="AF773" i="27"/>
  <c r="AC773" i="27"/>
  <c r="Z773" i="27"/>
  <c r="S773" i="27"/>
  <c r="R773" i="27"/>
  <c r="Q773" i="27"/>
  <c r="P773" i="27"/>
  <c r="O773" i="27"/>
  <c r="N773" i="27"/>
  <c r="L773" i="27"/>
  <c r="K773" i="27"/>
  <c r="AK773" i="27" s="1"/>
  <c r="J773" i="27"/>
  <c r="G773" i="27"/>
  <c r="E773" i="27"/>
  <c r="D773" i="27"/>
  <c r="BW772" i="27"/>
  <c r="BS772" i="27"/>
  <c r="BF772" i="27"/>
  <c r="AF772" i="27"/>
  <c r="AC772" i="27"/>
  <c r="Z772" i="27"/>
  <c r="S772" i="27"/>
  <c r="R772" i="27"/>
  <c r="Q772" i="27"/>
  <c r="P772" i="27"/>
  <c r="O772" i="27"/>
  <c r="N772" i="27"/>
  <c r="L772" i="27"/>
  <c r="K772" i="27"/>
  <c r="AK772" i="27" s="1"/>
  <c r="J772" i="27"/>
  <c r="G772" i="27"/>
  <c r="E772" i="27"/>
  <c r="BW771" i="27"/>
  <c r="BS771" i="27"/>
  <c r="BF771" i="27"/>
  <c r="AF771" i="27"/>
  <c r="AC771" i="27"/>
  <c r="Z771" i="27"/>
  <c r="S771" i="27"/>
  <c r="R771" i="27"/>
  <c r="Q771" i="27"/>
  <c r="P771" i="27"/>
  <c r="O771" i="27"/>
  <c r="N771" i="27"/>
  <c r="L771" i="27"/>
  <c r="K771" i="27"/>
  <c r="AK771" i="27" s="1"/>
  <c r="J771" i="27"/>
  <c r="G771" i="27"/>
  <c r="E771" i="27"/>
  <c r="BW770" i="27"/>
  <c r="BS770" i="27"/>
  <c r="BF770" i="27"/>
  <c r="AF770" i="27"/>
  <c r="AC770" i="27"/>
  <c r="Z770" i="27"/>
  <c r="S770" i="27"/>
  <c r="R770" i="27"/>
  <c r="Q770" i="27"/>
  <c r="P770" i="27"/>
  <c r="O770" i="27"/>
  <c r="N770" i="27"/>
  <c r="L770" i="27"/>
  <c r="K770" i="27"/>
  <c r="AK770" i="27" s="1"/>
  <c r="J770" i="27"/>
  <c r="G770" i="27"/>
  <c r="E770" i="27"/>
  <c r="D770" i="27"/>
  <c r="BW769" i="27"/>
  <c r="BS769" i="27"/>
  <c r="BF769" i="27"/>
  <c r="AF769" i="27"/>
  <c r="AC769" i="27"/>
  <c r="Z769" i="27"/>
  <c r="S769" i="27"/>
  <c r="R769" i="27"/>
  <c r="Q769" i="27"/>
  <c r="P769" i="27"/>
  <c r="O769" i="27"/>
  <c r="N769" i="27"/>
  <c r="L769" i="27"/>
  <c r="K769" i="27"/>
  <c r="AK769" i="27" s="1"/>
  <c r="J769" i="27"/>
  <c r="G769" i="27"/>
  <c r="E769" i="27"/>
  <c r="BW768" i="27"/>
  <c r="BS768" i="27"/>
  <c r="BF768" i="27"/>
  <c r="AF768" i="27"/>
  <c r="AC768" i="27"/>
  <c r="Z768" i="27"/>
  <c r="S768" i="27"/>
  <c r="R768" i="27"/>
  <c r="Q768" i="27"/>
  <c r="P768" i="27"/>
  <c r="O768" i="27"/>
  <c r="N768" i="27"/>
  <c r="L768" i="27"/>
  <c r="K768" i="27"/>
  <c r="AK768" i="27" s="1"/>
  <c r="J768" i="27"/>
  <c r="G768" i="27"/>
  <c r="E768" i="27"/>
  <c r="BW767" i="27"/>
  <c r="BS767" i="27"/>
  <c r="BF767" i="27"/>
  <c r="AF767" i="27"/>
  <c r="AC767" i="27"/>
  <c r="Z767" i="27"/>
  <c r="S767" i="27"/>
  <c r="R767" i="27"/>
  <c r="Q767" i="27"/>
  <c r="P767" i="27"/>
  <c r="O767" i="27"/>
  <c r="N767" i="27"/>
  <c r="L767" i="27"/>
  <c r="AL767" i="27" s="1"/>
  <c r="K767" i="27"/>
  <c r="AK767" i="27" s="1"/>
  <c r="J767" i="27"/>
  <c r="G767" i="27"/>
  <c r="E767" i="27"/>
  <c r="D767" i="27"/>
  <c r="BW766" i="27"/>
  <c r="BS766" i="27"/>
  <c r="BF766" i="27"/>
  <c r="AF766" i="27"/>
  <c r="AC766" i="27"/>
  <c r="Z766" i="27"/>
  <c r="S766" i="27"/>
  <c r="R766" i="27"/>
  <c r="Q766" i="27"/>
  <c r="P766" i="27"/>
  <c r="O766" i="27"/>
  <c r="N766" i="27"/>
  <c r="L766" i="27"/>
  <c r="AL766" i="27" s="1"/>
  <c r="K766" i="27"/>
  <c r="AK766" i="27" s="1"/>
  <c r="J766" i="27"/>
  <c r="G766" i="27"/>
  <c r="E766" i="27"/>
  <c r="BW765" i="27"/>
  <c r="BS765" i="27"/>
  <c r="BF765" i="27"/>
  <c r="AF765" i="27"/>
  <c r="AC765" i="27"/>
  <c r="Z765" i="27"/>
  <c r="S765" i="27"/>
  <c r="R765" i="27"/>
  <c r="Q765" i="27"/>
  <c r="P765" i="27"/>
  <c r="O765" i="27"/>
  <c r="N765" i="27"/>
  <c r="L765" i="27"/>
  <c r="K765" i="27"/>
  <c r="AK765" i="27" s="1"/>
  <c r="J765" i="27"/>
  <c r="G765" i="27"/>
  <c r="E765" i="27"/>
  <c r="BW764" i="27"/>
  <c r="BS764" i="27"/>
  <c r="BF764" i="27"/>
  <c r="AF764" i="27"/>
  <c r="AC764" i="27"/>
  <c r="Z764" i="27"/>
  <c r="S764" i="27"/>
  <c r="R764" i="27"/>
  <c r="Q764" i="27"/>
  <c r="P764" i="27"/>
  <c r="O764" i="27"/>
  <c r="N764" i="27"/>
  <c r="L764" i="27"/>
  <c r="AL764" i="27" s="1"/>
  <c r="K764" i="27"/>
  <c r="AK764" i="27" s="1"/>
  <c r="J764" i="27"/>
  <c r="G764" i="27"/>
  <c r="E764" i="27"/>
  <c r="D764" i="27"/>
  <c r="BW763" i="27"/>
  <c r="BS763" i="27"/>
  <c r="BF763" i="27"/>
  <c r="AF763" i="27"/>
  <c r="AC763" i="27"/>
  <c r="Z763" i="27"/>
  <c r="S763" i="27"/>
  <c r="R763" i="27"/>
  <c r="Q763" i="27"/>
  <c r="P763" i="27"/>
  <c r="O763" i="27"/>
  <c r="N763" i="27"/>
  <c r="L763" i="27"/>
  <c r="K763" i="27"/>
  <c r="AK763" i="27" s="1"/>
  <c r="J763" i="27"/>
  <c r="G763" i="27"/>
  <c r="E763" i="27"/>
  <c r="D763" i="27"/>
  <c r="BW762" i="27"/>
  <c r="BS762" i="27"/>
  <c r="BF762" i="27"/>
  <c r="AF762" i="27"/>
  <c r="AC762" i="27"/>
  <c r="Z762" i="27"/>
  <c r="S762" i="27"/>
  <c r="R762" i="27"/>
  <c r="Q762" i="27"/>
  <c r="P762" i="27"/>
  <c r="O762" i="27"/>
  <c r="N762" i="27"/>
  <c r="L762" i="27"/>
  <c r="K762" i="27"/>
  <c r="AK762" i="27" s="1"/>
  <c r="J762" i="27"/>
  <c r="G762" i="27"/>
  <c r="E762" i="27"/>
  <c r="D762" i="27"/>
  <c r="BW761" i="27"/>
  <c r="BS761" i="27"/>
  <c r="BF761" i="27"/>
  <c r="AF761" i="27"/>
  <c r="AC761" i="27"/>
  <c r="Z761" i="27"/>
  <c r="S761" i="27"/>
  <c r="R761" i="27"/>
  <c r="Q761" i="27"/>
  <c r="P761" i="27"/>
  <c r="O761" i="27"/>
  <c r="N761" i="27"/>
  <c r="L761" i="27"/>
  <c r="K761" i="27"/>
  <c r="J761" i="27"/>
  <c r="G761" i="27"/>
  <c r="E761" i="27"/>
  <c r="BW760" i="27"/>
  <c r="BS760" i="27"/>
  <c r="BF760" i="27"/>
  <c r="AF760" i="27"/>
  <c r="AC760" i="27"/>
  <c r="Z760" i="27"/>
  <c r="S760" i="27"/>
  <c r="R760" i="27"/>
  <c r="Q760" i="27"/>
  <c r="P760" i="27"/>
  <c r="O760" i="27"/>
  <c r="N760" i="27"/>
  <c r="L760" i="27"/>
  <c r="K760" i="27"/>
  <c r="AK760" i="27" s="1"/>
  <c r="J760" i="27"/>
  <c r="G760" i="27"/>
  <c r="E760" i="27"/>
  <c r="D760" i="27"/>
  <c r="BW759" i="27"/>
  <c r="BS759" i="27"/>
  <c r="BF759" i="27"/>
  <c r="AF759" i="27"/>
  <c r="AC759" i="27"/>
  <c r="Z759" i="27"/>
  <c r="S759" i="27"/>
  <c r="R759" i="27"/>
  <c r="Q759" i="27"/>
  <c r="P759" i="27"/>
  <c r="O759" i="27"/>
  <c r="N759" i="27"/>
  <c r="L759" i="27"/>
  <c r="AL759" i="27" s="1"/>
  <c r="K759" i="27"/>
  <c r="AK759" i="27" s="1"/>
  <c r="J759" i="27"/>
  <c r="G759" i="27"/>
  <c r="E759" i="27"/>
  <c r="BW758" i="27"/>
  <c r="BS758" i="27"/>
  <c r="BF758" i="27"/>
  <c r="AF758" i="27"/>
  <c r="AC758" i="27"/>
  <c r="Z758" i="27"/>
  <c r="S758" i="27"/>
  <c r="R758" i="27"/>
  <c r="Q758" i="27"/>
  <c r="P758" i="27"/>
  <c r="O758" i="27"/>
  <c r="N758" i="27"/>
  <c r="L758" i="27"/>
  <c r="K758" i="27"/>
  <c r="AK758" i="27" s="1"/>
  <c r="J758" i="27"/>
  <c r="G758" i="27"/>
  <c r="E758" i="27"/>
  <c r="BW757" i="27"/>
  <c r="BS757" i="27"/>
  <c r="BF757" i="27"/>
  <c r="AF757" i="27"/>
  <c r="AC757" i="27"/>
  <c r="Z757" i="27"/>
  <c r="S757" i="27"/>
  <c r="R757" i="27"/>
  <c r="Q757" i="27"/>
  <c r="P757" i="27"/>
  <c r="O757" i="27"/>
  <c r="N757" i="27"/>
  <c r="L757" i="27"/>
  <c r="AL757" i="27" s="1"/>
  <c r="K757" i="27"/>
  <c r="AK757" i="27" s="1"/>
  <c r="J757" i="27"/>
  <c r="G757" i="27"/>
  <c r="E757" i="27"/>
  <c r="BW756" i="27"/>
  <c r="BS756" i="27"/>
  <c r="BF756" i="27"/>
  <c r="AF756" i="27"/>
  <c r="AC756" i="27"/>
  <c r="Z756" i="27"/>
  <c r="S756" i="27"/>
  <c r="R756" i="27"/>
  <c r="Q756" i="27"/>
  <c r="P756" i="27"/>
  <c r="O756" i="27"/>
  <c r="N756" i="27"/>
  <c r="L756" i="27"/>
  <c r="AL756" i="27" s="1"/>
  <c r="K756" i="27"/>
  <c r="AK756" i="27" s="1"/>
  <c r="J756" i="27"/>
  <c r="G756" i="27"/>
  <c r="E756" i="27"/>
  <c r="BW755" i="27"/>
  <c r="BS755" i="27"/>
  <c r="BF755" i="27"/>
  <c r="AF755" i="27"/>
  <c r="AC755" i="27"/>
  <c r="Z755" i="27"/>
  <c r="S755" i="27"/>
  <c r="R755" i="27"/>
  <c r="Q755" i="27"/>
  <c r="P755" i="27"/>
  <c r="O755" i="27"/>
  <c r="N755" i="27"/>
  <c r="L755" i="27"/>
  <c r="AL755" i="27" s="1"/>
  <c r="K755" i="27"/>
  <c r="AK755" i="27" s="1"/>
  <c r="J755" i="27"/>
  <c r="G755" i="27"/>
  <c r="E755" i="27"/>
  <c r="BW754" i="27"/>
  <c r="BS754" i="27"/>
  <c r="BF754" i="27"/>
  <c r="AF754" i="27"/>
  <c r="AC754" i="27"/>
  <c r="Z754" i="27"/>
  <c r="S754" i="27"/>
  <c r="R754" i="27"/>
  <c r="Q754" i="27"/>
  <c r="P754" i="27"/>
  <c r="O754" i="27"/>
  <c r="N754" i="27"/>
  <c r="L754" i="27"/>
  <c r="K754" i="27"/>
  <c r="AK754" i="27" s="1"/>
  <c r="J754" i="27"/>
  <c r="G754" i="27"/>
  <c r="E754" i="27"/>
  <c r="BW753" i="27"/>
  <c r="BS753" i="27"/>
  <c r="BF753" i="27"/>
  <c r="AF753" i="27"/>
  <c r="AC753" i="27"/>
  <c r="Z753" i="27"/>
  <c r="S753" i="27"/>
  <c r="R753" i="27"/>
  <c r="Q753" i="27"/>
  <c r="P753" i="27"/>
  <c r="O753" i="27"/>
  <c r="N753" i="27"/>
  <c r="L753" i="27"/>
  <c r="AL753" i="27" s="1"/>
  <c r="K753" i="27"/>
  <c r="AK753" i="27" s="1"/>
  <c r="J753" i="27"/>
  <c r="G753" i="27"/>
  <c r="E753" i="27"/>
  <c r="BW752" i="27"/>
  <c r="BS752" i="27"/>
  <c r="BF752" i="27"/>
  <c r="AF752" i="27"/>
  <c r="AC752" i="27"/>
  <c r="Z752" i="27"/>
  <c r="S752" i="27"/>
  <c r="R752" i="27"/>
  <c r="Q752" i="27"/>
  <c r="P752" i="27"/>
  <c r="O752" i="27"/>
  <c r="N752" i="27"/>
  <c r="L752" i="27"/>
  <c r="K752" i="27"/>
  <c r="AK752" i="27" s="1"/>
  <c r="J752" i="27"/>
  <c r="G752" i="27"/>
  <c r="E752" i="27"/>
  <c r="BW751" i="27"/>
  <c r="BS751" i="27"/>
  <c r="BF751" i="27"/>
  <c r="AF751" i="27"/>
  <c r="AC751" i="27"/>
  <c r="Z751" i="27"/>
  <c r="S751" i="27"/>
  <c r="R751" i="27"/>
  <c r="Q751" i="27"/>
  <c r="P751" i="27"/>
  <c r="O751" i="27"/>
  <c r="N751" i="27"/>
  <c r="L751" i="27"/>
  <c r="K751" i="27"/>
  <c r="AK751" i="27" s="1"/>
  <c r="J751" i="27"/>
  <c r="G751" i="27"/>
  <c r="E751" i="27"/>
  <c r="BW750" i="27"/>
  <c r="BS750" i="27"/>
  <c r="BF750" i="27"/>
  <c r="AF750" i="27"/>
  <c r="AC750" i="27"/>
  <c r="Z750" i="27"/>
  <c r="S750" i="27"/>
  <c r="R750" i="27"/>
  <c r="Q750" i="27"/>
  <c r="P750" i="27"/>
  <c r="O750" i="27"/>
  <c r="N750" i="27"/>
  <c r="L750" i="27"/>
  <c r="K750" i="27"/>
  <c r="AK750" i="27" s="1"/>
  <c r="J750" i="27"/>
  <c r="G750" i="27"/>
  <c r="E750" i="27"/>
  <c r="D750" i="27"/>
  <c r="BW749" i="27"/>
  <c r="BS749" i="27"/>
  <c r="BF749" i="27"/>
  <c r="AF749" i="27"/>
  <c r="AC749" i="27"/>
  <c r="Z749" i="27"/>
  <c r="S749" i="27"/>
  <c r="R749" i="27"/>
  <c r="Q749" i="27"/>
  <c r="P749" i="27"/>
  <c r="O749" i="27"/>
  <c r="N749" i="27"/>
  <c r="L749" i="27"/>
  <c r="K749" i="27"/>
  <c r="AK749" i="27" s="1"/>
  <c r="J749" i="27"/>
  <c r="G749" i="27"/>
  <c r="E749" i="27"/>
  <c r="BW748" i="27"/>
  <c r="BS748" i="27"/>
  <c r="BF748" i="27"/>
  <c r="AF748" i="27"/>
  <c r="AC748" i="27"/>
  <c r="Z748" i="27"/>
  <c r="S748" i="27"/>
  <c r="R748" i="27"/>
  <c r="Q748" i="27"/>
  <c r="P748" i="27"/>
  <c r="O748" i="27"/>
  <c r="N748" i="27"/>
  <c r="L748" i="27"/>
  <c r="K748" i="27"/>
  <c r="AK748" i="27" s="1"/>
  <c r="J748" i="27"/>
  <c r="G748" i="27"/>
  <c r="E748" i="27"/>
  <c r="D748" i="27"/>
  <c r="BW747" i="27"/>
  <c r="BS747" i="27"/>
  <c r="BF747" i="27"/>
  <c r="AF747" i="27"/>
  <c r="AC747" i="27"/>
  <c r="Z747" i="27"/>
  <c r="S747" i="27"/>
  <c r="R747" i="27"/>
  <c r="Q747" i="27"/>
  <c r="P747" i="27"/>
  <c r="O747" i="27"/>
  <c r="N747" i="27"/>
  <c r="L747" i="27"/>
  <c r="K747" i="27"/>
  <c r="AK747" i="27" s="1"/>
  <c r="J747" i="27"/>
  <c r="G747" i="27"/>
  <c r="E747" i="27"/>
  <c r="D747" i="27"/>
  <c r="BW746" i="27"/>
  <c r="BS746" i="27"/>
  <c r="BF746" i="27"/>
  <c r="AF746" i="27"/>
  <c r="AC746" i="27"/>
  <c r="Z746" i="27"/>
  <c r="S746" i="27"/>
  <c r="R746" i="27"/>
  <c r="Q746" i="27"/>
  <c r="P746" i="27"/>
  <c r="O746" i="27"/>
  <c r="N746" i="27"/>
  <c r="L746" i="27"/>
  <c r="K746" i="27"/>
  <c r="AK746" i="27" s="1"/>
  <c r="J746" i="27"/>
  <c r="G746" i="27"/>
  <c r="E746" i="27"/>
  <c r="BW745" i="27"/>
  <c r="BS745" i="27"/>
  <c r="BF745" i="27"/>
  <c r="AF745" i="27"/>
  <c r="AC745" i="27"/>
  <c r="Z745" i="27"/>
  <c r="S745" i="27"/>
  <c r="R745" i="27"/>
  <c r="Q745" i="27"/>
  <c r="P745" i="27"/>
  <c r="O745" i="27"/>
  <c r="N745" i="27"/>
  <c r="L745" i="27"/>
  <c r="K745" i="27"/>
  <c r="AK745" i="27" s="1"/>
  <c r="J745" i="27"/>
  <c r="G745" i="27"/>
  <c r="E745" i="27"/>
  <c r="D745" i="27"/>
  <c r="BW744" i="27"/>
  <c r="BS744" i="27"/>
  <c r="BF744" i="27"/>
  <c r="AF744" i="27"/>
  <c r="AC744" i="27"/>
  <c r="Z744" i="27"/>
  <c r="S744" i="27"/>
  <c r="R744" i="27"/>
  <c r="Q744" i="27"/>
  <c r="P744" i="27"/>
  <c r="O744" i="27"/>
  <c r="N744" i="27"/>
  <c r="L744" i="27"/>
  <c r="K744" i="27"/>
  <c r="AK744" i="27" s="1"/>
  <c r="J744" i="27"/>
  <c r="G744" i="27"/>
  <c r="E744" i="27"/>
  <c r="D744" i="27"/>
  <c r="BW743" i="27"/>
  <c r="BS743" i="27"/>
  <c r="BF743" i="27"/>
  <c r="AF743" i="27"/>
  <c r="AC743" i="27"/>
  <c r="Z743" i="27"/>
  <c r="S743" i="27"/>
  <c r="R743" i="27"/>
  <c r="Q743" i="27"/>
  <c r="P743" i="27"/>
  <c r="O743" i="27"/>
  <c r="N743" i="27"/>
  <c r="L743" i="27"/>
  <c r="K743" i="27"/>
  <c r="AK743" i="27" s="1"/>
  <c r="J743" i="27"/>
  <c r="G743" i="27"/>
  <c r="E743" i="27"/>
  <c r="D743" i="27"/>
  <c r="BW742" i="27"/>
  <c r="BS742" i="27"/>
  <c r="BF742" i="27"/>
  <c r="AF742" i="27"/>
  <c r="AC742" i="27"/>
  <c r="Z742" i="27"/>
  <c r="S742" i="27"/>
  <c r="R742" i="27"/>
  <c r="Q742" i="27"/>
  <c r="P742" i="27"/>
  <c r="O742" i="27"/>
  <c r="N742" i="27"/>
  <c r="L742" i="27"/>
  <c r="K742" i="27"/>
  <c r="AK742" i="27" s="1"/>
  <c r="J742" i="27"/>
  <c r="G742" i="27"/>
  <c r="E742" i="27"/>
  <c r="D742" i="27"/>
  <c r="BW741" i="27"/>
  <c r="BS741" i="27"/>
  <c r="BF741" i="27"/>
  <c r="AF741" i="27"/>
  <c r="AC741" i="27"/>
  <c r="Z741" i="27"/>
  <c r="S741" i="27"/>
  <c r="R741" i="27"/>
  <c r="Q741" i="27"/>
  <c r="P741" i="27"/>
  <c r="O741" i="27"/>
  <c r="N741" i="27"/>
  <c r="L741" i="27"/>
  <c r="K741" i="27"/>
  <c r="AK741" i="27" s="1"/>
  <c r="J741" i="27"/>
  <c r="G741" i="27"/>
  <c r="E741" i="27"/>
  <c r="D741" i="27"/>
  <c r="BW740" i="27"/>
  <c r="BS740" i="27"/>
  <c r="BF740" i="27"/>
  <c r="AF740" i="27"/>
  <c r="AC740" i="27"/>
  <c r="Z740" i="27"/>
  <c r="S740" i="27"/>
  <c r="R740" i="27"/>
  <c r="Q740" i="27"/>
  <c r="P740" i="27"/>
  <c r="O740" i="27"/>
  <c r="N740" i="27"/>
  <c r="L740" i="27"/>
  <c r="K740" i="27"/>
  <c r="AK740" i="27" s="1"/>
  <c r="J740" i="27"/>
  <c r="G740" i="27"/>
  <c r="E740" i="27"/>
  <c r="D740" i="27"/>
  <c r="BW739" i="27"/>
  <c r="BS739" i="27"/>
  <c r="BF739" i="27"/>
  <c r="AF739" i="27"/>
  <c r="AC739" i="27"/>
  <c r="Z739" i="27"/>
  <c r="S739" i="27"/>
  <c r="R739" i="27"/>
  <c r="Q739" i="27"/>
  <c r="P739" i="27"/>
  <c r="O739" i="27"/>
  <c r="N739" i="27"/>
  <c r="L739" i="27"/>
  <c r="K739" i="27"/>
  <c r="AK739" i="27" s="1"/>
  <c r="J739" i="27"/>
  <c r="G739" i="27"/>
  <c r="E739" i="27"/>
  <c r="D739" i="27"/>
  <c r="BW738" i="27"/>
  <c r="BS738" i="27"/>
  <c r="BF738" i="27"/>
  <c r="AF738" i="27"/>
  <c r="AC738" i="27"/>
  <c r="Z738" i="27"/>
  <c r="S738" i="27"/>
  <c r="R738" i="27"/>
  <c r="Q738" i="27"/>
  <c r="P738" i="27"/>
  <c r="O738" i="27"/>
  <c r="N738" i="27"/>
  <c r="L738" i="27"/>
  <c r="K738" i="27"/>
  <c r="AK738" i="27" s="1"/>
  <c r="J738" i="27"/>
  <c r="G738" i="27"/>
  <c r="E738" i="27"/>
  <c r="D738" i="27"/>
  <c r="AS1328" i="4"/>
  <c r="AT1328" i="4"/>
  <c r="AS1329" i="4"/>
  <c r="AT1329" i="4"/>
  <c r="AS1330" i="4"/>
  <c r="AT1330" i="4"/>
  <c r="AS1331" i="4"/>
  <c r="AT1331" i="4"/>
  <c r="AS1332" i="4"/>
  <c r="AT1332" i="4"/>
  <c r="AS1333" i="4"/>
  <c r="AT1333" i="4"/>
  <c r="AS1334" i="4"/>
  <c r="AT1334" i="4"/>
  <c r="AS1335" i="4"/>
  <c r="AT1335" i="4"/>
  <c r="AS1336" i="4"/>
  <c r="AT1336" i="4"/>
  <c r="AS1337" i="4"/>
  <c r="AT1337" i="4"/>
  <c r="AS1338" i="4"/>
  <c r="AT1338" i="4"/>
  <c r="AS1339" i="4"/>
  <c r="AT1339" i="4"/>
  <c r="AS1340" i="4"/>
  <c r="AT1340" i="4"/>
  <c r="AS1341" i="4"/>
  <c r="AT1341" i="4"/>
  <c r="AS1342" i="4"/>
  <c r="AT1342" i="4"/>
  <c r="AS1343" i="4"/>
  <c r="AT1343" i="4"/>
  <c r="AS1344" i="4"/>
  <c r="AT1344" i="4"/>
  <c r="AS1345" i="4"/>
  <c r="AT1345" i="4"/>
  <c r="AS1346" i="4"/>
  <c r="AT1346" i="4"/>
  <c r="AS1347" i="4"/>
  <c r="AT1347" i="4"/>
  <c r="AS1348" i="4"/>
  <c r="AT1348" i="4"/>
  <c r="AS1349" i="4"/>
  <c r="AT1349" i="4"/>
  <c r="AS1350" i="4"/>
  <c r="AT1350" i="4"/>
  <c r="AS1351" i="4"/>
  <c r="AT1351" i="4"/>
  <c r="AS1352" i="4"/>
  <c r="AT1352" i="4"/>
  <c r="AS1353" i="4"/>
  <c r="BT772" i="27" s="1"/>
  <c r="AT1353" i="4"/>
  <c r="AS1354" i="4"/>
  <c r="AT1354" i="4"/>
  <c r="AS1355" i="4"/>
  <c r="AT1355" i="4"/>
  <c r="AS1356" i="4"/>
  <c r="AT1356" i="4"/>
  <c r="AS1357" i="4"/>
  <c r="AT1357" i="4"/>
  <c r="AS1358" i="4"/>
  <c r="AT1358" i="4"/>
  <c r="AS1359" i="4"/>
  <c r="AT1359" i="4"/>
  <c r="AS1360" i="4"/>
  <c r="AT1360" i="4"/>
  <c r="AS1361" i="4"/>
  <c r="AT1361" i="4"/>
  <c r="AS1362" i="4"/>
  <c r="AT1362" i="4"/>
  <c r="AS1363" i="4"/>
  <c r="AT1363" i="4"/>
  <c r="AS1364" i="4"/>
  <c r="AT1364" i="4"/>
  <c r="AS1365" i="4"/>
  <c r="AT1365" i="4"/>
  <c r="AS1366" i="4"/>
  <c r="AT1366" i="4"/>
  <c r="AS1367" i="4"/>
  <c r="AT1367" i="4"/>
  <c r="AS1368" i="4"/>
  <c r="AT1368" i="4"/>
  <c r="AS1369" i="4"/>
  <c r="AT1369" i="4"/>
  <c r="AS1370" i="4"/>
  <c r="AT1370" i="4"/>
  <c r="AS1371" i="4"/>
  <c r="AT1371" i="4"/>
  <c r="AS1372" i="4"/>
  <c r="AT1372" i="4"/>
  <c r="AS1373" i="4"/>
  <c r="AT1373" i="4"/>
  <c r="AS1374" i="4"/>
  <c r="AT1374" i="4"/>
  <c r="AS1375" i="4"/>
  <c r="AT1375" i="4"/>
  <c r="AS1376" i="4"/>
  <c r="AT1376" i="4"/>
  <c r="AS1377" i="4"/>
  <c r="AT1377" i="4"/>
  <c r="AS1378" i="4"/>
  <c r="AT1378" i="4"/>
  <c r="AS1379" i="4"/>
  <c r="AT1379" i="4"/>
  <c r="AS1380" i="4"/>
  <c r="AT1380" i="4"/>
  <c r="AS1381" i="4"/>
  <c r="AT1381" i="4"/>
  <c r="AS1382" i="4"/>
  <c r="AT1382" i="4"/>
  <c r="AS1383" i="4"/>
  <c r="AT1383" i="4"/>
  <c r="AS1384" i="4"/>
  <c r="AT1384" i="4"/>
  <c r="AS1385" i="4"/>
  <c r="AT1385" i="4"/>
  <c r="AS1386" i="4"/>
  <c r="AT1386" i="4"/>
  <c r="AS1387" i="4"/>
  <c r="AT1387" i="4"/>
  <c r="AS1388" i="4"/>
  <c r="AT1388" i="4"/>
  <c r="AS1389" i="4"/>
  <c r="AT1389" i="4"/>
  <c r="AS1390" i="4"/>
  <c r="AT1390" i="4"/>
  <c r="AS1391" i="4"/>
  <c r="AT1391" i="4"/>
  <c r="AS1392" i="4"/>
  <c r="AT1392" i="4"/>
  <c r="AS1393" i="4"/>
  <c r="AT1393" i="4"/>
  <c r="AS1394" i="4"/>
  <c r="AT1394" i="4"/>
  <c r="AS1395" i="4"/>
  <c r="AT1395" i="4"/>
  <c r="AS1396" i="4"/>
  <c r="AT1396" i="4"/>
  <c r="AS1397" i="4"/>
  <c r="AT1397" i="4"/>
  <c r="AS1398" i="4"/>
  <c r="AT1398" i="4"/>
  <c r="AS1399" i="4"/>
  <c r="AT1399" i="4"/>
  <c r="AS1400" i="4"/>
  <c r="AT1400" i="4"/>
  <c r="AS1401" i="4"/>
  <c r="AT1401" i="4"/>
  <c r="AS1402" i="4"/>
  <c r="AT1402" i="4"/>
  <c r="AS1403" i="4"/>
  <c r="AT1403" i="4"/>
  <c r="AS1404" i="4"/>
  <c r="AT1404" i="4"/>
  <c r="AS1405" i="4"/>
  <c r="AT1405" i="4"/>
  <c r="AS1406" i="4"/>
  <c r="AT1406" i="4"/>
  <c r="AS1407" i="4"/>
  <c r="AT1407" i="4"/>
  <c r="AS1408" i="4"/>
  <c r="AT1408" i="4"/>
  <c r="AS1409" i="4"/>
  <c r="AT1409" i="4"/>
  <c r="AS1410" i="4"/>
  <c r="AT1410" i="4"/>
  <c r="AS1411" i="4"/>
  <c r="AT1411" i="4"/>
  <c r="AS1412" i="4"/>
  <c r="AT1412" i="4"/>
  <c r="AS1413" i="4"/>
  <c r="AT1413" i="4"/>
  <c r="AS1414" i="4"/>
  <c r="AT1414" i="4"/>
  <c r="AS1415" i="4"/>
  <c r="AT1415" i="4"/>
  <c r="AS1416" i="4"/>
  <c r="AT1416" i="4"/>
  <c r="AS1417" i="4"/>
  <c r="AT1417" i="4"/>
  <c r="AS1418" i="4"/>
  <c r="AT1418" i="4"/>
  <c r="AS1419" i="4"/>
  <c r="AT1419" i="4"/>
  <c r="AS1420" i="4"/>
  <c r="AT1420" i="4"/>
  <c r="AS1421" i="4"/>
  <c r="AT1421" i="4"/>
  <c r="AS1422" i="4"/>
  <c r="AT1422" i="4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AQ898" i="4" s="1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60" i="22"/>
  <c r="H3861" i="22"/>
  <c r="H3862" i="22"/>
  <c r="H3863" i="22"/>
  <c r="H3864" i="22"/>
  <c r="H3865" i="22"/>
  <c r="H3866" i="22"/>
  <c r="H3867" i="22"/>
  <c r="H3868" i="22"/>
  <c r="H3869" i="22"/>
  <c r="H3870" i="22"/>
  <c r="H3871" i="22"/>
  <c r="H3872" i="22"/>
  <c r="H3873" i="22"/>
  <c r="H3874" i="22"/>
  <c r="H3875" i="22"/>
  <c r="H3876" i="22"/>
  <c r="H3877" i="22"/>
  <c r="H3878" i="22"/>
  <c r="H3879" i="22"/>
  <c r="H3880" i="22"/>
  <c r="H3881" i="22"/>
  <c r="H3882" i="22"/>
  <c r="F775" i="27" s="1"/>
  <c r="H3883" i="22"/>
  <c r="H3884" i="22"/>
  <c r="H3885" i="22"/>
  <c r="H3886" i="22"/>
  <c r="H3887" i="22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E713" i="27"/>
  <c r="G713" i="27"/>
  <c r="J713" i="27"/>
  <c r="K713" i="27"/>
  <c r="AK713" i="27" s="1"/>
  <c r="L713" i="27"/>
  <c r="N713" i="27"/>
  <c r="O713" i="27"/>
  <c r="P713" i="27"/>
  <c r="Q713" i="27"/>
  <c r="R713" i="27"/>
  <c r="S713" i="27"/>
  <c r="Z713" i="27"/>
  <c r="AC713" i="27"/>
  <c r="AF713" i="27"/>
  <c r="BF713" i="27"/>
  <c r="BS713" i="27"/>
  <c r="BW713" i="27"/>
  <c r="D714" i="27"/>
  <c r="E714" i="27"/>
  <c r="G714" i="27"/>
  <c r="J714" i="27"/>
  <c r="K714" i="27"/>
  <c r="AK714" i="27" s="1"/>
  <c r="L714" i="27"/>
  <c r="N714" i="27"/>
  <c r="O714" i="27"/>
  <c r="P714" i="27"/>
  <c r="Q714" i="27"/>
  <c r="R714" i="27"/>
  <c r="S714" i="27"/>
  <c r="Z714" i="27"/>
  <c r="AC714" i="27"/>
  <c r="AF714" i="27"/>
  <c r="BF714" i="27"/>
  <c r="BS714" i="27"/>
  <c r="BW714" i="27"/>
  <c r="E715" i="27"/>
  <c r="G715" i="27"/>
  <c r="J715" i="27"/>
  <c r="K715" i="27"/>
  <c r="AK715" i="27" s="1"/>
  <c r="L715" i="27"/>
  <c r="N715" i="27"/>
  <c r="O715" i="27"/>
  <c r="P715" i="27"/>
  <c r="Q715" i="27"/>
  <c r="R715" i="27"/>
  <c r="S715" i="27"/>
  <c r="Z715" i="27"/>
  <c r="AC715" i="27"/>
  <c r="AF715" i="27"/>
  <c r="BF715" i="27"/>
  <c r="BS715" i="27"/>
  <c r="BW715" i="27"/>
  <c r="E716" i="27"/>
  <c r="G716" i="27"/>
  <c r="J716" i="27"/>
  <c r="K716" i="27"/>
  <c r="AK716" i="27" s="1"/>
  <c r="L716" i="27"/>
  <c r="N716" i="27"/>
  <c r="O716" i="27"/>
  <c r="P716" i="27"/>
  <c r="Q716" i="27"/>
  <c r="R716" i="27"/>
  <c r="S716" i="27"/>
  <c r="Z716" i="27"/>
  <c r="AC716" i="27"/>
  <c r="AF716" i="27"/>
  <c r="BF716" i="27"/>
  <c r="BS716" i="27"/>
  <c r="BW716" i="27"/>
  <c r="D717" i="27"/>
  <c r="E717" i="27"/>
  <c r="G717" i="27"/>
  <c r="J717" i="27"/>
  <c r="K717" i="27"/>
  <c r="AK717" i="27" s="1"/>
  <c r="L717" i="27"/>
  <c r="AL717" i="27" s="1"/>
  <c r="N717" i="27"/>
  <c r="O717" i="27"/>
  <c r="P717" i="27"/>
  <c r="Q717" i="27"/>
  <c r="R717" i="27"/>
  <c r="S717" i="27"/>
  <c r="Z717" i="27"/>
  <c r="AC717" i="27"/>
  <c r="AF717" i="27"/>
  <c r="BF717" i="27"/>
  <c r="BS717" i="27"/>
  <c r="BW717" i="27"/>
  <c r="E718" i="27"/>
  <c r="G718" i="27"/>
  <c r="J718" i="27"/>
  <c r="K718" i="27"/>
  <c r="AK718" i="27" s="1"/>
  <c r="L718" i="27"/>
  <c r="N718" i="27"/>
  <c r="O718" i="27"/>
  <c r="P718" i="27"/>
  <c r="Q718" i="27"/>
  <c r="R718" i="27"/>
  <c r="S718" i="27"/>
  <c r="Z718" i="27"/>
  <c r="AC718" i="27"/>
  <c r="AF718" i="27"/>
  <c r="BF718" i="27"/>
  <c r="BS718" i="27"/>
  <c r="BW718" i="27"/>
  <c r="E719" i="27"/>
  <c r="G719" i="27"/>
  <c r="J719" i="27"/>
  <c r="K719" i="27"/>
  <c r="AK719" i="27" s="1"/>
  <c r="L719" i="27"/>
  <c r="AL719" i="27" s="1"/>
  <c r="N719" i="27"/>
  <c r="O719" i="27"/>
  <c r="P719" i="27"/>
  <c r="Q719" i="27"/>
  <c r="R719" i="27"/>
  <c r="S719" i="27"/>
  <c r="Z719" i="27"/>
  <c r="AC719" i="27"/>
  <c r="AF719" i="27"/>
  <c r="BF719" i="27"/>
  <c r="BS719" i="27"/>
  <c r="BW719" i="27"/>
  <c r="E720" i="27"/>
  <c r="G720" i="27"/>
  <c r="J720" i="27"/>
  <c r="K720" i="27"/>
  <c r="AK720" i="27" s="1"/>
  <c r="L720" i="27"/>
  <c r="AL720" i="27" s="1"/>
  <c r="N720" i="27"/>
  <c r="O720" i="27"/>
  <c r="P720" i="27"/>
  <c r="Q720" i="27"/>
  <c r="R720" i="27"/>
  <c r="S720" i="27"/>
  <c r="Z720" i="27"/>
  <c r="AC720" i="27"/>
  <c r="AF720" i="27"/>
  <c r="BF720" i="27"/>
  <c r="BS720" i="27"/>
  <c r="BW720" i="27"/>
  <c r="E721" i="27"/>
  <c r="G721" i="27"/>
  <c r="J721" i="27"/>
  <c r="K721" i="27"/>
  <c r="AK721" i="27" s="1"/>
  <c r="L721" i="27"/>
  <c r="N721" i="27"/>
  <c r="O721" i="27"/>
  <c r="P721" i="27"/>
  <c r="Q721" i="27"/>
  <c r="R721" i="27"/>
  <c r="S721" i="27"/>
  <c r="Z721" i="27"/>
  <c r="AC721" i="27"/>
  <c r="AF721" i="27"/>
  <c r="BF721" i="27"/>
  <c r="BS721" i="27"/>
  <c r="BW721" i="27"/>
  <c r="E722" i="27"/>
  <c r="G722" i="27"/>
  <c r="J722" i="27"/>
  <c r="K722" i="27"/>
  <c r="AK722" i="27" s="1"/>
  <c r="L722" i="27"/>
  <c r="AL722" i="27" s="1"/>
  <c r="N722" i="27"/>
  <c r="O722" i="27"/>
  <c r="P722" i="27"/>
  <c r="Q722" i="27"/>
  <c r="R722" i="27"/>
  <c r="S722" i="27"/>
  <c r="Z722" i="27"/>
  <c r="AC722" i="27"/>
  <c r="AF722" i="27"/>
  <c r="BF722" i="27"/>
  <c r="BS722" i="27"/>
  <c r="BW722" i="27"/>
  <c r="D723" i="27"/>
  <c r="E723" i="27"/>
  <c r="G723" i="27"/>
  <c r="J723" i="27"/>
  <c r="K723" i="27"/>
  <c r="AK723" i="27" s="1"/>
  <c r="L723" i="27"/>
  <c r="N723" i="27"/>
  <c r="O723" i="27"/>
  <c r="P723" i="27"/>
  <c r="Q723" i="27"/>
  <c r="R723" i="27"/>
  <c r="S723" i="27"/>
  <c r="Z723" i="27"/>
  <c r="AC723" i="27"/>
  <c r="AF723" i="27"/>
  <c r="BF723" i="27"/>
  <c r="BS723" i="27"/>
  <c r="BW723" i="27"/>
  <c r="E724" i="27"/>
  <c r="G724" i="27"/>
  <c r="J724" i="27"/>
  <c r="K724" i="27"/>
  <c r="AK724" i="27" s="1"/>
  <c r="L724" i="27"/>
  <c r="N724" i="27"/>
  <c r="O724" i="27"/>
  <c r="P724" i="27"/>
  <c r="Q724" i="27"/>
  <c r="R724" i="27"/>
  <c r="S724" i="27"/>
  <c r="Z724" i="27"/>
  <c r="AC724" i="27"/>
  <c r="AF724" i="27"/>
  <c r="BF724" i="27"/>
  <c r="BS724" i="27"/>
  <c r="BW724" i="27"/>
  <c r="E725" i="27"/>
  <c r="G725" i="27"/>
  <c r="J725" i="27"/>
  <c r="K725" i="27"/>
  <c r="AK725" i="27" s="1"/>
  <c r="L725" i="27"/>
  <c r="AL725" i="27" s="1"/>
  <c r="N725" i="27"/>
  <c r="O725" i="27"/>
  <c r="P725" i="27"/>
  <c r="Q725" i="27"/>
  <c r="R725" i="27"/>
  <c r="S725" i="27"/>
  <c r="Z725" i="27"/>
  <c r="AC725" i="27"/>
  <c r="AF725" i="27"/>
  <c r="BF725" i="27"/>
  <c r="BS725" i="27"/>
  <c r="BW725" i="27"/>
  <c r="E726" i="27"/>
  <c r="G726" i="27"/>
  <c r="J726" i="27"/>
  <c r="K726" i="27"/>
  <c r="AK726" i="27" s="1"/>
  <c r="L726" i="27"/>
  <c r="N726" i="27"/>
  <c r="O726" i="27"/>
  <c r="P726" i="27"/>
  <c r="Q726" i="27"/>
  <c r="R726" i="27"/>
  <c r="S726" i="27"/>
  <c r="Z726" i="27"/>
  <c r="AC726" i="27"/>
  <c r="AF726" i="27"/>
  <c r="BF726" i="27"/>
  <c r="BS726" i="27"/>
  <c r="BW726" i="27"/>
  <c r="E727" i="27"/>
  <c r="G727" i="27"/>
  <c r="J727" i="27"/>
  <c r="K727" i="27"/>
  <c r="AK727" i="27" s="1"/>
  <c r="L727" i="27"/>
  <c r="AL727" i="27" s="1"/>
  <c r="N727" i="27"/>
  <c r="O727" i="27"/>
  <c r="P727" i="27"/>
  <c r="Q727" i="27"/>
  <c r="R727" i="27"/>
  <c r="S727" i="27"/>
  <c r="Z727" i="27"/>
  <c r="AC727" i="27"/>
  <c r="AF727" i="27"/>
  <c r="BF727" i="27"/>
  <c r="BS727" i="27"/>
  <c r="BW727" i="27"/>
  <c r="E728" i="27"/>
  <c r="G728" i="27"/>
  <c r="J728" i="27"/>
  <c r="K728" i="27"/>
  <c r="AK728" i="27" s="1"/>
  <c r="L728" i="27"/>
  <c r="AL728" i="27" s="1"/>
  <c r="N728" i="27"/>
  <c r="O728" i="27"/>
  <c r="P728" i="27"/>
  <c r="Q728" i="27"/>
  <c r="R728" i="27"/>
  <c r="S728" i="27"/>
  <c r="Z728" i="27"/>
  <c r="AC728" i="27"/>
  <c r="AF728" i="27"/>
  <c r="BF728" i="27"/>
  <c r="BS728" i="27"/>
  <c r="BW728" i="27"/>
  <c r="E729" i="27"/>
  <c r="G729" i="27"/>
  <c r="J729" i="27"/>
  <c r="K729" i="27"/>
  <c r="AK729" i="27" s="1"/>
  <c r="L729" i="27"/>
  <c r="AL729" i="27" s="1"/>
  <c r="N729" i="27"/>
  <c r="O729" i="27"/>
  <c r="P729" i="27"/>
  <c r="Q729" i="27"/>
  <c r="R729" i="27"/>
  <c r="S729" i="27"/>
  <c r="Z729" i="27"/>
  <c r="AC729" i="27"/>
  <c r="AF729" i="27"/>
  <c r="BF729" i="27"/>
  <c r="BS729" i="27"/>
  <c r="BW729" i="27"/>
  <c r="E730" i="27"/>
  <c r="G730" i="27"/>
  <c r="J730" i="27"/>
  <c r="K730" i="27"/>
  <c r="AK730" i="27" s="1"/>
  <c r="L730" i="27"/>
  <c r="AL730" i="27" s="1"/>
  <c r="N730" i="27"/>
  <c r="O730" i="27"/>
  <c r="P730" i="27"/>
  <c r="Q730" i="27"/>
  <c r="R730" i="27"/>
  <c r="S730" i="27"/>
  <c r="Z730" i="27"/>
  <c r="AC730" i="27"/>
  <c r="AF730" i="27"/>
  <c r="BF730" i="27"/>
  <c r="BS730" i="27"/>
  <c r="BW730" i="27"/>
  <c r="E731" i="27"/>
  <c r="G731" i="27"/>
  <c r="J731" i="27"/>
  <c r="K731" i="27"/>
  <c r="AK731" i="27" s="1"/>
  <c r="L731" i="27"/>
  <c r="N731" i="27"/>
  <c r="O731" i="27"/>
  <c r="P731" i="27"/>
  <c r="Q731" i="27"/>
  <c r="R731" i="27"/>
  <c r="S731" i="27"/>
  <c r="Z731" i="27"/>
  <c r="AC731" i="27"/>
  <c r="AF731" i="27"/>
  <c r="BF731" i="27"/>
  <c r="BS731" i="27"/>
  <c r="BW731" i="27"/>
  <c r="D732" i="27"/>
  <c r="E732" i="27"/>
  <c r="G732" i="27"/>
  <c r="J732" i="27"/>
  <c r="K732" i="27"/>
  <c r="AK732" i="27" s="1"/>
  <c r="L732" i="27"/>
  <c r="N732" i="27"/>
  <c r="O732" i="27"/>
  <c r="P732" i="27"/>
  <c r="Q732" i="27"/>
  <c r="R732" i="27"/>
  <c r="S732" i="27"/>
  <c r="Z732" i="27"/>
  <c r="AC732" i="27"/>
  <c r="AF732" i="27"/>
  <c r="BF732" i="27"/>
  <c r="BS732" i="27"/>
  <c r="BW732" i="27"/>
  <c r="D733" i="27"/>
  <c r="E733" i="27"/>
  <c r="G733" i="27"/>
  <c r="J733" i="27"/>
  <c r="K733" i="27"/>
  <c r="AK733" i="27" s="1"/>
  <c r="L733" i="27"/>
  <c r="AL733" i="27" s="1"/>
  <c r="N733" i="27"/>
  <c r="O733" i="27"/>
  <c r="P733" i="27"/>
  <c r="Q733" i="27"/>
  <c r="R733" i="27"/>
  <c r="S733" i="27"/>
  <c r="Z733" i="27"/>
  <c r="AC733" i="27"/>
  <c r="AF733" i="27"/>
  <c r="BF733" i="27"/>
  <c r="BS733" i="27"/>
  <c r="BW733" i="27"/>
  <c r="E734" i="27"/>
  <c r="G734" i="27"/>
  <c r="J734" i="27"/>
  <c r="K734" i="27"/>
  <c r="AK734" i="27" s="1"/>
  <c r="L734" i="27"/>
  <c r="N734" i="27"/>
  <c r="O734" i="27"/>
  <c r="P734" i="27"/>
  <c r="Q734" i="27"/>
  <c r="R734" i="27"/>
  <c r="S734" i="27"/>
  <c r="Z734" i="27"/>
  <c r="AC734" i="27"/>
  <c r="AF734" i="27"/>
  <c r="BF734" i="27"/>
  <c r="BS734" i="27"/>
  <c r="BW734" i="27"/>
  <c r="D735" i="27"/>
  <c r="E735" i="27"/>
  <c r="G735" i="27"/>
  <c r="J735" i="27"/>
  <c r="K735" i="27"/>
  <c r="AK735" i="27" s="1"/>
  <c r="L735" i="27"/>
  <c r="N735" i="27"/>
  <c r="O735" i="27"/>
  <c r="P735" i="27"/>
  <c r="Q735" i="27"/>
  <c r="R735" i="27"/>
  <c r="S735" i="27"/>
  <c r="Z735" i="27"/>
  <c r="AC735" i="27"/>
  <c r="AF735" i="27"/>
  <c r="BF735" i="27"/>
  <c r="BS735" i="27"/>
  <c r="BW735" i="27"/>
  <c r="D736" i="27"/>
  <c r="E736" i="27"/>
  <c r="G736" i="27"/>
  <c r="J736" i="27"/>
  <c r="K736" i="27"/>
  <c r="AK736" i="27" s="1"/>
  <c r="L736" i="27"/>
  <c r="N736" i="27"/>
  <c r="O736" i="27"/>
  <c r="P736" i="27"/>
  <c r="Q736" i="27"/>
  <c r="R736" i="27"/>
  <c r="S736" i="27"/>
  <c r="Z736" i="27"/>
  <c r="AC736" i="27"/>
  <c r="AF736" i="27"/>
  <c r="BF736" i="27"/>
  <c r="BS736" i="27"/>
  <c r="BW736" i="27"/>
  <c r="E737" i="27"/>
  <c r="G737" i="27"/>
  <c r="J737" i="27"/>
  <c r="K737" i="27"/>
  <c r="AK737" i="27" s="1"/>
  <c r="L737" i="27"/>
  <c r="N737" i="27"/>
  <c r="O737" i="27"/>
  <c r="P737" i="27"/>
  <c r="Q737" i="27"/>
  <c r="R737" i="27"/>
  <c r="S737" i="27"/>
  <c r="Z737" i="27"/>
  <c r="BG737" i="27" s="1"/>
  <c r="AC737" i="27"/>
  <c r="AF737" i="27"/>
  <c r="BF737" i="27"/>
  <c r="BS737" i="27"/>
  <c r="BW737" i="27"/>
  <c r="AS1274" i="4"/>
  <c r="AT1274" i="4"/>
  <c r="AS1275" i="4"/>
  <c r="AT1275" i="4"/>
  <c r="AS1276" i="4"/>
  <c r="AT1276" i="4"/>
  <c r="AS1277" i="4"/>
  <c r="AT1277" i="4"/>
  <c r="AS1278" i="4"/>
  <c r="AT1278" i="4"/>
  <c r="AS1279" i="4"/>
  <c r="AT1279" i="4"/>
  <c r="AS1280" i="4"/>
  <c r="AT1280" i="4"/>
  <c r="AS1281" i="4"/>
  <c r="AT1281" i="4"/>
  <c r="AS1282" i="4"/>
  <c r="AT1282" i="4"/>
  <c r="AS1283" i="4"/>
  <c r="AT1283" i="4"/>
  <c r="AS1284" i="4"/>
  <c r="AT1284" i="4"/>
  <c r="AS1285" i="4"/>
  <c r="AT1285" i="4"/>
  <c r="AS1286" i="4"/>
  <c r="AT1286" i="4"/>
  <c r="AS1287" i="4"/>
  <c r="BT758" i="27" s="1"/>
  <c r="AT1287" i="4"/>
  <c r="AS1288" i="4"/>
  <c r="AT1288" i="4"/>
  <c r="AS1289" i="4"/>
  <c r="AT1289" i="4"/>
  <c r="AS1290" i="4"/>
  <c r="AT1290" i="4"/>
  <c r="AS1291" i="4"/>
  <c r="AT1291" i="4"/>
  <c r="AS1292" i="4"/>
  <c r="AT1292" i="4"/>
  <c r="AS1293" i="4"/>
  <c r="AT1293" i="4"/>
  <c r="AS1294" i="4"/>
  <c r="AT1294" i="4"/>
  <c r="AS1295" i="4"/>
  <c r="AT1295" i="4"/>
  <c r="AS1296" i="4"/>
  <c r="AT1296" i="4"/>
  <c r="AS1297" i="4"/>
  <c r="AT1297" i="4"/>
  <c r="AS1298" i="4"/>
  <c r="AT1298" i="4"/>
  <c r="AS1299" i="4"/>
  <c r="AT1299" i="4"/>
  <c r="AS1300" i="4"/>
  <c r="AT1300" i="4"/>
  <c r="AS1301" i="4"/>
  <c r="AT1301" i="4"/>
  <c r="AS1302" i="4"/>
  <c r="AT1302" i="4"/>
  <c r="AS1303" i="4"/>
  <c r="AT1303" i="4"/>
  <c r="AS1304" i="4"/>
  <c r="AT1304" i="4"/>
  <c r="AS1305" i="4"/>
  <c r="AT1305" i="4"/>
  <c r="AS1306" i="4"/>
  <c r="AT1306" i="4"/>
  <c r="AS1307" i="4"/>
  <c r="AT1307" i="4"/>
  <c r="AS1308" i="4"/>
  <c r="AT1308" i="4"/>
  <c r="AS1309" i="4"/>
  <c r="AT1309" i="4"/>
  <c r="AS1310" i="4"/>
  <c r="AT1310" i="4"/>
  <c r="AS1311" i="4"/>
  <c r="BT763" i="27" s="1"/>
  <c r="AT1311" i="4"/>
  <c r="AS1312" i="4"/>
  <c r="AT1312" i="4"/>
  <c r="AS1313" i="4"/>
  <c r="AT1313" i="4"/>
  <c r="AS1314" i="4"/>
  <c r="AT1314" i="4"/>
  <c r="AS1315" i="4"/>
  <c r="AT1315" i="4"/>
  <c r="AS1316" i="4"/>
  <c r="AT1316" i="4"/>
  <c r="AS1317" i="4"/>
  <c r="AT1317" i="4"/>
  <c r="AS1318" i="4"/>
  <c r="AT1318" i="4"/>
  <c r="AS1319" i="4"/>
  <c r="AT1319" i="4"/>
  <c r="AS1320" i="4"/>
  <c r="AT1320" i="4"/>
  <c r="AS1321" i="4"/>
  <c r="AT1321" i="4"/>
  <c r="AS1322" i="4"/>
  <c r="AT1322" i="4"/>
  <c r="AS1323" i="4"/>
  <c r="AT1323" i="4"/>
  <c r="AS1324" i="4"/>
  <c r="AT1324" i="4"/>
  <c r="AS1325" i="4"/>
  <c r="AT1325" i="4"/>
  <c r="AS1326" i="4"/>
  <c r="AT1326" i="4"/>
  <c r="AS1327" i="4"/>
  <c r="AT1327" i="4"/>
  <c r="H419" i="27" l="1"/>
  <c r="H394" i="27"/>
  <c r="H553" i="27"/>
  <c r="BJ553" i="27" s="1"/>
  <c r="H475" i="27"/>
  <c r="AQ1441" i="4"/>
  <c r="AR1441" i="4" s="1"/>
  <c r="H378" i="27"/>
  <c r="H370" i="27"/>
  <c r="H362" i="27"/>
  <c r="H570" i="27"/>
  <c r="H357" i="27"/>
  <c r="BJ357" i="27" s="1"/>
  <c r="H645" i="27"/>
  <c r="BJ645" i="27" s="1"/>
  <c r="AQ1434" i="4"/>
  <c r="AR1434" i="4" s="1"/>
  <c r="H351" i="27"/>
  <c r="H349" i="27"/>
  <c r="BJ349" i="27" s="1"/>
  <c r="BN349" i="27" s="1"/>
  <c r="AQ1433" i="4"/>
  <c r="AR1433" i="4" s="1"/>
  <c r="H346" i="27"/>
  <c r="H343" i="27"/>
  <c r="H340" i="27"/>
  <c r="H335" i="27"/>
  <c r="H331" i="27"/>
  <c r="H328" i="27"/>
  <c r="H537" i="27"/>
  <c r="BJ537" i="27" s="1"/>
  <c r="AQ1427" i="4"/>
  <c r="AR1427" i="4" s="1"/>
  <c r="AQ1425" i="4"/>
  <c r="AR1425" i="4" s="1"/>
  <c r="AQ1424" i="4"/>
  <c r="AR1424" i="4" s="1"/>
  <c r="H310" i="27"/>
  <c r="H308" i="27"/>
  <c r="H307" i="27"/>
  <c r="H304" i="27"/>
  <c r="H470" i="27"/>
  <c r="H302" i="27"/>
  <c r="H301" i="27"/>
  <c r="BJ301" i="27" s="1"/>
  <c r="H494" i="27"/>
  <c r="W494" i="27" s="1"/>
  <c r="H298" i="27"/>
  <c r="H746" i="27"/>
  <c r="H639" i="27"/>
  <c r="H276" i="27"/>
  <c r="H557" i="27"/>
  <c r="BJ557" i="27" s="1"/>
  <c r="H267" i="27"/>
  <c r="H263" i="27"/>
  <c r="H465" i="27"/>
  <c r="BJ465" i="27" s="1"/>
  <c r="H251" i="27"/>
  <c r="H246" i="27"/>
  <c r="H241" i="27"/>
  <c r="BJ241" i="27" s="1"/>
  <c r="H682" i="27"/>
  <c r="H231" i="27"/>
  <c r="H226" i="27"/>
  <c r="H223" i="27"/>
  <c r="H221" i="27"/>
  <c r="BJ221" i="27" s="1"/>
  <c r="H217" i="27"/>
  <c r="BJ217" i="27" s="1"/>
  <c r="H207" i="27"/>
  <c r="H461" i="27"/>
  <c r="BJ461" i="27" s="1"/>
  <c r="H459" i="27"/>
  <c r="H188" i="27"/>
  <c r="H186" i="27"/>
  <c r="H596" i="27"/>
  <c r="H489" i="27"/>
  <c r="BJ489" i="27" s="1"/>
  <c r="H173" i="27"/>
  <c r="BJ173" i="27" s="1"/>
  <c r="H172" i="27"/>
  <c r="H578" i="27"/>
  <c r="AQ1392" i="4"/>
  <c r="AR1392" i="4" s="1"/>
  <c r="H165" i="27"/>
  <c r="BJ165" i="27" s="1"/>
  <c r="H725" i="27"/>
  <c r="BJ725" i="27" s="1"/>
  <c r="H163" i="27"/>
  <c r="H160" i="27"/>
  <c r="H451" i="27"/>
  <c r="W451" i="27" s="1"/>
  <c r="H157" i="27"/>
  <c r="BJ157" i="27" s="1"/>
  <c r="H506" i="27"/>
  <c r="H150" i="27"/>
  <c r="H148" i="27"/>
  <c r="H145" i="27"/>
  <c r="BJ145" i="27" s="1"/>
  <c r="H141" i="27"/>
  <c r="BJ141" i="27" s="1"/>
  <c r="H140" i="27"/>
  <c r="H137" i="27"/>
  <c r="BJ137" i="27" s="1"/>
  <c r="H131" i="27"/>
  <c r="H127" i="27"/>
  <c r="H122" i="27"/>
  <c r="H119" i="27"/>
  <c r="H517" i="27"/>
  <c r="BJ517" i="27" s="1"/>
  <c r="BN517" i="27" s="1"/>
  <c r="H118" i="27"/>
  <c r="H446" i="27"/>
  <c r="H113" i="27"/>
  <c r="BJ113" i="27" s="1"/>
  <c r="H519" i="27"/>
  <c r="H482" i="27"/>
  <c r="H109" i="27"/>
  <c r="BJ109" i="27" s="1"/>
  <c r="H107" i="27"/>
  <c r="H105" i="27"/>
  <c r="BJ105" i="27" s="1"/>
  <c r="H102" i="27"/>
  <c r="H100" i="27"/>
  <c r="BJ100" i="27" s="1"/>
  <c r="H98" i="27"/>
  <c r="H94" i="27"/>
  <c r="H90" i="27"/>
  <c r="H85" i="27"/>
  <c r="BJ85" i="27" s="1"/>
  <c r="H443" i="27"/>
  <c r="H78" i="27"/>
  <c r="H76" i="27"/>
  <c r="H73" i="27"/>
  <c r="BJ73" i="27" s="1"/>
  <c r="H69" i="27"/>
  <c r="BJ69" i="27" s="1"/>
  <c r="H67" i="27"/>
  <c r="H63" i="27"/>
  <c r="H59" i="27"/>
  <c r="H58" i="27"/>
  <c r="H707" i="27"/>
  <c r="H706" i="27"/>
  <c r="H439" i="27"/>
  <c r="H48" i="27"/>
  <c r="BJ48" i="27" s="1"/>
  <c r="H44" i="27"/>
  <c r="BJ44" i="27" s="1"/>
  <c r="H41" i="27"/>
  <c r="H39" i="27"/>
  <c r="AQ1430" i="4"/>
  <c r="AR1430" i="4" s="1"/>
  <c r="AQ1423" i="4"/>
  <c r="AR1423" i="4" s="1"/>
  <c r="H550" i="27"/>
  <c r="H542" i="27"/>
  <c r="H601" i="27"/>
  <c r="BJ601" i="27" s="1"/>
  <c r="H610" i="27"/>
  <c r="W694" i="27"/>
  <c r="BG770" i="27"/>
  <c r="BG732" i="27"/>
  <c r="BG727" i="27"/>
  <c r="BG765" i="27"/>
  <c r="BN413" i="27"/>
  <c r="BG750" i="27"/>
  <c r="BG748" i="27"/>
  <c r="BG719" i="27"/>
  <c r="W651" i="27"/>
  <c r="BG723" i="27"/>
  <c r="BG747" i="27"/>
  <c r="BG717" i="27"/>
  <c r="BN661" i="27"/>
  <c r="BG715" i="27"/>
  <c r="AQ1450" i="4"/>
  <c r="AR1450" i="4" s="1"/>
  <c r="AQ1467" i="4"/>
  <c r="AR1467" i="4" s="1"/>
  <c r="AQ1449" i="4"/>
  <c r="AR1449" i="4" s="1"/>
  <c r="AQ1466" i="4"/>
  <c r="AR1466" i="4" s="1"/>
  <c r="AQ1443" i="4"/>
  <c r="AR1443" i="4" s="1"/>
  <c r="AQ1460" i="4"/>
  <c r="AR1460" i="4" s="1"/>
  <c r="AM615" i="27"/>
  <c r="H715" i="27"/>
  <c r="W715" i="27" s="1"/>
  <c r="AQ1446" i="4"/>
  <c r="AR1446" i="4" s="1"/>
  <c r="AQ1463" i="4"/>
  <c r="AR1463" i="4" s="1"/>
  <c r="AQ1442" i="4"/>
  <c r="AR1442" i="4" s="1"/>
  <c r="AQ1459" i="4"/>
  <c r="AR1459" i="4" s="1"/>
  <c r="H607" i="27"/>
  <c r="W607" i="27" s="1"/>
  <c r="H540" i="27"/>
  <c r="BJ540" i="27" s="1"/>
  <c r="BN540" i="27" s="1"/>
  <c r="H595" i="27"/>
  <c r="AM414" i="27"/>
  <c r="H425" i="27"/>
  <c r="BJ425" i="27" s="1"/>
  <c r="BN425" i="27" s="1"/>
  <c r="H387" i="27"/>
  <c r="BJ387" i="27" s="1"/>
  <c r="BN387" i="27" s="1"/>
  <c r="AQ1454" i="4"/>
  <c r="AR1454" i="4" s="1"/>
  <c r="AQ1472" i="4"/>
  <c r="AR1472" i="4" s="1"/>
  <c r="AQ1451" i="4"/>
  <c r="AR1451" i="4" s="1"/>
  <c r="AQ1468" i="4"/>
  <c r="AR1468" i="4" s="1"/>
  <c r="AQ1444" i="4"/>
  <c r="AR1444" i="4" s="1"/>
  <c r="H776" i="27"/>
  <c r="AQ1461" i="4"/>
  <c r="AR1461" i="4" s="1"/>
  <c r="AQ1431" i="4"/>
  <c r="AR1431" i="4" s="1"/>
  <c r="AQ1419" i="4"/>
  <c r="AR1419" i="4" s="1"/>
  <c r="AQ1403" i="4"/>
  <c r="AR1403" i="4" s="1"/>
  <c r="W778" i="27"/>
  <c r="BJ778" i="27"/>
  <c r="BN778" i="27" s="1"/>
  <c r="AM421" i="27"/>
  <c r="AQ1457" i="4"/>
  <c r="AR1457" i="4" s="1"/>
  <c r="AQ1475" i="4"/>
  <c r="AR1475" i="4" s="1"/>
  <c r="H768" i="27"/>
  <c r="BJ768" i="27" s="1"/>
  <c r="BN768" i="27" s="1"/>
  <c r="AQ1470" i="4"/>
  <c r="AR1470" i="4" s="1"/>
  <c r="AQ1452" i="4"/>
  <c r="AR1452" i="4" s="1"/>
  <c r="AQ1469" i="4"/>
  <c r="AR1469" i="4" s="1"/>
  <c r="BJ779" i="27"/>
  <c r="BN779" i="27" s="1"/>
  <c r="W779" i="27"/>
  <c r="AQ1456" i="4"/>
  <c r="AR1456" i="4" s="1"/>
  <c r="AQ1474" i="4"/>
  <c r="AR1474" i="4" s="1"/>
  <c r="AQ1453" i="4"/>
  <c r="AR1453" i="4" s="1"/>
  <c r="AQ1471" i="4"/>
  <c r="AR1471" i="4" s="1"/>
  <c r="AQ1429" i="4"/>
  <c r="AR1429" i="4" s="1"/>
  <c r="AQ1458" i="4"/>
  <c r="AR1458" i="4" s="1"/>
  <c r="AQ1476" i="4"/>
  <c r="AR1476" i="4" s="1"/>
  <c r="H417" i="27"/>
  <c r="BJ417" i="27" s="1"/>
  <c r="AQ1455" i="4"/>
  <c r="AR1455" i="4" s="1"/>
  <c r="H777" i="27"/>
  <c r="AQ1473" i="4"/>
  <c r="AR1473" i="4" s="1"/>
  <c r="H497" i="27"/>
  <c r="BJ497" i="27" s="1"/>
  <c r="H410" i="27"/>
  <c r="W410" i="27" s="1"/>
  <c r="H406" i="27"/>
  <c r="W406" i="27" s="1"/>
  <c r="H766" i="27"/>
  <c r="BJ766" i="27" s="1"/>
  <c r="BN766" i="27" s="1"/>
  <c r="H476" i="27"/>
  <c r="H547" i="27"/>
  <c r="BJ547" i="27" s="1"/>
  <c r="BN547" i="27" s="1"/>
  <c r="H384" i="27"/>
  <c r="BJ384" i="27" s="1"/>
  <c r="BN384" i="27" s="1"/>
  <c r="AQ1445" i="4"/>
  <c r="AR1445" i="4" s="1"/>
  <c r="AQ1462" i="4"/>
  <c r="AR1462" i="4" s="1"/>
  <c r="H773" i="27"/>
  <c r="BJ773" i="27" s="1"/>
  <c r="BN773" i="27" s="1"/>
  <c r="H380" i="27"/>
  <c r="BJ380" i="27" s="1"/>
  <c r="BN380" i="27" s="1"/>
  <c r="H372" i="27"/>
  <c r="W372" i="27" s="1"/>
  <c r="H546" i="27"/>
  <c r="H761" i="27"/>
  <c r="BJ761" i="27" s="1"/>
  <c r="BN761" i="27" s="1"/>
  <c r="AQ1436" i="4"/>
  <c r="AR1436" i="4" s="1"/>
  <c r="H365" i="27"/>
  <c r="BJ365" i="27" s="1"/>
  <c r="BN365" i="27" s="1"/>
  <c r="H363" i="27"/>
  <c r="H360" i="27"/>
  <c r="W360" i="27" s="1"/>
  <c r="H359" i="27"/>
  <c r="W359" i="27" s="1"/>
  <c r="H756" i="27"/>
  <c r="W756" i="27" s="1"/>
  <c r="H353" i="27"/>
  <c r="BJ353" i="27" s="1"/>
  <c r="H642" i="27"/>
  <c r="W642" i="27" s="1"/>
  <c r="H344" i="27"/>
  <c r="BJ344" i="27" s="1"/>
  <c r="BN344" i="27" s="1"/>
  <c r="AQ1432" i="4"/>
  <c r="AR1432" i="4" s="1"/>
  <c r="H338" i="27"/>
  <c r="H336" i="27"/>
  <c r="W336" i="27" s="1"/>
  <c r="H333" i="27"/>
  <c r="BJ333" i="27" s="1"/>
  <c r="BN333" i="27" s="1"/>
  <c r="H326" i="27"/>
  <c r="W326" i="27" s="1"/>
  <c r="AQ1426" i="4"/>
  <c r="AR1426" i="4" s="1"/>
  <c r="H318" i="27"/>
  <c r="BJ318" i="27" s="1"/>
  <c r="BN318" i="27" s="1"/>
  <c r="H750" i="27"/>
  <c r="W750" i="27" s="1"/>
  <c r="H309" i="27"/>
  <c r="BJ309" i="27" s="1"/>
  <c r="BN309" i="27" s="1"/>
  <c r="H305" i="27"/>
  <c r="BJ305" i="27" s="1"/>
  <c r="H430" i="27"/>
  <c r="W430" i="27" s="1"/>
  <c r="H295" i="27"/>
  <c r="W295" i="27" s="1"/>
  <c r="H743" i="27"/>
  <c r="BJ743" i="27" s="1"/>
  <c r="BN743" i="27" s="1"/>
  <c r="H284" i="27"/>
  <c r="H280" i="27"/>
  <c r="BJ280" i="27" s="1"/>
  <c r="BN280" i="27" s="1"/>
  <c r="H268" i="27"/>
  <c r="W268" i="27" s="1"/>
  <c r="H265" i="27"/>
  <c r="BJ265" i="27" s="1"/>
  <c r="BN265" i="27" s="1"/>
  <c r="H261" i="27"/>
  <c r="BJ261" i="27" s="1"/>
  <c r="H260" i="27"/>
  <c r="W260" i="27" s="1"/>
  <c r="H258" i="27"/>
  <c r="BJ258" i="27" s="1"/>
  <c r="BN258" i="27" s="1"/>
  <c r="H253" i="27"/>
  <c r="BJ253" i="27" s="1"/>
  <c r="H735" i="27"/>
  <c r="H243" i="27"/>
  <c r="W243" i="27" s="1"/>
  <c r="H462" i="27"/>
  <c r="W462" i="27" s="1"/>
  <c r="H232" i="27"/>
  <c r="AM232" i="27" s="1"/>
  <c r="H229" i="27"/>
  <c r="BJ229" i="27" s="1"/>
  <c r="H586" i="27"/>
  <c r="W586" i="27" s="1"/>
  <c r="H222" i="27"/>
  <c r="W222" i="27" s="1"/>
  <c r="H216" i="27"/>
  <c r="W216" i="27" s="1"/>
  <c r="H214" i="27"/>
  <c r="AM524" i="27"/>
  <c r="H422" i="27"/>
  <c r="AM422" i="27" s="1"/>
  <c r="B424" i="27"/>
  <c r="T424" i="27" s="1"/>
  <c r="B423" i="27"/>
  <c r="B425" i="27"/>
  <c r="T425" i="27" s="1"/>
  <c r="AQ490" i="4"/>
  <c r="B422" i="27"/>
  <c r="T422" i="27" s="1"/>
  <c r="B663" i="27"/>
  <c r="T663" i="27" s="1"/>
  <c r="BG724" i="27"/>
  <c r="BG739" i="27"/>
  <c r="BG741" i="27"/>
  <c r="BG743" i="27"/>
  <c r="BG745" i="27"/>
  <c r="BG753" i="27"/>
  <c r="BG763" i="27"/>
  <c r="BG766" i="27"/>
  <c r="BG768" i="27"/>
  <c r="BG736" i="27"/>
  <c r="BG734" i="27"/>
  <c r="BG720" i="27"/>
  <c r="BG740" i="27"/>
  <c r="BG742" i="27"/>
  <c r="BG744" i="27"/>
  <c r="BG760" i="27"/>
  <c r="BG762" i="27"/>
  <c r="BG764" i="27"/>
  <c r="BG767" i="27"/>
  <c r="AW769" i="27"/>
  <c r="AW772" i="27"/>
  <c r="AW750" i="27"/>
  <c r="AY750" i="27" s="1"/>
  <c r="AW754" i="27"/>
  <c r="AY754" i="27" s="1"/>
  <c r="AW757" i="27"/>
  <c r="AM443" i="27"/>
  <c r="BT764" i="27"/>
  <c r="BT762" i="27"/>
  <c r="BT760" i="27"/>
  <c r="BT770" i="27"/>
  <c r="BT768" i="27"/>
  <c r="BT773" i="27"/>
  <c r="BT761" i="27"/>
  <c r="BT771" i="27"/>
  <c r="BT769" i="27"/>
  <c r="BT767" i="27"/>
  <c r="BT774" i="27"/>
  <c r="AW744" i="27"/>
  <c r="AY744" i="27" s="1"/>
  <c r="AM391" i="27"/>
  <c r="AM259" i="27"/>
  <c r="AM231" i="27"/>
  <c r="AM223" i="27"/>
  <c r="AM183" i="27"/>
  <c r="AW753" i="27"/>
  <c r="AY753" i="27" s="1"/>
  <c r="AW759" i="27"/>
  <c r="AW761" i="27"/>
  <c r="AW763" i="27"/>
  <c r="AW766" i="27"/>
  <c r="AM578" i="27"/>
  <c r="AM474" i="27"/>
  <c r="AM370" i="27"/>
  <c r="AM338" i="27"/>
  <c r="AM322" i="27"/>
  <c r="AM306" i="27"/>
  <c r="AM298" i="27"/>
  <c r="AM385" i="27"/>
  <c r="AM357" i="27"/>
  <c r="AM141" i="27"/>
  <c r="AM85" i="27"/>
  <c r="AW751" i="27"/>
  <c r="AY751" i="27" s="1"/>
  <c r="AW755" i="27"/>
  <c r="AW758" i="27"/>
  <c r="AW760" i="27"/>
  <c r="AW762" i="27"/>
  <c r="AW764" i="27"/>
  <c r="AM476" i="27"/>
  <c r="AM284" i="27"/>
  <c r="AW747" i="27"/>
  <c r="AY747" i="27" s="1"/>
  <c r="AW752" i="27"/>
  <c r="AY752" i="27" s="1"/>
  <c r="AW756" i="27"/>
  <c r="AY756" i="27" s="1"/>
  <c r="AW765" i="27"/>
  <c r="AW770" i="27"/>
  <c r="AW768" i="27"/>
  <c r="AW771" i="27"/>
  <c r="AW767" i="27"/>
  <c r="AW774" i="27"/>
  <c r="AW775" i="27"/>
  <c r="AY775" i="27" s="1"/>
  <c r="AQ1352" i="4"/>
  <c r="H35" i="27"/>
  <c r="AM35" i="27" s="1"/>
  <c r="H33" i="27"/>
  <c r="W33" i="27" s="1"/>
  <c r="H32" i="27"/>
  <c r="BJ32" i="27" s="1"/>
  <c r="BN32" i="27" s="1"/>
  <c r="H31" i="27"/>
  <c r="BJ31" i="27" s="1"/>
  <c r="BN31" i="27" s="1"/>
  <c r="H28" i="27"/>
  <c r="BJ28" i="27" s="1"/>
  <c r="BN28" i="27" s="1"/>
  <c r="H25" i="27"/>
  <c r="W25" i="27" s="1"/>
  <c r="H17" i="27"/>
  <c r="BJ17" i="27" s="1"/>
  <c r="BN17" i="27" s="1"/>
  <c r="H435" i="27"/>
  <c r="W435" i="27" s="1"/>
  <c r="H14" i="27"/>
  <c r="W14" i="27" s="1"/>
  <c r="H9" i="27"/>
  <c r="BJ9" i="27" s="1"/>
  <c r="BN9" i="27" s="1"/>
  <c r="H8" i="27"/>
  <c r="BJ8" i="27" s="1"/>
  <c r="BN8" i="27" s="1"/>
  <c r="H6" i="27"/>
  <c r="BJ6" i="27" s="1"/>
  <c r="BN6" i="27" s="1"/>
  <c r="H212" i="27"/>
  <c r="W212" i="27" s="1"/>
  <c r="H206" i="27"/>
  <c r="W206" i="27" s="1"/>
  <c r="H201" i="27"/>
  <c r="BJ201" i="27" s="1"/>
  <c r="BN201" i="27" s="1"/>
  <c r="H200" i="27"/>
  <c r="W200" i="27" s="1"/>
  <c r="H509" i="27"/>
  <c r="BJ509" i="27" s="1"/>
  <c r="BN509" i="27" s="1"/>
  <c r="H199" i="27"/>
  <c r="W199" i="27" s="1"/>
  <c r="H731" i="27"/>
  <c r="W731" i="27" s="1"/>
  <c r="H196" i="27"/>
  <c r="BJ196" i="27" s="1"/>
  <c r="BN196" i="27" s="1"/>
  <c r="H193" i="27"/>
  <c r="BJ193" i="27" s="1"/>
  <c r="BN193" i="27" s="1"/>
  <c r="H460" i="27"/>
  <c r="W460" i="27" s="1"/>
  <c r="H545" i="27"/>
  <c r="BJ545" i="27" s="1"/>
  <c r="BN545" i="27" s="1"/>
  <c r="H729" i="27"/>
  <c r="BJ729" i="27" s="1"/>
  <c r="BN729" i="27" s="1"/>
  <c r="H185" i="27"/>
  <c r="BJ185" i="27" s="1"/>
  <c r="BN185" i="27" s="1"/>
  <c r="H493" i="27"/>
  <c r="BJ493" i="27" s="1"/>
  <c r="BN493" i="27" s="1"/>
  <c r="H554" i="27"/>
  <c r="BJ554" i="27" s="1"/>
  <c r="BN554" i="27" s="1"/>
  <c r="H458" i="27"/>
  <c r="BJ458" i="27" s="1"/>
  <c r="BN458" i="27" s="1"/>
  <c r="H181" i="27"/>
  <c r="BJ181" i="27" s="1"/>
  <c r="BN181" i="27" s="1"/>
  <c r="H492" i="27"/>
  <c r="BJ492" i="27" s="1"/>
  <c r="BN492" i="27" s="1"/>
  <c r="H490" i="27"/>
  <c r="BJ490" i="27" s="1"/>
  <c r="BN490" i="27" s="1"/>
  <c r="H171" i="27"/>
  <c r="H170" i="27"/>
  <c r="BJ170" i="27" s="1"/>
  <c r="BN170" i="27" s="1"/>
  <c r="H167" i="27"/>
  <c r="AM167" i="27" s="1"/>
  <c r="H727" i="27"/>
  <c r="W727" i="27" s="1"/>
  <c r="H726" i="27"/>
  <c r="W726" i="27" s="1"/>
  <c r="H529" i="27"/>
  <c r="BJ529" i="27" s="1"/>
  <c r="BN529" i="27" s="1"/>
  <c r="H429" i="27"/>
  <c r="BJ429" i="27" s="1"/>
  <c r="BN429" i="27" s="1"/>
  <c r="H452" i="27"/>
  <c r="W452" i="27" s="1"/>
  <c r="H154" i="27"/>
  <c r="W154" i="27" s="1"/>
  <c r="H428" i="27"/>
  <c r="W428" i="27" s="1"/>
  <c r="H147" i="27"/>
  <c r="H144" i="27"/>
  <c r="BJ144" i="27" s="1"/>
  <c r="BN144" i="27" s="1"/>
  <c r="H135" i="27"/>
  <c r="BJ135" i="27" s="1"/>
  <c r="BN135" i="27" s="1"/>
  <c r="H486" i="27"/>
  <c r="W486" i="27" s="1"/>
  <c r="H722" i="27"/>
  <c r="W722" i="27" s="1"/>
  <c r="H130" i="27"/>
  <c r="W130" i="27" s="1"/>
  <c r="H448" i="27"/>
  <c r="BJ448" i="27" s="1"/>
  <c r="BN448" i="27" s="1"/>
  <c r="H129" i="27"/>
  <c r="BJ129" i="27" s="1"/>
  <c r="BN129" i="27" s="1"/>
  <c r="H128" i="27"/>
  <c r="W128" i="27" s="1"/>
  <c r="H526" i="27"/>
  <c r="BJ526" i="27" s="1"/>
  <c r="BN526" i="27" s="1"/>
  <c r="H121" i="27"/>
  <c r="BJ121" i="27" s="1"/>
  <c r="BN121" i="27" s="1"/>
  <c r="H483" i="27"/>
  <c r="BJ483" i="27" s="1"/>
  <c r="BN483" i="27" s="1"/>
  <c r="H117" i="27"/>
  <c r="BJ117" i="27" s="1"/>
  <c r="BN117" i="27" s="1"/>
  <c r="H116" i="27"/>
  <c r="BJ116" i="27" s="1"/>
  <c r="BN116" i="27" s="1"/>
  <c r="H115" i="27"/>
  <c r="W115" i="27" s="1"/>
  <c r="H444" i="27"/>
  <c r="BJ444" i="27" s="1"/>
  <c r="BN444" i="27" s="1"/>
  <c r="H112" i="27"/>
  <c r="W112" i="27" s="1"/>
  <c r="H111" i="27"/>
  <c r="BJ111" i="27" s="1"/>
  <c r="BN111" i="27" s="1"/>
  <c r="H504" i="27"/>
  <c r="W504" i="27" s="1"/>
  <c r="H541" i="27"/>
  <c r="BJ541" i="27" s="1"/>
  <c r="BN541" i="27" s="1"/>
  <c r="H602" i="27"/>
  <c r="W602" i="27" s="1"/>
  <c r="H106" i="27"/>
  <c r="BJ106" i="27" s="1"/>
  <c r="BN106" i="27" s="1"/>
  <c r="H104" i="27"/>
  <c r="W104" i="27" s="1"/>
  <c r="H101" i="27"/>
  <c r="BJ101" i="27" s="1"/>
  <c r="BN101" i="27" s="1"/>
  <c r="H96" i="27"/>
  <c r="H93" i="27"/>
  <c r="BJ93" i="27" s="1"/>
  <c r="BN93" i="27" s="1"/>
  <c r="H92" i="27"/>
  <c r="BJ92" i="27" s="1"/>
  <c r="BN92" i="27" s="1"/>
  <c r="H503" i="27"/>
  <c r="AM503" i="27" s="1"/>
  <c r="H89" i="27"/>
  <c r="BJ89" i="27" s="1"/>
  <c r="BN89" i="27" s="1"/>
  <c r="H87" i="27"/>
  <c r="W87" i="27" s="1"/>
  <c r="H84" i="27"/>
  <c r="BJ84" i="27" s="1"/>
  <c r="BN84" i="27" s="1"/>
  <c r="H80" i="27"/>
  <c r="W80" i="27" s="1"/>
  <c r="H584" i="27"/>
  <c r="W584" i="27" s="1"/>
  <c r="H71" i="27"/>
  <c r="W71" i="27" s="1"/>
  <c r="H68" i="27"/>
  <c r="BJ68" i="27" s="1"/>
  <c r="BN68" i="27" s="1"/>
  <c r="H582" i="27"/>
  <c r="W582" i="27" s="1"/>
  <c r="H549" i="27"/>
  <c r="BJ549" i="27" s="1"/>
  <c r="BN549" i="27" s="1"/>
  <c r="H60" i="27"/>
  <c r="BJ60" i="27" s="1"/>
  <c r="BN60" i="27" s="1"/>
  <c r="H442" i="27"/>
  <c r="BJ442" i="27" s="1"/>
  <c r="BN442" i="27" s="1"/>
  <c r="H57" i="27"/>
  <c r="W57" i="27" s="1"/>
  <c r="H53" i="27"/>
  <c r="BJ53" i="27" s="1"/>
  <c r="BN53" i="27" s="1"/>
  <c r="H616" i="27"/>
  <c r="W616" i="27" s="1"/>
  <c r="H50" i="27"/>
  <c r="BJ50" i="27" s="1"/>
  <c r="BN50" i="27" s="1"/>
  <c r="H43" i="27"/>
  <c r="W43" i="27" s="1"/>
  <c r="H593" i="27"/>
  <c r="BJ593" i="27" s="1"/>
  <c r="BN593" i="27" s="1"/>
  <c r="H36" i="27"/>
  <c r="BJ36" i="27" s="1"/>
  <c r="BN36" i="27" s="1"/>
  <c r="H499" i="27"/>
  <c r="W499" i="27" s="1"/>
  <c r="H516" i="27"/>
  <c r="W516" i="27" s="1"/>
  <c r="H498" i="27"/>
  <c r="AM498" i="27" s="1"/>
  <c r="H29" i="27"/>
  <c r="W29" i="27" s="1"/>
  <c r="H588" i="27"/>
  <c r="BJ588" i="27" s="1"/>
  <c r="BN588" i="27" s="1"/>
  <c r="H19" i="27"/>
  <c r="W19" i="27" s="1"/>
  <c r="H15" i="27"/>
  <c r="AM15" i="27" s="1"/>
  <c r="H13" i="27"/>
  <c r="BJ13" i="27" s="1"/>
  <c r="BN13" i="27" s="1"/>
  <c r="H10" i="27"/>
  <c r="W10" i="27" s="1"/>
  <c r="H4" i="27"/>
  <c r="BJ4" i="27" s="1"/>
  <c r="BN4" i="27" s="1"/>
  <c r="H420" i="27"/>
  <c r="W420" i="27" s="1"/>
  <c r="H418" i="27"/>
  <c r="BJ418" i="27" s="1"/>
  <c r="BN418" i="27" s="1"/>
  <c r="H770" i="27"/>
  <c r="W770" i="27" s="1"/>
  <c r="H772" i="27"/>
  <c r="BJ772" i="27" s="1"/>
  <c r="BN772" i="27" s="1"/>
  <c r="H771" i="27"/>
  <c r="W771" i="27" s="1"/>
  <c r="H416" i="27"/>
  <c r="H415" i="27"/>
  <c r="H412" i="27"/>
  <c r="W412" i="27" s="1"/>
  <c r="H409" i="27"/>
  <c r="BJ409" i="27" s="1"/>
  <c r="BN409" i="27" s="1"/>
  <c r="H408" i="27"/>
  <c r="BJ408" i="27" s="1"/>
  <c r="BN408" i="27" s="1"/>
  <c r="H402" i="27"/>
  <c r="W402" i="27" s="1"/>
  <c r="H580" i="27"/>
  <c r="W580" i="27" s="1"/>
  <c r="H398" i="27"/>
  <c r="BJ398" i="27" s="1"/>
  <c r="BN398" i="27" s="1"/>
  <c r="H396" i="27"/>
  <c r="BJ396" i="27" s="1"/>
  <c r="BN396" i="27" s="1"/>
  <c r="H393" i="27"/>
  <c r="BJ393" i="27" s="1"/>
  <c r="BN393" i="27" s="1"/>
  <c r="AQ1448" i="4"/>
  <c r="AR1448" i="4" s="1"/>
  <c r="H389" i="27"/>
  <c r="BJ389" i="27" s="1"/>
  <c r="BN389" i="27" s="1"/>
  <c r="H386" i="27"/>
  <c r="W386" i="27" s="1"/>
  <c r="H559" i="27"/>
  <c r="W559" i="27" s="1"/>
  <c r="H655" i="27"/>
  <c r="W655" i="27" s="1"/>
  <c r="H654" i="27"/>
  <c r="BJ654" i="27" s="1"/>
  <c r="BN654" i="27" s="1"/>
  <c r="H383" i="27"/>
  <c r="W383" i="27" s="1"/>
  <c r="H552" i="27"/>
  <c r="W552" i="27" s="1"/>
  <c r="H382" i="27"/>
  <c r="AM382" i="27" s="1"/>
  <c r="H381" i="27"/>
  <c r="BJ381" i="27" s="1"/>
  <c r="BN381" i="27" s="1"/>
  <c r="H377" i="27"/>
  <c r="BJ377" i="27" s="1"/>
  <c r="BN377" i="27" s="1"/>
  <c r="H375" i="27"/>
  <c r="AM375" i="27" s="1"/>
  <c r="H496" i="27"/>
  <c r="BJ496" i="27" s="1"/>
  <c r="BN496" i="27" s="1"/>
  <c r="H368" i="27"/>
  <c r="BJ368" i="27" s="1"/>
  <c r="BN368" i="27" s="1"/>
  <c r="H366" i="27"/>
  <c r="W366" i="27" s="1"/>
  <c r="H358" i="27"/>
  <c r="W358" i="27" s="1"/>
  <c r="H356" i="27"/>
  <c r="W356" i="27" s="1"/>
  <c r="H473" i="27"/>
  <c r="BJ473" i="27" s="1"/>
  <c r="BN473" i="27" s="1"/>
  <c r="H755" i="27"/>
  <c r="W755" i="27" s="1"/>
  <c r="H350" i="27"/>
  <c r="W350" i="27" s="1"/>
  <c r="H347" i="27"/>
  <c r="W347" i="27" s="1"/>
  <c r="H345" i="27"/>
  <c r="BJ345" i="27" s="1"/>
  <c r="BN345" i="27" s="1"/>
  <c r="H341" i="27"/>
  <c r="BJ341" i="27" s="1"/>
  <c r="BN341" i="27" s="1"/>
  <c r="H339" i="27"/>
  <c r="AM339" i="27" s="1"/>
  <c r="H334" i="27"/>
  <c r="W334" i="27" s="1"/>
  <c r="H330" i="27"/>
  <c r="BJ330" i="27" s="1"/>
  <c r="BN330" i="27" s="1"/>
  <c r="H329" i="27"/>
  <c r="BJ329" i="27" s="1"/>
  <c r="BN329" i="27" s="1"/>
  <c r="H327" i="27"/>
  <c r="W327" i="27" s="1"/>
  <c r="H510" i="27"/>
  <c r="W510" i="27" s="1"/>
  <c r="H323" i="27"/>
  <c r="BJ323" i="27" s="1"/>
  <c r="BN323" i="27" s="1"/>
  <c r="H604" i="27"/>
  <c r="W604" i="27" s="1"/>
  <c r="H753" i="27"/>
  <c r="BJ753" i="27" s="1"/>
  <c r="BN753" i="27" s="1"/>
  <c r="H320" i="27"/>
  <c r="W320" i="27" s="1"/>
  <c r="H315" i="27"/>
  <c r="BJ315" i="27" s="1"/>
  <c r="BN315" i="27" s="1"/>
  <c r="H313" i="27"/>
  <c r="BJ313" i="27" s="1"/>
  <c r="BN313" i="27" s="1"/>
  <c r="H471" i="27"/>
  <c r="BJ471" i="27" s="1"/>
  <c r="BN471" i="27" s="1"/>
  <c r="H312" i="27"/>
  <c r="AM312" i="27" s="1"/>
  <c r="H688" i="27"/>
  <c r="BJ688" i="27" s="1"/>
  <c r="BN688" i="27" s="1"/>
  <c r="H745" i="27"/>
  <c r="BJ745" i="27" s="1"/>
  <c r="BN745" i="27" s="1"/>
  <c r="H603" i="27"/>
  <c r="W603" i="27" s="1"/>
  <c r="H294" i="27"/>
  <c r="BJ294" i="27" s="1"/>
  <c r="BN294" i="27" s="1"/>
  <c r="H293" i="27"/>
  <c r="BJ293" i="27" s="1"/>
  <c r="BN293" i="27" s="1"/>
  <c r="H292" i="27"/>
  <c r="W292" i="27" s="1"/>
  <c r="H290" i="27"/>
  <c r="BJ290" i="27" s="1"/>
  <c r="BN290" i="27" s="1"/>
  <c r="H289" i="27"/>
  <c r="BJ289" i="27" s="1"/>
  <c r="BN289" i="27" s="1"/>
  <c r="H288" i="27"/>
  <c r="AM288" i="27" s="1"/>
  <c r="H286" i="27"/>
  <c r="AM286" i="27" s="1"/>
  <c r="H278" i="27"/>
  <c r="AM278" i="27" s="1"/>
  <c r="H277" i="27"/>
  <c r="BJ277" i="27" s="1"/>
  <c r="BN277" i="27" s="1"/>
  <c r="H275" i="27"/>
  <c r="BJ275" i="27" s="1"/>
  <c r="BN275" i="27" s="1"/>
  <c r="H274" i="27"/>
  <c r="W274" i="27" s="1"/>
  <c r="H272" i="27"/>
  <c r="AM272" i="27" s="1"/>
  <c r="H589" i="27"/>
  <c r="BJ589" i="27" s="1"/>
  <c r="BN589" i="27" s="1"/>
  <c r="H269" i="27"/>
  <c r="BJ269" i="27" s="1"/>
  <c r="BN269" i="27" s="1"/>
  <c r="H266" i="27"/>
  <c r="BJ266" i="27" s="1"/>
  <c r="BN266" i="27" s="1"/>
  <c r="H262" i="27"/>
  <c r="BJ262" i="27" s="1"/>
  <c r="BN262" i="27" s="1"/>
  <c r="H738" i="27"/>
  <c r="W738" i="27" s="1"/>
  <c r="H256" i="27"/>
  <c r="AM256" i="27" s="1"/>
  <c r="H250" i="27"/>
  <c r="BJ250" i="27" s="1"/>
  <c r="BN250" i="27" s="1"/>
  <c r="H245" i="27"/>
  <c r="BJ245" i="27" s="1"/>
  <c r="BN245" i="27" s="1"/>
  <c r="H463" i="27"/>
  <c r="W463" i="27" s="1"/>
  <c r="H240" i="27"/>
  <c r="BJ240" i="27" s="1"/>
  <c r="BN240" i="27" s="1"/>
  <c r="H236" i="27"/>
  <c r="BJ236" i="27" s="1"/>
  <c r="BN236" i="27" s="1"/>
  <c r="H635" i="27"/>
  <c r="W635" i="27" s="1"/>
  <c r="H230" i="27"/>
  <c r="BJ230" i="27" s="1"/>
  <c r="BN230" i="27" s="1"/>
  <c r="H225" i="27"/>
  <c r="BJ225" i="27" s="1"/>
  <c r="BN225" i="27" s="1"/>
  <c r="H220" i="27"/>
  <c r="BJ220" i="27" s="1"/>
  <c r="BN220" i="27" s="1"/>
  <c r="H692" i="27"/>
  <c r="BJ692" i="27" s="1"/>
  <c r="BN692" i="27" s="1"/>
  <c r="AQ1447" i="4"/>
  <c r="AR1447" i="4" s="1"/>
  <c r="H650" i="27"/>
  <c r="W650" i="27" s="1"/>
  <c r="AQ1437" i="4"/>
  <c r="AR1437" i="4" s="1"/>
  <c r="H573" i="27"/>
  <c r="BJ573" i="27" s="1"/>
  <c r="BN573" i="27" s="1"/>
  <c r="AQ1435" i="4"/>
  <c r="AR1435" i="4" s="1"/>
  <c r="H774" i="27"/>
  <c r="W774" i="27" s="1"/>
  <c r="H769" i="27"/>
  <c r="BJ769" i="27" s="1"/>
  <c r="BN769" i="27" s="1"/>
  <c r="H767" i="27"/>
  <c r="W767" i="27" s="1"/>
  <c r="H693" i="27"/>
  <c r="BJ693" i="27" s="1"/>
  <c r="BN693" i="27" s="1"/>
  <c r="H405" i="27"/>
  <c r="BJ405" i="27" s="1"/>
  <c r="BN405" i="27" s="1"/>
  <c r="H403" i="27"/>
  <c r="BJ403" i="27" s="1"/>
  <c r="BN403" i="27" s="1"/>
  <c r="H571" i="27"/>
  <c r="BJ571" i="27" s="1"/>
  <c r="BN571" i="27" s="1"/>
  <c r="H513" i="27"/>
  <c r="BJ513" i="27" s="1"/>
  <c r="BN513" i="27" s="1"/>
  <c r="H401" i="27"/>
  <c r="BJ401" i="27" s="1"/>
  <c r="BN401" i="27" s="1"/>
  <c r="H399" i="27"/>
  <c r="BJ399" i="27" s="1"/>
  <c r="BN399" i="27" s="1"/>
  <c r="H477" i="27"/>
  <c r="BJ477" i="27" s="1"/>
  <c r="BN477" i="27" s="1"/>
  <c r="H397" i="27"/>
  <c r="BJ397" i="27" s="1"/>
  <c r="BN397" i="27" s="1"/>
  <c r="H512" i="27"/>
  <c r="W512" i="27" s="1"/>
  <c r="H390" i="27"/>
  <c r="W390" i="27" s="1"/>
  <c r="H388" i="27"/>
  <c r="W388" i="27" s="1"/>
  <c r="H598" i="27"/>
  <c r="W598" i="27" s="1"/>
  <c r="H597" i="27"/>
  <c r="BJ597" i="27" s="1"/>
  <c r="BN597" i="27" s="1"/>
  <c r="H539" i="27"/>
  <c r="W539" i="27" s="1"/>
  <c r="H374" i="27"/>
  <c r="BJ374" i="27" s="1"/>
  <c r="BN374" i="27" s="1"/>
  <c r="H373" i="27"/>
  <c r="BJ373" i="27" s="1"/>
  <c r="BN373" i="27" s="1"/>
  <c r="H371" i="27"/>
  <c r="W371" i="27" s="1"/>
  <c r="H514" i="27"/>
  <c r="BJ514" i="27" s="1"/>
  <c r="BN514" i="27" s="1"/>
  <c r="H367" i="27"/>
  <c r="BJ367" i="27" s="1"/>
  <c r="BN367" i="27" s="1"/>
  <c r="H364" i="27"/>
  <c r="W364" i="27" s="1"/>
  <c r="H647" i="27"/>
  <c r="W647" i="27" s="1"/>
  <c r="H558" i="27"/>
  <c r="W558" i="27" s="1"/>
  <c r="H355" i="27"/>
  <c r="BJ355" i="27" s="1"/>
  <c r="BN355" i="27" s="1"/>
  <c r="H354" i="27"/>
  <c r="BJ354" i="27" s="1"/>
  <c r="BN354" i="27" s="1"/>
  <c r="H352" i="27"/>
  <c r="BJ352" i="27" s="1"/>
  <c r="BN352" i="27" s="1"/>
  <c r="H472" i="27"/>
  <c r="BJ472" i="27" s="1"/>
  <c r="BN472" i="27" s="1"/>
  <c r="H754" i="27"/>
  <c r="H689" i="27"/>
  <c r="BJ689" i="27" s="1"/>
  <c r="BN689" i="27" s="1"/>
  <c r="H342" i="27"/>
  <c r="W342" i="27" s="1"/>
  <c r="H337" i="27"/>
  <c r="BJ337" i="27" s="1"/>
  <c r="BN337" i="27" s="1"/>
  <c r="H332" i="27"/>
  <c r="W332" i="27" s="1"/>
  <c r="H325" i="27"/>
  <c r="BJ325" i="27" s="1"/>
  <c r="BN325" i="27" s="1"/>
  <c r="H324" i="27"/>
  <c r="W324" i="27" s="1"/>
  <c r="H321" i="27"/>
  <c r="BJ321" i="27" s="1"/>
  <c r="BN321" i="27" s="1"/>
  <c r="H319" i="27"/>
  <c r="BJ319" i="27" s="1"/>
  <c r="BN319" i="27" s="1"/>
  <c r="H316" i="27"/>
  <c r="AM316" i="27" s="1"/>
  <c r="H751" i="27"/>
  <c r="W751" i="27" s="1"/>
  <c r="H311" i="27"/>
  <c r="BJ311" i="27" s="1"/>
  <c r="BN311" i="27" s="1"/>
  <c r="H495" i="27"/>
  <c r="W495" i="27" s="1"/>
  <c r="H303" i="27"/>
  <c r="W303" i="27" s="1"/>
  <c r="H749" i="27"/>
  <c r="BJ749" i="27" s="1"/>
  <c r="BN749" i="27" s="1"/>
  <c r="H300" i="27"/>
  <c r="AM300" i="27" s="1"/>
  <c r="H748" i="27"/>
  <c r="W748" i="27" s="1"/>
  <c r="H590" i="27"/>
  <c r="W590" i="27" s="1"/>
  <c r="H296" i="27"/>
  <c r="H469" i="27"/>
  <c r="BJ469" i="27" s="1"/>
  <c r="BN469" i="27" s="1"/>
  <c r="H468" i="27"/>
  <c r="AM468" i="27" s="1"/>
  <c r="H291" i="27"/>
  <c r="BJ291" i="27" s="1"/>
  <c r="BN291" i="27" s="1"/>
  <c r="AQ1420" i="4"/>
  <c r="AR1420" i="4" s="1"/>
  <c r="H551" i="27"/>
  <c r="W551" i="27" s="1"/>
  <c r="H283" i="27"/>
  <c r="W283" i="27" s="1"/>
  <c r="H282" i="27"/>
  <c r="AM282" i="27" s="1"/>
  <c r="H279" i="27"/>
  <c r="W279" i="27" s="1"/>
  <c r="H271" i="27"/>
  <c r="BJ271" i="27" s="1"/>
  <c r="BN271" i="27" s="1"/>
  <c r="H270" i="27"/>
  <c r="W270" i="27" s="1"/>
  <c r="H264" i="27"/>
  <c r="W264" i="27" s="1"/>
  <c r="H739" i="27"/>
  <c r="W739" i="27" s="1"/>
  <c r="H466" i="27"/>
  <c r="W466" i="27" s="1"/>
  <c r="AQ1409" i="4"/>
  <c r="AR1409" i="4" s="1"/>
  <c r="H255" i="27"/>
  <c r="W255" i="27" s="1"/>
  <c r="H734" i="27"/>
  <c r="W734" i="27" s="1"/>
  <c r="H252" i="27"/>
  <c r="BJ252" i="27" s="1"/>
  <c r="BN252" i="27" s="1"/>
  <c r="H464" i="27"/>
  <c r="BJ464" i="27" s="1"/>
  <c r="BN464" i="27" s="1"/>
  <c r="H249" i="27"/>
  <c r="BJ249" i="27" s="1"/>
  <c r="BN249" i="27" s="1"/>
  <c r="H247" i="27"/>
  <c r="W247" i="27" s="1"/>
  <c r="H242" i="27"/>
  <c r="W242" i="27" s="1"/>
  <c r="H238" i="27"/>
  <c r="AM238" i="27" s="1"/>
  <c r="H237" i="27"/>
  <c r="BJ237" i="27" s="1"/>
  <c r="BN237" i="27" s="1"/>
  <c r="H234" i="27"/>
  <c r="BJ234" i="27" s="1"/>
  <c r="BN234" i="27" s="1"/>
  <c r="H233" i="27"/>
  <c r="BJ233" i="27" s="1"/>
  <c r="BN233" i="27" s="1"/>
  <c r="H228" i="27"/>
  <c r="BJ228" i="27" s="1"/>
  <c r="BN228" i="27" s="1"/>
  <c r="H224" i="27"/>
  <c r="W224" i="27" s="1"/>
  <c r="H612" i="27"/>
  <c r="W612" i="27" s="1"/>
  <c r="H219" i="27"/>
  <c r="BJ219" i="27" s="1"/>
  <c r="BN219" i="27" s="1"/>
  <c r="H218" i="27"/>
  <c r="W218" i="27" s="1"/>
  <c r="H215" i="27"/>
  <c r="AM215" i="27" s="1"/>
  <c r="H211" i="27"/>
  <c r="BJ211" i="27" s="1"/>
  <c r="BN211" i="27" s="1"/>
  <c r="H209" i="27"/>
  <c r="BJ209" i="27" s="1"/>
  <c r="BN209" i="27" s="1"/>
  <c r="H208" i="27"/>
  <c r="AM208" i="27" s="1"/>
  <c r="H204" i="27"/>
  <c r="W204" i="27" s="1"/>
  <c r="H679" i="27"/>
  <c r="W679" i="27" s="1"/>
  <c r="H197" i="27"/>
  <c r="BJ197" i="27" s="1"/>
  <c r="BN197" i="27" s="1"/>
  <c r="H195" i="27"/>
  <c r="W195" i="27" s="1"/>
  <c r="H192" i="27"/>
  <c r="W192" i="27" s="1"/>
  <c r="H427" i="27"/>
  <c r="W427" i="27" s="1"/>
  <c r="H508" i="27"/>
  <c r="H187" i="27"/>
  <c r="W187" i="27" s="1"/>
  <c r="H184" i="27"/>
  <c r="W184" i="27" s="1"/>
  <c r="H728" i="27"/>
  <c r="W728" i="27" s="1"/>
  <c r="H457" i="27"/>
  <c r="BJ457" i="27" s="1"/>
  <c r="BN457" i="27" s="1"/>
  <c r="H178" i="27"/>
  <c r="W178" i="27" s="1"/>
  <c r="H176" i="27"/>
  <c r="W176" i="27" s="1"/>
  <c r="H488" i="27"/>
  <c r="W488" i="27" s="1"/>
  <c r="H518" i="27"/>
  <c r="BJ518" i="27" s="1"/>
  <c r="BN518" i="27" s="1"/>
  <c r="H507" i="27"/>
  <c r="W507" i="27" s="1"/>
  <c r="H166" i="27"/>
  <c r="W166" i="27" s="1"/>
  <c r="H161" i="27"/>
  <c r="BJ161" i="27" s="1"/>
  <c r="BN161" i="27" s="1"/>
  <c r="H158" i="27"/>
  <c r="BJ158" i="27" s="1"/>
  <c r="BN158" i="27" s="1"/>
  <c r="H487" i="27"/>
  <c r="BJ487" i="27" s="1"/>
  <c r="BN487" i="27" s="1"/>
  <c r="H153" i="27"/>
  <c r="BJ153" i="27" s="1"/>
  <c r="BN153" i="27" s="1"/>
  <c r="H528" i="27"/>
  <c r="W528" i="27" s="1"/>
  <c r="H143" i="27"/>
  <c r="BJ143" i="27" s="1"/>
  <c r="BN143" i="27" s="1"/>
  <c r="H142" i="27"/>
  <c r="BJ142" i="27" s="1"/>
  <c r="BN142" i="27" s="1"/>
  <c r="H450" i="27"/>
  <c r="W450" i="27" s="1"/>
  <c r="H449" i="27"/>
  <c r="BJ449" i="27" s="1"/>
  <c r="BN449" i="27" s="1"/>
  <c r="H138" i="27"/>
  <c r="W138" i="27" s="1"/>
  <c r="H134" i="27"/>
  <c r="BJ134" i="27" s="1"/>
  <c r="BN134" i="27" s="1"/>
  <c r="H133" i="27"/>
  <c r="BJ133" i="27" s="1"/>
  <c r="BN133" i="27" s="1"/>
  <c r="H719" i="27"/>
  <c r="W719" i="27" s="1"/>
  <c r="H484" i="27"/>
  <c r="W484" i="27" s="1"/>
  <c r="H125" i="27"/>
  <c r="BJ125" i="27" s="1"/>
  <c r="BN125" i="27" s="1"/>
  <c r="H717" i="27"/>
  <c r="BJ717" i="27" s="1"/>
  <c r="BN717" i="27" s="1"/>
  <c r="H505" i="27"/>
  <c r="BJ505" i="27" s="1"/>
  <c r="BN505" i="27" s="1"/>
  <c r="H521" i="27"/>
  <c r="BJ521" i="27" s="1"/>
  <c r="BN521" i="27" s="1"/>
  <c r="H114" i="27"/>
  <c r="H110" i="27"/>
  <c r="W110" i="27" s="1"/>
  <c r="H665" i="27"/>
  <c r="BJ665" i="27" s="1"/>
  <c r="BN665" i="27" s="1"/>
  <c r="H711" i="27"/>
  <c r="W711" i="27" s="1"/>
  <c r="H709" i="27"/>
  <c r="BJ709" i="27" s="1"/>
  <c r="BN709" i="27" s="1"/>
  <c r="H103" i="27"/>
  <c r="W103" i="27" s="1"/>
  <c r="H97" i="27"/>
  <c r="BJ97" i="27" s="1"/>
  <c r="BN97" i="27" s="1"/>
  <c r="H95" i="27"/>
  <c r="AM95" i="27" s="1"/>
  <c r="H481" i="27"/>
  <c r="BJ481" i="27" s="1"/>
  <c r="BN481" i="27" s="1"/>
  <c r="H426" i="27"/>
  <c r="W426" i="27" s="1"/>
  <c r="H86" i="27"/>
  <c r="AM86" i="27" s="1"/>
  <c r="H82" i="27"/>
  <c r="W82" i="27" s="1"/>
  <c r="H79" i="27"/>
  <c r="W79" i="27" s="1"/>
  <c r="H77" i="27"/>
  <c r="BJ77" i="27" s="1"/>
  <c r="BN77" i="27" s="1"/>
  <c r="H74" i="27"/>
  <c r="AM74" i="27" s="1"/>
  <c r="H70" i="27"/>
  <c r="W70" i="27" s="1"/>
  <c r="H65" i="27"/>
  <c r="W65" i="27" s="1"/>
  <c r="H61" i="27"/>
  <c r="W61" i="27" s="1"/>
  <c r="H574" i="27"/>
  <c r="W574" i="27" s="1"/>
  <c r="H56" i="27"/>
  <c r="BJ56" i="27" s="1"/>
  <c r="BN56" i="27" s="1"/>
  <c r="H52" i="27"/>
  <c r="BJ52" i="27" s="1"/>
  <c r="BN52" i="27" s="1"/>
  <c r="H703" i="27"/>
  <c r="W703" i="27" s="1"/>
  <c r="H51" i="27"/>
  <c r="BJ51" i="27" s="1"/>
  <c r="BN51" i="27" s="1"/>
  <c r="H501" i="27"/>
  <c r="BJ501" i="27" s="1"/>
  <c r="BN501" i="27" s="1"/>
  <c r="H441" i="27"/>
  <c r="BJ441" i="27" s="1"/>
  <c r="BN441" i="27" s="1"/>
  <c r="H594" i="27"/>
  <c r="BJ594" i="27" s="1"/>
  <c r="BN594" i="27" s="1"/>
  <c r="H45" i="27"/>
  <c r="BJ45" i="27" s="1"/>
  <c r="BN45" i="27" s="1"/>
  <c r="H500" i="27"/>
  <c r="BJ500" i="27" s="1"/>
  <c r="BN500" i="27" s="1"/>
  <c r="H40" i="27"/>
  <c r="BJ40" i="27" s="1"/>
  <c r="BN40" i="27" s="1"/>
  <c r="H525" i="27"/>
  <c r="BJ525" i="27" s="1"/>
  <c r="BN525" i="27" s="1"/>
  <c r="H37" i="27"/>
  <c r="H700" i="27"/>
  <c r="W700" i="27" s="1"/>
  <c r="H699" i="27"/>
  <c r="BJ699" i="27" s="1"/>
  <c r="BN699" i="27" s="1"/>
  <c r="H697" i="27"/>
  <c r="BJ697" i="27" s="1"/>
  <c r="BN697" i="27" s="1"/>
  <c r="H696" i="27"/>
  <c r="BJ696" i="27" s="1"/>
  <c r="BN696" i="27" s="1"/>
  <c r="H26" i="27"/>
  <c r="BJ26" i="27" s="1"/>
  <c r="BN26" i="27" s="1"/>
  <c r="H433" i="27"/>
  <c r="BJ433" i="27" s="1"/>
  <c r="BN433" i="27" s="1"/>
  <c r="H437" i="27"/>
  <c r="BJ437" i="27" s="1"/>
  <c r="BN437" i="27" s="1"/>
  <c r="H436" i="27"/>
  <c r="W436" i="27" s="1"/>
  <c r="H24" i="27"/>
  <c r="BJ24" i="27" s="1"/>
  <c r="BN24" i="27" s="1"/>
  <c r="H23" i="27"/>
  <c r="W23" i="27" s="1"/>
  <c r="H523" i="27"/>
  <c r="BJ523" i="27" s="1"/>
  <c r="BN523" i="27" s="1"/>
  <c r="H21" i="27"/>
  <c r="BJ21" i="27" s="1"/>
  <c r="BN21" i="27" s="1"/>
  <c r="H18" i="27"/>
  <c r="W18" i="27" s="1"/>
  <c r="H11" i="27"/>
  <c r="W11" i="27" s="1"/>
  <c r="H7" i="27"/>
  <c r="AM7" i="27" s="1"/>
  <c r="H732" i="27"/>
  <c r="BJ732" i="27" s="1"/>
  <c r="BN732" i="27" s="1"/>
  <c r="H213" i="27"/>
  <c r="BJ213" i="27" s="1"/>
  <c r="BN213" i="27" s="1"/>
  <c r="H210" i="27"/>
  <c r="H205" i="27"/>
  <c r="BJ205" i="27" s="1"/>
  <c r="BN205" i="27" s="1"/>
  <c r="H202" i="27"/>
  <c r="BJ202" i="27" s="1"/>
  <c r="BN202" i="27" s="1"/>
  <c r="H568" i="27"/>
  <c r="W568" i="27" s="1"/>
  <c r="H534" i="27"/>
  <c r="H198" i="27"/>
  <c r="BJ198" i="27" s="1"/>
  <c r="BN198" i="27" s="1"/>
  <c r="H194" i="27"/>
  <c r="BJ194" i="27" s="1"/>
  <c r="BN194" i="27" s="1"/>
  <c r="H190" i="27"/>
  <c r="BJ190" i="27" s="1"/>
  <c r="BN190" i="27" s="1"/>
  <c r="H189" i="27"/>
  <c r="BJ189" i="27" s="1"/>
  <c r="BN189" i="27" s="1"/>
  <c r="H182" i="27"/>
  <c r="W182" i="27" s="1"/>
  <c r="H456" i="27"/>
  <c r="BJ456" i="27" s="1"/>
  <c r="BN456" i="27" s="1"/>
  <c r="H179" i="27"/>
  <c r="BJ179" i="27" s="1"/>
  <c r="BN179" i="27" s="1"/>
  <c r="H177" i="27"/>
  <c r="BJ177" i="27" s="1"/>
  <c r="BN177" i="27" s="1"/>
  <c r="H491" i="27"/>
  <c r="BJ491" i="27" s="1"/>
  <c r="BN491" i="27" s="1"/>
  <c r="H174" i="27"/>
  <c r="W174" i="27" s="1"/>
  <c r="H455" i="27"/>
  <c r="BJ455" i="27" s="1"/>
  <c r="BN455" i="27" s="1"/>
  <c r="H169" i="27"/>
  <c r="BJ169" i="27" s="1"/>
  <c r="BN169" i="27" s="1"/>
  <c r="H168" i="27"/>
  <c r="W168" i="27" s="1"/>
  <c r="H628" i="27"/>
  <c r="W628" i="27" s="1"/>
  <c r="H544" i="27"/>
  <c r="W544" i="27" s="1"/>
  <c r="H454" i="27"/>
  <c r="W454" i="27" s="1"/>
  <c r="H164" i="27"/>
  <c r="W164" i="27" s="1"/>
  <c r="H162" i="27"/>
  <c r="BJ162" i="27" s="1"/>
  <c r="BN162" i="27" s="1"/>
  <c r="H453" i="27"/>
  <c r="BJ453" i="27" s="1"/>
  <c r="BN453" i="27" s="1"/>
  <c r="H159" i="27"/>
  <c r="AM159" i="27" s="1"/>
  <c r="H156" i="27"/>
  <c r="BJ156" i="27" s="1"/>
  <c r="BN156" i="27" s="1"/>
  <c r="H155" i="27"/>
  <c r="BJ155" i="27" s="1"/>
  <c r="BN155" i="27" s="1"/>
  <c r="H152" i="27"/>
  <c r="W152" i="27" s="1"/>
  <c r="H151" i="27"/>
  <c r="BJ151" i="27" s="1"/>
  <c r="BN151" i="27" s="1"/>
  <c r="H149" i="27"/>
  <c r="BJ149" i="27" s="1"/>
  <c r="BN149" i="27" s="1"/>
  <c r="H146" i="27"/>
  <c r="BJ146" i="27" s="1"/>
  <c r="BN146" i="27" s="1"/>
  <c r="H723" i="27"/>
  <c r="W723" i="27" s="1"/>
  <c r="H139" i="27"/>
  <c r="W139" i="27" s="1"/>
  <c r="H136" i="27"/>
  <c r="W136" i="27" s="1"/>
  <c r="H721" i="27"/>
  <c r="BJ721" i="27" s="1"/>
  <c r="BN721" i="27" s="1"/>
  <c r="H126" i="27"/>
  <c r="AM126" i="27" s="1"/>
  <c r="H718" i="27"/>
  <c r="W718" i="27" s="1"/>
  <c r="H124" i="27"/>
  <c r="BJ124" i="27" s="1"/>
  <c r="BN124" i="27" s="1"/>
  <c r="H123" i="27"/>
  <c r="BJ123" i="27" s="1"/>
  <c r="BN123" i="27" s="1"/>
  <c r="H543" i="27"/>
  <c r="W543" i="27" s="1"/>
  <c r="H120" i="27"/>
  <c r="W120" i="27" s="1"/>
  <c r="H447" i="27"/>
  <c r="BJ447" i="27" s="1"/>
  <c r="BN447" i="27" s="1"/>
  <c r="H445" i="27"/>
  <c r="BJ445" i="27" s="1"/>
  <c r="BN445" i="27" s="1"/>
  <c r="H520" i="27"/>
  <c r="W520" i="27" s="1"/>
  <c r="H108" i="27"/>
  <c r="W108" i="27" s="1"/>
  <c r="H565" i="27"/>
  <c r="BJ565" i="27" s="1"/>
  <c r="BN565" i="27" s="1"/>
  <c r="H712" i="27"/>
  <c r="W712" i="27" s="1"/>
  <c r="H710" i="27"/>
  <c r="W710" i="27" s="1"/>
  <c r="H99" i="27"/>
  <c r="H91" i="27"/>
  <c r="BJ91" i="27" s="1"/>
  <c r="BN91" i="27" s="1"/>
  <c r="H88" i="27"/>
  <c r="BJ88" i="27" s="1"/>
  <c r="BN88" i="27" s="1"/>
  <c r="H83" i="27"/>
  <c r="AM83" i="27" s="1"/>
  <c r="H81" i="27"/>
  <c r="BJ81" i="27" s="1"/>
  <c r="BN81" i="27" s="1"/>
  <c r="H502" i="27"/>
  <c r="W502" i="27" s="1"/>
  <c r="H75" i="27"/>
  <c r="BJ75" i="27" s="1"/>
  <c r="BN75" i="27" s="1"/>
  <c r="H72" i="27"/>
  <c r="W72" i="27" s="1"/>
  <c r="H66" i="27"/>
  <c r="AM66" i="27" s="1"/>
  <c r="H64" i="27"/>
  <c r="BJ64" i="27" s="1"/>
  <c r="BN64" i="27" s="1"/>
  <c r="H62" i="27"/>
  <c r="W62" i="27" s="1"/>
  <c r="H479" i="27"/>
  <c r="BJ479" i="27" s="1"/>
  <c r="BN479" i="27" s="1"/>
  <c r="H55" i="27"/>
  <c r="H54" i="27"/>
  <c r="W54" i="27" s="1"/>
  <c r="H548" i="27"/>
  <c r="W548" i="27" s="1"/>
  <c r="H581" i="27"/>
  <c r="BJ581" i="27" s="1"/>
  <c r="BN581" i="27" s="1"/>
  <c r="H440" i="27"/>
  <c r="W440" i="27" s="1"/>
  <c r="H49" i="27"/>
  <c r="BJ49" i="27" s="1"/>
  <c r="BN49" i="27" s="1"/>
  <c r="H47" i="27"/>
  <c r="W47" i="27" s="1"/>
  <c r="H46" i="27"/>
  <c r="BJ46" i="27" s="1"/>
  <c r="BN46" i="27" s="1"/>
  <c r="H702" i="27"/>
  <c r="W702" i="27" s="1"/>
  <c r="H38" i="27"/>
  <c r="BJ38" i="27" s="1"/>
  <c r="BN38" i="27" s="1"/>
  <c r="H577" i="27"/>
  <c r="BJ577" i="27" s="1"/>
  <c r="BN577" i="27" s="1"/>
  <c r="H576" i="27"/>
  <c r="BJ576" i="27" s="1"/>
  <c r="BN576" i="27" s="1"/>
  <c r="H34" i="27"/>
  <c r="W34" i="27" s="1"/>
  <c r="H30" i="27"/>
  <c r="W30" i="27" s="1"/>
  <c r="H438" i="27"/>
  <c r="W438" i="27" s="1"/>
  <c r="H27" i="27"/>
  <c r="W27" i="27" s="1"/>
  <c r="H695" i="27"/>
  <c r="BJ695" i="27" s="1"/>
  <c r="BN695" i="27" s="1"/>
  <c r="H22" i="27"/>
  <c r="AM22" i="27" s="1"/>
  <c r="H20" i="27"/>
  <c r="BJ20" i="27" s="1"/>
  <c r="BN20" i="27" s="1"/>
  <c r="H16" i="27"/>
  <c r="BJ16" i="27" s="1"/>
  <c r="BN16" i="27" s="1"/>
  <c r="H12" i="27"/>
  <c r="H5" i="27"/>
  <c r="BJ5" i="27" s="1"/>
  <c r="BN5" i="27" s="1"/>
  <c r="T423" i="27"/>
  <c r="AA740" i="27"/>
  <c r="X740" i="27"/>
  <c r="AA742" i="27"/>
  <c r="X742" i="27"/>
  <c r="AA744" i="27"/>
  <c r="X744" i="27"/>
  <c r="AA760" i="27"/>
  <c r="X760" i="27"/>
  <c r="AA762" i="27"/>
  <c r="X762" i="27"/>
  <c r="AA764" i="27"/>
  <c r="X764" i="27"/>
  <c r="AA767" i="27"/>
  <c r="X767" i="27"/>
  <c r="AA736" i="27"/>
  <c r="X736" i="27"/>
  <c r="AA747" i="27"/>
  <c r="X747" i="27"/>
  <c r="AA770" i="27"/>
  <c r="X770" i="27"/>
  <c r="AA739" i="27"/>
  <c r="X739" i="27"/>
  <c r="AA741" i="27"/>
  <c r="X741" i="27"/>
  <c r="AA743" i="27"/>
  <c r="X743" i="27"/>
  <c r="X745" i="27"/>
  <c r="AA745" i="27"/>
  <c r="AA763" i="27"/>
  <c r="X763" i="27"/>
  <c r="AA732" i="27"/>
  <c r="X732" i="27"/>
  <c r="AA723" i="27"/>
  <c r="X723" i="27"/>
  <c r="AA717" i="27"/>
  <c r="X717" i="27"/>
  <c r="AA748" i="27"/>
  <c r="X748" i="27"/>
  <c r="AA750" i="27"/>
  <c r="X750" i="27"/>
  <c r="W630" i="27"/>
  <c r="W423" i="27"/>
  <c r="BN533" i="27"/>
  <c r="W530" i="27"/>
  <c r="AQ1411" i="4"/>
  <c r="AR1411" i="4" s="1"/>
  <c r="AQ1395" i="4"/>
  <c r="AR1395" i="4" s="1"/>
  <c r="AQ1383" i="4"/>
  <c r="AR1383" i="4" s="1"/>
  <c r="AQ1365" i="4"/>
  <c r="AR1365" i="4" s="1"/>
  <c r="AM229" i="27"/>
  <c r="AM113" i="27"/>
  <c r="AM93" i="27"/>
  <c r="AQ1407" i="4"/>
  <c r="AR1407" i="4" s="1"/>
  <c r="AQ1393" i="4"/>
  <c r="AR1393" i="4" s="1"/>
  <c r="AQ1381" i="4"/>
  <c r="AR1381" i="4" s="1"/>
  <c r="AQ1364" i="4"/>
  <c r="AR1364" i="4" s="1"/>
  <c r="AQ1391" i="4"/>
  <c r="AR1391" i="4" s="1"/>
  <c r="AM267" i="27"/>
  <c r="AM263" i="27"/>
  <c r="AM243" i="27"/>
  <c r="AM235" i="27"/>
  <c r="AM227" i="27"/>
  <c r="AM207" i="27"/>
  <c r="AM163" i="27"/>
  <c r="AM131" i="27"/>
  <c r="AM127" i="27"/>
  <c r="AM87" i="27"/>
  <c r="AQ1417" i="4"/>
  <c r="AR1417" i="4" s="1"/>
  <c r="AQ1399" i="4"/>
  <c r="AR1399" i="4" s="1"/>
  <c r="AQ1387" i="4"/>
  <c r="AR1387" i="4" s="1"/>
  <c r="AQ1367" i="4"/>
  <c r="AR1367" i="4" s="1"/>
  <c r="AM17" i="27"/>
  <c r="H287" i="27"/>
  <c r="W287" i="27" s="1"/>
  <c r="AQ1415" i="4"/>
  <c r="AR1415" i="4" s="1"/>
  <c r="AQ1375" i="4"/>
  <c r="AR1375" i="4" s="1"/>
  <c r="AQ1371" i="4"/>
  <c r="AR1371" i="4" s="1"/>
  <c r="AQ1363" i="4"/>
  <c r="AR1363" i="4" s="1"/>
  <c r="AQ1359" i="4"/>
  <c r="AR1359" i="4" s="1"/>
  <c r="AM773" i="27"/>
  <c r="AM497" i="27"/>
  <c r="AM473" i="27"/>
  <c r="AM417" i="27"/>
  <c r="AM413" i="27"/>
  <c r="AM389" i="27"/>
  <c r="AM333" i="27"/>
  <c r="AM313" i="27"/>
  <c r="AM309" i="27"/>
  <c r="AM297" i="27"/>
  <c r="AM285" i="27"/>
  <c r="AM281" i="27"/>
  <c r="AM265" i="27"/>
  <c r="AQ1422" i="4"/>
  <c r="AR1422" i="4" s="1"/>
  <c r="AQ1418" i="4"/>
  <c r="AR1418" i="4" s="1"/>
  <c r="AQ1414" i="4"/>
  <c r="AR1414" i="4" s="1"/>
  <c r="AQ1410" i="4"/>
  <c r="AR1410" i="4" s="1"/>
  <c r="AQ1406" i="4"/>
  <c r="AR1406" i="4" s="1"/>
  <c r="AQ1402" i="4"/>
  <c r="AR1402" i="4" s="1"/>
  <c r="AQ1398" i="4"/>
  <c r="AR1398" i="4" s="1"/>
  <c r="AQ1394" i="4"/>
  <c r="AR1394" i="4" s="1"/>
  <c r="AQ1390" i="4"/>
  <c r="AR1390" i="4" s="1"/>
  <c r="AQ1386" i="4"/>
  <c r="AR1386" i="4" s="1"/>
  <c r="AQ1382" i="4"/>
  <c r="AR1382" i="4" s="1"/>
  <c r="AQ1378" i="4"/>
  <c r="AR1378" i="4" s="1"/>
  <c r="AQ1374" i="4"/>
  <c r="AR1374" i="4" s="1"/>
  <c r="AQ1370" i="4"/>
  <c r="AR1370" i="4" s="1"/>
  <c r="AQ1366" i="4"/>
  <c r="AR1366" i="4" s="1"/>
  <c r="AQ1362" i="4"/>
  <c r="AR1362" i="4" s="1"/>
  <c r="AQ1358" i="4"/>
  <c r="AR1358" i="4" s="1"/>
  <c r="AM420" i="27"/>
  <c r="AM408" i="27"/>
  <c r="AM392" i="27"/>
  <c r="AM372" i="27"/>
  <c r="AM320" i="27"/>
  <c r="AM240" i="27"/>
  <c r="AM60" i="27"/>
  <c r="AM48" i="27"/>
  <c r="AM32" i="27"/>
  <c r="H257" i="27"/>
  <c r="BJ257" i="27" s="1"/>
  <c r="BN257" i="27" s="1"/>
  <c r="AQ1421" i="4"/>
  <c r="AR1421" i="4" s="1"/>
  <c r="AQ1413" i="4"/>
  <c r="AR1413" i="4" s="1"/>
  <c r="AQ1405" i="4"/>
  <c r="AR1405" i="4" s="1"/>
  <c r="AQ1401" i="4"/>
  <c r="AR1401" i="4" s="1"/>
  <c r="AQ1397" i="4"/>
  <c r="AR1397" i="4" s="1"/>
  <c r="AQ1389" i="4"/>
  <c r="AR1389" i="4" s="1"/>
  <c r="AQ1385" i="4"/>
  <c r="AR1385" i="4" s="1"/>
  <c r="AQ1377" i="4"/>
  <c r="AR1377" i="4" s="1"/>
  <c r="AQ1373" i="4"/>
  <c r="AR1373" i="4" s="1"/>
  <c r="AQ1369" i="4"/>
  <c r="AR1369" i="4" s="1"/>
  <c r="AQ1357" i="4"/>
  <c r="AR1357" i="4" s="1"/>
  <c r="AM63" i="27"/>
  <c r="H575" i="27"/>
  <c r="AM575" i="27" s="1"/>
  <c r="AM523" i="27"/>
  <c r="AM475" i="27"/>
  <c r="AM467" i="27"/>
  <c r="AM419" i="27"/>
  <c r="AM407" i="27"/>
  <c r="AM395" i="27"/>
  <c r="AM383" i="27"/>
  <c r="AM371" i="27"/>
  <c r="AM367" i="27"/>
  <c r="AM347" i="27"/>
  <c r="AM335" i="27"/>
  <c r="AM319" i="27"/>
  <c r="AM287" i="27"/>
  <c r="AM283" i="27"/>
  <c r="AM279" i="27"/>
  <c r="AM275" i="27"/>
  <c r="AM255" i="27"/>
  <c r="AM211" i="27"/>
  <c r="AQ1416" i="4"/>
  <c r="AR1416" i="4" s="1"/>
  <c r="AQ1412" i="4"/>
  <c r="AR1412" i="4" s="1"/>
  <c r="AQ1408" i="4"/>
  <c r="AR1408" i="4" s="1"/>
  <c r="AQ1404" i="4"/>
  <c r="AR1404" i="4" s="1"/>
  <c r="AQ1400" i="4"/>
  <c r="AR1400" i="4" s="1"/>
  <c r="AQ1396" i="4"/>
  <c r="AR1396" i="4" s="1"/>
  <c r="AQ1388" i="4"/>
  <c r="AR1388" i="4" s="1"/>
  <c r="AQ1384" i="4"/>
  <c r="AR1384" i="4" s="1"/>
  <c r="AQ1380" i="4"/>
  <c r="AR1380" i="4" s="1"/>
  <c r="AQ1376" i="4"/>
  <c r="AR1376" i="4" s="1"/>
  <c r="AQ1372" i="4"/>
  <c r="AR1372" i="4" s="1"/>
  <c r="AQ1368" i="4"/>
  <c r="AR1368" i="4" s="1"/>
  <c r="AQ1360" i="4"/>
  <c r="AR1360" i="4" s="1"/>
  <c r="AM394" i="27"/>
  <c r="AM390" i="27"/>
  <c r="AM378" i="27"/>
  <c r="AM354" i="27"/>
  <c r="AM342" i="27"/>
  <c r="AM294" i="27"/>
  <c r="AM254" i="27"/>
  <c r="AM234" i="27"/>
  <c r="AM230" i="27"/>
  <c r="AM214" i="27"/>
  <c r="AM182" i="27"/>
  <c r="AM170" i="27"/>
  <c r="AM158" i="27"/>
  <c r="AM106" i="27"/>
  <c r="AM102" i="27"/>
  <c r="AQ1353" i="4"/>
  <c r="AR1353" i="4" s="1"/>
  <c r="BN752" i="27"/>
  <c r="BN736" i="27"/>
  <c r="BN720" i="27"/>
  <c r="BN672" i="27"/>
  <c r="BN664" i="27"/>
  <c r="BN636" i="27"/>
  <c r="BN608" i="27"/>
  <c r="BN536" i="27"/>
  <c r="BN480" i="27"/>
  <c r="BN132" i="27"/>
  <c r="BN48" i="27"/>
  <c r="W763" i="27"/>
  <c r="BN725" i="27"/>
  <c r="BN645" i="27"/>
  <c r="W742" i="27"/>
  <c r="BJ742" i="27"/>
  <c r="BN742" i="27" s="1"/>
  <c r="W678" i="27"/>
  <c r="BJ678" i="27"/>
  <c r="BN678" i="27" s="1"/>
  <c r="W622" i="27"/>
  <c r="BJ622" i="27"/>
  <c r="BN622" i="27" s="1"/>
  <c r="W566" i="27"/>
  <c r="BJ566" i="27"/>
  <c r="BN566" i="27" s="1"/>
  <c r="BN100" i="27"/>
  <c r="BN765" i="27"/>
  <c r="BN757" i="27"/>
  <c r="BN737" i="27"/>
  <c r="BN733" i="27"/>
  <c r="BN713" i="27"/>
  <c r="BN705" i="27"/>
  <c r="BN701" i="27"/>
  <c r="BN685" i="27"/>
  <c r="BN681" i="27"/>
  <c r="BN677" i="27"/>
  <c r="BN673" i="27"/>
  <c r="BN669" i="27"/>
  <c r="BN657" i="27"/>
  <c r="BN653" i="27"/>
  <c r="BN649" i="27"/>
  <c r="BN641" i="27"/>
  <c r="BN637" i="27"/>
  <c r="BN633" i="27"/>
  <c r="BN629" i="27"/>
  <c r="BN625" i="27"/>
  <c r="BN621" i="27"/>
  <c r="BN617" i="27"/>
  <c r="BN613" i="27"/>
  <c r="BN609" i="27"/>
  <c r="BN605" i="27"/>
  <c r="BN601" i="27"/>
  <c r="BN585" i="27"/>
  <c r="BN485" i="27"/>
  <c r="BN461" i="27"/>
  <c r="BN421" i="27"/>
  <c r="BN357" i="27"/>
  <c r="BN569" i="27"/>
  <c r="BN561" i="27"/>
  <c r="BN557" i="27"/>
  <c r="BN553" i="27"/>
  <c r="BN537" i="27"/>
  <c r="BN497" i="27"/>
  <c r="BN489" i="27"/>
  <c r="BN465" i="27"/>
  <c r="BN417" i="27"/>
  <c r="BN385" i="27"/>
  <c r="BN369" i="27"/>
  <c r="BN361" i="27"/>
  <c r="BN353" i="27"/>
  <c r="BN317" i="27"/>
  <c r="BN305" i="27"/>
  <c r="BN301" i="27"/>
  <c r="BN297" i="27"/>
  <c r="BN285" i="27"/>
  <c r="BN281" i="27"/>
  <c r="BN273" i="27"/>
  <c r="BN261" i="27"/>
  <c r="BN253" i="27"/>
  <c r="BN241" i="27"/>
  <c r="BN229" i="27"/>
  <c r="BN221" i="27"/>
  <c r="BN217" i="27"/>
  <c r="BN173" i="27"/>
  <c r="BN165" i="27"/>
  <c r="BN157" i="27"/>
  <c r="BN145" i="27"/>
  <c r="BN141" i="27"/>
  <c r="BN137" i="27"/>
  <c r="BN113" i="27"/>
  <c r="BN109" i="27"/>
  <c r="BN105" i="27"/>
  <c r="BN85" i="27"/>
  <c r="BN73" i="27"/>
  <c r="BN69" i="27"/>
  <c r="BN44" i="27"/>
  <c r="W775" i="27"/>
  <c r="BJ775" i="27"/>
  <c r="BN775" i="27" s="1"/>
  <c r="W759" i="27"/>
  <c r="BJ759" i="27"/>
  <c r="BN759" i="27" s="1"/>
  <c r="W747" i="27"/>
  <c r="BJ747" i="27"/>
  <c r="BN747" i="27" s="1"/>
  <c r="W743" i="27"/>
  <c r="W735" i="27"/>
  <c r="BJ735" i="27"/>
  <c r="BN735" i="27" s="1"/>
  <c r="BJ731" i="27"/>
  <c r="BN731" i="27" s="1"/>
  <c r="BJ727" i="27"/>
  <c r="BN727" i="27" s="1"/>
  <c r="W707" i="27"/>
  <c r="BJ707" i="27"/>
  <c r="BN707" i="27" s="1"/>
  <c r="W691" i="27"/>
  <c r="BJ691" i="27"/>
  <c r="BN691" i="27" s="1"/>
  <c r="W687" i="27"/>
  <c r="BJ687" i="27"/>
  <c r="BN687" i="27" s="1"/>
  <c r="W683" i="27"/>
  <c r="BJ683" i="27"/>
  <c r="BN683" i="27" s="1"/>
  <c r="W675" i="27"/>
  <c r="BJ675" i="27"/>
  <c r="BN675" i="27" s="1"/>
  <c r="W671" i="27"/>
  <c r="BJ671" i="27"/>
  <c r="BN671" i="27" s="1"/>
  <c r="W667" i="27"/>
  <c r="BJ667" i="27"/>
  <c r="BN667" i="27" s="1"/>
  <c r="W663" i="27"/>
  <c r="BJ663" i="27"/>
  <c r="BN663" i="27" s="1"/>
  <c r="W659" i="27"/>
  <c r="BJ659" i="27"/>
  <c r="BN659" i="27" s="1"/>
  <c r="W643" i="27"/>
  <c r="BJ643" i="27"/>
  <c r="BN643" i="27" s="1"/>
  <c r="W639" i="27"/>
  <c r="BJ639" i="27"/>
  <c r="BN639" i="27" s="1"/>
  <c r="W631" i="27"/>
  <c r="BJ631" i="27"/>
  <c r="BN631" i="27" s="1"/>
  <c r="W627" i="27"/>
  <c r="BJ627" i="27"/>
  <c r="BN627" i="27" s="1"/>
  <c r="W623" i="27"/>
  <c r="BJ623" i="27"/>
  <c r="BN623" i="27" s="1"/>
  <c r="W619" i="27"/>
  <c r="BJ619" i="27"/>
  <c r="BN619" i="27" s="1"/>
  <c r="W615" i="27"/>
  <c r="BJ615" i="27"/>
  <c r="BN615" i="27" s="1"/>
  <c r="W611" i="27"/>
  <c r="BJ611" i="27"/>
  <c r="BN611" i="27" s="1"/>
  <c r="W599" i="27"/>
  <c r="BJ599" i="27"/>
  <c r="BN599" i="27" s="1"/>
  <c r="W595" i="27"/>
  <c r="BJ595" i="27"/>
  <c r="BN595" i="27" s="1"/>
  <c r="W591" i="27"/>
  <c r="BJ591" i="27"/>
  <c r="BN591" i="27" s="1"/>
  <c r="W587" i="27"/>
  <c r="BJ587" i="27"/>
  <c r="BN587" i="27" s="1"/>
  <c r="W583" i="27"/>
  <c r="BJ583" i="27"/>
  <c r="BN583" i="27" s="1"/>
  <c r="W579" i="27"/>
  <c r="BJ579" i="27"/>
  <c r="BN579" i="27" s="1"/>
  <c r="W567" i="27"/>
  <c r="BJ567" i="27"/>
  <c r="BN567" i="27" s="1"/>
  <c r="W563" i="27"/>
  <c r="BJ563" i="27"/>
  <c r="BN563" i="27" s="1"/>
  <c r="W555" i="27"/>
  <c r="BJ555" i="27"/>
  <c r="BN555" i="27" s="1"/>
  <c r="W535" i="27"/>
  <c r="BJ535" i="27"/>
  <c r="BN535" i="27" s="1"/>
  <c r="W531" i="27"/>
  <c r="BJ531" i="27"/>
  <c r="BN531" i="27" s="1"/>
  <c r="W527" i="27"/>
  <c r="BJ527" i="27"/>
  <c r="BN527" i="27" s="1"/>
  <c r="W519" i="27"/>
  <c r="BJ519" i="27"/>
  <c r="BN519" i="27" s="1"/>
  <c r="W515" i="27"/>
  <c r="BJ515" i="27"/>
  <c r="BN515" i="27" s="1"/>
  <c r="W511" i="27"/>
  <c r="BJ511" i="27"/>
  <c r="BN511" i="27" s="1"/>
  <c r="W475" i="27"/>
  <c r="BJ475" i="27"/>
  <c r="BN475" i="27" s="1"/>
  <c r="W467" i="27"/>
  <c r="BJ467" i="27"/>
  <c r="BN467" i="27" s="1"/>
  <c r="W459" i="27"/>
  <c r="BJ459" i="27"/>
  <c r="BN459" i="27" s="1"/>
  <c r="W443" i="27"/>
  <c r="BJ443" i="27"/>
  <c r="BN443" i="27" s="1"/>
  <c r="W439" i="27"/>
  <c r="BJ439" i="27"/>
  <c r="BN439" i="27" s="1"/>
  <c r="W431" i="27"/>
  <c r="BJ431" i="27"/>
  <c r="BN431" i="27" s="1"/>
  <c r="W419" i="27"/>
  <c r="BJ419" i="27"/>
  <c r="BN419" i="27" s="1"/>
  <c r="W411" i="27"/>
  <c r="BJ411" i="27"/>
  <c r="BN411" i="27" s="1"/>
  <c r="W407" i="27"/>
  <c r="BJ407" i="27"/>
  <c r="BN407" i="27" s="1"/>
  <c r="W391" i="27"/>
  <c r="BJ391" i="27"/>
  <c r="BN391" i="27" s="1"/>
  <c r="W387" i="27"/>
  <c r="W379" i="27"/>
  <c r="BJ379" i="27"/>
  <c r="BN379" i="27" s="1"/>
  <c r="W363" i="27"/>
  <c r="BJ363" i="27"/>
  <c r="BN363" i="27" s="1"/>
  <c r="W351" i="27"/>
  <c r="BJ351" i="27"/>
  <c r="BN351" i="27" s="1"/>
  <c r="W343" i="27"/>
  <c r="BJ343" i="27"/>
  <c r="BN343" i="27" s="1"/>
  <c r="W335" i="27"/>
  <c r="BJ335" i="27"/>
  <c r="BN335" i="27" s="1"/>
  <c r="W331" i="27"/>
  <c r="BJ331" i="27"/>
  <c r="BN331" i="27" s="1"/>
  <c r="W307" i="27"/>
  <c r="BJ307" i="27"/>
  <c r="BN307" i="27" s="1"/>
  <c r="W299" i="27"/>
  <c r="BJ299" i="27"/>
  <c r="BN299" i="27" s="1"/>
  <c r="W267" i="27"/>
  <c r="BJ267" i="27"/>
  <c r="BN267" i="27" s="1"/>
  <c r="W263" i="27"/>
  <c r="BJ263" i="27"/>
  <c r="BN263" i="27" s="1"/>
  <c r="W259" i="27"/>
  <c r="BJ259" i="27"/>
  <c r="BN259" i="27" s="1"/>
  <c r="W251" i="27"/>
  <c r="BJ251" i="27"/>
  <c r="BN251" i="27" s="1"/>
  <c r="W239" i="27"/>
  <c r="BJ239" i="27"/>
  <c r="BN239" i="27" s="1"/>
  <c r="W235" i="27"/>
  <c r="BJ235" i="27"/>
  <c r="BN235" i="27" s="1"/>
  <c r="W231" i="27"/>
  <c r="BJ231" i="27"/>
  <c r="BN231" i="27" s="1"/>
  <c r="W227" i="27"/>
  <c r="BJ227" i="27"/>
  <c r="BN227" i="27" s="1"/>
  <c r="W223" i="27"/>
  <c r="BJ223" i="27"/>
  <c r="BN223" i="27" s="1"/>
  <c r="W207" i="27"/>
  <c r="BJ207" i="27"/>
  <c r="BN207" i="27" s="1"/>
  <c r="W203" i="27"/>
  <c r="BJ203" i="27"/>
  <c r="BN203" i="27" s="1"/>
  <c r="W191" i="27"/>
  <c r="BJ191" i="27"/>
  <c r="BN191" i="27" s="1"/>
  <c r="W183" i="27"/>
  <c r="BJ183" i="27"/>
  <c r="BN183" i="27" s="1"/>
  <c r="W175" i="27"/>
  <c r="BJ175" i="27"/>
  <c r="BN175" i="27" s="1"/>
  <c r="W171" i="27"/>
  <c r="W163" i="27"/>
  <c r="BJ163" i="27"/>
  <c r="BN163" i="27" s="1"/>
  <c r="W131" i="27"/>
  <c r="BJ131" i="27"/>
  <c r="BN131" i="27" s="1"/>
  <c r="W127" i="27"/>
  <c r="BJ127" i="27"/>
  <c r="BN127" i="27" s="1"/>
  <c r="W119" i="27"/>
  <c r="BJ119" i="27"/>
  <c r="BN119" i="27" s="1"/>
  <c r="W107" i="27"/>
  <c r="BJ107" i="27"/>
  <c r="BN107" i="27" s="1"/>
  <c r="W67" i="27"/>
  <c r="BJ67" i="27"/>
  <c r="BN67" i="27" s="1"/>
  <c r="W63" i="27"/>
  <c r="BJ63" i="27"/>
  <c r="BN63" i="27" s="1"/>
  <c r="W59" i="27"/>
  <c r="BJ59" i="27"/>
  <c r="BN59" i="27" s="1"/>
  <c r="W39" i="27"/>
  <c r="BJ39" i="27"/>
  <c r="BN39" i="27" s="1"/>
  <c r="BJ395" i="27"/>
  <c r="BN395" i="27" s="1"/>
  <c r="BJ763" i="27"/>
  <c r="BN763" i="27" s="1"/>
  <c r="BJ451" i="27"/>
  <c r="BN451" i="27" s="1"/>
  <c r="BJ651" i="27"/>
  <c r="BN651" i="27" s="1"/>
  <c r="BJ423" i="27"/>
  <c r="BN423" i="27" s="1"/>
  <c r="W766" i="27"/>
  <c r="W762" i="27"/>
  <c r="BJ762" i="27"/>
  <c r="BN762" i="27" s="1"/>
  <c r="W746" i="27"/>
  <c r="BJ746" i="27"/>
  <c r="BN746" i="27" s="1"/>
  <c r="W730" i="27"/>
  <c r="BJ730" i="27"/>
  <c r="BN730" i="27" s="1"/>
  <c r="W714" i="27"/>
  <c r="BJ714" i="27"/>
  <c r="BN714" i="27" s="1"/>
  <c r="W706" i="27"/>
  <c r="BJ706" i="27"/>
  <c r="BN706" i="27" s="1"/>
  <c r="W698" i="27"/>
  <c r="BJ698" i="27"/>
  <c r="BN698" i="27" s="1"/>
  <c r="W690" i="27"/>
  <c r="BJ690" i="27"/>
  <c r="BN690" i="27" s="1"/>
  <c r="W686" i="27"/>
  <c r="BJ686" i="27"/>
  <c r="BN686" i="27" s="1"/>
  <c r="W682" i="27"/>
  <c r="BJ682" i="27"/>
  <c r="BN682" i="27" s="1"/>
  <c r="W674" i="27"/>
  <c r="BJ674" i="27"/>
  <c r="BN674" i="27" s="1"/>
  <c r="W670" i="27"/>
  <c r="BJ670" i="27"/>
  <c r="BN670" i="27" s="1"/>
  <c r="W666" i="27"/>
  <c r="BJ666" i="27"/>
  <c r="BN666" i="27" s="1"/>
  <c r="W662" i="27"/>
  <c r="BJ662" i="27"/>
  <c r="BN662" i="27" s="1"/>
  <c r="W646" i="27"/>
  <c r="BJ646" i="27"/>
  <c r="BN646" i="27" s="1"/>
  <c r="W638" i="27"/>
  <c r="BJ638" i="27"/>
  <c r="BN638" i="27" s="1"/>
  <c r="W634" i="27"/>
  <c r="BJ634" i="27"/>
  <c r="BN634" i="27" s="1"/>
  <c r="W626" i="27"/>
  <c r="BJ626" i="27"/>
  <c r="BN626" i="27" s="1"/>
  <c r="W618" i="27"/>
  <c r="BJ618" i="27"/>
  <c r="BN618" i="27" s="1"/>
  <c r="W614" i="27"/>
  <c r="BJ614" i="27"/>
  <c r="BN614" i="27" s="1"/>
  <c r="W610" i="27"/>
  <c r="BJ610" i="27"/>
  <c r="BN610" i="27" s="1"/>
  <c r="W606" i="27"/>
  <c r="BJ606" i="27"/>
  <c r="BN606" i="27" s="1"/>
  <c r="W578" i="27"/>
  <c r="BJ578" i="27"/>
  <c r="BN578" i="27" s="1"/>
  <c r="W570" i="27"/>
  <c r="BJ570" i="27"/>
  <c r="BN570" i="27" s="1"/>
  <c r="W562" i="27"/>
  <c r="BJ562" i="27"/>
  <c r="BN562" i="27" s="1"/>
  <c r="W550" i="27"/>
  <c r="BJ550" i="27"/>
  <c r="BN550" i="27" s="1"/>
  <c r="W546" i="27"/>
  <c r="BJ546" i="27"/>
  <c r="BN546" i="27" s="1"/>
  <c r="W542" i="27"/>
  <c r="BJ542" i="27"/>
  <c r="BN542" i="27" s="1"/>
  <c r="W538" i="27"/>
  <c r="BJ538" i="27"/>
  <c r="BN538" i="27" s="1"/>
  <c r="W522" i="27"/>
  <c r="BJ522" i="27"/>
  <c r="BN522" i="27" s="1"/>
  <c r="W506" i="27"/>
  <c r="BJ506" i="27"/>
  <c r="BN506" i="27" s="1"/>
  <c r="W482" i="27"/>
  <c r="BJ482" i="27"/>
  <c r="BN482" i="27" s="1"/>
  <c r="W478" i="27"/>
  <c r="BJ478" i="27"/>
  <c r="BN478" i="27" s="1"/>
  <c r="W474" i="27"/>
  <c r="BJ474" i="27"/>
  <c r="BN474" i="27" s="1"/>
  <c r="W470" i="27"/>
  <c r="BJ470" i="27"/>
  <c r="BN470" i="27" s="1"/>
  <c r="W446" i="27"/>
  <c r="BJ446" i="27"/>
  <c r="BN446" i="27" s="1"/>
  <c r="W434" i="27"/>
  <c r="BJ434" i="27"/>
  <c r="BN434" i="27" s="1"/>
  <c r="W418" i="27"/>
  <c r="W414" i="27"/>
  <c r="BJ414" i="27"/>
  <c r="BN414" i="27" s="1"/>
  <c r="W394" i="27"/>
  <c r="BJ394" i="27"/>
  <c r="BN394" i="27" s="1"/>
  <c r="W378" i="27"/>
  <c r="BJ378" i="27"/>
  <c r="BN378" i="27" s="1"/>
  <c r="W370" i="27"/>
  <c r="BJ370" i="27"/>
  <c r="BN370" i="27" s="1"/>
  <c r="W362" i="27"/>
  <c r="BJ362" i="27"/>
  <c r="BN362" i="27" s="1"/>
  <c r="W346" i="27"/>
  <c r="BJ346" i="27"/>
  <c r="BN346" i="27" s="1"/>
  <c r="W338" i="27"/>
  <c r="BJ338" i="27"/>
  <c r="BN338" i="27" s="1"/>
  <c r="W322" i="27"/>
  <c r="BJ322" i="27"/>
  <c r="BN322" i="27" s="1"/>
  <c r="W318" i="27"/>
  <c r="W314" i="27"/>
  <c r="BJ314" i="27"/>
  <c r="BN314" i="27" s="1"/>
  <c r="W310" i="27"/>
  <c r="BJ310" i="27"/>
  <c r="BN310" i="27" s="1"/>
  <c r="W306" i="27"/>
  <c r="BJ306" i="27"/>
  <c r="BN306" i="27" s="1"/>
  <c r="W302" i="27"/>
  <c r="BJ302" i="27"/>
  <c r="BN302" i="27" s="1"/>
  <c r="W298" i="27"/>
  <c r="BJ298" i="27"/>
  <c r="BN298" i="27" s="1"/>
  <c r="W262" i="27"/>
  <c r="W254" i="27"/>
  <c r="BJ254" i="27"/>
  <c r="BN254" i="27" s="1"/>
  <c r="W246" i="27"/>
  <c r="BJ246" i="27"/>
  <c r="BN246" i="27" s="1"/>
  <c r="W226" i="27"/>
  <c r="BJ226" i="27"/>
  <c r="BN226" i="27" s="1"/>
  <c r="W214" i="27"/>
  <c r="BJ214" i="27"/>
  <c r="BN214" i="27" s="1"/>
  <c r="W186" i="27"/>
  <c r="BJ186" i="27"/>
  <c r="BN186" i="27" s="1"/>
  <c r="W150" i="27"/>
  <c r="BJ150" i="27"/>
  <c r="BN150" i="27" s="1"/>
  <c r="W122" i="27"/>
  <c r="BJ122" i="27"/>
  <c r="BN122" i="27" s="1"/>
  <c r="W118" i="27"/>
  <c r="BJ118" i="27"/>
  <c r="BN118" i="27" s="1"/>
  <c r="W102" i="27"/>
  <c r="BJ102" i="27"/>
  <c r="BN102" i="27" s="1"/>
  <c r="W98" i="27"/>
  <c r="BJ98" i="27"/>
  <c r="BN98" i="27" s="1"/>
  <c r="W94" i="27"/>
  <c r="BJ94" i="27"/>
  <c r="BN94" i="27" s="1"/>
  <c r="W90" i="27"/>
  <c r="BJ90" i="27"/>
  <c r="BN90" i="27" s="1"/>
  <c r="W78" i="27"/>
  <c r="BJ78" i="27"/>
  <c r="BN78" i="27" s="1"/>
  <c r="W58" i="27"/>
  <c r="BJ58" i="27"/>
  <c r="BN58" i="27" s="1"/>
  <c r="W50" i="27"/>
  <c r="W42" i="27"/>
  <c r="BJ42" i="27"/>
  <c r="BN42" i="27" s="1"/>
  <c r="BJ758" i="27"/>
  <c r="BN758" i="27" s="1"/>
  <c r="BJ694" i="27"/>
  <c r="BN694" i="27" s="1"/>
  <c r="BJ530" i="27"/>
  <c r="BN530" i="27" s="1"/>
  <c r="W41" i="27"/>
  <c r="BJ41" i="27"/>
  <c r="BN41" i="27" s="1"/>
  <c r="BJ494" i="27"/>
  <c r="BN494" i="27" s="1"/>
  <c r="W768" i="27"/>
  <c r="W764" i="27"/>
  <c r="BJ764" i="27"/>
  <c r="BN764" i="27" s="1"/>
  <c r="W760" i="27"/>
  <c r="BJ760" i="27"/>
  <c r="BN760" i="27" s="1"/>
  <c r="W752" i="27"/>
  <c r="W744" i="27"/>
  <c r="BJ744" i="27"/>
  <c r="BN744" i="27" s="1"/>
  <c r="W740" i="27"/>
  <c r="BJ740" i="27"/>
  <c r="BN740" i="27" s="1"/>
  <c r="W736" i="27"/>
  <c r="W724" i="27"/>
  <c r="BJ724" i="27"/>
  <c r="BN724" i="27" s="1"/>
  <c r="W720" i="27"/>
  <c r="W716" i="27"/>
  <c r="BJ716" i="27"/>
  <c r="BN716" i="27" s="1"/>
  <c r="W708" i="27"/>
  <c r="BJ708" i="27"/>
  <c r="BN708" i="27" s="1"/>
  <c r="W704" i="27"/>
  <c r="W684" i="27"/>
  <c r="BJ684" i="27"/>
  <c r="BN684" i="27" s="1"/>
  <c r="W680" i="27"/>
  <c r="BJ680" i="27"/>
  <c r="BN680" i="27" s="1"/>
  <c r="W676" i="27"/>
  <c r="BJ676" i="27"/>
  <c r="BN676" i="27" s="1"/>
  <c r="W672" i="27"/>
  <c r="W668" i="27"/>
  <c r="BJ668" i="27"/>
  <c r="BN668" i="27" s="1"/>
  <c r="W664" i="27"/>
  <c r="W660" i="27"/>
  <c r="BJ660" i="27"/>
  <c r="BN660" i="27" s="1"/>
  <c r="W656" i="27"/>
  <c r="BJ656" i="27"/>
  <c r="BN656" i="27" s="1"/>
  <c r="W652" i="27"/>
  <c r="BJ652" i="27"/>
  <c r="BN652" i="27" s="1"/>
  <c r="W648" i="27"/>
  <c r="BJ648" i="27"/>
  <c r="BN648" i="27" s="1"/>
  <c r="W644" i="27"/>
  <c r="BJ644" i="27"/>
  <c r="BN644" i="27" s="1"/>
  <c r="W640" i="27"/>
  <c r="BJ640" i="27"/>
  <c r="BN640" i="27" s="1"/>
  <c r="W636" i="27"/>
  <c r="W632" i="27"/>
  <c r="BJ632" i="27"/>
  <c r="BN632" i="27" s="1"/>
  <c r="W624" i="27"/>
  <c r="BJ624" i="27"/>
  <c r="BN624" i="27" s="1"/>
  <c r="W620" i="27"/>
  <c r="BJ620" i="27"/>
  <c r="BN620" i="27" s="1"/>
  <c r="W608" i="27"/>
  <c r="W600" i="27"/>
  <c r="W596" i="27"/>
  <c r="BJ596" i="27"/>
  <c r="BN596" i="27" s="1"/>
  <c r="W592" i="27"/>
  <c r="BJ592" i="27"/>
  <c r="BN592" i="27" s="1"/>
  <c r="W572" i="27"/>
  <c r="W564" i="27"/>
  <c r="BJ564" i="27"/>
  <c r="BN564" i="27" s="1"/>
  <c r="W560" i="27"/>
  <c r="BJ560" i="27"/>
  <c r="BN560" i="27" s="1"/>
  <c r="W556" i="27"/>
  <c r="BJ556" i="27"/>
  <c r="BN556" i="27" s="1"/>
  <c r="W540" i="27"/>
  <c r="W536" i="27"/>
  <c r="W532" i="27"/>
  <c r="BJ532" i="27"/>
  <c r="BN532" i="27" s="1"/>
  <c r="W524" i="27"/>
  <c r="BJ524" i="27"/>
  <c r="BN524" i="27" s="1"/>
  <c r="W480" i="27"/>
  <c r="W476" i="27"/>
  <c r="BJ476" i="27"/>
  <c r="BN476" i="27" s="1"/>
  <c r="W448" i="27"/>
  <c r="W432" i="27"/>
  <c r="BJ432" i="27"/>
  <c r="BN432" i="27" s="1"/>
  <c r="W424" i="27"/>
  <c r="BJ424" i="27"/>
  <c r="BN424" i="27" s="1"/>
  <c r="W404" i="27"/>
  <c r="BJ404" i="27"/>
  <c r="BN404" i="27" s="1"/>
  <c r="W400" i="27"/>
  <c r="BJ400" i="27"/>
  <c r="BN400" i="27" s="1"/>
  <c r="W392" i="27"/>
  <c r="BJ392" i="27"/>
  <c r="BN392" i="27" s="1"/>
  <c r="W376" i="27"/>
  <c r="BJ376" i="27"/>
  <c r="BN376" i="27" s="1"/>
  <c r="W348" i="27"/>
  <c r="BJ348" i="27"/>
  <c r="BN348" i="27" s="1"/>
  <c r="W340" i="27"/>
  <c r="BJ340" i="27"/>
  <c r="BN340" i="27" s="1"/>
  <c r="W328" i="27"/>
  <c r="BJ328" i="27"/>
  <c r="BN328" i="27" s="1"/>
  <c r="W308" i="27"/>
  <c r="BJ308" i="27"/>
  <c r="BN308" i="27" s="1"/>
  <c r="W304" i="27"/>
  <c r="BJ304" i="27"/>
  <c r="BN304" i="27" s="1"/>
  <c r="W284" i="27"/>
  <c r="BJ284" i="27"/>
  <c r="BN284" i="27" s="1"/>
  <c r="W280" i="27"/>
  <c r="W276" i="27"/>
  <c r="BJ276" i="27"/>
  <c r="BN276" i="27" s="1"/>
  <c r="W248" i="27"/>
  <c r="BJ248" i="27"/>
  <c r="BN248" i="27" s="1"/>
  <c r="W244" i="27"/>
  <c r="BJ244" i="27"/>
  <c r="BN244" i="27" s="1"/>
  <c r="BJ200" i="27"/>
  <c r="BN200" i="27" s="1"/>
  <c r="W188" i="27"/>
  <c r="BJ188" i="27"/>
  <c r="BN188" i="27" s="1"/>
  <c r="W180" i="27"/>
  <c r="BJ180" i="27"/>
  <c r="BN180" i="27" s="1"/>
  <c r="W172" i="27"/>
  <c r="BJ172" i="27"/>
  <c r="BN172" i="27" s="1"/>
  <c r="W160" i="27"/>
  <c r="BJ160" i="27"/>
  <c r="BN160" i="27" s="1"/>
  <c r="W148" i="27"/>
  <c r="BJ148" i="27"/>
  <c r="BN148" i="27" s="1"/>
  <c r="W140" i="27"/>
  <c r="BJ140" i="27"/>
  <c r="BN140" i="27" s="1"/>
  <c r="W132" i="27"/>
  <c r="W100" i="27"/>
  <c r="W76" i="27"/>
  <c r="BJ76" i="27"/>
  <c r="BN76" i="27" s="1"/>
  <c r="BJ704" i="27"/>
  <c r="BN704" i="27" s="1"/>
  <c r="BJ658" i="27"/>
  <c r="BN658" i="27" s="1"/>
  <c r="BJ630" i="27"/>
  <c r="BN630" i="27" s="1"/>
  <c r="BJ600" i="27"/>
  <c r="BN600" i="27" s="1"/>
  <c r="BJ572" i="27"/>
  <c r="BN572" i="27" s="1"/>
  <c r="W773" i="27"/>
  <c r="W765" i="27"/>
  <c r="W757" i="27"/>
  <c r="W741" i="27"/>
  <c r="W737" i="27"/>
  <c r="W733" i="27"/>
  <c r="W725" i="27"/>
  <c r="W713" i="27"/>
  <c r="W705" i="27"/>
  <c r="W701" i="27"/>
  <c r="W685" i="27"/>
  <c r="W681" i="27"/>
  <c r="W677" i="27"/>
  <c r="W673" i="27"/>
  <c r="W669" i="27"/>
  <c r="W661" i="27"/>
  <c r="W657" i="27"/>
  <c r="W653" i="27"/>
  <c r="W649" i="27"/>
  <c r="W645" i="27"/>
  <c r="W641" i="27"/>
  <c r="W637" i="27"/>
  <c r="W633" i="27"/>
  <c r="W629" i="27"/>
  <c r="W625" i="27"/>
  <c r="W621" i="27"/>
  <c r="W617" i="27"/>
  <c r="W613" i="27"/>
  <c r="W609" i="27"/>
  <c r="W605" i="27"/>
  <c r="W601" i="27"/>
  <c r="W585" i="27"/>
  <c r="W569" i="27"/>
  <c r="W561" i="27"/>
  <c r="W557" i="27"/>
  <c r="W553" i="27"/>
  <c r="W537" i="27"/>
  <c r="W533" i="27"/>
  <c r="W517" i="27"/>
  <c r="W497" i="27"/>
  <c r="W489" i="27"/>
  <c r="W485" i="27"/>
  <c r="W465" i="27"/>
  <c r="W461" i="27"/>
  <c r="W421" i="27"/>
  <c r="W417" i="27"/>
  <c r="W413" i="27"/>
  <c r="W385" i="27"/>
  <c r="W369" i="27"/>
  <c r="W361" i="27"/>
  <c r="W357" i="27"/>
  <c r="W353" i="27"/>
  <c r="W349" i="27"/>
  <c r="W329" i="27"/>
  <c r="W317" i="27"/>
  <c r="W305" i="27"/>
  <c r="W301" i="27"/>
  <c r="W297" i="27"/>
  <c r="W285" i="27"/>
  <c r="W281" i="27"/>
  <c r="W273" i="27"/>
  <c r="W261" i="27"/>
  <c r="W253" i="27"/>
  <c r="W241" i="27"/>
  <c r="W229" i="27"/>
  <c r="W221" i="27"/>
  <c r="W217" i="27"/>
  <c r="W201" i="27"/>
  <c r="W173" i="27"/>
  <c r="W165" i="27"/>
  <c r="W157" i="27"/>
  <c r="W145" i="27"/>
  <c r="W141" i="27"/>
  <c r="W137" i="27"/>
  <c r="W113" i="27"/>
  <c r="W109" i="27"/>
  <c r="W105" i="27"/>
  <c r="W85" i="27"/>
  <c r="W73" i="27"/>
  <c r="W69" i="27"/>
  <c r="W60" i="27"/>
  <c r="W48" i="27"/>
  <c r="W44" i="27"/>
  <c r="W32" i="27"/>
  <c r="AR1356" i="4"/>
  <c r="AR1355" i="4"/>
  <c r="AR1354" i="4"/>
  <c r="AR1352" i="4"/>
  <c r="V775" i="27"/>
  <c r="AK775" i="27"/>
  <c r="BH767" i="27"/>
  <c r="BL767" i="27" s="1"/>
  <c r="U742" i="27"/>
  <c r="U750" i="27"/>
  <c r="BH738" i="27"/>
  <c r="BL738" i="27" s="1"/>
  <c r="U738" i="27"/>
  <c r="BH741" i="27"/>
  <c r="BL741" i="27" s="1"/>
  <c r="BH750" i="27"/>
  <c r="BL750" i="27" s="1"/>
  <c r="BH742" i="27"/>
  <c r="BL742" i="27" s="1"/>
  <c r="BI775" i="27"/>
  <c r="BM775" i="27" s="1"/>
  <c r="U740" i="27"/>
  <c r="U741" i="27"/>
  <c r="BH745" i="27"/>
  <c r="BL745" i="27" s="1"/>
  <c r="U748" i="27"/>
  <c r="BH748" i="27"/>
  <c r="BL748" i="27" s="1"/>
  <c r="BH740" i="27"/>
  <c r="BL740" i="27" s="1"/>
  <c r="U744" i="27"/>
  <c r="BH744" i="27"/>
  <c r="BL744" i="27" s="1"/>
  <c r="U745" i="27"/>
  <c r="U763" i="27"/>
  <c r="BH763" i="27"/>
  <c r="BL763" i="27" s="1"/>
  <c r="U764" i="27"/>
  <c r="BH747" i="27"/>
  <c r="BL747" i="27" s="1"/>
  <c r="BH760" i="27"/>
  <c r="BL760" i="27" s="1"/>
  <c r="U760" i="27"/>
  <c r="BH739" i="27"/>
  <c r="BL739" i="27" s="1"/>
  <c r="BH743" i="27"/>
  <c r="BL743" i="27" s="1"/>
  <c r="U739" i="27"/>
  <c r="U743" i="27"/>
  <c r="U747" i="27"/>
  <c r="BH764" i="27"/>
  <c r="BL764" i="27" s="1"/>
  <c r="AK761" i="27"/>
  <c r="BH762" i="27"/>
  <c r="BL762" i="27" s="1"/>
  <c r="BH770" i="27"/>
  <c r="BL770" i="27" s="1"/>
  <c r="U767" i="27"/>
  <c r="U762" i="27"/>
  <c r="U770" i="27"/>
  <c r="BH773" i="27"/>
  <c r="BL773" i="27" s="1"/>
  <c r="U773" i="27"/>
  <c r="AL732" i="27"/>
  <c r="U717" i="27"/>
  <c r="U723" i="27"/>
  <c r="U736" i="27"/>
  <c r="U735" i="27"/>
  <c r="BH736" i="27"/>
  <c r="BL736" i="27" s="1"/>
  <c r="U714" i="27"/>
  <c r="BH717" i="27"/>
  <c r="BL717" i="27" s="1"/>
  <c r="BH732" i="27"/>
  <c r="BL732" i="27" s="1"/>
  <c r="U732" i="27"/>
  <c r="BH735" i="27"/>
  <c r="BL735" i="27" s="1"/>
  <c r="BH733" i="27"/>
  <c r="BL733" i="27" s="1"/>
  <c r="BH714" i="27"/>
  <c r="BL714" i="27" s="1"/>
  <c r="U733" i="27"/>
  <c r="BH723" i="27"/>
  <c r="BL723" i="27" s="1"/>
  <c r="H3839" i="22"/>
  <c r="AQ1351" i="4" s="1"/>
  <c r="AR1351" i="4" s="1"/>
  <c r="H3840" i="22"/>
  <c r="H3841" i="22"/>
  <c r="H3842" i="22"/>
  <c r="H3843" i="22"/>
  <c r="H3844" i="22"/>
  <c r="H3845" i="22"/>
  <c r="H3846" i="22"/>
  <c r="H3847" i="22"/>
  <c r="H3848" i="22"/>
  <c r="H3849" i="22"/>
  <c r="H3850" i="22"/>
  <c r="H3851" i="22"/>
  <c r="H3852" i="22"/>
  <c r="H3853" i="22"/>
  <c r="H3854" i="22"/>
  <c r="H3855" i="22"/>
  <c r="H3856" i="22"/>
  <c r="H3857" i="22"/>
  <c r="H3858" i="22"/>
  <c r="H3859" i="22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825" i="3"/>
  <c r="H3826" i="3"/>
  <c r="H3827" i="3"/>
  <c r="H3828" i="3"/>
  <c r="H3829" i="3"/>
  <c r="AQ897" i="4" s="1"/>
  <c r="H3830" i="3"/>
  <c r="H3831" i="3"/>
  <c r="H3832" i="3"/>
  <c r="H3833" i="3"/>
  <c r="H3834" i="3"/>
  <c r="H3835" i="3"/>
  <c r="H3836" i="3"/>
  <c r="H3837" i="3"/>
  <c r="H3838" i="3"/>
  <c r="H3839" i="3"/>
  <c r="H3840" i="3"/>
  <c r="D775" i="27" s="1"/>
  <c r="BH775" i="27" s="1"/>
  <c r="BL775" i="27" s="1"/>
  <c r="H3841" i="3"/>
  <c r="H3842" i="3"/>
  <c r="H3843" i="3"/>
  <c r="H3844" i="3"/>
  <c r="H3845" i="3"/>
  <c r="H3846" i="3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7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D140" i="36"/>
  <c r="D141" i="36"/>
  <c r="D142" i="36"/>
  <c r="D143" i="36"/>
  <c r="D144" i="36"/>
  <c r="D145" i="36"/>
  <c r="D146" i="36"/>
  <c r="D147" i="36"/>
  <c r="D148" i="36"/>
  <c r="D149" i="36"/>
  <c r="D150" i="36"/>
  <c r="D151" i="36"/>
  <c r="D152" i="36"/>
  <c r="D153" i="36"/>
  <c r="D154" i="36"/>
  <c r="D155" i="36"/>
  <c r="D156" i="36"/>
  <c r="D157" i="36"/>
  <c r="D158" i="36"/>
  <c r="D159" i="36"/>
  <c r="D160" i="36"/>
  <c r="D161" i="36"/>
  <c r="D162" i="36"/>
  <c r="D163" i="36"/>
  <c r="D164" i="36"/>
  <c r="D165" i="36"/>
  <c r="D166" i="36"/>
  <c r="D167" i="36"/>
  <c r="D168" i="36"/>
  <c r="D169" i="36"/>
  <c r="D170" i="36"/>
  <c r="D171" i="36"/>
  <c r="D172" i="36"/>
  <c r="D173" i="36"/>
  <c r="D174" i="36"/>
  <c r="D175" i="36"/>
  <c r="D176" i="36"/>
  <c r="D177" i="36"/>
  <c r="D178" i="36"/>
  <c r="D179" i="36"/>
  <c r="D180" i="36"/>
  <c r="D181" i="36"/>
  <c r="D182" i="36"/>
  <c r="D183" i="36"/>
  <c r="D184" i="36"/>
  <c r="D185" i="36"/>
  <c r="D186" i="36"/>
  <c r="D187" i="36"/>
  <c r="D188" i="36"/>
  <c r="D189" i="36"/>
  <c r="D190" i="36"/>
  <c r="D191" i="36"/>
  <c r="D192" i="36"/>
  <c r="D193" i="36"/>
  <c r="D194" i="36"/>
  <c r="D195" i="36"/>
  <c r="D196" i="36"/>
  <c r="D197" i="36"/>
  <c r="D198" i="36"/>
  <c r="D199" i="36"/>
  <c r="D200" i="36"/>
  <c r="D201" i="36"/>
  <c r="D202" i="36"/>
  <c r="D203" i="36"/>
  <c r="D204" i="36"/>
  <c r="D205" i="36"/>
  <c r="D206" i="36"/>
  <c r="D207" i="36"/>
  <c r="D208" i="36"/>
  <c r="D209" i="36"/>
  <c r="D210" i="36"/>
  <c r="D211" i="36"/>
  <c r="D212" i="36"/>
  <c r="D213" i="36"/>
  <c r="D214" i="36"/>
  <c r="D215" i="36"/>
  <c r="D216" i="36"/>
  <c r="D217" i="36"/>
  <c r="D218" i="36"/>
  <c r="D219" i="36"/>
  <c r="D220" i="36"/>
  <c r="D221" i="36"/>
  <c r="D222" i="36"/>
  <c r="D223" i="36"/>
  <c r="D224" i="36"/>
  <c r="D225" i="36"/>
  <c r="D226" i="36"/>
  <c r="D227" i="36"/>
  <c r="D228" i="36"/>
  <c r="D229" i="36"/>
  <c r="D230" i="36"/>
  <c r="D231" i="36"/>
  <c r="D232" i="36"/>
  <c r="D233" i="36"/>
  <c r="D234" i="36"/>
  <c r="D235" i="36"/>
  <c r="D236" i="36"/>
  <c r="D237" i="36"/>
  <c r="D238" i="36"/>
  <c r="D239" i="36"/>
  <c r="D240" i="36"/>
  <c r="D241" i="36"/>
  <c r="D242" i="36"/>
  <c r="D243" i="36"/>
  <c r="D244" i="36"/>
  <c r="D245" i="36"/>
  <c r="D246" i="36"/>
  <c r="D247" i="36"/>
  <c r="D248" i="36"/>
  <c r="D249" i="36"/>
  <c r="D250" i="36"/>
  <c r="D251" i="36"/>
  <c r="D252" i="36"/>
  <c r="D253" i="36"/>
  <c r="D254" i="36"/>
  <c r="D255" i="36"/>
  <c r="D256" i="36"/>
  <c r="D257" i="36"/>
  <c r="D258" i="36"/>
  <c r="D259" i="36"/>
  <c r="D260" i="36"/>
  <c r="D261" i="36"/>
  <c r="D262" i="36"/>
  <c r="D263" i="36"/>
  <c r="D264" i="36"/>
  <c r="D265" i="36"/>
  <c r="D266" i="36"/>
  <c r="D267" i="36"/>
  <c r="D268" i="36"/>
  <c r="D269" i="36"/>
  <c r="D270" i="36"/>
  <c r="D271" i="36"/>
  <c r="D272" i="36"/>
  <c r="D273" i="36"/>
  <c r="D274" i="36"/>
  <c r="D275" i="36"/>
  <c r="D276" i="36"/>
  <c r="D277" i="36"/>
  <c r="D278" i="36"/>
  <c r="D279" i="36"/>
  <c r="D280" i="36"/>
  <c r="D281" i="36"/>
  <c r="D282" i="36"/>
  <c r="D283" i="36"/>
  <c r="D284" i="36"/>
  <c r="D285" i="36"/>
  <c r="D286" i="36"/>
  <c r="D287" i="36"/>
  <c r="D288" i="36"/>
  <c r="D5" i="36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5" i="35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D6" i="31"/>
  <c r="D5" i="31"/>
  <c r="D4" i="31"/>
  <c r="BW5" i="27"/>
  <c r="BW6" i="27"/>
  <c r="BW7" i="27"/>
  <c r="BW8" i="27"/>
  <c r="BW9" i="27"/>
  <c r="BW10" i="27"/>
  <c r="BW11" i="27"/>
  <c r="BW12" i="27"/>
  <c r="BW13" i="27"/>
  <c r="BW14" i="27"/>
  <c r="BW15" i="27"/>
  <c r="BW16" i="27"/>
  <c r="BW17" i="27"/>
  <c r="BW18" i="27"/>
  <c r="BW19" i="27"/>
  <c r="BW20" i="27"/>
  <c r="BW21" i="27"/>
  <c r="BW22" i="27"/>
  <c r="BW23" i="27"/>
  <c r="BW24" i="27"/>
  <c r="BW25" i="27"/>
  <c r="BW26" i="27"/>
  <c r="BW27" i="27"/>
  <c r="BW28" i="27"/>
  <c r="BW29" i="27"/>
  <c r="BW30" i="27"/>
  <c r="BW31" i="27"/>
  <c r="BW32" i="27"/>
  <c r="BW33" i="27"/>
  <c r="BW34" i="27"/>
  <c r="BW35" i="27"/>
  <c r="BW36" i="27"/>
  <c r="BW37" i="27"/>
  <c r="BW38" i="27"/>
  <c r="BW39" i="27"/>
  <c r="BW40" i="27"/>
  <c r="BW41" i="27"/>
  <c r="BW42" i="27"/>
  <c r="BW43" i="27"/>
  <c r="BW44" i="27"/>
  <c r="BW45" i="27"/>
  <c r="BW46" i="27"/>
  <c r="BW47" i="27"/>
  <c r="BW48" i="27"/>
  <c r="BW49" i="27"/>
  <c r="BW50" i="27"/>
  <c r="BW51" i="27"/>
  <c r="BW52" i="27"/>
  <c r="BW53" i="27"/>
  <c r="BW54" i="27"/>
  <c r="BW55" i="27"/>
  <c r="BW56" i="27"/>
  <c r="BW57" i="27"/>
  <c r="BW58" i="27"/>
  <c r="BW59" i="27"/>
  <c r="BW60" i="27"/>
  <c r="BW61" i="27"/>
  <c r="BW62" i="27"/>
  <c r="BW63" i="27"/>
  <c r="BW64" i="27"/>
  <c r="BW65" i="27"/>
  <c r="BW66" i="27"/>
  <c r="BW67" i="27"/>
  <c r="BW68" i="27"/>
  <c r="BW69" i="27"/>
  <c r="BW70" i="27"/>
  <c r="BW71" i="27"/>
  <c r="BW72" i="27"/>
  <c r="BW73" i="27"/>
  <c r="BW74" i="27"/>
  <c r="BW75" i="27"/>
  <c r="BW76" i="27"/>
  <c r="BW77" i="27"/>
  <c r="BW78" i="27"/>
  <c r="BW79" i="27"/>
  <c r="BW80" i="27"/>
  <c r="BW81" i="27"/>
  <c r="BW82" i="27"/>
  <c r="BW83" i="27"/>
  <c r="BW84" i="27"/>
  <c r="BW85" i="27"/>
  <c r="BW86" i="27"/>
  <c r="BW87" i="27"/>
  <c r="BW88" i="27"/>
  <c r="BW89" i="27"/>
  <c r="BW90" i="27"/>
  <c r="BW91" i="27"/>
  <c r="BW92" i="27"/>
  <c r="BW93" i="27"/>
  <c r="BW94" i="27"/>
  <c r="BW95" i="27"/>
  <c r="BW96" i="27"/>
  <c r="BW97" i="27"/>
  <c r="BW98" i="27"/>
  <c r="BW99" i="27"/>
  <c r="BW100" i="27"/>
  <c r="BW101" i="27"/>
  <c r="BW102" i="27"/>
  <c r="BW103" i="27"/>
  <c r="BW104" i="27"/>
  <c r="BW105" i="27"/>
  <c r="BW106" i="27"/>
  <c r="BW107" i="27"/>
  <c r="BW108" i="27"/>
  <c r="BW109" i="27"/>
  <c r="BW110" i="27"/>
  <c r="BW111" i="27"/>
  <c r="BW112" i="27"/>
  <c r="BW113" i="27"/>
  <c r="BW114" i="27"/>
  <c r="BW115" i="27"/>
  <c r="BW116" i="27"/>
  <c r="BW117" i="27"/>
  <c r="BW118" i="27"/>
  <c r="BW119" i="27"/>
  <c r="BW120" i="27"/>
  <c r="BW121" i="27"/>
  <c r="BW122" i="27"/>
  <c r="BW123" i="27"/>
  <c r="BW124" i="27"/>
  <c r="BW125" i="27"/>
  <c r="BW126" i="27"/>
  <c r="BW127" i="27"/>
  <c r="BW128" i="27"/>
  <c r="BW129" i="27"/>
  <c r="BW130" i="27"/>
  <c r="BW131" i="27"/>
  <c r="BW132" i="27"/>
  <c r="BW133" i="27"/>
  <c r="BW134" i="27"/>
  <c r="BW135" i="27"/>
  <c r="BW136" i="27"/>
  <c r="BW137" i="27"/>
  <c r="BW138" i="27"/>
  <c r="BW139" i="27"/>
  <c r="BW140" i="27"/>
  <c r="BW141" i="27"/>
  <c r="BW142" i="27"/>
  <c r="BW143" i="27"/>
  <c r="BW144" i="27"/>
  <c r="BW145" i="27"/>
  <c r="BW146" i="27"/>
  <c r="BW147" i="27"/>
  <c r="BW148" i="27"/>
  <c r="BW149" i="27"/>
  <c r="BW150" i="27"/>
  <c r="BW151" i="27"/>
  <c r="BW152" i="27"/>
  <c r="BW153" i="27"/>
  <c r="BW154" i="27"/>
  <c r="BW155" i="27"/>
  <c r="BW156" i="27"/>
  <c r="BW157" i="27"/>
  <c r="BW158" i="27"/>
  <c r="BW159" i="27"/>
  <c r="BW160" i="27"/>
  <c r="BW161" i="27"/>
  <c r="BW162" i="27"/>
  <c r="BW163" i="27"/>
  <c r="BW164" i="27"/>
  <c r="BW165" i="27"/>
  <c r="BW166" i="27"/>
  <c r="BW167" i="27"/>
  <c r="BW168" i="27"/>
  <c r="BW169" i="27"/>
  <c r="BW170" i="27"/>
  <c r="BW171" i="27"/>
  <c r="BW172" i="27"/>
  <c r="BW173" i="27"/>
  <c r="BW174" i="27"/>
  <c r="BW175" i="27"/>
  <c r="BW176" i="27"/>
  <c r="BW177" i="27"/>
  <c r="BW178" i="27"/>
  <c r="BW179" i="27"/>
  <c r="BW180" i="27"/>
  <c r="BW181" i="27"/>
  <c r="BW182" i="27"/>
  <c r="BW183" i="27"/>
  <c r="BW184" i="27"/>
  <c r="BW185" i="27"/>
  <c r="BW186" i="27"/>
  <c r="BW187" i="27"/>
  <c r="BW188" i="27"/>
  <c r="BW189" i="27"/>
  <c r="BW190" i="27"/>
  <c r="BW191" i="27"/>
  <c r="BW192" i="27"/>
  <c r="BW193" i="27"/>
  <c r="BW194" i="27"/>
  <c r="BW195" i="27"/>
  <c r="BW196" i="27"/>
  <c r="BW197" i="27"/>
  <c r="BW198" i="27"/>
  <c r="BW199" i="27"/>
  <c r="BW200" i="27"/>
  <c r="BW201" i="27"/>
  <c r="BW202" i="27"/>
  <c r="BW203" i="27"/>
  <c r="BW204" i="27"/>
  <c r="BW205" i="27"/>
  <c r="BW206" i="27"/>
  <c r="BW207" i="27"/>
  <c r="BW208" i="27"/>
  <c r="BW209" i="27"/>
  <c r="BW210" i="27"/>
  <c r="BW211" i="27"/>
  <c r="BW212" i="27"/>
  <c r="BW213" i="27"/>
  <c r="BW214" i="27"/>
  <c r="BW215" i="27"/>
  <c r="BW216" i="27"/>
  <c r="BW217" i="27"/>
  <c r="BW218" i="27"/>
  <c r="BW219" i="27"/>
  <c r="BW220" i="27"/>
  <c r="BW221" i="27"/>
  <c r="BW222" i="27"/>
  <c r="BW223" i="27"/>
  <c r="BW224" i="27"/>
  <c r="BW225" i="27"/>
  <c r="BW226" i="27"/>
  <c r="BW227" i="27"/>
  <c r="BW228" i="27"/>
  <c r="BW229" i="27"/>
  <c r="BW230" i="27"/>
  <c r="BW231" i="27"/>
  <c r="BW232" i="27"/>
  <c r="BW233" i="27"/>
  <c r="BW234" i="27"/>
  <c r="BW235" i="27"/>
  <c r="BW236" i="27"/>
  <c r="BW237" i="27"/>
  <c r="BW238" i="27"/>
  <c r="BW239" i="27"/>
  <c r="BW240" i="27"/>
  <c r="BW241" i="27"/>
  <c r="BW242" i="27"/>
  <c r="BW243" i="27"/>
  <c r="BW244" i="27"/>
  <c r="BW245" i="27"/>
  <c r="BW246" i="27"/>
  <c r="BW247" i="27"/>
  <c r="BW248" i="27"/>
  <c r="BW249" i="27"/>
  <c r="BW250" i="27"/>
  <c r="BW251" i="27"/>
  <c r="BW252" i="27"/>
  <c r="BW253" i="27"/>
  <c r="BW254" i="27"/>
  <c r="BW255" i="27"/>
  <c r="BW256" i="27"/>
  <c r="BW257" i="27"/>
  <c r="BW258" i="27"/>
  <c r="BW259" i="27"/>
  <c r="BW260" i="27"/>
  <c r="BW261" i="27"/>
  <c r="BW262" i="27"/>
  <c r="BW263" i="27"/>
  <c r="BW264" i="27"/>
  <c r="BW265" i="27"/>
  <c r="BW266" i="27"/>
  <c r="BW267" i="27"/>
  <c r="BW268" i="27"/>
  <c r="BW269" i="27"/>
  <c r="BW270" i="27"/>
  <c r="BW271" i="27"/>
  <c r="BW272" i="27"/>
  <c r="BW273" i="27"/>
  <c r="BW274" i="27"/>
  <c r="BW275" i="27"/>
  <c r="BW276" i="27"/>
  <c r="BW277" i="27"/>
  <c r="BW278" i="27"/>
  <c r="BW279" i="27"/>
  <c r="BW280" i="27"/>
  <c r="BW281" i="27"/>
  <c r="BW282" i="27"/>
  <c r="BW283" i="27"/>
  <c r="BW284" i="27"/>
  <c r="BW285" i="27"/>
  <c r="BW286" i="27"/>
  <c r="BW287" i="27"/>
  <c r="BW288" i="27"/>
  <c r="BW289" i="27"/>
  <c r="BW290" i="27"/>
  <c r="BW291" i="27"/>
  <c r="BW292" i="27"/>
  <c r="BW293" i="27"/>
  <c r="BW294" i="27"/>
  <c r="BW295" i="27"/>
  <c r="BW296" i="27"/>
  <c r="BW297" i="27"/>
  <c r="BW298" i="27"/>
  <c r="BW299" i="27"/>
  <c r="BW300" i="27"/>
  <c r="BW301" i="27"/>
  <c r="BW302" i="27"/>
  <c r="BW303" i="27"/>
  <c r="BW304" i="27"/>
  <c r="BW305" i="27"/>
  <c r="BW306" i="27"/>
  <c r="BW307" i="27"/>
  <c r="BW308" i="27"/>
  <c r="BW309" i="27"/>
  <c r="BW310" i="27"/>
  <c r="BW311" i="27"/>
  <c r="BW312" i="27"/>
  <c r="BW313" i="27"/>
  <c r="BW314" i="27"/>
  <c r="BW315" i="27"/>
  <c r="BW316" i="27"/>
  <c r="BW317" i="27"/>
  <c r="BW318" i="27"/>
  <c r="BW319" i="27"/>
  <c r="BW320" i="27"/>
  <c r="BW321" i="27"/>
  <c r="BW322" i="27"/>
  <c r="BW323" i="27"/>
  <c r="BW324" i="27"/>
  <c r="BW325" i="27"/>
  <c r="BW326" i="27"/>
  <c r="BW327" i="27"/>
  <c r="BW328" i="27"/>
  <c r="BW329" i="27"/>
  <c r="BW330" i="27"/>
  <c r="BW331" i="27"/>
  <c r="BW332" i="27"/>
  <c r="BW333" i="27"/>
  <c r="BW334" i="27"/>
  <c r="BW335" i="27"/>
  <c r="BW336" i="27"/>
  <c r="BW337" i="27"/>
  <c r="BW338" i="27"/>
  <c r="BW339" i="27"/>
  <c r="BW340" i="27"/>
  <c r="BW341" i="27"/>
  <c r="BW342" i="27"/>
  <c r="BW343" i="27"/>
  <c r="BW344" i="27"/>
  <c r="BW345" i="27"/>
  <c r="BW346" i="27"/>
  <c r="BW347" i="27"/>
  <c r="BW348" i="27"/>
  <c r="BW349" i="27"/>
  <c r="BW350" i="27"/>
  <c r="BW351" i="27"/>
  <c r="BW352" i="27"/>
  <c r="BW353" i="27"/>
  <c r="BW354" i="27"/>
  <c r="BW355" i="27"/>
  <c r="BW356" i="27"/>
  <c r="BW357" i="27"/>
  <c r="BW358" i="27"/>
  <c r="BW359" i="27"/>
  <c r="BW360" i="27"/>
  <c r="BW361" i="27"/>
  <c r="BW362" i="27"/>
  <c r="BW363" i="27"/>
  <c r="BW364" i="27"/>
  <c r="BW365" i="27"/>
  <c r="BW366" i="27"/>
  <c r="BW367" i="27"/>
  <c r="BW368" i="27"/>
  <c r="BW369" i="27"/>
  <c r="BW370" i="27"/>
  <c r="BW371" i="27"/>
  <c r="BW372" i="27"/>
  <c r="BW373" i="27"/>
  <c r="BW374" i="27"/>
  <c r="BW375" i="27"/>
  <c r="BW376" i="27"/>
  <c r="BW377" i="27"/>
  <c r="BW378" i="27"/>
  <c r="BW379" i="27"/>
  <c r="BW380" i="27"/>
  <c r="BW381" i="27"/>
  <c r="BW382" i="27"/>
  <c r="BW383" i="27"/>
  <c r="BW384" i="27"/>
  <c r="BW385" i="27"/>
  <c r="BW386" i="27"/>
  <c r="BW387" i="27"/>
  <c r="BW388" i="27"/>
  <c r="BW389" i="27"/>
  <c r="BW390" i="27"/>
  <c r="BW391" i="27"/>
  <c r="BW392" i="27"/>
  <c r="BW393" i="27"/>
  <c r="BW394" i="27"/>
  <c r="BW395" i="27"/>
  <c r="BW396" i="27"/>
  <c r="BW397" i="27"/>
  <c r="BW398" i="27"/>
  <c r="BW399" i="27"/>
  <c r="BW400" i="27"/>
  <c r="BW401" i="27"/>
  <c r="BW402" i="27"/>
  <c r="BW403" i="27"/>
  <c r="BW404" i="27"/>
  <c r="BW405" i="27"/>
  <c r="BW406" i="27"/>
  <c r="BW407" i="27"/>
  <c r="BW408" i="27"/>
  <c r="BW409" i="27"/>
  <c r="BW410" i="27"/>
  <c r="BW411" i="27"/>
  <c r="BW412" i="27"/>
  <c r="BW413" i="27"/>
  <c r="BW414" i="27"/>
  <c r="BW415" i="27"/>
  <c r="BW416" i="27"/>
  <c r="BW417" i="27"/>
  <c r="BW418" i="27"/>
  <c r="BW419" i="27"/>
  <c r="BW420" i="27"/>
  <c r="BW421" i="27"/>
  <c r="BW422" i="27"/>
  <c r="BW423" i="27"/>
  <c r="BW424" i="27"/>
  <c r="BW425" i="27"/>
  <c r="BW426" i="27"/>
  <c r="BW427" i="27"/>
  <c r="BW428" i="27"/>
  <c r="BW429" i="27"/>
  <c r="BW430" i="27"/>
  <c r="BW431" i="27"/>
  <c r="BW432" i="27"/>
  <c r="BW433" i="27"/>
  <c r="BW434" i="27"/>
  <c r="BW435" i="27"/>
  <c r="BW436" i="27"/>
  <c r="BW437" i="27"/>
  <c r="BW438" i="27"/>
  <c r="BW439" i="27"/>
  <c r="BW440" i="27"/>
  <c r="BW441" i="27"/>
  <c r="BW442" i="27"/>
  <c r="BW443" i="27"/>
  <c r="BW444" i="27"/>
  <c r="BW445" i="27"/>
  <c r="BW446" i="27"/>
  <c r="BW447" i="27"/>
  <c r="BW448" i="27"/>
  <c r="BW449" i="27"/>
  <c r="BW450" i="27"/>
  <c r="BW451" i="27"/>
  <c r="BW452" i="27"/>
  <c r="BW453" i="27"/>
  <c r="BW454" i="27"/>
  <c r="BW455" i="27"/>
  <c r="BW456" i="27"/>
  <c r="BW457" i="27"/>
  <c r="BW458" i="27"/>
  <c r="BW459" i="27"/>
  <c r="BW460" i="27"/>
  <c r="BW461" i="27"/>
  <c r="BW462" i="27"/>
  <c r="BW463" i="27"/>
  <c r="BW464" i="27"/>
  <c r="BW465" i="27"/>
  <c r="BW466" i="27"/>
  <c r="BW467" i="27"/>
  <c r="BW468" i="27"/>
  <c r="BW469" i="27"/>
  <c r="BW470" i="27"/>
  <c r="BW471" i="27"/>
  <c r="BW472" i="27"/>
  <c r="BW473" i="27"/>
  <c r="BW474" i="27"/>
  <c r="BW475" i="27"/>
  <c r="BW476" i="27"/>
  <c r="BW477" i="27"/>
  <c r="BW478" i="27"/>
  <c r="BW479" i="27"/>
  <c r="BW480" i="27"/>
  <c r="BW481" i="27"/>
  <c r="BW482" i="27"/>
  <c r="BW483" i="27"/>
  <c r="BW484" i="27"/>
  <c r="BW485" i="27"/>
  <c r="BW486" i="27"/>
  <c r="BW487" i="27"/>
  <c r="BW488" i="27"/>
  <c r="BW489" i="27"/>
  <c r="BW490" i="27"/>
  <c r="BW491" i="27"/>
  <c r="BW492" i="27"/>
  <c r="BW493" i="27"/>
  <c r="BW494" i="27"/>
  <c r="BW495" i="27"/>
  <c r="BW496" i="27"/>
  <c r="BW497" i="27"/>
  <c r="BW498" i="27"/>
  <c r="BW499" i="27"/>
  <c r="BW500" i="27"/>
  <c r="BW501" i="27"/>
  <c r="BW502" i="27"/>
  <c r="BW503" i="27"/>
  <c r="BW504" i="27"/>
  <c r="BW505" i="27"/>
  <c r="BW506" i="27"/>
  <c r="BW507" i="27"/>
  <c r="BW508" i="27"/>
  <c r="BW509" i="27"/>
  <c r="BW510" i="27"/>
  <c r="BW511" i="27"/>
  <c r="BW512" i="27"/>
  <c r="BW513" i="27"/>
  <c r="BW514" i="27"/>
  <c r="BW515" i="27"/>
  <c r="BW516" i="27"/>
  <c r="BW517" i="27"/>
  <c r="BW518" i="27"/>
  <c r="BW519" i="27"/>
  <c r="BW520" i="27"/>
  <c r="BW521" i="27"/>
  <c r="BW522" i="27"/>
  <c r="BW523" i="27"/>
  <c r="BW524" i="27"/>
  <c r="BW525" i="27"/>
  <c r="BW526" i="27"/>
  <c r="BW527" i="27"/>
  <c r="BW528" i="27"/>
  <c r="BW529" i="27"/>
  <c r="BW530" i="27"/>
  <c r="BW531" i="27"/>
  <c r="BW532" i="27"/>
  <c r="BW533" i="27"/>
  <c r="BW534" i="27"/>
  <c r="BW535" i="27"/>
  <c r="BW536" i="27"/>
  <c r="BW537" i="27"/>
  <c r="BW538" i="27"/>
  <c r="BW539" i="27"/>
  <c r="BW540" i="27"/>
  <c r="BW541" i="27"/>
  <c r="BW542" i="27"/>
  <c r="BW543" i="27"/>
  <c r="BW544" i="27"/>
  <c r="BW545" i="27"/>
  <c r="BW546" i="27"/>
  <c r="BW547" i="27"/>
  <c r="BW548" i="27"/>
  <c r="BW549" i="27"/>
  <c r="BW550" i="27"/>
  <c r="BW551" i="27"/>
  <c r="BW552" i="27"/>
  <c r="BW553" i="27"/>
  <c r="BW554" i="27"/>
  <c r="BW555" i="27"/>
  <c r="BW556" i="27"/>
  <c r="BW557" i="27"/>
  <c r="BW558" i="27"/>
  <c r="BW559" i="27"/>
  <c r="BW560" i="27"/>
  <c r="BW561" i="27"/>
  <c r="BW562" i="27"/>
  <c r="BW563" i="27"/>
  <c r="BW564" i="27"/>
  <c r="BW565" i="27"/>
  <c r="BW566" i="27"/>
  <c r="BW567" i="27"/>
  <c r="BW568" i="27"/>
  <c r="BW569" i="27"/>
  <c r="BW570" i="27"/>
  <c r="BW571" i="27"/>
  <c r="BW572" i="27"/>
  <c r="BW573" i="27"/>
  <c r="BW574" i="27"/>
  <c r="BW575" i="27"/>
  <c r="BW576" i="27"/>
  <c r="BW577" i="27"/>
  <c r="BW578" i="27"/>
  <c r="BW579" i="27"/>
  <c r="BW580" i="27"/>
  <c r="BW581" i="27"/>
  <c r="BW582" i="27"/>
  <c r="BW583" i="27"/>
  <c r="BW584" i="27"/>
  <c r="BW585" i="27"/>
  <c r="BW586" i="27"/>
  <c r="BW587" i="27"/>
  <c r="BW588" i="27"/>
  <c r="BW589" i="27"/>
  <c r="BW590" i="27"/>
  <c r="BW591" i="27"/>
  <c r="BW592" i="27"/>
  <c r="BW593" i="27"/>
  <c r="BW594" i="27"/>
  <c r="BW595" i="27"/>
  <c r="BW596" i="27"/>
  <c r="BW597" i="27"/>
  <c r="BW598" i="27"/>
  <c r="BW599" i="27"/>
  <c r="BW600" i="27"/>
  <c r="BW601" i="27"/>
  <c r="BW602" i="27"/>
  <c r="BW603" i="27"/>
  <c r="BW604" i="27"/>
  <c r="BW605" i="27"/>
  <c r="BW606" i="27"/>
  <c r="BW607" i="27"/>
  <c r="BW608" i="27"/>
  <c r="BW609" i="27"/>
  <c r="BW610" i="27"/>
  <c r="BW611" i="27"/>
  <c r="BW612" i="27"/>
  <c r="BW613" i="27"/>
  <c r="BW614" i="27"/>
  <c r="BW615" i="27"/>
  <c r="BW616" i="27"/>
  <c r="BW617" i="27"/>
  <c r="BW618" i="27"/>
  <c r="BW619" i="27"/>
  <c r="BW620" i="27"/>
  <c r="BW621" i="27"/>
  <c r="BW622" i="27"/>
  <c r="BW623" i="27"/>
  <c r="BW624" i="27"/>
  <c r="BW625" i="27"/>
  <c r="BW626" i="27"/>
  <c r="BW627" i="27"/>
  <c r="BW628" i="27"/>
  <c r="BW629" i="27"/>
  <c r="BW630" i="27"/>
  <c r="BW631" i="27"/>
  <c r="BW632" i="27"/>
  <c r="BW633" i="27"/>
  <c r="BW634" i="27"/>
  <c r="BW635" i="27"/>
  <c r="BW636" i="27"/>
  <c r="BW637" i="27"/>
  <c r="BW638" i="27"/>
  <c r="BW639" i="27"/>
  <c r="BW640" i="27"/>
  <c r="BW641" i="27"/>
  <c r="BW642" i="27"/>
  <c r="BW643" i="27"/>
  <c r="BW644" i="27"/>
  <c r="BW645" i="27"/>
  <c r="BW646" i="27"/>
  <c r="BW647" i="27"/>
  <c r="BW648" i="27"/>
  <c r="BW649" i="27"/>
  <c r="BW650" i="27"/>
  <c r="BW651" i="27"/>
  <c r="BW652" i="27"/>
  <c r="BW653" i="27"/>
  <c r="BW654" i="27"/>
  <c r="BW655" i="27"/>
  <c r="BW656" i="27"/>
  <c r="BW657" i="27"/>
  <c r="BW658" i="27"/>
  <c r="BW659" i="27"/>
  <c r="BW660" i="27"/>
  <c r="BW661" i="27"/>
  <c r="BW662" i="27"/>
  <c r="BW663" i="27"/>
  <c r="BW664" i="27"/>
  <c r="BW665" i="27"/>
  <c r="BW666" i="27"/>
  <c r="BW667" i="27"/>
  <c r="BW668" i="27"/>
  <c r="BW669" i="27"/>
  <c r="BW670" i="27"/>
  <c r="BW671" i="27"/>
  <c r="BW672" i="27"/>
  <c r="BW673" i="27"/>
  <c r="BW674" i="27"/>
  <c r="BW675" i="27"/>
  <c r="BW676" i="27"/>
  <c r="BW677" i="27"/>
  <c r="BW678" i="27"/>
  <c r="BW679" i="27"/>
  <c r="BW680" i="27"/>
  <c r="BW681" i="27"/>
  <c r="BW682" i="27"/>
  <c r="BW683" i="27"/>
  <c r="BW684" i="27"/>
  <c r="BW685" i="27"/>
  <c r="BW686" i="27"/>
  <c r="BW687" i="27"/>
  <c r="BW688" i="27"/>
  <c r="BW689" i="27"/>
  <c r="BW690" i="27"/>
  <c r="BW691" i="27"/>
  <c r="BW692" i="27"/>
  <c r="BW693" i="27"/>
  <c r="BW694" i="27"/>
  <c r="BW695" i="27"/>
  <c r="BW696" i="27"/>
  <c r="BW697" i="27"/>
  <c r="BW698" i="27"/>
  <c r="BW699" i="27"/>
  <c r="BW700" i="27"/>
  <c r="BW701" i="27"/>
  <c r="BW702" i="27"/>
  <c r="BW703" i="27"/>
  <c r="BW704" i="27"/>
  <c r="BW705" i="27"/>
  <c r="BW706" i="27"/>
  <c r="BW707" i="27"/>
  <c r="BW708" i="27"/>
  <c r="BW709" i="27"/>
  <c r="BW710" i="27"/>
  <c r="BW711" i="27"/>
  <c r="BW712" i="27"/>
  <c r="BW4" i="27"/>
  <c r="D288" i="33"/>
  <c r="D287" i="33"/>
  <c r="D286" i="33"/>
  <c r="D285" i="33"/>
  <c r="D284" i="33"/>
  <c r="D283" i="33"/>
  <c r="D282" i="33"/>
  <c r="D281" i="33"/>
  <c r="D280" i="33"/>
  <c r="D279" i="33"/>
  <c r="D278" i="33"/>
  <c r="D277" i="33"/>
  <c r="D276" i="33"/>
  <c r="D275" i="33"/>
  <c r="D274" i="33"/>
  <c r="D273" i="33"/>
  <c r="D272" i="33"/>
  <c r="D271" i="33"/>
  <c r="D270" i="33"/>
  <c r="D269" i="33"/>
  <c r="D268" i="33"/>
  <c r="D267" i="33"/>
  <c r="D266" i="33"/>
  <c r="D265" i="33"/>
  <c r="D264" i="33"/>
  <c r="D263" i="33"/>
  <c r="D262" i="33"/>
  <c r="D261" i="33"/>
  <c r="D260" i="33"/>
  <c r="D259" i="33"/>
  <c r="D258" i="33"/>
  <c r="D257" i="33"/>
  <c r="D256" i="33"/>
  <c r="D255" i="33"/>
  <c r="D254" i="33"/>
  <c r="D253" i="33"/>
  <c r="D252" i="33"/>
  <c r="D251" i="33"/>
  <c r="D250" i="33"/>
  <c r="D249" i="33"/>
  <c r="D248" i="33"/>
  <c r="D247" i="33"/>
  <c r="D246" i="33"/>
  <c r="D245" i="33"/>
  <c r="D244" i="33"/>
  <c r="D243" i="33"/>
  <c r="D242" i="33"/>
  <c r="D241" i="33"/>
  <c r="D240" i="33"/>
  <c r="D239" i="33"/>
  <c r="D238" i="33"/>
  <c r="D237" i="33"/>
  <c r="D236" i="33"/>
  <c r="D235" i="33"/>
  <c r="D234" i="33"/>
  <c r="D233" i="33"/>
  <c r="D232" i="33"/>
  <c r="D231" i="33"/>
  <c r="D230" i="33"/>
  <c r="D229" i="33"/>
  <c r="D228" i="33"/>
  <c r="D227" i="33"/>
  <c r="D226" i="33"/>
  <c r="D225" i="33"/>
  <c r="D224" i="33"/>
  <c r="D223" i="33"/>
  <c r="D222" i="33"/>
  <c r="D221" i="33"/>
  <c r="D220" i="33"/>
  <c r="D219" i="33"/>
  <c r="D218" i="33"/>
  <c r="D217" i="33"/>
  <c r="D216" i="33"/>
  <c r="D215" i="33"/>
  <c r="D214" i="33"/>
  <c r="D213" i="33"/>
  <c r="D212" i="33"/>
  <c r="D211" i="33"/>
  <c r="D210" i="33"/>
  <c r="D209" i="33"/>
  <c r="D208" i="33"/>
  <c r="D207" i="33"/>
  <c r="D206" i="33"/>
  <c r="D205" i="33"/>
  <c r="D204" i="33"/>
  <c r="D202" i="33"/>
  <c r="D201" i="33"/>
  <c r="D200" i="33"/>
  <c r="D199" i="33"/>
  <c r="D198" i="33"/>
  <c r="D197" i="33"/>
  <c r="D196" i="33"/>
  <c r="D195" i="33"/>
  <c r="D194" i="33"/>
  <c r="D193" i="33"/>
  <c r="D192" i="33"/>
  <c r="D191" i="33"/>
  <c r="D190" i="33"/>
  <c r="D189" i="33"/>
  <c r="D188" i="33"/>
  <c r="D187" i="33"/>
  <c r="D183" i="33"/>
  <c r="D182" i="33"/>
  <c r="D180" i="33"/>
  <c r="D179" i="33"/>
  <c r="D177" i="33"/>
  <c r="D176" i="33"/>
  <c r="D175" i="33"/>
  <c r="D174" i="33"/>
  <c r="D173" i="33"/>
  <c r="D172" i="33"/>
  <c r="D171" i="33"/>
  <c r="D170" i="33"/>
  <c r="D169" i="33"/>
  <c r="D167" i="33"/>
  <c r="D166" i="33"/>
  <c r="D164" i="33"/>
  <c r="D161" i="33"/>
  <c r="D158" i="33"/>
  <c r="D157" i="33"/>
  <c r="D156" i="33"/>
  <c r="D155" i="33"/>
  <c r="D154" i="33"/>
  <c r="D153" i="33"/>
  <c r="D152" i="33"/>
  <c r="D151" i="33"/>
  <c r="D150" i="33"/>
  <c r="D149" i="33"/>
  <c r="D148" i="33"/>
  <c r="D147" i="33"/>
  <c r="D146" i="33"/>
  <c r="D145" i="33"/>
  <c r="D144" i="33"/>
  <c r="D143" i="33"/>
  <c r="D142" i="33"/>
  <c r="D141" i="33"/>
  <c r="D140" i="33"/>
  <c r="D138" i="33"/>
  <c r="D137" i="33"/>
  <c r="D136" i="33"/>
  <c r="D135" i="33"/>
  <c r="D134" i="33"/>
  <c r="D133" i="33"/>
  <c r="D132" i="33"/>
  <c r="D131" i="33"/>
  <c r="D128" i="33"/>
  <c r="D127" i="33"/>
  <c r="D126" i="33"/>
  <c r="D125" i="33"/>
  <c r="D124" i="33"/>
  <c r="D123" i="33"/>
  <c r="D122" i="33"/>
  <c r="D121" i="33"/>
  <c r="D119" i="33"/>
  <c r="D118" i="33"/>
  <c r="D117" i="33"/>
  <c r="D116" i="33"/>
  <c r="D115" i="33"/>
  <c r="D114" i="33"/>
  <c r="D113" i="33"/>
  <c r="D112" i="33"/>
  <c r="D111" i="33"/>
  <c r="D110" i="33"/>
  <c r="D109" i="33"/>
  <c r="D108" i="33"/>
  <c r="D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D75" i="33"/>
  <c r="D74" i="33"/>
  <c r="D73" i="33"/>
  <c r="D72" i="33"/>
  <c r="D71" i="33"/>
  <c r="D70" i="33"/>
  <c r="D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D37" i="33"/>
  <c r="D36" i="33"/>
  <c r="D35" i="33"/>
  <c r="D34" i="33"/>
  <c r="D33" i="33"/>
  <c r="D32" i="33"/>
  <c r="D31" i="33"/>
  <c r="D30" i="33"/>
  <c r="D29" i="33"/>
  <c r="D28" i="33"/>
  <c r="D27" i="33"/>
  <c r="D26" i="33"/>
  <c r="D25" i="33"/>
  <c r="D24" i="33"/>
  <c r="D23" i="33"/>
  <c r="D22" i="33"/>
  <c r="D21" i="33"/>
  <c r="D19" i="33"/>
  <c r="D18" i="33"/>
  <c r="D17" i="33"/>
  <c r="D16" i="33"/>
  <c r="D15" i="33"/>
  <c r="D14" i="33"/>
  <c r="D13" i="33"/>
  <c r="D12" i="33"/>
  <c r="D11" i="33"/>
  <c r="D10" i="33"/>
  <c r="D9" i="33"/>
  <c r="D8" i="33"/>
  <c r="D7" i="33"/>
  <c r="D6" i="33"/>
  <c r="D5" i="33"/>
  <c r="W545" i="27" l="1"/>
  <c r="W313" i="27"/>
  <c r="W144" i="27"/>
  <c r="W236" i="27"/>
  <c r="BJ386" i="27"/>
  <c r="BN386" i="27" s="1"/>
  <c r="BJ87" i="27"/>
  <c r="BN87" i="27" s="1"/>
  <c r="BJ616" i="27"/>
  <c r="BN616" i="27" s="1"/>
  <c r="W554" i="27"/>
  <c r="BJ539" i="27"/>
  <c r="BN539" i="27" s="1"/>
  <c r="U775" i="27"/>
  <c r="W271" i="27"/>
  <c r="W455" i="27"/>
  <c r="AM18" i="27"/>
  <c r="AM236" i="27"/>
  <c r="W457" i="27"/>
  <c r="W500" i="27"/>
  <c r="AM70" i="27"/>
  <c r="W24" i="27"/>
  <c r="BJ130" i="27"/>
  <c r="BN130" i="27" s="1"/>
  <c r="W26" i="27"/>
  <c r="W46" i="27"/>
  <c r="BJ70" i="27"/>
  <c r="BN70" i="27" s="1"/>
  <c r="BJ138" i="27"/>
  <c r="BN138" i="27" s="1"/>
  <c r="W588" i="27"/>
  <c r="W458" i="27"/>
  <c r="W36" i="27"/>
  <c r="W300" i="27"/>
  <c r="W472" i="27"/>
  <c r="BJ484" i="27"/>
  <c r="BN484" i="27" s="1"/>
  <c r="BJ29" i="27"/>
  <c r="BN29" i="27" s="1"/>
  <c r="W106" i="27"/>
  <c r="BJ286" i="27"/>
  <c r="BN286" i="27" s="1"/>
  <c r="BJ366" i="27"/>
  <c r="BN366" i="27" s="1"/>
  <c r="W490" i="27"/>
  <c r="BJ83" i="27"/>
  <c r="BN83" i="27" s="1"/>
  <c r="W111" i="27"/>
  <c r="W219" i="27"/>
  <c r="W311" i="27"/>
  <c r="W403" i="27"/>
  <c r="BJ499" i="27"/>
  <c r="BN499" i="27" s="1"/>
  <c r="W56" i="27"/>
  <c r="W121" i="27"/>
  <c r="W209" i="27"/>
  <c r="W341" i="27"/>
  <c r="W116" i="27"/>
  <c r="BJ152" i="27"/>
  <c r="BN152" i="27" s="1"/>
  <c r="BJ292" i="27"/>
  <c r="BN292" i="27" s="1"/>
  <c r="BJ520" i="27"/>
  <c r="BN520" i="27" s="1"/>
  <c r="BJ558" i="27"/>
  <c r="BN558" i="27" s="1"/>
  <c r="W526" i="27"/>
  <c r="BJ71" i="27"/>
  <c r="BN71" i="27" s="1"/>
  <c r="W135" i="27"/>
  <c r="BJ543" i="27"/>
  <c r="BN543" i="27" s="1"/>
  <c r="BJ590" i="27"/>
  <c r="BN590" i="27" s="1"/>
  <c r="BJ243" i="27"/>
  <c r="BN243" i="27" s="1"/>
  <c r="W761" i="27"/>
  <c r="BJ360" i="27"/>
  <c r="BN360" i="27" s="1"/>
  <c r="W547" i="27"/>
  <c r="W344" i="27"/>
  <c r="W13" i="27"/>
  <c r="BJ18" i="27"/>
  <c r="BN18" i="27" s="1"/>
  <c r="AM11" i="27"/>
  <c r="W17" i="27"/>
  <c r="AM4" i="27"/>
  <c r="W8" i="27"/>
  <c r="AM6" i="27"/>
  <c r="W16" i="27"/>
  <c r="W377" i="27"/>
  <c r="W753" i="27"/>
  <c r="W769" i="27"/>
  <c r="BJ544" i="27"/>
  <c r="BN544" i="27" s="1"/>
  <c r="W92" i="27"/>
  <c r="W220" i="27"/>
  <c r="BJ452" i="27"/>
  <c r="BN452" i="27" s="1"/>
  <c r="BJ568" i="27"/>
  <c r="BN568" i="27" s="1"/>
  <c r="BJ604" i="27"/>
  <c r="BN604" i="27" s="1"/>
  <c r="BJ700" i="27"/>
  <c r="BN700" i="27" s="1"/>
  <c r="BJ82" i="27"/>
  <c r="BN82" i="27" s="1"/>
  <c r="W190" i="27"/>
  <c r="W250" i="27"/>
  <c r="BJ274" i="27"/>
  <c r="BN274" i="27" s="1"/>
  <c r="W442" i="27"/>
  <c r="W518" i="27"/>
  <c r="BJ95" i="27"/>
  <c r="BN95" i="27" s="1"/>
  <c r="BJ115" i="27"/>
  <c r="BN115" i="27" s="1"/>
  <c r="W143" i="27"/>
  <c r="BJ383" i="27"/>
  <c r="BN383" i="27" s="1"/>
  <c r="AM8" i="27"/>
  <c r="W345" i="27"/>
  <c r="W409" i="27"/>
  <c r="W425" i="27"/>
  <c r="W473" i="27"/>
  <c r="W492" i="27"/>
  <c r="W732" i="27"/>
  <c r="W258" i="27"/>
  <c r="BJ406" i="27"/>
  <c r="BN406" i="27" s="1"/>
  <c r="BJ607" i="27"/>
  <c r="BN607" i="27" s="1"/>
  <c r="W384" i="27"/>
  <c r="W53" i="27"/>
  <c r="W117" i="27"/>
  <c r="W211" i="27"/>
  <c r="W123" i="27"/>
  <c r="BJ268" i="27"/>
  <c r="BN268" i="27" s="1"/>
  <c r="BJ57" i="27"/>
  <c r="BN57" i="27" s="1"/>
  <c r="BJ222" i="27"/>
  <c r="BN222" i="27" s="1"/>
  <c r="BJ750" i="27"/>
  <c r="BN750" i="27" s="1"/>
  <c r="BJ295" i="27"/>
  <c r="BN295" i="27" s="1"/>
  <c r="BJ463" i="27"/>
  <c r="BN463" i="27" s="1"/>
  <c r="W64" i="27"/>
  <c r="W333" i="27"/>
  <c r="BJ212" i="27"/>
  <c r="BN212" i="27" s="1"/>
  <c r="W380" i="27"/>
  <c r="BJ422" i="27"/>
  <c r="BN422" i="27" s="1"/>
  <c r="BJ462" i="27"/>
  <c r="BN462" i="27" s="1"/>
  <c r="AM380" i="27"/>
  <c r="AM384" i="27"/>
  <c r="W28" i="27"/>
  <c r="W170" i="27"/>
  <c r="W422" i="27"/>
  <c r="BJ359" i="27"/>
  <c r="BN359" i="27" s="1"/>
  <c r="W479" i="27"/>
  <c r="W133" i="27"/>
  <c r="W149" i="27"/>
  <c r="W289" i="27"/>
  <c r="BJ136" i="27"/>
  <c r="BN136" i="27" s="1"/>
  <c r="W156" i="27"/>
  <c r="BJ316" i="27"/>
  <c r="BN316" i="27" s="1"/>
  <c r="BJ516" i="27"/>
  <c r="BN516" i="27" s="1"/>
  <c r="BJ580" i="27"/>
  <c r="BN580" i="27" s="1"/>
  <c r="W772" i="27"/>
  <c r="BJ502" i="27"/>
  <c r="BN502" i="27" s="1"/>
  <c r="BJ282" i="27"/>
  <c r="BN282" i="27" s="1"/>
  <c r="W354" i="27"/>
  <c r="W91" i="27"/>
  <c r="AM216" i="27"/>
  <c r="W513" i="27"/>
  <c r="BJ264" i="27"/>
  <c r="BN264" i="27" s="1"/>
  <c r="W230" i="27"/>
  <c r="BJ450" i="27"/>
  <c r="BN450" i="27" s="1"/>
  <c r="BJ486" i="27"/>
  <c r="BN486" i="27" s="1"/>
  <c r="W483" i="27"/>
  <c r="W249" i="27"/>
  <c r="W496" i="27"/>
  <c r="W198" i="27"/>
  <c r="W294" i="27"/>
  <c r="BJ582" i="27"/>
  <c r="BN582" i="27" s="1"/>
  <c r="BJ738" i="27"/>
  <c r="BN738" i="27" s="1"/>
  <c r="W291" i="27"/>
  <c r="W365" i="27"/>
  <c r="BJ726" i="27"/>
  <c r="BN726" i="27" s="1"/>
  <c r="BJ232" i="27"/>
  <c r="BN232" i="27" s="1"/>
  <c r="BJ552" i="27"/>
  <c r="BN552" i="27" s="1"/>
  <c r="BJ350" i="27"/>
  <c r="BN350" i="27" s="1"/>
  <c r="BJ154" i="27"/>
  <c r="BN154" i="27" s="1"/>
  <c r="BJ358" i="27"/>
  <c r="BN358" i="27" s="1"/>
  <c r="BJ339" i="27"/>
  <c r="BN339" i="27" s="1"/>
  <c r="BJ435" i="27"/>
  <c r="BN435" i="27" s="1"/>
  <c r="AM154" i="27"/>
  <c r="AM326" i="27"/>
  <c r="W265" i="27"/>
  <c r="W309" i="27"/>
  <c r="W573" i="27"/>
  <c r="BJ402" i="27"/>
  <c r="BN402" i="27" s="1"/>
  <c r="W84" i="27"/>
  <c r="BJ104" i="27"/>
  <c r="BN104" i="27" s="1"/>
  <c r="BJ216" i="27"/>
  <c r="BN216" i="27" s="1"/>
  <c r="W232" i="27"/>
  <c r="BJ372" i="27"/>
  <c r="BN372" i="27" s="1"/>
  <c r="BJ504" i="27"/>
  <c r="BN504" i="27" s="1"/>
  <c r="BJ756" i="27"/>
  <c r="BN756" i="27" s="1"/>
  <c r="W142" i="27"/>
  <c r="BJ326" i="27"/>
  <c r="BN326" i="27" s="1"/>
  <c r="BJ603" i="27"/>
  <c r="BN603" i="27" s="1"/>
  <c r="W40" i="27"/>
  <c r="W68" i="27"/>
  <c r="W196" i="27"/>
  <c r="BJ272" i="27"/>
  <c r="BN272" i="27" s="1"/>
  <c r="BJ238" i="27"/>
  <c r="BN238" i="27" s="1"/>
  <c r="BJ27" i="27"/>
  <c r="BN27" i="27" s="1"/>
  <c r="BJ723" i="27"/>
  <c r="BN723" i="27" s="1"/>
  <c r="W101" i="27"/>
  <c r="W153" i="27"/>
  <c r="W181" i="27"/>
  <c r="W205" i="27"/>
  <c r="W277" i="27"/>
  <c r="W397" i="27"/>
  <c r="W689" i="27"/>
  <c r="BJ430" i="27"/>
  <c r="BN430" i="27" s="1"/>
  <c r="BJ80" i="27"/>
  <c r="BN80" i="27" s="1"/>
  <c r="BJ224" i="27"/>
  <c r="BN224" i="27" s="1"/>
  <c r="W316" i="27"/>
  <c r="BJ14" i="27"/>
  <c r="BN14" i="27" s="1"/>
  <c r="W38" i="27"/>
  <c r="BJ110" i="27"/>
  <c r="BN110" i="27" s="1"/>
  <c r="BJ166" i="27"/>
  <c r="BN166" i="27" s="1"/>
  <c r="W282" i="27"/>
  <c r="BJ334" i="27"/>
  <c r="BN334" i="27" s="1"/>
  <c r="W7" i="27"/>
  <c r="BJ35" i="27"/>
  <c r="BN35" i="27" s="1"/>
  <c r="BJ43" i="27"/>
  <c r="BN43" i="27" s="1"/>
  <c r="BJ303" i="27"/>
  <c r="BN303" i="27" s="1"/>
  <c r="BJ347" i="27"/>
  <c r="BN347" i="27" s="1"/>
  <c r="AM410" i="27"/>
  <c r="W5" i="27"/>
  <c r="W185" i="27"/>
  <c r="W237" i="27"/>
  <c r="W373" i="27"/>
  <c r="W525" i="27"/>
  <c r="W541" i="27"/>
  <c r="W693" i="27"/>
  <c r="W4" i="27"/>
  <c r="W124" i="27"/>
  <c r="BJ176" i="27"/>
  <c r="BN176" i="27" s="1"/>
  <c r="BJ184" i="27"/>
  <c r="BN184" i="27" s="1"/>
  <c r="BJ192" i="27"/>
  <c r="BN192" i="27" s="1"/>
  <c r="BJ204" i="27"/>
  <c r="BN204" i="27" s="1"/>
  <c r="BJ260" i="27"/>
  <c r="BN260" i="27" s="1"/>
  <c r="BJ312" i="27"/>
  <c r="BN312" i="27" s="1"/>
  <c r="BJ320" i="27"/>
  <c r="BN320" i="27" s="1"/>
  <c r="BJ336" i="27"/>
  <c r="BN336" i="27" s="1"/>
  <c r="BJ356" i="27"/>
  <c r="BN356" i="27" s="1"/>
  <c r="BJ364" i="27"/>
  <c r="BN364" i="27" s="1"/>
  <c r="BJ412" i="27"/>
  <c r="BN412" i="27" s="1"/>
  <c r="BJ428" i="27"/>
  <c r="BN428" i="27" s="1"/>
  <c r="W444" i="27"/>
  <c r="W49" i="27"/>
  <c r="BJ61" i="27"/>
  <c r="BN61" i="27" s="1"/>
  <c r="BJ382" i="27"/>
  <c r="BN382" i="27" s="1"/>
  <c r="BJ410" i="27"/>
  <c r="BN410" i="27" s="1"/>
  <c r="BJ426" i="27"/>
  <c r="BN426" i="27" s="1"/>
  <c r="BJ510" i="27"/>
  <c r="BN510" i="27" s="1"/>
  <c r="BJ586" i="27"/>
  <c r="BN586" i="27" s="1"/>
  <c r="BJ598" i="27"/>
  <c r="BN598" i="27" s="1"/>
  <c r="BJ642" i="27"/>
  <c r="BN642" i="27" s="1"/>
  <c r="BJ19" i="27"/>
  <c r="BN19" i="27" s="1"/>
  <c r="W35" i="27"/>
  <c r="BJ503" i="27"/>
  <c r="BN503" i="27" s="1"/>
  <c r="W523" i="27"/>
  <c r="BJ655" i="27"/>
  <c r="BN655" i="27" s="1"/>
  <c r="BJ715" i="27"/>
  <c r="BN715" i="27" s="1"/>
  <c r="AM336" i="27"/>
  <c r="W77" i="27"/>
  <c r="W129" i="27"/>
  <c r="W193" i="27"/>
  <c r="W325" i="27"/>
  <c r="W437" i="27"/>
  <c r="W509" i="27"/>
  <c r="W529" i="27"/>
  <c r="W565" i="27"/>
  <c r="W589" i="27"/>
  <c r="W697" i="27"/>
  <c r="W717" i="27"/>
  <c r="BJ168" i="27"/>
  <c r="BN168" i="27" s="1"/>
  <c r="W312" i="27"/>
  <c r="W382" i="27"/>
  <c r="W503" i="27"/>
  <c r="AM28" i="27"/>
  <c r="W6" i="27"/>
  <c r="BJ10" i="27"/>
  <c r="BN10" i="27" s="1"/>
  <c r="W93" i="27"/>
  <c r="W245" i="27"/>
  <c r="W321" i="27"/>
  <c r="W337" i="27"/>
  <c r="W393" i="27"/>
  <c r="W453" i="27"/>
  <c r="W469" i="27"/>
  <c r="W581" i="27"/>
  <c r="W729" i="27"/>
  <c r="W745" i="27"/>
  <c r="BJ72" i="27"/>
  <c r="BN72" i="27" s="1"/>
  <c r="W252" i="27"/>
  <c r="BJ300" i="27"/>
  <c r="BN300" i="27" s="1"/>
  <c r="W368" i="27"/>
  <c r="BJ388" i="27"/>
  <c r="BN388" i="27" s="1"/>
  <c r="W408" i="27"/>
  <c r="W576" i="27"/>
  <c r="BJ710" i="27"/>
  <c r="BN710" i="27" s="1"/>
  <c r="W126" i="27"/>
  <c r="W158" i="27"/>
  <c r="BJ278" i="27"/>
  <c r="BN278" i="27" s="1"/>
  <c r="BJ390" i="27"/>
  <c r="BN390" i="27" s="1"/>
  <c r="BJ770" i="27"/>
  <c r="BN770" i="27" s="1"/>
  <c r="W31" i="27"/>
  <c r="W367" i="27"/>
  <c r="W399" i="27"/>
  <c r="BJ507" i="27"/>
  <c r="BN507" i="27" s="1"/>
  <c r="BJ559" i="27"/>
  <c r="BN559" i="27" s="1"/>
  <c r="BJ755" i="27"/>
  <c r="BN755" i="27" s="1"/>
  <c r="AM5" i="27"/>
  <c r="AM9" i="27"/>
  <c r="BJ468" i="27"/>
  <c r="BN468" i="27" s="1"/>
  <c r="BJ65" i="27"/>
  <c r="BN65" i="27" s="1"/>
  <c r="BJ218" i="27"/>
  <c r="BN218" i="27" s="1"/>
  <c r="BJ702" i="27"/>
  <c r="BN702" i="27" s="1"/>
  <c r="W571" i="27"/>
  <c r="BJ635" i="27"/>
  <c r="BN635" i="27" s="1"/>
  <c r="AM79" i="27"/>
  <c r="W169" i="27"/>
  <c r="W189" i="27"/>
  <c r="BJ178" i="27"/>
  <c r="BN178" i="27" s="1"/>
  <c r="W699" i="27"/>
  <c r="W433" i="27"/>
  <c r="W477" i="27"/>
  <c r="W709" i="27"/>
  <c r="W272" i="27"/>
  <c r="W692" i="27"/>
  <c r="BJ748" i="27"/>
  <c r="BN748" i="27" s="1"/>
  <c r="BJ34" i="27"/>
  <c r="BN34" i="27" s="1"/>
  <c r="BJ270" i="27"/>
  <c r="BN270" i="27" s="1"/>
  <c r="W151" i="27"/>
  <c r="BJ327" i="27"/>
  <c r="BN327" i="27" s="1"/>
  <c r="W355" i="27"/>
  <c r="BJ375" i="27"/>
  <c r="BN375" i="27" s="1"/>
  <c r="W471" i="27"/>
  <c r="BJ164" i="27"/>
  <c r="BN164" i="27" s="1"/>
  <c r="BJ30" i="27"/>
  <c r="BN30" i="27" s="1"/>
  <c r="BJ54" i="27"/>
  <c r="BN54" i="27" s="1"/>
  <c r="BJ215" i="27"/>
  <c r="BN215" i="27" s="1"/>
  <c r="W491" i="27"/>
  <c r="BJ703" i="27"/>
  <c r="BN703" i="27" s="1"/>
  <c r="W594" i="27"/>
  <c r="BJ182" i="27"/>
  <c r="BN182" i="27" s="1"/>
  <c r="BJ103" i="27"/>
  <c r="BN103" i="27" s="1"/>
  <c r="W215" i="27"/>
  <c r="BJ255" i="27"/>
  <c r="BN255" i="27" s="1"/>
  <c r="BJ22" i="27"/>
  <c r="BN22" i="27" s="1"/>
  <c r="BJ7" i="27"/>
  <c r="BN7" i="27" s="1"/>
  <c r="W447" i="27"/>
  <c r="BJ12" i="27"/>
  <c r="BN12" i="27" s="1"/>
  <c r="AM12" i="27"/>
  <c r="BJ55" i="27"/>
  <c r="BN55" i="27" s="1"/>
  <c r="W55" i="27"/>
  <c r="BJ99" i="27"/>
  <c r="BN99" i="27" s="1"/>
  <c r="W99" i="27"/>
  <c r="BJ534" i="27"/>
  <c r="BN534" i="27" s="1"/>
  <c r="W534" i="27"/>
  <c r="BJ210" i="27"/>
  <c r="BN210" i="27" s="1"/>
  <c r="W210" i="27"/>
  <c r="AM114" i="27"/>
  <c r="W114" i="27"/>
  <c r="W754" i="27"/>
  <c r="BJ754" i="27"/>
  <c r="BN754" i="27" s="1"/>
  <c r="AM374" i="27"/>
  <c r="W374" i="27"/>
  <c r="AM290" i="27"/>
  <c r="W290" i="27"/>
  <c r="AM415" i="27"/>
  <c r="BJ415" i="27"/>
  <c r="BN415" i="27" s="1"/>
  <c r="AM171" i="27"/>
  <c r="BJ171" i="27"/>
  <c r="BN171" i="27" s="1"/>
  <c r="BJ508" i="27"/>
  <c r="BN508" i="27" s="1"/>
  <c r="W508" i="27"/>
  <c r="AM242" i="27"/>
  <c r="BJ242" i="27"/>
  <c r="BN242" i="27" s="1"/>
  <c r="AM396" i="27"/>
  <c r="W396" i="27"/>
  <c r="BJ416" i="27"/>
  <c r="BN416" i="27" s="1"/>
  <c r="W416" i="27"/>
  <c r="BJ37" i="27"/>
  <c r="BN37" i="27" s="1"/>
  <c r="W37" i="27"/>
  <c r="BJ296" i="27"/>
  <c r="BN296" i="27" s="1"/>
  <c r="W296" i="27"/>
  <c r="BJ96" i="27"/>
  <c r="BN96" i="27" s="1"/>
  <c r="W96" i="27"/>
  <c r="BJ147" i="27"/>
  <c r="BN147" i="27" s="1"/>
  <c r="W147" i="27"/>
  <c r="W81" i="27"/>
  <c r="W197" i="27"/>
  <c r="W213" i="27"/>
  <c r="W233" i="27"/>
  <c r="W441" i="27"/>
  <c r="W481" i="27"/>
  <c r="W501" i="27"/>
  <c r="W521" i="27"/>
  <c r="W208" i="27"/>
  <c r="W228" i="27"/>
  <c r="BJ332" i="27"/>
  <c r="BN332" i="27" s="1"/>
  <c r="W464" i="27"/>
  <c r="BJ466" i="27"/>
  <c r="BN466" i="27" s="1"/>
  <c r="BJ126" i="27"/>
  <c r="BN126" i="27" s="1"/>
  <c r="W266" i="27"/>
  <c r="W278" i="27"/>
  <c r="W286" i="27"/>
  <c r="BJ454" i="27"/>
  <c r="BN454" i="27" s="1"/>
  <c r="W514" i="27"/>
  <c r="W83" i="27"/>
  <c r="W95" i="27"/>
  <c r="W179" i="27"/>
  <c r="W339" i="27"/>
  <c r="W375" i="27"/>
  <c r="W415" i="27"/>
  <c r="W487" i="27"/>
  <c r="BJ551" i="27"/>
  <c r="BN551" i="27" s="1"/>
  <c r="BJ711" i="27"/>
  <c r="BN711" i="27" s="1"/>
  <c r="BJ767" i="27"/>
  <c r="BN767" i="27" s="1"/>
  <c r="AG764" i="27"/>
  <c r="W20" i="27"/>
  <c r="W240" i="27"/>
  <c r="BJ512" i="27"/>
  <c r="BN512" i="27" s="1"/>
  <c r="W45" i="27"/>
  <c r="W398" i="27"/>
  <c r="W51" i="27"/>
  <c r="W155" i="27"/>
  <c r="W323" i="27"/>
  <c r="W288" i="27"/>
  <c r="W352" i="27"/>
  <c r="W456" i="27"/>
  <c r="BJ548" i="27"/>
  <c r="BN548" i="27" s="1"/>
  <c r="W696" i="27"/>
  <c r="W21" i="27"/>
  <c r="W74" i="27"/>
  <c r="W162" i="27"/>
  <c r="W202" i="27"/>
  <c r="W234" i="27"/>
  <c r="W498" i="27"/>
  <c r="W654" i="27"/>
  <c r="W75" i="27"/>
  <c r="W275" i="27"/>
  <c r="BJ719" i="27"/>
  <c r="BN719" i="27" s="1"/>
  <c r="BJ771" i="27"/>
  <c r="BN771" i="27" s="1"/>
  <c r="W505" i="27"/>
  <c r="W665" i="27"/>
  <c r="W88" i="27"/>
  <c r="W256" i="27"/>
  <c r="BJ528" i="27"/>
  <c r="BN528" i="27" s="1"/>
  <c r="W688" i="27"/>
  <c r="W146" i="27"/>
  <c r="W194" i="27"/>
  <c r="W330" i="27"/>
  <c r="W315" i="27"/>
  <c r="BJ647" i="27"/>
  <c r="BN647" i="27" s="1"/>
  <c r="BJ751" i="27"/>
  <c r="BN751" i="27" s="1"/>
  <c r="AM213" i="27"/>
  <c r="BJ777" i="27"/>
  <c r="BN777" i="27" s="1"/>
  <c r="W777" i="27"/>
  <c r="W776" i="27"/>
  <c r="AM776" i="27"/>
  <c r="BJ776" i="27"/>
  <c r="BN776" i="27" s="1"/>
  <c r="AM62" i="27"/>
  <c r="AM16" i="27"/>
  <c r="AQ489" i="4"/>
  <c r="B775" i="27"/>
  <c r="BU775" i="27" s="1"/>
  <c r="B421" i="27"/>
  <c r="T421" i="27" s="1"/>
  <c r="W695" i="27"/>
  <c r="BJ108" i="27"/>
  <c r="BN108" i="27" s="1"/>
  <c r="BJ120" i="27"/>
  <c r="BN120" i="27" s="1"/>
  <c r="BJ440" i="27"/>
  <c r="BN440" i="27" s="1"/>
  <c r="BJ66" i="27"/>
  <c r="BN66" i="27" s="1"/>
  <c r="W134" i="27"/>
  <c r="BJ718" i="27"/>
  <c r="BN718" i="27" s="1"/>
  <c r="BJ11" i="27"/>
  <c r="BN11" i="27" s="1"/>
  <c r="BJ23" i="27"/>
  <c r="BN23" i="27" s="1"/>
  <c r="BJ79" i="27"/>
  <c r="BN79" i="27" s="1"/>
  <c r="BJ139" i="27"/>
  <c r="BN139" i="27" s="1"/>
  <c r="BJ159" i="27"/>
  <c r="BN159" i="27" s="1"/>
  <c r="BJ187" i="27"/>
  <c r="BN187" i="27" s="1"/>
  <c r="BJ195" i="27"/>
  <c r="BN195" i="27" s="1"/>
  <c r="BJ283" i="27"/>
  <c r="BN283" i="27" s="1"/>
  <c r="W319" i="27"/>
  <c r="BJ495" i="27"/>
  <c r="BN495" i="27" s="1"/>
  <c r="W12" i="27"/>
  <c r="W66" i="27"/>
  <c r="BJ114" i="27"/>
  <c r="BN114" i="27" s="1"/>
  <c r="W159" i="27"/>
  <c r="W52" i="27"/>
  <c r="W125" i="27"/>
  <c r="W177" i="27"/>
  <c r="BJ208" i="27"/>
  <c r="BN208" i="27" s="1"/>
  <c r="W468" i="27"/>
  <c r="W238" i="27"/>
  <c r="BJ575" i="27"/>
  <c r="BN575" i="27" s="1"/>
  <c r="W89" i="27"/>
  <c r="W269" i="27"/>
  <c r="W381" i="27"/>
  <c r="W429" i="27"/>
  <c r="W445" i="27"/>
  <c r="W493" i="27"/>
  <c r="W749" i="27"/>
  <c r="BJ324" i="27"/>
  <c r="BN324" i="27" s="1"/>
  <c r="BJ460" i="27"/>
  <c r="BN460" i="27" s="1"/>
  <c r="BJ488" i="27"/>
  <c r="BN488" i="27" s="1"/>
  <c r="BJ584" i="27"/>
  <c r="BN584" i="27" s="1"/>
  <c r="BJ612" i="27"/>
  <c r="BN612" i="27" s="1"/>
  <c r="BJ628" i="27"/>
  <c r="BN628" i="27" s="1"/>
  <c r="BJ728" i="27"/>
  <c r="BN728" i="27" s="1"/>
  <c r="BJ25" i="27"/>
  <c r="BN25" i="27" s="1"/>
  <c r="BJ33" i="27"/>
  <c r="BN33" i="27" s="1"/>
  <c r="BJ62" i="27"/>
  <c r="BN62" i="27" s="1"/>
  <c r="BJ86" i="27"/>
  <c r="BN86" i="27" s="1"/>
  <c r="BJ174" i="27"/>
  <c r="BN174" i="27" s="1"/>
  <c r="BJ206" i="27"/>
  <c r="BN206" i="27" s="1"/>
  <c r="BJ342" i="27"/>
  <c r="BN342" i="27" s="1"/>
  <c r="BJ574" i="27"/>
  <c r="BN574" i="27" s="1"/>
  <c r="BJ602" i="27"/>
  <c r="BN602" i="27" s="1"/>
  <c r="BJ650" i="27"/>
  <c r="BN650" i="27" s="1"/>
  <c r="BJ722" i="27"/>
  <c r="BN722" i="27" s="1"/>
  <c r="BJ734" i="27"/>
  <c r="BN734" i="27" s="1"/>
  <c r="BJ15" i="27"/>
  <c r="BN15" i="27" s="1"/>
  <c r="BJ47" i="27"/>
  <c r="BN47" i="27" s="1"/>
  <c r="BJ167" i="27"/>
  <c r="BN167" i="27" s="1"/>
  <c r="BJ199" i="27"/>
  <c r="BN199" i="27" s="1"/>
  <c r="BJ247" i="27"/>
  <c r="BN247" i="27" s="1"/>
  <c r="BJ279" i="27"/>
  <c r="BN279" i="27" s="1"/>
  <c r="BJ287" i="27"/>
  <c r="BN287" i="27" s="1"/>
  <c r="BJ371" i="27"/>
  <c r="BN371" i="27" s="1"/>
  <c r="BJ427" i="27"/>
  <c r="BN427" i="27" s="1"/>
  <c r="AM323" i="27"/>
  <c r="AM88" i="27"/>
  <c r="W9" i="27"/>
  <c r="W401" i="27"/>
  <c r="W449" i="27"/>
  <c r="W577" i="27"/>
  <c r="W593" i="27"/>
  <c r="W721" i="27"/>
  <c r="BJ112" i="27"/>
  <c r="BN112" i="27" s="1"/>
  <c r="BJ128" i="27"/>
  <c r="BN128" i="27" s="1"/>
  <c r="BJ420" i="27"/>
  <c r="BN420" i="27" s="1"/>
  <c r="BJ436" i="27"/>
  <c r="BN436" i="27" s="1"/>
  <c r="BJ712" i="27"/>
  <c r="BN712" i="27" s="1"/>
  <c r="BJ438" i="27"/>
  <c r="BN438" i="27" s="1"/>
  <c r="BJ774" i="27"/>
  <c r="BN774" i="27" s="1"/>
  <c r="W22" i="27"/>
  <c r="W86" i="27"/>
  <c r="W15" i="27"/>
  <c r="W167" i="27"/>
  <c r="BJ679" i="27"/>
  <c r="BN679" i="27" s="1"/>
  <c r="BJ739" i="27"/>
  <c r="BN739" i="27" s="1"/>
  <c r="AM269" i="27"/>
  <c r="AM21" i="27"/>
  <c r="W97" i="27"/>
  <c r="W161" i="27"/>
  <c r="W225" i="27"/>
  <c r="W293" i="27"/>
  <c r="W389" i="27"/>
  <c r="W405" i="27"/>
  <c r="W549" i="27"/>
  <c r="W597" i="27"/>
  <c r="BJ256" i="27"/>
  <c r="BN256" i="27" s="1"/>
  <c r="BJ288" i="27"/>
  <c r="BN288" i="27" s="1"/>
  <c r="BJ74" i="27"/>
  <c r="BN74" i="27" s="1"/>
  <c r="BJ498" i="27"/>
  <c r="BN498" i="27" s="1"/>
  <c r="AM345" i="27"/>
  <c r="AM409" i="27"/>
  <c r="AM350" i="27"/>
  <c r="AM52" i="27"/>
  <c r="AM237" i="27"/>
  <c r="AM68" i="27"/>
  <c r="AM245" i="27"/>
  <c r="AM397" i="27"/>
  <c r="AZ752" i="27"/>
  <c r="BB752" i="27" s="1"/>
  <c r="BK752" i="27"/>
  <c r="BC756" i="27"/>
  <c r="BK756" i="27"/>
  <c r="BC751" i="27"/>
  <c r="BK751" i="27"/>
  <c r="AZ747" i="27"/>
  <c r="BB747" i="27" s="1"/>
  <c r="BK747" i="27"/>
  <c r="BC754" i="27"/>
  <c r="BK754" i="27"/>
  <c r="BC750" i="27"/>
  <c r="BK750" i="27"/>
  <c r="AZ744" i="27"/>
  <c r="BB744" i="27" s="1"/>
  <c r="BK744" i="27"/>
  <c r="BC753" i="27"/>
  <c r="BK753" i="27"/>
  <c r="BC775" i="27"/>
  <c r="BK775" i="27"/>
  <c r="W257" i="27"/>
  <c r="W575" i="27"/>
  <c r="AG770" i="27"/>
  <c r="AM257" i="27"/>
  <c r="AG762" i="27"/>
  <c r="AG767" i="27"/>
  <c r="AZ753" i="27"/>
  <c r="BB753" i="27" s="1"/>
  <c r="AZ754" i="27"/>
  <c r="BB754" i="27" s="1"/>
  <c r="AZ775" i="27"/>
  <c r="BB775" i="27" s="1"/>
  <c r="AZ756" i="27"/>
  <c r="BB756" i="27" s="1"/>
  <c r="AZ750" i="27"/>
  <c r="BB750" i="27" s="1"/>
  <c r="BC747" i="27"/>
  <c r="AZ751" i="27"/>
  <c r="BB751" i="27" s="1"/>
  <c r="BC744" i="27"/>
  <c r="BC752" i="27"/>
  <c r="D20" i="33"/>
  <c r="D120" i="33"/>
  <c r="D129" i="33"/>
  <c r="D130" i="33"/>
  <c r="D139" i="33"/>
  <c r="D159" i="33"/>
  <c r="D160" i="33"/>
  <c r="D162" i="33"/>
  <c r="D163" i="33"/>
  <c r="D165" i="33"/>
  <c r="D168" i="33"/>
  <c r="D178" i="33"/>
  <c r="D181" i="33"/>
  <c r="D184" i="33"/>
  <c r="D185" i="33"/>
  <c r="D186" i="33"/>
  <c r="D203" i="33"/>
  <c r="T775" i="27" l="1"/>
  <c r="AA775" i="27"/>
  <c r="X775" i="27"/>
  <c r="BG775" i="27"/>
  <c r="AJ775" i="27"/>
  <c r="AN775" i="27" s="1"/>
  <c r="AQ775" i="27" s="1"/>
  <c r="AR775" i="27" s="1"/>
  <c r="AT775" i="27" s="1"/>
  <c r="BV775" i="27" s="1"/>
  <c r="AY767" i="27"/>
  <c r="BK767" i="27" s="1"/>
  <c r="AY764" i="27"/>
  <c r="BK764" i="27" s="1"/>
  <c r="AY759" i="27"/>
  <c r="BK759" i="27" s="1"/>
  <c r="AY766" i="27"/>
  <c r="BK766" i="27" s="1"/>
  <c r="AY771" i="27"/>
  <c r="BK771" i="27" s="1"/>
  <c r="AY758" i="27"/>
  <c r="BK758" i="27" s="1"/>
  <c r="AY768" i="27"/>
  <c r="BK768" i="27" s="1"/>
  <c r="AY774" i="27"/>
  <c r="BK774" i="27" s="1"/>
  <c r="AY765" i="27"/>
  <c r="BK765" i="27" s="1"/>
  <c r="AY772" i="27"/>
  <c r="BK772" i="27" s="1"/>
  <c r="AY762" i="27"/>
  <c r="BK762" i="27" s="1"/>
  <c r="AY770" i="27"/>
  <c r="BK770" i="27" s="1"/>
  <c r="AY769" i="27"/>
  <c r="BK769" i="27" s="1"/>
  <c r="H3966" i="1"/>
  <c r="H3967" i="1"/>
  <c r="H3824" i="3"/>
  <c r="H3838" i="22"/>
  <c r="H3835" i="22"/>
  <c r="H3836" i="22"/>
  <c r="H3837" i="22"/>
  <c r="H3965" i="1"/>
  <c r="H3823" i="3"/>
  <c r="H3964" i="1"/>
  <c r="H3818" i="3"/>
  <c r="H3819" i="3"/>
  <c r="H3820" i="3"/>
  <c r="H3821" i="3"/>
  <c r="H3822" i="3"/>
  <c r="H3823" i="22"/>
  <c r="H3824" i="22"/>
  <c r="H3825" i="22"/>
  <c r="H3826" i="22"/>
  <c r="H3827" i="22"/>
  <c r="H3828" i="22"/>
  <c r="H3829" i="22"/>
  <c r="H3830" i="22"/>
  <c r="H3831" i="22"/>
  <c r="H3832" i="22"/>
  <c r="H3833" i="22"/>
  <c r="H3834" i="22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N4" i="27"/>
  <c r="B420" i="27" l="1"/>
  <c r="T420" i="27" s="1"/>
  <c r="AQ488" i="4"/>
  <c r="AU775" i="27"/>
  <c r="AO775" i="27"/>
  <c r="BC770" i="27"/>
  <c r="AZ770" i="27"/>
  <c r="BB770" i="27" s="1"/>
  <c r="AZ765" i="27"/>
  <c r="BB765" i="27" s="1"/>
  <c r="BC765" i="27"/>
  <c r="BC771" i="27"/>
  <c r="AZ771" i="27"/>
  <c r="BB771" i="27" s="1"/>
  <c r="AZ762" i="27"/>
  <c r="BB762" i="27" s="1"/>
  <c r="BC762" i="27"/>
  <c r="BC758" i="27"/>
  <c r="AZ758" i="27"/>
  <c r="BB758" i="27" s="1"/>
  <c r="BC766" i="27"/>
  <c r="AZ766" i="27"/>
  <c r="BB766" i="27" s="1"/>
  <c r="AZ759" i="27"/>
  <c r="BB759" i="27" s="1"/>
  <c r="BC759" i="27"/>
  <c r="AZ764" i="27"/>
  <c r="BB764" i="27" s="1"/>
  <c r="BC764" i="27"/>
  <c r="AZ769" i="27"/>
  <c r="BB769" i="27" s="1"/>
  <c r="BC769" i="27"/>
  <c r="AZ774" i="27"/>
  <c r="BB774" i="27" s="1"/>
  <c r="BC774" i="27"/>
  <c r="AZ772" i="27"/>
  <c r="BB772" i="27" s="1"/>
  <c r="BC772" i="27"/>
  <c r="BC768" i="27"/>
  <c r="AZ768" i="27"/>
  <c r="BB768" i="27" s="1"/>
  <c r="AZ767" i="27"/>
  <c r="BB767" i="27" s="1"/>
  <c r="BC767" i="27"/>
  <c r="H3821" i="22"/>
  <c r="H3822" i="22"/>
  <c r="H3937" i="1"/>
  <c r="H3938" i="1"/>
  <c r="H3800" i="3"/>
  <c r="N12" i="27"/>
  <c r="K5" i="27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35" i="27"/>
  <c r="K36" i="27"/>
  <c r="K37" i="27"/>
  <c r="K38" i="27"/>
  <c r="K39" i="27"/>
  <c r="K40" i="27"/>
  <c r="K41" i="27"/>
  <c r="K42" i="27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58" i="27"/>
  <c r="K59" i="27"/>
  <c r="K60" i="27"/>
  <c r="K61" i="27"/>
  <c r="K62" i="27"/>
  <c r="K63" i="27"/>
  <c r="K64" i="27"/>
  <c r="K65" i="27"/>
  <c r="K66" i="27"/>
  <c r="K67" i="27"/>
  <c r="K68" i="27"/>
  <c r="K69" i="27"/>
  <c r="K70" i="27"/>
  <c r="K71" i="27"/>
  <c r="K72" i="27"/>
  <c r="K73" i="27"/>
  <c r="K74" i="27"/>
  <c r="K75" i="27"/>
  <c r="K76" i="27"/>
  <c r="K77" i="27"/>
  <c r="K78" i="27"/>
  <c r="K79" i="27"/>
  <c r="K80" i="27"/>
  <c r="K81" i="27"/>
  <c r="K82" i="27"/>
  <c r="K83" i="27"/>
  <c r="K84" i="27"/>
  <c r="K85" i="27"/>
  <c r="K86" i="27"/>
  <c r="K87" i="27"/>
  <c r="K88" i="27"/>
  <c r="K89" i="27"/>
  <c r="K90" i="27"/>
  <c r="K91" i="27"/>
  <c r="K92" i="27"/>
  <c r="K93" i="27"/>
  <c r="K94" i="27"/>
  <c r="K95" i="27"/>
  <c r="K96" i="27"/>
  <c r="K97" i="27"/>
  <c r="K98" i="27"/>
  <c r="K99" i="27"/>
  <c r="K100" i="27"/>
  <c r="K101" i="27"/>
  <c r="K102" i="27"/>
  <c r="K103" i="27"/>
  <c r="K104" i="27"/>
  <c r="K105" i="27"/>
  <c r="K106" i="27"/>
  <c r="K107" i="27"/>
  <c r="K108" i="27"/>
  <c r="K109" i="27"/>
  <c r="K110" i="27"/>
  <c r="K111" i="27"/>
  <c r="K112" i="27"/>
  <c r="K113" i="27"/>
  <c r="K114" i="27"/>
  <c r="K115" i="27"/>
  <c r="K116" i="27"/>
  <c r="K117" i="27"/>
  <c r="K118" i="27"/>
  <c r="K119" i="27"/>
  <c r="K120" i="27"/>
  <c r="K121" i="27"/>
  <c r="K122" i="27"/>
  <c r="K123" i="27"/>
  <c r="K124" i="27"/>
  <c r="K125" i="27"/>
  <c r="K126" i="27"/>
  <c r="K127" i="27"/>
  <c r="K128" i="27"/>
  <c r="K129" i="27"/>
  <c r="K130" i="27"/>
  <c r="K131" i="27"/>
  <c r="K132" i="27"/>
  <c r="K133" i="27"/>
  <c r="K134" i="27"/>
  <c r="K135" i="27"/>
  <c r="K136" i="27"/>
  <c r="K137" i="27"/>
  <c r="K138" i="27"/>
  <c r="K139" i="27"/>
  <c r="K140" i="27"/>
  <c r="K141" i="27"/>
  <c r="K142" i="27"/>
  <c r="K143" i="27"/>
  <c r="K144" i="27"/>
  <c r="K145" i="27"/>
  <c r="K146" i="27"/>
  <c r="K147" i="27"/>
  <c r="K148" i="27"/>
  <c r="K149" i="27"/>
  <c r="K150" i="27"/>
  <c r="K151" i="27"/>
  <c r="K152" i="27"/>
  <c r="K153" i="27"/>
  <c r="K154" i="27"/>
  <c r="K155" i="27"/>
  <c r="K156" i="27"/>
  <c r="K157" i="27"/>
  <c r="K158" i="27"/>
  <c r="K159" i="27"/>
  <c r="K160" i="27"/>
  <c r="K161" i="27"/>
  <c r="K162" i="27"/>
  <c r="K163" i="27"/>
  <c r="K164" i="27"/>
  <c r="K165" i="27"/>
  <c r="K166" i="27"/>
  <c r="K167" i="27"/>
  <c r="K168" i="27"/>
  <c r="K169" i="27"/>
  <c r="K170" i="27"/>
  <c r="K171" i="27"/>
  <c r="K172" i="27"/>
  <c r="K173" i="27"/>
  <c r="K174" i="27"/>
  <c r="K175" i="27"/>
  <c r="K176" i="27"/>
  <c r="K177" i="27"/>
  <c r="K178" i="27"/>
  <c r="K179" i="27"/>
  <c r="K180" i="27"/>
  <c r="K181" i="27"/>
  <c r="K182" i="27"/>
  <c r="K183" i="27"/>
  <c r="K184" i="27"/>
  <c r="K185" i="27"/>
  <c r="K186" i="27"/>
  <c r="K187" i="27"/>
  <c r="K188" i="27"/>
  <c r="K189" i="27"/>
  <c r="K190" i="27"/>
  <c r="K191" i="27"/>
  <c r="K192" i="27"/>
  <c r="K193" i="27"/>
  <c r="K194" i="27"/>
  <c r="K195" i="27"/>
  <c r="K196" i="27"/>
  <c r="K197" i="27"/>
  <c r="K198" i="27"/>
  <c r="K199" i="27"/>
  <c r="K200" i="27"/>
  <c r="K201" i="27"/>
  <c r="K202" i="27"/>
  <c r="K203" i="27"/>
  <c r="K204" i="27"/>
  <c r="K205" i="27"/>
  <c r="K206" i="27"/>
  <c r="K207" i="27"/>
  <c r="K208" i="27"/>
  <c r="K209" i="27"/>
  <c r="K210" i="27"/>
  <c r="K211" i="27"/>
  <c r="K212" i="27"/>
  <c r="K213" i="27"/>
  <c r="K214" i="27"/>
  <c r="K215" i="27"/>
  <c r="K216" i="27"/>
  <c r="K217" i="27"/>
  <c r="K218" i="27"/>
  <c r="K219" i="27"/>
  <c r="K220" i="27"/>
  <c r="K221" i="27"/>
  <c r="K222" i="27"/>
  <c r="K223" i="27"/>
  <c r="K224" i="27"/>
  <c r="K225" i="27"/>
  <c r="K226" i="27"/>
  <c r="K227" i="27"/>
  <c r="K228" i="27"/>
  <c r="K229" i="27"/>
  <c r="K230" i="27"/>
  <c r="K231" i="27"/>
  <c r="K232" i="27"/>
  <c r="K233" i="27"/>
  <c r="K234" i="27"/>
  <c r="K235" i="27"/>
  <c r="K236" i="27"/>
  <c r="K237" i="27"/>
  <c r="K238" i="27"/>
  <c r="K239" i="27"/>
  <c r="K240" i="27"/>
  <c r="K241" i="27"/>
  <c r="K242" i="27"/>
  <c r="K243" i="27"/>
  <c r="K244" i="27"/>
  <c r="K245" i="27"/>
  <c r="K246" i="27"/>
  <c r="K247" i="27"/>
  <c r="K248" i="27"/>
  <c r="K249" i="27"/>
  <c r="K250" i="27"/>
  <c r="K251" i="27"/>
  <c r="K252" i="27"/>
  <c r="K253" i="27"/>
  <c r="K254" i="27"/>
  <c r="K255" i="27"/>
  <c r="K256" i="27"/>
  <c r="K257" i="27"/>
  <c r="K258" i="27"/>
  <c r="K259" i="27"/>
  <c r="K260" i="27"/>
  <c r="K261" i="27"/>
  <c r="K262" i="27"/>
  <c r="K263" i="27"/>
  <c r="K264" i="27"/>
  <c r="K265" i="27"/>
  <c r="K266" i="27"/>
  <c r="K267" i="27"/>
  <c r="K268" i="27"/>
  <c r="K269" i="27"/>
  <c r="K270" i="27"/>
  <c r="K271" i="27"/>
  <c r="K272" i="27"/>
  <c r="K273" i="27"/>
  <c r="K274" i="27"/>
  <c r="K275" i="27"/>
  <c r="K276" i="27"/>
  <c r="K277" i="27"/>
  <c r="K278" i="27"/>
  <c r="K279" i="27"/>
  <c r="K280" i="27"/>
  <c r="K281" i="27"/>
  <c r="K282" i="27"/>
  <c r="K283" i="27"/>
  <c r="K284" i="27"/>
  <c r="K285" i="27"/>
  <c r="K286" i="27"/>
  <c r="K287" i="27"/>
  <c r="K288" i="27"/>
  <c r="K289" i="27"/>
  <c r="K290" i="27"/>
  <c r="K291" i="27"/>
  <c r="K292" i="27"/>
  <c r="K293" i="27"/>
  <c r="K294" i="27"/>
  <c r="K295" i="27"/>
  <c r="K296" i="27"/>
  <c r="K297" i="27"/>
  <c r="K298" i="27"/>
  <c r="K299" i="27"/>
  <c r="K300" i="27"/>
  <c r="K301" i="27"/>
  <c r="K302" i="27"/>
  <c r="K303" i="27"/>
  <c r="K304" i="27"/>
  <c r="K305" i="27"/>
  <c r="K306" i="27"/>
  <c r="K307" i="27"/>
  <c r="K308" i="27"/>
  <c r="K309" i="27"/>
  <c r="K310" i="27"/>
  <c r="K311" i="27"/>
  <c r="K312" i="27"/>
  <c r="K313" i="27"/>
  <c r="K314" i="27"/>
  <c r="K315" i="27"/>
  <c r="K316" i="27"/>
  <c r="K317" i="27"/>
  <c r="K318" i="27"/>
  <c r="K319" i="27"/>
  <c r="K320" i="27"/>
  <c r="K321" i="27"/>
  <c r="K322" i="27"/>
  <c r="K323" i="27"/>
  <c r="K324" i="27"/>
  <c r="K325" i="27"/>
  <c r="K326" i="27"/>
  <c r="K327" i="27"/>
  <c r="K328" i="27"/>
  <c r="K329" i="27"/>
  <c r="K330" i="27"/>
  <c r="K331" i="27"/>
  <c r="K332" i="27"/>
  <c r="K333" i="27"/>
  <c r="K334" i="27"/>
  <c r="K335" i="27"/>
  <c r="K336" i="27"/>
  <c r="K337" i="27"/>
  <c r="K338" i="27"/>
  <c r="K339" i="27"/>
  <c r="K340" i="27"/>
  <c r="K341" i="27"/>
  <c r="K342" i="27"/>
  <c r="K343" i="27"/>
  <c r="K344" i="27"/>
  <c r="K345" i="27"/>
  <c r="K346" i="27"/>
  <c r="K347" i="27"/>
  <c r="K348" i="27"/>
  <c r="K349" i="27"/>
  <c r="K350" i="27"/>
  <c r="K351" i="27"/>
  <c r="K352" i="27"/>
  <c r="K353" i="27"/>
  <c r="K354" i="27"/>
  <c r="K355" i="27"/>
  <c r="K356" i="27"/>
  <c r="K357" i="27"/>
  <c r="K358" i="27"/>
  <c r="K359" i="27"/>
  <c r="K360" i="27"/>
  <c r="K361" i="27"/>
  <c r="K362" i="27"/>
  <c r="K363" i="27"/>
  <c r="K364" i="27"/>
  <c r="K365" i="27"/>
  <c r="K366" i="27"/>
  <c r="K367" i="27"/>
  <c r="K368" i="27"/>
  <c r="K369" i="27"/>
  <c r="K370" i="27"/>
  <c r="K371" i="27"/>
  <c r="K372" i="27"/>
  <c r="K373" i="27"/>
  <c r="K374" i="27"/>
  <c r="K375" i="27"/>
  <c r="K376" i="27"/>
  <c r="K377" i="27"/>
  <c r="K378" i="27"/>
  <c r="K379" i="27"/>
  <c r="K380" i="27"/>
  <c r="K381" i="27"/>
  <c r="K382" i="27"/>
  <c r="K383" i="27"/>
  <c r="K384" i="27"/>
  <c r="K385" i="27"/>
  <c r="K386" i="27"/>
  <c r="K387" i="27"/>
  <c r="K388" i="27"/>
  <c r="K389" i="27"/>
  <c r="K390" i="27"/>
  <c r="K391" i="27"/>
  <c r="K392" i="27"/>
  <c r="K393" i="27"/>
  <c r="K394" i="27"/>
  <c r="K395" i="27"/>
  <c r="K396" i="27"/>
  <c r="K397" i="27"/>
  <c r="K398" i="27"/>
  <c r="K399" i="27"/>
  <c r="K400" i="27"/>
  <c r="K401" i="27"/>
  <c r="K402" i="27"/>
  <c r="K403" i="27"/>
  <c r="K404" i="27"/>
  <c r="K405" i="27"/>
  <c r="K406" i="27"/>
  <c r="K407" i="27"/>
  <c r="K408" i="27"/>
  <c r="K409" i="27"/>
  <c r="K410" i="27"/>
  <c r="K411" i="27"/>
  <c r="K412" i="27"/>
  <c r="K413" i="27"/>
  <c r="K414" i="27"/>
  <c r="K415" i="27"/>
  <c r="K416" i="27"/>
  <c r="K417" i="27"/>
  <c r="K418" i="27"/>
  <c r="K419" i="27"/>
  <c r="K420" i="27"/>
  <c r="K421" i="27"/>
  <c r="K422" i="27"/>
  <c r="K423" i="27"/>
  <c r="K424" i="27"/>
  <c r="K425" i="27"/>
  <c r="K426" i="27"/>
  <c r="K427" i="27"/>
  <c r="K428" i="27"/>
  <c r="K429" i="27"/>
  <c r="K430" i="27"/>
  <c r="K431" i="27"/>
  <c r="K432" i="27"/>
  <c r="K433" i="27"/>
  <c r="K434" i="27"/>
  <c r="K435" i="27"/>
  <c r="K436" i="27"/>
  <c r="K437" i="27"/>
  <c r="K438" i="27"/>
  <c r="K439" i="27"/>
  <c r="K440" i="27"/>
  <c r="K441" i="27"/>
  <c r="K442" i="27"/>
  <c r="K443" i="27"/>
  <c r="K444" i="27"/>
  <c r="K445" i="27"/>
  <c r="K446" i="27"/>
  <c r="K447" i="27"/>
  <c r="K448" i="27"/>
  <c r="K449" i="27"/>
  <c r="K450" i="27"/>
  <c r="K451" i="27"/>
  <c r="K452" i="27"/>
  <c r="K453" i="27"/>
  <c r="K454" i="27"/>
  <c r="K455" i="27"/>
  <c r="K456" i="27"/>
  <c r="K457" i="27"/>
  <c r="K458" i="27"/>
  <c r="K459" i="27"/>
  <c r="K460" i="27"/>
  <c r="K461" i="27"/>
  <c r="K462" i="27"/>
  <c r="K463" i="27"/>
  <c r="K464" i="27"/>
  <c r="K465" i="27"/>
  <c r="K466" i="27"/>
  <c r="K467" i="27"/>
  <c r="K468" i="27"/>
  <c r="K469" i="27"/>
  <c r="K470" i="27"/>
  <c r="K471" i="27"/>
  <c r="K472" i="27"/>
  <c r="K473" i="27"/>
  <c r="K474" i="27"/>
  <c r="K475" i="27"/>
  <c r="K476" i="27"/>
  <c r="K477" i="27"/>
  <c r="K478" i="27"/>
  <c r="K479" i="27"/>
  <c r="K480" i="27"/>
  <c r="K481" i="27"/>
  <c r="K482" i="27"/>
  <c r="K483" i="27"/>
  <c r="K484" i="27"/>
  <c r="K485" i="27"/>
  <c r="K486" i="27"/>
  <c r="K487" i="27"/>
  <c r="K488" i="27"/>
  <c r="K489" i="27"/>
  <c r="K490" i="27"/>
  <c r="K491" i="27"/>
  <c r="K492" i="27"/>
  <c r="K493" i="27"/>
  <c r="K494" i="27"/>
  <c r="K495" i="27"/>
  <c r="K496" i="27"/>
  <c r="K497" i="27"/>
  <c r="K498" i="27"/>
  <c r="K499" i="27"/>
  <c r="K500" i="27"/>
  <c r="K501" i="27"/>
  <c r="K502" i="27"/>
  <c r="K503" i="27"/>
  <c r="K504" i="27"/>
  <c r="K505" i="27"/>
  <c r="K506" i="27"/>
  <c r="K507" i="27"/>
  <c r="K508" i="27"/>
  <c r="K509" i="27"/>
  <c r="K510" i="27"/>
  <c r="K511" i="27"/>
  <c r="K512" i="27"/>
  <c r="K513" i="27"/>
  <c r="K514" i="27"/>
  <c r="K515" i="27"/>
  <c r="K516" i="27"/>
  <c r="K517" i="27"/>
  <c r="K518" i="27"/>
  <c r="K519" i="27"/>
  <c r="K520" i="27"/>
  <c r="K521" i="27"/>
  <c r="K522" i="27"/>
  <c r="K523" i="27"/>
  <c r="K524" i="27"/>
  <c r="K525" i="27"/>
  <c r="K526" i="27"/>
  <c r="K527" i="27"/>
  <c r="K528" i="27"/>
  <c r="K529" i="27"/>
  <c r="K530" i="27"/>
  <c r="K531" i="27"/>
  <c r="K532" i="27"/>
  <c r="K533" i="27"/>
  <c r="K534" i="27"/>
  <c r="K535" i="27"/>
  <c r="K536" i="27"/>
  <c r="K537" i="27"/>
  <c r="K538" i="27"/>
  <c r="K539" i="27"/>
  <c r="K540" i="27"/>
  <c r="K541" i="27"/>
  <c r="K542" i="27"/>
  <c r="K543" i="27"/>
  <c r="K544" i="27"/>
  <c r="K545" i="27"/>
  <c r="K546" i="27"/>
  <c r="K547" i="27"/>
  <c r="K548" i="27"/>
  <c r="K549" i="27"/>
  <c r="K550" i="27"/>
  <c r="K551" i="27"/>
  <c r="K552" i="27"/>
  <c r="K553" i="27"/>
  <c r="K554" i="27"/>
  <c r="K555" i="27"/>
  <c r="K556" i="27"/>
  <c r="K557" i="27"/>
  <c r="K558" i="27"/>
  <c r="K559" i="27"/>
  <c r="K560" i="27"/>
  <c r="K561" i="27"/>
  <c r="K562" i="27"/>
  <c r="K563" i="27"/>
  <c r="K564" i="27"/>
  <c r="K565" i="27"/>
  <c r="K566" i="27"/>
  <c r="K567" i="27"/>
  <c r="K568" i="27"/>
  <c r="K569" i="27"/>
  <c r="K570" i="27"/>
  <c r="K571" i="27"/>
  <c r="K572" i="27"/>
  <c r="K573" i="27"/>
  <c r="K574" i="27"/>
  <c r="K575" i="27"/>
  <c r="K576" i="27"/>
  <c r="K577" i="27"/>
  <c r="K578" i="27"/>
  <c r="K579" i="27"/>
  <c r="K580" i="27"/>
  <c r="K581" i="27"/>
  <c r="K582" i="27"/>
  <c r="K583" i="27"/>
  <c r="K584" i="27"/>
  <c r="K585" i="27"/>
  <c r="K586" i="27"/>
  <c r="K587" i="27"/>
  <c r="K588" i="27"/>
  <c r="K589" i="27"/>
  <c r="K590" i="27"/>
  <c r="K591" i="27"/>
  <c r="K592" i="27"/>
  <c r="K593" i="27"/>
  <c r="K594" i="27"/>
  <c r="K595" i="27"/>
  <c r="K596" i="27"/>
  <c r="K597" i="27"/>
  <c r="K598" i="27"/>
  <c r="K599" i="27"/>
  <c r="K600" i="27"/>
  <c r="K601" i="27"/>
  <c r="K602" i="27"/>
  <c r="K603" i="27"/>
  <c r="K604" i="27"/>
  <c r="K605" i="27"/>
  <c r="K606" i="27"/>
  <c r="K607" i="27"/>
  <c r="K608" i="27"/>
  <c r="K609" i="27"/>
  <c r="K610" i="27"/>
  <c r="K611" i="27"/>
  <c r="K612" i="27"/>
  <c r="K613" i="27"/>
  <c r="K614" i="27"/>
  <c r="K615" i="27"/>
  <c r="K616" i="27"/>
  <c r="K617" i="27"/>
  <c r="K618" i="27"/>
  <c r="K619" i="27"/>
  <c r="K620" i="27"/>
  <c r="K621" i="27"/>
  <c r="K622" i="27"/>
  <c r="K623" i="27"/>
  <c r="K624" i="27"/>
  <c r="K625" i="27"/>
  <c r="K626" i="27"/>
  <c r="K627" i="27"/>
  <c r="K628" i="27"/>
  <c r="K629" i="27"/>
  <c r="K630" i="27"/>
  <c r="K631" i="27"/>
  <c r="K632" i="27"/>
  <c r="K633" i="27"/>
  <c r="K634" i="27"/>
  <c r="K635" i="27"/>
  <c r="K636" i="27"/>
  <c r="K637" i="27"/>
  <c r="K638" i="27"/>
  <c r="K639" i="27"/>
  <c r="K640" i="27"/>
  <c r="K641" i="27"/>
  <c r="K642" i="27"/>
  <c r="K643" i="27"/>
  <c r="K644" i="27"/>
  <c r="K645" i="27"/>
  <c r="K646" i="27"/>
  <c r="K647" i="27"/>
  <c r="K648" i="27"/>
  <c r="K649" i="27"/>
  <c r="K650" i="27"/>
  <c r="K651" i="27"/>
  <c r="K652" i="27"/>
  <c r="K653" i="27"/>
  <c r="K654" i="27"/>
  <c r="K655" i="27"/>
  <c r="K656" i="27"/>
  <c r="K657" i="27"/>
  <c r="K658" i="27"/>
  <c r="K659" i="27"/>
  <c r="K660" i="27"/>
  <c r="K661" i="27"/>
  <c r="K662" i="27"/>
  <c r="K663" i="27"/>
  <c r="K664" i="27"/>
  <c r="K665" i="27"/>
  <c r="K666" i="27"/>
  <c r="K667" i="27"/>
  <c r="K668" i="27"/>
  <c r="K669" i="27"/>
  <c r="K670" i="27"/>
  <c r="K671" i="27"/>
  <c r="K672" i="27"/>
  <c r="K673" i="27"/>
  <c r="K674" i="27"/>
  <c r="K675" i="27"/>
  <c r="K676" i="27"/>
  <c r="K677" i="27"/>
  <c r="K678" i="27"/>
  <c r="K679" i="27"/>
  <c r="K680" i="27"/>
  <c r="K681" i="27"/>
  <c r="K682" i="27"/>
  <c r="K683" i="27"/>
  <c r="K684" i="27"/>
  <c r="K685" i="27"/>
  <c r="K686" i="27"/>
  <c r="K687" i="27"/>
  <c r="K688" i="27"/>
  <c r="K689" i="27"/>
  <c r="K690" i="27"/>
  <c r="K691" i="27"/>
  <c r="K692" i="27"/>
  <c r="K693" i="27"/>
  <c r="K694" i="27"/>
  <c r="K695" i="27"/>
  <c r="K696" i="27"/>
  <c r="K697" i="27"/>
  <c r="K698" i="27"/>
  <c r="K699" i="27"/>
  <c r="K700" i="27"/>
  <c r="K701" i="27"/>
  <c r="K702" i="27"/>
  <c r="K703" i="27"/>
  <c r="K704" i="27"/>
  <c r="K705" i="27"/>
  <c r="K706" i="27"/>
  <c r="K707" i="27"/>
  <c r="K708" i="27"/>
  <c r="K709" i="27"/>
  <c r="K710" i="27"/>
  <c r="K711" i="27"/>
  <c r="K712" i="27"/>
  <c r="K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7" i="27"/>
  <c r="J128" i="27"/>
  <c r="J129" i="27"/>
  <c r="J130" i="27"/>
  <c r="J131" i="27"/>
  <c r="J132" i="27"/>
  <c r="J133" i="27"/>
  <c r="J134" i="27"/>
  <c r="J135" i="27"/>
  <c r="J136" i="27"/>
  <c r="J137" i="27"/>
  <c r="J138" i="27"/>
  <c r="J139" i="27"/>
  <c r="J140" i="27"/>
  <c r="J141" i="27"/>
  <c r="J142" i="27"/>
  <c r="J143" i="27"/>
  <c r="J144" i="27"/>
  <c r="J145" i="27"/>
  <c r="J146" i="27"/>
  <c r="J147" i="27"/>
  <c r="J148" i="27"/>
  <c r="J149" i="27"/>
  <c r="J150" i="27"/>
  <c r="J151" i="27"/>
  <c r="J152" i="27"/>
  <c r="J153" i="27"/>
  <c r="J154" i="27"/>
  <c r="J155" i="27"/>
  <c r="J156" i="27"/>
  <c r="J157" i="27"/>
  <c r="J158" i="27"/>
  <c r="J159" i="27"/>
  <c r="J160" i="27"/>
  <c r="J161" i="27"/>
  <c r="J162" i="27"/>
  <c r="J163" i="27"/>
  <c r="J164" i="27"/>
  <c r="J165" i="27"/>
  <c r="J166" i="27"/>
  <c r="J167" i="27"/>
  <c r="J168" i="27"/>
  <c r="J169" i="27"/>
  <c r="J170" i="27"/>
  <c r="J171" i="27"/>
  <c r="J172" i="27"/>
  <c r="J173" i="27"/>
  <c r="J174" i="27"/>
  <c r="J175" i="27"/>
  <c r="J176" i="27"/>
  <c r="J177" i="27"/>
  <c r="J178" i="27"/>
  <c r="J179" i="27"/>
  <c r="J180" i="27"/>
  <c r="J181" i="27"/>
  <c r="J182" i="27"/>
  <c r="J183" i="27"/>
  <c r="J184" i="27"/>
  <c r="J185" i="27"/>
  <c r="J186" i="27"/>
  <c r="J187" i="27"/>
  <c r="J188" i="27"/>
  <c r="J189" i="27"/>
  <c r="J190" i="27"/>
  <c r="J191" i="27"/>
  <c r="J192" i="27"/>
  <c r="J193" i="27"/>
  <c r="J194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7" i="27"/>
  <c r="J208" i="27"/>
  <c r="J209" i="27"/>
  <c r="J210" i="27"/>
  <c r="J211" i="27"/>
  <c r="J212" i="27"/>
  <c r="J213" i="27"/>
  <c r="J214" i="27"/>
  <c r="J215" i="27"/>
  <c r="J216" i="27"/>
  <c r="J217" i="27"/>
  <c r="J218" i="27"/>
  <c r="J219" i="27"/>
  <c r="J220" i="27"/>
  <c r="J221" i="27"/>
  <c r="J222" i="27"/>
  <c r="J223" i="27"/>
  <c r="J224" i="27"/>
  <c r="J225" i="27"/>
  <c r="J226" i="27"/>
  <c r="J227" i="27"/>
  <c r="J228" i="27"/>
  <c r="J229" i="27"/>
  <c r="J230" i="27"/>
  <c r="J231" i="27"/>
  <c r="J232" i="27"/>
  <c r="J233" i="27"/>
  <c r="J234" i="27"/>
  <c r="J235" i="27"/>
  <c r="J236" i="27"/>
  <c r="J237" i="27"/>
  <c r="J238" i="27"/>
  <c r="J239" i="27"/>
  <c r="J240" i="27"/>
  <c r="J241" i="27"/>
  <c r="J242" i="27"/>
  <c r="J243" i="27"/>
  <c r="J244" i="27"/>
  <c r="J245" i="27"/>
  <c r="J246" i="27"/>
  <c r="J247" i="27"/>
  <c r="J248" i="27"/>
  <c r="J249" i="27"/>
  <c r="J250" i="27"/>
  <c r="J251" i="27"/>
  <c r="J252" i="27"/>
  <c r="J253" i="27"/>
  <c r="J254" i="27"/>
  <c r="J255" i="27"/>
  <c r="J256" i="27"/>
  <c r="J257" i="27"/>
  <c r="J258" i="27"/>
  <c r="J259" i="27"/>
  <c r="J260" i="27"/>
  <c r="J261" i="27"/>
  <c r="J262" i="27"/>
  <c r="J263" i="27"/>
  <c r="J264" i="27"/>
  <c r="J265" i="27"/>
  <c r="J266" i="27"/>
  <c r="J267" i="27"/>
  <c r="J268" i="27"/>
  <c r="J269" i="27"/>
  <c r="J270" i="27"/>
  <c r="J271" i="27"/>
  <c r="J272" i="27"/>
  <c r="J273" i="27"/>
  <c r="J274" i="27"/>
  <c r="J275" i="27"/>
  <c r="J276" i="27"/>
  <c r="J277" i="27"/>
  <c r="J278" i="27"/>
  <c r="J279" i="27"/>
  <c r="J280" i="27"/>
  <c r="J281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295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5" i="27"/>
  <c r="J316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3" i="27"/>
  <c r="J334" i="27"/>
  <c r="J335" i="27"/>
  <c r="J336" i="27"/>
  <c r="J337" i="27"/>
  <c r="J338" i="27"/>
  <c r="J339" i="27"/>
  <c r="J340" i="27"/>
  <c r="J341" i="27"/>
  <c r="J342" i="27"/>
  <c r="J343" i="27"/>
  <c r="J344" i="27"/>
  <c r="J345" i="27"/>
  <c r="J346" i="27"/>
  <c r="J347" i="27"/>
  <c r="J348" i="27"/>
  <c r="J349" i="27"/>
  <c r="J350" i="27"/>
  <c r="J351" i="27"/>
  <c r="J352" i="27"/>
  <c r="J353" i="27"/>
  <c r="J354" i="27"/>
  <c r="J355" i="27"/>
  <c r="J356" i="27"/>
  <c r="J357" i="27"/>
  <c r="J358" i="27"/>
  <c r="J359" i="27"/>
  <c r="J360" i="27"/>
  <c r="J361" i="27"/>
  <c r="J362" i="27"/>
  <c r="J363" i="27"/>
  <c r="J364" i="27"/>
  <c r="J365" i="27"/>
  <c r="J366" i="27"/>
  <c r="J367" i="27"/>
  <c r="J368" i="27"/>
  <c r="J369" i="27"/>
  <c r="J370" i="27"/>
  <c r="J371" i="27"/>
  <c r="J372" i="27"/>
  <c r="J373" i="27"/>
  <c r="J374" i="27"/>
  <c r="J375" i="27"/>
  <c r="J376" i="27"/>
  <c r="J377" i="27"/>
  <c r="J378" i="27"/>
  <c r="J379" i="27"/>
  <c r="J380" i="27"/>
  <c r="J381" i="27"/>
  <c r="J382" i="27"/>
  <c r="J383" i="27"/>
  <c r="J384" i="27"/>
  <c r="J385" i="27"/>
  <c r="J386" i="27"/>
  <c r="J387" i="27"/>
  <c r="J388" i="27"/>
  <c r="J389" i="27"/>
  <c r="J390" i="27"/>
  <c r="J391" i="27"/>
  <c r="J392" i="27"/>
  <c r="J393" i="27"/>
  <c r="J394" i="27"/>
  <c r="J395" i="27"/>
  <c r="J396" i="27"/>
  <c r="J397" i="27"/>
  <c r="J398" i="27"/>
  <c r="J399" i="27"/>
  <c r="J400" i="27"/>
  <c r="J401" i="27"/>
  <c r="J402" i="27"/>
  <c r="J403" i="27"/>
  <c r="J404" i="27"/>
  <c r="J405" i="27"/>
  <c r="J406" i="27"/>
  <c r="J407" i="27"/>
  <c r="J408" i="27"/>
  <c r="J409" i="27"/>
  <c r="J410" i="27"/>
  <c r="J411" i="27"/>
  <c r="J412" i="27"/>
  <c r="J413" i="27"/>
  <c r="J414" i="27"/>
  <c r="J415" i="27"/>
  <c r="J416" i="27"/>
  <c r="J417" i="27"/>
  <c r="J418" i="27"/>
  <c r="J419" i="27"/>
  <c r="J420" i="27"/>
  <c r="J421" i="27"/>
  <c r="J422" i="27"/>
  <c r="J423" i="27"/>
  <c r="J424" i="27"/>
  <c r="J425" i="27"/>
  <c r="J426" i="27"/>
  <c r="J427" i="27"/>
  <c r="J428" i="27"/>
  <c r="J429" i="27"/>
  <c r="J430" i="27"/>
  <c r="J431" i="27"/>
  <c r="J432" i="27"/>
  <c r="J433" i="27"/>
  <c r="J434" i="27"/>
  <c r="J435" i="27"/>
  <c r="J436" i="27"/>
  <c r="J437" i="27"/>
  <c r="J438" i="27"/>
  <c r="J439" i="27"/>
  <c r="J440" i="27"/>
  <c r="J441" i="27"/>
  <c r="J442" i="27"/>
  <c r="J443" i="27"/>
  <c r="J444" i="27"/>
  <c r="J445" i="27"/>
  <c r="J446" i="27"/>
  <c r="J447" i="27"/>
  <c r="J448" i="27"/>
  <c r="J449" i="27"/>
  <c r="J450" i="27"/>
  <c r="J451" i="27"/>
  <c r="J452" i="27"/>
  <c r="J453" i="27"/>
  <c r="J454" i="27"/>
  <c r="J455" i="27"/>
  <c r="J456" i="27"/>
  <c r="J457" i="27"/>
  <c r="J458" i="27"/>
  <c r="J459" i="27"/>
  <c r="J460" i="27"/>
  <c r="J461" i="27"/>
  <c r="J462" i="27"/>
  <c r="J463" i="27"/>
  <c r="J464" i="27"/>
  <c r="J465" i="27"/>
  <c r="J466" i="27"/>
  <c r="J467" i="27"/>
  <c r="J468" i="27"/>
  <c r="J469" i="27"/>
  <c r="J470" i="27"/>
  <c r="J471" i="27"/>
  <c r="J472" i="27"/>
  <c r="J473" i="27"/>
  <c r="J474" i="27"/>
  <c r="J475" i="27"/>
  <c r="J476" i="27"/>
  <c r="J477" i="27"/>
  <c r="J478" i="27"/>
  <c r="J479" i="27"/>
  <c r="J480" i="27"/>
  <c r="J481" i="27"/>
  <c r="J482" i="27"/>
  <c r="J483" i="27"/>
  <c r="J484" i="27"/>
  <c r="J485" i="27"/>
  <c r="J486" i="27"/>
  <c r="J487" i="27"/>
  <c r="J488" i="27"/>
  <c r="J489" i="27"/>
  <c r="J490" i="27"/>
  <c r="J491" i="27"/>
  <c r="J492" i="27"/>
  <c r="J493" i="27"/>
  <c r="J494" i="27"/>
  <c r="J495" i="27"/>
  <c r="J496" i="27"/>
  <c r="J497" i="27"/>
  <c r="J498" i="27"/>
  <c r="J499" i="27"/>
  <c r="J500" i="27"/>
  <c r="J501" i="27"/>
  <c r="J502" i="27"/>
  <c r="J503" i="27"/>
  <c r="J504" i="27"/>
  <c r="J505" i="27"/>
  <c r="J506" i="27"/>
  <c r="J507" i="27"/>
  <c r="J508" i="27"/>
  <c r="J509" i="27"/>
  <c r="J510" i="27"/>
  <c r="J511" i="27"/>
  <c r="J512" i="27"/>
  <c r="J513" i="27"/>
  <c r="J514" i="27"/>
  <c r="J515" i="27"/>
  <c r="J516" i="27"/>
  <c r="J517" i="27"/>
  <c r="J518" i="27"/>
  <c r="J519" i="27"/>
  <c r="J520" i="27"/>
  <c r="J521" i="27"/>
  <c r="J522" i="27"/>
  <c r="J523" i="27"/>
  <c r="J524" i="27"/>
  <c r="J525" i="27"/>
  <c r="J526" i="27"/>
  <c r="J527" i="27"/>
  <c r="J528" i="27"/>
  <c r="J529" i="27"/>
  <c r="J530" i="27"/>
  <c r="J531" i="27"/>
  <c r="J532" i="27"/>
  <c r="J533" i="27"/>
  <c r="J534" i="27"/>
  <c r="J535" i="27"/>
  <c r="J536" i="27"/>
  <c r="J537" i="27"/>
  <c r="J538" i="27"/>
  <c r="J539" i="27"/>
  <c r="J540" i="27"/>
  <c r="J541" i="27"/>
  <c r="J542" i="27"/>
  <c r="J543" i="27"/>
  <c r="J544" i="27"/>
  <c r="J545" i="27"/>
  <c r="J546" i="27"/>
  <c r="J547" i="27"/>
  <c r="J548" i="27"/>
  <c r="J549" i="27"/>
  <c r="J550" i="27"/>
  <c r="J551" i="27"/>
  <c r="J552" i="27"/>
  <c r="J553" i="27"/>
  <c r="J554" i="27"/>
  <c r="J555" i="27"/>
  <c r="J556" i="27"/>
  <c r="J557" i="27"/>
  <c r="J558" i="27"/>
  <c r="J559" i="27"/>
  <c r="J560" i="27"/>
  <c r="J561" i="27"/>
  <c r="J562" i="27"/>
  <c r="J563" i="27"/>
  <c r="J564" i="27"/>
  <c r="J565" i="27"/>
  <c r="J566" i="27"/>
  <c r="J567" i="27"/>
  <c r="J568" i="27"/>
  <c r="J569" i="27"/>
  <c r="J570" i="27"/>
  <c r="J571" i="27"/>
  <c r="J572" i="27"/>
  <c r="J573" i="27"/>
  <c r="J574" i="27"/>
  <c r="J575" i="27"/>
  <c r="J576" i="27"/>
  <c r="J577" i="27"/>
  <c r="J578" i="27"/>
  <c r="J579" i="27"/>
  <c r="J580" i="27"/>
  <c r="J581" i="27"/>
  <c r="J582" i="27"/>
  <c r="J583" i="27"/>
  <c r="J584" i="27"/>
  <c r="J585" i="27"/>
  <c r="J586" i="27"/>
  <c r="J587" i="27"/>
  <c r="J588" i="27"/>
  <c r="J589" i="27"/>
  <c r="J590" i="27"/>
  <c r="J591" i="27"/>
  <c r="J592" i="27"/>
  <c r="J593" i="27"/>
  <c r="J594" i="27"/>
  <c r="J595" i="27"/>
  <c r="J596" i="27"/>
  <c r="J597" i="27"/>
  <c r="J598" i="27"/>
  <c r="J599" i="27"/>
  <c r="J600" i="27"/>
  <c r="J601" i="27"/>
  <c r="J602" i="27"/>
  <c r="J603" i="27"/>
  <c r="J604" i="27"/>
  <c r="J605" i="27"/>
  <c r="J606" i="27"/>
  <c r="J607" i="27"/>
  <c r="J608" i="27"/>
  <c r="J609" i="27"/>
  <c r="J610" i="27"/>
  <c r="J611" i="27"/>
  <c r="J612" i="27"/>
  <c r="J613" i="27"/>
  <c r="J614" i="27"/>
  <c r="J615" i="27"/>
  <c r="J616" i="27"/>
  <c r="J617" i="27"/>
  <c r="J618" i="27"/>
  <c r="J619" i="27"/>
  <c r="J620" i="27"/>
  <c r="J621" i="27"/>
  <c r="J622" i="27"/>
  <c r="J623" i="27"/>
  <c r="J624" i="27"/>
  <c r="J625" i="27"/>
  <c r="J626" i="27"/>
  <c r="J627" i="27"/>
  <c r="J628" i="27"/>
  <c r="J629" i="27"/>
  <c r="J630" i="27"/>
  <c r="J631" i="27"/>
  <c r="J632" i="27"/>
  <c r="J633" i="27"/>
  <c r="J634" i="27"/>
  <c r="J635" i="27"/>
  <c r="J636" i="27"/>
  <c r="J637" i="27"/>
  <c r="J638" i="27"/>
  <c r="J639" i="27"/>
  <c r="J640" i="27"/>
  <c r="J641" i="27"/>
  <c r="J642" i="27"/>
  <c r="J643" i="27"/>
  <c r="J644" i="27"/>
  <c r="J645" i="27"/>
  <c r="J646" i="27"/>
  <c r="J647" i="27"/>
  <c r="J648" i="27"/>
  <c r="J649" i="27"/>
  <c r="J650" i="27"/>
  <c r="J651" i="27"/>
  <c r="J652" i="27"/>
  <c r="J653" i="27"/>
  <c r="J654" i="27"/>
  <c r="J655" i="27"/>
  <c r="J656" i="27"/>
  <c r="J657" i="27"/>
  <c r="J658" i="27"/>
  <c r="J659" i="27"/>
  <c r="J660" i="27"/>
  <c r="J661" i="27"/>
  <c r="J662" i="27"/>
  <c r="J663" i="27"/>
  <c r="J664" i="27"/>
  <c r="J665" i="27"/>
  <c r="J666" i="27"/>
  <c r="J667" i="27"/>
  <c r="J668" i="27"/>
  <c r="J669" i="27"/>
  <c r="J670" i="27"/>
  <c r="J671" i="27"/>
  <c r="J672" i="27"/>
  <c r="J673" i="27"/>
  <c r="J674" i="27"/>
  <c r="J675" i="27"/>
  <c r="J676" i="27"/>
  <c r="J677" i="27"/>
  <c r="J678" i="27"/>
  <c r="J679" i="27"/>
  <c r="J680" i="27"/>
  <c r="J681" i="27"/>
  <c r="J682" i="27"/>
  <c r="J683" i="27"/>
  <c r="J684" i="27"/>
  <c r="J685" i="27"/>
  <c r="J686" i="27"/>
  <c r="J687" i="27"/>
  <c r="J688" i="27"/>
  <c r="J689" i="27"/>
  <c r="J690" i="27"/>
  <c r="J691" i="27"/>
  <c r="J692" i="27"/>
  <c r="J693" i="27"/>
  <c r="J694" i="27"/>
  <c r="J695" i="27"/>
  <c r="J696" i="27"/>
  <c r="J697" i="27"/>
  <c r="J698" i="27"/>
  <c r="J699" i="27"/>
  <c r="J700" i="27"/>
  <c r="J701" i="27"/>
  <c r="J702" i="27"/>
  <c r="J703" i="27"/>
  <c r="J704" i="27"/>
  <c r="J705" i="27"/>
  <c r="J706" i="27"/>
  <c r="J707" i="27"/>
  <c r="J708" i="27"/>
  <c r="J709" i="27"/>
  <c r="J710" i="27"/>
  <c r="J711" i="27"/>
  <c r="J712" i="27"/>
  <c r="J4" i="27"/>
  <c r="H3799" i="3"/>
  <c r="H3820" i="22"/>
  <c r="H3934" i="1"/>
  <c r="H3935" i="1"/>
  <c r="H3936" i="1"/>
  <c r="H3792" i="3"/>
  <c r="H3793" i="3"/>
  <c r="H3794" i="3"/>
  <c r="H3795" i="3"/>
  <c r="H3796" i="3"/>
  <c r="H3797" i="3"/>
  <c r="H3798" i="3"/>
  <c r="AQ896" i="4" s="1"/>
  <c r="H3819" i="22"/>
  <c r="H3933" i="1"/>
  <c r="H3791" i="3"/>
  <c r="L712" i="27" l="1"/>
  <c r="L711" i="27"/>
  <c r="L710" i="27"/>
  <c r="L709" i="27"/>
  <c r="L708" i="27"/>
  <c r="L707" i="27"/>
  <c r="L706" i="27"/>
  <c r="L705" i="27"/>
  <c r="L704" i="27"/>
  <c r="L703" i="27"/>
  <c r="L702" i="27"/>
  <c r="AL702" i="27" s="1"/>
  <c r="L701" i="27"/>
  <c r="L700" i="27"/>
  <c r="AL700" i="27" s="1"/>
  <c r="L699" i="27"/>
  <c r="L698" i="27"/>
  <c r="L697" i="27"/>
  <c r="AL697" i="27" s="1"/>
  <c r="L696" i="27"/>
  <c r="AL696" i="27" s="1"/>
  <c r="L695" i="27"/>
  <c r="AL695" i="27" s="1"/>
  <c r="L694" i="27"/>
  <c r="L693" i="27"/>
  <c r="AL693" i="27" s="1"/>
  <c r="L692" i="27"/>
  <c r="L691" i="27"/>
  <c r="L690" i="27"/>
  <c r="L689" i="27"/>
  <c r="AL689" i="27" s="1"/>
  <c r="L688" i="27"/>
  <c r="L687" i="27"/>
  <c r="L686" i="27"/>
  <c r="AL686" i="27" s="1"/>
  <c r="L685" i="27"/>
  <c r="L684" i="27"/>
  <c r="AL684" i="27" s="1"/>
  <c r="L683" i="27"/>
  <c r="L682" i="27"/>
  <c r="AL682" i="27" s="1"/>
  <c r="L681" i="27"/>
  <c r="L680" i="27"/>
  <c r="AL680" i="27" s="1"/>
  <c r="L679" i="27"/>
  <c r="L678" i="27"/>
  <c r="L677" i="27"/>
  <c r="L676" i="27"/>
  <c r="L675" i="27"/>
  <c r="AL675" i="27" s="1"/>
  <c r="L674" i="27"/>
  <c r="L673" i="27"/>
  <c r="L672" i="27"/>
  <c r="AL672" i="27" s="1"/>
  <c r="L671" i="27"/>
  <c r="L670" i="27"/>
  <c r="AL670" i="27" s="1"/>
  <c r="L669" i="27"/>
  <c r="L668" i="27"/>
  <c r="AL668" i="27" s="1"/>
  <c r="L667" i="27"/>
  <c r="L666" i="27"/>
  <c r="AL666" i="27" s="1"/>
  <c r="L665" i="27"/>
  <c r="AL665" i="27" s="1"/>
  <c r="L664" i="27"/>
  <c r="AL664" i="27" s="1"/>
  <c r="L663" i="27"/>
  <c r="L662" i="27"/>
  <c r="L661" i="27"/>
  <c r="AL661" i="27" s="1"/>
  <c r="L660" i="27"/>
  <c r="AL660" i="27" s="1"/>
  <c r="L659" i="27"/>
  <c r="AL659" i="27" s="1"/>
  <c r="L658" i="27"/>
  <c r="AL658" i="27" s="1"/>
  <c r="L657" i="27"/>
  <c r="AL657" i="27" s="1"/>
  <c r="L656" i="27"/>
  <c r="AL656" i="27" s="1"/>
  <c r="L655" i="27"/>
  <c r="L654" i="27"/>
  <c r="AL654" i="27" s="1"/>
  <c r="L653" i="27"/>
  <c r="L652" i="27"/>
  <c r="L651" i="27"/>
  <c r="AL651" i="27" s="1"/>
  <c r="L650" i="27"/>
  <c r="AL650" i="27" s="1"/>
  <c r="L649" i="27"/>
  <c r="AL649" i="27" s="1"/>
  <c r="L648" i="27"/>
  <c r="L647" i="27"/>
  <c r="AL647" i="27" s="1"/>
  <c r="L646" i="27"/>
  <c r="AL646" i="27" s="1"/>
  <c r="L645" i="27"/>
  <c r="AL645" i="27" s="1"/>
  <c r="L644" i="27"/>
  <c r="AL644" i="27" s="1"/>
  <c r="L643" i="27"/>
  <c r="AL643" i="27" s="1"/>
  <c r="L642" i="27"/>
  <c r="AL642" i="27" s="1"/>
  <c r="L641" i="27"/>
  <c r="L640" i="27"/>
  <c r="L639" i="27"/>
  <c r="L638" i="27"/>
  <c r="AL638" i="27" s="1"/>
  <c r="L637" i="27"/>
  <c r="L636" i="27"/>
  <c r="L635" i="27"/>
  <c r="AL635" i="27" s="1"/>
  <c r="L634" i="27"/>
  <c r="L633" i="27"/>
  <c r="AL633" i="27" s="1"/>
  <c r="L632" i="27"/>
  <c r="AL632" i="27" s="1"/>
  <c r="L631" i="27"/>
  <c r="L630" i="27"/>
  <c r="AL630" i="27" s="1"/>
  <c r="L629" i="27"/>
  <c r="AL629" i="27" s="1"/>
  <c r="L628" i="27"/>
  <c r="AL628" i="27" s="1"/>
  <c r="L627" i="27"/>
  <c r="L626" i="27"/>
  <c r="AL626" i="27" s="1"/>
  <c r="L625" i="27"/>
  <c r="AL625" i="27" s="1"/>
  <c r="L624" i="27"/>
  <c r="AL624" i="27" s="1"/>
  <c r="L623" i="27"/>
  <c r="L622" i="27"/>
  <c r="AL622" i="27" s="1"/>
  <c r="L621" i="27"/>
  <c r="AL621" i="27" s="1"/>
  <c r="L620" i="27"/>
  <c r="AL620" i="27" s="1"/>
  <c r="L619" i="27"/>
  <c r="AL619" i="27" s="1"/>
  <c r="L618" i="27"/>
  <c r="AL618" i="27" s="1"/>
  <c r="L617" i="27"/>
  <c r="AL617" i="27" s="1"/>
  <c r="L616" i="27"/>
  <c r="AL616" i="27" s="1"/>
  <c r="L615" i="27"/>
  <c r="L614" i="27"/>
  <c r="L613" i="27"/>
  <c r="L612" i="27"/>
  <c r="L611" i="27"/>
  <c r="L610" i="27"/>
  <c r="AL610" i="27" s="1"/>
  <c r="L609" i="27"/>
  <c r="AL609" i="27" s="1"/>
  <c r="L608" i="27"/>
  <c r="L607" i="27"/>
  <c r="AL607" i="27" s="1"/>
  <c r="L606" i="27"/>
  <c r="AL606" i="27" s="1"/>
  <c r="L605" i="27"/>
  <c r="AL605" i="27" s="1"/>
  <c r="L604" i="27"/>
  <c r="L603" i="27"/>
  <c r="AL603" i="27" s="1"/>
  <c r="L602" i="27"/>
  <c r="L601" i="27"/>
  <c r="L600" i="27"/>
  <c r="AL600" i="27" s="1"/>
  <c r="L599" i="27"/>
  <c r="AL599" i="27" s="1"/>
  <c r="L598" i="27"/>
  <c r="L597" i="27"/>
  <c r="AL597" i="27" s="1"/>
  <c r="L596" i="27"/>
  <c r="L595" i="27"/>
  <c r="L594" i="27"/>
  <c r="L593" i="27"/>
  <c r="AL593" i="27" s="1"/>
  <c r="L592" i="27"/>
  <c r="AL592" i="27" s="1"/>
  <c r="L591" i="27"/>
  <c r="L590" i="27"/>
  <c r="AL590" i="27" s="1"/>
  <c r="L589" i="27"/>
  <c r="AL589" i="27" s="1"/>
  <c r="L588" i="27"/>
  <c r="L587" i="27"/>
  <c r="L586" i="27"/>
  <c r="L585" i="27"/>
  <c r="AL585" i="27" s="1"/>
  <c r="L584" i="27"/>
  <c r="L583" i="27"/>
  <c r="AL583" i="27" s="1"/>
  <c r="L582" i="27"/>
  <c r="L581" i="27"/>
  <c r="AL581" i="27" s="1"/>
  <c r="L580" i="27"/>
  <c r="L579" i="27"/>
  <c r="L578" i="27"/>
  <c r="L577" i="27"/>
  <c r="AL577" i="27" s="1"/>
  <c r="L576" i="27"/>
  <c r="AL576" i="27" s="1"/>
  <c r="L575" i="27"/>
  <c r="L574" i="27"/>
  <c r="L573" i="27"/>
  <c r="L572" i="27"/>
  <c r="AL572" i="27" s="1"/>
  <c r="L571" i="27"/>
  <c r="L570" i="27"/>
  <c r="AL570" i="27" s="1"/>
  <c r="L569" i="27"/>
  <c r="L568" i="27"/>
  <c r="AL568" i="27" s="1"/>
  <c r="L567" i="27"/>
  <c r="L566" i="27"/>
  <c r="AL566" i="27" s="1"/>
  <c r="L565" i="27"/>
  <c r="AL565" i="27" s="1"/>
  <c r="L564" i="27"/>
  <c r="L563" i="27"/>
  <c r="AL563" i="27" s="1"/>
  <c r="L562" i="27"/>
  <c r="L561" i="27"/>
  <c r="L560" i="27"/>
  <c r="L559" i="27"/>
  <c r="L558" i="27"/>
  <c r="L557" i="27"/>
  <c r="L556" i="27"/>
  <c r="L555" i="27"/>
  <c r="L554" i="27"/>
  <c r="L553" i="27"/>
  <c r="L552" i="27"/>
  <c r="L551" i="27"/>
  <c r="AL551" i="27" s="1"/>
  <c r="L550" i="27"/>
  <c r="L549" i="27"/>
  <c r="AL549" i="27" s="1"/>
  <c r="L548" i="27"/>
  <c r="L547" i="27"/>
  <c r="L546" i="27"/>
  <c r="L545" i="27"/>
  <c r="AL545" i="27" s="1"/>
  <c r="L544" i="27"/>
  <c r="AL544" i="27" s="1"/>
  <c r="L543" i="27"/>
  <c r="AL543" i="27" s="1"/>
  <c r="L542" i="27"/>
  <c r="L541" i="27"/>
  <c r="L540" i="27"/>
  <c r="AL540" i="27" s="1"/>
  <c r="L539" i="27"/>
  <c r="L538" i="27"/>
  <c r="L537" i="27"/>
  <c r="L536" i="27"/>
  <c r="L535" i="27"/>
  <c r="L534" i="27"/>
  <c r="L533" i="27"/>
  <c r="AL533" i="27" s="1"/>
  <c r="L532" i="27"/>
  <c r="L531" i="27"/>
  <c r="AL531" i="27" s="1"/>
  <c r="L530" i="27"/>
  <c r="L529" i="27"/>
  <c r="L528" i="27"/>
  <c r="L527" i="27"/>
  <c r="AL527" i="27" s="1"/>
  <c r="L526" i="27"/>
  <c r="L525" i="27"/>
  <c r="AL525" i="27" s="1"/>
  <c r="L524" i="27"/>
  <c r="L523" i="27"/>
  <c r="L522" i="27"/>
  <c r="L521" i="27"/>
  <c r="L520" i="27"/>
  <c r="L519" i="27"/>
  <c r="L518" i="27"/>
  <c r="L517" i="27"/>
  <c r="L516" i="27"/>
  <c r="L515" i="27"/>
  <c r="L514" i="27"/>
  <c r="L513" i="27"/>
  <c r="L512" i="27"/>
  <c r="L511" i="27"/>
  <c r="AL511" i="27" s="1"/>
  <c r="L510" i="27"/>
  <c r="L509" i="27"/>
  <c r="L508" i="27"/>
  <c r="AL508" i="27" s="1"/>
  <c r="L507" i="27"/>
  <c r="L506" i="27"/>
  <c r="AL506" i="27" s="1"/>
  <c r="L505" i="27"/>
  <c r="AL505" i="27" s="1"/>
  <c r="L504" i="27"/>
  <c r="L503" i="27"/>
  <c r="L502" i="27"/>
  <c r="L501" i="27"/>
  <c r="L500" i="27"/>
  <c r="AL500" i="27" s="1"/>
  <c r="L499" i="27"/>
  <c r="L498" i="27"/>
  <c r="AL498" i="27" s="1"/>
  <c r="L497" i="27"/>
  <c r="L496" i="27"/>
  <c r="L495" i="27"/>
  <c r="AL495" i="27" s="1"/>
  <c r="L494" i="27"/>
  <c r="L493" i="27"/>
  <c r="AL493" i="27" s="1"/>
  <c r="L492" i="27"/>
  <c r="AL492" i="27" s="1"/>
  <c r="L491" i="27"/>
  <c r="AL491" i="27" s="1"/>
  <c r="L490" i="27"/>
  <c r="AL490" i="27" s="1"/>
  <c r="L489" i="27"/>
  <c r="L488" i="27"/>
  <c r="L487" i="27"/>
  <c r="L486" i="27"/>
  <c r="AL486" i="27" s="1"/>
  <c r="L485" i="27"/>
  <c r="L484" i="27"/>
  <c r="L483" i="27"/>
  <c r="L482" i="27"/>
  <c r="L481" i="27"/>
  <c r="L480" i="27"/>
  <c r="L479" i="27"/>
  <c r="L478" i="27"/>
  <c r="L477" i="27"/>
  <c r="L476" i="27"/>
  <c r="L475" i="27"/>
  <c r="L474" i="27"/>
  <c r="L473" i="27"/>
  <c r="L472" i="27"/>
  <c r="L471" i="27"/>
  <c r="L470" i="27"/>
  <c r="L469" i="27"/>
  <c r="AL469" i="27" s="1"/>
  <c r="L468" i="27"/>
  <c r="L467" i="27"/>
  <c r="L466" i="27"/>
  <c r="L465" i="27"/>
  <c r="L464" i="27"/>
  <c r="L463" i="27"/>
  <c r="AL463" i="27" s="1"/>
  <c r="L462" i="27"/>
  <c r="L461" i="27"/>
  <c r="L460" i="27"/>
  <c r="L459" i="27"/>
  <c r="L458" i="27"/>
  <c r="L457" i="27"/>
  <c r="L456" i="27"/>
  <c r="L455" i="27"/>
  <c r="L454" i="27"/>
  <c r="L453" i="27"/>
  <c r="L452" i="27"/>
  <c r="L451" i="27"/>
  <c r="AL451" i="27" s="1"/>
  <c r="L450" i="27"/>
  <c r="L449" i="27"/>
  <c r="L448" i="27"/>
  <c r="L447" i="27"/>
  <c r="L446" i="27"/>
  <c r="L445" i="27"/>
  <c r="L444" i="27"/>
  <c r="L443" i="27"/>
  <c r="L442" i="27"/>
  <c r="L441" i="27"/>
  <c r="L440" i="27"/>
  <c r="AL440" i="27" s="1"/>
  <c r="L439" i="27"/>
  <c r="L438" i="27"/>
  <c r="L437" i="27"/>
  <c r="L436" i="27"/>
  <c r="L435" i="27"/>
  <c r="L434" i="27"/>
  <c r="L433" i="27"/>
  <c r="L432" i="27"/>
  <c r="L431" i="27"/>
  <c r="L430" i="27"/>
  <c r="L429" i="27"/>
  <c r="L428" i="27"/>
  <c r="L427" i="27"/>
  <c r="L426" i="27"/>
  <c r="L425" i="27"/>
  <c r="L424" i="27"/>
  <c r="L423" i="27"/>
  <c r="L422" i="27"/>
  <c r="L421" i="27"/>
  <c r="L420" i="27"/>
  <c r="L419" i="27"/>
  <c r="L418" i="27"/>
  <c r="L417" i="27"/>
  <c r="L416" i="27"/>
  <c r="L415" i="27"/>
  <c r="L414" i="27"/>
  <c r="L413" i="27"/>
  <c r="L412" i="27"/>
  <c r="L411" i="27"/>
  <c r="L410" i="27"/>
  <c r="L409" i="27"/>
  <c r="L408" i="27"/>
  <c r="L407" i="27"/>
  <c r="L406" i="27"/>
  <c r="L405" i="27"/>
  <c r="L404" i="27"/>
  <c r="L403" i="27"/>
  <c r="L402" i="27"/>
  <c r="L401" i="27"/>
  <c r="L400" i="27"/>
  <c r="L399" i="27"/>
  <c r="L398" i="27"/>
  <c r="L397" i="27"/>
  <c r="L396" i="27"/>
  <c r="L395" i="27"/>
  <c r="L394" i="27"/>
  <c r="L393" i="27"/>
  <c r="L392" i="27"/>
  <c r="L391" i="27"/>
  <c r="L390" i="27"/>
  <c r="L389" i="27"/>
  <c r="L388" i="27"/>
  <c r="L387" i="27"/>
  <c r="L386" i="27"/>
  <c r="L385" i="27"/>
  <c r="L384" i="27"/>
  <c r="L383" i="27"/>
  <c r="L382" i="27"/>
  <c r="L381" i="27"/>
  <c r="L380" i="27"/>
  <c r="L379" i="27"/>
  <c r="L378" i="27"/>
  <c r="L377" i="27"/>
  <c r="L376" i="27"/>
  <c r="L375" i="27"/>
  <c r="L374" i="27"/>
  <c r="L373" i="27"/>
  <c r="L372" i="27"/>
  <c r="L371" i="27"/>
  <c r="L370" i="27"/>
  <c r="L369" i="27"/>
  <c r="L368" i="27"/>
  <c r="L367" i="27"/>
  <c r="L366" i="27"/>
  <c r="L365" i="27"/>
  <c r="L364" i="27"/>
  <c r="L363" i="27"/>
  <c r="L362" i="27"/>
  <c r="L361" i="27"/>
  <c r="L360" i="27"/>
  <c r="L359" i="27"/>
  <c r="L358" i="27"/>
  <c r="L357" i="27"/>
  <c r="L356" i="27"/>
  <c r="L355" i="27"/>
  <c r="L354" i="27"/>
  <c r="L353" i="27"/>
  <c r="L352" i="27"/>
  <c r="L351" i="27"/>
  <c r="L350" i="27"/>
  <c r="L349" i="27"/>
  <c r="L348" i="27"/>
  <c r="L347" i="27"/>
  <c r="L346" i="27"/>
  <c r="L345" i="27"/>
  <c r="L344" i="27"/>
  <c r="L343" i="27"/>
  <c r="L342" i="27"/>
  <c r="L341" i="27"/>
  <c r="L340" i="27"/>
  <c r="L339" i="27"/>
  <c r="L338" i="27"/>
  <c r="L337" i="27"/>
  <c r="L336" i="27"/>
  <c r="L335" i="27"/>
  <c r="L334" i="27"/>
  <c r="L333" i="27"/>
  <c r="L332" i="27"/>
  <c r="L331" i="27"/>
  <c r="L330" i="27"/>
  <c r="L329" i="27"/>
  <c r="L328" i="27"/>
  <c r="L327" i="27"/>
  <c r="L326" i="27"/>
  <c r="L325" i="27"/>
  <c r="L324" i="27"/>
  <c r="L323" i="27"/>
  <c r="L322" i="27"/>
  <c r="L321" i="27"/>
  <c r="L320" i="27"/>
  <c r="L319" i="27"/>
  <c r="L318" i="27"/>
  <c r="L317" i="27"/>
  <c r="L316" i="27"/>
  <c r="L315" i="27"/>
  <c r="L314" i="27"/>
  <c r="L313" i="27"/>
  <c r="L312" i="27"/>
  <c r="L311" i="27"/>
  <c r="L310" i="27"/>
  <c r="L309" i="27"/>
  <c r="L308" i="27"/>
  <c r="L307" i="27"/>
  <c r="L306" i="27"/>
  <c r="L305" i="27"/>
  <c r="L304" i="27"/>
  <c r="L303" i="27"/>
  <c r="L302" i="27"/>
  <c r="L301" i="27"/>
  <c r="L300" i="27"/>
  <c r="L299" i="27"/>
  <c r="L298" i="27"/>
  <c r="L297" i="27"/>
  <c r="L296" i="27"/>
  <c r="L295" i="27"/>
  <c r="L294" i="27"/>
  <c r="L293" i="27"/>
  <c r="L292" i="27"/>
  <c r="L291" i="27"/>
  <c r="L290" i="27"/>
  <c r="L289" i="27"/>
  <c r="L288" i="27"/>
  <c r="L287" i="27"/>
  <c r="L286" i="27"/>
  <c r="L285" i="27"/>
  <c r="L284" i="27"/>
  <c r="L283" i="27"/>
  <c r="L282" i="27"/>
  <c r="L281" i="27"/>
  <c r="L280" i="27"/>
  <c r="L279" i="27"/>
  <c r="L278" i="27"/>
  <c r="L277" i="27"/>
  <c r="L276" i="27"/>
  <c r="L275" i="27"/>
  <c r="L274" i="27"/>
  <c r="L273" i="27"/>
  <c r="L272" i="27"/>
  <c r="L271" i="27"/>
  <c r="L270" i="27"/>
  <c r="L269" i="27"/>
  <c r="L268" i="27"/>
  <c r="L267" i="27"/>
  <c r="L266" i="27"/>
  <c r="L265" i="27"/>
  <c r="L264" i="27"/>
  <c r="L263" i="27"/>
  <c r="L262" i="27"/>
  <c r="L261" i="27"/>
  <c r="L260" i="27"/>
  <c r="L259" i="27"/>
  <c r="L258" i="27"/>
  <c r="L257" i="27"/>
  <c r="L256" i="27"/>
  <c r="L255" i="27"/>
  <c r="L254" i="27"/>
  <c r="L253" i="27"/>
  <c r="L252" i="27"/>
  <c r="L251" i="27"/>
  <c r="L250" i="27"/>
  <c r="L249" i="27"/>
  <c r="L248" i="27"/>
  <c r="L247" i="27"/>
  <c r="L246" i="27"/>
  <c r="L245" i="27"/>
  <c r="L244" i="27"/>
  <c r="L243" i="27"/>
  <c r="L242" i="27"/>
  <c r="L241" i="27"/>
  <c r="L240" i="27"/>
  <c r="L239" i="27"/>
  <c r="L238" i="27"/>
  <c r="L237" i="27"/>
  <c r="L236" i="27"/>
  <c r="L235" i="27"/>
  <c r="L234" i="27"/>
  <c r="L233" i="27"/>
  <c r="L232" i="27"/>
  <c r="L231" i="27"/>
  <c r="L230" i="27"/>
  <c r="L229" i="27"/>
  <c r="L228" i="27"/>
  <c r="L227" i="27"/>
  <c r="L226" i="27"/>
  <c r="L225" i="27"/>
  <c r="L224" i="27"/>
  <c r="L223" i="27"/>
  <c r="L222" i="27"/>
  <c r="L221" i="27"/>
  <c r="L220" i="27"/>
  <c r="L219" i="27"/>
  <c r="L218" i="27"/>
  <c r="L217" i="27"/>
  <c r="L216" i="27"/>
  <c r="L215" i="27"/>
  <c r="L214" i="27"/>
  <c r="L213" i="27"/>
  <c r="L212" i="27"/>
  <c r="L211" i="27"/>
  <c r="L210" i="27"/>
  <c r="L209" i="27"/>
  <c r="L208" i="27"/>
  <c r="L207" i="27"/>
  <c r="L206" i="27"/>
  <c r="L205" i="27"/>
  <c r="L204" i="27"/>
  <c r="L203" i="27"/>
  <c r="L202" i="27"/>
  <c r="L201" i="27"/>
  <c r="L200" i="27"/>
  <c r="L199" i="27"/>
  <c r="L198" i="27"/>
  <c r="L197" i="27"/>
  <c r="L196" i="27"/>
  <c r="L195" i="27"/>
  <c r="L194" i="27"/>
  <c r="L193" i="27"/>
  <c r="L192" i="27"/>
  <c r="L191" i="27"/>
  <c r="L190" i="27"/>
  <c r="L189" i="27"/>
  <c r="L188" i="27"/>
  <c r="L187" i="27"/>
  <c r="L186" i="27"/>
  <c r="L185" i="27"/>
  <c r="L184" i="27"/>
  <c r="L183" i="27"/>
  <c r="L182" i="27"/>
  <c r="L181" i="27"/>
  <c r="L180" i="27"/>
  <c r="L179" i="27"/>
  <c r="L178" i="27"/>
  <c r="L177" i="27"/>
  <c r="L176" i="27"/>
  <c r="L175" i="27"/>
  <c r="L174" i="27"/>
  <c r="L173" i="27"/>
  <c r="L172" i="27"/>
  <c r="L171" i="27"/>
  <c r="L170" i="27"/>
  <c r="L169" i="27"/>
  <c r="L168" i="27"/>
  <c r="L167" i="27"/>
  <c r="L166" i="27"/>
  <c r="L165" i="27"/>
  <c r="L164" i="27"/>
  <c r="L163" i="27"/>
  <c r="L162" i="27"/>
  <c r="L161" i="27"/>
  <c r="L160" i="27"/>
  <c r="L159" i="27"/>
  <c r="L158" i="27"/>
  <c r="L157" i="27"/>
  <c r="L156" i="27"/>
  <c r="L155" i="27"/>
  <c r="L154" i="27"/>
  <c r="L153" i="27"/>
  <c r="L152" i="27"/>
  <c r="L151" i="27"/>
  <c r="L150" i="27"/>
  <c r="L149" i="27"/>
  <c r="L148" i="27"/>
  <c r="L147" i="27"/>
  <c r="L146" i="27"/>
  <c r="L145" i="27"/>
  <c r="L144" i="27"/>
  <c r="L143" i="27"/>
  <c r="L142" i="27"/>
  <c r="L141" i="27"/>
  <c r="L140" i="27"/>
  <c r="L139" i="27"/>
  <c r="L138" i="27"/>
  <c r="L137" i="27"/>
  <c r="L136" i="27"/>
  <c r="L135" i="27"/>
  <c r="L134" i="27"/>
  <c r="L133" i="27"/>
  <c r="L132" i="27"/>
  <c r="L131" i="27"/>
  <c r="L130" i="27"/>
  <c r="L129" i="27"/>
  <c r="L128" i="27"/>
  <c r="L127" i="27"/>
  <c r="L126" i="27"/>
  <c r="L125" i="27"/>
  <c r="L124" i="27"/>
  <c r="L123" i="27"/>
  <c r="L122" i="27"/>
  <c r="L121" i="27"/>
  <c r="L120" i="27"/>
  <c r="L119" i="27"/>
  <c r="L118" i="27"/>
  <c r="L117" i="27"/>
  <c r="L116" i="27"/>
  <c r="L115" i="27"/>
  <c r="L114" i="27"/>
  <c r="L113" i="27"/>
  <c r="L112" i="27"/>
  <c r="L111" i="27"/>
  <c r="L110" i="27"/>
  <c r="L109" i="27"/>
  <c r="L108" i="27"/>
  <c r="L107" i="27"/>
  <c r="L106" i="27"/>
  <c r="L105" i="27"/>
  <c r="L104" i="27"/>
  <c r="L103" i="27"/>
  <c r="L102" i="27"/>
  <c r="L101" i="27"/>
  <c r="L100" i="27"/>
  <c r="L99" i="27"/>
  <c r="L98" i="27"/>
  <c r="L97" i="27"/>
  <c r="L96" i="27"/>
  <c r="L95" i="27"/>
  <c r="L94" i="27"/>
  <c r="L93" i="27"/>
  <c r="L92" i="27"/>
  <c r="L91" i="27"/>
  <c r="L90" i="27"/>
  <c r="L89" i="27"/>
  <c r="L88" i="27"/>
  <c r="L87" i="27"/>
  <c r="L86" i="27"/>
  <c r="L85" i="27"/>
  <c r="L84" i="27"/>
  <c r="L83" i="27"/>
  <c r="L82" i="27"/>
  <c r="L81" i="27"/>
  <c r="L80" i="27"/>
  <c r="L79" i="27"/>
  <c r="L78" i="27"/>
  <c r="L77" i="27"/>
  <c r="L76" i="27"/>
  <c r="L75" i="27"/>
  <c r="L74" i="27"/>
  <c r="L73" i="27"/>
  <c r="L72" i="27"/>
  <c r="L71" i="27"/>
  <c r="L70" i="27"/>
  <c r="L69" i="27"/>
  <c r="L68" i="27"/>
  <c r="L67" i="27"/>
  <c r="L66" i="27"/>
  <c r="L65" i="27"/>
  <c r="L64" i="27"/>
  <c r="L63" i="27"/>
  <c r="L62" i="27"/>
  <c r="L61" i="27"/>
  <c r="L60" i="27"/>
  <c r="L59" i="27"/>
  <c r="L58" i="27"/>
  <c r="L57" i="27"/>
  <c r="L56" i="27"/>
  <c r="L55" i="27"/>
  <c r="L54" i="27"/>
  <c r="L53" i="27"/>
  <c r="L52" i="27"/>
  <c r="L51" i="27"/>
  <c r="L50" i="27"/>
  <c r="L49" i="27"/>
  <c r="L48" i="27"/>
  <c r="L47" i="27"/>
  <c r="L46" i="27"/>
  <c r="L45" i="27"/>
  <c r="L44" i="27"/>
  <c r="L43" i="27"/>
  <c r="L42" i="27"/>
  <c r="L41" i="27"/>
  <c r="AL41" i="27" s="1"/>
  <c r="L40" i="27"/>
  <c r="L39" i="27"/>
  <c r="AL39" i="27" s="1"/>
  <c r="L38" i="27"/>
  <c r="AL38" i="27" s="1"/>
  <c r="L37" i="27"/>
  <c r="L36" i="27"/>
  <c r="L35" i="27"/>
  <c r="L34" i="27"/>
  <c r="L33" i="27"/>
  <c r="L32" i="27"/>
  <c r="L31" i="27"/>
  <c r="L30" i="27"/>
  <c r="L29" i="27"/>
  <c r="L28" i="27"/>
  <c r="L27" i="27"/>
  <c r="AL27" i="27" s="1"/>
  <c r="L26" i="27"/>
  <c r="L25" i="27"/>
  <c r="L24" i="27"/>
  <c r="L23" i="27"/>
  <c r="L22" i="27"/>
  <c r="L21" i="27"/>
  <c r="L20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N14" i="27"/>
  <c r="BS712" i="27"/>
  <c r="BF712" i="27"/>
  <c r="AF712" i="27"/>
  <c r="AC712" i="27"/>
  <c r="Z712" i="27"/>
  <c r="S712" i="27"/>
  <c r="R712" i="27"/>
  <c r="Q712" i="27"/>
  <c r="P712" i="27"/>
  <c r="O712" i="27"/>
  <c r="N712" i="27"/>
  <c r="AK712" i="27"/>
  <c r="G712" i="27"/>
  <c r="E712" i="27"/>
  <c r="BS711" i="27"/>
  <c r="BF711" i="27"/>
  <c r="AF711" i="27"/>
  <c r="AC711" i="27"/>
  <c r="Z711" i="27"/>
  <c r="S711" i="27"/>
  <c r="R711" i="27"/>
  <c r="Q711" i="27"/>
  <c r="P711" i="27"/>
  <c r="O711" i="27"/>
  <c r="N711" i="27"/>
  <c r="AK711" i="27"/>
  <c r="G711" i="27"/>
  <c r="E711" i="27"/>
  <c r="BS710" i="27"/>
  <c r="BF710" i="27"/>
  <c r="AF710" i="27"/>
  <c r="AC710" i="27"/>
  <c r="Z710" i="27"/>
  <c r="S710" i="27"/>
  <c r="R710" i="27"/>
  <c r="Q710" i="27"/>
  <c r="P710" i="27"/>
  <c r="O710" i="27"/>
  <c r="N710" i="27"/>
  <c r="AK710" i="27"/>
  <c r="G710" i="27"/>
  <c r="E710" i="27"/>
  <c r="BS709" i="27"/>
  <c r="BF709" i="27"/>
  <c r="AF709" i="27"/>
  <c r="AC709" i="27"/>
  <c r="Z709" i="27"/>
  <c r="S709" i="27"/>
  <c r="R709" i="27"/>
  <c r="Q709" i="27"/>
  <c r="P709" i="27"/>
  <c r="O709" i="27"/>
  <c r="N709" i="27"/>
  <c r="AK709" i="27"/>
  <c r="G709" i="27"/>
  <c r="E709" i="27"/>
  <c r="BS708" i="27"/>
  <c r="BF708" i="27"/>
  <c r="AF708" i="27"/>
  <c r="AC708" i="27"/>
  <c r="Z708" i="27"/>
  <c r="S708" i="27"/>
  <c r="R708" i="27"/>
  <c r="Q708" i="27"/>
  <c r="P708" i="27"/>
  <c r="O708" i="27"/>
  <c r="N708" i="27"/>
  <c r="AK708" i="27"/>
  <c r="G708" i="27"/>
  <c r="E708" i="27"/>
  <c r="BS707" i="27"/>
  <c r="BF707" i="27"/>
  <c r="AF707" i="27"/>
  <c r="AC707" i="27"/>
  <c r="Z707" i="27"/>
  <c r="S707" i="27"/>
  <c r="R707" i="27"/>
  <c r="Q707" i="27"/>
  <c r="P707" i="27"/>
  <c r="O707" i="27"/>
  <c r="N707" i="27"/>
  <c r="AK707" i="27"/>
  <c r="G707" i="27"/>
  <c r="E707" i="27"/>
  <c r="BS706" i="27"/>
  <c r="BF706" i="27"/>
  <c r="AF706" i="27"/>
  <c r="AC706" i="27"/>
  <c r="Z706" i="27"/>
  <c r="S706" i="27"/>
  <c r="R706" i="27"/>
  <c r="Q706" i="27"/>
  <c r="P706" i="27"/>
  <c r="O706" i="27"/>
  <c r="N706" i="27"/>
  <c r="AK706" i="27"/>
  <c r="G706" i="27"/>
  <c r="E706" i="27"/>
  <c r="BS705" i="27"/>
  <c r="BF705" i="27"/>
  <c r="AF705" i="27"/>
  <c r="AC705" i="27"/>
  <c r="Z705" i="27"/>
  <c r="S705" i="27"/>
  <c r="R705" i="27"/>
  <c r="Q705" i="27"/>
  <c r="P705" i="27"/>
  <c r="O705" i="27"/>
  <c r="N705" i="27"/>
  <c r="AK705" i="27"/>
  <c r="G705" i="27"/>
  <c r="E705" i="27"/>
  <c r="BS704" i="27"/>
  <c r="BF704" i="27"/>
  <c r="AF704" i="27"/>
  <c r="AC704" i="27"/>
  <c r="Z704" i="27"/>
  <c r="S704" i="27"/>
  <c r="R704" i="27"/>
  <c r="Q704" i="27"/>
  <c r="P704" i="27"/>
  <c r="O704" i="27"/>
  <c r="N704" i="27"/>
  <c r="AK704" i="27"/>
  <c r="G704" i="27"/>
  <c r="E704" i="27"/>
  <c r="BS703" i="27"/>
  <c r="BF703" i="27"/>
  <c r="AF703" i="27"/>
  <c r="AC703" i="27"/>
  <c r="Z703" i="27"/>
  <c r="S703" i="27"/>
  <c r="R703" i="27"/>
  <c r="Q703" i="27"/>
  <c r="P703" i="27"/>
  <c r="O703" i="27"/>
  <c r="N703" i="27"/>
  <c r="AK703" i="27"/>
  <c r="G703" i="27"/>
  <c r="E703" i="27"/>
  <c r="BS702" i="27"/>
  <c r="BF702" i="27"/>
  <c r="AF702" i="27"/>
  <c r="AC702" i="27"/>
  <c r="Z702" i="27"/>
  <c r="S702" i="27"/>
  <c r="R702" i="27"/>
  <c r="Q702" i="27"/>
  <c r="P702" i="27"/>
  <c r="O702" i="27"/>
  <c r="N702" i="27"/>
  <c r="G702" i="27"/>
  <c r="E702" i="27"/>
  <c r="BS701" i="27"/>
  <c r="BF701" i="27"/>
  <c r="AF701" i="27"/>
  <c r="AC701" i="27"/>
  <c r="Z701" i="27"/>
  <c r="S701" i="27"/>
  <c r="R701" i="27"/>
  <c r="Q701" i="27"/>
  <c r="P701" i="27"/>
  <c r="O701" i="27"/>
  <c r="N701" i="27"/>
  <c r="AK701" i="27"/>
  <c r="G701" i="27"/>
  <c r="E701" i="27"/>
  <c r="BS700" i="27"/>
  <c r="BF700" i="27"/>
  <c r="AF700" i="27"/>
  <c r="AC700" i="27"/>
  <c r="Z700" i="27"/>
  <c r="S700" i="27"/>
  <c r="R700" i="27"/>
  <c r="Q700" i="27"/>
  <c r="P700" i="27"/>
  <c r="O700" i="27"/>
  <c r="N700" i="27"/>
  <c r="AK700" i="27"/>
  <c r="G700" i="27"/>
  <c r="E700" i="27"/>
  <c r="BS699" i="27"/>
  <c r="BF699" i="27"/>
  <c r="AF699" i="27"/>
  <c r="AC699" i="27"/>
  <c r="Z699" i="27"/>
  <c r="S699" i="27"/>
  <c r="R699" i="27"/>
  <c r="Q699" i="27"/>
  <c r="P699" i="27"/>
  <c r="O699" i="27"/>
  <c r="N699" i="27"/>
  <c r="AK699" i="27"/>
  <c r="G699" i="27"/>
  <c r="E699" i="27"/>
  <c r="BS698" i="27"/>
  <c r="BF698" i="27"/>
  <c r="AF698" i="27"/>
  <c r="AC698" i="27"/>
  <c r="Z698" i="27"/>
  <c r="S698" i="27"/>
  <c r="R698" i="27"/>
  <c r="Q698" i="27"/>
  <c r="P698" i="27"/>
  <c r="O698" i="27"/>
  <c r="N698" i="27"/>
  <c r="AK698" i="27"/>
  <c r="G698" i="27"/>
  <c r="E698" i="27"/>
  <c r="BS697" i="27"/>
  <c r="BF697" i="27"/>
  <c r="AF697" i="27"/>
  <c r="AC697" i="27"/>
  <c r="Z697" i="27"/>
  <c r="S697" i="27"/>
  <c r="R697" i="27"/>
  <c r="Q697" i="27"/>
  <c r="P697" i="27"/>
  <c r="O697" i="27"/>
  <c r="N697" i="27"/>
  <c r="AK697" i="27"/>
  <c r="G697" i="27"/>
  <c r="E697" i="27"/>
  <c r="BS696" i="27"/>
  <c r="BF696" i="27"/>
  <c r="AF696" i="27"/>
  <c r="AC696" i="27"/>
  <c r="Z696" i="27"/>
  <c r="S696" i="27"/>
  <c r="R696" i="27"/>
  <c r="Q696" i="27"/>
  <c r="P696" i="27"/>
  <c r="O696" i="27"/>
  <c r="N696" i="27"/>
  <c r="AK696" i="27"/>
  <c r="G696" i="27"/>
  <c r="E696" i="27"/>
  <c r="BS695" i="27"/>
  <c r="BF695" i="27"/>
  <c r="AF695" i="27"/>
  <c r="AC695" i="27"/>
  <c r="Z695" i="27"/>
  <c r="S695" i="27"/>
  <c r="R695" i="27"/>
  <c r="Q695" i="27"/>
  <c r="P695" i="27"/>
  <c r="O695" i="27"/>
  <c r="N695" i="27"/>
  <c r="AK695" i="27"/>
  <c r="G695" i="27"/>
  <c r="E695" i="27"/>
  <c r="BS694" i="27"/>
  <c r="BF694" i="27"/>
  <c r="AF694" i="27"/>
  <c r="AC694" i="27"/>
  <c r="Z694" i="27"/>
  <c r="S694" i="27"/>
  <c r="R694" i="27"/>
  <c r="Q694" i="27"/>
  <c r="P694" i="27"/>
  <c r="O694" i="27"/>
  <c r="N694" i="27"/>
  <c r="G694" i="27"/>
  <c r="E694" i="27"/>
  <c r="BS693" i="27"/>
  <c r="BF693" i="27"/>
  <c r="AF693" i="27"/>
  <c r="AC693" i="27"/>
  <c r="Z693" i="27"/>
  <c r="S693" i="27"/>
  <c r="R693" i="27"/>
  <c r="Q693" i="27"/>
  <c r="P693" i="27"/>
  <c r="O693" i="27"/>
  <c r="N693" i="27"/>
  <c r="G693" i="27"/>
  <c r="E693" i="27"/>
  <c r="BS692" i="27"/>
  <c r="BF692" i="27"/>
  <c r="AF692" i="27"/>
  <c r="AC692" i="27"/>
  <c r="Z692" i="27"/>
  <c r="S692" i="27"/>
  <c r="R692" i="27"/>
  <c r="Q692" i="27"/>
  <c r="P692" i="27"/>
  <c r="O692" i="27"/>
  <c r="N692" i="27"/>
  <c r="G692" i="27"/>
  <c r="E692" i="27"/>
  <c r="BS691" i="27"/>
  <c r="BF691" i="27"/>
  <c r="AF691" i="27"/>
  <c r="AC691" i="27"/>
  <c r="Z691" i="27"/>
  <c r="S691" i="27"/>
  <c r="R691" i="27"/>
  <c r="Q691" i="27"/>
  <c r="P691" i="27"/>
  <c r="O691" i="27"/>
  <c r="N691" i="27"/>
  <c r="G691" i="27"/>
  <c r="E691" i="27"/>
  <c r="BS690" i="27"/>
  <c r="BF690" i="27"/>
  <c r="AF690" i="27"/>
  <c r="AC690" i="27"/>
  <c r="Z690" i="27"/>
  <c r="S690" i="27"/>
  <c r="R690" i="27"/>
  <c r="Q690" i="27"/>
  <c r="P690" i="27"/>
  <c r="O690" i="27"/>
  <c r="N690" i="27"/>
  <c r="AK690" i="27"/>
  <c r="G690" i="27"/>
  <c r="E690" i="27"/>
  <c r="BS689" i="27"/>
  <c r="BF689" i="27"/>
  <c r="AF689" i="27"/>
  <c r="AC689" i="27"/>
  <c r="Z689" i="27"/>
  <c r="S689" i="27"/>
  <c r="R689" i="27"/>
  <c r="Q689" i="27"/>
  <c r="P689" i="27"/>
  <c r="O689" i="27"/>
  <c r="N689" i="27"/>
  <c r="AK689" i="27"/>
  <c r="G689" i="27"/>
  <c r="E689" i="27"/>
  <c r="BS688" i="27"/>
  <c r="BF688" i="27"/>
  <c r="AF688" i="27"/>
  <c r="AC688" i="27"/>
  <c r="Z688" i="27"/>
  <c r="S688" i="27"/>
  <c r="R688" i="27"/>
  <c r="Q688" i="27"/>
  <c r="P688" i="27"/>
  <c r="O688" i="27"/>
  <c r="N688" i="27"/>
  <c r="AK688" i="27"/>
  <c r="G688" i="27"/>
  <c r="E688" i="27"/>
  <c r="BS687" i="27"/>
  <c r="BF687" i="27"/>
  <c r="AF687" i="27"/>
  <c r="AC687" i="27"/>
  <c r="Z687" i="27"/>
  <c r="S687" i="27"/>
  <c r="R687" i="27"/>
  <c r="Q687" i="27"/>
  <c r="P687" i="27"/>
  <c r="O687" i="27"/>
  <c r="N687" i="27"/>
  <c r="AK687" i="27"/>
  <c r="G687" i="27"/>
  <c r="E687" i="27"/>
  <c r="BS686" i="27"/>
  <c r="BF686" i="27"/>
  <c r="AF686" i="27"/>
  <c r="AC686" i="27"/>
  <c r="Z686" i="27"/>
  <c r="S686" i="27"/>
  <c r="R686" i="27"/>
  <c r="Q686" i="27"/>
  <c r="P686" i="27"/>
  <c r="O686" i="27"/>
  <c r="N686" i="27"/>
  <c r="AK686" i="27"/>
  <c r="G686" i="27"/>
  <c r="E686" i="27"/>
  <c r="BS685" i="27"/>
  <c r="BF685" i="27"/>
  <c r="AF685" i="27"/>
  <c r="AC685" i="27"/>
  <c r="Z685" i="27"/>
  <c r="S685" i="27"/>
  <c r="R685" i="27"/>
  <c r="Q685" i="27"/>
  <c r="P685" i="27"/>
  <c r="O685" i="27"/>
  <c r="N685" i="27"/>
  <c r="G685" i="27"/>
  <c r="E685" i="27"/>
  <c r="BS684" i="27"/>
  <c r="BF684" i="27"/>
  <c r="AF684" i="27"/>
  <c r="AC684" i="27"/>
  <c r="Z684" i="27"/>
  <c r="S684" i="27"/>
  <c r="R684" i="27"/>
  <c r="Q684" i="27"/>
  <c r="P684" i="27"/>
  <c r="O684" i="27"/>
  <c r="N684" i="27"/>
  <c r="AK684" i="27"/>
  <c r="G684" i="27"/>
  <c r="E684" i="27"/>
  <c r="BS683" i="27"/>
  <c r="BF683" i="27"/>
  <c r="AF683" i="27"/>
  <c r="AC683" i="27"/>
  <c r="Z683" i="27"/>
  <c r="S683" i="27"/>
  <c r="R683" i="27"/>
  <c r="Q683" i="27"/>
  <c r="P683" i="27"/>
  <c r="O683" i="27"/>
  <c r="N683" i="27"/>
  <c r="G683" i="27"/>
  <c r="E683" i="27"/>
  <c r="BS682" i="27"/>
  <c r="BF682" i="27"/>
  <c r="AF682" i="27"/>
  <c r="AC682" i="27"/>
  <c r="Z682" i="27"/>
  <c r="S682" i="27"/>
  <c r="R682" i="27"/>
  <c r="Q682" i="27"/>
  <c r="P682" i="27"/>
  <c r="O682" i="27"/>
  <c r="N682" i="27"/>
  <c r="G682" i="27"/>
  <c r="E682" i="27"/>
  <c r="BS681" i="27"/>
  <c r="BF681" i="27"/>
  <c r="AF681" i="27"/>
  <c r="AC681" i="27"/>
  <c r="Z681" i="27"/>
  <c r="S681" i="27"/>
  <c r="R681" i="27"/>
  <c r="Q681" i="27"/>
  <c r="P681" i="27"/>
  <c r="O681" i="27"/>
  <c r="N681" i="27"/>
  <c r="G681" i="27"/>
  <c r="E681" i="27"/>
  <c r="BS680" i="27"/>
  <c r="BF680" i="27"/>
  <c r="AF680" i="27"/>
  <c r="AC680" i="27"/>
  <c r="Z680" i="27"/>
  <c r="S680" i="27"/>
  <c r="R680" i="27"/>
  <c r="Q680" i="27"/>
  <c r="P680" i="27"/>
  <c r="O680" i="27"/>
  <c r="N680" i="27"/>
  <c r="G680" i="27"/>
  <c r="E680" i="27"/>
  <c r="BS679" i="27"/>
  <c r="BF679" i="27"/>
  <c r="AF679" i="27"/>
  <c r="AC679" i="27"/>
  <c r="Z679" i="27"/>
  <c r="S679" i="27"/>
  <c r="R679" i="27"/>
  <c r="Q679" i="27"/>
  <c r="P679" i="27"/>
  <c r="O679" i="27"/>
  <c r="N679" i="27"/>
  <c r="G679" i="27"/>
  <c r="E679" i="27"/>
  <c r="BS678" i="27"/>
  <c r="BF678" i="27"/>
  <c r="AF678" i="27"/>
  <c r="AC678" i="27"/>
  <c r="Z678" i="27"/>
  <c r="S678" i="27"/>
  <c r="R678" i="27"/>
  <c r="Q678" i="27"/>
  <c r="P678" i="27"/>
  <c r="O678" i="27"/>
  <c r="N678" i="27"/>
  <c r="AK678" i="27"/>
  <c r="G678" i="27"/>
  <c r="E678" i="27"/>
  <c r="BS677" i="27"/>
  <c r="BF677" i="27"/>
  <c r="AF677" i="27"/>
  <c r="AC677" i="27"/>
  <c r="Z677" i="27"/>
  <c r="S677" i="27"/>
  <c r="R677" i="27"/>
  <c r="Q677" i="27"/>
  <c r="P677" i="27"/>
  <c r="O677" i="27"/>
  <c r="N677" i="27"/>
  <c r="AK677" i="27"/>
  <c r="G677" i="27"/>
  <c r="E677" i="27"/>
  <c r="BS676" i="27"/>
  <c r="BF676" i="27"/>
  <c r="AF676" i="27"/>
  <c r="AC676" i="27"/>
  <c r="Z676" i="27"/>
  <c r="S676" i="27"/>
  <c r="R676" i="27"/>
  <c r="Q676" i="27"/>
  <c r="P676" i="27"/>
  <c r="O676" i="27"/>
  <c r="N676" i="27"/>
  <c r="AK676" i="27"/>
  <c r="G676" i="27"/>
  <c r="E676" i="27"/>
  <c r="BS675" i="27"/>
  <c r="BF675" i="27"/>
  <c r="AF675" i="27"/>
  <c r="AC675" i="27"/>
  <c r="Z675" i="27"/>
  <c r="S675" i="27"/>
  <c r="R675" i="27"/>
  <c r="Q675" i="27"/>
  <c r="P675" i="27"/>
  <c r="O675" i="27"/>
  <c r="N675" i="27"/>
  <c r="AK675" i="27"/>
  <c r="G675" i="27"/>
  <c r="E675" i="27"/>
  <c r="BS674" i="27"/>
  <c r="BF674" i="27"/>
  <c r="AF674" i="27"/>
  <c r="AC674" i="27"/>
  <c r="Z674" i="27"/>
  <c r="S674" i="27"/>
  <c r="R674" i="27"/>
  <c r="Q674" i="27"/>
  <c r="P674" i="27"/>
  <c r="O674" i="27"/>
  <c r="N674" i="27"/>
  <c r="AK674" i="27"/>
  <c r="G674" i="27"/>
  <c r="E674" i="27"/>
  <c r="BS673" i="27"/>
  <c r="BF673" i="27"/>
  <c r="AF673" i="27"/>
  <c r="AC673" i="27"/>
  <c r="Z673" i="27"/>
  <c r="S673" i="27"/>
  <c r="R673" i="27"/>
  <c r="Q673" i="27"/>
  <c r="P673" i="27"/>
  <c r="O673" i="27"/>
  <c r="N673" i="27"/>
  <c r="G673" i="27"/>
  <c r="E673" i="27"/>
  <c r="BS672" i="27"/>
  <c r="BF672" i="27"/>
  <c r="AF672" i="27"/>
  <c r="AC672" i="27"/>
  <c r="Z672" i="27"/>
  <c r="S672" i="27"/>
  <c r="R672" i="27"/>
  <c r="Q672" i="27"/>
  <c r="P672" i="27"/>
  <c r="O672" i="27"/>
  <c r="N672" i="27"/>
  <c r="AK672" i="27"/>
  <c r="G672" i="27"/>
  <c r="E672" i="27"/>
  <c r="BS671" i="27"/>
  <c r="BF671" i="27"/>
  <c r="AF671" i="27"/>
  <c r="AC671" i="27"/>
  <c r="Z671" i="27"/>
  <c r="S671" i="27"/>
  <c r="R671" i="27"/>
  <c r="Q671" i="27"/>
  <c r="P671" i="27"/>
  <c r="O671" i="27"/>
  <c r="N671" i="27"/>
  <c r="AK671" i="27"/>
  <c r="G671" i="27"/>
  <c r="E671" i="27"/>
  <c r="BS670" i="27"/>
  <c r="BF670" i="27"/>
  <c r="AF670" i="27"/>
  <c r="AC670" i="27"/>
  <c r="Z670" i="27"/>
  <c r="S670" i="27"/>
  <c r="R670" i="27"/>
  <c r="Q670" i="27"/>
  <c r="P670" i="27"/>
  <c r="O670" i="27"/>
  <c r="N670" i="27"/>
  <c r="G670" i="27"/>
  <c r="E670" i="27"/>
  <c r="BS669" i="27"/>
  <c r="BF669" i="27"/>
  <c r="AF669" i="27"/>
  <c r="AC669" i="27"/>
  <c r="Z669" i="27"/>
  <c r="S669" i="27"/>
  <c r="R669" i="27"/>
  <c r="Q669" i="27"/>
  <c r="P669" i="27"/>
  <c r="O669" i="27"/>
  <c r="N669" i="27"/>
  <c r="AK669" i="27"/>
  <c r="G669" i="27"/>
  <c r="E669" i="27"/>
  <c r="BS668" i="27"/>
  <c r="BF668" i="27"/>
  <c r="AF668" i="27"/>
  <c r="AC668" i="27"/>
  <c r="Z668" i="27"/>
  <c r="S668" i="27"/>
  <c r="R668" i="27"/>
  <c r="Q668" i="27"/>
  <c r="P668" i="27"/>
  <c r="O668" i="27"/>
  <c r="N668" i="27"/>
  <c r="AK668" i="27"/>
  <c r="G668" i="27"/>
  <c r="E668" i="27"/>
  <c r="BS667" i="27"/>
  <c r="BF667" i="27"/>
  <c r="AF667" i="27"/>
  <c r="AC667" i="27"/>
  <c r="Z667" i="27"/>
  <c r="S667" i="27"/>
  <c r="R667" i="27"/>
  <c r="Q667" i="27"/>
  <c r="P667" i="27"/>
  <c r="O667" i="27"/>
  <c r="N667" i="27"/>
  <c r="AK667" i="27"/>
  <c r="G667" i="27"/>
  <c r="E667" i="27"/>
  <c r="BS666" i="27"/>
  <c r="BF666" i="27"/>
  <c r="AF666" i="27"/>
  <c r="AC666" i="27"/>
  <c r="Z666" i="27"/>
  <c r="S666" i="27"/>
  <c r="R666" i="27"/>
  <c r="Q666" i="27"/>
  <c r="P666" i="27"/>
  <c r="O666" i="27"/>
  <c r="N666" i="27"/>
  <c r="G666" i="27"/>
  <c r="E666" i="27"/>
  <c r="BS665" i="27"/>
  <c r="BF665" i="27"/>
  <c r="AF665" i="27"/>
  <c r="AC665" i="27"/>
  <c r="Z665" i="27"/>
  <c r="S665" i="27"/>
  <c r="R665" i="27"/>
  <c r="Q665" i="27"/>
  <c r="P665" i="27"/>
  <c r="O665" i="27"/>
  <c r="N665" i="27"/>
  <c r="AK665" i="27"/>
  <c r="G665" i="27"/>
  <c r="E665" i="27"/>
  <c r="BS664" i="27"/>
  <c r="BF664" i="27"/>
  <c r="AF664" i="27"/>
  <c r="AC664" i="27"/>
  <c r="Z664" i="27"/>
  <c r="S664" i="27"/>
  <c r="R664" i="27"/>
  <c r="Q664" i="27"/>
  <c r="P664" i="27"/>
  <c r="O664" i="27"/>
  <c r="N664" i="27"/>
  <c r="AK664" i="27"/>
  <c r="G664" i="27"/>
  <c r="E664" i="27"/>
  <c r="BS663" i="27"/>
  <c r="BF663" i="27"/>
  <c r="AF663" i="27"/>
  <c r="AC663" i="27"/>
  <c r="Z663" i="27"/>
  <c r="S663" i="27"/>
  <c r="R663" i="27"/>
  <c r="Q663" i="27"/>
  <c r="P663" i="27"/>
  <c r="O663" i="27"/>
  <c r="N663" i="27"/>
  <c r="G663" i="27"/>
  <c r="E663" i="27"/>
  <c r="BS662" i="27"/>
  <c r="BF662" i="27"/>
  <c r="AF662" i="27"/>
  <c r="AC662" i="27"/>
  <c r="Z662" i="27"/>
  <c r="S662" i="27"/>
  <c r="R662" i="27"/>
  <c r="Q662" i="27"/>
  <c r="P662" i="27"/>
  <c r="O662" i="27"/>
  <c r="N662" i="27"/>
  <c r="G662" i="27"/>
  <c r="E662" i="27"/>
  <c r="BS661" i="27"/>
  <c r="BF661" i="27"/>
  <c r="AF661" i="27"/>
  <c r="AC661" i="27"/>
  <c r="Z661" i="27"/>
  <c r="S661" i="27"/>
  <c r="R661" i="27"/>
  <c r="Q661" i="27"/>
  <c r="P661" i="27"/>
  <c r="O661" i="27"/>
  <c r="N661" i="27"/>
  <c r="AK661" i="27"/>
  <c r="G661" i="27"/>
  <c r="E661" i="27"/>
  <c r="BS660" i="27"/>
  <c r="BF660" i="27"/>
  <c r="AF660" i="27"/>
  <c r="AC660" i="27"/>
  <c r="Z660" i="27"/>
  <c r="S660" i="27"/>
  <c r="R660" i="27"/>
  <c r="Q660" i="27"/>
  <c r="P660" i="27"/>
  <c r="O660" i="27"/>
  <c r="N660" i="27"/>
  <c r="AK660" i="27"/>
  <c r="G660" i="27"/>
  <c r="E660" i="27"/>
  <c r="BS659" i="27"/>
  <c r="BF659" i="27"/>
  <c r="AF659" i="27"/>
  <c r="AC659" i="27"/>
  <c r="Z659" i="27"/>
  <c r="S659" i="27"/>
  <c r="R659" i="27"/>
  <c r="Q659" i="27"/>
  <c r="P659" i="27"/>
  <c r="O659" i="27"/>
  <c r="N659" i="27"/>
  <c r="AK659" i="27"/>
  <c r="G659" i="27"/>
  <c r="E659" i="27"/>
  <c r="BS658" i="27"/>
  <c r="BF658" i="27"/>
  <c r="AF658" i="27"/>
  <c r="AC658" i="27"/>
  <c r="Z658" i="27"/>
  <c r="S658" i="27"/>
  <c r="R658" i="27"/>
  <c r="Q658" i="27"/>
  <c r="P658" i="27"/>
  <c r="O658" i="27"/>
  <c r="N658" i="27"/>
  <c r="AK658" i="27"/>
  <c r="G658" i="27"/>
  <c r="E658" i="27"/>
  <c r="BS657" i="27"/>
  <c r="BF657" i="27"/>
  <c r="AF657" i="27"/>
  <c r="AC657" i="27"/>
  <c r="Z657" i="27"/>
  <c r="S657" i="27"/>
  <c r="R657" i="27"/>
  <c r="Q657" i="27"/>
  <c r="P657" i="27"/>
  <c r="O657" i="27"/>
  <c r="N657" i="27"/>
  <c r="AK657" i="27"/>
  <c r="G657" i="27"/>
  <c r="E657" i="27"/>
  <c r="BS656" i="27"/>
  <c r="BF656" i="27"/>
  <c r="AF656" i="27"/>
  <c r="AC656" i="27"/>
  <c r="Z656" i="27"/>
  <c r="S656" i="27"/>
  <c r="R656" i="27"/>
  <c r="Q656" i="27"/>
  <c r="P656" i="27"/>
  <c r="O656" i="27"/>
  <c r="N656" i="27"/>
  <c r="AK656" i="27"/>
  <c r="G656" i="27"/>
  <c r="E656" i="27"/>
  <c r="BS655" i="27"/>
  <c r="BF655" i="27"/>
  <c r="AF655" i="27"/>
  <c r="AC655" i="27"/>
  <c r="Z655" i="27"/>
  <c r="S655" i="27"/>
  <c r="R655" i="27"/>
  <c r="Q655" i="27"/>
  <c r="P655" i="27"/>
  <c r="O655" i="27"/>
  <c r="N655" i="27"/>
  <c r="G655" i="27"/>
  <c r="E655" i="27"/>
  <c r="BS654" i="27"/>
  <c r="BF654" i="27"/>
  <c r="AF654" i="27"/>
  <c r="AC654" i="27"/>
  <c r="Z654" i="27"/>
  <c r="S654" i="27"/>
  <c r="R654" i="27"/>
  <c r="Q654" i="27"/>
  <c r="P654" i="27"/>
  <c r="O654" i="27"/>
  <c r="N654" i="27"/>
  <c r="G654" i="27"/>
  <c r="E654" i="27"/>
  <c r="BS653" i="27"/>
  <c r="BF653" i="27"/>
  <c r="AF653" i="27"/>
  <c r="AC653" i="27"/>
  <c r="Z653" i="27"/>
  <c r="S653" i="27"/>
  <c r="R653" i="27"/>
  <c r="Q653" i="27"/>
  <c r="P653" i="27"/>
  <c r="O653" i="27"/>
  <c r="N653" i="27"/>
  <c r="G653" i="27"/>
  <c r="E653" i="27"/>
  <c r="BS652" i="27"/>
  <c r="BF652" i="27"/>
  <c r="AF652" i="27"/>
  <c r="AC652" i="27"/>
  <c r="Z652" i="27"/>
  <c r="S652" i="27"/>
  <c r="R652" i="27"/>
  <c r="Q652" i="27"/>
  <c r="P652" i="27"/>
  <c r="O652" i="27"/>
  <c r="N652" i="27"/>
  <c r="G652" i="27"/>
  <c r="E652" i="27"/>
  <c r="BS651" i="27"/>
  <c r="BF651" i="27"/>
  <c r="AF651" i="27"/>
  <c r="AC651" i="27"/>
  <c r="Z651" i="27"/>
  <c r="S651" i="27"/>
  <c r="R651" i="27"/>
  <c r="Q651" i="27"/>
  <c r="P651" i="27"/>
  <c r="O651" i="27"/>
  <c r="N651" i="27"/>
  <c r="G651" i="27"/>
  <c r="E651" i="27"/>
  <c r="BS650" i="27"/>
  <c r="BF650" i="27"/>
  <c r="AF650" i="27"/>
  <c r="AC650" i="27"/>
  <c r="Z650" i="27"/>
  <c r="S650" i="27"/>
  <c r="R650" i="27"/>
  <c r="Q650" i="27"/>
  <c r="P650" i="27"/>
  <c r="O650" i="27"/>
  <c r="N650" i="27"/>
  <c r="G650" i="27"/>
  <c r="E650" i="27"/>
  <c r="BS649" i="27"/>
  <c r="BF649" i="27"/>
  <c r="AF649" i="27"/>
  <c r="AC649" i="27"/>
  <c r="Z649" i="27"/>
  <c r="S649" i="27"/>
  <c r="R649" i="27"/>
  <c r="Q649" i="27"/>
  <c r="P649" i="27"/>
  <c r="O649" i="27"/>
  <c r="N649" i="27"/>
  <c r="AK649" i="27"/>
  <c r="G649" i="27"/>
  <c r="E649" i="27"/>
  <c r="BS648" i="27"/>
  <c r="BF648" i="27"/>
  <c r="AF648" i="27"/>
  <c r="AC648" i="27"/>
  <c r="Z648" i="27"/>
  <c r="S648" i="27"/>
  <c r="R648" i="27"/>
  <c r="Q648" i="27"/>
  <c r="P648" i="27"/>
  <c r="O648" i="27"/>
  <c r="N648" i="27"/>
  <c r="G648" i="27"/>
  <c r="E648" i="27"/>
  <c r="BS647" i="27"/>
  <c r="BF647" i="27"/>
  <c r="AF647" i="27"/>
  <c r="AC647" i="27"/>
  <c r="Z647" i="27"/>
  <c r="S647" i="27"/>
  <c r="R647" i="27"/>
  <c r="Q647" i="27"/>
  <c r="P647" i="27"/>
  <c r="O647" i="27"/>
  <c r="N647" i="27"/>
  <c r="AK647" i="27"/>
  <c r="G647" i="27"/>
  <c r="E647" i="27"/>
  <c r="BS646" i="27"/>
  <c r="BF646" i="27"/>
  <c r="AF646" i="27"/>
  <c r="AC646" i="27"/>
  <c r="Z646" i="27"/>
  <c r="S646" i="27"/>
  <c r="R646" i="27"/>
  <c r="Q646" i="27"/>
  <c r="P646" i="27"/>
  <c r="O646" i="27"/>
  <c r="N646" i="27"/>
  <c r="AK646" i="27"/>
  <c r="G646" i="27"/>
  <c r="E646" i="27"/>
  <c r="BS645" i="27"/>
  <c r="BF645" i="27"/>
  <c r="AF645" i="27"/>
  <c r="AC645" i="27"/>
  <c r="Z645" i="27"/>
  <c r="S645" i="27"/>
  <c r="R645" i="27"/>
  <c r="Q645" i="27"/>
  <c r="P645" i="27"/>
  <c r="O645" i="27"/>
  <c r="N645" i="27"/>
  <c r="G645" i="27"/>
  <c r="E645" i="27"/>
  <c r="BS644" i="27"/>
  <c r="BF644" i="27"/>
  <c r="AF644" i="27"/>
  <c r="AC644" i="27"/>
  <c r="Z644" i="27"/>
  <c r="S644" i="27"/>
  <c r="R644" i="27"/>
  <c r="Q644" i="27"/>
  <c r="P644" i="27"/>
  <c r="O644" i="27"/>
  <c r="N644" i="27"/>
  <c r="G644" i="27"/>
  <c r="E644" i="27"/>
  <c r="BS643" i="27"/>
  <c r="BF643" i="27"/>
  <c r="AF643" i="27"/>
  <c r="AC643" i="27"/>
  <c r="Z643" i="27"/>
  <c r="S643" i="27"/>
  <c r="R643" i="27"/>
  <c r="Q643" i="27"/>
  <c r="P643" i="27"/>
  <c r="O643" i="27"/>
  <c r="N643" i="27"/>
  <c r="AK643" i="27"/>
  <c r="G643" i="27"/>
  <c r="E643" i="27"/>
  <c r="BS642" i="27"/>
  <c r="BF642" i="27"/>
  <c r="AF642" i="27"/>
  <c r="AC642" i="27"/>
  <c r="Z642" i="27"/>
  <c r="S642" i="27"/>
  <c r="R642" i="27"/>
  <c r="Q642" i="27"/>
  <c r="P642" i="27"/>
  <c r="O642" i="27"/>
  <c r="N642" i="27"/>
  <c r="G642" i="27"/>
  <c r="E642" i="27"/>
  <c r="BS641" i="27"/>
  <c r="BF641" i="27"/>
  <c r="AF641" i="27"/>
  <c r="AC641" i="27"/>
  <c r="Z641" i="27"/>
  <c r="S641" i="27"/>
  <c r="R641" i="27"/>
  <c r="Q641" i="27"/>
  <c r="P641" i="27"/>
  <c r="O641" i="27"/>
  <c r="N641" i="27"/>
  <c r="G641" i="27"/>
  <c r="E641" i="27"/>
  <c r="BS640" i="27"/>
  <c r="BF640" i="27"/>
  <c r="AF640" i="27"/>
  <c r="AC640" i="27"/>
  <c r="Z640" i="27"/>
  <c r="S640" i="27"/>
  <c r="R640" i="27"/>
  <c r="Q640" i="27"/>
  <c r="P640" i="27"/>
  <c r="O640" i="27"/>
  <c r="N640" i="27"/>
  <c r="AK640" i="27"/>
  <c r="G640" i="27"/>
  <c r="E640" i="27"/>
  <c r="BS639" i="27"/>
  <c r="BF639" i="27"/>
  <c r="AF639" i="27"/>
  <c r="AC639" i="27"/>
  <c r="Z639" i="27"/>
  <c r="S639" i="27"/>
  <c r="R639" i="27"/>
  <c r="Q639" i="27"/>
  <c r="P639" i="27"/>
  <c r="O639" i="27"/>
  <c r="N639" i="27"/>
  <c r="G639" i="27"/>
  <c r="E639" i="27"/>
  <c r="BS638" i="27"/>
  <c r="BF638" i="27"/>
  <c r="AF638" i="27"/>
  <c r="AC638" i="27"/>
  <c r="Z638" i="27"/>
  <c r="S638" i="27"/>
  <c r="R638" i="27"/>
  <c r="Q638" i="27"/>
  <c r="P638" i="27"/>
  <c r="O638" i="27"/>
  <c r="N638" i="27"/>
  <c r="G638" i="27"/>
  <c r="E638" i="27"/>
  <c r="BS637" i="27"/>
  <c r="BF637" i="27"/>
  <c r="AF637" i="27"/>
  <c r="AC637" i="27"/>
  <c r="Z637" i="27"/>
  <c r="S637" i="27"/>
  <c r="R637" i="27"/>
  <c r="Q637" i="27"/>
  <c r="P637" i="27"/>
  <c r="O637" i="27"/>
  <c r="N637" i="27"/>
  <c r="AK637" i="27"/>
  <c r="G637" i="27"/>
  <c r="E637" i="27"/>
  <c r="BS636" i="27"/>
  <c r="BF636" i="27"/>
  <c r="AF636" i="27"/>
  <c r="AC636" i="27"/>
  <c r="Z636" i="27"/>
  <c r="S636" i="27"/>
  <c r="R636" i="27"/>
  <c r="Q636" i="27"/>
  <c r="P636" i="27"/>
  <c r="O636" i="27"/>
  <c r="N636" i="27"/>
  <c r="G636" i="27"/>
  <c r="E636" i="27"/>
  <c r="BS635" i="27"/>
  <c r="BF635" i="27"/>
  <c r="AF635" i="27"/>
  <c r="AC635" i="27"/>
  <c r="Z635" i="27"/>
  <c r="S635" i="27"/>
  <c r="R635" i="27"/>
  <c r="Q635" i="27"/>
  <c r="P635" i="27"/>
  <c r="O635" i="27"/>
  <c r="N635" i="27"/>
  <c r="G635" i="27"/>
  <c r="E635" i="27"/>
  <c r="BS634" i="27"/>
  <c r="BF634" i="27"/>
  <c r="AF634" i="27"/>
  <c r="AC634" i="27"/>
  <c r="Z634" i="27"/>
  <c r="S634" i="27"/>
  <c r="R634" i="27"/>
  <c r="Q634" i="27"/>
  <c r="P634" i="27"/>
  <c r="O634" i="27"/>
  <c r="N634" i="27"/>
  <c r="AK634" i="27"/>
  <c r="G634" i="27"/>
  <c r="E634" i="27"/>
  <c r="BS633" i="27"/>
  <c r="BF633" i="27"/>
  <c r="AF633" i="27"/>
  <c r="AC633" i="27"/>
  <c r="Z633" i="27"/>
  <c r="S633" i="27"/>
  <c r="R633" i="27"/>
  <c r="Q633" i="27"/>
  <c r="P633" i="27"/>
  <c r="O633" i="27"/>
  <c r="N633" i="27"/>
  <c r="AK633" i="27"/>
  <c r="G633" i="27"/>
  <c r="E633" i="27"/>
  <c r="BS632" i="27"/>
  <c r="BF632" i="27"/>
  <c r="AF632" i="27"/>
  <c r="AC632" i="27"/>
  <c r="Z632" i="27"/>
  <c r="S632" i="27"/>
  <c r="R632" i="27"/>
  <c r="Q632" i="27"/>
  <c r="P632" i="27"/>
  <c r="O632" i="27"/>
  <c r="N632" i="27"/>
  <c r="G632" i="27"/>
  <c r="E632" i="27"/>
  <c r="BS631" i="27"/>
  <c r="BF631" i="27"/>
  <c r="AF631" i="27"/>
  <c r="AC631" i="27"/>
  <c r="Z631" i="27"/>
  <c r="S631" i="27"/>
  <c r="R631" i="27"/>
  <c r="Q631" i="27"/>
  <c r="P631" i="27"/>
  <c r="O631" i="27"/>
  <c r="N631" i="27"/>
  <c r="AK631" i="27"/>
  <c r="G631" i="27"/>
  <c r="E631" i="27"/>
  <c r="BS630" i="27"/>
  <c r="BF630" i="27"/>
  <c r="AF630" i="27"/>
  <c r="AC630" i="27"/>
  <c r="Z630" i="27"/>
  <c r="S630" i="27"/>
  <c r="R630" i="27"/>
  <c r="Q630" i="27"/>
  <c r="P630" i="27"/>
  <c r="O630" i="27"/>
  <c r="N630" i="27"/>
  <c r="G630" i="27"/>
  <c r="E630" i="27"/>
  <c r="BS629" i="27"/>
  <c r="BF629" i="27"/>
  <c r="AF629" i="27"/>
  <c r="AC629" i="27"/>
  <c r="Z629" i="27"/>
  <c r="S629" i="27"/>
  <c r="R629" i="27"/>
  <c r="Q629" i="27"/>
  <c r="P629" i="27"/>
  <c r="O629" i="27"/>
  <c r="N629" i="27"/>
  <c r="G629" i="27"/>
  <c r="E629" i="27"/>
  <c r="BS628" i="27"/>
  <c r="BF628" i="27"/>
  <c r="AF628" i="27"/>
  <c r="AC628" i="27"/>
  <c r="Z628" i="27"/>
  <c r="S628" i="27"/>
  <c r="R628" i="27"/>
  <c r="Q628" i="27"/>
  <c r="P628" i="27"/>
  <c r="O628" i="27"/>
  <c r="N628" i="27"/>
  <c r="AK628" i="27"/>
  <c r="G628" i="27"/>
  <c r="E628" i="27"/>
  <c r="BS627" i="27"/>
  <c r="BF627" i="27"/>
  <c r="AF627" i="27"/>
  <c r="AC627" i="27"/>
  <c r="Z627" i="27"/>
  <c r="S627" i="27"/>
  <c r="R627" i="27"/>
  <c r="Q627" i="27"/>
  <c r="P627" i="27"/>
  <c r="O627" i="27"/>
  <c r="N627" i="27"/>
  <c r="G627" i="27"/>
  <c r="E627" i="27"/>
  <c r="BS626" i="27"/>
  <c r="BF626" i="27"/>
  <c r="AF626" i="27"/>
  <c r="AC626" i="27"/>
  <c r="Z626" i="27"/>
  <c r="S626" i="27"/>
  <c r="R626" i="27"/>
  <c r="Q626" i="27"/>
  <c r="P626" i="27"/>
  <c r="O626" i="27"/>
  <c r="N626" i="27"/>
  <c r="G626" i="27"/>
  <c r="E626" i="27"/>
  <c r="BS625" i="27"/>
  <c r="BF625" i="27"/>
  <c r="AF625" i="27"/>
  <c r="AC625" i="27"/>
  <c r="Z625" i="27"/>
  <c r="S625" i="27"/>
  <c r="R625" i="27"/>
  <c r="Q625" i="27"/>
  <c r="P625" i="27"/>
  <c r="O625" i="27"/>
  <c r="N625" i="27"/>
  <c r="AK625" i="27"/>
  <c r="G625" i="27"/>
  <c r="E625" i="27"/>
  <c r="BS624" i="27"/>
  <c r="BF624" i="27"/>
  <c r="AF624" i="27"/>
  <c r="AC624" i="27"/>
  <c r="Z624" i="27"/>
  <c r="S624" i="27"/>
  <c r="R624" i="27"/>
  <c r="Q624" i="27"/>
  <c r="P624" i="27"/>
  <c r="O624" i="27"/>
  <c r="N624" i="27"/>
  <c r="G624" i="27"/>
  <c r="E624" i="27"/>
  <c r="BS623" i="27"/>
  <c r="BF623" i="27"/>
  <c r="AF623" i="27"/>
  <c r="AC623" i="27"/>
  <c r="Z623" i="27"/>
  <c r="S623" i="27"/>
  <c r="R623" i="27"/>
  <c r="Q623" i="27"/>
  <c r="P623" i="27"/>
  <c r="O623" i="27"/>
  <c r="N623" i="27"/>
  <c r="G623" i="27"/>
  <c r="E623" i="27"/>
  <c r="BS622" i="27"/>
  <c r="BF622" i="27"/>
  <c r="AF622" i="27"/>
  <c r="AC622" i="27"/>
  <c r="Z622" i="27"/>
  <c r="S622" i="27"/>
  <c r="R622" i="27"/>
  <c r="Q622" i="27"/>
  <c r="P622" i="27"/>
  <c r="O622" i="27"/>
  <c r="N622" i="27"/>
  <c r="G622" i="27"/>
  <c r="E622" i="27"/>
  <c r="BS621" i="27"/>
  <c r="BF621" i="27"/>
  <c r="AF621" i="27"/>
  <c r="AC621" i="27"/>
  <c r="Z621" i="27"/>
  <c r="S621" i="27"/>
  <c r="R621" i="27"/>
  <c r="Q621" i="27"/>
  <c r="P621" i="27"/>
  <c r="O621" i="27"/>
  <c r="N621" i="27"/>
  <c r="AK621" i="27"/>
  <c r="G621" i="27"/>
  <c r="E621" i="27"/>
  <c r="BS620" i="27"/>
  <c r="BF620" i="27"/>
  <c r="AF620" i="27"/>
  <c r="AC620" i="27"/>
  <c r="Z620" i="27"/>
  <c r="S620" i="27"/>
  <c r="R620" i="27"/>
  <c r="Q620" i="27"/>
  <c r="P620" i="27"/>
  <c r="O620" i="27"/>
  <c r="N620" i="27"/>
  <c r="G620" i="27"/>
  <c r="E620" i="27"/>
  <c r="BS619" i="27"/>
  <c r="BF619" i="27"/>
  <c r="AF619" i="27"/>
  <c r="AC619" i="27"/>
  <c r="Z619" i="27"/>
  <c r="S619" i="27"/>
  <c r="R619" i="27"/>
  <c r="Q619" i="27"/>
  <c r="P619" i="27"/>
  <c r="O619" i="27"/>
  <c r="N619" i="27"/>
  <c r="AK619" i="27"/>
  <c r="G619" i="27"/>
  <c r="E619" i="27"/>
  <c r="BS618" i="27"/>
  <c r="BF618" i="27"/>
  <c r="AF618" i="27"/>
  <c r="AC618" i="27"/>
  <c r="Z618" i="27"/>
  <c r="S618" i="27"/>
  <c r="R618" i="27"/>
  <c r="Q618" i="27"/>
  <c r="P618" i="27"/>
  <c r="O618" i="27"/>
  <c r="N618" i="27"/>
  <c r="AK618" i="27"/>
  <c r="G618" i="27"/>
  <c r="E618" i="27"/>
  <c r="BS617" i="27"/>
  <c r="BF617" i="27"/>
  <c r="AF617" i="27"/>
  <c r="AC617" i="27"/>
  <c r="Z617" i="27"/>
  <c r="S617" i="27"/>
  <c r="R617" i="27"/>
  <c r="Q617" i="27"/>
  <c r="P617" i="27"/>
  <c r="O617" i="27"/>
  <c r="N617" i="27"/>
  <c r="G617" i="27"/>
  <c r="E617" i="27"/>
  <c r="BS616" i="27"/>
  <c r="BF616" i="27"/>
  <c r="AF616" i="27"/>
  <c r="AC616" i="27"/>
  <c r="Z616" i="27"/>
  <c r="S616" i="27"/>
  <c r="R616" i="27"/>
  <c r="Q616" i="27"/>
  <c r="P616" i="27"/>
  <c r="O616" i="27"/>
  <c r="N616" i="27"/>
  <c r="G616" i="27"/>
  <c r="E616" i="27"/>
  <c r="BS615" i="27"/>
  <c r="BF615" i="27"/>
  <c r="AF615" i="27"/>
  <c r="AC615" i="27"/>
  <c r="Z615" i="27"/>
  <c r="S615" i="27"/>
  <c r="R615" i="27"/>
  <c r="Q615" i="27"/>
  <c r="P615" i="27"/>
  <c r="O615" i="27"/>
  <c r="N615" i="27"/>
  <c r="G615" i="27"/>
  <c r="E615" i="27"/>
  <c r="BS614" i="27"/>
  <c r="BF614" i="27"/>
  <c r="AF614" i="27"/>
  <c r="AC614" i="27"/>
  <c r="Z614" i="27"/>
  <c r="S614" i="27"/>
  <c r="R614" i="27"/>
  <c r="Q614" i="27"/>
  <c r="P614" i="27"/>
  <c r="O614" i="27"/>
  <c r="N614" i="27"/>
  <c r="AK614" i="27"/>
  <c r="G614" i="27"/>
  <c r="E614" i="27"/>
  <c r="BS613" i="27"/>
  <c r="BF613" i="27"/>
  <c r="AF613" i="27"/>
  <c r="AC613" i="27"/>
  <c r="Z613" i="27"/>
  <c r="S613" i="27"/>
  <c r="R613" i="27"/>
  <c r="Q613" i="27"/>
  <c r="P613" i="27"/>
  <c r="O613" i="27"/>
  <c r="N613" i="27"/>
  <c r="AK613" i="27"/>
  <c r="G613" i="27"/>
  <c r="E613" i="27"/>
  <c r="BS612" i="27"/>
  <c r="BF612" i="27"/>
  <c r="AF612" i="27"/>
  <c r="AC612" i="27"/>
  <c r="Z612" i="27"/>
  <c r="S612" i="27"/>
  <c r="R612" i="27"/>
  <c r="Q612" i="27"/>
  <c r="P612" i="27"/>
  <c r="O612" i="27"/>
  <c r="N612" i="27"/>
  <c r="G612" i="27"/>
  <c r="E612" i="27"/>
  <c r="BS611" i="27"/>
  <c r="BF611" i="27"/>
  <c r="AF611" i="27"/>
  <c r="AC611" i="27"/>
  <c r="Z611" i="27"/>
  <c r="S611" i="27"/>
  <c r="R611" i="27"/>
  <c r="Q611" i="27"/>
  <c r="P611" i="27"/>
  <c r="O611" i="27"/>
  <c r="N611" i="27"/>
  <c r="G611" i="27"/>
  <c r="E611" i="27"/>
  <c r="BS610" i="27"/>
  <c r="BF610" i="27"/>
  <c r="AF610" i="27"/>
  <c r="AC610" i="27"/>
  <c r="Z610" i="27"/>
  <c r="S610" i="27"/>
  <c r="R610" i="27"/>
  <c r="Q610" i="27"/>
  <c r="P610" i="27"/>
  <c r="O610" i="27"/>
  <c r="N610" i="27"/>
  <c r="G610" i="27"/>
  <c r="E610" i="27"/>
  <c r="BS609" i="27"/>
  <c r="BF609" i="27"/>
  <c r="AF609" i="27"/>
  <c r="AC609" i="27"/>
  <c r="Z609" i="27"/>
  <c r="S609" i="27"/>
  <c r="R609" i="27"/>
  <c r="Q609" i="27"/>
  <c r="P609" i="27"/>
  <c r="O609" i="27"/>
  <c r="N609" i="27"/>
  <c r="AK609" i="27"/>
  <c r="G609" i="27"/>
  <c r="E609" i="27"/>
  <c r="BS608" i="27"/>
  <c r="BF608" i="27"/>
  <c r="AF608" i="27"/>
  <c r="AC608" i="27"/>
  <c r="Z608" i="27"/>
  <c r="S608" i="27"/>
  <c r="R608" i="27"/>
  <c r="Q608" i="27"/>
  <c r="P608" i="27"/>
  <c r="O608" i="27"/>
  <c r="N608" i="27"/>
  <c r="AK608" i="27"/>
  <c r="G608" i="27"/>
  <c r="E608" i="27"/>
  <c r="BS607" i="27"/>
  <c r="BF607" i="27"/>
  <c r="AF607" i="27"/>
  <c r="AC607" i="27"/>
  <c r="Z607" i="27"/>
  <c r="S607" i="27"/>
  <c r="R607" i="27"/>
  <c r="Q607" i="27"/>
  <c r="P607" i="27"/>
  <c r="O607" i="27"/>
  <c r="N607" i="27"/>
  <c r="AK607" i="27"/>
  <c r="G607" i="27"/>
  <c r="E607" i="27"/>
  <c r="BS606" i="27"/>
  <c r="BF606" i="27"/>
  <c r="AF606" i="27"/>
  <c r="AC606" i="27"/>
  <c r="Z606" i="27"/>
  <c r="S606" i="27"/>
  <c r="R606" i="27"/>
  <c r="Q606" i="27"/>
  <c r="P606" i="27"/>
  <c r="O606" i="27"/>
  <c r="N606" i="27"/>
  <c r="AK606" i="27"/>
  <c r="G606" i="27"/>
  <c r="E606" i="27"/>
  <c r="BS605" i="27"/>
  <c r="BF605" i="27"/>
  <c r="AF605" i="27"/>
  <c r="AC605" i="27"/>
  <c r="Z605" i="27"/>
  <c r="S605" i="27"/>
  <c r="R605" i="27"/>
  <c r="Q605" i="27"/>
  <c r="P605" i="27"/>
  <c r="O605" i="27"/>
  <c r="N605" i="27"/>
  <c r="G605" i="27"/>
  <c r="E605" i="27"/>
  <c r="BS604" i="27"/>
  <c r="BF604" i="27"/>
  <c r="AF604" i="27"/>
  <c r="AC604" i="27"/>
  <c r="Z604" i="27"/>
  <c r="S604" i="27"/>
  <c r="R604" i="27"/>
  <c r="Q604" i="27"/>
  <c r="P604" i="27"/>
  <c r="O604" i="27"/>
  <c r="N604" i="27"/>
  <c r="AL604" i="27"/>
  <c r="G604" i="27"/>
  <c r="E604" i="27"/>
  <c r="BS603" i="27"/>
  <c r="BF603" i="27"/>
  <c r="AF603" i="27"/>
  <c r="AC603" i="27"/>
  <c r="Z603" i="27"/>
  <c r="S603" i="27"/>
  <c r="R603" i="27"/>
  <c r="Q603" i="27"/>
  <c r="P603" i="27"/>
  <c r="O603" i="27"/>
  <c r="N603" i="27"/>
  <c r="G603" i="27"/>
  <c r="E603" i="27"/>
  <c r="BS602" i="27"/>
  <c r="BF602" i="27"/>
  <c r="AF602" i="27"/>
  <c r="AC602" i="27"/>
  <c r="Z602" i="27"/>
  <c r="S602" i="27"/>
  <c r="R602" i="27"/>
  <c r="Q602" i="27"/>
  <c r="P602" i="27"/>
  <c r="O602" i="27"/>
  <c r="N602" i="27"/>
  <c r="G602" i="27"/>
  <c r="E602" i="27"/>
  <c r="BS601" i="27"/>
  <c r="BF601" i="27"/>
  <c r="AF601" i="27"/>
  <c r="AC601" i="27"/>
  <c r="Z601" i="27"/>
  <c r="S601" i="27"/>
  <c r="R601" i="27"/>
  <c r="Q601" i="27"/>
  <c r="P601" i="27"/>
  <c r="O601" i="27"/>
  <c r="N601" i="27"/>
  <c r="G601" i="27"/>
  <c r="E601" i="27"/>
  <c r="BS600" i="27"/>
  <c r="BF600" i="27"/>
  <c r="AF600" i="27"/>
  <c r="AC600" i="27"/>
  <c r="Z600" i="27"/>
  <c r="S600" i="27"/>
  <c r="R600" i="27"/>
  <c r="Q600" i="27"/>
  <c r="P600" i="27"/>
  <c r="O600" i="27"/>
  <c r="N600" i="27"/>
  <c r="AK600" i="27"/>
  <c r="G600" i="27"/>
  <c r="E600" i="27"/>
  <c r="BS599" i="27"/>
  <c r="BF599" i="27"/>
  <c r="AF599" i="27"/>
  <c r="AC599" i="27"/>
  <c r="Z599" i="27"/>
  <c r="S599" i="27"/>
  <c r="R599" i="27"/>
  <c r="Q599" i="27"/>
  <c r="P599" i="27"/>
  <c r="O599" i="27"/>
  <c r="N599" i="27"/>
  <c r="AK599" i="27"/>
  <c r="G599" i="27"/>
  <c r="E599" i="27"/>
  <c r="BS598" i="27"/>
  <c r="BF598" i="27"/>
  <c r="AF598" i="27"/>
  <c r="AC598" i="27"/>
  <c r="Z598" i="27"/>
  <c r="S598" i="27"/>
  <c r="R598" i="27"/>
  <c r="Q598" i="27"/>
  <c r="P598" i="27"/>
  <c r="O598" i="27"/>
  <c r="N598" i="27"/>
  <c r="G598" i="27"/>
  <c r="E598" i="27"/>
  <c r="BS597" i="27"/>
  <c r="BF597" i="27"/>
  <c r="AF597" i="27"/>
  <c r="AC597" i="27"/>
  <c r="Z597" i="27"/>
  <c r="S597" i="27"/>
  <c r="R597" i="27"/>
  <c r="Q597" i="27"/>
  <c r="P597" i="27"/>
  <c r="O597" i="27"/>
  <c r="N597" i="27"/>
  <c r="AK597" i="27"/>
  <c r="G597" i="27"/>
  <c r="E597" i="27"/>
  <c r="BS596" i="27"/>
  <c r="BF596" i="27"/>
  <c r="AF596" i="27"/>
  <c r="AC596" i="27"/>
  <c r="Z596" i="27"/>
  <c r="S596" i="27"/>
  <c r="R596" i="27"/>
  <c r="Q596" i="27"/>
  <c r="P596" i="27"/>
  <c r="O596" i="27"/>
  <c r="N596" i="27"/>
  <c r="G596" i="27"/>
  <c r="E596" i="27"/>
  <c r="BS595" i="27"/>
  <c r="BF595" i="27"/>
  <c r="AF595" i="27"/>
  <c r="AC595" i="27"/>
  <c r="Z595" i="27"/>
  <c r="S595" i="27"/>
  <c r="R595" i="27"/>
  <c r="Q595" i="27"/>
  <c r="P595" i="27"/>
  <c r="O595" i="27"/>
  <c r="N595" i="27"/>
  <c r="AK595" i="27"/>
  <c r="G595" i="27"/>
  <c r="E595" i="27"/>
  <c r="BS594" i="27"/>
  <c r="BF594" i="27"/>
  <c r="AF594" i="27"/>
  <c r="AC594" i="27"/>
  <c r="Z594" i="27"/>
  <c r="S594" i="27"/>
  <c r="R594" i="27"/>
  <c r="Q594" i="27"/>
  <c r="P594" i="27"/>
  <c r="O594" i="27"/>
  <c r="N594" i="27"/>
  <c r="G594" i="27"/>
  <c r="E594" i="27"/>
  <c r="BS593" i="27"/>
  <c r="BF593" i="27"/>
  <c r="AF593" i="27"/>
  <c r="AC593" i="27"/>
  <c r="Z593" i="27"/>
  <c r="S593" i="27"/>
  <c r="R593" i="27"/>
  <c r="Q593" i="27"/>
  <c r="P593" i="27"/>
  <c r="O593" i="27"/>
  <c r="N593" i="27"/>
  <c r="AK593" i="27"/>
  <c r="G593" i="27"/>
  <c r="E593" i="27"/>
  <c r="BS592" i="27"/>
  <c r="BF592" i="27"/>
  <c r="AF592" i="27"/>
  <c r="AC592" i="27"/>
  <c r="Z592" i="27"/>
  <c r="S592" i="27"/>
  <c r="R592" i="27"/>
  <c r="Q592" i="27"/>
  <c r="P592" i="27"/>
  <c r="O592" i="27"/>
  <c r="N592" i="27"/>
  <c r="G592" i="27"/>
  <c r="E592" i="27"/>
  <c r="BS591" i="27"/>
  <c r="BF591" i="27"/>
  <c r="AF591" i="27"/>
  <c r="AC591" i="27"/>
  <c r="Z591" i="27"/>
  <c r="S591" i="27"/>
  <c r="R591" i="27"/>
  <c r="Q591" i="27"/>
  <c r="P591" i="27"/>
  <c r="O591" i="27"/>
  <c r="N591" i="27"/>
  <c r="AK591" i="27"/>
  <c r="G591" i="27"/>
  <c r="E591" i="27"/>
  <c r="BS590" i="27"/>
  <c r="BF590" i="27"/>
  <c r="AF590" i="27"/>
  <c r="AC590" i="27"/>
  <c r="Z590" i="27"/>
  <c r="S590" i="27"/>
  <c r="R590" i="27"/>
  <c r="Q590" i="27"/>
  <c r="P590" i="27"/>
  <c r="O590" i="27"/>
  <c r="N590" i="27"/>
  <c r="AK590" i="27"/>
  <c r="G590" i="27"/>
  <c r="E590" i="27"/>
  <c r="BS589" i="27"/>
  <c r="BF589" i="27"/>
  <c r="AF589" i="27"/>
  <c r="AC589" i="27"/>
  <c r="Z589" i="27"/>
  <c r="S589" i="27"/>
  <c r="R589" i="27"/>
  <c r="Q589" i="27"/>
  <c r="P589" i="27"/>
  <c r="O589" i="27"/>
  <c r="N589" i="27"/>
  <c r="AK589" i="27"/>
  <c r="G589" i="27"/>
  <c r="E589" i="27"/>
  <c r="BS588" i="27"/>
  <c r="BF588" i="27"/>
  <c r="AF588" i="27"/>
  <c r="AC588" i="27"/>
  <c r="Z588" i="27"/>
  <c r="S588" i="27"/>
  <c r="R588" i="27"/>
  <c r="Q588" i="27"/>
  <c r="P588" i="27"/>
  <c r="O588" i="27"/>
  <c r="N588" i="27"/>
  <c r="G588" i="27"/>
  <c r="E588" i="27"/>
  <c r="BS587" i="27"/>
  <c r="BF587" i="27"/>
  <c r="AF587" i="27"/>
  <c r="AC587" i="27"/>
  <c r="Z587" i="27"/>
  <c r="S587" i="27"/>
  <c r="R587" i="27"/>
  <c r="Q587" i="27"/>
  <c r="P587" i="27"/>
  <c r="O587" i="27"/>
  <c r="N587" i="27"/>
  <c r="G587" i="27"/>
  <c r="E587" i="27"/>
  <c r="BS586" i="27"/>
  <c r="BF586" i="27"/>
  <c r="AF586" i="27"/>
  <c r="AC586" i="27"/>
  <c r="Z586" i="27"/>
  <c r="S586" i="27"/>
  <c r="R586" i="27"/>
  <c r="Q586" i="27"/>
  <c r="P586" i="27"/>
  <c r="O586" i="27"/>
  <c r="N586" i="27"/>
  <c r="AK586" i="27"/>
  <c r="G586" i="27"/>
  <c r="E586" i="27"/>
  <c r="BS585" i="27"/>
  <c r="BF585" i="27"/>
  <c r="AF585" i="27"/>
  <c r="AC585" i="27"/>
  <c r="Z585" i="27"/>
  <c r="S585" i="27"/>
  <c r="R585" i="27"/>
  <c r="Q585" i="27"/>
  <c r="P585" i="27"/>
  <c r="O585" i="27"/>
  <c r="N585" i="27"/>
  <c r="AK585" i="27"/>
  <c r="G585" i="27"/>
  <c r="E585" i="27"/>
  <c r="BS584" i="27"/>
  <c r="BF584" i="27"/>
  <c r="AF584" i="27"/>
  <c r="AC584" i="27"/>
  <c r="Z584" i="27"/>
  <c r="S584" i="27"/>
  <c r="R584" i="27"/>
  <c r="Q584" i="27"/>
  <c r="P584" i="27"/>
  <c r="O584" i="27"/>
  <c r="N584" i="27"/>
  <c r="G584" i="27"/>
  <c r="E584" i="27"/>
  <c r="BS583" i="27"/>
  <c r="BF583" i="27"/>
  <c r="AF583" i="27"/>
  <c r="AC583" i="27"/>
  <c r="Z583" i="27"/>
  <c r="S583" i="27"/>
  <c r="R583" i="27"/>
  <c r="Q583" i="27"/>
  <c r="P583" i="27"/>
  <c r="O583" i="27"/>
  <c r="N583" i="27"/>
  <c r="G583" i="27"/>
  <c r="E583" i="27"/>
  <c r="BS582" i="27"/>
  <c r="BF582" i="27"/>
  <c r="AF582" i="27"/>
  <c r="AC582" i="27"/>
  <c r="Z582" i="27"/>
  <c r="S582" i="27"/>
  <c r="R582" i="27"/>
  <c r="Q582" i="27"/>
  <c r="P582" i="27"/>
  <c r="O582" i="27"/>
  <c r="N582" i="27"/>
  <c r="AK582" i="27"/>
  <c r="G582" i="27"/>
  <c r="E582" i="27"/>
  <c r="BS581" i="27"/>
  <c r="BF581" i="27"/>
  <c r="AF581" i="27"/>
  <c r="AC581" i="27"/>
  <c r="Z581" i="27"/>
  <c r="S581" i="27"/>
  <c r="R581" i="27"/>
  <c r="Q581" i="27"/>
  <c r="P581" i="27"/>
  <c r="O581" i="27"/>
  <c r="N581" i="27"/>
  <c r="G581" i="27"/>
  <c r="E581" i="27"/>
  <c r="BS580" i="27"/>
  <c r="BF580" i="27"/>
  <c r="AF580" i="27"/>
  <c r="AC580" i="27"/>
  <c r="Z580" i="27"/>
  <c r="S580" i="27"/>
  <c r="R580" i="27"/>
  <c r="Q580" i="27"/>
  <c r="P580" i="27"/>
  <c r="O580" i="27"/>
  <c r="N580" i="27"/>
  <c r="AK580" i="27"/>
  <c r="G580" i="27"/>
  <c r="E580" i="27"/>
  <c r="BS579" i="27"/>
  <c r="BF579" i="27"/>
  <c r="AF579" i="27"/>
  <c r="AC579" i="27"/>
  <c r="Z579" i="27"/>
  <c r="S579" i="27"/>
  <c r="R579" i="27"/>
  <c r="Q579" i="27"/>
  <c r="P579" i="27"/>
  <c r="O579" i="27"/>
  <c r="N579" i="27"/>
  <c r="G579" i="27"/>
  <c r="E579" i="27"/>
  <c r="BS578" i="27"/>
  <c r="BF578" i="27"/>
  <c r="AF578" i="27"/>
  <c r="AC578" i="27"/>
  <c r="Z578" i="27"/>
  <c r="S578" i="27"/>
  <c r="R578" i="27"/>
  <c r="Q578" i="27"/>
  <c r="P578" i="27"/>
  <c r="O578" i="27"/>
  <c r="N578" i="27"/>
  <c r="G578" i="27"/>
  <c r="E578" i="27"/>
  <c r="BS577" i="27"/>
  <c r="BF577" i="27"/>
  <c r="AF577" i="27"/>
  <c r="AC577" i="27"/>
  <c r="Z577" i="27"/>
  <c r="S577" i="27"/>
  <c r="R577" i="27"/>
  <c r="Q577" i="27"/>
  <c r="P577" i="27"/>
  <c r="O577" i="27"/>
  <c r="N577" i="27"/>
  <c r="AK577" i="27"/>
  <c r="G577" i="27"/>
  <c r="E577" i="27"/>
  <c r="BS576" i="27"/>
  <c r="BF576" i="27"/>
  <c r="AF576" i="27"/>
  <c r="AC576" i="27"/>
  <c r="Z576" i="27"/>
  <c r="S576" i="27"/>
  <c r="R576" i="27"/>
  <c r="Q576" i="27"/>
  <c r="P576" i="27"/>
  <c r="O576" i="27"/>
  <c r="N576" i="27"/>
  <c r="G576" i="27"/>
  <c r="E576" i="27"/>
  <c r="BS575" i="27"/>
  <c r="BF575" i="27"/>
  <c r="AF575" i="27"/>
  <c r="AC575" i="27"/>
  <c r="Z575" i="27"/>
  <c r="S575" i="27"/>
  <c r="R575" i="27"/>
  <c r="Q575" i="27"/>
  <c r="P575" i="27"/>
  <c r="O575" i="27"/>
  <c r="N575" i="27"/>
  <c r="G575" i="27"/>
  <c r="E575" i="27"/>
  <c r="BS574" i="27"/>
  <c r="BF574" i="27"/>
  <c r="AF574" i="27"/>
  <c r="AC574" i="27"/>
  <c r="Z574" i="27"/>
  <c r="S574" i="27"/>
  <c r="R574" i="27"/>
  <c r="Q574" i="27"/>
  <c r="P574" i="27"/>
  <c r="O574" i="27"/>
  <c r="N574" i="27"/>
  <c r="G574" i="27"/>
  <c r="E574" i="27"/>
  <c r="BS573" i="27"/>
  <c r="BF573" i="27"/>
  <c r="AF573" i="27"/>
  <c r="AC573" i="27"/>
  <c r="Z573" i="27"/>
  <c r="S573" i="27"/>
  <c r="R573" i="27"/>
  <c r="Q573" i="27"/>
  <c r="P573" i="27"/>
  <c r="O573" i="27"/>
  <c r="N573" i="27"/>
  <c r="G573" i="27"/>
  <c r="E573" i="27"/>
  <c r="BS572" i="27"/>
  <c r="BF572" i="27"/>
  <c r="AF572" i="27"/>
  <c r="AC572" i="27"/>
  <c r="Z572" i="27"/>
  <c r="S572" i="27"/>
  <c r="R572" i="27"/>
  <c r="Q572" i="27"/>
  <c r="P572" i="27"/>
  <c r="O572" i="27"/>
  <c r="N572" i="27"/>
  <c r="AK572" i="27"/>
  <c r="G572" i="27"/>
  <c r="E572" i="27"/>
  <c r="BS571" i="27"/>
  <c r="BF571" i="27"/>
  <c r="AF571" i="27"/>
  <c r="AC571" i="27"/>
  <c r="Z571" i="27"/>
  <c r="S571" i="27"/>
  <c r="R571" i="27"/>
  <c r="Q571" i="27"/>
  <c r="P571" i="27"/>
  <c r="O571" i="27"/>
  <c r="N571" i="27"/>
  <c r="G571" i="27"/>
  <c r="E571" i="27"/>
  <c r="BS570" i="27"/>
  <c r="BF570" i="27"/>
  <c r="AF570" i="27"/>
  <c r="AC570" i="27"/>
  <c r="Z570" i="27"/>
  <c r="S570" i="27"/>
  <c r="R570" i="27"/>
  <c r="Q570" i="27"/>
  <c r="P570" i="27"/>
  <c r="O570" i="27"/>
  <c r="N570" i="27"/>
  <c r="G570" i="27"/>
  <c r="E570" i="27"/>
  <c r="BS569" i="27"/>
  <c r="BF569" i="27"/>
  <c r="AF569" i="27"/>
  <c r="AC569" i="27"/>
  <c r="Z569" i="27"/>
  <c r="S569" i="27"/>
  <c r="R569" i="27"/>
  <c r="Q569" i="27"/>
  <c r="P569" i="27"/>
  <c r="O569" i="27"/>
  <c r="N569" i="27"/>
  <c r="G569" i="27"/>
  <c r="E569" i="27"/>
  <c r="BS568" i="27"/>
  <c r="BF568" i="27"/>
  <c r="AF568" i="27"/>
  <c r="AC568" i="27"/>
  <c r="Z568" i="27"/>
  <c r="S568" i="27"/>
  <c r="R568" i="27"/>
  <c r="Q568" i="27"/>
  <c r="P568" i="27"/>
  <c r="O568" i="27"/>
  <c r="N568" i="27"/>
  <c r="G568" i="27"/>
  <c r="E568" i="27"/>
  <c r="BS567" i="27"/>
  <c r="BF567" i="27"/>
  <c r="AF567" i="27"/>
  <c r="AC567" i="27"/>
  <c r="Z567" i="27"/>
  <c r="S567" i="27"/>
  <c r="R567" i="27"/>
  <c r="Q567" i="27"/>
  <c r="P567" i="27"/>
  <c r="O567" i="27"/>
  <c r="N567" i="27"/>
  <c r="G567" i="27"/>
  <c r="E567" i="27"/>
  <c r="BS566" i="27"/>
  <c r="BF566" i="27"/>
  <c r="AF566" i="27"/>
  <c r="AC566" i="27"/>
  <c r="Z566" i="27"/>
  <c r="S566" i="27"/>
  <c r="R566" i="27"/>
  <c r="Q566" i="27"/>
  <c r="P566" i="27"/>
  <c r="O566" i="27"/>
  <c r="N566" i="27"/>
  <c r="G566" i="27"/>
  <c r="E566" i="27"/>
  <c r="BS565" i="27"/>
  <c r="BF565" i="27"/>
  <c r="AF565" i="27"/>
  <c r="AC565" i="27"/>
  <c r="Z565" i="27"/>
  <c r="S565" i="27"/>
  <c r="R565" i="27"/>
  <c r="Q565" i="27"/>
  <c r="P565" i="27"/>
  <c r="O565" i="27"/>
  <c r="N565" i="27"/>
  <c r="G565" i="27"/>
  <c r="E565" i="27"/>
  <c r="BS564" i="27"/>
  <c r="BF564" i="27"/>
  <c r="AF564" i="27"/>
  <c r="AC564" i="27"/>
  <c r="Z564" i="27"/>
  <c r="S564" i="27"/>
  <c r="R564" i="27"/>
  <c r="Q564" i="27"/>
  <c r="P564" i="27"/>
  <c r="O564" i="27"/>
  <c r="N564" i="27"/>
  <c r="G564" i="27"/>
  <c r="E564" i="27"/>
  <c r="BS563" i="27"/>
  <c r="BF563" i="27"/>
  <c r="AF563" i="27"/>
  <c r="AC563" i="27"/>
  <c r="Z563" i="27"/>
  <c r="S563" i="27"/>
  <c r="R563" i="27"/>
  <c r="Q563" i="27"/>
  <c r="P563" i="27"/>
  <c r="O563" i="27"/>
  <c r="N563" i="27"/>
  <c r="G563" i="27"/>
  <c r="E563" i="27"/>
  <c r="BS562" i="27"/>
  <c r="BF562" i="27"/>
  <c r="AF562" i="27"/>
  <c r="AC562" i="27"/>
  <c r="Z562" i="27"/>
  <c r="S562" i="27"/>
  <c r="R562" i="27"/>
  <c r="Q562" i="27"/>
  <c r="P562" i="27"/>
  <c r="O562" i="27"/>
  <c r="N562" i="27"/>
  <c r="AK562" i="27"/>
  <c r="G562" i="27"/>
  <c r="E562" i="27"/>
  <c r="BS561" i="27"/>
  <c r="BF561" i="27"/>
  <c r="AF561" i="27"/>
  <c r="AC561" i="27"/>
  <c r="Z561" i="27"/>
  <c r="S561" i="27"/>
  <c r="R561" i="27"/>
  <c r="Q561" i="27"/>
  <c r="P561" i="27"/>
  <c r="O561" i="27"/>
  <c r="N561" i="27"/>
  <c r="AK561" i="27"/>
  <c r="G561" i="27"/>
  <c r="E561" i="27"/>
  <c r="BS560" i="27"/>
  <c r="BF560" i="27"/>
  <c r="AF560" i="27"/>
  <c r="AC560" i="27"/>
  <c r="Z560" i="27"/>
  <c r="S560" i="27"/>
  <c r="R560" i="27"/>
  <c r="Q560" i="27"/>
  <c r="P560" i="27"/>
  <c r="O560" i="27"/>
  <c r="N560" i="27"/>
  <c r="G560" i="27"/>
  <c r="E560" i="27"/>
  <c r="BS559" i="27"/>
  <c r="BF559" i="27"/>
  <c r="AF559" i="27"/>
  <c r="AC559" i="27"/>
  <c r="Z559" i="27"/>
  <c r="S559" i="27"/>
  <c r="R559" i="27"/>
  <c r="Q559" i="27"/>
  <c r="P559" i="27"/>
  <c r="O559" i="27"/>
  <c r="N559" i="27"/>
  <c r="AK559" i="27"/>
  <c r="G559" i="27"/>
  <c r="E559" i="27"/>
  <c r="BS558" i="27"/>
  <c r="BF558" i="27"/>
  <c r="AF558" i="27"/>
  <c r="AC558" i="27"/>
  <c r="Z558" i="27"/>
  <c r="S558" i="27"/>
  <c r="R558" i="27"/>
  <c r="Q558" i="27"/>
  <c r="P558" i="27"/>
  <c r="O558" i="27"/>
  <c r="N558" i="27"/>
  <c r="G558" i="27"/>
  <c r="E558" i="27"/>
  <c r="BS557" i="27"/>
  <c r="BF557" i="27"/>
  <c r="AF557" i="27"/>
  <c r="AC557" i="27"/>
  <c r="Z557" i="27"/>
  <c r="S557" i="27"/>
  <c r="R557" i="27"/>
  <c r="Q557" i="27"/>
  <c r="P557" i="27"/>
  <c r="O557" i="27"/>
  <c r="N557" i="27"/>
  <c r="G557" i="27"/>
  <c r="E557" i="27"/>
  <c r="BS556" i="27"/>
  <c r="BF556" i="27"/>
  <c r="AF556" i="27"/>
  <c r="AC556" i="27"/>
  <c r="Z556" i="27"/>
  <c r="S556" i="27"/>
  <c r="R556" i="27"/>
  <c r="Q556" i="27"/>
  <c r="P556" i="27"/>
  <c r="O556" i="27"/>
  <c r="N556" i="27"/>
  <c r="G556" i="27"/>
  <c r="E556" i="27"/>
  <c r="BS555" i="27"/>
  <c r="BF555" i="27"/>
  <c r="AF555" i="27"/>
  <c r="AC555" i="27"/>
  <c r="Z555" i="27"/>
  <c r="S555" i="27"/>
  <c r="R555" i="27"/>
  <c r="Q555" i="27"/>
  <c r="P555" i="27"/>
  <c r="O555" i="27"/>
  <c r="N555" i="27"/>
  <c r="AK555" i="27"/>
  <c r="G555" i="27"/>
  <c r="E555" i="27"/>
  <c r="BS554" i="27"/>
  <c r="BF554" i="27"/>
  <c r="AF554" i="27"/>
  <c r="AC554" i="27"/>
  <c r="Z554" i="27"/>
  <c r="S554" i="27"/>
  <c r="R554" i="27"/>
  <c r="Q554" i="27"/>
  <c r="P554" i="27"/>
  <c r="O554" i="27"/>
  <c r="N554" i="27"/>
  <c r="G554" i="27"/>
  <c r="E554" i="27"/>
  <c r="BS553" i="27"/>
  <c r="BF553" i="27"/>
  <c r="AF553" i="27"/>
  <c r="AC553" i="27"/>
  <c r="Z553" i="27"/>
  <c r="S553" i="27"/>
  <c r="R553" i="27"/>
  <c r="Q553" i="27"/>
  <c r="P553" i="27"/>
  <c r="O553" i="27"/>
  <c r="N553" i="27"/>
  <c r="G553" i="27"/>
  <c r="E553" i="27"/>
  <c r="BS552" i="27"/>
  <c r="BF552" i="27"/>
  <c r="AF552" i="27"/>
  <c r="AC552" i="27"/>
  <c r="Z552" i="27"/>
  <c r="S552" i="27"/>
  <c r="R552" i="27"/>
  <c r="Q552" i="27"/>
  <c r="P552" i="27"/>
  <c r="O552" i="27"/>
  <c r="N552" i="27"/>
  <c r="G552" i="27"/>
  <c r="E552" i="27"/>
  <c r="BS551" i="27"/>
  <c r="BF551" i="27"/>
  <c r="AF551" i="27"/>
  <c r="AC551" i="27"/>
  <c r="Z551" i="27"/>
  <c r="S551" i="27"/>
  <c r="R551" i="27"/>
  <c r="Q551" i="27"/>
  <c r="P551" i="27"/>
  <c r="O551" i="27"/>
  <c r="N551" i="27"/>
  <c r="AK551" i="27"/>
  <c r="G551" i="27"/>
  <c r="E551" i="27"/>
  <c r="BS550" i="27"/>
  <c r="BF550" i="27"/>
  <c r="AF550" i="27"/>
  <c r="AC550" i="27"/>
  <c r="Z550" i="27"/>
  <c r="S550" i="27"/>
  <c r="R550" i="27"/>
  <c r="Q550" i="27"/>
  <c r="P550" i="27"/>
  <c r="O550" i="27"/>
  <c r="N550" i="27"/>
  <c r="AK550" i="27"/>
  <c r="G550" i="27"/>
  <c r="E550" i="27"/>
  <c r="BS549" i="27"/>
  <c r="BF549" i="27"/>
  <c r="AF549" i="27"/>
  <c r="AC549" i="27"/>
  <c r="Z549" i="27"/>
  <c r="S549" i="27"/>
  <c r="R549" i="27"/>
  <c r="Q549" i="27"/>
  <c r="P549" i="27"/>
  <c r="O549" i="27"/>
  <c r="N549" i="27"/>
  <c r="AK549" i="27"/>
  <c r="G549" i="27"/>
  <c r="E549" i="27"/>
  <c r="BS548" i="27"/>
  <c r="BF548" i="27"/>
  <c r="AF548" i="27"/>
  <c r="AC548" i="27"/>
  <c r="Z548" i="27"/>
  <c r="S548" i="27"/>
  <c r="R548" i="27"/>
  <c r="Q548" i="27"/>
  <c r="P548" i="27"/>
  <c r="O548" i="27"/>
  <c r="N548" i="27"/>
  <c r="G548" i="27"/>
  <c r="E548" i="27"/>
  <c r="BS547" i="27"/>
  <c r="BF547" i="27"/>
  <c r="AF547" i="27"/>
  <c r="AC547" i="27"/>
  <c r="Z547" i="27"/>
  <c r="S547" i="27"/>
  <c r="R547" i="27"/>
  <c r="Q547" i="27"/>
  <c r="P547" i="27"/>
  <c r="O547" i="27"/>
  <c r="N547" i="27"/>
  <c r="G547" i="27"/>
  <c r="E547" i="27"/>
  <c r="BS546" i="27"/>
  <c r="BF546" i="27"/>
  <c r="AF546" i="27"/>
  <c r="AC546" i="27"/>
  <c r="Z546" i="27"/>
  <c r="S546" i="27"/>
  <c r="R546" i="27"/>
  <c r="Q546" i="27"/>
  <c r="P546" i="27"/>
  <c r="O546" i="27"/>
  <c r="N546" i="27"/>
  <c r="G546" i="27"/>
  <c r="E546" i="27"/>
  <c r="BS545" i="27"/>
  <c r="BF545" i="27"/>
  <c r="AF545" i="27"/>
  <c r="AC545" i="27"/>
  <c r="Z545" i="27"/>
  <c r="S545" i="27"/>
  <c r="R545" i="27"/>
  <c r="Q545" i="27"/>
  <c r="P545" i="27"/>
  <c r="O545" i="27"/>
  <c r="N545" i="27"/>
  <c r="G545" i="27"/>
  <c r="E545" i="27"/>
  <c r="BS544" i="27"/>
  <c r="BF544" i="27"/>
  <c r="AF544" i="27"/>
  <c r="AC544" i="27"/>
  <c r="Z544" i="27"/>
  <c r="S544" i="27"/>
  <c r="R544" i="27"/>
  <c r="Q544" i="27"/>
  <c r="P544" i="27"/>
  <c r="O544" i="27"/>
  <c r="N544" i="27"/>
  <c r="G544" i="27"/>
  <c r="E544" i="27"/>
  <c r="BS543" i="27"/>
  <c r="BF543" i="27"/>
  <c r="AF543" i="27"/>
  <c r="AC543" i="27"/>
  <c r="Z543" i="27"/>
  <c r="S543" i="27"/>
  <c r="R543" i="27"/>
  <c r="Q543" i="27"/>
  <c r="P543" i="27"/>
  <c r="O543" i="27"/>
  <c r="N543" i="27"/>
  <c r="AK543" i="27"/>
  <c r="G543" i="27"/>
  <c r="E543" i="27"/>
  <c r="BS542" i="27"/>
  <c r="BF542" i="27"/>
  <c r="AF542" i="27"/>
  <c r="AC542" i="27"/>
  <c r="Z542" i="27"/>
  <c r="S542" i="27"/>
  <c r="R542" i="27"/>
  <c r="Q542" i="27"/>
  <c r="P542" i="27"/>
  <c r="O542" i="27"/>
  <c r="N542" i="27"/>
  <c r="G542" i="27"/>
  <c r="E542" i="27"/>
  <c r="BS541" i="27"/>
  <c r="BF541" i="27"/>
  <c r="AF541" i="27"/>
  <c r="AC541" i="27"/>
  <c r="Z541" i="27"/>
  <c r="S541" i="27"/>
  <c r="R541" i="27"/>
  <c r="Q541" i="27"/>
  <c r="P541" i="27"/>
  <c r="O541" i="27"/>
  <c r="N541" i="27"/>
  <c r="G541" i="27"/>
  <c r="E541" i="27"/>
  <c r="BS540" i="27"/>
  <c r="BF540" i="27"/>
  <c r="AF540" i="27"/>
  <c r="AC540" i="27"/>
  <c r="Z540" i="27"/>
  <c r="S540" i="27"/>
  <c r="R540" i="27"/>
  <c r="Q540" i="27"/>
  <c r="P540" i="27"/>
  <c r="O540" i="27"/>
  <c r="N540" i="27"/>
  <c r="G540" i="27"/>
  <c r="E540" i="27"/>
  <c r="BS539" i="27"/>
  <c r="BF539" i="27"/>
  <c r="AF539" i="27"/>
  <c r="AC539" i="27"/>
  <c r="Z539" i="27"/>
  <c r="S539" i="27"/>
  <c r="R539" i="27"/>
  <c r="Q539" i="27"/>
  <c r="P539" i="27"/>
  <c r="O539" i="27"/>
  <c r="N539" i="27"/>
  <c r="G539" i="27"/>
  <c r="E539" i="27"/>
  <c r="BS538" i="27"/>
  <c r="BF538" i="27"/>
  <c r="AF538" i="27"/>
  <c r="AC538" i="27"/>
  <c r="Z538" i="27"/>
  <c r="S538" i="27"/>
  <c r="R538" i="27"/>
  <c r="Q538" i="27"/>
  <c r="P538" i="27"/>
  <c r="O538" i="27"/>
  <c r="N538" i="27"/>
  <c r="G538" i="27"/>
  <c r="E538" i="27"/>
  <c r="BS537" i="27"/>
  <c r="BF537" i="27"/>
  <c r="AF537" i="27"/>
  <c r="AC537" i="27"/>
  <c r="Z537" i="27"/>
  <c r="S537" i="27"/>
  <c r="R537" i="27"/>
  <c r="Q537" i="27"/>
  <c r="P537" i="27"/>
  <c r="O537" i="27"/>
  <c r="N537" i="27"/>
  <c r="G537" i="27"/>
  <c r="E537" i="27"/>
  <c r="BS536" i="27"/>
  <c r="BF536" i="27"/>
  <c r="AF536" i="27"/>
  <c r="AC536" i="27"/>
  <c r="Z536" i="27"/>
  <c r="S536" i="27"/>
  <c r="R536" i="27"/>
  <c r="Q536" i="27"/>
  <c r="P536" i="27"/>
  <c r="O536" i="27"/>
  <c r="N536" i="27"/>
  <c r="G536" i="27"/>
  <c r="E536" i="27"/>
  <c r="BS535" i="27"/>
  <c r="BF535" i="27"/>
  <c r="AF535" i="27"/>
  <c r="AC535" i="27"/>
  <c r="Z535" i="27"/>
  <c r="S535" i="27"/>
  <c r="R535" i="27"/>
  <c r="Q535" i="27"/>
  <c r="P535" i="27"/>
  <c r="O535" i="27"/>
  <c r="N535" i="27"/>
  <c r="G535" i="27"/>
  <c r="E535" i="27"/>
  <c r="BS534" i="27"/>
  <c r="BF534" i="27"/>
  <c r="AF534" i="27"/>
  <c r="AC534" i="27"/>
  <c r="Z534" i="27"/>
  <c r="S534" i="27"/>
  <c r="R534" i="27"/>
  <c r="Q534" i="27"/>
  <c r="P534" i="27"/>
  <c r="O534" i="27"/>
  <c r="N534" i="27"/>
  <c r="G534" i="27"/>
  <c r="E534" i="27"/>
  <c r="BS533" i="27"/>
  <c r="BF533" i="27"/>
  <c r="AF533" i="27"/>
  <c r="AC533" i="27"/>
  <c r="Z533" i="27"/>
  <c r="S533" i="27"/>
  <c r="R533" i="27"/>
  <c r="Q533" i="27"/>
  <c r="P533" i="27"/>
  <c r="O533" i="27"/>
  <c r="N533" i="27"/>
  <c r="G533" i="27"/>
  <c r="E533" i="27"/>
  <c r="BS532" i="27"/>
  <c r="BF532" i="27"/>
  <c r="AF532" i="27"/>
  <c r="AC532" i="27"/>
  <c r="Z532" i="27"/>
  <c r="S532" i="27"/>
  <c r="R532" i="27"/>
  <c r="Q532" i="27"/>
  <c r="P532" i="27"/>
  <c r="O532" i="27"/>
  <c r="N532" i="27"/>
  <c r="G532" i="27"/>
  <c r="E532" i="27"/>
  <c r="BS531" i="27"/>
  <c r="BF531" i="27"/>
  <c r="AF531" i="27"/>
  <c r="AC531" i="27"/>
  <c r="Z531" i="27"/>
  <c r="S531" i="27"/>
  <c r="R531" i="27"/>
  <c r="Q531" i="27"/>
  <c r="P531" i="27"/>
  <c r="O531" i="27"/>
  <c r="N531" i="27"/>
  <c r="G531" i="27"/>
  <c r="E531" i="27"/>
  <c r="BS530" i="27"/>
  <c r="BF530" i="27"/>
  <c r="AF530" i="27"/>
  <c r="AC530" i="27"/>
  <c r="Z530" i="27"/>
  <c r="S530" i="27"/>
  <c r="R530" i="27"/>
  <c r="Q530" i="27"/>
  <c r="P530" i="27"/>
  <c r="O530" i="27"/>
  <c r="N530" i="27"/>
  <c r="G530" i="27"/>
  <c r="E530" i="27"/>
  <c r="BS529" i="27"/>
  <c r="BF529" i="27"/>
  <c r="AF529" i="27"/>
  <c r="AC529" i="27"/>
  <c r="Z529" i="27"/>
  <c r="S529" i="27"/>
  <c r="R529" i="27"/>
  <c r="Q529" i="27"/>
  <c r="P529" i="27"/>
  <c r="O529" i="27"/>
  <c r="N529" i="27"/>
  <c r="G529" i="27"/>
  <c r="E529" i="27"/>
  <c r="BS528" i="27"/>
  <c r="BF528" i="27"/>
  <c r="AF528" i="27"/>
  <c r="AC528" i="27"/>
  <c r="Z528" i="27"/>
  <c r="S528" i="27"/>
  <c r="R528" i="27"/>
  <c r="Q528" i="27"/>
  <c r="P528" i="27"/>
  <c r="O528" i="27"/>
  <c r="N528" i="27"/>
  <c r="G528" i="27"/>
  <c r="E528" i="27"/>
  <c r="BS527" i="27"/>
  <c r="BF527" i="27"/>
  <c r="AF527" i="27"/>
  <c r="AC527" i="27"/>
  <c r="Z527" i="27"/>
  <c r="S527" i="27"/>
  <c r="R527" i="27"/>
  <c r="Q527" i="27"/>
  <c r="P527" i="27"/>
  <c r="O527" i="27"/>
  <c r="N527" i="27"/>
  <c r="G527" i="27"/>
  <c r="E527" i="27"/>
  <c r="BS526" i="27"/>
  <c r="BF526" i="27"/>
  <c r="AF526" i="27"/>
  <c r="AC526" i="27"/>
  <c r="Z526" i="27"/>
  <c r="S526" i="27"/>
  <c r="R526" i="27"/>
  <c r="Q526" i="27"/>
  <c r="P526" i="27"/>
  <c r="O526" i="27"/>
  <c r="N526" i="27"/>
  <c r="G526" i="27"/>
  <c r="E526" i="27"/>
  <c r="BS525" i="27"/>
  <c r="BF525" i="27"/>
  <c r="AF525" i="27"/>
  <c r="AC525" i="27"/>
  <c r="Z525" i="27"/>
  <c r="S525" i="27"/>
  <c r="R525" i="27"/>
  <c r="Q525" i="27"/>
  <c r="P525" i="27"/>
  <c r="O525" i="27"/>
  <c r="N525" i="27"/>
  <c r="G525" i="27"/>
  <c r="E525" i="27"/>
  <c r="BS524" i="27"/>
  <c r="BF524" i="27"/>
  <c r="AF524" i="27"/>
  <c r="AC524" i="27"/>
  <c r="Z524" i="27"/>
  <c r="S524" i="27"/>
  <c r="R524" i="27"/>
  <c r="Q524" i="27"/>
  <c r="P524" i="27"/>
  <c r="O524" i="27"/>
  <c r="N524" i="27"/>
  <c r="G524" i="27"/>
  <c r="E524" i="27"/>
  <c r="BS523" i="27"/>
  <c r="BF523" i="27"/>
  <c r="AF523" i="27"/>
  <c r="AC523" i="27"/>
  <c r="Z523" i="27"/>
  <c r="S523" i="27"/>
  <c r="R523" i="27"/>
  <c r="Q523" i="27"/>
  <c r="P523" i="27"/>
  <c r="O523" i="27"/>
  <c r="N523" i="27"/>
  <c r="G523" i="27"/>
  <c r="E523" i="27"/>
  <c r="BS522" i="27"/>
  <c r="BF522" i="27"/>
  <c r="AF522" i="27"/>
  <c r="AC522" i="27"/>
  <c r="Z522" i="27"/>
  <c r="S522" i="27"/>
  <c r="R522" i="27"/>
  <c r="Q522" i="27"/>
  <c r="P522" i="27"/>
  <c r="O522" i="27"/>
  <c r="N522" i="27"/>
  <c r="AK522" i="27"/>
  <c r="G522" i="27"/>
  <c r="E522" i="27"/>
  <c r="BS521" i="27"/>
  <c r="BF521" i="27"/>
  <c r="AF521" i="27"/>
  <c r="AC521" i="27"/>
  <c r="Z521" i="27"/>
  <c r="S521" i="27"/>
  <c r="R521" i="27"/>
  <c r="Q521" i="27"/>
  <c r="P521" i="27"/>
  <c r="O521" i="27"/>
  <c r="N521" i="27"/>
  <c r="AK521" i="27"/>
  <c r="G521" i="27"/>
  <c r="E521" i="27"/>
  <c r="BS520" i="27"/>
  <c r="BF520" i="27"/>
  <c r="AF520" i="27"/>
  <c r="AC520" i="27"/>
  <c r="Z520" i="27"/>
  <c r="S520" i="27"/>
  <c r="R520" i="27"/>
  <c r="Q520" i="27"/>
  <c r="P520" i="27"/>
  <c r="O520" i="27"/>
  <c r="N520" i="27"/>
  <c r="AK520" i="27"/>
  <c r="G520" i="27"/>
  <c r="E520" i="27"/>
  <c r="BS519" i="27"/>
  <c r="BF519" i="27"/>
  <c r="AF519" i="27"/>
  <c r="AC519" i="27"/>
  <c r="Z519" i="27"/>
  <c r="S519" i="27"/>
  <c r="R519" i="27"/>
  <c r="Q519" i="27"/>
  <c r="P519" i="27"/>
  <c r="O519" i="27"/>
  <c r="N519" i="27"/>
  <c r="G519" i="27"/>
  <c r="E519" i="27"/>
  <c r="BS518" i="27"/>
  <c r="BF518" i="27"/>
  <c r="AF518" i="27"/>
  <c r="AC518" i="27"/>
  <c r="Z518" i="27"/>
  <c r="S518" i="27"/>
  <c r="R518" i="27"/>
  <c r="Q518" i="27"/>
  <c r="P518" i="27"/>
  <c r="O518" i="27"/>
  <c r="N518" i="27"/>
  <c r="G518" i="27"/>
  <c r="E518" i="27"/>
  <c r="BS517" i="27"/>
  <c r="BF517" i="27"/>
  <c r="AF517" i="27"/>
  <c r="AC517" i="27"/>
  <c r="Z517" i="27"/>
  <c r="S517" i="27"/>
  <c r="R517" i="27"/>
  <c r="Q517" i="27"/>
  <c r="P517" i="27"/>
  <c r="O517" i="27"/>
  <c r="N517" i="27"/>
  <c r="G517" i="27"/>
  <c r="E517" i="27"/>
  <c r="BS516" i="27"/>
  <c r="BF516" i="27"/>
  <c r="AF516" i="27"/>
  <c r="AC516" i="27"/>
  <c r="Z516" i="27"/>
  <c r="S516" i="27"/>
  <c r="R516" i="27"/>
  <c r="Q516" i="27"/>
  <c r="P516" i="27"/>
  <c r="O516" i="27"/>
  <c r="N516" i="27"/>
  <c r="G516" i="27"/>
  <c r="E516" i="27"/>
  <c r="BS515" i="27"/>
  <c r="BF515" i="27"/>
  <c r="AF515" i="27"/>
  <c r="AC515" i="27"/>
  <c r="Z515" i="27"/>
  <c r="S515" i="27"/>
  <c r="R515" i="27"/>
  <c r="Q515" i="27"/>
  <c r="P515" i="27"/>
  <c r="O515" i="27"/>
  <c r="N515" i="27"/>
  <c r="G515" i="27"/>
  <c r="E515" i="27"/>
  <c r="BS514" i="27"/>
  <c r="BF514" i="27"/>
  <c r="AF514" i="27"/>
  <c r="AC514" i="27"/>
  <c r="Z514" i="27"/>
  <c r="S514" i="27"/>
  <c r="R514" i="27"/>
  <c r="Q514" i="27"/>
  <c r="P514" i="27"/>
  <c r="O514" i="27"/>
  <c r="N514" i="27"/>
  <c r="G514" i="27"/>
  <c r="E514" i="27"/>
  <c r="BS513" i="27"/>
  <c r="BF513" i="27"/>
  <c r="AF513" i="27"/>
  <c r="AC513" i="27"/>
  <c r="Z513" i="27"/>
  <c r="S513" i="27"/>
  <c r="R513" i="27"/>
  <c r="Q513" i="27"/>
  <c r="P513" i="27"/>
  <c r="O513" i="27"/>
  <c r="N513" i="27"/>
  <c r="G513" i="27"/>
  <c r="E513" i="27"/>
  <c r="BS512" i="27"/>
  <c r="BF512" i="27"/>
  <c r="AF512" i="27"/>
  <c r="AC512" i="27"/>
  <c r="Z512" i="27"/>
  <c r="S512" i="27"/>
  <c r="R512" i="27"/>
  <c r="Q512" i="27"/>
  <c r="P512" i="27"/>
  <c r="O512" i="27"/>
  <c r="N512" i="27"/>
  <c r="G512" i="27"/>
  <c r="E512" i="27"/>
  <c r="BS511" i="27"/>
  <c r="BF511" i="27"/>
  <c r="AF511" i="27"/>
  <c r="AC511" i="27"/>
  <c r="Z511" i="27"/>
  <c r="S511" i="27"/>
  <c r="R511" i="27"/>
  <c r="Q511" i="27"/>
  <c r="P511" i="27"/>
  <c r="O511" i="27"/>
  <c r="N511" i="27"/>
  <c r="G511" i="27"/>
  <c r="E511" i="27"/>
  <c r="BS510" i="27"/>
  <c r="BF510" i="27"/>
  <c r="AF510" i="27"/>
  <c r="AC510" i="27"/>
  <c r="Z510" i="27"/>
  <c r="S510" i="27"/>
  <c r="R510" i="27"/>
  <c r="Q510" i="27"/>
  <c r="P510" i="27"/>
  <c r="O510" i="27"/>
  <c r="N510" i="27"/>
  <c r="G510" i="27"/>
  <c r="E510" i="27"/>
  <c r="BS509" i="27"/>
  <c r="BF509" i="27"/>
  <c r="AF509" i="27"/>
  <c r="AC509" i="27"/>
  <c r="Z509" i="27"/>
  <c r="S509" i="27"/>
  <c r="R509" i="27"/>
  <c r="Q509" i="27"/>
  <c r="P509" i="27"/>
  <c r="O509" i="27"/>
  <c r="N509" i="27"/>
  <c r="G509" i="27"/>
  <c r="E509" i="27"/>
  <c r="BS508" i="27"/>
  <c r="BF508" i="27"/>
  <c r="AF508" i="27"/>
  <c r="AC508" i="27"/>
  <c r="Z508" i="27"/>
  <c r="S508" i="27"/>
  <c r="R508" i="27"/>
  <c r="Q508" i="27"/>
  <c r="P508" i="27"/>
  <c r="O508" i="27"/>
  <c r="N508" i="27"/>
  <c r="G508" i="27"/>
  <c r="E508" i="27"/>
  <c r="BS507" i="27"/>
  <c r="BF507" i="27"/>
  <c r="AF507" i="27"/>
  <c r="AC507" i="27"/>
  <c r="Z507" i="27"/>
  <c r="S507" i="27"/>
  <c r="R507" i="27"/>
  <c r="Q507" i="27"/>
  <c r="P507" i="27"/>
  <c r="O507" i="27"/>
  <c r="N507" i="27"/>
  <c r="AK507" i="27"/>
  <c r="G507" i="27"/>
  <c r="E507" i="27"/>
  <c r="BS506" i="27"/>
  <c r="BF506" i="27"/>
  <c r="AF506" i="27"/>
  <c r="AC506" i="27"/>
  <c r="Z506" i="27"/>
  <c r="S506" i="27"/>
  <c r="R506" i="27"/>
  <c r="Q506" i="27"/>
  <c r="P506" i="27"/>
  <c r="O506" i="27"/>
  <c r="N506" i="27"/>
  <c r="G506" i="27"/>
  <c r="E506" i="27"/>
  <c r="BS505" i="27"/>
  <c r="BF505" i="27"/>
  <c r="AF505" i="27"/>
  <c r="AC505" i="27"/>
  <c r="Z505" i="27"/>
  <c r="S505" i="27"/>
  <c r="R505" i="27"/>
  <c r="Q505" i="27"/>
  <c r="P505" i="27"/>
  <c r="O505" i="27"/>
  <c r="N505" i="27"/>
  <c r="G505" i="27"/>
  <c r="E505" i="27"/>
  <c r="BS504" i="27"/>
  <c r="BF504" i="27"/>
  <c r="AF504" i="27"/>
  <c r="AC504" i="27"/>
  <c r="Z504" i="27"/>
  <c r="S504" i="27"/>
  <c r="R504" i="27"/>
  <c r="Q504" i="27"/>
  <c r="P504" i="27"/>
  <c r="O504" i="27"/>
  <c r="N504" i="27"/>
  <c r="G504" i="27"/>
  <c r="E504" i="27"/>
  <c r="BS503" i="27"/>
  <c r="BF503" i="27"/>
  <c r="AF503" i="27"/>
  <c r="AC503" i="27"/>
  <c r="Z503" i="27"/>
  <c r="S503" i="27"/>
  <c r="R503" i="27"/>
  <c r="Q503" i="27"/>
  <c r="P503" i="27"/>
  <c r="O503" i="27"/>
  <c r="N503" i="27"/>
  <c r="G503" i="27"/>
  <c r="E503" i="27"/>
  <c r="BS502" i="27"/>
  <c r="BF502" i="27"/>
  <c r="AF502" i="27"/>
  <c r="AC502" i="27"/>
  <c r="Z502" i="27"/>
  <c r="S502" i="27"/>
  <c r="R502" i="27"/>
  <c r="Q502" i="27"/>
  <c r="P502" i="27"/>
  <c r="O502" i="27"/>
  <c r="N502" i="27"/>
  <c r="G502" i="27"/>
  <c r="E502" i="27"/>
  <c r="BS501" i="27"/>
  <c r="BF501" i="27"/>
  <c r="AF501" i="27"/>
  <c r="AC501" i="27"/>
  <c r="Z501" i="27"/>
  <c r="S501" i="27"/>
  <c r="R501" i="27"/>
  <c r="Q501" i="27"/>
  <c r="P501" i="27"/>
  <c r="O501" i="27"/>
  <c r="N501" i="27"/>
  <c r="G501" i="27"/>
  <c r="E501" i="27"/>
  <c r="BS500" i="27"/>
  <c r="BF500" i="27"/>
  <c r="AF500" i="27"/>
  <c r="AC500" i="27"/>
  <c r="Z500" i="27"/>
  <c r="S500" i="27"/>
  <c r="R500" i="27"/>
  <c r="Q500" i="27"/>
  <c r="P500" i="27"/>
  <c r="O500" i="27"/>
  <c r="N500" i="27"/>
  <c r="G500" i="27"/>
  <c r="E500" i="27"/>
  <c r="BS499" i="27"/>
  <c r="BF499" i="27"/>
  <c r="AF499" i="27"/>
  <c r="AC499" i="27"/>
  <c r="Z499" i="27"/>
  <c r="S499" i="27"/>
  <c r="R499" i="27"/>
  <c r="Q499" i="27"/>
  <c r="P499" i="27"/>
  <c r="O499" i="27"/>
  <c r="N499" i="27"/>
  <c r="G499" i="27"/>
  <c r="E499" i="27"/>
  <c r="BS498" i="27"/>
  <c r="BF498" i="27"/>
  <c r="AF498" i="27"/>
  <c r="AC498" i="27"/>
  <c r="Z498" i="27"/>
  <c r="S498" i="27"/>
  <c r="R498" i="27"/>
  <c r="Q498" i="27"/>
  <c r="P498" i="27"/>
  <c r="O498" i="27"/>
  <c r="N498" i="27"/>
  <c r="G498" i="27"/>
  <c r="E498" i="27"/>
  <c r="BS497" i="27"/>
  <c r="BF497" i="27"/>
  <c r="AF497" i="27"/>
  <c r="AC497" i="27"/>
  <c r="Z497" i="27"/>
  <c r="S497" i="27"/>
  <c r="R497" i="27"/>
  <c r="Q497" i="27"/>
  <c r="P497" i="27"/>
  <c r="O497" i="27"/>
  <c r="N497" i="27"/>
  <c r="G497" i="27"/>
  <c r="E497" i="27"/>
  <c r="BS496" i="27"/>
  <c r="BF496" i="27"/>
  <c r="AF496" i="27"/>
  <c r="AC496" i="27"/>
  <c r="Z496" i="27"/>
  <c r="S496" i="27"/>
  <c r="R496" i="27"/>
  <c r="Q496" i="27"/>
  <c r="P496" i="27"/>
  <c r="O496" i="27"/>
  <c r="N496" i="27"/>
  <c r="G496" i="27"/>
  <c r="E496" i="27"/>
  <c r="BS495" i="27"/>
  <c r="BF495" i="27"/>
  <c r="AF495" i="27"/>
  <c r="AC495" i="27"/>
  <c r="Z495" i="27"/>
  <c r="S495" i="27"/>
  <c r="R495" i="27"/>
  <c r="Q495" i="27"/>
  <c r="P495" i="27"/>
  <c r="O495" i="27"/>
  <c r="N495" i="27"/>
  <c r="G495" i="27"/>
  <c r="E495" i="27"/>
  <c r="BS494" i="27"/>
  <c r="BF494" i="27"/>
  <c r="AF494" i="27"/>
  <c r="AC494" i="27"/>
  <c r="Z494" i="27"/>
  <c r="S494" i="27"/>
  <c r="E69" i="18" s="1"/>
  <c r="F69" i="18" s="1"/>
  <c r="R494" i="27"/>
  <c r="Q494" i="27"/>
  <c r="P494" i="27"/>
  <c r="O494" i="27"/>
  <c r="N494" i="27"/>
  <c r="G494" i="27"/>
  <c r="E494" i="27"/>
  <c r="BS493" i="27"/>
  <c r="BF493" i="27"/>
  <c r="AF493" i="27"/>
  <c r="AC493" i="27"/>
  <c r="Z493" i="27"/>
  <c r="S493" i="27"/>
  <c r="R493" i="27"/>
  <c r="Q493" i="27"/>
  <c r="P493" i="27"/>
  <c r="O493" i="27"/>
  <c r="N493" i="27"/>
  <c r="G493" i="27"/>
  <c r="E493" i="27"/>
  <c r="BS492" i="27"/>
  <c r="BF492" i="27"/>
  <c r="AF492" i="27"/>
  <c r="AC492" i="27"/>
  <c r="Z492" i="27"/>
  <c r="S492" i="27"/>
  <c r="E186" i="18" s="1"/>
  <c r="F186" i="18" s="1"/>
  <c r="R492" i="27"/>
  <c r="Q492" i="27"/>
  <c r="P492" i="27"/>
  <c r="O492" i="27"/>
  <c r="N492" i="27"/>
  <c r="G492" i="27"/>
  <c r="E492" i="27"/>
  <c r="BS491" i="27"/>
  <c r="BF491" i="27"/>
  <c r="AF491" i="27"/>
  <c r="AC491" i="27"/>
  <c r="Z491" i="27"/>
  <c r="S491" i="27"/>
  <c r="R491" i="27"/>
  <c r="Q491" i="27"/>
  <c r="P491" i="27"/>
  <c r="O491" i="27"/>
  <c r="N491" i="27"/>
  <c r="G491" i="27"/>
  <c r="E491" i="27"/>
  <c r="BS490" i="27"/>
  <c r="BF490" i="27"/>
  <c r="AF490" i="27"/>
  <c r="AC490" i="27"/>
  <c r="Z490" i="27"/>
  <c r="S490" i="27"/>
  <c r="R490" i="27"/>
  <c r="Q490" i="27"/>
  <c r="P490" i="27"/>
  <c r="O490" i="27"/>
  <c r="N490" i="27"/>
  <c r="G490" i="27"/>
  <c r="E490" i="27"/>
  <c r="BS489" i="27"/>
  <c r="BF489" i="27"/>
  <c r="AF489" i="27"/>
  <c r="AC489" i="27"/>
  <c r="Z489" i="27"/>
  <c r="S489" i="27"/>
  <c r="R489" i="27"/>
  <c r="Q489" i="27"/>
  <c r="P489" i="27"/>
  <c r="O489" i="27"/>
  <c r="N489" i="27"/>
  <c r="G489" i="27"/>
  <c r="E489" i="27"/>
  <c r="BS488" i="27"/>
  <c r="BF488" i="27"/>
  <c r="AF488" i="27"/>
  <c r="AC488" i="27"/>
  <c r="Z488" i="27"/>
  <c r="S488" i="27"/>
  <c r="R488" i="27"/>
  <c r="Q488" i="27"/>
  <c r="P488" i="27"/>
  <c r="O488" i="27"/>
  <c r="N488" i="27"/>
  <c r="G488" i="27"/>
  <c r="E488" i="27"/>
  <c r="BS487" i="27"/>
  <c r="BF487" i="27"/>
  <c r="AF487" i="27"/>
  <c r="AC487" i="27"/>
  <c r="Z487" i="27"/>
  <c r="S487" i="27"/>
  <c r="R487" i="27"/>
  <c r="Q487" i="27"/>
  <c r="P487" i="27"/>
  <c r="O487" i="27"/>
  <c r="N487" i="27"/>
  <c r="G487" i="27"/>
  <c r="E487" i="27"/>
  <c r="BS486" i="27"/>
  <c r="BF486" i="27"/>
  <c r="AF486" i="27"/>
  <c r="AC486" i="27"/>
  <c r="Z486" i="27"/>
  <c r="S486" i="27"/>
  <c r="R486" i="27"/>
  <c r="Q486" i="27"/>
  <c r="P486" i="27"/>
  <c r="O486" i="27"/>
  <c r="N486" i="27"/>
  <c r="G486" i="27"/>
  <c r="E486" i="27"/>
  <c r="BS485" i="27"/>
  <c r="BF485" i="27"/>
  <c r="AF485" i="27"/>
  <c r="AC485" i="27"/>
  <c r="Z485" i="27"/>
  <c r="S485" i="27"/>
  <c r="R485" i="27"/>
  <c r="Q485" i="27"/>
  <c r="P485" i="27"/>
  <c r="O485" i="27"/>
  <c r="N485" i="27"/>
  <c r="G485" i="27"/>
  <c r="E485" i="27"/>
  <c r="BS484" i="27"/>
  <c r="BF484" i="27"/>
  <c r="AF484" i="27"/>
  <c r="AC484" i="27"/>
  <c r="Z484" i="27"/>
  <c r="S484" i="27"/>
  <c r="R484" i="27"/>
  <c r="Q484" i="27"/>
  <c r="P484" i="27"/>
  <c r="O484" i="27"/>
  <c r="N484" i="27"/>
  <c r="G484" i="27"/>
  <c r="E484" i="27"/>
  <c r="BS483" i="27"/>
  <c r="BF483" i="27"/>
  <c r="AF483" i="27"/>
  <c r="AC483" i="27"/>
  <c r="Z483" i="27"/>
  <c r="S483" i="27"/>
  <c r="R483" i="27"/>
  <c r="Q483" i="27"/>
  <c r="P483" i="27"/>
  <c r="O483" i="27"/>
  <c r="N483" i="27"/>
  <c r="G483" i="27"/>
  <c r="E483" i="27"/>
  <c r="BS482" i="27"/>
  <c r="BF482" i="27"/>
  <c r="AF482" i="27"/>
  <c r="AC482" i="27"/>
  <c r="Z482" i="27"/>
  <c r="S482" i="27"/>
  <c r="R482" i="27"/>
  <c r="Q482" i="27"/>
  <c r="P482" i="27"/>
  <c r="O482" i="27"/>
  <c r="N482" i="27"/>
  <c r="G482" i="27"/>
  <c r="E482" i="27"/>
  <c r="BS481" i="27"/>
  <c r="BF481" i="27"/>
  <c r="AF481" i="27"/>
  <c r="AC481" i="27"/>
  <c r="Z481" i="27"/>
  <c r="S481" i="27"/>
  <c r="R481" i="27"/>
  <c r="Q481" i="27"/>
  <c r="P481" i="27"/>
  <c r="O481" i="27"/>
  <c r="N481" i="27"/>
  <c r="G481" i="27"/>
  <c r="E481" i="27"/>
  <c r="BS480" i="27"/>
  <c r="BF480" i="27"/>
  <c r="AF480" i="27"/>
  <c r="AC480" i="27"/>
  <c r="Z480" i="27"/>
  <c r="S480" i="27"/>
  <c r="R480" i="27"/>
  <c r="Q480" i="27"/>
  <c r="P480" i="27"/>
  <c r="O480" i="27"/>
  <c r="N480" i="27"/>
  <c r="G480" i="27"/>
  <c r="E480" i="27"/>
  <c r="BS479" i="27"/>
  <c r="BF479" i="27"/>
  <c r="AF479" i="27"/>
  <c r="AC479" i="27"/>
  <c r="Z479" i="27"/>
  <c r="S479" i="27"/>
  <c r="R479" i="27"/>
  <c r="Q479" i="27"/>
  <c r="P479" i="27"/>
  <c r="O479" i="27"/>
  <c r="N479" i="27"/>
  <c r="G479" i="27"/>
  <c r="E479" i="27"/>
  <c r="BS478" i="27"/>
  <c r="BF478" i="27"/>
  <c r="AF478" i="27"/>
  <c r="AC478" i="27"/>
  <c r="Z478" i="27"/>
  <c r="S478" i="27"/>
  <c r="R478" i="27"/>
  <c r="Q478" i="27"/>
  <c r="P478" i="27"/>
  <c r="O478" i="27"/>
  <c r="N478" i="27"/>
  <c r="G478" i="27"/>
  <c r="E478" i="27"/>
  <c r="BS477" i="27"/>
  <c r="BF477" i="27"/>
  <c r="AF477" i="27"/>
  <c r="AC477" i="27"/>
  <c r="Z477" i="27"/>
  <c r="S477" i="27"/>
  <c r="R477" i="27"/>
  <c r="Q477" i="27"/>
  <c r="P477" i="27"/>
  <c r="O477" i="27"/>
  <c r="N477" i="27"/>
  <c r="G477" i="27"/>
  <c r="E477" i="27"/>
  <c r="BS476" i="27"/>
  <c r="BF476" i="27"/>
  <c r="AF476" i="27"/>
  <c r="AC476" i="27"/>
  <c r="Z476" i="27"/>
  <c r="S476" i="27"/>
  <c r="R476" i="27"/>
  <c r="Q476" i="27"/>
  <c r="P476" i="27"/>
  <c r="O476" i="27"/>
  <c r="N476" i="27"/>
  <c r="G476" i="27"/>
  <c r="E476" i="27"/>
  <c r="BS475" i="27"/>
  <c r="BF475" i="27"/>
  <c r="AF475" i="27"/>
  <c r="AC475" i="27"/>
  <c r="Z475" i="27"/>
  <c r="S475" i="27"/>
  <c r="R475" i="27"/>
  <c r="Q475" i="27"/>
  <c r="P475" i="27"/>
  <c r="O475" i="27"/>
  <c r="N475" i="27"/>
  <c r="G475" i="27"/>
  <c r="E475" i="27"/>
  <c r="BS474" i="27"/>
  <c r="BF474" i="27"/>
  <c r="AF474" i="27"/>
  <c r="AC474" i="27"/>
  <c r="Z474" i="27"/>
  <c r="S474" i="27"/>
  <c r="R474" i="27"/>
  <c r="Q474" i="27"/>
  <c r="P474" i="27"/>
  <c r="O474" i="27"/>
  <c r="N474" i="27"/>
  <c r="G474" i="27"/>
  <c r="E474" i="27"/>
  <c r="BS473" i="27"/>
  <c r="BF473" i="27"/>
  <c r="AF473" i="27"/>
  <c r="AC473" i="27"/>
  <c r="Z473" i="27"/>
  <c r="S473" i="27"/>
  <c r="R473" i="27"/>
  <c r="Q473" i="27"/>
  <c r="P473" i="27"/>
  <c r="O473" i="27"/>
  <c r="N473" i="27"/>
  <c r="G473" i="27"/>
  <c r="E473" i="27"/>
  <c r="BS472" i="27"/>
  <c r="BF472" i="27"/>
  <c r="AF472" i="27"/>
  <c r="AC472" i="27"/>
  <c r="Z472" i="27"/>
  <c r="S472" i="27"/>
  <c r="R472" i="27"/>
  <c r="Q472" i="27"/>
  <c r="P472" i="27"/>
  <c r="O472" i="27"/>
  <c r="N472" i="27"/>
  <c r="G472" i="27"/>
  <c r="E472" i="27"/>
  <c r="BS471" i="27"/>
  <c r="BF471" i="27"/>
  <c r="AF471" i="27"/>
  <c r="AC471" i="27"/>
  <c r="Z471" i="27"/>
  <c r="S471" i="27"/>
  <c r="R471" i="27"/>
  <c r="Q471" i="27"/>
  <c r="P471" i="27"/>
  <c r="O471" i="27"/>
  <c r="N471" i="27"/>
  <c r="G471" i="27"/>
  <c r="E471" i="27"/>
  <c r="BS470" i="27"/>
  <c r="BF470" i="27"/>
  <c r="AF470" i="27"/>
  <c r="AC470" i="27"/>
  <c r="Z470" i="27"/>
  <c r="S470" i="27"/>
  <c r="R470" i="27"/>
  <c r="Q470" i="27"/>
  <c r="P470" i="27"/>
  <c r="O470" i="27"/>
  <c r="N470" i="27"/>
  <c r="G470" i="27"/>
  <c r="E470" i="27"/>
  <c r="BS469" i="27"/>
  <c r="BF469" i="27"/>
  <c r="AF469" i="27"/>
  <c r="AC469" i="27"/>
  <c r="Z469" i="27"/>
  <c r="S469" i="27"/>
  <c r="R469" i="27"/>
  <c r="Q469" i="27"/>
  <c r="P469" i="27"/>
  <c r="O469" i="27"/>
  <c r="N469" i="27"/>
  <c r="G469" i="27"/>
  <c r="E469" i="27"/>
  <c r="BS468" i="27"/>
  <c r="BF468" i="27"/>
  <c r="AF468" i="27"/>
  <c r="AC468" i="27"/>
  <c r="Z468" i="27"/>
  <c r="S468" i="27"/>
  <c r="R468" i="27"/>
  <c r="Q468" i="27"/>
  <c r="P468" i="27"/>
  <c r="O468" i="27"/>
  <c r="N468" i="27"/>
  <c r="G468" i="27"/>
  <c r="E468" i="27"/>
  <c r="BS467" i="27"/>
  <c r="BF467" i="27"/>
  <c r="AF467" i="27"/>
  <c r="AC467" i="27"/>
  <c r="Z467" i="27"/>
  <c r="S467" i="27"/>
  <c r="R467" i="27"/>
  <c r="Q467" i="27"/>
  <c r="P467" i="27"/>
  <c r="O467" i="27"/>
  <c r="N467" i="27"/>
  <c r="G467" i="27"/>
  <c r="E467" i="27"/>
  <c r="BS466" i="27"/>
  <c r="BF466" i="27"/>
  <c r="AF466" i="27"/>
  <c r="AC466" i="27"/>
  <c r="Z466" i="27"/>
  <c r="S466" i="27"/>
  <c r="R466" i="27"/>
  <c r="Q466" i="27"/>
  <c r="P466" i="27"/>
  <c r="O466" i="27"/>
  <c r="N466" i="27"/>
  <c r="G466" i="27"/>
  <c r="E466" i="27"/>
  <c r="BS465" i="27"/>
  <c r="BF465" i="27"/>
  <c r="AF465" i="27"/>
  <c r="AC465" i="27"/>
  <c r="Z465" i="27"/>
  <c r="S465" i="27"/>
  <c r="R465" i="27"/>
  <c r="Q465" i="27"/>
  <c r="P465" i="27"/>
  <c r="O465" i="27"/>
  <c r="N465" i="27"/>
  <c r="G465" i="27"/>
  <c r="E465" i="27"/>
  <c r="BS464" i="27"/>
  <c r="BF464" i="27"/>
  <c r="AF464" i="27"/>
  <c r="AC464" i="27"/>
  <c r="Z464" i="27"/>
  <c r="S464" i="27"/>
  <c r="R464" i="27"/>
  <c r="Q464" i="27"/>
  <c r="P464" i="27"/>
  <c r="O464" i="27"/>
  <c r="N464" i="27"/>
  <c r="G464" i="27"/>
  <c r="E464" i="27"/>
  <c r="BS463" i="27"/>
  <c r="BF463" i="27"/>
  <c r="AF463" i="27"/>
  <c r="AC463" i="27"/>
  <c r="Z463" i="27"/>
  <c r="S463" i="27"/>
  <c r="R463" i="27"/>
  <c r="Q463" i="27"/>
  <c r="P463" i="27"/>
  <c r="O463" i="27"/>
  <c r="N463" i="27"/>
  <c r="G463" i="27"/>
  <c r="E463" i="27"/>
  <c r="BS462" i="27"/>
  <c r="BF462" i="27"/>
  <c r="AF462" i="27"/>
  <c r="AC462" i="27"/>
  <c r="Z462" i="27"/>
  <c r="S462" i="27"/>
  <c r="R462" i="27"/>
  <c r="Q462" i="27"/>
  <c r="P462" i="27"/>
  <c r="O462" i="27"/>
  <c r="N462" i="27"/>
  <c r="G462" i="27"/>
  <c r="E462" i="27"/>
  <c r="BS461" i="27"/>
  <c r="BF461" i="27"/>
  <c r="AF461" i="27"/>
  <c r="AC461" i="27"/>
  <c r="Z461" i="27"/>
  <c r="S461" i="27"/>
  <c r="R461" i="27"/>
  <c r="Q461" i="27"/>
  <c r="P461" i="27"/>
  <c r="O461" i="27"/>
  <c r="N461" i="27"/>
  <c r="G461" i="27"/>
  <c r="E461" i="27"/>
  <c r="BS460" i="27"/>
  <c r="BF460" i="27"/>
  <c r="AF460" i="27"/>
  <c r="AC460" i="27"/>
  <c r="Z460" i="27"/>
  <c r="S460" i="27"/>
  <c r="R460" i="27"/>
  <c r="Q460" i="27"/>
  <c r="P460" i="27"/>
  <c r="O460" i="27"/>
  <c r="N460" i="27"/>
  <c r="G460" i="27"/>
  <c r="E460" i="27"/>
  <c r="BS459" i="27"/>
  <c r="BF459" i="27"/>
  <c r="AF459" i="27"/>
  <c r="AC459" i="27"/>
  <c r="Z459" i="27"/>
  <c r="S459" i="27"/>
  <c r="R459" i="27"/>
  <c r="Q459" i="27"/>
  <c r="P459" i="27"/>
  <c r="O459" i="27"/>
  <c r="N459" i="27"/>
  <c r="G459" i="27"/>
  <c r="E459" i="27"/>
  <c r="BS458" i="27"/>
  <c r="BF458" i="27"/>
  <c r="AF458" i="27"/>
  <c r="AC458" i="27"/>
  <c r="Z458" i="27"/>
  <c r="S458" i="27"/>
  <c r="R458" i="27"/>
  <c r="Q458" i="27"/>
  <c r="P458" i="27"/>
  <c r="O458" i="27"/>
  <c r="N458" i="27"/>
  <c r="G458" i="27"/>
  <c r="E458" i="27"/>
  <c r="BS457" i="27"/>
  <c r="BF457" i="27"/>
  <c r="AF457" i="27"/>
  <c r="AC457" i="27"/>
  <c r="Z457" i="27"/>
  <c r="S457" i="27"/>
  <c r="R457" i="27"/>
  <c r="Q457" i="27"/>
  <c r="P457" i="27"/>
  <c r="O457" i="27"/>
  <c r="N457" i="27"/>
  <c r="G457" i="27"/>
  <c r="E457" i="27"/>
  <c r="BS456" i="27"/>
  <c r="BF456" i="27"/>
  <c r="AF456" i="27"/>
  <c r="AC456" i="27"/>
  <c r="Z456" i="27"/>
  <c r="S456" i="27"/>
  <c r="R456" i="27"/>
  <c r="Q456" i="27"/>
  <c r="P456" i="27"/>
  <c r="O456" i="27"/>
  <c r="N456" i="27"/>
  <c r="G456" i="27"/>
  <c r="E456" i="27"/>
  <c r="BS455" i="27"/>
  <c r="BF455" i="27"/>
  <c r="AF455" i="27"/>
  <c r="AC455" i="27"/>
  <c r="Z455" i="27"/>
  <c r="S455" i="27"/>
  <c r="R455" i="27"/>
  <c r="Q455" i="27"/>
  <c r="P455" i="27"/>
  <c r="O455" i="27"/>
  <c r="N455" i="27"/>
  <c r="G455" i="27"/>
  <c r="E455" i="27"/>
  <c r="BS454" i="27"/>
  <c r="BF454" i="27"/>
  <c r="AF454" i="27"/>
  <c r="AC454" i="27"/>
  <c r="Z454" i="27"/>
  <c r="S454" i="27"/>
  <c r="R454" i="27"/>
  <c r="Q454" i="27"/>
  <c r="P454" i="27"/>
  <c r="O454" i="27"/>
  <c r="N454" i="27"/>
  <c r="G454" i="27"/>
  <c r="E454" i="27"/>
  <c r="BS453" i="27"/>
  <c r="BF453" i="27"/>
  <c r="AF453" i="27"/>
  <c r="AC453" i="27"/>
  <c r="Z453" i="27"/>
  <c r="S453" i="27"/>
  <c r="R453" i="27"/>
  <c r="Q453" i="27"/>
  <c r="P453" i="27"/>
  <c r="O453" i="27"/>
  <c r="N453" i="27"/>
  <c r="G453" i="27"/>
  <c r="E453" i="27"/>
  <c r="BS452" i="27"/>
  <c r="BF452" i="27"/>
  <c r="AF452" i="27"/>
  <c r="AC452" i="27"/>
  <c r="Z452" i="27"/>
  <c r="S452" i="27"/>
  <c r="R452" i="27"/>
  <c r="Q452" i="27"/>
  <c r="P452" i="27"/>
  <c r="O452" i="27"/>
  <c r="N452" i="27"/>
  <c r="AK452" i="27"/>
  <c r="G452" i="27"/>
  <c r="E452" i="27"/>
  <c r="BS451" i="27"/>
  <c r="BF451" i="27"/>
  <c r="AF451" i="27"/>
  <c r="AC451" i="27"/>
  <c r="Z451" i="27"/>
  <c r="S451" i="27"/>
  <c r="R451" i="27"/>
  <c r="Q451" i="27"/>
  <c r="P451" i="27"/>
  <c r="O451" i="27"/>
  <c r="N451" i="27"/>
  <c r="G451" i="27"/>
  <c r="E451" i="27"/>
  <c r="BS450" i="27"/>
  <c r="BF450" i="27"/>
  <c r="AF450" i="27"/>
  <c r="AC450" i="27"/>
  <c r="Z450" i="27"/>
  <c r="S450" i="27"/>
  <c r="R450" i="27"/>
  <c r="Q450" i="27"/>
  <c r="P450" i="27"/>
  <c r="O450" i="27"/>
  <c r="N450" i="27"/>
  <c r="G450" i="27"/>
  <c r="E450" i="27"/>
  <c r="BS449" i="27"/>
  <c r="BF449" i="27"/>
  <c r="AF449" i="27"/>
  <c r="AC449" i="27"/>
  <c r="Z449" i="27"/>
  <c r="S449" i="27"/>
  <c r="R449" i="27"/>
  <c r="Q449" i="27"/>
  <c r="P449" i="27"/>
  <c r="O449" i="27"/>
  <c r="N449" i="27"/>
  <c r="G449" i="27"/>
  <c r="E449" i="27"/>
  <c r="BS448" i="27"/>
  <c r="BF448" i="27"/>
  <c r="AF448" i="27"/>
  <c r="AC448" i="27"/>
  <c r="Z448" i="27"/>
  <c r="S448" i="27"/>
  <c r="R448" i="27"/>
  <c r="Q448" i="27"/>
  <c r="P448" i="27"/>
  <c r="O448" i="27"/>
  <c r="N448" i="27"/>
  <c r="G448" i="27"/>
  <c r="E448" i="27"/>
  <c r="BS447" i="27"/>
  <c r="BF447" i="27"/>
  <c r="AF447" i="27"/>
  <c r="AC447" i="27"/>
  <c r="Z447" i="27"/>
  <c r="S447" i="27"/>
  <c r="R447" i="27"/>
  <c r="Q447" i="27"/>
  <c r="P447" i="27"/>
  <c r="O447" i="27"/>
  <c r="N447" i="27"/>
  <c r="G447" i="27"/>
  <c r="E447" i="27"/>
  <c r="BS446" i="27"/>
  <c r="BF446" i="27"/>
  <c r="AF446" i="27"/>
  <c r="AC446" i="27"/>
  <c r="Z446" i="27"/>
  <c r="S446" i="27"/>
  <c r="R446" i="27"/>
  <c r="Q446" i="27"/>
  <c r="P446" i="27"/>
  <c r="O446" i="27"/>
  <c r="N446" i="27"/>
  <c r="G446" i="27"/>
  <c r="E446" i="27"/>
  <c r="BS445" i="27"/>
  <c r="BF445" i="27"/>
  <c r="AF445" i="27"/>
  <c r="AC445" i="27"/>
  <c r="Z445" i="27"/>
  <c r="S445" i="27"/>
  <c r="R445" i="27"/>
  <c r="Q445" i="27"/>
  <c r="P445" i="27"/>
  <c r="O445" i="27"/>
  <c r="N445" i="27"/>
  <c r="G445" i="27"/>
  <c r="E445" i="27"/>
  <c r="BS444" i="27"/>
  <c r="BF444" i="27"/>
  <c r="AF444" i="27"/>
  <c r="AC444" i="27"/>
  <c r="Z444" i="27"/>
  <c r="S444" i="27"/>
  <c r="R444" i="27"/>
  <c r="Q444" i="27"/>
  <c r="P444" i="27"/>
  <c r="O444" i="27"/>
  <c r="N444" i="27"/>
  <c r="G444" i="27"/>
  <c r="E444" i="27"/>
  <c r="BS443" i="27"/>
  <c r="BF443" i="27"/>
  <c r="AF443" i="27"/>
  <c r="AC443" i="27"/>
  <c r="Z443" i="27"/>
  <c r="S443" i="27"/>
  <c r="R443" i="27"/>
  <c r="Q443" i="27"/>
  <c r="P443" i="27"/>
  <c r="O443" i="27"/>
  <c r="N443" i="27"/>
  <c r="G443" i="27"/>
  <c r="E443" i="27"/>
  <c r="BS442" i="27"/>
  <c r="BF442" i="27"/>
  <c r="AF442" i="27"/>
  <c r="AC442" i="27"/>
  <c r="Z442" i="27"/>
  <c r="S442" i="27"/>
  <c r="R442" i="27"/>
  <c r="Q442" i="27"/>
  <c r="P442" i="27"/>
  <c r="O442" i="27"/>
  <c r="N442" i="27"/>
  <c r="G442" i="27"/>
  <c r="E442" i="27"/>
  <c r="BS441" i="27"/>
  <c r="BF441" i="27"/>
  <c r="AF441" i="27"/>
  <c r="AC441" i="27"/>
  <c r="Z441" i="27"/>
  <c r="S441" i="27"/>
  <c r="R441" i="27"/>
  <c r="Q441" i="27"/>
  <c r="P441" i="27"/>
  <c r="O441" i="27"/>
  <c r="N441" i="27"/>
  <c r="G441" i="27"/>
  <c r="E441" i="27"/>
  <c r="BS440" i="27"/>
  <c r="BF440" i="27"/>
  <c r="AF440" i="27"/>
  <c r="AC440" i="27"/>
  <c r="Z440" i="27"/>
  <c r="S440" i="27"/>
  <c r="R440" i="27"/>
  <c r="Q440" i="27"/>
  <c r="P440" i="27"/>
  <c r="O440" i="27"/>
  <c r="N440" i="27"/>
  <c r="G440" i="27"/>
  <c r="E440" i="27"/>
  <c r="BS439" i="27"/>
  <c r="BF439" i="27"/>
  <c r="AF439" i="27"/>
  <c r="AC439" i="27"/>
  <c r="Z439" i="27"/>
  <c r="S439" i="27"/>
  <c r="R439" i="27"/>
  <c r="Q439" i="27"/>
  <c r="P439" i="27"/>
  <c r="O439" i="27"/>
  <c r="N439" i="27"/>
  <c r="G439" i="27"/>
  <c r="E439" i="27"/>
  <c r="BS438" i="27"/>
  <c r="BF438" i="27"/>
  <c r="AF438" i="27"/>
  <c r="AC438" i="27"/>
  <c r="Z438" i="27"/>
  <c r="S438" i="27"/>
  <c r="R438" i="27"/>
  <c r="Q438" i="27"/>
  <c r="P438" i="27"/>
  <c r="O438" i="27"/>
  <c r="N438" i="27"/>
  <c r="G438" i="27"/>
  <c r="E438" i="27"/>
  <c r="BS437" i="27"/>
  <c r="BF437" i="27"/>
  <c r="AF437" i="27"/>
  <c r="AC437" i="27"/>
  <c r="Z437" i="27"/>
  <c r="S437" i="27"/>
  <c r="R437" i="27"/>
  <c r="Q437" i="27"/>
  <c r="P437" i="27"/>
  <c r="O437" i="27"/>
  <c r="N437" i="27"/>
  <c r="G437" i="27"/>
  <c r="E437" i="27"/>
  <c r="BS436" i="27"/>
  <c r="BF436" i="27"/>
  <c r="AF436" i="27"/>
  <c r="AC436" i="27"/>
  <c r="Z436" i="27"/>
  <c r="S436" i="27"/>
  <c r="R436" i="27"/>
  <c r="Q436" i="27"/>
  <c r="P436" i="27"/>
  <c r="O436" i="27"/>
  <c r="N436" i="27"/>
  <c r="G436" i="27"/>
  <c r="E436" i="27"/>
  <c r="BS435" i="27"/>
  <c r="BF435" i="27"/>
  <c r="AF435" i="27"/>
  <c r="AC435" i="27"/>
  <c r="Z435" i="27"/>
  <c r="S435" i="27"/>
  <c r="E181" i="18" s="1"/>
  <c r="F181" i="18" s="1"/>
  <c r="R435" i="27"/>
  <c r="Q435" i="27"/>
  <c r="P435" i="27"/>
  <c r="O435" i="27"/>
  <c r="N435" i="27"/>
  <c r="G435" i="27"/>
  <c r="E435" i="27"/>
  <c r="BS434" i="27"/>
  <c r="BF434" i="27"/>
  <c r="AF434" i="27"/>
  <c r="AC434" i="27"/>
  <c r="Z434" i="27"/>
  <c r="S434" i="27"/>
  <c r="R434" i="27"/>
  <c r="Q434" i="27"/>
  <c r="P434" i="27"/>
  <c r="O434" i="27"/>
  <c r="N434" i="27"/>
  <c r="G434" i="27"/>
  <c r="E434" i="27"/>
  <c r="BS433" i="27"/>
  <c r="BF433" i="27"/>
  <c r="AF433" i="27"/>
  <c r="AC433" i="27"/>
  <c r="Z433" i="27"/>
  <c r="S433" i="27"/>
  <c r="R433" i="27"/>
  <c r="Q433" i="27"/>
  <c r="P433" i="27"/>
  <c r="O433" i="27"/>
  <c r="N433" i="27"/>
  <c r="G433" i="27"/>
  <c r="E433" i="27"/>
  <c r="BS432" i="27"/>
  <c r="BF432" i="27"/>
  <c r="AF432" i="27"/>
  <c r="AC432" i="27"/>
  <c r="Z432" i="27"/>
  <c r="S432" i="27"/>
  <c r="R432" i="27"/>
  <c r="Q432" i="27"/>
  <c r="P432" i="27"/>
  <c r="O432" i="27"/>
  <c r="N432" i="27"/>
  <c r="G432" i="27"/>
  <c r="E432" i="27"/>
  <c r="BS431" i="27"/>
  <c r="BF431" i="27"/>
  <c r="AF431" i="27"/>
  <c r="AC431" i="27"/>
  <c r="Z431" i="27"/>
  <c r="S431" i="27"/>
  <c r="R431" i="27"/>
  <c r="Q431" i="27"/>
  <c r="P431" i="27"/>
  <c r="O431" i="27"/>
  <c r="N431" i="27"/>
  <c r="G431" i="27"/>
  <c r="E431" i="27"/>
  <c r="BS430" i="27"/>
  <c r="BF430" i="27"/>
  <c r="AF430" i="27"/>
  <c r="AC430" i="27"/>
  <c r="Z430" i="27"/>
  <c r="S430" i="27"/>
  <c r="R430" i="27"/>
  <c r="Q430" i="27"/>
  <c r="P430" i="27"/>
  <c r="O430" i="27"/>
  <c r="N430" i="27"/>
  <c r="G430" i="27"/>
  <c r="E430" i="27"/>
  <c r="BS429" i="27"/>
  <c r="BF429" i="27"/>
  <c r="AF429" i="27"/>
  <c r="AC429" i="27"/>
  <c r="Z429" i="27"/>
  <c r="S429" i="27"/>
  <c r="R429" i="27"/>
  <c r="Q429" i="27"/>
  <c r="P429" i="27"/>
  <c r="O429" i="27"/>
  <c r="N429" i="27"/>
  <c r="G429" i="27"/>
  <c r="E429" i="27"/>
  <c r="BS428" i="27"/>
  <c r="BF428" i="27"/>
  <c r="AF428" i="27"/>
  <c r="AC428" i="27"/>
  <c r="Z428" i="27"/>
  <c r="S428" i="27"/>
  <c r="E183" i="18" s="1"/>
  <c r="F183" i="18" s="1"/>
  <c r="R428" i="27"/>
  <c r="Q428" i="27"/>
  <c r="P428" i="27"/>
  <c r="O428" i="27"/>
  <c r="N428" i="27"/>
  <c r="G428" i="27"/>
  <c r="E428" i="27"/>
  <c r="BS427" i="27"/>
  <c r="BF427" i="27"/>
  <c r="AF427" i="27"/>
  <c r="AC427" i="27"/>
  <c r="Z427" i="27"/>
  <c r="S427" i="27"/>
  <c r="R427" i="27"/>
  <c r="Q427" i="27"/>
  <c r="P427" i="27"/>
  <c r="O427" i="27"/>
  <c r="N427" i="27"/>
  <c r="G427" i="27"/>
  <c r="E427" i="27"/>
  <c r="BS426" i="27"/>
  <c r="BF426" i="27"/>
  <c r="AF426" i="27"/>
  <c r="AC426" i="27"/>
  <c r="Z426" i="27"/>
  <c r="S426" i="27"/>
  <c r="R426" i="27"/>
  <c r="Q426" i="27"/>
  <c r="P426" i="27"/>
  <c r="O426" i="27"/>
  <c r="N426" i="27"/>
  <c r="G426" i="27"/>
  <c r="E426" i="27"/>
  <c r="BS425" i="27"/>
  <c r="BF425" i="27"/>
  <c r="AF425" i="27"/>
  <c r="AC425" i="27"/>
  <c r="Z425" i="27"/>
  <c r="S425" i="27"/>
  <c r="R425" i="27"/>
  <c r="Q425" i="27"/>
  <c r="P425" i="27"/>
  <c r="O425" i="27"/>
  <c r="N425" i="27"/>
  <c r="G425" i="27"/>
  <c r="E425" i="27"/>
  <c r="BS424" i="27"/>
  <c r="BF424" i="27"/>
  <c r="AF424" i="27"/>
  <c r="AC424" i="27"/>
  <c r="Z424" i="27"/>
  <c r="S424" i="27"/>
  <c r="R424" i="27"/>
  <c r="Q424" i="27"/>
  <c r="P424" i="27"/>
  <c r="O424" i="27"/>
  <c r="N424" i="27"/>
  <c r="G424" i="27"/>
  <c r="E424" i="27"/>
  <c r="BS423" i="27"/>
  <c r="BF423" i="27"/>
  <c r="AF423" i="27"/>
  <c r="AC423" i="27"/>
  <c r="Z423" i="27"/>
  <c r="S423" i="27"/>
  <c r="R423" i="27"/>
  <c r="Q423" i="27"/>
  <c r="P423" i="27"/>
  <c r="O423" i="27"/>
  <c r="N423" i="27"/>
  <c r="G423" i="27"/>
  <c r="E423" i="27"/>
  <c r="BS422" i="27"/>
  <c r="BF422" i="27"/>
  <c r="AF422" i="27"/>
  <c r="AC422" i="27"/>
  <c r="Z422" i="27"/>
  <c r="S422" i="27"/>
  <c r="R422" i="27"/>
  <c r="Q422" i="27"/>
  <c r="P422" i="27"/>
  <c r="O422" i="27"/>
  <c r="N422" i="27"/>
  <c r="G422" i="27"/>
  <c r="E422" i="27"/>
  <c r="BS421" i="27"/>
  <c r="BF421" i="27"/>
  <c r="AF421" i="27"/>
  <c r="AC421" i="27"/>
  <c r="Z421" i="27"/>
  <c r="S421" i="27"/>
  <c r="R421" i="27"/>
  <c r="Q421" i="27"/>
  <c r="P421" i="27"/>
  <c r="O421" i="27"/>
  <c r="N421" i="27"/>
  <c r="G421" i="27"/>
  <c r="E421" i="27"/>
  <c r="BS420" i="27"/>
  <c r="BF420" i="27"/>
  <c r="AF420" i="27"/>
  <c r="AC420" i="27"/>
  <c r="Z420" i="27"/>
  <c r="S420" i="27"/>
  <c r="R420" i="27"/>
  <c r="Q420" i="27"/>
  <c r="P420" i="27"/>
  <c r="O420" i="27"/>
  <c r="N420" i="27"/>
  <c r="G420" i="27"/>
  <c r="E420" i="27"/>
  <c r="BS419" i="27"/>
  <c r="BF419" i="27"/>
  <c r="AF419" i="27"/>
  <c r="AC419" i="27"/>
  <c r="Z419" i="27"/>
  <c r="S419" i="27"/>
  <c r="R419" i="27"/>
  <c r="Q419" i="27"/>
  <c r="P419" i="27"/>
  <c r="O419" i="27"/>
  <c r="N419" i="27"/>
  <c r="G419" i="27"/>
  <c r="E419" i="27"/>
  <c r="BS418" i="27"/>
  <c r="BF418" i="27"/>
  <c r="AF418" i="27"/>
  <c r="AC418" i="27"/>
  <c r="Z418" i="27"/>
  <c r="S418" i="27"/>
  <c r="R418" i="27"/>
  <c r="Q418" i="27"/>
  <c r="P418" i="27"/>
  <c r="O418" i="27"/>
  <c r="N418" i="27"/>
  <c r="G418" i="27"/>
  <c r="E418" i="27"/>
  <c r="BS417" i="27"/>
  <c r="BF417" i="27"/>
  <c r="AF417" i="27"/>
  <c r="AC417" i="27"/>
  <c r="Z417" i="27"/>
  <c r="S417" i="27"/>
  <c r="R417" i="27"/>
  <c r="Q417" i="27"/>
  <c r="P417" i="27"/>
  <c r="O417" i="27"/>
  <c r="N417" i="27"/>
  <c r="G417" i="27"/>
  <c r="E417" i="27"/>
  <c r="BS416" i="27"/>
  <c r="BF416" i="27"/>
  <c r="AF416" i="27"/>
  <c r="AC416" i="27"/>
  <c r="Z416" i="27"/>
  <c r="S416" i="27"/>
  <c r="R416" i="27"/>
  <c r="Q416" i="27"/>
  <c r="P416" i="27"/>
  <c r="O416" i="27"/>
  <c r="N416" i="27"/>
  <c r="G416" i="27"/>
  <c r="E416" i="27"/>
  <c r="BS415" i="27"/>
  <c r="BF415" i="27"/>
  <c r="AF415" i="27"/>
  <c r="AC415" i="27"/>
  <c r="Z415" i="27"/>
  <c r="S415" i="27"/>
  <c r="R415" i="27"/>
  <c r="Q415" i="27"/>
  <c r="P415" i="27"/>
  <c r="O415" i="27"/>
  <c r="N415" i="27"/>
  <c r="G415" i="27"/>
  <c r="E415" i="27"/>
  <c r="BS414" i="27"/>
  <c r="BF414" i="27"/>
  <c r="AF414" i="27"/>
  <c r="AC414" i="27"/>
  <c r="Z414" i="27"/>
  <c r="S414" i="27"/>
  <c r="R414" i="27"/>
  <c r="Q414" i="27"/>
  <c r="P414" i="27"/>
  <c r="O414" i="27"/>
  <c r="N414" i="27"/>
  <c r="G414" i="27"/>
  <c r="E414" i="27"/>
  <c r="BS413" i="27"/>
  <c r="BF413" i="27"/>
  <c r="AF413" i="27"/>
  <c r="AC413" i="27"/>
  <c r="Z413" i="27"/>
  <c r="S413" i="27"/>
  <c r="R413" i="27"/>
  <c r="Q413" i="27"/>
  <c r="P413" i="27"/>
  <c r="O413" i="27"/>
  <c r="N413" i="27"/>
  <c r="G413" i="27"/>
  <c r="E413" i="27"/>
  <c r="BS412" i="27"/>
  <c r="BF412" i="27"/>
  <c r="AF412" i="27"/>
  <c r="AC412" i="27"/>
  <c r="Z412" i="27"/>
  <c r="S412" i="27"/>
  <c r="R412" i="27"/>
  <c r="Q412" i="27"/>
  <c r="P412" i="27"/>
  <c r="O412" i="27"/>
  <c r="N412" i="27"/>
  <c r="G412" i="27"/>
  <c r="E412" i="27"/>
  <c r="BS411" i="27"/>
  <c r="BF411" i="27"/>
  <c r="AF411" i="27"/>
  <c r="AC411" i="27"/>
  <c r="Z411" i="27"/>
  <c r="S411" i="27"/>
  <c r="R411" i="27"/>
  <c r="Q411" i="27"/>
  <c r="P411" i="27"/>
  <c r="O411" i="27"/>
  <c r="N411" i="27"/>
  <c r="G411" i="27"/>
  <c r="E411" i="27"/>
  <c r="BS410" i="27"/>
  <c r="BF410" i="27"/>
  <c r="AF410" i="27"/>
  <c r="AC410" i="27"/>
  <c r="Z410" i="27"/>
  <c r="S410" i="27"/>
  <c r="R410" i="27"/>
  <c r="Q410" i="27"/>
  <c r="P410" i="27"/>
  <c r="O410" i="27"/>
  <c r="N410" i="27"/>
  <c r="G410" i="27"/>
  <c r="E410" i="27"/>
  <c r="BS409" i="27"/>
  <c r="BF409" i="27"/>
  <c r="AF409" i="27"/>
  <c r="AC409" i="27"/>
  <c r="Z409" i="27"/>
  <c r="S409" i="27"/>
  <c r="R409" i="27"/>
  <c r="Q409" i="27"/>
  <c r="P409" i="27"/>
  <c r="O409" i="27"/>
  <c r="N409" i="27"/>
  <c r="G409" i="27"/>
  <c r="E409" i="27"/>
  <c r="BS408" i="27"/>
  <c r="BF408" i="27"/>
  <c r="AF408" i="27"/>
  <c r="AC408" i="27"/>
  <c r="Z408" i="27"/>
  <c r="S408" i="27"/>
  <c r="R408" i="27"/>
  <c r="Q408" i="27"/>
  <c r="P408" i="27"/>
  <c r="O408" i="27"/>
  <c r="N408" i="27"/>
  <c r="G408" i="27"/>
  <c r="E408" i="27"/>
  <c r="BS407" i="27"/>
  <c r="BF407" i="27"/>
  <c r="AF407" i="27"/>
  <c r="AC407" i="27"/>
  <c r="Z407" i="27"/>
  <c r="S407" i="27"/>
  <c r="R407" i="27"/>
  <c r="Q407" i="27"/>
  <c r="P407" i="27"/>
  <c r="O407" i="27"/>
  <c r="N407" i="27"/>
  <c r="G407" i="27"/>
  <c r="E407" i="27"/>
  <c r="BS406" i="27"/>
  <c r="BF406" i="27"/>
  <c r="AF406" i="27"/>
  <c r="AC406" i="27"/>
  <c r="Z406" i="27"/>
  <c r="S406" i="27"/>
  <c r="R406" i="27"/>
  <c r="Q406" i="27"/>
  <c r="P406" i="27"/>
  <c r="O406" i="27"/>
  <c r="N406" i="27"/>
  <c r="G406" i="27"/>
  <c r="E406" i="27"/>
  <c r="BS405" i="27"/>
  <c r="BF405" i="27"/>
  <c r="AF405" i="27"/>
  <c r="AC405" i="27"/>
  <c r="Z405" i="27"/>
  <c r="S405" i="27"/>
  <c r="R405" i="27"/>
  <c r="Q405" i="27"/>
  <c r="P405" i="27"/>
  <c r="O405" i="27"/>
  <c r="N405" i="27"/>
  <c r="G405" i="27"/>
  <c r="E405" i="27"/>
  <c r="BS404" i="27"/>
  <c r="BF404" i="27"/>
  <c r="AF404" i="27"/>
  <c r="AC404" i="27"/>
  <c r="Z404" i="27"/>
  <c r="S404" i="27"/>
  <c r="R404" i="27"/>
  <c r="Q404" i="27"/>
  <c r="P404" i="27"/>
  <c r="O404" i="27"/>
  <c r="N404" i="27"/>
  <c r="G404" i="27"/>
  <c r="E404" i="27"/>
  <c r="BS403" i="27"/>
  <c r="BF403" i="27"/>
  <c r="AF403" i="27"/>
  <c r="AC403" i="27"/>
  <c r="Z403" i="27"/>
  <c r="S403" i="27"/>
  <c r="R403" i="27"/>
  <c r="Q403" i="27"/>
  <c r="P403" i="27"/>
  <c r="O403" i="27"/>
  <c r="N403" i="27"/>
  <c r="G403" i="27"/>
  <c r="E403" i="27"/>
  <c r="BS402" i="27"/>
  <c r="BF402" i="27"/>
  <c r="AF402" i="27"/>
  <c r="AC402" i="27"/>
  <c r="Z402" i="27"/>
  <c r="S402" i="27"/>
  <c r="R402" i="27"/>
  <c r="Q402" i="27"/>
  <c r="P402" i="27"/>
  <c r="O402" i="27"/>
  <c r="N402" i="27"/>
  <c r="G402" i="27"/>
  <c r="E402" i="27"/>
  <c r="BS401" i="27"/>
  <c r="BF401" i="27"/>
  <c r="AF401" i="27"/>
  <c r="AC401" i="27"/>
  <c r="Z401" i="27"/>
  <c r="S401" i="27"/>
  <c r="R401" i="27"/>
  <c r="Q401" i="27"/>
  <c r="P401" i="27"/>
  <c r="O401" i="27"/>
  <c r="N401" i="27"/>
  <c r="G401" i="27"/>
  <c r="E401" i="27"/>
  <c r="BS400" i="27"/>
  <c r="BF400" i="27"/>
  <c r="AF400" i="27"/>
  <c r="AC400" i="27"/>
  <c r="Z400" i="27"/>
  <c r="S400" i="27"/>
  <c r="R400" i="27"/>
  <c r="Q400" i="27"/>
  <c r="P400" i="27"/>
  <c r="O400" i="27"/>
  <c r="N400" i="27"/>
  <c r="G400" i="27"/>
  <c r="E400" i="27"/>
  <c r="BS399" i="27"/>
  <c r="BF399" i="27"/>
  <c r="AF399" i="27"/>
  <c r="AC399" i="27"/>
  <c r="Z399" i="27"/>
  <c r="S399" i="27"/>
  <c r="R399" i="27"/>
  <c r="Q399" i="27"/>
  <c r="P399" i="27"/>
  <c r="O399" i="27"/>
  <c r="N399" i="27"/>
  <c r="G399" i="27"/>
  <c r="E399" i="27"/>
  <c r="BS398" i="27"/>
  <c r="BF398" i="27"/>
  <c r="AF398" i="27"/>
  <c r="AC398" i="27"/>
  <c r="Z398" i="27"/>
  <c r="S398" i="27"/>
  <c r="R398" i="27"/>
  <c r="Q398" i="27"/>
  <c r="P398" i="27"/>
  <c r="O398" i="27"/>
  <c r="N398" i="27"/>
  <c r="G398" i="27"/>
  <c r="E398" i="27"/>
  <c r="BS397" i="27"/>
  <c r="BF397" i="27"/>
  <c r="AF397" i="27"/>
  <c r="AC397" i="27"/>
  <c r="Z397" i="27"/>
  <c r="S397" i="27"/>
  <c r="R397" i="27"/>
  <c r="Q397" i="27"/>
  <c r="P397" i="27"/>
  <c r="O397" i="27"/>
  <c r="N397" i="27"/>
  <c r="G397" i="27"/>
  <c r="E397" i="27"/>
  <c r="BS396" i="27"/>
  <c r="BF396" i="27"/>
  <c r="AF396" i="27"/>
  <c r="AC396" i="27"/>
  <c r="Z396" i="27"/>
  <c r="S396" i="27"/>
  <c r="R396" i="27"/>
  <c r="Q396" i="27"/>
  <c r="P396" i="27"/>
  <c r="O396" i="27"/>
  <c r="N396" i="27"/>
  <c r="G396" i="27"/>
  <c r="E396" i="27"/>
  <c r="BS395" i="27"/>
  <c r="BF395" i="27"/>
  <c r="AF395" i="27"/>
  <c r="AC395" i="27"/>
  <c r="Z395" i="27"/>
  <c r="S395" i="27"/>
  <c r="R395" i="27"/>
  <c r="Q395" i="27"/>
  <c r="P395" i="27"/>
  <c r="O395" i="27"/>
  <c r="N395" i="27"/>
  <c r="G395" i="27"/>
  <c r="E395" i="27"/>
  <c r="BS394" i="27"/>
  <c r="BF394" i="27"/>
  <c r="AF394" i="27"/>
  <c r="AC394" i="27"/>
  <c r="Z394" i="27"/>
  <c r="S394" i="27"/>
  <c r="R394" i="27"/>
  <c r="Q394" i="27"/>
  <c r="P394" i="27"/>
  <c r="O394" i="27"/>
  <c r="N394" i="27"/>
  <c r="G394" i="27"/>
  <c r="E394" i="27"/>
  <c r="BS393" i="27"/>
  <c r="BF393" i="27"/>
  <c r="AF393" i="27"/>
  <c r="AC393" i="27"/>
  <c r="Z393" i="27"/>
  <c r="S393" i="27"/>
  <c r="R393" i="27"/>
  <c r="Q393" i="27"/>
  <c r="P393" i="27"/>
  <c r="O393" i="27"/>
  <c r="N393" i="27"/>
  <c r="G393" i="27"/>
  <c r="E393" i="27"/>
  <c r="BS392" i="27"/>
  <c r="BF392" i="27"/>
  <c r="AF392" i="27"/>
  <c r="AC392" i="27"/>
  <c r="Z392" i="27"/>
  <c r="S392" i="27"/>
  <c r="R392" i="27"/>
  <c r="Q392" i="27"/>
  <c r="P392" i="27"/>
  <c r="O392" i="27"/>
  <c r="N392" i="27"/>
  <c r="G392" i="27"/>
  <c r="E392" i="27"/>
  <c r="BS391" i="27"/>
  <c r="BF391" i="27"/>
  <c r="AF391" i="27"/>
  <c r="AC391" i="27"/>
  <c r="Z391" i="27"/>
  <c r="S391" i="27"/>
  <c r="R391" i="27"/>
  <c r="Q391" i="27"/>
  <c r="P391" i="27"/>
  <c r="O391" i="27"/>
  <c r="N391" i="27"/>
  <c r="G391" i="27"/>
  <c r="E391" i="27"/>
  <c r="BS390" i="27"/>
  <c r="BF390" i="27"/>
  <c r="AF390" i="27"/>
  <c r="AC390" i="27"/>
  <c r="Z390" i="27"/>
  <c r="S390" i="27"/>
  <c r="R390" i="27"/>
  <c r="Q390" i="27"/>
  <c r="P390" i="27"/>
  <c r="O390" i="27"/>
  <c r="N390" i="27"/>
  <c r="G390" i="27"/>
  <c r="E390" i="27"/>
  <c r="BS389" i="27"/>
  <c r="BF389" i="27"/>
  <c r="AF389" i="27"/>
  <c r="AC389" i="27"/>
  <c r="Z389" i="27"/>
  <c r="S389" i="27"/>
  <c r="R389" i="27"/>
  <c r="Q389" i="27"/>
  <c r="P389" i="27"/>
  <c r="O389" i="27"/>
  <c r="N389" i="27"/>
  <c r="G389" i="27"/>
  <c r="E389" i="27"/>
  <c r="BS388" i="27"/>
  <c r="BF388" i="27"/>
  <c r="AF388" i="27"/>
  <c r="AC388" i="27"/>
  <c r="Z388" i="27"/>
  <c r="S388" i="27"/>
  <c r="R388" i="27"/>
  <c r="Q388" i="27"/>
  <c r="P388" i="27"/>
  <c r="O388" i="27"/>
  <c r="N388" i="27"/>
  <c r="G388" i="27"/>
  <c r="E388" i="27"/>
  <c r="BS387" i="27"/>
  <c r="BF387" i="27"/>
  <c r="AF387" i="27"/>
  <c r="AC387" i="27"/>
  <c r="Z387" i="27"/>
  <c r="S387" i="27"/>
  <c r="R387" i="27"/>
  <c r="Q387" i="27"/>
  <c r="P387" i="27"/>
  <c r="O387" i="27"/>
  <c r="N387" i="27"/>
  <c r="G387" i="27"/>
  <c r="E387" i="27"/>
  <c r="BS386" i="27"/>
  <c r="BF386" i="27"/>
  <c r="AF386" i="27"/>
  <c r="AC386" i="27"/>
  <c r="Z386" i="27"/>
  <c r="S386" i="27"/>
  <c r="R386" i="27"/>
  <c r="Q386" i="27"/>
  <c r="P386" i="27"/>
  <c r="O386" i="27"/>
  <c r="N386" i="27"/>
  <c r="G386" i="27"/>
  <c r="E386" i="27"/>
  <c r="BS385" i="27"/>
  <c r="BF385" i="27"/>
  <c r="AF385" i="27"/>
  <c r="AC385" i="27"/>
  <c r="Z385" i="27"/>
  <c r="S385" i="27"/>
  <c r="R385" i="27"/>
  <c r="Q385" i="27"/>
  <c r="P385" i="27"/>
  <c r="O385" i="27"/>
  <c r="N385" i="27"/>
  <c r="G385" i="27"/>
  <c r="E385" i="27"/>
  <c r="BS384" i="27"/>
  <c r="BF384" i="27"/>
  <c r="AF384" i="27"/>
  <c r="AC384" i="27"/>
  <c r="Z384" i="27"/>
  <c r="S384" i="27"/>
  <c r="R384" i="27"/>
  <c r="Q384" i="27"/>
  <c r="P384" i="27"/>
  <c r="O384" i="27"/>
  <c r="N384" i="27"/>
  <c r="G384" i="27"/>
  <c r="E384" i="27"/>
  <c r="BS383" i="27"/>
  <c r="BF383" i="27"/>
  <c r="AF383" i="27"/>
  <c r="AC383" i="27"/>
  <c r="Z383" i="27"/>
  <c r="S383" i="27"/>
  <c r="R383" i="27"/>
  <c r="Q383" i="27"/>
  <c r="P383" i="27"/>
  <c r="O383" i="27"/>
  <c r="N383" i="27"/>
  <c r="G383" i="27"/>
  <c r="E383" i="27"/>
  <c r="BS382" i="27"/>
  <c r="BF382" i="27"/>
  <c r="AF382" i="27"/>
  <c r="AC382" i="27"/>
  <c r="Z382" i="27"/>
  <c r="S382" i="27"/>
  <c r="R382" i="27"/>
  <c r="Q382" i="27"/>
  <c r="P382" i="27"/>
  <c r="O382" i="27"/>
  <c r="N382" i="27"/>
  <c r="G382" i="27"/>
  <c r="E382" i="27"/>
  <c r="BS381" i="27"/>
  <c r="BF381" i="27"/>
  <c r="AF381" i="27"/>
  <c r="AC381" i="27"/>
  <c r="Z381" i="27"/>
  <c r="S381" i="27"/>
  <c r="R381" i="27"/>
  <c r="Q381" i="27"/>
  <c r="P381" i="27"/>
  <c r="O381" i="27"/>
  <c r="N381" i="27"/>
  <c r="G381" i="27"/>
  <c r="E381" i="27"/>
  <c r="BS380" i="27"/>
  <c r="BF380" i="27"/>
  <c r="AF380" i="27"/>
  <c r="AC380" i="27"/>
  <c r="Z380" i="27"/>
  <c r="S380" i="27"/>
  <c r="R380" i="27"/>
  <c r="Q380" i="27"/>
  <c r="P380" i="27"/>
  <c r="O380" i="27"/>
  <c r="N380" i="27"/>
  <c r="G380" i="27"/>
  <c r="E380" i="27"/>
  <c r="BS379" i="27"/>
  <c r="BF379" i="27"/>
  <c r="AF379" i="27"/>
  <c r="AC379" i="27"/>
  <c r="Z379" i="27"/>
  <c r="S379" i="27"/>
  <c r="R379" i="27"/>
  <c r="Q379" i="27"/>
  <c r="P379" i="27"/>
  <c r="O379" i="27"/>
  <c r="N379" i="27"/>
  <c r="G379" i="27"/>
  <c r="E379" i="27"/>
  <c r="BS378" i="27"/>
  <c r="BF378" i="27"/>
  <c r="AF378" i="27"/>
  <c r="AC378" i="27"/>
  <c r="Z378" i="27"/>
  <c r="S378" i="27"/>
  <c r="R378" i="27"/>
  <c r="Q378" i="27"/>
  <c r="P378" i="27"/>
  <c r="O378" i="27"/>
  <c r="N378" i="27"/>
  <c r="G378" i="27"/>
  <c r="E378" i="27"/>
  <c r="BS377" i="27"/>
  <c r="BF377" i="27"/>
  <c r="AF377" i="27"/>
  <c r="AC377" i="27"/>
  <c r="Z377" i="27"/>
  <c r="S377" i="27"/>
  <c r="R377" i="27"/>
  <c r="Q377" i="27"/>
  <c r="P377" i="27"/>
  <c r="O377" i="27"/>
  <c r="N377" i="27"/>
  <c r="G377" i="27"/>
  <c r="E377" i="27"/>
  <c r="BS376" i="27"/>
  <c r="BF376" i="27"/>
  <c r="AF376" i="27"/>
  <c r="AC376" i="27"/>
  <c r="Z376" i="27"/>
  <c r="S376" i="27"/>
  <c r="R376" i="27"/>
  <c r="Q376" i="27"/>
  <c r="P376" i="27"/>
  <c r="O376" i="27"/>
  <c r="N376" i="27"/>
  <c r="G376" i="27"/>
  <c r="E376" i="27"/>
  <c r="BS375" i="27"/>
  <c r="BF375" i="27"/>
  <c r="AF375" i="27"/>
  <c r="AC375" i="27"/>
  <c r="Z375" i="27"/>
  <c r="S375" i="27"/>
  <c r="R375" i="27"/>
  <c r="Q375" i="27"/>
  <c r="P375" i="27"/>
  <c r="O375" i="27"/>
  <c r="N375" i="27"/>
  <c r="G375" i="27"/>
  <c r="E375" i="27"/>
  <c r="BS374" i="27"/>
  <c r="BF374" i="27"/>
  <c r="AF374" i="27"/>
  <c r="AC374" i="27"/>
  <c r="Z374" i="27"/>
  <c r="S374" i="27"/>
  <c r="R374" i="27"/>
  <c r="Q374" i="27"/>
  <c r="P374" i="27"/>
  <c r="O374" i="27"/>
  <c r="N374" i="27"/>
  <c r="G374" i="27"/>
  <c r="E374" i="27"/>
  <c r="BS373" i="27"/>
  <c r="BF373" i="27"/>
  <c r="AF373" i="27"/>
  <c r="AC373" i="27"/>
  <c r="Z373" i="27"/>
  <c r="S373" i="27"/>
  <c r="R373" i="27"/>
  <c r="Q373" i="27"/>
  <c r="P373" i="27"/>
  <c r="O373" i="27"/>
  <c r="N373" i="27"/>
  <c r="G373" i="27"/>
  <c r="E373" i="27"/>
  <c r="BS372" i="27"/>
  <c r="BF372" i="27"/>
  <c r="AF372" i="27"/>
  <c r="AC372" i="27"/>
  <c r="Z372" i="27"/>
  <c r="S372" i="27"/>
  <c r="R372" i="27"/>
  <c r="Q372" i="27"/>
  <c r="P372" i="27"/>
  <c r="O372" i="27"/>
  <c r="N372" i="27"/>
  <c r="G372" i="27"/>
  <c r="E372" i="27"/>
  <c r="BS371" i="27"/>
  <c r="BF371" i="27"/>
  <c r="AF371" i="27"/>
  <c r="AC371" i="27"/>
  <c r="Z371" i="27"/>
  <c r="S371" i="27"/>
  <c r="R371" i="27"/>
  <c r="Q371" i="27"/>
  <c r="P371" i="27"/>
  <c r="O371" i="27"/>
  <c r="N371" i="27"/>
  <c r="G371" i="27"/>
  <c r="E371" i="27"/>
  <c r="BS370" i="27"/>
  <c r="BF370" i="27"/>
  <c r="AF370" i="27"/>
  <c r="AC370" i="27"/>
  <c r="Z370" i="27"/>
  <c r="S370" i="27"/>
  <c r="R370" i="27"/>
  <c r="Q370" i="27"/>
  <c r="P370" i="27"/>
  <c r="O370" i="27"/>
  <c r="N370" i="27"/>
  <c r="G370" i="27"/>
  <c r="E370" i="27"/>
  <c r="BS369" i="27"/>
  <c r="BF369" i="27"/>
  <c r="AF369" i="27"/>
  <c r="AC369" i="27"/>
  <c r="Z369" i="27"/>
  <c r="S369" i="27"/>
  <c r="R369" i="27"/>
  <c r="Q369" i="27"/>
  <c r="P369" i="27"/>
  <c r="O369" i="27"/>
  <c r="N369" i="27"/>
  <c r="G369" i="27"/>
  <c r="E369" i="27"/>
  <c r="BS368" i="27"/>
  <c r="BF368" i="27"/>
  <c r="AF368" i="27"/>
  <c r="AC368" i="27"/>
  <c r="Z368" i="27"/>
  <c r="S368" i="27"/>
  <c r="R368" i="27"/>
  <c r="Q368" i="27"/>
  <c r="P368" i="27"/>
  <c r="O368" i="27"/>
  <c r="N368" i="27"/>
  <c r="G368" i="27"/>
  <c r="E368" i="27"/>
  <c r="BS367" i="27"/>
  <c r="BF367" i="27"/>
  <c r="AF367" i="27"/>
  <c r="AC367" i="27"/>
  <c r="Z367" i="27"/>
  <c r="S367" i="27"/>
  <c r="R367" i="27"/>
  <c r="Q367" i="27"/>
  <c r="P367" i="27"/>
  <c r="O367" i="27"/>
  <c r="N367" i="27"/>
  <c r="G367" i="27"/>
  <c r="E367" i="27"/>
  <c r="BS366" i="27"/>
  <c r="BF366" i="27"/>
  <c r="AF366" i="27"/>
  <c r="AC366" i="27"/>
  <c r="Z366" i="27"/>
  <c r="S366" i="27"/>
  <c r="R366" i="27"/>
  <c r="Q366" i="27"/>
  <c r="P366" i="27"/>
  <c r="O366" i="27"/>
  <c r="N366" i="27"/>
  <c r="G366" i="27"/>
  <c r="E366" i="27"/>
  <c r="BS365" i="27"/>
  <c r="BF365" i="27"/>
  <c r="AF365" i="27"/>
  <c r="AC365" i="27"/>
  <c r="Z365" i="27"/>
  <c r="S365" i="27"/>
  <c r="R365" i="27"/>
  <c r="Q365" i="27"/>
  <c r="P365" i="27"/>
  <c r="O365" i="27"/>
  <c r="N365" i="27"/>
  <c r="G365" i="27"/>
  <c r="E365" i="27"/>
  <c r="BS364" i="27"/>
  <c r="BF364" i="27"/>
  <c r="AF364" i="27"/>
  <c r="AC364" i="27"/>
  <c r="Z364" i="27"/>
  <c r="S364" i="27"/>
  <c r="R364" i="27"/>
  <c r="Q364" i="27"/>
  <c r="P364" i="27"/>
  <c r="O364" i="27"/>
  <c r="N364" i="27"/>
  <c r="G364" i="27"/>
  <c r="E364" i="27"/>
  <c r="BS363" i="27"/>
  <c r="BF363" i="27"/>
  <c r="AF363" i="27"/>
  <c r="AC363" i="27"/>
  <c r="Z363" i="27"/>
  <c r="S363" i="27"/>
  <c r="R363" i="27"/>
  <c r="Q363" i="27"/>
  <c r="P363" i="27"/>
  <c r="O363" i="27"/>
  <c r="N363" i="27"/>
  <c r="G363" i="27"/>
  <c r="E363" i="27"/>
  <c r="BS362" i="27"/>
  <c r="BF362" i="27"/>
  <c r="AF362" i="27"/>
  <c r="AC362" i="27"/>
  <c r="Z362" i="27"/>
  <c r="S362" i="27"/>
  <c r="R362" i="27"/>
  <c r="Q362" i="27"/>
  <c r="P362" i="27"/>
  <c r="O362" i="27"/>
  <c r="N362" i="27"/>
  <c r="G362" i="27"/>
  <c r="E362" i="27"/>
  <c r="BS361" i="27"/>
  <c r="BF361" i="27"/>
  <c r="AF361" i="27"/>
  <c r="AC361" i="27"/>
  <c r="Z361" i="27"/>
  <c r="S361" i="27"/>
  <c r="R361" i="27"/>
  <c r="Q361" i="27"/>
  <c r="P361" i="27"/>
  <c r="O361" i="27"/>
  <c r="N361" i="27"/>
  <c r="G361" i="27"/>
  <c r="E361" i="27"/>
  <c r="BS360" i="27"/>
  <c r="BF360" i="27"/>
  <c r="AF360" i="27"/>
  <c r="AC360" i="27"/>
  <c r="Z360" i="27"/>
  <c r="S360" i="27"/>
  <c r="R360" i="27"/>
  <c r="Q360" i="27"/>
  <c r="P360" i="27"/>
  <c r="O360" i="27"/>
  <c r="N360" i="27"/>
  <c r="G360" i="27"/>
  <c r="E360" i="27"/>
  <c r="BS359" i="27"/>
  <c r="BF359" i="27"/>
  <c r="AF359" i="27"/>
  <c r="AC359" i="27"/>
  <c r="Z359" i="27"/>
  <c r="S359" i="27"/>
  <c r="R359" i="27"/>
  <c r="Q359" i="27"/>
  <c r="P359" i="27"/>
  <c r="O359" i="27"/>
  <c r="N359" i="27"/>
  <c r="G359" i="27"/>
  <c r="E359" i="27"/>
  <c r="BS358" i="27"/>
  <c r="BF358" i="27"/>
  <c r="AF358" i="27"/>
  <c r="AC358" i="27"/>
  <c r="Z358" i="27"/>
  <c r="S358" i="27"/>
  <c r="R358" i="27"/>
  <c r="Q358" i="27"/>
  <c r="P358" i="27"/>
  <c r="O358" i="27"/>
  <c r="N358" i="27"/>
  <c r="G358" i="27"/>
  <c r="E358" i="27"/>
  <c r="BS357" i="27"/>
  <c r="BF357" i="27"/>
  <c r="AF357" i="27"/>
  <c r="AC357" i="27"/>
  <c r="Z357" i="27"/>
  <c r="S357" i="27"/>
  <c r="R357" i="27"/>
  <c r="Q357" i="27"/>
  <c r="P357" i="27"/>
  <c r="O357" i="27"/>
  <c r="N357" i="27"/>
  <c r="G357" i="27"/>
  <c r="E357" i="27"/>
  <c r="BS356" i="27"/>
  <c r="BF356" i="27"/>
  <c r="AF356" i="27"/>
  <c r="AC356" i="27"/>
  <c r="Z356" i="27"/>
  <c r="S356" i="27"/>
  <c r="R356" i="27"/>
  <c r="Q356" i="27"/>
  <c r="P356" i="27"/>
  <c r="O356" i="27"/>
  <c r="N356" i="27"/>
  <c r="G356" i="27"/>
  <c r="E356" i="27"/>
  <c r="BS355" i="27"/>
  <c r="BF355" i="27"/>
  <c r="AF355" i="27"/>
  <c r="AC355" i="27"/>
  <c r="Z355" i="27"/>
  <c r="S355" i="27"/>
  <c r="R355" i="27"/>
  <c r="Q355" i="27"/>
  <c r="P355" i="27"/>
  <c r="O355" i="27"/>
  <c r="N355" i="27"/>
  <c r="G355" i="27"/>
  <c r="E355" i="27"/>
  <c r="BS354" i="27"/>
  <c r="BF354" i="27"/>
  <c r="AF354" i="27"/>
  <c r="AC354" i="27"/>
  <c r="Z354" i="27"/>
  <c r="S354" i="27"/>
  <c r="R354" i="27"/>
  <c r="Q354" i="27"/>
  <c r="P354" i="27"/>
  <c r="O354" i="27"/>
  <c r="N354" i="27"/>
  <c r="G354" i="27"/>
  <c r="E354" i="27"/>
  <c r="BS353" i="27"/>
  <c r="BF353" i="27"/>
  <c r="AF353" i="27"/>
  <c r="AC353" i="27"/>
  <c r="Z353" i="27"/>
  <c r="S353" i="27"/>
  <c r="R353" i="27"/>
  <c r="Q353" i="27"/>
  <c r="P353" i="27"/>
  <c r="O353" i="27"/>
  <c r="N353" i="27"/>
  <c r="G353" i="27"/>
  <c r="E353" i="27"/>
  <c r="BS352" i="27"/>
  <c r="BF352" i="27"/>
  <c r="AF352" i="27"/>
  <c r="AC352" i="27"/>
  <c r="Z352" i="27"/>
  <c r="S352" i="27"/>
  <c r="R352" i="27"/>
  <c r="Q352" i="27"/>
  <c r="P352" i="27"/>
  <c r="O352" i="27"/>
  <c r="N352" i="27"/>
  <c r="G352" i="27"/>
  <c r="E352" i="27"/>
  <c r="BS351" i="27"/>
  <c r="BF351" i="27"/>
  <c r="AF351" i="27"/>
  <c r="AC351" i="27"/>
  <c r="Z351" i="27"/>
  <c r="S351" i="27"/>
  <c r="R351" i="27"/>
  <c r="Q351" i="27"/>
  <c r="P351" i="27"/>
  <c r="O351" i="27"/>
  <c r="N351" i="27"/>
  <c r="G351" i="27"/>
  <c r="E351" i="27"/>
  <c r="BS350" i="27"/>
  <c r="BF350" i="27"/>
  <c r="AF350" i="27"/>
  <c r="AC350" i="27"/>
  <c r="Z350" i="27"/>
  <c r="S350" i="27"/>
  <c r="R350" i="27"/>
  <c r="Q350" i="27"/>
  <c r="P350" i="27"/>
  <c r="O350" i="27"/>
  <c r="N350" i="27"/>
  <c r="G350" i="27"/>
  <c r="E350" i="27"/>
  <c r="BS349" i="27"/>
  <c r="BF349" i="27"/>
  <c r="AF349" i="27"/>
  <c r="AC349" i="27"/>
  <c r="Z349" i="27"/>
  <c r="S349" i="27"/>
  <c r="R349" i="27"/>
  <c r="Q349" i="27"/>
  <c r="P349" i="27"/>
  <c r="O349" i="27"/>
  <c r="N349" i="27"/>
  <c r="G349" i="27"/>
  <c r="E349" i="27"/>
  <c r="BS348" i="27"/>
  <c r="BF348" i="27"/>
  <c r="AF348" i="27"/>
  <c r="AC348" i="27"/>
  <c r="Z348" i="27"/>
  <c r="S348" i="27"/>
  <c r="R348" i="27"/>
  <c r="Q348" i="27"/>
  <c r="P348" i="27"/>
  <c r="O348" i="27"/>
  <c r="N348" i="27"/>
  <c r="G348" i="27"/>
  <c r="E348" i="27"/>
  <c r="BS347" i="27"/>
  <c r="BF347" i="27"/>
  <c r="AF347" i="27"/>
  <c r="AC347" i="27"/>
  <c r="Z347" i="27"/>
  <c r="S347" i="27"/>
  <c r="R347" i="27"/>
  <c r="Q347" i="27"/>
  <c r="P347" i="27"/>
  <c r="O347" i="27"/>
  <c r="N347" i="27"/>
  <c r="G347" i="27"/>
  <c r="E347" i="27"/>
  <c r="BS346" i="27"/>
  <c r="BF346" i="27"/>
  <c r="AF346" i="27"/>
  <c r="AC346" i="27"/>
  <c r="Z346" i="27"/>
  <c r="S346" i="27"/>
  <c r="R346" i="27"/>
  <c r="Q346" i="27"/>
  <c r="P346" i="27"/>
  <c r="O346" i="27"/>
  <c r="N346" i="27"/>
  <c r="G346" i="27"/>
  <c r="E346" i="27"/>
  <c r="BS345" i="27"/>
  <c r="BF345" i="27"/>
  <c r="AF345" i="27"/>
  <c r="AC345" i="27"/>
  <c r="Z345" i="27"/>
  <c r="S345" i="27"/>
  <c r="E193" i="18" s="1"/>
  <c r="F193" i="18" s="1"/>
  <c r="R345" i="27"/>
  <c r="Q345" i="27"/>
  <c r="P345" i="27"/>
  <c r="O345" i="27"/>
  <c r="N345" i="27"/>
  <c r="G345" i="27"/>
  <c r="E345" i="27"/>
  <c r="BS344" i="27"/>
  <c r="BF344" i="27"/>
  <c r="AF344" i="27"/>
  <c r="AC344" i="27"/>
  <c r="Z344" i="27"/>
  <c r="S344" i="27"/>
  <c r="R344" i="27"/>
  <c r="Q344" i="27"/>
  <c r="P344" i="27"/>
  <c r="O344" i="27"/>
  <c r="N344" i="27"/>
  <c r="G344" i="27"/>
  <c r="E344" i="27"/>
  <c r="BS343" i="27"/>
  <c r="BF343" i="27"/>
  <c r="AF343" i="27"/>
  <c r="AC343" i="27"/>
  <c r="Z343" i="27"/>
  <c r="S343" i="27"/>
  <c r="R343" i="27"/>
  <c r="Q343" i="27"/>
  <c r="P343" i="27"/>
  <c r="O343" i="27"/>
  <c r="N343" i="27"/>
  <c r="G343" i="27"/>
  <c r="E343" i="27"/>
  <c r="BS342" i="27"/>
  <c r="BF342" i="27"/>
  <c r="AF342" i="27"/>
  <c r="AC342" i="27"/>
  <c r="Z342" i="27"/>
  <c r="S342" i="27"/>
  <c r="R342" i="27"/>
  <c r="Q342" i="27"/>
  <c r="P342" i="27"/>
  <c r="O342" i="27"/>
  <c r="N342" i="27"/>
  <c r="G342" i="27"/>
  <c r="E342" i="27"/>
  <c r="BS341" i="27"/>
  <c r="BF341" i="27"/>
  <c r="AF341" i="27"/>
  <c r="AC341" i="27"/>
  <c r="Z341" i="27"/>
  <c r="S341" i="27"/>
  <c r="R341" i="27"/>
  <c r="Q341" i="27"/>
  <c r="P341" i="27"/>
  <c r="O341" i="27"/>
  <c r="N341" i="27"/>
  <c r="G341" i="27"/>
  <c r="E341" i="27"/>
  <c r="BS340" i="27"/>
  <c r="BF340" i="27"/>
  <c r="AF340" i="27"/>
  <c r="AC340" i="27"/>
  <c r="Z340" i="27"/>
  <c r="S340" i="27"/>
  <c r="R340" i="27"/>
  <c r="Q340" i="27"/>
  <c r="P340" i="27"/>
  <c r="O340" i="27"/>
  <c r="N340" i="27"/>
  <c r="G340" i="27"/>
  <c r="E340" i="27"/>
  <c r="BS339" i="27"/>
  <c r="BF339" i="27"/>
  <c r="AF339" i="27"/>
  <c r="AC339" i="27"/>
  <c r="Z339" i="27"/>
  <c r="S339" i="27"/>
  <c r="R339" i="27"/>
  <c r="Q339" i="27"/>
  <c r="P339" i="27"/>
  <c r="O339" i="27"/>
  <c r="N339" i="27"/>
  <c r="G339" i="27"/>
  <c r="E339" i="27"/>
  <c r="BS338" i="27"/>
  <c r="BF338" i="27"/>
  <c r="AF338" i="27"/>
  <c r="AC338" i="27"/>
  <c r="Z338" i="27"/>
  <c r="S338" i="27"/>
  <c r="R338" i="27"/>
  <c r="Q338" i="27"/>
  <c r="P338" i="27"/>
  <c r="O338" i="27"/>
  <c r="N338" i="27"/>
  <c r="G338" i="27"/>
  <c r="E338" i="27"/>
  <c r="BS337" i="27"/>
  <c r="BF337" i="27"/>
  <c r="AF337" i="27"/>
  <c r="AC337" i="27"/>
  <c r="Z337" i="27"/>
  <c r="S337" i="27"/>
  <c r="R337" i="27"/>
  <c r="Q337" i="27"/>
  <c r="P337" i="27"/>
  <c r="O337" i="27"/>
  <c r="N337" i="27"/>
  <c r="G337" i="27"/>
  <c r="E337" i="27"/>
  <c r="BS336" i="27"/>
  <c r="BF336" i="27"/>
  <c r="AF336" i="27"/>
  <c r="AC336" i="27"/>
  <c r="Z336" i="27"/>
  <c r="S336" i="27"/>
  <c r="R336" i="27"/>
  <c r="Q336" i="27"/>
  <c r="P336" i="27"/>
  <c r="O336" i="27"/>
  <c r="N336" i="27"/>
  <c r="G336" i="27"/>
  <c r="E336" i="27"/>
  <c r="BS335" i="27"/>
  <c r="BF335" i="27"/>
  <c r="AF335" i="27"/>
  <c r="AC335" i="27"/>
  <c r="Z335" i="27"/>
  <c r="S335" i="27"/>
  <c r="R335" i="27"/>
  <c r="Q335" i="27"/>
  <c r="P335" i="27"/>
  <c r="O335" i="27"/>
  <c r="N335" i="27"/>
  <c r="G335" i="27"/>
  <c r="E335" i="27"/>
  <c r="BS334" i="27"/>
  <c r="BF334" i="27"/>
  <c r="AF334" i="27"/>
  <c r="AC334" i="27"/>
  <c r="Z334" i="27"/>
  <c r="S334" i="27"/>
  <c r="R334" i="27"/>
  <c r="Q334" i="27"/>
  <c r="P334" i="27"/>
  <c r="O334" i="27"/>
  <c r="N334" i="27"/>
  <c r="G334" i="27"/>
  <c r="E334" i="27"/>
  <c r="BS333" i="27"/>
  <c r="BF333" i="27"/>
  <c r="AF333" i="27"/>
  <c r="AC333" i="27"/>
  <c r="Z333" i="27"/>
  <c r="S333" i="27"/>
  <c r="R333" i="27"/>
  <c r="Q333" i="27"/>
  <c r="P333" i="27"/>
  <c r="O333" i="27"/>
  <c r="N333" i="27"/>
  <c r="G333" i="27"/>
  <c r="E333" i="27"/>
  <c r="BS332" i="27"/>
  <c r="BF332" i="27"/>
  <c r="AF332" i="27"/>
  <c r="AC332" i="27"/>
  <c r="Z332" i="27"/>
  <c r="S332" i="27"/>
  <c r="R332" i="27"/>
  <c r="Q332" i="27"/>
  <c r="P332" i="27"/>
  <c r="O332" i="27"/>
  <c r="N332" i="27"/>
  <c r="G332" i="27"/>
  <c r="E332" i="27"/>
  <c r="BS331" i="27"/>
  <c r="BF331" i="27"/>
  <c r="AF331" i="27"/>
  <c r="AC331" i="27"/>
  <c r="Z331" i="27"/>
  <c r="S331" i="27"/>
  <c r="R331" i="27"/>
  <c r="Q331" i="27"/>
  <c r="P331" i="27"/>
  <c r="O331" i="27"/>
  <c r="N331" i="27"/>
  <c r="G331" i="27"/>
  <c r="E331" i="27"/>
  <c r="BS330" i="27"/>
  <c r="BF330" i="27"/>
  <c r="AF330" i="27"/>
  <c r="AC330" i="27"/>
  <c r="Z330" i="27"/>
  <c r="S330" i="27"/>
  <c r="R330" i="27"/>
  <c r="Q330" i="27"/>
  <c r="P330" i="27"/>
  <c r="O330" i="27"/>
  <c r="N330" i="27"/>
  <c r="G330" i="27"/>
  <c r="E330" i="27"/>
  <c r="BS329" i="27"/>
  <c r="BF329" i="27"/>
  <c r="AF329" i="27"/>
  <c r="AC329" i="27"/>
  <c r="Z329" i="27"/>
  <c r="S329" i="27"/>
  <c r="R329" i="27"/>
  <c r="Q329" i="27"/>
  <c r="P329" i="27"/>
  <c r="O329" i="27"/>
  <c r="N329" i="27"/>
  <c r="G329" i="27"/>
  <c r="E329" i="27"/>
  <c r="BS328" i="27"/>
  <c r="BF328" i="27"/>
  <c r="AF328" i="27"/>
  <c r="AC328" i="27"/>
  <c r="Z328" i="27"/>
  <c r="S328" i="27"/>
  <c r="R328" i="27"/>
  <c r="Q328" i="27"/>
  <c r="P328" i="27"/>
  <c r="O328" i="27"/>
  <c r="N328" i="27"/>
  <c r="G328" i="27"/>
  <c r="E328" i="27"/>
  <c r="BS327" i="27"/>
  <c r="BF327" i="27"/>
  <c r="AF327" i="27"/>
  <c r="AC327" i="27"/>
  <c r="Z327" i="27"/>
  <c r="S327" i="27"/>
  <c r="R327" i="27"/>
  <c r="Q327" i="27"/>
  <c r="P327" i="27"/>
  <c r="O327" i="27"/>
  <c r="N327" i="27"/>
  <c r="G327" i="27"/>
  <c r="E327" i="27"/>
  <c r="BS326" i="27"/>
  <c r="BF326" i="27"/>
  <c r="AF326" i="27"/>
  <c r="AC326" i="27"/>
  <c r="Z326" i="27"/>
  <c r="S326" i="27"/>
  <c r="R326" i="27"/>
  <c r="Q326" i="27"/>
  <c r="P326" i="27"/>
  <c r="O326" i="27"/>
  <c r="N326" i="27"/>
  <c r="G326" i="27"/>
  <c r="E326" i="27"/>
  <c r="BS325" i="27"/>
  <c r="BF325" i="27"/>
  <c r="AF325" i="27"/>
  <c r="AC325" i="27"/>
  <c r="Z325" i="27"/>
  <c r="S325" i="27"/>
  <c r="R325" i="27"/>
  <c r="Q325" i="27"/>
  <c r="P325" i="27"/>
  <c r="O325" i="27"/>
  <c r="N325" i="27"/>
  <c r="G325" i="27"/>
  <c r="E325" i="27"/>
  <c r="BS324" i="27"/>
  <c r="BF324" i="27"/>
  <c r="AF324" i="27"/>
  <c r="AC324" i="27"/>
  <c r="Z324" i="27"/>
  <c r="S324" i="27"/>
  <c r="R324" i="27"/>
  <c r="Q324" i="27"/>
  <c r="P324" i="27"/>
  <c r="O324" i="27"/>
  <c r="N324" i="27"/>
  <c r="G324" i="27"/>
  <c r="E324" i="27"/>
  <c r="BS323" i="27"/>
  <c r="BF323" i="27"/>
  <c r="AF323" i="27"/>
  <c r="AC323" i="27"/>
  <c r="Z323" i="27"/>
  <c r="S323" i="27"/>
  <c r="R323" i="27"/>
  <c r="Q323" i="27"/>
  <c r="P323" i="27"/>
  <c r="O323" i="27"/>
  <c r="N323" i="27"/>
  <c r="G323" i="27"/>
  <c r="E323" i="27"/>
  <c r="BS322" i="27"/>
  <c r="BF322" i="27"/>
  <c r="AF322" i="27"/>
  <c r="AC322" i="27"/>
  <c r="Z322" i="27"/>
  <c r="S322" i="27"/>
  <c r="R322" i="27"/>
  <c r="Q322" i="27"/>
  <c r="P322" i="27"/>
  <c r="O322" i="27"/>
  <c r="N322" i="27"/>
  <c r="G322" i="27"/>
  <c r="E322" i="27"/>
  <c r="BS321" i="27"/>
  <c r="BF321" i="27"/>
  <c r="AF321" i="27"/>
  <c r="AC321" i="27"/>
  <c r="Z321" i="27"/>
  <c r="S321" i="27"/>
  <c r="R321" i="27"/>
  <c r="Q321" i="27"/>
  <c r="P321" i="27"/>
  <c r="O321" i="27"/>
  <c r="N321" i="27"/>
  <c r="G321" i="27"/>
  <c r="E321" i="27"/>
  <c r="BS320" i="27"/>
  <c r="BF320" i="27"/>
  <c r="AF320" i="27"/>
  <c r="AC320" i="27"/>
  <c r="Z320" i="27"/>
  <c r="S320" i="27"/>
  <c r="R320" i="27"/>
  <c r="Q320" i="27"/>
  <c r="P320" i="27"/>
  <c r="O320" i="27"/>
  <c r="N320" i="27"/>
  <c r="G320" i="27"/>
  <c r="E320" i="27"/>
  <c r="BS319" i="27"/>
  <c r="BF319" i="27"/>
  <c r="AF319" i="27"/>
  <c r="AC319" i="27"/>
  <c r="Z319" i="27"/>
  <c r="S319" i="27"/>
  <c r="R319" i="27"/>
  <c r="Q319" i="27"/>
  <c r="P319" i="27"/>
  <c r="O319" i="27"/>
  <c r="N319" i="27"/>
  <c r="G319" i="27"/>
  <c r="E319" i="27"/>
  <c r="BS318" i="27"/>
  <c r="BF318" i="27"/>
  <c r="AF318" i="27"/>
  <c r="AC318" i="27"/>
  <c r="Z318" i="27"/>
  <c r="S318" i="27"/>
  <c r="R318" i="27"/>
  <c r="Q318" i="27"/>
  <c r="P318" i="27"/>
  <c r="O318" i="27"/>
  <c r="N318" i="27"/>
  <c r="G318" i="27"/>
  <c r="E318" i="27"/>
  <c r="BS317" i="27"/>
  <c r="BF317" i="27"/>
  <c r="AF317" i="27"/>
  <c r="AC317" i="27"/>
  <c r="Z317" i="27"/>
  <c r="S317" i="27"/>
  <c r="R317" i="27"/>
  <c r="Q317" i="27"/>
  <c r="P317" i="27"/>
  <c r="O317" i="27"/>
  <c r="N317" i="27"/>
  <c r="G317" i="27"/>
  <c r="E317" i="27"/>
  <c r="BS316" i="27"/>
  <c r="BF316" i="27"/>
  <c r="AF316" i="27"/>
  <c r="AC316" i="27"/>
  <c r="Z316" i="27"/>
  <c r="S316" i="27"/>
  <c r="R316" i="27"/>
  <c r="Q316" i="27"/>
  <c r="P316" i="27"/>
  <c r="O316" i="27"/>
  <c r="N316" i="27"/>
  <c r="G316" i="27"/>
  <c r="E316" i="27"/>
  <c r="BS315" i="27"/>
  <c r="BF315" i="27"/>
  <c r="AF315" i="27"/>
  <c r="AC315" i="27"/>
  <c r="Z315" i="27"/>
  <c r="S315" i="27"/>
  <c r="R315" i="27"/>
  <c r="Q315" i="27"/>
  <c r="P315" i="27"/>
  <c r="O315" i="27"/>
  <c r="N315" i="27"/>
  <c r="G315" i="27"/>
  <c r="E315" i="27"/>
  <c r="BS314" i="27"/>
  <c r="BF314" i="27"/>
  <c r="AF314" i="27"/>
  <c r="AC314" i="27"/>
  <c r="Z314" i="27"/>
  <c r="S314" i="27"/>
  <c r="R314" i="27"/>
  <c r="Q314" i="27"/>
  <c r="P314" i="27"/>
  <c r="O314" i="27"/>
  <c r="N314" i="27"/>
  <c r="G314" i="27"/>
  <c r="E314" i="27"/>
  <c r="BS313" i="27"/>
  <c r="BF313" i="27"/>
  <c r="AF313" i="27"/>
  <c r="AC313" i="27"/>
  <c r="Z313" i="27"/>
  <c r="S313" i="27"/>
  <c r="R313" i="27"/>
  <c r="Q313" i="27"/>
  <c r="P313" i="27"/>
  <c r="O313" i="27"/>
  <c r="N313" i="27"/>
  <c r="G313" i="27"/>
  <c r="E313" i="27"/>
  <c r="BS312" i="27"/>
  <c r="BF312" i="27"/>
  <c r="AF312" i="27"/>
  <c r="AC312" i="27"/>
  <c r="Z312" i="27"/>
  <c r="S312" i="27"/>
  <c r="R312" i="27"/>
  <c r="Q312" i="27"/>
  <c r="P312" i="27"/>
  <c r="O312" i="27"/>
  <c r="N312" i="27"/>
  <c r="G312" i="27"/>
  <c r="E312" i="27"/>
  <c r="BS311" i="27"/>
  <c r="BF311" i="27"/>
  <c r="AF311" i="27"/>
  <c r="AC311" i="27"/>
  <c r="Z311" i="27"/>
  <c r="S311" i="27"/>
  <c r="R311" i="27"/>
  <c r="Q311" i="27"/>
  <c r="P311" i="27"/>
  <c r="O311" i="27"/>
  <c r="N311" i="27"/>
  <c r="G311" i="27"/>
  <c r="E311" i="27"/>
  <c r="BS310" i="27"/>
  <c r="BF310" i="27"/>
  <c r="AF310" i="27"/>
  <c r="AC310" i="27"/>
  <c r="Z310" i="27"/>
  <c r="S310" i="27"/>
  <c r="R310" i="27"/>
  <c r="Q310" i="27"/>
  <c r="P310" i="27"/>
  <c r="O310" i="27"/>
  <c r="N310" i="27"/>
  <c r="G310" i="27"/>
  <c r="E310" i="27"/>
  <c r="BS309" i="27"/>
  <c r="BF309" i="27"/>
  <c r="AF309" i="27"/>
  <c r="AC309" i="27"/>
  <c r="Z309" i="27"/>
  <c r="S309" i="27"/>
  <c r="R309" i="27"/>
  <c r="Q309" i="27"/>
  <c r="P309" i="27"/>
  <c r="O309" i="27"/>
  <c r="N309" i="27"/>
  <c r="G309" i="27"/>
  <c r="E309" i="27"/>
  <c r="BS308" i="27"/>
  <c r="BF308" i="27"/>
  <c r="AF308" i="27"/>
  <c r="AC308" i="27"/>
  <c r="Z308" i="27"/>
  <c r="S308" i="27"/>
  <c r="R308" i="27"/>
  <c r="Q308" i="27"/>
  <c r="P308" i="27"/>
  <c r="O308" i="27"/>
  <c r="N308" i="27"/>
  <c r="G308" i="27"/>
  <c r="E308" i="27"/>
  <c r="BS307" i="27"/>
  <c r="BF307" i="27"/>
  <c r="AF307" i="27"/>
  <c r="AC307" i="27"/>
  <c r="Z307" i="27"/>
  <c r="S307" i="27"/>
  <c r="R307" i="27"/>
  <c r="Q307" i="27"/>
  <c r="P307" i="27"/>
  <c r="O307" i="27"/>
  <c r="N307" i="27"/>
  <c r="G307" i="27"/>
  <c r="E307" i="27"/>
  <c r="BS306" i="27"/>
  <c r="BF306" i="27"/>
  <c r="AF306" i="27"/>
  <c r="AC306" i="27"/>
  <c r="Z306" i="27"/>
  <c r="S306" i="27"/>
  <c r="R306" i="27"/>
  <c r="Q306" i="27"/>
  <c r="P306" i="27"/>
  <c r="O306" i="27"/>
  <c r="N306" i="27"/>
  <c r="G306" i="27"/>
  <c r="E306" i="27"/>
  <c r="BS305" i="27"/>
  <c r="BF305" i="27"/>
  <c r="AF305" i="27"/>
  <c r="AC305" i="27"/>
  <c r="Z305" i="27"/>
  <c r="S305" i="27"/>
  <c r="R305" i="27"/>
  <c r="Q305" i="27"/>
  <c r="P305" i="27"/>
  <c r="O305" i="27"/>
  <c r="N305" i="27"/>
  <c r="G305" i="27"/>
  <c r="E305" i="27"/>
  <c r="BS304" i="27"/>
  <c r="BF304" i="27"/>
  <c r="AF304" i="27"/>
  <c r="AC304" i="27"/>
  <c r="Z304" i="27"/>
  <c r="S304" i="27"/>
  <c r="R304" i="27"/>
  <c r="Q304" i="27"/>
  <c r="P304" i="27"/>
  <c r="O304" i="27"/>
  <c r="N304" i="27"/>
  <c r="G304" i="27"/>
  <c r="E304" i="27"/>
  <c r="BS303" i="27"/>
  <c r="BF303" i="27"/>
  <c r="AF303" i="27"/>
  <c r="AC303" i="27"/>
  <c r="Z303" i="27"/>
  <c r="S303" i="27"/>
  <c r="R303" i="27"/>
  <c r="Q303" i="27"/>
  <c r="P303" i="27"/>
  <c r="O303" i="27"/>
  <c r="N303" i="27"/>
  <c r="G303" i="27"/>
  <c r="E303" i="27"/>
  <c r="BS302" i="27"/>
  <c r="BF302" i="27"/>
  <c r="AF302" i="27"/>
  <c r="AC302" i="27"/>
  <c r="Z302" i="27"/>
  <c r="S302" i="27"/>
  <c r="R302" i="27"/>
  <c r="Q302" i="27"/>
  <c r="P302" i="27"/>
  <c r="O302" i="27"/>
  <c r="N302" i="27"/>
  <c r="G302" i="27"/>
  <c r="E302" i="27"/>
  <c r="BS301" i="27"/>
  <c r="BF301" i="27"/>
  <c r="AF301" i="27"/>
  <c r="AC301" i="27"/>
  <c r="Z301" i="27"/>
  <c r="S301" i="27"/>
  <c r="R301" i="27"/>
  <c r="Q301" i="27"/>
  <c r="P301" i="27"/>
  <c r="O301" i="27"/>
  <c r="N301" i="27"/>
  <c r="G301" i="27"/>
  <c r="E301" i="27"/>
  <c r="BS300" i="27"/>
  <c r="BF300" i="27"/>
  <c r="AF300" i="27"/>
  <c r="AC300" i="27"/>
  <c r="Z300" i="27"/>
  <c r="S300" i="27"/>
  <c r="R300" i="27"/>
  <c r="Q300" i="27"/>
  <c r="P300" i="27"/>
  <c r="O300" i="27"/>
  <c r="N300" i="27"/>
  <c r="G300" i="27"/>
  <c r="E300" i="27"/>
  <c r="BS299" i="27"/>
  <c r="BF299" i="27"/>
  <c r="AF299" i="27"/>
  <c r="AC299" i="27"/>
  <c r="Z299" i="27"/>
  <c r="S299" i="27"/>
  <c r="R299" i="27"/>
  <c r="Q299" i="27"/>
  <c r="P299" i="27"/>
  <c r="O299" i="27"/>
  <c r="N299" i="27"/>
  <c r="G299" i="27"/>
  <c r="E299" i="27"/>
  <c r="BS298" i="27"/>
  <c r="BF298" i="27"/>
  <c r="AF298" i="27"/>
  <c r="AC298" i="27"/>
  <c r="Z298" i="27"/>
  <c r="S298" i="27"/>
  <c r="R298" i="27"/>
  <c r="Q298" i="27"/>
  <c r="P298" i="27"/>
  <c r="O298" i="27"/>
  <c r="N298" i="27"/>
  <c r="G298" i="27"/>
  <c r="E298" i="27"/>
  <c r="BS297" i="27"/>
  <c r="BF297" i="27"/>
  <c r="AF297" i="27"/>
  <c r="AC297" i="27"/>
  <c r="Z297" i="27"/>
  <c r="S297" i="27"/>
  <c r="R297" i="27"/>
  <c r="Q297" i="27"/>
  <c r="P297" i="27"/>
  <c r="O297" i="27"/>
  <c r="N297" i="27"/>
  <c r="G297" i="27"/>
  <c r="E297" i="27"/>
  <c r="BS296" i="27"/>
  <c r="BF296" i="27"/>
  <c r="AF296" i="27"/>
  <c r="AC296" i="27"/>
  <c r="Z296" i="27"/>
  <c r="S296" i="27"/>
  <c r="R296" i="27"/>
  <c r="Q296" i="27"/>
  <c r="P296" i="27"/>
  <c r="O296" i="27"/>
  <c r="N296" i="27"/>
  <c r="G296" i="27"/>
  <c r="E296" i="27"/>
  <c r="BS295" i="27"/>
  <c r="BF295" i="27"/>
  <c r="AF295" i="27"/>
  <c r="AC295" i="27"/>
  <c r="Z295" i="27"/>
  <c r="S295" i="27"/>
  <c r="R295" i="27"/>
  <c r="Q295" i="27"/>
  <c r="P295" i="27"/>
  <c r="O295" i="27"/>
  <c r="N295" i="27"/>
  <c r="G295" i="27"/>
  <c r="E295" i="27"/>
  <c r="BS294" i="27"/>
  <c r="BF294" i="27"/>
  <c r="AF294" i="27"/>
  <c r="AC294" i="27"/>
  <c r="Z294" i="27"/>
  <c r="S294" i="27"/>
  <c r="R294" i="27"/>
  <c r="Q294" i="27"/>
  <c r="P294" i="27"/>
  <c r="O294" i="27"/>
  <c r="N294" i="27"/>
  <c r="G294" i="27"/>
  <c r="E294" i="27"/>
  <c r="BS293" i="27"/>
  <c r="BF293" i="27"/>
  <c r="AF293" i="27"/>
  <c r="AC293" i="27"/>
  <c r="Z293" i="27"/>
  <c r="S293" i="27"/>
  <c r="R293" i="27"/>
  <c r="Q293" i="27"/>
  <c r="P293" i="27"/>
  <c r="O293" i="27"/>
  <c r="N293" i="27"/>
  <c r="G293" i="27"/>
  <c r="E293" i="27"/>
  <c r="BS292" i="27"/>
  <c r="BF292" i="27"/>
  <c r="AF292" i="27"/>
  <c r="AC292" i="27"/>
  <c r="Z292" i="27"/>
  <c r="S292" i="27"/>
  <c r="R292" i="27"/>
  <c r="Q292" i="27"/>
  <c r="P292" i="27"/>
  <c r="O292" i="27"/>
  <c r="N292" i="27"/>
  <c r="G292" i="27"/>
  <c r="E292" i="27"/>
  <c r="BS291" i="27"/>
  <c r="BF291" i="27"/>
  <c r="AF291" i="27"/>
  <c r="AC291" i="27"/>
  <c r="Z291" i="27"/>
  <c r="S291" i="27"/>
  <c r="R291" i="27"/>
  <c r="Q291" i="27"/>
  <c r="P291" i="27"/>
  <c r="O291" i="27"/>
  <c r="N291" i="27"/>
  <c r="G291" i="27"/>
  <c r="E291" i="27"/>
  <c r="BS290" i="27"/>
  <c r="BF290" i="27"/>
  <c r="AF290" i="27"/>
  <c r="AC290" i="27"/>
  <c r="Z290" i="27"/>
  <c r="S290" i="27"/>
  <c r="R290" i="27"/>
  <c r="Q290" i="27"/>
  <c r="P290" i="27"/>
  <c r="O290" i="27"/>
  <c r="N290" i="27"/>
  <c r="G290" i="27"/>
  <c r="E290" i="27"/>
  <c r="BS289" i="27"/>
  <c r="BF289" i="27"/>
  <c r="AF289" i="27"/>
  <c r="AC289" i="27"/>
  <c r="Z289" i="27"/>
  <c r="S289" i="27"/>
  <c r="R289" i="27"/>
  <c r="Q289" i="27"/>
  <c r="P289" i="27"/>
  <c r="O289" i="27"/>
  <c r="N289" i="27"/>
  <c r="G289" i="27"/>
  <c r="E289" i="27"/>
  <c r="BS288" i="27"/>
  <c r="BF288" i="27"/>
  <c r="AF288" i="27"/>
  <c r="AC288" i="27"/>
  <c r="Z288" i="27"/>
  <c r="S288" i="27"/>
  <c r="R288" i="27"/>
  <c r="Q288" i="27"/>
  <c r="P288" i="27"/>
  <c r="O288" i="27"/>
  <c r="N288" i="27"/>
  <c r="G288" i="27"/>
  <c r="E288" i="27"/>
  <c r="BS287" i="27"/>
  <c r="BF287" i="27"/>
  <c r="AF287" i="27"/>
  <c r="AC287" i="27"/>
  <c r="Z287" i="27"/>
  <c r="S287" i="27"/>
  <c r="R287" i="27"/>
  <c r="Q287" i="27"/>
  <c r="P287" i="27"/>
  <c r="O287" i="27"/>
  <c r="N287" i="27"/>
  <c r="G287" i="27"/>
  <c r="E287" i="27"/>
  <c r="BS286" i="27"/>
  <c r="BF286" i="27"/>
  <c r="AF286" i="27"/>
  <c r="AC286" i="27"/>
  <c r="Z286" i="27"/>
  <c r="S286" i="27"/>
  <c r="R286" i="27"/>
  <c r="Q286" i="27"/>
  <c r="P286" i="27"/>
  <c r="O286" i="27"/>
  <c r="N286" i="27"/>
  <c r="G286" i="27"/>
  <c r="E286" i="27"/>
  <c r="BS285" i="27"/>
  <c r="BF285" i="27"/>
  <c r="AF285" i="27"/>
  <c r="AC285" i="27"/>
  <c r="Z285" i="27"/>
  <c r="S285" i="27"/>
  <c r="R285" i="27"/>
  <c r="Q285" i="27"/>
  <c r="P285" i="27"/>
  <c r="O285" i="27"/>
  <c r="N285" i="27"/>
  <c r="G285" i="27"/>
  <c r="E285" i="27"/>
  <c r="BS284" i="27"/>
  <c r="BF284" i="27"/>
  <c r="AF284" i="27"/>
  <c r="AC284" i="27"/>
  <c r="Z284" i="27"/>
  <c r="S284" i="27"/>
  <c r="R284" i="27"/>
  <c r="Q284" i="27"/>
  <c r="P284" i="27"/>
  <c r="O284" i="27"/>
  <c r="N284" i="27"/>
  <c r="G284" i="27"/>
  <c r="E284" i="27"/>
  <c r="BS283" i="27"/>
  <c r="BF283" i="27"/>
  <c r="AF283" i="27"/>
  <c r="AC283" i="27"/>
  <c r="Z283" i="27"/>
  <c r="S283" i="27"/>
  <c r="R283" i="27"/>
  <c r="Q283" i="27"/>
  <c r="P283" i="27"/>
  <c r="O283" i="27"/>
  <c r="N283" i="27"/>
  <c r="G283" i="27"/>
  <c r="E283" i="27"/>
  <c r="BS282" i="27"/>
  <c r="BF282" i="27"/>
  <c r="AF282" i="27"/>
  <c r="AC282" i="27"/>
  <c r="Z282" i="27"/>
  <c r="S282" i="27"/>
  <c r="R282" i="27"/>
  <c r="Q282" i="27"/>
  <c r="P282" i="27"/>
  <c r="O282" i="27"/>
  <c r="N282" i="27"/>
  <c r="G282" i="27"/>
  <c r="E282" i="27"/>
  <c r="BS281" i="27"/>
  <c r="BF281" i="27"/>
  <c r="AF281" i="27"/>
  <c r="AC281" i="27"/>
  <c r="Z281" i="27"/>
  <c r="S281" i="27"/>
  <c r="R281" i="27"/>
  <c r="Q281" i="27"/>
  <c r="P281" i="27"/>
  <c r="O281" i="27"/>
  <c r="N281" i="27"/>
  <c r="G281" i="27"/>
  <c r="E281" i="27"/>
  <c r="BS280" i="27"/>
  <c r="BF280" i="27"/>
  <c r="AF280" i="27"/>
  <c r="AC280" i="27"/>
  <c r="Z280" i="27"/>
  <c r="S280" i="27"/>
  <c r="R280" i="27"/>
  <c r="Q280" i="27"/>
  <c r="P280" i="27"/>
  <c r="O280" i="27"/>
  <c r="N280" i="27"/>
  <c r="G280" i="27"/>
  <c r="E280" i="27"/>
  <c r="BS279" i="27"/>
  <c r="BF279" i="27"/>
  <c r="AF279" i="27"/>
  <c r="AC279" i="27"/>
  <c r="Z279" i="27"/>
  <c r="S279" i="27"/>
  <c r="R279" i="27"/>
  <c r="Q279" i="27"/>
  <c r="P279" i="27"/>
  <c r="O279" i="27"/>
  <c r="N279" i="27"/>
  <c r="G279" i="27"/>
  <c r="E279" i="27"/>
  <c r="BS278" i="27"/>
  <c r="BF278" i="27"/>
  <c r="AF278" i="27"/>
  <c r="AC278" i="27"/>
  <c r="Z278" i="27"/>
  <c r="S278" i="27"/>
  <c r="R278" i="27"/>
  <c r="Q278" i="27"/>
  <c r="P278" i="27"/>
  <c r="O278" i="27"/>
  <c r="N278" i="27"/>
  <c r="G278" i="27"/>
  <c r="E278" i="27"/>
  <c r="BS277" i="27"/>
  <c r="BF277" i="27"/>
  <c r="AF277" i="27"/>
  <c r="AC277" i="27"/>
  <c r="Z277" i="27"/>
  <c r="S277" i="27"/>
  <c r="R277" i="27"/>
  <c r="Q277" i="27"/>
  <c r="P277" i="27"/>
  <c r="O277" i="27"/>
  <c r="N277" i="27"/>
  <c r="G277" i="27"/>
  <c r="E277" i="27"/>
  <c r="BS276" i="27"/>
  <c r="BF276" i="27"/>
  <c r="AF276" i="27"/>
  <c r="AC276" i="27"/>
  <c r="Z276" i="27"/>
  <c r="S276" i="27"/>
  <c r="R276" i="27"/>
  <c r="Q276" i="27"/>
  <c r="P276" i="27"/>
  <c r="O276" i="27"/>
  <c r="N276" i="27"/>
  <c r="G276" i="27"/>
  <c r="E276" i="27"/>
  <c r="BS275" i="27"/>
  <c r="BF275" i="27"/>
  <c r="AF275" i="27"/>
  <c r="AC275" i="27"/>
  <c r="Z275" i="27"/>
  <c r="S275" i="27"/>
  <c r="R275" i="27"/>
  <c r="Q275" i="27"/>
  <c r="P275" i="27"/>
  <c r="O275" i="27"/>
  <c r="N275" i="27"/>
  <c r="G275" i="27"/>
  <c r="E275" i="27"/>
  <c r="BS274" i="27"/>
  <c r="BF274" i="27"/>
  <c r="AF274" i="27"/>
  <c r="AC274" i="27"/>
  <c r="Z274" i="27"/>
  <c r="S274" i="27"/>
  <c r="R274" i="27"/>
  <c r="Q274" i="27"/>
  <c r="P274" i="27"/>
  <c r="O274" i="27"/>
  <c r="N274" i="27"/>
  <c r="G274" i="27"/>
  <c r="E274" i="27"/>
  <c r="BS273" i="27"/>
  <c r="BF273" i="27"/>
  <c r="AF273" i="27"/>
  <c r="AC273" i="27"/>
  <c r="Z273" i="27"/>
  <c r="S273" i="27"/>
  <c r="R273" i="27"/>
  <c r="Q273" i="27"/>
  <c r="P273" i="27"/>
  <c r="O273" i="27"/>
  <c r="N273" i="27"/>
  <c r="G273" i="27"/>
  <c r="E273" i="27"/>
  <c r="BS272" i="27"/>
  <c r="BF272" i="27"/>
  <c r="AF272" i="27"/>
  <c r="AC272" i="27"/>
  <c r="Z272" i="27"/>
  <c r="S272" i="27"/>
  <c r="R272" i="27"/>
  <c r="Q272" i="27"/>
  <c r="P272" i="27"/>
  <c r="O272" i="27"/>
  <c r="N272" i="27"/>
  <c r="G272" i="27"/>
  <c r="E272" i="27"/>
  <c r="BS271" i="27"/>
  <c r="BF271" i="27"/>
  <c r="AF271" i="27"/>
  <c r="AC271" i="27"/>
  <c r="Z271" i="27"/>
  <c r="S271" i="27"/>
  <c r="R271" i="27"/>
  <c r="Q271" i="27"/>
  <c r="P271" i="27"/>
  <c r="O271" i="27"/>
  <c r="N271" i="27"/>
  <c r="G271" i="27"/>
  <c r="E271" i="27"/>
  <c r="BS270" i="27"/>
  <c r="BF270" i="27"/>
  <c r="AF270" i="27"/>
  <c r="AC270" i="27"/>
  <c r="Z270" i="27"/>
  <c r="S270" i="27"/>
  <c r="R270" i="27"/>
  <c r="Q270" i="27"/>
  <c r="P270" i="27"/>
  <c r="O270" i="27"/>
  <c r="N270" i="27"/>
  <c r="G270" i="27"/>
  <c r="E270" i="27"/>
  <c r="BS269" i="27"/>
  <c r="BF269" i="27"/>
  <c r="AF269" i="27"/>
  <c r="AC269" i="27"/>
  <c r="Z269" i="27"/>
  <c r="S269" i="27"/>
  <c r="R269" i="27"/>
  <c r="Q269" i="27"/>
  <c r="P269" i="27"/>
  <c r="O269" i="27"/>
  <c r="N269" i="27"/>
  <c r="G269" i="27"/>
  <c r="E269" i="27"/>
  <c r="BS268" i="27"/>
  <c r="BF268" i="27"/>
  <c r="AF268" i="27"/>
  <c r="AC268" i="27"/>
  <c r="Z268" i="27"/>
  <c r="S268" i="27"/>
  <c r="R268" i="27"/>
  <c r="Q268" i="27"/>
  <c r="P268" i="27"/>
  <c r="O268" i="27"/>
  <c r="N268" i="27"/>
  <c r="G268" i="27"/>
  <c r="E268" i="27"/>
  <c r="BS267" i="27"/>
  <c r="BF267" i="27"/>
  <c r="AF267" i="27"/>
  <c r="AC267" i="27"/>
  <c r="Z267" i="27"/>
  <c r="S267" i="27"/>
  <c r="R267" i="27"/>
  <c r="Q267" i="27"/>
  <c r="P267" i="27"/>
  <c r="O267" i="27"/>
  <c r="N267" i="27"/>
  <c r="G267" i="27"/>
  <c r="E267" i="27"/>
  <c r="BS266" i="27"/>
  <c r="BF266" i="27"/>
  <c r="AF266" i="27"/>
  <c r="AC266" i="27"/>
  <c r="Z266" i="27"/>
  <c r="S266" i="27"/>
  <c r="R266" i="27"/>
  <c r="Q266" i="27"/>
  <c r="P266" i="27"/>
  <c r="O266" i="27"/>
  <c r="N266" i="27"/>
  <c r="G266" i="27"/>
  <c r="E266" i="27"/>
  <c r="BS265" i="27"/>
  <c r="BF265" i="27"/>
  <c r="AF265" i="27"/>
  <c r="AC265" i="27"/>
  <c r="Z265" i="27"/>
  <c r="S265" i="27"/>
  <c r="R265" i="27"/>
  <c r="Q265" i="27"/>
  <c r="P265" i="27"/>
  <c r="O265" i="27"/>
  <c r="N265" i="27"/>
  <c r="G265" i="27"/>
  <c r="E265" i="27"/>
  <c r="BS264" i="27"/>
  <c r="BF264" i="27"/>
  <c r="AF264" i="27"/>
  <c r="AC264" i="27"/>
  <c r="Z264" i="27"/>
  <c r="S264" i="27"/>
  <c r="R264" i="27"/>
  <c r="Q264" i="27"/>
  <c r="P264" i="27"/>
  <c r="O264" i="27"/>
  <c r="N264" i="27"/>
  <c r="G264" i="27"/>
  <c r="E264" i="27"/>
  <c r="BS263" i="27"/>
  <c r="BF263" i="27"/>
  <c r="AF263" i="27"/>
  <c r="AC263" i="27"/>
  <c r="Z263" i="27"/>
  <c r="S263" i="27"/>
  <c r="R263" i="27"/>
  <c r="Q263" i="27"/>
  <c r="P263" i="27"/>
  <c r="O263" i="27"/>
  <c r="N263" i="27"/>
  <c r="G263" i="27"/>
  <c r="E263" i="27"/>
  <c r="BS262" i="27"/>
  <c r="BF262" i="27"/>
  <c r="AF262" i="27"/>
  <c r="AC262" i="27"/>
  <c r="Z262" i="27"/>
  <c r="S262" i="27"/>
  <c r="R262" i="27"/>
  <c r="Q262" i="27"/>
  <c r="P262" i="27"/>
  <c r="O262" i="27"/>
  <c r="N262" i="27"/>
  <c r="G262" i="27"/>
  <c r="E262" i="27"/>
  <c r="BS261" i="27"/>
  <c r="BF261" i="27"/>
  <c r="AF261" i="27"/>
  <c r="AC261" i="27"/>
  <c r="Z261" i="27"/>
  <c r="S261" i="27"/>
  <c r="R261" i="27"/>
  <c r="Q261" i="27"/>
  <c r="P261" i="27"/>
  <c r="O261" i="27"/>
  <c r="N261" i="27"/>
  <c r="G261" i="27"/>
  <c r="E261" i="27"/>
  <c r="BS260" i="27"/>
  <c r="BF260" i="27"/>
  <c r="AF260" i="27"/>
  <c r="AC260" i="27"/>
  <c r="Z260" i="27"/>
  <c r="S260" i="27"/>
  <c r="R260" i="27"/>
  <c r="Q260" i="27"/>
  <c r="P260" i="27"/>
  <c r="O260" i="27"/>
  <c r="N260" i="27"/>
  <c r="G260" i="27"/>
  <c r="E260" i="27"/>
  <c r="BS259" i="27"/>
  <c r="BF259" i="27"/>
  <c r="AF259" i="27"/>
  <c r="AC259" i="27"/>
  <c r="Z259" i="27"/>
  <c r="S259" i="27"/>
  <c r="R259" i="27"/>
  <c r="Q259" i="27"/>
  <c r="P259" i="27"/>
  <c r="O259" i="27"/>
  <c r="N259" i="27"/>
  <c r="G259" i="27"/>
  <c r="E259" i="27"/>
  <c r="BS258" i="27"/>
  <c r="BF258" i="27"/>
  <c r="AF258" i="27"/>
  <c r="AC258" i="27"/>
  <c r="Z258" i="27"/>
  <c r="S258" i="27"/>
  <c r="R258" i="27"/>
  <c r="Q258" i="27"/>
  <c r="P258" i="27"/>
  <c r="O258" i="27"/>
  <c r="N258" i="27"/>
  <c r="G258" i="27"/>
  <c r="E258" i="27"/>
  <c r="BS257" i="27"/>
  <c r="BF257" i="27"/>
  <c r="AF257" i="27"/>
  <c r="AC257" i="27"/>
  <c r="Z257" i="27"/>
  <c r="S257" i="27"/>
  <c r="R257" i="27"/>
  <c r="Q257" i="27"/>
  <c r="P257" i="27"/>
  <c r="O257" i="27"/>
  <c r="N257" i="27"/>
  <c r="G257" i="27"/>
  <c r="E257" i="27"/>
  <c r="BS256" i="27"/>
  <c r="BF256" i="27"/>
  <c r="AF256" i="27"/>
  <c r="AC256" i="27"/>
  <c r="Z256" i="27"/>
  <c r="S256" i="27"/>
  <c r="R256" i="27"/>
  <c r="Q256" i="27"/>
  <c r="P256" i="27"/>
  <c r="O256" i="27"/>
  <c r="N256" i="27"/>
  <c r="G256" i="27"/>
  <c r="E256" i="27"/>
  <c r="BS255" i="27"/>
  <c r="BF255" i="27"/>
  <c r="AF255" i="27"/>
  <c r="AC255" i="27"/>
  <c r="Z255" i="27"/>
  <c r="S255" i="27"/>
  <c r="R255" i="27"/>
  <c r="Q255" i="27"/>
  <c r="P255" i="27"/>
  <c r="O255" i="27"/>
  <c r="N255" i="27"/>
  <c r="G255" i="27"/>
  <c r="E255" i="27"/>
  <c r="BS254" i="27"/>
  <c r="BF254" i="27"/>
  <c r="AF254" i="27"/>
  <c r="AC254" i="27"/>
  <c r="Z254" i="27"/>
  <c r="S254" i="27"/>
  <c r="R254" i="27"/>
  <c r="Q254" i="27"/>
  <c r="P254" i="27"/>
  <c r="O254" i="27"/>
  <c r="N254" i="27"/>
  <c r="G254" i="27"/>
  <c r="E254" i="27"/>
  <c r="BS253" i="27"/>
  <c r="BF253" i="27"/>
  <c r="AF253" i="27"/>
  <c r="AC253" i="27"/>
  <c r="Z253" i="27"/>
  <c r="S253" i="27"/>
  <c r="R253" i="27"/>
  <c r="Q253" i="27"/>
  <c r="P253" i="27"/>
  <c r="O253" i="27"/>
  <c r="N253" i="27"/>
  <c r="G253" i="27"/>
  <c r="E253" i="27"/>
  <c r="BS252" i="27"/>
  <c r="BF252" i="27"/>
  <c r="AF252" i="27"/>
  <c r="AC252" i="27"/>
  <c r="Z252" i="27"/>
  <c r="S252" i="27"/>
  <c r="R252" i="27"/>
  <c r="Q252" i="27"/>
  <c r="P252" i="27"/>
  <c r="O252" i="27"/>
  <c r="N252" i="27"/>
  <c r="G252" i="27"/>
  <c r="E252" i="27"/>
  <c r="BS251" i="27"/>
  <c r="BF251" i="27"/>
  <c r="AF251" i="27"/>
  <c r="AC251" i="27"/>
  <c r="Z251" i="27"/>
  <c r="S251" i="27"/>
  <c r="R251" i="27"/>
  <c r="Q251" i="27"/>
  <c r="P251" i="27"/>
  <c r="O251" i="27"/>
  <c r="N251" i="27"/>
  <c r="G251" i="27"/>
  <c r="E251" i="27"/>
  <c r="BS250" i="27"/>
  <c r="BF250" i="27"/>
  <c r="AF250" i="27"/>
  <c r="AC250" i="27"/>
  <c r="Z250" i="27"/>
  <c r="S250" i="27"/>
  <c r="R250" i="27"/>
  <c r="Q250" i="27"/>
  <c r="P250" i="27"/>
  <c r="O250" i="27"/>
  <c r="N250" i="27"/>
  <c r="G250" i="27"/>
  <c r="E250" i="27"/>
  <c r="BS249" i="27"/>
  <c r="BF249" i="27"/>
  <c r="AF249" i="27"/>
  <c r="AC249" i="27"/>
  <c r="Z249" i="27"/>
  <c r="S249" i="27"/>
  <c r="R249" i="27"/>
  <c r="Q249" i="27"/>
  <c r="P249" i="27"/>
  <c r="O249" i="27"/>
  <c r="N249" i="27"/>
  <c r="G249" i="27"/>
  <c r="E249" i="27"/>
  <c r="BS248" i="27"/>
  <c r="BF248" i="27"/>
  <c r="AF248" i="27"/>
  <c r="AC248" i="27"/>
  <c r="Z248" i="27"/>
  <c r="S248" i="27"/>
  <c r="R248" i="27"/>
  <c r="Q248" i="27"/>
  <c r="P248" i="27"/>
  <c r="O248" i="27"/>
  <c r="N248" i="27"/>
  <c r="G248" i="27"/>
  <c r="E248" i="27"/>
  <c r="BS247" i="27"/>
  <c r="BF247" i="27"/>
  <c r="AF247" i="27"/>
  <c r="AC247" i="27"/>
  <c r="Z247" i="27"/>
  <c r="S247" i="27"/>
  <c r="R247" i="27"/>
  <c r="Q247" i="27"/>
  <c r="P247" i="27"/>
  <c r="O247" i="27"/>
  <c r="N247" i="27"/>
  <c r="G247" i="27"/>
  <c r="E247" i="27"/>
  <c r="BS246" i="27"/>
  <c r="BF246" i="27"/>
  <c r="AF246" i="27"/>
  <c r="AC246" i="27"/>
  <c r="Z246" i="27"/>
  <c r="S246" i="27"/>
  <c r="R246" i="27"/>
  <c r="Q246" i="27"/>
  <c r="P246" i="27"/>
  <c r="O246" i="27"/>
  <c r="N246" i="27"/>
  <c r="G246" i="27"/>
  <c r="E246" i="27"/>
  <c r="BS245" i="27"/>
  <c r="BF245" i="27"/>
  <c r="AF245" i="27"/>
  <c r="AC245" i="27"/>
  <c r="Z245" i="27"/>
  <c r="S245" i="27"/>
  <c r="R245" i="27"/>
  <c r="Q245" i="27"/>
  <c r="P245" i="27"/>
  <c r="O245" i="27"/>
  <c r="N245" i="27"/>
  <c r="G245" i="27"/>
  <c r="E245" i="27"/>
  <c r="BS244" i="27"/>
  <c r="BF244" i="27"/>
  <c r="AF244" i="27"/>
  <c r="AC244" i="27"/>
  <c r="Z244" i="27"/>
  <c r="S244" i="27"/>
  <c r="R244" i="27"/>
  <c r="Q244" i="27"/>
  <c r="P244" i="27"/>
  <c r="O244" i="27"/>
  <c r="N244" i="27"/>
  <c r="G244" i="27"/>
  <c r="E244" i="27"/>
  <c r="BS243" i="27"/>
  <c r="BF243" i="27"/>
  <c r="AF243" i="27"/>
  <c r="AC243" i="27"/>
  <c r="Z243" i="27"/>
  <c r="S243" i="27"/>
  <c r="R243" i="27"/>
  <c r="Q243" i="27"/>
  <c r="P243" i="27"/>
  <c r="O243" i="27"/>
  <c r="N243" i="27"/>
  <c r="G243" i="27"/>
  <c r="E243" i="27"/>
  <c r="BS242" i="27"/>
  <c r="BF242" i="27"/>
  <c r="AF242" i="27"/>
  <c r="AC242" i="27"/>
  <c r="Z242" i="27"/>
  <c r="S242" i="27"/>
  <c r="R242" i="27"/>
  <c r="Q242" i="27"/>
  <c r="P242" i="27"/>
  <c r="O242" i="27"/>
  <c r="N242" i="27"/>
  <c r="G242" i="27"/>
  <c r="E242" i="27"/>
  <c r="BS241" i="27"/>
  <c r="BF241" i="27"/>
  <c r="AF241" i="27"/>
  <c r="AC241" i="27"/>
  <c r="Z241" i="27"/>
  <c r="S241" i="27"/>
  <c r="E192" i="18" s="1"/>
  <c r="F192" i="18" s="1"/>
  <c r="R241" i="27"/>
  <c r="Q241" i="27"/>
  <c r="P241" i="27"/>
  <c r="O241" i="27"/>
  <c r="N241" i="27"/>
  <c r="G241" i="27"/>
  <c r="E241" i="27"/>
  <c r="BS240" i="27"/>
  <c r="BF240" i="27"/>
  <c r="AF240" i="27"/>
  <c r="AC240" i="27"/>
  <c r="Z240" i="27"/>
  <c r="S240" i="27"/>
  <c r="R240" i="27"/>
  <c r="Q240" i="27"/>
  <c r="P240" i="27"/>
  <c r="O240" i="27"/>
  <c r="N240" i="27"/>
  <c r="G240" i="27"/>
  <c r="E240" i="27"/>
  <c r="BS239" i="27"/>
  <c r="BF239" i="27"/>
  <c r="AF239" i="27"/>
  <c r="AC239" i="27"/>
  <c r="Z239" i="27"/>
  <c r="S239" i="27"/>
  <c r="R239" i="27"/>
  <c r="Q239" i="27"/>
  <c r="P239" i="27"/>
  <c r="O239" i="27"/>
  <c r="N239" i="27"/>
  <c r="G239" i="27"/>
  <c r="E239" i="27"/>
  <c r="BS238" i="27"/>
  <c r="BF238" i="27"/>
  <c r="AF238" i="27"/>
  <c r="AC238" i="27"/>
  <c r="Z238" i="27"/>
  <c r="S238" i="27"/>
  <c r="E68" i="18" s="1"/>
  <c r="F68" i="18" s="1"/>
  <c r="R238" i="27"/>
  <c r="Q238" i="27"/>
  <c r="P238" i="27"/>
  <c r="O238" i="27"/>
  <c r="N238" i="27"/>
  <c r="G238" i="27"/>
  <c r="E238" i="27"/>
  <c r="BS237" i="27"/>
  <c r="BF237" i="27"/>
  <c r="AF237" i="27"/>
  <c r="AC237" i="27"/>
  <c r="Z237" i="27"/>
  <c r="S237" i="27"/>
  <c r="R237" i="27"/>
  <c r="Q237" i="27"/>
  <c r="P237" i="27"/>
  <c r="O237" i="27"/>
  <c r="N237" i="27"/>
  <c r="G237" i="27"/>
  <c r="E237" i="27"/>
  <c r="BS236" i="27"/>
  <c r="BF236" i="27"/>
  <c r="AF236" i="27"/>
  <c r="AC236" i="27"/>
  <c r="Z236" i="27"/>
  <c r="S236" i="27"/>
  <c r="R236" i="27"/>
  <c r="Q236" i="27"/>
  <c r="P236" i="27"/>
  <c r="O236" i="27"/>
  <c r="N236" i="27"/>
  <c r="G236" i="27"/>
  <c r="E236" i="27"/>
  <c r="BS235" i="27"/>
  <c r="BF235" i="27"/>
  <c r="AF235" i="27"/>
  <c r="AC235" i="27"/>
  <c r="Z235" i="27"/>
  <c r="S235" i="27"/>
  <c r="R235" i="27"/>
  <c r="Q235" i="27"/>
  <c r="P235" i="27"/>
  <c r="O235" i="27"/>
  <c r="N235" i="27"/>
  <c r="G235" i="27"/>
  <c r="E235" i="27"/>
  <c r="BS234" i="27"/>
  <c r="BF234" i="27"/>
  <c r="AF234" i="27"/>
  <c r="AC234" i="27"/>
  <c r="Z234" i="27"/>
  <c r="S234" i="27"/>
  <c r="R234" i="27"/>
  <c r="Q234" i="27"/>
  <c r="P234" i="27"/>
  <c r="O234" i="27"/>
  <c r="N234" i="27"/>
  <c r="G234" i="27"/>
  <c r="E234" i="27"/>
  <c r="BS233" i="27"/>
  <c r="BF233" i="27"/>
  <c r="AF233" i="27"/>
  <c r="AC233" i="27"/>
  <c r="Z233" i="27"/>
  <c r="S233" i="27"/>
  <c r="R233" i="27"/>
  <c r="Q233" i="27"/>
  <c r="P233" i="27"/>
  <c r="O233" i="27"/>
  <c r="N233" i="27"/>
  <c r="G233" i="27"/>
  <c r="E233" i="27"/>
  <c r="BS232" i="27"/>
  <c r="BF232" i="27"/>
  <c r="AF232" i="27"/>
  <c r="AC232" i="27"/>
  <c r="Z232" i="27"/>
  <c r="S232" i="27"/>
  <c r="R232" i="27"/>
  <c r="Q232" i="27"/>
  <c r="P232" i="27"/>
  <c r="O232" i="27"/>
  <c r="N232" i="27"/>
  <c r="G232" i="27"/>
  <c r="E232" i="27"/>
  <c r="BS231" i="27"/>
  <c r="BF231" i="27"/>
  <c r="AF231" i="27"/>
  <c r="AC231" i="27"/>
  <c r="Z231" i="27"/>
  <c r="S231" i="27"/>
  <c r="R231" i="27"/>
  <c r="Q231" i="27"/>
  <c r="P231" i="27"/>
  <c r="O231" i="27"/>
  <c r="N231" i="27"/>
  <c r="G231" i="27"/>
  <c r="E231" i="27"/>
  <c r="BS230" i="27"/>
  <c r="BF230" i="27"/>
  <c r="AF230" i="27"/>
  <c r="AC230" i="27"/>
  <c r="Z230" i="27"/>
  <c r="S230" i="27"/>
  <c r="R230" i="27"/>
  <c r="Q230" i="27"/>
  <c r="P230" i="27"/>
  <c r="O230" i="27"/>
  <c r="N230" i="27"/>
  <c r="G230" i="27"/>
  <c r="E230" i="27"/>
  <c r="BS229" i="27"/>
  <c r="BF229" i="27"/>
  <c r="AF229" i="27"/>
  <c r="AC229" i="27"/>
  <c r="Z229" i="27"/>
  <c r="S229" i="27"/>
  <c r="R229" i="27"/>
  <c r="Q229" i="27"/>
  <c r="P229" i="27"/>
  <c r="O229" i="27"/>
  <c r="N229" i="27"/>
  <c r="G229" i="27"/>
  <c r="E229" i="27"/>
  <c r="BS228" i="27"/>
  <c r="BF228" i="27"/>
  <c r="AF228" i="27"/>
  <c r="AC228" i="27"/>
  <c r="Z228" i="27"/>
  <c r="S228" i="27"/>
  <c r="R228" i="27"/>
  <c r="Q228" i="27"/>
  <c r="P228" i="27"/>
  <c r="O228" i="27"/>
  <c r="N228" i="27"/>
  <c r="G228" i="27"/>
  <c r="E228" i="27"/>
  <c r="BS227" i="27"/>
  <c r="BF227" i="27"/>
  <c r="AF227" i="27"/>
  <c r="AC227" i="27"/>
  <c r="Z227" i="27"/>
  <c r="S227" i="27"/>
  <c r="R227" i="27"/>
  <c r="Q227" i="27"/>
  <c r="P227" i="27"/>
  <c r="O227" i="27"/>
  <c r="N227" i="27"/>
  <c r="G227" i="27"/>
  <c r="E227" i="27"/>
  <c r="BS226" i="27"/>
  <c r="BF226" i="27"/>
  <c r="AF226" i="27"/>
  <c r="AC226" i="27"/>
  <c r="Z226" i="27"/>
  <c r="S226" i="27"/>
  <c r="R226" i="27"/>
  <c r="Q226" i="27"/>
  <c r="P226" i="27"/>
  <c r="O226" i="27"/>
  <c r="N226" i="27"/>
  <c r="G226" i="27"/>
  <c r="E226" i="27"/>
  <c r="BS225" i="27"/>
  <c r="BF225" i="27"/>
  <c r="AF225" i="27"/>
  <c r="AC225" i="27"/>
  <c r="Z225" i="27"/>
  <c r="S225" i="27"/>
  <c r="E191" i="18" s="1"/>
  <c r="F191" i="18" s="1"/>
  <c r="R225" i="27"/>
  <c r="Q225" i="27"/>
  <c r="P225" i="27"/>
  <c r="O225" i="27"/>
  <c r="N225" i="27"/>
  <c r="G225" i="27"/>
  <c r="E225" i="27"/>
  <c r="BS224" i="27"/>
  <c r="BF224" i="27"/>
  <c r="AF224" i="27"/>
  <c r="AC224" i="27"/>
  <c r="Z224" i="27"/>
  <c r="S224" i="27"/>
  <c r="E56" i="18" s="1"/>
  <c r="F56" i="18" s="1"/>
  <c r="R224" i="27"/>
  <c r="Q224" i="27"/>
  <c r="P224" i="27"/>
  <c r="O224" i="27"/>
  <c r="N224" i="27"/>
  <c r="G224" i="27"/>
  <c r="E224" i="27"/>
  <c r="BS223" i="27"/>
  <c r="BF223" i="27"/>
  <c r="AF223" i="27"/>
  <c r="AC223" i="27"/>
  <c r="Z223" i="27"/>
  <c r="S223" i="27"/>
  <c r="R223" i="27"/>
  <c r="Q223" i="27"/>
  <c r="P223" i="27"/>
  <c r="O223" i="27"/>
  <c r="N223" i="27"/>
  <c r="G223" i="27"/>
  <c r="E223" i="27"/>
  <c r="BS222" i="27"/>
  <c r="BF222" i="27"/>
  <c r="AF222" i="27"/>
  <c r="AC222" i="27"/>
  <c r="Z222" i="27"/>
  <c r="S222" i="27"/>
  <c r="R222" i="27"/>
  <c r="Q222" i="27"/>
  <c r="P222" i="27"/>
  <c r="O222" i="27"/>
  <c r="N222" i="27"/>
  <c r="G222" i="27"/>
  <c r="E222" i="27"/>
  <c r="BS221" i="27"/>
  <c r="BF221" i="27"/>
  <c r="AF221" i="27"/>
  <c r="AC221" i="27"/>
  <c r="Z221" i="27"/>
  <c r="S221" i="27"/>
  <c r="R221" i="27"/>
  <c r="Q221" i="27"/>
  <c r="P221" i="27"/>
  <c r="O221" i="27"/>
  <c r="N221" i="27"/>
  <c r="G221" i="27"/>
  <c r="E221" i="27"/>
  <c r="BS220" i="27"/>
  <c r="BF220" i="27"/>
  <c r="AF220" i="27"/>
  <c r="AC220" i="27"/>
  <c r="Z220" i="27"/>
  <c r="S220" i="27"/>
  <c r="R220" i="27"/>
  <c r="Q220" i="27"/>
  <c r="P220" i="27"/>
  <c r="O220" i="27"/>
  <c r="N220" i="27"/>
  <c r="G220" i="27"/>
  <c r="E220" i="27"/>
  <c r="BS219" i="27"/>
  <c r="BF219" i="27"/>
  <c r="AF219" i="27"/>
  <c r="AC219" i="27"/>
  <c r="Z219" i="27"/>
  <c r="S219" i="27"/>
  <c r="R219" i="27"/>
  <c r="Q219" i="27"/>
  <c r="P219" i="27"/>
  <c r="O219" i="27"/>
  <c r="N219" i="27"/>
  <c r="G219" i="27"/>
  <c r="E219" i="27"/>
  <c r="BS218" i="27"/>
  <c r="BF218" i="27"/>
  <c r="AF218" i="27"/>
  <c r="AC218" i="27"/>
  <c r="Z218" i="27"/>
  <c r="S218" i="27"/>
  <c r="R218" i="27"/>
  <c r="Q218" i="27"/>
  <c r="P218" i="27"/>
  <c r="O218" i="27"/>
  <c r="N218" i="27"/>
  <c r="G218" i="27"/>
  <c r="E218" i="27"/>
  <c r="BS217" i="27"/>
  <c r="BF217" i="27"/>
  <c r="AF217" i="27"/>
  <c r="AC217" i="27"/>
  <c r="Z217" i="27"/>
  <c r="S217" i="27"/>
  <c r="R217" i="27"/>
  <c r="Q217" i="27"/>
  <c r="P217" i="27"/>
  <c r="O217" i="27"/>
  <c r="N217" i="27"/>
  <c r="G217" i="27"/>
  <c r="E217" i="27"/>
  <c r="BS216" i="27"/>
  <c r="BF216" i="27"/>
  <c r="AF216" i="27"/>
  <c r="AC216" i="27"/>
  <c r="Z216" i="27"/>
  <c r="S216" i="27"/>
  <c r="R216" i="27"/>
  <c r="Q216" i="27"/>
  <c r="P216" i="27"/>
  <c r="O216" i="27"/>
  <c r="N216" i="27"/>
  <c r="G216" i="27"/>
  <c r="E216" i="27"/>
  <c r="BS215" i="27"/>
  <c r="BF215" i="27"/>
  <c r="AF215" i="27"/>
  <c r="AC215" i="27"/>
  <c r="Z215" i="27"/>
  <c r="S215" i="27"/>
  <c r="R215" i="27"/>
  <c r="Q215" i="27"/>
  <c r="P215" i="27"/>
  <c r="O215" i="27"/>
  <c r="N215" i="27"/>
  <c r="G215" i="27"/>
  <c r="E215" i="27"/>
  <c r="BS214" i="27"/>
  <c r="BF214" i="27"/>
  <c r="AF214" i="27"/>
  <c r="AC214" i="27"/>
  <c r="Z214" i="27"/>
  <c r="S214" i="27"/>
  <c r="R214" i="27"/>
  <c r="Q214" i="27"/>
  <c r="P214" i="27"/>
  <c r="O214" i="27"/>
  <c r="N214" i="27"/>
  <c r="G214" i="27"/>
  <c r="E214" i="27"/>
  <c r="BS213" i="27"/>
  <c r="BF213" i="27"/>
  <c r="AF213" i="27"/>
  <c r="AC213" i="27"/>
  <c r="Z213" i="27"/>
  <c r="S213" i="27"/>
  <c r="R213" i="27"/>
  <c r="Q213" i="27"/>
  <c r="P213" i="27"/>
  <c r="O213" i="27"/>
  <c r="N213" i="27"/>
  <c r="G213" i="27"/>
  <c r="E213" i="27"/>
  <c r="BS212" i="27"/>
  <c r="BF212" i="27"/>
  <c r="AF212" i="27"/>
  <c r="AC212" i="27"/>
  <c r="Z212" i="27"/>
  <c r="S212" i="27"/>
  <c r="R212" i="27"/>
  <c r="Q212" i="27"/>
  <c r="P212" i="27"/>
  <c r="O212" i="27"/>
  <c r="N212" i="27"/>
  <c r="G212" i="27"/>
  <c r="E212" i="27"/>
  <c r="BS211" i="27"/>
  <c r="BF211" i="27"/>
  <c r="AF211" i="27"/>
  <c r="AC211" i="27"/>
  <c r="Z211" i="27"/>
  <c r="S211" i="27"/>
  <c r="R211" i="27"/>
  <c r="Q211" i="27"/>
  <c r="P211" i="27"/>
  <c r="O211" i="27"/>
  <c r="N211" i="27"/>
  <c r="G211" i="27"/>
  <c r="E211" i="27"/>
  <c r="BS210" i="27"/>
  <c r="BF210" i="27"/>
  <c r="AF210" i="27"/>
  <c r="AC210" i="27"/>
  <c r="Z210" i="27"/>
  <c r="S210" i="27"/>
  <c r="R210" i="27"/>
  <c r="Q210" i="27"/>
  <c r="P210" i="27"/>
  <c r="O210" i="27"/>
  <c r="N210" i="27"/>
  <c r="G210" i="27"/>
  <c r="E210" i="27"/>
  <c r="BS209" i="27"/>
  <c r="BF209" i="27"/>
  <c r="AF209" i="27"/>
  <c r="AC209" i="27"/>
  <c r="Z209" i="27"/>
  <c r="S209" i="27"/>
  <c r="R209" i="27"/>
  <c r="Q209" i="27"/>
  <c r="P209" i="27"/>
  <c r="O209" i="27"/>
  <c r="N209" i="27"/>
  <c r="G209" i="27"/>
  <c r="E209" i="27"/>
  <c r="BS208" i="27"/>
  <c r="BF208" i="27"/>
  <c r="AF208" i="27"/>
  <c r="AC208" i="27"/>
  <c r="Z208" i="27"/>
  <c r="S208" i="27"/>
  <c r="R208" i="27"/>
  <c r="Q208" i="27"/>
  <c r="P208" i="27"/>
  <c r="O208" i="27"/>
  <c r="N208" i="27"/>
  <c r="G208" i="27"/>
  <c r="E208" i="27"/>
  <c r="BS207" i="27"/>
  <c r="BF207" i="27"/>
  <c r="AF207" i="27"/>
  <c r="AC207" i="27"/>
  <c r="Z207" i="27"/>
  <c r="S207" i="27"/>
  <c r="R207" i="27"/>
  <c r="Q207" i="27"/>
  <c r="P207" i="27"/>
  <c r="O207" i="27"/>
  <c r="N207" i="27"/>
  <c r="G207" i="27"/>
  <c r="E207" i="27"/>
  <c r="BS206" i="27"/>
  <c r="BF206" i="27"/>
  <c r="AF206" i="27"/>
  <c r="AC206" i="27"/>
  <c r="Z206" i="27"/>
  <c r="S206" i="27"/>
  <c r="R206" i="27"/>
  <c r="Q206" i="27"/>
  <c r="P206" i="27"/>
  <c r="O206" i="27"/>
  <c r="N206" i="27"/>
  <c r="G206" i="27"/>
  <c r="E206" i="27"/>
  <c r="BS205" i="27"/>
  <c r="BF205" i="27"/>
  <c r="AF205" i="27"/>
  <c r="AC205" i="27"/>
  <c r="Z205" i="27"/>
  <c r="S205" i="27"/>
  <c r="R205" i="27"/>
  <c r="Q205" i="27"/>
  <c r="P205" i="27"/>
  <c r="O205" i="27"/>
  <c r="N205" i="27"/>
  <c r="G205" i="27"/>
  <c r="E205" i="27"/>
  <c r="BS204" i="27"/>
  <c r="BF204" i="27"/>
  <c r="AF204" i="27"/>
  <c r="AC204" i="27"/>
  <c r="Z204" i="27"/>
  <c r="S204" i="27"/>
  <c r="R204" i="27"/>
  <c r="Q204" i="27"/>
  <c r="P204" i="27"/>
  <c r="O204" i="27"/>
  <c r="N204" i="27"/>
  <c r="G204" i="27"/>
  <c r="E204" i="27"/>
  <c r="BS203" i="27"/>
  <c r="BF203" i="27"/>
  <c r="AF203" i="27"/>
  <c r="AC203" i="27"/>
  <c r="Z203" i="27"/>
  <c r="S203" i="27"/>
  <c r="R203" i="27"/>
  <c r="Q203" i="27"/>
  <c r="P203" i="27"/>
  <c r="O203" i="27"/>
  <c r="N203" i="27"/>
  <c r="G203" i="27"/>
  <c r="E203" i="27"/>
  <c r="BS202" i="27"/>
  <c r="BF202" i="27"/>
  <c r="AF202" i="27"/>
  <c r="AC202" i="27"/>
  <c r="Z202" i="27"/>
  <c r="S202" i="27"/>
  <c r="R202" i="27"/>
  <c r="Q202" i="27"/>
  <c r="P202" i="27"/>
  <c r="O202" i="27"/>
  <c r="N202" i="27"/>
  <c r="G202" i="27"/>
  <c r="E202" i="27"/>
  <c r="BS201" i="27"/>
  <c r="BF201" i="27"/>
  <c r="AF201" i="27"/>
  <c r="AC201" i="27"/>
  <c r="Z201" i="27"/>
  <c r="S201" i="27"/>
  <c r="R201" i="27"/>
  <c r="Q201" i="27"/>
  <c r="P201" i="27"/>
  <c r="O201" i="27"/>
  <c r="N201" i="27"/>
  <c r="G201" i="27"/>
  <c r="E201" i="27"/>
  <c r="BS200" i="27"/>
  <c r="BF200" i="27"/>
  <c r="AF200" i="27"/>
  <c r="AC200" i="27"/>
  <c r="Z200" i="27"/>
  <c r="S200" i="27"/>
  <c r="R200" i="27"/>
  <c r="Q200" i="27"/>
  <c r="P200" i="27"/>
  <c r="O200" i="27"/>
  <c r="N200" i="27"/>
  <c r="G200" i="27"/>
  <c r="E200" i="27"/>
  <c r="BS199" i="27"/>
  <c r="BF199" i="27"/>
  <c r="AF199" i="27"/>
  <c r="AC199" i="27"/>
  <c r="Z199" i="27"/>
  <c r="S199" i="27"/>
  <c r="R199" i="27"/>
  <c r="Q199" i="27"/>
  <c r="P199" i="27"/>
  <c r="O199" i="27"/>
  <c r="N199" i="27"/>
  <c r="G199" i="27"/>
  <c r="E199" i="27"/>
  <c r="BS198" i="27"/>
  <c r="BF198" i="27"/>
  <c r="AF198" i="27"/>
  <c r="AC198" i="27"/>
  <c r="Z198" i="27"/>
  <c r="S198" i="27"/>
  <c r="R198" i="27"/>
  <c r="Q198" i="27"/>
  <c r="P198" i="27"/>
  <c r="O198" i="27"/>
  <c r="N198" i="27"/>
  <c r="G198" i="27"/>
  <c r="E198" i="27"/>
  <c r="BS197" i="27"/>
  <c r="BF197" i="27"/>
  <c r="AF197" i="27"/>
  <c r="AC197" i="27"/>
  <c r="Z197" i="27"/>
  <c r="S197" i="27"/>
  <c r="R197" i="27"/>
  <c r="Q197" i="27"/>
  <c r="P197" i="27"/>
  <c r="O197" i="27"/>
  <c r="N197" i="27"/>
  <c r="G197" i="27"/>
  <c r="E197" i="27"/>
  <c r="BS196" i="27"/>
  <c r="BF196" i="27"/>
  <c r="AF196" i="27"/>
  <c r="AC196" i="27"/>
  <c r="Z196" i="27"/>
  <c r="S196" i="27"/>
  <c r="R196" i="27"/>
  <c r="Q196" i="27"/>
  <c r="P196" i="27"/>
  <c r="O196" i="27"/>
  <c r="N196" i="27"/>
  <c r="G196" i="27"/>
  <c r="E196" i="27"/>
  <c r="BS195" i="27"/>
  <c r="BF195" i="27"/>
  <c r="AF195" i="27"/>
  <c r="AC195" i="27"/>
  <c r="Z195" i="27"/>
  <c r="S195" i="27"/>
  <c r="E189" i="18" s="1"/>
  <c r="F189" i="18" s="1"/>
  <c r="R195" i="27"/>
  <c r="Q195" i="27"/>
  <c r="P195" i="27"/>
  <c r="O195" i="27"/>
  <c r="N195" i="27"/>
  <c r="G195" i="27"/>
  <c r="E195" i="27"/>
  <c r="BS194" i="27"/>
  <c r="BF194" i="27"/>
  <c r="AF194" i="27"/>
  <c r="AC194" i="27"/>
  <c r="Z194" i="27"/>
  <c r="S194" i="27"/>
  <c r="R194" i="27"/>
  <c r="Q194" i="27"/>
  <c r="P194" i="27"/>
  <c r="O194" i="27"/>
  <c r="N194" i="27"/>
  <c r="G194" i="27"/>
  <c r="E194" i="27"/>
  <c r="BS193" i="27"/>
  <c r="BF193" i="27"/>
  <c r="AF193" i="27"/>
  <c r="AC193" i="27"/>
  <c r="Z193" i="27"/>
  <c r="S193" i="27"/>
  <c r="R193" i="27"/>
  <c r="Q193" i="27"/>
  <c r="P193" i="27"/>
  <c r="O193" i="27"/>
  <c r="N193" i="27"/>
  <c r="G193" i="27"/>
  <c r="E193" i="27"/>
  <c r="BS192" i="27"/>
  <c r="BF192" i="27"/>
  <c r="AF192" i="27"/>
  <c r="AC192" i="27"/>
  <c r="Z192" i="27"/>
  <c r="S192" i="27"/>
  <c r="R192" i="27"/>
  <c r="Q192" i="27"/>
  <c r="P192" i="27"/>
  <c r="O192" i="27"/>
  <c r="N192" i="27"/>
  <c r="G192" i="27"/>
  <c r="E192" i="27"/>
  <c r="BS191" i="27"/>
  <c r="BF191" i="27"/>
  <c r="AF191" i="27"/>
  <c r="AC191" i="27"/>
  <c r="Z191" i="27"/>
  <c r="S191" i="27"/>
  <c r="R191" i="27"/>
  <c r="Q191" i="27"/>
  <c r="P191" i="27"/>
  <c r="O191" i="27"/>
  <c r="N191" i="27"/>
  <c r="G191" i="27"/>
  <c r="E191" i="27"/>
  <c r="BS190" i="27"/>
  <c r="BF190" i="27"/>
  <c r="AF190" i="27"/>
  <c r="AC190" i="27"/>
  <c r="Z190" i="27"/>
  <c r="S190" i="27"/>
  <c r="R190" i="27"/>
  <c r="Q190" i="27"/>
  <c r="P190" i="27"/>
  <c r="O190" i="27"/>
  <c r="N190" i="27"/>
  <c r="G190" i="27"/>
  <c r="E190" i="27"/>
  <c r="BS189" i="27"/>
  <c r="BF189" i="27"/>
  <c r="AF189" i="27"/>
  <c r="AC189" i="27"/>
  <c r="Z189" i="27"/>
  <c r="S189" i="27"/>
  <c r="R189" i="27"/>
  <c r="Q189" i="27"/>
  <c r="P189" i="27"/>
  <c r="O189" i="27"/>
  <c r="N189" i="27"/>
  <c r="G189" i="27"/>
  <c r="E189" i="27"/>
  <c r="BS188" i="27"/>
  <c r="BF188" i="27"/>
  <c r="AF188" i="27"/>
  <c r="AC188" i="27"/>
  <c r="Z188" i="27"/>
  <c r="S188" i="27"/>
  <c r="R188" i="27"/>
  <c r="Q188" i="27"/>
  <c r="P188" i="27"/>
  <c r="O188" i="27"/>
  <c r="N188" i="27"/>
  <c r="G188" i="27"/>
  <c r="E188" i="27"/>
  <c r="BS187" i="27"/>
  <c r="BF187" i="27"/>
  <c r="AF187" i="27"/>
  <c r="AC187" i="27"/>
  <c r="Z187" i="27"/>
  <c r="S187" i="27"/>
  <c r="R187" i="27"/>
  <c r="Q187" i="27"/>
  <c r="P187" i="27"/>
  <c r="O187" i="27"/>
  <c r="N187" i="27"/>
  <c r="G187" i="27"/>
  <c r="E187" i="27"/>
  <c r="BS186" i="27"/>
  <c r="BF186" i="27"/>
  <c r="AF186" i="27"/>
  <c r="AC186" i="27"/>
  <c r="Z186" i="27"/>
  <c r="S186" i="27"/>
  <c r="R186" i="27"/>
  <c r="Q186" i="27"/>
  <c r="P186" i="27"/>
  <c r="O186" i="27"/>
  <c r="N186" i="27"/>
  <c r="G186" i="27"/>
  <c r="E186" i="27"/>
  <c r="BS185" i="27"/>
  <c r="BF185" i="27"/>
  <c r="AF185" i="27"/>
  <c r="AC185" i="27"/>
  <c r="Z185" i="27"/>
  <c r="S185" i="27"/>
  <c r="R185" i="27"/>
  <c r="Q185" i="27"/>
  <c r="P185" i="27"/>
  <c r="O185" i="27"/>
  <c r="N185" i="27"/>
  <c r="G185" i="27"/>
  <c r="E185" i="27"/>
  <c r="BS184" i="27"/>
  <c r="BF184" i="27"/>
  <c r="AF184" i="27"/>
  <c r="AC184" i="27"/>
  <c r="Z184" i="27"/>
  <c r="S184" i="27"/>
  <c r="R184" i="27"/>
  <c r="Q184" i="27"/>
  <c r="P184" i="27"/>
  <c r="O184" i="27"/>
  <c r="N184" i="27"/>
  <c r="G184" i="27"/>
  <c r="E184" i="27"/>
  <c r="BS183" i="27"/>
  <c r="BF183" i="27"/>
  <c r="AF183" i="27"/>
  <c r="AC183" i="27"/>
  <c r="Z183" i="27"/>
  <c r="S183" i="27"/>
  <c r="E67" i="18" s="1"/>
  <c r="F67" i="18" s="1"/>
  <c r="R183" i="27"/>
  <c r="Q183" i="27"/>
  <c r="P183" i="27"/>
  <c r="O183" i="27"/>
  <c r="N183" i="27"/>
  <c r="G183" i="27"/>
  <c r="E183" i="27"/>
  <c r="BS182" i="27"/>
  <c r="BF182" i="27"/>
  <c r="AF182" i="27"/>
  <c r="AC182" i="27"/>
  <c r="Z182" i="27"/>
  <c r="S182" i="27"/>
  <c r="R182" i="27"/>
  <c r="Q182" i="27"/>
  <c r="P182" i="27"/>
  <c r="O182" i="27"/>
  <c r="N182" i="27"/>
  <c r="G182" i="27"/>
  <c r="E182" i="27"/>
  <c r="BS181" i="27"/>
  <c r="BF181" i="27"/>
  <c r="AF181" i="27"/>
  <c r="AC181" i="27"/>
  <c r="Z181" i="27"/>
  <c r="S181" i="27"/>
  <c r="R181" i="27"/>
  <c r="Q181" i="27"/>
  <c r="P181" i="27"/>
  <c r="O181" i="27"/>
  <c r="N181" i="27"/>
  <c r="G181" i="27"/>
  <c r="E181" i="27"/>
  <c r="BS180" i="27"/>
  <c r="BF180" i="27"/>
  <c r="AF180" i="27"/>
  <c r="AC180" i="27"/>
  <c r="Z180" i="27"/>
  <c r="S180" i="27"/>
  <c r="R180" i="27"/>
  <c r="Q180" i="27"/>
  <c r="P180" i="27"/>
  <c r="O180" i="27"/>
  <c r="N180" i="27"/>
  <c r="G180" i="27"/>
  <c r="E180" i="27"/>
  <c r="BS179" i="27"/>
  <c r="BF179" i="27"/>
  <c r="AF179" i="27"/>
  <c r="AC179" i="27"/>
  <c r="Z179" i="27"/>
  <c r="S179" i="27"/>
  <c r="E66" i="18" s="1"/>
  <c r="F66" i="18" s="1"/>
  <c r="R179" i="27"/>
  <c r="Q179" i="27"/>
  <c r="P179" i="27"/>
  <c r="O179" i="27"/>
  <c r="N179" i="27"/>
  <c r="G179" i="27"/>
  <c r="E179" i="27"/>
  <c r="BS178" i="27"/>
  <c r="BF178" i="27"/>
  <c r="AF178" i="27"/>
  <c r="AC178" i="27"/>
  <c r="Z178" i="27"/>
  <c r="S178" i="27"/>
  <c r="E55" i="18" s="1"/>
  <c r="F55" i="18" s="1"/>
  <c r="R178" i="27"/>
  <c r="Q178" i="27"/>
  <c r="P178" i="27"/>
  <c r="O178" i="27"/>
  <c r="N178" i="27"/>
  <c r="G178" i="27"/>
  <c r="E178" i="27"/>
  <c r="BS177" i="27"/>
  <c r="BF177" i="27"/>
  <c r="AF177" i="27"/>
  <c r="AC177" i="27"/>
  <c r="Z177" i="27"/>
  <c r="S177" i="27"/>
  <c r="E188" i="18" s="1"/>
  <c r="F188" i="18" s="1"/>
  <c r="R177" i="27"/>
  <c r="Q177" i="27"/>
  <c r="P177" i="27"/>
  <c r="O177" i="27"/>
  <c r="N177" i="27"/>
  <c r="G177" i="27"/>
  <c r="E177" i="27"/>
  <c r="BS176" i="27"/>
  <c r="BF176" i="27"/>
  <c r="AF176" i="27"/>
  <c r="AC176" i="27"/>
  <c r="Z176" i="27"/>
  <c r="S176" i="27"/>
  <c r="R176" i="27"/>
  <c r="Q176" i="27"/>
  <c r="P176" i="27"/>
  <c r="O176" i="27"/>
  <c r="N176" i="27"/>
  <c r="G176" i="27"/>
  <c r="E176" i="27"/>
  <c r="BS175" i="27"/>
  <c r="BF175" i="27"/>
  <c r="AF175" i="27"/>
  <c r="AC175" i="27"/>
  <c r="Z175" i="27"/>
  <c r="S175" i="27"/>
  <c r="E64" i="18" s="1"/>
  <c r="F64" i="18" s="1"/>
  <c r="R175" i="27"/>
  <c r="Q175" i="27"/>
  <c r="P175" i="27"/>
  <c r="O175" i="27"/>
  <c r="N175" i="27"/>
  <c r="G175" i="27"/>
  <c r="E175" i="27"/>
  <c r="BS174" i="27"/>
  <c r="BF174" i="27"/>
  <c r="AF174" i="27"/>
  <c r="AC174" i="27"/>
  <c r="Z174" i="27"/>
  <c r="S174" i="27"/>
  <c r="R174" i="27"/>
  <c r="Q174" i="27"/>
  <c r="P174" i="27"/>
  <c r="O174" i="27"/>
  <c r="N174" i="27"/>
  <c r="G174" i="27"/>
  <c r="E174" i="27"/>
  <c r="BS173" i="27"/>
  <c r="BF173" i="27"/>
  <c r="AF173" i="27"/>
  <c r="AC173" i="27"/>
  <c r="Z173" i="27"/>
  <c r="S173" i="27"/>
  <c r="R173" i="27"/>
  <c r="Q173" i="27"/>
  <c r="P173" i="27"/>
  <c r="O173" i="27"/>
  <c r="N173" i="27"/>
  <c r="G173" i="27"/>
  <c r="E173" i="27"/>
  <c r="BS172" i="27"/>
  <c r="BF172" i="27"/>
  <c r="AF172" i="27"/>
  <c r="AC172" i="27"/>
  <c r="Z172" i="27"/>
  <c r="S172" i="27"/>
  <c r="R172" i="27"/>
  <c r="Q172" i="27"/>
  <c r="P172" i="27"/>
  <c r="O172" i="27"/>
  <c r="N172" i="27"/>
  <c r="G172" i="27"/>
  <c r="E172" i="27"/>
  <c r="BS171" i="27"/>
  <c r="BF171" i="27"/>
  <c r="AF171" i="27"/>
  <c r="AC171" i="27"/>
  <c r="Z171" i="27"/>
  <c r="S171" i="27"/>
  <c r="R171" i="27"/>
  <c r="Q171" i="27"/>
  <c r="P171" i="27"/>
  <c r="O171" i="27"/>
  <c r="N171" i="27"/>
  <c r="G171" i="27"/>
  <c r="E171" i="27"/>
  <c r="BS170" i="27"/>
  <c r="BF170" i="27"/>
  <c r="AF170" i="27"/>
  <c r="AC170" i="27"/>
  <c r="Z170" i="27"/>
  <c r="S170" i="27"/>
  <c r="R170" i="27"/>
  <c r="Q170" i="27"/>
  <c r="P170" i="27"/>
  <c r="O170" i="27"/>
  <c r="N170" i="27"/>
  <c r="G170" i="27"/>
  <c r="E170" i="27"/>
  <c r="BS169" i="27"/>
  <c r="BF169" i="27"/>
  <c r="AF169" i="27"/>
  <c r="AC169" i="27"/>
  <c r="Z169" i="27"/>
  <c r="S169" i="27"/>
  <c r="R169" i="27"/>
  <c r="Q169" i="27"/>
  <c r="P169" i="27"/>
  <c r="O169" i="27"/>
  <c r="N169" i="27"/>
  <c r="G169" i="27"/>
  <c r="E169" i="27"/>
  <c r="BS168" i="27"/>
  <c r="BF168" i="27"/>
  <c r="AF168" i="27"/>
  <c r="AC168" i="27"/>
  <c r="Z168" i="27"/>
  <c r="S168" i="27"/>
  <c r="R168" i="27"/>
  <c r="Q168" i="27"/>
  <c r="P168" i="27"/>
  <c r="O168" i="27"/>
  <c r="N168" i="27"/>
  <c r="G168" i="27"/>
  <c r="E168" i="27"/>
  <c r="BS167" i="27"/>
  <c r="BF167" i="27"/>
  <c r="AF167" i="27"/>
  <c r="AC167" i="27"/>
  <c r="Z167" i="27"/>
  <c r="S167" i="27"/>
  <c r="R167" i="27"/>
  <c r="Q167" i="27"/>
  <c r="P167" i="27"/>
  <c r="O167" i="27"/>
  <c r="N167" i="27"/>
  <c r="G167" i="27"/>
  <c r="E167" i="27"/>
  <c r="BS166" i="27"/>
  <c r="BF166" i="27"/>
  <c r="AF166" i="27"/>
  <c r="AC166" i="27"/>
  <c r="Z166" i="27"/>
  <c r="S166" i="27"/>
  <c r="R166" i="27"/>
  <c r="Q166" i="27"/>
  <c r="P166" i="27"/>
  <c r="O166" i="27"/>
  <c r="N166" i="27"/>
  <c r="G166" i="27"/>
  <c r="E166" i="27"/>
  <c r="BS165" i="27"/>
  <c r="BF165" i="27"/>
  <c r="AF165" i="27"/>
  <c r="AC165" i="27"/>
  <c r="Z165" i="27"/>
  <c r="S165" i="27"/>
  <c r="R165" i="27"/>
  <c r="Q165" i="27"/>
  <c r="P165" i="27"/>
  <c r="O165" i="27"/>
  <c r="N165" i="27"/>
  <c r="G165" i="27"/>
  <c r="E165" i="27"/>
  <c r="BS164" i="27"/>
  <c r="BF164" i="27"/>
  <c r="AF164" i="27"/>
  <c r="AC164" i="27"/>
  <c r="Z164" i="27"/>
  <c r="S164" i="27"/>
  <c r="R164" i="27"/>
  <c r="Q164" i="27"/>
  <c r="P164" i="27"/>
  <c r="O164" i="27"/>
  <c r="N164" i="27"/>
  <c r="G164" i="27"/>
  <c r="E164" i="27"/>
  <c r="BS163" i="27"/>
  <c r="BF163" i="27"/>
  <c r="AF163" i="27"/>
  <c r="AC163" i="27"/>
  <c r="Z163" i="27"/>
  <c r="S163" i="27"/>
  <c r="R163" i="27"/>
  <c r="Q163" i="27"/>
  <c r="P163" i="27"/>
  <c r="O163" i="27"/>
  <c r="N163" i="27"/>
  <c r="G163" i="27"/>
  <c r="E163" i="27"/>
  <c r="BS162" i="27"/>
  <c r="BF162" i="27"/>
  <c r="AF162" i="27"/>
  <c r="AC162" i="27"/>
  <c r="Z162" i="27"/>
  <c r="S162" i="27"/>
  <c r="R162" i="27"/>
  <c r="Q162" i="27"/>
  <c r="P162" i="27"/>
  <c r="O162" i="27"/>
  <c r="N162" i="27"/>
  <c r="G162" i="27"/>
  <c r="E162" i="27"/>
  <c r="BS161" i="27"/>
  <c r="BF161" i="27"/>
  <c r="AF161" i="27"/>
  <c r="AC161" i="27"/>
  <c r="Z161" i="27"/>
  <c r="S161" i="27"/>
  <c r="R161" i="27"/>
  <c r="Q161" i="27"/>
  <c r="P161" i="27"/>
  <c r="O161" i="27"/>
  <c r="N161" i="27"/>
  <c r="G161" i="27"/>
  <c r="E161" i="27"/>
  <c r="BS160" i="27"/>
  <c r="BF160" i="27"/>
  <c r="AF160" i="27"/>
  <c r="AC160" i="27"/>
  <c r="Z160" i="27"/>
  <c r="S160" i="27"/>
  <c r="R160" i="27"/>
  <c r="Q160" i="27"/>
  <c r="P160" i="27"/>
  <c r="O160" i="27"/>
  <c r="N160" i="27"/>
  <c r="G160" i="27"/>
  <c r="E160" i="27"/>
  <c r="BS159" i="27"/>
  <c r="BF159" i="27"/>
  <c r="AF159" i="27"/>
  <c r="AC159" i="27"/>
  <c r="Z159" i="27"/>
  <c r="S159" i="27"/>
  <c r="R159" i="27"/>
  <c r="Q159" i="27"/>
  <c r="P159" i="27"/>
  <c r="O159" i="27"/>
  <c r="N159" i="27"/>
  <c r="G159" i="27"/>
  <c r="E159" i="27"/>
  <c r="BS158" i="27"/>
  <c r="BF158" i="27"/>
  <c r="AF158" i="27"/>
  <c r="AC158" i="27"/>
  <c r="Z158" i="27"/>
  <c r="S158" i="27"/>
  <c r="R158" i="27"/>
  <c r="Q158" i="27"/>
  <c r="P158" i="27"/>
  <c r="O158" i="27"/>
  <c r="N158" i="27"/>
  <c r="G158" i="27"/>
  <c r="E158" i="27"/>
  <c r="BS157" i="27"/>
  <c r="BF157" i="27"/>
  <c r="AF157" i="27"/>
  <c r="AC157" i="27"/>
  <c r="Z157" i="27"/>
  <c r="S157" i="27"/>
  <c r="R157" i="27"/>
  <c r="Q157" i="27"/>
  <c r="P157" i="27"/>
  <c r="O157" i="27"/>
  <c r="N157" i="27"/>
  <c r="G157" i="27"/>
  <c r="E157" i="27"/>
  <c r="BS156" i="27"/>
  <c r="BF156" i="27"/>
  <c r="AF156" i="27"/>
  <c r="AC156" i="27"/>
  <c r="Z156" i="27"/>
  <c r="S156" i="27"/>
  <c r="R156" i="27"/>
  <c r="Q156" i="27"/>
  <c r="P156" i="27"/>
  <c r="O156" i="27"/>
  <c r="N156" i="27"/>
  <c r="G156" i="27"/>
  <c r="E156" i="27"/>
  <c r="BS155" i="27"/>
  <c r="BF155" i="27"/>
  <c r="AF155" i="27"/>
  <c r="AC155" i="27"/>
  <c r="Z155" i="27"/>
  <c r="S155" i="27"/>
  <c r="R155" i="27"/>
  <c r="Q155" i="27"/>
  <c r="P155" i="27"/>
  <c r="O155" i="27"/>
  <c r="N155" i="27"/>
  <c r="G155" i="27"/>
  <c r="E155" i="27"/>
  <c r="BS154" i="27"/>
  <c r="BF154" i="27"/>
  <c r="AF154" i="27"/>
  <c r="AC154" i="27"/>
  <c r="Z154" i="27"/>
  <c r="S154" i="27"/>
  <c r="R154" i="27"/>
  <c r="Q154" i="27"/>
  <c r="P154" i="27"/>
  <c r="O154" i="27"/>
  <c r="N154" i="27"/>
  <c r="G154" i="27"/>
  <c r="E154" i="27"/>
  <c r="BS153" i="27"/>
  <c r="BF153" i="27"/>
  <c r="AF153" i="27"/>
  <c r="AC153" i="27"/>
  <c r="Z153" i="27"/>
  <c r="S153" i="27"/>
  <c r="R153" i="27"/>
  <c r="Q153" i="27"/>
  <c r="P153" i="27"/>
  <c r="O153" i="27"/>
  <c r="N153" i="27"/>
  <c r="G153" i="27"/>
  <c r="E153" i="27"/>
  <c r="BS152" i="27"/>
  <c r="BF152" i="27"/>
  <c r="AF152" i="27"/>
  <c r="AC152" i="27"/>
  <c r="Z152" i="27"/>
  <c r="S152" i="27"/>
  <c r="R152" i="27"/>
  <c r="Q152" i="27"/>
  <c r="P152" i="27"/>
  <c r="O152" i="27"/>
  <c r="N152" i="27"/>
  <c r="G152" i="27"/>
  <c r="E152" i="27"/>
  <c r="BS151" i="27"/>
  <c r="BF151" i="27"/>
  <c r="AF151" i="27"/>
  <c r="AC151" i="27"/>
  <c r="Z151" i="27"/>
  <c r="S151" i="27"/>
  <c r="R151" i="27"/>
  <c r="Q151" i="27"/>
  <c r="P151" i="27"/>
  <c r="O151" i="27"/>
  <c r="N151" i="27"/>
  <c r="G151" i="27"/>
  <c r="E151" i="27"/>
  <c r="BS150" i="27"/>
  <c r="BF150" i="27"/>
  <c r="AF150" i="27"/>
  <c r="AC150" i="27"/>
  <c r="Z150" i="27"/>
  <c r="S150" i="27"/>
  <c r="R150" i="27"/>
  <c r="Q150" i="27"/>
  <c r="P150" i="27"/>
  <c r="O150" i="27"/>
  <c r="N150" i="27"/>
  <c r="G150" i="27"/>
  <c r="E150" i="27"/>
  <c r="BS149" i="27"/>
  <c r="BF149" i="27"/>
  <c r="AF149" i="27"/>
  <c r="AC149" i="27"/>
  <c r="Z149" i="27"/>
  <c r="S149" i="27"/>
  <c r="R149" i="27"/>
  <c r="Q149" i="27"/>
  <c r="P149" i="27"/>
  <c r="O149" i="27"/>
  <c r="N149" i="27"/>
  <c r="G149" i="27"/>
  <c r="E149" i="27"/>
  <c r="BS148" i="27"/>
  <c r="BF148" i="27"/>
  <c r="AF148" i="27"/>
  <c r="AC148" i="27"/>
  <c r="Z148" i="27"/>
  <c r="S148" i="27"/>
  <c r="R148" i="27"/>
  <c r="Q148" i="27"/>
  <c r="P148" i="27"/>
  <c r="O148" i="27"/>
  <c r="N148" i="27"/>
  <c r="G148" i="27"/>
  <c r="E148" i="27"/>
  <c r="BS147" i="27"/>
  <c r="BF147" i="27"/>
  <c r="AF147" i="27"/>
  <c r="AC147" i="27"/>
  <c r="Z147" i="27"/>
  <c r="S147" i="27"/>
  <c r="R147" i="27"/>
  <c r="Q147" i="27"/>
  <c r="P147" i="27"/>
  <c r="O147" i="27"/>
  <c r="N147" i="27"/>
  <c r="G147" i="27"/>
  <c r="E147" i="27"/>
  <c r="BS146" i="27"/>
  <c r="BF146" i="27"/>
  <c r="AF146" i="27"/>
  <c r="AC146" i="27"/>
  <c r="Z146" i="27"/>
  <c r="S146" i="27"/>
  <c r="R146" i="27"/>
  <c r="Q146" i="27"/>
  <c r="P146" i="27"/>
  <c r="O146" i="27"/>
  <c r="N146" i="27"/>
  <c r="G146" i="27"/>
  <c r="E146" i="27"/>
  <c r="BS145" i="27"/>
  <c r="BF145" i="27"/>
  <c r="AF145" i="27"/>
  <c r="AC145" i="27"/>
  <c r="Z145" i="27"/>
  <c r="S145" i="27"/>
  <c r="R145" i="27"/>
  <c r="Q145" i="27"/>
  <c r="P145" i="27"/>
  <c r="O145" i="27"/>
  <c r="N145" i="27"/>
  <c r="G145" i="27"/>
  <c r="E145" i="27"/>
  <c r="BS144" i="27"/>
  <c r="BF144" i="27"/>
  <c r="AF144" i="27"/>
  <c r="AC144" i="27"/>
  <c r="Z144" i="27"/>
  <c r="S144" i="27"/>
  <c r="R144" i="27"/>
  <c r="Q144" i="27"/>
  <c r="P144" i="27"/>
  <c r="O144" i="27"/>
  <c r="N144" i="27"/>
  <c r="G144" i="27"/>
  <c r="E144" i="27"/>
  <c r="BS143" i="27"/>
  <c r="BF143" i="27"/>
  <c r="AF143" i="27"/>
  <c r="AC143" i="27"/>
  <c r="Z143" i="27"/>
  <c r="S143" i="27"/>
  <c r="R143" i="27"/>
  <c r="Q143" i="27"/>
  <c r="P143" i="27"/>
  <c r="O143" i="27"/>
  <c r="N143" i="27"/>
  <c r="G143" i="27"/>
  <c r="E143" i="27"/>
  <c r="BS142" i="27"/>
  <c r="BF142" i="27"/>
  <c r="AF142" i="27"/>
  <c r="AC142" i="27"/>
  <c r="Z142" i="27"/>
  <c r="S142" i="27"/>
  <c r="R142" i="27"/>
  <c r="Q142" i="27"/>
  <c r="P142" i="27"/>
  <c r="O142" i="27"/>
  <c r="N142" i="27"/>
  <c r="G142" i="27"/>
  <c r="E142" i="27"/>
  <c r="BS141" i="27"/>
  <c r="BF141" i="27"/>
  <c r="AF141" i="27"/>
  <c r="AC141" i="27"/>
  <c r="Z141" i="27"/>
  <c r="S141" i="27"/>
  <c r="R141" i="27"/>
  <c r="Q141" i="27"/>
  <c r="P141" i="27"/>
  <c r="O141" i="27"/>
  <c r="N141" i="27"/>
  <c r="G141" i="27"/>
  <c r="E141" i="27"/>
  <c r="BS140" i="27"/>
  <c r="BF140" i="27"/>
  <c r="AF140" i="27"/>
  <c r="AC140" i="27"/>
  <c r="Z140" i="27"/>
  <c r="S140" i="27"/>
  <c r="R140" i="27"/>
  <c r="Q140" i="27"/>
  <c r="P140" i="27"/>
  <c r="O140" i="27"/>
  <c r="N140" i="27"/>
  <c r="G140" i="27"/>
  <c r="E140" i="27"/>
  <c r="BS139" i="27"/>
  <c r="BF139" i="27"/>
  <c r="AF139" i="27"/>
  <c r="AC139" i="27"/>
  <c r="Z139" i="27"/>
  <c r="S139" i="27"/>
  <c r="R139" i="27"/>
  <c r="Q139" i="27"/>
  <c r="P139" i="27"/>
  <c r="O139" i="27"/>
  <c r="N139" i="27"/>
  <c r="G139" i="27"/>
  <c r="E139" i="27"/>
  <c r="BS138" i="27"/>
  <c r="BF138" i="27"/>
  <c r="AF138" i="27"/>
  <c r="AC138" i="27"/>
  <c r="Z138" i="27"/>
  <c r="S138" i="27"/>
  <c r="R138" i="27"/>
  <c r="Q138" i="27"/>
  <c r="P138" i="27"/>
  <c r="O138" i="27"/>
  <c r="N138" i="27"/>
  <c r="G138" i="27"/>
  <c r="E138" i="27"/>
  <c r="BS137" i="27"/>
  <c r="BF137" i="27"/>
  <c r="AF137" i="27"/>
  <c r="AC137" i="27"/>
  <c r="Z137" i="27"/>
  <c r="S137" i="27"/>
  <c r="R137" i="27"/>
  <c r="Q137" i="27"/>
  <c r="P137" i="27"/>
  <c r="O137" i="27"/>
  <c r="N137" i="27"/>
  <c r="G137" i="27"/>
  <c r="E137" i="27"/>
  <c r="BS136" i="27"/>
  <c r="BF136" i="27"/>
  <c r="AF136" i="27"/>
  <c r="AC136" i="27"/>
  <c r="Z136" i="27"/>
  <c r="S136" i="27"/>
  <c r="R136" i="27"/>
  <c r="Q136" i="27"/>
  <c r="P136" i="27"/>
  <c r="O136" i="27"/>
  <c r="N136" i="27"/>
  <c r="G136" i="27"/>
  <c r="E136" i="27"/>
  <c r="BS135" i="27"/>
  <c r="BF135" i="27"/>
  <c r="AF135" i="27"/>
  <c r="AC135" i="27"/>
  <c r="Z135" i="27"/>
  <c r="S135" i="27"/>
  <c r="R135" i="27"/>
  <c r="Q135" i="27"/>
  <c r="P135" i="27"/>
  <c r="O135" i="27"/>
  <c r="N135" i="27"/>
  <c r="G135" i="27"/>
  <c r="E135" i="27"/>
  <c r="BS134" i="27"/>
  <c r="BF134" i="27"/>
  <c r="AF134" i="27"/>
  <c r="AC134" i="27"/>
  <c r="Z134" i="27"/>
  <c r="S134" i="27"/>
  <c r="R134" i="27"/>
  <c r="Q134" i="27"/>
  <c r="P134" i="27"/>
  <c r="O134" i="27"/>
  <c r="N134" i="27"/>
  <c r="G134" i="27"/>
  <c r="E134" i="27"/>
  <c r="BS133" i="27"/>
  <c r="BF133" i="27"/>
  <c r="AF133" i="27"/>
  <c r="AC133" i="27"/>
  <c r="Z133" i="27"/>
  <c r="S133" i="27"/>
  <c r="R133" i="27"/>
  <c r="Q133" i="27"/>
  <c r="P133" i="27"/>
  <c r="O133" i="27"/>
  <c r="N133" i="27"/>
  <c r="G133" i="27"/>
  <c r="E133" i="27"/>
  <c r="BS132" i="27"/>
  <c r="BF132" i="27"/>
  <c r="AF132" i="27"/>
  <c r="AC132" i="27"/>
  <c r="Z132" i="27"/>
  <c r="S132" i="27"/>
  <c r="R132" i="27"/>
  <c r="Q132" i="27"/>
  <c r="P132" i="27"/>
  <c r="O132" i="27"/>
  <c r="N132" i="27"/>
  <c r="G132" i="27"/>
  <c r="E132" i="27"/>
  <c r="BS131" i="27"/>
  <c r="BF131" i="27"/>
  <c r="AF131" i="27"/>
  <c r="AC131" i="27"/>
  <c r="Z131" i="27"/>
  <c r="S131" i="27"/>
  <c r="R131" i="27"/>
  <c r="Q131" i="27"/>
  <c r="P131" i="27"/>
  <c r="O131" i="27"/>
  <c r="N131" i="27"/>
  <c r="G131" i="27"/>
  <c r="E131" i="27"/>
  <c r="BS130" i="27"/>
  <c r="BF130" i="27"/>
  <c r="AF130" i="27"/>
  <c r="AC130" i="27"/>
  <c r="Z130" i="27"/>
  <c r="S130" i="27"/>
  <c r="R130" i="27"/>
  <c r="Q130" i="27"/>
  <c r="P130" i="27"/>
  <c r="O130" i="27"/>
  <c r="N130" i="27"/>
  <c r="G130" i="27"/>
  <c r="E130" i="27"/>
  <c r="BS129" i="27"/>
  <c r="BF129" i="27"/>
  <c r="AF129" i="27"/>
  <c r="AC129" i="27"/>
  <c r="Z129" i="27"/>
  <c r="S129" i="27"/>
  <c r="R129" i="27"/>
  <c r="Q129" i="27"/>
  <c r="P129" i="27"/>
  <c r="O129" i="27"/>
  <c r="N129" i="27"/>
  <c r="G129" i="27"/>
  <c r="E129" i="27"/>
  <c r="BS128" i="27"/>
  <c r="BF128" i="27"/>
  <c r="AF128" i="27"/>
  <c r="AC128" i="27"/>
  <c r="Z128" i="27"/>
  <c r="S128" i="27"/>
  <c r="R128" i="27"/>
  <c r="Q128" i="27"/>
  <c r="P128" i="27"/>
  <c r="O128" i="27"/>
  <c r="N128" i="27"/>
  <c r="G128" i="27"/>
  <c r="E128" i="27"/>
  <c r="BS127" i="27"/>
  <c r="BF127" i="27"/>
  <c r="AF127" i="27"/>
  <c r="AC127" i="27"/>
  <c r="Z127" i="27"/>
  <c r="S127" i="27"/>
  <c r="R127" i="27"/>
  <c r="Q127" i="27"/>
  <c r="P127" i="27"/>
  <c r="O127" i="27"/>
  <c r="N127" i="27"/>
  <c r="G127" i="27"/>
  <c r="E127" i="27"/>
  <c r="BS126" i="27"/>
  <c r="BF126" i="27"/>
  <c r="AF126" i="27"/>
  <c r="AC126" i="27"/>
  <c r="Z126" i="27"/>
  <c r="S126" i="27"/>
  <c r="R126" i="27"/>
  <c r="Q126" i="27"/>
  <c r="P126" i="27"/>
  <c r="O126" i="27"/>
  <c r="N126" i="27"/>
  <c r="G126" i="27"/>
  <c r="E126" i="27"/>
  <c r="BS125" i="27"/>
  <c r="BF125" i="27"/>
  <c r="AF125" i="27"/>
  <c r="AC125" i="27"/>
  <c r="Z125" i="27"/>
  <c r="S125" i="27"/>
  <c r="E185" i="18" s="1"/>
  <c r="F185" i="18" s="1"/>
  <c r="R125" i="27"/>
  <c r="Q125" i="27"/>
  <c r="P125" i="27"/>
  <c r="O125" i="27"/>
  <c r="N125" i="27"/>
  <c r="G125" i="27"/>
  <c r="E125" i="27"/>
  <c r="BS124" i="27"/>
  <c r="BF124" i="27"/>
  <c r="AF124" i="27"/>
  <c r="AC124" i="27"/>
  <c r="Z124" i="27"/>
  <c r="S124" i="27"/>
  <c r="R124" i="27"/>
  <c r="Q124" i="27"/>
  <c r="P124" i="27"/>
  <c r="O124" i="27"/>
  <c r="N124" i="27"/>
  <c r="G124" i="27"/>
  <c r="E124" i="27"/>
  <c r="BS123" i="27"/>
  <c r="BF123" i="27"/>
  <c r="AF123" i="27"/>
  <c r="AC123" i="27"/>
  <c r="Z123" i="27"/>
  <c r="S123" i="27"/>
  <c r="R123" i="27"/>
  <c r="Q123" i="27"/>
  <c r="P123" i="27"/>
  <c r="O123" i="27"/>
  <c r="N123" i="27"/>
  <c r="G123" i="27"/>
  <c r="E123" i="27"/>
  <c r="BS122" i="27"/>
  <c r="BF122" i="27"/>
  <c r="AF122" i="27"/>
  <c r="AC122" i="27"/>
  <c r="Z122" i="27"/>
  <c r="S122" i="27"/>
  <c r="R122" i="27"/>
  <c r="Q122" i="27"/>
  <c r="P122" i="27"/>
  <c r="O122" i="27"/>
  <c r="N122" i="27"/>
  <c r="G122" i="27"/>
  <c r="E122" i="27"/>
  <c r="BS121" i="27"/>
  <c r="BF121" i="27"/>
  <c r="AF121" i="27"/>
  <c r="AC121" i="27"/>
  <c r="Z121" i="27"/>
  <c r="S121" i="27"/>
  <c r="R121" i="27"/>
  <c r="Q121" i="27"/>
  <c r="P121" i="27"/>
  <c r="O121" i="27"/>
  <c r="N121" i="27"/>
  <c r="G121" i="27"/>
  <c r="E121" i="27"/>
  <c r="BS120" i="27"/>
  <c r="BF120" i="27"/>
  <c r="AF120" i="27"/>
  <c r="AC120" i="27"/>
  <c r="Z120" i="27"/>
  <c r="S120" i="27"/>
  <c r="R120" i="27"/>
  <c r="Q120" i="27"/>
  <c r="P120" i="27"/>
  <c r="O120" i="27"/>
  <c r="N120" i="27"/>
  <c r="G120" i="27"/>
  <c r="E120" i="27"/>
  <c r="BS119" i="27"/>
  <c r="BF119" i="27"/>
  <c r="AF119" i="27"/>
  <c r="AC119" i="27"/>
  <c r="Z119" i="27"/>
  <c r="S119" i="27"/>
  <c r="R119" i="27"/>
  <c r="Q119" i="27"/>
  <c r="P119" i="27"/>
  <c r="O119" i="27"/>
  <c r="N119" i="27"/>
  <c r="G119" i="27"/>
  <c r="E119" i="27"/>
  <c r="BS118" i="27"/>
  <c r="BF118" i="27"/>
  <c r="AF118" i="27"/>
  <c r="AC118" i="27"/>
  <c r="Z118" i="27"/>
  <c r="S118" i="27"/>
  <c r="R118" i="27"/>
  <c r="Q118" i="27"/>
  <c r="P118" i="27"/>
  <c r="O118" i="27"/>
  <c r="N118" i="27"/>
  <c r="G118" i="27"/>
  <c r="E118" i="27"/>
  <c r="BS117" i="27"/>
  <c r="BF117" i="27"/>
  <c r="AF117" i="27"/>
  <c r="AC117" i="27"/>
  <c r="Z117" i="27"/>
  <c r="S117" i="27"/>
  <c r="R117" i="27"/>
  <c r="Q117" i="27"/>
  <c r="P117" i="27"/>
  <c r="O117" i="27"/>
  <c r="N117" i="27"/>
  <c r="G117" i="27"/>
  <c r="E117" i="27"/>
  <c r="BS116" i="27"/>
  <c r="BF116" i="27"/>
  <c r="AF116" i="27"/>
  <c r="AC116" i="27"/>
  <c r="Z116" i="27"/>
  <c r="S116" i="27"/>
  <c r="R116" i="27"/>
  <c r="Q116" i="27"/>
  <c r="P116" i="27"/>
  <c r="O116" i="27"/>
  <c r="N116" i="27"/>
  <c r="G116" i="27"/>
  <c r="E116" i="27"/>
  <c r="BS115" i="27"/>
  <c r="BF115" i="27"/>
  <c r="AF115" i="27"/>
  <c r="AC115" i="27"/>
  <c r="Z115" i="27"/>
  <c r="S115" i="27"/>
  <c r="R115" i="27"/>
  <c r="Q115" i="27"/>
  <c r="P115" i="27"/>
  <c r="O115" i="27"/>
  <c r="N115" i="27"/>
  <c r="G115" i="27"/>
  <c r="E115" i="27"/>
  <c r="BS114" i="27"/>
  <c r="BF114" i="27"/>
  <c r="AF114" i="27"/>
  <c r="AC114" i="27"/>
  <c r="Z114" i="27"/>
  <c r="S114" i="27"/>
  <c r="R114" i="27"/>
  <c r="Q114" i="27"/>
  <c r="P114" i="27"/>
  <c r="O114" i="27"/>
  <c r="N114" i="27"/>
  <c r="G114" i="27"/>
  <c r="E114" i="27"/>
  <c r="BS113" i="27"/>
  <c r="BF113" i="27"/>
  <c r="AF113" i="27"/>
  <c r="AC113" i="27"/>
  <c r="Z113" i="27"/>
  <c r="S113" i="27"/>
  <c r="R113" i="27"/>
  <c r="Q113" i="27"/>
  <c r="P113" i="27"/>
  <c r="O113" i="27"/>
  <c r="N113" i="27"/>
  <c r="G113" i="27"/>
  <c r="E113" i="27"/>
  <c r="BS112" i="27"/>
  <c r="BF112" i="27"/>
  <c r="AF112" i="27"/>
  <c r="AC112" i="27"/>
  <c r="Z112" i="27"/>
  <c r="S112" i="27"/>
  <c r="R112" i="27"/>
  <c r="Q112" i="27"/>
  <c r="P112" i="27"/>
  <c r="O112" i="27"/>
  <c r="N112" i="27"/>
  <c r="G112" i="27"/>
  <c r="E112" i="27"/>
  <c r="BS111" i="27"/>
  <c r="BF111" i="27"/>
  <c r="AF111" i="27"/>
  <c r="AC111" i="27"/>
  <c r="Z111" i="27"/>
  <c r="S111" i="27"/>
  <c r="R111" i="27"/>
  <c r="Q111" i="27"/>
  <c r="P111" i="27"/>
  <c r="O111" i="27"/>
  <c r="N111" i="27"/>
  <c r="G111" i="27"/>
  <c r="E111" i="27"/>
  <c r="BS110" i="27"/>
  <c r="BF110" i="27"/>
  <c r="AF110" i="27"/>
  <c r="AC110" i="27"/>
  <c r="Z110" i="27"/>
  <c r="S110" i="27"/>
  <c r="R110" i="27"/>
  <c r="Q110" i="27"/>
  <c r="P110" i="27"/>
  <c r="O110" i="27"/>
  <c r="N110" i="27"/>
  <c r="G110" i="27"/>
  <c r="E110" i="27"/>
  <c r="BS109" i="27"/>
  <c r="BF109" i="27"/>
  <c r="AF109" i="27"/>
  <c r="AC109" i="27"/>
  <c r="Z109" i="27"/>
  <c r="S109" i="27"/>
  <c r="R109" i="27"/>
  <c r="Q109" i="27"/>
  <c r="P109" i="27"/>
  <c r="O109" i="27"/>
  <c r="N109" i="27"/>
  <c r="G109" i="27"/>
  <c r="E109" i="27"/>
  <c r="BS108" i="27"/>
  <c r="BF108" i="27"/>
  <c r="AF108" i="27"/>
  <c r="AC108" i="27"/>
  <c r="Z108" i="27"/>
  <c r="S108" i="27"/>
  <c r="R108" i="27"/>
  <c r="Q108" i="27"/>
  <c r="P108" i="27"/>
  <c r="O108" i="27"/>
  <c r="N108" i="27"/>
  <c r="G108" i="27"/>
  <c r="E108" i="27"/>
  <c r="BS107" i="27"/>
  <c r="BF107" i="27"/>
  <c r="AF107" i="27"/>
  <c r="AC107" i="27"/>
  <c r="Z107" i="27"/>
  <c r="S107" i="27"/>
  <c r="R107" i="27"/>
  <c r="Q107" i="27"/>
  <c r="P107" i="27"/>
  <c r="O107" i="27"/>
  <c r="N107" i="27"/>
  <c r="G107" i="27"/>
  <c r="E107" i="27"/>
  <c r="BS106" i="27"/>
  <c r="BF106" i="27"/>
  <c r="AF106" i="27"/>
  <c r="AC106" i="27"/>
  <c r="Z106" i="27"/>
  <c r="S106" i="27"/>
  <c r="R106" i="27"/>
  <c r="Q106" i="27"/>
  <c r="P106" i="27"/>
  <c r="O106" i="27"/>
  <c r="N106" i="27"/>
  <c r="G106" i="27"/>
  <c r="E106" i="27"/>
  <c r="BS105" i="27"/>
  <c r="BF105" i="27"/>
  <c r="AF105" i="27"/>
  <c r="AC105" i="27"/>
  <c r="Z105" i="27"/>
  <c r="S105" i="27"/>
  <c r="R105" i="27"/>
  <c r="Q105" i="27"/>
  <c r="P105" i="27"/>
  <c r="O105" i="27"/>
  <c r="N105" i="27"/>
  <c r="G105" i="27"/>
  <c r="E105" i="27"/>
  <c r="BS104" i="27"/>
  <c r="BF104" i="27"/>
  <c r="AF104" i="27"/>
  <c r="AC104" i="27"/>
  <c r="Z104" i="27"/>
  <c r="S104" i="27"/>
  <c r="R104" i="27"/>
  <c r="Q104" i="27"/>
  <c r="P104" i="27"/>
  <c r="O104" i="27"/>
  <c r="N104" i="27"/>
  <c r="G104" i="27"/>
  <c r="E104" i="27"/>
  <c r="BS103" i="27"/>
  <c r="BF103" i="27"/>
  <c r="AF103" i="27"/>
  <c r="AC103" i="27"/>
  <c r="Z103" i="27"/>
  <c r="S103" i="27"/>
  <c r="R103" i="27"/>
  <c r="Q103" i="27"/>
  <c r="P103" i="27"/>
  <c r="O103" i="27"/>
  <c r="N103" i="27"/>
  <c r="G103" i="27"/>
  <c r="E103" i="27"/>
  <c r="BS102" i="27"/>
  <c r="BF102" i="27"/>
  <c r="AF102" i="27"/>
  <c r="AC102" i="27"/>
  <c r="Z102" i="27"/>
  <c r="S102" i="27"/>
  <c r="R102" i="27"/>
  <c r="Q102" i="27"/>
  <c r="P102" i="27"/>
  <c r="O102" i="27"/>
  <c r="N102" i="27"/>
  <c r="G102" i="27"/>
  <c r="E102" i="27"/>
  <c r="BS101" i="27"/>
  <c r="BF101" i="27"/>
  <c r="AF101" i="27"/>
  <c r="AC101" i="27"/>
  <c r="Z101" i="27"/>
  <c r="S101" i="27"/>
  <c r="R101" i="27"/>
  <c r="Q101" i="27"/>
  <c r="P101" i="27"/>
  <c r="O101" i="27"/>
  <c r="N101" i="27"/>
  <c r="G101" i="27"/>
  <c r="E101" i="27"/>
  <c r="BS100" i="27"/>
  <c r="BF100" i="27"/>
  <c r="AF100" i="27"/>
  <c r="AC100" i="27"/>
  <c r="Z100" i="27"/>
  <c r="S100" i="27"/>
  <c r="R100" i="27"/>
  <c r="Q100" i="27"/>
  <c r="P100" i="27"/>
  <c r="O100" i="27"/>
  <c r="N100" i="27"/>
  <c r="G100" i="27"/>
  <c r="E100" i="27"/>
  <c r="BS99" i="27"/>
  <c r="BF99" i="27"/>
  <c r="AF99" i="27"/>
  <c r="AC99" i="27"/>
  <c r="Z99" i="27"/>
  <c r="S99" i="27"/>
  <c r="R99" i="27"/>
  <c r="Q99" i="27"/>
  <c r="P99" i="27"/>
  <c r="O99" i="27"/>
  <c r="N99" i="27"/>
  <c r="G99" i="27"/>
  <c r="E99" i="27"/>
  <c r="BS98" i="27"/>
  <c r="BF98" i="27"/>
  <c r="AF98" i="27"/>
  <c r="AC98" i="27"/>
  <c r="Z98" i="27"/>
  <c r="S98" i="27"/>
  <c r="R98" i="27"/>
  <c r="Q98" i="27"/>
  <c r="P98" i="27"/>
  <c r="O98" i="27"/>
  <c r="N98" i="27"/>
  <c r="G98" i="27"/>
  <c r="E98" i="27"/>
  <c r="BS97" i="27"/>
  <c r="BF97" i="27"/>
  <c r="AF97" i="27"/>
  <c r="AC97" i="27"/>
  <c r="Z97" i="27"/>
  <c r="S97" i="27"/>
  <c r="R97" i="27"/>
  <c r="Q97" i="27"/>
  <c r="P97" i="27"/>
  <c r="O97" i="27"/>
  <c r="N97" i="27"/>
  <c r="G97" i="27"/>
  <c r="E97" i="27"/>
  <c r="BS96" i="27"/>
  <c r="BF96" i="27"/>
  <c r="AF96" i="27"/>
  <c r="AC96" i="27"/>
  <c r="Z96" i="27"/>
  <c r="S96" i="27"/>
  <c r="R96" i="27"/>
  <c r="Q96" i="27"/>
  <c r="P96" i="27"/>
  <c r="O96" i="27"/>
  <c r="N96" i="27"/>
  <c r="G96" i="27"/>
  <c r="E96" i="27"/>
  <c r="BS95" i="27"/>
  <c r="BF95" i="27"/>
  <c r="AF95" i="27"/>
  <c r="AC95" i="27"/>
  <c r="Z95" i="27"/>
  <c r="S95" i="27"/>
  <c r="R95" i="27"/>
  <c r="Q95" i="27"/>
  <c r="P95" i="27"/>
  <c r="O95" i="27"/>
  <c r="N95" i="27"/>
  <c r="G95" i="27"/>
  <c r="E95" i="27"/>
  <c r="BS94" i="27"/>
  <c r="BF94" i="27"/>
  <c r="AF94" i="27"/>
  <c r="AC94" i="27"/>
  <c r="Z94" i="27"/>
  <c r="S94" i="27"/>
  <c r="R94" i="27"/>
  <c r="Q94" i="27"/>
  <c r="P94" i="27"/>
  <c r="O94" i="27"/>
  <c r="N94" i="27"/>
  <c r="G94" i="27"/>
  <c r="E94" i="27"/>
  <c r="BS93" i="27"/>
  <c r="BF93" i="27"/>
  <c r="AF93" i="27"/>
  <c r="AC93" i="27"/>
  <c r="Z93" i="27"/>
  <c r="S93" i="27"/>
  <c r="E184" i="18" s="1"/>
  <c r="F184" i="18" s="1"/>
  <c r="R93" i="27"/>
  <c r="Q93" i="27"/>
  <c r="P93" i="27"/>
  <c r="O93" i="27"/>
  <c r="N93" i="27"/>
  <c r="G93" i="27"/>
  <c r="E93" i="27"/>
  <c r="BS92" i="27"/>
  <c r="BF92" i="27"/>
  <c r="AF92" i="27"/>
  <c r="AC92" i="27"/>
  <c r="Z92" i="27"/>
  <c r="S92" i="27"/>
  <c r="R92" i="27"/>
  <c r="Q92" i="27"/>
  <c r="P92" i="27"/>
  <c r="O92" i="27"/>
  <c r="N92" i="27"/>
  <c r="G92" i="27"/>
  <c r="E92" i="27"/>
  <c r="BS91" i="27"/>
  <c r="BF91" i="27"/>
  <c r="AF91" i="27"/>
  <c r="AC91" i="27"/>
  <c r="Z91" i="27"/>
  <c r="S91" i="27"/>
  <c r="R91" i="27"/>
  <c r="Q91" i="27"/>
  <c r="P91" i="27"/>
  <c r="O91" i="27"/>
  <c r="N91" i="27"/>
  <c r="G91" i="27"/>
  <c r="E91" i="27"/>
  <c r="BS90" i="27"/>
  <c r="BF90" i="27"/>
  <c r="AF90" i="27"/>
  <c r="AC90" i="27"/>
  <c r="Z90" i="27"/>
  <c r="S90" i="27"/>
  <c r="R90" i="27"/>
  <c r="Q90" i="27"/>
  <c r="P90" i="27"/>
  <c r="O90" i="27"/>
  <c r="N90" i="27"/>
  <c r="G90" i="27"/>
  <c r="E90" i="27"/>
  <c r="BS89" i="27"/>
  <c r="BF89" i="27"/>
  <c r="AF89" i="27"/>
  <c r="AC89" i="27"/>
  <c r="Z89" i="27"/>
  <c r="S89" i="27"/>
  <c r="R89" i="27"/>
  <c r="Q89" i="27"/>
  <c r="P89" i="27"/>
  <c r="O89" i="27"/>
  <c r="N89" i="27"/>
  <c r="G89" i="27"/>
  <c r="E89" i="27"/>
  <c r="BS88" i="27"/>
  <c r="BF88" i="27"/>
  <c r="AF88" i="27"/>
  <c r="AC88" i="27"/>
  <c r="Z88" i="27"/>
  <c r="S88" i="27"/>
  <c r="R88" i="27"/>
  <c r="Q88" i="27"/>
  <c r="P88" i="27"/>
  <c r="O88" i="27"/>
  <c r="N88" i="27"/>
  <c r="G88" i="27"/>
  <c r="E88" i="27"/>
  <c r="BS87" i="27"/>
  <c r="BF87" i="27"/>
  <c r="AF87" i="27"/>
  <c r="AC87" i="27"/>
  <c r="Z87" i="27"/>
  <c r="S87" i="27"/>
  <c r="R87" i="27"/>
  <c r="Q87" i="27"/>
  <c r="P87" i="27"/>
  <c r="O87" i="27"/>
  <c r="N87" i="27"/>
  <c r="G87" i="27"/>
  <c r="E87" i="27"/>
  <c r="BS86" i="27"/>
  <c r="BF86" i="27"/>
  <c r="AF86" i="27"/>
  <c r="AC86" i="27"/>
  <c r="Z86" i="27"/>
  <c r="S86" i="27"/>
  <c r="R86" i="27"/>
  <c r="Q86" i="27"/>
  <c r="P86" i="27"/>
  <c r="O86" i="27"/>
  <c r="N86" i="27"/>
  <c r="G86" i="27"/>
  <c r="E86" i="27"/>
  <c r="BS85" i="27"/>
  <c r="BF85" i="27"/>
  <c r="AF85" i="27"/>
  <c r="AC85" i="27"/>
  <c r="Z85" i="27"/>
  <c r="S85" i="27"/>
  <c r="R85" i="27"/>
  <c r="Q85" i="27"/>
  <c r="P85" i="27"/>
  <c r="O85" i="27"/>
  <c r="N85" i="27"/>
  <c r="G85" i="27"/>
  <c r="E85" i="27"/>
  <c r="BS84" i="27"/>
  <c r="BF84" i="27"/>
  <c r="AF84" i="27"/>
  <c r="AC84" i="27"/>
  <c r="Z84" i="27"/>
  <c r="S84" i="27"/>
  <c r="R84" i="27"/>
  <c r="Q84" i="27"/>
  <c r="P84" i="27"/>
  <c r="O84" i="27"/>
  <c r="N84" i="27"/>
  <c r="G84" i="27"/>
  <c r="E84" i="27"/>
  <c r="BS83" i="27"/>
  <c r="BF83" i="27"/>
  <c r="AF83" i="27"/>
  <c r="AC83" i="27"/>
  <c r="Z83" i="27"/>
  <c r="S83" i="27"/>
  <c r="R83" i="27"/>
  <c r="Q83" i="27"/>
  <c r="P83" i="27"/>
  <c r="O83" i="27"/>
  <c r="N83" i="27"/>
  <c r="G83" i="27"/>
  <c r="E83" i="27"/>
  <c r="BS82" i="27"/>
  <c r="BF82" i="27"/>
  <c r="AF82" i="27"/>
  <c r="AC82" i="27"/>
  <c r="Z82" i="27"/>
  <c r="S82" i="27"/>
  <c r="R82" i="27"/>
  <c r="Q82" i="27"/>
  <c r="P82" i="27"/>
  <c r="O82" i="27"/>
  <c r="N82" i="27"/>
  <c r="G82" i="27"/>
  <c r="E82" i="27"/>
  <c r="BS81" i="27"/>
  <c r="BF81" i="27"/>
  <c r="AF81" i="27"/>
  <c r="AC81" i="27"/>
  <c r="Z81" i="27"/>
  <c r="S81" i="27"/>
  <c r="R81" i="27"/>
  <c r="Q81" i="27"/>
  <c r="P81" i="27"/>
  <c r="O81" i="27"/>
  <c r="N81" i="27"/>
  <c r="G81" i="27"/>
  <c r="E81" i="27"/>
  <c r="BS80" i="27"/>
  <c r="BF80" i="27"/>
  <c r="AF80" i="27"/>
  <c r="AC80" i="27"/>
  <c r="Z80" i="27"/>
  <c r="S80" i="27"/>
  <c r="R80" i="27"/>
  <c r="Q80" i="27"/>
  <c r="P80" i="27"/>
  <c r="O80" i="27"/>
  <c r="N80" i="27"/>
  <c r="G80" i="27"/>
  <c r="E80" i="27"/>
  <c r="BS79" i="27"/>
  <c r="BF79" i="27"/>
  <c r="AF79" i="27"/>
  <c r="AC79" i="27"/>
  <c r="Z79" i="27"/>
  <c r="S79" i="27"/>
  <c r="R79" i="27"/>
  <c r="Q79" i="27"/>
  <c r="P79" i="27"/>
  <c r="O79" i="27"/>
  <c r="N79" i="27"/>
  <c r="G79" i="27"/>
  <c r="E79" i="27"/>
  <c r="BS78" i="27"/>
  <c r="BF78" i="27"/>
  <c r="AF78" i="27"/>
  <c r="AC78" i="27"/>
  <c r="Z78" i="27"/>
  <c r="S78" i="27"/>
  <c r="R78" i="27"/>
  <c r="Q78" i="27"/>
  <c r="P78" i="27"/>
  <c r="O78" i="27"/>
  <c r="N78" i="27"/>
  <c r="G78" i="27"/>
  <c r="E78" i="27"/>
  <c r="BS77" i="27"/>
  <c r="BF77" i="27"/>
  <c r="AF77" i="27"/>
  <c r="AC77" i="27"/>
  <c r="Z77" i="27"/>
  <c r="S77" i="27"/>
  <c r="R77" i="27"/>
  <c r="Q77" i="27"/>
  <c r="P77" i="27"/>
  <c r="O77" i="27"/>
  <c r="N77" i="27"/>
  <c r="G77" i="27"/>
  <c r="E77" i="27"/>
  <c r="BS76" i="27"/>
  <c r="BF76" i="27"/>
  <c r="AF76" i="27"/>
  <c r="AC76" i="27"/>
  <c r="Z76" i="27"/>
  <c r="S76" i="27"/>
  <c r="R76" i="27"/>
  <c r="Q76" i="27"/>
  <c r="P76" i="27"/>
  <c r="O76" i="27"/>
  <c r="N76" i="27"/>
  <c r="G76" i="27"/>
  <c r="E76" i="27"/>
  <c r="BS75" i="27"/>
  <c r="BF75" i="27"/>
  <c r="AF75" i="27"/>
  <c r="AC75" i="27"/>
  <c r="Z75" i="27"/>
  <c r="S75" i="27"/>
  <c r="R75" i="27"/>
  <c r="Q75" i="27"/>
  <c r="P75" i="27"/>
  <c r="O75" i="27"/>
  <c r="N75" i="27"/>
  <c r="G75" i="27"/>
  <c r="E75" i="27"/>
  <c r="BS74" i="27"/>
  <c r="BF74" i="27"/>
  <c r="AF74" i="27"/>
  <c r="AC74" i="27"/>
  <c r="Z74" i="27"/>
  <c r="S74" i="27"/>
  <c r="E46" i="18" s="1"/>
  <c r="F46" i="18" s="1"/>
  <c r="R74" i="27"/>
  <c r="Q74" i="27"/>
  <c r="P74" i="27"/>
  <c r="O74" i="27"/>
  <c r="N74" i="27"/>
  <c r="G74" i="27"/>
  <c r="E74" i="27"/>
  <c r="BS73" i="27"/>
  <c r="BF73" i="27"/>
  <c r="AF73" i="27"/>
  <c r="AC73" i="27"/>
  <c r="Z73" i="27"/>
  <c r="S73" i="27"/>
  <c r="R73" i="27"/>
  <c r="Q73" i="27"/>
  <c r="P73" i="27"/>
  <c r="O73" i="27"/>
  <c r="N73" i="27"/>
  <c r="G73" i="27"/>
  <c r="E73" i="27"/>
  <c r="BS72" i="27"/>
  <c r="BF72" i="27"/>
  <c r="AF72" i="27"/>
  <c r="AC72" i="27"/>
  <c r="Z72" i="27"/>
  <c r="S72" i="27"/>
  <c r="R72" i="27"/>
  <c r="Q72" i="27"/>
  <c r="P72" i="27"/>
  <c r="O72" i="27"/>
  <c r="N72" i="27"/>
  <c r="G72" i="27"/>
  <c r="E72" i="27"/>
  <c r="BS71" i="27"/>
  <c r="BF71" i="27"/>
  <c r="AF71" i="27"/>
  <c r="AC71" i="27"/>
  <c r="Z71" i="27"/>
  <c r="S71" i="27"/>
  <c r="E54" i="18" s="1"/>
  <c r="F54" i="18" s="1"/>
  <c r="R71" i="27"/>
  <c r="Q71" i="27"/>
  <c r="P71" i="27"/>
  <c r="O71" i="27"/>
  <c r="N71" i="27"/>
  <c r="G71" i="27"/>
  <c r="E71" i="27"/>
  <c r="BS70" i="27"/>
  <c r="BF70" i="27"/>
  <c r="AF70" i="27"/>
  <c r="AC70" i="27"/>
  <c r="Z70" i="27"/>
  <c r="S70" i="27"/>
  <c r="R70" i="27"/>
  <c r="Q70" i="27"/>
  <c r="P70" i="27"/>
  <c r="O70" i="27"/>
  <c r="N70" i="27"/>
  <c r="G70" i="27"/>
  <c r="E70" i="27"/>
  <c r="BS69" i="27"/>
  <c r="BF69" i="27"/>
  <c r="AF69" i="27"/>
  <c r="AC69" i="27"/>
  <c r="Z69" i="27"/>
  <c r="S69" i="27"/>
  <c r="E45" i="18" s="1"/>
  <c r="F45" i="18" s="1"/>
  <c r="R69" i="27"/>
  <c r="Q69" i="27"/>
  <c r="P69" i="27"/>
  <c r="O69" i="27"/>
  <c r="N69" i="27"/>
  <c r="G69" i="27"/>
  <c r="E69" i="27"/>
  <c r="BS68" i="27"/>
  <c r="BF68" i="27"/>
  <c r="AF68" i="27"/>
  <c r="AC68" i="27"/>
  <c r="Z68" i="27"/>
  <c r="S68" i="27"/>
  <c r="E44" i="18" s="1"/>
  <c r="F44" i="18" s="1"/>
  <c r="R68" i="27"/>
  <c r="Q68" i="27"/>
  <c r="P68" i="27"/>
  <c r="O68" i="27"/>
  <c r="N68" i="27"/>
  <c r="G68" i="27"/>
  <c r="E68" i="27"/>
  <c r="BS67" i="27"/>
  <c r="BF67" i="27"/>
  <c r="AF67" i="27"/>
  <c r="AC67" i="27"/>
  <c r="Z67" i="27"/>
  <c r="S67" i="27"/>
  <c r="E43" i="18" s="1"/>
  <c r="F43" i="18" s="1"/>
  <c r="R67" i="27"/>
  <c r="Q67" i="27"/>
  <c r="P67" i="27"/>
  <c r="O67" i="27"/>
  <c r="N67" i="27"/>
  <c r="G67" i="27"/>
  <c r="E67" i="27"/>
  <c r="BS66" i="27"/>
  <c r="BF66" i="27"/>
  <c r="AF66" i="27"/>
  <c r="AC66" i="27"/>
  <c r="Z66" i="27"/>
  <c r="S66" i="27"/>
  <c r="R66" i="27"/>
  <c r="Q66" i="27"/>
  <c r="P66" i="27"/>
  <c r="O66" i="27"/>
  <c r="N66" i="27"/>
  <c r="G66" i="27"/>
  <c r="E66" i="27"/>
  <c r="BS65" i="27"/>
  <c r="BF65" i="27"/>
  <c r="AF65" i="27"/>
  <c r="AC65" i="27"/>
  <c r="Z65" i="27"/>
  <c r="S65" i="27"/>
  <c r="E53" i="18" s="1"/>
  <c r="F53" i="18" s="1"/>
  <c r="R65" i="27"/>
  <c r="Q65" i="27"/>
  <c r="P65" i="27"/>
  <c r="O65" i="27"/>
  <c r="N65" i="27"/>
  <c r="G65" i="27"/>
  <c r="E65" i="27"/>
  <c r="BS64" i="27"/>
  <c r="BF64" i="27"/>
  <c r="AF64" i="27"/>
  <c r="AC64" i="27"/>
  <c r="Z64" i="27"/>
  <c r="S64" i="27"/>
  <c r="E52" i="18" s="1"/>
  <c r="F52" i="18" s="1"/>
  <c r="R64" i="27"/>
  <c r="Q64" i="27"/>
  <c r="P64" i="27"/>
  <c r="O64" i="27"/>
  <c r="N64" i="27"/>
  <c r="G64" i="27"/>
  <c r="E64" i="27"/>
  <c r="BS63" i="27"/>
  <c r="BF63" i="27"/>
  <c r="AF63" i="27"/>
  <c r="AC63" i="27"/>
  <c r="Z63" i="27"/>
  <c r="S63" i="27"/>
  <c r="R63" i="27"/>
  <c r="Q63" i="27"/>
  <c r="P63" i="27"/>
  <c r="O63" i="27"/>
  <c r="N63" i="27"/>
  <c r="G63" i="27"/>
  <c r="E63" i="27"/>
  <c r="BS62" i="27"/>
  <c r="BF62" i="27"/>
  <c r="AF62" i="27"/>
  <c r="AC62" i="27"/>
  <c r="Z62" i="27"/>
  <c r="S62" i="27"/>
  <c r="R62" i="27"/>
  <c r="Q62" i="27"/>
  <c r="P62" i="27"/>
  <c r="O62" i="27"/>
  <c r="N62" i="27"/>
  <c r="G62" i="27"/>
  <c r="E62" i="27"/>
  <c r="BS61" i="27"/>
  <c r="BF61" i="27"/>
  <c r="AF61" i="27"/>
  <c r="AC61" i="27"/>
  <c r="Z61" i="27"/>
  <c r="S61" i="27"/>
  <c r="R61" i="27"/>
  <c r="Q61" i="27"/>
  <c r="P61" i="27"/>
  <c r="O61" i="27"/>
  <c r="N61" i="27"/>
  <c r="G61" i="27"/>
  <c r="E61" i="27"/>
  <c r="BS60" i="27"/>
  <c r="BF60" i="27"/>
  <c r="AF60" i="27"/>
  <c r="AC60" i="27"/>
  <c r="Z60" i="27"/>
  <c r="S60" i="27"/>
  <c r="R60" i="27"/>
  <c r="Q60" i="27"/>
  <c r="P60" i="27"/>
  <c r="O60" i="27"/>
  <c r="N60" i="27"/>
  <c r="G60" i="27"/>
  <c r="E60" i="27"/>
  <c r="BS59" i="27"/>
  <c r="BF59" i="27"/>
  <c r="AF59" i="27"/>
  <c r="AC59" i="27"/>
  <c r="Z59" i="27"/>
  <c r="S59" i="27"/>
  <c r="R59" i="27"/>
  <c r="Q59" i="27"/>
  <c r="P59" i="27"/>
  <c r="O59" i="27"/>
  <c r="N59" i="27"/>
  <c r="G59" i="27"/>
  <c r="E59" i="27"/>
  <c r="BS58" i="27"/>
  <c r="BF58" i="27"/>
  <c r="AF58" i="27"/>
  <c r="AC58" i="27"/>
  <c r="Z58" i="27"/>
  <c r="S58" i="27"/>
  <c r="R58" i="27"/>
  <c r="Q58" i="27"/>
  <c r="P58" i="27"/>
  <c r="O58" i="27"/>
  <c r="N58" i="27"/>
  <c r="G58" i="27"/>
  <c r="E58" i="27"/>
  <c r="BS57" i="27"/>
  <c r="BF57" i="27"/>
  <c r="AF57" i="27"/>
  <c r="AC57" i="27"/>
  <c r="Z57" i="27"/>
  <c r="S57" i="27"/>
  <c r="R57" i="27"/>
  <c r="Q57" i="27"/>
  <c r="P57" i="27"/>
  <c r="O57" i="27"/>
  <c r="N57" i="27"/>
  <c r="AK57" i="27"/>
  <c r="G57" i="27"/>
  <c r="E57" i="27"/>
  <c r="BS56" i="27"/>
  <c r="BF56" i="27"/>
  <c r="AF56" i="27"/>
  <c r="AC56" i="27"/>
  <c r="Z56" i="27"/>
  <c r="S56" i="27"/>
  <c r="R56" i="27"/>
  <c r="Q56" i="27"/>
  <c r="P56" i="27"/>
  <c r="O56" i="27"/>
  <c r="N56" i="27"/>
  <c r="G56" i="27"/>
  <c r="E56" i="27"/>
  <c r="BS55" i="27"/>
  <c r="BF55" i="27"/>
  <c r="AF55" i="27"/>
  <c r="AC55" i="27"/>
  <c r="Z55" i="27"/>
  <c r="S55" i="27"/>
  <c r="R55" i="27"/>
  <c r="Q55" i="27"/>
  <c r="P55" i="27"/>
  <c r="O55" i="27"/>
  <c r="N55" i="27"/>
  <c r="G55" i="27"/>
  <c r="E55" i="27"/>
  <c r="BS54" i="27"/>
  <c r="BF54" i="27"/>
  <c r="AF54" i="27"/>
  <c r="AC54" i="27"/>
  <c r="Z54" i="27"/>
  <c r="S54" i="27"/>
  <c r="R54" i="27"/>
  <c r="Q54" i="27"/>
  <c r="P54" i="27"/>
  <c r="O54" i="27"/>
  <c r="N54" i="27"/>
  <c r="G54" i="27"/>
  <c r="E54" i="27"/>
  <c r="BS53" i="27"/>
  <c r="BF53" i="27"/>
  <c r="AF53" i="27"/>
  <c r="AC53" i="27"/>
  <c r="Z53" i="27"/>
  <c r="S53" i="27"/>
  <c r="R53" i="27"/>
  <c r="Q53" i="27"/>
  <c r="P53" i="27"/>
  <c r="O53" i="27"/>
  <c r="N53" i="27"/>
  <c r="G53" i="27"/>
  <c r="E53" i="27"/>
  <c r="BS52" i="27"/>
  <c r="BF52" i="27"/>
  <c r="AF52" i="27"/>
  <c r="AC52" i="27"/>
  <c r="Z52" i="27"/>
  <c r="S52" i="27"/>
  <c r="R52" i="27"/>
  <c r="Q52" i="27"/>
  <c r="P52" i="27"/>
  <c r="O52" i="27"/>
  <c r="N52" i="27"/>
  <c r="G52" i="27"/>
  <c r="E52" i="27"/>
  <c r="BS51" i="27"/>
  <c r="BF51" i="27"/>
  <c r="AF51" i="27"/>
  <c r="AC51" i="27"/>
  <c r="Z51" i="27"/>
  <c r="S51" i="27"/>
  <c r="R51" i="27"/>
  <c r="Q51" i="27"/>
  <c r="P51" i="27"/>
  <c r="O51" i="27"/>
  <c r="N51" i="27"/>
  <c r="G51" i="27"/>
  <c r="E51" i="27"/>
  <c r="BS50" i="27"/>
  <c r="BF50" i="27"/>
  <c r="AF50" i="27"/>
  <c r="AC50" i="27"/>
  <c r="Z50" i="27"/>
  <c r="S50" i="27"/>
  <c r="R50" i="27"/>
  <c r="Q50" i="27"/>
  <c r="P50" i="27"/>
  <c r="O50" i="27"/>
  <c r="N50" i="27"/>
  <c r="G50" i="27"/>
  <c r="E50" i="27"/>
  <c r="BS49" i="27"/>
  <c r="BF49" i="27"/>
  <c r="AF49" i="27"/>
  <c r="AC49" i="27"/>
  <c r="Z49" i="27"/>
  <c r="S49" i="27"/>
  <c r="R49" i="27"/>
  <c r="Q49" i="27"/>
  <c r="P49" i="27"/>
  <c r="O49" i="27"/>
  <c r="N49" i="27"/>
  <c r="G49" i="27"/>
  <c r="E49" i="27"/>
  <c r="BS48" i="27"/>
  <c r="BF48" i="27"/>
  <c r="AF48" i="27"/>
  <c r="AC48" i="27"/>
  <c r="Z48" i="27"/>
  <c r="S48" i="27"/>
  <c r="R48" i="27"/>
  <c r="Q48" i="27"/>
  <c r="P48" i="27"/>
  <c r="O48" i="27"/>
  <c r="N48" i="27"/>
  <c r="G48" i="27"/>
  <c r="E48" i="27"/>
  <c r="BS47" i="27"/>
  <c r="BF47" i="27"/>
  <c r="AF47" i="27"/>
  <c r="AC47" i="27"/>
  <c r="Z47" i="27"/>
  <c r="S47" i="27"/>
  <c r="E62" i="18" s="1"/>
  <c r="F62" i="18" s="1"/>
  <c r="R47" i="27"/>
  <c r="Q47" i="27"/>
  <c r="P47" i="27"/>
  <c r="O47" i="27"/>
  <c r="N47" i="27"/>
  <c r="G47" i="27"/>
  <c r="E47" i="27"/>
  <c r="BS46" i="27"/>
  <c r="BF46" i="27"/>
  <c r="AF46" i="27"/>
  <c r="AC46" i="27"/>
  <c r="Z46" i="27"/>
  <c r="S46" i="27"/>
  <c r="R46" i="27"/>
  <c r="Q46" i="27"/>
  <c r="P46" i="27"/>
  <c r="O46" i="27"/>
  <c r="N46" i="27"/>
  <c r="G46" i="27"/>
  <c r="E46" i="27"/>
  <c r="BS45" i="27"/>
  <c r="BF45" i="27"/>
  <c r="AF45" i="27"/>
  <c r="AC45" i="27"/>
  <c r="Z45" i="27"/>
  <c r="S45" i="27"/>
  <c r="R45" i="27"/>
  <c r="Q45" i="27"/>
  <c r="P45" i="27"/>
  <c r="O45" i="27"/>
  <c r="N45" i="27"/>
  <c r="G45" i="27"/>
  <c r="E45" i="27"/>
  <c r="BS44" i="27"/>
  <c r="BF44" i="27"/>
  <c r="AF44" i="27"/>
  <c r="AC44" i="27"/>
  <c r="Z44" i="27"/>
  <c r="S44" i="27"/>
  <c r="R44" i="27"/>
  <c r="Q44" i="27"/>
  <c r="P44" i="27"/>
  <c r="O44" i="27"/>
  <c r="N44" i="27"/>
  <c r="G44" i="27"/>
  <c r="E44" i="27"/>
  <c r="BS43" i="27"/>
  <c r="BF43" i="27"/>
  <c r="AF43" i="27"/>
  <c r="AC43" i="27"/>
  <c r="Z43" i="27"/>
  <c r="S43" i="27"/>
  <c r="R43" i="27"/>
  <c r="Q43" i="27"/>
  <c r="P43" i="27"/>
  <c r="O43" i="27"/>
  <c r="N43" i="27"/>
  <c r="G43" i="27"/>
  <c r="E43" i="27"/>
  <c r="BS42" i="27"/>
  <c r="BF42" i="27"/>
  <c r="AF42" i="27"/>
  <c r="AC42" i="27"/>
  <c r="Z42" i="27"/>
  <c r="S42" i="27"/>
  <c r="R42" i="27"/>
  <c r="Q42" i="27"/>
  <c r="P42" i="27"/>
  <c r="O42" i="27"/>
  <c r="N42" i="27"/>
  <c r="G42" i="27"/>
  <c r="E42" i="27"/>
  <c r="BS41" i="27"/>
  <c r="BF41" i="27"/>
  <c r="AF41" i="27"/>
  <c r="AC41" i="27"/>
  <c r="Z41" i="27"/>
  <c r="S41" i="27"/>
  <c r="R41" i="27"/>
  <c r="Q41" i="27"/>
  <c r="P41" i="27"/>
  <c r="O41" i="27"/>
  <c r="N41" i="27"/>
  <c r="G41" i="27"/>
  <c r="E41" i="27"/>
  <c r="BS40" i="27"/>
  <c r="BF40" i="27"/>
  <c r="AF40" i="27"/>
  <c r="AC40" i="27"/>
  <c r="Z40" i="27"/>
  <c r="S40" i="27"/>
  <c r="E42" i="18" s="1"/>
  <c r="F42" i="18" s="1"/>
  <c r="R40" i="27"/>
  <c r="Q40" i="27"/>
  <c r="P40" i="27"/>
  <c r="O40" i="27"/>
  <c r="N40" i="27"/>
  <c r="G40" i="27"/>
  <c r="E40" i="27"/>
  <c r="BS39" i="27"/>
  <c r="BF39" i="27"/>
  <c r="AF39" i="27"/>
  <c r="AC39" i="27"/>
  <c r="Z39" i="27"/>
  <c r="S39" i="27"/>
  <c r="R39" i="27"/>
  <c r="Q39" i="27"/>
  <c r="P39" i="27"/>
  <c r="O39" i="27"/>
  <c r="N39" i="27"/>
  <c r="G39" i="27"/>
  <c r="E39" i="27"/>
  <c r="BS38" i="27"/>
  <c r="BF38" i="27"/>
  <c r="AF38" i="27"/>
  <c r="AC38" i="27"/>
  <c r="Z38" i="27"/>
  <c r="S38" i="27"/>
  <c r="R38" i="27"/>
  <c r="Q38" i="27"/>
  <c r="P38" i="27"/>
  <c r="O38" i="27"/>
  <c r="N38" i="27"/>
  <c r="G38" i="27"/>
  <c r="E38" i="27"/>
  <c r="BS37" i="27"/>
  <c r="BF37" i="27"/>
  <c r="AF37" i="27"/>
  <c r="AC37" i="27"/>
  <c r="Z37" i="27"/>
  <c r="S37" i="27"/>
  <c r="R37" i="27"/>
  <c r="Q37" i="27"/>
  <c r="P37" i="27"/>
  <c r="O37" i="27"/>
  <c r="N37" i="27"/>
  <c r="G37" i="27"/>
  <c r="E37" i="27"/>
  <c r="BS36" i="27"/>
  <c r="BF36" i="27"/>
  <c r="AF36" i="27"/>
  <c r="AC36" i="27"/>
  <c r="Z36" i="27"/>
  <c r="S36" i="27"/>
  <c r="R36" i="27"/>
  <c r="Q36" i="27"/>
  <c r="P36" i="27"/>
  <c r="O36" i="27"/>
  <c r="N36" i="27"/>
  <c r="G36" i="27"/>
  <c r="E36" i="27"/>
  <c r="BS35" i="27"/>
  <c r="BF35" i="27"/>
  <c r="AF35" i="27"/>
  <c r="AC35" i="27"/>
  <c r="Z35" i="27"/>
  <c r="S35" i="27"/>
  <c r="R35" i="27"/>
  <c r="Q35" i="27"/>
  <c r="P35" i="27"/>
  <c r="O35" i="27"/>
  <c r="N35" i="27"/>
  <c r="G35" i="27"/>
  <c r="E35" i="27"/>
  <c r="BS34" i="27"/>
  <c r="BF34" i="27"/>
  <c r="AF34" i="27"/>
  <c r="AC34" i="27"/>
  <c r="Z34" i="27"/>
  <c r="S34" i="27"/>
  <c r="R34" i="27"/>
  <c r="Q34" i="27"/>
  <c r="P34" i="27"/>
  <c r="O34" i="27"/>
  <c r="N34" i="27"/>
  <c r="G34" i="27"/>
  <c r="E34" i="27"/>
  <c r="BS33" i="27"/>
  <c r="BF33" i="27"/>
  <c r="AF33" i="27"/>
  <c r="AC33" i="27"/>
  <c r="Z33" i="27"/>
  <c r="S33" i="27"/>
  <c r="R33" i="27"/>
  <c r="Q33" i="27"/>
  <c r="P33" i="27"/>
  <c r="O33" i="27"/>
  <c r="N33" i="27"/>
  <c r="G33" i="27"/>
  <c r="E33" i="27"/>
  <c r="BS32" i="27"/>
  <c r="BF32" i="27"/>
  <c r="AF32" i="27"/>
  <c r="AC32" i="27"/>
  <c r="Z32" i="27"/>
  <c r="S32" i="27"/>
  <c r="R32" i="27"/>
  <c r="Q32" i="27"/>
  <c r="P32" i="27"/>
  <c r="O32" i="27"/>
  <c r="N32" i="27"/>
  <c r="G32" i="27"/>
  <c r="E32" i="27"/>
  <c r="BS31" i="27"/>
  <c r="BF31" i="27"/>
  <c r="AF31" i="27"/>
  <c r="AC31" i="27"/>
  <c r="Z31" i="27"/>
  <c r="S31" i="27"/>
  <c r="R31" i="27"/>
  <c r="Q31" i="27"/>
  <c r="P31" i="27"/>
  <c r="O31" i="27"/>
  <c r="N31" i="27"/>
  <c r="G31" i="27"/>
  <c r="E31" i="27"/>
  <c r="BS30" i="27"/>
  <c r="BF30" i="27"/>
  <c r="AF30" i="27"/>
  <c r="AC30" i="27"/>
  <c r="Z30" i="27"/>
  <c r="S30" i="27"/>
  <c r="R30" i="27"/>
  <c r="Q30" i="27"/>
  <c r="P30" i="27"/>
  <c r="O30" i="27"/>
  <c r="N30" i="27"/>
  <c r="G30" i="27"/>
  <c r="E30" i="27"/>
  <c r="BS29" i="27"/>
  <c r="BF29" i="27"/>
  <c r="AF29" i="27"/>
  <c r="AC29" i="27"/>
  <c r="Z29" i="27"/>
  <c r="S29" i="27"/>
  <c r="R29" i="27"/>
  <c r="Q29" i="27"/>
  <c r="P29" i="27"/>
  <c r="O29" i="27"/>
  <c r="N29" i="27"/>
  <c r="G29" i="27"/>
  <c r="E29" i="27"/>
  <c r="BS28" i="27"/>
  <c r="BF28" i="27"/>
  <c r="AF28" i="27"/>
  <c r="AC28" i="27"/>
  <c r="Z28" i="27"/>
  <c r="S28" i="27"/>
  <c r="R28" i="27"/>
  <c r="Q28" i="27"/>
  <c r="P28" i="27"/>
  <c r="O28" i="27"/>
  <c r="N28" i="27"/>
  <c r="AK28" i="27"/>
  <c r="G28" i="27"/>
  <c r="E28" i="27"/>
  <c r="BS27" i="27"/>
  <c r="BF27" i="27"/>
  <c r="AF27" i="27"/>
  <c r="AC27" i="27"/>
  <c r="Z27" i="27"/>
  <c r="S27" i="27"/>
  <c r="R27" i="27"/>
  <c r="Q27" i="27"/>
  <c r="P27" i="27"/>
  <c r="O27" i="27"/>
  <c r="N27" i="27"/>
  <c r="AK27" i="27"/>
  <c r="G27" i="27"/>
  <c r="E27" i="27"/>
  <c r="BS26" i="27"/>
  <c r="BF26" i="27"/>
  <c r="AF26" i="27"/>
  <c r="AC26" i="27"/>
  <c r="Z26" i="27"/>
  <c r="S26" i="27"/>
  <c r="R26" i="27"/>
  <c r="Q26" i="27"/>
  <c r="P26" i="27"/>
  <c r="O26" i="27"/>
  <c r="N26" i="27"/>
  <c r="AK26" i="27"/>
  <c r="G26" i="27"/>
  <c r="E26" i="27"/>
  <c r="BS25" i="27"/>
  <c r="BF25" i="27"/>
  <c r="AF25" i="27"/>
  <c r="AC25" i="27"/>
  <c r="Z25" i="27"/>
  <c r="S25" i="27"/>
  <c r="E182" i="18" s="1"/>
  <c r="F182" i="18" s="1"/>
  <c r="R25" i="27"/>
  <c r="Q25" i="27"/>
  <c r="P25" i="27"/>
  <c r="O25" i="27"/>
  <c r="N25" i="27"/>
  <c r="G25" i="27"/>
  <c r="E25" i="27"/>
  <c r="BS24" i="27"/>
  <c r="BF24" i="27"/>
  <c r="AF24" i="27"/>
  <c r="AC24" i="27"/>
  <c r="Z24" i="27"/>
  <c r="S24" i="27"/>
  <c r="R24" i="27"/>
  <c r="Q24" i="27"/>
  <c r="P24" i="27"/>
  <c r="O24" i="27"/>
  <c r="N24" i="27"/>
  <c r="G24" i="27"/>
  <c r="E24" i="27"/>
  <c r="BS23" i="27"/>
  <c r="BF23" i="27"/>
  <c r="AF23" i="27"/>
  <c r="AC23" i="27"/>
  <c r="Z23" i="27"/>
  <c r="S23" i="27"/>
  <c r="R23" i="27"/>
  <c r="Q23" i="27"/>
  <c r="P23" i="27"/>
  <c r="O23" i="27"/>
  <c r="N23" i="27"/>
  <c r="G23" i="27"/>
  <c r="E23" i="27"/>
  <c r="BS22" i="27"/>
  <c r="BF22" i="27"/>
  <c r="AF22" i="27"/>
  <c r="AC22" i="27"/>
  <c r="Z22" i="27"/>
  <c r="S22" i="27"/>
  <c r="R22" i="27"/>
  <c r="Q22" i="27"/>
  <c r="P22" i="27"/>
  <c r="O22" i="27"/>
  <c r="N22" i="27"/>
  <c r="G22" i="27"/>
  <c r="E22" i="27"/>
  <c r="BS21" i="27"/>
  <c r="BF21" i="27"/>
  <c r="AF21" i="27"/>
  <c r="AC21" i="27"/>
  <c r="Z21" i="27"/>
  <c r="S21" i="27"/>
  <c r="R21" i="27"/>
  <c r="Q21" i="27"/>
  <c r="P21" i="27"/>
  <c r="O21" i="27"/>
  <c r="N21" i="27"/>
  <c r="G21" i="27"/>
  <c r="E21" i="27"/>
  <c r="BS20" i="27"/>
  <c r="BF20" i="27"/>
  <c r="AF20" i="27"/>
  <c r="AC20" i="27"/>
  <c r="Z20" i="27"/>
  <c r="S20" i="27"/>
  <c r="R20" i="27"/>
  <c r="Q20" i="27"/>
  <c r="P20" i="27"/>
  <c r="O20" i="27"/>
  <c r="N20" i="27"/>
  <c r="G20" i="27"/>
  <c r="E20" i="27"/>
  <c r="BS19" i="27"/>
  <c r="BF19" i="27"/>
  <c r="AF19" i="27"/>
  <c r="AC19" i="27"/>
  <c r="Z19" i="27"/>
  <c r="S19" i="27"/>
  <c r="R19" i="27"/>
  <c r="Q19" i="27"/>
  <c r="P19" i="27"/>
  <c r="O19" i="27"/>
  <c r="N19" i="27"/>
  <c r="G19" i="27"/>
  <c r="E19" i="27"/>
  <c r="BS18" i="27"/>
  <c r="BF18" i="27"/>
  <c r="AF18" i="27"/>
  <c r="AC18" i="27"/>
  <c r="Z18" i="27"/>
  <c r="S18" i="27"/>
  <c r="R18" i="27"/>
  <c r="Q18" i="27"/>
  <c r="P18" i="27"/>
  <c r="O18" i="27"/>
  <c r="N18" i="27"/>
  <c r="G18" i="27"/>
  <c r="E18" i="27"/>
  <c r="BS17" i="27"/>
  <c r="BF17" i="27"/>
  <c r="AF17" i="27"/>
  <c r="AC17" i="27"/>
  <c r="Z17" i="27"/>
  <c r="S17" i="27"/>
  <c r="R17" i="27"/>
  <c r="Q17" i="27"/>
  <c r="P17" i="27"/>
  <c r="O17" i="27"/>
  <c r="N17" i="27"/>
  <c r="G17" i="27"/>
  <c r="E17" i="27"/>
  <c r="BS16" i="27"/>
  <c r="BF16" i="27"/>
  <c r="AF16" i="27"/>
  <c r="AC16" i="27"/>
  <c r="Z16" i="27"/>
  <c r="S16" i="27"/>
  <c r="R16" i="27"/>
  <c r="Q16" i="27"/>
  <c r="P16" i="27"/>
  <c r="O16" i="27"/>
  <c r="N16" i="27"/>
  <c r="G16" i="27"/>
  <c r="E16" i="27"/>
  <c r="BS15" i="27"/>
  <c r="BF15" i="27"/>
  <c r="AF15" i="27"/>
  <c r="AC15" i="27"/>
  <c r="Z15" i="27"/>
  <c r="S15" i="27"/>
  <c r="R15" i="27"/>
  <c r="Q15" i="27"/>
  <c r="P15" i="27"/>
  <c r="O15" i="27"/>
  <c r="N15" i="27"/>
  <c r="G15" i="27"/>
  <c r="E15" i="27"/>
  <c r="BS14" i="27"/>
  <c r="BF14" i="27"/>
  <c r="AF14" i="27"/>
  <c r="AC14" i="27"/>
  <c r="Z14" i="27"/>
  <c r="S14" i="27"/>
  <c r="R14" i="27"/>
  <c r="Q14" i="27"/>
  <c r="P14" i="27"/>
  <c r="O14" i="27"/>
  <c r="G14" i="27"/>
  <c r="E14" i="27"/>
  <c r="BS13" i="27"/>
  <c r="BF13" i="27"/>
  <c r="AF13" i="27"/>
  <c r="AC13" i="27"/>
  <c r="Z13" i="27"/>
  <c r="S13" i="27"/>
  <c r="R13" i="27"/>
  <c r="Q13" i="27"/>
  <c r="P13" i="27"/>
  <c r="O13" i="27"/>
  <c r="N13" i="27"/>
  <c r="G13" i="27"/>
  <c r="E13" i="27"/>
  <c r="BS12" i="27"/>
  <c r="BF12" i="27"/>
  <c r="AF12" i="27"/>
  <c r="AC12" i="27"/>
  <c r="Z12" i="27"/>
  <c r="S12" i="27"/>
  <c r="R12" i="27"/>
  <c r="Q12" i="27"/>
  <c r="P12" i="27"/>
  <c r="O12" i="27"/>
  <c r="G12" i="27"/>
  <c r="E12" i="27"/>
  <c r="BS11" i="27"/>
  <c r="BF11" i="27"/>
  <c r="AF11" i="27"/>
  <c r="AC11" i="27"/>
  <c r="Z11" i="27"/>
  <c r="S11" i="27"/>
  <c r="R11" i="27"/>
  <c r="Q11" i="27"/>
  <c r="P11" i="27"/>
  <c r="O11" i="27"/>
  <c r="N11" i="27"/>
  <c r="G11" i="27"/>
  <c r="E11" i="27"/>
  <c r="BS10" i="27"/>
  <c r="BF10" i="27"/>
  <c r="AF10" i="27"/>
  <c r="AC10" i="27"/>
  <c r="Z10" i="27"/>
  <c r="S10" i="27"/>
  <c r="R10" i="27"/>
  <c r="Q10" i="27"/>
  <c r="P10" i="27"/>
  <c r="O10" i="27"/>
  <c r="N10" i="27"/>
  <c r="G10" i="27"/>
  <c r="E10" i="27"/>
  <c r="BS9" i="27"/>
  <c r="BF9" i="27"/>
  <c r="AF9" i="27"/>
  <c r="AC9" i="27"/>
  <c r="Z9" i="27"/>
  <c r="S9" i="27"/>
  <c r="R9" i="27"/>
  <c r="Q9" i="27"/>
  <c r="P9" i="27"/>
  <c r="O9" i="27"/>
  <c r="N9" i="27"/>
  <c r="G9" i="27"/>
  <c r="E9" i="27"/>
  <c r="BS8" i="27"/>
  <c r="BF8" i="27"/>
  <c r="AF8" i="27"/>
  <c r="AC8" i="27"/>
  <c r="Z8" i="27"/>
  <c r="S8" i="27"/>
  <c r="R8" i="27"/>
  <c r="Q8" i="27"/>
  <c r="P8" i="27"/>
  <c r="O8" i="27"/>
  <c r="N8" i="27"/>
  <c r="G8" i="27"/>
  <c r="E8" i="27"/>
  <c r="BS7" i="27"/>
  <c r="BF7" i="27"/>
  <c r="AF7" i="27"/>
  <c r="AC7" i="27"/>
  <c r="Z7" i="27"/>
  <c r="S7" i="27"/>
  <c r="R7" i="27"/>
  <c r="Q7" i="27"/>
  <c r="P7" i="27"/>
  <c r="O7" i="27"/>
  <c r="N7" i="27"/>
  <c r="G7" i="27"/>
  <c r="E7" i="27"/>
  <c r="BS6" i="27"/>
  <c r="BF6" i="27"/>
  <c r="AF6" i="27"/>
  <c r="AC6" i="27"/>
  <c r="Z6" i="27"/>
  <c r="S6" i="27"/>
  <c r="R6" i="27"/>
  <c r="Q6" i="27"/>
  <c r="P6" i="27"/>
  <c r="O6" i="27"/>
  <c r="N6" i="27"/>
  <c r="G6" i="27"/>
  <c r="E6" i="27"/>
  <c r="BS5" i="27"/>
  <c r="BF5" i="27"/>
  <c r="AF5" i="27"/>
  <c r="AC5" i="27"/>
  <c r="Z5" i="27"/>
  <c r="S5" i="27"/>
  <c r="R5" i="27"/>
  <c r="Q5" i="27"/>
  <c r="P5" i="27"/>
  <c r="O5" i="27"/>
  <c r="N5" i="27"/>
  <c r="G5" i="27"/>
  <c r="E5" i="27"/>
  <c r="BS4" i="27"/>
  <c r="BF4" i="27"/>
  <c r="AC4" i="27"/>
  <c r="S4" i="27"/>
  <c r="R4" i="27"/>
  <c r="Q4" i="27"/>
  <c r="O4" i="27"/>
  <c r="E4" i="27"/>
  <c r="F58" i="18" l="1"/>
  <c r="E190" i="18"/>
  <c r="F190" i="18" s="1"/>
  <c r="AW22" i="27"/>
  <c r="E65" i="18"/>
  <c r="F65" i="18" s="1"/>
  <c r="E187" i="18"/>
  <c r="F187" i="18" s="1"/>
  <c r="E70" i="18"/>
  <c r="F70" i="18" s="1"/>
  <c r="AW144" i="27"/>
  <c r="AW432" i="27"/>
  <c r="AW142" i="27"/>
  <c r="E47" i="18"/>
  <c r="F47" i="18" s="1"/>
  <c r="F48" i="18" s="1"/>
  <c r="E63" i="18"/>
  <c r="F63" i="18" s="1"/>
  <c r="BG422" i="27"/>
  <c r="AW335" i="27"/>
  <c r="AY335" i="27" s="1"/>
  <c r="AW145" i="27"/>
  <c r="BG686" i="27"/>
  <c r="BG698" i="27"/>
  <c r="BG700" i="27"/>
  <c r="BG706" i="27"/>
  <c r="BG708" i="27"/>
  <c r="BG572" i="27"/>
  <c r="BG591" i="27"/>
  <c r="BG681" i="27"/>
  <c r="BG666" i="27"/>
  <c r="BG675" i="27"/>
  <c r="BG704" i="27"/>
  <c r="BG664" i="27"/>
  <c r="BG684" i="27"/>
  <c r="BG521" i="27"/>
  <c r="BG595" i="27"/>
  <c r="BG598" i="27"/>
  <c r="BG663" i="27"/>
  <c r="BG672" i="27"/>
  <c r="BG683" i="27"/>
  <c r="BG423" i="27"/>
  <c r="BG513" i="27"/>
  <c r="BG594" i="27"/>
  <c r="BG599" i="27"/>
  <c r="BG117" i="27"/>
  <c r="BG421" i="27"/>
  <c r="BG425" i="27"/>
  <c r="BG420" i="27"/>
  <c r="BG424" i="27"/>
  <c r="BG597" i="27"/>
  <c r="BG667" i="27"/>
  <c r="BG669" i="27"/>
  <c r="BG674" i="27"/>
  <c r="BG676" i="27"/>
  <c r="BG678" i="27"/>
  <c r="BG687" i="27"/>
  <c r="BG697" i="27"/>
  <c r="BG699" i="27"/>
  <c r="BG701" i="27"/>
  <c r="BG703" i="27"/>
  <c r="BG707" i="27"/>
  <c r="AW687" i="27"/>
  <c r="AW689" i="27"/>
  <c r="AW495" i="27"/>
  <c r="AW514" i="27"/>
  <c r="AW549" i="27"/>
  <c r="AW643" i="27"/>
  <c r="AW646" i="27"/>
  <c r="AW204" i="27"/>
  <c r="AW652" i="27"/>
  <c r="AW497" i="27"/>
  <c r="AW512" i="27"/>
  <c r="AW263" i="27"/>
  <c r="AW267" i="27"/>
  <c r="AW271" i="27"/>
  <c r="AW275" i="27"/>
  <c r="AW279" i="27"/>
  <c r="AW283" i="27"/>
  <c r="AW287" i="27"/>
  <c r="AY287" i="27" s="1"/>
  <c r="AW299" i="27"/>
  <c r="AY299" i="27" s="1"/>
  <c r="AW303" i="27"/>
  <c r="AY303" i="27" s="1"/>
  <c r="AW307" i="27"/>
  <c r="AY307" i="27" s="1"/>
  <c r="AW315" i="27"/>
  <c r="AW319" i="27"/>
  <c r="AY319" i="27" s="1"/>
  <c r="AW323" i="27"/>
  <c r="AW327" i="27"/>
  <c r="AW331" i="27"/>
  <c r="AY331" i="27" s="1"/>
  <c r="AW339" i="27"/>
  <c r="AY339" i="27" s="1"/>
  <c r="AW343" i="27"/>
  <c r="AY343" i="27" s="1"/>
  <c r="AW347" i="27"/>
  <c r="AW359" i="27"/>
  <c r="AY359" i="27" s="1"/>
  <c r="AW363" i="27"/>
  <c r="AY363" i="27" s="1"/>
  <c r="AW367" i="27"/>
  <c r="AY367" i="27" s="1"/>
  <c r="AW371" i="27"/>
  <c r="AY371" i="27" s="1"/>
  <c r="AW375" i="27"/>
  <c r="AY375" i="27" s="1"/>
  <c r="AW379" i="27"/>
  <c r="AY379" i="27" s="1"/>
  <c r="AW383" i="27"/>
  <c r="AW387" i="27"/>
  <c r="AW391" i="27"/>
  <c r="AY391" i="27" s="1"/>
  <c r="AW395" i="27"/>
  <c r="AY395" i="27" s="1"/>
  <c r="AW399" i="27"/>
  <c r="AY399" i="27" s="1"/>
  <c r="AW403" i="27"/>
  <c r="AY403" i="27" s="1"/>
  <c r="AW407" i="27"/>
  <c r="AY407" i="27" s="1"/>
  <c r="AW411" i="27"/>
  <c r="AY411" i="27" s="1"/>
  <c r="AW415" i="27"/>
  <c r="AY415" i="27" s="1"/>
  <c r="AW419" i="27"/>
  <c r="AW645" i="27"/>
  <c r="AW647" i="27"/>
  <c r="AW650" i="27"/>
  <c r="AW686" i="27"/>
  <c r="AW688" i="27"/>
  <c r="AW694" i="27"/>
  <c r="AW265" i="27"/>
  <c r="AW269" i="27"/>
  <c r="AW273" i="27"/>
  <c r="AW277" i="27"/>
  <c r="AW373" i="27"/>
  <c r="AW377" i="27"/>
  <c r="AY377" i="27" s="1"/>
  <c r="AW381" i="27"/>
  <c r="AY381" i="27" s="1"/>
  <c r="BK381" i="27" s="1"/>
  <c r="AW385" i="27"/>
  <c r="AW389" i="27"/>
  <c r="AY389" i="27" s="1"/>
  <c r="AW393" i="27"/>
  <c r="AY393" i="27" s="1"/>
  <c r="AW397" i="27"/>
  <c r="AY397" i="27" s="1"/>
  <c r="BK397" i="27" s="1"/>
  <c r="AW401" i="27"/>
  <c r="AY401" i="27" s="1"/>
  <c r="AW655" i="27"/>
  <c r="AW657" i="27"/>
  <c r="AW659" i="27"/>
  <c r="AW474" i="27"/>
  <c r="AW658" i="27"/>
  <c r="AW660" i="27"/>
  <c r="AW332" i="27"/>
  <c r="AY332" i="27" s="1"/>
  <c r="AW336" i="27"/>
  <c r="AY336" i="27" s="1"/>
  <c r="AW344" i="27"/>
  <c r="AW360" i="27"/>
  <c r="AY360" i="27" s="1"/>
  <c r="AW364" i="27"/>
  <c r="AY364" i="27" s="1"/>
  <c r="AW408" i="27"/>
  <c r="AY408" i="27" s="1"/>
  <c r="AW412" i="27"/>
  <c r="AY412" i="27" s="1"/>
  <c r="AW416" i="27"/>
  <c r="AY416" i="27" s="1"/>
  <c r="AW420" i="27"/>
  <c r="AW436" i="27"/>
  <c r="AW471" i="27"/>
  <c r="AW560" i="27"/>
  <c r="AW562" i="27"/>
  <c r="AW573" i="27"/>
  <c r="AW603" i="27"/>
  <c r="AW264" i="27"/>
  <c r="AW268" i="27"/>
  <c r="AW272" i="27"/>
  <c r="AW276" i="27"/>
  <c r="AW280" i="27"/>
  <c r="AW284" i="27"/>
  <c r="AW288" i="27"/>
  <c r="AY288" i="27" s="1"/>
  <c r="AW300" i="27"/>
  <c r="AY300" i="27" s="1"/>
  <c r="AW304" i="27"/>
  <c r="AW308" i="27"/>
  <c r="AY308" i="27" s="1"/>
  <c r="AW316" i="27"/>
  <c r="AW320" i="27"/>
  <c r="AY320" i="27" s="1"/>
  <c r="BK320" i="27" s="1"/>
  <c r="AW324" i="27"/>
  <c r="AW328" i="27"/>
  <c r="AW340" i="27"/>
  <c r="AY340" i="27" s="1"/>
  <c r="AW368" i="27"/>
  <c r="AY368" i="27" s="1"/>
  <c r="AW376" i="27"/>
  <c r="AY376" i="27" s="1"/>
  <c r="AW380" i="27"/>
  <c r="AY380" i="27" s="1"/>
  <c r="AW384" i="27"/>
  <c r="AW388" i="27"/>
  <c r="AW392" i="27"/>
  <c r="AY392" i="27" s="1"/>
  <c r="AW396" i="27"/>
  <c r="AY396" i="27" s="1"/>
  <c r="AW400" i="27"/>
  <c r="AY400" i="27" s="1"/>
  <c r="AW404" i="27"/>
  <c r="AY404" i="27" s="1"/>
  <c r="AW475" i="27"/>
  <c r="AW513" i="27"/>
  <c r="AW654" i="27"/>
  <c r="AW691" i="27"/>
  <c r="AW281" i="27"/>
  <c r="AW285" i="27"/>
  <c r="AW289" i="27"/>
  <c r="AW297" i="27"/>
  <c r="AY297" i="27" s="1"/>
  <c r="AW301" i="27"/>
  <c r="AY301" i="27" s="1"/>
  <c r="AW305" i="27"/>
  <c r="AY305" i="27" s="1"/>
  <c r="AW317" i="27"/>
  <c r="AY317" i="27" s="1"/>
  <c r="AW321" i="27"/>
  <c r="AY321" i="27" s="1"/>
  <c r="AW325" i="27"/>
  <c r="AY325" i="27" s="1"/>
  <c r="AW329" i="27"/>
  <c r="AY329" i="27" s="1"/>
  <c r="AW333" i="27"/>
  <c r="AY333" i="27" s="1"/>
  <c r="AW337" i="27"/>
  <c r="AY337" i="27" s="1"/>
  <c r="AW341" i="27"/>
  <c r="AY341" i="27" s="1"/>
  <c r="AW345" i="27"/>
  <c r="AW357" i="27"/>
  <c r="AW361" i="27"/>
  <c r="AY361" i="27" s="1"/>
  <c r="AW365" i="27"/>
  <c r="AW405" i="27"/>
  <c r="AY405" i="27" s="1"/>
  <c r="AW409" i="27"/>
  <c r="AY409" i="27" s="1"/>
  <c r="AW413" i="27"/>
  <c r="AY413" i="27" s="1"/>
  <c r="AW417" i="27"/>
  <c r="AW476" i="27"/>
  <c r="AW692" i="27"/>
  <c r="AW258" i="27"/>
  <c r="AW266" i="27"/>
  <c r="AW270" i="27"/>
  <c r="AW274" i="27"/>
  <c r="AW278" i="27"/>
  <c r="AW282" i="27"/>
  <c r="AW286" i="27"/>
  <c r="AW290" i="27"/>
  <c r="AY290" i="27" s="1"/>
  <c r="AW298" i="27"/>
  <c r="AY298" i="27" s="1"/>
  <c r="AW302" i="27"/>
  <c r="AY302" i="27" s="1"/>
  <c r="AW306" i="27"/>
  <c r="AY306" i="27" s="1"/>
  <c r="AW318" i="27"/>
  <c r="AY318" i="27" s="1"/>
  <c r="AW322" i="27"/>
  <c r="AW326" i="27"/>
  <c r="AY326" i="27" s="1"/>
  <c r="AW330" i="27"/>
  <c r="AY330" i="27" s="1"/>
  <c r="AW334" i="27"/>
  <c r="AY334" i="27" s="1"/>
  <c r="AW338" i="27"/>
  <c r="AY338" i="27" s="1"/>
  <c r="AW342" i="27"/>
  <c r="AY342" i="27" s="1"/>
  <c r="AW346" i="27"/>
  <c r="AW358" i="27"/>
  <c r="AW362" i="27"/>
  <c r="AW366" i="27"/>
  <c r="AY366" i="27" s="1"/>
  <c r="AW370" i="27"/>
  <c r="AY370" i="27" s="1"/>
  <c r="AW374" i="27"/>
  <c r="AY374" i="27" s="1"/>
  <c r="AW378" i="27"/>
  <c r="AY378" i="27" s="1"/>
  <c r="AW382" i="27"/>
  <c r="AY382" i="27" s="1"/>
  <c r="BK382" i="27" s="1"/>
  <c r="AW386" i="27"/>
  <c r="AW390" i="27"/>
  <c r="AY390" i="27" s="1"/>
  <c r="AW394" i="27"/>
  <c r="AY394" i="27" s="1"/>
  <c r="AW398" i="27"/>
  <c r="AY398" i="27" s="1"/>
  <c r="AW402" i="27"/>
  <c r="AY402" i="27" s="1"/>
  <c r="AW406" i="27"/>
  <c r="AY406" i="27" s="1"/>
  <c r="AW410" i="27"/>
  <c r="AY410" i="27" s="1"/>
  <c r="AW414" i="27"/>
  <c r="AY414" i="27" s="1"/>
  <c r="AW418" i="27"/>
  <c r="AW434" i="27"/>
  <c r="AW477" i="27"/>
  <c r="AW496" i="27"/>
  <c r="AW511" i="27"/>
  <c r="AW515" i="27"/>
  <c r="AW539" i="27"/>
  <c r="AW552" i="27"/>
  <c r="AW561" i="27"/>
  <c r="AW644" i="27"/>
  <c r="AW649" i="27"/>
  <c r="AL602" i="27"/>
  <c r="AL613" i="27"/>
  <c r="AK616" i="27"/>
  <c r="AK38" i="27"/>
  <c r="AK527" i="27"/>
  <c r="AL674" i="27"/>
  <c r="AL687" i="27"/>
  <c r="AL580" i="27"/>
  <c r="AL699" i="27"/>
  <c r="AL676" i="27"/>
  <c r="H3762" i="3"/>
  <c r="H3763" i="3"/>
  <c r="AQ895" i="4" s="1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81" i="22"/>
  <c r="H3782" i="22"/>
  <c r="H3783" i="22"/>
  <c r="H3784" i="22"/>
  <c r="H3785" i="22"/>
  <c r="H3786" i="22"/>
  <c r="H3787" i="22"/>
  <c r="H3788" i="22"/>
  <c r="H3789" i="22"/>
  <c r="H3790" i="22"/>
  <c r="H3791" i="22"/>
  <c r="H3792" i="22"/>
  <c r="H3793" i="22"/>
  <c r="H3794" i="22"/>
  <c r="H3795" i="22"/>
  <c r="H3796" i="22"/>
  <c r="H3797" i="22"/>
  <c r="H3798" i="22"/>
  <c r="H3799" i="22"/>
  <c r="H3800" i="22"/>
  <c r="H3801" i="22"/>
  <c r="H3802" i="22"/>
  <c r="H3803" i="22"/>
  <c r="H3804" i="22"/>
  <c r="AQ1350" i="4" s="1"/>
  <c r="AR1350" i="4" s="1"/>
  <c r="H3805" i="22"/>
  <c r="H3806" i="22"/>
  <c r="H3807" i="22"/>
  <c r="H3808" i="22"/>
  <c r="H3809" i="22"/>
  <c r="H3810" i="22"/>
  <c r="H3811" i="22"/>
  <c r="H3812" i="22"/>
  <c r="H3813" i="22"/>
  <c r="H3814" i="22"/>
  <c r="H3815" i="22"/>
  <c r="H3816" i="22"/>
  <c r="H3817" i="22"/>
  <c r="H3818" i="22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F194" i="18" l="1"/>
  <c r="AQ487" i="4"/>
  <c r="B419" i="27"/>
  <c r="BC392" i="27"/>
  <c r="BK392" i="27"/>
  <c r="AZ301" i="27"/>
  <c r="BB301" i="27" s="1"/>
  <c r="BK301" i="27"/>
  <c r="AZ409" i="27"/>
  <c r="BB409" i="27" s="1"/>
  <c r="BK409" i="27"/>
  <c r="AZ401" i="27"/>
  <c r="BB401" i="27" s="1"/>
  <c r="BK401" i="27"/>
  <c r="BC393" i="27"/>
  <c r="BK393" i="27"/>
  <c r="AZ377" i="27"/>
  <c r="BB377" i="27" s="1"/>
  <c r="BK377" i="27"/>
  <c r="AZ363" i="27"/>
  <c r="BB363" i="27" s="1"/>
  <c r="BK363" i="27"/>
  <c r="BC341" i="27"/>
  <c r="BK341" i="27"/>
  <c r="AZ331" i="27"/>
  <c r="BB331" i="27" s="1"/>
  <c r="BK331" i="27"/>
  <c r="AZ319" i="27"/>
  <c r="BB319" i="27" s="1"/>
  <c r="BK319" i="27"/>
  <c r="BC303" i="27"/>
  <c r="BK303" i="27"/>
  <c r="BC416" i="27"/>
  <c r="BK416" i="27"/>
  <c r="BC406" i="27"/>
  <c r="BK406" i="27"/>
  <c r="AZ396" i="27"/>
  <c r="BB396" i="27" s="1"/>
  <c r="BK396" i="27"/>
  <c r="AZ380" i="27"/>
  <c r="BB380" i="27" s="1"/>
  <c r="BK380" i="27"/>
  <c r="BC364" i="27"/>
  <c r="BK364" i="27"/>
  <c r="BC336" i="27"/>
  <c r="BK336" i="27"/>
  <c r="BC300" i="27"/>
  <c r="BK300" i="27"/>
  <c r="AZ332" i="27"/>
  <c r="BB332" i="27" s="1"/>
  <c r="BK332" i="27"/>
  <c r="AZ408" i="27"/>
  <c r="BB408" i="27" s="1"/>
  <c r="BK408" i="27"/>
  <c r="BC318" i="27"/>
  <c r="BK318" i="27"/>
  <c r="BC415" i="27"/>
  <c r="BK415" i="27"/>
  <c r="AZ407" i="27"/>
  <c r="BB407" i="27" s="1"/>
  <c r="BK407" i="27"/>
  <c r="AZ399" i="27"/>
  <c r="BB399" i="27" s="1"/>
  <c r="BK399" i="27"/>
  <c r="AZ391" i="27"/>
  <c r="BB391" i="27" s="1"/>
  <c r="BK391" i="27"/>
  <c r="BC375" i="27"/>
  <c r="BK375" i="27"/>
  <c r="BC361" i="27"/>
  <c r="BK361" i="27"/>
  <c r="BC339" i="27"/>
  <c r="BK339" i="27"/>
  <c r="BC329" i="27"/>
  <c r="BK329" i="27"/>
  <c r="BC317" i="27"/>
  <c r="BK317" i="27"/>
  <c r="BC299" i="27"/>
  <c r="BK299" i="27"/>
  <c r="BC414" i="27"/>
  <c r="BK414" i="27"/>
  <c r="AZ404" i="27"/>
  <c r="BB404" i="27" s="1"/>
  <c r="BK404" i="27"/>
  <c r="AZ394" i="27"/>
  <c r="BB394" i="27" s="1"/>
  <c r="BK394" i="27"/>
  <c r="BC378" i="27"/>
  <c r="BK378" i="27"/>
  <c r="AZ370" i="27"/>
  <c r="BB370" i="27" s="1"/>
  <c r="BK370" i="27"/>
  <c r="AZ342" i="27"/>
  <c r="BB342" i="27" s="1"/>
  <c r="BK342" i="27"/>
  <c r="BC334" i="27"/>
  <c r="BK334" i="27"/>
  <c r="AZ308" i="27"/>
  <c r="BB308" i="27" s="1"/>
  <c r="BK308" i="27"/>
  <c r="AZ298" i="27"/>
  <c r="BB298" i="27" s="1"/>
  <c r="BK298" i="27"/>
  <c r="AZ413" i="27"/>
  <c r="BB413" i="27" s="1"/>
  <c r="BK413" i="27"/>
  <c r="BC405" i="27"/>
  <c r="BK405" i="27"/>
  <c r="AZ371" i="27"/>
  <c r="BB371" i="27" s="1"/>
  <c r="BK371" i="27"/>
  <c r="AZ359" i="27"/>
  <c r="BB359" i="27" s="1"/>
  <c r="BK359" i="27"/>
  <c r="AZ335" i="27"/>
  <c r="BB335" i="27" s="1"/>
  <c r="BK335" i="27"/>
  <c r="BC325" i="27"/>
  <c r="BK325" i="27"/>
  <c r="AZ307" i="27"/>
  <c r="BB307" i="27" s="1"/>
  <c r="BK307" i="27"/>
  <c r="BC297" i="27"/>
  <c r="BK297" i="27"/>
  <c r="AZ412" i="27"/>
  <c r="BB412" i="27" s="1"/>
  <c r="BK412" i="27"/>
  <c r="BC402" i="27"/>
  <c r="BK402" i="27"/>
  <c r="BC390" i="27"/>
  <c r="BK390" i="27"/>
  <c r="AZ376" i="27"/>
  <c r="BB376" i="27" s="1"/>
  <c r="BK376" i="27"/>
  <c r="BC368" i="27"/>
  <c r="BK368" i="27"/>
  <c r="AZ340" i="27"/>
  <c r="BB340" i="27" s="1"/>
  <c r="BK340" i="27"/>
  <c r="AZ330" i="27"/>
  <c r="BB330" i="27" s="1"/>
  <c r="BK330" i="27"/>
  <c r="BC306" i="27"/>
  <c r="BK306" i="27"/>
  <c r="BC290" i="27"/>
  <c r="BK290" i="27"/>
  <c r="AZ360" i="27"/>
  <c r="BB360" i="27" s="1"/>
  <c r="BK360" i="27"/>
  <c r="AZ337" i="27"/>
  <c r="BB337" i="27" s="1"/>
  <c r="BK337" i="27"/>
  <c r="AZ400" i="27"/>
  <c r="BB400" i="27" s="1"/>
  <c r="BK400" i="27"/>
  <c r="BC389" i="27"/>
  <c r="BK389" i="27"/>
  <c r="AZ411" i="27"/>
  <c r="BB411" i="27" s="1"/>
  <c r="BK411" i="27"/>
  <c r="AZ403" i="27"/>
  <c r="BB403" i="27" s="1"/>
  <c r="BK403" i="27"/>
  <c r="BC395" i="27"/>
  <c r="BK395" i="27"/>
  <c r="BC379" i="27"/>
  <c r="BK379" i="27"/>
  <c r="AZ367" i="27"/>
  <c r="BB367" i="27" s="1"/>
  <c r="BK367" i="27"/>
  <c r="AZ343" i="27"/>
  <c r="BB343" i="27" s="1"/>
  <c r="BK343" i="27"/>
  <c r="BC333" i="27"/>
  <c r="BK333" i="27"/>
  <c r="BC321" i="27"/>
  <c r="BK321" i="27"/>
  <c r="BC305" i="27"/>
  <c r="BK305" i="27"/>
  <c r="BC287" i="27"/>
  <c r="BK287" i="27"/>
  <c r="BC410" i="27"/>
  <c r="BK410" i="27"/>
  <c r="BC398" i="27"/>
  <c r="BK398" i="27"/>
  <c r="BC374" i="27"/>
  <c r="BK374" i="27"/>
  <c r="AZ366" i="27"/>
  <c r="BB366" i="27" s="1"/>
  <c r="BK366" i="27"/>
  <c r="AZ338" i="27"/>
  <c r="BB338" i="27" s="1"/>
  <c r="BK338" i="27"/>
  <c r="BC326" i="27"/>
  <c r="BK326" i="27"/>
  <c r="AZ302" i="27"/>
  <c r="BB302" i="27" s="1"/>
  <c r="BK302" i="27"/>
  <c r="BC288" i="27"/>
  <c r="BK288" i="27"/>
  <c r="AQ1349" i="4"/>
  <c r="AR1349" i="4" s="1"/>
  <c r="BC367" i="27"/>
  <c r="AZ374" i="27"/>
  <c r="BB374" i="27" s="1"/>
  <c r="BC366" i="27"/>
  <c r="AZ341" i="27"/>
  <c r="BB341" i="27" s="1"/>
  <c r="AZ326" i="27"/>
  <c r="BB326" i="27" s="1"/>
  <c r="AZ390" i="27"/>
  <c r="BB390" i="27" s="1"/>
  <c r="AZ368" i="27"/>
  <c r="BB368" i="27" s="1"/>
  <c r="BC301" i="27"/>
  <c r="BC330" i="27"/>
  <c r="BC363" i="27"/>
  <c r="BC340" i="27"/>
  <c r="AZ288" i="27"/>
  <c r="BB288" i="27" s="1"/>
  <c r="AZ287" i="27"/>
  <c r="BB287" i="27" s="1"/>
  <c r="BC403" i="27"/>
  <c r="BC376" i="27"/>
  <c r="AZ305" i="27"/>
  <c r="BB305" i="27" s="1"/>
  <c r="BC343" i="27"/>
  <c r="AZ393" i="27"/>
  <c r="BB393" i="27" s="1"/>
  <c r="BC342" i="27"/>
  <c r="BC411" i="27"/>
  <c r="BC400" i="27"/>
  <c r="AZ415" i="27"/>
  <c r="BB415" i="27" s="1"/>
  <c r="BC359" i="27"/>
  <c r="AZ339" i="27"/>
  <c r="BB339" i="27" s="1"/>
  <c r="BC370" i="27"/>
  <c r="BC331" i="27"/>
  <c r="AZ321" i="27"/>
  <c r="BB321" i="27" s="1"/>
  <c r="BC338" i="27"/>
  <c r="AZ410" i="27"/>
  <c r="BB410" i="27" s="1"/>
  <c r="AZ303" i="27"/>
  <c r="BB303" i="27" s="1"/>
  <c r="BC360" i="27"/>
  <c r="AZ336" i="27"/>
  <c r="BB336" i="27" s="1"/>
  <c r="AZ306" i="27"/>
  <c r="BB306" i="27" s="1"/>
  <c r="AZ416" i="27"/>
  <c r="BB416" i="27" s="1"/>
  <c r="BC302" i="27"/>
  <c r="AZ334" i="27"/>
  <c r="BB334" i="27" s="1"/>
  <c r="AZ361" i="27"/>
  <c r="BB361" i="27" s="1"/>
  <c r="BC371" i="27"/>
  <c r="AZ364" i="27"/>
  <c r="BB364" i="27" s="1"/>
  <c r="BC337" i="27"/>
  <c r="AZ329" i="27"/>
  <c r="BB329" i="27" s="1"/>
  <c r="BC401" i="27"/>
  <c r="BC408" i="27"/>
  <c r="AZ375" i="27"/>
  <c r="BB375" i="27" s="1"/>
  <c r="BC335" i="27"/>
  <c r="AZ297" i="27"/>
  <c r="BB297" i="27" s="1"/>
  <c r="AZ318" i="27"/>
  <c r="BB318" i="27" s="1"/>
  <c r="BC413" i="27"/>
  <c r="BC404" i="27"/>
  <c r="AZ395" i="27"/>
  <c r="BB395" i="27" s="1"/>
  <c r="BC394" i="27"/>
  <c r="AZ406" i="27"/>
  <c r="BB406" i="27" s="1"/>
  <c r="AZ333" i="27"/>
  <c r="BB333" i="27" s="1"/>
  <c r="AZ398" i="27"/>
  <c r="BB398" i="27" s="1"/>
  <c r="BC391" i="27"/>
  <c r="AZ325" i="27"/>
  <c r="BB325" i="27" s="1"/>
  <c r="BC308" i="27"/>
  <c r="AZ389" i="27"/>
  <c r="BB389" i="27" s="1"/>
  <c r="AZ402" i="27"/>
  <c r="BB402" i="27" s="1"/>
  <c r="AZ414" i="27"/>
  <c r="BB414" i="27" s="1"/>
  <c r="BC407" i="27"/>
  <c r="BC399" i="27"/>
  <c r="AZ290" i="27"/>
  <c r="BB290" i="27" s="1"/>
  <c r="BC380" i="27"/>
  <c r="BC409" i="27"/>
  <c r="AZ405" i="27"/>
  <c r="BB405" i="27" s="1"/>
  <c r="AZ378" i="27"/>
  <c r="BB378" i="27" s="1"/>
  <c r="BC332" i="27"/>
  <c r="AZ379" i="27"/>
  <c r="BB379" i="27" s="1"/>
  <c r="BC307" i="27"/>
  <c r="AZ299" i="27"/>
  <c r="BB299" i="27" s="1"/>
  <c r="AZ300" i="27"/>
  <c r="BB300" i="27" s="1"/>
  <c r="BC298" i="27"/>
  <c r="AZ392" i="27"/>
  <c r="BB392" i="27" s="1"/>
  <c r="BC412" i="27"/>
  <c r="BC396" i="27"/>
  <c r="BC377" i="27"/>
  <c r="BC319" i="27"/>
  <c r="AZ317" i="27"/>
  <c r="BB317" i="27" s="1"/>
  <c r="BC381" i="27"/>
  <c r="AZ381" i="27"/>
  <c r="BB381" i="27" s="1"/>
  <c r="BC397" i="27"/>
  <c r="AZ397" i="27"/>
  <c r="BB397" i="27" s="1"/>
  <c r="BC382" i="27"/>
  <c r="AZ382" i="27"/>
  <c r="BB382" i="27" s="1"/>
  <c r="BC320" i="27"/>
  <c r="AZ320" i="27"/>
  <c r="BB320" i="27" s="1"/>
  <c r="H3776" i="22"/>
  <c r="H3777" i="22"/>
  <c r="H3778" i="22"/>
  <c r="H3779" i="22"/>
  <c r="H3780" i="22"/>
  <c r="F773" i="27" s="1"/>
  <c r="H3890" i="1"/>
  <c r="H3891" i="1"/>
  <c r="H3892" i="1"/>
  <c r="H3893" i="1"/>
  <c r="H3894" i="1"/>
  <c r="B771" i="27" s="1"/>
  <c r="H3895" i="1"/>
  <c r="H3896" i="1"/>
  <c r="H3751" i="3"/>
  <c r="D771" i="27" s="1"/>
  <c r="H3752" i="3"/>
  <c r="H3753" i="3"/>
  <c r="H3754" i="3"/>
  <c r="H3755" i="3"/>
  <c r="H3756" i="3"/>
  <c r="H3757" i="3"/>
  <c r="H3758" i="3"/>
  <c r="H3759" i="3"/>
  <c r="H3760" i="3"/>
  <c r="H3761" i="3"/>
  <c r="H3712" i="22"/>
  <c r="H3713" i="22"/>
  <c r="H3714" i="22"/>
  <c r="H3715" i="22"/>
  <c r="H3716" i="22"/>
  <c r="H3717" i="22"/>
  <c r="H3718" i="22"/>
  <c r="H3719" i="22"/>
  <c r="H3720" i="22"/>
  <c r="H3721" i="22"/>
  <c r="H3722" i="22"/>
  <c r="H3723" i="22"/>
  <c r="H3724" i="22"/>
  <c r="H3725" i="22"/>
  <c r="H3726" i="22"/>
  <c r="H3727" i="22"/>
  <c r="H3728" i="22"/>
  <c r="H3729" i="22"/>
  <c r="H3730" i="22"/>
  <c r="H3731" i="22"/>
  <c r="H3732" i="22"/>
  <c r="H3733" i="22"/>
  <c r="H3734" i="22"/>
  <c r="H3735" i="22"/>
  <c r="H3736" i="22"/>
  <c r="H3737" i="22"/>
  <c r="H3738" i="22"/>
  <c r="H3739" i="22"/>
  <c r="H3740" i="22"/>
  <c r="H3741" i="22"/>
  <c r="H3742" i="22"/>
  <c r="H3743" i="22"/>
  <c r="H3744" i="22"/>
  <c r="H3745" i="22"/>
  <c r="H3746" i="22"/>
  <c r="H3747" i="22"/>
  <c r="H3748" i="22"/>
  <c r="H3749" i="22"/>
  <c r="H3750" i="22"/>
  <c r="H3751" i="22"/>
  <c r="H3752" i="22"/>
  <c r="H3753" i="22"/>
  <c r="H3754" i="22"/>
  <c r="H3755" i="22"/>
  <c r="F774" i="27" s="1"/>
  <c r="H3756" i="22"/>
  <c r="F777" i="27" s="1"/>
  <c r="H3757" i="22"/>
  <c r="H3758" i="22"/>
  <c r="H3759" i="22"/>
  <c r="H3760" i="22"/>
  <c r="H3761" i="22"/>
  <c r="H3762" i="22"/>
  <c r="H3763" i="22"/>
  <c r="H3764" i="22"/>
  <c r="H3765" i="22"/>
  <c r="H3766" i="22"/>
  <c r="H3767" i="22"/>
  <c r="H3768" i="22"/>
  <c r="H3769" i="22"/>
  <c r="H3770" i="22"/>
  <c r="H3771" i="22"/>
  <c r="H3772" i="22"/>
  <c r="H3773" i="22"/>
  <c r="H3774" i="22"/>
  <c r="H3775" i="22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B497" i="27" s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AQ484" i="4" s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D774" i="27" s="1"/>
  <c r="H3714" i="3"/>
  <c r="D777" i="27" s="1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AQ893" i="4" s="1"/>
  <c r="H3734" i="3"/>
  <c r="AQ894" i="4" s="1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11" i="22"/>
  <c r="H3700" i="3"/>
  <c r="H3710" i="22"/>
  <c r="H3808" i="1"/>
  <c r="H3706" i="22"/>
  <c r="H3707" i="22"/>
  <c r="H3708" i="22"/>
  <c r="H3709" i="22"/>
  <c r="H3804" i="1"/>
  <c r="H3805" i="1"/>
  <c r="H3806" i="1"/>
  <c r="H3807" i="1"/>
  <c r="H3694" i="3"/>
  <c r="H3695" i="3"/>
  <c r="H3696" i="3"/>
  <c r="H3697" i="3"/>
  <c r="H3698" i="3"/>
  <c r="H3699" i="3"/>
  <c r="H3705" i="22"/>
  <c r="H3704" i="22"/>
  <c r="H3703" i="22"/>
  <c r="H3693" i="3"/>
  <c r="H3692" i="3"/>
  <c r="H3691" i="3"/>
  <c r="H3690" i="3"/>
  <c r="H3689" i="3"/>
  <c r="H3688" i="3"/>
  <c r="H3803" i="1"/>
  <c r="BH777" i="27" l="1"/>
  <c r="BL777" i="27" s="1"/>
  <c r="U777" i="27"/>
  <c r="V773" i="27"/>
  <c r="BI773" i="27"/>
  <c r="BM773" i="27" s="1"/>
  <c r="AL773" i="27"/>
  <c r="BI777" i="27"/>
  <c r="BM777" i="27" s="1"/>
  <c r="V777" i="27"/>
  <c r="B415" i="27"/>
  <c r="T415" i="27" s="1"/>
  <c r="AQ485" i="4"/>
  <c r="B774" i="27"/>
  <c r="X774" i="27" s="1"/>
  <c r="B777" i="27"/>
  <c r="B662" i="27"/>
  <c r="B416" i="27"/>
  <c r="T416" i="27" s="1"/>
  <c r="AQ486" i="4"/>
  <c r="B418" i="27"/>
  <c r="T419" i="27"/>
  <c r="BG419" i="27"/>
  <c r="B417" i="27"/>
  <c r="T771" i="27"/>
  <c r="BG771" i="27"/>
  <c r="AQ483" i="4"/>
  <c r="AQ482" i="4"/>
  <c r="T497" i="27"/>
  <c r="BG497" i="27"/>
  <c r="AA771" i="27"/>
  <c r="X771" i="27"/>
  <c r="AQ1348" i="4"/>
  <c r="AR1348" i="4" s="1"/>
  <c r="F770" i="27"/>
  <c r="BI774" i="27"/>
  <c r="BM774" i="27" s="1"/>
  <c r="V774" i="27"/>
  <c r="U774" i="27"/>
  <c r="BH774" i="27"/>
  <c r="BL774" i="27" s="1"/>
  <c r="U771" i="27"/>
  <c r="BH771" i="27"/>
  <c r="BL771" i="27" s="1"/>
  <c r="AL456" i="27"/>
  <c r="H3570" i="22"/>
  <c r="H3571" i="22"/>
  <c r="H3572" i="22"/>
  <c r="H3573" i="22"/>
  <c r="H3574" i="22"/>
  <c r="H3575" i="22"/>
  <c r="H3576" i="22"/>
  <c r="H3577" i="22"/>
  <c r="H3578" i="22"/>
  <c r="H3579" i="22"/>
  <c r="AQ1342" i="4" s="1"/>
  <c r="AR1342" i="4" s="1"/>
  <c r="H3580" i="22"/>
  <c r="H3581" i="22"/>
  <c r="H3582" i="22"/>
  <c r="H3583" i="22"/>
  <c r="H3584" i="22"/>
  <c r="H3585" i="22"/>
  <c r="H3586" i="22"/>
  <c r="H3587" i="22"/>
  <c r="H3588" i="22"/>
  <c r="H3589" i="22"/>
  <c r="H3590" i="22"/>
  <c r="H3591" i="22"/>
  <c r="H3592" i="22"/>
  <c r="H3593" i="22"/>
  <c r="H3594" i="22"/>
  <c r="H3595" i="22"/>
  <c r="H3596" i="22"/>
  <c r="H3597" i="22"/>
  <c r="H3598" i="22"/>
  <c r="H3599" i="22"/>
  <c r="H3600" i="22"/>
  <c r="H3601" i="22"/>
  <c r="H3602" i="22"/>
  <c r="H3603" i="22"/>
  <c r="H3604" i="22"/>
  <c r="H3605" i="22"/>
  <c r="H3606" i="22"/>
  <c r="H3607" i="22"/>
  <c r="H3608" i="22"/>
  <c r="H3609" i="22"/>
  <c r="H3610" i="22"/>
  <c r="H3611" i="22"/>
  <c r="H3612" i="22"/>
  <c r="H3613" i="22"/>
  <c r="AQ1343" i="4" s="1"/>
  <c r="AR1343" i="4" s="1"/>
  <c r="H3614" i="22"/>
  <c r="H3615" i="22"/>
  <c r="H3616" i="22"/>
  <c r="H3617" i="22"/>
  <c r="H3618" i="22"/>
  <c r="H3619" i="22"/>
  <c r="H3620" i="22"/>
  <c r="H3621" i="22"/>
  <c r="H3622" i="22"/>
  <c r="H3623" i="22"/>
  <c r="H3624" i="22"/>
  <c r="H3625" i="22"/>
  <c r="H3626" i="22"/>
  <c r="H3627" i="22"/>
  <c r="H3628" i="22"/>
  <c r="H3629" i="22"/>
  <c r="H3630" i="22"/>
  <c r="H3631" i="22"/>
  <c r="H3632" i="22"/>
  <c r="H3633" i="22"/>
  <c r="H3634" i="22"/>
  <c r="H3635" i="22"/>
  <c r="H3636" i="22"/>
  <c r="H3637" i="22"/>
  <c r="H3638" i="22"/>
  <c r="H3639" i="22"/>
  <c r="H3640" i="22"/>
  <c r="H3641" i="22"/>
  <c r="AQ1344" i="4" s="1"/>
  <c r="AR1344" i="4" s="1"/>
  <c r="H3642" i="22"/>
  <c r="H3643" i="22"/>
  <c r="H3644" i="22"/>
  <c r="F771" i="27" s="1"/>
  <c r="AL771" i="27" s="1"/>
  <c r="H3645" i="22"/>
  <c r="F772" i="27" s="1"/>
  <c r="H3646" i="22"/>
  <c r="H3647" i="22"/>
  <c r="H3648" i="22"/>
  <c r="H3649" i="22"/>
  <c r="H3650" i="22"/>
  <c r="H3651" i="22"/>
  <c r="H3652" i="22"/>
  <c r="H3653" i="22"/>
  <c r="H3654" i="22"/>
  <c r="H3655" i="22"/>
  <c r="H3656" i="22"/>
  <c r="H3657" i="22"/>
  <c r="H3658" i="22"/>
  <c r="H3659" i="22"/>
  <c r="H3660" i="22"/>
  <c r="H3661" i="22"/>
  <c r="H3662" i="22"/>
  <c r="H3663" i="22"/>
  <c r="H3664" i="22"/>
  <c r="H3665" i="22"/>
  <c r="H3666" i="22"/>
  <c r="H3667" i="22"/>
  <c r="H3668" i="22"/>
  <c r="H3669" i="22"/>
  <c r="H3670" i="22"/>
  <c r="H3671" i="22"/>
  <c r="H3672" i="22"/>
  <c r="H3673" i="22"/>
  <c r="H3674" i="22"/>
  <c r="H3675" i="22"/>
  <c r="H3676" i="22"/>
  <c r="H3677" i="22"/>
  <c r="H3678" i="22"/>
  <c r="H3679" i="22"/>
  <c r="H3680" i="22"/>
  <c r="H3681" i="22"/>
  <c r="H3682" i="22"/>
  <c r="H3683" i="22"/>
  <c r="H3684" i="22"/>
  <c r="H3685" i="22"/>
  <c r="H3686" i="22"/>
  <c r="H3687" i="22"/>
  <c r="H3688" i="22"/>
  <c r="H3689" i="22"/>
  <c r="H3690" i="22"/>
  <c r="H3691" i="22"/>
  <c r="H3692" i="22"/>
  <c r="H3693" i="22"/>
  <c r="H3694" i="22"/>
  <c r="H3695" i="22"/>
  <c r="H3696" i="22"/>
  <c r="H3697" i="22"/>
  <c r="H3698" i="22"/>
  <c r="H3699" i="22"/>
  <c r="H3700" i="22"/>
  <c r="H3701" i="22"/>
  <c r="H3702" i="22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B661" i="27" s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AQ473" i="4" s="1"/>
  <c r="H3650" i="1"/>
  <c r="B407" i="27" s="1"/>
  <c r="H3651" i="1"/>
  <c r="H3652" i="1"/>
  <c r="H3653" i="1"/>
  <c r="H3654" i="1"/>
  <c r="H3655" i="1"/>
  <c r="H3656" i="1"/>
  <c r="H3657" i="1"/>
  <c r="B408" i="27" s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AQ475" i="4" s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B410" i="27" s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AQ480" i="4" s="1"/>
  <c r="H3741" i="1"/>
  <c r="B412" i="27" s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AQ889" i="4" s="1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D772" i="27" s="1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14" i="1"/>
  <c r="H3532" i="3"/>
  <c r="H3533" i="3"/>
  <c r="H3534" i="3"/>
  <c r="BQ777" i="27" l="1"/>
  <c r="AQ477" i="4"/>
  <c r="BI771" i="27"/>
  <c r="BM771" i="27" s="1"/>
  <c r="BQ771" i="27" s="1"/>
  <c r="BH772" i="27"/>
  <c r="BL772" i="27" s="1"/>
  <c r="U772" i="27"/>
  <c r="AQ892" i="4"/>
  <c r="BI772" i="27"/>
  <c r="BM772" i="27" s="1"/>
  <c r="AL772" i="27"/>
  <c r="V772" i="27"/>
  <c r="V771" i="27"/>
  <c r="AJ771" i="27" s="1"/>
  <c r="AN771" i="27" s="1"/>
  <c r="BP777" i="27"/>
  <c r="BO777" i="27"/>
  <c r="BR777" i="27"/>
  <c r="BG774" i="27"/>
  <c r="BG416" i="27"/>
  <c r="AA774" i="27"/>
  <c r="T774" i="27"/>
  <c r="AG774" i="27" s="1"/>
  <c r="AJ774" i="27"/>
  <c r="AN774" i="27" s="1"/>
  <c r="AQ774" i="27" s="1"/>
  <c r="B696" i="27"/>
  <c r="T661" i="27"/>
  <c r="BG661" i="27"/>
  <c r="B409" i="27"/>
  <c r="BG409" i="27" s="1"/>
  <c r="B414" i="27"/>
  <c r="T414" i="27" s="1"/>
  <c r="AQ479" i="4"/>
  <c r="BG415" i="27"/>
  <c r="T662" i="27"/>
  <c r="BG662" i="27"/>
  <c r="B769" i="27"/>
  <c r="T769" i="27" s="1"/>
  <c r="B772" i="27"/>
  <c r="T418" i="27"/>
  <c r="BG418" i="27"/>
  <c r="B660" i="27"/>
  <c r="B411" i="27"/>
  <c r="T411" i="27" s="1"/>
  <c r="B413" i="27"/>
  <c r="B406" i="27"/>
  <c r="T406" i="27" s="1"/>
  <c r="AQ481" i="4"/>
  <c r="T417" i="27"/>
  <c r="BG417" i="27"/>
  <c r="T777" i="27"/>
  <c r="AA777" i="27"/>
  <c r="BU777" i="27"/>
  <c r="X777" i="27"/>
  <c r="BG777" i="27"/>
  <c r="AJ777" i="27"/>
  <c r="AN777" i="27" s="1"/>
  <c r="AQ1345" i="4"/>
  <c r="AR1345" i="4" s="1"/>
  <c r="AQ890" i="4"/>
  <c r="AQ888" i="4"/>
  <c r="AQ891" i="4"/>
  <c r="T407" i="27"/>
  <c r="BG407" i="27"/>
  <c r="T412" i="27"/>
  <c r="BG412" i="27"/>
  <c r="T410" i="27"/>
  <c r="BG410" i="27"/>
  <c r="T408" i="27"/>
  <c r="BG408" i="27"/>
  <c r="AQ471" i="4"/>
  <c r="AQ478" i="4"/>
  <c r="B522" i="27"/>
  <c r="AQ476" i="4"/>
  <c r="AQ474" i="4"/>
  <c r="AO774" i="27"/>
  <c r="BU774" i="27"/>
  <c r="AO771" i="27"/>
  <c r="AQ771" i="27"/>
  <c r="AQ1347" i="4"/>
  <c r="AR1347" i="4" s="1"/>
  <c r="AQ1341" i="4"/>
  <c r="AR1341" i="4" s="1"/>
  <c r="AQ1346" i="4"/>
  <c r="AR1346" i="4" s="1"/>
  <c r="AQ1340" i="4"/>
  <c r="AR1340" i="4" s="1"/>
  <c r="BI770" i="27"/>
  <c r="AL770" i="27"/>
  <c r="V770" i="27"/>
  <c r="AQ472" i="4"/>
  <c r="BR774" i="27"/>
  <c r="BO774" i="27"/>
  <c r="BQ774" i="27"/>
  <c r="BP774" i="27"/>
  <c r="AG771" i="27"/>
  <c r="AK454" i="27"/>
  <c r="H3565" i="22"/>
  <c r="H3566" i="22"/>
  <c r="H3567" i="22"/>
  <c r="H3568" i="22"/>
  <c r="H3569" i="22"/>
  <c r="H3558" i="22"/>
  <c r="AQ1339" i="4" s="1"/>
  <c r="AR1339" i="4" s="1"/>
  <c r="H3559" i="22"/>
  <c r="H3560" i="22"/>
  <c r="H3561" i="22"/>
  <c r="H3562" i="22"/>
  <c r="H3563" i="22"/>
  <c r="H3564" i="22"/>
  <c r="H3609" i="1"/>
  <c r="H3610" i="1"/>
  <c r="H3611" i="1"/>
  <c r="H3612" i="1"/>
  <c r="H3613" i="1"/>
  <c r="B405" i="27" s="1"/>
  <c r="H3530" i="3"/>
  <c r="H3531" i="3"/>
  <c r="AQ887" i="4" s="1"/>
  <c r="AT1273" i="4"/>
  <c r="AT1272" i="4"/>
  <c r="AT1271" i="4"/>
  <c r="AT1270" i="4"/>
  <c r="AT1269" i="4"/>
  <c r="AT1268" i="4"/>
  <c r="AT1267" i="4"/>
  <c r="AT1266" i="4"/>
  <c r="AT1265" i="4"/>
  <c r="AT1264" i="4"/>
  <c r="AT1263" i="4"/>
  <c r="AT1262" i="4"/>
  <c r="AT1261" i="4"/>
  <c r="AT1260" i="4"/>
  <c r="AT1259" i="4"/>
  <c r="AT1258" i="4"/>
  <c r="AT1257" i="4"/>
  <c r="AT1256" i="4"/>
  <c r="AT1255" i="4"/>
  <c r="AT1254" i="4"/>
  <c r="AT1253" i="4"/>
  <c r="AT1252" i="4"/>
  <c r="AT1251" i="4"/>
  <c r="AT1250" i="4"/>
  <c r="AT1249" i="4"/>
  <c r="AT1248" i="4"/>
  <c r="AT1247" i="4"/>
  <c r="AT1246" i="4"/>
  <c r="AT1245" i="4"/>
  <c r="AT1244" i="4"/>
  <c r="AT1243" i="4"/>
  <c r="AT1242" i="4"/>
  <c r="AT1241" i="4"/>
  <c r="AT1240" i="4"/>
  <c r="AT1239" i="4"/>
  <c r="AT1238" i="4"/>
  <c r="AT1237" i="4"/>
  <c r="AT1236" i="4"/>
  <c r="AT1235" i="4"/>
  <c r="AT1234" i="4"/>
  <c r="AT1233" i="4"/>
  <c r="AT1232" i="4"/>
  <c r="AT1231" i="4"/>
  <c r="AT1230" i="4"/>
  <c r="AT1229" i="4"/>
  <c r="AT1228" i="4"/>
  <c r="AT1227" i="4"/>
  <c r="AT1226" i="4"/>
  <c r="AT1225" i="4"/>
  <c r="AT1224" i="4"/>
  <c r="AT1223" i="4"/>
  <c r="AT1222" i="4"/>
  <c r="AT1221" i="4"/>
  <c r="AT1220" i="4"/>
  <c r="AT1219" i="4"/>
  <c r="AT1218" i="4"/>
  <c r="AT1217" i="4"/>
  <c r="AT1216" i="4"/>
  <c r="AT1215" i="4"/>
  <c r="AT1214" i="4"/>
  <c r="AT1213" i="4"/>
  <c r="AT1212" i="4"/>
  <c r="AT1211" i="4"/>
  <c r="AT1210" i="4"/>
  <c r="AT1209" i="4"/>
  <c r="AT1208" i="4"/>
  <c r="AT1207" i="4"/>
  <c r="AT1206" i="4"/>
  <c r="AT1205" i="4"/>
  <c r="AT1204" i="4"/>
  <c r="AT1203" i="4"/>
  <c r="AT1202" i="4"/>
  <c r="AT1201" i="4"/>
  <c r="AT1200" i="4"/>
  <c r="AT1199" i="4"/>
  <c r="AT1198" i="4"/>
  <c r="AT1197" i="4"/>
  <c r="AT1196" i="4"/>
  <c r="AT1195" i="4"/>
  <c r="AT1194" i="4"/>
  <c r="AT1193" i="4"/>
  <c r="AT1192" i="4"/>
  <c r="AT1191" i="4"/>
  <c r="AT1190" i="4"/>
  <c r="AT1189" i="4"/>
  <c r="AT1188" i="4"/>
  <c r="AT1187" i="4"/>
  <c r="AT1186" i="4"/>
  <c r="AT1185" i="4"/>
  <c r="AT1184" i="4"/>
  <c r="AT1183" i="4"/>
  <c r="AT1182" i="4"/>
  <c r="AT1181" i="4"/>
  <c r="AT1180" i="4"/>
  <c r="AT1179" i="4"/>
  <c r="AT1178" i="4"/>
  <c r="AT1177" i="4"/>
  <c r="AT1176" i="4"/>
  <c r="AT1175" i="4"/>
  <c r="AT1174" i="4"/>
  <c r="AT1173" i="4"/>
  <c r="AT1172" i="4"/>
  <c r="AT1171" i="4"/>
  <c r="AT1170" i="4"/>
  <c r="AT1169" i="4"/>
  <c r="AT1168" i="4"/>
  <c r="AT1167" i="4"/>
  <c r="AT1166" i="4"/>
  <c r="AT1165" i="4"/>
  <c r="AT1164" i="4"/>
  <c r="AT1163" i="4"/>
  <c r="AT1162" i="4"/>
  <c r="AT1161" i="4"/>
  <c r="AT1160" i="4"/>
  <c r="AT1159" i="4"/>
  <c r="AT1158" i="4"/>
  <c r="AT1157" i="4"/>
  <c r="AT1156" i="4"/>
  <c r="AT1155" i="4"/>
  <c r="AT1154" i="4"/>
  <c r="AT1153" i="4"/>
  <c r="AT1152" i="4"/>
  <c r="AT1151" i="4"/>
  <c r="AT1150" i="4"/>
  <c r="AT1149" i="4"/>
  <c r="AT1148" i="4"/>
  <c r="AT1147" i="4"/>
  <c r="AT1146" i="4"/>
  <c r="AT1145" i="4"/>
  <c r="AT1144" i="4"/>
  <c r="AT1143" i="4"/>
  <c r="AT1142" i="4"/>
  <c r="AT1141" i="4"/>
  <c r="AT1140" i="4"/>
  <c r="AT1139" i="4"/>
  <c r="AT1138" i="4"/>
  <c r="AT1137" i="4"/>
  <c r="AT1136" i="4"/>
  <c r="AT1135" i="4"/>
  <c r="AT1134" i="4"/>
  <c r="AT1133" i="4"/>
  <c r="AT1132" i="4"/>
  <c r="AT1131" i="4"/>
  <c r="AT1130" i="4"/>
  <c r="AT1129" i="4"/>
  <c r="AT1128" i="4"/>
  <c r="AT1127" i="4"/>
  <c r="AT1126" i="4"/>
  <c r="AT1125" i="4"/>
  <c r="AT1124" i="4"/>
  <c r="AT1123" i="4"/>
  <c r="AT1122" i="4"/>
  <c r="AT1121" i="4"/>
  <c r="AT1120" i="4"/>
  <c r="AT1119" i="4"/>
  <c r="AT1118" i="4"/>
  <c r="AT1117" i="4"/>
  <c r="AT1116" i="4"/>
  <c r="AT1115" i="4"/>
  <c r="AT1114" i="4"/>
  <c r="AT1113" i="4"/>
  <c r="AT1112" i="4"/>
  <c r="AT1111" i="4"/>
  <c r="AT1110" i="4"/>
  <c r="AT1109" i="4"/>
  <c r="AT1108" i="4"/>
  <c r="AT1107" i="4"/>
  <c r="AT1106" i="4"/>
  <c r="AT1105" i="4"/>
  <c r="AT1104" i="4"/>
  <c r="AT1103" i="4"/>
  <c r="AT1102" i="4"/>
  <c r="AT1101" i="4"/>
  <c r="AT1100" i="4"/>
  <c r="AT1099" i="4"/>
  <c r="AT1098" i="4"/>
  <c r="AT1097" i="4"/>
  <c r="AT1096" i="4"/>
  <c r="AT1095" i="4"/>
  <c r="AT1094" i="4"/>
  <c r="AT1093" i="4"/>
  <c r="AT1092" i="4"/>
  <c r="AT1091" i="4"/>
  <c r="AT1090" i="4"/>
  <c r="AT1089" i="4"/>
  <c r="AT1088" i="4"/>
  <c r="AT1087" i="4"/>
  <c r="AT1086" i="4"/>
  <c r="AT1085" i="4"/>
  <c r="AT1084" i="4"/>
  <c r="AT1083" i="4"/>
  <c r="AT1082" i="4"/>
  <c r="AT1081" i="4"/>
  <c r="AT1080" i="4"/>
  <c r="AT1079" i="4"/>
  <c r="AT1078" i="4"/>
  <c r="AT1077" i="4"/>
  <c r="AT1076" i="4"/>
  <c r="AT1075" i="4"/>
  <c r="AT1074" i="4"/>
  <c r="AT1073" i="4"/>
  <c r="AT1072" i="4"/>
  <c r="AT1071" i="4"/>
  <c r="AT1070" i="4"/>
  <c r="AT1069" i="4"/>
  <c r="AT1068" i="4"/>
  <c r="AT1067" i="4"/>
  <c r="AT1066" i="4"/>
  <c r="AT1065" i="4"/>
  <c r="AT1064" i="4"/>
  <c r="AT1063" i="4"/>
  <c r="AT1062" i="4"/>
  <c r="AT1061" i="4"/>
  <c r="AT1060" i="4"/>
  <c r="AT1059" i="4"/>
  <c r="AT1058" i="4"/>
  <c r="AT1057" i="4"/>
  <c r="AT1056" i="4"/>
  <c r="AT1055" i="4"/>
  <c r="AT1054" i="4"/>
  <c r="AT1053" i="4"/>
  <c r="AT1052" i="4"/>
  <c r="AT1051" i="4"/>
  <c r="AT1050" i="4"/>
  <c r="AT1049" i="4"/>
  <c r="AT1048" i="4"/>
  <c r="AT1047" i="4"/>
  <c r="AT1046" i="4"/>
  <c r="AT1045" i="4"/>
  <c r="AT1044" i="4"/>
  <c r="AT1043" i="4"/>
  <c r="AT1042" i="4"/>
  <c r="AT1041" i="4"/>
  <c r="AT1040" i="4"/>
  <c r="AT1039" i="4"/>
  <c r="AT1038" i="4"/>
  <c r="AT1037" i="4"/>
  <c r="AT1036" i="4"/>
  <c r="AT1035" i="4"/>
  <c r="AT1034" i="4"/>
  <c r="AT1033" i="4"/>
  <c r="AT1032" i="4"/>
  <c r="AT1031" i="4"/>
  <c r="AT1030" i="4"/>
  <c r="AT1029" i="4"/>
  <c r="AT1028" i="4"/>
  <c r="AT1027" i="4"/>
  <c r="AT1026" i="4"/>
  <c r="AT1025" i="4"/>
  <c r="AT1024" i="4"/>
  <c r="AT1023" i="4"/>
  <c r="AT1022" i="4"/>
  <c r="AT1021" i="4"/>
  <c r="AT1020" i="4"/>
  <c r="AT1019" i="4"/>
  <c r="AT1018" i="4"/>
  <c r="AT1017" i="4"/>
  <c r="AT1016" i="4"/>
  <c r="AT1015" i="4"/>
  <c r="AT1014" i="4"/>
  <c r="AT1013" i="4"/>
  <c r="AT1012" i="4"/>
  <c r="AT1011" i="4"/>
  <c r="AT1010" i="4"/>
  <c r="AT1009" i="4"/>
  <c r="AT1008" i="4"/>
  <c r="AT1007" i="4"/>
  <c r="AT1006" i="4"/>
  <c r="AT1005" i="4"/>
  <c r="AT1004" i="4"/>
  <c r="AT1003" i="4"/>
  <c r="AT1002" i="4"/>
  <c r="AT1001" i="4"/>
  <c r="AT1000" i="4"/>
  <c r="AT999" i="4"/>
  <c r="AT998" i="4"/>
  <c r="AT997" i="4"/>
  <c r="AT996" i="4"/>
  <c r="AT995" i="4"/>
  <c r="AT994" i="4"/>
  <c r="AT993" i="4"/>
  <c r="AT992" i="4"/>
  <c r="AT991" i="4"/>
  <c r="AT990" i="4"/>
  <c r="AT989" i="4"/>
  <c r="AT988" i="4"/>
  <c r="AT987" i="4"/>
  <c r="AT986" i="4"/>
  <c r="AT985" i="4"/>
  <c r="AT984" i="4"/>
  <c r="AT983" i="4"/>
  <c r="AT982" i="4"/>
  <c r="AT981" i="4"/>
  <c r="AT980" i="4"/>
  <c r="AT979" i="4"/>
  <c r="AT978" i="4"/>
  <c r="AT977" i="4"/>
  <c r="AT976" i="4"/>
  <c r="AT975" i="4"/>
  <c r="AT974" i="4"/>
  <c r="AT973" i="4"/>
  <c r="AT972" i="4"/>
  <c r="AT971" i="4"/>
  <c r="AT970" i="4"/>
  <c r="AT969" i="4"/>
  <c r="AT968" i="4"/>
  <c r="AT967" i="4"/>
  <c r="AT966" i="4"/>
  <c r="AT965" i="4"/>
  <c r="AT964" i="4"/>
  <c r="AT963" i="4"/>
  <c r="AT962" i="4"/>
  <c r="AT961" i="4"/>
  <c r="AT960" i="4"/>
  <c r="AT959" i="4"/>
  <c r="AT958" i="4"/>
  <c r="AT957" i="4"/>
  <c r="AT956" i="4"/>
  <c r="AT955" i="4"/>
  <c r="AT954" i="4"/>
  <c r="AT953" i="4"/>
  <c r="AT952" i="4"/>
  <c r="AT951" i="4"/>
  <c r="AT950" i="4"/>
  <c r="AT949" i="4"/>
  <c r="AT948" i="4"/>
  <c r="AT947" i="4"/>
  <c r="AT946" i="4"/>
  <c r="AT945" i="4"/>
  <c r="AT944" i="4"/>
  <c r="AT943" i="4"/>
  <c r="AT942" i="4"/>
  <c r="AT941" i="4"/>
  <c r="AT940" i="4"/>
  <c r="AT939" i="4"/>
  <c r="AT938" i="4"/>
  <c r="AT937" i="4"/>
  <c r="AT936" i="4"/>
  <c r="AT935" i="4"/>
  <c r="AT934" i="4"/>
  <c r="AT933" i="4"/>
  <c r="AT932" i="4"/>
  <c r="AT931" i="4"/>
  <c r="AT930" i="4"/>
  <c r="AT929" i="4"/>
  <c r="AT928" i="4"/>
  <c r="AT927" i="4"/>
  <c r="AT926" i="4"/>
  <c r="AT925" i="4"/>
  <c r="AT924" i="4"/>
  <c r="AT923" i="4"/>
  <c r="AT922" i="4"/>
  <c r="AT921" i="4"/>
  <c r="AT920" i="4"/>
  <c r="AT919" i="4"/>
  <c r="AT918" i="4"/>
  <c r="AT917" i="4"/>
  <c r="AT916" i="4"/>
  <c r="AT915" i="4"/>
  <c r="AT914" i="4"/>
  <c r="AT913" i="4"/>
  <c r="AT912" i="4"/>
  <c r="AT911" i="4"/>
  <c r="AT910" i="4"/>
  <c r="AT909" i="4"/>
  <c r="AT908" i="4"/>
  <c r="AT907" i="4"/>
  <c r="AT906" i="4"/>
  <c r="AT905" i="4"/>
  <c r="AT904" i="4"/>
  <c r="AT903" i="4"/>
  <c r="AT902" i="4"/>
  <c r="AT901" i="4"/>
  <c r="AT900" i="4"/>
  <c r="AT899" i="4"/>
  <c r="AT898" i="4"/>
  <c r="AT897" i="4"/>
  <c r="AT896" i="4"/>
  <c r="AT895" i="4"/>
  <c r="AT894" i="4"/>
  <c r="AT893" i="4"/>
  <c r="AT892" i="4"/>
  <c r="AT891" i="4"/>
  <c r="AT890" i="4"/>
  <c r="AT889" i="4"/>
  <c r="AT888" i="4"/>
  <c r="AT887" i="4"/>
  <c r="AT886" i="4"/>
  <c r="AT885" i="4"/>
  <c r="AT884" i="4"/>
  <c r="AT883" i="4"/>
  <c r="AT882" i="4"/>
  <c r="AT881" i="4"/>
  <c r="AT880" i="4"/>
  <c r="AT879" i="4"/>
  <c r="AT878" i="4"/>
  <c r="AT877" i="4"/>
  <c r="AT876" i="4"/>
  <c r="AT875" i="4"/>
  <c r="AT874" i="4"/>
  <c r="AT873" i="4"/>
  <c r="AT872" i="4"/>
  <c r="AT871" i="4"/>
  <c r="AT870" i="4"/>
  <c r="AT869" i="4"/>
  <c r="AT868" i="4"/>
  <c r="AT867" i="4"/>
  <c r="AT866" i="4"/>
  <c r="AT865" i="4"/>
  <c r="AT864" i="4"/>
  <c r="AT863" i="4"/>
  <c r="AT862" i="4"/>
  <c r="AT861" i="4"/>
  <c r="AT860" i="4"/>
  <c r="AT859" i="4"/>
  <c r="AT858" i="4"/>
  <c r="AT857" i="4"/>
  <c r="AT856" i="4"/>
  <c r="AT855" i="4"/>
  <c r="AT854" i="4"/>
  <c r="AT853" i="4"/>
  <c r="AT852" i="4"/>
  <c r="AT851" i="4"/>
  <c r="AT850" i="4"/>
  <c r="AT849" i="4"/>
  <c r="AT848" i="4"/>
  <c r="AT847" i="4"/>
  <c r="AT846" i="4"/>
  <c r="AT845" i="4"/>
  <c r="AT844" i="4"/>
  <c r="AT843" i="4"/>
  <c r="AT842" i="4"/>
  <c r="AT841" i="4"/>
  <c r="AT840" i="4"/>
  <c r="AT839" i="4"/>
  <c r="AT838" i="4"/>
  <c r="AT837" i="4"/>
  <c r="AT836" i="4"/>
  <c r="AT835" i="4"/>
  <c r="AT834" i="4"/>
  <c r="AT833" i="4"/>
  <c r="AT832" i="4"/>
  <c r="AT831" i="4"/>
  <c r="AT830" i="4"/>
  <c r="AT829" i="4"/>
  <c r="AT828" i="4"/>
  <c r="AT827" i="4"/>
  <c r="AT826" i="4"/>
  <c r="AT825" i="4"/>
  <c r="AT824" i="4"/>
  <c r="AT823" i="4"/>
  <c r="AT822" i="4"/>
  <c r="AT821" i="4"/>
  <c r="AT820" i="4"/>
  <c r="AT819" i="4"/>
  <c r="AT818" i="4"/>
  <c r="AT817" i="4"/>
  <c r="AT816" i="4"/>
  <c r="AT815" i="4"/>
  <c r="AT814" i="4"/>
  <c r="AT813" i="4"/>
  <c r="AT812" i="4"/>
  <c r="AT811" i="4"/>
  <c r="AT810" i="4"/>
  <c r="AT809" i="4"/>
  <c r="AT808" i="4"/>
  <c r="AT807" i="4"/>
  <c r="AT806" i="4"/>
  <c r="AT805" i="4"/>
  <c r="AT804" i="4"/>
  <c r="AT803" i="4"/>
  <c r="AT802" i="4"/>
  <c r="AT801" i="4"/>
  <c r="AT800" i="4"/>
  <c r="AT799" i="4"/>
  <c r="AT798" i="4"/>
  <c r="AT797" i="4"/>
  <c r="AT796" i="4"/>
  <c r="AT795" i="4"/>
  <c r="AT794" i="4"/>
  <c r="AT793" i="4"/>
  <c r="AT792" i="4"/>
  <c r="AT791" i="4"/>
  <c r="AT790" i="4"/>
  <c r="AT789" i="4"/>
  <c r="AT788" i="4"/>
  <c r="AT787" i="4"/>
  <c r="AT786" i="4"/>
  <c r="AT785" i="4"/>
  <c r="AT784" i="4"/>
  <c r="AT783" i="4"/>
  <c r="AT782" i="4"/>
  <c r="AT781" i="4"/>
  <c r="AT780" i="4"/>
  <c r="AT779" i="4"/>
  <c r="AT778" i="4"/>
  <c r="AT777" i="4"/>
  <c r="AT776" i="4"/>
  <c r="AT775" i="4"/>
  <c r="AT774" i="4"/>
  <c r="AT773" i="4"/>
  <c r="AT772" i="4"/>
  <c r="AT771" i="4"/>
  <c r="AT770" i="4"/>
  <c r="AT769" i="4"/>
  <c r="AT768" i="4"/>
  <c r="AT767" i="4"/>
  <c r="AT766" i="4"/>
  <c r="AT765" i="4"/>
  <c r="AT764" i="4"/>
  <c r="AT763" i="4"/>
  <c r="AT762" i="4"/>
  <c r="AT761" i="4"/>
  <c r="AT760" i="4"/>
  <c r="AT759" i="4"/>
  <c r="AT758" i="4"/>
  <c r="AT757" i="4"/>
  <c r="AT756" i="4"/>
  <c r="AT755" i="4"/>
  <c r="AT754" i="4"/>
  <c r="AT753" i="4"/>
  <c r="AT752" i="4"/>
  <c r="AT751" i="4"/>
  <c r="AT750" i="4"/>
  <c r="AT749" i="4"/>
  <c r="AT748" i="4"/>
  <c r="AT747" i="4"/>
  <c r="AT746" i="4"/>
  <c r="AT745" i="4"/>
  <c r="AT744" i="4"/>
  <c r="AT743" i="4"/>
  <c r="AT742" i="4"/>
  <c r="AT741" i="4"/>
  <c r="AT740" i="4"/>
  <c r="AT739" i="4"/>
  <c r="AT738" i="4"/>
  <c r="AT737" i="4"/>
  <c r="AT736" i="4"/>
  <c r="AT735" i="4"/>
  <c r="AT734" i="4"/>
  <c r="AT733" i="4"/>
  <c r="AT732" i="4"/>
  <c r="AT731" i="4"/>
  <c r="AT730" i="4"/>
  <c r="AT729" i="4"/>
  <c r="AT728" i="4"/>
  <c r="AT727" i="4"/>
  <c r="AT726" i="4"/>
  <c r="AT725" i="4"/>
  <c r="AT724" i="4"/>
  <c r="AT723" i="4"/>
  <c r="AT722" i="4"/>
  <c r="AT721" i="4"/>
  <c r="AT720" i="4"/>
  <c r="AT719" i="4"/>
  <c r="AT718" i="4"/>
  <c r="AT717" i="4"/>
  <c r="AT716" i="4"/>
  <c r="AT715" i="4"/>
  <c r="AT714" i="4"/>
  <c r="AT713" i="4"/>
  <c r="AT712" i="4"/>
  <c r="AT711" i="4"/>
  <c r="AT710" i="4"/>
  <c r="AT709" i="4"/>
  <c r="AT708" i="4"/>
  <c r="AT707" i="4"/>
  <c r="AT706" i="4"/>
  <c r="AT705" i="4"/>
  <c r="AT704" i="4"/>
  <c r="AT703" i="4"/>
  <c r="AT702" i="4"/>
  <c r="AT701" i="4"/>
  <c r="AT700" i="4"/>
  <c r="AT699" i="4"/>
  <c r="AT698" i="4"/>
  <c r="AT697" i="4"/>
  <c r="AT696" i="4"/>
  <c r="AT695" i="4"/>
  <c r="AT694" i="4"/>
  <c r="AT693" i="4"/>
  <c r="AT692" i="4"/>
  <c r="AT691" i="4"/>
  <c r="AT690" i="4"/>
  <c r="AT689" i="4"/>
  <c r="AT688" i="4"/>
  <c r="AT687" i="4"/>
  <c r="AT686" i="4"/>
  <c r="AT685" i="4"/>
  <c r="AT684" i="4"/>
  <c r="AT683" i="4"/>
  <c r="AT682" i="4"/>
  <c r="AT681" i="4"/>
  <c r="AT680" i="4"/>
  <c r="AT679" i="4"/>
  <c r="AT678" i="4"/>
  <c r="AT677" i="4"/>
  <c r="AT676" i="4"/>
  <c r="AT675" i="4"/>
  <c r="AT674" i="4"/>
  <c r="AT673" i="4"/>
  <c r="AT672" i="4"/>
  <c r="AT671" i="4"/>
  <c r="AT670" i="4"/>
  <c r="AT669" i="4"/>
  <c r="AT668" i="4"/>
  <c r="AT667" i="4"/>
  <c r="AT666" i="4"/>
  <c r="AT665" i="4"/>
  <c r="AT664" i="4"/>
  <c r="AT663" i="4"/>
  <c r="AT662" i="4"/>
  <c r="AT661" i="4"/>
  <c r="AT660" i="4"/>
  <c r="AT659" i="4"/>
  <c r="AT658" i="4"/>
  <c r="AT657" i="4"/>
  <c r="AT656" i="4"/>
  <c r="AT655" i="4"/>
  <c r="AT654" i="4"/>
  <c r="AT653" i="4"/>
  <c r="AT652" i="4"/>
  <c r="AT651" i="4"/>
  <c r="AT650" i="4"/>
  <c r="AT649" i="4"/>
  <c r="AT648" i="4"/>
  <c r="AT647" i="4"/>
  <c r="AT646" i="4"/>
  <c r="AT645" i="4"/>
  <c r="AT644" i="4"/>
  <c r="AT643" i="4"/>
  <c r="AT642" i="4"/>
  <c r="AT641" i="4"/>
  <c r="AT640" i="4"/>
  <c r="AT639" i="4"/>
  <c r="AT638" i="4"/>
  <c r="AT637" i="4"/>
  <c r="AT636" i="4"/>
  <c r="AT635" i="4"/>
  <c r="AT634" i="4"/>
  <c r="AT633" i="4"/>
  <c r="AT632" i="4"/>
  <c r="AT631" i="4"/>
  <c r="AT630" i="4"/>
  <c r="AT629" i="4"/>
  <c r="AT628" i="4"/>
  <c r="AT627" i="4"/>
  <c r="AT626" i="4"/>
  <c r="AT625" i="4"/>
  <c r="AT624" i="4"/>
  <c r="AT623" i="4"/>
  <c r="AT622" i="4"/>
  <c r="AT621" i="4"/>
  <c r="AT620" i="4"/>
  <c r="AT619" i="4"/>
  <c r="AT618" i="4"/>
  <c r="AT617" i="4"/>
  <c r="AT616" i="4"/>
  <c r="AT615" i="4"/>
  <c r="AT614" i="4"/>
  <c r="AT613" i="4"/>
  <c r="AT612" i="4"/>
  <c r="AT611" i="4"/>
  <c r="AT610" i="4"/>
  <c r="AT609" i="4"/>
  <c r="AT608" i="4"/>
  <c r="AT607" i="4"/>
  <c r="AT606" i="4"/>
  <c r="AT605" i="4"/>
  <c r="AT604" i="4"/>
  <c r="AT603" i="4"/>
  <c r="AT602" i="4"/>
  <c r="AT601" i="4"/>
  <c r="AT600" i="4"/>
  <c r="AT599" i="4"/>
  <c r="AT598" i="4"/>
  <c r="AT597" i="4"/>
  <c r="AT596" i="4"/>
  <c r="AT595" i="4"/>
  <c r="AT594" i="4"/>
  <c r="AT593" i="4"/>
  <c r="AT592" i="4"/>
  <c r="AT591" i="4"/>
  <c r="AT590" i="4"/>
  <c r="AT589" i="4"/>
  <c r="AT588" i="4"/>
  <c r="AT587" i="4"/>
  <c r="AT586" i="4"/>
  <c r="AT585" i="4"/>
  <c r="AT584" i="4"/>
  <c r="AT583" i="4"/>
  <c r="AT582" i="4"/>
  <c r="AT581" i="4"/>
  <c r="AT580" i="4"/>
  <c r="AT579" i="4"/>
  <c r="AT578" i="4"/>
  <c r="AT577" i="4"/>
  <c r="AT576" i="4"/>
  <c r="AT575" i="4"/>
  <c r="AT574" i="4"/>
  <c r="AT573" i="4"/>
  <c r="AT572" i="4"/>
  <c r="AT571" i="4"/>
  <c r="AT570" i="4"/>
  <c r="AT569" i="4"/>
  <c r="AT568" i="4"/>
  <c r="AT567" i="4"/>
  <c r="AT566" i="4"/>
  <c r="AT565" i="4"/>
  <c r="AT564" i="4"/>
  <c r="AT563" i="4"/>
  <c r="AT562" i="4"/>
  <c r="AT561" i="4"/>
  <c r="AT560" i="4"/>
  <c r="AT559" i="4"/>
  <c r="AT558" i="4"/>
  <c r="AT557" i="4"/>
  <c r="AT556" i="4"/>
  <c r="AT555" i="4"/>
  <c r="AT554" i="4"/>
  <c r="AT553" i="4"/>
  <c r="AT552" i="4"/>
  <c r="AT551" i="4"/>
  <c r="AT550" i="4"/>
  <c r="AT549" i="4"/>
  <c r="AT548" i="4"/>
  <c r="AT547" i="4"/>
  <c r="AT546" i="4"/>
  <c r="AT545" i="4"/>
  <c r="AT544" i="4"/>
  <c r="AT543" i="4"/>
  <c r="AT542" i="4"/>
  <c r="AT541" i="4"/>
  <c r="AT540" i="4"/>
  <c r="AT539" i="4"/>
  <c r="AT538" i="4"/>
  <c r="AT537" i="4"/>
  <c r="AT536" i="4"/>
  <c r="AT535" i="4"/>
  <c r="AT534" i="4"/>
  <c r="AT533" i="4"/>
  <c r="AT532" i="4"/>
  <c r="AT531" i="4"/>
  <c r="AT530" i="4"/>
  <c r="AT529" i="4"/>
  <c r="AT528" i="4"/>
  <c r="AT527" i="4"/>
  <c r="AT526" i="4"/>
  <c r="AT525" i="4"/>
  <c r="AT524" i="4"/>
  <c r="AT523" i="4"/>
  <c r="AT522" i="4"/>
  <c r="AT521" i="4"/>
  <c r="AT520" i="4"/>
  <c r="AT519" i="4"/>
  <c r="AT518" i="4"/>
  <c r="AT517" i="4"/>
  <c r="AT516" i="4"/>
  <c r="AT515" i="4"/>
  <c r="AT514" i="4"/>
  <c r="AT513" i="4"/>
  <c r="AT512" i="4"/>
  <c r="AT511" i="4"/>
  <c r="AT510" i="4"/>
  <c r="AT509" i="4"/>
  <c r="AT508" i="4"/>
  <c r="AT507" i="4"/>
  <c r="AT506" i="4"/>
  <c r="AT505" i="4"/>
  <c r="AT504" i="4"/>
  <c r="AT503" i="4"/>
  <c r="AT502" i="4"/>
  <c r="AT501" i="4"/>
  <c r="AT500" i="4"/>
  <c r="AT499" i="4"/>
  <c r="AT498" i="4"/>
  <c r="AT497" i="4"/>
  <c r="AT496" i="4"/>
  <c r="AT495" i="4"/>
  <c r="AT494" i="4"/>
  <c r="AT493" i="4"/>
  <c r="AT492" i="4"/>
  <c r="AT491" i="4"/>
  <c r="AT490" i="4"/>
  <c r="AT489" i="4"/>
  <c r="AT488" i="4"/>
  <c r="AT487" i="4"/>
  <c r="AT486" i="4"/>
  <c r="AT485" i="4"/>
  <c r="AT484" i="4"/>
  <c r="AT483" i="4"/>
  <c r="AT482" i="4"/>
  <c r="AT481" i="4"/>
  <c r="AT480" i="4"/>
  <c r="AT479" i="4"/>
  <c r="AT478" i="4"/>
  <c r="AT477" i="4"/>
  <c r="AT476" i="4"/>
  <c r="AT475" i="4"/>
  <c r="AT474" i="4"/>
  <c r="AT473" i="4"/>
  <c r="AT472" i="4"/>
  <c r="AT471" i="4"/>
  <c r="AT470" i="4"/>
  <c r="AT469" i="4"/>
  <c r="AT468" i="4"/>
  <c r="AT467" i="4"/>
  <c r="AT466" i="4"/>
  <c r="AT465" i="4"/>
  <c r="AT464" i="4"/>
  <c r="AT463" i="4"/>
  <c r="AT462" i="4"/>
  <c r="AT461" i="4"/>
  <c r="AT460" i="4"/>
  <c r="AT459" i="4"/>
  <c r="AT458" i="4"/>
  <c r="AT457" i="4"/>
  <c r="AT456" i="4"/>
  <c r="AT455" i="4"/>
  <c r="AT454" i="4"/>
  <c r="AT453" i="4"/>
  <c r="AT452" i="4"/>
  <c r="AT451" i="4"/>
  <c r="AT450" i="4"/>
  <c r="AT449" i="4"/>
  <c r="AT448" i="4"/>
  <c r="AT447" i="4"/>
  <c r="AT446" i="4"/>
  <c r="AT445" i="4"/>
  <c r="AT444" i="4"/>
  <c r="AT443" i="4"/>
  <c r="AT442" i="4"/>
  <c r="AT441" i="4"/>
  <c r="AT440" i="4"/>
  <c r="AT439" i="4"/>
  <c r="AT438" i="4"/>
  <c r="AT437" i="4"/>
  <c r="AT436" i="4"/>
  <c r="AT435" i="4"/>
  <c r="AT434" i="4"/>
  <c r="AT433" i="4"/>
  <c r="AT432" i="4"/>
  <c r="AT431" i="4"/>
  <c r="AT430" i="4"/>
  <c r="AT429" i="4"/>
  <c r="AT428" i="4"/>
  <c r="AT427" i="4"/>
  <c r="AT426" i="4"/>
  <c r="AT425" i="4"/>
  <c r="AT424" i="4"/>
  <c r="AT423" i="4"/>
  <c r="AT422" i="4"/>
  <c r="AT421" i="4"/>
  <c r="AT420" i="4"/>
  <c r="AT419" i="4"/>
  <c r="AT418" i="4"/>
  <c r="AT417" i="4"/>
  <c r="AT416" i="4"/>
  <c r="AT415" i="4"/>
  <c r="AT414" i="4"/>
  <c r="AT413" i="4"/>
  <c r="AT412" i="4"/>
  <c r="AT411" i="4"/>
  <c r="AT410" i="4"/>
  <c r="AT409" i="4"/>
  <c r="AT408" i="4"/>
  <c r="AT407" i="4"/>
  <c r="AT406" i="4"/>
  <c r="AT405" i="4"/>
  <c r="AT404" i="4"/>
  <c r="AT403" i="4"/>
  <c r="AT402" i="4"/>
  <c r="AT401" i="4"/>
  <c r="AT400" i="4"/>
  <c r="AT399" i="4"/>
  <c r="AT398" i="4"/>
  <c r="AT397" i="4"/>
  <c r="AT396" i="4"/>
  <c r="AT395" i="4"/>
  <c r="AT394" i="4"/>
  <c r="AT393" i="4"/>
  <c r="AT392" i="4"/>
  <c r="AT391" i="4"/>
  <c r="AT390" i="4"/>
  <c r="AT389" i="4"/>
  <c r="AT388" i="4"/>
  <c r="AT387" i="4"/>
  <c r="AT386" i="4"/>
  <c r="AT385" i="4"/>
  <c r="AT384" i="4"/>
  <c r="AT383" i="4"/>
  <c r="AT382" i="4"/>
  <c r="AT381" i="4"/>
  <c r="AT380" i="4"/>
  <c r="AT379" i="4"/>
  <c r="AT378" i="4"/>
  <c r="AT377" i="4"/>
  <c r="AT376" i="4"/>
  <c r="AT375" i="4"/>
  <c r="AT374" i="4"/>
  <c r="AT373" i="4"/>
  <c r="AT372" i="4"/>
  <c r="AT371" i="4"/>
  <c r="AT370" i="4"/>
  <c r="AT369" i="4"/>
  <c r="AT368" i="4"/>
  <c r="AT367" i="4"/>
  <c r="AT366" i="4"/>
  <c r="AT365" i="4"/>
  <c r="AT364" i="4"/>
  <c r="AT363" i="4"/>
  <c r="AT362" i="4"/>
  <c r="AT361" i="4"/>
  <c r="AT360" i="4"/>
  <c r="AT359" i="4"/>
  <c r="AT358" i="4"/>
  <c r="AT357" i="4"/>
  <c r="AT356" i="4"/>
  <c r="AT355" i="4"/>
  <c r="AT354" i="4"/>
  <c r="AT353" i="4"/>
  <c r="AT352" i="4"/>
  <c r="AT351" i="4"/>
  <c r="AT350" i="4"/>
  <c r="AT349" i="4"/>
  <c r="AT348" i="4"/>
  <c r="AT347" i="4"/>
  <c r="AT346" i="4"/>
  <c r="AT345" i="4"/>
  <c r="AT344" i="4"/>
  <c r="AT343" i="4"/>
  <c r="AT342" i="4"/>
  <c r="AT341" i="4"/>
  <c r="AT340" i="4"/>
  <c r="AT339" i="4"/>
  <c r="AT338" i="4"/>
  <c r="AT337" i="4"/>
  <c r="AT336" i="4"/>
  <c r="AT335" i="4"/>
  <c r="AT334" i="4"/>
  <c r="AT333" i="4"/>
  <c r="AT332" i="4"/>
  <c r="AT331" i="4"/>
  <c r="AT330" i="4"/>
  <c r="AT329" i="4"/>
  <c r="AT328" i="4"/>
  <c r="AT327" i="4"/>
  <c r="AT326" i="4"/>
  <c r="AT325" i="4"/>
  <c r="AT324" i="4"/>
  <c r="AT323" i="4"/>
  <c r="AT322" i="4"/>
  <c r="AT321" i="4"/>
  <c r="AT320" i="4"/>
  <c r="AT319" i="4"/>
  <c r="AT318" i="4"/>
  <c r="AT317" i="4"/>
  <c r="AT316" i="4"/>
  <c r="AT315" i="4"/>
  <c r="AT314" i="4"/>
  <c r="AT313" i="4"/>
  <c r="AT312" i="4"/>
  <c r="AT311" i="4"/>
  <c r="AT310" i="4"/>
  <c r="AT309" i="4"/>
  <c r="AT308" i="4"/>
  <c r="AT307" i="4"/>
  <c r="AT306" i="4"/>
  <c r="AT305" i="4"/>
  <c r="AT304" i="4"/>
  <c r="AT303" i="4"/>
  <c r="AT302" i="4"/>
  <c r="AT301" i="4"/>
  <c r="AT300" i="4"/>
  <c r="AT299" i="4"/>
  <c r="AT298" i="4"/>
  <c r="AT297" i="4"/>
  <c r="AT296" i="4"/>
  <c r="AT295" i="4"/>
  <c r="AT294" i="4"/>
  <c r="AT293" i="4"/>
  <c r="AT292" i="4"/>
  <c r="AT291" i="4"/>
  <c r="AT290" i="4"/>
  <c r="AT289" i="4"/>
  <c r="AT288" i="4"/>
  <c r="AT287" i="4"/>
  <c r="AT286" i="4"/>
  <c r="AT285" i="4"/>
  <c r="AT284" i="4"/>
  <c r="AT283" i="4"/>
  <c r="AT282" i="4"/>
  <c r="AT281" i="4"/>
  <c r="AT280" i="4"/>
  <c r="AT279" i="4"/>
  <c r="AT278" i="4"/>
  <c r="AT277" i="4"/>
  <c r="AT276" i="4"/>
  <c r="AT275" i="4"/>
  <c r="AT274" i="4"/>
  <c r="AT273" i="4"/>
  <c r="AT272" i="4"/>
  <c r="AT271" i="4"/>
  <c r="AT270" i="4"/>
  <c r="AT269" i="4"/>
  <c r="AT268" i="4"/>
  <c r="AT267" i="4"/>
  <c r="AT266" i="4"/>
  <c r="AT265" i="4"/>
  <c r="AT264" i="4"/>
  <c r="AT263" i="4"/>
  <c r="AT262" i="4"/>
  <c r="AT261" i="4"/>
  <c r="AT260" i="4"/>
  <c r="AT259" i="4"/>
  <c r="AT258" i="4"/>
  <c r="AT257" i="4"/>
  <c r="AT256" i="4"/>
  <c r="AT255" i="4"/>
  <c r="AT254" i="4"/>
  <c r="AT253" i="4"/>
  <c r="AT252" i="4"/>
  <c r="AT251" i="4"/>
  <c r="AT250" i="4"/>
  <c r="AT249" i="4"/>
  <c r="AT248" i="4"/>
  <c r="AT247" i="4"/>
  <c r="AT246" i="4"/>
  <c r="AT245" i="4"/>
  <c r="AT244" i="4"/>
  <c r="AT243" i="4"/>
  <c r="AT242" i="4"/>
  <c r="AT241" i="4"/>
  <c r="AT240" i="4"/>
  <c r="AT239" i="4"/>
  <c r="AT238" i="4"/>
  <c r="AT237" i="4"/>
  <c r="AT236" i="4"/>
  <c r="AT235" i="4"/>
  <c r="AT234" i="4"/>
  <c r="AT233" i="4"/>
  <c r="AT232" i="4"/>
  <c r="AT231" i="4"/>
  <c r="AT230" i="4"/>
  <c r="AT229" i="4"/>
  <c r="AT228" i="4"/>
  <c r="AT227" i="4"/>
  <c r="AT226" i="4"/>
  <c r="AT225" i="4"/>
  <c r="AT224" i="4"/>
  <c r="AT223" i="4"/>
  <c r="AT222" i="4"/>
  <c r="AT221" i="4"/>
  <c r="AT220" i="4"/>
  <c r="AT219" i="4"/>
  <c r="AT218" i="4"/>
  <c r="AT217" i="4"/>
  <c r="AT216" i="4"/>
  <c r="AT215" i="4"/>
  <c r="AT214" i="4"/>
  <c r="AT213" i="4"/>
  <c r="AT212" i="4"/>
  <c r="AT211" i="4"/>
  <c r="AT210" i="4"/>
  <c r="AT209" i="4"/>
  <c r="AT208" i="4"/>
  <c r="AT207" i="4"/>
  <c r="AT206" i="4"/>
  <c r="AT205" i="4"/>
  <c r="AT204" i="4"/>
  <c r="AT203" i="4"/>
  <c r="AT202" i="4"/>
  <c r="AT201" i="4"/>
  <c r="AT200" i="4"/>
  <c r="AT199" i="4"/>
  <c r="AT198" i="4"/>
  <c r="AT197" i="4"/>
  <c r="AT196" i="4"/>
  <c r="AT195" i="4"/>
  <c r="AT194" i="4"/>
  <c r="AT193" i="4"/>
  <c r="AT192" i="4"/>
  <c r="AT191" i="4"/>
  <c r="AT190" i="4"/>
  <c r="AT189" i="4"/>
  <c r="AT188" i="4"/>
  <c r="AT187" i="4"/>
  <c r="AT186" i="4"/>
  <c r="AT185" i="4"/>
  <c r="AT184" i="4"/>
  <c r="AT183" i="4"/>
  <c r="AT182" i="4"/>
  <c r="AT181" i="4"/>
  <c r="AT180" i="4"/>
  <c r="AT179" i="4"/>
  <c r="AT178" i="4"/>
  <c r="AT177" i="4"/>
  <c r="AT176" i="4"/>
  <c r="AT175" i="4"/>
  <c r="AT174" i="4"/>
  <c r="AT173" i="4"/>
  <c r="AT172" i="4"/>
  <c r="AT171" i="4"/>
  <c r="AT170" i="4"/>
  <c r="AT169" i="4"/>
  <c r="AT168" i="4"/>
  <c r="AT167" i="4"/>
  <c r="AT166" i="4"/>
  <c r="AT165" i="4"/>
  <c r="AT164" i="4"/>
  <c r="AT163" i="4"/>
  <c r="AT162" i="4"/>
  <c r="AT161" i="4"/>
  <c r="AT160" i="4"/>
  <c r="AT159" i="4"/>
  <c r="AT158" i="4"/>
  <c r="AT157" i="4"/>
  <c r="AT156" i="4"/>
  <c r="AT155" i="4"/>
  <c r="AT154" i="4"/>
  <c r="AT153" i="4"/>
  <c r="AT152" i="4"/>
  <c r="AT151" i="4"/>
  <c r="AT150" i="4"/>
  <c r="AT149" i="4"/>
  <c r="AT148" i="4"/>
  <c r="AT147" i="4"/>
  <c r="AT146" i="4"/>
  <c r="AT145" i="4"/>
  <c r="AT144" i="4"/>
  <c r="AT143" i="4"/>
  <c r="AT142" i="4"/>
  <c r="AT141" i="4"/>
  <c r="AT140" i="4"/>
  <c r="AT139" i="4"/>
  <c r="AT138" i="4"/>
  <c r="AT137" i="4"/>
  <c r="AT136" i="4"/>
  <c r="AT135" i="4"/>
  <c r="AT134" i="4"/>
  <c r="AT133" i="4"/>
  <c r="AT132" i="4"/>
  <c r="AT131" i="4"/>
  <c r="AT130" i="4"/>
  <c r="AT129" i="4"/>
  <c r="AT128" i="4"/>
  <c r="AT127" i="4"/>
  <c r="AT126" i="4"/>
  <c r="AT125" i="4"/>
  <c r="AT124" i="4"/>
  <c r="AT123" i="4"/>
  <c r="AT122" i="4"/>
  <c r="AT121" i="4"/>
  <c r="AT120" i="4"/>
  <c r="AT119" i="4"/>
  <c r="AT118" i="4"/>
  <c r="AT117" i="4"/>
  <c r="AT116" i="4"/>
  <c r="AT115" i="4"/>
  <c r="AT114" i="4"/>
  <c r="AT113" i="4"/>
  <c r="AT112" i="4"/>
  <c r="AT111" i="4"/>
  <c r="AT110" i="4"/>
  <c r="AT109" i="4"/>
  <c r="AT108" i="4"/>
  <c r="AT107" i="4"/>
  <c r="AT106" i="4"/>
  <c r="AT105" i="4"/>
  <c r="AT104" i="4"/>
  <c r="AT103" i="4"/>
  <c r="AT102" i="4"/>
  <c r="AT101" i="4"/>
  <c r="AT100" i="4"/>
  <c r="AT99" i="4"/>
  <c r="AT98" i="4"/>
  <c r="AT97" i="4"/>
  <c r="AT96" i="4"/>
  <c r="AT95" i="4"/>
  <c r="AT94" i="4"/>
  <c r="AT93" i="4"/>
  <c r="AT92" i="4"/>
  <c r="AT91" i="4"/>
  <c r="AT90" i="4"/>
  <c r="AT89" i="4"/>
  <c r="AT88" i="4"/>
  <c r="AT87" i="4"/>
  <c r="AT86" i="4"/>
  <c r="AT85" i="4"/>
  <c r="AT84" i="4"/>
  <c r="AT83" i="4"/>
  <c r="AT82" i="4"/>
  <c r="AT81" i="4"/>
  <c r="AT80" i="4"/>
  <c r="AT79" i="4"/>
  <c r="AT78" i="4"/>
  <c r="AT77" i="4"/>
  <c r="AT76" i="4"/>
  <c r="AT75" i="4"/>
  <c r="AT74" i="4"/>
  <c r="AT73" i="4"/>
  <c r="AT72" i="4"/>
  <c r="AT71" i="4"/>
  <c r="AT70" i="4"/>
  <c r="AT69" i="4"/>
  <c r="AT68" i="4"/>
  <c r="AT67" i="4"/>
  <c r="AT66" i="4"/>
  <c r="AT65" i="4"/>
  <c r="AT64" i="4"/>
  <c r="AT63" i="4"/>
  <c r="AT62" i="4"/>
  <c r="AT61" i="4"/>
  <c r="AT60" i="4"/>
  <c r="AT59" i="4"/>
  <c r="AT58" i="4"/>
  <c r="AT57" i="4"/>
  <c r="AT56" i="4"/>
  <c r="AT55" i="4"/>
  <c r="AT54" i="4"/>
  <c r="AT53" i="4"/>
  <c r="AT52" i="4"/>
  <c r="AT51" i="4"/>
  <c r="AT50" i="4"/>
  <c r="AT49" i="4"/>
  <c r="AT48" i="4"/>
  <c r="AT47" i="4"/>
  <c r="AT46" i="4"/>
  <c r="AT45" i="4"/>
  <c r="AT44" i="4"/>
  <c r="AT43" i="4"/>
  <c r="AT42" i="4"/>
  <c r="AT41" i="4"/>
  <c r="AT40" i="4"/>
  <c r="AT39" i="4"/>
  <c r="AT38" i="4"/>
  <c r="AT37" i="4"/>
  <c r="AT36" i="4"/>
  <c r="AT35" i="4"/>
  <c r="AT34" i="4"/>
  <c r="AT33" i="4"/>
  <c r="AT32" i="4"/>
  <c r="AT31" i="4"/>
  <c r="AT30" i="4"/>
  <c r="AT29" i="4"/>
  <c r="AT28" i="4"/>
  <c r="AT27" i="4"/>
  <c r="AT26" i="4"/>
  <c r="AT25" i="4"/>
  <c r="AT24" i="4"/>
  <c r="AT23" i="4"/>
  <c r="AT22" i="4"/>
  <c r="AT21" i="4"/>
  <c r="AT20" i="4"/>
  <c r="AT19" i="4"/>
  <c r="AT18" i="4"/>
  <c r="AT17" i="4"/>
  <c r="AT16" i="4"/>
  <c r="AT15" i="4"/>
  <c r="AT14" i="4"/>
  <c r="AT13" i="4"/>
  <c r="AT12" i="4"/>
  <c r="AT11" i="4"/>
  <c r="AT10" i="4"/>
  <c r="AT9" i="4"/>
  <c r="AT8" i="4"/>
  <c r="AT7" i="4"/>
  <c r="AT6" i="4"/>
  <c r="AT5" i="4"/>
  <c r="AT4" i="4"/>
  <c r="AT3" i="4"/>
  <c r="AT2" i="4"/>
  <c r="H3553" i="22"/>
  <c r="AQ1338" i="4" s="1"/>
  <c r="AR1338" i="4" s="1"/>
  <c r="H3554" i="22"/>
  <c r="H3555" i="22"/>
  <c r="H3556" i="22"/>
  <c r="H3557" i="22"/>
  <c r="H3442" i="22"/>
  <c r="H3443" i="22"/>
  <c r="H3444" i="22"/>
  <c r="H3445" i="22"/>
  <c r="H3446" i="22"/>
  <c r="H3447" i="22"/>
  <c r="H3448" i="22"/>
  <c r="H3449" i="22"/>
  <c r="H3450" i="22"/>
  <c r="H3451" i="22"/>
  <c r="H3452" i="22"/>
  <c r="H3453" i="22"/>
  <c r="H3454" i="22"/>
  <c r="H3455" i="22"/>
  <c r="H3456" i="22"/>
  <c r="H3457" i="22"/>
  <c r="H3458" i="22"/>
  <c r="H3459" i="22"/>
  <c r="H3460" i="22"/>
  <c r="H3461" i="22"/>
  <c r="H3462" i="22"/>
  <c r="H3463" i="22"/>
  <c r="H3464" i="22"/>
  <c r="H3465" i="22"/>
  <c r="H3466" i="22"/>
  <c r="H3467" i="22"/>
  <c r="H3468" i="22"/>
  <c r="H3469" i="22"/>
  <c r="H3470" i="22"/>
  <c r="H3471" i="22"/>
  <c r="H3472" i="22"/>
  <c r="H3473" i="22"/>
  <c r="H3474" i="22"/>
  <c r="H3475" i="22"/>
  <c r="H3476" i="22"/>
  <c r="H3477" i="22"/>
  <c r="H3478" i="22"/>
  <c r="H3479" i="22"/>
  <c r="H3480" i="22"/>
  <c r="H3481" i="22"/>
  <c r="H3482" i="22"/>
  <c r="H3483" i="22"/>
  <c r="H3484" i="22"/>
  <c r="H3485" i="22"/>
  <c r="H3486" i="22"/>
  <c r="H3487" i="22"/>
  <c r="H3488" i="22"/>
  <c r="H3489" i="22"/>
  <c r="H3490" i="22"/>
  <c r="H3491" i="22"/>
  <c r="H3492" i="22"/>
  <c r="H3493" i="22"/>
  <c r="H3494" i="22"/>
  <c r="H3495" i="22"/>
  <c r="H3496" i="22"/>
  <c r="H3497" i="22"/>
  <c r="H3498" i="22"/>
  <c r="H3499" i="22"/>
  <c r="H3500" i="22"/>
  <c r="H3501" i="22"/>
  <c r="H3502" i="22"/>
  <c r="F768" i="27" s="1"/>
  <c r="H3503" i="22"/>
  <c r="H3504" i="22"/>
  <c r="H3505" i="22"/>
  <c r="H3506" i="22"/>
  <c r="H3507" i="22"/>
  <c r="H3508" i="22"/>
  <c r="H3509" i="22"/>
  <c r="H3510" i="22"/>
  <c r="F769" i="27" s="1"/>
  <c r="H3511" i="22"/>
  <c r="H3512" i="22"/>
  <c r="H3513" i="22"/>
  <c r="H3514" i="22"/>
  <c r="H3515" i="22"/>
  <c r="H3516" i="22"/>
  <c r="H3517" i="22"/>
  <c r="H3518" i="22"/>
  <c r="H3519" i="22"/>
  <c r="H3520" i="22"/>
  <c r="H3521" i="22"/>
  <c r="H3522" i="22"/>
  <c r="H3523" i="22"/>
  <c r="H3524" i="22"/>
  <c r="H3525" i="22"/>
  <c r="H3526" i="22"/>
  <c r="H3527" i="22"/>
  <c r="H3528" i="22"/>
  <c r="H3529" i="22"/>
  <c r="H3530" i="22"/>
  <c r="H3531" i="22"/>
  <c r="H3532" i="22"/>
  <c r="H3533" i="22"/>
  <c r="H3534" i="22"/>
  <c r="H3535" i="22"/>
  <c r="H3536" i="22"/>
  <c r="H3537" i="22"/>
  <c r="H3538" i="22"/>
  <c r="H3539" i="22"/>
  <c r="H3540" i="22"/>
  <c r="H3541" i="22"/>
  <c r="H3542" i="22"/>
  <c r="H3543" i="22"/>
  <c r="H3544" i="22"/>
  <c r="H3545" i="22"/>
  <c r="H3546" i="22"/>
  <c r="H3547" i="22"/>
  <c r="H3548" i="22"/>
  <c r="H3549" i="22"/>
  <c r="H3550" i="22"/>
  <c r="H3551" i="22"/>
  <c r="H3552" i="22"/>
  <c r="H3604" i="1"/>
  <c r="H3605" i="1"/>
  <c r="H3606" i="1"/>
  <c r="H3607" i="1"/>
  <c r="H3608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B397" i="27" s="1"/>
  <c r="H3537" i="1"/>
  <c r="H3538" i="1"/>
  <c r="H3539" i="1"/>
  <c r="H3540" i="1"/>
  <c r="AQ457" i="4" s="1"/>
  <c r="H3541" i="1"/>
  <c r="B398" i="27" s="1"/>
  <c r="H3542" i="1"/>
  <c r="H3543" i="1"/>
  <c r="H3544" i="1"/>
  <c r="AQ458" i="4" s="1"/>
  <c r="H3545" i="1"/>
  <c r="B477" i="27" s="1"/>
  <c r="H3546" i="1"/>
  <c r="H3547" i="1"/>
  <c r="H3548" i="1"/>
  <c r="H3549" i="1"/>
  <c r="H3550" i="1"/>
  <c r="H3551" i="1"/>
  <c r="H3552" i="1"/>
  <c r="H3553" i="1"/>
  <c r="H3554" i="1"/>
  <c r="H3555" i="1"/>
  <c r="H3556" i="1"/>
  <c r="B399" i="27" s="1"/>
  <c r="H3557" i="1"/>
  <c r="H3558" i="1"/>
  <c r="H3559" i="1"/>
  <c r="H3560" i="1"/>
  <c r="H3561" i="1"/>
  <c r="H3562" i="1"/>
  <c r="H3563" i="1"/>
  <c r="H3564" i="1"/>
  <c r="H3565" i="1"/>
  <c r="B400" i="27" s="1"/>
  <c r="H3566" i="1"/>
  <c r="H3567" i="1"/>
  <c r="H3568" i="1"/>
  <c r="H3569" i="1"/>
  <c r="AQ461" i="4" s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AQ463" i="4" s="1"/>
  <c r="H3597" i="1"/>
  <c r="H3598" i="1"/>
  <c r="H3599" i="1"/>
  <c r="H3600" i="1"/>
  <c r="B571" i="27" s="1"/>
  <c r="H3601" i="1"/>
  <c r="AQ466" i="4" s="1"/>
  <c r="H3602" i="1"/>
  <c r="H3603" i="1"/>
  <c r="H3525" i="3"/>
  <c r="H3526" i="3"/>
  <c r="H3527" i="3"/>
  <c r="H3528" i="3"/>
  <c r="H3529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D765" i="27" s="1"/>
  <c r="H3489" i="3"/>
  <c r="D768" i="27" s="1"/>
  <c r="H3490" i="3"/>
  <c r="H3491" i="3"/>
  <c r="H3492" i="3"/>
  <c r="H3493" i="3"/>
  <c r="H3494" i="3"/>
  <c r="H3495" i="3"/>
  <c r="H3496" i="3"/>
  <c r="D769" i="27" s="1"/>
  <c r="H3497" i="3"/>
  <c r="AQ882" i="4" s="1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437" i="22"/>
  <c r="H3438" i="22"/>
  <c r="H3439" i="22"/>
  <c r="H3440" i="22"/>
  <c r="H3441" i="22"/>
  <c r="H3220" i="22"/>
  <c r="H3221" i="22"/>
  <c r="H3222" i="22"/>
  <c r="H3223" i="22"/>
  <c r="H3224" i="22"/>
  <c r="H3225" i="22"/>
  <c r="H3226" i="22"/>
  <c r="H3227" i="22"/>
  <c r="H3228" i="22"/>
  <c r="H3229" i="22"/>
  <c r="H3230" i="22"/>
  <c r="H3231" i="22"/>
  <c r="H3232" i="22"/>
  <c r="F767" i="27" s="1"/>
  <c r="H3233" i="22"/>
  <c r="H3234" i="22"/>
  <c r="H3235" i="22"/>
  <c r="AQ1314" i="4" s="1"/>
  <c r="H3236" i="22"/>
  <c r="H3237" i="22"/>
  <c r="H3238" i="22"/>
  <c r="H3239" i="22"/>
  <c r="H3240" i="22"/>
  <c r="H3241" i="22"/>
  <c r="H3242" i="22"/>
  <c r="H3243" i="22"/>
  <c r="H3244" i="22"/>
  <c r="H3245" i="22"/>
  <c r="H3246" i="22"/>
  <c r="H3247" i="22"/>
  <c r="H3248" i="22"/>
  <c r="H3249" i="22"/>
  <c r="H3250" i="22"/>
  <c r="H3251" i="22"/>
  <c r="H3252" i="22"/>
  <c r="H3253" i="22"/>
  <c r="H3254" i="22"/>
  <c r="H3255" i="22"/>
  <c r="H3256" i="22"/>
  <c r="H3257" i="22"/>
  <c r="H3258" i="22"/>
  <c r="H3259" i="22"/>
  <c r="H3260" i="22"/>
  <c r="H3261" i="22"/>
  <c r="H3262" i="22"/>
  <c r="H3263" i="22"/>
  <c r="H3264" i="22"/>
  <c r="H3265" i="22"/>
  <c r="H3266" i="22"/>
  <c r="H3267" i="22"/>
  <c r="H3268" i="22"/>
  <c r="H3269" i="22"/>
  <c r="H3270" i="22"/>
  <c r="H3271" i="22"/>
  <c r="H3272" i="22"/>
  <c r="H3273" i="22"/>
  <c r="H3274" i="22"/>
  <c r="H3275" i="22"/>
  <c r="H3276" i="22"/>
  <c r="H3277" i="22"/>
  <c r="H3278" i="22"/>
  <c r="H3279" i="22"/>
  <c r="H3280" i="22"/>
  <c r="H3281" i="22"/>
  <c r="H3282" i="22"/>
  <c r="H3283" i="22"/>
  <c r="H3284" i="22"/>
  <c r="H3285" i="22"/>
  <c r="H3286" i="22"/>
  <c r="H3287" i="22"/>
  <c r="H3288" i="22"/>
  <c r="H3289" i="22"/>
  <c r="H3290" i="22"/>
  <c r="H3291" i="22"/>
  <c r="H3292" i="22"/>
  <c r="H3293" i="22"/>
  <c r="H3294" i="22"/>
  <c r="H3295" i="22"/>
  <c r="H3296" i="22"/>
  <c r="H3297" i="22"/>
  <c r="H3298" i="22"/>
  <c r="H3299" i="22"/>
  <c r="H3300" i="22"/>
  <c r="H3301" i="22"/>
  <c r="H3302" i="22"/>
  <c r="H3303" i="22"/>
  <c r="H3304" i="22"/>
  <c r="H3305" i="22"/>
  <c r="H3306" i="22"/>
  <c r="H3307" i="22"/>
  <c r="AQ1315" i="4" s="1"/>
  <c r="H3308" i="22"/>
  <c r="H3309" i="22"/>
  <c r="H3310" i="22"/>
  <c r="H3311" i="22"/>
  <c r="H3312" i="22"/>
  <c r="H3313" i="22"/>
  <c r="H3314" i="22"/>
  <c r="H3315" i="22"/>
  <c r="H3316" i="22"/>
  <c r="H3317" i="22"/>
  <c r="H3318" i="22"/>
  <c r="H3319" i="22"/>
  <c r="H3320" i="22"/>
  <c r="H3321" i="22"/>
  <c r="H3322" i="22"/>
  <c r="H3323" i="22"/>
  <c r="H3324" i="22"/>
  <c r="H3325" i="22"/>
  <c r="H3326" i="22"/>
  <c r="H3327" i="22"/>
  <c r="H3328" i="22"/>
  <c r="H3329" i="22"/>
  <c r="H3330" i="22"/>
  <c r="H3331" i="22"/>
  <c r="AQ1320" i="4" s="1"/>
  <c r="AR1320" i="4" s="1"/>
  <c r="H3332" i="22"/>
  <c r="H3333" i="22"/>
  <c r="H3334" i="22"/>
  <c r="H3335" i="22"/>
  <c r="H3336" i="22"/>
  <c r="H3337" i="22"/>
  <c r="H3338" i="22"/>
  <c r="H3339" i="22"/>
  <c r="H3340" i="22"/>
  <c r="H3341" i="22"/>
  <c r="H3342" i="22"/>
  <c r="H3343" i="22"/>
  <c r="H3344" i="22"/>
  <c r="H3345" i="22"/>
  <c r="H3346" i="22"/>
  <c r="H3347" i="22"/>
  <c r="H3348" i="22"/>
  <c r="H3349" i="22"/>
  <c r="H3350" i="22"/>
  <c r="H3351" i="22"/>
  <c r="H3352" i="22"/>
  <c r="H3353" i="22"/>
  <c r="H3354" i="22"/>
  <c r="H3355" i="22"/>
  <c r="AQ1324" i="4" s="1"/>
  <c r="AR1324" i="4" s="1"/>
  <c r="H3356" i="22"/>
  <c r="H3357" i="22"/>
  <c r="H3358" i="22"/>
  <c r="H3359" i="22"/>
  <c r="H3360" i="22"/>
  <c r="H3361" i="22"/>
  <c r="H3362" i="22"/>
  <c r="H3363" i="22"/>
  <c r="H3364" i="22"/>
  <c r="H3365" i="22"/>
  <c r="H3366" i="22"/>
  <c r="H3367" i="22"/>
  <c r="H3368" i="22"/>
  <c r="H3369" i="22"/>
  <c r="H3370" i="22"/>
  <c r="H3371" i="22"/>
  <c r="H3372" i="22"/>
  <c r="H3373" i="22"/>
  <c r="H3374" i="22"/>
  <c r="H3375" i="22"/>
  <c r="H3376" i="22"/>
  <c r="H3377" i="22"/>
  <c r="H3378" i="22"/>
  <c r="H3379" i="22"/>
  <c r="H3380" i="22"/>
  <c r="H3381" i="22"/>
  <c r="H3382" i="22"/>
  <c r="H3383" i="22"/>
  <c r="H3384" i="22"/>
  <c r="H3385" i="22"/>
  <c r="H3386" i="22"/>
  <c r="H3387" i="22"/>
  <c r="H3388" i="22"/>
  <c r="H3389" i="22"/>
  <c r="H3390" i="22"/>
  <c r="H3391" i="22"/>
  <c r="H3392" i="22"/>
  <c r="H3393" i="22"/>
  <c r="H3394" i="22"/>
  <c r="H3395" i="22"/>
  <c r="H3396" i="22"/>
  <c r="H3397" i="22"/>
  <c r="H3398" i="22"/>
  <c r="H3399" i="22"/>
  <c r="H3400" i="22"/>
  <c r="H3401" i="22"/>
  <c r="H3402" i="22"/>
  <c r="H3403" i="22"/>
  <c r="H3404" i="22"/>
  <c r="H3405" i="22"/>
  <c r="H3406" i="22"/>
  <c r="H3407" i="22"/>
  <c r="H3408" i="22"/>
  <c r="H3409" i="22"/>
  <c r="H3410" i="22"/>
  <c r="H3411" i="22"/>
  <c r="AQ1326" i="4" s="1"/>
  <c r="AR1326" i="4" s="1"/>
  <c r="H3412" i="22"/>
  <c r="H3413" i="22"/>
  <c r="H3414" i="22"/>
  <c r="H3415" i="22"/>
  <c r="H3416" i="22"/>
  <c r="H3417" i="22"/>
  <c r="H3418" i="22"/>
  <c r="H3419" i="22"/>
  <c r="H3420" i="22"/>
  <c r="H3421" i="22"/>
  <c r="H3422" i="22"/>
  <c r="H3423" i="22"/>
  <c r="H3424" i="22"/>
  <c r="H3425" i="22"/>
  <c r="H3426" i="22"/>
  <c r="H3427" i="22"/>
  <c r="H3428" i="22"/>
  <c r="H3429" i="22"/>
  <c r="H3430" i="22"/>
  <c r="H3431" i="22"/>
  <c r="H3432" i="22"/>
  <c r="H3433" i="22"/>
  <c r="H3434" i="22"/>
  <c r="H3435" i="22"/>
  <c r="H3436" i="22"/>
  <c r="H3440" i="3"/>
  <c r="H3441" i="3"/>
  <c r="H3442" i="3"/>
  <c r="H3443" i="3"/>
  <c r="H3444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AQ871" i="4" s="1"/>
  <c r="H3333" i="3"/>
  <c r="AQ872" i="4" s="1"/>
  <c r="H3334" i="3"/>
  <c r="H3335" i="3"/>
  <c r="H3336" i="3"/>
  <c r="H3337" i="3"/>
  <c r="H3338" i="3"/>
  <c r="H3339" i="3"/>
  <c r="AQ873" i="4" s="1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AQ875" i="4" s="1"/>
  <c r="H3357" i="3"/>
  <c r="AQ876" i="4" s="1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AQ879" i="4" s="1"/>
  <c r="H3417" i="3"/>
  <c r="AQ880" i="4" s="1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89" i="1"/>
  <c r="H3490" i="1"/>
  <c r="H3491" i="1"/>
  <c r="H3492" i="1"/>
  <c r="H3493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B389" i="27" s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B391" i="27" s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B563" i="27" s="1"/>
  <c r="H3480" i="1"/>
  <c r="H3481" i="1"/>
  <c r="H3482" i="1"/>
  <c r="H3483" i="1"/>
  <c r="H3484" i="1"/>
  <c r="H3485" i="1"/>
  <c r="H3486" i="1"/>
  <c r="H3487" i="1"/>
  <c r="H3488" i="1"/>
  <c r="H3216" i="22"/>
  <c r="H3217" i="22"/>
  <c r="H3218" i="22"/>
  <c r="H3219" i="22"/>
  <c r="H3215" i="22"/>
  <c r="H3269" i="1"/>
  <c r="H3270" i="1"/>
  <c r="H3271" i="1"/>
  <c r="H3267" i="1"/>
  <c r="H3268" i="1"/>
  <c r="H3266" i="1"/>
  <c r="H3211" i="22"/>
  <c r="H3212" i="22"/>
  <c r="H3213" i="22"/>
  <c r="H3214" i="22"/>
  <c r="H3250" i="3"/>
  <c r="H3251" i="3"/>
  <c r="H3252" i="3"/>
  <c r="H3253" i="3"/>
  <c r="H3254" i="3"/>
  <c r="H3255" i="3"/>
  <c r="H3256" i="3"/>
  <c r="H3257" i="3"/>
  <c r="H3258" i="3"/>
  <c r="H3208" i="22"/>
  <c r="H3209" i="22"/>
  <c r="H3210" i="22"/>
  <c r="H3261" i="1"/>
  <c r="H3262" i="1"/>
  <c r="H3263" i="1"/>
  <c r="H3264" i="1"/>
  <c r="H3265" i="1"/>
  <c r="H3247" i="3"/>
  <c r="H3248" i="3"/>
  <c r="H3249" i="3"/>
  <c r="BO771" i="27" l="1"/>
  <c r="BP771" i="27"/>
  <c r="BR771" i="27"/>
  <c r="AD771" i="27"/>
  <c r="BU771" i="27"/>
  <c r="T409" i="27"/>
  <c r="BQ772" i="27"/>
  <c r="BH769" i="27"/>
  <c r="BL769" i="27" s="1"/>
  <c r="U769" i="27"/>
  <c r="AG769" i="27" s="1"/>
  <c r="BR772" i="27"/>
  <c r="BP772" i="27"/>
  <c r="BO772" i="27"/>
  <c r="U768" i="27"/>
  <c r="AG768" i="27" s="1"/>
  <c r="AA768" i="27"/>
  <c r="X768" i="27"/>
  <c r="BH768" i="27"/>
  <c r="BL768" i="27" s="1"/>
  <c r="AD774" i="27"/>
  <c r="X769" i="27"/>
  <c r="BG411" i="27"/>
  <c r="BG769" i="27"/>
  <c r="AA769" i="27"/>
  <c r="BG406" i="27"/>
  <c r="BG414" i="27"/>
  <c r="B401" i="27"/>
  <c r="BG401" i="27" s="1"/>
  <c r="T405" i="27"/>
  <c r="BG405" i="27"/>
  <c r="B695" i="27"/>
  <c r="B773" i="27"/>
  <c r="X773" i="27" s="1"/>
  <c r="B776" i="27"/>
  <c r="AQ446" i="4"/>
  <c r="B402" i="27"/>
  <c r="T402" i="27" s="1"/>
  <c r="B396" i="27"/>
  <c r="BG396" i="27" s="1"/>
  <c r="AQ469" i="4"/>
  <c r="B657" i="27"/>
  <c r="T563" i="27"/>
  <c r="BG563" i="27"/>
  <c r="AQ470" i="4"/>
  <c r="T413" i="27"/>
  <c r="BG413" i="27"/>
  <c r="B394" i="27"/>
  <c r="BG394" i="27" s="1"/>
  <c r="B386" i="27"/>
  <c r="T386" i="27" s="1"/>
  <c r="B562" i="27"/>
  <c r="AQ460" i="4"/>
  <c r="B395" i="27"/>
  <c r="T395" i="27" s="1"/>
  <c r="B658" i="27"/>
  <c r="T658" i="27" s="1"/>
  <c r="AQ777" i="27"/>
  <c r="AO777" i="27"/>
  <c r="T696" i="27"/>
  <c r="BG696" i="27"/>
  <c r="B390" i="27"/>
  <c r="T390" i="27" s="1"/>
  <c r="B387" i="27"/>
  <c r="T387" i="27" s="1"/>
  <c r="B656" i="27"/>
  <c r="BG656" i="27" s="1"/>
  <c r="B659" i="27"/>
  <c r="AD777" i="27"/>
  <c r="AG777" i="27"/>
  <c r="T660" i="27"/>
  <c r="BG660" i="27"/>
  <c r="AJ772" i="27"/>
  <c r="AN772" i="27" s="1"/>
  <c r="T772" i="27"/>
  <c r="BG772" i="27"/>
  <c r="X772" i="27"/>
  <c r="AA772" i="27"/>
  <c r="BU772" i="27"/>
  <c r="B404" i="27"/>
  <c r="AU7" i="4"/>
  <c r="AQ1336" i="4"/>
  <c r="AR1336" i="4" s="1"/>
  <c r="AQ1328" i="4"/>
  <c r="AR1328" i="4" s="1"/>
  <c r="AQ1319" i="4"/>
  <c r="AR1319" i="4" s="1"/>
  <c r="AQ1318" i="4"/>
  <c r="AR1318" i="4" s="1"/>
  <c r="AQ1316" i="4"/>
  <c r="AR1316" i="4" s="1"/>
  <c r="AQ1332" i="4"/>
  <c r="AR1332" i="4" s="1"/>
  <c r="AQ1327" i="4"/>
  <c r="AR1327" i="4" s="1"/>
  <c r="AQ1317" i="4"/>
  <c r="AR1317" i="4" s="1"/>
  <c r="AQ1331" i="4"/>
  <c r="AR1331" i="4" s="1"/>
  <c r="AQ1329" i="4"/>
  <c r="AR1329" i="4" s="1"/>
  <c r="AQ1323" i="4"/>
  <c r="AR1323" i="4" s="1"/>
  <c r="AQ1312" i="4"/>
  <c r="AR1312" i="4" s="1"/>
  <c r="AQ1335" i="4"/>
  <c r="AR1335" i="4" s="1"/>
  <c r="AQ877" i="4"/>
  <c r="AQ874" i="4"/>
  <c r="AQ870" i="4"/>
  <c r="AQ883" i="4"/>
  <c r="D766" i="27"/>
  <c r="BH766" i="27" s="1"/>
  <c r="BL766" i="27" s="1"/>
  <c r="AQ885" i="4"/>
  <c r="AQ886" i="4"/>
  <c r="AQ878" i="4"/>
  <c r="AQ881" i="4"/>
  <c r="AQ884" i="4"/>
  <c r="AQ443" i="4"/>
  <c r="AQ442" i="4"/>
  <c r="AQ467" i="4"/>
  <c r="AQ447" i="4"/>
  <c r="AQ464" i="4"/>
  <c r="T400" i="27"/>
  <c r="BG400" i="27"/>
  <c r="T477" i="27"/>
  <c r="BG477" i="27"/>
  <c r="T398" i="27"/>
  <c r="BG398" i="27"/>
  <c r="AQ452" i="4"/>
  <c r="AQ444" i="4"/>
  <c r="T571" i="27"/>
  <c r="BG571" i="27"/>
  <c r="T399" i="27"/>
  <c r="BG399" i="27"/>
  <c r="T397" i="27"/>
  <c r="BG397" i="27"/>
  <c r="T522" i="27"/>
  <c r="BG522" i="27"/>
  <c r="T391" i="27"/>
  <c r="BG391" i="27"/>
  <c r="AQ451" i="4"/>
  <c r="AQ450" i="4"/>
  <c r="AQ454" i="4"/>
  <c r="B393" i="27"/>
  <c r="AQ449" i="4"/>
  <c r="T389" i="27"/>
  <c r="BG389" i="27"/>
  <c r="AQ445" i="4"/>
  <c r="AQ465" i="4"/>
  <c r="AQ459" i="4"/>
  <c r="AQ456" i="4"/>
  <c r="AQ455" i="4"/>
  <c r="AQ453" i="4"/>
  <c r="B392" i="27"/>
  <c r="AQ448" i="4"/>
  <c r="B388" i="27"/>
  <c r="AQ462" i="4"/>
  <c r="AQ468" i="4"/>
  <c r="B403" i="27"/>
  <c r="AD770" i="27"/>
  <c r="AJ770" i="27"/>
  <c r="AN770" i="27" s="1"/>
  <c r="AR771" i="27"/>
  <c r="AT771" i="27" s="1"/>
  <c r="BV771" i="27" s="1"/>
  <c r="AU771" i="27"/>
  <c r="AU774" i="27"/>
  <c r="AR774" i="27"/>
  <c r="AT774" i="27" s="1"/>
  <c r="BV774" i="27" s="1"/>
  <c r="BM770" i="27"/>
  <c r="BQ770" i="27" s="1"/>
  <c r="BU770" i="27"/>
  <c r="AA765" i="27"/>
  <c r="X765" i="27"/>
  <c r="AU5" i="4"/>
  <c r="AQ1330" i="4"/>
  <c r="AR1330" i="4" s="1"/>
  <c r="AQ1325" i="4"/>
  <c r="AR1325" i="4" s="1"/>
  <c r="AQ1322" i="4"/>
  <c r="AR1322" i="4" s="1"/>
  <c r="BI767" i="27"/>
  <c r="V767" i="27"/>
  <c r="V768" i="27"/>
  <c r="AL768" i="27"/>
  <c r="BI768" i="27"/>
  <c r="AQ1321" i="4"/>
  <c r="AR1321" i="4" s="1"/>
  <c r="AQ1313" i="4"/>
  <c r="AR1313" i="4" s="1"/>
  <c r="AQ1337" i="4"/>
  <c r="AR1337" i="4" s="1"/>
  <c r="AR1315" i="4"/>
  <c r="AQ1334" i="4"/>
  <c r="AR1334" i="4" s="1"/>
  <c r="AQ1333" i="4"/>
  <c r="AR1333" i="4" s="1"/>
  <c r="AR1314" i="4"/>
  <c r="AL769" i="27"/>
  <c r="BI769" i="27"/>
  <c r="V769" i="27"/>
  <c r="AJ769" i="27" s="1"/>
  <c r="BH765" i="27"/>
  <c r="BL765" i="27" s="1"/>
  <c r="U765" i="27"/>
  <c r="AL453" i="27"/>
  <c r="AK519" i="27"/>
  <c r="AK574" i="27"/>
  <c r="AL520" i="27"/>
  <c r="AU4" i="4"/>
  <c r="AU6" i="4"/>
  <c r="H3245" i="3"/>
  <c r="H3246" i="3"/>
  <c r="AS1133" i="4"/>
  <c r="AS1134" i="4"/>
  <c r="AS1135" i="4"/>
  <c r="AS1136" i="4"/>
  <c r="AS1137" i="4"/>
  <c r="AS1138" i="4"/>
  <c r="AS1139" i="4"/>
  <c r="AS1140" i="4"/>
  <c r="AS1141" i="4"/>
  <c r="AS1142" i="4"/>
  <c r="AS1143" i="4"/>
  <c r="AS1144" i="4"/>
  <c r="AS1145" i="4"/>
  <c r="AS1146" i="4"/>
  <c r="AS1147" i="4"/>
  <c r="AS1148" i="4"/>
  <c r="AS1149" i="4"/>
  <c r="AS1150" i="4"/>
  <c r="AS1151" i="4"/>
  <c r="AS1152" i="4"/>
  <c r="AS1153" i="4"/>
  <c r="AS1154" i="4"/>
  <c r="AS1155" i="4"/>
  <c r="AS1156" i="4"/>
  <c r="AS1157" i="4"/>
  <c r="AS1158" i="4"/>
  <c r="AS1159" i="4"/>
  <c r="AS1160" i="4"/>
  <c r="AS1161" i="4"/>
  <c r="AS1162" i="4"/>
  <c r="AS1163" i="4"/>
  <c r="AS1164" i="4"/>
  <c r="AS1165" i="4"/>
  <c r="AS1166" i="4"/>
  <c r="AS1167" i="4"/>
  <c r="AS1168" i="4"/>
  <c r="AS1169" i="4"/>
  <c r="AS1170" i="4"/>
  <c r="AS1171" i="4"/>
  <c r="AS1172" i="4"/>
  <c r="AS1173" i="4"/>
  <c r="AS1174" i="4"/>
  <c r="AS1175" i="4"/>
  <c r="AS1176" i="4"/>
  <c r="AS1177" i="4"/>
  <c r="AS1178" i="4"/>
  <c r="AS1179" i="4"/>
  <c r="AS1180" i="4"/>
  <c r="AS1181" i="4"/>
  <c r="AS1182" i="4"/>
  <c r="AS1183" i="4"/>
  <c r="AS1184" i="4"/>
  <c r="AS1185" i="4"/>
  <c r="AS1186" i="4"/>
  <c r="AS1187" i="4"/>
  <c r="AS1188" i="4"/>
  <c r="AS1189" i="4"/>
  <c r="AS1190" i="4"/>
  <c r="AS1191" i="4"/>
  <c r="AS1192" i="4"/>
  <c r="AS1193" i="4"/>
  <c r="AS1194" i="4"/>
  <c r="AS1195" i="4"/>
  <c r="AS1196" i="4"/>
  <c r="AS1197" i="4"/>
  <c r="AS1198" i="4"/>
  <c r="AS1199" i="4"/>
  <c r="AS1200" i="4"/>
  <c r="AS1201" i="4"/>
  <c r="AS1202" i="4"/>
  <c r="AS1203" i="4"/>
  <c r="AS1204" i="4"/>
  <c r="AS1205" i="4"/>
  <c r="AS1206" i="4"/>
  <c r="AS1207" i="4"/>
  <c r="AS1208" i="4"/>
  <c r="AS1209" i="4"/>
  <c r="AS1210" i="4"/>
  <c r="AS1211" i="4"/>
  <c r="AS1212" i="4"/>
  <c r="AS1213" i="4"/>
  <c r="AS1214" i="4"/>
  <c r="AS1215" i="4"/>
  <c r="BT743" i="27" s="1"/>
  <c r="AS1216" i="4"/>
  <c r="AS1217" i="4"/>
  <c r="AS1218" i="4"/>
  <c r="AS1219" i="4"/>
  <c r="BT745" i="27" s="1"/>
  <c r="AS1220" i="4"/>
  <c r="AS1221" i="4"/>
  <c r="AS1222" i="4"/>
  <c r="AS1223" i="4"/>
  <c r="AS1224" i="4"/>
  <c r="AS1225" i="4"/>
  <c r="AS1226" i="4"/>
  <c r="BT747" i="27" s="1"/>
  <c r="AS1227" i="4"/>
  <c r="BT748" i="27" s="1"/>
  <c r="AS1228" i="4"/>
  <c r="AS1229" i="4"/>
  <c r="AS1230" i="4"/>
  <c r="AS1231" i="4"/>
  <c r="AS1232" i="4"/>
  <c r="AS1233" i="4"/>
  <c r="AS1234" i="4"/>
  <c r="AS1235" i="4"/>
  <c r="AS1236" i="4"/>
  <c r="AS1237" i="4"/>
  <c r="AS1238" i="4"/>
  <c r="AS1239" i="4"/>
  <c r="AS1240" i="4"/>
  <c r="AS1241" i="4"/>
  <c r="AS1242" i="4"/>
  <c r="AS1243" i="4"/>
  <c r="BT751" i="27" s="1"/>
  <c r="AS1244" i="4"/>
  <c r="AS1245" i="4"/>
  <c r="AS1246" i="4"/>
  <c r="AS1247" i="4"/>
  <c r="AS1248" i="4"/>
  <c r="AS1249" i="4"/>
  <c r="AS1250" i="4"/>
  <c r="AS1251" i="4"/>
  <c r="AS1252" i="4"/>
  <c r="AS1253" i="4"/>
  <c r="AS1254" i="4"/>
  <c r="AS1255" i="4"/>
  <c r="AS1256" i="4"/>
  <c r="AS1257" i="4"/>
  <c r="AS1258" i="4"/>
  <c r="AS1259" i="4"/>
  <c r="AS1260" i="4"/>
  <c r="AS1261" i="4"/>
  <c r="AS1262" i="4"/>
  <c r="AS1263" i="4"/>
  <c r="AS1264" i="4"/>
  <c r="AS1265" i="4"/>
  <c r="AS1266" i="4"/>
  <c r="AS1267" i="4"/>
  <c r="AS1268" i="4"/>
  <c r="AS1269" i="4"/>
  <c r="AS1270" i="4"/>
  <c r="AS1271" i="4"/>
  <c r="AS1272" i="4"/>
  <c r="AS1273" i="4"/>
  <c r="H3198" i="22"/>
  <c r="H3199" i="22"/>
  <c r="H3200" i="22"/>
  <c r="H3201" i="22"/>
  <c r="H3202" i="22"/>
  <c r="H3203" i="22"/>
  <c r="H3204" i="22"/>
  <c r="H3205" i="22"/>
  <c r="H3206" i="22"/>
  <c r="H3207" i="22"/>
  <c r="H3259" i="1"/>
  <c r="H3260" i="1"/>
  <c r="H3241" i="3"/>
  <c r="H3242" i="3"/>
  <c r="H3243" i="3"/>
  <c r="H3244" i="3"/>
  <c r="H3237" i="3"/>
  <c r="H3238" i="3"/>
  <c r="H3239" i="3"/>
  <c r="H3240" i="3"/>
  <c r="H3197" i="22"/>
  <c r="H3250" i="1"/>
  <c r="H3251" i="1"/>
  <c r="H3252" i="1"/>
  <c r="H3253" i="1"/>
  <c r="H3254" i="1"/>
  <c r="H3255" i="1"/>
  <c r="H3256" i="1"/>
  <c r="H3257" i="1"/>
  <c r="H3258" i="1"/>
  <c r="H3192" i="22"/>
  <c r="H3193" i="22"/>
  <c r="H3194" i="22"/>
  <c r="H3195" i="22"/>
  <c r="H3196" i="22"/>
  <c r="H3227" i="3"/>
  <c r="H3228" i="3"/>
  <c r="AQ869" i="4" s="1"/>
  <c r="H3229" i="3"/>
  <c r="H3230" i="3"/>
  <c r="H3231" i="3"/>
  <c r="H3232" i="3"/>
  <c r="H3233" i="3"/>
  <c r="H3234" i="3"/>
  <c r="H3235" i="3"/>
  <c r="H3236" i="3"/>
  <c r="H3225" i="3"/>
  <c r="H3226" i="3"/>
  <c r="H3240" i="1"/>
  <c r="H3241" i="1"/>
  <c r="H3242" i="1"/>
  <c r="H3243" i="1"/>
  <c r="H3244" i="1"/>
  <c r="B476" i="27" s="1"/>
  <c r="H3245" i="1"/>
  <c r="H3246" i="1"/>
  <c r="H3247" i="1"/>
  <c r="H3248" i="1"/>
  <c r="H3249" i="1"/>
  <c r="AS1126" i="4"/>
  <c r="AS1127" i="4"/>
  <c r="AS1128" i="4"/>
  <c r="AS1129" i="4"/>
  <c r="AS1130" i="4"/>
  <c r="AS1131" i="4"/>
  <c r="AS1132" i="4"/>
  <c r="AS1107" i="4"/>
  <c r="AS1108" i="4"/>
  <c r="AS1109" i="4"/>
  <c r="AS1110" i="4"/>
  <c r="AS1111" i="4"/>
  <c r="AS1112" i="4"/>
  <c r="AS1113" i="4"/>
  <c r="AS1114" i="4"/>
  <c r="AS1115" i="4"/>
  <c r="AS1116" i="4"/>
  <c r="AS1117" i="4"/>
  <c r="AS1118" i="4"/>
  <c r="AS1119" i="4"/>
  <c r="AS1120" i="4"/>
  <c r="AS1121" i="4"/>
  <c r="AS1122" i="4"/>
  <c r="AS1123" i="4"/>
  <c r="AS1124" i="4"/>
  <c r="AS1125" i="4"/>
  <c r="H3218" i="3"/>
  <c r="H3219" i="3"/>
  <c r="H3220" i="3"/>
  <c r="H3221" i="3"/>
  <c r="H3222" i="3"/>
  <c r="H3223" i="3"/>
  <c r="H3224" i="3"/>
  <c r="H3183" i="22"/>
  <c r="H3184" i="22"/>
  <c r="H3185" i="22"/>
  <c r="H3186" i="22"/>
  <c r="H3187" i="22"/>
  <c r="H3188" i="22"/>
  <c r="H3189" i="22"/>
  <c r="H3190" i="22"/>
  <c r="H3191" i="22"/>
  <c r="AS1106" i="4"/>
  <c r="AS1105" i="4"/>
  <c r="AS1104" i="4"/>
  <c r="AS1103" i="4"/>
  <c r="AS1102" i="4"/>
  <c r="AS1101" i="4"/>
  <c r="AS1100" i="4"/>
  <c r="BT766" i="27" s="1"/>
  <c r="AS1099" i="4"/>
  <c r="AS1098" i="4"/>
  <c r="AS1097" i="4"/>
  <c r="AS1096" i="4"/>
  <c r="AS1095" i="4"/>
  <c r="AS1094" i="4"/>
  <c r="AS1093" i="4"/>
  <c r="AS1092" i="4"/>
  <c r="H3217" i="3"/>
  <c r="H3216" i="3"/>
  <c r="H3215" i="3"/>
  <c r="H3214" i="3"/>
  <c r="H3213" i="3"/>
  <c r="H3212" i="3"/>
  <c r="H3239" i="1"/>
  <c r="H3238" i="1"/>
  <c r="H3237" i="1"/>
  <c r="H3236" i="1"/>
  <c r="H3235" i="1"/>
  <c r="BG386" i="27" l="1"/>
  <c r="BG658" i="27"/>
  <c r="BG390" i="27"/>
  <c r="BG402" i="27"/>
  <c r="AJ773" i="27"/>
  <c r="AN773" i="27" s="1"/>
  <c r="AO773" i="27" s="1"/>
  <c r="T401" i="27"/>
  <c r="AA773" i="27"/>
  <c r="T396" i="27"/>
  <c r="T773" i="27"/>
  <c r="BG395" i="27"/>
  <c r="T394" i="27"/>
  <c r="BG387" i="27"/>
  <c r="BU773" i="27"/>
  <c r="BG773" i="27"/>
  <c r="T656" i="27"/>
  <c r="AA766" i="27"/>
  <c r="T476" i="27"/>
  <c r="BG476" i="27"/>
  <c r="AQ441" i="4"/>
  <c r="T404" i="27"/>
  <c r="BG404" i="27"/>
  <c r="BG562" i="27"/>
  <c r="T562" i="27"/>
  <c r="BG657" i="27"/>
  <c r="T657" i="27"/>
  <c r="T695" i="27"/>
  <c r="BG695" i="27"/>
  <c r="AG772" i="27"/>
  <c r="AD772" i="27"/>
  <c r="AQ772" i="27"/>
  <c r="AO772" i="27"/>
  <c r="T776" i="27"/>
  <c r="AJ776" i="27"/>
  <c r="AN776" i="27" s="1"/>
  <c r="BG776" i="27"/>
  <c r="BU776" i="27"/>
  <c r="AA776" i="27"/>
  <c r="X776" i="27"/>
  <c r="T659" i="27"/>
  <c r="BG659" i="27"/>
  <c r="AR777" i="27"/>
  <c r="AT777" i="27" s="1"/>
  <c r="BV777" i="27" s="1"/>
  <c r="AU777" i="27"/>
  <c r="BT742" i="27"/>
  <c r="BT749" i="27"/>
  <c r="BT744" i="27"/>
  <c r="BT740" i="27"/>
  <c r="BT753" i="27"/>
  <c r="BT756" i="27"/>
  <c r="BT752" i="27"/>
  <c r="BT750" i="27"/>
  <c r="BT739" i="27"/>
  <c r="BT754" i="27"/>
  <c r="BT757" i="27"/>
  <c r="BT738" i="27"/>
  <c r="X766" i="27"/>
  <c r="U766" i="27"/>
  <c r="AG766" i="27" s="1"/>
  <c r="AU8" i="4"/>
  <c r="BO770" i="27"/>
  <c r="BP770" i="27"/>
  <c r="BR770" i="27"/>
  <c r="T393" i="27"/>
  <c r="BG393" i="27"/>
  <c r="AQ773" i="27"/>
  <c r="T388" i="27"/>
  <c r="BG388" i="27"/>
  <c r="T392" i="27"/>
  <c r="BG392" i="27"/>
  <c r="T403" i="27"/>
  <c r="BG403" i="27"/>
  <c r="AQ770" i="27"/>
  <c r="AU770" i="27" s="1"/>
  <c r="AO770" i="27"/>
  <c r="AD767" i="27"/>
  <c r="AJ767" i="27"/>
  <c r="AN767" i="27" s="1"/>
  <c r="AD768" i="27"/>
  <c r="AJ768" i="27"/>
  <c r="AN768" i="27" s="1"/>
  <c r="BM769" i="27"/>
  <c r="BO769" i="27" s="1"/>
  <c r="BU769" i="27"/>
  <c r="AN769" i="27"/>
  <c r="AO769" i="27" s="1"/>
  <c r="BM768" i="27"/>
  <c r="BP768" i="27" s="1"/>
  <c r="BU768" i="27"/>
  <c r="BM767" i="27"/>
  <c r="BO767" i="27" s="1"/>
  <c r="BU767" i="27"/>
  <c r="AD769" i="27"/>
  <c r="BR769" i="27"/>
  <c r="AG773" i="27"/>
  <c r="AD773" i="27"/>
  <c r="AG750" i="27"/>
  <c r="AG765" i="27"/>
  <c r="AL438" i="27"/>
  <c r="AL446" i="27"/>
  <c r="AL432" i="27"/>
  <c r="H3179" i="22"/>
  <c r="H3180" i="22"/>
  <c r="H3181" i="22"/>
  <c r="H3182" i="22"/>
  <c r="H3203" i="3"/>
  <c r="H3204" i="3"/>
  <c r="H3205" i="3"/>
  <c r="H3206" i="3"/>
  <c r="H3207" i="3"/>
  <c r="H3208" i="3"/>
  <c r="H3209" i="3"/>
  <c r="H3210" i="3"/>
  <c r="H3211" i="3"/>
  <c r="H3228" i="1"/>
  <c r="H3229" i="1"/>
  <c r="H3230" i="1"/>
  <c r="H3231" i="1"/>
  <c r="H3232" i="1"/>
  <c r="H3233" i="1"/>
  <c r="H3234" i="1"/>
  <c r="H3173" i="22"/>
  <c r="H3174" i="22"/>
  <c r="H3175" i="22"/>
  <c r="H3176" i="22"/>
  <c r="H3177" i="22"/>
  <c r="H3178" i="22"/>
  <c r="F766" i="27" s="1"/>
  <c r="BI766" i="27" s="1"/>
  <c r="H3202" i="3"/>
  <c r="H3200" i="3"/>
  <c r="H3201" i="3"/>
  <c r="AS1056" i="4"/>
  <c r="AS1057" i="4"/>
  <c r="AS1058" i="4"/>
  <c r="AS1059" i="4"/>
  <c r="AS1060" i="4"/>
  <c r="AS1061" i="4"/>
  <c r="AS1062" i="4"/>
  <c r="AS1063" i="4"/>
  <c r="AS1064" i="4"/>
  <c r="AS1065" i="4"/>
  <c r="AS1066" i="4"/>
  <c r="AS1067" i="4"/>
  <c r="AS1068" i="4"/>
  <c r="AS1069" i="4"/>
  <c r="AS1070" i="4"/>
  <c r="AS1071" i="4"/>
  <c r="AS1072" i="4"/>
  <c r="AS1073" i="4"/>
  <c r="AS1074" i="4"/>
  <c r="AS1075" i="4"/>
  <c r="AS1076" i="4"/>
  <c r="AS1077" i="4"/>
  <c r="AS1078" i="4"/>
  <c r="AS1079" i="4"/>
  <c r="AS1080" i="4"/>
  <c r="AS1081" i="4"/>
  <c r="AS1082" i="4"/>
  <c r="AS1083" i="4"/>
  <c r="AS1084" i="4"/>
  <c r="AS1085" i="4"/>
  <c r="AS1086" i="4"/>
  <c r="AS1087" i="4"/>
  <c r="AS1088" i="4"/>
  <c r="AS1089" i="4"/>
  <c r="AS1090" i="4"/>
  <c r="AS1091" i="4"/>
  <c r="AS1055" i="4"/>
  <c r="H3166" i="22"/>
  <c r="H3167" i="22"/>
  <c r="H3168" i="22"/>
  <c r="H3169" i="22"/>
  <c r="H3170" i="22"/>
  <c r="H3171" i="22"/>
  <c r="H3172" i="22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D699" i="27" s="1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199" i="1"/>
  <c r="H3200" i="1"/>
  <c r="H3201" i="1"/>
  <c r="H3202" i="1"/>
  <c r="H3203" i="1"/>
  <c r="H3204" i="1"/>
  <c r="AQ439" i="4" s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2" i="2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F778" i="27" s="1"/>
  <c r="H35" i="22"/>
  <c r="AQ902" i="4" s="1"/>
  <c r="H36" i="22"/>
  <c r="H37" i="22"/>
  <c r="H38" i="22"/>
  <c r="H39" i="22"/>
  <c r="AQ903" i="4" s="1"/>
  <c r="H40" i="22"/>
  <c r="H41" i="22"/>
  <c r="H42" i="22"/>
  <c r="H43" i="22"/>
  <c r="H44" i="22"/>
  <c r="H45" i="22"/>
  <c r="H46" i="22"/>
  <c r="H47" i="22"/>
  <c r="H48" i="22"/>
  <c r="H49" i="22"/>
  <c r="H50" i="22"/>
  <c r="H51" i="22"/>
  <c r="AQ907" i="4" s="1"/>
  <c r="H52" i="22"/>
  <c r="H53" i="22"/>
  <c r="H54" i="22"/>
  <c r="H55" i="22"/>
  <c r="AQ909" i="4" s="1"/>
  <c r="H56" i="22"/>
  <c r="H57" i="22"/>
  <c r="H58" i="22"/>
  <c r="H59" i="22"/>
  <c r="AQ911" i="4" s="1"/>
  <c r="H60" i="22"/>
  <c r="H61" i="22"/>
  <c r="AQ913" i="4" s="1"/>
  <c r="H62" i="22"/>
  <c r="H63" i="22"/>
  <c r="H64" i="22"/>
  <c r="H65" i="22"/>
  <c r="AQ916" i="4" s="1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AQ922" i="4" s="1"/>
  <c r="H112" i="22"/>
  <c r="H113" i="22"/>
  <c r="H114" i="22"/>
  <c r="H115" i="22"/>
  <c r="AQ924" i="4" s="1"/>
  <c r="H116" i="22"/>
  <c r="H117" i="22"/>
  <c r="H118" i="22"/>
  <c r="H119" i="22"/>
  <c r="H120" i="22"/>
  <c r="H121" i="22"/>
  <c r="H122" i="22"/>
  <c r="H123" i="22"/>
  <c r="H124" i="22"/>
  <c r="H125" i="22"/>
  <c r="AQ928" i="4" s="1"/>
  <c r="H126" i="22"/>
  <c r="H127" i="22"/>
  <c r="AQ930" i="4" s="1"/>
  <c r="H128" i="22"/>
  <c r="H129" i="22"/>
  <c r="H130" i="22"/>
  <c r="H131" i="22"/>
  <c r="AQ931" i="4" s="1"/>
  <c r="H132" i="22"/>
  <c r="H133" i="22"/>
  <c r="H134" i="22"/>
  <c r="H135" i="22"/>
  <c r="H136" i="22"/>
  <c r="H137" i="22"/>
  <c r="H138" i="22"/>
  <c r="H139" i="22"/>
  <c r="AQ933" i="4" s="1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AQ935" i="4" s="1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AQ938" i="4" s="1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AQ945" i="4" s="1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AQ951" i="4" s="1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AQ955" i="4" s="1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AQ959" i="4" s="1"/>
  <c r="H320" i="22"/>
  <c r="H321" i="22"/>
  <c r="H322" i="22"/>
  <c r="H323" i="22"/>
  <c r="H324" i="22"/>
  <c r="H325" i="22"/>
  <c r="H326" i="22"/>
  <c r="H327" i="22"/>
  <c r="H328" i="22"/>
  <c r="H329" i="22"/>
  <c r="H330" i="22"/>
  <c r="H331" i="22"/>
  <c r="AQ960" i="4" s="1"/>
  <c r="H332" i="22"/>
  <c r="H333" i="22"/>
  <c r="H334" i="22"/>
  <c r="H335" i="22"/>
  <c r="H336" i="22"/>
  <c r="H337" i="22"/>
  <c r="H338" i="22"/>
  <c r="H339" i="22"/>
  <c r="H340" i="22"/>
  <c r="H341" i="22"/>
  <c r="H342" i="22"/>
  <c r="H343" i="22"/>
  <c r="H344" i="22"/>
  <c r="H345" i="22"/>
  <c r="H346" i="22"/>
  <c r="H347" i="22"/>
  <c r="AQ962" i="4" s="1"/>
  <c r="H348" i="22"/>
  <c r="H349" i="22"/>
  <c r="H350" i="22"/>
  <c r="H351" i="22"/>
  <c r="AQ963" i="4" s="1"/>
  <c r="H352" i="22"/>
  <c r="H353" i="22"/>
  <c r="H354" i="22"/>
  <c r="H355" i="22"/>
  <c r="H356" i="22"/>
  <c r="H357" i="22"/>
  <c r="H358" i="22"/>
  <c r="H359" i="22"/>
  <c r="AQ965" i="4" s="1"/>
  <c r="H360" i="22"/>
  <c r="H361" i="22"/>
  <c r="H362" i="22"/>
  <c r="H363" i="22"/>
  <c r="H364" i="22"/>
  <c r="H365" i="22"/>
  <c r="H366" i="22"/>
  <c r="H367" i="22"/>
  <c r="AQ967" i="4" s="1"/>
  <c r="H368" i="22"/>
  <c r="H369" i="22"/>
  <c r="H370" i="22"/>
  <c r="H371" i="22"/>
  <c r="H372" i="22"/>
  <c r="H373" i="22"/>
  <c r="H374" i="22"/>
  <c r="H375" i="22"/>
  <c r="AQ969" i="4" s="1"/>
  <c r="H376" i="22"/>
  <c r="H377" i="22"/>
  <c r="H378" i="22"/>
  <c r="H379" i="22"/>
  <c r="H380" i="22"/>
  <c r="H381" i="22"/>
  <c r="H382" i="22"/>
  <c r="H383" i="22"/>
  <c r="H384" i="22"/>
  <c r="H385" i="22"/>
  <c r="H386" i="22"/>
  <c r="H387" i="22"/>
  <c r="H388" i="22"/>
  <c r="H389" i="22"/>
  <c r="H390" i="22"/>
  <c r="H391" i="22"/>
  <c r="H392" i="22"/>
  <c r="H393" i="22"/>
  <c r="H394" i="22"/>
  <c r="H395" i="22"/>
  <c r="AQ971" i="4" s="1"/>
  <c r="H396" i="22"/>
  <c r="H397" i="22"/>
  <c r="H398" i="22"/>
  <c r="H399" i="22"/>
  <c r="H400" i="22"/>
  <c r="H401" i="22"/>
  <c r="H402" i="22"/>
  <c r="H403" i="22"/>
  <c r="H404" i="22"/>
  <c r="H405" i="22"/>
  <c r="H406" i="22"/>
  <c r="H407" i="22"/>
  <c r="H408" i="22"/>
  <c r="H409" i="22"/>
  <c r="H410" i="22"/>
  <c r="H411" i="22"/>
  <c r="H412" i="22"/>
  <c r="H413" i="22"/>
  <c r="H414" i="22"/>
  <c r="H415" i="22"/>
  <c r="AQ974" i="4" s="1"/>
  <c r="H416" i="22"/>
  <c r="H417" i="22"/>
  <c r="H418" i="22"/>
  <c r="H419" i="22"/>
  <c r="H420" i="22"/>
  <c r="H421" i="22"/>
  <c r="H422" i="22"/>
  <c r="H423" i="22"/>
  <c r="H424" i="22"/>
  <c r="H425" i="22"/>
  <c r="H426" i="22"/>
  <c r="H427" i="22"/>
  <c r="H428" i="22"/>
  <c r="H429" i="22"/>
  <c r="H430" i="22"/>
  <c r="H431" i="22"/>
  <c r="AQ978" i="4" s="1"/>
  <c r="H432" i="22"/>
  <c r="H433" i="22"/>
  <c r="H434" i="22"/>
  <c r="H435" i="22"/>
  <c r="H436" i="22"/>
  <c r="H437" i="22"/>
  <c r="AQ980" i="4" s="1"/>
  <c r="H438" i="22"/>
  <c r="H439" i="22"/>
  <c r="H440" i="22"/>
  <c r="H441" i="22"/>
  <c r="H442" i="22"/>
  <c r="H443" i="22"/>
  <c r="AQ983" i="4" s="1"/>
  <c r="H444" i="22"/>
  <c r="H445" i="22"/>
  <c r="AQ985" i="4" s="1"/>
  <c r="H446" i="22"/>
  <c r="H447" i="22"/>
  <c r="H448" i="22"/>
  <c r="H449" i="22"/>
  <c r="H450" i="22"/>
  <c r="H451" i="22"/>
  <c r="AQ989" i="4" s="1"/>
  <c r="H452" i="22"/>
  <c r="H453" i="22"/>
  <c r="AQ991" i="4" s="1"/>
  <c r="H454" i="22"/>
  <c r="H455" i="22"/>
  <c r="AQ993" i="4" s="1"/>
  <c r="H456" i="22"/>
  <c r="H457" i="22"/>
  <c r="H458" i="22"/>
  <c r="H459" i="22"/>
  <c r="H460" i="22"/>
  <c r="H461" i="22"/>
  <c r="H462" i="22"/>
  <c r="H463" i="22"/>
  <c r="H464" i="22"/>
  <c r="H465" i="22"/>
  <c r="H466" i="22"/>
  <c r="H467" i="22"/>
  <c r="H468" i="22"/>
  <c r="H469" i="22"/>
  <c r="AQ1001" i="4" s="1"/>
  <c r="H470" i="22"/>
  <c r="H471" i="22"/>
  <c r="H472" i="22"/>
  <c r="H473" i="22"/>
  <c r="H474" i="22"/>
  <c r="H475" i="22"/>
  <c r="AQ1004" i="4" s="1"/>
  <c r="H476" i="22"/>
  <c r="H477" i="22"/>
  <c r="H478" i="22"/>
  <c r="H479" i="22"/>
  <c r="H480" i="22"/>
  <c r="H481" i="22"/>
  <c r="H482" i="22"/>
  <c r="H483" i="22"/>
  <c r="H484" i="22"/>
  <c r="H485" i="22"/>
  <c r="H486" i="22"/>
  <c r="H487" i="22"/>
  <c r="H488" i="22"/>
  <c r="H489" i="22"/>
  <c r="H490" i="22"/>
  <c r="H491" i="22"/>
  <c r="H492" i="22"/>
  <c r="H493" i="22"/>
  <c r="H494" i="22"/>
  <c r="H495" i="22"/>
  <c r="H496" i="22"/>
  <c r="H497" i="22"/>
  <c r="H498" i="22"/>
  <c r="H499" i="22"/>
  <c r="H500" i="22"/>
  <c r="H501" i="22"/>
  <c r="H502" i="22"/>
  <c r="H503" i="22"/>
  <c r="H504" i="22"/>
  <c r="H505" i="22"/>
  <c r="H506" i="22"/>
  <c r="H507" i="22"/>
  <c r="H508" i="22"/>
  <c r="H509" i="22"/>
  <c r="H510" i="22"/>
  <c r="H511" i="22"/>
  <c r="AQ1013" i="4" s="1"/>
  <c r="H512" i="22"/>
  <c r="H513" i="22"/>
  <c r="H514" i="22"/>
  <c r="H515" i="22"/>
  <c r="AQ1015" i="4" s="1"/>
  <c r="H516" i="22"/>
  <c r="H517" i="22"/>
  <c r="H518" i="22"/>
  <c r="H519" i="22"/>
  <c r="AQ1018" i="4" s="1"/>
  <c r="H520" i="22"/>
  <c r="H521" i="22"/>
  <c r="H522" i="22"/>
  <c r="H523" i="22"/>
  <c r="AQ1020" i="4" s="1"/>
  <c r="H524" i="22"/>
  <c r="H525" i="22"/>
  <c r="H526" i="22"/>
  <c r="H527" i="22"/>
  <c r="H528" i="22"/>
  <c r="H529" i="22"/>
  <c r="H530" i="22"/>
  <c r="H531" i="22"/>
  <c r="F602" i="27" s="1"/>
  <c r="H532" i="22"/>
  <c r="H533" i="22"/>
  <c r="H534" i="22"/>
  <c r="H535" i="22"/>
  <c r="H536" i="22"/>
  <c r="H537" i="22"/>
  <c r="H538" i="22"/>
  <c r="H539" i="22"/>
  <c r="H540" i="22"/>
  <c r="H541" i="22"/>
  <c r="AQ1026" i="4" s="1"/>
  <c r="H542" i="22"/>
  <c r="H543" i="22"/>
  <c r="H544" i="22"/>
  <c r="H545" i="22"/>
  <c r="H546" i="22"/>
  <c r="H547" i="22"/>
  <c r="H548" i="22"/>
  <c r="H549" i="22"/>
  <c r="H550" i="22"/>
  <c r="H551" i="22"/>
  <c r="H552" i="22"/>
  <c r="H553" i="22"/>
  <c r="H554" i="22"/>
  <c r="H555" i="22"/>
  <c r="H556" i="22"/>
  <c r="H557" i="22"/>
  <c r="H558" i="22"/>
  <c r="H559" i="22"/>
  <c r="H560" i="22"/>
  <c r="H561" i="22"/>
  <c r="H562" i="22"/>
  <c r="H563" i="22"/>
  <c r="H564" i="22"/>
  <c r="H565" i="22"/>
  <c r="H566" i="22"/>
  <c r="H567" i="22"/>
  <c r="H568" i="22"/>
  <c r="H569" i="22"/>
  <c r="H570" i="22"/>
  <c r="H571" i="22"/>
  <c r="H572" i="22"/>
  <c r="H573" i="22"/>
  <c r="H574" i="22"/>
  <c r="H575" i="22"/>
  <c r="AQ1029" i="4" s="1"/>
  <c r="H576" i="22"/>
  <c r="H577" i="22"/>
  <c r="H578" i="22"/>
  <c r="H579" i="22"/>
  <c r="H580" i="22"/>
  <c r="H581" i="22"/>
  <c r="H582" i="22"/>
  <c r="H583" i="22"/>
  <c r="AQ1031" i="4" s="1"/>
  <c r="H584" i="22"/>
  <c r="H585" i="22"/>
  <c r="H586" i="22"/>
  <c r="H587" i="22"/>
  <c r="H588" i="22"/>
  <c r="H589" i="22"/>
  <c r="H590" i="22"/>
  <c r="H591" i="22"/>
  <c r="H592" i="22"/>
  <c r="H593" i="22"/>
  <c r="AQ1034" i="4" s="1"/>
  <c r="H594" i="22"/>
  <c r="H595" i="22"/>
  <c r="AQ1036" i="4" s="1"/>
  <c r="H596" i="22"/>
  <c r="H597" i="22"/>
  <c r="H598" i="22"/>
  <c r="H599" i="22"/>
  <c r="AQ1037" i="4" s="1"/>
  <c r="H600" i="22"/>
  <c r="H601" i="22"/>
  <c r="H602" i="22"/>
  <c r="H603" i="22"/>
  <c r="H604" i="22"/>
  <c r="H605" i="22"/>
  <c r="H606" i="22"/>
  <c r="H607" i="22"/>
  <c r="H608" i="22"/>
  <c r="H609" i="22"/>
  <c r="H610" i="22"/>
  <c r="H611" i="22"/>
  <c r="AQ1039" i="4" s="1"/>
  <c r="H612" i="22"/>
  <c r="H613" i="22"/>
  <c r="H614" i="22"/>
  <c r="H615" i="22"/>
  <c r="H616" i="22"/>
  <c r="H617" i="22"/>
  <c r="H618" i="22"/>
  <c r="H619" i="22"/>
  <c r="H620" i="22"/>
  <c r="H621" i="22"/>
  <c r="H622" i="22"/>
  <c r="H623" i="22"/>
  <c r="H624" i="22"/>
  <c r="H625" i="22"/>
  <c r="H626" i="22"/>
  <c r="H627" i="22"/>
  <c r="H628" i="22"/>
  <c r="H629" i="22"/>
  <c r="H630" i="22"/>
  <c r="H631" i="22"/>
  <c r="AQ1044" i="4" s="1"/>
  <c r="H632" i="22"/>
  <c r="H633" i="22"/>
  <c r="H634" i="22"/>
  <c r="H635" i="22"/>
  <c r="H636" i="22"/>
  <c r="H637" i="22"/>
  <c r="H638" i="22"/>
  <c r="H639" i="22"/>
  <c r="H640" i="22"/>
  <c r="H641" i="22"/>
  <c r="H642" i="22"/>
  <c r="H643" i="22"/>
  <c r="AQ1047" i="4" s="1"/>
  <c r="H644" i="22"/>
  <c r="H645" i="22"/>
  <c r="H646" i="22"/>
  <c r="H647" i="22"/>
  <c r="AQ1048" i="4" s="1"/>
  <c r="H648" i="22"/>
  <c r="H649" i="22"/>
  <c r="H650" i="22"/>
  <c r="H651" i="22"/>
  <c r="H652" i="22"/>
  <c r="H653" i="22"/>
  <c r="AQ1050" i="4" s="1"/>
  <c r="H654" i="22"/>
  <c r="H655" i="22"/>
  <c r="AQ1052" i="4" s="1"/>
  <c r="H656" i="22"/>
  <c r="H657" i="22"/>
  <c r="H658" i="22"/>
  <c r="H659" i="22"/>
  <c r="H660" i="22"/>
  <c r="H661" i="22"/>
  <c r="H662" i="22"/>
  <c r="H663" i="22"/>
  <c r="H664" i="22"/>
  <c r="H665" i="22"/>
  <c r="H666" i="22"/>
  <c r="H667" i="22"/>
  <c r="H668" i="22"/>
  <c r="H669" i="22"/>
  <c r="H670" i="22"/>
  <c r="H671" i="22"/>
  <c r="AQ1053" i="4" s="1"/>
  <c r="H672" i="22"/>
  <c r="H673" i="22"/>
  <c r="H674" i="22"/>
  <c r="H675" i="22"/>
  <c r="H676" i="22"/>
  <c r="H677" i="22"/>
  <c r="H678" i="22"/>
  <c r="H679" i="22"/>
  <c r="H680" i="22"/>
  <c r="H681" i="22"/>
  <c r="H682" i="22"/>
  <c r="H683" i="22"/>
  <c r="H684" i="22"/>
  <c r="H685" i="22"/>
  <c r="H686" i="22"/>
  <c r="H687" i="22"/>
  <c r="H688" i="22"/>
  <c r="H689" i="22"/>
  <c r="H690" i="22"/>
  <c r="H691" i="22"/>
  <c r="H692" i="22"/>
  <c r="H693" i="22"/>
  <c r="H694" i="22"/>
  <c r="H695" i="22"/>
  <c r="H696" i="22"/>
  <c r="H697" i="22"/>
  <c r="H698" i="22"/>
  <c r="H699" i="22"/>
  <c r="H700" i="22"/>
  <c r="H701" i="22"/>
  <c r="H702" i="22"/>
  <c r="H703" i="22"/>
  <c r="H704" i="22"/>
  <c r="H705" i="22"/>
  <c r="H706" i="22"/>
  <c r="H707" i="22"/>
  <c r="H708" i="22"/>
  <c r="H709" i="22"/>
  <c r="H710" i="22"/>
  <c r="H711" i="22"/>
  <c r="H712" i="22"/>
  <c r="H713" i="22"/>
  <c r="H714" i="22"/>
  <c r="H715" i="22"/>
  <c r="H716" i="22"/>
  <c r="H717" i="22"/>
  <c r="H718" i="22"/>
  <c r="H719" i="22"/>
  <c r="H720" i="22"/>
  <c r="H721" i="22"/>
  <c r="H722" i="22"/>
  <c r="H723" i="22"/>
  <c r="H724" i="22"/>
  <c r="H725" i="22"/>
  <c r="H726" i="22"/>
  <c r="H727" i="22"/>
  <c r="H728" i="22"/>
  <c r="H729" i="22"/>
  <c r="H730" i="22"/>
  <c r="H731" i="22"/>
  <c r="H732" i="22"/>
  <c r="H733" i="22"/>
  <c r="H734" i="22"/>
  <c r="H735" i="22"/>
  <c r="H736" i="22"/>
  <c r="H737" i="22"/>
  <c r="H738" i="22"/>
  <c r="H739" i="22"/>
  <c r="H740" i="22"/>
  <c r="H741" i="22"/>
  <c r="H742" i="22"/>
  <c r="H743" i="22"/>
  <c r="H744" i="22"/>
  <c r="H745" i="22"/>
  <c r="H746" i="22"/>
  <c r="H747" i="22"/>
  <c r="H748" i="22"/>
  <c r="H749" i="22"/>
  <c r="H750" i="22"/>
  <c r="H751" i="22"/>
  <c r="H752" i="22"/>
  <c r="H753" i="22"/>
  <c r="AQ1064" i="4" s="1"/>
  <c r="H754" i="22"/>
  <c r="H755" i="22"/>
  <c r="H756" i="22"/>
  <c r="H757" i="22"/>
  <c r="H758" i="22"/>
  <c r="H759" i="22"/>
  <c r="H760" i="22"/>
  <c r="H761" i="22"/>
  <c r="H762" i="22"/>
  <c r="H763" i="22"/>
  <c r="H764" i="22"/>
  <c r="H765" i="22"/>
  <c r="H766" i="22"/>
  <c r="H767" i="22"/>
  <c r="H768" i="22"/>
  <c r="H769" i="22"/>
  <c r="H770" i="22"/>
  <c r="H771" i="22"/>
  <c r="H772" i="22"/>
  <c r="H773" i="22"/>
  <c r="H774" i="22"/>
  <c r="H775" i="22"/>
  <c r="H776" i="22"/>
  <c r="H777" i="22"/>
  <c r="H778" i="22"/>
  <c r="H779" i="22"/>
  <c r="H780" i="22"/>
  <c r="H781" i="22"/>
  <c r="H782" i="22"/>
  <c r="H783" i="22"/>
  <c r="H784" i="22"/>
  <c r="H785" i="22"/>
  <c r="H786" i="22"/>
  <c r="H787" i="22"/>
  <c r="H788" i="22"/>
  <c r="H789" i="22"/>
  <c r="H790" i="22"/>
  <c r="H791" i="22"/>
  <c r="H792" i="22"/>
  <c r="H793" i="22"/>
  <c r="H794" i="22"/>
  <c r="H795" i="22"/>
  <c r="AQ1067" i="4" s="1"/>
  <c r="H796" i="22"/>
  <c r="H797" i="22"/>
  <c r="H798" i="22"/>
  <c r="H799" i="22"/>
  <c r="H800" i="22"/>
  <c r="H801" i="22"/>
  <c r="H802" i="22"/>
  <c r="H803" i="22"/>
  <c r="H804" i="22"/>
  <c r="H805" i="22"/>
  <c r="H806" i="22"/>
  <c r="H807" i="22"/>
  <c r="H808" i="22"/>
  <c r="H809" i="22"/>
  <c r="H810" i="22"/>
  <c r="H811" i="22"/>
  <c r="H812" i="22"/>
  <c r="H813" i="22"/>
  <c r="H814" i="22"/>
  <c r="H815" i="22"/>
  <c r="H816" i="22"/>
  <c r="H817" i="22"/>
  <c r="H818" i="22"/>
  <c r="H819" i="22"/>
  <c r="H820" i="22"/>
  <c r="H821" i="22"/>
  <c r="H822" i="22"/>
  <c r="H823" i="22"/>
  <c r="AQ1073" i="4" s="1"/>
  <c r="H824" i="22"/>
  <c r="H825" i="22"/>
  <c r="H826" i="22"/>
  <c r="H827" i="22"/>
  <c r="AQ1074" i="4" s="1"/>
  <c r="H828" i="22"/>
  <c r="H829" i="22"/>
  <c r="H830" i="22"/>
  <c r="H831" i="22"/>
  <c r="H832" i="22"/>
  <c r="H833" i="22"/>
  <c r="H834" i="22"/>
  <c r="H835" i="22"/>
  <c r="H836" i="22"/>
  <c r="H837" i="22"/>
  <c r="H838" i="22"/>
  <c r="H839" i="22"/>
  <c r="H840" i="22"/>
  <c r="H841" i="22"/>
  <c r="H842" i="22"/>
  <c r="H843" i="22"/>
  <c r="H844" i="22"/>
  <c r="H845" i="22"/>
  <c r="H846" i="22"/>
  <c r="H847" i="22"/>
  <c r="H848" i="22"/>
  <c r="H849" i="22"/>
  <c r="AQ1080" i="4" s="1"/>
  <c r="H850" i="22"/>
  <c r="H851" i="22"/>
  <c r="AQ1082" i="4" s="1"/>
  <c r="H852" i="22"/>
  <c r="H853" i="22"/>
  <c r="H854" i="22"/>
  <c r="H855" i="22"/>
  <c r="H856" i="22"/>
  <c r="H857" i="22"/>
  <c r="H858" i="22"/>
  <c r="H859" i="22"/>
  <c r="H860" i="22"/>
  <c r="H861" i="22"/>
  <c r="H862" i="22"/>
  <c r="H863" i="22"/>
  <c r="H864" i="22"/>
  <c r="H865" i="22"/>
  <c r="H866" i="22"/>
  <c r="H867" i="22"/>
  <c r="H868" i="22"/>
  <c r="H869" i="22"/>
  <c r="H870" i="22"/>
  <c r="H871" i="22"/>
  <c r="H872" i="22"/>
  <c r="H873" i="22"/>
  <c r="H874" i="22"/>
  <c r="H875" i="22"/>
  <c r="AQ1085" i="4" s="1"/>
  <c r="H876" i="22"/>
  <c r="H877" i="22"/>
  <c r="H878" i="22"/>
  <c r="H879" i="22"/>
  <c r="H880" i="22"/>
  <c r="H881" i="22"/>
  <c r="H882" i="22"/>
  <c r="H883" i="22"/>
  <c r="AQ1086" i="4" s="1"/>
  <c r="H884" i="22"/>
  <c r="H885" i="22"/>
  <c r="H886" i="22"/>
  <c r="H887" i="22"/>
  <c r="H888" i="22"/>
  <c r="H889" i="22"/>
  <c r="AQ1088" i="4" s="1"/>
  <c r="H890" i="22"/>
  <c r="H891" i="22"/>
  <c r="H892" i="22"/>
  <c r="H893" i="22"/>
  <c r="H894" i="22"/>
  <c r="H895" i="22"/>
  <c r="H896" i="22"/>
  <c r="H897" i="22"/>
  <c r="H898" i="22"/>
  <c r="H899" i="22"/>
  <c r="AQ1090" i="4" s="1"/>
  <c r="H900" i="22"/>
  <c r="H901" i="22"/>
  <c r="H902" i="22"/>
  <c r="H903" i="22"/>
  <c r="H904" i="22"/>
  <c r="H905" i="22"/>
  <c r="H906" i="22"/>
  <c r="H907" i="22"/>
  <c r="H908" i="22"/>
  <c r="H909" i="22"/>
  <c r="H910" i="22"/>
  <c r="H911" i="22"/>
  <c r="H912" i="22"/>
  <c r="H913" i="22"/>
  <c r="H914" i="22"/>
  <c r="H915" i="22"/>
  <c r="AQ1093" i="4" s="1"/>
  <c r="H916" i="22"/>
  <c r="H917" i="22"/>
  <c r="H918" i="22"/>
  <c r="H919" i="22"/>
  <c r="H920" i="22"/>
  <c r="H921" i="22"/>
  <c r="H922" i="22"/>
  <c r="H923" i="22"/>
  <c r="H924" i="22"/>
  <c r="H925" i="22"/>
  <c r="H926" i="22"/>
  <c r="H927" i="22"/>
  <c r="H928" i="22"/>
  <c r="H929" i="22"/>
  <c r="H930" i="22"/>
  <c r="H931" i="22"/>
  <c r="H932" i="22"/>
  <c r="H933" i="22"/>
  <c r="H934" i="22"/>
  <c r="H935" i="22"/>
  <c r="H936" i="22"/>
  <c r="H937" i="22"/>
  <c r="H938" i="22"/>
  <c r="H939" i="22"/>
  <c r="H940" i="22"/>
  <c r="H941" i="22"/>
  <c r="H942" i="22"/>
  <c r="H943" i="22"/>
  <c r="H944" i="22"/>
  <c r="H945" i="22"/>
  <c r="H946" i="22"/>
  <c r="H947" i="22"/>
  <c r="H948" i="22"/>
  <c r="H949" i="22"/>
  <c r="H950" i="22"/>
  <c r="H951" i="22"/>
  <c r="H952" i="22"/>
  <c r="H953" i="22"/>
  <c r="H954" i="22"/>
  <c r="H955" i="22"/>
  <c r="H956" i="22"/>
  <c r="H957" i="22"/>
  <c r="H958" i="22"/>
  <c r="H959" i="22"/>
  <c r="H960" i="22"/>
  <c r="H961" i="22"/>
  <c r="H962" i="22"/>
  <c r="H963" i="22"/>
  <c r="H964" i="22"/>
  <c r="H965" i="22"/>
  <c r="H966" i="22"/>
  <c r="H967" i="22"/>
  <c r="H968" i="22"/>
  <c r="F713" i="27" s="1"/>
  <c r="H969" i="22"/>
  <c r="H970" i="22"/>
  <c r="H971" i="22"/>
  <c r="H972" i="22"/>
  <c r="H973" i="22"/>
  <c r="H974" i="22"/>
  <c r="H975" i="22"/>
  <c r="AQ1100" i="4" s="1"/>
  <c r="H976" i="22"/>
  <c r="H977" i="22"/>
  <c r="H978" i="22"/>
  <c r="H979" i="22"/>
  <c r="H980" i="22"/>
  <c r="H981" i="22"/>
  <c r="H982" i="22"/>
  <c r="H983" i="22"/>
  <c r="H984" i="22"/>
  <c r="H985" i="22"/>
  <c r="H986" i="22"/>
  <c r="H987" i="22"/>
  <c r="H988" i="22"/>
  <c r="H989" i="22"/>
  <c r="H990" i="22"/>
  <c r="H991" i="22"/>
  <c r="H992" i="22"/>
  <c r="H993" i="22"/>
  <c r="H994" i="22"/>
  <c r="H995" i="22"/>
  <c r="H996" i="22"/>
  <c r="H997" i="22"/>
  <c r="H998" i="22"/>
  <c r="H999" i="22"/>
  <c r="H1000" i="22"/>
  <c r="H1001" i="22"/>
  <c r="H1002" i="22"/>
  <c r="H1003" i="22"/>
  <c r="H1004" i="22"/>
  <c r="H1005" i="22"/>
  <c r="H1006" i="22"/>
  <c r="H1007" i="22"/>
  <c r="H1008" i="22"/>
  <c r="H1009" i="22"/>
  <c r="AQ1104" i="4" s="1"/>
  <c r="H1010" i="22"/>
  <c r="H1011" i="22"/>
  <c r="H1012" i="22"/>
  <c r="H1013" i="22"/>
  <c r="H1014" i="22"/>
  <c r="H1015" i="22"/>
  <c r="H1016" i="22"/>
  <c r="H1017" i="22"/>
  <c r="H1018" i="22"/>
  <c r="H1019" i="22"/>
  <c r="H1020" i="22"/>
  <c r="H1021" i="22"/>
  <c r="H1022" i="22"/>
  <c r="H1023" i="22"/>
  <c r="H1024" i="22"/>
  <c r="H1025" i="22"/>
  <c r="H1026" i="22"/>
  <c r="H1027" i="22"/>
  <c r="H1028" i="22"/>
  <c r="H1029" i="22"/>
  <c r="H1030" i="22"/>
  <c r="H1031" i="22"/>
  <c r="H1032" i="22"/>
  <c r="H1033" i="22"/>
  <c r="H1034" i="22"/>
  <c r="H1035" i="22"/>
  <c r="H1036" i="22"/>
  <c r="H1037" i="22"/>
  <c r="H1038" i="22"/>
  <c r="H1039" i="22"/>
  <c r="H1040" i="22"/>
  <c r="H1041" i="22"/>
  <c r="H1042" i="22"/>
  <c r="H1043" i="22"/>
  <c r="H1044" i="22"/>
  <c r="H1045" i="22"/>
  <c r="H1046" i="22"/>
  <c r="H1047" i="22"/>
  <c r="AQ1107" i="4" s="1"/>
  <c r="H1048" i="22"/>
  <c r="H1049" i="22"/>
  <c r="H1050" i="22"/>
  <c r="H1051" i="22"/>
  <c r="H1052" i="22"/>
  <c r="H1053" i="22"/>
  <c r="H1054" i="22"/>
  <c r="H1055" i="22"/>
  <c r="H1056" i="22"/>
  <c r="H1057" i="22"/>
  <c r="H1058" i="22"/>
  <c r="H1059" i="22"/>
  <c r="AQ1112" i="4" s="1"/>
  <c r="H1060" i="22"/>
  <c r="H1061" i="22"/>
  <c r="H1062" i="22"/>
  <c r="H1063" i="22"/>
  <c r="AQ1114" i="4" s="1"/>
  <c r="H1064" i="22"/>
  <c r="H1065" i="22"/>
  <c r="H1066" i="22"/>
  <c r="H1067" i="22"/>
  <c r="H1068" i="22"/>
  <c r="H1069" i="22"/>
  <c r="H1070" i="22"/>
  <c r="H1071" i="22"/>
  <c r="H1072" i="22"/>
  <c r="H1073" i="22"/>
  <c r="H1074" i="22"/>
  <c r="H1075" i="22"/>
  <c r="H1076" i="22"/>
  <c r="H1077" i="22"/>
  <c r="H1078" i="22"/>
  <c r="H1079" i="22"/>
  <c r="H1080" i="22"/>
  <c r="H1081" i="22"/>
  <c r="H1082" i="22"/>
  <c r="H1083" i="22"/>
  <c r="H1084" i="22"/>
  <c r="H1085" i="22"/>
  <c r="H1086" i="22"/>
  <c r="H1087" i="22"/>
  <c r="H1088" i="22"/>
  <c r="H1089" i="22"/>
  <c r="H1090" i="22"/>
  <c r="H1091" i="22"/>
  <c r="H1092" i="22"/>
  <c r="H1093" i="22"/>
  <c r="H1094" i="22"/>
  <c r="H1095" i="22"/>
  <c r="H1096" i="22"/>
  <c r="H1097" i="22"/>
  <c r="H1098" i="22"/>
  <c r="H1099" i="22"/>
  <c r="H1100" i="22"/>
  <c r="H1101" i="22"/>
  <c r="H1102" i="22"/>
  <c r="H1103" i="22"/>
  <c r="H1104" i="22"/>
  <c r="H1105" i="22"/>
  <c r="H1106" i="22"/>
  <c r="H1107" i="22"/>
  <c r="H1108" i="22"/>
  <c r="H1109" i="22"/>
  <c r="H1110" i="22"/>
  <c r="H1111" i="22"/>
  <c r="H1112" i="22"/>
  <c r="H1113" i="22"/>
  <c r="H1114" i="22"/>
  <c r="H1115" i="22"/>
  <c r="H1116" i="22"/>
  <c r="H1117" i="22"/>
  <c r="H1118" i="22"/>
  <c r="H1119" i="22"/>
  <c r="H1120" i="22"/>
  <c r="H1121" i="22"/>
  <c r="H1122" i="22"/>
  <c r="H1123" i="22"/>
  <c r="AQ1117" i="4" s="1"/>
  <c r="H1124" i="22"/>
  <c r="H1125" i="22"/>
  <c r="H1126" i="22"/>
  <c r="H1127" i="22"/>
  <c r="H1128" i="22"/>
  <c r="H1129" i="22"/>
  <c r="H1130" i="22"/>
  <c r="H1131" i="22"/>
  <c r="H1132" i="22"/>
  <c r="H1133" i="22"/>
  <c r="H1134" i="22"/>
  <c r="H1135" i="22"/>
  <c r="H1136" i="22"/>
  <c r="H1137" i="22"/>
  <c r="H1138" i="22"/>
  <c r="H1139" i="22"/>
  <c r="H1140" i="22"/>
  <c r="H1141" i="22"/>
  <c r="H1142" i="22"/>
  <c r="H1143" i="22"/>
  <c r="H1144" i="22"/>
  <c r="H1145" i="22"/>
  <c r="H1146" i="22"/>
  <c r="H1147" i="22"/>
  <c r="H1148" i="22"/>
  <c r="H1149" i="22"/>
  <c r="H1150" i="22"/>
  <c r="H1151" i="22"/>
  <c r="H1152" i="22"/>
  <c r="H1153" i="22"/>
  <c r="H1154" i="22"/>
  <c r="H1155" i="22"/>
  <c r="H1156" i="22"/>
  <c r="H1157" i="22"/>
  <c r="H1158" i="22"/>
  <c r="H1159" i="22"/>
  <c r="H1160" i="22"/>
  <c r="H1161" i="22"/>
  <c r="H1162" i="22"/>
  <c r="H1163" i="22"/>
  <c r="AQ1123" i="4" s="1"/>
  <c r="H1164" i="22"/>
  <c r="H1165" i="22"/>
  <c r="H1166" i="22"/>
  <c r="H1167" i="22"/>
  <c r="H1168" i="22"/>
  <c r="H1169" i="22"/>
  <c r="H1170" i="22"/>
  <c r="H1171" i="22"/>
  <c r="H1172" i="22"/>
  <c r="H1173" i="22"/>
  <c r="H1174" i="22"/>
  <c r="H1175" i="22"/>
  <c r="H1176" i="22"/>
  <c r="H1177" i="22"/>
  <c r="H1178" i="22"/>
  <c r="H1179" i="22"/>
  <c r="H1180" i="22"/>
  <c r="H1181" i="22"/>
  <c r="H1182" i="22"/>
  <c r="H1183" i="22"/>
  <c r="H1184" i="22"/>
  <c r="H1185" i="22"/>
  <c r="H1186" i="22"/>
  <c r="F779" i="27" s="1"/>
  <c r="H1187" i="22"/>
  <c r="H1188" i="22"/>
  <c r="H1189" i="22"/>
  <c r="H1190" i="22"/>
  <c r="H1191" i="22"/>
  <c r="H1192" i="22"/>
  <c r="H1193" i="22"/>
  <c r="H1194" i="22"/>
  <c r="H1195" i="22"/>
  <c r="H1196" i="22"/>
  <c r="H1197" i="22"/>
  <c r="H1198" i="22"/>
  <c r="H1199" i="22"/>
  <c r="H1200" i="22"/>
  <c r="H1201" i="22"/>
  <c r="H1202" i="22"/>
  <c r="H1203" i="22"/>
  <c r="H1204" i="22"/>
  <c r="H1205" i="22"/>
  <c r="H1206" i="22"/>
  <c r="H1207" i="22"/>
  <c r="H1208" i="22"/>
  <c r="H1209" i="22"/>
  <c r="H1210" i="22"/>
  <c r="H1211" i="22"/>
  <c r="H1212" i="22"/>
  <c r="H1213" i="22"/>
  <c r="H1214" i="22"/>
  <c r="H1215" i="22"/>
  <c r="H1216" i="22"/>
  <c r="H1217" i="22"/>
  <c r="H1218" i="22"/>
  <c r="H1219" i="22"/>
  <c r="H1220" i="22"/>
  <c r="H1221" i="22"/>
  <c r="H1222" i="22"/>
  <c r="H1223" i="22"/>
  <c r="H1224" i="22"/>
  <c r="H1225" i="22"/>
  <c r="H1226" i="22"/>
  <c r="H1227" i="22"/>
  <c r="H1228" i="22"/>
  <c r="H1229" i="22"/>
  <c r="H1230" i="22"/>
  <c r="H1231" i="22"/>
  <c r="H1232" i="22"/>
  <c r="H1233" i="22"/>
  <c r="H1234" i="22"/>
  <c r="H1235" i="22"/>
  <c r="H1236" i="22"/>
  <c r="H1237" i="22"/>
  <c r="H1238" i="22"/>
  <c r="H1239" i="22"/>
  <c r="H1240" i="22"/>
  <c r="H1241" i="22"/>
  <c r="H1242" i="22"/>
  <c r="H1243" i="22"/>
  <c r="H1244" i="22"/>
  <c r="H1245" i="22"/>
  <c r="H1246" i="22"/>
  <c r="H1247" i="22"/>
  <c r="H1248" i="22"/>
  <c r="H1249" i="22"/>
  <c r="H1250" i="22"/>
  <c r="H1251" i="22"/>
  <c r="H1252" i="22"/>
  <c r="H1253" i="22"/>
  <c r="H1254" i="22"/>
  <c r="H1255" i="22"/>
  <c r="H1256" i="22"/>
  <c r="H1257" i="22"/>
  <c r="H1258" i="22"/>
  <c r="H1259" i="22"/>
  <c r="H1260" i="22"/>
  <c r="H1261" i="22"/>
  <c r="F715" i="27" s="1"/>
  <c r="H1262" i="22"/>
  <c r="H1263" i="22"/>
  <c r="H1264" i="22"/>
  <c r="H1265" i="22"/>
  <c r="H1266" i="22"/>
  <c r="H1267" i="22"/>
  <c r="H1268" i="22"/>
  <c r="H1269" i="22"/>
  <c r="H1270" i="22"/>
  <c r="H1271" i="22"/>
  <c r="H1272" i="22"/>
  <c r="H1273" i="22"/>
  <c r="H1274" i="22"/>
  <c r="H1275" i="22"/>
  <c r="H1276" i="22"/>
  <c r="H1277" i="22"/>
  <c r="H1278" i="22"/>
  <c r="H1279" i="22"/>
  <c r="H1280" i="22"/>
  <c r="H1281" i="22"/>
  <c r="H1282" i="22"/>
  <c r="H1283" i="22"/>
  <c r="H1284" i="22"/>
  <c r="H1285" i="22"/>
  <c r="H1286" i="22"/>
  <c r="H1287" i="22"/>
  <c r="H1288" i="22"/>
  <c r="H1289" i="22"/>
  <c r="H1290" i="22"/>
  <c r="H1291" i="22"/>
  <c r="H1292" i="22"/>
  <c r="H1293" i="22"/>
  <c r="H1294" i="22"/>
  <c r="H1295" i="22"/>
  <c r="H1296" i="22"/>
  <c r="H1297" i="22"/>
  <c r="H1298" i="22"/>
  <c r="H1299" i="22"/>
  <c r="H1300" i="22"/>
  <c r="H1301" i="22"/>
  <c r="H1302" i="22"/>
  <c r="H1303" i="22"/>
  <c r="H1304" i="22"/>
  <c r="H1305" i="22"/>
  <c r="H1306" i="22"/>
  <c r="H1307" i="22"/>
  <c r="H1308" i="22"/>
  <c r="H1309" i="22"/>
  <c r="H1310" i="22"/>
  <c r="H1311" i="22"/>
  <c r="H1312" i="22"/>
  <c r="H1313" i="22"/>
  <c r="H1314" i="22"/>
  <c r="H1315" i="22"/>
  <c r="H1316" i="22"/>
  <c r="H1317" i="22"/>
  <c r="H1318" i="22"/>
  <c r="H1319" i="22"/>
  <c r="H1320" i="22"/>
  <c r="H1321" i="22"/>
  <c r="H1322" i="22"/>
  <c r="H1323" i="22"/>
  <c r="H1324" i="22"/>
  <c r="H1325" i="22"/>
  <c r="H1326" i="22"/>
  <c r="H1327" i="22"/>
  <c r="H1328" i="22"/>
  <c r="H1329" i="22"/>
  <c r="H1330" i="22"/>
  <c r="H1331" i="22"/>
  <c r="H1332" i="22"/>
  <c r="H1333" i="22"/>
  <c r="H1334" i="22"/>
  <c r="H1335" i="22"/>
  <c r="H1336" i="22"/>
  <c r="H1337" i="22"/>
  <c r="H1338" i="22"/>
  <c r="H1339" i="22"/>
  <c r="H1340" i="22"/>
  <c r="H1341" i="22"/>
  <c r="H1342" i="22"/>
  <c r="H1343" i="22"/>
  <c r="H1344" i="22"/>
  <c r="H1345" i="22"/>
  <c r="H1346" i="22"/>
  <c r="H1347" i="22"/>
  <c r="H1348" i="22"/>
  <c r="H1349" i="22"/>
  <c r="H1350" i="22"/>
  <c r="H1351" i="22"/>
  <c r="H1352" i="22"/>
  <c r="H1353" i="22"/>
  <c r="H1354" i="22"/>
  <c r="H1355" i="22"/>
  <c r="H1356" i="22"/>
  <c r="H1357" i="22"/>
  <c r="H1358" i="22"/>
  <c r="H1359" i="22"/>
  <c r="H1360" i="22"/>
  <c r="H1361" i="22"/>
  <c r="H1362" i="22"/>
  <c r="H1363" i="22"/>
  <c r="H1364" i="22"/>
  <c r="H1365" i="22"/>
  <c r="H1366" i="22"/>
  <c r="H1367" i="22"/>
  <c r="H1368" i="22"/>
  <c r="H1369" i="22"/>
  <c r="H1370" i="22"/>
  <c r="H1371" i="22"/>
  <c r="H1372" i="22"/>
  <c r="H1373" i="22"/>
  <c r="H1374" i="22"/>
  <c r="H1375" i="22"/>
  <c r="H1376" i="22"/>
  <c r="H1377" i="22"/>
  <c r="H1378" i="22"/>
  <c r="H1379" i="22"/>
  <c r="H1380" i="22"/>
  <c r="H1381" i="22"/>
  <c r="H1382" i="22"/>
  <c r="H1383" i="22"/>
  <c r="H1384" i="22"/>
  <c r="H1385" i="22"/>
  <c r="H1386" i="22"/>
  <c r="H1387" i="22"/>
  <c r="H1388" i="22"/>
  <c r="H1389" i="22"/>
  <c r="H1390" i="22"/>
  <c r="H1391" i="22"/>
  <c r="H1392" i="22"/>
  <c r="H1393" i="22"/>
  <c r="H1394" i="22"/>
  <c r="H1395" i="22"/>
  <c r="H1396" i="22"/>
  <c r="H1397" i="22"/>
  <c r="H1398" i="22"/>
  <c r="H1399" i="22"/>
  <c r="H1400" i="22"/>
  <c r="H1401" i="22"/>
  <c r="H1402" i="22"/>
  <c r="H1403" i="22"/>
  <c r="H1404" i="22"/>
  <c r="H1405" i="22"/>
  <c r="H1406" i="22"/>
  <c r="H1407" i="22"/>
  <c r="H1408" i="22"/>
  <c r="H1409" i="22"/>
  <c r="H1410" i="22"/>
  <c r="H1411" i="22"/>
  <c r="H1412" i="22"/>
  <c r="H1413" i="22"/>
  <c r="H1414" i="22"/>
  <c r="H1415" i="22"/>
  <c r="H1416" i="22"/>
  <c r="H1417" i="22"/>
  <c r="H1418" i="22"/>
  <c r="H1419" i="22"/>
  <c r="H1420" i="22"/>
  <c r="H1421" i="22"/>
  <c r="H1422" i="22"/>
  <c r="H1423" i="22"/>
  <c r="H1424" i="22"/>
  <c r="H1425" i="22"/>
  <c r="H1426" i="22"/>
  <c r="H1427" i="22"/>
  <c r="H1428" i="22"/>
  <c r="H1429" i="22"/>
  <c r="H1430" i="22"/>
  <c r="H1431" i="22"/>
  <c r="H1432" i="22"/>
  <c r="H1433" i="22"/>
  <c r="H1434" i="22"/>
  <c r="H1435" i="22"/>
  <c r="H1436" i="22"/>
  <c r="H1437" i="22"/>
  <c r="H1438" i="22"/>
  <c r="H1439" i="22"/>
  <c r="H1440" i="22"/>
  <c r="H1441" i="22"/>
  <c r="H1442" i="22"/>
  <c r="H1443" i="22"/>
  <c r="H1444" i="22"/>
  <c r="H1445" i="22"/>
  <c r="H1446" i="22"/>
  <c r="H1447" i="22"/>
  <c r="H1448" i="22"/>
  <c r="H1449" i="22"/>
  <c r="H1450" i="22"/>
  <c r="H1451" i="22"/>
  <c r="H1452" i="22"/>
  <c r="H1453" i="22"/>
  <c r="H1454" i="22"/>
  <c r="H1455" i="22"/>
  <c r="H1456" i="22"/>
  <c r="H1457" i="22"/>
  <c r="H1458" i="22"/>
  <c r="H1459" i="22"/>
  <c r="H1460" i="22"/>
  <c r="H1461" i="22"/>
  <c r="H1462" i="22"/>
  <c r="H1463" i="22"/>
  <c r="H1464" i="22"/>
  <c r="H1465" i="22"/>
  <c r="H1466" i="22"/>
  <c r="H1467" i="22"/>
  <c r="H1468" i="22"/>
  <c r="H1469" i="22"/>
  <c r="H1470" i="22"/>
  <c r="H1471" i="22"/>
  <c r="H1472" i="22"/>
  <c r="H1473" i="22"/>
  <c r="H1474" i="22"/>
  <c r="H1475" i="22"/>
  <c r="H1476" i="22"/>
  <c r="H1477" i="22"/>
  <c r="H1478" i="22"/>
  <c r="H1479" i="22"/>
  <c r="H1480" i="22"/>
  <c r="H1481" i="22"/>
  <c r="H1482" i="22"/>
  <c r="H1483" i="22"/>
  <c r="H1484" i="22"/>
  <c r="H1485" i="22"/>
  <c r="H1486" i="22"/>
  <c r="H1487" i="22"/>
  <c r="H1488" i="22"/>
  <c r="H1489" i="22"/>
  <c r="H1490" i="22"/>
  <c r="H1491" i="22"/>
  <c r="H1492" i="22"/>
  <c r="H1493" i="22"/>
  <c r="H1494" i="22"/>
  <c r="H1495" i="22"/>
  <c r="H1496" i="22"/>
  <c r="H1497" i="22"/>
  <c r="H1498" i="22"/>
  <c r="H1499" i="22"/>
  <c r="H1500" i="22"/>
  <c r="H1501" i="22"/>
  <c r="H1502" i="22"/>
  <c r="H1503" i="22"/>
  <c r="H1504" i="22"/>
  <c r="H1505" i="22"/>
  <c r="H1506" i="22"/>
  <c r="H1507" i="22"/>
  <c r="H1508" i="22"/>
  <c r="H1509" i="22"/>
  <c r="H1510" i="22"/>
  <c r="H1511" i="22"/>
  <c r="H1512" i="22"/>
  <c r="H1513" i="22"/>
  <c r="H1514" i="22"/>
  <c r="H1515" i="22"/>
  <c r="H1516" i="22"/>
  <c r="H1517" i="22"/>
  <c r="H1518" i="22"/>
  <c r="H1519" i="22"/>
  <c r="H1520" i="22"/>
  <c r="H1521" i="22"/>
  <c r="H1522" i="22"/>
  <c r="H1523" i="22"/>
  <c r="H1524" i="22"/>
  <c r="H1525" i="22"/>
  <c r="H1526" i="22"/>
  <c r="H1527" i="22"/>
  <c r="H1528" i="22"/>
  <c r="H1529" i="22"/>
  <c r="H1530" i="22"/>
  <c r="H1531" i="22"/>
  <c r="H1532" i="22"/>
  <c r="H1533" i="22"/>
  <c r="H1534" i="22"/>
  <c r="H1535" i="22"/>
  <c r="H1536" i="22"/>
  <c r="H1537" i="22"/>
  <c r="H1538" i="22"/>
  <c r="H1539" i="22"/>
  <c r="H1540" i="22"/>
  <c r="H1541" i="22"/>
  <c r="H1542" i="22"/>
  <c r="H1543" i="22"/>
  <c r="H1544" i="22"/>
  <c r="H1545" i="22"/>
  <c r="H1546" i="22"/>
  <c r="H1547" i="22"/>
  <c r="H1548" i="22"/>
  <c r="H1549" i="22"/>
  <c r="H1550" i="22"/>
  <c r="H1551" i="22"/>
  <c r="H1552" i="22"/>
  <c r="H1553" i="22"/>
  <c r="H1554" i="22"/>
  <c r="H1555" i="22"/>
  <c r="H1556" i="22"/>
  <c r="H1557" i="22"/>
  <c r="H1558" i="22"/>
  <c r="H1559" i="22"/>
  <c r="H1560" i="22"/>
  <c r="H1561" i="22"/>
  <c r="H1562" i="22"/>
  <c r="H1563" i="22"/>
  <c r="H1564" i="22"/>
  <c r="H1565" i="22"/>
  <c r="H1566" i="22"/>
  <c r="H1567" i="22"/>
  <c r="H1568" i="22"/>
  <c r="H1569" i="22"/>
  <c r="H1570" i="22"/>
  <c r="H1571" i="22"/>
  <c r="H1572" i="22"/>
  <c r="H1573" i="22"/>
  <c r="H1574" i="22"/>
  <c r="H1575" i="22"/>
  <c r="H1576" i="22"/>
  <c r="H1577" i="22"/>
  <c r="H1578" i="22"/>
  <c r="H1579" i="22"/>
  <c r="H1580" i="22"/>
  <c r="H1581" i="22"/>
  <c r="H1582" i="22"/>
  <c r="H1583" i="22"/>
  <c r="H1584" i="22"/>
  <c r="H1585" i="22"/>
  <c r="H1586" i="22"/>
  <c r="H1587" i="22"/>
  <c r="H1588" i="22"/>
  <c r="H1589" i="22"/>
  <c r="H1590" i="22"/>
  <c r="H1591" i="22"/>
  <c r="H1592" i="22"/>
  <c r="H1593" i="22"/>
  <c r="H1594" i="22"/>
  <c r="H1595" i="22"/>
  <c r="H1596" i="22"/>
  <c r="H1597" i="22"/>
  <c r="H1598" i="22"/>
  <c r="H1599" i="22"/>
  <c r="H1600" i="22"/>
  <c r="H1601" i="22"/>
  <c r="H1602" i="22"/>
  <c r="H1603" i="22"/>
  <c r="H1604" i="22"/>
  <c r="H1605" i="22"/>
  <c r="H1606" i="22"/>
  <c r="H1607" i="22"/>
  <c r="H1608" i="22"/>
  <c r="H1609" i="22"/>
  <c r="H1610" i="22"/>
  <c r="H1611" i="22"/>
  <c r="H1612" i="22"/>
  <c r="H1613" i="22"/>
  <c r="H1614" i="22"/>
  <c r="H1615" i="22"/>
  <c r="H1616" i="22"/>
  <c r="H1617" i="22"/>
  <c r="H1618" i="22"/>
  <c r="H1619" i="22"/>
  <c r="H1620" i="22"/>
  <c r="H1621" i="22"/>
  <c r="H1622" i="22"/>
  <c r="H1623" i="22"/>
  <c r="H1624" i="22"/>
  <c r="H1625" i="22"/>
  <c r="H1626" i="22"/>
  <c r="H1627" i="22"/>
  <c r="H1628" i="22"/>
  <c r="H1629" i="22"/>
  <c r="H1630" i="22"/>
  <c r="H1631" i="22"/>
  <c r="H1632" i="22"/>
  <c r="H1633" i="22"/>
  <c r="H1634" i="22"/>
  <c r="H1635" i="22"/>
  <c r="H1636" i="22"/>
  <c r="H1637" i="22"/>
  <c r="H1638" i="22"/>
  <c r="H1639" i="22"/>
  <c r="H1640" i="22"/>
  <c r="H1641" i="22"/>
  <c r="H1642" i="22"/>
  <c r="H1643" i="22"/>
  <c r="H1644" i="22"/>
  <c r="H1645" i="22"/>
  <c r="H1646" i="22"/>
  <c r="H1647" i="22"/>
  <c r="H1648" i="22"/>
  <c r="H1649" i="22"/>
  <c r="H1650" i="22"/>
  <c r="H1651" i="22"/>
  <c r="H1652" i="22"/>
  <c r="H1653" i="22"/>
  <c r="H1654" i="22"/>
  <c r="H1655" i="22"/>
  <c r="H1656" i="22"/>
  <c r="H1657" i="22"/>
  <c r="H1658" i="22"/>
  <c r="H1659" i="22"/>
  <c r="H1660" i="22"/>
  <c r="H1661" i="22"/>
  <c r="H1662" i="22"/>
  <c r="H1663" i="22"/>
  <c r="H1664" i="22"/>
  <c r="H1665" i="22"/>
  <c r="H1666" i="22"/>
  <c r="H1667" i="22"/>
  <c r="H1668" i="22"/>
  <c r="H1669" i="22"/>
  <c r="H1670" i="22"/>
  <c r="H1671" i="22"/>
  <c r="H1672" i="22"/>
  <c r="H1673" i="22"/>
  <c r="H1674" i="22"/>
  <c r="H1675" i="22"/>
  <c r="H1676" i="22"/>
  <c r="H1677" i="22"/>
  <c r="H1678" i="22"/>
  <c r="H1679" i="22"/>
  <c r="H1680" i="22"/>
  <c r="H1681" i="22"/>
  <c r="H1682" i="22"/>
  <c r="H1683" i="22"/>
  <c r="H1684" i="22"/>
  <c r="H1685" i="22"/>
  <c r="H1686" i="22"/>
  <c r="H1687" i="22"/>
  <c r="H1688" i="22"/>
  <c r="H1689" i="22"/>
  <c r="H1690" i="22"/>
  <c r="H1691" i="22"/>
  <c r="H1692" i="22"/>
  <c r="H1693" i="22"/>
  <c r="H1694" i="22"/>
  <c r="H1695" i="22"/>
  <c r="H1696" i="22"/>
  <c r="H1697" i="22"/>
  <c r="H1698" i="22"/>
  <c r="H1699" i="22"/>
  <c r="H1700" i="22"/>
  <c r="H1701" i="22"/>
  <c r="H1702" i="22"/>
  <c r="H1703" i="22"/>
  <c r="H1704" i="22"/>
  <c r="H1705" i="22"/>
  <c r="H1706" i="22"/>
  <c r="H1707" i="22"/>
  <c r="H1708" i="22"/>
  <c r="H1709" i="22"/>
  <c r="H1710" i="22"/>
  <c r="H1711" i="22"/>
  <c r="H1712" i="22"/>
  <c r="H1713" i="22"/>
  <c r="H1714" i="22"/>
  <c r="H1715" i="22"/>
  <c r="H1716" i="22"/>
  <c r="H1717" i="22"/>
  <c r="H1718" i="22"/>
  <c r="H1719" i="22"/>
  <c r="H1720" i="22"/>
  <c r="H1721" i="22"/>
  <c r="H1722" i="22"/>
  <c r="H1723" i="22"/>
  <c r="H1724" i="22"/>
  <c r="H1725" i="22"/>
  <c r="H1726" i="22"/>
  <c r="H1727" i="22"/>
  <c r="H1728" i="22"/>
  <c r="H1729" i="22"/>
  <c r="H1730" i="22"/>
  <c r="H1731" i="22"/>
  <c r="H1732" i="22"/>
  <c r="H1733" i="22"/>
  <c r="H1734" i="22"/>
  <c r="H1735" i="22"/>
  <c r="H1736" i="22"/>
  <c r="H1737" i="22"/>
  <c r="H1738" i="22"/>
  <c r="H1739" i="22"/>
  <c r="H1740" i="22"/>
  <c r="H1741" i="22"/>
  <c r="H1742" i="22"/>
  <c r="H1743" i="22"/>
  <c r="H1744" i="22"/>
  <c r="H1745" i="22"/>
  <c r="H1746" i="22"/>
  <c r="H1747" i="22"/>
  <c r="H1748" i="22"/>
  <c r="H1749" i="22"/>
  <c r="H1750" i="22"/>
  <c r="H1751" i="22"/>
  <c r="H1752" i="22"/>
  <c r="H1753" i="22"/>
  <c r="H1754" i="22"/>
  <c r="H1755" i="22"/>
  <c r="H1756" i="22"/>
  <c r="H1757" i="22"/>
  <c r="H1758" i="22"/>
  <c r="H1759" i="22"/>
  <c r="H1760" i="22"/>
  <c r="H1761" i="22"/>
  <c r="H1762" i="22"/>
  <c r="H1763" i="22"/>
  <c r="H1764" i="22"/>
  <c r="H1765" i="22"/>
  <c r="H1766" i="22"/>
  <c r="H1767" i="22"/>
  <c r="H1768" i="22"/>
  <c r="H1769" i="22"/>
  <c r="H1770" i="22"/>
  <c r="H1771" i="22"/>
  <c r="H1772" i="22"/>
  <c r="H1773" i="22"/>
  <c r="H1774" i="22"/>
  <c r="H1775" i="22"/>
  <c r="H1776" i="22"/>
  <c r="H1777" i="22"/>
  <c r="H1778" i="22"/>
  <c r="H1779" i="22"/>
  <c r="H1780" i="22"/>
  <c r="H1781" i="22"/>
  <c r="H1782" i="22"/>
  <c r="H1783" i="22"/>
  <c r="H1784" i="22"/>
  <c r="H1785" i="22"/>
  <c r="H1786" i="22"/>
  <c r="H1787" i="22"/>
  <c r="H1788" i="22"/>
  <c r="H1789" i="22"/>
  <c r="H1790" i="22"/>
  <c r="H1791" i="22"/>
  <c r="H1792" i="22"/>
  <c r="H1793" i="22"/>
  <c r="H1794" i="22"/>
  <c r="H1795" i="22"/>
  <c r="H1796" i="22"/>
  <c r="H1797" i="22"/>
  <c r="H1798" i="22"/>
  <c r="H1799" i="22"/>
  <c r="H1800" i="22"/>
  <c r="H1801" i="22"/>
  <c r="H1802" i="22"/>
  <c r="H1803" i="22"/>
  <c r="H1804" i="22"/>
  <c r="H1805" i="22"/>
  <c r="H1806" i="22"/>
  <c r="H1807" i="22"/>
  <c r="H1808" i="22"/>
  <c r="H1809" i="22"/>
  <c r="H1810" i="22"/>
  <c r="H1811" i="22"/>
  <c r="H1812" i="22"/>
  <c r="H1813" i="22"/>
  <c r="H1814" i="22"/>
  <c r="H1815" i="22"/>
  <c r="H1816" i="22"/>
  <c r="H1817" i="22"/>
  <c r="H1818" i="22"/>
  <c r="H1819" i="22"/>
  <c r="H1820" i="22"/>
  <c r="H1821" i="22"/>
  <c r="H1822" i="22"/>
  <c r="H1823" i="22"/>
  <c r="H1824" i="22"/>
  <c r="H1825" i="22"/>
  <c r="H1826" i="22"/>
  <c r="H1827" i="22"/>
  <c r="H1828" i="22"/>
  <c r="H1829" i="22"/>
  <c r="H1830" i="22"/>
  <c r="H1831" i="22"/>
  <c r="H1832" i="22"/>
  <c r="H1833" i="22"/>
  <c r="H1834" i="22"/>
  <c r="H1835" i="22"/>
  <c r="H1836" i="22"/>
  <c r="H1837" i="22"/>
  <c r="H1838" i="22"/>
  <c r="H1839" i="22"/>
  <c r="H1840" i="22"/>
  <c r="H1841" i="22"/>
  <c r="H1842" i="22"/>
  <c r="H1843" i="22"/>
  <c r="H1844" i="22"/>
  <c r="H1845" i="22"/>
  <c r="H1846" i="22"/>
  <c r="H1847" i="22"/>
  <c r="H1848" i="22"/>
  <c r="H1849" i="22"/>
  <c r="H1850" i="22"/>
  <c r="H1851" i="22"/>
  <c r="H1852" i="22"/>
  <c r="H1853" i="22"/>
  <c r="H1854" i="22"/>
  <c r="H1855" i="22"/>
  <c r="H1856" i="22"/>
  <c r="H1857" i="22"/>
  <c r="H1858" i="22"/>
  <c r="H1859" i="22"/>
  <c r="H1860" i="22"/>
  <c r="H1861" i="22"/>
  <c r="H1862" i="22"/>
  <c r="H1863" i="22"/>
  <c r="H1864" i="22"/>
  <c r="H1865" i="22"/>
  <c r="H1866" i="22"/>
  <c r="H1867" i="22"/>
  <c r="H1868" i="22"/>
  <c r="H1869" i="22"/>
  <c r="H1870" i="22"/>
  <c r="H1871" i="22"/>
  <c r="H1872" i="22"/>
  <c r="H1873" i="22"/>
  <c r="H1874" i="22"/>
  <c r="H1875" i="22"/>
  <c r="H1876" i="22"/>
  <c r="H1877" i="22"/>
  <c r="H1878" i="22"/>
  <c r="H1879" i="22"/>
  <c r="H1880" i="22"/>
  <c r="H1881" i="22"/>
  <c r="H1882" i="22"/>
  <c r="H1883" i="22"/>
  <c r="H1884" i="22"/>
  <c r="H1885" i="22"/>
  <c r="H1886" i="22"/>
  <c r="H1887" i="22"/>
  <c r="H1888" i="22"/>
  <c r="H1889" i="22"/>
  <c r="H1890" i="22"/>
  <c r="F717" i="27" s="1"/>
  <c r="H1891" i="22"/>
  <c r="H1892" i="22"/>
  <c r="H1893" i="22"/>
  <c r="H1894" i="22"/>
  <c r="H1895" i="22"/>
  <c r="H1896" i="22"/>
  <c r="H1897" i="22"/>
  <c r="H1898" i="22"/>
  <c r="H1899" i="22"/>
  <c r="H1900" i="22"/>
  <c r="H1901" i="22"/>
  <c r="H1902" i="22"/>
  <c r="H1903" i="22"/>
  <c r="H1904" i="22"/>
  <c r="H1905" i="22"/>
  <c r="H1906" i="22"/>
  <c r="H1907" i="22"/>
  <c r="H1908" i="22"/>
  <c r="H1909" i="22"/>
  <c r="H1910" i="22"/>
  <c r="H1911" i="22"/>
  <c r="H1912" i="22"/>
  <c r="H1913" i="22"/>
  <c r="H1914" i="22"/>
  <c r="H1915" i="22"/>
  <c r="H1916" i="22"/>
  <c r="H1917" i="22"/>
  <c r="H1918" i="22"/>
  <c r="H1919" i="22"/>
  <c r="H1920" i="22"/>
  <c r="H1921" i="22"/>
  <c r="H1922" i="22"/>
  <c r="H1923" i="22"/>
  <c r="H1924" i="22"/>
  <c r="H1925" i="22"/>
  <c r="H1926" i="22"/>
  <c r="H1927" i="22"/>
  <c r="H1928" i="22"/>
  <c r="H1929" i="22"/>
  <c r="H1930" i="22"/>
  <c r="H1931" i="22"/>
  <c r="H1932" i="22"/>
  <c r="H1933" i="22"/>
  <c r="H1934" i="22"/>
  <c r="H1935" i="22"/>
  <c r="H1936" i="22"/>
  <c r="H1937" i="22"/>
  <c r="F603" i="27" s="1"/>
  <c r="H1938" i="22"/>
  <c r="H1939" i="22"/>
  <c r="H1940" i="22"/>
  <c r="H1941" i="22"/>
  <c r="H1942" i="22"/>
  <c r="H1943" i="22"/>
  <c r="H1944" i="22"/>
  <c r="H1945" i="22"/>
  <c r="H1946" i="22"/>
  <c r="H1947" i="22"/>
  <c r="H1948" i="22"/>
  <c r="H1949" i="22"/>
  <c r="H1950" i="22"/>
  <c r="H1951" i="22"/>
  <c r="H1952" i="22"/>
  <c r="H1953" i="22"/>
  <c r="H1954" i="22"/>
  <c r="H1955" i="22"/>
  <c r="H1956" i="22"/>
  <c r="H1957" i="22"/>
  <c r="H1958" i="22"/>
  <c r="H1959" i="22"/>
  <c r="H1960" i="22"/>
  <c r="H1961" i="22"/>
  <c r="H1962" i="22"/>
  <c r="H1963" i="22"/>
  <c r="H1964" i="22"/>
  <c r="H1965" i="22"/>
  <c r="H1966" i="22"/>
  <c r="H1967" i="22"/>
  <c r="H1968" i="22"/>
  <c r="H1969" i="22"/>
  <c r="H1970" i="22"/>
  <c r="H1971" i="22"/>
  <c r="H1972" i="22"/>
  <c r="H1973" i="22"/>
  <c r="H1974" i="22"/>
  <c r="H1975" i="22"/>
  <c r="H1976" i="22"/>
  <c r="H1977" i="22"/>
  <c r="H1978" i="22"/>
  <c r="H1979" i="22"/>
  <c r="H1980" i="22"/>
  <c r="H1981" i="22"/>
  <c r="H1982" i="22"/>
  <c r="H1983" i="22"/>
  <c r="H1984" i="22"/>
  <c r="H1985" i="22"/>
  <c r="H1986" i="22"/>
  <c r="H1987" i="22"/>
  <c r="H1988" i="22"/>
  <c r="H1989" i="22"/>
  <c r="H1990" i="22"/>
  <c r="H1991" i="22"/>
  <c r="H1992" i="22"/>
  <c r="H1993" i="22"/>
  <c r="H1994" i="22"/>
  <c r="H1995" i="22"/>
  <c r="H1996" i="22"/>
  <c r="H1997" i="22"/>
  <c r="H1998" i="22"/>
  <c r="H1999" i="22"/>
  <c r="H2000" i="22"/>
  <c r="H2001" i="22"/>
  <c r="H2002" i="22"/>
  <c r="H2003" i="22"/>
  <c r="H2004" i="22"/>
  <c r="H2005" i="22"/>
  <c r="F718" i="27" s="1"/>
  <c r="H2006" i="22"/>
  <c r="H2007" i="22"/>
  <c r="H2008" i="22"/>
  <c r="H2009" i="22"/>
  <c r="H2010" i="22"/>
  <c r="F719" i="27" s="1"/>
  <c r="H2011" i="22"/>
  <c r="H2012" i="22"/>
  <c r="H2013" i="22"/>
  <c r="H2014" i="22"/>
  <c r="H2015" i="22"/>
  <c r="H2016" i="22"/>
  <c r="H2017" i="22"/>
  <c r="H2018" i="22"/>
  <c r="H2019" i="22"/>
  <c r="H2020" i="22"/>
  <c r="H2021" i="22"/>
  <c r="H2022" i="22"/>
  <c r="H2023" i="22"/>
  <c r="H2024" i="22"/>
  <c r="H2025" i="22"/>
  <c r="H2026" i="22"/>
  <c r="H2027" i="22"/>
  <c r="H2028" i="22"/>
  <c r="H2029" i="22"/>
  <c r="H2030" i="22"/>
  <c r="H2031" i="22"/>
  <c r="H2032" i="22"/>
  <c r="H2033" i="22"/>
  <c r="H2034" i="22"/>
  <c r="H2035" i="22"/>
  <c r="H2036" i="22"/>
  <c r="H2037" i="22"/>
  <c r="H2038" i="22"/>
  <c r="H2039" i="22"/>
  <c r="H2040" i="22"/>
  <c r="H2041" i="22"/>
  <c r="H2042" i="22"/>
  <c r="H2043" i="22"/>
  <c r="H2044" i="22"/>
  <c r="H2045" i="22"/>
  <c r="H2046" i="22"/>
  <c r="H2047" i="22"/>
  <c r="H2048" i="22"/>
  <c r="H2049" i="22"/>
  <c r="H2050" i="22"/>
  <c r="H2051" i="22"/>
  <c r="H2052" i="22"/>
  <c r="H2053" i="22"/>
  <c r="H2054" i="22"/>
  <c r="H2055" i="22"/>
  <c r="H2056" i="22"/>
  <c r="H2057" i="22"/>
  <c r="H2058" i="22"/>
  <c r="H2059" i="22"/>
  <c r="H2060" i="22"/>
  <c r="H2061" i="22"/>
  <c r="H2062" i="22"/>
  <c r="H2063" i="22"/>
  <c r="H2064" i="22"/>
  <c r="H2065" i="22"/>
  <c r="H2066" i="22"/>
  <c r="H2067" i="22"/>
  <c r="H2068" i="22"/>
  <c r="H2069" i="22"/>
  <c r="H2070" i="22"/>
  <c r="H2071" i="22"/>
  <c r="H2072" i="22"/>
  <c r="H2073" i="22"/>
  <c r="H2074" i="22"/>
  <c r="H2075" i="22"/>
  <c r="H2076" i="22"/>
  <c r="H2077" i="22"/>
  <c r="H2078" i="22"/>
  <c r="H2079" i="22"/>
  <c r="H2080" i="22"/>
  <c r="H2081" i="22"/>
  <c r="H2082" i="22"/>
  <c r="H2083" i="22"/>
  <c r="H2084" i="22"/>
  <c r="H2085" i="22"/>
  <c r="H2086" i="22"/>
  <c r="H2087" i="22"/>
  <c r="H2088" i="22"/>
  <c r="H2089" i="22"/>
  <c r="H2090" i="22"/>
  <c r="H2091" i="22"/>
  <c r="H2092" i="22"/>
  <c r="H2093" i="22"/>
  <c r="H2094" i="22"/>
  <c r="H2095" i="22"/>
  <c r="H2096" i="22"/>
  <c r="H2097" i="22"/>
  <c r="H2098" i="22"/>
  <c r="H2099" i="22"/>
  <c r="H2100" i="22"/>
  <c r="H2101" i="22"/>
  <c r="H2102" i="22"/>
  <c r="H2103" i="22"/>
  <c r="H2104" i="22"/>
  <c r="H2105" i="22"/>
  <c r="H2106" i="22"/>
  <c r="H2107" i="22"/>
  <c r="H2108" i="22"/>
  <c r="H2109" i="22"/>
  <c r="H2110" i="22"/>
  <c r="H2111" i="22"/>
  <c r="H2112" i="22"/>
  <c r="H2113" i="22"/>
  <c r="H2114" i="22"/>
  <c r="H2115" i="22"/>
  <c r="H2116" i="22"/>
  <c r="H2117" i="22"/>
  <c r="H2118" i="22"/>
  <c r="H2119" i="22"/>
  <c r="H2120" i="22"/>
  <c r="H2121" i="22"/>
  <c r="H2122" i="22"/>
  <c r="H2123" i="22"/>
  <c r="H2124" i="22"/>
  <c r="H2125" i="22"/>
  <c r="F686" i="27" s="1"/>
  <c r="H2126" i="22"/>
  <c r="H2127" i="22"/>
  <c r="H2128" i="22"/>
  <c r="H2129" i="22"/>
  <c r="H2130" i="22"/>
  <c r="H2131" i="22"/>
  <c r="H2132" i="22"/>
  <c r="H2133" i="22"/>
  <c r="H2134" i="22"/>
  <c r="H2135" i="22"/>
  <c r="H2136" i="22"/>
  <c r="H2137" i="22"/>
  <c r="H2138" i="22"/>
  <c r="H2139" i="22"/>
  <c r="H2140" i="22"/>
  <c r="H2141" i="22"/>
  <c r="H2142" i="22"/>
  <c r="H2143" i="22"/>
  <c r="H2144" i="22"/>
  <c r="H2145" i="22"/>
  <c r="H2146" i="22"/>
  <c r="H2147" i="22"/>
  <c r="H2148" i="22"/>
  <c r="H2149" i="22"/>
  <c r="H2150" i="22"/>
  <c r="H2151" i="22"/>
  <c r="H2152" i="22"/>
  <c r="H2153" i="22"/>
  <c r="H2154" i="22"/>
  <c r="H2155" i="22"/>
  <c r="H2156" i="22"/>
  <c r="H2157" i="22"/>
  <c r="AQ1250" i="4" s="1"/>
  <c r="H2158" i="22"/>
  <c r="H2159" i="22"/>
  <c r="H2160" i="22"/>
  <c r="H2161" i="22"/>
  <c r="H2162" i="22"/>
  <c r="H2163" i="22"/>
  <c r="H2164" i="22"/>
  <c r="H2165" i="22"/>
  <c r="H2166" i="22"/>
  <c r="H2167" i="22"/>
  <c r="H2168" i="22"/>
  <c r="H2169" i="22"/>
  <c r="H2170" i="22"/>
  <c r="H2171" i="22"/>
  <c r="H2172" i="22"/>
  <c r="H2173" i="22"/>
  <c r="H2174" i="22"/>
  <c r="H2175" i="22"/>
  <c r="H2176" i="22"/>
  <c r="H2177" i="22"/>
  <c r="H2178" i="22"/>
  <c r="H2179" i="22"/>
  <c r="H2180" i="22"/>
  <c r="H2181" i="22"/>
  <c r="H2182" i="22"/>
  <c r="H2183" i="22"/>
  <c r="H2184" i="22"/>
  <c r="H2185" i="22"/>
  <c r="H2186" i="22"/>
  <c r="H2187" i="22"/>
  <c r="H2188" i="22"/>
  <c r="H2189" i="22"/>
  <c r="H2190" i="22"/>
  <c r="H2191" i="22"/>
  <c r="H2192" i="22"/>
  <c r="H2193" i="22"/>
  <c r="H2194" i="22"/>
  <c r="H2195" i="22"/>
  <c r="H2196" i="22"/>
  <c r="H2197" i="22"/>
  <c r="H2198" i="22"/>
  <c r="H2199" i="22"/>
  <c r="H2200" i="22"/>
  <c r="H2201" i="22"/>
  <c r="H2202" i="22"/>
  <c r="H2203" i="22"/>
  <c r="H2204" i="22"/>
  <c r="H2205" i="22"/>
  <c r="H2206" i="22"/>
  <c r="H2207" i="22"/>
  <c r="H2208" i="22"/>
  <c r="H2209" i="22"/>
  <c r="F604" i="27" s="1"/>
  <c r="H2210" i="22"/>
  <c r="H2211" i="22"/>
  <c r="H2212" i="22"/>
  <c r="H2213" i="22"/>
  <c r="AQ1253" i="4" s="1"/>
  <c r="H2214" i="22"/>
  <c r="H2215" i="22"/>
  <c r="H2216" i="22"/>
  <c r="H2217" i="22"/>
  <c r="H2218" i="22"/>
  <c r="H2219" i="22"/>
  <c r="H2220" i="22"/>
  <c r="H2221" i="22"/>
  <c r="H2222" i="22"/>
  <c r="H2223" i="22"/>
  <c r="H2224" i="22"/>
  <c r="H2225" i="22"/>
  <c r="H2226" i="22"/>
  <c r="H2227" i="22"/>
  <c r="H2228" i="22"/>
  <c r="H2229" i="22"/>
  <c r="H2230" i="22"/>
  <c r="H2231" i="22"/>
  <c r="H2232" i="22"/>
  <c r="H2233" i="22"/>
  <c r="H2234" i="22"/>
  <c r="H2235" i="22"/>
  <c r="H2236" i="22"/>
  <c r="H2237" i="22"/>
  <c r="H2238" i="22"/>
  <c r="H2239" i="22"/>
  <c r="H2240" i="22"/>
  <c r="H2241" i="22"/>
  <c r="H2242" i="22"/>
  <c r="H2243" i="22"/>
  <c r="H2244" i="22"/>
  <c r="H2245" i="22"/>
  <c r="AQ1256" i="4" s="1"/>
  <c r="H2246" i="22"/>
  <c r="H2247" i="22"/>
  <c r="H2248" i="22"/>
  <c r="H2249" i="22"/>
  <c r="H2250" i="22"/>
  <c r="H2251" i="22"/>
  <c r="H2252" i="22"/>
  <c r="H2253" i="22"/>
  <c r="H2254" i="22"/>
  <c r="H2255" i="22"/>
  <c r="H2256" i="22"/>
  <c r="H2257" i="22"/>
  <c r="H2258" i="22"/>
  <c r="H2259" i="22"/>
  <c r="H2260" i="22"/>
  <c r="H2261" i="22"/>
  <c r="H2262" i="22"/>
  <c r="H2263" i="22"/>
  <c r="H2264" i="22"/>
  <c r="H2265" i="22"/>
  <c r="AQ1257" i="4" s="1"/>
  <c r="H2266" i="22"/>
  <c r="H2267" i="22"/>
  <c r="H2268" i="22"/>
  <c r="H2269" i="22"/>
  <c r="H2270" i="22"/>
  <c r="H2271" i="22"/>
  <c r="H2272" i="22"/>
  <c r="H2273" i="22"/>
  <c r="H2274" i="22"/>
  <c r="H2275" i="22"/>
  <c r="H2276" i="22"/>
  <c r="H2277" i="22"/>
  <c r="H2278" i="22"/>
  <c r="H2279" i="22"/>
  <c r="H2280" i="22"/>
  <c r="H2281" i="22"/>
  <c r="H2282" i="22"/>
  <c r="H2283" i="22"/>
  <c r="H2284" i="22"/>
  <c r="H2285" i="22"/>
  <c r="H2286" i="22"/>
  <c r="H2287" i="22"/>
  <c r="H2288" i="22"/>
  <c r="H2289" i="22"/>
  <c r="H2290" i="22"/>
  <c r="H2291" i="22"/>
  <c r="H2292" i="22"/>
  <c r="H2293" i="22"/>
  <c r="H2294" i="22"/>
  <c r="H2295" i="22"/>
  <c r="H2296" i="22"/>
  <c r="H2297" i="22"/>
  <c r="H2298" i="22"/>
  <c r="H2299" i="22"/>
  <c r="H2300" i="22"/>
  <c r="H2301" i="22"/>
  <c r="H2302" i="22"/>
  <c r="H2303" i="22"/>
  <c r="H2304" i="22"/>
  <c r="H2305" i="22"/>
  <c r="H2306" i="22"/>
  <c r="H2307" i="22"/>
  <c r="H2308" i="22"/>
  <c r="H2309" i="22"/>
  <c r="H2310" i="22"/>
  <c r="H2311" i="22"/>
  <c r="H2312" i="22"/>
  <c r="H2313" i="22"/>
  <c r="AQ1258" i="4" s="1"/>
  <c r="H2314" i="22"/>
  <c r="H2315" i="22"/>
  <c r="H2316" i="22"/>
  <c r="H2317" i="22"/>
  <c r="H2318" i="22"/>
  <c r="H2319" i="22"/>
  <c r="H2320" i="22"/>
  <c r="H2321" i="22"/>
  <c r="H2322" i="22"/>
  <c r="H2323" i="22"/>
  <c r="H2324" i="22"/>
  <c r="H2325" i="22"/>
  <c r="AQ1261" i="4" s="1"/>
  <c r="H2326" i="22"/>
  <c r="H2327" i="22"/>
  <c r="H2328" i="22"/>
  <c r="H2329" i="22"/>
  <c r="H2330" i="22"/>
  <c r="H2331" i="22"/>
  <c r="H2332" i="22"/>
  <c r="H2333" i="22"/>
  <c r="H2334" i="22"/>
  <c r="H2335" i="22"/>
  <c r="H2336" i="22"/>
  <c r="H2337" i="22"/>
  <c r="H2338" i="22"/>
  <c r="H2339" i="22"/>
  <c r="H2340" i="22"/>
  <c r="H2341" i="22"/>
  <c r="H2342" i="22"/>
  <c r="H2343" i="22"/>
  <c r="H2344" i="22"/>
  <c r="H2345" i="22"/>
  <c r="H2346" i="22"/>
  <c r="H2347" i="22"/>
  <c r="H2348" i="22"/>
  <c r="H2349" i="22"/>
  <c r="H2350" i="22"/>
  <c r="H2351" i="22"/>
  <c r="H2352" i="22"/>
  <c r="H2353" i="22"/>
  <c r="H2354" i="22"/>
  <c r="H2355" i="22"/>
  <c r="H2356" i="22"/>
  <c r="H2357" i="22"/>
  <c r="H2358" i="22"/>
  <c r="H2359" i="22"/>
  <c r="H2360" i="22"/>
  <c r="H2361" i="22"/>
  <c r="H2362" i="22"/>
  <c r="H2363" i="22"/>
  <c r="H2364" i="22"/>
  <c r="H2365" i="22"/>
  <c r="H2366" i="22"/>
  <c r="H2367" i="22"/>
  <c r="H2368" i="22"/>
  <c r="H2369" i="22"/>
  <c r="H2370" i="22"/>
  <c r="H2371" i="22"/>
  <c r="H2372" i="22"/>
  <c r="H2373" i="22"/>
  <c r="AQ1266" i="4" s="1"/>
  <c r="H2374" i="22"/>
  <c r="H2375" i="22"/>
  <c r="H2376" i="22"/>
  <c r="H2377" i="22"/>
  <c r="AQ1268" i="4" s="1"/>
  <c r="H2378" i="22"/>
  <c r="H2379" i="22"/>
  <c r="H2380" i="22"/>
  <c r="H2381" i="22"/>
  <c r="H2382" i="22"/>
  <c r="H2383" i="22"/>
  <c r="H2384" i="22"/>
  <c r="H2385" i="22"/>
  <c r="H2386" i="22"/>
  <c r="H2387" i="22"/>
  <c r="H2388" i="22"/>
  <c r="H2389" i="22"/>
  <c r="H2390" i="22"/>
  <c r="H2391" i="22"/>
  <c r="H2392" i="22"/>
  <c r="H2393" i="22"/>
  <c r="H2394" i="22"/>
  <c r="H2395" i="22"/>
  <c r="H2396" i="22"/>
  <c r="H2397" i="22"/>
  <c r="H2398" i="22"/>
  <c r="H2399" i="22"/>
  <c r="H2400" i="22"/>
  <c r="H2401" i="22"/>
  <c r="H2402" i="22"/>
  <c r="H2403" i="22"/>
  <c r="H2404" i="22"/>
  <c r="H2405" i="22"/>
  <c r="H2406" i="22"/>
  <c r="H2407" i="22"/>
  <c r="H2408" i="22"/>
  <c r="H2409" i="22"/>
  <c r="H2410" i="22"/>
  <c r="H2411" i="22"/>
  <c r="H2412" i="22"/>
  <c r="H2413" i="22"/>
  <c r="AQ1271" i="4" s="1"/>
  <c r="H2414" i="22"/>
  <c r="H2415" i="22"/>
  <c r="H2416" i="22"/>
  <c r="H2417" i="22"/>
  <c r="H2418" i="22"/>
  <c r="H2419" i="22"/>
  <c r="H2420" i="22"/>
  <c r="H2421" i="22"/>
  <c r="H2422" i="22"/>
  <c r="H2423" i="22"/>
  <c r="H2424" i="22"/>
  <c r="H2425" i="22"/>
  <c r="H2426" i="22"/>
  <c r="H2427" i="22"/>
  <c r="H2428" i="22"/>
  <c r="H2429" i="22"/>
  <c r="H2430" i="22"/>
  <c r="H2431" i="22"/>
  <c r="H2432" i="22"/>
  <c r="H2433" i="22"/>
  <c r="H2434" i="22"/>
  <c r="H2435" i="22"/>
  <c r="H2436" i="22"/>
  <c r="H2437" i="22"/>
  <c r="H2438" i="22"/>
  <c r="H2439" i="22"/>
  <c r="H2440" i="22"/>
  <c r="H2441" i="22"/>
  <c r="H2442" i="22"/>
  <c r="H2443" i="22"/>
  <c r="H2444" i="22"/>
  <c r="H2445" i="22"/>
  <c r="H2446" i="22"/>
  <c r="H2447" i="22"/>
  <c r="H2448" i="22"/>
  <c r="H2449" i="22"/>
  <c r="H2450" i="22"/>
  <c r="H2451" i="22"/>
  <c r="H2452" i="22"/>
  <c r="H2453" i="22"/>
  <c r="H2454" i="22"/>
  <c r="H2455" i="22"/>
  <c r="H2456" i="22"/>
  <c r="H2457" i="22"/>
  <c r="H2458" i="22"/>
  <c r="H2459" i="22"/>
  <c r="H2460" i="22"/>
  <c r="H2461" i="22"/>
  <c r="AQ1273" i="4" s="1"/>
  <c r="H2462" i="22"/>
  <c r="H2463" i="22"/>
  <c r="H2464" i="22"/>
  <c r="H2465" i="22"/>
  <c r="H2466" i="22"/>
  <c r="H2467" i="22"/>
  <c r="H2468" i="22"/>
  <c r="H2469" i="22"/>
  <c r="H2470" i="22"/>
  <c r="H2471" i="22"/>
  <c r="H2472" i="22"/>
  <c r="H2473" i="22"/>
  <c r="H2474" i="22"/>
  <c r="H2475" i="22"/>
  <c r="H2476" i="22"/>
  <c r="H2477" i="22"/>
  <c r="H2478" i="22"/>
  <c r="H2479" i="22"/>
  <c r="H2480" i="22"/>
  <c r="H2481" i="22"/>
  <c r="H2482" i="22"/>
  <c r="H2483" i="22"/>
  <c r="H2484" i="22"/>
  <c r="H2485" i="22"/>
  <c r="H2486" i="22"/>
  <c r="H2487" i="22"/>
  <c r="H2488" i="22"/>
  <c r="H2489" i="22"/>
  <c r="H2490" i="22"/>
  <c r="H2491" i="22"/>
  <c r="H2492" i="22"/>
  <c r="H2493" i="22"/>
  <c r="H2494" i="22"/>
  <c r="H2495" i="22"/>
  <c r="H2496" i="22"/>
  <c r="H2497" i="22"/>
  <c r="H2498" i="22"/>
  <c r="H2499" i="22"/>
  <c r="H2500" i="22"/>
  <c r="H2501" i="22"/>
  <c r="H2502" i="22"/>
  <c r="H2503" i="22"/>
  <c r="H2504" i="22"/>
  <c r="H2505" i="22"/>
  <c r="H2506" i="22"/>
  <c r="H2507" i="22"/>
  <c r="H2508" i="22"/>
  <c r="H2509" i="22"/>
  <c r="H2510" i="22"/>
  <c r="H2511" i="22"/>
  <c r="H2512" i="22"/>
  <c r="H2513" i="22"/>
  <c r="H2514" i="22"/>
  <c r="H2515" i="22"/>
  <c r="H2516" i="22"/>
  <c r="H2517" i="22"/>
  <c r="H2518" i="22"/>
  <c r="H2519" i="22"/>
  <c r="H2520" i="22"/>
  <c r="H2521" i="22"/>
  <c r="H2522" i="22"/>
  <c r="H2523" i="22"/>
  <c r="H2524" i="22"/>
  <c r="H2525" i="22"/>
  <c r="H2526" i="22"/>
  <c r="H2527" i="22"/>
  <c r="H2528" i="22"/>
  <c r="H2529" i="22"/>
  <c r="AQ1275" i="4" s="1"/>
  <c r="H2530" i="22"/>
  <c r="H2531" i="22"/>
  <c r="H2532" i="22"/>
  <c r="H2533" i="22"/>
  <c r="H2534" i="22"/>
  <c r="H2535" i="22"/>
  <c r="H2536" i="22"/>
  <c r="H2537" i="22"/>
  <c r="H2538" i="22"/>
  <c r="H2539" i="22"/>
  <c r="H2540" i="22"/>
  <c r="H2541" i="22"/>
  <c r="H2542" i="22"/>
  <c r="H2543" i="22"/>
  <c r="H2544" i="22"/>
  <c r="H2545" i="22"/>
  <c r="H2546" i="22"/>
  <c r="H2547" i="22"/>
  <c r="H2548" i="22"/>
  <c r="H2549" i="22"/>
  <c r="H2550" i="22"/>
  <c r="H2551" i="22"/>
  <c r="H2552" i="22"/>
  <c r="H2553" i="22"/>
  <c r="AQ1279" i="4" s="1"/>
  <c r="H2554" i="22"/>
  <c r="H2555" i="22"/>
  <c r="H2556" i="22"/>
  <c r="H2557" i="22"/>
  <c r="H2558" i="22"/>
  <c r="H2559" i="22"/>
  <c r="H2560" i="22"/>
  <c r="H2561" i="22"/>
  <c r="H2562" i="22"/>
  <c r="H2563" i="22"/>
  <c r="H2564" i="22"/>
  <c r="H2565" i="22"/>
  <c r="H2566" i="22"/>
  <c r="H2567" i="22"/>
  <c r="H2568" i="22"/>
  <c r="H2569" i="22"/>
  <c r="H2570" i="22"/>
  <c r="H2571" i="22"/>
  <c r="H2572" i="22"/>
  <c r="H2573" i="22"/>
  <c r="H2574" i="22"/>
  <c r="H2575" i="22"/>
  <c r="H2576" i="22"/>
  <c r="H2577" i="22"/>
  <c r="H2578" i="22"/>
  <c r="H2579" i="22"/>
  <c r="H2580" i="22"/>
  <c r="H2581" i="22"/>
  <c r="H2582" i="22"/>
  <c r="H2583" i="22"/>
  <c r="H2584" i="22"/>
  <c r="H2585" i="22"/>
  <c r="H2586" i="22"/>
  <c r="H2587" i="22"/>
  <c r="H2588" i="22"/>
  <c r="H2589" i="22"/>
  <c r="H2590" i="22"/>
  <c r="H2591" i="22"/>
  <c r="H2592" i="22"/>
  <c r="H2593" i="22"/>
  <c r="H2594" i="22"/>
  <c r="H2595" i="22"/>
  <c r="H2596" i="22"/>
  <c r="H2597" i="22"/>
  <c r="H2598" i="22"/>
  <c r="H2599" i="22"/>
  <c r="H2600" i="22"/>
  <c r="H2601" i="22"/>
  <c r="H2602" i="22"/>
  <c r="H2603" i="22"/>
  <c r="H2604" i="22"/>
  <c r="H2605" i="22"/>
  <c r="H2606" i="22"/>
  <c r="H2607" i="22"/>
  <c r="H2608" i="22"/>
  <c r="H2609" i="22"/>
  <c r="AQ1283" i="4" s="1"/>
  <c r="H2610" i="22"/>
  <c r="H2611" i="22"/>
  <c r="F721" i="27" s="1"/>
  <c r="H2612" i="22"/>
  <c r="H2613" i="22"/>
  <c r="H2614" i="22"/>
  <c r="H2615" i="22"/>
  <c r="H2616" i="22"/>
  <c r="H2617" i="22"/>
  <c r="H2618" i="22"/>
  <c r="H2619" i="22"/>
  <c r="H2620" i="22"/>
  <c r="H2621" i="22"/>
  <c r="H2622" i="22"/>
  <c r="H2623" i="22"/>
  <c r="H2624" i="22"/>
  <c r="H2625" i="22"/>
  <c r="H2626" i="22"/>
  <c r="H2627" i="22"/>
  <c r="H2628" i="22"/>
  <c r="H2629" i="22"/>
  <c r="H2630" i="22"/>
  <c r="H2631" i="22"/>
  <c r="H2632" i="22"/>
  <c r="H2633" i="22"/>
  <c r="H2634" i="22"/>
  <c r="H2635" i="22"/>
  <c r="H2636" i="22"/>
  <c r="H2637" i="22"/>
  <c r="H2638" i="22"/>
  <c r="H2639" i="22"/>
  <c r="H2640" i="22"/>
  <c r="H2641" i="22"/>
  <c r="H2642" i="22"/>
  <c r="H2643" i="22"/>
  <c r="H2644" i="22"/>
  <c r="H2645" i="22"/>
  <c r="H2646" i="22"/>
  <c r="H2647" i="22"/>
  <c r="H2648" i="22"/>
  <c r="H2649" i="22"/>
  <c r="H2650" i="22"/>
  <c r="H2651" i="22"/>
  <c r="H2652" i="22"/>
  <c r="H2653" i="22"/>
  <c r="H2654" i="22"/>
  <c r="H2655" i="22"/>
  <c r="H2656" i="22"/>
  <c r="H2657" i="22"/>
  <c r="H2658" i="22"/>
  <c r="H2659" i="22"/>
  <c r="H2660" i="22"/>
  <c r="H2661" i="22"/>
  <c r="H2662" i="22"/>
  <c r="H2663" i="22"/>
  <c r="H2664" i="22"/>
  <c r="H2665" i="22"/>
  <c r="H2666" i="22"/>
  <c r="H2667" i="22"/>
  <c r="H2668" i="22"/>
  <c r="H2669" i="22"/>
  <c r="H2670" i="22"/>
  <c r="H2671" i="22"/>
  <c r="H2672" i="22"/>
  <c r="H2673" i="22"/>
  <c r="H2674" i="22"/>
  <c r="H2675" i="22"/>
  <c r="H2676" i="22"/>
  <c r="H2677" i="22"/>
  <c r="H2678" i="22"/>
  <c r="H2679" i="22"/>
  <c r="H2680" i="22"/>
  <c r="H2681" i="22"/>
  <c r="H2682" i="22"/>
  <c r="H2683" i="22"/>
  <c r="H2684" i="22"/>
  <c r="H2685" i="22"/>
  <c r="H2686" i="22"/>
  <c r="H2687" i="22"/>
  <c r="H2688" i="22"/>
  <c r="H2689" i="22"/>
  <c r="H2690" i="22"/>
  <c r="H2691" i="22"/>
  <c r="H2692" i="22"/>
  <c r="H2693" i="22"/>
  <c r="H2694" i="22"/>
  <c r="H2695" i="22"/>
  <c r="H2696" i="22"/>
  <c r="H2697" i="22"/>
  <c r="H2698" i="22"/>
  <c r="H2699" i="22"/>
  <c r="H2700" i="22"/>
  <c r="H2701" i="22"/>
  <c r="H2702" i="22"/>
  <c r="H2703" i="22"/>
  <c r="H2704" i="22"/>
  <c r="H2705" i="22"/>
  <c r="H2706" i="22"/>
  <c r="H2707" i="22"/>
  <c r="H2708" i="22"/>
  <c r="H2709" i="22"/>
  <c r="H2710" i="22"/>
  <c r="H2711" i="22"/>
  <c r="H2712" i="22"/>
  <c r="H2713" i="22"/>
  <c r="H2714" i="22"/>
  <c r="H2715" i="22"/>
  <c r="H2716" i="22"/>
  <c r="H2717" i="22"/>
  <c r="H2718" i="22"/>
  <c r="H2719" i="22"/>
  <c r="H2720" i="22"/>
  <c r="H2721" i="22"/>
  <c r="H2722" i="22"/>
  <c r="H2723" i="22"/>
  <c r="H2724" i="22"/>
  <c r="H2725" i="22"/>
  <c r="H2726" i="22"/>
  <c r="H2727" i="22"/>
  <c r="H2728" i="22"/>
  <c r="H2729" i="22"/>
  <c r="H2730" i="22"/>
  <c r="H2731" i="22"/>
  <c r="H2732" i="22"/>
  <c r="H2733" i="22"/>
  <c r="H2734" i="22"/>
  <c r="H2735" i="22"/>
  <c r="H2736" i="22"/>
  <c r="H2737" i="22"/>
  <c r="H2738" i="22"/>
  <c r="H2739" i="22"/>
  <c r="H2740" i="22"/>
  <c r="H2741" i="22"/>
  <c r="H2742" i="22"/>
  <c r="H2743" i="22"/>
  <c r="H2744" i="22"/>
  <c r="H2745" i="22"/>
  <c r="H2746" i="22"/>
  <c r="H2747" i="22"/>
  <c r="H2748" i="22"/>
  <c r="H2749" i="22"/>
  <c r="H2750" i="22"/>
  <c r="H2751" i="22"/>
  <c r="H2752" i="22"/>
  <c r="H2753" i="22"/>
  <c r="H2754" i="22"/>
  <c r="H2755" i="22"/>
  <c r="H2756" i="22"/>
  <c r="H2757" i="22"/>
  <c r="H2758" i="22"/>
  <c r="H2759" i="22"/>
  <c r="H2760" i="22"/>
  <c r="H2761" i="22"/>
  <c r="H2762" i="22"/>
  <c r="H2763" i="22"/>
  <c r="H2764" i="22"/>
  <c r="H2765" i="22"/>
  <c r="H2766" i="22"/>
  <c r="H2767" i="22"/>
  <c r="H2768" i="22"/>
  <c r="H2769" i="22"/>
  <c r="H2770" i="22"/>
  <c r="H2771" i="22"/>
  <c r="H2772" i="22"/>
  <c r="H2773" i="22"/>
  <c r="H2774" i="22"/>
  <c r="H2775" i="22"/>
  <c r="H2776" i="22"/>
  <c r="H2777" i="22"/>
  <c r="H2778" i="22"/>
  <c r="H2779" i="22"/>
  <c r="H2780" i="22"/>
  <c r="H2781" i="22"/>
  <c r="H2782" i="22"/>
  <c r="H2783" i="22"/>
  <c r="H2784" i="22"/>
  <c r="H2785" i="22"/>
  <c r="H2786" i="22"/>
  <c r="H2787" i="22"/>
  <c r="H2788" i="22"/>
  <c r="H2789" i="22"/>
  <c r="H2790" i="22"/>
  <c r="H2791" i="22"/>
  <c r="H2792" i="22"/>
  <c r="H2793" i="22"/>
  <c r="H2794" i="22"/>
  <c r="H2795" i="22"/>
  <c r="H2796" i="22"/>
  <c r="H2797" i="22"/>
  <c r="H2798" i="22"/>
  <c r="H2799" i="22"/>
  <c r="H2800" i="22"/>
  <c r="H2801" i="22"/>
  <c r="H2802" i="22"/>
  <c r="H2803" i="22"/>
  <c r="H2804" i="22"/>
  <c r="H2805" i="22"/>
  <c r="H2806" i="22"/>
  <c r="H2807" i="22"/>
  <c r="H2808" i="22"/>
  <c r="F722" i="27" s="1"/>
  <c r="H2809" i="22"/>
  <c r="H2810" i="22"/>
  <c r="H2811" i="22"/>
  <c r="H2812" i="22"/>
  <c r="H2813" i="22"/>
  <c r="H2814" i="22"/>
  <c r="H2815" i="22"/>
  <c r="H2816" i="22"/>
  <c r="H2817" i="22"/>
  <c r="H2818" i="22"/>
  <c r="H2819" i="22"/>
  <c r="H2820" i="22"/>
  <c r="F764" i="27" s="1"/>
  <c r="BI764" i="27" s="1"/>
  <c r="H2821" i="22"/>
  <c r="H2822" i="22"/>
  <c r="H2823" i="22"/>
  <c r="H2824" i="22"/>
  <c r="H2825" i="22"/>
  <c r="H2826" i="22"/>
  <c r="H2827" i="22"/>
  <c r="H2828" i="22"/>
  <c r="H2829" i="22"/>
  <c r="H2830" i="22"/>
  <c r="H2831" i="22"/>
  <c r="H2832" i="22"/>
  <c r="H2833" i="22"/>
  <c r="H2834" i="22"/>
  <c r="H2835" i="22"/>
  <c r="H2836" i="22"/>
  <c r="H2837" i="22"/>
  <c r="H2838" i="22"/>
  <c r="H2839" i="22"/>
  <c r="H2840" i="22"/>
  <c r="H2841" i="22"/>
  <c r="H2842" i="22"/>
  <c r="H2843" i="22"/>
  <c r="H2844" i="22"/>
  <c r="H2845" i="22"/>
  <c r="H2846" i="22"/>
  <c r="H2847" i="22"/>
  <c r="H2848" i="22"/>
  <c r="H2849" i="22"/>
  <c r="H2850" i="22"/>
  <c r="H2851" i="22"/>
  <c r="H2852" i="22"/>
  <c r="H2853" i="22"/>
  <c r="H2854" i="22"/>
  <c r="H2855" i="22"/>
  <c r="H2856" i="22"/>
  <c r="H2857" i="22"/>
  <c r="AQ1298" i="4" s="1"/>
  <c r="AR1298" i="4" s="1"/>
  <c r="H2858" i="22"/>
  <c r="H2859" i="22"/>
  <c r="H2860" i="22"/>
  <c r="H2861" i="22"/>
  <c r="H2862" i="22"/>
  <c r="H2863" i="22"/>
  <c r="H2864" i="22"/>
  <c r="H2865" i="22"/>
  <c r="H2866" i="22"/>
  <c r="H2867" i="22"/>
  <c r="H2868" i="22"/>
  <c r="H2869" i="22"/>
  <c r="H2870" i="22"/>
  <c r="H2871" i="22"/>
  <c r="H2872" i="22"/>
  <c r="H2873" i="22"/>
  <c r="H2874" i="22"/>
  <c r="H2875" i="22"/>
  <c r="H2876" i="22"/>
  <c r="H2877" i="22"/>
  <c r="H2878" i="22"/>
  <c r="H2879" i="22"/>
  <c r="H2880" i="22"/>
  <c r="H2881" i="22"/>
  <c r="H2882" i="22"/>
  <c r="H2883" i="22"/>
  <c r="H2884" i="22"/>
  <c r="H2885" i="22"/>
  <c r="H2886" i="22"/>
  <c r="H2887" i="22"/>
  <c r="H2888" i="22"/>
  <c r="H2889" i="22"/>
  <c r="H2890" i="22"/>
  <c r="H2891" i="22"/>
  <c r="F765" i="27" s="1"/>
  <c r="AL765" i="27" s="1"/>
  <c r="H2892" i="22"/>
  <c r="H2893" i="22"/>
  <c r="H2894" i="22"/>
  <c r="H2895" i="22"/>
  <c r="H2896" i="22"/>
  <c r="H2897" i="22"/>
  <c r="H2898" i="22"/>
  <c r="H2899" i="22"/>
  <c r="H2900" i="22"/>
  <c r="H2901" i="22"/>
  <c r="H2902" i="22"/>
  <c r="H2903" i="22"/>
  <c r="H2904" i="22"/>
  <c r="H2905" i="22"/>
  <c r="H2906" i="22"/>
  <c r="H2907" i="22"/>
  <c r="H2908" i="22"/>
  <c r="H2909" i="22"/>
  <c r="H2910" i="22"/>
  <c r="H2911" i="22"/>
  <c r="H2912" i="22"/>
  <c r="F726" i="27" s="1"/>
  <c r="AL726" i="27" s="1"/>
  <c r="H2913" i="22"/>
  <c r="H2914" i="22"/>
  <c r="H2915" i="22"/>
  <c r="H2916" i="22"/>
  <c r="H2917" i="22"/>
  <c r="H2918" i="22"/>
  <c r="H2919" i="22"/>
  <c r="H2920" i="22"/>
  <c r="H2921" i="22"/>
  <c r="H2922" i="22"/>
  <c r="H2923" i="22"/>
  <c r="H2924" i="22"/>
  <c r="H2925" i="22"/>
  <c r="H2926" i="22"/>
  <c r="H2927" i="22"/>
  <c r="H2928" i="22"/>
  <c r="H2929" i="22"/>
  <c r="H2930" i="22"/>
  <c r="H2931" i="22"/>
  <c r="H2932" i="22"/>
  <c r="H2933" i="22"/>
  <c r="H2934" i="22"/>
  <c r="H2935" i="22"/>
  <c r="H2936" i="22"/>
  <c r="H2937" i="22"/>
  <c r="AQ1302" i="4" s="1"/>
  <c r="AR1302" i="4" s="1"/>
  <c r="H2938" i="22"/>
  <c r="H2939" i="22"/>
  <c r="H2940" i="22"/>
  <c r="H2941" i="22"/>
  <c r="H2942" i="22"/>
  <c r="H2943" i="22"/>
  <c r="H2944" i="22"/>
  <c r="H2945" i="22"/>
  <c r="H2946" i="22"/>
  <c r="H2947" i="22"/>
  <c r="H2948" i="22"/>
  <c r="H2949" i="22"/>
  <c r="H2950" i="22"/>
  <c r="H2951" i="22"/>
  <c r="H2952" i="22"/>
  <c r="H2953" i="22"/>
  <c r="H2954" i="22"/>
  <c r="H2955" i="22"/>
  <c r="H2956" i="22"/>
  <c r="H2957" i="22"/>
  <c r="H2958" i="22"/>
  <c r="H2959" i="22"/>
  <c r="H2960" i="22"/>
  <c r="H2961" i="22"/>
  <c r="H2962" i="22"/>
  <c r="H2963" i="22"/>
  <c r="H2964" i="22"/>
  <c r="H2965" i="22"/>
  <c r="H2966" i="22"/>
  <c r="H2967" i="22"/>
  <c r="H2968" i="22"/>
  <c r="H2969" i="22"/>
  <c r="H2970" i="22"/>
  <c r="H2971" i="22"/>
  <c r="H2972" i="22"/>
  <c r="H2973" i="22"/>
  <c r="H2974" i="22"/>
  <c r="H2975" i="22"/>
  <c r="H2976" i="22"/>
  <c r="H2977" i="22"/>
  <c r="H2978" i="22"/>
  <c r="H2979" i="22"/>
  <c r="H2980" i="22"/>
  <c r="H2981" i="22"/>
  <c r="H2982" i="22"/>
  <c r="H2983" i="22"/>
  <c r="H2984" i="22"/>
  <c r="H2985" i="22"/>
  <c r="H2986" i="22"/>
  <c r="H2987" i="22"/>
  <c r="H2988" i="22"/>
  <c r="H2989" i="22"/>
  <c r="H2990" i="22"/>
  <c r="H2991" i="22"/>
  <c r="H2992" i="22"/>
  <c r="H2993" i="22"/>
  <c r="AQ1305" i="4" s="1"/>
  <c r="AR1305" i="4" s="1"/>
  <c r="H2994" i="22"/>
  <c r="H2995" i="22"/>
  <c r="H2996" i="22"/>
  <c r="H2997" i="22"/>
  <c r="H2998" i="22"/>
  <c r="H2999" i="22"/>
  <c r="H3000" i="22"/>
  <c r="H3001" i="22"/>
  <c r="AQ1307" i="4" s="1"/>
  <c r="AR1307" i="4" s="1"/>
  <c r="H3002" i="22"/>
  <c r="H3003" i="22"/>
  <c r="H3004" i="22"/>
  <c r="H3005" i="22"/>
  <c r="H3006" i="22"/>
  <c r="H3007" i="22"/>
  <c r="H3008" i="22"/>
  <c r="H3009" i="22"/>
  <c r="H3010" i="22"/>
  <c r="H3011" i="22"/>
  <c r="H3012" i="22"/>
  <c r="H3013" i="22"/>
  <c r="H3014" i="22"/>
  <c r="H3015" i="22"/>
  <c r="H3016" i="22"/>
  <c r="H3017" i="22"/>
  <c r="H3018" i="22"/>
  <c r="H3019" i="22"/>
  <c r="H3020" i="22"/>
  <c r="H3021" i="22"/>
  <c r="H3022" i="22"/>
  <c r="H3023" i="22"/>
  <c r="H3024" i="22"/>
  <c r="H3025" i="22"/>
  <c r="H3026" i="22"/>
  <c r="H3027" i="22"/>
  <c r="H3028" i="22"/>
  <c r="H3029" i="22"/>
  <c r="H3030" i="22"/>
  <c r="H3031" i="22"/>
  <c r="H3032" i="22"/>
  <c r="H3033" i="22"/>
  <c r="H3034" i="22"/>
  <c r="H3035" i="22"/>
  <c r="H3036" i="22"/>
  <c r="H3037" i="22"/>
  <c r="H3038" i="22"/>
  <c r="H3039" i="22"/>
  <c r="H3040" i="22"/>
  <c r="H3041" i="22"/>
  <c r="H3042" i="22"/>
  <c r="H3043" i="22"/>
  <c r="H3044" i="22"/>
  <c r="H3045" i="22"/>
  <c r="H3046" i="22"/>
  <c r="H3047" i="22"/>
  <c r="H3048" i="22"/>
  <c r="H3049" i="22"/>
  <c r="H3050" i="22"/>
  <c r="H3051" i="22"/>
  <c r="H3052" i="22"/>
  <c r="H3053" i="22"/>
  <c r="H3054" i="22"/>
  <c r="H3055" i="22"/>
  <c r="H3056" i="22"/>
  <c r="H3057" i="22"/>
  <c r="H3058" i="22"/>
  <c r="H3059" i="22"/>
  <c r="H3060" i="22"/>
  <c r="H3061" i="22"/>
  <c r="H3062" i="22"/>
  <c r="H3063" i="22"/>
  <c r="H3064" i="22"/>
  <c r="H3065" i="22"/>
  <c r="H3066" i="22"/>
  <c r="H3067" i="22"/>
  <c r="H3068" i="22"/>
  <c r="H3069" i="22"/>
  <c r="H3070" i="22"/>
  <c r="H3071" i="22"/>
  <c r="H3072" i="22"/>
  <c r="H3073" i="22"/>
  <c r="H3074" i="22"/>
  <c r="H3075" i="22"/>
  <c r="H3076" i="22"/>
  <c r="H3077" i="22"/>
  <c r="H3078" i="22"/>
  <c r="H3079" i="22"/>
  <c r="H3080" i="22"/>
  <c r="H3081" i="22"/>
  <c r="H3082" i="22"/>
  <c r="H3083" i="22"/>
  <c r="H3084" i="22"/>
  <c r="H3085" i="22"/>
  <c r="H3086" i="22"/>
  <c r="H3087" i="22"/>
  <c r="H3088" i="22"/>
  <c r="H3089" i="22"/>
  <c r="H3090" i="22"/>
  <c r="H3091" i="22"/>
  <c r="H3092" i="22"/>
  <c r="H3093" i="22"/>
  <c r="H3094" i="22"/>
  <c r="H3095" i="22"/>
  <c r="H3096" i="22"/>
  <c r="H3097" i="22"/>
  <c r="H3098" i="22"/>
  <c r="H3099" i="22"/>
  <c r="H3100" i="22"/>
  <c r="H3101" i="22"/>
  <c r="H3102" i="22"/>
  <c r="H3103" i="22"/>
  <c r="H3104" i="22"/>
  <c r="H3105" i="22"/>
  <c r="H3106" i="22"/>
  <c r="H3107" i="22"/>
  <c r="H3108" i="22"/>
  <c r="H3109" i="22"/>
  <c r="H3110" i="22"/>
  <c r="H3111" i="22"/>
  <c r="H3112" i="22"/>
  <c r="H3113" i="22"/>
  <c r="H3114" i="22"/>
  <c r="H3115" i="22"/>
  <c r="H3116" i="22"/>
  <c r="H3117" i="22"/>
  <c r="H3118" i="22"/>
  <c r="H3119" i="22"/>
  <c r="H3120" i="22"/>
  <c r="H3121" i="22"/>
  <c r="H3122" i="22"/>
  <c r="H3123" i="22"/>
  <c r="H3124" i="22"/>
  <c r="H3125" i="22"/>
  <c r="H3126" i="22"/>
  <c r="H3127" i="22"/>
  <c r="H3128" i="22"/>
  <c r="H3129" i="22"/>
  <c r="H3130" i="22"/>
  <c r="H3131" i="22"/>
  <c r="H3132" i="22"/>
  <c r="H3133" i="22"/>
  <c r="H3134" i="22"/>
  <c r="H3135" i="22"/>
  <c r="H3136" i="22"/>
  <c r="H3137" i="22"/>
  <c r="H3138" i="22"/>
  <c r="H3139" i="22"/>
  <c r="H3140" i="22"/>
  <c r="H3141" i="22"/>
  <c r="H3142" i="22"/>
  <c r="H3143" i="22"/>
  <c r="H3144" i="22"/>
  <c r="H3145" i="22"/>
  <c r="H3146" i="22"/>
  <c r="H3147" i="22"/>
  <c r="H3148" i="22"/>
  <c r="H3149" i="22"/>
  <c r="H3150" i="22"/>
  <c r="H3151" i="22"/>
  <c r="H3152" i="22"/>
  <c r="H3153" i="22"/>
  <c r="H3154" i="22"/>
  <c r="H3155" i="22"/>
  <c r="H3156" i="22"/>
  <c r="H3157" i="22"/>
  <c r="H3158" i="22"/>
  <c r="H3159" i="22"/>
  <c r="H3160" i="22"/>
  <c r="H3161" i="22"/>
  <c r="H3162" i="22"/>
  <c r="H3163" i="22"/>
  <c r="H3164" i="22"/>
  <c r="H3165" i="22"/>
  <c r="H3160" i="3"/>
  <c r="H316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D778" i="27" s="1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AQ494" i="4" s="1"/>
  <c r="H44" i="3"/>
  <c r="H45" i="3"/>
  <c r="H46" i="3"/>
  <c r="H47" i="3"/>
  <c r="AQ495" i="4" s="1"/>
  <c r="H48" i="3"/>
  <c r="H49" i="3"/>
  <c r="H50" i="3"/>
  <c r="AQ498" i="4" s="1"/>
  <c r="H51" i="3"/>
  <c r="AQ499" i="4" s="1"/>
  <c r="H52" i="3"/>
  <c r="H53" i="3"/>
  <c r="H54" i="3"/>
  <c r="H55" i="3"/>
  <c r="H56" i="3"/>
  <c r="H57" i="3"/>
  <c r="H58" i="3"/>
  <c r="H59" i="3"/>
  <c r="H60" i="3"/>
  <c r="H61" i="3"/>
  <c r="H62" i="3"/>
  <c r="AQ502" i="4" s="1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AQ506" i="4" s="1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AQ509" i="4" s="1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AQ518" i="4" s="1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D703" i="27" s="1"/>
  <c r="H160" i="3"/>
  <c r="H161" i="3"/>
  <c r="H162" i="3"/>
  <c r="H163" i="3"/>
  <c r="H164" i="3"/>
  <c r="H165" i="3"/>
  <c r="H166" i="3"/>
  <c r="H167" i="3"/>
  <c r="H168" i="3"/>
  <c r="H169" i="3"/>
  <c r="H170" i="3"/>
  <c r="H171" i="3"/>
  <c r="AQ519" i="4" s="1"/>
  <c r="H172" i="3"/>
  <c r="H173" i="3"/>
  <c r="H174" i="3"/>
  <c r="H175" i="3"/>
  <c r="H176" i="3"/>
  <c r="H177" i="3"/>
  <c r="H178" i="3"/>
  <c r="H179" i="3"/>
  <c r="AQ520" i="4" s="1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D701" i="27" s="1"/>
  <c r="H248" i="3"/>
  <c r="H249" i="3"/>
  <c r="H250" i="3"/>
  <c r="H251" i="3"/>
  <c r="H252" i="3"/>
  <c r="H253" i="3"/>
  <c r="H254" i="3"/>
  <c r="H255" i="3"/>
  <c r="H256" i="3"/>
  <c r="H257" i="3"/>
  <c r="H258" i="3"/>
  <c r="H259" i="3"/>
  <c r="AQ525" i="4" s="1"/>
  <c r="H260" i="3"/>
  <c r="H261" i="3"/>
  <c r="H262" i="3"/>
  <c r="H263" i="3"/>
  <c r="H264" i="3"/>
  <c r="H265" i="3"/>
  <c r="H266" i="3"/>
  <c r="H267" i="3"/>
  <c r="H268" i="3"/>
  <c r="H269" i="3"/>
  <c r="H270" i="3"/>
  <c r="H271" i="3"/>
  <c r="AQ526" i="4" s="1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AQ527" i="4" s="1"/>
  <c r="H292" i="3"/>
  <c r="H293" i="3"/>
  <c r="H294" i="3"/>
  <c r="AQ529" i="4" s="1"/>
  <c r="H295" i="3"/>
  <c r="H296" i="3"/>
  <c r="H297" i="3"/>
  <c r="H298" i="3"/>
  <c r="H299" i="3"/>
  <c r="AQ532" i="4" s="1"/>
  <c r="H300" i="3"/>
  <c r="H301" i="3"/>
  <c r="H302" i="3"/>
  <c r="H303" i="3"/>
  <c r="H304" i="3"/>
  <c r="H305" i="3"/>
  <c r="H306" i="3"/>
  <c r="AQ534" i="4" s="1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AQ539" i="4" s="1"/>
  <c r="H368" i="3"/>
  <c r="H369" i="3"/>
  <c r="H370" i="3"/>
  <c r="H371" i="3"/>
  <c r="H372" i="3"/>
  <c r="H373" i="3"/>
  <c r="H374" i="3"/>
  <c r="H375" i="3"/>
  <c r="H376" i="3"/>
  <c r="H377" i="3"/>
  <c r="H378" i="3"/>
  <c r="AQ540" i="4" s="1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AQ542" i="4" s="1"/>
  <c r="H411" i="3"/>
  <c r="H412" i="3"/>
  <c r="H413" i="3"/>
  <c r="H414" i="3"/>
  <c r="H415" i="3"/>
  <c r="AQ544" i="4" s="1"/>
  <c r="H416" i="3"/>
  <c r="H417" i="3"/>
  <c r="H418" i="3"/>
  <c r="H419" i="3"/>
  <c r="H420" i="3"/>
  <c r="H421" i="3"/>
  <c r="H422" i="3"/>
  <c r="H423" i="3"/>
  <c r="H424" i="3"/>
  <c r="H425" i="3"/>
  <c r="H426" i="3"/>
  <c r="H427" i="3"/>
  <c r="AQ545" i="4" s="1"/>
  <c r="H428" i="3"/>
  <c r="H429" i="3"/>
  <c r="H430" i="3"/>
  <c r="H431" i="3"/>
  <c r="H432" i="3"/>
  <c r="H433" i="3"/>
  <c r="H434" i="3"/>
  <c r="H435" i="3"/>
  <c r="AQ548" i="4" s="1"/>
  <c r="H436" i="3"/>
  <c r="H437" i="3"/>
  <c r="H438" i="3"/>
  <c r="H439" i="3"/>
  <c r="H440" i="3"/>
  <c r="H441" i="3"/>
  <c r="H442" i="3"/>
  <c r="H443" i="3"/>
  <c r="AQ551" i="4" s="1"/>
  <c r="H444" i="3"/>
  <c r="H445" i="3"/>
  <c r="H446" i="3"/>
  <c r="AQ553" i="4" s="1"/>
  <c r="H447" i="3"/>
  <c r="H448" i="3"/>
  <c r="H449" i="3"/>
  <c r="H450" i="3"/>
  <c r="H451" i="3"/>
  <c r="H452" i="3"/>
  <c r="H453" i="3"/>
  <c r="H454" i="3"/>
  <c r="H455" i="3"/>
  <c r="AQ558" i="4" s="1"/>
  <c r="H456" i="3"/>
  <c r="H457" i="3"/>
  <c r="H458" i="3"/>
  <c r="H459" i="3"/>
  <c r="AQ561" i="4" s="1"/>
  <c r="H460" i="3"/>
  <c r="H461" i="3"/>
  <c r="H462" i="3"/>
  <c r="H463" i="3"/>
  <c r="AQ564" i="4" s="1"/>
  <c r="H464" i="3"/>
  <c r="H465" i="3"/>
  <c r="H466" i="3"/>
  <c r="AQ565" i="4" s="1"/>
  <c r="H467" i="3"/>
  <c r="AQ566" i="4" s="1"/>
  <c r="H468" i="3"/>
  <c r="H469" i="3"/>
  <c r="H470" i="3"/>
  <c r="H471" i="3"/>
  <c r="AQ568" i="4" s="1"/>
  <c r="H472" i="3"/>
  <c r="H473" i="3"/>
  <c r="H474" i="3"/>
  <c r="AQ571" i="4" s="1"/>
  <c r="H475" i="3"/>
  <c r="H476" i="3"/>
  <c r="H477" i="3"/>
  <c r="H478" i="3"/>
  <c r="H479" i="3"/>
  <c r="H480" i="3"/>
  <c r="H481" i="3"/>
  <c r="H482" i="3"/>
  <c r="H483" i="3"/>
  <c r="AQ573" i="4" s="1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AQ575" i="4" s="1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AQ579" i="4" s="1"/>
  <c r="H519" i="3"/>
  <c r="AQ580" i="4" s="1"/>
  <c r="H520" i="3"/>
  <c r="H521" i="3"/>
  <c r="H522" i="3"/>
  <c r="H523" i="3"/>
  <c r="H524" i="3"/>
  <c r="H525" i="3"/>
  <c r="H526" i="3"/>
  <c r="H527" i="3"/>
  <c r="H528" i="3"/>
  <c r="H529" i="3"/>
  <c r="H530" i="3"/>
  <c r="AQ587" i="4" s="1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AQ591" i="4" s="1"/>
  <c r="H552" i="3"/>
  <c r="H553" i="3"/>
  <c r="H554" i="3"/>
  <c r="H555" i="3"/>
  <c r="D716" i="27" s="1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AQ597" i="4" s="1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AQ598" i="4" s="1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AQ600" i="4" s="1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AQ601" i="4" s="1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D721" i="27" s="1"/>
  <c r="H703" i="3"/>
  <c r="AQ603" i="4" s="1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AQ606" i="4" s="1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AQ610" i="4" s="1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AQ612" i="4" s="1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AQ615" i="4" s="1"/>
  <c r="H835" i="3"/>
  <c r="H836" i="3"/>
  <c r="H837" i="3"/>
  <c r="H838" i="3"/>
  <c r="AQ617" i="4" s="1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AQ626" i="4" s="1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AQ631" i="4" s="1"/>
  <c r="H940" i="3"/>
  <c r="H941" i="3"/>
  <c r="H942" i="3"/>
  <c r="H943" i="3"/>
  <c r="H944" i="3"/>
  <c r="H945" i="3"/>
  <c r="H946" i="3"/>
  <c r="H947" i="3"/>
  <c r="H948" i="3"/>
  <c r="H949" i="3"/>
  <c r="H950" i="3"/>
  <c r="H951" i="3"/>
  <c r="AQ634" i="4" s="1"/>
  <c r="H952" i="3"/>
  <c r="H953" i="3"/>
  <c r="H954" i="3"/>
  <c r="H955" i="3"/>
  <c r="H956" i="3"/>
  <c r="H957" i="3"/>
  <c r="H958" i="3"/>
  <c r="H959" i="3"/>
  <c r="H960" i="3"/>
  <c r="H961" i="3"/>
  <c r="H962" i="3"/>
  <c r="AQ636" i="4" s="1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AQ641" i="4" s="1"/>
  <c r="H987" i="3"/>
  <c r="D725" i="27" s="1"/>
  <c r="H988" i="3"/>
  <c r="H989" i="3"/>
  <c r="H990" i="3"/>
  <c r="H991" i="3"/>
  <c r="H992" i="3"/>
  <c r="H993" i="3"/>
  <c r="H994" i="3"/>
  <c r="H995" i="3"/>
  <c r="AQ642" i="4" s="1"/>
  <c r="H996" i="3"/>
  <c r="H997" i="3"/>
  <c r="H998" i="3"/>
  <c r="AQ643" i="4" s="1"/>
  <c r="H999" i="3"/>
  <c r="H1000" i="3"/>
  <c r="H1001" i="3"/>
  <c r="H1002" i="3"/>
  <c r="H1003" i="3"/>
  <c r="AQ644" i="4" s="1"/>
  <c r="H1004" i="3"/>
  <c r="H1005" i="3"/>
  <c r="H1006" i="3"/>
  <c r="AQ645" i="4" s="1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D729" i="27" s="1"/>
  <c r="H1045" i="3"/>
  <c r="H1046" i="3"/>
  <c r="H1047" i="3"/>
  <c r="H1048" i="3"/>
  <c r="H1049" i="3"/>
  <c r="H1050" i="3"/>
  <c r="H1051" i="3"/>
  <c r="D727" i="27" s="1"/>
  <c r="H1052" i="3"/>
  <c r="D730" i="27" s="1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AQ651" i="4" s="1"/>
  <c r="H1071" i="3"/>
  <c r="D578" i="27" s="1"/>
  <c r="AK578" i="27" s="1"/>
  <c r="H1072" i="3"/>
  <c r="H1073" i="3"/>
  <c r="H1074" i="3"/>
  <c r="AQ653" i="4" s="1"/>
  <c r="H1075" i="3"/>
  <c r="H1076" i="3"/>
  <c r="H1077" i="3"/>
  <c r="H1078" i="3"/>
  <c r="H1079" i="3"/>
  <c r="H1080" i="3"/>
  <c r="H1081" i="3"/>
  <c r="H1082" i="3"/>
  <c r="H1083" i="3"/>
  <c r="AQ654" i="4" s="1"/>
  <c r="H1084" i="3"/>
  <c r="H1085" i="3"/>
  <c r="H1086" i="3"/>
  <c r="H1087" i="3"/>
  <c r="H1088" i="3"/>
  <c r="H1089" i="3"/>
  <c r="H1090" i="3"/>
  <c r="AQ655" i="4" s="1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AQ659" i="4" s="1"/>
  <c r="H1119" i="3"/>
  <c r="AQ660" i="4" s="1"/>
  <c r="H1120" i="3"/>
  <c r="H1121" i="3"/>
  <c r="H1122" i="3"/>
  <c r="H1123" i="3"/>
  <c r="H1124" i="3"/>
  <c r="H1125" i="3"/>
  <c r="H1126" i="3"/>
  <c r="AQ663" i="4" s="1"/>
  <c r="H1127" i="3"/>
  <c r="AQ664" i="4" s="1"/>
  <c r="H1128" i="3"/>
  <c r="H1129" i="3"/>
  <c r="H1130" i="3"/>
  <c r="AQ666" i="4" s="1"/>
  <c r="H1131" i="3"/>
  <c r="AQ667" i="4" s="1"/>
  <c r="H1132" i="3"/>
  <c r="H1133" i="3"/>
  <c r="H1134" i="3"/>
  <c r="AQ669" i="4" s="1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AQ672" i="4" s="1"/>
  <c r="H1188" i="3"/>
  <c r="H1189" i="3"/>
  <c r="H1190" i="3"/>
  <c r="H1191" i="3"/>
  <c r="H1192" i="3"/>
  <c r="H1193" i="3"/>
  <c r="D731" i="27" s="1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AQ678" i="4" s="1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AQ681" i="4" s="1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D779" i="27" s="1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AQ685" i="4" s="1"/>
  <c r="H1344" i="3"/>
  <c r="H1345" i="3"/>
  <c r="H1346" i="3"/>
  <c r="H1347" i="3"/>
  <c r="H1348" i="3"/>
  <c r="H1349" i="3"/>
  <c r="H1350" i="3"/>
  <c r="H1351" i="3"/>
  <c r="D715" i="27" s="1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AQ690" i="4" s="1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AQ691" i="4" s="1"/>
  <c r="H1503" i="3"/>
  <c r="H1504" i="3"/>
  <c r="H1505" i="3"/>
  <c r="H1506" i="3"/>
  <c r="H1507" i="3"/>
  <c r="H1508" i="3"/>
  <c r="H1509" i="3"/>
  <c r="H1510" i="3"/>
  <c r="AQ692" i="4" s="1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AQ695" i="4" s="1"/>
  <c r="H1560" i="3"/>
  <c r="H1561" i="3"/>
  <c r="H1562" i="3"/>
  <c r="H1563" i="3"/>
  <c r="AQ696" i="4" s="1"/>
  <c r="H1564" i="3"/>
  <c r="H1565" i="3"/>
  <c r="H1566" i="3"/>
  <c r="H1567" i="3"/>
  <c r="AQ698" i="4" s="1"/>
  <c r="H1568" i="3"/>
  <c r="H1569" i="3"/>
  <c r="H1570" i="3"/>
  <c r="H1571" i="3"/>
  <c r="H1572" i="3"/>
  <c r="H1573" i="3"/>
  <c r="H1574" i="3"/>
  <c r="AQ700" i="4" s="1"/>
  <c r="H1575" i="3"/>
  <c r="H1576" i="3"/>
  <c r="H1577" i="3"/>
  <c r="H1578" i="3"/>
  <c r="H1579" i="3"/>
  <c r="AQ701" i="4" s="1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AQ706" i="4" s="1"/>
  <c r="H1604" i="3"/>
  <c r="H1605" i="3"/>
  <c r="H1606" i="3"/>
  <c r="AQ707" i="4" s="1"/>
  <c r="H1607" i="3"/>
  <c r="H1608" i="3"/>
  <c r="H1609" i="3"/>
  <c r="H1610" i="3"/>
  <c r="AQ708" i="4" s="1"/>
  <c r="H1611" i="3"/>
  <c r="H1612" i="3"/>
  <c r="H1613" i="3"/>
  <c r="H1614" i="3"/>
  <c r="H1615" i="3"/>
  <c r="H1616" i="3"/>
  <c r="H1617" i="3"/>
  <c r="H1618" i="3"/>
  <c r="H1619" i="3"/>
  <c r="AQ711" i="4" s="1"/>
  <c r="H1620" i="3"/>
  <c r="H1621" i="3"/>
  <c r="H1622" i="3"/>
  <c r="AQ713" i="4" s="1"/>
  <c r="H1623" i="3"/>
  <c r="AQ714" i="4" s="1"/>
  <c r="H1624" i="3"/>
  <c r="H1625" i="3"/>
  <c r="H1626" i="3"/>
  <c r="H1627" i="3"/>
  <c r="H1628" i="3"/>
  <c r="H1629" i="3"/>
  <c r="H1630" i="3"/>
  <c r="AQ716" i="4" s="1"/>
  <c r="H1631" i="3"/>
  <c r="AQ717" i="4" s="1"/>
  <c r="H1632" i="3"/>
  <c r="H1633" i="3"/>
  <c r="H1634" i="3"/>
  <c r="AQ719" i="4" s="1"/>
  <c r="H1635" i="3"/>
  <c r="AQ720" i="4" s="1"/>
  <c r="H1636" i="3"/>
  <c r="H1637" i="3"/>
  <c r="H1638" i="3"/>
  <c r="H1639" i="3"/>
  <c r="H1640" i="3"/>
  <c r="H1641" i="3"/>
  <c r="H1642" i="3"/>
  <c r="H1643" i="3"/>
  <c r="H1644" i="3"/>
  <c r="H1645" i="3"/>
  <c r="H1646" i="3"/>
  <c r="AQ722" i="4" s="1"/>
  <c r="H1647" i="3"/>
  <c r="AQ723" i="4" s="1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AQ726" i="4" s="1"/>
  <c r="H1660" i="3"/>
  <c r="H1661" i="3"/>
  <c r="H1662" i="3"/>
  <c r="H1663" i="3"/>
  <c r="H1664" i="3"/>
  <c r="H1665" i="3"/>
  <c r="H1666" i="3"/>
  <c r="H1667" i="3"/>
  <c r="AQ728" i="4" s="1"/>
  <c r="H1668" i="3"/>
  <c r="H1669" i="3"/>
  <c r="H1670" i="3"/>
  <c r="AQ730" i="4" s="1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AQ733" i="4" s="1"/>
  <c r="H1696" i="3"/>
  <c r="H1697" i="3"/>
  <c r="H1698" i="3"/>
  <c r="H1699" i="3"/>
  <c r="H1700" i="3"/>
  <c r="H1701" i="3"/>
  <c r="H1702" i="3"/>
  <c r="D737" i="27" s="1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AQ737" i="4" s="1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AQ738" i="4" s="1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AQ742" i="4" s="1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AQ748" i="4" s="1"/>
  <c r="H1844" i="3"/>
  <c r="H1845" i="3"/>
  <c r="H1846" i="3"/>
  <c r="H1847" i="3"/>
  <c r="AQ749" i="4" s="1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AQ752" i="4" s="1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AQ753" i="4" s="1"/>
  <c r="H1884" i="3"/>
  <c r="H1885" i="3"/>
  <c r="H1886" i="3"/>
  <c r="AQ754" i="4" s="1"/>
  <c r="H1887" i="3"/>
  <c r="H1888" i="3"/>
  <c r="H1889" i="3"/>
  <c r="H1890" i="3"/>
  <c r="H1891" i="3"/>
  <c r="AQ756" i="4" s="1"/>
  <c r="H1892" i="3"/>
  <c r="H1893" i="3"/>
  <c r="H1894" i="3"/>
  <c r="H1895" i="3"/>
  <c r="AQ757" i="4" s="1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AQ758" i="4" s="1"/>
  <c r="H1911" i="3"/>
  <c r="AQ759" i="4" s="1"/>
  <c r="H1912" i="3"/>
  <c r="H1913" i="3"/>
  <c r="H1914" i="3"/>
  <c r="H1915" i="3"/>
  <c r="AQ760" i="4" s="1"/>
  <c r="H1916" i="3"/>
  <c r="H1917" i="3"/>
  <c r="H1918" i="3"/>
  <c r="H1919" i="3"/>
  <c r="H1920" i="3"/>
  <c r="H1921" i="3"/>
  <c r="H1922" i="3"/>
  <c r="AQ762" i="4" s="1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AQ768" i="4" s="1"/>
  <c r="H1972" i="3"/>
  <c r="H1973" i="3"/>
  <c r="H1974" i="3"/>
  <c r="H1975" i="3"/>
  <c r="H1976" i="3"/>
  <c r="H1977" i="3"/>
  <c r="H1978" i="3"/>
  <c r="H1979" i="3"/>
  <c r="AQ770" i="4" s="1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AQ772" i="4" s="1"/>
  <c r="H2003" i="3"/>
  <c r="H2004" i="3"/>
  <c r="H2005" i="3"/>
  <c r="H2006" i="3"/>
  <c r="H2007" i="3"/>
  <c r="AQ774" i="4" s="1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AQ775" i="4" s="1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D746" i="27" s="1"/>
  <c r="H2044" i="3"/>
  <c r="D749" i="27" s="1"/>
  <c r="H2045" i="3"/>
  <c r="H2046" i="3"/>
  <c r="H2047" i="3"/>
  <c r="AQ777" i="4" s="1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AQ779" i="4" s="1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AQ780" i="4" s="1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AQ782" i="4" s="1"/>
  <c r="H2112" i="3"/>
  <c r="H2113" i="3"/>
  <c r="H2114" i="3"/>
  <c r="H2115" i="3"/>
  <c r="AQ785" i="4" s="1"/>
  <c r="H2116" i="3"/>
  <c r="H2117" i="3"/>
  <c r="H2118" i="3"/>
  <c r="H2119" i="3"/>
  <c r="AQ787" i="4" s="1"/>
  <c r="H2120" i="3"/>
  <c r="D719" i="27" s="1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AQ791" i="4" s="1"/>
  <c r="H2140" i="3"/>
  <c r="H2141" i="3"/>
  <c r="H2142" i="3"/>
  <c r="AQ792" i="4" s="1"/>
  <c r="H2143" i="3"/>
  <c r="AQ793" i="4" s="1"/>
  <c r="H2144" i="3"/>
  <c r="H2145" i="3"/>
  <c r="H2146" i="3"/>
  <c r="H2147" i="3"/>
  <c r="H2148" i="3"/>
  <c r="H2149" i="3"/>
  <c r="H2150" i="3"/>
  <c r="H2151" i="3"/>
  <c r="H2152" i="3"/>
  <c r="H2153" i="3"/>
  <c r="H2154" i="3"/>
  <c r="AQ795" i="4" s="1"/>
  <c r="H2155" i="3"/>
  <c r="H2156" i="3"/>
  <c r="H2157" i="3"/>
  <c r="H2158" i="3"/>
  <c r="H2159" i="3"/>
  <c r="H2160" i="3"/>
  <c r="H2161" i="3"/>
  <c r="H2162" i="3"/>
  <c r="H2163" i="3"/>
  <c r="AQ798" i="4" s="1"/>
  <c r="H2164" i="3"/>
  <c r="H2165" i="3"/>
  <c r="H2166" i="3"/>
  <c r="H2167" i="3"/>
  <c r="H2168" i="3"/>
  <c r="H2169" i="3"/>
  <c r="H2170" i="3"/>
  <c r="AQ800" i="4" s="1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AQ805" i="4" s="1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AQ809" i="4" s="1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D753" i="27" s="1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AQ812" i="4" s="1"/>
  <c r="H2299" i="3"/>
  <c r="H2300" i="3"/>
  <c r="H2301" i="3"/>
  <c r="H2302" i="3"/>
  <c r="AQ813" i="4" s="1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AQ816" i="4" s="1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AQ820" i="4" s="1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AQ823" i="4" s="1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D754" i="27" s="1"/>
  <c r="H2532" i="3"/>
  <c r="D757" i="27" s="1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AQ831" i="4" s="1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AQ832" i="4" s="1"/>
  <c r="H2608" i="3"/>
  <c r="H2609" i="3"/>
  <c r="H2610" i="3"/>
  <c r="H2611" i="3"/>
  <c r="H2612" i="3"/>
  <c r="H2613" i="3"/>
  <c r="H2614" i="3"/>
  <c r="H2615" i="3"/>
  <c r="D755" i="27" s="1"/>
  <c r="H2616" i="3"/>
  <c r="H2617" i="3"/>
  <c r="H2618" i="3"/>
  <c r="H2619" i="3"/>
  <c r="H2620" i="3"/>
  <c r="H2621" i="3"/>
  <c r="H2622" i="3"/>
  <c r="H2623" i="3"/>
  <c r="H2624" i="3"/>
  <c r="H2625" i="3"/>
  <c r="D759" i="27" s="1"/>
  <c r="H2626" i="3"/>
  <c r="H2627" i="3"/>
  <c r="H2628" i="3"/>
  <c r="H2629" i="3"/>
  <c r="H2630" i="3"/>
  <c r="H2631" i="3"/>
  <c r="H2632" i="3"/>
  <c r="H2633" i="3"/>
  <c r="H2634" i="3"/>
  <c r="H2635" i="3"/>
  <c r="AQ836" i="4" s="1"/>
  <c r="H2636" i="3"/>
  <c r="H2637" i="3"/>
  <c r="H2638" i="3"/>
  <c r="H2639" i="3"/>
  <c r="H2640" i="3"/>
  <c r="H2641" i="3"/>
  <c r="H2642" i="3"/>
  <c r="D720" i="27" s="1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AQ837" i="4" s="1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D761" i="27" s="1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AQ842" i="4" s="1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AQ848" i="4" s="1"/>
  <c r="H2840" i="3"/>
  <c r="H2841" i="3"/>
  <c r="H2842" i="3"/>
  <c r="H2843" i="3"/>
  <c r="AQ850" i="4" s="1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D722" i="27" s="1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D724" i="27" s="1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AQ855" i="4" s="1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AQ858" i="4" s="1"/>
  <c r="H2956" i="3"/>
  <c r="H2957" i="3"/>
  <c r="H2958" i="3"/>
  <c r="H2959" i="3"/>
  <c r="H2960" i="3"/>
  <c r="H2961" i="3"/>
  <c r="H2962" i="3"/>
  <c r="H2963" i="3"/>
  <c r="D726" i="27" s="1"/>
  <c r="H2964" i="3"/>
  <c r="H2965" i="3"/>
  <c r="H2966" i="3"/>
  <c r="H2967" i="3"/>
  <c r="AQ860" i="4" s="1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D555" i="27" s="1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AQ867" i="4" s="1"/>
  <c r="H3124" i="3"/>
  <c r="AQ868" i="4" s="1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V766" i="27" l="1"/>
  <c r="U555" i="27"/>
  <c r="BH555" i="27"/>
  <c r="BL555" i="27" s="1"/>
  <c r="AQ1242" i="4"/>
  <c r="AQ1237" i="4"/>
  <c r="AQ1209" i="4"/>
  <c r="AQ1207" i="4"/>
  <c r="AQ1205" i="4"/>
  <c r="AQ1194" i="4"/>
  <c r="AQ1191" i="4"/>
  <c r="AQ1188" i="4"/>
  <c r="AQ1178" i="4"/>
  <c r="AQ1172" i="4"/>
  <c r="AQ1169" i="4"/>
  <c r="AQ1166" i="4"/>
  <c r="AQ1161" i="4"/>
  <c r="AQ1160" i="4"/>
  <c r="AQ1155" i="4"/>
  <c r="AQ1151" i="4"/>
  <c r="AQ1149" i="4"/>
  <c r="AQ1143" i="4"/>
  <c r="AQ1142" i="4"/>
  <c r="AQ1140" i="4"/>
  <c r="AQ1135" i="4"/>
  <c r="AQ1132" i="4"/>
  <c r="AQ1128" i="4"/>
  <c r="AQ1126" i="4"/>
  <c r="AQ1124" i="4"/>
  <c r="AQ1122" i="4"/>
  <c r="AQ1115" i="4"/>
  <c r="AQ1113" i="4"/>
  <c r="AQ1109" i="4"/>
  <c r="F714" i="27"/>
  <c r="AL714" i="27" s="1"/>
  <c r="F599" i="27"/>
  <c r="AQ1094" i="4"/>
  <c r="AQ1092" i="4"/>
  <c r="AQ1084" i="4"/>
  <c r="AQ1083" i="4"/>
  <c r="AQ1077" i="4"/>
  <c r="AQ1071" i="4"/>
  <c r="AQ1055" i="4"/>
  <c r="AQ1054" i="4"/>
  <c r="AQ1046" i="4"/>
  <c r="AQ1045" i="4"/>
  <c r="AQ1040" i="4"/>
  <c r="AQ1032" i="4"/>
  <c r="AQ1030" i="4"/>
  <c r="AQ1027" i="4"/>
  <c r="AQ1021" i="4"/>
  <c r="AQ1019" i="4"/>
  <c r="AQ1016" i="4"/>
  <c r="AQ1014" i="4"/>
  <c r="AQ1010" i="4"/>
  <c r="AQ1008" i="4"/>
  <c r="AQ999" i="4"/>
  <c r="AQ982" i="4"/>
  <c r="AQ975" i="4"/>
  <c r="AQ972" i="4"/>
  <c r="AQ970" i="4"/>
  <c r="AQ966" i="4"/>
  <c r="AQ956" i="4"/>
  <c r="AQ953" i="4"/>
  <c r="AQ952" i="4"/>
  <c r="AQ949" i="4"/>
  <c r="AQ948" i="4"/>
  <c r="AQ947" i="4"/>
  <c r="AQ940" i="4"/>
  <c r="AQ932" i="4"/>
  <c r="AQ925" i="4"/>
  <c r="BH779" i="27"/>
  <c r="BL779" i="27" s="1"/>
  <c r="U779" i="27"/>
  <c r="U716" i="27"/>
  <c r="BH716" i="27"/>
  <c r="BL716" i="27" s="1"/>
  <c r="BH703" i="27"/>
  <c r="BL703" i="27" s="1"/>
  <c r="U703" i="27"/>
  <c r="AA703" i="27"/>
  <c r="X703" i="27"/>
  <c r="BH778" i="27"/>
  <c r="BL778" i="27" s="1"/>
  <c r="U778" i="27"/>
  <c r="U761" i="27"/>
  <c r="BH761" i="27"/>
  <c r="BL761" i="27" s="1"/>
  <c r="AQ835" i="4"/>
  <c r="AQ826" i="4"/>
  <c r="AQ819" i="4"/>
  <c r="AQ815" i="4"/>
  <c r="AQ808" i="4"/>
  <c r="AQ802" i="4"/>
  <c r="AQ796" i="4"/>
  <c r="AQ771" i="4"/>
  <c r="AQ764" i="4"/>
  <c r="AQ745" i="4"/>
  <c r="AQ741" i="4"/>
  <c r="BH737" i="27"/>
  <c r="BL737" i="27" s="1"/>
  <c r="U737" i="27"/>
  <c r="AA737" i="27"/>
  <c r="X737" i="27"/>
  <c r="AQ715" i="4"/>
  <c r="AQ710" i="4"/>
  <c r="AQ704" i="4"/>
  <c r="AQ686" i="4"/>
  <c r="AQ671" i="4"/>
  <c r="AQ670" i="4"/>
  <c r="AQ658" i="4"/>
  <c r="AQ630" i="4"/>
  <c r="AQ625" i="4"/>
  <c r="AQ624" i="4"/>
  <c r="AQ621" i="4"/>
  <c r="AQ620" i="4"/>
  <c r="AQ605" i="4"/>
  <c r="U721" i="27"/>
  <c r="BH721" i="27"/>
  <c r="BL721" i="27" s="1"/>
  <c r="AQ602" i="4"/>
  <c r="AQ596" i="4"/>
  <c r="D713" i="27"/>
  <c r="AQ589" i="4"/>
  <c r="AQ585" i="4"/>
  <c r="AQ582" i="4"/>
  <c r="AQ577" i="4"/>
  <c r="AQ574" i="4"/>
  <c r="AQ563" i="4"/>
  <c r="AQ560" i="4"/>
  <c r="AQ557" i="4"/>
  <c r="AQ555" i="4"/>
  <c r="AQ549" i="4"/>
  <c r="AQ517" i="4"/>
  <c r="AQ515" i="4"/>
  <c r="AQ514" i="4"/>
  <c r="AQ511" i="4"/>
  <c r="AQ508" i="4"/>
  <c r="AQ507" i="4"/>
  <c r="AQ501" i="4"/>
  <c r="F723" i="27"/>
  <c r="V764" i="27"/>
  <c r="AD764" i="27" s="1"/>
  <c r="BI765" i="27"/>
  <c r="V765" i="27"/>
  <c r="U759" i="27"/>
  <c r="BH759" i="27"/>
  <c r="BL759" i="27" s="1"/>
  <c r="U731" i="27"/>
  <c r="BH731" i="27"/>
  <c r="BL731" i="27" s="1"/>
  <c r="U757" i="27"/>
  <c r="BH757" i="27"/>
  <c r="BL757" i="27" s="1"/>
  <c r="BH749" i="27"/>
  <c r="BL749" i="27" s="1"/>
  <c r="U749" i="27"/>
  <c r="BH730" i="27"/>
  <c r="BL730" i="27" s="1"/>
  <c r="U730" i="27"/>
  <c r="BH729" i="27"/>
  <c r="BL729" i="27" s="1"/>
  <c r="U729" i="27"/>
  <c r="D712" i="27"/>
  <c r="BI779" i="27"/>
  <c r="BM779" i="27" s="1"/>
  <c r="V779" i="27"/>
  <c r="BI778" i="27"/>
  <c r="BM778" i="27" s="1"/>
  <c r="V778" i="27"/>
  <c r="B694" i="27"/>
  <c r="AR772" i="27"/>
  <c r="AT772" i="27" s="1"/>
  <c r="BV772" i="27" s="1"/>
  <c r="AU772" i="27"/>
  <c r="AQ776" i="27"/>
  <c r="AO776" i="27"/>
  <c r="AQ440" i="4"/>
  <c r="B385" i="27"/>
  <c r="B655" i="27"/>
  <c r="AD776" i="27"/>
  <c r="AG776" i="27"/>
  <c r="AQ901" i="4"/>
  <c r="AR770" i="27"/>
  <c r="AT770" i="27" s="1"/>
  <c r="BV770" i="27" s="1"/>
  <c r="AQ912" i="4"/>
  <c r="AQ904" i="4"/>
  <c r="AR904" i="4" s="1"/>
  <c r="AQ1304" i="4"/>
  <c r="AR1304" i="4" s="1"/>
  <c r="AQ1300" i="4"/>
  <c r="AR1300" i="4" s="1"/>
  <c r="AQ1270" i="4"/>
  <c r="AQ1265" i="4"/>
  <c r="AR1265" i="4" s="1"/>
  <c r="F539" i="27"/>
  <c r="AL539" i="27" s="1"/>
  <c r="AQ1292" i="4"/>
  <c r="AR1292" i="4" s="1"/>
  <c r="AQ1285" i="4"/>
  <c r="AR1285" i="4" s="1"/>
  <c r="AQ1280" i="4"/>
  <c r="AR1280" i="4" s="1"/>
  <c r="AQ1276" i="4"/>
  <c r="AQ1264" i="4"/>
  <c r="AQ1259" i="4"/>
  <c r="AQ1255" i="4"/>
  <c r="AR1255" i="4" s="1"/>
  <c r="AQ1249" i="4"/>
  <c r="AR1249" i="4" s="1"/>
  <c r="AQ1247" i="4"/>
  <c r="AQ1228" i="4"/>
  <c r="AR1228" i="4" s="1"/>
  <c r="AQ1221" i="4"/>
  <c r="AR1221" i="4" s="1"/>
  <c r="AQ1203" i="4"/>
  <c r="AR1203" i="4" s="1"/>
  <c r="AQ1199" i="4"/>
  <c r="AQ1190" i="4"/>
  <c r="AQ1182" i="4"/>
  <c r="AQ1171" i="4"/>
  <c r="AR1171" i="4" s="1"/>
  <c r="AQ1152" i="4"/>
  <c r="AQ1131" i="4"/>
  <c r="AQ1309" i="4"/>
  <c r="AR1309" i="4" s="1"/>
  <c r="AQ1308" i="4"/>
  <c r="AR1308" i="4" s="1"/>
  <c r="AQ1303" i="4"/>
  <c r="AR1303" i="4" s="1"/>
  <c r="F725" i="27"/>
  <c r="BI725" i="27" s="1"/>
  <c r="BM725" i="27" s="1"/>
  <c r="AQ1294" i="4"/>
  <c r="AR1294" i="4" s="1"/>
  <c r="AQ1286" i="4"/>
  <c r="AR1286" i="4" s="1"/>
  <c r="AQ1274" i="4"/>
  <c r="AQ1267" i="4"/>
  <c r="AR1267" i="4" s="1"/>
  <c r="AQ1262" i="4"/>
  <c r="AR1262" i="4" s="1"/>
  <c r="AQ1246" i="4"/>
  <c r="AR1246" i="4" s="1"/>
  <c r="AQ1240" i="4"/>
  <c r="AQ1238" i="4"/>
  <c r="AR1238" i="4" s="1"/>
  <c r="AQ1293" i="4"/>
  <c r="AR1293" i="4" s="1"/>
  <c r="AQ1281" i="4"/>
  <c r="AR1281" i="4" s="1"/>
  <c r="AQ1263" i="4"/>
  <c r="AQ1260" i="4"/>
  <c r="AQ1252" i="4"/>
  <c r="AR1252" i="4" s="1"/>
  <c r="AQ1248" i="4"/>
  <c r="AR1248" i="4" s="1"/>
  <c r="AQ1244" i="4"/>
  <c r="AQ1239" i="4"/>
  <c r="AQ1236" i="4"/>
  <c r="AR1236" i="4" s="1"/>
  <c r="AQ1235" i="4"/>
  <c r="AR1235" i="4" s="1"/>
  <c r="AQ1225" i="4"/>
  <c r="AQ1216" i="4"/>
  <c r="AQ1212" i="4"/>
  <c r="AR1212" i="4" s="1"/>
  <c r="AQ1208" i="4"/>
  <c r="AR1208" i="4" s="1"/>
  <c r="AQ1206" i="4"/>
  <c r="AQ1204" i="4"/>
  <c r="AQ1202" i="4"/>
  <c r="AR1202" i="4" s="1"/>
  <c r="AQ1196" i="4"/>
  <c r="AR1196" i="4" s="1"/>
  <c r="AQ1174" i="4"/>
  <c r="AQ1165" i="4"/>
  <c r="AQ1158" i="4"/>
  <c r="AR1158" i="4" s="1"/>
  <c r="AQ1154" i="4"/>
  <c r="AR1154" i="4" s="1"/>
  <c r="AQ1153" i="4"/>
  <c r="AQ1148" i="4"/>
  <c r="AQ1145" i="4"/>
  <c r="AR1145" i="4" s="1"/>
  <c r="AQ1139" i="4"/>
  <c r="AR1139" i="4" s="1"/>
  <c r="AQ1137" i="4"/>
  <c r="AQ1134" i="4"/>
  <c r="AQ1125" i="4"/>
  <c r="AR1125" i="4" s="1"/>
  <c r="AQ1120" i="4"/>
  <c r="AR1120" i="4" s="1"/>
  <c r="AQ1118" i="4"/>
  <c r="AQ1110" i="4"/>
  <c r="AR1110" i="4" s="1"/>
  <c r="AQ1106" i="4"/>
  <c r="AR1106" i="4" s="1"/>
  <c r="AQ1105" i="4"/>
  <c r="AR1105" i="4" s="1"/>
  <c r="AQ1103" i="4"/>
  <c r="AQ1102" i="4"/>
  <c r="AR1102" i="4" s="1"/>
  <c r="AQ1101" i="4"/>
  <c r="AR1101" i="4" s="1"/>
  <c r="AQ1097" i="4"/>
  <c r="AR1097" i="4" s="1"/>
  <c r="AQ1087" i="4"/>
  <c r="AQ1079" i="4"/>
  <c r="AQ1075" i="4"/>
  <c r="AR1075" i="4" s="1"/>
  <c r="AQ1068" i="4"/>
  <c r="AR1068" i="4" s="1"/>
  <c r="AQ1066" i="4"/>
  <c r="AQ1063" i="4"/>
  <c r="AR1063" i="4" s="1"/>
  <c r="AQ1062" i="4"/>
  <c r="AR1062" i="4" s="1"/>
  <c r="AQ1061" i="4"/>
  <c r="AR1061" i="4" s="1"/>
  <c r="AQ1060" i="4"/>
  <c r="AQ1057" i="4"/>
  <c r="AQ1049" i="4"/>
  <c r="AR1049" i="4" s="1"/>
  <c r="AQ1043" i="4"/>
  <c r="AR1043" i="4" s="1"/>
  <c r="AQ1042" i="4"/>
  <c r="AQ1033" i="4"/>
  <c r="AR1033" i="4" s="1"/>
  <c r="AQ1025" i="4"/>
  <c r="AR1025" i="4" s="1"/>
  <c r="AQ1023" i="4"/>
  <c r="AR1023" i="4" s="1"/>
  <c r="AQ1012" i="4"/>
  <c r="AQ1005" i="4"/>
  <c r="AR1005" i="4" s="1"/>
  <c r="AQ1003" i="4"/>
  <c r="AR1003" i="4" s="1"/>
  <c r="AQ1000" i="4"/>
  <c r="AR1000" i="4" s="1"/>
  <c r="AQ997" i="4"/>
  <c r="AQ994" i="4"/>
  <c r="AR994" i="4" s="1"/>
  <c r="AQ990" i="4"/>
  <c r="AR990" i="4" s="1"/>
  <c r="AQ987" i="4"/>
  <c r="AR987" i="4" s="1"/>
  <c r="AQ984" i="4"/>
  <c r="AQ979" i="4"/>
  <c r="AQ976" i="4"/>
  <c r="AR976" i="4" s="1"/>
  <c r="AQ958" i="4"/>
  <c r="AR958" i="4" s="1"/>
  <c r="AQ950" i="4"/>
  <c r="AQ944" i="4"/>
  <c r="AR944" i="4" s="1"/>
  <c r="AQ943" i="4"/>
  <c r="AR943" i="4" s="1"/>
  <c r="AQ941" i="4"/>
  <c r="AR941" i="4" s="1"/>
  <c r="AQ937" i="4"/>
  <c r="AQ936" i="4"/>
  <c r="AQ934" i="4"/>
  <c r="AR934" i="4" s="1"/>
  <c r="AQ927" i="4"/>
  <c r="AR927" i="4" s="1"/>
  <c r="AQ923" i="4"/>
  <c r="AQ920" i="4"/>
  <c r="AR920" i="4" s="1"/>
  <c r="AQ919" i="4"/>
  <c r="AR919" i="4" s="1"/>
  <c r="AQ918" i="4"/>
  <c r="AR918" i="4" s="1"/>
  <c r="AQ917" i="4"/>
  <c r="AQ1297" i="4"/>
  <c r="AR1297" i="4" s="1"/>
  <c r="AQ1295" i="4"/>
  <c r="AR1295" i="4" s="1"/>
  <c r="AQ1310" i="4"/>
  <c r="AR1310" i="4" s="1"/>
  <c r="AQ1306" i="4"/>
  <c r="AR1306" i="4" s="1"/>
  <c r="AQ1301" i="4"/>
  <c r="AR1301" i="4" s="1"/>
  <c r="AQ1290" i="4"/>
  <c r="AR1290" i="4" s="1"/>
  <c r="AQ1282" i="4"/>
  <c r="AR1282" i="4" s="1"/>
  <c r="AQ1269" i="4"/>
  <c r="AQ1254" i="4"/>
  <c r="AR1254" i="4" s="1"/>
  <c r="AQ1233" i="4"/>
  <c r="AR1233" i="4" s="1"/>
  <c r="AQ1223" i="4"/>
  <c r="AR1223" i="4" s="1"/>
  <c r="AQ1217" i="4"/>
  <c r="AQ1193" i="4"/>
  <c r="AR1193" i="4" s="1"/>
  <c r="AQ1163" i="4"/>
  <c r="AR1163" i="4" s="1"/>
  <c r="AQ1157" i="4"/>
  <c r="AR1157" i="4" s="1"/>
  <c r="AQ1147" i="4"/>
  <c r="AQ1136" i="4"/>
  <c r="AR1136" i="4" s="1"/>
  <c r="AQ1234" i="4"/>
  <c r="AR1234" i="4" s="1"/>
  <c r="AQ1232" i="4"/>
  <c r="AR1232" i="4" s="1"/>
  <c r="AQ1230" i="4"/>
  <c r="AQ1229" i="4"/>
  <c r="AQ1224" i="4"/>
  <c r="AR1224" i="4" s="1"/>
  <c r="AQ1222" i="4"/>
  <c r="AR1222" i="4" s="1"/>
  <c r="AQ1213" i="4"/>
  <c r="AQ1211" i="4"/>
  <c r="AQ1201" i="4"/>
  <c r="AR1201" i="4" s="1"/>
  <c r="AQ1200" i="4"/>
  <c r="AR1200" i="4" s="1"/>
  <c r="AQ1198" i="4"/>
  <c r="AQ1197" i="4"/>
  <c r="AQ1195" i="4"/>
  <c r="AR1195" i="4" s="1"/>
  <c r="AQ1192" i="4"/>
  <c r="AR1192" i="4" s="1"/>
  <c r="AQ1189" i="4"/>
  <c r="AQ1183" i="4"/>
  <c r="AR1183" i="4" s="1"/>
  <c r="AQ1180" i="4"/>
  <c r="AR1180" i="4" s="1"/>
  <c r="AQ1177" i="4"/>
  <c r="AR1177" i="4" s="1"/>
  <c r="AQ1176" i="4"/>
  <c r="AQ1168" i="4"/>
  <c r="AR1168" i="4" s="1"/>
  <c r="AQ1167" i="4"/>
  <c r="AR1167" i="4" s="1"/>
  <c r="AQ1164" i="4"/>
  <c r="AR1164" i="4" s="1"/>
  <c r="AQ1162" i="4"/>
  <c r="AQ1159" i="4"/>
  <c r="AR1159" i="4" s="1"/>
  <c r="AQ1156" i="4"/>
  <c r="AR1156" i="4" s="1"/>
  <c r="AQ1150" i="4"/>
  <c r="AR1150" i="4" s="1"/>
  <c r="AQ1146" i="4"/>
  <c r="AQ1141" i="4"/>
  <c r="AR1141" i="4" s="1"/>
  <c r="AQ1138" i="4"/>
  <c r="AR1138" i="4" s="1"/>
  <c r="AQ1133" i="4"/>
  <c r="AR1133" i="4" s="1"/>
  <c r="AQ1129" i="4"/>
  <c r="AQ1127" i="4"/>
  <c r="AQ1121" i="4"/>
  <c r="AR1121" i="4" s="1"/>
  <c r="AQ1119" i="4"/>
  <c r="AR1119" i="4" s="1"/>
  <c r="AQ1116" i="4"/>
  <c r="AQ1111" i="4"/>
  <c r="AR1111" i="4" s="1"/>
  <c r="AQ1108" i="4"/>
  <c r="AR1108" i="4" s="1"/>
  <c r="AQ1098" i="4"/>
  <c r="AR1098" i="4" s="1"/>
  <c r="AQ1096" i="4"/>
  <c r="AQ1095" i="4"/>
  <c r="AQ1091" i="4"/>
  <c r="AR1091" i="4" s="1"/>
  <c r="AQ1089" i="4"/>
  <c r="AR1089" i="4" s="1"/>
  <c r="AQ1081" i="4"/>
  <c r="AQ1078" i="4"/>
  <c r="AR1078" i="4" s="1"/>
  <c r="AQ1076" i="4"/>
  <c r="AR1076" i="4" s="1"/>
  <c r="AQ1072" i="4"/>
  <c r="AR1072" i="4" s="1"/>
  <c r="AQ1070" i="4"/>
  <c r="AQ1069" i="4"/>
  <c r="AR1069" i="4" s="1"/>
  <c r="AQ1065" i="4"/>
  <c r="AR1065" i="4" s="1"/>
  <c r="AQ1059" i="4"/>
  <c r="AR1059" i="4" s="1"/>
  <c r="AQ1058" i="4"/>
  <c r="AQ1056" i="4"/>
  <c r="AR1056" i="4" s="1"/>
  <c r="AQ1051" i="4"/>
  <c r="AR1051" i="4" s="1"/>
  <c r="AQ1041" i="4"/>
  <c r="AR1041" i="4" s="1"/>
  <c r="AQ1038" i="4"/>
  <c r="AQ1035" i="4"/>
  <c r="AQ1028" i="4"/>
  <c r="AR1028" i="4" s="1"/>
  <c r="AQ1024" i="4"/>
  <c r="AR1024" i="4" s="1"/>
  <c r="AQ1022" i="4"/>
  <c r="AQ1017" i="4"/>
  <c r="AR1017" i="4" s="1"/>
  <c r="AQ1011" i="4"/>
  <c r="AR1011" i="4" s="1"/>
  <c r="AQ1007" i="4"/>
  <c r="AR1007" i="4" s="1"/>
  <c r="AQ1006" i="4"/>
  <c r="AQ1002" i="4"/>
  <c r="AR1002" i="4" s="1"/>
  <c r="AQ998" i="4"/>
  <c r="AR998" i="4" s="1"/>
  <c r="AQ996" i="4"/>
  <c r="AR996" i="4" s="1"/>
  <c r="AQ992" i="4"/>
  <c r="AQ988" i="4"/>
  <c r="AR988" i="4" s="1"/>
  <c r="AQ986" i="4"/>
  <c r="AQ981" i="4"/>
  <c r="AR981" i="4" s="1"/>
  <c r="AQ977" i="4"/>
  <c r="AQ973" i="4"/>
  <c r="AQ968" i="4"/>
  <c r="AR968" i="4" s="1"/>
  <c r="AQ964" i="4"/>
  <c r="AR964" i="4" s="1"/>
  <c r="AQ961" i="4"/>
  <c r="AQ957" i="4"/>
  <c r="AR957" i="4" s="1"/>
  <c r="AQ954" i="4"/>
  <c r="AR954" i="4" s="1"/>
  <c r="AQ946" i="4"/>
  <c r="AR946" i="4" s="1"/>
  <c r="AQ939" i="4"/>
  <c r="AQ929" i="4"/>
  <c r="AQ926" i="4"/>
  <c r="AR926" i="4" s="1"/>
  <c r="AQ921" i="4"/>
  <c r="AR921" i="4" s="1"/>
  <c r="AQ914" i="4"/>
  <c r="AQ910" i="4"/>
  <c r="AQ905" i="4"/>
  <c r="AR905" i="4" s="1"/>
  <c r="AQ908" i="4"/>
  <c r="AR908" i="4" s="1"/>
  <c r="AQ906" i="4"/>
  <c r="F4" i="27"/>
  <c r="AL4" i="27" s="1"/>
  <c r="AQ915" i="4"/>
  <c r="AR915" i="4" s="1"/>
  <c r="AQ863" i="4"/>
  <c r="AR863" i="4" s="1"/>
  <c r="AQ859" i="4"/>
  <c r="AQ856" i="4"/>
  <c r="AQ839" i="4"/>
  <c r="AR839" i="4" s="1"/>
  <c r="AQ866" i="4"/>
  <c r="AR866" i="4" s="1"/>
  <c r="AQ864" i="4"/>
  <c r="AQ854" i="4"/>
  <c r="AR854" i="4" s="1"/>
  <c r="AQ851" i="4"/>
  <c r="AR851" i="4" s="1"/>
  <c r="AQ852" i="4"/>
  <c r="AR852" i="4" s="1"/>
  <c r="AQ845" i="4"/>
  <c r="AQ841" i="4"/>
  <c r="AR841" i="4" s="1"/>
  <c r="AQ857" i="4"/>
  <c r="AR857" i="4" s="1"/>
  <c r="AQ847" i="4"/>
  <c r="AR847" i="4" s="1"/>
  <c r="AQ840" i="4"/>
  <c r="AQ828" i="4"/>
  <c r="AR828" i="4" s="1"/>
  <c r="AQ818" i="4"/>
  <c r="AR818" i="4" s="1"/>
  <c r="AQ814" i="4"/>
  <c r="AR814" i="4" s="1"/>
  <c r="AQ811" i="4"/>
  <c r="AR811" i="4" s="1"/>
  <c r="AQ810" i="4"/>
  <c r="AR810" i="4" s="1"/>
  <c r="AQ807" i="4"/>
  <c r="AR807" i="4" s="1"/>
  <c r="AQ804" i="4"/>
  <c r="AR804" i="4" s="1"/>
  <c r="AQ801" i="4"/>
  <c r="AQ862" i="4"/>
  <c r="AR862" i="4" s="1"/>
  <c r="AQ849" i="4"/>
  <c r="AR849" i="4" s="1"/>
  <c r="AQ846" i="4"/>
  <c r="AR846" i="4" s="1"/>
  <c r="D758" i="27"/>
  <c r="AQ834" i="4"/>
  <c r="AR834" i="4" s="1"/>
  <c r="AQ830" i="4"/>
  <c r="AR830" i="4" s="1"/>
  <c r="AQ829" i="4"/>
  <c r="AR829" i="4" s="1"/>
  <c r="AQ822" i="4"/>
  <c r="AR822" i="4" s="1"/>
  <c r="AQ821" i="4"/>
  <c r="AR821" i="4" s="1"/>
  <c r="AQ865" i="4"/>
  <c r="AR865" i="4" s="1"/>
  <c r="AQ861" i="4"/>
  <c r="AR861" i="4" s="1"/>
  <c r="AQ790" i="4"/>
  <c r="AQ788" i="4"/>
  <c r="AR788" i="4" s="1"/>
  <c r="AQ786" i="4"/>
  <c r="AR786" i="4" s="1"/>
  <c r="AQ784" i="4"/>
  <c r="AR784" i="4" s="1"/>
  <c r="AQ781" i="4"/>
  <c r="AR781" i="4" s="1"/>
  <c r="AQ778" i="4"/>
  <c r="AR778" i="4" s="1"/>
  <c r="AQ773" i="4"/>
  <c r="AR773" i="4" s="1"/>
  <c r="AQ755" i="4"/>
  <c r="AR755" i="4" s="1"/>
  <c r="AQ747" i="4"/>
  <c r="AR747" i="4" s="1"/>
  <c r="AQ744" i="4"/>
  <c r="AR744" i="4" s="1"/>
  <c r="AQ740" i="4"/>
  <c r="AR740" i="4" s="1"/>
  <c r="AQ735" i="4"/>
  <c r="AR735" i="4" s="1"/>
  <c r="AQ734" i="4"/>
  <c r="AR734" i="4" s="1"/>
  <c r="D734" i="27"/>
  <c r="AA734" i="27" s="1"/>
  <c r="AQ732" i="4"/>
  <c r="AR732" i="4" s="1"/>
  <c r="AQ729" i="4"/>
  <c r="AR729" i="4" s="1"/>
  <c r="AQ727" i="4"/>
  <c r="AR727" i="4" s="1"/>
  <c r="AQ725" i="4"/>
  <c r="AR725" i="4" s="1"/>
  <c r="AQ724" i="4"/>
  <c r="AR724" i="4" s="1"/>
  <c r="AQ718" i="4"/>
  <c r="AR718" i="4" s="1"/>
  <c r="AQ709" i="4"/>
  <c r="AR709" i="4" s="1"/>
  <c r="AQ705" i="4"/>
  <c r="AR705" i="4" s="1"/>
  <c r="AQ703" i="4"/>
  <c r="AR703" i="4" s="1"/>
  <c r="AQ697" i="4"/>
  <c r="AR697" i="4" s="1"/>
  <c r="AQ689" i="4"/>
  <c r="AR689" i="4" s="1"/>
  <c r="AQ688" i="4"/>
  <c r="AR688" i="4" s="1"/>
  <c r="AQ683" i="4"/>
  <c r="AR683" i="4" s="1"/>
  <c r="AQ680" i="4"/>
  <c r="AR680" i="4" s="1"/>
  <c r="AQ677" i="4"/>
  <c r="AQ676" i="4"/>
  <c r="AR676" i="4" s="1"/>
  <c r="AQ674" i="4"/>
  <c r="AR674" i="4" s="1"/>
  <c r="AQ662" i="4"/>
  <c r="AR662" i="4" s="1"/>
  <c r="AQ661" i="4"/>
  <c r="AR661" i="4" s="1"/>
  <c r="AQ657" i="4"/>
  <c r="AQ656" i="4"/>
  <c r="AR656" i="4" s="1"/>
  <c r="AQ652" i="4"/>
  <c r="AR652" i="4" s="1"/>
  <c r="AQ650" i="4"/>
  <c r="AR650" i="4" s="1"/>
  <c r="AQ648" i="4"/>
  <c r="AR648" i="4" s="1"/>
  <c r="AQ646" i="4"/>
  <c r="AR646" i="4" s="1"/>
  <c r="AQ640" i="4"/>
  <c r="AR640" i="4" s="1"/>
  <c r="AQ638" i="4"/>
  <c r="AQ633" i="4"/>
  <c r="AR633" i="4" s="1"/>
  <c r="AQ628" i="4"/>
  <c r="AR628" i="4" s="1"/>
  <c r="AQ623" i="4"/>
  <c r="AR623" i="4" s="1"/>
  <c r="AQ619" i="4"/>
  <c r="AR619" i="4" s="1"/>
  <c r="AQ616" i="4"/>
  <c r="AR616" i="4" s="1"/>
  <c r="AQ614" i="4"/>
  <c r="AR614" i="4" s="1"/>
  <c r="AQ613" i="4"/>
  <c r="AR613" i="4" s="1"/>
  <c r="AQ609" i="4"/>
  <c r="AR609" i="4" s="1"/>
  <c r="AQ608" i="4"/>
  <c r="AR608" i="4" s="1"/>
  <c r="AQ607" i="4"/>
  <c r="AR607" i="4" s="1"/>
  <c r="AQ604" i="4"/>
  <c r="AR604" i="4" s="1"/>
  <c r="D718" i="27"/>
  <c r="BH718" i="27" s="1"/>
  <c r="BL718" i="27" s="1"/>
  <c r="AQ594" i="4"/>
  <c r="AQ584" i="4"/>
  <c r="AR584" i="4" s="1"/>
  <c r="AQ576" i="4"/>
  <c r="AR576" i="4" s="1"/>
  <c r="AQ570" i="4"/>
  <c r="AR570" i="4" s="1"/>
  <c r="AQ567" i="4"/>
  <c r="AR567" i="4" s="1"/>
  <c r="AQ562" i="4"/>
  <c r="AR562" i="4" s="1"/>
  <c r="AQ559" i="4"/>
  <c r="AR559" i="4" s="1"/>
  <c r="AQ550" i="4"/>
  <c r="AQ547" i="4"/>
  <c r="AR547" i="4" s="1"/>
  <c r="AQ538" i="4"/>
  <c r="AR538" i="4" s="1"/>
  <c r="AQ537" i="4"/>
  <c r="AR537" i="4" s="1"/>
  <c r="AQ536" i="4"/>
  <c r="AR536" i="4" s="1"/>
  <c r="AQ531" i="4"/>
  <c r="AQ524" i="4"/>
  <c r="AR524" i="4" s="1"/>
  <c r="AQ523" i="4"/>
  <c r="AR523" i="4" s="1"/>
  <c r="AQ521" i="4"/>
  <c r="AQ516" i="4"/>
  <c r="AQ513" i="4"/>
  <c r="AR513" i="4" s="1"/>
  <c r="AQ503" i="4"/>
  <c r="AR503" i="4" s="1"/>
  <c r="AQ500" i="4"/>
  <c r="AR500" i="4" s="1"/>
  <c r="AQ497" i="4"/>
  <c r="AR497" i="4" s="1"/>
  <c r="AQ493" i="4"/>
  <c r="AR493" i="4" s="1"/>
  <c r="AQ492" i="4"/>
  <c r="AR492" i="4" s="1"/>
  <c r="AQ491" i="4"/>
  <c r="AQ853" i="4"/>
  <c r="AR853" i="4" s="1"/>
  <c r="AQ844" i="4"/>
  <c r="AR844" i="4" s="1"/>
  <c r="AQ843" i="4"/>
  <c r="AR843" i="4" s="1"/>
  <c r="AQ838" i="4"/>
  <c r="AR838" i="4" s="1"/>
  <c r="D756" i="27"/>
  <c r="U756" i="27" s="1"/>
  <c r="AQ833" i="4"/>
  <c r="AR833" i="4" s="1"/>
  <c r="AQ827" i="4"/>
  <c r="AR827" i="4" s="1"/>
  <c r="AQ825" i="4"/>
  <c r="AQ824" i="4"/>
  <c r="AR824" i="4" s="1"/>
  <c r="AQ817" i="4"/>
  <c r="AR817" i="4" s="1"/>
  <c r="AQ806" i="4"/>
  <c r="AR806" i="4" s="1"/>
  <c r="D752" i="27"/>
  <c r="U752" i="27" s="1"/>
  <c r="AQ803" i="4"/>
  <c r="AR803" i="4" s="1"/>
  <c r="D751" i="27"/>
  <c r="U751" i="27" s="1"/>
  <c r="AQ799" i="4"/>
  <c r="AR799" i="4" s="1"/>
  <c r="AQ797" i="4"/>
  <c r="AR797" i="4" s="1"/>
  <c r="AQ794" i="4"/>
  <c r="AR794" i="4" s="1"/>
  <c r="AQ789" i="4"/>
  <c r="AR789" i="4" s="1"/>
  <c r="AQ783" i="4"/>
  <c r="AR783" i="4" s="1"/>
  <c r="AQ776" i="4"/>
  <c r="AR776" i="4" s="1"/>
  <c r="AQ769" i="4"/>
  <c r="AR769" i="4" s="1"/>
  <c r="AQ767" i="4"/>
  <c r="AR767" i="4" s="1"/>
  <c r="AQ766" i="4"/>
  <c r="AR766" i="4" s="1"/>
  <c r="AQ765" i="4"/>
  <c r="AR765" i="4" s="1"/>
  <c r="AQ763" i="4"/>
  <c r="AR763" i="4" s="1"/>
  <c r="AQ761" i="4"/>
  <c r="AR761" i="4" s="1"/>
  <c r="AQ751" i="4"/>
  <c r="AR751" i="4" s="1"/>
  <c r="AQ750" i="4"/>
  <c r="AR750" i="4" s="1"/>
  <c r="AQ746" i="4"/>
  <c r="AR746" i="4" s="1"/>
  <c r="AQ743" i="4"/>
  <c r="AR743" i="4" s="1"/>
  <c r="AQ739" i="4"/>
  <c r="AR739" i="4" s="1"/>
  <c r="AQ736" i="4"/>
  <c r="AR736" i="4" s="1"/>
  <c r="AQ731" i="4"/>
  <c r="AR731" i="4" s="1"/>
  <c r="AQ721" i="4"/>
  <c r="AR721" i="4" s="1"/>
  <c r="AQ712" i="4"/>
  <c r="AR712" i="4" s="1"/>
  <c r="AQ702" i="4"/>
  <c r="AR702" i="4" s="1"/>
  <c r="AQ699" i="4"/>
  <c r="AR699" i="4" s="1"/>
  <c r="AQ694" i="4"/>
  <c r="AR694" i="4" s="1"/>
  <c r="AQ693" i="4"/>
  <c r="AR693" i="4" s="1"/>
  <c r="AQ687" i="4"/>
  <c r="AQ684" i="4"/>
  <c r="AR684" i="4" s="1"/>
  <c r="AQ682" i="4"/>
  <c r="AR682" i="4" s="1"/>
  <c r="AQ679" i="4"/>
  <c r="AR679" i="4" s="1"/>
  <c r="AQ675" i="4"/>
  <c r="AR675" i="4" s="1"/>
  <c r="D728" i="27"/>
  <c r="BH728" i="27" s="1"/>
  <c r="BL728" i="27" s="1"/>
  <c r="AQ673" i="4"/>
  <c r="AR673" i="4" s="1"/>
  <c r="AQ668" i="4"/>
  <c r="AR668" i="4" s="1"/>
  <c r="AQ665" i="4"/>
  <c r="AR665" i="4" s="1"/>
  <c r="AQ649" i="4"/>
  <c r="AR649" i="4" s="1"/>
  <c r="AQ647" i="4"/>
  <c r="AR647" i="4" s="1"/>
  <c r="AQ639" i="4"/>
  <c r="AR639" i="4" s="1"/>
  <c r="AQ637" i="4"/>
  <c r="AR637" i="4" s="1"/>
  <c r="AQ635" i="4"/>
  <c r="AR635" i="4" s="1"/>
  <c r="AQ632" i="4"/>
  <c r="AR632" i="4" s="1"/>
  <c r="AQ629" i="4"/>
  <c r="AR629" i="4" s="1"/>
  <c r="AQ627" i="4"/>
  <c r="AR627" i="4" s="1"/>
  <c r="AQ622" i="4"/>
  <c r="AR622" i="4" s="1"/>
  <c r="AQ618" i="4"/>
  <c r="AR618" i="4" s="1"/>
  <c r="AQ611" i="4"/>
  <c r="AR611" i="4" s="1"/>
  <c r="AQ599" i="4"/>
  <c r="AR599" i="4" s="1"/>
  <c r="AQ595" i="4"/>
  <c r="AR595" i="4" s="1"/>
  <c r="AQ593" i="4"/>
  <c r="AR593" i="4" s="1"/>
  <c r="AQ592" i="4"/>
  <c r="AR592" i="4" s="1"/>
  <c r="AQ590" i="4"/>
  <c r="AR590" i="4" s="1"/>
  <c r="AQ588" i="4"/>
  <c r="AR588" i="4" s="1"/>
  <c r="AQ586" i="4"/>
  <c r="AR586" i="4" s="1"/>
  <c r="AQ583" i="4"/>
  <c r="AR583" i="4" s="1"/>
  <c r="AQ581" i="4"/>
  <c r="AR581" i="4" s="1"/>
  <c r="AQ578" i="4"/>
  <c r="AR578" i="4" s="1"/>
  <c r="AQ572" i="4"/>
  <c r="AR572" i="4" s="1"/>
  <c r="AQ569" i="4"/>
  <c r="AR569" i="4" s="1"/>
  <c r="AQ556" i="4"/>
  <c r="AR556" i="4" s="1"/>
  <c r="AQ554" i="4"/>
  <c r="AR554" i="4" s="1"/>
  <c r="AQ552" i="4"/>
  <c r="AR552" i="4" s="1"/>
  <c r="AQ546" i="4"/>
  <c r="AR546" i="4" s="1"/>
  <c r="AQ543" i="4"/>
  <c r="AR543" i="4" s="1"/>
  <c r="AQ535" i="4"/>
  <c r="AR535" i="4" s="1"/>
  <c r="AQ533" i="4"/>
  <c r="AR533" i="4" s="1"/>
  <c r="AQ530" i="4"/>
  <c r="AR530" i="4" s="1"/>
  <c r="AQ528" i="4"/>
  <c r="AR528" i="4" s="1"/>
  <c r="AQ522" i="4"/>
  <c r="AR522" i="4" s="1"/>
  <c r="AQ512" i="4"/>
  <c r="AR512" i="4" s="1"/>
  <c r="AQ505" i="4"/>
  <c r="AR505" i="4" s="1"/>
  <c r="AQ504" i="4"/>
  <c r="AR504" i="4" s="1"/>
  <c r="AQ496" i="4"/>
  <c r="AR496" i="4" s="1"/>
  <c r="BQ767" i="27"/>
  <c r="AQ769" i="27"/>
  <c r="AU769" i="27" s="1"/>
  <c r="BR767" i="27"/>
  <c r="BP767" i="27"/>
  <c r="BR768" i="27"/>
  <c r="AW773" i="27"/>
  <c r="AY773" i="27" s="1"/>
  <c r="AU773" i="27"/>
  <c r="AR773" i="27"/>
  <c r="AT773" i="27" s="1"/>
  <c r="BV773" i="27" s="1"/>
  <c r="AO768" i="27"/>
  <c r="AQ768" i="27"/>
  <c r="AR768" i="27" s="1"/>
  <c r="AT768" i="27" s="1"/>
  <c r="BV768" i="27" s="1"/>
  <c r="BQ768" i="27"/>
  <c r="BQ769" i="27"/>
  <c r="AO767" i="27"/>
  <c r="AQ767" i="27"/>
  <c r="AJ764" i="27"/>
  <c r="AN764" i="27" s="1"/>
  <c r="BO768" i="27"/>
  <c r="AD766" i="27"/>
  <c r="AJ766" i="27"/>
  <c r="AN766" i="27" s="1"/>
  <c r="BM765" i="27"/>
  <c r="BP765" i="27" s="1"/>
  <c r="BU765" i="27"/>
  <c r="BM764" i="27"/>
  <c r="BP764" i="27" s="1"/>
  <c r="BU764" i="27"/>
  <c r="BM766" i="27"/>
  <c r="BR766" i="27" s="1"/>
  <c r="BU766" i="27"/>
  <c r="AD765" i="27"/>
  <c r="AJ765" i="27"/>
  <c r="AN765" i="27" s="1"/>
  <c r="BP769" i="27"/>
  <c r="AA719" i="27"/>
  <c r="X719" i="27"/>
  <c r="AA724" i="27"/>
  <c r="X724" i="27"/>
  <c r="AA727" i="27"/>
  <c r="X727" i="27"/>
  <c r="AA701" i="27"/>
  <c r="X701" i="27"/>
  <c r="AA699" i="27"/>
  <c r="X699" i="27"/>
  <c r="AA753" i="27"/>
  <c r="X753" i="27"/>
  <c r="AA715" i="27"/>
  <c r="X715" i="27"/>
  <c r="AA720" i="27"/>
  <c r="X720" i="27"/>
  <c r="AL718" i="27"/>
  <c r="AL715" i="27"/>
  <c r="AL723" i="27"/>
  <c r="AL713" i="27"/>
  <c r="AL721" i="27"/>
  <c r="AR1276" i="4"/>
  <c r="AR1274" i="4"/>
  <c r="F720" i="27"/>
  <c r="BI720" i="27" s="1"/>
  <c r="BM720" i="27" s="1"/>
  <c r="F724" i="27"/>
  <c r="F690" i="27"/>
  <c r="AQ1291" i="4"/>
  <c r="AR1291" i="4" s="1"/>
  <c r="F755" i="27"/>
  <c r="AQ1277" i="4"/>
  <c r="AR1277" i="4" s="1"/>
  <c r="V604" i="27"/>
  <c r="BI604" i="27"/>
  <c r="BM604" i="27" s="1"/>
  <c r="F753" i="27"/>
  <c r="AQ1251" i="4"/>
  <c r="AR1251" i="4" s="1"/>
  <c r="AQ1219" i="4"/>
  <c r="AR1219" i="4" s="1"/>
  <c r="F745" i="27"/>
  <c r="V603" i="27"/>
  <c r="BI603" i="27"/>
  <c r="BM603" i="27" s="1"/>
  <c r="AQ1210" i="4"/>
  <c r="AR1210" i="4" s="1"/>
  <c r="F742" i="27"/>
  <c r="AQ1184" i="4"/>
  <c r="AR1184" i="4" s="1"/>
  <c r="F738" i="27"/>
  <c r="AQ1173" i="4"/>
  <c r="AR1173" i="4" s="1"/>
  <c r="F734" i="27"/>
  <c r="AL734" i="27" s="1"/>
  <c r="AQ1130" i="4"/>
  <c r="AR1130" i="4" s="1"/>
  <c r="F731" i="27"/>
  <c r="F427" i="27"/>
  <c r="F426" i="27"/>
  <c r="V426" i="27" s="1"/>
  <c r="AQ995" i="4"/>
  <c r="AR995" i="4" s="1"/>
  <c r="F578" i="27"/>
  <c r="AL578" i="27" s="1"/>
  <c r="AQ1278" i="4"/>
  <c r="AR1278" i="4" s="1"/>
  <c r="F756" i="27"/>
  <c r="F752" i="27"/>
  <c r="AL752" i="27" s="1"/>
  <c r="AQ1245" i="4"/>
  <c r="AR1245" i="4" s="1"/>
  <c r="F750" i="27"/>
  <c r="AL750" i="27" s="1"/>
  <c r="AQ1241" i="4"/>
  <c r="AR1241" i="4" s="1"/>
  <c r="AQ1218" i="4"/>
  <c r="AR1218" i="4" s="1"/>
  <c r="F744" i="27"/>
  <c r="AL744" i="27" s="1"/>
  <c r="AQ1186" i="4"/>
  <c r="AR1186" i="4" s="1"/>
  <c r="F740" i="27"/>
  <c r="AQ1311" i="4"/>
  <c r="AR1311" i="4" s="1"/>
  <c r="F763" i="27"/>
  <c r="AL763" i="27" s="1"/>
  <c r="BO764" i="27"/>
  <c r="BR764" i="27"/>
  <c r="AR1283" i="4"/>
  <c r="BI539" i="27"/>
  <c r="BM539" i="27" s="1"/>
  <c r="V539" i="27"/>
  <c r="AQ1296" i="4"/>
  <c r="AR1296" i="4" s="1"/>
  <c r="F761" i="27"/>
  <c r="AL761" i="27" s="1"/>
  <c r="F760" i="27"/>
  <c r="AQ1289" i="4"/>
  <c r="AR1289" i="4" s="1"/>
  <c r="F758" i="27"/>
  <c r="AQ1287" i="4"/>
  <c r="AR1287" i="4" s="1"/>
  <c r="F754" i="27"/>
  <c r="AL754" i="27" s="1"/>
  <c r="AQ1272" i="4"/>
  <c r="AR1272" i="4" s="1"/>
  <c r="AQ1243" i="4"/>
  <c r="AR1243" i="4" s="1"/>
  <c r="F751" i="27"/>
  <c r="F749" i="27"/>
  <c r="AQ1231" i="4"/>
  <c r="AR1231" i="4" s="1"/>
  <c r="AQ1227" i="4"/>
  <c r="AR1227" i="4" s="1"/>
  <c r="F748" i="27"/>
  <c r="AQ1215" i="4"/>
  <c r="AR1215" i="4" s="1"/>
  <c r="F743" i="27"/>
  <c r="F716" i="27"/>
  <c r="AL716" i="27" s="1"/>
  <c r="AQ1214" i="4"/>
  <c r="AR1214" i="4" s="1"/>
  <c r="AQ1187" i="4"/>
  <c r="AR1187" i="4" s="1"/>
  <c r="F741" i="27"/>
  <c r="AQ1185" i="4"/>
  <c r="AR1185" i="4" s="1"/>
  <c r="F739" i="27"/>
  <c r="AQ1181" i="4"/>
  <c r="AR1181" i="4" s="1"/>
  <c r="F737" i="27"/>
  <c r="V602" i="27"/>
  <c r="BI602" i="27"/>
  <c r="BM602" i="27" s="1"/>
  <c r="AR1279" i="4"/>
  <c r="AR1275" i="4"/>
  <c r="AQ1299" i="4"/>
  <c r="AR1299" i="4" s="1"/>
  <c r="F762" i="27"/>
  <c r="AQ1288" i="4"/>
  <c r="AR1288" i="4" s="1"/>
  <c r="F759" i="27"/>
  <c r="AQ1284" i="4"/>
  <c r="AR1284" i="4" s="1"/>
  <c r="F757" i="27"/>
  <c r="AQ1226" i="4"/>
  <c r="AR1226" i="4" s="1"/>
  <c r="F747" i="27"/>
  <c r="F746" i="27"/>
  <c r="AL746" i="27" s="1"/>
  <c r="AQ1220" i="4"/>
  <c r="AR1220" i="4" s="1"/>
  <c r="AQ1179" i="4"/>
  <c r="AR1179" i="4" s="1"/>
  <c r="F736" i="27"/>
  <c r="AQ1175" i="4"/>
  <c r="AR1175" i="4" s="1"/>
  <c r="F735" i="27"/>
  <c r="AQ1170" i="4"/>
  <c r="AR1170" i="4" s="1"/>
  <c r="F733" i="27"/>
  <c r="AQ1144" i="4"/>
  <c r="AR1144" i="4" s="1"/>
  <c r="F732" i="27"/>
  <c r="AQ1099" i="4"/>
  <c r="AR1099" i="4" s="1"/>
  <c r="F611" i="27"/>
  <c r="F613" i="27"/>
  <c r="AQ1009" i="4"/>
  <c r="AR1009" i="4" s="1"/>
  <c r="AQ942" i="4"/>
  <c r="AR942" i="4" s="1"/>
  <c r="F606" i="27"/>
  <c r="BH713" i="27"/>
  <c r="BL713" i="27" s="1"/>
  <c r="U713" i="27"/>
  <c r="D700" i="27"/>
  <c r="BH758" i="27"/>
  <c r="BL758" i="27" s="1"/>
  <c r="U758" i="27"/>
  <c r="BH734" i="27"/>
  <c r="BL734" i="27" s="1"/>
  <c r="AQ541" i="4"/>
  <c r="AR541" i="4" s="1"/>
  <c r="D664" i="27"/>
  <c r="D676" i="27"/>
  <c r="AQ510" i="4"/>
  <c r="AR510" i="4" s="1"/>
  <c r="D675" i="27"/>
  <c r="BH755" i="27"/>
  <c r="BL755" i="27" s="1"/>
  <c r="U755" i="27"/>
  <c r="BH754" i="27"/>
  <c r="BL754" i="27" s="1"/>
  <c r="U754" i="27"/>
  <c r="U753" i="27"/>
  <c r="BH753" i="27"/>
  <c r="BL753" i="27" s="1"/>
  <c r="U746" i="27"/>
  <c r="BH746" i="27"/>
  <c r="BL746" i="27" s="1"/>
  <c r="D427" i="27"/>
  <c r="BH578" i="27"/>
  <c r="BL578" i="27" s="1"/>
  <c r="U578" i="27"/>
  <c r="BH727" i="27"/>
  <c r="BL727" i="27" s="1"/>
  <c r="U727" i="27"/>
  <c r="BH725" i="27"/>
  <c r="BL725" i="27" s="1"/>
  <c r="U725" i="27"/>
  <c r="U701" i="27"/>
  <c r="BH701" i="27"/>
  <c r="BL701" i="27" s="1"/>
  <c r="BH722" i="27"/>
  <c r="BL722" i="27" s="1"/>
  <c r="U722" i="27"/>
  <c r="U719" i="27"/>
  <c r="BH719" i="27"/>
  <c r="BL719" i="27" s="1"/>
  <c r="D667" i="27"/>
  <c r="U667" i="27" s="1"/>
  <c r="U726" i="27"/>
  <c r="BH726" i="27"/>
  <c r="BL726" i="27" s="1"/>
  <c r="U724" i="27"/>
  <c r="BH724" i="27"/>
  <c r="BL724" i="27" s="1"/>
  <c r="U715" i="27"/>
  <c r="BH715" i="27"/>
  <c r="BL715" i="27" s="1"/>
  <c r="BH699" i="27"/>
  <c r="BL699" i="27" s="1"/>
  <c r="U699" i="27"/>
  <c r="BH720" i="27"/>
  <c r="BL720" i="27" s="1"/>
  <c r="U720" i="27"/>
  <c r="F728" i="27"/>
  <c r="BI719" i="27"/>
  <c r="BM719" i="27" s="1"/>
  <c r="V719" i="27"/>
  <c r="AJ719" i="27" s="1"/>
  <c r="AN719" i="27" s="1"/>
  <c r="BI717" i="27"/>
  <c r="V717" i="27"/>
  <c r="AJ717" i="27" s="1"/>
  <c r="BI721" i="27"/>
  <c r="V721" i="27"/>
  <c r="F729" i="27"/>
  <c r="V718" i="27"/>
  <c r="BI718" i="27"/>
  <c r="BM718" i="27" s="1"/>
  <c r="BI715" i="27"/>
  <c r="BM715" i="27" s="1"/>
  <c r="V715" i="27"/>
  <c r="AJ715" i="27" s="1"/>
  <c r="F727" i="27"/>
  <c r="V726" i="27"/>
  <c r="BI726" i="27"/>
  <c r="BM726" i="27" s="1"/>
  <c r="BI723" i="27"/>
  <c r="V723" i="27"/>
  <c r="AJ723" i="27" s="1"/>
  <c r="V722" i="27"/>
  <c r="BI722" i="27"/>
  <c r="BM722" i="27" s="1"/>
  <c r="V713" i="27"/>
  <c r="BI713" i="27"/>
  <c r="BM713" i="27" s="1"/>
  <c r="F730" i="27"/>
  <c r="F707" i="27"/>
  <c r="V707" i="27" s="1"/>
  <c r="AJ707" i="27" s="1"/>
  <c r="D456" i="27"/>
  <c r="D610" i="27"/>
  <c r="D690" i="27"/>
  <c r="D448" i="27"/>
  <c r="D442" i="27"/>
  <c r="D439" i="27"/>
  <c r="F617" i="27"/>
  <c r="F278" i="27"/>
  <c r="F461" i="27"/>
  <c r="F459" i="27"/>
  <c r="F610" i="27"/>
  <c r="F520" i="27"/>
  <c r="F450" i="27"/>
  <c r="F446" i="27"/>
  <c r="D581" i="27"/>
  <c r="D429" i="27"/>
  <c r="D462" i="27"/>
  <c r="D460" i="27"/>
  <c r="BH460" i="27" s="1"/>
  <c r="BL460" i="27" s="1"/>
  <c r="D458" i="27"/>
  <c r="D457" i="27"/>
  <c r="D611" i="27"/>
  <c r="D452" i="27"/>
  <c r="D609" i="27"/>
  <c r="D446" i="27"/>
  <c r="AK446" i="27" s="1"/>
  <c r="D688" i="27"/>
  <c r="D682" i="27"/>
  <c r="D58" i="27"/>
  <c r="F623" i="27"/>
  <c r="F425" i="27"/>
  <c r="F504" i="27"/>
  <c r="AL504" i="27" s="1"/>
  <c r="F456" i="27"/>
  <c r="F455" i="27"/>
  <c r="F452" i="27"/>
  <c r="F702" i="27"/>
  <c r="F447" i="27"/>
  <c r="F445" i="27"/>
  <c r="D422" i="27"/>
  <c r="F443" i="27"/>
  <c r="F441" i="27"/>
  <c r="F449" i="27"/>
  <c r="F699" i="27"/>
  <c r="F435" i="27"/>
  <c r="F33" i="27"/>
  <c r="F28" i="27"/>
  <c r="F27" i="27"/>
  <c r="F430" i="27"/>
  <c r="F462" i="27"/>
  <c r="AL462" i="27" s="1"/>
  <c r="F434" i="27"/>
  <c r="F698" i="27"/>
  <c r="F442" i="27"/>
  <c r="F58" i="27"/>
  <c r="F436" i="27"/>
  <c r="F460" i="27"/>
  <c r="F458" i="27"/>
  <c r="F457" i="27"/>
  <c r="F454" i="27"/>
  <c r="F451" i="27"/>
  <c r="F701" i="27"/>
  <c r="F565" i="27"/>
  <c r="F700" i="27"/>
  <c r="F581" i="27"/>
  <c r="F429" i="27"/>
  <c r="F428" i="27"/>
  <c r="F453" i="27"/>
  <c r="F448" i="27"/>
  <c r="F444" i="27"/>
  <c r="AL444" i="27" s="1"/>
  <c r="F440" i="27"/>
  <c r="F439" i="27"/>
  <c r="F438" i="27"/>
  <c r="F437" i="27"/>
  <c r="F597" i="27"/>
  <c r="F34" i="27"/>
  <c r="F433" i="27"/>
  <c r="F432" i="27"/>
  <c r="F431" i="27"/>
  <c r="D696" i="27"/>
  <c r="D434" i="27"/>
  <c r="D431" i="27"/>
  <c r="D433" i="27"/>
  <c r="D432" i="27"/>
  <c r="D454" i="27"/>
  <c r="D451" i="27"/>
  <c r="D450" i="27"/>
  <c r="D445" i="27"/>
  <c r="D659" i="27"/>
  <c r="D602" i="27"/>
  <c r="D57" i="27"/>
  <c r="D435" i="27"/>
  <c r="D678" i="27"/>
  <c r="D698" i="27"/>
  <c r="D444" i="27"/>
  <c r="D443" i="27"/>
  <c r="D438" i="27"/>
  <c r="D437" i="27"/>
  <c r="D430" i="27"/>
  <c r="D695" i="27"/>
  <c r="D290" i="27"/>
  <c r="D461" i="27"/>
  <c r="AK461" i="27" s="1"/>
  <c r="D571" i="27"/>
  <c r="D598" i="27"/>
  <c r="D617" i="27"/>
  <c r="D321" i="27"/>
  <c r="D428" i="27"/>
  <c r="D459" i="27"/>
  <c r="D455" i="27"/>
  <c r="D453" i="27"/>
  <c r="D449" i="27"/>
  <c r="D447" i="27"/>
  <c r="D687" i="27"/>
  <c r="D441" i="27"/>
  <c r="D440" i="27"/>
  <c r="D603" i="27"/>
  <c r="D436" i="27"/>
  <c r="D488" i="27"/>
  <c r="F530" i="27"/>
  <c r="AL530" i="27" s="1"/>
  <c r="AL457" i="27"/>
  <c r="F139" i="27"/>
  <c r="F524" i="27"/>
  <c r="AL524" i="27" s="1"/>
  <c r="D424" i="27"/>
  <c r="AK458" i="27"/>
  <c r="AK457" i="27"/>
  <c r="D706" i="27"/>
  <c r="D423" i="27"/>
  <c r="D426" i="27"/>
  <c r="AK456" i="27"/>
  <c r="D469" i="27"/>
  <c r="D425" i="27"/>
  <c r="F625" i="27"/>
  <c r="F395" i="27"/>
  <c r="F568" i="27"/>
  <c r="F608" i="27"/>
  <c r="F600" i="27"/>
  <c r="F705" i="27"/>
  <c r="F703" i="27"/>
  <c r="F589" i="27"/>
  <c r="F523" i="27"/>
  <c r="F585" i="27"/>
  <c r="F140" i="27"/>
  <c r="F635" i="27"/>
  <c r="D618" i="27"/>
  <c r="D551" i="27"/>
  <c r="D711" i="27"/>
  <c r="D565" i="27"/>
  <c r="D589" i="27"/>
  <c r="D702" i="27"/>
  <c r="D506" i="27"/>
  <c r="D608" i="27"/>
  <c r="D606" i="27"/>
  <c r="D600" i="27"/>
  <c r="D634" i="27"/>
  <c r="D579" i="27"/>
  <c r="D631" i="27"/>
  <c r="D691" i="27"/>
  <c r="F632" i="27"/>
  <c r="F519" i="27"/>
  <c r="F574" i="27"/>
  <c r="F620" i="27"/>
  <c r="F506" i="27"/>
  <c r="F527" i="27"/>
  <c r="F488" i="27"/>
  <c r="AL488" i="27" s="1"/>
  <c r="F636" i="27"/>
  <c r="F481" i="27"/>
  <c r="F634" i="27"/>
  <c r="F657" i="27"/>
  <c r="F656" i="27"/>
  <c r="F542" i="27"/>
  <c r="F651" i="27"/>
  <c r="F631" i="27"/>
  <c r="F518" i="27"/>
  <c r="F650" i="27"/>
  <c r="F469" i="27"/>
  <c r="F618" i="27"/>
  <c r="F533" i="27"/>
  <c r="F609" i="27"/>
  <c r="F263" i="27"/>
  <c r="F621" i="27"/>
  <c r="F619" i="27"/>
  <c r="F277" i="27"/>
  <c r="F711" i="27"/>
  <c r="F710" i="27"/>
  <c r="F709" i="27"/>
  <c r="F168" i="27"/>
  <c r="F579" i="27"/>
  <c r="F653" i="27"/>
  <c r="F649" i="27"/>
  <c r="F573" i="27"/>
  <c r="D519" i="27"/>
  <c r="D518" i="27"/>
  <c r="D574" i="27"/>
  <c r="D573" i="27"/>
  <c r="D620" i="27"/>
  <c r="D671" i="27"/>
  <c r="D616" i="27"/>
  <c r="D669" i="27"/>
  <c r="D552" i="27"/>
  <c r="D705" i="27"/>
  <c r="D660" i="27"/>
  <c r="D635" i="27"/>
  <c r="D120" i="27"/>
  <c r="D111" i="27"/>
  <c r="D110" i="27"/>
  <c r="D77" i="27"/>
  <c r="D73" i="27"/>
  <c r="D625" i="27"/>
  <c r="D621" i="27"/>
  <c r="D619" i="27"/>
  <c r="D558" i="27"/>
  <c r="D122" i="27"/>
  <c r="D117" i="27"/>
  <c r="D105" i="27"/>
  <c r="D102" i="27"/>
  <c r="D100" i="27"/>
  <c r="D92" i="27"/>
  <c r="D643" i="27"/>
  <c r="D87" i="27"/>
  <c r="D674" i="27"/>
  <c r="D557" i="27"/>
  <c r="D710" i="27"/>
  <c r="D709" i="27"/>
  <c r="D707" i="27"/>
  <c r="D525" i="27"/>
  <c r="D481" i="27"/>
  <c r="D98" i="27"/>
  <c r="D91" i="27"/>
  <c r="D84" i="27"/>
  <c r="D641" i="27"/>
  <c r="D693" i="27"/>
  <c r="D689" i="27"/>
  <c r="D561" i="27"/>
  <c r="D395" i="27"/>
  <c r="D672" i="27"/>
  <c r="D605" i="27"/>
  <c r="D597" i="27"/>
  <c r="D588" i="27"/>
  <c r="D463" i="27"/>
  <c r="D658" i="27"/>
  <c r="D582" i="27"/>
  <c r="D580" i="27"/>
  <c r="D636" i="27"/>
  <c r="D520" i="27"/>
  <c r="F655" i="27"/>
  <c r="F393" i="27"/>
  <c r="F628" i="27"/>
  <c r="F225" i="27"/>
  <c r="D125" i="27"/>
  <c r="D524" i="27"/>
  <c r="AK524" i="27" s="1"/>
  <c r="D113" i="27"/>
  <c r="D108" i="27"/>
  <c r="D103" i="27"/>
  <c r="D99" i="27"/>
  <c r="D95" i="27"/>
  <c r="D89" i="27"/>
  <c r="D85" i="27"/>
  <c r="D81" i="27"/>
  <c r="D79" i="27"/>
  <c r="D583" i="27"/>
  <c r="AK565" i="27"/>
  <c r="D640" i="27"/>
  <c r="D546" i="27"/>
  <c r="D69" i="27"/>
  <c r="F691" i="27"/>
  <c r="F174" i="27"/>
  <c r="F171" i="27"/>
  <c r="F385" i="27"/>
  <c r="F383" i="27"/>
  <c r="F381" i="27"/>
  <c r="F376" i="27"/>
  <c r="F373" i="27"/>
  <c r="F369" i="27"/>
  <c r="F364" i="27"/>
  <c r="F362" i="27"/>
  <c r="F558" i="27"/>
  <c r="F286" i="27"/>
  <c r="F503" i="27"/>
  <c r="AL503" i="27" s="1"/>
  <c r="F179" i="27"/>
  <c r="F490" i="27"/>
  <c r="F151" i="27"/>
  <c r="F149" i="27"/>
  <c r="F147" i="27"/>
  <c r="F144" i="27"/>
  <c r="F133" i="27"/>
  <c r="F130" i="27"/>
  <c r="F115" i="27"/>
  <c r="F113" i="27"/>
  <c r="F110" i="27"/>
  <c r="F105" i="27"/>
  <c r="F99" i="27"/>
  <c r="F96" i="27"/>
  <c r="F93" i="27"/>
  <c r="F87" i="27"/>
  <c r="F81" i="27"/>
  <c r="F405" i="27"/>
  <c r="F401" i="27"/>
  <c r="F366" i="27"/>
  <c r="F559" i="27"/>
  <c r="F359" i="27"/>
  <c r="F354" i="27"/>
  <c r="F468" i="27"/>
  <c r="F352" i="27"/>
  <c r="F344" i="27"/>
  <c r="F343" i="27"/>
  <c r="F341" i="27"/>
  <c r="F337" i="27"/>
  <c r="F335" i="27"/>
  <c r="F334" i="27"/>
  <c r="F329" i="27"/>
  <c r="F509" i="27"/>
  <c r="F323" i="27"/>
  <c r="F319" i="27"/>
  <c r="F318" i="27"/>
  <c r="F314" i="27"/>
  <c r="F311" i="27"/>
  <c r="F309" i="27"/>
  <c r="F306" i="27"/>
  <c r="F303" i="27"/>
  <c r="F299" i="27"/>
  <c r="F295" i="27"/>
  <c r="F614" i="27"/>
  <c r="F605" i="27"/>
  <c r="F289" i="27"/>
  <c r="F275" i="27"/>
  <c r="F270" i="27"/>
  <c r="F267" i="27"/>
  <c r="F260" i="27"/>
  <c r="F255" i="27"/>
  <c r="F252" i="27"/>
  <c r="F246" i="27"/>
  <c r="F241" i="27"/>
  <c r="F237" i="27"/>
  <c r="F226" i="27"/>
  <c r="F223" i="27"/>
  <c r="F219" i="27"/>
  <c r="F217" i="27"/>
  <c r="F532" i="27"/>
  <c r="F496" i="27"/>
  <c r="F210" i="27"/>
  <c r="F529" i="27"/>
  <c r="F200" i="27"/>
  <c r="F198" i="27"/>
  <c r="F194" i="27"/>
  <c r="F192" i="27"/>
  <c r="F188" i="27"/>
  <c r="F185" i="27"/>
  <c r="F182" i="27"/>
  <c r="F176" i="27"/>
  <c r="F463" i="27"/>
  <c r="F173" i="27"/>
  <c r="F528" i="27"/>
  <c r="F155" i="27"/>
  <c r="F670" i="27"/>
  <c r="F138" i="27"/>
  <c r="F485" i="27"/>
  <c r="F582" i="27"/>
  <c r="F132" i="27"/>
  <c r="F126" i="27"/>
  <c r="F124" i="27"/>
  <c r="F121" i="27"/>
  <c r="F525" i="27"/>
  <c r="F667" i="27"/>
  <c r="F482" i="27"/>
  <c r="AL482" i="27" s="1"/>
  <c r="F666" i="27"/>
  <c r="F402" i="27"/>
  <c r="AL653" i="27"/>
  <c r="AK431" i="27"/>
  <c r="AK427" i="27"/>
  <c r="D421" i="27"/>
  <c r="D657" i="27"/>
  <c r="D569" i="27"/>
  <c r="D60" i="27"/>
  <c r="D56" i="27"/>
  <c r="D55" i="27"/>
  <c r="D478" i="27"/>
  <c r="D51" i="27"/>
  <c r="D46" i="27"/>
  <c r="D41" i="27"/>
  <c r="D637" i="27"/>
  <c r="D566" i="27"/>
  <c r="D477" i="27"/>
  <c r="D476" i="27"/>
  <c r="D28" i="27"/>
  <c r="D23" i="27"/>
  <c r="D199" i="27"/>
  <c r="D197" i="27"/>
  <c r="AK197" i="27" s="1"/>
  <c r="D193" i="27"/>
  <c r="D192" i="27"/>
  <c r="D189" i="27"/>
  <c r="D187" i="27"/>
  <c r="D185" i="27"/>
  <c r="D179" i="27"/>
  <c r="D176" i="27"/>
  <c r="D491" i="27"/>
  <c r="D164" i="27"/>
  <c r="D156" i="27"/>
  <c r="D154" i="27"/>
  <c r="D150" i="27"/>
  <c r="D143" i="27"/>
  <c r="D139" i="27"/>
  <c r="D138" i="27"/>
  <c r="D485" i="27"/>
  <c r="D133" i="27"/>
  <c r="D132" i="27"/>
  <c r="D129" i="27"/>
  <c r="D694" i="27"/>
  <c r="D417" i="27"/>
  <c r="D415" i="27"/>
  <c r="D413" i="27"/>
  <c r="D563" i="27"/>
  <c r="D408" i="27"/>
  <c r="D407" i="27"/>
  <c r="D405" i="27"/>
  <c r="D654" i="27"/>
  <c r="D402" i="27"/>
  <c r="D473" i="27"/>
  <c r="D397" i="27"/>
  <c r="D393" i="27"/>
  <c r="D539" i="27"/>
  <c r="D390" i="27"/>
  <c r="D389" i="27"/>
  <c r="D387" i="27"/>
  <c r="D383" i="27"/>
  <c r="D381" i="27"/>
  <c r="D375" i="27"/>
  <c r="D371" i="27"/>
  <c r="D368" i="27"/>
  <c r="D358" i="27"/>
  <c r="D626" i="27"/>
  <c r="D118" i="27"/>
  <c r="D115" i="27"/>
  <c r="D101" i="27"/>
  <c r="D96" i="27"/>
  <c r="D93" i="27"/>
  <c r="D61" i="27"/>
  <c r="D661" i="27"/>
  <c r="D50" i="27"/>
  <c r="D35" i="27"/>
  <c r="D30" i="27"/>
  <c r="D29" i="27"/>
  <c r="D475" i="27"/>
  <c r="D24" i="27"/>
  <c r="D575" i="27"/>
  <c r="D697" i="27"/>
  <c r="D655" i="27"/>
  <c r="D410" i="27"/>
  <c r="D409" i="27"/>
  <c r="D632" i="27"/>
  <c r="D403" i="27"/>
  <c r="D401" i="27"/>
  <c r="D400" i="27"/>
  <c r="D394" i="27"/>
  <c r="D615" i="27"/>
  <c r="D22" i="27"/>
  <c r="D19" i="27"/>
  <c r="D15" i="27"/>
  <c r="D13" i="27"/>
  <c r="D11" i="27"/>
  <c r="D7" i="27"/>
  <c r="F73" i="27"/>
  <c r="F72" i="27"/>
  <c r="F69" i="27"/>
  <c r="F708" i="27"/>
  <c r="F545" i="27"/>
  <c r="F480" i="27"/>
  <c r="F65" i="27"/>
  <c r="F63" i="27"/>
  <c r="D628" i="27"/>
  <c r="D385" i="27"/>
  <c r="D377" i="27"/>
  <c r="D374" i="27"/>
  <c r="D370" i="27"/>
  <c r="D365" i="27"/>
  <c r="D363" i="27"/>
  <c r="D356" i="27"/>
  <c r="D351" i="27"/>
  <c r="D347" i="27"/>
  <c r="D337" i="27"/>
  <c r="D336" i="27"/>
  <c r="D683" i="27"/>
  <c r="D333" i="27"/>
  <c r="D331" i="27"/>
  <c r="D624" i="27"/>
  <c r="D329" i="27"/>
  <c r="D328" i="27"/>
  <c r="D681" i="27"/>
  <c r="D508" i="27"/>
  <c r="D536" i="27"/>
  <c r="D309" i="27"/>
  <c r="D306" i="27"/>
  <c r="D301" i="27"/>
  <c r="D298" i="27"/>
  <c r="D294" i="27"/>
  <c r="D195" i="27"/>
  <c r="D194" i="27"/>
  <c r="D190" i="27"/>
  <c r="D188" i="27"/>
  <c r="D183" i="27"/>
  <c r="D181" i="27"/>
  <c r="D647" i="27"/>
  <c r="D594" i="27"/>
  <c r="D172" i="27"/>
  <c r="D169" i="27"/>
  <c r="D468" i="27"/>
  <c r="D167" i="27"/>
  <c r="D78" i="27"/>
  <c r="D547" i="27"/>
  <c r="D523" i="27"/>
  <c r="D665" i="27"/>
  <c r="D72" i="27"/>
  <c r="D522" i="27"/>
  <c r="D521" i="27"/>
  <c r="D662" i="27"/>
  <c r="D68" i="27"/>
  <c r="D65" i="27"/>
  <c r="D62" i="27"/>
  <c r="D54" i="27"/>
  <c r="D48" i="27"/>
  <c r="D45" i="27"/>
  <c r="D44" i="27"/>
  <c r="D34" i="27"/>
  <c r="D32" i="27"/>
  <c r="D27" i="27"/>
  <c r="D26" i="27"/>
  <c r="D577" i="27"/>
  <c r="D576" i="27"/>
  <c r="D18" i="27"/>
  <c r="D474" i="27"/>
  <c r="D10" i="27"/>
  <c r="D8" i="27"/>
  <c r="D464" i="27"/>
  <c r="D6" i="27"/>
  <c r="D685" i="27"/>
  <c r="D355" i="27"/>
  <c r="D471" i="27"/>
  <c r="D348" i="27"/>
  <c r="D346" i="27"/>
  <c r="D345" i="27"/>
  <c r="D572" i="27"/>
  <c r="D538" i="27"/>
  <c r="D335" i="27"/>
  <c r="D334" i="27"/>
  <c r="D330" i="27"/>
  <c r="D511" i="27"/>
  <c r="D509" i="27"/>
  <c r="D556" i="27"/>
  <c r="D324" i="27"/>
  <c r="D317" i="27"/>
  <c r="D312" i="27"/>
  <c r="D307" i="27"/>
  <c r="D305" i="27"/>
  <c r="D300" i="27"/>
  <c r="D296" i="27"/>
  <c r="D293" i="27"/>
  <c r="D292" i="27"/>
  <c r="D534" i="27"/>
  <c r="D492" i="27"/>
  <c r="D420" i="27"/>
  <c r="D419" i="27"/>
  <c r="D517" i="27"/>
  <c r="D516" i="27"/>
  <c r="D416" i="27"/>
  <c r="D414" i="27"/>
  <c r="D412" i="27"/>
  <c r="D633" i="27"/>
  <c r="D406" i="27"/>
  <c r="D540" i="27"/>
  <c r="D398" i="27"/>
  <c r="D629" i="27"/>
  <c r="D391" i="27"/>
  <c r="D515" i="27"/>
  <c r="AK515" i="27" s="1"/>
  <c r="D388" i="27"/>
  <c r="D514" i="27"/>
  <c r="D627" i="27"/>
  <c r="D560" i="27"/>
  <c r="D382" i="27"/>
  <c r="D379" i="27"/>
  <c r="D376" i="27"/>
  <c r="D373" i="27"/>
  <c r="D369" i="27"/>
  <c r="D366" i="27"/>
  <c r="D364" i="27"/>
  <c r="D362" i="27"/>
  <c r="D686" i="27"/>
  <c r="D359" i="27"/>
  <c r="D357" i="27"/>
  <c r="D353" i="27"/>
  <c r="D352" i="27"/>
  <c r="D349" i="27"/>
  <c r="D344" i="27"/>
  <c r="D343" i="27"/>
  <c r="D341" i="27"/>
  <c r="D512" i="27"/>
  <c r="D338" i="27"/>
  <c r="D537" i="27"/>
  <c r="D653" i="27"/>
  <c r="AK653" i="27" s="1"/>
  <c r="D510" i="27"/>
  <c r="D326" i="27"/>
  <c r="D325" i="27"/>
  <c r="D322" i="27"/>
  <c r="D319" i="27"/>
  <c r="D318" i="27"/>
  <c r="D316" i="27"/>
  <c r="D315" i="27"/>
  <c r="D314" i="27"/>
  <c r="D311" i="27"/>
  <c r="D680" i="27"/>
  <c r="D310" i="27"/>
  <c r="D308" i="27"/>
  <c r="D304" i="27"/>
  <c r="D302" i="27"/>
  <c r="D297" i="27"/>
  <c r="D291" i="27"/>
  <c r="D289" i="27"/>
  <c r="D282" i="27"/>
  <c r="D651" i="27"/>
  <c r="D280" i="27"/>
  <c r="D505" i="27"/>
  <c r="D279" i="27"/>
  <c r="D277" i="27"/>
  <c r="D272" i="27"/>
  <c r="D261" i="27"/>
  <c r="D258" i="27"/>
  <c r="D257" i="27"/>
  <c r="D254" i="27"/>
  <c r="D251" i="27"/>
  <c r="D249" i="27"/>
  <c r="D554" i="27"/>
  <c r="D241" i="27"/>
  <c r="D238" i="27"/>
  <c r="D235" i="27"/>
  <c r="D230" i="27"/>
  <c r="D288" i="27"/>
  <c r="D287" i="27"/>
  <c r="D652" i="27"/>
  <c r="D283" i="27"/>
  <c r="D677" i="27"/>
  <c r="D276" i="27"/>
  <c r="D271" i="27"/>
  <c r="D268" i="27"/>
  <c r="D267" i="27"/>
  <c r="D503" i="27"/>
  <c r="D263" i="27"/>
  <c r="D260" i="27"/>
  <c r="D256" i="27"/>
  <c r="D250" i="27"/>
  <c r="D248" i="27"/>
  <c r="D246" i="27"/>
  <c r="D243" i="27"/>
  <c r="D240" i="27"/>
  <c r="D234" i="27"/>
  <c r="D231" i="27"/>
  <c r="D501" i="27"/>
  <c r="D542" i="27"/>
  <c r="D656" i="27"/>
  <c r="D418" i="27"/>
  <c r="D692" i="27"/>
  <c r="D411" i="27"/>
  <c r="D541" i="27"/>
  <c r="D404" i="27"/>
  <c r="D630" i="27"/>
  <c r="D399" i="27"/>
  <c r="D396" i="27"/>
  <c r="AK396" i="27" s="1"/>
  <c r="D392" i="27"/>
  <c r="D472" i="27"/>
  <c r="D386" i="27"/>
  <c r="D384" i="27"/>
  <c r="D380" i="27"/>
  <c r="D378" i="27"/>
  <c r="D372" i="27"/>
  <c r="D367" i="27"/>
  <c r="D361" i="27"/>
  <c r="D360" i="27"/>
  <c r="D354" i="27"/>
  <c r="D684" i="27"/>
  <c r="D513" i="27"/>
  <c r="D350" i="27"/>
  <c r="D342" i="27"/>
  <c r="D340" i="27"/>
  <c r="D339" i="27"/>
  <c r="D467" i="27"/>
  <c r="D332" i="27"/>
  <c r="D327" i="27"/>
  <c r="D623" i="27"/>
  <c r="D622" i="27"/>
  <c r="D323" i="27"/>
  <c r="D320" i="27"/>
  <c r="D313" i="27"/>
  <c r="D535" i="27"/>
  <c r="D303" i="27"/>
  <c r="D299" i="27"/>
  <c r="D295" i="27"/>
  <c r="D614" i="27"/>
  <c r="D613" i="27"/>
  <c r="D533" i="27"/>
  <c r="D285" i="27"/>
  <c r="D284" i="27"/>
  <c r="D281" i="27"/>
  <c r="D275" i="27"/>
  <c r="D270" i="27"/>
  <c r="D607" i="27"/>
  <c r="D650" i="27"/>
  <c r="D265" i="27"/>
  <c r="D264" i="27"/>
  <c r="D253" i="27"/>
  <c r="D247" i="27"/>
  <c r="D245" i="27"/>
  <c r="D237" i="27"/>
  <c r="D502" i="27"/>
  <c r="D553" i="27"/>
  <c r="D673" i="27"/>
  <c r="AK673" i="27" s="1"/>
  <c r="D500" i="27"/>
  <c r="D612" i="27"/>
  <c r="D286" i="27"/>
  <c r="D278" i="27"/>
  <c r="D274" i="27"/>
  <c r="D269" i="27"/>
  <c r="D266" i="27"/>
  <c r="D262" i="27"/>
  <c r="D259" i="27"/>
  <c r="D255" i="27"/>
  <c r="D252" i="27"/>
  <c r="D244" i="27"/>
  <c r="D242" i="27"/>
  <c r="D239" i="27"/>
  <c r="D236" i="27"/>
  <c r="D233" i="27"/>
  <c r="D232" i="27"/>
  <c r="D229" i="27"/>
  <c r="D228" i="27"/>
  <c r="D604" i="27"/>
  <c r="D225" i="27"/>
  <c r="AK225" i="27" s="1"/>
  <c r="D227" i="27"/>
  <c r="D223" i="27"/>
  <c r="D498" i="27"/>
  <c r="D216" i="27"/>
  <c r="D213" i="27"/>
  <c r="D212" i="27"/>
  <c r="D494" i="27"/>
  <c r="D210" i="27"/>
  <c r="D208" i="27"/>
  <c r="D205" i="27"/>
  <c r="D531" i="27"/>
  <c r="D201" i="27"/>
  <c r="D567" i="27"/>
  <c r="D198" i="27"/>
  <c r="D599" i="27"/>
  <c r="D648" i="27"/>
  <c r="D191" i="27"/>
  <c r="D595" i="27"/>
  <c r="D493" i="27"/>
  <c r="D186" i="27"/>
  <c r="D177" i="27"/>
  <c r="D466" i="27"/>
  <c r="D173" i="27"/>
  <c r="D170" i="27"/>
  <c r="D163" i="27"/>
  <c r="D528" i="27"/>
  <c r="D159" i="27"/>
  <c r="D489" i="27"/>
  <c r="D668" i="27"/>
  <c r="D149" i="27"/>
  <c r="D146" i="27"/>
  <c r="D144" i="27"/>
  <c r="D526" i="27"/>
  <c r="D593" i="27"/>
  <c r="D136" i="27"/>
  <c r="D590" i="27"/>
  <c r="D570" i="27"/>
  <c r="D131" i="27"/>
  <c r="D585" i="27"/>
  <c r="D584" i="27"/>
  <c r="D644" i="27"/>
  <c r="D123" i="27"/>
  <c r="D114" i="27"/>
  <c r="D484" i="27"/>
  <c r="D465" i="27"/>
  <c r="D106" i="27"/>
  <c r="D90" i="27"/>
  <c r="D88" i="27"/>
  <c r="D86" i="27"/>
  <c r="D80" i="27"/>
  <c r="D482" i="27"/>
  <c r="AK482" i="27" s="1"/>
  <c r="D76" i="27"/>
  <c r="D74" i="27"/>
  <c r="D663" i="27"/>
  <c r="D708" i="27"/>
  <c r="D545" i="27"/>
  <c r="D480" i="27"/>
  <c r="D67" i="27"/>
  <c r="D53" i="27"/>
  <c r="D49" i="27"/>
  <c r="D544" i="27"/>
  <c r="D43" i="27"/>
  <c r="D39" i="27"/>
  <c r="D543" i="27"/>
  <c r="D20" i="27"/>
  <c r="D704" i="27"/>
  <c r="D222" i="27"/>
  <c r="D499" i="27"/>
  <c r="D219" i="27"/>
  <c r="D217" i="27"/>
  <c r="D211" i="27"/>
  <c r="D496" i="27"/>
  <c r="D209" i="27"/>
  <c r="D207" i="27"/>
  <c r="D530" i="27"/>
  <c r="D202" i="27"/>
  <c r="D166" i="27"/>
  <c r="D165" i="27"/>
  <c r="D162" i="27"/>
  <c r="D161" i="27"/>
  <c r="D646" i="27"/>
  <c r="D160" i="27"/>
  <c r="D155" i="27"/>
  <c r="D670" i="27"/>
  <c r="D527" i="27"/>
  <c r="D550" i="27"/>
  <c r="D151" i="27"/>
  <c r="D147" i="27"/>
  <c r="D591" i="27"/>
  <c r="D141" i="27"/>
  <c r="D487" i="27"/>
  <c r="D486" i="27"/>
  <c r="D135" i="27"/>
  <c r="D134" i="27"/>
  <c r="D130" i="27"/>
  <c r="D587" i="27"/>
  <c r="AK587" i="27" s="1"/>
  <c r="D586" i="27"/>
  <c r="D128" i="27"/>
  <c r="D470" i="27"/>
  <c r="D221" i="27"/>
  <c r="D649" i="27"/>
  <c r="D215" i="27"/>
  <c r="D214" i="27"/>
  <c r="D532" i="27"/>
  <c r="D495" i="27"/>
  <c r="D204" i="27"/>
  <c r="D226" i="27"/>
  <c r="D224" i="27"/>
  <c r="D601" i="27"/>
  <c r="D220" i="27"/>
  <c r="D218" i="27"/>
  <c r="D497" i="27"/>
  <c r="D206" i="27"/>
  <c r="D203" i="27"/>
  <c r="D529" i="27"/>
  <c r="D568" i="27"/>
  <c r="D200" i="27"/>
  <c r="D196" i="27"/>
  <c r="D184" i="27"/>
  <c r="D182" i="27"/>
  <c r="D180" i="27"/>
  <c r="D178" i="27"/>
  <c r="D175" i="27"/>
  <c r="D174" i="27"/>
  <c r="D171" i="27"/>
  <c r="D168" i="27"/>
  <c r="D490" i="27"/>
  <c r="D158" i="27"/>
  <c r="D157" i="27"/>
  <c r="D153" i="27"/>
  <c r="D152" i="27"/>
  <c r="D148" i="27"/>
  <c r="D145" i="27"/>
  <c r="D142" i="27"/>
  <c r="D140" i="27"/>
  <c r="D137" i="27"/>
  <c r="D645" i="27"/>
  <c r="D126" i="27"/>
  <c r="D124" i="27"/>
  <c r="D121" i="27"/>
  <c r="D119" i="27"/>
  <c r="D116" i="27"/>
  <c r="D112" i="27"/>
  <c r="D109" i="27"/>
  <c r="D107" i="27"/>
  <c r="D104" i="27"/>
  <c r="D549" i="27"/>
  <c r="D97" i="27"/>
  <c r="D94" i="27"/>
  <c r="D83" i="27"/>
  <c r="D82" i="27"/>
  <c r="D642" i="27"/>
  <c r="D548" i="27"/>
  <c r="D666" i="27"/>
  <c r="AK666" i="27" s="1"/>
  <c r="D75" i="27"/>
  <c r="D71" i="27"/>
  <c r="D639" i="27"/>
  <c r="D638" i="27"/>
  <c r="D479" i="27"/>
  <c r="D66" i="27"/>
  <c r="D64" i="27"/>
  <c r="D63" i="27"/>
  <c r="D59" i="27"/>
  <c r="D52" i="27"/>
  <c r="D47" i="27"/>
  <c r="D42" i="27"/>
  <c r="D40" i="27"/>
  <c r="D38" i="27"/>
  <c r="D37" i="27"/>
  <c r="D36" i="27"/>
  <c r="D33" i="27"/>
  <c r="D31" i="27"/>
  <c r="D25" i="27"/>
  <c r="D21" i="27"/>
  <c r="D17" i="27"/>
  <c r="D16" i="27"/>
  <c r="D12" i="27"/>
  <c r="D9" i="27"/>
  <c r="D5" i="27"/>
  <c r="D4" i="27"/>
  <c r="F472" i="27"/>
  <c r="F514" i="27"/>
  <c r="F361" i="27"/>
  <c r="F349" i="27"/>
  <c r="F683" i="27"/>
  <c r="F330" i="27"/>
  <c r="F511" i="27"/>
  <c r="F682" i="27"/>
  <c r="F327" i="27"/>
  <c r="F326" i="27"/>
  <c r="F325" i="27"/>
  <c r="F322" i="27"/>
  <c r="F536" i="27"/>
  <c r="F313" i="27"/>
  <c r="F307" i="27"/>
  <c r="F305" i="27"/>
  <c r="F304" i="27"/>
  <c r="F302" i="27"/>
  <c r="F297" i="27"/>
  <c r="F616" i="27"/>
  <c r="F612" i="27"/>
  <c r="F288" i="27"/>
  <c r="F287" i="27"/>
  <c r="F678" i="27"/>
  <c r="F677" i="27"/>
  <c r="F676" i="27"/>
  <c r="F272" i="27"/>
  <c r="F262" i="27"/>
  <c r="F258" i="27"/>
  <c r="F257" i="27"/>
  <c r="F390" i="27"/>
  <c r="F387" i="27"/>
  <c r="F378" i="27"/>
  <c r="F372" i="27"/>
  <c r="F367" i="27"/>
  <c r="F360" i="27"/>
  <c r="F626" i="27"/>
  <c r="F471" i="27"/>
  <c r="F684" i="27"/>
  <c r="F513" i="27"/>
  <c r="F342" i="27"/>
  <c r="F512" i="27"/>
  <c r="F336" i="27"/>
  <c r="F422" i="27"/>
  <c r="F654" i="27"/>
  <c r="F398" i="27"/>
  <c r="F397" i="27"/>
  <c r="F391" i="27"/>
  <c r="F389" i="27"/>
  <c r="F386" i="27"/>
  <c r="F627" i="27"/>
  <c r="F244" i="27"/>
  <c r="F243" i="27"/>
  <c r="F242" i="27"/>
  <c r="F238" i="27"/>
  <c r="F235" i="27"/>
  <c r="F231" i="27"/>
  <c r="F228" i="27"/>
  <c r="F672" i="27"/>
  <c r="F601" i="27"/>
  <c r="F221" i="27"/>
  <c r="F216" i="27"/>
  <c r="F213" i="27"/>
  <c r="F212" i="27"/>
  <c r="F497" i="27"/>
  <c r="F208" i="27"/>
  <c r="F203" i="27"/>
  <c r="F197" i="27"/>
  <c r="F196" i="27"/>
  <c r="F195" i="27"/>
  <c r="F648" i="27"/>
  <c r="F191" i="27"/>
  <c r="F189" i="27"/>
  <c r="F186" i="27"/>
  <c r="F183" i="27"/>
  <c r="F181" i="27"/>
  <c r="F647" i="27"/>
  <c r="F466" i="27"/>
  <c r="F170" i="27"/>
  <c r="F165" i="27"/>
  <c r="F162" i="27"/>
  <c r="F161" i="27"/>
  <c r="F160" i="27"/>
  <c r="F156" i="27"/>
  <c r="F550" i="27"/>
  <c r="AL550" i="27" s="1"/>
  <c r="F487" i="27"/>
  <c r="F136" i="27"/>
  <c r="F590" i="27"/>
  <c r="F570" i="27"/>
  <c r="F128" i="27"/>
  <c r="F127" i="27"/>
  <c r="F125" i="27"/>
  <c r="F122" i="27"/>
  <c r="F120" i="27"/>
  <c r="F117" i="27"/>
  <c r="F484" i="27"/>
  <c r="AL484" i="27" s="1"/>
  <c r="F109" i="27"/>
  <c r="F107" i="27"/>
  <c r="F104" i="27"/>
  <c r="F101" i="27"/>
  <c r="F98" i="27"/>
  <c r="F95" i="27"/>
  <c r="F91" i="27"/>
  <c r="F84" i="27"/>
  <c r="F80" i="27"/>
  <c r="F79" i="27"/>
  <c r="F641" i="27"/>
  <c r="F547" i="27"/>
  <c r="F75" i="27"/>
  <c r="F70" i="27"/>
  <c r="F664" i="27"/>
  <c r="F522" i="27"/>
  <c r="F638" i="27"/>
  <c r="F479" i="27"/>
  <c r="F66" i="27"/>
  <c r="F56" i="27"/>
  <c r="F478" i="27"/>
  <c r="F48" i="27"/>
  <c r="F44" i="27"/>
  <c r="F41" i="27"/>
  <c r="F31" i="27"/>
  <c r="F577" i="27"/>
  <c r="F20" i="27"/>
  <c r="F16" i="27"/>
  <c r="F14" i="27"/>
  <c r="F11" i="27"/>
  <c r="F5" i="27"/>
  <c r="V4" i="27"/>
  <c r="F384" i="27"/>
  <c r="F560" i="27"/>
  <c r="F382" i="27"/>
  <c r="F379" i="27"/>
  <c r="F377" i="27"/>
  <c r="F374" i="27"/>
  <c r="F370" i="27"/>
  <c r="F365" i="27"/>
  <c r="F363" i="27"/>
  <c r="F356" i="27"/>
  <c r="F351" i="27"/>
  <c r="F348" i="27"/>
  <c r="F346" i="27"/>
  <c r="F345" i="27"/>
  <c r="F467" i="27"/>
  <c r="F333" i="27"/>
  <c r="F332" i="27"/>
  <c r="F557" i="27"/>
  <c r="F328" i="27"/>
  <c r="F556" i="27"/>
  <c r="F320" i="27"/>
  <c r="F508" i="27"/>
  <c r="F316" i="27"/>
  <c r="F315" i="27"/>
  <c r="F680" i="27"/>
  <c r="F300" i="27"/>
  <c r="F296" i="27"/>
  <c r="F293" i="27"/>
  <c r="F292" i="27"/>
  <c r="F534" i="27"/>
  <c r="F291" i="27"/>
  <c r="F285" i="27"/>
  <c r="F679" i="27"/>
  <c r="F284" i="27"/>
  <c r="F283" i="27"/>
  <c r="F281" i="27"/>
  <c r="F280" i="27"/>
  <c r="F505" i="27"/>
  <c r="F279" i="27"/>
  <c r="F276" i="27"/>
  <c r="F271" i="27"/>
  <c r="F268" i="27"/>
  <c r="F261" i="27"/>
  <c r="F256" i="27"/>
  <c r="F253" i="27"/>
  <c r="F250" i="27"/>
  <c r="F60" i="27"/>
  <c r="F52" i="27"/>
  <c r="F50" i="27"/>
  <c r="F49" i="27"/>
  <c r="F544" i="27"/>
  <c r="F39" i="27"/>
  <c r="F35" i="27"/>
  <c r="F32" i="27"/>
  <c r="F18" i="27"/>
  <c r="F474" i="27"/>
  <c r="AL474" i="27" s="1"/>
  <c r="F15" i="27"/>
  <c r="F9" i="27"/>
  <c r="F8" i="27"/>
  <c r="F423" i="27"/>
  <c r="F421" i="27"/>
  <c r="F409" i="27"/>
  <c r="F633" i="27"/>
  <c r="F404" i="27"/>
  <c r="F689" i="27"/>
  <c r="F473" i="27"/>
  <c r="F399" i="27"/>
  <c r="F561" i="27"/>
  <c r="F396" i="27"/>
  <c r="F394" i="27"/>
  <c r="F392" i="27"/>
  <c r="F515" i="27"/>
  <c r="F388" i="27"/>
  <c r="F688" i="27"/>
  <c r="F687" i="27"/>
  <c r="F380" i="27"/>
  <c r="F375" i="27"/>
  <c r="F371" i="27"/>
  <c r="F368" i="27"/>
  <c r="F358" i="27"/>
  <c r="F357" i="27"/>
  <c r="F685" i="27"/>
  <c r="F355" i="27"/>
  <c r="F353" i="27"/>
  <c r="F350" i="27"/>
  <c r="F347" i="27"/>
  <c r="F572" i="27"/>
  <c r="F538" i="27"/>
  <c r="F340" i="27"/>
  <c r="F339" i="27"/>
  <c r="F338" i="27"/>
  <c r="F537" i="27"/>
  <c r="F331" i="27"/>
  <c r="F624" i="27"/>
  <c r="F510" i="27"/>
  <c r="F622" i="27"/>
  <c r="F681" i="27"/>
  <c r="F317" i="27"/>
  <c r="F312" i="27"/>
  <c r="F535" i="27"/>
  <c r="F310" i="27"/>
  <c r="F308" i="27"/>
  <c r="F555" i="27"/>
  <c r="F301" i="27"/>
  <c r="F298" i="27"/>
  <c r="F294" i="27"/>
  <c r="F571" i="27"/>
  <c r="F615" i="27"/>
  <c r="AL615" i="27" s="1"/>
  <c r="F290" i="27"/>
  <c r="F652" i="27"/>
  <c r="F282" i="27"/>
  <c r="F274" i="27"/>
  <c r="F273" i="27"/>
  <c r="F269" i="27"/>
  <c r="F675" i="27"/>
  <c r="F607" i="27"/>
  <c r="F266" i="27"/>
  <c r="F265" i="27"/>
  <c r="F264" i="27"/>
  <c r="F259" i="27"/>
  <c r="F254" i="27"/>
  <c r="F251" i="27"/>
  <c r="F247" i="27"/>
  <c r="F245" i="27"/>
  <c r="F240" i="27"/>
  <c r="F236" i="27"/>
  <c r="F502" i="27"/>
  <c r="F501" i="27"/>
  <c r="F230" i="27"/>
  <c r="F673" i="27"/>
  <c r="F500" i="27"/>
  <c r="F227" i="27"/>
  <c r="F224" i="27"/>
  <c r="F222" i="27"/>
  <c r="F499" i="27"/>
  <c r="F215" i="27"/>
  <c r="F214" i="27"/>
  <c r="F209" i="27"/>
  <c r="F206" i="27"/>
  <c r="F204" i="27"/>
  <c r="F552" i="27"/>
  <c r="F201" i="27"/>
  <c r="F420" i="27"/>
  <c r="F569" i="27"/>
  <c r="F415" i="27"/>
  <c r="F563" i="27"/>
  <c r="F540" i="27"/>
  <c r="F630" i="27"/>
  <c r="F562" i="27"/>
  <c r="F403" i="27"/>
  <c r="F400" i="27"/>
  <c r="F249" i="27"/>
  <c r="F248" i="27"/>
  <c r="F554" i="27"/>
  <c r="F674" i="27"/>
  <c r="F239" i="27"/>
  <c r="F234" i="27"/>
  <c r="F233" i="27"/>
  <c r="F232" i="27"/>
  <c r="F553" i="27"/>
  <c r="F229" i="27"/>
  <c r="F470" i="27"/>
  <c r="F220" i="27"/>
  <c r="F498" i="27"/>
  <c r="F218" i="27"/>
  <c r="F211" i="27"/>
  <c r="F494" i="27"/>
  <c r="F207" i="27"/>
  <c r="F205" i="27"/>
  <c r="F531" i="27"/>
  <c r="F202" i="27"/>
  <c r="F567" i="27"/>
  <c r="F199" i="27"/>
  <c r="F671" i="27"/>
  <c r="F493" i="27"/>
  <c r="F180" i="27"/>
  <c r="F594" i="27"/>
  <c r="F169" i="27"/>
  <c r="F491" i="27"/>
  <c r="F167" i="27"/>
  <c r="F166" i="27"/>
  <c r="F164" i="27"/>
  <c r="F158" i="27"/>
  <c r="F489" i="27"/>
  <c r="F157" i="27"/>
  <c r="F153" i="27"/>
  <c r="F152" i="27"/>
  <c r="F148" i="27"/>
  <c r="F145" i="27"/>
  <c r="F143" i="27"/>
  <c r="F142" i="27"/>
  <c r="F486" i="27"/>
  <c r="F135" i="27"/>
  <c r="F134" i="27"/>
  <c r="F588" i="27"/>
  <c r="AL588" i="27" s="1"/>
  <c r="F586" i="27"/>
  <c r="F129" i="27"/>
  <c r="F712" i="27"/>
  <c r="F119" i="27"/>
  <c r="F116" i="27"/>
  <c r="F114" i="27"/>
  <c r="F111" i="27"/>
  <c r="F106" i="27"/>
  <c r="F102" i="27"/>
  <c r="F100" i="27"/>
  <c r="F97" i="27"/>
  <c r="F94" i="27"/>
  <c r="F90" i="27"/>
  <c r="F88" i="27"/>
  <c r="F85" i="27"/>
  <c r="F83" i="27"/>
  <c r="F583" i="27"/>
  <c r="F642" i="27"/>
  <c r="F77" i="27"/>
  <c r="F548" i="27"/>
  <c r="F74" i="27"/>
  <c r="F546" i="27"/>
  <c r="F580" i="27"/>
  <c r="F663" i="27"/>
  <c r="F67" i="27"/>
  <c r="F706" i="27"/>
  <c r="F61" i="27"/>
  <c r="F59" i="27"/>
  <c r="F659" i="27"/>
  <c r="F55" i="27"/>
  <c r="F54" i="27"/>
  <c r="F47" i="27"/>
  <c r="F45" i="27"/>
  <c r="F43" i="27"/>
  <c r="F42" i="27"/>
  <c r="F40" i="27"/>
  <c r="F38" i="27"/>
  <c r="F37" i="27"/>
  <c r="F36" i="27"/>
  <c r="F477" i="27"/>
  <c r="F476" i="27"/>
  <c r="F30" i="27"/>
  <c r="F475" i="27"/>
  <c r="F25" i="27"/>
  <c r="F24" i="27"/>
  <c r="F576" i="27"/>
  <c r="F22" i="27"/>
  <c r="F19" i="27"/>
  <c r="F704" i="27"/>
  <c r="F564" i="27"/>
  <c r="F12" i="27"/>
  <c r="F10" i="27"/>
  <c r="AL10" i="27" s="1"/>
  <c r="F7" i="27"/>
  <c r="F575" i="27"/>
  <c r="F598" i="27"/>
  <c r="AL598" i="27" s="1"/>
  <c r="F193" i="27"/>
  <c r="F190" i="27"/>
  <c r="F187" i="27"/>
  <c r="F492" i="27"/>
  <c r="F551" i="27"/>
  <c r="F184" i="27"/>
  <c r="F178" i="27"/>
  <c r="F177" i="27"/>
  <c r="F175" i="27"/>
  <c r="F172" i="27"/>
  <c r="F163" i="27"/>
  <c r="F646" i="27"/>
  <c r="F159" i="27"/>
  <c r="F154" i="27"/>
  <c r="F669" i="27"/>
  <c r="F668" i="27"/>
  <c r="F150" i="27"/>
  <c r="F146" i="27"/>
  <c r="F526" i="27"/>
  <c r="F593" i="27"/>
  <c r="F591" i="27"/>
  <c r="F141" i="27"/>
  <c r="F137" i="27"/>
  <c r="F131" i="27"/>
  <c r="F587" i="27"/>
  <c r="F584" i="27"/>
  <c r="F123" i="27"/>
  <c r="F118" i="27"/>
  <c r="F112" i="27"/>
  <c r="F108" i="27"/>
  <c r="F103" i="27"/>
  <c r="F549" i="27"/>
  <c r="F92" i="27"/>
  <c r="F89" i="27"/>
  <c r="F86" i="27"/>
  <c r="F82" i="27"/>
  <c r="F78" i="27"/>
  <c r="F76" i="27"/>
  <c r="F71" i="27"/>
  <c r="F521" i="27"/>
  <c r="F68" i="27"/>
  <c r="F64" i="27"/>
  <c r="F62" i="27"/>
  <c r="F660" i="27"/>
  <c r="F57" i="27"/>
  <c r="F53" i="27"/>
  <c r="F51" i="27"/>
  <c r="F46" i="27"/>
  <c r="F658" i="27"/>
  <c r="F637" i="27"/>
  <c r="AL637" i="27" s="1"/>
  <c r="F566" i="27"/>
  <c r="F29" i="27"/>
  <c r="F26" i="27"/>
  <c r="F23" i="27"/>
  <c r="F21" i="27"/>
  <c r="F17" i="27"/>
  <c r="F13" i="27"/>
  <c r="F464" i="27"/>
  <c r="F6" i="27"/>
  <c r="AK569" i="27"/>
  <c r="AK563" i="27"/>
  <c r="D562" i="27"/>
  <c r="D507" i="27"/>
  <c r="D504" i="27"/>
  <c r="AK568" i="27"/>
  <c r="D596" i="27"/>
  <c r="AK645" i="27"/>
  <c r="AK639" i="27"/>
  <c r="AK638" i="27"/>
  <c r="D14" i="27"/>
  <c r="AK692" i="27"/>
  <c r="D679" i="27"/>
  <c r="D273" i="27"/>
  <c r="AK531" i="27"/>
  <c r="D592" i="27"/>
  <c r="AK592" i="27" s="1"/>
  <c r="D483" i="27"/>
  <c r="D70" i="27"/>
  <c r="D564" i="27"/>
  <c r="AK622" i="27"/>
  <c r="AK632" i="27"/>
  <c r="AK624" i="27"/>
  <c r="AK499" i="27"/>
  <c r="D127" i="27"/>
  <c r="AK517" i="27"/>
  <c r="AK516" i="27"/>
  <c r="D559" i="27"/>
  <c r="AK651" i="27"/>
  <c r="AK532" i="27"/>
  <c r="BH712" i="27"/>
  <c r="BL712" i="27" s="1"/>
  <c r="U712" i="27"/>
  <c r="AK662" i="27"/>
  <c r="AK54" i="27"/>
  <c r="F697" i="27"/>
  <c r="F419" i="27"/>
  <c r="F516" i="27"/>
  <c r="F696" i="27"/>
  <c r="F418" i="27"/>
  <c r="F695" i="27"/>
  <c r="F416" i="27"/>
  <c r="F414" i="27"/>
  <c r="F412" i="27"/>
  <c r="F410" i="27"/>
  <c r="F406" i="27"/>
  <c r="AL561" i="27"/>
  <c r="AL685" i="27"/>
  <c r="AL537" i="27"/>
  <c r="AL681" i="27"/>
  <c r="AL499" i="27"/>
  <c r="F495" i="27"/>
  <c r="F596" i="27"/>
  <c r="F644" i="27"/>
  <c r="F640" i="27"/>
  <c r="F665" i="27"/>
  <c r="F639" i="27"/>
  <c r="F543" i="27"/>
  <c r="F517" i="27"/>
  <c r="F694" i="27"/>
  <c r="AL694" i="27" s="1"/>
  <c r="F417" i="27"/>
  <c r="F693" i="27"/>
  <c r="F692" i="27"/>
  <c r="F413" i="27"/>
  <c r="AL562" i="27"/>
  <c r="AL678" i="27"/>
  <c r="BI426" i="27"/>
  <c r="BM426" i="27" s="1"/>
  <c r="AL426" i="27"/>
  <c r="AL698" i="27"/>
  <c r="F408" i="27"/>
  <c r="F407" i="27"/>
  <c r="F629" i="27"/>
  <c r="AL560" i="27"/>
  <c r="AL557" i="27"/>
  <c r="F595" i="27"/>
  <c r="AL595" i="27" s="1"/>
  <c r="AL489" i="27"/>
  <c r="F465" i="27"/>
  <c r="AL663" i="27"/>
  <c r="F662" i="27"/>
  <c r="AL40" i="27"/>
  <c r="F411" i="27"/>
  <c r="F541" i="27"/>
  <c r="AL690" i="27"/>
  <c r="BI686" i="27"/>
  <c r="BM686" i="27" s="1"/>
  <c r="V686" i="27"/>
  <c r="AJ686" i="27" s="1"/>
  <c r="AN686" i="27" s="1"/>
  <c r="AL558" i="27"/>
  <c r="F324" i="27"/>
  <c r="F321" i="27"/>
  <c r="F507" i="27"/>
  <c r="AL217" i="27"/>
  <c r="AL532" i="27"/>
  <c r="V599" i="27"/>
  <c r="AJ599" i="27" s="1"/>
  <c r="BI599" i="27"/>
  <c r="BM599" i="27" s="1"/>
  <c r="F592" i="27"/>
  <c r="F645" i="27"/>
  <c r="F483" i="27"/>
  <c r="F643" i="27"/>
  <c r="AL480" i="27"/>
  <c r="F661" i="27"/>
  <c r="F424" i="27"/>
  <c r="AR1142" i="4"/>
  <c r="AR1229" i="4"/>
  <c r="AR1147" i="4"/>
  <c r="AR1205" i="4"/>
  <c r="AR1189" i="4"/>
  <c r="AR1199" i="4"/>
  <c r="AR1257" i="4"/>
  <c r="AR1237" i="4"/>
  <c r="AR1206" i="4"/>
  <c r="AR1155" i="4"/>
  <c r="AR1132" i="4"/>
  <c r="AR1126" i="4"/>
  <c r="AR1207" i="4"/>
  <c r="AR1197" i="4"/>
  <c r="AR1152" i="4"/>
  <c r="AR1261" i="4"/>
  <c r="AR1258" i="4"/>
  <c r="AR1256" i="4"/>
  <c r="AR1244" i="4"/>
  <c r="AR1225" i="4"/>
  <c r="AR1209" i="4"/>
  <c r="AR1182" i="4"/>
  <c r="AR1146" i="4"/>
  <c r="AR1129" i="4"/>
  <c r="AR1198" i="4"/>
  <c r="AR1190" i="4"/>
  <c r="AR1178" i="4"/>
  <c r="AR1166" i="4"/>
  <c r="AR1143" i="4"/>
  <c r="AR1134" i="4"/>
  <c r="AR1217" i="4"/>
  <c r="AR1162" i="4"/>
  <c r="AR1271" i="4"/>
  <c r="AR1253" i="4"/>
  <c r="AR1250" i="4"/>
  <c r="AR1240" i="4"/>
  <c r="AR1211" i="4"/>
  <c r="AR1204" i="4"/>
  <c r="AR1194" i="4"/>
  <c r="AR1188" i="4"/>
  <c r="AR1174" i="4"/>
  <c r="AR1169" i="4"/>
  <c r="AR1153" i="4"/>
  <c r="AR1273" i="4"/>
  <c r="AR1269" i="4"/>
  <c r="AR1260" i="4"/>
  <c r="AR1270" i="4"/>
  <c r="AR1247" i="4"/>
  <c r="AR1242" i="4"/>
  <c r="AR1213" i="4"/>
  <c r="AR1176" i="4"/>
  <c r="AR1165" i="4"/>
  <c r="AR1160" i="4"/>
  <c r="AR1149" i="4"/>
  <c r="AR1140" i="4"/>
  <c r="AR1137" i="4"/>
  <c r="AR1131" i="4"/>
  <c r="AR1128" i="4"/>
  <c r="AR1268" i="4"/>
  <c r="AR1230" i="4"/>
  <c r="AR1216" i="4"/>
  <c r="AR1172" i="4"/>
  <c r="AR1263" i="4"/>
  <c r="AR1266" i="4"/>
  <c r="AR1264" i="4"/>
  <c r="AR1259" i="4"/>
  <c r="AR1239" i="4"/>
  <c r="AR1191" i="4"/>
  <c r="AR1161" i="4"/>
  <c r="AR1151" i="4"/>
  <c r="AR1148" i="4"/>
  <c r="AR1135" i="4"/>
  <c r="AR1127" i="4"/>
  <c r="AR1123" i="4"/>
  <c r="AR1087" i="4"/>
  <c r="AR1124" i="4"/>
  <c r="AR1118" i="4"/>
  <c r="AR1107" i="4"/>
  <c r="AR1082" i="4"/>
  <c r="AR1117" i="4"/>
  <c r="AR1116" i="4"/>
  <c r="AR1093" i="4"/>
  <c r="AR1112" i="4"/>
  <c r="AR1096" i="4"/>
  <c r="AR793" i="4"/>
  <c r="AR768" i="4"/>
  <c r="AR760" i="4"/>
  <c r="AR708" i="4"/>
  <c r="AR836" i="4"/>
  <c r="AR825" i="4"/>
  <c r="AR730" i="4"/>
  <c r="AR816" i="4"/>
  <c r="AR809" i="4"/>
  <c r="AR741" i="4"/>
  <c r="AR726" i="4"/>
  <c r="AR1092" i="4"/>
  <c r="AR1088" i="4"/>
  <c r="AR1115" i="4"/>
  <c r="AR1114" i="4"/>
  <c r="AR1113" i="4"/>
  <c r="AR1109" i="4"/>
  <c r="AR1122" i="4"/>
  <c r="AR711" i="4"/>
  <c r="AR704" i="4"/>
  <c r="AR728" i="4"/>
  <c r="AR720" i="4"/>
  <c r="AR695" i="4"/>
  <c r="AR687" i="4"/>
  <c r="AR664" i="4"/>
  <c r="AR1085" i="4"/>
  <c r="AR1079" i="4"/>
  <c r="AR1083" i="4"/>
  <c r="AR1077" i="4"/>
  <c r="AR1094" i="4"/>
  <c r="AR1084" i="4"/>
  <c r="AR1060" i="4"/>
  <c r="AR1104" i="4"/>
  <c r="AR1103" i="4"/>
  <c r="AR1095" i="4"/>
  <c r="AR1090" i="4"/>
  <c r="AR1086" i="4"/>
  <c r="AR859" i="4"/>
  <c r="AR860" i="4"/>
  <c r="AR1080" i="4"/>
  <c r="AR1100" i="4"/>
  <c r="AR1071" i="4"/>
  <c r="AR1064" i="4"/>
  <c r="AR1058" i="4"/>
  <c r="AR879" i="4"/>
  <c r="AR868" i="4"/>
  <c r="AR884" i="4"/>
  <c r="AR881" i="4"/>
  <c r="AR873" i="4"/>
  <c r="AR690" i="4"/>
  <c r="AR677" i="4"/>
  <c r="AR672" i="4"/>
  <c r="AR667" i="4"/>
  <c r="AR636" i="4"/>
  <c r="AR631" i="4"/>
  <c r="AR752" i="4"/>
  <c r="AR624" i="4"/>
  <c r="AR612" i="4"/>
  <c r="AR610" i="4"/>
  <c r="AR598" i="4"/>
  <c r="AR1039" i="4"/>
  <c r="AR1037" i="4"/>
  <c r="AR1035" i="4"/>
  <c r="AR885" i="4"/>
  <c r="AR1050" i="4"/>
  <c r="AR1044" i="4"/>
  <c r="AR1040" i="4"/>
  <c r="AR1032" i="4"/>
  <c r="AR1021" i="4"/>
  <c r="AR1019" i="4"/>
  <c r="AR1012" i="4"/>
  <c r="AR993" i="4"/>
  <c r="AR985" i="4"/>
  <c r="AR977" i="4"/>
  <c r="AR975" i="4"/>
  <c r="AR973" i="4"/>
  <c r="AR969" i="4"/>
  <c r="AR960" i="4"/>
  <c r="AR940" i="4"/>
  <c r="AR938" i="4"/>
  <c r="AR932" i="4"/>
  <c r="AR930" i="4"/>
  <c r="AR928" i="4"/>
  <c r="AR916" i="4"/>
  <c r="AR910" i="4"/>
  <c r="AR894" i="4"/>
  <c r="AR892" i="4"/>
  <c r="AR891" i="4"/>
  <c r="AR1055" i="4"/>
  <c r="AR1053" i="4"/>
  <c r="AR1042" i="4"/>
  <c r="AR1038" i="4"/>
  <c r="AR1004" i="4"/>
  <c r="AR997" i="4"/>
  <c r="AR992" i="4"/>
  <c r="AR984" i="4"/>
  <c r="AR963" i="4"/>
  <c r="AR956" i="4"/>
  <c r="AR923" i="4"/>
  <c r="AR914" i="4"/>
  <c r="AR906" i="4"/>
  <c r="AR895" i="4"/>
  <c r="AR883" i="4"/>
  <c r="AR875" i="4"/>
  <c r="AR1070" i="4"/>
  <c r="AR1066" i="4"/>
  <c r="AR1057" i="4"/>
  <c r="AR1029" i="4"/>
  <c r="AR1026" i="4"/>
  <c r="AR1014" i="4"/>
  <c r="AR1013" i="4"/>
  <c r="AR983" i="4"/>
  <c r="AR978" i="4"/>
  <c r="AR961" i="4"/>
  <c r="AR935" i="4"/>
  <c r="AR933" i="4"/>
  <c r="AR931" i="4"/>
  <c r="AR924" i="4"/>
  <c r="AR911" i="4"/>
  <c r="AR909" i="4"/>
  <c r="AR903" i="4"/>
  <c r="AR893" i="4"/>
  <c r="AR890" i="4"/>
  <c r="AR889" i="4"/>
  <c r="AR887" i="4"/>
  <c r="AR882" i="4"/>
  <c r="AR877" i="4"/>
  <c r="AR876" i="4"/>
  <c r="AR874" i="4"/>
  <c r="AR871" i="4"/>
  <c r="AR1054" i="4"/>
  <c r="AR1052" i="4"/>
  <c r="AR1047" i="4"/>
  <c r="AR1046" i="4"/>
  <c r="AR1036" i="4"/>
  <c r="AR1030" i="4"/>
  <c r="AR1010" i="4"/>
  <c r="AR1008" i="4"/>
  <c r="AR1006" i="4"/>
  <c r="AR991" i="4"/>
  <c r="AR980" i="4"/>
  <c r="AR979" i="4"/>
  <c r="AR967" i="4"/>
  <c r="AR959" i="4"/>
  <c r="AR955" i="4"/>
  <c r="AR952" i="4"/>
  <c r="AR949" i="4"/>
  <c r="AR945" i="4"/>
  <c r="AR937" i="4"/>
  <c r="AR913" i="4"/>
  <c r="AR587" i="4"/>
  <c r="AR548" i="4"/>
  <c r="AR529" i="4"/>
  <c r="AR526" i="4"/>
  <c r="AR518" i="4"/>
  <c r="AR509" i="4"/>
  <c r="AR867" i="4"/>
  <c r="AR1073" i="4"/>
  <c r="AR1074" i="4"/>
  <c r="AR1034" i="4"/>
  <c r="AR1027" i="4"/>
  <c r="AR1022" i="4"/>
  <c r="AR1018" i="4"/>
  <c r="AR1015" i="4"/>
  <c r="AR989" i="4"/>
  <c r="AR974" i="4"/>
  <c r="AR972" i="4"/>
  <c r="AR965" i="4"/>
  <c r="AR948" i="4"/>
  <c r="AR939" i="4"/>
  <c r="AR929" i="4"/>
  <c r="AR925" i="4"/>
  <c r="AR907" i="4"/>
  <c r="AR901" i="4"/>
  <c r="AR896" i="4"/>
  <c r="AR1067" i="4"/>
  <c r="AR971" i="4"/>
  <c r="AR970" i="4"/>
  <c r="AR1031" i="4"/>
  <c r="AR1020" i="4"/>
  <c r="AR1081" i="4"/>
  <c r="AR897" i="4"/>
  <c r="AR982" i="4"/>
  <c r="AR962" i="4"/>
  <c r="AR953" i="4"/>
  <c r="AR950" i="4"/>
  <c r="AR917" i="4"/>
  <c r="AR912" i="4"/>
  <c r="AR902" i="4"/>
  <c r="AR900" i="4"/>
  <c r="AR898" i="4"/>
  <c r="AR899" i="4"/>
  <c r="AR947" i="4"/>
  <c r="AR1048" i="4"/>
  <c r="AR1045" i="4"/>
  <c r="AR1016" i="4"/>
  <c r="AR1001" i="4"/>
  <c r="AR986" i="4"/>
  <c r="AR966" i="4"/>
  <c r="AR936" i="4"/>
  <c r="AR922" i="4"/>
  <c r="AR951" i="4"/>
  <c r="AR999" i="4"/>
  <c r="AR872" i="4"/>
  <c r="AR870" i="4"/>
  <c r="AR878" i="4"/>
  <c r="AR886" i="4"/>
  <c r="AR864" i="4"/>
  <c r="AR880" i="4"/>
  <c r="AR888" i="4"/>
  <c r="AR869" i="4"/>
  <c r="AR850" i="4"/>
  <c r="AR845" i="4"/>
  <c r="AR826" i="4"/>
  <c r="AR808" i="4"/>
  <c r="AR802" i="4"/>
  <c r="AR795" i="4"/>
  <c r="AR782" i="4"/>
  <c r="AR780" i="4"/>
  <c r="AR659" i="4"/>
  <c r="AR654" i="4"/>
  <c r="AR542" i="4"/>
  <c r="AR511" i="4"/>
  <c r="AR508" i="4"/>
  <c r="AR820" i="4"/>
  <c r="AR813" i="4"/>
  <c r="AR775" i="4"/>
  <c r="AR749" i="4"/>
  <c r="AR737" i="4"/>
  <c r="AR723" i="4"/>
  <c r="AR717" i="4"/>
  <c r="AR707" i="4"/>
  <c r="AR701" i="4"/>
  <c r="AR823" i="4"/>
  <c r="AR819" i="4"/>
  <c r="AR762" i="4"/>
  <c r="AR753" i="4"/>
  <c r="AR745" i="4"/>
  <c r="AR568" i="4"/>
  <c r="AR733" i="4"/>
  <c r="AR722" i="4"/>
  <c r="AR710" i="4"/>
  <c r="AR691" i="4"/>
  <c r="AR686" i="4"/>
  <c r="AR681" i="4"/>
  <c r="AR643" i="4"/>
  <c r="AR597" i="4"/>
  <c r="AR573" i="4"/>
  <c r="AR564" i="4"/>
  <c r="AR606" i="4"/>
  <c r="AR591" i="4"/>
  <c r="AR560" i="4"/>
  <c r="AR550" i="4"/>
  <c r="AR545" i="4"/>
  <c r="AR539" i="4"/>
  <c r="AR670" i="4"/>
  <c r="AR666" i="4"/>
  <c r="AR663" i="4"/>
  <c r="AR644" i="4"/>
  <c r="AR634" i="4"/>
  <c r="AR621" i="4"/>
  <c r="AR601" i="4"/>
  <c r="AR582" i="4"/>
  <c r="AR558" i="4"/>
  <c r="AR858" i="4"/>
  <c r="AR842" i="4"/>
  <c r="AR832" i="4"/>
  <c r="AR812" i="4"/>
  <c r="AR805" i="4"/>
  <c r="AR801" i="4"/>
  <c r="AR787" i="4"/>
  <c r="AR758" i="4"/>
  <c r="AR756" i="4"/>
  <c r="AR754" i="4"/>
  <c r="AR855" i="4"/>
  <c r="AR835" i="4"/>
  <c r="AR798" i="4"/>
  <c r="AR796" i="4"/>
  <c r="AR791" i="4"/>
  <c r="AR785" i="4"/>
  <c r="AR779" i="4"/>
  <c r="AR772" i="4"/>
  <c r="AR771" i="4"/>
  <c r="AR856" i="4"/>
  <c r="AR848" i="4"/>
  <c r="AR840" i="4"/>
  <c r="AR837" i="4"/>
  <c r="AR831" i="4"/>
  <c r="AR551" i="4"/>
  <c r="AR507" i="4"/>
  <c r="AR742" i="4"/>
  <c r="AR738" i="4"/>
  <c r="AR716" i="4"/>
  <c r="AR715" i="4"/>
  <c r="AR714" i="4"/>
  <c r="AR706" i="4"/>
  <c r="AR698" i="4"/>
  <c r="AR678" i="4"/>
  <c r="AR671" i="4"/>
  <c r="AR669" i="4"/>
  <c r="AR660" i="4"/>
  <c r="AR658" i="4"/>
  <c r="AR651" i="4"/>
  <c r="AR642" i="4"/>
  <c r="AR626" i="4"/>
  <c r="AR620" i="4"/>
  <c r="AR617" i="4"/>
  <c r="AR615" i="4"/>
  <c r="AR603" i="4"/>
  <c r="AR600" i="4"/>
  <c r="AR596" i="4"/>
  <c r="AR594" i="4"/>
  <c r="AR571" i="4"/>
  <c r="AR534" i="4"/>
  <c r="AR527" i="4"/>
  <c r="AR525" i="4"/>
  <c r="AR521" i="4"/>
  <c r="AR520" i="4"/>
  <c r="AR519" i="4"/>
  <c r="AR517" i="4"/>
  <c r="AR514" i="4"/>
  <c r="AR506" i="4"/>
  <c r="AR815" i="4"/>
  <c r="AR800" i="4"/>
  <c r="AR792" i="4"/>
  <c r="AR790" i="4"/>
  <c r="AR777" i="4"/>
  <c r="AR774" i="4"/>
  <c r="AR770" i="4"/>
  <c r="AR764" i="4"/>
  <c r="AR759" i="4"/>
  <c r="AR757" i="4"/>
  <c r="AR748" i="4"/>
  <c r="AR566" i="4"/>
  <c r="AR719" i="4"/>
  <c r="AR713" i="4"/>
  <c r="AR700" i="4"/>
  <c r="AR696" i="4"/>
  <c r="AR692" i="4"/>
  <c r="AR685" i="4"/>
  <c r="AR657" i="4"/>
  <c r="AR655" i="4"/>
  <c r="AR653" i="4"/>
  <c r="AR565" i="4"/>
  <c r="AR645" i="4"/>
  <c r="AR641" i="4"/>
  <c r="AR638" i="4"/>
  <c r="AR630" i="4"/>
  <c r="AR625" i="4"/>
  <c r="AR605" i="4"/>
  <c r="AR602" i="4"/>
  <c r="AR589" i="4"/>
  <c r="AR585" i="4"/>
  <c r="AR580" i="4"/>
  <c r="AR579" i="4"/>
  <c r="AR577" i="4"/>
  <c r="AR575" i="4"/>
  <c r="AR574" i="4"/>
  <c r="AR563" i="4"/>
  <c r="AR561" i="4"/>
  <c r="AR557" i="4"/>
  <c r="AR555" i="4"/>
  <c r="AR553" i="4"/>
  <c r="AR549" i="4"/>
  <c r="AR544" i="4"/>
  <c r="AR532" i="4"/>
  <c r="AR502" i="4"/>
  <c r="AR499" i="4"/>
  <c r="AR494" i="4"/>
  <c r="AR489" i="4"/>
  <c r="AR490" i="4"/>
  <c r="AR498" i="4"/>
  <c r="AR501" i="4"/>
  <c r="AR495" i="4"/>
  <c r="AR491" i="4"/>
  <c r="AR488" i="4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AQ437" i="4" s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B514" i="27" s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B361" i="27" s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B752" i="27" s="1"/>
  <c r="X752" i="27" s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B751" i="27" s="1"/>
  <c r="AA751" i="27" s="1"/>
  <c r="H2283" i="1"/>
  <c r="H2282" i="1"/>
  <c r="H2281" i="1"/>
  <c r="H2280" i="1"/>
  <c r="H2279" i="1"/>
  <c r="H2278" i="1"/>
  <c r="H2277" i="1"/>
  <c r="H2276" i="1"/>
  <c r="H2275" i="1"/>
  <c r="H2274" i="1"/>
  <c r="B311" i="27" s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B688" i="27" s="1"/>
  <c r="H2248" i="1"/>
  <c r="H2247" i="1"/>
  <c r="B496" i="27" s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B275" i="27" s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B609" i="27" s="1"/>
  <c r="H1925" i="1"/>
  <c r="H1924" i="1"/>
  <c r="H1923" i="1"/>
  <c r="H1922" i="1"/>
  <c r="H1921" i="1"/>
  <c r="H1920" i="1"/>
  <c r="H1919" i="1"/>
  <c r="H1918" i="1"/>
  <c r="H1917" i="1"/>
  <c r="H1916" i="1"/>
  <c r="H1915" i="1"/>
  <c r="B560" i="27" s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B251" i="27" s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B464" i="27" s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B685" i="27" s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B228" i="27" s="1"/>
  <c r="H1693" i="1"/>
  <c r="H1692" i="1"/>
  <c r="H1691" i="1"/>
  <c r="H1690" i="1"/>
  <c r="H1689" i="1"/>
  <c r="H1688" i="1"/>
  <c r="H1687" i="1"/>
  <c r="B590" i="27" s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B204" i="27" s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B633" i="27" s="1"/>
  <c r="H1585" i="1"/>
  <c r="H1584" i="1"/>
  <c r="H1583" i="1"/>
  <c r="H1582" i="1"/>
  <c r="H1581" i="1"/>
  <c r="H1580" i="1"/>
  <c r="H1579" i="1"/>
  <c r="H1578" i="1"/>
  <c r="B632" i="27" s="1"/>
  <c r="H1577" i="1"/>
  <c r="H1576" i="1"/>
  <c r="H1575" i="1"/>
  <c r="H1574" i="1"/>
  <c r="H1573" i="1"/>
  <c r="H1572" i="1"/>
  <c r="B679" i="27" s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B555" i="27" s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B579" i="27" s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B779" i="27" s="1"/>
  <c r="H1325" i="1"/>
  <c r="H1324" i="1"/>
  <c r="H1323" i="1"/>
  <c r="H1322" i="1"/>
  <c r="B195" i="27" s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B190" i="27" s="1"/>
  <c r="H1295" i="1"/>
  <c r="H1294" i="1"/>
  <c r="H1293" i="1"/>
  <c r="H1292" i="1"/>
  <c r="H1291" i="1"/>
  <c r="H1290" i="1"/>
  <c r="H1289" i="1"/>
  <c r="H1288" i="1"/>
  <c r="AQ220" i="4" s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AQ218" i="4" s="1"/>
  <c r="H1271" i="1"/>
  <c r="H1270" i="1"/>
  <c r="H1269" i="1"/>
  <c r="H1268" i="1"/>
  <c r="AQ217" i="4" s="1"/>
  <c r="H1267" i="1"/>
  <c r="H1266" i="1"/>
  <c r="H1265" i="1"/>
  <c r="H1264" i="1"/>
  <c r="H1263" i="1"/>
  <c r="H1262" i="1"/>
  <c r="H1261" i="1"/>
  <c r="H1260" i="1"/>
  <c r="H1259" i="1"/>
  <c r="H1258" i="1"/>
  <c r="H1257" i="1"/>
  <c r="B554" i="27" s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AQ213" i="4" s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B180" i="27" s="1"/>
  <c r="H1189" i="1"/>
  <c r="H1188" i="1"/>
  <c r="B492" i="27" s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B488" i="27" s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B578" i="27" s="1"/>
  <c r="AA578" i="27" s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B507" i="27" s="1"/>
  <c r="H1085" i="1"/>
  <c r="H1084" i="1"/>
  <c r="H1083" i="1"/>
  <c r="H1082" i="1"/>
  <c r="H1081" i="1"/>
  <c r="H1080" i="1"/>
  <c r="H1079" i="1"/>
  <c r="H1078" i="1"/>
  <c r="B166" i="27" s="1"/>
  <c r="H1077" i="1"/>
  <c r="H1076" i="1"/>
  <c r="B611" i="27" s="1"/>
  <c r="H1075" i="1"/>
  <c r="H1074" i="1"/>
  <c r="H1073" i="1"/>
  <c r="H1072" i="1"/>
  <c r="H1071" i="1"/>
  <c r="H1070" i="1"/>
  <c r="H1069" i="1"/>
  <c r="B575" i="27" s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B626" i="27" s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B165" i="27" s="1"/>
  <c r="H1036" i="1"/>
  <c r="H1035" i="1"/>
  <c r="H1034" i="1"/>
  <c r="H1033" i="1"/>
  <c r="H1032" i="1"/>
  <c r="AQ189" i="4" s="1"/>
  <c r="H1031" i="1"/>
  <c r="H1030" i="1"/>
  <c r="H1029" i="1"/>
  <c r="H1028" i="1"/>
  <c r="H1027" i="1"/>
  <c r="H1026" i="1"/>
  <c r="H1025" i="1"/>
  <c r="B164" i="27" s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B161" i="27" s="1"/>
  <c r="H1004" i="1"/>
  <c r="H1003" i="1"/>
  <c r="H1002" i="1"/>
  <c r="B452" i="27" s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B158" i="27" s="1"/>
  <c r="H986" i="1"/>
  <c r="H985" i="1"/>
  <c r="H984" i="1"/>
  <c r="H983" i="1"/>
  <c r="H982" i="1"/>
  <c r="H981" i="1"/>
  <c r="B156" i="27" s="1"/>
  <c r="H980" i="1"/>
  <c r="H979" i="1"/>
  <c r="H978" i="1"/>
  <c r="H977" i="1"/>
  <c r="B155" i="27" s="1"/>
  <c r="H976" i="1"/>
  <c r="B154" i="27" s="1"/>
  <c r="H975" i="1"/>
  <c r="B673" i="27" s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B153" i="27" s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B152" i="27" s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B151" i="27" s="1"/>
  <c r="H932" i="1"/>
  <c r="H931" i="1"/>
  <c r="H930" i="1"/>
  <c r="H929" i="1"/>
  <c r="H928" i="1"/>
  <c r="H927" i="1"/>
  <c r="H926" i="1"/>
  <c r="B149" i="27" s="1"/>
  <c r="H925" i="1"/>
  <c r="H924" i="1"/>
  <c r="H923" i="1"/>
  <c r="B148" i="27" s="1"/>
  <c r="H922" i="1"/>
  <c r="H921" i="1"/>
  <c r="H920" i="1"/>
  <c r="H919" i="1"/>
  <c r="H918" i="1"/>
  <c r="H917" i="1"/>
  <c r="H916" i="1"/>
  <c r="H915" i="1"/>
  <c r="H914" i="1"/>
  <c r="B147" i="27" s="1"/>
  <c r="H913" i="1"/>
  <c r="H912" i="1"/>
  <c r="H911" i="1"/>
  <c r="H910" i="1"/>
  <c r="H909" i="1"/>
  <c r="B146" i="27" s="1"/>
  <c r="H908" i="1"/>
  <c r="H907" i="1"/>
  <c r="B145" i="27" s="1"/>
  <c r="H906" i="1"/>
  <c r="H905" i="1"/>
  <c r="B143" i="27" s="1"/>
  <c r="H904" i="1"/>
  <c r="AQ163" i="4" s="1"/>
  <c r="H903" i="1"/>
  <c r="H902" i="1"/>
  <c r="H901" i="1"/>
  <c r="B142" i="27" s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B431" i="27" s="1"/>
  <c r="H879" i="1"/>
  <c r="H878" i="1"/>
  <c r="H877" i="1"/>
  <c r="B141" i="27" s="1"/>
  <c r="H876" i="1"/>
  <c r="H875" i="1"/>
  <c r="H874" i="1"/>
  <c r="H873" i="1"/>
  <c r="H872" i="1"/>
  <c r="H871" i="1"/>
  <c r="H870" i="1"/>
  <c r="H869" i="1"/>
  <c r="B138" i="27" s="1"/>
  <c r="H868" i="1"/>
  <c r="B137" i="27" s="1"/>
  <c r="H867" i="1"/>
  <c r="B136" i="27" s="1"/>
  <c r="H866" i="1"/>
  <c r="B135" i="27" s="1"/>
  <c r="H865" i="1"/>
  <c r="H864" i="1"/>
  <c r="H863" i="1"/>
  <c r="H862" i="1"/>
  <c r="H861" i="1"/>
  <c r="B133" i="27" s="1"/>
  <c r="H860" i="1"/>
  <c r="H859" i="1"/>
  <c r="H858" i="1"/>
  <c r="B722" i="27" s="1"/>
  <c r="AA722" i="27" s="1"/>
  <c r="H857" i="1"/>
  <c r="H856" i="1"/>
  <c r="B132" i="27" s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B131" i="27" s="1"/>
  <c r="H831" i="1"/>
  <c r="H830" i="1"/>
  <c r="H829" i="1"/>
  <c r="H828" i="1"/>
  <c r="H827" i="1"/>
  <c r="H826" i="1"/>
  <c r="H825" i="1"/>
  <c r="B130" i="27" s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B129" i="27" s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B128" i="27" s="1"/>
  <c r="H766" i="1"/>
  <c r="H765" i="1"/>
  <c r="H764" i="1"/>
  <c r="H763" i="1"/>
  <c r="B127" i="27" s="1"/>
  <c r="H762" i="1"/>
  <c r="H761" i="1"/>
  <c r="H760" i="1"/>
  <c r="H759" i="1"/>
  <c r="B126" i="27" s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B527" i="27" s="1"/>
  <c r="H733" i="1"/>
  <c r="H732" i="1"/>
  <c r="H731" i="1"/>
  <c r="B125" i="27" s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B124" i="27" s="1"/>
  <c r="H715" i="1"/>
  <c r="H714" i="1"/>
  <c r="H713" i="1"/>
  <c r="H712" i="1"/>
  <c r="H711" i="1"/>
  <c r="H710" i="1"/>
  <c r="H709" i="1"/>
  <c r="H708" i="1"/>
  <c r="B123" i="27" s="1"/>
  <c r="H707" i="1"/>
  <c r="H706" i="1"/>
  <c r="H705" i="1"/>
  <c r="H704" i="1"/>
  <c r="H703" i="1"/>
  <c r="H702" i="1"/>
  <c r="H701" i="1"/>
  <c r="H700" i="1"/>
  <c r="B122" i="27" s="1"/>
  <c r="H699" i="1"/>
  <c r="H698" i="1"/>
  <c r="H697" i="1"/>
  <c r="H696" i="1"/>
  <c r="H695" i="1"/>
  <c r="H694" i="1"/>
  <c r="H693" i="1"/>
  <c r="H692" i="1"/>
  <c r="H691" i="1"/>
  <c r="B121" i="27" s="1"/>
  <c r="H690" i="1"/>
  <c r="H689" i="1"/>
  <c r="H688" i="1"/>
  <c r="H687" i="1"/>
  <c r="B120" i="27" s="1"/>
  <c r="H686" i="1"/>
  <c r="H685" i="1"/>
  <c r="H684" i="1"/>
  <c r="H683" i="1"/>
  <c r="H682" i="1"/>
  <c r="H681" i="1"/>
  <c r="H680" i="1"/>
  <c r="B119" i="27" s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B118" i="27" s="1"/>
  <c r="H662" i="1"/>
  <c r="H661" i="1"/>
  <c r="H660" i="1"/>
  <c r="H659" i="1"/>
  <c r="H658" i="1"/>
  <c r="H657" i="1"/>
  <c r="H656" i="1"/>
  <c r="H655" i="1"/>
  <c r="H654" i="1"/>
  <c r="H653" i="1"/>
  <c r="H652" i="1"/>
  <c r="H651" i="1"/>
  <c r="B116" i="27" s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B111" i="27" s="1"/>
  <c r="H636" i="1"/>
  <c r="H635" i="1"/>
  <c r="H634" i="1"/>
  <c r="H633" i="1"/>
  <c r="H632" i="1"/>
  <c r="H631" i="1"/>
  <c r="H630" i="1"/>
  <c r="H629" i="1"/>
  <c r="H628" i="1"/>
  <c r="H627" i="1"/>
  <c r="B110" i="27" s="1"/>
  <c r="H626" i="1"/>
  <c r="H625" i="1"/>
  <c r="H624" i="1"/>
  <c r="H623" i="1"/>
  <c r="H622" i="1"/>
  <c r="H621" i="1"/>
  <c r="H620" i="1"/>
  <c r="H619" i="1"/>
  <c r="H618" i="1"/>
  <c r="H617" i="1"/>
  <c r="B109" i="27" s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B108" i="27" s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B665" i="27" s="1"/>
  <c r="H579" i="1"/>
  <c r="B542" i="27" s="1"/>
  <c r="H578" i="1"/>
  <c r="H577" i="1"/>
  <c r="B714" i="27" s="1"/>
  <c r="H576" i="1"/>
  <c r="H575" i="1"/>
  <c r="H574" i="1"/>
  <c r="H573" i="1"/>
  <c r="H572" i="1"/>
  <c r="AQ118" i="4" s="1"/>
  <c r="H571" i="1"/>
  <c r="B601" i="27" s="1"/>
  <c r="H570" i="1"/>
  <c r="H569" i="1"/>
  <c r="H568" i="1"/>
  <c r="H567" i="1"/>
  <c r="H566" i="1"/>
  <c r="H565" i="1"/>
  <c r="B107" i="27" s="1"/>
  <c r="H564" i="1"/>
  <c r="H563" i="1"/>
  <c r="B106" i="27" s="1"/>
  <c r="H562" i="1"/>
  <c r="H561" i="1"/>
  <c r="B105" i="27" s="1"/>
  <c r="H560" i="1"/>
  <c r="H559" i="1"/>
  <c r="B104" i="27" s="1"/>
  <c r="H558" i="1"/>
  <c r="H557" i="1"/>
  <c r="H556" i="1"/>
  <c r="H555" i="1"/>
  <c r="B101" i="27" s="1"/>
  <c r="H554" i="1"/>
  <c r="H553" i="1"/>
  <c r="B100" i="27" s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B97" i="27" s="1"/>
  <c r="H539" i="1"/>
  <c r="H538" i="1"/>
  <c r="H537" i="1"/>
  <c r="H536" i="1"/>
  <c r="H535" i="1"/>
  <c r="B96" i="27" s="1"/>
  <c r="H534" i="1"/>
  <c r="H533" i="1"/>
  <c r="B95" i="27" s="1"/>
  <c r="H532" i="1"/>
  <c r="H531" i="1"/>
  <c r="B94" i="27" s="1"/>
  <c r="H530" i="1"/>
  <c r="H529" i="1"/>
  <c r="B93" i="27" s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B91" i="27" s="1"/>
  <c r="H512" i="1"/>
  <c r="H511" i="1"/>
  <c r="B90" i="27" s="1"/>
  <c r="H510" i="1"/>
  <c r="H509" i="1"/>
  <c r="B89" i="27" s="1"/>
  <c r="H508" i="1"/>
  <c r="H507" i="1"/>
  <c r="H506" i="1"/>
  <c r="B88" i="27" s="1"/>
  <c r="H505" i="1"/>
  <c r="H504" i="1"/>
  <c r="H503" i="1"/>
  <c r="H502" i="1"/>
  <c r="H501" i="1"/>
  <c r="H500" i="1"/>
  <c r="B480" i="27" s="1"/>
  <c r="H499" i="1"/>
  <c r="B83" i="27" s="1"/>
  <c r="H498" i="1"/>
  <c r="H497" i="1"/>
  <c r="H496" i="1"/>
  <c r="B82" i="27" s="1"/>
  <c r="H495" i="1"/>
  <c r="H494" i="1"/>
  <c r="H493" i="1"/>
  <c r="H492" i="1"/>
  <c r="H491" i="1"/>
  <c r="H490" i="1"/>
  <c r="B502" i="27" s="1"/>
  <c r="H489" i="1"/>
  <c r="H488" i="1"/>
  <c r="B584" i="27" s="1"/>
  <c r="H487" i="1"/>
  <c r="B77" i="27" s="1"/>
  <c r="H486" i="1"/>
  <c r="H485" i="1"/>
  <c r="B75" i="27" s="1"/>
  <c r="H484" i="1"/>
  <c r="H483" i="1"/>
  <c r="B74" i="27" s="1"/>
  <c r="H482" i="1"/>
  <c r="H481" i="1"/>
  <c r="H480" i="1"/>
  <c r="H479" i="1"/>
  <c r="H478" i="1"/>
  <c r="H477" i="1"/>
  <c r="H476" i="1"/>
  <c r="B69" i="27" s="1"/>
  <c r="H475" i="1"/>
  <c r="H474" i="1"/>
  <c r="B68" i="27" s="1"/>
  <c r="H473" i="1"/>
  <c r="H472" i="1"/>
  <c r="B67" i="27" s="1"/>
  <c r="H471" i="1"/>
  <c r="H470" i="1"/>
  <c r="H469" i="1"/>
  <c r="H468" i="1"/>
  <c r="B65" i="27" s="1"/>
  <c r="H467" i="1"/>
  <c r="H466" i="1"/>
  <c r="H465" i="1"/>
  <c r="H464" i="1"/>
  <c r="H463" i="1"/>
  <c r="H462" i="1"/>
  <c r="H461" i="1"/>
  <c r="H460" i="1"/>
  <c r="H459" i="1"/>
  <c r="B63" i="27" s="1"/>
  <c r="H458" i="1"/>
  <c r="H457" i="1"/>
  <c r="H456" i="1"/>
  <c r="H455" i="1"/>
  <c r="H454" i="1"/>
  <c r="H453" i="1"/>
  <c r="H452" i="1"/>
  <c r="B549" i="27" s="1"/>
  <c r="H451" i="1"/>
  <c r="H450" i="1"/>
  <c r="H449" i="1"/>
  <c r="H448" i="1"/>
  <c r="H447" i="1"/>
  <c r="H446" i="1"/>
  <c r="H445" i="1"/>
  <c r="H444" i="1"/>
  <c r="H443" i="1"/>
  <c r="H442" i="1"/>
  <c r="B61" i="27" s="1"/>
  <c r="H441" i="1"/>
  <c r="H440" i="1"/>
  <c r="H439" i="1"/>
  <c r="H438" i="1"/>
  <c r="B60" i="27" s="1"/>
  <c r="H437" i="1"/>
  <c r="H436" i="1"/>
  <c r="B59" i="27" s="1"/>
  <c r="H435" i="1"/>
  <c r="H434" i="1"/>
  <c r="H433" i="1"/>
  <c r="H432" i="1"/>
  <c r="H431" i="1"/>
  <c r="H430" i="1"/>
  <c r="H429" i="1"/>
  <c r="H428" i="1"/>
  <c r="H427" i="1"/>
  <c r="B58" i="27" s="1"/>
  <c r="H426" i="1"/>
  <c r="H425" i="1"/>
  <c r="H424" i="1"/>
  <c r="H423" i="1"/>
  <c r="B540" i="27" s="1"/>
  <c r="H422" i="1"/>
  <c r="H421" i="1"/>
  <c r="H420" i="1"/>
  <c r="H419" i="1"/>
  <c r="H418" i="1"/>
  <c r="H417" i="1"/>
  <c r="H416" i="1"/>
  <c r="H415" i="1"/>
  <c r="H414" i="1"/>
  <c r="H413" i="1"/>
  <c r="H412" i="1"/>
  <c r="H411" i="1"/>
  <c r="B574" i="27" s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B57" i="27" s="1"/>
  <c r="H385" i="1"/>
  <c r="H384" i="1"/>
  <c r="H383" i="1"/>
  <c r="H382" i="1"/>
  <c r="H381" i="1"/>
  <c r="H380" i="1"/>
  <c r="H379" i="1"/>
  <c r="H378" i="1"/>
  <c r="H377" i="1"/>
  <c r="H376" i="1"/>
  <c r="H375" i="1"/>
  <c r="H374" i="1"/>
  <c r="B56" i="27" s="1"/>
  <c r="H373" i="1"/>
  <c r="H372" i="1"/>
  <c r="B55" i="27" s="1"/>
  <c r="H371" i="1"/>
  <c r="H370" i="1"/>
  <c r="H369" i="1"/>
  <c r="H368" i="1"/>
  <c r="B54" i="27" s="1"/>
  <c r="H367" i="1"/>
  <c r="H366" i="1"/>
  <c r="B52" i="27" s="1"/>
  <c r="H365" i="1"/>
  <c r="H364" i="1"/>
  <c r="H363" i="1"/>
  <c r="H362" i="1"/>
  <c r="H361" i="1"/>
  <c r="H360" i="1"/>
  <c r="B548" i="27" s="1"/>
  <c r="H359" i="1"/>
  <c r="H358" i="1"/>
  <c r="H357" i="1"/>
  <c r="B51" i="27" s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B48" i="27" s="1"/>
  <c r="H311" i="1"/>
  <c r="H310" i="1"/>
  <c r="H309" i="1"/>
  <c r="B456" i="27" l="1"/>
  <c r="BG456" i="27" s="1"/>
  <c r="B172" i="27"/>
  <c r="B208" i="27"/>
  <c r="B210" i="27"/>
  <c r="B255" i="27"/>
  <c r="T255" i="27" s="1"/>
  <c r="BI714" i="27"/>
  <c r="V714" i="27"/>
  <c r="AJ714" i="27" s="1"/>
  <c r="B483" i="27"/>
  <c r="B198" i="27"/>
  <c r="T198" i="27" s="1"/>
  <c r="B235" i="27"/>
  <c r="B236" i="27"/>
  <c r="B274" i="27"/>
  <c r="B289" i="27"/>
  <c r="AA289" i="27" s="1"/>
  <c r="BH751" i="27"/>
  <c r="BL751" i="27" s="1"/>
  <c r="BH756" i="27"/>
  <c r="BL756" i="27" s="1"/>
  <c r="V725" i="27"/>
  <c r="BH752" i="27"/>
  <c r="BL752" i="27" s="1"/>
  <c r="U718" i="27"/>
  <c r="U728" i="27"/>
  <c r="BH667" i="27"/>
  <c r="BL667" i="27" s="1"/>
  <c r="U734" i="27"/>
  <c r="X734" i="27"/>
  <c r="B284" i="27"/>
  <c r="AQ70" i="4"/>
  <c r="AQ99" i="4"/>
  <c r="AR99" i="4" s="1"/>
  <c r="AQ103" i="4"/>
  <c r="AQ111" i="4"/>
  <c r="AQ114" i="4"/>
  <c r="AQ133" i="4"/>
  <c r="AQ150" i="4"/>
  <c r="AQ178" i="4"/>
  <c r="AQ188" i="4"/>
  <c r="B168" i="27"/>
  <c r="T168" i="27" s="1"/>
  <c r="B173" i="27"/>
  <c r="AQ229" i="4"/>
  <c r="B186" i="27"/>
  <c r="B223" i="27"/>
  <c r="BG223" i="27" s="1"/>
  <c r="B248" i="27"/>
  <c r="B622" i="27"/>
  <c r="B489" i="27"/>
  <c r="B532" i="27"/>
  <c r="BG532" i="27" s="1"/>
  <c r="B245" i="27"/>
  <c r="B259" i="27"/>
  <c r="B301" i="27"/>
  <c r="B470" i="27"/>
  <c r="BG470" i="27" s="1"/>
  <c r="B641" i="27"/>
  <c r="BG641" i="27" s="1"/>
  <c r="B315" i="27"/>
  <c r="B316" i="27"/>
  <c r="B321" i="27"/>
  <c r="BG321" i="27" s="1"/>
  <c r="B322" i="27"/>
  <c r="B331" i="27"/>
  <c r="B335" i="27"/>
  <c r="B340" i="27"/>
  <c r="BG340" i="27" s="1"/>
  <c r="B643" i="27"/>
  <c r="B353" i="27"/>
  <c r="B354" i="27"/>
  <c r="B368" i="27"/>
  <c r="X368" i="27" s="1"/>
  <c r="B539" i="27"/>
  <c r="B709" i="27"/>
  <c r="B712" i="27"/>
  <c r="B566" i="27"/>
  <c r="T566" i="27" s="1"/>
  <c r="B569" i="27"/>
  <c r="AA569" i="27" s="1"/>
  <c r="B292" i="27"/>
  <c r="B746" i="27"/>
  <c r="AA746" i="27" s="1"/>
  <c r="B749" i="27"/>
  <c r="B441" i="27"/>
  <c r="B442" i="27"/>
  <c r="T442" i="27" s="1"/>
  <c r="B503" i="27"/>
  <c r="T503" i="27" s="1"/>
  <c r="B486" i="27"/>
  <c r="T486" i="27" s="1"/>
  <c r="B487" i="27"/>
  <c r="X487" i="27" s="1"/>
  <c r="B529" i="27"/>
  <c r="B471" i="27"/>
  <c r="B325" i="27"/>
  <c r="T325" i="27" s="1"/>
  <c r="B646" i="27"/>
  <c r="B478" i="27"/>
  <c r="B479" i="27"/>
  <c r="B713" i="27"/>
  <c r="X713" i="27" s="1"/>
  <c r="B716" i="27"/>
  <c r="B519" i="27"/>
  <c r="B520" i="27"/>
  <c r="B602" i="27"/>
  <c r="AJ602" i="27" s="1"/>
  <c r="B606" i="27"/>
  <c r="X606" i="27" s="1"/>
  <c r="B565" i="27"/>
  <c r="B568" i="27"/>
  <c r="T779" i="27"/>
  <c r="AA779" i="27"/>
  <c r="AJ779" i="27"/>
  <c r="AN779" i="27" s="1"/>
  <c r="BU779" i="27"/>
  <c r="BG779" i="27"/>
  <c r="X779" i="27"/>
  <c r="B285" i="27"/>
  <c r="B307" i="27"/>
  <c r="B754" i="27"/>
  <c r="AA754" i="27" s="1"/>
  <c r="B757" i="27"/>
  <c r="B472" i="27"/>
  <c r="B756" i="27"/>
  <c r="AA756" i="27" s="1"/>
  <c r="B759" i="27"/>
  <c r="B582" i="27"/>
  <c r="B583" i="27"/>
  <c r="B587" i="27"/>
  <c r="B619" i="27"/>
  <c r="AA619" i="27" s="1"/>
  <c r="B725" i="27"/>
  <c r="B534" i="27"/>
  <c r="B635" i="27"/>
  <c r="B637" i="27"/>
  <c r="X637" i="27" s="1"/>
  <c r="B304" i="27"/>
  <c r="B355" i="27"/>
  <c r="B358" i="27"/>
  <c r="B649" i="27"/>
  <c r="AA649" i="27" s="1"/>
  <c r="B652" i="27"/>
  <c r="X652" i="27" s="1"/>
  <c r="B374" i="27"/>
  <c r="B620" i="27"/>
  <c r="T714" i="27"/>
  <c r="BG714" i="27"/>
  <c r="X714" i="27"/>
  <c r="AA714" i="27"/>
  <c r="B504" i="27"/>
  <c r="T504" i="27" s="1"/>
  <c r="B445" i="27"/>
  <c r="BG445" i="27" s="1"/>
  <c r="B446" i="27"/>
  <c r="B668" i="27"/>
  <c r="B671" i="27"/>
  <c r="AA671" i="27" s="1"/>
  <c r="B448" i="27"/>
  <c r="X448" i="27" s="1"/>
  <c r="B449" i="27"/>
  <c r="B624" i="27"/>
  <c r="B454" i="27"/>
  <c r="BG454" i="27" s="1"/>
  <c r="B625" i="27"/>
  <c r="X625" i="27" s="1"/>
  <c r="B171" i="27"/>
  <c r="B181" i="27"/>
  <c r="B458" i="27"/>
  <c r="BG458" i="27" s="1"/>
  <c r="B187" i="27"/>
  <c r="BG187" i="27" s="1"/>
  <c r="B188" i="27"/>
  <c r="B189" i="27"/>
  <c r="B192" i="27"/>
  <c r="T192" i="27" s="1"/>
  <c r="B630" i="27"/>
  <c r="X630" i="27" s="1"/>
  <c r="B200" i="27"/>
  <c r="B205" i="27"/>
  <c r="B206" i="27"/>
  <c r="T206" i="27" s="1"/>
  <c r="B209" i="27"/>
  <c r="X209" i="27" s="1"/>
  <c r="B226" i="27"/>
  <c r="B232" i="27"/>
  <c r="B244" i="27"/>
  <c r="X244" i="27" s="1"/>
  <c r="B247" i="27"/>
  <c r="B252" i="27"/>
  <c r="B465" i="27"/>
  <c r="B258" i="27"/>
  <c r="BG258" i="27" s="1"/>
  <c r="B260" i="27"/>
  <c r="B261" i="27"/>
  <c r="B268" i="27"/>
  <c r="B589" i="27"/>
  <c r="T589" i="27" s="1"/>
  <c r="B593" i="27"/>
  <c r="X593" i="27" s="1"/>
  <c r="B276" i="27"/>
  <c r="B277" i="27"/>
  <c r="B278" i="27"/>
  <c r="BG278" i="27" s="1"/>
  <c r="B280" i="27"/>
  <c r="B283" i="27"/>
  <c r="B288" i="27"/>
  <c r="B290" i="27"/>
  <c r="T290" i="27" s="1"/>
  <c r="B638" i="27"/>
  <c r="AA638" i="27" s="1"/>
  <c r="B291" i="27"/>
  <c r="B468" i="27"/>
  <c r="B294" i="27"/>
  <c r="BG294" i="27" s="1"/>
  <c r="B295" i="27"/>
  <c r="B603" i="27"/>
  <c r="B607" i="27"/>
  <c r="B640" i="27"/>
  <c r="BG640" i="27" s="1"/>
  <c r="B308" i="27"/>
  <c r="T308" i="27" s="1"/>
  <c r="B537" i="27"/>
  <c r="B324" i="27"/>
  <c r="B328" i="27"/>
  <c r="X328" i="27" s="1"/>
  <c r="B339" i="27"/>
  <c r="B341" i="27"/>
  <c r="B343" i="27"/>
  <c r="B346" i="27"/>
  <c r="BG346" i="27" s="1"/>
  <c r="B348" i="27"/>
  <c r="B473" i="27"/>
  <c r="AQ403" i="4"/>
  <c r="AQ404" i="4"/>
  <c r="AQ405" i="4"/>
  <c r="B356" i="27"/>
  <c r="B357" i="27"/>
  <c r="B359" i="27"/>
  <c r="T359" i="27" s="1"/>
  <c r="B558" i="27"/>
  <c r="X558" i="27" s="1"/>
  <c r="B561" i="27"/>
  <c r="B360" i="27"/>
  <c r="B363" i="27"/>
  <c r="T363" i="27" s="1"/>
  <c r="B370" i="27"/>
  <c r="B538" i="27"/>
  <c r="AQ425" i="4"/>
  <c r="B651" i="27"/>
  <c r="BG651" i="27" s="1"/>
  <c r="B654" i="27"/>
  <c r="X654" i="27" s="1"/>
  <c r="B376" i="27"/>
  <c r="B474" i="27"/>
  <c r="B475" i="27"/>
  <c r="AA475" i="27" s="1"/>
  <c r="B379" i="27"/>
  <c r="T379" i="27" s="1"/>
  <c r="B552" i="27"/>
  <c r="T694" i="27"/>
  <c r="BG694" i="27"/>
  <c r="BG385" i="27"/>
  <c r="T385" i="27"/>
  <c r="AR776" i="27"/>
  <c r="AT776" i="27" s="1"/>
  <c r="BV776" i="27" s="1"/>
  <c r="AU776" i="27"/>
  <c r="AW776" i="27"/>
  <c r="AY776" i="27" s="1"/>
  <c r="B691" i="27"/>
  <c r="B585" i="27"/>
  <c r="T585" i="27" s="1"/>
  <c r="B505" i="27"/>
  <c r="BG505" i="27" s="1"/>
  <c r="B506" i="27"/>
  <c r="AA506" i="27" s="1"/>
  <c r="B718" i="27"/>
  <c r="BG718" i="27" s="1"/>
  <c r="B721" i="27"/>
  <c r="AJ721" i="27" s="1"/>
  <c r="AN721" i="27" s="1"/>
  <c r="B485" i="27"/>
  <c r="AA485" i="27" s="1"/>
  <c r="B450" i="27"/>
  <c r="B623" i="27"/>
  <c r="T623" i="27" s="1"/>
  <c r="T673" i="27"/>
  <c r="BG673" i="27"/>
  <c r="B451" i="27"/>
  <c r="AA451" i="27" s="1"/>
  <c r="B429" i="27"/>
  <c r="T429" i="27" s="1"/>
  <c r="B544" i="27"/>
  <c r="BG544" i="27" s="1"/>
  <c r="B547" i="27"/>
  <c r="X547" i="27" s="1"/>
  <c r="B530" i="27"/>
  <c r="B518" i="27"/>
  <c r="BG518" i="27" s="1"/>
  <c r="B176" i="27"/>
  <c r="T176" i="27" s="1"/>
  <c r="B178" i="27"/>
  <c r="T178" i="27" s="1"/>
  <c r="B567" i="27"/>
  <c r="AA567" i="27" s="1"/>
  <c r="B493" i="27"/>
  <c r="BG493" i="27" s="1"/>
  <c r="B185" i="27"/>
  <c r="T185" i="27" s="1"/>
  <c r="B508" i="27"/>
  <c r="BG508" i="27" s="1"/>
  <c r="B194" i="27"/>
  <c r="AA194" i="27" s="1"/>
  <c r="B730" i="27"/>
  <c r="BG730" i="27" s="1"/>
  <c r="B733" i="27"/>
  <c r="B196" i="27"/>
  <c r="BG196" i="27" s="1"/>
  <c r="B677" i="27"/>
  <c r="B680" i="27"/>
  <c r="B550" i="27"/>
  <c r="T550" i="27" s="1"/>
  <c r="B553" i="27"/>
  <c r="X553" i="27" s="1"/>
  <c r="B461" i="27"/>
  <c r="BG461" i="27" s="1"/>
  <c r="B214" i="27"/>
  <c r="BG214" i="27" s="1"/>
  <c r="B216" i="27"/>
  <c r="T216" i="27" s="1"/>
  <c r="B219" i="27"/>
  <c r="T219" i="27" s="1"/>
  <c r="B222" i="27"/>
  <c r="T590" i="27"/>
  <c r="BG590" i="27"/>
  <c r="B231" i="27"/>
  <c r="T231" i="27" s="1"/>
  <c r="T685" i="27"/>
  <c r="BG685" i="27"/>
  <c r="B237" i="27"/>
  <c r="T237" i="27" s="1"/>
  <c r="B463" i="27"/>
  <c r="T463" i="27" s="1"/>
  <c r="B249" i="27"/>
  <c r="B735" i="27"/>
  <c r="T735" i="27" s="1"/>
  <c r="B738" i="27"/>
  <c r="B257" i="27"/>
  <c r="T257" i="27" s="1"/>
  <c r="B267" i="27"/>
  <c r="BG267" i="27" s="1"/>
  <c r="T560" i="27"/>
  <c r="BG560" i="27"/>
  <c r="B279" i="27"/>
  <c r="BG279" i="27" s="1"/>
  <c r="B467" i="27"/>
  <c r="B287" i="27"/>
  <c r="T287" i="27" s="1"/>
  <c r="B536" i="27"/>
  <c r="BG536" i="27" s="1"/>
  <c r="B297" i="27"/>
  <c r="T297" i="27" s="1"/>
  <c r="B298" i="27"/>
  <c r="BG298" i="27" s="1"/>
  <c r="B299" i="27"/>
  <c r="BG299" i="27" s="1"/>
  <c r="B302" i="27"/>
  <c r="BG302" i="27" s="1"/>
  <c r="T496" i="27"/>
  <c r="BG496" i="27"/>
  <c r="B309" i="27"/>
  <c r="T309" i="27" s="1"/>
  <c r="B312" i="27"/>
  <c r="T312" i="27" s="1"/>
  <c r="B314" i="27"/>
  <c r="T314" i="27" s="1"/>
  <c r="B319" i="27"/>
  <c r="B608" i="27"/>
  <c r="B323" i="27"/>
  <c r="T323" i="27" s="1"/>
  <c r="B510" i="27"/>
  <c r="T510" i="27" s="1"/>
  <c r="B326" i="27"/>
  <c r="B337" i="27"/>
  <c r="T337" i="27" s="1"/>
  <c r="B342" i="27"/>
  <c r="BG342" i="27" s="1"/>
  <c r="B689" i="27"/>
  <c r="T689" i="27" s="1"/>
  <c r="B692" i="27"/>
  <c r="AA692" i="27" s="1"/>
  <c r="B642" i="27"/>
  <c r="BG642" i="27" s="1"/>
  <c r="B690" i="27"/>
  <c r="BG690" i="27" s="1"/>
  <c r="B693" i="27"/>
  <c r="AA693" i="27" s="1"/>
  <c r="B644" i="27"/>
  <c r="BG644" i="27" s="1"/>
  <c r="B645" i="27"/>
  <c r="T645" i="27" s="1"/>
  <c r="B758" i="27"/>
  <c r="BG758" i="27" s="1"/>
  <c r="B761" i="27"/>
  <c r="B570" i="27"/>
  <c r="B573" i="27"/>
  <c r="B365" i="27"/>
  <c r="BG365" i="27" s="1"/>
  <c r="B648" i="27"/>
  <c r="T648" i="27" s="1"/>
  <c r="B369" i="27"/>
  <c r="B511" i="27"/>
  <c r="T511" i="27" s="1"/>
  <c r="B512" i="27"/>
  <c r="B515" i="27"/>
  <c r="T515" i="27" s="1"/>
  <c r="B546" i="27"/>
  <c r="B650" i="27"/>
  <c r="T650" i="27" s="1"/>
  <c r="B653" i="27"/>
  <c r="B373" i="27"/>
  <c r="T373" i="27" s="1"/>
  <c r="B375" i="27"/>
  <c r="BG375" i="27" s="1"/>
  <c r="B378" i="27"/>
  <c r="T378" i="27" s="1"/>
  <c r="B380" i="27"/>
  <c r="BG380" i="27" s="1"/>
  <c r="B605" i="27"/>
  <c r="X605" i="27" s="1"/>
  <c r="B444" i="27"/>
  <c r="B484" i="27"/>
  <c r="T484" i="27" s="1"/>
  <c r="AQ151" i="4"/>
  <c r="AQ154" i="4"/>
  <c r="AR154" i="4" s="1"/>
  <c r="AQ159" i="4"/>
  <c r="AQ162" i="4"/>
  <c r="AR162" i="4" s="1"/>
  <c r="AQ171" i="4"/>
  <c r="AQ175" i="4"/>
  <c r="B453" i="27"/>
  <c r="BG453" i="27" s="1"/>
  <c r="AQ185" i="4"/>
  <c r="AR185" i="4" s="1"/>
  <c r="B627" i="27"/>
  <c r="BG627" i="27" s="1"/>
  <c r="B726" i="27"/>
  <c r="AA726" i="27" s="1"/>
  <c r="B729" i="27"/>
  <c r="B628" i="27"/>
  <c r="T628" i="27" s="1"/>
  <c r="B169" i="27"/>
  <c r="T169" i="27" s="1"/>
  <c r="B170" i="27"/>
  <c r="T170" i="27" s="1"/>
  <c r="AQ202" i="4"/>
  <c r="B455" i="27"/>
  <c r="BG455" i="27" s="1"/>
  <c r="B531" i="27"/>
  <c r="BG531" i="27" s="1"/>
  <c r="B174" i="27"/>
  <c r="T174" i="27" s="1"/>
  <c r="B490" i="27"/>
  <c r="B457" i="27"/>
  <c r="T457" i="27" s="1"/>
  <c r="B728" i="27"/>
  <c r="AA728" i="27" s="1"/>
  <c r="B731" i="27"/>
  <c r="B459" i="27"/>
  <c r="B460" i="27"/>
  <c r="BG460" i="27" s="1"/>
  <c r="B191" i="27"/>
  <c r="T191" i="27" s="1"/>
  <c r="B197" i="27"/>
  <c r="T197" i="27" s="1"/>
  <c r="AQ231" i="4"/>
  <c r="AQ233" i="4"/>
  <c r="B533" i="27"/>
  <c r="T533" i="27" s="1"/>
  <c r="B199" i="27"/>
  <c r="BG199" i="27" s="1"/>
  <c r="B509" i="27"/>
  <c r="X509" i="27" s="1"/>
  <c r="B631" i="27"/>
  <c r="BG631" i="27" s="1"/>
  <c r="B535" i="27"/>
  <c r="BG535" i="27" s="1"/>
  <c r="AQ240" i="4"/>
  <c r="AQ245" i="4"/>
  <c r="AQ246" i="4"/>
  <c r="B207" i="27"/>
  <c r="BG207" i="27" s="1"/>
  <c r="B556" i="27"/>
  <c r="T556" i="27" s="1"/>
  <c r="B559" i="27"/>
  <c r="X559" i="27" s="1"/>
  <c r="AQ249" i="4"/>
  <c r="B213" i="27"/>
  <c r="BG213" i="27" s="1"/>
  <c r="B218" i="27"/>
  <c r="T218" i="27" s="1"/>
  <c r="AQ265" i="4"/>
  <c r="AQ269" i="4"/>
  <c r="B234" i="27"/>
  <c r="T234" i="27" s="1"/>
  <c r="B238" i="27"/>
  <c r="T238" i="27" s="1"/>
  <c r="B253" i="27"/>
  <c r="T253" i="27" s="1"/>
  <c r="B254" i="27"/>
  <c r="T254" i="27" s="1"/>
  <c r="B256" i="27"/>
  <c r="T256" i="27" s="1"/>
  <c r="B270" i="27"/>
  <c r="BG270" i="27" s="1"/>
  <c r="B271" i="27"/>
  <c r="B281" i="27"/>
  <c r="BG281" i="27" s="1"/>
  <c r="B286" i="27"/>
  <c r="T286" i="27" s="1"/>
  <c r="B430" i="27"/>
  <c r="BG430" i="27" s="1"/>
  <c r="B432" i="27"/>
  <c r="X432" i="27" s="1"/>
  <c r="B305" i="27"/>
  <c r="BG305" i="27" s="1"/>
  <c r="B306" i="27"/>
  <c r="T306" i="27" s="1"/>
  <c r="B313" i="27"/>
  <c r="T313" i="27" s="1"/>
  <c r="B318" i="27"/>
  <c r="BG318" i="27" s="1"/>
  <c r="B320" i="27"/>
  <c r="T320" i="27" s="1"/>
  <c r="B329" i="27"/>
  <c r="T329" i="27" s="1"/>
  <c r="B336" i="27"/>
  <c r="T336" i="27" s="1"/>
  <c r="B347" i="27"/>
  <c r="T347" i="27" s="1"/>
  <c r="AQ396" i="4"/>
  <c r="B755" i="27"/>
  <c r="BG755" i="27" s="1"/>
  <c r="AQ406" i="4"/>
  <c r="AR406" i="4" s="1"/>
  <c r="AQ407" i="4"/>
  <c r="AQ408" i="4"/>
  <c r="B647" i="27"/>
  <c r="T647" i="27" s="1"/>
  <c r="B364" i="27"/>
  <c r="BG364" i="27" s="1"/>
  <c r="B366" i="27"/>
  <c r="BG366" i="27" s="1"/>
  <c r="AQ413" i="4"/>
  <c r="AR413" i="4" s="1"/>
  <c r="AQ420" i="4"/>
  <c r="AQ422" i="4"/>
  <c r="AR422" i="4" s="1"/>
  <c r="B372" i="27"/>
  <c r="T372" i="27" s="1"/>
  <c r="AQ426" i="4"/>
  <c r="AR426" i="4" s="1"/>
  <c r="AQ428" i="4"/>
  <c r="AQ431" i="4"/>
  <c r="AR431" i="4" s="1"/>
  <c r="B381" i="27"/>
  <c r="B382" i="27"/>
  <c r="T382" i="27" s="1"/>
  <c r="B384" i="27"/>
  <c r="AQ435" i="4"/>
  <c r="T655" i="27"/>
  <c r="BG655" i="27"/>
  <c r="B383" i="27"/>
  <c r="X383" i="27" s="1"/>
  <c r="AQ438" i="4"/>
  <c r="AL742" i="27"/>
  <c r="AK685" i="27"/>
  <c r="V724" i="27"/>
  <c r="AJ724" i="27" s="1"/>
  <c r="AL724" i="27"/>
  <c r="AK547" i="27"/>
  <c r="AK598" i="27"/>
  <c r="BI724" i="27"/>
  <c r="BQ764" i="27"/>
  <c r="AR769" i="27"/>
  <c r="AT769" i="27" s="1"/>
  <c r="BV769" i="27" s="1"/>
  <c r="V720" i="27"/>
  <c r="AJ720" i="27" s="1"/>
  <c r="BQ765" i="27"/>
  <c r="BP766" i="27"/>
  <c r="BO766" i="27"/>
  <c r="BQ766" i="27"/>
  <c r="AQ432" i="4"/>
  <c r="AQ436" i="4"/>
  <c r="AQ224" i="4"/>
  <c r="AQ234" i="4"/>
  <c r="AQ236" i="4"/>
  <c r="AQ247" i="4"/>
  <c r="AQ296" i="4"/>
  <c r="AQ298" i="4"/>
  <c r="AQ325" i="4"/>
  <c r="AR325" i="4" s="1"/>
  <c r="AQ330" i="4"/>
  <c r="AQ336" i="4"/>
  <c r="AR336" i="4" s="1"/>
  <c r="AQ351" i="4"/>
  <c r="AQ353" i="4"/>
  <c r="AR353" i="4" s="1"/>
  <c r="AQ363" i="4"/>
  <c r="AR363" i="4" s="1"/>
  <c r="AQ369" i="4"/>
  <c r="AQ377" i="4"/>
  <c r="AR377" i="4" s="1"/>
  <c r="AQ384" i="4"/>
  <c r="AR384" i="4" s="1"/>
  <c r="AQ423" i="4"/>
  <c r="AQ434" i="4"/>
  <c r="AR434" i="4" s="1"/>
  <c r="AU768" i="27"/>
  <c r="AQ299" i="4"/>
  <c r="AR299" i="4" s="1"/>
  <c r="AQ323" i="4"/>
  <c r="AQ331" i="4"/>
  <c r="AR331" i="4" s="1"/>
  <c r="AQ334" i="4"/>
  <c r="AR334" i="4" s="1"/>
  <c r="AQ344" i="4"/>
  <c r="AQ345" i="4"/>
  <c r="AQ349" i="4"/>
  <c r="AR349" i="4" s="1"/>
  <c r="AQ358" i="4"/>
  <c r="AR358" i="4" s="1"/>
  <c r="AQ361" i="4"/>
  <c r="AR361" i="4" s="1"/>
  <c r="AQ364" i="4"/>
  <c r="AR364" i="4" s="1"/>
  <c r="AQ368" i="4"/>
  <c r="AR368" i="4" s="1"/>
  <c r="AQ373" i="4"/>
  <c r="AQ374" i="4"/>
  <c r="AR374" i="4" s="1"/>
  <c r="AQ380" i="4"/>
  <c r="AR380" i="4" s="1"/>
  <c r="AQ386" i="4"/>
  <c r="AQ388" i="4"/>
  <c r="AR388" i="4" s="1"/>
  <c r="AQ391" i="4"/>
  <c r="AQ424" i="4"/>
  <c r="AQ271" i="4"/>
  <c r="AQ274" i="4"/>
  <c r="AQ287" i="4"/>
  <c r="AR287" i="4" s="1"/>
  <c r="AQ290" i="4"/>
  <c r="AQ293" i="4"/>
  <c r="AR293" i="4" s="1"/>
  <c r="AQ149" i="4"/>
  <c r="AQ176" i="4"/>
  <c r="AR176" i="4" s="1"/>
  <c r="AQ206" i="4"/>
  <c r="AQ238" i="4"/>
  <c r="AQ239" i="4"/>
  <c r="AR239" i="4" s="1"/>
  <c r="AQ304" i="4"/>
  <c r="AQ313" i="4"/>
  <c r="AR313" i="4" s="1"/>
  <c r="AQ319" i="4"/>
  <c r="AQ250" i="4"/>
  <c r="AQ254" i="4"/>
  <c r="AR254" i="4" s="1"/>
  <c r="AQ257" i="4"/>
  <c r="AQ259" i="4"/>
  <c r="AR259" i="4" s="1"/>
  <c r="AQ260" i="4"/>
  <c r="AQ291" i="4"/>
  <c r="AQ297" i="4"/>
  <c r="AQ395" i="4"/>
  <c r="AR395" i="4" s="1"/>
  <c r="AQ52" i="4"/>
  <c r="B50" i="27"/>
  <c r="X50" i="27" s="1"/>
  <c r="T548" i="27"/>
  <c r="BG548" i="27"/>
  <c r="T55" i="27"/>
  <c r="BG55" i="27"/>
  <c r="AQ48" i="4"/>
  <c r="B47" i="27"/>
  <c r="AQ51" i="4"/>
  <c r="AQ57" i="4"/>
  <c r="B53" i="27"/>
  <c r="AA53" i="27" s="1"/>
  <c r="AQ58" i="4"/>
  <c r="T574" i="27"/>
  <c r="BG574" i="27"/>
  <c r="T540" i="27"/>
  <c r="BG540" i="27"/>
  <c r="T58" i="27"/>
  <c r="BG58" i="27"/>
  <c r="AQ64" i="4"/>
  <c r="AQ67" i="4"/>
  <c r="T63" i="27"/>
  <c r="BG63" i="27"/>
  <c r="AQ72" i="4"/>
  <c r="B64" i="27"/>
  <c r="X64" i="27" s="1"/>
  <c r="AQ74" i="4"/>
  <c r="B66" i="27"/>
  <c r="X66" i="27" s="1"/>
  <c r="AQ76" i="4"/>
  <c r="AQ78" i="4"/>
  <c r="B70" i="27"/>
  <c r="T74" i="27"/>
  <c r="BG74" i="27"/>
  <c r="T77" i="27"/>
  <c r="BG77" i="27"/>
  <c r="AQ84" i="4"/>
  <c r="B78" i="27"/>
  <c r="AA78" i="27" s="1"/>
  <c r="AQ88" i="4"/>
  <c r="B443" i="27"/>
  <c r="T83" i="27"/>
  <c r="BG83" i="27"/>
  <c r="AQ93" i="4"/>
  <c r="AR93" i="4" s="1"/>
  <c r="B85" i="27"/>
  <c r="AQ96" i="4"/>
  <c r="AR96" i="4" s="1"/>
  <c r="T90" i="27"/>
  <c r="BG90" i="27"/>
  <c r="AQ100" i="4"/>
  <c r="AR100" i="4" s="1"/>
  <c r="B92" i="27"/>
  <c r="AA92" i="27" s="1"/>
  <c r="T94" i="27"/>
  <c r="BG94" i="27"/>
  <c r="T96" i="27"/>
  <c r="BG96" i="27"/>
  <c r="AQ105" i="4"/>
  <c r="AR105" i="4" s="1"/>
  <c r="AQ108" i="4"/>
  <c r="AR108" i="4" s="1"/>
  <c r="B99" i="27"/>
  <c r="T101" i="27"/>
  <c r="BG101" i="27"/>
  <c r="T104" i="27"/>
  <c r="BG104" i="27"/>
  <c r="T106" i="27"/>
  <c r="BG106" i="27"/>
  <c r="T601" i="27"/>
  <c r="BG601" i="27"/>
  <c r="T542" i="27"/>
  <c r="BG542" i="27"/>
  <c r="T108" i="27"/>
  <c r="BG108" i="27"/>
  <c r="T110" i="27"/>
  <c r="BG110" i="27"/>
  <c r="AQ127" i="4"/>
  <c r="B112" i="27"/>
  <c r="AQ130" i="4"/>
  <c r="AR130" i="4" s="1"/>
  <c r="B114" i="27"/>
  <c r="AA114" i="27" s="1"/>
  <c r="T116" i="27"/>
  <c r="BG116" i="27"/>
  <c r="T118" i="27"/>
  <c r="BG118" i="27"/>
  <c r="AQ136" i="4"/>
  <c r="AR136" i="4" s="1"/>
  <c r="T120" i="27"/>
  <c r="BG120" i="27"/>
  <c r="T121" i="27"/>
  <c r="BG121" i="27"/>
  <c r="AQ139" i="4"/>
  <c r="AR139" i="4" s="1"/>
  <c r="B543" i="27"/>
  <c r="AA543" i="27" s="1"/>
  <c r="AQ140" i="4"/>
  <c r="AQ141" i="4"/>
  <c r="T125" i="27"/>
  <c r="BG125" i="27"/>
  <c r="AQ145" i="4"/>
  <c r="T126" i="27"/>
  <c r="BG126" i="27"/>
  <c r="T127" i="27"/>
  <c r="BG127" i="27"/>
  <c r="T128" i="27"/>
  <c r="BG128" i="27"/>
  <c r="AQ152" i="4"/>
  <c r="AQ153" i="4"/>
  <c r="AR153" i="4" s="1"/>
  <c r="T136" i="27"/>
  <c r="BG136" i="27"/>
  <c r="AQ157" i="4"/>
  <c r="AR157" i="4" s="1"/>
  <c r="B139" i="27"/>
  <c r="AQ160" i="4"/>
  <c r="T145" i="27"/>
  <c r="BG145" i="27"/>
  <c r="T148" i="27"/>
  <c r="BG148" i="27"/>
  <c r="AQ168" i="4"/>
  <c r="T152" i="27"/>
  <c r="BG152" i="27"/>
  <c r="AQ174" i="4"/>
  <c r="AR174" i="4" s="1"/>
  <c r="B670" i="27"/>
  <c r="AA670" i="27" s="1"/>
  <c r="T158" i="27"/>
  <c r="BG158" i="27"/>
  <c r="AQ182" i="4"/>
  <c r="AQ184" i="4"/>
  <c r="BG429" i="27"/>
  <c r="T544" i="27"/>
  <c r="AQ191" i="4"/>
  <c r="AR191" i="4" s="1"/>
  <c r="AQ195" i="4"/>
  <c r="AR195" i="4" s="1"/>
  <c r="AQ198" i="4"/>
  <c r="AR198" i="4" s="1"/>
  <c r="B167" i="27"/>
  <c r="X167" i="27" s="1"/>
  <c r="AQ199" i="4"/>
  <c r="AQ201" i="4"/>
  <c r="AR201" i="4" s="1"/>
  <c r="T172" i="27"/>
  <c r="BG172" i="27"/>
  <c r="AQ204" i="4"/>
  <c r="AR204" i="4" s="1"/>
  <c r="AQ205" i="4"/>
  <c r="AR205" i="4" s="1"/>
  <c r="AQ207" i="4"/>
  <c r="AR207" i="4" s="1"/>
  <c r="AQ223" i="4"/>
  <c r="B545" i="27"/>
  <c r="X545" i="27" s="1"/>
  <c r="AQ230" i="4"/>
  <c r="AQ242" i="4"/>
  <c r="B201" i="27"/>
  <c r="AA201" i="27" s="1"/>
  <c r="AQ248" i="4"/>
  <c r="T208" i="27"/>
  <c r="BG208" i="27"/>
  <c r="T210" i="27"/>
  <c r="BG210" i="27"/>
  <c r="AQ253" i="4"/>
  <c r="B212" i="27"/>
  <c r="AA212" i="27" s="1"/>
  <c r="T214" i="27"/>
  <c r="AQ258" i="4"/>
  <c r="AR258" i="4" s="1"/>
  <c r="B217" i="27"/>
  <c r="X217" i="27" s="1"/>
  <c r="AQ261" i="4"/>
  <c r="B220" i="27"/>
  <c r="X220" i="27" s="1"/>
  <c r="AQ267" i="4"/>
  <c r="AR267" i="4" s="1"/>
  <c r="B586" i="27"/>
  <c r="X586" i="27" s="1"/>
  <c r="AQ275" i="4"/>
  <c r="AQ278" i="4"/>
  <c r="B682" i="27"/>
  <c r="X682" i="27" s="1"/>
  <c r="AQ281" i="4"/>
  <c r="AR281" i="4" s="1"/>
  <c r="AQ283" i="4"/>
  <c r="AR283" i="4" s="1"/>
  <c r="B240" i="27"/>
  <c r="AA240" i="27" s="1"/>
  <c r="AQ288" i="4"/>
  <c r="AQ295" i="4"/>
  <c r="AR295" i="4" s="1"/>
  <c r="AQ302" i="4"/>
  <c r="AQ308" i="4"/>
  <c r="B263" i="27"/>
  <c r="AQ315" i="4"/>
  <c r="AR315" i="4" s="1"/>
  <c r="B557" i="27"/>
  <c r="X557" i="27" s="1"/>
  <c r="T284" i="27"/>
  <c r="BG284" i="27"/>
  <c r="AQ338" i="4"/>
  <c r="B293" i="27"/>
  <c r="AQ347" i="4"/>
  <c r="AR347" i="4" s="1"/>
  <c r="B300" i="27"/>
  <c r="AA300" i="27" s="1"/>
  <c r="AQ354" i="4"/>
  <c r="AR354" i="4" s="1"/>
  <c r="B495" i="27"/>
  <c r="X495" i="27" s="1"/>
  <c r="AQ367" i="4"/>
  <c r="AR367" i="4" s="1"/>
  <c r="B317" i="27"/>
  <c r="X317" i="27" s="1"/>
  <c r="AQ381" i="4"/>
  <c r="B332" i="27"/>
  <c r="X332" i="27" s="1"/>
  <c r="AQ389" i="4"/>
  <c r="AR389" i="4" s="1"/>
  <c r="B344" i="27"/>
  <c r="AA344" i="27" s="1"/>
  <c r="AQ398" i="4"/>
  <c r="AR398" i="4" s="1"/>
  <c r="B350" i="27"/>
  <c r="X350" i="27" s="1"/>
  <c r="T361" i="27"/>
  <c r="BG361" i="27"/>
  <c r="AQ411" i="4"/>
  <c r="B362" i="27"/>
  <c r="T365" i="27"/>
  <c r="T665" i="27"/>
  <c r="BG665" i="27"/>
  <c r="AQ125" i="4"/>
  <c r="AR125" i="4" s="1"/>
  <c r="B482" i="27"/>
  <c r="AA482" i="27" s="1"/>
  <c r="T519" i="27"/>
  <c r="BG519" i="27"/>
  <c r="AQ131" i="4"/>
  <c r="B115" i="27"/>
  <c r="AA115" i="27" s="1"/>
  <c r="T119" i="27"/>
  <c r="BG119" i="27"/>
  <c r="T122" i="27"/>
  <c r="BG122" i="27"/>
  <c r="T123" i="27"/>
  <c r="BG123" i="27"/>
  <c r="T124" i="27"/>
  <c r="BG124" i="27"/>
  <c r="BG484" i="27"/>
  <c r="T131" i="27"/>
  <c r="BG131" i="27"/>
  <c r="T132" i="27"/>
  <c r="BG132" i="27"/>
  <c r="T137" i="27"/>
  <c r="BG137" i="27"/>
  <c r="AQ158" i="4"/>
  <c r="AR158" i="4" s="1"/>
  <c r="B140" i="27"/>
  <c r="AA140" i="27" s="1"/>
  <c r="T431" i="27"/>
  <c r="BG431" i="27"/>
  <c r="AQ169" i="4"/>
  <c r="B150" i="27"/>
  <c r="X150" i="27" s="1"/>
  <c r="T153" i="27"/>
  <c r="BG153" i="27"/>
  <c r="T154" i="27"/>
  <c r="BG154" i="27"/>
  <c r="AQ183" i="4"/>
  <c r="AR183" i="4" s="1"/>
  <c r="B160" i="27"/>
  <c r="X160" i="27" s="1"/>
  <c r="T611" i="27"/>
  <c r="BG611" i="27"/>
  <c r="T492" i="27"/>
  <c r="BG492" i="27"/>
  <c r="BG457" i="27"/>
  <c r="AQ214" i="4"/>
  <c r="AR214" i="4" s="1"/>
  <c r="B182" i="27"/>
  <c r="AA182" i="27" s="1"/>
  <c r="T190" i="27"/>
  <c r="BG190" i="27"/>
  <c r="T679" i="27"/>
  <c r="BG679" i="27"/>
  <c r="AQ243" i="4"/>
  <c r="B202" i="27"/>
  <c r="AA202" i="27" s="1"/>
  <c r="AQ262" i="4"/>
  <c r="B221" i="27"/>
  <c r="AA221" i="27" s="1"/>
  <c r="AQ268" i="4"/>
  <c r="AR268" i="4" s="1"/>
  <c r="B225" i="27"/>
  <c r="AA225" i="27" s="1"/>
  <c r="AQ276" i="4"/>
  <c r="B233" i="27"/>
  <c r="X233" i="27" s="1"/>
  <c r="AQ284" i="4"/>
  <c r="AR284" i="4" s="1"/>
  <c r="B241" i="27"/>
  <c r="AA241" i="27" s="1"/>
  <c r="AQ289" i="4"/>
  <c r="B246" i="27"/>
  <c r="AA246" i="27" s="1"/>
  <c r="AQ300" i="4"/>
  <c r="AQ303" i="4"/>
  <c r="AR303" i="4" s="1"/>
  <c r="B636" i="27"/>
  <c r="AQ305" i="4"/>
  <c r="AQ309" i="4"/>
  <c r="B264" i="27"/>
  <c r="AA264" i="27" s="1"/>
  <c r="AQ312" i="4"/>
  <c r="AQ317" i="4"/>
  <c r="AR317" i="4" s="1"/>
  <c r="AQ320" i="4"/>
  <c r="AQ321" i="4"/>
  <c r="AR321" i="4" s="1"/>
  <c r="AQ322" i="4"/>
  <c r="AQ324" i="4"/>
  <c r="AR324" i="4" s="1"/>
  <c r="AQ328" i="4"/>
  <c r="AR328" i="4" s="1"/>
  <c r="BG286" i="27"/>
  <c r="AQ332" i="4"/>
  <c r="AR332" i="4" s="1"/>
  <c r="AQ335" i="4"/>
  <c r="AR335" i="4" s="1"/>
  <c r="AQ337" i="4"/>
  <c r="B639" i="27"/>
  <c r="AA639" i="27" s="1"/>
  <c r="AQ339" i="4"/>
  <c r="AR339" i="4" s="1"/>
  <c r="B469" i="27"/>
  <c r="AA469" i="27" s="1"/>
  <c r="AQ340" i="4"/>
  <c r="AQ341" i="4"/>
  <c r="AQ352" i="4"/>
  <c r="B303" i="27"/>
  <c r="AA303" i="27" s="1"/>
  <c r="BG306" i="27"/>
  <c r="AQ357" i="4"/>
  <c r="AQ359" i="4"/>
  <c r="AR359" i="4" s="1"/>
  <c r="T751" i="27"/>
  <c r="BG751" i="27"/>
  <c r="AQ365" i="4"/>
  <c r="AR365" i="4" s="1"/>
  <c r="AQ370" i="4"/>
  <c r="AR370" i="4" s="1"/>
  <c r="AQ376" i="4"/>
  <c r="AR376" i="4" s="1"/>
  <c r="B327" i="27"/>
  <c r="AA327" i="27" s="1"/>
  <c r="AQ378" i="4"/>
  <c r="AQ382" i="4"/>
  <c r="AR382" i="4" s="1"/>
  <c r="B333" i="27"/>
  <c r="AA333" i="27" s="1"/>
  <c r="AQ385" i="4"/>
  <c r="B338" i="27"/>
  <c r="AA338" i="27" s="1"/>
  <c r="AQ387" i="4"/>
  <c r="AR387" i="4" s="1"/>
  <c r="AQ390" i="4"/>
  <c r="AR390" i="4" s="1"/>
  <c r="B345" i="27"/>
  <c r="X345" i="27" s="1"/>
  <c r="AQ393" i="4"/>
  <c r="AQ399" i="4"/>
  <c r="B351" i="27"/>
  <c r="X351" i="27" s="1"/>
  <c r="AQ401" i="4"/>
  <c r="AR401" i="4" s="1"/>
  <c r="BG647" i="27"/>
  <c r="T514" i="27"/>
  <c r="BG514" i="27"/>
  <c r="X722" i="27"/>
  <c r="X746" i="27"/>
  <c r="BK773" i="27"/>
  <c r="BC773" i="27"/>
  <c r="AZ773" i="27"/>
  <c r="BB773" i="27" s="1"/>
  <c r="T48" i="27"/>
  <c r="BG48" i="27"/>
  <c r="T54" i="27"/>
  <c r="BG54" i="27"/>
  <c r="T549" i="27"/>
  <c r="BG549" i="27"/>
  <c r="T65" i="27"/>
  <c r="BG65" i="27"/>
  <c r="T67" i="27"/>
  <c r="BG67" i="27"/>
  <c r="AQ79" i="4"/>
  <c r="B71" i="27"/>
  <c r="X71" i="27" s="1"/>
  <c r="AQ85" i="4"/>
  <c r="B79" i="27"/>
  <c r="AA79" i="27" s="1"/>
  <c r="T480" i="27"/>
  <c r="BG480" i="27"/>
  <c r="AQ101" i="4"/>
  <c r="AR101" i="4" s="1"/>
  <c r="B481" i="27"/>
  <c r="AA481" i="27" s="1"/>
  <c r="T97" i="27"/>
  <c r="BG97" i="27"/>
  <c r="AQ109" i="4"/>
  <c r="AR109" i="4" s="1"/>
  <c r="B564" i="27"/>
  <c r="X564" i="27" s="1"/>
  <c r="AQ117" i="4"/>
  <c r="B710" i="27"/>
  <c r="AA710" i="27" s="1"/>
  <c r="AQ49" i="4"/>
  <c r="T51" i="27"/>
  <c r="BG51" i="27"/>
  <c r="AQ55" i="4"/>
  <c r="AQ59" i="4"/>
  <c r="AQ62" i="4"/>
  <c r="AQ65" i="4"/>
  <c r="AQ66" i="4"/>
  <c r="AQ68" i="4"/>
  <c r="AQ75" i="4"/>
  <c r="AR75" i="4" s="1"/>
  <c r="T583" i="27"/>
  <c r="BG583" i="27"/>
  <c r="AQ80" i="4"/>
  <c r="AR80" i="4" s="1"/>
  <c r="B72" i="27"/>
  <c r="AA72" i="27" s="1"/>
  <c r="T75" i="27"/>
  <c r="BG75" i="27"/>
  <c r="AQ83" i="4"/>
  <c r="AQ86" i="4"/>
  <c r="AR86" i="4" s="1"/>
  <c r="B80" i="27"/>
  <c r="X80" i="27" s="1"/>
  <c r="AQ91" i="4"/>
  <c r="AR91" i="4" s="1"/>
  <c r="AQ95" i="4"/>
  <c r="AR95" i="4" s="1"/>
  <c r="B87" i="27"/>
  <c r="X87" i="27" s="1"/>
  <c r="T89" i="27"/>
  <c r="BG89" i="27"/>
  <c r="T91" i="27"/>
  <c r="BG91" i="27"/>
  <c r="T93" i="27"/>
  <c r="BG93" i="27"/>
  <c r="T95" i="27"/>
  <c r="BG95" i="27"/>
  <c r="AQ106" i="4"/>
  <c r="AR106" i="4" s="1"/>
  <c r="T100" i="27"/>
  <c r="BG100" i="27"/>
  <c r="AQ112" i="4"/>
  <c r="AR112" i="4" s="1"/>
  <c r="B102" i="27"/>
  <c r="X102" i="27" s="1"/>
  <c r="T105" i="27"/>
  <c r="BG105" i="27"/>
  <c r="T107" i="27"/>
  <c r="BG107" i="27"/>
  <c r="T620" i="27"/>
  <c r="BG620" i="27"/>
  <c r="AQ119" i="4"/>
  <c r="AR119" i="4" s="1"/>
  <c r="B711" i="27"/>
  <c r="AA711" i="27" s="1"/>
  <c r="AQ121" i="4"/>
  <c r="AQ123" i="4"/>
  <c r="T109" i="27"/>
  <c r="BG109" i="27"/>
  <c r="T111" i="27"/>
  <c r="BG111" i="27"/>
  <c r="AQ128" i="4"/>
  <c r="AR128" i="4" s="1"/>
  <c r="T446" i="27"/>
  <c r="BG446" i="27"/>
  <c r="AQ134" i="4"/>
  <c r="AQ143" i="4"/>
  <c r="AQ144" i="4"/>
  <c r="T668" i="27"/>
  <c r="BG668" i="27"/>
  <c r="T130" i="27"/>
  <c r="BG130" i="27"/>
  <c r="T133" i="27"/>
  <c r="BG133" i="27"/>
  <c r="AQ155" i="4"/>
  <c r="AR155" i="4" s="1"/>
  <c r="B134" i="27"/>
  <c r="X134" i="27" s="1"/>
  <c r="T138" i="27"/>
  <c r="BG138" i="27"/>
  <c r="T449" i="27"/>
  <c r="BG449" i="27"/>
  <c r="T141" i="27"/>
  <c r="BG141" i="27"/>
  <c r="T142" i="27"/>
  <c r="BG142" i="27"/>
  <c r="T143" i="27"/>
  <c r="BG143" i="27"/>
  <c r="T146" i="27"/>
  <c r="BG146" i="27"/>
  <c r="AQ165" i="4"/>
  <c r="AR165" i="4" s="1"/>
  <c r="AQ167" i="4"/>
  <c r="B428" i="27"/>
  <c r="X428" i="27" s="1"/>
  <c r="AQ170" i="4"/>
  <c r="AR170" i="4" s="1"/>
  <c r="B528" i="27"/>
  <c r="X528" i="27" s="1"/>
  <c r="T151" i="27"/>
  <c r="BG151" i="27"/>
  <c r="T155" i="27"/>
  <c r="BG155" i="27"/>
  <c r="T156" i="27"/>
  <c r="BG156" i="27"/>
  <c r="T624" i="27"/>
  <c r="BG624" i="27"/>
  <c r="AQ179" i="4"/>
  <c r="AQ181" i="4"/>
  <c r="T161" i="27"/>
  <c r="BG161" i="27"/>
  <c r="AQ186" i="4"/>
  <c r="AR186" i="4" s="1"/>
  <c r="B162" i="27"/>
  <c r="AA162" i="27" s="1"/>
  <c r="T164" i="27"/>
  <c r="BG164" i="27"/>
  <c r="T165" i="27"/>
  <c r="BG165" i="27"/>
  <c r="AQ190" i="4"/>
  <c r="T575" i="27"/>
  <c r="BG575" i="27"/>
  <c r="AQ193" i="4"/>
  <c r="AR193" i="4" s="1"/>
  <c r="AQ194" i="4"/>
  <c r="AR194" i="4" s="1"/>
  <c r="AQ200" i="4"/>
  <c r="T171" i="27"/>
  <c r="BG171" i="27"/>
  <c r="AQ208" i="4"/>
  <c r="AR208" i="4" s="1"/>
  <c r="B491" i="27"/>
  <c r="X491" i="27" s="1"/>
  <c r="AQ210" i="4"/>
  <c r="AR210" i="4" s="1"/>
  <c r="B177" i="27"/>
  <c r="X177" i="27" s="1"/>
  <c r="AQ212" i="4"/>
  <c r="AR212" i="4" s="1"/>
  <c r="B179" i="27"/>
  <c r="AA179" i="27" s="1"/>
  <c r="T181" i="27"/>
  <c r="BG181" i="27"/>
  <c r="T554" i="27"/>
  <c r="BG554" i="27"/>
  <c r="AQ215" i="4"/>
  <c r="AR215" i="4" s="1"/>
  <c r="B183" i="27"/>
  <c r="AA183" i="27" s="1"/>
  <c r="T186" i="27"/>
  <c r="BG186" i="27"/>
  <c r="T188" i="27"/>
  <c r="BG188" i="27"/>
  <c r="T189" i="27"/>
  <c r="BG189" i="27"/>
  <c r="AQ221" i="4"/>
  <c r="AQ226" i="4"/>
  <c r="AQ227" i="4"/>
  <c r="T555" i="27"/>
  <c r="BG555" i="27"/>
  <c r="X555" i="27"/>
  <c r="AA555" i="27"/>
  <c r="AQ232" i="4"/>
  <c r="B629" i="27"/>
  <c r="T200" i="27"/>
  <c r="BG200" i="27"/>
  <c r="AQ244" i="4"/>
  <c r="AR244" i="4" s="1"/>
  <c r="B203" i="27"/>
  <c r="T205" i="27"/>
  <c r="BG205" i="27"/>
  <c r="AQ251" i="4"/>
  <c r="AR251" i="4" s="1"/>
  <c r="AQ255" i="4"/>
  <c r="AQ263" i="4"/>
  <c r="AR263" i="4" s="1"/>
  <c r="B612" i="27"/>
  <c r="X612" i="27" s="1"/>
  <c r="T226" i="27"/>
  <c r="BG226" i="27"/>
  <c r="AQ270" i="4"/>
  <c r="AR270" i="4" s="1"/>
  <c r="B227" i="27"/>
  <c r="AA227" i="27" s="1"/>
  <c r="AQ272" i="4"/>
  <c r="B229" i="27"/>
  <c r="AA229" i="27" s="1"/>
  <c r="T232" i="27"/>
  <c r="BG232" i="27"/>
  <c r="AQ277" i="4"/>
  <c r="B462" i="27"/>
  <c r="X462" i="27" s="1"/>
  <c r="AQ279" i="4"/>
  <c r="AQ280" i="4"/>
  <c r="AQ285" i="4"/>
  <c r="B242" i="27"/>
  <c r="X242" i="27" s="1"/>
  <c r="AQ292" i="4"/>
  <c r="AR292" i="4" s="1"/>
  <c r="AQ294" i="4"/>
  <c r="AR294" i="4" s="1"/>
  <c r="B250" i="27"/>
  <c r="AA250" i="27" s="1"/>
  <c r="T252" i="27"/>
  <c r="BG252" i="27"/>
  <c r="T465" i="27"/>
  <c r="BG465" i="27"/>
  <c r="AQ301" i="4"/>
  <c r="AR301" i="4" s="1"/>
  <c r="B466" i="27"/>
  <c r="AA466" i="27" s="1"/>
  <c r="T261" i="27"/>
  <c r="BG261" i="27"/>
  <c r="AQ310" i="4"/>
  <c r="B265" i="27"/>
  <c r="AA265" i="27" s="1"/>
  <c r="T268" i="27"/>
  <c r="BG268" i="27"/>
  <c r="AQ316" i="4"/>
  <c r="AR316" i="4" s="1"/>
  <c r="B272" i="27"/>
  <c r="AA272" i="27" s="1"/>
  <c r="AQ318" i="4"/>
  <c r="AR318" i="4" s="1"/>
  <c r="B273" i="27"/>
  <c r="AA273" i="27" s="1"/>
  <c r="T276" i="27"/>
  <c r="BG276" i="27"/>
  <c r="T277" i="27"/>
  <c r="BG277" i="27"/>
  <c r="AQ326" i="4"/>
  <c r="T283" i="27"/>
  <c r="BG283" i="27"/>
  <c r="AQ329" i="4"/>
  <c r="AR329" i="4" s="1"/>
  <c r="B551" i="27"/>
  <c r="AA551" i="27" s="1"/>
  <c r="T288" i="27"/>
  <c r="BG288" i="27"/>
  <c r="AQ333" i="4"/>
  <c r="T291" i="27"/>
  <c r="BG291" i="27"/>
  <c r="T468" i="27"/>
  <c r="BG468" i="27"/>
  <c r="T603" i="27"/>
  <c r="BG603" i="27"/>
  <c r="AQ342" i="4"/>
  <c r="AR342" i="4" s="1"/>
  <c r="AQ348" i="4"/>
  <c r="AQ350" i="4"/>
  <c r="AR350" i="4" s="1"/>
  <c r="T688" i="27"/>
  <c r="BG688" i="27"/>
  <c r="AQ355" i="4"/>
  <c r="AQ356" i="4"/>
  <c r="AQ360" i="4"/>
  <c r="AR360" i="4" s="1"/>
  <c r="B310" i="27"/>
  <c r="AA310" i="27" s="1"/>
  <c r="AQ362" i="4"/>
  <c r="AR362" i="4" s="1"/>
  <c r="T752" i="27"/>
  <c r="AG752" i="27" s="1"/>
  <c r="BG752" i="27"/>
  <c r="AQ366" i="4"/>
  <c r="AR366" i="4" s="1"/>
  <c r="B434" i="27"/>
  <c r="X434" i="27" s="1"/>
  <c r="T537" i="27"/>
  <c r="BG537" i="27"/>
  <c r="AQ372" i="4"/>
  <c r="AR372" i="4" s="1"/>
  <c r="T324" i="27"/>
  <c r="BG324" i="27"/>
  <c r="AQ375" i="4"/>
  <c r="AQ379" i="4"/>
  <c r="AR379" i="4" s="1"/>
  <c r="B330" i="27"/>
  <c r="AA330" i="27" s="1"/>
  <c r="AQ383" i="4"/>
  <c r="B334" i="27"/>
  <c r="X334" i="27" s="1"/>
  <c r="T341" i="27"/>
  <c r="BG341" i="27"/>
  <c r="T343" i="27"/>
  <c r="BG343" i="27"/>
  <c r="AQ394" i="4"/>
  <c r="AQ397" i="4"/>
  <c r="B349" i="27"/>
  <c r="AA349" i="27" s="1"/>
  <c r="AQ400" i="4"/>
  <c r="AR400" i="4" s="1"/>
  <c r="B352" i="27"/>
  <c r="X352" i="27" s="1"/>
  <c r="T473" i="27"/>
  <c r="BG473" i="27"/>
  <c r="T356" i="27"/>
  <c r="BG356" i="27"/>
  <c r="T357" i="27"/>
  <c r="BG357" i="27"/>
  <c r="T360" i="27"/>
  <c r="BG360" i="27"/>
  <c r="AQ414" i="4"/>
  <c r="B367" i="27"/>
  <c r="X367" i="27" s="1"/>
  <c r="AQ416" i="4"/>
  <c r="AR416" i="4" s="1"/>
  <c r="T538" i="27"/>
  <c r="BG538" i="27"/>
  <c r="T376" i="27"/>
  <c r="BG376" i="27"/>
  <c r="T474" i="27"/>
  <c r="BG474" i="27"/>
  <c r="AQ429" i="4"/>
  <c r="AR429" i="4" s="1"/>
  <c r="AQ433" i="4"/>
  <c r="AR433" i="4" s="1"/>
  <c r="T552" i="27"/>
  <c r="BG552" i="27"/>
  <c r="AJ718" i="27"/>
  <c r="AJ603" i="27"/>
  <c r="AA752" i="27"/>
  <c r="T478" i="27"/>
  <c r="BG478" i="27"/>
  <c r="T59" i="27"/>
  <c r="BG59" i="27"/>
  <c r="T69" i="27"/>
  <c r="BG69" i="27"/>
  <c r="T584" i="27"/>
  <c r="BG584" i="27"/>
  <c r="T82" i="27"/>
  <c r="BG82" i="27"/>
  <c r="AQ94" i="4"/>
  <c r="B86" i="27"/>
  <c r="AA86" i="27" s="1"/>
  <c r="AQ97" i="4"/>
  <c r="AR97" i="4" s="1"/>
  <c r="B426" i="27"/>
  <c r="AJ426" i="27" s="1"/>
  <c r="AQ50" i="4"/>
  <c r="B49" i="27"/>
  <c r="AA49" i="27" s="1"/>
  <c r="AQ53" i="4"/>
  <c r="AQ54" i="4"/>
  <c r="T52" i="27"/>
  <c r="BG52" i="27"/>
  <c r="T56" i="27"/>
  <c r="BG56" i="27"/>
  <c r="T57" i="27"/>
  <c r="BG57" i="27"/>
  <c r="AQ60" i="4"/>
  <c r="AQ61" i="4"/>
  <c r="AQ63" i="4"/>
  <c r="T60" i="27"/>
  <c r="BG60" i="27"/>
  <c r="T61" i="27"/>
  <c r="BG61" i="27"/>
  <c r="AQ69" i="4"/>
  <c r="B62" i="27"/>
  <c r="X62" i="27" s="1"/>
  <c r="AQ71" i="4"/>
  <c r="AQ73" i="4"/>
  <c r="T68" i="27"/>
  <c r="BG68" i="27"/>
  <c r="AQ77" i="4"/>
  <c r="AR77" i="4" s="1"/>
  <c r="AQ81" i="4"/>
  <c r="AR81" i="4" s="1"/>
  <c r="B73" i="27"/>
  <c r="AA73" i="27" s="1"/>
  <c r="AQ82" i="4"/>
  <c r="AR82" i="4" s="1"/>
  <c r="B76" i="27"/>
  <c r="X76" i="27" s="1"/>
  <c r="T502" i="27"/>
  <c r="BG502" i="27"/>
  <c r="AQ87" i="4"/>
  <c r="B81" i="27"/>
  <c r="AA81" i="27" s="1"/>
  <c r="AQ89" i="4"/>
  <c r="AR89" i="4" s="1"/>
  <c r="AQ92" i="4"/>
  <c r="B84" i="27"/>
  <c r="AA84" i="27" s="1"/>
  <c r="T88" i="27"/>
  <c r="BG88" i="27"/>
  <c r="AQ98" i="4"/>
  <c r="AQ102" i="4"/>
  <c r="AR102" i="4" s="1"/>
  <c r="AQ104" i="4"/>
  <c r="AR104" i="4" s="1"/>
  <c r="AQ107" i="4"/>
  <c r="B98" i="27"/>
  <c r="AA98" i="27" s="1"/>
  <c r="AQ110" i="4"/>
  <c r="AQ113" i="4"/>
  <c r="AR113" i="4" s="1"/>
  <c r="B103" i="27"/>
  <c r="AA103" i="27" s="1"/>
  <c r="AQ115" i="4"/>
  <c r="T709" i="27"/>
  <c r="BG709" i="27"/>
  <c r="AQ120" i="4"/>
  <c r="B541" i="27"/>
  <c r="X541" i="27" s="1"/>
  <c r="AQ122" i="4"/>
  <c r="B621" i="27"/>
  <c r="T565" i="27"/>
  <c r="BG565" i="27"/>
  <c r="AQ124" i="4"/>
  <c r="AQ126" i="4"/>
  <c r="AQ129" i="4"/>
  <c r="AR129" i="4" s="1"/>
  <c r="B113" i="27"/>
  <c r="AA113" i="27" s="1"/>
  <c r="AQ132" i="4"/>
  <c r="AR132" i="4" s="1"/>
  <c r="AQ135" i="4"/>
  <c r="B447" i="27"/>
  <c r="AA447" i="27" s="1"/>
  <c r="T483" i="27"/>
  <c r="BG483" i="27"/>
  <c r="AQ137" i="4"/>
  <c r="AR137" i="4" s="1"/>
  <c r="AQ138" i="4"/>
  <c r="AR138" i="4" s="1"/>
  <c r="AQ142" i="4"/>
  <c r="T527" i="27"/>
  <c r="BG527" i="27"/>
  <c r="AQ146" i="4"/>
  <c r="AQ147" i="4"/>
  <c r="AQ148" i="4"/>
  <c r="AR148" i="4" s="1"/>
  <c r="T129" i="27"/>
  <c r="BG129" i="27"/>
  <c r="T722" i="27"/>
  <c r="BG722" i="27"/>
  <c r="T135" i="27"/>
  <c r="BG135" i="27"/>
  <c r="AQ156" i="4"/>
  <c r="AR156" i="4" s="1"/>
  <c r="AQ161" i="4"/>
  <c r="AR161" i="4" s="1"/>
  <c r="AQ164" i="4"/>
  <c r="AR164" i="4" s="1"/>
  <c r="B144" i="27"/>
  <c r="AA144" i="27" s="1"/>
  <c r="T147" i="27"/>
  <c r="BG147" i="27"/>
  <c r="AQ166" i="4"/>
  <c r="AR166" i="4" s="1"/>
  <c r="T149" i="27"/>
  <c r="BG149" i="27"/>
  <c r="T622" i="27"/>
  <c r="BG622" i="27"/>
  <c r="AQ172" i="4"/>
  <c r="AR172" i="4" s="1"/>
  <c r="AQ173" i="4"/>
  <c r="AQ177" i="4"/>
  <c r="B157" i="27"/>
  <c r="AA157" i="27" s="1"/>
  <c r="AQ180" i="4"/>
  <c r="B159" i="27"/>
  <c r="AA159" i="27" s="1"/>
  <c r="T452" i="27"/>
  <c r="BG452" i="27"/>
  <c r="AQ187" i="4"/>
  <c r="B163" i="27"/>
  <c r="AA163" i="27" s="1"/>
  <c r="T529" i="27"/>
  <c r="BG529" i="27"/>
  <c r="T626" i="27"/>
  <c r="BG626" i="27"/>
  <c r="T166" i="27"/>
  <c r="BG166" i="27"/>
  <c r="T507" i="27"/>
  <c r="BG507" i="27"/>
  <c r="AQ196" i="4"/>
  <c r="AQ197" i="4"/>
  <c r="AR197" i="4" s="1"/>
  <c r="T578" i="27"/>
  <c r="BG578" i="27"/>
  <c r="AQ203" i="4"/>
  <c r="AR203" i="4" s="1"/>
  <c r="T488" i="27"/>
  <c r="BG488" i="27"/>
  <c r="T489" i="27"/>
  <c r="BG489" i="27"/>
  <c r="AQ209" i="4"/>
  <c r="AR209" i="4" s="1"/>
  <c r="B175" i="27"/>
  <c r="X175" i="27" s="1"/>
  <c r="AQ211" i="4"/>
  <c r="B596" i="27"/>
  <c r="X596" i="27" s="1"/>
  <c r="T180" i="27"/>
  <c r="BG180" i="27"/>
  <c r="T456" i="27"/>
  <c r="AQ216" i="4"/>
  <c r="AR216" i="4" s="1"/>
  <c r="B184" i="27"/>
  <c r="AA184" i="27" s="1"/>
  <c r="AQ219" i="4"/>
  <c r="AR219" i="4" s="1"/>
  <c r="AQ222" i="4"/>
  <c r="B427" i="27"/>
  <c r="AA427" i="27" s="1"/>
  <c r="AQ225" i="4"/>
  <c r="B193" i="27"/>
  <c r="T195" i="27"/>
  <c r="BG195" i="27"/>
  <c r="T579" i="27"/>
  <c r="BG579" i="27"/>
  <c r="AQ228" i="4"/>
  <c r="AR228" i="4" s="1"/>
  <c r="T534" i="27"/>
  <c r="BG534" i="27"/>
  <c r="AQ235" i="4"/>
  <c r="T632" i="27"/>
  <c r="BG632" i="27"/>
  <c r="T633" i="27"/>
  <c r="BG633" i="27"/>
  <c r="AQ241" i="4"/>
  <c r="AR241" i="4" s="1"/>
  <c r="T204" i="27"/>
  <c r="BG204" i="27"/>
  <c r="AQ252" i="4"/>
  <c r="AR252" i="4" s="1"/>
  <c r="B211" i="27"/>
  <c r="AA211" i="27" s="1"/>
  <c r="AQ256" i="4"/>
  <c r="AR256" i="4" s="1"/>
  <c r="B215" i="27"/>
  <c r="AQ264" i="4"/>
  <c r="B634" i="27"/>
  <c r="X634" i="27" s="1"/>
  <c r="AQ266" i="4"/>
  <c r="B224" i="27"/>
  <c r="X224" i="27" s="1"/>
  <c r="T228" i="27"/>
  <c r="BG228" i="27"/>
  <c r="AQ273" i="4"/>
  <c r="B230" i="27"/>
  <c r="AA230" i="27" s="1"/>
  <c r="T635" i="27"/>
  <c r="BG635" i="27"/>
  <c r="T235" i="27"/>
  <c r="BG235" i="27"/>
  <c r="T236" i="27"/>
  <c r="BG236" i="27"/>
  <c r="AQ282" i="4"/>
  <c r="AR282" i="4" s="1"/>
  <c r="B239" i="27"/>
  <c r="AQ286" i="4"/>
  <c r="AR286" i="4" s="1"/>
  <c r="B243" i="27"/>
  <c r="AA243" i="27" s="1"/>
  <c r="T464" i="27"/>
  <c r="BG464" i="27"/>
  <c r="T251" i="27"/>
  <c r="BG251" i="27"/>
  <c r="T259" i="27"/>
  <c r="BG259" i="27"/>
  <c r="AQ307" i="4"/>
  <c r="AR307" i="4" s="1"/>
  <c r="B262" i="27"/>
  <c r="AA262" i="27" s="1"/>
  <c r="AQ311" i="4"/>
  <c r="AR311" i="4" s="1"/>
  <c r="B266" i="27"/>
  <c r="X266" i="27" s="1"/>
  <c r="AQ314" i="4"/>
  <c r="B269" i="27"/>
  <c r="AA269" i="27" s="1"/>
  <c r="T609" i="27"/>
  <c r="BG609" i="27"/>
  <c r="T274" i="27"/>
  <c r="BG274" i="27"/>
  <c r="T275" i="27"/>
  <c r="BG275" i="27"/>
  <c r="AQ327" i="4"/>
  <c r="B282" i="27"/>
  <c r="AA282" i="27" s="1"/>
  <c r="T285" i="27"/>
  <c r="BG285" i="27"/>
  <c r="T292" i="27"/>
  <c r="BG292" i="27"/>
  <c r="T746" i="27"/>
  <c r="BG746" i="27"/>
  <c r="AQ343" i="4"/>
  <c r="B296" i="27"/>
  <c r="AA296" i="27" s="1"/>
  <c r="AQ346" i="4"/>
  <c r="B494" i="27"/>
  <c r="AA494" i="27" s="1"/>
  <c r="T301" i="27"/>
  <c r="BG301" i="27"/>
  <c r="T307" i="27"/>
  <c r="BG307" i="27"/>
  <c r="T311" i="27"/>
  <c r="BG311" i="27"/>
  <c r="T471" i="27"/>
  <c r="BG471" i="27"/>
  <c r="T315" i="27"/>
  <c r="BG315" i="27"/>
  <c r="T316" i="27"/>
  <c r="BG316" i="27"/>
  <c r="T331" i="27"/>
  <c r="BG331" i="27"/>
  <c r="T335" i="27"/>
  <c r="BG335" i="27"/>
  <c r="T472" i="27"/>
  <c r="BG472" i="27"/>
  <c r="T353" i="27"/>
  <c r="BG353" i="27"/>
  <c r="T756" i="27"/>
  <c r="BG756" i="27"/>
  <c r="AQ402" i="4"/>
  <c r="AR402" i="4" s="1"/>
  <c r="BG646" i="27"/>
  <c r="T354" i="27"/>
  <c r="BG354" i="27"/>
  <c r="T355" i="27"/>
  <c r="BG355" i="27"/>
  <c r="AQ409" i="4"/>
  <c r="AQ410" i="4"/>
  <c r="AQ412" i="4"/>
  <c r="AR412" i="4" s="1"/>
  <c r="AQ415" i="4"/>
  <c r="AR415" i="4" s="1"/>
  <c r="AQ417" i="4"/>
  <c r="AQ418" i="4"/>
  <c r="AR418" i="4" s="1"/>
  <c r="AQ419" i="4"/>
  <c r="AR419" i="4" s="1"/>
  <c r="AQ421" i="4"/>
  <c r="B371" i="27"/>
  <c r="AA371" i="27" s="1"/>
  <c r="T374" i="27"/>
  <c r="BG374" i="27"/>
  <c r="AQ427" i="4"/>
  <c r="AR427" i="4" s="1"/>
  <c r="AQ430" i="4"/>
  <c r="B377" i="27"/>
  <c r="AA377" i="27" s="1"/>
  <c r="AJ722" i="27"/>
  <c r="X578" i="27"/>
  <c r="X728" i="27"/>
  <c r="X751" i="27"/>
  <c r="X756" i="27"/>
  <c r="X718" i="27"/>
  <c r="X758" i="27"/>
  <c r="AO719" i="27"/>
  <c r="AQ719" i="27"/>
  <c r="BU720" i="27"/>
  <c r="BR765" i="27"/>
  <c r="BO765" i="27"/>
  <c r="AQ764" i="27"/>
  <c r="AO764" i="27"/>
  <c r="AO686" i="27"/>
  <c r="AQ686" i="27"/>
  <c r="BM721" i="27"/>
  <c r="BU721" i="27"/>
  <c r="AN723" i="27"/>
  <c r="BU718" i="27"/>
  <c r="AQ765" i="27"/>
  <c r="AO765" i="27"/>
  <c r="AO766" i="27"/>
  <c r="AQ766" i="27"/>
  <c r="BM723" i="27"/>
  <c r="BU723" i="27"/>
  <c r="BM714" i="27"/>
  <c r="BU714" i="27"/>
  <c r="BU715" i="27"/>
  <c r="BU719" i="27"/>
  <c r="AR767" i="27"/>
  <c r="AT767" i="27" s="1"/>
  <c r="BV767" i="27" s="1"/>
  <c r="AU767" i="27"/>
  <c r="BM717" i="27"/>
  <c r="BU717" i="27"/>
  <c r="BU722" i="27"/>
  <c r="AA70" i="27"/>
  <c r="X70" i="27"/>
  <c r="AA52" i="27"/>
  <c r="X52" i="27"/>
  <c r="AA642" i="27"/>
  <c r="X642" i="27"/>
  <c r="AA97" i="27"/>
  <c r="X97" i="27"/>
  <c r="AA109" i="27"/>
  <c r="X109" i="27"/>
  <c r="AA121" i="27"/>
  <c r="X121" i="27"/>
  <c r="AA137" i="27"/>
  <c r="X137" i="27"/>
  <c r="AA148" i="27"/>
  <c r="X148" i="27"/>
  <c r="AA158" i="27"/>
  <c r="X158" i="27"/>
  <c r="X182" i="27"/>
  <c r="AA568" i="27"/>
  <c r="X568" i="27"/>
  <c r="AA497" i="27"/>
  <c r="X497" i="27"/>
  <c r="X587" i="27"/>
  <c r="AA587" i="27"/>
  <c r="AA147" i="27"/>
  <c r="X147" i="27"/>
  <c r="X670" i="27"/>
  <c r="AA161" i="27"/>
  <c r="X161" i="27"/>
  <c r="X202" i="27"/>
  <c r="AA496" i="27"/>
  <c r="X496" i="27"/>
  <c r="AA545" i="27"/>
  <c r="AA88" i="27"/>
  <c r="X88" i="27"/>
  <c r="AA484" i="27"/>
  <c r="X484" i="27"/>
  <c r="AA584" i="27"/>
  <c r="X584" i="27"/>
  <c r="AA590" i="27"/>
  <c r="X590" i="27"/>
  <c r="AA489" i="27"/>
  <c r="X489" i="27"/>
  <c r="AA186" i="27"/>
  <c r="X186" i="27"/>
  <c r="AA210" i="27"/>
  <c r="X210" i="27"/>
  <c r="AA216" i="27"/>
  <c r="X216" i="27"/>
  <c r="AA232" i="27"/>
  <c r="X232" i="27"/>
  <c r="AA259" i="27"/>
  <c r="X259" i="27"/>
  <c r="AA274" i="27"/>
  <c r="X274" i="27"/>
  <c r="AA237" i="27"/>
  <c r="X237" i="27"/>
  <c r="AA285" i="27"/>
  <c r="X285" i="27"/>
  <c r="AA623" i="27"/>
  <c r="X623" i="27"/>
  <c r="AA513" i="27"/>
  <c r="X513" i="27"/>
  <c r="AA361" i="27"/>
  <c r="X361" i="27"/>
  <c r="AA380" i="27"/>
  <c r="X380" i="27"/>
  <c r="AA392" i="27"/>
  <c r="X392" i="27"/>
  <c r="AA404" i="27"/>
  <c r="X404" i="27"/>
  <c r="AA418" i="27"/>
  <c r="X418" i="27"/>
  <c r="AA268" i="27"/>
  <c r="X268" i="27"/>
  <c r="X283" i="27"/>
  <c r="AA283" i="27"/>
  <c r="AA554" i="27"/>
  <c r="X554" i="27"/>
  <c r="AA277" i="27"/>
  <c r="X277" i="27"/>
  <c r="AA315" i="27"/>
  <c r="X315" i="27"/>
  <c r="AA653" i="27"/>
  <c r="X653" i="27"/>
  <c r="AA341" i="27"/>
  <c r="X341" i="27"/>
  <c r="AA686" i="27"/>
  <c r="X686" i="27"/>
  <c r="BU686" i="27"/>
  <c r="AA382" i="27"/>
  <c r="AA388" i="27"/>
  <c r="X388" i="27"/>
  <c r="AA398" i="27"/>
  <c r="X398" i="27"/>
  <c r="AA412" i="27"/>
  <c r="X412" i="27"/>
  <c r="AA534" i="27"/>
  <c r="X534" i="27"/>
  <c r="AA317" i="27"/>
  <c r="AA511" i="27"/>
  <c r="X511" i="27"/>
  <c r="AA538" i="27"/>
  <c r="X538" i="27"/>
  <c r="AA474" i="27"/>
  <c r="X474" i="27"/>
  <c r="AA521" i="27"/>
  <c r="X521" i="27"/>
  <c r="AA468" i="27"/>
  <c r="X468" i="27"/>
  <c r="AA647" i="27"/>
  <c r="X647" i="27"/>
  <c r="AA190" i="27"/>
  <c r="X190" i="27"/>
  <c r="X298" i="27"/>
  <c r="AA536" i="27"/>
  <c r="X536" i="27"/>
  <c r="AA329" i="27"/>
  <c r="X329" i="27"/>
  <c r="AA683" i="27"/>
  <c r="X683" i="27"/>
  <c r="AA628" i="27"/>
  <c r="X628" i="27"/>
  <c r="AA394" i="27"/>
  <c r="X394" i="27"/>
  <c r="AA632" i="27"/>
  <c r="X632" i="27"/>
  <c r="AA697" i="27"/>
  <c r="X697" i="27"/>
  <c r="AA661" i="27"/>
  <c r="X661" i="27"/>
  <c r="AA101" i="27"/>
  <c r="X101" i="27"/>
  <c r="AA358" i="27"/>
  <c r="X358" i="27"/>
  <c r="AA390" i="27"/>
  <c r="X390" i="27"/>
  <c r="AA473" i="27"/>
  <c r="X473" i="27"/>
  <c r="AA407" i="27"/>
  <c r="X407" i="27"/>
  <c r="AA415" i="27"/>
  <c r="X415" i="27"/>
  <c r="AA132" i="27"/>
  <c r="X132" i="27"/>
  <c r="AA156" i="27"/>
  <c r="X156" i="27"/>
  <c r="AA51" i="27"/>
  <c r="X51" i="27"/>
  <c r="AA60" i="27"/>
  <c r="X60" i="27"/>
  <c r="X85" i="27"/>
  <c r="AA85" i="27"/>
  <c r="AA125" i="27"/>
  <c r="X125" i="27"/>
  <c r="AA597" i="27"/>
  <c r="X597" i="27"/>
  <c r="AA561" i="27"/>
  <c r="X561" i="27"/>
  <c r="X117" i="27"/>
  <c r="AA117" i="27"/>
  <c r="AA110" i="27"/>
  <c r="X110" i="27"/>
  <c r="AA660" i="27"/>
  <c r="X660" i="27"/>
  <c r="AA574" i="27"/>
  <c r="X574" i="27"/>
  <c r="AA691" i="27"/>
  <c r="X691" i="27"/>
  <c r="AA449" i="27"/>
  <c r="X449" i="27"/>
  <c r="AA571" i="27"/>
  <c r="X571" i="27"/>
  <c r="AA57" i="27"/>
  <c r="X57" i="27"/>
  <c r="AA58" i="27"/>
  <c r="X58" i="27"/>
  <c r="AA609" i="27"/>
  <c r="X609" i="27"/>
  <c r="AA690" i="27"/>
  <c r="X690" i="27"/>
  <c r="AA664" i="27"/>
  <c r="X664" i="27"/>
  <c r="AA700" i="27"/>
  <c r="X700" i="27"/>
  <c r="X483" i="27"/>
  <c r="AA483" i="27"/>
  <c r="AA679" i="27"/>
  <c r="X679" i="27"/>
  <c r="AA59" i="27"/>
  <c r="X59" i="27"/>
  <c r="AA479" i="27"/>
  <c r="X479" i="27"/>
  <c r="X75" i="27"/>
  <c r="AA75" i="27"/>
  <c r="AA82" i="27"/>
  <c r="X82" i="27"/>
  <c r="AA549" i="27"/>
  <c r="X549" i="27"/>
  <c r="X112" i="27"/>
  <c r="AA112" i="27"/>
  <c r="AA124" i="27"/>
  <c r="X124" i="27"/>
  <c r="AA152" i="27"/>
  <c r="X152" i="27"/>
  <c r="X490" i="27"/>
  <c r="AA529" i="27"/>
  <c r="X529" i="27"/>
  <c r="AA226" i="27"/>
  <c r="X226" i="27"/>
  <c r="AA214" i="27"/>
  <c r="X214" i="27"/>
  <c r="AA130" i="27"/>
  <c r="X130" i="27"/>
  <c r="AA151" i="27"/>
  <c r="X151" i="27"/>
  <c r="X155" i="27"/>
  <c r="AA155" i="27"/>
  <c r="AA708" i="27"/>
  <c r="X708" i="27"/>
  <c r="AA90" i="27"/>
  <c r="X90" i="27"/>
  <c r="AA585" i="27"/>
  <c r="X585" i="27"/>
  <c r="AA136" i="27"/>
  <c r="X136" i="27"/>
  <c r="AA146" i="27"/>
  <c r="X146" i="27"/>
  <c r="AA493" i="27"/>
  <c r="X493" i="27"/>
  <c r="AA599" i="27"/>
  <c r="X599" i="27"/>
  <c r="BU599" i="27"/>
  <c r="AA531" i="27"/>
  <c r="X531" i="27"/>
  <c r="AA673" i="27"/>
  <c r="X673" i="27"/>
  <c r="AA275" i="27"/>
  <c r="X275" i="27"/>
  <c r="AA533" i="27"/>
  <c r="X533" i="27"/>
  <c r="X299" i="27"/>
  <c r="AA299" i="27"/>
  <c r="AA320" i="27"/>
  <c r="X320" i="27"/>
  <c r="AA684" i="27"/>
  <c r="X684" i="27"/>
  <c r="AA367" i="27"/>
  <c r="AA384" i="27"/>
  <c r="X384" i="27"/>
  <c r="AA396" i="27"/>
  <c r="X396" i="27"/>
  <c r="AA656" i="27"/>
  <c r="X656" i="27"/>
  <c r="AA234" i="27"/>
  <c r="X234" i="27"/>
  <c r="AA263" i="27"/>
  <c r="X263" i="27"/>
  <c r="X235" i="27"/>
  <c r="AA235" i="27"/>
  <c r="X282" i="27"/>
  <c r="AA302" i="27"/>
  <c r="X302" i="27"/>
  <c r="AA680" i="27"/>
  <c r="X680" i="27"/>
  <c r="AA316" i="27"/>
  <c r="X316" i="27"/>
  <c r="AA537" i="27"/>
  <c r="X537" i="27"/>
  <c r="AA343" i="27"/>
  <c r="X343" i="27"/>
  <c r="AA353" i="27"/>
  <c r="X353" i="27"/>
  <c r="AA362" i="27"/>
  <c r="X362" i="27"/>
  <c r="AA560" i="27"/>
  <c r="X560" i="27"/>
  <c r="AA540" i="27"/>
  <c r="X540" i="27"/>
  <c r="AA414" i="27"/>
  <c r="X414" i="27"/>
  <c r="AA419" i="27"/>
  <c r="X419" i="27"/>
  <c r="AA292" i="27"/>
  <c r="X292" i="27"/>
  <c r="AA305" i="27"/>
  <c r="X305" i="27"/>
  <c r="AA324" i="27"/>
  <c r="X324" i="27"/>
  <c r="AA572" i="27"/>
  <c r="X572" i="27"/>
  <c r="AA471" i="27"/>
  <c r="X471" i="27"/>
  <c r="AA464" i="27"/>
  <c r="X464" i="27"/>
  <c r="AA65" i="27"/>
  <c r="X65" i="27"/>
  <c r="AA522" i="27"/>
  <c r="X522" i="27"/>
  <c r="AA169" i="27"/>
  <c r="X169" i="27"/>
  <c r="X181" i="27"/>
  <c r="AA181" i="27"/>
  <c r="AA301" i="27"/>
  <c r="X301" i="27"/>
  <c r="AA624" i="27"/>
  <c r="X624" i="27"/>
  <c r="AA356" i="27"/>
  <c r="X356" i="27"/>
  <c r="AA374" i="27"/>
  <c r="X374" i="27"/>
  <c r="AA400" i="27"/>
  <c r="X400" i="27"/>
  <c r="AA409" i="27"/>
  <c r="X409" i="27"/>
  <c r="AA575" i="27"/>
  <c r="X575" i="27"/>
  <c r="AA61" i="27"/>
  <c r="X61" i="27"/>
  <c r="AA402" i="27"/>
  <c r="X402" i="27"/>
  <c r="AA408" i="27"/>
  <c r="X408" i="27"/>
  <c r="AA417" i="27"/>
  <c r="X417" i="27"/>
  <c r="X133" i="27"/>
  <c r="AA133" i="27"/>
  <c r="AA143" i="27"/>
  <c r="X143" i="27"/>
  <c r="AA164" i="27"/>
  <c r="X164" i="27"/>
  <c r="AA185" i="27"/>
  <c r="X185" i="27"/>
  <c r="AA478" i="27"/>
  <c r="X478" i="27"/>
  <c r="X69" i="27"/>
  <c r="AA69" i="27"/>
  <c r="AA583" i="27"/>
  <c r="X583" i="27"/>
  <c r="AA89" i="27"/>
  <c r="X89" i="27"/>
  <c r="AA108" i="27"/>
  <c r="X108" i="27"/>
  <c r="AA520" i="27"/>
  <c r="X520" i="27"/>
  <c r="AA658" i="27"/>
  <c r="X658" i="27"/>
  <c r="X91" i="27"/>
  <c r="AA91" i="27"/>
  <c r="X707" i="27"/>
  <c r="AA707" i="27"/>
  <c r="AA674" i="27"/>
  <c r="X674" i="27"/>
  <c r="AA100" i="27"/>
  <c r="X100" i="27"/>
  <c r="AA122" i="27"/>
  <c r="X122" i="27"/>
  <c r="AA111" i="27"/>
  <c r="X111" i="27"/>
  <c r="AA518" i="27"/>
  <c r="X518" i="27"/>
  <c r="AA631" i="27"/>
  <c r="X631" i="27"/>
  <c r="AA426" i="27"/>
  <c r="AA488" i="27"/>
  <c r="X488" i="27"/>
  <c r="AA698" i="27"/>
  <c r="X698" i="27"/>
  <c r="AA431" i="27"/>
  <c r="X431" i="27"/>
  <c r="AA452" i="27"/>
  <c r="X452" i="27"/>
  <c r="AA460" i="27"/>
  <c r="X460" i="27"/>
  <c r="AA667" i="27"/>
  <c r="X667" i="27"/>
  <c r="X675" i="27"/>
  <c r="AA675" i="27"/>
  <c r="AA127" i="27"/>
  <c r="X127" i="27"/>
  <c r="AA507" i="27"/>
  <c r="X507" i="27"/>
  <c r="AA63" i="27"/>
  <c r="X63" i="27"/>
  <c r="AA666" i="27"/>
  <c r="X666" i="27"/>
  <c r="AA83" i="27"/>
  <c r="X83" i="27"/>
  <c r="AA104" i="27"/>
  <c r="X104" i="27"/>
  <c r="AA116" i="27"/>
  <c r="X116" i="27"/>
  <c r="AA126" i="27"/>
  <c r="X126" i="27"/>
  <c r="AA142" i="27"/>
  <c r="X142" i="27"/>
  <c r="AA153" i="27"/>
  <c r="X153" i="27"/>
  <c r="X203" i="27"/>
  <c r="AA203" i="27"/>
  <c r="AA204" i="27"/>
  <c r="X204" i="27"/>
  <c r="AA215" i="27"/>
  <c r="X215" i="27"/>
  <c r="X128" i="27"/>
  <c r="AA128" i="27"/>
  <c r="AA141" i="27"/>
  <c r="X141" i="27"/>
  <c r="AA550" i="27"/>
  <c r="X550" i="27"/>
  <c r="AA165" i="27"/>
  <c r="X165" i="27"/>
  <c r="AA207" i="27"/>
  <c r="X207" i="27"/>
  <c r="AA217" i="27"/>
  <c r="AA704" i="27"/>
  <c r="X704" i="27"/>
  <c r="AA67" i="27"/>
  <c r="X67" i="27"/>
  <c r="AA663" i="27"/>
  <c r="X663" i="27"/>
  <c r="AA106" i="27"/>
  <c r="X106" i="27"/>
  <c r="X123" i="27"/>
  <c r="AA123" i="27"/>
  <c r="AA131" i="27"/>
  <c r="X131" i="27"/>
  <c r="X149" i="27"/>
  <c r="AA149" i="27"/>
  <c r="AA595" i="27"/>
  <c r="X595" i="27"/>
  <c r="X198" i="27"/>
  <c r="AA205" i="27"/>
  <c r="X205" i="27"/>
  <c r="AA228" i="27"/>
  <c r="X228" i="27"/>
  <c r="AA236" i="27"/>
  <c r="X236" i="27"/>
  <c r="AA252" i="27"/>
  <c r="X252" i="27"/>
  <c r="AA266" i="27"/>
  <c r="AA286" i="27"/>
  <c r="X286" i="27"/>
  <c r="AA650" i="27"/>
  <c r="X650" i="27"/>
  <c r="AA281" i="27"/>
  <c r="X281" i="27"/>
  <c r="AA323" i="27"/>
  <c r="X323" i="27"/>
  <c r="AA342" i="27"/>
  <c r="X342" i="27"/>
  <c r="AA354" i="27"/>
  <c r="X354" i="27"/>
  <c r="AA386" i="27"/>
  <c r="X386" i="27"/>
  <c r="AA399" i="27"/>
  <c r="X399" i="27"/>
  <c r="X411" i="27"/>
  <c r="AA411" i="27"/>
  <c r="AA542" i="27"/>
  <c r="X542" i="27"/>
  <c r="AA503" i="27"/>
  <c r="X503" i="27"/>
  <c r="AA276" i="27"/>
  <c r="X276" i="27"/>
  <c r="AA287" i="27"/>
  <c r="X287" i="27"/>
  <c r="AA251" i="27"/>
  <c r="X251" i="27"/>
  <c r="AA261" i="27"/>
  <c r="X261" i="27"/>
  <c r="AA311" i="27"/>
  <c r="X311" i="27"/>
  <c r="AA357" i="27"/>
  <c r="X357" i="27"/>
  <c r="AA376" i="27"/>
  <c r="X376" i="27"/>
  <c r="AA627" i="27"/>
  <c r="X627" i="27"/>
  <c r="AA391" i="27"/>
  <c r="X391" i="27"/>
  <c r="AA406" i="27"/>
  <c r="X406" i="27"/>
  <c r="X416" i="27"/>
  <c r="AA416" i="27"/>
  <c r="AA420" i="27"/>
  <c r="X420" i="27"/>
  <c r="AA293" i="27"/>
  <c r="X293" i="27"/>
  <c r="AA307" i="27"/>
  <c r="X307" i="27"/>
  <c r="AA355" i="27"/>
  <c r="X355" i="27"/>
  <c r="AA48" i="27"/>
  <c r="X48" i="27"/>
  <c r="AA68" i="27"/>
  <c r="X68" i="27"/>
  <c r="X72" i="27"/>
  <c r="AA172" i="27"/>
  <c r="X172" i="27"/>
  <c r="AA195" i="27"/>
  <c r="X195" i="27"/>
  <c r="AA306" i="27"/>
  <c r="X306" i="27"/>
  <c r="AA681" i="27"/>
  <c r="X681" i="27"/>
  <c r="X331" i="27"/>
  <c r="AA331" i="27"/>
  <c r="AA337" i="27"/>
  <c r="X337" i="27"/>
  <c r="AA401" i="27"/>
  <c r="X401" i="27"/>
  <c r="AA410" i="27"/>
  <c r="X410" i="27"/>
  <c r="AA93" i="27"/>
  <c r="X93" i="27"/>
  <c r="AA118" i="27"/>
  <c r="X118" i="27"/>
  <c r="AA387" i="27"/>
  <c r="X387" i="27"/>
  <c r="AA393" i="27"/>
  <c r="X393" i="27"/>
  <c r="AA563" i="27"/>
  <c r="X563" i="27"/>
  <c r="AA694" i="27"/>
  <c r="X694" i="27"/>
  <c r="AA491" i="27"/>
  <c r="AA476" i="27"/>
  <c r="X476" i="27"/>
  <c r="AA55" i="27"/>
  <c r="X55" i="27"/>
  <c r="AA657" i="27"/>
  <c r="X657" i="27"/>
  <c r="AA95" i="27"/>
  <c r="X95" i="27"/>
  <c r="AA636" i="27"/>
  <c r="X636" i="27"/>
  <c r="AA672" i="27"/>
  <c r="X672" i="27"/>
  <c r="AA709" i="27"/>
  <c r="X709" i="27"/>
  <c r="AA120" i="27"/>
  <c r="X120" i="27"/>
  <c r="AA552" i="27"/>
  <c r="X552" i="27"/>
  <c r="AA620" i="27"/>
  <c r="X620" i="27"/>
  <c r="AA519" i="27"/>
  <c r="X519" i="27"/>
  <c r="X579" i="27"/>
  <c r="AA579" i="27"/>
  <c r="AA608" i="27"/>
  <c r="X608" i="27"/>
  <c r="AA565" i="27"/>
  <c r="X565" i="27"/>
  <c r="AA425" i="27"/>
  <c r="X425" i="27"/>
  <c r="AA423" i="27"/>
  <c r="X423" i="27"/>
  <c r="AA687" i="27"/>
  <c r="X687" i="27"/>
  <c r="X455" i="27"/>
  <c r="AA455" i="27"/>
  <c r="AA678" i="27"/>
  <c r="X678" i="27"/>
  <c r="AA659" i="27"/>
  <c r="X659" i="27"/>
  <c r="AA422" i="27"/>
  <c r="X422" i="27"/>
  <c r="AA688" i="27"/>
  <c r="X688" i="27"/>
  <c r="X611" i="27"/>
  <c r="AA611" i="27"/>
  <c r="AA462" i="27"/>
  <c r="AA442" i="27"/>
  <c r="X442" i="27"/>
  <c r="AA456" i="27"/>
  <c r="AA564" i="27"/>
  <c r="AA562" i="27"/>
  <c r="X562" i="27"/>
  <c r="AA47" i="27"/>
  <c r="X47" i="27"/>
  <c r="AA64" i="27"/>
  <c r="X639" i="27"/>
  <c r="AA548" i="27"/>
  <c r="X548" i="27"/>
  <c r="AA94" i="27"/>
  <c r="X94" i="27"/>
  <c r="X107" i="27"/>
  <c r="AA107" i="27"/>
  <c r="AA119" i="27"/>
  <c r="X119" i="27"/>
  <c r="AA645" i="27"/>
  <c r="X645" i="27"/>
  <c r="AA145" i="27"/>
  <c r="X145" i="27"/>
  <c r="X171" i="27"/>
  <c r="AA171" i="27"/>
  <c r="AA180" i="27"/>
  <c r="X180" i="27"/>
  <c r="AA200" i="27"/>
  <c r="X200" i="27"/>
  <c r="AA601" i="27"/>
  <c r="X601" i="27"/>
  <c r="AA135" i="27"/>
  <c r="X135" i="27"/>
  <c r="AA591" i="27"/>
  <c r="X591" i="27"/>
  <c r="AA527" i="27"/>
  <c r="X527" i="27"/>
  <c r="X646" i="27"/>
  <c r="AA166" i="27"/>
  <c r="X166" i="27"/>
  <c r="AA544" i="27"/>
  <c r="X544" i="27"/>
  <c r="AA480" i="27"/>
  <c r="X480" i="27"/>
  <c r="AA74" i="27"/>
  <c r="X74" i="27"/>
  <c r="AA465" i="27"/>
  <c r="X465" i="27"/>
  <c r="AA668" i="27"/>
  <c r="X668" i="27"/>
  <c r="AA191" i="27"/>
  <c r="X191" i="27"/>
  <c r="AA208" i="27"/>
  <c r="X208" i="27"/>
  <c r="AA213" i="27"/>
  <c r="X213" i="27"/>
  <c r="X227" i="27"/>
  <c r="X229" i="27"/>
  <c r="AA239" i="27"/>
  <c r="X239" i="27"/>
  <c r="X255" i="27"/>
  <c r="AA612" i="27"/>
  <c r="AA502" i="27"/>
  <c r="X502" i="27"/>
  <c r="AA253" i="27"/>
  <c r="AA607" i="27"/>
  <c r="X607" i="27"/>
  <c r="AA284" i="27"/>
  <c r="X284" i="27"/>
  <c r="AA535" i="27"/>
  <c r="X535" i="27"/>
  <c r="AA622" i="27"/>
  <c r="X622" i="27"/>
  <c r="AA360" i="27"/>
  <c r="X360" i="27"/>
  <c r="AA378" i="27"/>
  <c r="X378" i="27"/>
  <c r="AA472" i="27"/>
  <c r="X472" i="27"/>
  <c r="AA630" i="27"/>
  <c r="AA256" i="27"/>
  <c r="X256" i="27"/>
  <c r="X267" i="27"/>
  <c r="X288" i="27"/>
  <c r="AA288" i="27"/>
  <c r="X241" i="27"/>
  <c r="AA254" i="27"/>
  <c r="X254" i="27"/>
  <c r="AA280" i="27"/>
  <c r="AA291" i="27"/>
  <c r="X291" i="27"/>
  <c r="AA319" i="27"/>
  <c r="AA512" i="27"/>
  <c r="X512" i="27"/>
  <c r="AK514" i="27"/>
  <c r="AA514" i="27"/>
  <c r="X514" i="27"/>
  <c r="AA629" i="27"/>
  <c r="X629" i="27"/>
  <c r="AA633" i="27"/>
  <c r="X633" i="27"/>
  <c r="AA492" i="27"/>
  <c r="X492" i="27"/>
  <c r="AA312" i="27"/>
  <c r="X312" i="27"/>
  <c r="AA335" i="27"/>
  <c r="X335" i="27"/>
  <c r="AA685" i="27"/>
  <c r="X685" i="27"/>
  <c r="AA54" i="27"/>
  <c r="X54" i="27"/>
  <c r="AA662" i="27"/>
  <c r="X662" i="27"/>
  <c r="AA665" i="27"/>
  <c r="X665" i="27"/>
  <c r="AA167" i="27"/>
  <c r="AA594" i="27"/>
  <c r="X594" i="27"/>
  <c r="AA188" i="27"/>
  <c r="X188" i="27"/>
  <c r="X309" i="27"/>
  <c r="AA309" i="27"/>
  <c r="AA365" i="27"/>
  <c r="X365" i="27"/>
  <c r="AA385" i="27"/>
  <c r="X385" i="27"/>
  <c r="AA403" i="27"/>
  <c r="X403" i="27"/>
  <c r="AA655" i="27"/>
  <c r="X655" i="27"/>
  <c r="X96" i="27"/>
  <c r="AA96" i="27"/>
  <c r="AA626" i="27"/>
  <c r="X626" i="27"/>
  <c r="AA389" i="27"/>
  <c r="X389" i="27"/>
  <c r="AA397" i="27"/>
  <c r="X397" i="27"/>
  <c r="AA405" i="27"/>
  <c r="X405" i="27"/>
  <c r="AA413" i="27"/>
  <c r="X413" i="27"/>
  <c r="AA129" i="27"/>
  <c r="X129" i="27"/>
  <c r="AA138" i="27"/>
  <c r="X138" i="27"/>
  <c r="AA154" i="27"/>
  <c r="X154" i="27"/>
  <c r="X176" i="27"/>
  <c r="AA176" i="27"/>
  <c r="AA189" i="27"/>
  <c r="X189" i="27"/>
  <c r="AA477" i="27"/>
  <c r="X477" i="27"/>
  <c r="AA56" i="27"/>
  <c r="X56" i="27"/>
  <c r="AA421" i="27"/>
  <c r="X421" i="27"/>
  <c r="X640" i="27"/>
  <c r="X81" i="27"/>
  <c r="AA99" i="27"/>
  <c r="X99" i="27"/>
  <c r="X395" i="27"/>
  <c r="AA395" i="27"/>
  <c r="AA641" i="27"/>
  <c r="X641" i="27"/>
  <c r="X481" i="27"/>
  <c r="X643" i="27"/>
  <c r="AA643" i="27"/>
  <c r="AA105" i="27"/>
  <c r="X105" i="27"/>
  <c r="AA77" i="27"/>
  <c r="X77" i="27"/>
  <c r="AA635" i="27"/>
  <c r="X635" i="27"/>
  <c r="AA669" i="27"/>
  <c r="X669" i="27"/>
  <c r="AA573" i="27"/>
  <c r="X573" i="27"/>
  <c r="X506" i="27"/>
  <c r="AA706" i="27"/>
  <c r="X706" i="27"/>
  <c r="AA424" i="27"/>
  <c r="X424" i="27"/>
  <c r="AA603" i="27"/>
  <c r="X603" i="27"/>
  <c r="BU603" i="27"/>
  <c r="X447" i="27"/>
  <c r="AA598" i="27"/>
  <c r="X598" i="27"/>
  <c r="AA695" i="27"/>
  <c r="X695" i="27"/>
  <c r="AA443" i="27"/>
  <c r="X443" i="27"/>
  <c r="X445" i="27"/>
  <c r="AA696" i="27"/>
  <c r="X696" i="27"/>
  <c r="AA446" i="27"/>
  <c r="X446" i="27"/>
  <c r="AA457" i="27"/>
  <c r="X457" i="27"/>
  <c r="X429" i="27"/>
  <c r="AA429" i="27"/>
  <c r="AA448" i="27"/>
  <c r="AA676" i="27"/>
  <c r="X676" i="27"/>
  <c r="AL465" i="27"/>
  <c r="AL86" i="27"/>
  <c r="AL137" i="27"/>
  <c r="BI178" i="27"/>
  <c r="BM178" i="27" s="1"/>
  <c r="BI576" i="27"/>
  <c r="BM576" i="27" s="1"/>
  <c r="V88" i="27"/>
  <c r="AJ88" i="27" s="1"/>
  <c r="AL199" i="27"/>
  <c r="AL248" i="27"/>
  <c r="AL415" i="27"/>
  <c r="AL230" i="27"/>
  <c r="AL266" i="27"/>
  <c r="BI298" i="27"/>
  <c r="V340" i="27"/>
  <c r="BI15" i="27"/>
  <c r="BI271" i="27"/>
  <c r="BI680" i="27"/>
  <c r="AL363" i="27"/>
  <c r="AL478" i="27"/>
  <c r="V98" i="27"/>
  <c r="AJ98" i="27" s="1"/>
  <c r="V570" i="27"/>
  <c r="V647" i="27"/>
  <c r="AJ647" i="27" s="1"/>
  <c r="AN647" i="27" s="1"/>
  <c r="BI221" i="27"/>
  <c r="V258" i="27"/>
  <c r="AK171" i="27"/>
  <c r="BH649" i="27"/>
  <c r="BL649" i="27" s="1"/>
  <c r="U591" i="27"/>
  <c r="AK480" i="27"/>
  <c r="BH86" i="27"/>
  <c r="BL86" i="27" s="1"/>
  <c r="AK570" i="27"/>
  <c r="AK177" i="27"/>
  <c r="BH227" i="27"/>
  <c r="BL227" i="27" s="1"/>
  <c r="AK255" i="27"/>
  <c r="BH607" i="27"/>
  <c r="BL607" i="27" s="1"/>
  <c r="AK630" i="27"/>
  <c r="AK256" i="27"/>
  <c r="AK241" i="27"/>
  <c r="AK254" i="27"/>
  <c r="BH272" i="27"/>
  <c r="BL272" i="27" s="1"/>
  <c r="AK280" i="27"/>
  <c r="BH291" i="27"/>
  <c r="BL291" i="27" s="1"/>
  <c r="BH314" i="27"/>
  <c r="BL314" i="27" s="1"/>
  <c r="U319" i="27"/>
  <c r="U512" i="27"/>
  <c r="BH349" i="27"/>
  <c r="BL349" i="27" s="1"/>
  <c r="BH359" i="27"/>
  <c r="BL359" i="27" s="1"/>
  <c r="BH633" i="27"/>
  <c r="BL633" i="27" s="1"/>
  <c r="BH516" i="27"/>
  <c r="BL516" i="27" s="1"/>
  <c r="U492" i="27"/>
  <c r="U312" i="27"/>
  <c r="AK509" i="27"/>
  <c r="BH335" i="27"/>
  <c r="BL335" i="27" s="1"/>
  <c r="AK346" i="27"/>
  <c r="BH685" i="27"/>
  <c r="BL685" i="27" s="1"/>
  <c r="BH577" i="27"/>
  <c r="BL577" i="27" s="1"/>
  <c r="AK34" i="27"/>
  <c r="U54" i="27"/>
  <c r="BH662" i="27"/>
  <c r="BL662" i="27" s="1"/>
  <c r="U665" i="27"/>
  <c r="AK167" i="27"/>
  <c r="AK594" i="27"/>
  <c r="AK188" i="27"/>
  <c r="U294" i="27"/>
  <c r="BH309" i="27"/>
  <c r="BL309" i="27" s="1"/>
  <c r="BH328" i="27"/>
  <c r="BL328" i="27" s="1"/>
  <c r="U333" i="27"/>
  <c r="BH347" i="27"/>
  <c r="BL347" i="27" s="1"/>
  <c r="AK385" i="27"/>
  <c r="V480" i="27"/>
  <c r="AJ480" i="27" s="1"/>
  <c r="BI72" i="27"/>
  <c r="BM72" i="27" s="1"/>
  <c r="U615" i="27"/>
  <c r="BH403" i="27"/>
  <c r="BL403" i="27" s="1"/>
  <c r="U655" i="27"/>
  <c r="BH475" i="27"/>
  <c r="BL475" i="27" s="1"/>
  <c r="AK96" i="27"/>
  <c r="BH375" i="27"/>
  <c r="BL375" i="27" s="1"/>
  <c r="AK389" i="27"/>
  <c r="AK397" i="27"/>
  <c r="BH405" i="27"/>
  <c r="BL405" i="27" s="1"/>
  <c r="BH413" i="27"/>
  <c r="BL413" i="27" s="1"/>
  <c r="AK129" i="27"/>
  <c r="AK138" i="27"/>
  <c r="BH154" i="27"/>
  <c r="BL154" i="27" s="1"/>
  <c r="BH176" i="27"/>
  <c r="BL176" i="27" s="1"/>
  <c r="AK189" i="27"/>
  <c r="U199" i="27"/>
  <c r="AK477" i="27"/>
  <c r="BI402" i="27"/>
  <c r="BI525" i="27"/>
  <c r="AL132" i="27"/>
  <c r="BI670" i="27"/>
  <c r="AL188" i="27"/>
  <c r="V532" i="27"/>
  <c r="BI252" i="27"/>
  <c r="BM252" i="27" s="1"/>
  <c r="V270" i="27"/>
  <c r="BI306" i="27"/>
  <c r="BM306" i="27" s="1"/>
  <c r="V318" i="27"/>
  <c r="AL329" i="27"/>
  <c r="BI341" i="27"/>
  <c r="BI366" i="27"/>
  <c r="BM366" i="27" s="1"/>
  <c r="V87" i="27"/>
  <c r="AJ87" i="27" s="1"/>
  <c r="BI105" i="27"/>
  <c r="BM105" i="27" s="1"/>
  <c r="BI149" i="27"/>
  <c r="BM149" i="27" s="1"/>
  <c r="BI503" i="27"/>
  <c r="BM503" i="27" s="1"/>
  <c r="AL364" i="27"/>
  <c r="BI381" i="27"/>
  <c r="V174" i="27"/>
  <c r="BH640" i="27"/>
  <c r="BL640" i="27" s="1"/>
  <c r="BH81" i="27"/>
  <c r="BL81" i="27" s="1"/>
  <c r="BH99" i="27"/>
  <c r="BL99" i="27" s="1"/>
  <c r="U524" i="27"/>
  <c r="BI393" i="27"/>
  <c r="BM393" i="27" s="1"/>
  <c r="U580" i="27"/>
  <c r="AK395" i="27"/>
  <c r="AK641" i="27"/>
  <c r="BH710" i="27"/>
  <c r="BL710" i="27" s="1"/>
  <c r="BH643" i="27"/>
  <c r="BL643" i="27" s="1"/>
  <c r="U105" i="27"/>
  <c r="U619" i="27"/>
  <c r="BH77" i="27"/>
  <c r="BL77" i="27" s="1"/>
  <c r="AK635" i="27"/>
  <c r="BH669" i="27"/>
  <c r="BL669" i="27" s="1"/>
  <c r="U573" i="27"/>
  <c r="BI168" i="27"/>
  <c r="BM168" i="27" s="1"/>
  <c r="BI609" i="27"/>
  <c r="V650" i="27"/>
  <c r="AJ650" i="27" s="1"/>
  <c r="AL542" i="27"/>
  <c r="BI481" i="27"/>
  <c r="BM481" i="27" s="1"/>
  <c r="BI506" i="27"/>
  <c r="BM506" i="27" s="1"/>
  <c r="V632" i="27"/>
  <c r="AJ632" i="27" s="1"/>
  <c r="AN632" i="27" s="1"/>
  <c r="BH634" i="27"/>
  <c r="BL634" i="27" s="1"/>
  <c r="U711" i="27"/>
  <c r="V568" i="27"/>
  <c r="AJ568" i="27" s="1"/>
  <c r="BH425" i="27"/>
  <c r="BL425" i="27" s="1"/>
  <c r="AK423" i="27"/>
  <c r="AK436" i="27"/>
  <c r="BH687" i="27"/>
  <c r="BL687" i="27" s="1"/>
  <c r="U455" i="27"/>
  <c r="AK290" i="27"/>
  <c r="U659" i="27"/>
  <c r="AG659" i="27" s="1"/>
  <c r="U454" i="27"/>
  <c r="BI438" i="27"/>
  <c r="BM438" i="27" s="1"/>
  <c r="V581" i="27"/>
  <c r="BI451" i="27"/>
  <c r="BM451" i="27" s="1"/>
  <c r="BI698" i="27"/>
  <c r="V27" i="27"/>
  <c r="BI699" i="27"/>
  <c r="U422" i="27"/>
  <c r="AL452" i="27"/>
  <c r="AL425" i="27"/>
  <c r="U688" i="27"/>
  <c r="AK611" i="27"/>
  <c r="AK462" i="27"/>
  <c r="V450" i="27"/>
  <c r="AJ450" i="27" s="1"/>
  <c r="U442" i="27"/>
  <c r="U456" i="27"/>
  <c r="AL321" i="27"/>
  <c r="AK596" i="27"/>
  <c r="BI21" i="27"/>
  <c r="BM21" i="27" s="1"/>
  <c r="V71" i="27"/>
  <c r="AJ71" i="27" s="1"/>
  <c r="AL163" i="27"/>
  <c r="BI642" i="27"/>
  <c r="V166" i="27"/>
  <c r="AJ166" i="27" s="1"/>
  <c r="V218" i="27"/>
  <c r="AL234" i="27"/>
  <c r="BI681" i="27"/>
  <c r="BM681" i="27" s="1"/>
  <c r="AL375" i="27"/>
  <c r="BI253" i="27"/>
  <c r="BM253" i="27" s="1"/>
  <c r="AL292" i="27"/>
  <c r="V14" i="27"/>
  <c r="V122" i="27"/>
  <c r="AJ122" i="27" s="1"/>
  <c r="BI389" i="27"/>
  <c r="BM389" i="27" s="1"/>
  <c r="AL677" i="27"/>
  <c r="BI683" i="27"/>
  <c r="U639" i="27"/>
  <c r="BH586" i="27"/>
  <c r="BL586" i="27" s="1"/>
  <c r="BH646" i="27"/>
  <c r="BL646" i="27" s="1"/>
  <c r="BH668" i="27"/>
  <c r="BL668" i="27" s="1"/>
  <c r="AK612" i="27"/>
  <c r="U677" i="27"/>
  <c r="U379" i="27"/>
  <c r="AL324" i="27"/>
  <c r="AL464" i="27"/>
  <c r="V64" i="27"/>
  <c r="AJ64" i="27" s="1"/>
  <c r="AL108" i="27"/>
  <c r="AL146" i="27"/>
  <c r="AL184" i="27"/>
  <c r="BI38" i="27"/>
  <c r="V583" i="27"/>
  <c r="AJ583" i="27" s="1"/>
  <c r="AL116" i="27"/>
  <c r="AL148" i="27"/>
  <c r="AL553" i="27"/>
  <c r="BI630" i="27"/>
  <c r="BM630" i="27" s="1"/>
  <c r="AL215" i="27"/>
  <c r="AL274" i="27"/>
  <c r="AL301" i="27"/>
  <c r="V515" i="27"/>
  <c r="BI52" i="27"/>
  <c r="AL276" i="27"/>
  <c r="V333" i="27"/>
  <c r="AJ333" i="27" s="1"/>
  <c r="V379" i="27"/>
  <c r="BI84" i="27"/>
  <c r="AL125" i="27"/>
  <c r="BI590" i="27"/>
  <c r="AL165" i="27"/>
  <c r="BI197" i="27"/>
  <c r="BM197" i="27" s="1"/>
  <c r="BI235" i="27"/>
  <c r="AL422" i="27"/>
  <c r="BI678" i="27"/>
  <c r="BM678" i="27" s="1"/>
  <c r="V322" i="27"/>
  <c r="AJ322" i="27" s="1"/>
  <c r="BH497" i="27"/>
  <c r="BL497" i="27" s="1"/>
  <c r="U147" i="27"/>
  <c r="AK202" i="27"/>
  <c r="BH543" i="27"/>
  <c r="BL543" i="27" s="1"/>
  <c r="BH489" i="27"/>
  <c r="BL489" i="27" s="1"/>
  <c r="AK186" i="27"/>
  <c r="BH237" i="27"/>
  <c r="BL237" i="27" s="1"/>
  <c r="BH361" i="27"/>
  <c r="BL361" i="27" s="1"/>
  <c r="AK404" i="27"/>
  <c r="AK231" i="27"/>
  <c r="U230" i="27"/>
  <c r="U257" i="27"/>
  <c r="AK352" i="27"/>
  <c r="BH412" i="27"/>
  <c r="BL412" i="27" s="1"/>
  <c r="AK538" i="27"/>
  <c r="BH26" i="27"/>
  <c r="BL26" i="27" s="1"/>
  <c r="BH521" i="27"/>
  <c r="BL521" i="27" s="1"/>
  <c r="U647" i="27"/>
  <c r="AK536" i="27"/>
  <c r="U351" i="27"/>
  <c r="U628" i="27"/>
  <c r="AK394" i="27"/>
  <c r="U23" i="27"/>
  <c r="AK432" i="27"/>
  <c r="BH696" i="27"/>
  <c r="BL696" i="27" s="1"/>
  <c r="V34" i="27"/>
  <c r="AL439" i="27"/>
  <c r="BI453" i="27"/>
  <c r="V700" i="27"/>
  <c r="AJ700" i="27" s="1"/>
  <c r="AN700" i="27" s="1"/>
  <c r="V436" i="27"/>
  <c r="V445" i="27"/>
  <c r="AJ445" i="27" s="1"/>
  <c r="AL455" i="27"/>
  <c r="AL623" i="27"/>
  <c r="U446" i="27"/>
  <c r="BH457" i="27"/>
  <c r="BL457" i="27" s="1"/>
  <c r="AK429" i="27"/>
  <c r="V520" i="27"/>
  <c r="AJ520" i="27" s="1"/>
  <c r="AL278" i="27"/>
  <c r="U676" i="27"/>
  <c r="V716" i="27"/>
  <c r="AJ716" i="27" s="1"/>
  <c r="AK564" i="27"/>
  <c r="AL51" i="27"/>
  <c r="BI103" i="27"/>
  <c r="AL669" i="27"/>
  <c r="V37" i="27"/>
  <c r="V114" i="27"/>
  <c r="AJ114" i="27" s="1"/>
  <c r="V157" i="27"/>
  <c r="AJ157" i="27" s="1"/>
  <c r="V562" i="27"/>
  <c r="AJ562" i="27" s="1"/>
  <c r="BI224" i="27"/>
  <c r="V331" i="27"/>
  <c r="AJ331" i="27" s="1"/>
  <c r="V357" i="27"/>
  <c r="AJ357" i="27" s="1"/>
  <c r="BI396" i="27"/>
  <c r="V280" i="27"/>
  <c r="AJ280" i="27" s="1"/>
  <c r="AL320" i="27"/>
  <c r="BI384" i="27"/>
  <c r="V80" i="27"/>
  <c r="V550" i="27"/>
  <c r="AJ550" i="27" s="1"/>
  <c r="BI189" i="27"/>
  <c r="BM189" i="27" s="1"/>
  <c r="AL231" i="27"/>
  <c r="BI654" i="27"/>
  <c r="BM654" i="27" s="1"/>
  <c r="V378" i="27"/>
  <c r="AJ378" i="27" s="1"/>
  <c r="V304" i="27"/>
  <c r="AJ304" i="27" s="1"/>
  <c r="AK47" i="27"/>
  <c r="AK94" i="27"/>
  <c r="BH645" i="27"/>
  <c r="BL645" i="27" s="1"/>
  <c r="AK135" i="27"/>
  <c r="AK166" i="27"/>
  <c r="AK544" i="27"/>
  <c r="AK163" i="27"/>
  <c r="AK208" i="27"/>
  <c r="BH284" i="27"/>
  <c r="BL284" i="27" s="1"/>
  <c r="BH467" i="27"/>
  <c r="BL467" i="27" s="1"/>
  <c r="U378" i="27"/>
  <c r="U243" i="27"/>
  <c r="U629" i="27"/>
  <c r="BI637" i="27"/>
  <c r="AL89" i="27"/>
  <c r="AL7" i="27"/>
  <c r="AL476" i="27"/>
  <c r="BI659" i="27"/>
  <c r="BM659" i="27" s="1"/>
  <c r="V67" i="27"/>
  <c r="AJ67" i="27" s="1"/>
  <c r="V90" i="27"/>
  <c r="AJ90" i="27" s="1"/>
  <c r="AL586" i="27"/>
  <c r="V167" i="27"/>
  <c r="BI239" i="27"/>
  <c r="BM239" i="27" s="1"/>
  <c r="AL227" i="27"/>
  <c r="V245" i="27"/>
  <c r="AJ245" i="27" s="1"/>
  <c r="V607" i="27"/>
  <c r="AJ607" i="27" s="1"/>
  <c r="BI622" i="27"/>
  <c r="BM622" i="27" s="1"/>
  <c r="V380" i="27"/>
  <c r="AJ380" i="27" s="1"/>
  <c r="BI561" i="27"/>
  <c r="BI474" i="27"/>
  <c r="BI256" i="27"/>
  <c r="BM256" i="27" s="1"/>
  <c r="BI285" i="27"/>
  <c r="BI556" i="27"/>
  <c r="BM556" i="27" s="1"/>
  <c r="BI365" i="27"/>
  <c r="BM365" i="27" s="1"/>
  <c r="AL16" i="27"/>
  <c r="V484" i="27"/>
  <c r="AJ484" i="27" s="1"/>
  <c r="AL212" i="27"/>
  <c r="AL244" i="27"/>
  <c r="BI513" i="27"/>
  <c r="AL360" i="27"/>
  <c r="BI262" i="27"/>
  <c r="AL305" i="27"/>
  <c r="V349" i="27"/>
  <c r="AK31" i="27"/>
  <c r="AK97" i="27"/>
  <c r="BH137" i="27"/>
  <c r="BL137" i="27" s="1"/>
  <c r="BH587" i="27"/>
  <c r="BL587" i="27" s="1"/>
  <c r="AK670" i="27"/>
  <c r="BH590" i="27"/>
  <c r="BL590" i="27" s="1"/>
  <c r="AK242" i="27"/>
  <c r="AK500" i="27"/>
  <c r="BH270" i="27"/>
  <c r="BL270" i="27" s="1"/>
  <c r="BH295" i="27"/>
  <c r="BL295" i="27" s="1"/>
  <c r="AK513" i="27"/>
  <c r="U392" i="27"/>
  <c r="BH246" i="27"/>
  <c r="BL246" i="27" s="1"/>
  <c r="AK554" i="27"/>
  <c r="BH310" i="27"/>
  <c r="BL310" i="27" s="1"/>
  <c r="U653" i="27"/>
  <c r="U686" i="27"/>
  <c r="AK382" i="27"/>
  <c r="U517" i="27"/>
  <c r="U300" i="27"/>
  <c r="U348" i="27"/>
  <c r="BH474" i="27"/>
  <c r="BL474" i="27" s="1"/>
  <c r="BH62" i="27"/>
  <c r="BL62" i="27" s="1"/>
  <c r="U298" i="27"/>
  <c r="BI545" i="27"/>
  <c r="AK15" i="27"/>
  <c r="BH697" i="27"/>
  <c r="BL697" i="27" s="1"/>
  <c r="U661" i="27"/>
  <c r="AK101" i="27"/>
  <c r="U381" i="27"/>
  <c r="BH415" i="27"/>
  <c r="BL415" i="27" s="1"/>
  <c r="BH156" i="27"/>
  <c r="BL156" i="27" s="1"/>
  <c r="AK566" i="27"/>
  <c r="U51" i="27"/>
  <c r="V666" i="27"/>
  <c r="AJ666" i="27" s="1"/>
  <c r="AL176" i="27"/>
  <c r="AL529" i="27"/>
  <c r="AL237" i="27"/>
  <c r="V275" i="27"/>
  <c r="AJ275" i="27" s="1"/>
  <c r="AL309" i="27"/>
  <c r="BI334" i="27"/>
  <c r="BM334" i="27" s="1"/>
  <c r="BI354" i="27"/>
  <c r="BM354" i="27" s="1"/>
  <c r="V401" i="27"/>
  <c r="AJ401" i="27" s="1"/>
  <c r="AL110" i="27"/>
  <c r="AL151" i="27"/>
  <c r="AL369" i="27"/>
  <c r="AL383" i="27"/>
  <c r="U85" i="27"/>
  <c r="BH125" i="27"/>
  <c r="BL125" i="27" s="1"/>
  <c r="BH597" i="27"/>
  <c r="BL597" i="27" s="1"/>
  <c r="U84" i="27"/>
  <c r="AK117" i="27"/>
  <c r="U110" i="27"/>
  <c r="BH616" i="27"/>
  <c r="BL616" i="27" s="1"/>
  <c r="V649" i="27"/>
  <c r="V533" i="27"/>
  <c r="AJ533" i="27" s="1"/>
  <c r="V656" i="27"/>
  <c r="AJ656" i="27" s="1"/>
  <c r="V620" i="27"/>
  <c r="AJ620" i="27" s="1"/>
  <c r="BH600" i="27"/>
  <c r="BL600" i="27" s="1"/>
  <c r="U551" i="27"/>
  <c r="U469" i="27"/>
  <c r="U706" i="27"/>
  <c r="U424" i="27"/>
  <c r="BH603" i="27"/>
  <c r="BL603" i="27" s="1"/>
  <c r="AK447" i="27"/>
  <c r="U459" i="27"/>
  <c r="BH598" i="27"/>
  <c r="BL598" i="27" s="1"/>
  <c r="BH695" i="27"/>
  <c r="BL695" i="27" s="1"/>
  <c r="BH445" i="27"/>
  <c r="BL445" i="27" s="1"/>
  <c r="AL639" i="27"/>
  <c r="AL596" i="27"/>
  <c r="AL419" i="27"/>
  <c r="AK110" i="27"/>
  <c r="AK483" i="27"/>
  <c r="AK679" i="27"/>
  <c r="V658" i="27"/>
  <c r="AJ658" i="27" s="1"/>
  <c r="AN658" i="27" s="1"/>
  <c r="V78" i="27"/>
  <c r="AJ78" i="27" s="1"/>
  <c r="AL92" i="27"/>
  <c r="BI159" i="27"/>
  <c r="BI175" i="27"/>
  <c r="BI551" i="27"/>
  <c r="BI10" i="27"/>
  <c r="BM10" i="27" s="1"/>
  <c r="V19" i="27"/>
  <c r="AL25" i="27"/>
  <c r="AL477" i="27"/>
  <c r="BI40" i="27"/>
  <c r="BI663" i="27"/>
  <c r="BM663" i="27" s="1"/>
  <c r="V83" i="27"/>
  <c r="AJ83" i="27" s="1"/>
  <c r="AL106" i="27"/>
  <c r="BI119" i="27"/>
  <c r="BM119" i="27" s="1"/>
  <c r="BI588" i="27"/>
  <c r="BM588" i="27" s="1"/>
  <c r="V158" i="27"/>
  <c r="AJ158" i="27" s="1"/>
  <c r="BI493" i="27"/>
  <c r="V202" i="27"/>
  <c r="AJ202" i="27" s="1"/>
  <c r="AL220" i="27"/>
  <c r="BI674" i="27"/>
  <c r="BM674" i="27" s="1"/>
  <c r="AL420" i="27"/>
  <c r="BI499" i="27"/>
  <c r="V500" i="27"/>
  <c r="AL502" i="27"/>
  <c r="BI247" i="27"/>
  <c r="BM247" i="27" s="1"/>
  <c r="AL264" i="27"/>
  <c r="BI675" i="27"/>
  <c r="BM675" i="27" s="1"/>
  <c r="BI282" i="27"/>
  <c r="AL571" i="27"/>
  <c r="BI555" i="27"/>
  <c r="AL510" i="27"/>
  <c r="BI338" i="27"/>
  <c r="BM338" i="27" s="1"/>
  <c r="V572" i="27"/>
  <c r="AJ572" i="27" s="1"/>
  <c r="BI355" i="27"/>
  <c r="BM355" i="27" s="1"/>
  <c r="BI633" i="27"/>
  <c r="BM633" i="27" s="1"/>
  <c r="BI18" i="27"/>
  <c r="V544" i="27"/>
  <c r="AJ544" i="27" s="1"/>
  <c r="V261" i="27"/>
  <c r="AJ261" i="27" s="1"/>
  <c r="AL283" i="27"/>
  <c r="AL296" i="27"/>
  <c r="AL316" i="27"/>
  <c r="AL328" i="27"/>
  <c r="BI370" i="27"/>
  <c r="AL382" i="27"/>
  <c r="AL5" i="27"/>
  <c r="AL20" i="27"/>
  <c r="V664" i="27"/>
  <c r="AJ664" i="27" s="1"/>
  <c r="BI91" i="27"/>
  <c r="AL104" i="27"/>
  <c r="AL127" i="27"/>
  <c r="BI136" i="27"/>
  <c r="BI160" i="27"/>
  <c r="BM160" i="27" s="1"/>
  <c r="V170" i="27"/>
  <c r="BI183" i="27"/>
  <c r="BM183" i="27" s="1"/>
  <c r="BI203" i="27"/>
  <c r="BM203" i="27" s="1"/>
  <c r="V213" i="27"/>
  <c r="AJ213" i="27" s="1"/>
  <c r="V672" i="27"/>
  <c r="AJ672" i="27" s="1"/>
  <c r="AN672" i="27" s="1"/>
  <c r="BI238" i="27"/>
  <c r="BM238" i="27" s="1"/>
  <c r="BI627" i="27"/>
  <c r="BM627" i="27" s="1"/>
  <c r="V397" i="27"/>
  <c r="AJ397" i="27" s="1"/>
  <c r="BI336" i="27"/>
  <c r="V684" i="27"/>
  <c r="AJ684" i="27" s="1"/>
  <c r="AN684" i="27" s="1"/>
  <c r="AL367" i="27"/>
  <c r="AL390" i="27"/>
  <c r="AL272" i="27"/>
  <c r="AL287" i="27"/>
  <c r="BI297" i="27"/>
  <c r="V511" i="27"/>
  <c r="AJ511" i="27" s="1"/>
  <c r="V361" i="27"/>
  <c r="AJ361" i="27" s="1"/>
  <c r="AK5" i="27"/>
  <c r="BH17" i="27"/>
  <c r="BL17" i="27" s="1"/>
  <c r="AK33" i="27"/>
  <c r="U479" i="27"/>
  <c r="AK75" i="27"/>
  <c r="BH549" i="27"/>
  <c r="BL549" i="27" s="1"/>
  <c r="AK152" i="27"/>
  <c r="U529" i="27"/>
  <c r="AK226" i="27"/>
  <c r="U214" i="27"/>
  <c r="U155" i="27"/>
  <c r="AK162" i="27"/>
  <c r="AK222" i="27"/>
  <c r="BH90" i="27"/>
  <c r="BL90" i="27" s="1"/>
  <c r="U585" i="27"/>
  <c r="AK136" i="27"/>
  <c r="AK146" i="27"/>
  <c r="AK159" i="27"/>
  <c r="U599" i="27"/>
  <c r="BH531" i="27"/>
  <c r="BL531" i="27" s="1"/>
  <c r="AK494" i="27"/>
  <c r="AK498" i="27"/>
  <c r="BH233" i="27"/>
  <c r="BL233" i="27" s="1"/>
  <c r="BH244" i="27"/>
  <c r="BL244" i="27" s="1"/>
  <c r="U262" i="27"/>
  <c r="U673" i="27"/>
  <c r="AK245" i="27"/>
  <c r="U265" i="27"/>
  <c r="BH684" i="27"/>
  <c r="BL684" i="27" s="1"/>
  <c r="BH396" i="27"/>
  <c r="BL396" i="27" s="1"/>
  <c r="U656" i="27"/>
  <c r="AK234" i="27"/>
  <c r="AK248" i="27"/>
  <c r="AK263" i="27"/>
  <c r="U271" i="27"/>
  <c r="AK652" i="27"/>
  <c r="BH235" i="27"/>
  <c r="BL235" i="27" s="1"/>
  <c r="BH258" i="27"/>
  <c r="BL258" i="27" s="1"/>
  <c r="U279" i="27"/>
  <c r="U282" i="27"/>
  <c r="U316" i="27"/>
  <c r="AK325" i="27"/>
  <c r="AK537" i="27"/>
  <c r="U343" i="27"/>
  <c r="AK362" i="27"/>
  <c r="AK373" i="27"/>
  <c r="U560" i="27"/>
  <c r="U515" i="27"/>
  <c r="AK540" i="27"/>
  <c r="AK414" i="27"/>
  <c r="AK324" i="27"/>
  <c r="BH330" i="27"/>
  <c r="BL330" i="27" s="1"/>
  <c r="U572" i="27"/>
  <c r="AK471" i="27"/>
  <c r="AK464" i="27"/>
  <c r="BH18" i="27"/>
  <c r="BL18" i="27" s="1"/>
  <c r="BH27" i="27"/>
  <c r="BL27" i="27" s="1"/>
  <c r="AK65" i="27"/>
  <c r="BH522" i="27"/>
  <c r="BL522" i="27" s="1"/>
  <c r="U547" i="27"/>
  <c r="U181" i="27"/>
  <c r="BH194" i="27"/>
  <c r="BL194" i="27" s="1"/>
  <c r="BH301" i="27"/>
  <c r="BL301" i="27" s="1"/>
  <c r="AK508" i="27"/>
  <c r="U624" i="27"/>
  <c r="U336" i="27"/>
  <c r="U356" i="27"/>
  <c r="AK374" i="27"/>
  <c r="V63" i="27"/>
  <c r="AJ63" i="27" s="1"/>
  <c r="U7" i="27"/>
  <c r="U19" i="27"/>
  <c r="BH400" i="27"/>
  <c r="BL400" i="27" s="1"/>
  <c r="U409" i="27"/>
  <c r="AK30" i="27"/>
  <c r="AK61" i="27"/>
  <c r="AK368" i="27"/>
  <c r="AK383" i="27"/>
  <c r="AK539" i="27"/>
  <c r="AK402" i="27"/>
  <c r="AK408" i="27"/>
  <c r="U417" i="27"/>
  <c r="AK133" i="27"/>
  <c r="U143" i="27"/>
  <c r="AK164" i="27"/>
  <c r="AK185" i="27"/>
  <c r="BH28" i="27"/>
  <c r="BL28" i="27" s="1"/>
  <c r="BH637" i="27"/>
  <c r="BL637" i="27" s="1"/>
  <c r="U569" i="27"/>
  <c r="V482" i="27"/>
  <c r="BI124" i="27"/>
  <c r="AL182" i="27"/>
  <c r="V194" i="27"/>
  <c r="AJ194" i="27" s="1"/>
  <c r="V210" i="27"/>
  <c r="AJ210" i="27" s="1"/>
  <c r="AL219" i="27"/>
  <c r="V241" i="27"/>
  <c r="AJ241" i="27" s="1"/>
  <c r="AL260" i="27"/>
  <c r="BI289" i="27"/>
  <c r="BM289" i="27" s="1"/>
  <c r="AL299" i="27"/>
  <c r="AL311" i="27"/>
  <c r="AL323" i="27"/>
  <c r="V335" i="27"/>
  <c r="AJ335" i="27" s="1"/>
  <c r="V344" i="27"/>
  <c r="BI359" i="27"/>
  <c r="BM359" i="27" s="1"/>
  <c r="AL405" i="27"/>
  <c r="AL96" i="27"/>
  <c r="V113" i="27"/>
  <c r="AL144" i="27"/>
  <c r="V490" i="27"/>
  <c r="AJ490" i="27" s="1"/>
  <c r="BI558" i="27"/>
  <c r="BM558" i="27" s="1"/>
  <c r="BI385" i="27"/>
  <c r="BM385" i="27" s="1"/>
  <c r="U69" i="27"/>
  <c r="AK89" i="27"/>
  <c r="BH108" i="27"/>
  <c r="BL108" i="27" s="1"/>
  <c r="AL225" i="27"/>
  <c r="U520" i="27"/>
  <c r="AK605" i="27"/>
  <c r="U689" i="27"/>
  <c r="BH91" i="27"/>
  <c r="BL91" i="27" s="1"/>
  <c r="BH707" i="27"/>
  <c r="BL707" i="27" s="1"/>
  <c r="BH674" i="27"/>
  <c r="BL674" i="27" s="1"/>
  <c r="AK100" i="27"/>
  <c r="BH122" i="27"/>
  <c r="BL122" i="27" s="1"/>
  <c r="BH625" i="27"/>
  <c r="BL625" i="27" s="1"/>
  <c r="BH111" i="27"/>
  <c r="BL111" i="27" s="1"/>
  <c r="BH705" i="27"/>
  <c r="BL705" i="27" s="1"/>
  <c r="BI653" i="27"/>
  <c r="V621" i="27"/>
  <c r="BI618" i="27"/>
  <c r="BI657" i="27"/>
  <c r="BM657" i="27" s="1"/>
  <c r="BI488" i="27"/>
  <c r="BM488" i="27" s="1"/>
  <c r="U631" i="27"/>
  <c r="BH606" i="27"/>
  <c r="BL606" i="27" s="1"/>
  <c r="U589" i="27"/>
  <c r="U618" i="27"/>
  <c r="V600" i="27"/>
  <c r="BI625" i="27"/>
  <c r="V524" i="27"/>
  <c r="V530" i="27"/>
  <c r="AJ530" i="27" s="1"/>
  <c r="AK440" i="27"/>
  <c r="AK428" i="27"/>
  <c r="AK430" i="27"/>
  <c r="U57" i="27"/>
  <c r="BI431" i="27"/>
  <c r="BI597" i="27"/>
  <c r="BI440" i="27"/>
  <c r="BI428" i="27"/>
  <c r="BI565" i="27"/>
  <c r="BM565" i="27" s="1"/>
  <c r="BI457" i="27"/>
  <c r="BM457" i="27" s="1"/>
  <c r="V58" i="27"/>
  <c r="AJ58" i="27" s="1"/>
  <c r="BI462" i="27"/>
  <c r="BM462" i="27" s="1"/>
  <c r="AL441" i="27"/>
  <c r="AL447" i="27"/>
  <c r="BI456" i="27"/>
  <c r="BM456" i="27" s="1"/>
  <c r="AK58" i="27"/>
  <c r="U609" i="27"/>
  <c r="U458" i="27"/>
  <c r="AK581" i="27"/>
  <c r="BI610" i="27"/>
  <c r="V617" i="27"/>
  <c r="U690" i="27"/>
  <c r="BH427" i="27"/>
  <c r="BL427" i="27" s="1"/>
  <c r="BH700" i="27"/>
  <c r="BL700" i="27" s="1"/>
  <c r="V613" i="27"/>
  <c r="BI427" i="27"/>
  <c r="BI690" i="27"/>
  <c r="AL640" i="27"/>
  <c r="AK14" i="27"/>
  <c r="AL62" i="27"/>
  <c r="BI123" i="27"/>
  <c r="BM123" i="27" s="1"/>
  <c r="BI100" i="27"/>
  <c r="BM100" i="27" s="1"/>
  <c r="AL135" i="27"/>
  <c r="AL273" i="27"/>
  <c r="BI310" i="27"/>
  <c r="BI689" i="27"/>
  <c r="BM689" i="27" s="1"/>
  <c r="BI679" i="27"/>
  <c r="AL377" i="27"/>
  <c r="V638" i="27"/>
  <c r="AJ638" i="27" s="1"/>
  <c r="V109" i="27"/>
  <c r="AJ109" i="27" s="1"/>
  <c r="V162" i="27"/>
  <c r="AJ162" i="27" s="1"/>
  <c r="V196" i="27"/>
  <c r="AJ196" i="27" s="1"/>
  <c r="BI243" i="27"/>
  <c r="BM243" i="27" s="1"/>
  <c r="BI626" i="27"/>
  <c r="BM626" i="27" s="1"/>
  <c r="AK37" i="27"/>
  <c r="AK548" i="27"/>
  <c r="AK180" i="27"/>
  <c r="AK74" i="27"/>
  <c r="BH213" i="27"/>
  <c r="BL213" i="27" s="1"/>
  <c r="BH269" i="27"/>
  <c r="BL269" i="27" s="1"/>
  <c r="BH614" i="27"/>
  <c r="BL614" i="27" s="1"/>
  <c r="U350" i="27"/>
  <c r="AK472" i="27"/>
  <c r="U267" i="27"/>
  <c r="U514" i="27"/>
  <c r="AL23" i="27"/>
  <c r="BI154" i="27"/>
  <c r="BM154" i="27" s="1"/>
  <c r="V102" i="27"/>
  <c r="V486" i="27"/>
  <c r="AJ486" i="27" s="1"/>
  <c r="BI489" i="27"/>
  <c r="AL180" i="27"/>
  <c r="BI498" i="27"/>
  <c r="V204" i="27"/>
  <c r="AJ204" i="27" s="1"/>
  <c r="AL501" i="27"/>
  <c r="BI535" i="27"/>
  <c r="BM535" i="27" s="1"/>
  <c r="AL538" i="27"/>
  <c r="AL358" i="27"/>
  <c r="BI404" i="27"/>
  <c r="V39" i="27"/>
  <c r="BI348" i="27"/>
  <c r="AL101" i="27"/>
  <c r="AL156" i="27"/>
  <c r="AL391" i="27"/>
  <c r="V616" i="27"/>
  <c r="V682" i="27"/>
  <c r="AJ682" i="27" s="1"/>
  <c r="U158" i="27"/>
  <c r="U568" i="27"/>
  <c r="AK486" i="27"/>
  <c r="BH161" i="27"/>
  <c r="BL161" i="27" s="1"/>
  <c r="BH499" i="27"/>
  <c r="BL499" i="27" s="1"/>
  <c r="AK545" i="27"/>
  <c r="AK484" i="27"/>
  <c r="U144" i="27"/>
  <c r="BH274" i="27"/>
  <c r="BL274" i="27" s="1"/>
  <c r="U264" i="27"/>
  <c r="AK285" i="27"/>
  <c r="BH313" i="27"/>
  <c r="BL313" i="27" s="1"/>
  <c r="U339" i="27"/>
  <c r="U380" i="27"/>
  <c r="AK418" i="27"/>
  <c r="BH651" i="27"/>
  <c r="BL651" i="27" s="1"/>
  <c r="BH341" i="27"/>
  <c r="BL341" i="27" s="1"/>
  <c r="AK369" i="27"/>
  <c r="AK534" i="27"/>
  <c r="U511" i="27"/>
  <c r="AK6" i="27"/>
  <c r="AK523" i="27"/>
  <c r="BH190" i="27"/>
  <c r="BL190" i="27" s="1"/>
  <c r="U329" i="27"/>
  <c r="AK370" i="27"/>
  <c r="BI73" i="27"/>
  <c r="BM73" i="27" s="1"/>
  <c r="BH632" i="27"/>
  <c r="BL632" i="27" s="1"/>
  <c r="AK358" i="27"/>
  <c r="AK390" i="27"/>
  <c r="U407" i="27"/>
  <c r="BH139" i="27"/>
  <c r="BL139" i="27" s="1"/>
  <c r="AK179" i="27"/>
  <c r="BI121" i="27"/>
  <c r="AL582" i="27"/>
  <c r="V217" i="27"/>
  <c r="AJ217" i="27" s="1"/>
  <c r="BI255" i="27"/>
  <c r="BM255" i="27" s="1"/>
  <c r="V295" i="27"/>
  <c r="AJ295" i="27" s="1"/>
  <c r="V319" i="27"/>
  <c r="AJ319" i="27" s="1"/>
  <c r="BI343" i="27"/>
  <c r="AL133" i="27"/>
  <c r="V286" i="27"/>
  <c r="AJ286" i="27" s="1"/>
  <c r="AK103" i="27"/>
  <c r="U582" i="27"/>
  <c r="U561" i="27"/>
  <c r="BH92" i="27"/>
  <c r="BL92" i="27" s="1"/>
  <c r="BH621" i="27"/>
  <c r="BL621" i="27" s="1"/>
  <c r="U660" i="27"/>
  <c r="BH574" i="27"/>
  <c r="BL574" i="27" s="1"/>
  <c r="V619" i="27"/>
  <c r="AJ619" i="27" s="1"/>
  <c r="BI585" i="27"/>
  <c r="V395" i="27"/>
  <c r="AJ395" i="27" s="1"/>
  <c r="AL507" i="27"/>
  <c r="AL412" i="27"/>
  <c r="AL418" i="27"/>
  <c r="AL17" i="27"/>
  <c r="AL29" i="27"/>
  <c r="V660" i="27"/>
  <c r="AJ660" i="27" s="1"/>
  <c r="AL521" i="27"/>
  <c r="V549" i="27"/>
  <c r="AJ549" i="27" s="1"/>
  <c r="AN549" i="27" s="1"/>
  <c r="AL118" i="27"/>
  <c r="V668" i="27"/>
  <c r="AJ668" i="27" s="1"/>
  <c r="AN668" i="27" s="1"/>
  <c r="V646" i="27"/>
  <c r="AJ646" i="27" s="1"/>
  <c r="V177" i="27"/>
  <c r="V492" i="27"/>
  <c r="AJ492" i="27" s="1"/>
  <c r="BI598" i="27"/>
  <c r="BM598" i="27" s="1"/>
  <c r="BI12" i="27"/>
  <c r="BM12" i="27" s="1"/>
  <c r="AL22" i="27"/>
  <c r="V61" i="27"/>
  <c r="AJ61" i="27" s="1"/>
  <c r="BI580" i="27"/>
  <c r="BM580" i="27" s="1"/>
  <c r="BI85" i="27"/>
  <c r="AL97" i="27"/>
  <c r="V111" i="27"/>
  <c r="AJ111" i="27" s="1"/>
  <c r="AL143" i="27"/>
  <c r="AL153" i="27"/>
  <c r="AL164" i="27"/>
  <c r="AL169" i="27"/>
  <c r="AL671" i="27"/>
  <c r="BI233" i="27"/>
  <c r="AL554" i="27"/>
  <c r="AL403" i="27"/>
  <c r="BI222" i="27"/>
  <c r="AL673" i="27"/>
  <c r="AL236" i="27"/>
  <c r="AL251" i="27"/>
  <c r="AL265" i="27"/>
  <c r="AL652" i="27"/>
  <c r="AL308" i="27"/>
  <c r="AL317" i="27"/>
  <c r="AL347" i="27"/>
  <c r="AL371" i="27"/>
  <c r="AL473" i="27"/>
  <c r="BI9" i="27"/>
  <c r="BM9" i="27" s="1"/>
  <c r="V250" i="27"/>
  <c r="BI268" i="27"/>
  <c r="BI505" i="27"/>
  <c r="BM505" i="27" s="1"/>
  <c r="AL284" i="27"/>
  <c r="AL534" i="27"/>
  <c r="BI300" i="27"/>
  <c r="BI508" i="27"/>
  <c r="BI557" i="27"/>
  <c r="BI345" i="27"/>
  <c r="BM345" i="27" s="1"/>
  <c r="AL356" i="27"/>
  <c r="AL374" i="27"/>
  <c r="V577" i="27"/>
  <c r="AL479" i="27"/>
  <c r="AL70" i="27"/>
  <c r="AL79" i="27"/>
  <c r="BI95" i="27"/>
  <c r="BM95" i="27" s="1"/>
  <c r="BI107" i="27"/>
  <c r="BM107" i="27" s="1"/>
  <c r="BI120" i="27"/>
  <c r="BM120" i="27" s="1"/>
  <c r="V487" i="27"/>
  <c r="AJ487" i="27" s="1"/>
  <c r="AL161" i="27"/>
  <c r="V186" i="27"/>
  <c r="AJ186" i="27" s="1"/>
  <c r="BI195" i="27"/>
  <c r="BM195" i="27" s="1"/>
  <c r="BI208" i="27"/>
  <c r="BM208" i="27" s="1"/>
  <c r="AL228" i="27"/>
  <c r="AL242" i="27"/>
  <c r="V386" i="27"/>
  <c r="AJ386" i="27" s="1"/>
  <c r="V512" i="27"/>
  <c r="AJ512" i="27" s="1"/>
  <c r="BI471" i="27"/>
  <c r="V372" i="27"/>
  <c r="AJ372" i="27" s="1"/>
  <c r="AL257" i="27"/>
  <c r="V676" i="27"/>
  <c r="AJ676" i="27" s="1"/>
  <c r="AN676" i="27" s="1"/>
  <c r="AL288" i="27"/>
  <c r="BI302" i="27"/>
  <c r="AL313" i="27"/>
  <c r="AK9" i="27"/>
  <c r="BH36" i="27"/>
  <c r="BL36" i="27" s="1"/>
  <c r="U638" i="27"/>
  <c r="BH666" i="27"/>
  <c r="BL666" i="27" s="1"/>
  <c r="BH104" i="27"/>
  <c r="BL104" i="27" s="1"/>
  <c r="AK116" i="27"/>
  <c r="U153" i="27"/>
  <c r="AK168" i="27"/>
  <c r="AK178" i="27"/>
  <c r="AK220" i="27"/>
  <c r="U204" i="27"/>
  <c r="BH141" i="27"/>
  <c r="BL141" i="27" s="1"/>
  <c r="BH550" i="27"/>
  <c r="BL550" i="27" s="1"/>
  <c r="AK160" i="27"/>
  <c r="BH165" i="27"/>
  <c r="BL165" i="27" s="1"/>
  <c r="U704" i="27"/>
  <c r="AK43" i="27"/>
  <c r="AK663" i="27"/>
  <c r="U123" i="27"/>
  <c r="BH131" i="27"/>
  <c r="BL131" i="27" s="1"/>
  <c r="U593" i="27"/>
  <c r="AK212" i="27"/>
  <c r="BH223" i="27"/>
  <c r="BL223" i="27" s="1"/>
  <c r="U228" i="27"/>
  <c r="AK236" i="27"/>
  <c r="U266" i="27"/>
  <c r="U286" i="27"/>
  <c r="AK553" i="27"/>
  <c r="U247" i="27"/>
  <c r="BH650" i="27"/>
  <c r="BL650" i="27" s="1"/>
  <c r="AK281" i="27"/>
  <c r="BH613" i="27"/>
  <c r="BL613" i="27" s="1"/>
  <c r="U303" i="27"/>
  <c r="BH323" i="27"/>
  <c r="BL323" i="27" s="1"/>
  <c r="BH342" i="27"/>
  <c r="BL342" i="27" s="1"/>
  <c r="AK354" i="27"/>
  <c r="BH372" i="27"/>
  <c r="BL372" i="27" s="1"/>
  <c r="BH386" i="27"/>
  <c r="BL386" i="27" s="1"/>
  <c r="BH411" i="27"/>
  <c r="BL411" i="27" s="1"/>
  <c r="BH542" i="27"/>
  <c r="BL542" i="27" s="1"/>
  <c r="AK250" i="27"/>
  <c r="U251" i="27"/>
  <c r="U505" i="27"/>
  <c r="U289" i="27"/>
  <c r="U304" i="27"/>
  <c r="BH311" i="27"/>
  <c r="BL311" i="27" s="1"/>
  <c r="BH318" i="27"/>
  <c r="BL318" i="27" s="1"/>
  <c r="U344" i="27"/>
  <c r="AK357" i="27"/>
  <c r="U376" i="27"/>
  <c r="BH391" i="27"/>
  <c r="BL391" i="27" s="1"/>
  <c r="U406" i="27"/>
  <c r="U416" i="27"/>
  <c r="U420" i="27"/>
  <c r="AK556" i="27"/>
  <c r="U334" i="27"/>
  <c r="BH8" i="27"/>
  <c r="BL8" i="27" s="1"/>
  <c r="U576" i="27"/>
  <c r="U48" i="27"/>
  <c r="BH68" i="27"/>
  <c r="BL68" i="27" s="1"/>
  <c r="AK72" i="27"/>
  <c r="AK78" i="27"/>
  <c r="AK172" i="27"/>
  <c r="AK183" i="27"/>
  <c r="BH195" i="27"/>
  <c r="BL195" i="27" s="1"/>
  <c r="AK681" i="27"/>
  <c r="BH331" i="27"/>
  <c r="BL331" i="27" s="1"/>
  <c r="AK337" i="27"/>
  <c r="AK377" i="27"/>
  <c r="BI65" i="27"/>
  <c r="AK22" i="27"/>
  <c r="BH401" i="27"/>
  <c r="BL401" i="27" s="1"/>
  <c r="BH410" i="27"/>
  <c r="BL410" i="27" s="1"/>
  <c r="AK118" i="27"/>
  <c r="BH371" i="27"/>
  <c r="BL371" i="27" s="1"/>
  <c r="BH387" i="27"/>
  <c r="BL387" i="27" s="1"/>
  <c r="U654" i="27"/>
  <c r="U563" i="27"/>
  <c r="AK485" i="27"/>
  <c r="BH150" i="27"/>
  <c r="BL150" i="27" s="1"/>
  <c r="U187" i="27"/>
  <c r="U197" i="27"/>
  <c r="AK476" i="27"/>
  <c r="U55" i="27"/>
  <c r="U657" i="27"/>
  <c r="AL667" i="27"/>
  <c r="BI126" i="27"/>
  <c r="BM126" i="27" s="1"/>
  <c r="AL138" i="27"/>
  <c r="AL173" i="27"/>
  <c r="V185" i="27"/>
  <c r="AJ185" i="27" s="1"/>
  <c r="BI198" i="27"/>
  <c r="BM198" i="27" s="1"/>
  <c r="AL223" i="27"/>
  <c r="BI246" i="27"/>
  <c r="V267" i="27"/>
  <c r="AJ267" i="27" s="1"/>
  <c r="V303" i="27"/>
  <c r="V314" i="27"/>
  <c r="AJ314" i="27" s="1"/>
  <c r="AL509" i="27"/>
  <c r="AL337" i="27"/>
  <c r="V352" i="27"/>
  <c r="AL559" i="27"/>
  <c r="AL81" i="27"/>
  <c r="AL99" i="27"/>
  <c r="V115" i="27"/>
  <c r="AJ115" i="27" s="1"/>
  <c r="AL147" i="27"/>
  <c r="AL179" i="27"/>
  <c r="BI362" i="27"/>
  <c r="V376" i="27"/>
  <c r="AJ376" i="27" s="1"/>
  <c r="AK546" i="27"/>
  <c r="U79" i="27"/>
  <c r="BH95" i="27"/>
  <c r="BL95" i="27" s="1"/>
  <c r="U113" i="27"/>
  <c r="BI628" i="27"/>
  <c r="AK636" i="27"/>
  <c r="AK463" i="27"/>
  <c r="BH672" i="27"/>
  <c r="BL672" i="27" s="1"/>
  <c r="AK693" i="27"/>
  <c r="AK98" i="27"/>
  <c r="BH709" i="27"/>
  <c r="BL709" i="27" s="1"/>
  <c r="U87" i="27"/>
  <c r="BH102" i="27"/>
  <c r="BL102" i="27" s="1"/>
  <c r="BH120" i="27"/>
  <c r="BL120" i="27" s="1"/>
  <c r="BH519" i="27"/>
  <c r="BL519" i="27" s="1"/>
  <c r="BI263" i="27"/>
  <c r="BI469" i="27"/>
  <c r="BM469" i="27" s="1"/>
  <c r="V651" i="27"/>
  <c r="AJ651" i="27" s="1"/>
  <c r="AN651" i="27" s="1"/>
  <c r="AO651" i="27" s="1"/>
  <c r="V527" i="27"/>
  <c r="AJ527" i="27" s="1"/>
  <c r="AN527" i="27" s="1"/>
  <c r="BH608" i="27"/>
  <c r="BL608" i="27" s="1"/>
  <c r="BH565" i="27"/>
  <c r="BL565" i="27" s="1"/>
  <c r="V635" i="27"/>
  <c r="AJ635" i="27" s="1"/>
  <c r="V589" i="27"/>
  <c r="AJ589" i="27" s="1"/>
  <c r="U426" i="27"/>
  <c r="V139" i="27"/>
  <c r="AJ139" i="27" s="1"/>
  <c r="BH453" i="27"/>
  <c r="BL453" i="27" s="1"/>
  <c r="AK321" i="27"/>
  <c r="BH461" i="27"/>
  <c r="BL461" i="27" s="1"/>
  <c r="AK437" i="27"/>
  <c r="U698" i="27"/>
  <c r="U602" i="27"/>
  <c r="BH431" i="27"/>
  <c r="BL431" i="27" s="1"/>
  <c r="BI432" i="27"/>
  <c r="BM432" i="27" s="1"/>
  <c r="V437" i="27"/>
  <c r="BI444" i="27"/>
  <c r="AL701" i="27"/>
  <c r="AL458" i="27"/>
  <c r="AL435" i="27"/>
  <c r="BI443" i="27"/>
  <c r="BM443" i="27" s="1"/>
  <c r="BI702" i="27"/>
  <c r="BI504" i="27"/>
  <c r="BH682" i="27"/>
  <c r="BL682" i="27" s="1"/>
  <c r="BH452" i="27"/>
  <c r="BL452" i="27" s="1"/>
  <c r="BI446" i="27"/>
  <c r="BM446" i="27" s="1"/>
  <c r="AK439" i="27"/>
  <c r="AK610" i="27"/>
  <c r="AL707" i="27"/>
  <c r="AN707" i="27" s="1"/>
  <c r="U675" i="27"/>
  <c r="AG675" i="27" s="1"/>
  <c r="BI578" i="27"/>
  <c r="BH676" i="27"/>
  <c r="BL676" i="27" s="1"/>
  <c r="BI716" i="27"/>
  <c r="U700" i="27"/>
  <c r="BH675" i="27"/>
  <c r="BL675" i="27" s="1"/>
  <c r="BH439" i="27"/>
  <c r="BL439" i="27" s="1"/>
  <c r="U439" i="27"/>
  <c r="U452" i="27"/>
  <c r="AL427" i="27"/>
  <c r="AK650" i="27"/>
  <c r="U610" i="27"/>
  <c r="V578" i="27"/>
  <c r="AJ578" i="27" s="1"/>
  <c r="BH610" i="27"/>
  <c r="BL610" i="27" s="1"/>
  <c r="V427" i="27"/>
  <c r="AJ427" i="27" s="1"/>
  <c r="AL121" i="27"/>
  <c r="V690" i="27"/>
  <c r="AJ690" i="27" s="1"/>
  <c r="AN690" i="27" s="1"/>
  <c r="AQ690" i="27" s="1"/>
  <c r="BH456" i="27"/>
  <c r="BL456" i="27" s="1"/>
  <c r="AL194" i="27"/>
  <c r="U427" i="27"/>
  <c r="BI613" i="27"/>
  <c r="BM613" i="27" s="1"/>
  <c r="AK426" i="27"/>
  <c r="AL170" i="27"/>
  <c r="BI522" i="27"/>
  <c r="AL522" i="27"/>
  <c r="V547" i="27"/>
  <c r="AJ547" i="27" s="1"/>
  <c r="AL547" i="27"/>
  <c r="V496" i="27"/>
  <c r="AJ496" i="27" s="1"/>
  <c r="AL496" i="27"/>
  <c r="BI523" i="27"/>
  <c r="AL523" i="27"/>
  <c r="V606" i="27"/>
  <c r="AJ606" i="27" s="1"/>
  <c r="BI606" i="27"/>
  <c r="AL611" i="27"/>
  <c r="V611" i="27"/>
  <c r="AJ611" i="27" s="1"/>
  <c r="BI611" i="27"/>
  <c r="BM611" i="27" s="1"/>
  <c r="BI733" i="27"/>
  <c r="V733" i="27"/>
  <c r="AJ733" i="27" s="1"/>
  <c r="AN733" i="27" s="1"/>
  <c r="AL736" i="27"/>
  <c r="BI736" i="27"/>
  <c r="V736" i="27"/>
  <c r="AJ736" i="27" s="1"/>
  <c r="V747" i="27"/>
  <c r="AJ747" i="27" s="1"/>
  <c r="BI747" i="27"/>
  <c r="AL747" i="27"/>
  <c r="V759" i="27"/>
  <c r="BI759" i="27"/>
  <c r="V749" i="27"/>
  <c r="AJ749" i="27" s="1"/>
  <c r="AL749" i="27"/>
  <c r="BI749" i="27"/>
  <c r="V754" i="27"/>
  <c r="AJ754" i="27" s="1"/>
  <c r="AN754" i="27" s="1"/>
  <c r="BI754" i="27"/>
  <c r="AL760" i="27"/>
  <c r="BI760" i="27"/>
  <c r="V760" i="27"/>
  <c r="AJ760" i="27" s="1"/>
  <c r="AL740" i="27"/>
  <c r="BI740" i="27"/>
  <c r="V740" i="27"/>
  <c r="AJ740" i="27" s="1"/>
  <c r="BI756" i="27"/>
  <c r="V756" i="27"/>
  <c r="AJ756" i="27" s="1"/>
  <c r="AN756" i="27" s="1"/>
  <c r="AL731" i="27"/>
  <c r="V731" i="27"/>
  <c r="BI731" i="27"/>
  <c r="BI738" i="27"/>
  <c r="AL738" i="27"/>
  <c r="V738" i="27"/>
  <c r="AJ738" i="27" s="1"/>
  <c r="V591" i="27"/>
  <c r="AJ591" i="27" s="1"/>
  <c r="AL591" i="27"/>
  <c r="BI608" i="27"/>
  <c r="BM608" i="27" s="1"/>
  <c r="AL608" i="27"/>
  <c r="BI739" i="27"/>
  <c r="V739" i="27"/>
  <c r="AJ739" i="27" s="1"/>
  <c r="AL739" i="27"/>
  <c r="AL748" i="27"/>
  <c r="BI748" i="27"/>
  <c r="V748" i="27"/>
  <c r="AJ748" i="27" s="1"/>
  <c r="BI751" i="27"/>
  <c r="V751" i="27"/>
  <c r="AJ751" i="27" s="1"/>
  <c r="AL751" i="27"/>
  <c r="V761" i="27"/>
  <c r="AJ761" i="27" s="1"/>
  <c r="AN761" i="27" s="1"/>
  <c r="BI761" i="27"/>
  <c r="V750" i="27"/>
  <c r="BI750" i="27"/>
  <c r="V753" i="27"/>
  <c r="BI753" i="27"/>
  <c r="V755" i="27"/>
  <c r="AJ755" i="27" s="1"/>
  <c r="BI755" i="27"/>
  <c r="V688" i="27"/>
  <c r="AJ688" i="27" s="1"/>
  <c r="AL688" i="27"/>
  <c r="BI93" i="27"/>
  <c r="BM93" i="27" s="1"/>
  <c r="AL93" i="27"/>
  <c r="BI461" i="27"/>
  <c r="BM461" i="27" s="1"/>
  <c r="AL461" i="27"/>
  <c r="V732" i="27"/>
  <c r="AJ732" i="27" s="1"/>
  <c r="AN732" i="27" s="1"/>
  <c r="BI732" i="27"/>
  <c r="AL735" i="27"/>
  <c r="BI735" i="27"/>
  <c r="V735" i="27"/>
  <c r="AJ735" i="27" s="1"/>
  <c r="V757" i="27"/>
  <c r="AJ757" i="27" s="1"/>
  <c r="AN757" i="27" s="1"/>
  <c r="BI757" i="27"/>
  <c r="V762" i="27"/>
  <c r="BI762" i="27"/>
  <c r="AL762" i="27"/>
  <c r="AL758" i="27"/>
  <c r="V758" i="27"/>
  <c r="AJ758" i="27" s="1"/>
  <c r="BI758" i="27"/>
  <c r="BI763" i="27"/>
  <c r="V763" i="27"/>
  <c r="AJ763" i="27" s="1"/>
  <c r="AN763" i="27" s="1"/>
  <c r="BI744" i="27"/>
  <c r="V744" i="27"/>
  <c r="AJ744" i="27" s="1"/>
  <c r="AN744" i="27" s="1"/>
  <c r="V734" i="27"/>
  <c r="AJ734" i="27" s="1"/>
  <c r="AN734" i="27" s="1"/>
  <c r="BI734" i="27"/>
  <c r="BI742" i="27"/>
  <c r="V742" i="27"/>
  <c r="AJ742" i="27" s="1"/>
  <c r="AN742" i="27" s="1"/>
  <c r="BI745" i="27"/>
  <c r="AL745" i="27"/>
  <c r="V745" i="27"/>
  <c r="AJ745" i="27" s="1"/>
  <c r="BI575" i="27"/>
  <c r="AL575" i="27"/>
  <c r="V43" i="27"/>
  <c r="AL43" i="27"/>
  <c r="BI706" i="27"/>
  <c r="BM706" i="27" s="1"/>
  <c r="AL706" i="27"/>
  <c r="V594" i="27"/>
  <c r="AJ594" i="27" s="1"/>
  <c r="AL594" i="27"/>
  <c r="BI35" i="27"/>
  <c r="BM35" i="27" s="1"/>
  <c r="AL35" i="27"/>
  <c r="BI31" i="27"/>
  <c r="AL31" i="27"/>
  <c r="V536" i="27"/>
  <c r="AJ536" i="27" s="1"/>
  <c r="AL536" i="27"/>
  <c r="BI691" i="27"/>
  <c r="AL691" i="27"/>
  <c r="BI636" i="27"/>
  <c r="BM636" i="27" s="1"/>
  <c r="AL636" i="27"/>
  <c r="V705" i="27"/>
  <c r="AL705" i="27"/>
  <c r="BI746" i="27"/>
  <c r="V746" i="27"/>
  <c r="AJ746" i="27" s="1"/>
  <c r="AN746" i="27" s="1"/>
  <c r="AL737" i="27"/>
  <c r="BI737" i="27"/>
  <c r="V737" i="27"/>
  <c r="AJ737" i="27" s="1"/>
  <c r="AL741" i="27"/>
  <c r="V741" i="27"/>
  <c r="AJ741" i="27" s="1"/>
  <c r="BI741" i="27"/>
  <c r="AL743" i="27"/>
  <c r="BI743" i="27"/>
  <c r="V743" i="27"/>
  <c r="AJ743" i="27" s="1"/>
  <c r="V752" i="27"/>
  <c r="AJ752" i="27" s="1"/>
  <c r="AN752" i="27" s="1"/>
  <c r="BI752" i="27"/>
  <c r="AQ192" i="4"/>
  <c r="AR192" i="4" s="1"/>
  <c r="AQ116" i="4"/>
  <c r="AR116" i="4" s="1"/>
  <c r="AQ306" i="4"/>
  <c r="AR306" i="4" s="1"/>
  <c r="AQ371" i="4"/>
  <c r="AG756" i="27"/>
  <c r="AQ56" i="4"/>
  <c r="AQ90" i="4"/>
  <c r="AR90" i="4" s="1"/>
  <c r="AQ237" i="4"/>
  <c r="AQ392" i="4"/>
  <c r="AR392" i="4" s="1"/>
  <c r="BH224" i="27"/>
  <c r="BL224" i="27" s="1"/>
  <c r="AK224" i="27"/>
  <c r="U44" i="27"/>
  <c r="AK44" i="27"/>
  <c r="U583" i="27"/>
  <c r="AK583" i="27"/>
  <c r="BH518" i="27"/>
  <c r="BL518" i="27" s="1"/>
  <c r="AK518" i="27"/>
  <c r="BH444" i="27"/>
  <c r="BL444" i="27" s="1"/>
  <c r="AK444" i="27"/>
  <c r="AG753" i="27"/>
  <c r="BH441" i="27"/>
  <c r="BL441" i="27" s="1"/>
  <c r="AK441" i="27"/>
  <c r="U35" i="27"/>
  <c r="AK35" i="27"/>
  <c r="U491" i="27"/>
  <c r="AK491" i="27"/>
  <c r="BH588" i="27"/>
  <c r="BL588" i="27" s="1"/>
  <c r="AK588" i="27"/>
  <c r="BH664" i="27"/>
  <c r="BL664" i="27" s="1"/>
  <c r="U664" i="27"/>
  <c r="BH601" i="27"/>
  <c r="BL601" i="27" s="1"/>
  <c r="AK601" i="27"/>
  <c r="U495" i="27"/>
  <c r="AK495" i="27"/>
  <c r="U567" i="27"/>
  <c r="AK567" i="27"/>
  <c r="BH626" i="27"/>
  <c r="BL626" i="27" s="1"/>
  <c r="AK626" i="27"/>
  <c r="BH691" i="27"/>
  <c r="BL691" i="27" s="1"/>
  <c r="AK691" i="27"/>
  <c r="V455" i="27"/>
  <c r="AJ455" i="27" s="1"/>
  <c r="AR531" i="4"/>
  <c r="AY763" i="27"/>
  <c r="BK763" i="27" s="1"/>
  <c r="V461" i="27"/>
  <c r="AJ461" i="27" s="1"/>
  <c r="BI455" i="27"/>
  <c r="BM455" i="27" s="1"/>
  <c r="BI623" i="27"/>
  <c r="V504" i="27"/>
  <c r="AJ504" i="27" s="1"/>
  <c r="AL105" i="27"/>
  <c r="AL263" i="27"/>
  <c r="AK111" i="27"/>
  <c r="BH690" i="27"/>
  <c r="BL690" i="27" s="1"/>
  <c r="AK424" i="27"/>
  <c r="BI617" i="27"/>
  <c r="BM617" i="27" s="1"/>
  <c r="U581" i="27"/>
  <c r="V702" i="27"/>
  <c r="BH458" i="27"/>
  <c r="BL458" i="27" s="1"/>
  <c r="V610" i="27"/>
  <c r="AL174" i="27"/>
  <c r="AL65" i="27"/>
  <c r="AL275" i="27"/>
  <c r="AL334" i="27"/>
  <c r="AK23" i="27"/>
  <c r="BI520" i="27"/>
  <c r="U429" i="27"/>
  <c r="BI278" i="27"/>
  <c r="U457" i="27"/>
  <c r="BH58" i="27"/>
  <c r="BL58" i="27" s="1"/>
  <c r="AG727" i="27"/>
  <c r="AL73" i="27"/>
  <c r="AK474" i="27"/>
  <c r="V623" i="27"/>
  <c r="AJ623" i="27" s="1"/>
  <c r="AL186" i="27"/>
  <c r="AL189" i="27"/>
  <c r="AL471" i="27"/>
  <c r="AL120" i="27"/>
  <c r="AL258" i="27"/>
  <c r="AK55" i="27"/>
  <c r="AK655" i="27"/>
  <c r="AL362" i="27"/>
  <c r="AK195" i="27"/>
  <c r="AK492" i="27"/>
  <c r="AK576" i="27"/>
  <c r="AK378" i="27"/>
  <c r="AL481" i="27"/>
  <c r="BH140" i="27"/>
  <c r="BL140" i="27" s="1"/>
  <c r="AK140" i="27"/>
  <c r="U493" i="27"/>
  <c r="AK493" i="27"/>
  <c r="U575" i="27"/>
  <c r="AK575" i="27"/>
  <c r="BH193" i="27"/>
  <c r="BL193" i="27" s="1"/>
  <c r="AK193" i="27"/>
  <c r="U557" i="27"/>
  <c r="AK557" i="27"/>
  <c r="V518" i="27"/>
  <c r="AJ518" i="27" s="1"/>
  <c r="AL518" i="27"/>
  <c r="U451" i="27"/>
  <c r="AK451" i="27"/>
  <c r="BI430" i="27"/>
  <c r="AL430" i="27"/>
  <c r="V459" i="27"/>
  <c r="AJ459" i="27" s="1"/>
  <c r="AL459" i="27"/>
  <c r="V57" i="27"/>
  <c r="AJ57" i="27" s="1"/>
  <c r="AL57" i="27"/>
  <c r="V494" i="27"/>
  <c r="AL494" i="27"/>
  <c r="BI351" i="27"/>
  <c r="AL351" i="27"/>
  <c r="AL349" i="27"/>
  <c r="AL535" i="27"/>
  <c r="AL515" i="27"/>
  <c r="V36" i="27"/>
  <c r="AL36" i="27"/>
  <c r="V32" i="27"/>
  <c r="AL32" i="27"/>
  <c r="BI398" i="27"/>
  <c r="AL398" i="27"/>
  <c r="V326" i="27"/>
  <c r="AJ326" i="27" s="1"/>
  <c r="AL326" i="27"/>
  <c r="BH196" i="27"/>
  <c r="BL196" i="27" s="1"/>
  <c r="AK196" i="27"/>
  <c r="BH32" i="27"/>
  <c r="BL32" i="27" s="1"/>
  <c r="AK32" i="27"/>
  <c r="BH24" i="27"/>
  <c r="BL24" i="27" s="1"/>
  <c r="AK24" i="27"/>
  <c r="BH93" i="27"/>
  <c r="BL93" i="27" s="1"/>
  <c r="AK93" i="27"/>
  <c r="BI614" i="27"/>
  <c r="BM614" i="27" s="1"/>
  <c r="AL614" i="27"/>
  <c r="BI574" i="27"/>
  <c r="AL574" i="27"/>
  <c r="U617" i="27"/>
  <c r="AK617" i="27"/>
  <c r="BH438" i="27"/>
  <c r="BL438" i="27" s="1"/>
  <c r="AK438" i="27"/>
  <c r="BI433" i="27"/>
  <c r="AL433" i="27"/>
  <c r="BI448" i="27"/>
  <c r="BM448" i="27" s="1"/>
  <c r="AL448" i="27"/>
  <c r="V526" i="27"/>
  <c r="AL526" i="27"/>
  <c r="V50" i="27"/>
  <c r="AJ50" i="27" s="1"/>
  <c r="AL50" i="27"/>
  <c r="BI332" i="27"/>
  <c r="BM332" i="27" s="1"/>
  <c r="AL332" i="27"/>
  <c r="BI612" i="27"/>
  <c r="BM612" i="27" s="1"/>
  <c r="AL612" i="27"/>
  <c r="U50" i="27"/>
  <c r="AK50" i="27"/>
  <c r="BH56" i="27"/>
  <c r="BL56" i="27" s="1"/>
  <c r="AK56" i="27"/>
  <c r="V130" i="27"/>
  <c r="AJ130" i="27" s="1"/>
  <c r="AL130" i="27"/>
  <c r="U558" i="27"/>
  <c r="AK558" i="27"/>
  <c r="BH73" i="27"/>
  <c r="BL73" i="27" s="1"/>
  <c r="AK73" i="27"/>
  <c r="BH552" i="27"/>
  <c r="BL552" i="27" s="1"/>
  <c r="AK552" i="27"/>
  <c r="V434" i="27"/>
  <c r="AL434" i="27"/>
  <c r="BI28" i="27"/>
  <c r="AL28" i="27"/>
  <c r="V449" i="27"/>
  <c r="AJ449" i="27" s="1"/>
  <c r="AL449" i="27"/>
  <c r="U448" i="27"/>
  <c r="AK448" i="27"/>
  <c r="V584" i="27"/>
  <c r="AJ584" i="27" s="1"/>
  <c r="AL584" i="27"/>
  <c r="BI569" i="27"/>
  <c r="AL569" i="27"/>
  <c r="BI601" i="27"/>
  <c r="BM601" i="27" s="1"/>
  <c r="AL601" i="27"/>
  <c r="BI528" i="27"/>
  <c r="BM528" i="27" s="1"/>
  <c r="AL528" i="27"/>
  <c r="V277" i="27"/>
  <c r="AJ277" i="27" s="1"/>
  <c r="AL277" i="27"/>
  <c r="BI140" i="27"/>
  <c r="AL140" i="27"/>
  <c r="AK453" i="27"/>
  <c r="V33" i="27"/>
  <c r="AL33" i="27"/>
  <c r="AK469" i="27"/>
  <c r="AK334" i="27"/>
  <c r="BH688" i="27"/>
  <c r="BL688" i="27" s="1"/>
  <c r="BH611" i="27"/>
  <c r="BL611" i="27" s="1"/>
  <c r="BH462" i="27"/>
  <c r="BL462" i="27" s="1"/>
  <c r="AK335" i="27"/>
  <c r="AK422" i="27"/>
  <c r="U611" i="27"/>
  <c r="U462" i="27"/>
  <c r="BH429" i="27"/>
  <c r="BL429" i="27" s="1"/>
  <c r="BH448" i="27"/>
  <c r="BL448" i="27" s="1"/>
  <c r="BH609" i="27"/>
  <c r="BL609" i="27" s="1"/>
  <c r="BH581" i="27"/>
  <c r="BL581" i="27" s="1"/>
  <c r="V446" i="27"/>
  <c r="AJ446" i="27" s="1"/>
  <c r="BI452" i="27"/>
  <c r="AL270" i="27"/>
  <c r="BI425" i="27"/>
  <c r="BM425" i="27" s="1"/>
  <c r="BI459" i="27"/>
  <c r="BM459" i="27" s="1"/>
  <c r="V729" i="27"/>
  <c r="AJ729" i="27" s="1"/>
  <c r="AN729" i="27" s="1"/>
  <c r="BI729" i="27"/>
  <c r="AL335" i="27"/>
  <c r="V425" i="27"/>
  <c r="AJ425" i="27" s="1"/>
  <c r="BI435" i="27"/>
  <c r="BM435" i="27" s="1"/>
  <c r="V452" i="27"/>
  <c r="AJ452" i="27" s="1"/>
  <c r="BI707" i="27"/>
  <c r="V430" i="27"/>
  <c r="AJ430" i="27" s="1"/>
  <c r="V730" i="27"/>
  <c r="AJ730" i="27" s="1"/>
  <c r="AN730" i="27" s="1"/>
  <c r="BI730" i="27"/>
  <c r="BI26" i="27"/>
  <c r="AL26" i="27"/>
  <c r="V399" i="27"/>
  <c r="AJ399" i="27" s="1"/>
  <c r="AL399" i="27"/>
  <c r="BI727" i="27"/>
  <c r="V727" i="27"/>
  <c r="AJ727" i="27" s="1"/>
  <c r="AN727" i="27" s="1"/>
  <c r="BI728" i="27"/>
  <c r="V728" i="27"/>
  <c r="AJ728" i="27" s="1"/>
  <c r="AN728" i="27" s="1"/>
  <c r="V278" i="27"/>
  <c r="AJ278" i="27" s="1"/>
  <c r="BH422" i="27"/>
  <c r="BL422" i="27" s="1"/>
  <c r="AL314" i="27"/>
  <c r="AL246" i="27"/>
  <c r="AL303" i="27"/>
  <c r="AL352" i="27"/>
  <c r="AL255" i="27"/>
  <c r="AK139" i="27"/>
  <c r="AK105" i="27"/>
  <c r="AL113" i="27"/>
  <c r="AK92" i="27"/>
  <c r="AL115" i="27"/>
  <c r="AL306" i="27"/>
  <c r="AK150" i="27"/>
  <c r="BH446" i="27"/>
  <c r="BL446" i="27" s="1"/>
  <c r="V456" i="27"/>
  <c r="AJ456" i="27" s="1"/>
  <c r="BI449" i="27"/>
  <c r="BI447" i="27"/>
  <c r="BM447" i="27" s="1"/>
  <c r="V28" i="27"/>
  <c r="AL63" i="27"/>
  <c r="BI33" i="27"/>
  <c r="AL183" i="27"/>
  <c r="AK310" i="27"/>
  <c r="AK257" i="27"/>
  <c r="U431" i="27"/>
  <c r="V435" i="27"/>
  <c r="AK489" i="27"/>
  <c r="BI58" i="27"/>
  <c r="BI441" i="27"/>
  <c r="AL160" i="27"/>
  <c r="AL282" i="27"/>
  <c r="V447" i="27"/>
  <c r="AJ447" i="27" s="1"/>
  <c r="AL78" i="27"/>
  <c r="AK123" i="27"/>
  <c r="AK223" i="27"/>
  <c r="AK300" i="27"/>
  <c r="AK391" i="27"/>
  <c r="AK376" i="27"/>
  <c r="AK411" i="27"/>
  <c r="AL107" i="27"/>
  <c r="AK512" i="27"/>
  <c r="AL395" i="27"/>
  <c r="AL85" i="27"/>
  <c r="AK359" i="27"/>
  <c r="AK372" i="27"/>
  <c r="BI712" i="27"/>
  <c r="AL712" i="27"/>
  <c r="V470" i="27"/>
  <c r="AJ470" i="27" s="1"/>
  <c r="AL470" i="27"/>
  <c r="BI394" i="27"/>
  <c r="AL394" i="27"/>
  <c r="BI466" i="27"/>
  <c r="BM466" i="27" s="1"/>
  <c r="AL466" i="27"/>
  <c r="V216" i="27"/>
  <c r="AJ216" i="27" s="1"/>
  <c r="AL216" i="27"/>
  <c r="V514" i="27"/>
  <c r="AJ514" i="27" s="1"/>
  <c r="AL514" i="27"/>
  <c r="BH71" i="27"/>
  <c r="BL71" i="27" s="1"/>
  <c r="AK71" i="27"/>
  <c r="BH182" i="27"/>
  <c r="BL182" i="27" s="1"/>
  <c r="AK182" i="27"/>
  <c r="U496" i="27"/>
  <c r="AK496" i="27"/>
  <c r="BH584" i="27"/>
  <c r="BL584" i="27" s="1"/>
  <c r="AK584" i="27"/>
  <c r="BH232" i="27"/>
  <c r="BL232" i="27" s="1"/>
  <c r="AK232" i="27"/>
  <c r="BH623" i="27"/>
  <c r="BL623" i="27" s="1"/>
  <c r="AK623" i="27"/>
  <c r="BH473" i="27"/>
  <c r="BL473" i="27" s="1"/>
  <c r="AK473" i="27"/>
  <c r="U192" i="27"/>
  <c r="AK192" i="27"/>
  <c r="BI485" i="27"/>
  <c r="BM485" i="27" s="1"/>
  <c r="AL485" i="27"/>
  <c r="V171" i="27"/>
  <c r="AJ171" i="27" s="1"/>
  <c r="AL171" i="27"/>
  <c r="BI573" i="27"/>
  <c r="BM573" i="27" s="1"/>
  <c r="AL573" i="27"/>
  <c r="BH506" i="27"/>
  <c r="BL506" i="27" s="1"/>
  <c r="AK506" i="27"/>
  <c r="BI703" i="27"/>
  <c r="AL703" i="27"/>
  <c r="U434" i="27"/>
  <c r="AK434" i="27"/>
  <c r="BI460" i="27"/>
  <c r="BM460" i="27" s="1"/>
  <c r="AL460" i="27"/>
  <c r="BI450" i="27"/>
  <c r="AL450" i="27"/>
  <c r="BH442" i="27"/>
  <c r="BL442" i="27" s="1"/>
  <c r="AK442" i="27"/>
  <c r="BI564" i="27"/>
  <c r="BM564" i="27" s="1"/>
  <c r="AL564" i="27"/>
  <c r="BH490" i="27"/>
  <c r="BL490" i="27" s="1"/>
  <c r="AK490" i="27"/>
  <c r="BH218" i="27"/>
  <c r="BL218" i="27" s="1"/>
  <c r="AK218" i="27"/>
  <c r="U53" i="27"/>
  <c r="AK53" i="27"/>
  <c r="BI708" i="27"/>
  <c r="AL708" i="27"/>
  <c r="BI709" i="27"/>
  <c r="BM709" i="27" s="1"/>
  <c r="AL709" i="27"/>
  <c r="BH702" i="27"/>
  <c r="BL702" i="27" s="1"/>
  <c r="AK702" i="27"/>
  <c r="U443" i="27"/>
  <c r="AK443" i="27"/>
  <c r="U435" i="27"/>
  <c r="AK435" i="27"/>
  <c r="BI454" i="27"/>
  <c r="BM454" i="27" s="1"/>
  <c r="AL454" i="27"/>
  <c r="V421" i="27"/>
  <c r="AJ421" i="27" s="1"/>
  <c r="AL421" i="27"/>
  <c r="V346" i="27"/>
  <c r="AJ346" i="27" s="1"/>
  <c r="AL346" i="27"/>
  <c r="V327" i="27"/>
  <c r="AJ327" i="27" s="1"/>
  <c r="AL327" i="27"/>
  <c r="V472" i="27"/>
  <c r="AJ472" i="27" s="1"/>
  <c r="AL472" i="27"/>
  <c r="BH470" i="27"/>
  <c r="BL470" i="27" s="1"/>
  <c r="AK470" i="27"/>
  <c r="AL178" i="27"/>
  <c r="BI76" i="27"/>
  <c r="AL76" i="27"/>
  <c r="V141" i="27"/>
  <c r="AJ141" i="27" s="1"/>
  <c r="AL141" i="27"/>
  <c r="V172" i="27"/>
  <c r="AJ172" i="27" s="1"/>
  <c r="AL172" i="27"/>
  <c r="V24" i="27"/>
  <c r="AL24" i="27"/>
  <c r="BI74" i="27"/>
  <c r="BM74" i="27" s="1"/>
  <c r="AL74" i="27"/>
  <c r="V423" i="27"/>
  <c r="AJ423" i="27" s="1"/>
  <c r="AL423" i="27"/>
  <c r="V293" i="27"/>
  <c r="AJ293" i="27" s="1"/>
  <c r="AL293" i="27"/>
  <c r="V56" i="27"/>
  <c r="AJ56" i="27" s="1"/>
  <c r="AL56" i="27"/>
  <c r="BI181" i="27"/>
  <c r="AL181" i="27"/>
  <c r="BI191" i="27"/>
  <c r="BM191" i="27" s="1"/>
  <c r="AL191" i="27"/>
  <c r="U338" i="27"/>
  <c r="AK338" i="27"/>
  <c r="BI69" i="27"/>
  <c r="AL69" i="27"/>
  <c r="BH694" i="27"/>
  <c r="BL694" i="27" s="1"/>
  <c r="AK694" i="27"/>
  <c r="BI200" i="27"/>
  <c r="BM200" i="27" s="1"/>
  <c r="AL200" i="27"/>
  <c r="V373" i="27"/>
  <c r="AJ373" i="27" s="1"/>
  <c r="AL373" i="27"/>
  <c r="BH481" i="27"/>
  <c r="BL481" i="27" s="1"/>
  <c r="AK481" i="27"/>
  <c r="BI631" i="27"/>
  <c r="AL631" i="27"/>
  <c r="U449" i="27"/>
  <c r="AK449" i="27"/>
  <c r="U571" i="27"/>
  <c r="AK571" i="27"/>
  <c r="BH450" i="27"/>
  <c r="BL450" i="27" s="1"/>
  <c r="AK450" i="27"/>
  <c r="BH433" i="27"/>
  <c r="BL433" i="27" s="1"/>
  <c r="AK433" i="27"/>
  <c r="BI290" i="27"/>
  <c r="BM290" i="27" s="1"/>
  <c r="AL290" i="27"/>
  <c r="AL512" i="27"/>
  <c r="AK137" i="27"/>
  <c r="BI587" i="27"/>
  <c r="AL587" i="27"/>
  <c r="BI150" i="27"/>
  <c r="BM150" i="27" s="1"/>
  <c r="AL150" i="27"/>
  <c r="V548" i="27"/>
  <c r="AJ548" i="27" s="1"/>
  <c r="AL548" i="27"/>
  <c r="BI142" i="27"/>
  <c r="BM142" i="27" s="1"/>
  <c r="AL142" i="27"/>
  <c r="V392" i="27"/>
  <c r="AJ392" i="27" s="1"/>
  <c r="AL392" i="27"/>
  <c r="V291" i="27"/>
  <c r="AJ291" i="27" s="1"/>
  <c r="AL291" i="27"/>
  <c r="BI641" i="27"/>
  <c r="BM641" i="27" s="1"/>
  <c r="AL641" i="27"/>
  <c r="V307" i="27"/>
  <c r="AJ307" i="27" s="1"/>
  <c r="AL307" i="27"/>
  <c r="U209" i="27"/>
  <c r="AK209" i="27"/>
  <c r="U46" i="27"/>
  <c r="AK46" i="27"/>
  <c r="AK421" i="27"/>
  <c r="BI155" i="27"/>
  <c r="AL155" i="27"/>
  <c r="BI655" i="27"/>
  <c r="BM655" i="27" s="1"/>
  <c r="AL655" i="27"/>
  <c r="U525" i="27"/>
  <c r="AK525" i="27"/>
  <c r="V579" i="27"/>
  <c r="AJ579" i="27" s="1"/>
  <c r="AL579" i="27"/>
  <c r="BI634" i="27"/>
  <c r="BM634" i="27" s="1"/>
  <c r="AL634" i="27"/>
  <c r="V519" i="27"/>
  <c r="AJ519" i="27" s="1"/>
  <c r="AL519" i="27"/>
  <c r="U579" i="27"/>
  <c r="AK579" i="27"/>
  <c r="BH488" i="27"/>
  <c r="BL488" i="27" s="1"/>
  <c r="AK488" i="27"/>
  <c r="BI429" i="27"/>
  <c r="BM429" i="27" s="1"/>
  <c r="AL429" i="27"/>
  <c r="V442" i="27"/>
  <c r="AJ442" i="27" s="1"/>
  <c r="AL442" i="27"/>
  <c r="V443" i="27"/>
  <c r="AJ443" i="27" s="1"/>
  <c r="AL443" i="27"/>
  <c r="U460" i="27"/>
  <c r="AK460" i="27"/>
  <c r="V441" i="27"/>
  <c r="AJ441" i="27" s="1"/>
  <c r="AQ651" i="27"/>
  <c r="AU651" i="27" s="1"/>
  <c r="BH426" i="27"/>
  <c r="BL426" i="27" s="1"/>
  <c r="BI458" i="27"/>
  <c r="BH424" i="27"/>
  <c r="BL424" i="27" s="1"/>
  <c r="V457" i="27"/>
  <c r="AJ457" i="27" s="1"/>
  <c r="AK187" i="27"/>
  <c r="U683" i="27"/>
  <c r="AK683" i="27"/>
  <c r="BH478" i="27"/>
  <c r="BL478" i="27" s="1"/>
  <c r="AK478" i="27"/>
  <c r="U682" i="27"/>
  <c r="AK682" i="27"/>
  <c r="AL9" i="27"/>
  <c r="BI701" i="27"/>
  <c r="V698" i="27"/>
  <c r="AJ698" i="27" s="1"/>
  <c r="AN698" i="27" s="1"/>
  <c r="AO698" i="27" s="1"/>
  <c r="V701" i="27"/>
  <c r="AJ701" i="27" s="1"/>
  <c r="BI27" i="27"/>
  <c r="V458" i="27"/>
  <c r="AJ458" i="27" s="1"/>
  <c r="BI445" i="27"/>
  <c r="BM445" i="27" s="1"/>
  <c r="AL445" i="27"/>
  <c r="BH454" i="27"/>
  <c r="BL454" i="27" s="1"/>
  <c r="U58" i="27"/>
  <c r="AL437" i="27"/>
  <c r="U10" i="27"/>
  <c r="AK10" i="27"/>
  <c r="BI337" i="27"/>
  <c r="BM337" i="27" s="1"/>
  <c r="BI524" i="27"/>
  <c r="BM524" i="27" s="1"/>
  <c r="U176" i="27"/>
  <c r="AK425" i="27"/>
  <c r="V699" i="27"/>
  <c r="AJ699" i="27" s="1"/>
  <c r="AN699" i="27" s="1"/>
  <c r="BH659" i="27"/>
  <c r="BL659" i="27" s="1"/>
  <c r="BI442" i="27"/>
  <c r="BM442" i="27" s="1"/>
  <c r="BH443" i="27"/>
  <c r="BL443" i="27" s="1"/>
  <c r="BI581" i="27"/>
  <c r="BI267" i="27"/>
  <c r="BM267" i="27" s="1"/>
  <c r="BI352" i="27"/>
  <c r="U453" i="27"/>
  <c r="V260" i="27"/>
  <c r="AJ260" i="27" s="1"/>
  <c r="BI139" i="27"/>
  <c r="AL58" i="27"/>
  <c r="V565" i="27"/>
  <c r="AJ565" i="27" s="1"/>
  <c r="AN565" i="27" s="1"/>
  <c r="V428" i="27"/>
  <c r="AJ428" i="27" s="1"/>
  <c r="V462" i="27"/>
  <c r="BH434" i="27"/>
  <c r="BL434" i="27" s="1"/>
  <c r="BH698" i="27"/>
  <c r="BL698" i="27" s="1"/>
  <c r="U488" i="27"/>
  <c r="AK602" i="27"/>
  <c r="BH437" i="27"/>
  <c r="BL437" i="27" s="1"/>
  <c r="U433" i="27"/>
  <c r="BH602" i="27"/>
  <c r="BL602" i="27" s="1"/>
  <c r="U461" i="27"/>
  <c r="BH451" i="27"/>
  <c r="BL451" i="27" s="1"/>
  <c r="V429" i="27"/>
  <c r="AJ429" i="27" s="1"/>
  <c r="U696" i="27"/>
  <c r="U450" i="27"/>
  <c r="AK603" i="27"/>
  <c r="V431" i="27"/>
  <c r="AJ431" i="27" s="1"/>
  <c r="AL436" i="27"/>
  <c r="BI700" i="27"/>
  <c r="BI439" i="27"/>
  <c r="BI434" i="27"/>
  <c r="BM434" i="27" s="1"/>
  <c r="V432" i="27"/>
  <c r="AJ432" i="27" s="1"/>
  <c r="V454" i="27"/>
  <c r="AJ454" i="27" s="1"/>
  <c r="BI436" i="27"/>
  <c r="BM436" i="27" s="1"/>
  <c r="V439" i="27"/>
  <c r="BI34" i="27"/>
  <c r="BM34" i="27" s="1"/>
  <c r="V444" i="27"/>
  <c r="AJ444" i="27" s="1"/>
  <c r="V448" i="27"/>
  <c r="AJ448" i="27" s="1"/>
  <c r="BI437" i="27"/>
  <c r="BI530" i="27"/>
  <c r="V453" i="27"/>
  <c r="AJ453" i="27" s="1"/>
  <c r="V460" i="27"/>
  <c r="AJ460" i="27" s="1"/>
  <c r="AL139" i="27"/>
  <c r="BI480" i="27"/>
  <c r="BM480" i="27" s="1"/>
  <c r="V433" i="27"/>
  <c r="V438" i="27"/>
  <c r="AL34" i="27"/>
  <c r="V451" i="27"/>
  <c r="AJ451" i="27" s="1"/>
  <c r="V440" i="27"/>
  <c r="V597" i="27"/>
  <c r="AJ597" i="27" s="1"/>
  <c r="AN597" i="27" s="1"/>
  <c r="AL431" i="27"/>
  <c r="AL428" i="27"/>
  <c r="AK69" i="27"/>
  <c r="U447" i="27"/>
  <c r="U445" i="27"/>
  <c r="U603" i="27"/>
  <c r="BH706" i="27"/>
  <c r="BL706" i="27" s="1"/>
  <c r="U122" i="27"/>
  <c r="U423" i="27"/>
  <c r="BH428" i="27"/>
  <c r="BL428" i="27" s="1"/>
  <c r="BH89" i="27"/>
  <c r="BL89" i="27" s="1"/>
  <c r="U111" i="27"/>
  <c r="BH423" i="27"/>
  <c r="BL423" i="27" s="1"/>
  <c r="BH571" i="27"/>
  <c r="BL571" i="27" s="1"/>
  <c r="AK445" i="27"/>
  <c r="BH436" i="27"/>
  <c r="BL436" i="27" s="1"/>
  <c r="U678" i="27"/>
  <c r="BH432" i="27"/>
  <c r="BL432" i="27" s="1"/>
  <c r="BH290" i="27"/>
  <c r="BL290" i="27" s="1"/>
  <c r="U432" i="27"/>
  <c r="AK459" i="27"/>
  <c r="BH192" i="27"/>
  <c r="BL192" i="27" s="1"/>
  <c r="BH524" i="27"/>
  <c r="BL524" i="27" s="1"/>
  <c r="BH469" i="27"/>
  <c r="BL469" i="27" s="1"/>
  <c r="BH678" i="27"/>
  <c r="BL678" i="27" s="1"/>
  <c r="BH455" i="27"/>
  <c r="BL455" i="27" s="1"/>
  <c r="BH435" i="27"/>
  <c r="BL435" i="27" s="1"/>
  <c r="U438" i="27"/>
  <c r="U687" i="27"/>
  <c r="BH459" i="27"/>
  <c r="BL459" i="27" s="1"/>
  <c r="U290" i="27"/>
  <c r="U436" i="27"/>
  <c r="AK455" i="27"/>
  <c r="BH617" i="27"/>
  <c r="BL617" i="27" s="1"/>
  <c r="BH430" i="27"/>
  <c r="BL430" i="27" s="1"/>
  <c r="BH57" i="27"/>
  <c r="BL57" i="27" s="1"/>
  <c r="U444" i="27"/>
  <c r="BH440" i="27"/>
  <c r="BL440" i="27" s="1"/>
  <c r="U430" i="27"/>
  <c r="U77" i="27"/>
  <c r="U425" i="27"/>
  <c r="BH421" i="27"/>
  <c r="BL421" i="27" s="1"/>
  <c r="U428" i="27"/>
  <c r="U598" i="27"/>
  <c r="BH449" i="27"/>
  <c r="BL449" i="27" s="1"/>
  <c r="U695" i="27"/>
  <c r="BH447" i="27"/>
  <c r="BL447" i="27" s="1"/>
  <c r="BH641" i="27"/>
  <c r="BL641" i="27" s="1"/>
  <c r="AK99" i="27"/>
  <c r="U440" i="27"/>
  <c r="BH321" i="27"/>
  <c r="BL321" i="27" s="1"/>
  <c r="U321" i="27"/>
  <c r="U441" i="27"/>
  <c r="U437" i="27"/>
  <c r="BI182" i="27"/>
  <c r="U99" i="27"/>
  <c r="AK81" i="27"/>
  <c r="V354" i="27"/>
  <c r="AJ354" i="27" s="1"/>
  <c r="AK505" i="27"/>
  <c r="BI482" i="27"/>
  <c r="V628" i="27"/>
  <c r="AJ628" i="27" s="1"/>
  <c r="AN628" i="27" s="1"/>
  <c r="AK102" i="27"/>
  <c r="AK120" i="27"/>
  <c r="BI241" i="27"/>
  <c r="BM241" i="27" s="1"/>
  <c r="V364" i="27"/>
  <c r="AJ364" i="27" s="1"/>
  <c r="AK79" i="27"/>
  <c r="U73" i="27"/>
  <c r="U102" i="27"/>
  <c r="U120" i="27"/>
  <c r="BH657" i="27"/>
  <c r="BL657" i="27" s="1"/>
  <c r="BI130" i="27"/>
  <c r="BI194" i="27"/>
  <c r="V381" i="27"/>
  <c r="AJ381" i="27" s="1"/>
  <c r="BH98" i="27"/>
  <c r="BL98" i="27" s="1"/>
  <c r="U92" i="27"/>
  <c r="BH110" i="27"/>
  <c r="BL110" i="27" s="1"/>
  <c r="BH117" i="27"/>
  <c r="BL117" i="27" s="1"/>
  <c r="U117" i="27"/>
  <c r="V334" i="27"/>
  <c r="AJ334" i="27" s="1"/>
  <c r="U89" i="27"/>
  <c r="BH129" i="27"/>
  <c r="BL129" i="27" s="1"/>
  <c r="U56" i="27"/>
  <c r="BH583" i="27"/>
  <c r="BL583" i="27" s="1"/>
  <c r="U100" i="27"/>
  <c r="AK122" i="27"/>
  <c r="V72" i="27"/>
  <c r="AJ72" i="27" s="1"/>
  <c r="AL319" i="27"/>
  <c r="V691" i="27"/>
  <c r="AJ691" i="27" s="1"/>
  <c r="AK108" i="27"/>
  <c r="BH100" i="27"/>
  <c r="BL100" i="27" s="1"/>
  <c r="BH46" i="27"/>
  <c r="BL46" i="27" s="1"/>
  <c r="U640" i="27"/>
  <c r="V545" i="27"/>
  <c r="AJ545" i="27" s="1"/>
  <c r="BH179" i="27"/>
  <c r="BL179" i="27" s="1"/>
  <c r="U195" i="27"/>
  <c r="BI132" i="27"/>
  <c r="AK84" i="27"/>
  <c r="V329" i="27"/>
  <c r="AJ329" i="27" s="1"/>
  <c r="BH525" i="27"/>
  <c r="BL525" i="27" s="1"/>
  <c r="BI174" i="27"/>
  <c r="BH84" i="27"/>
  <c r="BL84" i="27" s="1"/>
  <c r="V402" i="27"/>
  <c r="AJ402" i="27" s="1"/>
  <c r="BH55" i="27"/>
  <c r="BL55" i="27" s="1"/>
  <c r="AK381" i="27"/>
  <c r="U358" i="27"/>
  <c r="BI568" i="27"/>
  <c r="U632" i="27"/>
  <c r="AK407" i="27"/>
  <c r="BI666" i="27"/>
  <c r="BM666" i="27" s="1"/>
  <c r="BH85" i="27"/>
  <c r="BL85" i="27" s="1"/>
  <c r="BH103" i="27"/>
  <c r="BL103" i="27" s="1"/>
  <c r="AK125" i="27"/>
  <c r="U506" i="27"/>
  <c r="BI383" i="27"/>
  <c r="U98" i="27"/>
  <c r="U138" i="27"/>
  <c r="AK154" i="27"/>
  <c r="BH477" i="27"/>
  <c r="BL477" i="27" s="1"/>
  <c r="AK87" i="27"/>
  <c r="U194" i="27"/>
  <c r="U244" i="27"/>
  <c r="AK405" i="27"/>
  <c r="AL72" i="27"/>
  <c r="V93" i="27"/>
  <c r="AJ93" i="27" s="1"/>
  <c r="V110" i="27"/>
  <c r="AJ110" i="27" s="1"/>
  <c r="V151" i="27"/>
  <c r="AJ151" i="27" s="1"/>
  <c r="AL286" i="27"/>
  <c r="V309" i="27"/>
  <c r="AJ309" i="27" s="1"/>
  <c r="AL343" i="27"/>
  <c r="V369" i="27"/>
  <c r="AJ369" i="27" s="1"/>
  <c r="AK113" i="27"/>
  <c r="U129" i="27"/>
  <c r="AK176" i="27"/>
  <c r="BH69" i="27"/>
  <c r="BL69" i="27" s="1"/>
  <c r="BH87" i="27"/>
  <c r="BL87" i="27" s="1"/>
  <c r="BI171" i="27"/>
  <c r="BM171" i="27" s="1"/>
  <c r="BI217" i="27"/>
  <c r="BM217" i="27" s="1"/>
  <c r="V255" i="27"/>
  <c r="AJ255" i="27" s="1"/>
  <c r="BI295" i="27"/>
  <c r="BI401" i="27"/>
  <c r="BM401" i="27" s="1"/>
  <c r="BH138" i="27"/>
  <c r="BL138" i="27" s="1"/>
  <c r="U154" i="27"/>
  <c r="BH199" i="27"/>
  <c r="BL199" i="27" s="1"/>
  <c r="U477" i="27"/>
  <c r="AK403" i="27"/>
  <c r="BI518" i="27"/>
  <c r="BH618" i="27"/>
  <c r="BL618" i="27" s="1"/>
  <c r="V625" i="27"/>
  <c r="AJ625" i="27" s="1"/>
  <c r="V525" i="27"/>
  <c r="V124" i="27"/>
  <c r="AJ124" i="27" s="1"/>
  <c r="V485" i="27"/>
  <c r="AJ485" i="27" s="1"/>
  <c r="BI344" i="27"/>
  <c r="BM344" i="27" s="1"/>
  <c r="AL359" i="27"/>
  <c r="BI110" i="27"/>
  <c r="BI151" i="27"/>
  <c r="BI286" i="27"/>
  <c r="BM286" i="27" s="1"/>
  <c r="BI87" i="27"/>
  <c r="BM87" i="27" s="1"/>
  <c r="V182" i="27"/>
  <c r="AJ182" i="27" s="1"/>
  <c r="AL381" i="27"/>
  <c r="V73" i="27"/>
  <c r="AJ73" i="27" s="1"/>
  <c r="AL87" i="27"/>
  <c r="V105" i="27"/>
  <c r="AJ105" i="27" s="1"/>
  <c r="AL124" i="27"/>
  <c r="BI133" i="27"/>
  <c r="V149" i="27"/>
  <c r="AJ149" i="27" s="1"/>
  <c r="V528" i="27"/>
  <c r="AJ528" i="27" s="1"/>
  <c r="BI219" i="27"/>
  <c r="BM219" i="27" s="1"/>
  <c r="V503" i="27"/>
  <c r="AJ503" i="27" s="1"/>
  <c r="V289" i="27"/>
  <c r="AJ289" i="27" s="1"/>
  <c r="BI369" i="27"/>
  <c r="V383" i="27"/>
  <c r="AJ383" i="27" s="1"/>
  <c r="V405" i="27"/>
  <c r="AJ405" i="27" s="1"/>
  <c r="V655" i="27"/>
  <c r="AJ655" i="27" s="1"/>
  <c r="BI635" i="27"/>
  <c r="BM635" i="27" s="1"/>
  <c r="V219" i="27"/>
  <c r="AJ219" i="27" s="1"/>
  <c r="V133" i="27"/>
  <c r="AJ133" i="27" s="1"/>
  <c r="AL149" i="27"/>
  <c r="V198" i="27"/>
  <c r="AJ198" i="27" s="1"/>
  <c r="V225" i="27"/>
  <c r="AJ225" i="27" s="1"/>
  <c r="V323" i="27"/>
  <c r="AJ323" i="27" s="1"/>
  <c r="BI405" i="27"/>
  <c r="BM405" i="27" s="1"/>
  <c r="U608" i="27"/>
  <c r="V96" i="27"/>
  <c r="AJ96" i="27" s="1"/>
  <c r="V306" i="27"/>
  <c r="AJ306" i="27" s="1"/>
  <c r="BI373" i="27"/>
  <c r="AL402" i="27"/>
  <c r="AK85" i="27"/>
  <c r="U103" i="27"/>
  <c r="U125" i="27"/>
  <c r="V469" i="27"/>
  <c r="AJ469" i="27" s="1"/>
  <c r="V132" i="27"/>
  <c r="AJ132" i="27" s="1"/>
  <c r="V670" i="27"/>
  <c r="AJ670" i="27" s="1"/>
  <c r="BI490" i="27"/>
  <c r="BI188" i="27"/>
  <c r="BM188" i="27" s="1"/>
  <c r="V200" i="27"/>
  <c r="AJ200" i="27" s="1"/>
  <c r="AL252" i="27"/>
  <c r="V263" i="27"/>
  <c r="AJ263" i="27" s="1"/>
  <c r="V614" i="27"/>
  <c r="AK77" i="27"/>
  <c r="U643" i="27"/>
  <c r="BH105" i="27"/>
  <c r="BL105" i="27" s="1"/>
  <c r="BI589" i="27"/>
  <c r="V144" i="27"/>
  <c r="V188" i="27"/>
  <c r="AJ188" i="27" s="1"/>
  <c r="AL366" i="27"/>
  <c r="BI318" i="27"/>
  <c r="BM318" i="27" s="1"/>
  <c r="AL385" i="27"/>
  <c r="U641" i="27"/>
  <c r="U68" i="27"/>
  <c r="BH15" i="27"/>
  <c r="BL15" i="27" s="1"/>
  <c r="BI395" i="27"/>
  <c r="BM395" i="27" s="1"/>
  <c r="U15" i="27"/>
  <c r="U78" i="27"/>
  <c r="BH356" i="27"/>
  <c r="BL356" i="27" s="1"/>
  <c r="BH72" i="27"/>
  <c r="BL72" i="27" s="1"/>
  <c r="AL198" i="27"/>
  <c r="V509" i="27"/>
  <c r="AJ509" i="27" s="1"/>
  <c r="V559" i="27"/>
  <c r="AJ559" i="27" s="1"/>
  <c r="V667" i="27"/>
  <c r="AJ667" i="27" s="1"/>
  <c r="BI113" i="27"/>
  <c r="BM113" i="27" s="1"/>
  <c r="V126" i="27"/>
  <c r="AJ126" i="27" s="1"/>
  <c r="BI144" i="27"/>
  <c r="BI496" i="27"/>
  <c r="BI223" i="27"/>
  <c r="BM223" i="27" s="1"/>
  <c r="V246" i="27"/>
  <c r="AJ246" i="27" s="1"/>
  <c r="BI303" i="27"/>
  <c r="BM303" i="27" s="1"/>
  <c r="BI509" i="27"/>
  <c r="BM509" i="27" s="1"/>
  <c r="V558" i="27"/>
  <c r="AJ558" i="27" s="1"/>
  <c r="BI559" i="27"/>
  <c r="BM559" i="27" s="1"/>
  <c r="V385" i="27"/>
  <c r="AJ385" i="27" s="1"/>
  <c r="AK91" i="27"/>
  <c r="BI542" i="27"/>
  <c r="BM542" i="27" s="1"/>
  <c r="BH573" i="27"/>
  <c r="BL573" i="27" s="1"/>
  <c r="BI96" i="27"/>
  <c r="BM96" i="27" s="1"/>
  <c r="AL267" i="27"/>
  <c r="BI314" i="27"/>
  <c r="BM314" i="27" s="1"/>
  <c r="BH143" i="27"/>
  <c r="BL143" i="27" s="1"/>
  <c r="AK417" i="27"/>
  <c r="BI225" i="27"/>
  <c r="V337" i="27"/>
  <c r="AJ337" i="27" s="1"/>
  <c r="BH79" i="27"/>
  <c r="BL79" i="27" s="1"/>
  <c r="AK95" i="27"/>
  <c r="BH312" i="27"/>
  <c r="BL312" i="27" s="1"/>
  <c r="BI649" i="27"/>
  <c r="BM649" i="27" s="1"/>
  <c r="V542" i="27"/>
  <c r="AJ542" i="27" s="1"/>
  <c r="U634" i="27"/>
  <c r="V223" i="27"/>
  <c r="AJ223" i="27" s="1"/>
  <c r="U91" i="27"/>
  <c r="U133" i="27"/>
  <c r="U522" i="27"/>
  <c r="AK318" i="27"/>
  <c r="BH183" i="27"/>
  <c r="BL183" i="27" s="1"/>
  <c r="BH624" i="27"/>
  <c r="BL624" i="27" s="1"/>
  <c r="U374" i="27"/>
  <c r="BH655" i="27"/>
  <c r="BL655" i="27" s="1"/>
  <c r="BI632" i="27"/>
  <c r="V140" i="27"/>
  <c r="AJ140" i="27" s="1"/>
  <c r="BH711" i="27"/>
  <c r="BL711" i="27" s="1"/>
  <c r="BH181" i="27"/>
  <c r="BL181" i="27" s="1"/>
  <c r="U508" i="27"/>
  <c r="AK356" i="27"/>
  <c r="BH389" i="27"/>
  <c r="BL389" i="27" s="1"/>
  <c r="BI705" i="27"/>
  <c r="BM705" i="27" s="1"/>
  <c r="U565" i="27"/>
  <c r="AL336" i="27"/>
  <c r="AL361" i="27"/>
  <c r="U691" i="27"/>
  <c r="BH693" i="27"/>
  <c r="BL693" i="27" s="1"/>
  <c r="AK336" i="27"/>
  <c r="U403" i="27"/>
  <c r="U389" i="27"/>
  <c r="V237" i="27"/>
  <c r="AJ237" i="27" s="1"/>
  <c r="V343" i="27"/>
  <c r="AJ343" i="27" s="1"/>
  <c r="AL354" i="27"/>
  <c r="BI529" i="27"/>
  <c r="BI237" i="27"/>
  <c r="BI275" i="27"/>
  <c r="AL295" i="27"/>
  <c r="BI309" i="27"/>
  <c r="BM309" i="27" s="1"/>
  <c r="BI319" i="27"/>
  <c r="BM319" i="27" s="1"/>
  <c r="BI364" i="27"/>
  <c r="BM364" i="27" s="1"/>
  <c r="AL401" i="27"/>
  <c r="AL683" i="27"/>
  <c r="BH547" i="27"/>
  <c r="BL547" i="27" s="1"/>
  <c r="U546" i="27"/>
  <c r="BH508" i="27"/>
  <c r="BL508" i="27" s="1"/>
  <c r="BH336" i="27"/>
  <c r="BL336" i="27" s="1"/>
  <c r="BH374" i="27"/>
  <c r="BL374" i="27" s="1"/>
  <c r="AK475" i="27"/>
  <c r="AK330" i="27"/>
  <c r="AK375" i="27"/>
  <c r="AK413" i="27"/>
  <c r="V481" i="27"/>
  <c r="AJ481" i="27" s="1"/>
  <c r="BH605" i="27"/>
  <c r="BL605" i="27" s="1"/>
  <c r="U693" i="27"/>
  <c r="V155" i="27"/>
  <c r="AJ155" i="27" s="1"/>
  <c r="V529" i="27"/>
  <c r="AJ529" i="27" s="1"/>
  <c r="BH380" i="27"/>
  <c r="BL380" i="27" s="1"/>
  <c r="BH546" i="27"/>
  <c r="BL546" i="27" s="1"/>
  <c r="U534" i="27"/>
  <c r="BH520" i="27"/>
  <c r="BL520" i="27" s="1"/>
  <c r="BH187" i="27"/>
  <c r="BL187" i="27" s="1"/>
  <c r="BH557" i="27"/>
  <c r="BL557" i="27" s="1"/>
  <c r="U616" i="27"/>
  <c r="BH660" i="27"/>
  <c r="BL660" i="27" s="1"/>
  <c r="BH164" i="27"/>
  <c r="BL164" i="27" s="1"/>
  <c r="BH300" i="27"/>
  <c r="BL300" i="27" s="1"/>
  <c r="AL168" i="27"/>
  <c r="U605" i="27"/>
  <c r="U193" i="27"/>
  <c r="U633" i="27"/>
  <c r="V657" i="27"/>
  <c r="AJ657" i="27" s="1"/>
  <c r="BH54" i="27"/>
  <c r="BL54" i="27" s="1"/>
  <c r="AK284" i="27"/>
  <c r="BH61" i="27"/>
  <c r="BL61" i="27" s="1"/>
  <c r="U685" i="27"/>
  <c r="U34" i="27"/>
  <c r="U662" i="27"/>
  <c r="U241" i="27"/>
  <c r="U478" i="27"/>
  <c r="U183" i="27"/>
  <c r="BH101" i="27"/>
  <c r="BL101" i="27" s="1"/>
  <c r="BH358" i="27"/>
  <c r="BL358" i="27" s="1"/>
  <c r="V168" i="27"/>
  <c r="AJ168" i="27" s="1"/>
  <c r="BH558" i="27"/>
  <c r="BL558" i="27" s="1"/>
  <c r="BH579" i="27"/>
  <c r="BL579" i="27" s="1"/>
  <c r="AL111" i="27"/>
  <c r="BI671" i="27"/>
  <c r="AL386" i="27"/>
  <c r="AL238" i="27"/>
  <c r="AL372" i="27"/>
  <c r="BH34" i="27"/>
  <c r="BL34" i="27" s="1"/>
  <c r="U164" i="27"/>
  <c r="BH289" i="27"/>
  <c r="BL289" i="27" s="1"/>
  <c r="AK416" i="27"/>
  <c r="U309" i="27"/>
  <c r="AK312" i="27"/>
  <c r="BI277" i="27"/>
  <c r="U519" i="27"/>
  <c r="AL233" i="27"/>
  <c r="AL91" i="27"/>
  <c r="BI257" i="27"/>
  <c r="AL302" i="27"/>
  <c r="BH576" i="27"/>
  <c r="BL576" i="27" s="1"/>
  <c r="AK68" i="27"/>
  <c r="U72" i="27"/>
  <c r="BH78" i="27"/>
  <c r="BL78" i="27" s="1"/>
  <c r="BH133" i="27"/>
  <c r="BL133" i="27" s="1"/>
  <c r="U185" i="27"/>
  <c r="AK272" i="27"/>
  <c r="BH304" i="27"/>
  <c r="BL304" i="27" s="1"/>
  <c r="BH420" i="27"/>
  <c r="BL420" i="27" s="1"/>
  <c r="BH172" i="27"/>
  <c r="BL172" i="27" s="1"/>
  <c r="U394" i="27"/>
  <c r="U101" i="27"/>
  <c r="U346" i="27"/>
  <c r="BH390" i="27"/>
  <c r="BL390" i="27" s="1"/>
  <c r="AL250" i="27"/>
  <c r="V79" i="27"/>
  <c r="AJ79" i="27" s="1"/>
  <c r="AL195" i="27"/>
  <c r="U32" i="27"/>
  <c r="AK143" i="27"/>
  <c r="BH185" i="27"/>
  <c r="BL185" i="27" s="1"/>
  <c r="AK311" i="27"/>
  <c r="BH23" i="27"/>
  <c r="BL23" i="27" s="1"/>
  <c r="U172" i="27"/>
  <c r="AK294" i="27"/>
  <c r="BH394" i="27"/>
  <c r="BL394" i="27" s="1"/>
  <c r="U697" i="27"/>
  <c r="BH509" i="27"/>
  <c r="BL509" i="27" s="1"/>
  <c r="BH463" i="27"/>
  <c r="BL463" i="27" s="1"/>
  <c r="V479" i="27"/>
  <c r="AJ479" i="27" s="1"/>
  <c r="BI313" i="27"/>
  <c r="AL222" i="27"/>
  <c r="BH10" i="27"/>
  <c r="BL10" i="27" s="1"/>
  <c r="U577" i="27"/>
  <c r="BH665" i="27"/>
  <c r="BL665" i="27" s="1"/>
  <c r="AK251" i="27"/>
  <c r="BH280" i="27"/>
  <c r="BL280" i="27" s="1"/>
  <c r="AK19" i="27"/>
  <c r="AK266" i="27"/>
  <c r="U61" i="27"/>
  <c r="U335" i="27"/>
  <c r="U408" i="27"/>
  <c r="AK165" i="27"/>
  <c r="V488" i="27"/>
  <c r="AJ488" i="27" s="1"/>
  <c r="U606" i="27"/>
  <c r="AL158" i="27"/>
  <c r="AK131" i="27"/>
  <c r="BH589" i="27"/>
  <c r="BL589" i="27" s="1"/>
  <c r="AL397" i="27"/>
  <c r="AL235" i="27"/>
  <c r="AL404" i="27"/>
  <c r="AK279" i="27"/>
  <c r="AK233" i="27"/>
  <c r="AK264" i="27"/>
  <c r="AK387" i="27"/>
  <c r="AK654" i="27"/>
  <c r="BH563" i="27"/>
  <c r="BL563" i="27" s="1"/>
  <c r="BI620" i="27"/>
  <c r="BM620" i="27" s="1"/>
  <c r="V523" i="27"/>
  <c r="U600" i="27"/>
  <c r="BI213" i="27"/>
  <c r="BM213" i="27" s="1"/>
  <c r="AL154" i="27"/>
  <c r="U474" i="27"/>
  <c r="AK235" i="27"/>
  <c r="AK181" i="27"/>
  <c r="AK194" i="27"/>
  <c r="U536" i="27"/>
  <c r="U410" i="27"/>
  <c r="U93" i="27"/>
  <c r="BH654" i="27"/>
  <c r="BL654" i="27" s="1"/>
  <c r="BH551" i="27"/>
  <c r="BL551" i="27" s="1"/>
  <c r="V65" i="27"/>
  <c r="AJ65" i="27" s="1"/>
  <c r="V69" i="27"/>
  <c r="AJ69" i="27" s="1"/>
  <c r="AL167" i="27"/>
  <c r="AL280" i="27"/>
  <c r="AL365" i="27"/>
  <c r="U62" i="27"/>
  <c r="BH485" i="27"/>
  <c r="BL485" i="27" s="1"/>
  <c r="U150" i="27"/>
  <c r="BH491" i="27"/>
  <c r="BL491" i="27" s="1"/>
  <c r="BH197" i="27"/>
  <c r="BL197" i="27" s="1"/>
  <c r="U254" i="27"/>
  <c r="AK291" i="27"/>
  <c r="U516" i="27"/>
  <c r="U361" i="27"/>
  <c r="AK392" i="27"/>
  <c r="BH566" i="27"/>
  <c r="BL566" i="27" s="1"/>
  <c r="BH294" i="27"/>
  <c r="BL294" i="27" s="1"/>
  <c r="AK309" i="27"/>
  <c r="AK351" i="27"/>
  <c r="BH370" i="27"/>
  <c r="BL370" i="27" s="1"/>
  <c r="BH628" i="27"/>
  <c r="BL628" i="27" s="1"/>
  <c r="AK270" i="27"/>
  <c r="AK350" i="27"/>
  <c r="BH30" i="27"/>
  <c r="BL30" i="27" s="1"/>
  <c r="U509" i="27"/>
  <c r="BH346" i="27"/>
  <c r="BL346" i="27" s="1"/>
  <c r="U694" i="27"/>
  <c r="BI621" i="27"/>
  <c r="V618" i="27"/>
  <c r="V631" i="27"/>
  <c r="AJ631" i="27" s="1"/>
  <c r="BI600" i="27"/>
  <c r="U463" i="27"/>
  <c r="U552" i="27"/>
  <c r="BH631" i="27"/>
  <c r="BL631" i="27" s="1"/>
  <c r="U702" i="27"/>
  <c r="AL15" i="27"/>
  <c r="V654" i="27"/>
  <c r="AJ654" i="27" s="1"/>
  <c r="AL98" i="27"/>
  <c r="BH44" i="27"/>
  <c r="BL44" i="27" s="1"/>
  <c r="U485" i="27"/>
  <c r="AK467" i="27"/>
  <c r="U472" i="27"/>
  <c r="U566" i="27"/>
  <c r="BH351" i="27"/>
  <c r="BL351" i="27" s="1"/>
  <c r="AK400" i="27"/>
  <c r="U30" i="27"/>
  <c r="U118" i="27"/>
  <c r="AK227" i="27"/>
  <c r="AK158" i="27"/>
  <c r="AK243" i="27"/>
  <c r="BH534" i="27"/>
  <c r="BL534" i="27" s="1"/>
  <c r="AL84" i="27"/>
  <c r="AL243" i="27"/>
  <c r="AK237" i="27"/>
  <c r="AL389" i="27"/>
  <c r="AK479" i="27"/>
  <c r="BI46" i="27"/>
  <c r="BM46" i="27" s="1"/>
  <c r="AL46" i="27"/>
  <c r="BI475" i="27"/>
  <c r="BM475" i="27" s="1"/>
  <c r="AL475" i="27"/>
  <c r="V42" i="27"/>
  <c r="AL42" i="27"/>
  <c r="BI47" i="27"/>
  <c r="BM47" i="27" s="1"/>
  <c r="AL47" i="27"/>
  <c r="V59" i="27"/>
  <c r="AJ59" i="27" s="1"/>
  <c r="AL59" i="27"/>
  <c r="BI94" i="27"/>
  <c r="BM94" i="27" s="1"/>
  <c r="AL94" i="27"/>
  <c r="BI129" i="27"/>
  <c r="BM129" i="27" s="1"/>
  <c r="AL129" i="27"/>
  <c r="BI145" i="27"/>
  <c r="BM145" i="27" s="1"/>
  <c r="AL145" i="27"/>
  <c r="BI211" i="27"/>
  <c r="AL211" i="27"/>
  <c r="V229" i="27"/>
  <c r="AJ229" i="27" s="1"/>
  <c r="AL229" i="27"/>
  <c r="V214" i="27"/>
  <c r="AJ214" i="27" s="1"/>
  <c r="AL214" i="27"/>
  <c r="BI60" i="27"/>
  <c r="AL60" i="27"/>
  <c r="V281" i="27"/>
  <c r="AJ281" i="27" s="1"/>
  <c r="AL281" i="27"/>
  <c r="BI11" i="27"/>
  <c r="BM11" i="27" s="1"/>
  <c r="AL11" i="27"/>
  <c r="BI75" i="27"/>
  <c r="AL75" i="27"/>
  <c r="BI196" i="27"/>
  <c r="BM196" i="27" s="1"/>
  <c r="AL196" i="27"/>
  <c r="U52" i="27"/>
  <c r="AK52" i="27"/>
  <c r="U604" i="27"/>
  <c r="AK604" i="27"/>
  <c r="U541" i="27"/>
  <c r="AK541" i="27"/>
  <c r="BH366" i="27"/>
  <c r="BL366" i="27" s="1"/>
  <c r="AK366" i="27"/>
  <c r="BH627" i="27"/>
  <c r="BL627" i="27" s="1"/>
  <c r="AK627" i="27"/>
  <c r="AK419" i="27"/>
  <c r="BH307" i="27"/>
  <c r="BL307" i="27" s="1"/>
  <c r="AK307" i="27"/>
  <c r="BH48" i="27"/>
  <c r="BL48" i="27" s="1"/>
  <c r="AK48" i="27"/>
  <c r="BH169" i="27"/>
  <c r="BL169" i="27" s="1"/>
  <c r="AK169" i="27"/>
  <c r="U306" i="27"/>
  <c r="AK306" i="27"/>
  <c r="U115" i="27"/>
  <c r="AK115" i="27"/>
  <c r="V226" i="27"/>
  <c r="AJ226" i="27" s="1"/>
  <c r="AL226" i="27"/>
  <c r="V190" i="27"/>
  <c r="AJ190" i="27" s="1"/>
  <c r="AL190" i="27"/>
  <c r="BI30" i="27"/>
  <c r="AL30" i="27"/>
  <c r="V54" i="27"/>
  <c r="AJ54" i="27" s="1"/>
  <c r="AL54" i="27"/>
  <c r="BI77" i="27"/>
  <c r="BM77" i="27" s="1"/>
  <c r="AL77" i="27"/>
  <c r="V205" i="27"/>
  <c r="AJ205" i="27" s="1"/>
  <c r="AL205" i="27"/>
  <c r="BI206" i="27"/>
  <c r="BM206" i="27" s="1"/>
  <c r="AL206" i="27"/>
  <c r="V49" i="27"/>
  <c r="AJ49" i="27" s="1"/>
  <c r="AL49" i="27"/>
  <c r="BI279" i="27"/>
  <c r="AL279" i="27"/>
  <c r="BI467" i="27"/>
  <c r="BM467" i="27" s="1"/>
  <c r="AL467" i="27"/>
  <c r="V44" i="27"/>
  <c r="AL44" i="27"/>
  <c r="V342" i="27"/>
  <c r="AJ342" i="27" s="1"/>
  <c r="AL342" i="27"/>
  <c r="AK42" i="27"/>
  <c r="BH59" i="27"/>
  <c r="BL59" i="27" s="1"/>
  <c r="AK59" i="27"/>
  <c r="BH221" i="27"/>
  <c r="BL221" i="27" s="1"/>
  <c r="AK221" i="27"/>
  <c r="U49" i="27"/>
  <c r="AK49" i="27"/>
  <c r="U76" i="27"/>
  <c r="AK76" i="27"/>
  <c r="U465" i="27"/>
  <c r="AK465" i="27"/>
  <c r="BH170" i="27"/>
  <c r="BL170" i="27" s="1"/>
  <c r="AK170" i="27"/>
  <c r="BH228" i="27"/>
  <c r="BL228" i="27" s="1"/>
  <c r="AK228" i="27"/>
  <c r="U278" i="27"/>
  <c r="AK278" i="27"/>
  <c r="BH230" i="27"/>
  <c r="BL230" i="27" s="1"/>
  <c r="AK230" i="27"/>
  <c r="BH302" i="27"/>
  <c r="BL302" i="27" s="1"/>
  <c r="AK302" i="27"/>
  <c r="BH680" i="27"/>
  <c r="BL680" i="27" s="1"/>
  <c r="AK680" i="27"/>
  <c r="U341" i="27"/>
  <c r="AK341" i="27"/>
  <c r="AK420" i="27"/>
  <c r="BH132" i="27"/>
  <c r="BL132" i="27" s="1"/>
  <c r="AK132" i="27"/>
  <c r="BH51" i="27"/>
  <c r="BL51" i="27" s="1"/>
  <c r="AK51" i="27"/>
  <c r="BH60" i="27"/>
  <c r="BL60" i="27" s="1"/>
  <c r="AK60" i="27"/>
  <c r="U620" i="27"/>
  <c r="AK620" i="27"/>
  <c r="V710" i="27"/>
  <c r="AJ710" i="27" s="1"/>
  <c r="AL710" i="27"/>
  <c r="V53" i="27"/>
  <c r="AJ53" i="27" s="1"/>
  <c r="AL53" i="27"/>
  <c r="V193" i="27"/>
  <c r="AJ193" i="27" s="1"/>
  <c r="AL193" i="27"/>
  <c r="BI704" i="27"/>
  <c r="BM704" i="27" s="1"/>
  <c r="AL704" i="27"/>
  <c r="BI55" i="27"/>
  <c r="BM55" i="27" s="1"/>
  <c r="AL55" i="27"/>
  <c r="V546" i="27"/>
  <c r="AJ546" i="27" s="1"/>
  <c r="AL546" i="27"/>
  <c r="V567" i="27"/>
  <c r="AJ567" i="27" s="1"/>
  <c r="AL567" i="27"/>
  <c r="BI207" i="27"/>
  <c r="BM207" i="27" s="1"/>
  <c r="AL207" i="27"/>
  <c r="BI249" i="27"/>
  <c r="AL249" i="27"/>
  <c r="V201" i="27"/>
  <c r="AJ201" i="27" s="1"/>
  <c r="AL201" i="27"/>
  <c r="V209" i="27"/>
  <c r="AJ209" i="27" s="1"/>
  <c r="AL209" i="27"/>
  <c r="BI350" i="27"/>
  <c r="BM350" i="27" s="1"/>
  <c r="AL350" i="27"/>
  <c r="BI687" i="27"/>
  <c r="BM687" i="27" s="1"/>
  <c r="AY687" i="27"/>
  <c r="BK687" i="27" s="1"/>
  <c r="BI315" i="27"/>
  <c r="AL315" i="27"/>
  <c r="BI48" i="27"/>
  <c r="BM48" i="27" s="1"/>
  <c r="AL48" i="27"/>
  <c r="BI648" i="27"/>
  <c r="AL648" i="27"/>
  <c r="V387" i="27"/>
  <c r="AJ387" i="27" s="1"/>
  <c r="AL387" i="27"/>
  <c r="BI325" i="27"/>
  <c r="AL325" i="27"/>
  <c r="BH39" i="27"/>
  <c r="BL39" i="27" s="1"/>
  <c r="AK39" i="27"/>
  <c r="U648" i="27"/>
  <c r="AK648" i="27"/>
  <c r="BH229" i="27"/>
  <c r="BL229" i="27" s="1"/>
  <c r="AK229" i="27"/>
  <c r="U277" i="27"/>
  <c r="AK277" i="27"/>
  <c r="BH363" i="27"/>
  <c r="BL363" i="27" s="1"/>
  <c r="AK363" i="27"/>
  <c r="BH29" i="27"/>
  <c r="BL29" i="27" s="1"/>
  <c r="AK29" i="27"/>
  <c r="BH393" i="27"/>
  <c r="BL393" i="27" s="1"/>
  <c r="AK393" i="27"/>
  <c r="U41" i="27"/>
  <c r="AK41" i="27"/>
  <c r="BI192" i="27"/>
  <c r="AL192" i="27"/>
  <c r="V341" i="27"/>
  <c r="AJ341" i="27" s="1"/>
  <c r="AL341" i="27"/>
  <c r="V393" i="27"/>
  <c r="AJ393" i="27" s="1"/>
  <c r="AL393" i="27"/>
  <c r="BI711" i="27"/>
  <c r="BM711" i="27" s="1"/>
  <c r="AL711" i="27"/>
  <c r="AL100" i="27"/>
  <c r="BI68" i="27"/>
  <c r="BM68" i="27" s="1"/>
  <c r="AL68" i="27"/>
  <c r="V45" i="27"/>
  <c r="AL45" i="27"/>
  <c r="V134" i="27"/>
  <c r="AJ134" i="27" s="1"/>
  <c r="AL134" i="27"/>
  <c r="BI152" i="27"/>
  <c r="AL152" i="27"/>
  <c r="V232" i="27"/>
  <c r="AJ232" i="27" s="1"/>
  <c r="AL232" i="27"/>
  <c r="V552" i="27"/>
  <c r="AJ552" i="27" s="1"/>
  <c r="AL552" i="27"/>
  <c r="V52" i="27"/>
  <c r="AJ52" i="27" s="1"/>
  <c r="AL52" i="27"/>
  <c r="V95" i="27"/>
  <c r="AJ95" i="27" s="1"/>
  <c r="AL95" i="27"/>
  <c r="BI128" i="27"/>
  <c r="BM128" i="27" s="1"/>
  <c r="AL128" i="27"/>
  <c r="V627" i="27"/>
  <c r="AJ627" i="27" s="1"/>
  <c r="AL627" i="27"/>
  <c r="BI330" i="27"/>
  <c r="AL330" i="27"/>
  <c r="U215" i="27"/>
  <c r="AK215" i="27"/>
  <c r="U134" i="27"/>
  <c r="AK134" i="27"/>
  <c r="BH217" i="27"/>
  <c r="BL217" i="27" s="1"/>
  <c r="AK217" i="27"/>
  <c r="BH114" i="27"/>
  <c r="BL114" i="27" s="1"/>
  <c r="AK114" i="27"/>
  <c r="BH332" i="27"/>
  <c r="BL332" i="27" s="1"/>
  <c r="AK332" i="27"/>
  <c r="U249" i="27"/>
  <c r="AK249" i="27"/>
  <c r="U308" i="27"/>
  <c r="AK308" i="27"/>
  <c r="BH510" i="27"/>
  <c r="BL510" i="27" s="1"/>
  <c r="AK510" i="27"/>
  <c r="BH364" i="27"/>
  <c r="BL364" i="27" s="1"/>
  <c r="AK364" i="27"/>
  <c r="U293" i="27"/>
  <c r="AK293" i="27"/>
  <c r="BH305" i="27"/>
  <c r="BL305" i="27" s="1"/>
  <c r="AK305" i="27"/>
  <c r="U45" i="27"/>
  <c r="AK45" i="27"/>
  <c r="BH468" i="27"/>
  <c r="BL468" i="27" s="1"/>
  <c r="AK468" i="27"/>
  <c r="U365" i="27"/>
  <c r="AK365" i="27"/>
  <c r="V81" i="27"/>
  <c r="AJ81" i="27" s="1"/>
  <c r="AL185" i="27"/>
  <c r="BI210" i="27"/>
  <c r="BI226" i="27"/>
  <c r="AL241" i="27"/>
  <c r="BI335" i="27"/>
  <c r="BM335" i="27" s="1"/>
  <c r="AL344" i="27"/>
  <c r="AL304" i="27"/>
  <c r="V703" i="27"/>
  <c r="AJ703" i="27" s="1"/>
  <c r="V608" i="27"/>
  <c r="AJ608" i="27" s="1"/>
  <c r="V506" i="27"/>
  <c r="AJ506" i="27" s="1"/>
  <c r="V585" i="27"/>
  <c r="AJ585" i="27" s="1"/>
  <c r="BI667" i="27"/>
  <c r="AL126" i="27"/>
  <c r="V138" i="27"/>
  <c r="AJ138" i="27" s="1"/>
  <c r="BI173" i="27"/>
  <c r="BI185" i="27"/>
  <c r="BI260" i="27"/>
  <c r="AL289" i="27"/>
  <c r="BI323" i="27"/>
  <c r="BM323" i="27" s="1"/>
  <c r="V362" i="27"/>
  <c r="AJ362" i="27" s="1"/>
  <c r="V366" i="27"/>
  <c r="AJ366" i="27" s="1"/>
  <c r="AL122" i="27"/>
  <c r="BI512" i="27"/>
  <c r="BM512" i="27" s="1"/>
  <c r="BI650" i="27"/>
  <c r="BM650" i="27" s="1"/>
  <c r="BI99" i="27"/>
  <c r="BM99" i="27" s="1"/>
  <c r="BI115" i="27"/>
  <c r="BI138" i="27"/>
  <c r="BM138" i="27" s="1"/>
  <c r="BI147" i="27"/>
  <c r="V173" i="27"/>
  <c r="AJ173" i="27" s="1"/>
  <c r="V179" i="27"/>
  <c r="AJ179" i="27" s="1"/>
  <c r="AL256" i="27"/>
  <c r="AL162" i="27"/>
  <c r="AL253" i="27"/>
  <c r="BI397" i="27"/>
  <c r="BM397" i="27" s="1"/>
  <c r="BI479" i="27"/>
  <c r="BI79" i="27"/>
  <c r="BM79" i="27" s="1"/>
  <c r="BI186" i="27"/>
  <c r="AL213" i="27"/>
  <c r="BI228" i="27"/>
  <c r="BM228" i="27" s="1"/>
  <c r="V238" i="27"/>
  <c r="AJ238" i="27" s="1"/>
  <c r="V302" i="27"/>
  <c r="AJ302" i="27" s="1"/>
  <c r="V313" i="27"/>
  <c r="AJ313" i="27" s="1"/>
  <c r="V330" i="27"/>
  <c r="AJ330" i="27" s="1"/>
  <c r="BI349" i="27"/>
  <c r="BM349" i="27" s="1"/>
  <c r="V390" i="27"/>
  <c r="AJ390" i="27" s="1"/>
  <c r="AL123" i="27"/>
  <c r="AL114" i="27"/>
  <c r="BI477" i="27"/>
  <c r="BM477" i="27" s="1"/>
  <c r="V659" i="27"/>
  <c r="AJ659" i="27" s="1"/>
  <c r="BI134" i="27"/>
  <c r="BM134" i="27" s="1"/>
  <c r="AL202" i="27"/>
  <c r="BI333" i="27"/>
  <c r="BM333" i="27" s="1"/>
  <c r="BI684" i="27"/>
  <c r="BI390" i="27"/>
  <c r="BI500" i="27"/>
  <c r="AL19" i="27"/>
  <c r="AL102" i="27"/>
  <c r="V40" i="27"/>
  <c r="AL67" i="27"/>
  <c r="AL90" i="27"/>
  <c r="BI143" i="27"/>
  <c r="BI494" i="27"/>
  <c r="V674" i="27"/>
  <c r="AJ674" i="27" s="1"/>
  <c r="AL271" i="27"/>
  <c r="AL333" i="27"/>
  <c r="AL208" i="27"/>
  <c r="BI676" i="27"/>
  <c r="BM676" i="27" s="1"/>
  <c r="BI326" i="27"/>
  <c r="BM326" i="27" s="1"/>
  <c r="V336" i="27"/>
  <c r="AJ336" i="27" s="1"/>
  <c r="AL247" i="27"/>
  <c r="AL355" i="27"/>
  <c r="BH316" i="27"/>
  <c r="BL316" i="27" s="1"/>
  <c r="BH325" i="27"/>
  <c r="BL325" i="27" s="1"/>
  <c r="BH352" i="27"/>
  <c r="BL352" i="27" s="1"/>
  <c r="U369" i="27"/>
  <c r="U26" i="27"/>
  <c r="AK62" i="27"/>
  <c r="U272" i="27"/>
  <c r="U302" i="27"/>
  <c r="U680" i="27"/>
  <c r="AK316" i="27"/>
  <c r="U325" i="27"/>
  <c r="U352" i="27"/>
  <c r="BH686" i="27"/>
  <c r="BL686" i="27" s="1"/>
  <c r="BH369" i="27"/>
  <c r="BL369" i="27" s="1"/>
  <c r="U382" i="27"/>
  <c r="U391" i="27"/>
  <c r="U623" i="27"/>
  <c r="AK361" i="27"/>
  <c r="AK380" i="27"/>
  <c r="U411" i="27"/>
  <c r="BH656" i="27"/>
  <c r="BL656" i="27" s="1"/>
  <c r="BH496" i="27"/>
  <c r="BL496" i="27" s="1"/>
  <c r="BH236" i="27"/>
  <c r="BL236" i="27" s="1"/>
  <c r="AK410" i="27"/>
  <c r="AK86" i="27"/>
  <c r="U237" i="27"/>
  <c r="BH241" i="27"/>
  <c r="BL241" i="27" s="1"/>
  <c r="BH514" i="27"/>
  <c r="BL514" i="27" s="1"/>
  <c r="U270" i="27"/>
  <c r="U6" i="27"/>
  <c r="U221" i="27"/>
  <c r="BH254" i="27"/>
  <c r="BL254" i="27" s="1"/>
  <c r="U280" i="27"/>
  <c r="BH382" i="27"/>
  <c r="BL382" i="27" s="1"/>
  <c r="BH472" i="27"/>
  <c r="BL472" i="27" s="1"/>
  <c r="BI19" i="27"/>
  <c r="BI202" i="27"/>
  <c r="BI232" i="27"/>
  <c r="V271" i="27"/>
  <c r="AJ271" i="27" s="1"/>
  <c r="BI280" i="27"/>
  <c r="BM280" i="27" s="1"/>
  <c r="V107" i="27"/>
  <c r="AJ107" i="27" s="1"/>
  <c r="V120" i="27"/>
  <c r="AJ120" i="27" s="1"/>
  <c r="V128" i="27"/>
  <c r="AJ128" i="27" s="1"/>
  <c r="V466" i="27"/>
  <c r="AJ466" i="27" s="1"/>
  <c r="V208" i="27"/>
  <c r="AJ208" i="27" s="1"/>
  <c r="V288" i="27"/>
  <c r="AJ288" i="27" s="1"/>
  <c r="V25" i="27"/>
  <c r="V671" i="27"/>
  <c r="AJ671" i="27" s="1"/>
  <c r="V253" i="27"/>
  <c r="AJ253" i="27" s="1"/>
  <c r="BI346" i="27"/>
  <c r="BM346" i="27" s="1"/>
  <c r="V161" i="27"/>
  <c r="AJ161" i="27" s="1"/>
  <c r="V228" i="27"/>
  <c r="AJ228" i="27" s="1"/>
  <c r="V257" i="27"/>
  <c r="AJ257" i="27" s="1"/>
  <c r="BI288" i="27"/>
  <c r="BM288" i="27" s="1"/>
  <c r="BI688" i="27"/>
  <c r="BM688" i="27" s="1"/>
  <c r="V404" i="27"/>
  <c r="AJ404" i="27" s="1"/>
  <c r="BI372" i="27"/>
  <c r="BM372" i="27" s="1"/>
  <c r="BH515" i="27"/>
  <c r="BL515" i="27" s="1"/>
  <c r="BI579" i="27"/>
  <c r="BM579" i="27" s="1"/>
  <c r="BI710" i="27"/>
  <c r="BM710" i="27" s="1"/>
  <c r="BI550" i="27"/>
  <c r="BM550" i="27" s="1"/>
  <c r="BH653" i="27"/>
  <c r="BL653" i="27" s="1"/>
  <c r="U614" i="27"/>
  <c r="BH492" i="27"/>
  <c r="BL492" i="27" s="1"/>
  <c r="V609" i="27"/>
  <c r="AJ609" i="27" s="1"/>
  <c r="BI656" i="27"/>
  <c r="BH561" i="27"/>
  <c r="BL561" i="27" s="1"/>
  <c r="BI470" i="27"/>
  <c r="BI258" i="27"/>
  <c r="V677" i="27"/>
  <c r="AJ677" i="27" s="1"/>
  <c r="V612" i="27"/>
  <c r="AJ612" i="27" s="1"/>
  <c r="BH350" i="27"/>
  <c r="BL350" i="27" s="1"/>
  <c r="BH123" i="27"/>
  <c r="BL123" i="27" s="1"/>
  <c r="U584" i="27"/>
  <c r="V574" i="27"/>
  <c r="AJ574" i="27" s="1"/>
  <c r="U621" i="27"/>
  <c r="BI32" i="27"/>
  <c r="BM32" i="27" s="1"/>
  <c r="BI98" i="27"/>
  <c r="BM98" i="27" s="1"/>
  <c r="V189" i="27"/>
  <c r="AJ189" i="27" s="1"/>
  <c r="BI304" i="27"/>
  <c r="BM304" i="27" s="1"/>
  <c r="BI536" i="27"/>
  <c r="V471" i="27"/>
  <c r="AJ471" i="27" s="1"/>
  <c r="BI361" i="27"/>
  <c r="U349" i="27"/>
  <c r="BI651" i="27"/>
  <c r="V636" i="27"/>
  <c r="AJ636" i="27" s="1"/>
  <c r="BI281" i="27"/>
  <c r="BM281" i="27" s="1"/>
  <c r="BI56" i="27"/>
  <c r="BM56" i="27" s="1"/>
  <c r="BI386" i="27"/>
  <c r="BM386" i="27" s="1"/>
  <c r="BI216" i="27"/>
  <c r="V242" i="27"/>
  <c r="AJ242" i="27" s="1"/>
  <c r="BI327" i="27"/>
  <c r="BH505" i="27"/>
  <c r="BL505" i="27" s="1"/>
  <c r="U169" i="27"/>
  <c r="BH306" i="27"/>
  <c r="BL306" i="27" s="1"/>
  <c r="U370" i="27"/>
  <c r="BI519" i="27"/>
  <c r="BM519" i="27" s="1"/>
  <c r="U18" i="27"/>
  <c r="BH476" i="27"/>
  <c r="BL476" i="27" s="1"/>
  <c r="U476" i="27"/>
  <c r="BH417" i="27"/>
  <c r="BL417" i="27" s="1"/>
  <c r="BH569" i="27"/>
  <c r="BL569" i="27" s="1"/>
  <c r="V653" i="27"/>
  <c r="AJ653" i="27" s="1"/>
  <c r="V709" i="27"/>
  <c r="AJ709" i="27" s="1"/>
  <c r="BI619" i="27"/>
  <c r="BM619" i="27" s="1"/>
  <c r="BI527" i="27"/>
  <c r="BM527" i="27" s="1"/>
  <c r="BH11" i="27"/>
  <c r="BL11" i="27" s="1"/>
  <c r="AK11" i="27"/>
  <c r="U13" i="27"/>
  <c r="AK13" i="27"/>
  <c r="V106" i="27"/>
  <c r="AJ106" i="27" s="1"/>
  <c r="BI141" i="27"/>
  <c r="BM141" i="27" s="1"/>
  <c r="BI13" i="27"/>
  <c r="BM13" i="27" s="1"/>
  <c r="AL13" i="27"/>
  <c r="U518" i="27"/>
  <c r="U597" i="27"/>
  <c r="BI59" i="27"/>
  <c r="BI548" i="27"/>
  <c r="BM548" i="27" s="1"/>
  <c r="V276" i="27"/>
  <c r="AJ276" i="27" s="1"/>
  <c r="U588" i="27"/>
  <c r="U672" i="27"/>
  <c r="BH671" i="27"/>
  <c r="BL671" i="27" s="1"/>
  <c r="U709" i="27"/>
  <c r="BH257" i="27"/>
  <c r="BL257" i="27" s="1"/>
  <c r="BH580" i="27"/>
  <c r="BL580" i="27" s="1"/>
  <c r="BH277" i="27"/>
  <c r="BL277" i="27" s="1"/>
  <c r="V634" i="27"/>
  <c r="AJ634" i="27" s="1"/>
  <c r="U635" i="27"/>
  <c r="BH619" i="27"/>
  <c r="BL619" i="27" s="1"/>
  <c r="BH635" i="27"/>
  <c r="BL635" i="27" s="1"/>
  <c r="U674" i="27"/>
  <c r="U671" i="27"/>
  <c r="AR482" i="4"/>
  <c r="BH658" i="27"/>
  <c r="BL658" i="27" s="1"/>
  <c r="BH402" i="27"/>
  <c r="BL402" i="27" s="1"/>
  <c r="BH408" i="27"/>
  <c r="BL408" i="27" s="1"/>
  <c r="AK573" i="27"/>
  <c r="BH582" i="27"/>
  <c r="BL582" i="27" s="1"/>
  <c r="U710" i="27"/>
  <c r="BH620" i="27"/>
  <c r="BL620" i="27" s="1"/>
  <c r="BI169" i="27"/>
  <c r="AL285" i="27"/>
  <c r="AL348" i="27"/>
  <c r="V633" i="27"/>
  <c r="AJ633" i="27" s="1"/>
  <c r="AN633" i="27" s="1"/>
  <c r="BH6" i="27"/>
  <c r="BL6" i="27" s="1"/>
  <c r="BH308" i="27"/>
  <c r="BL308" i="27" s="1"/>
  <c r="BH41" i="27"/>
  <c r="BL41" i="27" s="1"/>
  <c r="BH647" i="27"/>
  <c r="BL647" i="27" s="1"/>
  <c r="BH575" i="27"/>
  <c r="BL575" i="27" s="1"/>
  <c r="BH661" i="27"/>
  <c r="BL661" i="27" s="1"/>
  <c r="U626" i="27"/>
  <c r="U375" i="27"/>
  <c r="U387" i="27"/>
  <c r="U393" i="27"/>
  <c r="U402" i="27"/>
  <c r="AL556" i="27"/>
  <c r="BI307" i="27"/>
  <c r="BM307" i="27" s="1"/>
  <c r="BH13" i="27"/>
  <c r="BL13" i="27" s="1"/>
  <c r="U29" i="27"/>
  <c r="U471" i="27"/>
  <c r="V10" i="27"/>
  <c r="BI25" i="27"/>
  <c r="BM25" i="27" s="1"/>
  <c r="BI114" i="27"/>
  <c r="V178" i="27"/>
  <c r="AJ178" i="27" s="1"/>
  <c r="V502" i="27"/>
  <c r="AJ502" i="27" s="1"/>
  <c r="V477" i="27"/>
  <c r="AJ477" i="27" s="1"/>
  <c r="BI45" i="27"/>
  <c r="BI583" i="27"/>
  <c r="BI102" i="27"/>
  <c r="BM102" i="27" s="1"/>
  <c r="BI158" i="27"/>
  <c r="BI526" i="27"/>
  <c r="BM526" i="27" s="1"/>
  <c r="BI552" i="27"/>
  <c r="BM552" i="27" s="1"/>
  <c r="V222" i="27"/>
  <c r="AJ222" i="27" s="1"/>
  <c r="V394" i="27"/>
  <c r="AJ394" i="27" s="1"/>
  <c r="BI8" i="27"/>
  <c r="BM8" i="27" s="1"/>
  <c r="AL8" i="27"/>
  <c r="U395" i="27"/>
  <c r="U481" i="27"/>
  <c r="BI422" i="27"/>
  <c r="BM422" i="27" s="1"/>
  <c r="V235" i="27"/>
  <c r="AJ235" i="27" s="1"/>
  <c r="BH319" i="27"/>
  <c r="BL319" i="27" s="1"/>
  <c r="U510" i="27"/>
  <c r="U396" i="27"/>
  <c r="V711" i="27"/>
  <c r="AJ711" i="27" s="1"/>
  <c r="BI533" i="27"/>
  <c r="U658" i="27"/>
  <c r="U625" i="27"/>
  <c r="BH689" i="27"/>
  <c r="BL689" i="27" s="1"/>
  <c r="U707" i="27"/>
  <c r="U705" i="27"/>
  <c r="V100" i="27"/>
  <c r="AJ100" i="27" s="1"/>
  <c r="BI16" i="27"/>
  <c r="BI472" i="27"/>
  <c r="BM472" i="27" s="1"/>
  <c r="U400" i="27"/>
  <c r="U383" i="27"/>
  <c r="U539" i="27"/>
  <c r="V573" i="27"/>
  <c r="AJ573" i="27" s="1"/>
  <c r="BH395" i="27"/>
  <c r="BL395" i="27" s="1"/>
  <c r="U669" i="27"/>
  <c r="BI39" i="27"/>
  <c r="V422" i="27"/>
  <c r="AJ422" i="27" s="1"/>
  <c r="AL88" i="27"/>
  <c r="V183" i="27"/>
  <c r="AJ183" i="27" s="1"/>
  <c r="BI287" i="27"/>
  <c r="BM287" i="27" s="1"/>
  <c r="BI511" i="27"/>
  <c r="AK314" i="27"/>
  <c r="AK344" i="27"/>
  <c r="BH50" i="27"/>
  <c r="BL50" i="27" s="1"/>
  <c r="U137" i="27"/>
  <c r="U574" i="27"/>
  <c r="V207" i="27"/>
  <c r="AJ207" i="27" s="1"/>
  <c r="BI276" i="27"/>
  <c r="BM276" i="27" s="1"/>
  <c r="V348" i="27"/>
  <c r="AJ348" i="27" s="1"/>
  <c r="BI638" i="27"/>
  <c r="BM638" i="27" s="1"/>
  <c r="BI122" i="27"/>
  <c r="BI214" i="27"/>
  <c r="V355" i="27"/>
  <c r="AJ355" i="27" s="1"/>
  <c r="V15" i="27"/>
  <c r="BI544" i="27"/>
  <c r="BM544" i="27" s="1"/>
  <c r="V60" i="27"/>
  <c r="AJ60" i="27" s="1"/>
  <c r="V12" i="27"/>
  <c r="V256" i="27"/>
  <c r="AJ256" i="27" s="1"/>
  <c r="V508" i="27"/>
  <c r="AJ508" i="27" s="1"/>
  <c r="V365" i="27"/>
  <c r="AJ365" i="27" s="1"/>
  <c r="BI379" i="27"/>
  <c r="BM379" i="27" s="1"/>
  <c r="AL80" i="27"/>
  <c r="BI570" i="27"/>
  <c r="BM570" i="27" s="1"/>
  <c r="V652" i="27"/>
  <c r="AJ652" i="27" s="1"/>
  <c r="V22" i="27"/>
  <c r="BI135" i="27"/>
  <c r="BM135" i="27" s="1"/>
  <c r="V680" i="27"/>
  <c r="AJ680" i="27" s="1"/>
  <c r="AL83" i="27"/>
  <c r="V94" i="27"/>
  <c r="AJ94" i="27" s="1"/>
  <c r="V129" i="27"/>
  <c r="AJ129" i="27" s="1"/>
  <c r="V145" i="27"/>
  <c r="AJ145" i="27" s="1"/>
  <c r="V211" i="27"/>
  <c r="AJ211" i="27" s="1"/>
  <c r="V233" i="27"/>
  <c r="AJ233" i="27" s="1"/>
  <c r="V285" i="27"/>
  <c r="AJ285" i="27" s="1"/>
  <c r="BI293" i="27"/>
  <c r="BM293" i="27" s="1"/>
  <c r="AL379" i="27"/>
  <c r="V11" i="27"/>
  <c r="V75" i="27"/>
  <c r="AJ75" i="27" s="1"/>
  <c r="BI80" i="27"/>
  <c r="BM80" i="27" s="1"/>
  <c r="BI162" i="27"/>
  <c r="BI647" i="27"/>
  <c r="BI521" i="27"/>
  <c r="AL204" i="27"/>
  <c r="V338" i="27"/>
  <c r="AJ338" i="27" s="1"/>
  <c r="BI421" i="27"/>
  <c r="BM421" i="27" s="1"/>
  <c r="AG609" i="27"/>
  <c r="U33" i="27"/>
  <c r="BH33" i="27"/>
  <c r="BL33" i="27" s="1"/>
  <c r="U40" i="27"/>
  <c r="AK40" i="27"/>
  <c r="U66" i="27"/>
  <c r="BH66" i="27"/>
  <c r="BL66" i="27" s="1"/>
  <c r="U104" i="27"/>
  <c r="AK104" i="27"/>
  <c r="U112" i="27"/>
  <c r="AK112" i="27"/>
  <c r="U124" i="27"/>
  <c r="AK124" i="27"/>
  <c r="BH124" i="27"/>
  <c r="BL124" i="27" s="1"/>
  <c r="BH152" i="27"/>
  <c r="BL152" i="27" s="1"/>
  <c r="U152" i="27"/>
  <c r="BH174" i="27"/>
  <c r="BL174" i="27" s="1"/>
  <c r="AK174" i="27"/>
  <c r="U174" i="27"/>
  <c r="U527" i="27"/>
  <c r="BH527" i="27"/>
  <c r="BL527" i="27" s="1"/>
  <c r="BH219" i="27"/>
  <c r="BL219" i="27" s="1"/>
  <c r="AK219" i="27"/>
  <c r="BH20" i="27"/>
  <c r="BL20" i="27" s="1"/>
  <c r="AK20" i="27"/>
  <c r="U544" i="27"/>
  <c r="BH480" i="27"/>
  <c r="BL480" i="27" s="1"/>
  <c r="U480" i="27"/>
  <c r="U74" i="27"/>
  <c r="BH74" i="27"/>
  <c r="BL74" i="27" s="1"/>
  <c r="BH80" i="27"/>
  <c r="BL80" i="27" s="1"/>
  <c r="U80" i="27"/>
  <c r="AK106" i="27"/>
  <c r="BH106" i="27"/>
  <c r="BL106" i="27" s="1"/>
  <c r="BH144" i="27"/>
  <c r="BL144" i="27" s="1"/>
  <c r="AK144" i="27"/>
  <c r="U177" i="27"/>
  <c r="BH177" i="27"/>
  <c r="BL177" i="27" s="1"/>
  <c r="BH191" i="27"/>
  <c r="BL191" i="27" s="1"/>
  <c r="AK191" i="27"/>
  <c r="U191" i="27"/>
  <c r="BH198" i="27"/>
  <c r="BL198" i="27" s="1"/>
  <c r="AK198" i="27"/>
  <c r="U198" i="27"/>
  <c r="BH205" i="27"/>
  <c r="BL205" i="27" s="1"/>
  <c r="AK205" i="27"/>
  <c r="BH212" i="27"/>
  <c r="BL212" i="27" s="1"/>
  <c r="U212" i="27"/>
  <c r="BH259" i="27"/>
  <c r="BL259" i="27" s="1"/>
  <c r="AK259" i="27"/>
  <c r="U274" i="27"/>
  <c r="AK274" i="27"/>
  <c r="BH502" i="27"/>
  <c r="BL502" i="27" s="1"/>
  <c r="AK502" i="27"/>
  <c r="U253" i="27"/>
  <c r="AK253" i="27"/>
  <c r="AK535" i="27"/>
  <c r="BH535" i="27"/>
  <c r="BL535" i="27" s="1"/>
  <c r="BH622" i="27"/>
  <c r="BL622" i="27" s="1"/>
  <c r="U622" i="27"/>
  <c r="AK360" i="27"/>
  <c r="BH360" i="27"/>
  <c r="BL360" i="27" s="1"/>
  <c r="BH399" i="27"/>
  <c r="BL399" i="27" s="1"/>
  <c r="U399" i="27"/>
  <c r="BH418" i="27"/>
  <c r="BL418" i="27" s="1"/>
  <c r="U418" i="27"/>
  <c r="BH231" i="27"/>
  <c r="BL231" i="27" s="1"/>
  <c r="U231" i="27"/>
  <c r="AK246" i="27"/>
  <c r="U246" i="27"/>
  <c r="U260" i="27"/>
  <c r="AK260" i="27"/>
  <c r="BH260" i="27"/>
  <c r="BL260" i="27" s="1"/>
  <c r="U268" i="27"/>
  <c r="BH268" i="27"/>
  <c r="BL268" i="27" s="1"/>
  <c r="AK283" i="27"/>
  <c r="U283" i="27"/>
  <c r="AK288" i="27"/>
  <c r="BH288" i="27"/>
  <c r="BL288" i="27" s="1"/>
  <c r="U238" i="27"/>
  <c r="AK238" i="27"/>
  <c r="U261" i="27"/>
  <c r="AK261" i="27"/>
  <c r="U297" i="27"/>
  <c r="AK297" i="27"/>
  <c r="AK315" i="27"/>
  <c r="BH315" i="27"/>
  <c r="BL315" i="27" s="1"/>
  <c r="U322" i="27"/>
  <c r="BH322" i="27"/>
  <c r="BL322" i="27" s="1"/>
  <c r="U398" i="27"/>
  <c r="AK398" i="27"/>
  <c r="BH419" i="27"/>
  <c r="BL419" i="27" s="1"/>
  <c r="BH296" i="27"/>
  <c r="BL296" i="27" s="1"/>
  <c r="U296" i="27"/>
  <c r="BH556" i="27"/>
  <c r="BL556" i="27" s="1"/>
  <c r="U556" i="27"/>
  <c r="AK345" i="27"/>
  <c r="BH345" i="27"/>
  <c r="BL345" i="27" s="1"/>
  <c r="U355" i="27"/>
  <c r="BH355" i="27"/>
  <c r="BL355" i="27" s="1"/>
  <c r="AK8" i="27"/>
  <c r="U8" i="27"/>
  <c r="BH65" i="27"/>
  <c r="BL65" i="27" s="1"/>
  <c r="U65" i="27"/>
  <c r="BH536" i="27"/>
  <c r="BL536" i="27" s="1"/>
  <c r="AK329" i="27"/>
  <c r="BH329" i="27"/>
  <c r="BL329" i="27" s="1"/>
  <c r="BH683" i="27"/>
  <c r="BL683" i="27" s="1"/>
  <c r="AK615" i="27"/>
  <c r="BH615" i="27"/>
  <c r="BL615" i="27" s="1"/>
  <c r="AK401" i="27"/>
  <c r="U401" i="27"/>
  <c r="BH238" i="27"/>
  <c r="BL238" i="27" s="1"/>
  <c r="BH251" i="27"/>
  <c r="BL251" i="27" s="1"/>
  <c r="U315" i="27"/>
  <c r="AK349" i="27"/>
  <c r="U359" i="27"/>
  <c r="BH379" i="27"/>
  <c r="BL379" i="27" s="1"/>
  <c r="U586" i="27"/>
  <c r="BH604" i="27"/>
  <c r="BL604" i="27" s="1"/>
  <c r="U284" i="27"/>
  <c r="U489" i="27"/>
  <c r="U607" i="27"/>
  <c r="AK17" i="27"/>
  <c r="BH541" i="27"/>
  <c r="BL541" i="27" s="1"/>
  <c r="U649" i="27"/>
  <c r="BH261" i="27"/>
  <c r="BL261" i="27" s="1"/>
  <c r="BH297" i="27"/>
  <c r="BL297" i="27" s="1"/>
  <c r="AK379" i="27"/>
  <c r="U627" i="27"/>
  <c r="U467" i="27"/>
  <c r="U259" i="27"/>
  <c r="U360" i="27"/>
  <c r="U590" i="27"/>
  <c r="AK399" i="27"/>
  <c r="AK66" i="27"/>
  <c r="BH112" i="27"/>
  <c r="BL112" i="27" s="1"/>
  <c r="U345" i="27"/>
  <c r="AK355" i="27"/>
  <c r="U310" i="27"/>
  <c r="AK322" i="27"/>
  <c r="BH512" i="27"/>
  <c r="BL512" i="27" s="1"/>
  <c r="U366" i="27"/>
  <c r="BH398" i="27"/>
  <c r="BL398" i="27" s="1"/>
  <c r="BH416" i="27"/>
  <c r="BL416" i="27" s="1"/>
  <c r="U419" i="27"/>
  <c r="AG419" i="27" s="1"/>
  <c r="BH378" i="27"/>
  <c r="BL378" i="27" s="1"/>
  <c r="BH591" i="27"/>
  <c r="BL591" i="27" s="1"/>
  <c r="U233" i="27"/>
  <c r="AK80" i="27"/>
  <c r="U205" i="27"/>
  <c r="U140" i="27"/>
  <c r="BH568" i="27"/>
  <c r="BL568" i="27" s="1"/>
  <c r="AK268" i="27"/>
  <c r="AK296" i="27"/>
  <c r="U307" i="27"/>
  <c r="BH334" i="27"/>
  <c r="BL334" i="27" s="1"/>
  <c r="BH636" i="27"/>
  <c r="BL636" i="27" s="1"/>
  <c r="U636" i="27"/>
  <c r="BI17" i="27"/>
  <c r="BI658" i="27"/>
  <c r="BI63" i="27"/>
  <c r="BM63" i="27" s="1"/>
  <c r="V121" i="27"/>
  <c r="AJ121" i="27" s="1"/>
  <c r="V176" i="27"/>
  <c r="AJ176" i="27" s="1"/>
  <c r="BI179" i="27"/>
  <c r="AL210" i="27"/>
  <c r="BI532" i="27"/>
  <c r="V252" i="27"/>
  <c r="AJ252" i="27" s="1"/>
  <c r="BI270" i="27"/>
  <c r="V299" i="27"/>
  <c r="AJ299" i="27" s="1"/>
  <c r="V311" i="27"/>
  <c r="AJ311" i="27" s="1"/>
  <c r="AL318" i="27"/>
  <c r="BI329" i="27"/>
  <c r="V359" i="27"/>
  <c r="AJ359" i="27" s="1"/>
  <c r="BI376" i="27"/>
  <c r="BM376" i="27" s="1"/>
  <c r="V708" i="27"/>
  <c r="AJ708" i="27" s="1"/>
  <c r="AN708" i="27" s="1"/>
  <c r="BI81" i="27"/>
  <c r="BM81" i="27" s="1"/>
  <c r="BI176" i="27"/>
  <c r="BM176" i="27" s="1"/>
  <c r="V192" i="27"/>
  <c r="AJ192" i="27" s="1"/>
  <c r="BI299" i="27"/>
  <c r="BI311" i="27"/>
  <c r="BM311" i="27" s="1"/>
  <c r="AL376" i="27"/>
  <c r="V99" i="27"/>
  <c r="AJ99" i="27" s="1"/>
  <c r="V147" i="27"/>
  <c r="AJ147" i="27" s="1"/>
  <c r="V522" i="27"/>
  <c r="AJ522" i="27" s="1"/>
  <c r="BI484" i="27"/>
  <c r="BH464" i="27"/>
  <c r="BL464" i="27" s="1"/>
  <c r="AK18" i="27"/>
  <c r="U27" i="27"/>
  <c r="BH45" i="27"/>
  <c r="BL45" i="27" s="1"/>
  <c r="U521" i="27"/>
  <c r="U523" i="27"/>
  <c r="U81" i="27"/>
  <c r="BH113" i="27"/>
  <c r="BL113" i="27" s="1"/>
  <c r="U132" i="27"/>
  <c r="U139" i="27"/>
  <c r="AK156" i="27"/>
  <c r="U189" i="27"/>
  <c r="AK199" i="27"/>
  <c r="AK319" i="27"/>
  <c r="BH338" i="27"/>
  <c r="BL338" i="27" s="1"/>
  <c r="U22" i="27"/>
  <c r="U28" i="27"/>
  <c r="U637" i="27"/>
  <c r="U60" i="27"/>
  <c r="BH409" i="27"/>
  <c r="BL409" i="27" s="1"/>
  <c r="AK342" i="27"/>
  <c r="BH118" i="27"/>
  <c r="BL118" i="27" s="1"/>
  <c r="BH324" i="27"/>
  <c r="BL324" i="27" s="1"/>
  <c r="U464" i="27"/>
  <c r="BH523" i="27"/>
  <c r="BL523" i="27" s="1"/>
  <c r="U95" i="27"/>
  <c r="U108" i="27"/>
  <c r="U156" i="27"/>
  <c r="BH189" i="27"/>
  <c r="BL189" i="27" s="1"/>
  <c r="BH376" i="27"/>
  <c r="BL376" i="27" s="1"/>
  <c r="AK406" i="27"/>
  <c r="U354" i="27"/>
  <c r="U11" i="27"/>
  <c r="BH22" i="27"/>
  <c r="BL22" i="27" s="1"/>
  <c r="U190" i="27"/>
  <c r="U301" i="27"/>
  <c r="BH385" i="27"/>
  <c r="BL385" i="27" s="1"/>
  <c r="BH267" i="27"/>
  <c r="BL267" i="27" s="1"/>
  <c r="BH677" i="27"/>
  <c r="BL677" i="27" s="1"/>
  <c r="AK415" i="27"/>
  <c r="U179" i="27"/>
  <c r="AK258" i="27"/>
  <c r="BH279" i="27"/>
  <c r="BL279" i="27" s="1"/>
  <c r="BH282" i="27"/>
  <c r="BL282" i="27" s="1"/>
  <c r="U314" i="27"/>
  <c r="BH344" i="27"/>
  <c r="BL344" i="27" s="1"/>
  <c r="BH357" i="27"/>
  <c r="BL357" i="27" s="1"/>
  <c r="U364" i="27"/>
  <c r="U414" i="27"/>
  <c r="U468" i="27"/>
  <c r="AK190" i="27"/>
  <c r="AK301" i="27"/>
  <c r="U328" i="27"/>
  <c r="BH333" i="27"/>
  <c r="BL333" i="27" s="1"/>
  <c r="U347" i="27"/>
  <c r="BH365" i="27"/>
  <c r="BL365" i="27" s="1"/>
  <c r="BH96" i="27"/>
  <c r="BL96" i="27" s="1"/>
  <c r="U371" i="27"/>
  <c r="V576" i="27"/>
  <c r="U131" i="27"/>
  <c r="BH593" i="27"/>
  <c r="BL593" i="27" s="1"/>
  <c r="BI291" i="27"/>
  <c r="BM291" i="27" s="1"/>
  <c r="BI156" i="27"/>
  <c r="BI97" i="27"/>
  <c r="BI382" i="27"/>
  <c r="V384" i="27"/>
  <c r="AJ384" i="27" s="1"/>
  <c r="V590" i="27"/>
  <c r="AJ590" i="27" s="1"/>
  <c r="V8" i="27"/>
  <c r="BI24" i="27"/>
  <c r="BM24" i="27" s="1"/>
  <c r="V505" i="27"/>
  <c r="AJ505" i="27" s="1"/>
  <c r="V315" i="27"/>
  <c r="AJ315" i="27" s="1"/>
  <c r="BI562" i="27"/>
  <c r="BM562" i="27" s="1"/>
  <c r="V499" i="27"/>
  <c r="V274" i="27"/>
  <c r="AJ274" i="27" s="1"/>
  <c r="V310" i="27"/>
  <c r="AJ310" i="27" s="1"/>
  <c r="AL357" i="27"/>
  <c r="V18" i="27"/>
  <c r="V55" i="27"/>
  <c r="AJ55" i="27" s="1"/>
  <c r="V706" i="27"/>
  <c r="AJ706" i="27" s="1"/>
  <c r="BI546" i="27"/>
  <c r="BM546" i="27" s="1"/>
  <c r="V148" i="27"/>
  <c r="AJ148" i="27" s="1"/>
  <c r="BI553" i="27"/>
  <c r="BM553" i="27" s="1"/>
  <c r="V534" i="27"/>
  <c r="AJ534" i="27" s="1"/>
  <c r="V371" i="27"/>
  <c r="AJ371" i="27" s="1"/>
  <c r="AL18" i="27"/>
  <c r="BI50" i="27"/>
  <c r="BM50" i="27" s="1"/>
  <c r="V142" i="27"/>
  <c r="AJ142" i="27" s="1"/>
  <c r="V268" i="27"/>
  <c r="AJ268" i="27" s="1"/>
  <c r="BI53" i="27"/>
  <c r="V103" i="27"/>
  <c r="AJ103" i="27" s="1"/>
  <c r="AL64" i="27"/>
  <c r="BI464" i="27"/>
  <c r="V464" i="27"/>
  <c r="AJ464" i="27" s="1"/>
  <c r="V29" i="27"/>
  <c r="BI29" i="27"/>
  <c r="V146" i="27"/>
  <c r="AJ146" i="27" s="1"/>
  <c r="BI146" i="27"/>
  <c r="BI180" i="27"/>
  <c r="BM180" i="27" s="1"/>
  <c r="V180" i="27"/>
  <c r="AJ180" i="27" s="1"/>
  <c r="V531" i="27"/>
  <c r="AJ531" i="27" s="1"/>
  <c r="AN531" i="27" s="1"/>
  <c r="BI531" i="27"/>
  <c r="BI540" i="27"/>
  <c r="V540" i="27"/>
  <c r="AJ540" i="27" s="1"/>
  <c r="AL269" i="27"/>
  <c r="V269" i="27"/>
  <c r="AJ269" i="27" s="1"/>
  <c r="AL312" i="27"/>
  <c r="V312" i="27"/>
  <c r="AJ312" i="27" s="1"/>
  <c r="AL259" i="27"/>
  <c r="V259" i="27"/>
  <c r="AJ259" i="27" s="1"/>
  <c r="V284" i="27"/>
  <c r="AJ284" i="27" s="1"/>
  <c r="BI284" i="27"/>
  <c r="BM284" i="27" s="1"/>
  <c r="BI66" i="27"/>
  <c r="V66" i="27"/>
  <c r="AJ66" i="27" s="1"/>
  <c r="BI127" i="27"/>
  <c r="BM127" i="27" s="1"/>
  <c r="V127" i="27"/>
  <c r="AJ127" i="27" s="1"/>
  <c r="V391" i="27"/>
  <c r="AJ391" i="27" s="1"/>
  <c r="BI391" i="27"/>
  <c r="BM391" i="27" s="1"/>
  <c r="BI272" i="27"/>
  <c r="BM272" i="27" s="1"/>
  <c r="V272" i="27"/>
  <c r="AJ272" i="27" s="1"/>
  <c r="AL297" i="27"/>
  <c r="V297" i="27"/>
  <c r="AJ297" i="27" s="1"/>
  <c r="BI108" i="27"/>
  <c r="V108" i="27"/>
  <c r="AJ108" i="27" s="1"/>
  <c r="V137" i="27"/>
  <c r="AJ137" i="27" s="1"/>
  <c r="BI137" i="27"/>
  <c r="V163" i="27"/>
  <c r="AJ163" i="27" s="1"/>
  <c r="BI163" i="27"/>
  <c r="BM163" i="27" s="1"/>
  <c r="V491" i="27"/>
  <c r="AJ491" i="27" s="1"/>
  <c r="BI491" i="27"/>
  <c r="BM491" i="27" s="1"/>
  <c r="BI220" i="27"/>
  <c r="BM220" i="27" s="1"/>
  <c r="V220" i="27"/>
  <c r="AJ220" i="27" s="1"/>
  <c r="BI615" i="27"/>
  <c r="BM615" i="27" s="1"/>
  <c r="V615" i="27"/>
  <c r="BI353" i="27"/>
  <c r="V353" i="27"/>
  <c r="AJ353" i="27" s="1"/>
  <c r="V292" i="27"/>
  <c r="AJ292" i="27" s="1"/>
  <c r="BI292" i="27"/>
  <c r="V316" i="27"/>
  <c r="AJ316" i="27" s="1"/>
  <c r="BI316" i="27"/>
  <c r="V328" i="27"/>
  <c r="AJ328" i="27" s="1"/>
  <c r="BI328" i="27"/>
  <c r="BM328" i="27" s="1"/>
  <c r="BI363" i="27"/>
  <c r="BM363" i="27" s="1"/>
  <c r="V363" i="27"/>
  <c r="AJ363" i="27" s="1"/>
  <c r="BI377" i="27"/>
  <c r="BM377" i="27" s="1"/>
  <c r="V377" i="27"/>
  <c r="AJ377" i="27" s="1"/>
  <c r="BI20" i="27"/>
  <c r="BM20" i="27" s="1"/>
  <c r="V20" i="27"/>
  <c r="V41" i="27"/>
  <c r="BI41" i="27"/>
  <c r="BM41" i="27" s="1"/>
  <c r="V478" i="27"/>
  <c r="AJ478" i="27" s="1"/>
  <c r="BI478" i="27"/>
  <c r="V70" i="27"/>
  <c r="AJ70" i="27" s="1"/>
  <c r="BI70" i="27"/>
  <c r="BI161" i="27"/>
  <c r="V195" i="27"/>
  <c r="AJ195" i="27" s="1"/>
  <c r="V325" i="27"/>
  <c r="AJ325" i="27" s="1"/>
  <c r="V367" i="27"/>
  <c r="AJ367" i="27" s="1"/>
  <c r="U646" i="27"/>
  <c r="BH262" i="27"/>
  <c r="BL262" i="27" s="1"/>
  <c r="U613" i="27"/>
  <c r="U332" i="27"/>
  <c r="U223" i="27"/>
  <c r="U500" i="27"/>
  <c r="BH339" i="27"/>
  <c r="BL339" i="27" s="1"/>
  <c r="U404" i="27"/>
  <c r="U17" i="27"/>
  <c r="BH52" i="27"/>
  <c r="BL52" i="27" s="1"/>
  <c r="U182" i="27"/>
  <c r="BH256" i="27"/>
  <c r="BL256" i="27" s="1"/>
  <c r="BI264" i="27"/>
  <c r="V264" i="27"/>
  <c r="AJ264" i="27" s="1"/>
  <c r="V301" i="27"/>
  <c r="AJ301" i="27" s="1"/>
  <c r="BI301" i="27"/>
  <c r="BI537" i="27"/>
  <c r="V537" i="27"/>
  <c r="AJ537" i="27" s="1"/>
  <c r="AN537" i="27" s="1"/>
  <c r="V375" i="27"/>
  <c r="AJ375" i="27" s="1"/>
  <c r="BI375" i="27"/>
  <c r="BM375" i="27" s="1"/>
  <c r="AL679" i="27"/>
  <c r="V679" i="27"/>
  <c r="AJ679" i="27" s="1"/>
  <c r="AL487" i="27"/>
  <c r="BI487" i="27"/>
  <c r="BI92" i="27"/>
  <c r="V92" i="27"/>
  <c r="AJ92" i="27" s="1"/>
  <c r="AL187" i="27"/>
  <c r="V187" i="27"/>
  <c r="AJ187" i="27" s="1"/>
  <c r="AL400" i="27"/>
  <c r="BI400" i="27"/>
  <c r="V236" i="27"/>
  <c r="AJ236" i="27" s="1"/>
  <c r="BI236" i="27"/>
  <c r="BM236" i="27" s="1"/>
  <c r="AL388" i="27"/>
  <c r="BI388" i="27"/>
  <c r="AL109" i="27"/>
  <c r="BI109" i="27"/>
  <c r="V704" i="27"/>
  <c r="AJ704" i="27" s="1"/>
  <c r="V476" i="27"/>
  <c r="AJ476" i="27" s="1"/>
  <c r="BI67" i="27"/>
  <c r="BM67" i="27" s="1"/>
  <c r="V74" i="27"/>
  <c r="AJ74" i="27" s="1"/>
  <c r="BI90" i="27"/>
  <c r="V152" i="27"/>
  <c r="AJ152" i="27" s="1"/>
  <c r="V17" i="27"/>
  <c r="V637" i="27"/>
  <c r="AJ637" i="27" s="1"/>
  <c r="BI57" i="27"/>
  <c r="BI89" i="27"/>
  <c r="V123" i="27"/>
  <c r="AJ123" i="27" s="1"/>
  <c r="BI187" i="27"/>
  <c r="BM187" i="27" s="1"/>
  <c r="BI245" i="27"/>
  <c r="V265" i="27"/>
  <c r="AJ265" i="27" s="1"/>
  <c r="BI269" i="27"/>
  <c r="BM269" i="27" s="1"/>
  <c r="BI652" i="27"/>
  <c r="V535" i="27"/>
  <c r="AJ535" i="27" s="1"/>
  <c r="V622" i="27"/>
  <c r="AJ622" i="27" s="1"/>
  <c r="AN622" i="27" s="1"/>
  <c r="V358" i="27"/>
  <c r="AJ358" i="27" s="1"/>
  <c r="V131" i="27"/>
  <c r="AJ131" i="27" s="1"/>
  <c r="BI131" i="27"/>
  <c r="BM131" i="27" s="1"/>
  <c r="V593" i="27"/>
  <c r="AJ593" i="27" s="1"/>
  <c r="BI593" i="27"/>
  <c r="BM593" i="27" s="1"/>
  <c r="V227" i="27"/>
  <c r="AJ227" i="27" s="1"/>
  <c r="BI227" i="27"/>
  <c r="BM227" i="27" s="1"/>
  <c r="V560" i="27"/>
  <c r="AJ560" i="27" s="1"/>
  <c r="BI560" i="27"/>
  <c r="BI117" i="27"/>
  <c r="V117" i="27"/>
  <c r="AJ117" i="27" s="1"/>
  <c r="BI242" i="27"/>
  <c r="BI677" i="27"/>
  <c r="BM677" i="27" s="1"/>
  <c r="BI367" i="27"/>
  <c r="BI387" i="27"/>
  <c r="BM387" i="27" s="1"/>
  <c r="BH166" i="27"/>
  <c r="BL166" i="27" s="1"/>
  <c r="BH209" i="27"/>
  <c r="BL209" i="27" s="1"/>
  <c r="BH544" i="27"/>
  <c r="BL544" i="27" s="1"/>
  <c r="BH545" i="27"/>
  <c r="BL545" i="27" s="1"/>
  <c r="BH253" i="27"/>
  <c r="BL253" i="27" s="1"/>
  <c r="U535" i="27"/>
  <c r="BH40" i="27"/>
  <c r="BL40" i="27" s="1"/>
  <c r="U71" i="27"/>
  <c r="U94" i="27"/>
  <c r="U180" i="27"/>
  <c r="U224" i="27"/>
  <c r="BH271" i="27"/>
  <c r="BL271" i="27" s="1"/>
  <c r="BH283" i="27"/>
  <c r="BL283" i="27" s="1"/>
  <c r="BH5" i="27"/>
  <c r="BL5" i="27" s="1"/>
  <c r="V9" i="27"/>
  <c r="BI5" i="27"/>
  <c r="U5" i="27"/>
  <c r="V5" i="27"/>
  <c r="BI6" i="27"/>
  <c r="AL6" i="27"/>
  <c r="V475" i="27"/>
  <c r="AJ475" i="27" s="1"/>
  <c r="BI36" i="27"/>
  <c r="BM36" i="27" s="1"/>
  <c r="BI42" i="27"/>
  <c r="BM42" i="27" s="1"/>
  <c r="V47" i="27"/>
  <c r="AJ47" i="27" s="1"/>
  <c r="V663" i="27"/>
  <c r="AJ663" i="27" s="1"/>
  <c r="BI111" i="27"/>
  <c r="V116" i="27"/>
  <c r="AJ116" i="27" s="1"/>
  <c r="V143" i="27"/>
  <c r="AJ143" i="27" s="1"/>
  <c r="V239" i="27"/>
  <c r="AJ239" i="27" s="1"/>
  <c r="V554" i="27"/>
  <c r="AJ554" i="27" s="1"/>
  <c r="V13" i="27"/>
  <c r="V26" i="27"/>
  <c r="V89" i="27"/>
  <c r="AJ89" i="27" s="1"/>
  <c r="BI172" i="27"/>
  <c r="BM172" i="27" s="1"/>
  <c r="BI184" i="27"/>
  <c r="BI204" i="27"/>
  <c r="BM204" i="27" s="1"/>
  <c r="BI501" i="27"/>
  <c r="BM501" i="27" s="1"/>
  <c r="V247" i="27"/>
  <c r="AJ247" i="27" s="1"/>
  <c r="V675" i="27"/>
  <c r="V282" i="27"/>
  <c r="AJ282" i="27" s="1"/>
  <c r="V555" i="27"/>
  <c r="AJ555" i="27" s="1"/>
  <c r="BI572" i="27"/>
  <c r="BI358" i="27"/>
  <c r="BI399" i="27"/>
  <c r="BM399" i="27" s="1"/>
  <c r="BH135" i="27"/>
  <c r="BL135" i="27" s="1"/>
  <c r="U550" i="27"/>
  <c r="U165" i="27"/>
  <c r="U219" i="27"/>
  <c r="U20" i="27"/>
  <c r="U106" i="27"/>
  <c r="U502" i="27"/>
  <c r="BH158" i="27"/>
  <c r="BL158" i="27" s="1"/>
  <c r="BI4" i="27"/>
  <c r="U135" i="27"/>
  <c r="U166" i="27"/>
  <c r="BH278" i="27"/>
  <c r="BL278" i="27" s="1"/>
  <c r="U285" i="27"/>
  <c r="BH465" i="27"/>
  <c r="BL465" i="27" s="1"/>
  <c r="BH500" i="27"/>
  <c r="BL500" i="27" s="1"/>
  <c r="U295" i="27"/>
  <c r="BH513" i="27"/>
  <c r="BL513" i="27" s="1"/>
  <c r="BH94" i="27"/>
  <c r="BL94" i="27" s="1"/>
  <c r="U234" i="27"/>
  <c r="U288" i="27"/>
  <c r="U12" i="27"/>
  <c r="AK12" i="27"/>
  <c r="BH4" i="27"/>
  <c r="BL4" i="27" s="1"/>
  <c r="AK4" i="27"/>
  <c r="U16" i="27"/>
  <c r="BH16" i="27"/>
  <c r="BL16" i="27" s="1"/>
  <c r="AK16" i="27"/>
  <c r="U31" i="27"/>
  <c r="BH31" i="27"/>
  <c r="BL31" i="27" s="1"/>
  <c r="BH38" i="27"/>
  <c r="BL38" i="27" s="1"/>
  <c r="U38" i="27"/>
  <c r="U47" i="27"/>
  <c r="BH47" i="27"/>
  <c r="BL47" i="27" s="1"/>
  <c r="BH64" i="27"/>
  <c r="BL64" i="27" s="1"/>
  <c r="U64" i="27"/>
  <c r="BH548" i="27"/>
  <c r="BL548" i="27" s="1"/>
  <c r="U548" i="27"/>
  <c r="AK83" i="27"/>
  <c r="BH83" i="27"/>
  <c r="BL83" i="27" s="1"/>
  <c r="BH121" i="27"/>
  <c r="BL121" i="27" s="1"/>
  <c r="U121" i="27"/>
  <c r="BH148" i="27"/>
  <c r="BL148" i="27" s="1"/>
  <c r="AK148" i="27"/>
  <c r="AK157" i="27"/>
  <c r="U157" i="27"/>
  <c r="BH171" i="27"/>
  <c r="BL171" i="27" s="1"/>
  <c r="U171" i="27"/>
  <c r="U200" i="27"/>
  <c r="BH200" i="27"/>
  <c r="BL200" i="27" s="1"/>
  <c r="AK200" i="27"/>
  <c r="AK206" i="27"/>
  <c r="U206" i="27"/>
  <c r="U220" i="27"/>
  <c r="BH220" i="27"/>
  <c r="BL220" i="27" s="1"/>
  <c r="AK128" i="27"/>
  <c r="U128" i="27"/>
  <c r="AK141" i="27"/>
  <c r="U141" i="27"/>
  <c r="BH160" i="27"/>
  <c r="BL160" i="27" s="1"/>
  <c r="U160" i="27"/>
  <c r="BH207" i="27"/>
  <c r="BL207" i="27" s="1"/>
  <c r="U207" i="27"/>
  <c r="U43" i="27"/>
  <c r="BH43" i="27"/>
  <c r="BL43" i="27" s="1"/>
  <c r="BH67" i="27"/>
  <c r="BL67" i="27" s="1"/>
  <c r="AK67" i="27"/>
  <c r="U67" i="27"/>
  <c r="BH663" i="27"/>
  <c r="BL663" i="27" s="1"/>
  <c r="U663" i="27"/>
  <c r="BH482" i="27"/>
  <c r="BL482" i="27" s="1"/>
  <c r="U482" i="27"/>
  <c r="AK90" i="27"/>
  <c r="U90" i="27"/>
  <c r="AK644" i="27"/>
  <c r="U644" i="27"/>
  <c r="BH570" i="27"/>
  <c r="BL570" i="27" s="1"/>
  <c r="AK526" i="27"/>
  <c r="BH526" i="27"/>
  <c r="BL526" i="27" s="1"/>
  <c r="U163" i="27"/>
  <c r="BH163" i="27"/>
  <c r="BL163" i="27" s="1"/>
  <c r="AK466" i="27"/>
  <c r="BH466" i="27"/>
  <c r="BL466" i="27" s="1"/>
  <c r="U595" i="27"/>
  <c r="BH595" i="27"/>
  <c r="BL595" i="27" s="1"/>
  <c r="BH494" i="27"/>
  <c r="BL494" i="27" s="1"/>
  <c r="U494" i="27"/>
  <c r="BH498" i="27"/>
  <c r="BL498" i="27" s="1"/>
  <c r="U498" i="27"/>
  <c r="BH225" i="27"/>
  <c r="BL225" i="27" s="1"/>
  <c r="U225" i="27"/>
  <c r="U242" i="27"/>
  <c r="BH242" i="27"/>
  <c r="BL242" i="27" s="1"/>
  <c r="U255" i="27"/>
  <c r="BH255" i="27"/>
  <c r="BL255" i="27" s="1"/>
  <c r="AK269" i="27"/>
  <c r="U269" i="27"/>
  <c r="BH612" i="27"/>
  <c r="BL612" i="27" s="1"/>
  <c r="U612" i="27"/>
  <c r="BH553" i="27"/>
  <c r="BL553" i="27" s="1"/>
  <c r="U553" i="27"/>
  <c r="BH247" i="27"/>
  <c r="BL247" i="27" s="1"/>
  <c r="AK247" i="27"/>
  <c r="U281" i="27"/>
  <c r="BH281" i="27"/>
  <c r="BL281" i="27" s="1"/>
  <c r="AK303" i="27"/>
  <c r="BH303" i="27"/>
  <c r="BL303" i="27" s="1"/>
  <c r="U323" i="27"/>
  <c r="AK323" i="27"/>
  <c r="V7" i="27"/>
  <c r="BI476" i="27"/>
  <c r="BM476" i="27" s="1"/>
  <c r="V38" i="27"/>
  <c r="V642" i="27"/>
  <c r="AJ642" i="27" s="1"/>
  <c r="BI88" i="27"/>
  <c r="V712" i="27"/>
  <c r="AJ712" i="27" s="1"/>
  <c r="BI148" i="27"/>
  <c r="V489" i="27"/>
  <c r="AJ489" i="27" s="1"/>
  <c r="BI167" i="27"/>
  <c r="BM167" i="27" s="1"/>
  <c r="V498" i="27"/>
  <c r="V249" i="27"/>
  <c r="AJ249" i="27" s="1"/>
  <c r="AL268" i="27"/>
  <c r="V300" i="27"/>
  <c r="AJ300" i="27" s="1"/>
  <c r="V345" i="27"/>
  <c r="AJ345" i="27" s="1"/>
  <c r="BI356" i="27"/>
  <c r="V374" i="27"/>
  <c r="AJ374" i="27" s="1"/>
  <c r="V48" i="27"/>
  <c r="AJ48" i="27" s="1"/>
  <c r="AL66" i="27"/>
  <c r="V641" i="27"/>
  <c r="AJ641" i="27" s="1"/>
  <c r="V91" i="27"/>
  <c r="AJ91" i="27" s="1"/>
  <c r="V104" i="27"/>
  <c r="AJ104" i="27" s="1"/>
  <c r="AL117" i="27"/>
  <c r="V136" i="27"/>
  <c r="AJ136" i="27" s="1"/>
  <c r="V160" i="27"/>
  <c r="AJ160" i="27" s="1"/>
  <c r="BI170" i="27"/>
  <c r="V648" i="27"/>
  <c r="AJ648" i="27" s="1"/>
  <c r="V203" i="27"/>
  <c r="AJ203" i="27" s="1"/>
  <c r="V212" i="27"/>
  <c r="AJ212" i="27" s="1"/>
  <c r="V601" i="27"/>
  <c r="AJ601" i="27" s="1"/>
  <c r="BI672" i="27"/>
  <c r="BM672" i="27" s="1"/>
  <c r="V244" i="27"/>
  <c r="AJ244" i="27" s="1"/>
  <c r="V287" i="27"/>
  <c r="AJ287" i="27" s="1"/>
  <c r="V513" i="27"/>
  <c r="AJ513" i="27" s="1"/>
  <c r="V360" i="27"/>
  <c r="AJ360" i="27" s="1"/>
  <c r="V415" i="27"/>
  <c r="AJ415" i="27" s="1"/>
  <c r="BI64" i="27"/>
  <c r="BM64" i="27" s="1"/>
  <c r="AL103" i="27"/>
  <c r="V118" i="27"/>
  <c r="AJ118" i="27" s="1"/>
  <c r="AL131" i="27"/>
  <c r="BI668" i="27"/>
  <c r="BM668" i="27" s="1"/>
  <c r="BI646" i="27"/>
  <c r="BM646" i="27" s="1"/>
  <c r="BI177" i="27"/>
  <c r="BM177" i="27" s="1"/>
  <c r="V551" i="27"/>
  <c r="AJ551" i="27" s="1"/>
  <c r="AN551" i="27" s="1"/>
  <c r="BI201" i="27"/>
  <c r="AL245" i="27"/>
  <c r="BI259" i="27"/>
  <c r="BI274" i="27"/>
  <c r="V681" i="27"/>
  <c r="AJ681" i="27" s="1"/>
  <c r="BI331" i="27"/>
  <c r="BM331" i="27" s="1"/>
  <c r="V350" i="27"/>
  <c r="AJ350" i="27" s="1"/>
  <c r="BI371" i="27"/>
  <c r="BM371" i="27" s="1"/>
  <c r="BI392" i="27"/>
  <c r="BH495" i="27"/>
  <c r="BL495" i="27" s="1"/>
  <c r="BH215" i="27"/>
  <c r="BL215" i="27" s="1"/>
  <c r="BH134" i="27"/>
  <c r="BL134" i="27" s="1"/>
  <c r="U114" i="27"/>
  <c r="BH599" i="27"/>
  <c r="BL599" i="27" s="1"/>
  <c r="U4" i="27"/>
  <c r="BI7" i="27"/>
  <c r="V588" i="27"/>
  <c r="BI594" i="27"/>
  <c r="BM594" i="27" s="1"/>
  <c r="BI567" i="27"/>
  <c r="BM567" i="27" s="1"/>
  <c r="AL239" i="27"/>
  <c r="BI534" i="27"/>
  <c r="AL300" i="27"/>
  <c r="V556" i="27"/>
  <c r="AJ556" i="27" s="1"/>
  <c r="V332" i="27"/>
  <c r="AJ332" i="27" s="1"/>
  <c r="AL345" i="27"/>
  <c r="V356" i="27"/>
  <c r="AJ356" i="27" s="1"/>
  <c r="BI374" i="27"/>
  <c r="V16" i="27"/>
  <c r="V31" i="27"/>
  <c r="BI664" i="27"/>
  <c r="BI104" i="27"/>
  <c r="BM104" i="27" s="1"/>
  <c r="AL136" i="27"/>
  <c r="AL203" i="27"/>
  <c r="BI212" i="27"/>
  <c r="BM212" i="27" s="1"/>
  <c r="BI244" i="27"/>
  <c r="AL513" i="27"/>
  <c r="BI360" i="27"/>
  <c r="BM360" i="27" s="1"/>
  <c r="BI415" i="27"/>
  <c r="V76" i="27"/>
  <c r="AJ76" i="27" s="1"/>
  <c r="V86" i="27"/>
  <c r="AJ86" i="27" s="1"/>
  <c r="BI118" i="27"/>
  <c r="BM118" i="27" s="1"/>
  <c r="AL177" i="27"/>
  <c r="BI193" i="27"/>
  <c r="BI607" i="27"/>
  <c r="BM607" i="27" s="1"/>
  <c r="V290" i="27"/>
  <c r="AJ290" i="27" s="1"/>
  <c r="V298" i="27"/>
  <c r="AJ298" i="27" s="1"/>
  <c r="AL331" i="27"/>
  <c r="BI340" i="27"/>
  <c r="V687" i="27"/>
  <c r="AJ687" i="27" s="1"/>
  <c r="AN687" i="27" s="1"/>
  <c r="V561" i="27"/>
  <c r="AJ561" i="27" s="1"/>
  <c r="V689" i="27"/>
  <c r="AJ689" i="27" s="1"/>
  <c r="AN689" i="27" s="1"/>
  <c r="BH128" i="27"/>
  <c r="BL128" i="27" s="1"/>
  <c r="BH639" i="27"/>
  <c r="BL639" i="27" s="1"/>
  <c r="V553" i="27"/>
  <c r="AJ553" i="27" s="1"/>
  <c r="BI86" i="27"/>
  <c r="BM86" i="27" s="1"/>
  <c r="BI209" i="27"/>
  <c r="BM209" i="27" s="1"/>
  <c r="V501" i="27"/>
  <c r="AL298" i="27"/>
  <c r="AL310" i="27"/>
  <c r="AL340" i="27"/>
  <c r="BI357" i="27"/>
  <c r="BM357" i="27" s="1"/>
  <c r="AK207" i="27"/>
  <c r="U217" i="27"/>
  <c r="U232" i="27"/>
  <c r="U650" i="27"/>
  <c r="U526" i="27"/>
  <c r="U668" i="27"/>
  <c r="AK64" i="27"/>
  <c r="BH206" i="27"/>
  <c r="BL206" i="27" s="1"/>
  <c r="U235" i="27"/>
  <c r="BH249" i="27"/>
  <c r="BL249" i="27" s="1"/>
  <c r="U258" i="27"/>
  <c r="U342" i="27"/>
  <c r="U372" i="27"/>
  <c r="AK267" i="27"/>
  <c r="U305" i="27"/>
  <c r="U330" i="27"/>
  <c r="BH572" i="27"/>
  <c r="BL572" i="27" s="1"/>
  <c r="AK371" i="27"/>
  <c r="U473" i="27"/>
  <c r="BH407" i="27"/>
  <c r="BL407" i="27" s="1"/>
  <c r="U415" i="27"/>
  <c r="AK386" i="27"/>
  <c r="AK282" i="27"/>
  <c r="U291" i="27"/>
  <c r="U357" i="27"/>
  <c r="BH406" i="27"/>
  <c r="BL406" i="27" s="1"/>
  <c r="BH354" i="27"/>
  <c r="BL354" i="27" s="1"/>
  <c r="AK328" i="27"/>
  <c r="AK333" i="27"/>
  <c r="AK347" i="27"/>
  <c r="U385" i="27"/>
  <c r="AK409" i="27"/>
  <c r="U475" i="27"/>
  <c r="U96" i="27"/>
  <c r="BH404" i="27"/>
  <c r="BL404" i="27" s="1"/>
  <c r="BH243" i="27"/>
  <c r="BL243" i="27" s="1"/>
  <c r="U256" i="27"/>
  <c r="BH293" i="27"/>
  <c r="BL293" i="27" s="1"/>
  <c r="U324" i="27"/>
  <c r="BH383" i="27"/>
  <c r="BL383" i="27" s="1"/>
  <c r="BH539" i="27"/>
  <c r="BL539" i="27" s="1"/>
  <c r="BH414" i="27"/>
  <c r="BL414" i="27" s="1"/>
  <c r="BH471" i="27"/>
  <c r="BL471" i="27" s="1"/>
  <c r="U386" i="27"/>
  <c r="AL21" i="27"/>
  <c r="BI660" i="27"/>
  <c r="BI584" i="27"/>
  <c r="U59" i="27"/>
  <c r="AL12" i="27"/>
  <c r="BI22" i="27"/>
  <c r="BM22" i="27" s="1"/>
  <c r="BI83" i="27"/>
  <c r="BM83" i="27" s="1"/>
  <c r="BI106" i="27"/>
  <c r="BM106" i="27" s="1"/>
  <c r="BI116" i="27"/>
  <c r="BM116" i="27" s="1"/>
  <c r="V135" i="27"/>
  <c r="AJ135" i="27" s="1"/>
  <c r="BI153" i="27"/>
  <c r="BM153" i="27" s="1"/>
  <c r="BI164" i="27"/>
  <c r="V169" i="27"/>
  <c r="AJ169" i="27" s="1"/>
  <c r="BI229" i="27"/>
  <c r="BM229" i="27" s="1"/>
  <c r="BI554" i="27"/>
  <c r="V46" i="27"/>
  <c r="V154" i="27"/>
  <c r="AJ154" i="27" s="1"/>
  <c r="V673" i="27"/>
  <c r="AJ673" i="27" s="1"/>
  <c r="V251" i="27"/>
  <c r="AJ251" i="27" s="1"/>
  <c r="BI265" i="27"/>
  <c r="BI571" i="27"/>
  <c r="AL555" i="27"/>
  <c r="BI312" i="27"/>
  <c r="BM312" i="27" s="1"/>
  <c r="V510" i="27"/>
  <c r="AJ510" i="27" s="1"/>
  <c r="AL338" i="27"/>
  <c r="U587" i="27"/>
  <c r="U136" i="27"/>
  <c r="U186" i="27"/>
  <c r="U208" i="27"/>
  <c r="BH673" i="27"/>
  <c r="BL673" i="27" s="1"/>
  <c r="V153" i="27"/>
  <c r="AJ153" i="27" s="1"/>
  <c r="V164" i="27"/>
  <c r="AJ164" i="27" s="1"/>
  <c r="V400" i="27"/>
  <c r="AJ400" i="27" s="1"/>
  <c r="V21" i="27"/>
  <c r="BI78" i="27"/>
  <c r="BM78" i="27" s="1"/>
  <c r="BI673" i="27"/>
  <c r="BI251" i="27"/>
  <c r="BM251" i="27" s="1"/>
  <c r="V571" i="27"/>
  <c r="AJ571" i="27" s="1"/>
  <c r="BI510" i="27"/>
  <c r="BM510" i="27" s="1"/>
  <c r="V388" i="27"/>
  <c r="AJ388" i="27" s="1"/>
  <c r="BH76" i="27"/>
  <c r="BL76" i="27" s="1"/>
  <c r="U146" i="27"/>
  <c r="AK213" i="27"/>
  <c r="BH479" i="27"/>
  <c r="BL479" i="27" s="1"/>
  <c r="BI49" i="27"/>
  <c r="BI296" i="27"/>
  <c r="BM296" i="27" s="1"/>
  <c r="V467" i="27"/>
  <c r="AJ467" i="27" s="1"/>
  <c r="V389" i="27"/>
  <c r="AJ389" i="27" s="1"/>
  <c r="U645" i="27"/>
  <c r="BH397" i="27"/>
  <c r="BL397" i="27" s="1"/>
  <c r="AL61" i="27"/>
  <c r="V586" i="27"/>
  <c r="AJ586" i="27" s="1"/>
  <c r="BI166" i="27"/>
  <c r="BM166" i="27" s="1"/>
  <c r="V279" i="27"/>
  <c r="AJ279" i="27" s="1"/>
  <c r="BI283" i="27"/>
  <c r="AL370" i="27"/>
  <c r="V101" i="27"/>
  <c r="AJ101" i="27" s="1"/>
  <c r="BI125" i="27"/>
  <c r="BI616" i="27"/>
  <c r="BI514" i="27"/>
  <c r="BM514" i="27" s="1"/>
  <c r="BH204" i="27"/>
  <c r="BL204" i="27" s="1"/>
  <c r="U470" i="27"/>
  <c r="U651" i="27"/>
  <c r="AK289" i="27"/>
  <c r="BH517" i="27"/>
  <c r="BL517" i="27" s="1"/>
  <c r="U24" i="27"/>
  <c r="BH493" i="27"/>
  <c r="BL493" i="27" s="1"/>
  <c r="U368" i="27"/>
  <c r="BI43" i="27"/>
  <c r="BM43" i="27" s="1"/>
  <c r="BI250" i="27"/>
  <c r="BM250" i="27" s="1"/>
  <c r="BI320" i="27"/>
  <c r="V557" i="27"/>
  <c r="AJ557" i="27" s="1"/>
  <c r="BI547" i="27"/>
  <c r="V84" i="27"/>
  <c r="AJ84" i="27" s="1"/>
  <c r="V191" i="27"/>
  <c r="AJ191" i="27" s="1"/>
  <c r="V197" i="27"/>
  <c r="AJ197" i="27" s="1"/>
  <c r="V587" i="27"/>
  <c r="AJ587" i="27" s="1"/>
  <c r="BH214" i="27"/>
  <c r="BL214" i="27" s="1"/>
  <c r="BH554" i="27"/>
  <c r="BL554" i="27" s="1"/>
  <c r="AK304" i="27"/>
  <c r="U311" i="27"/>
  <c r="U318" i="27"/>
  <c r="BH266" i="27"/>
  <c r="BL266" i="27" s="1"/>
  <c r="BH377" i="27"/>
  <c r="BL377" i="27" s="1"/>
  <c r="V521" i="27"/>
  <c r="AJ521" i="27" s="1"/>
  <c r="V184" i="27"/>
  <c r="AJ184" i="27" s="1"/>
  <c r="AK25" i="27"/>
  <c r="BH25" i="27"/>
  <c r="BL25" i="27" s="1"/>
  <c r="U37" i="27"/>
  <c r="BH37" i="27"/>
  <c r="BL37" i="27" s="1"/>
  <c r="U63" i="27"/>
  <c r="AK63" i="27"/>
  <c r="BH63" i="27"/>
  <c r="BL63" i="27" s="1"/>
  <c r="U82" i="27"/>
  <c r="BH82" i="27"/>
  <c r="BL82" i="27" s="1"/>
  <c r="AK82" i="27"/>
  <c r="AK109" i="27"/>
  <c r="U109" i="27"/>
  <c r="BH119" i="27"/>
  <c r="BL119" i="27" s="1"/>
  <c r="AK119" i="27"/>
  <c r="U119" i="27"/>
  <c r="U145" i="27"/>
  <c r="BH145" i="27"/>
  <c r="BL145" i="27" s="1"/>
  <c r="AK153" i="27"/>
  <c r="BH153" i="27"/>
  <c r="BL153" i="27" s="1"/>
  <c r="U168" i="27"/>
  <c r="BH168" i="27"/>
  <c r="BL168" i="27" s="1"/>
  <c r="U178" i="27"/>
  <c r="BH178" i="27"/>
  <c r="BL178" i="27" s="1"/>
  <c r="BH203" i="27"/>
  <c r="BL203" i="27" s="1"/>
  <c r="AK203" i="27"/>
  <c r="U203" i="27"/>
  <c r="AK130" i="27"/>
  <c r="BH130" i="27"/>
  <c r="BL130" i="27" s="1"/>
  <c r="AK487" i="27"/>
  <c r="BH487" i="27"/>
  <c r="BL487" i="27" s="1"/>
  <c r="U487" i="27"/>
  <c r="U151" i="27"/>
  <c r="AK151" i="27"/>
  <c r="BH151" i="27"/>
  <c r="BL151" i="27" s="1"/>
  <c r="BH155" i="27"/>
  <c r="BL155" i="27" s="1"/>
  <c r="AK155" i="27"/>
  <c r="U162" i="27"/>
  <c r="BH162" i="27"/>
  <c r="BL162" i="27" s="1"/>
  <c r="AK530" i="27"/>
  <c r="BH530" i="27"/>
  <c r="BL530" i="27" s="1"/>
  <c r="U530" i="27"/>
  <c r="U211" i="27"/>
  <c r="AK211" i="27"/>
  <c r="U222" i="27"/>
  <c r="BH222" i="27"/>
  <c r="BL222" i="27" s="1"/>
  <c r="BH708" i="27"/>
  <c r="BL708" i="27" s="1"/>
  <c r="U708" i="27"/>
  <c r="U88" i="27"/>
  <c r="BH88" i="27"/>
  <c r="BL88" i="27" s="1"/>
  <c r="AK88" i="27"/>
  <c r="U484" i="27"/>
  <c r="BH484" i="27"/>
  <c r="BL484" i="27" s="1"/>
  <c r="BH149" i="27"/>
  <c r="BL149" i="27" s="1"/>
  <c r="U149" i="27"/>
  <c r="AK149" i="27"/>
  <c r="AK528" i="27"/>
  <c r="U528" i="27"/>
  <c r="BH528" i="27"/>
  <c r="BL528" i="27" s="1"/>
  <c r="AK173" i="27"/>
  <c r="BH173" i="27"/>
  <c r="BL173" i="27" s="1"/>
  <c r="AK201" i="27"/>
  <c r="U201" i="27"/>
  <c r="BH210" i="27"/>
  <c r="BL210" i="27" s="1"/>
  <c r="U210" i="27"/>
  <c r="BH216" i="27"/>
  <c r="BL216" i="27" s="1"/>
  <c r="U216" i="27"/>
  <c r="U239" i="27"/>
  <c r="AK239" i="27"/>
  <c r="U252" i="27"/>
  <c r="AK252" i="27"/>
  <c r="BH252" i="27"/>
  <c r="BL252" i="27" s="1"/>
  <c r="BH286" i="27"/>
  <c r="BL286" i="27" s="1"/>
  <c r="AK286" i="27"/>
  <c r="BH245" i="27"/>
  <c r="BL245" i="27" s="1"/>
  <c r="U245" i="27"/>
  <c r="AK265" i="27"/>
  <c r="BH265" i="27"/>
  <c r="BL265" i="27" s="1"/>
  <c r="U275" i="27"/>
  <c r="BH275" i="27"/>
  <c r="BL275" i="27" s="1"/>
  <c r="AK275" i="27"/>
  <c r="U533" i="27"/>
  <c r="BH533" i="27"/>
  <c r="BL533" i="27" s="1"/>
  <c r="BH299" i="27"/>
  <c r="BL299" i="27" s="1"/>
  <c r="U299" i="27"/>
  <c r="BH320" i="27"/>
  <c r="BL320" i="27" s="1"/>
  <c r="AK320" i="27"/>
  <c r="BH327" i="27"/>
  <c r="BL327" i="27" s="1"/>
  <c r="U327" i="27"/>
  <c r="U340" i="27"/>
  <c r="AK340" i="27"/>
  <c r="AK367" i="27"/>
  <c r="U367" i="27"/>
  <c r="BH367" i="27"/>
  <c r="BL367" i="27" s="1"/>
  <c r="BH384" i="27"/>
  <c r="BL384" i="27" s="1"/>
  <c r="U384" i="27"/>
  <c r="AK384" i="27"/>
  <c r="U692" i="27"/>
  <c r="BH692" i="27"/>
  <c r="BL692" i="27" s="1"/>
  <c r="U542" i="27"/>
  <c r="AK501" i="27"/>
  <c r="BH501" i="27"/>
  <c r="BL501" i="27" s="1"/>
  <c r="U501" i="27"/>
  <c r="BH240" i="27"/>
  <c r="BL240" i="27" s="1"/>
  <c r="AK240" i="27"/>
  <c r="U240" i="27"/>
  <c r="BH250" i="27"/>
  <c r="BL250" i="27" s="1"/>
  <c r="U250" i="27"/>
  <c r="AK503" i="27"/>
  <c r="U503" i="27"/>
  <c r="AK276" i="27"/>
  <c r="BH276" i="27"/>
  <c r="BL276" i="27" s="1"/>
  <c r="U276" i="27"/>
  <c r="U287" i="27"/>
  <c r="AK287" i="27"/>
  <c r="BH326" i="27"/>
  <c r="BL326" i="27" s="1"/>
  <c r="U326" i="27"/>
  <c r="AK326" i="27"/>
  <c r="BH537" i="27"/>
  <c r="BL537" i="27" s="1"/>
  <c r="U537" i="27"/>
  <c r="BH343" i="27"/>
  <c r="BL343" i="27" s="1"/>
  <c r="AK343" i="27"/>
  <c r="BH353" i="27"/>
  <c r="BL353" i="27" s="1"/>
  <c r="AK353" i="27"/>
  <c r="BH362" i="27"/>
  <c r="BL362" i="27" s="1"/>
  <c r="U362" i="27"/>
  <c r="U373" i="27"/>
  <c r="BH373" i="27"/>
  <c r="BL373" i="27" s="1"/>
  <c r="AK560" i="27"/>
  <c r="BH560" i="27"/>
  <c r="BL560" i="27" s="1"/>
  <c r="AK388" i="27"/>
  <c r="BH388" i="27"/>
  <c r="BL388" i="27" s="1"/>
  <c r="U388" i="27"/>
  <c r="AK629" i="27"/>
  <c r="BH629" i="27"/>
  <c r="BL629" i="27" s="1"/>
  <c r="U540" i="27"/>
  <c r="BH540" i="27"/>
  <c r="BL540" i="27" s="1"/>
  <c r="AK412" i="27"/>
  <c r="U412" i="27"/>
  <c r="AK292" i="27"/>
  <c r="U292" i="27"/>
  <c r="U317" i="27"/>
  <c r="BH317" i="27"/>
  <c r="BL317" i="27" s="1"/>
  <c r="BH511" i="27"/>
  <c r="BL511" i="27" s="1"/>
  <c r="AK511" i="27"/>
  <c r="U538" i="27"/>
  <c r="BH538" i="27"/>
  <c r="BL538" i="27" s="1"/>
  <c r="BH348" i="27"/>
  <c r="BL348" i="27" s="1"/>
  <c r="AK348" i="27"/>
  <c r="U167" i="27"/>
  <c r="BH167" i="27"/>
  <c r="BL167" i="27" s="1"/>
  <c r="BH594" i="27"/>
  <c r="BL594" i="27" s="1"/>
  <c r="U594" i="27"/>
  <c r="BH188" i="27"/>
  <c r="BL188" i="27" s="1"/>
  <c r="U188" i="27"/>
  <c r="BH298" i="27"/>
  <c r="BL298" i="27" s="1"/>
  <c r="AK298" i="27"/>
  <c r="U681" i="27"/>
  <c r="BH681" i="27"/>
  <c r="BL681" i="27" s="1"/>
  <c r="U331" i="27"/>
  <c r="AK331" i="27"/>
  <c r="V575" i="27"/>
  <c r="AJ575" i="27" s="1"/>
  <c r="AL119" i="27"/>
  <c r="V199" i="27"/>
  <c r="AJ199" i="27" s="1"/>
  <c r="BI218" i="27"/>
  <c r="V234" i="27"/>
  <c r="AJ234" i="27" s="1"/>
  <c r="BI423" i="27"/>
  <c r="BM423" i="27" s="1"/>
  <c r="AK204" i="27"/>
  <c r="AK214" i="27"/>
  <c r="BH392" i="27"/>
  <c r="BL392" i="27" s="1"/>
  <c r="U320" i="27"/>
  <c r="U39" i="27"/>
  <c r="BH53" i="27"/>
  <c r="BL53" i="27" s="1"/>
  <c r="BH201" i="27"/>
  <c r="BL201" i="27" s="1"/>
  <c r="AK216" i="27"/>
  <c r="U227" i="27"/>
  <c r="BH109" i="27"/>
  <c r="BL109" i="27" s="1"/>
  <c r="AK145" i="27"/>
  <c r="BH292" i="27"/>
  <c r="BL292" i="27" s="1"/>
  <c r="U684" i="27"/>
  <c r="BI37" i="27"/>
  <c r="BM37" i="27" s="1"/>
  <c r="V580" i="27"/>
  <c r="V77" i="27"/>
  <c r="AJ77" i="27" s="1"/>
  <c r="V85" i="27"/>
  <c r="AJ85" i="27" s="1"/>
  <c r="BI157" i="27"/>
  <c r="BM157" i="27" s="1"/>
  <c r="V493" i="27"/>
  <c r="AJ493" i="27" s="1"/>
  <c r="BI199" i="27"/>
  <c r="BM199" i="27" s="1"/>
  <c r="BI205" i="27"/>
  <c r="BM205" i="27" s="1"/>
  <c r="AL218" i="27"/>
  <c r="BI248" i="27"/>
  <c r="V351" i="27"/>
  <c r="AJ351" i="27" s="1"/>
  <c r="AL384" i="27"/>
  <c r="BI14" i="27"/>
  <c r="BM14" i="27" s="1"/>
  <c r="V165" i="27"/>
  <c r="AJ165" i="27" s="1"/>
  <c r="V181" i="27"/>
  <c r="AJ181" i="27" s="1"/>
  <c r="BI322" i="27"/>
  <c r="BI682" i="27"/>
  <c r="BM682" i="27" s="1"/>
  <c r="BI342" i="27"/>
  <c r="V626" i="27"/>
  <c r="AJ626" i="27" s="1"/>
  <c r="BI190" i="27"/>
  <c r="U554" i="27"/>
  <c r="U353" i="27"/>
  <c r="U130" i="27"/>
  <c r="BH239" i="27"/>
  <c r="BL239" i="27" s="1"/>
  <c r="U173" i="27"/>
  <c r="AK327" i="27"/>
  <c r="U25" i="27"/>
  <c r="U666" i="27"/>
  <c r="U549" i="27"/>
  <c r="U218" i="27"/>
  <c r="AK317" i="27"/>
  <c r="V474" i="27"/>
  <c r="AJ474" i="27" s="1"/>
  <c r="V35" i="27"/>
  <c r="V564" i="27"/>
  <c r="AJ564" i="27" s="1"/>
  <c r="V30" i="27"/>
  <c r="AL37" i="27"/>
  <c r="BI54" i="27"/>
  <c r="BM54" i="27" s="1"/>
  <c r="BI61" i="27"/>
  <c r="BI486" i="27"/>
  <c r="AL157" i="27"/>
  <c r="BI261" i="27"/>
  <c r="BM261" i="27" s="1"/>
  <c r="V296" i="27"/>
  <c r="AJ296" i="27" s="1"/>
  <c r="V320" i="27"/>
  <c r="AJ320" i="27" s="1"/>
  <c r="V370" i="27"/>
  <c r="AJ370" i="27" s="1"/>
  <c r="V398" i="27"/>
  <c r="AJ398" i="27" s="1"/>
  <c r="BI577" i="27"/>
  <c r="BI44" i="27"/>
  <c r="V243" i="27"/>
  <c r="AJ243" i="27" s="1"/>
  <c r="AK299" i="27"/>
  <c r="BH211" i="27"/>
  <c r="BL211" i="27" s="1"/>
  <c r="U229" i="27"/>
  <c r="AK533" i="27"/>
  <c r="BH340" i="27"/>
  <c r="BL340" i="27" s="1"/>
  <c r="BH648" i="27"/>
  <c r="BL648" i="27" s="1"/>
  <c r="AK210" i="27"/>
  <c r="BH12" i="27"/>
  <c r="BL12" i="27" s="1"/>
  <c r="BH638" i="27"/>
  <c r="BL638" i="27" s="1"/>
  <c r="U196" i="27"/>
  <c r="BH503" i="27"/>
  <c r="BL503" i="27" s="1"/>
  <c r="BH287" i="27"/>
  <c r="BL287" i="27" s="1"/>
  <c r="BH7" i="27"/>
  <c r="BL7" i="27" s="1"/>
  <c r="BH19" i="27"/>
  <c r="BL19" i="27" s="1"/>
  <c r="BH337" i="27"/>
  <c r="BL337" i="27" s="1"/>
  <c r="U363" i="27"/>
  <c r="BH35" i="27"/>
  <c r="BL35" i="27" s="1"/>
  <c r="BH115" i="27"/>
  <c r="BL115" i="27" s="1"/>
  <c r="U405" i="27"/>
  <c r="U413" i="27"/>
  <c r="U421" i="27"/>
  <c r="AG421" i="27" s="1"/>
  <c r="AK7" i="27"/>
  <c r="U337" i="27"/>
  <c r="BH368" i="27"/>
  <c r="BL368" i="27" s="1"/>
  <c r="BH381" i="27"/>
  <c r="BL381" i="27" s="1"/>
  <c r="U397" i="27"/>
  <c r="U377" i="27"/>
  <c r="U390" i="27"/>
  <c r="BI463" i="27"/>
  <c r="BM463" i="27" s="1"/>
  <c r="V463" i="27"/>
  <c r="AJ463" i="27" s="1"/>
  <c r="BI605" i="27"/>
  <c r="V605" i="27"/>
  <c r="AJ605" i="27" s="1"/>
  <c r="BI582" i="27"/>
  <c r="V582" i="27"/>
  <c r="AJ582" i="27" s="1"/>
  <c r="AL468" i="27"/>
  <c r="V468" i="27"/>
  <c r="AJ468" i="27" s="1"/>
  <c r="BI468" i="27"/>
  <c r="AK121" i="27"/>
  <c r="U148" i="27"/>
  <c r="V630" i="27"/>
  <c r="AJ630" i="27" s="1"/>
  <c r="V569" i="27"/>
  <c r="AJ569" i="27" s="1"/>
  <c r="V6" i="27"/>
  <c r="V68" i="27"/>
  <c r="AJ68" i="27" s="1"/>
  <c r="V669" i="27"/>
  <c r="AJ669" i="27" s="1"/>
  <c r="AN669" i="27" s="1"/>
  <c r="BI492" i="27"/>
  <c r="BM492" i="27" s="1"/>
  <c r="V598" i="27"/>
  <c r="AJ598" i="27" s="1"/>
  <c r="AN598" i="27" s="1"/>
  <c r="BI502" i="27"/>
  <c r="V538" i="27"/>
  <c r="AJ538" i="27" s="1"/>
  <c r="AL353" i="27"/>
  <c r="BH704" i="27"/>
  <c r="BL704" i="27" s="1"/>
  <c r="BH644" i="27"/>
  <c r="BL644" i="27" s="1"/>
  <c r="U570" i="27"/>
  <c r="U466" i="27"/>
  <c r="U531" i="27"/>
  <c r="U83" i="27"/>
  <c r="BH157" i="27"/>
  <c r="BL157" i="27" s="1"/>
  <c r="BH180" i="27"/>
  <c r="BL180" i="27" s="1"/>
  <c r="BI669" i="27"/>
  <c r="BM669" i="27" s="1"/>
  <c r="BI538" i="27"/>
  <c r="BI549" i="27"/>
  <c r="BI591" i="27"/>
  <c r="BM591" i="27" s="1"/>
  <c r="V119" i="27"/>
  <c r="AJ119" i="27" s="1"/>
  <c r="AL166" i="27"/>
  <c r="BI234" i="27"/>
  <c r="AL261" i="27"/>
  <c r="V382" i="27"/>
  <c r="AJ382" i="27" s="1"/>
  <c r="AL14" i="27"/>
  <c r="BI101" i="27"/>
  <c r="V125" i="27"/>
  <c r="AJ125" i="27" s="1"/>
  <c r="BI165" i="27"/>
  <c r="BM165" i="27" s="1"/>
  <c r="AL197" i="27"/>
  <c r="V678" i="27"/>
  <c r="AJ678" i="27" s="1"/>
  <c r="AN678" i="27" s="1"/>
  <c r="AO678" i="27" s="1"/>
  <c r="V206" i="27"/>
  <c r="AJ206" i="27" s="1"/>
  <c r="BI515" i="27"/>
  <c r="BI23" i="27"/>
  <c r="V23" i="27"/>
  <c r="V566" i="27"/>
  <c r="AJ566" i="27" s="1"/>
  <c r="BI566" i="27"/>
  <c r="BI51" i="27"/>
  <c r="V51" i="27"/>
  <c r="AJ51" i="27" s="1"/>
  <c r="BI62" i="27"/>
  <c r="V62" i="27"/>
  <c r="AJ62" i="27" s="1"/>
  <c r="AL71" i="27"/>
  <c r="BI71" i="27"/>
  <c r="V82" i="27"/>
  <c r="AJ82" i="27" s="1"/>
  <c r="AL82" i="27"/>
  <c r="BI82" i="27"/>
  <c r="AL112" i="27"/>
  <c r="V112" i="27"/>
  <c r="AJ112" i="27" s="1"/>
  <c r="BI112" i="27"/>
  <c r="AL159" i="27"/>
  <c r="V159" i="27"/>
  <c r="AJ159" i="27" s="1"/>
  <c r="AL175" i="27"/>
  <c r="V175" i="27"/>
  <c r="AJ175" i="27" s="1"/>
  <c r="BI403" i="27"/>
  <c r="V403" i="27"/>
  <c r="AJ403" i="27" s="1"/>
  <c r="BI563" i="27"/>
  <c r="BM563" i="27" s="1"/>
  <c r="V563" i="27"/>
  <c r="AJ563" i="27" s="1"/>
  <c r="V420" i="27"/>
  <c r="BI420" i="27"/>
  <c r="BM420" i="27" s="1"/>
  <c r="V215" i="27"/>
  <c r="AJ215" i="27" s="1"/>
  <c r="BI215" i="27"/>
  <c r="BM215" i="27" s="1"/>
  <c r="AL224" i="27"/>
  <c r="V224" i="27"/>
  <c r="AJ224" i="27" s="1"/>
  <c r="V230" i="27"/>
  <c r="AJ230" i="27" s="1"/>
  <c r="BI230" i="27"/>
  <c r="AL240" i="27"/>
  <c r="V240" i="27"/>
  <c r="AJ240" i="27" s="1"/>
  <c r="BI240" i="27"/>
  <c r="BM240" i="27" s="1"/>
  <c r="AL254" i="27"/>
  <c r="BI254" i="27"/>
  <c r="BI266" i="27"/>
  <c r="BM266" i="27" s="1"/>
  <c r="V266" i="27"/>
  <c r="AJ266" i="27" s="1"/>
  <c r="BI273" i="27"/>
  <c r="V273" i="27"/>
  <c r="AJ273" i="27" s="1"/>
  <c r="V294" i="27"/>
  <c r="AJ294" i="27" s="1"/>
  <c r="BI294" i="27"/>
  <c r="BM294" i="27" s="1"/>
  <c r="AL294" i="27"/>
  <c r="BI308" i="27"/>
  <c r="V308" i="27"/>
  <c r="AJ308" i="27" s="1"/>
  <c r="V317" i="27"/>
  <c r="AJ317" i="27" s="1"/>
  <c r="BI317" i="27"/>
  <c r="BI624" i="27"/>
  <c r="V624" i="27"/>
  <c r="AJ624" i="27" s="1"/>
  <c r="AN624" i="27" s="1"/>
  <c r="V339" i="27"/>
  <c r="AJ339" i="27" s="1"/>
  <c r="AL339" i="27"/>
  <c r="BI339" i="27"/>
  <c r="BI347" i="27"/>
  <c r="BM347" i="27" s="1"/>
  <c r="V347" i="27"/>
  <c r="AJ347" i="27" s="1"/>
  <c r="BI685" i="27"/>
  <c r="BM685" i="27" s="1"/>
  <c r="V685" i="27"/>
  <c r="AJ685" i="27" s="1"/>
  <c r="AN685" i="27" s="1"/>
  <c r="BI368" i="27"/>
  <c r="V368" i="27"/>
  <c r="AJ368" i="27" s="1"/>
  <c r="AL368" i="27"/>
  <c r="BI380" i="27"/>
  <c r="AL380" i="27"/>
  <c r="V396" i="27"/>
  <c r="AJ396" i="27" s="1"/>
  <c r="AL396" i="27"/>
  <c r="BI473" i="27"/>
  <c r="V473" i="27"/>
  <c r="AJ473" i="27" s="1"/>
  <c r="AL409" i="27"/>
  <c r="V409" i="27"/>
  <c r="AJ409" i="27" s="1"/>
  <c r="BI409" i="27"/>
  <c r="AL497" i="27"/>
  <c r="V497" i="27"/>
  <c r="AJ497" i="27" s="1"/>
  <c r="V221" i="27"/>
  <c r="AJ221" i="27" s="1"/>
  <c r="AL221" i="27"/>
  <c r="V231" i="27"/>
  <c r="AJ231" i="27" s="1"/>
  <c r="BI231" i="27"/>
  <c r="AL378" i="27"/>
  <c r="BI378" i="27"/>
  <c r="V262" i="27"/>
  <c r="AJ262" i="27" s="1"/>
  <c r="AL262" i="27"/>
  <c r="V305" i="27"/>
  <c r="AJ305" i="27" s="1"/>
  <c r="BI305" i="27"/>
  <c r="U9" i="27"/>
  <c r="BH9" i="27"/>
  <c r="BL9" i="27" s="1"/>
  <c r="BH21" i="27"/>
  <c r="BL21" i="27" s="1"/>
  <c r="U21" i="27"/>
  <c r="AK21" i="27"/>
  <c r="AK36" i="27"/>
  <c r="U36" i="27"/>
  <c r="BH42" i="27"/>
  <c r="BL42" i="27" s="1"/>
  <c r="U42" i="27"/>
  <c r="BH75" i="27"/>
  <c r="BL75" i="27" s="1"/>
  <c r="U75" i="27"/>
  <c r="AK642" i="27"/>
  <c r="U642" i="27"/>
  <c r="BH642" i="27"/>
  <c r="BL642" i="27" s="1"/>
  <c r="U97" i="27"/>
  <c r="BH97" i="27"/>
  <c r="BL97" i="27" s="1"/>
  <c r="BH107" i="27"/>
  <c r="BL107" i="27" s="1"/>
  <c r="AK107" i="27"/>
  <c r="BH116" i="27"/>
  <c r="BL116" i="27" s="1"/>
  <c r="U116" i="27"/>
  <c r="U126" i="27"/>
  <c r="AK126" i="27"/>
  <c r="BH126" i="27"/>
  <c r="BL126" i="27" s="1"/>
  <c r="AK142" i="27"/>
  <c r="BH142" i="27"/>
  <c r="BL142" i="27" s="1"/>
  <c r="U175" i="27"/>
  <c r="AK175" i="27"/>
  <c r="BH175" i="27"/>
  <c r="BL175" i="27" s="1"/>
  <c r="AK184" i="27"/>
  <c r="BH184" i="27"/>
  <c r="BL184" i="27" s="1"/>
  <c r="AK529" i="27"/>
  <c r="BH529" i="27"/>
  <c r="BL529" i="27" s="1"/>
  <c r="AK497" i="27"/>
  <c r="U497" i="27"/>
  <c r="U226" i="27"/>
  <c r="BH226" i="27"/>
  <c r="BL226" i="27" s="1"/>
  <c r="U532" i="27"/>
  <c r="BH532" i="27"/>
  <c r="BL532" i="27" s="1"/>
  <c r="BH486" i="27"/>
  <c r="BL486" i="27" s="1"/>
  <c r="U486" i="27"/>
  <c r="AK147" i="27"/>
  <c r="BH147" i="27"/>
  <c r="BL147" i="27" s="1"/>
  <c r="U670" i="27"/>
  <c r="BH670" i="27"/>
  <c r="BL670" i="27" s="1"/>
  <c r="AK161" i="27"/>
  <c r="U161" i="27"/>
  <c r="U202" i="27"/>
  <c r="BH202" i="27"/>
  <c r="BL202" i="27" s="1"/>
  <c r="V97" i="27"/>
  <c r="AJ97" i="27" s="1"/>
  <c r="BI586" i="27"/>
  <c r="BM586" i="27" s="1"/>
  <c r="V248" i="27"/>
  <c r="AJ248" i="27" s="1"/>
  <c r="V283" i="27"/>
  <c r="AJ283" i="27" s="1"/>
  <c r="V156" i="27"/>
  <c r="AJ156" i="27" s="1"/>
  <c r="BI497" i="27"/>
  <c r="AL322" i="27"/>
  <c r="V683" i="27"/>
  <c r="AJ683" i="27" s="1"/>
  <c r="V150" i="27"/>
  <c r="AJ150" i="27" s="1"/>
  <c r="V254" i="27"/>
  <c r="AJ254" i="27" s="1"/>
  <c r="U107" i="27"/>
  <c r="U142" i="27"/>
  <c r="U490" i="27"/>
  <c r="U184" i="27"/>
  <c r="U601" i="27"/>
  <c r="U499" i="27"/>
  <c r="AK244" i="27"/>
  <c r="AK262" i="27"/>
  <c r="BH264" i="27"/>
  <c r="BL264" i="27" s="1"/>
  <c r="BH285" i="27"/>
  <c r="BL285" i="27" s="1"/>
  <c r="U313" i="27"/>
  <c r="BH630" i="27"/>
  <c r="BL630" i="27" s="1"/>
  <c r="BH49" i="27"/>
  <c r="BL49" i="27" s="1"/>
  <c r="U545" i="27"/>
  <c r="BH585" i="27"/>
  <c r="BL585" i="27" s="1"/>
  <c r="BH136" i="27"/>
  <c r="BL136" i="27" s="1"/>
  <c r="BH146" i="27"/>
  <c r="BL146" i="27" s="1"/>
  <c r="BH159" i="27"/>
  <c r="BL159" i="27" s="1"/>
  <c r="U170" i="27"/>
  <c r="BH567" i="27"/>
  <c r="BL567" i="27" s="1"/>
  <c r="BH208" i="27"/>
  <c r="BL208" i="27" s="1"/>
  <c r="U213" i="27"/>
  <c r="AK295" i="27"/>
  <c r="AK339" i="27"/>
  <c r="U248" i="27"/>
  <c r="U263" i="27"/>
  <c r="AK271" i="27"/>
  <c r="BH652" i="27"/>
  <c r="BL652" i="27" s="1"/>
  <c r="AK313" i="27"/>
  <c r="U543" i="27"/>
  <c r="U86" i="27"/>
  <c r="BH186" i="27"/>
  <c r="BL186" i="27" s="1"/>
  <c r="U513" i="27"/>
  <c r="BH234" i="27"/>
  <c r="BL234" i="27" s="1"/>
  <c r="BH248" i="27"/>
  <c r="BL248" i="27" s="1"/>
  <c r="U652" i="27"/>
  <c r="U236" i="27"/>
  <c r="U630" i="27"/>
  <c r="U159" i="27"/>
  <c r="BH263" i="27"/>
  <c r="BL263" i="27" s="1"/>
  <c r="AK542" i="27"/>
  <c r="AN619" i="27"/>
  <c r="AG407" i="27"/>
  <c r="AR540" i="4"/>
  <c r="AR486" i="4"/>
  <c r="AR485" i="4"/>
  <c r="AR487" i="4"/>
  <c r="AY277" i="27"/>
  <c r="AY278" i="27"/>
  <c r="AY646" i="27"/>
  <c r="AK127" i="27"/>
  <c r="BH127" i="27"/>
  <c r="BL127" i="27" s="1"/>
  <c r="U127" i="27"/>
  <c r="BH564" i="27"/>
  <c r="BL564" i="27" s="1"/>
  <c r="U564" i="27"/>
  <c r="BH483" i="27"/>
  <c r="BL483" i="27" s="1"/>
  <c r="U483" i="27"/>
  <c r="AK504" i="27"/>
  <c r="U504" i="27"/>
  <c r="BH504" i="27"/>
  <c r="BL504" i="27" s="1"/>
  <c r="U559" i="27"/>
  <c r="BH559" i="27"/>
  <c r="BL559" i="27" s="1"/>
  <c r="BH679" i="27"/>
  <c r="BL679" i="27" s="1"/>
  <c r="U679" i="27"/>
  <c r="BH14" i="27"/>
  <c r="BL14" i="27" s="1"/>
  <c r="U14" i="27"/>
  <c r="BH596" i="27"/>
  <c r="BL596" i="27" s="1"/>
  <c r="U596" i="27"/>
  <c r="BH562" i="27"/>
  <c r="BL562" i="27" s="1"/>
  <c r="U562" i="27"/>
  <c r="AK273" i="27"/>
  <c r="BH273" i="27"/>
  <c r="BL273" i="27" s="1"/>
  <c r="U273" i="27"/>
  <c r="BH507" i="27"/>
  <c r="BL507" i="27" s="1"/>
  <c r="U507" i="27"/>
  <c r="AK70" i="27"/>
  <c r="BH70" i="27"/>
  <c r="BL70" i="27" s="1"/>
  <c r="U70" i="27"/>
  <c r="BH592" i="27"/>
  <c r="BL592" i="27" s="1"/>
  <c r="U592" i="27"/>
  <c r="AL411" i="27"/>
  <c r="BI411" i="27"/>
  <c r="BM411" i="27" s="1"/>
  <c r="V411" i="27"/>
  <c r="AJ411" i="27" s="1"/>
  <c r="BI629" i="27"/>
  <c r="BM629" i="27" s="1"/>
  <c r="V629" i="27"/>
  <c r="AJ629" i="27" s="1"/>
  <c r="BI640" i="27"/>
  <c r="BM640" i="27" s="1"/>
  <c r="V640" i="27"/>
  <c r="AJ640" i="27" s="1"/>
  <c r="BI483" i="27"/>
  <c r="AL483" i="27"/>
  <c r="V483" i="27"/>
  <c r="AJ483" i="27" s="1"/>
  <c r="BI645" i="27"/>
  <c r="V645" i="27"/>
  <c r="AJ645" i="27" s="1"/>
  <c r="AN645" i="27" s="1"/>
  <c r="BI507" i="27"/>
  <c r="BM507" i="27" s="1"/>
  <c r="V507" i="27"/>
  <c r="AJ507" i="27" s="1"/>
  <c r="V662" i="27"/>
  <c r="AJ662" i="27" s="1"/>
  <c r="AL662" i="27"/>
  <c r="BI662" i="27"/>
  <c r="BM662" i="27" s="1"/>
  <c r="BI465" i="27"/>
  <c r="BM465" i="27" s="1"/>
  <c r="V465" i="27"/>
  <c r="AJ465" i="27" s="1"/>
  <c r="AL407" i="27"/>
  <c r="BI407" i="27"/>
  <c r="V407" i="27"/>
  <c r="AJ407" i="27" s="1"/>
  <c r="BI413" i="27"/>
  <c r="AL413" i="27"/>
  <c r="V413" i="27"/>
  <c r="AJ413" i="27" s="1"/>
  <c r="V692" i="27"/>
  <c r="AJ692" i="27" s="1"/>
  <c r="AL692" i="27"/>
  <c r="BI692" i="27"/>
  <c r="BM692" i="27" s="1"/>
  <c r="AL417" i="27"/>
  <c r="BI417" i="27"/>
  <c r="V417" i="27"/>
  <c r="AJ417" i="27" s="1"/>
  <c r="BI644" i="27"/>
  <c r="BM644" i="27" s="1"/>
  <c r="V644" i="27"/>
  <c r="AJ644" i="27" s="1"/>
  <c r="BI406" i="27"/>
  <c r="BM406" i="27" s="1"/>
  <c r="AL406" i="27"/>
  <c r="V406" i="27"/>
  <c r="AJ406" i="27" s="1"/>
  <c r="BI414" i="27"/>
  <c r="AL414" i="27"/>
  <c r="V414" i="27"/>
  <c r="AJ414" i="27" s="1"/>
  <c r="BI418" i="27"/>
  <c r="V418" i="27"/>
  <c r="AJ418" i="27" s="1"/>
  <c r="V516" i="27"/>
  <c r="AL516" i="27"/>
  <c r="BI516" i="27"/>
  <c r="BM516" i="27" s="1"/>
  <c r="BI661" i="27"/>
  <c r="V661" i="27"/>
  <c r="AJ661" i="27" s="1"/>
  <c r="V321" i="27"/>
  <c r="AJ321" i="27" s="1"/>
  <c r="BI321" i="27"/>
  <c r="AL541" i="27"/>
  <c r="V541" i="27"/>
  <c r="AJ541" i="27" s="1"/>
  <c r="BI541" i="27"/>
  <c r="V595" i="27"/>
  <c r="AJ595" i="27" s="1"/>
  <c r="BI595" i="27"/>
  <c r="BM595" i="27" s="1"/>
  <c r="V543" i="27"/>
  <c r="AJ543" i="27" s="1"/>
  <c r="AN543" i="27" s="1"/>
  <c r="BI543" i="27"/>
  <c r="V639" i="27"/>
  <c r="AJ639" i="27" s="1"/>
  <c r="BI639" i="27"/>
  <c r="BM639" i="27" s="1"/>
  <c r="BI665" i="27"/>
  <c r="BM665" i="27" s="1"/>
  <c r="V665" i="27"/>
  <c r="AJ665" i="27" s="1"/>
  <c r="BI495" i="27"/>
  <c r="BM495" i="27" s="1"/>
  <c r="V495" i="27"/>
  <c r="AJ495" i="27" s="1"/>
  <c r="BI424" i="27"/>
  <c r="BM424" i="27" s="1"/>
  <c r="AL424" i="27"/>
  <c r="V424" i="27"/>
  <c r="AJ424" i="27" s="1"/>
  <c r="V643" i="27"/>
  <c r="AJ643" i="27" s="1"/>
  <c r="BI643" i="27"/>
  <c r="BM643" i="27" s="1"/>
  <c r="BI592" i="27"/>
  <c r="V592" i="27"/>
  <c r="BI324" i="27"/>
  <c r="V324" i="27"/>
  <c r="AJ324" i="27" s="1"/>
  <c r="BI408" i="27"/>
  <c r="AL408" i="27"/>
  <c r="V408" i="27"/>
  <c r="AJ408" i="27" s="1"/>
  <c r="BI693" i="27"/>
  <c r="BM693" i="27" s="1"/>
  <c r="V693" i="27"/>
  <c r="AJ693" i="27" s="1"/>
  <c r="AN693" i="27" s="1"/>
  <c r="V694" i="27"/>
  <c r="AJ694" i="27" s="1"/>
  <c r="BI694" i="27"/>
  <c r="BM694" i="27" s="1"/>
  <c r="BI517" i="27"/>
  <c r="AL517" i="27"/>
  <c r="V517" i="27"/>
  <c r="BI596" i="27"/>
  <c r="BM596" i="27" s="1"/>
  <c r="V596" i="27"/>
  <c r="AJ596" i="27" s="1"/>
  <c r="BI410" i="27"/>
  <c r="AL410" i="27"/>
  <c r="V410" i="27"/>
  <c r="AJ410" i="27" s="1"/>
  <c r="BI412" i="27"/>
  <c r="V412" i="27"/>
  <c r="AJ412" i="27" s="1"/>
  <c r="AL416" i="27"/>
  <c r="BI416" i="27"/>
  <c r="BM416" i="27" s="1"/>
  <c r="V416" i="27"/>
  <c r="AJ416" i="27" s="1"/>
  <c r="BI695" i="27"/>
  <c r="V695" i="27"/>
  <c r="AJ695" i="27" s="1"/>
  <c r="AN695" i="27" s="1"/>
  <c r="BI696" i="27"/>
  <c r="BM696" i="27" s="1"/>
  <c r="V696" i="27"/>
  <c r="AJ696" i="27" s="1"/>
  <c r="AN696" i="27" s="1"/>
  <c r="BI419" i="27"/>
  <c r="V419" i="27"/>
  <c r="AJ419" i="27" s="1"/>
  <c r="BI697" i="27"/>
  <c r="V697" i="27"/>
  <c r="AJ697" i="27" s="1"/>
  <c r="AR462" i="4"/>
  <c r="AR449" i="4"/>
  <c r="AR480" i="4"/>
  <c r="AR473" i="4"/>
  <c r="AR471" i="4"/>
  <c r="AR465" i="4"/>
  <c r="AR461" i="4"/>
  <c r="AR484" i="4"/>
  <c r="AR458" i="4"/>
  <c r="AR466" i="4"/>
  <c r="AR442" i="4"/>
  <c r="AR453" i="4"/>
  <c r="AR472" i="4"/>
  <c r="AR460" i="4"/>
  <c r="AR481" i="4"/>
  <c r="AR459" i="4"/>
  <c r="AR467" i="4"/>
  <c r="AR450" i="4"/>
  <c r="AR451" i="4"/>
  <c r="AR455" i="4"/>
  <c r="AR475" i="4"/>
  <c r="AR457" i="4"/>
  <c r="AR469" i="4"/>
  <c r="AR483" i="4"/>
  <c r="AR446" i="4"/>
  <c r="AR476" i="4"/>
  <c r="AR515" i="4"/>
  <c r="AR441" i="4"/>
  <c r="AR463" i="4"/>
  <c r="AR479" i="4"/>
  <c r="AR478" i="4"/>
  <c r="AR448" i="4"/>
  <c r="AR454" i="4"/>
  <c r="AR447" i="4"/>
  <c r="AR477" i="4"/>
  <c r="AR474" i="4"/>
  <c r="AR516" i="4"/>
  <c r="AR456" i="4"/>
  <c r="AR464" i="4"/>
  <c r="AR452" i="4"/>
  <c r="AR445" i="4"/>
  <c r="AR470" i="4"/>
  <c r="AR468" i="4"/>
  <c r="AR432" i="4"/>
  <c r="AR440" i="4"/>
  <c r="AR439" i="4"/>
  <c r="AR403" i="4"/>
  <c r="AR188" i="4"/>
  <c r="AR171" i="4"/>
  <c r="AR420" i="4"/>
  <c r="AR159" i="4"/>
  <c r="AR111" i="4"/>
  <c r="AR202" i="4"/>
  <c r="AR217" i="4"/>
  <c r="AR118" i="4"/>
  <c r="AR296" i="4"/>
  <c r="AR213" i="4"/>
  <c r="AR114" i="4"/>
  <c r="X427" i="27" l="1"/>
  <c r="BG320" i="27"/>
  <c r="T281" i="27"/>
  <c r="T460" i="27"/>
  <c r="T455" i="27"/>
  <c r="BG645" i="27"/>
  <c r="T730" i="27"/>
  <c r="AG730" i="27" s="1"/>
  <c r="T718" i="27"/>
  <c r="AA528" i="27"/>
  <c r="X201" i="27"/>
  <c r="BG650" i="27"/>
  <c r="BG309" i="27"/>
  <c r="BG287" i="27"/>
  <c r="BG623" i="27"/>
  <c r="AA596" i="27"/>
  <c r="AA434" i="27"/>
  <c r="X330" i="27"/>
  <c r="X382" i="27"/>
  <c r="T305" i="27"/>
  <c r="T631" i="27"/>
  <c r="T642" i="27"/>
  <c r="T299" i="27"/>
  <c r="X735" i="27"/>
  <c r="T493" i="27"/>
  <c r="T518" i="27"/>
  <c r="X163" i="27"/>
  <c r="X377" i="27"/>
  <c r="AA80" i="27"/>
  <c r="X262" i="27"/>
  <c r="AA351" i="27"/>
  <c r="AA255" i="27"/>
  <c r="X485" i="27"/>
  <c r="AA345" i="27"/>
  <c r="AA223" i="27"/>
  <c r="AA198" i="27"/>
  <c r="AA368" i="27"/>
  <c r="X300" i="27"/>
  <c r="BG289" i="27"/>
  <c r="BG198" i="27"/>
  <c r="BG255" i="27"/>
  <c r="AJ352" i="27"/>
  <c r="X710" i="27"/>
  <c r="AA50" i="27"/>
  <c r="X86" i="27"/>
  <c r="X73" i="27"/>
  <c r="X98" i="27"/>
  <c r="X371" i="27"/>
  <c r="X289" i="27"/>
  <c r="X340" i="27"/>
  <c r="X159" i="27"/>
  <c r="X179" i="27"/>
  <c r="X486" i="27"/>
  <c r="T289" i="27"/>
  <c r="T640" i="27"/>
  <c r="AJ532" i="27"/>
  <c r="X199" i="27"/>
  <c r="X456" i="27"/>
  <c r="AA290" i="27"/>
  <c r="X602" i="27"/>
  <c r="X325" i="27"/>
  <c r="X327" i="27"/>
  <c r="X257" i="27"/>
  <c r="T213" i="27"/>
  <c r="T535" i="27"/>
  <c r="T758" i="27"/>
  <c r="AG758" i="27" s="1"/>
  <c r="T690" i="27"/>
  <c r="T342" i="27"/>
  <c r="T302" i="27"/>
  <c r="X230" i="27"/>
  <c r="T755" i="27"/>
  <c r="BG329" i="27"/>
  <c r="T207" i="27"/>
  <c r="T728" i="27"/>
  <c r="AG728" i="27" s="1"/>
  <c r="T531" i="27"/>
  <c r="T627" i="27"/>
  <c r="T380" i="27"/>
  <c r="T536" i="27"/>
  <c r="X157" i="27"/>
  <c r="AA87" i="27"/>
  <c r="X426" i="27"/>
  <c r="AA233" i="27"/>
  <c r="AA270" i="27"/>
  <c r="AA76" i="27"/>
  <c r="AJ621" i="27"/>
  <c r="AN621" i="27" s="1"/>
  <c r="X333" i="27"/>
  <c r="X272" i="27"/>
  <c r="X79" i="27"/>
  <c r="AA160" i="27"/>
  <c r="X246" i="27"/>
  <c r="X221" i="27"/>
  <c r="AA350" i="27"/>
  <c r="AA586" i="27"/>
  <c r="BU426" i="27"/>
  <c r="X265" i="27"/>
  <c r="AA445" i="27"/>
  <c r="X469" i="27"/>
  <c r="AA347" i="27"/>
  <c r="AA379" i="27"/>
  <c r="AA308" i="27"/>
  <c r="X269" i="27"/>
  <c r="X187" i="27"/>
  <c r="AA654" i="27"/>
  <c r="AA334" i="27"/>
  <c r="X711" i="27"/>
  <c r="X78" i="27"/>
  <c r="X372" i="27"/>
  <c r="X303" i="27"/>
  <c r="X115" i="27"/>
  <c r="X114" i="27"/>
  <c r="X482" i="27"/>
  <c r="X53" i="27"/>
  <c r="AJ494" i="27"/>
  <c r="AJ482" i="27"/>
  <c r="AJ379" i="27"/>
  <c r="AA432" i="27"/>
  <c r="AA332" i="27"/>
  <c r="AA134" i="27"/>
  <c r="AJ177" i="27"/>
  <c r="AJ102" i="27"/>
  <c r="AJ170" i="27"/>
  <c r="AJ218" i="27"/>
  <c r="AJ258" i="27"/>
  <c r="AN258" i="27" s="1"/>
  <c r="AA634" i="27"/>
  <c r="X314" i="27"/>
  <c r="AA177" i="27"/>
  <c r="AA495" i="27"/>
  <c r="AA102" i="27"/>
  <c r="AA505" i="27"/>
  <c r="X240" i="27"/>
  <c r="AA220" i="27"/>
  <c r="AA168" i="27"/>
  <c r="X321" i="27"/>
  <c r="X689" i="27"/>
  <c r="AA541" i="27"/>
  <c r="X162" i="27"/>
  <c r="AA458" i="27"/>
  <c r="X566" i="27"/>
  <c r="X543" i="27"/>
  <c r="BU713" i="27"/>
  <c r="AJ726" i="27"/>
  <c r="BG649" i="27"/>
  <c r="BG589" i="27"/>
  <c r="T244" i="27"/>
  <c r="T619" i="27"/>
  <c r="T713" i="27"/>
  <c r="BG463" i="27"/>
  <c r="AJ731" i="27"/>
  <c r="AJ303" i="27"/>
  <c r="AJ113" i="27"/>
  <c r="AJ344" i="27"/>
  <c r="AN344" i="27" s="1"/>
  <c r="AJ649" i="27"/>
  <c r="AJ167" i="27"/>
  <c r="AJ80" i="27"/>
  <c r="AA640" i="27"/>
  <c r="AA199" i="27"/>
  <c r="X113" i="27"/>
  <c r="X183" i="27"/>
  <c r="X344" i="27"/>
  <c r="AA589" i="27"/>
  <c r="AA508" i="27"/>
  <c r="AA547" i="27"/>
  <c r="X258" i="27"/>
  <c r="X184" i="27"/>
  <c r="AA428" i="27"/>
  <c r="AA62" i="27"/>
  <c r="AA651" i="27"/>
  <c r="AA313" i="27"/>
  <c r="T368" i="27"/>
  <c r="BG754" i="27"/>
  <c r="BG637" i="27"/>
  <c r="T485" i="27"/>
  <c r="AJ144" i="27"/>
  <c r="AJ462" i="27"/>
  <c r="AJ515" i="27"/>
  <c r="AN515" i="27" s="1"/>
  <c r="AO515" i="27" s="1"/>
  <c r="X219" i="27"/>
  <c r="AA206" i="27"/>
  <c r="X363" i="27"/>
  <c r="AA364" i="27"/>
  <c r="AA553" i="27"/>
  <c r="AA196" i="27"/>
  <c r="AA336" i="27"/>
  <c r="AA278" i="27"/>
  <c r="X218" i="27"/>
  <c r="AA175" i="27"/>
  <c r="AA430" i="27"/>
  <c r="X92" i="27"/>
  <c r="AA231" i="27"/>
  <c r="BG325" i="27"/>
  <c r="BG486" i="27"/>
  <c r="T602" i="27"/>
  <c r="BG328" i="27"/>
  <c r="BG290" i="27"/>
  <c r="T223" i="27"/>
  <c r="T270" i="27"/>
  <c r="T605" i="27"/>
  <c r="BG297" i="27"/>
  <c r="BG219" i="27"/>
  <c r="X264" i="27"/>
  <c r="BG253" i="27"/>
  <c r="AA352" i="27"/>
  <c r="AA328" i="27"/>
  <c r="AA294" i="27"/>
  <c r="AA346" i="27"/>
  <c r="AA219" i="27"/>
  <c r="X206" i="27"/>
  <c r="X290" i="27"/>
  <c r="AA150" i="27"/>
  <c r="AA363" i="27"/>
  <c r="X364" i="27"/>
  <c r="X505" i="27"/>
  <c r="X223" i="27"/>
  <c r="X196" i="27"/>
  <c r="X168" i="27"/>
  <c r="AA682" i="27"/>
  <c r="BU602" i="27"/>
  <c r="X589" i="27"/>
  <c r="AA605" i="27"/>
  <c r="AA637" i="27"/>
  <c r="AA383" i="27"/>
  <c r="X336" i="27"/>
  <c r="X508" i="27"/>
  <c r="X515" i="27"/>
  <c r="X373" i="27"/>
  <c r="AA279" i="27"/>
  <c r="X278" i="27"/>
  <c r="AA244" i="27"/>
  <c r="AA470" i="27"/>
  <c r="X458" i="27"/>
  <c r="X430" i="27"/>
  <c r="AA557" i="27"/>
  <c r="AA192" i="27"/>
  <c r="AA297" i="27"/>
  <c r="X231" i="27"/>
  <c r="X313" i="27"/>
  <c r="X270" i="27"/>
  <c r="AA532" i="27"/>
  <c r="AA66" i="27"/>
  <c r="BU726" i="27"/>
  <c r="X754" i="27"/>
  <c r="AA713" i="27"/>
  <c r="BG368" i="27"/>
  <c r="T340" i="27"/>
  <c r="T321" i="27"/>
  <c r="T470" i="27"/>
  <c r="T532" i="27"/>
  <c r="BG602" i="27"/>
  <c r="T651" i="27"/>
  <c r="T346" i="27"/>
  <c r="T294" i="27"/>
  <c r="T278" i="27"/>
  <c r="T258" i="27"/>
  <c r="BG244" i="27"/>
  <c r="T458" i="27"/>
  <c r="T454" i="27"/>
  <c r="BG619" i="27"/>
  <c r="T430" i="27"/>
  <c r="BG218" i="27"/>
  <c r="BG197" i="27"/>
  <c r="BG713" i="27"/>
  <c r="BG605" i="27"/>
  <c r="T279" i="27"/>
  <c r="BG231" i="27"/>
  <c r="T196" i="27"/>
  <c r="T508" i="27"/>
  <c r="BG485" i="27"/>
  <c r="AJ434" i="27"/>
  <c r="AJ174" i="27"/>
  <c r="AJ270" i="27"/>
  <c r="X619" i="27"/>
  <c r="X475" i="27"/>
  <c r="X296" i="27"/>
  <c r="X359" i="27"/>
  <c r="X510" i="27"/>
  <c r="AA314" i="27"/>
  <c r="X243" i="27"/>
  <c r="X649" i="27"/>
  <c r="X454" i="27"/>
  <c r="X693" i="27"/>
  <c r="AA463" i="27"/>
  <c r="X197" i="27"/>
  <c r="X556" i="27"/>
  <c r="X338" i="27"/>
  <c r="X238" i="27"/>
  <c r="X250" i="27"/>
  <c r="X212" i="27"/>
  <c r="X466" i="27"/>
  <c r="X178" i="27"/>
  <c r="AA602" i="27"/>
  <c r="AA321" i="27"/>
  <c r="X671" i="27"/>
  <c r="AA689" i="27"/>
  <c r="AA325" i="27"/>
  <c r="AA258" i="27"/>
  <c r="AA340" i="27"/>
  <c r="AA218" i="27"/>
  <c r="X140" i="27"/>
  <c r="X504" i="27"/>
  <c r="AA566" i="27"/>
  <c r="X651" i="27"/>
  <c r="AA257" i="27"/>
  <c r="X648" i="27"/>
  <c r="X170" i="27"/>
  <c r="AA486" i="27"/>
  <c r="X174" i="27"/>
  <c r="AA71" i="27"/>
  <c r="X726" i="27"/>
  <c r="T649" i="27"/>
  <c r="T754" i="27"/>
  <c r="AG754" i="27" s="1"/>
  <c r="T637" i="27"/>
  <c r="BG566" i="27"/>
  <c r="BG363" i="27"/>
  <c r="BG359" i="27"/>
  <c r="T328" i="27"/>
  <c r="BG206" i="27"/>
  <c r="BG192" i="27"/>
  <c r="BG504" i="27"/>
  <c r="BG556" i="27"/>
  <c r="BG174" i="27"/>
  <c r="BG168" i="27"/>
  <c r="BG689" i="27"/>
  <c r="BG510" i="27"/>
  <c r="BG257" i="27"/>
  <c r="BG178" i="27"/>
  <c r="AN652" i="27"/>
  <c r="AJ250" i="27"/>
  <c r="AJ340" i="27"/>
  <c r="X294" i="27"/>
  <c r="X346" i="27"/>
  <c r="AA359" i="27"/>
  <c r="AA510" i="27"/>
  <c r="AA454" i="27"/>
  <c r="X463" i="27"/>
  <c r="AA197" i="27"/>
  <c r="AA556" i="27"/>
  <c r="AA238" i="27"/>
  <c r="AA178" i="27"/>
  <c r="AA515" i="27"/>
  <c r="AA373" i="27"/>
  <c r="X279" i="27"/>
  <c r="X470" i="27"/>
  <c r="AA504" i="27"/>
  <c r="X192" i="27"/>
  <c r="X297" i="27"/>
  <c r="AA648" i="27"/>
  <c r="AA170" i="27"/>
  <c r="X532" i="27"/>
  <c r="AA174" i="27"/>
  <c r="X273" i="27"/>
  <c r="AJ713" i="27"/>
  <c r="T364" i="27"/>
  <c r="T199" i="27"/>
  <c r="BG373" i="27"/>
  <c r="T505" i="27"/>
  <c r="AA381" i="27"/>
  <c r="T381" i="27"/>
  <c r="X381" i="27"/>
  <c r="BG381" i="27"/>
  <c r="BG372" i="27"/>
  <c r="AA372" i="27"/>
  <c r="T271" i="27"/>
  <c r="AA271" i="27"/>
  <c r="BG271" i="27"/>
  <c r="T509" i="27"/>
  <c r="BG509" i="27"/>
  <c r="T459" i="27"/>
  <c r="BG459" i="27"/>
  <c r="T490" i="27"/>
  <c r="BG490" i="27"/>
  <c r="AA490" i="27"/>
  <c r="T444" i="27"/>
  <c r="BG444" i="27"/>
  <c r="AA444" i="27"/>
  <c r="AA546" i="27"/>
  <c r="T546" i="27"/>
  <c r="AA369" i="27"/>
  <c r="T369" i="27"/>
  <c r="BG570" i="27"/>
  <c r="AA570" i="27"/>
  <c r="T326" i="27"/>
  <c r="BG326" i="27"/>
  <c r="AA326" i="27"/>
  <c r="T319" i="27"/>
  <c r="BG319" i="27"/>
  <c r="T467" i="27"/>
  <c r="BG467" i="27"/>
  <c r="T249" i="27"/>
  <c r="X249" i="27"/>
  <c r="BG249" i="27"/>
  <c r="T222" i="27"/>
  <c r="AA222" i="27"/>
  <c r="BG222" i="27"/>
  <c r="T677" i="27"/>
  <c r="BG677" i="27"/>
  <c r="BG194" i="27"/>
  <c r="X194" i="27"/>
  <c r="T567" i="27"/>
  <c r="BG567" i="27"/>
  <c r="BG530" i="27"/>
  <c r="X530" i="27"/>
  <c r="BG451" i="27"/>
  <c r="X451" i="27"/>
  <c r="T450" i="27"/>
  <c r="AA450" i="27"/>
  <c r="BG450" i="27"/>
  <c r="BG370" i="27"/>
  <c r="AA370" i="27"/>
  <c r="X370" i="27"/>
  <c r="AA558" i="27"/>
  <c r="T558" i="27"/>
  <c r="BG348" i="27"/>
  <c r="AA348" i="27"/>
  <c r="BG339" i="27"/>
  <c r="AA339" i="27"/>
  <c r="X295" i="27"/>
  <c r="T295" i="27"/>
  <c r="BG295" i="27"/>
  <c r="X638" i="27"/>
  <c r="T638" i="27"/>
  <c r="BG638" i="27"/>
  <c r="T280" i="27"/>
  <c r="BG280" i="27"/>
  <c r="X260" i="27"/>
  <c r="T260" i="27"/>
  <c r="BG260" i="27"/>
  <c r="AA247" i="27"/>
  <c r="T247" i="27"/>
  <c r="AA209" i="27"/>
  <c r="T209" i="27"/>
  <c r="T630" i="27"/>
  <c r="BG630" i="27"/>
  <c r="BG625" i="27"/>
  <c r="AA625" i="27"/>
  <c r="T448" i="27"/>
  <c r="BG448" i="27"/>
  <c r="T304" i="27"/>
  <c r="BG304" i="27"/>
  <c r="AA725" i="27"/>
  <c r="AJ725" i="27"/>
  <c r="AN725" i="27" s="1"/>
  <c r="X725" i="27"/>
  <c r="BU725" i="27"/>
  <c r="T725" i="27"/>
  <c r="T582" i="27"/>
  <c r="AA582" i="27"/>
  <c r="BG582" i="27"/>
  <c r="X582" i="27"/>
  <c r="AA646" i="27"/>
  <c r="T646" i="27"/>
  <c r="BG441" i="27"/>
  <c r="AA441" i="27"/>
  <c r="X441" i="27"/>
  <c r="X539" i="27"/>
  <c r="AJ539" i="27"/>
  <c r="AN539" i="27" s="1"/>
  <c r="BU539" i="27"/>
  <c r="T539" i="27"/>
  <c r="T643" i="27"/>
  <c r="BG643" i="27"/>
  <c r="X322" i="27"/>
  <c r="T322" i="27"/>
  <c r="BG322" i="27"/>
  <c r="AA245" i="27"/>
  <c r="T245" i="27"/>
  <c r="BG245" i="27"/>
  <c r="T248" i="27"/>
  <c r="BG248" i="27"/>
  <c r="AA248" i="27"/>
  <c r="T173" i="27"/>
  <c r="BG173" i="27"/>
  <c r="AA173" i="27"/>
  <c r="AJ349" i="27"/>
  <c r="AA459" i="27"/>
  <c r="X347" i="27"/>
  <c r="AA509" i="27"/>
  <c r="X366" i="27"/>
  <c r="X349" i="27"/>
  <c r="X677" i="27"/>
  <c r="X692" i="27"/>
  <c r="AA467" i="27"/>
  <c r="X570" i="27"/>
  <c r="X326" i="27"/>
  <c r="AA487" i="27"/>
  <c r="AA298" i="27"/>
  <c r="X348" i="27"/>
  <c r="AA260" i="27"/>
  <c r="BG539" i="27"/>
  <c r="AA621" i="27"/>
  <c r="X621" i="27"/>
  <c r="T370" i="27"/>
  <c r="BG558" i="27"/>
  <c r="T625" i="27"/>
  <c r="T318" i="27"/>
  <c r="T267" i="27"/>
  <c r="T461" i="27"/>
  <c r="T451" i="27"/>
  <c r="T441" i="27"/>
  <c r="BM724" i="27"/>
  <c r="BU724" i="27"/>
  <c r="X459" i="27"/>
  <c r="X375" i="27"/>
  <c r="AA366" i="27"/>
  <c r="AA677" i="27"/>
  <c r="X467" i="27"/>
  <c r="X644" i="27"/>
  <c r="X546" i="27"/>
  <c r="X318" i="27"/>
  <c r="AA304" i="27"/>
  <c r="X247" i="27"/>
  <c r="X461" i="27"/>
  <c r="X453" i="27"/>
  <c r="AA539" i="27"/>
  <c r="AA652" i="27"/>
  <c r="X248" i="27"/>
  <c r="X245" i="27"/>
  <c r="X222" i="27"/>
  <c r="X444" i="27"/>
  <c r="X369" i="27"/>
  <c r="X339" i="27"/>
  <c r="T641" i="27"/>
  <c r="AA193" i="27"/>
  <c r="X193" i="27"/>
  <c r="BG725" i="27"/>
  <c r="T339" i="27"/>
  <c r="BG308" i="27"/>
  <c r="BG209" i="27"/>
  <c r="T187" i="27"/>
  <c r="T445" i="27"/>
  <c r="T453" i="27"/>
  <c r="BG546" i="27"/>
  <c r="T644" i="27"/>
  <c r="T298" i="27"/>
  <c r="T194" i="27"/>
  <c r="T530" i="27"/>
  <c r="AJ318" i="27"/>
  <c r="AJ570" i="27"/>
  <c r="AN570" i="27" s="1"/>
  <c r="AA375" i="27"/>
  <c r="X379" i="27"/>
  <c r="X319" i="27"/>
  <c r="X308" i="27"/>
  <c r="X280" i="27"/>
  <c r="AA267" i="27"/>
  <c r="X253" i="27"/>
  <c r="X567" i="27"/>
  <c r="AA644" i="27"/>
  <c r="AA187" i="27"/>
  <c r="AA318" i="27"/>
  <c r="X304" i="27"/>
  <c r="AA593" i="27"/>
  <c r="AA559" i="27"/>
  <c r="AA461" i="27"/>
  <c r="AA453" i="27"/>
  <c r="AA606" i="27"/>
  <c r="X569" i="27"/>
  <c r="AA249" i="27"/>
  <c r="X271" i="27"/>
  <c r="X173" i="27"/>
  <c r="AA530" i="27"/>
  <c r="X450" i="27"/>
  <c r="AA322" i="27"/>
  <c r="AA295" i="27"/>
  <c r="BG379" i="27"/>
  <c r="T348" i="27"/>
  <c r="BG247" i="27"/>
  <c r="T366" i="27"/>
  <c r="BG347" i="27"/>
  <c r="T375" i="27"/>
  <c r="BG369" i="27"/>
  <c r="T570" i="27"/>
  <c r="X139" i="27"/>
  <c r="AA139" i="27"/>
  <c r="X103" i="27"/>
  <c r="BG313" i="27"/>
  <c r="BG238" i="27"/>
  <c r="BG170" i="27"/>
  <c r="BG726" i="27"/>
  <c r="BG515" i="27"/>
  <c r="BG648" i="27"/>
  <c r="BG314" i="27"/>
  <c r="T726" i="27"/>
  <c r="X225" i="27"/>
  <c r="BG382" i="27"/>
  <c r="BG254" i="27"/>
  <c r="BG628" i="27"/>
  <c r="AA735" i="27"/>
  <c r="X730" i="27"/>
  <c r="BG442" i="27"/>
  <c r="X551" i="27"/>
  <c r="AA242" i="27"/>
  <c r="AA718" i="27"/>
  <c r="BG378" i="27"/>
  <c r="BG511" i="27"/>
  <c r="BG337" i="27"/>
  <c r="BG735" i="27"/>
  <c r="AA730" i="27"/>
  <c r="AA224" i="27"/>
  <c r="BG336" i="27"/>
  <c r="X211" i="27"/>
  <c r="X84" i="27"/>
  <c r="AA755" i="27"/>
  <c r="BG256" i="27"/>
  <c r="BG234" i="27"/>
  <c r="BG533" i="27"/>
  <c r="BG191" i="27"/>
  <c r="BG169" i="27"/>
  <c r="BG323" i="27"/>
  <c r="BG312" i="27"/>
  <c r="BG237" i="27"/>
  <c r="BG550" i="27"/>
  <c r="BG585" i="27"/>
  <c r="X494" i="27"/>
  <c r="X310" i="27"/>
  <c r="X144" i="27"/>
  <c r="X755" i="27"/>
  <c r="BG216" i="27"/>
  <c r="BG185" i="27"/>
  <c r="BG176" i="27"/>
  <c r="BG503" i="27"/>
  <c r="BG728" i="27"/>
  <c r="AA758" i="27"/>
  <c r="X49" i="27"/>
  <c r="T383" i="27"/>
  <c r="BG383" i="27"/>
  <c r="T731" i="27"/>
  <c r="AD731" i="27" s="1"/>
  <c r="BG731" i="27"/>
  <c r="AA731" i="27"/>
  <c r="X731" i="27"/>
  <c r="T692" i="27"/>
  <c r="BG692" i="27"/>
  <c r="T680" i="27"/>
  <c r="BG680" i="27"/>
  <c r="BG691" i="27"/>
  <c r="T691" i="27"/>
  <c r="T607" i="27"/>
  <c r="BG607" i="27"/>
  <c r="T358" i="27"/>
  <c r="BG358" i="27"/>
  <c r="T587" i="27"/>
  <c r="BG587" i="27"/>
  <c r="T757" i="27"/>
  <c r="X757" i="27"/>
  <c r="BG757" i="27"/>
  <c r="AA757" i="27"/>
  <c r="AO779" i="27"/>
  <c r="AQ779" i="27"/>
  <c r="T568" i="27"/>
  <c r="BG568" i="27"/>
  <c r="T520" i="27"/>
  <c r="BG520" i="27"/>
  <c r="T479" i="27"/>
  <c r="BG479" i="27"/>
  <c r="T569" i="27"/>
  <c r="BG569" i="27"/>
  <c r="T384" i="27"/>
  <c r="BG384" i="27"/>
  <c r="T761" i="27"/>
  <c r="X761" i="27"/>
  <c r="AA761" i="27"/>
  <c r="BG761" i="27"/>
  <c r="T693" i="27"/>
  <c r="AG693" i="27" s="1"/>
  <c r="BG693" i="27"/>
  <c r="T506" i="27"/>
  <c r="BG506" i="27"/>
  <c r="AZ776" i="27"/>
  <c r="BB776" i="27" s="1"/>
  <c r="BC776" i="27"/>
  <c r="BK776" i="27"/>
  <c r="T561" i="27"/>
  <c r="BG561" i="27"/>
  <c r="T759" i="27"/>
  <c r="AG759" i="27" s="1"/>
  <c r="X759" i="27"/>
  <c r="BG759" i="27"/>
  <c r="AA759" i="27"/>
  <c r="T749" i="27"/>
  <c r="AG749" i="27" s="1"/>
  <c r="BG749" i="27"/>
  <c r="X749" i="27"/>
  <c r="AA749" i="27"/>
  <c r="T653" i="27"/>
  <c r="BG653" i="27"/>
  <c r="T512" i="27"/>
  <c r="BG512" i="27"/>
  <c r="BG553" i="27"/>
  <c r="T553" i="27"/>
  <c r="BG547" i="27"/>
  <c r="T547" i="27"/>
  <c r="T654" i="27"/>
  <c r="BG654" i="27"/>
  <c r="T593" i="27"/>
  <c r="BG593" i="27"/>
  <c r="BG652" i="27"/>
  <c r="T652" i="27"/>
  <c r="AD779" i="27"/>
  <c r="AG779" i="27"/>
  <c r="T606" i="27"/>
  <c r="BG606" i="27"/>
  <c r="T716" i="27"/>
  <c r="X716" i="27"/>
  <c r="BG716" i="27"/>
  <c r="AA716" i="27"/>
  <c r="T712" i="27"/>
  <c r="BG712" i="27"/>
  <c r="AA712" i="27"/>
  <c r="X712" i="27"/>
  <c r="T432" i="27"/>
  <c r="BG432" i="27"/>
  <c r="T559" i="27"/>
  <c r="BG559" i="27"/>
  <c r="T729" i="27"/>
  <c r="AG729" i="27" s="1"/>
  <c r="AA729" i="27"/>
  <c r="BG729" i="27"/>
  <c r="X729" i="27"/>
  <c r="T573" i="27"/>
  <c r="BG573" i="27"/>
  <c r="T608" i="27"/>
  <c r="BG608" i="27"/>
  <c r="T738" i="27"/>
  <c r="BG738" i="27"/>
  <c r="AA738" i="27"/>
  <c r="X738" i="27"/>
  <c r="T733" i="27"/>
  <c r="AA733" i="27"/>
  <c r="X733" i="27"/>
  <c r="BG733" i="27"/>
  <c r="T721" i="27"/>
  <c r="BG721" i="27"/>
  <c r="X721" i="27"/>
  <c r="AA721" i="27"/>
  <c r="T475" i="27"/>
  <c r="BG475" i="27"/>
  <c r="T671" i="27"/>
  <c r="BG671" i="27"/>
  <c r="T487" i="27"/>
  <c r="BG487" i="27"/>
  <c r="AW651" i="27"/>
  <c r="AN611" i="27"/>
  <c r="AN547" i="27"/>
  <c r="AN731" i="27"/>
  <c r="AO731" i="27" s="1"/>
  <c r="AD676" i="27"/>
  <c r="AN712" i="27"/>
  <c r="AN554" i="27"/>
  <c r="AN383" i="27"/>
  <c r="AN681" i="27"/>
  <c r="AN642" i="27"/>
  <c r="AN337" i="27"/>
  <c r="AN710" i="27"/>
  <c r="AO690" i="27"/>
  <c r="AN735" i="27"/>
  <c r="AN427" i="27"/>
  <c r="AN740" i="27"/>
  <c r="AO740" i="27" s="1"/>
  <c r="AN736" i="27"/>
  <c r="AD751" i="27"/>
  <c r="AN533" i="27"/>
  <c r="AN530" i="27"/>
  <c r="AN743" i="27"/>
  <c r="AN748" i="27"/>
  <c r="AN623" i="27"/>
  <c r="AN682" i="27"/>
  <c r="AN745" i="27"/>
  <c r="AN421" i="27"/>
  <c r="T371" i="27"/>
  <c r="BG371" i="27"/>
  <c r="T494" i="27"/>
  <c r="BG494" i="27"/>
  <c r="T282" i="27"/>
  <c r="BG282" i="27"/>
  <c r="T269" i="27"/>
  <c r="BG269" i="27"/>
  <c r="T262" i="27"/>
  <c r="BG262" i="27"/>
  <c r="T243" i="27"/>
  <c r="BG243" i="27"/>
  <c r="T634" i="27"/>
  <c r="BG634" i="27"/>
  <c r="T211" i="27"/>
  <c r="BG211" i="27"/>
  <c r="T596" i="27"/>
  <c r="BG596" i="27"/>
  <c r="T144" i="27"/>
  <c r="BG144" i="27"/>
  <c r="T103" i="27"/>
  <c r="AG103" i="27" s="1"/>
  <c r="BG103" i="27"/>
  <c r="T49" i="27"/>
  <c r="BG49" i="27"/>
  <c r="T349" i="27"/>
  <c r="AG349" i="27" s="1"/>
  <c r="BG349" i="27"/>
  <c r="T551" i="27"/>
  <c r="BG551" i="27"/>
  <c r="T242" i="27"/>
  <c r="BG242" i="27"/>
  <c r="T462" i="27"/>
  <c r="BG462" i="27"/>
  <c r="T229" i="27"/>
  <c r="BG229" i="27"/>
  <c r="T612" i="27"/>
  <c r="BG612" i="27"/>
  <c r="T629" i="27"/>
  <c r="BG629" i="27"/>
  <c r="T134" i="27"/>
  <c r="BG134" i="27"/>
  <c r="T102" i="27"/>
  <c r="BG102" i="27"/>
  <c r="T80" i="27"/>
  <c r="BG80" i="27"/>
  <c r="T351" i="27"/>
  <c r="BG351" i="27"/>
  <c r="T338" i="27"/>
  <c r="AG338" i="27" s="1"/>
  <c r="BG338" i="27"/>
  <c r="T333" i="27"/>
  <c r="BG333" i="27"/>
  <c r="T241" i="27"/>
  <c r="BG241" i="27"/>
  <c r="T225" i="27"/>
  <c r="BG225" i="27"/>
  <c r="T202" i="27"/>
  <c r="AG202" i="27" s="1"/>
  <c r="BG202" i="27"/>
  <c r="T182" i="27"/>
  <c r="BG182" i="27"/>
  <c r="T150" i="27"/>
  <c r="AG150" i="27" s="1"/>
  <c r="BG150" i="27"/>
  <c r="T115" i="27"/>
  <c r="BG115" i="27"/>
  <c r="T586" i="27"/>
  <c r="BG586" i="27"/>
  <c r="T220" i="27"/>
  <c r="AG220" i="27" s="1"/>
  <c r="BG220" i="27"/>
  <c r="T217" i="27"/>
  <c r="BG217" i="27"/>
  <c r="T112" i="27"/>
  <c r="BG112" i="27"/>
  <c r="T85" i="27"/>
  <c r="AG85" i="27" s="1"/>
  <c r="BG85" i="27"/>
  <c r="T443" i="27"/>
  <c r="BG443" i="27"/>
  <c r="T70" i="27"/>
  <c r="BG70" i="27"/>
  <c r="T53" i="27"/>
  <c r="BG53" i="27"/>
  <c r="T47" i="27"/>
  <c r="BG47" i="27"/>
  <c r="T193" i="27"/>
  <c r="BG193" i="27"/>
  <c r="T157" i="27"/>
  <c r="AG157" i="27" s="1"/>
  <c r="BG157" i="27"/>
  <c r="T113" i="27"/>
  <c r="BG113" i="27"/>
  <c r="T541" i="27"/>
  <c r="BG541" i="27"/>
  <c r="T81" i="27"/>
  <c r="BG81" i="27"/>
  <c r="T76" i="27"/>
  <c r="BG76" i="27"/>
  <c r="T86" i="27"/>
  <c r="AG86" i="27" s="1"/>
  <c r="BG86" i="27"/>
  <c r="T334" i="27"/>
  <c r="AG334" i="27" s="1"/>
  <c r="BG334" i="27"/>
  <c r="T434" i="27"/>
  <c r="BG434" i="27"/>
  <c r="T273" i="27"/>
  <c r="AG273" i="27" s="1"/>
  <c r="BG273" i="27"/>
  <c r="T265" i="27"/>
  <c r="BG265" i="27"/>
  <c r="T177" i="27"/>
  <c r="BG177" i="27"/>
  <c r="T162" i="27"/>
  <c r="BG162" i="27"/>
  <c r="T428" i="27"/>
  <c r="BG428" i="27"/>
  <c r="T87" i="27"/>
  <c r="BG87" i="27"/>
  <c r="T72" i="27"/>
  <c r="BG72" i="27"/>
  <c r="T710" i="27"/>
  <c r="BG710" i="27"/>
  <c r="T71" i="27"/>
  <c r="BG71" i="27"/>
  <c r="T345" i="27"/>
  <c r="BG345" i="27"/>
  <c r="T327" i="27"/>
  <c r="BG327" i="27"/>
  <c r="T469" i="27"/>
  <c r="BG469" i="27"/>
  <c r="T636" i="27"/>
  <c r="BG636" i="27"/>
  <c r="T350" i="27"/>
  <c r="BG350" i="27"/>
  <c r="T344" i="27"/>
  <c r="BG344" i="27"/>
  <c r="T332" i="27"/>
  <c r="BG332" i="27"/>
  <c r="T317" i="27"/>
  <c r="BG317" i="27"/>
  <c r="T495" i="27"/>
  <c r="BG495" i="27"/>
  <c r="T300" i="27"/>
  <c r="BG300" i="27"/>
  <c r="T293" i="27"/>
  <c r="BG293" i="27"/>
  <c r="T557" i="27"/>
  <c r="BG557" i="27"/>
  <c r="T263" i="27"/>
  <c r="AG263" i="27" s="1"/>
  <c r="BG263" i="27"/>
  <c r="T201" i="27"/>
  <c r="BG201" i="27"/>
  <c r="T167" i="27"/>
  <c r="BG167" i="27"/>
  <c r="T670" i="27"/>
  <c r="AG670" i="27" s="1"/>
  <c r="BG670" i="27"/>
  <c r="T543" i="27"/>
  <c r="BG543" i="27"/>
  <c r="T92" i="27"/>
  <c r="BG92" i="27"/>
  <c r="T64" i="27"/>
  <c r="BG64" i="27"/>
  <c r="AN758" i="27"/>
  <c r="AO758" i="27" s="1"/>
  <c r="T296" i="27"/>
  <c r="BG296" i="27"/>
  <c r="T266" i="27"/>
  <c r="BG266" i="27"/>
  <c r="T239" i="27"/>
  <c r="BG239" i="27"/>
  <c r="T230" i="27"/>
  <c r="BG230" i="27"/>
  <c r="T224" i="27"/>
  <c r="BG224" i="27"/>
  <c r="T215" i="27"/>
  <c r="BG215" i="27"/>
  <c r="T184" i="27"/>
  <c r="BG184" i="27"/>
  <c r="T175" i="27"/>
  <c r="BG175" i="27"/>
  <c r="T447" i="27"/>
  <c r="BG447" i="27"/>
  <c r="T84" i="27"/>
  <c r="BG84" i="27"/>
  <c r="T62" i="27"/>
  <c r="BG62" i="27"/>
  <c r="T367" i="27"/>
  <c r="BG367" i="27"/>
  <c r="T352" i="27"/>
  <c r="BG352" i="27"/>
  <c r="T310" i="27"/>
  <c r="BG310" i="27"/>
  <c r="T227" i="27"/>
  <c r="BG227" i="27"/>
  <c r="T203" i="27"/>
  <c r="BG203" i="27"/>
  <c r="T711" i="27"/>
  <c r="BG711" i="27"/>
  <c r="T264" i="27"/>
  <c r="BG264" i="27"/>
  <c r="T246" i="27"/>
  <c r="BG246" i="27"/>
  <c r="T233" i="27"/>
  <c r="BG233" i="27"/>
  <c r="T221" i="27"/>
  <c r="AG221" i="27" s="1"/>
  <c r="BG221" i="27"/>
  <c r="T160" i="27"/>
  <c r="BG160" i="27"/>
  <c r="T140" i="27"/>
  <c r="BG140" i="27"/>
  <c r="T482" i="27"/>
  <c r="BG482" i="27"/>
  <c r="T240" i="27"/>
  <c r="BG240" i="27"/>
  <c r="T212" i="27"/>
  <c r="BG212" i="27"/>
  <c r="T545" i="27"/>
  <c r="BG545" i="27"/>
  <c r="T114" i="27"/>
  <c r="BG114" i="27"/>
  <c r="T99" i="27"/>
  <c r="BG99" i="27"/>
  <c r="T78" i="27"/>
  <c r="BG78" i="27"/>
  <c r="T50" i="27"/>
  <c r="BG50" i="27"/>
  <c r="T377" i="27"/>
  <c r="BG377" i="27"/>
  <c r="T427" i="27"/>
  <c r="AG427" i="27" s="1"/>
  <c r="BG427" i="27"/>
  <c r="T163" i="27"/>
  <c r="BG163" i="27"/>
  <c r="T159" i="27"/>
  <c r="BG159" i="27"/>
  <c r="T621" i="27"/>
  <c r="BG621" i="27"/>
  <c r="T98" i="27"/>
  <c r="BG98" i="27"/>
  <c r="T73" i="27"/>
  <c r="BG73" i="27"/>
  <c r="T426" i="27"/>
  <c r="BG426" i="27"/>
  <c r="T330" i="27"/>
  <c r="BG330" i="27"/>
  <c r="T272" i="27"/>
  <c r="BG272" i="27"/>
  <c r="T466" i="27"/>
  <c r="BG466" i="27"/>
  <c r="T250" i="27"/>
  <c r="BG250" i="27"/>
  <c r="T183" i="27"/>
  <c r="BG183" i="27"/>
  <c r="T179" i="27"/>
  <c r="BG179" i="27"/>
  <c r="T491" i="27"/>
  <c r="BG491" i="27"/>
  <c r="T528" i="27"/>
  <c r="BG528" i="27"/>
  <c r="T564" i="27"/>
  <c r="BG564" i="27"/>
  <c r="T481" i="27"/>
  <c r="BG481" i="27"/>
  <c r="T79" i="27"/>
  <c r="BG79" i="27"/>
  <c r="BQ773" i="27"/>
  <c r="BR773" i="27"/>
  <c r="BO773" i="27"/>
  <c r="BP773" i="27"/>
  <c r="T303" i="27"/>
  <c r="BG303" i="27"/>
  <c r="T639" i="27"/>
  <c r="BG639" i="27"/>
  <c r="T362" i="27"/>
  <c r="BG362" i="27"/>
  <c r="T682" i="27"/>
  <c r="BG682" i="27"/>
  <c r="T139" i="27"/>
  <c r="BG139" i="27"/>
  <c r="T66" i="27"/>
  <c r="BG66" i="27"/>
  <c r="AN680" i="27"/>
  <c r="BM543" i="27"/>
  <c r="BU543" i="27"/>
  <c r="BM413" i="27"/>
  <c r="BU413" i="27"/>
  <c r="BM378" i="27"/>
  <c r="BR378" i="27" s="1"/>
  <c r="BU378" i="27"/>
  <c r="BM409" i="27"/>
  <c r="BU409" i="27"/>
  <c r="BM473" i="27"/>
  <c r="BU473" i="27"/>
  <c r="BM339" i="27"/>
  <c r="BU339" i="27"/>
  <c r="BM308" i="27"/>
  <c r="BU308" i="27"/>
  <c r="BM23" i="27"/>
  <c r="BM538" i="27"/>
  <c r="BU538" i="27"/>
  <c r="BM502" i="27"/>
  <c r="BU502" i="27"/>
  <c r="BM419" i="27"/>
  <c r="BU419" i="27"/>
  <c r="BM695" i="27"/>
  <c r="BU695" i="27"/>
  <c r="BM410" i="27"/>
  <c r="BU410" i="27"/>
  <c r="BM408" i="27"/>
  <c r="BU408" i="27"/>
  <c r="AQ685" i="27"/>
  <c r="AU685" i="27" s="1"/>
  <c r="AO685" i="27"/>
  <c r="BM254" i="27"/>
  <c r="BU254" i="27"/>
  <c r="BM82" i="27"/>
  <c r="BU82" i="27"/>
  <c r="BM592" i="27"/>
  <c r="BM541" i="27"/>
  <c r="BU541" i="27"/>
  <c r="BM403" i="27"/>
  <c r="BU403" i="27"/>
  <c r="BM51" i="27"/>
  <c r="BU51" i="27"/>
  <c r="BM577" i="27"/>
  <c r="BM61" i="27"/>
  <c r="BU61" i="27"/>
  <c r="BM342" i="27"/>
  <c r="BU342" i="27"/>
  <c r="BM248" i="27"/>
  <c r="BU248" i="27"/>
  <c r="BM320" i="27"/>
  <c r="BU320" i="27"/>
  <c r="BM645" i="27"/>
  <c r="BU645" i="27"/>
  <c r="BM305" i="27"/>
  <c r="BU305" i="27"/>
  <c r="BM380" i="27"/>
  <c r="BU380" i="27"/>
  <c r="BM624" i="27"/>
  <c r="BU624" i="27"/>
  <c r="AD420" i="27"/>
  <c r="AJ420" i="27"/>
  <c r="AN420" i="27" s="1"/>
  <c r="AQ420" i="27" s="1"/>
  <c r="AY420" i="27" s="1"/>
  <c r="BM283" i="27"/>
  <c r="BU283" i="27"/>
  <c r="BM554" i="27"/>
  <c r="BU554" i="27"/>
  <c r="BM584" i="27"/>
  <c r="BU584" i="27"/>
  <c r="BM367" i="27"/>
  <c r="BU367" i="27"/>
  <c r="BM117" i="27"/>
  <c r="BU117" i="27"/>
  <c r="BM652" i="27"/>
  <c r="BU652" i="27"/>
  <c r="BM487" i="27"/>
  <c r="BU487" i="27"/>
  <c r="BM301" i="27"/>
  <c r="BU301" i="27"/>
  <c r="BM532" i="27"/>
  <c r="BU532" i="27"/>
  <c r="BM216" i="27"/>
  <c r="BU216" i="27"/>
  <c r="BM232" i="27"/>
  <c r="BU232" i="27"/>
  <c r="BM192" i="27"/>
  <c r="BU192" i="27"/>
  <c r="BM621" i="27"/>
  <c r="BU621" i="27"/>
  <c r="BM313" i="27"/>
  <c r="BU313" i="27"/>
  <c r="BM275" i="27"/>
  <c r="BU275" i="27"/>
  <c r="BM369" i="27"/>
  <c r="BU369" i="27"/>
  <c r="BM439" i="27"/>
  <c r="BM352" i="27"/>
  <c r="BU352" i="27"/>
  <c r="AO695" i="27"/>
  <c r="AQ695" i="27"/>
  <c r="BM321" i="27"/>
  <c r="BR321" i="27" s="1"/>
  <c r="BU321" i="27"/>
  <c r="BM418" i="27"/>
  <c r="BU418" i="27"/>
  <c r="BM483" i="27"/>
  <c r="BU483" i="27"/>
  <c r="BM368" i="27"/>
  <c r="BU368" i="27"/>
  <c r="BM71" i="27"/>
  <c r="BU71" i="27"/>
  <c r="BM101" i="27"/>
  <c r="BU101" i="27"/>
  <c r="BM234" i="27"/>
  <c r="BU234" i="27"/>
  <c r="BM549" i="27"/>
  <c r="BU549" i="27"/>
  <c r="BM605" i="27"/>
  <c r="BU605" i="27"/>
  <c r="BM44" i="27"/>
  <c r="BM486" i="27"/>
  <c r="BU486" i="27"/>
  <c r="BM673" i="27"/>
  <c r="BU673" i="27"/>
  <c r="BM265" i="27"/>
  <c r="BU265" i="27"/>
  <c r="BM164" i="27"/>
  <c r="BU164" i="27"/>
  <c r="AQ687" i="27"/>
  <c r="AO687" i="27"/>
  <c r="BM534" i="27"/>
  <c r="BU534" i="27"/>
  <c r="BM392" i="27"/>
  <c r="BU392" i="27"/>
  <c r="BM201" i="27"/>
  <c r="BU201" i="27"/>
  <c r="BM5" i="27"/>
  <c r="BM245" i="27"/>
  <c r="BU245" i="27"/>
  <c r="BM57" i="27"/>
  <c r="BU57" i="27"/>
  <c r="BM90" i="27"/>
  <c r="BU90" i="27"/>
  <c r="BM92" i="27"/>
  <c r="BU92" i="27"/>
  <c r="BM537" i="27"/>
  <c r="BU537" i="27"/>
  <c r="BM264" i="27"/>
  <c r="BU264" i="27"/>
  <c r="BM161" i="27"/>
  <c r="BU161" i="27"/>
  <c r="BM353" i="27"/>
  <c r="BU353" i="27"/>
  <c r="BM108" i="27"/>
  <c r="BU108" i="27"/>
  <c r="BM540" i="27"/>
  <c r="BU540" i="27"/>
  <c r="BM299" i="27"/>
  <c r="BU299" i="27"/>
  <c r="BM17" i="27"/>
  <c r="BM122" i="27"/>
  <c r="BU122" i="27"/>
  <c r="BM45" i="27"/>
  <c r="BM114" i="27"/>
  <c r="BU114" i="27"/>
  <c r="BM361" i="27"/>
  <c r="BR361" i="27" s="1"/>
  <c r="BU361" i="27"/>
  <c r="BM494" i="27"/>
  <c r="BU494" i="27"/>
  <c r="BM390" i="27"/>
  <c r="BU390" i="27"/>
  <c r="BM115" i="27"/>
  <c r="BU115" i="27"/>
  <c r="BM210" i="27"/>
  <c r="BU210" i="27"/>
  <c r="BM330" i="27"/>
  <c r="BU330" i="27"/>
  <c r="BM75" i="27"/>
  <c r="BU75" i="27"/>
  <c r="BM211" i="27"/>
  <c r="BU211" i="27"/>
  <c r="AN654" i="27"/>
  <c r="AO654" i="27" s="1"/>
  <c r="BM257" i="27"/>
  <c r="BU257" i="27"/>
  <c r="BM277" i="27"/>
  <c r="BU277" i="27"/>
  <c r="BM144" i="27"/>
  <c r="BU144" i="27"/>
  <c r="BM589" i="27"/>
  <c r="BU589" i="27"/>
  <c r="BM151" i="27"/>
  <c r="BU151" i="27"/>
  <c r="BM295" i="27"/>
  <c r="BU295" i="27"/>
  <c r="BM130" i="27"/>
  <c r="BU130" i="27"/>
  <c r="BM182" i="27"/>
  <c r="BU182" i="27"/>
  <c r="BM437" i="27"/>
  <c r="BM701" i="27"/>
  <c r="BU701" i="27"/>
  <c r="AQ698" i="27"/>
  <c r="AR698" i="27" s="1"/>
  <c r="AT698" i="27" s="1"/>
  <c r="BV698" i="27" s="1"/>
  <c r="AQ678" i="27"/>
  <c r="AR678" i="27" s="1"/>
  <c r="AT678" i="27" s="1"/>
  <c r="BV678" i="27" s="1"/>
  <c r="BM155" i="27"/>
  <c r="BU155" i="27"/>
  <c r="AN548" i="27"/>
  <c r="BM708" i="27"/>
  <c r="BU708" i="27"/>
  <c r="BM450" i="27"/>
  <c r="BU450" i="27"/>
  <c r="BM58" i="27"/>
  <c r="BU58" i="27"/>
  <c r="BM728" i="27"/>
  <c r="BU728" i="27"/>
  <c r="BM452" i="27"/>
  <c r="BU452" i="27"/>
  <c r="AN737" i="27"/>
  <c r="AO737" i="27" s="1"/>
  <c r="BM691" i="27"/>
  <c r="BU691" i="27"/>
  <c r="BM31" i="27"/>
  <c r="BM734" i="27"/>
  <c r="BU734" i="27"/>
  <c r="AQ763" i="27"/>
  <c r="AO763" i="27"/>
  <c r="BM757" i="27"/>
  <c r="BU757" i="27"/>
  <c r="AD753" i="27"/>
  <c r="AJ753" i="27"/>
  <c r="AN753" i="27" s="1"/>
  <c r="AO761" i="27"/>
  <c r="AQ761" i="27"/>
  <c r="BM738" i="27"/>
  <c r="BU738" i="27"/>
  <c r="AQ756" i="27"/>
  <c r="AO756" i="27"/>
  <c r="BM754" i="27"/>
  <c r="BP754" i="27" s="1"/>
  <c r="BU754" i="27"/>
  <c r="BM747" i="27"/>
  <c r="BR747" i="27" s="1"/>
  <c r="BU747" i="27"/>
  <c r="BM716" i="27"/>
  <c r="BU716" i="27"/>
  <c r="BM444" i="27"/>
  <c r="BU444" i="27"/>
  <c r="BM362" i="27"/>
  <c r="BU362" i="27"/>
  <c r="AN667" i="27"/>
  <c r="BM65" i="27"/>
  <c r="BU65" i="27"/>
  <c r="BM471" i="27"/>
  <c r="BU471" i="27"/>
  <c r="BM557" i="27"/>
  <c r="BU557" i="27"/>
  <c r="BM310" i="27"/>
  <c r="BU310" i="27"/>
  <c r="BM690" i="27"/>
  <c r="BU690" i="27"/>
  <c r="BM440" i="27"/>
  <c r="BM124" i="27"/>
  <c r="BU124" i="27"/>
  <c r="BM297" i="27"/>
  <c r="BU297" i="27"/>
  <c r="BM136" i="27"/>
  <c r="BU136" i="27"/>
  <c r="BM370" i="27"/>
  <c r="BU370" i="27"/>
  <c r="BM159" i="27"/>
  <c r="BU159" i="27"/>
  <c r="BM474" i="27"/>
  <c r="BU474" i="27"/>
  <c r="BM637" i="27"/>
  <c r="BU637" i="27"/>
  <c r="AN544" i="27"/>
  <c r="BM396" i="27"/>
  <c r="BU396" i="27"/>
  <c r="BM453" i="27"/>
  <c r="BU453" i="27"/>
  <c r="AN432" i="27"/>
  <c r="BM84" i="27"/>
  <c r="BU84" i="27"/>
  <c r="BM52" i="27"/>
  <c r="BU52" i="27"/>
  <c r="BM683" i="27"/>
  <c r="BU683" i="27"/>
  <c r="BM642" i="27"/>
  <c r="BU642" i="27"/>
  <c r="BM381" i="27"/>
  <c r="BU381" i="27"/>
  <c r="BU676" i="27"/>
  <c r="BU446" i="27"/>
  <c r="BU696" i="27"/>
  <c r="BU443" i="27"/>
  <c r="BU711" i="27"/>
  <c r="BU669" i="27"/>
  <c r="BU641" i="27"/>
  <c r="BU421" i="27"/>
  <c r="BU199" i="27"/>
  <c r="BU138" i="27"/>
  <c r="BU397" i="27"/>
  <c r="BU96" i="27"/>
  <c r="BU365" i="27"/>
  <c r="BU167" i="27"/>
  <c r="BU346" i="27"/>
  <c r="BU296" i="27"/>
  <c r="BU629" i="27"/>
  <c r="BU514" i="27"/>
  <c r="BU349" i="27"/>
  <c r="BU314" i="27"/>
  <c r="BU272" i="27"/>
  <c r="BU677" i="27"/>
  <c r="BU607" i="27"/>
  <c r="BU269" i="27"/>
  <c r="BU227" i="27"/>
  <c r="BU191" i="27"/>
  <c r="BU570" i="27"/>
  <c r="BU74" i="27"/>
  <c r="BU219" i="27"/>
  <c r="BU527" i="27"/>
  <c r="BU649" i="27"/>
  <c r="BU200" i="27"/>
  <c r="BU145" i="27"/>
  <c r="BU94" i="27"/>
  <c r="BU47" i="27"/>
  <c r="BU456" i="27"/>
  <c r="BU688" i="27"/>
  <c r="BU659" i="27"/>
  <c r="BU423" i="27"/>
  <c r="BU579" i="27"/>
  <c r="BU120" i="27"/>
  <c r="BU87" i="27"/>
  <c r="BU463" i="27"/>
  <c r="BU79" i="27"/>
  <c r="BU546" i="27"/>
  <c r="BU491" i="27"/>
  <c r="BU563" i="27"/>
  <c r="BU654" i="27"/>
  <c r="BU371" i="27"/>
  <c r="BU331" i="27"/>
  <c r="BU183" i="27"/>
  <c r="BU556" i="27"/>
  <c r="BU416" i="27"/>
  <c r="BU376" i="27"/>
  <c r="BU304" i="27"/>
  <c r="BU251" i="27"/>
  <c r="BU238" i="27"/>
  <c r="BU503" i="27"/>
  <c r="BU411" i="27"/>
  <c r="BU354" i="27"/>
  <c r="BU303" i="27"/>
  <c r="BU247" i="27"/>
  <c r="BU252" i="27"/>
  <c r="BU212" i="27"/>
  <c r="BU131" i="27"/>
  <c r="BU663" i="27"/>
  <c r="BU217" i="27"/>
  <c r="BU550" i="27"/>
  <c r="BU215" i="27"/>
  <c r="BU196" i="27"/>
  <c r="BU142" i="27"/>
  <c r="BU126" i="27"/>
  <c r="BU83" i="27"/>
  <c r="BU507" i="27"/>
  <c r="BU675" i="27"/>
  <c r="AN703" i="27"/>
  <c r="BM449" i="27"/>
  <c r="BU449" i="27"/>
  <c r="BM433" i="27"/>
  <c r="BM398" i="27"/>
  <c r="BR398" i="27" s="1"/>
  <c r="BU398" i="27"/>
  <c r="BM520" i="27"/>
  <c r="BU520" i="27"/>
  <c r="BM743" i="27"/>
  <c r="BU743" i="27"/>
  <c r="AN741" i="27"/>
  <c r="AQ741" i="27" s="1"/>
  <c r="AW741" i="27" s="1"/>
  <c r="AY741" i="27" s="1"/>
  <c r="AO746" i="27"/>
  <c r="AQ746" i="27"/>
  <c r="BM745" i="27"/>
  <c r="BU745" i="27"/>
  <c r="BM763" i="27"/>
  <c r="BR763" i="27" s="1"/>
  <c r="BU763" i="27"/>
  <c r="AO757" i="27"/>
  <c r="AQ757" i="27"/>
  <c r="BM732" i="27"/>
  <c r="BU732" i="27"/>
  <c r="BM755" i="27"/>
  <c r="BU755" i="27"/>
  <c r="BM750" i="27"/>
  <c r="BO750" i="27" s="1"/>
  <c r="BU750" i="27"/>
  <c r="AN751" i="27"/>
  <c r="BM748" i="27"/>
  <c r="BU748" i="27"/>
  <c r="BM739" i="27"/>
  <c r="BU739" i="27"/>
  <c r="BM731" i="27"/>
  <c r="BU731" i="27"/>
  <c r="BM756" i="27"/>
  <c r="BP756" i="27" s="1"/>
  <c r="BU756" i="27"/>
  <c r="AQ754" i="27"/>
  <c r="AO754" i="27"/>
  <c r="BM759" i="27"/>
  <c r="BO759" i="27" s="1"/>
  <c r="BU759" i="27"/>
  <c r="BM523" i="27"/>
  <c r="BM246" i="27"/>
  <c r="BU246" i="27"/>
  <c r="AQ676" i="27"/>
  <c r="AO676" i="27"/>
  <c r="BM508" i="27"/>
  <c r="BU508" i="27"/>
  <c r="BM343" i="27"/>
  <c r="BU343" i="27"/>
  <c r="BM348" i="27"/>
  <c r="BU348" i="27"/>
  <c r="BM498" i="27"/>
  <c r="BM427" i="27"/>
  <c r="BU427" i="27"/>
  <c r="BM597" i="27"/>
  <c r="BU597" i="27"/>
  <c r="BM625" i="27"/>
  <c r="BU625" i="27"/>
  <c r="BM618" i="27"/>
  <c r="BM555" i="27"/>
  <c r="BU555" i="27"/>
  <c r="BM499" i="27"/>
  <c r="BM40" i="27"/>
  <c r="BM262" i="27"/>
  <c r="BU262" i="27"/>
  <c r="BM561" i="27"/>
  <c r="BU561" i="27"/>
  <c r="BM384" i="27"/>
  <c r="BU384" i="27"/>
  <c r="BM103" i="27"/>
  <c r="BU103" i="27"/>
  <c r="BM698" i="27"/>
  <c r="BU698" i="27"/>
  <c r="BM609" i="27"/>
  <c r="BU609" i="27"/>
  <c r="BM525" i="27"/>
  <c r="BM680" i="27"/>
  <c r="BU680" i="27"/>
  <c r="BM298" i="27"/>
  <c r="BU298" i="27"/>
  <c r="BU457" i="27"/>
  <c r="BU447" i="27"/>
  <c r="BU469" i="27"/>
  <c r="BU573" i="27"/>
  <c r="BU619" i="27"/>
  <c r="BU105" i="27"/>
  <c r="BU481" i="27"/>
  <c r="BU640" i="27"/>
  <c r="BU477" i="27"/>
  <c r="BU154" i="27"/>
  <c r="BU405" i="27"/>
  <c r="BU655" i="27"/>
  <c r="BU385" i="27"/>
  <c r="BU328" i="27"/>
  <c r="BU309" i="27"/>
  <c r="BU54" i="27"/>
  <c r="BU685" i="27"/>
  <c r="BU312" i="27"/>
  <c r="BU633" i="27"/>
  <c r="BU359" i="27"/>
  <c r="BU319" i="27"/>
  <c r="BU280" i="27"/>
  <c r="BU288" i="27"/>
  <c r="BU243" i="27"/>
  <c r="BU472" i="27"/>
  <c r="BU467" i="27"/>
  <c r="BU622" i="27"/>
  <c r="BU284" i="27"/>
  <c r="BU612" i="27"/>
  <c r="BU229" i="27"/>
  <c r="BU567" i="27"/>
  <c r="BU86" i="27"/>
  <c r="BU646" i="27"/>
  <c r="BU586" i="27"/>
  <c r="BU157" i="27"/>
  <c r="BU107" i="27"/>
  <c r="BU64" i="27"/>
  <c r="BU562" i="27"/>
  <c r="BU564" i="27"/>
  <c r="BU611" i="27"/>
  <c r="BU454" i="27"/>
  <c r="BU290" i="27"/>
  <c r="BU608" i="27"/>
  <c r="BU552" i="27"/>
  <c r="BU102" i="27"/>
  <c r="BU693" i="27"/>
  <c r="BU672" i="27"/>
  <c r="BU95" i="27"/>
  <c r="BU55" i="27"/>
  <c r="BU187" i="27"/>
  <c r="BU694" i="27"/>
  <c r="BU387" i="27"/>
  <c r="BU337" i="27"/>
  <c r="BU195" i="27"/>
  <c r="BU72" i="27"/>
  <c r="BU68" i="27"/>
  <c r="BU420" i="27"/>
  <c r="BU627" i="27"/>
  <c r="BU344" i="27"/>
  <c r="BU338" i="27"/>
  <c r="BU311" i="27"/>
  <c r="BU261" i="27"/>
  <c r="BU276" i="27"/>
  <c r="BU542" i="27"/>
  <c r="BU372" i="27"/>
  <c r="BU323" i="27"/>
  <c r="BU650" i="27"/>
  <c r="BU266" i="27"/>
  <c r="BU223" i="27"/>
  <c r="BU595" i="27"/>
  <c r="BU466" i="27"/>
  <c r="BU593" i="27"/>
  <c r="BU80" i="27"/>
  <c r="BU704" i="27"/>
  <c r="BU160" i="27"/>
  <c r="BU128" i="27"/>
  <c r="BU203" i="27"/>
  <c r="BU104" i="27"/>
  <c r="BU63" i="27"/>
  <c r="BU559" i="27"/>
  <c r="BU460" i="27"/>
  <c r="BU461" i="27"/>
  <c r="BU100" i="27"/>
  <c r="BU674" i="27"/>
  <c r="BM7" i="27"/>
  <c r="BM274" i="27"/>
  <c r="BU274" i="27"/>
  <c r="BM356" i="27"/>
  <c r="BU356" i="27"/>
  <c r="BM148" i="27"/>
  <c r="BU148" i="27"/>
  <c r="BM358" i="27"/>
  <c r="BU358" i="27"/>
  <c r="AD675" i="27"/>
  <c r="AJ675" i="27"/>
  <c r="AN675" i="27" s="1"/>
  <c r="BM184" i="27"/>
  <c r="BU184" i="27"/>
  <c r="BM70" i="27"/>
  <c r="BU70" i="27"/>
  <c r="BM531" i="27"/>
  <c r="BU531" i="27"/>
  <c r="BM53" i="27"/>
  <c r="BU53" i="27"/>
  <c r="BM521" i="27"/>
  <c r="BU521" i="27"/>
  <c r="BM158" i="27"/>
  <c r="BU158" i="27"/>
  <c r="BM656" i="27"/>
  <c r="BU656" i="27"/>
  <c r="BM143" i="27"/>
  <c r="BU143" i="27"/>
  <c r="BM684" i="27"/>
  <c r="BU684" i="27"/>
  <c r="BM260" i="27"/>
  <c r="BU260" i="27"/>
  <c r="BM587" i="27"/>
  <c r="BU587" i="27"/>
  <c r="BM69" i="27"/>
  <c r="BU69" i="27"/>
  <c r="AQ696" i="27"/>
  <c r="AO696" i="27"/>
  <c r="BM412" i="27"/>
  <c r="BU412" i="27"/>
  <c r="BM517" i="27"/>
  <c r="AO543" i="27"/>
  <c r="AQ543" i="27"/>
  <c r="BM417" i="27"/>
  <c r="BU417" i="27"/>
  <c r="AN542" i="27"/>
  <c r="BM317" i="27"/>
  <c r="BQ317" i="27" s="1"/>
  <c r="BU317" i="27"/>
  <c r="BM273" i="27"/>
  <c r="BU273" i="27"/>
  <c r="BM230" i="27"/>
  <c r="BU230" i="27"/>
  <c r="BM112" i="27"/>
  <c r="BU112" i="27"/>
  <c r="BM566" i="27"/>
  <c r="BU566" i="27"/>
  <c r="BM515" i="27"/>
  <c r="BU515" i="27"/>
  <c r="BM468" i="27"/>
  <c r="BU468" i="27"/>
  <c r="BM582" i="27"/>
  <c r="BU582" i="27"/>
  <c r="BM218" i="27"/>
  <c r="BU218" i="27"/>
  <c r="BM125" i="27"/>
  <c r="BU125" i="27"/>
  <c r="BM660" i="27"/>
  <c r="BU660" i="27"/>
  <c r="AQ689" i="27"/>
  <c r="AO689" i="27"/>
  <c r="BM193" i="27"/>
  <c r="BU193" i="27"/>
  <c r="BM244" i="27"/>
  <c r="BU244" i="27"/>
  <c r="BM374" i="27"/>
  <c r="BP374" i="27" s="1"/>
  <c r="BU374" i="27"/>
  <c r="BM259" i="27"/>
  <c r="BU259" i="27"/>
  <c r="BM572" i="27"/>
  <c r="BU572" i="27"/>
  <c r="BM111" i="27"/>
  <c r="BU111" i="27"/>
  <c r="BM560" i="27"/>
  <c r="BU560" i="27"/>
  <c r="BM66" i="27"/>
  <c r="BU66" i="27"/>
  <c r="BM464" i="27"/>
  <c r="BU464" i="27"/>
  <c r="BM97" i="27"/>
  <c r="BU97" i="27"/>
  <c r="BM484" i="27"/>
  <c r="BU484" i="27"/>
  <c r="BM647" i="27"/>
  <c r="BU647" i="27"/>
  <c r="BM511" i="27"/>
  <c r="BU511" i="27"/>
  <c r="BM533" i="27"/>
  <c r="BU533" i="27"/>
  <c r="BM169" i="27"/>
  <c r="BU169" i="27"/>
  <c r="BM59" i="27"/>
  <c r="BU59" i="27"/>
  <c r="BM651" i="27"/>
  <c r="BU651" i="27"/>
  <c r="BM536" i="27"/>
  <c r="BU536" i="27"/>
  <c r="BM258" i="27"/>
  <c r="BU258" i="27"/>
  <c r="BM202" i="27"/>
  <c r="BU202" i="27"/>
  <c r="BM147" i="27"/>
  <c r="BU147" i="27"/>
  <c r="BM185" i="27"/>
  <c r="BU185" i="27"/>
  <c r="BM667" i="27"/>
  <c r="BU667" i="27"/>
  <c r="BM152" i="27"/>
  <c r="BU152" i="27"/>
  <c r="AN711" i="27"/>
  <c r="AQ711" i="27" s="1"/>
  <c r="AW711" i="27" s="1"/>
  <c r="AN704" i="27"/>
  <c r="BM60" i="27"/>
  <c r="BU60" i="27"/>
  <c r="BM600" i="27"/>
  <c r="BM671" i="27"/>
  <c r="BU671" i="27"/>
  <c r="BM237" i="27"/>
  <c r="BU237" i="27"/>
  <c r="BM632" i="27"/>
  <c r="BU632" i="27"/>
  <c r="BM700" i="27"/>
  <c r="BU700" i="27"/>
  <c r="BM139" i="27"/>
  <c r="BU139" i="27"/>
  <c r="BM703" i="27"/>
  <c r="BU703" i="27"/>
  <c r="BM394" i="27"/>
  <c r="BR394" i="27" s="1"/>
  <c r="BU394" i="27"/>
  <c r="BM712" i="27"/>
  <c r="BU712" i="27"/>
  <c r="BM727" i="27"/>
  <c r="BU727" i="27"/>
  <c r="BM26" i="27"/>
  <c r="BM707" i="27"/>
  <c r="BU707" i="27"/>
  <c r="AN558" i="27"/>
  <c r="AQ558" i="27" s="1"/>
  <c r="BM351" i="27"/>
  <c r="BU351" i="27"/>
  <c r="BM430" i="27"/>
  <c r="BU430" i="27"/>
  <c r="BM623" i="27"/>
  <c r="BU623" i="27"/>
  <c r="AN691" i="27"/>
  <c r="AO691" i="27" s="1"/>
  <c r="BM752" i="27"/>
  <c r="BU752" i="27"/>
  <c r="BM746" i="27"/>
  <c r="BU746" i="27"/>
  <c r="BM575" i="27"/>
  <c r="BU575" i="27"/>
  <c r="BM758" i="27"/>
  <c r="BR758" i="27" s="1"/>
  <c r="BU758" i="27"/>
  <c r="BM762" i="27"/>
  <c r="BO762" i="27" s="1"/>
  <c r="BU762" i="27"/>
  <c r="AO732" i="27"/>
  <c r="AQ732" i="27"/>
  <c r="AD750" i="27"/>
  <c r="AJ750" i="27"/>
  <c r="AN750" i="27" s="1"/>
  <c r="BM760" i="27"/>
  <c r="BU760" i="27"/>
  <c r="BM749" i="27"/>
  <c r="BU749" i="27"/>
  <c r="AJ759" i="27"/>
  <c r="AN759" i="27" s="1"/>
  <c r="BM733" i="27"/>
  <c r="BU733" i="27"/>
  <c r="BM606" i="27"/>
  <c r="BU606" i="27"/>
  <c r="BM578" i="27"/>
  <c r="BU578" i="27"/>
  <c r="BM504" i="27"/>
  <c r="BU504" i="27"/>
  <c r="BM628" i="27"/>
  <c r="BU628" i="27"/>
  <c r="BM300" i="27"/>
  <c r="BP300" i="27" s="1"/>
  <c r="BU300" i="27"/>
  <c r="BM268" i="27"/>
  <c r="BU268" i="27"/>
  <c r="BM233" i="27"/>
  <c r="BU233" i="27"/>
  <c r="BM85" i="27"/>
  <c r="BU85" i="27"/>
  <c r="AN521" i="27"/>
  <c r="BM585" i="27"/>
  <c r="BU585" i="27"/>
  <c r="BM679" i="27"/>
  <c r="BU679" i="27"/>
  <c r="BM431" i="27"/>
  <c r="BU431" i="27"/>
  <c r="BM336" i="27"/>
  <c r="BU336" i="27"/>
  <c r="AQ672" i="27"/>
  <c r="AO672" i="27"/>
  <c r="BM493" i="27"/>
  <c r="BU493" i="27"/>
  <c r="BM551" i="27"/>
  <c r="BU551" i="27"/>
  <c r="BM545" i="27"/>
  <c r="BU545" i="27"/>
  <c r="AN670" i="27"/>
  <c r="AQ670" i="27" s="1"/>
  <c r="AW670" i="27" s="1"/>
  <c r="AY670" i="27" s="1"/>
  <c r="BM285" i="27"/>
  <c r="BU285" i="27"/>
  <c r="BM590" i="27"/>
  <c r="BU590" i="27"/>
  <c r="BM38" i="27"/>
  <c r="BM402" i="27"/>
  <c r="BO402" i="27" s="1"/>
  <c r="BU402" i="27"/>
  <c r="BM271" i="27"/>
  <c r="BU271" i="27"/>
  <c r="BU429" i="27"/>
  <c r="BU445" i="27"/>
  <c r="BU459" i="27"/>
  <c r="BU634" i="27"/>
  <c r="BU77" i="27"/>
  <c r="BU710" i="27"/>
  <c r="BU81" i="27"/>
  <c r="BU176" i="27"/>
  <c r="BU375" i="27"/>
  <c r="BU626" i="27"/>
  <c r="BU475" i="27"/>
  <c r="BU333" i="27"/>
  <c r="BU188" i="27"/>
  <c r="BU594" i="27"/>
  <c r="BU662" i="27"/>
  <c r="BU509" i="27"/>
  <c r="BU291" i="27"/>
  <c r="BU241" i="27"/>
  <c r="BU256" i="27"/>
  <c r="BU630" i="27"/>
  <c r="BU239" i="27"/>
  <c r="BU208" i="27"/>
  <c r="BU163" i="27"/>
  <c r="BU668" i="27"/>
  <c r="BU465" i="27"/>
  <c r="BU544" i="27"/>
  <c r="BU166" i="27"/>
  <c r="BU135" i="27"/>
  <c r="BU601" i="27"/>
  <c r="BU206" i="27"/>
  <c r="BU171" i="27"/>
  <c r="BU119" i="27"/>
  <c r="BU639" i="27"/>
  <c r="BU462" i="27"/>
  <c r="BU687" i="27"/>
  <c r="BU565" i="27"/>
  <c r="BU620" i="27"/>
  <c r="BU98" i="27"/>
  <c r="BU113" i="27"/>
  <c r="BU657" i="27"/>
  <c r="BU197" i="27"/>
  <c r="BU485" i="27"/>
  <c r="BU393" i="27"/>
  <c r="BU93" i="27"/>
  <c r="BU401" i="27"/>
  <c r="BU363" i="27"/>
  <c r="BU78" i="27"/>
  <c r="BU345" i="27"/>
  <c r="BU334" i="27"/>
  <c r="BU293" i="27"/>
  <c r="BU391" i="27"/>
  <c r="BU357" i="27"/>
  <c r="BU505" i="27"/>
  <c r="BU287" i="27"/>
  <c r="BU240" i="27"/>
  <c r="BU386" i="27"/>
  <c r="BU332" i="27"/>
  <c r="BU281" i="27"/>
  <c r="BU228" i="27"/>
  <c r="BU198" i="27"/>
  <c r="BU149" i="27"/>
  <c r="BU106" i="27"/>
  <c r="BU165" i="27"/>
  <c r="BU134" i="27"/>
  <c r="BU220" i="27"/>
  <c r="BU168" i="27"/>
  <c r="BU153" i="27"/>
  <c r="BU116" i="27"/>
  <c r="BU638" i="27"/>
  <c r="BU127" i="27"/>
  <c r="BU682" i="27"/>
  <c r="BU488" i="27"/>
  <c r="BM616" i="27"/>
  <c r="BM340" i="27"/>
  <c r="BQ340" i="27" s="1"/>
  <c r="BU340" i="27"/>
  <c r="AQ551" i="27"/>
  <c r="AW551" i="27" s="1"/>
  <c r="AY551" i="27" s="1"/>
  <c r="AO551" i="27"/>
  <c r="BM6" i="27"/>
  <c r="BM109" i="27"/>
  <c r="BU109" i="27"/>
  <c r="BM292" i="27"/>
  <c r="BU292" i="27"/>
  <c r="BM137" i="27"/>
  <c r="BU137" i="27"/>
  <c r="BM146" i="27"/>
  <c r="BU146" i="27"/>
  <c r="BM382" i="27"/>
  <c r="BP382" i="27" s="1"/>
  <c r="BU382" i="27"/>
  <c r="BM186" i="27"/>
  <c r="BU186" i="27"/>
  <c r="BM249" i="27"/>
  <c r="BU249" i="27"/>
  <c r="BM490" i="27"/>
  <c r="BU490" i="27"/>
  <c r="BM373" i="27"/>
  <c r="BU373" i="27"/>
  <c r="BM110" i="27"/>
  <c r="BU110" i="27"/>
  <c r="BM518" i="27"/>
  <c r="BU518" i="27"/>
  <c r="BM383" i="27"/>
  <c r="BU383" i="27"/>
  <c r="BM568" i="27"/>
  <c r="BU568" i="27"/>
  <c r="BM27" i="27"/>
  <c r="BM697" i="27"/>
  <c r="BU697" i="27"/>
  <c r="BM324" i="27"/>
  <c r="BU324" i="27"/>
  <c r="BM661" i="27"/>
  <c r="BU661" i="27"/>
  <c r="BM414" i="27"/>
  <c r="BU414" i="27"/>
  <c r="BM407" i="27"/>
  <c r="BU407" i="27"/>
  <c r="BM497" i="27"/>
  <c r="BU497" i="27"/>
  <c r="BM231" i="27"/>
  <c r="BU231" i="27"/>
  <c r="BM62" i="27"/>
  <c r="BU62" i="27"/>
  <c r="BM190" i="27"/>
  <c r="BU190" i="27"/>
  <c r="BM322" i="27"/>
  <c r="BU322" i="27"/>
  <c r="BM547" i="27"/>
  <c r="BU547" i="27"/>
  <c r="BM49" i="27"/>
  <c r="BU49" i="27"/>
  <c r="BM571" i="27"/>
  <c r="BU571" i="27"/>
  <c r="BM415" i="27"/>
  <c r="BU415" i="27"/>
  <c r="BM664" i="27"/>
  <c r="BU664" i="27"/>
  <c r="BM170" i="27"/>
  <c r="BU170" i="27"/>
  <c r="BM88" i="27"/>
  <c r="BU88" i="27"/>
  <c r="BM4" i="27"/>
  <c r="BM242" i="27"/>
  <c r="BU242" i="27"/>
  <c r="BM89" i="27"/>
  <c r="BU89" i="27"/>
  <c r="BM388" i="27"/>
  <c r="BU388" i="27"/>
  <c r="BM400" i="27"/>
  <c r="BU400" i="27"/>
  <c r="BM478" i="27"/>
  <c r="BU478" i="27"/>
  <c r="BM316" i="27"/>
  <c r="BU316" i="27"/>
  <c r="BM29" i="27"/>
  <c r="BM156" i="27"/>
  <c r="BU156" i="27"/>
  <c r="BM329" i="27"/>
  <c r="BU329" i="27"/>
  <c r="BM270" i="27"/>
  <c r="BU270" i="27"/>
  <c r="BM179" i="27"/>
  <c r="BU179" i="27"/>
  <c r="BM658" i="27"/>
  <c r="BU658" i="27"/>
  <c r="BM162" i="27"/>
  <c r="BU162" i="27"/>
  <c r="BM214" i="27"/>
  <c r="BU214" i="27"/>
  <c r="BM39" i="27"/>
  <c r="BM16" i="27"/>
  <c r="BM583" i="27"/>
  <c r="BU583" i="27"/>
  <c r="BM327" i="27"/>
  <c r="BU327" i="27"/>
  <c r="BM470" i="27"/>
  <c r="BU470" i="27"/>
  <c r="BM19" i="27"/>
  <c r="BM500" i="27"/>
  <c r="BM479" i="27"/>
  <c r="BU479" i="27"/>
  <c r="BM173" i="27"/>
  <c r="BU173" i="27"/>
  <c r="BM226" i="27"/>
  <c r="BU226" i="27"/>
  <c r="BM325" i="27"/>
  <c r="BR325" i="27" s="1"/>
  <c r="BU325" i="27"/>
  <c r="BM648" i="27"/>
  <c r="BU648" i="27"/>
  <c r="BM315" i="27"/>
  <c r="BU315" i="27"/>
  <c r="BM279" i="27"/>
  <c r="BU279" i="27"/>
  <c r="BM30" i="27"/>
  <c r="BM529" i="27"/>
  <c r="BU529" i="27"/>
  <c r="BM225" i="27"/>
  <c r="BU225" i="27"/>
  <c r="BM496" i="27"/>
  <c r="BU496" i="27"/>
  <c r="BM133" i="27"/>
  <c r="BU133" i="27"/>
  <c r="BM174" i="27"/>
  <c r="BU174" i="27"/>
  <c r="BM132" i="27"/>
  <c r="BU132" i="27"/>
  <c r="BM194" i="27"/>
  <c r="BU194" i="27"/>
  <c r="BM482" i="27"/>
  <c r="BU482" i="27"/>
  <c r="BM530" i="27"/>
  <c r="BU530" i="27"/>
  <c r="BM581" i="27"/>
  <c r="AO699" i="27"/>
  <c r="AQ699" i="27"/>
  <c r="BM458" i="27"/>
  <c r="BU458" i="27"/>
  <c r="AN634" i="27"/>
  <c r="AQ634" i="27" s="1"/>
  <c r="AW634" i="27" s="1"/>
  <c r="BM631" i="27"/>
  <c r="BU631" i="27"/>
  <c r="BM181" i="27"/>
  <c r="BU181" i="27"/>
  <c r="BM76" i="27"/>
  <c r="BU76" i="27"/>
  <c r="BM441" i="27"/>
  <c r="BU441" i="27"/>
  <c r="BM33" i="27"/>
  <c r="BM730" i="27"/>
  <c r="BU730" i="27"/>
  <c r="BM729" i="27"/>
  <c r="BU729" i="27"/>
  <c r="BM140" i="27"/>
  <c r="BU140" i="27"/>
  <c r="BM569" i="27"/>
  <c r="BU569" i="27"/>
  <c r="BM28" i="27"/>
  <c r="BM574" i="27"/>
  <c r="BU574" i="27"/>
  <c r="AN557" i="27"/>
  <c r="AO557" i="27" s="1"/>
  <c r="BM278" i="27"/>
  <c r="BU278" i="27"/>
  <c r="AO752" i="27"/>
  <c r="AQ752" i="27"/>
  <c r="BM741" i="27"/>
  <c r="BU741" i="27"/>
  <c r="BM737" i="27"/>
  <c r="BU737" i="27"/>
  <c r="BM742" i="27"/>
  <c r="BU742" i="27"/>
  <c r="BM744" i="27"/>
  <c r="BR744" i="27" s="1"/>
  <c r="BU744" i="27"/>
  <c r="AD762" i="27"/>
  <c r="AJ762" i="27"/>
  <c r="AN762" i="27" s="1"/>
  <c r="BM735" i="27"/>
  <c r="BU735" i="27"/>
  <c r="AN461" i="27"/>
  <c r="AQ461" i="27" s="1"/>
  <c r="AW461" i="27" s="1"/>
  <c r="BM753" i="27"/>
  <c r="BU753" i="27"/>
  <c r="BM761" i="27"/>
  <c r="BU761" i="27"/>
  <c r="BM751" i="27"/>
  <c r="BR751" i="27" s="1"/>
  <c r="BU751" i="27"/>
  <c r="AN739" i="27"/>
  <c r="AO739" i="27" s="1"/>
  <c r="AN738" i="27"/>
  <c r="AO738" i="27" s="1"/>
  <c r="BM740" i="27"/>
  <c r="BU740" i="27"/>
  <c r="AN760" i="27"/>
  <c r="AQ760" i="27" s="1"/>
  <c r="AN749" i="27"/>
  <c r="AO749" i="27" s="1"/>
  <c r="AN747" i="27"/>
  <c r="AO747" i="27" s="1"/>
  <c r="BM736" i="27"/>
  <c r="BU736" i="27"/>
  <c r="BM522" i="27"/>
  <c r="BU522" i="27"/>
  <c r="BM702" i="27"/>
  <c r="AN701" i="27"/>
  <c r="BM263" i="27"/>
  <c r="BU263" i="27"/>
  <c r="BM302" i="27"/>
  <c r="BU302" i="27"/>
  <c r="BM222" i="27"/>
  <c r="BU222" i="27"/>
  <c r="AN671" i="27"/>
  <c r="AO668" i="27"/>
  <c r="AQ668" i="27"/>
  <c r="BM121" i="27"/>
  <c r="BU121" i="27"/>
  <c r="AN390" i="27"/>
  <c r="AQ390" i="27" s="1"/>
  <c r="AU390" i="27" s="1"/>
  <c r="BM404" i="27"/>
  <c r="BU404" i="27"/>
  <c r="BM489" i="27"/>
  <c r="BU489" i="27"/>
  <c r="BM610" i="27"/>
  <c r="BM428" i="27"/>
  <c r="BU428" i="27"/>
  <c r="BM653" i="27"/>
  <c r="BU653" i="27"/>
  <c r="BM91" i="27"/>
  <c r="BU91" i="27"/>
  <c r="BM18" i="27"/>
  <c r="BM282" i="27"/>
  <c r="BU282" i="27"/>
  <c r="BM175" i="27"/>
  <c r="BU175" i="27"/>
  <c r="BM513" i="27"/>
  <c r="BU513" i="27"/>
  <c r="BM224" i="27"/>
  <c r="BU224" i="27"/>
  <c r="AQ700" i="27"/>
  <c r="AO700" i="27"/>
  <c r="BM235" i="27"/>
  <c r="BU235" i="27"/>
  <c r="BM699" i="27"/>
  <c r="BU699" i="27"/>
  <c r="BM341" i="27"/>
  <c r="BU341" i="27"/>
  <c r="BM670" i="27"/>
  <c r="BU670" i="27"/>
  <c r="BM221" i="27"/>
  <c r="BU221" i="27"/>
  <c r="BM15" i="27"/>
  <c r="BU448" i="27"/>
  <c r="BU432" i="27"/>
  <c r="BU598" i="27"/>
  <c r="BU424" i="27"/>
  <c r="BU706" i="27"/>
  <c r="BU506" i="27"/>
  <c r="BU635" i="27"/>
  <c r="BU643" i="27"/>
  <c r="BU395" i="27"/>
  <c r="BU99" i="27"/>
  <c r="BU56" i="27"/>
  <c r="BU189" i="27"/>
  <c r="BU129" i="27"/>
  <c r="BU389" i="27"/>
  <c r="BU50" i="27"/>
  <c r="BU347" i="27"/>
  <c r="BU294" i="27"/>
  <c r="BU665" i="27"/>
  <c r="BU335" i="27"/>
  <c r="BU492" i="27"/>
  <c r="BU379" i="27"/>
  <c r="BU366" i="27"/>
  <c r="BU512" i="27"/>
  <c r="BU510" i="27"/>
  <c r="BU267" i="27"/>
  <c r="BU692" i="27"/>
  <c r="BU360" i="27"/>
  <c r="BU350" i="27"/>
  <c r="BU535" i="27"/>
  <c r="BU253" i="27"/>
  <c r="BU255" i="27"/>
  <c r="BU213" i="27"/>
  <c r="BU177" i="27"/>
  <c r="BU644" i="27"/>
  <c r="BU480" i="27"/>
  <c r="BU209" i="27"/>
  <c r="BU591" i="27"/>
  <c r="BU495" i="27"/>
  <c r="BU180" i="27"/>
  <c r="BU548" i="27"/>
  <c r="BU596" i="27"/>
  <c r="BU442" i="27"/>
  <c r="BU422" i="27"/>
  <c r="BU434" i="27"/>
  <c r="BU678" i="27"/>
  <c r="BU455" i="27"/>
  <c r="BU425" i="27"/>
  <c r="BU519" i="27"/>
  <c r="BU73" i="27"/>
  <c r="BU558" i="27"/>
  <c r="BU709" i="27"/>
  <c r="BU636" i="27"/>
  <c r="BU476" i="27"/>
  <c r="BU150" i="27"/>
  <c r="BU118" i="27"/>
  <c r="BU377" i="27"/>
  <c r="BU681" i="27"/>
  <c r="BU306" i="27"/>
  <c r="BU172" i="27"/>
  <c r="BU48" i="27"/>
  <c r="BU355" i="27"/>
  <c r="BU307" i="27"/>
  <c r="BU406" i="27"/>
  <c r="BU364" i="27"/>
  <c r="BU326" i="27"/>
  <c r="BU318" i="27"/>
  <c r="BU289" i="27"/>
  <c r="BU250" i="27"/>
  <c r="BU399" i="27"/>
  <c r="BU553" i="27"/>
  <c r="BU286" i="27"/>
  <c r="BU236" i="27"/>
  <c r="BU205" i="27"/>
  <c r="BU528" i="27"/>
  <c r="BU123" i="27"/>
  <c r="BU67" i="27"/>
  <c r="BU207" i="27"/>
  <c r="BU141" i="27"/>
  <c r="BU204" i="27"/>
  <c r="BU178" i="27"/>
  <c r="BU666" i="27"/>
  <c r="BU451" i="27"/>
  <c r="BU689" i="27"/>
  <c r="AQ723" i="27"/>
  <c r="AO723" i="27"/>
  <c r="AU686" i="27"/>
  <c r="AR686" i="27"/>
  <c r="AT686" i="27" s="1"/>
  <c r="BV686" i="27" s="1"/>
  <c r="AR719" i="27"/>
  <c r="AT719" i="27" s="1"/>
  <c r="BV719" i="27" s="1"/>
  <c r="AU719" i="27"/>
  <c r="AW719" i="27"/>
  <c r="AR765" i="27"/>
  <c r="AT765" i="27" s="1"/>
  <c r="BV765" i="27" s="1"/>
  <c r="AU765" i="27"/>
  <c r="AR766" i="27"/>
  <c r="AT766" i="27" s="1"/>
  <c r="BV766" i="27" s="1"/>
  <c r="AU766" i="27"/>
  <c r="AU764" i="27"/>
  <c r="AR764" i="27"/>
  <c r="AT764" i="27" s="1"/>
  <c r="BV764" i="27" s="1"/>
  <c r="BC278" i="27"/>
  <c r="BK278" i="27"/>
  <c r="BC646" i="27"/>
  <c r="BK646" i="27"/>
  <c r="AZ277" i="27"/>
  <c r="BB277" i="27" s="1"/>
  <c r="BK277" i="27"/>
  <c r="AU690" i="27"/>
  <c r="AW690" i="27"/>
  <c r="AN419" i="27"/>
  <c r="AO419" i="27" s="1"/>
  <c r="AG420" i="27"/>
  <c r="AG676" i="27"/>
  <c r="AN649" i="27"/>
  <c r="AQ649" i="27" s="1"/>
  <c r="AY649" i="27" s="1"/>
  <c r="AG751" i="27"/>
  <c r="AN630" i="27"/>
  <c r="AQ630" i="27" s="1"/>
  <c r="AD763" i="27"/>
  <c r="BR775" i="27"/>
  <c r="AG723" i="27"/>
  <c r="AD758" i="27"/>
  <c r="AN626" i="27"/>
  <c r="AQ626" i="27" s="1"/>
  <c r="AN631" i="27"/>
  <c r="AQ631" i="27" s="1"/>
  <c r="AN299" i="27"/>
  <c r="BR401" i="27"/>
  <c r="AN265" i="27"/>
  <c r="AN275" i="27"/>
  <c r="AN272" i="27"/>
  <c r="AG385" i="27"/>
  <c r="AG683" i="27"/>
  <c r="AG321" i="27"/>
  <c r="AN514" i="27"/>
  <c r="AO514" i="27" s="1"/>
  <c r="AN367" i="27"/>
  <c r="AN335" i="27"/>
  <c r="AQ335" i="27" s="1"/>
  <c r="AR335" i="27" s="1"/>
  <c r="AT335" i="27" s="1"/>
  <c r="BV335" i="27" s="1"/>
  <c r="AN375" i="27"/>
  <c r="AG687" i="27"/>
  <c r="AD752" i="27"/>
  <c r="AN609" i="27"/>
  <c r="AQ609" i="27" s="1"/>
  <c r="AN333" i="27"/>
  <c r="AN305" i="27"/>
  <c r="AN306" i="27"/>
  <c r="AN364" i="27"/>
  <c r="AD754" i="27"/>
  <c r="AD756" i="27"/>
  <c r="BR331" i="27"/>
  <c r="AN485" i="27"/>
  <c r="AQ485" i="27" s="1"/>
  <c r="AW485" i="27" s="1"/>
  <c r="AN709" i="27"/>
  <c r="AO709" i="27" s="1"/>
  <c r="AN459" i="27"/>
  <c r="AQ459" i="27" s="1"/>
  <c r="BP762" i="27"/>
  <c r="AQ751" i="27"/>
  <c r="AO751" i="27"/>
  <c r="BR687" i="27"/>
  <c r="AQ645" i="27"/>
  <c r="AR645" i="27" s="1"/>
  <c r="AT645" i="27" s="1"/>
  <c r="BV645" i="27" s="1"/>
  <c r="AO645" i="27"/>
  <c r="AG377" i="27"/>
  <c r="BR287" i="27"/>
  <c r="AG372" i="27"/>
  <c r="AG497" i="27"/>
  <c r="AG288" i="27"/>
  <c r="AD267" i="27"/>
  <c r="AG267" i="27"/>
  <c r="AG347" i="27"/>
  <c r="AD204" i="27"/>
  <c r="AG204" i="27"/>
  <c r="AG388" i="27"/>
  <c r="AN560" i="27"/>
  <c r="AQ560" i="27" s="1"/>
  <c r="AU560" i="27" s="1"/>
  <c r="BR406" i="27"/>
  <c r="BR303" i="27"/>
  <c r="AN636" i="27"/>
  <c r="AG395" i="27"/>
  <c r="AG308" i="27"/>
  <c r="AD732" i="27"/>
  <c r="AG732" i="27"/>
  <c r="AD736" i="27"/>
  <c r="AG736" i="27"/>
  <c r="AD725" i="27"/>
  <c r="AG725" i="27"/>
  <c r="AD738" i="27"/>
  <c r="AG738" i="27"/>
  <c r="AG411" i="27"/>
  <c r="AG391" i="27"/>
  <c r="AG603" i="27"/>
  <c r="AN641" i="27"/>
  <c r="AO641" i="27" s="1"/>
  <c r="AD737" i="27"/>
  <c r="AG737" i="27"/>
  <c r="AD735" i="27"/>
  <c r="AG735" i="27"/>
  <c r="AD733" i="27"/>
  <c r="AG733" i="27"/>
  <c r="AD748" i="27"/>
  <c r="AG748" i="27"/>
  <c r="AD747" i="27"/>
  <c r="AG747" i="27"/>
  <c r="AD741" i="27"/>
  <c r="AG741" i="27"/>
  <c r="AD775" i="27"/>
  <c r="AG775" i="27"/>
  <c r="AD744" i="27"/>
  <c r="AG744" i="27"/>
  <c r="AG284" i="27"/>
  <c r="AG408" i="27"/>
  <c r="BR389" i="27"/>
  <c r="AN536" i="27"/>
  <c r="AD427" i="27"/>
  <c r="AD721" i="27"/>
  <c r="AG721" i="27"/>
  <c r="AD743" i="27"/>
  <c r="AG743" i="27"/>
  <c r="AD739" i="27"/>
  <c r="AG739" i="27"/>
  <c r="AD740" i="27"/>
  <c r="AG740" i="27"/>
  <c r="AG268" i="27"/>
  <c r="AG646" i="27"/>
  <c r="AN646" i="27"/>
  <c r="AD734" i="27"/>
  <c r="AG734" i="27"/>
  <c r="AD742" i="27"/>
  <c r="AG742" i="27"/>
  <c r="AD746" i="27"/>
  <c r="AG746" i="27"/>
  <c r="AD745" i="27"/>
  <c r="AG745" i="27"/>
  <c r="AN425" i="27"/>
  <c r="AQ691" i="27"/>
  <c r="AN250" i="27"/>
  <c r="AN620" i="27"/>
  <c r="AN298" i="27"/>
  <c r="AN279" i="27"/>
  <c r="AG542" i="27"/>
  <c r="AG452" i="27"/>
  <c r="AN426" i="27"/>
  <c r="AO426" i="27" s="1"/>
  <c r="AG458" i="27"/>
  <c r="AG93" i="27"/>
  <c r="AN487" i="27"/>
  <c r="AN75" i="27"/>
  <c r="AN179" i="27"/>
  <c r="AO179" i="27" s="1"/>
  <c r="AN213" i="27"/>
  <c r="AN194" i="27"/>
  <c r="AG527" i="27"/>
  <c r="AN216" i="27"/>
  <c r="AO216" i="27" s="1"/>
  <c r="AG171" i="27"/>
  <c r="AN605" i="27"/>
  <c r="AO605" i="27" s="1"/>
  <c r="AN509" i="27"/>
  <c r="AQ509" i="27" s="1"/>
  <c r="AN269" i="27"/>
  <c r="AG234" i="27"/>
  <c r="AN342" i="27"/>
  <c r="AG508" i="27"/>
  <c r="AN117" i="27"/>
  <c r="AN80" i="27"/>
  <c r="AN568" i="27"/>
  <c r="AO568" i="27" s="1"/>
  <c r="AG594" i="27"/>
  <c r="AG156" i="27"/>
  <c r="AN532" i="27"/>
  <c r="AO532" i="27" s="1"/>
  <c r="AN492" i="27"/>
  <c r="AO492" i="27" s="1"/>
  <c r="AG550" i="27"/>
  <c r="AG486" i="27"/>
  <c r="AN91" i="27"/>
  <c r="AG89" i="27"/>
  <c r="AN70" i="27"/>
  <c r="AG253" i="27"/>
  <c r="AN602" i="27"/>
  <c r="AN249" i="27"/>
  <c r="AN235" i="27"/>
  <c r="AN212" i="27"/>
  <c r="AO212" i="27" s="1"/>
  <c r="AN205" i="27"/>
  <c r="AG166" i="27"/>
  <c r="AN137" i="27"/>
  <c r="AQ137" i="27" s="1"/>
  <c r="AW137" i="27" s="1"/>
  <c r="AN264" i="27"/>
  <c r="AN224" i="27"/>
  <c r="AN124" i="27"/>
  <c r="AN518" i="27"/>
  <c r="AQ518" i="27" s="1"/>
  <c r="AW518" i="27" s="1"/>
  <c r="AN648" i="27"/>
  <c r="AN462" i="27"/>
  <c r="AO462" i="27" s="1"/>
  <c r="AN448" i="27"/>
  <c r="AQ448" i="27" s="1"/>
  <c r="AW448" i="27" s="1"/>
  <c r="AN292" i="27"/>
  <c r="AG209" i="27"/>
  <c r="AN595" i="27"/>
  <c r="AO595" i="27" s="1"/>
  <c r="AN148" i="27"/>
  <c r="AN82" i="27"/>
  <c r="AN240" i="27"/>
  <c r="AG180" i="27"/>
  <c r="AG90" i="27"/>
  <c r="AG611" i="27"/>
  <c r="AN211" i="27"/>
  <c r="AG567" i="27"/>
  <c r="AG196" i="27"/>
  <c r="AN159" i="27"/>
  <c r="AG151" i="27"/>
  <c r="AG120" i="27"/>
  <c r="AG465" i="27"/>
  <c r="AG100" i="27"/>
  <c r="AG217" i="27"/>
  <c r="AG189" i="27"/>
  <c r="AN173" i="27"/>
  <c r="AN164" i="27"/>
  <c r="AQ164" i="27" s="1"/>
  <c r="AW164" i="27" s="1"/>
  <c r="AN129" i="27"/>
  <c r="AN238" i="27"/>
  <c r="AN88" i="27"/>
  <c r="AG208" i="27"/>
  <c r="AG533" i="27"/>
  <c r="AN108" i="27"/>
  <c r="AN199" i="27"/>
  <c r="AN176" i="27"/>
  <c r="AN127" i="27"/>
  <c r="AG623" i="27"/>
  <c r="AG639" i="27"/>
  <c r="AN502" i="27"/>
  <c r="AN133" i="27"/>
  <c r="AQ133" i="27" s="1"/>
  <c r="AN505" i="27"/>
  <c r="AN251" i="27"/>
  <c r="AG243" i="27"/>
  <c r="AN483" i="27"/>
  <c r="AN200" i="27"/>
  <c r="AN182" i="27"/>
  <c r="AO182" i="27" s="1"/>
  <c r="AN158" i="27"/>
  <c r="AN154" i="27"/>
  <c r="AN596" i="27"/>
  <c r="AO596" i="27" s="1"/>
  <c r="AN177" i="27"/>
  <c r="AG160" i="27"/>
  <c r="AG149" i="27"/>
  <c r="AN128" i="27"/>
  <c r="AG116" i="27"/>
  <c r="AN106" i="27"/>
  <c r="AG83" i="27"/>
  <c r="AN78" i="27"/>
  <c r="AQ78" i="27" s="1"/>
  <c r="AN363" i="27"/>
  <c r="AN327" i="27"/>
  <c r="AN118" i="27"/>
  <c r="AQ118" i="27" s="1"/>
  <c r="AW118" i="27" s="1"/>
  <c r="AN233" i="27"/>
  <c r="AG190" i="27"/>
  <c r="AN201" i="27"/>
  <c r="AN130" i="27"/>
  <c r="AG99" i="27"/>
  <c r="AN146" i="27"/>
  <c r="AQ146" i="27" s="1"/>
  <c r="AW146" i="27" s="1"/>
  <c r="AN218" i="27"/>
  <c r="AN203" i="27"/>
  <c r="AG621" i="27"/>
  <c r="AG138" i="27"/>
  <c r="AN387" i="27"/>
  <c r="AN534" i="27"/>
  <c r="AQ534" i="27" s="1"/>
  <c r="AW534" i="27" s="1"/>
  <c r="AG175" i="27"/>
  <c r="AN697" i="27"/>
  <c r="AQ697" i="27" s="1"/>
  <c r="AW697" i="27" s="1"/>
  <c r="AN635" i="27"/>
  <c r="AO635" i="27" s="1"/>
  <c r="AG454" i="27"/>
  <c r="AN722" i="27"/>
  <c r="AO722" i="27" s="1"/>
  <c r="AN692" i="27"/>
  <c r="AN355" i="27"/>
  <c r="AN384" i="27"/>
  <c r="AN282" i="27"/>
  <c r="AN281" i="27"/>
  <c r="AN254" i="27"/>
  <c r="AN571" i="27"/>
  <c r="AQ571" i="27" s="1"/>
  <c r="AN376" i="27"/>
  <c r="AN341" i="27"/>
  <c r="AN320" i="27"/>
  <c r="AN371" i="27"/>
  <c r="AN301" i="27"/>
  <c r="AN141" i="27"/>
  <c r="AO141" i="27" s="1"/>
  <c r="AN381" i="27"/>
  <c r="AN612" i="27"/>
  <c r="AQ612" i="27" s="1"/>
  <c r="AW612" i="27" s="1"/>
  <c r="AN679" i="27"/>
  <c r="AN336" i="27"/>
  <c r="AN297" i="27"/>
  <c r="AN289" i="27"/>
  <c r="AN307" i="27"/>
  <c r="AN274" i="27"/>
  <c r="AN145" i="27"/>
  <c r="AN113" i="27"/>
  <c r="AN134" i="27"/>
  <c r="AN644" i="27"/>
  <c r="AQ644" i="27" s="1"/>
  <c r="AR644" i="27" s="1"/>
  <c r="AT644" i="27" s="1"/>
  <c r="BV644" i="27" s="1"/>
  <c r="AN413" i="27"/>
  <c r="AN555" i="27"/>
  <c r="AQ555" i="27" s="1"/>
  <c r="AW555" i="27" s="1"/>
  <c r="AN417" i="27"/>
  <c r="AN294" i="27"/>
  <c r="AN112" i="27"/>
  <c r="AN655" i="27"/>
  <c r="AO655" i="27" s="1"/>
  <c r="AN541" i="27"/>
  <c r="AN468" i="27"/>
  <c r="AN683" i="27"/>
  <c r="AQ683" i="27" s="1"/>
  <c r="AN569" i="27"/>
  <c r="AQ569" i="27" s="1"/>
  <c r="AW569" i="27" s="1"/>
  <c r="AY569" i="27" s="1"/>
  <c r="BK569" i="27" s="1"/>
  <c r="AG351" i="27"/>
  <c r="AN350" i="27"/>
  <c r="AG291" i="27"/>
  <c r="AQ734" i="27"/>
  <c r="AO734" i="27"/>
  <c r="BC763" i="27"/>
  <c r="AZ763" i="27"/>
  <c r="BB763" i="27" s="1"/>
  <c r="AO744" i="27"/>
  <c r="AQ744" i="27"/>
  <c r="AO745" i="27"/>
  <c r="AQ745" i="27"/>
  <c r="AW745" i="27" s="1"/>
  <c r="AO743" i="27"/>
  <c r="AQ743" i="27"/>
  <c r="AW743" i="27" s="1"/>
  <c r="AY743" i="27" s="1"/>
  <c r="AN755" i="27"/>
  <c r="BQ775" i="27"/>
  <c r="BO775" i="27"/>
  <c r="BP775" i="27"/>
  <c r="AQ740" i="27"/>
  <c r="AW740" i="27" s="1"/>
  <c r="AO742" i="27"/>
  <c r="AQ742" i="27"/>
  <c r="AW742" i="27" s="1"/>
  <c r="AY742" i="27" s="1"/>
  <c r="AQ748" i="27"/>
  <c r="AW748" i="27" s="1"/>
  <c r="AY748" i="27" s="1"/>
  <c r="AO748" i="27"/>
  <c r="AG644" i="27"/>
  <c r="AD685" i="27"/>
  <c r="AD421" i="27"/>
  <c r="BQ687" i="27"/>
  <c r="AD728" i="27"/>
  <c r="AD729" i="27"/>
  <c r="AD452" i="27"/>
  <c r="AD727" i="27"/>
  <c r="AD649" i="27"/>
  <c r="AD730" i="27"/>
  <c r="AQ731" i="27"/>
  <c r="AW731" i="27" s="1"/>
  <c r="AQ728" i="27"/>
  <c r="AW728" i="27" s="1"/>
  <c r="AO728" i="27"/>
  <c r="AO729" i="27"/>
  <c r="AQ729" i="27"/>
  <c r="AW729" i="27" s="1"/>
  <c r="AO721" i="27"/>
  <c r="AQ721" i="27"/>
  <c r="AW721" i="27" s="1"/>
  <c r="AN217" i="27"/>
  <c r="AD468" i="27"/>
  <c r="AO735" i="27"/>
  <c r="AQ735" i="27"/>
  <c r="AW735" i="27" s="1"/>
  <c r="AO733" i="27"/>
  <c r="AQ733" i="27"/>
  <c r="AW733" i="27" s="1"/>
  <c r="AQ727" i="27"/>
  <c r="AW727" i="27" s="1"/>
  <c r="AO727" i="27"/>
  <c r="AO725" i="27"/>
  <c r="AQ725" i="27"/>
  <c r="AW725" i="27" s="1"/>
  <c r="AO730" i="27"/>
  <c r="AQ730" i="27"/>
  <c r="AW730" i="27" s="1"/>
  <c r="AO736" i="27"/>
  <c r="AQ736" i="27"/>
  <c r="AW736" i="27" s="1"/>
  <c r="BO687" i="27"/>
  <c r="AN424" i="27"/>
  <c r="AN351" i="27"/>
  <c r="AN552" i="27"/>
  <c r="AN175" i="27"/>
  <c r="AN396" i="27"/>
  <c r="AQ557" i="27"/>
  <c r="AU557" i="27" s="1"/>
  <c r="AO558" i="27"/>
  <c r="AN322" i="27"/>
  <c r="AD627" i="27"/>
  <c r="AN357" i="27"/>
  <c r="AN553" i="27"/>
  <c r="AN323" i="27"/>
  <c r="AN356" i="27"/>
  <c r="AD429" i="27"/>
  <c r="AO684" i="27"/>
  <c r="AQ684" i="27"/>
  <c r="AW684" i="27" s="1"/>
  <c r="AN354" i="27"/>
  <c r="AN304" i="27"/>
  <c r="AD355" i="27"/>
  <c r="AD687" i="27"/>
  <c r="AU678" i="27"/>
  <c r="AO708" i="27"/>
  <c r="AN121" i="27"/>
  <c r="AR690" i="27"/>
  <c r="AT690" i="27" s="1"/>
  <c r="BV690" i="27" s="1"/>
  <c r="AR651" i="27"/>
  <c r="AT651" i="27" s="1"/>
  <c r="BV651" i="27" s="1"/>
  <c r="AY645" i="27"/>
  <c r="AN411" i="27"/>
  <c r="AQ623" i="27"/>
  <c r="AW623" i="27" s="1"/>
  <c r="AN528" i="27"/>
  <c r="AN349" i="27"/>
  <c r="AN270" i="27"/>
  <c r="AN210" i="27"/>
  <c r="AD448" i="27"/>
  <c r="BO290" i="27"/>
  <c r="AN187" i="27"/>
  <c r="AD290" i="27"/>
  <c r="AN567" i="27"/>
  <c r="AN161" i="27"/>
  <c r="AN184" i="27"/>
  <c r="AN246" i="27"/>
  <c r="AN94" i="27"/>
  <c r="AD658" i="27"/>
  <c r="AD669" i="27"/>
  <c r="AO634" i="27"/>
  <c r="AN666" i="27"/>
  <c r="AN172" i="27"/>
  <c r="AN316" i="27"/>
  <c r="AN494" i="27"/>
  <c r="AN496" i="27"/>
  <c r="AN520" i="27"/>
  <c r="AN453" i="27"/>
  <c r="AN446" i="27"/>
  <c r="AN277" i="27"/>
  <c r="AN69" i="27"/>
  <c r="AN450" i="27"/>
  <c r="AN428" i="27"/>
  <c r="AN454" i="27"/>
  <c r="AQ548" i="27"/>
  <c r="AW548" i="27" s="1"/>
  <c r="AO548" i="27"/>
  <c r="AN673" i="27"/>
  <c r="AN365" i="27"/>
  <c r="AN295" i="27"/>
  <c r="AN469" i="27"/>
  <c r="AD461" i="27"/>
  <c r="AN452" i="27"/>
  <c r="AN373" i="27"/>
  <c r="AQ547" i="27"/>
  <c r="AW547" i="27" s="1"/>
  <c r="AO547" i="27"/>
  <c r="AQ693" i="27"/>
  <c r="AO693" i="27"/>
  <c r="AD293" i="27"/>
  <c r="AN293" i="27"/>
  <c r="AN451" i="27"/>
  <c r="AQ703" i="27"/>
  <c r="AW703" i="27" s="1"/>
  <c r="AO703" i="27"/>
  <c r="AD683" i="27"/>
  <c r="AQ565" i="27"/>
  <c r="AO565" i="27"/>
  <c r="AQ658" i="27"/>
  <c r="AY658" i="27" s="1"/>
  <c r="AO658" i="27"/>
  <c r="AQ628" i="27"/>
  <c r="AO628" i="27"/>
  <c r="AQ597" i="27"/>
  <c r="AO597" i="27"/>
  <c r="AQ707" i="27"/>
  <c r="AO707" i="27"/>
  <c r="AQ642" i="27"/>
  <c r="AW642" i="27" s="1"/>
  <c r="AO642" i="27"/>
  <c r="AQ533" i="27"/>
  <c r="AO533" i="27"/>
  <c r="AQ704" i="27"/>
  <c r="AO704" i="27"/>
  <c r="AQ669" i="27"/>
  <c r="AO669" i="27"/>
  <c r="AQ681" i="27"/>
  <c r="AO681" i="27"/>
  <c r="AQ549" i="27"/>
  <c r="AR549" i="27" s="1"/>
  <c r="AT549" i="27" s="1"/>
  <c r="BV549" i="27" s="1"/>
  <c r="AO549" i="27"/>
  <c r="AQ712" i="27"/>
  <c r="AW712" i="27" s="1"/>
  <c r="AO712" i="27"/>
  <c r="AQ621" i="27"/>
  <c r="AW621" i="27" s="1"/>
  <c r="AO621" i="27"/>
  <c r="AQ647" i="27"/>
  <c r="AR647" i="27" s="1"/>
  <c r="AT647" i="27" s="1"/>
  <c r="BV647" i="27" s="1"/>
  <c r="AO647" i="27"/>
  <c r="AQ598" i="27"/>
  <c r="AO598" i="27"/>
  <c r="AQ531" i="27"/>
  <c r="AO531" i="27"/>
  <c r="AQ709" i="27"/>
  <c r="AW709" i="27" s="1"/>
  <c r="AQ611" i="27"/>
  <c r="AO611" i="27"/>
  <c r="AQ633" i="27"/>
  <c r="AW633" i="27" s="1"/>
  <c r="AO633" i="27"/>
  <c r="AQ619" i="27"/>
  <c r="AW619" i="27" s="1"/>
  <c r="AO619" i="27"/>
  <c r="AQ652" i="27"/>
  <c r="AR652" i="27" s="1"/>
  <c r="AT652" i="27" s="1"/>
  <c r="BV652" i="27" s="1"/>
  <c r="AO652" i="27"/>
  <c r="AQ337" i="27"/>
  <c r="AR337" i="27" s="1"/>
  <c r="AT337" i="27" s="1"/>
  <c r="BV337" i="27" s="1"/>
  <c r="AO337" i="27"/>
  <c r="AQ537" i="27"/>
  <c r="AO537" i="27"/>
  <c r="AQ383" i="27"/>
  <c r="AR383" i="27" s="1"/>
  <c r="AT383" i="27" s="1"/>
  <c r="BV383" i="27" s="1"/>
  <c r="AO383" i="27"/>
  <c r="AQ530" i="27"/>
  <c r="AO530" i="27"/>
  <c r="AQ427" i="27"/>
  <c r="AW427" i="27" s="1"/>
  <c r="AO427" i="27"/>
  <c r="AQ622" i="27"/>
  <c r="AO622" i="27"/>
  <c r="AQ554" i="27"/>
  <c r="AW554" i="27" s="1"/>
  <c r="AO554" i="27"/>
  <c r="AQ527" i="27"/>
  <c r="AW527" i="27" s="1"/>
  <c r="AO527" i="27"/>
  <c r="AQ632" i="27"/>
  <c r="AO632" i="27"/>
  <c r="AQ624" i="27"/>
  <c r="AO624" i="27"/>
  <c r="AQ542" i="27"/>
  <c r="AW542" i="27" s="1"/>
  <c r="AO542" i="27"/>
  <c r="AQ680" i="27"/>
  <c r="AO680" i="27"/>
  <c r="AQ654" i="27"/>
  <c r="AQ682" i="27"/>
  <c r="AW682" i="27" s="1"/>
  <c r="AO682" i="27"/>
  <c r="AD334" i="27"/>
  <c r="BP687" i="27"/>
  <c r="BQ361" i="27"/>
  <c r="AN72" i="27"/>
  <c r="AD603" i="27"/>
  <c r="AN271" i="27"/>
  <c r="AD423" i="27"/>
  <c r="BO390" i="27"/>
  <c r="AD93" i="27"/>
  <c r="AD623" i="27"/>
  <c r="AD321" i="27"/>
  <c r="AD449" i="27"/>
  <c r="AN423" i="27"/>
  <c r="AN449" i="27"/>
  <c r="AN460" i="27"/>
  <c r="AD457" i="27"/>
  <c r="AD447" i="27"/>
  <c r="AD648" i="27"/>
  <c r="AD539" i="27"/>
  <c r="AD605" i="27"/>
  <c r="AD73" i="27"/>
  <c r="AY539" i="27"/>
  <c r="AN73" i="27"/>
  <c r="AD462" i="27"/>
  <c r="AN447" i="27"/>
  <c r="AN444" i="27"/>
  <c r="AD451" i="27"/>
  <c r="AN659" i="27"/>
  <c r="AN455" i="27"/>
  <c r="AD453" i="27"/>
  <c r="AN404" i="27"/>
  <c r="AN168" i="27"/>
  <c r="AD460" i="27"/>
  <c r="AD450" i="27"/>
  <c r="AN664" i="27"/>
  <c r="AD664" i="27"/>
  <c r="AD428" i="27"/>
  <c r="AD635" i="27"/>
  <c r="AN144" i="27"/>
  <c r="AN119" i="27"/>
  <c r="AN276" i="27"/>
  <c r="AN415" i="27"/>
  <c r="AN126" i="27"/>
  <c r="AN140" i="27"/>
  <c r="AD140" i="27"/>
  <c r="BP364" i="27"/>
  <c r="AD396" i="27"/>
  <c r="AN493" i="27"/>
  <c r="AD493" i="27"/>
  <c r="AD138" i="27"/>
  <c r="AN131" i="27"/>
  <c r="AD171" i="27"/>
  <c r="AD542" i="27"/>
  <c r="AD646" i="27"/>
  <c r="AD659" i="27"/>
  <c r="AN312" i="27"/>
  <c r="AN315" i="27"/>
  <c r="AN393" i="27"/>
  <c r="AN208" i="27"/>
  <c r="AN402" i="27"/>
  <c r="AN190" i="27"/>
  <c r="AN180" i="27"/>
  <c r="AG71" i="27"/>
  <c r="AD377" i="27"/>
  <c r="AN163" i="27"/>
  <c r="AN83" i="27"/>
  <c r="AD288" i="27"/>
  <c r="AN116" i="27"/>
  <c r="AD233" i="27"/>
  <c r="AD533" i="27"/>
  <c r="AN392" i="27"/>
  <c r="AN239" i="27"/>
  <c r="AD527" i="27"/>
  <c r="AD103" i="27"/>
  <c r="AN100" i="27"/>
  <c r="AN222" i="27"/>
  <c r="AD192" i="27"/>
  <c r="AN442" i="27"/>
  <c r="BQ393" i="27"/>
  <c r="AN385" i="27"/>
  <c r="AD238" i="27"/>
  <c r="AN103" i="27"/>
  <c r="AD393" i="27"/>
  <c r="AN266" i="27"/>
  <c r="AN486" i="27"/>
  <c r="AN252" i="27"/>
  <c r="AN225" i="27"/>
  <c r="AD174" i="27"/>
  <c r="AD194" i="27"/>
  <c r="AN408" i="27"/>
  <c r="AD693" i="27"/>
  <c r="AD306" i="27"/>
  <c r="AD558" i="27"/>
  <c r="AN90" i="27"/>
  <c r="BP325" i="27"/>
  <c r="AD338" i="27"/>
  <c r="AN167" i="27"/>
  <c r="AD485" i="27"/>
  <c r="AN178" i="27"/>
  <c r="AN374" i="27"/>
  <c r="AN296" i="27"/>
  <c r="AN226" i="27"/>
  <c r="AN204" i="27"/>
  <c r="AN151" i="27"/>
  <c r="AN135" i="27"/>
  <c r="AN125" i="27"/>
  <c r="AD125" i="27"/>
  <c r="AN111" i="27"/>
  <c r="AD111" i="27"/>
  <c r="AD102" i="27"/>
  <c r="AN102" i="27"/>
  <c r="AD91" i="27"/>
  <c r="AN81" i="27"/>
  <c r="AD81" i="27"/>
  <c r="AD382" i="27"/>
  <c r="AN382" i="27"/>
  <c r="AN369" i="27"/>
  <c r="AD369" i="27"/>
  <c r="AN360" i="27"/>
  <c r="BQ360" i="27"/>
  <c r="AD360" i="27"/>
  <c r="AN310" i="27"/>
  <c r="AD310" i="27"/>
  <c r="AN343" i="27"/>
  <c r="AN319" i="27"/>
  <c r="AD139" i="27"/>
  <c r="AN139" i="27"/>
  <c r="AN97" i="27"/>
  <c r="AN114" i="27"/>
  <c r="AD183" i="27"/>
  <c r="AN110" i="27"/>
  <c r="AN138" i="27"/>
  <c r="AD383" i="27"/>
  <c r="AN368" i="27"/>
  <c r="AN591" i="27"/>
  <c r="AD100" i="27"/>
  <c r="AD508" i="27"/>
  <c r="AD567" i="27"/>
  <c r="AD609" i="27"/>
  <c r="AD209" i="27"/>
  <c r="AN314" i="27"/>
  <c r="BQ416" i="27"/>
  <c r="AN186" i="27"/>
  <c r="AD402" i="27"/>
  <c r="AD325" i="27"/>
  <c r="BP306" i="27"/>
  <c r="AD418" i="27"/>
  <c r="AN300" i="27"/>
  <c r="AD112" i="27"/>
  <c r="AD190" i="27"/>
  <c r="AN313" i="27"/>
  <c r="AN362" i="27"/>
  <c r="AN325" i="27"/>
  <c r="AN95" i="27"/>
  <c r="AN262" i="27"/>
  <c r="AN352" i="27"/>
  <c r="AN84" i="27"/>
  <c r="AD189" i="27"/>
  <c r="AN174" i="27"/>
  <c r="AN189" i="27"/>
  <c r="AD260" i="27"/>
  <c r="AN284" i="27"/>
  <c r="AD246" i="27"/>
  <c r="AD231" i="27"/>
  <c r="AN143" i="27"/>
  <c r="AN510" i="27"/>
  <c r="AN308" i="27"/>
  <c r="AD481" i="27"/>
  <c r="AD164" i="27"/>
  <c r="AD351" i="27"/>
  <c r="AN467" i="27"/>
  <c r="AN372" i="27"/>
  <c r="AN491" i="27"/>
  <c r="AN359" i="27"/>
  <c r="AN594" i="27"/>
  <c r="AN132" i="27"/>
  <c r="AD253" i="27"/>
  <c r="BO325" i="27"/>
  <c r="AN288" i="27"/>
  <c r="AN329" i="27"/>
  <c r="AN466" i="27"/>
  <c r="AN109" i="27"/>
  <c r="AD370" i="27"/>
  <c r="AD215" i="27"/>
  <c r="AN183" i="27"/>
  <c r="AN87" i="27"/>
  <c r="AN389" i="27"/>
  <c r="BQ303" i="27"/>
  <c r="AD89" i="27"/>
  <c r="AY560" i="27"/>
  <c r="AD552" i="27"/>
  <c r="AD583" i="27"/>
  <c r="AN99" i="27"/>
  <c r="AN285" i="27"/>
  <c r="AN214" i="27"/>
  <c r="AN603" i="27"/>
  <c r="AD166" i="27"/>
  <c r="AN263" i="27"/>
  <c r="AN149" i="27"/>
  <c r="AN465" i="27"/>
  <c r="AY686" i="27"/>
  <c r="BK686" i="27" s="1"/>
  <c r="AN278" i="27"/>
  <c r="AN76" i="27"/>
  <c r="AN231" i="27"/>
  <c r="AN215" i="27"/>
  <c r="AN559" i="27"/>
  <c r="AN302" i="27"/>
  <c r="AN232" i="27"/>
  <c r="AN229" i="27"/>
  <c r="AN665" i="27"/>
  <c r="AN74" i="27"/>
  <c r="AN345" i="27"/>
  <c r="AN230" i="27"/>
  <c r="AN191" i="27"/>
  <c r="AD495" i="27"/>
  <c r="AN495" i="27"/>
  <c r="AN196" i="27"/>
  <c r="AN481" i="27"/>
  <c r="AN519" i="27"/>
  <c r="AZ687" i="27"/>
  <c r="BB687" i="27" s="1"/>
  <c r="BC687" i="27"/>
  <c r="AY419" i="27"/>
  <c r="BK419" i="27" s="1"/>
  <c r="BR419" i="27" s="1"/>
  <c r="AN414" i="27"/>
  <c r="AD346" i="27"/>
  <c r="AN330" i="27"/>
  <c r="AN535" i="27"/>
  <c r="AN663" i="27"/>
  <c r="AN332" i="27"/>
  <c r="AD77" i="27"/>
  <c r="AN77" i="27"/>
  <c r="AN418" i="27"/>
  <c r="AN152" i="27"/>
  <c r="AD674" i="27"/>
  <c r="AN674" i="27"/>
  <c r="AY328" i="27"/>
  <c r="BQ288" i="27"/>
  <c r="AN237" i="27"/>
  <c r="AN227" i="27"/>
  <c r="AN223" i="27"/>
  <c r="AN71" i="27"/>
  <c r="AD374" i="27"/>
  <c r="AN339" i="27"/>
  <c r="AD274" i="27"/>
  <c r="AD237" i="27"/>
  <c r="AN407" i="27"/>
  <c r="AN303" i="27"/>
  <c r="AN388" i="27"/>
  <c r="AD419" i="27"/>
  <c r="AD284" i="27"/>
  <c r="AD180" i="27"/>
  <c r="AD83" i="27"/>
  <c r="AD217" i="27"/>
  <c r="AN228" i="27"/>
  <c r="BQ401" i="27"/>
  <c r="BO401" i="27"/>
  <c r="BP307" i="27"/>
  <c r="AD150" i="27"/>
  <c r="AN361" i="27"/>
  <c r="AN98" i="27"/>
  <c r="AD78" i="27"/>
  <c r="AN253" i="27"/>
  <c r="AN115" i="27"/>
  <c r="AN202" i="27"/>
  <c r="AN242" i="27"/>
  <c r="AD98" i="27"/>
  <c r="AN166" i="27"/>
  <c r="AD519" i="27"/>
  <c r="AN397" i="27"/>
  <c r="BR397" i="27"/>
  <c r="AD308" i="27"/>
  <c r="AN358" i="27"/>
  <c r="AD358" i="27"/>
  <c r="AN340" i="27"/>
  <c r="AN257" i="27"/>
  <c r="AN198" i="27"/>
  <c r="AD198" i="27"/>
  <c r="AN550" i="27"/>
  <c r="AD496" i="27"/>
  <c r="AD243" i="27"/>
  <c r="AD86" i="27"/>
  <c r="AD234" i="27"/>
  <c r="AN324" i="27"/>
  <c r="AD486" i="27"/>
  <c r="AN256" i="27"/>
  <c r="AN236" i="27"/>
  <c r="AN165" i="27"/>
  <c r="AN197" i="27"/>
  <c r="AD193" i="27"/>
  <c r="AN193" i="27"/>
  <c r="AN169" i="27"/>
  <c r="AN136" i="27"/>
  <c r="AN206" i="27"/>
  <c r="AN490" i="27"/>
  <c r="AD95" i="27"/>
  <c r="BR363" i="27"/>
  <c r="AD352" i="27"/>
  <c r="AN338" i="27"/>
  <c r="BO338" i="27"/>
  <c r="AY327" i="27"/>
  <c r="AN318" i="27"/>
  <c r="BR318" i="27"/>
  <c r="AN584" i="27"/>
  <c r="AD584" i="27"/>
  <c r="AN484" i="27"/>
  <c r="AN92" i="27"/>
  <c r="AD92" i="27"/>
  <c r="AN79" i="27"/>
  <c r="AD270" i="27"/>
  <c r="AD249" i="27"/>
  <c r="AN221" i="27"/>
  <c r="AD212" i="27"/>
  <c r="AN207" i="27"/>
  <c r="AD639" i="27"/>
  <c r="AN409" i="27"/>
  <c r="BR409" i="27"/>
  <c r="AN401" i="27"/>
  <c r="AN188" i="27"/>
  <c r="AN157" i="27"/>
  <c r="AD697" i="27"/>
  <c r="AN463" i="27"/>
  <c r="AD696" i="27"/>
  <c r="AN412" i="27"/>
  <c r="AD410" i="27"/>
  <c r="AN380" i="27"/>
  <c r="AN353" i="27"/>
  <c r="AD259" i="27"/>
  <c r="AD361" i="27"/>
  <c r="AD307" i="27"/>
  <c r="AD296" i="27"/>
  <c r="AN607" i="27"/>
  <c r="AN104" i="27"/>
  <c r="AN643" i="27"/>
  <c r="AD643" i="27"/>
  <c r="AN640" i="27"/>
  <c r="AN195" i="27"/>
  <c r="AN142" i="27"/>
  <c r="AD176" i="27"/>
  <c r="AD522" i="27"/>
  <c r="BR376" i="27"/>
  <c r="BR341" i="27"/>
  <c r="AD341" i="27"/>
  <c r="BR320" i="27"/>
  <c r="AN101" i="27"/>
  <c r="AN181" i="27"/>
  <c r="AD695" i="27"/>
  <c r="AN170" i="27"/>
  <c r="AD518" i="27"/>
  <c r="AN85" i="27"/>
  <c r="AN162" i="27"/>
  <c r="AD411" i="27"/>
  <c r="BR375" i="27"/>
  <c r="BR308" i="27"/>
  <c r="AD175" i="27"/>
  <c r="AD372" i="27"/>
  <c r="AD594" i="27"/>
  <c r="AD395" i="27"/>
  <c r="BQ287" i="27"/>
  <c r="AN379" i="27"/>
  <c r="AD205" i="27"/>
  <c r="AD408" i="27"/>
  <c r="BP401" i="27"/>
  <c r="AN370" i="27"/>
  <c r="AN280" i="27"/>
  <c r="AD202" i="27"/>
  <c r="AD632" i="27"/>
  <c r="AN410" i="27"/>
  <c r="AN405" i="27"/>
  <c r="BR399" i="27"/>
  <c r="AN601" i="27"/>
  <c r="AD622" i="27"/>
  <c r="AN260" i="27"/>
  <c r="AD244" i="27"/>
  <c r="AN244" i="27"/>
  <c r="AN160" i="27"/>
  <c r="AN593" i="27"/>
  <c r="AN120" i="27"/>
  <c r="AN86" i="27"/>
  <c r="BR379" i="27"/>
  <c r="AN366" i="27"/>
  <c r="BR366" i="27"/>
  <c r="AN347" i="27"/>
  <c r="BR332" i="27"/>
  <c r="AN326" i="27"/>
  <c r="BR326" i="27"/>
  <c r="AN291" i="27"/>
  <c r="AN107" i="27"/>
  <c r="AN394" i="27"/>
  <c r="BR343" i="27"/>
  <c r="AN311" i="27"/>
  <c r="BR298" i="27"/>
  <c r="AN287" i="27"/>
  <c r="BR405" i="27"/>
  <c r="AN399" i="27"/>
  <c r="AN283" i="27"/>
  <c r="AN93" i="27"/>
  <c r="AN416" i="27"/>
  <c r="BR297" i="27"/>
  <c r="AN243" i="27"/>
  <c r="BP287" i="27"/>
  <c r="BO303" i="27"/>
  <c r="AD220" i="27"/>
  <c r="AD160" i="27"/>
  <c r="AD85" i="27"/>
  <c r="AD388" i="27"/>
  <c r="AD347" i="27"/>
  <c r="AD268" i="27"/>
  <c r="AD208" i="27"/>
  <c r="BP303" i="27"/>
  <c r="BO287" i="27"/>
  <c r="AD263" i="27"/>
  <c r="AD291" i="27"/>
  <c r="AD497" i="27"/>
  <c r="AD644" i="27"/>
  <c r="AD385" i="27"/>
  <c r="AD391" i="27"/>
  <c r="AD116" i="27"/>
  <c r="AD221" i="27"/>
  <c r="BP361" i="27"/>
  <c r="AN261" i="27"/>
  <c r="AN123" i="27"/>
  <c r="AN391" i="27"/>
  <c r="BR380" i="27"/>
  <c r="BR391" i="27"/>
  <c r="AN317" i="27"/>
  <c r="AN247" i="27"/>
  <c r="AN234" i="27"/>
  <c r="AN286" i="27"/>
  <c r="AD273" i="27"/>
  <c r="AN346" i="27"/>
  <c r="BR330" i="27"/>
  <c r="AN241" i="27"/>
  <c r="AN627" i="27"/>
  <c r="BR367" i="27"/>
  <c r="BR335" i="27"/>
  <c r="AN273" i="27"/>
  <c r="AN219" i="27"/>
  <c r="AN406" i="27"/>
  <c r="AN398" i="27"/>
  <c r="BR336" i="27"/>
  <c r="AN331" i="27"/>
  <c r="AN267" i="27"/>
  <c r="BO389" i="27"/>
  <c r="BP389" i="27"/>
  <c r="BQ389" i="27"/>
  <c r="AN489" i="27"/>
  <c r="AD156" i="27"/>
  <c r="BP340" i="27"/>
  <c r="BO331" i="27"/>
  <c r="BQ331" i="27"/>
  <c r="BP331" i="27"/>
  <c r="AY289" i="27"/>
  <c r="BO361" i="27"/>
  <c r="AY285" i="27"/>
  <c r="BR334" i="27"/>
  <c r="AN156" i="27"/>
  <c r="AN378" i="27"/>
  <c r="AN538" i="27"/>
  <c r="AN334" i="27"/>
  <c r="BP398" i="27"/>
  <c r="BQ398" i="27"/>
  <c r="BO398" i="27"/>
  <c r="BP378" i="27"/>
  <c r="BQ378" i="27"/>
  <c r="BO378" i="27"/>
  <c r="BP317" i="27"/>
  <c r="AN259" i="27"/>
  <c r="AD465" i="27"/>
  <c r="AN403" i="27"/>
  <c r="AN386" i="27"/>
  <c r="AN245" i="27"/>
  <c r="AN220" i="27"/>
  <c r="AN209" i="27"/>
  <c r="AN185" i="27"/>
  <c r="AN395" i="27"/>
  <c r="BR359" i="27"/>
  <c r="AN348" i="27"/>
  <c r="BR302" i="27"/>
  <c r="AN268" i="27"/>
  <c r="AN155" i="27"/>
  <c r="AY281" i="27"/>
  <c r="AY275" i="27"/>
  <c r="AN497" i="27"/>
  <c r="AY383" i="27"/>
  <c r="BK383" i="27" s="1"/>
  <c r="AN153" i="27"/>
  <c r="AN522" i="27"/>
  <c r="AN694" i="27"/>
  <c r="AN572" i="27"/>
  <c r="AN470" i="27"/>
  <c r="AN147" i="27"/>
  <c r="AN639" i="27"/>
  <c r="AN248" i="27"/>
  <c r="AN96" i="27"/>
  <c r="AZ646" i="27"/>
  <c r="BB646" i="27" s="1"/>
  <c r="AZ278" i="27"/>
  <c r="BB278" i="27" s="1"/>
  <c r="AY271" i="27"/>
  <c r="AY284" i="27"/>
  <c r="AD407" i="27"/>
  <c r="BC277" i="27"/>
  <c r="AY270" i="27"/>
  <c r="AY387" i="27"/>
  <c r="BK387" i="27" s="1"/>
  <c r="AY280" i="27"/>
  <c r="BK280" i="27" s="1"/>
  <c r="AY272" i="27"/>
  <c r="BK272" i="27" s="1"/>
  <c r="AN122" i="27"/>
  <c r="AN582" i="27"/>
  <c r="AN400" i="27"/>
  <c r="BR400" i="27"/>
  <c r="AY388" i="27"/>
  <c r="BK388" i="27" s="1"/>
  <c r="AY283" i="27"/>
  <c r="BK283" i="27" s="1"/>
  <c r="BO283" i="27" s="1"/>
  <c r="AN309" i="27"/>
  <c r="AN590" i="27"/>
  <c r="BO321" i="27"/>
  <c r="BQ406" i="27"/>
  <c r="BO406" i="27"/>
  <c r="BP406" i="27"/>
  <c r="AS1022" i="4"/>
  <c r="AS1023" i="4"/>
  <c r="AS1024" i="4"/>
  <c r="AS1025" i="4"/>
  <c r="AS1026" i="4"/>
  <c r="AS1027" i="4"/>
  <c r="AS1028" i="4"/>
  <c r="AS1029" i="4"/>
  <c r="AS1030" i="4"/>
  <c r="AS1031" i="4"/>
  <c r="AS1032" i="4"/>
  <c r="AS1033" i="4"/>
  <c r="AS1034" i="4"/>
  <c r="AS1035" i="4"/>
  <c r="AS1036" i="4"/>
  <c r="AS1037" i="4"/>
  <c r="AS1038" i="4"/>
  <c r="AS1039" i="4"/>
  <c r="AS1040" i="4"/>
  <c r="AS1041" i="4"/>
  <c r="AS1042" i="4"/>
  <c r="AS1043" i="4"/>
  <c r="AS1044" i="4"/>
  <c r="AS1045" i="4"/>
  <c r="AS1046" i="4"/>
  <c r="AS1047" i="4"/>
  <c r="AS1048" i="4"/>
  <c r="AS1049" i="4"/>
  <c r="AS1050" i="4"/>
  <c r="AS1051" i="4"/>
  <c r="AS1052" i="4"/>
  <c r="AS1053" i="4"/>
  <c r="AS1054" i="4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B6" i="27" s="1"/>
  <c r="AJ6" i="27" s="1"/>
  <c r="H24" i="1"/>
  <c r="H25" i="1"/>
  <c r="H26" i="1"/>
  <c r="H27" i="1"/>
  <c r="H28" i="1"/>
  <c r="H29" i="1"/>
  <c r="H30" i="1"/>
  <c r="H31" i="1"/>
  <c r="H32" i="1"/>
  <c r="B7" i="27" s="1"/>
  <c r="AJ7" i="27" s="1"/>
  <c r="H33" i="1"/>
  <c r="B778" i="27" s="1"/>
  <c r="H34" i="1"/>
  <c r="H35" i="1"/>
  <c r="B8" i="27" s="1"/>
  <c r="BU8" i="27" s="1"/>
  <c r="H36" i="1"/>
  <c r="H37" i="1"/>
  <c r="H38" i="1"/>
  <c r="H39" i="1"/>
  <c r="B9" i="27" s="1"/>
  <c r="H40" i="1"/>
  <c r="H41" i="1"/>
  <c r="B10" i="27" s="1"/>
  <c r="AJ10" i="27" s="1"/>
  <c r="H42" i="1"/>
  <c r="B11" i="27" s="1"/>
  <c r="BU11" i="27" s="1"/>
  <c r="H43" i="1"/>
  <c r="H44" i="1"/>
  <c r="B12" i="27" s="1"/>
  <c r="AJ12" i="27" s="1"/>
  <c r="H45" i="1"/>
  <c r="H46" i="1"/>
  <c r="B13" i="27" s="1"/>
  <c r="H47" i="1"/>
  <c r="H48" i="1"/>
  <c r="B14" i="27" s="1"/>
  <c r="BU14" i="27" s="1"/>
  <c r="H49" i="1"/>
  <c r="H50" i="1"/>
  <c r="B15" i="27" s="1"/>
  <c r="H51" i="1"/>
  <c r="H52" i="1"/>
  <c r="H53" i="1"/>
  <c r="H54" i="1"/>
  <c r="H55" i="1"/>
  <c r="H56" i="1"/>
  <c r="H57" i="1"/>
  <c r="H58" i="1"/>
  <c r="B20" i="27" s="1"/>
  <c r="AJ20" i="27" s="1"/>
  <c r="H59" i="1"/>
  <c r="H60" i="1"/>
  <c r="H61" i="1"/>
  <c r="B21" i="27" s="1"/>
  <c r="H62" i="1"/>
  <c r="H63" i="1"/>
  <c r="H64" i="1"/>
  <c r="H65" i="1"/>
  <c r="H66" i="1"/>
  <c r="H67" i="1"/>
  <c r="H68" i="1"/>
  <c r="H69" i="1"/>
  <c r="B22" i="27" s="1"/>
  <c r="H70" i="1"/>
  <c r="H71" i="1"/>
  <c r="B523" i="27" s="1"/>
  <c r="BU523" i="27" s="1"/>
  <c r="H72" i="1"/>
  <c r="H73" i="1"/>
  <c r="H74" i="1"/>
  <c r="H75" i="1"/>
  <c r="H76" i="1"/>
  <c r="H77" i="1"/>
  <c r="H78" i="1"/>
  <c r="B23" i="27" s="1"/>
  <c r="H79" i="1"/>
  <c r="H80" i="1"/>
  <c r="H81" i="1"/>
  <c r="H82" i="1"/>
  <c r="B24" i="27" s="1"/>
  <c r="AJ24" i="27" s="1"/>
  <c r="H83" i="1"/>
  <c r="H84" i="1"/>
  <c r="H85" i="1"/>
  <c r="H86" i="1"/>
  <c r="H87" i="1"/>
  <c r="B436" i="27" s="1"/>
  <c r="BU436" i="27" s="1"/>
  <c r="H88" i="1"/>
  <c r="H89" i="1"/>
  <c r="H90" i="1"/>
  <c r="B616" i="27" s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B25" i="27" s="1"/>
  <c r="AJ25" i="27" s="1"/>
  <c r="AN25" i="27" s="1"/>
  <c r="H107" i="1"/>
  <c r="H108" i="1"/>
  <c r="H109" i="1"/>
  <c r="H110" i="1"/>
  <c r="B26" i="27" s="1"/>
  <c r="BU26" i="27" s="1"/>
  <c r="H111" i="1"/>
  <c r="H112" i="1"/>
  <c r="H113" i="1"/>
  <c r="H114" i="1"/>
  <c r="H115" i="1"/>
  <c r="B29" i="27" s="1"/>
  <c r="BU29" i="27" s="1"/>
  <c r="H116" i="1"/>
  <c r="H117" i="1"/>
  <c r="H118" i="1"/>
  <c r="H119" i="1"/>
  <c r="H120" i="1"/>
  <c r="H121" i="1"/>
  <c r="H122" i="1"/>
  <c r="H123" i="1"/>
  <c r="H124" i="1"/>
  <c r="H125" i="1"/>
  <c r="H126" i="1"/>
  <c r="B31" i="27" s="1"/>
  <c r="BU31" i="27" s="1"/>
  <c r="H127" i="1"/>
  <c r="H128" i="1"/>
  <c r="H129" i="1"/>
  <c r="H130" i="1"/>
  <c r="B32" i="27" s="1"/>
  <c r="BU32" i="27" s="1"/>
  <c r="H131" i="1"/>
  <c r="H132" i="1"/>
  <c r="H133" i="1"/>
  <c r="H134" i="1"/>
  <c r="B33" i="27" s="1"/>
  <c r="AJ33" i="27" s="1"/>
  <c r="H135" i="1"/>
  <c r="H136" i="1"/>
  <c r="H137" i="1"/>
  <c r="H138" i="1"/>
  <c r="B35" i="27" s="1"/>
  <c r="AJ35" i="27" s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AN653" i="27" s="1"/>
  <c r="H173" i="1"/>
  <c r="H174" i="1"/>
  <c r="H175" i="1"/>
  <c r="H176" i="1"/>
  <c r="H177" i="1"/>
  <c r="H178" i="1"/>
  <c r="H179" i="1"/>
  <c r="H180" i="1"/>
  <c r="B36" i="27" s="1"/>
  <c r="H181" i="1"/>
  <c r="H182" i="1"/>
  <c r="H183" i="1"/>
  <c r="B37" i="27" s="1"/>
  <c r="AJ37" i="27" s="1"/>
  <c r="H184" i="1"/>
  <c r="H185" i="1"/>
  <c r="H186" i="1"/>
  <c r="B38" i="27" s="1"/>
  <c r="AJ38" i="27" s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B610" i="27" s="1"/>
  <c r="H202" i="1"/>
  <c r="H203" i="1"/>
  <c r="H204" i="1"/>
  <c r="H205" i="1"/>
  <c r="H206" i="1"/>
  <c r="H207" i="1"/>
  <c r="H208" i="1"/>
  <c r="H209" i="1"/>
  <c r="H210" i="1"/>
  <c r="AN445" i="27" s="1"/>
  <c r="H211" i="1"/>
  <c r="H212" i="1"/>
  <c r="H213" i="1"/>
  <c r="H214" i="1"/>
  <c r="H215" i="1"/>
  <c r="H216" i="1"/>
  <c r="H217" i="1"/>
  <c r="H218" i="1"/>
  <c r="B39" i="27" s="1"/>
  <c r="AJ39" i="27" s="1"/>
  <c r="AN39" i="27" s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B40" i="27" s="1"/>
  <c r="BU40" i="27" s="1"/>
  <c r="H232" i="1"/>
  <c r="H233" i="1"/>
  <c r="H234" i="1"/>
  <c r="H235" i="1"/>
  <c r="H236" i="1"/>
  <c r="H237" i="1"/>
  <c r="H238" i="1"/>
  <c r="H239" i="1"/>
  <c r="H240" i="1"/>
  <c r="H241" i="1"/>
  <c r="B41" i="27" s="1"/>
  <c r="H242" i="1"/>
  <c r="H243" i="1"/>
  <c r="H244" i="1"/>
  <c r="H245" i="1"/>
  <c r="H246" i="1"/>
  <c r="H247" i="1"/>
  <c r="B42" i="27" s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B43" i="27" s="1"/>
  <c r="BU43" i="27" s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B705" i="27" s="1"/>
  <c r="H293" i="1"/>
  <c r="B45" i="27" s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BR402" i="27" l="1"/>
  <c r="AD759" i="27"/>
  <c r="B524" i="27"/>
  <c r="AU670" i="27"/>
  <c r="BR759" i="27"/>
  <c r="BP759" i="27"/>
  <c r="BQ756" i="27"/>
  <c r="BO756" i="27"/>
  <c r="AQ570" i="27"/>
  <c r="AO570" i="27"/>
  <c r="AQ747" i="27"/>
  <c r="AO390" i="27"/>
  <c r="BP763" i="27"/>
  <c r="BO317" i="27"/>
  <c r="BO763" i="27"/>
  <c r="BP750" i="27"/>
  <c r="BP758" i="27"/>
  <c r="AO711" i="27"/>
  <c r="AU698" i="27"/>
  <c r="AG731" i="27"/>
  <c r="BR750" i="27"/>
  <c r="AW698" i="27"/>
  <c r="BQ763" i="27"/>
  <c r="BQ750" i="27"/>
  <c r="AD749" i="27"/>
  <c r="BR754" i="27"/>
  <c r="BQ754" i="27"/>
  <c r="AR670" i="27"/>
  <c r="AT670" i="27" s="1"/>
  <c r="BV670" i="27" s="1"/>
  <c r="BQ751" i="27"/>
  <c r="BQ759" i="27"/>
  <c r="BP751" i="27"/>
  <c r="BR756" i="27"/>
  <c r="BO754" i="27"/>
  <c r="BO751" i="27"/>
  <c r="BQ744" i="27"/>
  <c r="AO626" i="27"/>
  <c r="BQ277" i="27"/>
  <c r="BG616" i="27"/>
  <c r="X616" i="27"/>
  <c r="T616" i="27"/>
  <c r="AD616" i="27" s="1"/>
  <c r="AA616" i="27"/>
  <c r="T705" i="27"/>
  <c r="BG705" i="27"/>
  <c r="AA705" i="27"/>
  <c r="X705" i="27"/>
  <c r="B516" i="27"/>
  <c r="BU516" i="27" s="1"/>
  <c r="B517" i="27"/>
  <c r="B498" i="27"/>
  <c r="AJ498" i="27" s="1"/>
  <c r="AN498" i="27" s="1"/>
  <c r="B499" i="27"/>
  <c r="B438" i="27"/>
  <c r="AJ438" i="27" s="1"/>
  <c r="AN438" i="27" s="1"/>
  <c r="AQ438" i="27" s="1"/>
  <c r="AW438" i="27" s="1"/>
  <c r="B440" i="27"/>
  <c r="B46" i="27"/>
  <c r="AA46" i="27" s="1"/>
  <c r="AQ47" i="4"/>
  <c r="B576" i="27"/>
  <c r="X576" i="27" s="1"/>
  <c r="B580" i="27"/>
  <c r="B614" i="27"/>
  <c r="AJ614" i="27" s="1"/>
  <c r="AN614" i="27" s="1"/>
  <c r="AQ614" i="27" s="1"/>
  <c r="AW614" i="27" s="1"/>
  <c r="AY614" i="27" s="1"/>
  <c r="BK614" i="27" s="1"/>
  <c r="B617" i="27"/>
  <c r="B437" i="27"/>
  <c r="AJ437" i="27" s="1"/>
  <c r="B439" i="27"/>
  <c r="B435" i="27"/>
  <c r="BU435" i="27" s="1"/>
  <c r="AU779" i="27"/>
  <c r="AR779" i="27"/>
  <c r="AT779" i="27" s="1"/>
  <c r="BV779" i="27" s="1"/>
  <c r="AW779" i="27"/>
  <c r="AY779" i="27" s="1"/>
  <c r="B588" i="27"/>
  <c r="BU588" i="27" s="1"/>
  <c r="B592" i="27"/>
  <c r="BU705" i="27"/>
  <c r="BR776" i="27"/>
  <c r="BQ776" i="27"/>
  <c r="BP776" i="27"/>
  <c r="BO776" i="27"/>
  <c r="B500" i="27"/>
  <c r="AJ500" i="27" s="1"/>
  <c r="AN500" i="27" s="1"/>
  <c r="B501" i="27"/>
  <c r="B600" i="27"/>
  <c r="AJ600" i="27" s="1"/>
  <c r="AN600" i="27" s="1"/>
  <c r="AO600" i="27" s="1"/>
  <c r="B604" i="27"/>
  <c r="B525" i="27"/>
  <c r="BG525" i="27" s="1"/>
  <c r="B526" i="27"/>
  <c r="T778" i="27"/>
  <c r="AA778" i="27"/>
  <c r="BG778" i="27"/>
  <c r="X778" i="27"/>
  <c r="BU778" i="27"/>
  <c r="AJ778" i="27"/>
  <c r="AN778" i="27" s="1"/>
  <c r="AQ739" i="27"/>
  <c r="AW739" i="27" s="1"/>
  <c r="AY739" i="27" s="1"/>
  <c r="BK739" i="27" s="1"/>
  <c r="BU616" i="27"/>
  <c r="AJ616" i="27"/>
  <c r="AN616" i="27" s="1"/>
  <c r="B615" i="27"/>
  <c r="T615" i="27" s="1"/>
  <c r="B618" i="27"/>
  <c r="B577" i="27"/>
  <c r="T577" i="27" s="1"/>
  <c r="B581" i="27"/>
  <c r="AJ705" i="27"/>
  <c r="BR340" i="27"/>
  <c r="AO760" i="27"/>
  <c r="BQ747" i="27"/>
  <c r="BO569" i="27"/>
  <c r="BR317" i="27"/>
  <c r="AQ758" i="27"/>
  <c r="AR758" i="27" s="1"/>
  <c r="AT758" i="27" s="1"/>
  <c r="BV758" i="27" s="1"/>
  <c r="BO758" i="27"/>
  <c r="BQ758" i="27"/>
  <c r="BO744" i="27"/>
  <c r="BO747" i="27"/>
  <c r="AO741" i="27"/>
  <c r="BP747" i="27"/>
  <c r="AQ737" i="27"/>
  <c r="AW737" i="27" s="1"/>
  <c r="AW678" i="27"/>
  <c r="AO670" i="27"/>
  <c r="AQ419" i="27"/>
  <c r="AR419" i="27" s="1"/>
  <c r="AT419" i="27" s="1"/>
  <c r="BV419" i="27" s="1"/>
  <c r="AO420" i="27"/>
  <c r="BK551" i="27"/>
  <c r="BR551" i="27" s="1"/>
  <c r="AZ551" i="27"/>
  <c r="BB551" i="27" s="1"/>
  <c r="BC551" i="27"/>
  <c r="AR598" i="27"/>
  <c r="AT598" i="27" s="1"/>
  <c r="BV598" i="27" s="1"/>
  <c r="AW598" i="27"/>
  <c r="AR597" i="27"/>
  <c r="AT597" i="27" s="1"/>
  <c r="BV597" i="27" s="1"/>
  <c r="AW597" i="27"/>
  <c r="AZ748" i="27"/>
  <c r="BB748" i="27" s="1"/>
  <c r="BK748" i="27"/>
  <c r="BR748" i="27" s="1"/>
  <c r="BC748" i="27"/>
  <c r="BK743" i="27"/>
  <c r="BR743" i="27" s="1"/>
  <c r="AZ743" i="27"/>
  <c r="BB743" i="27" s="1"/>
  <c r="BC743" i="27"/>
  <c r="AU630" i="27"/>
  <c r="AW630" i="27"/>
  <c r="AY630" i="27" s="1"/>
  <c r="AW557" i="27"/>
  <c r="AW609" i="27"/>
  <c r="AY609" i="27" s="1"/>
  <c r="AR558" i="27"/>
  <c r="AT558" i="27" s="1"/>
  <c r="BV558" i="27" s="1"/>
  <c r="AW558" i="27"/>
  <c r="AY558" i="27" s="1"/>
  <c r="BC558" i="27" s="1"/>
  <c r="AR685" i="27"/>
  <c r="AT685" i="27" s="1"/>
  <c r="BV685" i="27" s="1"/>
  <c r="AW685" i="27"/>
  <c r="AY685" i="27" s="1"/>
  <c r="AZ685" i="27" s="1"/>
  <c r="BB685" i="27" s="1"/>
  <c r="BC742" i="27"/>
  <c r="BK742" i="27"/>
  <c r="BP742" i="27" s="1"/>
  <c r="AZ742" i="27"/>
  <c r="BB742" i="27" s="1"/>
  <c r="AW571" i="27"/>
  <c r="AY571" i="27" s="1"/>
  <c r="AR537" i="27"/>
  <c r="AT537" i="27" s="1"/>
  <c r="BV537" i="27" s="1"/>
  <c r="AW537" i="27"/>
  <c r="AY537" i="27" s="1"/>
  <c r="AU693" i="27"/>
  <c r="AW693" i="27"/>
  <c r="AY693" i="27" s="1"/>
  <c r="BC693" i="27" s="1"/>
  <c r="AR683" i="27"/>
  <c r="AT683" i="27" s="1"/>
  <c r="BV683" i="27" s="1"/>
  <c r="AW683" i="27"/>
  <c r="AY683" i="27" s="1"/>
  <c r="BC741" i="27"/>
  <c r="AZ741" i="27"/>
  <c r="BB741" i="27" s="1"/>
  <c r="BK741" i="27"/>
  <c r="BR741" i="27" s="1"/>
  <c r="BO382" i="27"/>
  <c r="BR382" i="27"/>
  <c r="AO461" i="27"/>
  <c r="AO649" i="27"/>
  <c r="BQ382" i="27"/>
  <c r="AQ749" i="27"/>
  <c r="AO539" i="27"/>
  <c r="AQ539" i="27"/>
  <c r="AQ46" i="4"/>
  <c r="AQ37" i="4"/>
  <c r="AQ30" i="4"/>
  <c r="AR30" i="4" s="1"/>
  <c r="AQ6" i="4"/>
  <c r="AQ2" i="4"/>
  <c r="AQ42" i="4"/>
  <c r="AR42" i="4" s="1"/>
  <c r="AQ39" i="4"/>
  <c r="AR39" i="4" s="1"/>
  <c r="AQ35" i="4"/>
  <c r="AQ27" i="4"/>
  <c r="AQ22" i="4"/>
  <c r="AQ21" i="4"/>
  <c r="AR21" i="4" s="1"/>
  <c r="AQ12" i="4"/>
  <c r="AQ11" i="4"/>
  <c r="AQ9" i="4"/>
  <c r="AQ3" i="4"/>
  <c r="AR3" i="4" s="1"/>
  <c r="AO25" i="27"/>
  <c r="AQ25" i="27"/>
  <c r="AW25" i="27" s="1"/>
  <c r="AO39" i="27"/>
  <c r="AQ39" i="27"/>
  <c r="AR39" i="27" s="1"/>
  <c r="AT39" i="27" s="1"/>
  <c r="BV39" i="27" s="1"/>
  <c r="AQ600" i="27"/>
  <c r="T41" i="27"/>
  <c r="BG41" i="27"/>
  <c r="X41" i="27"/>
  <c r="AA41" i="27"/>
  <c r="AQ32" i="4"/>
  <c r="AR32" i="4" s="1"/>
  <c r="B30" i="27"/>
  <c r="T524" i="27"/>
  <c r="BG524" i="27"/>
  <c r="AA524" i="27"/>
  <c r="X524" i="27"/>
  <c r="T21" i="27"/>
  <c r="BG21" i="27"/>
  <c r="X21" i="27"/>
  <c r="AA21" i="27"/>
  <c r="BU37" i="27"/>
  <c r="BU39" i="27"/>
  <c r="BU20" i="27"/>
  <c r="BU38" i="27"/>
  <c r="BU600" i="27"/>
  <c r="BU35" i="27"/>
  <c r="BU41" i="27"/>
  <c r="AJ40" i="27"/>
  <c r="AJ43" i="27"/>
  <c r="AJ8" i="27"/>
  <c r="T45" i="27"/>
  <c r="BG45" i="27"/>
  <c r="AA45" i="27"/>
  <c r="X45" i="27"/>
  <c r="T610" i="27"/>
  <c r="BG610" i="27"/>
  <c r="X610" i="27"/>
  <c r="AA610" i="27"/>
  <c r="AQ36" i="4"/>
  <c r="B34" i="27"/>
  <c r="T22" i="27"/>
  <c r="BG22" i="27"/>
  <c r="X22" i="27"/>
  <c r="AA22" i="27"/>
  <c r="T10" i="27"/>
  <c r="BG10" i="27"/>
  <c r="AA10" i="27"/>
  <c r="X10" i="27"/>
  <c r="AQ45" i="4"/>
  <c r="AR45" i="4" s="1"/>
  <c r="B702" i="27"/>
  <c r="AN599" i="27"/>
  <c r="AQ599" i="27" s="1"/>
  <c r="B44" i="27"/>
  <c r="AQ43" i="4"/>
  <c r="AR43" i="4" s="1"/>
  <c r="T36" i="27"/>
  <c r="BG36" i="27"/>
  <c r="AA36" i="27"/>
  <c r="X36" i="27"/>
  <c r="AQ19" i="4"/>
  <c r="AQ15" i="4"/>
  <c r="B18" i="27"/>
  <c r="AQ7" i="4"/>
  <c r="BU610" i="27"/>
  <c r="BU33" i="27"/>
  <c r="BU21" i="27"/>
  <c r="BU36" i="27"/>
  <c r="BU24" i="27"/>
  <c r="BU45" i="27"/>
  <c r="AJ31" i="27"/>
  <c r="AJ524" i="27"/>
  <c r="AN524" i="27" s="1"/>
  <c r="AQ524" i="27" s="1"/>
  <c r="AW524" i="27" s="1"/>
  <c r="AJ36" i="27"/>
  <c r="AJ41" i="27"/>
  <c r="AJ21" i="27"/>
  <c r="T600" i="27"/>
  <c r="BG600" i="27"/>
  <c r="AA600" i="27"/>
  <c r="X600" i="27"/>
  <c r="AN441" i="27"/>
  <c r="B28" i="27"/>
  <c r="AQ26" i="4"/>
  <c r="AR26" i="4" s="1"/>
  <c r="B433" i="27"/>
  <c r="AQ16" i="4"/>
  <c r="B19" i="27"/>
  <c r="T43" i="27"/>
  <c r="BG43" i="27"/>
  <c r="AA43" i="27"/>
  <c r="X43" i="27"/>
  <c r="AA498" i="27"/>
  <c r="AQ29" i="4"/>
  <c r="AR29" i="4" s="1"/>
  <c r="B27" i="27"/>
  <c r="AQ17" i="4"/>
  <c r="T14" i="27"/>
  <c r="BG14" i="27"/>
  <c r="AA14" i="27"/>
  <c r="X14" i="27"/>
  <c r="T12" i="27"/>
  <c r="BG12" i="27"/>
  <c r="X12" i="27"/>
  <c r="AA12" i="27"/>
  <c r="T7" i="27"/>
  <c r="BG7" i="27"/>
  <c r="X7" i="27"/>
  <c r="AA7" i="27"/>
  <c r="BG46" i="27"/>
  <c r="AQ44" i="4"/>
  <c r="T42" i="27"/>
  <c r="BG42" i="27"/>
  <c r="X42" i="27"/>
  <c r="AA42" i="27"/>
  <c r="T40" i="27"/>
  <c r="BG40" i="27"/>
  <c r="AA40" i="27"/>
  <c r="X40" i="27"/>
  <c r="T37" i="27"/>
  <c r="BG37" i="27"/>
  <c r="X37" i="27"/>
  <c r="AA37" i="27"/>
  <c r="AA576" i="27"/>
  <c r="T29" i="27"/>
  <c r="BG29" i="27"/>
  <c r="AA29" i="27"/>
  <c r="X29" i="27"/>
  <c r="T436" i="27"/>
  <c r="BG436" i="27"/>
  <c r="X436" i="27"/>
  <c r="AA436" i="27"/>
  <c r="T523" i="27"/>
  <c r="BG523" i="27"/>
  <c r="X523" i="27"/>
  <c r="AA523" i="27"/>
  <c r="AQ14" i="4"/>
  <c r="AR14" i="4" s="1"/>
  <c r="B17" i="27"/>
  <c r="AQ10" i="4"/>
  <c r="AQ8" i="4"/>
  <c r="T9" i="27"/>
  <c r="BG9" i="27"/>
  <c r="AA9" i="27"/>
  <c r="X9" i="27"/>
  <c r="T8" i="27"/>
  <c r="BG8" i="27"/>
  <c r="X8" i="27"/>
  <c r="AA8" i="27"/>
  <c r="AQ5" i="4"/>
  <c r="AR5" i="4" s="1"/>
  <c r="T6" i="27"/>
  <c r="BG6" i="27"/>
  <c r="AA6" i="27"/>
  <c r="X6" i="27"/>
  <c r="T4" i="27"/>
  <c r="BG4" i="27"/>
  <c r="X4" i="27"/>
  <c r="AJ4" i="27"/>
  <c r="AA4" i="27"/>
  <c r="BU4" i="27"/>
  <c r="BU6" i="27"/>
  <c r="BU10" i="27"/>
  <c r="BU9" i="27"/>
  <c r="BU12" i="27"/>
  <c r="BU42" i="27"/>
  <c r="AJ610" i="27"/>
  <c r="AN610" i="27" s="1"/>
  <c r="AJ42" i="27"/>
  <c r="AJ29" i="27"/>
  <c r="AJ14" i="27"/>
  <c r="AJ22" i="27"/>
  <c r="AJ523" i="27"/>
  <c r="AJ9" i="27"/>
  <c r="BG500" i="27"/>
  <c r="T39" i="27"/>
  <c r="BG39" i="27"/>
  <c r="AA39" i="27"/>
  <c r="X39" i="27"/>
  <c r="T38" i="27"/>
  <c r="BG38" i="27"/>
  <c r="AA38" i="27"/>
  <c r="X38" i="27"/>
  <c r="T35" i="27"/>
  <c r="BG35" i="27"/>
  <c r="AA35" i="27"/>
  <c r="X35" i="27"/>
  <c r="T33" i="27"/>
  <c r="BG33" i="27"/>
  <c r="AA33" i="27"/>
  <c r="X33" i="27"/>
  <c r="T32" i="27"/>
  <c r="BG32" i="27"/>
  <c r="X32" i="27"/>
  <c r="AA32" i="27"/>
  <c r="T31" i="27"/>
  <c r="BG31" i="27"/>
  <c r="X31" i="27"/>
  <c r="AA31" i="27"/>
  <c r="T26" i="27"/>
  <c r="BG26" i="27"/>
  <c r="AA26" i="27"/>
  <c r="X26" i="27"/>
  <c r="T25" i="27"/>
  <c r="BG25" i="27"/>
  <c r="AA25" i="27"/>
  <c r="X25" i="27"/>
  <c r="AQ24" i="4"/>
  <c r="B613" i="27"/>
  <c r="T24" i="27"/>
  <c r="BG24" i="27"/>
  <c r="X24" i="27"/>
  <c r="AA24" i="27"/>
  <c r="T23" i="27"/>
  <c r="BG23" i="27"/>
  <c r="AA23" i="27"/>
  <c r="X23" i="27"/>
  <c r="X588" i="27"/>
  <c r="T20" i="27"/>
  <c r="BG20" i="27"/>
  <c r="X20" i="27"/>
  <c r="AA20" i="27"/>
  <c r="AQ13" i="4"/>
  <c r="B16" i="27"/>
  <c r="T15" i="27"/>
  <c r="BG15" i="27"/>
  <c r="X15" i="27"/>
  <c r="AA15" i="27"/>
  <c r="T13" i="27"/>
  <c r="BG13" i="27"/>
  <c r="AA13" i="27"/>
  <c r="X13" i="27"/>
  <c r="T11" i="27"/>
  <c r="BG11" i="27"/>
  <c r="X11" i="27"/>
  <c r="AA11" i="27"/>
  <c r="AQ4" i="4"/>
  <c r="B5" i="27"/>
  <c r="BU25" i="27"/>
  <c r="BU15" i="27"/>
  <c r="BU13" i="27"/>
  <c r="BU7" i="27"/>
  <c r="BU22" i="27"/>
  <c r="BU524" i="27"/>
  <c r="BU23" i="27"/>
  <c r="AJ26" i="27"/>
  <c r="AJ45" i="27"/>
  <c r="AJ11" i="27"/>
  <c r="AJ436" i="27"/>
  <c r="AJ32" i="27"/>
  <c r="AJ15" i="27"/>
  <c r="AJ13" i="27"/>
  <c r="AJ23" i="27"/>
  <c r="BQ283" i="27"/>
  <c r="AQ738" i="27"/>
  <c r="AW738" i="27" s="1"/>
  <c r="AY738" i="27" s="1"/>
  <c r="BK738" i="27" s="1"/>
  <c r="AO762" i="27"/>
  <c r="AQ762" i="27"/>
  <c r="AU762" i="27" s="1"/>
  <c r="AR746" i="27"/>
  <c r="AT746" i="27" s="1"/>
  <c r="BV746" i="27" s="1"/>
  <c r="AU746" i="27"/>
  <c r="AW746" i="27"/>
  <c r="AY746" i="27" s="1"/>
  <c r="AU763" i="27"/>
  <c r="AR763" i="27"/>
  <c r="AT763" i="27" s="1"/>
  <c r="BV763" i="27" s="1"/>
  <c r="AR695" i="27"/>
  <c r="AT695" i="27" s="1"/>
  <c r="BV695" i="27" s="1"/>
  <c r="AU695" i="27"/>
  <c r="AW695" i="27"/>
  <c r="AY695" i="27" s="1"/>
  <c r="BK695" i="27" s="1"/>
  <c r="BO695" i="27" s="1"/>
  <c r="AW723" i="27"/>
  <c r="AY723" i="27" s="1"/>
  <c r="AR723" i="27"/>
  <c r="AT723" i="27" s="1"/>
  <c r="BV723" i="27" s="1"/>
  <c r="AU723" i="27"/>
  <c r="AR551" i="27"/>
  <c r="AT551" i="27" s="1"/>
  <c r="BV551" i="27" s="1"/>
  <c r="AU551" i="27"/>
  <c r="BQ752" i="27"/>
  <c r="BO752" i="27"/>
  <c r="BR752" i="27"/>
  <c r="BP752" i="27"/>
  <c r="AR543" i="27"/>
  <c r="AT543" i="27" s="1"/>
  <c r="BV543" i="27" s="1"/>
  <c r="AU543" i="27"/>
  <c r="AW543" i="27"/>
  <c r="AO675" i="27"/>
  <c r="AQ675" i="27"/>
  <c r="BO340" i="27"/>
  <c r="BQ402" i="27"/>
  <c r="BP402" i="27"/>
  <c r="BQ325" i="27"/>
  <c r="BP744" i="27"/>
  <c r="BR762" i="27"/>
  <c r="AR668" i="27"/>
  <c r="AT668" i="27" s="1"/>
  <c r="BV668" i="27" s="1"/>
  <c r="AU668" i="27"/>
  <c r="AW668" i="27"/>
  <c r="AY668" i="27" s="1"/>
  <c r="BK668" i="27" s="1"/>
  <c r="BO668" i="27" s="1"/>
  <c r="BQ753" i="27"/>
  <c r="BO753" i="27"/>
  <c r="BR753" i="27"/>
  <c r="BP753" i="27"/>
  <c r="AU699" i="27"/>
  <c r="AR699" i="27"/>
  <c r="AT699" i="27" s="1"/>
  <c r="BV699" i="27" s="1"/>
  <c r="AW699" i="27"/>
  <c r="AY699" i="27" s="1"/>
  <c r="AZ699" i="27" s="1"/>
  <c r="BB699" i="27" s="1"/>
  <c r="AU672" i="27"/>
  <c r="AR672" i="27"/>
  <c r="AT672" i="27" s="1"/>
  <c r="BV672" i="27" s="1"/>
  <c r="AW672" i="27"/>
  <c r="AY672" i="27" s="1"/>
  <c r="BK672" i="27" s="1"/>
  <c r="BR672" i="27" s="1"/>
  <c r="AQ759" i="27"/>
  <c r="AO759" i="27"/>
  <c r="AW732" i="27"/>
  <c r="AY732" i="27" s="1"/>
  <c r="AU732" i="27"/>
  <c r="AR732" i="27"/>
  <c r="AT732" i="27" s="1"/>
  <c r="BV732" i="27" s="1"/>
  <c r="AR676" i="27"/>
  <c r="AT676" i="27" s="1"/>
  <c r="BV676" i="27" s="1"/>
  <c r="AU676" i="27"/>
  <c r="AW676" i="27"/>
  <c r="AY676" i="27" s="1"/>
  <c r="AU754" i="27"/>
  <c r="AR754" i="27"/>
  <c r="AT754" i="27" s="1"/>
  <c r="BV754" i="27" s="1"/>
  <c r="AR757" i="27"/>
  <c r="AT757" i="27" s="1"/>
  <c r="BV757" i="27" s="1"/>
  <c r="AU757" i="27"/>
  <c r="AR761" i="27"/>
  <c r="AT761" i="27" s="1"/>
  <c r="BV761" i="27" s="1"/>
  <c r="AU761" i="27"/>
  <c r="AQ432" i="27"/>
  <c r="AO432" i="27"/>
  <c r="AO667" i="27"/>
  <c r="AQ667" i="27"/>
  <c r="AR756" i="27"/>
  <c r="AT756" i="27" s="1"/>
  <c r="BV756" i="27" s="1"/>
  <c r="AU756" i="27"/>
  <c r="AU645" i="27"/>
  <c r="BQ762" i="27"/>
  <c r="AO701" i="27"/>
  <c r="AQ701" i="27"/>
  <c r="AO521" i="27"/>
  <c r="AQ521" i="27"/>
  <c r="AU689" i="27"/>
  <c r="AR689" i="27"/>
  <c r="AT689" i="27" s="1"/>
  <c r="BV689" i="27" s="1"/>
  <c r="BP419" i="27"/>
  <c r="BO741" i="27"/>
  <c r="BR283" i="27"/>
  <c r="AU700" i="27"/>
  <c r="AR700" i="27"/>
  <c r="AT700" i="27" s="1"/>
  <c r="BV700" i="27" s="1"/>
  <c r="AW700" i="27"/>
  <c r="AY700" i="27" s="1"/>
  <c r="BK700" i="27" s="1"/>
  <c r="BR700" i="27" s="1"/>
  <c r="AO671" i="27"/>
  <c r="AQ671" i="27"/>
  <c r="AR752" i="27"/>
  <c r="AT752" i="27" s="1"/>
  <c r="BV752" i="27" s="1"/>
  <c r="AU752" i="27"/>
  <c r="AQ750" i="27"/>
  <c r="AO750" i="27"/>
  <c r="AU696" i="27"/>
  <c r="AR696" i="27"/>
  <c r="AT696" i="27" s="1"/>
  <c r="BV696" i="27" s="1"/>
  <c r="AW696" i="27"/>
  <c r="AY696" i="27" s="1"/>
  <c r="BK696" i="27" s="1"/>
  <c r="AQ544" i="27"/>
  <c r="AO544" i="27"/>
  <c r="AO753" i="27"/>
  <c r="AQ753" i="27"/>
  <c r="AR687" i="27"/>
  <c r="AT687" i="27" s="1"/>
  <c r="BV687" i="27" s="1"/>
  <c r="AU687" i="27"/>
  <c r="BC270" i="27"/>
  <c r="BK270" i="27"/>
  <c r="BQ270" i="27" s="1"/>
  <c r="AZ560" i="27"/>
  <c r="BB560" i="27" s="1"/>
  <c r="BK560" i="27"/>
  <c r="BR560" i="27" s="1"/>
  <c r="BC420" i="27"/>
  <c r="BK420" i="27"/>
  <c r="BO419" i="27"/>
  <c r="BC281" i="27"/>
  <c r="BK281" i="27"/>
  <c r="BR281" i="27" s="1"/>
  <c r="AZ327" i="27"/>
  <c r="BB327" i="27" s="1"/>
  <c r="BK327" i="27"/>
  <c r="BR327" i="27" s="1"/>
  <c r="AZ328" i="27"/>
  <c r="BB328" i="27" s="1"/>
  <c r="BK328" i="27"/>
  <c r="BR328" i="27" s="1"/>
  <c r="BC539" i="27"/>
  <c r="BK539" i="27"/>
  <c r="BC649" i="27"/>
  <c r="BK649" i="27"/>
  <c r="BR649" i="27" s="1"/>
  <c r="BC658" i="27"/>
  <c r="BK658" i="27"/>
  <c r="BC645" i="27"/>
  <c r="BK645" i="27"/>
  <c r="BR645" i="27" s="1"/>
  <c r="BC670" i="27"/>
  <c r="BK670" i="27"/>
  <c r="BP670" i="27" s="1"/>
  <c r="BC275" i="27"/>
  <c r="BK275" i="27"/>
  <c r="BR275" i="27" s="1"/>
  <c r="AZ289" i="27"/>
  <c r="BB289" i="27" s="1"/>
  <c r="BK289" i="27"/>
  <c r="BR289" i="27" s="1"/>
  <c r="BQ419" i="27"/>
  <c r="AZ284" i="27"/>
  <c r="BB284" i="27" s="1"/>
  <c r="BK284" i="27"/>
  <c r="BQ284" i="27" s="1"/>
  <c r="AZ285" i="27"/>
  <c r="BB285" i="27" s="1"/>
  <c r="BK285" i="27"/>
  <c r="AZ271" i="27"/>
  <c r="BB271" i="27" s="1"/>
  <c r="BK271" i="27"/>
  <c r="BP271" i="27" s="1"/>
  <c r="BP283" i="27"/>
  <c r="AO78" i="27"/>
  <c r="AR632" i="27"/>
  <c r="AT632" i="27" s="1"/>
  <c r="BV632" i="27" s="1"/>
  <c r="AW632" i="27"/>
  <c r="AY632" i="27" s="1"/>
  <c r="AU530" i="27"/>
  <c r="AW530" i="27"/>
  <c r="AY530" i="27" s="1"/>
  <c r="AR611" i="27"/>
  <c r="AT611" i="27" s="1"/>
  <c r="BV611" i="27" s="1"/>
  <c r="AW611" i="27"/>
  <c r="AY611" i="27" s="1"/>
  <c r="AU531" i="27"/>
  <c r="AW531" i="27"/>
  <c r="AY531" i="27" s="1"/>
  <c r="AR626" i="27"/>
  <c r="AT626" i="27" s="1"/>
  <c r="BV626" i="27" s="1"/>
  <c r="AW626" i="27"/>
  <c r="AY626" i="27" s="1"/>
  <c r="BK626" i="27" s="1"/>
  <c r="AR600" i="27"/>
  <c r="AT600" i="27" s="1"/>
  <c r="BV600" i="27" s="1"/>
  <c r="AW600" i="27"/>
  <c r="AY600" i="27" s="1"/>
  <c r="BK600" i="27" s="1"/>
  <c r="AU628" i="27"/>
  <c r="AW628" i="27"/>
  <c r="AU631" i="27"/>
  <c r="AW631" i="27"/>
  <c r="AY631" i="27" s="1"/>
  <c r="AR133" i="27"/>
  <c r="AT133" i="27" s="1"/>
  <c r="BV133" i="27" s="1"/>
  <c r="AW133" i="27"/>
  <c r="AY133" i="27" s="1"/>
  <c r="AU704" i="27"/>
  <c r="AW704" i="27"/>
  <c r="AU509" i="27"/>
  <c r="AW509" i="27"/>
  <c r="AY509" i="27" s="1"/>
  <c r="BK509" i="27" s="1"/>
  <c r="AR459" i="27"/>
  <c r="AT459" i="27" s="1"/>
  <c r="BV459" i="27" s="1"/>
  <c r="AW459" i="27"/>
  <c r="AY459" i="27" s="1"/>
  <c r="AU622" i="27"/>
  <c r="AW622" i="27"/>
  <c r="AY622" i="27" s="1"/>
  <c r="BK622" i="27" s="1"/>
  <c r="AR681" i="27"/>
  <c r="AT681" i="27" s="1"/>
  <c r="BV681" i="27" s="1"/>
  <c r="AW681" i="27"/>
  <c r="AY681" i="27" s="1"/>
  <c r="AR533" i="27"/>
  <c r="AT533" i="27" s="1"/>
  <c r="BV533" i="27" s="1"/>
  <c r="AW533" i="27"/>
  <c r="AY533" i="27" s="1"/>
  <c r="AU707" i="27"/>
  <c r="AW707" i="27"/>
  <c r="AY707" i="27" s="1"/>
  <c r="AU565" i="27"/>
  <c r="AW565" i="27"/>
  <c r="AY565" i="27" s="1"/>
  <c r="AO448" i="27"/>
  <c r="AR680" i="27"/>
  <c r="AT680" i="27" s="1"/>
  <c r="BV680" i="27" s="1"/>
  <c r="AW680" i="27"/>
  <c r="AU624" i="27"/>
  <c r="AW624" i="27"/>
  <c r="AY624" i="27" s="1"/>
  <c r="BK624" i="27" s="1"/>
  <c r="AU25" i="27"/>
  <c r="AU669" i="27"/>
  <c r="AW669" i="27"/>
  <c r="AY669" i="27" s="1"/>
  <c r="BK669" i="27" s="1"/>
  <c r="BR669" i="27" s="1"/>
  <c r="AW734" i="27"/>
  <c r="AY734" i="27" s="1"/>
  <c r="BK734" i="27" s="1"/>
  <c r="AU78" i="27"/>
  <c r="AW78" i="27"/>
  <c r="AY78" i="27" s="1"/>
  <c r="BK78" i="27" s="1"/>
  <c r="AO509" i="27"/>
  <c r="AQ179" i="27"/>
  <c r="AW179" i="27" s="1"/>
  <c r="AY179" i="27" s="1"/>
  <c r="BK179" i="27" s="1"/>
  <c r="BR179" i="27" s="1"/>
  <c r="AQ212" i="27"/>
  <c r="AR212" i="27" s="1"/>
  <c r="AT212" i="27" s="1"/>
  <c r="BV212" i="27" s="1"/>
  <c r="AQ605" i="27"/>
  <c r="AU605" i="27" s="1"/>
  <c r="AO560" i="27"/>
  <c r="AQ532" i="27"/>
  <c r="AR532" i="27" s="1"/>
  <c r="AT532" i="27" s="1"/>
  <c r="BV532" i="27" s="1"/>
  <c r="AO133" i="27"/>
  <c r="AQ568" i="27"/>
  <c r="AU568" i="27" s="1"/>
  <c r="AD670" i="27"/>
  <c r="AD120" i="27"/>
  <c r="AD458" i="27"/>
  <c r="AD71" i="27"/>
  <c r="BP321" i="27"/>
  <c r="AD157" i="27"/>
  <c r="AD611" i="27"/>
  <c r="BQ321" i="27"/>
  <c r="AD151" i="27"/>
  <c r="AD196" i="27"/>
  <c r="AD621" i="27"/>
  <c r="AQ596" i="27"/>
  <c r="AW596" i="27" s="1"/>
  <c r="AD454" i="27"/>
  <c r="AD550" i="27"/>
  <c r="AD149" i="27"/>
  <c r="AD99" i="27"/>
  <c r="AO630" i="27"/>
  <c r="AG763" i="27"/>
  <c r="AQ595" i="27"/>
  <c r="AW595" i="27" s="1"/>
  <c r="AY595" i="27" s="1"/>
  <c r="BK595" i="27" s="1"/>
  <c r="AD90" i="27"/>
  <c r="AD349" i="27"/>
  <c r="AQ641" i="27"/>
  <c r="AW641" i="27" s="1"/>
  <c r="AY641" i="27" s="1"/>
  <c r="BK641" i="27" s="1"/>
  <c r="AD723" i="27"/>
  <c r="AQ462" i="27"/>
  <c r="AU462" i="27" s="1"/>
  <c r="AO118" i="27"/>
  <c r="AQ426" i="27"/>
  <c r="AR426" i="27" s="1"/>
  <c r="AT426" i="27" s="1"/>
  <c r="BV426" i="27" s="1"/>
  <c r="AO609" i="27"/>
  <c r="AO534" i="27"/>
  <c r="AQ635" i="27"/>
  <c r="AU635" i="27" s="1"/>
  <c r="AO146" i="27"/>
  <c r="AO164" i="27"/>
  <c r="AQ722" i="27"/>
  <c r="AW722" i="27" s="1"/>
  <c r="AY722" i="27" s="1"/>
  <c r="BK722" i="27" s="1"/>
  <c r="BR722" i="27" s="1"/>
  <c r="AO485" i="27"/>
  <c r="AO569" i="27"/>
  <c r="AO644" i="27"/>
  <c r="AO697" i="27"/>
  <c r="AZ670" i="27"/>
  <c r="BB670" i="27" s="1"/>
  <c r="AU760" i="27"/>
  <c r="AR760" i="27"/>
  <c r="AT760" i="27" s="1"/>
  <c r="BV760" i="27" s="1"/>
  <c r="AU461" i="27"/>
  <c r="AR461" i="27"/>
  <c r="AT461" i="27" s="1"/>
  <c r="BV461" i="27" s="1"/>
  <c r="AY461" i="27"/>
  <c r="BK461" i="27" s="1"/>
  <c r="BP461" i="27" s="1"/>
  <c r="AU747" i="27"/>
  <c r="AR747" i="27"/>
  <c r="AT747" i="27" s="1"/>
  <c r="BV747" i="27" s="1"/>
  <c r="AR741" i="27"/>
  <c r="AT741" i="27" s="1"/>
  <c r="BV741" i="27" s="1"/>
  <c r="AU741" i="27"/>
  <c r="AY737" i="27"/>
  <c r="BK737" i="27" s="1"/>
  <c r="AR751" i="27"/>
  <c r="AT751" i="27" s="1"/>
  <c r="BV751" i="27" s="1"/>
  <c r="AU751" i="27"/>
  <c r="AU734" i="27"/>
  <c r="AR734" i="27"/>
  <c r="AT734" i="27" s="1"/>
  <c r="BV734" i="27" s="1"/>
  <c r="AN507" i="27"/>
  <c r="AQ33" i="4"/>
  <c r="AR33" i="4" s="1"/>
  <c r="AQ23" i="4"/>
  <c r="AR23" i="4" s="1"/>
  <c r="AD513" i="27"/>
  <c r="AG513" i="27"/>
  <c r="AQ18" i="4"/>
  <c r="AR18" i="4" s="1"/>
  <c r="AD590" i="27"/>
  <c r="AG590" i="27"/>
  <c r="AD309" i="27"/>
  <c r="AG309" i="27"/>
  <c r="AD275" i="27"/>
  <c r="AG275" i="27"/>
  <c r="AD582" i="27"/>
  <c r="AG582" i="27"/>
  <c r="AD123" i="27"/>
  <c r="AG123" i="27"/>
  <c r="BO395" i="27"/>
  <c r="BR395" i="27"/>
  <c r="AD666" i="27"/>
  <c r="AG666" i="27"/>
  <c r="AD283" i="27"/>
  <c r="AG283" i="27"/>
  <c r="AD200" i="27"/>
  <c r="AG200" i="27"/>
  <c r="AD254" i="27"/>
  <c r="AG254" i="27"/>
  <c r="AD302" i="27"/>
  <c r="AG302" i="27"/>
  <c r="AD145" i="27"/>
  <c r="AG145" i="27"/>
  <c r="AD269" i="27"/>
  <c r="AG269" i="27"/>
  <c r="AD134" i="27"/>
  <c r="AG134" i="27"/>
  <c r="AD141" i="27"/>
  <c r="AG141" i="27"/>
  <c r="AD251" i="27"/>
  <c r="AG251" i="27"/>
  <c r="AD136" i="27"/>
  <c r="AG136" i="27"/>
  <c r="AD84" i="27"/>
  <c r="AG84" i="27"/>
  <c r="AD286" i="27"/>
  <c r="AG286" i="27"/>
  <c r="AD322" i="27"/>
  <c r="AG322" i="27"/>
  <c r="AD663" i="27"/>
  <c r="AG663" i="27"/>
  <c r="AD380" i="27"/>
  <c r="AG380" i="27"/>
  <c r="AD686" i="27"/>
  <c r="AG686" i="27"/>
  <c r="AD680" i="27"/>
  <c r="AG680" i="27"/>
  <c r="AD331" i="27"/>
  <c r="AG331" i="27"/>
  <c r="AD289" i="27"/>
  <c r="AG289" i="27"/>
  <c r="AD505" i="27"/>
  <c r="AG505" i="27"/>
  <c r="AD298" i="27"/>
  <c r="AG298" i="27"/>
  <c r="AD311" i="27"/>
  <c r="AG311" i="27"/>
  <c r="AD299" i="27"/>
  <c r="AG299" i="27"/>
  <c r="AD366" i="27"/>
  <c r="AG366" i="27"/>
  <c r="AD379" i="27"/>
  <c r="AG379" i="27"/>
  <c r="AD177" i="27"/>
  <c r="AG177" i="27"/>
  <c r="AD337" i="27"/>
  <c r="AG337" i="27"/>
  <c r="BO337" i="27"/>
  <c r="BR337" i="27"/>
  <c r="BQ387" i="27"/>
  <c r="BR387" i="27"/>
  <c r="AD265" i="27"/>
  <c r="AG265" i="27"/>
  <c r="AD129" i="27"/>
  <c r="AG129" i="27"/>
  <c r="BP280" i="27"/>
  <c r="BR280" i="27"/>
  <c r="AD569" i="27"/>
  <c r="AG569" i="27"/>
  <c r="AD636" i="27"/>
  <c r="AG636" i="27"/>
  <c r="AD375" i="27"/>
  <c r="AG375" i="27"/>
  <c r="AD551" i="27"/>
  <c r="AG551" i="27"/>
  <c r="BQ278" i="27"/>
  <c r="BR278" i="27"/>
  <c r="AD167" i="27"/>
  <c r="AG167" i="27"/>
  <c r="AD148" i="27"/>
  <c r="AG148" i="27"/>
  <c r="AD606" i="27"/>
  <c r="AG606" i="27"/>
  <c r="AD626" i="27"/>
  <c r="AG626" i="27"/>
  <c r="BO414" i="27"/>
  <c r="BR414" i="27"/>
  <c r="AQ25" i="4"/>
  <c r="AR25" i="4" s="1"/>
  <c r="AD133" i="27"/>
  <c r="AG133" i="27"/>
  <c r="AD132" i="27"/>
  <c r="AG132" i="27"/>
  <c r="AD384" i="27"/>
  <c r="AG384" i="27"/>
  <c r="AD159" i="27"/>
  <c r="AG159" i="27"/>
  <c r="AD491" i="27"/>
  <c r="AG491" i="27"/>
  <c r="AD625" i="27"/>
  <c r="AG625" i="27"/>
  <c r="AD700" i="27"/>
  <c r="AG700" i="27"/>
  <c r="AD634" i="27"/>
  <c r="AG634" i="27"/>
  <c r="AD633" i="27"/>
  <c r="AG633" i="27"/>
  <c r="AD348" i="27"/>
  <c r="AG348" i="27"/>
  <c r="AD155" i="27"/>
  <c r="AG155" i="27"/>
  <c r="AD250" i="27"/>
  <c r="AG250" i="27"/>
  <c r="AD620" i="27"/>
  <c r="AG620" i="27"/>
  <c r="AD101" i="27"/>
  <c r="AG101" i="27"/>
  <c r="AD667" i="27"/>
  <c r="AG667" i="27"/>
  <c r="AD330" i="27"/>
  <c r="AG330" i="27"/>
  <c r="AD297" i="27"/>
  <c r="AG297" i="27"/>
  <c r="AD326" i="27"/>
  <c r="AG326" i="27"/>
  <c r="AD332" i="27"/>
  <c r="AG332" i="27"/>
  <c r="AD601" i="27"/>
  <c r="AG601" i="27"/>
  <c r="AD399" i="27"/>
  <c r="AG399" i="27"/>
  <c r="AD287" i="27"/>
  <c r="AG287" i="27"/>
  <c r="AD272" i="27"/>
  <c r="AG272" i="27"/>
  <c r="AD329" i="27"/>
  <c r="AG329" i="27"/>
  <c r="AD709" i="27"/>
  <c r="AG709" i="27"/>
  <c r="AD203" i="27"/>
  <c r="AG203" i="27"/>
  <c r="AD146" i="27"/>
  <c r="AG146" i="27"/>
  <c r="AD694" i="27"/>
  <c r="AG694" i="27"/>
  <c r="AD710" i="27"/>
  <c r="AG710" i="27"/>
  <c r="AD510" i="27"/>
  <c r="AG510" i="27"/>
  <c r="AD154" i="27"/>
  <c r="AG154" i="27"/>
  <c r="AD172" i="27"/>
  <c r="AG172" i="27"/>
  <c r="AD195" i="27"/>
  <c r="AG195" i="27"/>
  <c r="AD80" i="27"/>
  <c r="AG80" i="27"/>
  <c r="AD255" i="27"/>
  <c r="AG255" i="27"/>
  <c r="AD277" i="27"/>
  <c r="AG277" i="27"/>
  <c r="BP305" i="27"/>
  <c r="BR305" i="27"/>
  <c r="BO408" i="27"/>
  <c r="BR408" i="27"/>
  <c r="AD608" i="27"/>
  <c r="AG608" i="27"/>
  <c r="AQ41" i="4"/>
  <c r="AQ653" i="27"/>
  <c r="AO653" i="27"/>
  <c r="AQ40" i="4"/>
  <c r="AQ38" i="4"/>
  <c r="AR38" i="4" s="1"/>
  <c r="AQ34" i="4"/>
  <c r="AQ31" i="4"/>
  <c r="AR31" i="4" s="1"/>
  <c r="AD425" i="27"/>
  <c r="AG425" i="27"/>
  <c r="AD185" i="27"/>
  <c r="AG185" i="27"/>
  <c r="AD509" i="27"/>
  <c r="AG509" i="27"/>
  <c r="AD232" i="27"/>
  <c r="AG232" i="27"/>
  <c r="AD281" i="27"/>
  <c r="AG281" i="27"/>
  <c r="AD247" i="27"/>
  <c r="AG247" i="27"/>
  <c r="AD187" i="27"/>
  <c r="AG187" i="27"/>
  <c r="AD304" i="27"/>
  <c r="AG304" i="27"/>
  <c r="AD378" i="27"/>
  <c r="AG378" i="27"/>
  <c r="AD541" i="27"/>
  <c r="AG541" i="27"/>
  <c r="AD359" i="27"/>
  <c r="AG359" i="27"/>
  <c r="AD389" i="27"/>
  <c r="AG389" i="27"/>
  <c r="AD261" i="27"/>
  <c r="AG261" i="27"/>
  <c r="AD357" i="27"/>
  <c r="AG357" i="27"/>
  <c r="AD553" i="27"/>
  <c r="AG553" i="27"/>
  <c r="AD367" i="27"/>
  <c r="AG367" i="27"/>
  <c r="AD241" i="27"/>
  <c r="AG241" i="27"/>
  <c r="BO410" i="27"/>
  <c r="BR410" i="27"/>
  <c r="AD303" i="27"/>
  <c r="AG303" i="27"/>
  <c r="AD405" i="27"/>
  <c r="AG405" i="27"/>
  <c r="AD514" i="27"/>
  <c r="AG514" i="27"/>
  <c r="AD107" i="27"/>
  <c r="AG107" i="27"/>
  <c r="AD124" i="27"/>
  <c r="AG124" i="27"/>
  <c r="AD699" i="27"/>
  <c r="AG699" i="27"/>
  <c r="AD181" i="27"/>
  <c r="AG181" i="27"/>
  <c r="AD323" i="27"/>
  <c r="AG323" i="27"/>
  <c r="AD118" i="27"/>
  <c r="AG118" i="27"/>
  <c r="AD365" i="27"/>
  <c r="AG365" i="27"/>
  <c r="AD376" i="27"/>
  <c r="AG376" i="27"/>
  <c r="AD106" i="27"/>
  <c r="AG106" i="27"/>
  <c r="AD158" i="27"/>
  <c r="AG158" i="27"/>
  <c r="AD199" i="27"/>
  <c r="AG199" i="27"/>
  <c r="AD117" i="27"/>
  <c r="AG117" i="27"/>
  <c r="AD647" i="27"/>
  <c r="AG647" i="27"/>
  <c r="AD211" i="27"/>
  <c r="AG211" i="27"/>
  <c r="AD641" i="27"/>
  <c r="AG641" i="27"/>
  <c r="AD115" i="27"/>
  <c r="AG115" i="27"/>
  <c r="AN562" i="27"/>
  <c r="AQ562" i="27" s="1"/>
  <c r="AU562" i="27" s="1"/>
  <c r="AQ28" i="4"/>
  <c r="AR28" i="4" s="1"/>
  <c r="AQ20" i="4"/>
  <c r="AR20" i="4" s="1"/>
  <c r="AD645" i="27"/>
  <c r="AG645" i="27"/>
  <c r="AD400" i="27"/>
  <c r="AG400" i="27"/>
  <c r="AD122" i="27"/>
  <c r="AG122" i="27"/>
  <c r="AD229" i="27"/>
  <c r="AG229" i="27"/>
  <c r="AD467" i="27"/>
  <c r="AG467" i="27"/>
  <c r="AD108" i="27"/>
  <c r="AG108" i="27"/>
  <c r="AD406" i="27"/>
  <c r="AG406" i="27"/>
  <c r="AD317" i="27"/>
  <c r="AG317" i="27"/>
  <c r="AD245" i="27"/>
  <c r="AG245" i="27"/>
  <c r="AD169" i="27"/>
  <c r="AG169" i="27"/>
  <c r="AD386" i="27"/>
  <c r="AG386" i="27"/>
  <c r="AD219" i="27"/>
  <c r="AG219" i="27"/>
  <c r="AD76" i="27"/>
  <c r="AG76" i="27"/>
  <c r="AD142" i="27"/>
  <c r="AG142" i="27"/>
  <c r="AD353" i="27"/>
  <c r="AG353" i="27"/>
  <c r="AD104" i="27"/>
  <c r="AG104" i="27"/>
  <c r="AD335" i="27"/>
  <c r="AG335" i="27"/>
  <c r="AD568" i="27"/>
  <c r="AG568" i="27"/>
  <c r="AD398" i="27"/>
  <c r="AG398" i="27"/>
  <c r="AD336" i="27"/>
  <c r="AG336" i="27"/>
  <c r="AD394" i="27"/>
  <c r="AG394" i="27"/>
  <c r="BQ299" i="27"/>
  <c r="BR299" i="27"/>
  <c r="AD226" i="27"/>
  <c r="AG226" i="27"/>
  <c r="AD571" i="27"/>
  <c r="AG571" i="27"/>
  <c r="AD170" i="27"/>
  <c r="AG170" i="27"/>
  <c r="AD535" i="27"/>
  <c r="AG535" i="27"/>
  <c r="AD315" i="27"/>
  <c r="AG315" i="27"/>
  <c r="AD218" i="27"/>
  <c r="AG218" i="27"/>
  <c r="AD161" i="27"/>
  <c r="AG161" i="27"/>
  <c r="AD502" i="27"/>
  <c r="AG502" i="27"/>
  <c r="AD534" i="27"/>
  <c r="AG534" i="27"/>
  <c r="AD387" i="27"/>
  <c r="AG387" i="27"/>
  <c r="BO413" i="27"/>
  <c r="BR413" i="27"/>
  <c r="AD595" i="27"/>
  <c r="AG595" i="27"/>
  <c r="AD342" i="27"/>
  <c r="AG342" i="27"/>
  <c r="AD278" i="27"/>
  <c r="AG278" i="27"/>
  <c r="AD282" i="27"/>
  <c r="AG282" i="27"/>
  <c r="AD463" i="27"/>
  <c r="AG463" i="27"/>
  <c r="AD316" i="27"/>
  <c r="AG316" i="27"/>
  <c r="BQ371" i="27"/>
  <c r="BR371" i="27"/>
  <c r="AD401" i="27"/>
  <c r="AG401" i="27"/>
  <c r="AD75" i="27"/>
  <c r="AG75" i="27"/>
  <c r="AD363" i="27"/>
  <c r="AG363" i="27"/>
  <c r="AD560" i="27"/>
  <c r="AG560" i="27"/>
  <c r="AD403" i="27"/>
  <c r="AG403" i="27"/>
  <c r="AD492" i="27"/>
  <c r="AG492" i="27"/>
  <c r="AD74" i="27"/>
  <c r="AG74" i="27"/>
  <c r="BQ686" i="27"/>
  <c r="BR686" i="27"/>
  <c r="AD589" i="27"/>
  <c r="AG589" i="27"/>
  <c r="AD201" i="27"/>
  <c r="AG201" i="27"/>
  <c r="BQ342" i="27"/>
  <c r="BR342" i="27"/>
  <c r="AD143" i="27"/>
  <c r="AG143" i="27"/>
  <c r="AD207" i="27"/>
  <c r="AG207" i="27"/>
  <c r="AD318" i="27"/>
  <c r="AG318" i="27"/>
  <c r="AD147" i="27"/>
  <c r="AG147" i="27"/>
  <c r="AD489" i="27"/>
  <c r="AG489" i="27"/>
  <c r="BO403" i="27"/>
  <c r="BR403" i="27"/>
  <c r="AD165" i="27"/>
  <c r="AG165" i="27"/>
  <c r="AD214" i="27"/>
  <c r="AG214" i="27"/>
  <c r="AD266" i="27"/>
  <c r="AG266" i="27"/>
  <c r="AD230" i="27"/>
  <c r="AG230" i="27"/>
  <c r="AD222" i="27"/>
  <c r="AG222" i="27"/>
  <c r="AD612" i="27"/>
  <c r="AG612" i="27"/>
  <c r="AD292" i="27"/>
  <c r="AG292" i="27"/>
  <c r="AD333" i="27"/>
  <c r="AG333" i="27"/>
  <c r="AD559" i="27"/>
  <c r="AG559" i="27"/>
  <c r="AD179" i="27"/>
  <c r="AG179" i="27"/>
  <c r="AD344" i="27"/>
  <c r="AG344" i="27"/>
  <c r="AD128" i="27"/>
  <c r="AG128" i="27"/>
  <c r="AD466" i="27"/>
  <c r="AG466" i="27"/>
  <c r="AD416" i="27"/>
  <c r="AG416" i="27"/>
  <c r="AD483" i="27"/>
  <c r="AG483" i="27"/>
  <c r="AD248" i="27"/>
  <c r="AG248" i="27"/>
  <c r="AD619" i="27"/>
  <c r="AG619" i="27"/>
  <c r="BO370" i="27"/>
  <c r="BR370" i="27"/>
  <c r="AD593" i="27"/>
  <c r="AG593" i="27"/>
  <c r="BO388" i="27"/>
  <c r="BR388" i="27"/>
  <c r="AD262" i="27"/>
  <c r="AG262" i="27"/>
  <c r="AD152" i="27"/>
  <c r="AG152" i="27"/>
  <c r="AD126" i="27"/>
  <c r="AG126" i="27"/>
  <c r="AD279" i="27"/>
  <c r="AG279" i="27"/>
  <c r="AD381" i="27"/>
  <c r="AG381" i="27"/>
  <c r="AD591" i="27"/>
  <c r="AG591" i="27"/>
  <c r="AD368" i="27"/>
  <c r="AG368" i="27"/>
  <c r="AD301" i="27"/>
  <c r="AG301" i="27"/>
  <c r="AD312" i="27"/>
  <c r="AG312" i="27"/>
  <c r="AD537" i="27"/>
  <c r="AG537" i="27"/>
  <c r="AD532" i="27"/>
  <c r="AG532" i="27"/>
  <c r="AD313" i="27"/>
  <c r="AG313" i="27"/>
  <c r="AD240" i="27"/>
  <c r="AG240" i="27"/>
  <c r="AD252" i="27"/>
  <c r="AG252" i="27"/>
  <c r="AD528" i="27"/>
  <c r="AG528" i="27"/>
  <c r="AD404" i="27"/>
  <c r="AG404" i="27"/>
  <c r="BO415" i="27"/>
  <c r="BR415" i="27"/>
  <c r="AD119" i="27"/>
  <c r="AG119" i="27"/>
  <c r="AD364" i="27"/>
  <c r="AG364" i="27"/>
  <c r="AD679" i="27"/>
  <c r="AG679" i="27"/>
  <c r="AD455" i="27"/>
  <c r="AG455" i="27"/>
  <c r="AD69" i="27"/>
  <c r="AG69" i="27"/>
  <c r="AD671" i="27"/>
  <c r="AG671" i="27"/>
  <c r="AD682" i="27"/>
  <c r="AG682" i="27"/>
  <c r="AD654" i="27"/>
  <c r="AG654" i="27"/>
  <c r="AD722" i="27"/>
  <c r="AG722" i="27"/>
  <c r="AD424" i="27"/>
  <c r="AG424" i="27"/>
  <c r="AG583" i="27"/>
  <c r="AG495" i="27"/>
  <c r="AG460" i="27"/>
  <c r="AG78" i="27"/>
  <c r="AG361" i="27"/>
  <c r="BR277" i="27"/>
  <c r="AG112" i="27"/>
  <c r="AG259" i="27"/>
  <c r="AG307" i="27"/>
  <c r="AG448" i="27"/>
  <c r="AG423" i="27"/>
  <c r="AQ536" i="27"/>
  <c r="AW536" i="27" s="1"/>
  <c r="AY536" i="27" s="1"/>
  <c r="BC536" i="27" s="1"/>
  <c r="AO536" i="27"/>
  <c r="AG428" i="27"/>
  <c r="AG92" i="27"/>
  <c r="AG341" i="27"/>
  <c r="AG402" i="27"/>
  <c r="AG383" i="27"/>
  <c r="AG260" i="27"/>
  <c r="AG296" i="27"/>
  <c r="AG77" i="27"/>
  <c r="AG102" i="27"/>
  <c r="AG622" i="27"/>
  <c r="AG290" i="27"/>
  <c r="AG643" i="27"/>
  <c r="AG410" i="27"/>
  <c r="AG552" i="27"/>
  <c r="AG205" i="27"/>
  <c r="AD130" i="27"/>
  <c r="AG130" i="27"/>
  <c r="BO381" i="27"/>
  <c r="BR381" i="27"/>
  <c r="AD227" i="27"/>
  <c r="AG227" i="27"/>
  <c r="AD701" i="27"/>
  <c r="AG701" i="27"/>
  <c r="AD703" i="27"/>
  <c r="AG703" i="27"/>
  <c r="BQ368" i="27"/>
  <c r="BR368" i="27"/>
  <c r="AD602" i="27"/>
  <c r="AG602" i="27"/>
  <c r="AD163" i="27"/>
  <c r="AG163" i="27"/>
  <c r="BO339" i="27"/>
  <c r="BR339" i="27"/>
  <c r="AD216" i="27"/>
  <c r="AG216" i="27"/>
  <c r="BQ392" i="27"/>
  <c r="BR392" i="27"/>
  <c r="AD88" i="27"/>
  <c r="AG88" i="27"/>
  <c r="AD137" i="27"/>
  <c r="AG137" i="27"/>
  <c r="AD392" i="27"/>
  <c r="AG392" i="27"/>
  <c r="AD131" i="27"/>
  <c r="AG131" i="27"/>
  <c r="AD565" i="27"/>
  <c r="AG565" i="27"/>
  <c r="AD536" i="27"/>
  <c r="AG536" i="27"/>
  <c r="AD570" i="27"/>
  <c r="AG570" i="27"/>
  <c r="AD426" i="27"/>
  <c r="AG426" i="27"/>
  <c r="AD456" i="27"/>
  <c r="AG456" i="27"/>
  <c r="BO646" i="27"/>
  <c r="BR646" i="27"/>
  <c r="AD555" i="27"/>
  <c r="AG555" i="27"/>
  <c r="AG457" i="27"/>
  <c r="AG451" i="27"/>
  <c r="AG447" i="27"/>
  <c r="AG358" i="27"/>
  <c r="AG125" i="27"/>
  <c r="AG605" i="27"/>
  <c r="AG393" i="27"/>
  <c r="AG658" i="27"/>
  <c r="BR360" i="27"/>
  <c r="AG310" i="27"/>
  <c r="AG95" i="27"/>
  <c r="AG449" i="27"/>
  <c r="AG522" i="27"/>
  <c r="AG183" i="27"/>
  <c r="AG293" i="27"/>
  <c r="AG518" i="27"/>
  <c r="AG669" i="27"/>
  <c r="AG174" i="27"/>
  <c r="BR416" i="27"/>
  <c r="AG462" i="27"/>
  <c r="AG98" i="27"/>
  <c r="BR390" i="27"/>
  <c r="AG369" i="27"/>
  <c r="AG370" i="27"/>
  <c r="AG635" i="27"/>
  <c r="AG231" i="27"/>
  <c r="AG355" i="27"/>
  <c r="AG194" i="27"/>
  <c r="AG685" i="27"/>
  <c r="AG270" i="27"/>
  <c r="AQ636" i="27"/>
  <c r="AW636" i="27" s="1"/>
  <c r="AO636" i="27"/>
  <c r="BP272" i="27"/>
  <c r="BR272" i="27"/>
  <c r="AD414" i="27"/>
  <c r="AG414" i="27"/>
  <c r="AD494" i="27"/>
  <c r="AG494" i="27"/>
  <c r="AD285" i="27"/>
  <c r="AG285" i="27"/>
  <c r="AD294" i="27"/>
  <c r="AG294" i="27"/>
  <c r="BP329" i="27"/>
  <c r="BR329" i="27"/>
  <c r="AD162" i="27"/>
  <c r="AG162" i="27"/>
  <c r="AD280" i="27"/>
  <c r="AG280" i="27"/>
  <c r="AD631" i="27"/>
  <c r="AG631" i="27"/>
  <c r="AD413" i="27"/>
  <c r="AG413" i="27"/>
  <c r="AD707" i="27"/>
  <c r="AG707" i="27"/>
  <c r="AD295" i="27"/>
  <c r="AG295" i="27"/>
  <c r="AD640" i="27"/>
  <c r="AG640" i="27"/>
  <c r="AD554" i="27"/>
  <c r="AG554" i="27"/>
  <c r="AD412" i="27"/>
  <c r="AG412" i="27"/>
  <c r="AD409" i="27"/>
  <c r="AG409" i="27"/>
  <c r="AD79" i="27"/>
  <c r="AG79" i="27"/>
  <c r="AD373" i="27"/>
  <c r="AG373" i="27"/>
  <c r="AD521" i="27"/>
  <c r="AG521" i="27"/>
  <c r="AD197" i="27"/>
  <c r="AG197" i="27"/>
  <c r="AD549" i="27"/>
  <c r="AG549" i="27"/>
  <c r="AD242" i="27"/>
  <c r="AG242" i="27"/>
  <c r="AD417" i="27"/>
  <c r="AG417" i="27"/>
  <c r="AD113" i="27"/>
  <c r="AG113" i="27"/>
  <c r="AD503" i="27"/>
  <c r="AG503" i="27"/>
  <c r="BO377" i="27"/>
  <c r="BR377" i="27"/>
  <c r="AD482" i="27"/>
  <c r="AG482" i="27"/>
  <c r="AD314" i="27"/>
  <c r="AG314" i="27"/>
  <c r="AD96" i="27"/>
  <c r="AG96" i="27"/>
  <c r="AD596" i="27"/>
  <c r="AG596" i="27"/>
  <c r="AD97" i="27"/>
  <c r="AG97" i="27"/>
  <c r="AD672" i="27"/>
  <c r="AG672" i="27"/>
  <c r="AD188" i="27"/>
  <c r="AG188" i="27"/>
  <c r="AD109" i="27"/>
  <c r="AG109" i="27"/>
  <c r="AD70" i="27"/>
  <c r="AG70" i="27"/>
  <c r="BO383" i="27"/>
  <c r="BR383" i="27"/>
  <c r="AD224" i="27"/>
  <c r="AG224" i="27"/>
  <c r="AD264" i="27"/>
  <c r="AG264" i="27"/>
  <c r="BQ301" i="27"/>
  <c r="BR301" i="27"/>
  <c r="AD343" i="27"/>
  <c r="AG343" i="27"/>
  <c r="AD350" i="27"/>
  <c r="AG350" i="27"/>
  <c r="AD135" i="27"/>
  <c r="AG135" i="27"/>
  <c r="AD469" i="27"/>
  <c r="AG469" i="27"/>
  <c r="AD105" i="27"/>
  <c r="AG105" i="27"/>
  <c r="AD225" i="27"/>
  <c r="AG225" i="27"/>
  <c r="AD168" i="27"/>
  <c r="AG168" i="27"/>
  <c r="AD223" i="27"/>
  <c r="AG223" i="27"/>
  <c r="AD305" i="27"/>
  <c r="AG305" i="27"/>
  <c r="AD319" i="27"/>
  <c r="AG319" i="27"/>
  <c r="AD276" i="27"/>
  <c r="AG276" i="27"/>
  <c r="BQ404" i="27"/>
  <c r="BR404" i="27"/>
  <c r="AD459" i="27"/>
  <c r="AG459" i="27"/>
  <c r="AD324" i="27"/>
  <c r="AG324" i="27"/>
  <c r="AD624" i="27"/>
  <c r="AG624" i="27"/>
  <c r="AD724" i="27"/>
  <c r="AG724" i="27"/>
  <c r="AD684" i="27"/>
  <c r="AG684" i="27"/>
  <c r="AD540" i="27"/>
  <c r="AG540" i="27"/>
  <c r="AD688" i="27"/>
  <c r="AG688" i="27"/>
  <c r="AD755" i="27"/>
  <c r="AG755" i="27"/>
  <c r="AG176" i="27"/>
  <c r="AG695" i="27"/>
  <c r="AG519" i="27"/>
  <c r="BR569" i="27"/>
  <c r="AG418" i="27"/>
  <c r="AG139" i="27"/>
  <c r="AG468" i="27"/>
  <c r="AG558" i="27"/>
  <c r="AG696" i="27"/>
  <c r="AG374" i="27"/>
  <c r="AG306" i="27"/>
  <c r="AG325" i="27"/>
  <c r="BR306" i="27"/>
  <c r="AG396" i="27"/>
  <c r="BR288" i="27"/>
  <c r="AG233" i="27"/>
  <c r="AG81" i="27"/>
  <c r="AG493" i="27"/>
  <c r="AG192" i="27"/>
  <c r="AG461" i="27"/>
  <c r="BR300" i="27"/>
  <c r="AG648" i="27"/>
  <c r="AG352" i="27"/>
  <c r="AG198" i="27"/>
  <c r="AG238" i="27"/>
  <c r="AG649" i="27"/>
  <c r="BR290" i="27"/>
  <c r="AG91" i="27"/>
  <c r="BR364" i="27"/>
  <c r="AD320" i="27"/>
  <c r="AG320" i="27"/>
  <c r="AD354" i="27"/>
  <c r="AG354" i="27"/>
  <c r="AD487" i="27"/>
  <c r="AG487" i="27"/>
  <c r="AD153" i="27"/>
  <c r="AG153" i="27"/>
  <c r="AD182" i="27"/>
  <c r="AG182" i="27"/>
  <c r="AD708" i="27"/>
  <c r="AG708" i="27"/>
  <c r="AD673" i="27"/>
  <c r="AG673" i="27"/>
  <c r="AD258" i="27"/>
  <c r="AG258" i="27"/>
  <c r="BO412" i="27"/>
  <c r="BR412" i="27"/>
  <c r="AD121" i="27"/>
  <c r="AG121" i="27"/>
  <c r="AD668" i="27"/>
  <c r="AG668" i="27"/>
  <c r="AD345" i="27"/>
  <c r="AG345" i="27"/>
  <c r="AD371" i="27"/>
  <c r="AG371" i="27"/>
  <c r="AD235" i="27"/>
  <c r="AG235" i="27"/>
  <c r="AD484" i="27"/>
  <c r="AG484" i="27"/>
  <c r="AD82" i="27"/>
  <c r="AG82" i="27"/>
  <c r="AD87" i="27"/>
  <c r="AG87" i="27"/>
  <c r="AD236" i="27"/>
  <c r="AG236" i="27"/>
  <c r="AD256" i="27"/>
  <c r="AG256" i="27"/>
  <c r="AD470" i="27"/>
  <c r="AG470" i="27"/>
  <c r="AD228" i="27"/>
  <c r="AG228" i="27"/>
  <c r="AD178" i="27"/>
  <c r="AG178" i="27"/>
  <c r="AD94" i="27"/>
  <c r="AG94" i="27"/>
  <c r="AD191" i="27"/>
  <c r="AG191" i="27"/>
  <c r="AD127" i="27"/>
  <c r="AG127" i="27"/>
  <c r="AD490" i="27"/>
  <c r="AG490" i="27"/>
  <c r="AD206" i="27"/>
  <c r="AG206" i="27"/>
  <c r="AD257" i="27"/>
  <c r="AG257" i="27"/>
  <c r="BQ333" i="27"/>
  <c r="BR333" i="27"/>
  <c r="AD340" i="27"/>
  <c r="AG340" i="27"/>
  <c r="AD271" i="27"/>
  <c r="AG271" i="27"/>
  <c r="AD397" i="27"/>
  <c r="AG397" i="27"/>
  <c r="AD520" i="27"/>
  <c r="AG520" i="27"/>
  <c r="BQ407" i="27"/>
  <c r="BR407" i="27"/>
  <c r="AD328" i="27"/>
  <c r="AG328" i="27"/>
  <c r="AD711" i="27"/>
  <c r="AG711" i="27"/>
  <c r="AD339" i="27"/>
  <c r="AG339" i="27"/>
  <c r="AD665" i="27"/>
  <c r="AG665" i="27"/>
  <c r="AD538" i="27"/>
  <c r="AG538" i="27"/>
  <c r="AD210" i="27"/>
  <c r="AG210" i="27"/>
  <c r="AD114" i="27"/>
  <c r="AG114" i="27"/>
  <c r="AD110" i="27"/>
  <c r="AG110" i="27"/>
  <c r="AD356" i="27"/>
  <c r="AG356" i="27"/>
  <c r="AD415" i="27"/>
  <c r="AG415" i="27"/>
  <c r="AD173" i="27"/>
  <c r="AG173" i="27"/>
  <c r="AD186" i="27"/>
  <c r="AG186" i="27"/>
  <c r="AD630" i="27"/>
  <c r="AG630" i="27"/>
  <c r="AD362" i="27"/>
  <c r="AG362" i="27"/>
  <c r="AD327" i="27"/>
  <c r="AG327" i="27"/>
  <c r="AD300" i="27"/>
  <c r="AG300" i="27"/>
  <c r="AD681" i="27"/>
  <c r="AG681" i="27"/>
  <c r="BP411" i="27"/>
  <c r="BR411" i="27"/>
  <c r="BP319" i="27"/>
  <c r="BR319" i="27"/>
  <c r="AD184" i="27"/>
  <c r="AG184" i="27"/>
  <c r="AD692" i="27"/>
  <c r="AG692" i="27"/>
  <c r="AD213" i="27"/>
  <c r="AG213" i="27"/>
  <c r="AD239" i="27"/>
  <c r="AG239" i="27"/>
  <c r="AD390" i="27"/>
  <c r="AG390" i="27"/>
  <c r="AD446" i="27"/>
  <c r="AG446" i="27"/>
  <c r="BQ396" i="27"/>
  <c r="BR396" i="27"/>
  <c r="AD72" i="27"/>
  <c r="AG72" i="27"/>
  <c r="AD144" i="27"/>
  <c r="AG144" i="27"/>
  <c r="AD515" i="27"/>
  <c r="AG515" i="27"/>
  <c r="AD422" i="27"/>
  <c r="AG422" i="27"/>
  <c r="AD548" i="27"/>
  <c r="AG548" i="27"/>
  <c r="AD726" i="27"/>
  <c r="AG726" i="27"/>
  <c r="AO646" i="27"/>
  <c r="AQ646" i="27"/>
  <c r="AG496" i="27"/>
  <c r="AG111" i="27"/>
  <c r="AG244" i="27"/>
  <c r="BR393" i="27"/>
  <c r="AG237" i="27"/>
  <c r="AG584" i="27"/>
  <c r="AG481" i="27"/>
  <c r="AG246" i="27"/>
  <c r="AG140" i="27"/>
  <c r="AG664" i="27"/>
  <c r="AG453" i="27"/>
  <c r="AG73" i="27"/>
  <c r="AG193" i="27"/>
  <c r="AG164" i="27"/>
  <c r="AG346" i="27"/>
  <c r="AG249" i="27"/>
  <c r="AG382" i="27"/>
  <c r="AG674" i="27"/>
  <c r="AG274" i="27"/>
  <c r="AG360" i="27"/>
  <c r="BR338" i="27"/>
  <c r="AG429" i="27"/>
  <c r="AG450" i="27"/>
  <c r="AG632" i="27"/>
  <c r="AG697" i="27"/>
  <c r="AG485" i="27"/>
  <c r="AG539" i="27"/>
  <c r="AG212" i="27"/>
  <c r="AG627" i="27"/>
  <c r="BR374" i="27"/>
  <c r="BR307" i="27"/>
  <c r="AG215" i="27"/>
  <c r="AR691" i="27"/>
  <c r="AT691" i="27" s="1"/>
  <c r="BV691" i="27" s="1"/>
  <c r="AU691" i="27"/>
  <c r="AY612" i="27"/>
  <c r="BK612" i="27" s="1"/>
  <c r="BR612" i="27" s="1"/>
  <c r="AY623" i="27"/>
  <c r="BK623" i="27" s="1"/>
  <c r="BO623" i="27" s="1"/>
  <c r="AY680" i="27"/>
  <c r="AU427" i="27"/>
  <c r="AY709" i="27"/>
  <c r="BC709" i="27" s="1"/>
  <c r="AY729" i="27"/>
  <c r="BK729" i="27" s="1"/>
  <c r="AY448" i="27"/>
  <c r="BC448" i="27" s="1"/>
  <c r="AY740" i="27"/>
  <c r="BK740" i="27" s="1"/>
  <c r="AY534" i="27"/>
  <c r="BK534" i="27" s="1"/>
  <c r="BR534" i="27" s="1"/>
  <c r="AY634" i="27"/>
  <c r="BK634" i="27" s="1"/>
  <c r="BR634" i="27" s="1"/>
  <c r="AY633" i="27"/>
  <c r="BK633" i="27" s="1"/>
  <c r="AY485" i="27"/>
  <c r="BK485" i="27" s="1"/>
  <c r="BP485" i="27" s="1"/>
  <c r="AY137" i="27"/>
  <c r="BK137" i="27" s="1"/>
  <c r="BO137" i="27" s="1"/>
  <c r="AY554" i="27"/>
  <c r="BK554" i="27" s="1"/>
  <c r="BR554" i="27" s="1"/>
  <c r="AY542" i="27"/>
  <c r="BK542" i="27" s="1"/>
  <c r="BR542" i="27" s="1"/>
  <c r="AY518" i="27"/>
  <c r="AY745" i="27"/>
  <c r="BK745" i="27" s="1"/>
  <c r="AY712" i="27"/>
  <c r="AY596" i="27"/>
  <c r="AY164" i="27"/>
  <c r="AY621" i="27"/>
  <c r="BC621" i="27" s="1"/>
  <c r="AY118" i="27"/>
  <c r="AY697" i="27"/>
  <c r="BK697" i="27" s="1"/>
  <c r="BQ697" i="27" s="1"/>
  <c r="AY146" i="27"/>
  <c r="BK146" i="27" s="1"/>
  <c r="BR146" i="27" s="1"/>
  <c r="AY703" i="27"/>
  <c r="BK703" i="27" s="1"/>
  <c r="BP703" i="27" s="1"/>
  <c r="AY619" i="27"/>
  <c r="BK619" i="27" s="1"/>
  <c r="BP619" i="27" s="1"/>
  <c r="AY527" i="27"/>
  <c r="BK527" i="27" s="1"/>
  <c r="BQ527" i="27" s="1"/>
  <c r="AU569" i="27"/>
  <c r="AR569" i="27"/>
  <c r="AT569" i="27" s="1"/>
  <c r="BV569" i="27" s="1"/>
  <c r="AN482" i="27"/>
  <c r="AQ482" i="27" s="1"/>
  <c r="AW482" i="27" s="1"/>
  <c r="AN589" i="27"/>
  <c r="AQ589" i="27" s="1"/>
  <c r="AW589" i="27" s="1"/>
  <c r="AY589" i="27" s="1"/>
  <c r="AN377" i="27"/>
  <c r="AO377" i="27" s="1"/>
  <c r="AN608" i="27"/>
  <c r="AQ608" i="27" s="1"/>
  <c r="AW608" i="27" s="1"/>
  <c r="AN255" i="27"/>
  <c r="AQ255" i="27" s="1"/>
  <c r="AW255" i="27" s="1"/>
  <c r="AN456" i="27"/>
  <c r="AQ456" i="27" s="1"/>
  <c r="AW456" i="27" s="1"/>
  <c r="AN688" i="27"/>
  <c r="AO688" i="27" s="1"/>
  <c r="AN328" i="27"/>
  <c r="AO328" i="27" s="1"/>
  <c r="AN105" i="27"/>
  <c r="AO105" i="27" s="1"/>
  <c r="AN422" i="27"/>
  <c r="AO422" i="27" s="1"/>
  <c r="AN457" i="27"/>
  <c r="AQ457" i="27" s="1"/>
  <c r="AW457" i="27" s="1"/>
  <c r="AN583" i="27"/>
  <c r="AQ583" i="27" s="1"/>
  <c r="AW583" i="27" s="1"/>
  <c r="AN724" i="27"/>
  <c r="AO724" i="27" s="1"/>
  <c r="AN726" i="27"/>
  <c r="AO726" i="27" s="1"/>
  <c r="AN586" i="27"/>
  <c r="AO586" i="27" s="1"/>
  <c r="AN503" i="27"/>
  <c r="AO503" i="27" s="1"/>
  <c r="AN192" i="27"/>
  <c r="AO192" i="27" s="1"/>
  <c r="AN171" i="27"/>
  <c r="AO171" i="27" s="1"/>
  <c r="AN290" i="27"/>
  <c r="AO290" i="27" s="1"/>
  <c r="AN89" i="27"/>
  <c r="AO89" i="27" s="1"/>
  <c r="AN508" i="27"/>
  <c r="AO508" i="27" s="1"/>
  <c r="AN540" i="27"/>
  <c r="AQ540" i="27" s="1"/>
  <c r="AW540" i="27" s="1"/>
  <c r="AN625" i="27"/>
  <c r="AQ625" i="27" s="1"/>
  <c r="AW625" i="27" s="1"/>
  <c r="AN606" i="27"/>
  <c r="AQ606" i="27" s="1"/>
  <c r="AW606" i="27" s="1"/>
  <c r="AN321" i="27"/>
  <c r="AO321" i="27" s="1"/>
  <c r="AN150" i="27"/>
  <c r="AO150" i="27" s="1"/>
  <c r="AN429" i="27"/>
  <c r="AO429" i="27" s="1"/>
  <c r="AN458" i="27"/>
  <c r="AQ458" i="27" s="1"/>
  <c r="AW458" i="27" s="1"/>
  <c r="AZ672" i="27"/>
  <c r="BB672" i="27" s="1"/>
  <c r="BC672" i="27"/>
  <c r="AO571" i="27"/>
  <c r="AO612" i="27"/>
  <c r="AY761" i="27"/>
  <c r="BK761" i="27" s="1"/>
  <c r="BR761" i="27" s="1"/>
  <c r="AR745" i="27"/>
  <c r="AT745" i="27" s="1"/>
  <c r="BV745" i="27" s="1"/>
  <c r="AU745" i="27"/>
  <c r="AR742" i="27"/>
  <c r="AT742" i="27" s="1"/>
  <c r="BV742" i="27" s="1"/>
  <c r="AU742" i="27"/>
  <c r="AU740" i="27"/>
  <c r="AR740" i="27"/>
  <c r="AT740" i="27" s="1"/>
  <c r="BV740" i="27" s="1"/>
  <c r="AY760" i="27"/>
  <c r="BK760" i="27" s="1"/>
  <c r="BR760" i="27" s="1"/>
  <c r="AY757" i="27"/>
  <c r="BK757" i="27" s="1"/>
  <c r="BR757" i="27" s="1"/>
  <c r="AR748" i="27"/>
  <c r="AT748" i="27" s="1"/>
  <c r="BV748" i="27" s="1"/>
  <c r="AU748" i="27"/>
  <c r="AU743" i="27"/>
  <c r="AR743" i="27"/>
  <c r="AT743" i="27" s="1"/>
  <c r="BV743" i="27" s="1"/>
  <c r="AU744" i="27"/>
  <c r="AR744" i="27"/>
  <c r="AT744" i="27" s="1"/>
  <c r="BV744" i="27" s="1"/>
  <c r="AQ755" i="27"/>
  <c r="AO755" i="27"/>
  <c r="AO518" i="27"/>
  <c r="AO631" i="27"/>
  <c r="AQ708" i="27"/>
  <c r="AW708" i="27" s="1"/>
  <c r="AO683" i="27"/>
  <c r="AQ655" i="27"/>
  <c r="AU655" i="27" s="1"/>
  <c r="AO137" i="27"/>
  <c r="AO459" i="27"/>
  <c r="AO335" i="27"/>
  <c r="AQ515" i="27"/>
  <c r="AY515" i="27" s="1"/>
  <c r="AQ182" i="27"/>
  <c r="AW182" i="27" s="1"/>
  <c r="AQ216" i="27"/>
  <c r="AW216" i="27" s="1"/>
  <c r="AR557" i="27"/>
  <c r="AT557" i="27" s="1"/>
  <c r="BV557" i="27" s="1"/>
  <c r="AQ492" i="27"/>
  <c r="AW492" i="27" s="1"/>
  <c r="BQ290" i="27"/>
  <c r="AO623" i="27"/>
  <c r="BP290" i="27"/>
  <c r="BQ646" i="27"/>
  <c r="BP646" i="27"/>
  <c r="AO555" i="27"/>
  <c r="AR727" i="27"/>
  <c r="AT727" i="27" s="1"/>
  <c r="BV727" i="27" s="1"/>
  <c r="AU727" i="27"/>
  <c r="AY727" i="27"/>
  <c r="BK727" i="27" s="1"/>
  <c r="AR733" i="27"/>
  <c r="AT733" i="27" s="1"/>
  <c r="BV733" i="27" s="1"/>
  <c r="AU733" i="27"/>
  <c r="AY733" i="27"/>
  <c r="BK733" i="27" s="1"/>
  <c r="AR729" i="27"/>
  <c r="AT729" i="27" s="1"/>
  <c r="BV729" i="27" s="1"/>
  <c r="AU729" i="27"/>
  <c r="AR731" i="27"/>
  <c r="AT731" i="27" s="1"/>
  <c r="BV731" i="27" s="1"/>
  <c r="AU731" i="27"/>
  <c r="AY731" i="27"/>
  <c r="BK731" i="27" s="1"/>
  <c r="AU730" i="27"/>
  <c r="AR730" i="27"/>
  <c r="AT730" i="27" s="1"/>
  <c r="BV730" i="27" s="1"/>
  <c r="AY730" i="27"/>
  <c r="BK730" i="27" s="1"/>
  <c r="AR725" i="27"/>
  <c r="AT725" i="27" s="1"/>
  <c r="BV725" i="27" s="1"/>
  <c r="AU725" i="27"/>
  <c r="AY725" i="27"/>
  <c r="BK725" i="27" s="1"/>
  <c r="AN718" i="27"/>
  <c r="AN715" i="27"/>
  <c r="AN720" i="27"/>
  <c r="AY719" i="27"/>
  <c r="BK719" i="27" s="1"/>
  <c r="BR719" i="27" s="1"/>
  <c r="AN717" i="27"/>
  <c r="AU558" i="27"/>
  <c r="AU735" i="27"/>
  <c r="AR735" i="27"/>
  <c r="AT735" i="27" s="1"/>
  <c r="BV735" i="27" s="1"/>
  <c r="AY735" i="27"/>
  <c r="BK735" i="27" s="1"/>
  <c r="AR721" i="27"/>
  <c r="AT721" i="27" s="1"/>
  <c r="BV721" i="27" s="1"/>
  <c r="AU721" i="27"/>
  <c r="AY721" i="27"/>
  <c r="BK721" i="27" s="1"/>
  <c r="AN716" i="27"/>
  <c r="AN714" i="27"/>
  <c r="AN713" i="27"/>
  <c r="BP416" i="27"/>
  <c r="AQ141" i="27"/>
  <c r="AW141" i="27" s="1"/>
  <c r="AQ514" i="27"/>
  <c r="AR514" i="27" s="1"/>
  <c r="AT514" i="27" s="1"/>
  <c r="BV514" i="27" s="1"/>
  <c r="AU736" i="27"/>
  <c r="AR736" i="27"/>
  <c r="AT736" i="27" s="1"/>
  <c r="BV736" i="27" s="1"/>
  <c r="AY736" i="27"/>
  <c r="BK736" i="27" s="1"/>
  <c r="AU728" i="27"/>
  <c r="AR728" i="27"/>
  <c r="AT728" i="27" s="1"/>
  <c r="BV728" i="27" s="1"/>
  <c r="AY728" i="27"/>
  <c r="BK728" i="27" s="1"/>
  <c r="AN585" i="27"/>
  <c r="AQ553" i="27"/>
  <c r="AW553" i="27" s="1"/>
  <c r="AO553" i="27"/>
  <c r="AU555" i="27"/>
  <c r="AY555" i="27"/>
  <c r="BK555" i="27" s="1"/>
  <c r="BQ555" i="27" s="1"/>
  <c r="AU684" i="27"/>
  <c r="AR684" i="27"/>
  <c r="AT684" i="27" s="1"/>
  <c r="BV684" i="27" s="1"/>
  <c r="AY684" i="27"/>
  <c r="BK684" i="27" s="1"/>
  <c r="BP396" i="27"/>
  <c r="BO392" i="27"/>
  <c r="BP569" i="27"/>
  <c r="AN677" i="27"/>
  <c r="BO396" i="27"/>
  <c r="AY642" i="27"/>
  <c r="AY547" i="27"/>
  <c r="BP392" i="27"/>
  <c r="BO411" i="27"/>
  <c r="BO407" i="27"/>
  <c r="BO374" i="27"/>
  <c r="BP393" i="27"/>
  <c r="BQ411" i="27"/>
  <c r="BP390" i="27"/>
  <c r="BQ388" i="27"/>
  <c r="BQ569" i="27"/>
  <c r="BO393" i="27"/>
  <c r="BO404" i="27"/>
  <c r="BQ390" i="27"/>
  <c r="BP404" i="27"/>
  <c r="AR571" i="27"/>
  <c r="AT571" i="27" s="1"/>
  <c r="BV571" i="27" s="1"/>
  <c r="AZ645" i="27"/>
  <c r="BB645" i="27" s="1"/>
  <c r="AU133" i="27"/>
  <c r="AR633" i="27"/>
  <c r="AT633" i="27" s="1"/>
  <c r="BV633" i="27" s="1"/>
  <c r="AU598" i="27"/>
  <c r="AU626" i="27"/>
  <c r="AR531" i="27"/>
  <c r="AT531" i="27" s="1"/>
  <c r="BV531" i="27" s="1"/>
  <c r="AU383" i="27"/>
  <c r="AU609" i="27"/>
  <c r="AU623" i="27"/>
  <c r="AR554" i="27"/>
  <c r="AT554" i="27" s="1"/>
  <c r="BV554" i="27" s="1"/>
  <c r="AU632" i="27"/>
  <c r="AU652" i="27"/>
  <c r="AR609" i="27"/>
  <c r="AT609" i="27" s="1"/>
  <c r="BV609" i="27" s="1"/>
  <c r="AR623" i="27"/>
  <c r="AT623" i="27" s="1"/>
  <c r="BV623" i="27" s="1"/>
  <c r="AU554" i="27"/>
  <c r="AR621" i="27"/>
  <c r="AT621" i="27" s="1"/>
  <c r="BV621" i="27" s="1"/>
  <c r="AR630" i="27"/>
  <c r="AT630" i="27" s="1"/>
  <c r="BV630" i="27" s="1"/>
  <c r="AU612" i="27"/>
  <c r="AU709" i="27"/>
  <c r="AU533" i="27"/>
  <c r="AU335" i="27"/>
  <c r="AR649" i="27"/>
  <c r="AT649" i="27" s="1"/>
  <c r="BV649" i="27" s="1"/>
  <c r="AU534" i="27"/>
  <c r="AR704" i="27"/>
  <c r="AT704" i="27" s="1"/>
  <c r="BV704" i="27" s="1"/>
  <c r="AR527" i="27"/>
  <c r="AT527" i="27" s="1"/>
  <c r="BV527" i="27" s="1"/>
  <c r="AR542" i="27"/>
  <c r="AT542" i="27" s="1"/>
  <c r="BV542" i="27" s="1"/>
  <c r="AU683" i="27"/>
  <c r="AU137" i="27"/>
  <c r="AU542" i="27"/>
  <c r="AR534" i="27"/>
  <c r="AT534" i="27" s="1"/>
  <c r="BV534" i="27" s="1"/>
  <c r="AR669" i="27"/>
  <c r="AT669" i="27" s="1"/>
  <c r="BV669" i="27" s="1"/>
  <c r="AY549" i="27"/>
  <c r="AR712" i="27"/>
  <c r="AT712" i="27" s="1"/>
  <c r="BV712" i="27" s="1"/>
  <c r="AU712" i="27"/>
  <c r="AR628" i="27"/>
  <c r="AT628" i="27" s="1"/>
  <c r="BV628" i="27" s="1"/>
  <c r="AR565" i="27"/>
  <c r="AT565" i="27" s="1"/>
  <c r="BV565" i="27" s="1"/>
  <c r="AR118" i="27"/>
  <c r="AT118" i="27" s="1"/>
  <c r="BV118" i="27" s="1"/>
  <c r="AU118" i="27"/>
  <c r="AR693" i="27"/>
  <c r="AT693" i="27" s="1"/>
  <c r="BV693" i="27" s="1"/>
  <c r="AU597" i="27"/>
  <c r="AU547" i="27"/>
  <c r="AU658" i="27"/>
  <c r="AR707" i="27"/>
  <c r="AT707" i="27" s="1"/>
  <c r="BV707" i="27" s="1"/>
  <c r="AU571" i="27"/>
  <c r="AR547" i="27"/>
  <c r="AT547" i="27" s="1"/>
  <c r="BV547" i="27" s="1"/>
  <c r="AR137" i="27"/>
  <c r="AT137" i="27" s="1"/>
  <c r="BV137" i="27" s="1"/>
  <c r="AR658" i="27"/>
  <c r="AT658" i="27" s="1"/>
  <c r="BV658" i="27" s="1"/>
  <c r="AZ658" i="27"/>
  <c r="BB658" i="27" s="1"/>
  <c r="AR448" i="27"/>
  <c r="AT448" i="27" s="1"/>
  <c r="BV448" i="27" s="1"/>
  <c r="AR560" i="27"/>
  <c r="AT560" i="27" s="1"/>
  <c r="BV560" i="27" s="1"/>
  <c r="BQ413" i="27"/>
  <c r="AU448" i="27"/>
  <c r="BP388" i="27"/>
  <c r="AQ538" i="27"/>
  <c r="AO538" i="27"/>
  <c r="AQ73" i="27"/>
  <c r="AW73" i="27" s="1"/>
  <c r="AO73" i="27"/>
  <c r="AQ237" i="27"/>
  <c r="AW237" i="27" s="1"/>
  <c r="AO237" i="27"/>
  <c r="AQ231" i="27"/>
  <c r="AW231" i="27" s="1"/>
  <c r="AO231" i="27"/>
  <c r="AQ76" i="27"/>
  <c r="AW76" i="27" s="1"/>
  <c r="AO76" i="27"/>
  <c r="AQ158" i="27"/>
  <c r="AW158" i="27" s="1"/>
  <c r="AO158" i="27"/>
  <c r="AQ450" i="27"/>
  <c r="AW450" i="27" s="1"/>
  <c r="AO450" i="27"/>
  <c r="AQ446" i="27"/>
  <c r="AW446" i="27" s="1"/>
  <c r="AO446" i="27"/>
  <c r="AQ496" i="27"/>
  <c r="AY496" i="27" s="1"/>
  <c r="AO496" i="27"/>
  <c r="AR78" i="27"/>
  <c r="AT78" i="27" s="1"/>
  <c r="BV78" i="27" s="1"/>
  <c r="AQ277" i="27"/>
  <c r="AR277" i="27" s="1"/>
  <c r="AT277" i="27" s="1"/>
  <c r="BV277" i="27" s="1"/>
  <c r="AO277" i="27"/>
  <c r="AQ421" i="27"/>
  <c r="AW421" i="27" s="1"/>
  <c r="AO421" i="27"/>
  <c r="BP413" i="27"/>
  <c r="AQ454" i="27"/>
  <c r="AW454" i="27" s="1"/>
  <c r="AO454" i="27"/>
  <c r="AQ69" i="27"/>
  <c r="AW69" i="27" s="1"/>
  <c r="AO69" i="27"/>
  <c r="AQ293" i="27"/>
  <c r="AW293" i="27" s="1"/>
  <c r="AO293" i="27"/>
  <c r="AQ159" i="27"/>
  <c r="AW159" i="27" s="1"/>
  <c r="AO159" i="27"/>
  <c r="AQ233" i="27"/>
  <c r="AW233" i="27" s="1"/>
  <c r="AO233" i="27"/>
  <c r="AQ445" i="27"/>
  <c r="AO445" i="27"/>
  <c r="AO451" i="27"/>
  <c r="AQ451" i="27"/>
  <c r="AW451" i="27" s="1"/>
  <c r="AO452" i="27"/>
  <c r="AQ452" i="27"/>
  <c r="AW452" i="27" s="1"/>
  <c r="BC569" i="27"/>
  <c r="AZ569" i="27"/>
  <c r="BB569" i="27" s="1"/>
  <c r="AO453" i="27"/>
  <c r="AQ453" i="27"/>
  <c r="AW453" i="27" s="1"/>
  <c r="AQ153" i="27"/>
  <c r="AW153" i="27" s="1"/>
  <c r="AO153" i="27"/>
  <c r="AQ142" i="27"/>
  <c r="AY142" i="27" s="1"/>
  <c r="AO142" i="27"/>
  <c r="AQ236" i="27"/>
  <c r="AW236" i="27" s="1"/>
  <c r="AO236" i="27"/>
  <c r="AQ256" i="27"/>
  <c r="AO256" i="27"/>
  <c r="AQ196" i="27"/>
  <c r="AW196" i="27" s="1"/>
  <c r="AO196" i="27"/>
  <c r="AQ230" i="27"/>
  <c r="AW230" i="27" s="1"/>
  <c r="AO230" i="27"/>
  <c r="AQ74" i="27"/>
  <c r="AW74" i="27" s="1"/>
  <c r="AO74" i="27"/>
  <c r="AQ143" i="27"/>
  <c r="AW143" i="27" s="1"/>
  <c r="AO143" i="27"/>
  <c r="AQ226" i="27"/>
  <c r="AW226" i="27" s="1"/>
  <c r="AO226" i="27"/>
  <c r="AR654" i="27"/>
  <c r="AT654" i="27" s="1"/>
  <c r="BV654" i="27" s="1"/>
  <c r="AY654" i="27"/>
  <c r="BK654" i="27" s="1"/>
  <c r="AR427" i="27"/>
  <c r="AT427" i="27" s="1"/>
  <c r="BV427" i="27" s="1"/>
  <c r="AY427" i="27"/>
  <c r="BK427" i="27" s="1"/>
  <c r="AQ498" i="27"/>
  <c r="AW498" i="27" s="1"/>
  <c r="AO498" i="27"/>
  <c r="AQ469" i="27"/>
  <c r="AW469" i="27" s="1"/>
  <c r="AO469" i="27"/>
  <c r="AQ520" i="27"/>
  <c r="AW520" i="27" s="1"/>
  <c r="AO520" i="27"/>
  <c r="AQ494" i="27"/>
  <c r="AW494" i="27" s="1"/>
  <c r="AO494" i="27"/>
  <c r="AO666" i="27"/>
  <c r="AQ666" i="27"/>
  <c r="AW666" i="27" s="1"/>
  <c r="AQ131" i="27"/>
  <c r="AW131" i="27" s="1"/>
  <c r="AO131" i="27"/>
  <c r="AQ160" i="27"/>
  <c r="AW160" i="27" s="1"/>
  <c r="AO160" i="27"/>
  <c r="AQ228" i="27"/>
  <c r="AW228" i="27" s="1"/>
  <c r="AO228" i="27"/>
  <c r="AQ71" i="27"/>
  <c r="AW71" i="27" s="1"/>
  <c r="AO71" i="27"/>
  <c r="AQ441" i="27"/>
  <c r="AO441" i="27"/>
  <c r="AQ235" i="27"/>
  <c r="AW235" i="27" s="1"/>
  <c r="AO235" i="27"/>
  <c r="AQ217" i="27"/>
  <c r="AW217" i="27" s="1"/>
  <c r="AO217" i="27"/>
  <c r="AU644" i="27"/>
  <c r="AY644" i="27"/>
  <c r="BK644" i="27" s="1"/>
  <c r="AZ461" i="27"/>
  <c r="BB461" i="27" s="1"/>
  <c r="AO673" i="27"/>
  <c r="AQ673" i="27"/>
  <c r="AW673" i="27" s="1"/>
  <c r="AU548" i="27"/>
  <c r="AR548" i="27"/>
  <c r="AT548" i="27" s="1"/>
  <c r="BV548" i="27" s="1"/>
  <c r="AY548" i="27"/>
  <c r="BK548" i="27" s="1"/>
  <c r="BQ548" i="27" s="1"/>
  <c r="AN488" i="27"/>
  <c r="AQ221" i="27"/>
  <c r="AW221" i="27" s="1"/>
  <c r="AO221" i="27"/>
  <c r="AQ154" i="27"/>
  <c r="AW154" i="27" s="1"/>
  <c r="AO154" i="27"/>
  <c r="AQ493" i="27"/>
  <c r="AW493" i="27" s="1"/>
  <c r="AO493" i="27"/>
  <c r="AQ423" i="27"/>
  <c r="AW423" i="27" s="1"/>
  <c r="AO423" i="27"/>
  <c r="AR711" i="27"/>
  <c r="AT711" i="27" s="1"/>
  <c r="BV711" i="27" s="1"/>
  <c r="AY711" i="27"/>
  <c r="BK711" i="27" s="1"/>
  <c r="AU703" i="27"/>
  <c r="AR703" i="27"/>
  <c r="AT703" i="27" s="1"/>
  <c r="BV703" i="27" s="1"/>
  <c r="AQ373" i="27"/>
  <c r="AY373" i="27" s="1"/>
  <c r="BK373" i="27" s="1"/>
  <c r="BO373" i="27" s="1"/>
  <c r="AO373" i="27"/>
  <c r="AO172" i="27"/>
  <c r="AQ172" i="27"/>
  <c r="AW172" i="27" s="1"/>
  <c r="AR634" i="27"/>
  <c r="AT634" i="27" s="1"/>
  <c r="BV634" i="27" s="1"/>
  <c r="AU634" i="27"/>
  <c r="AY647" i="27"/>
  <c r="AR485" i="27"/>
  <c r="AT485" i="27" s="1"/>
  <c r="BV485" i="27" s="1"/>
  <c r="AU619" i="27"/>
  <c r="AU611" i="27"/>
  <c r="AR612" i="27"/>
  <c r="AT612" i="27" s="1"/>
  <c r="BV612" i="27" s="1"/>
  <c r="AR614" i="27"/>
  <c r="AT614" i="27" s="1"/>
  <c r="BV614" i="27" s="1"/>
  <c r="AU647" i="27"/>
  <c r="AU485" i="27"/>
  <c r="AR619" i="27"/>
  <c r="AT619" i="27" s="1"/>
  <c r="BV619" i="27" s="1"/>
  <c r="AU600" i="27"/>
  <c r="AR146" i="27"/>
  <c r="AT146" i="27" s="1"/>
  <c r="BV146" i="27" s="1"/>
  <c r="AR642" i="27"/>
  <c r="AT642" i="27" s="1"/>
  <c r="BV642" i="27" s="1"/>
  <c r="AU642" i="27"/>
  <c r="AR697" i="27"/>
  <c r="AT697" i="27" s="1"/>
  <c r="BV697" i="27" s="1"/>
  <c r="AU146" i="27"/>
  <c r="AU614" i="27"/>
  <c r="AU621" i="27"/>
  <c r="AU697" i="27"/>
  <c r="AR555" i="27"/>
  <c r="AT555" i="27" s="1"/>
  <c r="BV555" i="27" s="1"/>
  <c r="AZ420" i="27"/>
  <c r="BB420" i="27" s="1"/>
  <c r="AU537" i="27"/>
  <c r="AR530" i="27"/>
  <c r="AT530" i="27" s="1"/>
  <c r="BV530" i="27" s="1"/>
  <c r="AU711" i="27"/>
  <c r="AU649" i="27"/>
  <c r="AR420" i="27"/>
  <c r="AT420" i="27" s="1"/>
  <c r="BV420" i="27" s="1"/>
  <c r="AU680" i="27"/>
  <c r="AZ649" i="27"/>
  <c r="BB649" i="27" s="1"/>
  <c r="AR631" i="27"/>
  <c r="AT631" i="27" s="1"/>
  <c r="BV631" i="27" s="1"/>
  <c r="AU549" i="27"/>
  <c r="AR509" i="27"/>
  <c r="AT509" i="27" s="1"/>
  <c r="BV509" i="27" s="1"/>
  <c r="AU420" i="27"/>
  <c r="AU518" i="27"/>
  <c r="AU681" i="27"/>
  <c r="AR624" i="27"/>
  <c r="AT624" i="27" s="1"/>
  <c r="BV624" i="27" s="1"/>
  <c r="AU337" i="27"/>
  <c r="AU633" i="27"/>
  <c r="AR164" i="27"/>
  <c r="AT164" i="27" s="1"/>
  <c r="BV164" i="27" s="1"/>
  <c r="AU164" i="27"/>
  <c r="AU527" i="27"/>
  <c r="AR709" i="27"/>
  <c r="AT709" i="27" s="1"/>
  <c r="BV709" i="27" s="1"/>
  <c r="AR622" i="27"/>
  <c r="AT622" i="27" s="1"/>
  <c r="BV622" i="27" s="1"/>
  <c r="AU596" i="27"/>
  <c r="AR518" i="27"/>
  <c r="AT518" i="27" s="1"/>
  <c r="BV518" i="27" s="1"/>
  <c r="AR390" i="27"/>
  <c r="AT390" i="27" s="1"/>
  <c r="BV390" i="27" s="1"/>
  <c r="AU654" i="27"/>
  <c r="AQ582" i="27"/>
  <c r="AW582" i="27" s="1"/>
  <c r="AO582" i="27"/>
  <c r="AQ248" i="27"/>
  <c r="AW248" i="27" s="1"/>
  <c r="AO248" i="27"/>
  <c r="AQ470" i="27"/>
  <c r="AW470" i="27" s="1"/>
  <c r="AO470" i="27"/>
  <c r="AQ694" i="27"/>
  <c r="AR694" i="27" s="1"/>
  <c r="AT694" i="27" s="1"/>
  <c r="BV694" i="27" s="1"/>
  <c r="AO694" i="27"/>
  <c r="AQ209" i="27"/>
  <c r="AW209" i="27" s="1"/>
  <c r="AO209" i="27"/>
  <c r="AQ386" i="27"/>
  <c r="AY386" i="27" s="1"/>
  <c r="AO386" i="27"/>
  <c r="AQ334" i="27"/>
  <c r="AU334" i="27" s="1"/>
  <c r="AO334" i="27"/>
  <c r="AQ156" i="27"/>
  <c r="AW156" i="27" s="1"/>
  <c r="AO156" i="27"/>
  <c r="AQ267" i="27"/>
  <c r="AY267" i="27" s="1"/>
  <c r="AO267" i="27"/>
  <c r="AQ331" i="27"/>
  <c r="AR331" i="27" s="1"/>
  <c r="AT331" i="27" s="1"/>
  <c r="BV331" i="27" s="1"/>
  <c r="AO331" i="27"/>
  <c r="AQ273" i="27"/>
  <c r="AR273" i="27" s="1"/>
  <c r="AT273" i="27" s="1"/>
  <c r="BV273" i="27" s="1"/>
  <c r="AO273" i="27"/>
  <c r="AQ241" i="27"/>
  <c r="AW241" i="27" s="1"/>
  <c r="AO241" i="27"/>
  <c r="AQ346" i="27"/>
  <c r="AU346" i="27" s="1"/>
  <c r="AO346" i="27"/>
  <c r="AQ234" i="27"/>
  <c r="AW234" i="27" s="1"/>
  <c r="AO234" i="27"/>
  <c r="AQ247" i="27"/>
  <c r="AW247" i="27" s="1"/>
  <c r="AO247" i="27"/>
  <c r="AQ396" i="27"/>
  <c r="AU396" i="27" s="1"/>
  <c r="AO396" i="27"/>
  <c r="AQ269" i="27"/>
  <c r="AU269" i="27" s="1"/>
  <c r="AO269" i="27"/>
  <c r="AQ384" i="27"/>
  <c r="AR384" i="27" s="1"/>
  <c r="AT384" i="27" s="1"/>
  <c r="BV384" i="27" s="1"/>
  <c r="AO384" i="27"/>
  <c r="AQ371" i="27"/>
  <c r="AR371" i="27" s="1"/>
  <c r="AT371" i="27" s="1"/>
  <c r="BV371" i="27" s="1"/>
  <c r="AO371" i="27"/>
  <c r="AQ240" i="27"/>
  <c r="AW240" i="27" s="1"/>
  <c r="AO240" i="27"/>
  <c r="AQ224" i="27"/>
  <c r="AW224" i="27" s="1"/>
  <c r="AO224" i="27"/>
  <c r="AQ416" i="27"/>
  <c r="AR416" i="27" s="1"/>
  <c r="AT416" i="27" s="1"/>
  <c r="BV416" i="27" s="1"/>
  <c r="AO416" i="27"/>
  <c r="AQ405" i="27"/>
  <c r="AR405" i="27" s="1"/>
  <c r="AT405" i="27" s="1"/>
  <c r="BV405" i="27" s="1"/>
  <c r="AO405" i="27"/>
  <c r="AQ280" i="27"/>
  <c r="AU280" i="27" s="1"/>
  <c r="AO280" i="27"/>
  <c r="AQ85" i="27"/>
  <c r="AW85" i="27" s="1"/>
  <c r="AO85" i="27"/>
  <c r="AQ195" i="27"/>
  <c r="AW195" i="27" s="1"/>
  <c r="AO195" i="27"/>
  <c r="AQ353" i="27"/>
  <c r="AW353" i="27" s="1"/>
  <c r="AO353" i="27"/>
  <c r="AQ463" i="27"/>
  <c r="AW463" i="27" s="1"/>
  <c r="AO463" i="27"/>
  <c r="AQ188" i="27"/>
  <c r="AO188" i="27"/>
  <c r="AQ207" i="27"/>
  <c r="AO207" i="27"/>
  <c r="AQ79" i="27"/>
  <c r="AW79" i="27" s="1"/>
  <c r="AO79" i="27"/>
  <c r="AQ92" i="27"/>
  <c r="AW92" i="27" s="1"/>
  <c r="AO92" i="27"/>
  <c r="AQ484" i="27"/>
  <c r="AW484" i="27" s="1"/>
  <c r="AO484" i="27"/>
  <c r="AQ584" i="27"/>
  <c r="AW584" i="27" s="1"/>
  <c r="AO584" i="27"/>
  <c r="AQ318" i="27"/>
  <c r="AR318" i="27" s="1"/>
  <c r="AT318" i="27" s="1"/>
  <c r="BV318" i="27" s="1"/>
  <c r="AO318" i="27"/>
  <c r="AO524" i="27"/>
  <c r="AQ490" i="27"/>
  <c r="AW490" i="27" s="1"/>
  <c r="AO490" i="27"/>
  <c r="AQ197" i="27"/>
  <c r="AW197" i="27" s="1"/>
  <c r="AO197" i="27"/>
  <c r="AQ324" i="27"/>
  <c r="AO324" i="27"/>
  <c r="AQ411" i="27"/>
  <c r="AU411" i="27" s="1"/>
  <c r="AO411" i="27"/>
  <c r="AQ340" i="27"/>
  <c r="AR340" i="27" s="1"/>
  <c r="AT340" i="27" s="1"/>
  <c r="BV340" i="27" s="1"/>
  <c r="AO340" i="27"/>
  <c r="AQ184" i="27"/>
  <c r="AW184" i="27" s="1"/>
  <c r="AO184" i="27"/>
  <c r="AQ115" i="27"/>
  <c r="AW115" i="27" s="1"/>
  <c r="AO115" i="27"/>
  <c r="AQ98" i="27"/>
  <c r="AW98" i="27" s="1"/>
  <c r="AO98" i="27"/>
  <c r="AQ265" i="27"/>
  <c r="AY265" i="27" s="1"/>
  <c r="AO265" i="27"/>
  <c r="AQ161" i="27"/>
  <c r="AW161" i="27" s="1"/>
  <c r="AO161" i="27"/>
  <c r="AQ407" i="27"/>
  <c r="AR407" i="27" s="1"/>
  <c r="AT407" i="27" s="1"/>
  <c r="BV407" i="27" s="1"/>
  <c r="AO407" i="27"/>
  <c r="AQ211" i="27"/>
  <c r="AW211" i="27" s="1"/>
  <c r="AO211" i="27"/>
  <c r="AQ77" i="27"/>
  <c r="AW77" i="27" s="1"/>
  <c r="AO77" i="27"/>
  <c r="AQ663" i="27"/>
  <c r="AW663" i="27" s="1"/>
  <c r="AO663" i="27"/>
  <c r="AQ414" i="27"/>
  <c r="AU414" i="27" s="1"/>
  <c r="AO414" i="27"/>
  <c r="AQ559" i="27"/>
  <c r="AO559" i="27"/>
  <c r="AQ201" i="27"/>
  <c r="AO201" i="27"/>
  <c r="AQ254" i="27"/>
  <c r="AW254" i="27" s="1"/>
  <c r="AO254" i="27"/>
  <c r="AQ285" i="27"/>
  <c r="AU285" i="27" s="1"/>
  <c r="AO285" i="27"/>
  <c r="AQ487" i="27"/>
  <c r="AW487" i="27" s="1"/>
  <c r="AO487" i="27"/>
  <c r="AQ594" i="27"/>
  <c r="AW594" i="27" s="1"/>
  <c r="AO594" i="27"/>
  <c r="AQ413" i="27"/>
  <c r="AR413" i="27" s="1"/>
  <c r="AT413" i="27" s="1"/>
  <c r="BV413" i="27" s="1"/>
  <c r="AO413" i="27"/>
  <c r="AQ467" i="27"/>
  <c r="AW467" i="27" s="1"/>
  <c r="AO467" i="27"/>
  <c r="AQ174" i="27"/>
  <c r="AW174" i="27" s="1"/>
  <c r="AO174" i="27"/>
  <c r="AQ84" i="27"/>
  <c r="AW84" i="27" s="1"/>
  <c r="AO84" i="27"/>
  <c r="AQ352" i="27"/>
  <c r="AW352" i="27" s="1"/>
  <c r="AO352" i="27"/>
  <c r="AQ262" i="27"/>
  <c r="AW262" i="27" s="1"/>
  <c r="AO262" i="27"/>
  <c r="AQ306" i="27"/>
  <c r="AU306" i="27" s="1"/>
  <c r="AO306" i="27"/>
  <c r="AQ304" i="27"/>
  <c r="AO304" i="27"/>
  <c r="AQ387" i="27"/>
  <c r="AU387" i="27" s="1"/>
  <c r="AO387" i="27"/>
  <c r="AQ354" i="27"/>
  <c r="AW354" i="27" s="1"/>
  <c r="AO354" i="27"/>
  <c r="AQ272" i="27"/>
  <c r="AR272" i="27" s="1"/>
  <c r="AT272" i="27" s="1"/>
  <c r="BV272" i="27" s="1"/>
  <c r="AO272" i="27"/>
  <c r="AQ270" i="27"/>
  <c r="AU270" i="27" s="1"/>
  <c r="AO270" i="27"/>
  <c r="AQ591" i="27"/>
  <c r="AO591" i="27"/>
  <c r="AQ138" i="27"/>
  <c r="AW138" i="27" s="1"/>
  <c r="AO138" i="27"/>
  <c r="AQ111" i="27"/>
  <c r="AW111" i="27" s="1"/>
  <c r="AO111" i="27"/>
  <c r="AQ296" i="27"/>
  <c r="AW296" i="27" s="1"/>
  <c r="AO296" i="27"/>
  <c r="AQ374" i="27"/>
  <c r="AU374" i="27" s="1"/>
  <c r="AO374" i="27"/>
  <c r="AQ363" i="27"/>
  <c r="AO363" i="27"/>
  <c r="AQ210" i="27"/>
  <c r="AW210" i="27" s="1"/>
  <c r="AO210" i="27"/>
  <c r="AQ80" i="27"/>
  <c r="AW80" i="27" s="1"/>
  <c r="AO80" i="27"/>
  <c r="AQ376" i="27"/>
  <c r="AO376" i="27"/>
  <c r="AQ252" i="27"/>
  <c r="AW252" i="27" s="1"/>
  <c r="AO252" i="27"/>
  <c r="AQ442" i="27"/>
  <c r="AO442" i="27"/>
  <c r="AQ222" i="27"/>
  <c r="AW222" i="27" s="1"/>
  <c r="AO222" i="27"/>
  <c r="AQ83" i="27"/>
  <c r="AW83" i="27" s="1"/>
  <c r="AO83" i="27"/>
  <c r="AQ163" i="27"/>
  <c r="AW163" i="27" s="1"/>
  <c r="AO163" i="27"/>
  <c r="AQ289" i="27"/>
  <c r="AR289" i="27" s="1"/>
  <c r="AT289" i="27" s="1"/>
  <c r="BV289" i="27" s="1"/>
  <c r="AO289" i="27"/>
  <c r="AQ190" i="27"/>
  <c r="AW190" i="27" s="1"/>
  <c r="AO190" i="27"/>
  <c r="AQ75" i="27"/>
  <c r="AW75" i="27" s="1"/>
  <c r="AO75" i="27"/>
  <c r="AQ140" i="27"/>
  <c r="AW140" i="27" s="1"/>
  <c r="AO140" i="27"/>
  <c r="AQ126" i="27"/>
  <c r="AW126" i="27" s="1"/>
  <c r="AO126" i="27"/>
  <c r="AQ415" i="27"/>
  <c r="AR415" i="27" s="1"/>
  <c r="AT415" i="27" s="1"/>
  <c r="BV415" i="27" s="1"/>
  <c r="AO415" i="27"/>
  <c r="AQ249" i="27"/>
  <c r="AW249" i="27" s="1"/>
  <c r="AO249" i="27"/>
  <c r="AQ130" i="27"/>
  <c r="AW130" i="27" s="1"/>
  <c r="AO130" i="27"/>
  <c r="AQ460" i="27"/>
  <c r="AW460" i="27" s="1"/>
  <c r="AO460" i="27"/>
  <c r="AQ428" i="27"/>
  <c r="AW428" i="27" s="1"/>
  <c r="AO428" i="27"/>
  <c r="AQ307" i="27"/>
  <c r="AO307" i="27"/>
  <c r="AQ365" i="27"/>
  <c r="AO365" i="27"/>
  <c r="AQ251" i="27"/>
  <c r="AW251" i="27" s="1"/>
  <c r="AO251" i="27"/>
  <c r="AQ264" i="27"/>
  <c r="AU264" i="27" s="1"/>
  <c r="AO264" i="27"/>
  <c r="AQ400" i="27"/>
  <c r="AU400" i="27" s="1"/>
  <c r="AO400" i="27"/>
  <c r="AQ522" i="27"/>
  <c r="AO522" i="27"/>
  <c r="AQ268" i="27"/>
  <c r="AY268" i="27" s="1"/>
  <c r="AO268" i="27"/>
  <c r="AQ395" i="27"/>
  <c r="AR395" i="27" s="1"/>
  <c r="AT395" i="27" s="1"/>
  <c r="BV395" i="27" s="1"/>
  <c r="AO395" i="27"/>
  <c r="AQ403" i="27"/>
  <c r="AR403" i="27" s="1"/>
  <c r="AT403" i="27" s="1"/>
  <c r="BV403" i="27" s="1"/>
  <c r="AO403" i="27"/>
  <c r="AQ259" i="27"/>
  <c r="AW259" i="27" s="1"/>
  <c r="AO259" i="27"/>
  <c r="AQ489" i="27"/>
  <c r="AW489" i="27" s="1"/>
  <c r="AO489" i="27"/>
  <c r="AQ398" i="27"/>
  <c r="AR398" i="27" s="1"/>
  <c r="AT398" i="27" s="1"/>
  <c r="BV398" i="27" s="1"/>
  <c r="AO398" i="27"/>
  <c r="AQ219" i="27"/>
  <c r="AW219" i="27" s="1"/>
  <c r="AO219" i="27"/>
  <c r="AQ627" i="27"/>
  <c r="AW627" i="27" s="1"/>
  <c r="AO627" i="27"/>
  <c r="AQ286" i="27"/>
  <c r="AR286" i="27" s="1"/>
  <c r="AT286" i="27" s="1"/>
  <c r="BV286" i="27" s="1"/>
  <c r="AO286" i="27"/>
  <c r="AQ177" i="27"/>
  <c r="AW177" i="27" s="1"/>
  <c r="AO177" i="27"/>
  <c r="AQ357" i="27"/>
  <c r="AO357" i="27"/>
  <c r="AQ121" i="27"/>
  <c r="AW121" i="27" s="1"/>
  <c r="AO121" i="27"/>
  <c r="AQ243" i="27"/>
  <c r="AW243" i="27" s="1"/>
  <c r="AO243" i="27"/>
  <c r="AQ311" i="27"/>
  <c r="AW311" i="27" s="1"/>
  <c r="AO311" i="27"/>
  <c r="AQ291" i="27"/>
  <c r="AW291" i="27" s="1"/>
  <c r="AO291" i="27"/>
  <c r="AQ326" i="27"/>
  <c r="AR326" i="27" s="1"/>
  <c r="AT326" i="27" s="1"/>
  <c r="BV326" i="27" s="1"/>
  <c r="AO326" i="27"/>
  <c r="AQ347" i="27"/>
  <c r="AY347" i="27" s="1"/>
  <c r="AO347" i="27"/>
  <c r="AQ366" i="27"/>
  <c r="AR366" i="27" s="1"/>
  <c r="AT366" i="27" s="1"/>
  <c r="BV366" i="27" s="1"/>
  <c r="AO366" i="27"/>
  <c r="AQ601" i="27"/>
  <c r="AW601" i="27" s="1"/>
  <c r="AO601" i="27"/>
  <c r="AQ379" i="27"/>
  <c r="AU379" i="27" s="1"/>
  <c r="AO379" i="27"/>
  <c r="AQ274" i="27"/>
  <c r="AY274" i="27" s="1"/>
  <c r="AO274" i="27"/>
  <c r="AQ162" i="27"/>
  <c r="AW162" i="27" s="1"/>
  <c r="AO162" i="27"/>
  <c r="AQ104" i="27"/>
  <c r="AW104" i="27" s="1"/>
  <c r="AO104" i="27"/>
  <c r="AQ322" i="27"/>
  <c r="AO322" i="27"/>
  <c r="AQ257" i="27"/>
  <c r="AW257" i="27" s="1"/>
  <c r="AO257" i="27"/>
  <c r="AQ166" i="27"/>
  <c r="AW166" i="27" s="1"/>
  <c r="AO166" i="27"/>
  <c r="AQ242" i="27"/>
  <c r="AW242" i="27" s="1"/>
  <c r="AO242" i="27"/>
  <c r="AQ282" i="27"/>
  <c r="AY282" i="27" s="1"/>
  <c r="AO282" i="27"/>
  <c r="AQ388" i="27"/>
  <c r="AU388" i="27" s="1"/>
  <c r="AO388" i="27"/>
  <c r="AQ223" i="27"/>
  <c r="AW223" i="27" s="1"/>
  <c r="AO223" i="27"/>
  <c r="AQ316" i="27"/>
  <c r="AO316" i="27"/>
  <c r="AQ152" i="27"/>
  <c r="AW152" i="27" s="1"/>
  <c r="AO152" i="27"/>
  <c r="AQ330" i="27"/>
  <c r="AU330" i="27" s="1"/>
  <c r="AO330" i="27"/>
  <c r="AQ481" i="27"/>
  <c r="AW481" i="27" s="1"/>
  <c r="AO481" i="27"/>
  <c r="AQ495" i="27"/>
  <c r="AU495" i="27" s="1"/>
  <c r="AO495" i="27"/>
  <c r="AQ665" i="27"/>
  <c r="AW665" i="27" s="1"/>
  <c r="AO665" i="27"/>
  <c r="AQ232" i="27"/>
  <c r="AW232" i="27" s="1"/>
  <c r="AO232" i="27"/>
  <c r="AQ327" i="27"/>
  <c r="AU327" i="27" s="1"/>
  <c r="AO327" i="27"/>
  <c r="AQ278" i="27"/>
  <c r="AR278" i="27" s="1"/>
  <c r="AT278" i="27" s="1"/>
  <c r="BV278" i="27" s="1"/>
  <c r="AO278" i="27"/>
  <c r="AQ465" i="27"/>
  <c r="AW465" i="27" s="1"/>
  <c r="AO465" i="27"/>
  <c r="AQ214" i="27"/>
  <c r="AW214" i="27" s="1"/>
  <c r="AO214" i="27"/>
  <c r="AQ148" i="27"/>
  <c r="AW148" i="27" s="1"/>
  <c r="AO148" i="27"/>
  <c r="AQ389" i="27"/>
  <c r="AU389" i="27" s="1"/>
  <c r="AO389" i="27"/>
  <c r="AQ183" i="27"/>
  <c r="AW183" i="27" s="1"/>
  <c r="AO183" i="27"/>
  <c r="AQ109" i="27"/>
  <c r="AW109" i="27" s="1"/>
  <c r="AO109" i="27"/>
  <c r="AQ329" i="27"/>
  <c r="AR329" i="27" s="1"/>
  <c r="AT329" i="27" s="1"/>
  <c r="BV329" i="27" s="1"/>
  <c r="AO329" i="27"/>
  <c r="AQ119" i="27"/>
  <c r="AW119" i="27" s="1"/>
  <c r="AO119" i="27"/>
  <c r="AQ284" i="27"/>
  <c r="AR284" i="27" s="1"/>
  <c r="AT284" i="27" s="1"/>
  <c r="BV284" i="27" s="1"/>
  <c r="AO284" i="27"/>
  <c r="AQ95" i="27"/>
  <c r="AW95" i="27" s="1"/>
  <c r="AO95" i="27"/>
  <c r="AQ297" i="27"/>
  <c r="AR297" i="27" s="1"/>
  <c r="AT297" i="27" s="1"/>
  <c r="BV297" i="27" s="1"/>
  <c r="AO297" i="27"/>
  <c r="AQ362" i="27"/>
  <c r="AY362" i="27" s="1"/>
  <c r="AO362" i="27"/>
  <c r="AQ213" i="27"/>
  <c r="AW213" i="27" s="1"/>
  <c r="AO213" i="27"/>
  <c r="AQ300" i="27"/>
  <c r="AR300" i="27" s="1"/>
  <c r="AT300" i="27" s="1"/>
  <c r="BV300" i="27" s="1"/>
  <c r="AO300" i="27"/>
  <c r="AQ82" i="27"/>
  <c r="AW82" i="27" s="1"/>
  <c r="AO82" i="27"/>
  <c r="AQ710" i="27"/>
  <c r="AW710" i="27" s="1"/>
  <c r="AO710" i="27"/>
  <c r="AQ106" i="27"/>
  <c r="AW106" i="27" s="1"/>
  <c r="AO106" i="27"/>
  <c r="AQ305" i="27"/>
  <c r="AO305" i="27"/>
  <c r="AQ97" i="27"/>
  <c r="AW97" i="27" s="1"/>
  <c r="AO97" i="27"/>
  <c r="AQ139" i="27"/>
  <c r="AW139" i="27" s="1"/>
  <c r="AO139" i="27"/>
  <c r="AQ360" i="27"/>
  <c r="AO360" i="27"/>
  <c r="AQ369" i="27"/>
  <c r="AW369" i="27" s="1"/>
  <c r="AO369" i="27"/>
  <c r="AQ125" i="27"/>
  <c r="AW125" i="27" s="1"/>
  <c r="AO125" i="27"/>
  <c r="AQ135" i="27"/>
  <c r="AW135" i="27" s="1"/>
  <c r="AO135" i="27"/>
  <c r="AQ204" i="27"/>
  <c r="AR204" i="27" s="1"/>
  <c r="AT204" i="27" s="1"/>
  <c r="BV204" i="27" s="1"/>
  <c r="AO204" i="27"/>
  <c r="AQ178" i="27"/>
  <c r="AW178" i="27" s="1"/>
  <c r="AO178" i="27"/>
  <c r="AQ200" i="27"/>
  <c r="AW200" i="27" s="1"/>
  <c r="AO200" i="27"/>
  <c r="AQ355" i="27"/>
  <c r="AO355" i="27"/>
  <c r="AQ90" i="27"/>
  <c r="AW90" i="27" s="1"/>
  <c r="AO90" i="27"/>
  <c r="AQ408" i="27"/>
  <c r="AU408" i="27" s="1"/>
  <c r="AO408" i="27"/>
  <c r="AQ103" i="27"/>
  <c r="AW103" i="27" s="1"/>
  <c r="AO103" i="27"/>
  <c r="AQ385" i="27"/>
  <c r="AO385" i="27"/>
  <c r="AQ239" i="27"/>
  <c r="AW239" i="27" s="1"/>
  <c r="AO239" i="27"/>
  <c r="AQ315" i="27"/>
  <c r="AO315" i="27"/>
  <c r="AQ91" i="27"/>
  <c r="AW91" i="27" s="1"/>
  <c r="AO91" i="27"/>
  <c r="AQ238" i="27"/>
  <c r="AW238" i="27" s="1"/>
  <c r="AO238" i="27"/>
  <c r="AQ168" i="27"/>
  <c r="AW168" i="27" s="1"/>
  <c r="AO168" i="27"/>
  <c r="AQ375" i="27"/>
  <c r="AO375" i="27"/>
  <c r="AQ447" i="27"/>
  <c r="AW447" i="27" s="1"/>
  <c r="AO447" i="27"/>
  <c r="AQ364" i="27"/>
  <c r="AO364" i="27"/>
  <c r="AQ336" i="27"/>
  <c r="AO336" i="27"/>
  <c r="AQ108" i="27"/>
  <c r="AW108" i="27" s="1"/>
  <c r="AO108" i="27"/>
  <c r="AQ620" i="27"/>
  <c r="AW620" i="27" s="1"/>
  <c r="AO620" i="27"/>
  <c r="AQ424" i="27"/>
  <c r="AW424" i="27" s="1"/>
  <c r="AO424" i="27"/>
  <c r="AR682" i="27"/>
  <c r="AT682" i="27" s="1"/>
  <c r="BV682" i="27" s="1"/>
  <c r="AU682" i="27"/>
  <c r="AY682" i="27"/>
  <c r="BK682" i="27" s="1"/>
  <c r="AQ122" i="27"/>
  <c r="AW122" i="27" s="1"/>
  <c r="AO122" i="27"/>
  <c r="AQ127" i="27"/>
  <c r="AW127" i="27" s="1"/>
  <c r="AO127" i="27"/>
  <c r="AQ639" i="27"/>
  <c r="AW639" i="27" s="1"/>
  <c r="AO639" i="27"/>
  <c r="AQ572" i="27"/>
  <c r="AO572" i="27"/>
  <c r="AQ185" i="27"/>
  <c r="AW185" i="27" s="1"/>
  <c r="AO185" i="27"/>
  <c r="AQ220" i="27"/>
  <c r="AW220" i="27" s="1"/>
  <c r="AO220" i="27"/>
  <c r="AQ245" i="27"/>
  <c r="AW245" i="27" s="1"/>
  <c r="AO245" i="27"/>
  <c r="AQ112" i="27"/>
  <c r="AW112" i="27" s="1"/>
  <c r="AO112" i="27"/>
  <c r="AQ692" i="27"/>
  <c r="AY692" i="27" s="1"/>
  <c r="AO692" i="27"/>
  <c r="AQ317" i="27"/>
  <c r="AR317" i="27" s="1"/>
  <c r="AT317" i="27" s="1"/>
  <c r="BV317" i="27" s="1"/>
  <c r="AO317" i="27"/>
  <c r="AQ391" i="27"/>
  <c r="AU391" i="27" s="1"/>
  <c r="AO391" i="27"/>
  <c r="AQ123" i="27"/>
  <c r="AW123" i="27" s="1"/>
  <c r="AO123" i="27"/>
  <c r="AQ261" i="27"/>
  <c r="AO261" i="27"/>
  <c r="AQ218" i="27"/>
  <c r="AW218" i="27" s="1"/>
  <c r="AO218" i="27"/>
  <c r="AQ528" i="27"/>
  <c r="AW528" i="27" s="1"/>
  <c r="AO528" i="27"/>
  <c r="AQ128" i="27"/>
  <c r="AW128" i="27" s="1"/>
  <c r="AO128" i="27"/>
  <c r="AQ93" i="27"/>
  <c r="AW93" i="27" s="1"/>
  <c r="AO93" i="27"/>
  <c r="AQ399" i="27"/>
  <c r="AR399" i="27" s="1"/>
  <c r="AT399" i="27" s="1"/>
  <c r="BV399" i="27" s="1"/>
  <c r="AO399" i="27"/>
  <c r="AQ287" i="27"/>
  <c r="AU287" i="27" s="1"/>
  <c r="AO287" i="27"/>
  <c r="AQ394" i="27"/>
  <c r="AU394" i="27" s="1"/>
  <c r="AO394" i="27"/>
  <c r="AQ120" i="27"/>
  <c r="AW120" i="27" s="1"/>
  <c r="AO120" i="27"/>
  <c r="AQ175" i="27"/>
  <c r="AW175" i="27" s="1"/>
  <c r="AO175" i="27"/>
  <c r="AQ370" i="27"/>
  <c r="AU370" i="27" s="1"/>
  <c r="AO370" i="27"/>
  <c r="AQ640" i="27"/>
  <c r="AO640" i="27"/>
  <c r="AQ643" i="27"/>
  <c r="AY643" i="27" s="1"/>
  <c r="AO643" i="27"/>
  <c r="AQ607" i="27"/>
  <c r="AW607" i="27" s="1"/>
  <c r="AO607" i="27"/>
  <c r="AQ380" i="27"/>
  <c r="AU380" i="27" s="1"/>
  <c r="AO380" i="27"/>
  <c r="AQ401" i="27"/>
  <c r="AR401" i="27" s="1"/>
  <c r="AT401" i="27" s="1"/>
  <c r="BV401" i="27" s="1"/>
  <c r="AO401" i="27"/>
  <c r="AQ206" i="27"/>
  <c r="AW206" i="27" s="1"/>
  <c r="AO206" i="27"/>
  <c r="AQ550" i="27"/>
  <c r="AW550" i="27" s="1"/>
  <c r="AO550" i="27"/>
  <c r="AQ198" i="27"/>
  <c r="AW198" i="27" s="1"/>
  <c r="AO198" i="27"/>
  <c r="AQ500" i="27"/>
  <c r="AW500" i="27" s="1"/>
  <c r="AO500" i="27"/>
  <c r="AQ361" i="27"/>
  <c r="AU361" i="27" s="1"/>
  <c r="AO361" i="27"/>
  <c r="AQ303" i="27"/>
  <c r="AR303" i="27" s="1"/>
  <c r="AT303" i="27" s="1"/>
  <c r="BV303" i="27" s="1"/>
  <c r="AO303" i="27"/>
  <c r="AQ227" i="27"/>
  <c r="AW227" i="27" s="1"/>
  <c r="AO227" i="27"/>
  <c r="AQ674" i="27"/>
  <c r="AW674" i="27" s="1"/>
  <c r="AO674" i="27"/>
  <c r="AQ332" i="27"/>
  <c r="AU332" i="27" s="1"/>
  <c r="AO332" i="27"/>
  <c r="AQ535" i="27"/>
  <c r="AW535" i="27" s="1"/>
  <c r="AO535" i="27"/>
  <c r="AQ191" i="27"/>
  <c r="AW191" i="27" s="1"/>
  <c r="AO191" i="27"/>
  <c r="AQ345" i="27"/>
  <c r="AR345" i="27" s="1"/>
  <c r="AT345" i="27" s="1"/>
  <c r="BV345" i="27" s="1"/>
  <c r="AO345" i="27"/>
  <c r="AQ215" i="27"/>
  <c r="AW215" i="27" s="1"/>
  <c r="AO215" i="27"/>
  <c r="AQ199" i="27"/>
  <c r="AW199" i="27" s="1"/>
  <c r="AO199" i="27"/>
  <c r="AQ263" i="27"/>
  <c r="AY263" i="27" s="1"/>
  <c r="AO263" i="27"/>
  <c r="AQ603" i="27"/>
  <c r="AR603" i="27" s="1"/>
  <c r="AT603" i="27" s="1"/>
  <c r="BV603" i="27" s="1"/>
  <c r="AO603" i="27"/>
  <c r="AQ99" i="27"/>
  <c r="AW99" i="27" s="1"/>
  <c r="AO99" i="27"/>
  <c r="AQ342" i="27"/>
  <c r="AU342" i="27" s="1"/>
  <c r="AO342" i="27"/>
  <c r="AQ87" i="27"/>
  <c r="AW87" i="27" s="1"/>
  <c r="AO87" i="27"/>
  <c r="AQ298" i="27"/>
  <c r="AU298" i="27" s="1"/>
  <c r="AO298" i="27"/>
  <c r="AQ466" i="27"/>
  <c r="AW466" i="27" s="1"/>
  <c r="AO466" i="27"/>
  <c r="AQ359" i="27"/>
  <c r="AR359" i="27" s="1"/>
  <c r="AT359" i="27" s="1"/>
  <c r="BV359" i="27" s="1"/>
  <c r="AO359" i="27"/>
  <c r="AQ491" i="27"/>
  <c r="AW491" i="27" s="1"/>
  <c r="AO491" i="27"/>
  <c r="AQ275" i="27"/>
  <c r="AR275" i="27" s="1"/>
  <c r="AT275" i="27" s="1"/>
  <c r="BV275" i="27" s="1"/>
  <c r="AO275" i="27"/>
  <c r="AQ186" i="27"/>
  <c r="AW186" i="27" s="1"/>
  <c r="AO186" i="27"/>
  <c r="AQ314" i="27"/>
  <c r="AO314" i="27"/>
  <c r="AQ203" i="27"/>
  <c r="AO203" i="27"/>
  <c r="AQ468" i="27"/>
  <c r="AW468" i="27" s="1"/>
  <c r="AO468" i="27"/>
  <c r="AQ246" i="27"/>
  <c r="AW246" i="27" s="1"/>
  <c r="AO246" i="27"/>
  <c r="AQ145" i="27"/>
  <c r="AU145" i="27" s="1"/>
  <c r="AO145" i="27"/>
  <c r="AQ323" i="27"/>
  <c r="AY323" i="27" s="1"/>
  <c r="BK323" i="27" s="1"/>
  <c r="BR323" i="27" s="1"/>
  <c r="AO323" i="27"/>
  <c r="AQ114" i="27"/>
  <c r="AW114" i="27" s="1"/>
  <c r="AO114" i="27"/>
  <c r="AQ319" i="27"/>
  <c r="AO319" i="27"/>
  <c r="AQ382" i="27"/>
  <c r="AR382" i="27" s="1"/>
  <c r="AT382" i="27" s="1"/>
  <c r="BV382" i="27" s="1"/>
  <c r="AO382" i="27"/>
  <c r="AQ167" i="27"/>
  <c r="AW167" i="27" s="1"/>
  <c r="AO167" i="27"/>
  <c r="AQ100" i="27"/>
  <c r="AW100" i="27" s="1"/>
  <c r="AO100" i="27"/>
  <c r="AQ279" i="27"/>
  <c r="AO279" i="27"/>
  <c r="AQ117" i="27"/>
  <c r="AW117" i="27" s="1"/>
  <c r="AO117" i="27"/>
  <c r="AQ502" i="27"/>
  <c r="AW502" i="27" s="1"/>
  <c r="AO502" i="27"/>
  <c r="AQ301" i="27"/>
  <c r="AO301" i="27"/>
  <c r="AQ180" i="27"/>
  <c r="AW180" i="27" s="1"/>
  <c r="AO180" i="27"/>
  <c r="AQ208" i="27"/>
  <c r="AW208" i="27" s="1"/>
  <c r="AO208" i="27"/>
  <c r="AQ129" i="27"/>
  <c r="AW129" i="27" s="1"/>
  <c r="AO129" i="27"/>
  <c r="AQ344" i="27"/>
  <c r="AR344" i="27" s="1"/>
  <c r="AT344" i="27" s="1"/>
  <c r="BV344" i="27" s="1"/>
  <c r="AO344" i="27"/>
  <c r="AQ276" i="27"/>
  <c r="AR276" i="27" s="1"/>
  <c r="AT276" i="27" s="1"/>
  <c r="BV276" i="27" s="1"/>
  <c r="AO276" i="27"/>
  <c r="AQ404" i="27"/>
  <c r="AU404" i="27" s="1"/>
  <c r="AO404" i="27"/>
  <c r="AQ455" i="27"/>
  <c r="AW455" i="27" s="1"/>
  <c r="AO455" i="27"/>
  <c r="AQ648" i="27"/>
  <c r="AW648" i="27" s="1"/>
  <c r="AO648" i="27"/>
  <c r="AQ449" i="27"/>
  <c r="AW449" i="27" s="1"/>
  <c r="AO449" i="27"/>
  <c r="AQ505" i="27"/>
  <c r="AW505" i="27" s="1"/>
  <c r="AO505" i="27"/>
  <c r="AQ567" i="27"/>
  <c r="AW567" i="27" s="1"/>
  <c r="AO567" i="27"/>
  <c r="AQ281" i="27"/>
  <c r="AO281" i="27"/>
  <c r="AQ194" i="27"/>
  <c r="AW194" i="27" s="1"/>
  <c r="AO194" i="27"/>
  <c r="AU459" i="27"/>
  <c r="AQ94" i="27"/>
  <c r="AW94" i="27" s="1"/>
  <c r="AO94" i="27"/>
  <c r="AQ113" i="27"/>
  <c r="AW113" i="27" s="1"/>
  <c r="AO113" i="27"/>
  <c r="AQ590" i="27"/>
  <c r="AO590" i="27"/>
  <c r="AQ309" i="27"/>
  <c r="AW309" i="27" s="1"/>
  <c r="AO309" i="27"/>
  <c r="AQ417" i="27"/>
  <c r="AY417" i="27" s="1"/>
  <c r="AO417" i="27"/>
  <c r="AQ96" i="27"/>
  <c r="AW96" i="27" s="1"/>
  <c r="AO96" i="27"/>
  <c r="AQ147" i="27"/>
  <c r="AW147" i="27" s="1"/>
  <c r="AO147" i="27"/>
  <c r="AQ497" i="27"/>
  <c r="AY497" i="27" s="1"/>
  <c r="AO497" i="27"/>
  <c r="AQ155" i="27"/>
  <c r="AW155" i="27" s="1"/>
  <c r="AO155" i="27"/>
  <c r="AQ348" i="27"/>
  <c r="AW348" i="27" s="1"/>
  <c r="AO348" i="27"/>
  <c r="AQ378" i="27"/>
  <c r="AR378" i="27" s="1"/>
  <c r="AT378" i="27" s="1"/>
  <c r="BV378" i="27" s="1"/>
  <c r="AO378" i="27"/>
  <c r="AQ406" i="27"/>
  <c r="AR406" i="27" s="1"/>
  <c r="AT406" i="27" s="1"/>
  <c r="BV406" i="27" s="1"/>
  <c r="AO406" i="27"/>
  <c r="AQ294" i="27"/>
  <c r="AO294" i="27"/>
  <c r="AQ173" i="27"/>
  <c r="AW173" i="27" s="1"/>
  <c r="AO173" i="27"/>
  <c r="AQ295" i="27"/>
  <c r="AW295" i="27" s="1"/>
  <c r="AO295" i="27"/>
  <c r="AQ258" i="27"/>
  <c r="AO258" i="27"/>
  <c r="AQ367" i="27"/>
  <c r="AR367" i="27" s="1"/>
  <c r="AT367" i="27" s="1"/>
  <c r="BV367" i="27" s="1"/>
  <c r="AO367" i="27"/>
  <c r="AQ88" i="27"/>
  <c r="AW88" i="27" s="1"/>
  <c r="AO88" i="27"/>
  <c r="AQ283" i="27"/>
  <c r="AU283" i="27" s="1"/>
  <c r="AO283" i="27"/>
  <c r="AQ107" i="27"/>
  <c r="AW107" i="27" s="1"/>
  <c r="AO107" i="27"/>
  <c r="AQ86" i="27"/>
  <c r="AW86" i="27" s="1"/>
  <c r="AO86" i="27"/>
  <c r="AQ593" i="27"/>
  <c r="AW593" i="27" s="1"/>
  <c r="AO593" i="27"/>
  <c r="AQ244" i="27"/>
  <c r="AW244" i="27" s="1"/>
  <c r="AO244" i="27"/>
  <c r="AQ260" i="27"/>
  <c r="AW260" i="27" s="1"/>
  <c r="AO260" i="27"/>
  <c r="AQ271" i="27"/>
  <c r="AR271" i="27" s="1"/>
  <c r="AT271" i="27" s="1"/>
  <c r="BV271" i="27" s="1"/>
  <c r="AO271" i="27"/>
  <c r="AQ410" i="27"/>
  <c r="AR410" i="27" s="1"/>
  <c r="AT410" i="27" s="1"/>
  <c r="BV410" i="27" s="1"/>
  <c r="AO410" i="27"/>
  <c r="AQ170" i="27"/>
  <c r="AW170" i="27" s="1"/>
  <c r="AO170" i="27"/>
  <c r="AQ181" i="27"/>
  <c r="AW181" i="27" s="1"/>
  <c r="AO181" i="27"/>
  <c r="AQ101" i="27"/>
  <c r="AW101" i="27" s="1"/>
  <c r="AO101" i="27"/>
  <c r="AQ412" i="27"/>
  <c r="AO412" i="27"/>
  <c r="AQ157" i="27"/>
  <c r="AW157" i="27" s="1"/>
  <c r="AO157" i="27"/>
  <c r="AQ409" i="27"/>
  <c r="AR409" i="27" s="1"/>
  <c r="AT409" i="27" s="1"/>
  <c r="BV409" i="27" s="1"/>
  <c r="AO409" i="27"/>
  <c r="AQ338" i="27"/>
  <c r="AU338" i="27" s="1"/>
  <c r="AO338" i="27"/>
  <c r="AQ136" i="27"/>
  <c r="AW136" i="27" s="1"/>
  <c r="AO136" i="27"/>
  <c r="AQ169" i="27"/>
  <c r="AW169" i="27" s="1"/>
  <c r="AO169" i="27"/>
  <c r="AQ193" i="27"/>
  <c r="AW193" i="27" s="1"/>
  <c r="AO193" i="27"/>
  <c r="AQ165" i="27"/>
  <c r="AW165" i="27" s="1"/>
  <c r="AO165" i="27"/>
  <c r="AQ358" i="27"/>
  <c r="AO358" i="27"/>
  <c r="AQ541" i="27"/>
  <c r="AW541" i="27" s="1"/>
  <c r="AO541" i="27"/>
  <c r="AQ397" i="27"/>
  <c r="AU397" i="27" s="1"/>
  <c r="AO397" i="27"/>
  <c r="AQ202" i="27"/>
  <c r="AW202" i="27" s="1"/>
  <c r="AO202" i="27"/>
  <c r="AQ253" i="27"/>
  <c r="AW253" i="27" s="1"/>
  <c r="AO253" i="27"/>
  <c r="AQ70" i="27"/>
  <c r="AW70" i="27" s="1"/>
  <c r="AO70" i="27"/>
  <c r="AQ299" i="27"/>
  <c r="AR299" i="27" s="1"/>
  <c r="AT299" i="27" s="1"/>
  <c r="BV299" i="27" s="1"/>
  <c r="AO299" i="27"/>
  <c r="AQ339" i="27"/>
  <c r="AU339" i="27" s="1"/>
  <c r="AO339" i="27"/>
  <c r="AQ483" i="27"/>
  <c r="AW483" i="27" s="1"/>
  <c r="AO483" i="27"/>
  <c r="AQ205" i="27"/>
  <c r="AW205" i="27" s="1"/>
  <c r="AO205" i="27"/>
  <c r="AQ418" i="27"/>
  <c r="AY418" i="27" s="1"/>
  <c r="AO418" i="27"/>
  <c r="AQ519" i="27"/>
  <c r="AW519" i="27" s="1"/>
  <c r="AO519" i="27"/>
  <c r="AQ229" i="27"/>
  <c r="AW229" i="27" s="1"/>
  <c r="AO229" i="27"/>
  <c r="AQ302" i="27"/>
  <c r="AR302" i="27" s="1"/>
  <c r="AT302" i="27" s="1"/>
  <c r="BV302" i="27" s="1"/>
  <c r="AO302" i="27"/>
  <c r="AQ187" i="27"/>
  <c r="AW187" i="27" s="1"/>
  <c r="AO187" i="27"/>
  <c r="AQ149" i="27"/>
  <c r="AW149" i="27" s="1"/>
  <c r="AO149" i="27"/>
  <c r="AQ320" i="27"/>
  <c r="AU320" i="27" s="1"/>
  <c r="AO320" i="27"/>
  <c r="AQ292" i="27"/>
  <c r="AW292" i="27" s="1"/>
  <c r="AO292" i="27"/>
  <c r="AQ288" i="27"/>
  <c r="AR288" i="27" s="1"/>
  <c r="AT288" i="27" s="1"/>
  <c r="BV288" i="27" s="1"/>
  <c r="AO288" i="27"/>
  <c r="AQ132" i="27"/>
  <c r="AW132" i="27" s="1"/>
  <c r="AO132" i="27"/>
  <c r="AQ372" i="27"/>
  <c r="AO372" i="27"/>
  <c r="AQ308" i="27"/>
  <c r="AO308" i="27"/>
  <c r="AQ510" i="27"/>
  <c r="AW510" i="27" s="1"/>
  <c r="AO510" i="27"/>
  <c r="AQ189" i="27"/>
  <c r="AW189" i="27" s="1"/>
  <c r="AO189" i="27"/>
  <c r="AQ124" i="27"/>
  <c r="AW124" i="27" s="1"/>
  <c r="AO124" i="27"/>
  <c r="AQ325" i="27"/>
  <c r="AR325" i="27" s="1"/>
  <c r="AT325" i="27" s="1"/>
  <c r="BV325" i="27" s="1"/>
  <c r="AO325" i="27"/>
  <c r="AQ313" i="27"/>
  <c r="AO313" i="27"/>
  <c r="AQ679" i="27"/>
  <c r="AW679" i="27" s="1"/>
  <c r="AO679" i="27"/>
  <c r="AQ349" i="27"/>
  <c r="AW349" i="27" s="1"/>
  <c r="AO349" i="27"/>
  <c r="AQ134" i="27"/>
  <c r="AW134" i="27" s="1"/>
  <c r="AO134" i="27"/>
  <c r="AQ250" i="27"/>
  <c r="AW250" i="27" s="1"/>
  <c r="AO250" i="27"/>
  <c r="AQ368" i="27"/>
  <c r="AU368" i="27" s="1"/>
  <c r="AO368" i="27"/>
  <c r="AQ110" i="27"/>
  <c r="AW110" i="27" s="1"/>
  <c r="AO110" i="27"/>
  <c r="AQ343" i="27"/>
  <c r="AR343" i="27" s="1"/>
  <c r="AT343" i="27" s="1"/>
  <c r="BV343" i="27" s="1"/>
  <c r="AO343" i="27"/>
  <c r="AQ310" i="27"/>
  <c r="AW310" i="27" s="1"/>
  <c r="AO310" i="27"/>
  <c r="AQ81" i="27"/>
  <c r="AW81" i="27" s="1"/>
  <c r="AO81" i="27"/>
  <c r="AQ102" i="27"/>
  <c r="AW102" i="27" s="1"/>
  <c r="AO102" i="27"/>
  <c r="AQ151" i="27"/>
  <c r="AW151" i="27" s="1"/>
  <c r="AO151" i="27"/>
  <c r="AQ225" i="27"/>
  <c r="AW225" i="27" s="1"/>
  <c r="AO225" i="27"/>
  <c r="AQ486" i="27"/>
  <c r="AW486" i="27" s="1"/>
  <c r="AO486" i="27"/>
  <c r="AQ266" i="27"/>
  <c r="AO266" i="27"/>
  <c r="AQ381" i="27"/>
  <c r="AR381" i="27" s="1"/>
  <c r="AT381" i="27" s="1"/>
  <c r="BV381" i="27" s="1"/>
  <c r="AO381" i="27"/>
  <c r="AQ392" i="27"/>
  <c r="AU392" i="27" s="1"/>
  <c r="AO392" i="27"/>
  <c r="AQ116" i="27"/>
  <c r="AW116" i="27" s="1"/>
  <c r="AO116" i="27"/>
  <c r="AQ333" i="27"/>
  <c r="AR333" i="27" s="1"/>
  <c r="AT333" i="27" s="1"/>
  <c r="BV333" i="27" s="1"/>
  <c r="AO333" i="27"/>
  <c r="AQ402" i="27"/>
  <c r="AR402" i="27" s="1"/>
  <c r="AT402" i="27" s="1"/>
  <c r="BV402" i="27" s="1"/>
  <c r="AO402" i="27"/>
  <c r="AQ393" i="27"/>
  <c r="AR393" i="27" s="1"/>
  <c r="AT393" i="27" s="1"/>
  <c r="BV393" i="27" s="1"/>
  <c r="AO393" i="27"/>
  <c r="AQ312" i="27"/>
  <c r="AO312" i="27"/>
  <c r="AQ350" i="27"/>
  <c r="AW350" i="27" s="1"/>
  <c r="AO350" i="27"/>
  <c r="AQ144" i="27"/>
  <c r="AU144" i="27" s="1"/>
  <c r="AO144" i="27"/>
  <c r="AQ664" i="27"/>
  <c r="AW664" i="27" s="1"/>
  <c r="AO664" i="27"/>
  <c r="AQ659" i="27"/>
  <c r="AY659" i="27" s="1"/>
  <c r="AO659" i="27"/>
  <c r="AQ444" i="27"/>
  <c r="AW444" i="27" s="1"/>
  <c r="AO444" i="27"/>
  <c r="AQ176" i="27"/>
  <c r="AW176" i="27" s="1"/>
  <c r="AO176" i="27"/>
  <c r="AQ341" i="27"/>
  <c r="AR341" i="27" s="1"/>
  <c r="AT341" i="27" s="1"/>
  <c r="BV341" i="27" s="1"/>
  <c r="AO341" i="27"/>
  <c r="AQ356" i="27"/>
  <c r="AW356" i="27" s="1"/>
  <c r="AO356" i="27"/>
  <c r="AQ72" i="27"/>
  <c r="AW72" i="27" s="1"/>
  <c r="AO72" i="27"/>
  <c r="AQ425" i="27"/>
  <c r="AW425" i="27" s="1"/>
  <c r="AO425" i="27"/>
  <c r="AQ351" i="27"/>
  <c r="AW351" i="27" s="1"/>
  <c r="AO351" i="27"/>
  <c r="AQ602" i="27"/>
  <c r="AW602" i="27" s="1"/>
  <c r="AO602" i="27"/>
  <c r="AQ552" i="27"/>
  <c r="AY552" i="27" s="1"/>
  <c r="AO552" i="27"/>
  <c r="BO305" i="27"/>
  <c r="BQ305" i="27"/>
  <c r="BQ415" i="27"/>
  <c r="BQ619" i="27"/>
  <c r="BP415" i="27"/>
  <c r="AZ536" i="27"/>
  <c r="BB536" i="27" s="1"/>
  <c r="BC328" i="27"/>
  <c r="BP333" i="27"/>
  <c r="BO277" i="27"/>
  <c r="BP277" i="27"/>
  <c r="BQ370" i="27"/>
  <c r="BO619" i="27"/>
  <c r="BO333" i="27"/>
  <c r="AY598" i="27"/>
  <c r="BP383" i="27"/>
  <c r="BQ383" i="27"/>
  <c r="BP377" i="27"/>
  <c r="AZ539" i="27"/>
  <c r="BB539" i="27" s="1"/>
  <c r="BO364" i="27"/>
  <c r="BQ364" i="27"/>
  <c r="BO342" i="27"/>
  <c r="BP407" i="27"/>
  <c r="BQ374" i="27"/>
  <c r="AY276" i="27"/>
  <c r="BQ560" i="27"/>
  <c r="AN656" i="27"/>
  <c r="BC560" i="27"/>
  <c r="BO278" i="27"/>
  <c r="BQ377" i="27"/>
  <c r="BO360" i="27"/>
  <c r="BQ414" i="27"/>
  <c r="BP360" i="27"/>
  <c r="BP301" i="27"/>
  <c r="BQ408" i="27"/>
  <c r="BP412" i="27"/>
  <c r="BO301" i="27"/>
  <c r="BQ306" i="27"/>
  <c r="BO306" i="27"/>
  <c r="BO368" i="27"/>
  <c r="BQ319" i="27"/>
  <c r="BO319" i="27"/>
  <c r="BP339" i="27"/>
  <c r="BQ271" i="27"/>
  <c r="BP368" i="27"/>
  <c r="BQ410" i="27"/>
  <c r="BP410" i="27"/>
  <c r="BO271" i="27"/>
  <c r="BO485" i="27"/>
  <c r="BQ339" i="27"/>
  <c r="BO686" i="27"/>
  <c r="BQ485" i="27"/>
  <c r="BP284" i="27"/>
  <c r="BO288" i="27"/>
  <c r="BP288" i="27"/>
  <c r="BO284" i="27"/>
  <c r="BO416" i="27"/>
  <c r="BP414" i="27"/>
  <c r="BP408" i="27"/>
  <c r="BP278" i="27"/>
  <c r="BP686" i="27"/>
  <c r="BP403" i="27"/>
  <c r="BP370" i="27"/>
  <c r="BQ381" i="27"/>
  <c r="BQ307" i="27"/>
  <c r="BP381" i="27"/>
  <c r="BO307" i="27"/>
  <c r="BQ146" i="27"/>
  <c r="BP672" i="27"/>
  <c r="BQ672" i="27"/>
  <c r="BC289" i="27"/>
  <c r="BP342" i="27"/>
  <c r="BO146" i="27"/>
  <c r="BO270" i="27"/>
  <c r="AZ419" i="27"/>
  <c r="BB419" i="27" s="1"/>
  <c r="BC419" i="27"/>
  <c r="BC686" i="27"/>
  <c r="AZ686" i="27"/>
  <c r="BB686" i="27" s="1"/>
  <c r="BP395" i="27"/>
  <c r="BQ395" i="27"/>
  <c r="BC327" i="27"/>
  <c r="AY269" i="27"/>
  <c r="BQ412" i="27"/>
  <c r="BQ300" i="27"/>
  <c r="BP327" i="27"/>
  <c r="BO329" i="27"/>
  <c r="BQ403" i="27"/>
  <c r="BO300" i="27"/>
  <c r="BQ329" i="27"/>
  <c r="AY286" i="27"/>
  <c r="BP338" i="27"/>
  <c r="BQ338" i="27"/>
  <c r="BP299" i="27"/>
  <c r="BO272" i="27"/>
  <c r="BQ272" i="27"/>
  <c r="BO299" i="27"/>
  <c r="BP270" i="27"/>
  <c r="BP397" i="27"/>
  <c r="BO397" i="27"/>
  <c r="BQ397" i="27"/>
  <c r="BP371" i="27"/>
  <c r="BO371" i="27"/>
  <c r="BP409" i="27"/>
  <c r="BO409" i="27"/>
  <c r="BQ409" i="27"/>
  <c r="BO318" i="27"/>
  <c r="BQ318" i="27"/>
  <c r="BP318" i="27"/>
  <c r="BO363" i="27"/>
  <c r="BQ363" i="27"/>
  <c r="BP363" i="27"/>
  <c r="BP308" i="27"/>
  <c r="BQ308" i="27"/>
  <c r="BO308" i="27"/>
  <c r="BP551" i="27"/>
  <c r="BO551" i="27"/>
  <c r="BQ551" i="27"/>
  <c r="BP376" i="27"/>
  <c r="BQ376" i="27"/>
  <c r="BO376" i="27"/>
  <c r="BP387" i="27"/>
  <c r="BO387" i="27"/>
  <c r="BO280" i="27"/>
  <c r="BQ280" i="27"/>
  <c r="BO320" i="27"/>
  <c r="BP320" i="27"/>
  <c r="BQ320" i="27"/>
  <c r="BP341" i="27"/>
  <c r="BO341" i="27"/>
  <c r="BQ341" i="27"/>
  <c r="BQ375" i="27"/>
  <c r="BO375" i="27"/>
  <c r="BP375" i="27"/>
  <c r="BO554" i="27"/>
  <c r="BQ554" i="27"/>
  <c r="BP554" i="27"/>
  <c r="BQ337" i="27"/>
  <c r="BP337" i="27"/>
  <c r="AZ275" i="27"/>
  <c r="BB275" i="27" s="1"/>
  <c r="BQ343" i="27"/>
  <c r="BO343" i="27"/>
  <c r="BP343" i="27"/>
  <c r="BP366" i="27"/>
  <c r="BO366" i="27"/>
  <c r="BQ366" i="27"/>
  <c r="BQ405" i="27"/>
  <c r="BO405" i="27"/>
  <c r="BP405" i="27"/>
  <c r="BP394" i="27"/>
  <c r="BO394" i="27"/>
  <c r="BQ394" i="27"/>
  <c r="BP332" i="27"/>
  <c r="BQ332" i="27"/>
  <c r="BO332" i="27"/>
  <c r="BO297" i="27"/>
  <c r="BP297" i="27"/>
  <c r="BQ297" i="27"/>
  <c r="BO298" i="27"/>
  <c r="BQ298" i="27"/>
  <c r="BP298" i="27"/>
  <c r="BP326" i="27"/>
  <c r="BQ326" i="27"/>
  <c r="BO326" i="27"/>
  <c r="BQ379" i="27"/>
  <c r="BO379" i="27"/>
  <c r="BP379" i="27"/>
  <c r="BO399" i="27"/>
  <c r="BP399" i="27"/>
  <c r="BQ399" i="27"/>
  <c r="AN629" i="27"/>
  <c r="AY384" i="27"/>
  <c r="BK384" i="27" s="1"/>
  <c r="BR384" i="27" s="1"/>
  <c r="BC284" i="27"/>
  <c r="BP391" i="27"/>
  <c r="BO391" i="27"/>
  <c r="BQ391" i="27"/>
  <c r="BQ380" i="27"/>
  <c r="BP380" i="27"/>
  <c r="BO380" i="27"/>
  <c r="AY273" i="27"/>
  <c r="BP335" i="27"/>
  <c r="BO335" i="27"/>
  <c r="BQ335" i="27"/>
  <c r="BP330" i="27"/>
  <c r="BQ330" i="27"/>
  <c r="BO330" i="27"/>
  <c r="BP367" i="27"/>
  <c r="BO367" i="27"/>
  <c r="BQ367" i="27"/>
  <c r="BC285" i="27"/>
  <c r="BP289" i="27"/>
  <c r="BO289" i="27"/>
  <c r="BQ289" i="27"/>
  <c r="BQ336" i="27"/>
  <c r="BO336" i="27"/>
  <c r="BP336" i="27"/>
  <c r="BO281" i="27"/>
  <c r="BQ281" i="27"/>
  <c r="BP281" i="27"/>
  <c r="AZ270" i="27"/>
  <c r="BB270" i="27" s="1"/>
  <c r="BC271" i="27"/>
  <c r="AZ281" i="27"/>
  <c r="BB281" i="27" s="1"/>
  <c r="AN476" i="27"/>
  <c r="BP700" i="27"/>
  <c r="BQ700" i="27"/>
  <c r="BO634" i="27"/>
  <c r="BC700" i="27"/>
  <c r="AN573" i="27"/>
  <c r="BO334" i="27"/>
  <c r="BP334" i="27"/>
  <c r="BQ334" i="27"/>
  <c r="BO645" i="27"/>
  <c r="BQ302" i="27"/>
  <c r="BO302" i="27"/>
  <c r="BP302" i="27"/>
  <c r="BP359" i="27"/>
  <c r="BO359" i="27"/>
  <c r="BQ359" i="27"/>
  <c r="AZ383" i="27"/>
  <c r="BB383" i="27" s="1"/>
  <c r="BC383" i="27"/>
  <c r="AY694" i="27"/>
  <c r="BK694" i="27" s="1"/>
  <c r="AN477" i="27"/>
  <c r="AN35" i="27"/>
  <c r="BP645" i="27"/>
  <c r="AZ387" i="27"/>
  <c r="BB387" i="27" s="1"/>
  <c r="BC387" i="27"/>
  <c r="BQ275" i="27"/>
  <c r="AZ272" i="27"/>
  <c r="BB272" i="27" s="1"/>
  <c r="BC272" i="27"/>
  <c r="AZ280" i="27"/>
  <c r="BB280" i="27" s="1"/>
  <c r="BC280" i="27"/>
  <c r="AN660" i="27"/>
  <c r="AZ283" i="27"/>
  <c r="BB283" i="27" s="1"/>
  <c r="BC283" i="27"/>
  <c r="BC388" i="27"/>
  <c r="AZ388" i="27"/>
  <c r="BB388" i="27" s="1"/>
  <c r="BQ400" i="27"/>
  <c r="BP400" i="27"/>
  <c r="BO400" i="27"/>
  <c r="AR72" i="4"/>
  <c r="AR62" i="4"/>
  <c r="AR73" i="4"/>
  <c r="AR4" i="4"/>
  <c r="AR10" i="4"/>
  <c r="AR36" i="4"/>
  <c r="AR51" i="4"/>
  <c r="AR74" i="4"/>
  <c r="AR11" i="4"/>
  <c r="AR12" i="4"/>
  <c r="AR7" i="4"/>
  <c r="AR6" i="4"/>
  <c r="AR17" i="4"/>
  <c r="AR66" i="4"/>
  <c r="AR8" i="4"/>
  <c r="AR54" i="4"/>
  <c r="AR63" i="4"/>
  <c r="AR52" i="4"/>
  <c r="AR60" i="4"/>
  <c r="AR19" i="4"/>
  <c r="AR59" i="4"/>
  <c r="AR57" i="4"/>
  <c r="AR64" i="4"/>
  <c r="AR61" i="4"/>
  <c r="AR35" i="4"/>
  <c r="AR16" i="4"/>
  <c r="AR2" i="4"/>
  <c r="AR44" i="4"/>
  <c r="AR15" i="4"/>
  <c r="AR13" i="4"/>
  <c r="AR71" i="4"/>
  <c r="AR34" i="4"/>
  <c r="AR40" i="4"/>
  <c r="AR27" i="4"/>
  <c r="AR69" i="4"/>
  <c r="AR50" i="4"/>
  <c r="AR58" i="4"/>
  <c r="AR46" i="4"/>
  <c r="AR68" i="4"/>
  <c r="AR41" i="4"/>
  <c r="AR65" i="4"/>
  <c r="AR47" i="4"/>
  <c r="AR24" i="4"/>
  <c r="AR48" i="4"/>
  <c r="AR22" i="4"/>
  <c r="AR70" i="4"/>
  <c r="AR49" i="4"/>
  <c r="AR56" i="4"/>
  <c r="AR53" i="4"/>
  <c r="AR37" i="4"/>
  <c r="AR67" i="4"/>
  <c r="AR55" i="4"/>
  <c r="AR245" i="4"/>
  <c r="AR266" i="4"/>
  <c r="AR144" i="4"/>
  <c r="AR223" i="4"/>
  <c r="AR163" i="4"/>
  <c r="AR338" i="4"/>
  <c r="AR196" i="4"/>
  <c r="AR309" i="4"/>
  <c r="AR399" i="4"/>
  <c r="AR133" i="4"/>
  <c r="AR124" i="4"/>
  <c r="AR344" i="4"/>
  <c r="AR430" i="4"/>
  <c r="AR421" i="4"/>
  <c r="AR135" i="4"/>
  <c r="AR393" i="4"/>
  <c r="AR333" i="4"/>
  <c r="AR385" i="4"/>
  <c r="AR291" i="4"/>
  <c r="AR121" i="4"/>
  <c r="AR265" i="4"/>
  <c r="AR179" i="4"/>
  <c r="AR180" i="4"/>
  <c r="AR340" i="4"/>
  <c r="AR240" i="4"/>
  <c r="AR141" i="4"/>
  <c r="AR357" i="4"/>
  <c r="AR319" i="4"/>
  <c r="AR98" i="4"/>
  <c r="AR184" i="4"/>
  <c r="AR84" i="4"/>
  <c r="AR230" i="4"/>
  <c r="AR234" i="4"/>
  <c r="AR288" i="4"/>
  <c r="AR435" i="4"/>
  <c r="AR411" i="4"/>
  <c r="AR177" i="4"/>
  <c r="AR383" i="4"/>
  <c r="AR273" i="4"/>
  <c r="AR211" i="4"/>
  <c r="AR326" i="4"/>
  <c r="AR297" i="4"/>
  <c r="AR275" i="4"/>
  <c r="AR327" i="4"/>
  <c r="AR425" i="4"/>
  <c r="AR373" i="4"/>
  <c r="AR355" i="4"/>
  <c r="AR151" i="4"/>
  <c r="AR238" i="4"/>
  <c r="AR236" i="4"/>
  <c r="AR143" i="4"/>
  <c r="AR220" i="4"/>
  <c r="AR337" i="4"/>
  <c r="AR199" i="4"/>
  <c r="AR9" i="4"/>
  <c r="AR140" i="4"/>
  <c r="AR175" i="4"/>
  <c r="AR423" i="4"/>
  <c r="AR261" i="4"/>
  <c r="AR428" i="4"/>
  <c r="AR343" i="4"/>
  <c r="AR386" i="4"/>
  <c r="AR305" i="4"/>
  <c r="AR122" i="4"/>
  <c r="AR120" i="4"/>
  <c r="AR444" i="4"/>
  <c r="AR352" i="4"/>
  <c r="AR94" i="4"/>
  <c r="AR168" i="4"/>
  <c r="AR79" i="4"/>
  <c r="AR253" i="4"/>
  <c r="AR351" i="4"/>
  <c r="AR250" i="4"/>
  <c r="AR76" i="4"/>
  <c r="AR83" i="4"/>
  <c r="AR85" i="4"/>
  <c r="AR231" i="4"/>
  <c r="AR233" i="4"/>
  <c r="AR262" i="4"/>
  <c r="AR322" i="4"/>
  <c r="AR225" i="4"/>
  <c r="AR437" i="4"/>
  <c r="AR409" i="4"/>
  <c r="AR405" i="4"/>
  <c r="AR280" i="4"/>
  <c r="AR300" i="4"/>
  <c r="AR271" i="4"/>
  <c r="AR290" i="4"/>
  <c r="AR289" i="4"/>
  <c r="AR397" i="4"/>
  <c r="AR356" i="4"/>
  <c r="AR269" i="4"/>
  <c r="AR235" i="4"/>
  <c r="AR237" i="4"/>
  <c r="AR142" i="4"/>
  <c r="AR150" i="4"/>
  <c r="AR222" i="4"/>
  <c r="AR146" i="4"/>
  <c r="AR381" i="4"/>
  <c r="AR145" i="4"/>
  <c r="AR173" i="4"/>
  <c r="AR310" i="4"/>
  <c r="AR169" i="4"/>
  <c r="AR224" i="4"/>
  <c r="AR369" i="4"/>
  <c r="AR127" i="4"/>
  <c r="AR117" i="4"/>
  <c r="AR346" i="4"/>
  <c r="AR131" i="4"/>
  <c r="AR378" i="4"/>
  <c r="AR134" i="4"/>
  <c r="AR200" i="4"/>
  <c r="AR304" i="4"/>
  <c r="AR436" i="4"/>
  <c r="AR123" i="4"/>
  <c r="AR443" i="4"/>
  <c r="AR255" i="4"/>
  <c r="AR247" i="4"/>
  <c r="AR396" i="4"/>
  <c r="AR248" i="4"/>
  <c r="AR243" i="4"/>
  <c r="AR417" i="4"/>
  <c r="AR187" i="4"/>
  <c r="AR189" i="4"/>
  <c r="AR182" i="4"/>
  <c r="AR107" i="4"/>
  <c r="AR87" i="4"/>
  <c r="AR232" i="4"/>
  <c r="AR323" i="4"/>
  <c r="AR314" i="4"/>
  <c r="AR410" i="4"/>
  <c r="AR330" i="4"/>
  <c r="AR279" i="4"/>
  <c r="AR272" i="4"/>
  <c r="AR394" i="4"/>
  <c r="AR277" i="4"/>
  <c r="AR274" i="4"/>
  <c r="AR414" i="4"/>
  <c r="AR308" i="4"/>
  <c r="AR375" i="4"/>
  <c r="AR257" i="4"/>
  <c r="AR115" i="4"/>
  <c r="AR264" i="4"/>
  <c r="AR147" i="4"/>
  <c r="AR149" i="4"/>
  <c r="AR221" i="4"/>
  <c r="AR348" i="4"/>
  <c r="AR312" i="4"/>
  <c r="AR92" i="4"/>
  <c r="AR167" i="4"/>
  <c r="AR126" i="4"/>
  <c r="AR345" i="4"/>
  <c r="AR408" i="4"/>
  <c r="AR260" i="4"/>
  <c r="AR206" i="4"/>
  <c r="AR110" i="4"/>
  <c r="AR246" i="4"/>
  <c r="AR341" i="4"/>
  <c r="AR249" i="4"/>
  <c r="AR242" i="4"/>
  <c r="AR160" i="4"/>
  <c r="AR371" i="4"/>
  <c r="AR152" i="4"/>
  <c r="AR320" i="4"/>
  <c r="AR190" i="4"/>
  <c r="AR181" i="4"/>
  <c r="AR78" i="4"/>
  <c r="AR103" i="4"/>
  <c r="AR88" i="4"/>
  <c r="AR226" i="4"/>
  <c r="AR218" i="4"/>
  <c r="AR407" i="4"/>
  <c r="AR404" i="4"/>
  <c r="AR178" i="4"/>
  <c r="AR229" i="4"/>
  <c r="AR391" i="4"/>
  <c r="AR302" i="4"/>
  <c r="AR298" i="4"/>
  <c r="AR285" i="4"/>
  <c r="AR276" i="4"/>
  <c r="AR278" i="4"/>
  <c r="AR424" i="4"/>
  <c r="AR438" i="4"/>
  <c r="AR227" i="4"/>
  <c r="AS920" i="4"/>
  <c r="AS921" i="4"/>
  <c r="AS922" i="4"/>
  <c r="AS923" i="4"/>
  <c r="AS924" i="4"/>
  <c r="AS925" i="4"/>
  <c r="AS926" i="4"/>
  <c r="AS927" i="4"/>
  <c r="AS928" i="4"/>
  <c r="AS929" i="4"/>
  <c r="AS930" i="4"/>
  <c r="AS931" i="4"/>
  <c r="AS932" i="4"/>
  <c r="AS933" i="4"/>
  <c r="AS934" i="4"/>
  <c r="AS935" i="4"/>
  <c r="AS936" i="4"/>
  <c r="AS937" i="4"/>
  <c r="AS938" i="4"/>
  <c r="AS939" i="4"/>
  <c r="AS940" i="4"/>
  <c r="AS941" i="4"/>
  <c r="AS942" i="4"/>
  <c r="BT759" i="27" s="1"/>
  <c r="AS943" i="4"/>
  <c r="AS944" i="4"/>
  <c r="AS945" i="4"/>
  <c r="AS946" i="4"/>
  <c r="AS947" i="4"/>
  <c r="AS948" i="4"/>
  <c r="AS949" i="4"/>
  <c r="AS950" i="4"/>
  <c r="AS951" i="4"/>
  <c r="AS952" i="4"/>
  <c r="AS953" i="4"/>
  <c r="AS954" i="4"/>
  <c r="AS955" i="4"/>
  <c r="AS956" i="4"/>
  <c r="AS957" i="4"/>
  <c r="AS958" i="4"/>
  <c r="AS959" i="4"/>
  <c r="AS960" i="4"/>
  <c r="AS961" i="4"/>
  <c r="AS962" i="4"/>
  <c r="AS963" i="4"/>
  <c r="AS964" i="4"/>
  <c r="AS965" i="4"/>
  <c r="AS966" i="4"/>
  <c r="AS967" i="4"/>
  <c r="AS968" i="4"/>
  <c r="AS969" i="4"/>
  <c r="AS970" i="4"/>
  <c r="AS971" i="4"/>
  <c r="AS972" i="4"/>
  <c r="AS973" i="4"/>
  <c r="AS974" i="4"/>
  <c r="AS975" i="4"/>
  <c r="AS976" i="4"/>
  <c r="AS977" i="4"/>
  <c r="AS978" i="4"/>
  <c r="AS979" i="4"/>
  <c r="AS980" i="4"/>
  <c r="AS981" i="4"/>
  <c r="AS982" i="4"/>
  <c r="AS983" i="4"/>
  <c r="AS984" i="4"/>
  <c r="AS985" i="4"/>
  <c r="AS986" i="4"/>
  <c r="AS987" i="4"/>
  <c r="AS988" i="4"/>
  <c r="AS989" i="4"/>
  <c r="AS990" i="4"/>
  <c r="AS991" i="4"/>
  <c r="AS992" i="4"/>
  <c r="AS993" i="4"/>
  <c r="AS994" i="4"/>
  <c r="AS995" i="4"/>
  <c r="AS996" i="4"/>
  <c r="AS997" i="4"/>
  <c r="AS998" i="4"/>
  <c r="AS999" i="4"/>
  <c r="AS1000" i="4"/>
  <c r="AS1001" i="4"/>
  <c r="AS1002" i="4"/>
  <c r="AS1003" i="4"/>
  <c r="AS1004" i="4"/>
  <c r="AS1005" i="4"/>
  <c r="AS1006" i="4"/>
  <c r="AS1007" i="4"/>
  <c r="AS1008" i="4"/>
  <c r="AS1009" i="4"/>
  <c r="AS1010" i="4"/>
  <c r="AS1011" i="4"/>
  <c r="AS1012" i="4"/>
  <c r="AS1013" i="4"/>
  <c r="AS1014" i="4"/>
  <c r="AS1015" i="4"/>
  <c r="AS1016" i="4"/>
  <c r="AS1017" i="4"/>
  <c r="AS1018" i="4"/>
  <c r="AS1019" i="4"/>
  <c r="AS1020" i="4"/>
  <c r="AS1021" i="4"/>
  <c r="AU426" i="27" l="1"/>
  <c r="BO672" i="27"/>
  <c r="T614" i="27"/>
  <c r="BP527" i="27"/>
  <c r="AO599" i="27"/>
  <c r="AR25" i="27"/>
  <c r="AT25" i="27" s="1"/>
  <c r="BV25" i="27" s="1"/>
  <c r="AU595" i="27"/>
  <c r="BG438" i="27"/>
  <c r="AO438" i="27"/>
  <c r="AU419" i="27"/>
  <c r="T437" i="27"/>
  <c r="AZ700" i="27"/>
  <c r="BB700" i="27" s="1"/>
  <c r="BO700" i="27"/>
  <c r="BQ649" i="27"/>
  <c r="BK558" i="27"/>
  <c r="BP558" i="27" s="1"/>
  <c r="BU576" i="27"/>
  <c r="AA516" i="27"/>
  <c r="AZ693" i="27"/>
  <c r="BB693" i="27" s="1"/>
  <c r="BO670" i="27"/>
  <c r="AG616" i="27"/>
  <c r="AU758" i="27"/>
  <c r="BU498" i="27"/>
  <c r="BG588" i="27"/>
  <c r="T498" i="27"/>
  <c r="AO614" i="27"/>
  <c r="AJ435" i="27"/>
  <c r="BU46" i="27"/>
  <c r="BU500" i="27"/>
  <c r="X525" i="27"/>
  <c r="BC685" i="27"/>
  <c r="BK693" i="27"/>
  <c r="BP693" i="27" s="1"/>
  <c r="T435" i="27"/>
  <c r="X614" i="27"/>
  <c r="X46" i="27"/>
  <c r="AA577" i="27"/>
  <c r="BO327" i="27"/>
  <c r="BR284" i="27"/>
  <c r="BR641" i="27"/>
  <c r="BP641" i="27"/>
  <c r="BO649" i="27"/>
  <c r="BP649" i="27"/>
  <c r="AU739" i="27"/>
  <c r="BU525" i="27"/>
  <c r="X500" i="27"/>
  <c r="AJ525" i="27"/>
  <c r="AN525" i="27" s="1"/>
  <c r="AO525" i="27" s="1"/>
  <c r="BO328" i="27"/>
  <c r="AU737" i="27"/>
  <c r="T500" i="27"/>
  <c r="AA525" i="27"/>
  <c r="BQ542" i="27"/>
  <c r="AR737" i="27"/>
  <c r="AT737" i="27" s="1"/>
  <c r="BV737" i="27" s="1"/>
  <c r="AR739" i="27"/>
  <c r="AT739" i="27" s="1"/>
  <c r="BV739" i="27" s="1"/>
  <c r="AA500" i="27"/>
  <c r="AW570" i="27"/>
  <c r="AY570" i="27" s="1"/>
  <c r="AR570" i="27"/>
  <c r="AT570" i="27" s="1"/>
  <c r="BV570" i="27" s="1"/>
  <c r="AU570" i="27"/>
  <c r="AJ576" i="27"/>
  <c r="BU615" i="27"/>
  <c r="X437" i="27"/>
  <c r="BG576" i="27"/>
  <c r="BG516" i="27"/>
  <c r="T438" i="27"/>
  <c r="BO742" i="27"/>
  <c r="AJ516" i="27"/>
  <c r="AN516" i="27" s="1"/>
  <c r="AQ516" i="27" s="1"/>
  <c r="AW516" i="27" s="1"/>
  <c r="AY516" i="27" s="1"/>
  <c r="AA437" i="27"/>
  <c r="T576" i="27"/>
  <c r="T516" i="27"/>
  <c r="X438" i="27"/>
  <c r="X615" i="27"/>
  <c r="BU438" i="27"/>
  <c r="BG437" i="27"/>
  <c r="X516" i="27"/>
  <c r="AA438" i="27"/>
  <c r="T525" i="27"/>
  <c r="AR641" i="27"/>
  <c r="AT641" i="27" s="1"/>
  <c r="BV641" i="27" s="1"/>
  <c r="BO461" i="27"/>
  <c r="AU641" i="27"/>
  <c r="AA615" i="27"/>
  <c r="BG615" i="27"/>
  <c r="BK685" i="27"/>
  <c r="BO685" i="27" s="1"/>
  <c r="AA588" i="27"/>
  <c r="AJ577" i="27"/>
  <c r="BG435" i="27"/>
  <c r="AA614" i="27"/>
  <c r="T46" i="27"/>
  <c r="X498" i="27"/>
  <c r="X577" i="27"/>
  <c r="AJ588" i="27"/>
  <c r="AN588" i="27" s="1"/>
  <c r="AU738" i="27"/>
  <c r="BU614" i="27"/>
  <c r="T588" i="27"/>
  <c r="AJ46" i="27"/>
  <c r="AN46" i="27" s="1"/>
  <c r="X435" i="27"/>
  <c r="BG614" i="27"/>
  <c r="BG498" i="27"/>
  <c r="BG577" i="27"/>
  <c r="AJ615" i="27"/>
  <c r="BU437" i="27"/>
  <c r="AR738" i="27"/>
  <c r="AT738" i="27" s="1"/>
  <c r="BV738" i="27" s="1"/>
  <c r="BU577" i="27"/>
  <c r="AA435" i="27"/>
  <c r="AZ696" i="27"/>
  <c r="BB696" i="27" s="1"/>
  <c r="BP741" i="27"/>
  <c r="BQ685" i="27"/>
  <c r="BQ634" i="27"/>
  <c r="BP328" i="27"/>
  <c r="AG778" i="27"/>
  <c r="AD778" i="27"/>
  <c r="BG592" i="27"/>
  <c r="AA592" i="27"/>
  <c r="X592" i="27"/>
  <c r="T592" i="27"/>
  <c r="AJ592" i="27"/>
  <c r="AN592" i="27" s="1"/>
  <c r="BU592" i="27"/>
  <c r="AA617" i="27"/>
  <c r="X617" i="27"/>
  <c r="AJ617" i="27"/>
  <c r="AN617" i="27" s="1"/>
  <c r="BG617" i="27"/>
  <c r="BU617" i="27"/>
  <c r="T617" i="27"/>
  <c r="T499" i="27"/>
  <c r="BG499" i="27"/>
  <c r="AA499" i="27"/>
  <c r="X499" i="27"/>
  <c r="AJ499" i="27"/>
  <c r="AN499" i="27" s="1"/>
  <c r="AQ499" i="27" s="1"/>
  <c r="AW499" i="27" s="1"/>
  <c r="BU499" i="27"/>
  <c r="T618" i="27"/>
  <c r="AA618" i="27"/>
  <c r="BG618" i="27"/>
  <c r="X618" i="27"/>
  <c r="AJ618" i="27"/>
  <c r="AN618" i="27" s="1"/>
  <c r="BU618" i="27"/>
  <c r="AA526" i="27"/>
  <c r="X526" i="27"/>
  <c r="BU526" i="27"/>
  <c r="T526" i="27"/>
  <c r="AJ526" i="27"/>
  <c r="AN526" i="27" s="1"/>
  <c r="BG526" i="27"/>
  <c r="T501" i="27"/>
  <c r="BG501" i="27"/>
  <c r="AA501" i="27"/>
  <c r="X501" i="27"/>
  <c r="AJ501" i="27"/>
  <c r="AN501" i="27" s="1"/>
  <c r="BU501" i="27"/>
  <c r="AZ779" i="27"/>
  <c r="BB779" i="27" s="1"/>
  <c r="BC779" i="27"/>
  <c r="BK779" i="27"/>
  <c r="AA439" i="27"/>
  <c r="X439" i="27"/>
  <c r="BU439" i="27"/>
  <c r="T439" i="27"/>
  <c r="AJ439" i="27"/>
  <c r="AN439" i="27" s="1"/>
  <c r="AQ439" i="27" s="1"/>
  <c r="AW439" i="27" s="1"/>
  <c r="AY439" i="27" s="1"/>
  <c r="BK439" i="27" s="1"/>
  <c r="BQ439" i="27" s="1"/>
  <c r="BG439" i="27"/>
  <c r="BG580" i="27"/>
  <c r="T580" i="27"/>
  <c r="X580" i="27"/>
  <c r="AA580" i="27"/>
  <c r="BU580" i="27"/>
  <c r="AJ580" i="27"/>
  <c r="AN580" i="27" s="1"/>
  <c r="X440" i="27"/>
  <c r="T440" i="27"/>
  <c r="BG440" i="27"/>
  <c r="AA440" i="27"/>
  <c r="AJ440" i="27"/>
  <c r="AN440" i="27" s="1"/>
  <c r="BU440" i="27"/>
  <c r="T517" i="27"/>
  <c r="X517" i="27"/>
  <c r="BG517" i="27"/>
  <c r="AA517" i="27"/>
  <c r="AJ517" i="27"/>
  <c r="AN517" i="27" s="1"/>
  <c r="BU517" i="27"/>
  <c r="BG581" i="27"/>
  <c r="AA581" i="27"/>
  <c r="X581" i="27"/>
  <c r="T581" i="27"/>
  <c r="BU581" i="27"/>
  <c r="AJ581" i="27"/>
  <c r="AN581" i="27" s="1"/>
  <c r="AQ581" i="27" s="1"/>
  <c r="AW581" i="27" s="1"/>
  <c r="AQ616" i="27"/>
  <c r="AO616" i="27"/>
  <c r="AO778" i="27"/>
  <c r="AQ778" i="27"/>
  <c r="T604" i="27"/>
  <c r="AJ604" i="27"/>
  <c r="AN604" i="27" s="1"/>
  <c r="AA604" i="27"/>
  <c r="BG604" i="27"/>
  <c r="X604" i="27"/>
  <c r="BU604" i="27"/>
  <c r="BQ741" i="27"/>
  <c r="BQ641" i="27"/>
  <c r="BO641" i="27"/>
  <c r="BO275" i="27"/>
  <c r="BP534" i="27"/>
  <c r="BP668" i="27"/>
  <c r="BP612" i="27"/>
  <c r="BQ668" i="27"/>
  <c r="AU179" i="27"/>
  <c r="BC695" i="27"/>
  <c r="BR695" i="27"/>
  <c r="AZ558" i="27"/>
  <c r="BB558" i="27" s="1"/>
  <c r="BP275" i="27"/>
  <c r="BO534" i="27"/>
  <c r="BQ373" i="27"/>
  <c r="BO179" i="27"/>
  <c r="BP697" i="27"/>
  <c r="BP542" i="27"/>
  <c r="AO516" i="27"/>
  <c r="AR179" i="27"/>
  <c r="AT179" i="27" s="1"/>
  <c r="BV179" i="27" s="1"/>
  <c r="AW39" i="27"/>
  <c r="AY39" i="27" s="1"/>
  <c r="BO612" i="27"/>
  <c r="BQ534" i="27"/>
  <c r="BP373" i="27"/>
  <c r="BQ327" i="27"/>
  <c r="BC699" i="27"/>
  <c r="BO697" i="27"/>
  <c r="BO560" i="27"/>
  <c r="BO527" i="27"/>
  <c r="BP560" i="27"/>
  <c r="BQ742" i="27"/>
  <c r="BK571" i="27"/>
  <c r="BR571" i="27" s="1"/>
  <c r="BC571" i="27"/>
  <c r="AZ571" i="27"/>
  <c r="BB571" i="27" s="1"/>
  <c r="BC609" i="27"/>
  <c r="AZ609" i="27"/>
  <c r="BB609" i="27" s="1"/>
  <c r="BK609" i="27"/>
  <c r="BR609" i="27" s="1"/>
  <c r="AW203" i="27"/>
  <c r="AY203" i="27" s="1"/>
  <c r="AW261" i="27"/>
  <c r="AY261" i="27" s="1"/>
  <c r="AU188" i="27"/>
  <c r="AW188" i="27"/>
  <c r="AR599" i="27"/>
  <c r="AT599" i="27" s="1"/>
  <c r="BV599" i="27" s="1"/>
  <c r="AW599" i="27"/>
  <c r="AY599" i="27" s="1"/>
  <c r="AU538" i="27"/>
  <c r="AW538" i="27"/>
  <c r="AY538" i="27" s="1"/>
  <c r="AR749" i="27"/>
  <c r="AT749" i="27" s="1"/>
  <c r="BV749" i="27" s="1"/>
  <c r="AW749" i="27"/>
  <c r="AY749" i="27" s="1"/>
  <c r="AR313" i="27"/>
  <c r="AT313" i="27" s="1"/>
  <c r="BV313" i="27" s="1"/>
  <c r="AW313" i="27"/>
  <c r="AY313" i="27" s="1"/>
  <c r="AU372" i="27"/>
  <c r="AW372" i="27"/>
  <c r="AY372" i="27" s="1"/>
  <c r="AW355" i="27"/>
  <c r="AY355" i="27" s="1"/>
  <c r="AU522" i="27"/>
  <c r="AW522" i="27"/>
  <c r="AY522" i="27" s="1"/>
  <c r="AU591" i="27"/>
  <c r="AW591" i="27"/>
  <c r="AW559" i="27"/>
  <c r="AY559" i="27" s="1"/>
  <c r="BK536" i="27"/>
  <c r="BR742" i="27"/>
  <c r="BP743" i="27"/>
  <c r="BO743" i="27"/>
  <c r="BQ743" i="27"/>
  <c r="AW314" i="27"/>
  <c r="AY314" i="27" s="1"/>
  <c r="AW640" i="27"/>
  <c r="AY640" i="27" s="1"/>
  <c r="AU207" i="27"/>
  <c r="AW207" i="27"/>
  <c r="AY207" i="27" s="1"/>
  <c r="AW256" i="27"/>
  <c r="AY256" i="27" s="1"/>
  <c r="AU312" i="27"/>
  <c r="AW312" i="27"/>
  <c r="AW294" i="27"/>
  <c r="AY294" i="27" s="1"/>
  <c r="AW590" i="27"/>
  <c r="AY590" i="27" s="1"/>
  <c r="AR201" i="27"/>
  <c r="AT201" i="27" s="1"/>
  <c r="BV201" i="27" s="1"/>
  <c r="AW201" i="27"/>
  <c r="AY201" i="27" s="1"/>
  <c r="BP748" i="27"/>
  <c r="BO748" i="27"/>
  <c r="BQ748" i="27"/>
  <c r="BP626" i="27"/>
  <c r="BO626" i="27"/>
  <c r="BQ626" i="27"/>
  <c r="BQ645" i="27"/>
  <c r="AZ668" i="27"/>
  <c r="BB668" i="27" s="1"/>
  <c r="BR270" i="27"/>
  <c r="BR670" i="27"/>
  <c r="AU749" i="27"/>
  <c r="BC696" i="27"/>
  <c r="BQ670" i="27"/>
  <c r="BR595" i="27"/>
  <c r="BP595" i="27"/>
  <c r="BR78" i="27"/>
  <c r="BP78" i="27"/>
  <c r="BO78" i="27"/>
  <c r="BP622" i="27"/>
  <c r="BO622" i="27"/>
  <c r="BQ622" i="27"/>
  <c r="BR509" i="27"/>
  <c r="BP509" i="27"/>
  <c r="BQ509" i="27"/>
  <c r="BO509" i="27"/>
  <c r="BC461" i="27"/>
  <c r="BP695" i="27"/>
  <c r="BQ137" i="27"/>
  <c r="AU39" i="27"/>
  <c r="BC668" i="27"/>
  <c r="AZ695" i="27"/>
  <c r="BB695" i="27" s="1"/>
  <c r="BQ695" i="27"/>
  <c r="BP634" i="27"/>
  <c r="BQ179" i="27"/>
  <c r="BQ461" i="27"/>
  <c r="BQ623" i="27"/>
  <c r="BQ328" i="27"/>
  <c r="BR668" i="27"/>
  <c r="AR762" i="27"/>
  <c r="AT762" i="27" s="1"/>
  <c r="BV762" i="27" s="1"/>
  <c r="AR595" i="27"/>
  <c r="AT595" i="27" s="1"/>
  <c r="BV595" i="27" s="1"/>
  <c r="BR461" i="27"/>
  <c r="BK699" i="27"/>
  <c r="AR539" i="27"/>
  <c r="AT539" i="27" s="1"/>
  <c r="BV539" i="27" s="1"/>
  <c r="AU539" i="27"/>
  <c r="BO624" i="27"/>
  <c r="BP624" i="27"/>
  <c r="BQ624" i="27"/>
  <c r="BQ696" i="27"/>
  <c r="BP696" i="27"/>
  <c r="BR696" i="27"/>
  <c r="BO696" i="27"/>
  <c r="BR271" i="27"/>
  <c r="BO703" i="27"/>
  <c r="BO542" i="27"/>
  <c r="BO323" i="27"/>
  <c r="AR596" i="27"/>
  <c r="AT596" i="27" s="1"/>
  <c r="BV596" i="27" s="1"/>
  <c r="BP137" i="27"/>
  <c r="BQ595" i="27"/>
  <c r="BO669" i="27"/>
  <c r="BQ669" i="27"/>
  <c r="T5" i="27"/>
  <c r="BG5" i="27"/>
  <c r="AA5" i="27"/>
  <c r="X5" i="27"/>
  <c r="AJ5" i="27"/>
  <c r="AN5" i="27" s="1"/>
  <c r="AQ5" i="27" s="1"/>
  <c r="BU5" i="27"/>
  <c r="T613" i="27"/>
  <c r="BG613" i="27"/>
  <c r="AA613" i="27"/>
  <c r="X613" i="27"/>
  <c r="AJ613" i="27"/>
  <c r="AN613" i="27" s="1"/>
  <c r="BU613" i="27"/>
  <c r="T30" i="27"/>
  <c r="BG30" i="27"/>
  <c r="AA30" i="27"/>
  <c r="X30" i="27"/>
  <c r="AJ30" i="27"/>
  <c r="BU30" i="27"/>
  <c r="AU722" i="27"/>
  <c r="BP623" i="27"/>
  <c r="T19" i="27"/>
  <c r="BG19" i="27"/>
  <c r="AA19" i="27"/>
  <c r="X19" i="27"/>
  <c r="AJ19" i="27"/>
  <c r="BU19" i="27"/>
  <c r="T28" i="27"/>
  <c r="BG28" i="27"/>
  <c r="X28" i="27"/>
  <c r="AA28" i="27"/>
  <c r="BU28" i="27"/>
  <c r="AJ28" i="27"/>
  <c r="AN28" i="27" s="1"/>
  <c r="T18" i="27"/>
  <c r="BG18" i="27"/>
  <c r="AA18" i="27"/>
  <c r="X18" i="27"/>
  <c r="BU18" i="27"/>
  <c r="AJ18" i="27"/>
  <c r="AN18" i="27" s="1"/>
  <c r="AO18" i="27" s="1"/>
  <c r="T44" i="27"/>
  <c r="BG44" i="27"/>
  <c r="AA44" i="27"/>
  <c r="X44" i="27"/>
  <c r="BU44" i="27"/>
  <c r="AJ44" i="27"/>
  <c r="AN44" i="27" s="1"/>
  <c r="T34" i="27"/>
  <c r="BG34" i="27"/>
  <c r="AA34" i="27"/>
  <c r="X34" i="27"/>
  <c r="BU34" i="27"/>
  <c r="AJ34" i="27"/>
  <c r="AN34" i="27" s="1"/>
  <c r="AR722" i="27"/>
  <c r="AT722" i="27" s="1"/>
  <c r="BV722" i="27" s="1"/>
  <c r="T16" i="27"/>
  <c r="BG16" i="27"/>
  <c r="AA16" i="27"/>
  <c r="X16" i="27"/>
  <c r="BU16" i="27"/>
  <c r="AJ16" i="27"/>
  <c r="AQ610" i="27"/>
  <c r="AO610" i="27"/>
  <c r="T17" i="27"/>
  <c r="BG17" i="27"/>
  <c r="AA17" i="27"/>
  <c r="X17" i="27"/>
  <c r="AJ17" i="27"/>
  <c r="BU17" i="27"/>
  <c r="T27" i="27"/>
  <c r="BG27" i="27"/>
  <c r="AA27" i="27"/>
  <c r="X27" i="27"/>
  <c r="BU27" i="27"/>
  <c r="AJ27" i="27"/>
  <c r="AN27" i="27" s="1"/>
  <c r="T433" i="27"/>
  <c r="BG433" i="27"/>
  <c r="AA433" i="27"/>
  <c r="X433" i="27"/>
  <c r="BU433" i="27"/>
  <c r="AJ433" i="27"/>
  <c r="T702" i="27"/>
  <c r="AD702" i="27" s="1"/>
  <c r="BG702" i="27"/>
  <c r="AA702" i="27"/>
  <c r="X702" i="27"/>
  <c r="AJ702" i="27"/>
  <c r="AN702" i="27" s="1"/>
  <c r="BU702" i="27"/>
  <c r="BO384" i="27"/>
  <c r="BP384" i="27"/>
  <c r="BQ384" i="27"/>
  <c r="AU753" i="27"/>
  <c r="AR753" i="27"/>
  <c r="AT753" i="27" s="1"/>
  <c r="BV753" i="27" s="1"/>
  <c r="AU432" i="27"/>
  <c r="AR432" i="27"/>
  <c r="AT432" i="27" s="1"/>
  <c r="BV432" i="27" s="1"/>
  <c r="BK732" i="27"/>
  <c r="AZ732" i="27"/>
  <c r="BB732" i="27" s="1"/>
  <c r="BC732" i="27"/>
  <c r="BK723" i="27"/>
  <c r="AZ723" i="27"/>
  <c r="BB723" i="27" s="1"/>
  <c r="BC723" i="27"/>
  <c r="AW521" i="27"/>
  <c r="AY521" i="27" s="1"/>
  <c r="AU521" i="27"/>
  <c r="AR521" i="27"/>
  <c r="AT521" i="27" s="1"/>
  <c r="BV521" i="27" s="1"/>
  <c r="AR667" i="27"/>
  <c r="AT667" i="27" s="1"/>
  <c r="BV667" i="27" s="1"/>
  <c r="AW667" i="27"/>
  <c r="AY667" i="27" s="1"/>
  <c r="AU667" i="27"/>
  <c r="AR671" i="27"/>
  <c r="AT671" i="27" s="1"/>
  <c r="BV671" i="27" s="1"/>
  <c r="AW671" i="27"/>
  <c r="AY671" i="27" s="1"/>
  <c r="AU671" i="27"/>
  <c r="AR759" i="27"/>
  <c r="AT759" i="27" s="1"/>
  <c r="BV759" i="27" s="1"/>
  <c r="AU759" i="27"/>
  <c r="BK746" i="27"/>
  <c r="AZ746" i="27"/>
  <c r="BB746" i="27" s="1"/>
  <c r="BC746" i="27"/>
  <c r="AW544" i="27"/>
  <c r="AY544" i="27" s="1"/>
  <c r="AU544" i="27"/>
  <c r="AR544" i="27"/>
  <c r="AT544" i="27" s="1"/>
  <c r="BV544" i="27" s="1"/>
  <c r="AU750" i="27"/>
  <c r="AR750" i="27"/>
  <c r="AT750" i="27" s="1"/>
  <c r="BV750" i="27" s="1"/>
  <c r="AW701" i="27"/>
  <c r="AY701" i="27" s="1"/>
  <c r="AR701" i="27"/>
  <c r="AT701" i="27" s="1"/>
  <c r="BV701" i="27" s="1"/>
  <c r="AU701" i="27"/>
  <c r="BC676" i="27"/>
  <c r="BK676" i="27"/>
  <c r="AZ676" i="27"/>
  <c r="BB676" i="27" s="1"/>
  <c r="AR675" i="27"/>
  <c r="AT675" i="27" s="1"/>
  <c r="BV675" i="27" s="1"/>
  <c r="AU675" i="27"/>
  <c r="AW675" i="27"/>
  <c r="AY675" i="27" s="1"/>
  <c r="BC497" i="27"/>
  <c r="BK497" i="27"/>
  <c r="BQ682" i="27"/>
  <c r="BO682" i="27"/>
  <c r="BP682" i="27"/>
  <c r="BR682" i="27"/>
  <c r="AZ276" i="27"/>
  <c r="BB276" i="27" s="1"/>
  <c r="BK276" i="27"/>
  <c r="BR694" i="27"/>
  <c r="BO694" i="27"/>
  <c r="BP694" i="27"/>
  <c r="BC659" i="27"/>
  <c r="BK659" i="27"/>
  <c r="BC417" i="27"/>
  <c r="BK417" i="27"/>
  <c r="BC268" i="27"/>
  <c r="BK268" i="27"/>
  <c r="BC265" i="27"/>
  <c r="BK265" i="27"/>
  <c r="AZ282" i="27"/>
  <c r="BB282" i="27" s="1"/>
  <c r="BK282" i="27"/>
  <c r="AZ273" i="27"/>
  <c r="BB273" i="27" s="1"/>
  <c r="BK273" i="27"/>
  <c r="BC598" i="27"/>
  <c r="BK598" i="27"/>
  <c r="BP598" i="27" s="1"/>
  <c r="BQ694" i="27"/>
  <c r="BC552" i="27"/>
  <c r="BK552" i="27"/>
  <c r="AZ418" i="27"/>
  <c r="BB418" i="27" s="1"/>
  <c r="BK418" i="27"/>
  <c r="AZ362" i="27"/>
  <c r="BB362" i="27" s="1"/>
  <c r="BK362" i="27"/>
  <c r="BC274" i="27"/>
  <c r="BK274" i="27"/>
  <c r="BC347" i="27"/>
  <c r="BK347" i="27"/>
  <c r="BC286" i="27"/>
  <c r="BK286" i="27"/>
  <c r="AZ269" i="27"/>
  <c r="BB269" i="27" s="1"/>
  <c r="BK269" i="27"/>
  <c r="BC263" i="27"/>
  <c r="BK263" i="27"/>
  <c r="AZ643" i="27"/>
  <c r="BB643" i="27" s="1"/>
  <c r="BK643" i="27"/>
  <c r="AZ692" i="27"/>
  <c r="BB692" i="27" s="1"/>
  <c r="BK692" i="27"/>
  <c r="AZ537" i="27"/>
  <c r="BB537" i="27" s="1"/>
  <c r="BK537" i="27"/>
  <c r="BR711" i="27"/>
  <c r="BO711" i="27"/>
  <c r="BP711" i="27"/>
  <c r="BQ711" i="27"/>
  <c r="BR644" i="27"/>
  <c r="BP644" i="27"/>
  <c r="BQ644" i="27"/>
  <c r="BO644" i="27"/>
  <c r="BO654" i="27"/>
  <c r="BR654" i="27"/>
  <c r="BQ654" i="27"/>
  <c r="BP654" i="27"/>
  <c r="BQ323" i="27"/>
  <c r="BC549" i="27"/>
  <c r="BK549" i="27"/>
  <c r="BQ684" i="27"/>
  <c r="BP684" i="27"/>
  <c r="BR684" i="27"/>
  <c r="BO684" i="27"/>
  <c r="BO728" i="27"/>
  <c r="BQ728" i="27"/>
  <c r="BP728" i="27"/>
  <c r="BR728" i="27"/>
  <c r="BR735" i="27"/>
  <c r="BQ735" i="27"/>
  <c r="BP735" i="27"/>
  <c r="BO735" i="27"/>
  <c r="BP725" i="27"/>
  <c r="BQ725" i="27"/>
  <c r="BR725" i="27"/>
  <c r="BO725" i="27"/>
  <c r="BC631" i="27"/>
  <c r="BK631" i="27"/>
  <c r="BC164" i="27"/>
  <c r="BK164" i="27"/>
  <c r="BC518" i="27"/>
  <c r="BK518" i="27"/>
  <c r="AZ632" i="27"/>
  <c r="BB632" i="27" s="1"/>
  <c r="BK632" i="27"/>
  <c r="BP740" i="27"/>
  <c r="BO740" i="27"/>
  <c r="BQ740" i="27"/>
  <c r="BR740" i="27"/>
  <c r="BR697" i="27"/>
  <c r="BP146" i="27"/>
  <c r="BR624" i="27"/>
  <c r="BR527" i="27"/>
  <c r="AZ267" i="27"/>
  <c r="BB267" i="27" s="1"/>
  <c r="BK267" i="27"/>
  <c r="BC647" i="27"/>
  <c r="BK647" i="27"/>
  <c r="AZ459" i="27"/>
  <c r="BB459" i="27" s="1"/>
  <c r="BK459" i="27"/>
  <c r="AZ589" i="27"/>
  <c r="BB589" i="27" s="1"/>
  <c r="BK589" i="27"/>
  <c r="BC533" i="27"/>
  <c r="BK533" i="27"/>
  <c r="AZ547" i="27"/>
  <c r="BB547" i="27" s="1"/>
  <c r="BK547" i="27"/>
  <c r="BO547" i="27" s="1"/>
  <c r="BO721" i="27"/>
  <c r="BR721" i="27"/>
  <c r="BQ721" i="27"/>
  <c r="BP721" i="27"/>
  <c r="AZ515" i="27"/>
  <c r="BB515" i="27" s="1"/>
  <c r="BK515" i="27"/>
  <c r="BO722" i="27"/>
  <c r="BR703" i="27"/>
  <c r="BQ703" i="27"/>
  <c r="BC596" i="27"/>
  <c r="BK596" i="27"/>
  <c r="AZ448" i="27"/>
  <c r="BB448" i="27" s="1"/>
  <c r="BK448" i="27"/>
  <c r="BC680" i="27"/>
  <c r="BK680" i="27"/>
  <c r="BR485" i="27"/>
  <c r="BQ612" i="27"/>
  <c r="BR623" i="27"/>
  <c r="BR622" i="27"/>
  <c r="BP669" i="27"/>
  <c r="BO427" i="27"/>
  <c r="BP427" i="27"/>
  <c r="BR427" i="27"/>
  <c r="BQ427" i="27"/>
  <c r="BC642" i="27"/>
  <c r="BK642" i="27"/>
  <c r="BC630" i="27"/>
  <c r="BK630" i="27"/>
  <c r="BR731" i="27"/>
  <c r="BP731" i="27"/>
  <c r="BQ731" i="27"/>
  <c r="BO731" i="27"/>
  <c r="BP727" i="27"/>
  <c r="BO727" i="27"/>
  <c r="BR727" i="27"/>
  <c r="BQ727" i="27"/>
  <c r="BO548" i="27"/>
  <c r="BC707" i="27"/>
  <c r="BK707" i="27"/>
  <c r="BC118" i="27"/>
  <c r="BK118" i="27"/>
  <c r="BC681" i="27"/>
  <c r="BK681" i="27"/>
  <c r="BR729" i="27"/>
  <c r="BO729" i="27"/>
  <c r="BQ729" i="27"/>
  <c r="BP729" i="27"/>
  <c r="BR548" i="27"/>
  <c r="BR137" i="27"/>
  <c r="BR373" i="27"/>
  <c r="BP323" i="27"/>
  <c r="BQ78" i="27"/>
  <c r="BP179" i="27"/>
  <c r="BO595" i="27"/>
  <c r="BR619" i="27"/>
  <c r="AZ386" i="27"/>
  <c r="BB386" i="27" s="1"/>
  <c r="BK386" i="27"/>
  <c r="BC683" i="27"/>
  <c r="BK683" i="27"/>
  <c r="BC142" i="27"/>
  <c r="BK142" i="27"/>
  <c r="AZ496" i="27"/>
  <c r="BB496" i="27" s="1"/>
  <c r="BK496" i="27"/>
  <c r="BR555" i="27"/>
  <c r="BP555" i="27"/>
  <c r="BR736" i="27"/>
  <c r="BO736" i="27"/>
  <c r="BP736" i="27"/>
  <c r="BQ736" i="27"/>
  <c r="BP730" i="27"/>
  <c r="BO730" i="27"/>
  <c r="BQ730" i="27"/>
  <c r="BR730" i="27"/>
  <c r="BR733" i="27"/>
  <c r="BP733" i="27"/>
  <c r="BO733" i="27"/>
  <c r="BQ733" i="27"/>
  <c r="BO555" i="27"/>
  <c r="BP548" i="27"/>
  <c r="BQ722" i="27"/>
  <c r="BC611" i="27"/>
  <c r="BK611" i="27"/>
  <c r="AZ621" i="27"/>
  <c r="BB621" i="27" s="1"/>
  <c r="BK621" i="27"/>
  <c r="BC712" i="27"/>
  <c r="BK712" i="27"/>
  <c r="BP712" i="27" s="1"/>
  <c r="BR745" i="27"/>
  <c r="BQ745" i="27"/>
  <c r="BP745" i="27"/>
  <c r="BO745" i="27"/>
  <c r="BO633" i="27"/>
  <c r="BR633" i="27"/>
  <c r="BP633" i="27"/>
  <c r="BQ633" i="27"/>
  <c r="AZ709" i="27"/>
  <c r="BB709" i="27" s="1"/>
  <c r="BK709" i="27"/>
  <c r="BC133" i="27"/>
  <c r="BK133" i="27"/>
  <c r="BP722" i="27"/>
  <c r="BR626" i="27"/>
  <c r="BO658" i="27"/>
  <c r="BQ658" i="27"/>
  <c r="BP658" i="27"/>
  <c r="BR658" i="27"/>
  <c r="BP539" i="27"/>
  <c r="BO539" i="27"/>
  <c r="BQ539" i="27"/>
  <c r="BR539" i="27"/>
  <c r="BR738" i="27"/>
  <c r="BO738" i="27"/>
  <c r="BP738" i="27"/>
  <c r="BQ738" i="27"/>
  <c r="BO285" i="27"/>
  <c r="BP285" i="27"/>
  <c r="BQ285" i="27"/>
  <c r="BR285" i="27"/>
  <c r="BR420" i="27"/>
  <c r="BP420" i="27"/>
  <c r="BQ420" i="27"/>
  <c r="BO420" i="27"/>
  <c r="BR739" i="27"/>
  <c r="BQ739" i="27"/>
  <c r="BO739" i="27"/>
  <c r="BP739" i="27"/>
  <c r="BR734" i="27"/>
  <c r="BP734" i="27"/>
  <c r="BO734" i="27"/>
  <c r="BQ734" i="27"/>
  <c r="BC565" i="27"/>
  <c r="BK565" i="27"/>
  <c r="BC531" i="27"/>
  <c r="BK531" i="27"/>
  <c r="BO531" i="27" s="1"/>
  <c r="AZ530" i="27"/>
  <c r="BB530" i="27" s="1"/>
  <c r="BK530" i="27"/>
  <c r="BQ530" i="27" s="1"/>
  <c r="BR737" i="27"/>
  <c r="BQ737" i="27"/>
  <c r="BO737" i="27"/>
  <c r="BP737" i="27"/>
  <c r="AZ734" i="27"/>
  <c r="BB734" i="27" s="1"/>
  <c r="BC734" i="27"/>
  <c r="AZ600" i="27"/>
  <c r="BB600" i="27" s="1"/>
  <c r="BC600" i="27"/>
  <c r="AR462" i="27"/>
  <c r="AT462" i="27" s="1"/>
  <c r="BV462" i="27" s="1"/>
  <c r="AW462" i="27"/>
  <c r="AY462" i="27" s="1"/>
  <c r="AZ462" i="27" s="1"/>
  <c r="BB462" i="27" s="1"/>
  <c r="AU212" i="27"/>
  <c r="AW212" i="27"/>
  <c r="AY212" i="27" s="1"/>
  <c r="BC212" i="27" s="1"/>
  <c r="AR442" i="27"/>
  <c r="AT442" i="27" s="1"/>
  <c r="BV442" i="27" s="1"/>
  <c r="AW442" i="27"/>
  <c r="AY442" i="27" s="1"/>
  <c r="AU441" i="27"/>
  <c r="AW441" i="27"/>
  <c r="AY441" i="27" s="1"/>
  <c r="AU532" i="27"/>
  <c r="AW532" i="27"/>
  <c r="AY532" i="27" s="1"/>
  <c r="AZ532" i="27" s="1"/>
  <c r="BB532" i="27" s="1"/>
  <c r="AU572" i="27"/>
  <c r="AW572" i="27"/>
  <c r="AU445" i="27"/>
  <c r="AW445" i="27"/>
  <c r="AY445" i="27" s="1"/>
  <c r="BK445" i="27" s="1"/>
  <c r="AW653" i="27"/>
  <c r="AY653" i="27" s="1"/>
  <c r="BK653" i="27" s="1"/>
  <c r="AR635" i="27"/>
  <c r="AT635" i="27" s="1"/>
  <c r="BV635" i="27" s="1"/>
  <c r="AW635" i="27"/>
  <c r="AY635" i="27" s="1"/>
  <c r="BK635" i="27" s="1"/>
  <c r="AW426" i="27"/>
  <c r="AY426" i="27" s="1"/>
  <c r="BK426" i="27" s="1"/>
  <c r="AR568" i="27"/>
  <c r="AT568" i="27" s="1"/>
  <c r="BV568" i="27" s="1"/>
  <c r="AW568" i="27"/>
  <c r="AY568" i="27" s="1"/>
  <c r="BC568" i="27" s="1"/>
  <c r="AR605" i="27"/>
  <c r="AT605" i="27" s="1"/>
  <c r="BV605" i="27" s="1"/>
  <c r="AW605" i="27"/>
  <c r="AY605" i="27" s="1"/>
  <c r="BK605" i="27" s="1"/>
  <c r="AQ586" i="27"/>
  <c r="AQ290" i="27"/>
  <c r="AR290" i="27" s="1"/>
  <c r="AT290" i="27" s="1"/>
  <c r="BV290" i="27" s="1"/>
  <c r="AZ596" i="27"/>
  <c r="BB596" i="27" s="1"/>
  <c r="AO625" i="27"/>
  <c r="AZ518" i="27"/>
  <c r="BB518" i="27" s="1"/>
  <c r="AO562" i="27"/>
  <c r="AZ164" i="27"/>
  <c r="BB164" i="27" s="1"/>
  <c r="AO482" i="27"/>
  <c r="AQ192" i="27"/>
  <c r="AO255" i="27"/>
  <c r="AO606" i="27"/>
  <c r="AZ118" i="27"/>
  <c r="BB118" i="27" s="1"/>
  <c r="AO589" i="27"/>
  <c r="AQ328" i="27"/>
  <c r="AR328" i="27" s="1"/>
  <c r="AT328" i="27" s="1"/>
  <c r="BV328" i="27" s="1"/>
  <c r="AQ503" i="27"/>
  <c r="AW503" i="27" s="1"/>
  <c r="AY503" i="27" s="1"/>
  <c r="BK503" i="27" s="1"/>
  <c r="AQ429" i="27"/>
  <c r="AW429" i="27" s="1"/>
  <c r="AY429" i="27" s="1"/>
  <c r="AQ321" i="27"/>
  <c r="AU321" i="27" s="1"/>
  <c r="AQ105" i="27"/>
  <c r="AZ737" i="27"/>
  <c r="BB737" i="27" s="1"/>
  <c r="BC737" i="27"/>
  <c r="AO458" i="27"/>
  <c r="AQ724" i="27"/>
  <c r="AQ688" i="27"/>
  <c r="AR688" i="27" s="1"/>
  <c r="AT688" i="27" s="1"/>
  <c r="BV688" i="27" s="1"/>
  <c r="AO456" i="27"/>
  <c r="BC738" i="27"/>
  <c r="AZ738" i="27"/>
  <c r="BB738" i="27" s="1"/>
  <c r="BC739" i="27"/>
  <c r="AZ739" i="27"/>
  <c r="BB739" i="27" s="1"/>
  <c r="AD22" i="27"/>
  <c r="AG22" i="27"/>
  <c r="AD650" i="27"/>
  <c r="AG650" i="27"/>
  <c r="AD678" i="27"/>
  <c r="AG678" i="27"/>
  <c r="AD599" i="27"/>
  <c r="AG599" i="27"/>
  <c r="AD488" i="27"/>
  <c r="AG488" i="27"/>
  <c r="AD442" i="27"/>
  <c r="AG442" i="27"/>
  <c r="AD642" i="27"/>
  <c r="AG642" i="27"/>
  <c r="AD719" i="27"/>
  <c r="AG719" i="27"/>
  <c r="AD653" i="27"/>
  <c r="AG653" i="27"/>
  <c r="AD712" i="27"/>
  <c r="AG712" i="27"/>
  <c r="AD441" i="27"/>
  <c r="AG441" i="27"/>
  <c r="AR646" i="27"/>
  <c r="AT646" i="27" s="1"/>
  <c r="BV646" i="27" s="1"/>
  <c r="AU646" i="27"/>
  <c r="AN523" i="27"/>
  <c r="AD525" i="27"/>
  <c r="AG525" i="27"/>
  <c r="AQ507" i="27"/>
  <c r="AW507" i="27" s="1"/>
  <c r="AO507" i="27"/>
  <c r="AD436" i="27"/>
  <c r="AG436" i="27"/>
  <c r="AD598" i="27"/>
  <c r="AG598" i="27"/>
  <c r="AD547" i="27"/>
  <c r="AG547" i="27"/>
  <c r="AD586" i="27"/>
  <c r="AG586" i="27"/>
  <c r="AD585" i="27"/>
  <c r="AG585" i="27"/>
  <c r="AD445" i="27"/>
  <c r="AG445" i="27"/>
  <c r="AN443" i="27"/>
  <c r="AD717" i="27"/>
  <c r="AG717" i="27"/>
  <c r="AD720" i="27"/>
  <c r="AG720" i="27"/>
  <c r="AR636" i="27"/>
  <c r="AT636" i="27" s="1"/>
  <c r="BV636" i="27" s="1"/>
  <c r="AY636" i="27"/>
  <c r="BK636" i="27" s="1"/>
  <c r="AU636" i="27"/>
  <c r="AR536" i="27"/>
  <c r="AT536" i="27" s="1"/>
  <c r="BV536" i="27" s="1"/>
  <c r="AU536" i="27"/>
  <c r="AR653" i="27"/>
  <c r="AT653" i="27" s="1"/>
  <c r="BV653" i="27" s="1"/>
  <c r="AU653" i="27"/>
  <c r="AD573" i="27"/>
  <c r="AG573" i="27"/>
  <c r="AQ629" i="27"/>
  <c r="AW629" i="27" s="1"/>
  <c r="AY629" i="27" s="1"/>
  <c r="AO629" i="27"/>
  <c r="AD511" i="27"/>
  <c r="AG511" i="27"/>
  <c r="AD507" i="27"/>
  <c r="AG507" i="27"/>
  <c r="AD715" i="27"/>
  <c r="AG715" i="27"/>
  <c r="AD718" i="27"/>
  <c r="AG718" i="27"/>
  <c r="AD760" i="27"/>
  <c r="AG760" i="27"/>
  <c r="AD761" i="27"/>
  <c r="AG761" i="27"/>
  <c r="AD498" i="27"/>
  <c r="AG498" i="27"/>
  <c r="AN615" i="27"/>
  <c r="AN637" i="27"/>
  <c r="AO35" i="27"/>
  <c r="AQ35" i="27"/>
  <c r="AW35" i="27" s="1"/>
  <c r="AY35" i="27" s="1"/>
  <c r="AD546" i="27"/>
  <c r="AG546" i="27"/>
  <c r="AD677" i="27"/>
  <c r="AG677" i="27"/>
  <c r="AD713" i="27"/>
  <c r="AG713" i="27"/>
  <c r="AD714" i="27"/>
  <c r="AG714" i="27"/>
  <c r="AD716" i="27"/>
  <c r="AG716" i="27"/>
  <c r="AD562" i="27"/>
  <c r="AG562" i="27"/>
  <c r="AD531" i="27"/>
  <c r="AG531" i="27"/>
  <c r="AD757" i="27"/>
  <c r="AG757" i="27"/>
  <c r="AD530" i="27"/>
  <c r="AG530" i="27"/>
  <c r="AD610" i="27"/>
  <c r="AG610" i="27"/>
  <c r="AG500" i="27"/>
  <c r="AD500" i="27"/>
  <c r="AO581" i="27"/>
  <c r="AZ565" i="27"/>
  <c r="BB565" i="27" s="1"/>
  <c r="AQ150" i="27"/>
  <c r="AW150" i="27" s="1"/>
  <c r="AY150" i="27" s="1"/>
  <c r="AQ171" i="27"/>
  <c r="AQ377" i="27"/>
  <c r="AU377" i="27" s="1"/>
  <c r="AQ422" i="27"/>
  <c r="AW422" i="27" s="1"/>
  <c r="AY422" i="27" s="1"/>
  <c r="AO608" i="27"/>
  <c r="AQ89" i="27"/>
  <c r="AZ612" i="27"/>
  <c r="BB612" i="27" s="1"/>
  <c r="BC612" i="27"/>
  <c r="AO499" i="27"/>
  <c r="AO540" i="27"/>
  <c r="AU581" i="27"/>
  <c r="AR581" i="27"/>
  <c r="AT581" i="27" s="1"/>
  <c r="BV581" i="27" s="1"/>
  <c r="BC623" i="27"/>
  <c r="AZ623" i="27"/>
  <c r="BB623" i="27" s="1"/>
  <c r="BC527" i="27"/>
  <c r="AZ527" i="27"/>
  <c r="BB527" i="27" s="1"/>
  <c r="AZ703" i="27"/>
  <c r="BB703" i="27" s="1"/>
  <c r="BC703" i="27"/>
  <c r="AZ146" i="27"/>
  <c r="BB146" i="27" s="1"/>
  <c r="BC146" i="27"/>
  <c r="BC485" i="27"/>
  <c r="AZ485" i="27"/>
  <c r="BB485" i="27" s="1"/>
  <c r="AQ525" i="27"/>
  <c r="BC179" i="27"/>
  <c r="AZ179" i="27"/>
  <c r="BB179" i="27" s="1"/>
  <c r="AZ542" i="27"/>
  <c r="BB542" i="27" s="1"/>
  <c r="BC542" i="27"/>
  <c r="AZ137" i="27"/>
  <c r="BB137" i="27" s="1"/>
  <c r="BC137" i="27"/>
  <c r="AZ634" i="27"/>
  <c r="BB634" i="27" s="1"/>
  <c r="BC634" i="27"/>
  <c r="AZ729" i="27"/>
  <c r="BB729" i="27" s="1"/>
  <c r="BC729" i="27"/>
  <c r="BC619" i="27"/>
  <c r="AZ619" i="27"/>
  <c r="BB619" i="27" s="1"/>
  <c r="BC595" i="27"/>
  <c r="AZ595" i="27"/>
  <c r="BB595" i="27" s="1"/>
  <c r="AZ745" i="27"/>
  <c r="BB745" i="27" s="1"/>
  <c r="BC745" i="27"/>
  <c r="BC554" i="27"/>
  <c r="AZ554" i="27"/>
  <c r="BB554" i="27" s="1"/>
  <c r="AZ633" i="27"/>
  <c r="BB633" i="27" s="1"/>
  <c r="BC633" i="27"/>
  <c r="BC534" i="27"/>
  <c r="AZ534" i="27"/>
  <c r="BB534" i="27" s="1"/>
  <c r="AZ614" i="27"/>
  <c r="BB614" i="27" s="1"/>
  <c r="BC614" i="27"/>
  <c r="BC697" i="27"/>
  <c r="AZ697" i="27"/>
  <c r="BB697" i="27" s="1"/>
  <c r="AZ740" i="27"/>
  <c r="BB740" i="27" s="1"/>
  <c r="BC740" i="27"/>
  <c r="AN464" i="27"/>
  <c r="AQ464" i="27" s="1"/>
  <c r="AN638" i="27"/>
  <c r="AO638" i="27" s="1"/>
  <c r="AN566" i="27"/>
  <c r="AO566" i="27" s="1"/>
  <c r="AN6" i="27"/>
  <c r="AQ6" i="27" s="1"/>
  <c r="AN24" i="27"/>
  <c r="AQ24" i="27" s="1"/>
  <c r="AW24" i="27" s="1"/>
  <c r="AY690" i="27"/>
  <c r="AY628" i="27"/>
  <c r="BK628" i="27" s="1"/>
  <c r="AN435" i="27"/>
  <c r="AO435" i="27" s="1"/>
  <c r="AY72" i="27"/>
  <c r="BK72" i="27" s="1"/>
  <c r="AY664" i="27"/>
  <c r="BK664" i="27" s="1"/>
  <c r="AU102" i="27"/>
  <c r="AY102" i="27"/>
  <c r="AY110" i="27"/>
  <c r="BK110" i="27" s="1"/>
  <c r="AY250" i="27"/>
  <c r="BK250" i="27" s="1"/>
  <c r="AY349" i="27"/>
  <c r="BK349" i="27" s="1"/>
  <c r="AY124" i="27"/>
  <c r="BK124" i="27" s="1"/>
  <c r="AY187" i="27"/>
  <c r="BK187" i="27" s="1"/>
  <c r="AY229" i="27"/>
  <c r="BK229" i="27" s="1"/>
  <c r="AY483" i="27"/>
  <c r="BK483" i="27" s="1"/>
  <c r="AR253" i="27"/>
  <c r="AT253" i="27" s="1"/>
  <c r="BV253" i="27" s="1"/>
  <c r="AY193" i="27"/>
  <c r="BK193" i="27" s="1"/>
  <c r="AU136" i="27"/>
  <c r="AY136" i="27"/>
  <c r="AR181" i="27"/>
  <c r="AT181" i="27" s="1"/>
  <c r="BV181" i="27" s="1"/>
  <c r="AY181" i="27"/>
  <c r="AY260" i="27"/>
  <c r="BK260" i="27" s="1"/>
  <c r="AY593" i="27"/>
  <c r="BK593" i="27" s="1"/>
  <c r="AY107" i="27"/>
  <c r="BK107" i="27" s="1"/>
  <c r="AY88" i="27"/>
  <c r="BK88" i="27" s="1"/>
  <c r="AR173" i="27"/>
  <c r="AT173" i="27" s="1"/>
  <c r="BV173" i="27" s="1"/>
  <c r="AY173" i="27"/>
  <c r="AU348" i="27"/>
  <c r="AY96" i="27"/>
  <c r="BK96" i="27" s="1"/>
  <c r="AR447" i="27"/>
  <c r="AT447" i="27" s="1"/>
  <c r="BV447" i="27" s="1"/>
  <c r="AY447" i="27"/>
  <c r="AR168" i="27"/>
  <c r="AT168" i="27" s="1"/>
  <c r="BV168" i="27" s="1"/>
  <c r="AY168" i="27"/>
  <c r="BK168" i="27" s="1"/>
  <c r="AU91" i="27"/>
  <c r="AY91" i="27"/>
  <c r="AU239" i="27"/>
  <c r="AY239" i="27"/>
  <c r="BK239" i="27" s="1"/>
  <c r="AU103" i="27"/>
  <c r="AY103" i="27"/>
  <c r="AR90" i="27"/>
  <c r="AT90" i="27" s="1"/>
  <c r="BV90" i="27" s="1"/>
  <c r="AY90" i="27"/>
  <c r="AY125" i="27"/>
  <c r="BK125" i="27" s="1"/>
  <c r="AY97" i="27"/>
  <c r="AY106" i="27"/>
  <c r="BK106" i="27" s="1"/>
  <c r="AR82" i="27"/>
  <c r="AT82" i="27" s="1"/>
  <c r="BV82" i="27" s="1"/>
  <c r="AY82" i="27"/>
  <c r="BK82" i="27" s="1"/>
  <c r="AU213" i="27"/>
  <c r="AU183" i="27"/>
  <c r="AY183" i="27"/>
  <c r="AU148" i="27"/>
  <c r="AU665" i="27"/>
  <c r="AY665" i="27"/>
  <c r="AY152" i="27"/>
  <c r="BK152" i="27" s="1"/>
  <c r="AY223" i="27"/>
  <c r="BK223" i="27" s="1"/>
  <c r="AR166" i="27"/>
  <c r="AT166" i="27" s="1"/>
  <c r="BV166" i="27" s="1"/>
  <c r="AY166" i="27"/>
  <c r="AR104" i="27"/>
  <c r="AT104" i="27" s="1"/>
  <c r="BV104" i="27" s="1"/>
  <c r="AY601" i="27"/>
  <c r="BK601" i="27" s="1"/>
  <c r="AR243" i="27"/>
  <c r="AT243" i="27" s="1"/>
  <c r="BV243" i="27" s="1"/>
  <c r="AR219" i="27"/>
  <c r="AT219" i="27" s="1"/>
  <c r="BV219" i="27" s="1"/>
  <c r="AY219" i="27"/>
  <c r="AY259" i="27"/>
  <c r="BK259" i="27" s="1"/>
  <c r="AY130" i="27"/>
  <c r="BK130" i="27" s="1"/>
  <c r="AY75" i="27"/>
  <c r="BK75" i="27" s="1"/>
  <c r="AY83" i="27"/>
  <c r="BK83" i="27" s="1"/>
  <c r="AR210" i="27"/>
  <c r="AT210" i="27" s="1"/>
  <c r="BV210" i="27" s="1"/>
  <c r="AY111" i="27"/>
  <c r="BK111" i="27" s="1"/>
  <c r="AU174" i="27"/>
  <c r="AY174" i="27"/>
  <c r="AR487" i="27"/>
  <c r="AT487" i="27" s="1"/>
  <c r="BV487" i="27" s="1"/>
  <c r="AR77" i="27"/>
  <c r="AT77" i="27" s="1"/>
  <c r="BV77" i="27" s="1"/>
  <c r="AY77" i="27"/>
  <c r="AR115" i="27"/>
  <c r="AT115" i="27" s="1"/>
  <c r="BV115" i="27" s="1"/>
  <c r="AY115" i="27"/>
  <c r="AY490" i="27"/>
  <c r="BK490" i="27" s="1"/>
  <c r="AY584" i="27"/>
  <c r="BK584" i="27" s="1"/>
  <c r="AY92" i="27"/>
  <c r="BK92" i="27" s="1"/>
  <c r="AU463" i="27"/>
  <c r="AY463" i="27"/>
  <c r="AU195" i="27"/>
  <c r="AY240" i="27"/>
  <c r="BK240" i="27" s="1"/>
  <c r="AR234" i="27"/>
  <c r="AT234" i="27" s="1"/>
  <c r="BV234" i="27" s="1"/>
  <c r="AY234" i="27"/>
  <c r="AY241" i="27"/>
  <c r="BK241" i="27" s="1"/>
  <c r="AR156" i="27"/>
  <c r="AT156" i="27" s="1"/>
  <c r="BV156" i="27" s="1"/>
  <c r="AY156" i="27"/>
  <c r="AY248" i="27"/>
  <c r="BK248" i="27" s="1"/>
  <c r="AU582" i="27"/>
  <c r="AY582" i="27"/>
  <c r="AY493" i="27"/>
  <c r="BK493" i="27" s="1"/>
  <c r="AY221" i="27"/>
  <c r="BK221" i="27" s="1"/>
  <c r="AY673" i="27"/>
  <c r="BK673" i="27" s="1"/>
  <c r="AY159" i="27"/>
  <c r="BK159" i="27" s="1"/>
  <c r="AU69" i="27"/>
  <c r="AY69" i="27"/>
  <c r="BK69" i="27" s="1"/>
  <c r="AU708" i="27"/>
  <c r="AY708" i="27"/>
  <c r="AY581" i="27"/>
  <c r="BK581" i="27" s="1"/>
  <c r="AN20" i="27"/>
  <c r="AO20" i="27" s="1"/>
  <c r="AN15" i="27"/>
  <c r="AO15" i="27" s="1"/>
  <c r="AY25" i="27"/>
  <c r="AY449" i="27"/>
  <c r="BK449" i="27" s="1"/>
  <c r="AY455" i="27"/>
  <c r="BK455" i="27" s="1"/>
  <c r="AU502" i="27"/>
  <c r="AY502" i="27"/>
  <c r="BK502" i="27" s="1"/>
  <c r="AU246" i="27"/>
  <c r="AY246" i="27"/>
  <c r="AY199" i="27"/>
  <c r="BK199" i="27" s="1"/>
  <c r="AY535" i="27"/>
  <c r="BK535" i="27" s="1"/>
  <c r="AU674" i="27"/>
  <c r="AY674" i="27"/>
  <c r="BK674" i="27" s="1"/>
  <c r="AY500" i="27"/>
  <c r="BK500" i="27" s="1"/>
  <c r="AR550" i="27"/>
  <c r="AT550" i="27" s="1"/>
  <c r="BV550" i="27" s="1"/>
  <c r="AY175" i="27"/>
  <c r="AR128" i="27"/>
  <c r="AT128" i="27" s="1"/>
  <c r="BV128" i="27" s="1"/>
  <c r="AY128" i="27"/>
  <c r="AR218" i="27"/>
  <c r="AT218" i="27" s="1"/>
  <c r="BV218" i="27" s="1"/>
  <c r="AY123" i="27"/>
  <c r="BK123" i="27" s="1"/>
  <c r="AR112" i="27"/>
  <c r="AT112" i="27" s="1"/>
  <c r="BV112" i="27" s="1"/>
  <c r="AU220" i="27"/>
  <c r="AY220" i="27"/>
  <c r="AU127" i="27"/>
  <c r="AY127" i="27"/>
  <c r="AY235" i="27"/>
  <c r="BK235" i="27" s="1"/>
  <c r="AY71" i="27"/>
  <c r="AU160" i="27"/>
  <c r="AY160" i="27"/>
  <c r="AY520" i="27"/>
  <c r="BK520" i="27" s="1"/>
  <c r="AU226" i="27"/>
  <c r="AY226" i="27"/>
  <c r="BK226" i="27" s="1"/>
  <c r="AY74" i="27"/>
  <c r="AR196" i="27"/>
  <c r="AT196" i="27" s="1"/>
  <c r="BV196" i="27" s="1"/>
  <c r="AY196" i="27"/>
  <c r="AY236" i="27"/>
  <c r="AY153" i="27"/>
  <c r="BK153" i="27" s="1"/>
  <c r="AY446" i="27"/>
  <c r="AR158" i="27"/>
  <c r="AT158" i="27" s="1"/>
  <c r="BV158" i="27" s="1"/>
  <c r="AY158" i="27"/>
  <c r="BK158" i="27" s="1"/>
  <c r="AR231" i="27"/>
  <c r="AT231" i="27" s="1"/>
  <c r="BV231" i="27" s="1"/>
  <c r="AR73" i="27"/>
  <c r="AT73" i="27" s="1"/>
  <c r="BV73" i="27" s="1"/>
  <c r="AY73" i="27"/>
  <c r="AR141" i="27"/>
  <c r="AT141" i="27" s="1"/>
  <c r="BV141" i="27" s="1"/>
  <c r="AY141" i="27"/>
  <c r="BK141" i="27" s="1"/>
  <c r="AR216" i="27"/>
  <c r="AT216" i="27" s="1"/>
  <c r="BV216" i="27" s="1"/>
  <c r="AY216" i="27"/>
  <c r="AN480" i="27"/>
  <c r="AQ480" i="27" s="1"/>
  <c r="AW480" i="27" s="1"/>
  <c r="AY602" i="27"/>
  <c r="BK602" i="27" s="1"/>
  <c r="AR176" i="27"/>
  <c r="AT176" i="27" s="1"/>
  <c r="BV176" i="27" s="1"/>
  <c r="AY116" i="27"/>
  <c r="BK116" i="27" s="1"/>
  <c r="AY151" i="27"/>
  <c r="BK151" i="27" s="1"/>
  <c r="AR81" i="27"/>
  <c r="AT81" i="27" s="1"/>
  <c r="BV81" i="27" s="1"/>
  <c r="AY81" i="27"/>
  <c r="AR134" i="27"/>
  <c r="AT134" i="27" s="1"/>
  <c r="BV134" i="27" s="1"/>
  <c r="AY134" i="27"/>
  <c r="AY189" i="27"/>
  <c r="BK189" i="27" s="1"/>
  <c r="AR132" i="27"/>
  <c r="AT132" i="27" s="1"/>
  <c r="BV132" i="27" s="1"/>
  <c r="AY132" i="27"/>
  <c r="AR149" i="27"/>
  <c r="AT149" i="27" s="1"/>
  <c r="BV149" i="27" s="1"/>
  <c r="AY149" i="27"/>
  <c r="AY519" i="27"/>
  <c r="BK519" i="27" s="1"/>
  <c r="AY70" i="27"/>
  <c r="BK70" i="27" s="1"/>
  <c r="AY202" i="27"/>
  <c r="BK202" i="27" s="1"/>
  <c r="AR165" i="27"/>
  <c r="AT165" i="27" s="1"/>
  <c r="BV165" i="27" s="1"/>
  <c r="AY169" i="27"/>
  <c r="BK169" i="27" s="1"/>
  <c r="AR157" i="27"/>
  <c r="AT157" i="27" s="1"/>
  <c r="BV157" i="27" s="1"/>
  <c r="AY157" i="27"/>
  <c r="AR101" i="27"/>
  <c r="AT101" i="27" s="1"/>
  <c r="BV101" i="27" s="1"/>
  <c r="AY101" i="27"/>
  <c r="AU170" i="27"/>
  <c r="AY170" i="27"/>
  <c r="AY244" i="27"/>
  <c r="BK244" i="27" s="1"/>
  <c r="AR86" i="27"/>
  <c r="AT86" i="27" s="1"/>
  <c r="BV86" i="27" s="1"/>
  <c r="AY86" i="27"/>
  <c r="AY155" i="27"/>
  <c r="BK155" i="27" s="1"/>
  <c r="AY147" i="27"/>
  <c r="BK147" i="27" s="1"/>
  <c r="AU238" i="27"/>
  <c r="AY238" i="27"/>
  <c r="BK238" i="27" s="1"/>
  <c r="AY135" i="27"/>
  <c r="BK135" i="27" s="1"/>
  <c r="AY369" i="27"/>
  <c r="BK369" i="27" s="1"/>
  <c r="AY710" i="27"/>
  <c r="BK710" i="27" s="1"/>
  <c r="AY95" i="27"/>
  <c r="BK95" i="27" s="1"/>
  <c r="AY119" i="27"/>
  <c r="BK119" i="27" s="1"/>
  <c r="AY109" i="27"/>
  <c r="BK109" i="27" s="1"/>
  <c r="AU214" i="27"/>
  <c r="AY214" i="27"/>
  <c r="AY232" i="27"/>
  <c r="BK232" i="27" s="1"/>
  <c r="AY242" i="27"/>
  <c r="BK242" i="27" s="1"/>
  <c r="AY257" i="27"/>
  <c r="BK257" i="27" s="1"/>
  <c r="AU162" i="27"/>
  <c r="AY162" i="27"/>
  <c r="AY311" i="27"/>
  <c r="BK311" i="27" s="1"/>
  <c r="AY121" i="27"/>
  <c r="AU177" i="27"/>
  <c r="AR489" i="27"/>
  <c r="AT489" i="27" s="1"/>
  <c r="BV489" i="27" s="1"/>
  <c r="AY489" i="27"/>
  <c r="AR251" i="27"/>
  <c r="AT251" i="27" s="1"/>
  <c r="BV251" i="27" s="1"/>
  <c r="AY251" i="27"/>
  <c r="BK251" i="27" s="1"/>
  <c r="AY460" i="27"/>
  <c r="BK460" i="27" s="1"/>
  <c r="AU249" i="27"/>
  <c r="AY126" i="27"/>
  <c r="BK126" i="27" s="1"/>
  <c r="AU190" i="27"/>
  <c r="AY190" i="27"/>
  <c r="AU163" i="27"/>
  <c r="AY163" i="27"/>
  <c r="BK163" i="27" s="1"/>
  <c r="AY222" i="27"/>
  <c r="BK222" i="27" s="1"/>
  <c r="AY252" i="27"/>
  <c r="BK252" i="27" s="1"/>
  <c r="AR138" i="27"/>
  <c r="AT138" i="27" s="1"/>
  <c r="BV138" i="27" s="1"/>
  <c r="AY138" i="27"/>
  <c r="AU84" i="27"/>
  <c r="AY84" i="27"/>
  <c r="AY594" i="27"/>
  <c r="BK594" i="27" s="1"/>
  <c r="AR663" i="27"/>
  <c r="AT663" i="27" s="1"/>
  <c r="BV663" i="27" s="1"/>
  <c r="AY663" i="27"/>
  <c r="AU211" i="27"/>
  <c r="AY211" i="27"/>
  <c r="AY161" i="27"/>
  <c r="BK161" i="27" s="1"/>
  <c r="AY98" i="27"/>
  <c r="BK98" i="27" s="1"/>
  <c r="AR197" i="27"/>
  <c r="AT197" i="27" s="1"/>
  <c r="BV197" i="27" s="1"/>
  <c r="AY197" i="27"/>
  <c r="AY79" i="27"/>
  <c r="BK79" i="27" s="1"/>
  <c r="AU85" i="27"/>
  <c r="AY85" i="27"/>
  <c r="AR224" i="27"/>
  <c r="AT224" i="27" s="1"/>
  <c r="BV224" i="27" s="1"/>
  <c r="AY224" i="27"/>
  <c r="AU247" i="27"/>
  <c r="AY209" i="27"/>
  <c r="BK209" i="27" s="1"/>
  <c r="AY423" i="27"/>
  <c r="BK423" i="27" s="1"/>
  <c r="AR154" i="27"/>
  <c r="AT154" i="27" s="1"/>
  <c r="BV154" i="27" s="1"/>
  <c r="AY154" i="27"/>
  <c r="AY233" i="27"/>
  <c r="BK233" i="27" s="1"/>
  <c r="AY293" i="27"/>
  <c r="BK293" i="27" s="1"/>
  <c r="AY678" i="27"/>
  <c r="BK678" i="27" s="1"/>
  <c r="BR678" i="27" s="1"/>
  <c r="AY607" i="27"/>
  <c r="BK607" i="27" s="1"/>
  <c r="BR607" i="27" s="1"/>
  <c r="AR492" i="27"/>
  <c r="AT492" i="27" s="1"/>
  <c r="BV492" i="27" s="1"/>
  <c r="AY492" i="27"/>
  <c r="AY182" i="27"/>
  <c r="BK182" i="27" s="1"/>
  <c r="AN68" i="27"/>
  <c r="AO68" i="27" s="1"/>
  <c r="AN61" i="27"/>
  <c r="AQ61" i="27" s="1"/>
  <c r="AN36" i="27"/>
  <c r="AQ36" i="27" s="1"/>
  <c r="AW36" i="27" s="1"/>
  <c r="AY543" i="27"/>
  <c r="AY505" i="27"/>
  <c r="AY100" i="27"/>
  <c r="BK100" i="27" s="1"/>
  <c r="AR186" i="27"/>
  <c r="AT186" i="27" s="1"/>
  <c r="BV186" i="27" s="1"/>
  <c r="AY186" i="27"/>
  <c r="AY491" i="27"/>
  <c r="BK491" i="27" s="1"/>
  <c r="AR466" i="27"/>
  <c r="AT466" i="27" s="1"/>
  <c r="BV466" i="27" s="1"/>
  <c r="AY466" i="27"/>
  <c r="AR87" i="27"/>
  <c r="AT87" i="27" s="1"/>
  <c r="BV87" i="27" s="1"/>
  <c r="AY87" i="27"/>
  <c r="AY99" i="27"/>
  <c r="AU215" i="27"/>
  <c r="AY215" i="27"/>
  <c r="AY191" i="27"/>
  <c r="AU227" i="27"/>
  <c r="AY227" i="27"/>
  <c r="AU198" i="27"/>
  <c r="AU206" i="27"/>
  <c r="AY206" i="27"/>
  <c r="AU120" i="27"/>
  <c r="AY120" i="27"/>
  <c r="AR93" i="27"/>
  <c r="AT93" i="27" s="1"/>
  <c r="BV93" i="27" s="1"/>
  <c r="AY93" i="27"/>
  <c r="AR528" i="27"/>
  <c r="AT528" i="27" s="1"/>
  <c r="BV528" i="27" s="1"/>
  <c r="AY528" i="27"/>
  <c r="AY245" i="27"/>
  <c r="BK245" i="27" s="1"/>
  <c r="AY185" i="27"/>
  <c r="AY639" i="27"/>
  <c r="BK639" i="27" s="1"/>
  <c r="AY122" i="27"/>
  <c r="AR217" i="27"/>
  <c r="AT217" i="27" s="1"/>
  <c r="BV217" i="27" s="1"/>
  <c r="AY217" i="27"/>
  <c r="BK217" i="27" s="1"/>
  <c r="AU228" i="27"/>
  <c r="AY228" i="27"/>
  <c r="AY131" i="27"/>
  <c r="BK131" i="27" s="1"/>
  <c r="AY469" i="27"/>
  <c r="AY143" i="27"/>
  <c r="BK143" i="27" s="1"/>
  <c r="AY230" i="27"/>
  <c r="AY76" i="27"/>
  <c r="BK76" i="27" s="1"/>
  <c r="AU237" i="27"/>
  <c r="AY237" i="27"/>
  <c r="AY444" i="27"/>
  <c r="BK444" i="27" s="1"/>
  <c r="BR444" i="27" s="1"/>
  <c r="AO583" i="27"/>
  <c r="AO457" i="27"/>
  <c r="AQ726" i="27"/>
  <c r="AQ508" i="27"/>
  <c r="AW508" i="27" s="1"/>
  <c r="AZ133" i="27"/>
  <c r="BB133" i="27" s="1"/>
  <c r="AZ712" i="27"/>
  <c r="BB712" i="27" s="1"/>
  <c r="AU457" i="27"/>
  <c r="AR457" i="27"/>
  <c r="AT457" i="27" s="1"/>
  <c r="BV457" i="27" s="1"/>
  <c r="AY457" i="27"/>
  <c r="AR458" i="27"/>
  <c r="AT458" i="27" s="1"/>
  <c r="BV458" i="27" s="1"/>
  <c r="AU458" i="27"/>
  <c r="AY458" i="27"/>
  <c r="AY456" i="27"/>
  <c r="BK456" i="27" s="1"/>
  <c r="AR456" i="27"/>
  <c r="AT456" i="27" s="1"/>
  <c r="BV456" i="27" s="1"/>
  <c r="AU456" i="27"/>
  <c r="AY606" i="27"/>
  <c r="BK606" i="27" s="1"/>
  <c r="AU606" i="27"/>
  <c r="AR606" i="27"/>
  <c r="AT606" i="27" s="1"/>
  <c r="BV606" i="27" s="1"/>
  <c r="AR608" i="27"/>
  <c r="AT608" i="27" s="1"/>
  <c r="BV608" i="27" s="1"/>
  <c r="AY608" i="27"/>
  <c r="AU608" i="27"/>
  <c r="AR583" i="27"/>
  <c r="AT583" i="27" s="1"/>
  <c r="BV583" i="27" s="1"/>
  <c r="AY583" i="27"/>
  <c r="AU583" i="27"/>
  <c r="AU482" i="27"/>
  <c r="AY482" i="27"/>
  <c r="AR482" i="27"/>
  <c r="AT482" i="27" s="1"/>
  <c r="BV482" i="27" s="1"/>
  <c r="AY540" i="27"/>
  <c r="BK540" i="27" s="1"/>
  <c r="AR540" i="27"/>
  <c r="AT540" i="27" s="1"/>
  <c r="BV540" i="27" s="1"/>
  <c r="AU540" i="27"/>
  <c r="AU499" i="27"/>
  <c r="AY499" i="27"/>
  <c r="AR499" i="27"/>
  <c r="AT499" i="27" s="1"/>
  <c r="BV499" i="27" s="1"/>
  <c r="AY255" i="27"/>
  <c r="BK255" i="27" s="1"/>
  <c r="AU255" i="27"/>
  <c r="AR255" i="27"/>
  <c r="AT255" i="27" s="1"/>
  <c r="BV255" i="27" s="1"/>
  <c r="AU625" i="27"/>
  <c r="AR625" i="27"/>
  <c r="AT625" i="27" s="1"/>
  <c r="BV625" i="27" s="1"/>
  <c r="AY625" i="27"/>
  <c r="AU589" i="27"/>
  <c r="AR589" i="27"/>
  <c r="AT589" i="27" s="1"/>
  <c r="BV589" i="27" s="1"/>
  <c r="AN513" i="27"/>
  <c r="AQ513" i="27" s="1"/>
  <c r="AY438" i="27"/>
  <c r="AU292" i="27"/>
  <c r="AY292" i="27"/>
  <c r="BK292" i="27" s="1"/>
  <c r="AU541" i="27"/>
  <c r="AY541" i="27"/>
  <c r="BK541" i="27" s="1"/>
  <c r="AR353" i="27"/>
  <c r="AT353" i="27" s="1"/>
  <c r="BV353" i="27" s="1"/>
  <c r="AY353" i="27"/>
  <c r="BK353" i="27" s="1"/>
  <c r="AR351" i="27"/>
  <c r="AT351" i="27" s="1"/>
  <c r="BV351" i="27" s="1"/>
  <c r="AY351" i="27"/>
  <c r="BK351" i="27" s="1"/>
  <c r="AU350" i="27"/>
  <c r="AY350" i="27"/>
  <c r="BK350" i="27" s="1"/>
  <c r="AU310" i="27"/>
  <c r="AY310" i="27"/>
  <c r="BK310" i="27" s="1"/>
  <c r="AU309" i="27"/>
  <c r="AY309" i="27"/>
  <c r="BK309" i="27" s="1"/>
  <c r="AU291" i="27"/>
  <c r="AY291" i="27"/>
  <c r="BK291" i="27" s="1"/>
  <c r="AR352" i="27"/>
  <c r="AT352" i="27" s="1"/>
  <c r="BV352" i="27" s="1"/>
  <c r="AY352" i="27"/>
  <c r="BK352" i="27" s="1"/>
  <c r="BC669" i="27"/>
  <c r="AZ669" i="27"/>
  <c r="BB669" i="27" s="1"/>
  <c r="AR655" i="27"/>
  <c r="AT655" i="27" s="1"/>
  <c r="BV655" i="27" s="1"/>
  <c r="AZ630" i="27"/>
  <c r="BB630" i="27" s="1"/>
  <c r="AY514" i="27"/>
  <c r="AU182" i="27"/>
  <c r="AY688" i="27"/>
  <c r="AR755" i="27"/>
  <c r="AT755" i="27" s="1"/>
  <c r="BV755" i="27" s="1"/>
  <c r="AU755" i="27"/>
  <c r="AY755" i="27"/>
  <c r="BK755" i="27" s="1"/>
  <c r="BQ761" i="27"/>
  <c r="BP761" i="27"/>
  <c r="BO761" i="27"/>
  <c r="AZ757" i="27"/>
  <c r="BB757" i="27" s="1"/>
  <c r="BC757" i="27"/>
  <c r="BP757" i="27"/>
  <c r="BQ757" i="27"/>
  <c r="BO757" i="27"/>
  <c r="BC760" i="27"/>
  <c r="AZ760" i="27"/>
  <c r="BB760" i="27" s="1"/>
  <c r="AZ761" i="27"/>
  <c r="BB761" i="27" s="1"/>
  <c r="BC761" i="27"/>
  <c r="BP760" i="27"/>
  <c r="BO760" i="27"/>
  <c r="BQ760" i="27"/>
  <c r="AU515" i="27"/>
  <c r="BC515" i="27"/>
  <c r="AU514" i="27"/>
  <c r="AR708" i="27"/>
  <c r="AT708" i="27" s="1"/>
  <c r="BV708" i="27" s="1"/>
  <c r="AR182" i="27"/>
  <c r="AT182" i="27" s="1"/>
  <c r="BV182" i="27" s="1"/>
  <c r="AU492" i="27"/>
  <c r="AZ549" i="27"/>
  <c r="BB549" i="27" s="1"/>
  <c r="AU216" i="27"/>
  <c r="AR515" i="27"/>
  <c r="AT515" i="27" s="1"/>
  <c r="BV515" i="27" s="1"/>
  <c r="AY652" i="27"/>
  <c r="BC632" i="27"/>
  <c r="AZ142" i="27"/>
  <c r="BB142" i="27" s="1"/>
  <c r="BC547" i="27"/>
  <c r="BP530" i="27"/>
  <c r="AU438" i="27"/>
  <c r="AR230" i="27"/>
  <c r="AT230" i="27" s="1"/>
  <c r="BV230" i="27" s="1"/>
  <c r="AR586" i="27"/>
  <c r="AT586" i="27" s="1"/>
  <c r="BV586" i="27" s="1"/>
  <c r="AN587" i="27"/>
  <c r="AU231" i="27"/>
  <c r="AU141" i="27"/>
  <c r="BC692" i="27"/>
  <c r="AZ721" i="27"/>
  <c r="BB721" i="27" s="1"/>
  <c r="BC721" i="27"/>
  <c r="BO719" i="27"/>
  <c r="BQ719" i="27"/>
  <c r="BP719" i="27"/>
  <c r="BC719" i="27"/>
  <c r="AZ719" i="27"/>
  <c r="BB719" i="27" s="1"/>
  <c r="AO713" i="27"/>
  <c r="AQ713" i="27"/>
  <c r="AW713" i="27" s="1"/>
  <c r="AO716" i="27"/>
  <c r="AQ716" i="27"/>
  <c r="AW716" i="27" s="1"/>
  <c r="AO715" i="27"/>
  <c r="AQ715" i="27"/>
  <c r="AW715" i="27" s="1"/>
  <c r="AZ731" i="27"/>
  <c r="BB731" i="27" s="1"/>
  <c r="BC731" i="27"/>
  <c r="AZ727" i="27"/>
  <c r="BB727" i="27" s="1"/>
  <c r="BC727" i="27"/>
  <c r="BC728" i="27"/>
  <c r="AZ728" i="27"/>
  <c r="BB728" i="27" s="1"/>
  <c r="AQ720" i="27"/>
  <c r="AW720" i="27" s="1"/>
  <c r="AO720" i="27"/>
  <c r="AO718" i="27"/>
  <c r="AQ718" i="27"/>
  <c r="AW718" i="27" s="1"/>
  <c r="AY718" i="27" s="1"/>
  <c r="BC730" i="27"/>
  <c r="AZ730" i="27"/>
  <c r="BB730" i="27" s="1"/>
  <c r="BC733" i="27"/>
  <c r="AZ733" i="27"/>
  <c r="BB733" i="27" s="1"/>
  <c r="BC736" i="27"/>
  <c r="AZ736" i="27"/>
  <c r="BB736" i="27" s="1"/>
  <c r="AO714" i="27"/>
  <c r="AQ714" i="27"/>
  <c r="AW714" i="27" s="1"/>
  <c r="AZ735" i="27"/>
  <c r="BB735" i="27" s="1"/>
  <c r="BC735" i="27"/>
  <c r="AO717" i="27"/>
  <c r="AQ717" i="27"/>
  <c r="AW717" i="27" s="1"/>
  <c r="BC725" i="27"/>
  <c r="AZ725" i="27"/>
  <c r="BB725" i="27" s="1"/>
  <c r="AZ722" i="27"/>
  <c r="BB722" i="27" s="1"/>
  <c r="BC722" i="27"/>
  <c r="AR159" i="27"/>
  <c r="AT159" i="27" s="1"/>
  <c r="BV159" i="27" s="1"/>
  <c r="AU159" i="27"/>
  <c r="AZ642" i="27"/>
  <c r="BB642" i="27" s="1"/>
  <c r="AN32" i="27"/>
  <c r="AN545" i="27"/>
  <c r="AU627" i="27"/>
  <c r="AY627" i="27"/>
  <c r="BK627" i="27" s="1"/>
  <c r="AR324" i="27"/>
  <c r="AT324" i="27" s="1"/>
  <c r="BV324" i="27" s="1"/>
  <c r="AY324" i="27"/>
  <c r="BK324" i="27" s="1"/>
  <c r="BC373" i="27"/>
  <c r="AZ373" i="27"/>
  <c r="BB373" i="27" s="1"/>
  <c r="BC555" i="27"/>
  <c r="AZ555" i="27"/>
  <c r="BB555" i="27" s="1"/>
  <c r="AR553" i="27"/>
  <c r="AT553" i="27" s="1"/>
  <c r="BV553" i="27" s="1"/>
  <c r="AU553" i="27"/>
  <c r="AY553" i="27"/>
  <c r="BK553" i="27" s="1"/>
  <c r="BC626" i="27"/>
  <c r="AZ626" i="27"/>
  <c r="BB626" i="27" s="1"/>
  <c r="AU356" i="27"/>
  <c r="AY356" i="27"/>
  <c r="BK356" i="27" s="1"/>
  <c r="AR205" i="27"/>
  <c r="AT205" i="27" s="1"/>
  <c r="BV205" i="27" s="1"/>
  <c r="AY205" i="27"/>
  <c r="BK205" i="27" s="1"/>
  <c r="AZ323" i="27"/>
  <c r="BB323" i="27" s="1"/>
  <c r="BC323" i="27"/>
  <c r="AN546" i="27"/>
  <c r="BC684" i="27"/>
  <c r="AZ684" i="27"/>
  <c r="BB684" i="27" s="1"/>
  <c r="BC641" i="27"/>
  <c r="AZ641" i="27"/>
  <c r="BB641" i="27" s="1"/>
  <c r="AN51" i="27"/>
  <c r="AN574" i="27"/>
  <c r="AR322" i="27"/>
  <c r="AT322" i="27" s="1"/>
  <c r="BV322" i="27" s="1"/>
  <c r="AY322" i="27"/>
  <c r="BK322" i="27" s="1"/>
  <c r="AR357" i="27"/>
  <c r="AT357" i="27" s="1"/>
  <c r="BV357" i="27" s="1"/>
  <c r="AY357" i="27"/>
  <c r="BK357" i="27" s="1"/>
  <c r="AR354" i="27"/>
  <c r="AT354" i="27" s="1"/>
  <c r="BV354" i="27" s="1"/>
  <c r="AY354" i="27"/>
  <c r="BK354" i="27" s="1"/>
  <c r="AU304" i="27"/>
  <c r="AY304" i="27"/>
  <c r="BK304" i="27" s="1"/>
  <c r="AU524" i="27"/>
  <c r="AY524" i="27"/>
  <c r="BK524" i="27" s="1"/>
  <c r="AR470" i="27"/>
  <c r="AT470" i="27" s="1"/>
  <c r="BV470" i="27" s="1"/>
  <c r="AY470" i="27"/>
  <c r="BK470" i="27" s="1"/>
  <c r="BC624" i="27"/>
  <c r="AZ624" i="27"/>
  <c r="BB624" i="27" s="1"/>
  <c r="AO585" i="27"/>
  <c r="AQ585" i="27"/>
  <c r="AW585" i="27" s="1"/>
  <c r="AN434" i="27"/>
  <c r="AR266" i="27"/>
  <c r="AT266" i="27" s="1"/>
  <c r="BV266" i="27" s="1"/>
  <c r="AY266" i="27"/>
  <c r="BK266" i="27" s="1"/>
  <c r="AU510" i="27"/>
  <c r="AY510" i="27"/>
  <c r="BK510" i="27" s="1"/>
  <c r="AR358" i="27"/>
  <c r="AT358" i="27" s="1"/>
  <c r="BV358" i="27" s="1"/>
  <c r="AY358" i="27"/>
  <c r="BK358" i="27" s="1"/>
  <c r="AU258" i="27"/>
  <c r="AY258" i="27"/>
  <c r="BK258" i="27" s="1"/>
  <c r="AU450" i="27"/>
  <c r="AY450" i="27"/>
  <c r="BK450" i="27" s="1"/>
  <c r="AR450" i="27"/>
  <c r="AT450" i="27" s="1"/>
  <c r="BV450" i="27" s="1"/>
  <c r="AZ647" i="27"/>
  <c r="BB647" i="27" s="1"/>
  <c r="AQ677" i="27"/>
  <c r="AW677" i="27" s="1"/>
  <c r="AO677" i="27"/>
  <c r="AR221" i="27"/>
  <c r="AT221" i="27" s="1"/>
  <c r="BV221" i="27" s="1"/>
  <c r="AU143" i="27"/>
  <c r="AU221" i="27"/>
  <c r="AU599" i="27"/>
  <c r="BC537" i="27"/>
  <c r="AU406" i="27"/>
  <c r="AZ611" i="27"/>
  <c r="BB611" i="27" s="1"/>
  <c r="AU446" i="27"/>
  <c r="AU331" i="27"/>
  <c r="AZ631" i="27"/>
  <c r="BB631" i="27" s="1"/>
  <c r="AR207" i="27"/>
  <c r="AT207" i="27" s="1"/>
  <c r="BV207" i="27" s="1"/>
  <c r="AR92" i="27"/>
  <c r="AT92" i="27" s="1"/>
  <c r="BV92" i="27" s="1"/>
  <c r="AU386" i="27"/>
  <c r="BC459" i="27"/>
  <c r="AU528" i="27"/>
  <c r="AU692" i="27"/>
  <c r="AU245" i="27"/>
  <c r="AU191" i="27"/>
  <c r="AU93" i="27"/>
  <c r="AU466" i="27"/>
  <c r="AU244" i="27"/>
  <c r="BC530" i="27"/>
  <c r="AR309" i="27"/>
  <c r="AT309" i="27" s="1"/>
  <c r="BV309" i="27" s="1"/>
  <c r="AR245" i="27"/>
  <c r="AT245" i="27" s="1"/>
  <c r="BV245" i="27" s="1"/>
  <c r="AR370" i="27"/>
  <c r="AT370" i="27" s="1"/>
  <c r="BV370" i="27" s="1"/>
  <c r="AR391" i="27"/>
  <c r="AT391" i="27" s="1"/>
  <c r="BV391" i="27" s="1"/>
  <c r="AR380" i="27"/>
  <c r="AT380" i="27" s="1"/>
  <c r="BV380" i="27" s="1"/>
  <c r="AR191" i="27"/>
  <c r="AT191" i="27" s="1"/>
  <c r="BV191" i="27" s="1"/>
  <c r="AU263" i="27"/>
  <c r="AR127" i="27"/>
  <c r="AT127" i="27" s="1"/>
  <c r="BV127" i="27" s="1"/>
  <c r="AU639" i="27"/>
  <c r="AU185" i="27"/>
  <c r="AR261" i="27"/>
  <c r="AT261" i="27" s="1"/>
  <c r="BV261" i="27" s="1"/>
  <c r="AR287" i="27"/>
  <c r="AT287" i="27" s="1"/>
  <c r="BV287" i="27" s="1"/>
  <c r="AR692" i="27"/>
  <c r="AT692" i="27" s="1"/>
  <c r="BV692" i="27" s="1"/>
  <c r="AR643" i="27"/>
  <c r="AT643" i="27" s="1"/>
  <c r="BV643" i="27" s="1"/>
  <c r="AR215" i="27"/>
  <c r="AT215" i="27" s="1"/>
  <c r="BV215" i="27" s="1"/>
  <c r="AR332" i="27"/>
  <c r="AT332" i="27" s="1"/>
  <c r="BV332" i="27" s="1"/>
  <c r="AU101" i="27"/>
  <c r="AR639" i="27"/>
  <c r="AT639" i="27" s="1"/>
  <c r="BV639" i="27" s="1"/>
  <c r="AR185" i="27"/>
  <c r="AT185" i="27" s="1"/>
  <c r="BV185" i="27" s="1"/>
  <c r="AU261" i="27"/>
  <c r="AU409" i="27"/>
  <c r="AR120" i="27"/>
  <c r="AT120" i="27" s="1"/>
  <c r="BV120" i="27" s="1"/>
  <c r="AU418" i="27"/>
  <c r="AR348" i="27"/>
  <c r="AT348" i="27" s="1"/>
  <c r="BV348" i="27" s="1"/>
  <c r="AU86" i="27"/>
  <c r="AU288" i="27"/>
  <c r="AR404" i="27"/>
  <c r="AT404" i="27" s="1"/>
  <c r="BV404" i="27" s="1"/>
  <c r="AR497" i="27"/>
  <c r="AT497" i="27" s="1"/>
  <c r="BV497" i="27" s="1"/>
  <c r="AU96" i="27"/>
  <c r="AZ497" i="27"/>
  <c r="BB497" i="27" s="1"/>
  <c r="AY348" i="27"/>
  <c r="AU88" i="27"/>
  <c r="AR88" i="27"/>
  <c r="AT88" i="27" s="1"/>
  <c r="BV88" i="27" s="1"/>
  <c r="AU497" i="27"/>
  <c r="AR244" i="27"/>
  <c r="AT244" i="27" s="1"/>
  <c r="BV244" i="27" s="1"/>
  <c r="AZ533" i="27"/>
  <c r="BB533" i="27" s="1"/>
  <c r="AU313" i="27"/>
  <c r="AR229" i="27"/>
  <c r="AT229" i="27" s="1"/>
  <c r="BV229" i="27" s="1"/>
  <c r="AZ531" i="27"/>
  <c r="BB531" i="27" s="1"/>
  <c r="BC386" i="27"/>
  <c r="AU240" i="27"/>
  <c r="AU416" i="27"/>
  <c r="AU92" i="27"/>
  <c r="AR582" i="27"/>
  <c r="AT582" i="27" s="1"/>
  <c r="BV582" i="27" s="1"/>
  <c r="AR248" i="27"/>
  <c r="AT248" i="27" s="1"/>
  <c r="BV248" i="27" s="1"/>
  <c r="AU241" i="27"/>
  <c r="AR627" i="27"/>
  <c r="AT627" i="27" s="1"/>
  <c r="BV627" i="27" s="1"/>
  <c r="AU75" i="27"/>
  <c r="AU318" i="27"/>
  <c r="AU694" i="27"/>
  <c r="AU153" i="27"/>
  <c r="AU234" i="27"/>
  <c r="AR463" i="27"/>
  <c r="AT463" i="27" s="1"/>
  <c r="BV463" i="27" s="1"/>
  <c r="AR195" i="27"/>
  <c r="AT195" i="27" s="1"/>
  <c r="BV195" i="27" s="1"/>
  <c r="AU83" i="27"/>
  <c r="AU155" i="27"/>
  <c r="AR258" i="27"/>
  <c r="AT258" i="27" s="1"/>
  <c r="BV258" i="27" s="1"/>
  <c r="AR193" i="27"/>
  <c r="AT193" i="27" s="1"/>
  <c r="BV193" i="27" s="1"/>
  <c r="AU193" i="27"/>
  <c r="AR170" i="27"/>
  <c r="AT170" i="27" s="1"/>
  <c r="BV170" i="27" s="1"/>
  <c r="AR388" i="27"/>
  <c r="AT388" i="27" s="1"/>
  <c r="BV388" i="27" s="1"/>
  <c r="AU248" i="27"/>
  <c r="AR386" i="27"/>
  <c r="AT386" i="27" s="1"/>
  <c r="BV386" i="27" s="1"/>
  <c r="AR241" i="27"/>
  <c r="AT241" i="27" s="1"/>
  <c r="BV241" i="27" s="1"/>
  <c r="AR109" i="27"/>
  <c r="AT109" i="27" s="1"/>
  <c r="BV109" i="27" s="1"/>
  <c r="AR396" i="27"/>
  <c r="AT396" i="27" s="1"/>
  <c r="BV396" i="27" s="1"/>
  <c r="AZ265" i="27"/>
  <c r="BB265" i="27" s="1"/>
  <c r="AU115" i="27"/>
  <c r="AU278" i="27"/>
  <c r="AR414" i="27"/>
  <c r="AT414" i="27" s="1"/>
  <c r="BV414" i="27" s="1"/>
  <c r="AR214" i="27"/>
  <c r="AT214" i="27" s="1"/>
  <c r="BV214" i="27" s="1"/>
  <c r="AR387" i="27"/>
  <c r="AT387" i="27" s="1"/>
  <c r="BV387" i="27" s="1"/>
  <c r="AR306" i="27"/>
  <c r="AT306" i="27" s="1"/>
  <c r="BV306" i="27" s="1"/>
  <c r="AU442" i="27"/>
  <c r="AU490" i="27"/>
  <c r="AZ681" i="27"/>
  <c r="BB681" i="27" s="1"/>
  <c r="AR265" i="27"/>
  <c r="AT265" i="27" s="1"/>
  <c r="BV265" i="27" s="1"/>
  <c r="AR75" i="27"/>
  <c r="AT75" i="27" s="1"/>
  <c r="BV75" i="27" s="1"/>
  <c r="AR423" i="27"/>
  <c r="AT423" i="27" s="1"/>
  <c r="BV423" i="27" s="1"/>
  <c r="AY210" i="27"/>
  <c r="AU324" i="27"/>
  <c r="AR379" i="27"/>
  <c r="AT379" i="27" s="1"/>
  <c r="BV379" i="27" s="1"/>
  <c r="BC362" i="27"/>
  <c r="AU559" i="27"/>
  <c r="AU232" i="27"/>
  <c r="AR495" i="27"/>
  <c r="AT495" i="27" s="1"/>
  <c r="BV495" i="27" s="1"/>
  <c r="AU407" i="27"/>
  <c r="AU352" i="27"/>
  <c r="AU710" i="27"/>
  <c r="AU121" i="27"/>
  <c r="AR135" i="27"/>
  <c r="AT135" i="27" s="1"/>
  <c r="BV135" i="27" s="1"/>
  <c r="AR408" i="27"/>
  <c r="AT408" i="27" s="1"/>
  <c r="BV408" i="27" s="1"/>
  <c r="AU584" i="27"/>
  <c r="AR584" i="27"/>
  <c r="AT584" i="27" s="1"/>
  <c r="BV584" i="27" s="1"/>
  <c r="AU156" i="27"/>
  <c r="AU489" i="27"/>
  <c r="AR162" i="27"/>
  <c r="AT162" i="27" s="1"/>
  <c r="BV162" i="27" s="1"/>
  <c r="AY195" i="27"/>
  <c r="AR559" i="27"/>
  <c r="AT559" i="27" s="1"/>
  <c r="BV559" i="27" s="1"/>
  <c r="AR232" i="27"/>
  <c r="AT232" i="27" s="1"/>
  <c r="BV232" i="27" s="1"/>
  <c r="AU77" i="27"/>
  <c r="AR490" i="27"/>
  <c r="AT490" i="27" s="1"/>
  <c r="BV490" i="27" s="1"/>
  <c r="AU311" i="27"/>
  <c r="AU326" i="27"/>
  <c r="AU135" i="27"/>
  <c r="AU423" i="27"/>
  <c r="AU233" i="27"/>
  <c r="AR233" i="27"/>
  <c r="AT233" i="27" s="1"/>
  <c r="BV233" i="27" s="1"/>
  <c r="AU154" i="27"/>
  <c r="AR203" i="27"/>
  <c r="AT203" i="27" s="1"/>
  <c r="BV203" i="27" s="1"/>
  <c r="AR206" i="27"/>
  <c r="AT206" i="27" s="1"/>
  <c r="BV206" i="27" s="1"/>
  <c r="AY198" i="27"/>
  <c r="AR100" i="27"/>
  <c r="AT100" i="27" s="1"/>
  <c r="BV100" i="27" s="1"/>
  <c r="AU417" i="27"/>
  <c r="AZ552" i="27"/>
  <c r="BB552" i="27" s="1"/>
  <c r="AU196" i="27"/>
  <c r="AU401" i="27"/>
  <c r="AR153" i="27"/>
  <c r="AT153" i="27" s="1"/>
  <c r="BV153" i="27" s="1"/>
  <c r="AU76" i="27"/>
  <c r="AR74" i="27"/>
  <c r="AT74" i="27" s="1"/>
  <c r="BV74" i="27" s="1"/>
  <c r="BC496" i="27"/>
  <c r="AU590" i="27"/>
  <c r="AR122" i="27"/>
  <c r="AT122" i="27" s="1"/>
  <c r="BV122" i="27" s="1"/>
  <c r="AR572" i="27"/>
  <c r="AT572" i="27" s="1"/>
  <c r="BV572" i="27" s="1"/>
  <c r="BC589" i="27"/>
  <c r="AR538" i="27"/>
  <c r="AT538" i="27" s="1"/>
  <c r="BV538" i="27" s="1"/>
  <c r="AU71" i="27"/>
  <c r="AR71" i="27"/>
  <c r="AT71" i="27" s="1"/>
  <c r="BV71" i="27" s="1"/>
  <c r="AR160" i="27"/>
  <c r="AT160" i="27" s="1"/>
  <c r="BV160" i="27" s="1"/>
  <c r="AR76" i="27"/>
  <c r="AT76" i="27" s="1"/>
  <c r="BV76" i="27" s="1"/>
  <c r="AU74" i="27"/>
  <c r="AR236" i="27"/>
  <c r="AT236" i="27" s="1"/>
  <c r="BV236" i="27" s="1"/>
  <c r="AR590" i="27"/>
  <c r="AT590" i="27" s="1"/>
  <c r="BV590" i="27" s="1"/>
  <c r="AU122" i="27"/>
  <c r="AU367" i="27"/>
  <c r="AY112" i="27"/>
  <c r="AU236" i="27"/>
  <c r="AU123" i="27"/>
  <c r="AR607" i="27"/>
  <c r="AT607" i="27" s="1"/>
  <c r="BV607" i="27" s="1"/>
  <c r="AZ680" i="27"/>
  <c r="BB680" i="27" s="1"/>
  <c r="AU500" i="27"/>
  <c r="AR237" i="27"/>
  <c r="AT237" i="27" s="1"/>
  <c r="BV237" i="27" s="1"/>
  <c r="AU277" i="27"/>
  <c r="AU217" i="27"/>
  <c r="AY243" i="27"/>
  <c r="AU496" i="27"/>
  <c r="AR496" i="27"/>
  <c r="AT496" i="27" s="1"/>
  <c r="BV496" i="27" s="1"/>
  <c r="AU493" i="27"/>
  <c r="AR493" i="27"/>
  <c r="AT493" i="27" s="1"/>
  <c r="BV493" i="27" s="1"/>
  <c r="AR142" i="27"/>
  <c r="AT142" i="27" s="1"/>
  <c r="BV142" i="27" s="1"/>
  <c r="AU142" i="27"/>
  <c r="AR228" i="27"/>
  <c r="AT228" i="27" s="1"/>
  <c r="BV228" i="27" s="1"/>
  <c r="AR438" i="27"/>
  <c r="AT438" i="27" s="1"/>
  <c r="BV438" i="27" s="1"/>
  <c r="AR446" i="27"/>
  <c r="AT446" i="27" s="1"/>
  <c r="BV446" i="27" s="1"/>
  <c r="AY204" i="27"/>
  <c r="AY231" i="27"/>
  <c r="AU274" i="27"/>
  <c r="AZ683" i="27"/>
  <c r="BB683" i="27" s="1"/>
  <c r="AR143" i="27"/>
  <c r="AT143" i="27" s="1"/>
  <c r="BV143" i="27" s="1"/>
  <c r="AY213" i="27"/>
  <c r="AU131" i="27"/>
  <c r="AR441" i="27"/>
  <c r="AT441" i="27" s="1"/>
  <c r="BV441" i="27" s="1"/>
  <c r="AU73" i="27"/>
  <c r="AU158" i="27"/>
  <c r="AU266" i="27"/>
  <c r="AR187" i="27"/>
  <c r="AT187" i="27" s="1"/>
  <c r="BV187" i="27" s="1"/>
  <c r="AR320" i="27"/>
  <c r="AT320" i="27" s="1"/>
  <c r="BV320" i="27" s="1"/>
  <c r="AR397" i="27"/>
  <c r="AT397" i="27" s="1"/>
  <c r="BV397" i="27" s="1"/>
  <c r="AR227" i="27"/>
  <c r="AT227" i="27" s="1"/>
  <c r="BV227" i="27" s="1"/>
  <c r="AR96" i="27"/>
  <c r="AT96" i="27" s="1"/>
  <c r="BV96" i="27" s="1"/>
  <c r="AZ707" i="27"/>
  <c r="BB707" i="27" s="1"/>
  <c r="BC418" i="27"/>
  <c r="AU345" i="27"/>
  <c r="BC282" i="27"/>
  <c r="AU272" i="27"/>
  <c r="AR268" i="27"/>
  <c r="AT268" i="27" s="1"/>
  <c r="BV268" i="27" s="1"/>
  <c r="AU256" i="27"/>
  <c r="AR256" i="27"/>
  <c r="AT256" i="27" s="1"/>
  <c r="BV256" i="27" s="1"/>
  <c r="AU230" i="27"/>
  <c r="AU173" i="27"/>
  <c r="AR131" i="27"/>
  <c r="AT131" i="27" s="1"/>
  <c r="BV131" i="27" s="1"/>
  <c r="AR121" i="27"/>
  <c r="AT121" i="27" s="1"/>
  <c r="BV121" i="27" s="1"/>
  <c r="AU110" i="27"/>
  <c r="AR110" i="27"/>
  <c r="AT110" i="27" s="1"/>
  <c r="BV110" i="27" s="1"/>
  <c r="AU100" i="27"/>
  <c r="AU87" i="27"/>
  <c r="AR220" i="27"/>
  <c r="AT220" i="27" s="1"/>
  <c r="BV220" i="27" s="1"/>
  <c r="AU128" i="27"/>
  <c r="AR123" i="27"/>
  <c r="AT123" i="27" s="1"/>
  <c r="BV123" i="27" s="1"/>
  <c r="AR394" i="27"/>
  <c r="AT394" i="27" s="1"/>
  <c r="BV394" i="27" s="1"/>
  <c r="AU640" i="27"/>
  <c r="AR175" i="27"/>
  <c r="AT175" i="27" s="1"/>
  <c r="BV175" i="27" s="1"/>
  <c r="AU603" i="27"/>
  <c r="AU235" i="27"/>
  <c r="AU147" i="27"/>
  <c r="AU218" i="27"/>
  <c r="AU378" i="27"/>
  <c r="AY218" i="27"/>
  <c r="AU607" i="27"/>
  <c r="AU112" i="27"/>
  <c r="AU175" i="27"/>
  <c r="AR640" i="27"/>
  <c r="AT640" i="27" s="1"/>
  <c r="BV640" i="27" s="1"/>
  <c r="AY345" i="27"/>
  <c r="AR298" i="27"/>
  <c r="AT298" i="27" s="1"/>
  <c r="BV298" i="27" s="1"/>
  <c r="AR235" i="27"/>
  <c r="AT235" i="27" s="1"/>
  <c r="BV235" i="27" s="1"/>
  <c r="AR294" i="27"/>
  <c r="AT294" i="27" s="1"/>
  <c r="BV294" i="27" s="1"/>
  <c r="AU317" i="27"/>
  <c r="AY421" i="27"/>
  <c r="BK421" i="27" s="1"/>
  <c r="AR421" i="27"/>
  <c r="AT421" i="27" s="1"/>
  <c r="BV421" i="27" s="1"/>
  <c r="AU421" i="27"/>
  <c r="AN56" i="27"/>
  <c r="AY557" i="27"/>
  <c r="BK557" i="27" s="1"/>
  <c r="AR465" i="27"/>
  <c r="AT465" i="27" s="1"/>
  <c r="BV465" i="27" s="1"/>
  <c r="AY465" i="27"/>
  <c r="BK465" i="27" s="1"/>
  <c r="AU481" i="27"/>
  <c r="AY481" i="27"/>
  <c r="BK481" i="27" s="1"/>
  <c r="AR365" i="27"/>
  <c r="AT365" i="27" s="1"/>
  <c r="BV365" i="27" s="1"/>
  <c r="AY365" i="27"/>
  <c r="BK365" i="27" s="1"/>
  <c r="AR428" i="27"/>
  <c r="AT428" i="27" s="1"/>
  <c r="BV428" i="27" s="1"/>
  <c r="AY428" i="27"/>
  <c r="BK428" i="27" s="1"/>
  <c r="AR296" i="27"/>
  <c r="AT296" i="27" s="1"/>
  <c r="BV296" i="27" s="1"/>
  <c r="AY296" i="27"/>
  <c r="BK296" i="27" s="1"/>
  <c r="AU262" i="27"/>
  <c r="AY262" i="27"/>
  <c r="BK262" i="27" s="1"/>
  <c r="AU467" i="27"/>
  <c r="AY467" i="27"/>
  <c r="BK467" i="27" s="1"/>
  <c r="AR484" i="27"/>
  <c r="AT484" i="27" s="1"/>
  <c r="BV484" i="27" s="1"/>
  <c r="AY484" i="27"/>
  <c r="BK484" i="27" s="1"/>
  <c r="AQ488" i="27"/>
  <c r="AW488" i="27" s="1"/>
  <c r="AO488" i="27"/>
  <c r="AZ548" i="27"/>
  <c r="BB548" i="27" s="1"/>
  <c r="BC548" i="27"/>
  <c r="AU520" i="27"/>
  <c r="AR520" i="27"/>
  <c r="AT520" i="27" s="1"/>
  <c r="BV520" i="27" s="1"/>
  <c r="AU498" i="27"/>
  <c r="AR498" i="27"/>
  <c r="AT498" i="27" s="1"/>
  <c r="BV498" i="27" s="1"/>
  <c r="AY498" i="27"/>
  <c r="BK498" i="27" s="1"/>
  <c r="AR226" i="27"/>
  <c r="AT226" i="27" s="1"/>
  <c r="BV226" i="27" s="1"/>
  <c r="AU452" i="27"/>
  <c r="AR452" i="27"/>
  <c r="AT452" i="27" s="1"/>
  <c r="BV452" i="27" s="1"/>
  <c r="AY452" i="27"/>
  <c r="BK452" i="27" s="1"/>
  <c r="AN473" i="27"/>
  <c r="AN430" i="27"/>
  <c r="AN506" i="27"/>
  <c r="AN556" i="27"/>
  <c r="AU253" i="27"/>
  <c r="AY253" i="27"/>
  <c r="BK253" i="27" s="1"/>
  <c r="AU673" i="27"/>
  <c r="AR673" i="27"/>
  <c r="AT673" i="27" s="1"/>
  <c r="BV673" i="27" s="1"/>
  <c r="AZ644" i="27"/>
  <c r="BB644" i="27" s="1"/>
  <c r="BC644" i="27"/>
  <c r="BC427" i="27"/>
  <c r="AZ427" i="27"/>
  <c r="BB427" i="27" s="1"/>
  <c r="AZ622" i="27"/>
  <c r="BB622" i="27" s="1"/>
  <c r="BC622" i="27"/>
  <c r="AR445" i="27"/>
  <c r="AT445" i="27" s="1"/>
  <c r="BV445" i="27" s="1"/>
  <c r="AR69" i="27"/>
  <c r="AT69" i="27" s="1"/>
  <c r="BV69" i="27" s="1"/>
  <c r="AQ660" i="27"/>
  <c r="AY660" i="27" s="1"/>
  <c r="BK660" i="27" s="1"/>
  <c r="BR660" i="27" s="1"/>
  <c r="AO660" i="27"/>
  <c r="AN43" i="27"/>
  <c r="AN57" i="27"/>
  <c r="AN38" i="27"/>
  <c r="AN563" i="27"/>
  <c r="AN433" i="27"/>
  <c r="AR315" i="27"/>
  <c r="AT315" i="27" s="1"/>
  <c r="BV315" i="27" s="1"/>
  <c r="AY315" i="27"/>
  <c r="BK315" i="27" s="1"/>
  <c r="AU139" i="27"/>
  <c r="AY139" i="27"/>
  <c r="BK139" i="27" s="1"/>
  <c r="AR316" i="27"/>
  <c r="AT316" i="27" s="1"/>
  <c r="BV316" i="27" s="1"/>
  <c r="AY316" i="27"/>
  <c r="BK316" i="27" s="1"/>
  <c r="AR140" i="27"/>
  <c r="AT140" i="27" s="1"/>
  <c r="BV140" i="27" s="1"/>
  <c r="AY140" i="27"/>
  <c r="BK140" i="27" s="1"/>
  <c r="AR591" i="27"/>
  <c r="AT591" i="27" s="1"/>
  <c r="BV591" i="27" s="1"/>
  <c r="AY591" i="27"/>
  <c r="BK591" i="27" s="1"/>
  <c r="AU254" i="27"/>
  <c r="AY254" i="27"/>
  <c r="BK254" i="27" s="1"/>
  <c r="BC711" i="27"/>
  <c r="AZ711" i="27"/>
  <c r="BB711" i="27" s="1"/>
  <c r="AU494" i="27"/>
  <c r="AR494" i="27"/>
  <c r="AT494" i="27" s="1"/>
  <c r="BV494" i="27" s="1"/>
  <c r="AY494" i="27"/>
  <c r="BK494" i="27" s="1"/>
  <c r="AR469" i="27"/>
  <c r="AT469" i="27" s="1"/>
  <c r="BV469" i="27" s="1"/>
  <c r="AU469" i="27"/>
  <c r="AU451" i="27"/>
  <c r="AR451" i="27"/>
  <c r="AT451" i="27" s="1"/>
  <c r="BV451" i="27" s="1"/>
  <c r="AY451" i="27"/>
  <c r="BK451" i="27" s="1"/>
  <c r="AN512" i="27"/>
  <c r="AR425" i="27"/>
  <c r="AT425" i="27" s="1"/>
  <c r="BV425" i="27" s="1"/>
  <c r="AY425" i="27"/>
  <c r="BK425" i="27" s="1"/>
  <c r="BR425" i="27" s="1"/>
  <c r="AU295" i="27"/>
  <c r="AY295" i="27"/>
  <c r="BK295" i="27" s="1"/>
  <c r="AR468" i="27"/>
  <c r="AT468" i="27" s="1"/>
  <c r="BV468" i="27" s="1"/>
  <c r="AY468" i="27"/>
  <c r="BK468" i="27" s="1"/>
  <c r="AR674" i="27"/>
  <c r="AT674" i="27" s="1"/>
  <c r="BV674" i="27" s="1"/>
  <c r="AU172" i="27"/>
  <c r="AR172" i="27"/>
  <c r="AT172" i="27" s="1"/>
  <c r="BV172" i="27" s="1"/>
  <c r="AY172" i="27"/>
  <c r="BK172" i="27" s="1"/>
  <c r="BC509" i="27"/>
  <c r="AZ509" i="27"/>
  <c r="BB509" i="27" s="1"/>
  <c r="AR373" i="27"/>
  <c r="AT373" i="27" s="1"/>
  <c r="BV373" i="27" s="1"/>
  <c r="AU373" i="27"/>
  <c r="AR666" i="27"/>
  <c r="AT666" i="27" s="1"/>
  <c r="BV666" i="27" s="1"/>
  <c r="AU666" i="27"/>
  <c r="AY666" i="27"/>
  <c r="BK666" i="27" s="1"/>
  <c r="BC654" i="27"/>
  <c r="AZ654" i="27"/>
  <c r="BB654" i="27" s="1"/>
  <c r="AR453" i="27"/>
  <c r="AT453" i="27" s="1"/>
  <c r="BV453" i="27" s="1"/>
  <c r="AY453" i="27"/>
  <c r="BK453" i="27" s="1"/>
  <c r="AU453" i="27"/>
  <c r="AR293" i="27"/>
  <c r="AT293" i="27" s="1"/>
  <c r="BV293" i="27" s="1"/>
  <c r="AU293" i="27"/>
  <c r="AR454" i="27"/>
  <c r="AT454" i="27" s="1"/>
  <c r="BV454" i="27" s="1"/>
  <c r="AU454" i="27"/>
  <c r="AY454" i="27"/>
  <c r="BK454" i="27" s="1"/>
  <c r="AU273" i="27"/>
  <c r="AU428" i="27"/>
  <c r="BC78" i="27"/>
  <c r="AZ78" i="27"/>
  <c r="BB78" i="27" s="1"/>
  <c r="AU663" i="27"/>
  <c r="AU284" i="27"/>
  <c r="AR126" i="27"/>
  <c r="AT126" i="27" s="1"/>
  <c r="BV126" i="27" s="1"/>
  <c r="AR411" i="27"/>
  <c r="AT411" i="27" s="1"/>
  <c r="BV411" i="27" s="1"/>
  <c r="AR481" i="27"/>
  <c r="AT481" i="27" s="1"/>
  <c r="BV481" i="27" s="1"/>
  <c r="AR524" i="27"/>
  <c r="AT524" i="27" s="1"/>
  <c r="BV524" i="27" s="1"/>
  <c r="AR103" i="27"/>
  <c r="AT103" i="27" s="1"/>
  <c r="BV103" i="27" s="1"/>
  <c r="AR223" i="27"/>
  <c r="AT223" i="27" s="1"/>
  <c r="BV223" i="27" s="1"/>
  <c r="AR467" i="27"/>
  <c r="AT467" i="27" s="1"/>
  <c r="BV467" i="27" s="1"/>
  <c r="AR130" i="27"/>
  <c r="AT130" i="27" s="1"/>
  <c r="BV130" i="27" s="1"/>
  <c r="AU470" i="27"/>
  <c r="AR259" i="27"/>
  <c r="AT259" i="27" s="1"/>
  <c r="BV259" i="27" s="1"/>
  <c r="AR522" i="27"/>
  <c r="AT522" i="27" s="1"/>
  <c r="BV522" i="27" s="1"/>
  <c r="AU353" i="27"/>
  <c r="AR347" i="27"/>
  <c r="AT347" i="27" s="1"/>
  <c r="BV347" i="27" s="1"/>
  <c r="AU347" i="27"/>
  <c r="AZ347" i="27"/>
  <c r="BB347" i="27" s="1"/>
  <c r="AR562" i="27"/>
  <c r="AT562" i="27" s="1"/>
  <c r="BV562" i="27" s="1"/>
  <c r="AU197" i="27"/>
  <c r="AU126" i="27"/>
  <c r="AR211" i="27"/>
  <c r="AT211" i="27" s="1"/>
  <c r="BV211" i="27" s="1"/>
  <c r="AU222" i="27"/>
  <c r="AU395" i="27"/>
  <c r="AR267" i="27"/>
  <c r="AT267" i="27" s="1"/>
  <c r="BV267" i="27" s="1"/>
  <c r="AU371" i="27"/>
  <c r="AU224" i="27"/>
  <c r="AU204" i="27"/>
  <c r="AU357" i="27"/>
  <c r="AR79" i="27"/>
  <c r="AT79" i="27" s="1"/>
  <c r="BV79" i="27" s="1"/>
  <c r="AY247" i="27"/>
  <c r="BC267" i="27"/>
  <c r="AR274" i="27"/>
  <c r="AT274" i="27" s="1"/>
  <c r="BV274" i="27" s="1"/>
  <c r="AR188" i="27"/>
  <c r="AT188" i="27" s="1"/>
  <c r="BV188" i="27" s="1"/>
  <c r="AU152" i="27"/>
  <c r="AR327" i="27"/>
  <c r="AT327" i="27" s="1"/>
  <c r="BV327" i="27" s="1"/>
  <c r="AR285" i="27"/>
  <c r="AT285" i="27" s="1"/>
  <c r="BV285" i="27" s="1"/>
  <c r="AU322" i="27"/>
  <c r="AU138" i="27"/>
  <c r="AU161" i="27"/>
  <c r="AR291" i="27"/>
  <c r="AT291" i="27" s="1"/>
  <c r="BV291" i="27" s="1"/>
  <c r="AY104" i="27"/>
  <c r="AU125" i="27"/>
  <c r="AR125" i="27"/>
  <c r="AT125" i="27" s="1"/>
  <c r="BV125" i="27" s="1"/>
  <c r="AZ274" i="27"/>
  <c r="BB274" i="27" s="1"/>
  <c r="AU252" i="27"/>
  <c r="AR190" i="27"/>
  <c r="AT190" i="27" s="1"/>
  <c r="BV190" i="27" s="1"/>
  <c r="AU79" i="27"/>
  <c r="AY249" i="27"/>
  <c r="AR213" i="27"/>
  <c r="AT213" i="27" s="1"/>
  <c r="BV213" i="27" s="1"/>
  <c r="AU296" i="27"/>
  <c r="AU354" i="27"/>
  <c r="AR84" i="27"/>
  <c r="AT84" i="27" s="1"/>
  <c r="BV84" i="27" s="1"/>
  <c r="BT699" i="27"/>
  <c r="AU259" i="27"/>
  <c r="AR334" i="27"/>
  <c r="AT334" i="27" s="1"/>
  <c r="BV334" i="27" s="1"/>
  <c r="AR262" i="27"/>
  <c r="AT262" i="27" s="1"/>
  <c r="BV262" i="27" s="1"/>
  <c r="AR209" i="27"/>
  <c r="AT209" i="27" s="1"/>
  <c r="BV209" i="27" s="1"/>
  <c r="AU267" i="27"/>
  <c r="AU286" i="27"/>
  <c r="AR601" i="27"/>
  <c r="AT601" i="27" s="1"/>
  <c r="BV601" i="27" s="1"/>
  <c r="AR247" i="27"/>
  <c r="AT247" i="27" s="1"/>
  <c r="BV247" i="27" s="1"/>
  <c r="AR269" i="27"/>
  <c r="AT269" i="27" s="1"/>
  <c r="BV269" i="27" s="1"/>
  <c r="AU104" i="27"/>
  <c r="AR85" i="27"/>
  <c r="AT85" i="27" s="1"/>
  <c r="BV85" i="27" s="1"/>
  <c r="AR152" i="27"/>
  <c r="AT152" i="27" s="1"/>
  <c r="BV152" i="27" s="1"/>
  <c r="AR665" i="27"/>
  <c r="AT665" i="27" s="1"/>
  <c r="BV665" i="27" s="1"/>
  <c r="AY562" i="27"/>
  <c r="AU282" i="27"/>
  <c r="AR252" i="27"/>
  <c r="AT252" i="27" s="1"/>
  <c r="BV252" i="27" s="1"/>
  <c r="AU223" i="27"/>
  <c r="AR98" i="27"/>
  <c r="AT98" i="27" s="1"/>
  <c r="BV98" i="27" s="1"/>
  <c r="AU98" i="27"/>
  <c r="AR148" i="27"/>
  <c r="AT148" i="27" s="1"/>
  <c r="BV148" i="27" s="1"/>
  <c r="AR161" i="27"/>
  <c r="AT161" i="27" s="1"/>
  <c r="BV161" i="27" s="1"/>
  <c r="AU484" i="27"/>
  <c r="AU365" i="27"/>
  <c r="AR594" i="27"/>
  <c r="AT594" i="27" s="1"/>
  <c r="BV594" i="27" s="1"/>
  <c r="AU594" i="27"/>
  <c r="AR222" i="27"/>
  <c r="AT222" i="27" s="1"/>
  <c r="BV222" i="27" s="1"/>
  <c r="AU209" i="27"/>
  <c r="AU398" i="27"/>
  <c r="AU219" i="27"/>
  <c r="AU601" i="27"/>
  <c r="AY188" i="27"/>
  <c r="AR346" i="27"/>
  <c r="AT346" i="27" s="1"/>
  <c r="BV346" i="27" s="1"/>
  <c r="AY346" i="27"/>
  <c r="AU201" i="27"/>
  <c r="AU405" i="27"/>
  <c r="AU166" i="27"/>
  <c r="AR183" i="27"/>
  <c r="AT183" i="27" s="1"/>
  <c r="BV183" i="27" s="1"/>
  <c r="AU243" i="27"/>
  <c r="AR282" i="27"/>
  <c r="AT282" i="27" s="1"/>
  <c r="BV282" i="27" s="1"/>
  <c r="AR249" i="27"/>
  <c r="AT249" i="27" s="1"/>
  <c r="BV249" i="27" s="1"/>
  <c r="AU82" i="27"/>
  <c r="AU130" i="27"/>
  <c r="AR270" i="27"/>
  <c r="AT270" i="27" s="1"/>
  <c r="BV270" i="27" s="1"/>
  <c r="AR304" i="27"/>
  <c r="AT304" i="27" s="1"/>
  <c r="BV304" i="27" s="1"/>
  <c r="AU229" i="27"/>
  <c r="AU187" i="27"/>
  <c r="AR310" i="27"/>
  <c r="AT310" i="27" s="1"/>
  <c r="BV310" i="27" s="1"/>
  <c r="AU99" i="27"/>
  <c r="AR361" i="27"/>
  <c r="AT361" i="27" s="1"/>
  <c r="BV361" i="27" s="1"/>
  <c r="AR263" i="27"/>
  <c r="AT263" i="27" s="1"/>
  <c r="BV263" i="27" s="1"/>
  <c r="AR510" i="27"/>
  <c r="AT510" i="27" s="1"/>
  <c r="BV510" i="27" s="1"/>
  <c r="AU643" i="27"/>
  <c r="BC643" i="27"/>
  <c r="AR349" i="27"/>
  <c r="AT349" i="27" s="1"/>
  <c r="BV349" i="27" s="1"/>
  <c r="AR372" i="27"/>
  <c r="AT372" i="27" s="1"/>
  <c r="BV372" i="27" s="1"/>
  <c r="AR418" i="27"/>
  <c r="AT418" i="27" s="1"/>
  <c r="BV418" i="27" s="1"/>
  <c r="AU358" i="27"/>
  <c r="AU203" i="27"/>
  <c r="AU186" i="27"/>
  <c r="AU382" i="27"/>
  <c r="AZ263" i="27"/>
  <c r="BB263" i="27" s="1"/>
  <c r="AU483" i="27"/>
  <c r="AR483" i="27"/>
  <c r="AT483" i="27" s="1"/>
  <c r="BV483" i="27" s="1"/>
  <c r="AU349" i="27"/>
  <c r="AR99" i="27"/>
  <c r="AT99" i="27" s="1"/>
  <c r="BV99" i="27" s="1"/>
  <c r="AR198" i="27"/>
  <c r="AT198" i="27" s="1"/>
  <c r="BV198" i="27" s="1"/>
  <c r="AU271" i="27"/>
  <c r="AR491" i="27"/>
  <c r="AT491" i="27" s="1"/>
  <c r="BV491" i="27" s="1"/>
  <c r="AU491" i="27"/>
  <c r="AU343" i="27"/>
  <c r="AU410" i="27"/>
  <c r="AR295" i="27"/>
  <c r="AT295" i="27" s="1"/>
  <c r="BV295" i="27" s="1"/>
  <c r="AU593" i="27"/>
  <c r="AR417" i="27"/>
  <c r="AT417" i="27" s="1"/>
  <c r="BV417" i="27" s="1"/>
  <c r="AR147" i="27"/>
  <c r="AT147" i="27" s="1"/>
  <c r="BV147" i="27" s="1"/>
  <c r="AU294" i="27"/>
  <c r="AR368" i="27"/>
  <c r="AT368" i="27" s="1"/>
  <c r="BV368" i="27" s="1"/>
  <c r="AU181" i="27"/>
  <c r="AR107" i="27"/>
  <c r="AT107" i="27" s="1"/>
  <c r="BV107" i="27" s="1"/>
  <c r="AR338" i="27"/>
  <c r="AT338" i="27" s="1"/>
  <c r="BV338" i="27" s="1"/>
  <c r="AZ417" i="27"/>
  <c r="BB417" i="27" s="1"/>
  <c r="AU300" i="27"/>
  <c r="AU460" i="27"/>
  <c r="AU465" i="27"/>
  <c r="AU157" i="27"/>
  <c r="AR339" i="27"/>
  <c r="AT339" i="27" s="1"/>
  <c r="BV339" i="27" s="1"/>
  <c r="AU165" i="27"/>
  <c r="AZ659" i="27"/>
  <c r="BB659" i="27" s="1"/>
  <c r="AU329" i="27"/>
  <c r="AR374" i="27"/>
  <c r="AT374" i="27" s="1"/>
  <c r="BV374" i="27" s="1"/>
  <c r="AY148" i="27"/>
  <c r="AR139" i="27"/>
  <c r="AT139" i="27" s="1"/>
  <c r="BV139" i="27" s="1"/>
  <c r="AR311" i="27"/>
  <c r="AT311" i="27" s="1"/>
  <c r="BV311" i="27" s="1"/>
  <c r="AU415" i="27"/>
  <c r="AU109" i="27"/>
  <c r="AR389" i="27"/>
  <c r="AT389" i="27" s="1"/>
  <c r="BV389" i="27" s="1"/>
  <c r="AR362" i="27"/>
  <c r="AT362" i="27" s="1"/>
  <c r="BV362" i="27" s="1"/>
  <c r="AU362" i="27"/>
  <c r="AR460" i="27"/>
  <c r="AT460" i="27" s="1"/>
  <c r="BV460" i="27" s="1"/>
  <c r="AU140" i="27"/>
  <c r="AU257" i="27"/>
  <c r="AU106" i="27"/>
  <c r="AU119" i="27"/>
  <c r="AU315" i="27"/>
  <c r="AR257" i="27"/>
  <c r="AT257" i="27" s="1"/>
  <c r="BV257" i="27" s="1"/>
  <c r="AR710" i="27"/>
  <c r="AT710" i="27" s="1"/>
  <c r="BV710" i="27" s="1"/>
  <c r="AR199" i="27"/>
  <c r="AT199" i="27" s="1"/>
  <c r="BV199" i="27" s="1"/>
  <c r="AU333" i="27"/>
  <c r="AR144" i="27"/>
  <c r="AT144" i="27" s="1"/>
  <c r="BV144" i="27" s="1"/>
  <c r="AR106" i="27"/>
  <c r="AT106" i="27" s="1"/>
  <c r="BV106" i="27" s="1"/>
  <c r="AR312" i="27"/>
  <c r="AT312" i="27" s="1"/>
  <c r="BV312" i="27" s="1"/>
  <c r="AU393" i="27"/>
  <c r="AR356" i="27"/>
  <c r="AT356" i="27" s="1"/>
  <c r="BV356" i="27" s="1"/>
  <c r="AU149" i="27"/>
  <c r="AR155" i="27"/>
  <c r="AT155" i="27" s="1"/>
  <c r="BV155" i="27" s="1"/>
  <c r="AU302" i="27"/>
  <c r="AR519" i="27"/>
  <c r="AT519" i="27" s="1"/>
  <c r="BV519" i="27" s="1"/>
  <c r="AU205" i="27"/>
  <c r="AU151" i="27"/>
  <c r="AR202" i="27"/>
  <c r="AT202" i="27" s="1"/>
  <c r="BV202" i="27" s="1"/>
  <c r="AR283" i="27"/>
  <c r="AT283" i="27" s="1"/>
  <c r="BV283" i="27" s="1"/>
  <c r="AU199" i="27"/>
  <c r="AY165" i="27"/>
  <c r="AU468" i="27"/>
  <c r="AY312" i="27"/>
  <c r="AU303" i="27"/>
  <c r="AU550" i="27"/>
  <c r="AR189" i="27"/>
  <c r="AT189" i="27" s="1"/>
  <c r="BV189" i="27" s="1"/>
  <c r="AY550" i="27"/>
  <c r="AU70" i="27"/>
  <c r="AR535" i="27"/>
  <c r="AT535" i="27" s="1"/>
  <c r="BV535" i="27" s="1"/>
  <c r="AU325" i="27"/>
  <c r="AU116" i="27"/>
  <c r="AU169" i="27"/>
  <c r="AR260" i="27"/>
  <c r="AT260" i="27" s="1"/>
  <c r="BV260" i="27" s="1"/>
  <c r="AU81" i="27"/>
  <c r="AU134" i="27"/>
  <c r="AU399" i="27"/>
  <c r="AU276" i="27"/>
  <c r="AY144" i="27"/>
  <c r="AR292" i="27"/>
  <c r="AT292" i="27" s="1"/>
  <c r="BV292" i="27" s="1"/>
  <c r="AR659" i="27"/>
  <c r="AT659" i="27" s="1"/>
  <c r="BV659" i="27" s="1"/>
  <c r="AR455" i="27"/>
  <c r="AT455" i="27" s="1"/>
  <c r="BV455" i="27" s="1"/>
  <c r="AU189" i="27"/>
  <c r="AU359" i="27"/>
  <c r="AR70" i="27"/>
  <c r="AT70" i="27" s="1"/>
  <c r="BV70" i="27" s="1"/>
  <c r="AR541" i="27"/>
  <c r="AT541" i="27" s="1"/>
  <c r="BV541" i="27" s="1"/>
  <c r="AU535" i="27"/>
  <c r="AU107" i="27"/>
  <c r="AR169" i="27"/>
  <c r="AT169" i="27" s="1"/>
  <c r="BV169" i="27" s="1"/>
  <c r="AR593" i="27"/>
  <c r="AT593" i="27" s="1"/>
  <c r="BV593" i="27" s="1"/>
  <c r="AU260" i="27"/>
  <c r="AU519" i="27"/>
  <c r="AU202" i="27"/>
  <c r="AR151" i="27"/>
  <c r="AT151" i="27" s="1"/>
  <c r="BV151" i="27" s="1"/>
  <c r="AU275" i="27"/>
  <c r="AU132" i="27"/>
  <c r="AR246" i="27"/>
  <c r="AT246" i="27" s="1"/>
  <c r="BV246" i="27" s="1"/>
  <c r="AY603" i="27"/>
  <c r="AU659" i="27"/>
  <c r="AU455" i="27"/>
  <c r="AY176" i="27"/>
  <c r="AR500" i="27"/>
  <c r="AT500" i="27" s="1"/>
  <c r="BV500" i="27" s="1"/>
  <c r="AR342" i="27"/>
  <c r="AT342" i="27" s="1"/>
  <c r="BV342" i="27" s="1"/>
  <c r="AR444" i="27"/>
  <c r="AT444" i="27" s="1"/>
  <c r="BV444" i="27" s="1"/>
  <c r="AR350" i="27"/>
  <c r="AT350" i="27" s="1"/>
  <c r="BV350" i="27" s="1"/>
  <c r="AR136" i="27"/>
  <c r="AT136" i="27" s="1"/>
  <c r="BV136" i="27" s="1"/>
  <c r="AR392" i="27"/>
  <c r="AT392" i="27" s="1"/>
  <c r="BV392" i="27" s="1"/>
  <c r="AU299" i="27"/>
  <c r="AR250" i="27"/>
  <c r="AT250" i="27" s="1"/>
  <c r="BV250" i="27" s="1"/>
  <c r="AU124" i="27"/>
  <c r="AR124" i="27"/>
  <c r="AT124" i="27" s="1"/>
  <c r="BV124" i="27" s="1"/>
  <c r="AU444" i="27"/>
  <c r="AR664" i="27"/>
  <c r="AT664" i="27" s="1"/>
  <c r="BV664" i="27" s="1"/>
  <c r="AR72" i="27"/>
  <c r="AT72" i="27" s="1"/>
  <c r="BV72" i="27" s="1"/>
  <c r="AU250" i="27"/>
  <c r="AR102" i="27"/>
  <c r="AT102" i="27" s="1"/>
  <c r="BV102" i="27" s="1"/>
  <c r="AR330" i="27"/>
  <c r="AT330" i="27" s="1"/>
  <c r="BV330" i="27" s="1"/>
  <c r="AY495" i="27"/>
  <c r="AR280" i="27"/>
  <c r="AT280" i="27" s="1"/>
  <c r="BV280" i="27" s="1"/>
  <c r="AR242" i="27"/>
  <c r="AT242" i="27" s="1"/>
  <c r="BV242" i="27" s="1"/>
  <c r="AR111" i="27"/>
  <c r="AT111" i="27" s="1"/>
  <c r="BV111" i="27" s="1"/>
  <c r="AR119" i="27"/>
  <c r="AT119" i="27" s="1"/>
  <c r="BV119" i="27" s="1"/>
  <c r="AR400" i="27"/>
  <c r="AT400" i="27" s="1"/>
  <c r="BV400" i="27" s="1"/>
  <c r="AZ268" i="27"/>
  <c r="BB268" i="27" s="1"/>
  <c r="AR83" i="27"/>
  <c r="AT83" i="27" s="1"/>
  <c r="BV83" i="27" s="1"/>
  <c r="AU366" i="27"/>
  <c r="AU340" i="27"/>
  <c r="AU316" i="27"/>
  <c r="AR177" i="27"/>
  <c r="AT177" i="27" s="1"/>
  <c r="BV177" i="27" s="1"/>
  <c r="AU265" i="27"/>
  <c r="AU664" i="27"/>
  <c r="AU413" i="27"/>
  <c r="AR174" i="27"/>
  <c r="AT174" i="27" s="1"/>
  <c r="BV174" i="27" s="1"/>
  <c r="AU403" i="27"/>
  <c r="AU268" i="27"/>
  <c r="AU384" i="27"/>
  <c r="AR240" i="27"/>
  <c r="AT240" i="27" s="1"/>
  <c r="BV240" i="27" s="1"/>
  <c r="AY177" i="27"/>
  <c r="AR254" i="27"/>
  <c r="AT254" i="27" s="1"/>
  <c r="BV254" i="27" s="1"/>
  <c r="AU242" i="27"/>
  <c r="AU341" i="27"/>
  <c r="AU210" i="27"/>
  <c r="AU111" i="27"/>
  <c r="AU95" i="27"/>
  <c r="AU289" i="27"/>
  <c r="AR95" i="27"/>
  <c r="AT95" i="27" s="1"/>
  <c r="BV95" i="27" s="1"/>
  <c r="AU351" i="27"/>
  <c r="AU402" i="27"/>
  <c r="AU381" i="27"/>
  <c r="AU297" i="27"/>
  <c r="AU447" i="27"/>
  <c r="AU90" i="27"/>
  <c r="AR91" i="27"/>
  <c r="AT91" i="27" s="1"/>
  <c r="BV91" i="27" s="1"/>
  <c r="AU72" i="27"/>
  <c r="AU425" i="27"/>
  <c r="AQ573" i="27"/>
  <c r="AY573" i="27" s="1"/>
  <c r="AO573" i="27"/>
  <c r="AY486" i="27"/>
  <c r="BK486" i="27" s="1"/>
  <c r="AR486" i="27"/>
  <c r="AT486" i="27" s="1"/>
  <c r="BV486" i="27" s="1"/>
  <c r="AU486" i="27"/>
  <c r="AY679" i="27"/>
  <c r="BK679" i="27" s="1"/>
  <c r="AU679" i="27"/>
  <c r="AR679" i="27"/>
  <c r="AT679" i="27" s="1"/>
  <c r="BV679" i="27" s="1"/>
  <c r="AR308" i="27"/>
  <c r="AT308" i="27" s="1"/>
  <c r="BV308" i="27" s="1"/>
  <c r="AU308" i="27"/>
  <c r="AY194" i="27"/>
  <c r="BK194" i="27" s="1"/>
  <c r="AR194" i="27"/>
  <c r="AT194" i="27" s="1"/>
  <c r="BV194" i="27" s="1"/>
  <c r="AU194" i="27"/>
  <c r="AY567" i="27"/>
  <c r="BK567" i="27" s="1"/>
  <c r="AU567" i="27"/>
  <c r="AR567" i="27"/>
  <c r="AT567" i="27" s="1"/>
  <c r="BV567" i="27" s="1"/>
  <c r="AR449" i="27"/>
  <c r="AT449" i="27" s="1"/>
  <c r="BV449" i="27" s="1"/>
  <c r="AU449" i="27"/>
  <c r="AR129" i="27"/>
  <c r="AT129" i="27" s="1"/>
  <c r="BV129" i="27" s="1"/>
  <c r="AY129" i="27"/>
  <c r="BK129" i="27" s="1"/>
  <c r="AU129" i="27"/>
  <c r="AR180" i="27"/>
  <c r="AT180" i="27" s="1"/>
  <c r="BV180" i="27" s="1"/>
  <c r="AY180" i="27"/>
  <c r="BK180" i="27" s="1"/>
  <c r="AU180" i="27"/>
  <c r="AR502" i="27"/>
  <c r="AT502" i="27" s="1"/>
  <c r="BV502" i="27" s="1"/>
  <c r="AY279" i="27"/>
  <c r="BK279" i="27" s="1"/>
  <c r="AR279" i="27"/>
  <c r="AT279" i="27" s="1"/>
  <c r="BV279" i="27" s="1"/>
  <c r="AU279" i="27"/>
  <c r="AR167" i="27"/>
  <c r="AT167" i="27" s="1"/>
  <c r="BV167" i="27" s="1"/>
  <c r="AY167" i="27"/>
  <c r="BK167" i="27" s="1"/>
  <c r="AU167" i="27"/>
  <c r="AR319" i="27"/>
  <c r="AT319" i="27" s="1"/>
  <c r="BV319" i="27" s="1"/>
  <c r="AU319" i="27"/>
  <c r="AR323" i="27"/>
  <c r="AT323" i="27" s="1"/>
  <c r="BV323" i="27" s="1"/>
  <c r="AU323" i="27"/>
  <c r="AU314" i="27"/>
  <c r="AR314" i="27"/>
  <c r="AT314" i="27" s="1"/>
  <c r="BV314" i="27" s="1"/>
  <c r="AR94" i="27"/>
  <c r="AT94" i="27" s="1"/>
  <c r="BV94" i="27" s="1"/>
  <c r="AU94" i="27"/>
  <c r="AY94" i="27"/>
  <c r="BK94" i="27" s="1"/>
  <c r="AZ682" i="27"/>
  <c r="BB682" i="27" s="1"/>
  <c r="BC682" i="27"/>
  <c r="AY424" i="27"/>
  <c r="BK424" i="27" s="1"/>
  <c r="AR424" i="27"/>
  <c r="AT424" i="27" s="1"/>
  <c r="BV424" i="27" s="1"/>
  <c r="AU424" i="27"/>
  <c r="AY108" i="27"/>
  <c r="BK108" i="27" s="1"/>
  <c r="AU108" i="27"/>
  <c r="AR108" i="27"/>
  <c r="AT108" i="27" s="1"/>
  <c r="BV108" i="27" s="1"/>
  <c r="AU364" i="27"/>
  <c r="AR364" i="27"/>
  <c r="AT364" i="27" s="1"/>
  <c r="BV364" i="27" s="1"/>
  <c r="AU168" i="27"/>
  <c r="AR239" i="27"/>
  <c r="AT239" i="27" s="1"/>
  <c r="BV239" i="27" s="1"/>
  <c r="AY200" i="27"/>
  <c r="BK200" i="27" s="1"/>
  <c r="AU200" i="27"/>
  <c r="AR200" i="27"/>
  <c r="AT200" i="27" s="1"/>
  <c r="BV200" i="27" s="1"/>
  <c r="AR360" i="27"/>
  <c r="AT360" i="27" s="1"/>
  <c r="BV360" i="27" s="1"/>
  <c r="AU360" i="27"/>
  <c r="AR97" i="27"/>
  <c r="AT97" i="27" s="1"/>
  <c r="BV97" i="27" s="1"/>
  <c r="AU97" i="27"/>
  <c r="AY264" i="27"/>
  <c r="BK264" i="27" s="1"/>
  <c r="AR264" i="27"/>
  <c r="AT264" i="27" s="1"/>
  <c r="BV264" i="27" s="1"/>
  <c r="AR163" i="27"/>
  <c r="AT163" i="27" s="1"/>
  <c r="BV163" i="27" s="1"/>
  <c r="AY80" i="27"/>
  <c r="BK80" i="27" s="1"/>
  <c r="AR80" i="27"/>
  <c r="AT80" i="27" s="1"/>
  <c r="BV80" i="27" s="1"/>
  <c r="AU80" i="27"/>
  <c r="AU363" i="27"/>
  <c r="AR363" i="27"/>
  <c r="AT363" i="27" s="1"/>
  <c r="BV363" i="27" s="1"/>
  <c r="AY184" i="27"/>
  <c r="BK184" i="27" s="1"/>
  <c r="AR184" i="27"/>
  <c r="AT184" i="27" s="1"/>
  <c r="BV184" i="27" s="1"/>
  <c r="AU184" i="27"/>
  <c r="AQ477" i="27"/>
  <c r="AY477" i="27" s="1"/>
  <c r="AO477" i="27"/>
  <c r="AQ656" i="27"/>
  <c r="AO656" i="27"/>
  <c r="AR116" i="27"/>
  <c r="AT116" i="27" s="1"/>
  <c r="BV116" i="27" s="1"/>
  <c r="AU552" i="27"/>
  <c r="AR552" i="27"/>
  <c r="AT552" i="27" s="1"/>
  <c r="BV552" i="27" s="1"/>
  <c r="AY225" i="27"/>
  <c r="BK225" i="27" s="1"/>
  <c r="AU225" i="27"/>
  <c r="AR225" i="27"/>
  <c r="AT225" i="27" s="1"/>
  <c r="BV225" i="27" s="1"/>
  <c r="AR412" i="27"/>
  <c r="AT412" i="27" s="1"/>
  <c r="BV412" i="27" s="1"/>
  <c r="AU412" i="27"/>
  <c r="AU281" i="27"/>
  <c r="AR281" i="27"/>
  <c r="AT281" i="27" s="1"/>
  <c r="BV281" i="27" s="1"/>
  <c r="AU505" i="27"/>
  <c r="AR505" i="27"/>
  <c r="AT505" i="27" s="1"/>
  <c r="BV505" i="27" s="1"/>
  <c r="AY648" i="27"/>
  <c r="BK648" i="27" s="1"/>
  <c r="AR648" i="27"/>
  <c r="AT648" i="27" s="1"/>
  <c r="BV648" i="27" s="1"/>
  <c r="AU648" i="27"/>
  <c r="AY344" i="27"/>
  <c r="BK344" i="27" s="1"/>
  <c r="AU344" i="27"/>
  <c r="AY208" i="27"/>
  <c r="BK208" i="27" s="1"/>
  <c r="AU208" i="27"/>
  <c r="AR208" i="27"/>
  <c r="AT208" i="27" s="1"/>
  <c r="BV208" i="27" s="1"/>
  <c r="AU301" i="27"/>
  <c r="AR301" i="27"/>
  <c r="AT301" i="27" s="1"/>
  <c r="BV301" i="27" s="1"/>
  <c r="AR117" i="27"/>
  <c r="AT117" i="27" s="1"/>
  <c r="BV117" i="27" s="1"/>
  <c r="AY117" i="27"/>
  <c r="BK117" i="27" s="1"/>
  <c r="AU117" i="27"/>
  <c r="AY114" i="27"/>
  <c r="BK114" i="27" s="1"/>
  <c r="AR114" i="27"/>
  <c r="AT114" i="27" s="1"/>
  <c r="BV114" i="27" s="1"/>
  <c r="AU114" i="27"/>
  <c r="AY145" i="27"/>
  <c r="BK145" i="27" s="1"/>
  <c r="AR145" i="27"/>
  <c r="AT145" i="27" s="1"/>
  <c r="BV145" i="27" s="1"/>
  <c r="AQ476" i="27"/>
  <c r="AR476" i="27" s="1"/>
  <c r="AT476" i="27" s="1"/>
  <c r="BV476" i="27" s="1"/>
  <c r="AO476" i="27"/>
  <c r="AU176" i="27"/>
  <c r="AU602" i="27"/>
  <c r="AR602" i="27"/>
  <c r="AT602" i="27" s="1"/>
  <c r="BV602" i="27" s="1"/>
  <c r="AR113" i="27"/>
  <c r="AT113" i="27" s="1"/>
  <c r="BV113" i="27" s="1"/>
  <c r="AU113" i="27"/>
  <c r="AY113" i="27"/>
  <c r="BK113" i="27" s="1"/>
  <c r="AY620" i="27"/>
  <c r="BK620" i="27" s="1"/>
  <c r="AU620" i="27"/>
  <c r="AR620" i="27"/>
  <c r="AT620" i="27" s="1"/>
  <c r="BV620" i="27" s="1"/>
  <c r="AU336" i="27"/>
  <c r="AR336" i="27"/>
  <c r="AT336" i="27" s="1"/>
  <c r="BV336" i="27" s="1"/>
  <c r="AU375" i="27"/>
  <c r="AR375" i="27"/>
  <c r="AT375" i="27" s="1"/>
  <c r="BV375" i="27" s="1"/>
  <c r="AR238" i="27"/>
  <c r="AT238" i="27" s="1"/>
  <c r="BV238" i="27" s="1"/>
  <c r="AY385" i="27"/>
  <c r="BK385" i="27" s="1"/>
  <c r="AR385" i="27"/>
  <c r="AT385" i="27" s="1"/>
  <c r="BV385" i="27" s="1"/>
  <c r="AU385" i="27"/>
  <c r="AU355" i="27"/>
  <c r="AR355" i="27"/>
  <c r="AT355" i="27" s="1"/>
  <c r="BV355" i="27" s="1"/>
  <c r="AU178" i="27"/>
  <c r="AY178" i="27"/>
  <c r="BK178" i="27" s="1"/>
  <c r="AR178" i="27"/>
  <c r="AT178" i="27" s="1"/>
  <c r="BV178" i="27" s="1"/>
  <c r="AR369" i="27"/>
  <c r="AT369" i="27" s="1"/>
  <c r="BV369" i="27" s="1"/>
  <c r="AU369" i="27"/>
  <c r="AR305" i="27"/>
  <c r="AT305" i="27" s="1"/>
  <c r="BV305" i="27" s="1"/>
  <c r="AU305" i="27"/>
  <c r="AU251" i="27"/>
  <c r="AU307" i="27"/>
  <c r="AR307" i="27"/>
  <c r="AT307" i="27" s="1"/>
  <c r="BV307" i="27" s="1"/>
  <c r="AR376" i="27"/>
  <c r="AT376" i="27" s="1"/>
  <c r="BV376" i="27" s="1"/>
  <c r="AU376" i="27"/>
  <c r="AY487" i="27"/>
  <c r="BK487" i="27" s="1"/>
  <c r="AU487" i="27"/>
  <c r="AZ598" i="27"/>
  <c r="BB598" i="27" s="1"/>
  <c r="AY655" i="27"/>
  <c r="BO598" i="27"/>
  <c r="AY432" i="27"/>
  <c r="AN657" i="27"/>
  <c r="AN504" i="27"/>
  <c r="BC276" i="27"/>
  <c r="AY597" i="27"/>
  <c r="AN42" i="27"/>
  <c r="AN437" i="27"/>
  <c r="AN436" i="27"/>
  <c r="AN511" i="27"/>
  <c r="AN529" i="27"/>
  <c r="AY698" i="27"/>
  <c r="AN431" i="27"/>
  <c r="AZ286" i="27"/>
  <c r="BB286" i="27" s="1"/>
  <c r="AN475" i="27"/>
  <c r="AN16" i="27"/>
  <c r="AN17" i="27"/>
  <c r="AN474" i="27"/>
  <c r="AN478" i="27"/>
  <c r="AN48" i="27"/>
  <c r="AN26" i="27"/>
  <c r="AN59" i="27"/>
  <c r="AN650" i="27"/>
  <c r="AN55" i="27"/>
  <c r="AN45" i="27"/>
  <c r="AN54" i="27"/>
  <c r="AN50" i="27"/>
  <c r="AN33" i="27"/>
  <c r="AN47" i="27"/>
  <c r="AN41" i="27"/>
  <c r="AN52" i="27"/>
  <c r="AN53" i="27"/>
  <c r="AN58" i="27"/>
  <c r="AN30" i="27"/>
  <c r="AY691" i="27"/>
  <c r="BK691" i="27" s="1"/>
  <c r="AN471" i="27"/>
  <c r="AN661" i="27"/>
  <c r="AN49" i="27"/>
  <c r="AN29" i="27"/>
  <c r="AN62" i="27"/>
  <c r="AN31" i="27"/>
  <c r="AN12" i="27"/>
  <c r="BC269" i="27"/>
  <c r="AY572" i="27"/>
  <c r="AN14" i="27"/>
  <c r="AN60" i="27"/>
  <c r="AN23" i="27"/>
  <c r="AN21" i="27"/>
  <c r="BC273" i="27"/>
  <c r="AN22" i="27"/>
  <c r="AN37" i="27"/>
  <c r="AZ384" i="27"/>
  <c r="BB384" i="27" s="1"/>
  <c r="BC384" i="27"/>
  <c r="AN40" i="27"/>
  <c r="AN64" i="27"/>
  <c r="AN65" i="27"/>
  <c r="AN67" i="27"/>
  <c r="AN4" i="27"/>
  <c r="AN9" i="27"/>
  <c r="AN19" i="27"/>
  <c r="AY689" i="27"/>
  <c r="BK689" i="27" s="1"/>
  <c r="BR689" i="27" s="1"/>
  <c r="AN472" i="27"/>
  <c r="AY651" i="27"/>
  <c r="BK651" i="27" s="1"/>
  <c r="BR651" i="27" s="1"/>
  <c r="AN561" i="27"/>
  <c r="AN11" i="27"/>
  <c r="AN8" i="27"/>
  <c r="AN13" i="27"/>
  <c r="AN479" i="27"/>
  <c r="AN63" i="27"/>
  <c r="AN7" i="27"/>
  <c r="AZ694" i="27"/>
  <c r="BB694" i="27" s="1"/>
  <c r="BC694" i="27"/>
  <c r="AN706" i="27"/>
  <c r="AN66" i="27"/>
  <c r="AN564" i="27"/>
  <c r="AN578" i="27"/>
  <c r="AN579" i="27"/>
  <c r="AN662" i="27"/>
  <c r="AN575" i="27"/>
  <c r="AN577" i="27"/>
  <c r="AY704" i="27"/>
  <c r="BK704" i="27" s="1"/>
  <c r="BR704" i="27" s="1"/>
  <c r="AN705" i="27"/>
  <c r="AN576" i="27"/>
  <c r="AN10" i="27"/>
  <c r="BR693" i="27" l="1"/>
  <c r="BQ558" i="27"/>
  <c r="BO530" i="27"/>
  <c r="BR558" i="27"/>
  <c r="BO558" i="27"/>
  <c r="BQ693" i="27"/>
  <c r="BO693" i="27"/>
  <c r="BK570" i="27"/>
  <c r="AZ570" i="27"/>
  <c r="BB570" i="27" s="1"/>
  <c r="BC570" i="27"/>
  <c r="AR439" i="27"/>
  <c r="AT439" i="27" s="1"/>
  <c r="BV439" i="27" s="1"/>
  <c r="AO24" i="27"/>
  <c r="AU439" i="27"/>
  <c r="BP685" i="27"/>
  <c r="AR516" i="27"/>
  <c r="AT516" i="27" s="1"/>
  <c r="BV516" i="27" s="1"/>
  <c r="AG702" i="27"/>
  <c r="AO439" i="27"/>
  <c r="AO5" i="27"/>
  <c r="AU516" i="27"/>
  <c r="AR422" i="27"/>
  <c r="AT422" i="27" s="1"/>
  <c r="BV422" i="27" s="1"/>
  <c r="BR598" i="27"/>
  <c r="AU429" i="27"/>
  <c r="BR685" i="27"/>
  <c r="AQ15" i="27"/>
  <c r="BR531" i="27"/>
  <c r="AZ678" i="27"/>
  <c r="BB678" i="27" s="1"/>
  <c r="AR503" i="27"/>
  <c r="AT503" i="27" s="1"/>
  <c r="BV503" i="27" s="1"/>
  <c r="AQ27" i="27"/>
  <c r="AW27" i="27" s="1"/>
  <c r="AY27" i="27" s="1"/>
  <c r="BK27" i="27" s="1"/>
  <c r="AO27" i="27"/>
  <c r="BQ598" i="27"/>
  <c r="AD604" i="27"/>
  <c r="AG604" i="27"/>
  <c r="AU616" i="27"/>
  <c r="AW616" i="27"/>
  <c r="AY616" i="27" s="1"/>
  <c r="AR616" i="27"/>
  <c r="AT616" i="27" s="1"/>
  <c r="BV616" i="27" s="1"/>
  <c r="AQ517" i="27"/>
  <c r="AO517" i="27"/>
  <c r="AD517" i="27"/>
  <c r="AG517" i="27"/>
  <c r="AU778" i="27"/>
  <c r="AR778" i="27"/>
  <c r="AT778" i="27" s="1"/>
  <c r="BV778" i="27" s="1"/>
  <c r="AW778" i="27"/>
  <c r="AY778" i="27" s="1"/>
  <c r="AQ526" i="27"/>
  <c r="AO526" i="27"/>
  <c r="AG499" i="27"/>
  <c r="AD499" i="27"/>
  <c r="AQ617" i="27"/>
  <c r="AO617" i="27"/>
  <c r="AQ592" i="27"/>
  <c r="AO592" i="27"/>
  <c r="AD526" i="27"/>
  <c r="AG526" i="27"/>
  <c r="AD617" i="27"/>
  <c r="AG617" i="27"/>
  <c r="AD592" i="27"/>
  <c r="AG592" i="27"/>
  <c r="AQ604" i="27"/>
  <c r="AO604" i="27"/>
  <c r="AD581" i="27"/>
  <c r="AG581" i="27"/>
  <c r="AQ580" i="27"/>
  <c r="AO580" i="27"/>
  <c r="AD580" i="27"/>
  <c r="AG580" i="27"/>
  <c r="BQ779" i="27"/>
  <c r="BP779" i="27"/>
  <c r="BO779" i="27"/>
  <c r="BR779" i="27"/>
  <c r="AQ501" i="27"/>
  <c r="AO501" i="27"/>
  <c r="AD501" i="27"/>
  <c r="AG501" i="27"/>
  <c r="AQ618" i="27"/>
  <c r="AO618" i="27"/>
  <c r="BC678" i="27"/>
  <c r="BQ678" i="27"/>
  <c r="BP678" i="27"/>
  <c r="AZ605" i="27"/>
  <c r="BB605" i="27" s="1"/>
  <c r="BK640" i="27"/>
  <c r="BR640" i="27" s="1"/>
  <c r="BC640" i="27"/>
  <c r="AZ640" i="27"/>
  <c r="BB640" i="27" s="1"/>
  <c r="AZ559" i="27"/>
  <c r="BB559" i="27" s="1"/>
  <c r="BK559" i="27"/>
  <c r="BR559" i="27" s="1"/>
  <c r="BC559" i="27"/>
  <c r="BC590" i="27"/>
  <c r="BK590" i="27"/>
  <c r="BR590" i="27" s="1"/>
  <c r="AZ590" i="27"/>
  <c r="BB590" i="27" s="1"/>
  <c r="BC256" i="27"/>
  <c r="BK256" i="27"/>
  <c r="BP256" i="27" s="1"/>
  <c r="AZ256" i="27"/>
  <c r="BB256" i="27" s="1"/>
  <c r="BK314" i="27"/>
  <c r="AZ314" i="27"/>
  <c r="BB314" i="27" s="1"/>
  <c r="BC314" i="27"/>
  <c r="BK355" i="27"/>
  <c r="BC355" i="27"/>
  <c r="AZ355" i="27"/>
  <c r="BB355" i="27" s="1"/>
  <c r="BK294" i="27"/>
  <c r="BO294" i="27" s="1"/>
  <c r="BC294" i="27"/>
  <c r="AZ294" i="27"/>
  <c r="BB294" i="27" s="1"/>
  <c r="BC261" i="27"/>
  <c r="BK261" i="27"/>
  <c r="BR261" i="27" s="1"/>
  <c r="AZ261" i="27"/>
  <c r="BB261" i="27" s="1"/>
  <c r="BC203" i="27"/>
  <c r="AZ203" i="27"/>
  <c r="BB203" i="27" s="1"/>
  <c r="BK203" i="27"/>
  <c r="BQ203" i="27" s="1"/>
  <c r="AZ372" i="27"/>
  <c r="BB372" i="27" s="1"/>
  <c r="BK372" i="27"/>
  <c r="BC372" i="27"/>
  <c r="AZ749" i="27"/>
  <c r="BB749" i="27" s="1"/>
  <c r="BC749" i="27"/>
  <c r="BK749" i="27"/>
  <c r="BP536" i="27"/>
  <c r="BR536" i="27"/>
  <c r="BQ536" i="27"/>
  <c r="BO536" i="27"/>
  <c r="BP609" i="27"/>
  <c r="BO609" i="27"/>
  <c r="BQ609" i="27"/>
  <c r="AW656" i="27"/>
  <c r="AY656" i="27" s="1"/>
  <c r="BC718" i="27"/>
  <c r="BK718" i="27"/>
  <c r="AZ718" i="27"/>
  <c r="BB718" i="27" s="1"/>
  <c r="BO571" i="27"/>
  <c r="BP571" i="27"/>
  <c r="BQ571" i="27"/>
  <c r="AO480" i="27"/>
  <c r="BC605" i="27"/>
  <c r="BO678" i="27"/>
  <c r="BO712" i="27"/>
  <c r="AU503" i="27"/>
  <c r="BR530" i="27"/>
  <c r="BQ699" i="27"/>
  <c r="BR699" i="27"/>
  <c r="BO699" i="27"/>
  <c r="BP699" i="27"/>
  <c r="AU290" i="27"/>
  <c r="BQ547" i="27"/>
  <c r="BP547" i="27"/>
  <c r="BR547" i="27"/>
  <c r="AO702" i="27"/>
  <c r="AQ702" i="27"/>
  <c r="AU610" i="27"/>
  <c r="AR610" i="27"/>
  <c r="AT610" i="27" s="1"/>
  <c r="BV610" i="27" s="1"/>
  <c r="AW610" i="27"/>
  <c r="AY610" i="27" s="1"/>
  <c r="AQ44" i="27"/>
  <c r="AO44" i="27"/>
  <c r="AZ667" i="27"/>
  <c r="BB667" i="27" s="1"/>
  <c r="BK667" i="27"/>
  <c r="BC667" i="27"/>
  <c r="BC521" i="27"/>
  <c r="AZ521" i="27"/>
  <c r="BB521" i="27" s="1"/>
  <c r="BK521" i="27"/>
  <c r="BP439" i="27"/>
  <c r="BC675" i="27"/>
  <c r="BK675" i="27"/>
  <c r="AZ675" i="27"/>
  <c r="BB675" i="27" s="1"/>
  <c r="BP676" i="27"/>
  <c r="BO676" i="27"/>
  <c r="BR676" i="27"/>
  <c r="BQ676" i="27"/>
  <c r="BK701" i="27"/>
  <c r="BC701" i="27"/>
  <c r="AZ701" i="27"/>
  <c r="BB701" i="27" s="1"/>
  <c r="BO746" i="27"/>
  <c r="BR746" i="27"/>
  <c r="BP746" i="27"/>
  <c r="BQ746" i="27"/>
  <c r="BK671" i="27"/>
  <c r="AZ671" i="27"/>
  <c r="BB671" i="27" s="1"/>
  <c r="BC671" i="27"/>
  <c r="BR732" i="27"/>
  <c r="BQ732" i="27"/>
  <c r="BO732" i="27"/>
  <c r="BP732" i="27"/>
  <c r="BP425" i="27"/>
  <c r="BR723" i="27"/>
  <c r="BP723" i="27"/>
  <c r="BQ723" i="27"/>
  <c r="BO723" i="27"/>
  <c r="AZ196" i="27"/>
  <c r="BB196" i="27" s="1"/>
  <c r="BK196" i="27"/>
  <c r="BC71" i="27"/>
  <c r="BK71" i="27"/>
  <c r="BC220" i="27"/>
  <c r="BK220" i="27"/>
  <c r="BP535" i="27"/>
  <c r="BR535" i="27"/>
  <c r="BO535" i="27"/>
  <c r="BQ535" i="27"/>
  <c r="BR502" i="27"/>
  <c r="BO502" i="27"/>
  <c r="BQ502" i="27"/>
  <c r="BP502" i="27"/>
  <c r="BQ673" i="27"/>
  <c r="BR673" i="27"/>
  <c r="BP673" i="27"/>
  <c r="BO673" i="27"/>
  <c r="BQ241" i="27"/>
  <c r="BO241" i="27"/>
  <c r="BR241" i="27"/>
  <c r="BP241" i="27"/>
  <c r="BR584" i="27"/>
  <c r="BO584" i="27"/>
  <c r="BQ584" i="27"/>
  <c r="BP584" i="27"/>
  <c r="AZ77" i="27"/>
  <c r="BB77" i="27" s="1"/>
  <c r="BK77" i="27"/>
  <c r="BR75" i="27"/>
  <c r="BO75" i="27"/>
  <c r="BP75" i="27"/>
  <c r="BQ75" i="27"/>
  <c r="BC166" i="27"/>
  <c r="BK166" i="27"/>
  <c r="BC665" i="27"/>
  <c r="BK665" i="27"/>
  <c r="BQ106" i="27"/>
  <c r="BR106" i="27"/>
  <c r="BO106" i="27"/>
  <c r="BP106" i="27"/>
  <c r="BR107" i="27"/>
  <c r="BP107" i="27"/>
  <c r="BO107" i="27"/>
  <c r="BQ107" i="27"/>
  <c r="BR124" i="27"/>
  <c r="BP124" i="27"/>
  <c r="BQ124" i="27"/>
  <c r="BO124" i="27"/>
  <c r="AZ102" i="27"/>
  <c r="BB102" i="27" s="1"/>
  <c r="BK102" i="27"/>
  <c r="AZ429" i="27"/>
  <c r="BB429" i="27" s="1"/>
  <c r="BK429" i="27"/>
  <c r="BO439" i="27"/>
  <c r="AZ568" i="27"/>
  <c r="BB568" i="27" s="1"/>
  <c r="BK568" i="27"/>
  <c r="BC441" i="27"/>
  <c r="BK441" i="27"/>
  <c r="AZ212" i="27"/>
  <c r="BB212" i="27" s="1"/>
  <c r="BK212" i="27"/>
  <c r="BR565" i="27"/>
  <c r="BQ565" i="27"/>
  <c r="BO565" i="27"/>
  <c r="BP565" i="27"/>
  <c r="BR709" i="27"/>
  <c r="BO709" i="27"/>
  <c r="BQ709" i="27"/>
  <c r="BP709" i="27"/>
  <c r="BO621" i="27"/>
  <c r="BR621" i="27"/>
  <c r="BQ621" i="27"/>
  <c r="BP621" i="27"/>
  <c r="BR681" i="27"/>
  <c r="BQ681" i="27"/>
  <c r="BO681" i="27"/>
  <c r="BP681" i="27"/>
  <c r="BO118" i="27"/>
  <c r="BR118" i="27"/>
  <c r="BP118" i="27"/>
  <c r="BQ118" i="27"/>
  <c r="BQ448" i="27"/>
  <c r="BR448" i="27"/>
  <c r="BP448" i="27"/>
  <c r="BO448" i="27"/>
  <c r="BR273" i="27"/>
  <c r="BO273" i="27"/>
  <c r="BP273" i="27"/>
  <c r="BQ273" i="27"/>
  <c r="BR268" i="27"/>
  <c r="BP268" i="27"/>
  <c r="BO268" i="27"/>
  <c r="BQ268" i="27"/>
  <c r="BO417" i="27"/>
  <c r="BR417" i="27"/>
  <c r="BP417" i="27"/>
  <c r="BQ417" i="27"/>
  <c r="AZ495" i="27"/>
  <c r="BB495" i="27" s="1"/>
  <c r="BK495" i="27"/>
  <c r="BR453" i="27"/>
  <c r="BP453" i="27"/>
  <c r="BQ453" i="27"/>
  <c r="BO453" i="27"/>
  <c r="BR365" i="27"/>
  <c r="BQ365" i="27"/>
  <c r="BP365" i="27"/>
  <c r="BO365" i="27"/>
  <c r="BR510" i="27"/>
  <c r="BP510" i="27"/>
  <c r="BQ510" i="27"/>
  <c r="BO510" i="27"/>
  <c r="BR553" i="27"/>
  <c r="BQ553" i="27"/>
  <c r="BP553" i="27"/>
  <c r="BO553" i="27"/>
  <c r="BR353" i="27"/>
  <c r="BP353" i="27"/>
  <c r="BQ353" i="27"/>
  <c r="BO353" i="27"/>
  <c r="BQ217" i="27"/>
  <c r="BR217" i="27"/>
  <c r="BO217" i="27"/>
  <c r="BP217" i="27"/>
  <c r="BC206" i="27"/>
  <c r="BK206" i="27"/>
  <c r="BR293" i="27"/>
  <c r="BO293" i="27"/>
  <c r="BP293" i="27"/>
  <c r="BQ293" i="27"/>
  <c r="BP423" i="27"/>
  <c r="BQ423" i="27"/>
  <c r="BO423" i="27"/>
  <c r="BR423" i="27"/>
  <c r="AZ197" i="27"/>
  <c r="BB197" i="27" s="1"/>
  <c r="BK197" i="27"/>
  <c r="AZ211" i="27"/>
  <c r="BB211" i="27" s="1"/>
  <c r="BK211" i="27"/>
  <c r="AZ162" i="27"/>
  <c r="BB162" i="27" s="1"/>
  <c r="BK162" i="27"/>
  <c r="BO135" i="27"/>
  <c r="BP135" i="27"/>
  <c r="BR135" i="27"/>
  <c r="BQ135" i="27"/>
  <c r="BC134" i="27"/>
  <c r="BK134" i="27"/>
  <c r="BP151" i="27"/>
  <c r="BR151" i="27"/>
  <c r="BO151" i="27"/>
  <c r="BQ151" i="27"/>
  <c r="BC73" i="27"/>
  <c r="BK73" i="27"/>
  <c r="AZ698" i="27"/>
  <c r="BB698" i="27" s="1"/>
  <c r="BK698" i="27"/>
  <c r="BR698" i="27" s="1"/>
  <c r="BO178" i="27"/>
  <c r="BR178" i="27"/>
  <c r="BQ178" i="27"/>
  <c r="BP178" i="27"/>
  <c r="BR200" i="27"/>
  <c r="BP200" i="27"/>
  <c r="BQ200" i="27"/>
  <c r="BO200" i="27"/>
  <c r="AZ573" i="27"/>
  <c r="BB573" i="27" s="1"/>
  <c r="BK573" i="27"/>
  <c r="BR573" i="27" s="1"/>
  <c r="AZ207" i="27"/>
  <c r="BB207" i="27" s="1"/>
  <c r="BK207" i="27"/>
  <c r="BC176" i="27"/>
  <c r="BK176" i="27"/>
  <c r="AZ188" i="27"/>
  <c r="BB188" i="27" s="1"/>
  <c r="BK188" i="27"/>
  <c r="BC104" i="27"/>
  <c r="BK104" i="27"/>
  <c r="BQ468" i="27"/>
  <c r="BO468" i="27"/>
  <c r="BR468" i="27"/>
  <c r="BP468" i="27"/>
  <c r="BR494" i="27"/>
  <c r="BO494" i="27"/>
  <c r="BP494" i="27"/>
  <c r="BQ494" i="27"/>
  <c r="BR452" i="27"/>
  <c r="BQ452" i="27"/>
  <c r="BP452" i="27"/>
  <c r="BO452" i="27"/>
  <c r="BR498" i="27"/>
  <c r="BP498" i="27"/>
  <c r="BQ498" i="27"/>
  <c r="BO498" i="27"/>
  <c r="AZ218" i="27"/>
  <c r="BB218" i="27" s="1"/>
  <c r="BK218" i="27"/>
  <c r="BC213" i="27"/>
  <c r="BK213" i="27"/>
  <c r="AZ231" i="27"/>
  <c r="BB231" i="27" s="1"/>
  <c r="BK231" i="27"/>
  <c r="BC195" i="27"/>
  <c r="BK195" i="27"/>
  <c r="BR627" i="27"/>
  <c r="BQ627" i="27"/>
  <c r="BO627" i="27"/>
  <c r="BP627" i="27"/>
  <c r="AZ514" i="27"/>
  <c r="BB514" i="27" s="1"/>
  <c r="BK514" i="27"/>
  <c r="AZ499" i="27"/>
  <c r="BB499" i="27" s="1"/>
  <c r="BK499" i="27"/>
  <c r="BP540" i="27"/>
  <c r="BO540" i="27"/>
  <c r="BR540" i="27"/>
  <c r="BQ540" i="27"/>
  <c r="BC608" i="27"/>
  <c r="BK608" i="27"/>
  <c r="BO606" i="27"/>
  <c r="BP606" i="27"/>
  <c r="BR606" i="27"/>
  <c r="BQ606" i="27"/>
  <c r="BC458" i="27"/>
  <c r="BK458" i="27"/>
  <c r="AZ442" i="27"/>
  <c r="BB442" i="27" s="1"/>
  <c r="BK442" i="27"/>
  <c r="BP76" i="27"/>
  <c r="BR76" i="27"/>
  <c r="BQ76" i="27"/>
  <c r="BO76" i="27"/>
  <c r="BP131" i="27"/>
  <c r="BR131" i="27"/>
  <c r="BO131" i="27"/>
  <c r="BQ131" i="27"/>
  <c r="BR245" i="27"/>
  <c r="BQ245" i="27"/>
  <c r="BP245" i="27"/>
  <c r="BO245" i="27"/>
  <c r="AZ191" i="27"/>
  <c r="BB191" i="27" s="1"/>
  <c r="BK191" i="27"/>
  <c r="BC87" i="27"/>
  <c r="BK87" i="27"/>
  <c r="BO491" i="27"/>
  <c r="BP491" i="27"/>
  <c r="BQ491" i="27"/>
  <c r="BR491" i="27"/>
  <c r="BC505" i="27"/>
  <c r="BK505" i="27"/>
  <c r="BR233" i="27"/>
  <c r="BQ233" i="27"/>
  <c r="BO233" i="27"/>
  <c r="BP233" i="27"/>
  <c r="BR209" i="27"/>
  <c r="BQ209" i="27"/>
  <c r="BP209" i="27"/>
  <c r="BO209" i="27"/>
  <c r="BC85" i="27"/>
  <c r="BK85" i="27"/>
  <c r="AZ84" i="27"/>
  <c r="BB84" i="27" s="1"/>
  <c r="BK84" i="27"/>
  <c r="BQ252" i="27"/>
  <c r="BR252" i="27"/>
  <c r="BP252" i="27"/>
  <c r="BO252" i="27"/>
  <c r="BC190" i="27"/>
  <c r="BK190" i="27"/>
  <c r="BC489" i="27"/>
  <c r="BK489" i="27"/>
  <c r="AZ214" i="27"/>
  <c r="BB214" i="27" s="1"/>
  <c r="BK214" i="27"/>
  <c r="BR95" i="27"/>
  <c r="BQ95" i="27"/>
  <c r="BP95" i="27"/>
  <c r="BO95" i="27"/>
  <c r="BQ238" i="27"/>
  <c r="BR238" i="27"/>
  <c r="BO238" i="27"/>
  <c r="BP238" i="27"/>
  <c r="AZ86" i="27"/>
  <c r="BB86" i="27" s="1"/>
  <c r="BK86" i="27"/>
  <c r="BP70" i="27"/>
  <c r="BR70" i="27"/>
  <c r="BO70" i="27"/>
  <c r="BQ70" i="27"/>
  <c r="AZ132" i="27"/>
  <c r="BB132" i="27" s="1"/>
  <c r="BK132" i="27"/>
  <c r="BR116" i="27"/>
  <c r="BQ116" i="27"/>
  <c r="BO116" i="27"/>
  <c r="BP116" i="27"/>
  <c r="BR141" i="27"/>
  <c r="BP141" i="27"/>
  <c r="BQ141" i="27"/>
  <c r="BO141" i="27"/>
  <c r="AZ446" i="27"/>
  <c r="BB446" i="27" s="1"/>
  <c r="BK446" i="27"/>
  <c r="BO520" i="27"/>
  <c r="BR520" i="27"/>
  <c r="BQ520" i="27"/>
  <c r="BP520" i="27"/>
  <c r="BR235" i="27"/>
  <c r="BO235" i="27"/>
  <c r="BQ235" i="27"/>
  <c r="BP235" i="27"/>
  <c r="BC128" i="27"/>
  <c r="BK128" i="27"/>
  <c r="BO500" i="27"/>
  <c r="BP500" i="27"/>
  <c r="BR199" i="27"/>
  <c r="BP199" i="27"/>
  <c r="BQ199" i="27"/>
  <c r="BO199" i="27"/>
  <c r="AZ25" i="27"/>
  <c r="BB25" i="27" s="1"/>
  <c r="BK25" i="27"/>
  <c r="BR25" i="27" s="1"/>
  <c r="BP445" i="27"/>
  <c r="BQ445" i="27"/>
  <c r="BR69" i="27"/>
  <c r="BO69" i="27"/>
  <c r="BP69" i="27"/>
  <c r="BQ69" i="27"/>
  <c r="BO221" i="27"/>
  <c r="BR221" i="27"/>
  <c r="BP221" i="27"/>
  <c r="BQ221" i="27"/>
  <c r="BO248" i="27"/>
  <c r="BR248" i="27"/>
  <c r="BQ248" i="27"/>
  <c r="BP248" i="27"/>
  <c r="AZ234" i="27"/>
  <c r="BB234" i="27" s="1"/>
  <c r="BK234" i="27"/>
  <c r="AZ463" i="27"/>
  <c r="BB463" i="27" s="1"/>
  <c r="BK463" i="27"/>
  <c r="BP490" i="27"/>
  <c r="BQ490" i="27"/>
  <c r="BO490" i="27"/>
  <c r="BR490" i="27"/>
  <c r="BQ111" i="27"/>
  <c r="BR111" i="27"/>
  <c r="BO111" i="27"/>
  <c r="BP111" i="27"/>
  <c r="BO130" i="27"/>
  <c r="BR130" i="27"/>
  <c r="BP130" i="27"/>
  <c r="BQ130" i="27"/>
  <c r="BC97" i="27"/>
  <c r="BK97" i="27"/>
  <c r="BC103" i="27"/>
  <c r="BK103" i="27"/>
  <c r="AZ91" i="27"/>
  <c r="BB91" i="27" s="1"/>
  <c r="BK91" i="27"/>
  <c r="AZ447" i="27"/>
  <c r="BB447" i="27" s="1"/>
  <c r="BK447" i="27"/>
  <c r="AZ173" i="27"/>
  <c r="BB173" i="27" s="1"/>
  <c r="BK173" i="27"/>
  <c r="BQ593" i="27"/>
  <c r="BO593" i="27"/>
  <c r="BR593" i="27"/>
  <c r="BP593" i="27"/>
  <c r="AZ136" i="27"/>
  <c r="BB136" i="27" s="1"/>
  <c r="BK136" i="27"/>
  <c r="BQ483" i="27"/>
  <c r="BR483" i="27"/>
  <c r="BO483" i="27"/>
  <c r="BP483" i="27"/>
  <c r="BR349" i="27"/>
  <c r="BP349" i="27"/>
  <c r="BO349" i="27"/>
  <c r="BQ349" i="27"/>
  <c r="BR500" i="27"/>
  <c r="BR653" i="27"/>
  <c r="BP653" i="27"/>
  <c r="BO653" i="27"/>
  <c r="BQ653" i="27"/>
  <c r="BR496" i="27"/>
  <c r="BQ496" i="27"/>
  <c r="BP496" i="27"/>
  <c r="BO496" i="27"/>
  <c r="BP386" i="27"/>
  <c r="BQ386" i="27"/>
  <c r="BO386" i="27"/>
  <c r="BR386" i="27"/>
  <c r="BO630" i="27"/>
  <c r="BP630" i="27"/>
  <c r="BQ630" i="27"/>
  <c r="BR630" i="27"/>
  <c r="BR515" i="27"/>
  <c r="BQ515" i="27"/>
  <c r="BO515" i="27"/>
  <c r="BP515" i="27"/>
  <c r="BO533" i="27"/>
  <c r="BQ533" i="27"/>
  <c r="BR533" i="27"/>
  <c r="BP533" i="27"/>
  <c r="BR459" i="27"/>
  <c r="BO459" i="27"/>
  <c r="BP459" i="27"/>
  <c r="BQ459" i="27"/>
  <c r="BR267" i="27"/>
  <c r="BQ267" i="27"/>
  <c r="BO267" i="27"/>
  <c r="BP267" i="27"/>
  <c r="BQ518" i="27"/>
  <c r="BR518" i="27"/>
  <c r="BO518" i="27"/>
  <c r="BP518" i="27"/>
  <c r="BQ164" i="27"/>
  <c r="BR164" i="27"/>
  <c r="BO164" i="27"/>
  <c r="BP164" i="27"/>
  <c r="BO537" i="27"/>
  <c r="BP537" i="27"/>
  <c r="BR537" i="27"/>
  <c r="BQ537" i="27"/>
  <c r="BO263" i="27"/>
  <c r="BQ263" i="27"/>
  <c r="BR263" i="27"/>
  <c r="BP263" i="27"/>
  <c r="BR269" i="27"/>
  <c r="BQ269" i="27"/>
  <c r="BO269" i="27"/>
  <c r="BP269" i="27"/>
  <c r="BQ559" i="27"/>
  <c r="BR274" i="27"/>
  <c r="BP274" i="27"/>
  <c r="BO274" i="27"/>
  <c r="BQ274" i="27"/>
  <c r="BQ418" i="27"/>
  <c r="BR418" i="27"/>
  <c r="BO418" i="27"/>
  <c r="BP418" i="27"/>
  <c r="BO344" i="27"/>
  <c r="BR344" i="27"/>
  <c r="BQ344" i="27"/>
  <c r="BP344" i="27"/>
  <c r="BQ225" i="27"/>
  <c r="BR225" i="27"/>
  <c r="BO225" i="27"/>
  <c r="BP225" i="27"/>
  <c r="AZ477" i="27"/>
  <c r="BB477" i="27" s="1"/>
  <c r="BK477" i="27"/>
  <c r="BO477" i="27" s="1"/>
  <c r="BR167" i="27"/>
  <c r="BP167" i="27"/>
  <c r="BO167" i="27"/>
  <c r="BQ167" i="27"/>
  <c r="BR567" i="27"/>
  <c r="BO567" i="27"/>
  <c r="BP567" i="27"/>
  <c r="BQ567" i="27"/>
  <c r="BR679" i="27"/>
  <c r="BO679" i="27"/>
  <c r="BQ679" i="27"/>
  <c r="BP679" i="27"/>
  <c r="AZ603" i="27"/>
  <c r="BB603" i="27" s="1"/>
  <c r="BK603" i="27"/>
  <c r="BR666" i="27"/>
  <c r="BQ666" i="27"/>
  <c r="BP666" i="27"/>
  <c r="BO666" i="27"/>
  <c r="BR316" i="27"/>
  <c r="BO316" i="27"/>
  <c r="BQ316" i="27"/>
  <c r="BP316" i="27"/>
  <c r="BR467" i="27"/>
  <c r="BQ467" i="27"/>
  <c r="BO467" i="27"/>
  <c r="BP467" i="27"/>
  <c r="AZ210" i="27"/>
  <c r="BB210" i="27" s="1"/>
  <c r="BK210" i="27"/>
  <c r="BR357" i="27"/>
  <c r="BP357" i="27"/>
  <c r="BQ357" i="27"/>
  <c r="BO357" i="27"/>
  <c r="BR356" i="27"/>
  <c r="BP356" i="27"/>
  <c r="BQ356" i="27"/>
  <c r="BO356" i="27"/>
  <c r="BR291" i="27"/>
  <c r="BO291" i="27"/>
  <c r="BP291" i="27"/>
  <c r="BQ291" i="27"/>
  <c r="BR292" i="27"/>
  <c r="BO292" i="27"/>
  <c r="BP292" i="27"/>
  <c r="BQ292" i="27"/>
  <c r="BO456" i="27"/>
  <c r="BR456" i="27"/>
  <c r="BP456" i="27"/>
  <c r="BQ456" i="27"/>
  <c r="AZ469" i="27"/>
  <c r="BB469" i="27" s="1"/>
  <c r="BK469" i="27"/>
  <c r="BC185" i="27"/>
  <c r="BK185" i="27"/>
  <c r="BC93" i="27"/>
  <c r="BK93" i="27"/>
  <c r="AZ99" i="27"/>
  <c r="BB99" i="27" s="1"/>
  <c r="BK99" i="27"/>
  <c r="BP119" i="27"/>
  <c r="BQ119" i="27"/>
  <c r="BR119" i="27"/>
  <c r="BO119" i="27"/>
  <c r="AZ170" i="27"/>
  <c r="BB170" i="27" s="1"/>
  <c r="BK170" i="27"/>
  <c r="BQ202" i="27"/>
  <c r="BR202" i="27"/>
  <c r="BO202" i="27"/>
  <c r="BP202" i="27"/>
  <c r="BO487" i="27"/>
  <c r="BR487" i="27"/>
  <c r="BP487" i="27"/>
  <c r="BQ487" i="27"/>
  <c r="BR620" i="27"/>
  <c r="BQ620" i="27"/>
  <c r="BP620" i="27"/>
  <c r="BO620" i="27"/>
  <c r="BQ114" i="27"/>
  <c r="BR114" i="27"/>
  <c r="BO114" i="27"/>
  <c r="BP114" i="27"/>
  <c r="BR208" i="27"/>
  <c r="BP208" i="27"/>
  <c r="BO208" i="27"/>
  <c r="BQ208" i="27"/>
  <c r="BR184" i="27"/>
  <c r="BQ184" i="27"/>
  <c r="BP184" i="27"/>
  <c r="BO184" i="27"/>
  <c r="BQ264" i="27"/>
  <c r="BR264" i="27"/>
  <c r="BO264" i="27"/>
  <c r="BP264" i="27"/>
  <c r="BP94" i="27"/>
  <c r="BR94" i="27"/>
  <c r="BO94" i="27"/>
  <c r="BQ94" i="27"/>
  <c r="BR129" i="27"/>
  <c r="BQ129" i="27"/>
  <c r="BP129" i="27"/>
  <c r="BO129" i="27"/>
  <c r="AZ550" i="27"/>
  <c r="BB550" i="27" s="1"/>
  <c r="BK550" i="27"/>
  <c r="AZ312" i="27"/>
  <c r="BB312" i="27" s="1"/>
  <c r="BK312" i="27"/>
  <c r="AZ313" i="27"/>
  <c r="BB313" i="27" s="1"/>
  <c r="BK313" i="27"/>
  <c r="BC562" i="27"/>
  <c r="BK562" i="27"/>
  <c r="AZ249" i="27"/>
  <c r="BB249" i="27" s="1"/>
  <c r="BK249" i="27"/>
  <c r="BQ454" i="27"/>
  <c r="BR454" i="27"/>
  <c r="BP454" i="27"/>
  <c r="BO454" i="27"/>
  <c r="BR254" i="27"/>
  <c r="BQ254" i="27"/>
  <c r="BO254" i="27"/>
  <c r="BP254" i="27"/>
  <c r="BP140" i="27"/>
  <c r="BR140" i="27"/>
  <c r="BQ140" i="27"/>
  <c r="BO140" i="27"/>
  <c r="BR139" i="27"/>
  <c r="BP139" i="27"/>
  <c r="BO139" i="27"/>
  <c r="BQ139" i="27"/>
  <c r="BR484" i="27"/>
  <c r="BP484" i="27"/>
  <c r="BO484" i="27"/>
  <c r="BQ484" i="27"/>
  <c r="BP262" i="27"/>
  <c r="BO262" i="27"/>
  <c r="BR262" i="27"/>
  <c r="BQ262" i="27"/>
  <c r="BP428" i="27"/>
  <c r="BR428" i="27"/>
  <c r="BQ428" i="27"/>
  <c r="BO428" i="27"/>
  <c r="BR481" i="27"/>
  <c r="BP481" i="27"/>
  <c r="BO481" i="27"/>
  <c r="BQ481" i="27"/>
  <c r="BP421" i="27"/>
  <c r="BR421" i="27"/>
  <c r="BO421" i="27"/>
  <c r="BQ421" i="27"/>
  <c r="AZ204" i="27"/>
  <c r="BB204" i="27" s="1"/>
  <c r="BK204" i="27"/>
  <c r="AZ112" i="27"/>
  <c r="BB112" i="27" s="1"/>
  <c r="BK112" i="27"/>
  <c r="BC538" i="27"/>
  <c r="BK538" i="27"/>
  <c r="AZ348" i="27"/>
  <c r="BB348" i="27" s="1"/>
  <c r="BK348" i="27"/>
  <c r="BO425" i="27"/>
  <c r="BO450" i="27"/>
  <c r="BR450" i="27"/>
  <c r="BP450" i="27"/>
  <c r="BQ450" i="27"/>
  <c r="BP358" i="27"/>
  <c r="BO358" i="27"/>
  <c r="BQ358" i="27"/>
  <c r="BR358" i="27"/>
  <c r="BR266" i="27"/>
  <c r="BO266" i="27"/>
  <c r="BQ266" i="27"/>
  <c r="BP266" i="27"/>
  <c r="BP354" i="27"/>
  <c r="BR354" i="27"/>
  <c r="BO354" i="27"/>
  <c r="BQ354" i="27"/>
  <c r="BR322" i="27"/>
  <c r="BP322" i="27"/>
  <c r="BO322" i="27"/>
  <c r="BQ322" i="27"/>
  <c r="BR205" i="27"/>
  <c r="BQ205" i="27"/>
  <c r="BO205" i="27"/>
  <c r="BP205" i="27"/>
  <c r="AZ522" i="27"/>
  <c r="BB522" i="27" s="1"/>
  <c r="BK522" i="27"/>
  <c r="BR352" i="27"/>
  <c r="BP352" i="27"/>
  <c r="BQ352" i="27"/>
  <c r="BO352" i="27"/>
  <c r="BR309" i="27"/>
  <c r="BQ309" i="27"/>
  <c r="BO309" i="27"/>
  <c r="BP309" i="27"/>
  <c r="BP350" i="27"/>
  <c r="BR350" i="27"/>
  <c r="BQ350" i="27"/>
  <c r="BO350" i="27"/>
  <c r="BQ503" i="27"/>
  <c r="BO503" i="27"/>
  <c r="BR503" i="27"/>
  <c r="BP503" i="27"/>
  <c r="BQ541" i="27"/>
  <c r="BR541" i="27"/>
  <c r="BO541" i="27"/>
  <c r="BP541" i="27"/>
  <c r="AZ438" i="27"/>
  <c r="BB438" i="27" s="1"/>
  <c r="BK438" i="27"/>
  <c r="BR438" i="27" s="1"/>
  <c r="AZ625" i="27"/>
  <c r="BB625" i="27" s="1"/>
  <c r="BK625" i="27"/>
  <c r="AZ583" i="27"/>
  <c r="BB583" i="27" s="1"/>
  <c r="BK583" i="27"/>
  <c r="AZ230" i="27"/>
  <c r="BB230" i="27" s="1"/>
  <c r="BK230" i="27"/>
  <c r="BC228" i="27"/>
  <c r="BK228" i="27"/>
  <c r="AZ122" i="27"/>
  <c r="BB122" i="27" s="1"/>
  <c r="BK122" i="27"/>
  <c r="BC528" i="27"/>
  <c r="BK528" i="27"/>
  <c r="AZ120" i="27"/>
  <c r="BB120" i="27" s="1"/>
  <c r="BK120" i="27"/>
  <c r="AZ215" i="27"/>
  <c r="BB215" i="27" s="1"/>
  <c r="BK215" i="27"/>
  <c r="BC186" i="27"/>
  <c r="BK186" i="27"/>
  <c r="BC543" i="27"/>
  <c r="BK543" i="27"/>
  <c r="BR543" i="27" s="1"/>
  <c r="BO182" i="27"/>
  <c r="BR182" i="27"/>
  <c r="BQ182" i="27"/>
  <c r="BP182" i="27"/>
  <c r="AZ154" i="27"/>
  <c r="BB154" i="27" s="1"/>
  <c r="BK154" i="27"/>
  <c r="BR98" i="27"/>
  <c r="BP98" i="27"/>
  <c r="BQ98" i="27"/>
  <c r="BO98" i="27"/>
  <c r="AZ663" i="27"/>
  <c r="BB663" i="27" s="1"/>
  <c r="BK663" i="27"/>
  <c r="BR222" i="27"/>
  <c r="BP222" i="27"/>
  <c r="BQ222" i="27"/>
  <c r="BO222" i="27"/>
  <c r="BR460" i="27"/>
  <c r="BO460" i="27"/>
  <c r="BQ460" i="27"/>
  <c r="BP460" i="27"/>
  <c r="AZ121" i="27"/>
  <c r="BB121" i="27" s="1"/>
  <c r="BK121" i="27"/>
  <c r="BQ257" i="27"/>
  <c r="BR257" i="27"/>
  <c r="BO257" i="27"/>
  <c r="BP257" i="27"/>
  <c r="BR710" i="27"/>
  <c r="BO710" i="27"/>
  <c r="BP710" i="27"/>
  <c r="BQ710" i="27"/>
  <c r="BC101" i="27"/>
  <c r="BK101" i="27"/>
  <c r="BR169" i="27"/>
  <c r="BO169" i="27"/>
  <c r="BP169" i="27"/>
  <c r="BQ169" i="27"/>
  <c r="BR519" i="27"/>
  <c r="BP519" i="27"/>
  <c r="BQ519" i="27"/>
  <c r="BO519" i="27"/>
  <c r="AZ81" i="27"/>
  <c r="BB81" i="27" s="1"/>
  <c r="BK81" i="27"/>
  <c r="AZ39" i="27"/>
  <c r="BB39" i="27" s="1"/>
  <c r="BK39" i="27"/>
  <c r="AZ216" i="27"/>
  <c r="BB216" i="27" s="1"/>
  <c r="BK216" i="27"/>
  <c r="BR153" i="27"/>
  <c r="BQ153" i="27"/>
  <c r="BO153" i="27"/>
  <c r="BP153" i="27"/>
  <c r="BC74" i="27"/>
  <c r="BK74" i="27"/>
  <c r="AZ160" i="27"/>
  <c r="BB160" i="27" s="1"/>
  <c r="BK160" i="27"/>
  <c r="AZ127" i="27"/>
  <c r="BB127" i="27" s="1"/>
  <c r="BK127" i="27"/>
  <c r="BR674" i="27"/>
  <c r="BQ674" i="27"/>
  <c r="BO674" i="27"/>
  <c r="BP674" i="27"/>
  <c r="AZ246" i="27"/>
  <c r="BB246" i="27" s="1"/>
  <c r="BK246" i="27"/>
  <c r="BR455" i="27"/>
  <c r="BQ455" i="27"/>
  <c r="BP455" i="27"/>
  <c r="BO455" i="27"/>
  <c r="BO581" i="27"/>
  <c r="BR581" i="27"/>
  <c r="BP581" i="27"/>
  <c r="BQ581" i="27"/>
  <c r="BP493" i="27"/>
  <c r="BQ493" i="27"/>
  <c r="BR493" i="27"/>
  <c r="BO493" i="27"/>
  <c r="BC156" i="27"/>
  <c r="BK156" i="27"/>
  <c r="BC115" i="27"/>
  <c r="BK115" i="27"/>
  <c r="BR259" i="27"/>
  <c r="BQ259" i="27"/>
  <c r="BP259" i="27"/>
  <c r="BO259" i="27"/>
  <c r="BR601" i="27"/>
  <c r="BO601" i="27"/>
  <c r="BP601" i="27"/>
  <c r="BQ601" i="27"/>
  <c r="BR223" i="27"/>
  <c r="BO223" i="27"/>
  <c r="BQ223" i="27"/>
  <c r="BP223" i="27"/>
  <c r="BQ82" i="27"/>
  <c r="BR82" i="27"/>
  <c r="BO82" i="27"/>
  <c r="BP82" i="27"/>
  <c r="BO125" i="27"/>
  <c r="BR125" i="27"/>
  <c r="BQ125" i="27"/>
  <c r="BP125" i="27"/>
  <c r="BR260" i="27"/>
  <c r="BQ260" i="27"/>
  <c r="BO260" i="27"/>
  <c r="BP260" i="27"/>
  <c r="BR229" i="27"/>
  <c r="BQ229" i="27"/>
  <c r="BO229" i="27"/>
  <c r="BP229" i="27"/>
  <c r="BP250" i="27"/>
  <c r="BO250" i="27"/>
  <c r="BQ250" i="27"/>
  <c r="BR250" i="27"/>
  <c r="BR664" i="27"/>
  <c r="BP664" i="27"/>
  <c r="BQ664" i="27"/>
  <c r="BO664" i="27"/>
  <c r="BC629" i="27"/>
  <c r="BK629" i="27"/>
  <c r="BR629" i="27" s="1"/>
  <c r="BQ500" i="27"/>
  <c r="BP636" i="27"/>
  <c r="BR636" i="27"/>
  <c r="BO636" i="27"/>
  <c r="BQ636" i="27"/>
  <c r="BR445" i="27"/>
  <c r="BP605" i="27"/>
  <c r="BO605" i="27"/>
  <c r="BR605" i="27"/>
  <c r="BQ605" i="27"/>
  <c r="BO426" i="27"/>
  <c r="BR426" i="27"/>
  <c r="BP426" i="27"/>
  <c r="BQ426" i="27"/>
  <c r="BC532" i="27"/>
  <c r="BK532" i="27"/>
  <c r="BC462" i="27"/>
  <c r="BK462" i="27"/>
  <c r="BQ531" i="27"/>
  <c r="BP531" i="27"/>
  <c r="BR133" i="27"/>
  <c r="BQ133" i="27"/>
  <c r="BP133" i="27"/>
  <c r="BO133" i="27"/>
  <c r="BR712" i="27"/>
  <c r="BQ712" i="27"/>
  <c r="BQ611" i="27"/>
  <c r="BR611" i="27"/>
  <c r="BP611" i="27"/>
  <c r="BO611" i="27"/>
  <c r="BP707" i="27"/>
  <c r="BR707" i="27"/>
  <c r="BQ707" i="27"/>
  <c r="BO707" i="27"/>
  <c r="BR680" i="27"/>
  <c r="BO680" i="27"/>
  <c r="BP680" i="27"/>
  <c r="BQ680" i="27"/>
  <c r="BO596" i="27"/>
  <c r="BR596" i="27"/>
  <c r="BP596" i="27"/>
  <c r="BQ596" i="27"/>
  <c r="BR549" i="27"/>
  <c r="BP549" i="27"/>
  <c r="BO549" i="27"/>
  <c r="BQ549" i="27"/>
  <c r="BR282" i="27"/>
  <c r="BO282" i="27"/>
  <c r="BQ282" i="27"/>
  <c r="BP282" i="27"/>
  <c r="BR265" i="27"/>
  <c r="BO265" i="27"/>
  <c r="BQ265" i="27"/>
  <c r="BP265" i="27"/>
  <c r="BR659" i="27"/>
  <c r="BO659" i="27"/>
  <c r="BQ659" i="27"/>
  <c r="BP659" i="27"/>
  <c r="BR497" i="27"/>
  <c r="BO497" i="27"/>
  <c r="BQ497" i="27"/>
  <c r="BP497" i="27"/>
  <c r="AZ432" i="27"/>
  <c r="BB432" i="27" s="1"/>
  <c r="BK432" i="27"/>
  <c r="BO432" i="27" s="1"/>
  <c r="BQ117" i="27"/>
  <c r="BR117" i="27"/>
  <c r="BP117" i="27"/>
  <c r="BO117" i="27"/>
  <c r="BR108" i="27"/>
  <c r="BP108" i="27"/>
  <c r="BQ108" i="27"/>
  <c r="BO108" i="27"/>
  <c r="BO279" i="27"/>
  <c r="BR279" i="27"/>
  <c r="BQ279" i="27"/>
  <c r="BP279" i="27"/>
  <c r="AZ165" i="27"/>
  <c r="BB165" i="27" s="1"/>
  <c r="BK165" i="27"/>
  <c r="AZ247" i="27"/>
  <c r="BB247" i="27" s="1"/>
  <c r="BK247" i="27"/>
  <c r="BR451" i="27"/>
  <c r="BO451" i="27"/>
  <c r="BQ451" i="27"/>
  <c r="BP451" i="27"/>
  <c r="BQ591" i="27"/>
  <c r="BO591" i="27"/>
  <c r="BP591" i="27"/>
  <c r="BR591" i="27"/>
  <c r="BO315" i="27"/>
  <c r="BP315" i="27"/>
  <c r="BR315" i="27"/>
  <c r="BQ315" i="27"/>
  <c r="BO296" i="27"/>
  <c r="BR296" i="27"/>
  <c r="BP296" i="27"/>
  <c r="BQ296" i="27"/>
  <c r="BR465" i="27"/>
  <c r="BO465" i="27"/>
  <c r="BQ465" i="27"/>
  <c r="BP465" i="27"/>
  <c r="BC345" i="27"/>
  <c r="BK345" i="27"/>
  <c r="BC243" i="27"/>
  <c r="BK243" i="27"/>
  <c r="BR258" i="27"/>
  <c r="BO258" i="27"/>
  <c r="BP258" i="27"/>
  <c r="BQ258" i="27"/>
  <c r="BR304" i="27"/>
  <c r="BQ304" i="27"/>
  <c r="BO304" i="27"/>
  <c r="BP304" i="27"/>
  <c r="BR755" i="27"/>
  <c r="BQ755" i="27"/>
  <c r="BO755" i="27"/>
  <c r="BP755" i="27"/>
  <c r="BP310" i="27"/>
  <c r="BO310" i="27"/>
  <c r="BR310" i="27"/>
  <c r="BQ310" i="27"/>
  <c r="BR351" i="27"/>
  <c r="BP351" i="27"/>
  <c r="BO351" i="27"/>
  <c r="BQ351" i="27"/>
  <c r="AZ457" i="27"/>
  <c r="BB457" i="27" s="1"/>
  <c r="BK457" i="27"/>
  <c r="BR100" i="27"/>
  <c r="BQ100" i="27"/>
  <c r="BP100" i="27"/>
  <c r="BO100" i="27"/>
  <c r="BR594" i="27"/>
  <c r="BP594" i="27"/>
  <c r="BO594" i="27"/>
  <c r="BQ594" i="27"/>
  <c r="BR126" i="27"/>
  <c r="BP126" i="27"/>
  <c r="BQ126" i="27"/>
  <c r="BO126" i="27"/>
  <c r="BR232" i="27"/>
  <c r="BP232" i="27"/>
  <c r="BQ232" i="27"/>
  <c r="BO232" i="27"/>
  <c r="BR155" i="27"/>
  <c r="BP155" i="27"/>
  <c r="BQ155" i="27"/>
  <c r="BO155" i="27"/>
  <c r="BC157" i="27"/>
  <c r="BK157" i="27"/>
  <c r="AZ422" i="27"/>
  <c r="BB422" i="27" s="1"/>
  <c r="BK422" i="27"/>
  <c r="AZ572" i="27"/>
  <c r="BB572" i="27" s="1"/>
  <c r="BK572" i="27"/>
  <c r="BR572" i="27" s="1"/>
  <c r="AZ597" i="27"/>
  <c r="BB597" i="27" s="1"/>
  <c r="BK597" i="27"/>
  <c r="BO597" i="27" s="1"/>
  <c r="BC655" i="27"/>
  <c r="BK655" i="27"/>
  <c r="BR655" i="27" s="1"/>
  <c r="BR385" i="27"/>
  <c r="BP385" i="27"/>
  <c r="BQ385" i="27"/>
  <c r="BO385" i="27"/>
  <c r="BR113" i="27"/>
  <c r="BP113" i="27"/>
  <c r="BQ113" i="27"/>
  <c r="BO113" i="27"/>
  <c r="BR145" i="27"/>
  <c r="BQ145" i="27"/>
  <c r="BO145" i="27"/>
  <c r="BP145" i="27"/>
  <c r="BR648" i="27"/>
  <c r="BO648" i="27"/>
  <c r="BP648" i="27"/>
  <c r="BQ648" i="27"/>
  <c r="BQ80" i="27"/>
  <c r="BR80" i="27"/>
  <c r="BO80" i="27"/>
  <c r="BP80" i="27"/>
  <c r="BO424" i="27"/>
  <c r="BP424" i="27"/>
  <c r="BR424" i="27"/>
  <c r="BQ424" i="27"/>
  <c r="BO180" i="27"/>
  <c r="BR180" i="27"/>
  <c r="BQ180" i="27"/>
  <c r="BP180" i="27"/>
  <c r="BO194" i="27"/>
  <c r="BR194" i="27"/>
  <c r="BP194" i="27"/>
  <c r="BQ194" i="27"/>
  <c r="BR486" i="27"/>
  <c r="BP486" i="27"/>
  <c r="BO486" i="27"/>
  <c r="BQ486" i="27"/>
  <c r="BC177" i="27"/>
  <c r="BK177" i="27"/>
  <c r="AZ144" i="27"/>
  <c r="BB144" i="27" s="1"/>
  <c r="BK144" i="27"/>
  <c r="AZ148" i="27"/>
  <c r="BB148" i="27" s="1"/>
  <c r="BK148" i="27"/>
  <c r="AZ346" i="27"/>
  <c r="BB346" i="27" s="1"/>
  <c r="BK346" i="27"/>
  <c r="AZ201" i="27"/>
  <c r="BB201" i="27" s="1"/>
  <c r="BK201" i="27"/>
  <c r="BR172" i="27"/>
  <c r="BP172" i="27"/>
  <c r="BQ172" i="27"/>
  <c r="BO172" i="27"/>
  <c r="BR295" i="27"/>
  <c r="BP295" i="27"/>
  <c r="BO295" i="27"/>
  <c r="BQ295" i="27"/>
  <c r="BR253" i="27"/>
  <c r="BQ253" i="27"/>
  <c r="BP253" i="27"/>
  <c r="BO253" i="27"/>
  <c r="BC198" i="27"/>
  <c r="BK198" i="27"/>
  <c r="BQ425" i="27"/>
  <c r="BP470" i="27"/>
  <c r="BR470" i="27"/>
  <c r="BQ470" i="27"/>
  <c r="BO470" i="27"/>
  <c r="BO324" i="27"/>
  <c r="BR324" i="27"/>
  <c r="BQ324" i="27"/>
  <c r="BP324" i="27"/>
  <c r="AZ599" i="27"/>
  <c r="BB599" i="27" s="1"/>
  <c r="BK599" i="27"/>
  <c r="BC652" i="27"/>
  <c r="BK652" i="27"/>
  <c r="AZ688" i="27"/>
  <c r="BB688" i="27" s="1"/>
  <c r="BK688" i="27"/>
  <c r="BO255" i="27"/>
  <c r="BR255" i="27"/>
  <c r="BP255" i="27"/>
  <c r="BQ255" i="27"/>
  <c r="BC482" i="27"/>
  <c r="BK482" i="27"/>
  <c r="AZ237" i="27"/>
  <c r="BB237" i="27" s="1"/>
  <c r="BK237" i="27"/>
  <c r="BR143" i="27"/>
  <c r="BP143" i="27"/>
  <c r="BQ143" i="27"/>
  <c r="BO143" i="27"/>
  <c r="BR639" i="27"/>
  <c r="BO639" i="27"/>
  <c r="BQ639" i="27"/>
  <c r="BP639" i="27"/>
  <c r="AZ227" i="27"/>
  <c r="BB227" i="27" s="1"/>
  <c r="BK227" i="27"/>
  <c r="BC466" i="27"/>
  <c r="BK466" i="27"/>
  <c r="AZ544" i="27"/>
  <c r="BB544" i="27" s="1"/>
  <c r="BK544" i="27"/>
  <c r="BP544" i="27" s="1"/>
  <c r="BC492" i="27"/>
  <c r="BK492" i="27"/>
  <c r="AZ224" i="27"/>
  <c r="BB224" i="27" s="1"/>
  <c r="BK224" i="27"/>
  <c r="BR79" i="27"/>
  <c r="BQ79" i="27"/>
  <c r="BP79" i="27"/>
  <c r="BO79" i="27"/>
  <c r="BR161" i="27"/>
  <c r="BQ161" i="27"/>
  <c r="BO161" i="27"/>
  <c r="BP161" i="27"/>
  <c r="AZ138" i="27"/>
  <c r="BB138" i="27" s="1"/>
  <c r="BK138" i="27"/>
  <c r="BR163" i="27"/>
  <c r="BP163" i="27"/>
  <c r="BO163" i="27"/>
  <c r="BQ163" i="27"/>
  <c r="BR251" i="27"/>
  <c r="BO251" i="27"/>
  <c r="BQ251" i="27"/>
  <c r="BP251" i="27"/>
  <c r="AZ516" i="27"/>
  <c r="BB516" i="27" s="1"/>
  <c r="BK516" i="27"/>
  <c r="BO516" i="27" s="1"/>
  <c r="BR311" i="27"/>
  <c r="BO311" i="27"/>
  <c r="BQ311" i="27"/>
  <c r="BP311" i="27"/>
  <c r="BR242" i="27"/>
  <c r="BO242" i="27"/>
  <c r="BQ242" i="27"/>
  <c r="BP242" i="27"/>
  <c r="BR109" i="27"/>
  <c r="BO109" i="27"/>
  <c r="BQ109" i="27"/>
  <c r="BP109" i="27"/>
  <c r="BQ369" i="27"/>
  <c r="BR369" i="27"/>
  <c r="BO369" i="27"/>
  <c r="BP369" i="27"/>
  <c r="BP147" i="27"/>
  <c r="BR147" i="27"/>
  <c r="BO147" i="27"/>
  <c r="BQ147" i="27"/>
  <c r="BP244" i="27"/>
  <c r="BR244" i="27"/>
  <c r="BO244" i="27"/>
  <c r="BQ244" i="27"/>
  <c r="AZ149" i="27"/>
  <c r="BB149" i="27" s="1"/>
  <c r="BK149" i="27"/>
  <c r="BP189" i="27"/>
  <c r="BR189" i="27"/>
  <c r="BQ189" i="27"/>
  <c r="BO189" i="27"/>
  <c r="BQ602" i="27"/>
  <c r="BR602" i="27"/>
  <c r="BP602" i="27"/>
  <c r="BO602" i="27"/>
  <c r="AZ150" i="27"/>
  <c r="BB150" i="27" s="1"/>
  <c r="BK150" i="27"/>
  <c r="BR158" i="27"/>
  <c r="BQ158" i="27"/>
  <c r="BP158" i="27"/>
  <c r="BO158" i="27"/>
  <c r="BC236" i="27"/>
  <c r="BK236" i="27"/>
  <c r="BR226" i="27"/>
  <c r="BQ226" i="27"/>
  <c r="BP226" i="27"/>
  <c r="BO226" i="27"/>
  <c r="BR123" i="27"/>
  <c r="BP123" i="27"/>
  <c r="BQ123" i="27"/>
  <c r="BO123" i="27"/>
  <c r="AZ175" i="27"/>
  <c r="BB175" i="27" s="1"/>
  <c r="BK175" i="27"/>
  <c r="BO449" i="27"/>
  <c r="BP449" i="27"/>
  <c r="BQ449" i="27"/>
  <c r="BR449" i="27"/>
  <c r="AZ708" i="27"/>
  <c r="BB708" i="27" s="1"/>
  <c r="BK708" i="27"/>
  <c r="BR159" i="27"/>
  <c r="BP159" i="27"/>
  <c r="BQ159" i="27"/>
  <c r="BO159" i="27"/>
  <c r="BC582" i="27"/>
  <c r="BK582" i="27"/>
  <c r="BP240" i="27"/>
  <c r="BR240" i="27"/>
  <c r="BO240" i="27"/>
  <c r="BQ240" i="27"/>
  <c r="BO92" i="27"/>
  <c r="BR92" i="27"/>
  <c r="BP92" i="27"/>
  <c r="BQ92" i="27"/>
  <c r="AZ174" i="27"/>
  <c r="BB174" i="27" s="1"/>
  <c r="BK174" i="27"/>
  <c r="BR83" i="27"/>
  <c r="BP83" i="27"/>
  <c r="BO83" i="27"/>
  <c r="BQ83" i="27"/>
  <c r="AZ219" i="27"/>
  <c r="BB219" i="27" s="1"/>
  <c r="BK219" i="27"/>
  <c r="BO152" i="27"/>
  <c r="BR152" i="27"/>
  <c r="BQ152" i="27"/>
  <c r="BP152" i="27"/>
  <c r="AZ183" i="27"/>
  <c r="BB183" i="27" s="1"/>
  <c r="BK183" i="27"/>
  <c r="AZ90" i="27"/>
  <c r="BB90" i="27" s="1"/>
  <c r="BK90" i="27"/>
  <c r="BR239" i="27"/>
  <c r="BO239" i="27"/>
  <c r="BP239" i="27"/>
  <c r="BQ239" i="27"/>
  <c r="BR168" i="27"/>
  <c r="BQ168" i="27"/>
  <c r="BP168" i="27"/>
  <c r="BO168" i="27"/>
  <c r="BQ96" i="27"/>
  <c r="BR96" i="27"/>
  <c r="BO96" i="27"/>
  <c r="BP96" i="27"/>
  <c r="BO88" i="27"/>
  <c r="BR88" i="27"/>
  <c r="BQ88" i="27"/>
  <c r="BP88" i="27"/>
  <c r="BC181" i="27"/>
  <c r="BK181" i="27"/>
  <c r="BR193" i="27"/>
  <c r="BO193" i="27"/>
  <c r="BP193" i="27"/>
  <c r="BQ193" i="27"/>
  <c r="BR187" i="27"/>
  <c r="BP187" i="27"/>
  <c r="BO187" i="27"/>
  <c r="BQ187" i="27"/>
  <c r="BR110" i="27"/>
  <c r="BO110" i="27"/>
  <c r="BQ110" i="27"/>
  <c r="BP110" i="27"/>
  <c r="BO72" i="27"/>
  <c r="BR72" i="27"/>
  <c r="BP72" i="27"/>
  <c r="BQ72" i="27"/>
  <c r="BC690" i="27"/>
  <c r="BK690" i="27"/>
  <c r="BQ690" i="27" s="1"/>
  <c r="BC35" i="27"/>
  <c r="BK35" i="27"/>
  <c r="BP35" i="27" s="1"/>
  <c r="BO445" i="27"/>
  <c r="BP635" i="27"/>
  <c r="BR635" i="27"/>
  <c r="BQ635" i="27"/>
  <c r="BO635" i="27"/>
  <c r="BR142" i="27"/>
  <c r="BQ142" i="27"/>
  <c r="BP142" i="27"/>
  <c r="BO142" i="27"/>
  <c r="BQ683" i="27"/>
  <c r="BO683" i="27"/>
  <c r="BR683" i="27"/>
  <c r="BP683" i="27"/>
  <c r="BR589" i="27"/>
  <c r="BP589" i="27"/>
  <c r="BQ589" i="27"/>
  <c r="BO589" i="27"/>
  <c r="BO647" i="27"/>
  <c r="BR647" i="27"/>
  <c r="BP647" i="27"/>
  <c r="BQ647" i="27"/>
  <c r="BP632" i="27"/>
  <c r="BQ632" i="27"/>
  <c r="BO632" i="27"/>
  <c r="BR632" i="27"/>
  <c r="BR631" i="27"/>
  <c r="BO631" i="27"/>
  <c r="BQ631" i="27"/>
  <c r="BP631" i="27"/>
  <c r="BR692" i="27"/>
  <c r="BO692" i="27"/>
  <c r="BP692" i="27"/>
  <c r="BQ692" i="27"/>
  <c r="BR643" i="27"/>
  <c r="BQ643" i="27"/>
  <c r="BP643" i="27"/>
  <c r="BO643" i="27"/>
  <c r="BR286" i="27"/>
  <c r="BP286" i="27"/>
  <c r="BO286" i="27"/>
  <c r="BQ286" i="27"/>
  <c r="BR347" i="27"/>
  <c r="BQ347" i="27"/>
  <c r="BO347" i="27"/>
  <c r="BP347" i="27"/>
  <c r="BO362" i="27"/>
  <c r="BR362" i="27"/>
  <c r="BP362" i="27"/>
  <c r="BQ362" i="27"/>
  <c r="BR552" i="27"/>
  <c r="BO552" i="27"/>
  <c r="BQ552" i="27"/>
  <c r="BP552" i="27"/>
  <c r="BR276" i="27"/>
  <c r="BP276" i="27"/>
  <c r="BQ276" i="27"/>
  <c r="BO276" i="27"/>
  <c r="AR150" i="27"/>
  <c r="AT150" i="27" s="1"/>
  <c r="BV150" i="27" s="1"/>
  <c r="AU150" i="27"/>
  <c r="AR429" i="27"/>
  <c r="AT429" i="27" s="1"/>
  <c r="BV429" i="27" s="1"/>
  <c r="AQ566" i="27"/>
  <c r="AW566" i="27" s="1"/>
  <c r="AY566" i="27" s="1"/>
  <c r="BK566" i="27" s="1"/>
  <c r="BC653" i="27"/>
  <c r="AZ653" i="27"/>
  <c r="BB653" i="27" s="1"/>
  <c r="AZ426" i="27"/>
  <c r="BB426" i="27" s="1"/>
  <c r="BC426" i="27"/>
  <c r="AU726" i="27"/>
  <c r="AW726" i="27"/>
  <c r="AY726" i="27" s="1"/>
  <c r="AR464" i="27"/>
  <c r="AT464" i="27" s="1"/>
  <c r="BV464" i="27" s="1"/>
  <c r="AW464" i="27"/>
  <c r="AY464" i="27" s="1"/>
  <c r="AU89" i="27"/>
  <c r="AW89" i="27"/>
  <c r="AY89" i="27" s="1"/>
  <c r="BK89" i="27" s="1"/>
  <c r="AU171" i="27"/>
  <c r="AW171" i="27"/>
  <c r="AY171" i="27" s="1"/>
  <c r="AW192" i="27"/>
  <c r="AY192" i="27" s="1"/>
  <c r="BK192" i="27" s="1"/>
  <c r="AU586" i="27"/>
  <c r="AW586" i="27"/>
  <c r="AY586" i="27" s="1"/>
  <c r="AR61" i="27"/>
  <c r="AT61" i="27" s="1"/>
  <c r="BV61" i="27" s="1"/>
  <c r="AW61" i="27"/>
  <c r="AY61" i="27" s="1"/>
  <c r="AU422" i="27"/>
  <c r="AR15" i="27"/>
  <c r="AT15" i="27" s="1"/>
  <c r="AW15" i="27"/>
  <c r="AY15" i="27" s="1"/>
  <c r="AU5" i="27"/>
  <c r="AW5" i="27"/>
  <c r="AY5" i="27" s="1"/>
  <c r="AR6" i="27"/>
  <c r="AT6" i="27" s="1"/>
  <c r="BV6" i="27" s="1"/>
  <c r="AW6" i="27"/>
  <c r="AY6" i="27" s="1"/>
  <c r="AU525" i="27"/>
  <c r="AW525" i="27"/>
  <c r="AY525" i="27" s="1"/>
  <c r="AR724" i="27"/>
  <c r="AT724" i="27" s="1"/>
  <c r="BV724" i="27" s="1"/>
  <c r="AW724" i="27"/>
  <c r="AY724" i="27" s="1"/>
  <c r="AZ724" i="27" s="1"/>
  <c r="BB724" i="27" s="1"/>
  <c r="AR105" i="27"/>
  <c r="AT105" i="27" s="1"/>
  <c r="BV105" i="27" s="1"/>
  <c r="AW105" i="27"/>
  <c r="AY105" i="27" s="1"/>
  <c r="AZ458" i="27"/>
  <c r="BB458" i="27" s="1"/>
  <c r="BR439" i="27"/>
  <c r="AQ20" i="27"/>
  <c r="AW20" i="27" s="1"/>
  <c r="AY20" i="27" s="1"/>
  <c r="BC20" i="27" s="1"/>
  <c r="AU328" i="27"/>
  <c r="BC635" i="27"/>
  <c r="AZ635" i="27"/>
  <c r="BB635" i="27" s="1"/>
  <c r="BC499" i="27"/>
  <c r="AO61" i="27"/>
  <c r="AU192" i="27"/>
  <c r="AR89" i="27"/>
  <c r="AT89" i="27" s="1"/>
  <c r="BV89" i="27" s="1"/>
  <c r="AR192" i="27"/>
  <c r="AT192" i="27" s="1"/>
  <c r="BV192" i="27" s="1"/>
  <c r="AR321" i="27"/>
  <c r="AT321" i="27" s="1"/>
  <c r="BV321" i="27" s="1"/>
  <c r="AR171" i="27"/>
  <c r="AT171" i="27" s="1"/>
  <c r="BV171" i="27" s="1"/>
  <c r="AQ435" i="27"/>
  <c r="AR435" i="27" s="1"/>
  <c r="AT435" i="27" s="1"/>
  <c r="BV435" i="27" s="1"/>
  <c r="AU724" i="27"/>
  <c r="AQ638" i="27"/>
  <c r="AU638" i="27" s="1"/>
  <c r="BC708" i="27"/>
  <c r="AU105" i="27"/>
  <c r="BC625" i="27"/>
  <c r="AQ18" i="27"/>
  <c r="AW18" i="27" s="1"/>
  <c r="AY18" i="27" s="1"/>
  <c r="BC514" i="27"/>
  <c r="AO513" i="27"/>
  <c r="AR377" i="27"/>
  <c r="AT377" i="27" s="1"/>
  <c r="BV377" i="27" s="1"/>
  <c r="AR525" i="27"/>
  <c r="AT525" i="27" s="1"/>
  <c r="BV525" i="27" s="1"/>
  <c r="AZ223" i="27"/>
  <c r="BB223" i="27" s="1"/>
  <c r="BC223" i="27"/>
  <c r="BC438" i="27"/>
  <c r="AU688" i="27"/>
  <c r="BC457" i="27"/>
  <c r="AD579" i="27"/>
  <c r="AG579" i="27"/>
  <c r="AD66" i="27"/>
  <c r="AG66" i="27"/>
  <c r="AD480" i="27"/>
  <c r="AG480" i="27"/>
  <c r="AD651" i="27"/>
  <c r="AG651" i="27"/>
  <c r="AD45" i="27"/>
  <c r="AG45" i="27"/>
  <c r="AD50" i="27"/>
  <c r="AG50" i="27"/>
  <c r="AD691" i="27"/>
  <c r="AG691" i="27"/>
  <c r="AD60" i="27"/>
  <c r="AG60" i="27"/>
  <c r="AD21" i="27"/>
  <c r="AG21" i="27"/>
  <c r="AD53" i="27"/>
  <c r="AG53" i="27"/>
  <c r="BO628" i="27"/>
  <c r="BR628" i="27"/>
  <c r="AD56" i="27"/>
  <c r="AG56" i="27"/>
  <c r="AD471" i="27"/>
  <c r="AG471" i="27"/>
  <c r="AD434" i="27"/>
  <c r="AG434" i="27"/>
  <c r="AD435" i="27"/>
  <c r="AG435" i="27"/>
  <c r="AD656" i="27"/>
  <c r="AG656" i="27"/>
  <c r="AD432" i="27"/>
  <c r="AG432" i="27"/>
  <c r="AD657" i="27"/>
  <c r="AG657" i="27"/>
  <c r="AD506" i="27"/>
  <c r="AG506" i="27"/>
  <c r="AD557" i="27"/>
  <c r="AG557" i="27"/>
  <c r="AD443" i="27"/>
  <c r="AG443" i="27"/>
  <c r="BO642" i="27"/>
  <c r="BR642" i="27"/>
  <c r="AD35" i="27"/>
  <c r="AG35" i="27"/>
  <c r="AD19" i="27"/>
  <c r="AG19" i="27"/>
  <c r="AD438" i="27"/>
  <c r="AG438" i="27"/>
  <c r="AD64" i="27"/>
  <c r="AG64" i="27"/>
  <c r="BO600" i="27"/>
  <c r="BR600" i="27"/>
  <c r="BQ600" i="27"/>
  <c r="BP600" i="27"/>
  <c r="BQ614" i="27"/>
  <c r="BR614" i="27"/>
  <c r="BP614" i="27"/>
  <c r="BO614" i="27"/>
  <c r="AO613" i="27"/>
  <c r="AQ613" i="27"/>
  <c r="AW613" i="27" s="1"/>
  <c r="AY507" i="27"/>
  <c r="BK507" i="27" s="1"/>
  <c r="AR507" i="27"/>
  <c r="AT507" i="27" s="1"/>
  <c r="BV507" i="27" s="1"/>
  <c r="AU507" i="27"/>
  <c r="AO523" i="27"/>
  <c r="AQ523" i="27"/>
  <c r="AW523" i="27" s="1"/>
  <c r="AD576" i="27"/>
  <c r="AG576" i="27"/>
  <c r="AD706" i="27"/>
  <c r="AG706" i="27"/>
  <c r="AD660" i="27"/>
  <c r="AG660" i="27"/>
  <c r="AD563" i="27"/>
  <c r="AG563" i="27"/>
  <c r="AD47" i="27"/>
  <c r="AG47" i="27"/>
  <c r="AD439" i="27"/>
  <c r="AG439" i="27"/>
  <c r="AD652" i="27"/>
  <c r="AG652" i="27"/>
  <c r="AD544" i="27"/>
  <c r="AG544" i="27"/>
  <c r="AD30" i="27"/>
  <c r="AG30" i="27"/>
  <c r="AD8" i="27"/>
  <c r="AG8" i="27"/>
  <c r="AO637" i="27"/>
  <c r="AQ637" i="27"/>
  <c r="AW637" i="27" s="1"/>
  <c r="AO615" i="27"/>
  <c r="AQ615" i="27"/>
  <c r="AW615" i="27" s="1"/>
  <c r="AG516" i="27"/>
  <c r="AD516" i="27"/>
  <c r="AD613" i="27"/>
  <c r="AG613" i="27"/>
  <c r="AD523" i="27"/>
  <c r="AG523" i="27"/>
  <c r="AD662" i="27"/>
  <c r="AG662" i="27"/>
  <c r="AD477" i="27"/>
  <c r="AG477" i="27"/>
  <c r="AD661" i="27"/>
  <c r="AG661" i="27"/>
  <c r="AD705" i="27"/>
  <c r="AG705" i="27"/>
  <c r="AD464" i="27"/>
  <c r="AG464" i="27"/>
  <c r="AD39" i="27"/>
  <c r="AG39" i="27"/>
  <c r="AD15" i="27"/>
  <c r="AG15" i="27"/>
  <c r="AD52" i="27"/>
  <c r="AG52" i="27"/>
  <c r="AD26" i="27"/>
  <c r="AG26" i="27"/>
  <c r="AD62" i="27"/>
  <c r="AG62" i="27"/>
  <c r="AD34" i="27"/>
  <c r="AG34" i="27"/>
  <c r="AD628" i="27"/>
  <c r="AG628" i="27"/>
  <c r="AD478" i="27"/>
  <c r="AG478" i="27"/>
  <c r="AD68" i="27"/>
  <c r="AG68" i="27"/>
  <c r="AD638" i="27"/>
  <c r="AG638" i="27"/>
  <c r="AD704" i="27"/>
  <c r="AG704" i="27"/>
  <c r="AD5" i="27"/>
  <c r="AG5" i="27"/>
  <c r="AD637" i="27"/>
  <c r="AG637" i="27"/>
  <c r="AD577" i="27"/>
  <c r="AG577" i="27"/>
  <c r="AD578" i="27"/>
  <c r="AG578" i="27"/>
  <c r="AD49" i="27"/>
  <c r="AG49" i="27"/>
  <c r="AD479" i="27"/>
  <c r="AG479" i="27"/>
  <c r="AD9" i="27"/>
  <c r="AG9" i="27"/>
  <c r="AD54" i="27"/>
  <c r="AG54" i="27"/>
  <c r="AD29" i="27"/>
  <c r="AG29" i="27"/>
  <c r="AD689" i="27"/>
  <c r="AG689" i="27"/>
  <c r="AD46" i="27"/>
  <c r="AG46" i="27"/>
  <c r="AD23" i="27"/>
  <c r="AG23" i="27"/>
  <c r="AD28" i="27"/>
  <c r="AG28" i="27"/>
  <c r="AD20" i="27"/>
  <c r="AG20" i="27"/>
  <c r="AD33" i="27"/>
  <c r="AG33" i="27"/>
  <c r="AD24" i="27"/>
  <c r="AG24" i="27"/>
  <c r="AD40" i="27"/>
  <c r="AG40" i="27"/>
  <c r="AD55" i="27"/>
  <c r="AG55" i="27"/>
  <c r="AD572" i="27"/>
  <c r="AG572" i="27"/>
  <c r="AD574" i="27"/>
  <c r="AG574" i="27"/>
  <c r="AD473" i="27"/>
  <c r="AG473" i="27"/>
  <c r="AD690" i="27"/>
  <c r="AG690" i="27"/>
  <c r="AD44" i="27"/>
  <c r="AG44" i="27"/>
  <c r="AD12" i="27"/>
  <c r="AG12" i="27"/>
  <c r="AD25" i="27"/>
  <c r="AG25" i="27"/>
  <c r="BP691" i="27"/>
  <c r="BR691" i="27"/>
  <c r="AD58" i="27"/>
  <c r="AG58" i="27"/>
  <c r="AD597" i="27"/>
  <c r="AG597" i="27"/>
  <c r="AD545" i="27"/>
  <c r="AG545" i="27"/>
  <c r="BO698" i="27"/>
  <c r="AD431" i="27"/>
  <c r="AG431" i="27"/>
  <c r="BO557" i="27"/>
  <c r="BR557" i="27"/>
  <c r="AD504" i="27"/>
  <c r="AG504" i="27"/>
  <c r="AD43" i="27"/>
  <c r="AG43" i="27"/>
  <c r="AD629" i="27"/>
  <c r="AG629" i="27"/>
  <c r="AD67" i="27"/>
  <c r="AG67" i="27"/>
  <c r="BQ524" i="27"/>
  <c r="BR524" i="27"/>
  <c r="BO524" i="27"/>
  <c r="BP524" i="27"/>
  <c r="AD600" i="27"/>
  <c r="AG600" i="27"/>
  <c r="AD615" i="27"/>
  <c r="AG615" i="27"/>
  <c r="AD614" i="27"/>
  <c r="AG614" i="27"/>
  <c r="AO588" i="27"/>
  <c r="AQ588" i="27"/>
  <c r="AW588" i="27" s="1"/>
  <c r="AD48" i="27"/>
  <c r="AG48" i="27"/>
  <c r="AD7" i="27"/>
  <c r="AG7" i="27"/>
  <c r="AD31" i="27"/>
  <c r="AG31" i="27"/>
  <c r="AD561" i="27"/>
  <c r="AG561" i="27"/>
  <c r="AG4" i="27"/>
  <c r="AD4" i="27"/>
  <c r="AD566" i="27"/>
  <c r="AG566" i="27"/>
  <c r="AD38" i="27"/>
  <c r="AG38" i="27"/>
  <c r="AD472" i="27"/>
  <c r="AG472" i="27"/>
  <c r="AD36" i="27"/>
  <c r="AG36" i="27"/>
  <c r="BR477" i="27"/>
  <c r="AD51" i="27"/>
  <c r="AG51" i="27"/>
  <c r="AD17" i="27"/>
  <c r="AG17" i="27"/>
  <c r="AD529" i="27"/>
  <c r="AG529" i="27"/>
  <c r="AD430" i="27"/>
  <c r="AG430" i="27"/>
  <c r="AD437" i="27"/>
  <c r="AG437" i="27"/>
  <c r="AD42" i="27"/>
  <c r="AG42" i="27"/>
  <c r="AD10" i="27"/>
  <c r="AG10" i="27"/>
  <c r="AD575" i="27"/>
  <c r="AG575" i="27"/>
  <c r="AD564" i="27"/>
  <c r="AG564" i="27"/>
  <c r="AD474" i="27"/>
  <c r="AG474" i="27"/>
  <c r="AD57" i="27"/>
  <c r="AG57" i="27"/>
  <c r="AD13" i="27"/>
  <c r="AG13" i="27"/>
  <c r="AD63" i="27"/>
  <c r="AG63" i="27"/>
  <c r="AD11" i="27"/>
  <c r="AG11" i="27"/>
  <c r="AD41" i="27"/>
  <c r="AG41" i="27"/>
  <c r="AD61" i="27"/>
  <c r="AG61" i="27"/>
  <c r="AD37" i="27"/>
  <c r="AG37" i="27"/>
  <c r="AD6" i="27"/>
  <c r="AG6" i="27"/>
  <c r="AD475" i="27"/>
  <c r="AG475" i="27"/>
  <c r="AD18" i="27"/>
  <c r="AG18" i="27"/>
  <c r="AD14" i="27"/>
  <c r="AG14" i="27"/>
  <c r="AD65" i="27"/>
  <c r="AG65" i="27"/>
  <c r="AD476" i="27"/>
  <c r="AG476" i="27"/>
  <c r="AD27" i="27"/>
  <c r="AG27" i="27"/>
  <c r="AD16" i="27"/>
  <c r="AG16" i="27"/>
  <c r="AD59" i="27"/>
  <c r="AG59" i="27"/>
  <c r="BQ573" i="27"/>
  <c r="AD433" i="27"/>
  <c r="AG433" i="27"/>
  <c r="AD698" i="27"/>
  <c r="AG698" i="27"/>
  <c r="AD556" i="27"/>
  <c r="AG556" i="27"/>
  <c r="AD655" i="27"/>
  <c r="AG655" i="27"/>
  <c r="AD512" i="27"/>
  <c r="AG512" i="27"/>
  <c r="AD32" i="27"/>
  <c r="AG32" i="27"/>
  <c r="AD444" i="27"/>
  <c r="AG444" i="27"/>
  <c r="AD607" i="27"/>
  <c r="AG607" i="27"/>
  <c r="AD618" i="27"/>
  <c r="AG618" i="27"/>
  <c r="AD440" i="27"/>
  <c r="AG440" i="27"/>
  <c r="AD587" i="27"/>
  <c r="AG587" i="27"/>
  <c r="AD543" i="27"/>
  <c r="AG543" i="27"/>
  <c r="AD524" i="27"/>
  <c r="AG524" i="27"/>
  <c r="AR35" i="27"/>
  <c r="AT35" i="27" s="1"/>
  <c r="BV35" i="27" s="1"/>
  <c r="AU35" i="27"/>
  <c r="AU629" i="27"/>
  <c r="AR629" i="27"/>
  <c r="AT629" i="27" s="1"/>
  <c r="BV629" i="27" s="1"/>
  <c r="AD588" i="27"/>
  <c r="AG588" i="27"/>
  <c r="BC636" i="27"/>
  <c r="AZ636" i="27"/>
  <c r="BB636" i="27" s="1"/>
  <c r="AQ443" i="27"/>
  <c r="AW443" i="27" s="1"/>
  <c r="AO443" i="27"/>
  <c r="AZ161" i="27"/>
  <c r="BB161" i="27" s="1"/>
  <c r="BC161" i="27"/>
  <c r="AZ123" i="27"/>
  <c r="BB123" i="27" s="1"/>
  <c r="BC123" i="27"/>
  <c r="AZ235" i="27"/>
  <c r="BB235" i="27" s="1"/>
  <c r="BC235" i="27"/>
  <c r="AZ153" i="27"/>
  <c r="BB153" i="27" s="1"/>
  <c r="BC153" i="27"/>
  <c r="BC242" i="27"/>
  <c r="AZ242" i="27"/>
  <c r="BB242" i="27" s="1"/>
  <c r="BC583" i="27"/>
  <c r="BC70" i="27"/>
  <c r="AZ70" i="27"/>
  <c r="BB70" i="27" s="1"/>
  <c r="BC119" i="27"/>
  <c r="AZ119" i="27"/>
  <c r="BB119" i="27" s="1"/>
  <c r="AZ135" i="27"/>
  <c r="BB135" i="27" s="1"/>
  <c r="BC135" i="27"/>
  <c r="BC107" i="27"/>
  <c r="AZ107" i="27"/>
  <c r="BB107" i="27" s="1"/>
  <c r="AZ147" i="27"/>
  <c r="BB147" i="27" s="1"/>
  <c r="BC147" i="27"/>
  <c r="BC124" i="27"/>
  <c r="AZ124" i="27"/>
  <c r="BB124" i="27" s="1"/>
  <c r="AO464" i="27"/>
  <c r="AQ68" i="27"/>
  <c r="AO6" i="27"/>
  <c r="BC469" i="27"/>
  <c r="AZ97" i="27"/>
  <c r="BB97" i="27" s="1"/>
  <c r="AZ608" i="27"/>
  <c r="BB608" i="27" s="1"/>
  <c r="BC252" i="27"/>
  <c r="AZ252" i="27"/>
  <c r="BB252" i="27" s="1"/>
  <c r="BC189" i="27"/>
  <c r="AZ189" i="27"/>
  <c r="BB189" i="27" s="1"/>
  <c r="BC229" i="27"/>
  <c r="AZ229" i="27"/>
  <c r="BB229" i="27" s="1"/>
  <c r="AZ423" i="27"/>
  <c r="BB423" i="27" s="1"/>
  <c r="BC423" i="27"/>
  <c r="AZ151" i="27"/>
  <c r="BB151" i="27" s="1"/>
  <c r="BC151" i="27"/>
  <c r="AZ602" i="27"/>
  <c r="BB602" i="27" s="1"/>
  <c r="BC602" i="27"/>
  <c r="AZ250" i="27"/>
  <c r="BB250" i="27" s="1"/>
  <c r="BC250" i="27"/>
  <c r="BC233" i="27"/>
  <c r="AZ233" i="27"/>
  <c r="BB233" i="27" s="1"/>
  <c r="AZ116" i="27"/>
  <c r="BB116" i="27" s="1"/>
  <c r="BC116" i="27"/>
  <c r="AZ96" i="27"/>
  <c r="BB96" i="27" s="1"/>
  <c r="BC96" i="27"/>
  <c r="AZ710" i="27"/>
  <c r="BB710" i="27" s="1"/>
  <c r="BC710" i="27"/>
  <c r="BC260" i="27"/>
  <c r="AZ260" i="27"/>
  <c r="BB260" i="27" s="1"/>
  <c r="AO36" i="27"/>
  <c r="BC175" i="27"/>
  <c r="BC446" i="27"/>
  <c r="AZ74" i="27"/>
  <c r="BB74" i="27" s="1"/>
  <c r="BC429" i="27"/>
  <c r="AZ236" i="27"/>
  <c r="BB236" i="27" s="1"/>
  <c r="AZ71" i="27"/>
  <c r="BB71" i="27" s="1"/>
  <c r="BC121" i="27"/>
  <c r="BC422" i="27"/>
  <c r="BC131" i="27"/>
  <c r="AZ131" i="27"/>
  <c r="BB131" i="27" s="1"/>
  <c r="AZ126" i="27"/>
  <c r="BB126" i="27" s="1"/>
  <c r="BC126" i="27"/>
  <c r="AZ155" i="27"/>
  <c r="BB155" i="27" s="1"/>
  <c r="BC155" i="27"/>
  <c r="AZ221" i="27"/>
  <c r="BB221" i="27" s="1"/>
  <c r="BC221" i="27"/>
  <c r="AZ143" i="27"/>
  <c r="BB143" i="27" s="1"/>
  <c r="BC143" i="27"/>
  <c r="AZ491" i="27"/>
  <c r="BB491" i="27" s="1"/>
  <c r="BC491" i="27"/>
  <c r="BC209" i="27"/>
  <c r="AZ209" i="27"/>
  <c r="BB209" i="27" s="1"/>
  <c r="AZ222" i="27"/>
  <c r="BB222" i="27" s="1"/>
  <c r="BC222" i="27"/>
  <c r="AZ257" i="27"/>
  <c r="BB257" i="27" s="1"/>
  <c r="BC257" i="27"/>
  <c r="BC369" i="27"/>
  <c r="AZ369" i="27"/>
  <c r="BB369" i="27" s="1"/>
  <c r="AZ202" i="27"/>
  <c r="BB202" i="27" s="1"/>
  <c r="BC202" i="27"/>
  <c r="AZ455" i="27"/>
  <c r="BB455" i="27" s="1"/>
  <c r="BC455" i="27"/>
  <c r="AZ493" i="27"/>
  <c r="BB493" i="27" s="1"/>
  <c r="BC493" i="27"/>
  <c r="AZ490" i="27"/>
  <c r="BB490" i="27" s="1"/>
  <c r="BC490" i="27"/>
  <c r="BC83" i="27"/>
  <c r="AZ83" i="27"/>
  <c r="BB83" i="27" s="1"/>
  <c r="AZ601" i="27"/>
  <c r="BB601" i="27" s="1"/>
  <c r="BC601" i="27"/>
  <c r="BC88" i="27"/>
  <c r="AZ88" i="27"/>
  <c r="BB88" i="27" s="1"/>
  <c r="BC187" i="27"/>
  <c r="AZ187" i="27"/>
  <c r="BB187" i="27" s="1"/>
  <c r="BC100" i="27"/>
  <c r="AZ100" i="27"/>
  <c r="BB100" i="27" s="1"/>
  <c r="AZ232" i="27"/>
  <c r="BB232" i="27" s="1"/>
  <c r="BC232" i="27"/>
  <c r="AZ500" i="27"/>
  <c r="BB500" i="27" s="1"/>
  <c r="BC500" i="27"/>
  <c r="BC584" i="27"/>
  <c r="AZ584" i="27"/>
  <c r="BB584" i="27" s="1"/>
  <c r="AZ259" i="27"/>
  <c r="BB259" i="27" s="1"/>
  <c r="BC259" i="27"/>
  <c r="AZ349" i="27"/>
  <c r="BB349" i="27" s="1"/>
  <c r="BC349" i="27"/>
  <c r="AY513" i="27"/>
  <c r="BK513" i="27" s="1"/>
  <c r="AU513" i="27"/>
  <c r="AR513" i="27"/>
  <c r="AT513" i="27" s="1"/>
  <c r="BV513" i="27" s="1"/>
  <c r="AZ76" i="27"/>
  <c r="BB76" i="27" s="1"/>
  <c r="BC76" i="27"/>
  <c r="AZ245" i="27"/>
  <c r="BB245" i="27" s="1"/>
  <c r="BC245" i="27"/>
  <c r="BC607" i="27"/>
  <c r="AZ607" i="27"/>
  <c r="BB607" i="27" s="1"/>
  <c r="AZ293" i="27"/>
  <c r="BB293" i="27" s="1"/>
  <c r="BC293" i="27"/>
  <c r="AZ594" i="27"/>
  <c r="BB594" i="27" s="1"/>
  <c r="BC594" i="27"/>
  <c r="BC311" i="27"/>
  <c r="AZ311" i="27"/>
  <c r="BB311" i="27" s="1"/>
  <c r="AZ95" i="27"/>
  <c r="BB95" i="27" s="1"/>
  <c r="BC95" i="27"/>
  <c r="BC169" i="27"/>
  <c r="AZ169" i="27"/>
  <c r="BB169" i="27" s="1"/>
  <c r="BC449" i="27"/>
  <c r="AZ449" i="27"/>
  <c r="BB449" i="27" s="1"/>
  <c r="BC581" i="27"/>
  <c r="AZ581" i="27"/>
  <c r="BB581" i="27" s="1"/>
  <c r="BC159" i="27"/>
  <c r="AZ159" i="27"/>
  <c r="BB159" i="27" s="1"/>
  <c r="BC240" i="27"/>
  <c r="AZ240" i="27"/>
  <c r="BB240" i="27" s="1"/>
  <c r="BC111" i="27"/>
  <c r="AZ111" i="27"/>
  <c r="BB111" i="27" s="1"/>
  <c r="BC75" i="27"/>
  <c r="AZ75" i="27"/>
  <c r="BB75" i="27" s="1"/>
  <c r="AZ125" i="27"/>
  <c r="BB125" i="27" s="1"/>
  <c r="BC125" i="27"/>
  <c r="BC483" i="27"/>
  <c r="AZ483" i="27"/>
  <c r="BB483" i="27" s="1"/>
  <c r="AZ664" i="27"/>
  <c r="BB664" i="27" s="1"/>
  <c r="BC664" i="27"/>
  <c r="AZ79" i="27"/>
  <c r="BB79" i="27" s="1"/>
  <c r="BC79" i="27"/>
  <c r="AZ519" i="27"/>
  <c r="BB519" i="27" s="1"/>
  <c r="BC519" i="27"/>
  <c r="BC199" i="27"/>
  <c r="AZ199" i="27"/>
  <c r="BB199" i="27" s="1"/>
  <c r="AZ248" i="27"/>
  <c r="BB248" i="27" s="1"/>
  <c r="BC248" i="27"/>
  <c r="BC152" i="27"/>
  <c r="AZ152" i="27"/>
  <c r="BB152" i="27" s="1"/>
  <c r="BC593" i="27"/>
  <c r="AZ593" i="27"/>
  <c r="BB593" i="27" s="1"/>
  <c r="AZ444" i="27"/>
  <c r="BB444" i="27" s="1"/>
  <c r="BC444" i="27"/>
  <c r="AZ639" i="27"/>
  <c r="BB639" i="27" s="1"/>
  <c r="BC639" i="27"/>
  <c r="BC182" i="27"/>
  <c r="AZ182" i="27"/>
  <c r="BB182" i="27" s="1"/>
  <c r="BC98" i="27"/>
  <c r="AZ98" i="27"/>
  <c r="BB98" i="27" s="1"/>
  <c r="BC460" i="27"/>
  <c r="AZ460" i="27"/>
  <c r="BB460" i="27" s="1"/>
  <c r="BC109" i="27"/>
  <c r="AZ109" i="27"/>
  <c r="BB109" i="27" s="1"/>
  <c r="BC244" i="27"/>
  <c r="AZ244" i="27"/>
  <c r="BB244" i="27" s="1"/>
  <c r="BC535" i="27"/>
  <c r="AZ535" i="27"/>
  <c r="BB535" i="27" s="1"/>
  <c r="BC673" i="27"/>
  <c r="AZ673" i="27"/>
  <c r="BB673" i="27" s="1"/>
  <c r="AZ241" i="27"/>
  <c r="BB241" i="27" s="1"/>
  <c r="BC241" i="27"/>
  <c r="AZ92" i="27"/>
  <c r="BB92" i="27" s="1"/>
  <c r="BC92" i="27"/>
  <c r="BC130" i="27"/>
  <c r="AZ130" i="27"/>
  <c r="BB130" i="27" s="1"/>
  <c r="AZ106" i="27"/>
  <c r="BB106" i="27" s="1"/>
  <c r="BC106" i="27"/>
  <c r="BC193" i="27"/>
  <c r="AZ193" i="27"/>
  <c r="BB193" i="27" s="1"/>
  <c r="AZ110" i="27"/>
  <c r="BB110" i="27" s="1"/>
  <c r="BC110" i="27"/>
  <c r="BC72" i="27"/>
  <c r="AZ72" i="27"/>
  <c r="BB72" i="27" s="1"/>
  <c r="AZ628" i="27"/>
  <c r="BB628" i="27" s="1"/>
  <c r="BC628" i="27"/>
  <c r="AY488" i="27"/>
  <c r="BK488" i="27" s="1"/>
  <c r="BC230" i="27"/>
  <c r="BC99" i="27"/>
  <c r="AY585" i="27"/>
  <c r="BK585" i="27" s="1"/>
  <c r="AR726" i="27"/>
  <c r="AT726" i="27" s="1"/>
  <c r="BV726" i="27" s="1"/>
  <c r="AR508" i="27"/>
  <c r="AT508" i="27" s="1"/>
  <c r="BV508" i="27" s="1"/>
  <c r="AY508" i="27"/>
  <c r="BK508" i="27" s="1"/>
  <c r="AU508" i="27"/>
  <c r="AZ505" i="27"/>
  <c r="BB505" i="27" s="1"/>
  <c r="BC191" i="27"/>
  <c r="AZ185" i="27"/>
  <c r="BB185" i="27" s="1"/>
  <c r="AZ520" i="27"/>
  <c r="BB520" i="27" s="1"/>
  <c r="BC520" i="27"/>
  <c r="AY24" i="27"/>
  <c r="AY480" i="27"/>
  <c r="BC122" i="27"/>
  <c r="AY36" i="27"/>
  <c r="BK36" i="27" s="1"/>
  <c r="BR36" i="27" s="1"/>
  <c r="BC456" i="27"/>
  <c r="AZ456" i="27"/>
  <c r="BB456" i="27" s="1"/>
  <c r="AZ482" i="27"/>
  <c r="BB482" i="27" s="1"/>
  <c r="BC540" i="27"/>
  <c r="AZ540" i="27"/>
  <c r="BB540" i="27" s="1"/>
  <c r="BC606" i="27"/>
  <c r="AZ606" i="27"/>
  <c r="BB606" i="27" s="1"/>
  <c r="BC255" i="27"/>
  <c r="AZ255" i="27"/>
  <c r="BB255" i="27" s="1"/>
  <c r="BC688" i="27"/>
  <c r="BC352" i="27"/>
  <c r="AZ352" i="27"/>
  <c r="BB352" i="27" s="1"/>
  <c r="BC309" i="27"/>
  <c r="AZ309" i="27"/>
  <c r="BB309" i="27" s="1"/>
  <c r="AZ350" i="27"/>
  <c r="BB350" i="27" s="1"/>
  <c r="BC350" i="27"/>
  <c r="AZ503" i="27"/>
  <c r="BB503" i="27" s="1"/>
  <c r="BC503" i="27"/>
  <c r="BC292" i="27"/>
  <c r="AZ292" i="27"/>
  <c r="BB292" i="27" s="1"/>
  <c r="BC291" i="27"/>
  <c r="AZ291" i="27"/>
  <c r="BB291" i="27" s="1"/>
  <c r="AZ310" i="27"/>
  <c r="BB310" i="27" s="1"/>
  <c r="BC310" i="27"/>
  <c r="AZ351" i="27"/>
  <c r="BB351" i="27" s="1"/>
  <c r="BC351" i="27"/>
  <c r="BC353" i="27"/>
  <c r="AZ353" i="27"/>
  <c r="BB353" i="27" s="1"/>
  <c r="AZ541" i="27"/>
  <c r="BB541" i="27" s="1"/>
  <c r="BC541" i="27"/>
  <c r="BC216" i="27"/>
  <c r="AZ492" i="27"/>
  <c r="BB492" i="27" s="1"/>
  <c r="BC755" i="27"/>
  <c r="AZ755" i="27"/>
  <c r="BB755" i="27" s="1"/>
  <c r="AZ489" i="27"/>
  <c r="BB489" i="27" s="1"/>
  <c r="AZ652" i="27"/>
  <c r="BB652" i="27" s="1"/>
  <c r="BC127" i="27"/>
  <c r="AZ441" i="27"/>
  <c r="BB441" i="27" s="1"/>
  <c r="BC162" i="27"/>
  <c r="BC215" i="27"/>
  <c r="AZ582" i="27"/>
  <c r="BB582" i="27" s="1"/>
  <c r="AZ228" i="27"/>
  <c r="BB228" i="27" s="1"/>
  <c r="BC599" i="27"/>
  <c r="BC197" i="27"/>
  <c r="BC522" i="27"/>
  <c r="BQ642" i="27"/>
  <c r="BC150" i="27"/>
  <c r="BC586" i="27"/>
  <c r="BP642" i="27"/>
  <c r="AO587" i="27"/>
  <c r="AQ587" i="27"/>
  <c r="AW587" i="27" s="1"/>
  <c r="AZ141" i="27"/>
  <c r="BB141" i="27" s="1"/>
  <c r="BC141" i="27"/>
  <c r="AO440" i="27"/>
  <c r="AQ440" i="27"/>
  <c r="AW440" i="27" s="1"/>
  <c r="AR713" i="27"/>
  <c r="AT713" i="27" s="1"/>
  <c r="BV713" i="27" s="1"/>
  <c r="AU713" i="27"/>
  <c r="AY713" i="27"/>
  <c r="BK713" i="27" s="1"/>
  <c r="BQ444" i="27"/>
  <c r="BP444" i="27"/>
  <c r="BO444" i="27"/>
  <c r="AR715" i="27"/>
  <c r="AT715" i="27" s="1"/>
  <c r="BV715" i="27" s="1"/>
  <c r="AU715" i="27"/>
  <c r="AY715" i="27"/>
  <c r="BK715" i="27" s="1"/>
  <c r="BP607" i="27"/>
  <c r="BQ607" i="27"/>
  <c r="BO607" i="27"/>
  <c r="AY720" i="27"/>
  <c r="BK720" i="27" s="1"/>
  <c r="AR720" i="27"/>
  <c r="AT720" i="27" s="1"/>
  <c r="BV720" i="27" s="1"/>
  <c r="AU720" i="27"/>
  <c r="AR716" i="27"/>
  <c r="AT716" i="27" s="1"/>
  <c r="BV716" i="27" s="1"/>
  <c r="AU716" i="27"/>
  <c r="AY716" i="27"/>
  <c r="BK716" i="27" s="1"/>
  <c r="AU717" i="27"/>
  <c r="AR717" i="27"/>
  <c r="AT717" i="27" s="1"/>
  <c r="BV717" i="27" s="1"/>
  <c r="AY717" i="27"/>
  <c r="BK717" i="27" s="1"/>
  <c r="AU714" i="27"/>
  <c r="AR714" i="27"/>
  <c r="AT714" i="27" s="1"/>
  <c r="BV714" i="27" s="1"/>
  <c r="AY714" i="27"/>
  <c r="BK714" i="27" s="1"/>
  <c r="AR718" i="27"/>
  <c r="AT718" i="27" s="1"/>
  <c r="BV718" i="27" s="1"/>
  <c r="AU718" i="27"/>
  <c r="BC627" i="27"/>
  <c r="AZ627" i="27"/>
  <c r="BB627" i="27" s="1"/>
  <c r="AQ545" i="27"/>
  <c r="AW545" i="27" s="1"/>
  <c r="AO545" i="27"/>
  <c r="BC450" i="27"/>
  <c r="AZ450" i="27"/>
  <c r="BB450" i="27" s="1"/>
  <c r="AZ358" i="27"/>
  <c r="BB358" i="27" s="1"/>
  <c r="BC358" i="27"/>
  <c r="BC266" i="27"/>
  <c r="AZ266" i="27"/>
  <c r="BB266" i="27" s="1"/>
  <c r="AQ28" i="27"/>
  <c r="AW28" i="27" s="1"/>
  <c r="AO28" i="27"/>
  <c r="BC470" i="27"/>
  <c r="AZ470" i="27"/>
  <c r="BB470" i="27" s="1"/>
  <c r="BC524" i="27"/>
  <c r="AZ524" i="27"/>
  <c r="BB524" i="27" s="1"/>
  <c r="AZ354" i="27"/>
  <c r="BB354" i="27" s="1"/>
  <c r="BC354" i="27"/>
  <c r="BC322" i="27"/>
  <c r="AZ322" i="27"/>
  <c r="BB322" i="27" s="1"/>
  <c r="AO51" i="27"/>
  <c r="AQ51" i="27"/>
  <c r="AW51" i="27" s="1"/>
  <c r="AZ205" i="27"/>
  <c r="BB205" i="27" s="1"/>
  <c r="BC205" i="27"/>
  <c r="AZ324" i="27"/>
  <c r="BB324" i="27" s="1"/>
  <c r="BC324" i="27"/>
  <c r="AQ32" i="27"/>
  <c r="AW32" i="27" s="1"/>
  <c r="AO32" i="27"/>
  <c r="BC258" i="27"/>
  <c r="AZ258" i="27"/>
  <c r="BB258" i="27" s="1"/>
  <c r="AZ510" i="27"/>
  <c r="BB510" i="27" s="1"/>
  <c r="BC510" i="27"/>
  <c r="AO434" i="27"/>
  <c r="AQ434" i="27"/>
  <c r="AU585" i="27"/>
  <c r="AR585" i="27"/>
  <c r="AT585" i="27" s="1"/>
  <c r="BV585" i="27" s="1"/>
  <c r="BC304" i="27"/>
  <c r="AZ304" i="27"/>
  <c r="BB304" i="27" s="1"/>
  <c r="BC357" i="27"/>
  <c r="AZ357" i="27"/>
  <c r="BB357" i="27" s="1"/>
  <c r="AQ574" i="27"/>
  <c r="AW574" i="27" s="1"/>
  <c r="AO574" i="27"/>
  <c r="AQ546" i="27"/>
  <c r="AW546" i="27" s="1"/>
  <c r="AO546" i="27"/>
  <c r="BC356" i="27"/>
  <c r="AZ356" i="27"/>
  <c r="BB356" i="27" s="1"/>
  <c r="BC553" i="27"/>
  <c r="AZ553" i="27"/>
  <c r="BB553" i="27" s="1"/>
  <c r="BC154" i="27"/>
  <c r="BC120" i="27"/>
  <c r="BC463" i="27"/>
  <c r="AR677" i="27"/>
  <c r="AT677" i="27" s="1"/>
  <c r="BV677" i="27" s="1"/>
  <c r="AU677" i="27"/>
  <c r="AY677" i="27"/>
  <c r="BK677" i="27" s="1"/>
  <c r="AZ528" i="27"/>
  <c r="BB528" i="27" s="1"/>
  <c r="AZ156" i="27"/>
  <c r="BB156" i="27" s="1"/>
  <c r="BC196" i="27"/>
  <c r="AZ665" i="27"/>
  <c r="BB665" i="27" s="1"/>
  <c r="BC348" i="27"/>
  <c r="BC442" i="27"/>
  <c r="BC204" i="27"/>
  <c r="BC234" i="27"/>
  <c r="AZ104" i="27"/>
  <c r="BB104" i="27" s="1"/>
  <c r="AZ538" i="27"/>
  <c r="BB538" i="27" s="1"/>
  <c r="BC112" i="27"/>
  <c r="BC313" i="27"/>
  <c r="BC214" i="27"/>
  <c r="BC210" i="27"/>
  <c r="BC160" i="27"/>
  <c r="AZ345" i="27"/>
  <c r="BB345" i="27" s="1"/>
  <c r="AZ198" i="27"/>
  <c r="BB198" i="27" s="1"/>
  <c r="AZ73" i="27"/>
  <c r="BB73" i="27" s="1"/>
  <c r="AZ181" i="27"/>
  <c r="BB181" i="27" s="1"/>
  <c r="BC663" i="27"/>
  <c r="AZ87" i="27"/>
  <c r="BB87" i="27" s="1"/>
  <c r="BC219" i="27"/>
  <c r="BC516" i="27"/>
  <c r="AZ243" i="27"/>
  <c r="BB243" i="27" s="1"/>
  <c r="AZ195" i="27"/>
  <c r="BB195" i="27" s="1"/>
  <c r="BC102" i="27"/>
  <c r="BC227" i="27"/>
  <c r="BC77" i="27"/>
  <c r="AZ115" i="27"/>
  <c r="BB115" i="27" s="1"/>
  <c r="AU61" i="27"/>
  <c r="BC237" i="27"/>
  <c r="AZ466" i="27"/>
  <c r="BB466" i="27" s="1"/>
  <c r="BC249" i="27"/>
  <c r="BC246" i="27"/>
  <c r="AU15" i="27"/>
  <c r="AU24" i="27"/>
  <c r="BC224" i="27"/>
  <c r="BC149" i="27"/>
  <c r="BC138" i="27"/>
  <c r="AZ177" i="27"/>
  <c r="BB177" i="27" s="1"/>
  <c r="AZ103" i="27"/>
  <c r="BB103" i="27" s="1"/>
  <c r="BC136" i="27"/>
  <c r="AU36" i="27"/>
  <c r="BC312" i="27"/>
  <c r="AZ134" i="27"/>
  <c r="BB134" i="27" s="1"/>
  <c r="AZ220" i="27"/>
  <c r="BB220" i="27" s="1"/>
  <c r="BC231" i="27"/>
  <c r="AZ213" i="27"/>
  <c r="BB213" i="27" s="1"/>
  <c r="AZ186" i="27"/>
  <c r="BB186" i="27" s="1"/>
  <c r="BC84" i="27"/>
  <c r="BC217" i="27"/>
  <c r="AZ217" i="27"/>
  <c r="BB217" i="27" s="1"/>
  <c r="AZ166" i="27"/>
  <c r="BB166" i="27" s="1"/>
  <c r="AZ158" i="27"/>
  <c r="BB158" i="27" s="1"/>
  <c r="BC158" i="27"/>
  <c r="AZ101" i="27"/>
  <c r="BB101" i="27" s="1"/>
  <c r="AQ30" i="27"/>
  <c r="AW30" i="27" s="1"/>
  <c r="AO30" i="27"/>
  <c r="AQ46" i="27"/>
  <c r="AO46" i="27"/>
  <c r="AQ33" i="27"/>
  <c r="AW33" i="27" s="1"/>
  <c r="AO33" i="27"/>
  <c r="AQ50" i="27"/>
  <c r="AW50" i="27" s="1"/>
  <c r="AO50" i="27"/>
  <c r="AQ45" i="27"/>
  <c r="AW45" i="27" s="1"/>
  <c r="AO45" i="27"/>
  <c r="AQ26" i="27"/>
  <c r="AW26" i="27" s="1"/>
  <c r="AO26" i="27"/>
  <c r="BC165" i="27"/>
  <c r="AZ157" i="27"/>
  <c r="BB157" i="27" s="1"/>
  <c r="BC144" i="27"/>
  <c r="AU480" i="27"/>
  <c r="BC346" i="27"/>
  <c r="BC218" i="27"/>
  <c r="BC173" i="27"/>
  <c r="AZ128" i="27"/>
  <c r="BB128" i="27" s="1"/>
  <c r="BC86" i="27"/>
  <c r="BP573" i="27"/>
  <c r="AZ562" i="27"/>
  <c r="BB562" i="27" s="1"/>
  <c r="BC421" i="27"/>
  <c r="AZ421" i="27"/>
  <c r="BB421" i="27" s="1"/>
  <c r="BC170" i="27"/>
  <c r="BC183" i="27"/>
  <c r="AU464" i="27"/>
  <c r="BC453" i="27"/>
  <c r="AZ453" i="27"/>
  <c r="BB453" i="27" s="1"/>
  <c r="BC666" i="27"/>
  <c r="AZ666" i="27"/>
  <c r="BB666" i="27" s="1"/>
  <c r="AZ295" i="27"/>
  <c r="BB295" i="27" s="1"/>
  <c r="BC295" i="27"/>
  <c r="AQ512" i="27"/>
  <c r="AY512" i="27" s="1"/>
  <c r="AO512" i="27"/>
  <c r="AZ591" i="27"/>
  <c r="BB591" i="27" s="1"/>
  <c r="BC591" i="27"/>
  <c r="AZ139" i="27"/>
  <c r="BB139" i="27" s="1"/>
  <c r="BC139" i="27"/>
  <c r="AO433" i="27"/>
  <c r="AQ433" i="27"/>
  <c r="AW433" i="27" s="1"/>
  <c r="AO38" i="27"/>
  <c r="AQ38" i="27"/>
  <c r="AW38" i="27" s="1"/>
  <c r="AQ43" i="27"/>
  <c r="AW43" i="27" s="1"/>
  <c r="AO43" i="27"/>
  <c r="BC69" i="27"/>
  <c r="AZ69" i="27"/>
  <c r="BB69" i="27" s="1"/>
  <c r="BC253" i="27"/>
  <c r="AZ253" i="27"/>
  <c r="BB253" i="27" s="1"/>
  <c r="AQ506" i="27"/>
  <c r="AW506" i="27" s="1"/>
  <c r="AO506" i="27"/>
  <c r="AO473" i="27"/>
  <c r="AQ473" i="27"/>
  <c r="BC452" i="27"/>
  <c r="AZ452" i="27"/>
  <c r="BB452" i="27" s="1"/>
  <c r="BC484" i="27"/>
  <c r="AZ484" i="27"/>
  <c r="BB484" i="27" s="1"/>
  <c r="BC262" i="27"/>
  <c r="AZ262" i="27"/>
  <c r="BB262" i="27" s="1"/>
  <c r="AZ428" i="27"/>
  <c r="BB428" i="27" s="1"/>
  <c r="BC428" i="27"/>
  <c r="BC481" i="27"/>
  <c r="AZ481" i="27"/>
  <c r="BB481" i="27" s="1"/>
  <c r="BC557" i="27"/>
  <c r="AZ557" i="27"/>
  <c r="BB557" i="27" s="1"/>
  <c r="AQ475" i="27"/>
  <c r="AY475" i="27" s="1"/>
  <c r="AO475" i="27"/>
  <c r="AQ437" i="27"/>
  <c r="AO437" i="27"/>
  <c r="AZ498" i="27"/>
  <c r="BB498" i="27" s="1"/>
  <c r="BC498" i="27"/>
  <c r="AR488" i="27"/>
  <c r="AT488" i="27" s="1"/>
  <c r="BV488" i="27" s="1"/>
  <c r="AU488" i="27"/>
  <c r="AQ22" i="27"/>
  <c r="AY22" i="27" s="1"/>
  <c r="AO22" i="27"/>
  <c r="BC454" i="27"/>
  <c r="AZ454" i="27"/>
  <c r="BB454" i="27" s="1"/>
  <c r="AZ674" i="27"/>
  <c r="BB674" i="27" s="1"/>
  <c r="BC674" i="27"/>
  <c r="BC468" i="27"/>
  <c r="AZ468" i="27"/>
  <c r="BB468" i="27" s="1"/>
  <c r="BC425" i="27"/>
  <c r="AZ425" i="27"/>
  <c r="BB425" i="27" s="1"/>
  <c r="AZ451" i="27"/>
  <c r="BB451" i="27" s="1"/>
  <c r="BC451" i="27"/>
  <c r="BC254" i="27"/>
  <c r="AZ254" i="27"/>
  <c r="BB254" i="27" s="1"/>
  <c r="AZ140" i="27"/>
  <c r="BB140" i="27" s="1"/>
  <c r="BC140" i="27"/>
  <c r="BC316" i="27"/>
  <c r="AZ316" i="27"/>
  <c r="BB316" i="27" s="1"/>
  <c r="BC315" i="27"/>
  <c r="AZ315" i="27"/>
  <c r="BB315" i="27" s="1"/>
  <c r="AQ563" i="27"/>
  <c r="AW563" i="27" s="1"/>
  <c r="AO563" i="27"/>
  <c r="AQ57" i="27"/>
  <c r="AW57" i="27" s="1"/>
  <c r="AO57" i="27"/>
  <c r="BC445" i="27"/>
  <c r="AZ445" i="27"/>
  <c r="BB445" i="27" s="1"/>
  <c r="AQ556" i="27"/>
  <c r="AW556" i="27" s="1"/>
  <c r="AO556" i="27"/>
  <c r="AQ430" i="27"/>
  <c r="AO430" i="27"/>
  <c r="AZ467" i="27"/>
  <c r="BB467" i="27" s="1"/>
  <c r="BC467" i="27"/>
  <c r="AZ296" i="27"/>
  <c r="BB296" i="27" s="1"/>
  <c r="BC296" i="27"/>
  <c r="BC365" i="27"/>
  <c r="AZ365" i="27"/>
  <c r="BB365" i="27" s="1"/>
  <c r="AZ465" i="27"/>
  <c r="BB465" i="27" s="1"/>
  <c r="BC465" i="27"/>
  <c r="AO56" i="27"/>
  <c r="AQ56" i="27"/>
  <c r="AW56" i="27" s="1"/>
  <c r="BC172" i="27"/>
  <c r="AZ172" i="27"/>
  <c r="BB172" i="27" s="1"/>
  <c r="BC494" i="27"/>
  <c r="AZ494" i="27"/>
  <c r="BB494" i="27" s="1"/>
  <c r="AU660" i="27"/>
  <c r="AR660" i="27"/>
  <c r="AT660" i="27" s="1"/>
  <c r="BV660" i="27" s="1"/>
  <c r="AZ226" i="27"/>
  <c r="BB226" i="27" s="1"/>
  <c r="BC226" i="27"/>
  <c r="AR36" i="27"/>
  <c r="AT36" i="27" s="1"/>
  <c r="BV36" i="27" s="1"/>
  <c r="BC132" i="27"/>
  <c r="BC201" i="27"/>
  <c r="AR5" i="27"/>
  <c r="AT5" i="27" s="1"/>
  <c r="BV5" i="27" s="1"/>
  <c r="AZ176" i="27"/>
  <c r="BB176" i="27" s="1"/>
  <c r="BC90" i="27"/>
  <c r="AZ190" i="27"/>
  <c r="BB190" i="27" s="1"/>
  <c r="AU477" i="27"/>
  <c r="AU6" i="27"/>
  <c r="BC247" i="27"/>
  <c r="AZ93" i="27"/>
  <c r="BB93" i="27" s="1"/>
  <c r="BC477" i="27"/>
  <c r="AR477" i="27"/>
  <c r="AT477" i="27" s="1"/>
  <c r="BV477" i="27" s="1"/>
  <c r="AZ85" i="27"/>
  <c r="BB85" i="27" s="1"/>
  <c r="BC207" i="27"/>
  <c r="BC597" i="27"/>
  <c r="BC148" i="27"/>
  <c r="AR573" i="27"/>
  <c r="AT573" i="27" s="1"/>
  <c r="BV573" i="27" s="1"/>
  <c r="BC188" i="27"/>
  <c r="BC603" i="27"/>
  <c r="AU573" i="27"/>
  <c r="BC573" i="27"/>
  <c r="BC495" i="27"/>
  <c r="BC550" i="27"/>
  <c r="AZ206" i="27"/>
  <c r="BB206" i="27" s="1"/>
  <c r="BC447" i="27"/>
  <c r="BC211" i="27"/>
  <c r="BC81" i="27"/>
  <c r="AU476" i="27"/>
  <c r="AY476" i="27"/>
  <c r="AR24" i="27"/>
  <c r="AT24" i="27" s="1"/>
  <c r="BV24" i="27" s="1"/>
  <c r="AR480" i="27"/>
  <c r="AT480" i="27" s="1"/>
  <c r="BV480" i="27" s="1"/>
  <c r="BC174" i="27"/>
  <c r="AU656" i="27"/>
  <c r="BC91" i="27"/>
  <c r="AZ82" i="27"/>
  <c r="BB82" i="27" s="1"/>
  <c r="BC82" i="27"/>
  <c r="AR656" i="27"/>
  <c r="AT656" i="27" s="1"/>
  <c r="BV656" i="27" s="1"/>
  <c r="AQ10" i="27"/>
  <c r="AW10" i="27" s="1"/>
  <c r="AO10" i="27"/>
  <c r="AQ577" i="27"/>
  <c r="AW577" i="27" s="1"/>
  <c r="AO577" i="27"/>
  <c r="AQ662" i="27"/>
  <c r="AW662" i="27" s="1"/>
  <c r="AO662" i="27"/>
  <c r="AQ564" i="27"/>
  <c r="AW564" i="27" s="1"/>
  <c r="AO564" i="27"/>
  <c r="AQ63" i="27"/>
  <c r="AW63" i="27" s="1"/>
  <c r="AO63" i="27"/>
  <c r="AQ8" i="27"/>
  <c r="AW8" i="27" s="1"/>
  <c r="AO8" i="27"/>
  <c r="AQ11" i="27"/>
  <c r="AW11" i="27" s="1"/>
  <c r="AO11" i="27"/>
  <c r="AQ561" i="27"/>
  <c r="AY561" i="27" s="1"/>
  <c r="AO561" i="27"/>
  <c r="AQ472" i="27"/>
  <c r="AW472" i="27" s="1"/>
  <c r="AO472" i="27"/>
  <c r="AQ65" i="27"/>
  <c r="AW65" i="27" s="1"/>
  <c r="AO65" i="27"/>
  <c r="AQ40" i="27"/>
  <c r="AW40" i="27" s="1"/>
  <c r="AO40" i="27"/>
  <c r="AQ37" i="27"/>
  <c r="AW37" i="27" s="1"/>
  <c r="AO37" i="27"/>
  <c r="AQ23" i="27"/>
  <c r="AW23" i="27" s="1"/>
  <c r="AO23" i="27"/>
  <c r="AQ471" i="27"/>
  <c r="AO471" i="27"/>
  <c r="AQ431" i="27"/>
  <c r="AW431" i="27" s="1"/>
  <c r="AO431" i="27"/>
  <c r="BC385" i="27"/>
  <c r="AZ385" i="27"/>
  <c r="BB385" i="27" s="1"/>
  <c r="AZ620" i="27"/>
  <c r="BB620" i="27" s="1"/>
  <c r="BC620" i="27"/>
  <c r="BC145" i="27"/>
  <c r="AZ145" i="27"/>
  <c r="BB145" i="27" s="1"/>
  <c r="AZ648" i="27"/>
  <c r="BB648" i="27" s="1"/>
  <c r="BC648" i="27"/>
  <c r="BC80" i="27"/>
  <c r="AZ80" i="27"/>
  <c r="BB80" i="27" s="1"/>
  <c r="AZ264" i="27"/>
  <c r="BB264" i="27" s="1"/>
  <c r="BC264" i="27"/>
  <c r="BC108" i="27"/>
  <c r="AZ108" i="27"/>
  <c r="BB108" i="27" s="1"/>
  <c r="AZ567" i="27"/>
  <c r="BB567" i="27" s="1"/>
  <c r="BC567" i="27"/>
  <c r="AZ679" i="27"/>
  <c r="BB679" i="27" s="1"/>
  <c r="BC679" i="27"/>
  <c r="AQ575" i="27"/>
  <c r="AW575" i="27" s="1"/>
  <c r="AO575" i="27"/>
  <c r="AQ705" i="27"/>
  <c r="AW705" i="27" s="1"/>
  <c r="AO705" i="27"/>
  <c r="AQ579" i="27"/>
  <c r="AW579" i="27" s="1"/>
  <c r="AO579" i="27"/>
  <c r="AQ66" i="27"/>
  <c r="AW66" i="27" s="1"/>
  <c r="AO66" i="27"/>
  <c r="AQ479" i="27"/>
  <c r="AW479" i="27" s="1"/>
  <c r="AO479" i="27"/>
  <c r="AQ9" i="27"/>
  <c r="AW9" i="27" s="1"/>
  <c r="AO9" i="27"/>
  <c r="AQ64" i="27"/>
  <c r="AW64" i="27" s="1"/>
  <c r="AO64" i="27"/>
  <c r="AQ14" i="27"/>
  <c r="AW14" i="27" s="1"/>
  <c r="AO14" i="27"/>
  <c r="AQ12" i="27"/>
  <c r="AW12" i="27" s="1"/>
  <c r="AO12" i="27"/>
  <c r="AQ31" i="27"/>
  <c r="AW31" i="27" s="1"/>
  <c r="AO31" i="27"/>
  <c r="AQ34" i="27"/>
  <c r="AW34" i="27" s="1"/>
  <c r="AO34" i="27"/>
  <c r="AQ49" i="27"/>
  <c r="AW49" i="27" s="1"/>
  <c r="AO49" i="27"/>
  <c r="AQ52" i="27"/>
  <c r="AW52" i="27" s="1"/>
  <c r="AO52" i="27"/>
  <c r="AQ47" i="27"/>
  <c r="AW47" i="27" s="1"/>
  <c r="AO47" i="27"/>
  <c r="AQ59" i="27"/>
  <c r="AW59" i="27" s="1"/>
  <c r="AO59" i="27"/>
  <c r="AQ48" i="27"/>
  <c r="AW48" i="27" s="1"/>
  <c r="AO48" i="27"/>
  <c r="AQ474" i="27"/>
  <c r="AY474" i="27" s="1"/>
  <c r="AO474" i="27"/>
  <c r="AQ529" i="27"/>
  <c r="AW529" i="27" s="1"/>
  <c r="AO529" i="27"/>
  <c r="AQ42" i="27"/>
  <c r="AW42" i="27" s="1"/>
  <c r="AO42" i="27"/>
  <c r="AQ657" i="27"/>
  <c r="AY657" i="27" s="1"/>
  <c r="AO657" i="27"/>
  <c r="BC439" i="27"/>
  <c r="AZ439" i="27"/>
  <c r="BB439" i="27" s="1"/>
  <c r="AZ113" i="27"/>
  <c r="BB113" i="27" s="1"/>
  <c r="BC113" i="27"/>
  <c r="BC117" i="27"/>
  <c r="AZ117" i="27"/>
  <c r="BB117" i="27" s="1"/>
  <c r="BC344" i="27"/>
  <c r="AZ344" i="27"/>
  <c r="BB344" i="27" s="1"/>
  <c r="AZ225" i="27"/>
  <c r="BB225" i="27" s="1"/>
  <c r="BC225" i="27"/>
  <c r="AZ163" i="27"/>
  <c r="BB163" i="27" s="1"/>
  <c r="BC163" i="27"/>
  <c r="BC239" i="27"/>
  <c r="AZ239" i="27"/>
  <c r="BB239" i="27" s="1"/>
  <c r="BC502" i="27"/>
  <c r="AZ502" i="27"/>
  <c r="BB502" i="27" s="1"/>
  <c r="AQ578" i="27"/>
  <c r="AW578" i="27" s="1"/>
  <c r="AO578" i="27"/>
  <c r="AQ576" i="27"/>
  <c r="AW576" i="27" s="1"/>
  <c r="AO576" i="27"/>
  <c r="AQ706" i="27"/>
  <c r="AW706" i="27" s="1"/>
  <c r="AO706" i="27"/>
  <c r="AQ7" i="27"/>
  <c r="AW7" i="27" s="1"/>
  <c r="AO7" i="27"/>
  <c r="AQ13" i="27"/>
  <c r="AW13" i="27" s="1"/>
  <c r="AO13" i="27"/>
  <c r="AQ19" i="27"/>
  <c r="AW19" i="27" s="1"/>
  <c r="AO19" i="27"/>
  <c r="AQ4" i="27"/>
  <c r="AW4" i="27" s="1"/>
  <c r="AO4" i="27"/>
  <c r="AQ60" i="27"/>
  <c r="AW60" i="27" s="1"/>
  <c r="AO60" i="27"/>
  <c r="AQ58" i="27"/>
  <c r="AW58" i="27" s="1"/>
  <c r="AO58" i="27"/>
  <c r="AQ53" i="27"/>
  <c r="AW53" i="27" s="1"/>
  <c r="AO53" i="27"/>
  <c r="AQ16" i="27"/>
  <c r="AW16" i="27" s="1"/>
  <c r="AO16" i="27"/>
  <c r="AQ511" i="27"/>
  <c r="AY511" i="27" s="1"/>
  <c r="AO511" i="27"/>
  <c r="BC487" i="27"/>
  <c r="AZ487" i="27"/>
  <c r="BB487" i="27" s="1"/>
  <c r="BC178" i="27"/>
  <c r="AZ178" i="27"/>
  <c r="BB178" i="27" s="1"/>
  <c r="AZ238" i="27"/>
  <c r="BB238" i="27" s="1"/>
  <c r="BC238" i="27"/>
  <c r="AZ94" i="27"/>
  <c r="BB94" i="27" s="1"/>
  <c r="BC94" i="27"/>
  <c r="BC129" i="27"/>
  <c r="AZ129" i="27"/>
  <c r="BB129" i="27" s="1"/>
  <c r="AQ67" i="27"/>
  <c r="AW67" i="27" s="1"/>
  <c r="AO67" i="27"/>
  <c r="AQ21" i="27"/>
  <c r="AW21" i="27" s="1"/>
  <c r="AO21" i="27"/>
  <c r="AQ62" i="27"/>
  <c r="AW62" i="27" s="1"/>
  <c r="AO62" i="27"/>
  <c r="AQ29" i="27"/>
  <c r="AW29" i="27" s="1"/>
  <c r="AO29" i="27"/>
  <c r="AQ661" i="27"/>
  <c r="AW661" i="27" s="1"/>
  <c r="AO661" i="27"/>
  <c r="AQ41" i="27"/>
  <c r="AW41" i="27" s="1"/>
  <c r="AO41" i="27"/>
  <c r="AQ54" i="27"/>
  <c r="AW54" i="27" s="1"/>
  <c r="AO54" i="27"/>
  <c r="AQ55" i="27"/>
  <c r="AW55" i="27" s="1"/>
  <c r="AO55" i="27"/>
  <c r="AQ650" i="27"/>
  <c r="AY650" i="27" s="1"/>
  <c r="AO650" i="27"/>
  <c r="AQ478" i="27"/>
  <c r="AW478" i="27" s="1"/>
  <c r="AO478" i="27"/>
  <c r="AQ17" i="27"/>
  <c r="AW17" i="27" s="1"/>
  <c r="AO17" i="27"/>
  <c r="AQ436" i="27"/>
  <c r="AY436" i="27" s="1"/>
  <c r="AO436" i="27"/>
  <c r="AQ504" i="27"/>
  <c r="AW504" i="27" s="1"/>
  <c r="AO504" i="27"/>
  <c r="AZ251" i="27"/>
  <c r="BB251" i="27" s="1"/>
  <c r="BC251" i="27"/>
  <c r="BC114" i="27"/>
  <c r="AZ114" i="27"/>
  <c r="BB114" i="27" s="1"/>
  <c r="BC208" i="27"/>
  <c r="AZ208" i="27"/>
  <c r="BB208" i="27" s="1"/>
  <c r="AZ184" i="27"/>
  <c r="BB184" i="27" s="1"/>
  <c r="BC184" i="27"/>
  <c r="AZ200" i="27"/>
  <c r="BB200" i="27" s="1"/>
  <c r="BC200" i="27"/>
  <c r="BC168" i="27"/>
  <c r="AZ168" i="27"/>
  <c r="BB168" i="27" s="1"/>
  <c r="BC424" i="27"/>
  <c r="AZ424" i="27"/>
  <c r="BB424" i="27" s="1"/>
  <c r="AZ167" i="27"/>
  <c r="BB167" i="27" s="1"/>
  <c r="BC167" i="27"/>
  <c r="BC279" i="27"/>
  <c r="AZ279" i="27"/>
  <c r="BB279" i="27" s="1"/>
  <c r="AZ180" i="27"/>
  <c r="BB180" i="27" s="1"/>
  <c r="BC180" i="27"/>
  <c r="AZ194" i="27"/>
  <c r="BB194" i="27" s="1"/>
  <c r="BC194" i="27"/>
  <c r="BC486" i="27"/>
  <c r="AZ486" i="27"/>
  <c r="BB486" i="27" s="1"/>
  <c r="AZ655" i="27"/>
  <c r="BB655" i="27" s="1"/>
  <c r="BC432" i="27"/>
  <c r="BC544" i="27"/>
  <c r="AZ543" i="27"/>
  <c r="BB543" i="27" s="1"/>
  <c r="BP557" i="27"/>
  <c r="BQ557" i="27"/>
  <c r="BO573" i="27"/>
  <c r="BO543" i="27"/>
  <c r="BQ477" i="27"/>
  <c r="BC698" i="27"/>
  <c r="BQ544" i="27"/>
  <c r="BP477" i="27"/>
  <c r="BQ691" i="27"/>
  <c r="BO691" i="27"/>
  <c r="BC25" i="27"/>
  <c r="BP25" i="27"/>
  <c r="AZ629" i="27"/>
  <c r="BB629" i="27" s="1"/>
  <c r="BQ628" i="27"/>
  <c r="AZ690" i="27"/>
  <c r="BB690" i="27" s="1"/>
  <c r="BP628" i="27"/>
  <c r="AZ691" i="27"/>
  <c r="BB691" i="27" s="1"/>
  <c r="BC691" i="27"/>
  <c r="AZ27" i="27"/>
  <c r="BB27" i="27" s="1"/>
  <c r="BC572" i="27"/>
  <c r="AZ35" i="27"/>
  <c r="BB35" i="27" s="1"/>
  <c r="BC39" i="27"/>
  <c r="BQ35" i="27"/>
  <c r="AZ651" i="27"/>
  <c r="BB651" i="27" s="1"/>
  <c r="BC651" i="27"/>
  <c r="BP689" i="27"/>
  <c r="BQ689" i="27"/>
  <c r="BO689" i="27"/>
  <c r="BQ651" i="27"/>
  <c r="BP651" i="27"/>
  <c r="BO651" i="27"/>
  <c r="AZ689" i="27"/>
  <c r="BB689" i="27" s="1"/>
  <c r="BC689" i="27"/>
  <c r="BV15" i="27"/>
  <c r="AZ704" i="27"/>
  <c r="BB704" i="27" s="1"/>
  <c r="BC704" i="27"/>
  <c r="BP704" i="27"/>
  <c r="BQ704" i="27"/>
  <c r="BO704" i="27"/>
  <c r="BP660" i="27"/>
  <c r="BO660" i="27"/>
  <c r="BQ660" i="27"/>
  <c r="AZ660" i="27"/>
  <c r="BB660" i="27" s="1"/>
  <c r="BC660" i="27"/>
  <c r="AS919" i="4"/>
  <c r="AS918" i="4"/>
  <c r="AS917" i="4"/>
  <c r="AS916" i="4"/>
  <c r="AS915" i="4"/>
  <c r="AS914" i="4"/>
  <c r="AS913" i="4"/>
  <c r="AS912" i="4"/>
  <c r="AS911" i="4"/>
  <c r="AS910" i="4"/>
  <c r="AS909" i="4"/>
  <c r="AS908" i="4"/>
  <c r="AS907" i="4"/>
  <c r="AS906" i="4"/>
  <c r="AS905" i="4"/>
  <c r="AS904" i="4"/>
  <c r="AS903" i="4"/>
  <c r="AS902" i="4"/>
  <c r="AS901" i="4"/>
  <c r="AS900" i="4"/>
  <c r="AS899" i="4"/>
  <c r="AS898" i="4"/>
  <c r="AS897" i="4"/>
  <c r="AS896" i="4"/>
  <c r="AS895" i="4"/>
  <c r="AS894" i="4"/>
  <c r="AS893" i="4"/>
  <c r="AS892" i="4"/>
  <c r="AS891" i="4"/>
  <c r="AS890" i="4"/>
  <c r="AS889" i="4"/>
  <c r="AS888" i="4"/>
  <c r="AS887" i="4"/>
  <c r="AS886" i="4"/>
  <c r="AS885" i="4"/>
  <c r="AS884" i="4"/>
  <c r="AS883" i="4"/>
  <c r="AS882" i="4"/>
  <c r="AS881" i="4"/>
  <c r="AS880" i="4"/>
  <c r="AS879" i="4"/>
  <c r="AS878" i="4"/>
  <c r="AS877" i="4"/>
  <c r="AS876" i="4"/>
  <c r="AS875" i="4"/>
  <c r="AS874" i="4"/>
  <c r="AS873" i="4"/>
  <c r="AS872" i="4"/>
  <c r="AS871" i="4"/>
  <c r="AS870" i="4"/>
  <c r="AS869" i="4"/>
  <c r="AS868" i="4"/>
  <c r="AS867" i="4"/>
  <c r="AS866" i="4"/>
  <c r="AS865" i="4"/>
  <c r="AS864" i="4"/>
  <c r="AS863" i="4"/>
  <c r="AS862" i="4"/>
  <c r="AS861" i="4"/>
  <c r="AS860" i="4"/>
  <c r="AS859" i="4"/>
  <c r="AS858" i="4"/>
  <c r="AS857" i="4"/>
  <c r="AS856" i="4"/>
  <c r="AS855" i="4"/>
  <c r="AS854" i="4"/>
  <c r="AS853" i="4"/>
  <c r="AS852" i="4"/>
  <c r="AS851" i="4"/>
  <c r="AS850" i="4"/>
  <c r="AS849" i="4"/>
  <c r="AS848" i="4"/>
  <c r="AS847" i="4"/>
  <c r="AS846" i="4"/>
  <c r="AS845" i="4"/>
  <c r="AS844" i="4"/>
  <c r="AS843" i="4"/>
  <c r="AS842" i="4"/>
  <c r="AS841" i="4"/>
  <c r="AS840" i="4"/>
  <c r="AS839" i="4"/>
  <c r="AS838" i="4"/>
  <c r="AS837" i="4"/>
  <c r="AS836" i="4"/>
  <c r="AS835" i="4"/>
  <c r="AS834" i="4"/>
  <c r="AS833" i="4"/>
  <c r="AS832" i="4"/>
  <c r="AS831" i="4"/>
  <c r="AS830" i="4"/>
  <c r="AS829" i="4"/>
  <c r="AS828" i="4"/>
  <c r="AS827" i="4"/>
  <c r="AS826" i="4"/>
  <c r="AS825" i="4"/>
  <c r="AS824" i="4"/>
  <c r="AS823" i="4"/>
  <c r="AS822" i="4"/>
  <c r="AS821" i="4"/>
  <c r="AS820" i="4"/>
  <c r="AS819" i="4"/>
  <c r="AS818" i="4"/>
  <c r="AS817" i="4"/>
  <c r="AS816" i="4"/>
  <c r="AS815" i="4"/>
  <c r="AS814" i="4"/>
  <c r="AS813" i="4"/>
  <c r="AS812" i="4"/>
  <c r="AS811" i="4"/>
  <c r="AS810" i="4"/>
  <c r="AS809" i="4"/>
  <c r="AS808" i="4"/>
  <c r="AS807" i="4"/>
  <c r="AS806" i="4"/>
  <c r="AS805" i="4"/>
  <c r="AS804" i="4"/>
  <c r="AS803" i="4"/>
  <c r="AS802" i="4"/>
  <c r="AS801" i="4"/>
  <c r="AS800" i="4"/>
  <c r="AS799" i="4"/>
  <c r="AS798" i="4"/>
  <c r="AS797" i="4"/>
  <c r="AS796" i="4"/>
  <c r="AS795" i="4"/>
  <c r="AS794" i="4"/>
  <c r="AS793" i="4"/>
  <c r="AS792" i="4"/>
  <c r="AS791" i="4"/>
  <c r="AS790" i="4"/>
  <c r="AS789" i="4"/>
  <c r="AS788" i="4"/>
  <c r="AS787" i="4"/>
  <c r="AS786" i="4"/>
  <c r="AS785" i="4"/>
  <c r="AS784" i="4"/>
  <c r="AS783" i="4"/>
  <c r="AS782" i="4"/>
  <c r="AS781" i="4"/>
  <c r="AS780" i="4"/>
  <c r="AS779" i="4"/>
  <c r="AS778" i="4"/>
  <c r="AS777" i="4"/>
  <c r="AS776" i="4"/>
  <c r="AS775" i="4"/>
  <c r="AS774" i="4"/>
  <c r="AS773" i="4"/>
  <c r="AS772" i="4"/>
  <c r="AS771" i="4"/>
  <c r="AS770" i="4"/>
  <c r="AS769" i="4"/>
  <c r="AS768" i="4"/>
  <c r="AS767" i="4"/>
  <c r="AS766" i="4"/>
  <c r="AS765" i="4"/>
  <c r="AS764" i="4"/>
  <c r="AS763" i="4"/>
  <c r="AS762" i="4"/>
  <c r="AS761" i="4"/>
  <c r="AS760" i="4"/>
  <c r="AS759" i="4"/>
  <c r="AS758" i="4"/>
  <c r="AS757" i="4"/>
  <c r="AS756" i="4"/>
  <c r="AS755" i="4"/>
  <c r="AS754" i="4"/>
  <c r="AS753" i="4"/>
  <c r="AS752" i="4"/>
  <c r="AS751" i="4"/>
  <c r="AS750" i="4"/>
  <c r="AS749" i="4"/>
  <c r="AS748" i="4"/>
  <c r="AS747" i="4"/>
  <c r="AS746" i="4"/>
  <c r="AS745" i="4"/>
  <c r="AS744" i="4"/>
  <c r="AS743" i="4"/>
  <c r="AS742" i="4"/>
  <c r="AS741" i="4"/>
  <c r="AS740" i="4"/>
  <c r="AS739" i="4"/>
  <c r="AS738" i="4"/>
  <c r="AS737" i="4"/>
  <c r="AS736" i="4"/>
  <c r="AS735" i="4"/>
  <c r="AS734" i="4"/>
  <c r="AS733" i="4"/>
  <c r="AS732" i="4"/>
  <c r="AS731" i="4"/>
  <c r="AS730" i="4"/>
  <c r="AS729" i="4"/>
  <c r="AS728" i="4"/>
  <c r="AS727" i="4"/>
  <c r="AS726" i="4"/>
  <c r="AS725" i="4"/>
  <c r="AS724" i="4"/>
  <c r="AS723" i="4"/>
  <c r="AS722" i="4"/>
  <c r="AS721" i="4"/>
  <c r="AS720" i="4"/>
  <c r="AS719" i="4"/>
  <c r="AS718" i="4"/>
  <c r="AS717" i="4"/>
  <c r="AS716" i="4"/>
  <c r="AS715" i="4"/>
  <c r="AS714" i="4"/>
  <c r="AS713" i="4"/>
  <c r="AS712" i="4"/>
  <c r="AS711" i="4"/>
  <c r="AS710" i="4"/>
  <c r="AS709" i="4"/>
  <c r="AS708" i="4"/>
  <c r="AS707" i="4"/>
  <c r="AS706" i="4"/>
  <c r="AS705" i="4"/>
  <c r="AS704" i="4"/>
  <c r="AS703" i="4"/>
  <c r="AS702" i="4"/>
  <c r="AS701" i="4"/>
  <c r="AS700" i="4"/>
  <c r="AS699" i="4"/>
  <c r="AS698" i="4"/>
  <c r="AS697" i="4"/>
  <c r="AS696" i="4"/>
  <c r="AS695" i="4"/>
  <c r="AS694" i="4"/>
  <c r="AS693" i="4"/>
  <c r="AS692" i="4"/>
  <c r="AS691" i="4"/>
  <c r="AS690" i="4"/>
  <c r="AS689" i="4"/>
  <c r="AS688" i="4"/>
  <c r="AS687" i="4"/>
  <c r="AS686" i="4"/>
  <c r="AS685" i="4"/>
  <c r="AS684" i="4"/>
  <c r="AS683" i="4"/>
  <c r="AS682" i="4"/>
  <c r="AS681" i="4"/>
  <c r="AS680" i="4"/>
  <c r="AS679" i="4"/>
  <c r="AS678" i="4"/>
  <c r="AS677" i="4"/>
  <c r="AS676" i="4"/>
  <c r="AS675" i="4"/>
  <c r="AS674" i="4"/>
  <c r="AS673" i="4"/>
  <c r="AS672" i="4"/>
  <c r="AS671" i="4"/>
  <c r="AS670" i="4"/>
  <c r="AS669" i="4"/>
  <c r="AS668" i="4"/>
  <c r="AS667" i="4"/>
  <c r="AS666" i="4"/>
  <c r="AS665" i="4"/>
  <c r="AS664" i="4"/>
  <c r="AS663" i="4"/>
  <c r="AS662" i="4"/>
  <c r="AS661" i="4"/>
  <c r="AS660" i="4"/>
  <c r="AS659" i="4"/>
  <c r="AS658" i="4"/>
  <c r="AS657" i="4"/>
  <c r="AS656" i="4"/>
  <c r="AS655" i="4"/>
  <c r="AS654" i="4"/>
  <c r="AS653" i="4"/>
  <c r="AS652" i="4"/>
  <c r="AS651" i="4"/>
  <c r="AS650" i="4"/>
  <c r="AS649" i="4"/>
  <c r="AS648" i="4"/>
  <c r="AS647" i="4"/>
  <c r="AS646" i="4"/>
  <c r="AS645" i="4"/>
  <c r="AS644" i="4"/>
  <c r="AS643" i="4"/>
  <c r="AS642" i="4"/>
  <c r="AS641" i="4"/>
  <c r="AS640" i="4"/>
  <c r="AS639" i="4"/>
  <c r="AS638" i="4"/>
  <c r="AS637" i="4"/>
  <c r="AS636" i="4"/>
  <c r="AS635" i="4"/>
  <c r="AS634" i="4"/>
  <c r="AS633" i="4"/>
  <c r="AS632" i="4"/>
  <c r="AS631" i="4"/>
  <c r="AS630" i="4"/>
  <c r="AS629" i="4"/>
  <c r="AS628" i="4"/>
  <c r="AS627" i="4"/>
  <c r="AS626" i="4"/>
  <c r="AS625" i="4"/>
  <c r="AS624" i="4"/>
  <c r="AS623" i="4"/>
  <c r="AS622" i="4"/>
  <c r="AS621" i="4"/>
  <c r="AS620" i="4"/>
  <c r="AS619" i="4"/>
  <c r="AS618" i="4"/>
  <c r="AS617" i="4"/>
  <c r="AS616" i="4"/>
  <c r="AS615" i="4"/>
  <c r="AS614" i="4"/>
  <c r="AS613" i="4"/>
  <c r="AS612" i="4"/>
  <c r="AS611" i="4"/>
  <c r="AS610" i="4"/>
  <c r="AS609" i="4"/>
  <c r="AS608" i="4"/>
  <c r="AS607" i="4"/>
  <c r="AS606" i="4"/>
  <c r="AS605" i="4"/>
  <c r="AS604" i="4"/>
  <c r="AS603" i="4"/>
  <c r="AS602" i="4"/>
  <c r="AS601" i="4"/>
  <c r="AS600" i="4"/>
  <c r="AS599" i="4"/>
  <c r="AS598" i="4"/>
  <c r="BT765" i="27" s="1"/>
  <c r="AS597" i="4"/>
  <c r="AS596" i="4"/>
  <c r="AS595" i="4"/>
  <c r="AS594" i="4"/>
  <c r="AS593" i="4"/>
  <c r="AS592" i="4"/>
  <c r="AS591" i="4"/>
  <c r="AS590" i="4"/>
  <c r="AS589" i="4"/>
  <c r="AS588" i="4"/>
  <c r="AS587" i="4"/>
  <c r="AS586" i="4"/>
  <c r="AS585" i="4"/>
  <c r="AS584" i="4"/>
  <c r="AS583" i="4"/>
  <c r="AS582" i="4"/>
  <c r="AS581" i="4"/>
  <c r="AS580" i="4"/>
  <c r="AS579" i="4"/>
  <c r="AS578" i="4"/>
  <c r="AS577" i="4"/>
  <c r="AS576" i="4"/>
  <c r="AS575" i="4"/>
  <c r="AS574" i="4"/>
  <c r="AS573" i="4"/>
  <c r="AS572" i="4"/>
  <c r="AS571" i="4"/>
  <c r="AS570" i="4"/>
  <c r="AS569" i="4"/>
  <c r="AS568" i="4"/>
  <c r="AS567" i="4"/>
  <c r="AS566" i="4"/>
  <c r="AS565" i="4"/>
  <c r="AS564" i="4"/>
  <c r="AS563" i="4"/>
  <c r="AS562" i="4"/>
  <c r="AS561" i="4"/>
  <c r="AS560" i="4"/>
  <c r="AS559" i="4"/>
  <c r="AS558" i="4"/>
  <c r="AS557" i="4"/>
  <c r="AS556" i="4"/>
  <c r="AS555" i="4"/>
  <c r="AS554" i="4"/>
  <c r="AS553" i="4"/>
  <c r="AS552" i="4"/>
  <c r="AS551" i="4"/>
  <c r="AS550" i="4"/>
  <c r="AS549" i="4"/>
  <c r="AS548" i="4"/>
  <c r="AS547" i="4"/>
  <c r="AS546" i="4"/>
  <c r="AS545" i="4"/>
  <c r="AS544" i="4"/>
  <c r="AS543" i="4"/>
  <c r="AS542" i="4"/>
  <c r="AS541" i="4"/>
  <c r="AS540" i="4"/>
  <c r="AS539" i="4"/>
  <c r="AS538" i="4"/>
  <c r="AS537" i="4"/>
  <c r="AS536" i="4"/>
  <c r="AS535" i="4"/>
  <c r="AS534" i="4"/>
  <c r="AS533" i="4"/>
  <c r="AS532" i="4"/>
  <c r="AS531" i="4"/>
  <c r="AS530" i="4"/>
  <c r="AS529" i="4"/>
  <c r="AS528" i="4"/>
  <c r="AS527" i="4"/>
  <c r="AS526" i="4"/>
  <c r="AS525" i="4"/>
  <c r="AS524" i="4"/>
  <c r="AS523" i="4"/>
  <c r="AS522" i="4"/>
  <c r="AS521" i="4"/>
  <c r="AS520" i="4"/>
  <c r="AS519" i="4"/>
  <c r="AS518" i="4"/>
  <c r="AS517" i="4"/>
  <c r="AS516" i="4"/>
  <c r="AS515" i="4"/>
  <c r="AS514" i="4"/>
  <c r="BT599" i="27" s="1"/>
  <c r="AS513" i="4"/>
  <c r="AS512" i="4"/>
  <c r="AS511" i="4"/>
  <c r="AS510" i="4"/>
  <c r="AS509" i="4"/>
  <c r="AS508" i="4"/>
  <c r="AS507" i="4"/>
  <c r="AS506" i="4"/>
  <c r="AS505" i="4"/>
  <c r="AS504" i="4"/>
  <c r="AS503" i="4"/>
  <c r="AS502" i="4"/>
  <c r="AS501" i="4"/>
  <c r="AS500" i="4"/>
  <c r="AS499" i="4"/>
  <c r="AS498" i="4"/>
  <c r="AS497" i="4"/>
  <c r="AS496" i="4"/>
  <c r="AS495" i="4"/>
  <c r="AS494" i="4"/>
  <c r="AS493" i="4"/>
  <c r="AS492" i="4"/>
  <c r="AS491" i="4"/>
  <c r="AS490" i="4"/>
  <c r="AS489" i="4"/>
  <c r="AS488" i="4"/>
  <c r="AS487" i="4"/>
  <c r="AS486" i="4"/>
  <c r="AS485" i="4"/>
  <c r="AS484" i="4"/>
  <c r="AS483" i="4"/>
  <c r="AS482" i="4"/>
  <c r="AS481" i="4"/>
  <c r="AS480" i="4"/>
  <c r="AS479" i="4"/>
  <c r="AS478" i="4"/>
  <c r="AS477" i="4"/>
  <c r="AS476" i="4"/>
  <c r="AS475" i="4"/>
  <c r="AS474" i="4"/>
  <c r="AS473" i="4"/>
  <c r="AS472" i="4"/>
  <c r="AS471" i="4"/>
  <c r="AS470" i="4"/>
  <c r="AS469" i="4"/>
  <c r="AS468" i="4"/>
  <c r="AS467" i="4"/>
  <c r="AS466" i="4"/>
  <c r="AS465" i="4"/>
  <c r="AS464" i="4"/>
  <c r="AS463" i="4"/>
  <c r="AS462" i="4"/>
  <c r="AS461" i="4"/>
  <c r="AS460" i="4"/>
  <c r="AS459" i="4"/>
  <c r="AS458" i="4"/>
  <c r="AS457" i="4"/>
  <c r="AS456" i="4"/>
  <c r="AS455" i="4"/>
  <c r="AS454" i="4"/>
  <c r="AS453" i="4"/>
  <c r="AS452" i="4"/>
  <c r="AS451" i="4"/>
  <c r="AS450" i="4"/>
  <c r="AS449" i="4"/>
  <c r="AS448" i="4"/>
  <c r="AS447" i="4"/>
  <c r="AS446" i="4"/>
  <c r="AS445" i="4"/>
  <c r="AS444" i="4"/>
  <c r="AS443" i="4"/>
  <c r="AS442" i="4"/>
  <c r="AS441" i="4"/>
  <c r="AS440" i="4"/>
  <c r="AS439" i="4"/>
  <c r="AS438" i="4"/>
  <c r="AS437" i="4"/>
  <c r="AS436" i="4"/>
  <c r="BT755" i="27" s="1"/>
  <c r="AS435" i="4"/>
  <c r="AS434" i="4"/>
  <c r="AS433" i="4"/>
  <c r="AS432" i="4"/>
  <c r="AS431" i="4"/>
  <c r="AS430" i="4"/>
  <c r="AS429" i="4"/>
  <c r="AS428" i="4"/>
  <c r="AS427" i="4"/>
  <c r="AS426" i="4"/>
  <c r="AS425" i="4"/>
  <c r="AS424" i="4"/>
  <c r="AS423" i="4"/>
  <c r="AS422" i="4"/>
  <c r="AS421" i="4"/>
  <c r="AS420" i="4"/>
  <c r="AS419" i="4"/>
  <c r="AS418" i="4"/>
  <c r="AS417" i="4"/>
  <c r="AS416" i="4"/>
  <c r="AS415" i="4"/>
  <c r="AS414" i="4"/>
  <c r="AS413" i="4"/>
  <c r="AS412" i="4"/>
  <c r="AS411" i="4"/>
  <c r="AS410" i="4"/>
  <c r="AS409" i="4"/>
  <c r="AS408" i="4"/>
  <c r="AS407" i="4"/>
  <c r="AS406" i="4"/>
  <c r="AS405" i="4"/>
  <c r="AS404" i="4"/>
  <c r="AS403" i="4"/>
  <c r="AS402" i="4"/>
  <c r="AS401" i="4"/>
  <c r="AS400" i="4"/>
  <c r="AS399" i="4"/>
  <c r="AS398" i="4"/>
  <c r="AS397" i="4"/>
  <c r="AS396" i="4"/>
  <c r="AS395" i="4"/>
  <c r="AS394" i="4"/>
  <c r="AS393" i="4"/>
  <c r="AS392" i="4"/>
  <c r="AS391" i="4"/>
  <c r="AS390" i="4"/>
  <c r="AS389" i="4"/>
  <c r="AS388" i="4"/>
  <c r="AS387" i="4"/>
  <c r="AS386" i="4"/>
  <c r="AS385" i="4"/>
  <c r="AS384" i="4"/>
  <c r="AS383" i="4"/>
  <c r="AS382" i="4"/>
  <c r="AS381" i="4"/>
  <c r="AS380" i="4"/>
  <c r="AS379" i="4"/>
  <c r="AS378" i="4"/>
  <c r="AS377" i="4"/>
  <c r="AS376" i="4"/>
  <c r="AS375" i="4"/>
  <c r="AS374" i="4"/>
  <c r="AS373" i="4"/>
  <c r="BT746" i="27" s="1"/>
  <c r="AS372" i="4"/>
  <c r="AS371" i="4"/>
  <c r="AS370" i="4"/>
  <c r="AS369" i="4"/>
  <c r="AS368" i="4"/>
  <c r="AS367" i="4"/>
  <c r="AS366" i="4"/>
  <c r="AS365" i="4"/>
  <c r="AS364" i="4"/>
  <c r="AS363" i="4"/>
  <c r="AS362" i="4"/>
  <c r="AS361" i="4"/>
  <c r="AS360" i="4"/>
  <c r="AS359" i="4"/>
  <c r="AS358" i="4"/>
  <c r="AS357" i="4"/>
  <c r="AS356" i="4"/>
  <c r="AS355" i="4"/>
  <c r="AS354" i="4"/>
  <c r="AS353" i="4"/>
  <c r="AS352" i="4"/>
  <c r="AS351" i="4"/>
  <c r="AS350" i="4"/>
  <c r="AS349" i="4"/>
  <c r="AS348" i="4"/>
  <c r="AS347" i="4"/>
  <c r="AS346" i="4"/>
  <c r="AS345" i="4"/>
  <c r="AS344" i="4"/>
  <c r="AS343" i="4"/>
  <c r="AS342" i="4"/>
  <c r="AS341" i="4"/>
  <c r="BT741" i="27" s="1"/>
  <c r="AS340" i="4"/>
  <c r="AS339" i="4"/>
  <c r="AS338" i="4"/>
  <c r="AS337" i="4"/>
  <c r="AS336" i="4"/>
  <c r="AS335" i="4"/>
  <c r="AS334" i="4"/>
  <c r="AS333" i="4"/>
  <c r="AS332" i="4"/>
  <c r="AS331" i="4"/>
  <c r="AS330" i="4"/>
  <c r="AS329" i="4"/>
  <c r="AS328" i="4"/>
  <c r="AS327" i="4"/>
  <c r="AS326" i="4"/>
  <c r="AS325" i="4"/>
  <c r="AS324" i="4"/>
  <c r="AS323" i="4"/>
  <c r="AS322" i="4"/>
  <c r="AS321" i="4"/>
  <c r="AS320" i="4"/>
  <c r="AS319" i="4"/>
  <c r="AS318" i="4"/>
  <c r="AS317" i="4"/>
  <c r="AS316" i="4"/>
  <c r="BT775" i="27" s="1"/>
  <c r="AS315" i="4"/>
  <c r="AS314" i="4"/>
  <c r="AS313" i="4"/>
  <c r="AS312" i="4"/>
  <c r="AS311" i="4"/>
  <c r="AS310" i="4"/>
  <c r="AS309" i="4"/>
  <c r="AS308" i="4"/>
  <c r="AS307" i="4"/>
  <c r="AS306" i="4"/>
  <c r="AS305" i="4"/>
  <c r="AS304" i="4"/>
  <c r="AS303" i="4"/>
  <c r="AS302" i="4"/>
  <c r="AS301" i="4"/>
  <c r="AS300" i="4"/>
  <c r="AS299" i="4"/>
  <c r="AS298" i="4"/>
  <c r="AS297" i="4"/>
  <c r="AS296" i="4"/>
  <c r="AS295" i="4"/>
  <c r="AS294" i="4"/>
  <c r="AS293" i="4"/>
  <c r="AS292" i="4"/>
  <c r="AS291" i="4"/>
  <c r="AS290" i="4"/>
  <c r="AS289" i="4"/>
  <c r="AS288" i="4"/>
  <c r="AS287" i="4"/>
  <c r="AS286" i="4"/>
  <c r="AS285" i="4"/>
  <c r="AS284" i="4"/>
  <c r="AS283" i="4"/>
  <c r="AS282" i="4"/>
  <c r="AS281" i="4"/>
  <c r="AS280" i="4"/>
  <c r="AS279" i="4"/>
  <c r="AS278" i="4"/>
  <c r="AS277" i="4"/>
  <c r="AS276" i="4"/>
  <c r="AS275" i="4"/>
  <c r="AS274" i="4"/>
  <c r="AS273" i="4"/>
  <c r="AS272" i="4"/>
  <c r="AS271" i="4"/>
  <c r="AS270" i="4"/>
  <c r="AS269" i="4"/>
  <c r="AS268" i="4"/>
  <c r="AS267" i="4"/>
  <c r="AS266" i="4"/>
  <c r="AS265" i="4"/>
  <c r="AS264" i="4"/>
  <c r="AS263" i="4"/>
  <c r="AS262" i="4"/>
  <c r="AS261" i="4"/>
  <c r="AS260" i="4"/>
  <c r="AS259" i="4"/>
  <c r="AS258" i="4"/>
  <c r="AS257" i="4"/>
  <c r="AS256" i="4"/>
  <c r="AS255" i="4"/>
  <c r="AS254" i="4"/>
  <c r="BT737" i="27" s="1"/>
  <c r="AS253" i="4"/>
  <c r="AS252" i="4"/>
  <c r="AS251" i="4"/>
  <c r="AS250" i="4"/>
  <c r="AS249" i="4"/>
  <c r="AS248" i="4"/>
  <c r="AS247" i="4"/>
  <c r="AS246" i="4"/>
  <c r="AS245" i="4"/>
  <c r="AS244" i="4"/>
  <c r="AS243" i="4"/>
  <c r="AS242" i="4"/>
  <c r="AS241" i="4"/>
  <c r="AS240" i="4"/>
  <c r="AS239" i="4"/>
  <c r="AS238" i="4"/>
  <c r="AS237" i="4"/>
  <c r="AS236" i="4"/>
  <c r="AS235" i="4"/>
  <c r="AS234" i="4"/>
  <c r="AS233" i="4"/>
  <c r="BT736" i="27" s="1"/>
  <c r="AS232" i="4"/>
  <c r="BT735" i="27" s="1"/>
  <c r="AS231" i="4"/>
  <c r="AS230" i="4"/>
  <c r="AS229" i="4"/>
  <c r="AS228" i="4"/>
  <c r="AS227" i="4"/>
  <c r="BT779" i="27" s="1"/>
  <c r="AS226" i="4"/>
  <c r="AS225" i="4"/>
  <c r="BT664" i="27" s="1"/>
  <c r="AS224" i="4"/>
  <c r="AS223" i="4"/>
  <c r="AS222" i="4"/>
  <c r="AS221" i="4"/>
  <c r="AS220" i="4"/>
  <c r="AS219" i="4"/>
  <c r="AS218" i="4"/>
  <c r="BT734" i="27" s="1"/>
  <c r="AS217" i="4"/>
  <c r="AS216" i="4"/>
  <c r="AS215" i="4"/>
  <c r="AS214" i="4"/>
  <c r="AS213" i="4"/>
  <c r="AS212" i="4"/>
  <c r="AS211" i="4"/>
  <c r="AS210" i="4"/>
  <c r="AS209" i="4"/>
  <c r="AS208" i="4"/>
  <c r="AS207" i="4"/>
  <c r="AS206" i="4"/>
  <c r="AS205" i="4"/>
  <c r="AS204" i="4"/>
  <c r="AS203" i="4"/>
  <c r="AS202" i="4"/>
  <c r="BT663" i="27" s="1"/>
  <c r="AS201" i="4"/>
  <c r="AS200" i="4"/>
  <c r="AS199" i="4"/>
  <c r="BT597" i="27" s="1"/>
  <c r="AS198" i="4"/>
  <c r="AS197" i="4"/>
  <c r="AS196" i="4"/>
  <c r="AS195" i="4"/>
  <c r="AS194" i="4"/>
  <c r="AS193" i="4"/>
  <c r="AS192" i="4"/>
  <c r="AS191" i="4"/>
  <c r="AS190" i="4"/>
  <c r="AS189" i="4"/>
  <c r="BT733" i="27" s="1"/>
  <c r="AS188" i="4"/>
  <c r="AS187" i="4"/>
  <c r="AS186" i="4"/>
  <c r="AS185" i="4"/>
  <c r="AS184" i="4"/>
  <c r="AS183" i="4"/>
  <c r="AS182" i="4"/>
  <c r="BT732" i="27" s="1"/>
  <c r="AS181" i="4"/>
  <c r="AS180" i="4"/>
  <c r="AS179" i="4"/>
  <c r="AS178" i="4"/>
  <c r="AS177" i="4"/>
  <c r="AS176" i="4"/>
  <c r="AS175" i="4"/>
  <c r="AS174" i="4"/>
  <c r="AS173" i="4"/>
  <c r="AS172" i="4"/>
  <c r="AS171" i="4"/>
  <c r="AS170" i="4"/>
  <c r="AS169" i="4"/>
  <c r="AS168" i="4"/>
  <c r="AS167" i="4"/>
  <c r="BT731" i="27" s="1"/>
  <c r="AS166" i="4"/>
  <c r="AS165" i="4"/>
  <c r="AS164" i="4"/>
  <c r="AS163" i="4"/>
  <c r="BT730" i="27" s="1"/>
  <c r="AS162" i="4"/>
  <c r="AS161" i="4"/>
  <c r="BT729" i="27" s="1"/>
  <c r="AS160" i="4"/>
  <c r="AS159" i="4"/>
  <c r="AS158" i="4"/>
  <c r="AS157" i="4"/>
  <c r="AS156" i="4"/>
  <c r="AS155" i="4"/>
  <c r="AS154" i="4"/>
  <c r="AS153" i="4"/>
  <c r="AS152" i="4"/>
  <c r="AS151" i="4"/>
  <c r="AS150" i="4"/>
  <c r="AS149" i="4"/>
  <c r="BT728" i="27" s="1"/>
  <c r="AS148" i="4"/>
  <c r="AS147" i="4"/>
  <c r="AS146" i="4"/>
  <c r="AS145" i="4"/>
  <c r="AS144" i="4"/>
  <c r="AS143" i="4"/>
  <c r="AS142" i="4"/>
  <c r="AS141" i="4"/>
  <c r="AS140" i="4"/>
  <c r="AS139" i="4"/>
  <c r="BT593" i="27" s="1"/>
  <c r="AS138" i="4"/>
  <c r="AS137" i="4"/>
  <c r="AS136" i="4"/>
  <c r="AS135" i="4"/>
  <c r="BT727" i="27" s="1"/>
  <c r="AS134" i="4"/>
  <c r="BT726" i="27" s="1"/>
  <c r="AS133" i="4"/>
  <c r="BT725" i="27" s="1"/>
  <c r="AS132" i="4"/>
  <c r="AS131" i="4"/>
  <c r="AS130" i="4"/>
  <c r="AS129" i="4"/>
  <c r="AS128" i="4"/>
  <c r="AS127" i="4"/>
  <c r="BT698" i="27" s="1"/>
  <c r="AS126" i="4"/>
  <c r="AS125" i="4"/>
  <c r="BT724" i="27" s="1"/>
  <c r="AS124" i="4"/>
  <c r="AS123" i="4"/>
  <c r="AS122" i="4"/>
  <c r="AS121" i="4"/>
  <c r="AS120" i="4"/>
  <c r="AS119" i="4"/>
  <c r="AS118" i="4"/>
  <c r="AS117" i="4"/>
  <c r="AS116" i="4"/>
  <c r="AS115" i="4"/>
  <c r="AS114" i="4"/>
  <c r="AS113" i="4"/>
  <c r="AS112" i="4"/>
  <c r="AS111" i="4"/>
  <c r="AS110" i="4"/>
  <c r="AS109" i="4"/>
  <c r="AS108" i="4"/>
  <c r="AS107" i="4"/>
  <c r="AS106" i="4"/>
  <c r="AS105" i="4"/>
  <c r="AS104" i="4"/>
  <c r="AS103" i="4"/>
  <c r="AS102" i="4"/>
  <c r="AS101" i="4"/>
  <c r="AS100" i="4"/>
  <c r="AS99" i="4"/>
  <c r="AS98" i="4"/>
  <c r="AS97" i="4"/>
  <c r="AS96" i="4"/>
  <c r="AS95" i="4"/>
  <c r="AS94" i="4"/>
  <c r="AS93" i="4"/>
  <c r="AS92" i="4"/>
  <c r="AS91" i="4"/>
  <c r="AS90" i="4"/>
  <c r="AS89" i="4"/>
  <c r="AS88" i="4"/>
  <c r="AS87" i="4"/>
  <c r="AS86" i="4"/>
  <c r="AS85" i="4"/>
  <c r="AS84" i="4"/>
  <c r="AS83" i="4"/>
  <c r="AS82" i="4"/>
  <c r="AS81" i="4"/>
  <c r="AS80" i="4"/>
  <c r="AS79" i="4"/>
  <c r="AS78" i="4"/>
  <c r="AS77" i="4"/>
  <c r="AS76" i="4"/>
  <c r="AS75" i="4"/>
  <c r="AS74" i="4"/>
  <c r="AS73" i="4"/>
  <c r="AS72" i="4"/>
  <c r="AS71" i="4"/>
  <c r="AS70" i="4"/>
  <c r="BT722" i="27" s="1"/>
  <c r="AS69" i="4"/>
  <c r="AS68" i="4"/>
  <c r="AS67" i="4"/>
  <c r="AS66" i="4"/>
  <c r="AS65" i="4"/>
  <c r="AS64" i="4"/>
  <c r="AS63" i="4"/>
  <c r="AS62" i="4"/>
  <c r="AS61" i="4"/>
  <c r="AS60" i="4"/>
  <c r="AS59" i="4"/>
  <c r="AS58" i="4"/>
  <c r="BT721" i="27" s="1"/>
  <c r="AS57" i="4"/>
  <c r="AS56" i="4"/>
  <c r="AS55" i="4"/>
  <c r="AS54" i="4"/>
  <c r="AS53" i="4"/>
  <c r="AS52" i="4"/>
  <c r="AS51" i="4"/>
  <c r="AS50" i="4"/>
  <c r="AS49" i="4"/>
  <c r="AS48" i="4"/>
  <c r="BT720" i="27" s="1"/>
  <c r="AS47" i="4"/>
  <c r="BT719" i="27" s="1"/>
  <c r="AS46" i="4"/>
  <c r="AS45" i="4"/>
  <c r="AS44" i="4"/>
  <c r="AS43" i="4"/>
  <c r="BT716" i="27" s="1"/>
  <c r="AS42" i="4"/>
  <c r="BT715" i="27" s="1"/>
  <c r="AS41" i="4"/>
  <c r="AS40" i="4"/>
  <c r="BT714" i="27" s="1"/>
  <c r="AS39" i="4"/>
  <c r="AS38" i="4"/>
  <c r="AS37" i="4"/>
  <c r="BT655" i="27" s="1"/>
  <c r="AS36" i="4"/>
  <c r="AS35" i="4"/>
  <c r="BT517" i="27" s="1"/>
  <c r="AS34" i="4"/>
  <c r="AS33" i="4"/>
  <c r="AS32" i="4"/>
  <c r="AS31" i="4"/>
  <c r="AS30" i="4"/>
  <c r="AS29" i="4"/>
  <c r="AS28" i="4"/>
  <c r="AS27" i="4"/>
  <c r="AS26" i="4"/>
  <c r="AS25" i="4"/>
  <c r="AS24" i="4"/>
  <c r="AS23" i="4"/>
  <c r="AS22" i="4"/>
  <c r="AS21" i="4"/>
  <c r="AS20" i="4"/>
  <c r="AS19" i="4"/>
  <c r="AS18" i="4"/>
  <c r="AS17" i="4"/>
  <c r="AS16" i="4"/>
  <c r="AS15" i="4"/>
  <c r="AS14" i="4"/>
  <c r="AS13" i="4"/>
  <c r="AS12" i="4"/>
  <c r="AS11" i="4"/>
  <c r="AS10" i="4"/>
  <c r="AS9" i="4"/>
  <c r="AS8" i="4"/>
  <c r="AS7" i="4"/>
  <c r="AS6" i="4"/>
  <c r="BT778" i="27" s="1"/>
  <c r="AS5" i="4"/>
  <c r="AS4" i="4"/>
  <c r="AS3" i="4"/>
  <c r="AS2" i="4"/>
  <c r="BT4" i="27" s="1"/>
  <c r="BO203" i="27" l="1"/>
  <c r="BP261" i="27"/>
  <c r="BP572" i="27"/>
  <c r="BQ629" i="27"/>
  <c r="BP438" i="27"/>
  <c r="BP203" i="27"/>
  <c r="BO261" i="27"/>
  <c r="BO35" i="27"/>
  <c r="BP629" i="27"/>
  <c r="BR203" i="27"/>
  <c r="BO256" i="27"/>
  <c r="BQ36" i="27"/>
  <c r="BQ655" i="27"/>
  <c r="BR256" i="27"/>
  <c r="BC27" i="27"/>
  <c r="BP640" i="27"/>
  <c r="BP36" i="27"/>
  <c r="BR570" i="27"/>
  <c r="BO570" i="27"/>
  <c r="BP570" i="27"/>
  <c r="BQ570" i="27"/>
  <c r="BQ294" i="27"/>
  <c r="BR35" i="27"/>
  <c r="AU27" i="27"/>
  <c r="BR27" i="27"/>
  <c r="BQ27" i="27"/>
  <c r="BP27" i="27"/>
  <c r="BO27" i="27"/>
  <c r="AR27" i="27"/>
  <c r="AT27" i="27" s="1"/>
  <c r="BV27" i="27" s="1"/>
  <c r="BO640" i="27"/>
  <c r="BP559" i="27"/>
  <c r="BQ640" i="27"/>
  <c r="BO559" i="27"/>
  <c r="BR294" i="27"/>
  <c r="BP294" i="27"/>
  <c r="BQ261" i="27"/>
  <c r="BQ256" i="27"/>
  <c r="BK778" i="27"/>
  <c r="AZ778" i="27"/>
  <c r="BB778" i="27" s="1"/>
  <c r="BC778" i="27"/>
  <c r="AZ616" i="27"/>
  <c r="BB616" i="27" s="1"/>
  <c r="BC616" i="27"/>
  <c r="BK616" i="27"/>
  <c r="AW618" i="27"/>
  <c r="AY618" i="27" s="1"/>
  <c r="AR618" i="27"/>
  <c r="AT618" i="27" s="1"/>
  <c r="BV618" i="27" s="1"/>
  <c r="AU618" i="27"/>
  <c r="AU501" i="27"/>
  <c r="AR501" i="27"/>
  <c r="AT501" i="27" s="1"/>
  <c r="BV501" i="27" s="1"/>
  <c r="AW501" i="27"/>
  <c r="AY501" i="27" s="1"/>
  <c r="AW580" i="27"/>
  <c r="AY580" i="27" s="1"/>
  <c r="AR580" i="27"/>
  <c r="AT580" i="27" s="1"/>
  <c r="BV580" i="27" s="1"/>
  <c r="AU580" i="27"/>
  <c r="AR604" i="27"/>
  <c r="AT604" i="27" s="1"/>
  <c r="BV604" i="27" s="1"/>
  <c r="AU604" i="27"/>
  <c r="AW604" i="27"/>
  <c r="AY604" i="27" s="1"/>
  <c r="AW592" i="27"/>
  <c r="AY592" i="27" s="1"/>
  <c r="AU592" i="27"/>
  <c r="AR592" i="27"/>
  <c r="AT592" i="27" s="1"/>
  <c r="BV592" i="27" s="1"/>
  <c r="AW517" i="27"/>
  <c r="AY517" i="27" s="1"/>
  <c r="AR517" i="27"/>
  <c r="AT517" i="27" s="1"/>
  <c r="BV517" i="27" s="1"/>
  <c r="AU517" i="27"/>
  <c r="AW617" i="27"/>
  <c r="AY617" i="27" s="1"/>
  <c r="AR617" i="27"/>
  <c r="AT617" i="27" s="1"/>
  <c r="BV617" i="27" s="1"/>
  <c r="AU617" i="27"/>
  <c r="AW526" i="27"/>
  <c r="AY526" i="27" s="1"/>
  <c r="AR526" i="27"/>
  <c r="AT526" i="27" s="1"/>
  <c r="BV526" i="27" s="1"/>
  <c r="AU526" i="27"/>
  <c r="BT682" i="27"/>
  <c r="BQ25" i="27"/>
  <c r="BO690" i="27"/>
  <c r="AU20" i="27"/>
  <c r="BO25" i="27"/>
  <c r="BP690" i="27"/>
  <c r="BP698" i="27"/>
  <c r="BO544" i="27"/>
  <c r="AR20" i="27"/>
  <c r="AT20" i="27" s="1"/>
  <c r="BV20" i="27" s="1"/>
  <c r="BQ590" i="27"/>
  <c r="BR516" i="27"/>
  <c r="BP655" i="27"/>
  <c r="BQ572" i="27"/>
  <c r="BT572" i="27"/>
  <c r="BP432" i="27"/>
  <c r="BT551" i="27"/>
  <c r="BT659" i="27"/>
  <c r="BC89" i="27"/>
  <c r="BR597" i="27"/>
  <c r="BT44" i="27"/>
  <c r="BT543" i="27"/>
  <c r="AU18" i="27"/>
  <c r="BP597" i="27"/>
  <c r="BO590" i="27"/>
  <c r="BQ698" i="27"/>
  <c r="BQ597" i="27"/>
  <c r="BP590" i="27"/>
  <c r="AR18" i="27"/>
  <c r="AT18" i="27" s="1"/>
  <c r="BV18" i="27" s="1"/>
  <c r="AZ89" i="27"/>
  <c r="BB89" i="27" s="1"/>
  <c r="AZ656" i="27"/>
  <c r="BB656" i="27" s="1"/>
  <c r="BK656" i="27"/>
  <c r="BC656" i="27"/>
  <c r="BR718" i="27"/>
  <c r="BP718" i="27"/>
  <c r="BO718" i="27"/>
  <c r="BQ718" i="27"/>
  <c r="BR355" i="27"/>
  <c r="BO355" i="27"/>
  <c r="BQ355" i="27"/>
  <c r="BP355" i="27"/>
  <c r="AW430" i="27"/>
  <c r="AY430" i="27" s="1"/>
  <c r="AW473" i="27"/>
  <c r="AY473" i="27" s="1"/>
  <c r="BO749" i="27"/>
  <c r="BQ749" i="27"/>
  <c r="BR749" i="27"/>
  <c r="BP749" i="27"/>
  <c r="BR372" i="27"/>
  <c r="BO372" i="27"/>
  <c r="BP372" i="27"/>
  <c r="BQ372" i="27"/>
  <c r="BQ314" i="27"/>
  <c r="BR314" i="27"/>
  <c r="BO314" i="27"/>
  <c r="BP314" i="27"/>
  <c r="BR566" i="27"/>
  <c r="BQ566" i="27"/>
  <c r="BO566" i="27"/>
  <c r="BP566" i="27"/>
  <c r="AU566" i="27"/>
  <c r="BQ438" i="27"/>
  <c r="BO655" i="27"/>
  <c r="BO572" i="27"/>
  <c r="BQ543" i="27"/>
  <c r="BO629" i="27"/>
  <c r="BQ432" i="27"/>
  <c r="BO438" i="27"/>
  <c r="BR432" i="27"/>
  <c r="BP543" i="27"/>
  <c r="AR566" i="27"/>
  <c r="AT566" i="27" s="1"/>
  <c r="BV566" i="27" s="1"/>
  <c r="BP516" i="27"/>
  <c r="BR544" i="27"/>
  <c r="BR690" i="27"/>
  <c r="BQ516" i="27"/>
  <c r="AW44" i="27"/>
  <c r="AY44" i="27" s="1"/>
  <c r="AU44" i="27"/>
  <c r="AR44" i="27"/>
  <c r="AT44" i="27" s="1"/>
  <c r="BV44" i="27" s="1"/>
  <c r="AW702" i="27"/>
  <c r="AY702" i="27" s="1"/>
  <c r="AR702" i="27"/>
  <c r="AT702" i="27" s="1"/>
  <c r="BV702" i="27" s="1"/>
  <c r="AU702" i="27"/>
  <c r="BC610" i="27"/>
  <c r="AZ610" i="27"/>
  <c r="BB610" i="27" s="1"/>
  <c r="BK610" i="27"/>
  <c r="BO701" i="27"/>
  <c r="BP701" i="27"/>
  <c r="BR701" i="27"/>
  <c r="BQ701" i="27"/>
  <c r="BP671" i="27"/>
  <c r="BO671" i="27"/>
  <c r="BQ671" i="27"/>
  <c r="BR671" i="27"/>
  <c r="BR521" i="27"/>
  <c r="BO521" i="27"/>
  <c r="BQ521" i="27"/>
  <c r="BP521" i="27"/>
  <c r="BR667" i="27"/>
  <c r="BO667" i="27"/>
  <c r="BP667" i="27"/>
  <c r="BQ667" i="27"/>
  <c r="BP675" i="27"/>
  <c r="BQ675" i="27"/>
  <c r="BO675" i="27"/>
  <c r="BR675" i="27"/>
  <c r="BC476" i="27"/>
  <c r="BK476" i="27"/>
  <c r="BR715" i="27"/>
  <c r="BO715" i="27"/>
  <c r="BQ715" i="27"/>
  <c r="BP715" i="27"/>
  <c r="AZ5" i="27"/>
  <c r="BB5" i="27" s="1"/>
  <c r="BK5" i="27"/>
  <c r="AZ480" i="27"/>
  <c r="BB480" i="27" s="1"/>
  <c r="BK480" i="27"/>
  <c r="BC15" i="27"/>
  <c r="BK15" i="27"/>
  <c r="AZ726" i="27"/>
  <c r="BB726" i="27" s="1"/>
  <c r="BK726" i="27"/>
  <c r="BO36" i="27"/>
  <c r="AZ586" i="27"/>
  <c r="BB586" i="27" s="1"/>
  <c r="BK586" i="27"/>
  <c r="BR181" i="27"/>
  <c r="BP181" i="27"/>
  <c r="BO181" i="27"/>
  <c r="BQ181" i="27"/>
  <c r="BQ183" i="27"/>
  <c r="BR183" i="27"/>
  <c r="BP183" i="27"/>
  <c r="BO183" i="27"/>
  <c r="BQ174" i="27"/>
  <c r="BR174" i="27"/>
  <c r="BP174" i="27"/>
  <c r="BO174" i="27"/>
  <c r="BR708" i="27"/>
  <c r="BQ708" i="27"/>
  <c r="BO708" i="27"/>
  <c r="BP708" i="27"/>
  <c r="BR236" i="27"/>
  <c r="BQ236" i="27"/>
  <c r="BO236" i="27"/>
  <c r="BP236" i="27"/>
  <c r="BO149" i="27"/>
  <c r="BR149" i="27"/>
  <c r="BQ149" i="27"/>
  <c r="BP149" i="27"/>
  <c r="BQ138" i="27"/>
  <c r="BR138" i="27"/>
  <c r="BP138" i="27"/>
  <c r="BO138" i="27"/>
  <c r="BQ492" i="27"/>
  <c r="BR492" i="27"/>
  <c r="BP492" i="27"/>
  <c r="BO492" i="27"/>
  <c r="BR466" i="27"/>
  <c r="BQ466" i="27"/>
  <c r="BP466" i="27"/>
  <c r="BO466" i="27"/>
  <c r="BR237" i="27"/>
  <c r="BQ237" i="27"/>
  <c r="BP237" i="27"/>
  <c r="BO237" i="27"/>
  <c r="BQ688" i="27"/>
  <c r="BO688" i="27"/>
  <c r="BP688" i="27"/>
  <c r="BR688" i="27"/>
  <c r="BQ599" i="27"/>
  <c r="BP599" i="27"/>
  <c r="BR599" i="27"/>
  <c r="BO599" i="27"/>
  <c r="BR538" i="27"/>
  <c r="BO538" i="27"/>
  <c r="BQ538" i="27"/>
  <c r="BP538" i="27"/>
  <c r="BO204" i="27"/>
  <c r="BR204" i="27"/>
  <c r="BQ204" i="27"/>
  <c r="BP204" i="27"/>
  <c r="BP562" i="27"/>
  <c r="BO562" i="27"/>
  <c r="BQ562" i="27"/>
  <c r="BR562" i="27"/>
  <c r="BQ312" i="27"/>
  <c r="BR312" i="27"/>
  <c r="BP312" i="27"/>
  <c r="BO312" i="27"/>
  <c r="BR99" i="27"/>
  <c r="BQ99" i="27"/>
  <c r="BO99" i="27"/>
  <c r="BP99" i="27"/>
  <c r="BR185" i="27"/>
  <c r="BP185" i="27"/>
  <c r="BQ185" i="27"/>
  <c r="BO185" i="27"/>
  <c r="BR210" i="27"/>
  <c r="BO210" i="27"/>
  <c r="BQ210" i="27"/>
  <c r="BP210" i="27"/>
  <c r="BR102" i="27"/>
  <c r="BP102" i="27"/>
  <c r="BO102" i="27"/>
  <c r="BQ102" i="27"/>
  <c r="BR166" i="27"/>
  <c r="BO166" i="27"/>
  <c r="BP166" i="27"/>
  <c r="BQ166" i="27"/>
  <c r="BO71" i="27"/>
  <c r="BP71" i="27"/>
  <c r="BR71" i="27"/>
  <c r="BQ71" i="27"/>
  <c r="AZ436" i="27"/>
  <c r="BB436" i="27" s="1"/>
  <c r="BK436" i="27"/>
  <c r="BC511" i="27"/>
  <c r="BK511" i="27"/>
  <c r="BC657" i="27"/>
  <c r="BK657" i="27"/>
  <c r="BC561" i="27"/>
  <c r="BK561" i="27"/>
  <c r="BR677" i="27"/>
  <c r="BP677" i="27"/>
  <c r="BQ677" i="27"/>
  <c r="BO677" i="27"/>
  <c r="BR716" i="27"/>
  <c r="BQ716" i="27"/>
  <c r="BO716" i="27"/>
  <c r="BP716" i="27"/>
  <c r="BR720" i="27"/>
  <c r="BO720" i="27"/>
  <c r="BQ720" i="27"/>
  <c r="BP720" i="27"/>
  <c r="AZ20" i="27"/>
  <c r="BB20" i="27" s="1"/>
  <c r="BK20" i="27"/>
  <c r="BR488" i="27"/>
  <c r="BO488" i="27"/>
  <c r="BQ488" i="27"/>
  <c r="BP488" i="27"/>
  <c r="BC525" i="27"/>
  <c r="BK525" i="27"/>
  <c r="AZ105" i="27"/>
  <c r="BB105" i="27" s="1"/>
  <c r="BK105" i="27"/>
  <c r="BO89" i="27"/>
  <c r="BR89" i="27"/>
  <c r="BP89" i="27"/>
  <c r="BQ89" i="27"/>
  <c r="BP201" i="27"/>
  <c r="BR201" i="27"/>
  <c r="BO201" i="27"/>
  <c r="BQ201" i="27"/>
  <c r="BP148" i="27"/>
  <c r="BR148" i="27"/>
  <c r="BO148" i="27"/>
  <c r="BQ148" i="27"/>
  <c r="BR177" i="27"/>
  <c r="BO177" i="27"/>
  <c r="BP177" i="27"/>
  <c r="BQ177" i="27"/>
  <c r="BP422" i="27"/>
  <c r="BR422" i="27"/>
  <c r="BQ422" i="27"/>
  <c r="BO422" i="27"/>
  <c r="BP457" i="27"/>
  <c r="BR457" i="27"/>
  <c r="BO457" i="27"/>
  <c r="BQ457" i="27"/>
  <c r="BR345" i="27"/>
  <c r="BP345" i="27"/>
  <c r="BO345" i="27"/>
  <c r="BQ345" i="27"/>
  <c r="BR165" i="27"/>
  <c r="BQ165" i="27"/>
  <c r="BO165" i="27"/>
  <c r="BP165" i="27"/>
  <c r="BQ532" i="27"/>
  <c r="BR532" i="27"/>
  <c r="BP532" i="27"/>
  <c r="BO532" i="27"/>
  <c r="BR156" i="27"/>
  <c r="BP156" i="27"/>
  <c r="BQ156" i="27"/>
  <c r="BO156" i="27"/>
  <c r="BP127" i="27"/>
  <c r="BR127" i="27"/>
  <c r="BQ127" i="27"/>
  <c r="BO127" i="27"/>
  <c r="BR74" i="27"/>
  <c r="BQ74" i="27"/>
  <c r="BP74" i="27"/>
  <c r="BO74" i="27"/>
  <c r="BR39" i="27"/>
  <c r="BP39" i="27"/>
  <c r="BQ39" i="27"/>
  <c r="BO39" i="27"/>
  <c r="BR101" i="27"/>
  <c r="BP101" i="27"/>
  <c r="BO101" i="27"/>
  <c r="BQ101" i="27"/>
  <c r="BR663" i="27"/>
  <c r="BP663" i="27"/>
  <c r="BO663" i="27"/>
  <c r="BQ663" i="27"/>
  <c r="BR215" i="27"/>
  <c r="BP215" i="27"/>
  <c r="BQ215" i="27"/>
  <c r="BO215" i="27"/>
  <c r="BR528" i="27"/>
  <c r="BP528" i="27"/>
  <c r="BQ528" i="27"/>
  <c r="BO528" i="27"/>
  <c r="BR228" i="27"/>
  <c r="BP228" i="27"/>
  <c r="BO228" i="27"/>
  <c r="BQ228" i="27"/>
  <c r="BR583" i="27"/>
  <c r="BO583" i="27"/>
  <c r="BP583" i="27"/>
  <c r="BQ583" i="27"/>
  <c r="BP173" i="27"/>
  <c r="BR173" i="27"/>
  <c r="BQ173" i="27"/>
  <c r="BO173" i="27"/>
  <c r="BQ91" i="27"/>
  <c r="BR91" i="27"/>
  <c r="BP91" i="27"/>
  <c r="BO91" i="27"/>
  <c r="BP97" i="27"/>
  <c r="BR97" i="27"/>
  <c r="BO97" i="27"/>
  <c r="BQ97" i="27"/>
  <c r="BR234" i="27"/>
  <c r="BP234" i="27"/>
  <c r="BO234" i="27"/>
  <c r="BQ234" i="27"/>
  <c r="BR128" i="27"/>
  <c r="BQ128" i="27"/>
  <c r="BP128" i="27"/>
  <c r="BO128" i="27"/>
  <c r="BR132" i="27"/>
  <c r="BP132" i="27"/>
  <c r="BO132" i="27"/>
  <c r="BQ132" i="27"/>
  <c r="BR214" i="27"/>
  <c r="BP214" i="27"/>
  <c r="BQ214" i="27"/>
  <c r="BO214" i="27"/>
  <c r="BP190" i="27"/>
  <c r="BQ190" i="27"/>
  <c r="BR190" i="27"/>
  <c r="BO190" i="27"/>
  <c r="BR85" i="27"/>
  <c r="BO85" i="27"/>
  <c r="BP85" i="27"/>
  <c r="BQ85" i="27"/>
  <c r="BR87" i="27"/>
  <c r="BP87" i="27"/>
  <c r="BQ87" i="27"/>
  <c r="BO87" i="27"/>
  <c r="BO442" i="27"/>
  <c r="BP442" i="27"/>
  <c r="BR442" i="27"/>
  <c r="BQ442" i="27"/>
  <c r="BQ608" i="27"/>
  <c r="BP608" i="27"/>
  <c r="BR608" i="27"/>
  <c r="BO608" i="27"/>
  <c r="BR514" i="27"/>
  <c r="BP514" i="27"/>
  <c r="BO514" i="27"/>
  <c r="BQ514" i="27"/>
  <c r="BR231" i="27"/>
  <c r="BO231" i="27"/>
  <c r="BQ231" i="27"/>
  <c r="BP231" i="27"/>
  <c r="BQ218" i="27"/>
  <c r="BR218" i="27"/>
  <c r="BP218" i="27"/>
  <c r="BO218" i="27"/>
  <c r="BR188" i="27"/>
  <c r="BO188" i="27"/>
  <c r="BP188" i="27"/>
  <c r="BQ188" i="27"/>
  <c r="BR207" i="27"/>
  <c r="BO207" i="27"/>
  <c r="BQ207" i="27"/>
  <c r="BP207" i="27"/>
  <c r="BQ73" i="27"/>
  <c r="BP73" i="27"/>
  <c r="BO73" i="27"/>
  <c r="BR73" i="27"/>
  <c r="BR162" i="27"/>
  <c r="BQ162" i="27"/>
  <c r="BP162" i="27"/>
  <c r="BO162" i="27"/>
  <c r="BR197" i="27"/>
  <c r="BP197" i="27"/>
  <c r="BQ197" i="27"/>
  <c r="BO197" i="27"/>
  <c r="BQ495" i="27"/>
  <c r="BR495" i="27"/>
  <c r="BP495" i="27"/>
  <c r="BO495" i="27"/>
  <c r="BR441" i="27"/>
  <c r="BP441" i="27"/>
  <c r="BO441" i="27"/>
  <c r="BQ441" i="27"/>
  <c r="BC6" i="27"/>
  <c r="BK6" i="27"/>
  <c r="AZ22" i="27"/>
  <c r="BB22" i="27" s="1"/>
  <c r="BK22" i="27"/>
  <c r="BC475" i="27"/>
  <c r="BK475" i="27"/>
  <c r="BR717" i="27"/>
  <c r="BP717" i="27"/>
  <c r="BQ717" i="27"/>
  <c r="BO717" i="27"/>
  <c r="BR713" i="27"/>
  <c r="BQ713" i="27"/>
  <c r="BO713" i="27"/>
  <c r="BP713" i="27"/>
  <c r="AZ464" i="27"/>
  <c r="BB464" i="27" s="1"/>
  <c r="BK464" i="27"/>
  <c r="BC24" i="27"/>
  <c r="BK24" i="27"/>
  <c r="BO508" i="27"/>
  <c r="BR508" i="27"/>
  <c r="BQ508" i="27"/>
  <c r="BP508" i="27"/>
  <c r="BR585" i="27"/>
  <c r="BQ585" i="27"/>
  <c r="BO585" i="27"/>
  <c r="BP585" i="27"/>
  <c r="BR513" i="27"/>
  <c r="BQ513" i="27"/>
  <c r="BP513" i="27"/>
  <c r="BO513" i="27"/>
  <c r="BQ192" i="27"/>
  <c r="BR192" i="27"/>
  <c r="BO192" i="27"/>
  <c r="BP192" i="27"/>
  <c r="BP90" i="27"/>
  <c r="BQ90" i="27"/>
  <c r="BO90" i="27"/>
  <c r="BR90" i="27"/>
  <c r="BP219" i="27"/>
  <c r="BQ219" i="27"/>
  <c r="BO219" i="27"/>
  <c r="BR219" i="27"/>
  <c r="BR582" i="27"/>
  <c r="BP582" i="27"/>
  <c r="BQ582" i="27"/>
  <c r="BO582" i="27"/>
  <c r="BO175" i="27"/>
  <c r="BR175" i="27"/>
  <c r="BP175" i="27"/>
  <c r="BQ175" i="27"/>
  <c r="BP150" i="27"/>
  <c r="BR150" i="27"/>
  <c r="BO150" i="27"/>
  <c r="BQ150" i="27"/>
  <c r="BP224" i="27"/>
  <c r="BR224" i="27"/>
  <c r="BO224" i="27"/>
  <c r="BQ224" i="27"/>
  <c r="BR227" i="27"/>
  <c r="BO227" i="27"/>
  <c r="BP227" i="27"/>
  <c r="BQ227" i="27"/>
  <c r="BP482" i="27"/>
  <c r="BR482" i="27"/>
  <c r="BQ482" i="27"/>
  <c r="BO482" i="27"/>
  <c r="BR652" i="27"/>
  <c r="BO652" i="27"/>
  <c r="BP652" i="27"/>
  <c r="BQ652" i="27"/>
  <c r="BR348" i="27"/>
  <c r="BP348" i="27"/>
  <c r="BO348" i="27"/>
  <c r="BQ348" i="27"/>
  <c r="BQ112" i="27"/>
  <c r="BR112" i="27"/>
  <c r="BO112" i="27"/>
  <c r="BP112" i="27"/>
  <c r="BO249" i="27"/>
  <c r="BR249" i="27"/>
  <c r="BP249" i="27"/>
  <c r="BQ249" i="27"/>
  <c r="BQ313" i="27"/>
  <c r="BR313" i="27"/>
  <c r="BP313" i="27"/>
  <c r="BO313" i="27"/>
  <c r="BR550" i="27"/>
  <c r="BP550" i="27"/>
  <c r="BO550" i="27"/>
  <c r="BQ550" i="27"/>
  <c r="BR170" i="27"/>
  <c r="BP170" i="27"/>
  <c r="BQ170" i="27"/>
  <c r="BO170" i="27"/>
  <c r="BR93" i="27"/>
  <c r="BQ93" i="27"/>
  <c r="BP93" i="27"/>
  <c r="BO93" i="27"/>
  <c r="BR469" i="27"/>
  <c r="BP469" i="27"/>
  <c r="BO469" i="27"/>
  <c r="BQ469" i="27"/>
  <c r="BO603" i="27"/>
  <c r="BR603" i="27"/>
  <c r="BP603" i="27"/>
  <c r="BQ603" i="27"/>
  <c r="BO429" i="27"/>
  <c r="BP429" i="27"/>
  <c r="BQ429" i="27"/>
  <c r="BR429" i="27"/>
  <c r="BR665" i="27"/>
  <c r="BQ665" i="27"/>
  <c r="BP665" i="27"/>
  <c r="BO665" i="27"/>
  <c r="BR77" i="27"/>
  <c r="BO77" i="27"/>
  <c r="BQ77" i="27"/>
  <c r="BP77" i="27"/>
  <c r="BR220" i="27"/>
  <c r="BP220" i="27"/>
  <c r="BQ220" i="27"/>
  <c r="BO220" i="27"/>
  <c r="BQ196" i="27"/>
  <c r="BR196" i="27"/>
  <c r="BP196" i="27"/>
  <c r="BO196" i="27"/>
  <c r="BC650" i="27"/>
  <c r="BK650" i="27"/>
  <c r="AZ474" i="27"/>
  <c r="BB474" i="27" s="1"/>
  <c r="BK474" i="27"/>
  <c r="BC512" i="27"/>
  <c r="BK512" i="27"/>
  <c r="BR714" i="27"/>
  <c r="BP714" i="27"/>
  <c r="BQ714" i="27"/>
  <c r="BO714" i="27"/>
  <c r="BC18" i="27"/>
  <c r="BK18" i="27"/>
  <c r="BC61" i="27"/>
  <c r="BK61" i="27"/>
  <c r="BP507" i="27"/>
  <c r="BR507" i="27"/>
  <c r="BO507" i="27"/>
  <c r="BQ507" i="27"/>
  <c r="BC724" i="27"/>
  <c r="BK724" i="27"/>
  <c r="AZ171" i="27"/>
  <c r="BB171" i="27" s="1"/>
  <c r="BK171" i="27"/>
  <c r="BQ198" i="27"/>
  <c r="BR198" i="27"/>
  <c r="BP198" i="27"/>
  <c r="BO198" i="27"/>
  <c r="BR346" i="27"/>
  <c r="BO346" i="27"/>
  <c r="BP346" i="27"/>
  <c r="BQ346" i="27"/>
  <c r="BR144" i="27"/>
  <c r="BQ144" i="27"/>
  <c r="BP144" i="27"/>
  <c r="BO144" i="27"/>
  <c r="BP157" i="27"/>
  <c r="BR157" i="27"/>
  <c r="BO157" i="27"/>
  <c r="BQ157" i="27"/>
  <c r="BR243" i="27"/>
  <c r="BP243" i="27"/>
  <c r="BO243" i="27"/>
  <c r="BQ243" i="27"/>
  <c r="BR247" i="27"/>
  <c r="BO247" i="27"/>
  <c r="BQ247" i="27"/>
  <c r="BP247" i="27"/>
  <c r="BO462" i="27"/>
  <c r="BR462" i="27"/>
  <c r="BP462" i="27"/>
  <c r="BQ462" i="27"/>
  <c r="BO115" i="27"/>
  <c r="BR115" i="27"/>
  <c r="BQ115" i="27"/>
  <c r="BP115" i="27"/>
  <c r="BR246" i="27"/>
  <c r="BQ246" i="27"/>
  <c r="BP246" i="27"/>
  <c r="BO246" i="27"/>
  <c r="BQ160" i="27"/>
  <c r="BR160" i="27"/>
  <c r="BP160" i="27"/>
  <c r="BO160" i="27"/>
  <c r="BO216" i="27"/>
  <c r="BR216" i="27"/>
  <c r="BQ216" i="27"/>
  <c r="BP216" i="27"/>
  <c r="BO81" i="27"/>
  <c r="BR81" i="27"/>
  <c r="BQ81" i="27"/>
  <c r="BP81" i="27"/>
  <c r="BO121" i="27"/>
  <c r="BR121" i="27"/>
  <c r="BQ121" i="27"/>
  <c r="BP121" i="27"/>
  <c r="BR154" i="27"/>
  <c r="BO154" i="27"/>
  <c r="BQ154" i="27"/>
  <c r="BP154" i="27"/>
  <c r="BR186" i="27"/>
  <c r="BO186" i="27"/>
  <c r="BQ186" i="27"/>
  <c r="BP186" i="27"/>
  <c r="BQ120" i="27"/>
  <c r="BR120" i="27"/>
  <c r="BP120" i="27"/>
  <c r="BO120" i="27"/>
  <c r="BR122" i="27"/>
  <c r="BP122" i="27"/>
  <c r="BQ122" i="27"/>
  <c r="BO122" i="27"/>
  <c r="BR230" i="27"/>
  <c r="BP230" i="27"/>
  <c r="BQ230" i="27"/>
  <c r="BO230" i="27"/>
  <c r="BP625" i="27"/>
  <c r="BR625" i="27"/>
  <c r="BO625" i="27"/>
  <c r="BQ625" i="27"/>
  <c r="BR522" i="27"/>
  <c r="BQ522" i="27"/>
  <c r="BP522" i="27"/>
  <c r="BO522" i="27"/>
  <c r="BR136" i="27"/>
  <c r="BP136" i="27"/>
  <c r="BO136" i="27"/>
  <c r="BQ136" i="27"/>
  <c r="BO447" i="27"/>
  <c r="BR447" i="27"/>
  <c r="BQ447" i="27"/>
  <c r="BP447" i="27"/>
  <c r="BR103" i="27"/>
  <c r="BO103" i="27"/>
  <c r="BQ103" i="27"/>
  <c r="BP103" i="27"/>
  <c r="BO463" i="27"/>
  <c r="BR463" i="27"/>
  <c r="BP463" i="27"/>
  <c r="BQ463" i="27"/>
  <c r="BP446" i="27"/>
  <c r="BR446" i="27"/>
  <c r="BO446" i="27"/>
  <c r="BQ446" i="27"/>
  <c r="BR86" i="27"/>
  <c r="BQ86" i="27"/>
  <c r="BO86" i="27"/>
  <c r="BP86" i="27"/>
  <c r="BR489" i="27"/>
  <c r="BO489" i="27"/>
  <c r="BQ489" i="27"/>
  <c r="BP489" i="27"/>
  <c r="BR84" i="27"/>
  <c r="BQ84" i="27"/>
  <c r="BP84" i="27"/>
  <c r="BO84" i="27"/>
  <c r="BR505" i="27"/>
  <c r="BO505" i="27"/>
  <c r="BP505" i="27"/>
  <c r="BQ505" i="27"/>
  <c r="BR191" i="27"/>
  <c r="BO191" i="27"/>
  <c r="BP191" i="27"/>
  <c r="BQ191" i="27"/>
  <c r="BP458" i="27"/>
  <c r="BO458" i="27"/>
  <c r="BQ458" i="27"/>
  <c r="BR458" i="27"/>
  <c r="BR499" i="27"/>
  <c r="BP499" i="27"/>
  <c r="BQ499" i="27"/>
  <c r="BO499" i="27"/>
  <c r="BR195" i="27"/>
  <c r="BP195" i="27"/>
  <c r="BO195" i="27"/>
  <c r="BQ195" i="27"/>
  <c r="BO213" i="27"/>
  <c r="BR213" i="27"/>
  <c r="BQ213" i="27"/>
  <c r="BP213" i="27"/>
  <c r="BR104" i="27"/>
  <c r="BO104" i="27"/>
  <c r="BP104" i="27"/>
  <c r="BQ104" i="27"/>
  <c r="BP176" i="27"/>
  <c r="BR176" i="27"/>
  <c r="BO176" i="27"/>
  <c r="BQ176" i="27"/>
  <c r="BR134" i="27"/>
  <c r="BO134" i="27"/>
  <c r="BQ134" i="27"/>
  <c r="BP134" i="27"/>
  <c r="BR211" i="27"/>
  <c r="BO211" i="27"/>
  <c r="BQ211" i="27"/>
  <c r="BP211" i="27"/>
  <c r="BP206" i="27"/>
  <c r="BR206" i="27"/>
  <c r="BO206" i="27"/>
  <c r="BQ206" i="27"/>
  <c r="BO212" i="27"/>
  <c r="BR212" i="27"/>
  <c r="BQ212" i="27"/>
  <c r="BP212" i="27"/>
  <c r="BR568" i="27"/>
  <c r="BQ568" i="27"/>
  <c r="BP568" i="27"/>
  <c r="BO568" i="27"/>
  <c r="BC192" i="27"/>
  <c r="AZ192" i="27"/>
  <c r="BB192" i="27" s="1"/>
  <c r="AU437" i="27"/>
  <c r="AW437" i="27"/>
  <c r="AY437" i="27" s="1"/>
  <c r="BK437" i="27" s="1"/>
  <c r="AU68" i="27"/>
  <c r="AW68" i="27"/>
  <c r="AY68" i="27" s="1"/>
  <c r="AU435" i="27"/>
  <c r="AW435" i="27"/>
  <c r="AY435" i="27" s="1"/>
  <c r="AR46" i="27"/>
  <c r="AT46" i="27" s="1"/>
  <c r="BV46" i="27" s="1"/>
  <c r="AW46" i="27"/>
  <c r="AR638" i="27"/>
  <c r="AT638" i="27" s="1"/>
  <c r="BV638" i="27" s="1"/>
  <c r="AW638" i="27"/>
  <c r="AY638" i="27" s="1"/>
  <c r="BT41" i="27"/>
  <c r="BT127" i="27"/>
  <c r="BC171" i="27"/>
  <c r="BT569" i="27"/>
  <c r="BT685" i="27"/>
  <c r="AR68" i="27"/>
  <c r="AT68" i="27" s="1"/>
  <c r="BV68" i="27" s="1"/>
  <c r="BC105" i="27"/>
  <c r="BT690" i="27"/>
  <c r="BT665" i="27"/>
  <c r="BT674" i="27"/>
  <c r="BT686" i="27"/>
  <c r="AZ525" i="27"/>
  <c r="BB525" i="27" s="1"/>
  <c r="AU443" i="27"/>
  <c r="AY443" i="27"/>
  <c r="BK443" i="27" s="1"/>
  <c r="AR443" i="27"/>
  <c r="AT443" i="27" s="1"/>
  <c r="BV443" i="27" s="1"/>
  <c r="AR613" i="27"/>
  <c r="AT613" i="27" s="1"/>
  <c r="BV613" i="27" s="1"/>
  <c r="AY613" i="27"/>
  <c r="BK613" i="27" s="1"/>
  <c r="AU613" i="27"/>
  <c r="AY615" i="27"/>
  <c r="BK615" i="27" s="1"/>
  <c r="AR615" i="27"/>
  <c r="AT615" i="27" s="1"/>
  <c r="BV615" i="27" s="1"/>
  <c r="AU615" i="27"/>
  <c r="AY588" i="27"/>
  <c r="BK588" i="27" s="1"/>
  <c r="AR588" i="27"/>
  <c r="AT588" i="27" s="1"/>
  <c r="BV588" i="27" s="1"/>
  <c r="AU588" i="27"/>
  <c r="AU637" i="27"/>
  <c r="AR637" i="27"/>
  <c r="AT637" i="27" s="1"/>
  <c r="BV637" i="27" s="1"/>
  <c r="AY637" i="27"/>
  <c r="BK637" i="27" s="1"/>
  <c r="AY523" i="27"/>
  <c r="BK523" i="27" s="1"/>
  <c r="AU523" i="27"/>
  <c r="AR523" i="27"/>
  <c r="AT523" i="27" s="1"/>
  <c r="BV523" i="27" s="1"/>
  <c r="BC507" i="27"/>
  <c r="AZ507" i="27"/>
  <c r="BB507" i="27" s="1"/>
  <c r="AZ18" i="27"/>
  <c r="BB18" i="27" s="1"/>
  <c r="AZ512" i="27"/>
  <c r="BB512" i="27" s="1"/>
  <c r="BC480" i="27"/>
  <c r="AZ24" i="27"/>
  <c r="BB24" i="27" s="1"/>
  <c r="AZ566" i="27"/>
  <c r="BB566" i="27" s="1"/>
  <c r="BC566" i="27"/>
  <c r="AZ36" i="27"/>
  <c r="BB36" i="27" s="1"/>
  <c r="BC36" i="27"/>
  <c r="AZ488" i="27"/>
  <c r="BB488" i="27" s="1"/>
  <c r="BC488" i="27"/>
  <c r="BC726" i="27"/>
  <c r="AY504" i="27"/>
  <c r="BK504" i="27" s="1"/>
  <c r="AR17" i="27"/>
  <c r="AT17" i="27" s="1"/>
  <c r="BV17" i="27" s="1"/>
  <c r="AY17" i="27"/>
  <c r="AY54" i="27"/>
  <c r="BK54" i="27" s="1"/>
  <c r="AY661" i="27"/>
  <c r="BK661" i="27" s="1"/>
  <c r="AY62" i="27"/>
  <c r="BK62" i="27" s="1"/>
  <c r="AU67" i="27"/>
  <c r="AY67" i="27"/>
  <c r="AY16" i="27"/>
  <c r="BK16" i="27" s="1"/>
  <c r="AR58" i="27"/>
  <c r="AT58" i="27" s="1"/>
  <c r="BV58" i="27" s="1"/>
  <c r="AY58" i="27"/>
  <c r="AY4" i="27"/>
  <c r="BK4" i="27" s="1"/>
  <c r="AY13" i="27"/>
  <c r="BK13" i="27" s="1"/>
  <c r="AY706" i="27"/>
  <c r="BK706" i="27" s="1"/>
  <c r="AR578" i="27"/>
  <c r="AT578" i="27" s="1"/>
  <c r="BV578" i="27" s="1"/>
  <c r="AY578" i="27"/>
  <c r="AY42" i="27"/>
  <c r="BK42" i="27" s="1"/>
  <c r="AY59" i="27"/>
  <c r="BK59" i="27" s="1"/>
  <c r="AY52" i="27"/>
  <c r="BK52" i="27" s="1"/>
  <c r="AR34" i="27"/>
  <c r="AT34" i="27" s="1"/>
  <c r="BV34" i="27" s="1"/>
  <c r="AY34" i="27"/>
  <c r="AY12" i="27"/>
  <c r="BK12" i="27" s="1"/>
  <c r="AY64" i="27"/>
  <c r="BK64" i="27" s="1"/>
  <c r="AY479" i="27"/>
  <c r="BK479" i="27" s="1"/>
  <c r="AY575" i="27"/>
  <c r="BK575" i="27" s="1"/>
  <c r="AU431" i="27"/>
  <c r="AY431" i="27"/>
  <c r="BK431" i="27" s="1"/>
  <c r="AR23" i="27"/>
  <c r="AT23" i="27" s="1"/>
  <c r="BV23" i="27" s="1"/>
  <c r="AY23" i="27"/>
  <c r="AY40" i="27"/>
  <c r="BK40" i="27" s="1"/>
  <c r="AU472" i="27"/>
  <c r="AY472" i="27"/>
  <c r="AY11" i="27"/>
  <c r="BK11" i="27" s="1"/>
  <c r="AY63" i="27"/>
  <c r="BK63" i="27" s="1"/>
  <c r="AU662" i="27"/>
  <c r="AY10" i="27"/>
  <c r="BK10" i="27" s="1"/>
  <c r="AY563" i="27"/>
  <c r="BK563" i="27" s="1"/>
  <c r="AY506" i="27"/>
  <c r="BK506" i="27" s="1"/>
  <c r="AY45" i="27"/>
  <c r="BK45" i="27" s="1"/>
  <c r="AY33" i="27"/>
  <c r="BK33" i="27" s="1"/>
  <c r="AY30" i="27"/>
  <c r="BK30" i="27" s="1"/>
  <c r="AY478" i="27"/>
  <c r="BK478" i="27" s="1"/>
  <c r="AY55" i="27"/>
  <c r="BK55" i="27" s="1"/>
  <c r="AY41" i="27"/>
  <c r="BK41" i="27" s="1"/>
  <c r="AY29" i="27"/>
  <c r="BK29" i="27" s="1"/>
  <c r="AU21" i="27"/>
  <c r="AY21" i="27"/>
  <c r="AY53" i="27"/>
  <c r="BK53" i="27" s="1"/>
  <c r="AU60" i="27"/>
  <c r="AY60" i="27"/>
  <c r="AY19" i="27"/>
  <c r="BK19" i="27" s="1"/>
  <c r="AY7" i="27"/>
  <c r="BK7" i="27" s="1"/>
  <c r="AY576" i="27"/>
  <c r="BK576" i="27" s="1"/>
  <c r="AY529" i="27"/>
  <c r="BK529" i="27" s="1"/>
  <c r="AY48" i="27"/>
  <c r="BK48" i="27" s="1"/>
  <c r="AY47" i="27"/>
  <c r="BK47" i="27" s="1"/>
  <c r="AY49" i="27"/>
  <c r="BK49" i="27" s="1"/>
  <c r="AY31" i="27"/>
  <c r="BK31" i="27" s="1"/>
  <c r="AY14" i="27"/>
  <c r="BK14" i="27" s="1"/>
  <c r="AY9" i="27"/>
  <c r="BK9" i="27" s="1"/>
  <c r="AU66" i="27"/>
  <c r="AY66" i="27"/>
  <c r="AY705" i="27"/>
  <c r="BK705" i="27" s="1"/>
  <c r="AY37" i="27"/>
  <c r="BK37" i="27" s="1"/>
  <c r="AY65" i="27"/>
  <c r="BK65" i="27" s="1"/>
  <c r="AY8" i="27"/>
  <c r="BK8" i="27" s="1"/>
  <c r="AY564" i="27"/>
  <c r="BK564" i="27" s="1"/>
  <c r="AY577" i="27"/>
  <c r="BK577" i="27" s="1"/>
  <c r="AY556" i="27"/>
  <c r="BK556" i="27" s="1"/>
  <c r="AY433" i="27"/>
  <c r="BK433" i="27" s="1"/>
  <c r="BC585" i="27"/>
  <c r="AZ585" i="27"/>
  <c r="BB585" i="27" s="1"/>
  <c r="AY26" i="27"/>
  <c r="BK26" i="27" s="1"/>
  <c r="AY50" i="27"/>
  <c r="BK50" i="27" s="1"/>
  <c r="AY46" i="27"/>
  <c r="BK46" i="27" s="1"/>
  <c r="AY574" i="27"/>
  <c r="BK574" i="27" s="1"/>
  <c r="AY545" i="27"/>
  <c r="BK545" i="27" s="1"/>
  <c r="BC508" i="27"/>
  <c r="AZ508" i="27"/>
  <c r="BB508" i="27" s="1"/>
  <c r="AZ513" i="27"/>
  <c r="BB513" i="27" s="1"/>
  <c r="BC513" i="27"/>
  <c r="BT671" i="27"/>
  <c r="BT332" i="27"/>
  <c r="BT575" i="27"/>
  <c r="BT562" i="27"/>
  <c r="BT669" i="27"/>
  <c r="BT640" i="27"/>
  <c r="BT588" i="27"/>
  <c r="BT494" i="27"/>
  <c r="BT128" i="27"/>
  <c r="BT169" i="27"/>
  <c r="BT187" i="27"/>
  <c r="BT601" i="27"/>
  <c r="BT717" i="27"/>
  <c r="BT723" i="27"/>
  <c r="BT366" i="27"/>
  <c r="BC464" i="27"/>
  <c r="AR50" i="27"/>
  <c r="AT50" i="27" s="1"/>
  <c r="BV50" i="27" s="1"/>
  <c r="AU26" i="27"/>
  <c r="AU30" i="27"/>
  <c r="AY662" i="27"/>
  <c r="AZ61" i="27"/>
  <c r="BB61" i="27" s="1"/>
  <c r="AY587" i="27"/>
  <c r="BK587" i="27" s="1"/>
  <c r="AR587" i="27"/>
  <c r="AT587" i="27" s="1"/>
  <c r="BV587" i="27" s="1"/>
  <c r="AU587" i="27"/>
  <c r="AY440" i="27"/>
  <c r="BK440" i="27" s="1"/>
  <c r="AU440" i="27"/>
  <c r="AR440" i="27"/>
  <c r="AT440" i="27" s="1"/>
  <c r="BV440" i="27" s="1"/>
  <c r="AZ716" i="27"/>
  <c r="BB716" i="27" s="1"/>
  <c r="BC716" i="27"/>
  <c r="AZ720" i="27"/>
  <c r="BB720" i="27" s="1"/>
  <c r="BC720" i="27"/>
  <c r="BC717" i="27"/>
  <c r="AZ717" i="27"/>
  <c r="BB717" i="27" s="1"/>
  <c r="BC713" i="27"/>
  <c r="AZ713" i="27"/>
  <c r="BB713" i="27" s="1"/>
  <c r="BC714" i="27"/>
  <c r="AZ714" i="27"/>
  <c r="BB714" i="27" s="1"/>
  <c r="BC715" i="27"/>
  <c r="AZ715" i="27"/>
  <c r="BB715" i="27" s="1"/>
  <c r="AU40" i="27"/>
  <c r="BT684" i="27"/>
  <c r="BT585" i="27"/>
  <c r="BT501" i="27"/>
  <c r="BT530" i="27"/>
  <c r="BT293" i="27"/>
  <c r="BT42" i="27"/>
  <c r="BT718" i="27"/>
  <c r="BT540" i="27"/>
  <c r="BT625" i="27"/>
  <c r="BT623" i="27"/>
  <c r="BT17" i="27"/>
  <c r="BT24" i="27"/>
  <c r="BT31" i="27"/>
  <c r="BT586" i="27"/>
  <c r="BT713" i="27"/>
  <c r="BT577" i="27"/>
  <c r="AY546" i="27"/>
  <c r="BK546" i="27" s="1"/>
  <c r="AU546" i="27"/>
  <c r="AR546" i="27"/>
  <c r="AT546" i="27" s="1"/>
  <c r="BV546" i="27" s="1"/>
  <c r="AU574" i="27"/>
  <c r="AR574" i="27"/>
  <c r="AT574" i="27" s="1"/>
  <c r="BV574" i="27" s="1"/>
  <c r="AR32" i="27"/>
  <c r="AT32" i="27" s="1"/>
  <c r="BV32" i="27" s="1"/>
  <c r="AU32" i="27"/>
  <c r="AY32" i="27"/>
  <c r="BK32" i="27" s="1"/>
  <c r="AU28" i="27"/>
  <c r="AR28" i="27"/>
  <c r="AT28" i="27" s="1"/>
  <c r="BV28" i="27" s="1"/>
  <c r="AY28" i="27"/>
  <c r="BK28" i="27" s="1"/>
  <c r="AU545" i="27"/>
  <c r="AR545" i="27"/>
  <c r="AT545" i="27" s="1"/>
  <c r="BV545" i="27" s="1"/>
  <c r="AU434" i="27"/>
  <c r="AR434" i="27"/>
  <c r="AT434" i="27" s="1"/>
  <c r="BV434" i="27" s="1"/>
  <c r="AY434" i="27"/>
  <c r="BK434" i="27" s="1"/>
  <c r="AU51" i="27"/>
  <c r="AR51" i="27"/>
  <c r="AT51" i="27" s="1"/>
  <c r="BV51" i="27" s="1"/>
  <c r="AY51" i="27"/>
  <c r="BK51" i="27" s="1"/>
  <c r="BT688" i="27"/>
  <c r="BT172" i="27"/>
  <c r="BT338" i="27"/>
  <c r="BT364" i="27"/>
  <c r="BT513" i="27"/>
  <c r="BT681" i="27"/>
  <c r="BT687" i="27"/>
  <c r="BT548" i="27"/>
  <c r="BT644" i="27"/>
  <c r="BT646" i="27"/>
  <c r="BT102" i="27"/>
  <c r="BT107" i="27"/>
  <c r="BT483" i="27"/>
  <c r="BT557" i="27"/>
  <c r="BT321" i="27"/>
  <c r="BT580" i="27"/>
  <c r="AZ677" i="27"/>
  <c r="BB677" i="27" s="1"/>
  <c r="BC677" i="27"/>
  <c r="AR11" i="27"/>
  <c r="AT11" i="27" s="1"/>
  <c r="BV11" i="27" s="1"/>
  <c r="AU50" i="27"/>
  <c r="AU46" i="27"/>
  <c r="AR26" i="27"/>
  <c r="AT26" i="27" s="1"/>
  <c r="BV26" i="27" s="1"/>
  <c r="AZ476" i="27"/>
  <c r="BB476" i="27" s="1"/>
  <c r="AR10" i="27"/>
  <c r="AT10" i="27" s="1"/>
  <c r="BV10" i="27" s="1"/>
  <c r="BC5" i="27"/>
  <c r="AR662" i="27"/>
  <c r="AT662" i="27" s="1"/>
  <c r="BV662" i="27" s="1"/>
  <c r="AU10" i="27"/>
  <c r="AR40" i="27"/>
  <c r="AT40" i="27" s="1"/>
  <c r="BV40" i="27" s="1"/>
  <c r="AR575" i="27"/>
  <c r="AT575" i="27" s="1"/>
  <c r="BV575" i="27" s="1"/>
  <c r="AU11" i="27"/>
  <c r="AR472" i="27"/>
  <c r="AT472" i="27" s="1"/>
  <c r="BV472" i="27" s="1"/>
  <c r="AU45" i="27"/>
  <c r="AR45" i="27"/>
  <c r="AT45" i="27" s="1"/>
  <c r="BV45" i="27" s="1"/>
  <c r="AU33" i="27"/>
  <c r="AR33" i="27"/>
  <c r="AT33" i="27" s="1"/>
  <c r="BV33" i="27" s="1"/>
  <c r="AR30" i="27"/>
  <c r="AT30" i="27" s="1"/>
  <c r="BV30" i="27" s="1"/>
  <c r="AZ15" i="27"/>
  <c r="BB15" i="27" s="1"/>
  <c r="AR437" i="27"/>
  <c r="AT437" i="27" s="1"/>
  <c r="BV437" i="27" s="1"/>
  <c r="AR22" i="27"/>
  <c r="AT22" i="27" s="1"/>
  <c r="BV22" i="27" s="1"/>
  <c r="AR475" i="27"/>
  <c r="AT475" i="27" s="1"/>
  <c r="BV475" i="27" s="1"/>
  <c r="AU22" i="27"/>
  <c r="BC22" i="27"/>
  <c r="AZ6" i="27"/>
  <c r="BB6" i="27" s="1"/>
  <c r="AU23" i="27"/>
  <c r="AR431" i="27"/>
  <c r="AT431" i="27" s="1"/>
  <c r="BV431" i="27" s="1"/>
  <c r="AU475" i="27"/>
  <c r="AZ475" i="27"/>
  <c r="BB475" i="27" s="1"/>
  <c r="AR63" i="27"/>
  <c r="AT63" i="27" s="1"/>
  <c r="BV63" i="27" s="1"/>
  <c r="AU63" i="27"/>
  <c r="AU556" i="27"/>
  <c r="AR556" i="27"/>
  <c r="AT556" i="27" s="1"/>
  <c r="BV556" i="27" s="1"/>
  <c r="AR57" i="27"/>
  <c r="AT57" i="27" s="1"/>
  <c r="BV57" i="27" s="1"/>
  <c r="AU57" i="27"/>
  <c r="AY57" i="27"/>
  <c r="BK57" i="27" s="1"/>
  <c r="AU473" i="27"/>
  <c r="AR473" i="27"/>
  <c r="AT473" i="27" s="1"/>
  <c r="BV473" i="27" s="1"/>
  <c r="AU433" i="27"/>
  <c r="AR433" i="27"/>
  <c r="AT433" i="27" s="1"/>
  <c r="BV433" i="27" s="1"/>
  <c r="AU579" i="27"/>
  <c r="AY579" i="27"/>
  <c r="BK579" i="27" s="1"/>
  <c r="AU43" i="27"/>
  <c r="AR43" i="27"/>
  <c r="AT43" i="27" s="1"/>
  <c r="BV43" i="27" s="1"/>
  <c r="AY43" i="27"/>
  <c r="BK43" i="27" s="1"/>
  <c r="AR512" i="27"/>
  <c r="AT512" i="27" s="1"/>
  <c r="BV512" i="27" s="1"/>
  <c r="AU512" i="27"/>
  <c r="AR430" i="27"/>
  <c r="AT430" i="27" s="1"/>
  <c r="BV430" i="27" s="1"/>
  <c r="AU430" i="27"/>
  <c r="AR563" i="27"/>
  <c r="AT563" i="27" s="1"/>
  <c r="BV563" i="27" s="1"/>
  <c r="AU563" i="27"/>
  <c r="AU38" i="27"/>
  <c r="AR38" i="27"/>
  <c r="AT38" i="27" s="1"/>
  <c r="AY38" i="27"/>
  <c r="BK38" i="27" s="1"/>
  <c r="AU471" i="27"/>
  <c r="AY471" i="27"/>
  <c r="BK471" i="27" s="1"/>
  <c r="AR56" i="27"/>
  <c r="AT56" i="27" s="1"/>
  <c r="BV56" i="27" s="1"/>
  <c r="AU56" i="27"/>
  <c r="AY56" i="27"/>
  <c r="BK56" i="27" s="1"/>
  <c r="AU506" i="27"/>
  <c r="AR506" i="27"/>
  <c r="AT506" i="27" s="1"/>
  <c r="BV506" i="27" s="1"/>
  <c r="BT37" i="27"/>
  <c r="BT110" i="27"/>
  <c r="BT118" i="27"/>
  <c r="BT666" i="27"/>
  <c r="AU576" i="27"/>
  <c r="AU52" i="27"/>
  <c r="BT683" i="27"/>
  <c r="AU13" i="27"/>
  <c r="BT26" i="27"/>
  <c r="BT656" i="27"/>
  <c r="BT522" i="27"/>
  <c r="AZ561" i="27"/>
  <c r="BB561" i="27" s="1"/>
  <c r="BT694" i="27"/>
  <c r="AR577" i="27"/>
  <c r="AT577" i="27" s="1"/>
  <c r="BV577" i="27" s="1"/>
  <c r="AR65" i="27"/>
  <c r="AT65" i="27" s="1"/>
  <c r="BV65" i="27" s="1"/>
  <c r="AR471" i="27"/>
  <c r="AT471" i="27" s="1"/>
  <c r="BV471" i="27" s="1"/>
  <c r="BT657" i="27"/>
  <c r="BT558" i="27"/>
  <c r="BT658" i="27"/>
  <c r="BT661" i="27"/>
  <c r="BT675" i="27"/>
  <c r="BT680" i="27"/>
  <c r="BT696" i="27"/>
  <c r="BT654" i="27"/>
  <c r="BT164" i="27"/>
  <c r="BT667" i="27"/>
  <c r="BT43" i="27"/>
  <c r="BT435" i="27"/>
  <c r="BT672" i="27"/>
  <c r="BT676" i="27"/>
  <c r="BT555" i="27"/>
  <c r="BT677" i="27"/>
  <c r="BT678" i="27"/>
  <c r="BT51" i="27"/>
  <c r="BT695" i="27"/>
  <c r="AR579" i="27"/>
  <c r="AT579" i="27" s="1"/>
  <c r="BV579" i="27" s="1"/>
  <c r="AU578" i="27"/>
  <c r="AU575" i="27"/>
  <c r="AR62" i="27"/>
  <c r="AT62" i="27" s="1"/>
  <c r="BV62" i="27" s="1"/>
  <c r="AR4" i="27"/>
  <c r="AT4" i="27" s="1"/>
  <c r="AU479" i="27"/>
  <c r="AR59" i="27"/>
  <c r="AT59" i="27" s="1"/>
  <c r="BV59" i="27" s="1"/>
  <c r="AU4" i="27"/>
  <c r="AU706" i="27"/>
  <c r="BC474" i="27"/>
  <c r="AR479" i="27"/>
  <c r="AT479" i="27" s="1"/>
  <c r="BV479" i="27" s="1"/>
  <c r="AU474" i="27"/>
  <c r="AU34" i="27"/>
  <c r="AR13" i="27"/>
  <c r="AT13" i="27" s="1"/>
  <c r="BV13" i="27" s="1"/>
  <c r="AR64" i="27"/>
  <c r="AT64" i="27" s="1"/>
  <c r="AZ650" i="27"/>
  <c r="BB650" i="27" s="1"/>
  <c r="AU59" i="27"/>
  <c r="AU12" i="27"/>
  <c r="AR55" i="27"/>
  <c r="AT55" i="27" s="1"/>
  <c r="BV55" i="27" s="1"/>
  <c r="AR706" i="27"/>
  <c r="AT706" i="27" s="1"/>
  <c r="BV706" i="27" s="1"/>
  <c r="AR12" i="27"/>
  <c r="AT12" i="27" s="1"/>
  <c r="BV12" i="27" s="1"/>
  <c r="AR474" i="27"/>
  <c r="AT474" i="27" s="1"/>
  <c r="BV474" i="27" s="1"/>
  <c r="AR52" i="27"/>
  <c r="AT52" i="27" s="1"/>
  <c r="BV52" i="27" s="1"/>
  <c r="AU64" i="27"/>
  <c r="AU564" i="27"/>
  <c r="AR66" i="27"/>
  <c r="AT66" i="27" s="1"/>
  <c r="BV66" i="27" s="1"/>
  <c r="AU561" i="27"/>
  <c r="AU8" i="27"/>
  <c r="AR9" i="27"/>
  <c r="AT9" i="27" s="1"/>
  <c r="BV9" i="27" s="1"/>
  <c r="AR14" i="27"/>
  <c r="AT14" i="27" s="1"/>
  <c r="BV14" i="27" s="1"/>
  <c r="AU14" i="27"/>
  <c r="AR31" i="27"/>
  <c r="AT31" i="27" s="1"/>
  <c r="BV31" i="27" s="1"/>
  <c r="AR37" i="27"/>
  <c r="AT37" i="27" s="1"/>
  <c r="BV37" i="27" s="1"/>
  <c r="AU65" i="27"/>
  <c r="AU705" i="27"/>
  <c r="AR564" i="27"/>
  <c r="AT564" i="27" s="1"/>
  <c r="BV564" i="27" s="1"/>
  <c r="AR561" i="27"/>
  <c r="AT561" i="27" s="1"/>
  <c r="BV561" i="27" s="1"/>
  <c r="AU9" i="27"/>
  <c r="AU31" i="27"/>
  <c r="AR47" i="27"/>
  <c r="AT47" i="27" s="1"/>
  <c r="BV47" i="27" s="1"/>
  <c r="AU49" i="27"/>
  <c r="AR576" i="27"/>
  <c r="AT576" i="27" s="1"/>
  <c r="BV576" i="27" s="1"/>
  <c r="AU577" i="27"/>
  <c r="AR705" i="27"/>
  <c r="AT705" i="27" s="1"/>
  <c r="BV705" i="27" s="1"/>
  <c r="AR8" i="27"/>
  <c r="AT8" i="27" s="1"/>
  <c r="BV8" i="27" s="1"/>
  <c r="AR60" i="27"/>
  <c r="AT60" i="27" s="1"/>
  <c r="BV60" i="27" s="1"/>
  <c r="AU48" i="27"/>
  <c r="AU37" i="27"/>
  <c r="AU58" i="27"/>
  <c r="AU41" i="27"/>
  <c r="AU17" i="27"/>
  <c r="AU436" i="27"/>
  <c r="AR16" i="27"/>
  <c r="AT16" i="27" s="1"/>
  <c r="AU16" i="27"/>
  <c r="AR661" i="27"/>
  <c r="AT661" i="27" s="1"/>
  <c r="BV661" i="27" s="1"/>
  <c r="AR54" i="27"/>
  <c r="AT54" i="27" s="1"/>
  <c r="BV54" i="27" s="1"/>
  <c r="AU42" i="27"/>
  <c r="AU62" i="27"/>
  <c r="AR650" i="27"/>
  <c r="AT650" i="27" s="1"/>
  <c r="AR42" i="27"/>
  <c r="AT42" i="27" s="1"/>
  <c r="BV42" i="27" s="1"/>
  <c r="AR49" i="27"/>
  <c r="AT49" i="27" s="1"/>
  <c r="BV49" i="27" s="1"/>
  <c r="AU504" i="27"/>
  <c r="AR21" i="27"/>
  <c r="AT21" i="27" s="1"/>
  <c r="AU53" i="27"/>
  <c r="AU29" i="27"/>
  <c r="AR511" i="27"/>
  <c r="AT511" i="27" s="1"/>
  <c r="BV511" i="27" s="1"/>
  <c r="AU19" i="27"/>
  <c r="AU7" i="27"/>
  <c r="AR7" i="27"/>
  <c r="AT7" i="27" s="1"/>
  <c r="BV7" i="27" s="1"/>
  <c r="AR19" i="27"/>
  <c r="AT19" i="27" s="1"/>
  <c r="BV19" i="27" s="1"/>
  <c r="AR48" i="27"/>
  <c r="AT48" i="27" s="1"/>
  <c r="BV48" i="27" s="1"/>
  <c r="AU47" i="27"/>
  <c r="AR53" i="27"/>
  <c r="AT53" i="27" s="1"/>
  <c r="BV53" i="27" s="1"/>
  <c r="AR29" i="27"/>
  <c r="AT29" i="27" s="1"/>
  <c r="BV29" i="27" s="1"/>
  <c r="AU478" i="27"/>
  <c r="AU55" i="27"/>
  <c r="AU529" i="27"/>
  <c r="BC436" i="27"/>
  <c r="AR529" i="27"/>
  <c r="AT529" i="27" s="1"/>
  <c r="BV529" i="27" s="1"/>
  <c r="AR657" i="27"/>
  <c r="AT657" i="27" s="1"/>
  <c r="BV657" i="27" s="1"/>
  <c r="AZ511" i="27"/>
  <c r="BB511" i="27" s="1"/>
  <c r="AR504" i="27"/>
  <c r="AT504" i="27" s="1"/>
  <c r="BV504" i="27" s="1"/>
  <c r="AU661" i="27"/>
  <c r="AR478" i="27"/>
  <c r="AT478" i="27" s="1"/>
  <c r="BV478" i="27" s="1"/>
  <c r="AU650" i="27"/>
  <c r="AU54" i="27"/>
  <c r="AR41" i="27"/>
  <c r="AT41" i="27" s="1"/>
  <c r="BV41" i="27" s="1"/>
  <c r="AR67" i="27"/>
  <c r="AT67" i="27" s="1"/>
  <c r="BV67" i="27" s="1"/>
  <c r="AU511" i="27"/>
  <c r="AZ657" i="27"/>
  <c r="BB657" i="27" s="1"/>
  <c r="AR436" i="27"/>
  <c r="AT436" i="27" s="1"/>
  <c r="BV436" i="27" s="1"/>
  <c r="AU657" i="27"/>
  <c r="BT59" i="27"/>
  <c r="BT190" i="27"/>
  <c r="BT234" i="27"/>
  <c r="BT238" i="27"/>
  <c r="BT282" i="27"/>
  <c r="BT612" i="27"/>
  <c r="BT616" i="27"/>
  <c r="BT622" i="27"/>
  <c r="BT180" i="27"/>
  <c r="BT185" i="27"/>
  <c r="BT151" i="27"/>
  <c r="BT177" i="27"/>
  <c r="BT502" i="27"/>
  <c r="BT342" i="27"/>
  <c r="BT376" i="27"/>
  <c r="BT469" i="27"/>
  <c r="BT294" i="27"/>
  <c r="BT336" i="27"/>
  <c r="BT380" i="27"/>
  <c r="BT394" i="27"/>
  <c r="BT116" i="27"/>
  <c r="BT14" i="27"/>
  <c r="BT98" i="27"/>
  <c r="BT114" i="27"/>
  <c r="BT125" i="27"/>
  <c r="BT349" i="27"/>
  <c r="BT525" i="27"/>
  <c r="BT290" i="27"/>
  <c r="BT341" i="27"/>
  <c r="BT365" i="27"/>
  <c r="BT21" i="27"/>
  <c r="BT468" i="27"/>
  <c r="BT228" i="27"/>
  <c r="BT13" i="27"/>
  <c r="BT624" i="27"/>
  <c r="BT252" i="27"/>
  <c r="BT307" i="27"/>
  <c r="BT383" i="27"/>
  <c r="BT385" i="27"/>
  <c r="BT628" i="27"/>
  <c r="BT411" i="27"/>
  <c r="BT78" i="27"/>
  <c r="BT5" i="27"/>
  <c r="BT11" i="27"/>
  <c r="BT9" i="27"/>
  <c r="BT619" i="27"/>
  <c r="BT302" i="27"/>
  <c r="BT312" i="27"/>
  <c r="BT315" i="27"/>
  <c r="BT389" i="27"/>
  <c r="BT134" i="27"/>
  <c r="BT492" i="27"/>
  <c r="BT495" i="27"/>
  <c r="BT327" i="27"/>
  <c r="BT330" i="27"/>
  <c r="BT653" i="27"/>
  <c r="BT7" i="27"/>
  <c r="BT6" i="27"/>
  <c r="BT12" i="27"/>
  <c r="BT549" i="27"/>
  <c r="BT74" i="27"/>
  <c r="BT27" i="27"/>
  <c r="BT34" i="27"/>
  <c r="BT55" i="27"/>
  <c r="BT77" i="27"/>
  <c r="BT158" i="27"/>
  <c r="BT518" i="27"/>
  <c r="BT466" i="27"/>
  <c r="BT519" i="27"/>
  <c r="BT560" i="27"/>
  <c r="BT35" i="27"/>
  <c r="BT15" i="27"/>
  <c r="BT18" i="27"/>
  <c r="BT22" i="27"/>
  <c r="BT689" i="27"/>
  <c r="BT19" i="27"/>
  <c r="BT23" i="27"/>
  <c r="BT563" i="27"/>
  <c r="BT691" i="27"/>
  <c r="BT693" i="27"/>
  <c r="BT701" i="27"/>
  <c r="BT159" i="27"/>
  <c r="BT463" i="27"/>
  <c r="BT357" i="27"/>
  <c r="BT405" i="27"/>
  <c r="BT155" i="27"/>
  <c r="BT360" i="27"/>
  <c r="BT573" i="27"/>
  <c r="BT109" i="27"/>
  <c r="BT113" i="27"/>
  <c r="BT117" i="27"/>
  <c r="BT121" i="27"/>
  <c r="BT124" i="27"/>
  <c r="BT547" i="27"/>
  <c r="BT660" i="27"/>
  <c r="BT702" i="27"/>
  <c r="BT212" i="27"/>
  <c r="BT668" i="27"/>
  <c r="BT559" i="27"/>
  <c r="BT415" i="27"/>
  <c r="BT428" i="27"/>
  <c r="BT442" i="27"/>
  <c r="BT459" i="27"/>
  <c r="BT542" i="27"/>
  <c r="BT464" i="27"/>
  <c r="BT208" i="27"/>
  <c r="BT323" i="27"/>
  <c r="BT316" i="27"/>
  <c r="BT247" i="27"/>
  <c r="BT403" i="27"/>
  <c r="BT587" i="27"/>
  <c r="BT700" i="27"/>
  <c r="BT524" i="27"/>
  <c r="BT173" i="27"/>
  <c r="BT703" i="27"/>
  <c r="BT269" i="27"/>
  <c r="BT288" i="27"/>
  <c r="BT412" i="27"/>
  <c r="BT418" i="27"/>
  <c r="BT421" i="27"/>
  <c r="BT451" i="27"/>
  <c r="BT471" i="27"/>
  <c r="BT32" i="27"/>
  <c r="BT306" i="27"/>
  <c r="BT256" i="27"/>
  <c r="BT268" i="27"/>
  <c r="BT273" i="27"/>
  <c r="BT535" i="27"/>
  <c r="BT38" i="27"/>
  <c r="BT103" i="27"/>
  <c r="BT546" i="27"/>
  <c r="BT122" i="27"/>
  <c r="BT126" i="27"/>
  <c r="BT584" i="27"/>
  <c r="BT697" i="27"/>
  <c r="BT8" i="27"/>
  <c r="BT475" i="27"/>
  <c r="BT99" i="27"/>
  <c r="BT465" i="27"/>
  <c r="BT123" i="27"/>
  <c r="BT141" i="27"/>
  <c r="BT147" i="27"/>
  <c r="BT162" i="27"/>
  <c r="BT564" i="27"/>
  <c r="BT561" i="27"/>
  <c r="BT581" i="27"/>
  <c r="BT520" i="27"/>
  <c r="BT298" i="27"/>
  <c r="BT345" i="27"/>
  <c r="BT397" i="27"/>
  <c r="BT356" i="27"/>
  <c r="BT393" i="27"/>
  <c r="BT437" i="27"/>
  <c r="BT400" i="27"/>
  <c r="BT447" i="27"/>
  <c r="BT541" i="27"/>
  <c r="BT460" i="27"/>
  <c r="BT145" i="27"/>
  <c r="BT181" i="27"/>
  <c r="BT201" i="27"/>
  <c r="BT582" i="27"/>
  <c r="BT76" i="27"/>
  <c r="BT487" i="27"/>
  <c r="BT484" i="27"/>
  <c r="BT243" i="27"/>
  <c r="BT303" i="27"/>
  <c r="BT508" i="27"/>
  <c r="BT476" i="27"/>
  <c r="BT48" i="27"/>
  <c r="BT523" i="27"/>
  <c r="BT196" i="27"/>
  <c r="BT108" i="27"/>
  <c r="BT20" i="27"/>
  <c r="BT40" i="27"/>
  <c r="BT52" i="27"/>
  <c r="BT65" i="27"/>
  <c r="BT480" i="27"/>
  <c r="BT521" i="27"/>
  <c r="BT72" i="27"/>
  <c r="BT82" i="27"/>
  <c r="BT86" i="27"/>
  <c r="BT91" i="27"/>
  <c r="BT97" i="27"/>
  <c r="BT150" i="27"/>
  <c r="BT550" i="27"/>
  <c r="BT489" i="27"/>
  <c r="BT163" i="27"/>
  <c r="BT168" i="27"/>
  <c r="BT174" i="27"/>
  <c r="BT594" i="27"/>
  <c r="BT179" i="27"/>
  <c r="BT184" i="27"/>
  <c r="BT493" i="27"/>
  <c r="BT189" i="27"/>
  <c r="BT214" i="27"/>
  <c r="BT610" i="27"/>
  <c r="BT285" i="27"/>
  <c r="BT331" i="27"/>
  <c r="BT335" i="27"/>
  <c r="BT467" i="27"/>
  <c r="BT340" i="27"/>
  <c r="BT344" i="27"/>
  <c r="BT348" i="27"/>
  <c r="BT352" i="27"/>
  <c r="BT472" i="27"/>
  <c r="BT30" i="27"/>
  <c r="BT33" i="27"/>
  <c r="BT566" i="27"/>
  <c r="BT47" i="27"/>
  <c r="BT54" i="27"/>
  <c r="BT68" i="27"/>
  <c r="BT545" i="27"/>
  <c r="BT79" i="27"/>
  <c r="BT643" i="27"/>
  <c r="BT112" i="27"/>
  <c r="BT488" i="27"/>
  <c r="BT148" i="27"/>
  <c r="BT209" i="27"/>
  <c r="BT224" i="27"/>
  <c r="BT226" i="27"/>
  <c r="BT603" i="27"/>
  <c r="BT673" i="27"/>
  <c r="BT553" i="27"/>
  <c r="BT606" i="27"/>
  <c r="BT235" i="27"/>
  <c r="BT239" i="27"/>
  <c r="BT319" i="27"/>
  <c r="BT324" i="27"/>
  <c r="BT509" i="27"/>
  <c r="BT645" i="27"/>
  <c r="BT130" i="27"/>
  <c r="BT570" i="27"/>
  <c r="BT140" i="27"/>
  <c r="BT528" i="27"/>
  <c r="BT205" i="27"/>
  <c r="BT496" i="27"/>
  <c r="BT556" i="27"/>
  <c r="BT328" i="27"/>
  <c r="BT600" i="27"/>
  <c r="BT106" i="27"/>
  <c r="BT554" i="27"/>
  <c r="BT246" i="27"/>
  <c r="BT250" i="27"/>
  <c r="BT255" i="27"/>
  <c r="BT259" i="27"/>
  <c r="BT263" i="27"/>
  <c r="BT291" i="27"/>
  <c r="BT292" i="27"/>
  <c r="BT297" i="27"/>
  <c r="BT301" i="27"/>
  <c r="BT305" i="27"/>
  <c r="BT310" i="27"/>
  <c r="BT311" i="27"/>
  <c r="BT314" i="27"/>
  <c r="BT318" i="27"/>
  <c r="BT355" i="27"/>
  <c r="BT359" i="27"/>
  <c r="BT363" i="27"/>
  <c r="BT369" i="27"/>
  <c r="BT375" i="27"/>
  <c r="BT379" i="27"/>
  <c r="BT514" i="27"/>
  <c r="BT388" i="27"/>
  <c r="BT392" i="27"/>
  <c r="BT223" i="27"/>
  <c r="BT477" i="27"/>
  <c r="BT39" i="27"/>
  <c r="BT129" i="27"/>
  <c r="BT532" i="27"/>
  <c r="BT216" i="27"/>
  <c r="BT53" i="27"/>
  <c r="BT63" i="27"/>
  <c r="BT708" i="27"/>
  <c r="BT531" i="27"/>
  <c r="BT578" i="27"/>
  <c r="BT706" i="27"/>
  <c r="BT662" i="27"/>
  <c r="BT75" i="27"/>
  <c r="BT138" i="27"/>
  <c r="BT527" i="27"/>
  <c r="BT160" i="27"/>
  <c r="BT490" i="27"/>
  <c r="BT175" i="27"/>
  <c r="BT182" i="27"/>
  <c r="BT192" i="27"/>
  <c r="BT649" i="27"/>
  <c r="BT499" i="27"/>
  <c r="BT50" i="27"/>
  <c r="BT56" i="27"/>
  <c r="BT61" i="27"/>
  <c r="BT64" i="27"/>
  <c r="BT479" i="27"/>
  <c r="BT71" i="27"/>
  <c r="BT482" i="27"/>
  <c r="BT81" i="27"/>
  <c r="BT84" i="27"/>
  <c r="BT90" i="27"/>
  <c r="BT95" i="27"/>
  <c r="BT105" i="27"/>
  <c r="BT131" i="27"/>
  <c r="BT590" i="27"/>
  <c r="BT486" i="27"/>
  <c r="BT592" i="27"/>
  <c r="BT143" i="27"/>
  <c r="BT149" i="27"/>
  <c r="BT154" i="27"/>
  <c r="BT157" i="27"/>
  <c r="BT161" i="27"/>
  <c r="BT166" i="27"/>
  <c r="BT491" i="27"/>
  <c r="BT171" i="27"/>
  <c r="BT176" i="27"/>
  <c r="BT178" i="27"/>
  <c r="BT183" i="27"/>
  <c r="BT186" i="27"/>
  <c r="BT595" i="27"/>
  <c r="BT596" i="27"/>
  <c r="BT194" i="27"/>
  <c r="BT485" i="27"/>
  <c r="BT526" i="27"/>
  <c r="BT197" i="27"/>
  <c r="BT552" i="27"/>
  <c r="BT207" i="27"/>
  <c r="BT497" i="27"/>
  <c r="BT218" i="27"/>
  <c r="BT470" i="27"/>
  <c r="BT602" i="27"/>
  <c r="BT500" i="27"/>
  <c r="BT605" i="27"/>
  <c r="BT233" i="27"/>
  <c r="BT237" i="27"/>
  <c r="BT322" i="27"/>
  <c r="BT132" i="27"/>
  <c r="BT135" i="27"/>
  <c r="BT598" i="27"/>
  <c r="BT198" i="27"/>
  <c r="BT215" i="27"/>
  <c r="BT219" i="27"/>
  <c r="BT222" i="27"/>
  <c r="BT511" i="27"/>
  <c r="BT45" i="27"/>
  <c r="BT58" i="27"/>
  <c r="BT66" i="27"/>
  <c r="BT579" i="27"/>
  <c r="BT73" i="27"/>
  <c r="BT583" i="27"/>
  <c r="BT87" i="27"/>
  <c r="BT93" i="27"/>
  <c r="BT46" i="27"/>
  <c r="BT60" i="27"/>
  <c r="BT67" i="27"/>
  <c r="BT70" i="27"/>
  <c r="BT481" i="27"/>
  <c r="BT80" i="27"/>
  <c r="BT83" i="27"/>
  <c r="BT89" i="27"/>
  <c r="BT94" i="27"/>
  <c r="BT591" i="27"/>
  <c r="BT156" i="27"/>
  <c r="BT165" i="27"/>
  <c r="BT170" i="27"/>
  <c r="BT647" i="27"/>
  <c r="BT188" i="27"/>
  <c r="BT193" i="27"/>
  <c r="BT529" i="27"/>
  <c r="BT203" i="27"/>
  <c r="BT241" i="27"/>
  <c r="BT244" i="27"/>
  <c r="BT248" i="27"/>
  <c r="BT253" i="27"/>
  <c r="BT257" i="27"/>
  <c r="BT261" i="27"/>
  <c r="BT265" i="27"/>
  <c r="BT270" i="27"/>
  <c r="BT274" i="27"/>
  <c r="BT279" i="27"/>
  <c r="BT611" i="27"/>
  <c r="BT284" i="27"/>
  <c r="BT613" i="27"/>
  <c r="BT571" i="27"/>
  <c r="BT620" i="27"/>
  <c r="BT295" i="27"/>
  <c r="BT308" i="27"/>
  <c r="BT506" i="27"/>
  <c r="BT200" i="27"/>
  <c r="BT202" i="27"/>
  <c r="BT210" i="27"/>
  <c r="BT213" i="27"/>
  <c r="BT217" i="27"/>
  <c r="BT220" i="27"/>
  <c r="BT225" i="27"/>
  <c r="BT604" i="27"/>
  <c r="BT231" i="27"/>
  <c r="BT232" i="27"/>
  <c r="BT236" i="27"/>
  <c r="BT240" i="27"/>
  <c r="BT242" i="27"/>
  <c r="BT245" i="27"/>
  <c r="BT249" i="27"/>
  <c r="BT254" i="27"/>
  <c r="BT258" i="27"/>
  <c r="BT262" i="27"/>
  <c r="BT266" i="27"/>
  <c r="BT271" i="27"/>
  <c r="BT608" i="27"/>
  <c r="BT283" i="27"/>
  <c r="BT679" i="27"/>
  <c r="BT289" i="27"/>
  <c r="BT614" i="27"/>
  <c r="BT617" i="27"/>
  <c r="BT621" i="27"/>
  <c r="BT296" i="27"/>
  <c r="BT300" i="27"/>
  <c r="BT304" i="27"/>
  <c r="BT507" i="27"/>
  <c r="BT313" i="27"/>
  <c r="BT317" i="27"/>
  <c r="BT320" i="27"/>
  <c r="BT325" i="27"/>
  <c r="BT334" i="27"/>
  <c r="BT337" i="27"/>
  <c r="BT512" i="27"/>
  <c r="BT538" i="27"/>
  <c r="BT347" i="27"/>
  <c r="BT351" i="27"/>
  <c r="BT354" i="27"/>
  <c r="BT358" i="27"/>
  <c r="BT362" i="27"/>
  <c r="BT368" i="27"/>
  <c r="BT372" i="27"/>
  <c r="BT378" i="27"/>
  <c r="BT382" i="27"/>
  <c r="BT627" i="27"/>
  <c r="BT387" i="27"/>
  <c r="BT398" i="27"/>
  <c r="BT473" i="27"/>
  <c r="BT404" i="27"/>
  <c r="BT409" i="27"/>
  <c r="BT414" i="27"/>
  <c r="BT413" i="27"/>
  <c r="BT417" i="27"/>
  <c r="BT419" i="27"/>
  <c r="BT422" i="27"/>
  <c r="BT427" i="27"/>
  <c r="BT431" i="27"/>
  <c r="BT440" i="27"/>
  <c r="BT448" i="27"/>
  <c r="BT452" i="27"/>
  <c r="BT454" i="27"/>
  <c r="BT458" i="27"/>
  <c r="BT474" i="27"/>
  <c r="BT28" i="27"/>
  <c r="BT637" i="27"/>
  <c r="BT49" i="27"/>
  <c r="BT62" i="27"/>
  <c r="BT641" i="27"/>
  <c r="BT85" i="27"/>
  <c r="BT88" i="27"/>
  <c r="BT136" i="27"/>
  <c r="BT206" i="27"/>
  <c r="BT229" i="27"/>
  <c r="BT503" i="27"/>
  <c r="BT607" i="27"/>
  <c r="BT275" i="27"/>
  <c r="BT537" i="27"/>
  <c r="BT374" i="27"/>
  <c r="BT539" i="27"/>
  <c r="BT395" i="27"/>
  <c r="BT399" i="27"/>
  <c r="BT402" i="27"/>
  <c r="BT631" i="27"/>
  <c r="BT407" i="27"/>
  <c r="BT410" i="27"/>
  <c r="BT416" i="27"/>
  <c r="BT516" i="27"/>
  <c r="BT420" i="27"/>
  <c r="BT424" i="27"/>
  <c r="BT432" i="27"/>
  <c r="BT434" i="27"/>
  <c r="BT438" i="27"/>
  <c r="BT441" i="27"/>
  <c r="BT444" i="27"/>
  <c r="BT455" i="27"/>
  <c r="BT461" i="27"/>
  <c r="BT25" i="27"/>
  <c r="BT544" i="27"/>
  <c r="BT478" i="27"/>
  <c r="BT638" i="27"/>
  <c r="BT639" i="27"/>
  <c r="BT642" i="27"/>
  <c r="BT92" i="27"/>
  <c r="BT101" i="27"/>
  <c r="BT104" i="27"/>
  <c r="BT133" i="27"/>
  <c r="BT137" i="27"/>
  <c r="BT142" i="27"/>
  <c r="BT144" i="27"/>
  <c r="BT152" i="27"/>
  <c r="BT568" i="27"/>
  <c r="BT211" i="27"/>
  <c r="BT498" i="27"/>
  <c r="BT251" i="27"/>
  <c r="BT276" i="27"/>
  <c r="BT505" i="27"/>
  <c r="BT533" i="27"/>
  <c r="BT536" i="27"/>
  <c r="BT425" i="27"/>
  <c r="BT433" i="27"/>
  <c r="BT439" i="27"/>
  <c r="BT445" i="27"/>
  <c r="BT449" i="27"/>
  <c r="BT574" i="27"/>
  <c r="BT453" i="27"/>
  <c r="BT456" i="27"/>
  <c r="BT462" i="27"/>
  <c r="BT650" i="27"/>
  <c r="BT504" i="27"/>
  <c r="BT651" i="27"/>
  <c r="BT287" i="27"/>
  <c r="BT329" i="27"/>
  <c r="BT333" i="27"/>
  <c r="BT339" i="27"/>
  <c r="BT343" i="27"/>
  <c r="BT346" i="27"/>
  <c r="BT350" i="27"/>
  <c r="BT353" i="27"/>
  <c r="BT626" i="27"/>
  <c r="BT367" i="27"/>
  <c r="BT371" i="27"/>
  <c r="BT377" i="27"/>
  <c r="BT381" i="27"/>
  <c r="BT384" i="27"/>
  <c r="BT386" i="27"/>
  <c r="BT391" i="27"/>
  <c r="BT396" i="27"/>
  <c r="BT401" i="27"/>
  <c r="BT565" i="27"/>
  <c r="BT408" i="27"/>
  <c r="BT426" i="27"/>
  <c r="BT430" i="27"/>
  <c r="BT443" i="27"/>
  <c r="BT446" i="27"/>
  <c r="BT450" i="27"/>
  <c r="BT457" i="27"/>
  <c r="BT69" i="27"/>
  <c r="BT96" i="27"/>
  <c r="BT191" i="27"/>
  <c r="BT278" i="27"/>
  <c r="BT281" i="27"/>
  <c r="BT534" i="27"/>
  <c r="BT390" i="27"/>
  <c r="BT711" i="27"/>
  <c r="BT704" i="27"/>
  <c r="BT10" i="27"/>
  <c r="BT16" i="27"/>
  <c r="BT576" i="27"/>
  <c r="BT29" i="27"/>
  <c r="BT36" i="27"/>
  <c r="BT57" i="27"/>
  <c r="BT705" i="27"/>
  <c r="BT710" i="27"/>
  <c r="BT100" i="27"/>
  <c r="BT139" i="27"/>
  <c r="BT670" i="27"/>
  <c r="BT167" i="27"/>
  <c r="BT648" i="27"/>
  <c r="BT195" i="27"/>
  <c r="BT567" i="27"/>
  <c r="BT221" i="27"/>
  <c r="BT230" i="27"/>
  <c r="BT267" i="27"/>
  <c r="BT272" i="27"/>
  <c r="BT277" i="27"/>
  <c r="BT652" i="27"/>
  <c r="BT615" i="27"/>
  <c r="BT618" i="27"/>
  <c r="BT326" i="27"/>
  <c r="BT510" i="27"/>
  <c r="BT636" i="27"/>
  <c r="BT712" i="27"/>
  <c r="BT146" i="27"/>
  <c r="BT153" i="27"/>
  <c r="BT260" i="27"/>
  <c r="BT264" i="27"/>
  <c r="BT609" i="27"/>
  <c r="BT286" i="27"/>
  <c r="BT370" i="27"/>
  <c r="BT632" i="27"/>
  <c r="BT692" i="27"/>
  <c r="BT429" i="27"/>
  <c r="BT436" i="27"/>
  <c r="BT115" i="27"/>
  <c r="BT119" i="27"/>
  <c r="BT589" i="27"/>
  <c r="BT199" i="27"/>
  <c r="BT299" i="27"/>
  <c r="BT361" i="27"/>
  <c r="BT515" i="27"/>
  <c r="BT406" i="27"/>
  <c r="BT634" i="27"/>
  <c r="BT373" i="27"/>
  <c r="BT707" i="27"/>
  <c r="BT709" i="27"/>
  <c r="BT111" i="27"/>
  <c r="BT120" i="27"/>
  <c r="BT204" i="27"/>
  <c r="BT227" i="27"/>
  <c r="BT280" i="27"/>
  <c r="BT309" i="27"/>
  <c r="BT629" i="27"/>
  <c r="BT630" i="27"/>
  <c r="BT633" i="27"/>
  <c r="BT423" i="27"/>
  <c r="BT635" i="27"/>
  <c r="BK526" i="27" l="1"/>
  <c r="BC526" i="27"/>
  <c r="AZ526" i="27"/>
  <c r="BB526" i="27" s="1"/>
  <c r="BK501" i="27"/>
  <c r="AZ501" i="27"/>
  <c r="BB501" i="27" s="1"/>
  <c r="BC501" i="27"/>
  <c r="BK592" i="27"/>
  <c r="BC592" i="27"/>
  <c r="AZ592" i="27"/>
  <c r="BB592" i="27" s="1"/>
  <c r="BK618" i="27"/>
  <c r="BC618" i="27"/>
  <c r="AZ618" i="27"/>
  <c r="BB618" i="27" s="1"/>
  <c r="AZ517" i="27"/>
  <c r="BB517" i="27" s="1"/>
  <c r="BK517" i="27"/>
  <c r="BC517" i="27"/>
  <c r="BK604" i="27"/>
  <c r="BC604" i="27"/>
  <c r="AZ604" i="27"/>
  <c r="BB604" i="27" s="1"/>
  <c r="BP616" i="27"/>
  <c r="BQ616" i="27"/>
  <c r="BO616" i="27"/>
  <c r="BR616" i="27"/>
  <c r="BK617" i="27"/>
  <c r="BC617" i="27"/>
  <c r="AZ617" i="27"/>
  <c r="BB617" i="27" s="1"/>
  <c r="AZ580" i="27"/>
  <c r="BB580" i="27" s="1"/>
  <c r="BC580" i="27"/>
  <c r="BK580" i="27"/>
  <c r="BR778" i="27"/>
  <c r="BP778" i="27"/>
  <c r="BO778" i="27"/>
  <c r="BQ778" i="27"/>
  <c r="BV38" i="27"/>
  <c r="AV779" i="27"/>
  <c r="AV778" i="27"/>
  <c r="AV777" i="27"/>
  <c r="AV776" i="27"/>
  <c r="BC430" i="27"/>
  <c r="AZ430" i="27"/>
  <c r="BB430" i="27" s="1"/>
  <c r="BK430" i="27"/>
  <c r="BQ430" i="27" s="1"/>
  <c r="BC473" i="27"/>
  <c r="BK473" i="27"/>
  <c r="BR473" i="27" s="1"/>
  <c r="AZ473" i="27"/>
  <c r="BB473" i="27" s="1"/>
  <c r="BR656" i="27"/>
  <c r="BQ656" i="27"/>
  <c r="BO656" i="27"/>
  <c r="BP656" i="27"/>
  <c r="AZ702" i="27"/>
  <c r="BB702" i="27" s="1"/>
  <c r="BC702" i="27"/>
  <c r="BK702" i="27"/>
  <c r="BO610" i="27"/>
  <c r="BP610" i="27"/>
  <c r="BQ610" i="27"/>
  <c r="BR610" i="27"/>
  <c r="BC44" i="27"/>
  <c r="AZ44" i="27"/>
  <c r="BB44" i="27" s="1"/>
  <c r="BK44" i="27"/>
  <c r="BC435" i="27"/>
  <c r="BK435" i="27"/>
  <c r="AZ435" i="27"/>
  <c r="BB435" i="27" s="1"/>
  <c r="BQ43" i="27"/>
  <c r="BR43" i="27"/>
  <c r="BO43" i="27"/>
  <c r="BP43" i="27"/>
  <c r="BR51" i="27"/>
  <c r="BO51" i="27"/>
  <c r="BP51" i="27"/>
  <c r="BQ51" i="27"/>
  <c r="BO28" i="27"/>
  <c r="BQ28" i="27"/>
  <c r="BR28" i="27"/>
  <c r="BP28" i="27"/>
  <c r="BO50" i="27"/>
  <c r="BR50" i="27"/>
  <c r="BQ50" i="27"/>
  <c r="BP50" i="27"/>
  <c r="BO433" i="27"/>
  <c r="BQ433" i="27"/>
  <c r="BP433" i="27"/>
  <c r="BR433" i="27"/>
  <c r="BR564" i="27"/>
  <c r="BO564" i="27"/>
  <c r="BQ564" i="27"/>
  <c r="BP564" i="27"/>
  <c r="BR705" i="27"/>
  <c r="BQ705" i="27"/>
  <c r="BO705" i="27"/>
  <c r="BP705" i="27"/>
  <c r="BQ14" i="27"/>
  <c r="BP14" i="27"/>
  <c r="BR14" i="27"/>
  <c r="BO14" i="27"/>
  <c r="BR48" i="27"/>
  <c r="BQ48" i="27"/>
  <c r="BP48" i="27"/>
  <c r="BO48" i="27"/>
  <c r="BR19" i="27"/>
  <c r="BP19" i="27"/>
  <c r="BO19" i="27"/>
  <c r="BQ19" i="27"/>
  <c r="BC21" i="27"/>
  <c r="BK21" i="27"/>
  <c r="BP55" i="27"/>
  <c r="BR55" i="27"/>
  <c r="BO55" i="27"/>
  <c r="BQ55" i="27"/>
  <c r="BR45" i="27"/>
  <c r="BQ45" i="27"/>
  <c r="BO45" i="27"/>
  <c r="BP45" i="27"/>
  <c r="BQ431" i="27"/>
  <c r="BR431" i="27"/>
  <c r="BP431" i="27"/>
  <c r="BO431" i="27"/>
  <c r="BP64" i="27"/>
  <c r="BO64" i="27"/>
  <c r="BR64" i="27"/>
  <c r="BQ64" i="27"/>
  <c r="BQ52" i="27"/>
  <c r="BP52" i="27"/>
  <c r="BR52" i="27"/>
  <c r="BO52" i="27"/>
  <c r="AZ58" i="27"/>
  <c r="BB58" i="27" s="1"/>
  <c r="BK58" i="27"/>
  <c r="BC17" i="27"/>
  <c r="BK17" i="27"/>
  <c r="BR637" i="27"/>
  <c r="BQ637" i="27"/>
  <c r="BO637" i="27"/>
  <c r="BP637" i="27"/>
  <c r="BR615" i="27"/>
  <c r="BP615" i="27"/>
  <c r="BQ615" i="27"/>
  <c r="BO615" i="27"/>
  <c r="BP726" i="27"/>
  <c r="BQ726" i="27"/>
  <c r="BO726" i="27"/>
  <c r="BR726" i="27"/>
  <c r="BR480" i="27"/>
  <c r="BO480" i="27"/>
  <c r="BQ480" i="27"/>
  <c r="BP480" i="27"/>
  <c r="BR57" i="27"/>
  <c r="BP57" i="27"/>
  <c r="BQ57" i="27"/>
  <c r="BO57" i="27"/>
  <c r="AZ662" i="27"/>
  <c r="BB662" i="27" s="1"/>
  <c r="BK662" i="27"/>
  <c r="BO545" i="27"/>
  <c r="BQ545" i="27"/>
  <c r="BR545" i="27"/>
  <c r="BP545" i="27"/>
  <c r="BR26" i="27"/>
  <c r="BQ26" i="27"/>
  <c r="BO26" i="27"/>
  <c r="BP26" i="27"/>
  <c r="BQ437" i="27"/>
  <c r="BP437" i="27"/>
  <c r="BR437" i="27"/>
  <c r="BO437" i="27"/>
  <c r="BR8" i="27"/>
  <c r="BP8" i="27"/>
  <c r="BO8" i="27"/>
  <c r="BQ8" i="27"/>
  <c r="BC66" i="27"/>
  <c r="BK66" i="27"/>
  <c r="BP31" i="27"/>
  <c r="BQ31" i="27"/>
  <c r="BO31" i="27"/>
  <c r="BR31" i="27"/>
  <c r="BP529" i="27"/>
  <c r="BO529" i="27"/>
  <c r="BR529" i="27"/>
  <c r="BQ529" i="27"/>
  <c r="BC60" i="27"/>
  <c r="BK60" i="27"/>
  <c r="BR478" i="27"/>
  <c r="BQ478" i="27"/>
  <c r="BO478" i="27"/>
  <c r="BP478" i="27"/>
  <c r="BP506" i="27"/>
  <c r="BR506" i="27"/>
  <c r="BO506" i="27"/>
  <c r="BQ506" i="27"/>
  <c r="BP63" i="27"/>
  <c r="BR63" i="27"/>
  <c r="BO63" i="27"/>
  <c r="BQ63" i="27"/>
  <c r="BR40" i="27"/>
  <c r="BQ40" i="27"/>
  <c r="BO40" i="27"/>
  <c r="BP40" i="27"/>
  <c r="BP12" i="27"/>
  <c r="BQ12" i="27"/>
  <c r="BR12" i="27"/>
  <c r="BO12" i="27"/>
  <c r="BQ59" i="27"/>
  <c r="BR59" i="27"/>
  <c r="BO59" i="27"/>
  <c r="BP59" i="27"/>
  <c r="BQ706" i="27"/>
  <c r="BP706" i="27"/>
  <c r="BR706" i="27"/>
  <c r="BO706" i="27"/>
  <c r="BR62" i="27"/>
  <c r="BO62" i="27"/>
  <c r="BQ62" i="27"/>
  <c r="BP62" i="27"/>
  <c r="BR588" i="27"/>
  <c r="BP588" i="27"/>
  <c r="BO588" i="27"/>
  <c r="BQ588" i="27"/>
  <c r="BR443" i="27"/>
  <c r="BO443" i="27"/>
  <c r="BQ443" i="27"/>
  <c r="BP443" i="27"/>
  <c r="AZ638" i="27"/>
  <c r="BB638" i="27" s="1"/>
  <c r="BK638" i="27"/>
  <c r="BR171" i="27"/>
  <c r="BP171" i="27"/>
  <c r="BQ171" i="27"/>
  <c r="BO171" i="27"/>
  <c r="BR61" i="27"/>
  <c r="BP61" i="27"/>
  <c r="BQ61" i="27"/>
  <c r="BO61" i="27"/>
  <c r="BO512" i="27"/>
  <c r="BR512" i="27"/>
  <c r="BQ512" i="27"/>
  <c r="BP512" i="27"/>
  <c r="BQ650" i="27"/>
  <c r="BP650" i="27"/>
  <c r="BR650" i="27"/>
  <c r="BO650" i="27"/>
  <c r="BR464" i="27"/>
  <c r="BQ464" i="27"/>
  <c r="BO464" i="27"/>
  <c r="BP464" i="27"/>
  <c r="BQ22" i="27"/>
  <c r="BR22" i="27"/>
  <c r="BP22" i="27"/>
  <c r="BO22" i="27"/>
  <c r="BQ6" i="27"/>
  <c r="BO6" i="27"/>
  <c r="BR6" i="27"/>
  <c r="BP6" i="27"/>
  <c r="BO525" i="27"/>
  <c r="BQ525" i="27"/>
  <c r="BP525" i="27"/>
  <c r="BR525" i="27"/>
  <c r="BR561" i="27"/>
  <c r="BP561" i="27"/>
  <c r="BO561" i="27"/>
  <c r="BQ561" i="27"/>
  <c r="BQ511" i="27"/>
  <c r="BO511" i="27"/>
  <c r="BP511" i="27"/>
  <c r="BR511" i="27"/>
  <c r="BP586" i="27"/>
  <c r="BR586" i="27"/>
  <c r="BQ586" i="27"/>
  <c r="BO586" i="27"/>
  <c r="BO471" i="27"/>
  <c r="BR471" i="27"/>
  <c r="BQ471" i="27"/>
  <c r="BP471" i="27"/>
  <c r="BO56" i="27"/>
  <c r="BR56" i="27"/>
  <c r="BQ56" i="27"/>
  <c r="BP56" i="27"/>
  <c r="BC638" i="27"/>
  <c r="BR546" i="27"/>
  <c r="BP546" i="27"/>
  <c r="BO546" i="27"/>
  <c r="BQ546" i="27"/>
  <c r="BR587" i="27"/>
  <c r="BQ587" i="27"/>
  <c r="BO587" i="27"/>
  <c r="BP587" i="27"/>
  <c r="BR574" i="27"/>
  <c r="BQ574" i="27"/>
  <c r="BO574" i="27"/>
  <c r="BP574" i="27"/>
  <c r="BR556" i="27"/>
  <c r="BP556" i="27"/>
  <c r="BO556" i="27"/>
  <c r="BQ556" i="27"/>
  <c r="BR65" i="27"/>
  <c r="BP65" i="27"/>
  <c r="BQ65" i="27"/>
  <c r="BO65" i="27"/>
  <c r="BR49" i="27"/>
  <c r="BP49" i="27"/>
  <c r="BO49" i="27"/>
  <c r="BQ49" i="27"/>
  <c r="BR576" i="27"/>
  <c r="BQ576" i="27"/>
  <c r="BO576" i="27"/>
  <c r="BP576" i="27"/>
  <c r="BR29" i="27"/>
  <c r="BQ29" i="27"/>
  <c r="BP29" i="27"/>
  <c r="BO29" i="27"/>
  <c r="BQ30" i="27"/>
  <c r="BR30" i="27"/>
  <c r="BO30" i="27"/>
  <c r="BP30" i="27"/>
  <c r="BR563" i="27"/>
  <c r="BQ563" i="27"/>
  <c r="BO563" i="27"/>
  <c r="BP563" i="27"/>
  <c r="BQ11" i="27"/>
  <c r="BP11" i="27"/>
  <c r="BO11" i="27"/>
  <c r="BR11" i="27"/>
  <c r="BC23" i="27"/>
  <c r="BK23" i="27"/>
  <c r="BR575" i="27"/>
  <c r="BP575" i="27"/>
  <c r="BO575" i="27"/>
  <c r="BQ575" i="27"/>
  <c r="BC34" i="27"/>
  <c r="BK34" i="27"/>
  <c r="BQ42" i="27"/>
  <c r="BO42" i="27"/>
  <c r="BR42" i="27"/>
  <c r="BP42" i="27"/>
  <c r="BQ13" i="27"/>
  <c r="BO13" i="27"/>
  <c r="BR13" i="27"/>
  <c r="BP13" i="27"/>
  <c r="BO16" i="27"/>
  <c r="BR16" i="27"/>
  <c r="BP16" i="27"/>
  <c r="BQ16" i="27"/>
  <c r="BR661" i="27"/>
  <c r="BO661" i="27"/>
  <c r="BQ661" i="27"/>
  <c r="BP661" i="27"/>
  <c r="BR504" i="27"/>
  <c r="BO504" i="27"/>
  <c r="BP504" i="27"/>
  <c r="BQ504" i="27"/>
  <c r="BO613" i="27"/>
  <c r="BP613" i="27"/>
  <c r="BQ613" i="27"/>
  <c r="BR613" i="27"/>
  <c r="BO15" i="27"/>
  <c r="BQ15" i="27"/>
  <c r="BP15" i="27"/>
  <c r="BR15" i="27"/>
  <c r="BR5" i="27"/>
  <c r="BQ5" i="27"/>
  <c r="BO5" i="27"/>
  <c r="BP5" i="27"/>
  <c r="BR476" i="27"/>
  <c r="BQ476" i="27"/>
  <c r="BP476" i="27"/>
  <c r="BO476" i="27"/>
  <c r="BP38" i="27"/>
  <c r="BQ38" i="27"/>
  <c r="BR38" i="27"/>
  <c r="BO38" i="27"/>
  <c r="BR579" i="27"/>
  <c r="BP579" i="27"/>
  <c r="BO579" i="27"/>
  <c r="BQ579" i="27"/>
  <c r="BR434" i="27"/>
  <c r="BP434" i="27"/>
  <c r="BO434" i="27"/>
  <c r="BQ434" i="27"/>
  <c r="BP32" i="27"/>
  <c r="BR32" i="27"/>
  <c r="BQ32" i="27"/>
  <c r="BO32" i="27"/>
  <c r="BR440" i="27"/>
  <c r="BO440" i="27"/>
  <c r="BQ440" i="27"/>
  <c r="BP440" i="27"/>
  <c r="BP46" i="27"/>
  <c r="BQ46" i="27"/>
  <c r="BO46" i="27"/>
  <c r="BR46" i="27"/>
  <c r="BR577" i="27"/>
  <c r="BO577" i="27"/>
  <c r="BQ577" i="27"/>
  <c r="BP577" i="27"/>
  <c r="BR37" i="27"/>
  <c r="BO37" i="27"/>
  <c r="BP37" i="27"/>
  <c r="BQ37" i="27"/>
  <c r="BP9" i="27"/>
  <c r="BR9" i="27"/>
  <c r="BQ9" i="27"/>
  <c r="BO9" i="27"/>
  <c r="BP47" i="27"/>
  <c r="BR47" i="27"/>
  <c r="BO47" i="27"/>
  <c r="BQ47" i="27"/>
  <c r="BQ7" i="27"/>
  <c r="BP7" i="27"/>
  <c r="BR7" i="27"/>
  <c r="BO7" i="27"/>
  <c r="BR53" i="27"/>
  <c r="BP53" i="27"/>
  <c r="BO53" i="27"/>
  <c r="BQ53" i="27"/>
  <c r="BQ41" i="27"/>
  <c r="BO41" i="27"/>
  <c r="BP41" i="27"/>
  <c r="BR41" i="27"/>
  <c r="BO33" i="27"/>
  <c r="BR33" i="27"/>
  <c r="BP33" i="27"/>
  <c r="BQ33" i="27"/>
  <c r="BR10" i="27"/>
  <c r="BP10" i="27"/>
  <c r="BO10" i="27"/>
  <c r="BQ10" i="27"/>
  <c r="BC472" i="27"/>
  <c r="BK472" i="27"/>
  <c r="BQ479" i="27"/>
  <c r="BP479" i="27"/>
  <c r="BR479" i="27"/>
  <c r="BO479" i="27"/>
  <c r="AZ578" i="27"/>
  <c r="BB578" i="27" s="1"/>
  <c r="BK578" i="27"/>
  <c r="BQ4" i="27"/>
  <c r="BP4" i="27"/>
  <c r="BO4" i="27"/>
  <c r="BR4" i="27"/>
  <c r="AZ67" i="27"/>
  <c r="BB67" i="27" s="1"/>
  <c r="BK67" i="27"/>
  <c r="BO54" i="27"/>
  <c r="BR54" i="27"/>
  <c r="BP54" i="27"/>
  <c r="BQ54" i="27"/>
  <c r="BP523" i="27"/>
  <c r="BO523" i="27"/>
  <c r="BR523" i="27"/>
  <c r="BQ523" i="27"/>
  <c r="BC68" i="27"/>
  <c r="BK68" i="27"/>
  <c r="BR724" i="27"/>
  <c r="BO724" i="27"/>
  <c r="BP724" i="27"/>
  <c r="BQ724" i="27"/>
  <c r="BQ18" i="27"/>
  <c r="BO18" i="27"/>
  <c r="BR18" i="27"/>
  <c r="BP18" i="27"/>
  <c r="BP474" i="27"/>
  <c r="BO474" i="27"/>
  <c r="BR474" i="27"/>
  <c r="BQ474" i="27"/>
  <c r="BR24" i="27"/>
  <c r="BP24" i="27"/>
  <c r="BQ24" i="27"/>
  <c r="BO24" i="27"/>
  <c r="BQ475" i="27"/>
  <c r="BR475" i="27"/>
  <c r="BP475" i="27"/>
  <c r="BO475" i="27"/>
  <c r="BP430" i="27"/>
  <c r="BQ105" i="27"/>
  <c r="BR105" i="27"/>
  <c r="BO105" i="27"/>
  <c r="BP105" i="27"/>
  <c r="BQ20" i="27"/>
  <c r="BP20" i="27"/>
  <c r="BR20" i="27"/>
  <c r="BO20" i="27"/>
  <c r="BR657" i="27"/>
  <c r="BP657" i="27"/>
  <c r="BO657" i="27"/>
  <c r="BQ657" i="27"/>
  <c r="BQ436" i="27"/>
  <c r="BR436" i="27"/>
  <c r="BO436" i="27"/>
  <c r="BP436" i="27"/>
  <c r="AZ68" i="27"/>
  <c r="BB68" i="27" s="1"/>
  <c r="BC523" i="27"/>
  <c r="AZ523" i="27"/>
  <c r="BB523" i="27" s="1"/>
  <c r="AZ637" i="27"/>
  <c r="BB637" i="27" s="1"/>
  <c r="BC637" i="27"/>
  <c r="BC615" i="27"/>
  <c r="AZ615" i="27"/>
  <c r="BB615" i="27" s="1"/>
  <c r="AZ588" i="27"/>
  <c r="BB588" i="27" s="1"/>
  <c r="BC588" i="27"/>
  <c r="BC443" i="27"/>
  <c r="AZ443" i="27"/>
  <c r="BB443" i="27" s="1"/>
  <c r="BC613" i="27"/>
  <c r="AZ613" i="27"/>
  <c r="BB613" i="27" s="1"/>
  <c r="BC431" i="27"/>
  <c r="AZ431" i="27"/>
  <c r="BB431" i="27" s="1"/>
  <c r="BC50" i="27"/>
  <c r="AZ50" i="27"/>
  <c r="BB50" i="27" s="1"/>
  <c r="AZ433" i="27"/>
  <c r="BB433" i="27" s="1"/>
  <c r="BC433" i="27"/>
  <c r="BC564" i="27"/>
  <c r="AZ564" i="27"/>
  <c r="BB564" i="27" s="1"/>
  <c r="BC705" i="27"/>
  <c r="AZ705" i="27"/>
  <c r="BB705" i="27" s="1"/>
  <c r="BC14" i="27"/>
  <c r="AZ14" i="27"/>
  <c r="BB14" i="27" s="1"/>
  <c r="AZ48" i="27"/>
  <c r="BB48" i="27" s="1"/>
  <c r="BC48" i="27"/>
  <c r="AZ19" i="27"/>
  <c r="BB19" i="27" s="1"/>
  <c r="BC19" i="27"/>
  <c r="BC55" i="27"/>
  <c r="AZ55" i="27"/>
  <c r="BB55" i="27" s="1"/>
  <c r="BC45" i="27"/>
  <c r="AZ45" i="27"/>
  <c r="BB45" i="27" s="1"/>
  <c r="BC479" i="27"/>
  <c r="AZ479" i="27"/>
  <c r="BB479" i="27" s="1"/>
  <c r="AZ4" i="27"/>
  <c r="BB4" i="27" s="1"/>
  <c r="BC4" i="27"/>
  <c r="BC54" i="27"/>
  <c r="AZ54" i="27"/>
  <c r="BB54" i="27" s="1"/>
  <c r="BC545" i="27"/>
  <c r="AZ545" i="27"/>
  <c r="BB545" i="27" s="1"/>
  <c r="AZ26" i="27"/>
  <c r="BB26" i="27" s="1"/>
  <c r="BC26" i="27"/>
  <c r="AZ437" i="27"/>
  <c r="BB437" i="27" s="1"/>
  <c r="BC437" i="27"/>
  <c r="AZ8" i="27"/>
  <c r="BB8" i="27" s="1"/>
  <c r="BC8" i="27"/>
  <c r="BC31" i="27"/>
  <c r="AZ31" i="27"/>
  <c r="BB31" i="27" s="1"/>
  <c r="BC529" i="27"/>
  <c r="AZ529" i="27"/>
  <c r="BB529" i="27" s="1"/>
  <c r="AZ478" i="27"/>
  <c r="BB478" i="27" s="1"/>
  <c r="BC478" i="27"/>
  <c r="BC506" i="27"/>
  <c r="AZ506" i="27"/>
  <c r="BB506" i="27" s="1"/>
  <c r="BC64" i="27"/>
  <c r="AZ64" i="27"/>
  <c r="BB64" i="27" s="1"/>
  <c r="BC52" i="27"/>
  <c r="AZ52" i="27"/>
  <c r="BB52" i="27" s="1"/>
  <c r="BC574" i="27"/>
  <c r="AZ574" i="27"/>
  <c r="BB574" i="27" s="1"/>
  <c r="BC556" i="27"/>
  <c r="AZ556" i="27"/>
  <c r="BB556" i="27" s="1"/>
  <c r="AZ65" i="27"/>
  <c r="BB65" i="27" s="1"/>
  <c r="BC65" i="27"/>
  <c r="AZ49" i="27"/>
  <c r="BB49" i="27" s="1"/>
  <c r="BC49" i="27"/>
  <c r="BC576" i="27"/>
  <c r="AZ576" i="27"/>
  <c r="BB576" i="27" s="1"/>
  <c r="BC29" i="27"/>
  <c r="AZ29" i="27"/>
  <c r="BB29" i="27" s="1"/>
  <c r="AZ30" i="27"/>
  <c r="BB30" i="27" s="1"/>
  <c r="BC30" i="27"/>
  <c r="BC563" i="27"/>
  <c r="AZ563" i="27"/>
  <c r="BB563" i="27" s="1"/>
  <c r="AZ63" i="27"/>
  <c r="BB63" i="27" s="1"/>
  <c r="BC63" i="27"/>
  <c r="AZ40" i="27"/>
  <c r="BB40" i="27" s="1"/>
  <c r="BC40" i="27"/>
  <c r="BC12" i="27"/>
  <c r="AZ12" i="27"/>
  <c r="BB12" i="27" s="1"/>
  <c r="AZ59" i="27"/>
  <c r="BB59" i="27" s="1"/>
  <c r="BC59" i="27"/>
  <c r="AZ706" i="27"/>
  <c r="BB706" i="27" s="1"/>
  <c r="BC706" i="27"/>
  <c r="BC62" i="27"/>
  <c r="AZ62" i="27"/>
  <c r="BB62" i="27" s="1"/>
  <c r="AZ46" i="27"/>
  <c r="BB46" i="27" s="1"/>
  <c r="BC46" i="27"/>
  <c r="AZ577" i="27"/>
  <c r="BB577" i="27" s="1"/>
  <c r="BC577" i="27"/>
  <c r="BC37" i="27"/>
  <c r="AZ37" i="27"/>
  <c r="BB37" i="27" s="1"/>
  <c r="AZ9" i="27"/>
  <c r="BB9" i="27" s="1"/>
  <c r="BC9" i="27"/>
  <c r="AZ47" i="27"/>
  <c r="BB47" i="27" s="1"/>
  <c r="BC47" i="27"/>
  <c r="BC7" i="27"/>
  <c r="AZ7" i="27"/>
  <c r="BB7" i="27" s="1"/>
  <c r="BC53" i="27"/>
  <c r="AZ53" i="27"/>
  <c r="BB53" i="27" s="1"/>
  <c r="BC41" i="27"/>
  <c r="AZ41" i="27"/>
  <c r="BB41" i="27" s="1"/>
  <c r="AZ33" i="27"/>
  <c r="BB33" i="27" s="1"/>
  <c r="BC33" i="27"/>
  <c r="BC10" i="27"/>
  <c r="AZ10" i="27"/>
  <c r="BB10" i="27" s="1"/>
  <c r="BC11" i="27"/>
  <c r="AZ11" i="27"/>
  <c r="BB11" i="27" s="1"/>
  <c r="BC575" i="27"/>
  <c r="AZ575" i="27"/>
  <c r="BB575" i="27" s="1"/>
  <c r="AZ42" i="27"/>
  <c r="BB42" i="27" s="1"/>
  <c r="BC42" i="27"/>
  <c r="AZ13" i="27"/>
  <c r="BB13" i="27" s="1"/>
  <c r="BC13" i="27"/>
  <c r="BC16" i="27"/>
  <c r="AZ16" i="27"/>
  <c r="BB16" i="27" s="1"/>
  <c r="BC661" i="27"/>
  <c r="AZ661" i="27"/>
  <c r="BB661" i="27" s="1"/>
  <c r="AZ504" i="27"/>
  <c r="BB504" i="27" s="1"/>
  <c r="BC504" i="27"/>
  <c r="BC662" i="27"/>
  <c r="AZ472" i="27"/>
  <c r="BB472" i="27" s="1"/>
  <c r="AZ587" i="27"/>
  <c r="BB587" i="27" s="1"/>
  <c r="BC587" i="27"/>
  <c r="BC440" i="27"/>
  <c r="AZ440" i="27"/>
  <c r="BB440" i="27" s="1"/>
  <c r="AV774" i="27"/>
  <c r="AV750" i="27"/>
  <c r="AV739" i="27"/>
  <c r="AV773" i="27"/>
  <c r="AV766" i="27"/>
  <c r="AV772" i="27"/>
  <c r="AV771" i="27"/>
  <c r="AV740" i="27"/>
  <c r="AV747" i="27"/>
  <c r="AV749" i="27"/>
  <c r="AV756" i="27"/>
  <c r="AV743" i="27"/>
  <c r="AV758" i="27"/>
  <c r="AV765" i="27"/>
  <c r="AV741" i="27"/>
  <c r="AV753" i="27"/>
  <c r="AV760" i="27"/>
  <c r="AV764" i="27"/>
  <c r="AV742" i="27"/>
  <c r="AV744" i="27"/>
  <c r="AV746" i="27"/>
  <c r="AV768" i="27"/>
  <c r="AV757" i="27"/>
  <c r="AV769" i="27"/>
  <c r="AV754" i="27"/>
  <c r="AV770" i="27"/>
  <c r="AV751" i="27"/>
  <c r="AV738" i="27"/>
  <c r="AV755" i="27"/>
  <c r="AV745" i="27"/>
  <c r="AV759" i="27"/>
  <c r="AV752" i="27"/>
  <c r="AV762" i="27"/>
  <c r="AV767" i="27"/>
  <c r="AV763" i="27"/>
  <c r="AV761" i="27"/>
  <c r="AV748" i="27"/>
  <c r="AV775" i="27"/>
  <c r="AZ51" i="27"/>
  <c r="BB51" i="27" s="1"/>
  <c r="BC51" i="27"/>
  <c r="BC32" i="27"/>
  <c r="AZ32" i="27"/>
  <c r="BB32" i="27" s="1"/>
  <c r="AZ28" i="27"/>
  <c r="BB28" i="27" s="1"/>
  <c r="BC28" i="27"/>
  <c r="BC434" i="27"/>
  <c r="AZ434" i="27"/>
  <c r="BB434" i="27" s="1"/>
  <c r="BC546" i="27"/>
  <c r="AZ546" i="27"/>
  <c r="BB546" i="27" s="1"/>
  <c r="AZ23" i="27"/>
  <c r="BB23" i="27" s="1"/>
  <c r="BC58" i="27"/>
  <c r="BC578" i="27"/>
  <c r="AZ66" i="27"/>
  <c r="BB66" i="27" s="1"/>
  <c r="BC67" i="27"/>
  <c r="AV270" i="27"/>
  <c r="AV423" i="27"/>
  <c r="AV278" i="27"/>
  <c r="AV406" i="27"/>
  <c r="BV4" i="27"/>
  <c r="AV713" i="27"/>
  <c r="AV716" i="27"/>
  <c r="AV714" i="27"/>
  <c r="AV717" i="27"/>
  <c r="AV720" i="27"/>
  <c r="AV718" i="27"/>
  <c r="AV735" i="27"/>
  <c r="AV734" i="27"/>
  <c r="AV721" i="27"/>
  <c r="AV731" i="27"/>
  <c r="AV726" i="27"/>
  <c r="AV724" i="27"/>
  <c r="AV728" i="27"/>
  <c r="AV733" i="27"/>
  <c r="AV719" i="27"/>
  <c r="AV730" i="27"/>
  <c r="AV732" i="27"/>
  <c r="AV715" i="27"/>
  <c r="AV736" i="27"/>
  <c r="AV723" i="27"/>
  <c r="AV725" i="27"/>
  <c r="AV722" i="27"/>
  <c r="AV727" i="27"/>
  <c r="AV737" i="27"/>
  <c r="AV729" i="27"/>
  <c r="AV401" i="27"/>
  <c r="AV150" i="27"/>
  <c r="AV220" i="27"/>
  <c r="AV408" i="27"/>
  <c r="AV33" i="27"/>
  <c r="AV346" i="27"/>
  <c r="AV54" i="27"/>
  <c r="AV619" i="27"/>
  <c r="AV477" i="27"/>
  <c r="AV385" i="27"/>
  <c r="AV320" i="27"/>
  <c r="AV170" i="27"/>
  <c r="AV39" i="27"/>
  <c r="AV332" i="27"/>
  <c r="AV20" i="27"/>
  <c r="AV22" i="27"/>
  <c r="AV573" i="27"/>
  <c r="AV265" i="27"/>
  <c r="AV182" i="27"/>
  <c r="AV168" i="27"/>
  <c r="AV244" i="27"/>
  <c r="AV74" i="27"/>
  <c r="AV534" i="27"/>
  <c r="AV586" i="27"/>
  <c r="AV216" i="27"/>
  <c r="AV528" i="27"/>
  <c r="AV15" i="27"/>
  <c r="AV611" i="27"/>
  <c r="AV179" i="27"/>
  <c r="AV599" i="27"/>
  <c r="AV531" i="27"/>
  <c r="AV392" i="27"/>
  <c r="AV215" i="27"/>
  <c r="AV100" i="27"/>
  <c r="AV187" i="27"/>
  <c r="AV517" i="27"/>
  <c r="AV350" i="27"/>
  <c r="AV247" i="27"/>
  <c r="AV710" i="27"/>
  <c r="AV23" i="27"/>
  <c r="AV70" i="27"/>
  <c r="AV357" i="27"/>
  <c r="AV313" i="27"/>
  <c r="AV41" i="27"/>
  <c r="AV595" i="27"/>
  <c r="AV482" i="27"/>
  <c r="AV527" i="27"/>
  <c r="AV425" i="27"/>
  <c r="AV193" i="27"/>
  <c r="AV587" i="27"/>
  <c r="AV536" i="27"/>
  <c r="AV248" i="27"/>
  <c r="AV478" i="27"/>
  <c r="AV506" i="27"/>
  <c r="AV221" i="27"/>
  <c r="AV487" i="27"/>
  <c r="AV222" i="27"/>
  <c r="AV543" i="27"/>
  <c r="AV707" i="27"/>
  <c r="AV484" i="27"/>
  <c r="AV623" i="27"/>
  <c r="AV588" i="27"/>
  <c r="AV567" i="27"/>
  <c r="AV255" i="27"/>
  <c r="AV473" i="27"/>
  <c r="AV509" i="27"/>
  <c r="AV92" i="27"/>
  <c r="AV377" i="27"/>
  <c r="AV655" i="27"/>
  <c r="AV667" i="27"/>
  <c r="AV257" i="27"/>
  <c r="AV97" i="27"/>
  <c r="AV578" i="27"/>
  <c r="AV551" i="27"/>
  <c r="AV437" i="27"/>
  <c r="AV476" i="27"/>
  <c r="AV214" i="27"/>
  <c r="AV495" i="27"/>
  <c r="AV249" i="27"/>
  <c r="AV455" i="27"/>
  <c r="AV577" i="27"/>
  <c r="AV513" i="27"/>
  <c r="AV395" i="27"/>
  <c r="AV389" i="27"/>
  <c r="AV465" i="27"/>
  <c r="AV263" i="27"/>
  <c r="AV153" i="27"/>
  <c r="AV446" i="27"/>
  <c r="AV662" i="27"/>
  <c r="AV564" i="27"/>
  <c r="AV239" i="27"/>
  <c r="AV441" i="27"/>
  <c r="AV288" i="27"/>
  <c r="AV344" i="27"/>
  <c r="AV112" i="27"/>
  <c r="AV86" i="27"/>
  <c r="AV373" i="27"/>
  <c r="AV341" i="27"/>
  <c r="AV172" i="27"/>
  <c r="AV140" i="27"/>
  <c r="AV366" i="27"/>
  <c r="AV548" i="27"/>
  <c r="AV254" i="27"/>
  <c r="AV99" i="27"/>
  <c r="AV264" i="27"/>
  <c r="AV325" i="27"/>
  <c r="AV235" i="27"/>
  <c r="AV349" i="27"/>
  <c r="AV524" i="27"/>
  <c r="AV518" i="27"/>
  <c r="AV463" i="27"/>
  <c r="AV411" i="27"/>
  <c r="AV671" i="27"/>
  <c r="AV604" i="27"/>
  <c r="AV711" i="27"/>
  <c r="AV594" i="27"/>
  <c r="AV307" i="27"/>
  <c r="AV126" i="27"/>
  <c r="AV76" i="27"/>
  <c r="AV426" i="27"/>
  <c r="AV405" i="27"/>
  <c r="AV537" i="27"/>
  <c r="AV43" i="27"/>
  <c r="AV512" i="27"/>
  <c r="AV117" i="27"/>
  <c r="AV500" i="27"/>
  <c r="AV135" i="27"/>
  <c r="AV625" i="27"/>
  <c r="AV675" i="27"/>
  <c r="AV259" i="27"/>
  <c r="AV507" i="27"/>
  <c r="AV304" i="27"/>
  <c r="AV163" i="27"/>
  <c r="AV148" i="27"/>
  <c r="AV680" i="27"/>
  <c r="AV192" i="27"/>
  <c r="AV81" i="27"/>
  <c r="AV617" i="27"/>
  <c r="AV624" i="27"/>
  <c r="AV471" i="27"/>
  <c r="AV544" i="27"/>
  <c r="AV296" i="27"/>
  <c r="AV430" i="27"/>
  <c r="AV295" i="27"/>
  <c r="AV562" i="27"/>
  <c r="AV485" i="27"/>
  <c r="AV645" i="27"/>
  <c r="AV382" i="27"/>
  <c r="AV575" i="27"/>
  <c r="AV598" i="27"/>
  <c r="AV90" i="27"/>
  <c r="AV458" i="27"/>
  <c r="AV196" i="27"/>
  <c r="AV576" i="27"/>
  <c r="AV142" i="27"/>
  <c r="AV388" i="27"/>
  <c r="AV462" i="27"/>
  <c r="AV486" i="27"/>
  <c r="AV351" i="27"/>
  <c r="AV225" i="27"/>
  <c r="AV185" i="27"/>
  <c r="AV584" i="27"/>
  <c r="AV17" i="27"/>
  <c r="AV412" i="27"/>
  <c r="AV468" i="27"/>
  <c r="AV622" i="27"/>
  <c r="AV51" i="27"/>
  <c r="AV691" i="27"/>
  <c r="AV324" i="27"/>
  <c r="AV610" i="27"/>
  <c r="AV407" i="27"/>
  <c r="AV279" i="27"/>
  <c r="AV597" i="27"/>
  <c r="AV400" i="27"/>
  <c r="AV79" i="27"/>
  <c r="AV583" i="27"/>
  <c r="AV566" i="27"/>
  <c r="AV69" i="27"/>
  <c r="AV381" i="27"/>
  <c r="AV429" i="27"/>
  <c r="AV149" i="27"/>
  <c r="AV585" i="27"/>
  <c r="AV12" i="27"/>
  <c r="AV321" i="27"/>
  <c r="AV670" i="27"/>
  <c r="AV162" i="27"/>
  <c r="AV188" i="27"/>
  <c r="AV262" i="27"/>
  <c r="AV582" i="27"/>
  <c r="AV493" i="27"/>
  <c r="AV111" i="27"/>
  <c r="AV327" i="27"/>
  <c r="AV492" i="27"/>
  <c r="AV339" i="27"/>
  <c r="AV252" i="27"/>
  <c r="AV681" i="27"/>
  <c r="AV28" i="27"/>
  <c r="AV661" i="27"/>
  <c r="AV642" i="27"/>
  <c r="AV705" i="27"/>
  <c r="AV8" i="27"/>
  <c r="AV438" i="27"/>
  <c r="AV210" i="27"/>
  <c r="AZ56" i="27"/>
  <c r="BB56" i="27" s="1"/>
  <c r="BC56" i="27"/>
  <c r="AZ38" i="27"/>
  <c r="BB38" i="27" s="1"/>
  <c r="BC38" i="27"/>
  <c r="BC579" i="27"/>
  <c r="AZ579" i="27"/>
  <c r="BB579" i="27" s="1"/>
  <c r="BC43" i="27"/>
  <c r="AZ43" i="27"/>
  <c r="BB43" i="27" s="1"/>
  <c r="AZ471" i="27"/>
  <c r="BB471" i="27" s="1"/>
  <c r="BC471" i="27"/>
  <c r="AZ57" i="27"/>
  <c r="BB57" i="27" s="1"/>
  <c r="BC57" i="27"/>
  <c r="AV689" i="27"/>
  <c r="AV229" i="27"/>
  <c r="AV555" i="27"/>
  <c r="AV145" i="27"/>
  <c r="AV323" i="27"/>
  <c r="AV302" i="27"/>
  <c r="AV203" i="27"/>
  <c r="AV420" i="27"/>
  <c r="AV614" i="27"/>
  <c r="AV686" i="27"/>
  <c r="AV242" i="27"/>
  <c r="AV286" i="27"/>
  <c r="AV552" i="27"/>
  <c r="AV299" i="27"/>
  <c r="AV345" i="27"/>
  <c r="AV166" i="27"/>
  <c r="AV52" i="27"/>
  <c r="AV191" i="27"/>
  <c r="AV36" i="27"/>
  <c r="AV700" i="27"/>
  <c r="AV673" i="27"/>
  <c r="AV696" i="27"/>
  <c r="AV7" i="27"/>
  <c r="AV56" i="27"/>
  <c r="AV120" i="27"/>
  <c r="AV546" i="27"/>
  <c r="AV579" i="27"/>
  <c r="AV106" i="27"/>
  <c r="AV30" i="27"/>
  <c r="AV176" i="27"/>
  <c r="AV245" i="27"/>
  <c r="AV632" i="27"/>
  <c r="AV211" i="27"/>
  <c r="AV258" i="27"/>
  <c r="AV201" i="27"/>
  <c r="AV312" i="27"/>
  <c r="AV572" i="27"/>
  <c r="AV328" i="27"/>
  <c r="AV233" i="27"/>
  <c r="AV539" i="27"/>
  <c r="AV530" i="27"/>
  <c r="AV155" i="27"/>
  <c r="AV122" i="27"/>
  <c r="AV521" i="27"/>
  <c r="AV360" i="27"/>
  <c r="AV634" i="27"/>
  <c r="AV232" i="27"/>
  <c r="AV19" i="27"/>
  <c r="AV316" i="27"/>
  <c r="AV31" i="27"/>
  <c r="AV532" i="27"/>
  <c r="AV44" i="27"/>
  <c r="AV626" i="27"/>
  <c r="AV65" i="27"/>
  <c r="AV180" i="27"/>
  <c r="AV663" i="27"/>
  <c r="AV25" i="27"/>
  <c r="AV334" i="27"/>
  <c r="AV612" i="27"/>
  <c r="AV504" i="27"/>
  <c r="AV496" i="27"/>
  <c r="AV416" i="27"/>
  <c r="AV347" i="27"/>
  <c r="AV291" i="27"/>
  <c r="AV260" i="27"/>
  <c r="AV516" i="27"/>
  <c r="AV525" i="27"/>
  <c r="AV591" i="27"/>
  <c r="AV533" i="27"/>
  <c r="AV46" i="27"/>
  <c r="AV687" i="27"/>
  <c r="AV682" i="27"/>
  <c r="AV502" i="27"/>
  <c r="AV475" i="27"/>
  <c r="AV24" i="27"/>
  <c r="AV71" i="27"/>
  <c r="AV414" i="27"/>
  <c r="AV293" i="27"/>
  <c r="AV290" i="27"/>
  <c r="AV105" i="27"/>
  <c r="AV421" i="27"/>
  <c r="AV657" i="27"/>
  <c r="AV78" i="27"/>
  <c r="AV413" i="27"/>
  <c r="AV237" i="27"/>
  <c r="AV453" i="27"/>
  <c r="AV398" i="27"/>
  <c r="AV55" i="27"/>
  <c r="AV695" i="27"/>
  <c r="AV281" i="27"/>
  <c r="AV637" i="27"/>
  <c r="AV379" i="27"/>
  <c r="AV283" i="27"/>
  <c r="AV282" i="27"/>
  <c r="AV396" i="27"/>
  <c r="AV121" i="27"/>
  <c r="AV227" i="27"/>
  <c r="AV538" i="27"/>
  <c r="AV390" i="27"/>
  <c r="AV198" i="27"/>
  <c r="AV601" i="27"/>
  <c r="AV178" i="27"/>
  <c r="AV49" i="27"/>
  <c r="AV348" i="27"/>
  <c r="AV554" i="27"/>
  <c r="AV688" i="27"/>
  <c r="AV616" i="27"/>
  <c r="AV596" i="27"/>
  <c r="AV175" i="27"/>
  <c r="AV706" i="27"/>
  <c r="AV61" i="27"/>
  <c r="AV124" i="27"/>
  <c r="AV212" i="27"/>
  <c r="AV672" i="27"/>
  <c r="AV110" i="27"/>
  <c r="AV45" i="27"/>
  <c r="AV68" i="27"/>
  <c r="AV342" i="27"/>
  <c r="AV658" i="27"/>
  <c r="AV640" i="27"/>
  <c r="AV559" i="27"/>
  <c r="AV114" i="27"/>
  <c r="AV387" i="27"/>
  <c r="AV511" i="27"/>
  <c r="AV202" i="27"/>
  <c r="AV627" i="27"/>
  <c r="AV419" i="27"/>
  <c r="AV569" i="27"/>
  <c r="AV646" i="27"/>
  <c r="AV526" i="27"/>
  <c r="AV63" i="27"/>
  <c r="AV40" i="27"/>
  <c r="AV630" i="27"/>
  <c r="AV403" i="27"/>
  <c r="AV47" i="27"/>
  <c r="AV647" i="27"/>
  <c r="AV702" i="27"/>
  <c r="AV547" i="27"/>
  <c r="AV32" i="27"/>
  <c r="AV464" i="27"/>
  <c r="AV570" i="27"/>
  <c r="AV184" i="27"/>
  <c r="AV638" i="27"/>
  <c r="AV442" i="27"/>
  <c r="AV708" i="27"/>
  <c r="AV399" i="27"/>
  <c r="AV26" i="27"/>
  <c r="AV331" i="27"/>
  <c r="AV250" i="27"/>
  <c r="AV378" i="27"/>
  <c r="AV143" i="27"/>
  <c r="AV256" i="27"/>
  <c r="AV200" i="27"/>
  <c r="AV469" i="27"/>
  <c r="AV154" i="27"/>
  <c r="AZ34" i="27"/>
  <c r="BB34" i="27" s="1"/>
  <c r="BV21" i="27"/>
  <c r="AV21" i="27"/>
  <c r="BV650" i="27"/>
  <c r="AV650" i="27"/>
  <c r="BV16" i="27"/>
  <c r="AV643" i="27"/>
  <c r="AV409" i="27"/>
  <c r="AV205" i="27"/>
  <c r="AV226" i="27"/>
  <c r="AV676" i="27"/>
  <c r="AV160" i="27"/>
  <c r="AV14" i="27"/>
  <c r="AV275" i="27"/>
  <c r="AV432" i="27"/>
  <c r="AV490" i="27"/>
  <c r="AV207" i="27"/>
  <c r="AV440" i="27"/>
  <c r="AV38" i="27"/>
  <c r="AV72" i="27"/>
  <c r="AV104" i="27"/>
  <c r="AV95" i="27"/>
  <c r="AV529" i="27"/>
  <c r="AV27" i="27"/>
  <c r="AV447" i="27"/>
  <c r="AV404" i="27"/>
  <c r="AV274" i="27"/>
  <c r="AV144" i="27"/>
  <c r="AV217" i="27"/>
  <c r="AV472" i="27"/>
  <c r="AV621" i="27"/>
  <c r="AV361" i="27"/>
  <c r="AV665" i="27"/>
  <c r="AV317" i="27"/>
  <c r="AV652" i="27"/>
  <c r="AV305" i="27"/>
  <c r="AV693" i="27"/>
  <c r="AV703" i="27"/>
  <c r="AV394" i="27"/>
  <c r="AV189" i="27"/>
  <c r="AV67" i="27"/>
  <c r="AV9" i="27"/>
  <c r="AV690" i="27"/>
  <c r="AV545" i="27"/>
  <c r="AV549" i="27"/>
  <c r="AV651" i="27"/>
  <c r="AV656" i="27"/>
  <c r="AV503" i="27"/>
  <c r="AV243" i="27"/>
  <c r="AV631" i="27"/>
  <c r="AV94" i="27"/>
  <c r="AV457" i="27"/>
  <c r="AV508" i="27"/>
  <c r="AV558" i="27"/>
  <c r="AV449" i="27"/>
  <c r="AV338" i="27"/>
  <c r="AV113" i="27"/>
  <c r="AV685" i="27"/>
  <c r="AV679" i="27"/>
  <c r="AV171" i="27"/>
  <c r="AV311" i="27"/>
  <c r="AV434" i="27"/>
  <c r="AV660" i="27"/>
  <c r="AV641" i="27"/>
  <c r="AV59" i="27"/>
  <c r="AV364" i="27"/>
  <c r="AV439" i="27"/>
  <c r="AV219" i="27"/>
  <c r="AV98" i="27"/>
  <c r="AV134" i="27"/>
  <c r="AV371" i="27"/>
  <c r="AV147" i="27"/>
  <c r="AV418" i="27"/>
  <c r="AV620" i="27"/>
  <c r="AV589" i="27"/>
  <c r="AV234" i="27"/>
  <c r="AV60" i="27"/>
  <c r="AV273" i="27"/>
  <c r="AV88" i="27"/>
  <c r="AV571" i="27"/>
  <c r="AV363" i="27"/>
  <c r="AV541" i="27"/>
  <c r="AV315" i="27"/>
  <c r="AV141" i="27"/>
  <c r="AV218" i="27"/>
  <c r="AV127" i="27"/>
  <c r="AV474" i="27"/>
  <c r="AV223" i="27"/>
  <c r="AV607" i="27"/>
  <c r="AV540" i="27"/>
  <c r="AV648" i="27"/>
  <c r="AV605" i="27"/>
  <c r="AV480" i="27"/>
  <c r="AV314" i="27"/>
  <c r="AV136" i="27"/>
  <c r="AV177" i="27"/>
  <c r="AV125" i="27"/>
  <c r="AV609" i="27"/>
  <c r="AV519" i="27"/>
  <c r="AV698" i="27"/>
  <c r="AV152" i="27"/>
  <c r="AV209" i="27"/>
  <c r="AV466" i="27"/>
  <c r="AV206" i="27"/>
  <c r="AV483" i="27"/>
  <c r="AV271" i="27"/>
  <c r="AV380" i="27"/>
  <c r="AV87" i="27"/>
  <c r="AV355" i="27"/>
  <c r="AV57" i="27"/>
  <c r="AV628" i="27"/>
  <c r="AV592" i="27"/>
  <c r="AV130" i="27"/>
  <c r="AV674" i="27"/>
  <c r="AV653" i="27"/>
  <c r="AV93" i="27"/>
  <c r="AV501" i="27"/>
  <c r="AV590" i="27"/>
  <c r="AV322" i="27"/>
  <c r="AV391" i="27"/>
  <c r="AV13" i="27"/>
  <c r="AV365" i="27"/>
  <c r="AV82" i="27"/>
  <c r="AV494" i="27"/>
  <c r="AV456" i="27"/>
  <c r="AV635" i="27"/>
  <c r="AV649" i="27"/>
  <c r="AV102" i="27"/>
  <c r="AV489" i="27"/>
  <c r="AV563" i="27"/>
  <c r="AV132" i="27"/>
  <c r="AV146" i="27"/>
  <c r="AV6" i="27"/>
  <c r="AV174" i="27"/>
  <c r="AV139" i="27"/>
  <c r="AV167" i="27"/>
  <c r="AV253" i="27"/>
  <c r="AV358" i="27"/>
  <c r="AV666" i="27"/>
  <c r="AV520" i="27"/>
  <c r="AV48" i="27"/>
  <c r="AV633" i="27"/>
  <c r="AV424" i="27"/>
  <c r="AV367" i="27"/>
  <c r="AV659" i="27"/>
  <c r="AV181" i="27"/>
  <c r="AV42" i="27"/>
  <c r="AV369" i="27"/>
  <c r="AV684" i="27"/>
  <c r="AV16" i="27"/>
  <c r="AV444" i="27"/>
  <c r="AV451" i="27"/>
  <c r="AV173" i="27"/>
  <c r="AV29" i="27"/>
  <c r="AV298" i="27"/>
  <c r="AV692" i="27"/>
  <c r="AV11" i="27"/>
  <c r="AV66" i="27"/>
  <c r="AV333" i="27"/>
  <c r="AV84" i="27"/>
  <c r="AV639" i="27"/>
  <c r="AV677" i="27"/>
  <c r="AV374" i="27"/>
  <c r="AV301" i="27"/>
  <c r="AV272" i="27"/>
  <c r="AV85" i="27"/>
  <c r="AV701" i="27"/>
  <c r="AV593" i="27"/>
  <c r="AV613" i="27"/>
  <c r="AV370" i="27"/>
  <c r="AV618" i="27"/>
  <c r="AV340" i="27"/>
  <c r="AV261" i="27"/>
  <c r="AV523" i="27"/>
  <c r="AV352" i="27"/>
  <c r="AV368" i="27"/>
  <c r="AV10" i="27"/>
  <c r="AV266" i="27"/>
  <c r="AV89" i="27"/>
  <c r="AV123" i="27"/>
  <c r="AV309" i="27"/>
  <c r="AV505" i="27"/>
  <c r="AV461" i="27"/>
  <c r="AV238" i="27"/>
  <c r="AV169" i="27"/>
  <c r="AV514" i="27"/>
  <c r="AV276" i="27"/>
  <c r="AV306" i="27"/>
  <c r="AV550" i="27"/>
  <c r="AV337" i="27"/>
  <c r="AV165" i="27"/>
  <c r="AV287" i="27"/>
  <c r="AV115" i="27"/>
  <c r="AV285" i="27"/>
  <c r="AV712" i="27"/>
  <c r="AV568" i="27"/>
  <c r="AV636" i="27"/>
  <c r="AV83" i="27"/>
  <c r="AV73" i="27"/>
  <c r="AV35" i="27"/>
  <c r="AV384" i="27"/>
  <c r="AV580" i="27"/>
  <c r="AV467" i="27"/>
  <c r="AV362" i="27"/>
  <c r="AV300" i="27"/>
  <c r="AV224" i="27"/>
  <c r="AV80" i="27"/>
  <c r="AV194" i="27"/>
  <c r="AV359" i="27"/>
  <c r="AV372" i="27"/>
  <c r="AV553" i="27"/>
  <c r="AV268" i="27"/>
  <c r="AV574" i="27"/>
  <c r="AV542" i="27"/>
  <c r="AV277" i="27"/>
  <c r="AV240" i="27"/>
  <c r="AV109" i="27"/>
  <c r="AV137" i="27"/>
  <c r="AV292" i="27"/>
  <c r="AV335" i="27"/>
  <c r="AV199" i="27"/>
  <c r="AV454" i="27"/>
  <c r="AV128" i="27"/>
  <c r="AV481" i="27"/>
  <c r="AV581" i="27"/>
  <c r="AV704" i="27"/>
  <c r="AV397" i="27"/>
  <c r="AV190" i="27"/>
  <c r="AV678" i="27"/>
  <c r="AV470" i="27"/>
  <c r="AV108" i="27"/>
  <c r="AV498" i="27"/>
  <c r="AV422" i="27"/>
  <c r="AV644" i="27"/>
  <c r="AV697" i="27"/>
  <c r="AV18" i="27"/>
  <c r="AV668" i="27"/>
  <c r="AV343" i="27"/>
  <c r="AV156" i="27"/>
  <c r="AV709" i="27"/>
  <c r="AV37" i="27"/>
  <c r="AV280" i="27"/>
  <c r="AV297" i="27"/>
  <c r="AV383" i="27"/>
  <c r="AV75" i="27"/>
  <c r="AV393" i="27"/>
  <c r="AV303" i="27"/>
  <c r="AV356" i="27"/>
  <c r="AV561" i="27"/>
  <c r="AV336" i="27"/>
  <c r="AV236" i="27"/>
  <c r="AV161" i="27"/>
  <c r="AV133" i="27"/>
  <c r="AV565" i="27"/>
  <c r="AV1" i="27"/>
  <c r="BV64" i="27"/>
  <c r="AV64" i="27"/>
  <c r="AV448" i="27"/>
  <c r="AV452" i="27"/>
  <c r="AV4" i="27"/>
  <c r="AV329" i="27"/>
  <c r="AV557" i="27"/>
  <c r="AV326" i="27"/>
  <c r="AV431" i="27"/>
  <c r="AV284" i="27"/>
  <c r="AV376" i="27"/>
  <c r="AV269" i="27"/>
  <c r="AV159" i="27"/>
  <c r="AV246" i="27"/>
  <c r="AV488" i="27"/>
  <c r="AV606" i="27"/>
  <c r="AV53" i="27"/>
  <c r="AV499" i="27"/>
  <c r="AV497" i="27"/>
  <c r="AV310" i="27"/>
  <c r="AV669" i="27"/>
  <c r="AV603" i="27"/>
  <c r="AV96" i="27"/>
  <c r="AV556" i="27"/>
  <c r="AV491" i="27"/>
  <c r="AV91" i="27"/>
  <c r="AV427" i="27"/>
  <c r="AV522" i="27"/>
  <c r="AV410" i="27"/>
  <c r="AV608" i="27"/>
  <c r="AV460" i="27"/>
  <c r="AV602" i="27"/>
  <c r="AV294" i="27"/>
  <c r="AV560" i="27"/>
  <c r="AV629" i="27"/>
  <c r="AV330" i="27"/>
  <c r="AV5" i="27"/>
  <c r="AV600" i="27"/>
  <c r="AV443" i="27"/>
  <c r="AV103" i="27"/>
  <c r="AV158" i="27"/>
  <c r="AV289" i="27"/>
  <c r="AV116" i="27"/>
  <c r="AV208" i="27"/>
  <c r="AV183" i="27"/>
  <c r="AV131" i="27"/>
  <c r="AV157" i="27"/>
  <c r="AV138" i="27"/>
  <c r="AV615" i="27"/>
  <c r="AV319" i="27"/>
  <c r="AV433" i="27"/>
  <c r="AV417" i="27"/>
  <c r="AV428" i="27"/>
  <c r="AV151" i="27"/>
  <c r="AV308" i="27"/>
  <c r="AV241" i="27"/>
  <c r="AV204" i="27"/>
  <c r="AV58" i="27"/>
  <c r="AV354" i="27"/>
  <c r="AV107" i="27"/>
  <c r="AV436" i="27"/>
  <c r="AV50" i="27"/>
  <c r="AV195" i="27"/>
  <c r="AV435" i="27"/>
  <c r="AV251" i="27"/>
  <c r="AV515" i="27"/>
  <c r="AV664" i="27"/>
  <c r="AV231" i="27"/>
  <c r="AV699" i="27"/>
  <c r="AV450" i="27"/>
  <c r="AV683" i="27"/>
  <c r="AV445" i="27"/>
  <c r="AV129" i="27"/>
  <c r="AV267" i="27"/>
  <c r="AV375" i="27"/>
  <c r="AV510" i="27"/>
  <c r="AV77" i="27"/>
  <c r="AV197" i="27"/>
  <c r="AV459" i="27"/>
  <c r="AV479" i="27"/>
  <c r="AV228" i="27"/>
  <c r="AV694" i="27"/>
  <c r="AV353" i="27"/>
  <c r="AV34" i="27"/>
  <c r="AV535" i="27"/>
  <c r="AV186" i="27"/>
  <c r="AV164" i="27"/>
  <c r="AV415" i="27"/>
  <c r="AV118" i="27"/>
  <c r="AV654" i="27"/>
  <c r="AV62" i="27"/>
  <c r="AV213" i="27"/>
  <c r="AV101" i="27"/>
  <c r="AV230" i="27"/>
  <c r="AV386" i="27"/>
  <c r="AV402" i="27"/>
  <c r="AV119" i="27"/>
  <c r="AV318" i="27"/>
  <c r="AZ17" i="27"/>
  <c r="BB17" i="27" s="1"/>
  <c r="AZ60" i="27"/>
  <c r="BB60" i="27" s="1"/>
  <c r="AZ21" i="27"/>
  <c r="BB21" i="27" s="1"/>
  <c r="BR580" i="27" l="1"/>
  <c r="BP580" i="27"/>
  <c r="BO580" i="27"/>
  <c r="BQ580" i="27"/>
  <c r="BR604" i="27"/>
  <c r="BP604" i="27"/>
  <c r="BO604" i="27"/>
  <c r="BQ604" i="27"/>
  <c r="BO501" i="27"/>
  <c r="BP501" i="27"/>
  <c r="BR501" i="27"/>
  <c r="BQ501" i="27"/>
  <c r="BQ617" i="27"/>
  <c r="BP617" i="27"/>
  <c r="BR617" i="27"/>
  <c r="BO617" i="27"/>
  <c r="BQ592" i="27"/>
  <c r="BP592" i="27"/>
  <c r="BR592" i="27"/>
  <c r="BO592" i="27"/>
  <c r="BO517" i="27"/>
  <c r="BQ517" i="27"/>
  <c r="BP517" i="27"/>
  <c r="BR517" i="27"/>
  <c r="BR618" i="27"/>
  <c r="BO618" i="27"/>
  <c r="BP618" i="27"/>
  <c r="BQ618" i="27"/>
  <c r="BQ526" i="27"/>
  <c r="BO526" i="27"/>
  <c r="BR526" i="27"/>
  <c r="BP526" i="27"/>
  <c r="BD779" i="27"/>
  <c r="BD777" i="27"/>
  <c r="BD776" i="27"/>
  <c r="BD778" i="27"/>
  <c r="BO473" i="27"/>
  <c r="BR430" i="27"/>
  <c r="BO430" i="27"/>
  <c r="BP473" i="27"/>
  <c r="BQ473" i="27"/>
  <c r="BQ702" i="27"/>
  <c r="BR702" i="27"/>
  <c r="BO702" i="27"/>
  <c r="BP702" i="27"/>
  <c r="BQ44" i="27"/>
  <c r="BO44" i="27"/>
  <c r="BP44" i="27"/>
  <c r="BR44" i="27"/>
  <c r="BP67" i="27"/>
  <c r="BO67" i="27"/>
  <c r="BQ67" i="27"/>
  <c r="BR67" i="27"/>
  <c r="BR472" i="27"/>
  <c r="BP472" i="27"/>
  <c r="BO472" i="27"/>
  <c r="BQ472" i="27"/>
  <c r="BP23" i="27"/>
  <c r="BQ23" i="27"/>
  <c r="BO23" i="27"/>
  <c r="BR23" i="27"/>
  <c r="BQ60" i="27"/>
  <c r="BP60" i="27"/>
  <c r="BR60" i="27"/>
  <c r="BO60" i="27"/>
  <c r="BR662" i="27"/>
  <c r="BP662" i="27"/>
  <c r="BO662" i="27"/>
  <c r="BQ662" i="27"/>
  <c r="BP58" i="27"/>
  <c r="BO58" i="27"/>
  <c r="BR58" i="27"/>
  <c r="BQ58" i="27"/>
  <c r="BR68" i="27"/>
  <c r="BO68" i="27"/>
  <c r="BP68" i="27"/>
  <c r="BQ68" i="27"/>
  <c r="BR578" i="27"/>
  <c r="BQ578" i="27"/>
  <c r="BP578" i="27"/>
  <c r="BO578" i="27"/>
  <c r="BR34" i="27"/>
  <c r="BO34" i="27"/>
  <c r="BQ34" i="27"/>
  <c r="BP34" i="27"/>
  <c r="BP435" i="27"/>
  <c r="BO435" i="27"/>
  <c r="BR435" i="27"/>
  <c r="BQ435" i="27"/>
  <c r="BR638" i="27"/>
  <c r="BQ638" i="27"/>
  <c r="BP638" i="27"/>
  <c r="BO638" i="27"/>
  <c r="BO66" i="27"/>
  <c r="BQ66" i="27"/>
  <c r="BR66" i="27"/>
  <c r="BP66" i="27"/>
  <c r="BP17" i="27"/>
  <c r="BR17" i="27"/>
  <c r="BQ17" i="27"/>
  <c r="BO17" i="27"/>
  <c r="BO21" i="27"/>
  <c r="BQ21" i="27"/>
  <c r="BP21" i="27"/>
  <c r="BR21" i="27"/>
  <c r="BD750" i="27"/>
  <c r="BD763" i="27"/>
  <c r="BD741" i="27"/>
  <c r="BD766" i="27"/>
  <c r="BD738" i="27"/>
  <c r="BD744" i="27"/>
  <c r="BD756" i="27"/>
  <c r="BD762" i="27"/>
  <c r="BD775" i="27"/>
  <c r="BD764" i="27"/>
  <c r="BD743" i="27"/>
  <c r="BD768" i="27"/>
  <c r="BD760" i="27"/>
  <c r="BD774" i="27"/>
  <c r="BD758" i="27"/>
  <c r="BD769" i="27"/>
  <c r="BD739" i="27"/>
  <c r="BD755" i="27"/>
  <c r="BD770" i="27"/>
  <c r="BD757" i="27"/>
  <c r="BD753" i="27"/>
  <c r="BD742" i="27"/>
  <c r="BD747" i="27"/>
  <c r="BD752" i="27"/>
  <c r="BD751" i="27"/>
  <c r="BD746" i="27"/>
  <c r="BD761" i="27"/>
  <c r="BD748" i="27"/>
  <c r="BD749" i="27"/>
  <c r="BD745" i="27"/>
  <c r="BD759" i="27"/>
  <c r="BD765" i="27"/>
  <c r="BD772" i="27"/>
  <c r="BD771" i="27"/>
  <c r="BD754" i="27"/>
  <c r="BD767" i="27"/>
  <c r="BD740" i="27"/>
  <c r="BD773" i="27"/>
  <c r="BD1" i="27"/>
  <c r="BD735" i="27"/>
  <c r="BD714" i="27"/>
  <c r="BD730" i="27"/>
  <c r="BD716" i="27"/>
  <c r="BD715" i="27"/>
  <c r="BD737" i="27"/>
  <c r="BD722" i="27"/>
  <c r="BD731" i="27"/>
  <c r="BD727" i="27"/>
  <c r="BD713" i="27"/>
  <c r="BD719" i="27"/>
  <c r="BD729" i="27"/>
  <c r="BD724" i="27"/>
  <c r="BD717" i="27"/>
  <c r="BD725" i="27"/>
  <c r="BD734" i="27"/>
  <c r="BD721" i="27"/>
  <c r="BD726" i="27"/>
  <c r="BD732" i="27"/>
  <c r="BD723" i="27"/>
  <c r="BD718" i="27"/>
  <c r="BD728" i="27"/>
  <c r="BD733" i="27"/>
  <c r="BD736" i="27"/>
  <c r="BD720" i="27"/>
  <c r="BD681" i="27"/>
  <c r="BD648" i="27"/>
  <c r="BD259" i="27"/>
  <c r="BD443" i="27"/>
  <c r="BD30" i="27"/>
  <c r="BD70" i="27"/>
  <c r="BD313" i="27"/>
  <c r="BD246" i="27"/>
  <c r="BD160" i="27"/>
  <c r="BD32" i="27"/>
  <c r="BD482" i="27"/>
  <c r="BD597" i="27"/>
  <c r="BD623" i="27"/>
  <c r="BD182" i="27"/>
  <c r="BD144" i="27"/>
  <c r="BD559" i="27"/>
  <c r="BD346" i="27"/>
  <c r="BD296" i="27"/>
  <c r="BD605" i="27"/>
  <c r="BD278" i="27"/>
  <c r="BD449" i="27"/>
  <c r="BD561" i="27"/>
  <c r="BD156" i="27"/>
  <c r="BD614" i="27"/>
  <c r="BD610" i="27"/>
  <c r="BD365" i="27"/>
  <c r="BD521" i="27"/>
  <c r="BD326" i="27"/>
  <c r="BD327" i="27"/>
  <c r="BD411" i="27"/>
  <c r="BD200" i="27"/>
  <c r="BD310" i="27"/>
  <c r="BD317" i="27"/>
  <c r="BD272" i="27"/>
  <c r="BD592" i="27"/>
  <c r="BD363" i="27"/>
  <c r="BD301" i="27"/>
  <c r="BD707" i="27"/>
  <c r="BD205" i="27"/>
  <c r="BD256" i="27"/>
  <c r="BD271" i="27"/>
  <c r="BD677" i="27"/>
  <c r="BD203" i="27"/>
  <c r="BD126" i="27"/>
  <c r="BD129" i="27"/>
  <c r="BD394" i="27"/>
  <c r="BD383" i="27"/>
  <c r="BD281" i="27"/>
  <c r="BD418" i="27"/>
  <c r="BD298" i="27"/>
  <c r="BD108" i="27"/>
  <c r="BD430" i="27"/>
  <c r="BD499" i="27"/>
  <c r="BD495" i="27"/>
  <c r="BD465" i="27"/>
  <c r="BD587" i="27"/>
  <c r="BD511" i="27"/>
  <c r="BD175" i="27"/>
  <c r="BD473" i="27"/>
  <c r="BD183" i="27"/>
  <c r="BD88" i="27"/>
  <c r="BD97" i="27"/>
  <c r="BD163" i="27"/>
  <c r="BD526" i="27"/>
  <c r="BD104" i="27"/>
  <c r="BD662" i="27"/>
  <c r="BD347" i="27"/>
  <c r="BD289" i="27"/>
  <c r="BD232" i="27"/>
  <c r="BD320" i="27"/>
  <c r="BD149" i="27"/>
  <c r="BD600" i="27"/>
  <c r="BD375" i="27"/>
  <c r="BD72" i="27"/>
  <c r="BD402" i="27"/>
  <c r="BD508" i="27"/>
  <c r="BD355" i="27"/>
  <c r="BD253" i="27"/>
  <c r="BD583" i="27"/>
  <c r="BD201" i="27"/>
  <c r="BD237" i="27"/>
  <c r="BD214" i="27"/>
  <c r="BD400" i="27"/>
  <c r="BD167" i="27"/>
  <c r="BD343" i="27"/>
  <c r="BD27" i="27"/>
  <c r="BD551" i="27"/>
  <c r="BD273" i="27"/>
  <c r="BD376" i="27"/>
  <c r="BD351" i="27"/>
  <c r="BD500" i="27"/>
  <c r="BD277" i="27"/>
  <c r="BD412" i="27"/>
  <c r="BD4" i="27"/>
  <c r="BD285" i="27"/>
  <c r="BD537" i="27"/>
  <c r="BD229" i="27"/>
  <c r="BD534" i="27"/>
  <c r="BD275" i="27"/>
  <c r="BD483" i="27"/>
  <c r="BD241" i="27"/>
  <c r="BD531" i="27"/>
  <c r="BD632" i="27"/>
  <c r="BD66" i="27"/>
  <c r="BD311" i="27"/>
  <c r="BD606" i="27"/>
  <c r="BD523" i="27"/>
  <c r="BD155" i="27"/>
  <c r="BD634" i="27"/>
  <c r="BD417" i="27"/>
  <c r="BD22" i="27"/>
  <c r="BD197" i="27"/>
  <c r="BD504" i="27"/>
  <c r="BD78" i="27"/>
  <c r="BD334" i="27"/>
  <c r="BD65" i="27"/>
  <c r="BD589" i="27"/>
  <c r="BD186" i="27"/>
  <c r="BD238" i="27"/>
  <c r="BD362" i="27"/>
  <c r="BD179" i="27"/>
  <c r="BD265" i="27"/>
  <c r="BD53" i="27"/>
  <c r="BD288" i="27"/>
  <c r="BD633" i="27"/>
  <c r="BD75" i="27"/>
  <c r="BD408" i="27"/>
  <c r="BD103" i="27"/>
  <c r="BD676" i="27"/>
  <c r="BD653" i="27"/>
  <c r="BD533" i="27"/>
  <c r="BD207" i="27"/>
  <c r="BD619" i="27"/>
  <c r="BD37" i="27"/>
  <c r="BD47" i="27"/>
  <c r="BD184" i="27"/>
  <c r="BD331" i="27"/>
  <c r="BD438" i="27"/>
  <c r="BD141" i="27"/>
  <c r="BD370" i="27"/>
  <c r="BD302" i="27"/>
  <c r="BD620" i="27"/>
  <c r="BD28" i="27"/>
  <c r="BD568" i="27"/>
  <c r="BD152" i="27"/>
  <c r="BD81" i="27"/>
  <c r="BD44" i="27"/>
  <c r="BD290" i="27"/>
  <c r="BD96" i="27"/>
  <c r="BD539" i="27"/>
  <c r="BD121" i="27"/>
  <c r="BD687" i="27"/>
  <c r="BD410" i="27"/>
  <c r="BD120" i="27"/>
  <c r="BD283" i="27"/>
  <c r="BD691" i="27"/>
  <c r="BD20" i="27"/>
  <c r="BD312" i="27"/>
  <c r="BD304" i="27"/>
  <c r="BD570" i="27"/>
  <c r="BD330" i="27"/>
  <c r="BD666" i="27"/>
  <c r="BD574" i="27"/>
  <c r="BD357" i="27"/>
  <c r="BD297" i="27"/>
  <c r="BD25" i="27"/>
  <c r="BD682" i="27"/>
  <c r="BD364" i="27"/>
  <c r="BD512" i="27"/>
  <c r="BD404" i="27"/>
  <c r="BD510" i="27"/>
  <c r="BD678" i="27"/>
  <c r="BD696" i="27"/>
  <c r="BD192" i="27"/>
  <c r="BD664" i="27"/>
  <c r="BD98" i="27"/>
  <c r="BD49" i="27"/>
  <c r="BD293" i="27"/>
  <c r="BD441" i="27"/>
  <c r="BD35" i="27"/>
  <c r="BD399" i="27"/>
  <c r="BD456" i="27"/>
  <c r="BD216" i="27"/>
  <c r="BD378" i="27"/>
  <c r="BD100" i="27"/>
  <c r="BD353" i="27"/>
  <c r="BD462" i="27"/>
  <c r="BD660" i="27"/>
  <c r="BD91" i="27"/>
  <c r="BD663" i="27"/>
  <c r="BD501" i="27"/>
  <c r="BD215" i="27"/>
  <c r="BD181" i="27"/>
  <c r="BD689" i="27"/>
  <c r="BD279" i="27"/>
  <c r="BD188" i="27"/>
  <c r="BD493" i="27"/>
  <c r="BD461" i="27"/>
  <c r="BD339" i="27"/>
  <c r="BD299" i="27"/>
  <c r="BD74" i="27"/>
  <c r="BD529" i="27"/>
  <c r="BD123" i="27"/>
  <c r="BD621" i="27"/>
  <c r="BD652" i="27"/>
  <c r="BD569" i="27"/>
  <c r="BD497" i="27"/>
  <c r="BD59" i="27"/>
  <c r="BD515" i="27"/>
  <c r="BD342" i="27"/>
  <c r="BD139" i="27"/>
  <c r="BD680" i="27"/>
  <c r="BD251" i="27"/>
  <c r="BD685" i="27"/>
  <c r="BD494" i="27"/>
  <c r="BD213" i="27"/>
  <c r="BD565" i="27"/>
  <c r="BD240" i="27"/>
  <c r="BD498" i="27"/>
  <c r="BD227" i="27"/>
  <c r="BD369" i="27"/>
  <c r="BD457" i="27"/>
  <c r="BD445" i="27"/>
  <c r="BD444" i="27"/>
  <c r="BD405" i="27"/>
  <c r="BD567" i="27"/>
  <c r="BD468" i="27"/>
  <c r="BD447" i="27"/>
  <c r="BD153" i="27"/>
  <c r="BD506" i="27"/>
  <c r="BD591" i="27"/>
  <c r="BD712" i="27"/>
  <c r="BD295" i="27"/>
  <c r="BD658" i="27"/>
  <c r="BD578" i="27"/>
  <c r="BD63" i="27"/>
  <c r="BD701" i="27"/>
  <c r="BD528" i="27"/>
  <c r="BD541" i="27"/>
  <c r="BD688" i="27"/>
  <c r="BD282" i="27"/>
  <c r="BD306" i="27"/>
  <c r="BD221" i="27"/>
  <c r="BD380" i="27"/>
  <c r="BD627" i="27"/>
  <c r="BD604" i="27"/>
  <c r="BD453" i="27"/>
  <c r="BD635" i="27"/>
  <c r="BD115" i="27"/>
  <c r="BD426" i="27"/>
  <c r="BD352" i="27"/>
  <c r="BD599" i="27"/>
  <c r="BD84" i="27"/>
  <c r="BD345" i="27"/>
  <c r="BD308" i="27"/>
  <c r="BD524" i="27"/>
  <c r="BD581" i="27"/>
  <c r="BD50" i="27"/>
  <c r="BD485" i="27"/>
  <c r="BD8" i="27"/>
  <c r="BD403" i="27"/>
  <c r="BD344" i="27"/>
  <c r="BD71" i="27"/>
  <c r="BD442" i="27"/>
  <c r="BD106" i="27"/>
  <c r="BD280" i="27"/>
  <c r="BD459" i="27"/>
  <c r="BD415" i="27"/>
  <c r="BD109" i="27"/>
  <c r="BD650" i="27"/>
  <c r="BD174" i="27"/>
  <c r="BD122" i="27"/>
  <c r="BD89" i="27"/>
  <c r="BD683" i="27"/>
  <c r="BD210" i="27"/>
  <c r="BD117" i="27"/>
  <c r="BD421" i="27"/>
  <c r="BD225" i="27"/>
  <c r="BD631" i="27"/>
  <c r="BD157" i="27"/>
  <c r="BD594" i="27"/>
  <c r="BD196" i="27"/>
  <c r="BD460" i="27"/>
  <c r="BD382" i="27"/>
  <c r="BD119" i="27"/>
  <c r="BD361" i="27"/>
  <c r="BD563" i="27"/>
  <c r="BD169" i="27"/>
  <c r="BD659" i="27"/>
  <c r="BD73" i="27"/>
  <c r="BD385" i="27"/>
  <c r="BD516" i="27"/>
  <c r="BD177" i="27"/>
  <c r="BD261" i="27"/>
  <c r="BD92" i="27"/>
  <c r="BD178" i="27"/>
  <c r="BD34" i="27"/>
  <c r="BD24" i="27"/>
  <c r="BD607" i="27"/>
  <c r="BD560" i="27"/>
  <c r="BD258" i="27"/>
  <c r="BD322" i="27"/>
  <c r="BD625" i="27"/>
  <c r="BD82" i="27"/>
  <c r="BD535" i="27"/>
  <c r="BD645" i="27"/>
  <c r="BD558" i="27"/>
  <c r="BD670" i="27"/>
  <c r="BD395" i="27"/>
  <c r="BD180" i="27"/>
  <c r="BD671" i="27"/>
  <c r="BD316" i="27"/>
  <c r="BD657" i="27"/>
  <c r="BD588" i="27"/>
  <c r="BD673" i="27"/>
  <c r="BD674" i="27"/>
  <c r="BD545" i="27"/>
  <c r="BD391" i="27"/>
  <c r="BD86" i="27"/>
  <c r="BD542" i="27"/>
  <c r="BD143" i="27"/>
  <c r="BD371" i="27"/>
  <c r="BD314" i="27"/>
  <c r="BD257" i="27"/>
  <c r="BD276" i="27"/>
  <c r="BD166" i="27"/>
  <c r="BD572" i="27"/>
  <c r="BD536" i="27"/>
  <c r="BD458" i="27"/>
  <c r="BD354" i="27"/>
  <c r="BD219" i="27"/>
  <c r="BD269" i="27"/>
  <c r="BD262" i="27"/>
  <c r="BD315" i="27"/>
  <c r="BD622" i="27"/>
  <c r="BD42" i="27"/>
  <c r="BD13" i="27"/>
  <c r="BD64" i="27"/>
  <c r="BD532" i="27"/>
  <c r="BD31" i="27"/>
  <c r="BD67" i="27"/>
  <c r="BD584" i="27"/>
  <c r="BD470" i="27"/>
  <c r="BD694" i="27"/>
  <c r="BD286" i="27"/>
  <c r="BD83" i="27"/>
  <c r="BD356" i="27"/>
  <c r="BD525" i="27"/>
  <c r="BD379" i="27"/>
  <c r="BD646" i="27"/>
  <c r="BD162" i="27"/>
  <c r="BD582" i="27"/>
  <c r="BD101" i="27"/>
  <c r="BD586" i="27"/>
  <c r="BD224" i="27"/>
  <c r="BD303" i="27"/>
  <c r="BD172" i="27"/>
  <c r="BD381" i="27"/>
  <c r="BD377" i="27"/>
  <c r="BD557" i="27"/>
  <c r="BD236" i="27"/>
  <c r="BD367" i="27"/>
  <c r="BD118" i="27"/>
  <c r="BD590" i="27"/>
  <c r="BD486" i="27"/>
  <c r="BD433" i="27"/>
  <c r="BD151" i="27"/>
  <c r="BD639" i="27"/>
  <c r="BD142" i="27"/>
  <c r="BD350" i="27"/>
  <c r="BD698" i="27"/>
  <c r="BD509" i="27"/>
  <c r="BD148" i="27"/>
  <c r="BD549" i="27"/>
  <c r="BD150" i="27"/>
  <c r="BD270" i="27"/>
  <c r="BD520" i="27"/>
  <c r="BD191" i="27"/>
  <c r="BD649" i="27"/>
  <c r="BD492" i="27"/>
  <c r="BD518" i="27"/>
  <c r="BD617" i="27"/>
  <c r="BD33" i="27"/>
  <c r="BD656" i="27"/>
  <c r="BD329" i="27"/>
  <c r="BD223" i="27"/>
  <c r="BD450" i="27"/>
  <c r="BD204" i="27"/>
  <c r="BD466" i="27"/>
  <c r="BD547" i="27"/>
  <c r="BD222" i="27"/>
  <c r="BD487" i="27"/>
  <c r="BD333" i="27"/>
  <c r="BD478" i="27"/>
  <c r="BD690" i="27"/>
  <c r="BD242" i="27"/>
  <c r="BD95" i="27"/>
  <c r="BD211" i="27"/>
  <c r="BD553" i="27"/>
  <c r="BD287" i="27"/>
  <c r="BD263" i="27"/>
  <c r="BD556" i="27"/>
  <c r="BD601" i="27"/>
  <c r="BD479" i="27"/>
  <c r="BD23" i="27"/>
  <c r="BD467" i="27"/>
  <c r="BD114" i="27"/>
  <c r="BD514" i="27"/>
  <c r="BD325" i="27"/>
  <c r="BD112" i="27"/>
  <c r="BD624" i="27"/>
  <c r="BD446" i="27"/>
  <c r="BD396" i="27"/>
  <c r="BD641" i="27"/>
  <c r="BD704" i="27"/>
  <c r="BD611" i="27"/>
  <c r="BD602" i="27"/>
  <c r="BD424" i="27"/>
  <c r="BD77" i="27"/>
  <c r="BD368" i="27"/>
  <c r="BD692" i="27"/>
  <c r="BD39" i="27"/>
  <c r="BD709" i="27"/>
  <c r="BD630" i="27"/>
  <c r="BD609" i="27"/>
  <c r="BD233" i="27"/>
  <c r="BD267" i="27"/>
  <c r="BD235" i="27"/>
  <c r="BD154" i="27"/>
  <c r="BD384" i="27"/>
  <c r="BD571" i="27"/>
  <c r="BD695" i="27"/>
  <c r="BD62" i="27"/>
  <c r="BD428" i="27"/>
  <c r="BD481" i="27"/>
  <c r="BD401" i="27"/>
  <c r="BD135" i="27"/>
  <c r="BD107" i="27"/>
  <c r="BD548" i="27"/>
  <c r="BD127" i="27"/>
  <c r="BD300" i="27"/>
  <c r="BD618" i="27"/>
  <c r="BD145" i="27"/>
  <c r="BD113" i="27"/>
  <c r="BD87" i="27"/>
  <c r="BD291" i="27"/>
  <c r="BD340" i="27"/>
  <c r="BD390" i="27"/>
  <c r="BD413" i="27"/>
  <c r="BD693" i="27"/>
  <c r="BD15" i="27"/>
  <c r="BD580" i="27"/>
  <c r="BD226" i="27"/>
  <c r="BD554" i="27"/>
  <c r="BD420" i="27"/>
  <c r="BD266" i="27"/>
  <c r="BD463" i="27"/>
  <c r="BD388" i="27"/>
  <c r="BD328" i="27"/>
  <c r="BD608" i="27"/>
  <c r="BD603" i="27"/>
  <c r="BD448" i="27"/>
  <c r="BD202" i="27"/>
  <c r="BD264" i="27"/>
  <c r="BD158" i="27"/>
  <c r="BD247" i="27"/>
  <c r="BD422" i="27"/>
  <c r="BD372" i="27"/>
  <c r="BD397" i="27"/>
  <c r="BD593" i="27"/>
  <c r="BD464" i="27"/>
  <c r="BD451" i="27"/>
  <c r="BD41" i="27"/>
  <c r="BD137" i="27"/>
  <c r="BD702" i="27"/>
  <c r="BD335" i="27"/>
  <c r="BD307" i="27"/>
  <c r="BD358" i="27"/>
  <c r="BD503" i="27"/>
  <c r="BD474" i="27"/>
  <c r="BD393" i="27"/>
  <c r="BD555" i="27"/>
  <c r="BD407" i="27"/>
  <c r="BD212" i="27"/>
  <c r="BD595" i="27"/>
  <c r="BD454" i="27"/>
  <c r="BD187" i="27"/>
  <c r="BD349" i="27"/>
  <c r="BD637" i="27"/>
  <c r="BD638" i="27"/>
  <c r="BD19" i="27"/>
  <c r="BD577" i="27"/>
  <c r="BD292" i="27"/>
  <c r="BD60" i="27"/>
  <c r="BD480" i="27"/>
  <c r="BD250" i="27"/>
  <c r="BD10" i="27"/>
  <c r="BD61" i="27"/>
  <c r="BD36" i="27"/>
  <c r="BD43" i="27"/>
  <c r="BD208" i="27"/>
  <c r="BD116" i="27"/>
  <c r="BD51" i="27"/>
  <c r="BD14" i="27"/>
  <c r="BD471" i="27"/>
  <c r="BD613" i="27"/>
  <c r="BD552" i="27"/>
  <c r="BD199" i="27"/>
  <c r="BD706" i="27"/>
  <c r="BD488" i="27"/>
  <c r="BD615" i="27"/>
  <c r="BD189" i="27"/>
  <c r="BD425" i="27"/>
  <c r="BD209" i="27"/>
  <c r="BD530" i="27"/>
  <c r="BD496" i="27"/>
  <c r="BD700" i="27"/>
  <c r="BD576" i="27"/>
  <c r="BD527" i="27"/>
  <c r="BD138" i="27"/>
  <c r="BD573" i="27"/>
  <c r="BD220" i="27"/>
  <c r="BD684" i="27"/>
  <c r="BD398" i="27"/>
  <c r="BD16" i="27"/>
  <c r="BD40" i="27"/>
  <c r="BD21" i="27"/>
  <c r="BD323" i="27"/>
  <c r="BD217" i="27"/>
  <c r="BD579" i="27"/>
  <c r="BD93" i="27"/>
  <c r="BD665" i="27"/>
  <c r="BD173" i="27"/>
  <c r="BD161" i="27"/>
  <c r="BD218" i="27"/>
  <c r="BD406" i="27"/>
  <c r="BD469" i="27"/>
  <c r="BD341" i="27"/>
  <c r="BD472" i="27"/>
  <c r="BD596" i="27"/>
  <c r="BD431" i="27"/>
  <c r="BD146" i="27"/>
  <c r="BD170" i="27"/>
  <c r="BD543" i="27"/>
  <c r="BD419" i="27"/>
  <c r="BD675" i="27"/>
  <c r="BD85" i="27"/>
  <c r="BD629" i="27"/>
  <c r="BD679" i="27"/>
  <c r="BD697" i="27"/>
  <c r="BD332" i="27"/>
  <c r="BD452" i="27"/>
  <c r="BD439" i="27"/>
  <c r="BD284" i="27"/>
  <c r="BD654" i="27"/>
  <c r="BD703" i="27"/>
  <c r="BD252" i="27"/>
  <c r="BD636" i="27"/>
  <c r="BD105" i="27"/>
  <c r="BD519" i="27"/>
  <c r="BD239" i="27"/>
  <c r="BD416" i="27"/>
  <c r="BD522" i="27"/>
  <c r="BD598" i="27"/>
  <c r="BD131" i="27"/>
  <c r="BD429" i="27"/>
  <c r="BD9" i="27"/>
  <c r="BD360" i="27"/>
  <c r="BD124" i="27"/>
  <c r="BD11" i="27"/>
  <c r="BD475" i="27"/>
  <c r="BD254" i="27"/>
  <c r="BD260" i="27"/>
  <c r="BD68" i="27"/>
  <c r="BD491" i="27"/>
  <c r="BD661" i="27"/>
  <c r="BD171" i="27"/>
  <c r="BD540" i="27"/>
  <c r="BD128" i="27"/>
  <c r="BD111" i="27"/>
  <c r="BD437" i="27"/>
  <c r="BD102" i="27"/>
  <c r="BD125" i="27"/>
  <c r="BD647" i="27"/>
  <c r="BD667" i="27"/>
  <c r="BD134" i="27"/>
  <c r="BD168" i="27"/>
  <c r="BD255" i="27"/>
  <c r="BD338" i="27"/>
  <c r="BD505" i="27"/>
  <c r="BD434" i="27"/>
  <c r="BD305" i="27"/>
  <c r="BD409" i="27"/>
  <c r="BD708" i="27"/>
  <c r="BD159" i="27"/>
  <c r="BD294" i="27"/>
  <c r="BD669" i="27"/>
  <c r="BD686" i="27"/>
  <c r="BD249" i="27"/>
  <c r="BD94" i="27"/>
  <c r="BD206" i="27"/>
  <c r="BD194" i="27"/>
  <c r="BD26" i="27"/>
  <c r="BD136" i="27"/>
  <c r="BD52" i="27"/>
  <c r="BD164" i="27"/>
  <c r="BD234" i="27"/>
  <c r="BD373" i="27"/>
  <c r="BD12" i="27"/>
  <c r="BD544" i="27"/>
  <c r="BD7" i="27"/>
  <c r="BD566" i="27"/>
  <c r="BD414" i="27"/>
  <c r="BD54" i="27"/>
  <c r="BD165" i="27"/>
  <c r="BD45" i="27"/>
  <c r="BD455" i="27"/>
  <c r="BD616" i="27"/>
  <c r="BD366" i="27"/>
  <c r="BD435" i="27"/>
  <c r="BD147" i="27"/>
  <c r="BD668" i="27"/>
  <c r="BD245" i="27"/>
  <c r="BD562" i="27"/>
  <c r="BD268" i="27"/>
  <c r="BD440" i="27"/>
  <c r="BD318" i="27"/>
  <c r="BD386" i="27"/>
  <c r="BD69" i="27"/>
  <c r="BD507" i="27"/>
  <c r="BD484" i="27"/>
  <c r="BD190" i="27"/>
  <c r="BD274" i="27"/>
  <c r="BD79" i="27"/>
  <c r="BD644" i="27"/>
  <c r="BD502" i="27"/>
  <c r="BD195" i="27"/>
  <c r="BD546" i="27"/>
  <c r="BD517" i="27"/>
  <c r="BD198" i="27"/>
  <c r="BD490" i="27"/>
  <c r="BD185" i="27"/>
  <c r="BD228" i="27"/>
  <c r="BD642" i="27"/>
  <c r="BD612" i="27"/>
  <c r="BD321" i="27"/>
  <c r="BD244" i="27"/>
  <c r="BD699" i="27"/>
  <c r="BD513" i="27"/>
  <c r="BD243" i="27"/>
  <c r="BD427" i="27"/>
  <c r="BD230" i="27"/>
  <c r="BD564" i="27"/>
  <c r="BD628" i="27"/>
  <c r="BD359" i="27"/>
  <c r="BD18" i="27"/>
  <c r="BD57" i="27"/>
  <c r="BD193" i="27"/>
  <c r="BD130" i="27"/>
  <c r="BD38" i="27"/>
  <c r="BD389" i="27"/>
  <c r="BD643" i="27"/>
  <c r="BD133" i="27"/>
  <c r="BD374" i="27"/>
  <c r="BD626" i="27"/>
  <c r="BD309" i="27"/>
  <c r="BD76" i="27"/>
  <c r="BD324" i="27"/>
  <c r="BD140" i="27"/>
  <c r="BD387" i="27"/>
  <c r="BD80" i="27"/>
  <c r="BD248" i="27"/>
  <c r="BD337" i="27"/>
  <c r="BD476" i="27"/>
  <c r="BD651" i="27"/>
  <c r="BD392" i="27"/>
  <c r="BD436" i="27"/>
  <c r="BD432" i="27"/>
  <c r="BD711" i="27"/>
  <c r="BD585" i="27"/>
  <c r="BD538" i="27"/>
  <c r="BD423" i="27"/>
  <c r="BD58" i="27"/>
  <c r="BD132" i="27"/>
  <c r="BD489" i="27"/>
  <c r="BD99" i="27"/>
  <c r="BD90" i="27"/>
  <c r="BD110" i="27"/>
  <c r="BD672" i="27"/>
  <c r="BD5" i="27"/>
  <c r="BD655" i="27"/>
  <c r="BD29" i="27"/>
  <c r="BD56" i="27"/>
  <c r="BD348" i="27"/>
  <c r="BD231" i="27"/>
  <c r="BD55" i="27"/>
  <c r="BD48" i="27"/>
  <c r="BD710" i="27"/>
  <c r="BD6" i="27"/>
  <c r="BD336" i="27"/>
  <c r="BD46" i="27"/>
  <c r="BD550" i="27"/>
  <c r="BD176" i="27"/>
  <c r="BD705" i="27"/>
  <c r="BD477" i="27"/>
  <c r="BD319" i="27"/>
  <c r="BD575" i="27"/>
  <c r="BD17" i="27"/>
  <c r="BD640" i="27"/>
</calcChain>
</file>

<file path=xl/sharedStrings.xml><?xml version="1.0" encoding="utf-8"?>
<sst xmlns="http://schemas.openxmlformats.org/spreadsheetml/2006/main" count="99574" uniqueCount="11532">
  <si>
    <t>STOK</t>
  </si>
  <si>
    <t>NOTE</t>
  </si>
  <si>
    <t>NSA</t>
  </si>
  <si>
    <t>KETERANGAN</t>
  </si>
  <si>
    <t>Jenis</t>
  </si>
  <si>
    <t>NAMA BARANG</t>
  </si>
  <si>
    <t>ORDER 2</t>
  </si>
  <si>
    <t>ORDER 1</t>
  </si>
  <si>
    <t>STS</t>
  </si>
  <si>
    <t>ORDER PACUL</t>
  </si>
  <si>
    <t>LEBIH PACUL</t>
  </si>
  <si>
    <t>JATAH PACUL</t>
  </si>
  <si>
    <t>STATUS</t>
  </si>
  <si>
    <t>NoItem</t>
  </si>
  <si>
    <t>NamaItem</t>
  </si>
  <si>
    <t>HargaPokok</t>
  </si>
  <si>
    <t>Supplier</t>
  </si>
  <si>
    <t>Supplier2</t>
  </si>
  <si>
    <t>Supplier3</t>
  </si>
  <si>
    <t>HARGA</t>
  </si>
  <si>
    <t>JENIS</t>
  </si>
  <si>
    <t>EST UTK NSA/YG LAMA DTG=ORDER2</t>
  </si>
  <si>
    <t>EDIT ORDER1</t>
  </si>
  <si>
    <t>EDIT ORDER2</t>
  </si>
  <si>
    <t>ESTIMASI JML HRGA SUPPLIER1</t>
  </si>
  <si>
    <t>ESTIMASI JML HRGA SUPPLIER2</t>
  </si>
  <si>
    <t>SUPPLIER1&lt;=TEMPO 14HARI</t>
  </si>
  <si>
    <t>SUPPLIER2&gt;TEMPO 14HARI</t>
  </si>
  <si>
    <t>HJQtyS1</t>
  </si>
  <si>
    <t>TOTAL ORDER/ SUPPLIER1</t>
  </si>
  <si>
    <t>GSM</t>
  </si>
  <si>
    <t>SLT</t>
  </si>
  <si>
    <t>HKJ</t>
  </si>
  <si>
    <t>ATFS</t>
  </si>
  <si>
    <t>AAR</t>
  </si>
  <si>
    <t>MNCBD</t>
  </si>
  <si>
    <t>PBM</t>
  </si>
  <si>
    <t>MCM</t>
  </si>
  <si>
    <t>KELIPATAN ORDER 1</t>
  </si>
  <si>
    <t>KELIPATAN ORDER 2</t>
  </si>
  <si>
    <t>EDIT SUPPLIER1</t>
  </si>
  <si>
    <t>Row Labels</t>
  </si>
  <si>
    <t>(blank)</t>
  </si>
  <si>
    <t>EDIT SUPPLIER2</t>
  </si>
  <si>
    <t>SUPPLIER2</t>
  </si>
  <si>
    <t>RakBarang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</si>
  <si>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</si>
  <si>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</si>
  <si>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</si>
  <si>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</si>
  <si>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</si>
  <si>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</si>
  <si>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</si>
  <si>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</si>
  <si>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</si>
  <si>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</si>
  <si>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</si>
  <si>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</si>
  <si>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2W1</t>
  </si>
  <si>
    <t>2W2</t>
  </si>
  <si>
    <t>2W3</t>
  </si>
  <si>
    <t>2W4</t>
  </si>
  <si>
    <t>2W5</t>
  </si>
  <si>
    <t>2W6</t>
  </si>
  <si>
    <t>2W7</t>
  </si>
  <si>
    <t>2W8</t>
  </si>
  <si>
    <t>2W9</t>
  </si>
  <si>
    <t>2W10</t>
  </si>
  <si>
    <t>2W11</t>
  </si>
  <si>
    <t>2W12</t>
  </si>
  <si>
    <t>MIN_STOK</t>
  </si>
  <si>
    <t>MAX_STOK</t>
  </si>
  <si>
    <t>NoTransaksi</t>
  </si>
  <si>
    <t>NamaSupplier</t>
  </si>
  <si>
    <t>Quantity</t>
  </si>
  <si>
    <t>SO+BR DTG</t>
  </si>
  <si>
    <t>REALISASI ORDER</t>
  </si>
  <si>
    <t>SHP</t>
  </si>
  <si>
    <t>JKS</t>
  </si>
  <si>
    <t>JUAL 3 HARI</t>
  </si>
  <si>
    <t>Kategori</t>
  </si>
  <si>
    <t>KODE BARANG</t>
  </si>
  <si>
    <t>FRK</t>
  </si>
  <si>
    <t>PTMMS</t>
  </si>
  <si>
    <t>WWNSPL</t>
  </si>
  <si>
    <t>BNMKMR</t>
  </si>
  <si>
    <t>NSM</t>
  </si>
  <si>
    <t>JMT</t>
  </si>
  <si>
    <t>MTM</t>
  </si>
  <si>
    <t>FC</t>
  </si>
  <si>
    <t>NPM</t>
  </si>
  <si>
    <t>TKKNCN</t>
  </si>
  <si>
    <t>RDJ</t>
  </si>
  <si>
    <t>JANGAN LUPA KOLOM H COPY RUMUS SAMPAI BAWAH</t>
  </si>
  <si>
    <t>Kolom G (stokmin), kolom J (supplier3) dan kolom K (HJQtyS1) yang kosong diisi angka 1</t>
  </si>
  <si>
    <t>KLIK REFRESH ALL</t>
  </si>
  <si>
    <t>PASTIKAN SEMUA BARANG DATANG DI ADW YG BLM DIHITUNG DLM STOK OPNAM MASUK DISINI</t>
  </si>
  <si>
    <t>PGNSVS</t>
  </si>
  <si>
    <t>PASTIKAN SEMUA BARANG DATANG DI PACUL YG BLM DIHITUNG DLM STOK OPNAM MASUK DISINI, LALU KLIK REFRESH ALL</t>
  </si>
  <si>
    <t>RUMUS EDIT ORDER JIKA BUDGET MINIM</t>
  </si>
  <si>
    <t>TOTAL ORDER/ SUPPLIER2</t>
  </si>
  <si>
    <t>BNGFER</t>
  </si>
  <si>
    <t>RJM</t>
  </si>
  <si>
    <t>HJM</t>
  </si>
  <si>
    <t>BLJ</t>
  </si>
  <si>
    <t>JMS</t>
  </si>
  <si>
    <t>AIT</t>
  </si>
  <si>
    <t>JWD</t>
  </si>
  <si>
    <t>CV.MWL</t>
  </si>
  <si>
    <t>AJM</t>
  </si>
  <si>
    <t>PTISM</t>
  </si>
  <si>
    <t>NJM</t>
  </si>
  <si>
    <t>TGBRSDR</t>
  </si>
  <si>
    <t>NBLSPL</t>
  </si>
  <si>
    <t>HKLVRS</t>
  </si>
  <si>
    <t>CMPS</t>
  </si>
  <si>
    <t>R19</t>
  </si>
  <si>
    <t>OBK</t>
  </si>
  <si>
    <t>HRV</t>
  </si>
  <si>
    <t>PDCD</t>
  </si>
  <si>
    <t>STRELC</t>
  </si>
  <si>
    <t>ATFF</t>
  </si>
  <si>
    <t>IDM</t>
  </si>
  <si>
    <t>OTW</t>
  </si>
  <si>
    <t>IMAM</t>
  </si>
  <si>
    <t>KODE ITEM</t>
  </si>
  <si>
    <t>STOK ADW</t>
  </si>
  <si>
    <t>MAX ADW</t>
  </si>
  <si>
    <t>LEBIH ADW</t>
  </si>
  <si>
    <t>ORDER ADW</t>
  </si>
  <si>
    <t>JATAH ADW</t>
  </si>
  <si>
    <t>KTG  ADW</t>
  </si>
  <si>
    <t>KTG PACUL</t>
  </si>
  <si>
    <t>SAT BELI VS JUAL</t>
  </si>
  <si>
    <t>PACUL KE ADW</t>
  </si>
  <si>
    <t>EDIT PACUL KE ADW</t>
  </si>
  <si>
    <t>REAL PACUL KE ADW</t>
  </si>
  <si>
    <t>ADW KE PACUL</t>
  </si>
  <si>
    <t>EDIT ADW KE PACUL</t>
  </si>
  <si>
    <t>REAL ADW KE PACUL</t>
  </si>
  <si>
    <t>EST S/D MAX STOK=ORDER1</t>
  </si>
  <si>
    <t>FINAL ORDER 1</t>
  </si>
  <si>
    <t>FINAL SUPPLIER1</t>
  </si>
  <si>
    <t>STOK UTK 3 HARI</t>
  </si>
  <si>
    <t>ORDER SEGERA</t>
  </si>
  <si>
    <t>SUPPLIER ORDER SEGERA</t>
  </si>
  <si>
    <t>MONCER</t>
  </si>
  <si>
    <t>CATATAN</t>
  </si>
  <si>
    <t>MIFTAH</t>
  </si>
  <si>
    <t>MAX_1W</t>
  </si>
  <si>
    <t>MAX_2W</t>
  </si>
  <si>
    <t>SAPTA AJI</t>
  </si>
  <si>
    <t>ELEKTRONIK</t>
  </si>
  <si>
    <t>BR DTG</t>
  </si>
  <si>
    <t>STOK CDT</t>
  </si>
  <si>
    <t>MAX CDT</t>
  </si>
  <si>
    <t>KTG  CDT</t>
  </si>
  <si>
    <t>LEBIH CDT</t>
  </si>
  <si>
    <t>ADW KE CDT</t>
  </si>
  <si>
    <t>EDIT ADW KE CDT</t>
  </si>
  <si>
    <t>REAL ADW KE CDT</t>
  </si>
  <si>
    <t>ORDER CDT</t>
  </si>
  <si>
    <t>TOTAL NILAI ORDER SUPPLIER1 :</t>
  </si>
  <si>
    <t>TOTAL NILAI ORDER SUPPLIER2 :</t>
  </si>
  <si>
    <t>STOK PACUL AFTER ANTAR CABANG</t>
  </si>
  <si>
    <t>STOK ADW AFTER ANTAR CABANG</t>
  </si>
  <si>
    <t>STOK CDT AFTER ANTAR CABANG</t>
  </si>
  <si>
    <t>JATAH CDT</t>
  </si>
  <si>
    <t>KEKURANGAN PACUL</t>
  </si>
  <si>
    <t>KEKURANGAN ADW</t>
  </si>
  <si>
    <t>KEKURANGAN CDT</t>
  </si>
  <si>
    <t>AHASS</t>
  </si>
  <si>
    <t>StokMin</t>
  </si>
  <si>
    <t>Grand Total</t>
  </si>
  <si>
    <t>CEK JML ITEM</t>
  </si>
  <si>
    <t>JUMLAH KODE ITEM</t>
  </si>
  <si>
    <t>06141-KWB-505</t>
  </si>
  <si>
    <t>06401-KPH-881</t>
  </si>
  <si>
    <t>06401-KWW-900</t>
  </si>
  <si>
    <t>06455-KPP-901</t>
  </si>
  <si>
    <t>06455-KVB-T01</t>
  </si>
  <si>
    <t>06455-KWB-601</t>
  </si>
  <si>
    <t>06535-GN5-505</t>
  </si>
  <si>
    <t>08232-2MB-K2LN1</t>
  </si>
  <si>
    <t>08232-2MB-K8JN1</t>
  </si>
  <si>
    <t>08232-M99-K1JN1</t>
  </si>
  <si>
    <t>08232-M99-K8JN9</t>
  </si>
  <si>
    <t>082332M99K8JNI</t>
  </si>
  <si>
    <t>08234-2MB-K8JN0</t>
  </si>
  <si>
    <t>09355-50105L460</t>
  </si>
  <si>
    <t>110/90-1264J</t>
  </si>
  <si>
    <t>11103-KVB-930</t>
  </si>
  <si>
    <t>12191-KZR-600</t>
  </si>
  <si>
    <t>12209-GB4-682</t>
  </si>
  <si>
    <t>12361-035-000</t>
  </si>
  <si>
    <t>12391-K25-601</t>
  </si>
  <si>
    <t>12391-KVB-900</t>
  </si>
  <si>
    <t>12391-KZR-600</t>
  </si>
  <si>
    <t>131A3-KWN-902</t>
  </si>
  <si>
    <t>16016-K03-H11</t>
  </si>
  <si>
    <t>16111-KVB-903</t>
  </si>
  <si>
    <t>16450-KZR-601</t>
  </si>
  <si>
    <t>17210-K0J-N00</t>
  </si>
  <si>
    <t>17210-K16-900</t>
  </si>
  <si>
    <t>17210-K59-A70</t>
  </si>
  <si>
    <t>17210-KVB-930</t>
  </si>
  <si>
    <t>17210-KZR-600</t>
  </si>
  <si>
    <t>19037-KVB-901</t>
  </si>
  <si>
    <t>19200-KWN-901</t>
  </si>
  <si>
    <t>19216-KVB-900</t>
  </si>
  <si>
    <t>19217-MAL-300</t>
  </si>
  <si>
    <t>19226-KVB-900</t>
  </si>
  <si>
    <t>1S7-E3440-00</t>
  </si>
  <si>
    <t>20w-40</t>
  </si>
  <si>
    <t>20W-40MATIC</t>
  </si>
  <si>
    <t>20W-50JASO MA</t>
  </si>
  <si>
    <t>22011-K81-N00</t>
  </si>
  <si>
    <t>22011-KWN-900</t>
  </si>
  <si>
    <t>22100-KWN-901</t>
  </si>
  <si>
    <t>22102-K44-V00</t>
  </si>
  <si>
    <t>22102-KZR-600</t>
  </si>
  <si>
    <t>22105-K0J-N00</t>
  </si>
  <si>
    <t>22105-K44-V00</t>
  </si>
  <si>
    <t>22105-KVB-900</t>
  </si>
  <si>
    <t>22105-KVY-960</t>
  </si>
  <si>
    <t>22105-KWN-900</t>
  </si>
  <si>
    <t>22105-KZL-C00</t>
  </si>
  <si>
    <t>22110-GFM-960</t>
  </si>
  <si>
    <t>22110-K0J-N00</t>
  </si>
  <si>
    <t>22110-K44-V00</t>
  </si>
  <si>
    <t>22110-K97-T00</t>
  </si>
  <si>
    <t>22110-KZR-600</t>
  </si>
  <si>
    <t>22123-K0J-N00</t>
  </si>
  <si>
    <t>22123-K97-B00</t>
  </si>
  <si>
    <t>2212A-K35-640</t>
  </si>
  <si>
    <t>2212A-K36-T00</t>
  </si>
  <si>
    <t>2212A-K44-V00</t>
  </si>
  <si>
    <t>2212A-KVB-900</t>
  </si>
  <si>
    <t>2212A-KWN-900</t>
  </si>
  <si>
    <t>22131-KVB-900</t>
  </si>
  <si>
    <t>22535-K44-V00</t>
  </si>
  <si>
    <t>22535-KWN-901</t>
  </si>
  <si>
    <t>23100-K0J-N01</t>
  </si>
  <si>
    <t>23100-K1Z-N21</t>
  </si>
  <si>
    <t>23100-K35-V01</t>
  </si>
  <si>
    <t>23100-K36-J02</t>
  </si>
  <si>
    <t>23100-K44-V01</t>
  </si>
  <si>
    <t>23100-K97-T01</t>
  </si>
  <si>
    <t>23100-KVB-901</t>
  </si>
  <si>
    <t>23100-KVY-902</t>
  </si>
  <si>
    <t>23100-KZL-932</t>
  </si>
  <si>
    <t>23100-KZR-601</t>
  </si>
  <si>
    <t>23411-KZL-930</t>
  </si>
  <si>
    <t>28D-17653-00</t>
  </si>
  <si>
    <t>2BM-F5805-00</t>
  </si>
  <si>
    <t>2DP-E7465-00</t>
  </si>
  <si>
    <t>2DP-E7465-10</t>
  </si>
  <si>
    <t>2DP-E7611-00</t>
  </si>
  <si>
    <t>2DP-E7641-00</t>
  </si>
  <si>
    <t>2DP-WE763-00</t>
  </si>
  <si>
    <t>2PH-E4450-00</t>
  </si>
  <si>
    <t>2PH-E7641-00</t>
  </si>
  <si>
    <t>2PH-H2370-10</t>
  </si>
  <si>
    <t>2PH-WE763-00</t>
  </si>
  <si>
    <t>30510-K25-901</t>
  </si>
  <si>
    <t>31500-KZR-602</t>
  </si>
  <si>
    <t>31600-KVB-N51</t>
  </si>
  <si>
    <t>31917-K0R-V01</t>
  </si>
  <si>
    <t>33130-GN5-831</t>
  </si>
  <si>
    <t>3374650290652</t>
  </si>
  <si>
    <t>34901-KFV-B51</t>
  </si>
  <si>
    <t>35170-KYZ-901</t>
  </si>
  <si>
    <t>35180-K03-N31</t>
  </si>
  <si>
    <t>35200-K03-N31</t>
  </si>
  <si>
    <t>35200-KYZ-901</t>
  </si>
  <si>
    <t>35345-GW0-900</t>
  </si>
  <si>
    <t>37420B10E10N000</t>
  </si>
  <si>
    <t>37510B10E00N00</t>
  </si>
  <si>
    <t>38110-KZR-601</t>
  </si>
  <si>
    <t>38501-KVB-901</t>
  </si>
  <si>
    <t>38501-KVZ-631</t>
  </si>
  <si>
    <t>38502-GGZ-J01</t>
  </si>
  <si>
    <t>3AY-F3145-00</t>
  </si>
  <si>
    <t>3C1-F5805-10</t>
  </si>
  <si>
    <t>42711-K59-A12</t>
  </si>
  <si>
    <t>42711-KVB-931</t>
  </si>
  <si>
    <t>43125-KPH-903</t>
  </si>
  <si>
    <t>43130-KZL-930</t>
  </si>
  <si>
    <t>44711-K59-A12</t>
  </si>
  <si>
    <t>44711-KVB-931</t>
  </si>
  <si>
    <t>44800-K25-900</t>
  </si>
  <si>
    <t>44830-KVB-T00</t>
  </si>
  <si>
    <t>44830-KVY-721</t>
  </si>
  <si>
    <t>50503-KZL-930</t>
  </si>
  <si>
    <t>51410-KZL-A01</t>
  </si>
  <si>
    <t>51490-GN5-305</t>
  </si>
  <si>
    <t>52400-K25-901</t>
  </si>
  <si>
    <t>53175-KVG-A21</t>
  </si>
  <si>
    <t>53178-K59-A10</t>
  </si>
  <si>
    <t>53178-K81-N30</t>
  </si>
  <si>
    <t>53178-KVB-900</t>
  </si>
  <si>
    <t>53199-K59-A71</t>
  </si>
  <si>
    <t>53199-KVG-910</t>
  </si>
  <si>
    <t>53220-GN5-900</t>
  </si>
  <si>
    <t>54P-E7465-10</t>
  </si>
  <si>
    <t>54P-E7611-00</t>
  </si>
  <si>
    <t>54P-E7641-00</t>
  </si>
  <si>
    <t>54P-E7674-00</t>
  </si>
  <si>
    <t>54P-H3550-10</t>
  </si>
  <si>
    <t>54P-WE763-00</t>
  </si>
  <si>
    <t>5BP-F3873-01</t>
  </si>
  <si>
    <t>5BP-F3875-00</t>
  </si>
  <si>
    <t>5BP-F530K-20</t>
  </si>
  <si>
    <t>5D9-F530K-00</t>
  </si>
  <si>
    <t>5MX-F530K-00</t>
  </si>
  <si>
    <t>5TL-H3980-20</t>
  </si>
  <si>
    <t>82322MAK8LN1</t>
  </si>
  <si>
    <t>8990876610057</t>
  </si>
  <si>
    <t>8990876610095</t>
  </si>
  <si>
    <t>8990876610101</t>
  </si>
  <si>
    <t>8990876610255</t>
  </si>
  <si>
    <t>8991011328073</t>
  </si>
  <si>
    <t>8997034790026</t>
  </si>
  <si>
    <t>90454-GB2-000</t>
  </si>
  <si>
    <t>90793AJ425</t>
  </si>
  <si>
    <t>90793AJ437</t>
  </si>
  <si>
    <t>90793AJ804</t>
  </si>
  <si>
    <t>90793AJ829</t>
  </si>
  <si>
    <t>91005-KVB-N50</t>
  </si>
  <si>
    <t>91009-KVB-903</t>
  </si>
  <si>
    <t>91009-KVY-961</t>
  </si>
  <si>
    <t>91109-KVY-901</t>
  </si>
  <si>
    <t>91201-GCC-771</t>
  </si>
  <si>
    <t>91201-K44-V01</t>
  </si>
  <si>
    <t>91201-KCW-851</t>
  </si>
  <si>
    <t>91201-KWN-902</t>
  </si>
  <si>
    <t>91202-K0J-N01</t>
  </si>
  <si>
    <t>91202-K50-T01</t>
  </si>
  <si>
    <t>91202-KJ9-003</t>
  </si>
  <si>
    <t>91202-KVB-901</t>
  </si>
  <si>
    <t>91202-KWN-901</t>
  </si>
  <si>
    <t>91203-436-004</t>
  </si>
  <si>
    <t>91204-K50-T01</t>
  </si>
  <si>
    <t>91205-KF0-003</t>
  </si>
  <si>
    <t>91211-GK8-013</t>
  </si>
  <si>
    <t>91211-KN7-671</t>
  </si>
  <si>
    <t>91351-GR1-000</t>
  </si>
  <si>
    <t>93102-20815</t>
  </si>
  <si>
    <t>93102-22829</t>
  </si>
  <si>
    <t>93102-24802</t>
  </si>
  <si>
    <t>93102-25816</t>
  </si>
  <si>
    <t>93102-30802</t>
  </si>
  <si>
    <t>93306-300YK</t>
  </si>
  <si>
    <t>94700-00372</t>
  </si>
  <si>
    <t>98059-57927</t>
  </si>
  <si>
    <t>99000B00MP3NSCH</t>
  </si>
  <si>
    <t>AAJ</t>
  </si>
  <si>
    <t>ALF62-01RS</t>
  </si>
  <si>
    <t>B12P3C</t>
  </si>
  <si>
    <t>B65-E7641-00</t>
  </si>
  <si>
    <t>BAUD0001</t>
  </si>
  <si>
    <t>BAUD0002</t>
  </si>
  <si>
    <t>BAUD0003</t>
  </si>
  <si>
    <t>BAUD0004</t>
  </si>
  <si>
    <t>BAUD0005</t>
  </si>
  <si>
    <t>BAUD0006</t>
  </si>
  <si>
    <t>BAUD0007</t>
  </si>
  <si>
    <t>BAUD0009</t>
  </si>
  <si>
    <t>BAUD0014</t>
  </si>
  <si>
    <t>BAUD0016</t>
  </si>
  <si>
    <t>BAUD0038</t>
  </si>
  <si>
    <t>BAUD12</t>
  </si>
  <si>
    <t>BAUDBLC</t>
  </si>
  <si>
    <t>BBM</t>
  </si>
  <si>
    <t>BBOBB</t>
  </si>
  <si>
    <t>BCC1,5CM</t>
  </si>
  <si>
    <t>BCPRGEA-9NGK</t>
  </si>
  <si>
    <t>BD12P7</t>
  </si>
  <si>
    <t>BDCS1,5</t>
  </si>
  <si>
    <t>BDCVT6</t>
  </si>
  <si>
    <t>BDFRHA</t>
  </si>
  <si>
    <t>BDKMCH</t>
  </si>
  <si>
    <t>BDKPLB</t>
  </si>
  <si>
    <t>BDKPPK</t>
  </si>
  <si>
    <t>BDOLGR</t>
  </si>
  <si>
    <t>BDSAPR</t>
  </si>
  <si>
    <t>BOCU-R0J</t>
  </si>
  <si>
    <t>BRGGAS</t>
  </si>
  <si>
    <t>BTRRMT</t>
  </si>
  <si>
    <t>BUDCVT</t>
  </si>
  <si>
    <t>CR6HSA-NGK</t>
  </si>
  <si>
    <t>CR8ENGK</t>
  </si>
  <si>
    <t>DBPCXM</t>
  </si>
  <si>
    <t>DCPBRM</t>
  </si>
  <si>
    <t>DDPCXM</t>
  </si>
  <si>
    <t>DLTPFM</t>
  </si>
  <si>
    <t>DPMMMS</t>
  </si>
  <si>
    <t>DPMSNM</t>
  </si>
  <si>
    <t>DPV125</t>
  </si>
  <si>
    <t>DVTZTHC</t>
  </si>
  <si>
    <t>DXTNEA</t>
  </si>
  <si>
    <t>edrsae20w-40</t>
  </si>
  <si>
    <t>ENDUROGEAR120</t>
  </si>
  <si>
    <t>ENMTCS</t>
  </si>
  <si>
    <t>FDR100/90-12</t>
  </si>
  <si>
    <t>FLBMJ</t>
  </si>
  <si>
    <t>FLSRTV</t>
  </si>
  <si>
    <t>FRFLPB</t>
  </si>
  <si>
    <t>FRFLPP</t>
  </si>
  <si>
    <t>GEN000010</t>
  </si>
  <si>
    <t>GEN00007</t>
  </si>
  <si>
    <t>GP0002</t>
  </si>
  <si>
    <t>GP0011</t>
  </si>
  <si>
    <t>GP0041</t>
  </si>
  <si>
    <t>GP0043</t>
  </si>
  <si>
    <t>GP0063</t>
  </si>
  <si>
    <t>GP0119</t>
  </si>
  <si>
    <t>GP0124</t>
  </si>
  <si>
    <t>GP0125</t>
  </si>
  <si>
    <t>GP0127</t>
  </si>
  <si>
    <t>GP0166</t>
  </si>
  <si>
    <t>GP0171</t>
  </si>
  <si>
    <t>GP0172</t>
  </si>
  <si>
    <t>GP0178</t>
  </si>
  <si>
    <t>GP0205</t>
  </si>
  <si>
    <t>GP0211</t>
  </si>
  <si>
    <t>GP0212</t>
  </si>
  <si>
    <t>GP0265</t>
  </si>
  <si>
    <t>GTZ5S</t>
  </si>
  <si>
    <t>HB6301RS</t>
  </si>
  <si>
    <t>HB63-02RS</t>
  </si>
  <si>
    <t>KBGHBCI</t>
  </si>
  <si>
    <t>KCGPNL</t>
  </si>
  <si>
    <t>KCRFLKT</t>
  </si>
  <si>
    <t>KRSTBT</t>
  </si>
  <si>
    <t>KRTSTM</t>
  </si>
  <si>
    <t>KTN0006</t>
  </si>
  <si>
    <t>KTN0020</t>
  </si>
  <si>
    <t>KTN0023</t>
  </si>
  <si>
    <t>LECIN-01</t>
  </si>
  <si>
    <t>LEDLMH</t>
  </si>
  <si>
    <t>MG00001</t>
  </si>
  <si>
    <t>MRRMKT</t>
  </si>
  <si>
    <t>MSTCLN</t>
  </si>
  <si>
    <t>MUR14</t>
  </si>
  <si>
    <t>MURKMSTRATS</t>
  </si>
  <si>
    <t>NGKC7HSA</t>
  </si>
  <si>
    <t>NGK-CPR9EA-9</t>
  </si>
  <si>
    <t>NN000521</t>
  </si>
  <si>
    <t>NN00118</t>
  </si>
  <si>
    <t>NN00210</t>
  </si>
  <si>
    <t>ORGTOA</t>
  </si>
  <si>
    <t>PRKGRN</t>
  </si>
  <si>
    <t>RGKMR</t>
  </si>
  <si>
    <t>RING14</t>
  </si>
  <si>
    <t>RING6x20</t>
  </si>
  <si>
    <t>RINGPT</t>
  </si>
  <si>
    <t>ROLI-17</t>
  </si>
  <si>
    <t>ROLI-19</t>
  </si>
  <si>
    <t>ROLIGN</t>
  </si>
  <si>
    <t>SBNCLK</t>
  </si>
  <si>
    <t>SCYALN</t>
  </si>
  <si>
    <t>SGTPKL</t>
  </si>
  <si>
    <t>SIMYMI</t>
  </si>
  <si>
    <t>SKRNG5</t>
  </si>
  <si>
    <t>SKTTML</t>
  </si>
  <si>
    <t>SKUUUN</t>
  </si>
  <si>
    <t>SLRDMR</t>
  </si>
  <si>
    <t>SLSBSR</t>
  </si>
  <si>
    <t>SLSHTMNSL</t>
  </si>
  <si>
    <t>SLTPWS</t>
  </si>
  <si>
    <t>SNSCKP</t>
  </si>
  <si>
    <t>SRMAQS</t>
  </si>
  <si>
    <t>STPHND</t>
  </si>
  <si>
    <t>STSKL</t>
  </si>
  <si>
    <t>VM00032</t>
  </si>
  <si>
    <t>VM00069</t>
  </si>
  <si>
    <t>VM00113</t>
  </si>
  <si>
    <t>VM0035</t>
  </si>
  <si>
    <t>YTZ6V</t>
  </si>
  <si>
    <t>YTZ7S</t>
  </si>
  <si>
    <t>FRFLHG</t>
  </si>
  <si>
    <t>D</t>
  </si>
  <si>
    <t>PACUL</t>
  </si>
  <si>
    <t>C</t>
  </si>
  <si>
    <t>B</t>
  </si>
  <si>
    <t>A</t>
  </si>
  <si>
    <t>PESALAKAN</t>
  </si>
  <si>
    <t>CIKDITIRO</t>
  </si>
  <si>
    <t>PASTIKAN SEMUA BARANG DATANG DI CIKDITIRO YG BLM DIHITUNG DLM STOK OPNAM MASUK DISINI, LALU KLIK REFRESH ALL</t>
  </si>
  <si>
    <t>ADL</t>
  </si>
  <si>
    <t>TSJ</t>
  </si>
  <si>
    <t>06535-KTR-900</t>
  </si>
  <si>
    <t>11363-KWN-900</t>
  </si>
  <si>
    <t>12251-K12-901</t>
  </si>
  <si>
    <t>17210-KVY-960</t>
  </si>
  <si>
    <t>17220-KZR-600</t>
  </si>
  <si>
    <t>1950C-KZR-600</t>
  </si>
  <si>
    <t>22123-K0S-V00</t>
  </si>
  <si>
    <t>2DP-E7620-00</t>
  </si>
  <si>
    <t>2DP-E7674-00</t>
  </si>
  <si>
    <t>2PH-E4450-20</t>
  </si>
  <si>
    <t>33510-22010AS01</t>
  </si>
  <si>
    <t>44711-KTM-850</t>
  </si>
  <si>
    <t>53175-K59-A71</t>
  </si>
  <si>
    <t>53175-KVB-921</t>
  </si>
  <si>
    <t>53178-K1A-N00</t>
  </si>
  <si>
    <t>53178-K25-910</t>
  </si>
  <si>
    <t>54P-E1181-00</t>
  </si>
  <si>
    <t>54P-E1311-00</t>
  </si>
  <si>
    <t>54P-E7465-00</t>
  </si>
  <si>
    <t>54P-WE160-00</t>
  </si>
  <si>
    <t>57460-09J00-000</t>
  </si>
  <si>
    <t>81132-GAH-000YV</t>
  </si>
  <si>
    <t>8990876610040</t>
  </si>
  <si>
    <t>93102-25824</t>
  </si>
  <si>
    <t>BDPTNR</t>
  </si>
  <si>
    <t>BLT130/70-13FDR</t>
  </si>
  <si>
    <t>BNTLSF</t>
  </si>
  <si>
    <t>DDSPRM</t>
  </si>
  <si>
    <t>ICCSL99</t>
  </si>
  <si>
    <t>KBPCMM</t>
  </si>
  <si>
    <t>LHR699</t>
  </si>
  <si>
    <t>MAQSPCX</t>
  </si>
  <si>
    <t>PECSL99</t>
  </si>
  <si>
    <t>PERKMP</t>
  </si>
  <si>
    <t>PKGKPT</t>
  </si>
  <si>
    <t>STPGBS</t>
  </si>
  <si>
    <t>LSJLED</t>
  </si>
  <si>
    <t>53140-K44-V00</t>
  </si>
  <si>
    <t>B65-E2156-00</t>
  </si>
  <si>
    <t>NoItemCOPY</t>
  </si>
  <si>
    <t>KODE PART</t>
  </si>
  <si>
    <t>NAMA ITEM</t>
  </si>
  <si>
    <t>ORDER</t>
  </si>
  <si>
    <t>SUPPLIER1</t>
  </si>
  <si>
    <t>06401-K15-900</t>
  </si>
  <si>
    <t>09471-12008-000</t>
  </si>
  <si>
    <t>11108-KVB-900</t>
  </si>
  <si>
    <t>12251-GGC-901</t>
  </si>
  <si>
    <t>14520-GFC-771</t>
  </si>
  <si>
    <t>14541-GB4-682</t>
  </si>
  <si>
    <t>17210-KZL-A00</t>
  </si>
  <si>
    <t>17572-GGL-J00</t>
  </si>
  <si>
    <t>17910-KVG-901</t>
  </si>
  <si>
    <t>2060404000011</t>
  </si>
  <si>
    <t>21501B09J00N000</t>
  </si>
  <si>
    <t>22535-KVY-900</t>
  </si>
  <si>
    <t>23225-KSY-900</t>
  </si>
  <si>
    <t>23226-KVB-900</t>
  </si>
  <si>
    <t>23411-K81-N00</t>
  </si>
  <si>
    <t>2DP-E2428-00</t>
  </si>
  <si>
    <t>2DS-E1311-10</t>
  </si>
  <si>
    <t>38502-K59-A11</t>
  </si>
  <si>
    <t>54P-F6145-00</t>
  </si>
  <si>
    <t>64308-K1A-N00ZA</t>
  </si>
  <si>
    <t>95307-12700</t>
  </si>
  <si>
    <t>B3F-E1193-00</t>
  </si>
  <si>
    <t>B3F-WB021-00</t>
  </si>
  <si>
    <t>BAUD0040</t>
  </si>
  <si>
    <t>BDVRNX</t>
  </si>
  <si>
    <t>BPCMS</t>
  </si>
  <si>
    <t>GEN0008</t>
  </si>
  <si>
    <t>GP0168</t>
  </si>
  <si>
    <t>GP0169</t>
  </si>
  <si>
    <t>H2-35150-KPH-1700</t>
  </si>
  <si>
    <t>HB6204</t>
  </si>
  <si>
    <t>HKS17X25X20</t>
  </si>
  <si>
    <t>KGGAVO</t>
  </si>
  <si>
    <t>LHRIND</t>
  </si>
  <si>
    <t>MRPBFI</t>
  </si>
  <si>
    <t>NN000511</t>
  </si>
  <si>
    <t>NPLKPL</t>
  </si>
  <si>
    <t>SCINHI</t>
  </si>
  <si>
    <t>SICFLY</t>
  </si>
  <si>
    <t>YT7C</t>
  </si>
  <si>
    <t>YTZ5S</t>
  </si>
  <si>
    <t>14510-KVB-901</t>
  </si>
  <si>
    <t>17528-K2F-N01</t>
  </si>
  <si>
    <t>19104-KVB-930</t>
  </si>
  <si>
    <t>1KL-F3412-10</t>
  </si>
  <si>
    <t>2DP-E2288-01</t>
  </si>
  <si>
    <t>4FP-F3411-10</t>
  </si>
  <si>
    <t>5062A-K25-600</t>
  </si>
  <si>
    <t>53166-K25-N00</t>
  </si>
  <si>
    <t>5TL-F341E-00</t>
  </si>
  <si>
    <t>64223-K1A-N01</t>
  </si>
  <si>
    <t>81141-K1A-N00ZA</t>
  </si>
  <si>
    <t>93102-32807</t>
  </si>
  <si>
    <t>93210-39803</t>
  </si>
  <si>
    <t>93306-255YA</t>
  </si>
  <si>
    <t>93306-302YU</t>
  </si>
  <si>
    <t>B65-E2280-00</t>
  </si>
  <si>
    <t>B65-E7211-10</t>
  </si>
  <si>
    <t>B65-E7410-30</t>
  </si>
  <si>
    <t>B65-E7421-00</t>
  </si>
  <si>
    <t>FLSTBC</t>
  </si>
  <si>
    <t>MRASPR</t>
  </si>
  <si>
    <t>PMTJZ1</t>
  </si>
  <si>
    <t>31120-K15-902</t>
  </si>
  <si>
    <t>45513-GWO-913</t>
  </si>
  <si>
    <t>90185-16800</t>
  </si>
  <si>
    <t>93102-26809</t>
  </si>
  <si>
    <t>GTZ5SDOM</t>
  </si>
  <si>
    <t>HB6203RS</t>
  </si>
  <si>
    <t>RTKSPR</t>
  </si>
  <si>
    <t>SREOTNPP</t>
  </si>
  <si>
    <t>TSTSPY</t>
  </si>
  <si>
    <t>BJP</t>
  </si>
  <si>
    <t>CVMMMS</t>
  </si>
  <si>
    <t>GIR SET Y.CB 150</t>
  </si>
  <si>
    <t>06435-K97-N01</t>
  </si>
  <si>
    <t>09352-50823-600</t>
  </si>
  <si>
    <t>PLAT KANCINGAN AS PULLY BEAT/VARIO</t>
  </si>
  <si>
    <t>12251-KZY-701</t>
  </si>
  <si>
    <t>131A3-KVB-930</t>
  </si>
  <si>
    <t>131A3-KZL-305</t>
  </si>
  <si>
    <t>KARET TENSIONER</t>
  </si>
  <si>
    <t>PER TENSIONER H.GRAND ORI</t>
  </si>
  <si>
    <t>164272-KPC-D50</t>
  </si>
  <si>
    <t>RING SEAL / ORING INJEKTOR BAWAH</t>
  </si>
  <si>
    <t>17205-GN5-900</t>
  </si>
  <si>
    <t>BUSA FILTER H.GRAND/SUPRA ORI</t>
  </si>
  <si>
    <t>FILTER UDARA H.SPACY</t>
  </si>
  <si>
    <t>SELANG BENSIN H.SCOOPY ORI</t>
  </si>
  <si>
    <t>ORING FUEL PUMP H.AHM ORI</t>
  </si>
  <si>
    <t>KABEL GAS H.BEAT ORI</t>
  </si>
  <si>
    <t>17950-KPH-900</t>
  </si>
  <si>
    <t>KABEL CUK/CHOKE H.SUPRA X ORI</t>
  </si>
  <si>
    <t>19610-K44-V00</t>
  </si>
  <si>
    <t>1DY-E6620-01</t>
  </si>
  <si>
    <t>KAMPAS GANDA ASSY Y. JUPITER</t>
  </si>
  <si>
    <t>KOMSTIR BAWAH BAGIAN BAWAH Y.SOUL GT ORI</t>
  </si>
  <si>
    <t>1KP-E5570-00</t>
  </si>
  <si>
    <t>1LB-H3912-00</t>
  </si>
  <si>
    <t>FILTER OLI Y.VIXION ORI</t>
  </si>
  <si>
    <t>1S7-H5752-01</t>
  </si>
  <si>
    <t>PELAMPUNG BENSIN Y.JUPITER</t>
  </si>
  <si>
    <t>BAN DALAM 275-17 FDR</t>
  </si>
  <si>
    <t>22110-K35-V00</t>
  </si>
  <si>
    <t>22535-KZL-A00</t>
  </si>
  <si>
    <t>22804-148-000</t>
  </si>
  <si>
    <t>22804-GB2-880</t>
  </si>
  <si>
    <t>23233-k44-V00</t>
  </si>
  <si>
    <t>PER CVT H.BEAT ORISIN</t>
  </si>
  <si>
    <t>23238-KZR-600</t>
  </si>
  <si>
    <t>LAWAN CORONG PULLY H.VARIO 125 ORI</t>
  </si>
  <si>
    <t>AS PULLY BELAKANG H.BEAT FI ESP ORI</t>
  </si>
  <si>
    <t>OTOMATIS NOKEN AS Y. NMAX/LEXI</t>
  </si>
  <si>
    <t>PERPAK TUTUP POMPA AIR Y.NMAX/AEROX</t>
  </si>
  <si>
    <t>BLOK SEHER Y.LEXY</t>
  </si>
  <si>
    <t>2PH-F6351-00</t>
  </si>
  <si>
    <t>30510-K16-A21</t>
  </si>
  <si>
    <t>COIL H.SCOPPY ORI</t>
  </si>
  <si>
    <t>30510-K1N-001</t>
  </si>
  <si>
    <t>COIL PCX 160</t>
  </si>
  <si>
    <t>30510-K81-N01</t>
  </si>
  <si>
    <t>30700-KY2-702</t>
  </si>
  <si>
    <t>31210-KVB-902</t>
  </si>
  <si>
    <t>DINAMO STATER H.VARIO/BEAT 08</t>
  </si>
  <si>
    <t>37211-K2F-N01</t>
  </si>
  <si>
    <t>MIKA SPIDOMETER H.SCOOPY ORI</t>
  </si>
  <si>
    <t>KABEL REM H.VARIO ORI</t>
  </si>
  <si>
    <t>44D-E7611-00</t>
  </si>
  <si>
    <t>44D-W0054-01</t>
  </si>
  <si>
    <t>KOMSTIR BAWAH BAGIAN ATAS Y.SOUL GT ORI</t>
  </si>
  <si>
    <t>5011987101166</t>
  </si>
  <si>
    <t>COVER BAWAH H.BEAT FI</t>
  </si>
  <si>
    <t>51401-KZL-A01</t>
  </si>
  <si>
    <t>PER SHOCK DEPAN H.BEAT ORI</t>
  </si>
  <si>
    <t>HANFAT KANAN H.BEAT</t>
  </si>
  <si>
    <t>HANFAT KIRI H.BEAT</t>
  </si>
  <si>
    <t>53175-KRS-T80</t>
  </si>
  <si>
    <t>53178-KVB-N60</t>
  </si>
  <si>
    <t>54P-E1351-00</t>
  </si>
  <si>
    <t>54P-E4335-00</t>
  </si>
  <si>
    <t>PER ISC DI THROTTLE BODY Y.XEON GT ORI</t>
  </si>
  <si>
    <t>BATOK BELAKANG MIO J/MIO GT ORI</t>
  </si>
  <si>
    <t>5D9-H3975-11</t>
  </si>
  <si>
    <t>SAKLAR RITING SET Y.VEGA ORI</t>
  </si>
  <si>
    <t>KOMSTIR BAWAH BAGIAN TENGAH Y.SOUL GT ORI</t>
  </si>
  <si>
    <t>5TL-F5190-01</t>
  </si>
  <si>
    <t>GIRBOX Y. MIO GT ORI</t>
  </si>
  <si>
    <t>5TP-F530K-01</t>
  </si>
  <si>
    <t>KAMPAS REM Y.VEGA R LAMA ORI</t>
  </si>
  <si>
    <t>DUDUKAN LAMPU/PANEL H.BEAT</t>
  </si>
  <si>
    <t>COVER BAWAH H.BEAT</t>
  </si>
  <si>
    <t>COVER KONTAK BAWAH H.BEAT</t>
  </si>
  <si>
    <t>90115-K81-N30</t>
  </si>
  <si>
    <t>BAUD HANDLE REM KIRI PANJANG</t>
  </si>
  <si>
    <t>90116-K81-N30</t>
  </si>
  <si>
    <t>BAUD HANDLE REM KIRI PENDEK</t>
  </si>
  <si>
    <t>90214-14002</t>
  </si>
  <si>
    <t>BINTANGAN KIPAS Y.MIO J</t>
  </si>
  <si>
    <t>OIL SEAL WATER PUMP H.CB150R/ 12X20X5 ORI</t>
  </si>
  <si>
    <t>LAHER 6205 AS Y.NMAX</t>
  </si>
  <si>
    <t>ORING POMPA AIR Y.NMAX</t>
  </si>
  <si>
    <t>SIL AS RODA BELAKANG Y.NMAX/AEROX</t>
  </si>
  <si>
    <t>LAHER 6302 Y.NMAX</t>
  </si>
  <si>
    <t>94030-12200</t>
  </si>
  <si>
    <t>MUR PULLY KECIL AHM</t>
  </si>
  <si>
    <t>MUR PULLY DEPAN Y.MATIC</t>
  </si>
  <si>
    <t>ADL-5TL-F6331-00</t>
  </si>
  <si>
    <t>KABEL CUK Y.MIO IMI (PB)</t>
  </si>
  <si>
    <t>KARET SILINDER HEAD Y.LEXI</t>
  </si>
  <si>
    <t>SEHER SET Y. LEXY</t>
  </si>
  <si>
    <t>AS TIMLAR Y.LEXI</t>
  </si>
  <si>
    <t>GIGI KETENG Y.LEXI/AEROX</t>
  </si>
  <si>
    <t>GIGI GARDAN RASIO Y.LEXI</t>
  </si>
  <si>
    <t>GIGI RASIO DEPAN Y.LEXI</t>
  </si>
  <si>
    <t>AS RODA BELAKANG Y.LEXI</t>
  </si>
  <si>
    <t>BAUD0015</t>
  </si>
  <si>
    <t>BAUD CARBU PANJANG / BAUD KLEM CARBU 3-6CM</t>
  </si>
  <si>
    <t>BAYUNG</t>
  </si>
  <si>
    <t>BAUD 14 PAYUNG</t>
  </si>
  <si>
    <t>BB416</t>
  </si>
  <si>
    <t>BAUD BINTANG 4x16/BAUD DUDUKAN CAKRAM YAMAHA</t>
  </si>
  <si>
    <t>BDAAPR</t>
  </si>
  <si>
    <t>BOHLAM DEPAN VIXION ASPIRA</t>
  </si>
  <si>
    <t>BLT100/80-14FDR</t>
  </si>
  <si>
    <t>BOSARMV</t>
  </si>
  <si>
    <t>BOSH ARM VARIO IMI</t>
  </si>
  <si>
    <t>BAUD PIRINGAN CAKRAM MIO</t>
  </si>
  <si>
    <t>BPCYHK</t>
  </si>
  <si>
    <t>BAUD PIRINGAN CAKRAM H.SUPRA X 125</t>
  </si>
  <si>
    <t>BTKDPM</t>
  </si>
  <si>
    <t>BATOK DEPAN MIO J/MIO GT IMI</t>
  </si>
  <si>
    <t>BAUD CVT PANJANG  8CM</t>
  </si>
  <si>
    <t>CBBTCH</t>
  </si>
  <si>
    <t>CARBURATOR H.BEAT IMI</t>
  </si>
  <si>
    <t>DBS125</t>
  </si>
  <si>
    <t>DPTMAV</t>
  </si>
  <si>
    <t>DSCPCX</t>
  </si>
  <si>
    <t>FFPHVI</t>
  </si>
  <si>
    <t>FULL SET H.BEAT/SCOOPY</t>
  </si>
  <si>
    <t>SAKLAR LAMPU SUPRAX 125/KARISMA (PK)</t>
  </si>
  <si>
    <t>SIKRING TABUNG UNIVERSAL 10A IMI</t>
  </si>
  <si>
    <t>SIKRING TABUNG UNIVERSAL 15A</t>
  </si>
  <si>
    <t>SIKRING TANCAP UNIVERSAL 15A IMI</t>
  </si>
  <si>
    <t>SIKRING TANCAP KECIL 10A IMI</t>
  </si>
  <si>
    <t>GP0191</t>
  </si>
  <si>
    <t>PACKING KNALPOT Y.MIO IMI</t>
  </si>
  <si>
    <t>GP0239</t>
  </si>
  <si>
    <t>KOMSTIR H.SUPRA X 125/SUPRA FIT NEW GP-1</t>
  </si>
  <si>
    <t>GP0248</t>
  </si>
  <si>
    <t>HANDLE REM KIRI H.VARIO CBS IMI (PK)</t>
  </si>
  <si>
    <t>TOMBOL LAMPU KARISMA (PK)</t>
  </si>
  <si>
    <t>HB6202</t>
  </si>
  <si>
    <t>LAHER BAMBU Y.MIO J 17X25X20 IMI</t>
  </si>
  <si>
    <t>HRKSBZ</t>
  </si>
  <si>
    <t>HANDLE REM KANAN BEAT SILVER IMI (PK)</t>
  </si>
  <si>
    <t>IP-17910-KVB-900</t>
  </si>
  <si>
    <t>KABEL GAS H.VARIO INDOPART</t>
  </si>
  <si>
    <t>KKLPVR</t>
  </si>
  <si>
    <t>KUKU KLEP GRAND H. VARIO CARBU</t>
  </si>
  <si>
    <t>KMSTRL</t>
  </si>
  <si>
    <t>KOMSTIR SET AEROX 155/LEXI/NMAX CKD</t>
  </si>
  <si>
    <t>KMTRVX</t>
  </si>
  <si>
    <t>KOMSTIR Y.VIXION IMI</t>
  </si>
  <si>
    <t>KNGSHK</t>
  </si>
  <si>
    <t>KANCING SHOCK VARIO</t>
  </si>
  <si>
    <t>KTN0002</t>
  </si>
  <si>
    <t>L6204A</t>
  </si>
  <si>
    <t>LAHER 6204 IMI</t>
  </si>
  <si>
    <t>LAHER 6203 H.AHM ORI</t>
  </si>
  <si>
    <t>LHRBMF</t>
  </si>
  <si>
    <t>LAHER BAMBU Y.FREEGO</t>
  </si>
  <si>
    <t>LAHER 6300 INDOPART</t>
  </si>
  <si>
    <t>LHRPLY</t>
  </si>
  <si>
    <t>LAHER PULLY H. VARIO INDOPART</t>
  </si>
  <si>
    <t>LPVESF</t>
  </si>
  <si>
    <t>LAHER 6902-2RS PULLY INDOPART</t>
  </si>
  <si>
    <t>LAMPU SENJA LED SET ISI 2 (PB)</t>
  </si>
  <si>
    <t>MUR AS RODA DEPAN SUPRA X-125</t>
  </si>
  <si>
    <t>NN00011</t>
  </si>
  <si>
    <t>REPAIR KIT Y.MIO IMI</t>
  </si>
  <si>
    <t>BAUD CVT DALAM / BAUD JP 6X10</t>
  </si>
  <si>
    <t>NN00200</t>
  </si>
  <si>
    <t>LAHER 6301 IMI</t>
  </si>
  <si>
    <t>NEPEL KOPLING</t>
  </si>
  <si>
    <t>PER KAMPAS REM H.VARIO IMI</t>
  </si>
  <si>
    <t>PERRMIO</t>
  </si>
  <si>
    <t>PER REM MIO IMI</t>
  </si>
  <si>
    <t>PERPAK MAGNET Y.JUPITER Z1 IMI</t>
  </si>
  <si>
    <t>PRKYMH</t>
  </si>
  <si>
    <t>PELOR KOMSTIR YAMAHA</t>
  </si>
  <si>
    <t>RNGPPT</t>
  </si>
  <si>
    <t>RPBEAT</t>
  </si>
  <si>
    <t>REPAIR KIT H.BEAT IMI</t>
  </si>
  <si>
    <t>SELBSR</t>
  </si>
  <si>
    <t>OIL SEAL MAGNET BESAR H.SUPRA 110 IMI</t>
  </si>
  <si>
    <t>SELKCL</t>
  </si>
  <si>
    <t>OIL SEAL MAGNET KECIL H.SUPRA 110 IMI</t>
  </si>
  <si>
    <t>SKJMX</t>
  </si>
  <si>
    <t>KARET BOOT CAKRAM Y.JUPITER MX IMI</t>
  </si>
  <si>
    <t>SKRCB</t>
  </si>
  <si>
    <t>SOCKET KIPROK H.CB 150 IMI</t>
  </si>
  <si>
    <t>SKRK10</t>
  </si>
  <si>
    <t>SIKRING TANCAP KECIL KOTAK 10A IMI</t>
  </si>
  <si>
    <t>SKRK5</t>
  </si>
  <si>
    <t>SKTNMX</t>
  </si>
  <si>
    <t>TENSIONER Y.NMAX IMI</t>
  </si>
  <si>
    <t>SPLSRV</t>
  </si>
  <si>
    <t>SPULL ASSY H.REVO FIT NEW/FIT LAMA</t>
  </si>
  <si>
    <t>STCK25</t>
  </si>
  <si>
    <t>TRMKBL</t>
  </si>
  <si>
    <t>DISC PAD H.PCX 160 ORI</t>
  </si>
  <si>
    <t>SELANG RADIATOR Y.AEROX ORI</t>
  </si>
  <si>
    <t>12100-K25-100</t>
  </si>
  <si>
    <t>BLOK SEHER H.BEAT/POP/SCOOPY ORI</t>
  </si>
  <si>
    <t>13011-K81-N00</t>
  </si>
  <si>
    <t>RING SEHER H.BEAT ORI</t>
  </si>
  <si>
    <t>13101-K81-N00</t>
  </si>
  <si>
    <t>SEHER H.BEAT DIG/SCOOPY DIG ORI</t>
  </si>
  <si>
    <t>131A3-K36-P00</t>
  </si>
  <si>
    <t>16700-K2F-N01</t>
  </si>
  <si>
    <t>FUEL PUMP ASSY H.SCOOPY ORI</t>
  </si>
  <si>
    <t>18291-KVB-900</t>
  </si>
  <si>
    <t>PERPAK KNALPOT H.VARIO 110 ORI</t>
  </si>
  <si>
    <t>KARET TUTUP TABUNG RADIATOR H.VARIO ORI</t>
  </si>
  <si>
    <t>19631-K50-T00</t>
  </si>
  <si>
    <t>1DY-WFO1A-10</t>
  </si>
  <si>
    <t>GIRSET Y. JUPITER ZI ORI</t>
  </si>
  <si>
    <t>STATER CLUTH Y.XEON ORI</t>
  </si>
  <si>
    <t>22401-KGF-912</t>
  </si>
  <si>
    <t>PER KAMPAS GANDA H.VARIO ORI</t>
  </si>
  <si>
    <t>22535-K1Z-V00</t>
  </si>
  <si>
    <t>KAMPAS GANDA H.PCX 150 ORI</t>
  </si>
  <si>
    <t>KABEL REM Y.MIO J/SOUL GT ORI</t>
  </si>
  <si>
    <t>SPULL ASSY H.CB150 R ORI</t>
  </si>
  <si>
    <t>43450-K59-A11</t>
  </si>
  <si>
    <t>TUTUP MINYAK REM/MASTER REM ATAS H.BEAT/VARIO/KARISMA/SUPRA X 125 ORI</t>
  </si>
  <si>
    <t>50503-K0J-N00</t>
  </si>
  <si>
    <t>AS STANDAR TENGAH H.GENIO ORI</t>
  </si>
  <si>
    <t>600077416</t>
  </si>
  <si>
    <t>OLI MATIC SHELL HELIX HX5 1L</t>
  </si>
  <si>
    <t>MUR RODA BELAKANG Y.NMAX/AEROX ORI</t>
  </si>
  <si>
    <t>91009-K0J-N01</t>
  </si>
  <si>
    <t>LAHER 60/22 UU / LAHER GEAR AS RODA H.BEAT ORI</t>
  </si>
  <si>
    <t>SEAL RODA Y.SOUL GT ORI</t>
  </si>
  <si>
    <t>BAUD PLAT NOMER</t>
  </si>
  <si>
    <t>BRWNS</t>
  </si>
  <si>
    <t>BROWNIES</t>
  </si>
  <si>
    <t>GGSLHN</t>
  </si>
  <si>
    <t>GIGI SELAHAN H.BEAT CARBU IMI</t>
  </si>
  <si>
    <t>AKI DOMINER GTZ5S IMI</t>
  </si>
  <si>
    <t>KBLBDY</t>
  </si>
  <si>
    <t>KABEL BODY 2,5 MM</t>
  </si>
  <si>
    <t>KLPRBMB</t>
  </si>
  <si>
    <t>KALIPER BEAT</t>
  </si>
  <si>
    <t>KNCGSKBR</t>
  </si>
  <si>
    <t>KANCING SHOCKBEKER IMI</t>
  </si>
  <si>
    <t>PACKING KNALPOT H.VARIO 110 IMI</t>
  </si>
  <si>
    <t>RNGBUD</t>
  </si>
  <si>
    <t>RING BAUD SELANG HIDROLIS ALL</t>
  </si>
  <si>
    <t>ROTAK H.SUPRA X-125 NPP IMI</t>
  </si>
  <si>
    <t>SENSOR EOT H.BEAT FI IMI NPP</t>
  </si>
  <si>
    <t>TRMLBLK</t>
  </si>
  <si>
    <t>TERMINAL BLOK ISI 6</t>
  </si>
  <si>
    <t>TOP SET H.SCOOPY ESP</t>
  </si>
  <si>
    <t>VSRNMX</t>
  </si>
  <si>
    <t>VISOR Y.NMAX IMI</t>
  </si>
  <si>
    <t>RUMAH OTOM. KOPLING GANDA H.VARIO/PCX 125/150 ORI</t>
  </si>
  <si>
    <t>COP BUSI H. CB150R ORI</t>
  </si>
  <si>
    <t>BAUDL12</t>
  </si>
  <si>
    <t>BAUD L 12</t>
  </si>
  <si>
    <t>BAUDL8</t>
  </si>
  <si>
    <t>BAUD L 8</t>
  </si>
  <si>
    <t>KABEL BODY PVC BESAR 2.5 MM</t>
  </si>
  <si>
    <t>MPCHIM</t>
  </si>
  <si>
    <t>MUR PULLY CVT HONDA IMI</t>
  </si>
  <si>
    <t>SOKET TERMINAL SAMBUNGAN KABEL LISTRIK</t>
  </si>
  <si>
    <t>Kode Item</t>
  </si>
  <si>
    <t>Nama Item</t>
  </si>
  <si>
    <t>E</t>
  </si>
  <si>
    <t>KETERANGAN2</t>
  </si>
  <si>
    <t>NOSTOK</t>
  </si>
  <si>
    <t>KELISTRIKAN. STATER/ENGKOL</t>
  </si>
  <si>
    <t>RANTE KETENG SET REVO 110 ABSOLUTE</t>
  </si>
  <si>
    <t>06381-KZR-600</t>
  </si>
  <si>
    <t>SETANG SEHER H.VARIO 125 ORI</t>
  </si>
  <si>
    <t>RODA</t>
  </si>
  <si>
    <t>GIR SET H.KARISMA/SUPRA X 125 ORI</t>
  </si>
  <si>
    <t>GIR SET H.NEW REVO 110 / BLADE NEW ORI</t>
  </si>
  <si>
    <t>REM</t>
  </si>
  <si>
    <t>DISC PAD H.MEGAPRO ADV ORI</t>
  </si>
  <si>
    <t>DISC PAD H.VARIO TECHNO ORI</t>
  </si>
  <si>
    <t>DISC PAD H.REVO ORI</t>
  </si>
  <si>
    <t>BAUD</t>
  </si>
  <si>
    <t>KOMSTIR H.GRAND ORI</t>
  </si>
  <si>
    <t>KOMSTIR H.CB150R ORI</t>
  </si>
  <si>
    <t>CAIRAN</t>
  </si>
  <si>
    <t>OLI MATIC H.MPX 2 0.65L</t>
  </si>
  <si>
    <t>OLI GEAR H.AHM 120ML</t>
  </si>
  <si>
    <t>OLI MATIC H.MPX 2 0.8L</t>
  </si>
  <si>
    <t>OLI BEBEK H.MPX 1 0.8L</t>
  </si>
  <si>
    <t>OLI SPORT H.MPX 1 1L</t>
  </si>
  <si>
    <t>OLI MATIC H.SPX 2 0.8L</t>
  </si>
  <si>
    <t>KARET &amp; SELANG</t>
  </si>
  <si>
    <t>SELANG BENSIN S.SGP ORI</t>
  </si>
  <si>
    <t>BOHLAM BELAKANG SGP ORI (PS)</t>
  </si>
  <si>
    <t>BAN LUAR BELAKANG 110/90-12 FDR</t>
  </si>
  <si>
    <t>KARET MONTING H.VARIO ORI</t>
  </si>
  <si>
    <t>ORING MAGHNET H.VARIO 125 ORI</t>
  </si>
  <si>
    <t>12191-K44-V00</t>
  </si>
  <si>
    <t>PERPAK BLOK H.BEAT FI ESP ORI</t>
  </si>
  <si>
    <t>PERPAK BLOK H.VARIO 125 ORI</t>
  </si>
  <si>
    <t>SEAL KLEP H.SUPRA X 125 ORI</t>
  </si>
  <si>
    <t>PERPAK HEAD H.BEAT FI ESP ORI</t>
  </si>
  <si>
    <t>PERPAK HEAD H.VARIO 125 ORI</t>
  </si>
  <si>
    <t>TUTUP KLEP GRAND AHM</t>
  </si>
  <si>
    <t>SEAL HEAD H.BEAT FI ESP ORI</t>
  </si>
  <si>
    <t>SEAL HEAD H.VARIO CARBU ORI</t>
  </si>
  <si>
    <t>SEAL HEAD H.VARIO 125 ORI</t>
  </si>
  <si>
    <t>131A3-K81-P00</t>
  </si>
  <si>
    <t>PISTON KIT VARIO (0.50)</t>
  </si>
  <si>
    <t>PISTON KIT H.VARIO 125 (0.50) ORI</t>
  </si>
  <si>
    <t>PISTON KIT 0,50 BEAT FI</t>
  </si>
  <si>
    <t>MESIN</t>
  </si>
  <si>
    <t>TENSIONER H.VARIO 125 ORI</t>
  </si>
  <si>
    <t>FILTER</t>
  </si>
  <si>
    <t>SETELAN ANGIN H.BEAT ORI</t>
  </si>
  <si>
    <t>CARBU</t>
  </si>
  <si>
    <t>KARET VACUM H.VARIO ORI</t>
  </si>
  <si>
    <t>16450-K59-A11</t>
  </si>
  <si>
    <t>INJEKTOR H.VARIO 150 ORI</t>
  </si>
  <si>
    <t>INJEKTOR H.VARIO 125 ORI (16450-KZR-B21)</t>
  </si>
  <si>
    <t>FILTER UDARA H.GENIO ORI</t>
  </si>
  <si>
    <t>FILTER UDARA H.BEAT FI ORI</t>
  </si>
  <si>
    <t>FILTER UDARA H.VARIO 150 LED ESP ORI</t>
  </si>
  <si>
    <t>17210-K97-N00</t>
  </si>
  <si>
    <t>FILTER UDARA H.PCX 150 ORI</t>
  </si>
  <si>
    <t>FILTER UDARA H.VARIO 110 ORI</t>
  </si>
  <si>
    <t>FILTER UDARA H.BEAT ORI</t>
  </si>
  <si>
    <t>FILTER UDARA H.VARIO 125 FI ORI (17220-KZR-600)</t>
  </si>
  <si>
    <t>FILTER UDARA H.VARIO 125 FI ORI</t>
  </si>
  <si>
    <t>KABEL</t>
  </si>
  <si>
    <t>TUTUP RADIATOR ATAS H.VARIO 110 ORI</t>
  </si>
  <si>
    <t>WATER PUMP VARIO 125 AHM</t>
  </si>
  <si>
    <t>ORING MAGHNET H.VARIO ORI</t>
  </si>
  <si>
    <t>SEAL MECHANICAL H.VARIO ORI</t>
  </si>
  <si>
    <t>ORING WATER PUMP H.VARIO CARBU ORI</t>
  </si>
  <si>
    <t>SELANG RADIATOR C H.VARIO 125 ORI</t>
  </si>
  <si>
    <t>TUTUP KIPAS H.BEAT ESP ORI</t>
  </si>
  <si>
    <t>KAMPAS REM Y.MIO/JUPITER MX/VIXION ORI</t>
  </si>
  <si>
    <t>OLI BEBEK Y.YAMALUBE SILVER 0.8L</t>
  </si>
  <si>
    <t>OLI MATIC Y.YAMALUBE 0.8L</t>
  </si>
  <si>
    <t>OLI BEBEK ULTRATEC FEDERAL 0.8L</t>
  </si>
  <si>
    <t>CVT</t>
  </si>
  <si>
    <t>KAMPAS GANDA S.NEX 1SET ORI</t>
  </si>
  <si>
    <t>KLIP ROLLER H.VARIO 110 ORI (1SET)</t>
  </si>
  <si>
    <t>KLIP ROLLER H.VARIO 125 ORI (1SET)</t>
  </si>
  <si>
    <t>22102-K1Z-N20</t>
  </si>
  <si>
    <t>KIPAS PULLY H.PCX 160 ORI</t>
  </si>
  <si>
    <t>KIPAS PULLY H.BEAT FI ESP ORI</t>
  </si>
  <si>
    <t>KIPAS PULLY H.VARIO 125 ORI</t>
  </si>
  <si>
    <t>BOSH PULLY / BOSH ROLLER H.GENIO AHM</t>
  </si>
  <si>
    <t>BOSH PULLY / BOSH ROLLER H.BEAT FI ESP ORI</t>
  </si>
  <si>
    <t>BOSH PULLY / BOSH ROLLER H.VARIO CARBU ORI</t>
  </si>
  <si>
    <t>BOSH PULLY / BOSH ROLLER H.BEAT CARBU / BEAT FI NON ESP ORI</t>
  </si>
  <si>
    <t>BOSH PULLY / BOSH ROLLER H.VARIO 125 ORI</t>
  </si>
  <si>
    <t>RUMAH ROLLER H.BEAT FI ORI</t>
  </si>
  <si>
    <t>RUMAH ROLLER H.GENIO ORI</t>
  </si>
  <si>
    <t>22110-K1Z-N20</t>
  </si>
  <si>
    <t>RUMAH ROLLER H.PCX 160 ORI</t>
  </si>
  <si>
    <t>RUMAH ROLLER H.VARIO 125 ESP ORI</t>
  </si>
  <si>
    <t>RUMAH ROLLER H.BEAT FI ESP ORI</t>
  </si>
  <si>
    <t>RUMAH ROLLER H.PCX 150 ORI</t>
  </si>
  <si>
    <t>RUMAH ROLLER H.VARIO 125 ORI</t>
  </si>
  <si>
    <t>ROLLER H.GENIO ORI</t>
  </si>
  <si>
    <t>ROLLER H.BEAT FI ESP ORI</t>
  </si>
  <si>
    <t>ROLLER H.PCX 150 ORI</t>
  </si>
  <si>
    <t>ROLLER H.VARIO 125 LED ORI</t>
  </si>
  <si>
    <t>ROLLER H.VARIO 150 ORI</t>
  </si>
  <si>
    <t>ROLLER H.VARIO ORI</t>
  </si>
  <si>
    <t>2212A-KVY-900</t>
  </si>
  <si>
    <t>ROLLER H.BEAT CARBU ORI</t>
  </si>
  <si>
    <t>ROLLER H.VARIO 125 ORI</t>
  </si>
  <si>
    <t>LAWAN RUMAH ROLLER H.VARIO 110 CARBU ORI</t>
  </si>
  <si>
    <t>KAMPAS GANDA H.VARIO ORI</t>
  </si>
  <si>
    <t>KAMPAS GANDA H.BEAT FI ESP ORI</t>
  </si>
  <si>
    <t>KAMPAS GANDA H.BEAT CARBU ORI</t>
  </si>
  <si>
    <t>KAMPAS GANDA H.VARIO 125 ORI</t>
  </si>
  <si>
    <t>KAMPAS GANDA H.BEAT FI ORI</t>
  </si>
  <si>
    <t>PER</t>
  </si>
  <si>
    <t>KARET GANDA H.VARIO 110 ORI (SATUAN)</t>
  </si>
  <si>
    <t>FANBELT H.GENIO ORI</t>
  </si>
  <si>
    <t>23100-K1A-N23</t>
  </si>
  <si>
    <t>FANBELT H.PCX/ADV 160 ORI</t>
  </si>
  <si>
    <t>FANBELT H.VARIO 125 2015 ORI</t>
  </si>
  <si>
    <t>FANBELT H.VARIO 150 2015 ORI</t>
  </si>
  <si>
    <t>FANBELT H.BEAT FI ESP ORI</t>
  </si>
  <si>
    <t>FANBELT H.PCX/ADV 150 AHM</t>
  </si>
  <si>
    <t>FANBELT H.VARIO 110 CARBU ORI</t>
  </si>
  <si>
    <t>FANBELT H.BEAT CARBU ORI</t>
  </si>
  <si>
    <t>FANBELT H.BEAT FI ORI</t>
  </si>
  <si>
    <t>FANBELT H.VARIO 125 FI ORI</t>
  </si>
  <si>
    <t>PEN PULLY/PIN PEN BEAT/VARIO/SCOOPY AHM</t>
  </si>
  <si>
    <t>BOS PEN PULLY/PIN PEN BEAT/VARIO/SCOOPY/SPACY</t>
  </si>
  <si>
    <t>28120-KVB-901</t>
  </si>
  <si>
    <t>GIGI PINION STATER H.VARIO ORI</t>
  </si>
  <si>
    <t>KLIP ROLLER Y.MIO (1PCS)</t>
  </si>
  <si>
    <t>2BL-E1181-00</t>
  </si>
  <si>
    <t>DISC PAD Y.MIO M3 ORI</t>
  </si>
  <si>
    <t>SEAL PULLY / SIL PULLY Y.NMAX ORI</t>
  </si>
  <si>
    <t>ORING PULLY Y.NMAX ORI</t>
  </si>
  <si>
    <t>KIPAS PULLY Y. NMAX/AEROX 155</t>
  </si>
  <si>
    <t>RUMAH ROLLER Y.NMAX ORI</t>
  </si>
  <si>
    <t>FANBELT Y.NMAX ORI</t>
  </si>
  <si>
    <t>ROLLER Y.NMAX ORI (1SET)</t>
  </si>
  <si>
    <t>FILTER UDARA Y.MIO M3 ORI</t>
  </si>
  <si>
    <t>FANBELT Y.MIO M3 ORI</t>
  </si>
  <si>
    <t>COP BUSI Y.MIO ORI (PK)</t>
  </si>
  <si>
    <t>ROLLER Y.MIO M3 ORI (1SET)</t>
  </si>
  <si>
    <t>COIL H.BEAT FI NON ESP ORI</t>
  </si>
  <si>
    <t>COIL H.BEAT ESP FI ORI</t>
  </si>
  <si>
    <t>KIPROK H.VARIO ORI</t>
  </si>
  <si>
    <t>BUSI LMAR8L-9 DENSO ORI</t>
  </si>
  <si>
    <t>FITINGAN LAMPU H.GRAND ORI (PB)</t>
  </si>
  <si>
    <t>COP BUSI SGP (PK)</t>
  </si>
  <si>
    <t>OLI MATIC MOTUL SCOOTER LE 10W-30 0,8L</t>
  </si>
  <si>
    <t>BOHLAM DEPAN H.AHM ORI (PS)</t>
  </si>
  <si>
    <t>35160-K20-T21</t>
  </si>
  <si>
    <t>SAKLAR STATER H.BEAT FI/VARIO 125 ORI (PK)</t>
  </si>
  <si>
    <t>SAKLAR DIMMER H.VARIO 125 ORI (PK)</t>
  </si>
  <si>
    <t>SAKLAR KLAKSON H.VARIO 125 LED ORI (PK)</t>
  </si>
  <si>
    <t>SAKLAR SEN H.VARIO 125 LED ORI (PK)</t>
  </si>
  <si>
    <t>SAKLAR SEN H.BEAT FI ORI (PK)</t>
  </si>
  <si>
    <t>SWITCH REM KIRI H.VARIO ORI (PB)</t>
  </si>
  <si>
    <t>SAKLAR DIMMER H.BEAT CARBU SGP (PK)</t>
  </si>
  <si>
    <t>SAKLAR SEN S.SMASH ORI (PK)</t>
  </si>
  <si>
    <t>KLAKSON H.VARIO ORI (PB)</t>
  </si>
  <si>
    <t>RELAY STATER H.VARIO ORI</t>
  </si>
  <si>
    <t>RELAY STATER H.BEAT ORI</t>
  </si>
  <si>
    <t>RELAY STATER H.BEAT FI ORI</t>
  </si>
  <si>
    <t>RELAY STATER H.VARIO 150 ORI</t>
  </si>
  <si>
    <t>SEAL SHOCK / SEAL SOK Y.JUPITER ORI</t>
  </si>
  <si>
    <t>DISC PAD Y.MIO SOUL NEW ORI</t>
  </si>
  <si>
    <t>BAN TUBLES 90/90-14 H.AHM ORI</t>
  </si>
  <si>
    <t>BAN LUAR 90/90-14 H.AHM ORI</t>
  </si>
  <si>
    <t>KAMPAS REM H.KARISMA ORI</t>
  </si>
  <si>
    <t>KAMPAS REM H.BEAT/VARIO ORI</t>
  </si>
  <si>
    <t>BAN TUBLES 80/90-14 H.AHM ORI</t>
  </si>
  <si>
    <t>BAN LUAR 70/90-17 (DEPAN) H.AHM ORI</t>
  </si>
  <si>
    <t>BAN LUAR 80/90-14 H.AHM ORI</t>
  </si>
  <si>
    <t>GIRBOX H.VARIO/BEAT ORI</t>
  </si>
  <si>
    <t>44800-KWW-650</t>
  </si>
  <si>
    <t>GIRBOX H.SUPRA X 125 HELM IN ORI</t>
  </si>
  <si>
    <t>KABEL KILOMETER H.VARIO ORI (PB)</t>
  </si>
  <si>
    <t>KABEL KILOMETER/KABEL KM H.BEAT ORI (PB)</t>
  </si>
  <si>
    <t>KIPAS PULLY Y.MIO S/XEON</t>
  </si>
  <si>
    <t>44D-E7641-00</t>
  </si>
  <si>
    <t>FANBELT Y.XEON ORI</t>
  </si>
  <si>
    <t>KOMSTIR ATAS Y.XEON/GT125/NMAX</t>
  </si>
  <si>
    <t>OLI MATIC SHELL ADVANCE AX7 0,8L 10W-30</t>
  </si>
  <si>
    <t>AS STANDAR TENGAH H.BEAT FI ESP ORI</t>
  </si>
  <si>
    <t>PER SHOCK DEPAN H.VARIO 125 ORI</t>
  </si>
  <si>
    <t>AS SHOCK DEPAN H.BEAT FI ORI (AS SOK)</t>
  </si>
  <si>
    <t>SEAL SHOCK / SEAL SOK H.GRAND ORI</t>
  </si>
  <si>
    <t>SHOCK BELAKANG H.BEAT FI ORI</t>
  </si>
  <si>
    <t>HANDLE REM KANAN H.VARIO 125 LED ORI (PK)</t>
  </si>
  <si>
    <t>HANDLE REM KANAN H.BEAT FI ORI (PK)</t>
  </si>
  <si>
    <t>HANDLE REM KANAN H.VARIO 110/ BEAT15-16 ESP ORI (PK)</t>
  </si>
  <si>
    <t>HANDLE REM KANAN H.VARIO CBS ORI (PK)</t>
  </si>
  <si>
    <t>HANDLE REM KIRI H.BEAT ORI</t>
  </si>
  <si>
    <t>HANDLE REM KIRI H.BEAT ORI (PK)</t>
  </si>
  <si>
    <t>HANDLE REM KIRI H.VARIO 125 ORI (PK)</t>
  </si>
  <si>
    <t>HANDLE REM KIRI H.BEAT/SCOOPY FI ESP ORI (PK)</t>
  </si>
  <si>
    <t>HANDLE REM KIRI H.BEAT (PK)</t>
  </si>
  <si>
    <t>PER COMBI BRAKE H.AHM ORI</t>
  </si>
  <si>
    <t>MUR KOMSTIR H.BEBEK ORI</t>
  </si>
  <si>
    <t>PERPAK HEAD MIO J/GT/SOUL GT/JUP Z1-ATAS</t>
  </si>
  <si>
    <t>BLOK SEHER MIO J/GT/SOUL GT/FINO FI</t>
  </si>
  <si>
    <t>PERPAK BLOK Y.MIO J ORI</t>
  </si>
  <si>
    <t>SEAL PULLY / SIL PULLY Y.MIO J ORI</t>
  </si>
  <si>
    <t>ORING PULLY Y.MIO J ORI</t>
  </si>
  <si>
    <t>KIPAS PULLY Y.SOUL GT ORI</t>
  </si>
  <si>
    <t>54P-E7620-00</t>
  </si>
  <si>
    <t>RUMAH ROLLER Y.MIO J ORI</t>
  </si>
  <si>
    <t>FANBELT Y.MIO J ORI</t>
  </si>
  <si>
    <t>BOSH PULLY / BOSH ROLLER Y.MIO J ORI</t>
  </si>
  <si>
    <t>KABEL KILOMETER Y.MIO J ORI (PB)</t>
  </si>
  <si>
    <t>SEHER SET STD MIO J/GT/SOUL GT/FINO</t>
  </si>
  <si>
    <t>FILTER UDARA Y.MIO J ORI</t>
  </si>
  <si>
    <t>54P-WE445-10</t>
  </si>
  <si>
    <t>ROLLER Y.MIO J ORI (1SET)</t>
  </si>
  <si>
    <t>SWITCH REM KANAN SGP (PB)</t>
  </si>
  <si>
    <t>KOMSTIR BAWAH BAGIAN ATAS Y.NMAX ORI</t>
  </si>
  <si>
    <t>KOMSTIR BAWAH BAGIAN BAWAH Y.NMAX ORI</t>
  </si>
  <si>
    <t>KAMPAS REM Y.AEROX 155/SCORPIO ORI</t>
  </si>
  <si>
    <t>KAMPAS REM Y.VEGA ZR ORI</t>
  </si>
  <si>
    <t>SWITCH REM KANAN Y.MIO ORI (PB)</t>
  </si>
  <si>
    <t>GANTUNGAN BARANG MODEL MATI H.AHM ORI</t>
  </si>
  <si>
    <t>OLI SUPER SPORT H.MPX 1 1,2L</t>
  </si>
  <si>
    <t>BAN DALAM 70/90-14 IRC</t>
  </si>
  <si>
    <t>BAN DALAM 80/90-14 IRC</t>
  </si>
  <si>
    <t>BAN DALAM 250-17 IRC</t>
  </si>
  <si>
    <t>BAN DALAM 275-17</t>
  </si>
  <si>
    <t>BAN DALAM 90/90-14 IRC</t>
  </si>
  <si>
    <t>OLI SPORT ENDURO RACING 1L</t>
  </si>
  <si>
    <t>BAHAN HABIS PAKAI</t>
  </si>
  <si>
    <t>CARBU CLEANER</t>
  </si>
  <si>
    <t>KANCING GANDA H.BEAT ORI</t>
  </si>
  <si>
    <t>OLI MATIC Y.YAMALUBE SUPER 1L</t>
  </si>
  <si>
    <t>OLI SPORT Y.YAMALUBE 1L</t>
  </si>
  <si>
    <t xml:space="preserve">OLI GEAR Y.YAMALUBE 100ML </t>
  </si>
  <si>
    <t>OLI GEAR Y.YAMALUBE 150ML</t>
  </si>
  <si>
    <t>91001-KZR-600</t>
  </si>
  <si>
    <t>LAHER KRUK AS KANAN H.VARIO 125 ORI</t>
  </si>
  <si>
    <t>91002-KVB-930</t>
  </si>
  <si>
    <t>LAHER KRUK AS KIRI H.VARIO 125 LED ORI</t>
  </si>
  <si>
    <t>LAHER CVT H.BEAT ORI</t>
  </si>
  <si>
    <t>LAHER 6902 U PULLY H.AHM ORI</t>
  </si>
  <si>
    <t>LAHER 60/22 UU / LAHER GEAR AS RODA H.VARIO ORI</t>
  </si>
  <si>
    <t>LAHER 20X29X18 BAMBU H.AHM</t>
  </si>
  <si>
    <t>OIL SEAL MAGHNET H.BEAT FI NON ESP/ 16X26X7 ORI</t>
  </si>
  <si>
    <t>91201-K59-A11</t>
  </si>
  <si>
    <t>OIL SEAL MAGHNET H.VARIO LED/ 20.8X32X6 ORI</t>
  </si>
  <si>
    <t>OIL SEAL MAGHNET H.BEAT CARBU/ 19.8X30X7 ORI</t>
  </si>
  <si>
    <t>OIL SEAL KRUK AS / SIL KER AS H.GENIO/ 19.5X31.5X6 ORI (PK)</t>
  </si>
  <si>
    <t>OIL SEAL KRUK AS / SIL KER AS H.BEAT/ 20.8X52X6X7.5 ORI (PK)</t>
  </si>
  <si>
    <t>OIL SEAL GARDAN / SIL GARDAN H.BEAT/20X32X6 ORI (PK)</t>
  </si>
  <si>
    <t>OIL SEAL KRUK AS / SIL KER AS H.BEAT/ 20.8X52X7.5 ORI (PK)</t>
  </si>
  <si>
    <t>OIL SEAL KRUK AS / SIL KER AS H.VARIO 125/ 26X45X6 ORI (PK)</t>
  </si>
  <si>
    <t>OIL SEAL WATERPUMP H.VARIO/ 12X24X5 ORI</t>
  </si>
  <si>
    <t>OIL SEAL RODA BELAKANG H.BEAT/ 29X44X7 ORI</t>
  </si>
  <si>
    <t>SEAL PULLY / SIL PULLY H.BEAT FI ORI (91211-GFC-771)</t>
  </si>
  <si>
    <t>SEAL PULLY / SIL PULLY H.VARIO ORI</t>
  </si>
  <si>
    <t>ORING PULLY H.VARIO/ 38.5X2 ORI</t>
  </si>
  <si>
    <t>OIL SEAL GARDAN / SIL GARDAN Y.AEROX ORI (PK)</t>
  </si>
  <si>
    <t>OIL SEAL MAGHNET Y.NMAX ORI (PK)</t>
  </si>
  <si>
    <t>OIL SEAL KRUK AS / SIL KER AS Y.LEXI ORI (PK)</t>
  </si>
  <si>
    <t>OIL SEAL KRUK AS / SIL KER AS Y.MIO J ORI (PK)</t>
  </si>
  <si>
    <t>OIL SEAL KRUK AS / SIL KER AS Y.FREEGO ORI (PK)</t>
  </si>
  <si>
    <t>OIL SEAL KRUK AS / SIL KER AS Y.NMAX ORI (PK)</t>
  </si>
  <si>
    <t>LAHER 6300 / LAHER RODA DEPAN YAMAHA ORI</t>
  </si>
  <si>
    <t>LAHER 6301 Y.YAMAHA</t>
  </si>
  <si>
    <t>93306-351Y3</t>
  </si>
  <si>
    <t>BUSI Y.NGK CR6HSA ORI</t>
  </si>
  <si>
    <t>BUSI NGK H.AHM U22FER9 ORI (CR7EH-9 NGK)</t>
  </si>
  <si>
    <t>GREASE CVT S.SGP</t>
  </si>
  <si>
    <t>AIR ACCU JAGO / AIR AKI</t>
  </si>
  <si>
    <t>LAHER 6201 / LAHER RODA DEPAN H.AHM ORI (SATUAN)</t>
  </si>
  <si>
    <t>BAUD 12 PANJANG 3CM</t>
  </si>
  <si>
    <t>B65-E7620-00</t>
  </si>
  <si>
    <t>RUMAH ROLLER Y. AEROX/NMAX 155</t>
  </si>
  <si>
    <t>FANBELT Y.LEXI ORI</t>
  </si>
  <si>
    <t>BAUD KLEM BATOK</t>
  </si>
  <si>
    <t>BAUD KLEM CUN YAMAHA</t>
  </si>
  <si>
    <t>JEK ACCU KOTAK</t>
  </si>
  <si>
    <t>BAUD ACCU</t>
  </si>
  <si>
    <t>BAUD CUN VARIO PANJANG</t>
  </si>
  <si>
    <t>BAUD CUN VARIO PENDEK</t>
  </si>
  <si>
    <t>BAUD CUN 8X1/2/BAUD SKRUP KASAR 5X16 YMH</t>
  </si>
  <si>
    <t>BAUD CROM PENDEK 1.5CM/BAUD BODY SUPRA</t>
  </si>
  <si>
    <t>BAUD MUR 6X20</t>
  </si>
  <si>
    <t>BAUD MUR 6X30</t>
  </si>
  <si>
    <t>BAUD0018</t>
  </si>
  <si>
    <t>BAUD SETELAN REM BIASA/MUR TIANG REM HONDA</t>
  </si>
  <si>
    <t>BAUD0034</t>
  </si>
  <si>
    <t>BAUD KNALPOT 10/10</t>
  </si>
  <si>
    <t>BAUD HANDLE MATIC KIRI HONDA / MIO</t>
  </si>
  <si>
    <t>MUR TOPI 12</t>
  </si>
  <si>
    <t>BAUD CVT 6 x 35</t>
  </si>
  <si>
    <t>BENSIN 500 ML</t>
  </si>
  <si>
    <t>BAUD BUANGAN OLI BAWAH BEAT / BAUD OLI 17 YAMAHA</t>
  </si>
  <si>
    <t>BAUD CUN CARBU / BAUD JP 4X15</t>
  </si>
  <si>
    <t>BUSI NGK CPR6EA-9 / BUSI U24</t>
  </si>
  <si>
    <t>BAUD DOP COVER ABS/BAUD SCOOPY 1,5CM</t>
  </si>
  <si>
    <t>BAUD CVT PANJANG 6CM</t>
  </si>
  <si>
    <t>BAUD FILTER HONDA</t>
  </si>
  <si>
    <t>BDKLSC</t>
  </si>
  <si>
    <t>BAUD KALIPER SCOOPY</t>
  </si>
  <si>
    <t>BAUD KLEM CUN HONDA</t>
  </si>
  <si>
    <t>BAUD KLIP PLASTIK BESAR</t>
  </si>
  <si>
    <t>BAUD KLIP PLASTIK KECIL</t>
  </si>
  <si>
    <t>BAUD OLI GARDAN</t>
  </si>
  <si>
    <t>BOHLAM DEPAN H.SCOOPY ASPIRA (PS)</t>
  </si>
  <si>
    <t>BAUD VISOR NMAX</t>
  </si>
  <si>
    <t>BAN TUBLES 100/80-14 FDR</t>
  </si>
  <si>
    <t>BAN TUBLES 120/70-14 FDR</t>
  </si>
  <si>
    <t>BOHLAM CUMI SPEEDOMETER IMI (PS)</t>
  </si>
  <si>
    <t>BRIGHT GAS 220G</t>
  </si>
  <si>
    <t>BATERAI REMOTE</t>
  </si>
  <si>
    <t>MAKANAN DAN MINUMAN</t>
  </si>
  <si>
    <t/>
  </si>
  <si>
    <t>BUSI NGK Y.MIO J CR6HSA</t>
  </si>
  <si>
    <t>BUSI NGK CR8E</t>
  </si>
  <si>
    <t>DISC PAD BELAKANG H.PCX 150 MST (PB)</t>
  </si>
  <si>
    <t>DISC PAD H.BLADE/REVO MST (PB)</t>
  </si>
  <si>
    <t>DISC PAD DEPAN H.PCX 150 MST (PB)</t>
  </si>
  <si>
    <t>DISC PAD DEPAN H.SUPRA X-125 MST (PB)</t>
  </si>
  <si>
    <t>DOUBLE TAPE FOAM</t>
  </si>
  <si>
    <t>DISC PAD Y.MIO M3 MST (PB)</t>
  </si>
  <si>
    <t>DISC PAD Y.MIO SOUL NEW MST (PB)</t>
  </si>
  <si>
    <t>DISC PAD H.TIGER/MEGAPRO/ADV MST (PB)</t>
  </si>
  <si>
    <t>DISC PAD H.VARIO 125 NEW/GENIO MST (PB)</t>
  </si>
  <si>
    <t>DISC PAD H.PCX 150 ABS INDOPART</t>
  </si>
  <si>
    <t>DISC PAD H.VARIO TECHNO/VARIO MST (PB)</t>
  </si>
  <si>
    <t>DEXTONE EXPOXY ADHESIVES / LEM BESI</t>
  </si>
  <si>
    <t>OLI MATIC ENDURO G 0.8</t>
  </si>
  <si>
    <t>OLI GEAR ENDURO 120ML</t>
  </si>
  <si>
    <t>OLI MATIC ENDURO S 0.8</t>
  </si>
  <si>
    <t>BAN TUBLES FDR 100/90-12</t>
  </si>
  <si>
    <t>FILTER FUEL PUMP H.VARIO 150 IMI</t>
  </si>
  <si>
    <t>FLASHER RITING VARIASI</t>
  </si>
  <si>
    <t>FILTER FUEL PUMP H.GENIO IMI</t>
  </si>
  <si>
    <t>FILTER FUEL PUMP H.BEAT IMI</t>
  </si>
  <si>
    <t>FILTER FUEL PUMP H.VARIO 125 LAMA IMI</t>
  </si>
  <si>
    <t>OLI SHOCK JUMBO (OLI SOK)</t>
  </si>
  <si>
    <t>MINYAK REM 50ML</t>
  </si>
  <si>
    <t>BAUD CROM PANJANG 2.5CM</t>
  </si>
  <si>
    <t>BAUD TUTUP MINYAK REM ATAS UNIVERSAL</t>
  </si>
  <si>
    <t>COOL STATER H.BLADE IMI</t>
  </si>
  <si>
    <t>COOL STATER H.KARISMA IMI</t>
  </si>
  <si>
    <t>MASTER REM Y.MIO IMI</t>
  </si>
  <si>
    <t>ORING TUTUP KLEP H.GRAND/SUPRA IMI</t>
  </si>
  <si>
    <t>ORING TUTUP KLEP H.KARISMA/SUPRAX 125 IMI</t>
  </si>
  <si>
    <t>ORING TUTUP KLEP Y.MIO IMI (ORING FP)</t>
  </si>
  <si>
    <t>RUMAH SIKRING TANCAP IMI</t>
  </si>
  <si>
    <t>SIKRING TANCAP UNIVERSAL 10A IMI</t>
  </si>
  <si>
    <t>COOL STATER Y.JUPITER Z</t>
  </si>
  <si>
    <t>MASTER REM H.VARIO 125 NEW/150/160/GENIO IMI</t>
  </si>
  <si>
    <t>MASTER REM H.SUPRA X IMI</t>
  </si>
  <si>
    <t>KABEL TISH 20 CM</t>
  </si>
  <si>
    <t>AKI KERING H.GTZ5S ORI (PK)</t>
  </si>
  <si>
    <t>LAHER 6202 H.AHM ORI</t>
  </si>
  <si>
    <t>LAHER 6204 H.AHM ORI (SATUAN)</t>
  </si>
  <si>
    <t>LAHER 6301 H.AHM (SATUAN)</t>
  </si>
  <si>
    <t>LAHER 6302 H.AHM ORI (SATUAN)</t>
  </si>
  <si>
    <t>ICC CLEANER SL99</t>
  </si>
  <si>
    <t>KABEL BODY PVC 20 MM IMI</t>
  </si>
  <si>
    <t>KANCING PANEL</t>
  </si>
  <si>
    <t>KANCING REFLEKTOR</t>
  </si>
  <si>
    <t>KANCING GANDA VARIO</t>
  </si>
  <si>
    <t>KARET STANDAR TENGAH H.BEAT IMI</t>
  </si>
  <si>
    <t>KARET STANDAR TENGAH Y.MIO IMI</t>
  </si>
  <si>
    <t>ROMA WAFER ZUPERRR KEJU</t>
  </si>
  <si>
    <t>KOPI HITAM ©</t>
  </si>
  <si>
    <t>JAVANA MELATI 350 ML / THE PUCUK / FRESH TEA</t>
  </si>
  <si>
    <t>LEM KOREA</t>
  </si>
  <si>
    <t>BOHLAM DEPAN LED 15W LUMINOS H6/LG1 (PS)</t>
  </si>
  <si>
    <t>LEDSVL</t>
  </si>
  <si>
    <t>BOHLAM DEPAN SCOOPY/VERZA/TIGER/VIXION LED 15W LUMINOS MH1 (PS)</t>
  </si>
  <si>
    <t>LF6203RS</t>
  </si>
  <si>
    <t>LAHER 699 / LAHER DINAMO IMI</t>
  </si>
  <si>
    <t>SENSOR MAQS PCX IMI</t>
  </si>
  <si>
    <t>ROTAK POMPA BENSIN INJEKSI H.BEAT IMI</t>
  </si>
  <si>
    <t>MUR PULLY H.BEAT FI IMI</t>
  </si>
  <si>
    <t>MASTER REM H.BEAT FI IMI</t>
  </si>
  <si>
    <t>MASTER COOLANT 1 LITER</t>
  </si>
  <si>
    <t>MUR 14</t>
  </si>
  <si>
    <t>MUR KOMSTIR ATAS HONDA</t>
  </si>
  <si>
    <t>BUSI NGK C7HSA</t>
  </si>
  <si>
    <t>BUSI NGK CPR9EA-9</t>
  </si>
  <si>
    <t>BAUD FILTER YAMAHA / BAUD 6X25</t>
  </si>
  <si>
    <t>FITING SEN H.GRAND IMI</t>
  </si>
  <si>
    <t>BAUD CVT 6X40</t>
  </si>
  <si>
    <t>ORING TUTUP OLI ALL IMI</t>
  </si>
  <si>
    <t>PEC</t>
  </si>
  <si>
    <t>POWER ENGINE CONDITIONER</t>
  </si>
  <si>
    <t>POWER ENGINE CONDITIONER SL99</t>
  </si>
  <si>
    <t>PERPAK GARDAN BEAT FI</t>
  </si>
  <si>
    <t>PSTBI</t>
  </si>
  <si>
    <t>PER STANDAR TENGAH H.BEAT IMI</t>
  </si>
  <si>
    <t>RING KOMSTIR</t>
  </si>
  <si>
    <t>RING 14</t>
  </si>
  <si>
    <t>RING 6x20</t>
  </si>
  <si>
    <t>RING PLAT 12</t>
  </si>
  <si>
    <t>RKPABH</t>
  </si>
  <si>
    <t>ROTAK POMPA BENSIN H.SUPRA X NEW/REVO NEW/BLADE 125 FI/VARIO/PCX 150 MST</t>
  </si>
  <si>
    <t>RING OLI ALUMUNIUM 12/17 MM ALL (RING 17)</t>
  </si>
  <si>
    <t>RING OLI ALUMINIUM 14/19 MM ALL (RING 19)</t>
  </si>
  <si>
    <t>RING OLI GARDAN</t>
  </si>
  <si>
    <t>PEMBERSIH CVT</t>
  </si>
  <si>
    <t>SCHBEM</t>
  </si>
  <si>
    <t>SENSOR CKP H.BEAT ECO MST (KAKI 3)</t>
  </si>
  <si>
    <t>SENSOR CKP Y.AEROX/LEXI/NMAX IMI</t>
  </si>
  <si>
    <t>SIKRING TANCAP KECIL 15A IMI</t>
  </si>
  <si>
    <t>SOKET IC FUEL PUMP Y.MIO J IMI</t>
  </si>
  <si>
    <t>SENSOR ISC MANUAL Y.MIO J/X-RIDE/NMAX/AEROX/LEXI IMI</t>
  </si>
  <si>
    <t>SIKRING TANCAP KECIL KOTAK 5A IMI</t>
  </si>
  <si>
    <t>SIKRING TANCAP KECIL 5A IMI</t>
  </si>
  <si>
    <t>SKUN</t>
  </si>
  <si>
    <t>SAKLAR DIMMER H.BEAT 3 PHASE IMI (PK)</t>
  </si>
  <si>
    <t>SOLASI BAKAR BESAR 3CM</t>
  </si>
  <si>
    <t>SOLASI HITAM NASIONAL</t>
  </si>
  <si>
    <t>SILTIP WASSER KECIL</t>
  </si>
  <si>
    <t>SENSOR CKP H.VARIO 110 LED MST (KAKI 4)</t>
  </si>
  <si>
    <t>SOEBET</t>
  </si>
  <si>
    <t>SOKET ECM H.BEAT/VARIO/SCOOPY ESP SET IMI</t>
  </si>
  <si>
    <t>SENSOR MAQS Y.MIO J IMI</t>
  </si>
  <si>
    <t>SIKRING TANCAP KECIL 25A</t>
  </si>
  <si>
    <t>SENSOR TP H.GENIO/BEAT LED/SCOOPY NEW IMI</t>
  </si>
  <si>
    <t>SENSOR TP H.MATIC IMI</t>
  </si>
  <si>
    <t>TSBESP</t>
  </si>
  <si>
    <t>TUTUP PENTIL TUBLES (BESI PANJANG)</t>
  </si>
  <si>
    <t>SPION BEAT STANDAR IMI (PK)</t>
  </si>
  <si>
    <t>BOHLAM SEN / RITING IMI (PS)</t>
  </si>
  <si>
    <t>LEM THREEBOND</t>
  </si>
  <si>
    <t>AKI KERING YUASA BESAR YT7C</t>
  </si>
  <si>
    <t>AKI KERING YUASA YTZ5S</t>
  </si>
  <si>
    <t>AKI KERING YUASA YTZ6V</t>
  </si>
  <si>
    <t>BODYPART</t>
  </si>
  <si>
    <t>KOMSTIR H.GRAND/BEAT/VARIO/PCX ORI</t>
  </si>
  <si>
    <t>SEAL KLEP H.ORI</t>
  </si>
  <si>
    <t>PERPAK HEAD H.VARIO 125</t>
  </si>
  <si>
    <t>131A2-K36-P00</t>
  </si>
  <si>
    <t>PISTON KIT H.VARIO 150 ORI</t>
  </si>
  <si>
    <t>PISTON KIT 0.50 H.VARIO 110</t>
  </si>
  <si>
    <t>19621-K81-N00</t>
  </si>
  <si>
    <t>TUTUP MESIN ATAS H. BEAT ORI</t>
  </si>
  <si>
    <t>TUTUP MESIN BAWAH H.BEAT ORI</t>
  </si>
  <si>
    <t>KLIP ROLLER H.VARIO 110 ORI</t>
  </si>
  <si>
    <t>22100-K25-900</t>
  </si>
  <si>
    <t>RUMAH OTOM KOPLING H.BEAT ORI</t>
  </si>
  <si>
    <t>ROLLER H.VARIO/BEAT ORI</t>
  </si>
  <si>
    <t>FANBELT H.VARIO 125 2015  ORI</t>
  </si>
  <si>
    <t>FANBELT H.PCX/ADV AHM</t>
  </si>
  <si>
    <t>BOSH PULLY Y.NMAX / AEROX ORI</t>
  </si>
  <si>
    <t>2DP-H3980-01</t>
  </si>
  <si>
    <t>SWITCH REM KANAN Y.FREEGO</t>
  </si>
  <si>
    <t>SEAL SHOCK / SEAL SOK Y.MIO ORI</t>
  </si>
  <si>
    <t>KABEL KILOMETER H.BEAT ORI (PB)</t>
  </si>
  <si>
    <t>5LW-17653-00</t>
  </si>
  <si>
    <t>KLIP ROLLER Y.NMAX ORI</t>
  </si>
  <si>
    <t>BAN DALAM 275-17 IRC</t>
  </si>
  <si>
    <t>SEAL PULLY / SIL PULLY H.BEAT FI ORI</t>
  </si>
  <si>
    <t>OIL SEAL GARDAN / SIL GARDAN Y.AEROX/MIO M3/S/Z ORI (PK)</t>
  </si>
  <si>
    <t>BAUD 12 PANJANG 2CM / BAUD 8X20</t>
  </si>
  <si>
    <t>BENSIN JERIGEN KECIL</t>
  </si>
  <si>
    <t>BAUD 12 PANJANG 7CM</t>
  </si>
  <si>
    <t>BAN TUBLES 130/70-13 FDR</t>
  </si>
  <si>
    <t>DISC PAD BELAKANG H.PCX MST (PB)</t>
  </si>
  <si>
    <t>DISC PAD H.PCX MST (PB)</t>
  </si>
  <si>
    <t>DISC PAD H.SUPRA MST (PB)</t>
  </si>
  <si>
    <t>DNMSPR</t>
  </si>
  <si>
    <t>DINAMO STATER H. SUPRA X 125 IMI</t>
  </si>
  <si>
    <t>DISC PAD H.VARIO 125 NEW /150/ GENIO MST (PB)</t>
  </si>
  <si>
    <t>DISC PAD H.VARIO TECHNO/VARIO CBS MST (PB)</t>
  </si>
  <si>
    <t>FILTER FUEL PUMP / FILTER FP H.VARIO 150 IMI</t>
  </si>
  <si>
    <t>FILTER FUEL PUMP / FILTER FP Y.MIO J IMI</t>
  </si>
  <si>
    <t>FLTGNO</t>
  </si>
  <si>
    <t>FILTER UDARA H.GENIO IMI</t>
  </si>
  <si>
    <t>FILTER FUEL PUMP / FILTER FP H.BEAT IMI</t>
  </si>
  <si>
    <t>FILTER FUEL PUMP / FILTER FP H.VARIO 125 LAMA IMI</t>
  </si>
  <si>
    <t>COOL STATER H.BEAT/BLADE IMI</t>
  </si>
  <si>
    <t>DISC PAD H.VARIO LAMA / DISC PAD H.PCX 2018 (PB)</t>
  </si>
  <si>
    <t>PRPVR</t>
  </si>
  <si>
    <t>PEPRAK KNALPOT H.VARIO</t>
  </si>
  <si>
    <t>RING PLAT 14</t>
  </si>
  <si>
    <t>SOCKET TOMBOL 3 KABEL IMI</t>
  </si>
  <si>
    <t>TERMINAL KABEL</t>
  </si>
  <si>
    <t>TOP SET H.BEAT FI ESP/SCOOPY ESP/VARIO 110 ESP</t>
  </si>
  <si>
    <t>DOP PENTIL TUBLES (BESI PANJANG)</t>
  </si>
  <si>
    <t>DISC PAD H.VARIO TECHNO/BEAT ORI</t>
  </si>
  <si>
    <t>PERPAK CHTP-SILINDER HEAD</t>
  </si>
  <si>
    <t>FANBELT H.BEAT/GENIO/SCOOPY ORI</t>
  </si>
  <si>
    <t>FANBELT H.PCX 160 ORI</t>
  </si>
  <si>
    <t>FANBELT H.VARIO 125 2015 FI ORI</t>
  </si>
  <si>
    <t>HANDLE REM KIRI BEAT/SCOOPY FI ESP AHM</t>
  </si>
  <si>
    <t>PER ISC Y. MIO J ORI</t>
  </si>
  <si>
    <t>MRPLT</t>
  </si>
  <si>
    <t>MUR PLAT</t>
  </si>
  <si>
    <t>SENSOR TPS H. MATIC IMI</t>
  </si>
  <si>
    <t>ORISIN</t>
  </si>
  <si>
    <t>1</t>
  </si>
  <si>
    <t>3</t>
  </si>
  <si>
    <t>2</t>
  </si>
  <si>
    <t>OLIGEN</t>
  </si>
  <si>
    <t>14</t>
  </si>
  <si>
    <t>38</t>
  </si>
  <si>
    <t>7</t>
  </si>
  <si>
    <t>4</t>
  </si>
  <si>
    <t>13</t>
  </si>
  <si>
    <t>8</t>
  </si>
  <si>
    <t>AKIGEN</t>
  </si>
  <si>
    <t>IMITAS</t>
  </si>
  <si>
    <t>16</t>
  </si>
  <si>
    <t>6</t>
  </si>
  <si>
    <t>5</t>
  </si>
  <si>
    <t>BAUDMU</t>
  </si>
  <si>
    <t>11</t>
  </si>
  <si>
    <t>18</t>
  </si>
  <si>
    <t>15</t>
  </si>
  <si>
    <t>VARIAS</t>
  </si>
  <si>
    <t>TB.SS</t>
  </si>
  <si>
    <t>SWM</t>
  </si>
  <si>
    <t>KTNMNM</t>
  </si>
  <si>
    <t>20</t>
  </si>
  <si>
    <t>96</t>
  </si>
  <si>
    <t>WWNS</t>
  </si>
  <si>
    <t>DI NOSTOK</t>
  </si>
  <si>
    <t>(Multiple Items)</t>
  </si>
  <si>
    <t>Sum of EST S/D MAX STOK=ORDER1</t>
  </si>
  <si>
    <t>EST CEK PERSAMAAN</t>
  </si>
  <si>
    <t>PENYESUAIAN</t>
  </si>
  <si>
    <t>pacul</t>
  </si>
  <si>
    <t>cik ditiro</t>
  </si>
  <si>
    <t>06435-KPP-901</t>
  </si>
  <si>
    <t>DISC PAD BELAKANG H.SUPRA X 125 ORI</t>
  </si>
  <si>
    <t>06455-KR3-404</t>
  </si>
  <si>
    <t>DISC PAD H.SUPRA X ORI</t>
  </si>
  <si>
    <t>PERPAK HEAD H.VARIO 150 ORI</t>
  </si>
  <si>
    <t>14520-K0R-V01</t>
  </si>
  <si>
    <t>17210-K1Z-N20</t>
  </si>
  <si>
    <t>FILTER UDARA H.PCX 160 ORI</t>
  </si>
  <si>
    <t>19100-K59-A11</t>
  </si>
  <si>
    <t>RADIATOR H.VARIO 125/150 LED ORI</t>
  </si>
  <si>
    <t>19240-KVB-900</t>
  </si>
  <si>
    <t>22102-K0J-N00</t>
  </si>
  <si>
    <t>KIPAS PULLY H.GENIO ORI</t>
  </si>
  <si>
    <t>22110-KVB-900</t>
  </si>
  <si>
    <t>RUMAH ROLLER H.VARIO CARBU ORI</t>
  </si>
  <si>
    <t>ROLLER H.PCX 160 ORI</t>
  </si>
  <si>
    <t>PER KAMPAS GANDA H.BEAT ORI</t>
  </si>
  <si>
    <t>22535-GGC-900</t>
  </si>
  <si>
    <t>22535-K2F-N00</t>
  </si>
  <si>
    <t>KAMPAS GANDA H.BEAT/SCOOPY LED NEW ORI</t>
  </si>
  <si>
    <t>2SX-E7620-00</t>
  </si>
  <si>
    <t>RUMAH ROLLER Y.MIO M3 ORI</t>
  </si>
  <si>
    <t>31B-F3110-00</t>
  </si>
  <si>
    <t>3501A-K93-N00</t>
  </si>
  <si>
    <t>35170-K59-A11</t>
  </si>
  <si>
    <t>SAKLAR DIMMER H.VARIO 150 ORI (PK)</t>
  </si>
  <si>
    <t>35D-W0054-00</t>
  </si>
  <si>
    <t>KOMSTIR Y.X-RIDE ORI</t>
  </si>
  <si>
    <t>37211-K25-901</t>
  </si>
  <si>
    <t>37310B09G30NP00</t>
  </si>
  <si>
    <t>SAKLAR STATER S.SMASH ORI (PK)</t>
  </si>
  <si>
    <t>37800-KVB-931</t>
  </si>
  <si>
    <t>PELAMPUNG TANGKI VARIO CARBU</t>
  </si>
  <si>
    <t>37870-KZR-601</t>
  </si>
  <si>
    <t>SENSOR ECT H.VARIO 125 FI ORI</t>
  </si>
  <si>
    <t>3HB-F3145-00</t>
  </si>
  <si>
    <t>SEAL SHOCK / SEAL SOK Y.NMAX ORI</t>
  </si>
  <si>
    <t>44830-KWW-A00</t>
  </si>
  <si>
    <t>KABEL KILOMETER H.REVO 110 ORI (PB)</t>
  </si>
  <si>
    <t>53178-KYT-900</t>
  </si>
  <si>
    <t xml:space="preserve">HANDLE REM KIRI H.SCOOPY FI ORI (PK) </t>
  </si>
  <si>
    <t>54P-E1193-00</t>
  </si>
  <si>
    <t>SEAL HEAD/KARET SILINDER HEAD MIO J</t>
  </si>
  <si>
    <t>5BP-F3144-00</t>
  </si>
  <si>
    <t>SEAL TUTUP SHOCK Y.VIXION ORI</t>
  </si>
  <si>
    <t>91384-KVB-900</t>
  </si>
  <si>
    <t>ORING PULLY H.BEAT FI/ 38.8X1.9 ORI</t>
  </si>
  <si>
    <t>93102-17803</t>
  </si>
  <si>
    <t>OIL SEAL GARDAN / SIL GARDAN Y.MIO J ORI (PK)</t>
  </si>
  <si>
    <t>93306-303YP</t>
  </si>
  <si>
    <t>B65-WE763-00</t>
  </si>
  <si>
    <t>ROLLER SET Y. AEROX/NMAX 155</t>
  </si>
  <si>
    <t>BAUD0013</t>
  </si>
  <si>
    <t>BAUD KALIPER REVO</t>
  </si>
  <si>
    <t>BDCVTP</t>
  </si>
  <si>
    <t>BAUD CVT PANJANG 10CM</t>
  </si>
  <si>
    <t>BDHDRM</t>
  </si>
  <si>
    <t>BAUD HANDLE REM YAMAHA</t>
  </si>
  <si>
    <t>BLSDK</t>
  </si>
  <si>
    <t>BAUD L SHOCKBEKER DEPAN KARISMA</t>
  </si>
  <si>
    <t>BOSBLK</t>
  </si>
  <si>
    <t>BOS BLOK</t>
  </si>
  <si>
    <t>DPCXNI</t>
  </si>
  <si>
    <t>DISC PAD H.PCX 160 NEW IMI</t>
  </si>
  <si>
    <t>DISC PAD H.VARIO LAMA INDOPART</t>
  </si>
  <si>
    <t>GP0112</t>
  </si>
  <si>
    <t>KANCING RANTAI 420 C/L IMI</t>
  </si>
  <si>
    <t>GP0113</t>
  </si>
  <si>
    <t>KANCING RANTAI 428 C/L IMI</t>
  </si>
  <si>
    <t>GP0118</t>
  </si>
  <si>
    <t xml:space="preserve">MASTER REM S.SATRIA BELAKANG/SUPRA X 125 IMI </t>
  </si>
  <si>
    <t>HB6201RS</t>
  </si>
  <si>
    <t>LAHER 6201 H.AHM (SATUAN)</t>
  </si>
  <si>
    <t>KWTGAS</t>
  </si>
  <si>
    <t>KAWAT GAS IMI</t>
  </si>
  <si>
    <t>MPDPNH</t>
  </si>
  <si>
    <t>MUR PULLY DEPAN HONDA</t>
  </si>
  <si>
    <t>MRKMSR</t>
  </si>
  <si>
    <t>MUR KOMSTIR ATAS BEAT</t>
  </si>
  <si>
    <t>TRV150</t>
  </si>
  <si>
    <t>TUTUP RADIATOR H.VARIO 150 IMI</t>
  </si>
  <si>
    <t>TTPOLB</t>
  </si>
  <si>
    <t>TUTUP OLI BEAT FI IMI</t>
  </si>
  <si>
    <t>VM0031</t>
  </si>
  <si>
    <t>TUTUP PENTIL TUBLES (BESI PENDEK)</t>
  </si>
  <si>
    <t>PISTON KIT H.VARIO TECHNO 125 0,50</t>
  </si>
  <si>
    <t>17910-K16-A40</t>
  </si>
  <si>
    <t>KABEL GAS ATAS H.SCOOPY ORI</t>
  </si>
  <si>
    <t>AS WATER PUMP VARIO CARBU AHM</t>
  </si>
  <si>
    <t>19621-K25-900</t>
  </si>
  <si>
    <t>TUTUP MESIN ATAS H. VARIO 110 ORI</t>
  </si>
  <si>
    <t>RUMAH OTOM. KOPLING GANDA H.VARIO 125 ORI</t>
  </si>
  <si>
    <t>KARET KOPLING GANDA H.VARIO 110 ORI (SATUAN)</t>
  </si>
  <si>
    <t>2PH-E6611-00</t>
  </si>
  <si>
    <t>RUMAH KAMPAS GANDA Y.FINO ORI</t>
  </si>
  <si>
    <t>AS SHOCK Y.JUPITER</t>
  </si>
  <si>
    <t>KUNCI KONTAK SCOOPY ORI</t>
  </si>
  <si>
    <t>HANDLE REM KIRI BEAT/SCOOPY FI ESP AHM (PK)</t>
  </si>
  <si>
    <t>53178-KVB-930</t>
  </si>
  <si>
    <t>5P0-E2210-00</t>
  </si>
  <si>
    <t>TENSIONER ASSY Y.XEON ORI</t>
  </si>
  <si>
    <t>BAUDNP</t>
  </si>
  <si>
    <t>BAUD ANGIN/NAPEL ANGIN HONDA</t>
  </si>
  <si>
    <t>BT11014</t>
  </si>
  <si>
    <t>BAN TUBLES 100/80-17 IRC</t>
  </si>
  <si>
    <t>CVRKNT</t>
  </si>
  <si>
    <t>COVER KONTAK BAWAH H.VARIO TECHNO IMI</t>
  </si>
  <si>
    <t>DISC PAD BELAKANG H.SUPRA X 125/ S.SATRIA F150 MST (PB)</t>
  </si>
  <si>
    <t>IRC100/90-14</t>
  </si>
  <si>
    <t>BAN TUBLES 100/90-14</t>
  </si>
  <si>
    <t>SKTFTG</t>
  </si>
  <si>
    <t>SOKET FITINGAN LAMPU H.SCOOPY IMI</t>
  </si>
  <si>
    <t>PERPAK BLOK H.BEAT DIG ORI</t>
  </si>
  <si>
    <t>PERPAK HEAD H.BEAT FI ORI</t>
  </si>
  <si>
    <t>SEHER H.BEAT ESP OS 50 ORI</t>
  </si>
  <si>
    <t>16707-K45-N01</t>
  </si>
  <si>
    <t>FILTER FUEL PUMP H.CB150R/CBR ORI</t>
  </si>
  <si>
    <t>19037-K27-V51</t>
  </si>
  <si>
    <t>TUTUP RADIATOR H. VARIO 150 ORI</t>
  </si>
  <si>
    <t>2DP-H2370-10</t>
  </si>
  <si>
    <t>COP BUSI Y.AEROX ORI</t>
  </si>
  <si>
    <t>2SX-H3973-00</t>
  </si>
  <si>
    <t>HOLDER KIRI Y.MIO SOUL GT 125 ORI</t>
  </si>
  <si>
    <t>35100-K60-B62</t>
  </si>
  <si>
    <t>KUNCI KONTAK H.VARIO-125 ORI</t>
  </si>
  <si>
    <t>45513-K59-A71</t>
  </si>
  <si>
    <t>TUTUP MINYAK REM</t>
  </si>
  <si>
    <t>BMCRM</t>
  </si>
  <si>
    <t>BAUD MUR CAKRAM REM</t>
  </si>
  <si>
    <t>BSHKPMJ</t>
  </si>
  <si>
    <t>BOSH KLEP Y.MIO J NPP IMI</t>
  </si>
  <si>
    <t>DSPDTRIA</t>
  </si>
  <si>
    <t>DISC PAD S.SATRIA IMI</t>
  </si>
  <si>
    <t>MASTER REM Y.MIO IMI</t>
  </si>
  <si>
    <t>MRDNMX</t>
  </si>
  <si>
    <t>MUR RODA BELAKANG Y.NMAX</t>
  </si>
  <si>
    <t>MRTP19</t>
  </si>
  <si>
    <t>MUR TOPI 19</t>
  </si>
  <si>
    <t>NPGS</t>
  </si>
  <si>
    <t>NEPAL GAS KECIL</t>
  </si>
  <si>
    <t>PNLDPN</t>
  </si>
  <si>
    <t>PANEL DEPAN HITAM H.BEAT 2015 IMI</t>
  </si>
  <si>
    <t>PRCKRM</t>
  </si>
  <si>
    <t>PIRINGAN CAKRAM H. VARIO CARBU IMI</t>
  </si>
  <si>
    <t>PRPKHDBT</t>
  </si>
  <si>
    <t>PERPAK HEAD H.BEAT CARBU IMITASI</t>
  </si>
  <si>
    <t>RNGKCL</t>
  </si>
  <si>
    <t>RING KECIL</t>
  </si>
  <si>
    <t>RNGPLT</t>
  </si>
  <si>
    <t>RING PLAT</t>
  </si>
  <si>
    <t>SDHBPI</t>
  </si>
  <si>
    <t>SAKLAR DIMMER H.BEAT 2 PHASE IMI</t>
  </si>
  <si>
    <t>SHRKYI</t>
  </si>
  <si>
    <t>SWITCH REM KIRI Y. MIO IMI</t>
  </si>
  <si>
    <t>SILPTN</t>
  </si>
  <si>
    <t>SIL PISTON H.VARIO CARBU</t>
  </si>
  <si>
    <t>SKBR</t>
  </si>
  <si>
    <t>SPEAKBOR H. BEAT IMI</t>
  </si>
  <si>
    <t>WRG</t>
  </si>
  <si>
    <t>06381-KZL-A00</t>
  </si>
  <si>
    <t>06455-K59-A71</t>
  </si>
  <si>
    <t>DISC PAD H.VARIO 125 NEW ESP ORI</t>
  </si>
  <si>
    <t>11395-KWB-920</t>
  </si>
  <si>
    <t>PERPAK MAGNET H.REVO FI ORI</t>
  </si>
  <si>
    <t>131A4-KZL-305</t>
  </si>
  <si>
    <t>PISTON KIT BEAT (0,75) ORI</t>
  </si>
  <si>
    <t>131A5-KWN-902</t>
  </si>
  <si>
    <t>14100-KZL-C00</t>
  </si>
  <si>
    <t>NOKEN AS H.BEAT ORI</t>
  </si>
  <si>
    <t>14430-KVB-S50</t>
  </si>
  <si>
    <t>TIMLAR IN H.BEAT ORI</t>
  </si>
  <si>
    <t>1444A-K25-600</t>
  </si>
  <si>
    <t>TEMPLAR EX H.BEAT FI ESP ORI</t>
  </si>
  <si>
    <t>14510-KVB-900</t>
  </si>
  <si>
    <t>KARET TENSIONER BEAT ORI</t>
  </si>
  <si>
    <t>14550-GB0-000</t>
  </si>
  <si>
    <t>TENSIONER H.GRAND IMI</t>
  </si>
  <si>
    <t>16016-KZL-H11</t>
  </si>
  <si>
    <t>16211-KPH-901</t>
  </si>
  <si>
    <t>BONIT CARBU H.KARISMA ORI</t>
  </si>
  <si>
    <t>17910-K16-901</t>
  </si>
  <si>
    <t>KABEL GAS ATAS H.BEAT ORI</t>
  </si>
  <si>
    <t>19226-KWN-900</t>
  </si>
  <si>
    <t>ORING WATER PUMP H.VARIO 125 ORI</t>
  </si>
  <si>
    <t>1PA-F6335-00</t>
  </si>
  <si>
    <t>KABEL KOPLING SET ORI</t>
  </si>
  <si>
    <t>1PA-H4314-00</t>
  </si>
  <si>
    <t>BOHLAM DEPAN Y.VIXION (PS)</t>
  </si>
  <si>
    <t>22100-K81-N21</t>
  </si>
  <si>
    <t>RUMAH OTOM. KOPLING GANDA H.BEAT ESP CBS ORI</t>
  </si>
  <si>
    <t>23100-K2S-N01</t>
  </si>
  <si>
    <t>FANBELT H.VARIO 160 ORI</t>
  </si>
  <si>
    <t>23205-K44-V00</t>
  </si>
  <si>
    <t>23224-K44-V00</t>
  </si>
  <si>
    <t>LAWAN PULLY H.BEAT FI ORI</t>
  </si>
  <si>
    <t>23237-GY6-940</t>
  </si>
  <si>
    <t>CORONG PULLY H.BEAT ORI</t>
  </si>
  <si>
    <t>23421-KZL-930</t>
  </si>
  <si>
    <t>GIGI RASIO KECIL H.BEAT ORI</t>
  </si>
  <si>
    <t>23422-KZL-930</t>
  </si>
  <si>
    <t>GIGI RASIO BESAR H.BEAT ORI</t>
  </si>
  <si>
    <t>23430-K44-V00</t>
  </si>
  <si>
    <t>AS RODA BELAKANG H.BEAT ORI</t>
  </si>
  <si>
    <t>2BM-E1193-00</t>
  </si>
  <si>
    <t>SEAL HEAD Y.MIO M3 125 ORI</t>
  </si>
  <si>
    <t>2DP-E4451-00</t>
  </si>
  <si>
    <t>FILTER UDARA Y.NMAX ORI</t>
  </si>
  <si>
    <t>2DP-WE662-00</t>
  </si>
  <si>
    <t>KAMPAS GANDA Y.NMAX ORI (ONLY)</t>
  </si>
  <si>
    <t>2PH-E1351-00</t>
  </si>
  <si>
    <t>2PH-E5461-10</t>
  </si>
  <si>
    <t>PERPAK CVT Y.MIO</t>
  </si>
  <si>
    <t>307000-KPP-901</t>
  </si>
  <si>
    <t>COP BUSI H.CB150R IMI</t>
  </si>
  <si>
    <t>31221-K81-N01</t>
  </si>
  <si>
    <t>SENSOR CKP H.BEAT ORI</t>
  </si>
  <si>
    <t>33110-K03-N31</t>
  </si>
  <si>
    <t>REFLEKTOR H. REVO</t>
  </si>
  <si>
    <t>KUNCI KONTAK +SADEL H.VARIO 125 ORI</t>
  </si>
  <si>
    <t>35200-KWW-A01</t>
  </si>
  <si>
    <t>SAKLAR SEN H.VARIO 125 FI ORI (PK)</t>
  </si>
  <si>
    <t>37211-K81-N01</t>
  </si>
  <si>
    <t>MIKA SPEEDOMETER BEAT FI ORI</t>
  </si>
  <si>
    <t>45120-001-011</t>
  </si>
  <si>
    <t>KAMPAS REM H.GRAND ORI</t>
  </si>
  <si>
    <t>50503-K25-900</t>
  </si>
  <si>
    <t>50520-KVB-900</t>
  </si>
  <si>
    <t>PER STANDAR TENGAH H.BEAT ORI</t>
  </si>
  <si>
    <t>52400-KVY-961</t>
  </si>
  <si>
    <t>SHOCK BELAKANG H.BEAT CARBU ORI</t>
  </si>
  <si>
    <t>53167-KFM-900</t>
  </si>
  <si>
    <t>HOUSING UP THROT BEAT ORI</t>
  </si>
  <si>
    <t>53168-KFM-900</t>
  </si>
  <si>
    <t>RUMAH KABEL GAS H.BEAT</t>
  </si>
  <si>
    <t>53175-K81-N31</t>
  </si>
  <si>
    <t>53175-KVB-930</t>
  </si>
  <si>
    <t>54P-H1890-02</t>
  </si>
  <si>
    <t>64308-K81-N00ZA</t>
  </si>
  <si>
    <t>91001-KZL-A01</t>
  </si>
  <si>
    <t>91002-KVY-901</t>
  </si>
  <si>
    <t>93102-32801</t>
  </si>
  <si>
    <t>BAUD0012</t>
  </si>
  <si>
    <t>BAUD KALIPER BEAT</t>
  </si>
  <si>
    <t>BAUD0020</t>
  </si>
  <si>
    <t>BAUD KRAN BENSIN</t>
  </si>
  <si>
    <t>BAUD0039</t>
  </si>
  <si>
    <t>MUR TOPI 10</t>
  </si>
  <si>
    <t>BAUD14</t>
  </si>
  <si>
    <t>BAUD 14 PANJANG 3CM/ BAUD 10X30</t>
  </si>
  <si>
    <t>BRDVRO</t>
  </si>
  <si>
    <t>BORDES VARIO 110 NARITA</t>
  </si>
  <si>
    <t>BSHBLK</t>
  </si>
  <si>
    <t>BOSH BLOK H.BEAT</t>
  </si>
  <si>
    <t>CTLVRO</t>
  </si>
  <si>
    <t>COVER TADAH LUMPUR VARIO 110 NARITA</t>
  </si>
  <si>
    <t>CVBVRO</t>
  </si>
  <si>
    <t>COVER BAWAH VARIO 110 NARITA</t>
  </si>
  <si>
    <t>DBMGPM</t>
  </si>
  <si>
    <t>ddr15</t>
  </si>
  <si>
    <t>DISC PAD H.R15 IMI</t>
  </si>
  <si>
    <t>GEN0020</t>
  </si>
  <si>
    <t>BOS GIR BELAKANG GRAND/SUPRA</t>
  </si>
  <si>
    <t>GP0007</t>
  </si>
  <si>
    <t>BAUD KALIPER REM DISK H.SUPRA X</t>
  </si>
  <si>
    <t>GP0015</t>
  </si>
  <si>
    <t>LAHER 6203 INDOPART</t>
  </si>
  <si>
    <t>REPAIR KIT H.GRAND IMI</t>
  </si>
  <si>
    <t>GP0173</t>
  </si>
  <si>
    <t>SIKRING TANCAP UNIVERSAL 20A</t>
  </si>
  <si>
    <t>MCVMI</t>
  </si>
  <si>
    <t>MUR CVT MIO/VARIO</t>
  </si>
  <si>
    <t>MUR21</t>
  </si>
  <si>
    <t>MUR 21</t>
  </si>
  <si>
    <t>NN0003</t>
  </si>
  <si>
    <t>KRAN BENSIN H.VARIO IMI</t>
  </si>
  <si>
    <t>NN000519</t>
  </si>
  <si>
    <t>NR73T</t>
  </si>
  <si>
    <t>BAN TUBLES 90/90-14 IRC</t>
  </si>
  <si>
    <t>PRKNF</t>
  </si>
  <si>
    <t>PERPAK KANLPOT FINO</t>
  </si>
  <si>
    <t>SPLCBR</t>
  </si>
  <si>
    <t>SPULL ASSY H.CB150 R IMI</t>
  </si>
  <si>
    <t>STRSPX</t>
  </si>
  <si>
    <t>SETELAN RANTAI SUPRA X NEW</t>
  </si>
  <si>
    <t>STSBNPP</t>
  </si>
  <si>
    <t>STANG SEHER BEAT NPP</t>
  </si>
  <si>
    <t>VM00115</t>
  </si>
  <si>
    <t>BAUD SAMBUNGAN SPION SUZUKI KE MOTOR HONDA (14-12)</t>
  </si>
  <si>
    <t>PISTON KIT H.VARIO 125 ORI (1.00)</t>
  </si>
  <si>
    <t>HANDLE REM KIRI Y. MIO J/GT/XEON RC</t>
  </si>
  <si>
    <t>2DP-WB015-00</t>
  </si>
  <si>
    <t>KOMSTIR BAWAH Y.NMAX ORI</t>
  </si>
  <si>
    <t>PERPAK BLOK Y.MIO M3/SOUL GT 125 ORI</t>
  </si>
  <si>
    <t>AS STANDAR TENGAH H.BEAT ORI</t>
  </si>
  <si>
    <t>HANDLE REM KANAN H.VARIO 110 CARBU ORI</t>
  </si>
  <si>
    <t>DINAMO STATER Y.MIO J ORI</t>
  </si>
  <si>
    <t>5TL-WF341-CAG</t>
  </si>
  <si>
    <t>KOMSTIR Y.FINO INDOPARTS</t>
  </si>
  <si>
    <t>COVER FR LOWER/TADAH LUMPUR H.BEAT ESP DIG ORI</t>
  </si>
  <si>
    <t>90501-KPH-880</t>
  </si>
  <si>
    <t>BOS CEKUNG BAUT DUDUKAN SETANG H.</t>
  </si>
  <si>
    <t>90505-KPH-880</t>
  </si>
  <si>
    <t>BOS SETANG DEPAN - RING H.</t>
  </si>
  <si>
    <t>91109-K2S-N01</t>
  </si>
  <si>
    <t>LAHER BAMBU H. 20X29X18</t>
  </si>
  <si>
    <t>OIL SEAL MAGHNET BEAT FI ESP</t>
  </si>
  <si>
    <t>OIL SEAL RODA BELAKANG Y.MIO M3 125 ORI (PK)</t>
  </si>
  <si>
    <t>BAUD0021</t>
  </si>
  <si>
    <t>BAUD KALIPER YAMAHA</t>
  </si>
  <si>
    <t>BBRBKN</t>
  </si>
  <si>
    <t>BOSH BOS RODA BELAKANG KANAN H. VARIO</t>
  </si>
  <si>
    <t>BSIPLL</t>
  </si>
  <si>
    <t>BESI PLAT LUBANG</t>
  </si>
  <si>
    <t>DISC PAD BELAKANG H.SUPRA X-125/SATRIA F150 MST (PB)</t>
  </si>
  <si>
    <t>MBRNCK</t>
  </si>
  <si>
    <t>MEMBRAN CARBU H.KARISMA IMI</t>
  </si>
  <si>
    <t>PISTON KIT H.VARIO 150 LED ORI</t>
  </si>
  <si>
    <t>131A5-K81-P00</t>
  </si>
  <si>
    <t>AS PULLY BELAKANG H.BEAT FI ORI (23411-KZL-C30)</t>
  </si>
  <si>
    <t>50503-KWN-900</t>
  </si>
  <si>
    <t>HANDLE REM KANAN H.SCOOPY ESP ORI</t>
  </si>
  <si>
    <t>BBHBIM</t>
  </si>
  <si>
    <t>BOS BLOK H. BEAT IMI</t>
  </si>
  <si>
    <t>FLORIDINA/KOPI GOLDA ABC/ISHOPLAS</t>
  </si>
  <si>
    <t xml:space="preserve">   YANG ADA   </t>
  </si>
  <si>
    <t>KTG TRY</t>
  </si>
  <si>
    <t>STANG SEHER H.BEAT FI AHM</t>
  </si>
  <si>
    <t>08CLA-H50-500</t>
  </si>
  <si>
    <t>COOLANT RADIATOR H.AHM ORI</t>
  </si>
  <si>
    <t>11361-KWN-901</t>
  </si>
  <si>
    <t>PLAT DUDUKAN SPULL ASSY H.VARIO ORI</t>
  </si>
  <si>
    <t>12206-K97-N00</t>
  </si>
  <si>
    <t>SELANG RADIATOR 4 ARAH H.VARIO 125 ESP/150/PCX ORI</t>
  </si>
  <si>
    <t>12391-K66-V01</t>
  </si>
  <si>
    <t>SEAL HEAD H.VARIO 125 NEW ORI</t>
  </si>
  <si>
    <t>131A1-KWN-902</t>
  </si>
  <si>
    <t>SEHER SET STD VARIO 125 AHM</t>
  </si>
  <si>
    <t>PISTON KIT 0.50 H.BEAT ESP ORI</t>
  </si>
  <si>
    <t>131A4-KWN-902</t>
  </si>
  <si>
    <t>PISTON KIT (0.75)/ SEHER SET H.VARIO 125 ORI</t>
  </si>
  <si>
    <t>KARET TENSIONER H.BEAT ORI</t>
  </si>
  <si>
    <t>14611-KVB-900</t>
  </si>
  <si>
    <t>TENSIONER PANJANG H.VARIO CARBU AHM</t>
  </si>
  <si>
    <t>18318-K1A-N00</t>
  </si>
  <si>
    <t>COVER KNALPOT BEAT LED ORI</t>
  </si>
  <si>
    <t>HANDLE REM MIO J/GT/125/XEON</t>
  </si>
  <si>
    <t>1S7-E1196-00</t>
  </si>
  <si>
    <t>PACKING WATER PUMP VIXION ORI</t>
  </si>
  <si>
    <t>1S7-E2450-01</t>
  </si>
  <si>
    <t>KIPAS POMPA RADIATOR Y.VIXION ORI</t>
  </si>
  <si>
    <t>22100-K1A-N11</t>
  </si>
  <si>
    <t>RUMAH OTOM. KOPLING GANDA H.BEAT LED NEW ORI</t>
  </si>
  <si>
    <t>22102-K97-T01</t>
  </si>
  <si>
    <t>KIPAS PULLY H.PCX 150 ORI</t>
  </si>
  <si>
    <t>BOSH PULLY / BOSH ROLLER H.GENIO/ BEAT LED AHM</t>
  </si>
  <si>
    <t>22105-K97-T00</t>
  </si>
  <si>
    <t>BOSH PULLY / BOSH ROLLER H.PCX 150 ORI</t>
  </si>
  <si>
    <t>RUMAH ROLLER H.GENIO/ BEAT LED ORI</t>
  </si>
  <si>
    <t>22110-KVY-900</t>
  </si>
  <si>
    <t>RUMAH ROLLER H.BEAT CARBU ORI</t>
  </si>
  <si>
    <t>22132-GCC-771</t>
  </si>
  <si>
    <t>KLIP ROLLER H.VARIO 110 ORI (1PCS)</t>
  </si>
  <si>
    <t>23205-K1A-N10</t>
  </si>
  <si>
    <t>PULLY ONLY H.BEAT ORI</t>
  </si>
  <si>
    <t>23224-K1A-N10</t>
  </si>
  <si>
    <t>LAWAN PULLY H.BEAT LED NEW ORI</t>
  </si>
  <si>
    <t>23237-K1G-V01</t>
  </si>
  <si>
    <t>CORONG PULLY H.BEAT LED NEW ORI</t>
  </si>
  <si>
    <t>23237-K35-V00</t>
  </si>
  <si>
    <t>CORONG PULLY H.BEAT LED NEW</t>
  </si>
  <si>
    <t>2DP-E1181-00</t>
  </si>
  <si>
    <t>PERPAK HEAD Y.NMAX ORI</t>
  </si>
  <si>
    <t>2DP-E1351-00</t>
  </si>
  <si>
    <t>PERPAK BLOK Y.NMAX ORI</t>
  </si>
  <si>
    <t>2PH-E7465-00</t>
  </si>
  <si>
    <t>SEAL PULLY Y.MIO SOUL GT125 ORI</t>
  </si>
  <si>
    <t>30700-K50-T01</t>
  </si>
  <si>
    <t>COP BUSI H.VARIO 150 ORI</t>
  </si>
  <si>
    <t>COP BUSI CB150R ORI (PK)</t>
  </si>
  <si>
    <t>31120-K25-901</t>
  </si>
  <si>
    <t>SPULL ASSY H.BEAT FI NON ESP AHM</t>
  </si>
  <si>
    <t>AKI KERING H.GTZ6V ORI (PK)</t>
  </si>
  <si>
    <t>35340-GW3-980</t>
  </si>
  <si>
    <t>SWITCH REM KANAN H.BEAT FI ORI (PB)</t>
  </si>
  <si>
    <t>35700-K93-N01</t>
  </si>
  <si>
    <t>SWIT STANDAR H.SCOOPY ESP ORI</t>
  </si>
  <si>
    <t>37520B09G40N000</t>
  </si>
  <si>
    <t>SAKLAR KLAKSON S.SMASH ORI (PK)</t>
  </si>
  <si>
    <t>38770-K15-903</t>
  </si>
  <si>
    <t>CDI/ECU/ECM CB 150 ORI</t>
  </si>
  <si>
    <t>3C1-E3915-00</t>
  </si>
  <si>
    <t>FILTER FUEL PUMP / FILTER FP VIXION ORISINIL</t>
  </si>
  <si>
    <t>LCRMTR</t>
  </si>
  <si>
    <t>43351-KTM-N31</t>
  </si>
  <si>
    <t>PIRINGAN CAKRAM BELAKANG H. SUPRA X 125 AHM</t>
  </si>
  <si>
    <t>44711-K59-A72</t>
  </si>
  <si>
    <t>BAN TUBLES 90/80-14 H.AHM ORI</t>
  </si>
  <si>
    <t>44D-F6351-00</t>
  </si>
  <si>
    <t>KABEL REM BELAKANG Y.XEON ORI</t>
  </si>
  <si>
    <t>45517-K81-N30</t>
  </si>
  <si>
    <t>DUDUKAN SPION BEAT ESP/ VARIO 150 / SCOOPY AHM</t>
  </si>
  <si>
    <t>4US-H4714-00</t>
  </si>
  <si>
    <t>BOHLAM BELAKANG Y.YAMAHA ORI (PS)</t>
  </si>
  <si>
    <t>50530-K81-N00</t>
  </si>
  <si>
    <t>STANDAR SAMPING H. BEAT ORI</t>
  </si>
  <si>
    <t>51401-KVB-T01</t>
  </si>
  <si>
    <t>PER SHOCK DEPAN H.VARIO 110 TECHNO CARBU ORI (51401-KVB-901)</t>
  </si>
  <si>
    <t>51401-KZR-600</t>
  </si>
  <si>
    <t>51410-KTM-881</t>
  </si>
  <si>
    <t>AS SHOCK DEPAN H.SUPRA X 125 LAMA ORI (AS SOK)</t>
  </si>
  <si>
    <t>51410-KVB-901</t>
  </si>
  <si>
    <t xml:space="preserve"> AS SHOCK DEPAN H.VARIO ORI (AS SOK)</t>
  </si>
  <si>
    <t>51454-KEV-881</t>
  </si>
  <si>
    <t>TUTUP AS SHOCK H.BEAT</t>
  </si>
  <si>
    <t>53178-K04-931</t>
  </si>
  <si>
    <t>HANDLE REM KIRI H.PCX ORI</t>
  </si>
  <si>
    <t>HANDLE REM KIRI H. BEAT FI ESP NEW ORI</t>
  </si>
  <si>
    <t>HANDLE REM KIRI BEAT NON CBS (PK)</t>
  </si>
  <si>
    <t>54P-E7623-00</t>
  </si>
  <si>
    <t>LAWAN RUMAH ROLLER Y.MIO J ORI</t>
  </si>
  <si>
    <t>54P-F6301-11</t>
  </si>
  <si>
    <t>KABEL GAS Y.MIO J ORI</t>
  </si>
  <si>
    <t>54P-WE445-00</t>
  </si>
  <si>
    <t>5TL-F5867-01</t>
  </si>
  <si>
    <t>DUDUKAN SPION MIO/JUPITER Z</t>
  </si>
  <si>
    <t>5TL-H3912-20</t>
  </si>
  <si>
    <t>HANDLE REM KIRI Y.MIO/SOUL/XEON ORI</t>
  </si>
  <si>
    <t>5TL-H3922-00</t>
  </si>
  <si>
    <t>HANDLE REM MIO 125/JUPITER Z/NEW/MX (PS)</t>
  </si>
  <si>
    <t>6201-2RS</t>
  </si>
  <si>
    <t>LAHER 6201 IMI</t>
  </si>
  <si>
    <t>64310-K1A-N00ZA</t>
  </si>
  <si>
    <t>BORDES BEAT20 LED/STREET ORI</t>
  </si>
  <si>
    <t>64340-K1A-N00ZA</t>
  </si>
  <si>
    <t>COVER BAWAH BEAT20 LED/STREET ORI</t>
  </si>
  <si>
    <t>80151-K1A-N00ZA</t>
  </si>
  <si>
    <t>COVER CENTER</t>
  </si>
  <si>
    <t>81141-K1A-N10ZA</t>
  </si>
  <si>
    <t>COVER KONTAK BAWAH H.BEAT LED</t>
  </si>
  <si>
    <t>81250-K1A-N00</t>
  </si>
  <si>
    <t>BAGASI BOX</t>
  </si>
  <si>
    <t>90202-KN7-670</t>
  </si>
  <si>
    <t>MUR PULLY H.BEAT FI ORI</t>
  </si>
  <si>
    <t>LAHER 6205 KRUK AS KANAN H.BEAT ORI</t>
  </si>
  <si>
    <t>LAHER 6007 KRUK AS KIRI H.BEAT FI/VARIO FI ORI</t>
  </si>
  <si>
    <t>91109-KVB-901</t>
  </si>
  <si>
    <t>LAHER CVT ORI</t>
  </si>
  <si>
    <t>91204-K59-A11</t>
  </si>
  <si>
    <t>OIL SEAL RODA BELAKANG H.VARIO 125/150/ 34X52X7 ORI</t>
  </si>
  <si>
    <t>91204-KPH-901</t>
  </si>
  <si>
    <t>OIL SEAL GEAR DEPAN H.SUPRA X 125/ 17X30X5 ORI</t>
  </si>
  <si>
    <t>93103-10801</t>
  </si>
  <si>
    <t>SEAL WATER PUMP Y.VIXION ORI</t>
  </si>
  <si>
    <t>93210-19809</t>
  </si>
  <si>
    <t>ORING WATER PUMP KECIL VIXION/JUP MX</t>
  </si>
  <si>
    <t>93210-84801</t>
  </si>
  <si>
    <t>ORING WATER PUMP BESAR VIXION/JUP MX</t>
  </si>
  <si>
    <t>93306-000Y3</t>
  </si>
  <si>
    <t>LAHER 6000 Y.YAMAHA</t>
  </si>
  <si>
    <t>93306-004XC</t>
  </si>
  <si>
    <t>LAHER 6004 Y.YAMAHA</t>
  </si>
  <si>
    <t>93306-300YL</t>
  </si>
  <si>
    <t>LAHER 6300 / LAHER RODA DEPAN YAMAHA ORI (93306-300YK)</t>
  </si>
  <si>
    <t>B65-WB069-00</t>
  </si>
  <si>
    <t>KOMSTIR SET Y.AEROX/LEXI/NMAX ORI</t>
  </si>
  <si>
    <t>B97-25806-00</t>
  </si>
  <si>
    <t>DISC PAD BELAKANG Y.R15 V3/VIXION LED</t>
  </si>
  <si>
    <t>BK6-E3907-00</t>
  </si>
  <si>
    <t>FUEL PUMP COMP Y.VIXION ORI</t>
  </si>
  <si>
    <t>BLT110/80-14FDR</t>
  </si>
  <si>
    <t>BAN TUBLES 110/80-14 FDR</t>
  </si>
  <si>
    <t>DMOMIO</t>
  </si>
  <si>
    <t>DINAMO STATER Y.MIO J IMI</t>
  </si>
  <si>
    <t>DSPDJP</t>
  </si>
  <si>
    <t>DISC PAD BELAKANG Y.JUPITER</t>
  </si>
  <si>
    <t>FILTER FUEL PUMP/ FILTER FP H.GENIO/BEAT LED</t>
  </si>
  <si>
    <t>GEN0025</t>
  </si>
  <si>
    <t>SIKRING TANCAP KECIL 20A IMI</t>
  </si>
  <si>
    <t>GP0044</t>
  </si>
  <si>
    <t>COOL STATER Y.JUPITER MX IMI</t>
  </si>
  <si>
    <t>COOL STATER Y.JUPITER Z/ MIO 125 IMI</t>
  </si>
  <si>
    <t>GP0213</t>
  </si>
  <si>
    <t>PER KAMPAS H.GRAND IMI</t>
  </si>
  <si>
    <t>GP0232</t>
  </si>
  <si>
    <t>KLAKSON KEONG</t>
  </si>
  <si>
    <t>H2-30410-KVB-1700</t>
  </si>
  <si>
    <t>CDI H.VARIO CARBU IMI</t>
  </si>
  <si>
    <t>HA-911PA-KVY-1100</t>
  </si>
  <si>
    <t>LAHER BAMBU-LAHER PULLY IMI</t>
  </si>
  <si>
    <t>HB6300RS</t>
  </si>
  <si>
    <t>LAHER 6300 / LAHER RODA DEPAN H.AHM ORI (SATUAN)</t>
  </si>
  <si>
    <t>IND6004</t>
  </si>
  <si>
    <t>LAHER 6004 INDOPART</t>
  </si>
  <si>
    <t>ISOPLS</t>
  </si>
  <si>
    <t>ISOPLUS</t>
  </si>
  <si>
    <t>KLPADL</t>
  </si>
  <si>
    <t>KLIP ROLLER H.VARIO 110 IMI (1SET)</t>
  </si>
  <si>
    <t>KTN0007</t>
  </si>
  <si>
    <t>KOPI KRIMER ©</t>
  </si>
  <si>
    <t>LBPASP</t>
  </si>
  <si>
    <t>LAHER BAMBU PULLY ASPIRA 1 SET</t>
  </si>
  <si>
    <t>LH6203</t>
  </si>
  <si>
    <t>LAHER 6203 2RS IMI</t>
  </si>
  <si>
    <t>MAQSCB</t>
  </si>
  <si>
    <t>SENSOR MAQS SONIC 150/CB150R LED/SUPRA GTR</t>
  </si>
  <si>
    <t>MG00003</t>
  </si>
  <si>
    <t>ROTAK POMPA BENSIN INJEKSI Y.VIXION OLD MST</t>
  </si>
  <si>
    <t>MURAS19</t>
  </si>
  <si>
    <t>MUR AS 19/MUR 19</t>
  </si>
  <si>
    <t>MURTOP</t>
  </si>
  <si>
    <t>MUR TOPI 11</t>
  </si>
  <si>
    <t>NN0013</t>
  </si>
  <si>
    <t>GIRBOX H.REVO ABSOLUT IMI</t>
  </si>
  <si>
    <t>ORGPCX</t>
  </si>
  <si>
    <t>ORING FUEL PUMP H.PCX IMI</t>
  </si>
  <si>
    <t>PK4450</t>
  </si>
  <si>
    <t>PAKET KORTER K44 OS 50</t>
  </si>
  <si>
    <t>PKAFBR</t>
  </si>
  <si>
    <t>PERPAK KOPLING ALFA FUBORU</t>
  </si>
  <si>
    <t>PRKMRM</t>
  </si>
  <si>
    <t>PER KAMPAS REM IMI</t>
  </si>
  <si>
    <t>PRKTNG</t>
  </si>
  <si>
    <t>PER KETENG IMI</t>
  </si>
  <si>
    <t>RKU</t>
  </si>
  <si>
    <t>RELAY KLAKSON UNIVERSAL</t>
  </si>
  <si>
    <t>SEAL1</t>
  </si>
  <si>
    <t>KARET SEAL HEAD H.VARIO CARBU IMI</t>
  </si>
  <si>
    <t>SKNBT</t>
  </si>
  <si>
    <t>SAKLAR SEN BEAT IMI</t>
  </si>
  <si>
    <t>SKRK15</t>
  </si>
  <si>
    <t>SIKRING TANCAP KECIL KOTAK 15A IMI</t>
  </si>
  <si>
    <t>slktng</t>
  </si>
  <si>
    <t>SULINGAN KETENG H.GRAND IMI</t>
  </si>
  <si>
    <t>SLRDAMIO</t>
  </si>
  <si>
    <t>SEAL RODA BELAKANG Y.MIO GT</t>
  </si>
  <si>
    <t>TH-44800-KVB-910</t>
  </si>
  <si>
    <t>GIRBOX H.VARIO THAILAND/RTHC</t>
  </si>
  <si>
    <t>TSBFIFBR</t>
  </si>
  <si>
    <t>TOP SET H.BEAT FI STATER KASAR/VARIO 110 FI STATER KASAR IMI</t>
  </si>
  <si>
    <t>WR-HB6300RS</t>
  </si>
  <si>
    <t>LAHER 6300 CKD</t>
  </si>
  <si>
    <t>12191-GGC-900</t>
  </si>
  <si>
    <t>PERPAK BLOK H.VARIO FI ORI</t>
  </si>
  <si>
    <t>12209-GB4-681</t>
  </si>
  <si>
    <t>12391-KZL-A00</t>
  </si>
  <si>
    <t>SEAL HEAD H.SPACY CARBU ORI</t>
  </si>
  <si>
    <t>13000-K59-A70</t>
  </si>
  <si>
    <t>STANG SEHER VARIO 150 ( SET )</t>
  </si>
  <si>
    <t>15651-K1N-V00</t>
  </si>
  <si>
    <t>TUTUP OLI H.VARIO/STYLO/PCX 160 ORI</t>
  </si>
  <si>
    <t>17211-K15-900</t>
  </si>
  <si>
    <t>FILTER UDARA CB150R</t>
  </si>
  <si>
    <t>18318-K25-600ZA</t>
  </si>
  <si>
    <t>COVER KNALPOT BEAT FI ESP</t>
  </si>
  <si>
    <t>1DY-E5451-00</t>
  </si>
  <si>
    <t>PERPAK MAGHNET Y.JUPITER Z1 ORI</t>
  </si>
  <si>
    <t>1DY-H1410-01</t>
  </si>
  <si>
    <t>SPULL ASSY JUPITER Z1 (2014)</t>
  </si>
  <si>
    <t>22105-K0R-V00</t>
  </si>
  <si>
    <t>BOSH PULLY / BOSH ROLLER H.ADV/PCX 160 ORI</t>
  </si>
  <si>
    <t>22110-K36-A00</t>
  </si>
  <si>
    <t>RUMAH ROLLER H.VARIO 150 ORI</t>
  </si>
  <si>
    <t>FANBELT H.VARIO/STYLO 160 ORI</t>
  </si>
  <si>
    <t>PULLY ONLY H.BEAT FI ESP ORI</t>
  </si>
  <si>
    <t>LAWAN PULLY H.BEAT FI ESP ORI</t>
  </si>
  <si>
    <t>23233-K36-J01</t>
  </si>
  <si>
    <t>PER CVT H.PCX / VARIO 150 ORI</t>
  </si>
  <si>
    <t>23237-K16-A41</t>
  </si>
  <si>
    <t>CORONG PULLY H.VARIO/BEAT/SCOOPY ESP ORI</t>
  </si>
  <si>
    <t>SEAL PULLY / SIL PULLY Y.SOUL GT 125 FI ORI</t>
  </si>
  <si>
    <t>SBR</t>
  </si>
  <si>
    <t>30510-K16-A41</t>
  </si>
  <si>
    <t>COIL H.SCOOPY FI ORI</t>
  </si>
  <si>
    <t>33400-K81-N01</t>
  </si>
  <si>
    <t>RITING DEPAN KANAN BEAT FI ESP</t>
  </si>
  <si>
    <t>35010-K1A-N00</t>
  </si>
  <si>
    <t>KUNCI KONTAK + SADEL H.BEAT LED ORI</t>
  </si>
  <si>
    <t>35170-KPH-901</t>
  </si>
  <si>
    <t>SAKLAR DIMMER H.KARISMA ORI (PK)</t>
  </si>
  <si>
    <t>35180-KYZ-901</t>
  </si>
  <si>
    <t>SAKLAR KLAKSON H.BEAT ORI (PK)</t>
  </si>
  <si>
    <t>35190-KWN-902</t>
  </si>
  <si>
    <t>SAKLAR IDLING STOP H.VARIO 125 ORI (PK)</t>
  </si>
  <si>
    <t>3C1-W001A-20</t>
  </si>
  <si>
    <t>GIR SET Y.VIXION OLD ORI</t>
  </si>
  <si>
    <t>42711-K0J-N01</t>
  </si>
  <si>
    <t>42711-K59-A72</t>
  </si>
  <si>
    <t>BAN TUBLES 100/80-14 H.AHM ORI</t>
  </si>
  <si>
    <t>45190-KZL-A01</t>
  </si>
  <si>
    <t>BREKET KALIPER H.BEAT ORI</t>
  </si>
  <si>
    <t>45351-KVY-961</t>
  </si>
  <si>
    <t>PIRINGAN DEPAN H.BEAT CARBU ORI</t>
  </si>
  <si>
    <t>DUDUKAN SPION H.BEAT ESP/ VARIO 150 / SCOOPY AHM</t>
  </si>
  <si>
    <t>51412-GN5-901</t>
  </si>
  <si>
    <t>PER SULING SHOCK DEPAN</t>
  </si>
  <si>
    <t>51437-KWB-601</t>
  </si>
  <si>
    <t>RING SHOCK DEPAN</t>
  </si>
  <si>
    <t>51470-K81-N01</t>
  </si>
  <si>
    <t>SULING SHOCK DEPAN</t>
  </si>
  <si>
    <t>53140-KVB-900</t>
  </si>
  <si>
    <t>GRIP H.VARIO ORI</t>
  </si>
  <si>
    <t>5BP-F3145-00</t>
  </si>
  <si>
    <t>SEAL SHOCK / SEAL SOK Y.VIXION ORI</t>
  </si>
  <si>
    <t>61100-K59-A10MIB</t>
  </si>
  <si>
    <t>FENDER FR (MA BL MT)</t>
  </si>
  <si>
    <t>64301-K81-N00WRD</t>
  </si>
  <si>
    <t>PANEL DEPAN MERAH BEAT FI 2017</t>
  </si>
  <si>
    <t>64305-K81-N00ZA</t>
  </si>
  <si>
    <t>PANEL KECIL DUDUKAN PLAT H.BEAT ESP ORI</t>
  </si>
  <si>
    <t>64310-K81-N00ZA</t>
  </si>
  <si>
    <t>BORDES/PIJAKAN KAKI H.BEAT ESP ORI</t>
  </si>
  <si>
    <t>64340-K81-N00ZA</t>
  </si>
  <si>
    <t>COVER UNDER/BAWAH PIJAKAN KAKI H.BEAT ESP DIG/STREET ORI</t>
  </si>
  <si>
    <t>81131-K81-N00ZA</t>
  </si>
  <si>
    <t>COVER KONTAK ATAS BEAT 2017</t>
  </si>
  <si>
    <t>81141-K81-N00ZA</t>
  </si>
  <si>
    <t>COVER INNER LOWER/COVER KONTAK H.BEAT ESP ORI</t>
  </si>
  <si>
    <t>88211-K93-N00ZP</t>
  </si>
  <si>
    <t>SPION HITAM H.SCOOPY ESP ORI</t>
  </si>
  <si>
    <t>88220-K61-900</t>
  </si>
  <si>
    <t>SPION KIRI H.BEAT ESP ORI (PK)</t>
  </si>
  <si>
    <t>90170-12802</t>
  </si>
  <si>
    <t>MUR PULLY Y.MIO M3 ORI</t>
  </si>
  <si>
    <t>91211-GFC-771</t>
  </si>
  <si>
    <t>SEAL PULLY / SIL PULLY H.BEAT FI ORI (91211-GK8-013)</t>
  </si>
  <si>
    <t>BAUD 14  / BAUD 10X30 3CM</t>
  </si>
  <si>
    <t>BAUD 12 PANJANG 7 CM</t>
  </si>
  <si>
    <t>BDKLMX</t>
  </si>
  <si>
    <t>BAUD KALIPER NMAX</t>
  </si>
  <si>
    <t>BKHBFI</t>
  </si>
  <si>
    <t>BOS KLEP H.BEAT FI IMI</t>
  </si>
  <si>
    <t>BLBLKG</t>
  </si>
  <si>
    <t>BAN LUAR 80/90-17 FDR</t>
  </si>
  <si>
    <t>BLDKDK</t>
  </si>
  <si>
    <t>BAUD L 8X20</t>
  </si>
  <si>
    <t>BAN TUBLES 130/70-13 FDR (BELAKANG NMAX)</t>
  </si>
  <si>
    <t>BNLFDR</t>
  </si>
  <si>
    <t>BAN LUAR 70/90-17 FDR</t>
  </si>
  <si>
    <t>BRDKBI</t>
  </si>
  <si>
    <t>BORDES/PIJAKAN KAKI H.BEAT ESP IMI</t>
  </si>
  <si>
    <t>CDBIMI</t>
  </si>
  <si>
    <t>CDI BEAT CARBU IMI</t>
  </si>
  <si>
    <t>DISC PAD BELAKANG H.MEGAPRO MST (PB)</t>
  </si>
  <si>
    <t>DND7V</t>
  </si>
  <si>
    <t>AKI KERING GTZ7V DND</t>
  </si>
  <si>
    <t>DRVIMI</t>
  </si>
  <si>
    <t>COVER DUDUKAN RADIATOR VARIO 125 IMI</t>
  </si>
  <si>
    <t>FFPFYO</t>
  </si>
  <si>
    <t>FILTER FUEL PUMP Y.VIXION OLD</t>
  </si>
  <si>
    <t>FP-061T1-KEV-2101</t>
  </si>
  <si>
    <t>TOP SET GRAND/SUPRA</t>
  </si>
  <si>
    <t>FRFLPC</t>
  </si>
  <si>
    <t>FILTER FUEL PUMP H.CB150 IMI</t>
  </si>
  <si>
    <t>GP0042</t>
  </si>
  <si>
    <t>COOL STATER H.GRAND</t>
  </si>
  <si>
    <t>GP0186</t>
  </si>
  <si>
    <t>ANTING SETELAN RANTAI H.SUPRA KIRI IMI</t>
  </si>
  <si>
    <t>GTZ7S</t>
  </si>
  <si>
    <t>AKI KERING GTZ7S</t>
  </si>
  <si>
    <t>KTRIMI</t>
  </si>
  <si>
    <t>KARET TUTUP AIR RADIATOR H.VARIO IMI</t>
  </si>
  <si>
    <t>MURMGT</t>
  </si>
  <si>
    <t>MUR MAGNET</t>
  </si>
  <si>
    <t>OLSDGE</t>
  </si>
  <si>
    <t>OIL SLUDGE REMOVER 200 ML</t>
  </si>
  <si>
    <t>RINGT</t>
  </si>
  <si>
    <t>RING TEMBAGA</t>
  </si>
  <si>
    <t>SOKET INJEKTOR H.BEAT IMI</t>
  </si>
  <si>
    <t>SLSBKR</t>
  </si>
  <si>
    <t>SOLASI BAKAR KECIL 3 CM</t>
  </si>
  <si>
    <t>TMSABF</t>
  </si>
  <si>
    <t>TUTUP MESIN SET ATAS BAWAH H.BEAT FI IMI</t>
  </si>
  <si>
    <t>TOP SET H.BEAT FI ESP IMI</t>
  </si>
  <si>
    <t>AKI KERING YUASA YTZ7V (PK)</t>
  </si>
  <si>
    <t>11203-KVB-901</t>
  </si>
  <si>
    <t>BOS SHOCK BELAKANG BAWAH H.BEAT/SCOOPY/VARIO FI ORI</t>
  </si>
  <si>
    <t>12191-K1Z-J11</t>
  </si>
  <si>
    <t>PERPAK BLOK H.PCX21 160/ADV22 160/STYLOORI</t>
  </si>
  <si>
    <t>12251-K1Z-J11</t>
  </si>
  <si>
    <t>PERPAK HEAD H. PCX 160/VARIO 160/STYLO ORI</t>
  </si>
  <si>
    <t>12251-KZR-601</t>
  </si>
  <si>
    <t>SEAL HEAD H.VARIO 125 NEW ESP ORI</t>
  </si>
  <si>
    <t>13031-K1Z-305</t>
  </si>
  <si>
    <t>RING SEHER H.PCX 160/ADV 160/STYLO 160 ORI</t>
  </si>
  <si>
    <t>13103-K1Z-J11</t>
  </si>
  <si>
    <t>SEHER @50 H.PCX 160/ ADV 160/ STYLO 160 ORI</t>
  </si>
  <si>
    <t>13111-K0R-V00</t>
  </si>
  <si>
    <t>PEN SEHER H.PCX 160/ADV 160/ VARIO 160/STYLO ORI</t>
  </si>
  <si>
    <t>13115-KZY-700</t>
  </si>
  <si>
    <t>KANCING PEN SEHER 14MM HONDA ORI</t>
  </si>
  <si>
    <t>SEHER SET H. VARIO 150 ORI</t>
  </si>
  <si>
    <t>PISTON KIT H. ORI</t>
  </si>
  <si>
    <t>14401-KYZ-900</t>
  </si>
  <si>
    <t>RANTAI KETENG 88L</t>
  </si>
  <si>
    <t>14500-K41-N00</t>
  </si>
  <si>
    <t>TENSIONER KETENG SUPRA X 12514 FI</t>
  </si>
  <si>
    <t>SETELAN KETENG H.PCX/ADV/STYLO ORI</t>
  </si>
  <si>
    <t>14610-086-113</t>
  </si>
  <si>
    <t>ROLL KETENG BESAR</t>
  </si>
  <si>
    <t>14670-KYZ-901</t>
  </si>
  <si>
    <t>GIGI ROL KETENG H. ORI</t>
  </si>
  <si>
    <t>14775-KZR-600</t>
  </si>
  <si>
    <t>TOPI KLEP BAWAH H.VARIO 125+/150+/PCX/ADV ORI</t>
  </si>
  <si>
    <t>16450-K25-901</t>
  </si>
  <si>
    <t>INJEKTOR H.BEAT FI ORI</t>
  </si>
  <si>
    <t>FILTER UDARA H.PCX 21</t>
  </si>
  <si>
    <t>FILTER UDARA H.PCX/ADV ORI</t>
  </si>
  <si>
    <t>19100-K60-B61</t>
  </si>
  <si>
    <t>RADIATOR H. VARIO ORI</t>
  </si>
  <si>
    <t>19111-K1Z-J10</t>
  </si>
  <si>
    <t>TABUNG RADIATOR H. PCX ORI</t>
  </si>
  <si>
    <t>1950C-KZR-60</t>
  </si>
  <si>
    <t>SELANG POMPA AIR HURUF C H. VARIO 12-18 125/150/PCX/ADV OR</t>
  </si>
  <si>
    <t>1950D-KZR-600</t>
  </si>
  <si>
    <t>1LB-E6620-01</t>
  </si>
  <si>
    <t>KAMPAS GANDA ASSY Y. XEON ORI</t>
  </si>
  <si>
    <t>1S7-H2370-00</t>
  </si>
  <si>
    <t>COP BUSI Y.JUPITER MX/VIXION/BYSON ORI (PK)</t>
  </si>
  <si>
    <t>22401-GCC-000</t>
  </si>
  <si>
    <t>22401-KVB-900</t>
  </si>
  <si>
    <t>PER KAMPAS H.VARIO TECHNO ORI</t>
  </si>
  <si>
    <t>23100-KZR-BA0</t>
  </si>
  <si>
    <t>FANBELT H.VARIO 125 ASSY ORI</t>
  </si>
  <si>
    <t>23205-GGC-900</t>
  </si>
  <si>
    <t>PULLY ONLY H.BEAT FI ORI</t>
  </si>
  <si>
    <t>23225-GW3-000</t>
  </si>
  <si>
    <t>PEN PULLY H.</t>
  </si>
  <si>
    <t>23226-GCC-C50</t>
  </si>
  <si>
    <t>BOS PEN PULLY H. BEAT FI</t>
  </si>
  <si>
    <t>23237-GCC-C50</t>
  </si>
  <si>
    <t>CORONG PULLY H. BEAT FI/ VARIO 110 FI</t>
  </si>
  <si>
    <t>PERPAK HEAD Y.MIO M3 125/SOUL GT 125 ORI</t>
  </si>
  <si>
    <t>2DP-E2170-01</t>
  </si>
  <si>
    <t>NOKEN AS NMAX Y.NMAX ORI</t>
  </si>
  <si>
    <t>2DP-WE13E-00</t>
  </si>
  <si>
    <t>BLOCK SEHER Y.NMAX ORI</t>
  </si>
  <si>
    <t>2DP-WE160-00</t>
  </si>
  <si>
    <t>PISTON KIT AEROX 155</t>
  </si>
  <si>
    <t>2PH-E1311-10</t>
  </si>
  <si>
    <t>BLOK SEHER MIO M3/SOUL GT 125/XRIDE18</t>
  </si>
  <si>
    <t>2PH-E2151-02</t>
  </si>
  <si>
    <t>TEMPLAR Y.MIO J/125</t>
  </si>
  <si>
    <t>2PH-E3300-00</t>
  </si>
  <si>
    <t>POMPA OLI ASSY Y.MIO ORI</t>
  </si>
  <si>
    <t>2PH-F2141-00</t>
  </si>
  <si>
    <t>AS POROK TENGAH Y. ORI</t>
  </si>
  <si>
    <t>2PH-H2310-00</t>
  </si>
  <si>
    <t>COIL Y.MIO M3 ORI</t>
  </si>
  <si>
    <t>2PH-WE160-10</t>
  </si>
  <si>
    <t>SEHER SET Y.MIO M3 ORI</t>
  </si>
  <si>
    <t>2PH-WE166-00</t>
  </si>
  <si>
    <t>SETANG SEHER Y. MIO M3 ORI</t>
  </si>
  <si>
    <t>30500-KVB-900</t>
  </si>
  <si>
    <t>COIL H.VARIO 110 IMI</t>
  </si>
  <si>
    <t>31200-KVB-901</t>
  </si>
  <si>
    <t>DINAMO STATER H.BEAT ORI</t>
  </si>
  <si>
    <t>DINAMO STATER TANPA KABEL H. ORI</t>
  </si>
  <si>
    <t>31600-K46-N01</t>
  </si>
  <si>
    <t>REGULATOR / KIPROK H. ORI</t>
  </si>
  <si>
    <t>3374650360669</t>
  </si>
  <si>
    <t>MOTUL SCOOTER LE 4T 10W-30 1L</t>
  </si>
  <si>
    <t>35160-KWW-A01</t>
  </si>
  <si>
    <t>SAKLAR STATER H.SCOOPY ORI (PK)</t>
  </si>
  <si>
    <t>35850-K18-901</t>
  </si>
  <si>
    <t>SWIT STATER H. CBR 150</t>
  </si>
  <si>
    <t>MIKA SPEEDOMETER H.BEAT FI ORI</t>
  </si>
  <si>
    <t>37800-K16-901</t>
  </si>
  <si>
    <t>PELAMPUNG TANGKI BENSIN H.BEAT FI NON ESP ORI</t>
  </si>
  <si>
    <t>42312-KVG-900</t>
  </si>
  <si>
    <t>BOS POROK BALAKANG KANAN H.VARIO 125+/150+/PCX/ADV</t>
  </si>
  <si>
    <t>42711-K93-N02</t>
  </si>
  <si>
    <t>BAN TUBLES 110/90-12 TL AHM</t>
  </si>
  <si>
    <t>42753-KWF-901</t>
  </si>
  <si>
    <t>TUTUP PENTIL TUBLES HONDA</t>
  </si>
  <si>
    <t>44D-E7620-00</t>
  </si>
  <si>
    <t>RUMAH ROLLER Y.XEON/GT 125</t>
  </si>
  <si>
    <t>44D-H3976-00</t>
  </si>
  <si>
    <t>HOLDER KANAN MIO J / XEON (PB)</t>
  </si>
  <si>
    <t>AS STANDAR TENGAH H.VARIO 150 ORI</t>
  </si>
  <si>
    <t>50C-H3975-10</t>
  </si>
  <si>
    <t>HOLDER KANAN Y. JUPI/MIO/SOUL ORI</t>
  </si>
  <si>
    <t>51401-KVB-901</t>
  </si>
  <si>
    <t>PER SHOCK DEPAN H.VARIO 110 CARBU ORI</t>
  </si>
  <si>
    <t>54P-E2121-00</t>
  </si>
  <si>
    <t>KLEP EX MIO J</t>
  </si>
  <si>
    <t>54P-F6351-20</t>
  </si>
  <si>
    <t>KABEL REM BELAKANG Y.MIO J/GT/SOUL GT/125/M3/Z ORI</t>
  </si>
  <si>
    <t>5LW-E3475-00</t>
  </si>
  <si>
    <t>PERPAK POMPA OLI Y. ORI</t>
  </si>
  <si>
    <t>6203-2RS</t>
  </si>
  <si>
    <t>LAHER 6203-2RS IMI</t>
  </si>
  <si>
    <t>91002-KZR-603</t>
  </si>
  <si>
    <t>LAHER KRUK AS ADV/PCX/VARIO</t>
  </si>
  <si>
    <t>LAHER BAMBU SET LAHER PULLY H.BEAT ORI</t>
  </si>
  <si>
    <t>93102-19814</t>
  </si>
  <si>
    <t>OIL SEAL MAGHNET Y.MIO J ORI</t>
  </si>
  <si>
    <t>ORING POMPA AIR - KECIL Y.JUPI MX/VIXION/R15/BYSON/NMAX</t>
  </si>
  <si>
    <t>93211-07800</t>
  </si>
  <si>
    <t>ORING MAGNEIT Y. MIO M3 ORI</t>
  </si>
  <si>
    <t>LAHER 6303 Y. NMAX ORI</t>
  </si>
  <si>
    <t>93306-305XB</t>
  </si>
  <si>
    <t>LAHER 6305 Y.YAMAHA</t>
  </si>
  <si>
    <t>93306-372X5</t>
  </si>
  <si>
    <t>LAHER 63/22 Y. MIO M3 ORI</t>
  </si>
  <si>
    <t>93306-906Y4</t>
  </si>
  <si>
    <t>LAHER 6906</t>
  </si>
  <si>
    <t>99999-04498</t>
  </si>
  <si>
    <t>SPULL ASSY Y.AEROX ORI</t>
  </si>
  <si>
    <t>B63-H594A-01</t>
  </si>
  <si>
    <t>STATER GEN ECU ASSY Y.AEROX ORI</t>
  </si>
  <si>
    <t>B6H-E4718-00</t>
  </si>
  <si>
    <t>COVER KNALPOT Y. NMAX</t>
  </si>
  <si>
    <t>B6H-F171M-00-P3</t>
  </si>
  <si>
    <t>COVER BAWAH KANAN NMAX</t>
  </si>
  <si>
    <t>B6H-F7488-00</t>
  </si>
  <si>
    <t>BORDES KANAN NMAX</t>
  </si>
  <si>
    <t>BADCBT</t>
  </si>
  <si>
    <t>BAUD COVER H.BEAT</t>
  </si>
  <si>
    <t>BDKNOT</t>
  </si>
  <si>
    <t>BAUD KNALPOT</t>
  </si>
  <si>
    <t>BLSDP</t>
  </si>
  <si>
    <t>BAUD L SOCKBEKER DEPAN IMI</t>
  </si>
  <si>
    <t>BSHARM</t>
  </si>
  <si>
    <t>BOSH ARM H. SUPRAFIT/REVO IMI</t>
  </si>
  <si>
    <t>BTIRCB</t>
  </si>
  <si>
    <t>BAN LUAR TUBLES 90/90-14 IRC</t>
  </si>
  <si>
    <t>BTIRCD</t>
  </si>
  <si>
    <t>BAN TUBLES IRC 80/90-14</t>
  </si>
  <si>
    <t>CDIVRO</t>
  </si>
  <si>
    <t>CDI/ECU VARIO CARBU IMI</t>
  </si>
  <si>
    <t>CRDVRO</t>
  </si>
  <si>
    <t>COVER RADIATOR DALAM VARIO 125 IMI</t>
  </si>
  <si>
    <t>CTK</t>
  </si>
  <si>
    <t>COP TOMBOL KLAKSON STARTER/MASH/KARISMA</t>
  </si>
  <si>
    <t>DDPIND</t>
  </si>
  <si>
    <t>DISC PAD DEPAN H.PCX 150 INDOPART</t>
  </si>
  <si>
    <t>FCB150</t>
  </si>
  <si>
    <t>FILTER FUEL PUMP H. CBR-150 IMI</t>
  </si>
  <si>
    <t>FFPVYI</t>
  </si>
  <si>
    <t>FILTER FUEL PUMP Y.VIXION</t>
  </si>
  <si>
    <t>FP-F6351-MIO-2700</t>
  </si>
  <si>
    <t>KABEL REM Y.MIO IMI</t>
  </si>
  <si>
    <t>FILTER FUEL PUMP H. GENIO IMI</t>
  </si>
  <si>
    <t>GGPOPI</t>
  </si>
  <si>
    <t>GIGI POMPA OLI H.PCX 160 IMI</t>
  </si>
  <si>
    <t>GP00200</t>
  </si>
  <si>
    <t>REPAIR KIT H.KARISMA IMI</t>
  </si>
  <si>
    <t>GP0176</t>
  </si>
  <si>
    <t>SWITCH REM KANAN H.BEAT IMI (PB)</t>
  </si>
  <si>
    <t>GP0249</t>
  </si>
  <si>
    <t>HANDLE REM KIRI Y.MIO IMI (PK)</t>
  </si>
  <si>
    <t>HERMKR</t>
  </si>
  <si>
    <t>HANDLE REM KIRI MIO J/MIO M3 (PK)</t>
  </si>
  <si>
    <t>HRKMIO</t>
  </si>
  <si>
    <t>HANDLE REM KANAN MIO J/ MIO M3 (PK)</t>
  </si>
  <si>
    <t>KCSPDOM</t>
  </si>
  <si>
    <t>KACA SPIDOMETER IMI</t>
  </si>
  <si>
    <t>KGKSGA</t>
  </si>
  <si>
    <t>KANCING KAMPAS GANDA</t>
  </si>
  <si>
    <t>KGPSBI</t>
  </si>
  <si>
    <t>KANCING PINION SELAH H.BEAT FI IMI</t>
  </si>
  <si>
    <t>KLPFKY</t>
  </si>
  <si>
    <t>KLEP SET H.BEAT FI FUKUYAMA</t>
  </si>
  <si>
    <t>KNSLSC</t>
  </si>
  <si>
    <t>KANCING SELAHAN SCOPPY</t>
  </si>
  <si>
    <t>KWTKPL</t>
  </si>
  <si>
    <t>KAWAT KOPLING IMI</t>
  </si>
  <si>
    <t>LMPEM3</t>
  </si>
  <si>
    <t>LAMPU LED ECO M3</t>
  </si>
  <si>
    <t>SENSOR MAQS PCX</t>
  </si>
  <si>
    <t>MRDBBEAT</t>
  </si>
  <si>
    <t>MUR RODA BELAKANG BEAT</t>
  </si>
  <si>
    <t>OIL SLUDGE REMOVER</t>
  </si>
  <si>
    <t>PLRS</t>
  </si>
  <si>
    <t>POLARIS H. IMI</t>
  </si>
  <si>
    <t>PRKTTPO</t>
  </si>
  <si>
    <t>PERPAK TUTUP OLI Y. IMI</t>
  </si>
  <si>
    <t>PRMSPX</t>
  </si>
  <si>
    <t>PERPAK MAGNET H.KARISMA/KIRANA/SUPRA X 125</t>
  </si>
  <si>
    <t>RKHBCI</t>
  </si>
  <si>
    <t>REPAIR KIT H. BEAT CARBU IMI</t>
  </si>
  <si>
    <t>RTKGNO</t>
  </si>
  <si>
    <t>ROTAK POMPA BENSIN H. GENIO/BEAT LED/VARIO 160 MST</t>
  </si>
  <si>
    <t>SBS</t>
  </si>
  <si>
    <t>SARINGAN BENSIN H.SUPRA IMI</t>
  </si>
  <si>
    <t>SKLVRS</t>
  </si>
  <si>
    <t>SAKLAR ON OF VARIASI</t>
  </si>
  <si>
    <t>SKTECU</t>
  </si>
  <si>
    <t>SOKET ECU BEAT ESP</t>
  </si>
  <si>
    <t>SKUNCB</t>
  </si>
  <si>
    <t>SKUN CONNECTOR BESAR</t>
  </si>
  <si>
    <t>SNSRCKPV125</t>
  </si>
  <si>
    <t>SENSOR CKP H. VARIO 125 IMI</t>
  </si>
  <si>
    <t>STPVO</t>
  </si>
  <si>
    <t>SENSOR TPS VIXION OLD</t>
  </si>
  <si>
    <t>STPYMM</t>
  </si>
  <si>
    <t>SENSOR TP Y.MIO M3</t>
  </si>
  <si>
    <t>TSTHIMI</t>
  </si>
  <si>
    <t>TOP SET H. VARIO 110 IMI</t>
  </si>
  <si>
    <t>TTUPSPN</t>
  </si>
  <si>
    <t>TUTUP SPENTIL</t>
  </si>
  <si>
    <t>VM0017</t>
  </si>
  <si>
    <t>SPION ALEVO</t>
  </si>
  <si>
    <t>TRAYEMAN</t>
  </si>
  <si>
    <t>BHKVCI</t>
  </si>
  <si>
    <t>BOSH KLEP H.VARIO CARBU IMI</t>
  </si>
  <si>
    <t>MG00002</t>
  </si>
  <si>
    <t>ROTAK POMPA BENSIN INJEKSI Y.MIO IMI</t>
  </si>
  <si>
    <t>PKVB50</t>
  </si>
  <si>
    <t>PAKET KORTER KVB OS 50</t>
  </si>
  <si>
    <t>SOCKET TERMINAL SAMBUNGAN KABEL LISTRIK</t>
  </si>
  <si>
    <t>TMHVTI</t>
  </si>
  <si>
    <t>TERMOSTAT H.VARIO TECHNO CARBU IMI</t>
  </si>
  <si>
    <t>TOPSTV</t>
  </si>
  <si>
    <t>TOP SET H.VARIO 110 CARBU</t>
  </si>
  <si>
    <t>STOK TRY</t>
  </si>
  <si>
    <t>MAX TRY</t>
  </si>
  <si>
    <t>LEBIH TRY</t>
  </si>
  <si>
    <t>ADW KE TRY</t>
  </si>
  <si>
    <t>EDIT ADW KE TRY</t>
  </si>
  <si>
    <t>ORDER TRY</t>
  </si>
  <si>
    <t>STOK TRY AFTER ANTAR CABANG</t>
  </si>
  <si>
    <t>REAL ADW KE TRY</t>
  </si>
  <si>
    <t>KEKURANGAN TRY</t>
  </si>
  <si>
    <t>JATAH TRY</t>
  </si>
  <si>
    <t>trayeman</t>
  </si>
  <si>
    <t>12251-K97-T01</t>
  </si>
  <si>
    <t>19241-KGH-901</t>
  </si>
  <si>
    <t>22535-KVB-900</t>
  </si>
  <si>
    <t>STOK PACUL</t>
  </si>
  <si>
    <t>MAX PACUL</t>
  </si>
  <si>
    <t>-</t>
  </si>
  <si>
    <t>011-K44-NPP PK</t>
  </si>
  <si>
    <t>PISTON KIT H.BEAT/SCOOPY FI ESP NPP</t>
  </si>
  <si>
    <t>011-KPH-950-025</t>
  </si>
  <si>
    <t>RING PISTON H.KARISMA IMI</t>
  </si>
  <si>
    <t>011-KPH-NPP PK</t>
  </si>
  <si>
    <t>PISTON KIT H.KARISMA/SUPRA X 125 NPP (150)</t>
  </si>
  <si>
    <t>011-KVY-900</t>
  </si>
  <si>
    <t>KLEP IN-EX (SET) H.BEAT CARBU NPP (011-KVY-901)</t>
  </si>
  <si>
    <t>011-KVY-NPP PK</t>
  </si>
  <si>
    <t>PISTON KIT H.BEAT CARBU NPP</t>
  </si>
  <si>
    <t>011-KZR-NPP PK</t>
  </si>
  <si>
    <t>PISTON KIT H.VARIO 125 OS 50 NPP</t>
  </si>
  <si>
    <t>01-C21-300-40AA</t>
  </si>
  <si>
    <t>BATOK DEPAN SMASH 125 WIN</t>
  </si>
  <si>
    <t>01-C21-307-40AA</t>
  </si>
  <si>
    <t>SLEBOR DEPAN SMASH 125 WIN</t>
  </si>
  <si>
    <t>01-D17-706-99AA</t>
  </si>
  <si>
    <t>SWITCH REM Y.JUPITER Z IMI</t>
  </si>
  <si>
    <t>01-D24-001-00AA</t>
  </si>
  <si>
    <t>MIKA LAMPU DEPAN Y.MIO/KACA LAMPU DEPAN MIO</t>
  </si>
  <si>
    <t>06141-GN5-505</t>
  </si>
  <si>
    <t>RANTE KETENG SUPRA X</t>
  </si>
  <si>
    <t>06141-KRS-505</t>
  </si>
  <si>
    <t>KETENG SET SUPRAFIT NEW</t>
  </si>
  <si>
    <t>061B1-KEH-002</t>
  </si>
  <si>
    <t>FULLSET TIGER/NEOTECH/MEGA PRO (PRIMUS) - GASKET KIT B</t>
  </si>
  <si>
    <t>06381-KEV-880</t>
  </si>
  <si>
    <t>STANG SEHER H.SUPRA X</t>
  </si>
  <si>
    <t>06381-KPH-900</t>
  </si>
  <si>
    <t>STANG SEHER H.KARISMA</t>
  </si>
  <si>
    <t>06381-KVB-930</t>
  </si>
  <si>
    <t>STANG SEHER H.SUPRA X 125 HELM IN ORI</t>
  </si>
  <si>
    <t>06381-KVY-960</t>
  </si>
  <si>
    <t>STANG SEHER H.BEAT AHM</t>
  </si>
  <si>
    <t>06381-KWW-920</t>
  </si>
  <si>
    <t>STANG SEHER H.REVO FI AHM</t>
  </si>
  <si>
    <t>06401-K41-N01</t>
  </si>
  <si>
    <t>GIR SET H.SUPRA X 125 NEW FI ORI</t>
  </si>
  <si>
    <t>06401-K45-N01</t>
  </si>
  <si>
    <t>GIRSET CB150R LED/CBR150 AHM</t>
  </si>
  <si>
    <t>06401-K45-NA0</t>
  </si>
  <si>
    <t>GIRSET CBR150R LED NEW - 6 LUBANG H.AHM</t>
  </si>
  <si>
    <t>06401-K56-N00</t>
  </si>
  <si>
    <t>GIR SET SONIC 150R</t>
  </si>
  <si>
    <t>06401-K56-N11</t>
  </si>
  <si>
    <t>GIR SET SUPRA GTR 150</t>
  </si>
  <si>
    <t>06401-KEH-900</t>
  </si>
  <si>
    <t>GIR SET H.MEGAPRO PRIMUS ORI</t>
  </si>
  <si>
    <t>06401-KEV-881</t>
  </si>
  <si>
    <t>GIR SET H.SUPRA X 100 ORI</t>
  </si>
  <si>
    <t>06401-KTL-700</t>
  </si>
  <si>
    <t>GIR SET H.SUPRA FIT NEW/REVO 100CC ORI</t>
  </si>
  <si>
    <t>06401-KWB-900</t>
  </si>
  <si>
    <t>GIR SET H.REVO 110 / BLADE ORI</t>
  </si>
  <si>
    <t>06401-KYE-900</t>
  </si>
  <si>
    <t>GIRSET MEGAPRO MONOSOK AHM</t>
  </si>
  <si>
    <t>06401-KYZ-900</t>
  </si>
  <si>
    <t>GIR SET H.SUPRA X HELM IN/FI NEW ORI</t>
  </si>
  <si>
    <t>DISC PAD BELAKANG H.PCX 150 ORI</t>
  </si>
  <si>
    <t>06435-KSP-B01</t>
  </si>
  <si>
    <t>DISC PAD BELAKANG H.CB ORI</t>
  </si>
  <si>
    <t>06455-KPP-N01</t>
  </si>
  <si>
    <t>DISC PAD H.MEGAPRO ADV ORI (06455-KPP-N02)</t>
  </si>
  <si>
    <t>06455-KVB-401</t>
  </si>
  <si>
    <t>DISC PAD H.VARIO LAMA ORI</t>
  </si>
  <si>
    <t>06455-KVY-911</t>
  </si>
  <si>
    <t>DISC PAD H.BEAT CARBU LAMA ORI</t>
  </si>
  <si>
    <t>06455-KYE-901</t>
  </si>
  <si>
    <t>DISC PAD H.MEGAPRO MONO ORI</t>
  </si>
  <si>
    <t>08143-63007L000</t>
  </si>
  <si>
    <t>LAHER 6300 SGP</t>
  </si>
  <si>
    <t>08232-2MA-U0JN3</t>
  </si>
  <si>
    <t>MPX 3 0.8 AHM</t>
  </si>
  <si>
    <t>082342MAK1LN0</t>
  </si>
  <si>
    <t>OLI SPORT H.SPX 1 1L</t>
  </si>
  <si>
    <t>082342MAK8LN0</t>
  </si>
  <si>
    <t>SPX 1 1,2 LITER</t>
  </si>
  <si>
    <t>09283-22035-000</t>
  </si>
  <si>
    <t>SEAL KER AS SUZUKI ADDRES (PS)</t>
  </si>
  <si>
    <t>09283B12010N000</t>
  </si>
  <si>
    <t>OIL SEAL VERSNELENG S.SHOGUN ORI</t>
  </si>
  <si>
    <t>09283B17025N000</t>
  </si>
  <si>
    <t>SEAL GEAR DEPAN S.SMASH ORI</t>
  </si>
  <si>
    <t>09283B22L02N000</t>
  </si>
  <si>
    <t>OIL SEAL KRUK AS DEPAN NEX (PK)</t>
  </si>
  <si>
    <t>09289B05008N000</t>
  </si>
  <si>
    <t>SEAL KLEP S.ORI</t>
  </si>
  <si>
    <t>SELANG HISAP SGP ORI</t>
  </si>
  <si>
    <t>09444B-20007-N000</t>
  </si>
  <si>
    <t>PER VERSNELENG SATRIA FU 150 SGP ORI</t>
  </si>
  <si>
    <t>09482B00456N000</t>
  </si>
  <si>
    <t>BUSI CR8E S.SGP ORI (VIXION)</t>
  </si>
  <si>
    <t>0991012327938</t>
  </si>
  <si>
    <t>OLI BEBEK MESRAN SUPER FOR MOTOR 0,8L</t>
  </si>
  <si>
    <t>0994042102124</t>
  </si>
  <si>
    <t>MP-80/ MASTER SUPER PENETRANT</t>
  </si>
  <si>
    <t>10W-30</t>
  </si>
  <si>
    <t>OLI MATIC REPSOL 0.8L</t>
  </si>
  <si>
    <t>10W-30 API SL</t>
  </si>
  <si>
    <t>OLI MATIC FEDERAL MATIC 0.8L</t>
  </si>
  <si>
    <t>110/70-17 54S</t>
  </si>
  <si>
    <t>BAN TUBLES 110/70-17 ZENEOS</t>
  </si>
  <si>
    <t>1109-162S</t>
  </si>
  <si>
    <t>SUP/RUJI 300-1 H.AHM</t>
  </si>
  <si>
    <t>1110-159NS</t>
  </si>
  <si>
    <t>RUJI BELAKANG KARISMA/REVO</t>
  </si>
  <si>
    <t>11103-KVB-901</t>
  </si>
  <si>
    <t>11108-KZL-930</t>
  </si>
  <si>
    <t>1111-160</t>
  </si>
  <si>
    <t>SUP RUJI 250-1 H.AHM</t>
  </si>
  <si>
    <t>1111-183</t>
  </si>
  <si>
    <t>SUP/RUJI DEPAN H.SUPRA X 125 ORI</t>
  </si>
  <si>
    <t>11173-46G10-000</t>
  </si>
  <si>
    <t>SEAL HEAD/KARET SILINDER HEAD S.SPIN ORI</t>
  </si>
  <si>
    <t>KARET BAWAH SHOCK BELAKANG H.VARIO ORI</t>
  </si>
  <si>
    <t>11210B09G10N000</t>
  </si>
  <si>
    <t>BLOK + PISTON S.SMASH ORI</t>
  </si>
  <si>
    <t>11361-K44-V00</t>
  </si>
  <si>
    <t>TUTUP POMPA OLI BEAT/SCOOPY/ESP</t>
  </si>
  <si>
    <t>11394-K56-V50</t>
  </si>
  <si>
    <t>PERPAK KOPLING H.CB150R 15-18/CBR150 ORI</t>
  </si>
  <si>
    <t>11394-KWB-920</t>
  </si>
  <si>
    <t>PERPAK KOPLING H.BLADE/REVO ABSOLUT</t>
  </si>
  <si>
    <t>11395-K56-V50</t>
  </si>
  <si>
    <t>PERPAK MAGNET H.CB150R ORI</t>
  </si>
  <si>
    <t>11395-KGH-901</t>
  </si>
  <si>
    <t>PERPAK MAGNET H.CB150R</t>
  </si>
  <si>
    <t>11395-KPH-900</t>
  </si>
  <si>
    <t>PERPAK MAGNET H.KARISMA/SUPRA X 125 ORI</t>
  </si>
  <si>
    <t>11482-12K00-000</t>
  </si>
  <si>
    <t>PERPAK KOPLING S.SATRIA 150 FI ORI</t>
  </si>
  <si>
    <t>11483-46G10-000</t>
  </si>
  <si>
    <t>PERPAK MAGNET S.SPIN ORI</t>
  </si>
  <si>
    <t>11-6002-2RS1/C3H</t>
  </si>
  <si>
    <t>BEARING BALL IMI</t>
  </si>
  <si>
    <t>120/70-17 58S</t>
  </si>
  <si>
    <t>BAN TUBLES 120/70-17 ZENEOS</t>
  </si>
  <si>
    <t>12100-K03-H10</t>
  </si>
  <si>
    <t>BLOK SEHER REVO FI AHM</t>
  </si>
  <si>
    <t>1210A-K59-A10</t>
  </si>
  <si>
    <t>BLOK SEHER H.VARIO 150/PCX ORI</t>
  </si>
  <si>
    <t>1210A-KZR-600</t>
  </si>
  <si>
    <t>BLOK SHERE VARIO 125 AHM</t>
  </si>
  <si>
    <t>12191-KVB-901</t>
  </si>
  <si>
    <t>PERPAK BLOK H.VARIO ORI</t>
  </si>
  <si>
    <t>12191-KVY-900</t>
  </si>
  <si>
    <t>PERPAK BLOK H.BEAT/SCOOPY ORI</t>
  </si>
  <si>
    <t>12191-KWB-920</t>
  </si>
  <si>
    <t>PERPAK BLOK H.REVO FI AHM</t>
  </si>
  <si>
    <t>SEAL KLEP H.SET</t>
  </si>
  <si>
    <t>12251-GCC-901</t>
  </si>
  <si>
    <t>PERPAK HEAD BEAT/POP AHM</t>
  </si>
  <si>
    <t>12251-K56-N02</t>
  </si>
  <si>
    <t>PERPAK HEAD H.CB150R/CBR ORI</t>
  </si>
  <si>
    <t>PERPAK HEAD H.PCX 150 ORI</t>
  </si>
  <si>
    <t>12251-KRM-872</t>
  </si>
  <si>
    <t>PERPAK HEAD H.VERZA ORI</t>
  </si>
  <si>
    <t>12251-KRM-B41</t>
  </si>
  <si>
    <t>PERPAK CHTP SENG H.MEGAPRO</t>
  </si>
  <si>
    <t>12251-KVB-902</t>
  </si>
  <si>
    <t>PERPAK HEAD VARIO AHM</t>
  </si>
  <si>
    <t>12251-KVY-901</t>
  </si>
  <si>
    <t>PERPAK HEAD BEAT/SCOOPY ORI</t>
  </si>
  <si>
    <t>12251-KWB-601</t>
  </si>
  <si>
    <t>PERPAK HEAD H.BLADE/REVO ORI</t>
  </si>
  <si>
    <t>PERPAK CHTP-SENG/ SILINDER HEAD VARIO 15-18 150/PCX 12-14 150</t>
  </si>
  <si>
    <t>12361-383-000</t>
  </si>
  <si>
    <t>CAP HOLE GL MAX  MEGAPRO ADV</t>
  </si>
  <si>
    <t>12391-GGC-900</t>
  </si>
  <si>
    <t>SEAL HEAD H.BEAT FI NON ESP ORI</t>
  </si>
  <si>
    <t>12391-K1A-N02</t>
  </si>
  <si>
    <t>SEAL HEAD H.GENIO/BEAT LED ORI</t>
  </si>
  <si>
    <t>12391-K44-V00</t>
  </si>
  <si>
    <t>SEAL HEAD H.BEAT FI ORI</t>
  </si>
  <si>
    <t>12391-KRM-840</t>
  </si>
  <si>
    <t>SEAL HEAD MEGAPRO FI/VERZA FI AHM</t>
  </si>
  <si>
    <t>12391-KVY-900</t>
  </si>
  <si>
    <t>SEAL HEAD H.BEAT CARBU ORI</t>
  </si>
  <si>
    <t>12391-KWW-A80</t>
  </si>
  <si>
    <t>SEAL HEAD H.REVO 110 ORI</t>
  </si>
  <si>
    <t>SEAL HEAD H.BEAT/SCOOPY/SPACY CARBU ORI</t>
  </si>
  <si>
    <t>12760B09G11N000</t>
  </si>
  <si>
    <t>RANTE KETENG SMASH SGP</t>
  </si>
  <si>
    <t>12760B25G01N000</t>
  </si>
  <si>
    <t>RANTAI KETENG S.SATRIA FU ORI</t>
  </si>
  <si>
    <t>12830-25G30-000</t>
  </si>
  <si>
    <t>SETELAN KETENG S.SATRIA FU ORI</t>
  </si>
  <si>
    <t>12840-20G20-000</t>
  </si>
  <si>
    <t>TEMPLAR SMASH 110 NEW</t>
  </si>
  <si>
    <t>13000-K44-J00</t>
  </si>
  <si>
    <t>KRUK AS H.SCOOPY FI ORI</t>
  </si>
  <si>
    <t>1300A-K56-N00</t>
  </si>
  <si>
    <t>KRUK AS CB150R/CBR150R</t>
  </si>
  <si>
    <t>1300A-K59-A10</t>
  </si>
  <si>
    <t>KRUK AS H.VARIO 125 LED/150 ORI</t>
  </si>
  <si>
    <t>1300A-KVY-960</t>
  </si>
  <si>
    <t>KRUK AS H.BEAT CARBU ORI</t>
  </si>
  <si>
    <t>1300A-KZL-L30</t>
  </si>
  <si>
    <t>KRUK AS H.BEAT FI ORI</t>
  </si>
  <si>
    <t>13011-K59-A10</t>
  </si>
  <si>
    <t>RING SEHER VARIO 125 LED/150 (13031-K59-A10)</t>
  </si>
  <si>
    <t>13011-KVB-T00</t>
  </si>
  <si>
    <t>RING SEHER H.BEAT/VARIO 110 FI ORI (STD)</t>
  </si>
  <si>
    <t>13011-KYE-900</t>
  </si>
  <si>
    <t>RING SEHER @STD H.VERZA ORI</t>
  </si>
  <si>
    <t>13013-GN5-962</t>
  </si>
  <si>
    <t>RING SEHER GRAND/PRIMA/SUPRA OS 50 ORI</t>
  </si>
  <si>
    <t>13013-KVY-700</t>
  </si>
  <si>
    <t>RING SEHER @50 H.BEAT</t>
  </si>
  <si>
    <t>13031-K44-V00</t>
  </si>
  <si>
    <t>RING SEHER H.BEAT FI ORI</t>
  </si>
  <si>
    <t>13031-K59-A10</t>
  </si>
  <si>
    <t>RING SEHER VARIO 125 LED/150</t>
  </si>
  <si>
    <t>13101-K36-T00</t>
  </si>
  <si>
    <t>SEHER H.VARIO 150 ORI</t>
  </si>
  <si>
    <t>13103-K36-T00</t>
  </si>
  <si>
    <t>PISTON KIT H.VARIO 125 LED ORI</t>
  </si>
  <si>
    <t>13103-K44-V00</t>
  </si>
  <si>
    <t>PISTON KIT H.BEAT FI (0.50) ORI</t>
  </si>
  <si>
    <t>13111-KGF-911</t>
  </si>
  <si>
    <t>PIN PISTON H.VARIO 125 ORI</t>
  </si>
  <si>
    <t>13111-KWN-900</t>
  </si>
  <si>
    <t>PIN PISTON H.BEAT FI ORI</t>
  </si>
  <si>
    <t>13115-GN5-910</t>
  </si>
  <si>
    <t>KANCING PEN SEHER 13MM</t>
  </si>
  <si>
    <t>131A1-GN5-931</t>
  </si>
  <si>
    <t>PISTON KIT H.PRIMA/SUPRA ORI</t>
  </si>
  <si>
    <t>131A1-KVB-930</t>
  </si>
  <si>
    <t>PISTON KIT H.VARIO 110 CARBU ORI</t>
  </si>
  <si>
    <t>131A1-KZL-305</t>
  </si>
  <si>
    <t>PISTON KIT H.BEAT FI ORI</t>
  </si>
  <si>
    <t>131A2-GN5-913</t>
  </si>
  <si>
    <t>PISTON KIT H.GRAND/SUPRA (0.25) ORI</t>
  </si>
  <si>
    <t>131A2-KPH-881</t>
  </si>
  <si>
    <t>PISTON KIT H.KARISMA (0.25)</t>
  </si>
  <si>
    <t>131A2-KVB-930</t>
  </si>
  <si>
    <t>PISTON KIT H.VARIO (0.25)</t>
  </si>
  <si>
    <t>131A2-KVY-960</t>
  </si>
  <si>
    <t>PISTON KIT H.BEAT (0.25)</t>
  </si>
  <si>
    <t>131A2-KWB-920</t>
  </si>
  <si>
    <t>PISTON KIT H.REVO FIT FI (0.25)</t>
  </si>
  <si>
    <t>131A2-KWN-902</t>
  </si>
  <si>
    <t>PISTON KIT H.VARIO 125 (0.25)</t>
  </si>
  <si>
    <t>131A2-KWW-740</t>
  </si>
  <si>
    <t>PISTON KIT H.REVO 110 (0.25)</t>
  </si>
  <si>
    <t>131A2-KZL-305</t>
  </si>
  <si>
    <t>PISTON KIT H.BEATFI/SCOPYFI/VARIOFI/SPACYFI/ 0,25</t>
  </si>
  <si>
    <t>131A3-GN5-913</t>
  </si>
  <si>
    <t>PISTON KIT GRAND/SUPRA 0,5</t>
  </si>
  <si>
    <t>131A3-K0J-P00</t>
  </si>
  <si>
    <t>PISTON KIT H.GENIO/BEAT LED ORI</t>
  </si>
  <si>
    <t>131A3-KFV-951</t>
  </si>
  <si>
    <t>PISTON KIT SUPRA FIT 0.5</t>
  </si>
  <si>
    <t>131A3-KPH-881</t>
  </si>
  <si>
    <t>PISTON KIT KARISMA/SUPRA X 125 0,50</t>
  </si>
  <si>
    <t>131A3-KRM-305</t>
  </si>
  <si>
    <t>PISTON KIT H.VARIO150 OS 0,50</t>
  </si>
  <si>
    <t>131A3-KVY-960</t>
  </si>
  <si>
    <t>PISTON KIT BEAT 0,50</t>
  </si>
  <si>
    <t>131A3-KWB-920</t>
  </si>
  <si>
    <t>PISTON KIT 0,50 REVO 110</t>
  </si>
  <si>
    <t>131A3-KWW-740</t>
  </si>
  <si>
    <t>PISTON KIT REVO 110 0,50</t>
  </si>
  <si>
    <t>131A3-KYZ-900</t>
  </si>
  <si>
    <t>PISTON KIT SUPRA X 125 FI 0.50</t>
  </si>
  <si>
    <t>131A4-GN5-913</t>
  </si>
  <si>
    <t>PISTON KIT GRAND/SUPRA 0,75</t>
  </si>
  <si>
    <t>131A4-KPH-881</t>
  </si>
  <si>
    <t>PISTON KIT SUPRA X 125/KARISMA 0,75</t>
  </si>
  <si>
    <t>131A4-KRM-305</t>
  </si>
  <si>
    <t>PISTON KIT HONDA MEGAPRO MONOSOK SIZE 75 AHM</t>
  </si>
  <si>
    <t>131A4-KVB-930</t>
  </si>
  <si>
    <t>PISTON KIT (0.75)</t>
  </si>
  <si>
    <t>131A4-KVY-960</t>
  </si>
  <si>
    <t>131A4-KWW-740</t>
  </si>
  <si>
    <t>131A5-GN5-913</t>
  </si>
  <si>
    <t>PISTON KIT GRAND / SUPRA (1.00)</t>
  </si>
  <si>
    <t>131A5-KFV-951</t>
  </si>
  <si>
    <t>PISTON KIT LEGENDA/SUPRA FIT</t>
  </si>
  <si>
    <t>131A5-KPH-881</t>
  </si>
  <si>
    <t>PISTON KIT KARISMA (1.00)</t>
  </si>
  <si>
    <t>131A5-KRM-303</t>
  </si>
  <si>
    <t>PISTON KIT HONDA VARIO 150 SIZE 100 AHM</t>
  </si>
  <si>
    <t>131A5-KVY-960</t>
  </si>
  <si>
    <t>PISTON KIT H.BEAT CARBU (1.00) ORI</t>
  </si>
  <si>
    <t>131A5-KWB-920</t>
  </si>
  <si>
    <t>PISTON KIT BLADE/REVO</t>
  </si>
  <si>
    <t>PISTON KIT VARIO 125 (1.00)</t>
  </si>
  <si>
    <t>131A5-KYZ-900</t>
  </si>
  <si>
    <t>PISTON KIT SUPRA X 125 HELM IN</t>
  </si>
  <si>
    <t>131A5-KZL-305</t>
  </si>
  <si>
    <t>PISTON SET BEAT FI 1.00 AHM</t>
  </si>
  <si>
    <t>13480B09610N000</t>
  </si>
  <si>
    <t>MEMBRAN DIAFRAGMA ARASHI</t>
  </si>
  <si>
    <t>14100-KEH-660</t>
  </si>
  <si>
    <t>CAMSHAFT COMP</t>
  </si>
  <si>
    <t>14100-KZR-600</t>
  </si>
  <si>
    <t>NOKEN AS VARIO 125 FI AHM</t>
  </si>
  <si>
    <t>14101-GN5-910</t>
  </si>
  <si>
    <t>CAMSAF COMP</t>
  </si>
  <si>
    <t>14125-KVY-901</t>
  </si>
  <si>
    <t>PEN SETELAN NOKEN AS H.BEAT CARBU ORI</t>
  </si>
  <si>
    <t>14126-KPH-901</t>
  </si>
  <si>
    <t>PER PEN SETELAN NOKEN AS H.BEAT CARBU ORI</t>
  </si>
  <si>
    <t>14211-K81-N00</t>
  </si>
  <si>
    <t>KLEP IN BEAT/SCOOPY FI ESP AHM</t>
  </si>
  <si>
    <t>14401-KCJ-710</t>
  </si>
  <si>
    <t>CHAIN CAM 92RH-102</t>
  </si>
  <si>
    <t>14401-KEH-910</t>
  </si>
  <si>
    <t>CHAIN CAM 92RH-100</t>
  </si>
  <si>
    <t>14401-KPH-901</t>
  </si>
  <si>
    <t>CHAIN CAM</t>
  </si>
  <si>
    <t>14401-KSS-931</t>
  </si>
  <si>
    <t>RANTAI KETENG VARIO 125 /PCX AHM</t>
  </si>
  <si>
    <t>14401-KVB-901</t>
  </si>
  <si>
    <t>RANTAI KETENG BEAT/VARIO AHM</t>
  </si>
  <si>
    <t>14401-KWB-921</t>
  </si>
  <si>
    <t>RANTAI KETENG H.REVO FI AHM</t>
  </si>
  <si>
    <t>1443A-KVY-960</t>
  </si>
  <si>
    <t>TIMLAR IN BEAT/SPACY CARBU</t>
  </si>
  <si>
    <t>14440-KVB-S50</t>
  </si>
  <si>
    <t>TEMPLAR EX H.BEAT FI/SPACY FI ORI</t>
  </si>
  <si>
    <t>1444A-KVY-960</t>
  </si>
  <si>
    <t>TIMLAR EX BEAT/SPACY CARBU</t>
  </si>
  <si>
    <t>1444A-KZR-600</t>
  </si>
  <si>
    <t>TIMLAR EX VARIO 125 FI AHM</t>
  </si>
  <si>
    <t>14500-KWW-740</t>
  </si>
  <si>
    <t>TENSIONER KETENG H.BLADE ORI</t>
  </si>
  <si>
    <t>14500-KYZ-900</t>
  </si>
  <si>
    <t>ARM COMP CAM CHAIN TENSI</t>
  </si>
  <si>
    <t>14502-086-001</t>
  </si>
  <si>
    <t>ROLL KETENG KECIL REVO</t>
  </si>
  <si>
    <t>14520-KOW-N01</t>
  </si>
  <si>
    <t>SETELAN KETENG H.VARIO/ADV ORI</t>
  </si>
  <si>
    <t>14520-KZR-602</t>
  </si>
  <si>
    <t>SETELAN KETENG VARIO 125 ESP</t>
  </si>
  <si>
    <t>1455A-KTL-6B0</t>
  </si>
  <si>
    <t>SULING TENSIONER REVO/SUPRA AHM</t>
  </si>
  <si>
    <t>14566-086-031</t>
  </si>
  <si>
    <t>KARET TONJOKAN KETENG REVO</t>
  </si>
  <si>
    <t>14610-KWB-600</t>
  </si>
  <si>
    <t>ROLLER KETENG H.REVO 110 ORI</t>
  </si>
  <si>
    <t>14611-K44-V00</t>
  </si>
  <si>
    <t>TENSIONER PANJANG H.BEAT FI ESP AHM</t>
  </si>
  <si>
    <t>14611-KWN-900</t>
  </si>
  <si>
    <t>LIDAH KETENG/KARET TENSIONER H.VARIO 125 ORI</t>
  </si>
  <si>
    <t>14611-KWN-901</t>
  </si>
  <si>
    <t>KARET TENSIONER PANJANG H.VARIO 125 ORI</t>
  </si>
  <si>
    <t>14670-035-032</t>
  </si>
  <si>
    <t>GIGI POMPA OLI</t>
  </si>
  <si>
    <t>14670-K41-N01</t>
  </si>
  <si>
    <t>GIGI POMPA OLI H.SUPRA X 125 FI ORI</t>
  </si>
  <si>
    <t>14670-KWB-600</t>
  </si>
  <si>
    <t>GIGI POMPA OLI REVO</t>
  </si>
  <si>
    <t>GIGI ROLL KETENG SUPRA X 125 FI AHM</t>
  </si>
  <si>
    <t>14711-GN5-911</t>
  </si>
  <si>
    <t>PAYUNG KLEP IN GRAND,SUPRA</t>
  </si>
  <si>
    <t>14711-KVB-900</t>
  </si>
  <si>
    <t>KLEP IN H.VARIO CARBU ORI</t>
  </si>
  <si>
    <t>14711-KVY-900</t>
  </si>
  <si>
    <t>KLEP IN BEAT/VARIO FI</t>
  </si>
  <si>
    <t>14711-KWB-600</t>
  </si>
  <si>
    <t>KLEP IN H.BLADE</t>
  </si>
  <si>
    <t>14711-KWN-900</t>
  </si>
  <si>
    <t>KLEP IN H.VARIO 125</t>
  </si>
  <si>
    <t>14711-KYZ-900</t>
  </si>
  <si>
    <t>KLEP IN H.SUPRA X-125 FI ORI</t>
  </si>
  <si>
    <t>14711-KZY-701</t>
  </si>
  <si>
    <t>KLEP IN VARIO 150</t>
  </si>
  <si>
    <t>14721-K81-N00</t>
  </si>
  <si>
    <t>KLEP EX BEAT/SCOOPY FI ESP AHM</t>
  </si>
  <si>
    <t>14721-KPH-880</t>
  </si>
  <si>
    <t>KLEP EX H.SUPRA X-125 FI ORI</t>
  </si>
  <si>
    <t>14721-KVB-900</t>
  </si>
  <si>
    <t>KLEP EX VARIO/TECHNO CARBU</t>
  </si>
  <si>
    <t>14721-KVY-900</t>
  </si>
  <si>
    <t>KLEP EX BEAT/VARIO FI</t>
  </si>
  <si>
    <t>14721-KWN-900</t>
  </si>
  <si>
    <t>KLEP EX H.VARIO 125</t>
  </si>
  <si>
    <t>14721-KZY-701</t>
  </si>
  <si>
    <t>KLEP EX VARIO 150</t>
  </si>
  <si>
    <t>147A1-GN5-911</t>
  </si>
  <si>
    <t>KLEP SET GRAND</t>
  </si>
  <si>
    <t>147A1-KVB-900</t>
  </si>
  <si>
    <t>KLEP SET H.VARIO CARBU ORI</t>
  </si>
  <si>
    <t>147A1-KVY-900</t>
  </si>
  <si>
    <t>KLEP SET BEAT FI/ SCOOPY FI</t>
  </si>
  <si>
    <t>147A1-KWB-900</t>
  </si>
  <si>
    <t>KLEP SET BLADE/REVO</t>
  </si>
  <si>
    <t>147A1-KYE-900</t>
  </si>
  <si>
    <t>KLEP IN H.MEGAPRO DAN KLEP EX H.MEGAPRO 2010 MONO/ VERZA (SET)</t>
  </si>
  <si>
    <t>14D-H3511-00</t>
  </si>
  <si>
    <t>MIKA SPEEDOMETER MIO SOUL</t>
  </si>
  <si>
    <t>14D-H3973-01</t>
  </si>
  <si>
    <t>HOLDER KIRI MIO SOUL/NEW09</t>
  </si>
  <si>
    <t>14D-H5752-01</t>
  </si>
  <si>
    <t>PELAMPUNG TANGKI MIO SOUL/FINO GT</t>
  </si>
  <si>
    <t>14D-T6311-00</t>
  </si>
  <si>
    <t>KABEL GAS Y.MIO SOUL IMI</t>
  </si>
  <si>
    <t>14D-WE445-00</t>
  </si>
  <si>
    <t>FILTER UDARA Y.MIO SOUL</t>
  </si>
  <si>
    <t>14D-XH252-02</t>
  </si>
  <si>
    <t>KUNCI KONTAK Y.MIO SOUL ORI (1SET)</t>
  </si>
  <si>
    <t>15133-KVB-900</t>
  </si>
  <si>
    <t>GIGI POMPA OLI H.VARIO ORI</t>
  </si>
  <si>
    <t>156-WF234-00</t>
  </si>
  <si>
    <t>KOMSTIR BAWAH Y.MIO ORI</t>
  </si>
  <si>
    <t>156-WF234-10</t>
  </si>
  <si>
    <t>KOMSTIR BAWAH MIO / SOUL YGP</t>
  </si>
  <si>
    <t>156-WF234-12</t>
  </si>
  <si>
    <t>KOMSTIR BAWAH ALFA/F1/ZR/VEGA/MIO YGP</t>
  </si>
  <si>
    <t>16016-KVB-S51</t>
  </si>
  <si>
    <t>SCREW SET</t>
  </si>
  <si>
    <t>16100-KVY-720</t>
  </si>
  <si>
    <t>CARBURATOR H. BEAT/ VARIO/ SPACY</t>
  </si>
  <si>
    <t>16111-KYE-305</t>
  </si>
  <si>
    <t>KARET VACUM H.MEGAPRO MONOSOK ORI</t>
  </si>
  <si>
    <t>16201-KVB-900</t>
  </si>
  <si>
    <t>PERPAK BONIT CARBU</t>
  </si>
  <si>
    <t>16201-KVY-900</t>
  </si>
  <si>
    <t>PERPAK BONIT CARBU H.BEAT ORI</t>
  </si>
  <si>
    <t>16210-KSP-600</t>
  </si>
  <si>
    <t>KARET MANIPOL H.MEGAPRO CARBU ORI</t>
  </si>
  <si>
    <t>16400-K56-N02</t>
  </si>
  <si>
    <t>THROTTLEBODY ASSY CBR150 LED/SONIC 150/SUPRA GTR</t>
  </si>
  <si>
    <t>16410-K25-601</t>
  </si>
  <si>
    <t>THROTLE BODY SET VARIO 110 FI</t>
  </si>
  <si>
    <t>16410-KZR-B21</t>
  </si>
  <si>
    <t>BODY SET / THROTTLE BODY H.VARIO 125 ORI</t>
  </si>
  <si>
    <t>16450-K03-N31</t>
  </si>
  <si>
    <t>INJEKTOR H.SUPRA X 125 ORI</t>
  </si>
  <si>
    <t>16450-K18-961</t>
  </si>
  <si>
    <t>INJEKTOR H.VERZA ORI</t>
  </si>
  <si>
    <t>16450-K59-A71</t>
  </si>
  <si>
    <t>16450-KZR-B21</t>
  </si>
  <si>
    <t>INJEKTOR H.VARIO 125 ORI</t>
  </si>
  <si>
    <t>16480-KVB-S51</t>
  </si>
  <si>
    <t>SELENOID SET</t>
  </si>
  <si>
    <t>16700-K16-305</t>
  </si>
  <si>
    <t>FUEL PUMP ASSY H.SCOOPY NON ESP ORI</t>
  </si>
  <si>
    <t>16700-K46-N01</t>
  </si>
  <si>
    <t>POMPA BENSIN VARIO14 FI/BEAT15</t>
  </si>
  <si>
    <t>16700-K81-N01</t>
  </si>
  <si>
    <t>FUEL PUMP ASSY H.BEAT FI 2018 ORI</t>
  </si>
  <si>
    <t>16700-KZR-305</t>
  </si>
  <si>
    <t>FUEL PUMP ASSY H.VARIO 125 ORI</t>
  </si>
  <si>
    <t>16700-KZR-C02</t>
  </si>
  <si>
    <t>16707-GGZ-J01</t>
  </si>
  <si>
    <t>FILTER FUEL PUMP / FILTER FP H.VARIO 150/REVO FI ORI</t>
  </si>
  <si>
    <t>16707-K12-901</t>
  </si>
  <si>
    <t>FILTER FUEL PUMP / FILTER FP H.PCX/ADV AHM</t>
  </si>
  <si>
    <t>16707-KVB-S51</t>
  </si>
  <si>
    <t>FILTER FUEL PUMP / FILTER FP H.BEAT AHM</t>
  </si>
  <si>
    <t>16715-K59-A01</t>
  </si>
  <si>
    <t>ROTAK H.VARIO 150 ORI</t>
  </si>
  <si>
    <t>17110-KYZ-710</t>
  </si>
  <si>
    <t>MANIFOL</t>
  </si>
  <si>
    <t>17112-KVY-900</t>
  </si>
  <si>
    <t>KARET MANIPUL BEAT CARBU</t>
  </si>
  <si>
    <t>17210-K03-N30</t>
  </si>
  <si>
    <t>FILTER UDARA H.REVO FIT FI ORI</t>
  </si>
  <si>
    <t>17210-K46-N20</t>
  </si>
  <si>
    <t>FILTER UDARA H.BEAT FI AHM</t>
  </si>
  <si>
    <t>17210-KWBF-9200</t>
  </si>
  <si>
    <t>FILTER UDARA H.REVO 110 KEH</t>
  </si>
  <si>
    <t>17210-KYZ-900</t>
  </si>
  <si>
    <t>FILTER UDARA H.SUPRA X 125 FI AHM</t>
  </si>
  <si>
    <t>17220-K2S-W00</t>
  </si>
  <si>
    <t>FILTER UDARA H. VARIO 160</t>
  </si>
  <si>
    <t>17528-K16-901</t>
  </si>
  <si>
    <t>SELANG BENSIN INJEKSI</t>
  </si>
  <si>
    <t>17560-KZL-930</t>
  </si>
  <si>
    <t>SAMBUNGAN INJEKTOR H.BEAT FI ORI</t>
  </si>
  <si>
    <t>17565-KZR-650</t>
  </si>
  <si>
    <t>JOIN INJEKTOR H.VARIO 125/150 AHM</t>
  </si>
  <si>
    <t>17631-KTL-850</t>
  </si>
  <si>
    <t>SELANG BENSIN H.AHM ORI</t>
  </si>
  <si>
    <t>17910-K03-N31</t>
  </si>
  <si>
    <t>KABEL GAS ATAS H.REVO IMI</t>
  </si>
  <si>
    <t>17910-K59-A12</t>
  </si>
  <si>
    <t>KABEL GAS ATAS H.VARIO 125 15/150 ORI</t>
  </si>
  <si>
    <t>17910-K59-A72</t>
  </si>
  <si>
    <t>KABEL GAS ATAS H.VARIO 125/150 ESP NEW</t>
  </si>
  <si>
    <t>17910-KEV-621</t>
  </si>
  <si>
    <t>KABEL GAS H.SUPRA X LAMA ORI</t>
  </si>
  <si>
    <t>17910-KPH-880</t>
  </si>
  <si>
    <t>KABEL GAS H.SUPRA X 125 ORI</t>
  </si>
  <si>
    <t>17910-KVB-904</t>
  </si>
  <si>
    <t>KABEL GAS H.VARIO ORI</t>
  </si>
  <si>
    <t>17920-K03-N31</t>
  </si>
  <si>
    <t>KABEL GAS H.REVO BAWAH ORI</t>
  </si>
  <si>
    <t>17920-K59-A12</t>
  </si>
  <si>
    <t>KABEL GAS BAWAH H.VARIO 125 15/ 150 ORI</t>
  </si>
  <si>
    <t>17920-K59-A72</t>
  </si>
  <si>
    <t>KABEL GAS BAWAH H.VARIO 125 2018-2022</t>
  </si>
  <si>
    <t>18318-K25-900</t>
  </si>
  <si>
    <t>COVER KNALPOT H.BEAT FI NON ESP</t>
  </si>
  <si>
    <t>18318-K46-N00</t>
  </si>
  <si>
    <t>COVER KNALPOT H.VARIO 110 FI ORI</t>
  </si>
  <si>
    <t>18318-K59-A10</t>
  </si>
  <si>
    <t>COVER KNALPOT VARIO 150 AHM</t>
  </si>
  <si>
    <t>18318-K59-A70</t>
  </si>
  <si>
    <t>COVER KENALPOT VARIO 125/150 18</t>
  </si>
  <si>
    <t>18318-K81-N00ZA</t>
  </si>
  <si>
    <t>COVER KNALPOT H.BEAT ESP ORI</t>
  </si>
  <si>
    <t>18318-K81-NOOZA</t>
  </si>
  <si>
    <t>COVER KNALPOT H.BEAT ESP ISS/BEAT STREET ORI</t>
  </si>
  <si>
    <t>18318-KVB-N50</t>
  </si>
  <si>
    <t>COVER KNALPOT VARIO CARBU HITAM</t>
  </si>
  <si>
    <t>18318-KVY-901</t>
  </si>
  <si>
    <t>COVER KNALPOT BEAT CARBU</t>
  </si>
  <si>
    <t>18318-KZR-600</t>
  </si>
  <si>
    <t>COVER KNALPOT VARIO 125</t>
  </si>
  <si>
    <t>18330-KVB-900</t>
  </si>
  <si>
    <t>PROTECTOR A SET MUFFLER</t>
  </si>
  <si>
    <t>183-WF234-00</t>
  </si>
  <si>
    <t>KOMSTIR ATAS Y.VIXION NEW ORI</t>
  </si>
  <si>
    <t>19010-KVB-N51</t>
  </si>
  <si>
    <t>RADIATOR VARIO TECHNO</t>
  </si>
  <si>
    <t>19037-KVB-903</t>
  </si>
  <si>
    <t>TUTUP RADIATOR VARIO AHM</t>
  </si>
  <si>
    <t>19037-KVB-930</t>
  </si>
  <si>
    <t>TUTUP RADIATOR H.VARIO 125 ORI</t>
  </si>
  <si>
    <t>RADIATOR H.VARIO 150 AHM</t>
  </si>
  <si>
    <t>19100-KZR-602</t>
  </si>
  <si>
    <t>RADIATOR ASSY VARIO 125</t>
  </si>
  <si>
    <t>KARET TUTUP RADIATOR VARIO</t>
  </si>
  <si>
    <t>19150-KZR-600</t>
  </si>
  <si>
    <t>COVER RADIATOR H.VARIO 125 AHM</t>
  </si>
  <si>
    <t>19151-KVB-930</t>
  </si>
  <si>
    <t>COVER RADIATOR KANAN H.VARIO TECHNO ORI</t>
  </si>
  <si>
    <t>19200-KVB-N50</t>
  </si>
  <si>
    <t>WATER PUMP VARIO 110 CARBU AHM</t>
  </si>
  <si>
    <t>19217-P72-014</t>
  </si>
  <si>
    <t>SEAL MECHANICAL H.CB150R ORI</t>
  </si>
  <si>
    <t>19226-K56-N00</t>
  </si>
  <si>
    <t>ORING WATERPUMP H.SUPRA GTR ORI</t>
  </si>
  <si>
    <t>19226-KGH-901</t>
  </si>
  <si>
    <t>ORING WATER PUMP H.CB150R/CBR ORI</t>
  </si>
  <si>
    <t>AS POMPA AIR CB150R</t>
  </si>
  <si>
    <t>19242-K56-N00</t>
  </si>
  <si>
    <t>GIGI POMPA OLI H.CB150R LED/CBR ORI</t>
  </si>
  <si>
    <t>19300-K15-921</t>
  </si>
  <si>
    <t>TERMOSTAT CB150R/CBR AHM</t>
  </si>
  <si>
    <t>19300-K59-A11</t>
  </si>
  <si>
    <t>TERMOSTAT H.VARIO 150 ORI</t>
  </si>
  <si>
    <t>19300-KVB-901</t>
  </si>
  <si>
    <t>TERMOSTAT H.VARIO ORI</t>
  </si>
  <si>
    <t>19311-K15-920</t>
  </si>
  <si>
    <t>CASE COMP/RUMAH TERMOSTAT H.CB150R ORI</t>
  </si>
  <si>
    <t>19502-KVB-900</t>
  </si>
  <si>
    <t>SELANG RADIATOR L H.VARIO ORI</t>
  </si>
  <si>
    <t>19504-KVB-900</t>
  </si>
  <si>
    <t>SELANG RADIATOR H.VARIO KECIL ORI</t>
  </si>
  <si>
    <t>19507-KVB-900</t>
  </si>
  <si>
    <t>SELANG RADIATOR 3 ARAH H.VARIO ORI</t>
  </si>
  <si>
    <t>SELANG RADIATOR H. VARIO</t>
  </si>
  <si>
    <t>19510-KVB-900</t>
  </si>
  <si>
    <t>KIPAS RADIATOR H.VARIO ORI</t>
  </si>
  <si>
    <t>TUTUP KIPAS H.BEAT FI AHM</t>
  </si>
  <si>
    <t>19610-KZL-930</t>
  </si>
  <si>
    <t>TUTUP KIPAS H.BEAT FI STATER KASAR ORI</t>
  </si>
  <si>
    <t>19631-GGC-900</t>
  </si>
  <si>
    <t>COVER MESIN VARIO 11O FI</t>
  </si>
  <si>
    <t>19642-K66-V00</t>
  </si>
  <si>
    <t>COVER CRANKCASE H.VARIO 125 LED</t>
  </si>
  <si>
    <t>1CK-F6240-00</t>
  </si>
  <si>
    <t>HANDGRIP KANAN R15 NEW</t>
  </si>
  <si>
    <t>1DY-E2210-00</t>
  </si>
  <si>
    <t>SETELAN KETENG/TENSIONER Y.JUPITER Z1 ORI</t>
  </si>
  <si>
    <t>1DY-H3550-00</t>
  </si>
  <si>
    <t>KABEL KILOMETER Y.JUPITER Z1</t>
  </si>
  <si>
    <t>1DY-WF01A-10</t>
  </si>
  <si>
    <t>GIRSET Y.JUPITER Z1 ORI YGP</t>
  </si>
  <si>
    <t>1FD-H1410-00</t>
  </si>
  <si>
    <t>SPULL ASSY Y.VEGA ORI</t>
  </si>
  <si>
    <t>1FD-WF01A-10</t>
  </si>
  <si>
    <t>GIR SET Y. VEGA FORCE ORI</t>
  </si>
  <si>
    <t>RUMAH PELOR STATER Y.SOUL GT ORI</t>
  </si>
  <si>
    <t>1KP-H252E-01</t>
  </si>
  <si>
    <t>KUNCI KONTAK Y.SOUL GT 125 ORI</t>
  </si>
  <si>
    <t>1KP-H3511-00</t>
  </si>
  <si>
    <t>MIKA SPEEDOMETER Y.SOUL GT 2013 ORI</t>
  </si>
  <si>
    <t>1KP-H3973-10</t>
  </si>
  <si>
    <t>SAKLAR KIRI Y.MIO J ORI (PB)</t>
  </si>
  <si>
    <t>1LB-E1193-00</t>
  </si>
  <si>
    <t>SEAL HEAD XEON</t>
  </si>
  <si>
    <t>1LB-E1311-00</t>
  </si>
  <si>
    <t>BLOK SEHER XEON 13 RC/GT 125</t>
  </si>
  <si>
    <t>1LB-E7683-00</t>
  </si>
  <si>
    <t>PER PULLY Y.XEON RC/MIO GT/SOUL GT</t>
  </si>
  <si>
    <t>1LB-F2210-30</t>
  </si>
  <si>
    <t>SHOCK BELAKANG Y.AEROX 125 HITAM ORI (PK)</t>
  </si>
  <si>
    <t>1LB-H1410-00</t>
  </si>
  <si>
    <t>SPULL ASSY Y.XEON/GT125/AEROX 125 ORI</t>
  </si>
  <si>
    <t>1LB-H1890-00</t>
  </si>
  <si>
    <t>DINAMO STATER Y.XEON 2013/GT 125 ORI</t>
  </si>
  <si>
    <t>1LB-WE160-00</t>
  </si>
  <si>
    <t>SEHER SET 0 XEON 13 RC/GT 125</t>
  </si>
  <si>
    <t>1PA-E4450-00</t>
  </si>
  <si>
    <t>FILTER UDARA Y.VIXION ORI</t>
  </si>
  <si>
    <t>1PA-F2151-00</t>
  </si>
  <si>
    <t>KARET TAHANAN RANTAI Y.VIXION ORI</t>
  </si>
  <si>
    <t>1PA-F2210-00</t>
  </si>
  <si>
    <t>SHOCKBEAKER BELAKANG VIXION 2013-2015</t>
  </si>
  <si>
    <t>1PA-F3418-00</t>
  </si>
  <si>
    <t>RING KOMSTIR Y.NMAX ORI</t>
  </si>
  <si>
    <t>1PA-H3972-00</t>
  </si>
  <si>
    <t>HOLDER KIRI VIXION13 YGP</t>
  </si>
  <si>
    <t>1PA-WF01A-10</t>
  </si>
  <si>
    <t>GIR SET VIXION 2013</t>
  </si>
  <si>
    <t>1PN-E1181-00</t>
  </si>
  <si>
    <t>PERPAK HEAD Y.XEON GT 125/PERPAK CHTP SENG</t>
  </si>
  <si>
    <t>1PN-E3585-00</t>
  </si>
  <si>
    <t>MANIPOL XEON/GT 125 ORI</t>
  </si>
  <si>
    <t>1S7-E1351-00</t>
  </si>
  <si>
    <t>PERPAK BLOK Y.JUPITER MX/VIXION/R15 ORI</t>
  </si>
  <si>
    <t>1S7-E2288-00</t>
  </si>
  <si>
    <t>OTOMATIS NOKEN AS Y.JUPITER MX/VIXION ORI</t>
  </si>
  <si>
    <t>1S7-E5351-00</t>
  </si>
  <si>
    <t>TUTUP OLI JUPITER MX</t>
  </si>
  <si>
    <t>1S7-F530K-00</t>
  </si>
  <si>
    <t>1S7-H3973-01</t>
  </si>
  <si>
    <t>SAKLAR Y.MIO CARBU KIRI ORI (PB)</t>
  </si>
  <si>
    <t>1S7-H5790-00</t>
  </si>
  <si>
    <t>SENSOR SUHU VIXION/JUP MX</t>
  </si>
  <si>
    <t>1WD-H1960-00</t>
  </si>
  <si>
    <t>KIPROK Y.R25 ORI</t>
  </si>
  <si>
    <t>2060504000010</t>
  </si>
  <si>
    <t>BAN DALAM 300/325-17 FDR</t>
  </si>
  <si>
    <t>20W-40 4T</t>
  </si>
  <si>
    <t>OLI BEBEK CASTROL GO 0.8L</t>
  </si>
  <si>
    <t>20w-50</t>
  </si>
  <si>
    <t>OLI BEBEK MESRAN SUPER 4TAK 0.8L</t>
  </si>
  <si>
    <t>20W50 REPSOL</t>
  </si>
  <si>
    <t>OLI BEBEK REPSOL 0.8L</t>
  </si>
  <si>
    <t>20W50-1L REPSOL</t>
  </si>
  <si>
    <t>REPSOL 4T 1 LITER</t>
  </si>
  <si>
    <t>20X34X7</t>
  </si>
  <si>
    <t>SEAL GEAR DEPAN CB150R 20X34X7</t>
  </si>
  <si>
    <t>21111-09J00-000</t>
  </si>
  <si>
    <t>LAWAN KIPAS PULLY S.NEX SGP</t>
  </si>
  <si>
    <t>21120-09J10-000</t>
  </si>
  <si>
    <t>RUMAH ROLLER SUZUKI NEX</t>
  </si>
  <si>
    <t>21120B09J10N000</t>
  </si>
  <si>
    <t>RUMAH ROLLER S.NEX CARBU ORI</t>
  </si>
  <si>
    <t>21125-09J00-000</t>
  </si>
  <si>
    <t>BOSH ROLLER SUZUKI NEX</t>
  </si>
  <si>
    <t>21125B09J00N000</t>
  </si>
  <si>
    <t>BOSH PULLY / BOSH ROLLER S.NEX CARBU ORI</t>
  </si>
  <si>
    <t>21395-KVB-901</t>
  </si>
  <si>
    <t>PERPAK GARDAN H.VARIO/BEAT ORI</t>
  </si>
  <si>
    <t>21431B09J00N000</t>
  </si>
  <si>
    <t>TUTUP RUMAH ROLLER SUZUKI NEX SGP</t>
  </si>
  <si>
    <t>21481B09J00N000</t>
  </si>
  <si>
    <t>KLIP ROLLER SUZUKI NEX CARBU ORI SGP (1PCS)</t>
  </si>
  <si>
    <t>21650-32G11-000</t>
  </si>
  <si>
    <t>ROLLER SUZUKI ADDRESS</t>
  </si>
  <si>
    <t>21650B09J00N000</t>
  </si>
  <si>
    <t>ROLLER S.NEX CARBU ORI</t>
  </si>
  <si>
    <t>21650B33G50N000</t>
  </si>
  <si>
    <t>ROLLER SUZUKI SKYDRIVE</t>
  </si>
  <si>
    <t>2165B33G50N000</t>
  </si>
  <si>
    <t>ROLLER SUZUKI SPIN ORI</t>
  </si>
  <si>
    <t>22011-GCC-770</t>
  </si>
  <si>
    <t>22100-K16-900</t>
  </si>
  <si>
    <t>RUMAH OTOM. KOPLING GANDA BEAT FI/SPACY FI/SCOOPY FI</t>
  </si>
  <si>
    <t>22100-K1N-V00</t>
  </si>
  <si>
    <t>RUMAH OTOM. KOPLING GANDA PCX 160 FI/VARIO 160 FI</t>
  </si>
  <si>
    <t>22100-KVB-900</t>
  </si>
  <si>
    <t>RUMAH OTOM. KOPLING GANDA H.VARIO TECHNO ORI</t>
  </si>
  <si>
    <t>22100-KVY-900</t>
  </si>
  <si>
    <t>RUMAH OTOM. KOPLING GANDA ONLY BEAT/SCOOPY/SPACY CARBU AHM</t>
  </si>
  <si>
    <t>22102-K2S-N00</t>
  </si>
  <si>
    <t>KIPAS PULLY H. VARIO 160 ORI</t>
  </si>
  <si>
    <t>22102-KVY-900</t>
  </si>
  <si>
    <t>GIGI FANBEL VARIO TECHNO</t>
  </si>
  <si>
    <t>22103-K44-V00</t>
  </si>
  <si>
    <t>RING BOSH PULLY/RUMAH ROLLER BEAT AHM</t>
  </si>
  <si>
    <t>22105-K1N-V00</t>
  </si>
  <si>
    <t>BOSH PULLY / BOSH ROLLER H. VARIO 160 ORI</t>
  </si>
  <si>
    <t>22105-KWN-901</t>
  </si>
  <si>
    <t>22110-K2S-N00</t>
  </si>
  <si>
    <t>RUMAH ROLLER H.VARIO 160 ORI</t>
  </si>
  <si>
    <t>22113-GFM-970</t>
  </si>
  <si>
    <t>KIPAS PULLY H.BEAT FI ORI</t>
  </si>
  <si>
    <t>22113-KVY-900</t>
  </si>
  <si>
    <t>KIPAS PULLY H.BEAT/SPACY AHM</t>
  </si>
  <si>
    <t>22123-K81-N00</t>
  </si>
  <si>
    <t>2212A-KVY-12G</t>
  </si>
  <si>
    <t>ROLLER H.BEAT CARBU INDOPART</t>
  </si>
  <si>
    <t>22131-K0J-N00</t>
  </si>
  <si>
    <t>LAWAN RUMAH ROLLER H.GENIO ORI</t>
  </si>
  <si>
    <t>22131-KVY-900</t>
  </si>
  <si>
    <t>LAWAN RUMAH H.BEAT CARBU ORI</t>
  </si>
  <si>
    <t>22132-KWN-900</t>
  </si>
  <si>
    <t>KLIP ROLLER H.VARIO 125 ORI (1PCS)</t>
  </si>
  <si>
    <t>22200-2PH-030 NPP</t>
  </si>
  <si>
    <t>TIMLAR MIO M3/125 NPP</t>
  </si>
  <si>
    <t>22201-107-001</t>
  </si>
  <si>
    <t>KAMPAS KOPLING H.TIGER AHM</t>
  </si>
  <si>
    <t>22201-166-001</t>
  </si>
  <si>
    <t>KAMPAS KOPLING H.GRAND</t>
  </si>
  <si>
    <t>22201-K56-N01</t>
  </si>
  <si>
    <t>KAMPAS KOPLING H.CB150R 2015 LED</t>
  </si>
  <si>
    <t>22201-KPH-901</t>
  </si>
  <si>
    <t>KAMPAS KOPLING H.SUPRA X 125 AHM</t>
  </si>
  <si>
    <t>22201-KWB-603</t>
  </si>
  <si>
    <t>KAMPAS KOPLING H.REVO/ BLADE (ISI 2PCS)</t>
  </si>
  <si>
    <t>22201-KWW-741</t>
  </si>
  <si>
    <t>KAMPAS KOPLING H.REVO FI KAKI 4 ORI</t>
  </si>
  <si>
    <t>22201-KWW-A01</t>
  </si>
  <si>
    <t>KAMPAS KOPLING H.REVO/ BLADE (SATUAN)</t>
  </si>
  <si>
    <t>22401-KVY-900</t>
  </si>
  <si>
    <t>2251312832</t>
  </si>
  <si>
    <t>OLI MATIC TOP 1 CLASSIC 0.8</t>
  </si>
  <si>
    <t>22530-KPH-900</t>
  </si>
  <si>
    <t>KAMPAS GANDA H.SUPRA X 125 ORI</t>
  </si>
  <si>
    <t>22535-KWB-305</t>
  </si>
  <si>
    <t>KAMPAS GANDA H. REVO FI</t>
  </si>
  <si>
    <t>22535-KWW-P00</t>
  </si>
  <si>
    <t>KAMPAS GANDA H.REVO/BLADE ORI</t>
  </si>
  <si>
    <t>22600-KYZ-901</t>
  </si>
  <si>
    <t>KAMPAS GANDA H.SUPRA X 125 FI</t>
  </si>
  <si>
    <t>22631-HF7-004</t>
  </si>
  <si>
    <t>KAMPAS GANDA H.GRAND</t>
  </si>
  <si>
    <t>22641-GN8-921</t>
  </si>
  <si>
    <t>PER KAMPAS GANDA H.SUPRA LAMA ORI</t>
  </si>
  <si>
    <t>22660-KWB-601</t>
  </si>
  <si>
    <t>RUMAH KAMPAS GANDA H.REVO/BLADE ORI</t>
  </si>
  <si>
    <t>22830-KPH-901</t>
  </si>
  <si>
    <t>SEGITIGA DREK KOPLING 2-PENGUNGKIT/LIFTER H.SUPRA X-125 FI ORI</t>
  </si>
  <si>
    <t>22846-KPH-901</t>
  </si>
  <si>
    <t>BAUD SETELAN KOPLING  KARISMA/SUPRA X 125</t>
  </si>
  <si>
    <t>22870-K15-900</t>
  </si>
  <si>
    <t>KABEL KOPLING H.CB150R</t>
  </si>
  <si>
    <t>22870-KCJ-760</t>
  </si>
  <si>
    <t>KABEL KOPLING H.TIGER ORI</t>
  </si>
  <si>
    <t>22870-KEH-600</t>
  </si>
  <si>
    <t>KABEL KOPLING H.MEGA PRO ADV ORI</t>
  </si>
  <si>
    <t>22870-KYE-900</t>
  </si>
  <si>
    <t>KABEL H.VERZA 150 KOPLING AHM ORI</t>
  </si>
  <si>
    <t>22F-WF234-00</t>
  </si>
  <si>
    <t>KOMSTIR ATAS Y.MIO ORI</t>
  </si>
  <si>
    <t>23100-K0J-BA0</t>
  </si>
  <si>
    <t>FANBELT SET GENIO/BEAT FI NEW AHM</t>
  </si>
  <si>
    <t>23100-K36-BA0</t>
  </si>
  <si>
    <t>FANBELT H.VARIO 150 2015 ORI (SET)</t>
  </si>
  <si>
    <t>23100-K44-BA0</t>
  </si>
  <si>
    <t>FANBELT H.BEAT FI ESP ORI (SET)</t>
  </si>
  <si>
    <t>23100-KVB-BA0</t>
  </si>
  <si>
    <t>FANBELT H.VARIO 110 CARBU ORI (SET)</t>
  </si>
  <si>
    <t>23100-KVY-BA1</t>
  </si>
  <si>
    <t>FANBELT H.BEAT CARBU ORI (SET)</t>
  </si>
  <si>
    <t>23100-KZL-BA0</t>
  </si>
  <si>
    <t>FANBELT H.BEAT FI ORI (SET)</t>
  </si>
  <si>
    <t>23195-KVB-901</t>
  </si>
  <si>
    <t>PERPAK GARDAN H.VARIO/BEAT ORI (21395-KVB-901)</t>
  </si>
  <si>
    <t>23205-K35-V01</t>
  </si>
  <si>
    <t>PULLY ONLY VARIO 150</t>
  </si>
  <si>
    <t>PULLY ONLY BEAT ESP/POP</t>
  </si>
  <si>
    <t>23205-KWN-641</t>
  </si>
  <si>
    <t>PULLY ONLY H.VARIO 125 ORI</t>
  </si>
  <si>
    <t>23224-KZL-930</t>
  </si>
  <si>
    <t>23224-KZR-600</t>
  </si>
  <si>
    <t>LAWAN PULLY H.VARIO 125 FI ORI</t>
  </si>
  <si>
    <t>PEN PULLY BEAT FI AHM</t>
  </si>
  <si>
    <t>23233-KWN-901</t>
  </si>
  <si>
    <t>PER CVT H.VARIO 125 ORI</t>
  </si>
  <si>
    <t>23233-KZR-600</t>
  </si>
  <si>
    <t>PER CVT H.VARIO ORI</t>
  </si>
  <si>
    <t>CORONG PULLY H.BEAT/VARIO/SPACY/FI ORI</t>
  </si>
  <si>
    <t>23237-KWN-901</t>
  </si>
  <si>
    <t>CORONG PULLY H.VARIO 125 ORI</t>
  </si>
  <si>
    <t>23238-GCC-000</t>
  </si>
  <si>
    <t>LAWAN CORONG PULLY H. BEAT ORI</t>
  </si>
  <si>
    <t>23300-30D01-NPP</t>
  </si>
  <si>
    <t>BOSH KLEP H.REVO</t>
  </si>
  <si>
    <t>23411-K0J-N00</t>
  </si>
  <si>
    <t>AS PULLY BELAKANG H.BEAT/GENIO/SCOOPY LED ORI</t>
  </si>
  <si>
    <t>23411-KVG-900</t>
  </si>
  <si>
    <t>AS PULLY BELAKANG H.VARIO ORI</t>
  </si>
  <si>
    <t>AS PULLY BELAKANG H.BEAT FI ORI</t>
  </si>
  <si>
    <t>23411-KZR-600</t>
  </si>
  <si>
    <t>AS PULLY BELAKANG H.VARIO 125 ORI</t>
  </si>
  <si>
    <t>23421-KVB-900</t>
  </si>
  <si>
    <t>LAWAN GIGI H.VARIO CARBU ORI</t>
  </si>
  <si>
    <t>23422-KVG-900</t>
  </si>
  <si>
    <t>GIGI RASIO BESAR H.VARIO CARBU</t>
  </si>
  <si>
    <t>23422-KWN-900</t>
  </si>
  <si>
    <t>GIGI RASIO BESAR/TRANSMISI H.VARIO 125/PCX ORI</t>
  </si>
  <si>
    <t>23430-K59-A10</t>
  </si>
  <si>
    <t>AS RODA BELAKANG H.VARIO 125 ORI</t>
  </si>
  <si>
    <t>23430-K81-N00</t>
  </si>
  <si>
    <t>AS RODA BELAKANG H.SCOOPY/BEAT FI</t>
  </si>
  <si>
    <t>23430-KVB-900</t>
  </si>
  <si>
    <t>AS RODA BELAKANG H.VARIO CARBU</t>
  </si>
  <si>
    <t>23T-F5330-00</t>
  </si>
  <si>
    <t xml:space="preserve">KAMPAS REM Y.FIZR INDOPART </t>
  </si>
  <si>
    <t>24651-KSP-910</t>
  </si>
  <si>
    <t>PER VERSNELENG H.MEGAPRO/VERZA ORI</t>
  </si>
  <si>
    <t>26300-30A21L000</t>
  </si>
  <si>
    <t>PEDAL SELAH S.SHOGUN ORI</t>
  </si>
  <si>
    <t>27000B20G61NKIT</t>
  </si>
  <si>
    <t>GIR SET S.SHOGUN 125 ORI</t>
  </si>
  <si>
    <t>27000B25G60NKIT</t>
  </si>
  <si>
    <t>GIR SET SATRIA FU 2012 SGP</t>
  </si>
  <si>
    <t>27000B28F60NKIT</t>
  </si>
  <si>
    <t>GIR SET S.SMASH NEW ORI</t>
  </si>
  <si>
    <t>27514-300-14NR00</t>
  </si>
  <si>
    <t>BAN DALAM 275/300-14 H.AHM</t>
  </si>
  <si>
    <t>27601-09J20-000</t>
  </si>
  <si>
    <t>FANBELT SUZUKI NEX</t>
  </si>
  <si>
    <t>27601-09J50-000</t>
  </si>
  <si>
    <t>FANBEL SUZUKI ADDRESS</t>
  </si>
  <si>
    <t>27601-46G10-000</t>
  </si>
  <si>
    <t>FANBEL SUZUKI SKYDRIVE</t>
  </si>
  <si>
    <t>27601B09J20N000</t>
  </si>
  <si>
    <t>FANBELT SUZUKI NEX SGP</t>
  </si>
  <si>
    <t>28230-KVB-900</t>
  </si>
  <si>
    <t>GIGI PINION SELAH H.VARIO ORI</t>
  </si>
  <si>
    <t>28230-KVB-902</t>
  </si>
  <si>
    <t>28230-KVY-900</t>
  </si>
  <si>
    <t>GIGI PINION SELAH BEAT CARBU</t>
  </si>
  <si>
    <t>28250-KVB-900</t>
  </si>
  <si>
    <t>AS GIGI SELAH H.VARIO ORI</t>
  </si>
  <si>
    <t>28261-KCJ-710</t>
  </si>
  <si>
    <t>PER SELAH M.PRO AHM</t>
  </si>
  <si>
    <t>28281-035-003</t>
  </si>
  <si>
    <t>PER SELAH H.GRAND ORI</t>
  </si>
  <si>
    <t>28281-KPH-900</t>
  </si>
  <si>
    <t>PER SELAH H.KARISMA ORI</t>
  </si>
  <si>
    <t>2861-GN5-000M</t>
  </si>
  <si>
    <t>PER SELAH H.GRAND IMI</t>
  </si>
  <si>
    <t>28D-17632-00</t>
  </si>
  <si>
    <t>ROLLER Y.MIO ORI</t>
  </si>
  <si>
    <t>28D-F2210-01</t>
  </si>
  <si>
    <t>SHOCKBEKER BELAKANG Y.MIO ORI</t>
  </si>
  <si>
    <t>28D-H3312-00</t>
  </si>
  <si>
    <t>MIKA RITING DEPAN MIO CARBU K/R</t>
  </si>
  <si>
    <t>28D-H3550-00</t>
  </si>
  <si>
    <t>KABEL KILOMETER Y.MIO ORI (PB)</t>
  </si>
  <si>
    <t>28D-W1763-00</t>
  </si>
  <si>
    <t>ROLLER Y.MIO NEW ORI (SET)</t>
  </si>
  <si>
    <t>28D-WE445-00</t>
  </si>
  <si>
    <t>FILTER UDARA Y.MIO SPORTY ORI</t>
  </si>
  <si>
    <t>PERPAK HEAD MIO M3 125/SOUL GT 125</t>
  </si>
  <si>
    <t>2BL-E5620-00</t>
  </si>
  <si>
    <t>SELAHAN MIO M3 125/SOUL GT 125</t>
  </si>
  <si>
    <t>2BL-H1960-10</t>
  </si>
  <si>
    <t>KIPROK Y.MIO M3/REGULATOR Y.MIO M3</t>
  </si>
  <si>
    <t>2BM-W0045-00</t>
  </si>
  <si>
    <t>DISC PAD Y.MIO M3 INDOPART</t>
  </si>
  <si>
    <t>2DP-E2150-01</t>
  </si>
  <si>
    <t>TEMPLAR IN Y.NMAX/AEROX ORI</t>
  </si>
  <si>
    <t>2DP-E7412-00</t>
  </si>
  <si>
    <t>LAHER 6202 Y.YAMAHA</t>
  </si>
  <si>
    <t>2DP-E7632-00</t>
  </si>
  <si>
    <t>ROLLER Y.NMAX ORI (SATUAN)</t>
  </si>
  <si>
    <t>2DP-E7653-00</t>
  </si>
  <si>
    <t>KLIP ROLLER Y.N-MAX (1PCS)</t>
  </si>
  <si>
    <t>2DP-F1511-00-P1</t>
  </si>
  <si>
    <t>SLEBOR DEPAN Y.NMAX PUTIH</t>
  </si>
  <si>
    <t>2DP-F582U-00</t>
  </si>
  <si>
    <t>PIRINGAN DEPAN Y.N-MAX ORI</t>
  </si>
  <si>
    <t>2DP-F582W-00</t>
  </si>
  <si>
    <t>PIRINGAN CAKRAM BELAKANG NMAX</t>
  </si>
  <si>
    <t>2DP-F5867-00</t>
  </si>
  <si>
    <t>DUDUKAN SPION KIRI Y.NMAX ORI</t>
  </si>
  <si>
    <t>2DP-F7430-01</t>
  </si>
  <si>
    <t>FUTSTEP Y.NMAX ORI</t>
  </si>
  <si>
    <t>2DP-H2370-00</t>
  </si>
  <si>
    <t>COP BUSI NMAX</t>
  </si>
  <si>
    <t>2DP-H3371-00</t>
  </si>
  <si>
    <t>KLAKSON TINGGI Y.NMAX ORI</t>
  </si>
  <si>
    <t>2DS-E1181-00</t>
  </si>
  <si>
    <t>PERPAK HEAD/ PACKING HEAD LEXI YGP</t>
  </si>
  <si>
    <t>2P2-E2151-00</t>
  </si>
  <si>
    <t>TEMPLAR MIO CARBU</t>
  </si>
  <si>
    <t>2P2-E5512-00</t>
  </si>
  <si>
    <t>GIGI STATER JUPITER ORI</t>
  </si>
  <si>
    <t>2P2-E6150-00</t>
  </si>
  <si>
    <t>RUMAH KOPLING ALUMUNIUM SET (MANGKOK+GIGI) Y.JUP Z 2006 ORI</t>
  </si>
  <si>
    <t>2P2-F2210-01</t>
  </si>
  <si>
    <t>SHOCKBEKER BELAKANG Y.JUPITER Z NEW ORI</t>
  </si>
  <si>
    <t>PERPAK BLOK MIO M3/SOUL GT 125</t>
  </si>
  <si>
    <t>2PH-E2111-00</t>
  </si>
  <si>
    <t>KLEP IN Y.MIO M3 125/ SOUL GT 125</t>
  </si>
  <si>
    <t>2PH-E2121-10</t>
  </si>
  <si>
    <t>KLEP EX Y.MIO M3 125/ SOUL GT 125</t>
  </si>
  <si>
    <t>2PH-E2151-00</t>
  </si>
  <si>
    <t>TIMLAR MIO J/GT/M3/SOUL GT/GT 125/XEON RC</t>
  </si>
  <si>
    <t>2PH-E2176-01</t>
  </si>
  <si>
    <t>GIGI KETENG MIO M3/Z</t>
  </si>
  <si>
    <t>2PH-E2210-00</t>
  </si>
  <si>
    <t>TENSIONER Y.SOUL GT 125 ORI</t>
  </si>
  <si>
    <t>2PH-E2653-00</t>
  </si>
  <si>
    <t>TUTUP KIPAS MESIN KECIL Y.MIO 125 FI ORI</t>
  </si>
  <si>
    <t>2PH-E3770-00</t>
  </si>
  <si>
    <t>INJEKTOR Y.FINO FI</t>
  </si>
  <si>
    <t>2PH-E3770-10</t>
  </si>
  <si>
    <t>INJEKTOR Y.MIO M3 ORI</t>
  </si>
  <si>
    <t>2PH-E4450-10</t>
  </si>
  <si>
    <t>2PH-E6111-00</t>
  </si>
  <si>
    <t>AS PULLY BELAKANG Y.MIO ORI</t>
  </si>
  <si>
    <t>2PH-E6620-00</t>
  </si>
  <si>
    <t>KAMPAS GANDA Y.MIO M3 125 ORI</t>
  </si>
  <si>
    <t>2PH-E7465-10</t>
  </si>
  <si>
    <t>ORING PULLY Y.MIO SOUL GT125 ORI</t>
  </si>
  <si>
    <t>2PH-E7620-00</t>
  </si>
  <si>
    <t>RUMAH ROLLER Y.SOUL GT 125 ORI</t>
  </si>
  <si>
    <t>2PH-E7632-10</t>
  </si>
  <si>
    <t>ROLLER Y.MIO M3 ORI (SATUAN)</t>
  </si>
  <si>
    <t>2PH-E7674-00</t>
  </si>
  <si>
    <t>BOSH PULLY Y.MIO M3 ORI</t>
  </si>
  <si>
    <t>2PH-F1511-00-P1</t>
  </si>
  <si>
    <t>SLEBOR DEPAN Y.MIO M3 HITAM GLOSY ORI</t>
  </si>
  <si>
    <t>2PH-F1511-00-P4</t>
  </si>
  <si>
    <t>SLEBOR DEPAN Y.MIO M3 MERAH MARON ORI</t>
  </si>
  <si>
    <t>2PH-F2210-00</t>
  </si>
  <si>
    <t>SHOCKBEAKER BELAKANG MIO M3 YGP</t>
  </si>
  <si>
    <t>KABEL REM BELAKANG Y.MIO GT ORI</t>
  </si>
  <si>
    <t>2PH-H1940-01</t>
  </si>
  <si>
    <t>SWITCH STATER Y.MIO M3 ORI</t>
  </si>
  <si>
    <t>2PH-H1940-02</t>
  </si>
  <si>
    <t>2PH-H252E-01</t>
  </si>
  <si>
    <t>KUNCI KONTAK MIO M3/125/Z YGP</t>
  </si>
  <si>
    <t>2PH-H3510-10</t>
  </si>
  <si>
    <t>SPEEDOMETER ASSY Y.MIO M3/125/Z 3 KABEL ORI</t>
  </si>
  <si>
    <t>2PH-H3511-00</t>
  </si>
  <si>
    <t>MIKA SPEEDOMETER MIO M3/125</t>
  </si>
  <si>
    <t>2PH-H3980-00</t>
  </si>
  <si>
    <t>SWITCH REM DEPAN/KANAN MIO GT/J/SOUL GT/125/M3 125 YGP (PB)</t>
  </si>
  <si>
    <t>2PH-H430A-00</t>
  </si>
  <si>
    <t>REFLEKTOR ONLY MIO M3 YGP</t>
  </si>
  <si>
    <t>2PH-WE160-00</t>
  </si>
  <si>
    <t>SEHER SET STD MIO M3/SOUL GT 125/XRIDE18</t>
  </si>
  <si>
    <t>STANG SEHER Y.MIO M3</t>
  </si>
  <si>
    <t>2PH-WE76J-01</t>
  </si>
  <si>
    <t>FANBELT Y.MIO M3 ORI (1SET)</t>
  </si>
  <si>
    <t>2PK-H1940-00</t>
  </si>
  <si>
    <t>RELAY STATER Y.R15 ORI</t>
  </si>
  <si>
    <t>2PV-E2210-00</t>
  </si>
  <si>
    <t>SETELAN KETENG / TENSIONER NMAX/JUP MX KING/VIX</t>
  </si>
  <si>
    <t>2PV-E2210-01</t>
  </si>
  <si>
    <t>2S6-H3912-00</t>
  </si>
  <si>
    <t>HANDLE KOPLING JUPITER MX (PS)</t>
  </si>
  <si>
    <t>2SX-E2170-10</t>
  </si>
  <si>
    <t>NOKEN AS Y.MIO 125 ORI</t>
  </si>
  <si>
    <t>2SX-E7611-10</t>
  </si>
  <si>
    <t>KIPAS PULLY Y.GT 125 ORI</t>
  </si>
  <si>
    <t>2SX-E7623-00</t>
  </si>
  <si>
    <t>LAWAN RUMAH ROLLER Y.MIO M3 ORI</t>
  </si>
  <si>
    <t>2T API TB</t>
  </si>
  <si>
    <t>OLI SAMPING EVALUBE ZT</t>
  </si>
  <si>
    <t>2TD-F3873-00</t>
  </si>
  <si>
    <t>KOMSTIR BAWAH Y.AEROX ORI</t>
  </si>
  <si>
    <t>2TD-F3875-00</t>
  </si>
  <si>
    <t>30400-K25-600CI</t>
  </si>
  <si>
    <t>CDI/ECM BEAT FI ESP NON ISS</t>
  </si>
  <si>
    <t>30400-K81-N52</t>
  </si>
  <si>
    <t>CDI/ECU/ECM H.BEAT 2018 DIG ORI</t>
  </si>
  <si>
    <t>30410-KPH-881</t>
  </si>
  <si>
    <t>CDI H.SUPRA X-125 ORI</t>
  </si>
  <si>
    <t>30410-KVB-N51</t>
  </si>
  <si>
    <t>CDI VARIO 110 CARBU</t>
  </si>
  <si>
    <t>30424</t>
  </si>
  <si>
    <t>PERPAK MAGNET THUNDER 125</t>
  </si>
  <si>
    <t>30500-KEV-950</t>
  </si>
  <si>
    <t>COIL H.SUPRA X ORI</t>
  </si>
  <si>
    <t>30500-KVB-901</t>
  </si>
  <si>
    <t>COIL VARIO CARBU</t>
  </si>
  <si>
    <t>30700-KPH-881</t>
  </si>
  <si>
    <t>COP BUSI H.AHM ORI (PK)</t>
  </si>
  <si>
    <t>30700-KVB-931</t>
  </si>
  <si>
    <t>30700-KVY-961</t>
  </si>
  <si>
    <t>30700-KZR-602</t>
  </si>
  <si>
    <t>31110-GN5-831</t>
  </si>
  <si>
    <t>MAGNET SUPRA LAMA</t>
  </si>
  <si>
    <t>31120-GN5-831</t>
  </si>
  <si>
    <t>SPULL ASSY H.REVO/GRAND</t>
  </si>
  <si>
    <t>31120-K03-H32</t>
  </si>
  <si>
    <t>SPULL ASSY H.REVO FI ORI</t>
  </si>
  <si>
    <t>31120-K18-901</t>
  </si>
  <si>
    <t>SPULL ASSY H.VERZA ORI</t>
  </si>
  <si>
    <t>31120-K41-N01</t>
  </si>
  <si>
    <t>SPULL ASSY H.SUPRA X 125 FI</t>
  </si>
  <si>
    <t>31120-KEV-881</t>
  </si>
  <si>
    <t>SPULL ASSY H.SUPRA FIT LAMA 2003/LEGENDA ORI</t>
  </si>
  <si>
    <t>31120-KFM-901</t>
  </si>
  <si>
    <t>SPULL ASSY H.LEGENDA/SUPRA FIT/REVO</t>
  </si>
  <si>
    <t>31120-KI5-902</t>
  </si>
  <si>
    <t>SPULL ASSY H.CB150 LAMA ORI</t>
  </si>
  <si>
    <t>31120-KVB-931</t>
  </si>
  <si>
    <t>SPULL ASSY H.VARIO ORI</t>
  </si>
  <si>
    <t>31120-KVB-N51</t>
  </si>
  <si>
    <t>SPULL ASSY H.VARIO TECHNO CARBU ORI</t>
  </si>
  <si>
    <t>31120-KVY-961</t>
  </si>
  <si>
    <t>SPULL ASSY H.BEAT CARBU ORI</t>
  </si>
  <si>
    <t>31200-K15-901</t>
  </si>
  <si>
    <t>DINAMO STATER H.CBR150 ORI</t>
  </si>
  <si>
    <t>31200-K56-N01</t>
  </si>
  <si>
    <t>DINAMO STATER SONIC 150R/CB150R AHM</t>
  </si>
  <si>
    <t>31201-KPH-881</t>
  </si>
  <si>
    <t>COOL STATER KAARISMA/SUPRA X 125</t>
  </si>
  <si>
    <t>31220-K46-N21</t>
  </si>
  <si>
    <t>SPULL ASSY H.VARIO FI LED ORI</t>
  </si>
  <si>
    <t>31220-KZR-601</t>
  </si>
  <si>
    <t>SPULL ASSY H.VARIO 125 AHM</t>
  </si>
  <si>
    <t>31600-K15-901</t>
  </si>
  <si>
    <t>KIPROK H.CB150R TH 2015 ORI</t>
  </si>
  <si>
    <t>31600-KG1-920</t>
  </si>
  <si>
    <t>KIPROK H.TIGER ORI</t>
  </si>
  <si>
    <t>31600-KRS-971</t>
  </si>
  <si>
    <t>KIPROK H.SUPRAFIT ORI</t>
  </si>
  <si>
    <t>31600-KZL-E01</t>
  </si>
  <si>
    <t>KIPROK H.BEAT FI ORI</t>
  </si>
  <si>
    <t>31800B25G00N000</t>
  </si>
  <si>
    <t>SWITCH STARTER SATRIA FU 2012 SGP</t>
  </si>
  <si>
    <t>31916-KRM-841</t>
  </si>
  <si>
    <t>BUSI CPR8EA-9 NGK</t>
  </si>
  <si>
    <t>31926-KRM-842</t>
  </si>
  <si>
    <t>BUSI CPR9EA-9 /BUSI U27EPR-9</t>
  </si>
  <si>
    <t>31928-MFF-D01</t>
  </si>
  <si>
    <t>BUSI DENSO U24EPR9</t>
  </si>
  <si>
    <t>31B-H252E-03</t>
  </si>
  <si>
    <t>KUNCI KONTAK + SADEL Y.JUPITER Z1 FI ORI</t>
  </si>
  <si>
    <t>32101-12F60-000</t>
  </si>
  <si>
    <t>SPULL ASSY S.THUNDER 125</t>
  </si>
  <si>
    <t>32101-30D10L000</t>
  </si>
  <si>
    <t>SPULL ASSY S.SHOGUN</t>
  </si>
  <si>
    <t>32400-KVY-961</t>
  </si>
  <si>
    <t>SHOCKBEKER BELAKANG H.VARIO 110 ORI</t>
  </si>
  <si>
    <t>32800-37G10-000</t>
  </si>
  <si>
    <t>REGULATOR/KIPROK THUNDER 125 DOBEL SGP</t>
  </si>
  <si>
    <t>33100-K61-900</t>
  </si>
  <si>
    <t>REFLEKTOR LAMPU DEPAN H.BEAT POP AHM</t>
  </si>
  <si>
    <t>33100-KVB-931</t>
  </si>
  <si>
    <t>LIGHT ASSY, HEAD / LAMPU DEPAN VARIO LAMA</t>
  </si>
  <si>
    <t>3310A-K59-A10</t>
  </si>
  <si>
    <t>HEADLIGHT ASSY SET</t>
  </si>
  <si>
    <t>33110-K25-901</t>
  </si>
  <si>
    <t>HEAD LIGHT UNIT BEAT FI</t>
  </si>
  <si>
    <t>33110-K81-N01</t>
  </si>
  <si>
    <t>UNIT HEAD LIGHT H.BEAT FI ESP ISS ORI</t>
  </si>
  <si>
    <t>33110-KTM-851</t>
  </si>
  <si>
    <t>UNIT HEADLIGHT</t>
  </si>
  <si>
    <t>33110-KVB-931</t>
  </si>
  <si>
    <t>33110-KVB-N51</t>
  </si>
  <si>
    <t>UNIT, HEAD LIGHT</t>
  </si>
  <si>
    <t>33110-KVY-961</t>
  </si>
  <si>
    <t>33110-KZR-601</t>
  </si>
  <si>
    <t>REFLEKTOR ONLY VARIO 125 AHM</t>
  </si>
  <si>
    <t>33120-GN5-831</t>
  </si>
  <si>
    <t>HEADLIGHT UNIT</t>
  </si>
  <si>
    <t>33120-KEV-601</t>
  </si>
  <si>
    <t>HEAD LIGHT UNIT (MLTR)</t>
  </si>
  <si>
    <t>33120-KYE-901</t>
  </si>
  <si>
    <t>REFLEKTOR MEGAPRO MONOSOK</t>
  </si>
  <si>
    <t>33130-K81-N01</t>
  </si>
  <si>
    <t>FITINGAN LAMPU DEPAN H.BEAT ESP ISS ORI (PB)</t>
  </si>
  <si>
    <t>33130-KEV-601</t>
  </si>
  <si>
    <t>FITINGAN LAMPU DEPAN H.SUPRA LAMA (PB)</t>
  </si>
  <si>
    <t>33130-KEV-950</t>
  </si>
  <si>
    <t>FITINGAN LAMPU DEPAN H.SUPRA (PB)</t>
  </si>
  <si>
    <t>33130-KVL-N01</t>
  </si>
  <si>
    <t>FITINGAN LAMPU DEPAN H.SUPRA X 125 CARBU (PB)</t>
  </si>
  <si>
    <t>33130-KVY-961</t>
  </si>
  <si>
    <t>FITINGAN LAMPU DEPAN H.BEAT LAMA (PB)</t>
  </si>
  <si>
    <t>33400-K25-901</t>
  </si>
  <si>
    <t>RITING DEPAN KANAN BEAT FI</t>
  </si>
  <si>
    <t>RITING ASSY DEPAN KANAN BEAT FI 2017</t>
  </si>
  <si>
    <t>33400-KVB-931</t>
  </si>
  <si>
    <t>RITING DEPAN KANAN VARIO CARBU AHM</t>
  </si>
  <si>
    <t>33400-KVB-N51</t>
  </si>
  <si>
    <t>LAMPU SEIN DEPAN KANAN VARIO TECHNO</t>
  </si>
  <si>
    <t>33400-KZR-601</t>
  </si>
  <si>
    <t>SEN DEPAN KANAN H.VARIO 125 LAMA ORI</t>
  </si>
  <si>
    <t>33402-K25-901</t>
  </si>
  <si>
    <t>MIKA RITING DEPAN KANAN H.BEAT FI ORI</t>
  </si>
  <si>
    <t>33402-KVB-931</t>
  </si>
  <si>
    <t>MIKA SEN DEPAN VARIO KANAN</t>
  </si>
  <si>
    <t>33450-K25-901</t>
  </si>
  <si>
    <t>RITING DEPAN KIRI BEAT FI</t>
  </si>
  <si>
    <t>33450-K81-N01</t>
  </si>
  <si>
    <t>RITING ASSY DEPAN KIRI BEAT FI 2017</t>
  </si>
  <si>
    <t>33450-KTM-850</t>
  </si>
  <si>
    <t>RITING DEPAN KIRI SUPRA X 125 AHM</t>
  </si>
  <si>
    <t>33450-KVB-931</t>
  </si>
  <si>
    <t>RITING DEPAN KIRI VARIO CARBU AHM</t>
  </si>
  <si>
    <t>33450-KVB-N51</t>
  </si>
  <si>
    <t>SEN DEPAN KIRI H.VARIO TECHNO CARBU ORI</t>
  </si>
  <si>
    <t>33450-KYE-901</t>
  </si>
  <si>
    <t>LAMPU SEIN DEPAN KIRI VERZA LAMA</t>
  </si>
  <si>
    <t>33450-KZR-601</t>
  </si>
  <si>
    <t>SEN DEPAN KIRI H.VARIO 125 ORI</t>
  </si>
  <si>
    <t>33452-K16-901</t>
  </si>
  <si>
    <t>LAMPU SEIN DEPAN KIRI/RITING ASSY DEPAN SCOOPY</t>
  </si>
  <si>
    <t>33452-K25-901</t>
  </si>
  <si>
    <t>MIKA RITING DEPAN KIRI H.BEAT FI ORI</t>
  </si>
  <si>
    <t>33452-KVB-931</t>
  </si>
  <si>
    <t>MIKA SEN DEPAN VARIO KIRI</t>
  </si>
  <si>
    <t>33454-K0J-N01</t>
  </si>
  <si>
    <t>MIKA RITING H.GENIO AHM</t>
  </si>
  <si>
    <t>33500-25G00000</t>
  </si>
  <si>
    <t>COP BUSI SATRIA FU SGP (PK)</t>
  </si>
  <si>
    <t>33500-25G00-000</t>
  </si>
  <si>
    <t>33500B41H00N000</t>
  </si>
  <si>
    <t>33510-48B10-000</t>
  </si>
  <si>
    <t>COP BUSI S.SATRIA ORI (PK)</t>
  </si>
  <si>
    <t>33601-K25-901</t>
  </si>
  <si>
    <t>MIKA RITING BELAKANG KANAN BEAT FI</t>
  </si>
  <si>
    <t>33651-K25-901</t>
  </si>
  <si>
    <t>MIKA RITING BELAKANG KIRI BEAT FI</t>
  </si>
  <si>
    <t>33701-K25-901</t>
  </si>
  <si>
    <t>MIKA STOP / LENSA LAMPU BELAKANG BEAT FI</t>
  </si>
  <si>
    <t>33701-KZR-601</t>
  </si>
  <si>
    <t>LENSA LAMPU BELAKANG</t>
  </si>
  <si>
    <t>3370A-KTM-850</t>
  </si>
  <si>
    <t>LAMPU STOP ASSY SUPRA X 125 LAMA</t>
  </si>
  <si>
    <t>33741-MS6-921</t>
  </si>
  <si>
    <t>MINI REFLEKTOR BELAKANG SPACY/FI/SCOOPY ORI</t>
  </si>
  <si>
    <t>33S-E1351-00</t>
  </si>
  <si>
    <t>PERPAK BLOK Y.XEON CARBU ORI</t>
  </si>
  <si>
    <t>33S-E2159-01</t>
  </si>
  <si>
    <t>BAUD SETELAN KLEP Y.MIO M3 ORI</t>
  </si>
  <si>
    <t>33S-H1940-00</t>
  </si>
  <si>
    <t>RELAY STATER Y.XEON/BYSON ORI</t>
  </si>
  <si>
    <t>34901-K18-901</t>
  </si>
  <si>
    <t>BOHLAM DEPAN H.SCOOPY ORI (PK)</t>
  </si>
  <si>
    <t>34901-KC5-003</t>
  </si>
  <si>
    <t>BOHLAM DEPAN H.TIGER ORI (PK)</t>
  </si>
  <si>
    <t>34901-KEV-950</t>
  </si>
  <si>
    <t>BOHLAM DEPAN H.SUPRA ORI (PS)</t>
  </si>
  <si>
    <t>34901-KPH-881</t>
  </si>
  <si>
    <t>BOHLAM DEPAN H.KARISMA ORI (PS)</t>
  </si>
  <si>
    <t>34901-KVB-T01</t>
  </si>
  <si>
    <t>BOHLAM DEPAN H.VARIO ORI (PS)</t>
  </si>
  <si>
    <t>34905-GM9-003</t>
  </si>
  <si>
    <t>BOHLAM SEN / RITING H.AHM ORI (PS)</t>
  </si>
  <si>
    <t>34906-GB6-921</t>
  </si>
  <si>
    <t>BOHLAM BELAKANG H.AHM ORI (PS)</t>
  </si>
  <si>
    <t>34906-KET-940</t>
  </si>
  <si>
    <t>BOHLAM BELAKANG H.SUPRA ORI (PS)</t>
  </si>
  <si>
    <t>34908-GA7-701</t>
  </si>
  <si>
    <t>BOHLAM CUMI SPEEDOMETER H.AHM ORI (PS)</t>
  </si>
  <si>
    <t>34910B45H20N000</t>
  </si>
  <si>
    <t>KABEL KILOMETER SUZUKI NEX (PB)</t>
  </si>
  <si>
    <t>35010-GN5-830</t>
  </si>
  <si>
    <t>KUNCI KONTAK + SADEL H.GRAND ORI</t>
  </si>
  <si>
    <t>35010-K25-600</t>
  </si>
  <si>
    <t>KUNCI KONTAK + SADEL H.BEAT ESP ORI</t>
  </si>
  <si>
    <t>35010-K25-900</t>
  </si>
  <si>
    <t>KUNCI KONTAK SET H.BEAT FI NON ESP</t>
  </si>
  <si>
    <t>35010-K81-N00</t>
  </si>
  <si>
    <t>KUNCI KONTAK BEAT FI ESP NEW AHM</t>
  </si>
  <si>
    <t>35010-KEV-650</t>
  </si>
  <si>
    <t>KUNCI KONTAK + SADEL H.SUPRA LAMA ORI</t>
  </si>
  <si>
    <t>35010-KVB-930</t>
  </si>
  <si>
    <t>KUNCI KONTAK + SADEL H.VARIO 2006 ORI</t>
  </si>
  <si>
    <t>3501A-K60-B00</t>
  </si>
  <si>
    <t>KUNCI KONTAK + SADEL H.VARIO 125/150  2015 ORI</t>
  </si>
  <si>
    <t>3501A-KZR-600</t>
  </si>
  <si>
    <t>KUNCI KONTAK + SADEL H.VARIO 125 ORI</t>
  </si>
  <si>
    <t>35100-K59-A72</t>
  </si>
  <si>
    <t>KUNCI KONTAK+SADEL H.VARIO 150 ORI</t>
  </si>
  <si>
    <t>35100-KZLWF NPP</t>
  </si>
  <si>
    <t>KIPAS PULLY VARIO CARBU</t>
  </si>
  <si>
    <t>35100-KZR00 NPP</t>
  </si>
  <si>
    <t>KIPAS PULLY H.VARIO 125 NPP</t>
  </si>
  <si>
    <t>3510A-K46-N20</t>
  </si>
  <si>
    <t>KUNCI KONTAK + SADEL H.VARIO 110 ESP ORI</t>
  </si>
  <si>
    <t>35150-KPH-880</t>
  </si>
  <si>
    <t>SAKLAR LAMPU H.KARISMA ORI (PK)</t>
  </si>
  <si>
    <t>35150-KWW-A01</t>
  </si>
  <si>
    <t>SAKLAR LAMPU H.VARIO TECHNO CARBU ORI (PK)</t>
  </si>
  <si>
    <t>35160-KPH-881</t>
  </si>
  <si>
    <t>TOMBOL KLAKSON H.BEAT CARBU</t>
  </si>
  <si>
    <t>35160-KYZ-901</t>
  </si>
  <si>
    <t>35170-K46-N01</t>
  </si>
  <si>
    <t>SAKLAR DIMMER H.VARIO 110 FI LED NON ESP ORI (PK)</t>
  </si>
  <si>
    <t>35170-KVB-851</t>
  </si>
  <si>
    <t>SAKLAR DIMMER H.BEAT CARBU ORI (PK)</t>
  </si>
  <si>
    <t>35170-KWW-A01</t>
  </si>
  <si>
    <t>SAKLAR DIMMER H.VARIO 125 FI ORI (PK)</t>
  </si>
  <si>
    <t>35200-K59-A71</t>
  </si>
  <si>
    <t>HOLDER KIRI H.VARIO 125/150 ESP NEW (PB)</t>
  </si>
  <si>
    <t>35340-KEV-950</t>
  </si>
  <si>
    <t>35340-KWB-601</t>
  </si>
  <si>
    <t>SWITCH REM KANAN H.ORI</t>
  </si>
  <si>
    <t>35340-MA5-672</t>
  </si>
  <si>
    <t>35350-292-003</t>
  </si>
  <si>
    <t>SWITCH REM KIRI H.ASTREA ORI (PB)</t>
  </si>
  <si>
    <t>35350-KEV-950</t>
  </si>
  <si>
    <t>SWITCH REM KIRI H.SUPRA ORI (PB)</t>
  </si>
  <si>
    <t>35850-K15-901</t>
  </si>
  <si>
    <t>SWITCH STATER H.CB150R ORI</t>
  </si>
  <si>
    <t>35860-GBG-910</t>
  </si>
  <si>
    <t>SWITCH STATER H.GRAND ORI</t>
  </si>
  <si>
    <t>37200-k25-901</t>
  </si>
  <si>
    <t>SPIDOMETER ASSY H. BEAT 2012</t>
  </si>
  <si>
    <t>37200-K46-N01</t>
  </si>
  <si>
    <t>SPEEDOMETER ASSY H.VARIO 110 FI ORI</t>
  </si>
  <si>
    <t>37200-k61-901</t>
  </si>
  <si>
    <t>SPEEDOMETER ASSY BEAT POP ESP NON ISS ORI</t>
  </si>
  <si>
    <t>37211-GN5-831</t>
  </si>
  <si>
    <t>LENS</t>
  </si>
  <si>
    <t>37211-K46-N01</t>
  </si>
  <si>
    <t>MIKA SPEEDOMETER VARIO 110 LED AHM</t>
  </si>
  <si>
    <t>37211-K59-A11</t>
  </si>
  <si>
    <t>MIKA SPEEDOMETER H.VARIO 125 ESP/LED</t>
  </si>
  <si>
    <t>37211-KVB-901</t>
  </si>
  <si>
    <t>37211-KVB-T01</t>
  </si>
  <si>
    <t>37211-KVY-961</t>
  </si>
  <si>
    <t>37211-KWW-A01</t>
  </si>
  <si>
    <t>GLASS</t>
  </si>
  <si>
    <t>37211-KYZ-901</t>
  </si>
  <si>
    <t>MIKA SPEEDOMETER SUPRA X HELM IN</t>
  </si>
  <si>
    <t>37211-KZR-601</t>
  </si>
  <si>
    <t>37221-KEV-950</t>
  </si>
  <si>
    <t>LENS SPEEDOMETER</t>
  </si>
  <si>
    <t>37260-KEH-930</t>
  </si>
  <si>
    <t>KABEL RPM/KABEL TACHOMETER H.MEGA PRO ORI</t>
  </si>
  <si>
    <t>37340-16H10-000</t>
  </si>
  <si>
    <t>SAKLAR LAMPU S.SMASH ORI (PK)</t>
  </si>
  <si>
    <t>37340B09G00N000</t>
  </si>
  <si>
    <t>SAKLAR LAMPU S.SMASH ON OFF ORI (PK)</t>
  </si>
  <si>
    <t>37340B10E40N000</t>
  </si>
  <si>
    <t>37750-KPH-701</t>
  </si>
  <si>
    <t>SENSOR SUHU MESIN EOT BEAT FI</t>
  </si>
  <si>
    <t>37800-K59-A11</t>
  </si>
  <si>
    <t>PELAMPUNG TANGKI BENSIN VARIO 150 AHM</t>
  </si>
  <si>
    <t>37800-K81-N01</t>
  </si>
  <si>
    <t>PELAMPUNG TANGKI BENSIN BEAT FI ESP NEW AHM</t>
  </si>
  <si>
    <t>37800-KEH-601</t>
  </si>
  <si>
    <t>PELAMPUNG TANGKI BENSIN H.MEGAPRO ORI</t>
  </si>
  <si>
    <t>37800-KTL-740</t>
  </si>
  <si>
    <t>PELAMPUNG TANGKI BENSIN H.REVO CARBU ORI</t>
  </si>
  <si>
    <t>37800-KVY-961</t>
  </si>
  <si>
    <t>PELAMPUNG TANGKI BENSIN H.BEAT CARBU ORI</t>
  </si>
  <si>
    <t>37800-KWB-920</t>
  </si>
  <si>
    <t>PELAMPUNG TANGKI BENSIN H.BLADE 125 ORI</t>
  </si>
  <si>
    <t>37800-KZR-601</t>
  </si>
  <si>
    <t>PELAMPUNG TANGKI BENSIN VARIO 125 SET</t>
  </si>
  <si>
    <t>38110-GN5-961</t>
  </si>
  <si>
    <t>KLAKSON H.GRAND ORI (PB)</t>
  </si>
  <si>
    <t>38110-KTM-851</t>
  </si>
  <si>
    <t>KLAKSON H.SUPRA ORI (PK)</t>
  </si>
  <si>
    <t>38110-KWB-641</t>
  </si>
  <si>
    <t>KLAKSON H.REVO ORI (PB)</t>
  </si>
  <si>
    <t>38110-KZL-A01</t>
  </si>
  <si>
    <t>KLAKSON H.BEAT ORI (PB)</t>
  </si>
  <si>
    <t>38300-KEV-950</t>
  </si>
  <si>
    <t>FLASHER 12V H.AHM ORI</t>
  </si>
  <si>
    <t>38502-GGZ-101</t>
  </si>
  <si>
    <t>RELAY STATER BEAT FI</t>
  </si>
  <si>
    <t>38770-K15-921</t>
  </si>
  <si>
    <t>CDI/ECU/ECM CB 150 LED ORI</t>
  </si>
  <si>
    <t>38770-K25-901</t>
  </si>
  <si>
    <t>CDI/ECU/ECM BEAT/SCOOPY FI AHM</t>
  </si>
  <si>
    <t>3AY-H1801-00</t>
  </si>
  <si>
    <t>COOL STATER JUPITER MX/ALFA/YMH BEBEK</t>
  </si>
  <si>
    <t>3C1-E1181-01</t>
  </si>
  <si>
    <t>PERPAK HEAD Y.VIXION ORI</t>
  </si>
  <si>
    <t>3C1-E1650-00</t>
  </si>
  <si>
    <t>STANG SEHER Y.VIXION ORI</t>
  </si>
  <si>
    <t>3C1-E2170-00</t>
  </si>
  <si>
    <t>NOKEN AS Y.VIXION/R15 ORI</t>
  </si>
  <si>
    <t>3C1-E3556-00</t>
  </si>
  <si>
    <t>PERPAK INJEKTOR Y.VIXION ORI</t>
  </si>
  <si>
    <t>3C1-E5451-00</t>
  </si>
  <si>
    <t>PERPAK MAGNET VIXION YAMAHA</t>
  </si>
  <si>
    <t>3C1-F217A-00</t>
  </si>
  <si>
    <t>DUDUKAN MONOSHOCK 3 LUBANG VIXION OLD</t>
  </si>
  <si>
    <t>3C1-F2184-00</t>
  </si>
  <si>
    <t>BOSH ARM Y.VIXION NEW ORI</t>
  </si>
  <si>
    <t>3C1-F2210-01</t>
  </si>
  <si>
    <t>SHOCKBEKER BELAKANG Y.VIXION OLD</t>
  </si>
  <si>
    <t>3C1-F3310-01</t>
  </si>
  <si>
    <t>AS SHOCK DEPAN Y.VIXION OLD</t>
  </si>
  <si>
    <t>3C1-F4486-00</t>
  </si>
  <si>
    <t>SEAL FUEL PUMP ATAS VIXION</t>
  </si>
  <si>
    <t>3C1-F5805-00</t>
  </si>
  <si>
    <t>DISC PAD BELAKANG Y.NMAX ORI</t>
  </si>
  <si>
    <t>3C1-F6335-00</t>
  </si>
  <si>
    <t>KABEL KOPLING Y.VIXION ORI</t>
  </si>
  <si>
    <t>3C1-H1880-30</t>
  </si>
  <si>
    <t>KARET KOPLING Y.VIXION ORI</t>
  </si>
  <si>
    <t>3C1-H1950-00</t>
  </si>
  <si>
    <t>SWITCH STATER Y.VIXION ORI</t>
  </si>
  <si>
    <t>3C1-H1960-00</t>
  </si>
  <si>
    <t>KIPROK Y.VIXION OLD ORI</t>
  </si>
  <si>
    <t>3C1-H2100-20</t>
  </si>
  <si>
    <t>AKI Y.YUASA YTZ5S ORI</t>
  </si>
  <si>
    <t>3C1-H3922-00</t>
  </si>
  <si>
    <t>HANDLE REM KANAN VIXION OLD (PK)</t>
  </si>
  <si>
    <t>3C1-H3969-00</t>
  </si>
  <si>
    <t>HOLDER KIRI VIXION OLD YGP</t>
  </si>
  <si>
    <t>3C1-W0045-00</t>
  </si>
  <si>
    <t>KOMSTIR VIXION YGP</t>
  </si>
  <si>
    <t>3C1-WE60A-00</t>
  </si>
  <si>
    <t>KARET KOPLING VIXION</t>
  </si>
  <si>
    <t>3C1-WE63A-10</t>
  </si>
  <si>
    <t>KAMPAS KOPLING Y.VIXION OLD (ISI 5)</t>
  </si>
  <si>
    <t>3CI-83550-00</t>
  </si>
  <si>
    <t>KABEL KILOMETER Y.VIXION IMI (PB)</t>
  </si>
  <si>
    <t>3HB-F3144-00</t>
  </si>
  <si>
    <t>TUTUP SEAL SHOCK NMAX</t>
  </si>
  <si>
    <t>3KA-H3912-00</t>
  </si>
  <si>
    <t>HANDLE REM KIRI Y.VIXION ORI</t>
  </si>
  <si>
    <t>3KA-WF055-00</t>
  </si>
  <si>
    <t>PELOR KOMSTIR Y.VIXION NEW ORI</t>
  </si>
  <si>
    <t>3S0-F6240-00</t>
  </si>
  <si>
    <t>HANFAT KANAN Y.VEGA R NEW/VEGA ZR ORI</t>
  </si>
  <si>
    <t>3S0-H1800-03</t>
  </si>
  <si>
    <t>DINAMO STATER Y.JUPITER Z  ORI</t>
  </si>
  <si>
    <t>40510-KWB-600</t>
  </si>
  <si>
    <t>TUTUP RANTAI SUPRA X 125 FI</t>
  </si>
  <si>
    <t>4051A-KWW-A80</t>
  </si>
  <si>
    <t>COVER TUTUP RANTAI H.REVO FI ORI</t>
  </si>
  <si>
    <t>41241-GB4-771</t>
  </si>
  <si>
    <t>KARET TROMOL GRAND/SUPRA LAMA</t>
  </si>
  <si>
    <t>41241-KB4-006</t>
  </si>
  <si>
    <t>KARET DAMPER TIGER MEGA PRO</t>
  </si>
  <si>
    <t>41241-KFL-851</t>
  </si>
  <si>
    <t>KARET TROMOL H.KARISMA ORI</t>
  </si>
  <si>
    <t>41241-KWB-602</t>
  </si>
  <si>
    <t>KARET TROMOL H.REVO ORI</t>
  </si>
  <si>
    <t>42601-GN5-960FMS</t>
  </si>
  <si>
    <t>TROMOL BELAKANG H.GRAND ORI</t>
  </si>
  <si>
    <t>42601-KPH-900</t>
  </si>
  <si>
    <t>TROMOL BELAKANG H.SUPRA X 125 ORI</t>
  </si>
  <si>
    <t>42701-030-008</t>
  </si>
  <si>
    <t>PELEG 140x17 SUPRA X125</t>
  </si>
  <si>
    <t>42701-383-703</t>
  </si>
  <si>
    <t>PELEK 160-17 H.AHM</t>
  </si>
  <si>
    <t>42711-KPH-881</t>
  </si>
  <si>
    <t>BAN LUAR 275-17 (BELAKANG) H.AHM</t>
  </si>
  <si>
    <t>42711-KTM-850</t>
  </si>
  <si>
    <t>BAN LUAR 80/90-17 (BELAKANG) H.AHM ORI</t>
  </si>
  <si>
    <t>42711-KVB-930</t>
  </si>
  <si>
    <t>BAN LUAR 90/90-14 H.AHM</t>
  </si>
  <si>
    <t>428-124-15T-45T</t>
  </si>
  <si>
    <t>GIR SET CB150R IMI</t>
  </si>
  <si>
    <t>428-12T</t>
  </si>
  <si>
    <t>GIR DEPAN H.GRAND ORI</t>
  </si>
  <si>
    <t>43120-362-001</t>
  </si>
  <si>
    <t>KAMPAS REM H.GLPRO/TIGER ORI</t>
  </si>
  <si>
    <t>43125-KGA-902</t>
  </si>
  <si>
    <t>KAMPAS REM H.VARIO TECHNO ORI</t>
  </si>
  <si>
    <t>43251-K97-N01</t>
  </si>
  <si>
    <t>PIRINGAN CAKRAM BELAKANG H.PCX ORI</t>
  </si>
  <si>
    <t>43450-K25-901</t>
  </si>
  <si>
    <t>KABEL REM H.BEAT FI ORI</t>
  </si>
  <si>
    <t>43450-KVB-930</t>
  </si>
  <si>
    <t>43450-KVY-900</t>
  </si>
  <si>
    <t>KABEL REM H.BEAT ORI</t>
  </si>
  <si>
    <t>43450-KZR-601</t>
  </si>
  <si>
    <t>KABEL REM BELAKANG H.VARIO 125 OLD NON CBS ORI</t>
  </si>
  <si>
    <t>43451-KWW-640</t>
  </si>
  <si>
    <t>TIANG REM/SADAK REM H.REVO FI</t>
  </si>
  <si>
    <t>43511-KW7-882</t>
  </si>
  <si>
    <t>TABUNG MINYAK REM BELAKANG H.CB150 ORI</t>
  </si>
  <si>
    <t>44601-KPH-950</t>
  </si>
  <si>
    <t>TROMOL SUPRA X 125</t>
  </si>
  <si>
    <t>44620-K0W-N00</t>
  </si>
  <si>
    <t>BOS TROMOL DEPAN H.ADV-150 ORI</t>
  </si>
  <si>
    <t>44711-K93-N02</t>
  </si>
  <si>
    <t>BAN TUBLES 100/90-12 AHM</t>
  </si>
  <si>
    <t>44711-KPH-881</t>
  </si>
  <si>
    <t>BAN LUAR 250-17 (DEPAN) H.AHM</t>
  </si>
  <si>
    <t>44711-KVB-930</t>
  </si>
  <si>
    <t>BAN LUAR 80/90-14 H.AHM</t>
  </si>
  <si>
    <t>44800-KVB-900</t>
  </si>
  <si>
    <t>GEAR BOX ASSY BEAT FI</t>
  </si>
  <si>
    <t>44800-KVB-910</t>
  </si>
  <si>
    <t>GIRBOX H.VARIO AHM ORI</t>
  </si>
  <si>
    <t>44806-GN5-901</t>
  </si>
  <si>
    <t>GIGI SPIDOMETER GRAN/DPRIMA</t>
  </si>
  <si>
    <t>44830-KEH-600</t>
  </si>
  <si>
    <t>KABEL KILOMETER H.MEGA PRO ADV ORI (PB)</t>
  </si>
  <si>
    <t>44830-KEV-651</t>
  </si>
  <si>
    <t>KABEL KILOMETER H.SUPRA X CAKRAM ORI (PB)</t>
  </si>
  <si>
    <t>44830-KTL-690</t>
  </si>
  <si>
    <t>KABEL KILOMETER H.SUPRA FIT NEW ORI (PB)</t>
  </si>
  <si>
    <t>44D-E1181-00</t>
  </si>
  <si>
    <t>PERPAK HEAD Y.XEON CARBU ORI</t>
  </si>
  <si>
    <t>44D-E1311-00</t>
  </si>
  <si>
    <t>BLOK SEHER Y.XEON CARBU ORI</t>
  </si>
  <si>
    <t>44D-E1603-00</t>
  </si>
  <si>
    <t>RING SEHER Y.XEON CARBU ORI</t>
  </si>
  <si>
    <t>44D-E2223-00</t>
  </si>
  <si>
    <t>SEAL WATER POM XEON/RC/GT 125 YGP</t>
  </si>
  <si>
    <t>44D-E2439-00</t>
  </si>
  <si>
    <t>ORING WATER POM XEON/RC/GT 125 YGP</t>
  </si>
  <si>
    <t>44D-E2450-00</t>
  </si>
  <si>
    <t>KIPAS POMPA AIR RADIATOR XEON/RC/GT 125 YGP</t>
  </si>
  <si>
    <t>44D-E5601-00</t>
  </si>
  <si>
    <t>AS SELAH Y.XEON ORI</t>
  </si>
  <si>
    <t>44D-E5620-01</t>
  </si>
  <si>
    <t>SELAHAN Y.XEON ORI</t>
  </si>
  <si>
    <t>44D-E7465-10</t>
  </si>
  <si>
    <t>ORING PULLY Y.XEON ORI</t>
  </si>
  <si>
    <t>KIPAS PULLY Y.MIO S/XEON ORI</t>
  </si>
  <si>
    <t>44D-E7623-00</t>
  </si>
  <si>
    <t>LAWAN RUMAH ROLLER Y.XEON ORI</t>
  </si>
  <si>
    <t>44D-E7632-00</t>
  </si>
  <si>
    <t>44D-F2210-00</t>
  </si>
  <si>
    <t>SHOCKBEAKER BELAKANG XEON</t>
  </si>
  <si>
    <t>44D-F6240-00</t>
  </si>
  <si>
    <t>PIPA GAS Y.MIO GT ORI</t>
  </si>
  <si>
    <t>44D-F6241-00</t>
  </si>
  <si>
    <t>HANDGRIP KIRI MIO J/GT/XEON</t>
  </si>
  <si>
    <t>SAKLAR KANAN Y.MIO J/XEON (PB)</t>
  </si>
  <si>
    <t>44D-H5752-00</t>
  </si>
  <si>
    <t>PELAMPUNG TANGKI BENSIN XEON</t>
  </si>
  <si>
    <t>44D-W0054-00</t>
  </si>
  <si>
    <t>KOMSTIR ATAS Y.NMAX ORI</t>
  </si>
  <si>
    <t>44D-WE160-00</t>
  </si>
  <si>
    <t>SEHER SET Y.XEON CARBU ORI</t>
  </si>
  <si>
    <t>44D-WE763-00</t>
  </si>
  <si>
    <t>ROLLER Y.XEON ORI</t>
  </si>
  <si>
    <t>45251-KEH-600</t>
  </si>
  <si>
    <t>PIRINGAN CAKRAM MEGAPRO AHM</t>
  </si>
  <si>
    <t>45251-KEV-651</t>
  </si>
  <si>
    <t>PIRINGAN CAKRAM SUPRA 100 AHM</t>
  </si>
  <si>
    <t>45251-KPH-881</t>
  </si>
  <si>
    <t>PIRINGAN CAKRAM SUPRA X 125</t>
  </si>
  <si>
    <t>45251-KTM-N01</t>
  </si>
  <si>
    <t>PIRINGAN DEPAN H.SUPRA X 125 ORI</t>
  </si>
  <si>
    <t>45251-KWB-921</t>
  </si>
  <si>
    <t>PIRINGAN CAKRAM H.REVO FI</t>
  </si>
  <si>
    <t>45351-KVB-931</t>
  </si>
  <si>
    <t>45450-GN5-830</t>
  </si>
  <si>
    <t>KABEL H.GRAND REM ORI</t>
  </si>
  <si>
    <t>45450-KEV-881</t>
  </si>
  <si>
    <t>KABEL REM H. SUPRA LAMA</t>
  </si>
  <si>
    <t>45530-K59-A71</t>
  </si>
  <si>
    <t>MASTER REM KIT H.VARIO 150 ORI</t>
  </si>
  <si>
    <t>45530-KVY-911</t>
  </si>
  <si>
    <t>MASTER REM H.BEAT ORI</t>
  </si>
  <si>
    <t>45P-12111</t>
  </si>
  <si>
    <t>KLEP BYSON</t>
  </si>
  <si>
    <t>45P-F3144-00</t>
  </si>
  <si>
    <t>SEAL TUTUP SHOCK / SEAL TUTUP SOK Y.BYSON ORI</t>
  </si>
  <si>
    <t>45P-F3145-00</t>
  </si>
  <si>
    <t>SEAL SHOCK / SEAL SOK Y.BYSON ORI</t>
  </si>
  <si>
    <t>46500-KTM-N30</t>
  </si>
  <si>
    <t>PEDAL REM H.SUPRA X125 DOUBLE DISC ORI</t>
  </si>
  <si>
    <t>46514-086-720</t>
  </si>
  <si>
    <t>PER PEDAL REM H.GRAND ORI</t>
  </si>
  <si>
    <t>48190B25G50N000</t>
  </si>
  <si>
    <t>DUDUKAN PLAT NOMER DEPAN SATRIA FU 2012</t>
  </si>
  <si>
    <t>4KN-16626-00</t>
  </si>
  <si>
    <t>PER KAMPAS GANDA MIO/NOUVO/ALFA</t>
  </si>
  <si>
    <t>4ST-E1186-00</t>
  </si>
  <si>
    <t>TUTUP KLEP MIO CARBU</t>
  </si>
  <si>
    <t>4ST-WE01E-70</t>
  </si>
  <si>
    <t>GEARSET YAMAHA CRYPTON ORI YGP</t>
  </si>
  <si>
    <t>4US-H4140-00</t>
  </si>
  <si>
    <t>FITINGAN LAMPU DEPAN Y.FIZR ORI (PB)</t>
  </si>
  <si>
    <t>4US-W0045-00</t>
  </si>
  <si>
    <t>DISC PAD Y.JUPITER Z ORI</t>
  </si>
  <si>
    <t>4YY-F4612-00</t>
  </si>
  <si>
    <t>KARET TUTUP TANGKI BENSIN Y.YGP BEBEK ORI</t>
  </si>
  <si>
    <t>5011987011335</t>
  </si>
  <si>
    <t>OLI MATIC SHELL ADVANCE AX7 0,8L 10W-40</t>
  </si>
  <si>
    <t>5011987013766</t>
  </si>
  <si>
    <t>OLI BEBEK SHELL ADVANCE 0.8L</t>
  </si>
  <si>
    <t>5011987241596</t>
  </si>
  <si>
    <t>OLI SPORT SHELL HELIX HX5 1L</t>
  </si>
  <si>
    <t>50306-GN5-900</t>
  </si>
  <si>
    <t>MUR KOMSTIR ATAS HONDA ORI</t>
  </si>
  <si>
    <t>50352-K59-A10</t>
  </si>
  <si>
    <t>KARET BOSH MONTING H.VARIO 150/SCOOPY 17 ORI</t>
  </si>
  <si>
    <t>50352-KZR-600</t>
  </si>
  <si>
    <t>KARET BOSH MONTING H.VARIO 125 ORI</t>
  </si>
  <si>
    <t>50500-KVY-870</t>
  </si>
  <si>
    <t>STANDAR TENGAH H.SCOOPY CARBU ORI</t>
  </si>
  <si>
    <t>50500-KZL-930</t>
  </si>
  <si>
    <t>STANDAR TENGAH H.BEAT FI ORI</t>
  </si>
  <si>
    <t>AS STANDAR TENGAH H.VARIO ORI</t>
  </si>
  <si>
    <t>50503-KVB-900</t>
  </si>
  <si>
    <t>AS STANDAR TENGAH H.VARIO TECHNO ORI</t>
  </si>
  <si>
    <t>5050A-K25-900</t>
  </si>
  <si>
    <t>STANDAR TENGAH H.BEAT ESP ORI</t>
  </si>
  <si>
    <t>5050A-KVB-930</t>
  </si>
  <si>
    <t>STANDAR TENGAH H.VARIO TECHNO ORI</t>
  </si>
  <si>
    <t>5050B-K59-A01</t>
  </si>
  <si>
    <t>STANDAR TENGAH H. VARIO 125/150 ESP</t>
  </si>
  <si>
    <t>50512-KWB-600</t>
  </si>
  <si>
    <t>AS STANDAR TENGAH H.REVO FIT ORI</t>
  </si>
  <si>
    <t>50530-K25-900</t>
  </si>
  <si>
    <t>STANDAR SAMPING H.BEAT FI ORI</t>
  </si>
  <si>
    <t>50530-K59-A10</t>
  </si>
  <si>
    <t>STANDAR SAMPI H.VARIO 125/150 FI AHM</t>
  </si>
  <si>
    <t>50530-KVY-870</t>
  </si>
  <si>
    <t>STANDAR SAMPING BEAT/SCOOPY CARBU</t>
  </si>
  <si>
    <t>50610-K15-900</t>
  </si>
  <si>
    <t>KARET PUSHSTEP DEPAN CB150R AHM</t>
  </si>
  <si>
    <t>5061A-K25-900</t>
  </si>
  <si>
    <t>COVER BAWAH KOLONG BEAT FI</t>
  </si>
  <si>
    <t>50661-GN8-920</t>
  </si>
  <si>
    <t>PUSH STEP DEPAN H.GRAND ORI</t>
  </si>
  <si>
    <t>50661-KEH-600</t>
  </si>
  <si>
    <t>PUSH STEP DEPAN H.MEGAPRO ORI</t>
  </si>
  <si>
    <t>50661-KEV-880</t>
  </si>
  <si>
    <t>PUSH STEP DEPAN H.SUPRA LAMA ORI</t>
  </si>
  <si>
    <t>50661-KWB-600</t>
  </si>
  <si>
    <t>RUBBER STEP</t>
  </si>
  <si>
    <t>50720-KT7-761</t>
  </si>
  <si>
    <t>ARM, R P, STEP</t>
  </si>
  <si>
    <t>50730-K16-900</t>
  </si>
  <si>
    <t>ARM, L. PILLION STEP SCOOPY FI</t>
  </si>
  <si>
    <t>507A3-KRS-690</t>
  </si>
  <si>
    <t>FOOTSTEP BELAKANG SUPRA/REVO/GRAND</t>
  </si>
  <si>
    <t>50C-E2231-00</t>
  </si>
  <si>
    <t>KARET TENSIONER PENDEK JUP MX/VIXION</t>
  </si>
  <si>
    <t>50C-E6321-00</t>
  </si>
  <si>
    <t>KAMPAS KOPLING Y.VIXION 2013 (SATUAN)</t>
  </si>
  <si>
    <t>HOLDER KANAN Y.JUPITER MX/Z 2006/MIO 2009/S (PB)</t>
  </si>
  <si>
    <t>50C-W0046-00</t>
  </si>
  <si>
    <t>DISC PAD BELAKANG Y.JUPITER MX NEW ORI</t>
  </si>
  <si>
    <t>51110B20G00N000</t>
  </si>
  <si>
    <t>AS SHOCK DEPAN S.SHOGUN 125 ORI (AS SOK)</t>
  </si>
  <si>
    <t>51153-09G00-000</t>
  </si>
  <si>
    <t>SEAL SHOCK SGP SATUAN (SEAL SOK)</t>
  </si>
  <si>
    <t>51401-GN5-781</t>
  </si>
  <si>
    <t>PER SHOCK DEPAN H.GRAND ORI</t>
  </si>
  <si>
    <t>51401-KEV-880</t>
  </si>
  <si>
    <t>PER SHOCK DEPAN H.SUPRA LAMA ORI</t>
  </si>
  <si>
    <t>51401-KPH-881</t>
  </si>
  <si>
    <t>PER SHOCK DEPAN H.KARISMA ORI</t>
  </si>
  <si>
    <t>51401-KPH-971</t>
  </si>
  <si>
    <t>PER SHOCK DEPAN H.SUPRA X 125 ORI</t>
  </si>
  <si>
    <t>51401-KZR-001</t>
  </si>
  <si>
    <t>PER SOK H. BEAT FI</t>
  </si>
  <si>
    <t>51401-KZR-601</t>
  </si>
  <si>
    <t>51410-GN5-781</t>
  </si>
  <si>
    <t>AS SHOCK DEPAN H.GRAND ORI (AS SOK)</t>
  </si>
  <si>
    <t>51410-K18-901</t>
  </si>
  <si>
    <t>AS SHOCK DEPAN H. VERZA ORI (AS SOK)</t>
  </si>
  <si>
    <t>51410-K56-N01</t>
  </si>
  <si>
    <t>AS SHOCK DEPAN SONIC 150R</t>
  </si>
  <si>
    <t>51410-K93-N02</t>
  </si>
  <si>
    <t>AS SHOCK DEPAN H.SCOOPY ORI</t>
  </si>
  <si>
    <t>51410-KEV-880</t>
  </si>
  <si>
    <t>AS SHOCK DEPAN H.SUPRA LAMA ORI (AS SOK)</t>
  </si>
  <si>
    <t>51410-KPH-901</t>
  </si>
  <si>
    <t>AS SHOCK DEPAN H.KARISMA ORI (AS SOK)</t>
  </si>
  <si>
    <t>51410-KVY-731</t>
  </si>
  <si>
    <t>AS SHOCK DEPAN H.BEAT CARBU (AS SOK)</t>
  </si>
  <si>
    <t>51410-KWB-921</t>
  </si>
  <si>
    <t>AS SHOCK DEPAN H.REVO ORI (AS SOK)</t>
  </si>
  <si>
    <t>51410-KWW-641</t>
  </si>
  <si>
    <t>AS SHOCK DEPAN REVO FI</t>
  </si>
  <si>
    <t>51420-KZR-600</t>
  </si>
  <si>
    <t>BOSTOM DEPAN KANAN H.BEAT FI/VARIO FI ORI</t>
  </si>
  <si>
    <t>51466-065-901</t>
  </si>
  <si>
    <t>KANCING AS SHOCK DEPAN HONDA ORI</t>
  </si>
  <si>
    <t>51490-KC5-305</t>
  </si>
  <si>
    <t>SEAL SHOCK / SEAL SOK H.MEGAPRO/VERZA/CB150R/PCX 150 ORI</t>
  </si>
  <si>
    <t>51490-KRM-852</t>
  </si>
  <si>
    <t>SEAL SET FR FORK MEGAPRO</t>
  </si>
  <si>
    <t>51500-KZR-600</t>
  </si>
  <si>
    <t>BOSTOM ASSY KIRI H.BEAT FI/SCOOPY FI/VARIO 125/110 FI ORI</t>
  </si>
  <si>
    <t>52147-028-301</t>
  </si>
  <si>
    <t>KARET MONTING H.SUPRA X 125 ORI</t>
  </si>
  <si>
    <t>52181-001-301</t>
  </si>
  <si>
    <t>KARET MONTING H.SUPRA ORI</t>
  </si>
  <si>
    <t>52181-001-302</t>
  </si>
  <si>
    <t>KARET MONTING H.GRAND ORI</t>
  </si>
  <si>
    <t>52400-GN5-831</t>
  </si>
  <si>
    <t>SHOCK BELAKANG H.GRAND ORI</t>
  </si>
  <si>
    <t>52400-K15-901</t>
  </si>
  <si>
    <t>SHOCK BEKER BELAKANG CB150R ORI</t>
  </si>
  <si>
    <t>52400-K59-A11</t>
  </si>
  <si>
    <t>SHOCK BELAKANG H.VARIO 125 FI ORI</t>
  </si>
  <si>
    <t>52400-K81-N01</t>
  </si>
  <si>
    <t>SHOCK BELAKANG H.BEAT FI ESP ORI</t>
  </si>
  <si>
    <t>52400-K97-305</t>
  </si>
  <si>
    <t>SHOCK BELAKANG H.PCX 150 ORI</t>
  </si>
  <si>
    <t>52400-KPH-720</t>
  </si>
  <si>
    <t>SHOCK BELAKANG H.KARISMA ORI</t>
  </si>
  <si>
    <t>52400-KTM-850ZB</t>
  </si>
  <si>
    <t>SHOCK BELAKANGH.SUPRA X 125 ORI</t>
  </si>
  <si>
    <t>52400-KWW-A82</t>
  </si>
  <si>
    <t>SHOCK BELAKANG H.REVO FI ORI</t>
  </si>
  <si>
    <t>52400-KZR-600</t>
  </si>
  <si>
    <t>SHOCK BELAKANG H.VARIO 125 CBS ORI</t>
  </si>
  <si>
    <t>5240A-KEV-882</t>
  </si>
  <si>
    <t>SHOCK BELAKANG H.SUPRA X LAMA ORI (SET)</t>
  </si>
  <si>
    <t>5240A-KTM-850ZB</t>
  </si>
  <si>
    <t>SHOCK BELAKANG H.SUPRA X 125 FI ORI (SET)</t>
  </si>
  <si>
    <t>5240A-KTM-N30</t>
  </si>
  <si>
    <t>SHOCK BELAKANG H.SUPRA X 125 CARBU ORI (SET)</t>
  </si>
  <si>
    <t>5240A-KWW-A01</t>
  </si>
  <si>
    <t>SHOCK BELAKANG H.REVO 110 ORI (SET)</t>
  </si>
  <si>
    <t>53100-K81-N002A</t>
  </si>
  <si>
    <t>BATOK BELAKANG BEAT ESP</t>
  </si>
  <si>
    <t>53100-K81-N20</t>
  </si>
  <si>
    <t>SETANG BEAT ESP</t>
  </si>
  <si>
    <t>53100-KEH-600</t>
  </si>
  <si>
    <t>SETANG MEGAPRO AHM</t>
  </si>
  <si>
    <t>53100-KZR-610</t>
  </si>
  <si>
    <t>SETANG SET VARIO 125</t>
  </si>
  <si>
    <t>53102-K97-T00</t>
  </si>
  <si>
    <t>BANDUL SETANG H.PCX ORI</t>
  </si>
  <si>
    <t>53105-KPH-950</t>
  </si>
  <si>
    <t>BAUD TUTUP STANG H.KARISMA/SUPRA X 125 ORI</t>
  </si>
  <si>
    <t>53133-K18-900</t>
  </si>
  <si>
    <t>KARET DUDUKAN SETANG CB</t>
  </si>
  <si>
    <t>53140-KCJ-660</t>
  </si>
  <si>
    <t>HANDGRIP H.TIGER ORI</t>
  </si>
  <si>
    <t>53140-KPH-970</t>
  </si>
  <si>
    <t>HANDGRIP KANAN KARISMA/SUPRA FIT AHM</t>
  </si>
  <si>
    <t>HANDGRIP H.VARIO ORI</t>
  </si>
  <si>
    <t>53165-GC8-000</t>
  </si>
  <si>
    <t>HANDGRIP R HANDLE</t>
  </si>
  <si>
    <t>53166-GC8-000</t>
  </si>
  <si>
    <t>HANDGRIP L HANDLE</t>
  </si>
  <si>
    <t>53166-KFL-D20</t>
  </si>
  <si>
    <t>HANDGRIP KIRI KARISMA/SUPRA FIT AHM</t>
  </si>
  <si>
    <t>HANDLE REM KANAN VARIO 125 LED ORI</t>
  </si>
  <si>
    <t>HANDLE REM KANAN H.SCOOPY ORI (PK)</t>
  </si>
  <si>
    <t>53175-KEH-601</t>
  </si>
  <si>
    <t>HANDLE REM KANAN HONDA VERZA/MEGA PRO MONO (PK)</t>
  </si>
  <si>
    <t>53175-KET-920</t>
  </si>
  <si>
    <t>HANDLE REM SUPRA X 125 CAKRAM (PK)</t>
  </si>
  <si>
    <t>53175-KET-FM0</t>
  </si>
  <si>
    <t>HANDLE REM KANAN H.SUPRA TROMOL ORI (PK)</t>
  </si>
  <si>
    <t>53175-KSP-B51</t>
  </si>
  <si>
    <t>HANDLE REM KANAN H.SONIC 150R/CB150R/VERZA AHM (PK)</t>
  </si>
  <si>
    <t>HANDLE REM KANAN VARIO 110/ BEAT15-16ESP (PK)</t>
  </si>
  <si>
    <t>HANDLE REM KANAN VARIO 110 CARBU NON CBS (PK)</t>
  </si>
  <si>
    <t>53175-KYZ-900</t>
  </si>
  <si>
    <t>HANDLE REM KANAN BEAT CARBU AHM (PK)</t>
  </si>
  <si>
    <t>53178-K0J-N00</t>
  </si>
  <si>
    <t>HANDLE REM KIRI H.BEAT LED ORI</t>
  </si>
  <si>
    <t>53178-KEH-601</t>
  </si>
  <si>
    <t>HANDLE KOPLING H.MEGAPRO ADV ORI</t>
  </si>
  <si>
    <t>53204-K81-N00FMB</t>
  </si>
  <si>
    <t>VISOR BEAT ESP</t>
  </si>
  <si>
    <t>53204-KVL-N00FMB</t>
  </si>
  <si>
    <t>VISOR SUPRA X 125 NEW AHM</t>
  </si>
  <si>
    <t>53204-KZR-600FMB</t>
  </si>
  <si>
    <t>VISOR VARIO 125</t>
  </si>
  <si>
    <t>53205-GN5-830FMB</t>
  </si>
  <si>
    <t>COVER HANDLE FR (BKL)</t>
  </si>
  <si>
    <t>53205-K25-600CSR</t>
  </si>
  <si>
    <t>COVER HDL FR (CN SC RD)</t>
  </si>
  <si>
    <t>53205-K25-600FMB</t>
  </si>
  <si>
    <t>COVER HDL FR (BLK)</t>
  </si>
  <si>
    <t>53205-K25-900CSR</t>
  </si>
  <si>
    <t>53205-K25-900FMB</t>
  </si>
  <si>
    <t>53205-K25-900PFW</t>
  </si>
  <si>
    <t>COVER HDL FR (PL FD WH)</t>
  </si>
  <si>
    <t>53205-K41-N00ZA</t>
  </si>
  <si>
    <t>53205-K46-N00CSR</t>
  </si>
  <si>
    <t>53205-K81-N00FMB</t>
  </si>
  <si>
    <t>BATOK DEPAN HITAM BEAT FI 2017</t>
  </si>
  <si>
    <t>53205-K81-N00RSW</t>
  </si>
  <si>
    <t>BATOK DEPAN BEAT PUTIH SUSU ESP</t>
  </si>
  <si>
    <t>53205-K81-N00ZE</t>
  </si>
  <si>
    <t>BATOK DEPAN BEAT FI PUTIH SUSU</t>
  </si>
  <si>
    <t>53205-KPH-700FMV</t>
  </si>
  <si>
    <t>BATOK DEPAN SUPRA X 125 + VISOR</t>
  </si>
  <si>
    <t>53205-KTM-950FMB</t>
  </si>
  <si>
    <t>COVER HANDLE FR BLK (DK)</t>
  </si>
  <si>
    <t>53205-KVB-930AGM</t>
  </si>
  <si>
    <t>CVR, HDL FR (AN GY MT)</t>
  </si>
  <si>
    <t>53205-KVB-930FMB</t>
  </si>
  <si>
    <t>COVER,HDL FR(BLK)</t>
  </si>
  <si>
    <t>53205-KVL-N00FMB</t>
  </si>
  <si>
    <t>CVR, HDL FR (BK)-R</t>
  </si>
  <si>
    <t>53205-KVY-910CSR</t>
  </si>
  <si>
    <t>COVER, HDL FR(CN SC MT)</t>
  </si>
  <si>
    <t>53205-KZR-600FMB</t>
  </si>
  <si>
    <t>53206-GN5-830FMB</t>
  </si>
  <si>
    <t>COVER HANDLE RR</t>
  </si>
  <si>
    <t>53206-K25-900ZA</t>
  </si>
  <si>
    <t>COVER HDL RR</t>
  </si>
  <si>
    <t>53206-K59-A10ZA</t>
  </si>
  <si>
    <t>COVER HDL, RR</t>
  </si>
  <si>
    <t>53206-K59-A70ZB</t>
  </si>
  <si>
    <t>BATOK BELAKANG H.VARIO 150 18-22 ESP NEW ORI</t>
  </si>
  <si>
    <t>53206-K81-N00ZA</t>
  </si>
  <si>
    <t>BATOK BELAKANG H.BEAT FI ORI</t>
  </si>
  <si>
    <t>53206-K81-N10ZA</t>
  </si>
  <si>
    <t>BATOK BELAKANG H.BEAT FI ESP ORI</t>
  </si>
  <si>
    <t>53206-KEV-880ZA</t>
  </si>
  <si>
    <t>53206-KPH-880FMB</t>
  </si>
  <si>
    <t>COVER HANDLE RR (BLK)</t>
  </si>
  <si>
    <t>53206-KRS-A00ZA</t>
  </si>
  <si>
    <t>53206-KTM-850</t>
  </si>
  <si>
    <t>53206-KVB-N50AFB</t>
  </si>
  <si>
    <t>COVER, HDL RR (AF BK MT)</t>
  </si>
  <si>
    <t>53206-KVY-960</t>
  </si>
  <si>
    <t>COVER, HANDLE RR</t>
  </si>
  <si>
    <t>53206-KZR-600ZK</t>
  </si>
  <si>
    <t>COVER HDL RR (BLK)</t>
  </si>
  <si>
    <t>53206-KZR-B10ZA</t>
  </si>
  <si>
    <t>COVER HDL, RR BLK</t>
  </si>
  <si>
    <t>53209-GAH-000</t>
  </si>
  <si>
    <t>KANCING REFLEKTOR H.AHM ORI</t>
  </si>
  <si>
    <t>5320A-K61-900</t>
  </si>
  <si>
    <t>BATOK BELAKANG BEAT POP AHM</t>
  </si>
  <si>
    <t>5320A-KTL-700</t>
  </si>
  <si>
    <t>BATOK BELAKANG SUPRA FIT NEW</t>
  </si>
  <si>
    <t>5320B-KVB-930</t>
  </si>
  <si>
    <t>COVER,ASSY HDL RR</t>
  </si>
  <si>
    <t>5320C-K46-N00</t>
  </si>
  <si>
    <t>COVER, HANDLE RR ASSY</t>
  </si>
  <si>
    <t>5320C-KWW-A00</t>
  </si>
  <si>
    <t>CVR HNDL RR SET</t>
  </si>
  <si>
    <t>53216-GN5-830</t>
  </si>
  <si>
    <t>RING KOMSTIR H.GRAND ORI</t>
  </si>
  <si>
    <t>53230-K56-N00ZA</t>
  </si>
  <si>
    <t>SEGITIGA ATAS SONIC 150R</t>
  </si>
  <si>
    <t>5325B-K25-600</t>
  </si>
  <si>
    <t>5325B-K25-610</t>
  </si>
  <si>
    <t>COVER COMP, HANDLE RR</t>
  </si>
  <si>
    <t>54303-K16-900FMB</t>
  </si>
  <si>
    <t>COVER L FRONT BELAKANG/ LENGSIL FULL KIRI SCOOPY FI</t>
  </si>
  <si>
    <t>54303-K16-900RSW</t>
  </si>
  <si>
    <t>COVER L FRONT RO WH/LEGSIL FULL KIRI SCOOPY FI</t>
  </si>
  <si>
    <t>54410-35450L000</t>
  </si>
  <si>
    <t>KAMPAS REM NEX SGP</t>
  </si>
  <si>
    <t>54410B07004N000</t>
  </si>
  <si>
    <t xml:space="preserve">KAMPAS REM SUZUKI SPIN </t>
  </si>
  <si>
    <t>54P-17630-10A</t>
  </si>
  <si>
    <t>ROLLER Y.MIO J INDOPARTS (1SET)</t>
  </si>
  <si>
    <t>BLOK SEHER MIO J/GT/SOULGT/FINO FI</t>
  </si>
  <si>
    <t>54P-E2111-00</t>
  </si>
  <si>
    <t>KLEP IN MIO J</t>
  </si>
  <si>
    <t>54P-E2119-00</t>
  </si>
  <si>
    <t>SEAL KLEP Y.MIO J / AEROX 155 ORI</t>
  </si>
  <si>
    <t>54P-E2231-00</t>
  </si>
  <si>
    <t>KARET TENSIONER Y.MIO J/MIO GT/SOUL GT</t>
  </si>
  <si>
    <t>54P-E2241-00</t>
  </si>
  <si>
    <t>LIDAH KETENG Y.ORI</t>
  </si>
  <si>
    <t>54P-E2652-00</t>
  </si>
  <si>
    <t>TUTUP KIPAS MESIN BESAR SOUL GT/MIO J</t>
  </si>
  <si>
    <t>54P-E3770-00</t>
  </si>
  <si>
    <t>INJEKTOR Y.MIO J ORI</t>
  </si>
  <si>
    <t>54P-E3770-10</t>
  </si>
  <si>
    <t>INJEKTORY.MIO J ORI</t>
  </si>
  <si>
    <t>54P-E3892-00</t>
  </si>
  <si>
    <t>SELANG UDARA INJEKTOR - HITAM - LETER L Y.MIO J ORI</t>
  </si>
  <si>
    <t>54P-E3895-00</t>
  </si>
  <si>
    <t>SELANG UDARA INJEKTOR - ABU2 - LETER S Y.MIO J ORI</t>
  </si>
  <si>
    <t>54P-E3915-00</t>
  </si>
  <si>
    <t>FILTER FUEL PUMP / FILTER FP Y.MIO J YAMAHA</t>
  </si>
  <si>
    <t>54P-E5570-00</t>
  </si>
  <si>
    <t>STATER CLUTCH Y.MIO J ORI</t>
  </si>
  <si>
    <t>54P-E5630-00</t>
  </si>
  <si>
    <t>GIGI SELAH MIO / FINO FI</t>
  </si>
  <si>
    <t>54P-E6111-10</t>
  </si>
  <si>
    <t>AS PULLY BELAKANG SOUL GT</t>
  </si>
  <si>
    <t>54P-E6620-00</t>
  </si>
  <si>
    <t>KAMPAS GANDA ASSY Y.MIO J ORI</t>
  </si>
  <si>
    <t>54P-E6620-10</t>
  </si>
  <si>
    <t>KAMPAS GANDA ASSY Y.XEON GT 125 ORI</t>
  </si>
  <si>
    <t>54P-E7632-00</t>
  </si>
  <si>
    <t>ROLLER Y.MIO J ORI</t>
  </si>
  <si>
    <t>54P-E7653-00</t>
  </si>
  <si>
    <t>KLIP ROLLER MIO J</t>
  </si>
  <si>
    <t>54P-E7660-00</t>
  </si>
  <si>
    <t>PULLY ONLY Y.MIO J ORI</t>
  </si>
  <si>
    <t>54P-E7670-00</t>
  </si>
  <si>
    <t>LAWAN PULLY ONLY MIO J/GT/SOUL GT/FINO/XRIDE</t>
  </si>
  <si>
    <t>54P-E7684-00</t>
  </si>
  <si>
    <t>CORONG PULLY Y.MIO J ORI</t>
  </si>
  <si>
    <t>54P-F1511-00-P1</t>
  </si>
  <si>
    <t>SLEBOR DEPAN MERAH MIO J / GT</t>
  </si>
  <si>
    <t>54P-F1511-10-P6</t>
  </si>
  <si>
    <t>SLEBOR DEPAN HITAM MIO J / GT</t>
  </si>
  <si>
    <t>54P-F2210-10</t>
  </si>
  <si>
    <t>SHOCK BELAKANG Y.MIO J ORI (PUTIH)</t>
  </si>
  <si>
    <t>54P-F2210-20</t>
  </si>
  <si>
    <t>SHOCK BELAKANG Y.MIO J ORI (HITAM)</t>
  </si>
  <si>
    <t>54P-F582U-00</t>
  </si>
  <si>
    <t>PIRINGAN DEPAN Y.MIO J/GT/125/Z ORI</t>
  </si>
  <si>
    <t>54P-F6143-00-P1</t>
  </si>
  <si>
    <t>COVER, HANDLEBAR UPP</t>
  </si>
  <si>
    <t>54P-F6301-01</t>
  </si>
  <si>
    <t>54P-F8311-10-P1</t>
  </si>
  <si>
    <t>LEG SHIELD 1 (RM7) MERAH MIO J</t>
  </si>
  <si>
    <t>DINAMO STATER Y.MIO J ORI (54P-H1890-03)</t>
  </si>
  <si>
    <t>54P-H1960-00</t>
  </si>
  <si>
    <t>KIPROK Y.MIO J/FINO ORI</t>
  </si>
  <si>
    <t>54P-H2310-10</t>
  </si>
  <si>
    <t>COIL MIO J/GT/SOUL GT YGP</t>
  </si>
  <si>
    <t>54P-H3511-00</t>
  </si>
  <si>
    <t>MIKA SPEEDOMETER MIO GT</t>
  </si>
  <si>
    <t>54P-H4314-10</t>
  </si>
  <si>
    <t>BOHLAM DEPAN Y.MIO J ORI (PS)</t>
  </si>
  <si>
    <t>54P-T3550-10</t>
  </si>
  <si>
    <t>KABEL  KILOMETER Y.MIO J IMI (PB)</t>
  </si>
  <si>
    <t>54P-WE166-00</t>
  </si>
  <si>
    <t>SETANG SEHER Y.MIO J/XRIDE/SOUL GT</t>
  </si>
  <si>
    <t>54P-WE76J-00</t>
  </si>
  <si>
    <t>54P-WE76J-01</t>
  </si>
  <si>
    <t>FANBELT Y.MIO J ORI (1SET)</t>
  </si>
  <si>
    <t>55S-E2241-00</t>
  </si>
  <si>
    <t>KARET TENSIONER PANJANG JUP MX/VIXION</t>
  </si>
  <si>
    <t>57470-10J10-000</t>
  </si>
  <si>
    <t>SWITCH REM KIRI NEX SGP</t>
  </si>
  <si>
    <t>58300-23F10L000</t>
  </si>
  <si>
    <t>KABEL GAS S.SHOGUN</t>
  </si>
  <si>
    <t>58410B46G30N000</t>
  </si>
  <si>
    <t>KABEL CUK SPIN SGP (PB)</t>
  </si>
  <si>
    <t>59101-09810-000</t>
  </si>
  <si>
    <t>DISC PAD S.NEX</t>
  </si>
  <si>
    <t>59221B09J00N000</t>
  </si>
  <si>
    <t>PIRINGAN DEPAN S.NEX ORI</t>
  </si>
  <si>
    <t>5BP-E4940-00</t>
  </si>
  <si>
    <t>VAKUM ASSY SCORPIO</t>
  </si>
  <si>
    <t>5D9-E1630-B0</t>
  </si>
  <si>
    <t>PISTON KIT VEGA ZR</t>
  </si>
  <si>
    <t>5D9-E1630-C0</t>
  </si>
  <si>
    <t>PISTON KIT JUPITER SALIB OVERSIZE 100</t>
  </si>
  <si>
    <t>5D9-E2121-10</t>
  </si>
  <si>
    <t>KLEP EX Y.JUPI Z/VEGA ZR ORI</t>
  </si>
  <si>
    <t>5D9-E4450-01</t>
  </si>
  <si>
    <t>FILTER UDARA VEGA ZR ORI</t>
  </si>
  <si>
    <t>5D9-E5451-10</t>
  </si>
  <si>
    <t>PERPAK MAGNET Y.JUPITER Z/VEGA ZR ORI</t>
  </si>
  <si>
    <t>5D9-E5461-10</t>
  </si>
  <si>
    <t>PERPAK KOPLING Y.VEGA ZR ORI</t>
  </si>
  <si>
    <t>5D9-E6321-00</t>
  </si>
  <si>
    <t>KAMPAS KOPLING Y.VEGA Z LAMA/ KAMPAS KOPLING H.CB150/ KAMPAS KOPLING H.SUPRA (SATUAN)</t>
  </si>
  <si>
    <t>5D9-E6321-20</t>
  </si>
  <si>
    <t>KAMPAS KOPLING Y.VEGA ZR/JUPITER (SATUAN)</t>
  </si>
  <si>
    <t>5D9-E6586-00</t>
  </si>
  <si>
    <t>BENTENGAN KOPLING VEGA ZR/JUP Z/CRYPTON/FORCE</t>
  </si>
  <si>
    <t>5D9-E6611-00</t>
  </si>
  <si>
    <t>KAMPAS GANDA Y.VEGA ZR ORI</t>
  </si>
  <si>
    <t>5D9-H1410-00</t>
  </si>
  <si>
    <t>SPULL ASSY Y.VEGA ZR YGP</t>
  </si>
  <si>
    <t>5D9-W001A-30</t>
  </si>
  <si>
    <t>GIR SET Y.VEGA ZR ORI</t>
  </si>
  <si>
    <t>5D9-W001A-40</t>
  </si>
  <si>
    <t>GIR SET Y.JUPITER Z NEW/VEGA ZR ORI</t>
  </si>
  <si>
    <t>5DG-E1650-00</t>
  </si>
  <si>
    <t>STANG SEHER Y.JUPITER SALIB</t>
  </si>
  <si>
    <t>5DG-F530K-00</t>
  </si>
  <si>
    <t>5ER-E2119-00</t>
  </si>
  <si>
    <t>SEAL KLEP Y.JUPITER Z ORI</t>
  </si>
  <si>
    <t>5ER-H2370-00</t>
  </si>
  <si>
    <t>COP BUSI GGP ORI (PK)</t>
  </si>
  <si>
    <t>5ER-H4140-00</t>
  </si>
  <si>
    <t>FITINGAN LAMPU DEPAN Y.VEGA ORI (PB)</t>
  </si>
  <si>
    <t>5LL-H4314-00</t>
  </si>
  <si>
    <t>BOHLAM DEPAN Y.JUPITER ORI (PS)</t>
  </si>
  <si>
    <t>5LM-E6512-00</t>
  </si>
  <si>
    <t>BOS BENTENGAN KOPLING VEGA ZR/JUP Z/CRYPTON/FORCE</t>
  </si>
  <si>
    <t>5LM-F6311-00</t>
  </si>
  <si>
    <t>KABEL GAS Y.JUPITER Z ORI</t>
  </si>
  <si>
    <t>5LM-H4743-00</t>
  </si>
  <si>
    <t>MIKA LAMPU BELAKANG BESAR JUPITERZ LAMA</t>
  </si>
  <si>
    <t>5LM-H5752-00</t>
  </si>
  <si>
    <t>PELAMPUNG TANGKI BENSIN Y.JUITER Z BURHAN ORI</t>
  </si>
  <si>
    <t>5LW-17632-00</t>
  </si>
  <si>
    <t>PERPAK POMPA OLI Y.MATIC ORI</t>
  </si>
  <si>
    <t>5LW-E7620-00</t>
  </si>
  <si>
    <t>RUMAH ROLLER Y.MIO ORI</t>
  </si>
  <si>
    <t>5MX-E1630-20</t>
  </si>
  <si>
    <t>PISTON KIT MIO (0.50)</t>
  </si>
  <si>
    <t>5MX-E1630-40</t>
  </si>
  <si>
    <t>PISTON KIT MIO (1.00)</t>
  </si>
  <si>
    <t>5MX-E2116-00</t>
  </si>
  <si>
    <t>RING PER KLEP MIO</t>
  </si>
  <si>
    <t>5MX-E2119-00</t>
  </si>
  <si>
    <t>SEAL KLEP Y.MIO ORI</t>
  </si>
  <si>
    <t>5MX-E5657-00</t>
  </si>
  <si>
    <t>LAWAN GIGI SELAH MIO / FINO FI</t>
  </si>
  <si>
    <t>5MX-E5673-00</t>
  </si>
  <si>
    <t>KAWAT KANCING GIGI SELAH MIO / FINO FI</t>
  </si>
  <si>
    <t>5MX-H2370-00</t>
  </si>
  <si>
    <t>5P0-F3153-00</t>
  </si>
  <si>
    <t>RING SNAP AS SHOCK Y.INJEKSI</t>
  </si>
  <si>
    <t>5P0-W0041-00</t>
  </si>
  <si>
    <t>MASTER REM MIO/JUPITER/VEGA/FIZR YGP</t>
  </si>
  <si>
    <t>5TF-W0045-00</t>
  </si>
  <si>
    <t>DISC PAD Y.JUPITER MX/SOUL NEW ORI</t>
  </si>
  <si>
    <t>5TL-E1650-00</t>
  </si>
  <si>
    <t>STANG SEHER Y.MIO</t>
  </si>
  <si>
    <t>5TL-E2170-00</t>
  </si>
  <si>
    <t>NOKEN AS MIO CARBU</t>
  </si>
  <si>
    <t>5TL-E4135-00</t>
  </si>
  <si>
    <t>REPAIR KIT CARBURATOR Y.MIO ORI</t>
  </si>
  <si>
    <t>5TL-E4450-00</t>
  </si>
  <si>
    <t>5TL-E4940-00</t>
  </si>
  <si>
    <t>KARET VACUM Y.MIO ORI</t>
  </si>
  <si>
    <t>5TL-E5362-00</t>
  </si>
  <si>
    <t>TUTUP OLI MESIN YAMAHA</t>
  </si>
  <si>
    <t>5TL-E5601-10</t>
  </si>
  <si>
    <t>AS SELAH Y.MIO SOUL ORI</t>
  </si>
  <si>
    <t>5TL-E6611-03</t>
  </si>
  <si>
    <t>RUMAH KAMPAS GANDA Y.MIO ORI</t>
  </si>
  <si>
    <t>5TL-E6626-00</t>
  </si>
  <si>
    <t>PER KAMPAS GANDA Y.MIO/NOUVO/ALFA GT ORI</t>
  </si>
  <si>
    <t>5TL-E7465-10</t>
  </si>
  <si>
    <t>ORING PULLY Y.MIO ORI</t>
  </si>
  <si>
    <t>5TL-E7611-00</t>
  </si>
  <si>
    <t>KIPAS PULLY Y.MIO ORI</t>
  </si>
  <si>
    <t>5TL-E7623-00</t>
  </si>
  <si>
    <t>LAWAN RUMAH ROLLER Y.MIO ORI</t>
  </si>
  <si>
    <t>5TL-E7641-01</t>
  </si>
  <si>
    <t>FANBELT Y.MIO CARBU ORI</t>
  </si>
  <si>
    <t>5TL-E7660-00</t>
  </si>
  <si>
    <t>PULY ONLY Y.MIO ORI</t>
  </si>
  <si>
    <t>5TL-E7664-00</t>
  </si>
  <si>
    <t>PEN PULLY MIO YGP</t>
  </si>
  <si>
    <t>5TL-E7668-00</t>
  </si>
  <si>
    <t>MUR CVT MIO YAMAHA</t>
  </si>
  <si>
    <t>5TL-E7670-00</t>
  </si>
  <si>
    <t>LAWAN PULLY Y.MIO ORI</t>
  </si>
  <si>
    <t>5TL-E7684-00</t>
  </si>
  <si>
    <t>CORONG PULLY Y.MIO ORI</t>
  </si>
  <si>
    <t>5TL-F3110-00</t>
  </si>
  <si>
    <t>AS SHOCK DEPAN Y.MIO ORI (AS SOK)</t>
  </si>
  <si>
    <t>5TL-F582U-20</t>
  </si>
  <si>
    <t>PIRINGAN CAKRAM MIO/XEON/XEON RC/GT125</t>
  </si>
  <si>
    <t>5TL-F582U-30</t>
  </si>
  <si>
    <t>PIRINGAN CAKRAM MIO/XEON/GT 125</t>
  </si>
  <si>
    <t>5TL-F6270-00</t>
  </si>
  <si>
    <t>HOLDER MIO J (SAKLAR KIRI)</t>
  </si>
  <si>
    <t>5TL-F6311-10</t>
  </si>
  <si>
    <t>KABEL GAS Y.MIO ORI</t>
  </si>
  <si>
    <t>5TL-F6331-00</t>
  </si>
  <si>
    <t>KABEL CUK Y.MIO ORI (PB)</t>
  </si>
  <si>
    <t>5TL-F6351-00</t>
  </si>
  <si>
    <t>KABEL REM BELAKANG Y.MIO-FINO</t>
  </si>
  <si>
    <t>5TL-H1960-00</t>
  </si>
  <si>
    <t>KIPROK Y.MIO ORI</t>
  </si>
  <si>
    <t>5TL-H2310-10</t>
  </si>
  <si>
    <t>COIL Y.MIO CARBU ORI</t>
  </si>
  <si>
    <t>5TL-H2911-20</t>
  </si>
  <si>
    <t>DUDUKAN SPION KIRI Y.MIO ORI</t>
  </si>
  <si>
    <t>5TL-H3550-00</t>
  </si>
  <si>
    <t>5TL-H3922-10</t>
  </si>
  <si>
    <t>HANDLE REM KANAN MIO ORI YGP (PK)</t>
  </si>
  <si>
    <t>5TL-H3980-02</t>
  </si>
  <si>
    <t>SWITCH REM KIRI/BELAKANG MIO YGP (5TL-H3980-10)</t>
  </si>
  <si>
    <t>5TL-H3980-10</t>
  </si>
  <si>
    <t>SWITCH REM KIRI Y.MIO ORI (PB)</t>
  </si>
  <si>
    <t>5TL-H4340-00</t>
  </si>
  <si>
    <t>FITING LAMPU MIO YGP (PB)</t>
  </si>
  <si>
    <t>5TL-XH250-00</t>
  </si>
  <si>
    <t>KUNCI KONTAK + SADEL MIO CARBU YGP</t>
  </si>
  <si>
    <t>5TN-14100-27</t>
  </si>
  <si>
    <t>REPAIR KIT Y.JUPITER-Z ASSY IMI</t>
  </si>
  <si>
    <t>5TN-22660-01</t>
  </si>
  <si>
    <t>RUMAH KAMPAS GANDA Y.JUPITER IMI</t>
  </si>
  <si>
    <t>5TN-E1630-10</t>
  </si>
  <si>
    <t>PISTON KIT JUPITER 0,50</t>
  </si>
  <si>
    <t>5TN-E2119-00</t>
  </si>
  <si>
    <t>SEAL KLEP Y.ORI</t>
  </si>
  <si>
    <t>5TN-H2310-01</t>
  </si>
  <si>
    <t>COIL Y.JUPITER Z ORI</t>
  </si>
  <si>
    <t>5TN-H3540-00</t>
  </si>
  <si>
    <t>GIRBOX Y.JUPITER Z RTHC/THAILAND</t>
  </si>
  <si>
    <t>5TN-WE63A-10</t>
  </si>
  <si>
    <t>KAMPAS KOPLING Y.JUPITER</t>
  </si>
  <si>
    <t>5TP-E1650-00</t>
  </si>
  <si>
    <t>STANG SEHER Y.JUPITER Z/VEGA R</t>
  </si>
  <si>
    <t>5TP-E6620-00</t>
  </si>
  <si>
    <t>KAMPAS GANDA Y.JUPITER Z ASSY</t>
  </si>
  <si>
    <t>5TP-F3141-00</t>
  </si>
  <si>
    <t>PER SHOCK DEPAN Y.JUPITER Z BURHAN ORI</t>
  </si>
  <si>
    <t>5TP-F582U-00</t>
  </si>
  <si>
    <t>PIRINGAN CAKRAM Y. JUPITER ORI</t>
  </si>
  <si>
    <t>5TP-H1801-00</t>
  </si>
  <si>
    <t>COOL STARTER MIO J/GT/M3</t>
  </si>
  <si>
    <t>5TP-H2310-10</t>
  </si>
  <si>
    <t>COIL JUPITER</t>
  </si>
  <si>
    <t>5TP-H3550-00</t>
  </si>
  <si>
    <t>KABEL KILOMETER Y.JUPITER Z (PB)</t>
  </si>
  <si>
    <t>5TP-WF01A-10</t>
  </si>
  <si>
    <t>GIR SET Y.JUPITER LAMA ORI</t>
  </si>
  <si>
    <t>5YP-WOO54-00</t>
  </si>
  <si>
    <t>DISC PAD Y.JUPITER MX/SOUL NEW INDOPART</t>
  </si>
  <si>
    <t>6003ASB</t>
  </si>
  <si>
    <t>LAHER 6003-RS IMI</t>
  </si>
  <si>
    <t>6022ASB</t>
  </si>
  <si>
    <t>LAHER 60/22 IMI</t>
  </si>
  <si>
    <t>61100-K25-900ZA</t>
  </si>
  <si>
    <t>FENDER FR (CN SC RD)</t>
  </si>
  <si>
    <t>61100-K25-900ZC</t>
  </si>
  <si>
    <t>FENDER FR (PL FD WH)</t>
  </si>
  <si>
    <t>61100-K25-900ZD</t>
  </si>
  <si>
    <t>FENDER FR (BLK)</t>
  </si>
  <si>
    <t>61100-K46-N00ZB</t>
  </si>
  <si>
    <t>61100-K46-N00ZC</t>
  </si>
  <si>
    <t>SLEBOR DEPAN HITAM H.VARIO 110 FI ORI</t>
  </si>
  <si>
    <t>61100-K56-N00RSW</t>
  </si>
  <si>
    <t>FENDER A FR (RO WH)</t>
  </si>
  <si>
    <t>61100-K56-N00WRD</t>
  </si>
  <si>
    <t>FENDER A FR (WIN RED)</t>
  </si>
  <si>
    <t>61100-K59-A10AFB</t>
  </si>
  <si>
    <t>FENDER FR (AF BK MT)</t>
  </si>
  <si>
    <t>61100-K59-A10PFW</t>
  </si>
  <si>
    <t>FENDER, FR NH-341P</t>
  </si>
  <si>
    <t>61100-K81-N00</t>
  </si>
  <si>
    <t>SLEBOR DEPAN HITAM H.BEAT FI</t>
  </si>
  <si>
    <t>61100-KEH-600FMB</t>
  </si>
  <si>
    <t>FENDER, FR (BLK)</t>
  </si>
  <si>
    <t>61100-KEH-930FMB</t>
  </si>
  <si>
    <t>61100-KTM-850FMB</t>
  </si>
  <si>
    <t>FENDER A FRONT (BLK)</t>
  </si>
  <si>
    <t>61100-KVB-930AGM</t>
  </si>
  <si>
    <t>FENDER, FR (AN GY MT)</t>
  </si>
  <si>
    <t>61100-KVB-930CSR</t>
  </si>
  <si>
    <t>FENDER, FR (CN SC RD)</t>
  </si>
  <si>
    <t>61100-KVB-930FMB</t>
  </si>
  <si>
    <t>61100-KVB-930PFW</t>
  </si>
  <si>
    <t>FENDER, FR (PRL FD WHT)</t>
  </si>
  <si>
    <t>61100-KVB-N50AFB</t>
  </si>
  <si>
    <t>FENDER, FR (AF BK MT)</t>
  </si>
  <si>
    <t>61100-KVB-N50CSR</t>
  </si>
  <si>
    <t>61100-KVB-N50PFW</t>
  </si>
  <si>
    <t>FENDER, FR (PL FD WH)</t>
  </si>
  <si>
    <t>61100-KVL-N00CSR</t>
  </si>
  <si>
    <t>FDR, A FR (CN SC RD)</t>
  </si>
  <si>
    <t>61100-KVL-N00FMB</t>
  </si>
  <si>
    <t>FENDER, A FR (BK)</t>
  </si>
  <si>
    <t>61100-KVY-720CSR</t>
  </si>
  <si>
    <t>FENDER, FR (CN SC MT)</t>
  </si>
  <si>
    <t>61100-KVY-720FMB</t>
  </si>
  <si>
    <t>61100-KVY-720PFW</t>
  </si>
  <si>
    <t>61100-KVY-720SBM</t>
  </si>
  <si>
    <t>FENDER, FR (SP BL MT)</t>
  </si>
  <si>
    <t>61100-KVY-960CSR</t>
  </si>
  <si>
    <t>61100-KVY-960FMB</t>
  </si>
  <si>
    <t>61100-KVY-960PFW</t>
  </si>
  <si>
    <t>FENDER, FR (PL FD WHT)</t>
  </si>
  <si>
    <t>61100-KWW-A00FMB</t>
  </si>
  <si>
    <t>FENDER A FR (BK)</t>
  </si>
  <si>
    <t>61100-KYZ-900ZC</t>
  </si>
  <si>
    <t>SLEBOR DEPAN SUPRA X 125 HELM IN</t>
  </si>
  <si>
    <t>61100-KZR-600AFB</t>
  </si>
  <si>
    <t>61100-KZR-600CSR</t>
  </si>
  <si>
    <t>61100-KZR-600FMB</t>
  </si>
  <si>
    <t>61100-KZR-600PFW</t>
  </si>
  <si>
    <t>6130A-K18-900</t>
  </si>
  <si>
    <t>BATOK DEPAN VERZA LAMA</t>
  </si>
  <si>
    <t>62/22</t>
  </si>
  <si>
    <t>LAHER 62/22 YAMAHA/MIO</t>
  </si>
  <si>
    <t>6203</t>
  </si>
  <si>
    <t>LAHER 6203 H.AHM</t>
  </si>
  <si>
    <t>6303RS</t>
  </si>
  <si>
    <t>LAHER 6303-RS IMI</t>
  </si>
  <si>
    <t>6400-09J10-00</t>
  </si>
  <si>
    <t>64110-KTM-5A0</t>
  </si>
  <si>
    <t>VISOR SET COVER HDLE FRONT</t>
  </si>
  <si>
    <t>64185CB-01B</t>
  </si>
  <si>
    <t>64201-K93-N00ZP</t>
  </si>
  <si>
    <t>LEGSIL FULL KANAN MERAH DOP H.SCOOPY ORI</t>
  </si>
  <si>
    <t>64301-K1A-N00MCS</t>
  </si>
  <si>
    <t>PANEL DEPAN DOP SILVER H.BEAT FI</t>
  </si>
  <si>
    <t>64301-K1A-N00MGB</t>
  </si>
  <si>
    <t>PANEL DEPAN HITAM DOP BEAT FI ESP LED</t>
  </si>
  <si>
    <t>64301-K25-900CSR</t>
  </si>
  <si>
    <t>PANEL DEPAN MERAH MARON BEAT FI</t>
  </si>
  <si>
    <t>64301-K25-900FMB</t>
  </si>
  <si>
    <t>COVER FR (BLK)</t>
  </si>
  <si>
    <t>64301-K25-900NOR</t>
  </si>
  <si>
    <t>COVER FR (NI OR)</t>
  </si>
  <si>
    <t>64301-K25-900PFW</t>
  </si>
  <si>
    <t>COVER FR (PL FD WH)</t>
  </si>
  <si>
    <t>64301-K59-A10ZE</t>
  </si>
  <si>
    <t>COVER FRONT (CN SC RD)</t>
  </si>
  <si>
    <t>64301-K59-A10ZH</t>
  </si>
  <si>
    <t>COVER FRONT (AF BK MT)</t>
  </si>
  <si>
    <t>64301-K81-N00FMB</t>
  </si>
  <si>
    <t>PANEL DEPAN HITAM BEAT FI 2017</t>
  </si>
  <si>
    <t>64301-k81-n00vbm</t>
  </si>
  <si>
    <t>PANEL DEPAN BIRU H.BEAT FI</t>
  </si>
  <si>
    <t>64301-KVB-930ABM</t>
  </si>
  <si>
    <t>CVR, FR (AS BL MT)</t>
  </si>
  <si>
    <t>64301-KVB-930CSR</t>
  </si>
  <si>
    <t>CVR, FR (CN SC MT)</t>
  </si>
  <si>
    <t>64301-KVB-930FMB</t>
  </si>
  <si>
    <t>CVR, FR (BK)</t>
  </si>
  <si>
    <t>64301-KVB-930PFW</t>
  </si>
  <si>
    <t>COVER, FR (CN SC MT)</t>
  </si>
  <si>
    <t>64301-KVB-930SBM</t>
  </si>
  <si>
    <t>COVER FR SPORTY</t>
  </si>
  <si>
    <t>64301-KVB-N50AFB</t>
  </si>
  <si>
    <t>COFER, FR (AF BK MT)</t>
  </si>
  <si>
    <t>64301-KVB-N50BLG</t>
  </si>
  <si>
    <t>PANEL DEPAN HIJAU H.VARIO TECHNO 110 ORI</t>
  </si>
  <si>
    <t>64301-KVB-N50CSR</t>
  </si>
  <si>
    <t>COVER, FR (CN SC RD)</t>
  </si>
  <si>
    <t>64301-KVY-960BLG</t>
  </si>
  <si>
    <t>COVER FR (BR LM GR)</t>
  </si>
  <si>
    <t>64301-KVY-960CSR</t>
  </si>
  <si>
    <t>64301-KVY-960FMB</t>
  </si>
  <si>
    <t>COVER, FR (BLK)</t>
  </si>
  <si>
    <t>64301-KVY-960PFW</t>
  </si>
  <si>
    <t>COVER, FR (PL FD WHT)</t>
  </si>
  <si>
    <t>64301-KZR-600AFB</t>
  </si>
  <si>
    <t>COVER FR (AF BK MT)</t>
  </si>
  <si>
    <t>64301-KZR-600CSR</t>
  </si>
  <si>
    <t>COVER FR (CN SC RD)</t>
  </si>
  <si>
    <t>64301-KZR-600PFW</t>
  </si>
  <si>
    <t>64301-KZR-600POV</t>
  </si>
  <si>
    <t>COVER FR (PR OD VL)</t>
  </si>
  <si>
    <t>64302-KVB-930CSR</t>
  </si>
  <si>
    <t>COVER, FR TOP (CN SC RD)</t>
  </si>
  <si>
    <t>64302-KVB-930FMB</t>
  </si>
  <si>
    <t>COVER, FR TOP (BLK)</t>
  </si>
  <si>
    <t>64302-KVB-N50CSR</t>
  </si>
  <si>
    <t>PANEL DEPAN BELAKANG PLAT NOMER VARIO TECHNO MERAH</t>
  </si>
  <si>
    <t>64303-K59-A10ZA</t>
  </si>
  <si>
    <t>COVER DEPAN BAWAH/GARNISH HITAM H.VARIO 125/150 ESP ORI</t>
  </si>
  <si>
    <t>64308-K59-A70ZB</t>
  </si>
  <si>
    <t>COVER BAWAH BAGIAN DEPAN VARIO18 125</t>
  </si>
  <si>
    <t>COVER BAWAH BAGIAN DEPAN BEAT 16/STREET</t>
  </si>
  <si>
    <t>64308-KVB-901</t>
  </si>
  <si>
    <t>COVER ASSY, FR LOWER</t>
  </si>
  <si>
    <t>64308-KVB-N50</t>
  </si>
  <si>
    <t>CVR FR LWR</t>
  </si>
  <si>
    <t>64308-KZR-600ZB</t>
  </si>
  <si>
    <t>COVER FR LOWER</t>
  </si>
  <si>
    <t>6430A-KVB-900</t>
  </si>
  <si>
    <t>COVER SET, R FLOOR SIDE</t>
  </si>
  <si>
    <t>6430B-K25-900</t>
  </si>
  <si>
    <t>COVER BAWAH DEPAN BEAT FI</t>
  </si>
  <si>
    <t>6430B-K61-900</t>
  </si>
  <si>
    <t>COVER BAWAH BAG BEAT POP</t>
  </si>
  <si>
    <t>6430B-KVB-900</t>
  </si>
  <si>
    <t>COVER SET, L FLOOR SIDE</t>
  </si>
  <si>
    <t>6430D-K59-A10ZB</t>
  </si>
  <si>
    <t>COVER FR. LWR ASSY</t>
  </si>
  <si>
    <t>64310-KVB-N50</t>
  </si>
  <si>
    <t>STEP, FLOOR</t>
  </si>
  <si>
    <t>64310-KVY-700</t>
  </si>
  <si>
    <t>6431A-K25-600</t>
  </si>
  <si>
    <t>STEP ASSY, FLOOR</t>
  </si>
  <si>
    <t>6431A-K25-900</t>
  </si>
  <si>
    <t>STEP FLOOR ASSY</t>
  </si>
  <si>
    <t>6431A-K59-A10ZB</t>
  </si>
  <si>
    <t>BORDES VARIO 125 LED</t>
  </si>
  <si>
    <t>6431A-KVB-930</t>
  </si>
  <si>
    <t>STEP SET, FLOOR</t>
  </si>
  <si>
    <t>6431A-KZR-600ZD</t>
  </si>
  <si>
    <t>STEP FLOOR</t>
  </si>
  <si>
    <t>64320-K25-900ZA</t>
  </si>
  <si>
    <t>COVER BAWAH SAMPING KANAN BEAT FI</t>
  </si>
  <si>
    <t>64320-KPH-700</t>
  </si>
  <si>
    <t>LEGSIL MINI HITAM (DIBAWAH BATOK BELAKANG) SUPRA X 125</t>
  </si>
  <si>
    <t>64325-KPH-700</t>
  </si>
  <si>
    <t>SAMBUNGAN LEGSIL MINI SUPRA X 125</t>
  </si>
  <si>
    <t>64330-K25-900ZA</t>
  </si>
  <si>
    <t>COVER BAWAH SAMPING KIRI BEAT FI</t>
  </si>
  <si>
    <t>64340-K59-A70ZB</t>
  </si>
  <si>
    <t>COVER BAWAH VARIO18 125/150</t>
  </si>
  <si>
    <t>64340-KVB-N50</t>
  </si>
  <si>
    <t>COVER UNDER VARIO TECHNO CARBU</t>
  </si>
  <si>
    <t>64340-KVY-700</t>
  </si>
  <si>
    <t>COVER, UNDER</t>
  </si>
  <si>
    <t>6434A-K16-A00</t>
  </si>
  <si>
    <t>COVER UNDER ASSY</t>
  </si>
  <si>
    <t>6434A-K59-A10ZB</t>
  </si>
  <si>
    <t>COVER BAWAH H. VARIO 125</t>
  </si>
  <si>
    <t>64400-09J10-000</t>
  </si>
  <si>
    <t xml:space="preserve">KAMPAS REM SUZUKI NEX </t>
  </si>
  <si>
    <t>64401-KZL-930ZD</t>
  </si>
  <si>
    <t>LEGSIL FULL KIRI HITAM SPACY AHM</t>
  </si>
  <si>
    <t>64410B13H00N000</t>
  </si>
  <si>
    <t>KAMPAS REM SUZUKI SKYDRIVE SGP</t>
  </si>
  <si>
    <t>64420-K59-A70ZD</t>
  </si>
  <si>
    <t>COVER BAWAH DEPAN KIRI VARIO 150</t>
  </si>
  <si>
    <t>64500-KTM-850FMN</t>
  </si>
  <si>
    <t>PANEL DEPAN SUPRAX 125</t>
  </si>
  <si>
    <t>64501-K59-A10PFW</t>
  </si>
  <si>
    <t>LENGSIL FULL KANAN VARIO 125 LED</t>
  </si>
  <si>
    <t>64511264AD43T</t>
  </si>
  <si>
    <t>GIR BELAKANG S.SATRIA INDOPART</t>
  </si>
  <si>
    <t>64520-KVY-900</t>
  </si>
  <si>
    <t>COVER, FR LOWER</t>
  </si>
  <si>
    <t>64601-K59-A10AFB</t>
  </si>
  <si>
    <t>COVER / PANEL DEPAN KIRI VARIO 150</t>
  </si>
  <si>
    <t>64601-K59-A10PFW</t>
  </si>
  <si>
    <t>LENGSIL FULL KIRI VARIO 125 LED</t>
  </si>
  <si>
    <t>64601-K59-A10WRD</t>
  </si>
  <si>
    <t>COVER/PANEL DEPAN KANAN VARIO 150</t>
  </si>
  <si>
    <t>6904ASB</t>
  </si>
  <si>
    <t>LAHER 6904 IMI</t>
  </si>
  <si>
    <t>699ZZ</t>
  </si>
  <si>
    <t>LAHER 699Z DINAMO GRAND</t>
  </si>
  <si>
    <t>70/90-17 38P</t>
  </si>
  <si>
    <t>BAN LUAR DEPAN 70/90-17</t>
  </si>
  <si>
    <t>77230-KTM-850</t>
  </si>
  <si>
    <t>LAWAN KUNCI JOK H.SUPRA X 125 ORI</t>
  </si>
  <si>
    <t>77240-K59-A11</t>
  </si>
  <si>
    <t>KABEL JOK H.VARIO 125/150 AHM</t>
  </si>
  <si>
    <t>7TM-14431-000</t>
  </si>
  <si>
    <t>ROCKER ARM MIO THAILAND</t>
  </si>
  <si>
    <t>7TM-H2310-00</t>
  </si>
  <si>
    <t>COIL Y.MIO IMI</t>
  </si>
  <si>
    <t>80/90-17 44P</t>
  </si>
  <si>
    <t>BAN TUBLES 80/90-17 ZENEOS</t>
  </si>
  <si>
    <t>80100-KEV-880</t>
  </si>
  <si>
    <t>FENDER REAR</t>
  </si>
  <si>
    <t>80100-KTL-690</t>
  </si>
  <si>
    <t>80100-KTM-850</t>
  </si>
  <si>
    <t>80100-KTM-N30</t>
  </si>
  <si>
    <t>FENDER, RR</t>
  </si>
  <si>
    <t>80103-K59-A70ZB</t>
  </si>
  <si>
    <t>SLEBOR ATAS H.VARIO 125 LED AHM</t>
  </si>
  <si>
    <t>80103-k97-T00</t>
  </si>
  <si>
    <t>FENDER C RR / SLEBOR BELAKANG H. PCX ORI</t>
  </si>
  <si>
    <t>80105-K0J-N00ZA</t>
  </si>
  <si>
    <t>FENDER, RR (BLK)</t>
  </si>
  <si>
    <t>80105-K59-A70</t>
  </si>
  <si>
    <t>SLEBOR BELAKANG H.VARIO 150 18-22 ESP NEW ORI</t>
  </si>
  <si>
    <t>80105-K93-N00</t>
  </si>
  <si>
    <t>SLEBOR BELAKANG H.SCOOPY 2017</t>
  </si>
  <si>
    <t>80106-K59-A10</t>
  </si>
  <si>
    <t>SLEBOR BELAKANG BAGIAN DEPAN/ DUDUKAN TABUNG RADIATOR VARIO 125/150 ESP AHM</t>
  </si>
  <si>
    <t>80106-KZR-600</t>
  </si>
  <si>
    <t>SLEBOR BELAKANG BAG. DEPAN H.VARIO 125 ORI</t>
  </si>
  <si>
    <t>8010A-K41-N003</t>
  </si>
  <si>
    <t>SLEBOR BELAKANG H.SUPRA X 125</t>
  </si>
  <si>
    <t>8010A-K59-A10</t>
  </si>
  <si>
    <t>SLEBOR BELAKANG VARIO 125/150 ESP</t>
  </si>
  <si>
    <t>8010A-KEH-600</t>
  </si>
  <si>
    <t>FENDER A ASSY RR</t>
  </si>
  <si>
    <t>8010A-KTM-850</t>
  </si>
  <si>
    <t>FENDER, ASSY RR</t>
  </si>
  <si>
    <t>8010A-KVR-600</t>
  </si>
  <si>
    <t>SPAKBOR BELAKANG REVO LAMA 100CC</t>
  </si>
  <si>
    <t>8010A-KWW-A00</t>
  </si>
  <si>
    <t>FENDER, REAR ASSY</t>
  </si>
  <si>
    <t>8010A-KYZ-910ZA</t>
  </si>
  <si>
    <t>SLEBOR BELAKANG SUPRA X 125 HELM IN</t>
  </si>
  <si>
    <t>8010A-KZR-600</t>
  </si>
  <si>
    <t>FENDER RR ASSY</t>
  </si>
  <si>
    <t>8010B-K25-600</t>
  </si>
  <si>
    <t>FENDER, RR ASSY</t>
  </si>
  <si>
    <t>8010B-K25-900ZA</t>
  </si>
  <si>
    <t>SLEBOR BELAKANG H.BEAT FI 2012 ORI</t>
  </si>
  <si>
    <t>8010B-K46-N00ZA</t>
  </si>
  <si>
    <t>8010B-KVB-N50</t>
  </si>
  <si>
    <t>FENDER RR</t>
  </si>
  <si>
    <t>8010C-K81-N00</t>
  </si>
  <si>
    <t>FENDER RR ASSY/SLEBOR BELAKANG BEAT 2017</t>
  </si>
  <si>
    <t>8010E-K59-A10</t>
  </si>
  <si>
    <t>COVER RADIATOR BAWAH H.VARIO 125/150 ESP</t>
  </si>
  <si>
    <t>80110-KVB-930</t>
  </si>
  <si>
    <t>80110-KVY-960</t>
  </si>
  <si>
    <t>80151-K25-900ZA</t>
  </si>
  <si>
    <t>80151-KVB-900</t>
  </si>
  <si>
    <t>COVER,CENTER</t>
  </si>
  <si>
    <t>81131-K1A-N00ZA</t>
  </si>
  <si>
    <t>COVER KONTAK ATAS BEAT20 LED/STREET</t>
  </si>
  <si>
    <t>81131-K1A-N10ZA</t>
  </si>
  <si>
    <t>COVER KONTAK ATAS BEAT20 LED ISS ORI</t>
  </si>
  <si>
    <t>81131-K25-900ZB</t>
  </si>
  <si>
    <t>COVER INNER UPPER</t>
  </si>
  <si>
    <t>81131-K59-A10ZF</t>
  </si>
  <si>
    <t>COVER RACK (MT GN BL) HITAM DOF</t>
  </si>
  <si>
    <t>81131-K59-A10ZJ</t>
  </si>
  <si>
    <t>COVER RACK (BLK)</t>
  </si>
  <si>
    <t>81131-KVY-900</t>
  </si>
  <si>
    <t>COVER, INNER UPPER</t>
  </si>
  <si>
    <t>81131-KZR-600ZK</t>
  </si>
  <si>
    <t>COVER LEKSIL KONTAK ATAS VARIO 125 LAMA</t>
  </si>
  <si>
    <t>8113A-KVB-930</t>
  </si>
  <si>
    <t>COVER ASSY INNER</t>
  </si>
  <si>
    <t>81141-K59-A70ZA</t>
  </si>
  <si>
    <t>COVER INNER VARIO18 150</t>
  </si>
  <si>
    <t>COVER INNER LOWER/COVER KONTAK H.BEAT ESP DIG ORI</t>
  </si>
  <si>
    <t>81141-KVY-960</t>
  </si>
  <si>
    <t>COVER INNER LOWER</t>
  </si>
  <si>
    <t>8114A-K25-900</t>
  </si>
  <si>
    <t>COVER INNER LOWER ASSY</t>
  </si>
  <si>
    <t>8114A-K59-A10ZB</t>
  </si>
  <si>
    <t>COVER / BORDES LEKSIL KONTAK VARIO 150</t>
  </si>
  <si>
    <t>8114A-KVB-N50</t>
  </si>
  <si>
    <t>COVER INNER LOWER ASSY</t>
  </si>
  <si>
    <t>8114A-KZR-600ZB</t>
  </si>
  <si>
    <t>81250-KVB-930</t>
  </si>
  <si>
    <t>81250-KZR-600</t>
  </si>
  <si>
    <t>BAGASI BOX VARIO 125</t>
  </si>
  <si>
    <t>83500-K25-900AFB</t>
  </si>
  <si>
    <t>COVER, R BODY (AF BK MT)</t>
  </si>
  <si>
    <t>83500-k25-900PFW</t>
  </si>
  <si>
    <t>COVER R BODY (PL FD WH)</t>
  </si>
  <si>
    <t>83500-KVB-930FMB</t>
  </si>
  <si>
    <t>COVER,R BODY(BLK)</t>
  </si>
  <si>
    <t>83500-KVB-N50AFB</t>
  </si>
  <si>
    <t>COVER BODY KANAN VARIO TECHNO CARBU</t>
  </si>
  <si>
    <t>83510-KEV-900FMK</t>
  </si>
  <si>
    <t>TUTUP LAMPU STOP SUPRA/FIT</t>
  </si>
  <si>
    <t>83520-K81-N00ZA</t>
  </si>
  <si>
    <t>COVER BODY KANAN BEAT FI</t>
  </si>
  <si>
    <t>83600-K25-900AFB</t>
  </si>
  <si>
    <t>COVER L BODY (PL FD WH)</t>
  </si>
  <si>
    <t>83600-K25-900PFW</t>
  </si>
  <si>
    <t>COVER, L BODY (PL FD WH)</t>
  </si>
  <si>
    <t>83600-KVB-930FMB</t>
  </si>
  <si>
    <t>COVER,L BODY(BLK)</t>
  </si>
  <si>
    <t>83600-KVB-N50AFB</t>
  </si>
  <si>
    <t>COVER BODY KIRI VARIO TECHNO CARBU</t>
  </si>
  <si>
    <t>83750-KVB-930FMB</t>
  </si>
  <si>
    <t>COVER,RR CENTER(BLK)</t>
  </si>
  <si>
    <t>86103-K59-A70ZA</t>
  </si>
  <si>
    <t>EMBLEM "HONDA" VARIO 150</t>
  </si>
  <si>
    <t>88110-GN5-781</t>
  </si>
  <si>
    <t>MIRROR R BACK</t>
  </si>
  <si>
    <t>88110-K25-900</t>
  </si>
  <si>
    <t>SPION KANAN H.BEAT FI ORI</t>
  </si>
  <si>
    <t>88110-KPH-880</t>
  </si>
  <si>
    <t>MIRROR ASSY R BACK</t>
  </si>
  <si>
    <t>88110-KTM-000FMB</t>
  </si>
  <si>
    <t>MIRROR ASSY R BLACK</t>
  </si>
  <si>
    <t>88110-KVB-930FMB</t>
  </si>
  <si>
    <t>MIRROR ASSY, R BACK BK</t>
  </si>
  <si>
    <t>88110-KVR-601</t>
  </si>
  <si>
    <t>MIRROR ASSY R BACK REVO</t>
  </si>
  <si>
    <t>88110-KVY-700</t>
  </si>
  <si>
    <t>MIRROR ASSY, R BACK</t>
  </si>
  <si>
    <t>88110-KVY-960</t>
  </si>
  <si>
    <t>BEAT SPION R</t>
  </si>
  <si>
    <t>88120-GN5-781</t>
  </si>
  <si>
    <t>MIRROR, L BACK</t>
  </si>
  <si>
    <t>88120-K25-900</t>
  </si>
  <si>
    <t>MIRROR COMP L</t>
  </si>
  <si>
    <t>88120-KCJ-660</t>
  </si>
  <si>
    <t>SPION KIRI VERZA LAMA</t>
  </si>
  <si>
    <t>88120-KPH-880</t>
  </si>
  <si>
    <t>MIRROR ASSY, L BACK</t>
  </si>
  <si>
    <t>88120-KTM-000FMB</t>
  </si>
  <si>
    <t>MIRROR ASSY L BACK (B)</t>
  </si>
  <si>
    <t>88120-KVB-930FMB</t>
  </si>
  <si>
    <t>SPION VARIO KIRI AHM</t>
  </si>
  <si>
    <t>88120-KVR-601</t>
  </si>
  <si>
    <t>MIRROR ASSY L BACK, NH-1</t>
  </si>
  <si>
    <t>88120-KVR-960</t>
  </si>
  <si>
    <t>SPION KIRI REVO</t>
  </si>
  <si>
    <t>88120-KVY-700</t>
  </si>
  <si>
    <t>88120-KVY-960</t>
  </si>
  <si>
    <t>SPION KIRI BEAT CARBU LAMA</t>
  </si>
  <si>
    <t>88120-KYT-940FMB</t>
  </si>
  <si>
    <t>KACA SPION KIRI HITAM</t>
  </si>
  <si>
    <t>88211-K93-N00ZB</t>
  </si>
  <si>
    <t>SPION KANAN ABU/COKLAT/HITAM SCOOPY ESP NEW</t>
  </si>
  <si>
    <t>8990876511347</t>
  </si>
  <si>
    <t>BAN LUAR 80/100-17 IRC</t>
  </si>
  <si>
    <t>8990876610125</t>
  </si>
  <si>
    <t>BAN DALAM 300/325-17 IRC</t>
  </si>
  <si>
    <t>8990876610163</t>
  </si>
  <si>
    <t>BAN DALAM 275/300-18 IRC</t>
  </si>
  <si>
    <t>8990876610309</t>
  </si>
  <si>
    <t>BAN DALAM 250-17 ATAU 275-17 IRC</t>
  </si>
  <si>
    <t>8991011104929</t>
  </si>
  <si>
    <t>OLI SPORT MESRAN 1L SAE 40</t>
  </si>
  <si>
    <t>8991011114928</t>
  </si>
  <si>
    <t>OLI SPORT MESRAN SUPER 1L</t>
  </si>
  <si>
    <t>8991012327952</t>
  </si>
  <si>
    <t>OLI SPORT PRIMA XP 1L</t>
  </si>
  <si>
    <t>8994042101141</t>
  </si>
  <si>
    <t>MASTER RADIATOR SUPER FLUSH</t>
  </si>
  <si>
    <t>8997208770106</t>
  </si>
  <si>
    <t>OLI SPORT ULTRATEC FEDERAL 1 LITER</t>
  </si>
  <si>
    <t>90108-KZL-860</t>
  </si>
  <si>
    <t>BAUD STANDAR SAMPING H.BEAT CARBU ORI</t>
  </si>
  <si>
    <t>90131-883-000</t>
  </si>
  <si>
    <t>BAUD BUANGAN OLI H.AHM</t>
  </si>
  <si>
    <t>90170-05803</t>
  </si>
  <si>
    <t>MUR SETELAN KLEP Y.MIO M3 ORI</t>
  </si>
  <si>
    <t>90201-15841</t>
  </si>
  <si>
    <t>RING PULLY Y.MIO J ORI</t>
  </si>
  <si>
    <t>90280-03017</t>
  </si>
  <si>
    <t>SEPI MAGNET MIO CARBU</t>
  </si>
  <si>
    <t>90387-16811</t>
  </si>
  <si>
    <t>BOSH PULLY / BOSH ROLLER Y.MIO ORI</t>
  </si>
  <si>
    <t>90387-16817</t>
  </si>
  <si>
    <t>BOSH PULLY Y.XEON/GT 125</t>
  </si>
  <si>
    <t>90445-12804</t>
  </si>
  <si>
    <t>SELANG RADIATOR VIXION</t>
  </si>
  <si>
    <t>90506-20514</t>
  </si>
  <si>
    <t>PER STANDAR SAMPING Y.YGP MATIC ORI</t>
  </si>
  <si>
    <t>90506-35806</t>
  </si>
  <si>
    <t>PER STANDAR TENGAH Y.YGP BEBEK ORI</t>
  </si>
  <si>
    <t>90508-32768</t>
  </si>
  <si>
    <t>PER SELAH Y.MIO J ORI</t>
  </si>
  <si>
    <t>90666-SDA-A01</t>
  </si>
  <si>
    <t>KANCING PANEL H.AHM ORI</t>
  </si>
  <si>
    <t>90701-KFM-900</t>
  </si>
  <si>
    <t>BOS BLOK 8 X 14 POLOS AHM</t>
  </si>
  <si>
    <t>90741-KVY-900</t>
  </si>
  <si>
    <t>SPIE MAGNET SCOOPY AHM</t>
  </si>
  <si>
    <t>90793-AJ805</t>
  </si>
  <si>
    <t>Y.YGP CVT GREASE</t>
  </si>
  <si>
    <t>90793AJ813</t>
  </si>
  <si>
    <t>OLI GEAR Y.YAMALUBE 140ML</t>
  </si>
  <si>
    <t>91001-K0J-N02</t>
  </si>
  <si>
    <t>LAHER KRUK AS KANAN H.GENIO ORI</t>
  </si>
  <si>
    <t>91001-KVB-930</t>
  </si>
  <si>
    <t>LAHER KRUK AS KANAN H.VARIO CARBU ORI</t>
  </si>
  <si>
    <t>91002-GA7-701</t>
  </si>
  <si>
    <t>LAHER 6902 U PULLY H.AHM ORI (91009-KVY-961)</t>
  </si>
  <si>
    <t>91002-K44-V01</t>
  </si>
  <si>
    <t>LAHER KRUK AS KIRI H.BEAT FI ESP ORI</t>
  </si>
  <si>
    <t>91002-KFG-003</t>
  </si>
  <si>
    <t>LAHER PULLY H.PCX 160 ORI</t>
  </si>
  <si>
    <t>91002-KZL-A01</t>
  </si>
  <si>
    <t>LAHER 6007 H.AHM</t>
  </si>
  <si>
    <t>91005-KVB-900</t>
  </si>
  <si>
    <t>91006-KVB-902</t>
  </si>
  <si>
    <t>LAHER 6002 GARDAN H.AHM</t>
  </si>
  <si>
    <t>91007-KWB-601</t>
  </si>
  <si>
    <t>LAHER 6904 H.AHM</t>
  </si>
  <si>
    <t>91008-GB6-914</t>
  </si>
  <si>
    <t>91201-GB4-691</t>
  </si>
  <si>
    <t>OIL SEAL MAGHNET H.GRAND/ 30X42X4,5 ORI</t>
  </si>
  <si>
    <t>OIL SEAL MAGHNET H.BEAT ESP/ 20.8X30.5X6 ORI</t>
  </si>
  <si>
    <t>91202-302-010</t>
  </si>
  <si>
    <t>OIL SEAL KICK STATER H.GRAND/ 13.8X24X5 ORI</t>
  </si>
  <si>
    <t>91202-GB4-691</t>
  </si>
  <si>
    <t>OIL SEAL MAGHNET BESAR H.GRAND ORI</t>
  </si>
  <si>
    <t>91202-GB4-692</t>
  </si>
  <si>
    <t>OIL SEAL MAGHNET KECIL H.GRAND/ 18,9X28X5 ORI</t>
  </si>
  <si>
    <t>91202-K97-T01</t>
  </si>
  <si>
    <t>OIL SEAL KRUK AS / SIL KER AS H.VARIO 125/PCX 125/ 26X45X6 ORI (PK)</t>
  </si>
  <si>
    <t>91202-KCS-920</t>
  </si>
  <si>
    <t>SEAL RPM MEGAPRO</t>
  </si>
  <si>
    <t>91202-KWN-902</t>
  </si>
  <si>
    <t>91203-GB5-761</t>
  </si>
  <si>
    <t>OIL SEAL GEAR DEPAN H.SUPRA/ 17X29X5 ORI</t>
  </si>
  <si>
    <t>91203-KWN-902</t>
  </si>
  <si>
    <t>OIL SEAL AS PULY BELAKANG VARIO 125/ 20x32x6 ORI</t>
  </si>
  <si>
    <t>91204-KWN-901</t>
  </si>
  <si>
    <t>OIL SEAL RODA BELAKANG H.VARIO 125/ 34X52X7 ORI</t>
  </si>
  <si>
    <t>91206-286-014</t>
  </si>
  <si>
    <t>SEAL VERNELENG TIGER</t>
  </si>
  <si>
    <t>91208-KB4-671</t>
  </si>
  <si>
    <t>SIL PERSENELING H.ASTREA GRAND ORI</t>
  </si>
  <si>
    <t>91211-K44-V01</t>
  </si>
  <si>
    <t>SEAL PULLY BEAT FI</t>
  </si>
  <si>
    <t>91211-KVB-900</t>
  </si>
  <si>
    <t>ORING PULLY H.BEAT FI ORI</t>
  </si>
  <si>
    <t>91211-PE9-003</t>
  </si>
  <si>
    <t>OIL SEAL KICK STATER H.BEAT/ 16X26X6 ORI</t>
  </si>
  <si>
    <t>91255-KGH-901</t>
  </si>
  <si>
    <t>91255-KVB-902</t>
  </si>
  <si>
    <t>91301-GGL-J01</t>
  </si>
  <si>
    <t>ORING INJEKTOR H.AHM ATAS/ 6.3X2.2 ORI</t>
  </si>
  <si>
    <t>91301-GGL-J02</t>
  </si>
  <si>
    <t>ORING INJEKTOR H.SUPRA X 125 ORI</t>
  </si>
  <si>
    <t>91301-K44-V00</t>
  </si>
  <si>
    <t>ORING POMPA OLI BEAT FI ESP AHM</t>
  </si>
  <si>
    <t>9-172 250-18</t>
  </si>
  <si>
    <t>RUJI JARI JARI 172 INDOPART</t>
  </si>
  <si>
    <t>92081-1492</t>
  </si>
  <si>
    <t>PER KOPLING NINJA</t>
  </si>
  <si>
    <t>93101-10841</t>
  </si>
  <si>
    <t>SEAL KOPLING Y.VEGA ZR ORI</t>
  </si>
  <si>
    <t>93101-21803</t>
  </si>
  <si>
    <t>OIL SEAL RUMAH ROLLER Y.MIO ORI</t>
  </si>
  <si>
    <t>93102-19800</t>
  </si>
  <si>
    <t>SEAL MAGHNET NOUVO/MIO/XEON YGP</t>
  </si>
  <si>
    <t>93102-26800</t>
  </si>
  <si>
    <t>OIL SEAL RODA BELAKANG Y.MIO/ 26X48X7 ORI</t>
  </si>
  <si>
    <t>OIL SEAL RODA BELAKANG Y.MIO M3 125 ORI 32x52x6</t>
  </si>
  <si>
    <t>93210-29803</t>
  </si>
  <si>
    <t>ORING DINAM0 Y. MIO J/GT/SOULGT</t>
  </si>
  <si>
    <t>93210-71462</t>
  </si>
  <si>
    <t>ORING TUTUP KETENG MIO/NEW/FINO/SOUL</t>
  </si>
  <si>
    <t>93300-638Y6</t>
  </si>
  <si>
    <t>LAHER 638 Y.MIO ORI</t>
  </si>
  <si>
    <t>93306-002YR</t>
  </si>
  <si>
    <t>LAHER 6002 GARDAN Y.YAMAHA</t>
  </si>
  <si>
    <t>93306-003YR</t>
  </si>
  <si>
    <t>LAHER 6003 Y.YAMAHA</t>
  </si>
  <si>
    <t>93306-201YK</t>
  </si>
  <si>
    <t>LAHER 6201 / LAHER RODA DEPAN YAMAHA ORI</t>
  </si>
  <si>
    <t>93306-204XM</t>
  </si>
  <si>
    <t>LAHER 6204 Y.YAMAHA</t>
  </si>
  <si>
    <t>93306-204XR</t>
  </si>
  <si>
    <t>93306-252X7</t>
  </si>
  <si>
    <t>LAHER 6202 YAMAHA</t>
  </si>
  <si>
    <t>93306-252YB</t>
  </si>
  <si>
    <t>LAHER CVT YAMAHA</t>
  </si>
  <si>
    <t>93306-252YL</t>
  </si>
  <si>
    <t>93306-272X2</t>
  </si>
  <si>
    <t>LAHER 62/22 Y.YAMAHA</t>
  </si>
  <si>
    <t>93306-272YA</t>
  </si>
  <si>
    <t>93306-272YB</t>
  </si>
  <si>
    <t>LAHER AS RODA 6222 YAMAHA</t>
  </si>
  <si>
    <t>93306-301XT</t>
  </si>
  <si>
    <t>LAHER 6301 YMH ORI</t>
  </si>
  <si>
    <t>LAHER 6303 - RASIO Y.NMAX</t>
  </si>
  <si>
    <t>93306-305X3</t>
  </si>
  <si>
    <t>LAHER KRUK AS KIRI Y.MIO ORI</t>
  </si>
  <si>
    <t>93306-305XA</t>
  </si>
  <si>
    <t>LAHER 6305 Y.YAMAHA (93306-305XB)</t>
  </si>
  <si>
    <t>LAHER 63/22 KRUK AS KANAN Y.MIO M3 ORI</t>
  </si>
  <si>
    <t>93306-901Y6</t>
  </si>
  <si>
    <t>LAHER 6901 MONTING Y.YAMAHA</t>
  </si>
  <si>
    <t>LAHER 6906 YMH</t>
  </si>
  <si>
    <t>93311-315Y6</t>
  </si>
  <si>
    <t>LAHER BAMBU 15X25X12 MIO SOUL CARBU</t>
  </si>
  <si>
    <t>93317-218Y1</t>
  </si>
  <si>
    <t>LAHER BOSH ARM Y.VIXION ORI</t>
  </si>
  <si>
    <t>94109-12000</t>
  </si>
  <si>
    <t>RING TAP OLI 12 MM</t>
  </si>
  <si>
    <t>94568-7090</t>
  </si>
  <si>
    <t>RANTE KETENG JUPITER SALIB</t>
  </si>
  <si>
    <t>94568-A8096</t>
  </si>
  <si>
    <t>RANTAI KETENG JUP MX/VIXION</t>
  </si>
  <si>
    <t>94568-F9096</t>
  </si>
  <si>
    <t>RANTAI KETENG VIXION NEW</t>
  </si>
  <si>
    <t>94568-G0090</t>
  </si>
  <si>
    <t>RANTAI KETENG Y.JUPITER Z1/FORCE FI ORI</t>
  </si>
  <si>
    <t>94700-00828</t>
  </si>
  <si>
    <t>BUSI Y.NGK C7HSA ORI</t>
  </si>
  <si>
    <t>94700-00870</t>
  </si>
  <si>
    <t>BUSI DENSO Y.YGP U24EPR9 ORI</t>
  </si>
  <si>
    <t>94700-00873</t>
  </si>
  <si>
    <t>BUSI Y.DENSO U24ESR-N</t>
  </si>
  <si>
    <t>95011-610-00</t>
  </si>
  <si>
    <t>KARET STANDAR H.BEAT ORI</t>
  </si>
  <si>
    <t>95014-711-02</t>
  </si>
  <si>
    <t>PER STANDAR TENGAH H.SUPRA X 125 ORI</t>
  </si>
  <si>
    <t>95014-71402</t>
  </si>
  <si>
    <t>PER STANDAR TENGAH H.KARISMA ORI</t>
  </si>
  <si>
    <t>95014-72102</t>
  </si>
  <si>
    <t>PER STANDAR SAMPING H.AHM MATIC ORI</t>
  </si>
  <si>
    <t>98056-57713</t>
  </si>
  <si>
    <t>BUSI H.NGK C7HSA ORI</t>
  </si>
  <si>
    <t>98056-57723</t>
  </si>
  <si>
    <t>BUSI H.DENSO U22FSU ORI</t>
  </si>
  <si>
    <t>98059-57916</t>
  </si>
  <si>
    <t>BUSI H.NGK CR7EH-9 ORI (VARIO)</t>
  </si>
  <si>
    <t>98059-58826</t>
  </si>
  <si>
    <t>BUSI H.DENSO U24ESR-N ORI</t>
  </si>
  <si>
    <t>98067-86871</t>
  </si>
  <si>
    <t>BUSI H.DENSO U20EPR9 ORI (CPR6EA-9 NGK)</t>
  </si>
  <si>
    <t>98067-86881</t>
  </si>
  <si>
    <t>BUSI H.DENSO CPR6EA 9 / BUSI U24 ORI</t>
  </si>
  <si>
    <t>98069-58728</t>
  </si>
  <si>
    <t>BUSI H.DENSO X24EP ORI</t>
  </si>
  <si>
    <t>98069-58921</t>
  </si>
  <si>
    <t>BUSI H.DENSO X24EP-U9 TIGER / MEGAPRO ORI</t>
  </si>
  <si>
    <t>98200-40500</t>
  </si>
  <si>
    <t>SIKRING TANCAP KECIL 5A H.AHM ORI</t>
  </si>
  <si>
    <t>99000B10WMBN008</t>
  </si>
  <si>
    <t>OLI MATIC S.SGO SCOOTER 0.8L</t>
  </si>
  <si>
    <t>99000B10WMBN010</t>
  </si>
  <si>
    <t>OLI MATIC S.SGO SCOOTER 1L</t>
  </si>
  <si>
    <t>99000B9901LN080</t>
  </si>
  <si>
    <t>OLI BEBEK S.SGO 4T 0,8L</t>
  </si>
  <si>
    <t>99000B9901LN100</t>
  </si>
  <si>
    <t>OLI SPORT S.SGO 4T 1L</t>
  </si>
  <si>
    <t>AAZ</t>
  </si>
  <si>
    <t>AIR ACCU ZUUR /AIR AKI KERAS</t>
  </si>
  <si>
    <t>ABS0001</t>
  </si>
  <si>
    <t>SAKLAR DIMMER H.VARIO FI IMTASI (PK)</t>
  </si>
  <si>
    <t>ABS0002</t>
  </si>
  <si>
    <t>SAKLAR DIMMER H.BEAT CARBU IMI (PK)</t>
  </si>
  <si>
    <t>ABS0003</t>
  </si>
  <si>
    <t>SAKLAR KLAKSON H.BEAT IMI (PK)</t>
  </si>
  <si>
    <t>ABS0004</t>
  </si>
  <si>
    <t>SAKLAR STATER H.CARBU IMI (PK)</t>
  </si>
  <si>
    <t>ABS0005</t>
  </si>
  <si>
    <t>SAKLAR LAMPU ON OFF H.BEAT IMI</t>
  </si>
  <si>
    <t>ACG10GR</t>
  </si>
  <si>
    <t>GREASE CVT H.AHM</t>
  </si>
  <si>
    <t>AFPYMJ</t>
  </si>
  <si>
    <t>AHB6201RS</t>
  </si>
  <si>
    <t>LAHER 6201 Y.YAMAHA</t>
  </si>
  <si>
    <t>AHB6301RS</t>
  </si>
  <si>
    <t>LAHER 6301 H.AHM ORI (SATUAN)</t>
  </si>
  <si>
    <t>AHB6304</t>
  </si>
  <si>
    <t>LAHER 6304 H.AHM</t>
  </si>
  <si>
    <t>AHB6322</t>
  </si>
  <si>
    <t>LAHER 6322 SET KANAN KIRI KARISMA</t>
  </si>
  <si>
    <t>airaccu</t>
  </si>
  <si>
    <t>AKI6004</t>
  </si>
  <si>
    <t>LAHER 6004 IMI</t>
  </si>
  <si>
    <t>AKIBKS</t>
  </si>
  <si>
    <t>AKI BEKAS</t>
  </si>
  <si>
    <t>AKIO6201</t>
  </si>
  <si>
    <t>AKIO6300</t>
  </si>
  <si>
    <t>LAHER 6300 LAHER</t>
  </si>
  <si>
    <t>ALF63-01RS</t>
  </si>
  <si>
    <t>LAHER 6301 / LAHER RODA DEPAN H.AHM ORI (SATUAN)</t>
  </si>
  <si>
    <t>AMALL</t>
  </si>
  <si>
    <t>AMRIL ALL</t>
  </si>
  <si>
    <t>APRSR</t>
  </si>
  <si>
    <t>AS PAHA REM H.REVO IMI</t>
  </si>
  <si>
    <t>APRSRJ</t>
  </si>
  <si>
    <t>AS PAHA REM/SETELAN REM JUPITER</t>
  </si>
  <si>
    <t>APTFLR</t>
  </si>
  <si>
    <t>ADAPTOR FLASHER</t>
  </si>
  <si>
    <t>ARBFYM</t>
  </si>
  <si>
    <t>AS RODA BELAKANG Y.FORCE</t>
  </si>
  <si>
    <t>ARDFYM</t>
  </si>
  <si>
    <t>AS RODA DEPAN YAMAHA FORCE</t>
  </si>
  <si>
    <t>ARMTNS</t>
  </si>
  <si>
    <t>AREM TENSIONER GRAND</t>
  </si>
  <si>
    <t>ASBBUL</t>
  </si>
  <si>
    <t>AS SHOCK DEPAN H.BEAT FI TIPE TUTUP ULIR</t>
  </si>
  <si>
    <t>ASCBCR</t>
  </si>
  <si>
    <t>CARBU CLEANER ASPIRA</t>
  </si>
  <si>
    <t>ASDJZ</t>
  </si>
  <si>
    <t>AS STATER DINAMO Y.JUPITER Z IMI</t>
  </si>
  <si>
    <t>ASDPN</t>
  </si>
  <si>
    <t>AS SHOCK DEPAN H.KARISMA IMI (AS SOK)</t>
  </si>
  <si>
    <t>ASHTGH</t>
  </si>
  <si>
    <t>AS STANDAR TENGAH VARIO 125 LED IMI</t>
  </si>
  <si>
    <t>ASMNPC</t>
  </si>
  <si>
    <t>AS MOUNTING H. PCX</t>
  </si>
  <si>
    <t>ASPRSX</t>
  </si>
  <si>
    <t>AS PAHA REM/SETELAN REM SUPRA X 125</t>
  </si>
  <si>
    <t>ASRA</t>
  </si>
  <si>
    <t>ANTING SETELAN RANTAI H.ALFA IMI</t>
  </si>
  <si>
    <t>ASRDBG</t>
  </si>
  <si>
    <t>AS RODA BELAKANG H.REVO IMI</t>
  </si>
  <si>
    <t>ASRDBL</t>
  </si>
  <si>
    <t>AS RODA BELAKANG S.SATRIA</t>
  </si>
  <si>
    <t>ASRDDPN</t>
  </si>
  <si>
    <t>AS RODA DEPAN Y.MIO IMI</t>
  </si>
  <si>
    <t>ASRDPB</t>
  </si>
  <si>
    <t>AS RODA DEPAN BEAT / REVO</t>
  </si>
  <si>
    <t>ASRKSAJMP</t>
  </si>
  <si>
    <t>ANTING SETELAN RANTAI KANAN H.SUPRA IMI</t>
  </si>
  <si>
    <t>ASRMMK</t>
  </si>
  <si>
    <t>ANTING SETELAN RANTAI MEGAPRO MONOSOK</t>
  </si>
  <si>
    <t>ASRMXK</t>
  </si>
  <si>
    <t>ANTING SETELAN RANTAI Y.MX KING IMI</t>
  </si>
  <si>
    <t>ASRR110</t>
  </si>
  <si>
    <t>ANTING SETELAN RANTAI H.REVO 110 IMI</t>
  </si>
  <si>
    <t>ASRTNDR</t>
  </si>
  <si>
    <t>ANTING SETELAN RANTAI SUZUKI THUNDER</t>
  </si>
  <si>
    <t>ASRVZR</t>
  </si>
  <si>
    <t>ANTING SETELAN RANTAI Y.VEGA ZR IMI</t>
  </si>
  <si>
    <t>ASRYHK</t>
  </si>
  <si>
    <t>ANTING SETELAN RANTAI H.REVO IMI</t>
  </si>
  <si>
    <t>ASSKDV</t>
  </si>
  <si>
    <t>AS SHOCK DEPAN VARIO 125 IMI</t>
  </si>
  <si>
    <t>ASSRJR</t>
  </si>
  <si>
    <t>AS STATER Y.JUPITER IMI</t>
  </si>
  <si>
    <t>ASSTMO</t>
  </si>
  <si>
    <t>AS STANDAR MIO NEW/FINO</t>
  </si>
  <si>
    <t>ASSTTR</t>
  </si>
  <si>
    <t>GIGI SELAH Y.MIO IMI</t>
  </si>
  <si>
    <t>ASTA196484</t>
  </si>
  <si>
    <t>TOP SET H.TIGER/GL PRO/NEOTECH/MEGA PRO</t>
  </si>
  <si>
    <t>ASTBEAT</t>
  </si>
  <si>
    <t>AS STANDAR TENGAH BEAT FI</t>
  </si>
  <si>
    <t>ASTMT</t>
  </si>
  <si>
    <t>AS STANDAR TENGAH MIO TOKUSHOKU</t>
  </si>
  <si>
    <t>ASVNGS</t>
  </si>
  <si>
    <t>AS VERSNELING SHOGUN</t>
  </si>
  <si>
    <t>ATSH</t>
  </si>
  <si>
    <t>AS TENGAH SUPRA HANSON</t>
  </si>
  <si>
    <t>ATX9-BS</t>
  </si>
  <si>
    <t>AKI KERING ALKALINE ATX9-BS (NINJA 250CC)</t>
  </si>
  <si>
    <t>AUTOSL</t>
  </si>
  <si>
    <t>AUTOSOL</t>
  </si>
  <si>
    <t>AVA</t>
  </si>
  <si>
    <t>AS VERSNELING ALFA</t>
  </si>
  <si>
    <t>B0R-H2530-10</t>
  </si>
  <si>
    <t>SWITCH REM BELAKANG Y.AEROX ORI</t>
  </si>
  <si>
    <t>B10MNPL</t>
  </si>
  <si>
    <t>BAUD 10 MANIPUL(1/4 x 3)</t>
  </si>
  <si>
    <t>B3F-E2170-10</t>
  </si>
  <si>
    <t>NOKEN AS Y.LEXI ORI</t>
  </si>
  <si>
    <t>B3F-F2210-00</t>
  </si>
  <si>
    <t>SHOCK BELAKANG Y.LEXI ORI</t>
  </si>
  <si>
    <t>B3F-F7481-00</t>
  </si>
  <si>
    <t>BORDES Y.LEXI ORI</t>
  </si>
  <si>
    <t>B3F-F8312-00-P4</t>
  </si>
  <si>
    <t>LEGSIL FULL KANAN COKLAT Y.LEXI ORI</t>
  </si>
  <si>
    <t>B3F-F8395-00</t>
  </si>
  <si>
    <t>COVER BAWAH KANAN Y.LEXI</t>
  </si>
  <si>
    <t>B5D-E4450-00</t>
  </si>
  <si>
    <t>FILTER UDARA Y.FREEGO ORI</t>
  </si>
  <si>
    <t>B63-E2223-00</t>
  </si>
  <si>
    <t>SEAL WATER PUMP Y.AEROX ORI</t>
  </si>
  <si>
    <t>B63-F3462-00</t>
  </si>
  <si>
    <t>B63-H1410-00</t>
  </si>
  <si>
    <t>SPULL ASSY Y.AEROX 155 ORI</t>
  </si>
  <si>
    <t>B65-E1351-10</t>
  </si>
  <si>
    <t>PERPAK BLOK Y.AEROX/LEXI</t>
  </si>
  <si>
    <t>B65-E4451-00</t>
  </si>
  <si>
    <t>FILTER UDARA Y.AEROX ORI</t>
  </si>
  <si>
    <t>B65-E6111-01</t>
  </si>
  <si>
    <t>AS PULLY/GARDAN Y.NMAX</t>
  </si>
  <si>
    <t>B65-WB015-00</t>
  </si>
  <si>
    <t>KOMSTIR BAWAH Y.AEROX 155/LEXI ORI</t>
  </si>
  <si>
    <t>B6H-E7674-00</t>
  </si>
  <si>
    <t>BOSH PULLY Y. AEROX/NMAX 155</t>
  </si>
  <si>
    <t>B6H-H252E-01</t>
  </si>
  <si>
    <t>KUNCI KONTAK SET NMAX 155 2020 ADA KUNCI</t>
  </si>
  <si>
    <t>B6H-H2590-10</t>
  </si>
  <si>
    <t>KABEL BODY NMAX 155 2020</t>
  </si>
  <si>
    <t>B6H-H594A-02</t>
  </si>
  <si>
    <t>ECU Y.NMAX 155 2020</t>
  </si>
  <si>
    <t>BABLRB</t>
  </si>
  <si>
    <t>BAUD BLOK REVO BEAT</t>
  </si>
  <si>
    <t>BADL10</t>
  </si>
  <si>
    <t>BAUD L 10</t>
  </si>
  <si>
    <t>BANGIN</t>
  </si>
  <si>
    <t>BAUD ANGIN/NAPEL ANGIN YAMAHA</t>
  </si>
  <si>
    <t>BARIMI</t>
  </si>
  <si>
    <t>BOSH ARM REVO SET IMI</t>
  </si>
  <si>
    <t>BASDBC</t>
  </si>
  <si>
    <t>BAUD AS SHOCK DEPAN BEAT</t>
  </si>
  <si>
    <t>BASIMI</t>
  </si>
  <si>
    <t>BOSH ARM SCOOPY IMI</t>
  </si>
  <si>
    <t>BAUD0008</t>
  </si>
  <si>
    <t>BAUD0010</t>
  </si>
  <si>
    <t>BAUD0011</t>
  </si>
  <si>
    <t>BAUD MUR 6X15</t>
  </si>
  <si>
    <t>BAUD0017</t>
  </si>
  <si>
    <t>BAUD SETELAN REM KUPU KUPU/MIKIMOS</t>
  </si>
  <si>
    <t>BAUD0019</t>
  </si>
  <si>
    <t>BAUD0035</t>
  </si>
  <si>
    <t>BAUD KNALPOT 12/12</t>
  </si>
  <si>
    <t>BAUD0036</t>
  </si>
  <si>
    <t>MUR RODA BELAKANG VARIO</t>
  </si>
  <si>
    <t>BAUD0037</t>
  </si>
  <si>
    <t>BAUD TROMOL</t>
  </si>
  <si>
    <t>BAUD10</t>
  </si>
  <si>
    <t>BAUD 10 PANJANG 3cm</t>
  </si>
  <si>
    <t>BAUD19</t>
  </si>
  <si>
    <t>BAUD25</t>
  </si>
  <si>
    <t>BAUD6X7</t>
  </si>
  <si>
    <t>BAUD FLANGE 6X70 / BAUD CVT 6X70</t>
  </si>
  <si>
    <t>BAUD6X8</t>
  </si>
  <si>
    <t>BAUD FLANGE 6X80</t>
  </si>
  <si>
    <t>BAUD875</t>
  </si>
  <si>
    <t>BAUD 8X75</t>
  </si>
  <si>
    <t>BAUDB10</t>
  </si>
  <si>
    <t>BAUD BODY 10"</t>
  </si>
  <si>
    <t>BAUDBBIASA</t>
  </si>
  <si>
    <t>BAUD BODY BIASA</t>
  </si>
  <si>
    <t>BAUDDK</t>
  </si>
  <si>
    <t>BAUD DUDUKAN KAMPAS</t>
  </si>
  <si>
    <t>BAUDFIL</t>
  </si>
  <si>
    <t>BAUD FILTER MATIC HONDA</t>
  </si>
  <si>
    <t>BAUDGAS</t>
  </si>
  <si>
    <t>BAUD DUDUKAN GAS</t>
  </si>
  <si>
    <t>BAUDHD</t>
  </si>
  <si>
    <t>BAUD HEAD H.VERZA IMI</t>
  </si>
  <si>
    <t>BAUDHR</t>
  </si>
  <si>
    <t>BAUD HOLDER Y.NMAX</t>
  </si>
  <si>
    <t>BAUDK14</t>
  </si>
  <si>
    <t>BAUD KUNCI 12" TOPI</t>
  </si>
  <si>
    <t>BAUDKM</t>
  </si>
  <si>
    <t>BAUD KLEM MANIPOL</t>
  </si>
  <si>
    <t>BAUDL5</t>
  </si>
  <si>
    <t>BAUD L5</t>
  </si>
  <si>
    <t>BAUDL6</t>
  </si>
  <si>
    <t>BAUD L6</t>
  </si>
  <si>
    <t>BAUDM14</t>
  </si>
  <si>
    <t>BAUD MASTER REM 14 BEBEK</t>
  </si>
  <si>
    <t>BAUDOL</t>
  </si>
  <si>
    <t>BAUD OLI</t>
  </si>
  <si>
    <t>BAUDSC</t>
  </si>
  <si>
    <t>BAUD SHOCK DEPAN H.MATIC</t>
  </si>
  <si>
    <t>BBFBRU</t>
  </si>
  <si>
    <t>GASKET BB Y.NOUVO/MIO FUBORU</t>
  </si>
  <si>
    <t>BBH</t>
  </si>
  <si>
    <t>BBLOCK</t>
  </si>
  <si>
    <t>BAUD CVT 6X30</t>
  </si>
  <si>
    <t>BBM PART</t>
  </si>
  <si>
    <t>LAHER PULLY H.VARIO IMI</t>
  </si>
  <si>
    <t>BBMNYH</t>
  </si>
  <si>
    <t>BOSH BLOK MIO/NOUVO YAHOKI</t>
  </si>
  <si>
    <t>BBNARM</t>
  </si>
  <si>
    <t>BAUD BUANGAN ANGIN REM H.SUPRA</t>
  </si>
  <si>
    <t>BBOZ19</t>
  </si>
  <si>
    <t>BAUD BUANGAN OLI 19/OVER SIZE</t>
  </si>
  <si>
    <t>BCAR-GNA</t>
  </si>
  <si>
    <t>BONIT CARBU H.GRAND IMI</t>
  </si>
  <si>
    <t>BCAR-KRM</t>
  </si>
  <si>
    <t>BONIT CARBU H.KARISMA IMI</t>
  </si>
  <si>
    <t>BCHA</t>
  </si>
  <si>
    <t>BAUD BINTANG/BAUD DUDUKAN CAKRAM H.ALL</t>
  </si>
  <si>
    <t>BCS15C</t>
  </si>
  <si>
    <t>BAUD DOP COVER ABS / BAUD SCOOPY 1,5CM</t>
  </si>
  <si>
    <t>BCSOJ</t>
  </si>
  <si>
    <t>BONIT CARBU S.SMASH IMI</t>
  </si>
  <si>
    <t>BCVT25</t>
  </si>
  <si>
    <t>BAUD CVT 6X25</t>
  </si>
  <si>
    <t>BCVT85</t>
  </si>
  <si>
    <t>BAUD CVT PANJANG 8,5CM</t>
  </si>
  <si>
    <t>BD128C</t>
  </si>
  <si>
    <t>BAUD 12 PANJANG 8CM</t>
  </si>
  <si>
    <t>BD12PG</t>
  </si>
  <si>
    <t>BAUD 12 PANJANG</t>
  </si>
  <si>
    <t>BD13P5</t>
  </si>
  <si>
    <t>BAUD 13 PANJANG 5 CM</t>
  </si>
  <si>
    <t>BD14P5</t>
  </si>
  <si>
    <t>BAUD 14 PANJANG 5CM</t>
  </si>
  <si>
    <t>BD14P6</t>
  </si>
  <si>
    <t>BAUD 14 PANJANG 6CM</t>
  </si>
  <si>
    <t>BD14P8</t>
  </si>
  <si>
    <t>BAUD 14 PANJANG 8CM</t>
  </si>
  <si>
    <t>BD300-17IRC</t>
  </si>
  <si>
    <t>BAN DALAM 300-17 IRC</t>
  </si>
  <si>
    <t>BD90/100S</t>
  </si>
  <si>
    <t>BAN DALAM 90/100-18 SWALOW</t>
  </si>
  <si>
    <t>BDBJ14</t>
  </si>
  <si>
    <t>BAUD BAJA 14</t>
  </si>
  <si>
    <t>BDBKCB</t>
  </si>
  <si>
    <t>BAUD BLOK CB</t>
  </si>
  <si>
    <t>BDBKGD</t>
  </si>
  <si>
    <t>BAUD BLOK GRAND</t>
  </si>
  <si>
    <t>BDBLHD</t>
  </si>
  <si>
    <t>BAUD BLOK HEAD/TUSUK SATE</t>
  </si>
  <si>
    <t>BDBSCP</t>
  </si>
  <si>
    <t>BAN DALAM 120+130/80 130+140/70-12</t>
  </si>
  <si>
    <t>BDCABS</t>
  </si>
  <si>
    <t>BAUD DOP COVER ABS/BAUD SCOOPY</t>
  </si>
  <si>
    <t>BDCVP</t>
  </si>
  <si>
    <t>BAUD BLOK MESIN BEBEK 6X45/BAUD FLANGE 6X45</t>
  </si>
  <si>
    <t>BDFCVX</t>
  </si>
  <si>
    <t>BAUD FLANCY</t>
  </si>
  <si>
    <t>BDGIPI</t>
  </si>
  <si>
    <t>BOHLAM DEPAN GRAND INDOPART IMI (PS)</t>
  </si>
  <si>
    <t>BDHM25</t>
  </si>
  <si>
    <t>BOHLAM DEPAN H.MEGAPRO 25WATT IMI (PS)</t>
  </si>
  <si>
    <t>BDHM35</t>
  </si>
  <si>
    <t>BOHLAM DEPAN H.MEGAPRO 35WATT IMI (PS)</t>
  </si>
  <si>
    <t>BDINOP</t>
  </si>
  <si>
    <t>BOHLAM DEPAN INDOPART (PS)</t>
  </si>
  <si>
    <t>BDKLPB</t>
  </si>
  <si>
    <t>BAUD KALIPER BELAKANG CB150</t>
  </si>
  <si>
    <t>BDKLRY</t>
  </si>
  <si>
    <t>BAUD KALIPER Y.SOUL CARBU</t>
  </si>
  <si>
    <t>BDKNKH</t>
  </si>
  <si>
    <t>BAUD KONTAK HONDA</t>
  </si>
  <si>
    <t>BDKPLG</t>
  </si>
  <si>
    <t>BAUD/MUR KOPLING</t>
  </si>
  <si>
    <t>BDKPLK</t>
  </si>
  <si>
    <t>BDL10P</t>
  </si>
  <si>
    <t>BAUD L 10 PANJANG</t>
  </si>
  <si>
    <t>BDMDB</t>
  </si>
  <si>
    <t>BAN DALAM 80/90-14 ATAU 90/90-14 MATIC DEPAN + BELAKANG IRC</t>
  </si>
  <si>
    <t>BDMLCU</t>
  </si>
  <si>
    <t>BAUD MANIPUL CARBU</t>
  </si>
  <si>
    <t>BDMPMN</t>
  </si>
  <si>
    <t>BOHLAM DEPAN MEGAPRO MONOSOK 36W (PS)</t>
  </si>
  <si>
    <t>BDMR12</t>
  </si>
  <si>
    <t>BAUD 12 PANJANG 4CM</t>
  </si>
  <si>
    <t>BDOLSX</t>
  </si>
  <si>
    <t>BAUD OLI SUPRA X</t>
  </si>
  <si>
    <t>BDPLED</t>
  </si>
  <si>
    <t>BOHLAM DEPAN LED UNIVERSAL</t>
  </si>
  <si>
    <t>BDPLKL</t>
  </si>
  <si>
    <t>BAUD PLASTIK KLIP</t>
  </si>
  <si>
    <t>BDPLLY</t>
  </si>
  <si>
    <t>BAUD PULLY</t>
  </si>
  <si>
    <t>BDSDP</t>
  </si>
  <si>
    <t>BOHLAM DEPAN SCOOPY COOLBLUE (PS)</t>
  </si>
  <si>
    <t>BDSDPJ</t>
  </si>
  <si>
    <t>BAUD SHOCK DEPAN PANJANG 3CM</t>
  </si>
  <si>
    <t>BDSGSP</t>
  </si>
  <si>
    <t>BAUD SAMBUNGAN SPION HONDA KE MOTOR YAMAHA (14 KIRI-14 KANAN)</t>
  </si>
  <si>
    <t>BDTPSG</t>
  </si>
  <si>
    <t>BAUD TUTUP STANG H.KARISMA/SUPRA X 125 IMI</t>
  </si>
  <si>
    <t>BF301E1004011220</t>
  </si>
  <si>
    <t>OLI GEAR JUMBO X COOL</t>
  </si>
  <si>
    <t>BFST125</t>
  </si>
  <si>
    <t>BOSS FORK SUZUKI THUNDER 125</t>
  </si>
  <si>
    <t>BGMSYH</t>
  </si>
  <si>
    <t>BAUD GEAR+MUR SUPRA X 125 YAHOKI</t>
  </si>
  <si>
    <t>BGSTGP</t>
  </si>
  <si>
    <t>BAGASI TENGAH H.SUPRA X 125 IMI</t>
  </si>
  <si>
    <t>BHCMMG</t>
  </si>
  <si>
    <t>BOHLAM CUMI H.MEGAPRO IMI (PS)</t>
  </si>
  <si>
    <t>BHKVTI</t>
  </si>
  <si>
    <t>BOSH KLEP H.VARIO TECHNO IMI</t>
  </si>
  <si>
    <t>BHLMDT</t>
  </si>
  <si>
    <t>BOHLAM DEPAN SUZUKI THUNDER IMI (PK)</t>
  </si>
  <si>
    <t>BHLMHLGEN</t>
  </si>
  <si>
    <t>BHLMST</t>
  </si>
  <si>
    <t>BOHLAM DEPAN H.SUPRA LAMA IMI (PS)</t>
  </si>
  <si>
    <t>BHLMVZ</t>
  </si>
  <si>
    <t>BOHLAM DEPAN H.VERZA IMI</t>
  </si>
  <si>
    <t>BIV125</t>
  </si>
  <si>
    <t>BAUD INJEKTOR VARIO 125</t>
  </si>
  <si>
    <t>BK14"</t>
  </si>
  <si>
    <t>BAUD KUNCI 14"</t>
  </si>
  <si>
    <t>BK6-F117V-00</t>
  </si>
  <si>
    <t>COVER FAIRING ATAS KIRI R15 VVA V3</t>
  </si>
  <si>
    <t>BK6-F117W-00</t>
  </si>
  <si>
    <t>COVER FAIRING ATAS KANAN R15 VVA V3</t>
  </si>
  <si>
    <t>BK6-F1731-00-P2</t>
  </si>
  <si>
    <t>COVER BODY BELAKANG KIRI NEW R15 VVA V3</t>
  </si>
  <si>
    <t>BK6-F8351-00-P0</t>
  </si>
  <si>
    <t>BODY COWLING TAMENG DEPAN R15 NEW VVA V3</t>
  </si>
  <si>
    <t>BK6-F835G-00</t>
  </si>
  <si>
    <t>COVER LAMPU DEPAN NEW R15 VVA</t>
  </si>
  <si>
    <t>BK6-F835V-00-P0</t>
  </si>
  <si>
    <t>FAIRING SAYAP DEPAN KANAN NEW R15 V3</t>
  </si>
  <si>
    <t>BK6-F836L-00</t>
  </si>
  <si>
    <t>COVER SAYAP DALAM KANAN ATAS NEW R15 VVA V3</t>
  </si>
  <si>
    <t>BK6-F837M-00</t>
  </si>
  <si>
    <t>FAIRING PANEL CONCOLE R15 VVA KANAN ORI</t>
  </si>
  <si>
    <t>BK6-W001A-00</t>
  </si>
  <si>
    <t>GIR SET R15 V3 YGP</t>
  </si>
  <si>
    <t>BK6-W001A-000</t>
  </si>
  <si>
    <t>GIR SET H.R15 FI ORI</t>
  </si>
  <si>
    <t>BK6-XH250-01</t>
  </si>
  <si>
    <t>KUNCI KONTAK R15 NEW 2017</t>
  </si>
  <si>
    <t>BK7-F7211-00</t>
  </si>
  <si>
    <t>PEDAL REM BELAKANG R15 NEW</t>
  </si>
  <si>
    <t>BKHBCI</t>
  </si>
  <si>
    <t>BOSH KLEP H.BLADE CARBU IMI</t>
  </si>
  <si>
    <t>BKLHBC</t>
  </si>
  <si>
    <t>BOSH KLEP H.BEAT CARBU IMI</t>
  </si>
  <si>
    <t>BKM35+R</t>
  </si>
  <si>
    <t>BAUD KNALPOT MIO 35+RING</t>
  </si>
  <si>
    <t>BKML</t>
  </si>
  <si>
    <t>BAUD DUDUK KALIPER MIO LAMA</t>
  </si>
  <si>
    <t>BKTKLR</t>
  </si>
  <si>
    <t>BRAKET DUDUKAN KALIPER VARIASI SILVER Y.MIO J</t>
  </si>
  <si>
    <t>BKV150</t>
  </si>
  <si>
    <t>BOS KLEP H.VARIO 150 IMI</t>
  </si>
  <si>
    <t>BKYXCI</t>
  </si>
  <si>
    <t>BOSH KLEP Y.XEON CARBU IMI</t>
  </si>
  <si>
    <t>BL100/90-17</t>
  </si>
  <si>
    <t>BAN LUAR 100/90-17 IRC</t>
  </si>
  <si>
    <t>BL12PDK</t>
  </si>
  <si>
    <t>BAUD L 12 PENDEK</t>
  </si>
  <si>
    <t>BL12PJG</t>
  </si>
  <si>
    <t>BAUD L 12 PANJANG</t>
  </si>
  <si>
    <t>BL250-17</t>
  </si>
  <si>
    <t xml:space="preserve">BAN LUAR 250-17 IRC </t>
  </si>
  <si>
    <t>BL275-17</t>
  </si>
  <si>
    <t>BAN LUAR 275-17 IRC</t>
  </si>
  <si>
    <t>BL275-17AHM</t>
  </si>
  <si>
    <t>BL275-17CIRC</t>
  </si>
  <si>
    <t>BAN LUAR 275-17 CROSS IRC</t>
  </si>
  <si>
    <t>BL60012RSBMB</t>
  </si>
  <si>
    <t>LAHER 6001-2RS IMI</t>
  </si>
  <si>
    <t>BL70/90FDR</t>
  </si>
  <si>
    <t>BAN LUAR 70/90-14 FDR</t>
  </si>
  <si>
    <t>BL70-90</t>
  </si>
  <si>
    <t>BAN LUAR 70/90-14 IRC</t>
  </si>
  <si>
    <t>BL80-90</t>
  </si>
  <si>
    <t xml:space="preserve">BAN LUAR 80/90-14 IRC </t>
  </si>
  <si>
    <t>BLASRA</t>
  </si>
  <si>
    <t>BAN LUAR 80/90-14 ASPIRA</t>
  </si>
  <si>
    <t>BLDNLP</t>
  </si>
  <si>
    <t>BAN LUAR 80/90-14 DUNLOP</t>
  </si>
  <si>
    <t>BLFDR</t>
  </si>
  <si>
    <t>BAN LUAR 80/90-14 FDR</t>
  </si>
  <si>
    <t>BLFDR90</t>
  </si>
  <si>
    <t xml:space="preserve">BAN LUAR 90/90-14 FDR </t>
  </si>
  <si>
    <t>BLFDRN</t>
  </si>
  <si>
    <t>BAN TUBLES 90/80-17 FDR</t>
  </si>
  <si>
    <t>BLIRC300-17</t>
  </si>
  <si>
    <t>BAN LUAR 300-17 IRC</t>
  </si>
  <si>
    <t>BLMDPN</t>
  </si>
  <si>
    <t>BOHLAM DEPAN H.GRAND ASPIRA (PS)</t>
  </si>
  <si>
    <t>BLMSCB</t>
  </si>
  <si>
    <t>BOHLAM SEN / RITING CB (PS)</t>
  </si>
  <si>
    <t>BLT110/70-13FDR</t>
  </si>
  <si>
    <t>BAN TUBLES 110/70-13 FDR (DEPAN NMAX)</t>
  </si>
  <si>
    <t>BLT80/80-14FDR</t>
  </si>
  <si>
    <t>BAN TUBLES 80/80-14 FDR</t>
  </si>
  <si>
    <t>BLTLGNZ</t>
  </si>
  <si>
    <t>BAN TUBLES 80/80-17 FDR</t>
  </si>
  <si>
    <t>BLTLSV</t>
  </si>
  <si>
    <t>BAN TUBLES 140/70-14 FDR</t>
  </si>
  <si>
    <t>BM1SM1</t>
  </si>
  <si>
    <t>OLI SPORT BM1 SYNTHETIC MOTOR OIL 1L</t>
  </si>
  <si>
    <t>BM1SMO</t>
  </si>
  <si>
    <t>OLI MATIC BM1 SYNTHETIC MOTOR OIL 0.8L</t>
  </si>
  <si>
    <t>BMB6000</t>
  </si>
  <si>
    <t>LAHER 6000 IMI</t>
  </si>
  <si>
    <t>BMBKPS</t>
  </si>
  <si>
    <t>BMBMIO</t>
  </si>
  <si>
    <t>HANDLE SWITCH/SAKLAR LAMPU MIO BMB (PB)</t>
  </si>
  <si>
    <t>BMBSKLR</t>
  </si>
  <si>
    <t>SAKLAR LAMPU SUPRA FIT LH BMB</t>
  </si>
  <si>
    <t>BMC2CM</t>
  </si>
  <si>
    <t>BAUD+MUR CARBU 2 CM</t>
  </si>
  <si>
    <t>BMCB150R</t>
  </si>
  <si>
    <t>BOS MONO SHOCK CB150R CKD</t>
  </si>
  <si>
    <t>BMGS</t>
  </si>
  <si>
    <t>BAUD GEAR BELAKANG SUPRA FIT</t>
  </si>
  <si>
    <t>BMKSX</t>
  </si>
  <si>
    <t>BAUD MUR KNALPOT SUPRA X 125</t>
  </si>
  <si>
    <t>BMMBVI</t>
  </si>
  <si>
    <t>BOS MESIN / MONTING BEAT / VARIO IMI</t>
  </si>
  <si>
    <t>BMUR6X45</t>
  </si>
  <si>
    <t>BAUD+MUR 6X45</t>
  </si>
  <si>
    <t>BN1-H2100-00</t>
  </si>
  <si>
    <t>AKI KERING Y.YUASA YTZ6V ORI</t>
  </si>
  <si>
    <t>BNCGANK</t>
  </si>
  <si>
    <t>BONCENGAN ANAK+MUR</t>
  </si>
  <si>
    <t>BOS125</t>
  </si>
  <si>
    <t>BAUD OLI SUPRA X 125</t>
  </si>
  <si>
    <t>BOSARMT</t>
  </si>
  <si>
    <t>BOS ARM THUNDER IMI</t>
  </si>
  <si>
    <t>BOSBET</t>
  </si>
  <si>
    <t>BOSH KLEP H.BEAT FI/SPACY FI</t>
  </si>
  <si>
    <t>BOSGRN</t>
  </si>
  <si>
    <t>BOSH KLEP H.GRAND/ASTREA IMI</t>
  </si>
  <si>
    <t>BOSHRD</t>
  </si>
  <si>
    <t>BOSH RODA DEPAN</t>
  </si>
  <si>
    <t>BOSKLP</t>
  </si>
  <si>
    <t>BOSH KLEP H.VARIO 125 IMI</t>
  </si>
  <si>
    <t>BOSPLK</t>
  </si>
  <si>
    <t>BOSH PELEK K.NINJA IMI</t>
  </si>
  <si>
    <t>BOSSDR</t>
  </si>
  <si>
    <t>BOSS SADAK REM</t>
  </si>
  <si>
    <t>BOSTRM</t>
  </si>
  <si>
    <t>BOSS TROMOL SMASH</t>
  </si>
  <si>
    <t>BOSX</t>
  </si>
  <si>
    <t>BAUD GIR+MUR SUPRA X</t>
  </si>
  <si>
    <t>BP7HSA</t>
  </si>
  <si>
    <t>BUSI BP7HSA NGK</t>
  </si>
  <si>
    <t>BP7HS-NGK</t>
  </si>
  <si>
    <t>BUSI BP7HS-NGK</t>
  </si>
  <si>
    <t>BPCM</t>
  </si>
  <si>
    <t>BAUD+MUR UNIVERSAL</t>
  </si>
  <si>
    <t>BPCRVA</t>
  </si>
  <si>
    <t>BAUD PIRINGAN CAKRAM REVO ABSOLUT 110CC</t>
  </si>
  <si>
    <t>BRK</t>
  </si>
  <si>
    <t>BAUD ROLL KETENG</t>
  </si>
  <si>
    <t>BSBB</t>
  </si>
  <si>
    <t>BAUD SHOCKBEKER BELAKANG CBR</t>
  </si>
  <si>
    <t>BSBBET</t>
  </si>
  <si>
    <t>BOS BLOK BEAT FI IMI</t>
  </si>
  <si>
    <t>BSBLVR</t>
  </si>
  <si>
    <t>BOS BLOK VARIO 125</t>
  </si>
  <si>
    <t>BSBM</t>
  </si>
  <si>
    <t>BAUD SHOCK BELAKANG MATIC</t>
  </si>
  <si>
    <t>BSDBFI</t>
  </si>
  <si>
    <t>BAUD SHOCK DEPAN H.BEAT FI</t>
  </si>
  <si>
    <t>BSGJW</t>
  </si>
  <si>
    <t>BENDIK STATER GRAND (JW PARTS)</t>
  </si>
  <si>
    <t>BSKMGP</t>
  </si>
  <si>
    <t>BOSH KLEP H.MEGAPRO</t>
  </si>
  <si>
    <t>BSKNRR</t>
  </si>
  <si>
    <t>BAUD SETELAN KOPLING NINJA RR 250</t>
  </si>
  <si>
    <t>BSKPSP</t>
  </si>
  <si>
    <t>BOSH KLEP H.SUPRA FIT IMI (1 SET)</t>
  </si>
  <si>
    <t>BSMNVX</t>
  </si>
  <si>
    <t>BOS MONOSHOCK VIXION</t>
  </si>
  <si>
    <t>BSSBEH</t>
  </si>
  <si>
    <t>BAUD SAMBUNGAN SPION/BAUD EKSTENSI HONDA</t>
  </si>
  <si>
    <t>BSSSBES</t>
  </si>
  <si>
    <t>BAUD SAMBUNGAN SPION / BAUD EKSTENSI SPION SUZUKI</t>
  </si>
  <si>
    <t>BT110</t>
  </si>
  <si>
    <t>BAN TUBLES 110/90-12 IRC</t>
  </si>
  <si>
    <t>BT8090</t>
  </si>
  <si>
    <t>BAN TUBLES 80/90-14 FDR</t>
  </si>
  <si>
    <t>BTBRCB</t>
  </si>
  <si>
    <t>BAN TUBLESS 80/90-17 IRC</t>
  </si>
  <si>
    <t>BTBRCD</t>
  </si>
  <si>
    <t>BAN TUBLESS 70/90-17 IRC</t>
  </si>
  <si>
    <t>BTERAI</t>
  </si>
  <si>
    <t>BATERAI REMOT KECIL PANASONIC</t>
  </si>
  <si>
    <t>BTKBLK</t>
  </si>
  <si>
    <t>BATOK BELAKANG GRAND</t>
  </si>
  <si>
    <t>BTKDPN</t>
  </si>
  <si>
    <t>BATOK DEPAN GRAND</t>
  </si>
  <si>
    <t>BUDKNC</t>
  </si>
  <si>
    <t>BAUD KUNCI 12" BIASA</t>
  </si>
  <si>
    <t>CABMTLSL</t>
  </si>
  <si>
    <t>CAIRAN ANTI BOCOR TUBLES 350ML/250ML</t>
  </si>
  <si>
    <t>CAMBGO</t>
  </si>
  <si>
    <t>OLI MATIC CASTROL ACTIV MATIC BANDED GIR OIL</t>
  </si>
  <si>
    <t>CAS20-40-4-AT</t>
  </si>
  <si>
    <t>OLI MATIC CASTROL ACTIV MATIC 0.8</t>
  </si>
  <si>
    <t>CASKIEHIN</t>
  </si>
  <si>
    <t>CARBURATOR S.SMASH IMI</t>
  </si>
  <si>
    <t>CASTROL-2T</t>
  </si>
  <si>
    <t>CASTROL ACTIV 2T 700ML</t>
  </si>
  <si>
    <t>CATBSI</t>
  </si>
  <si>
    <t>CAT BESI</t>
  </si>
  <si>
    <t>CBBRMR</t>
  </si>
  <si>
    <t>COVER BODY BELAKANG REVO 100 MERAH WIN</t>
  </si>
  <si>
    <t>CBGNSP</t>
  </si>
  <si>
    <t>CARBURATOR H.GRAND IMI</t>
  </si>
  <si>
    <t>CBHIMI</t>
  </si>
  <si>
    <t>COP BUSI H.AHM IMI (PK)</t>
  </si>
  <si>
    <t>CBKKSFN</t>
  </si>
  <si>
    <t>COVER BODY KANAN KIRI PUTIH SUPRAFIT NEW</t>
  </si>
  <si>
    <t>CBMIOM</t>
  </si>
  <si>
    <t>CARBURATOR Y.MIO IMI</t>
  </si>
  <si>
    <t>CBPEMIO</t>
  </si>
  <si>
    <t>CARBURATOR PE MIO SOUL</t>
  </si>
  <si>
    <t>CCLMGP</t>
  </si>
  <si>
    <t>CARBU CLEANER MGP</t>
  </si>
  <si>
    <t>CCLR2B</t>
  </si>
  <si>
    <t>CARBU CLEANER 2B</t>
  </si>
  <si>
    <t>CDICRTN</t>
  </si>
  <si>
    <t>CDI CRYPTON THC</t>
  </si>
  <si>
    <t>CDICTVEGA</t>
  </si>
  <si>
    <t>CDI CRYTON VEGA</t>
  </si>
  <si>
    <t>CDIKRMTKYM</t>
  </si>
  <si>
    <t>CDI KARISMA/SUPRA X 125 IMI</t>
  </si>
  <si>
    <t>CDIMIO</t>
  </si>
  <si>
    <t>CDI Y.MIO CARBU IMI</t>
  </si>
  <si>
    <t>CDVCDN</t>
  </si>
  <si>
    <t>CDI VARIO CARBU DND IMI</t>
  </si>
  <si>
    <t>CGKPLG</t>
  </si>
  <si>
    <t>CAGE KOPLING/ BENTENGAN KOPLING JUPITER SALIB</t>
  </si>
  <si>
    <t>CHTP</t>
  </si>
  <si>
    <t>PACKING CHTP/PERPAK HEAD GRAND/SUPRA IMI</t>
  </si>
  <si>
    <t>CHTPMO</t>
  </si>
  <si>
    <t>PACKING CHTP/PERPAK HEAD MIO/NOUVO FUBORU</t>
  </si>
  <si>
    <t>CHTPVG</t>
  </si>
  <si>
    <t>PACKING CHTP/PERPAK HEAD VEGA-ZR/JUPITER-ZR</t>
  </si>
  <si>
    <t>CKD-12209-GB4-682</t>
  </si>
  <si>
    <t>SEAL KLEP SUPRA X 125/VARIO</t>
  </si>
  <si>
    <t>CKD-12391-KVY-900</t>
  </si>
  <si>
    <t>SEAL HEAD H.BEAT CARBU IMI</t>
  </si>
  <si>
    <t>CKD-16111-KVY-900</t>
  </si>
  <si>
    <t>PISTON COMP, VAKUM SET CKD</t>
  </si>
  <si>
    <t>CKD-54P-E3750-10</t>
  </si>
  <si>
    <t>SENSOR ISC Y.MIO J/NMAX</t>
  </si>
  <si>
    <t>CKTDRK</t>
  </si>
  <si>
    <t>CHOCOLATOS DRINK</t>
  </si>
  <si>
    <t>CKTHBF</t>
  </si>
  <si>
    <t>COVER KNALPOT H.BEAT FI IMI</t>
  </si>
  <si>
    <t>CKV150</t>
  </si>
  <si>
    <t>COVER KNALPOT VARIO 150 HTM</t>
  </si>
  <si>
    <t>CKVGZR</t>
  </si>
  <si>
    <t>CAGE KOPLING/BENTENGAN KOPLING VEGA ZR</t>
  </si>
  <si>
    <t>CLITGD</t>
  </si>
  <si>
    <t>COIL H.GRAND</t>
  </si>
  <si>
    <t>CLSTBT</t>
  </si>
  <si>
    <t>CLSTTR</t>
  </si>
  <si>
    <t>COOL STATER TIGER/MEGA PRO</t>
  </si>
  <si>
    <t>CMPND</t>
  </si>
  <si>
    <t>COMPOUND</t>
  </si>
  <si>
    <t>CNCLSV</t>
  </si>
  <si>
    <t>CANCEL</t>
  </si>
  <si>
    <t>COPBSCBR</t>
  </si>
  <si>
    <t>COP BUSI H.CBR IMI (PK)</t>
  </si>
  <si>
    <t>COPBSI</t>
  </si>
  <si>
    <t>COP BUSI SATRIA FU IMI (PK)</t>
  </si>
  <si>
    <t>CPBSVZ</t>
  </si>
  <si>
    <t>COP BUSI VERZA IMI</t>
  </si>
  <si>
    <t>CPBYVI</t>
  </si>
  <si>
    <t>COP BUSI Y.VIXION IMI (PK)</t>
  </si>
  <si>
    <t>CPMY</t>
  </si>
  <si>
    <t>CORONG PULLY Y.MIO IMI</t>
  </si>
  <si>
    <t>CR7HSA-NGK</t>
  </si>
  <si>
    <t>BUSI NGK Y.MIO J CR7HSA</t>
  </si>
  <si>
    <t>CR8CMP</t>
  </si>
  <si>
    <t>CR8-CHAMPION</t>
  </si>
  <si>
    <t>CR8ENG</t>
  </si>
  <si>
    <t>BUSI CR8E NGK</t>
  </si>
  <si>
    <t>CRANWD</t>
  </si>
  <si>
    <t>CAIRAN WD</t>
  </si>
  <si>
    <t>CRBSPX</t>
  </si>
  <si>
    <t>CARBURATOR H.SUPRA X-125 IMI</t>
  </si>
  <si>
    <t>CRNATB</t>
  </si>
  <si>
    <t>CAIRAN ANTI BOCOR TUBLES 500ML</t>
  </si>
  <si>
    <t>CSM</t>
  </si>
  <si>
    <t>COOL STATER Y.MIO</t>
  </si>
  <si>
    <t>CSZSWI</t>
  </si>
  <si>
    <t>COOL STARTER S.SKYWAVE</t>
  </si>
  <si>
    <t>CTG0001</t>
  </si>
  <si>
    <t>THE MANIS ES/PANAS</t>
  </si>
  <si>
    <t>CTG0002</t>
  </si>
  <si>
    <t>MENDOAN</t>
  </si>
  <si>
    <t>CTG0003</t>
  </si>
  <si>
    <t>TAHU KEMUL</t>
  </si>
  <si>
    <t>CTG0004</t>
  </si>
  <si>
    <t>THE MANIS</t>
  </si>
  <si>
    <t>CTLHVT</t>
  </si>
  <si>
    <t>COVER TADAH LUMPUR H.VARIO TECHNO CARBU IMI</t>
  </si>
  <si>
    <t>CUCIMTR</t>
  </si>
  <si>
    <t>CUCI MOTOR</t>
  </si>
  <si>
    <t>CUKBMB</t>
  </si>
  <si>
    <t>CUKMIO</t>
  </si>
  <si>
    <t>RUMAH + LEVER CUK Y.MIO IMI</t>
  </si>
  <si>
    <t>CVRKTK</t>
  </si>
  <si>
    <t>COVER KONTAK UPPER H.VARIO TECHNO IMI</t>
  </si>
  <si>
    <t>CVTSDG</t>
  </si>
  <si>
    <t>PEMBERSIHAN CVT (SEDANG)</t>
  </si>
  <si>
    <t>DISC PAD BELAKANG H.MEGAPRO NEW MST (PB)</t>
  </si>
  <si>
    <t>DCMSZTHC</t>
  </si>
  <si>
    <t>DCPPCX</t>
  </si>
  <si>
    <t>HAPUS</t>
  </si>
  <si>
    <t>DCSTXR</t>
  </si>
  <si>
    <t>DISC PAD H.SUPRA X IMI</t>
  </si>
  <si>
    <t>DDKNSP</t>
  </si>
  <si>
    <t>DUDUKAN SPION S.NEX SKYWAVE</t>
  </si>
  <si>
    <t>DDKPLT</t>
  </si>
  <si>
    <t>DUDUKAN PLAT H.BEAT ESP SECOND</t>
  </si>
  <si>
    <t>DDSMKI</t>
  </si>
  <si>
    <t>DUDUKAN SPION MIO KANAN IMI</t>
  </si>
  <si>
    <t>DEKTIN</t>
  </si>
  <si>
    <t>LEM PLASTIK STEEL</t>
  </si>
  <si>
    <t>DKMPRO</t>
  </si>
  <si>
    <t>DUMPER KETENG MEGAPRO</t>
  </si>
  <si>
    <t>DLPNGI</t>
  </si>
  <si>
    <t>DOWEL PIN GRAND IMI</t>
  </si>
  <si>
    <t>DLTLB</t>
  </si>
  <si>
    <t>DELTALUBE 1L</t>
  </si>
  <si>
    <t>DLTLB0,8</t>
  </si>
  <si>
    <t>OLI DELTALUBE 0,8L DAILY</t>
  </si>
  <si>
    <t>DMRKRM</t>
  </si>
  <si>
    <t>SAKLAR DIMMER KARISMA (PK)</t>
  </si>
  <si>
    <t>DNMBET</t>
  </si>
  <si>
    <t>DINAMO STATER BEAT FI IMI</t>
  </si>
  <si>
    <t>DNMMIO</t>
  </si>
  <si>
    <t>DINAMO STATER Y.MIO M3/ MIO Z IMI</t>
  </si>
  <si>
    <t>DNMSVC</t>
  </si>
  <si>
    <t>DINAMO STATER VARIO/BEAT CARBU</t>
  </si>
  <si>
    <t>DNPCSL</t>
  </si>
  <si>
    <t>DPCMM3T-999</t>
  </si>
  <si>
    <t>DPCXNA</t>
  </si>
  <si>
    <t>DISC PAD H.PCX 150 NEW NON ABS INDOPART</t>
  </si>
  <si>
    <t>DPMPAV</t>
  </si>
  <si>
    <t>DISC PAD H.MEGAPRO INDOPART</t>
  </si>
  <si>
    <t>DPMXTS</t>
  </si>
  <si>
    <t>DISC PAD Y.MIO SOUL/JUPITER MX  INDOPART</t>
  </si>
  <si>
    <t>DPSXTK</t>
  </si>
  <si>
    <t>DISC PAD H.SUPRA X INDOPART</t>
  </si>
  <si>
    <t>DSCDPV</t>
  </si>
  <si>
    <t>KAMPAS DEPAN VERZA IMI</t>
  </si>
  <si>
    <t>DSJVRN</t>
  </si>
  <si>
    <t>DINAMO STARTER JUPITER Z / VEGA R NEW IMI</t>
  </si>
  <si>
    <t>DSPARS</t>
  </si>
  <si>
    <t>DISC PAD S.ADRRESS/NEX IMI</t>
  </si>
  <si>
    <t>DSPDRV</t>
  </si>
  <si>
    <t>DISC PAD H.REVO ABSOLUT/BLADE  INDOPART</t>
  </si>
  <si>
    <t>DSPKSP</t>
  </si>
  <si>
    <t>DISC PAD BELAKANG H.MEGAPRO MONOSHOCK INDOPART</t>
  </si>
  <si>
    <t>DSPPCX</t>
  </si>
  <si>
    <t>DISC PAD H.PCX LAMA INDOPART</t>
  </si>
  <si>
    <t>DSRVAB</t>
  </si>
  <si>
    <t>DINAMO STATER H.REVO ABSOLUT</t>
  </si>
  <si>
    <t>DSSIMI</t>
  </si>
  <si>
    <t>DINAMO STATER SUPRA X 125/KARISMA</t>
  </si>
  <si>
    <t>DSSOSK</t>
  </si>
  <si>
    <t>DUDUKAN SPION SUPRA KANAN</t>
  </si>
  <si>
    <t>DSTBS</t>
  </si>
  <si>
    <t>DINAMO STARTER BEAT PGM-FI / SCOOPY</t>
  </si>
  <si>
    <t>DSVZR</t>
  </si>
  <si>
    <t>DINAMO STATER VEGA ZR</t>
  </si>
  <si>
    <t>DUKTBR</t>
  </si>
  <si>
    <t>DUMPER KETENG BESAR REVO</t>
  </si>
  <si>
    <t>DVCBST</t>
  </si>
  <si>
    <t>DVTCHN</t>
  </si>
  <si>
    <t>DISC PAD H.VARIO TECHNO/VARIO CBS IMI</t>
  </si>
  <si>
    <t>DXTN</t>
  </si>
  <si>
    <t>DEXTONE RED SILICON</t>
  </si>
  <si>
    <t>DXTNAS</t>
  </si>
  <si>
    <t>DEXTONE AUTO SEALER / LEM GASKET</t>
  </si>
  <si>
    <t>EBNTBT</t>
  </si>
  <si>
    <t>EBONIT CARBURATOR BEAT/VARIO</t>
  </si>
  <si>
    <t>EGNFLS</t>
  </si>
  <si>
    <t>GURAH MESIN ( ENGINE FLUSH )</t>
  </si>
  <si>
    <t>FBRFST</t>
  </si>
  <si>
    <t>FULLSET BEAT15 ESP/SCOOPY15-17 ESP</t>
  </si>
  <si>
    <t>FBRGSKT</t>
  </si>
  <si>
    <t>FBRSMS</t>
  </si>
  <si>
    <t>GASKET MD SUZUKI SMASH FUBORU</t>
  </si>
  <si>
    <t>FBRTSN</t>
  </si>
  <si>
    <t>TOP SET S.SMASH</t>
  </si>
  <si>
    <t>FDRFCO</t>
  </si>
  <si>
    <t>BAN LUAR 90/90-14 TUBLESS FACIO FEDERAL</t>
  </si>
  <si>
    <t>FFPCBR</t>
  </si>
  <si>
    <t>FILTER FUEL PUMP H.CBR IMI</t>
  </si>
  <si>
    <t>FFPJZ1</t>
  </si>
  <si>
    <t>FILTER FUEL PUMP / FILTER FP Y.JUPITER Z1</t>
  </si>
  <si>
    <t>FILTER FUEL PUMP / FILTER FP Y.VIXION</t>
  </si>
  <si>
    <t>FIM39-025</t>
  </si>
  <si>
    <t>PISTON KIT H.BEAT FI FIM (025)</t>
  </si>
  <si>
    <t>FIM42-050</t>
  </si>
  <si>
    <t>PISTON KIT H.BEAT CARBU FIM (50)</t>
  </si>
  <si>
    <t>FIM42-075</t>
  </si>
  <si>
    <t>PISTON KIT H.BLADE/VARIO/BEAT/SCOOPY (75)</t>
  </si>
  <si>
    <t>FIM72-100</t>
  </si>
  <si>
    <t>PISTON KIT H.VARIO 150 FIM (100)</t>
  </si>
  <si>
    <t>FIM74-100</t>
  </si>
  <si>
    <t>PISTON KIT H.BEAT/SCOOPY/VARIO ESP FIM (100)</t>
  </si>
  <si>
    <t>FIM77-075</t>
  </si>
  <si>
    <t>PISTON KIT H.VARIO 125 FIM ORI</t>
  </si>
  <si>
    <t>FIM77-STD</t>
  </si>
  <si>
    <t>PISTON KIT Y.MIO 125 FIM (STD)</t>
  </si>
  <si>
    <t>FIM97-STD</t>
  </si>
  <si>
    <t>PISTON KIT Y.MIO J ORI</t>
  </si>
  <si>
    <t>FIM98-STD</t>
  </si>
  <si>
    <t>PISTONN KIT H.BEAT/GENIO ORI</t>
  </si>
  <si>
    <t>FK-30510-KEV-900</t>
  </si>
  <si>
    <t>COIL H.SUPRA X FUKUYAMA</t>
  </si>
  <si>
    <t>FK-31600-KVB-901</t>
  </si>
  <si>
    <t>KIPROK VARIO 110 FUKUYAMA</t>
  </si>
  <si>
    <t>FLCV</t>
  </si>
  <si>
    <t>FITING LAMPU SCOOPY/VIXION (PB)</t>
  </si>
  <si>
    <t>FLJNYH</t>
  </si>
  <si>
    <t>FITING LAMPU JUPITER Z NEW YAHOKI</t>
  </si>
  <si>
    <t>FLLSTV</t>
  </si>
  <si>
    <t>FULLSET H.VARIO CARBU IMI</t>
  </si>
  <si>
    <t>FLPPAY</t>
  </si>
  <si>
    <t>FUEL PUMP ASSY MIO J / MIO M3</t>
  </si>
  <si>
    <t>FLS125</t>
  </si>
  <si>
    <t>FULLSET VARIO 125</t>
  </si>
  <si>
    <t>FLSCR7</t>
  </si>
  <si>
    <t>FLASHER CR7</t>
  </si>
  <si>
    <t>FLSRVO</t>
  </si>
  <si>
    <t>FULL SET H. REVO ABSOLUTE</t>
  </si>
  <si>
    <t>FLSTLS</t>
  </si>
  <si>
    <t>FULL SET LEGENDA/SUPRA FIT</t>
  </si>
  <si>
    <t>FLSTPM</t>
  </si>
  <si>
    <t>TOP SET Y.MIO M3</t>
  </si>
  <si>
    <t>FLSTSC</t>
  </si>
  <si>
    <t>FULL SET SUPRA GTR/SONIC FUBORU</t>
  </si>
  <si>
    <t>FLSTSF</t>
  </si>
  <si>
    <t>FULLSET SUPRAFIT NEW FUBORU</t>
  </si>
  <si>
    <t>FLSV150</t>
  </si>
  <si>
    <t>FULL SET VARIO 150</t>
  </si>
  <si>
    <t>FLSXLM</t>
  </si>
  <si>
    <t>FITING LAMPU SUPRA X 125 LAMA</t>
  </si>
  <si>
    <t>FMI</t>
  </si>
  <si>
    <t>FILTER MIO IMI</t>
  </si>
  <si>
    <t>TOP SET H.GRAND/SUPRA</t>
  </si>
  <si>
    <t>FP-061T1-KPH-2101</t>
  </si>
  <si>
    <t>TOP SET H.KARISMA/SUPRA X 125 IMI</t>
  </si>
  <si>
    <t>FP-06455-KVB-2710</t>
  </si>
  <si>
    <t xml:space="preserve">KAMPAS REM H.BEAT FI INDOPART </t>
  </si>
  <si>
    <t>FP-22535-KVY-2700</t>
  </si>
  <si>
    <t>KAMPAS GANDA H.BEAT IMI</t>
  </si>
  <si>
    <t>FP-38110-GN5-270B</t>
  </si>
  <si>
    <t>KLAKSON FEDERAL 12V</t>
  </si>
  <si>
    <t>FP-41241-GB4-2700</t>
  </si>
  <si>
    <t>KARET TROMOL H.GRAND IMI</t>
  </si>
  <si>
    <t>FP-43125-KPH-2700</t>
  </si>
  <si>
    <t xml:space="preserve">KAMPAS REM H.KARISMA INDOPART </t>
  </si>
  <si>
    <t>FP-43130-KVB-2700</t>
  </si>
  <si>
    <t xml:space="preserve">KAMPAS REM H.VARIO TECHNO INDOPART </t>
  </si>
  <si>
    <t>FP-45120-001-2700</t>
  </si>
  <si>
    <t xml:space="preserve">KAMPAS REM H.GRAND/SUPRA LAMA INDOPART </t>
  </si>
  <si>
    <t>FP-45251-KPH-2700</t>
  </si>
  <si>
    <t>PIRINGAN CAKRAM KARISMA/SUPRA X FIT/REVO</t>
  </si>
  <si>
    <t>FP-6002-2RS1/C3H</t>
  </si>
  <si>
    <t>LAHER 6002-2RS CVT H.BEAT FI MACHO</t>
  </si>
  <si>
    <t>FPBEAT</t>
  </si>
  <si>
    <t>FUEL PUMP BEAT FI 2014 IMI</t>
  </si>
  <si>
    <t>FP-E4901-MIO-2100</t>
  </si>
  <si>
    <t>FP-F530K-MIO-2700</t>
  </si>
  <si>
    <t xml:space="preserve">KAMPAS REM Y.MIO/SOUL INDOPART </t>
  </si>
  <si>
    <t>FP-F5330-FIZ-2700</t>
  </si>
  <si>
    <t xml:space="preserve">KAMPAS REM Y.F1ZR/VEGA R INDOPART </t>
  </si>
  <si>
    <t>FP-H2370-MIO-2200</t>
  </si>
  <si>
    <t>COP BUSI MIO FEDERAL/GPX/NISSIN (PK)</t>
  </si>
  <si>
    <t>FPLJPZ</t>
  </si>
  <si>
    <t>FUEL PUMP JUPITER Z + SARINGAN</t>
  </si>
  <si>
    <t>FRFLCX</t>
  </si>
  <si>
    <t>FILTER FUEL PUMP H.PCX 150 IMI</t>
  </si>
  <si>
    <t>FRFLPV</t>
  </si>
  <si>
    <t>FILTER FUELPUMP / FILTER FP VARIO 150 /BLADE FI/ SUPRA X 125 FI</t>
  </si>
  <si>
    <t>FSBSIK</t>
  </si>
  <si>
    <t>FULLSET BLADE SAIKOO</t>
  </si>
  <si>
    <t>FSJSVZ</t>
  </si>
  <si>
    <t>FULL SET JUPITER SALIB/VEGA ZR</t>
  </si>
  <si>
    <t>FSK125</t>
  </si>
  <si>
    <t>FULL SET KARISMA/SUPRA X 125</t>
  </si>
  <si>
    <t>FTGCBR</t>
  </si>
  <si>
    <t>FITING LAMPU CBR (3 SOCKET)</t>
  </si>
  <si>
    <t>FTLPBL</t>
  </si>
  <si>
    <t>FITINGAN LAMPU BELAKANG Y.FINO FI</t>
  </si>
  <si>
    <t>FTLPMO</t>
  </si>
  <si>
    <t>FITING LAMPU MIO YAHOKI</t>
  </si>
  <si>
    <t>FUBORU</t>
  </si>
  <si>
    <t>PERPAK HEAD H.VARIO 150 IMI</t>
  </si>
  <si>
    <t>FULSET</t>
  </si>
  <si>
    <t>FULL SET MIO</t>
  </si>
  <si>
    <t>GBDBSG</t>
  </si>
  <si>
    <t>GBLBTR</t>
  </si>
  <si>
    <t>GANTI BAN LUAR TUBLES</t>
  </si>
  <si>
    <t>GBLBTS</t>
  </si>
  <si>
    <t>GBLDSG</t>
  </si>
  <si>
    <t>GBLDTS</t>
  </si>
  <si>
    <t>GBPJPT</t>
  </si>
  <si>
    <t>GBSSFNZTHC</t>
  </si>
  <si>
    <t>GBXSNW</t>
  </si>
  <si>
    <t>GIRBOX S.SHOGUN NEW IMI</t>
  </si>
  <si>
    <t>GBXVXN</t>
  </si>
  <si>
    <t>GIRBOX Y.VIXION IMI</t>
  </si>
  <si>
    <t>GCHBFI</t>
  </si>
  <si>
    <t>GASKET CYLINDER HEAD BEAT FI</t>
  </si>
  <si>
    <t>GDSNMPM</t>
  </si>
  <si>
    <t>GIR DEPAN H.SUPRA FIT NEW IMI</t>
  </si>
  <si>
    <t>GEAROIL002</t>
  </si>
  <si>
    <t>OLI GEAR FEDERAL MATIC</t>
  </si>
  <si>
    <t>GEN00001</t>
  </si>
  <si>
    <t>LAHER 6201-2RS IMI</t>
  </si>
  <si>
    <t>GEN00002</t>
  </si>
  <si>
    <t>KLIP ROLLER Y.MIO IMI</t>
  </si>
  <si>
    <t>GEN00003</t>
  </si>
  <si>
    <t>SAKLAR KIRI MIO CARBU (KLAKSON-RITING-DIMMER-CHUCK) (PB)</t>
  </si>
  <si>
    <t>GEN00004</t>
  </si>
  <si>
    <t>GEN00005</t>
  </si>
  <si>
    <t>PELOR KOMSTIR GRAND</t>
  </si>
  <si>
    <t>GEN00008</t>
  </si>
  <si>
    <t>MINYAK REM 300ML</t>
  </si>
  <si>
    <t>GEN00009</t>
  </si>
  <si>
    <t>GEN00010</t>
  </si>
  <si>
    <t>KARET VACUM CARBU H.VARIO IMI</t>
  </si>
  <si>
    <t>GEN00011</t>
  </si>
  <si>
    <t>GEN00012</t>
  </si>
  <si>
    <t>GEN00013</t>
  </si>
  <si>
    <t>GEN00020</t>
  </si>
  <si>
    <t>CHAINLUBE KX/MTR</t>
  </si>
  <si>
    <t>GEN00021</t>
  </si>
  <si>
    <t>PIPA GAS H.SUPRA X IMI</t>
  </si>
  <si>
    <t>GEN0004</t>
  </si>
  <si>
    <t>GEN0005</t>
  </si>
  <si>
    <t>GEN0006</t>
  </si>
  <si>
    <t>SAKLAR KANAN MIO IMI (STATER-LAMPU) (PB)</t>
  </si>
  <si>
    <t>GEN0007</t>
  </si>
  <si>
    <t>SAKLAR SEN S.SMASH IMI</t>
  </si>
  <si>
    <t>GEN0009</t>
  </si>
  <si>
    <t>GIRBOX H.SUPRA X THAILAND/MACHO</t>
  </si>
  <si>
    <t>GEN0011</t>
  </si>
  <si>
    <t>BOHLAM HALOGEN PUTIH 12V/25W ATAU 35W AUTOVISION (PS)</t>
  </si>
  <si>
    <t>GEN0013</t>
  </si>
  <si>
    <t>GEN0014</t>
  </si>
  <si>
    <t>BOHLAM HALOGEN PUTIH SUPRA LAMA 12V/36W AUTOVISION (PS)</t>
  </si>
  <si>
    <t>GEN0015</t>
  </si>
  <si>
    <t>GEN0017</t>
  </si>
  <si>
    <t>SWICTH REM DEPAN MIO</t>
  </si>
  <si>
    <t>GEN0019</t>
  </si>
  <si>
    <t>PAHA REM S.SHOGUN 125 IMI</t>
  </si>
  <si>
    <t>GEN00300</t>
  </si>
  <si>
    <t>LAHER</t>
  </si>
  <si>
    <t>GEN00301</t>
  </si>
  <si>
    <t>SPULL ASSY Y.F1Z</t>
  </si>
  <si>
    <t>GEN00302</t>
  </si>
  <si>
    <t>KUNCI KONTAK SHOGUN</t>
  </si>
  <si>
    <t>GEN00303</t>
  </si>
  <si>
    <t xml:space="preserve">MASTER REM H.VARIO TECHNO CARBU IMI </t>
  </si>
  <si>
    <t>GEN00304</t>
  </si>
  <si>
    <t>PACKING MAGNET SHOGUN</t>
  </si>
  <si>
    <t>GGPSMIO</t>
  </si>
  <si>
    <t>GIGI PINION SELAH MIO</t>
  </si>
  <si>
    <t>GGSLAHMIO</t>
  </si>
  <si>
    <t>PINION SELAH MIO (IMI)</t>
  </si>
  <si>
    <t>GGSRVI</t>
  </si>
  <si>
    <t>GIGI SENTRIK/GIGI TIMING H.REVO FI IMI</t>
  </si>
  <si>
    <t>GIGIPSV</t>
  </si>
  <si>
    <t>GIGI PINION SELAH H.VARIO IMI</t>
  </si>
  <si>
    <t>GIRDPN</t>
  </si>
  <si>
    <t>GIR DEPAN REVO</t>
  </si>
  <si>
    <t>GIRJZ1</t>
  </si>
  <si>
    <t>GIR SET JUPITER Z 1 INDOPART/IMI</t>
  </si>
  <si>
    <t>GJMXTHLN</t>
  </si>
  <si>
    <t>GKPKGB</t>
  </si>
  <si>
    <t>GANTI KAMPAS KOPLING (BEBEK)</t>
  </si>
  <si>
    <t>GKPKGS</t>
  </si>
  <si>
    <t>GANTI KAMPAS KOPLING (SPORT)</t>
  </si>
  <si>
    <t>GKTSHG</t>
  </si>
  <si>
    <t>TOP SET S.SHOGUN</t>
  </si>
  <si>
    <t>GLCVPL</t>
  </si>
  <si>
    <t>GANTI LAHER CVT / LAHER PULLY</t>
  </si>
  <si>
    <t>GLDPRT</t>
  </si>
  <si>
    <t>MASTER REM H.VARIO IMI</t>
  </si>
  <si>
    <t>GM5Z-3B KIT-S</t>
  </si>
  <si>
    <t>AKI BASAH INDOBATTERY</t>
  </si>
  <si>
    <t>GM7B4B</t>
  </si>
  <si>
    <t>AKI BASAH GM7B-4B GS</t>
  </si>
  <si>
    <t>GNTBSX</t>
  </si>
  <si>
    <t>GANTUNGAN BARANG + MUR SUPRA X 125</t>
  </si>
  <si>
    <t>GNTNPL</t>
  </si>
  <si>
    <t>GANTI NEPEL</t>
  </si>
  <si>
    <t>GP000</t>
  </si>
  <si>
    <t>CARBURATOR REPAIR KIT H.MEGAPRO</t>
  </si>
  <si>
    <t>GP0001</t>
  </si>
  <si>
    <t>BAUD KLEM BATOK / BAUD + KLIP BATOK LAMPU</t>
  </si>
  <si>
    <t>GP0003</t>
  </si>
  <si>
    <t>BAUD BUANGAN OLI BAWAH H.GRAND/SUPRA</t>
  </si>
  <si>
    <t>GP0004</t>
  </si>
  <si>
    <t>BAUD BUANGAN OLI BAWAH SUZUKI SHOGUN</t>
  </si>
  <si>
    <t>GP0005</t>
  </si>
  <si>
    <t>BAUD GIR + MUR H.GRAND/SUPRA ISI 4PCS</t>
  </si>
  <si>
    <t>GP0006</t>
  </si>
  <si>
    <t>BAUD GIR + MUR Y.F1ZR/VEGA/JUPITER ISI 4PCS</t>
  </si>
  <si>
    <t>GP0008</t>
  </si>
  <si>
    <t>BAUD KALIPER REM DISK SUZUKI SHOGUN</t>
  </si>
  <si>
    <t>GP0009</t>
  </si>
  <si>
    <t>BAUD KALIPER REM DISK Y.JUPITER</t>
  </si>
  <si>
    <t>GP0010</t>
  </si>
  <si>
    <t>BAUD STELAN KLEP + MUR H.GRAND</t>
  </si>
  <si>
    <t>GP0012</t>
  </si>
  <si>
    <t>GP0013</t>
  </si>
  <si>
    <t xml:space="preserve">LAHER 6200-2RS IMI </t>
  </si>
  <si>
    <t>GP0014</t>
  </si>
  <si>
    <t>LAHER 6202-2RS IMI</t>
  </si>
  <si>
    <t>GP0016</t>
  </si>
  <si>
    <t>LAHER 6300-2RS IMI</t>
  </si>
  <si>
    <t>GP0017</t>
  </si>
  <si>
    <t>GP0018</t>
  </si>
  <si>
    <t>LAHER 6302-2RS IMI</t>
  </si>
  <si>
    <t>GP0019</t>
  </si>
  <si>
    <t>BOHLAM DEPAN H.GRAND IMI (PS)</t>
  </si>
  <si>
    <t>GP0020</t>
  </si>
  <si>
    <t>GP0021</t>
  </si>
  <si>
    <t>GP0022</t>
  </si>
  <si>
    <t>BOHLAM SEN / RITING VARIO (PS)</t>
  </si>
  <si>
    <t>GP0023</t>
  </si>
  <si>
    <t>KOMSTIR Y.NMAX INDOPARTS</t>
  </si>
  <si>
    <t>GP0024</t>
  </si>
  <si>
    <t>BOHLAM STOP UNIVERSAL (PS)</t>
  </si>
  <si>
    <t>GP0025</t>
  </si>
  <si>
    <t>BOHLAM STOP WARNA (PS)</t>
  </si>
  <si>
    <t>GP0026</t>
  </si>
  <si>
    <t>GP0027</t>
  </si>
  <si>
    <t>BUSI RACING D8 MEGAPRO/TIGER</t>
  </si>
  <si>
    <t>GP0028</t>
  </si>
  <si>
    <t>BUSI STANDAR BP5 SATRIA/VESPA/RXZ</t>
  </si>
  <si>
    <t>GP0029</t>
  </si>
  <si>
    <t xml:space="preserve">BUSI STANDAR BP7 RXK/FORCE1 </t>
  </si>
  <si>
    <t>GP0030</t>
  </si>
  <si>
    <t>GP0031</t>
  </si>
  <si>
    <t>BUSI STANDAR D8 MEGAPRO/TIGER</t>
  </si>
  <si>
    <t>GP0032</t>
  </si>
  <si>
    <t>REPAIR KIT H.GL PRO IMI</t>
  </si>
  <si>
    <t>GP0033</t>
  </si>
  <si>
    <t>REPAIR KIT H.GL PRO NT IMI</t>
  </si>
  <si>
    <t>GP0034</t>
  </si>
  <si>
    <t>GP0035</t>
  </si>
  <si>
    <t>REPAIR KIT H.TIGER IMI</t>
  </si>
  <si>
    <t>GP0036</t>
  </si>
  <si>
    <t>REPAIR KIT S.SHOGUN 125 IMI</t>
  </si>
  <si>
    <t>GP0037</t>
  </si>
  <si>
    <t>COIL H.GLPRO NT</t>
  </si>
  <si>
    <t>GP0038</t>
  </si>
  <si>
    <t>COIL SUZUKI SHOGUN</t>
  </si>
  <si>
    <t>GP0039</t>
  </si>
  <si>
    <t>COIL SUZUKI SMASH</t>
  </si>
  <si>
    <t>GP0040</t>
  </si>
  <si>
    <t>COIL Y.VEGA R/F1 ZR</t>
  </si>
  <si>
    <t>COOL STATER H.GRAND IMI</t>
  </si>
  <si>
    <t>GP0045</t>
  </si>
  <si>
    <t>DISC PAD H.BEAT CARBU LAMA INDOPART</t>
  </si>
  <si>
    <t>GP0046</t>
  </si>
  <si>
    <t>GP0047</t>
  </si>
  <si>
    <t>GP0048</t>
  </si>
  <si>
    <t>GP0049</t>
  </si>
  <si>
    <t>GP0050</t>
  </si>
  <si>
    <t>GP0051</t>
  </si>
  <si>
    <t>GP0052</t>
  </si>
  <si>
    <t>GP0053</t>
  </si>
  <si>
    <t>GP0054</t>
  </si>
  <si>
    <t>GP0055</t>
  </si>
  <si>
    <t>DISC PAD Y.F1ZR/VEGA R/JUPITER Z INDOPART</t>
  </si>
  <si>
    <t>GP0056</t>
  </si>
  <si>
    <t>GP0057</t>
  </si>
  <si>
    <t>GP0058</t>
  </si>
  <si>
    <t>GP0059</t>
  </si>
  <si>
    <t>GP0060</t>
  </si>
  <si>
    <t>GP0061</t>
  </si>
  <si>
    <t>GP0062</t>
  </si>
  <si>
    <t>DISC PAD BELAKANG H.SUPRA X 125 INDOPART</t>
  </si>
  <si>
    <t>GP0064</t>
  </si>
  <si>
    <t>GP0065</t>
  </si>
  <si>
    <t>GP0066</t>
  </si>
  <si>
    <t>GP0067</t>
  </si>
  <si>
    <t>GP0068</t>
  </si>
  <si>
    <t>DISC PAD Y.MIO CARBU IMI</t>
  </si>
  <si>
    <t>GP0069</t>
  </si>
  <si>
    <t>REVO FIT</t>
  </si>
  <si>
    <t>GP0070</t>
  </si>
  <si>
    <t>GP0071</t>
  </si>
  <si>
    <t>GP0072</t>
  </si>
  <si>
    <t xml:space="preserve">FITING LAMPU H.SUPRA X </t>
  </si>
  <si>
    <t>GP0073</t>
  </si>
  <si>
    <t>FITING LAMPU H.VARIO</t>
  </si>
  <si>
    <t>GP0074</t>
  </si>
  <si>
    <t>FITING LAMPU SUZUKI SHOGUN NEW</t>
  </si>
  <si>
    <t>GP0075</t>
  </si>
  <si>
    <t>FITING LAMPU Y.JUPITER Z NEW</t>
  </si>
  <si>
    <t>GP0076</t>
  </si>
  <si>
    <t>FITING LAMPU Y.MIO SOUL IMI</t>
  </si>
  <si>
    <t>GP0077</t>
  </si>
  <si>
    <t>FITING LAMPU Y.SCORPIO</t>
  </si>
  <si>
    <t>GP0078</t>
  </si>
  <si>
    <t>FLASHER 12V H.AHM IMI</t>
  </si>
  <si>
    <t>GP0079</t>
  </si>
  <si>
    <t>GIR SET HIGH POWER 428H H.KARISMA IMI</t>
  </si>
  <si>
    <t>GP0080</t>
  </si>
  <si>
    <t>GIR SET HIGH POWER 428H H.NEW BLADE IMI</t>
  </si>
  <si>
    <t>GP0081</t>
  </si>
  <si>
    <t>GIR SET HIGH POWER 428H H.REVO IMI</t>
  </si>
  <si>
    <t>GP0082</t>
  </si>
  <si>
    <t>GIR SET HIGH POWER 428H H.REVO ABSOLUTE IMI</t>
  </si>
  <si>
    <t>GP0083</t>
  </si>
  <si>
    <t>GIR SET HIGH POWER 428H H.SUPRA FIT NEW IMI</t>
  </si>
  <si>
    <t>GP0084</t>
  </si>
  <si>
    <t>GIR SET HIGH POWER 428H Y.JUPITER MX/JUPITER Z 110 IMI</t>
  </si>
  <si>
    <t>GP0085</t>
  </si>
  <si>
    <t>GIR SET HIGH POWER 428H Y.RX KING IMI</t>
  </si>
  <si>
    <t>GP0086</t>
  </si>
  <si>
    <t>GIR SET TITANIUM BAJA H.MEGAPRO NEW MONOSHOCK IMI</t>
  </si>
  <si>
    <t>GP0087</t>
  </si>
  <si>
    <t>GIR SET TITANIUM BAJA H.MEGAPRO/PRO NT IMI</t>
  </si>
  <si>
    <t>GP0088</t>
  </si>
  <si>
    <t>GIR SET TITANIUM BAJA Y.JUPITER MX/JUPITER Z 110 NEW IMI</t>
  </si>
  <si>
    <t>GP0089</t>
  </si>
  <si>
    <t>GIR SET TITANIUM BAJA Y.SCORPIO Z IMI</t>
  </si>
  <si>
    <t>GP0090</t>
  </si>
  <si>
    <t>GIR SET TITANIUM BAJA Y.VIXION IMI</t>
  </si>
  <si>
    <t>GP0091</t>
  </si>
  <si>
    <t>KABEL GAS DALAM UNIVERSAL IMI</t>
  </si>
  <si>
    <t>GP0092</t>
  </si>
  <si>
    <t>KABEL GAS H.SUPRA IMI</t>
  </si>
  <si>
    <t>GP0093</t>
  </si>
  <si>
    <t>KABEL S.SATRIA FU 150 GAS IMI</t>
  </si>
  <si>
    <t>GP0094</t>
  </si>
  <si>
    <t>KABEL GAS Y.VEGA ZR IMI</t>
  </si>
  <si>
    <t>GP0095</t>
  </si>
  <si>
    <t>KABEL KILOMETER H.SUPRA TROMOL IMI (PB)</t>
  </si>
  <si>
    <t>GP0096</t>
  </si>
  <si>
    <t>KABEL KILOMETER Y.JUPITER MX IMI (PB)</t>
  </si>
  <si>
    <t>GP0097</t>
  </si>
  <si>
    <t>KABEL KOPLING Y.JUPITER IMI</t>
  </si>
  <si>
    <t>GP0098</t>
  </si>
  <si>
    <t>KABEL KOPLING H.TIGER IMI</t>
  </si>
  <si>
    <t>GP0099</t>
  </si>
  <si>
    <t>KABEL KOPLING Y.SCORPIO IMI</t>
  </si>
  <si>
    <t>GP0100</t>
  </si>
  <si>
    <t>KABEL KOPLING Y.VIXION IMI</t>
  </si>
  <si>
    <t>GP0101</t>
  </si>
  <si>
    <t>KABEL REM H.BEAT IMI</t>
  </si>
  <si>
    <t>GP0102</t>
  </si>
  <si>
    <t>KABEL REM H.VARIO IMI</t>
  </si>
  <si>
    <t>GP0103</t>
  </si>
  <si>
    <t xml:space="preserve">KAMPAS REM H.BLADE/REVO ABSOLUTE INDOPART </t>
  </si>
  <si>
    <t>GP0104</t>
  </si>
  <si>
    <t>GP0105</t>
  </si>
  <si>
    <t>GP0106</t>
  </si>
  <si>
    <t>GP0107</t>
  </si>
  <si>
    <t>GP0108</t>
  </si>
  <si>
    <t>GP0109</t>
  </si>
  <si>
    <t xml:space="preserve">KAMPAS REM Y.F1ZR/JUPITER/VEGA INDOPART </t>
  </si>
  <si>
    <t>GP0110</t>
  </si>
  <si>
    <t>GP0111</t>
  </si>
  <si>
    <t>GP0114</t>
  </si>
  <si>
    <t>KLEMAN GIR DEPAN H.GRAND/SUPRA IMI</t>
  </si>
  <si>
    <t>GP0115</t>
  </si>
  <si>
    <t>KLEMAN GIR DEPAN H.NEOTECH/GLPRO IMI</t>
  </si>
  <si>
    <t>GP0116</t>
  </si>
  <si>
    <t>KLEMAN GIR DEPAN S.SMASH/SHOGUN 125 IMI</t>
  </si>
  <si>
    <t>GP0117</t>
  </si>
  <si>
    <t>KLEMAN GIR DEPAN Y.JUPITER MX IMI</t>
  </si>
  <si>
    <t>GP0126</t>
  </si>
  <si>
    <t>ORING TUTUP KLEP S.SHOGUN IMI</t>
  </si>
  <si>
    <t>GP0128</t>
  </si>
  <si>
    <t>OIL SEAL GEAR DEPAN H.GRAND 17X29X5 IMI</t>
  </si>
  <si>
    <t>GP0129</t>
  </si>
  <si>
    <t>OIL SEAL GEAR DEPAN Y.FIZR 20X38X5 IMI</t>
  </si>
  <si>
    <t>GP0130</t>
  </si>
  <si>
    <t>OIL SEAL GEAR DEPAN Y.RXK 26X38X5</t>
  </si>
  <si>
    <t>GP0131</t>
  </si>
  <si>
    <t>OIL SEAL KICK STATER H.GRAND/ 13.8X24X5 IMI</t>
  </si>
  <si>
    <t>GP0132</t>
  </si>
  <si>
    <t>OIL SEAL KICK STATER Y.F1/ 15X26X6 IMI</t>
  </si>
  <si>
    <t>GP0133</t>
  </si>
  <si>
    <t>OIL SEAL KICK STATER Y.RXK/ 17X25X4,5 IMI</t>
  </si>
  <si>
    <t>GP0134</t>
  </si>
  <si>
    <t>OIL SEAL KLEP DOBEL PER H.GRAND IMI (2PCS)</t>
  </si>
  <si>
    <t>GP0135</t>
  </si>
  <si>
    <t>SEAL SHOCK / SEAL SOK H.GRAND 26X37X10,5 IMI</t>
  </si>
  <si>
    <t>GP0136</t>
  </si>
  <si>
    <t>OIL SEAL VERSNELLENG H.GL 14X28X7 IMI</t>
  </si>
  <si>
    <t>GP0137</t>
  </si>
  <si>
    <t>OIL SEAL VERSNELENG Y.MIO/ 15X25X5 IMI</t>
  </si>
  <si>
    <t>GP0138</t>
  </si>
  <si>
    <t>OIL SEAL VERSNELENG Y.RXK 14X24X6 IMI</t>
  </si>
  <si>
    <t>GP0139</t>
  </si>
  <si>
    <t>OIL SEAL VERSNELENG KOPLING BEBEK/ 12X22X5 IMI</t>
  </si>
  <si>
    <t>GP0140</t>
  </si>
  <si>
    <t>PACKING KOPLING H.GLPRO/GLMAX</t>
  </si>
  <si>
    <t>GP0141</t>
  </si>
  <si>
    <t>PACKING KOPLING H.GRAND/SUPRA/PRIMA</t>
  </si>
  <si>
    <t>GP0142</t>
  </si>
  <si>
    <t>PACKING KOPLING H.REVO ABSOLUTE</t>
  </si>
  <si>
    <t>GP0143</t>
  </si>
  <si>
    <t>PACKING KOPLING SUZUKI SMASH</t>
  </si>
  <si>
    <t>GP0144</t>
  </si>
  <si>
    <t>PACKING KOPLING Y.JUPITER MX</t>
  </si>
  <si>
    <t>GP0145</t>
  </si>
  <si>
    <t>PACKING KOPLING Y.RXS/RXK</t>
  </si>
  <si>
    <t>GP0146</t>
  </si>
  <si>
    <t>PACKING MAGNET H.GLPRO/GLMAX/NEOTECH</t>
  </si>
  <si>
    <t>GP0147</t>
  </si>
  <si>
    <t>PACKING MAGNET H.GRAND/SUPRA/LEGENDA</t>
  </si>
  <si>
    <t>GP0148</t>
  </si>
  <si>
    <t>PACKING MAGNET H.VARIO</t>
  </si>
  <si>
    <t>GP0149</t>
  </si>
  <si>
    <t>PACKING MAGNET SUZUKI SATRIA FU</t>
  </si>
  <si>
    <t>GP0150</t>
  </si>
  <si>
    <t>PACKING MAGNET SUZUKI SHOGUN</t>
  </si>
  <si>
    <t>GP0151</t>
  </si>
  <si>
    <t>PACKING MAGNET SUZUKI SHOGUN 125</t>
  </si>
  <si>
    <t>GP0152</t>
  </si>
  <si>
    <t>PACKING MAGNET SUZUKI SMASH</t>
  </si>
  <si>
    <t>GP0153</t>
  </si>
  <si>
    <t>PACKING MAGNET Y.F1ZR</t>
  </si>
  <si>
    <t>GP0154</t>
  </si>
  <si>
    <t>PACKING MAGNET Y.MIO</t>
  </si>
  <si>
    <t>GP0155</t>
  </si>
  <si>
    <t>PACKING MAGNET Y.VEGA R/CRYPTON/JUPITER</t>
  </si>
  <si>
    <t>GP0156</t>
  </si>
  <si>
    <t>PACKING MAGNET Y.VEGA ZR</t>
  </si>
  <si>
    <t>GP0157</t>
  </si>
  <si>
    <t>PACKING KNALPOT H.GL/TIGER IMI</t>
  </si>
  <si>
    <t>GP0158</t>
  </si>
  <si>
    <t>PACKING KNALPOT H.GRAND/SUPRA IMI</t>
  </si>
  <si>
    <t>GP0159</t>
  </si>
  <si>
    <t>PACKING KNALPOT Y.F1ZR IMI</t>
  </si>
  <si>
    <t>GP0160</t>
  </si>
  <si>
    <t>GP0161</t>
  </si>
  <si>
    <t>GP0162</t>
  </si>
  <si>
    <t>TOP SET Y.JUPITER MX</t>
  </si>
  <si>
    <t>GP0163</t>
  </si>
  <si>
    <t>TOP SET Y.JUPITER Z</t>
  </si>
  <si>
    <t>GP0164</t>
  </si>
  <si>
    <t>TOP SET Y.VEGA R/CRYPTON</t>
  </si>
  <si>
    <t>GP0165</t>
  </si>
  <si>
    <t>RUMAH SIKRING TABUNG</t>
  </si>
  <si>
    <t>GP0167</t>
  </si>
  <si>
    <t>SELANG BENSIN + KLIP ABU ABU IMI</t>
  </si>
  <si>
    <t>GP0170</t>
  </si>
  <si>
    <t>SIKRING TABUNG UNIVERSAL 20A</t>
  </si>
  <si>
    <t>GP0174</t>
  </si>
  <si>
    <t>GP0175</t>
  </si>
  <si>
    <t>SWITCH REM BELAKANG/KIRI MIO IMI (PB)</t>
  </si>
  <si>
    <t>GP0177</t>
  </si>
  <si>
    <t>GP0179</t>
  </si>
  <si>
    <t>BAUD BUANGAN OLI BAWAH CRYPTON/VEGA</t>
  </si>
  <si>
    <t>GP0180</t>
  </si>
  <si>
    <t>SHOCK BELAKANG MATIC PUTIH IMI</t>
  </si>
  <si>
    <t>GP0181</t>
  </si>
  <si>
    <t>SHOCK 270 MM PUTIH (DBS)</t>
  </si>
  <si>
    <t>GP0182</t>
  </si>
  <si>
    <t>PULLY ONLY HIGH POWER Y H.BEAT IMI</t>
  </si>
  <si>
    <t>GP0183</t>
  </si>
  <si>
    <t>PULLY ONLY HIGH POWER Y.MIO IMI</t>
  </si>
  <si>
    <t>GP0184</t>
  </si>
  <si>
    <t>PULLY ONLY HIGH POWER H.VARIO 125 IMI</t>
  </si>
  <si>
    <t>GP0185</t>
  </si>
  <si>
    <t>GP0187</t>
  </si>
  <si>
    <t>ANTING SETELAN RANTAI H.SUPRA KANAN  IMI</t>
  </si>
  <si>
    <t>GP0188</t>
  </si>
  <si>
    <t>KAMPAS GANDA Y.MIO IMI</t>
  </si>
  <si>
    <t>GP0189</t>
  </si>
  <si>
    <t>KICK STARTER Y.JUPITER</t>
  </si>
  <si>
    <t>GP0190</t>
  </si>
  <si>
    <t>PACKING KNALPOT H.KARISMA IMI</t>
  </si>
  <si>
    <t>GP0192</t>
  </si>
  <si>
    <t>PIRINGAN DEPAN H.SUPRA X IMI</t>
  </si>
  <si>
    <t>GP0193</t>
  </si>
  <si>
    <t>PIRINGAN DEPAN H.SUPRA X 125 IMI</t>
  </si>
  <si>
    <t>GP0194</t>
  </si>
  <si>
    <t>PIRING CAKRAM Y.MIO</t>
  </si>
  <si>
    <t>GP0195</t>
  </si>
  <si>
    <t>ROLLER H.BEAT IMI (1SET)</t>
  </si>
  <si>
    <t>GP0196</t>
  </si>
  <si>
    <t>ROLLER H.VARIO IMI (1SET)</t>
  </si>
  <si>
    <t>GP0197</t>
  </si>
  <si>
    <t>ROLLER Y.MIO IMI (1SET)</t>
  </si>
  <si>
    <t>GP0198</t>
  </si>
  <si>
    <t>TIANG REM/SADAK REM SUPRA</t>
  </si>
  <si>
    <t>GP0199</t>
  </si>
  <si>
    <t>FANBELT Y.MIO IMI</t>
  </si>
  <si>
    <t>GP0201</t>
  </si>
  <si>
    <t>KABEL GAS H.REVO ABSOLUTE IMI</t>
  </si>
  <si>
    <t>GP0202</t>
  </si>
  <si>
    <t>KABEL GAS Y.MIO IMI</t>
  </si>
  <si>
    <t>GP0203</t>
  </si>
  <si>
    <t>GP0204</t>
  </si>
  <si>
    <t>BAUD PLAT NOMER WARNA</t>
  </si>
  <si>
    <t>GP0206</t>
  </si>
  <si>
    <t>GP0207</t>
  </si>
  <si>
    <t>FITING LAMPU H.GRAND / SUPRA IMI</t>
  </si>
  <si>
    <t>GP0208</t>
  </si>
  <si>
    <t>FITING LAMPU Y.F1ZR/VEGA/RXK</t>
  </si>
  <si>
    <t>GP0209</t>
  </si>
  <si>
    <t>GP0210</t>
  </si>
  <si>
    <t>KLAKSON STANDART 6V</t>
  </si>
  <si>
    <t>GP0214</t>
  </si>
  <si>
    <t>PER KAMPAS Y.JUPITER MX IMI</t>
  </si>
  <si>
    <t>GP0215</t>
  </si>
  <si>
    <t>GP0216</t>
  </si>
  <si>
    <t>COIL H.ABSOLUTE / BLADE</t>
  </si>
  <si>
    <t>GP0217</t>
  </si>
  <si>
    <t>KABEL GAS H.VARIO IMI</t>
  </si>
  <si>
    <t>GP0218</t>
  </si>
  <si>
    <t>KABEL KILOMETER H.BEAT IMI (PB)</t>
  </si>
  <si>
    <t>GP0219</t>
  </si>
  <si>
    <t>KABEL KILOMETER H.VARIO IMI (PB)</t>
  </si>
  <si>
    <t>GP0220</t>
  </si>
  <si>
    <t>GP0221</t>
  </si>
  <si>
    <t>KICK STARTER Y.MIO</t>
  </si>
  <si>
    <t>GP0222</t>
  </si>
  <si>
    <t>COIL H.VARIO</t>
  </si>
  <si>
    <t>GP0223</t>
  </si>
  <si>
    <t>KUNCI KONTAK H.BEAT</t>
  </si>
  <si>
    <t>GP0224</t>
  </si>
  <si>
    <t>KUNCI KONTAK H.GRAND</t>
  </si>
  <si>
    <t>GP0226</t>
  </si>
  <si>
    <t>KUNCI KONTAK H.SUPRA X 125</t>
  </si>
  <si>
    <t>GP0227</t>
  </si>
  <si>
    <t>KUNCI KONTAK SUZUKI SATRIA 150</t>
  </si>
  <si>
    <t>GP0228</t>
  </si>
  <si>
    <t>KUNCI KONTAK Y.JUPITER Z</t>
  </si>
  <si>
    <t>GP0229</t>
  </si>
  <si>
    <t>KUNCI KONTAK Y.MIO</t>
  </si>
  <si>
    <t>GP0230</t>
  </si>
  <si>
    <t>COVER KNALPOT Y.MIO J CROME</t>
  </si>
  <si>
    <t>GP0231</t>
  </si>
  <si>
    <t>COVER KNALPOT H.VARIO 125 CROME</t>
  </si>
  <si>
    <t>GP0234</t>
  </si>
  <si>
    <t>HANDLE REM KANAN H.SUPRA TROMOL IMI (PK)</t>
  </si>
  <si>
    <t>GP0236</t>
  </si>
  <si>
    <t>KLAKSON STANDAR 12V GP-1 / TXK</t>
  </si>
  <si>
    <t>GP0237</t>
  </si>
  <si>
    <t>TUTUP BUSI Y.MIO GP-1</t>
  </si>
  <si>
    <t>GP0238</t>
  </si>
  <si>
    <t>KOMSTIR H.GRAND/SUPRA GP-1</t>
  </si>
  <si>
    <t>GP0240</t>
  </si>
  <si>
    <t>KOMSTIR Y.MIO/MIO INDOPARTS</t>
  </si>
  <si>
    <t>GP0241</t>
  </si>
  <si>
    <t>GIRBOX H.SUPRA X IMI</t>
  </si>
  <si>
    <t>GP0242</t>
  </si>
  <si>
    <t>GP0243</t>
  </si>
  <si>
    <t>GP0244</t>
  </si>
  <si>
    <t>GP0245</t>
  </si>
  <si>
    <t>HANDLE REM H.SUPRA X 125 FIT NEW IMI (PK)</t>
  </si>
  <si>
    <t>GP0246</t>
  </si>
  <si>
    <t>HANDLE REM KIRI H.BEAT IMI (PK)</t>
  </si>
  <si>
    <t>GP0247</t>
  </si>
  <si>
    <t>HANDLE REM KIRI H.VARIO IMI (PK)</t>
  </si>
  <si>
    <t>GP0250</t>
  </si>
  <si>
    <t>HANDLE REM KANAN Y.MIO IMI (PK)</t>
  </si>
  <si>
    <t>GP0251</t>
  </si>
  <si>
    <t>KUNCI KONTAK + JOK H.REVO</t>
  </si>
  <si>
    <t>GP0252</t>
  </si>
  <si>
    <t>KUNCI KONTAK + JOK H.VARIO CBS</t>
  </si>
  <si>
    <t>GP0253</t>
  </si>
  <si>
    <t>KUNCI KONTAK + JOK SUZUKI SHOGUN</t>
  </si>
  <si>
    <t>GP0254</t>
  </si>
  <si>
    <t>KUNCI KONTAK + JOK SUZUKI SMASH</t>
  </si>
  <si>
    <t>GP0255</t>
  </si>
  <si>
    <t>KUNCI KONTAK + JOK Y.JUPITER MX</t>
  </si>
  <si>
    <t>GP0256</t>
  </si>
  <si>
    <t>KUNCI KONTAK + JOK Y.MIO SOUL</t>
  </si>
  <si>
    <t>GP0257</t>
  </si>
  <si>
    <t>KUNCI KONTAK + JOK Y.VEGA ZR</t>
  </si>
  <si>
    <t>GP0258</t>
  </si>
  <si>
    <t>COVER KNALPOT H.BEAT GOLD</t>
  </si>
  <si>
    <t>GP0260</t>
  </si>
  <si>
    <t>COVER KNALPOT H.VARIO 125 GOLD</t>
  </si>
  <si>
    <t>GP0261</t>
  </si>
  <si>
    <t>COVER KNALPOT Y.MIO PELANGI</t>
  </si>
  <si>
    <t>GP0263</t>
  </si>
  <si>
    <t>GANTUNGAN BARANG + MUR UNIVERSAL CROME</t>
  </si>
  <si>
    <t>GP0264</t>
  </si>
  <si>
    <t>KABEL TISH 10 CM</t>
  </si>
  <si>
    <t>GP0266</t>
  </si>
  <si>
    <t>KABEL TISH 15 CM</t>
  </si>
  <si>
    <t>GPMR110FBR</t>
  </si>
  <si>
    <t>PERPAK MAGNET REVO 110 FUBORU</t>
  </si>
  <si>
    <t>GPXBER</t>
  </si>
  <si>
    <t>LAHER 6300-2RS</t>
  </si>
  <si>
    <t>GPXDPS</t>
  </si>
  <si>
    <t>GPXKRS</t>
  </si>
  <si>
    <t>MASTER REM H.KARISMA IMI</t>
  </si>
  <si>
    <t>GPXMIO</t>
  </si>
  <si>
    <t>GPXRMK</t>
  </si>
  <si>
    <t>GPXSHG</t>
  </si>
  <si>
    <t>MASTER REM S.SHOGUN IMI</t>
  </si>
  <si>
    <t>GPXSMS</t>
  </si>
  <si>
    <t>MASTER REM S.SMASH IMI</t>
  </si>
  <si>
    <t>GPXWRN</t>
  </si>
  <si>
    <t>COP BUSI K.GPX IMI (PK)</t>
  </si>
  <si>
    <t>GRBKRV</t>
  </si>
  <si>
    <t>GIRBOX H.REVO IMI</t>
  </si>
  <si>
    <t>GRBXGD</t>
  </si>
  <si>
    <t>GIRBOX H.GRAND IMI</t>
  </si>
  <si>
    <t>GRBXKW</t>
  </si>
  <si>
    <t>GIRBOX KAWASAKI ATLET IMI</t>
  </si>
  <si>
    <t>GRHMSN</t>
  </si>
  <si>
    <t>GURAH MESIN</t>
  </si>
  <si>
    <t>GRKGBK</t>
  </si>
  <si>
    <t>GANTI RANTAI KETENG (BEBEK)</t>
  </si>
  <si>
    <t>GRKGMC</t>
  </si>
  <si>
    <t>GANTI RANTAI KETENG (MATIC)</t>
  </si>
  <si>
    <t>GRPKMA</t>
  </si>
  <si>
    <t>HANDGRIP H.KARISMA IMI (SET)</t>
  </si>
  <si>
    <t>GRSHREVO</t>
  </si>
  <si>
    <t>GIRSET HONDA REVO NPP</t>
  </si>
  <si>
    <t>GRSIMI</t>
  </si>
  <si>
    <t>GIR SET S.SMASH NEW/TITAN IMI</t>
  </si>
  <si>
    <t>GRSPRA</t>
  </si>
  <si>
    <t>GIR BELAKANG H.SUPRA FIT IMI</t>
  </si>
  <si>
    <t>GSBJZ</t>
  </si>
  <si>
    <t>GIR SET BRIO JUPITER Z NEW SALIB</t>
  </si>
  <si>
    <t>GSJZ</t>
  </si>
  <si>
    <t>GIGI STATER JUPITER Z</t>
  </si>
  <si>
    <t>GSKTSP</t>
  </si>
  <si>
    <t>PERPAK ASTREA PRIMA/STAR/GRAND/LEGENDA/REVO FUBORU</t>
  </si>
  <si>
    <t>GSKTSPR</t>
  </si>
  <si>
    <t>GASKET SUPRA X 125/KARISMA/KIRANA FUBORU</t>
  </si>
  <si>
    <t>GSMYKW</t>
  </si>
  <si>
    <t>GIGI PINION STATER MIO IMI</t>
  </si>
  <si>
    <t>GSSBB</t>
  </si>
  <si>
    <t>GANTI SET SHOCK BELAKANG (BERAT)</t>
  </si>
  <si>
    <t>GSSBRG</t>
  </si>
  <si>
    <t>GANTI SET SHOCK BELAKANG</t>
  </si>
  <si>
    <t>GSSBSG</t>
  </si>
  <si>
    <t>GANTI SET SHOCK BELAKANG (SEDANG)</t>
  </si>
  <si>
    <t>GSSFBR</t>
  </si>
  <si>
    <t>PERPAK/GASKET FULL SET SUPRA X 125 LAMA FUBORU</t>
  </si>
  <si>
    <t>GSVCKD</t>
  </si>
  <si>
    <t>AS GIGI SELAH VARIO 110 CKD</t>
  </si>
  <si>
    <t>GTBLOS</t>
  </si>
  <si>
    <t>GANTI BAN LUAR (OS)</t>
  </si>
  <si>
    <t>GTMTRB</t>
  </si>
  <si>
    <t>GANTI MASTER REM BELAKANG</t>
  </si>
  <si>
    <t>GTMTRD</t>
  </si>
  <si>
    <t>GANTI MASTER REM DEPAN</t>
  </si>
  <si>
    <t>GTSALM</t>
  </si>
  <si>
    <t>GIR SET SUPRA LAMA INDOPART</t>
  </si>
  <si>
    <t>GTSHDB</t>
  </si>
  <si>
    <t>GANTI SHOCK DEPAN (GANTI OLI,PER) (BERAT)</t>
  </si>
  <si>
    <t>GTSHDR</t>
  </si>
  <si>
    <t>GANTI SHOCK DEPAN (GANTI OLI, PER)</t>
  </si>
  <si>
    <t>GTSHDS</t>
  </si>
  <si>
    <t>GANTI SHOCK DEPAN (GANTI OLI, PER) (SEDANG)</t>
  </si>
  <si>
    <t>GTSSDB</t>
  </si>
  <si>
    <t>GANTI SET SHOCK DEPAN (SEAL, AS) (BERAT)</t>
  </si>
  <si>
    <t>GTSSDR</t>
  </si>
  <si>
    <t>GANTI SET SHOCK DEPAN (SEAL+AS)</t>
  </si>
  <si>
    <t>GTSSDS</t>
  </si>
  <si>
    <t>GANTI SET SHOCK DEPAN (SEAL+AS) (SEDANG)</t>
  </si>
  <si>
    <t>GTZ-5S</t>
  </si>
  <si>
    <t>AKI KERING GTZ-5S KASUMIGA</t>
  </si>
  <si>
    <t>H0640-GBG-910</t>
  </si>
  <si>
    <t>GIR SET H.GRAND</t>
  </si>
  <si>
    <t>H1435-20104-KPH</t>
  </si>
  <si>
    <t>GIR SET KARISMA INDOPART</t>
  </si>
  <si>
    <t>H1436-20108-KYZ</t>
  </si>
  <si>
    <t>GIR SET H.SUPRA X HELM IN/FI NEW INDOPART</t>
  </si>
  <si>
    <t>H1436-28100-GN5</t>
  </si>
  <si>
    <t>GIR SET H.GRAND/LEGENDA/PRIMA INDOPART</t>
  </si>
  <si>
    <t>H1436-28106-KTL</t>
  </si>
  <si>
    <t>GIR SET H.SUPRA FIT NEW/REVO 100CC INDOPART</t>
  </si>
  <si>
    <t>H1437-20102-KWB</t>
  </si>
  <si>
    <t>GIR SET H.REVO 110/NEW BLADE INDOPART</t>
  </si>
  <si>
    <t>H1439-20106-K41</t>
  </si>
  <si>
    <t>GIR SET H.NEW SUPRA X 125 FI INDOPART</t>
  </si>
  <si>
    <t>H1441-28124-K18</t>
  </si>
  <si>
    <t>GIR SET H.VERZA INDOPART</t>
  </si>
  <si>
    <t>H1446-28112-KEH</t>
  </si>
  <si>
    <t>GIR SET H.MEGAPRO PRIMUS</t>
  </si>
  <si>
    <t>H1540-28104-KEV</t>
  </si>
  <si>
    <t>GIR SET H.SUPRA LAMA INDOPARTS</t>
  </si>
  <si>
    <t>H1545-28124-K15</t>
  </si>
  <si>
    <t>GIR SET H.CB150R INDOPART</t>
  </si>
  <si>
    <t>H2-14502-086-1100</t>
  </si>
  <si>
    <t>ROLLER CAM CHAIN H.GRAND SUPRA ASPIRA</t>
  </si>
  <si>
    <t>H2-17910-K16-1700</t>
  </si>
  <si>
    <t>KABEL GAS H.BEAT FI IMI</t>
  </si>
  <si>
    <t>H2-22535-KVB-1200</t>
  </si>
  <si>
    <t>H2-45120-001-1700</t>
  </si>
  <si>
    <t>H2-900A2-333-1200</t>
  </si>
  <si>
    <t>BAUD+MUR SETELAN KLEP H.BEAT CARBU ASPIRA</t>
  </si>
  <si>
    <t>H8JMO</t>
  </si>
  <si>
    <t>FILTER UDARA VARIO INDOPART</t>
  </si>
  <si>
    <t>HB6001</t>
  </si>
  <si>
    <t>LAHER 6001 AHM</t>
  </si>
  <si>
    <t>HC25H-88L</t>
  </si>
  <si>
    <t>HFTYMH</t>
  </si>
  <si>
    <t>HANFAT SET KANAN KIRI IMI</t>
  </si>
  <si>
    <t>HGOR</t>
  </si>
  <si>
    <t>FILTER UDARA BEAT MOXIS</t>
  </si>
  <si>
    <t>HJMOJ</t>
  </si>
  <si>
    <t>FILTER UDARA MIO MOXIS</t>
  </si>
  <si>
    <t>HK202918RS</t>
  </si>
  <si>
    <t>LAHER BAMBU PULLY H.VARIO IMI</t>
  </si>
  <si>
    <t>HKNVZR</t>
  </si>
  <si>
    <t>HOLDER KN VEGA ZR</t>
  </si>
  <si>
    <t>HNKHCI</t>
  </si>
  <si>
    <t>HANFAT KANAN H.CRF IMI</t>
  </si>
  <si>
    <t>HRBKO</t>
  </si>
  <si>
    <t>HANDLE REM KANAN BEAT HITAM IMI (PK)</t>
  </si>
  <si>
    <t>HRKBFI</t>
  </si>
  <si>
    <t>HANDLE REM KIRI BEAT FI IMI (PK)</t>
  </si>
  <si>
    <t>HRKOSK</t>
  </si>
  <si>
    <t>HRMOJ</t>
  </si>
  <si>
    <t>FILTER UDARA MIO SOUL MOXIS</t>
  </si>
  <si>
    <t>HRSXIS</t>
  </si>
  <si>
    <t>HRVCBSKK</t>
  </si>
  <si>
    <t>HANDLE REM KANAN VARIO CBS IMI (PK)</t>
  </si>
  <si>
    <t>ICCLNR</t>
  </si>
  <si>
    <t>ICC CLEANER</t>
  </si>
  <si>
    <t>ID2BE-2PH-002</t>
  </si>
  <si>
    <t>FILTER UDARA YAMAHA MIO M3/SOUL/GT</t>
  </si>
  <si>
    <t>IDMLCC</t>
  </si>
  <si>
    <t>INDOMILK CAIR COKLAT 200 ML</t>
  </si>
  <si>
    <t>IDMLCS</t>
  </si>
  <si>
    <t>INDOMILK CAIR STRAWBERRY 200 ML</t>
  </si>
  <si>
    <t>IDMMB</t>
  </si>
  <si>
    <t>INDOMILK CAIR MELON 200 ML</t>
  </si>
  <si>
    <t>IMCK</t>
  </si>
  <si>
    <t>INDOMILK COKLAT KOTAK 125 ML</t>
  </si>
  <si>
    <t>IMF7B</t>
  </si>
  <si>
    <t>AKI KERING SUPRA LAMA / MIO CARBU INDOBATTERY</t>
  </si>
  <si>
    <t>IMSK</t>
  </si>
  <si>
    <t>INDOMILK STRAWBERY KOTAK 125 ML</t>
  </si>
  <si>
    <t>IND0001</t>
  </si>
  <si>
    <t>PER STANDAR SAMPING H.GRAND INDOPART</t>
  </si>
  <si>
    <t>IND0002</t>
  </si>
  <si>
    <t>PER STANDAR TENGAH H.AHM INDOPART</t>
  </si>
  <si>
    <t>INIJ</t>
  </si>
  <si>
    <t>INFUS INJEKSI MATIC/BEBEK</t>
  </si>
  <si>
    <t>INJKTR</t>
  </si>
  <si>
    <t>INJEKTOR Y.MIO J IMI</t>
  </si>
  <si>
    <t>IP-06455-KR3-403</t>
  </si>
  <si>
    <t>IP-06455-KVB-T01</t>
  </si>
  <si>
    <t>IP-17210-KVY-960</t>
  </si>
  <si>
    <t>FILTER UDARA BEAT INDOPART</t>
  </si>
  <si>
    <t>IP-43130-KVB-900</t>
  </si>
  <si>
    <t>IP-45120-001-012</t>
  </si>
  <si>
    <t>IP-5TL-E4450-00</t>
  </si>
  <si>
    <t>FILTER UDARA MIO INDOPARTS</t>
  </si>
  <si>
    <t>IP6201</t>
  </si>
  <si>
    <t>LAHER 6201 / LAHER RODA DEPAN INDOPART</t>
  </si>
  <si>
    <t>IP6205</t>
  </si>
  <si>
    <t>LAHER 6205 INDOPART</t>
  </si>
  <si>
    <t>IP6302</t>
  </si>
  <si>
    <t>LAHER 6302 INDOPART</t>
  </si>
  <si>
    <t>IPRRFI</t>
  </si>
  <si>
    <t>RANTE H.REVO FI INDOPARTS</t>
  </si>
  <si>
    <t>ITZ-5S-BS-T</t>
  </si>
  <si>
    <t>AKI KERING KARISMA/BEAT INDOPART</t>
  </si>
  <si>
    <t>ITZ-7S-BS-T</t>
  </si>
  <si>
    <t>AKI KERING VARIO 125 / CB150 INDOPART</t>
  </si>
  <si>
    <t>JBOLTM</t>
  </si>
  <si>
    <t>JUMBO OIL TREATMENT/OIL BOOSTER</t>
  </si>
  <si>
    <t>JK022510-1570</t>
  </si>
  <si>
    <t>TUTUP RADIATOR  ATAS VARIO 110 IMI</t>
  </si>
  <si>
    <t>KAYNML</t>
  </si>
  <si>
    <t>KOMSTIR ATAS Y.NMAX/LEXI IMI</t>
  </si>
  <si>
    <t>KBANBC</t>
  </si>
  <si>
    <t>KABEL ANGIN H.BEAT CARBU IMI</t>
  </si>
  <si>
    <t>KBCM</t>
  </si>
  <si>
    <t>KARET BOOT CAKRAM Y.MIO LAMA IMI</t>
  </si>
  <si>
    <t>KBGVSP</t>
  </si>
  <si>
    <t>KABEL GAS VESPA IMI</t>
  </si>
  <si>
    <t>KBGYVI</t>
  </si>
  <si>
    <t>KABEL GAS Y.VIXION IMI</t>
  </si>
  <si>
    <t>KBKYRI</t>
  </si>
  <si>
    <t>KABEL KOPLING Y.RX KING IMI</t>
  </si>
  <si>
    <t>KBLASP</t>
  </si>
  <si>
    <t>DISC PAD BELAKANG H.PCX ASPIRA</t>
  </si>
  <si>
    <t>KBLKMS</t>
  </si>
  <si>
    <t>KABEL KILOMETER S.SMASH IMI (PB)</t>
  </si>
  <si>
    <t>KBLKPL</t>
  </si>
  <si>
    <t>KABEL KOPLING FORTUNER IMI</t>
  </si>
  <si>
    <t>KBLPCX</t>
  </si>
  <si>
    <t>DISC PAD BELAKANG H.PCX NEW INDOPART</t>
  </si>
  <si>
    <t>KBLREM</t>
  </si>
  <si>
    <t>KABEL REM H.GRAND IMI</t>
  </si>
  <si>
    <t>KBLSPL</t>
  </si>
  <si>
    <t>KABEL SOCKET SPULL IMI</t>
  </si>
  <si>
    <t>KBMZTHC</t>
  </si>
  <si>
    <t>KRAN BENSIN Y.MIO IMI</t>
  </si>
  <si>
    <t>KBPTKS</t>
  </si>
  <si>
    <t>KABEL BODY PRIMA 1 SET  IMI</t>
  </si>
  <si>
    <t>KBPVB</t>
  </si>
  <si>
    <t>KABEL BODY PVC BESAR</t>
  </si>
  <si>
    <t>KBSFNW</t>
  </si>
  <si>
    <t>KRAN BENSIN H.SUPRA FIT NEW IMI</t>
  </si>
  <si>
    <t>KBYNML</t>
  </si>
  <si>
    <t>KOMSTIR BAWAH Y.NAMX/LEXI</t>
  </si>
  <si>
    <t>KCGGIR</t>
  </si>
  <si>
    <t>KANCING GIR JUPITER ZR</t>
  </si>
  <si>
    <t>KCGSHK</t>
  </si>
  <si>
    <t>KANCING AS SHOCK DEPAN MIO/YAMAHA</t>
  </si>
  <si>
    <t>KCHBFS</t>
  </si>
  <si>
    <t>PERPAK /KARET CYLINDER HEAD BEAT FI SAIKO</t>
  </si>
  <si>
    <t>KCHBS</t>
  </si>
  <si>
    <t>KARET CLYADER HEAD BLADE SAIKOO</t>
  </si>
  <si>
    <t>KCJSPR</t>
  </si>
  <si>
    <t>KUNCI JOK SUPRA/REVO</t>
  </si>
  <si>
    <t>KCKKJK</t>
  </si>
  <si>
    <t>KUNCI KONTAK+JOK SUPRAFIT NEW</t>
  </si>
  <si>
    <t>KCKTBT</t>
  </si>
  <si>
    <t>KUNCI KONTAK + JOK H.BEAT FI IMI</t>
  </si>
  <si>
    <t>KCLMDN</t>
  </si>
  <si>
    <t>MIKA LAMPU DEPAN VARIO 150</t>
  </si>
  <si>
    <t>KCLPDP</t>
  </si>
  <si>
    <t>MIKA LAMPU DEPAN H.BEAT FI/KACA LAMPU DEPAN H.BEAT FI</t>
  </si>
  <si>
    <t>KCLUDN</t>
  </si>
  <si>
    <t>KACA LAMPU DEPAN VARIO 125 WIN</t>
  </si>
  <si>
    <t>KCNGAS</t>
  </si>
  <si>
    <t>KANCING AS SHOCK DEPAN MIO</t>
  </si>
  <si>
    <t>KCSATS</t>
  </si>
  <si>
    <t>KANCING SHOCK ATAS</t>
  </si>
  <si>
    <t>KDMKJP</t>
  </si>
  <si>
    <t>KARET DUMPER KOPLING JUPITER</t>
  </si>
  <si>
    <t>KDSJZOJ</t>
  </si>
  <si>
    <t>KARET DUMPER STANG JUPITER Z ORIENS JAYA</t>
  </si>
  <si>
    <t>KECEBY</t>
  </si>
  <si>
    <t>KENCENGIN BODY</t>
  </si>
  <si>
    <t>KFBJZ</t>
  </si>
  <si>
    <t>KARET FILTER BAWAH Y.JUPITER Z IMI</t>
  </si>
  <si>
    <t>KG+DMJH</t>
  </si>
  <si>
    <t>KAMPAS GANDA+DUDUKAN Y.MIO J IMI</t>
  </si>
  <si>
    <t>KGDV125</t>
  </si>
  <si>
    <t>KAMPAS GANDA+DUDUKAN H.VARIO 125 IMI</t>
  </si>
  <si>
    <t>KGNDSHO</t>
  </si>
  <si>
    <t>KARET GANDA SHOGUN</t>
  </si>
  <si>
    <t>KGTZ-5S</t>
  </si>
  <si>
    <t>AKI KERING KAYABA</t>
  </si>
  <si>
    <t>KHBCIM</t>
  </si>
  <si>
    <t>KARET HEAD H.BEAT CARBU IMI</t>
  </si>
  <si>
    <t>KIE0001</t>
  </si>
  <si>
    <t>KIPROK001</t>
  </si>
  <si>
    <t>KIPROK MIO MCHO</t>
  </si>
  <si>
    <t>KIPROK002</t>
  </si>
  <si>
    <t>KIPROK SUPRA X 125</t>
  </si>
  <si>
    <t>KIPROKSUPRA</t>
  </si>
  <si>
    <t>KIPROK SUPRA IMI</t>
  </si>
  <si>
    <t>KJSISB</t>
  </si>
  <si>
    <t>KNOP/JOINT/SAMBUNGAN INJEKTOR BEAT FI ESP/BEAT POP</t>
  </si>
  <si>
    <t>KJSIVR</t>
  </si>
  <si>
    <t>KNOP/JOINT/SAMBUNGAN INJEKTOR VARIO FI ESP</t>
  </si>
  <si>
    <t>KKBLRV</t>
  </si>
  <si>
    <t>KAMPAS KOPLING H.REVO/ BLADE CKD IMI (ISI 3)</t>
  </si>
  <si>
    <t>KKCVJZ</t>
  </si>
  <si>
    <t>KARET KOPLING JUPITER Z/VEGA/CRYPTON</t>
  </si>
  <si>
    <t>KKGGSKO</t>
  </si>
  <si>
    <t>KARET KOPLING GANDA GRAND SKO</t>
  </si>
  <si>
    <t>KKJMC</t>
  </si>
  <si>
    <t>KUNCI KONTAK + JOK MIO CARBU</t>
  </si>
  <si>
    <t>KKMKNMR</t>
  </si>
  <si>
    <t>KABEL KILOMETER Y.MIO IMI (PB)</t>
  </si>
  <si>
    <t>KKMSF</t>
  </si>
  <si>
    <t>KABEL H.SUPRA FIT NEW KILOMETER IMI (PB)</t>
  </si>
  <si>
    <t>KKMSGN</t>
  </si>
  <si>
    <t>KABEL KILOMETER S.SHOGUN NEW IMI (PB)</t>
  </si>
  <si>
    <t>KKOHRE</t>
  </si>
  <si>
    <t>KARET KOPLING H.REVO, KARISMA, SUPRA X 125</t>
  </si>
  <si>
    <t>KKSNOSK</t>
  </si>
  <si>
    <t>KUNCI KONTAK SHOGUN NEW OSK</t>
  </si>
  <si>
    <t>KKSXKC</t>
  </si>
  <si>
    <t>KUNCI KONTAK SUPRA X KC</t>
  </si>
  <si>
    <t>KKTKYM</t>
  </si>
  <si>
    <t>KIPROK KARISMA TAKAYAMA</t>
  </si>
  <si>
    <t>KLASHI</t>
  </si>
  <si>
    <t>KALIPER ASSY Y.MIO IMI</t>
  </si>
  <si>
    <t>KLBEAT</t>
  </si>
  <si>
    <t>KLIP ROLLER H.BEAT IMI</t>
  </si>
  <si>
    <t>KLEPMO</t>
  </si>
  <si>
    <t>KLEP MIO THAILAND</t>
  </si>
  <si>
    <t>KLGRIM</t>
  </si>
  <si>
    <t>KLEP GRAND IMI</t>
  </si>
  <si>
    <t>KLKMRA</t>
  </si>
  <si>
    <t>KABEL KILOMETER H.REVO ABSOLUTE IMI (PB)</t>
  </si>
  <si>
    <t>KLMCRB</t>
  </si>
  <si>
    <t>KLEM CARBU ALL IMI</t>
  </si>
  <si>
    <t>KLMKLPT</t>
  </si>
  <si>
    <t>KLEM KNALPOT IMI</t>
  </si>
  <si>
    <t>KLMRTR</t>
  </si>
  <si>
    <t>KLEM SELANG RADIATOR IMI</t>
  </si>
  <si>
    <t>KLMSLG</t>
  </si>
  <si>
    <t>KLEM SELANG 1/2</t>
  </si>
  <si>
    <t>KLPBET</t>
  </si>
  <si>
    <t>KLEP SET BEAT</t>
  </si>
  <si>
    <t>KLPRLR</t>
  </si>
  <si>
    <t>KLIP ROLLER H.VARIO 125 IMI (1SET)</t>
  </si>
  <si>
    <t>KLPSMJ</t>
  </si>
  <si>
    <t>KLEP SET MIO J</t>
  </si>
  <si>
    <t>KMGBC</t>
  </si>
  <si>
    <t>KAMPAS GANDA H.BEAT CARBU IMI (1SET)</t>
  </si>
  <si>
    <t>KMKASL</t>
  </si>
  <si>
    <t>KAMPAS KOPLING H.ASTREA LAMA IMI</t>
  </si>
  <si>
    <t>KMPBNEX</t>
  </si>
  <si>
    <t>KAMPAS BELAKANG S.NEX IMI</t>
  </si>
  <si>
    <t>KMPPCX</t>
  </si>
  <si>
    <t>KAMPAS DEPAN PCX 150 ABS IMI</t>
  </si>
  <si>
    <t>KMPSVG</t>
  </si>
  <si>
    <t>KAMPAS KOPLING Y.VEGA ZR/JUPITER IMI (SATUAN)</t>
  </si>
  <si>
    <t>KMRMSP</t>
  </si>
  <si>
    <t xml:space="preserve">KAMPAS REM S.SPIN 125 INDOPART </t>
  </si>
  <si>
    <t>KMSGND</t>
  </si>
  <si>
    <t>KAMPAS GANDA Y.JUPITER</t>
  </si>
  <si>
    <t>KMSRKN</t>
  </si>
  <si>
    <t>KLEM MASTER REM KANAN</t>
  </si>
  <si>
    <t>KMSTCB</t>
  </si>
  <si>
    <t>KOMSTIR CB150R/VERZA/MEGAPRO IMI</t>
  </si>
  <si>
    <t>KMSTRIMITASI</t>
  </si>
  <si>
    <t>KOMSTIR JUPITER- Z</t>
  </si>
  <si>
    <t>KNCKNT</t>
  </si>
  <si>
    <t>KUNCI KONTAK + JOK GRAND/SUPRA LAMA</t>
  </si>
  <si>
    <t>KNCRNT</t>
  </si>
  <si>
    <t>KANCING RANTAI 428 H</t>
  </si>
  <si>
    <t>KNGGIR</t>
  </si>
  <si>
    <t>KANCING GEAR</t>
  </si>
  <si>
    <t>KNGRBI</t>
  </si>
  <si>
    <t>KANCING REFLEKTOR BEAT IMI</t>
  </si>
  <si>
    <t>KNGSIL</t>
  </si>
  <si>
    <t>KANCINGAN SIL KRUK AS IMI</t>
  </si>
  <si>
    <t>KNKNSP</t>
  </si>
  <si>
    <t>KUNCI KONTAK SPIN</t>
  </si>
  <si>
    <t>KNRABS</t>
  </si>
  <si>
    <t>KNALPOT REVO ABSOLUTE</t>
  </si>
  <si>
    <t>KNTKPR</t>
  </si>
  <si>
    <t>KONTAK PRIMA</t>
  </si>
  <si>
    <t>KOCSYHK</t>
  </si>
  <si>
    <t>KARET OLI CAKRAM H.SUPRA X IMI</t>
  </si>
  <si>
    <t>KOINTB</t>
  </si>
  <si>
    <t>KOIN THROOTLE BODY Y.VIXION IMI</t>
  </si>
  <si>
    <t>KONASBP</t>
  </si>
  <si>
    <t>KONTAK ASTREA BIMA PART</t>
  </si>
  <si>
    <t>KPKPLG</t>
  </si>
  <si>
    <t>KAMPAS KOPLING CB150 IMI</t>
  </si>
  <si>
    <t>KPLDNM</t>
  </si>
  <si>
    <t>KEPALA DINAMO Y.N-MAX IMI</t>
  </si>
  <si>
    <t>KPMIO</t>
  </si>
  <si>
    <t>KLEP MIO</t>
  </si>
  <si>
    <t>KPNGLP</t>
  </si>
  <si>
    <t>KUPINGAN LAMPU CB</t>
  </si>
  <si>
    <t>KPSMCH</t>
  </si>
  <si>
    <t xml:space="preserve">KAMPAS REM S.SHOGUN/SMASH INDOPART </t>
  </si>
  <si>
    <t>KRBGSM</t>
  </si>
  <si>
    <t xml:space="preserve">KAMPAS REM H.GRAND/SUPRA INDOPART </t>
  </si>
  <si>
    <t>KRBMCH</t>
  </si>
  <si>
    <t>KRBR15</t>
  </si>
  <si>
    <t>KAMPAS REM BELAKANG R15 IMI</t>
  </si>
  <si>
    <t>KRKNMR</t>
  </si>
  <si>
    <t>KRLMPM</t>
  </si>
  <si>
    <t>KNALPOT REVO LAMA MPM</t>
  </si>
  <si>
    <t>KRNBSN</t>
  </si>
  <si>
    <t>KRAN TANKI BENSIN HMEGAPRO PRIMUS</t>
  </si>
  <si>
    <t>KRNKPS</t>
  </si>
  <si>
    <t>KRAN THROTTLE BODY IMI</t>
  </si>
  <si>
    <t>KRPIMI</t>
  </si>
  <si>
    <t>KABEL REM PANJANG IMI</t>
  </si>
  <si>
    <t>KRPTVR</t>
  </si>
  <si>
    <t>KARPET VARIO</t>
  </si>
  <si>
    <t>KRSKT</t>
  </si>
  <si>
    <t>KARET SULINGAN KETENG</t>
  </si>
  <si>
    <t>KRSRDR</t>
  </si>
  <si>
    <t>KURAS RADIATOR</t>
  </si>
  <si>
    <t>KRTADL</t>
  </si>
  <si>
    <t>KARET FILTER Y.MIO IMI</t>
  </si>
  <si>
    <t>KRTBT</t>
  </si>
  <si>
    <t>KARET BOOT CAKRAM H.SUPRA IMI</t>
  </si>
  <si>
    <t>KRTGND</t>
  </si>
  <si>
    <t>KARET GANDA IMI</t>
  </si>
  <si>
    <t>KRTKLP</t>
  </si>
  <si>
    <t>SEAL KALIPER H.SUPRA X 125 IMI</t>
  </si>
  <si>
    <t>KRTMB</t>
  </si>
  <si>
    <t>KARET MANIPUL VARIO IMI</t>
  </si>
  <si>
    <t>KRTMGN</t>
  </si>
  <si>
    <t>KARET BOSH KOPLING GANDA JUPITER MX MGN</t>
  </si>
  <si>
    <t>KRTMNL</t>
  </si>
  <si>
    <t>KARET MANIPUL BINTER MARCY</t>
  </si>
  <si>
    <t>KRTMPL</t>
  </si>
  <si>
    <t>KARET MANIPUL BEAT/SPACY CARBU</t>
  </si>
  <si>
    <t>KRTNER</t>
  </si>
  <si>
    <t>KARET TENSIONER PANJANG H.VARIO 110 FI ESP IMI</t>
  </si>
  <si>
    <t>KRTNSR</t>
  </si>
  <si>
    <t>KARET TENSIONER Y.BYSON IMI</t>
  </si>
  <si>
    <t>KRTRDT</t>
  </si>
  <si>
    <t>KARET TUTUP RADIATOR</t>
  </si>
  <si>
    <t>KRTSBK</t>
  </si>
  <si>
    <t>KARET SHOCK BELAKANG H. SUPRA FIT IMI</t>
  </si>
  <si>
    <t>KRTST</t>
  </si>
  <si>
    <t>KARET STANDAR TENGAH H.HONDA IMI</t>
  </si>
  <si>
    <t>KRTTKT</t>
  </si>
  <si>
    <t>KARET TUTUP KETENG GRAND/SUPRA</t>
  </si>
  <si>
    <t>KRTTNR</t>
  </si>
  <si>
    <t>KARET TENSIONER PANJANG H.BEAT STATER KASAR/VARIO CARBU/VARIO 125 OLD</t>
  </si>
  <si>
    <t>KRTTSR</t>
  </si>
  <si>
    <t>KARET TENSIONER H.SUPRA X 125 IMI</t>
  </si>
  <si>
    <t>KSBD</t>
  </si>
  <si>
    <t>KARET SHOCKBEKER DEPAN</t>
  </si>
  <si>
    <t>KSGDDN</t>
  </si>
  <si>
    <t>KAMPAS GANDA+DUDUKAN Y.MIO IMI</t>
  </si>
  <si>
    <t>KSGVT</t>
  </si>
  <si>
    <t>KANCING SNAPRING GANDA VARIO TECHNO</t>
  </si>
  <si>
    <t>KSHDRE</t>
  </si>
  <si>
    <t>KARET SEAL HEAD REVO</t>
  </si>
  <si>
    <t>KSHMIOJ</t>
  </si>
  <si>
    <t>SEAL HEAD Y.MIO J IMI</t>
  </si>
  <si>
    <t>KSKGJR</t>
  </si>
  <si>
    <t>KAMPAS KOPLING Y.JUPITER Z LAMA IMI</t>
  </si>
  <si>
    <t>KSSNTHC</t>
  </si>
  <si>
    <t>KARET STASIONER SMASH NEW THC</t>
  </si>
  <si>
    <t>KSTKRG</t>
  </si>
  <si>
    <t>KURAS TANGKI</t>
  </si>
  <si>
    <t>KSTKSG</t>
  </si>
  <si>
    <t>KURAS TANGKI (SEDANG)</t>
  </si>
  <si>
    <t>KTFSR</t>
  </si>
  <si>
    <t>KARET FENSIONER</t>
  </si>
  <si>
    <t>KTKMRS</t>
  </si>
  <si>
    <t>KARET TUTUP KOTAK MASTER REM Y.MIO SOUL IMI</t>
  </si>
  <si>
    <t>KTN0001</t>
  </si>
  <si>
    <t>BENG BENG 22GR COKLAT</t>
  </si>
  <si>
    <t>KTN0003</t>
  </si>
  <si>
    <t>PADIMAS BOLU CKLT (1PAK=2PCS)</t>
  </si>
  <si>
    <t>KTN0004</t>
  </si>
  <si>
    <t>PIATTOS</t>
  </si>
  <si>
    <t>KTN0005</t>
  </si>
  <si>
    <t>PILUS SNACK (1PAK=2PCS)</t>
  </si>
  <si>
    <t>KTN0008</t>
  </si>
  <si>
    <t>INDOMIE GORENG</t>
  </si>
  <si>
    <t>KTN0009</t>
  </si>
  <si>
    <t>INDOMIE REBUS AYAM SPESIAL</t>
  </si>
  <si>
    <t>KTN0010</t>
  </si>
  <si>
    <t>TELOR AYAM</t>
  </si>
  <si>
    <t>KTN0011</t>
  </si>
  <si>
    <t>SOSIS SO NICE AYAM</t>
  </si>
  <si>
    <t>KTN0012</t>
  </si>
  <si>
    <t>TANGGO WAFER</t>
  </si>
  <si>
    <t>KTN0013</t>
  </si>
  <si>
    <t>THE MANIS/ES THE ©</t>
  </si>
  <si>
    <t>KTN0014</t>
  </si>
  <si>
    <t>TICTAC PILUS AYAM BAWANG</t>
  </si>
  <si>
    <t>KTN0015</t>
  </si>
  <si>
    <t>PERMEN</t>
  </si>
  <si>
    <t>KTN0016</t>
  </si>
  <si>
    <t>WAFER SELAMAT COKLAT</t>
  </si>
  <si>
    <t>KTN0017</t>
  </si>
  <si>
    <t>TICTAC PILUS</t>
  </si>
  <si>
    <t>KTN0018</t>
  </si>
  <si>
    <t>OREO</t>
  </si>
  <si>
    <t>KTN0019</t>
  </si>
  <si>
    <t>THE ZEGAR</t>
  </si>
  <si>
    <t>KOPI GOLDA/ MILKU</t>
  </si>
  <si>
    <t>KTN0021</t>
  </si>
  <si>
    <t>SUSU STRAWBERRY</t>
  </si>
  <si>
    <t>KTN0022</t>
  </si>
  <si>
    <t>SUSU COKLAT</t>
  </si>
  <si>
    <t>TEH PUCUK HARUM</t>
  </si>
  <si>
    <t>KTOCK</t>
  </si>
  <si>
    <t>KARET TUTUP KOTAK MASTER REM H.KARISMA IMI</t>
  </si>
  <si>
    <t>KTOCS</t>
  </si>
  <si>
    <t>KARET TUTUP KOTAK MASTER REM H.SUPRA IMI</t>
  </si>
  <si>
    <t>KTRO-GND</t>
  </si>
  <si>
    <t>KARET TROMOL H.GRAND IMI (ISI 4)</t>
  </si>
  <si>
    <t>KTRO-KRM</t>
  </si>
  <si>
    <t>KARET TROMOL H.KARISMA IMI</t>
  </si>
  <si>
    <t>KTRO-REV</t>
  </si>
  <si>
    <t>KARET TROMOL H.REVO IMI</t>
  </si>
  <si>
    <t>KTSOK</t>
  </si>
  <si>
    <t>KARET SHOKBEKER KECIL</t>
  </si>
  <si>
    <t>KTSVRO</t>
  </si>
  <si>
    <t>KARET TENSIONER H.VARIO 150 IMI</t>
  </si>
  <si>
    <t>KTTBB</t>
  </si>
  <si>
    <t>KARET TUTUP TANGKI BENSIN BEBEK IMI</t>
  </si>
  <si>
    <t>KTTBS</t>
  </si>
  <si>
    <t>KARET TUTUP TANGKI BENSIN SPORT IMI</t>
  </si>
  <si>
    <t>KTTRMO</t>
  </si>
  <si>
    <t>KARET TENSIONER Y.MIO IMI</t>
  </si>
  <si>
    <t>KTVCHSP</t>
  </si>
  <si>
    <t>KARET TENSIONER Y.VARIO IMI</t>
  </si>
  <si>
    <t>KURMAA</t>
  </si>
  <si>
    <t>GIFT KURMA</t>
  </si>
  <si>
    <t>KVCHBI</t>
  </si>
  <si>
    <t>KARET VACUM CARBU H.BEAT</t>
  </si>
  <si>
    <t>KVL</t>
  </si>
  <si>
    <t>KNALPOT VEGA LAMA</t>
  </si>
  <si>
    <t>KAWAT GAS H.BEAT IMI</t>
  </si>
  <si>
    <t>L6201SRC</t>
  </si>
  <si>
    <t>LCPNLH</t>
  </si>
  <si>
    <t>LACI PANEL H.VARIO CARBU IMI</t>
  </si>
  <si>
    <t>LEDLMS</t>
  </si>
  <si>
    <t>BOHLAM DEPAN LED 15W LUMINOS MH1 (PS)</t>
  </si>
  <si>
    <t>BOHLAM DEPAN SCOOPY/VIXION LED 15W LUMINOS MH1 (PS)</t>
  </si>
  <si>
    <t>LEMFBR</t>
  </si>
  <si>
    <t>LEM FUBORU</t>
  </si>
  <si>
    <t>LF6201</t>
  </si>
  <si>
    <t>LAHER 6201 H.AHM</t>
  </si>
  <si>
    <t>LFBOY</t>
  </si>
  <si>
    <t>LIFEBOUY</t>
  </si>
  <si>
    <t>LFP</t>
  </si>
  <si>
    <t>LEM FOX PLUS</t>
  </si>
  <si>
    <t>LHR6000</t>
  </si>
  <si>
    <t>LHR6001</t>
  </si>
  <si>
    <t>LAHER 6001 CM NSK</t>
  </si>
  <si>
    <t>LHR6004</t>
  </si>
  <si>
    <t>LAHER 6004 RS IMI</t>
  </si>
  <si>
    <t>LHR608</t>
  </si>
  <si>
    <t>LAHER 608Z</t>
  </si>
  <si>
    <t>LHRBRG</t>
  </si>
  <si>
    <t>LAHER 6305 IMI</t>
  </si>
  <si>
    <t>LHRCVT</t>
  </si>
  <si>
    <t>LHRKCG</t>
  </si>
  <si>
    <t>LAHER KERONCONG IMI</t>
  </si>
  <si>
    <t>LHRMIO</t>
  </si>
  <si>
    <t>LAHER Y.MIO IMI</t>
  </si>
  <si>
    <t>LKAKNM</t>
  </si>
  <si>
    <t>LAHER KRUK AS KANAN Y.MIO IMI</t>
  </si>
  <si>
    <t>LMGSKT</t>
  </si>
  <si>
    <t>LEM GASKET</t>
  </si>
  <si>
    <t>LMPLED</t>
  </si>
  <si>
    <t>LAMPU LED H. SUPRA X 125</t>
  </si>
  <si>
    <t>LMPSEN</t>
  </si>
  <si>
    <t>LAMPU SEN UNIVERSAL</t>
  </si>
  <si>
    <t>LMSFNH</t>
  </si>
  <si>
    <t>LENGSIL MINI SUPRAFIT NEW HITAM</t>
  </si>
  <si>
    <t>LPVTKS</t>
  </si>
  <si>
    <t>LAHER PULLY H.VARIO 110 IMI</t>
  </si>
  <si>
    <t>LR6007</t>
  </si>
  <si>
    <t>LAHER 6007 IMI</t>
  </si>
  <si>
    <t>LR6901</t>
  </si>
  <si>
    <t>LAHER 6901 IMI</t>
  </si>
  <si>
    <t>LR6905</t>
  </si>
  <si>
    <t>LAHER 6905 IMI</t>
  </si>
  <si>
    <t>LR6906</t>
  </si>
  <si>
    <t>LAHER 6906 IMI</t>
  </si>
  <si>
    <t>LSARNR</t>
  </si>
  <si>
    <t>LAMPU STOP ASSY REVO 100 NARITA</t>
  </si>
  <si>
    <t>LSJLPT</t>
  </si>
  <si>
    <t>LAMPU SENJA LED PUTIH H. REVO</t>
  </si>
  <si>
    <t>LZFHA</t>
  </si>
  <si>
    <t>M062PTM006</t>
  </si>
  <si>
    <t>OLI BEBEK ENDURO 4TAK</t>
  </si>
  <si>
    <t>MARBS</t>
  </si>
  <si>
    <t>MUR AS RODA BELAKANG H.SUPRA LAMA</t>
  </si>
  <si>
    <t>MARO-MIO</t>
  </si>
  <si>
    <t>MUR AS RODA M14-K22 BELAKANG MIO</t>
  </si>
  <si>
    <t>MASPRG</t>
  </si>
  <si>
    <t>MIKA STOP+RITING VARIO 125</t>
  </si>
  <si>
    <t>MASRDM</t>
  </si>
  <si>
    <t>MUR AS RODA DEPAN MIO 17</t>
  </si>
  <si>
    <t>MBCHVT</t>
  </si>
  <si>
    <t>MEMBRAN CARBU H.VARIO TECHNO</t>
  </si>
  <si>
    <t>MBRNDI</t>
  </si>
  <si>
    <t>MEMBRAN DIAFRAGMA JUPITER Z</t>
  </si>
  <si>
    <t>MBRRVO</t>
  </si>
  <si>
    <t>MEMBRAN CARBU H.REVO IMI</t>
  </si>
  <si>
    <t>MC 20W-50</t>
  </si>
  <si>
    <t>TOP 1 OIL MC 0.8 L</t>
  </si>
  <si>
    <t>MC-17910-KVG-900</t>
  </si>
  <si>
    <t>KABEL GAS H.BEAT IMI</t>
  </si>
  <si>
    <t>MCBJZI</t>
  </si>
  <si>
    <t>MEMBRAN CARBU Y.JUPITER Z IMI</t>
  </si>
  <si>
    <t>MCVT17</t>
  </si>
  <si>
    <t>MUR 17 (=MUR AS PULI DEPAN)</t>
  </si>
  <si>
    <t>MDBTGP</t>
  </si>
  <si>
    <t>MIKA DEPAN BEAT FI TGP</t>
  </si>
  <si>
    <t>MGKDBL</t>
  </si>
  <si>
    <t>MOGOK DI BENGKEL</t>
  </si>
  <si>
    <t>MGKDLB</t>
  </si>
  <si>
    <t>MOGOK DI LUAR BENGKEL</t>
  </si>
  <si>
    <t>MJCTOR</t>
  </si>
  <si>
    <t>MJCOOL RADIATOR</t>
  </si>
  <si>
    <t>MKDPBT</t>
  </si>
  <si>
    <t>MIKA LAMPU DEPAN H.BEAT 2020 IMI</t>
  </si>
  <si>
    <t>MKGM</t>
  </si>
  <si>
    <t>TUTUP KLEP GANDA MIO</t>
  </si>
  <si>
    <t>MKLDVZ</t>
  </si>
  <si>
    <t>MIKA LAMPU DEPAN VERZA IMI</t>
  </si>
  <si>
    <t>MKLMPBEAT</t>
  </si>
  <si>
    <t>MIKA LAMPU DEPAN BEAT</t>
  </si>
  <si>
    <t>MKLMPU</t>
  </si>
  <si>
    <t>MIKA LAMPU DEPAN H.VARIO 125 IMI</t>
  </si>
  <si>
    <t>MKLPDN</t>
  </si>
  <si>
    <t>MIKA LAMPU DEPAN REVO ABSOLUTE</t>
  </si>
  <si>
    <t>MKLPSP</t>
  </si>
  <si>
    <t>MIKA LAMPU DEPAN H.SCOOPY FI IMI</t>
  </si>
  <si>
    <t>MKSJPT</t>
  </si>
  <si>
    <t>MIKA SPIDOMETER JUPITER Z/JUPITER BURHAN</t>
  </si>
  <si>
    <t>MKSMM3</t>
  </si>
  <si>
    <t>MIKA SPEEDOMETER MIO M3/125 IMI</t>
  </si>
  <si>
    <t>MLDMGTWIN</t>
  </si>
  <si>
    <t>MIKA LAMPU DEPAN MIO GT WIN</t>
  </si>
  <si>
    <t>MLDS125WIN</t>
  </si>
  <si>
    <t>MIKA LAMPU DEPAN SMASH 125 WIN</t>
  </si>
  <si>
    <t>MLDSF</t>
  </si>
  <si>
    <t>MIKA LAMPU DEPAN SUPRAFIT</t>
  </si>
  <si>
    <t>MLDV11</t>
  </si>
  <si>
    <t>MIKA LAMPU DEPAN VARIO 110 FI</t>
  </si>
  <si>
    <t>MLDWIN</t>
  </si>
  <si>
    <t>MIKA LAMPU DEPAN VARIO 125 WIN</t>
  </si>
  <si>
    <t>MLSWIN</t>
  </si>
  <si>
    <t>MIKA LAMPU STOP + RITING BEAT FI WIN</t>
  </si>
  <si>
    <t>MMBRNM</t>
  </si>
  <si>
    <t>MEMBRAN MIO</t>
  </si>
  <si>
    <t>MMKS350G</t>
  </si>
  <si>
    <t>MADU MUSTAJAB KELENGKENG SUPER 350 GRAM</t>
  </si>
  <si>
    <t>MMRS350G</t>
  </si>
  <si>
    <t>MADU MUSTAJAB RANDU SUPER 350 GRAM</t>
  </si>
  <si>
    <t>MNTHS</t>
  </si>
  <si>
    <t>MENTHOS</t>
  </si>
  <si>
    <t>MOPMO</t>
  </si>
  <si>
    <t>KAMPAS GANDA H.VARIO 125 IMI</t>
  </si>
  <si>
    <t>MOTMTC</t>
  </si>
  <si>
    <t>MOTUL MATIC 10/30 0.8</t>
  </si>
  <si>
    <t>MPBHND</t>
  </si>
  <si>
    <t>MUR PULLY BELAKANG HONDA MATIC</t>
  </si>
  <si>
    <t>MPLTGR</t>
  </si>
  <si>
    <t>MANIPUL H.TIGER IMI</t>
  </si>
  <si>
    <t>MPM0001</t>
  </si>
  <si>
    <t>KLAKSON 12 V MPM</t>
  </si>
  <si>
    <t>MRASBMB</t>
  </si>
  <si>
    <t>RUMAH MASTER REM ATAS S.SMASH IMI</t>
  </si>
  <si>
    <t>MRASRD</t>
  </si>
  <si>
    <t>MUR AS RODA Y.VIXION</t>
  </si>
  <si>
    <t>MRBJMX</t>
  </si>
  <si>
    <t>MASTER REM BELAKANG Y.JUPITER MX IMI</t>
  </si>
  <si>
    <t>MRBSFI</t>
  </si>
  <si>
    <t>MIKA RITING BELAKANG SET H.SUPRA X 125 FI IMI</t>
  </si>
  <si>
    <t>MRBTGR</t>
  </si>
  <si>
    <t>MRKBFITKSK</t>
  </si>
  <si>
    <t>MRKBGP</t>
  </si>
  <si>
    <t>MRPYBM</t>
  </si>
  <si>
    <t>MUR PULLY BELAKANG (MUR 14)</t>
  </si>
  <si>
    <t>MRRHKG</t>
  </si>
  <si>
    <t>MUR RUMAH KOPLING JUPITER</t>
  </si>
  <si>
    <t>MRSHDP</t>
  </si>
  <si>
    <t>MUR  SHOCK DEPAN</t>
  </si>
  <si>
    <t>MRSHDPN</t>
  </si>
  <si>
    <t>MUR SHOCK DEPAN</t>
  </si>
  <si>
    <t>MRSTRD</t>
  </si>
  <si>
    <t>MASTER REM S.SATRIA FU DEPAN/GSX 150R</t>
  </si>
  <si>
    <t>MRTCVT</t>
  </si>
  <si>
    <t>MUR TUTUP CVT</t>
  </si>
  <si>
    <t>MRTP14</t>
  </si>
  <si>
    <t>MUR TOPI 14</t>
  </si>
  <si>
    <t>MSKGRT</t>
  </si>
  <si>
    <t>MASKER KAIN</t>
  </si>
  <si>
    <t>MSMJ</t>
  </si>
  <si>
    <t>MIKA SPEEDOMETER MIO J IMI</t>
  </si>
  <si>
    <t>MSPMJ</t>
  </si>
  <si>
    <t>MIKA STOP MIO J</t>
  </si>
  <si>
    <t>MSRKAMS</t>
  </si>
  <si>
    <t>MSSNWIN</t>
  </si>
  <si>
    <t>MIKA STOP SHOGUN NEW WIN</t>
  </si>
  <si>
    <t>MSTREM</t>
  </si>
  <si>
    <t>MSTRMP</t>
  </si>
  <si>
    <t>MASTER REM ATAS MEGA PRO/GL PRO/NEOTECH</t>
  </si>
  <si>
    <t>MSTRREM</t>
  </si>
  <si>
    <t>MSTRRM</t>
  </si>
  <si>
    <t>KALIPER ASSY H.VARIO IMI</t>
  </si>
  <si>
    <t>MSVWIN</t>
  </si>
  <si>
    <t>MIKA STOP VEGA ZR (M) WIN</t>
  </si>
  <si>
    <t>MTBRBS</t>
  </si>
  <si>
    <t>MATA BOR BESI 5 ML</t>
  </si>
  <si>
    <t>MTP-STA-H-31120-K07-902</t>
  </si>
  <si>
    <t>SPULL ASSY H.BLADE IMI</t>
  </si>
  <si>
    <t>MTRREM</t>
  </si>
  <si>
    <t>MASTER REM H.VARIO 150 IMI</t>
  </si>
  <si>
    <t>MUR10K</t>
  </si>
  <si>
    <t>MUR 10 KASAR</t>
  </si>
  <si>
    <t>MUR12</t>
  </si>
  <si>
    <t>MUR 12</t>
  </si>
  <si>
    <t>MUR6MM</t>
  </si>
  <si>
    <t>MUR LUBANG 6MM</t>
  </si>
  <si>
    <t>MURGIR</t>
  </si>
  <si>
    <t>MUR GIR SUPRA X 125</t>
  </si>
  <si>
    <t>MURKMSTRBWH</t>
  </si>
  <si>
    <t>MUR KOMSTIR BAWAH HONDA</t>
  </si>
  <si>
    <t>MURN12</t>
  </si>
  <si>
    <t>MUR NANAS 12</t>
  </si>
  <si>
    <t>MURRDA</t>
  </si>
  <si>
    <t>MUR AS RODA BELAKANG H.CB 150</t>
  </si>
  <si>
    <t>MURSPNTL</t>
  </si>
  <si>
    <t>MUR SPENTIL</t>
  </si>
  <si>
    <t>MURTP11</t>
  </si>
  <si>
    <t>MURTPI</t>
  </si>
  <si>
    <t>MUR TOPI 17</t>
  </si>
  <si>
    <t>MVTCRB</t>
  </si>
  <si>
    <t>MANIPUL VARIO TECHNO/CARBU</t>
  </si>
  <si>
    <t>N-55160-KVB-000</t>
  </si>
  <si>
    <t>GIGI PINION STATER VARIO IMI</t>
  </si>
  <si>
    <t>NACHILHR</t>
  </si>
  <si>
    <t>LAHER 63/22 IMI</t>
  </si>
  <si>
    <t>NCHO-F1Z</t>
  </si>
  <si>
    <t>NAPEL CHOOCK FIZR "BESI"</t>
  </si>
  <si>
    <t>NCHO-MIO</t>
  </si>
  <si>
    <t>NAPEL CHOOCK MIO</t>
  </si>
  <si>
    <t>NCHO-SM1</t>
  </si>
  <si>
    <t>NAPEL CHOOCK SMASH/SHOGUN/HONDA/JUPITER/FIZR "BESI"</t>
  </si>
  <si>
    <t>NGKD8EA</t>
  </si>
  <si>
    <t>BUSI D8EA NGK</t>
  </si>
  <si>
    <t>NGKDR8EGP</t>
  </si>
  <si>
    <t>BUSI NGK DR8EGP RACING</t>
  </si>
  <si>
    <t>NKASGR</t>
  </si>
  <si>
    <t>NOKEN AS GRAND IMI</t>
  </si>
  <si>
    <t>NKNASM</t>
  </si>
  <si>
    <t>NOKEN AS MIO M3 IMI</t>
  </si>
  <si>
    <t>NKNASMS</t>
  </si>
  <si>
    <t>NOKEN AS SMASH</t>
  </si>
  <si>
    <t>NKNBET</t>
  </si>
  <si>
    <t>NOKEN AS H.BEAT CARBU</t>
  </si>
  <si>
    <t>NKNMIO</t>
  </si>
  <si>
    <t>NN00001</t>
  </si>
  <si>
    <t>ORING</t>
  </si>
  <si>
    <t>NN0001</t>
  </si>
  <si>
    <t>RING BOBOLAN OLI</t>
  </si>
  <si>
    <t>NN00010</t>
  </si>
  <si>
    <t>PELAMPUNG CARBURATOR Y.MIO IMI</t>
  </si>
  <si>
    <t>NN0002</t>
  </si>
  <si>
    <t>NN00020</t>
  </si>
  <si>
    <t>REPAIR KIT H.SUPRA X IMI</t>
  </si>
  <si>
    <t>NN00022</t>
  </si>
  <si>
    <t>PERPAK KOPLING BEAT</t>
  </si>
  <si>
    <t>NN00023</t>
  </si>
  <si>
    <t>KIPROK JUPITER Z IMI</t>
  </si>
  <si>
    <t>NN00024</t>
  </si>
  <si>
    <t>BOHLAM CUMI TOP GIR (PALING KECIL) (PS)</t>
  </si>
  <si>
    <t>NN00025</t>
  </si>
  <si>
    <t>DIODA ZENER 6V</t>
  </si>
  <si>
    <t>NN00031</t>
  </si>
  <si>
    <t>BOSH GEAR SUPRA FIT/FIT X</t>
  </si>
  <si>
    <t>NN0004</t>
  </si>
  <si>
    <t>NN0005</t>
  </si>
  <si>
    <t>BOHLAM DEPAN GRAND/UNIVERSAL (PS)</t>
  </si>
  <si>
    <t>NN000500</t>
  </si>
  <si>
    <t>AKI KERING GS VARIO 125 GTZ6V</t>
  </si>
  <si>
    <t>NN000501</t>
  </si>
  <si>
    <t>BOHLAM DEPAN OSRAM (PS)</t>
  </si>
  <si>
    <t>NN000503</t>
  </si>
  <si>
    <t>NN000510</t>
  </si>
  <si>
    <t>KANCING SNAPRING MIO</t>
  </si>
  <si>
    <t>NN000512</t>
  </si>
  <si>
    <t>NN000513</t>
  </si>
  <si>
    <t>NN000514</t>
  </si>
  <si>
    <t>SIL KLEP MIO IMI</t>
  </si>
  <si>
    <t>NN000515</t>
  </si>
  <si>
    <t>BAUD RANTAI KETENG</t>
  </si>
  <si>
    <t>NN000516</t>
  </si>
  <si>
    <t>ORING TUTUP KETENG Y.MIO IMI</t>
  </si>
  <si>
    <t>NN000517</t>
  </si>
  <si>
    <t>CDI GRAND</t>
  </si>
  <si>
    <t>NN000518</t>
  </si>
  <si>
    <t>SOKET CDI GRAND</t>
  </si>
  <si>
    <t>NN000520</t>
  </si>
  <si>
    <t>REPAIR KIT H.VARIO IMI</t>
  </si>
  <si>
    <t>NN000522</t>
  </si>
  <si>
    <t>COLOKAN OLI MIO BARU</t>
  </si>
  <si>
    <t>NN000523</t>
  </si>
  <si>
    <t>SWITCH REM BELAKANG/KIRI VARIO IMI (PB)</t>
  </si>
  <si>
    <t>NN000524</t>
  </si>
  <si>
    <t>GIGI TIMING</t>
  </si>
  <si>
    <t>NN000525</t>
  </si>
  <si>
    <t>BAUD FL</t>
  </si>
  <si>
    <t>NN000526</t>
  </si>
  <si>
    <t>SEAL RUMAH ROLLER IMI</t>
  </si>
  <si>
    <t>NN0006</t>
  </si>
  <si>
    <t>MIKA PENUTUP / PENAHAN ANGIN MIO</t>
  </si>
  <si>
    <t>NN0007</t>
  </si>
  <si>
    <t>MIKA SEN BEAT FI</t>
  </si>
  <si>
    <t>NN0008</t>
  </si>
  <si>
    <t>JARUM SKEP ASSY</t>
  </si>
  <si>
    <t>NN0009</t>
  </si>
  <si>
    <t>MIKA LAMPU BEAT CARBU</t>
  </si>
  <si>
    <t>NN0010</t>
  </si>
  <si>
    <t>NN00100</t>
  </si>
  <si>
    <t>SIL SOK KWZ ASLI</t>
  </si>
  <si>
    <t>NN00101</t>
  </si>
  <si>
    <t>HELM ANAK</t>
  </si>
  <si>
    <t>NN0011</t>
  </si>
  <si>
    <t>NN00115</t>
  </si>
  <si>
    <t>KUNCI KONTAK H.SUPRA FIT NEW IMI</t>
  </si>
  <si>
    <t>NN00116</t>
  </si>
  <si>
    <t>BOSH GEAR H.SUPRA FIT/FIT NEW</t>
  </si>
  <si>
    <t>NN00117</t>
  </si>
  <si>
    <t>BOSH GEAR KARISMA</t>
  </si>
  <si>
    <t>NN0012</t>
  </si>
  <si>
    <t>ANTING SOKBEKER H.SUPRA IMI</t>
  </si>
  <si>
    <t>NN00211</t>
  </si>
  <si>
    <t>IC FUEL PUMP Y.MIO J IMI/ IC POMPA BAHAN BAKAR Y.MIO J</t>
  </si>
  <si>
    <t>NN00212</t>
  </si>
  <si>
    <t>NN00250</t>
  </si>
  <si>
    <t>NN00251</t>
  </si>
  <si>
    <t>PERPAK KOPLING SUPRA X 125 FUBORU</t>
  </si>
  <si>
    <t>NN00252</t>
  </si>
  <si>
    <t>FILTER OLI SUPRA</t>
  </si>
  <si>
    <t>NN00255</t>
  </si>
  <si>
    <t>MIKA PENUTUP / PENAHAN ANGIN UNIVERSAL</t>
  </si>
  <si>
    <t>NN0026</t>
  </si>
  <si>
    <t>PERPAK KOPLING H. SUPRA X 125/KARISMA</t>
  </si>
  <si>
    <t>NPLCHK</t>
  </si>
  <si>
    <t>NEPEL CHOKE</t>
  </si>
  <si>
    <t>NPT AT037E1205010519</t>
  </si>
  <si>
    <t>FEDERAL SUPREME XX 0,8L</t>
  </si>
  <si>
    <t>NS-31213-GB4-701</t>
  </si>
  <si>
    <t>STARTER COMP/DINAMO STARTER GRAND NISSIN</t>
  </si>
  <si>
    <t>OCAR-GND</t>
  </si>
  <si>
    <t>ORING CARBU H.GRAND IMI</t>
  </si>
  <si>
    <t>OCAR-MIO</t>
  </si>
  <si>
    <t>ORING CARBU Y.JUPITER Z IMI</t>
  </si>
  <si>
    <t>OCAR-VAR</t>
  </si>
  <si>
    <t>ORING CARBU H.VARIO IMI</t>
  </si>
  <si>
    <t>OCGSS</t>
  </si>
  <si>
    <t>ORING CAKRAM GRAND/SUPRA X SAIKO</t>
  </si>
  <si>
    <t>OCRMIO</t>
  </si>
  <si>
    <t>ORING CARBU Y.MIO IMI</t>
  </si>
  <si>
    <t>OFPYMJ</t>
  </si>
  <si>
    <t>ORING FUEL PUMP Y.MIO J IMI</t>
  </si>
  <si>
    <t>OG/S</t>
  </si>
  <si>
    <t>ORING GRAND/SUPRA X</t>
  </si>
  <si>
    <t>OHBA</t>
  </si>
  <si>
    <t>OVER HEAD BLADE ABSOLUTE</t>
  </si>
  <si>
    <t>OHHBCFBR</t>
  </si>
  <si>
    <t>OVER HEAD H.BEAT CARBU FUBORU</t>
  </si>
  <si>
    <t>OJKTRH</t>
  </si>
  <si>
    <t>ORING INJEKTOR H.HONDA IMI (1SET)</t>
  </si>
  <si>
    <t>OKGRTR</t>
  </si>
  <si>
    <t>GANTI RANTAI</t>
  </si>
  <si>
    <t>OKGRTS</t>
  </si>
  <si>
    <t>GANTI RANTAI (SPORT)</t>
  </si>
  <si>
    <t>OKGTGB</t>
  </si>
  <si>
    <t>GANTI GIRSET + RANTAI (BERAT)</t>
  </si>
  <si>
    <t>OKGTGS</t>
  </si>
  <si>
    <t>GANTI GIRSET + RANTAI (SPORT)</t>
  </si>
  <si>
    <t>OMG</t>
  </si>
  <si>
    <t>ORING MAGHNET H.GRAND IMI</t>
  </si>
  <si>
    <t>OMGMIO</t>
  </si>
  <si>
    <t>ORING MAGHNET Y.MIO IMI</t>
  </si>
  <si>
    <t>ONAJZ</t>
  </si>
  <si>
    <t>ORING NOKEN AS JUPITER Z</t>
  </si>
  <si>
    <t>ONAMIO</t>
  </si>
  <si>
    <t>ORING Y.NOKEN AS MIO</t>
  </si>
  <si>
    <t>ONEWAY</t>
  </si>
  <si>
    <t>ONE WAY / PELOR STATER H.GRAND</t>
  </si>
  <si>
    <t>OPGS</t>
  </si>
  <si>
    <t>OPERAN GIGI SHOGUN</t>
  </si>
  <si>
    <t>OPLMIO</t>
  </si>
  <si>
    <t>ORING+SEAL PULLY Y.MIO IMI</t>
  </si>
  <si>
    <t>ORBSPS</t>
  </si>
  <si>
    <t>OVER BOS H.PRIMA/SUPRA</t>
  </si>
  <si>
    <t>ORGBNA</t>
  </si>
  <si>
    <t>ORING BONIT ALL IMI</t>
  </si>
  <si>
    <t>ORGFLP</t>
  </si>
  <si>
    <t>ORING FUEL PUMP H.BEAT IMI</t>
  </si>
  <si>
    <t>ORGGGV</t>
  </si>
  <si>
    <t>ORING GIGI VERSNELING SHOGUN</t>
  </si>
  <si>
    <t>ORGIJT</t>
  </si>
  <si>
    <t>ORING INJEKTOR Y.MIO J/NMAX/AEROX</t>
  </si>
  <si>
    <t>ORGPLY</t>
  </si>
  <si>
    <t>ORING+SEAL PULLY H.VARIO IMI</t>
  </si>
  <si>
    <t>ORGSHK</t>
  </si>
  <si>
    <t>ORING SHOCK H.VARIO</t>
  </si>
  <si>
    <t>ORGTMIO</t>
  </si>
  <si>
    <t>ORGWPV</t>
  </si>
  <si>
    <t>ORING WATER PUMP VARIO</t>
  </si>
  <si>
    <t>ORGWTR</t>
  </si>
  <si>
    <t>ORING MAGNET H.VARIO CARBU IMI</t>
  </si>
  <si>
    <t>ORHLSS</t>
  </si>
  <si>
    <t>OVERHHOUL (GANTI STANG SEHER)</t>
  </si>
  <si>
    <t>ORINGTKK</t>
  </si>
  <si>
    <t>ORING TUTUP KLEP H.KARISMA IMI</t>
  </si>
  <si>
    <t>ORSPUB</t>
  </si>
  <si>
    <t>ORING+SEAL PULLY H.BEAT IMI (SET)</t>
  </si>
  <si>
    <t>ORTKMG</t>
  </si>
  <si>
    <t>ORING TUTUP KLEP H.MEGAPRO IMI</t>
  </si>
  <si>
    <t>ORV</t>
  </si>
  <si>
    <t>ORING RADIATOR H.VARIO 110 CARBU IMI</t>
  </si>
  <si>
    <t>OSGILR</t>
  </si>
  <si>
    <t>GANTI LAHER RODA DEPAN</t>
  </si>
  <si>
    <t>OSGLRB</t>
  </si>
  <si>
    <t>GANTI LAHER RODA BELAKANG</t>
  </si>
  <si>
    <t>OSVHSF</t>
  </si>
  <si>
    <t>OIL SEAL VERSNELLENG H.SUPRA FIT</t>
  </si>
  <si>
    <t>OTGKSH</t>
  </si>
  <si>
    <t>ORING TUTUP GIGI KETENG SHOGUN</t>
  </si>
  <si>
    <t>OTKVNOK</t>
  </si>
  <si>
    <t>ORING TUTUP KETENG H.VARIO 125 IMI</t>
  </si>
  <si>
    <t>PABLOK</t>
  </si>
  <si>
    <t>PACKING BLOK GRAND IMI</t>
  </si>
  <si>
    <t>PAIRCT</t>
  </si>
  <si>
    <t>REPAIR CAT BODY</t>
  </si>
  <si>
    <t>PBKHVI</t>
  </si>
  <si>
    <t>PERPAK BLOK H.MEGA PRO/VERZA IMI</t>
  </si>
  <si>
    <t>PBSSMJ</t>
  </si>
  <si>
    <t>PERPAK BLOK SEHER SENG MIO J/SOUL GT</t>
  </si>
  <si>
    <t>PCAR-GND</t>
  </si>
  <si>
    <t>PELAMPUNG CARBURATOR H.GRAND IMI</t>
  </si>
  <si>
    <t>PCAR-KRM</t>
  </si>
  <si>
    <t>PELAMPUNG CARBURATOR H.KARISMA IMI</t>
  </si>
  <si>
    <t>PCB150</t>
  </si>
  <si>
    <t>PERPAK MAGNET H.CB150R OLD FUBORU/IMI</t>
  </si>
  <si>
    <t>PCBBFSK</t>
  </si>
  <si>
    <t>PACKING CYLINDER BLOK / PERPAK BLOK KERTAS BEAT FI SAIKOO</t>
  </si>
  <si>
    <t>PCBC</t>
  </si>
  <si>
    <t>PIRINGAN DEPAN H.BEAT CARBU IMI</t>
  </si>
  <si>
    <t>PCGBKV</t>
  </si>
  <si>
    <t>PERPAK BLOK H.VARIO IMI</t>
  </si>
  <si>
    <t>PCHPBS</t>
  </si>
  <si>
    <t>PACKING CYLINDER HEAD / PERPAK BLOK SENG BEAT FI</t>
  </si>
  <si>
    <t>PCHSPR</t>
  </si>
  <si>
    <t>PACKING CYLINDER HEAD KARISMA/SUPRA X 125</t>
  </si>
  <si>
    <t>PCKGRD</t>
  </si>
  <si>
    <t>PACKING GARDAN Y.MIO IMI</t>
  </si>
  <si>
    <t>PCKSFSK</t>
  </si>
  <si>
    <t>PACKING CLUTCH / KOPLING SUPRA FIT SAIKOO</t>
  </si>
  <si>
    <t>PCMNZTHC</t>
  </si>
  <si>
    <t>PIRINGAN DEPAN Y.MIO NEW IMI</t>
  </si>
  <si>
    <t>PCMOSK</t>
  </si>
  <si>
    <t>PIRINGAN DEPAN Y.MIO LAMA YAMAHA</t>
  </si>
  <si>
    <t>PCMSBV</t>
  </si>
  <si>
    <t>PIRINGAN DEPAN Y.MIO/SOUL BESAR VARIASI</t>
  </si>
  <si>
    <t>PCRAIM</t>
  </si>
  <si>
    <t>PIRINGAN DEPAN H.REVO ABSOLUTE IMI</t>
  </si>
  <si>
    <t>PCS</t>
  </si>
  <si>
    <t>PERPAK CARBU SKYWAVE</t>
  </si>
  <si>
    <t>PDHVRO</t>
  </si>
  <si>
    <t>PANEL DEPAN HITAM VARIO IMI</t>
  </si>
  <si>
    <t>PDLVNG</t>
  </si>
  <si>
    <t>PEDAL VERSNELENG SHOGUN</t>
  </si>
  <si>
    <t>PDVRGR</t>
  </si>
  <si>
    <t>PEDAL VERSNELENG GRAND</t>
  </si>
  <si>
    <t>PERKGB</t>
  </si>
  <si>
    <t>PER KAMPAS GANDA H.BEAT CARBU IMI</t>
  </si>
  <si>
    <t>PERKWS</t>
  </si>
  <si>
    <t>PER STANDAR TENGAH KAWASAKI IMI</t>
  </si>
  <si>
    <t>PERPHRM</t>
  </si>
  <si>
    <t>PER PAHA REM H.SUPRA FIT IMI</t>
  </si>
  <si>
    <t>PERREM</t>
  </si>
  <si>
    <t>PER REM BELAKANG H.REVO FIT IMI</t>
  </si>
  <si>
    <t>PERSKP</t>
  </si>
  <si>
    <t>PER SKEP H.SUPRA X 125 IMI</t>
  </si>
  <si>
    <t>PERTNK</t>
  </si>
  <si>
    <t>PER TONJOKAN KETENG SUPRA X125</t>
  </si>
  <si>
    <t>PGBLBN</t>
  </si>
  <si>
    <t>PACKING BLOK BYSON IMI</t>
  </si>
  <si>
    <t>PGCKAN</t>
  </si>
  <si>
    <t>PENGECEKAN</t>
  </si>
  <si>
    <t>PGHVIM</t>
  </si>
  <si>
    <t>PERPAK GARDAN H.VARIO 125 IMI</t>
  </si>
  <si>
    <t>PGKGBN</t>
  </si>
  <si>
    <t>PACKING KOPLING BYSON IMI</t>
  </si>
  <si>
    <t>PGMTBN</t>
  </si>
  <si>
    <t>PACKING MAGNET BYSON IMI</t>
  </si>
  <si>
    <t>PGNCRM</t>
  </si>
  <si>
    <t>PIRINGAN DEPAN S.SKYWAVE IMI</t>
  </si>
  <si>
    <t>PGVCBSC</t>
  </si>
  <si>
    <t>PERPAK GARDAN VARIO CBS CARBU</t>
  </si>
  <si>
    <t>PHKCHB</t>
  </si>
  <si>
    <t>PACKING HEAD / KARET CYLINDER HEAD BEAT</t>
  </si>
  <si>
    <t>PHRMJP</t>
  </si>
  <si>
    <t>PAHA REM JUPITER</t>
  </si>
  <si>
    <t>PHRMSP</t>
  </si>
  <si>
    <t>PAHA REM H.SUPRA X 125 IMI</t>
  </si>
  <si>
    <t>PHSSMJ</t>
  </si>
  <si>
    <t>PERPAK HEAD SEHER SENG MIO J/SOUL GT</t>
  </si>
  <si>
    <t>PINDWL</t>
  </si>
  <si>
    <t>PIN DOWEL R15/VIXION IMI (PENDEK)</t>
  </si>
  <si>
    <t>PINIAN</t>
  </si>
  <si>
    <t>GIGI PINION</t>
  </si>
  <si>
    <t>PINNAS</t>
  </si>
  <si>
    <t>PIN NOKEN AS R15/VIXION IMI (PANJANG)</t>
  </si>
  <si>
    <t>PJSG-MIO</t>
  </si>
  <si>
    <t>PER SKEP Y.MIO IMI</t>
  </si>
  <si>
    <t>PJSG-VAR</t>
  </si>
  <si>
    <t>PER SKEP H.VARIO IMI</t>
  </si>
  <si>
    <t>PKAF</t>
  </si>
  <si>
    <t>PERPAK KOPLING ASTREA FUBORU</t>
  </si>
  <si>
    <t>PKBKCB</t>
  </si>
  <si>
    <t>PERPAK BLOK CB</t>
  </si>
  <si>
    <t>PKBKGRO</t>
  </si>
  <si>
    <t>PERPAK BLOK GL PRO</t>
  </si>
  <si>
    <t>PKBKRA</t>
  </si>
  <si>
    <t>PERPAK BLOK REVO ABSOLUTE</t>
  </si>
  <si>
    <t>PKBLBC</t>
  </si>
  <si>
    <t>PERPAK BLOK H. BEAT CARBU</t>
  </si>
  <si>
    <t>PKCVTB</t>
  </si>
  <si>
    <t>PERPAK CVT BEAT</t>
  </si>
  <si>
    <t>PKGHCB</t>
  </si>
  <si>
    <t>PACKING KNALPOT H.CB150/250 IMI</t>
  </si>
  <si>
    <t>PKGHDV</t>
  </si>
  <si>
    <t>PACKING HEAD VARIO 125 FI</t>
  </si>
  <si>
    <t>PKGKPG</t>
  </si>
  <si>
    <t>PACKING KOPLING SUPRAFIT</t>
  </si>
  <si>
    <t>PACKING KNALPOT H.VARIO/BEAT IMI</t>
  </si>
  <si>
    <t>PKHCBR</t>
  </si>
  <si>
    <t>PELOR KOMSTIR H.CBR150R</t>
  </si>
  <si>
    <t>PKHDGR</t>
  </si>
  <si>
    <t>PERPAK HEAD GL PRO</t>
  </si>
  <si>
    <t>PKHDJZ</t>
  </si>
  <si>
    <t>PERPAK HEAD JUPITER Z</t>
  </si>
  <si>
    <t>PKHDRA</t>
  </si>
  <si>
    <t>PERPAK HEAD REVO ABSOLUTE</t>
  </si>
  <si>
    <t>PKKGVG</t>
  </si>
  <si>
    <t>PERPAK KOPLING VEGA ZR</t>
  </si>
  <si>
    <t>PKKNJPT</t>
  </si>
  <si>
    <t>PACKING KNALPOT Y.JUPITER Z/VEGA ZR</t>
  </si>
  <si>
    <t>PKLYVX</t>
  </si>
  <si>
    <t>PACKING KNALPOT Y.VIXION</t>
  </si>
  <si>
    <t>PKMGRV</t>
  </si>
  <si>
    <t>PERPAK MAGNET H.REVO FI/BLADE IMI</t>
  </si>
  <si>
    <t>PKMLV</t>
  </si>
  <si>
    <t>PERPAK MANIPUL VARIO IMI</t>
  </si>
  <si>
    <t>PKMMPRO</t>
  </si>
  <si>
    <t>PERPAK MAGNET MEGAPRO</t>
  </si>
  <si>
    <t>PKMTVJ</t>
  </si>
  <si>
    <t>PERPAK MAGNET VEGA ZR / JUPITER ZR</t>
  </si>
  <si>
    <t>PKMVX</t>
  </si>
  <si>
    <t>PERPAK MAGNET VIXION</t>
  </si>
  <si>
    <t>PKPVRO</t>
  </si>
  <si>
    <t>PERPAK HEAD H.VARIO 125 IMI</t>
  </si>
  <si>
    <t>PKPVRR</t>
  </si>
  <si>
    <t>PACKING KOPLING Y.VEGA RR</t>
  </si>
  <si>
    <t>PKS</t>
  </si>
  <si>
    <t>PACKING KNALPOT S.SMASH IMI</t>
  </si>
  <si>
    <t>PKSFUI</t>
  </si>
  <si>
    <t>PERPAK KOPLING SATRIA FU IMI</t>
  </si>
  <si>
    <t>PKSGMO</t>
  </si>
  <si>
    <t>PERPAK SENG MIO</t>
  </si>
  <si>
    <t>PKSGVR</t>
  </si>
  <si>
    <t>PERPAK SENG H.VARIO 150</t>
  </si>
  <si>
    <t>PKSXHI</t>
  </si>
  <si>
    <t>PISTON KIT SUPRA X 125 HELM IN IMI</t>
  </si>
  <si>
    <t>PKTGR</t>
  </si>
  <si>
    <t>PERPAK KNALPOT TIGER</t>
  </si>
  <si>
    <t>PKTPKK</t>
  </si>
  <si>
    <t>PERPAK TUTUP KOTAK REVO</t>
  </si>
  <si>
    <t>PKTSVS</t>
  </si>
  <si>
    <t>PAKET SERVIS GRATIS GURAH</t>
  </si>
  <si>
    <t>PKVRIO</t>
  </si>
  <si>
    <t>PACKING KNALPOT H.VARIO 125 IMI</t>
  </si>
  <si>
    <t>PLCCVJ</t>
  </si>
  <si>
    <t>PACKING LEFT CRANKCASE CRIPTON/VEGA SAIKO</t>
  </si>
  <si>
    <t>PLDVTC</t>
  </si>
  <si>
    <t>PANEL DEPAN H.VARIO TECHNO CARBU IMI</t>
  </si>
  <si>
    <t>PLKMIO</t>
  </si>
  <si>
    <t>PELEK MIO CARBU BELAKANG</t>
  </si>
  <si>
    <t>PLKSPR</t>
  </si>
  <si>
    <t>PELEK SUPRA 100 140 x 17</t>
  </si>
  <si>
    <t>PLOVRI</t>
  </si>
  <si>
    <t>PULLY ONLY H.VARIO CARBU IMI</t>
  </si>
  <si>
    <t>PLOYBT</t>
  </si>
  <si>
    <t>PULY ONLY H.BEAT FI IMI</t>
  </si>
  <si>
    <t>PLPM&amp;M</t>
  </si>
  <si>
    <t>PENGKILAP MOTOR &amp; MOBIL</t>
  </si>
  <si>
    <t>PLRBET</t>
  </si>
  <si>
    <t>PELOR KOMSTIR H.BEAT</t>
  </si>
  <si>
    <t>PLRSTR</t>
  </si>
  <si>
    <t>PELOR STATER SHOGUN IMI</t>
  </si>
  <si>
    <t>PLSJUP</t>
  </si>
  <si>
    <t>PULSER Y.JUPITER Z IMI</t>
  </si>
  <si>
    <t>PLSKRM</t>
  </si>
  <si>
    <t>PULSER KARISMA IMI</t>
  </si>
  <si>
    <t>PLSKRS</t>
  </si>
  <si>
    <t>PULSER SUPRA X-125/KHARISMA</t>
  </si>
  <si>
    <t>PLSMSH</t>
  </si>
  <si>
    <t>PULSER SMASH</t>
  </si>
  <si>
    <t>PLTBSI</t>
  </si>
  <si>
    <t>PLAT BESI</t>
  </si>
  <si>
    <t>PLXHTM</t>
  </si>
  <si>
    <t>PILOX HITAM</t>
  </si>
  <si>
    <t>PLYTXS</t>
  </si>
  <si>
    <t>POLYTEX SPON</t>
  </si>
  <si>
    <t>PMGBSN</t>
  </si>
  <si>
    <t>PELAMPUNG TANGKI BENSIN H.GRAND IMI</t>
  </si>
  <si>
    <t>PMGS</t>
  </si>
  <si>
    <t>PACKING MAGHNET SUPRA X SAIKO</t>
  </si>
  <si>
    <t>PMJZ</t>
  </si>
  <si>
    <t>PERPAK MAGNET JUPITER Z</t>
  </si>
  <si>
    <t>PMLCSS</t>
  </si>
  <si>
    <t>PACKING MAGNET H.SUPRA X 125/HELM IN IMI</t>
  </si>
  <si>
    <t>PMRVAB</t>
  </si>
  <si>
    <t>PERPAK MANIPUL REVO ABSOLUT IMI</t>
  </si>
  <si>
    <t>PMS125</t>
  </si>
  <si>
    <t>PACKING MAGHNET KARISMA/SUPRA X 125</t>
  </si>
  <si>
    <t>PMSBMB</t>
  </si>
  <si>
    <t>GIGI PINION STARTER BEAT CARBU</t>
  </si>
  <si>
    <t>PMSFBR</t>
  </si>
  <si>
    <t>PERPAK MAGNET SMASH 110 SR FUBORU</t>
  </si>
  <si>
    <t>PMSXS</t>
  </si>
  <si>
    <t>PERPAK MAGNET SUPRA X SAIKOO</t>
  </si>
  <si>
    <t>PMTNDR</t>
  </si>
  <si>
    <t>PACKING MAGNET S.THUNDER</t>
  </si>
  <si>
    <t>PNAKS</t>
  </si>
  <si>
    <t>PACKING NOKEN AS KARISMA SAIKOO</t>
  </si>
  <si>
    <t>PNAS</t>
  </si>
  <si>
    <t>PERPAK NOKEN AS SUPRA X</t>
  </si>
  <si>
    <t>PNASG</t>
  </si>
  <si>
    <t>PACKING NOKEN AS GRAND/ SUPRA X</t>
  </si>
  <si>
    <t>PNCMSH</t>
  </si>
  <si>
    <t>PIRINGAN CAKRAM SMASH</t>
  </si>
  <si>
    <t>PNCRCB</t>
  </si>
  <si>
    <t>PIRINGAN CAKRAM BELAKANG CBR150R / MEGAPRO NEW IMI</t>
  </si>
  <si>
    <t>PNDPBF</t>
  </si>
  <si>
    <t>PANEL DEPAN BEAT FI</t>
  </si>
  <si>
    <t>PPBHBF</t>
  </si>
  <si>
    <t>PERPAK BLOK H.BEAT FI ESP IMI</t>
  </si>
  <si>
    <t>PPGMIO</t>
  </si>
  <si>
    <t>PIPA GAS Y.MIO IMI</t>
  </si>
  <si>
    <t>PPHFBR</t>
  </si>
  <si>
    <t>PPKKPG</t>
  </si>
  <si>
    <t>PERPAK KOPLING GANDA SUPRA X 125</t>
  </si>
  <si>
    <t>PPKKPU</t>
  </si>
  <si>
    <t>PERPAK KUPU-KUPU REVO</t>
  </si>
  <si>
    <t>PPKMGP</t>
  </si>
  <si>
    <t>PERPAK KOPLING MEGAPRO MONO FUBORU</t>
  </si>
  <si>
    <t>PPKVX</t>
  </si>
  <si>
    <t>PERPAK KOPLING VIXION</t>
  </si>
  <si>
    <t>PRCGLP</t>
  </si>
  <si>
    <t>PIRINGAN DEPAN H.GL PRO IMI</t>
  </si>
  <si>
    <t>PRGCCU</t>
  </si>
  <si>
    <t>PERGANTIAN CCU</t>
  </si>
  <si>
    <t>PRHDRV</t>
  </si>
  <si>
    <t>PACKING CHTP/PERPAK HEAD REVO</t>
  </si>
  <si>
    <t>PRHDSR</t>
  </si>
  <si>
    <t>PRJNUG</t>
  </si>
  <si>
    <t>GARANSI</t>
  </si>
  <si>
    <t>PRKBLK</t>
  </si>
  <si>
    <t>PERPAK BLOK H.VARIO 125/ VARIO 150 IMI</t>
  </si>
  <si>
    <t>PRKGMS</t>
  </si>
  <si>
    <t>PER KAMPAS GANDA MIO SET</t>
  </si>
  <si>
    <t>PRKIMI</t>
  </si>
  <si>
    <t>PERPAK HEAD CBR150 IMI</t>
  </si>
  <si>
    <t>PRKKPG</t>
  </si>
  <si>
    <t>PERPAK KOPLING JUPITER Z</t>
  </si>
  <si>
    <t>PRKMGD</t>
  </si>
  <si>
    <t>PER KAMPAS GANDA VARIO IMI</t>
  </si>
  <si>
    <t>PRKPBL</t>
  </si>
  <si>
    <t>PERPAK KOPLING BLADE 125 FI</t>
  </si>
  <si>
    <t>PRKPCB</t>
  </si>
  <si>
    <t>PERPAK KOPLING CB150R</t>
  </si>
  <si>
    <t>PRKPRV</t>
  </si>
  <si>
    <t>PERPAK KOPLING REVO FI</t>
  </si>
  <si>
    <t>PRKSMS</t>
  </si>
  <si>
    <t>PERPAK MAGNET SMASH</t>
  </si>
  <si>
    <t>PRKSRA</t>
  </si>
  <si>
    <t>PERPAK HEAD H.SUPRA X 125 HELM IN ORI</t>
  </si>
  <si>
    <t>PRMGFB</t>
  </si>
  <si>
    <t>PERPAK MAGNET H.ASTREA PRIMA/ STAR/ LEGENDA/ REVO FUBORU</t>
  </si>
  <si>
    <t>PRPGRD</t>
  </si>
  <si>
    <t>PERPAK GARDAN BEAT/VARIO 110 FI IMI</t>
  </si>
  <si>
    <t>PRPHAD</t>
  </si>
  <si>
    <t>PACKING HEAD/PERPAK HEAD VARIO 125 IMI</t>
  </si>
  <si>
    <t>PRPHBS</t>
  </si>
  <si>
    <t>PERPAK HEAD H.SUPRA X</t>
  </si>
  <si>
    <t>PRPHCS</t>
  </si>
  <si>
    <t>PERPAK HEAD COMP H.SUPRA X</t>
  </si>
  <si>
    <t>prpk</t>
  </si>
  <si>
    <t>PERPAK BLOK SEHER SUPRA X 125</t>
  </si>
  <si>
    <t>PRPKBK</t>
  </si>
  <si>
    <t>PERPAK BLOK H.REVO/ LEGENDA/ SUPRAFIT IMI</t>
  </si>
  <si>
    <t>PRPKCB</t>
  </si>
  <si>
    <t>PERPAK KOPLING H.CB150R 15-18/CBR150</t>
  </si>
  <si>
    <t>PRPKCHTPHV</t>
  </si>
  <si>
    <t>PERPAK CHTP-SENG/SILINDER HEAD H.VARIO 150</t>
  </si>
  <si>
    <t>PRPKMG</t>
  </si>
  <si>
    <t>PERPAK MAGNET FULL SET GRAND/SUPRA X</t>
  </si>
  <si>
    <t>PRPKMS</t>
  </si>
  <si>
    <t>PERPAK MAGNET SHOGUN</t>
  </si>
  <si>
    <t>PRPKPL</t>
  </si>
  <si>
    <t>PERPAK KOPLING BLADE/REVO ABSOLUTE</t>
  </si>
  <si>
    <t>PRPKPR</t>
  </si>
  <si>
    <t>PERPAK PACKING RASIO BEAT SCOOPY IMITAS</t>
  </si>
  <si>
    <t>PRPKRV</t>
  </si>
  <si>
    <t>PERPAK MAGNET H.REVO ABSOLUTE IMI</t>
  </si>
  <si>
    <t>PRPKVR</t>
  </si>
  <si>
    <t>PERPAK MAGNET VARIO KARBU</t>
  </si>
  <si>
    <t>PRPLRM</t>
  </si>
  <si>
    <t>PER PEDAL REM H.GRAND IMI</t>
  </si>
  <si>
    <t>PRPMSGN</t>
  </si>
  <si>
    <t>PERPAK MAGNET SUPRA/GRAND</t>
  </si>
  <si>
    <t>PRSBDY</t>
  </si>
  <si>
    <t>PRESS BODY</t>
  </si>
  <si>
    <t>PRSDMC</t>
  </si>
  <si>
    <t>PER SHOCK DEPAN MIO CARBU</t>
  </si>
  <si>
    <t>PRSDPN</t>
  </si>
  <si>
    <t>PER SHOCK DEPAN VARIO CARBU</t>
  </si>
  <si>
    <t>PRSHCK</t>
  </si>
  <si>
    <t>PER SHOCK DEPAN H.BEAT FI IMI</t>
  </si>
  <si>
    <t>PRSKPS</t>
  </si>
  <si>
    <t>PER SKEP H.SUPRA/ FIT X IMI</t>
  </si>
  <si>
    <t>PRSLNG</t>
  </si>
  <si>
    <t>PERSENELING H.SUPRA LAMA IMI</t>
  </si>
  <si>
    <t>PRTMAX</t>
  </si>
  <si>
    <t>PERTAMAX</t>
  </si>
  <si>
    <t>PRVCBT</t>
  </si>
  <si>
    <t>PER VACUM BEAT CARBU</t>
  </si>
  <si>
    <t>PSBA</t>
  </si>
  <si>
    <t>PUSH STEP BELANG ASTREA</t>
  </si>
  <si>
    <t>PSBYMH</t>
  </si>
  <si>
    <t>PUSH STEP BELAKANG Y.JUPITER/VEGA IMI (SET)</t>
  </si>
  <si>
    <t>PSDSN</t>
  </si>
  <si>
    <t>PUSH STEP DEPAN SUPRAFIT NEW</t>
  </si>
  <si>
    <t>PSGKBT</t>
  </si>
  <si>
    <t>PASANG KOMSTIR (SPORT)</t>
  </si>
  <si>
    <t>PSGKRG</t>
  </si>
  <si>
    <t>PASANG KOMSTIR (MATIC/BEBEK)</t>
  </si>
  <si>
    <t>PSGKSG</t>
  </si>
  <si>
    <t>PASANG KOMSTIR (SUPER MATIC)</t>
  </si>
  <si>
    <t>PSGOSK</t>
  </si>
  <si>
    <t>PELOR STATER GRAND OSK</t>
  </si>
  <si>
    <t>PSHTEP</t>
  </si>
  <si>
    <t>PUSH STEP HONDA GRAND</t>
  </si>
  <si>
    <t>PSMIOM</t>
  </si>
  <si>
    <t>PERPAK SENG MIO M3/GT 125</t>
  </si>
  <si>
    <t>PSMJVS</t>
  </si>
  <si>
    <t>PUSH STEP MIO J VARIASI</t>
  </si>
  <si>
    <t>PSRSOL</t>
  </si>
  <si>
    <t>PULSER Y.SOUL CARBU FUKUYAMA</t>
  </si>
  <si>
    <t>PSSK</t>
  </si>
  <si>
    <t>PER STANDAR SAMPING H.BEBEK IMI</t>
  </si>
  <si>
    <t>PSSKUN</t>
  </si>
  <si>
    <t>PASANGAN SKUN</t>
  </si>
  <si>
    <t>PSSYB</t>
  </si>
  <si>
    <t>PER STANDAR SAMPING Y.BEBEK IMI</t>
  </si>
  <si>
    <t>PSTG</t>
  </si>
  <si>
    <t>PER TENSIONER H.GRAND IMI</t>
  </si>
  <si>
    <t>PSTMIO</t>
  </si>
  <si>
    <t>PISTON MIO</t>
  </si>
  <si>
    <t>PST-MIO</t>
  </si>
  <si>
    <t>PER STANDAR TENGAH Y.MIO IMI</t>
  </si>
  <si>
    <t>PSTNHV</t>
  </si>
  <si>
    <t>PISTON H.VARIO 150 IMI (0.50)</t>
  </si>
  <si>
    <t>PSTNKLPER</t>
  </si>
  <si>
    <t>PISTON KALIPER</t>
  </si>
  <si>
    <t>PSTNKT</t>
  </si>
  <si>
    <t>PISTON KIT VARIO 150 0.75</t>
  </si>
  <si>
    <t>PSVMPM</t>
  </si>
  <si>
    <t>PEDAL SLAH VARIO MPM</t>
  </si>
  <si>
    <t>PTABME</t>
  </si>
  <si>
    <t>PELAMPUNG TANGKI BENSIN MEGAPRO</t>
  </si>
  <si>
    <t>PTBBSC</t>
  </si>
  <si>
    <t>PELAMPUNG TANGKI BENSIN KENDARAAN BERMOTOR</t>
  </si>
  <si>
    <t>PTBC</t>
  </si>
  <si>
    <t>PELAMPUNG TANGKI BENSIN BEAT CARBU</t>
  </si>
  <si>
    <t>PTBS</t>
  </si>
  <si>
    <t>PELAMPUNG TANGKI BENSIN Y.VEGA IMI</t>
  </si>
  <si>
    <t>PTKS</t>
  </si>
  <si>
    <t>PACKING TUTUP KOTAL GRAND/SUPRA X SAIKO</t>
  </si>
  <si>
    <t>PTKSLG</t>
  </si>
  <si>
    <t>PERPAK TUTUP KETENG SUPRA LAMA/GRAND</t>
  </si>
  <si>
    <t>PTMSBMB</t>
  </si>
  <si>
    <t>PELAMPUNG TANGKI BENSIN MIO SOUL</t>
  </si>
  <si>
    <t>PTSC</t>
  </si>
  <si>
    <t>PELAMPUNG TANGKI BENSIN H.BEAT CARBU IMI</t>
  </si>
  <si>
    <t>PTSGS</t>
  </si>
  <si>
    <t>PACKING TUTUP SEGITIGA GRAND/ SUPRA X SAIKO</t>
  </si>
  <si>
    <t>PTSMIO</t>
  </si>
  <si>
    <t>TOP SET Y.MIO</t>
  </si>
  <si>
    <t>PTSX125</t>
  </si>
  <si>
    <t>PERPAK TUTUP KETENG SUPRA X 125</t>
  </si>
  <si>
    <t>PVA</t>
  </si>
  <si>
    <t>PEDAL VERSNELING ALFA</t>
  </si>
  <si>
    <t>PZRLSNK</t>
  </si>
  <si>
    <t>PIRINGAN CAKRAM H.REVO 100 LAMA IMI</t>
  </si>
  <si>
    <t>RBSXI</t>
  </si>
  <si>
    <t>REFLEKTOR STOP LAMPU BELAKANG SUPRA X IMI</t>
  </si>
  <si>
    <t>RDCOMN</t>
  </si>
  <si>
    <t>COOLANT RADIATOR MONROE</t>
  </si>
  <si>
    <t>RDR15V3</t>
  </si>
  <si>
    <t>REFLEKTOR DEPAN R15 VVA V3</t>
  </si>
  <si>
    <t>REMBET</t>
  </si>
  <si>
    <t>KABEL REM BELAKANG H.BEAT FI</t>
  </si>
  <si>
    <t>RFKTCB</t>
  </si>
  <si>
    <t>REFLEKTOR CB</t>
  </si>
  <si>
    <t>RFLKTR</t>
  </si>
  <si>
    <t>REFLEKTOR VARIO 125 IMI WIN</t>
  </si>
  <si>
    <t>RFLMGP</t>
  </si>
  <si>
    <t>REFLEKTOR ONLY MEGAPRO</t>
  </si>
  <si>
    <t>RFLTRB</t>
  </si>
  <si>
    <t>REFLEKTOR BEAT 2016 ESP ORI</t>
  </si>
  <si>
    <t>RFLVTI</t>
  </si>
  <si>
    <t>REFLEKTOR H.VARIO TECHNO 110 IMI</t>
  </si>
  <si>
    <t>RFSUPX</t>
  </si>
  <si>
    <t>REFLEKTOR SUPRA X IMI</t>
  </si>
  <si>
    <t>RFTWIN</t>
  </si>
  <si>
    <t>REFLEKTOR ONLY BEAT CARBU WIN</t>
  </si>
  <si>
    <t>RG82MM</t>
  </si>
  <si>
    <t>RING LUBANG 8MM TEBAL 2MM</t>
  </si>
  <si>
    <t>RGALMM</t>
  </si>
  <si>
    <t>RING ALUMUNIUM</t>
  </si>
  <si>
    <t>RGBD12</t>
  </si>
  <si>
    <t>RING BAUD 12</t>
  </si>
  <si>
    <t>RGKPSK</t>
  </si>
  <si>
    <t>RING KAMPAS KOPLING CB IMI</t>
  </si>
  <si>
    <t>RGSFNOSK</t>
  </si>
  <si>
    <t>RUMAH GEAR H.SUPRA FIT NEW IMI</t>
  </si>
  <si>
    <t>RGSHR</t>
  </si>
  <si>
    <t>RING PISTON SHOGUN SGP</t>
  </si>
  <si>
    <t>RGSRSP</t>
  </si>
  <si>
    <t>RING SEHER H.SUPRA FIT / LEGENDA IMI</t>
  </si>
  <si>
    <t>RGTASD</t>
  </si>
  <si>
    <t>RING TEMBAGA SHOCK DEPAN KARISMA</t>
  </si>
  <si>
    <t>RHRKSL</t>
  </si>
  <si>
    <t>RUMAH HANDLE REM KANAN SUPRA LAMA TROMOL IMI</t>
  </si>
  <si>
    <t>RING-M10</t>
  </si>
  <si>
    <t>RING M 10</t>
  </si>
  <si>
    <t>RING-M12</t>
  </si>
  <si>
    <t>RING M 12</t>
  </si>
  <si>
    <t>RINGM4</t>
  </si>
  <si>
    <t>RING BAUD CARBU / RING M 4</t>
  </si>
  <si>
    <t>RING-M8</t>
  </si>
  <si>
    <t>RING M 8</t>
  </si>
  <si>
    <t>RINGVSR</t>
  </si>
  <si>
    <t>RING BAUD VISOR</t>
  </si>
  <si>
    <t>RKGSLF</t>
  </si>
  <si>
    <t>RUMAH KOPLING GANDA SUPRA X FUKUYAMA</t>
  </si>
  <si>
    <t>RKJZ</t>
  </si>
  <si>
    <t>REPAIR KIT Y.JUPITER Z IMI</t>
  </si>
  <si>
    <t>RKKG</t>
  </si>
  <si>
    <t>RUMAH KAMPAS KOPLING H.GRAND IMI</t>
  </si>
  <si>
    <t>RKRDPN</t>
  </si>
  <si>
    <t>REFLEKTOR DEPAN/LAMPU DEPAN SET BEAT FI IMI</t>
  </si>
  <si>
    <t>RKTRVR</t>
  </si>
  <si>
    <t>REFLEKTOR VARIO 150</t>
  </si>
  <si>
    <t>RLRASP</t>
  </si>
  <si>
    <t>ROLLER H.VARIO 125 ASPIRA</t>
  </si>
  <si>
    <t>RLV150</t>
  </si>
  <si>
    <t>ROLLER H.VARIO 150 IMI (SET)</t>
  </si>
  <si>
    <t>RLYKK5</t>
  </si>
  <si>
    <t>RELAY KAKI LIMA</t>
  </si>
  <si>
    <t>RMHKPLG</t>
  </si>
  <si>
    <t>RUMAH KOPLING KAKI GRAND</t>
  </si>
  <si>
    <t>RMHSTR</t>
  </si>
  <si>
    <t>RUMAH PELOR STATER Y.SOUL GT/MIO J IMI</t>
  </si>
  <si>
    <t>RMPEBS</t>
  </si>
  <si>
    <t>REMAP ECU BIG MATIC / SUPER SPORT (MULAI 200 CC KE ATAS)</t>
  </si>
  <si>
    <t>RMPEMB</t>
  </si>
  <si>
    <t>REMAP ECU MATIC / BEBEK (MAKS 125 CC)</t>
  </si>
  <si>
    <t>RMPESS</t>
  </si>
  <si>
    <t>REMAP ECU SUPER MATIC / SPORT (MULAI 150 CC KE ATAS)</t>
  </si>
  <si>
    <t>RMRABIAHM</t>
  </si>
  <si>
    <t>RUMAH MASTER REM ATAS H.BEAT FI CKD</t>
  </si>
  <si>
    <t>RMRAHM</t>
  </si>
  <si>
    <t>RUMAH MASTER REM ATAS H.SUPRA X 125 CKD</t>
  </si>
  <si>
    <t>RMRAVC</t>
  </si>
  <si>
    <t>RUMAH MASTER REM ATAS H.VARIO CARBU IMI</t>
  </si>
  <si>
    <t>RMRBFIBMB</t>
  </si>
  <si>
    <t>RUMAH MASTER REM ATAS H.BEAT FI IMI</t>
  </si>
  <si>
    <t>RMRSVC</t>
  </si>
  <si>
    <t>RUMAH ROLLER SET H.VARIO CARBU IMI</t>
  </si>
  <si>
    <t>RN212M71</t>
  </si>
  <si>
    <t>OLI GEAR REPSOL MATIC</t>
  </si>
  <si>
    <t>RNBD14</t>
  </si>
  <si>
    <t>RING BAUD 14</t>
  </si>
  <si>
    <t>ROLLFB</t>
  </si>
  <si>
    <t>RPBICBO</t>
  </si>
  <si>
    <t>ROTAK POMPA BENSIN INJEKSI CB OLD</t>
  </si>
  <si>
    <t>RPKCS1</t>
  </si>
  <si>
    <t>REPAIR KIT HONDA CS1</t>
  </si>
  <si>
    <t>RPKJMX</t>
  </si>
  <si>
    <t>REPAIR KIT Y.JUPITER MX NEW IMI</t>
  </si>
  <si>
    <t>RPKTJP</t>
  </si>
  <si>
    <t>REPAIR KIT Y.JUPITER IMI</t>
  </si>
  <si>
    <t>RPKTXN</t>
  </si>
  <si>
    <t>REPAIR KIT Y.XEON IMI</t>
  </si>
  <si>
    <t>RPSJZ1</t>
  </si>
  <si>
    <t>RUMAH PELOR STATER Y.JUPITER Z1 IMI</t>
  </si>
  <si>
    <t>RRCHDR</t>
  </si>
  <si>
    <t>KARET GANDA IMI (ISI 3)</t>
  </si>
  <si>
    <t>RROR MK</t>
  </si>
  <si>
    <t>KARET VACUM CARBU Y.MIO IMI</t>
  </si>
  <si>
    <t>RSHRBORI</t>
  </si>
  <si>
    <t>RING PISTON BEAT CARBU OVERSIZE 0</t>
  </si>
  <si>
    <t>RSP125</t>
  </si>
  <si>
    <t>RANTE SUPRA X 125 (420X104 CL)</t>
  </si>
  <si>
    <t>RSSNEX</t>
  </si>
  <si>
    <t>ROLLER S.NEX (SET) IMI</t>
  </si>
  <si>
    <t>RT</t>
  </si>
  <si>
    <t>ROTI</t>
  </si>
  <si>
    <t>RTDPMP</t>
  </si>
  <si>
    <t>RITING DEPAN MEGAPRO</t>
  </si>
  <si>
    <t>RTEM-8H</t>
  </si>
  <si>
    <t>RING TEMBAGA M8/K12 HEAD (RING 8)</t>
  </si>
  <si>
    <t>RTGBLK</t>
  </si>
  <si>
    <t>RITING BELAKANG VIXION OLD</t>
  </si>
  <si>
    <t>RTGDPN</t>
  </si>
  <si>
    <t>RITING DEPAN VIXION OLD</t>
  </si>
  <si>
    <t>RTI110</t>
  </si>
  <si>
    <t>RANTAI 428-110 CL IMI</t>
  </si>
  <si>
    <t>RTI420</t>
  </si>
  <si>
    <t>RANTAI 420-104 H.REVO FIT IMI</t>
  </si>
  <si>
    <t>RTI428</t>
  </si>
  <si>
    <t>RANTAI 428-128 CL IMI</t>
  </si>
  <si>
    <t>ROTAK POMPA BENSIN H.GENIO/BEAT LED/VARIO 160 MST</t>
  </si>
  <si>
    <t>RTM10Y</t>
  </si>
  <si>
    <t>RING TEMBAGA M 10/ K 14 YAHOKI</t>
  </si>
  <si>
    <t>RTRDPN</t>
  </si>
  <si>
    <t>REFLEKTOR DEPAN GRAND</t>
  </si>
  <si>
    <t>RVCHOHO</t>
  </si>
  <si>
    <t>ROLLER H.VARIO 110 IMI</t>
  </si>
  <si>
    <t>RVFIFB</t>
  </si>
  <si>
    <t>ROLLER H.VARIO FI IMI</t>
  </si>
  <si>
    <t>RVFITK</t>
  </si>
  <si>
    <t>RX-01R</t>
  </si>
  <si>
    <t>BAN TUBLES 130/70-17 IRC</t>
  </si>
  <si>
    <t>SABIMI</t>
  </si>
  <si>
    <t>SETELAN ANGIN BEAT/VARIO IMI</t>
  </si>
  <si>
    <t>SAE 10W-30 API SL</t>
  </si>
  <si>
    <t>OLI MATIC ENDURO 0.8L</t>
  </si>
  <si>
    <t>SAE 20W-40</t>
  </si>
  <si>
    <t>OLI MATIC TOP 1 0.8L</t>
  </si>
  <si>
    <t>SAE 20W-50</t>
  </si>
  <si>
    <t>OLI BEBEK TOP 1 4TAK SYNTHETIC</t>
  </si>
  <si>
    <t>SAE4008</t>
  </si>
  <si>
    <t>DELTALUBE 757 0.8L MULTIPURPOSE</t>
  </si>
  <si>
    <t>SAE401L</t>
  </si>
  <si>
    <t>DELTALUBE 757 1L</t>
  </si>
  <si>
    <t>SAIKOO1</t>
  </si>
  <si>
    <t>FULLSET BEAT CARBU</t>
  </si>
  <si>
    <t>SAIKOO2</t>
  </si>
  <si>
    <t>FULLSET MIO-J</t>
  </si>
  <si>
    <t>SAIKOO3</t>
  </si>
  <si>
    <t>FULLSET SMASH</t>
  </si>
  <si>
    <t>SAIKOO4</t>
  </si>
  <si>
    <t>FULLSET SHOGUN 125</t>
  </si>
  <si>
    <t>SAIKOO5</t>
  </si>
  <si>
    <t>FULLSET SHOGUN 110</t>
  </si>
  <si>
    <t>SAIKOO6</t>
  </si>
  <si>
    <t>FULLSET SUPRA X / GRAND</t>
  </si>
  <si>
    <t>SAIKOO7</t>
  </si>
  <si>
    <t>FULLSET VARIO 110 CARBU SAIKOO</t>
  </si>
  <si>
    <t>SAIKOO8</t>
  </si>
  <si>
    <t>FULLSET BEAT FI NON ESP</t>
  </si>
  <si>
    <t>SAJZ</t>
  </si>
  <si>
    <t>SPULL ASSY H.GRAND</t>
  </si>
  <si>
    <t>SASWIN</t>
  </si>
  <si>
    <t>STOP ASSY VARIO 125 WIN</t>
  </si>
  <si>
    <t>SBBCAB</t>
  </si>
  <si>
    <t>SHOCK BELAKANG H.BEAT CARBU BMB</t>
  </si>
  <si>
    <t>SBDBSM</t>
  </si>
  <si>
    <t xml:space="preserve">SHOCK BELAKANG Y.MIO/VARIO Z SERIES DBS </t>
  </si>
  <si>
    <t>SBHVCA</t>
  </si>
  <si>
    <t>SHOCK BELAKANG H.VARIO 110 CARBU ASPIRA</t>
  </si>
  <si>
    <t>SBKTPM</t>
  </si>
  <si>
    <t>SHOCKBEAKER BELAKANG KARISMA TPM</t>
  </si>
  <si>
    <t>SBMI</t>
  </si>
  <si>
    <t>SARINGAN BENSIN MEGAPRO IMI</t>
  </si>
  <si>
    <t>SBRMGP</t>
  </si>
  <si>
    <t>SLEBOR DEPAN H.MEGAPRO NARITA</t>
  </si>
  <si>
    <t>SBSXL</t>
  </si>
  <si>
    <t>SPAKBOR BELAKANG SUPRA X IMI</t>
  </si>
  <si>
    <t>SOCKET INJEKTOR H.BEAT IMI</t>
  </si>
  <si>
    <t>SCJZNICK</t>
  </si>
  <si>
    <t>SEAL CAKRAM Y.JUPITER Z IMI</t>
  </si>
  <si>
    <t>SCKGSN</t>
  </si>
  <si>
    <t>SENSOR CKP H.GENIO/SCOOPY NEW/PCX 150 MST (KAKI 4)</t>
  </si>
  <si>
    <t>SCSTPS</t>
  </si>
  <si>
    <t>SOKET SENSOR TPS</t>
  </si>
  <si>
    <t>SDKREM</t>
  </si>
  <si>
    <t>TIANG REM/SADAK REM H.SUPRA X 125 IMI</t>
  </si>
  <si>
    <t>SDRMWN</t>
  </si>
  <si>
    <t>SPAKBOR DEPAN REVO 100 MERAH WIN</t>
  </si>
  <si>
    <t>SDVRIO</t>
  </si>
  <si>
    <t>SEAL HEAD H.VARIO 125 NEW IMI</t>
  </si>
  <si>
    <t>SEALMO</t>
  </si>
  <si>
    <t>SEAL GARDAN / SIL GARDAN Y.MIO GT IMI</t>
  </si>
  <si>
    <t>SENASY</t>
  </si>
  <si>
    <t>SEN ASSY (KANAN KIRI) BEAT FI</t>
  </si>
  <si>
    <t>SENVXN</t>
  </si>
  <si>
    <t>SEN ASSY VIXION (KANAN KIRI)</t>
  </si>
  <si>
    <t>SG 2011 FS</t>
  </si>
  <si>
    <t>PERPAK KIPAS WATER PUMP VIXION/JUP MX SAIKO</t>
  </si>
  <si>
    <t>SGFRUA</t>
  </si>
  <si>
    <t>SELANG FILTER UDARA H.BEAT</t>
  </si>
  <si>
    <t>SGK1002</t>
  </si>
  <si>
    <t>PACKING CLUTCH COVER H.SUPRA 125 IMI</t>
  </si>
  <si>
    <t>SGPRJI</t>
  </si>
  <si>
    <t>RUJI SHOGUN SGP</t>
  </si>
  <si>
    <t>SGPTRM</t>
  </si>
  <si>
    <t>TROMOL SHOGUN SGP</t>
  </si>
  <si>
    <t>SHBC</t>
  </si>
  <si>
    <t>SHCKBB</t>
  </si>
  <si>
    <t>SHOCK BELAKANG H.BEBEK 340 MM MERAH DBS</t>
  </si>
  <si>
    <t>SHCKSG</t>
  </si>
  <si>
    <t>AS SHOCK S.SHOGUN NEW IMI (AS SOK)</t>
  </si>
  <si>
    <t>SHKKCG</t>
  </si>
  <si>
    <t>KANCING SHOCK DEPAN H.BEAT</t>
  </si>
  <si>
    <t>SHRMDN</t>
  </si>
  <si>
    <t>SWITCH REM DEPAN NEX IMI (PB)</t>
  </si>
  <si>
    <t>SHRMIC</t>
  </si>
  <si>
    <t>SEHER MIO CARBU OVERSIZE 0,75</t>
  </si>
  <si>
    <t>SHRMIO</t>
  </si>
  <si>
    <t>SEHER MIO OVERSIZE 150</t>
  </si>
  <si>
    <t>SHV110</t>
  </si>
  <si>
    <t>SEAL HEAD H.VARIO 110 IMI</t>
  </si>
  <si>
    <t>SIHBFI</t>
  </si>
  <si>
    <t>SEAL HEAD H.BEAT FI IMI</t>
  </si>
  <si>
    <t>SIKSPR</t>
  </si>
  <si>
    <t>PACKING LEFT CRANKCASE GRAND/LEGENDA/SUPRA X</t>
  </si>
  <si>
    <t>SILSET</t>
  </si>
  <si>
    <t>SIL SET KOMPLIT H.GRAND/ASTREA IM</t>
  </si>
  <si>
    <t>SILSHK</t>
  </si>
  <si>
    <t>SEAL SHOCK / SEAL SOK H.GRAND IMI</t>
  </si>
  <si>
    <t>SINJYM</t>
  </si>
  <si>
    <t>SOCKET INJEKTOR YAMAHA</t>
  </si>
  <si>
    <t>SINVIX</t>
  </si>
  <si>
    <t>SELANG INJEKSI VIXION IMI</t>
  </si>
  <si>
    <t>SKC</t>
  </si>
  <si>
    <t>SAKLAR KANAN CRIPTON (STATER-LAMPU)</t>
  </si>
  <si>
    <t>SKJZNK</t>
  </si>
  <si>
    <t>SAKLAR KANAN JUPITER Z NEW KIEHAN (STATER-LAMPU)</t>
  </si>
  <si>
    <t>SKLBMB</t>
  </si>
  <si>
    <t>SKLKGR</t>
  </si>
  <si>
    <t>SAKLAR LAMPU/SAKLAR KIRI GRAND (MAKIDA)</t>
  </si>
  <si>
    <t>SKLPUN</t>
  </si>
  <si>
    <t>SAKLAR LAMPU UNIVERSAL/SAKLAR HAZARD IMI</t>
  </si>
  <si>
    <t>SKLRFI</t>
  </si>
  <si>
    <t>SAKLAR RITING BEAT FI</t>
  </si>
  <si>
    <t>SKLRJP</t>
  </si>
  <si>
    <t>SAKLAR KIRI VEGA R NEW OSK (KLAKSON-RITING-DIMMER)</t>
  </si>
  <si>
    <t>SKLRKB</t>
  </si>
  <si>
    <t>SAKLAR KECIL BULAT</t>
  </si>
  <si>
    <t>SKLRKR</t>
  </si>
  <si>
    <t>SAKLAR KIRI CRYPTON/VEGA LAMA/JUPITER LAMA (KLAKSON-RITING-DIMMER)</t>
  </si>
  <si>
    <t>SKLRVS</t>
  </si>
  <si>
    <t>SAKLAR ON OFF VARIASI (BESAR)</t>
  </si>
  <si>
    <t>sklsnf</t>
  </si>
  <si>
    <t>SAKLAR SEN H. SUPRA FIT NEW</t>
  </si>
  <si>
    <t>SKMBMB</t>
  </si>
  <si>
    <t>SKMJKC</t>
  </si>
  <si>
    <t>SKMJT</t>
  </si>
  <si>
    <t>SAKLAR KIRI MIO J/XEON (KLAKSON-RITING-DIMMER) (PB)</t>
  </si>
  <si>
    <t>SKMJX</t>
  </si>
  <si>
    <t>SKMMKD</t>
  </si>
  <si>
    <t>SKMRO</t>
  </si>
  <si>
    <t>STELAN KETENG MEGAPRO</t>
  </si>
  <si>
    <t>SKR15N</t>
  </si>
  <si>
    <t>SAKLAR KANAN R15 NEW/VIXION R</t>
  </si>
  <si>
    <t>SKRHZR</t>
  </si>
  <si>
    <t>SAKLAR RITING UNIVERSAL HAZARD BEAT FI</t>
  </si>
  <si>
    <t>SKRJPT</t>
  </si>
  <si>
    <t>SAKLAR KIRI JUPITER Z (KLAKSON-RITING-DIMMER)</t>
  </si>
  <si>
    <t>SKRK</t>
  </si>
  <si>
    <t>SAKLAR KIRI FIZR KIEHAN (KLAKSON-RITING-DIMMER)</t>
  </si>
  <si>
    <t>SKRK20</t>
  </si>
  <si>
    <t>SIKRING TANCAP KECIL KOTAK 20A IMI</t>
  </si>
  <si>
    <t>SKRKIK</t>
  </si>
  <si>
    <t>SAKLAR KIRI KING OSK</t>
  </si>
  <si>
    <t>SKRTDR</t>
  </si>
  <si>
    <t>SAKLAR KIRI THUNDER</t>
  </si>
  <si>
    <t>SKSKDM</t>
  </si>
  <si>
    <t>SOKET SAKLAR DIMMER</t>
  </si>
  <si>
    <t>SKSLG</t>
  </si>
  <si>
    <t>SAKLAR KIRI/SAKLAR LAMPU GRAND (PB)</t>
  </si>
  <si>
    <t>SKTIDK</t>
  </si>
  <si>
    <t>SOKET INDUK</t>
  </si>
  <si>
    <t>SKTJPR</t>
  </si>
  <si>
    <t>SOKET KIPROK STANDAR HONDA/YAMAHA/SUZUKI</t>
  </si>
  <si>
    <t>SKTKBL</t>
  </si>
  <si>
    <t>SOCKET TOMBOL 4 KABEL IMI</t>
  </si>
  <si>
    <t>SKTKPR</t>
  </si>
  <si>
    <t>SOKET KIPROK GRAND</t>
  </si>
  <si>
    <t>SKTR25</t>
  </si>
  <si>
    <t>SOKET KIPROK Y.R25/NMAX/TIGER IMI</t>
  </si>
  <si>
    <t>SKV125</t>
  </si>
  <si>
    <t>SEAL KALIPER H.VARIO 125 IMI</t>
  </si>
  <si>
    <t>SKVYHK</t>
  </si>
  <si>
    <t>SEAL KALIPER H.VARIO IMI</t>
  </si>
  <si>
    <t>SL8205</t>
  </si>
  <si>
    <t>SEAL DINAMO JUPITER/ 8X20X5 IMI</t>
  </si>
  <si>
    <t>SLAYVA</t>
  </si>
  <si>
    <t>SPULL ASSY Y.VEGA ZR IMI</t>
  </si>
  <si>
    <t>SLBRDP</t>
  </si>
  <si>
    <t>SLEBOR DEPAN H.VARIO TECHNO IMI</t>
  </si>
  <si>
    <t>SLBSGP</t>
  </si>
  <si>
    <t>SELANG BENSIN IMI</t>
  </si>
  <si>
    <t>SLCKRM</t>
  </si>
  <si>
    <t>SEAL CAKRAM H.VARIO</t>
  </si>
  <si>
    <t>SLDBFI</t>
  </si>
  <si>
    <t>SLEBOR DEPAN BEAT F1</t>
  </si>
  <si>
    <t>SLDNM</t>
  </si>
  <si>
    <t>SEAL DINAMO Y.N-MAX IMI</t>
  </si>
  <si>
    <t>SLGRDP</t>
  </si>
  <si>
    <t>SELANG REM DEPAN SCOOPY FI IMI</t>
  </si>
  <si>
    <t>SLGRT3</t>
  </si>
  <si>
    <t>SELANG RADIATOR 3 ARAH H.VARIO 110 IMI</t>
  </si>
  <si>
    <t>SLGRT4</t>
  </si>
  <si>
    <t>SELANG RADIATOR 4 ARAH H.VARIO 125 IMI</t>
  </si>
  <si>
    <t>SLGRTR</t>
  </si>
  <si>
    <t>SELANG RADIATOR H.VARIO 125 IMI (HOSE A WATER ASSY)</t>
  </si>
  <si>
    <t>SLHDVR</t>
  </si>
  <si>
    <t>SEAL HEAD H.VARIO 125 FI IMI</t>
  </si>
  <si>
    <t>SLHNAF</t>
  </si>
  <si>
    <t>SELAHAN ALFA/FI</t>
  </si>
  <si>
    <t>SLHSBMB</t>
  </si>
  <si>
    <t>SAKLAR LAMPU/HANDLE SWITCH SUPRA LH BMB (PB)</t>
  </si>
  <si>
    <t>SLMGBT</t>
  </si>
  <si>
    <t>SEAL MAGNET BEAT FI</t>
  </si>
  <si>
    <t>SLMNFL</t>
  </si>
  <si>
    <t>MANIPUL Y.MIO IMI</t>
  </si>
  <si>
    <t>SLPRS</t>
  </si>
  <si>
    <t>OIL SEAL H.PROSNELENG GRAND/ 11.6X24X10</t>
  </si>
  <si>
    <t>SLPRSG</t>
  </si>
  <si>
    <t>SIL PERSENELING H.ASTREA GRAND IMI</t>
  </si>
  <si>
    <t>SLR</t>
  </si>
  <si>
    <t>SOLAR</t>
  </si>
  <si>
    <t>SLRDVR</t>
  </si>
  <si>
    <t>SAKLAR DIMMER H. VARIO CARBU</t>
  </si>
  <si>
    <t>SLRKNN</t>
  </si>
  <si>
    <t>SAKLAR KANAN MIO J (STATER) (PB)</t>
  </si>
  <si>
    <t>SLRNFV</t>
  </si>
  <si>
    <t>SAKLAR ON OFF VARIASI</t>
  </si>
  <si>
    <t>SLRSET</t>
  </si>
  <si>
    <t>SAKLAR ON OFF SET KABEL</t>
  </si>
  <si>
    <t>SLRWIN</t>
  </si>
  <si>
    <t>SAYAP LUAR REVO 100 MERAH WIN</t>
  </si>
  <si>
    <t>SLSBKB</t>
  </si>
  <si>
    <t>SOLASI BAKAR BESAR</t>
  </si>
  <si>
    <t>SLSHCK</t>
  </si>
  <si>
    <t>SEAL SHOCK IMI</t>
  </si>
  <si>
    <t>SLSHCT</t>
  </si>
  <si>
    <t>SEAL SHOCK THUNDER</t>
  </si>
  <si>
    <t>SLSHKCL</t>
  </si>
  <si>
    <t>SOLASI HITAM KECIL</t>
  </si>
  <si>
    <t>SLSLHN</t>
  </si>
  <si>
    <t>SEAL SELAHAN H.SUPRA GTR IMI</t>
  </si>
  <si>
    <t>SLSXSLKC</t>
  </si>
  <si>
    <t>SAKLAR LAMPU/SAKLAR KIRI SUPRA X/SUPRA FIT LAMA IMI (PB)</t>
  </si>
  <si>
    <t>SLTNSR</t>
  </si>
  <si>
    <t>SULING TENSIONER H. REVO FI</t>
  </si>
  <si>
    <t>SLTPSGP</t>
  </si>
  <si>
    <t>SEAL TUTUP SHOCK SGP</t>
  </si>
  <si>
    <t>SLTPSH</t>
  </si>
  <si>
    <t>SEAL TUTUP SHOCK DEPAN H.VARIO IMI</t>
  </si>
  <si>
    <t>SLTPVZ</t>
  </si>
  <si>
    <t>SEAL TUTUP SHOCK DEPAN H.VERZA IMI</t>
  </si>
  <si>
    <t>SLU</t>
  </si>
  <si>
    <t>SOKET LAMPU UNIVERSAL</t>
  </si>
  <si>
    <t>SLUDGP</t>
  </si>
  <si>
    <t>SELANG UDARA SGP</t>
  </si>
  <si>
    <t>SLVBMB</t>
  </si>
  <si>
    <t>SWITCH LANGSAM VARIO BEAT/ CUK OTOMATIS IMI</t>
  </si>
  <si>
    <t>SLVIMI</t>
  </si>
  <si>
    <t>SLVRN</t>
  </si>
  <si>
    <t>SAKLAR KANAN (STATER-LAMPU) VEGA R NEW (PB)</t>
  </si>
  <si>
    <t>SMAZNK</t>
  </si>
  <si>
    <t>STARTING MOTOR ASSY/ DINAMO ZENKU</t>
  </si>
  <si>
    <t>SMBGRT</t>
  </si>
  <si>
    <t>SAMBUNGAN RANTE Y.R15 IMI</t>
  </si>
  <si>
    <t>SMBRNS</t>
  </si>
  <si>
    <t>SAMBUNGAN RANTAI SUPRA</t>
  </si>
  <si>
    <t>SMDBSMIO</t>
  </si>
  <si>
    <t xml:space="preserve">SHOCK BELAKANG MATIC Y.MIO/BEAT PUTIH DBS 300 </t>
  </si>
  <si>
    <t>SNALED</t>
  </si>
  <si>
    <t>SEN ASSY LED</t>
  </si>
  <si>
    <t>SNGSPF</t>
  </si>
  <si>
    <t>SENSOR GIGI SUPRA FIT</t>
  </si>
  <si>
    <t>SNJRSR</t>
  </si>
  <si>
    <t>SPION JUPITER STANDAR (PK)</t>
  </si>
  <si>
    <t>SNKKXV</t>
  </si>
  <si>
    <t>SEN KANAN KIRI XRIDE VARIASI</t>
  </si>
  <si>
    <t>SNPRNG</t>
  </si>
  <si>
    <t>SNAP RING S-12</t>
  </si>
  <si>
    <t>SNSRTP</t>
  </si>
  <si>
    <t>SOECMP</t>
  </si>
  <si>
    <t>SOKET ECM H.PCX 150</t>
  </si>
  <si>
    <t>SOO6TT</t>
  </si>
  <si>
    <t>SAKLAR ON-OFF 6 TITIK</t>
  </si>
  <si>
    <t>SPASJP</t>
  </si>
  <si>
    <t>SPULL ASSY Y.JUPITER IMI</t>
  </si>
  <si>
    <t>SPBMLM</t>
  </si>
  <si>
    <t>SPAKBOR MIO LAMA HIJAU</t>
  </si>
  <si>
    <t>SPIMGNT</t>
  </si>
  <si>
    <t>SPI MAGHNET H.GRAND</t>
  </si>
  <si>
    <t>SPIMGT</t>
  </si>
  <si>
    <t>SPIE MAGNET H.SCOOPY IMI</t>
  </si>
  <si>
    <t>SPINET</t>
  </si>
  <si>
    <t>SPIE MAGNET Y.AEROX IMI</t>
  </si>
  <si>
    <t>SPKMGL</t>
  </si>
  <si>
    <t>SEAL KALIPER MEGAPRO LAMA</t>
  </si>
  <si>
    <t>SPKML</t>
  </si>
  <si>
    <t>SEAL KALIPER Y.MIO LAMA IMI</t>
  </si>
  <si>
    <t>SPKS</t>
  </si>
  <si>
    <t>SEAL KALIPER S.SMASH /SHOGUN IMI</t>
  </si>
  <si>
    <t>SPKSX</t>
  </si>
  <si>
    <t>SEAL KALIPER H.SUPRA X IMI</t>
  </si>
  <si>
    <t>SPLBSTR</t>
  </si>
  <si>
    <t>SPUL BOSTER THC</t>
  </si>
  <si>
    <t>SPLCDI</t>
  </si>
  <si>
    <t>SPULL CDI Y.ALFA</t>
  </si>
  <si>
    <t>SPL-MB007</t>
  </si>
  <si>
    <t>BOHLAM DEPAN H CB150R</t>
  </si>
  <si>
    <t>SPLMIO</t>
  </si>
  <si>
    <t>SPULL ASSY Y. MIO CARBU IMI</t>
  </si>
  <si>
    <t>SPLPCX</t>
  </si>
  <si>
    <t>SPULL ASSY H.PCX/GENIO</t>
  </si>
  <si>
    <t>SPLSPR</t>
  </si>
  <si>
    <t>SPULL ASSY H.SUPRA IMI</t>
  </si>
  <si>
    <t>SPLVGA</t>
  </si>
  <si>
    <t>SPULL ASSY Y.VEGA LAMA IMI</t>
  </si>
  <si>
    <t>SPLVXN</t>
  </si>
  <si>
    <t>SPULL ASSY Y.VIXION 3C1</t>
  </si>
  <si>
    <t>SPMGBT</t>
  </si>
  <si>
    <t>SEPI MAGNET BEAT</t>
  </si>
  <si>
    <t>SPMGNT</t>
  </si>
  <si>
    <t>SPIE MAGNET SUPRA X 125 HELEM IN YUNGSENG</t>
  </si>
  <si>
    <t>SPMHGR</t>
  </si>
  <si>
    <t>SPIE MAGNET H.GRAND</t>
  </si>
  <si>
    <t>SPNASR</t>
  </si>
  <si>
    <t>SPION H.MEGAPRO MONOSOK ASPIRAI (PK)</t>
  </si>
  <si>
    <t>SPONKN</t>
  </si>
  <si>
    <t>SPION KANAN H.BEAT IMITASI</t>
  </si>
  <si>
    <t>SPONKR</t>
  </si>
  <si>
    <t>SPION KIRI H.BEAT IMITASI</t>
  </si>
  <si>
    <t>SR02BF</t>
  </si>
  <si>
    <t>SENSOR O2 BEAT FI</t>
  </si>
  <si>
    <t>SRBKT</t>
  </si>
  <si>
    <t>RITING BELAKANG KECIL SPORT</t>
  </si>
  <si>
    <t>SRBS125T</t>
  </si>
  <si>
    <t>SWITCH REM BELAKANG SUPRA X 125 IMI (PB)</t>
  </si>
  <si>
    <t>SRGNOL</t>
  </si>
  <si>
    <t>SARINGAN OLI VARIO</t>
  </si>
  <si>
    <t>SRGOLI</t>
  </si>
  <si>
    <t>SARINGAN OLI GRAND</t>
  </si>
  <si>
    <t>SRISSM</t>
  </si>
  <si>
    <t>SERVIS RUTIN INJEKSI SPORT/SUPER MATIC</t>
  </si>
  <si>
    <t>SRKBVWIN</t>
  </si>
  <si>
    <t>SRKMIO</t>
  </si>
  <si>
    <t>SWITCH REM KANAN MIO/FINO IMI</t>
  </si>
  <si>
    <t>SRKNST</t>
  </si>
  <si>
    <t>SAKLAR KANAN SUPRAFIT (STATER)</t>
  </si>
  <si>
    <t>SRKPRG</t>
  </si>
  <si>
    <t>SKIR KLEP (RINGAN)</t>
  </si>
  <si>
    <t>SRKPSG</t>
  </si>
  <si>
    <t>SKIR KLEP (SEDANG)</t>
  </si>
  <si>
    <t>SRKU</t>
  </si>
  <si>
    <t>SOKET RELAY UNIVERSAL</t>
  </si>
  <si>
    <t>SRSBET</t>
  </si>
  <si>
    <t>SOKET RITING SPION BEAT 2020</t>
  </si>
  <si>
    <t>SRSSPM</t>
  </si>
  <si>
    <t>SERVIS SPEDOMETER</t>
  </si>
  <si>
    <t>SRVCRB</t>
  </si>
  <si>
    <t>SERVIS CARBU</t>
  </si>
  <si>
    <t>SRVSKP</t>
  </si>
  <si>
    <t>SEAL RADIATOR H.VARIO 110 IMI</t>
  </si>
  <si>
    <t>SS-530R</t>
  </si>
  <si>
    <t>BAN LUAR 90/90-14 IRC</t>
  </si>
  <si>
    <t>SS-560R</t>
  </si>
  <si>
    <t>BAN TUBLES 130/70-13 IRC</t>
  </si>
  <si>
    <t>SS8175ML</t>
  </si>
  <si>
    <t>OLI SHOCK H.AHM SHOWA ORI</t>
  </si>
  <si>
    <t>SSBSSIMI</t>
  </si>
  <si>
    <t>SCREW SET IMI (SPUYER INJEKSI)</t>
  </si>
  <si>
    <t>SSCYLI</t>
  </si>
  <si>
    <t>SENSOR MAQS Y.LEXI IMI</t>
  </si>
  <si>
    <t>SSEAIM</t>
  </si>
  <si>
    <t>SENSOR SENTUH ALL IMI</t>
  </si>
  <si>
    <t>SSHBLI</t>
  </si>
  <si>
    <t>SPION+SEIN H.VARIO/BEAT LED</t>
  </si>
  <si>
    <t>SSKMGP</t>
  </si>
  <si>
    <t>SEAL SHOCK / SEAL SOK H.MEGAPRO IMI</t>
  </si>
  <si>
    <t>SSKRSD</t>
  </si>
  <si>
    <t>SETANG SEHER H.KARISMA IMI</t>
  </si>
  <si>
    <t>SSRBMB</t>
  </si>
  <si>
    <t>SHOCK BELAKANG S.SHOGUN R IMI</t>
  </si>
  <si>
    <t>SSS125</t>
  </si>
  <si>
    <t>SEAL KICK STATER H.SUPRA X 125 IMI</t>
  </si>
  <si>
    <t>SSTUFM</t>
  </si>
  <si>
    <t>STEMPETCOBRA</t>
  </si>
  <si>
    <t>STEMPET COBRA GOLD</t>
  </si>
  <si>
    <t>STG SHR</t>
  </si>
  <si>
    <t>STANG SEHER Y.MIO/ STANG PISTON Y.MIO</t>
  </si>
  <si>
    <t>STLKMT</t>
  </si>
  <si>
    <t>SETEL KOMSTIR (S,B)</t>
  </si>
  <si>
    <t>STLREM</t>
  </si>
  <si>
    <t>SETEL/BERSIHKAN REM</t>
  </si>
  <si>
    <t>STLRKG</t>
  </si>
  <si>
    <t>SETEL RANTAI KETENG</t>
  </si>
  <si>
    <t>STLRTR</t>
  </si>
  <si>
    <t>SETEL RANTAI</t>
  </si>
  <si>
    <t>STLRTS</t>
  </si>
  <si>
    <t>SETEL RANTAI (SPORT)</t>
  </si>
  <si>
    <t>STLVCR</t>
  </si>
  <si>
    <t>SAKLAR LAMPU H.VARIO CARBU</t>
  </si>
  <si>
    <t>STNGSH</t>
  </si>
  <si>
    <t>STANG SEHER H.GRAND/PRIMA/SUPRA/STAR (NPP)</t>
  </si>
  <si>
    <t>STPPCX</t>
  </si>
  <si>
    <t>SENSOR TPS NPP PCX 150 2014-2021/ADV 150/VARIO 160 2022</t>
  </si>
  <si>
    <t>SENSOR TP Y.MIO M3 IMI</t>
  </si>
  <si>
    <t>STSBMB</t>
  </si>
  <si>
    <t>SETELAN TENSIONER/KETENG SMASH 110 BMB</t>
  </si>
  <si>
    <t>STSBT</t>
  </si>
  <si>
    <t>SETANG SETIR BEAT TEGUH CARBU</t>
  </si>
  <si>
    <t>STUSSM</t>
  </si>
  <si>
    <t>SERVIS STANDAR SPORT/SUPER MATIC</t>
  </si>
  <si>
    <t>STUSSS</t>
  </si>
  <si>
    <t>SERVIS STANDAR SUPER SPORT</t>
  </si>
  <si>
    <t>STUVSI</t>
  </si>
  <si>
    <t>SIKRING TANCAP UNIVERSAL 30A IMI</t>
  </si>
  <si>
    <t>STVCIM</t>
  </si>
  <si>
    <t>STANDAR TENGAH H.VARIO CARBU IMI</t>
  </si>
  <si>
    <t>SVRTI</t>
  </si>
  <si>
    <t>SERVIS</t>
  </si>
  <si>
    <t>SVS0001</t>
  </si>
  <si>
    <t>SERVIS STANDAR + SERVIS CVT</t>
  </si>
  <si>
    <t>SVS0002</t>
  </si>
  <si>
    <t>SERVIS STANDAR MATIC/BEBEK</t>
  </si>
  <si>
    <t>SVS0003</t>
  </si>
  <si>
    <t>SERVIS LENGKAP (RINGAN)</t>
  </si>
  <si>
    <t>SVS0004</t>
  </si>
  <si>
    <t>SERVIS LENGKAP (SEDANG)</t>
  </si>
  <si>
    <t>SVS00042</t>
  </si>
  <si>
    <t>ONGKOS GANTI JOK</t>
  </si>
  <si>
    <t>SVS00043</t>
  </si>
  <si>
    <t>SERVIS JOK</t>
  </si>
  <si>
    <t>SVS0005</t>
  </si>
  <si>
    <t>SERVIS KECIL</t>
  </si>
  <si>
    <t>SVS00050</t>
  </si>
  <si>
    <t>ONGKOS BUBUT/KORTER</t>
  </si>
  <si>
    <t>SVS00051</t>
  </si>
  <si>
    <t>ONGKOS PRESS/LAS</t>
  </si>
  <si>
    <t>SVS0006</t>
  </si>
  <si>
    <t>SERVIS SEDANG</t>
  </si>
  <si>
    <t>SVS0007</t>
  </si>
  <si>
    <t>SERVIS MEDIUM</t>
  </si>
  <si>
    <t>SVS0008</t>
  </si>
  <si>
    <t>SERVIS BESAR</t>
  </si>
  <si>
    <t>SVS0009</t>
  </si>
  <si>
    <t>SERVIS EXTRA</t>
  </si>
  <si>
    <t>SVS0010</t>
  </si>
  <si>
    <t>SVS0011</t>
  </si>
  <si>
    <t>JASA ANTAR DEKAT</t>
  </si>
  <si>
    <t>SVS0012</t>
  </si>
  <si>
    <t>JASA JEMPUT ANTAR</t>
  </si>
  <si>
    <t>SVS0013</t>
  </si>
  <si>
    <t>JASA ANTAR JAUH</t>
  </si>
  <si>
    <t>SVS0014</t>
  </si>
  <si>
    <t>ONGKOS PASANG</t>
  </si>
  <si>
    <t>SVS0015</t>
  </si>
  <si>
    <t>ONGKOS BONGKAR PASANG</t>
  </si>
  <si>
    <t>SVS0016</t>
  </si>
  <si>
    <t>ONGKOS BONGKAR&amp;PASANG</t>
  </si>
  <si>
    <t>SVS0017</t>
  </si>
  <si>
    <t>ONGKOS BONGKAR PASANG BESAR</t>
  </si>
  <si>
    <t>SVS0018</t>
  </si>
  <si>
    <t>STRUM AKI</t>
  </si>
  <si>
    <t>SVS0019</t>
  </si>
  <si>
    <t>GANTI OLI</t>
  </si>
  <si>
    <t>SVS0020</t>
  </si>
  <si>
    <t>SETEL PELEK</t>
  </si>
  <si>
    <t>SVS0021</t>
  </si>
  <si>
    <t>SETEL KOMSTIR</t>
  </si>
  <si>
    <t>SVS0022</t>
  </si>
  <si>
    <t>PEMBERSIHAN CVT (RINGAN)</t>
  </si>
  <si>
    <t>SVS0024</t>
  </si>
  <si>
    <t>SERVIS DINAMO</t>
  </si>
  <si>
    <t>SVS0025</t>
  </si>
  <si>
    <t>RESET INJEKSI</t>
  </si>
  <si>
    <t>SVS0026</t>
  </si>
  <si>
    <t>ONGKOS TAMBAL/PASANG BAN</t>
  </si>
  <si>
    <t>SVS0027</t>
  </si>
  <si>
    <t>TURUN MESIN</t>
  </si>
  <si>
    <t>SVS0028</t>
  </si>
  <si>
    <t>SERVIS GAS</t>
  </si>
  <si>
    <t>SVS0029</t>
  </si>
  <si>
    <t>JOG AIR ACCU JAGO/AIR AKI</t>
  </si>
  <si>
    <t>SVS0030</t>
  </si>
  <si>
    <t>JOG AIR RADIATOR COOLANT</t>
  </si>
  <si>
    <t>SVS0031</t>
  </si>
  <si>
    <t>VOUCHER</t>
  </si>
  <si>
    <t>SVS0032</t>
  </si>
  <si>
    <t>GULUNG SPULL</t>
  </si>
  <si>
    <t>SVS0033</t>
  </si>
  <si>
    <t>ONGKOS BONGKAR PASANG POMPA RADIATOR</t>
  </si>
  <si>
    <t>SVS0034</t>
  </si>
  <si>
    <t>GANTI BAN DALAM</t>
  </si>
  <si>
    <t>SVS0035</t>
  </si>
  <si>
    <t>ONGKOS GANTI BAN LUAR</t>
  </si>
  <si>
    <t>SVS0036</t>
  </si>
  <si>
    <t>ONGKOS GANTI KAMPAS DEPAN</t>
  </si>
  <si>
    <t>SVS0037</t>
  </si>
  <si>
    <t>ONGKOS GANTI KAMPAS BELAKANG</t>
  </si>
  <si>
    <t>SVS0038</t>
  </si>
  <si>
    <t>ONGKOS GANTI KAMPAS BELAKANG (125 CC)</t>
  </si>
  <si>
    <t>SVS0039</t>
  </si>
  <si>
    <t>GANTI GIRSET + RANTAI</t>
  </si>
  <si>
    <t>SVS0040</t>
  </si>
  <si>
    <t>GANTI BAN DALAM TUBLES</t>
  </si>
  <si>
    <t>SVS0041</t>
  </si>
  <si>
    <t>ONGKOS BONGKAR</t>
  </si>
  <si>
    <t>SVS0042</t>
  </si>
  <si>
    <t>SENEI (BUAT DRAT)</t>
  </si>
  <si>
    <t>SVS0043</t>
  </si>
  <si>
    <t>SERVIS KUNCI</t>
  </si>
  <si>
    <t>SVS0046</t>
  </si>
  <si>
    <t>GANTI COOL STATER</t>
  </si>
  <si>
    <t>SVS0047</t>
  </si>
  <si>
    <t>GANTI FILTER FUELPUMP</t>
  </si>
  <si>
    <t>SVS0048</t>
  </si>
  <si>
    <t>GANTI FUELPUMP SET</t>
  </si>
  <si>
    <t>SVS0049</t>
  </si>
  <si>
    <t>GANTI INJEKTOR</t>
  </si>
  <si>
    <t>SVS0050</t>
  </si>
  <si>
    <t>GANTI LAHER GARDAN</t>
  </si>
  <si>
    <t>SVS0051</t>
  </si>
  <si>
    <t>GANTI SEAL RODA BELAKANG</t>
  </si>
  <si>
    <t>SVS0052</t>
  </si>
  <si>
    <t>GANTI BUSI</t>
  </si>
  <si>
    <t>SVS0053</t>
  </si>
  <si>
    <t>GANTI BUSI (LOS KOMPRESI)</t>
  </si>
  <si>
    <t>SVS0054</t>
  </si>
  <si>
    <t>GANTI BAN DALAM DEPAN</t>
  </si>
  <si>
    <t>SVS0055</t>
  </si>
  <si>
    <t>GANTI BAN DALAM BELAKANG</t>
  </si>
  <si>
    <t>SVS0056</t>
  </si>
  <si>
    <t>GANTI BAN LUAR/DALAM TUBLES DEPAN</t>
  </si>
  <si>
    <t>SVS0057</t>
  </si>
  <si>
    <t>GANTI BAN LUAR/DALAM TUBLES BELAKANG</t>
  </si>
  <si>
    <t>SVS0058</t>
  </si>
  <si>
    <t>GANTI BAN TUBLES DEPAN</t>
  </si>
  <si>
    <t>SVS0059</t>
  </si>
  <si>
    <t>GANTI BAN TUBLES BELAKANG</t>
  </si>
  <si>
    <t>SVS1001</t>
  </si>
  <si>
    <t>SERVIS STANDAR + SERVIS CVT (SEDANG)</t>
  </si>
  <si>
    <t>SVSKPT</t>
  </si>
  <si>
    <t>SERVIS KNALPOT</t>
  </si>
  <si>
    <t>SVSLPB</t>
  </si>
  <si>
    <t>SERVIS LENGKAP (BERAT)</t>
  </si>
  <si>
    <t>SVSTBS</t>
  </si>
  <si>
    <t>PEMBERSIHAN THROTTLE BODY ( SEDANG, BERAT)</t>
  </si>
  <si>
    <t>SVSTTB</t>
  </si>
  <si>
    <t>PEMBERSIHAN THROTTLEBODY</t>
  </si>
  <si>
    <t>SWSSB</t>
  </si>
  <si>
    <t>SWITCH STANDAR SAMPING BEAT</t>
  </si>
  <si>
    <t>SWTNSP</t>
  </si>
  <si>
    <t>SWITH NETRAL SUPRA FIT</t>
  </si>
  <si>
    <t>SWTPCB</t>
  </si>
  <si>
    <t>SEAL WATER PUMP H.CB150R LED IMI</t>
  </si>
  <si>
    <t>SYTSVX</t>
  </si>
  <si>
    <t>SEAL YAMAHA TUTUP SHOCK VIXION</t>
  </si>
  <si>
    <t>TASKMO</t>
  </si>
  <si>
    <t>TUTUP AS SHOCK Y.TIPE ULIR</t>
  </si>
  <si>
    <t>TBGMRB</t>
  </si>
  <si>
    <t>TABUNG MINYAK REM BELAKANG SATRIA FU/CB150R</t>
  </si>
  <si>
    <t>TBLSTR</t>
  </si>
  <si>
    <t>TOMBOL STATER SCOOPY IMI (PK)</t>
  </si>
  <si>
    <t>TBMGP</t>
  </si>
  <si>
    <t>TANGKI BENSIN H.MEGAPRO PRIMUS OSAKA</t>
  </si>
  <si>
    <t>TBSTKN</t>
  </si>
  <si>
    <t>TROUBLESHOOTING KELISTRIKAN</t>
  </si>
  <si>
    <t>TBUMRG</t>
  </si>
  <si>
    <t>TROUBLESHOOTING UMUM</t>
  </si>
  <si>
    <t>TBUMSP</t>
  </si>
  <si>
    <t>TROUBLESHOOTING UMUM (SPORT)</t>
  </si>
  <si>
    <t>TDKAZE</t>
  </si>
  <si>
    <t>TROMOL DEPAN KAZE KAWASAKI</t>
  </si>
  <si>
    <t>TDR6304</t>
  </si>
  <si>
    <t>LAHER 6304 IMI</t>
  </si>
  <si>
    <t>TH-44806-KTL-901</t>
  </si>
  <si>
    <t>GIRBOX H.SUPRA FIT NEW THAILAND/RTHC</t>
  </si>
  <si>
    <t>TH-44830-KVY-650</t>
  </si>
  <si>
    <t>TH-45530-KET-920</t>
  </si>
  <si>
    <t>TH-45530-KVY-911</t>
  </si>
  <si>
    <t>MASTER REM H.BEAT</t>
  </si>
  <si>
    <t>TH-5TL-E7675-00</t>
  </si>
  <si>
    <t>PULLY SET Y.MIO IMI</t>
  </si>
  <si>
    <t>TH-7TM-E4940-00</t>
  </si>
  <si>
    <t>TH-7TM-F6311-00</t>
  </si>
  <si>
    <t>THC001</t>
  </si>
  <si>
    <t>THCKPS</t>
  </si>
  <si>
    <t>THRLLR</t>
  </si>
  <si>
    <t>TIANGREM</t>
  </si>
  <si>
    <t>TIANG REM/SADAK REM H.GRAND IMI</t>
  </si>
  <si>
    <t>TLSSLI</t>
  </si>
  <si>
    <t>TMS</t>
  </si>
  <si>
    <t>TUTUP MAGHNET SUPRA</t>
  </si>
  <si>
    <t>TMV125</t>
  </si>
  <si>
    <t>TERMOSTAT H.VARIO 125 IMI</t>
  </si>
  <si>
    <t>TNASY</t>
  </si>
  <si>
    <t>TUTUP NOKEN AS SUPRA X YAHOKI</t>
  </si>
  <si>
    <t>TNGRM</t>
  </si>
  <si>
    <t>TIANG REM/SADAK REM H.REVO IMI</t>
  </si>
  <si>
    <t>TOP1COOL</t>
  </si>
  <si>
    <t>COOLANT RADIATOR TOP 1</t>
  </si>
  <si>
    <t>TOPSTGRAND</t>
  </si>
  <si>
    <t>TOPSVR</t>
  </si>
  <si>
    <t>TOP SET H.VARIO CARBU IMI</t>
  </si>
  <si>
    <t>TPKGIM</t>
  </si>
  <si>
    <t>TUTUP KLEP GRAND IMI</t>
  </si>
  <si>
    <t>TPMPRO</t>
  </si>
  <si>
    <t>TOP SET H.MEGAPRO</t>
  </si>
  <si>
    <t>TPOTNDR</t>
  </si>
  <si>
    <t>TUTUP OLI SUZUKI THUNDER</t>
  </si>
  <si>
    <t>TPR125</t>
  </si>
  <si>
    <t>TEMPLAR EX H.VARIO 125 IMI</t>
  </si>
  <si>
    <t>TPRHVR</t>
  </si>
  <si>
    <t>TEMPLAR H.VARIO 125 (SET) IMI</t>
  </si>
  <si>
    <t>TPSBET</t>
  </si>
  <si>
    <t>TOP SET H.BEAT CARBU/SCOOPY CARBU</t>
  </si>
  <si>
    <t>TPSBTF</t>
  </si>
  <si>
    <t>TOP SET H.BEAT FI</t>
  </si>
  <si>
    <t>TPSMIO</t>
  </si>
  <si>
    <t>TOP SET Y.MIO J/GT</t>
  </si>
  <si>
    <t>TPSTBT</t>
  </si>
  <si>
    <t>TOP SET H.GENIO/BEAT LED IMI</t>
  </si>
  <si>
    <t>TPSTRO</t>
  </si>
  <si>
    <t>TOP SET H.REVO FI IMI</t>
  </si>
  <si>
    <t>TPSTRV</t>
  </si>
  <si>
    <t>TOP SET H.REVO ABSOLUTE</t>
  </si>
  <si>
    <t>TPSTXI</t>
  </si>
  <si>
    <t>TOP SET H.SUPRA X 125 FI IMI</t>
  </si>
  <si>
    <t>TPSXRC</t>
  </si>
  <si>
    <t>TOP SET Y.XEON RC</t>
  </si>
  <si>
    <t>TPVM</t>
  </si>
  <si>
    <t>TRMS100</t>
  </si>
  <si>
    <t>TROMOL SUPRA 100</t>
  </si>
  <si>
    <t>TRSRVA</t>
  </si>
  <si>
    <t>TIANG REM / SADAK REM Y.VEGA ZR IMI</t>
  </si>
  <si>
    <t>TSKFBR</t>
  </si>
  <si>
    <t>TSLSF</t>
  </si>
  <si>
    <t>TOP SET H.LEGENDA/ SUPRA FIT/ REVO IMI</t>
  </si>
  <si>
    <t>TSR110FBR</t>
  </si>
  <si>
    <t>TOP SET H.REVO LAMA</t>
  </si>
  <si>
    <t>TSRKTG</t>
  </si>
  <si>
    <t>TENSIONER KETENG Y.BYSON/JUPITER SALIB</t>
  </si>
  <si>
    <t>TSSRFBR</t>
  </si>
  <si>
    <t>TOP SET S.SHOGUN 125</t>
  </si>
  <si>
    <t>TSSXHI</t>
  </si>
  <si>
    <t>FULL SET SUPRA X 125 HELM IN</t>
  </si>
  <si>
    <t>TSTMM3</t>
  </si>
  <si>
    <t>TSTVRO</t>
  </si>
  <si>
    <t>TOP SET H.VARIO 125 LAMA IMI</t>
  </si>
  <si>
    <t>TSTVRZ</t>
  </si>
  <si>
    <t>TOP SET H.VERZA/MEGAPRO MONO</t>
  </si>
  <si>
    <t>TSV125</t>
  </si>
  <si>
    <t>TOP SET H.VARIO 125 FI</t>
  </si>
  <si>
    <t>TSV150</t>
  </si>
  <si>
    <t>TOP SET H.VARIO 125 LED/150</t>
  </si>
  <si>
    <t>TTOLKR</t>
  </si>
  <si>
    <t>TUTUP OLI H.KARISMA IMI</t>
  </si>
  <si>
    <t>TTPMSR</t>
  </si>
  <si>
    <t>TUTUP MESIN H.SUPRA</t>
  </si>
  <si>
    <t>TTPMUR</t>
  </si>
  <si>
    <t>TUTUP MUR KOMSTIR ATAS H.VERZA IMI</t>
  </si>
  <si>
    <t>TTPOLI</t>
  </si>
  <si>
    <t>TUTUP OLI H.VARIO 125/PCX IMI</t>
  </si>
  <si>
    <t>TTPOYM</t>
  </si>
  <si>
    <t>TUTUP OLI Y.MIO 125 IMI</t>
  </si>
  <si>
    <t>TTPPLT</t>
  </si>
  <si>
    <t>TUTUP PENTIL TUBLES (HITAM)</t>
  </si>
  <si>
    <t>TTPSDV</t>
  </si>
  <si>
    <t>TUTUP SHOCK DEPAN VIXION OLD</t>
  </si>
  <si>
    <t>TTPSHK</t>
  </si>
  <si>
    <t>SEAL TUTUP SHOK H.GRAND IMI</t>
  </si>
  <si>
    <t>TTPSKR</t>
  </si>
  <si>
    <t>TUTUP SHOCK DEPAN REVO</t>
  </si>
  <si>
    <t>TTRFPV</t>
  </si>
  <si>
    <t>TUTUP REGULATOR FUEL PUMP VARIO 150</t>
  </si>
  <si>
    <t>TUTUP PENTIL IJO</t>
  </si>
  <si>
    <t>TZENG</t>
  </si>
  <si>
    <t>PIRINGAN DEPAN H.REVO ABS ORI</t>
  </si>
  <si>
    <t>U22FS-U</t>
  </si>
  <si>
    <t>BUSI DENSO SPARK PLUG</t>
  </si>
  <si>
    <t>VCMBSTR</t>
  </si>
  <si>
    <t>VM0001</t>
  </si>
  <si>
    <t>SPION SHOGUN TANGGUNG YAMAHA</t>
  </si>
  <si>
    <t>VM000100</t>
  </si>
  <si>
    <t>STEP DEPAN KARET YAMAHA</t>
  </si>
  <si>
    <t>VM000101</t>
  </si>
  <si>
    <t>STEP DEPAN KARET SUZUKI</t>
  </si>
  <si>
    <t>VM0002</t>
  </si>
  <si>
    <t>SPION JUPITER MINI</t>
  </si>
  <si>
    <t>VM00028</t>
  </si>
  <si>
    <t>JARING JOK HITAM (M)</t>
  </si>
  <si>
    <t>VM0003</t>
  </si>
  <si>
    <t>SPION PANAH MPX PANAH HITAM</t>
  </si>
  <si>
    <t>VM00038</t>
  </si>
  <si>
    <t>HANDGRIP VARIASI</t>
  </si>
  <si>
    <t>VM00039</t>
  </si>
  <si>
    <t>HANDLE REM VARIASI KANAN KIRI H.VARIO (PB)</t>
  </si>
  <si>
    <t>VM0004</t>
  </si>
  <si>
    <t>HANDGRIP MONSTER PENDEK</t>
  </si>
  <si>
    <t>VM00040</t>
  </si>
  <si>
    <t>HANDLE REM VARIASI KANAN KIRI H.VARIO CBS (PB)</t>
  </si>
  <si>
    <t>VM00041</t>
  </si>
  <si>
    <t>PENINGGI SHOCK MATIC KETAPEL</t>
  </si>
  <si>
    <t>VM00042</t>
  </si>
  <si>
    <t>PENINGGI SHOCK BEBEK BALKON U</t>
  </si>
  <si>
    <t>VM00043</t>
  </si>
  <si>
    <t>MONEL BAUD</t>
  </si>
  <si>
    <t>VM00044</t>
  </si>
  <si>
    <t>MONEL RING</t>
  </si>
  <si>
    <t>VM00045</t>
  </si>
  <si>
    <t>SPION PANAH MPX PANAH PUTIH (YAMAHA)</t>
  </si>
  <si>
    <t>VM00046</t>
  </si>
  <si>
    <t>SPION SCOOPY STANDAR IMI</t>
  </si>
  <si>
    <t>VM00047</t>
  </si>
  <si>
    <t>MIKA STOP DAN MIKA RITING REVO IMI</t>
  </si>
  <si>
    <t>VM00048</t>
  </si>
  <si>
    <t>BUSA HANDLE REM WARNA POLOS</t>
  </si>
  <si>
    <t>VM00049</t>
  </si>
  <si>
    <t>BOHLAM SENJA JAGUNG VARIASI (PS)</t>
  </si>
  <si>
    <t>VM0005</t>
  </si>
  <si>
    <t>PLAT NOMOR BIAGGI TEKUK</t>
  </si>
  <si>
    <t>VM00050</t>
  </si>
  <si>
    <t>BOHLAM SENJA CUMI VARIASI (PS)</t>
  </si>
  <si>
    <t>VM00051</t>
  </si>
  <si>
    <t>TEMPAT BOTOL (BAHAN BESI)</t>
  </si>
  <si>
    <t>VM00052</t>
  </si>
  <si>
    <t>SELONGSONG HANDGRIP</t>
  </si>
  <si>
    <t>VM00053</t>
  </si>
  <si>
    <t>SPION LIPAT VARIASI NINJA / CBR / UNIVERSAL (3 MACAM DUDUKAN)</t>
  </si>
  <si>
    <t>VM00054</t>
  </si>
  <si>
    <t>SHOCK BELAKANG MATIC CROM DBS</t>
  </si>
  <si>
    <t>VM00055</t>
  </si>
  <si>
    <t>SHOCK BELAKANG MATIC HIJAU STABILO DBS</t>
  </si>
  <si>
    <t>VM00056</t>
  </si>
  <si>
    <t>JARING JOK MERAH (M)</t>
  </si>
  <si>
    <t>VM00057</t>
  </si>
  <si>
    <t>JARING JOK BIRU (M)</t>
  </si>
  <si>
    <t>VM00058</t>
  </si>
  <si>
    <t>JARING JOK PELANGI (M)</t>
  </si>
  <si>
    <t>VM00059</t>
  </si>
  <si>
    <t>JARING JOK PELANGI (L)</t>
  </si>
  <si>
    <t>VM0006</t>
  </si>
  <si>
    <t>SPION MINI</t>
  </si>
  <si>
    <t>VM00060</t>
  </si>
  <si>
    <t>HANDGRIP AVR / PRORIDE</t>
  </si>
  <si>
    <t>VM00061</t>
  </si>
  <si>
    <t>TUTUP KIPAS BEAT CROM</t>
  </si>
  <si>
    <t>VM00062</t>
  </si>
  <si>
    <t>TUTUP KIPAS BEAT NEW / VARIO 110 NEW PELANGI</t>
  </si>
  <si>
    <t>VM00063</t>
  </si>
  <si>
    <t>TUTUP KIPAS BEAT NEW / VARIO 110 NEW HITAM</t>
  </si>
  <si>
    <t>VM00064</t>
  </si>
  <si>
    <t>TUTUP RADIATOR VARIO CROM</t>
  </si>
  <si>
    <t>VM00065</t>
  </si>
  <si>
    <t>TUTUP RADIATOR VARIO PELANGI</t>
  </si>
  <si>
    <t>VM00066</t>
  </si>
  <si>
    <t>P KNALPOT / COVER KNALPOT VARIO LAMA CROM</t>
  </si>
  <si>
    <t>VM00067</t>
  </si>
  <si>
    <t>KARET HANDLE CVS</t>
  </si>
  <si>
    <t>VM00068</t>
  </si>
  <si>
    <t>BOHLAM HALOGEN PUTIH INDONESIA (PS)</t>
  </si>
  <si>
    <t>VM0007</t>
  </si>
  <si>
    <t>STEP BELAKANG KARET H./ YAMAHA</t>
  </si>
  <si>
    <t>VM00070</t>
  </si>
  <si>
    <t>SPAKBOR DRAG DEPAN PUTIH</t>
  </si>
  <si>
    <t>VM00071</t>
  </si>
  <si>
    <t>SPAKBOR DRAG DEPAN HITAM</t>
  </si>
  <si>
    <t>VM00072</t>
  </si>
  <si>
    <t>MIKA STOP DAN RITING BEAT CARBU</t>
  </si>
  <si>
    <t>VM00077</t>
  </si>
  <si>
    <t>SPION SHOGUN TANGGUNG HONDA</t>
  </si>
  <si>
    <t>VM00078</t>
  </si>
  <si>
    <t>SPION SHOGUN TANGGUNG SUZUKI</t>
  </si>
  <si>
    <t>VM00079</t>
  </si>
  <si>
    <t>HANDLE REM VARIASI KANAN KIRI Y.MIO (PB)</t>
  </si>
  <si>
    <t>VM0008</t>
  </si>
  <si>
    <t>STEP DEPAN KARET HONDA</t>
  </si>
  <si>
    <t>VM00080</t>
  </si>
  <si>
    <t>SPION SCOOPY VARIASI KAPTEN AMERIKA</t>
  </si>
  <si>
    <t>VM0009</t>
  </si>
  <si>
    <t>STEP BELAKANG ALFACINI KCL</t>
  </si>
  <si>
    <t>VM00090</t>
  </si>
  <si>
    <t>HANDGRIP FOCUS</t>
  </si>
  <si>
    <t>VM00091</t>
  </si>
  <si>
    <t>HANDGRIP LISMO MONSTER TRANSPARAN</t>
  </si>
  <si>
    <t>VM00092</t>
  </si>
  <si>
    <t>SPAKBOR DRAG BIRU</t>
  </si>
  <si>
    <t>VM00093</t>
  </si>
  <si>
    <t>SPAKBOR DRAG MERAH</t>
  </si>
  <si>
    <t>VM00094</t>
  </si>
  <si>
    <t>VM00095</t>
  </si>
  <si>
    <t>KARPET BEAT FI</t>
  </si>
  <si>
    <t>VM00096</t>
  </si>
  <si>
    <t>HANDGRIP BUNGBON / PROTAPER</t>
  </si>
  <si>
    <t>VM00097</t>
  </si>
  <si>
    <t>HANDGRIP DBS ABU ABU-HITAM</t>
  </si>
  <si>
    <t>VM00098</t>
  </si>
  <si>
    <t>SPION PANAH MPX/PMS PANAH HITAM HONDA</t>
  </si>
  <si>
    <t>VM00099</t>
  </si>
  <si>
    <t>SHOCK BELAKANG BEBEK 270 MM HITAM DBS</t>
  </si>
  <si>
    <t>VM0010</t>
  </si>
  <si>
    <t>P KNALPOT / COVER KNALPOT BEAT FI HTM</t>
  </si>
  <si>
    <t>VM00100</t>
  </si>
  <si>
    <t>SHOCK BELAKANG BEBEK 270 MM MERAH DBS</t>
  </si>
  <si>
    <t>VM00101</t>
  </si>
  <si>
    <t>SHOCK BELAKANG BEBEK 340 MM HITAM DBS</t>
  </si>
  <si>
    <t>VM00102</t>
  </si>
  <si>
    <t>SHOCK BELAKANG BEBEK 340 MM CROM DBS</t>
  </si>
  <si>
    <t>VM00103</t>
  </si>
  <si>
    <t>KANEBO YARIS</t>
  </si>
  <si>
    <t>VM00104</t>
  </si>
  <si>
    <t>TUTUP KIPAS MIO J CROM</t>
  </si>
  <si>
    <t>VM0011</t>
  </si>
  <si>
    <t>P KNALPOT / COVER KNALPOT VARIO FI HTM</t>
  </si>
  <si>
    <t>VM00110</t>
  </si>
  <si>
    <t>VM00111</t>
  </si>
  <si>
    <t>SPION RETRO BUNDAR CROM</t>
  </si>
  <si>
    <t>VM00112</t>
  </si>
  <si>
    <t>HANDGRIP JALU PANJANG</t>
  </si>
  <si>
    <t>VM00116</t>
  </si>
  <si>
    <t>JARING JOK HITAM (L)</t>
  </si>
  <si>
    <t>VM00117</t>
  </si>
  <si>
    <t>SHOCK BELAKANG MATIC MERAH DBS</t>
  </si>
  <si>
    <t>VM0012</t>
  </si>
  <si>
    <t>P KNALPOT / COVER KNALPOT MIO HTM</t>
  </si>
  <si>
    <t>VM0013</t>
  </si>
  <si>
    <t>P KNALPOT / COVER KNALPOT VARIO 125 HTM</t>
  </si>
  <si>
    <t>VM0014</t>
  </si>
  <si>
    <t>P KNALPOT / COVER KNALPOT VARIO LAMA HTM</t>
  </si>
  <si>
    <t>VM0015</t>
  </si>
  <si>
    <t>P KNALPOT / COVER KNALPOT BEAT LAMA HTM</t>
  </si>
  <si>
    <t>VM00151</t>
  </si>
  <si>
    <t>VM00156</t>
  </si>
  <si>
    <t>PELOR STARTER MIO</t>
  </si>
  <si>
    <t>VM0016</t>
  </si>
  <si>
    <t>TUTUP PENTIL APOLLO</t>
  </si>
  <si>
    <t>VM0018</t>
  </si>
  <si>
    <t>PLAT NOMOR EXCLUSIVE</t>
  </si>
  <si>
    <t>VM0019</t>
  </si>
  <si>
    <t>GANTUNGAN ROBOT</t>
  </si>
  <si>
    <t>VM0020</t>
  </si>
  <si>
    <t>SPION SCORPIO</t>
  </si>
  <si>
    <t>VM0021</t>
  </si>
  <si>
    <t>BAGASI</t>
  </si>
  <si>
    <t>VM0022</t>
  </si>
  <si>
    <t>SPION MINI OVAL</t>
  </si>
  <si>
    <t>VM0023</t>
  </si>
  <si>
    <t>GANTUNGAN</t>
  </si>
  <si>
    <t>VM0024</t>
  </si>
  <si>
    <t>PLAT BINTANG CNC</t>
  </si>
  <si>
    <t>VM0025</t>
  </si>
  <si>
    <t>PLAT KOTAK CNC</t>
  </si>
  <si>
    <t>VM0026</t>
  </si>
  <si>
    <t>TALI TISH 100 HTM</t>
  </si>
  <si>
    <t>VM0027</t>
  </si>
  <si>
    <t>TALI TISH 200 HTM</t>
  </si>
  <si>
    <t>VM0028</t>
  </si>
  <si>
    <t>STRIPING VARIO 125</t>
  </si>
  <si>
    <t>VM0029</t>
  </si>
  <si>
    <t>VM0030</t>
  </si>
  <si>
    <t>P KNALPOT / COVER KNALPOT BEAT FI CROM</t>
  </si>
  <si>
    <t>DOP PENTIL TUBLES (BESI PENDEK)</t>
  </si>
  <si>
    <t>VM0032</t>
  </si>
  <si>
    <t>REFLEKTOR VARIO CARBU (BATOK+MIKA LAMPU)</t>
  </si>
  <si>
    <t>VM0033</t>
  </si>
  <si>
    <t>SETANG SETIR JUPITER Z</t>
  </si>
  <si>
    <t>VM0034</t>
  </si>
  <si>
    <t>DUDUKAN SET JUPITER Z</t>
  </si>
  <si>
    <t>VM0036</t>
  </si>
  <si>
    <t>AS SHOCK DEPAN Y.MIO GT IMI (AS SOK)</t>
  </si>
  <si>
    <t>VM0037</t>
  </si>
  <si>
    <t>PER SKEP H.GRAND IMI</t>
  </si>
  <si>
    <t>VM0070</t>
  </si>
  <si>
    <t>SPION MIO IMI (PK)</t>
  </si>
  <si>
    <t>VMBAUDSPN</t>
  </si>
  <si>
    <t>BAUD CUKE SPIN</t>
  </si>
  <si>
    <t>VMCVTBEAT</t>
  </si>
  <si>
    <t>COVER CVT BEAT FI CROOM</t>
  </si>
  <si>
    <t>VMPRDATR</t>
  </si>
  <si>
    <t>BOHLAM HALOGEN PREDATOR UNIVERSAL/GRAND (PS)</t>
  </si>
  <si>
    <t>VMSPMTK</t>
  </si>
  <si>
    <t>SPION MATA KUCING</t>
  </si>
  <si>
    <t>VMTHNANGAS</t>
  </si>
  <si>
    <t>TAHANAN / PENAHAN GAS</t>
  </si>
  <si>
    <t>VMVKMSPN</t>
  </si>
  <si>
    <t>VAKUM SPIN 125</t>
  </si>
  <si>
    <t>VRMGE116</t>
  </si>
  <si>
    <t>VSRR15</t>
  </si>
  <si>
    <t>VISOR R15 LED</t>
  </si>
  <si>
    <t>WIN-01-B33-015-00AA</t>
  </si>
  <si>
    <t>MIKA SEN DEPAN SCOOPY CARBU/FI WIN</t>
  </si>
  <si>
    <t>WINRFL</t>
  </si>
  <si>
    <t>REFLEKTOR VEGA WIN</t>
  </si>
  <si>
    <t>WR-06455-KPP-901</t>
  </si>
  <si>
    <t>DISC PAD BELAKANG H.SUPRA X 125 CKD</t>
  </si>
  <si>
    <t>WR-14D-E5461-00</t>
  </si>
  <si>
    <t>PERPAK MAGNET/ PERPAK GARDAN MIO/09 NEW/FINO/SOUL/NOUVO/Z</t>
  </si>
  <si>
    <t>WR-14D-E5473-00</t>
  </si>
  <si>
    <t>KARET FILTER ATAS MIO SOUL/FINO CKD</t>
  </si>
  <si>
    <t>WR-16100-KVB-931</t>
  </si>
  <si>
    <t>CARBURATOR H.VARIO 110 CKD</t>
  </si>
  <si>
    <t>WR-16707-KZR-601</t>
  </si>
  <si>
    <t>FILTER FUEL PUMP / FILTER FP H.VARIO 125 LAMA CKD</t>
  </si>
  <si>
    <t>WR-19217-MAL-300</t>
  </si>
  <si>
    <t>SEAL MECHANICAL H.VARIO CKD</t>
  </si>
  <si>
    <t>WR-1950C-KZR-600</t>
  </si>
  <si>
    <t>SELANG RADIATOR BAWAH H.VARIO 150</t>
  </si>
  <si>
    <t>WR-22105-K44-V00</t>
  </si>
  <si>
    <t>BOSH PULLY / BOSH ROLLER H.BEAT FI ESP IMI</t>
  </si>
  <si>
    <t>WR-22131-KVB-900</t>
  </si>
  <si>
    <t>LAWAN RUMAH ROLLER H.VARIO 125</t>
  </si>
  <si>
    <t>WR-30700-KPH-881</t>
  </si>
  <si>
    <t>COP BUSI H.CKD (PK)</t>
  </si>
  <si>
    <t>WR-35170-KYZ-901</t>
  </si>
  <si>
    <t>SAKLAR DIMMER VARIO 125 FI CKD (PK)</t>
  </si>
  <si>
    <t>WR-35340-KEV-980</t>
  </si>
  <si>
    <t>SWITCH REM SUPRA (PB)</t>
  </si>
  <si>
    <t>WR-35340-KVY-901</t>
  </si>
  <si>
    <t>SWITCH REM KIRI BEAT CKD (PB)</t>
  </si>
  <si>
    <t>WR-35350-KEV-980</t>
  </si>
  <si>
    <t>SWITCH REM KANAN / DEPAN H.SUPRA (PB)</t>
  </si>
  <si>
    <t>WR-35D-W0054-00</t>
  </si>
  <si>
    <t>KOMSTIR Y.MIO CKD</t>
  </si>
  <si>
    <t>WR-44800-KVB-910</t>
  </si>
  <si>
    <t>GIRBOX H.VARIO IMI</t>
  </si>
  <si>
    <t>WR-44D-E5570-00</t>
  </si>
  <si>
    <t>RUMAH PELOR STARTER XEON YAMAHA CKD</t>
  </si>
  <si>
    <t>WR-45530-KET-920</t>
  </si>
  <si>
    <t>MASTER REM H.SUPRA CKD</t>
  </si>
  <si>
    <t>WR-45530-KVY-911</t>
  </si>
  <si>
    <t>MASTER REM H.BEAT CKD</t>
  </si>
  <si>
    <t>WR-53220-GN5-900</t>
  </si>
  <si>
    <t>MUR KOMSTIR H.BEBEK CKD</t>
  </si>
  <si>
    <t>WR-54P-E7465-10</t>
  </si>
  <si>
    <t>SEAL PULLY MIO J SET IMI</t>
  </si>
  <si>
    <t>WR-5ER-H4140-00</t>
  </si>
  <si>
    <t>FITTING LAMPU Y.CKD (PB)</t>
  </si>
  <si>
    <t>WR-5MX-F5190-01</t>
  </si>
  <si>
    <t>GIRBOX Y.JUPITER Z CKD</t>
  </si>
  <si>
    <t>WR-5MX-H2370-00</t>
  </si>
  <si>
    <t>COP BUSI MIO CKD (PK)</t>
  </si>
  <si>
    <t>WR-5TL-E4948-00</t>
  </si>
  <si>
    <t>KARET VACUM MIO CARBU CKD</t>
  </si>
  <si>
    <t>WR-5TL-E7660-00</t>
  </si>
  <si>
    <t>PULLY ONLY MIO/SOUL CARBU CKD</t>
  </si>
  <si>
    <t>WR-5TN-E4178-00</t>
  </si>
  <si>
    <t>MEMBRAN DIAFRAGMA Y.JUPITER Z IMI</t>
  </si>
  <si>
    <t>WR-6201RS</t>
  </si>
  <si>
    <t>LAHER 6201 CKD</t>
  </si>
  <si>
    <t>WR-69600-21810L-00</t>
  </si>
  <si>
    <t>MASTER REM BELAKANG SUPRA X 125/SATRIA CKD</t>
  </si>
  <si>
    <t>WR-HB6301RS</t>
  </si>
  <si>
    <t>LAHER 6301 CKD</t>
  </si>
  <si>
    <t>WSSZNK</t>
  </si>
  <si>
    <t>SWITCH STATER SUPRA/GRAND ZENKU/IMI</t>
  </si>
  <si>
    <t>XBOSTP</t>
  </si>
  <si>
    <t>SEHER MIO OVERSIZE 300</t>
  </si>
  <si>
    <t>Y 25 0413974 C 006</t>
  </si>
  <si>
    <t>Y1536-28104-JUP</t>
  </si>
  <si>
    <t>GIR SET Y.JUPITER Z LAMA INDOPART</t>
  </si>
  <si>
    <t>Y1539-28112-MX</t>
  </si>
  <si>
    <t>GIR SET Y.JUPITER MX INDOPARTS</t>
  </si>
  <si>
    <t>Y1540-20108-VZR</t>
  </si>
  <si>
    <t>GIR SET Y.VEGA ZR INDOPART</t>
  </si>
  <si>
    <t>YAMACOOLANT</t>
  </si>
  <si>
    <t>COOLANT RADIATOR YAMAHA</t>
  </si>
  <si>
    <t>YB5L-B</t>
  </si>
  <si>
    <t>AKI BASAH YUASA YB5LB</t>
  </si>
  <si>
    <t>YH-F5330-CUB-1700</t>
  </si>
  <si>
    <t>YHK</t>
  </si>
  <si>
    <t>TALI ACCU JUPITER Z</t>
  </si>
  <si>
    <t>YHKATG</t>
  </si>
  <si>
    <t>ANTING SETELAN RANTAI Y.JUPITER Z IMI</t>
  </si>
  <si>
    <t>YHKRLR</t>
  </si>
  <si>
    <t>YKLT</t>
  </si>
  <si>
    <t>YAKULT</t>
  </si>
  <si>
    <t>YTZ8V</t>
  </si>
  <si>
    <t>AKI KERING YUASA YTZ8V (R25)</t>
  </si>
  <si>
    <t>ZSWVRO</t>
  </si>
  <si>
    <t>ZTHCCDI</t>
  </si>
  <si>
    <t>CDI SUPRA FIT ZTHC</t>
  </si>
  <si>
    <t>--</t>
  </si>
  <si>
    <t>011-GN5-NPP PK C</t>
  </si>
  <si>
    <t>PISTON KIT H. SUPRA GRAND NPP (STD) IMI</t>
  </si>
  <si>
    <t>011-K44-NPP</t>
  </si>
  <si>
    <t>PISTON KIT H.BEAT FI ESP/POP (1.00) ORI</t>
  </si>
  <si>
    <t>011-K59-0705</t>
  </si>
  <si>
    <t>STANG SEHER VARIO 150 IMI NPP</t>
  </si>
  <si>
    <t>011-K97-0705 NPP</t>
  </si>
  <si>
    <t>STANG SEHER H. PCX 150 ORI</t>
  </si>
  <si>
    <t>PISTON KIT H.KARISMA NPP (1.25)</t>
  </si>
  <si>
    <t>011-KPP-0705</t>
  </si>
  <si>
    <t>STANG SEHER H.CB150R IMI</t>
  </si>
  <si>
    <t>011-KVB NPP PK</t>
  </si>
  <si>
    <t>PISTON KIT H.VARIO CARBU NPP (1.25)</t>
  </si>
  <si>
    <t>KACA LAMPU DEPAN MIO</t>
  </si>
  <si>
    <t>STANG SEHER SUPRA X</t>
  </si>
  <si>
    <t>ROD KIT CONNECTING KARISMA</t>
  </si>
  <si>
    <t>STANG SEHER H.VARIO/TEHCNO ORI</t>
  </si>
  <si>
    <t>STANG SEHER BEAT CARBU AHM</t>
  </si>
  <si>
    <t>STANG SEHER BEAT FI AHM</t>
  </si>
  <si>
    <t>GIR SET H.CB150 ORI</t>
  </si>
  <si>
    <t>06401-K18-900</t>
  </si>
  <si>
    <t>GIR SET H.VERZA 150 ORI</t>
  </si>
  <si>
    <t>06401-K45-N41</t>
  </si>
  <si>
    <t>GIR SET H.CB150R LED ORI</t>
  </si>
  <si>
    <t>GIR SET H.SUPRA GTR 150 ORI</t>
  </si>
  <si>
    <t>06401-K59-N00</t>
  </si>
  <si>
    <t>GIR SET H.SONIC 150 ORI</t>
  </si>
  <si>
    <t>GIRSET H.MEGAPRO MONOSHOCK</t>
  </si>
  <si>
    <t>06455-K84-902</t>
  </si>
  <si>
    <t>DISC PAD H.PCX 150 ORI</t>
  </si>
  <si>
    <t>06455-KPH-403</t>
  </si>
  <si>
    <t>DISC PAD H.KARISMA INDOPART</t>
  </si>
  <si>
    <t>06455-KRE-K02</t>
  </si>
  <si>
    <t>DISC PAD H. PCX 160 ORI</t>
  </si>
  <si>
    <t>06535-GN5-CAG</t>
  </si>
  <si>
    <t>KOMSTIR H. GRAND INDOPART</t>
  </si>
  <si>
    <t>08143-63027L000</t>
  </si>
  <si>
    <t>LAHER 6302 SGP</t>
  </si>
  <si>
    <t>09283-16L01-000</t>
  </si>
  <si>
    <t>OIL SEAL KRUK AS KANAN / SEAL MAGHNET S.NEX ORI (PK)</t>
  </si>
  <si>
    <t>OIL SEAL KRUK AS KIRI S.NEX ORI (PK) (09283-22L02-000)</t>
  </si>
  <si>
    <t>09289-05008-000</t>
  </si>
  <si>
    <t>SEAL KLEP S.SMASH ORI (1SET)</t>
  </si>
  <si>
    <t>SEAL KLEP S.SMASH ORI</t>
  </si>
  <si>
    <t>0928B05008N000</t>
  </si>
  <si>
    <t>09440B18035N000</t>
  </si>
  <si>
    <t>PER KOPLING S.SMASH ORI</t>
  </si>
  <si>
    <t>09471-12013L000</t>
  </si>
  <si>
    <t>BOHLAM DEPAN S.NEX ORI (PS)</t>
  </si>
  <si>
    <t>100/70-14-51P</t>
  </si>
  <si>
    <t>BAN TUBLES 100/70-14 IRC</t>
  </si>
  <si>
    <t>100/80-14</t>
  </si>
  <si>
    <t>BAN LUAR 100/80-14 IRC</t>
  </si>
  <si>
    <t>100/90-14</t>
  </si>
  <si>
    <t>BAN TUBLES 100/90-14 IRC</t>
  </si>
  <si>
    <t>100/90-17</t>
  </si>
  <si>
    <t>BAN TUBLES 100/90-17 IRC</t>
  </si>
  <si>
    <t>10W-40 API SL</t>
  </si>
  <si>
    <t>OLI MATIC FEDERAL MATIC 40 FORCE MAXX 0.8L</t>
  </si>
  <si>
    <t>1110-159NSNB</t>
  </si>
  <si>
    <t>SUP/RUJI BELAKANG H.SUPRA X 125 ORI</t>
  </si>
  <si>
    <t>11345-K56-N50</t>
  </si>
  <si>
    <t>11393-KGH-901</t>
  </si>
  <si>
    <t>PERPAK KOPLING H.CB150R ORI</t>
  </si>
  <si>
    <t>PERPAK KOPLING H. CBR150R ORI</t>
  </si>
  <si>
    <t>1200A-K56-N01</t>
  </si>
  <si>
    <t>LAKOPAN RUMAH TUTUP NOKEN AS H.CB150R LED/SONIC NEW/SUPRA GTR ORI</t>
  </si>
  <si>
    <t>BLOK SEHER H.VARIO 125</t>
  </si>
  <si>
    <t>PERPAK BLOK H.BEAT/SPACY FI ORI</t>
  </si>
  <si>
    <t>12191-K15-900</t>
  </si>
  <si>
    <t>PERPAK BLOK H. MEGAPRO ORI</t>
  </si>
  <si>
    <t>12204-KVY-901</t>
  </si>
  <si>
    <t>BOS KLEP BEAT/ SPACY</t>
  </si>
  <si>
    <t>SEAL KLEP H.BEAT FI</t>
  </si>
  <si>
    <t>12245-GB4-305</t>
  </si>
  <si>
    <t>BOS KLEP H.SUPRA</t>
  </si>
  <si>
    <t>12251-K15-900</t>
  </si>
  <si>
    <t>PERPAK HEAD H.CB150R 13 / CBR150R 11-14 ORI</t>
  </si>
  <si>
    <t>12251-K78-00</t>
  </si>
  <si>
    <t>PERPAK HEAD H.VARIO 150</t>
  </si>
  <si>
    <t>PERPAK HEAD H.VARIO ORI</t>
  </si>
  <si>
    <t>12391-K1A-N01</t>
  </si>
  <si>
    <t>SEAL HEAD H.GENIO/BEAT FI20 ORI</t>
  </si>
  <si>
    <t>SEAL HEAD H. MEGAPRO ORI</t>
  </si>
  <si>
    <t>130/70-13</t>
  </si>
  <si>
    <t>130/70-13-63SP</t>
  </si>
  <si>
    <t>13000-K0J-N00</t>
  </si>
  <si>
    <t>KRUK AS H.GENIO/BEAT ESAF/SCOOPY ESAF ORI</t>
  </si>
  <si>
    <t>1300A-K15-900</t>
  </si>
  <si>
    <t>KRUK AS CB 150 R13 / CB 150 R14</t>
  </si>
  <si>
    <t>13011-K44-V00</t>
  </si>
  <si>
    <t>RING SEHER STD H.BEAT ESP ORI</t>
  </si>
  <si>
    <t>RING SEHER STD H.VARIO ORI</t>
  </si>
  <si>
    <t>13031-K56-N00</t>
  </si>
  <si>
    <t>RING SEHER H.CBR150/SONIC NEW ORI</t>
  </si>
  <si>
    <t>13031-K81-N00</t>
  </si>
  <si>
    <t>RING SEHER H.SCOOPY ESP OS @50 ORI</t>
  </si>
  <si>
    <t>13102-K48-A00</t>
  </si>
  <si>
    <t>PISTON SET H.BEAT FI 0.25 AHM</t>
  </si>
  <si>
    <t>13103-K56-N00</t>
  </si>
  <si>
    <t>PISTON KIT H.CBR150/SONIC NEW ORI (0,50)</t>
  </si>
  <si>
    <t>13103-K81-N00</t>
  </si>
  <si>
    <t>SEHER H.SCOOPY ESP OS @50 ORI</t>
  </si>
  <si>
    <t>13111-K56-N00</t>
  </si>
  <si>
    <t>PIN PISTON/PEN SEHER H.CBR150/SONIC NEW ORI</t>
  </si>
  <si>
    <t>PISTON KIT H.VARIO 125</t>
  </si>
  <si>
    <t>PISTON KIT KARISMA (0.25)</t>
  </si>
  <si>
    <t>PISTON KIT VARIO 0,25</t>
  </si>
  <si>
    <t>PISTON KIT BEAT 0,25</t>
  </si>
  <si>
    <t>PISTON KIT H.BEAT FI 0.25</t>
  </si>
  <si>
    <t>PISTON KIT VARIO 125 0.25</t>
  </si>
  <si>
    <t>PISTON KIT REVO 110 0,25</t>
  </si>
  <si>
    <t>PISTON KIT H. BEAT FI 0,25</t>
  </si>
  <si>
    <t>131A3-K15-305</t>
  </si>
  <si>
    <t>SEHER SET H. CB150R OLD ORI</t>
  </si>
  <si>
    <t>PISTON KIT H. LEGENDA/FIT/REVO ORI</t>
  </si>
  <si>
    <t>131A4-KWB-920</t>
  </si>
  <si>
    <t>PISTON KIT</t>
  </si>
  <si>
    <t>131A5-KVB-930</t>
  </si>
  <si>
    <t>PISTON KIT VARIO 110 CARBU AHM (1.00)</t>
  </si>
  <si>
    <t>PISTON H. SUPRA X 125 HELM IN ORI</t>
  </si>
  <si>
    <t>13291-K25-601</t>
  </si>
  <si>
    <t>GASKET SILINDER HEAD</t>
  </si>
  <si>
    <t>13420-K56-N00</t>
  </si>
  <si>
    <t>BALANCER SUPRA GTR ORI</t>
  </si>
  <si>
    <t>13422-KPP-860</t>
  </si>
  <si>
    <t>GEAR BALANCER SUPRA GTR ORI</t>
  </si>
  <si>
    <t>13425-KWC-900</t>
  </si>
  <si>
    <t>KARET BALANCER CS1/SONIC150/SUPRA GTR</t>
  </si>
  <si>
    <t>13427-KPP-860</t>
  </si>
  <si>
    <t>PER BALANCER H.CS1 ORI</t>
  </si>
  <si>
    <t>14102-KVB-900</t>
  </si>
  <si>
    <t>OTOMATIS NOKEN AS H.VARIO CARBU ORI</t>
  </si>
  <si>
    <t>14106-KVB-900</t>
  </si>
  <si>
    <t>PER DECOMP H.VARIO CARBU ORI</t>
  </si>
  <si>
    <t>14110-K56-N00</t>
  </si>
  <si>
    <t>NOKEN AS IN H.CBR150/SONIC NEW ORI</t>
  </si>
  <si>
    <t>14321-KVB-900</t>
  </si>
  <si>
    <t>GEAR TIMING H.VARIO 110 CARBU ORI</t>
  </si>
  <si>
    <t>14401-K56-N01</t>
  </si>
  <si>
    <t>RANTAI KETENG H.CB150 LED ORI</t>
  </si>
  <si>
    <t>RANTAIKETENG H. VARIO 125 ORI</t>
  </si>
  <si>
    <t>RANTAI KETENG H.VARIO 110 CARBU ORI</t>
  </si>
  <si>
    <t>1443A-KZR-600</t>
  </si>
  <si>
    <t>TIMLAR IN H.VARIO 125 ORI</t>
  </si>
  <si>
    <t>TEMPLAR EX H.VARIO 125 ORI</t>
  </si>
  <si>
    <t>14451-KZR-N00</t>
  </si>
  <si>
    <t>TIMLAR SET H.VARIO 125 (IN+EX)</t>
  </si>
  <si>
    <t>14520-KRE-G01</t>
  </si>
  <si>
    <t>LIFTER ASSY. TENSIONER CB150R/SONIC150R/CBR150R</t>
  </si>
  <si>
    <t>14520-KSS-901</t>
  </si>
  <si>
    <t>TENSIONER KETENG H. VARIO/BEAT/SUPRA X125/KARISMA ORI</t>
  </si>
  <si>
    <t>14520-KWG-601</t>
  </si>
  <si>
    <t>LIFTER ASSY. TENSIONER MEGAPRO/ VERZA</t>
  </si>
  <si>
    <t>SULING TENSIONER H.KARISMA/SUPRA</t>
  </si>
  <si>
    <t>14610-K41-N01</t>
  </si>
  <si>
    <t>ROLLER KETENG H.SUPRA X 125/ BLADE 125 FI ORI</t>
  </si>
  <si>
    <t>KARET TENSIONER PANJANG H. VARIO ORI</t>
  </si>
  <si>
    <t>14670-KYZ-900</t>
  </si>
  <si>
    <t>GIGI ROLL KETENG SUPRA X HELM IN FI</t>
  </si>
  <si>
    <t>14711-K81-N00</t>
  </si>
  <si>
    <t>KLEP IN H.BEAT/SCOOPY ESP ORI</t>
  </si>
  <si>
    <t>14721-K56-N00</t>
  </si>
  <si>
    <t>KLEP EX H.CBR150/SONIC 150 ORI</t>
  </si>
  <si>
    <t>KLEP EX KECIL H.BEAT FI</t>
  </si>
  <si>
    <t>147A1-KPH-900</t>
  </si>
  <si>
    <t>KLEP SET  H. KARISMA/SUPRA X 125 ORI</t>
  </si>
  <si>
    <t>KLEP SET H. VARIO 125 ORI</t>
  </si>
  <si>
    <t>KOMSTIR BAWAH Y.MIO M3 ORI</t>
  </si>
  <si>
    <t>16410-K25-901</t>
  </si>
  <si>
    <t>BODY SET / THROTTLE BODY H.BEAT FI NON ESP ORI</t>
  </si>
  <si>
    <t>16410-K46-N01</t>
  </si>
  <si>
    <t>BODY SET / THROTTLE BODY H.BEAT FI ORI</t>
  </si>
  <si>
    <t>16450-K36-J01</t>
  </si>
  <si>
    <t>INJEKTOR H.PCX 150 CBU ORI</t>
  </si>
  <si>
    <t>16472-KPC-D50</t>
  </si>
  <si>
    <t>16700-K0J-N01</t>
  </si>
  <si>
    <t>FUEL PUMP ASSY H.GENIO</t>
  </si>
  <si>
    <t>16700-K46-N02</t>
  </si>
  <si>
    <t>FUEL PUMP ASSY H.SCOOPY FI ESP 2015 ORI</t>
  </si>
  <si>
    <t>FILTER SET H.PCX</t>
  </si>
  <si>
    <t>17210-KPH-900</t>
  </si>
  <si>
    <t>FILTER UDARA H.SUPRA X 125 ORI</t>
  </si>
  <si>
    <t>17210-KWB-920</t>
  </si>
  <si>
    <t>FILTER UDARA H.REVO 110</t>
  </si>
  <si>
    <t>17245-K59- A70</t>
  </si>
  <si>
    <t>TUTUP FILTER UDARA H. VARIO 125 ORI</t>
  </si>
  <si>
    <t>17570-KZR-601</t>
  </si>
  <si>
    <t>SELANG FUEL PUMP VARIO 125</t>
  </si>
  <si>
    <t>KABEL GAS H.VARIO 150 ORI</t>
  </si>
  <si>
    <t>COVER KNALPOT H. BEAT-110 LED ORI</t>
  </si>
  <si>
    <t>PROTECTOR,MUFFLER</t>
  </si>
  <si>
    <t>18318-K46-N20</t>
  </si>
  <si>
    <t>TUTUP KNALPOT VARIO 110 FI ESP</t>
  </si>
  <si>
    <t>TUTUP KNALPOT H. VARIO 125 ORI</t>
  </si>
  <si>
    <t>COVER KNALPOT H.BEAT ESP DIG ORI</t>
  </si>
  <si>
    <t>COVER KNALPOT VARIO HITAM</t>
  </si>
  <si>
    <t>18S-E5570-00</t>
  </si>
  <si>
    <t>RUMAH PELOR STATER Y. MIO J ORI</t>
  </si>
  <si>
    <t>RADIATOR H.VARIO 150 ESP ORI</t>
  </si>
  <si>
    <t>19100-K59-A70</t>
  </si>
  <si>
    <t>RADIATOR VARIO 150 ESP</t>
  </si>
  <si>
    <t>RADIATOR VARIO 125 ORI</t>
  </si>
  <si>
    <t>19111-KZR-600</t>
  </si>
  <si>
    <t>RESERVOIR H.VARIO 125 LED OLD ORI</t>
  </si>
  <si>
    <t>19200-KVB-900</t>
  </si>
  <si>
    <t>WATER PUMP VARIO TECHNO CARBU AHM</t>
  </si>
  <si>
    <t>19225-KVB-901</t>
  </si>
  <si>
    <t>RANTAI POMPA AIR RADIATOR VARIO TECHNO CARBU</t>
  </si>
  <si>
    <t>TUTUP KIPAS H.BEAT FI/VARIO FI ORI</t>
  </si>
  <si>
    <t>TUTUP MESIN ATAS H. BEAT FI / SCOOPY FI ORI</t>
  </si>
  <si>
    <t>19621-K50-T00</t>
  </si>
  <si>
    <t>TUTUP MESIN ATAS H.BEAT ESP ORI</t>
  </si>
  <si>
    <t>TUTUP MESON H.BEAT ESP ORI</t>
  </si>
  <si>
    <t>TUTUP MESIN BAWAH H.BEAT FI/SCOOPY FI/SPACY FI ORI</t>
  </si>
  <si>
    <t>TUTUP MESIN BAWAH H.BEAT ESP ORI</t>
  </si>
  <si>
    <t>1974A-K25-900</t>
  </si>
  <si>
    <t>COVER TUTUP CVT</t>
  </si>
  <si>
    <t>1DY-E1351-00</t>
  </si>
  <si>
    <t>PERPAK BLOK Y.JUPITER Z1 ORI</t>
  </si>
  <si>
    <t>1DY-E2126-00</t>
  </si>
  <si>
    <t>RING KLEP BEBEK/MATIC</t>
  </si>
  <si>
    <t>1dy-f2210-00</t>
  </si>
  <si>
    <t>SHOCK BELAKANG JUP Z1</t>
  </si>
  <si>
    <t>1DY-WE445-00</t>
  </si>
  <si>
    <t>FILTER UDARA Y.JUPITER Z1</t>
  </si>
  <si>
    <t>1KP-H1890-00</t>
  </si>
  <si>
    <t>DINAMO STATER MIO 13 SOUL GT ORI</t>
  </si>
  <si>
    <t>1KP-H3976-10</t>
  </si>
  <si>
    <t>HOLDER KANAN Y.SOUL GT/MIO M3/MIO 125 ORI</t>
  </si>
  <si>
    <t>1PA-E1311-00</t>
  </si>
  <si>
    <t>BLOK SEHER VIXION NEW</t>
  </si>
  <si>
    <t>1PA-E2119-00</t>
  </si>
  <si>
    <t>SEAL KLEP Y.VIXION NEW ORI</t>
  </si>
  <si>
    <t>1PA-H2576-00</t>
  </si>
  <si>
    <t>SENSOR KEMIRINGAN Y.VIXION NEW ORI</t>
  </si>
  <si>
    <t>1PA-WE13E-00</t>
  </si>
  <si>
    <t>BLOK SEHER Y.VIXION NEW/R15 ORI</t>
  </si>
  <si>
    <t>PERPAK BLOK Y.VIXION/JUP MX/R15 ORI</t>
  </si>
  <si>
    <t>1S7-E1952-02</t>
  </si>
  <si>
    <t>PLATE WATERPUMP Y.VIXION ORI</t>
  </si>
  <si>
    <t>1S7-E2450-00</t>
  </si>
  <si>
    <t>KIPAS WATERPUMP Y.VIXION/R15/JUP MX IMI</t>
  </si>
  <si>
    <t>1S7-W001A-00</t>
  </si>
  <si>
    <t>GIR SET Y.JUPITER MX ORI</t>
  </si>
  <si>
    <t>1T8-F3156-00</t>
  </si>
  <si>
    <t>KANCING AS SHOCK DEPAN MIO ORI</t>
  </si>
  <si>
    <t>21600-09J00-000</t>
  </si>
  <si>
    <t>ROLLER S.NEX ORI</t>
  </si>
  <si>
    <t>21600-33G50-000</t>
  </si>
  <si>
    <t>ROLLER SUZUKI SPIN</t>
  </si>
  <si>
    <t>22101-KWN-900</t>
  </si>
  <si>
    <t>KLIP ROLLER H.VARIO 125 ORI</t>
  </si>
  <si>
    <t>22123-KWN-780</t>
  </si>
  <si>
    <t>ROLLER H.PCX BUILT UP ORI</t>
  </si>
  <si>
    <t>22131-KWN-901</t>
  </si>
  <si>
    <t>LAWAN RUMAH H.VARIO 125 ORI</t>
  </si>
  <si>
    <t>22201-KYZ-901</t>
  </si>
  <si>
    <t>KAMPAS KOPLING H.SUPRA X HELM IN ORI (1SET)</t>
  </si>
  <si>
    <t>22535-K1N-V00</t>
  </si>
  <si>
    <t>KAMPAS GANDA H.PCX ORI</t>
  </si>
  <si>
    <t>KABEL H.CB150R/CBR KOPLING ORI</t>
  </si>
  <si>
    <t>23100-K16-A41</t>
  </si>
  <si>
    <t>FANBELT H.SCOPPY ORI</t>
  </si>
  <si>
    <t>PEN PULLY H.VARIO FI / BEAT 2015-2020 ESP ORI</t>
  </si>
  <si>
    <t>BOS PEN PULLY H.VARIO FI/BEAT FI/SPACY/PCX ORI</t>
  </si>
  <si>
    <t>PER PULLY H.VARIO ORI</t>
  </si>
  <si>
    <t>LAWAN CORONG PULLY H. SCOOPY FI/BEAT</t>
  </si>
  <si>
    <t>AS PULLY BELAKANG H.BEAT/SCOOPY FI 2016 ORI</t>
  </si>
  <si>
    <t>23411-KVY-900</t>
  </si>
  <si>
    <t>AS PULLY BELAKANG H.BEAT ORI</t>
  </si>
  <si>
    <t>23421-K25-600</t>
  </si>
  <si>
    <t>RASIO H.VARIO/TECHNO ORI</t>
  </si>
  <si>
    <t>23421-K44-V00</t>
  </si>
  <si>
    <t>LAWAN GIGI H.BEAT ESP ORI</t>
  </si>
  <si>
    <t>23422-K46-N20</t>
  </si>
  <si>
    <t>GIGI SELAH H.BEAT ESP ORI</t>
  </si>
  <si>
    <t>GIGI RASIO H.VARIO ORI</t>
  </si>
  <si>
    <t>AS RODA BELAKANG H.BEAT ESP ORI</t>
  </si>
  <si>
    <t>AS RODA BELAKANG H.VARIO TECHNO ORI</t>
  </si>
  <si>
    <t>28150-KVB-900</t>
  </si>
  <si>
    <t>TUTUP GIGI PINION STATER H.VARIO ORI</t>
  </si>
  <si>
    <t>28D-WE76J-01</t>
  </si>
  <si>
    <t>FANBELT Y.MIO CARBU ORI ( SET)</t>
  </si>
  <si>
    <t>KIPROK/REGULATOR Y.MIO M3</t>
  </si>
  <si>
    <t>2BM-E3324-00</t>
  </si>
  <si>
    <t>GIGI KRUK AS Y.MIO ORI</t>
  </si>
  <si>
    <t>2BU-H252E-01</t>
  </si>
  <si>
    <t>KUNCI KONTAK X-RIDE / FINO</t>
  </si>
  <si>
    <t>2DP-17630-07R</t>
  </si>
  <si>
    <t>ROLLER Y.MIO M3 INDOPARTS (SET)</t>
  </si>
  <si>
    <t>2DP-E1311-10</t>
  </si>
  <si>
    <t>BLOK SEHER AEROX 155</t>
  </si>
  <si>
    <t>2DP-E2160-00</t>
  </si>
  <si>
    <t>TEMPLAR EX Y.NMAX/AEROX 155 ORI</t>
  </si>
  <si>
    <t>2DP-E2160-01</t>
  </si>
  <si>
    <t>TIMLAR EX Y.NMAX ORI</t>
  </si>
  <si>
    <t>PERPAK WATERPUMP Y.NMAX</t>
  </si>
  <si>
    <t>2DP-E2450-00</t>
  </si>
  <si>
    <t>KIPAS RADIATOR WATERPUMP NMAX</t>
  </si>
  <si>
    <t>LAHER CVT + BOS 6202 Y.NMAX/AEROX ORI</t>
  </si>
  <si>
    <t>2DP-E7623-00</t>
  </si>
  <si>
    <t>LAWAN RUMAH ROLLER Y.NMAX ORI</t>
  </si>
  <si>
    <t>KLIP ROLLER Y. NMAX ORI</t>
  </si>
  <si>
    <t>2DP-F1511-00-P7</t>
  </si>
  <si>
    <t>SLEBOR DEPAN HITAM DOP Y.NMAX ORI</t>
  </si>
  <si>
    <t>2DP-F1731-00-P2</t>
  </si>
  <si>
    <t>COVER SAMBUNGAN BODY KIRI HITAM Y.NMAX</t>
  </si>
  <si>
    <t>2DP-F2210-00</t>
  </si>
  <si>
    <t>SHOCKBEKER BELAKANG Y.NMAX ORI (1 PASANG)</t>
  </si>
  <si>
    <t>2DP-F286F-00-P7</t>
  </si>
  <si>
    <t>PANEL DEPAN TENGAH Y.NMAX HITAM DOP ORI</t>
  </si>
  <si>
    <t>2DP-F8351-00-P7</t>
  </si>
  <si>
    <t>PANEL DEPAN KIRI HITAM DOP Y.NMAX ORI</t>
  </si>
  <si>
    <t>2DP-H4300-00</t>
  </si>
  <si>
    <t>REFLEKTOR ONLY Y.NMAX ORI</t>
  </si>
  <si>
    <t>KAMPAS GANDA Y. NMAX ORI</t>
  </si>
  <si>
    <t>2DP-WE76J-01</t>
  </si>
  <si>
    <t>FANBELT Y.NMAX ORI (1SET)</t>
  </si>
  <si>
    <t>PERPAK HEAD Y.LEXI</t>
  </si>
  <si>
    <t>BLOK SEHER Y.LEXI</t>
  </si>
  <si>
    <t>2ND-E2151-00</t>
  </si>
  <si>
    <t>TIMLAR IN Y. VIXION OLD ORI</t>
  </si>
  <si>
    <t>2P2-F3110-00</t>
  </si>
  <si>
    <t>AS SHOCK DEPAN Y.JUPITER Z BURHAN ORI</t>
  </si>
  <si>
    <t>KLEP EX KECIL Y.MIO M3 ORI</t>
  </si>
  <si>
    <t>SETELAN KETENG MIO M3 125</t>
  </si>
  <si>
    <t>2PH-E2611-00</t>
  </si>
  <si>
    <t>KIPAS MAGHNET Y.MIO M3 ORI</t>
  </si>
  <si>
    <t>TUTUP KIPAS MESIN KECIL LUAR Y.MIO M3 ORI</t>
  </si>
  <si>
    <t>2PH-E3907-00</t>
  </si>
  <si>
    <t>FUEL PUMP ASSY Y.MIO 125 ORI</t>
  </si>
  <si>
    <t>AS PULLY/GARDAN Y. MIO M3 125/FINO 125 ORI</t>
  </si>
  <si>
    <t>2PH-E7211-50</t>
  </si>
  <si>
    <t>GIGI RASIO BELAKANG 39T 1ST TRANSMISI Y.MIO M3 125/SOUL GT 125</t>
  </si>
  <si>
    <t>2PH-E7410-40</t>
  </si>
  <si>
    <t>GIGI RASIO DEPAN Y.MIO M3/SOUL GT 125/FINO 125</t>
  </si>
  <si>
    <t>2PH-E7421-00</t>
  </si>
  <si>
    <t>AS RODA BELAKANG Y.MIO M3 125/SOUL GT 125</t>
  </si>
  <si>
    <t>SEAL PULLY Y.SOUL GT 125 FI ORI</t>
  </si>
  <si>
    <t>BOSH PULLY / BOSH ROLLER Y.GT 125/FINO 125 ORI</t>
  </si>
  <si>
    <t>2PH-H1960-00</t>
  </si>
  <si>
    <t>KIPROK Y.MIO 125 ORI</t>
  </si>
  <si>
    <t>KUNCI KONTAK ONLY Y.MIO M3/ MIO 125 ORI</t>
  </si>
  <si>
    <t>SWIT STATER Y.R15 ORI</t>
  </si>
  <si>
    <t>2PK-WB069-00</t>
  </si>
  <si>
    <t>KOMSTIR SET Y.VIXION ORI</t>
  </si>
  <si>
    <t>2S6-E2119-00</t>
  </si>
  <si>
    <t>SEAL KLEP Y.VIXION LAMA ORI</t>
  </si>
  <si>
    <t>2SR-E2119-00</t>
  </si>
  <si>
    <t>SEAL KLEP Y.JUITER Z ROBOT ORI</t>
  </si>
  <si>
    <t>30400-K25-600C1</t>
  </si>
  <si>
    <t>ECU H.BEAT 2015 ESP/POP ORI</t>
  </si>
  <si>
    <t>30400-K59-A11</t>
  </si>
  <si>
    <t>ECU H. VARIO 150 ORI</t>
  </si>
  <si>
    <t>30400-K93-N01</t>
  </si>
  <si>
    <t>ECU H.SCOOPY FI NEW 2018 ORI</t>
  </si>
  <si>
    <t>3041-GN5-831</t>
  </si>
  <si>
    <t>CDI FKY H.SUPRA ORI</t>
  </si>
  <si>
    <t>30510-K16-A01</t>
  </si>
  <si>
    <t>COIL H.BEAT FI ORI</t>
  </si>
  <si>
    <t>30510-K93-N01</t>
  </si>
  <si>
    <t>COIL H.SCOOPY FI NEW 2018 ORI</t>
  </si>
  <si>
    <t>30700-K25-600</t>
  </si>
  <si>
    <t>30700-K81-N01</t>
  </si>
  <si>
    <t>30700-KPP-901</t>
  </si>
  <si>
    <t>COP BUSI H.CB150R ORI (PK)</t>
  </si>
  <si>
    <t>30700-KVY-960</t>
  </si>
  <si>
    <t>SPULL ASSY BEAT FI NON ESP AHM</t>
  </si>
  <si>
    <t>31120-KEF-881</t>
  </si>
  <si>
    <t>SPULL ASSY SUPRA FIT LAMA/LEGENDA ORI</t>
  </si>
  <si>
    <t>31120-KTM-850</t>
  </si>
  <si>
    <t>SPULL ASSY H.SUPRA X 125 CARBU ORI</t>
  </si>
  <si>
    <t>DINAMO STATER H.CB150/CBR150/SONIC/SUPRA GTR LED ORI</t>
  </si>
  <si>
    <t>SPULL ASSY VARIO FI LED ORI</t>
  </si>
  <si>
    <t>31600-KTM-N01</t>
  </si>
  <si>
    <t>KIPROK H.SUPRA X 125 ORI</t>
  </si>
  <si>
    <t>SPULL ASSY SHOGUN</t>
  </si>
  <si>
    <t>32102-K81-NOO</t>
  </si>
  <si>
    <t>KABEL BODY ACCU H.BEAT ORI</t>
  </si>
  <si>
    <t>3310-K03-N31</t>
  </si>
  <si>
    <t>REFLEKTOR H.REVO 2013 ORI</t>
  </si>
  <si>
    <t>33130-K25-901</t>
  </si>
  <si>
    <t>FITINGAN LAMPU DEPAN H.BEAT ORI (PB)</t>
  </si>
  <si>
    <t>33130-KTM-851</t>
  </si>
  <si>
    <t>FITINGAN LAMPU DEPAN H.SUPRA X 125 FI (PB)</t>
  </si>
  <si>
    <t>33450-K0W-N01</t>
  </si>
  <si>
    <t>RITING SEIN DEPAN KIRI H ADV ORI</t>
  </si>
  <si>
    <t>MIKA SEN DEPAN KIRI H.BEAT ORI</t>
  </si>
  <si>
    <t>COP BUSI S. SATRIA FU</t>
  </si>
  <si>
    <t>33651-k25-901</t>
  </si>
  <si>
    <t>33702-K81-N01</t>
  </si>
  <si>
    <t>MIKA RITING H.BEAT ORI</t>
  </si>
  <si>
    <t>3370A-KZR-602</t>
  </si>
  <si>
    <t>LAMPU STOP ASSY H.VARIO 125 LAMA ORI</t>
  </si>
  <si>
    <t>34901-KZL-841</t>
  </si>
  <si>
    <t>34930-KWA-930</t>
  </si>
  <si>
    <t>BOHLAM SEN H.MEGAPRO H.AHM ORI (PK)</t>
  </si>
  <si>
    <t>35010-K0J-N00</t>
  </si>
  <si>
    <t>KUNCI KONTAK H.GENIO ORI</t>
  </si>
  <si>
    <t>KUNCI KONTAK + SADEL H.BEAT LED 2020/SCOOPY 2021 ORI</t>
  </si>
  <si>
    <t>KUNCI KONTAK H BEAT ORI SATU SET</t>
  </si>
  <si>
    <t>35010-KVB-N50</t>
  </si>
  <si>
    <t>KUNCI KONTAK + SADEL H.VARIO 2009 ORI</t>
  </si>
  <si>
    <t>35010-KVY-960</t>
  </si>
  <si>
    <t>KUNCI KONTAK &amp; JOK SET BEAT</t>
  </si>
  <si>
    <t>3501A-K16-A00</t>
  </si>
  <si>
    <t>KUNCI KONTAK + SADEL H.SCOOPY FI 2012 ORI</t>
  </si>
  <si>
    <t>KUNCI KONTAK + SADEL H.VARIO 125 NEW LED ORI</t>
  </si>
  <si>
    <t>KUNCI KONTAK H.SCOOPY FI 2017 ORI</t>
  </si>
  <si>
    <t>KUNCI KONTAK + SADEL H.VARIO 125 TECHNO ORI</t>
  </si>
  <si>
    <t>35130-K59-A71</t>
  </si>
  <si>
    <t>HOLDER KANAN H. VARIO 150 ORI</t>
  </si>
  <si>
    <t>35130-K60-B72</t>
  </si>
  <si>
    <t>SAKLAR KANAN H.VARIO 125 NEW ISS ORI (PB)</t>
  </si>
  <si>
    <t>36532-K50-T01</t>
  </si>
  <si>
    <t>SENSOR OKSIGEN / O2 H. BEAT ORI</t>
  </si>
  <si>
    <t>LENS/KACA SPEEDOMETER VARIO 125 ESP/LED</t>
  </si>
  <si>
    <t>37520-09G40-000</t>
  </si>
  <si>
    <t>SAKLAR KLAKSON S.SHOGUN</t>
  </si>
  <si>
    <t>37700-K48-A01</t>
  </si>
  <si>
    <t>SENSOR KECEPATAN H.BEAT ORI</t>
  </si>
  <si>
    <t>37750-KPH-702</t>
  </si>
  <si>
    <t>SENSOR EOT H.BEAT FI ORI</t>
  </si>
  <si>
    <t>PELAMPUNG TANGKI BENSIN H.VARIO 150 ORI</t>
  </si>
  <si>
    <t>37800-KPH-901</t>
  </si>
  <si>
    <t>PELAMPUNG TANGKI BENSIN H.SUPRA X 125</t>
  </si>
  <si>
    <t>37800-KWW-A81</t>
  </si>
  <si>
    <t>PELAMPUNG TANGKI BENSIN H.BLADE ORI</t>
  </si>
  <si>
    <t>38700-KZR-601</t>
  </si>
  <si>
    <t>PELAMPUNG TANGKI BENSIN H. VARIO 125 ORI</t>
  </si>
  <si>
    <t>STANG SEHER VIXION</t>
  </si>
  <si>
    <t>3C1-E2422-00</t>
  </si>
  <si>
    <t>RUMAH SEAL RADIATOR WATER PUMP POM JUPITER MX. VIXION NEW</t>
  </si>
  <si>
    <t>3C1-E2481-00</t>
  </si>
  <si>
    <t>SELANG RADIATOR KE POMPA Y.VIXION ORI</t>
  </si>
  <si>
    <t>3C1-E3447-00</t>
  </si>
  <si>
    <t>TUTUP FILTER OLI Y.VIXION ORI</t>
  </si>
  <si>
    <t>3C1-F137W-00-P4</t>
  </si>
  <si>
    <t>SAYAP KIRI PUTIH VIXION LAMA</t>
  </si>
  <si>
    <t>KABEL Y.VIXION KOPLING ORI</t>
  </si>
  <si>
    <t>3C1-H1410-11</t>
  </si>
  <si>
    <t>SPULL ASSY Y.VIXION OLD ORI</t>
  </si>
  <si>
    <t>3C1-H3320-00</t>
  </si>
  <si>
    <t>RITING ASSY DEPAN VIXION LAMA</t>
  </si>
  <si>
    <t>3C1-H3975-00</t>
  </si>
  <si>
    <t>SAKLAR KANAN Y.VIXION LAMA ORI</t>
  </si>
  <si>
    <t>3C1-H430A-00</t>
  </si>
  <si>
    <t>REFLEKTOR ONLY VIXION LAMA</t>
  </si>
  <si>
    <t>3C1-WE160-00</t>
  </si>
  <si>
    <t>SEHER SET VIXION</t>
  </si>
  <si>
    <t>3C1-WE160-01</t>
  </si>
  <si>
    <t>SEHER SET Y.VIXION/JUP MX ORI</t>
  </si>
  <si>
    <t>3XA-F5381-01</t>
  </si>
  <si>
    <t>AS RODA BELAKANG Y.JUPITER Z ORI</t>
  </si>
  <si>
    <t>KARET TROMOL SUPRA LAMA</t>
  </si>
  <si>
    <t>41241-KW7-882</t>
  </si>
  <si>
    <t>KARET TROMOL H.SUPRA X125 ORI</t>
  </si>
  <si>
    <t>420X106CL</t>
  </si>
  <si>
    <t>RANTAI 420X106 CL</t>
  </si>
  <si>
    <t>42701-KEV-882</t>
  </si>
  <si>
    <t>PELEK 275/300-17 = 1.60 H.AHM</t>
  </si>
  <si>
    <t>43450-K46-N01</t>
  </si>
  <si>
    <t>KABEL REM H. VARIO ORI</t>
  </si>
  <si>
    <t>KABEL H.VARIO 125 REM ORI</t>
  </si>
  <si>
    <t>43472-KVB-900</t>
  </si>
  <si>
    <t>PER PAHA REM BELAKANG HONDA MATIC ORI</t>
  </si>
  <si>
    <t>TEMPAT MINYAK REM H.CBR 150R ORI</t>
  </si>
  <si>
    <t>44701-KPH-882</t>
  </si>
  <si>
    <t>PELEK 250-17 = 1.40 H.AHM</t>
  </si>
  <si>
    <t>BAN LUAR TUBLES DEPAN 90/80-14 AHM</t>
  </si>
  <si>
    <t>44830-KWB-940</t>
  </si>
  <si>
    <t>KABEL H.REVO KILOMETER ORI (PB)</t>
  </si>
  <si>
    <t>44D-E7465-00</t>
  </si>
  <si>
    <t>SEAL PULLY Y.XEON ORI</t>
  </si>
  <si>
    <t>PROT GAS KIRI Y.MIO GT ORI</t>
  </si>
  <si>
    <t>KOMSTIR ATAS XEON/GT125/NMAX</t>
  </si>
  <si>
    <t>45108-KVB-T01</t>
  </si>
  <si>
    <t>PLAT KAMPAS REM ORI</t>
  </si>
  <si>
    <t>PIRINGAN CAKRAM DEPAN BLADE/REVO</t>
  </si>
  <si>
    <t>45513-GW0-913</t>
  </si>
  <si>
    <t>MASTER REM H.VARIO 125 NEW/150/160/GENIO ORI</t>
  </si>
  <si>
    <t>45P-F6240-00</t>
  </si>
  <si>
    <t>HANFAT KANAN Y. BYSON ORI</t>
  </si>
  <si>
    <t>45P-H3912-00</t>
  </si>
  <si>
    <t>HANDLE KOPLING Y.BYSON ORI</t>
  </si>
  <si>
    <t>4B4-H1960-01</t>
  </si>
  <si>
    <t>KIPROK Y.NMAX</t>
  </si>
  <si>
    <t>4VP-E5630-00</t>
  </si>
  <si>
    <t>GIGI PINION SELAH Y.MIO/GT ORI</t>
  </si>
  <si>
    <t>50352-KVB-900</t>
  </si>
  <si>
    <t>KARET BOSH MONTING H.VARIO CARBU ORI</t>
  </si>
  <si>
    <t>50500-KTM-850</t>
  </si>
  <si>
    <t>STANDAR TENGAH H.SUPRA FIT NEW</t>
  </si>
  <si>
    <t>STANDAR TENGAH H.BEAT FI</t>
  </si>
  <si>
    <t>STANDAR TENGAH H.BEAT ESP/POP/SCOOPY FI ORI</t>
  </si>
  <si>
    <t>STANDAR SAMPING H. BEAT</t>
  </si>
  <si>
    <t>STANDAR SAMPING H.BEAT ORI</t>
  </si>
  <si>
    <t>COVER BAWAH H.BEAT  ORI</t>
  </si>
  <si>
    <t>PUSH STEP DEPAN H.REVO ORI</t>
  </si>
  <si>
    <t>PER SHOCK DEPAN H.VARIO 110 TECHNO CARBU ORI</t>
  </si>
  <si>
    <t>51410-K15-901</t>
  </si>
  <si>
    <t>AS SHOCK DEPAN H.CB150R ORI</t>
  </si>
  <si>
    <t>51410-KVB-T01</t>
  </si>
  <si>
    <t>AS SHOCK DEPAN H.VARIO ORI</t>
  </si>
  <si>
    <t>TUTUP AS SHOCK H.BEBEK/MATIC ORI</t>
  </si>
  <si>
    <t>KANCING AS SHOCK DEPAN HONDA</t>
  </si>
  <si>
    <t>51490-KGH-902</t>
  </si>
  <si>
    <t>SEAL SHOCK H.BEAT ORI</t>
  </si>
  <si>
    <t>SEAL SHOCK DEPAN H. PCX-150/MEGAPRO ORI</t>
  </si>
  <si>
    <t>52400-K25-902</t>
  </si>
  <si>
    <t>SHOCK BELAKANG BEAT FI</t>
  </si>
  <si>
    <t>52400-KWB-921</t>
  </si>
  <si>
    <t>SHOCK BELAKANG H.REVO ORI</t>
  </si>
  <si>
    <t>52B-H3591-00</t>
  </si>
  <si>
    <t>SENSOR SUHU Y.MIO J/GT/SOUL GT/M3 125/FINOFI ORI</t>
  </si>
  <si>
    <t>53100-K25-900</t>
  </si>
  <si>
    <t>STANG H.BEAT FI ESP NON CBS ORI</t>
  </si>
  <si>
    <t>53105-KTM-N00</t>
  </si>
  <si>
    <t>BANDUL TUTUP STANG SUPRA</t>
  </si>
  <si>
    <t>GRIP H. VARIO 150 ORI</t>
  </si>
  <si>
    <t>GRIP H.TIGER ORI</t>
  </si>
  <si>
    <t>53140-KVB-T00</t>
  </si>
  <si>
    <t>GRIP H.VARIO 125 ORI</t>
  </si>
  <si>
    <t>GRIP R HANDLE</t>
  </si>
  <si>
    <t>GRIP L HANDLE</t>
  </si>
  <si>
    <t>53166-KWB-600</t>
  </si>
  <si>
    <t>GRIP L HANDLE VARIO 125 ORI</t>
  </si>
  <si>
    <t>53172-KYT-900</t>
  </si>
  <si>
    <t>RUMAH HANDLE KIRI H.SCOOPY 2010</t>
  </si>
  <si>
    <t>53175-K81-N51</t>
  </si>
  <si>
    <t>HANDLE REM KANAN H.BEAT</t>
  </si>
  <si>
    <t>HANDLE REM KANAN VARIO 110/ BEAT15-16ESP</t>
  </si>
  <si>
    <t>HANDLE REM KIRI H.PCX 160 ORI (PK)</t>
  </si>
  <si>
    <t>HANDLE REM KIRI H.BEAT STREET ORI</t>
  </si>
  <si>
    <t>HANDLE REM KIRI H.VARIO 110</t>
  </si>
  <si>
    <t>53205-K03-N30ZA</t>
  </si>
  <si>
    <t>COVER BATOK BELAKANG H.REVO 2013 ORI</t>
  </si>
  <si>
    <t>53205-K46-N20RSW</t>
  </si>
  <si>
    <t>BATOK DEPAN PUTIH VARIO 110</t>
  </si>
  <si>
    <t>BATOK DEPAN PUTIH BEAT FI 16 ORI</t>
  </si>
  <si>
    <t>53206-K18-N00ZA</t>
  </si>
  <si>
    <t>BATOK BELAKANG BEAT FI ESP AHM</t>
  </si>
  <si>
    <t>BATOK BELAKANG H. BEAT POP ORI</t>
  </si>
  <si>
    <t>5320B-KWW-A00</t>
  </si>
  <si>
    <t>BATOK DEPAN HITAM REVO FIT</t>
  </si>
  <si>
    <t>53250-K03-N30ZA</t>
  </si>
  <si>
    <t>COVER COMP DEPAN H.REVO 2013 ORI</t>
  </si>
  <si>
    <t>54303-K16-900WRD</t>
  </si>
  <si>
    <t>LEGSIL FULL KIRI MERAH SCOOPY FI</t>
  </si>
  <si>
    <t>54P-E3907-20</t>
  </si>
  <si>
    <t>FUEL PUMP ASSY Y.MIO J ORI</t>
  </si>
  <si>
    <t>54P-E5351-00</t>
  </si>
  <si>
    <t>BAUD BUANGAN OLI MIO J</t>
  </si>
  <si>
    <t>54P-E5421-00</t>
  </si>
  <si>
    <t>TUTUP GARDAN MIO J</t>
  </si>
  <si>
    <t>GIGI PINION SLAH Y. MIO ORI</t>
  </si>
  <si>
    <t>54P-E6111-01</t>
  </si>
  <si>
    <t>AS PULLY BELAKANG Y.MIO GT ORI</t>
  </si>
  <si>
    <t>54P-E7421-00</t>
  </si>
  <si>
    <t>AS RODA BELAKANG MIO J</t>
  </si>
  <si>
    <t>54P-F2210-00</t>
  </si>
  <si>
    <t>54P-F3110-10</t>
  </si>
  <si>
    <t>AS SHOCK DEPAN Y.MIO J ORI</t>
  </si>
  <si>
    <t>54P-F7441-00</t>
  </si>
  <si>
    <t>PUSTEP KANAN MIO M3</t>
  </si>
  <si>
    <t>54P-H2310-00</t>
  </si>
  <si>
    <t>COIL Y.MIO J ORI</t>
  </si>
  <si>
    <t>54P-H5130-00</t>
  </si>
  <si>
    <t>MATA KUCING / MINI REFLEKTOR BELAKANG Y.MIO/GT/NMAX ORI</t>
  </si>
  <si>
    <t>54P-H591A-12</t>
  </si>
  <si>
    <t>ECU/CDI/ECM Y.MIO J ORI</t>
  </si>
  <si>
    <t>KABEL GAS SUZUKI SHOGUN</t>
  </si>
  <si>
    <t>DISC PAD SUZUKI NEX</t>
  </si>
  <si>
    <t>5D9-E2111-10</t>
  </si>
  <si>
    <t>KLEP IN Y.JUPI Z/VEGA ZR ORI</t>
  </si>
  <si>
    <t>5D9-E2170-10</t>
  </si>
  <si>
    <t>NOKEN AS Y.JUPITER Z ROBOT ORI</t>
  </si>
  <si>
    <t>KAMPAS KOPLING Y. VEGA ZR ORI</t>
  </si>
  <si>
    <t>STANG PISTON Y.JUPITER SALIB</t>
  </si>
  <si>
    <t>5LW-17630-12G</t>
  </si>
  <si>
    <t>ROLLER Y.MIO CARBU INDOPART</t>
  </si>
  <si>
    <t>5LW-E2111-00</t>
  </si>
  <si>
    <t>KLEP MIO IN YAMAHA</t>
  </si>
  <si>
    <t>5LW-E2121-00</t>
  </si>
  <si>
    <t>KLEP MIO EX YAMAHA</t>
  </si>
  <si>
    <t>5LW-E2611-00</t>
  </si>
  <si>
    <t>KIPAS MAGHNET MIO CARBU ORI</t>
  </si>
  <si>
    <t>5LW-E2652-00 5LW-E2651-00</t>
  </si>
  <si>
    <t>COVER TUTUP BLOK KANAN DAN KIRI</t>
  </si>
  <si>
    <t>5LW-E5363-00</t>
  </si>
  <si>
    <t>TUTUP OLI GARDAN Y. MIO ORI</t>
  </si>
  <si>
    <t>5MX-E2210-00</t>
  </si>
  <si>
    <t>SETELAN KETENG MIO/FINO/JUPITER</t>
  </si>
  <si>
    <t>5MX-F7114-00</t>
  </si>
  <si>
    <t>KARET MONTING Y.MIO CARBU ORI</t>
  </si>
  <si>
    <t>STANG SEHER MIO</t>
  </si>
  <si>
    <t>TUTUP OLI MESIN Y. MIO CARBU ORI</t>
  </si>
  <si>
    <t>5TL-E7465-00</t>
  </si>
  <si>
    <t>SEAL PULLY Y.MIO CARBU ORI</t>
  </si>
  <si>
    <t>5TL-F2123-00</t>
  </si>
  <si>
    <t>BOSH ARM Y. MIO ORI</t>
  </si>
  <si>
    <t>5TL-F3141-00</t>
  </si>
  <si>
    <t>PER SHOCK DEPAN Y.MIO CARBU ORI</t>
  </si>
  <si>
    <t>5TL-F5867-11</t>
  </si>
  <si>
    <t>DUDUKAN SPION Y.MIO IMI</t>
  </si>
  <si>
    <t>5TL-F6240-00</t>
  </si>
  <si>
    <t>HANFAT KANAN Y.MIO SOUL ORI</t>
  </si>
  <si>
    <t>5TL-WE662-00</t>
  </si>
  <si>
    <t>KAMPAS GANDA Y.MIO CARBU ORI (ONLY)</t>
  </si>
  <si>
    <t>5TL-XH250-22</t>
  </si>
  <si>
    <t>KUNCI KONTAK Y.MIO ORI (1SET) (5TL-XH250-00)</t>
  </si>
  <si>
    <t>STANG SEHER JUPITER Z/VEGA R</t>
  </si>
  <si>
    <t>5TP-F5190-01</t>
  </si>
  <si>
    <t>GIRBOX Y.MIO,JUPITER ORI</t>
  </si>
  <si>
    <t>PIRINGAN DEPAN Y.JUPITER ORI</t>
  </si>
  <si>
    <t>5TP-H1410-00</t>
  </si>
  <si>
    <t>SPULL ASSY Y.JUPITER BURHAN ORI</t>
  </si>
  <si>
    <t>5TP-H3371-00</t>
  </si>
  <si>
    <t>KLAKSON Y.JUPITER ORI (PB)</t>
  </si>
  <si>
    <t>KABEL KILOMETER Y.JUPITER Z IMI (PB)</t>
  </si>
  <si>
    <t>GIR SET Y.JUPITER Z LAMA ORI</t>
  </si>
  <si>
    <t>600032396</t>
  </si>
  <si>
    <t>OLI SPORT SHELL ADVANCE AX7 1L</t>
  </si>
  <si>
    <t>600041660</t>
  </si>
  <si>
    <t>OLI BEBEK SHELL ADVANCE 4T AX7 SCOOTER</t>
  </si>
  <si>
    <t>6303NPP</t>
  </si>
  <si>
    <t>LAHER 6303-NPP IMI</t>
  </si>
  <si>
    <t>64308-K46-N00</t>
  </si>
  <si>
    <t>COVER BAWAH BAGIAN DEPAN VARIO 110 FI ESP</t>
  </si>
  <si>
    <t>STEP FLOOR/PIJAKAN KAKI H.BEAT ORI</t>
  </si>
  <si>
    <t>64310-K59-A70ZB</t>
  </si>
  <si>
    <t>COVER PIJAKAN KAKI H. VARIO 125 ORI</t>
  </si>
  <si>
    <t>COVER PIJAKAN KAKI H.BEAT ORI</t>
  </si>
  <si>
    <t>64310-K93-N00ZB</t>
  </si>
  <si>
    <t>Lantai Alas Pijakan Scoopy Fi eSP LED</t>
  </si>
  <si>
    <t>6431A-K61-900</t>
  </si>
  <si>
    <t>BORDES H. BEAT POP ORI</t>
  </si>
  <si>
    <t>64320-K46-N20</t>
  </si>
  <si>
    <t>COVER BAWAH KANAN VARIO 110 FI ESP</t>
  </si>
  <si>
    <t>64320-K61-900ZA</t>
  </si>
  <si>
    <t>COVER BAWAH KANAN H. BEAT POP ORI</t>
  </si>
  <si>
    <t>COVER UNDER / PIJAKAN BAWAH MOTOR H. BEAT STREET ORI</t>
  </si>
  <si>
    <t>COVER UNDER / BAWAH PIJAKAN KAKI H.BEAT ESP DIG/STREET ORI</t>
  </si>
  <si>
    <t>COVER UNDER ASSY H.VARIO ORI</t>
  </si>
  <si>
    <t>64400-09J30-000</t>
  </si>
  <si>
    <t>KAMPAS REM BELAKANG S.LETS/NEX ORI</t>
  </si>
  <si>
    <t>64431-K93-N00ZN</t>
  </si>
  <si>
    <t>COVER BAWAH KIRI H.SCOOPY LED ORI</t>
  </si>
  <si>
    <t>64501-K59-A10AFB</t>
  </si>
  <si>
    <t>LEGSIL FULL KANAN HITAM SEMU ABU2 H.VARIO 150 ORI</t>
  </si>
  <si>
    <t>64501-K59-A10MJB</t>
  </si>
  <si>
    <t>LEGSIL FUL KANAN VARIO 150 ORI</t>
  </si>
  <si>
    <t>80105-K1A-N00ZA</t>
  </si>
  <si>
    <t>COVER LAMPU PLAT H. BEAT ORI</t>
  </si>
  <si>
    <t>80110-K1A-N00ZA</t>
  </si>
  <si>
    <t>SLEBOR BELAKANG H. BEAT ORI</t>
  </si>
  <si>
    <t>80115-KZR-600ZB</t>
  </si>
  <si>
    <t>DUDUKAN LAMPU STOP H.VARIO 125 ORI</t>
  </si>
  <si>
    <t>PANEL LACI HITAM DOP H.VARIO 150 ORI</t>
  </si>
  <si>
    <t>81131-K59-A10ZH</t>
  </si>
  <si>
    <t>PANEL LACI HITAM ABU ABU H.VARIO 150 ORI</t>
  </si>
  <si>
    <t>81131-K59-A70ZR</t>
  </si>
  <si>
    <t>PANEL LACI HITAM H.VARIO 150 ORI</t>
  </si>
  <si>
    <t>81132-K46-N20</t>
  </si>
  <si>
    <t>GANTUNGAN BARANG MODEL KOTAK LIPAT ORI</t>
  </si>
  <si>
    <t>81133-KZL-A00</t>
  </si>
  <si>
    <t>KARET KUNCI KONTAK H.BEAT FI ORI</t>
  </si>
  <si>
    <t>81200-K25-900</t>
  </si>
  <si>
    <t>BEGEL SADEL HITAM H.BEAT FI ORI</t>
  </si>
  <si>
    <t>81250-K81-N00</t>
  </si>
  <si>
    <t>BAGASI BOX H.BEAT FI ESP</t>
  </si>
  <si>
    <t>81250-K93-N00</t>
  </si>
  <si>
    <t>BOX BAGASI SCOOPY FI ESP</t>
  </si>
  <si>
    <t>83500-K81-N00RSW</t>
  </si>
  <si>
    <t>COVER BODY KANAN PU H.BEAT ORI</t>
  </si>
  <si>
    <t>83600-K16-900WRD</t>
  </si>
  <si>
    <t>COVER BODY KIRI MERAH SCOOPY FI</t>
  </si>
  <si>
    <t>83600-K81-N00RSW</t>
  </si>
  <si>
    <t>COVER BODY KIRI PU H.BEAT ORI</t>
  </si>
  <si>
    <t>83600-K93-N00ZK</t>
  </si>
  <si>
    <t>COVER BODY KIRI H.SCOOPY LED ORI</t>
  </si>
  <si>
    <t>83700-K81-N002A</t>
  </si>
  <si>
    <t>TUTUP LAMPU H.BEAT ORI</t>
  </si>
  <si>
    <t>MIRROR COMP R</t>
  </si>
  <si>
    <t>88211-K93-N00ZM</t>
  </si>
  <si>
    <t>KACA SPION SCOOPY NEW</t>
  </si>
  <si>
    <t>88220-K0J-N00</t>
  </si>
  <si>
    <t>SPION KIRI H.GENIO ORI</t>
  </si>
  <si>
    <t>90/80-14</t>
  </si>
  <si>
    <t>BAN TUBLES 90-80-14 IRC</t>
  </si>
  <si>
    <t>90170-10317</t>
  </si>
  <si>
    <t>MUR PULLY BELAKANG MIO YAMAHA</t>
  </si>
  <si>
    <t>90201-167P7</t>
  </si>
  <si>
    <t>RING MANGKOK GANDA Y.JUPITER Z ORI</t>
  </si>
  <si>
    <t>RING BINTANG YAMAHA</t>
  </si>
  <si>
    <t>90337-16817</t>
  </si>
  <si>
    <t>90387-08754</t>
  </si>
  <si>
    <t>BOSS MONTING MIO CARBU ORI</t>
  </si>
  <si>
    <t>90683-GAZ-004</t>
  </si>
  <si>
    <t>BAUD KLIP PLASTIK H. VARIO 125 ORI</t>
  </si>
  <si>
    <t>BOS BLOK 8X14 ORI</t>
  </si>
  <si>
    <t>LAHR KRUK AS KANAN H.VARIO ORI</t>
  </si>
  <si>
    <t>LAHER KRUK AS KANAN 6205 BEAT/SCOOPY/SPACI FI ORI</t>
  </si>
  <si>
    <t>LAHER KRUK AS 6007 BEAT/VARIO-110 FI ORI</t>
  </si>
  <si>
    <t>91009-K44-V01</t>
  </si>
  <si>
    <t>91205-KZR-601</t>
  </si>
  <si>
    <t>SIL OLI KZR AHM</t>
  </si>
  <si>
    <t>91208-KWB-601</t>
  </si>
  <si>
    <t>OIL SEAL VERSNELENG H.BLADE/ 11.6X22X7 ORI</t>
  </si>
  <si>
    <t>91301-KVB-900</t>
  </si>
  <si>
    <t>ORING POMPA AIR H.VARIO ORI</t>
  </si>
  <si>
    <t>91351-642-000</t>
  </si>
  <si>
    <t>ORING PINION CAP</t>
  </si>
  <si>
    <t>91356-GM0-003</t>
  </si>
  <si>
    <t>ORING BAUT SHOCK DEPAN H.BEBEK/MATIC ORI</t>
  </si>
  <si>
    <t>93102-15801</t>
  </si>
  <si>
    <t>OIL SEAL SELAH Y.MIO ORI</t>
  </si>
  <si>
    <t>OIL SEAL KRUK AS / SIL KER AS SEAL KRUK AS Y.FREEGO ORI (PK)</t>
  </si>
  <si>
    <t>93211-52800</t>
  </si>
  <si>
    <t>ORING ONEWAY Y.NMAX ORI</t>
  </si>
  <si>
    <t>93306-001X9</t>
  </si>
  <si>
    <t>LAHER 6001 Y.YAMAHA</t>
  </si>
  <si>
    <t>93306-202XB</t>
  </si>
  <si>
    <t>93306-204XH</t>
  </si>
  <si>
    <t>93306-255X2</t>
  </si>
  <si>
    <t>LAHER 6205 Y. YAMAHA</t>
  </si>
  <si>
    <t>93306-303YR</t>
  </si>
  <si>
    <t>LAHER 6303 Y.NMAX ORI</t>
  </si>
  <si>
    <t>93306-306X6</t>
  </si>
  <si>
    <t>LAHER 6306 KRUK AS Y.NMAX ORI</t>
  </si>
  <si>
    <t>93306-906YA</t>
  </si>
  <si>
    <t>LAHER 6906 Y.YAMAHA</t>
  </si>
  <si>
    <t>94568-A6090</t>
  </si>
  <si>
    <t>RANTAI KETENG MIO CARBU ORI</t>
  </si>
  <si>
    <t>94700-00330</t>
  </si>
  <si>
    <t>BUSI Y.NGK CR8E ORI</t>
  </si>
  <si>
    <t>MUR PULLY DEPAN MIO</t>
  </si>
  <si>
    <t>A13BB3</t>
  </si>
  <si>
    <t>EVALUBE 2T 0,7L</t>
  </si>
  <si>
    <t>AAO003EE3004010321</t>
  </si>
  <si>
    <t>OLI ECCO 4T 0,8L</t>
  </si>
  <si>
    <t>LAHER KRUK AS SET 63/22 ORI</t>
  </si>
  <si>
    <t>AKBSMI</t>
  </si>
  <si>
    <t>AKI BASAH STORM INDOPARTS</t>
  </si>
  <si>
    <t>AKFHSI</t>
  </si>
  <si>
    <t>SEAL KLEP FUKUYAMA H. SUPRA IMI</t>
  </si>
  <si>
    <t>AKMHVI</t>
  </si>
  <si>
    <t>AKI MOXIS H. VARIO IMI</t>
  </si>
  <si>
    <t>APRJPZ</t>
  </si>
  <si>
    <t>AS PAHA REM Y.JUPITER Z IMI</t>
  </si>
  <si>
    <t>ARDMGP</t>
  </si>
  <si>
    <t>AS RODA DEPAN H.MEGAPRO IMI</t>
  </si>
  <si>
    <t>ASDHBI</t>
  </si>
  <si>
    <t>AS SHOCK DEPAN H. BEAT 110 IMI</t>
  </si>
  <si>
    <t>ASDMIO</t>
  </si>
  <si>
    <t>AS SHOCK DEPAN MIO J IMI</t>
  </si>
  <si>
    <t>ASDNS</t>
  </si>
  <si>
    <t>AS SHOCK DEPAN H.SUPRAFIT IMI</t>
  </si>
  <si>
    <t>ASDPMI</t>
  </si>
  <si>
    <t>AS SHOCK DEPAN Y.MIO CARBU IMI</t>
  </si>
  <si>
    <t>ASDSCB</t>
  </si>
  <si>
    <t>AS SHOCK DEPAN H.SCOOPY CARBU IMI (1SET)</t>
  </si>
  <si>
    <t>ASLHBT</t>
  </si>
  <si>
    <t>AS GIGI SELAH H.BEAT CARBU IMI</t>
  </si>
  <si>
    <t>ASRDBJ</t>
  </si>
  <si>
    <t>AS RODA BELAKANG Y.JUPITER Z IMI</t>
  </si>
  <si>
    <t>ASSTTG</t>
  </si>
  <si>
    <t>AS STANDAR TENGAH GRAND</t>
  </si>
  <si>
    <t>ASTHVO</t>
  </si>
  <si>
    <t>AS TENGAH VARIO 110 CARBU</t>
  </si>
  <si>
    <t>ATGSRS</t>
  </si>
  <si>
    <t>ANTING SETELAN RANTAI SUPRA X HELM IN (KOTAK 1SET)</t>
  </si>
  <si>
    <t>ATOHVI</t>
  </si>
  <si>
    <t>AKI GAJAH GTZ5S H.VARIO IMI</t>
  </si>
  <si>
    <t>ATTSHDBEIS</t>
  </si>
  <si>
    <t>ATTSYM</t>
  </si>
  <si>
    <t>TOP SET VIXION</t>
  </si>
  <si>
    <t>AXXYZ</t>
  </si>
  <si>
    <t>PROT GAS KIRI H.BEAT IMI</t>
  </si>
  <si>
    <t>B08BA3</t>
  </si>
  <si>
    <t>EVALUBE 4T 0.8L</t>
  </si>
  <si>
    <t>SEAL HEAD Y.NMAX ORI</t>
  </si>
  <si>
    <t>B3F-H594A-30</t>
  </si>
  <si>
    <t>ECU/CDI/ECM Y.LEXI ORI</t>
  </si>
  <si>
    <t>SEHER SET Y.LEXI</t>
  </si>
  <si>
    <t>B5D-H279A-00</t>
  </si>
  <si>
    <t>SAKLAR STATER Y.FREEGO ORI (PK)</t>
  </si>
  <si>
    <t>B63-E1603-00</t>
  </si>
  <si>
    <t>RING SEHER Y.NMAX/AEROX 155 ORI</t>
  </si>
  <si>
    <t>B65-E1351-00</t>
  </si>
  <si>
    <t>PERPAK BLOK Y.AEROX/NMAX 155 ORI</t>
  </si>
  <si>
    <t>PERPAK BLOK Y.LEXI</t>
  </si>
  <si>
    <t>AS TIMLAR Y. NMAX/LEXI/AEROX</t>
  </si>
  <si>
    <t>B65-H2310-00</t>
  </si>
  <si>
    <t>COIL Y.AEROX 155 ORI</t>
  </si>
  <si>
    <t>KOMSTIR Y. AEROX ( 1 SET)</t>
  </si>
  <si>
    <t>B65-WE662-00</t>
  </si>
  <si>
    <t>KAMPAS GANDA Y.NMAX ORI</t>
  </si>
  <si>
    <t>B6H-F8377-00-P3</t>
  </si>
  <si>
    <t>PANEL DEPAN KANAN Y. NMAX</t>
  </si>
  <si>
    <t>B8R-E7641-00</t>
  </si>
  <si>
    <t>FANBELT Y.AEROX/NMAX ORI</t>
  </si>
  <si>
    <t>BADKLP</t>
  </si>
  <si>
    <t>BAUD KLEP</t>
  </si>
  <si>
    <t>BADNMX</t>
  </si>
  <si>
    <t>BAUD NMAX</t>
  </si>
  <si>
    <t>BAUD AS SHOCK DEPAN BEAT CARBU</t>
  </si>
  <si>
    <t>BAUD 12  / BAUD 8X20</t>
  </si>
  <si>
    <t>BAUD 19</t>
  </si>
  <si>
    <t>BAUDANG</t>
  </si>
  <si>
    <t>BAUD ANGIN VARIO</t>
  </si>
  <si>
    <t>BAUDAS</t>
  </si>
  <si>
    <t>BAUD AS SHOCK DEPAN MIO SET (ISI 2)</t>
  </si>
  <si>
    <t>BAUD HEAD H.BEAT IMI</t>
  </si>
  <si>
    <t>BAUDL4</t>
  </si>
  <si>
    <t>BAUD L 4</t>
  </si>
  <si>
    <t>BAUD L 5 PANJANG</t>
  </si>
  <si>
    <t>BBBLBG</t>
  </si>
  <si>
    <t>BOSH BLOK BIBIR GRAND</t>
  </si>
  <si>
    <t>BBBOVS</t>
  </si>
  <si>
    <t>BAUD BUANGAN OLI BAWAH OVERSIZE</t>
  </si>
  <si>
    <t>BBHVCI</t>
  </si>
  <si>
    <t>BOS BLOK H.VARIO CARBU IMI (SET)</t>
  </si>
  <si>
    <t>BBLGRN</t>
  </si>
  <si>
    <t>BOSH BLOK GRAND</t>
  </si>
  <si>
    <t>BOSH BLOCK MIO/NOUVO YAHOKI</t>
  </si>
  <si>
    <t>BD125</t>
  </si>
  <si>
    <t>BAUD 1250</t>
  </si>
  <si>
    <t>BD12P8</t>
  </si>
  <si>
    <t>BD14P</t>
  </si>
  <si>
    <t>BAUD 14 PANJANG</t>
  </si>
  <si>
    <t>BD14P7</t>
  </si>
  <si>
    <t>BAUD 14 PANJANG 7</t>
  </si>
  <si>
    <t>BDACUK</t>
  </si>
  <si>
    <t>BAUD ACCU (KUNING)</t>
  </si>
  <si>
    <t>BAUD BLOCK CB</t>
  </si>
  <si>
    <t>BAUD BLOCK GRAND</t>
  </si>
  <si>
    <t>BDCBR</t>
  </si>
  <si>
    <t>BOHLAM DEPAN H.CBR IMI (PS)</t>
  </si>
  <si>
    <t>BDCRYN</t>
  </si>
  <si>
    <t>BAUD COVER Y. NMAX</t>
  </si>
  <si>
    <t>BDESIV</t>
  </si>
  <si>
    <t>BAUD EKSTENSI/DUDUKAN SPION HONDA</t>
  </si>
  <si>
    <t>BDHLDR</t>
  </si>
  <si>
    <t>BAUD HOLDER</t>
  </si>
  <si>
    <t>BDKMPD</t>
  </si>
  <si>
    <t>BAUD KAMPAS REM DEPAN IMI</t>
  </si>
  <si>
    <t>BDKNLPT</t>
  </si>
  <si>
    <t>BAUD KOPLING</t>
  </si>
  <si>
    <t>BDKRDS</t>
  </si>
  <si>
    <t>BAUD DUDUKAN KALIPER REM DISK H.SUPRA</t>
  </si>
  <si>
    <t>BAUD 12 + MUR PANJANG 4CM</t>
  </si>
  <si>
    <t>BDMRAS</t>
  </si>
  <si>
    <t>BAUD + MUR ABS NMAX</t>
  </si>
  <si>
    <t>BDSCKM</t>
  </si>
  <si>
    <t>BAUD 14 / BAUD SHOCK DEPAN YAMAHA</t>
  </si>
  <si>
    <t>BDSKLR</t>
  </si>
  <si>
    <t>BAUD SAKLAR</t>
  </si>
  <si>
    <t>BDSPLH</t>
  </si>
  <si>
    <t>BAUD 10</t>
  </si>
  <si>
    <t>BGLSDL</t>
  </si>
  <si>
    <t>BEGEL SADEL HITAM H.BEAT FI</t>
  </si>
  <si>
    <t>BAGASI SUPRA X 125 TGP</t>
  </si>
  <si>
    <t>BGTGVN</t>
  </si>
  <si>
    <t>BAUD GIR TIMING H.VIXION NEW IMI</t>
  </si>
  <si>
    <t>BHLMBL</t>
  </si>
  <si>
    <t>BOHLAM BELAKANG H.SUPRA IMI</t>
  </si>
  <si>
    <t>BHLMDP</t>
  </si>
  <si>
    <t>BOHLAM DEPAN H. BEAT-110 IMI</t>
  </si>
  <si>
    <t>BHMLED</t>
  </si>
  <si>
    <t>BOHLAM DEPAN LED IMI (PK)</t>
  </si>
  <si>
    <t>BKDMRM</t>
  </si>
  <si>
    <t>BAUD KLEM DUDUKAN MINYAK REM H.MATIC</t>
  </si>
  <si>
    <t>BKHKSI</t>
  </si>
  <si>
    <t>BOSH KLEP H. KARISMA/SUPRA X 125 IMI</t>
  </si>
  <si>
    <t>BKPKLP</t>
  </si>
  <si>
    <t>BONGKAR PASANG BOSH KLEP</t>
  </si>
  <si>
    <t>BLKK44</t>
  </si>
  <si>
    <t>BLOK SKN K44</t>
  </si>
  <si>
    <t>BLKKZL</t>
  </si>
  <si>
    <t>BLOK SKN KZL</t>
  </si>
  <si>
    <t>BAN TUBLES 80/80-14 FDR SPORTXR</t>
  </si>
  <si>
    <t>BMRVII</t>
  </si>
  <si>
    <t>BOHLAM RITING VARIASI IMI</t>
  </si>
  <si>
    <t>BMSNVN</t>
  </si>
  <si>
    <t>BOHLAM SEN / RITING VIXION (PS)</t>
  </si>
  <si>
    <t>BMSPVI</t>
  </si>
  <si>
    <t>BOHLAM STOP VARIASI (PS)</t>
  </si>
  <si>
    <t>AKI Y.YUASA YTZ6V ORI</t>
  </si>
  <si>
    <t>BNDLAM</t>
  </si>
  <si>
    <t>BAN DALAM 90/90-14</t>
  </si>
  <si>
    <t>BNKGHG</t>
  </si>
  <si>
    <t>BENTENGAN KOPLING H. GRAND IMI</t>
  </si>
  <si>
    <t>BNTJPR</t>
  </si>
  <si>
    <t>BONIT CARBU Y.JUPITER Z IMI</t>
  </si>
  <si>
    <t>BAN LUAR 120/70-14 TUBLESS FDR</t>
  </si>
  <si>
    <t>BNTMPL</t>
  </si>
  <si>
    <t>BONIT MANIPUL H.SCOOPY IMI</t>
  </si>
  <si>
    <t>BP12</t>
  </si>
  <si>
    <t>BAUD 12 PANJANG 10.5CM</t>
  </si>
  <si>
    <t>BP1210</t>
  </si>
  <si>
    <t>BAUD 12 PANJANG 10CM</t>
  </si>
  <si>
    <t>BPHVIM</t>
  </si>
  <si>
    <t>BOSH POROK H.VARIO IMI</t>
  </si>
  <si>
    <t>BRMG</t>
  </si>
  <si>
    <t>BOHLAM RITING H.MEGAPRO IMI</t>
  </si>
  <si>
    <t>BSARMB</t>
  </si>
  <si>
    <t>BOSH SWING ARM H. BEAT CARBU IMI</t>
  </si>
  <si>
    <t>BSBLKJ</t>
  </si>
  <si>
    <t>BOS BLOK Y. JUPITER Z1 IMI</t>
  </si>
  <si>
    <t>BSFLTR</t>
  </si>
  <si>
    <t>BUSA FILTER GRAND IMI</t>
  </si>
  <si>
    <t>BOSH BLOK VARIO IMI</t>
  </si>
  <si>
    <t>BSHBLKT</t>
  </si>
  <si>
    <t>BOSH BLOK TIGER</t>
  </si>
  <si>
    <t>BSHKLP</t>
  </si>
  <si>
    <t>BOSH KLEP H.VARIO 125</t>
  </si>
  <si>
    <t>BSHKV</t>
  </si>
  <si>
    <t>BOSH KLEP VARIO 125 IMI</t>
  </si>
  <si>
    <t>BSKLMIO</t>
  </si>
  <si>
    <t>BOSH KLEP Y.MIO M3 IMI</t>
  </si>
  <si>
    <t>BSKLPI</t>
  </si>
  <si>
    <t>BOSH KLEP H. BEAT IMI</t>
  </si>
  <si>
    <t>BSKRUP</t>
  </si>
  <si>
    <t>BAUD SKRUP LANCIP</t>
  </si>
  <si>
    <t>BSSBLK</t>
  </si>
  <si>
    <t>BOS SHOCK BELAKANG H.SUPRA</t>
  </si>
  <si>
    <t>BSTLSY</t>
  </si>
  <si>
    <t>BOS TROMOL SCOOPY FI</t>
  </si>
  <si>
    <t xml:space="preserve">BAN LUAR 110/90-12 TUBLESS IRC </t>
  </si>
  <si>
    <t>BTCBJM</t>
  </si>
  <si>
    <t>BONIT CARBU Y.JUPITER MX IMI</t>
  </si>
  <si>
    <t>BU22FS</t>
  </si>
  <si>
    <t>BUSI U22FSU IMI</t>
  </si>
  <si>
    <t>BUDBLK</t>
  </si>
  <si>
    <t>BAUD BLOK</t>
  </si>
  <si>
    <t>BUDMSN</t>
  </si>
  <si>
    <t>BAUD MESIN</t>
  </si>
  <si>
    <t>BUDNPL</t>
  </si>
  <si>
    <t>BAUD NEPEL</t>
  </si>
  <si>
    <t>CAIRAN ANTI BOCOR TUBLES 350ML</t>
  </si>
  <si>
    <t>CBHBLD</t>
  </si>
  <si>
    <t>CARBURATOR H.BLADE IMI</t>
  </si>
  <si>
    <t>CBSIMI</t>
  </si>
  <si>
    <t>COP BUSI SATRIA IMI (PK)</t>
  </si>
  <si>
    <t>CDIKRM</t>
  </si>
  <si>
    <t>CDI KARISMA IMI</t>
  </si>
  <si>
    <t>PERPAK HEAD H.GRAND/SUPRA IMI</t>
  </si>
  <si>
    <t>PERPAK HEAD Y.MIO/NOUVO FUBORU</t>
  </si>
  <si>
    <t>PERPAK HEAD Y.VEGA-ZR/JUPITER-ZR IMI</t>
  </si>
  <si>
    <t>CKBKJH</t>
  </si>
  <si>
    <t>CAGE KOPLING/ BENTENGAN KOPLING JUPITER Z BURUNG HANTU</t>
  </si>
  <si>
    <t>CKD</t>
  </si>
  <si>
    <t>CLPAVC</t>
  </si>
  <si>
    <t>KALIPER ASSY H.VARIO CARBU IMI</t>
  </si>
  <si>
    <t>CLSMOI</t>
  </si>
  <si>
    <t>COOL STATER MEGAPRO IMI</t>
  </si>
  <si>
    <t>CLSTAR</t>
  </si>
  <si>
    <t>COOL STATER H. BEAT CARBU IMI</t>
  </si>
  <si>
    <t>CPBSGRN</t>
  </si>
  <si>
    <t>COP BUSI H.GRAND IMI (PK)</t>
  </si>
  <si>
    <t>CRBMIO</t>
  </si>
  <si>
    <t>COOL STATER MIO</t>
  </si>
  <si>
    <t>CSTJZ</t>
  </si>
  <si>
    <t>COOL STARTER SUZUKI SKYWAVE</t>
  </si>
  <si>
    <t>CTRVOI</t>
  </si>
  <si>
    <t>CARBURATOR H.VARIO 110 IMI</t>
  </si>
  <si>
    <t>COVER KONTAK HITAM H.SUPRA X 125 IMI</t>
  </si>
  <si>
    <t>CYNBRG</t>
  </si>
  <si>
    <t>CVYLINDER LINER / BORING H. GRAND IMI</t>
  </si>
  <si>
    <t>DAHVTI</t>
  </si>
  <si>
    <t>DECOMPRESI / ADS H.VARIO TECHNO IMI</t>
  </si>
  <si>
    <t>DDKLHR</t>
  </si>
  <si>
    <t>DUDUKAN LAHER H.SUPRA IMI</t>
  </si>
  <si>
    <t>DDKNKG</t>
  </si>
  <si>
    <t>DUDUKAN KETENG Y. MIO J IMI</t>
  </si>
  <si>
    <t>DDPLAT</t>
  </si>
  <si>
    <t>DUDUKAN PLAT</t>
  </si>
  <si>
    <t>DELTA20W-50</t>
  </si>
  <si>
    <t>OLI DELTALUBE 20W-50 1L</t>
  </si>
  <si>
    <t>DLPNML</t>
  </si>
  <si>
    <t>DOWEL PIN MIO LAMA</t>
  </si>
  <si>
    <t>DMPKTG</t>
  </si>
  <si>
    <t>DUMPER KETENG Y.MIO IMI</t>
  </si>
  <si>
    <t>DNMCBR</t>
  </si>
  <si>
    <t>DINAMO STATER H.CBR150R IMIASI</t>
  </si>
  <si>
    <t>DNMSMJ</t>
  </si>
  <si>
    <t>DINAMO STATER MIO J</t>
  </si>
  <si>
    <t>DNMSTR</t>
  </si>
  <si>
    <t>DINAMO STATER VEGA R NEW IMI</t>
  </si>
  <si>
    <t>DOLPIN</t>
  </si>
  <si>
    <t>DOLPIN H.REVO</t>
  </si>
  <si>
    <t>DPHPXII</t>
  </si>
  <si>
    <t>DISC PAD H. PCX-150 IMI</t>
  </si>
  <si>
    <t>DSCBMP</t>
  </si>
  <si>
    <t>DISC PAD BELAKANG H.MEGAPRO INDOPART</t>
  </si>
  <si>
    <t>DSHKSI</t>
  </si>
  <si>
    <t>DINAMO STATER H. KARISMA/SUPRA X 125 IMI</t>
  </si>
  <si>
    <t>DSPNEX</t>
  </si>
  <si>
    <t>DISC PAD S.NEX IMI</t>
  </si>
  <si>
    <t>DINAMO STARTER H.VARIO/BEAT IMI</t>
  </si>
  <si>
    <t>DSYJZI</t>
  </si>
  <si>
    <t>DINAMO STATER Y.JUPITER ZR IMI</t>
  </si>
  <si>
    <t>DWPNVC</t>
  </si>
  <si>
    <t>DOWEL PIN VARIO CARBU</t>
  </si>
  <si>
    <t>ECORMTR</t>
  </si>
  <si>
    <t>ECO RACING MOTOR</t>
  </si>
  <si>
    <t>EVALUBE2T</t>
  </si>
  <si>
    <t>OLI SAMPING EVALUBE 2T 0.7L</t>
  </si>
  <si>
    <t>TOP SET SMASH</t>
  </si>
  <si>
    <t>FDRTRTL80/80-14</t>
  </si>
  <si>
    <t>FFLCB</t>
  </si>
  <si>
    <t>FILTER FUEL PUMP H.CB150R/CBR IMI</t>
  </si>
  <si>
    <t>FILTER FUEL PUMP Y.JUPITER Z1</t>
  </si>
  <si>
    <t>FHCSNI</t>
  </si>
  <si>
    <t>FULLSET  H.CBR150/SONIC NEW IMI</t>
  </si>
  <si>
    <t>FHKSAI</t>
  </si>
  <si>
    <t>FULLSET H.KARISMA/SUPRA X 125/KIRANA ASTA IMI</t>
  </si>
  <si>
    <t>FIM 72-100</t>
  </si>
  <si>
    <t>PISTON KIT FIM 72-100 H.VARIO 150</t>
  </si>
  <si>
    <t>FLHSXI</t>
  </si>
  <si>
    <t>FITTINGAN LAMPU H. SUPRA X 125 IMI</t>
  </si>
  <si>
    <t>FLHVOI</t>
  </si>
  <si>
    <t>FITINGAN LAMPU H. VARIO 125 IMI</t>
  </si>
  <si>
    <t>FLSBYI</t>
  </si>
  <si>
    <t>FULLSET Y. BYSON IMI</t>
  </si>
  <si>
    <t>FLSKRS</t>
  </si>
  <si>
    <t>FULLSET SUPRA X 125 / KARISMA IMI</t>
  </si>
  <si>
    <t>FLSTBS</t>
  </si>
  <si>
    <t>FULL SET H.BEAT/SCOOPY IMI</t>
  </si>
  <si>
    <t>FLSTBT</t>
  </si>
  <si>
    <t>PERPAK/GASKET FULLSET SCOOPY/BEAT</t>
  </si>
  <si>
    <t>FLSTRV</t>
  </si>
  <si>
    <t>FULLSET H. REVO ABSOULUT IMI</t>
  </si>
  <si>
    <t>FLSTSN</t>
  </si>
  <si>
    <t>FULL SET S. SHOGUN 110 IMI</t>
  </si>
  <si>
    <t>FLSTVO</t>
  </si>
  <si>
    <t>FULLSET H. VARIO CARBU IMITASI</t>
  </si>
  <si>
    <t>FLSTVR</t>
  </si>
  <si>
    <t>FLSVXN</t>
  </si>
  <si>
    <t>FULLSET VIXION NEW IMI</t>
  </si>
  <si>
    <t>FLTVXN</t>
  </si>
  <si>
    <t>FULLSET Y.VIXION LAMA IMI</t>
  </si>
  <si>
    <t>TOP SET KARISMA/SUPRA X 125/ KIRANA</t>
  </si>
  <si>
    <t>FP-6205</t>
  </si>
  <si>
    <t>LAHER 6205 IMI</t>
  </si>
  <si>
    <t>FSTESP</t>
  </si>
  <si>
    <t>FULLSET BEAT FI ESP</t>
  </si>
  <si>
    <t>FSTVFI</t>
  </si>
  <si>
    <t>FULLSET VARIO 110 FI</t>
  </si>
  <si>
    <t>GB6-AHM</t>
  </si>
  <si>
    <t>BOHLAM BELAKANG H. AHM ORI</t>
  </si>
  <si>
    <t>GEN00006</t>
  </si>
  <si>
    <t>SPULL ASSY F1Z</t>
  </si>
  <si>
    <t>GGKRAS</t>
  </si>
  <si>
    <t>GIGI KRUK AS H.GENIO IMI</t>
  </si>
  <si>
    <t>GGPMPL</t>
  </si>
  <si>
    <t>GIGI POMPA OLI H. SUPRA IMI</t>
  </si>
  <si>
    <t>GGPNON</t>
  </si>
  <si>
    <t>GIGI PINION SELAH H. BEAT CARBU IMI</t>
  </si>
  <si>
    <t>GGPNSM</t>
  </si>
  <si>
    <t>GIGI PINION SELAH MIO CARBU</t>
  </si>
  <si>
    <t>GGPSMJ</t>
  </si>
  <si>
    <t>GIGI PINION SELAH MIO J IMI</t>
  </si>
  <si>
    <t>TOP SET SHOGUN</t>
  </si>
  <si>
    <t>GNBRSPR</t>
  </si>
  <si>
    <t>GANTUNGAN BARANG SUPRA</t>
  </si>
  <si>
    <t>LAHER 6202-2RS IMI (LAHER CVT YAMAHA)</t>
  </si>
  <si>
    <t>COOL STARTER H.GRAND</t>
  </si>
  <si>
    <t>DISC PAD Y.MIO INDOPART</t>
  </si>
  <si>
    <t>KAMPAS DEPAN</t>
  </si>
  <si>
    <t>FITING LAMPU MIO SOUL IMI</t>
  </si>
  <si>
    <t>GP0120</t>
  </si>
  <si>
    <t>GP0121</t>
  </si>
  <si>
    <t>GP0122</t>
  </si>
  <si>
    <t>MASTER REM  Y.RX K NEW IMI</t>
  </si>
  <si>
    <t>GP0123</t>
  </si>
  <si>
    <t>MASTER REM  Y.VEGA R IMI</t>
  </si>
  <si>
    <t>TOP SET JUPITER MX</t>
  </si>
  <si>
    <t>TOP SET JUPITER Z</t>
  </si>
  <si>
    <t>TOP SET VEGA R/CRYPTON</t>
  </si>
  <si>
    <t>GP0200</t>
  </si>
  <si>
    <t>SIKRING TANCAP BESAR 10A BESAR</t>
  </si>
  <si>
    <t>COOL STARTER Y.JUPITER Z</t>
  </si>
  <si>
    <t>PERPAK MAGNET H.REVO 110 IMI</t>
  </si>
  <si>
    <t>COP BUSI GPX/FEDERAL/NGK (PK)</t>
  </si>
  <si>
    <t>GRBXJZ</t>
  </si>
  <si>
    <t>GIRBOX Y. JUPTER Z IMI</t>
  </si>
  <si>
    <t>GRCB15</t>
  </si>
  <si>
    <t>GRIPBT</t>
  </si>
  <si>
    <t>GRIP GAS BEAT IMI</t>
  </si>
  <si>
    <t>GRPMIO</t>
  </si>
  <si>
    <t>KARET GRIP Y.MIO VARIASI</t>
  </si>
  <si>
    <t>GRSLRD</t>
  </si>
  <si>
    <t>LINE ROAD CHASSIS GREASE</t>
  </si>
  <si>
    <t>GIR BELAKANG H. SUPRA FIT IMI</t>
  </si>
  <si>
    <t>GSKFLS</t>
  </si>
  <si>
    <t>GASKET FULL SET H.ASTREA GRAND/PRIMA FUBORU</t>
  </si>
  <si>
    <t>GANTI SET SHOCK DEPAN (SEAL, AS)</t>
  </si>
  <si>
    <t>GANTI SET SHOCK DEPAN (SEAL, AS) (SEDANG)</t>
  </si>
  <si>
    <t>GTZ5SMO</t>
  </si>
  <si>
    <t>AKI SMO GTZ5S</t>
  </si>
  <si>
    <t>H1437-20104-KWB</t>
  </si>
  <si>
    <t>GIR SET H.BLADE FI INDOPART</t>
  </si>
  <si>
    <t>GIR SET H.SUPRA LAMA IMI</t>
  </si>
  <si>
    <t>LAHER 6001 H.AHM</t>
  </si>
  <si>
    <t>HC25H-62L</t>
  </si>
  <si>
    <t>RANTAI STATER GRAND AHM</t>
  </si>
  <si>
    <t>HDLREM</t>
  </si>
  <si>
    <t>HANDLE REM KIRI BEAT/VARIO 110 FI ESP PUTIH IMI (PK)</t>
  </si>
  <si>
    <t>HDVR</t>
  </si>
  <si>
    <t>HEAD SKN H. VARIO 125</t>
  </si>
  <si>
    <t>HX5-15W40</t>
  </si>
  <si>
    <t>ICCIJK</t>
  </si>
  <si>
    <t>INJHB</t>
  </si>
  <si>
    <t>INJEKTOR H.BEAT IMI RACING</t>
  </si>
  <si>
    <t>IP-13200-KZR-600</t>
  </si>
  <si>
    <t>STANG SEHER H.VARIO 125 IMI</t>
  </si>
  <si>
    <t>IP6204</t>
  </si>
  <si>
    <t>LAHER 6204 INDOPART</t>
  </si>
  <si>
    <t>CAP COMP RADIATOR/TUTUP RADIATOR  ATAS VARIO 110 IMI</t>
  </si>
  <si>
    <t>JRMPLM</t>
  </si>
  <si>
    <t>JARUM PELAMPUNG</t>
  </si>
  <si>
    <t>K25-3203-OP</t>
  </si>
  <si>
    <t>FUEL PUMP BEAT IMI</t>
  </si>
  <si>
    <t>KBLGSM</t>
  </si>
  <si>
    <t>KABEL GAS H. MEGAPRO IMI</t>
  </si>
  <si>
    <t>KBLJKTP</t>
  </si>
  <si>
    <t>KABEL JEKTOP</t>
  </si>
  <si>
    <t>KBLKLG</t>
  </si>
  <si>
    <t>KABEL KOPLING S.SATRIA F150 IMI</t>
  </si>
  <si>
    <t>KBLKPB</t>
  </si>
  <si>
    <t>KABEL KIPROK BESAR IMI</t>
  </si>
  <si>
    <t>KBLNFF</t>
  </si>
  <si>
    <t>KABEL NYAF 2,5</t>
  </si>
  <si>
    <t>KBLNYF</t>
  </si>
  <si>
    <t>KABEL NYAF 0,75</t>
  </si>
  <si>
    <t>KBPVCB</t>
  </si>
  <si>
    <t>KABEL BODY PVC BESAR 1.5 MM</t>
  </si>
  <si>
    <t>KCGCRM</t>
  </si>
  <si>
    <t>KANCING CAKRAM MIO</t>
  </si>
  <si>
    <t>KANCING AS SHOCK IMI</t>
  </si>
  <si>
    <t>KCGSHR</t>
  </si>
  <si>
    <t>KANCING SEHER BEAT FI</t>
  </si>
  <si>
    <t>KUNCI JOK SUPRA</t>
  </si>
  <si>
    <t>KDAHSC</t>
  </si>
  <si>
    <t>KALIPER DEPAN ASSY H.SUPRA X 125 CARBU IMI</t>
  </si>
  <si>
    <t>KDWMRM</t>
  </si>
  <si>
    <t>KLEM DUDUKAN WADAH MINYAK REM H.MATIC</t>
  </si>
  <si>
    <t>KFHVOC</t>
  </si>
  <si>
    <t>KARET FORK H. VARIO 110 CARBU</t>
  </si>
  <si>
    <t>KGGRVN</t>
  </si>
  <si>
    <t>KANCING GIR Y.VIXION IMI</t>
  </si>
  <si>
    <t>KGHKAI</t>
  </si>
  <si>
    <t>KAMPAS GANDA H. KARISMA IMI</t>
  </si>
  <si>
    <t>KHVCUI</t>
  </si>
  <si>
    <t>KIPROK H. VARIO 110 CARBU IMI</t>
  </si>
  <si>
    <t>KKPLNG</t>
  </si>
  <si>
    <t>KARET KOPLING VERZA/MEGAPRO MONOSHOCK</t>
  </si>
  <si>
    <t>KKUKLP</t>
  </si>
  <si>
    <t>KUKU KLEP</t>
  </si>
  <si>
    <t>KKYMJI</t>
  </si>
  <si>
    <t>KUNCI KONTAK Y.MIO J IMI</t>
  </si>
  <si>
    <t>KKYVRI</t>
  </si>
  <si>
    <t>KARET KOPLING Y. VEGA ZR IMI</t>
  </si>
  <si>
    <t>KLDSPR</t>
  </si>
  <si>
    <t>KACA LAMPU DEPAN SUPRA X-125</t>
  </si>
  <si>
    <t>KLKRMI</t>
  </si>
  <si>
    <t>KABEL Y.MIO KILOMETER INDOPARTS (PB)</t>
  </si>
  <si>
    <t>KLMAKI</t>
  </si>
  <si>
    <t>KLEM AKI</t>
  </si>
  <si>
    <t>KLMKNPT</t>
  </si>
  <si>
    <t>KLEM KNALPOT</t>
  </si>
  <si>
    <t>KLPVRO</t>
  </si>
  <si>
    <t>KLEP H. VARIO 125 (SET)</t>
  </si>
  <si>
    <t>KLRLR</t>
  </si>
  <si>
    <t>KLSVXN</t>
  </si>
  <si>
    <t>KLEP SET VIXION IMI</t>
  </si>
  <si>
    <t>KAMPAS KOPLING H.ASTREA LAMA</t>
  </si>
  <si>
    <t>KMLGVI</t>
  </si>
  <si>
    <t>KLEM LUBANG VARIASI</t>
  </si>
  <si>
    <t>KMPN</t>
  </si>
  <si>
    <t>KOMPON</t>
  </si>
  <si>
    <t>KMPSPCX</t>
  </si>
  <si>
    <t>KAMPAS REM BELAKANG H. PCX INDOPART</t>
  </si>
  <si>
    <t>KMSRIND</t>
  </si>
  <si>
    <t>KOMSTIR INDOPART</t>
  </si>
  <si>
    <t>KMSTR</t>
  </si>
  <si>
    <t>KOMSTIR MIO</t>
  </si>
  <si>
    <t>KMSTRBTIP</t>
  </si>
  <si>
    <t>KOMSTIR BEAT IMITASI INDOPART</t>
  </si>
  <si>
    <t>KNBNMO</t>
  </si>
  <si>
    <t>KRAN BENSIN H.MEGAPRO</t>
  </si>
  <si>
    <t>knc</t>
  </si>
  <si>
    <t>KUNCI KONTAK BEAT FI OSK</t>
  </si>
  <si>
    <t>KNGGBT</t>
  </si>
  <si>
    <t>KANCING GANDA BEAT</t>
  </si>
  <si>
    <t>KNGRNT</t>
  </si>
  <si>
    <t>KANCING RANTE 428 H IMI</t>
  </si>
  <si>
    <t>KPGSVC</t>
  </si>
  <si>
    <t>KIPAS PULLY + GIGI STATER VARIO CARBU</t>
  </si>
  <si>
    <t>KPKMIO</t>
  </si>
  <si>
    <t>KIPROK Y.MIO M3/125 IMI</t>
  </si>
  <si>
    <t>KPSGDA</t>
  </si>
  <si>
    <t>KAMPAS GANDA S.SHOGUN 110 FUKUYAMA</t>
  </si>
  <si>
    <t>KPSPBK</t>
  </si>
  <si>
    <t>KIPAS PULLY H.BEAT CARBU IMI</t>
  </si>
  <si>
    <t>KPSPLB</t>
  </si>
  <si>
    <t>KIPAS PULLY + GIGI STATER H.BEAT FI IMI</t>
  </si>
  <si>
    <t>KPSPLM</t>
  </si>
  <si>
    <t>KIPAS PULLY Y.MIO IMI</t>
  </si>
  <si>
    <t>KRASKN</t>
  </si>
  <si>
    <t>KRUK AS AEROX/NMAX 155 KANAN</t>
  </si>
  <si>
    <t>KRASKR</t>
  </si>
  <si>
    <t>KRUK AS AEROX/NMAX 155 KIRI</t>
  </si>
  <si>
    <t>KRBSAR</t>
  </si>
  <si>
    <t>KARET MONTING H.KARISMA IMI</t>
  </si>
  <si>
    <t>KRCIMI</t>
  </si>
  <si>
    <t>KIPAS RADIATOR CB150R IMI</t>
  </si>
  <si>
    <t>KRKPVX</t>
  </si>
  <si>
    <t>KARET KOPLING Y.VIXION/JUPITER MX IMI</t>
  </si>
  <si>
    <t>KRAN BENSIN S. SHOGUN IMITASI</t>
  </si>
  <si>
    <t>KRPTKT</t>
  </si>
  <si>
    <t>KARPET KARET 50 CM X 140 CM</t>
  </si>
  <si>
    <t>KRTACC</t>
  </si>
  <si>
    <t>KARET BOX ACCU H.SUPRA LAMA IMI</t>
  </si>
  <si>
    <t>KRTFLT</t>
  </si>
  <si>
    <t>KARET FILTER H.SUPRA FIT IMI</t>
  </si>
  <si>
    <t>KRTHDS</t>
  </si>
  <si>
    <t>KARET HEAD SMASH</t>
  </si>
  <si>
    <t>KRTJPZ</t>
  </si>
  <si>
    <t>KARET TAHANAN RANTE JUPITER Z</t>
  </si>
  <si>
    <t>KRTKPL</t>
  </si>
  <si>
    <t>KARET KOPLING JUPITER Z</t>
  </si>
  <si>
    <t>KRTKPLG</t>
  </si>
  <si>
    <t>KARET KOPLING H. CB150R IMI</t>
  </si>
  <si>
    <t>KRTMTV</t>
  </si>
  <si>
    <t>KARET MONTING TENGAH H.VARIO IMI</t>
  </si>
  <si>
    <t>KRTPMR</t>
  </si>
  <si>
    <t>KARET TUTUP MINYAK REM</t>
  </si>
  <si>
    <t>KRTPRK</t>
  </si>
  <si>
    <t>KERTAS PERPAK 1MM 25X25</t>
  </si>
  <si>
    <t>KRTRVL</t>
  </si>
  <si>
    <t>KARET TUTUP RESERVOIL/RADIATOR H.VARIO 125 IMI</t>
  </si>
  <si>
    <t>KRTSLH</t>
  </si>
  <si>
    <t>KARET SELAH H.ASTREA GRAND/SUPRA/KHARISMA/SUPRA X 125/REVO</t>
  </si>
  <si>
    <t>KRTSPR</t>
  </si>
  <si>
    <t>KERTAS PERPAK 0.5MM 25X25</t>
  </si>
  <si>
    <t>KRYMMI</t>
  </si>
  <si>
    <t>KLIP ROLLER Y. MIO M3 IMI</t>
  </si>
  <si>
    <t>KSGIGP</t>
  </si>
  <si>
    <t>KLEM STANG IMI GL PRO</t>
  </si>
  <si>
    <t>KAMPAS KOPLING Y.JUPITER Z LAMA</t>
  </si>
  <si>
    <t>KSKYNI</t>
  </si>
  <si>
    <t>KABEL SENSOR KECEPATAN Y. NMAX IMI</t>
  </si>
  <si>
    <t>KSRVXN</t>
  </si>
  <si>
    <t>FLORIDINA/KOPI GOLDA ABC/MILKU</t>
  </si>
  <si>
    <t>KARET TUTUP OLI CAKRAM H.KARISMA IMI</t>
  </si>
  <si>
    <t>KARET TUTUP OLI CAKRAM H.SUPRA IMI</t>
  </si>
  <si>
    <t>KURMA 400GR</t>
  </si>
  <si>
    <t>KYMJBI</t>
  </si>
  <si>
    <t>KOMSTIR Y.MIO/JUPITER/BYSON IMI</t>
  </si>
  <si>
    <t>LAHER 6204 ASPIRA</t>
  </si>
  <si>
    <t>L6322</t>
  </si>
  <si>
    <t>LAHER 6322 H.AHM</t>
  </si>
  <si>
    <t>LASBD</t>
  </si>
  <si>
    <t>LAS BAUD</t>
  </si>
  <si>
    <t>LASTHO</t>
  </si>
  <si>
    <t>LAHER 6203-2RS THAI ORIGIN</t>
  </si>
  <si>
    <t>LBCVT</t>
  </si>
  <si>
    <t>LAS BAK CVT</t>
  </si>
  <si>
    <t>LBPYXI</t>
  </si>
  <si>
    <t>LAHER BAMBU PULLY Y.XEON RC IMI</t>
  </si>
  <si>
    <t>LCDVRO</t>
  </si>
  <si>
    <t>LCD SPIDOMETER VARIO 125</t>
  </si>
  <si>
    <t>LEDAYT</t>
  </si>
  <si>
    <t>BOHLAM DEPAN LED 8W+8W AYOTO (PS)</t>
  </si>
  <si>
    <t>LGKGMC</t>
  </si>
  <si>
    <t>KARET TENSIONER Y.MIO CARBU IMI</t>
  </si>
  <si>
    <t>LHCVT</t>
  </si>
  <si>
    <t>LAHER 6002-2RS CVT H.BEAT FI NTN IMI</t>
  </si>
  <si>
    <t>LHERIM</t>
  </si>
  <si>
    <t>LAHER 6204 H.BEAT IMI</t>
  </si>
  <si>
    <t>LHR60</t>
  </si>
  <si>
    <t>LAHER 60/22 2RS ASB</t>
  </si>
  <si>
    <t>LHR6203</t>
  </si>
  <si>
    <t>LAHER 6203-2RS H.AHM</t>
  </si>
  <si>
    <t>LHRIMI</t>
  </si>
  <si>
    <t>LAHER 60/22 H. BEAT IMI</t>
  </si>
  <si>
    <t>LHRKAS</t>
  </si>
  <si>
    <t>LAHER KRUK AS H.BLADE 110 (BB1-3260A) IMI</t>
  </si>
  <si>
    <t>LHRMOM</t>
  </si>
  <si>
    <t>LAHER 62/22 Y. MIO IMI</t>
  </si>
  <si>
    <t>LHRSTO</t>
  </si>
  <si>
    <t>LAHER 6301-2RS THAI ORIGIN</t>
  </si>
  <si>
    <t>LHRTDI</t>
  </si>
  <si>
    <t>LAHER 6300 THAILAND IMI</t>
  </si>
  <si>
    <t>LKTMJI</t>
  </si>
  <si>
    <t>KARET TENSIONER Y.MIO J IMI</t>
  </si>
  <si>
    <t>LMPHGLT</t>
  </si>
  <si>
    <t>LAMPU M6 LED HIGHLIGHT</t>
  </si>
  <si>
    <t>LMSEAT</t>
  </si>
  <si>
    <t>LEM SILICONE SEALENT</t>
  </si>
  <si>
    <t>LPESLD</t>
  </si>
  <si>
    <t>LEM PLASHE STEEL DEXTONE</t>
  </si>
  <si>
    <t>LPSJVI</t>
  </si>
  <si>
    <t>LAMPU SENJA VARIASI</t>
  </si>
  <si>
    <t>LR6000</t>
  </si>
  <si>
    <t>LAHER 6000 Y.YAMAHA CKD</t>
  </si>
  <si>
    <t>LR6205</t>
  </si>
  <si>
    <t>LAHER 6205 H.AHM</t>
  </si>
  <si>
    <t>LRSTHO</t>
  </si>
  <si>
    <t>LAHER 6201-2RS THAI ORIGIN</t>
  </si>
  <si>
    <t>LRV125</t>
  </si>
  <si>
    <t>LAWAN RUMAH H.VARIO 125 IMI</t>
  </si>
  <si>
    <t>LSBCVT</t>
  </si>
  <si>
    <t>LSBKCVT</t>
  </si>
  <si>
    <t>LSKNLPT</t>
  </si>
  <si>
    <t>LAS KNALPOT</t>
  </si>
  <si>
    <t>MA-3DN 80/90-14</t>
  </si>
  <si>
    <t>BAN TUBLESS 80/90-14 MAXXIS DIAMOND</t>
  </si>
  <si>
    <t>MA-3DN 90/90-14</t>
  </si>
  <si>
    <t>BAN TUBLESS 90/90-14 MAXXIS DIAMOND</t>
  </si>
  <si>
    <t>MAPM</t>
  </si>
  <si>
    <t>MUR AS PULLY Y.MIO IMI</t>
  </si>
  <si>
    <t>MARBJ</t>
  </si>
  <si>
    <t>MUR AS RODA BELAKANG JUPITER</t>
  </si>
  <si>
    <t>MUR AS RODA BELAKANG SUPRA LAMA</t>
  </si>
  <si>
    <t>MBRNSPR</t>
  </si>
  <si>
    <t>MEMBRAN CARBU H.SUPRA X-125 IMI</t>
  </si>
  <si>
    <t>MBRNSS</t>
  </si>
  <si>
    <t>MEMBRAN CARBU S.SHOGUN IMI</t>
  </si>
  <si>
    <t>MDYJZI</t>
  </si>
  <si>
    <t>MEMBRAN DIAFRAGMA Y. JUPITER Z IMI</t>
  </si>
  <si>
    <t>MKADPN</t>
  </si>
  <si>
    <t>MIKA DEPAN H. SCOOPY IMI</t>
  </si>
  <si>
    <t>MKLJUP</t>
  </si>
  <si>
    <t>MIKA LAMPU JUPITER Z IMI</t>
  </si>
  <si>
    <t>MKSSPR</t>
  </si>
  <si>
    <t>MIKA SPEEDOMETER SUPRA X 125</t>
  </si>
  <si>
    <t>MLDMIO</t>
  </si>
  <si>
    <t>MIKA LAMPU DEPAN Y.MIO 125/Z IMI</t>
  </si>
  <si>
    <t>MLDVRE</t>
  </si>
  <si>
    <t>MIKA LAMPU DEPAN VARIO 125/150 LED 2015 WIN</t>
  </si>
  <si>
    <t>MLHVOI</t>
  </si>
  <si>
    <t>MANIPOL H. VARIO CARBU IMI</t>
  </si>
  <si>
    <t>MNCUVI</t>
  </si>
  <si>
    <t>MEMBRAN CARBU H.VARIO IMI</t>
  </si>
  <si>
    <t>MPBLKH</t>
  </si>
  <si>
    <t>MUR PULLY BELAKANG HONDA</t>
  </si>
  <si>
    <t>MPDMIO</t>
  </si>
  <si>
    <t>MUR PULLY DEPAN Y.MIO IMI</t>
  </si>
  <si>
    <t>MRBMIO</t>
  </si>
  <si>
    <t>MUR RODA BELAKANG MIO</t>
  </si>
  <si>
    <t>MRMG14</t>
  </si>
  <si>
    <t>MUR MAGNET 14</t>
  </si>
  <si>
    <t>MRNCMI</t>
  </si>
  <si>
    <t>MEMBRAN CARBU Y.MIO IMI</t>
  </si>
  <si>
    <t>MUR PULLY BELAKANG MIO</t>
  </si>
  <si>
    <t>MIKA SPEEDOMETER MIO J</t>
  </si>
  <si>
    <t>MUR17I</t>
  </si>
  <si>
    <t>MUR 17</t>
  </si>
  <si>
    <t>MURCRB</t>
  </si>
  <si>
    <t>MUR BAUD CARBU</t>
  </si>
  <si>
    <t>MURGIRK</t>
  </si>
  <si>
    <t>MUR GIR H.KARISMA</t>
  </si>
  <si>
    <t>MURKYM</t>
  </si>
  <si>
    <t>MUR KOMSTIR YAMAHA</t>
  </si>
  <si>
    <t>NGK-D8EA</t>
  </si>
  <si>
    <t>BUSI NGK D8EA H.MEGAPRO/GL PRO</t>
  </si>
  <si>
    <t>NGS</t>
  </si>
  <si>
    <t>NAP GIR H.SUPRA IMI</t>
  </si>
  <si>
    <t>NKNAVX</t>
  </si>
  <si>
    <t>NOKEN AS VIXION IMI</t>
  </si>
  <si>
    <t>IC POMPA BAHAN BAKAR (FUEL PUMP) YAMAHA</t>
  </si>
  <si>
    <t>NPLGSS</t>
  </si>
  <si>
    <t>NEPEL GAS</t>
  </si>
  <si>
    <t>NPLKPR</t>
  </si>
  <si>
    <t>NEPEL KALIPER</t>
  </si>
  <si>
    <t>NXYXY</t>
  </si>
  <si>
    <t>SPULL PULSER H.BEAT FI IMI</t>
  </si>
  <si>
    <t>OGBTVO</t>
  </si>
  <si>
    <t>ORING BONIT H.VARIO 125 IMI</t>
  </si>
  <si>
    <t>OGKYZI</t>
  </si>
  <si>
    <t>ORING KLEP Y. VEGA ZR IMI</t>
  </si>
  <si>
    <t>OGMCFI</t>
  </si>
  <si>
    <t>ORING MAGHNET H.SCOOPY FI IMI</t>
  </si>
  <si>
    <t>OGNYZI</t>
  </si>
  <si>
    <t>ORING NAS Y. VEGA ZR IMI</t>
  </si>
  <si>
    <t>ONGKOS GANTI RANTAI (SPORT)</t>
  </si>
  <si>
    <t>ONGKOS GANTI GIRSET + RANTAI (BERAT)</t>
  </si>
  <si>
    <t>ONGKOS GANTI GIRSET + RANTAI (SPORT)</t>
  </si>
  <si>
    <t>OKSLAS</t>
  </si>
  <si>
    <t>ONGKOS LAS</t>
  </si>
  <si>
    <t>OKSLSLHN</t>
  </si>
  <si>
    <t>ONGKOS LAS SELAHAN</t>
  </si>
  <si>
    <t>olibks</t>
  </si>
  <si>
    <t>OLI BEKAS</t>
  </si>
  <si>
    <t>OMHVOI</t>
  </si>
  <si>
    <t>ORING MAGNET H. VARIO 110 IMI</t>
  </si>
  <si>
    <t>OMTHRI</t>
  </si>
  <si>
    <t>ORING MAGNET H.REVO IMI</t>
  </si>
  <si>
    <t>OMV125</t>
  </si>
  <si>
    <t>ORING MAGHNET H.VARIO 125 IMI</t>
  </si>
  <si>
    <t>OMVTCB</t>
  </si>
  <si>
    <t>ORING MAGHNET H.VARIO TECHNO CARBU IMI</t>
  </si>
  <si>
    <t>OPWVTC</t>
  </si>
  <si>
    <t>ORING PIPA WATER PUMP H.VARIO TECHNO CARBU IMI</t>
  </si>
  <si>
    <t>OR MGNT MIO</t>
  </si>
  <si>
    <t>ORING MAGNET Y.MIO IMI</t>
  </si>
  <si>
    <t>ORGBLD</t>
  </si>
  <si>
    <t>ORING TUTUP KETENG H.BLADE</t>
  </si>
  <si>
    <t>ORGBNT</t>
  </si>
  <si>
    <t>ORING BONIT Y.JUPITER Z IMI</t>
  </si>
  <si>
    <t>ORGBSF</t>
  </si>
  <si>
    <t>ORING BONIT H.SUPRAFIT IMI</t>
  </si>
  <si>
    <t>ORGDNM</t>
  </si>
  <si>
    <t>ORING DINAMO Y.MIO M3 IMI</t>
  </si>
  <si>
    <t>ORGFPV</t>
  </si>
  <si>
    <t>ORING WATER PUMP COVER VARIO CARBU IMI</t>
  </si>
  <si>
    <t>ORGIJR</t>
  </si>
  <si>
    <t>ORING INJEKTOR H.HONDA IMI</t>
  </si>
  <si>
    <t>ORGKTG</t>
  </si>
  <si>
    <t>ORING KETENG Y. JUPITER IMI</t>
  </si>
  <si>
    <t>ORGTNK</t>
  </si>
  <si>
    <t>ORING TANGKI SUPRA GTR</t>
  </si>
  <si>
    <t>ORGTSD</t>
  </si>
  <si>
    <t>ORING TUTUP SHOCK DEPAN H.GRAND IMI</t>
  </si>
  <si>
    <t>ORGTST</t>
  </si>
  <si>
    <t>ORING TERMOSTAT H.HONDA IMI</t>
  </si>
  <si>
    <t>ORKCL</t>
  </si>
  <si>
    <t>ORING KECIL</t>
  </si>
  <si>
    <t>ORKTGM</t>
  </si>
  <si>
    <t>ORING KETENG Y. MIO CARBU IMI</t>
  </si>
  <si>
    <t>ORNTPO</t>
  </si>
  <si>
    <t>ORING TUTUP POMPA OLI IMI</t>
  </si>
  <si>
    <t>ORSL</t>
  </si>
  <si>
    <t>ORING SIL WATER PUMP</t>
  </si>
  <si>
    <t>ORSRRV</t>
  </si>
  <si>
    <t>ORING SAMBUNGAN RADIATOR H.VARIO 110 CARBU IMI</t>
  </si>
  <si>
    <t>ORWTPHV</t>
  </si>
  <si>
    <t>ORING WATER PUMP H.VARIO 125</t>
  </si>
  <si>
    <t>ORWTRP</t>
  </si>
  <si>
    <t>ORING WATERPUMP H.VARIO CARBU IMI</t>
  </si>
  <si>
    <t>ONGKOS GANTI LAHER RODA DEPAN</t>
  </si>
  <si>
    <t>ONGKOS GANTI LAHER RODA BELAKANG</t>
  </si>
  <si>
    <t>OSKAHB</t>
  </si>
  <si>
    <t>OIL SIL KER AS H. BEAT 20,8X52X7,5 IMI</t>
  </si>
  <si>
    <t>OSKAHV</t>
  </si>
  <si>
    <t>OIL SEAL KRUK AS H. VARIO 125 IMI</t>
  </si>
  <si>
    <t>OSKMIO</t>
  </si>
  <si>
    <t>ORING SHOCK MIO</t>
  </si>
  <si>
    <t>OSRBHV</t>
  </si>
  <si>
    <t>OIL SEAL RODA BELAKANG H.VARIO/ 29X44X7 IMI</t>
  </si>
  <si>
    <t>OSTM</t>
  </si>
  <si>
    <t>ONGKOS STANDAR TENGAH MACET</t>
  </si>
  <si>
    <t>OSVRO</t>
  </si>
  <si>
    <t>OIL SEAL VERSNELLENG H.REVO/ 11.6X22X7 IMI</t>
  </si>
  <si>
    <t>OSVRSN</t>
  </si>
  <si>
    <t>OIL SEAL VERSNELLENG H.SUPRA FIT IMI</t>
  </si>
  <si>
    <t>OTKYJI</t>
  </si>
  <si>
    <t>ORING TUTUP KETENG Y JUPITER Z IMI</t>
  </si>
  <si>
    <t>PBHBLD</t>
  </si>
  <si>
    <t>PERPAK BLOK H.BLADE 125 FI</t>
  </si>
  <si>
    <t>PBHCFI</t>
  </si>
  <si>
    <t>PERPAK BLOK H.CB150R FOBURO IMI</t>
  </si>
  <si>
    <t>PBHDATBEIS</t>
  </si>
  <si>
    <t>PERPAK BLOK H.BEAT/SCOOPY ESP ASTA IMI</t>
  </si>
  <si>
    <t>PBSVXN</t>
  </si>
  <si>
    <t>PACKING BLOK SENG VIXION</t>
  </si>
  <si>
    <t>PERPAK BLOK H.BEAT FI SAIKOO</t>
  </si>
  <si>
    <t>PERPAK BLOK H.VARIO 125 IMI</t>
  </si>
  <si>
    <t>PCJUPZ</t>
  </si>
  <si>
    <t>PIRINGAN DEPAN Y.JUPITER Z IMI</t>
  </si>
  <si>
    <t>PCKMPL</t>
  </si>
  <si>
    <t>PACKING KNALPOT Y.MEGAPRO LAMA IMI</t>
  </si>
  <si>
    <t>PCMGCB</t>
  </si>
  <si>
    <t>PACKING MAGNET CB150R / CBR150 R</t>
  </si>
  <si>
    <t>PCRBFI</t>
  </si>
  <si>
    <t>PIRINGAN DEPAN H.BEAT FI IMI</t>
  </si>
  <si>
    <t>PCSX125</t>
  </si>
  <si>
    <t>PCYMCI</t>
  </si>
  <si>
    <t>PIRINGAN CAKRAM Y.MIO CARBU IMI</t>
  </si>
  <si>
    <t>PDLSLH</t>
  </si>
  <si>
    <t>PEDAL SELAH MIO J</t>
  </si>
  <si>
    <t>PERJOK</t>
  </si>
  <si>
    <t>PER JOK</t>
  </si>
  <si>
    <t>PERSWT</t>
  </si>
  <si>
    <t>PER SWITCH REM Y.VEGA ZR IMI</t>
  </si>
  <si>
    <t>PGTIBN</t>
  </si>
  <si>
    <t>PELAMPUNG TANGKI BENSIN Y.JUPITER MX IMI</t>
  </si>
  <si>
    <t>PGYMFI</t>
  </si>
  <si>
    <t>PERPAK GARDAN Y. MIO FOBURO IMI</t>
  </si>
  <si>
    <t>PHHCFI</t>
  </si>
  <si>
    <t>PERPAK HEAD H.CB150R FOBURO IMI</t>
  </si>
  <si>
    <t>PHHDATBEAT</t>
  </si>
  <si>
    <t>PERPAK CHTP H.BEAT CARBU IMI</t>
  </si>
  <si>
    <t>PHREVO</t>
  </si>
  <si>
    <t>PAHA REM H.REVO IMI</t>
  </si>
  <si>
    <t>PHRJPZ</t>
  </si>
  <si>
    <t>PAHA REM H.JUPITER Z IMI</t>
  </si>
  <si>
    <t>PISKBG</t>
  </si>
  <si>
    <t>PENINGGI SHOCK BELAKANG 6CM</t>
  </si>
  <si>
    <t>PERPAK BLOCK GL PRO</t>
  </si>
  <si>
    <t>PKBTPM</t>
  </si>
  <si>
    <t>PERPAK BONIT PUMA V IMI</t>
  </si>
  <si>
    <t>PERPAK HEAD H.VARIO 125 2015-2018 IMI</t>
  </si>
  <si>
    <t>PKGKNPT</t>
  </si>
  <si>
    <t>PAKING KNALPOT H. CB150-R</t>
  </si>
  <si>
    <t>PKGWPP</t>
  </si>
  <si>
    <t>PACKING WATER PUMP VIXION</t>
  </si>
  <si>
    <t>PKHCLI</t>
  </si>
  <si>
    <t>PERPAK KOPLING H. CB 150 LED IMI</t>
  </si>
  <si>
    <t>PKHSFI</t>
  </si>
  <si>
    <t>PERPAK HEAD SUPRAFIT IMI</t>
  </si>
  <si>
    <t>PKHVCCI</t>
  </si>
  <si>
    <t>PERPAK H. VARIO 110 CARBU CHTP IMI</t>
  </si>
  <si>
    <t>PKKCBO</t>
  </si>
  <si>
    <t>PERPAK KOPLING CB150R OLD/ CBR150R IMI</t>
  </si>
  <si>
    <t>PKKHRI</t>
  </si>
  <si>
    <t>PERPAK KUPU KETENG H. REVO IMI</t>
  </si>
  <si>
    <t>PERPAK MAGNET H.MEGAPRO IMI</t>
  </si>
  <si>
    <t>PKMOVZ</t>
  </si>
  <si>
    <t>PERPAK KOPLING MEGAPRO 150CC / VERZA</t>
  </si>
  <si>
    <t>PKMTSA</t>
  </si>
  <si>
    <t>PERPAK MAGNET S.SATRIA IMI</t>
  </si>
  <si>
    <t>PERPAK MAGNET Y.VEGA ZR / JUPITER ZR IMI</t>
  </si>
  <si>
    <t>PERPAK MAGNET Y.VIXION IMI</t>
  </si>
  <si>
    <t>PKSTFI</t>
  </si>
  <si>
    <t>PISTON KIT SUPRA X 125 HELM IN (NPP)</t>
  </si>
  <si>
    <t>PKYJUP</t>
  </si>
  <si>
    <t>PACKING KNALPOT Y.JUPITER/VEGA IMI</t>
  </si>
  <si>
    <t>PKYJZI</t>
  </si>
  <si>
    <t>PERPAK Y.JUPITER Z IMI</t>
  </si>
  <si>
    <t>PKYVZI</t>
  </si>
  <si>
    <t>PERPAK KOPLING Y. VEGA ZR IMI</t>
  </si>
  <si>
    <t>PLBTFI</t>
  </si>
  <si>
    <t>PULLY H.BEAT FI IMI</t>
  </si>
  <si>
    <t>PLKNLPT</t>
  </si>
  <si>
    <t>PLAT KANLPOT</t>
  </si>
  <si>
    <t>PLOMIO</t>
  </si>
  <si>
    <t>PULLY ONLY Y.MIO CARBU IMI</t>
  </si>
  <si>
    <t>PLSGR</t>
  </si>
  <si>
    <t>PULSER H.GRAND IMI</t>
  </si>
  <si>
    <t>PLYSBC</t>
  </si>
  <si>
    <t>PULLY SET H.BEAT CARBU IMI</t>
  </si>
  <si>
    <t>PMHRFI</t>
  </si>
  <si>
    <t>PERPAK MAGNET H. REVO FI IMI</t>
  </si>
  <si>
    <t>PERPAK MAGNET Y.JUPITER Z IMI</t>
  </si>
  <si>
    <t>PMKHRI</t>
  </si>
  <si>
    <t>PERPAK BUNDER KETENG H.REVO IMI</t>
  </si>
  <si>
    <t>PACKING MAGNET/LEFT CRANKCASE SUPRA X 125 SAIKOO</t>
  </si>
  <si>
    <t>PMPOLI</t>
  </si>
  <si>
    <t>POMPA OLI ASSY H.VARIO/BEAT/FI/SCOOPY IMI</t>
  </si>
  <si>
    <t>GIGI PINION STARTER BEAT</t>
  </si>
  <si>
    <t>PERPAK MAGNET S.SMASH 110 IMI</t>
  </si>
  <si>
    <t>PMSTFI</t>
  </si>
  <si>
    <t>PERPAK MAGNET S.SATRIA FU IMI</t>
  </si>
  <si>
    <t>PERPAK MAGNET H.SUPRA X SAIKOO</t>
  </si>
  <si>
    <t>PMTHRI</t>
  </si>
  <si>
    <t>PERPAK MAGNET H.REVO IMI</t>
  </si>
  <si>
    <t>PNHSIM</t>
  </si>
  <si>
    <t>PISTON H. SONIC IMI</t>
  </si>
  <si>
    <t>POGHVI</t>
  </si>
  <si>
    <t>PERPAK OLI GARDAN H. VARIO 125 IMI</t>
  </si>
  <si>
    <t>POMIOJ</t>
  </si>
  <si>
    <t>PULLY ONLY MIO J IMI</t>
  </si>
  <si>
    <t>PPKKPS</t>
  </si>
  <si>
    <t>PERPAK KUPU SUPRA X IMI</t>
  </si>
  <si>
    <t>PPKSHI</t>
  </si>
  <si>
    <t>PERPAK KOPLING H.SUPRA X HELM IN IMI</t>
  </si>
  <si>
    <t>PPMSLG</t>
  </si>
  <si>
    <t>PERPAK MAGNET H.SUPRA LAMA/GRAND FUBORU</t>
  </si>
  <si>
    <t>PPPKBLK</t>
  </si>
  <si>
    <t>PERPAK BLOK Y. VIXION FOBURO IMI</t>
  </si>
  <si>
    <t>PPPKHD</t>
  </si>
  <si>
    <t>PERPAK HEAD H. BEAT ESP IMI</t>
  </si>
  <si>
    <t>PPSMOI</t>
  </si>
  <si>
    <t>PIN PINION SLAHAN MEGAPRO IMI</t>
  </si>
  <si>
    <t>PRBKVR</t>
  </si>
  <si>
    <t>PRHDVR</t>
  </si>
  <si>
    <t>PERPAK HEAD H.VARIO IMI</t>
  </si>
  <si>
    <t>PRHSXI</t>
  </si>
  <si>
    <t>PAHA REM H.SUPRA X IMI</t>
  </si>
  <si>
    <t>PRKHDM</t>
  </si>
  <si>
    <t>PERPAK HEAD MIO J / SOUL GT / X-RIDE</t>
  </si>
  <si>
    <t>PRKJMX</t>
  </si>
  <si>
    <t>PERPAK KOPLING JUPITER MX IMI</t>
  </si>
  <si>
    <t>PRKMPS</t>
  </si>
  <si>
    <t>PER KAMPAS BELAKANG H.SPACY IMI</t>
  </si>
  <si>
    <t>PRKMPSG</t>
  </si>
  <si>
    <t>PER KAMPAS GANDA H. VARIO 125 ORI</t>
  </si>
  <si>
    <t>PERPAK KOPLING H.REVO IMI</t>
  </si>
  <si>
    <t>PERPAK MAGNET S.SMASH IMI</t>
  </si>
  <si>
    <t>PERPAK MAGNET H.ASTREA PRIMA/ STAR/ LEGENDA/ REVO IMI</t>
  </si>
  <si>
    <t>PRMSLG</t>
  </si>
  <si>
    <t>PERPAK MANIPUL SUPRA LAMA/GRAND FUBORU</t>
  </si>
  <si>
    <t>PRPAKM</t>
  </si>
  <si>
    <t>PERPAK MAGNET H.SUPRA X 125 NEW / HELM IN IMI</t>
  </si>
  <si>
    <t>PRPHB</t>
  </si>
  <si>
    <t>PERPAK BLOK H.BEAT CARBU FUBORU</t>
  </si>
  <si>
    <t>PERPAK BLOK SENG REVO/ LEGENDA/ SUPRAFIT</t>
  </si>
  <si>
    <t>PRPKBLK</t>
  </si>
  <si>
    <t>PERPAK BLOK H. VARIO 125 ASTA IMI</t>
  </si>
  <si>
    <t>PRPKCTP</t>
  </si>
  <si>
    <t>PERPAK HEAD Y.MIO M3 IMI</t>
  </si>
  <si>
    <t>PRPKDH</t>
  </si>
  <si>
    <t>PERPAK HEAD H.VARIO 125 OLD IMI</t>
  </si>
  <si>
    <t>PRPKHD</t>
  </si>
  <si>
    <t>PERPAK HEAD H.BEAT FI/SCOOPY FI/VARIO 110 FI IMI</t>
  </si>
  <si>
    <t>PERPAK HEAD H.BEAT CARBU IMI</t>
  </si>
  <si>
    <t>PRPKHDV</t>
  </si>
  <si>
    <t>PERPAK HEAD H. VARIO 125 IMI</t>
  </si>
  <si>
    <t>PRPKKPL</t>
  </si>
  <si>
    <t>PERPAK KOPLING H. CBR150R FOBURO IMI</t>
  </si>
  <si>
    <t>PERPAK MAGNET S.SHOGUN IMI</t>
  </si>
  <si>
    <t>PRPKPT</t>
  </si>
  <si>
    <t>PERPAK KNALPOT Y. VIXION FOBURO IMI</t>
  </si>
  <si>
    <t>PERPAK MAGNET H.BLADE/REVO ABSOLUTE IMI</t>
  </si>
  <si>
    <t>PERPAK MAGNET H.SUPRA/GRAND IMI</t>
  </si>
  <si>
    <t>PRSHDP</t>
  </si>
  <si>
    <t>PER SHOCK DEPAN Y.MIO CARBU IMI</t>
  </si>
  <si>
    <t>PRSJUP</t>
  </si>
  <si>
    <t>PER SHOCK DEPAN Y.JUPITER Z IMI</t>
  </si>
  <si>
    <t>PRSNSM</t>
  </si>
  <si>
    <t>PER SAMBUNGAN SHOCK Y.MIO IMI</t>
  </si>
  <si>
    <t>PRSTR</t>
  </si>
  <si>
    <t>PELOR STATER ASSY GRAND / SUPRA / SUPRAFIT / PRIMA</t>
  </si>
  <si>
    <t>PRSVLG</t>
  </si>
  <si>
    <t>PRES VELG</t>
  </si>
  <si>
    <t>PRTPKD</t>
  </si>
  <si>
    <t>PER TAPAL KUDA</t>
  </si>
  <si>
    <t>PUSH STEP H.ASTREA IMI</t>
  </si>
  <si>
    <t>PSHBCI</t>
  </si>
  <si>
    <t>PERPAK SEHER H. BEAT CARBU IMI</t>
  </si>
  <si>
    <t>PSKDNS</t>
  </si>
  <si>
    <t>PER SHOCK DEPAN H.SUPRAFIT IMI</t>
  </si>
  <si>
    <t>PSTNBT</t>
  </si>
  <si>
    <t>PISTON H. BEAT (1.50) NPP</t>
  </si>
  <si>
    <t>PSTNKIT</t>
  </si>
  <si>
    <t>PISTON KIT FIM 150 REVO.VARIO. BEAT. SCOOPY</t>
  </si>
  <si>
    <t>PSTVRO</t>
  </si>
  <si>
    <t>PISTON KIT H.VARIO 125 NPP (0.75)</t>
  </si>
  <si>
    <t>PTBHSF</t>
  </si>
  <si>
    <t>PELAMPUNG TANGKI BENSIN H.SUPRA FIT IMI</t>
  </si>
  <si>
    <t>PTBVCI</t>
  </si>
  <si>
    <t>PELAMPUNG TANGKI BENSIN H.VARIO CARBU IMI</t>
  </si>
  <si>
    <t>PTHVOI</t>
  </si>
  <si>
    <t>PIPAT H. VARIO IMI</t>
  </si>
  <si>
    <t>PTNVXN</t>
  </si>
  <si>
    <t>PISTON KIT Y.VIXION LAMA (0.50) ORI</t>
  </si>
  <si>
    <t>TOP SET MIO</t>
  </si>
  <si>
    <t>PWPVCI</t>
  </si>
  <si>
    <t>PERPAK WATER PUMP H. VARIO CARBU IMI</t>
  </si>
  <si>
    <t>RCEKIT</t>
  </si>
  <si>
    <t>RACE STEERING KIT VARIO IMI</t>
  </si>
  <si>
    <t>RDVIMI</t>
  </si>
  <si>
    <t>REFLEKTOR DEPAN Y.VIXION IMI</t>
  </si>
  <si>
    <t>RFFSIS</t>
  </si>
  <si>
    <t>ROTAK + FILTER FUEL PUMP SUPRA X 125 IMI</t>
  </si>
  <si>
    <t>RGAYVN</t>
  </si>
  <si>
    <t>RITING ASSY VIXION NEW IMI</t>
  </si>
  <si>
    <t>RING KAMPAS KOPLING CB</t>
  </si>
  <si>
    <t>RGPYMH</t>
  </si>
  <si>
    <t>RING PULLY Y.AEROX IMI</t>
  </si>
  <si>
    <t>RGSRBT</t>
  </si>
  <si>
    <t>RING SEHER BEAT CARBU IMI</t>
  </si>
  <si>
    <t>RGTMBG</t>
  </si>
  <si>
    <t>RING TEMBAGA 14</t>
  </si>
  <si>
    <t>RHPXIM</t>
  </si>
  <si>
    <t>ROTAK H. PCX-150 IMI</t>
  </si>
  <si>
    <t>RING620K</t>
  </si>
  <si>
    <t>RING 6X20 KECIL</t>
  </si>
  <si>
    <t>RINGBM</t>
  </si>
  <si>
    <t>RING BAUD MASTER REM</t>
  </si>
  <si>
    <t>RJUPZ1</t>
  </si>
  <si>
    <t>ROTAK PMPA BENSIN Y.JUPITER Z1 IMI</t>
  </si>
  <si>
    <t>RKSSTI</t>
  </si>
  <si>
    <t>REPAIR KIT S. SMASH TITAN IMI</t>
  </si>
  <si>
    <t>RLYSTTR</t>
  </si>
  <si>
    <t>RELAY STATER Y. JUPITER IMI</t>
  </si>
  <si>
    <t>RLYSTX</t>
  </si>
  <si>
    <t>RELAY STATER XEON IMI</t>
  </si>
  <si>
    <t>RMHKPS</t>
  </si>
  <si>
    <t>RUMAH KAMPAS GANDA S. SHOGUN 110 FUKUYAMA IMI</t>
  </si>
  <si>
    <t>RPBHGB</t>
  </si>
  <si>
    <t>ROTAK POMPA BENSIN H. GENIO IMI</t>
  </si>
  <si>
    <t>RPKYAI</t>
  </si>
  <si>
    <t>REPAIR KIT Y.ALFA IMI</t>
  </si>
  <si>
    <t>RPLYHND</t>
  </si>
  <si>
    <t>RING PULLY ALL MATIC</t>
  </si>
  <si>
    <t>RPRKIT</t>
  </si>
  <si>
    <t>REPAIR KIT H.SUPRA FIT NEW IMI</t>
  </si>
  <si>
    <t>RRESTM</t>
  </si>
  <si>
    <t>RUMAH ROLLER SET ( BOSH ROLLER + ROLLER ) Y.MIO IMI</t>
  </si>
  <si>
    <t>RRV125</t>
  </si>
  <si>
    <t>RUMAH ROLLER H.VARIO 125 IMI</t>
  </si>
  <si>
    <t>RSHSPR</t>
  </si>
  <si>
    <t>RING SEHER SUPRA</t>
  </si>
  <si>
    <t>RSLRM</t>
  </si>
  <si>
    <t>RING SELANG REM</t>
  </si>
  <si>
    <t>RTHBT</t>
  </si>
  <si>
    <t>REPARKIT H.BEAT</t>
  </si>
  <si>
    <t>RANTAI 428X128 CL IMI</t>
  </si>
  <si>
    <t>RTKVRO</t>
  </si>
  <si>
    <t>ROTAK POMPA BENSIN H.VARIO 150 NAGOYA IMI</t>
  </si>
  <si>
    <t>RTYMI</t>
  </si>
  <si>
    <t>REPARKIT Y.MIO IMI</t>
  </si>
  <si>
    <t>SAE10W30</t>
  </si>
  <si>
    <t>DELTALUBE 757 DAILY 0.8</t>
  </si>
  <si>
    <t>SAHVIM</t>
  </si>
  <si>
    <t>SPULL ASSY H.VARIO IMI</t>
  </si>
  <si>
    <t>SAIKOO9</t>
  </si>
  <si>
    <t>FULLSET Y.NMAX</t>
  </si>
  <si>
    <t>SPULL ASSY GRAND</t>
  </si>
  <si>
    <t>SATHVO</t>
  </si>
  <si>
    <t>SPULL ASSY THAILAND H.VARIO</t>
  </si>
  <si>
    <t>SBBAPR</t>
  </si>
  <si>
    <t>SHOCK BELAKANG H.BEAT CARBU ASPIRA</t>
  </si>
  <si>
    <t>SBGSML</t>
  </si>
  <si>
    <t>SAMBUNGAN SHOCK MIO LAMA (1SET)</t>
  </si>
  <si>
    <t>SBHIMI</t>
  </si>
  <si>
    <t>SHOCKBEKER BELAKANG H.BEAT FI IMI</t>
  </si>
  <si>
    <t>SBRDPN</t>
  </si>
  <si>
    <t>SLEBOR DEPAN JUPITER BURHAN IMI</t>
  </si>
  <si>
    <t>SBRMIO</t>
  </si>
  <si>
    <t>SLEBOR DEPAN HITAM Y.MIO 125 IMI</t>
  </si>
  <si>
    <t>SCJUPI</t>
  </si>
  <si>
    <t>ONE WAY/STATER CLUTCH Y.JUPITER Z IMI</t>
  </si>
  <si>
    <t>SCKPARX</t>
  </si>
  <si>
    <t>SENSOR CKP Y.AEROX IMI</t>
  </si>
  <si>
    <t>SCKPSN</t>
  </si>
  <si>
    <t>SENSOR CKP H.SCOOPY NEW</t>
  </si>
  <si>
    <t>SCMIMI</t>
  </si>
  <si>
    <t>ONE WAY/STATER CLUTCH MIO/FINO CARBU IMI</t>
  </si>
  <si>
    <t>SCRIMI</t>
  </si>
  <si>
    <t>SCREW SET IMI</t>
  </si>
  <si>
    <t>SOCKET SENSOR TPS</t>
  </si>
  <si>
    <t>SCYMMI</t>
  </si>
  <si>
    <t>SENSOR CKP Y.MIO M3 IMI</t>
  </si>
  <si>
    <t>SEAL</t>
  </si>
  <si>
    <t>KARET SEAL HEAD IMI</t>
  </si>
  <si>
    <t>SEALAS</t>
  </si>
  <si>
    <t>SEAL AS RODA BELAKANG H.BEAT FI IMI</t>
  </si>
  <si>
    <t>SEALKA</t>
  </si>
  <si>
    <t>SEAL 19X32X8 IMI</t>
  </si>
  <si>
    <t>SECTVL</t>
  </si>
  <si>
    <t>SENSOR ECT VIXION LAMA</t>
  </si>
  <si>
    <t>SHHVCI</t>
  </si>
  <si>
    <t>SEAL HEAD H.VARIO CARBU IMI</t>
  </si>
  <si>
    <t>SHVC</t>
  </si>
  <si>
    <t>HEAD SEKEN VARIO CARBU 110 IMI</t>
  </si>
  <si>
    <t>SHVTCI</t>
  </si>
  <si>
    <t>SEAL HEAD H.VARIO TECHNO CARBU IMI</t>
  </si>
  <si>
    <t>SILMGN</t>
  </si>
  <si>
    <t>SEAL MAGHNET Y.MIO J IMI</t>
  </si>
  <si>
    <t>SKBRBG</t>
  </si>
  <si>
    <t>SHOCK BELAKANG H.SUPRA X 125 IMI</t>
  </si>
  <si>
    <t>SKCBSR</t>
  </si>
  <si>
    <t>SKUN CONEKTOR BESAR</t>
  </si>
  <si>
    <t>SKHS</t>
  </si>
  <si>
    <t>SEAL KLEP H.SUPRA X IMI (ISI 2)</t>
  </si>
  <si>
    <t>SKISFU</t>
  </si>
  <si>
    <t>SAKLAR KIRI S.SATRIA FU IMI (PB)</t>
  </si>
  <si>
    <t>SKKRMGT</t>
  </si>
  <si>
    <t>SAKLAR KIRI MIO SOUL GT IMI (PB)</t>
  </si>
  <si>
    <t>SKLLMP</t>
  </si>
  <si>
    <t>SAKLAR LAMPU</t>
  </si>
  <si>
    <t>SKLOFF</t>
  </si>
  <si>
    <t>SAKLAR ON OFF</t>
  </si>
  <si>
    <t>SAKLAR LAMPU UNIVERSAL/SAKLAR HAZARD</t>
  </si>
  <si>
    <t>SKLRJZ</t>
  </si>
  <si>
    <t>SAKLAR KANAN Y. JUPITER IMI</t>
  </si>
  <si>
    <t>SKLRKNN</t>
  </si>
  <si>
    <t>SAKLAR KANAN H. CB 150 IMI</t>
  </si>
  <si>
    <t>SKLRNFF</t>
  </si>
  <si>
    <t>SAKLAR ON OFF KECIL</t>
  </si>
  <si>
    <t>SKLROO</t>
  </si>
  <si>
    <t>SAKLAR ON/OFF</t>
  </si>
  <si>
    <t>SKLRRV</t>
  </si>
  <si>
    <t>SAKLAR LAMPU H. REVO ABSOULUT IMI</t>
  </si>
  <si>
    <t>SKLRVR</t>
  </si>
  <si>
    <t>SAKLAR RITING H. VARIO IMI</t>
  </si>
  <si>
    <t>SKLRVZR</t>
  </si>
  <si>
    <t>SAKLAR RITING Y.VEGA ZR IMI</t>
  </si>
  <si>
    <t>SKNNN</t>
  </si>
  <si>
    <t>SKRHR</t>
  </si>
  <si>
    <t>SAKLAR HAZARD</t>
  </si>
  <si>
    <t>SKTCVI</t>
  </si>
  <si>
    <t>SOKET ECM H.VARIO 125/150 GENIO SET IMI</t>
  </si>
  <si>
    <t>SKTEOT</t>
  </si>
  <si>
    <t>SOKET EOT YAMAHA IMI</t>
  </si>
  <si>
    <t>SKTFSR</t>
  </si>
  <si>
    <t>SOKET FLASHER LED IMI</t>
  </si>
  <si>
    <t>SKTINH</t>
  </si>
  <si>
    <t>SOCKET INJEKTOR HONDA</t>
  </si>
  <si>
    <t>SKUNKP</t>
  </si>
  <si>
    <t>SKUN KIPROK</t>
  </si>
  <si>
    <t>SPULL ASSY VEGA ZR IMI</t>
  </si>
  <si>
    <t>SLBRDPN</t>
  </si>
  <si>
    <t>SLEBOR DEPAN SUPRA</t>
  </si>
  <si>
    <t>SAKLAR DEMINO 3 MODE</t>
  </si>
  <si>
    <t>SEAL GEAR DEPAN Y. JUPITER IMI</t>
  </si>
  <si>
    <t>SLGRDPN</t>
  </si>
  <si>
    <t>SEAL GEAR DEPAN H. SUPRA IMI</t>
  </si>
  <si>
    <t>SLHDBI</t>
  </si>
  <si>
    <t>SEAL HEAD H. BEAT CARBU IMI</t>
  </si>
  <si>
    <t>SLHDRA</t>
  </si>
  <si>
    <t>SEAL HEAD H.REVO ABSOLUTE IMI</t>
  </si>
  <si>
    <t>SLHDSTRA</t>
  </si>
  <si>
    <t>SEAL HEAD S. SATRIA FU IMI</t>
  </si>
  <si>
    <t>SLHDVZ</t>
  </si>
  <si>
    <t>SEAL HEAD MEGAPRO NEW/VERZA</t>
  </si>
  <si>
    <t>SLHNMI</t>
  </si>
  <si>
    <t>SELAHAN MIO</t>
  </si>
  <si>
    <t>SLHVR</t>
  </si>
  <si>
    <t>KANCINGAN SELAHAN AS SELAH Y.VEGA IMI</t>
  </si>
  <si>
    <t>SLKGCB</t>
  </si>
  <si>
    <t>SEAL KOPLING CB150R OLD IMI</t>
  </si>
  <si>
    <t>SLMGTV</t>
  </si>
  <si>
    <t>OIL SEAL H.MAGHNET V75/ 20X35X7</t>
  </si>
  <si>
    <t>SLMGVR</t>
  </si>
  <si>
    <t>SEAL MAGHNET H.VARIO 125/ 20.8X32X6 IMI</t>
  </si>
  <si>
    <t>SLMHSI</t>
  </si>
  <si>
    <t>SETELAN LANGSAM MANUAL H.SONIC/SUPRA GTR/CB150R/ADV/PCX 150 IMI</t>
  </si>
  <si>
    <t>SLNGHW</t>
  </si>
  <si>
    <t>SELANG HAWA</t>
  </si>
  <si>
    <t>SLNKTG</t>
  </si>
  <si>
    <t>SULINGAN KETENG SUPRA IMI</t>
  </si>
  <si>
    <t>SIL PERSLENING Y. JUPITER IMI</t>
  </si>
  <si>
    <t>SLPRSLG</t>
  </si>
  <si>
    <t>SIL PERSNELING H. GRAND IMI</t>
  </si>
  <si>
    <t>SLPRSNLG</t>
  </si>
  <si>
    <t>SIL PERSNELING S. SHOGUN 110 IMI</t>
  </si>
  <si>
    <t>SLRHCB</t>
  </si>
  <si>
    <t>SELANG RADIATOR H.CB150R IMI</t>
  </si>
  <si>
    <t>SLSHKSPR</t>
  </si>
  <si>
    <t>SEAL SHOCK H. SUPRA FIT</t>
  </si>
  <si>
    <t>SLSHKV</t>
  </si>
  <si>
    <t>SEAL SHOCK / SEAL SOK Y.VIXION  IMI</t>
  </si>
  <si>
    <t>SLSLHSG</t>
  </si>
  <si>
    <t>SIL SLAH S. SHOGUN 110 IMI</t>
  </si>
  <si>
    <t>SLTPSK</t>
  </si>
  <si>
    <t>SEAL TUTUP SHOCK H.MEGAPRO ORI</t>
  </si>
  <si>
    <t>SMBHRI</t>
  </si>
  <si>
    <t>SIL MAGNET BESAR H.REVO IMI</t>
  </si>
  <si>
    <t>SMBHRL</t>
  </si>
  <si>
    <t>SEAL MAGNET BESAR H. REVO LAMA IMI</t>
  </si>
  <si>
    <t>SMHVCI</t>
  </si>
  <si>
    <t>SEAL MAGNET H. VARIO CARBU IMI</t>
  </si>
  <si>
    <t>SMKHRI</t>
  </si>
  <si>
    <t>SIL MAGNET KECIL H. REVO IMI</t>
  </si>
  <si>
    <t>SMTHRI</t>
  </si>
  <si>
    <t>SEAL MAGNET KECIL H. REVO LAMA IMI</t>
  </si>
  <si>
    <t>SMTYMH</t>
  </si>
  <si>
    <t>SPIE MAGNET YAMAHA</t>
  </si>
  <si>
    <t>SNFLKL</t>
  </si>
  <si>
    <t>SKUN FEMALE KECIL</t>
  </si>
  <si>
    <t>SNSCKPLX</t>
  </si>
  <si>
    <t>SENSOR CKP Y.LEXI IMI</t>
  </si>
  <si>
    <t>SNSRTPB</t>
  </si>
  <si>
    <t>SENSOR TPS H. BEAT</t>
  </si>
  <si>
    <t>SPIMCB</t>
  </si>
  <si>
    <t>SEPI MAGNET CB150R/SUPRA GTR</t>
  </si>
  <si>
    <t>SEAL KALIPER S.SMASH IMI</t>
  </si>
  <si>
    <t>SPULL CDI ALFA</t>
  </si>
  <si>
    <t>SPLGRN</t>
  </si>
  <si>
    <t>SPULL ASSY PCX/GENIO</t>
  </si>
  <si>
    <t>SPLSGN</t>
  </si>
  <si>
    <t>SPULL ASSY S. SHOGUN HANSON IMI</t>
  </si>
  <si>
    <t>SPULL ASSY SUPRA IMI</t>
  </si>
  <si>
    <t>SPLVRIO</t>
  </si>
  <si>
    <t>SPULL ASSY VARIO CARBU IMI</t>
  </si>
  <si>
    <t>SPULL VIXION 3C1</t>
  </si>
  <si>
    <t>SPMTAL</t>
  </si>
  <si>
    <t>SEPI MAGNET ALL SIZE 100</t>
  </si>
  <si>
    <t>SPNMIO</t>
  </si>
  <si>
    <t>SPION Y.MINI (SET)</t>
  </si>
  <si>
    <t>SPYRKI</t>
  </si>
  <si>
    <t>SEAL PERSENALING Y.RX KING IMI</t>
  </si>
  <si>
    <t>SRBYMI</t>
  </si>
  <si>
    <t>SEAL RODA BELAKANG Y. MIO IMI</t>
  </si>
  <si>
    <t>SRDMIO</t>
  </si>
  <si>
    <t>SWITCH REM DEPAN/KANAN MIO IMI (PB)</t>
  </si>
  <si>
    <t>SRHBCI</t>
  </si>
  <si>
    <t>SAKLAR RITTING H. BEAT  CARBU IMI</t>
  </si>
  <si>
    <t>SRHS1I</t>
  </si>
  <si>
    <t>SETELAN RANTAI H. SUPRA X 125 IMI</t>
  </si>
  <si>
    <t>SKIR KLEP</t>
  </si>
  <si>
    <t>SRLKAB</t>
  </si>
  <si>
    <t>SOK RUMAH LAHER KRUK AS BEAT FI IMI</t>
  </si>
  <si>
    <t>SRSGHRI</t>
  </si>
  <si>
    <t>SILVER SNEALING H. REVO IMI</t>
  </si>
  <si>
    <t>SRSHVI</t>
  </si>
  <si>
    <t>SAKLAR SEN H.VARIO IMI</t>
  </si>
  <si>
    <t>SRTVXN</t>
  </si>
  <si>
    <t>SEN/RITING (SET) VIXION IMI</t>
  </si>
  <si>
    <t>SENSOR MAQS Y.AEROX/LEXI/FREEGO IMI</t>
  </si>
  <si>
    <t>SSHBTI</t>
  </si>
  <si>
    <t>SEAL SHOCK H. BEAT 110 IMI</t>
  </si>
  <si>
    <t>sskn</t>
  </si>
  <si>
    <t>soket sekun</t>
  </si>
  <si>
    <t>SSYAIM</t>
  </si>
  <si>
    <t>SEAL SHOCK Y. AEROX IMI</t>
  </si>
  <si>
    <t>SSYRKI</t>
  </si>
  <si>
    <t>SIL SLAH Y.RX KING IMI</t>
  </si>
  <si>
    <t>STANG SEHER MIO/ STANG PISTON MIO</t>
  </si>
  <si>
    <t>STGSSR</t>
  </si>
  <si>
    <t>SETTING SENSOR</t>
  </si>
  <si>
    <t>STKGMC</t>
  </si>
  <si>
    <t>SETELAN KETENG MIO CARBU IMI</t>
  </si>
  <si>
    <t>STKHGB</t>
  </si>
  <si>
    <t>SIKRING TANCAP KECIL 5A H.GENIO/BEAT 2021 IMI</t>
  </si>
  <si>
    <t>SETEL REM/PEMBERSIHAN KAMPAS REM</t>
  </si>
  <si>
    <t>STNDRS</t>
  </si>
  <si>
    <t>STANDAR SAMPING SUPRA</t>
  </si>
  <si>
    <t>STPASY</t>
  </si>
  <si>
    <t>STOP ASSY H.BEAT WIN</t>
  </si>
  <si>
    <t>STRALT</t>
  </si>
  <si>
    <t>BENERIN STANDAR TENGAH A LOT</t>
  </si>
  <si>
    <t>STSDYA</t>
  </si>
  <si>
    <t>SEAL TUTUP SHOCK DEPAN Y. AEROX IMI</t>
  </si>
  <si>
    <t>ONGKOS LAS STANDAR TENGAH</t>
  </si>
  <si>
    <t>ONGKOS TAMBAL BAN</t>
  </si>
  <si>
    <t>SERVIS FULL GURAH</t>
  </si>
  <si>
    <t>ISI AIR ACCU JAGO/AIR AKI</t>
  </si>
  <si>
    <t>ISI AIR RADIATOR COOLANT</t>
  </si>
  <si>
    <t>ONGKOS GANTI BAN DALAM</t>
  </si>
  <si>
    <t>ONGKOS GANTI BAN DALAM TUBLES</t>
  </si>
  <si>
    <t>SVS0044</t>
  </si>
  <si>
    <t>ONGKOS BUBUT</t>
  </si>
  <si>
    <t>SVS0045</t>
  </si>
  <si>
    <t>SERVIS SPEEDOMETER</t>
  </si>
  <si>
    <t>SVSTIF</t>
  </si>
  <si>
    <t>SERVIS RUTIN INJEKSI</t>
  </si>
  <si>
    <t>SVYRKI</t>
  </si>
  <si>
    <t>SIL VERS Y.RX KING IMI</t>
  </si>
  <si>
    <t>SWRMSP</t>
  </si>
  <si>
    <t>SWITCH REM KANAN SUPRA IMI</t>
  </si>
  <si>
    <t>SWTCHRM</t>
  </si>
  <si>
    <t>SWITCH REM H. VARIO 125 IMI</t>
  </si>
  <si>
    <t>SWTKP</t>
  </si>
  <si>
    <t>SWITCH KOPLING Y.BYSON</t>
  </si>
  <si>
    <t>TBGIIS</t>
  </si>
  <si>
    <t>TABUNG INFUS INJEKSI</t>
  </si>
  <si>
    <t>TCBSAI</t>
  </si>
  <si>
    <t>TOP SET H. CB150R LED /SUPRA GTR150 IMI</t>
  </si>
  <si>
    <t>TGRMSA</t>
  </si>
  <si>
    <t>TIANG REM SUPRA</t>
  </si>
  <si>
    <t>TH-45530-KVY-831</t>
  </si>
  <si>
    <t>TJKTNG</t>
  </si>
  <si>
    <t>TONJOKAN KETENG BLADE</t>
  </si>
  <si>
    <t>TKSHKU</t>
  </si>
  <si>
    <t>KABEL KILOMETER Y.ALFA IMI (PB)</t>
  </si>
  <si>
    <t>TLRMIO</t>
  </si>
  <si>
    <t>TEMPLAR Y.MIO/NOUVO IMI</t>
  </si>
  <si>
    <t>TMBLKG</t>
  </si>
  <si>
    <t>TOMBOL RITING</t>
  </si>
  <si>
    <t>TMBLLU</t>
  </si>
  <si>
    <t>TOMBOL LAMPU</t>
  </si>
  <si>
    <t>TMLBLK</t>
  </si>
  <si>
    <t>TROMOL BELAKANG H.REVO ORI</t>
  </si>
  <si>
    <t>TMLRIE</t>
  </si>
  <si>
    <t>TIMLAR IN+EX (SET) S SHOGUN 110 IMI</t>
  </si>
  <si>
    <t>TMPLVX</t>
  </si>
  <si>
    <t>TEMPLAR VIXION IMI</t>
  </si>
  <si>
    <t>TMRSTV</t>
  </si>
  <si>
    <t>TEMPLAR SET H.VARIO 125 (IN+EX) IMI</t>
  </si>
  <si>
    <t>TOP SET VARIO ASKIPART</t>
  </si>
  <si>
    <t>TPBD</t>
  </si>
  <si>
    <t>TAP BAUD</t>
  </si>
  <si>
    <t>tpknptm</t>
  </si>
  <si>
    <t>TUTUP KNALPOT MIO</t>
  </si>
  <si>
    <t>TPLKDA</t>
  </si>
  <si>
    <t>TAPAL KUDA GRAND</t>
  </si>
  <si>
    <t>TOPSET MEGAPRO</t>
  </si>
  <si>
    <t>TPRTHC</t>
  </si>
  <si>
    <t>TEMPLAR BEAT FI IMI</t>
  </si>
  <si>
    <t>TOP SET H.BEAT/SCOOPY CARBU IMI</t>
  </si>
  <si>
    <t>TOP SET MIO J/GT</t>
  </si>
  <si>
    <t>TPSTLS</t>
  </si>
  <si>
    <t>TOP SET LEGENDA/ SUPRA FIT/ REVO</t>
  </si>
  <si>
    <t>TOP SET REVO ABSOLUTE</t>
  </si>
  <si>
    <t>TRJPMX</t>
  </si>
  <si>
    <t>TIANG REM / SADAK REM Y.JUPITER MX IMI</t>
  </si>
  <si>
    <t>TRKHBI</t>
  </si>
  <si>
    <t>TENSIONER KETENG H.BLADE IMI</t>
  </si>
  <si>
    <t>TOP SET BEAT FI</t>
  </si>
  <si>
    <t>TOP SET REVO LAMA</t>
  </si>
  <si>
    <t>TOP SET SHOGUN 125</t>
  </si>
  <si>
    <t>TOP SET VARIO 125 LED/150</t>
  </si>
  <si>
    <t>TTPKPT</t>
  </si>
  <si>
    <t>TUTUP KNALPOT H. BEAT CARBU IMI</t>
  </si>
  <si>
    <t>TTPRRV</t>
  </si>
  <si>
    <t>LAWAN RUMAH H.VARIO IMI</t>
  </si>
  <si>
    <t>TTPSHD</t>
  </si>
  <si>
    <t>SEAL TUTUP SHOCK DEPAN Y.JUPITER Z IMI</t>
  </si>
  <si>
    <t>TTPSTP</t>
  </si>
  <si>
    <t>TUTUP LAMPU STOP HITAM H.SUPRA LAMA IMI</t>
  </si>
  <si>
    <t>TTUOLI</t>
  </si>
  <si>
    <t>TUTUP OLI MESIN Y.MIO IMI</t>
  </si>
  <si>
    <t>TWMRHM</t>
  </si>
  <si>
    <t>TUTUP WADAH MINYAK REM H.MATIC</t>
  </si>
  <si>
    <t>GRIP DBS</t>
  </si>
  <si>
    <t>GRIP MONSTER PENDEK</t>
  </si>
  <si>
    <t>BOHLAM CUMI LED VARIASI (PS)</t>
  </si>
  <si>
    <t>SELONGSONG GRIP</t>
  </si>
  <si>
    <t>GRIP AVR / PRORIDE</t>
  </si>
  <si>
    <t>GRIP FOCUS</t>
  </si>
  <si>
    <t>GRIP LISMO MONSTER TRANSPARAN</t>
  </si>
  <si>
    <t>GRIP BUNGBON / PROTAPER</t>
  </si>
  <si>
    <t>GRIP DBS ABU ABU-HITAM</t>
  </si>
  <si>
    <t>GRIP JALU PANJANG</t>
  </si>
  <si>
    <t>GIGI POMPA ORI</t>
  </si>
  <si>
    <t>WIN-RITKIKA</t>
  </si>
  <si>
    <t>RITING KIRI KANAN CB150 WIN</t>
  </si>
  <si>
    <t>FILTER FUEL PUMP H.VARIO 125 LAMA CKD</t>
  </si>
  <si>
    <t>WR-19510-KZR-601</t>
  </si>
  <si>
    <t>KIPAS PENDINGIN VARIO 125</t>
  </si>
  <si>
    <t>WR-35170-KWB-920</t>
  </si>
  <si>
    <t>SAKLAR DIMMER VARIO 125 CKD (PK)</t>
  </si>
  <si>
    <t>SWITCH REM KANAN SUPRA CKD (PB)</t>
  </si>
  <si>
    <t>WR-37420B10E10N000</t>
  </si>
  <si>
    <t>SAKLAR DIMMER BEAT CARBU CKD (PK)</t>
  </si>
  <si>
    <t>WR-3C1-WF218-20</t>
  </si>
  <si>
    <t>BOSH MONOSHOCK Y.VIXION (4PCS) CKD</t>
  </si>
  <si>
    <t>GIRBOX H.VARIO CKD</t>
  </si>
  <si>
    <t>WR-5P0-W0041-00</t>
  </si>
  <si>
    <t>MASTER REM Y.MIO CKD</t>
  </si>
  <si>
    <t>WR-5TL-E2170-00</t>
  </si>
  <si>
    <t>NOKEN AS Y.NUOVO CKD</t>
  </si>
  <si>
    <t>WR-5TL-F6270-00</t>
  </si>
  <si>
    <t>SAKLAR KIRI MIO CARBU (PB)</t>
  </si>
  <si>
    <t>WR-69600-21810L-000</t>
  </si>
  <si>
    <t xml:space="preserve">MASTER REM S.SATRIA BELAKANG/SUPRA X 125 CKD </t>
  </si>
  <si>
    <t>WR-HB6203RS</t>
  </si>
  <si>
    <t>LAHER 6203 CKD</t>
  </si>
  <si>
    <t>PISTON KIT H.BEAT FI ESP/POP (1.00) IMI</t>
  </si>
  <si>
    <t>DISC PAD BELAKANG H.PCX ORI</t>
  </si>
  <si>
    <t>SELANG HISAP S.SGP ORI</t>
  </si>
  <si>
    <t>10W-40 API SL 4T</t>
  </si>
  <si>
    <t>OLI SPORT ULTRATEC FEDERAL RACING 1L</t>
  </si>
  <si>
    <t>110/70-14MAX</t>
  </si>
  <si>
    <t>BAN TUBLES 110/70-14 MAXXIS</t>
  </si>
  <si>
    <t>11103-K0J-N00</t>
  </si>
  <si>
    <t>KARET MONTING H.GENIO/SCOOPY NEW/VARIO/ADV/PCX 160 ORI</t>
  </si>
  <si>
    <t>11394-KYZ-900</t>
  </si>
  <si>
    <t>PERPAK KOPLING H.SUPRA X 125 FI/HELM IN ORI</t>
  </si>
  <si>
    <t>12100-KZL-930</t>
  </si>
  <si>
    <t>BLOK SEHER H.BEAT/SPACY FI</t>
  </si>
  <si>
    <t>PERPAK BLOK H.CB150R ORI</t>
  </si>
  <si>
    <t>12191-K1A-N01</t>
  </si>
  <si>
    <t>PERPAK BLOK H.GENIO/BEAT/SCOOPY LED ORI</t>
  </si>
  <si>
    <t>PERPAK BLOK H.BEAT CARBU ORI</t>
  </si>
  <si>
    <t>PERPAK BLOK H.BLADE/REVO ORI</t>
  </si>
  <si>
    <t>12191-KYA-C00</t>
  </si>
  <si>
    <t>PERPAK BLOK H.MEGAPRO ORI</t>
  </si>
  <si>
    <t>SELANG RADIATOR 4 ARAH H.VARIO 125 FI ESP ORI</t>
  </si>
  <si>
    <t>12206-KZR-600</t>
  </si>
  <si>
    <t>SELANG RADIATOR 4 ARAH H.VARIO 125 LED ORI</t>
  </si>
  <si>
    <t>12251-K0J-N01</t>
  </si>
  <si>
    <t>PERPAK HEAD H.GENIO/BEAT/SCOOPY LED ORI</t>
  </si>
  <si>
    <t>PERPAK HEAD H.CB150R ORI</t>
  </si>
  <si>
    <t>12251-K78-V01</t>
  </si>
  <si>
    <t>PERPAK HEAD H.VARIO 150 NEWORI</t>
  </si>
  <si>
    <t>PERPAK HEAD H.MEGAPRO ORI</t>
  </si>
  <si>
    <t>PERPAK HEAD H.BEAT CARBU ORI</t>
  </si>
  <si>
    <t>12391-K01-900</t>
  </si>
  <si>
    <t>SEAL HEAD H.VARIO 150 NEW ORI</t>
  </si>
  <si>
    <t>SEAL HEAD H.GENIO/BEAT/SCOOPY LED ORI</t>
  </si>
  <si>
    <t>SEAL HEAD H.VEZA/CB150 ORI</t>
  </si>
  <si>
    <t>RING SEHER H.BEAT ESP LED ORI</t>
  </si>
  <si>
    <t>13115-001-003</t>
  </si>
  <si>
    <t>KANCING PEN SEHER H.GRAND ORI</t>
  </si>
  <si>
    <t>PISTON KIT STD H.BEAT/SPACY FI</t>
  </si>
  <si>
    <t>PISTON KIT REVO FIT FI 0.25</t>
  </si>
  <si>
    <t>PISTON KIT 0,25 BEAT FI</t>
  </si>
  <si>
    <t>PISTON KIT 0,50 H.GENIO/BEAT/SCOOPY LED ORI</t>
  </si>
  <si>
    <t>PISTON KIT 0,50 BEAT ESP ORI</t>
  </si>
  <si>
    <t>PISTON KIT H.SUPRA FIT/LEGENDA 0,50 ORI</t>
  </si>
  <si>
    <t>PISTON KIT 0,50 H.MEGAPRO ORI</t>
  </si>
  <si>
    <t>PISTON KIT 100 H.BEAT ESP ORI</t>
  </si>
  <si>
    <t>13400-K15-900</t>
  </si>
  <si>
    <t>BALANCER ASSY H.CB150R</t>
  </si>
  <si>
    <t>14321-KYZ-900</t>
  </si>
  <si>
    <t>GIGI KETENG H.SUPRA FI ORI</t>
  </si>
  <si>
    <t>TEMPLAR IN H.VARIO 125/150 FI ESP ORI</t>
  </si>
  <si>
    <t>TEMPLAR EX H.VARIO FI ORI</t>
  </si>
  <si>
    <t>TEMPLAR EX H.VARIO 125/150 FI ESP ORI</t>
  </si>
  <si>
    <t>TONJOKAN KETENG H.PCX-160 0RI</t>
  </si>
  <si>
    <t>14520-K0W-N01</t>
  </si>
  <si>
    <t>TENSIONER H.VARIO 150 ORI</t>
  </si>
  <si>
    <t>14520-K94-T01</t>
  </si>
  <si>
    <t>TENSIONER H.CB150R ORI</t>
  </si>
  <si>
    <t>LIDAH KETENG BAWAH H.VARIO 150 ORI</t>
  </si>
  <si>
    <t>14721-K0J-N00</t>
  </si>
  <si>
    <t>KLEP EX BEAT LED 2021</t>
  </si>
  <si>
    <t>TOPI KLEP BAWAH H.VARIO 125/150 ORI</t>
  </si>
  <si>
    <t>KLEP SET H.GRAND ORI</t>
  </si>
  <si>
    <t>KOMSTIR BAWAH Y.MIO / SOUL YGP</t>
  </si>
  <si>
    <t>SETELAN ANGIN H.VARIO ORI</t>
  </si>
  <si>
    <t>16430-K97-T01</t>
  </si>
  <si>
    <t>SENSOR IACV H.PCX / SUPRA GTR / ADV ORI</t>
  </si>
  <si>
    <t>16700-K15-306</t>
  </si>
  <si>
    <t>FUEL PUMP ASSY H.CB150R ORI</t>
  </si>
  <si>
    <t>16700-KZL-931</t>
  </si>
  <si>
    <t>FUEL PUMP ASSY H.SPACY FI NON ESP ORI</t>
  </si>
  <si>
    <t>FILTER FUEL PUMP H.VARIO 150/REVO FI ORI</t>
  </si>
  <si>
    <t>FILTER FUEL PUMP H.BEAT AHM</t>
  </si>
  <si>
    <t>17210-K1A-N00</t>
  </si>
  <si>
    <t>FILTER UDARA H.BEAT/STREET LED ORI</t>
  </si>
  <si>
    <t>17211-K18-900</t>
  </si>
  <si>
    <t>FILTER UDARA H.VERZA ORI</t>
  </si>
  <si>
    <t>17235-K50-T00</t>
  </si>
  <si>
    <t>TUTUP FILTER H.BEAT FI ESP ORI</t>
  </si>
  <si>
    <t>17528-K81-N11</t>
  </si>
  <si>
    <t>SELANG BENSIN H.BEAT FI ESP ORI</t>
  </si>
  <si>
    <t>KABEL GAS H.BEAT FI ORI</t>
  </si>
  <si>
    <t>KABEL GAS BAWAH H.VARIO 150 ORI (17920-K59-A72)</t>
  </si>
  <si>
    <t>KABEL GAS BAWAH H.VARIO 150 ORI</t>
  </si>
  <si>
    <t>COVER KNALPOT VARIO 150 2018 AHM</t>
  </si>
  <si>
    <t>19010-K15-921</t>
  </si>
  <si>
    <t>RADIATOR H.CB150R LED ORI</t>
  </si>
  <si>
    <t>RADIATOR H.VARIO 125 ORI</t>
  </si>
  <si>
    <t>19101-K59-A10</t>
  </si>
  <si>
    <t>TABUNG RADIATOR RESERVOIR SET H.VARIO 150 ORI</t>
  </si>
  <si>
    <t>19111-K59-A10</t>
  </si>
  <si>
    <t>TABUNG RADIATOR RESERVOIR H.VARIO 150 ORI</t>
  </si>
  <si>
    <t>COVER RADIATOR KANAN H.VARIO 125 ORI</t>
  </si>
  <si>
    <t>ORING WATER PUMP H.CB150R/CBR LED ORI</t>
  </si>
  <si>
    <t>AS WATERPUMP VARIO CARBU AHM</t>
  </si>
  <si>
    <t>19241-K56-N00</t>
  </si>
  <si>
    <t>AS POMPA AIR H.CB150R LED</t>
  </si>
  <si>
    <t>19621-KZL-930</t>
  </si>
  <si>
    <t>TUTUP MESIN ATAS H.SPACY FI ORI</t>
  </si>
  <si>
    <t>TUTUP MESIN BAWAH H.BEAT FI/SPACY FI ORI</t>
  </si>
  <si>
    <t>19642-KZR-600</t>
  </si>
  <si>
    <t>COVER CVT H.VARIO 125 ORI</t>
  </si>
  <si>
    <t>1DY-E2176-00</t>
  </si>
  <si>
    <t>GIGI KETENG Y.JUPITER Z1 ORI</t>
  </si>
  <si>
    <t>1DY-E6620-00</t>
  </si>
  <si>
    <t>KAMPAS GANDA ASSY Y.JUPITER Z1 ORI</t>
  </si>
  <si>
    <t>1DY-F582U-10</t>
  </si>
  <si>
    <t>PIRINGAN CAKRAM DEPAN Y.JUPITER Z1 ORI</t>
  </si>
  <si>
    <t>DINAMO STATER Y.SOUL GT ORI</t>
  </si>
  <si>
    <t>SHOCK BELAKANG Y.AEROX 125 ORI</t>
  </si>
  <si>
    <t>1S7-E4450-00</t>
  </si>
  <si>
    <t>FILTER UDARA Y.JUPITER MX ORI</t>
  </si>
  <si>
    <t>TUTUP OLI Y.JUPITER MX</t>
  </si>
  <si>
    <t>COP BUSI Y.VIXION ORI (PK)</t>
  </si>
  <si>
    <t>1YD-H3973-00</t>
  </si>
  <si>
    <t>SAKLAR KIRI Y.FINO ORI (PB)</t>
  </si>
  <si>
    <t>22011-K0J-N00</t>
  </si>
  <si>
    <t>KLIP ROLLER H.GENIO ORI (1SET)</t>
  </si>
  <si>
    <t>22011-K1N-V01</t>
  </si>
  <si>
    <t>KLIP ROLLER H.PCX 160 ORI (1SET)</t>
  </si>
  <si>
    <t>22100-K56-N01</t>
  </si>
  <si>
    <t>RUMAH KOPLING H.CB150R LED ORI</t>
  </si>
  <si>
    <t>KIPAS PULLY H.VARIO/STYLO 160 ORI</t>
  </si>
  <si>
    <t>RUMAH ROLLER H.VARIO/STYLO 160 ORI</t>
  </si>
  <si>
    <t>22121-K56-N02</t>
  </si>
  <si>
    <t>LAWAN RUMAH KOPLING LUBANG 4 H.CB150R LED ORI</t>
  </si>
  <si>
    <t>22131-KWN-900</t>
  </si>
  <si>
    <t>KAMPAS KOPLING H.REVO/BLADE ORI (ISI 2PCS)</t>
  </si>
  <si>
    <t>22350-K56-N03</t>
  </si>
  <si>
    <t>LAWAN RUMAH KOPLING KAKI 4 H.CB150R LED ORI</t>
  </si>
  <si>
    <t>22350-KVB-900</t>
  </si>
  <si>
    <t>DUDUKAN KAMPAS GANDA H.VARIO ORI</t>
  </si>
  <si>
    <t>22401-KWN-640</t>
  </si>
  <si>
    <t>PER KAMPAS GANDA H.VARIO 125 ORI</t>
  </si>
  <si>
    <t>22810-K56-N00</t>
  </si>
  <si>
    <t>STUT KOPLING H.CB150R LED ORI</t>
  </si>
  <si>
    <t>KABEL KOPLING H.CB150R/CBR  ORI</t>
  </si>
  <si>
    <t>FANBELT H.BEAT/GENIO/SCOOPY LED ORI</t>
  </si>
  <si>
    <t>23200-KVB-900</t>
  </si>
  <si>
    <t>PULLY ONLY H.VARIO 110 ORI</t>
  </si>
  <si>
    <t>23205-K2F-N10</t>
  </si>
  <si>
    <t>PULLY ONLY H.SCOOPY LED NEW ORI</t>
  </si>
  <si>
    <t>23205-K97-T00</t>
  </si>
  <si>
    <t>PULLY ONLY H.PCX-150 ORI</t>
  </si>
  <si>
    <t>23220-KVB-900</t>
  </si>
  <si>
    <t>LAWAN PULLY BELAKANG H.VARIO CARBU ORI</t>
  </si>
  <si>
    <t>23224-K2F-N10</t>
  </si>
  <si>
    <t>LAWAN PULLY H.SCOOPY LED NEW ORI</t>
  </si>
  <si>
    <t>23224-K97-T00</t>
  </si>
  <si>
    <t>LAWAN PULLY H.PCX 150 ORI</t>
  </si>
  <si>
    <t>23226-GGC-C50</t>
  </si>
  <si>
    <t>BOS PEN PULLY/PIN PEN BEAT/VARIO/SCOOPY ESP ORI</t>
  </si>
  <si>
    <t>CORONG PULLY H.VARIO 110 ORI</t>
  </si>
  <si>
    <t>CORONG PULLY H.VARIO/BEAT/SCOOPY/GENIO ORI</t>
  </si>
  <si>
    <t>CORONG PULLY H.PCX 150 ORI</t>
  </si>
  <si>
    <t>23238-KVB-900</t>
  </si>
  <si>
    <t>LAWAN CORONG PULLY H.VARIO 110 ORI</t>
  </si>
  <si>
    <t>AS PULLY BELAKANG H.SCOOPY NEW ESP ORI</t>
  </si>
  <si>
    <t>23411-K60-B60</t>
  </si>
  <si>
    <t>AS PULLY H.VARIO 125 LED ORI</t>
  </si>
  <si>
    <t>23411-KZL-C30</t>
  </si>
  <si>
    <t>23421-K0J-N00</t>
  </si>
  <si>
    <t>LAWAN GIGI H.SCOOPY NEW ESP ORI</t>
  </si>
  <si>
    <t>23421-K59-A70</t>
  </si>
  <si>
    <t>LAWAN GIGI H.VARIO 125 LED ORI</t>
  </si>
  <si>
    <t>23421-K81-N00</t>
  </si>
  <si>
    <t>LAWAN GIGI H.SCOOPY ESP ORI</t>
  </si>
  <si>
    <t>23422-K0J-N00</t>
  </si>
  <si>
    <t>GIGI SELAH H.SCOPPY NEW ESP ORI</t>
  </si>
  <si>
    <t>23422-K59-A10</t>
  </si>
  <si>
    <t>GIGI SELAH H.VARIO 125 LED ORI</t>
  </si>
  <si>
    <t>23430-K0J-N00</t>
  </si>
  <si>
    <t>AS RODA BELAKANG H.SCOOPY ESP NEW ORI</t>
  </si>
  <si>
    <t>23430-K59-A70</t>
  </si>
  <si>
    <t>AS RODA BELAKANG H.VARIO 125 LED ORI</t>
  </si>
  <si>
    <t>AS RODA BELAKANG H.SCOOPY ESP ORI</t>
  </si>
  <si>
    <t>23430-KZL-930</t>
  </si>
  <si>
    <t>AS RODA BELAKANG H.BEAT FI ORI</t>
  </si>
  <si>
    <t>28223-GCC-000</t>
  </si>
  <si>
    <t>KANCING PINION SELAH H.VARIO CARBU ORI</t>
  </si>
  <si>
    <t>28230-KZR-600</t>
  </si>
  <si>
    <t>GIGI PINION SELAH H.VARIO 125 ORI</t>
  </si>
  <si>
    <t>28250-KZR-600</t>
  </si>
  <si>
    <t>AS GIGI SELAH H.VARIO 125 ORI</t>
  </si>
  <si>
    <t>SHOCK BELAKANG Y.MIO ORI</t>
  </si>
  <si>
    <t>TEMPLAR IN Y.NMAX/AEROX 155 ORI</t>
  </si>
  <si>
    <t>NOKEN AS Y.NMAX ORI</t>
  </si>
  <si>
    <t>2DP-E3907-00</t>
  </si>
  <si>
    <t>FUEL PUMP ASSY Y.NMAX ORI</t>
  </si>
  <si>
    <t>BOSH PULLY / BOSH ROLLER Y.NMAX / AEROX ORI</t>
  </si>
  <si>
    <t>2DP-F3110-00</t>
  </si>
  <si>
    <t>AS SHOCK DEPAN Y.NMAX ORI</t>
  </si>
  <si>
    <t>PIRINGAN CAKRAM Y.NMAX ORI</t>
  </si>
  <si>
    <t>2DP-H4721-00</t>
  </si>
  <si>
    <t>MIKA STOP Y.NMAX OLD ORI</t>
  </si>
  <si>
    <t>BLOK SEHER Y.AEROX/NMAX 155 ORI</t>
  </si>
  <si>
    <t>PISTON KIT Y.NMAX/AEROX 155 ORI</t>
  </si>
  <si>
    <t>PERPAK HEAD Y.LEXI ORI</t>
  </si>
  <si>
    <t>BLOK SEHER Y.LEXI ORI</t>
  </si>
  <si>
    <t>SHOCK BELAKANG Y.JUPITER Z NEW ORI</t>
  </si>
  <si>
    <t>AS SHOCK DEPAN Y.JUPITER Z BURHAN ORI (AS SOK)</t>
  </si>
  <si>
    <t>2P2-H1960-00</t>
  </si>
  <si>
    <t>KIPROK Y.JUPITER Z ORI</t>
  </si>
  <si>
    <t>2PH-E112F-00</t>
  </si>
  <si>
    <t>PLAT TAHANAN NOKEN AS Y.MIO M3 ORI</t>
  </si>
  <si>
    <t>KLEP IN MIO M3/SOUL GT ORI</t>
  </si>
  <si>
    <t>KLEP EX Y.MIO M3/125 ORI</t>
  </si>
  <si>
    <t>2PH-E2151-01</t>
  </si>
  <si>
    <t>TEMPLAR Y.MIO M3/GT 125 ORI</t>
  </si>
  <si>
    <t>AS PULLY BELAKANG Y.MIO M3 ORI</t>
  </si>
  <si>
    <t>2PH-E7211-10</t>
  </si>
  <si>
    <t>GIGI RASIO Y.MIO M3 ORI</t>
  </si>
  <si>
    <t>2PH-E7410-10</t>
  </si>
  <si>
    <t>LAWAN AS GIR DEPAN Y.MIO M3 ORI</t>
  </si>
  <si>
    <t>2PH-E7623-00</t>
  </si>
  <si>
    <t>LAWAN RUMAH ROLLER Y.MIO SOUL/GT 125 ORI</t>
  </si>
  <si>
    <t>2PH-E7660-00</t>
  </si>
  <si>
    <t>PULLY ONLY Y.MIO M3 ORI</t>
  </si>
  <si>
    <t>2PH-E7670-00</t>
  </si>
  <si>
    <t>LAWAN PULLY ONLY Y.MIO M3 ORI</t>
  </si>
  <si>
    <t>2PH-E7684-00</t>
  </si>
  <si>
    <t>CORONG PULLY Y.MIO M3 ORI</t>
  </si>
  <si>
    <t>KABEL REM Y.MIO J/M3 ORI</t>
  </si>
  <si>
    <t>KIPAS PULLY Y.GT 125 ORI (2SX-E7611-11)</t>
  </si>
  <si>
    <t>2TS-E1181-00</t>
  </si>
  <si>
    <t>PERPAK HEAD Y.FREEGO ABS ORI</t>
  </si>
  <si>
    <t>30400-K1A-N13</t>
  </si>
  <si>
    <t>ECU H.BEAT 2020 ISS ORI</t>
  </si>
  <si>
    <t>30500-K15-901</t>
  </si>
  <si>
    <t>COIL H.CB150R ORI</t>
  </si>
  <si>
    <t>COIL H.VARIO 110 ORI</t>
  </si>
  <si>
    <t>30510-K1A-N01</t>
  </si>
  <si>
    <t>COIL H.BEAT/SCOOPY LED ORI</t>
  </si>
  <si>
    <t>30510-K47-N01</t>
  </si>
  <si>
    <t>COIL H.BLADE FI ORI</t>
  </si>
  <si>
    <t>30510-KZR-601</t>
  </si>
  <si>
    <t>COIL H.VARIO 125 ORI</t>
  </si>
  <si>
    <t>30700-K13-900</t>
  </si>
  <si>
    <t>COP BUSI H.VERZA ORI</t>
  </si>
  <si>
    <t>COP BUSI H. CB150R ORI (PK)</t>
  </si>
  <si>
    <t>31110-KZL-C31</t>
  </si>
  <si>
    <t>MAGHNET H.BEAT/SCOOPY FI ORI</t>
  </si>
  <si>
    <t>31120-K45-N01</t>
  </si>
  <si>
    <t>SPULL ASSY H.CBR150R ORI</t>
  </si>
  <si>
    <t>31210-K97-T01</t>
  </si>
  <si>
    <t>MAGHNET H.VARIO 150 ORI</t>
  </si>
  <si>
    <t>DINAMO STATER H.BEAT ORI (31200-KVB-901)</t>
  </si>
  <si>
    <t>31220-K97-T01</t>
  </si>
  <si>
    <t>SPULL ASSY H.PCX-150 ORI</t>
  </si>
  <si>
    <t>31600-KVB-S51</t>
  </si>
  <si>
    <t>KIPROK H.SUPRA X 125 HELM IN FI ORI</t>
  </si>
  <si>
    <t>AS SHOCK DEPAN Y.JUPITER Z1 FI ORI (AS SOK)</t>
  </si>
  <si>
    <t>31B-H1410-00</t>
  </si>
  <si>
    <t>SPULL ASSY Y.JUPITER Z ORI</t>
  </si>
  <si>
    <t>SHOCK BELAKANG H.VARIO 110 ORI</t>
  </si>
  <si>
    <t>33100-K2V-N31</t>
  </si>
  <si>
    <t>REFLEKTOR ASSY/LAMPU DEPAN H.VARIO 125 ORI</t>
  </si>
  <si>
    <t>33100-KZL-A01</t>
  </si>
  <si>
    <t>REFLEKTOR ASSY/LAMPU DEPAN H.SPACY ORI</t>
  </si>
  <si>
    <t>UNIT HEAD LIGHT H.BEAT FI ESP ORI</t>
  </si>
  <si>
    <t>3350025G00000</t>
  </si>
  <si>
    <t>COP BUSI S.SATRIA FU ORI (PK)</t>
  </si>
  <si>
    <t>33700-K1Z-N21</t>
  </si>
  <si>
    <t>LAMPU STOP ASSY H.PCX 160 ORI</t>
  </si>
  <si>
    <t>3370A-K59-A10</t>
  </si>
  <si>
    <t>LAMPU STOP ASSY H.VARIO 125 LED ORI</t>
  </si>
  <si>
    <t>BOHLAM SEN / RITING H.MEGAPRO H.AHM ORI (PK)</t>
  </si>
  <si>
    <t>KUNCI KONTAK + SADEL H.BEAT FI ORI</t>
  </si>
  <si>
    <t>35010-K46-N20</t>
  </si>
  <si>
    <t>KUNCI KONTAK + SADEL H.BEAT FI ESP 2016 ORI</t>
  </si>
  <si>
    <t>KUNCI KONTAK + SADEL H.BEAT CARBU ORI</t>
  </si>
  <si>
    <t>KUNCI KONTAK + SADEL H.SCOOPY FI 2017 ORI</t>
  </si>
  <si>
    <t>35130-K2F-N11</t>
  </si>
  <si>
    <t>SAKLAR KANAN H.SCOOPY NEW ORI (PB)</t>
  </si>
  <si>
    <t>35180-KWW-A01</t>
  </si>
  <si>
    <t>SAKLAR KLAKSON H.SPACY/REVO ORI (PK)</t>
  </si>
  <si>
    <t>35200-KEV-650</t>
  </si>
  <si>
    <t>HOLDER KIRI H.SUPRA X ORI (PB)</t>
  </si>
  <si>
    <t>35700-K81-N01</t>
  </si>
  <si>
    <t>SWITCH STANDAR SAMPING H.BEAT ESP ORI</t>
  </si>
  <si>
    <t>SWITCH STANDAR SAMPING H.SCOOPY ESP ORI</t>
  </si>
  <si>
    <t>35700-K97-T01</t>
  </si>
  <si>
    <t>SWITCH STANDAR SAMPING H.PCX-150 ORI</t>
  </si>
  <si>
    <t>SWIT STATER H.CB150R ORI</t>
  </si>
  <si>
    <t>MIKA SPEEDOMETER H.SCOOPY NEW ORI</t>
  </si>
  <si>
    <t>37211-K97-T01</t>
  </si>
  <si>
    <t>MIKA SPEEDOMETER H.PCX ORI</t>
  </si>
  <si>
    <t>38301-K16-901</t>
  </si>
  <si>
    <t>FLASHER 12V H.BEBEK/MATIC ORI</t>
  </si>
  <si>
    <t>ORING FUEL PUMP Y.VIXION ORI</t>
  </si>
  <si>
    <t>AKI KERING Y.YUASA YTZ5S ORI (3C1-H2100-30)</t>
  </si>
  <si>
    <t>HANDLE REM KANAN Y.VIXION ORI</t>
  </si>
  <si>
    <t>KOMSTIR Y.VIXION YGP</t>
  </si>
  <si>
    <t>40D-F4780-01</t>
  </si>
  <si>
    <t>LAWAN KUNCI KONTAK Y.SOUL GT 125 ORI</t>
  </si>
  <si>
    <t>420X108CL</t>
  </si>
  <si>
    <t>RANTAI REVO ABS (420X108 CL)</t>
  </si>
  <si>
    <t>BOSH POROK H.VARIO ORI</t>
  </si>
  <si>
    <t>BAN TUBLES 110/90-12 (BELAKANG) H.AHM</t>
  </si>
  <si>
    <t>428X110CL</t>
  </si>
  <si>
    <t>RANTAI 428X110 CL</t>
  </si>
  <si>
    <t>43450-K60-B01</t>
  </si>
  <si>
    <t>KABEL REM H.VARIO 125 LED ORI</t>
  </si>
  <si>
    <t>KABEL REM H.VARIO 125 ORI</t>
  </si>
  <si>
    <t>44601-K81-N01</t>
  </si>
  <si>
    <t>PELEK RACING DEPAN H.BEAT ECO/BEAT STREET ORI</t>
  </si>
  <si>
    <t>44680-KSP-B00</t>
  </si>
  <si>
    <t>PLAT TAHANAN GIRBOX H.VERZA ORI</t>
  </si>
  <si>
    <t>BAN TUBLES 100/90-12 (DEPAN) H.AHM</t>
  </si>
  <si>
    <t>44800-KWB-600</t>
  </si>
  <si>
    <t>GIRBOX H.REVO ORI</t>
  </si>
  <si>
    <t>KABEL KILOMETER H.REVO ORI (PB)</t>
  </si>
  <si>
    <t>SEAL WATERPUMP Y.XEON CARBU ORI</t>
  </si>
  <si>
    <t>KIPAS WATERPUMP Y.XEON CARBU ORI</t>
  </si>
  <si>
    <t>SEAL PULLY / SIL PULLY Y.XEON ORI</t>
  </si>
  <si>
    <t>PROT GAS KANAN Y.MIO GT ORI</t>
  </si>
  <si>
    <t>SAKLAR KANAN MIO J / XEON (PB)</t>
  </si>
  <si>
    <t>45251-KCJ-662</t>
  </si>
  <si>
    <t>PIRINGAN DEPAN H.CB150R LED ORI</t>
  </si>
  <si>
    <t>5011987101074</t>
  </si>
  <si>
    <t>OLI SPORT SHELL ADVANCE AX7 1L 10W-40</t>
  </si>
  <si>
    <t>STANDAR TENGAH H.BEAT CARBU AHM</t>
  </si>
  <si>
    <t>AS STANDAR TENGAH H.VARIO 125/150 ORI</t>
  </si>
  <si>
    <t>STANDAR SAMPING H.BEAT FI ESP ORI</t>
  </si>
  <si>
    <t>51410-K0J-N01</t>
  </si>
  <si>
    <t>AS SHOCK DEPAN H.SCOOPY FI ESP NEW ORI (AS SOK</t>
  </si>
  <si>
    <t>AS SHOCK DEPAN H.CB150R ORI (AS SOK)</t>
  </si>
  <si>
    <t>AS SHOCK DEPAN H.VERZA ORI (AS SOK)</t>
  </si>
  <si>
    <t>51410-K1Z-J11</t>
  </si>
  <si>
    <t>AS SHOCK DEPAN H.PCX-160 ORI (AS SOK)</t>
  </si>
  <si>
    <t>AS SHOCK DEPAN SCOOPY FI DONAT</t>
  </si>
  <si>
    <t>AS SHOCK DEPAN H.VARIO ORI (AS SOK)</t>
  </si>
  <si>
    <t>AS SHOCK DEPAN H.BLADE ORI (AS SOK)</t>
  </si>
  <si>
    <t>51490-K84-901</t>
  </si>
  <si>
    <t>SEAL SHOCK / SEAL SOK H.CRF 150 ORI</t>
  </si>
  <si>
    <t>SEAL SHOCK / SEAL SOK H.BEAT ORI</t>
  </si>
  <si>
    <t>52400-K0J-305</t>
  </si>
  <si>
    <t>SHOCK BELAKANG H.BEAT FI ESP/GENIO LED ORI</t>
  </si>
  <si>
    <t>52400-K93-N02</t>
  </si>
  <si>
    <t>SHOCK BELAKANG H.SCOOPY FI ORI</t>
  </si>
  <si>
    <t>52400-KVB-931</t>
  </si>
  <si>
    <t>SHOCK BELAKANG H.VARIO CARBU ORI</t>
  </si>
  <si>
    <t>52400-KZL-A01</t>
  </si>
  <si>
    <t>SHOCK BELAKANG H.SPACY ORI</t>
  </si>
  <si>
    <t>53105-KRC-900</t>
  </si>
  <si>
    <t>JALU STANG H.CB150R ORI</t>
  </si>
  <si>
    <t>GRIP H.VARIO 125 LED ORI</t>
  </si>
  <si>
    <t>53166-K2S-N00</t>
  </si>
  <si>
    <t>53166-KVB-900</t>
  </si>
  <si>
    <t>GRIP L HANDLE H.VARIO TECHNO CARBU ORI</t>
  </si>
  <si>
    <t>53172-K0J-N00</t>
  </si>
  <si>
    <t>RUMAH HANDLE KIRI H.BEAT/GENIO/SCOOPY LED ORI</t>
  </si>
  <si>
    <t>HANDLE REM KANAN H.BEAT LED ORI</t>
  </si>
  <si>
    <t>HANDLE REM SUPRA X 125 CAKRAM (PS)</t>
  </si>
  <si>
    <t>HANDLE REM KANAN H.VARIO CARBU ORI (PK)</t>
  </si>
  <si>
    <t>53175-KWN-901</t>
  </si>
  <si>
    <t>HANDLE REM KANAN H.PCX ORI</t>
  </si>
  <si>
    <t>HANDLE REM KANAN H.SUPRA X 125 FI ORI (PK)</t>
  </si>
  <si>
    <t>53204-K59-A10ZB</t>
  </si>
  <si>
    <t>VISOR H.VARIO 125/150 ESP ORI</t>
  </si>
  <si>
    <t>53205-K46-N00PFW</t>
  </si>
  <si>
    <t>BATOK DEPAN H.VARIO 110 PUTIH</t>
  </si>
  <si>
    <t>53206-K60-B00ZB</t>
  </si>
  <si>
    <t>BATOK BELAKANG H.VARIO 125/150 ESP NON ISS ORI</t>
  </si>
  <si>
    <t>5320D-K59-A10ZA</t>
  </si>
  <si>
    <t>BATOK DEPAN HITAM H.VARIO 125/150 ESP ORI</t>
  </si>
  <si>
    <t>COVER L FRONT BELAKANG/ LEGSIL FULL KIRI SCOOPY FI</t>
  </si>
  <si>
    <t>FILTER FUEL PUMP Y.MIO J YAMAHA</t>
  </si>
  <si>
    <t>54P-E6611-00</t>
  </si>
  <si>
    <t>RUMAH OTOM. KOPLING GANDA Y.MIO J ORI</t>
  </si>
  <si>
    <t>KLIP ROLLER Y.MIO J (1PCS)</t>
  </si>
  <si>
    <t>AS SHOCK DEPAN Y.MIO J ORI (AS SOK)</t>
  </si>
  <si>
    <t>54P-F6143-10-P6</t>
  </si>
  <si>
    <t>BATOK DEPAN HITAM Y.MIO J/GT ORI</t>
  </si>
  <si>
    <t>BATOK BELAKANG Y.MIO J/GT ORI</t>
  </si>
  <si>
    <t>54P-F8385-00</t>
  </si>
  <si>
    <t>COVER BAWAH BAGIAN DEPAN Y.MIO GT ORI</t>
  </si>
  <si>
    <t>MIKA SPEEDOMETER Y.MIO J/GT ORI</t>
  </si>
  <si>
    <t>54P-H4310-02</t>
  </si>
  <si>
    <t>REFLEKTOR Y.MIO J ORI</t>
  </si>
  <si>
    <t>57110-23F10-000</t>
  </si>
  <si>
    <t>HANFAT KANAN S.SHOGUN 125 ORI</t>
  </si>
  <si>
    <t>5D7-E3770-00</t>
  </si>
  <si>
    <t>INJEKTOR Y.NMAX ORI</t>
  </si>
  <si>
    <t>PERPAK KOPLING Y.VEGA ZR/JUPITER Z1 ORI</t>
  </si>
  <si>
    <t>KAMPAS KOPLING Y.VEGA ZR/JUPITER ORI</t>
  </si>
  <si>
    <t>5D9-F6311-00</t>
  </si>
  <si>
    <t>KABEL GAS Y.VEGA ZR ORI</t>
  </si>
  <si>
    <t>5D9-H1410-10</t>
  </si>
  <si>
    <t>SPULL ASSY Y.VEGA ZR ORI</t>
  </si>
  <si>
    <t>5TF-F4312-00</t>
  </si>
  <si>
    <t>SELANG BENSIN Y.YAMAHA ORI</t>
  </si>
  <si>
    <t>5TL-E2118-00</t>
  </si>
  <si>
    <t>KUKU KLEP Y.MIO ORI</t>
  </si>
  <si>
    <t>SEAL PULLY / SIL PULLY Y.MIO CARBU ORI</t>
  </si>
  <si>
    <t>DUDUKAN SPION Y.MIO/JUPITER Z</t>
  </si>
  <si>
    <t>KUNCI KONTAK Y.MIO ORI (1SET)</t>
  </si>
  <si>
    <t>61100-K1Z-N20MSR</t>
  </si>
  <si>
    <t>SLEBOR DEPAN MERAH DOP H.PCX 160 ORI</t>
  </si>
  <si>
    <t>61100-K35-V00ZC</t>
  </si>
  <si>
    <t>SLEBOR DEPAN PUTIH H.PCX CBU ORI</t>
  </si>
  <si>
    <t>61100-K81-N00ZE</t>
  </si>
  <si>
    <t>SLEBOR DEPAN HITAM DOP H.BEAT ECO ESP ORI</t>
  </si>
  <si>
    <t>61100-K97-T00YT</t>
  </si>
  <si>
    <t>FENDER FR (MT GN BL)</t>
  </si>
  <si>
    <t>64301-K81-N00MGB</t>
  </si>
  <si>
    <t>PANEL DEPAN HITAM DOP H.BEAT ECO/BEAT STREET ORI</t>
  </si>
  <si>
    <t>64302-K2V-N30ZA</t>
  </si>
  <si>
    <t>PANEL DEPAN DUDUKAN PLAT NOMOR H.VARIO 125 ORI</t>
  </si>
  <si>
    <t>COVER BAWAH BAGIAN DEPAN HITAM DOP H.BEAT ECO/BEAT STREET ORI</t>
  </si>
  <si>
    <t>64308-K2V-N30ZA</t>
  </si>
  <si>
    <t>COVER BAWAH BAGIAN DEPAN H.VARIO 125 ORI</t>
  </si>
  <si>
    <t>COVER BAWAH BAGIAN DEPAN VARIO 110 FI ESP ORI</t>
  </si>
  <si>
    <t>64308-K61-900</t>
  </si>
  <si>
    <t>COVER BAWAH BAGIAN DEPAN H.BEAT POP ESP ORI</t>
  </si>
  <si>
    <t>BORDES/PIJAKAN KAKI H.BEAT/STREET LED ORI</t>
  </si>
  <si>
    <t>64310-K46-N20</t>
  </si>
  <si>
    <t>BORDES/PIJAKAN KAKI H.VARIO 110 ESP</t>
  </si>
  <si>
    <t>BORDES/PIJAKAN KAKI H.VARIO 125 ORI</t>
  </si>
  <si>
    <t>64311-K97-T00ZA</t>
  </si>
  <si>
    <t>BORDES/PIJAKAN KAKI H.PCX 150 ORI</t>
  </si>
  <si>
    <t>64321-K1Z-J10ZC</t>
  </si>
  <si>
    <t>BORDES/PIJAKAN KAKI KIRI H.PCX 160 ORI</t>
  </si>
  <si>
    <t>64330-K46-N00</t>
  </si>
  <si>
    <t>COVER BAWAH KIRI H.VARIO 110 ESP</t>
  </si>
  <si>
    <t>COVER UNDER/BAWAH PIJAKAN KAKI H.BEAT/STREET LED ORI</t>
  </si>
  <si>
    <t>COVER UNDER ASSY H.VARIO 125/150 ORI</t>
  </si>
  <si>
    <t>64350-K60-B60ZB</t>
  </si>
  <si>
    <t>COVER BAWAH KANAN H.VARIO 125 ORI</t>
  </si>
  <si>
    <t>64431-K1Z-J10ZS</t>
  </si>
  <si>
    <t>COVER DEK LANTAI BAWAH KANAN MERAH DOP H.PCX 160 ORI</t>
  </si>
  <si>
    <t>Cover dek Lantai Bawah kiri Scoopy FI eSP LED</t>
  </si>
  <si>
    <t>64431-K97-T00YY</t>
  </si>
  <si>
    <t>COVER DEK LANTAI BAWAH KANAN HITAM DOP H.PCX 150 ORI</t>
  </si>
  <si>
    <t>64432-K1Z-J10ZS</t>
  </si>
  <si>
    <t>COVER DEK LANTAI BAWAH KIRI MERAH DOP H.PCX 160 ORI</t>
  </si>
  <si>
    <t>64460-K81-N00ZA</t>
  </si>
  <si>
    <t>COVER TUTUP AKI H.BEAT ESP ORI</t>
  </si>
  <si>
    <t>LEGSIL FULL KANAN BU DOP H.VARIO 125/150 EP ORI</t>
  </si>
  <si>
    <t>LEGSIL FULL KANAN VARIO 125 LED</t>
  </si>
  <si>
    <t>64501-K97-T00A2</t>
  </si>
  <si>
    <t>LEGSIL FULL KANAN HITAM DOP H.PCX 150 ORI</t>
  </si>
  <si>
    <t>64502-K1Z-J10ZP</t>
  </si>
  <si>
    <t>LEGSIL FULL KIRI MERAH DOP H.PCX 160 ORI</t>
  </si>
  <si>
    <t>64521-K1Z-J10</t>
  </si>
  <si>
    <t>COVER TADAH LUMPUR H.PCX 160 ORI</t>
  </si>
  <si>
    <t>64521-K97-T00</t>
  </si>
  <si>
    <t>COVER FR LOWER/TADAH LUMPUR H.PCX 150 ORI</t>
  </si>
  <si>
    <t>LEGSIL FULL KIRI VARIO 125 LED</t>
  </si>
  <si>
    <t>80/100-17</t>
  </si>
  <si>
    <t>BAN TUBLES 80/100-17 IRC</t>
  </si>
  <si>
    <t>SLEBOR BELAKANG H.BEAT FI ESP LED ORI</t>
  </si>
  <si>
    <t>81110-KYZ-900</t>
  </si>
  <si>
    <t>DUDUKAN PLAT DEPAN H.REVO FI ORI</t>
  </si>
  <si>
    <t>81131-K1Z-J10ZC</t>
  </si>
  <si>
    <t>COVER KONTAK H.PCX 160 ORI</t>
  </si>
  <si>
    <t>LACI PANEL HITAM SEMU ABU2 H.VARIO 150 ORI</t>
  </si>
  <si>
    <t>81141-K2V-N30ZA</t>
  </si>
  <si>
    <t>COVER INNER LOWER/COVER KONTAK H.VARIO 125 ORI</t>
  </si>
  <si>
    <t>81141-K59-A10ZB</t>
  </si>
  <si>
    <t>COVER INNER LOWER/COVER KONTAK H.VARIO 125/150 ORI</t>
  </si>
  <si>
    <t>83510-K41-N00ZA</t>
  </si>
  <si>
    <t>TUTUP LAMPU STOP H.SUPRA X 125 FI ORI</t>
  </si>
  <si>
    <t>Cover Body Kiri SCOOPY Fi eSP LED 2017 2018 2019 2020</t>
  </si>
  <si>
    <t>83700-K81-N00ZA</t>
  </si>
  <si>
    <t>TUTUP LAMPU BELAKANG H.BEAT ESP ORI</t>
  </si>
  <si>
    <t>88110-KWW-A40</t>
  </si>
  <si>
    <t>SPION KANAN H.REVO/SUPRA X-125 FI ORI (PK)</t>
  </si>
  <si>
    <t>88120-KWW-A40</t>
  </si>
  <si>
    <t>SPION KIRI H.REVO/SUPRA X-125 FI ORI (PK)</t>
  </si>
  <si>
    <t>88210-K1A-N01</t>
  </si>
  <si>
    <t>SPION KANAN H.BEAT FI ESP ORI (PK)</t>
  </si>
  <si>
    <t>88210-K97-N01</t>
  </si>
  <si>
    <t>SPION KANAN H.PCX 160 ORI (PK)</t>
  </si>
  <si>
    <t>88220-K1A-N01</t>
  </si>
  <si>
    <t>SPION KIRI H.BEAT LED ORI</t>
  </si>
  <si>
    <t>88220-K97-N01</t>
  </si>
  <si>
    <t>SPION KIRI H.PCX 160 ORI (PK)</t>
  </si>
  <si>
    <t>8990876610392</t>
  </si>
  <si>
    <t>BAN DALAM 275/300-14 IRC (80/90-14 dan 90/90-14)</t>
  </si>
  <si>
    <t>MUR PULLY BELAKANG Y.MIO ORI</t>
  </si>
  <si>
    <t>SPIE MAGNET Y.MIO CARBU</t>
  </si>
  <si>
    <t>BOSS MONTING Y.MIO CARBU ORI</t>
  </si>
  <si>
    <t>90426-KZL-840</t>
  </si>
  <si>
    <t>RING PLAT 14 MM KIPAS PULLY AHM</t>
  </si>
  <si>
    <t>SELANG RADIATOR Y.VIXION ORI</t>
  </si>
  <si>
    <t>LAHER 6205 / LAHER KRUK AS KANAN H.BEAT ORI</t>
  </si>
  <si>
    <t>LAHER KRUK AS KIRI H.BEAT ORI</t>
  </si>
  <si>
    <t>91006-KAB-004</t>
  </si>
  <si>
    <t>LAHER 6205 UU H.AHM</t>
  </si>
  <si>
    <t>OIL SEAL KRUK AS / SIL KER AS H.VARIO 125/PCX 150/ 26X45X6 ORI (PK)</t>
  </si>
  <si>
    <t>SEAL PULLY / SIL PULLY H.BEAT/VARIO ORI (91211-KN7-671)</t>
  </si>
  <si>
    <t>93102-25815</t>
  </si>
  <si>
    <t>OIL SEAL KRUK AS / SIL KER AS Y.XEON/GT125 ORI (PK)</t>
  </si>
  <si>
    <t>ORING KECIL WATERPUMP Y.VIXION ORI</t>
  </si>
  <si>
    <t>ORING BESAR WATERPUMP Y.VIXION ORI</t>
  </si>
  <si>
    <t>93306-253X1</t>
  </si>
  <si>
    <t>LAHER 6203 YAMAHA ORI</t>
  </si>
  <si>
    <t>93306-254Y1</t>
  </si>
  <si>
    <t>LAHER AS RODA 62/22 YAMAHA</t>
  </si>
  <si>
    <t>LAHER 6303 Y.YAMAHA</t>
  </si>
  <si>
    <t>RANTAI KETENG Y.JUPITER Z1 ORI</t>
  </si>
  <si>
    <t>99000B00MP3NSCHB</t>
  </si>
  <si>
    <t>BONUS GREASE CVT S.SGP</t>
  </si>
  <si>
    <t>ARM TENSIONER GRAND</t>
  </si>
  <si>
    <t>ASDHMI</t>
  </si>
  <si>
    <t>AS SHOCK DEPAN H.MEGAPRO MONO IMI</t>
  </si>
  <si>
    <t>AS SHOCK DEPAN MIO J IMI (AS SOK)</t>
  </si>
  <si>
    <t>AS SHOCK DEPAN H.SUPRAFIT IMI (AS SOK)</t>
  </si>
  <si>
    <t>AS SHOCK DEPAN Y.MIO CARBU IMI (AS SOK)</t>
  </si>
  <si>
    <t>AS SHOCK DEPAN H.SCOOPY CARBU 1SET IMI (AS SOK)</t>
  </si>
  <si>
    <t>AS STANDAR TENGAH H.VARIO 125 LED IMI</t>
  </si>
  <si>
    <t>ASRVXN</t>
  </si>
  <si>
    <t>AS RODA BELAKANG Y.VIXION IMI</t>
  </si>
  <si>
    <t>ATSLOO</t>
  </si>
  <si>
    <t>AX5-15W40SPORT</t>
  </si>
  <si>
    <t>OLI SPORT SHELL ADVANCE AX5 0,8L 15W-40</t>
  </si>
  <si>
    <t>AX7-10W40SPORT</t>
  </si>
  <si>
    <t>SEHER SET Y.LEXI ORI</t>
  </si>
  <si>
    <t>B3W-F7481-00</t>
  </si>
  <si>
    <t>BORDES/PIJAKAN KAKI H.BEAT/GEAR 125 ORI</t>
  </si>
  <si>
    <t>B5D-E1351-00</t>
  </si>
  <si>
    <t>PERPAK BLOK Y.FREEGO ABS ORI</t>
  </si>
  <si>
    <t>B5D-E2121-00</t>
  </si>
  <si>
    <t>KLEP EX Y.FREEGO ORI</t>
  </si>
  <si>
    <t>FILTER UDARA Y.FREEGO/GEAR 125 ORI</t>
  </si>
  <si>
    <t>B5D-F2210-00</t>
  </si>
  <si>
    <t>SHOCK BELAKANG Y.FREEGO ORI</t>
  </si>
  <si>
    <t>PERPAK BLOK AEROX/NMAX 155</t>
  </si>
  <si>
    <t>B65-E6626-00</t>
  </si>
  <si>
    <t>PER KAMPAS GANDA Y.AEROX ORI</t>
  </si>
  <si>
    <t>B65-H2566-01</t>
  </si>
  <si>
    <t>SWITCH STANDAR SAMPING Y.AEROX 155 ORI</t>
  </si>
  <si>
    <t>KOMSTIR BAWAH Y.NMAX/AEROX/LEXI ORI</t>
  </si>
  <si>
    <t>B65-WB018-01</t>
  </si>
  <si>
    <t>KOMSTIR ATAS Y.NMAX/AEROX/LEXI ORI</t>
  </si>
  <si>
    <t>KOMSTIR Y.AEROX/LEXI/NMAX ORI SET</t>
  </si>
  <si>
    <t>BOSH PULLY / BOSH ROLLER Y.AEROX/NMAX 155</t>
  </si>
  <si>
    <t>FANBELT Y.AEROX ORI</t>
  </si>
  <si>
    <t>DISC PAD BELAKANG Y.R15/VIXION LED ORI</t>
  </si>
  <si>
    <t>BAD12,5</t>
  </si>
  <si>
    <t>BAUD 12 PANJANG 12,5 CM</t>
  </si>
  <si>
    <t>BAUDHB</t>
  </si>
  <si>
    <t>BAUD HEAD H.BEAT/VARIO FI IMI</t>
  </si>
  <si>
    <t>PERPAK BB Y.NOUVO/MIO FUBORU</t>
  </si>
  <si>
    <t>BBHCAI</t>
  </si>
  <si>
    <t>BATOK BELAKANG H.BEAT CARBU IMI</t>
  </si>
  <si>
    <t>BD300/350-17</t>
  </si>
  <si>
    <t>BAN DALAM 300/350-12 SWALLOW</t>
  </si>
  <si>
    <t>BDAS34</t>
  </si>
  <si>
    <t>AS 3/4</t>
  </si>
  <si>
    <t>BAUD EKSTENSI VARIO 125</t>
  </si>
  <si>
    <t>BDHBCI</t>
  </si>
  <si>
    <t>BATOK DEPAN HITAM H.BEAT CARBU IMI</t>
  </si>
  <si>
    <t>BDLLMK</t>
  </si>
  <si>
    <t>BOHLAM DEPAN LED 36W LUMINOS MH6 KIPAS 6 (PS)</t>
  </si>
  <si>
    <t>BDSPON</t>
  </si>
  <si>
    <t>BAUD SPION H.CBR</t>
  </si>
  <si>
    <t>BDTPAS</t>
  </si>
  <si>
    <t>BAUD TUTUP AS SHOCK</t>
  </si>
  <si>
    <t>BK6-F2184-00</t>
  </si>
  <si>
    <t>BOSH ARM Y.VIXION NEW LED ORI</t>
  </si>
  <si>
    <t>BOS KLEP H.BEAT CARBU IMI</t>
  </si>
  <si>
    <t>BKLYMI</t>
  </si>
  <si>
    <t>BOS KLEP Y.MIO M3/125 IMI</t>
  </si>
  <si>
    <t>BKLYMJ</t>
  </si>
  <si>
    <t>BOS KLEP Y.MIO J/SOUL GT IMI</t>
  </si>
  <si>
    <t>BOHLAM SEN / RITING Y.VIXION (PS)</t>
  </si>
  <si>
    <t>BMSYVI</t>
  </si>
  <si>
    <t>BOSH MONOSHOCK Y.VIXION IMI</t>
  </si>
  <si>
    <t>BNTCBI</t>
  </si>
  <si>
    <t>BONIT CARBU H.BEAT IMI</t>
  </si>
  <si>
    <t>BOS KLEP H.VARIO 125 IMI</t>
  </si>
  <si>
    <t>BP125</t>
  </si>
  <si>
    <t>BAUD 12 PANJANG 5.5CM</t>
  </si>
  <si>
    <t>BUSA FILTER H.GRAND IMI</t>
  </si>
  <si>
    <t>BSKLHI</t>
  </si>
  <si>
    <t>BAUD SETELAN KLEP HONDA IMI</t>
  </si>
  <si>
    <t>BOS KLEP H.SUPRA FIT IMI (1SET)</t>
  </si>
  <si>
    <t>BSTHBI</t>
  </si>
  <si>
    <t>BOSH STANDAR TENGAH H.BEAT IMI</t>
  </si>
  <si>
    <t>BT100/80-17FDR</t>
  </si>
  <si>
    <t>BAN TUBLES 100/80-17 FDR</t>
  </si>
  <si>
    <t>BTBRCI</t>
  </si>
  <si>
    <t>BATOK BELAKANG H.REVO CARBU IMI</t>
  </si>
  <si>
    <t>BTDRCI</t>
  </si>
  <si>
    <t>BATOK DEPAN HITAM H.REVO CARBU IMI</t>
  </si>
  <si>
    <t>BTL70/90</t>
  </si>
  <si>
    <t>BAN TUBLES 70/90-14 FDR</t>
  </si>
  <si>
    <t>BTL90/80-14</t>
  </si>
  <si>
    <t>BAN TUBLES 90/80-14 FDR</t>
  </si>
  <si>
    <t>BTLFDR</t>
  </si>
  <si>
    <t>BAN TUBLES 90/90-17 FDR</t>
  </si>
  <si>
    <t>CBWDHS</t>
  </si>
  <si>
    <t>COVER BAWAH BAGIAN DEPAN H.SUPRA X-125 IMI</t>
  </si>
  <si>
    <t>PERPAK HEAD VEGA-ZR/JUPITER-ZR</t>
  </si>
  <si>
    <t>CLSRVI</t>
  </si>
  <si>
    <t>COVER LIST SPEEDOMETER VARIO 125 IMI</t>
  </si>
  <si>
    <t>CRLC52</t>
  </si>
  <si>
    <t>CIRCLIP 52MM IMI</t>
  </si>
  <si>
    <t>COOL STATER S.SKYWAVE IMI</t>
  </si>
  <si>
    <t>CTLHVL</t>
  </si>
  <si>
    <t>COVER TADAH LUMPUR H.VARIO 125 LED 2018 IMI</t>
  </si>
  <si>
    <t>CVCLIM</t>
  </si>
  <si>
    <t>CDI VARIO CARBU LVD IMI</t>
  </si>
  <si>
    <t>CVRKNL</t>
  </si>
  <si>
    <t>COVER KNALPOT H.VARIO 125 IMI</t>
  </si>
  <si>
    <t>DGP-06381-KVY-960</t>
  </si>
  <si>
    <t>STANG SEHER H.BEAT CARBU DAISHO</t>
  </si>
  <si>
    <t>DSPMT</t>
  </si>
  <si>
    <t>DISC PAD Y.MIO M3 MACHO</t>
  </si>
  <si>
    <t>DINAMO STATER BEAT PGM-FI / SCOOPY</t>
  </si>
  <si>
    <t>ENCIT1</t>
  </si>
  <si>
    <t>ENCIT DUS 18KG</t>
  </si>
  <si>
    <t>FBRBSE</t>
  </si>
  <si>
    <t>FULLSET H.BEAT/SCOOPY ESP IMI</t>
  </si>
  <si>
    <t>FIM42-025</t>
  </si>
  <si>
    <t>PISTON KIT FIM H.BEAT / VARIO /  SCOOPY / REVO ABS ORI (0.25)</t>
  </si>
  <si>
    <t>PISTON KIT FIM H.BEAT / VARIO /  SCOOPY / REVO ABS ORI (0.50)</t>
  </si>
  <si>
    <t>FILTER FUEL PUMP Y.MIO J IMI</t>
  </si>
  <si>
    <t>FLLSYX</t>
  </si>
  <si>
    <t>FULLSET Y.XEON CARBU IMI</t>
  </si>
  <si>
    <t>FLLYNX</t>
  </si>
  <si>
    <t>FULLSET Y.NMAX IMI</t>
  </si>
  <si>
    <t>FULLSET LEGENDA/SUPRA FIT</t>
  </si>
  <si>
    <t>FULLSET JUPITER SALIB/VEGA ZR</t>
  </si>
  <si>
    <t>FSTBLY</t>
  </si>
  <si>
    <t>FUSTEP BELAKANG Y.JUPITER Z (SET)</t>
  </si>
  <si>
    <t>FULLSET MIO</t>
  </si>
  <si>
    <t>GDHSFI</t>
  </si>
  <si>
    <t>GIR DEPAN H.SUPRA X-125 FI IMI</t>
  </si>
  <si>
    <t>GDHSXI</t>
  </si>
  <si>
    <t>GIR DEPAN H.SUPRA X-125 IMI</t>
  </si>
  <si>
    <t>GEN000121</t>
  </si>
  <si>
    <t>CHAINLUBE 2B</t>
  </si>
  <si>
    <t>GLHVTC</t>
  </si>
  <si>
    <t>GRIP L HANDLE H.VARIO TECHNO CARBU IMI</t>
  </si>
  <si>
    <t>KICK STATER Y.JUPITER</t>
  </si>
  <si>
    <t>KICK STATER Y.MIO</t>
  </si>
  <si>
    <t>GRHVTC</t>
  </si>
  <si>
    <t>GRIP R HANDLE H.VARIO TECHNO CARBU IMI</t>
  </si>
  <si>
    <t>GANTI RANTE KETENG (BEBEK)</t>
  </si>
  <si>
    <t>GASKET FULLSET H.ASTREA GRAND/PRIMA FUBORU</t>
  </si>
  <si>
    <t>PERPAK FULLSET SUPRA X 125 LAMA FUBORU</t>
  </si>
  <si>
    <t>HLKRMI</t>
  </si>
  <si>
    <t>HANDLE REM KIRI MIO IMI</t>
  </si>
  <si>
    <t>HRKCBI</t>
  </si>
  <si>
    <t>HANDLE REM KANAN H.CB150R IMI (PK)</t>
  </si>
  <si>
    <t>HRKNMP</t>
  </si>
  <si>
    <t>HOLDER KANAN H.MEGAPRO NEW IMI</t>
  </si>
  <si>
    <t>HRKYMJ</t>
  </si>
  <si>
    <t>HANDLE REM KANAN Y.MIO J SILVER IMI (PK)</t>
  </si>
  <si>
    <t>JASTAN</t>
  </si>
  <si>
    <t>JASA BENERIN STANDAR TENGAH</t>
  </si>
  <si>
    <t>KBPCBS</t>
  </si>
  <si>
    <t>KABEL BODY PVC BESAR 6 MM</t>
  </si>
  <si>
    <t>KGDYTN</t>
  </si>
  <si>
    <t>KAMPAS GANDA H.PCX DAYTONA</t>
  </si>
  <si>
    <t>KALIPER ASSY H.MIO IMI</t>
  </si>
  <si>
    <t>KMYVIM</t>
  </si>
  <si>
    <t>KURAS TANGKI (RINGAN)</t>
  </si>
  <si>
    <t>KTRHJI</t>
  </si>
  <si>
    <t>KARET TROMOL H.JUPITER Z IMI (ISI 4)</t>
  </si>
  <si>
    <t>LBPYFAI</t>
  </si>
  <si>
    <t>LAHER BAMBU PULLY Y.FINO ASPIRA IMI</t>
  </si>
  <si>
    <t>BOHLAM DEPAN LED 7W+7W AUTOVISION (PS)</t>
  </si>
  <si>
    <t>LHRKKL</t>
  </si>
  <si>
    <t>LAHER KRUK AS KIRI H.BEAT LED/GENIO IMI</t>
  </si>
  <si>
    <t>LHRKNL</t>
  </si>
  <si>
    <t>LAHER KRUK AS KANAN H.BEAT LED/GENIO IMI</t>
  </si>
  <si>
    <t>LR60IM</t>
  </si>
  <si>
    <t>LAHER 6006 IMI</t>
  </si>
  <si>
    <t>MGDVAR</t>
  </si>
  <si>
    <t>MANGKOK GANDA H.PCX VARIASI</t>
  </si>
  <si>
    <t>MLDVLW</t>
  </si>
  <si>
    <t>MIKA LAMPU DEPAN VARIO 125 LED 2018 WIN</t>
  </si>
  <si>
    <t>MIKA LAMPU DEPAN VARIO 125 OLD WIN</t>
  </si>
  <si>
    <t>MRDKKV</t>
  </si>
  <si>
    <t>MIKA RITING DEPAN KANAN KIRI H.VARIO CARBU IMI</t>
  </si>
  <si>
    <t>MSHBFI</t>
  </si>
  <si>
    <t>MIKA SPEEDOMETER H. BEAT FI IMI</t>
  </si>
  <si>
    <t>MUR-19</t>
  </si>
  <si>
    <t>MUR 19</t>
  </si>
  <si>
    <t>PERPAK KOPLING SUPRA X 125 IMI</t>
  </si>
  <si>
    <t>FILTER OLI H.SUPRA IMI</t>
  </si>
  <si>
    <t>STATER COMP/DINAMO STARTER GRAND NISSIN</t>
  </si>
  <si>
    <t>OCARBS</t>
  </si>
  <si>
    <t>ORING CARBU Y.BYSON IMI</t>
  </si>
  <si>
    <t>ORING FUEL PUMP Y.MIO J/SOUL GT IMI</t>
  </si>
  <si>
    <t>ONGKOS GANTI RANTAI (RINGAN)</t>
  </si>
  <si>
    <t>ORGNHS</t>
  </si>
  <si>
    <t>ORING NOKEN AS H.SUPRA X 125 FI IMI</t>
  </si>
  <si>
    <t>OSVHGI</t>
  </si>
  <si>
    <t>OIL SEAL VERSNELENG H.GRAND/ 11.6X24X10 IMI</t>
  </si>
  <si>
    <t>PBCHBF</t>
  </si>
  <si>
    <t>PERPAK BAK CVT H.BEAT FI ESP</t>
  </si>
  <si>
    <t>PBHBSF</t>
  </si>
  <si>
    <t>PERPAK BLOK H.BEAT/SPACY FI IMI</t>
  </si>
  <si>
    <t>PBHVCI</t>
  </si>
  <si>
    <t>PERPAK BLOK H.VARIO CARBU IMI</t>
  </si>
  <si>
    <t>PERPAK BLOK H.VERZA IMI</t>
  </si>
  <si>
    <t>PBYMIM</t>
  </si>
  <si>
    <t>PERPAK BLOK Y.MIO M3/125 IMI</t>
  </si>
  <si>
    <t>PACKING BLOK VARIO 125 FI</t>
  </si>
  <si>
    <t>PCRDBI</t>
  </si>
  <si>
    <t>PIRINGAN CAKRAM DEPAN H.BLADE/REVO IMI</t>
  </si>
  <si>
    <t>PCSPYM</t>
  </si>
  <si>
    <t>PASANGAN SOKET SPULL Y.AEROX IMI</t>
  </si>
  <si>
    <t>PDHCIM</t>
  </si>
  <si>
    <t>PANEL DEPAN HITAM H.BEAT CARBU IMI</t>
  </si>
  <si>
    <t>PGHBLG</t>
  </si>
  <si>
    <t>PERPAK GARDAN H.BEAT LED/GENIO IMI</t>
  </si>
  <si>
    <t>PGNIMI</t>
  </si>
  <si>
    <t>PERPAK GARDAN Y.NMAX IMI</t>
  </si>
  <si>
    <t>PHBSFI</t>
  </si>
  <si>
    <t>PERPAK HEAD H.BEAT/SPACY FI IMI</t>
  </si>
  <si>
    <t>PKHBCI</t>
  </si>
  <si>
    <t>PISTON KIT H.BEAT CARBU IMI</t>
  </si>
  <si>
    <t>PERPAK KOPLING CB150R/CBR150 OLD IMI</t>
  </si>
  <si>
    <t>PERPAK MAGHNET SUZUKI  SATRIA</t>
  </si>
  <si>
    <t>PKPCLI</t>
  </si>
  <si>
    <t>PERPAK KOPLING CB150R/CBR150 LED IMI</t>
  </si>
  <si>
    <t>PERPAK KOPLING SATRIA FU 150 IMI</t>
  </si>
  <si>
    <t>PKTSPX</t>
  </si>
  <si>
    <t>PISTON KIT SUPRA X 125 FI (NPP)</t>
  </si>
  <si>
    <t>PKV125</t>
  </si>
  <si>
    <t>PISTON KIT H.VARIO 125 IMI</t>
  </si>
  <si>
    <t>PKV150</t>
  </si>
  <si>
    <t>PISTON KIT H.VARIO 150 IMI</t>
  </si>
  <si>
    <t>PKYXCI</t>
  </si>
  <si>
    <t>PISTON KIT Y.XEON CARBU IMI</t>
  </si>
  <si>
    <t>PKZL50</t>
  </si>
  <si>
    <t>PAKET KORTER KZL OS 50</t>
  </si>
  <si>
    <t>PKZL75</t>
  </si>
  <si>
    <t>PAKET KORTER KZL OS 75</t>
  </si>
  <si>
    <t>PMBRAB</t>
  </si>
  <si>
    <t>PERPAK MAGHNET BLADE/REVO ABSOLUTE FUBORU</t>
  </si>
  <si>
    <t>PMHCBI</t>
  </si>
  <si>
    <t>PERPAK MAGNET H.CBR150R IMI</t>
  </si>
  <si>
    <t>PERPAK MAGHNET JUPITER Z</t>
  </si>
  <si>
    <t>GIGI PINION STATER BEAT</t>
  </si>
  <si>
    <t>PACKING / PERPAK MAGHNET SMASH 110 SR FUBORU</t>
  </si>
  <si>
    <t>PERPAK MAGHNET SUPRA X SAIKOO</t>
  </si>
  <si>
    <t>POMOUT</t>
  </si>
  <si>
    <t>KOMPA BAN (outsourcing)</t>
  </si>
  <si>
    <t>PP20</t>
  </si>
  <si>
    <t>COUPLER KONEKTOR ANGIN PP20</t>
  </si>
  <si>
    <t>PERPAK MAGHNET SUPRA LAMA/GRAND FUBORU</t>
  </si>
  <si>
    <t>PRKGYM</t>
  </si>
  <si>
    <t>PERPAK GARDAN Y.MIO IMI</t>
  </si>
  <si>
    <t>PRKMGT</t>
  </si>
  <si>
    <t>PERPAK MAGNET VEGA/JUPITER IMI</t>
  </si>
  <si>
    <t>PERPAK KOPLING REVO</t>
  </si>
  <si>
    <t>PRKSFI</t>
  </si>
  <si>
    <t>PERPAK MAGHNET H.SUPRA X-125 FI/HELM IN IMI</t>
  </si>
  <si>
    <t>PRKSGM</t>
  </si>
  <si>
    <t>PERPAK GARDAN Y.SOUL GT 125/MIO M3/Z IMI</t>
  </si>
  <si>
    <t>PRKTBI</t>
  </si>
  <si>
    <t>PER KNALPOT RACING BEAT IMI</t>
  </si>
  <si>
    <t>PERPAK MAGHNET FUBORU (H.ASTREA PRIMA/ STAR/ LEGENDA/ REVO)</t>
  </si>
  <si>
    <t>PERPAK MAGNET SUPRA X 125 NEW / HELM IN</t>
  </si>
  <si>
    <t>PERPAK CHTP BEAT FI/SCOOPY FI/VARIO 110 FI</t>
  </si>
  <si>
    <t>PERPAK MAGNET BLADE/REVO ABSOLUTE</t>
  </si>
  <si>
    <t>PRPMBI</t>
  </si>
  <si>
    <t>PER PAHA REM H.BEAT IMI</t>
  </si>
  <si>
    <t>PSBIMI</t>
  </si>
  <si>
    <t>PULSER BEAT CARBU IMI</t>
  </si>
  <si>
    <t>PSDHBI</t>
  </si>
  <si>
    <t>PER SHOCK DEPAN H.BEAT IMI</t>
  </si>
  <si>
    <t>PSDHSX</t>
  </si>
  <si>
    <t>PER SHOCK DEPAN H.SUPRA X 125 IMI</t>
  </si>
  <si>
    <t>PSDHVC</t>
  </si>
  <si>
    <t>PER SHOCK DEPAN H.VARIO 110 CARBU IMI</t>
  </si>
  <si>
    <t>PSDVIM</t>
  </si>
  <si>
    <t>PER SHOCK DEPAN H.VARIO 125 IMI</t>
  </si>
  <si>
    <t>PASANG KOMSTIR (BERAT)</t>
  </si>
  <si>
    <t>PASANG KOMSTIR (RINGAN)</t>
  </si>
  <si>
    <t>PASANG KOMSTIR (SEDANG)</t>
  </si>
  <si>
    <t>PSIYJM</t>
  </si>
  <si>
    <t>PER SENSOR ISC Y.MIO J IMI</t>
  </si>
  <si>
    <t>PSSHMI</t>
  </si>
  <si>
    <t>PER STANDAR SAMPING H.MATIC IMI</t>
  </si>
  <si>
    <t>PTBVRI</t>
  </si>
  <si>
    <t>PELAMPUNG TANGKI BENSIN H.VARIO 150 IMI</t>
  </si>
  <si>
    <t>PTNKTB</t>
  </si>
  <si>
    <t>PISTON KIT H.BEAT FI IMI</t>
  </si>
  <si>
    <t>RADKRV</t>
  </si>
  <si>
    <t>RITING ASSY DEPAN KIRI VIXION OLD IMI</t>
  </si>
  <si>
    <t>RGPYMI</t>
  </si>
  <si>
    <t>RING PULLY Y.MIO IMI</t>
  </si>
  <si>
    <t>RGVXN</t>
  </si>
  <si>
    <t>RING VIXION</t>
  </si>
  <si>
    <t>RHAGIM</t>
  </si>
  <si>
    <t>RANTAI H.ASTREA GRAND IMI</t>
  </si>
  <si>
    <t>RJ45</t>
  </si>
  <si>
    <t>KONEKTOR RJ45</t>
  </si>
  <si>
    <t>RKBIMI</t>
  </si>
  <si>
    <t>REPAIR KIT Y.BYSON IMI</t>
  </si>
  <si>
    <t>RUMAH KOPLING GANDA SUPRA X IMI</t>
  </si>
  <si>
    <t>RSDKVI</t>
  </si>
  <si>
    <t>RITING ASSY DEPAN KANAN VIXION OLD IMI</t>
  </si>
  <si>
    <t>RTSDKN</t>
  </si>
  <si>
    <t>RITING ASSY DEPAN KANAN VIXION 2013 IMI</t>
  </si>
  <si>
    <t>RTSDKR</t>
  </si>
  <si>
    <t>RITING ASSY DEPAN KIRI VIXION 2013 IMI</t>
  </si>
  <si>
    <t>RVFT</t>
  </si>
  <si>
    <t>SA8MM</t>
  </si>
  <si>
    <t>SELANG ANGIN DIAMETER 8MM</t>
  </si>
  <si>
    <t>SBDHCI</t>
  </si>
  <si>
    <t>SLEBOR DEPAN H.BEAT CARBU IMI</t>
  </si>
  <si>
    <t>SBKHFV</t>
  </si>
  <si>
    <t>STEP BELAKANG KARET H.BEAT FI/VARIO TECHNO IMI (1 PASANG)</t>
  </si>
  <si>
    <t>SCBHBF</t>
  </si>
  <si>
    <t>SHOCK BELAKANG H.BEAT FI IMI</t>
  </si>
  <si>
    <t>SCSPYM</t>
  </si>
  <si>
    <t>SOKET SPULL Y.AEROX IMI</t>
  </si>
  <si>
    <t>SDHHIV</t>
  </si>
  <si>
    <t>SLEBOR DEPAN HITAM H.VARIO 125 IMI</t>
  </si>
  <si>
    <t>SOKET INJEKTOR YAMAHA</t>
  </si>
  <si>
    <t>SISCMJ</t>
  </si>
  <si>
    <t>SENSOR ISC Y. MIO J</t>
  </si>
  <si>
    <t>SKRK7.5</t>
  </si>
  <si>
    <t>SIKRING TANCAP KECIL KOTAK 7.5A IMI</t>
  </si>
  <si>
    <t>SKRVXN</t>
  </si>
  <si>
    <t>SAKLAR KANAN Y.VIXION LAMA IMI (PB)</t>
  </si>
  <si>
    <t>SKT4KB</t>
  </si>
  <si>
    <t>SOKET TOMBOL 4 KABEL IMI</t>
  </si>
  <si>
    <t>SKTECP</t>
  </si>
  <si>
    <t>SOKET ECM PCX 150 SATUAN</t>
  </si>
  <si>
    <t>SOKET INJEKTOR HONDA</t>
  </si>
  <si>
    <t>SOKET TOMBOL 3 KABEL IMI</t>
  </si>
  <si>
    <t>SLKGBS</t>
  </si>
  <si>
    <t>SEAL KLEP H.GENIO/BEAT/SCOOPY LED IMI</t>
  </si>
  <si>
    <t>SLOFIM</t>
  </si>
  <si>
    <t>SAKLAR LAMPU ON-OFF IMI</t>
  </si>
  <si>
    <t>SLOGFP</t>
  </si>
  <si>
    <t>SEAL+ORING FUEL PUMP H.BEAT IMI</t>
  </si>
  <si>
    <t>SM40</t>
  </si>
  <si>
    <t>COUPLER KONEKTOR ANGIN SM40</t>
  </si>
  <si>
    <t>SENSOR TP BEAT FI AHM</t>
  </si>
  <si>
    <t>SOKET ECM PCX 150 SET</t>
  </si>
  <si>
    <t>SP20</t>
  </si>
  <si>
    <t>COUPLER KONEKTOR ANGIN SP20</t>
  </si>
  <si>
    <t>SPIN12</t>
  </si>
  <si>
    <t>ROLLER S.SPIN 12 GRAM DR PULLEY</t>
  </si>
  <si>
    <t>SPMHND</t>
  </si>
  <si>
    <t>SPIE MAGNET HONDA</t>
  </si>
  <si>
    <t>SRBEAT</t>
  </si>
  <si>
    <t>OIL SEAL RODA BELAKANG H.BEAT/ 29X44X7 IMI</t>
  </si>
  <si>
    <t>SSCPHP</t>
  </si>
  <si>
    <t>SENSOR CKP H.PCX (KAKI 3)</t>
  </si>
  <si>
    <t>SSHBFI</t>
  </si>
  <si>
    <t>STANG SEHER H.BEAT FI IMI</t>
  </si>
  <si>
    <t>SSHBLG</t>
  </si>
  <si>
    <t>STANG SEHER H.BEAT LED/GENIO IMI</t>
  </si>
  <si>
    <t>SPION+SEIN H.VARIO/BEAT LED IMI</t>
  </si>
  <si>
    <t>SSHVIM</t>
  </si>
  <si>
    <t>STLKP</t>
  </si>
  <si>
    <t>SETEL KLEP</t>
  </si>
  <si>
    <t>SETEL REM / PEMBERSIHAN REM</t>
  </si>
  <si>
    <t>SETEL RANTAI KETENG (R,S,B)</t>
  </si>
  <si>
    <t>SETEL RANTAI (RINGAN)</t>
  </si>
  <si>
    <t>STSPCI</t>
  </si>
  <si>
    <t>STANG SEHER H.PCX 150 IMI</t>
  </si>
  <si>
    <t>JASA JEMPUT  ANTAR</t>
  </si>
  <si>
    <t>SETEL KOMSTIR (RINGAN)</t>
  </si>
  <si>
    <t xml:space="preserve">ONGKOS GANTI KAMPAS BELAKANG </t>
  </si>
  <si>
    <t>ONGKOS GANTI GIRSET + RANTAI (RINGAN)</t>
  </si>
  <si>
    <t>PEMBERSIHAN THROTTLEBODY (RINGAN)</t>
  </si>
  <si>
    <t>SWCRKI</t>
  </si>
  <si>
    <t>SWITCH REM KIRI IMI</t>
  </si>
  <si>
    <t>TROUBLESHOOTING UMUM (BERAT)</t>
  </si>
  <si>
    <t>TMSABI</t>
  </si>
  <si>
    <t>TUTUP MESIN SET ATAS BAWAH H.BEAT ESP IMI</t>
  </si>
  <si>
    <t>TOYYMI</t>
  </si>
  <si>
    <t>TUTUP OLI Y.MIO M3 IMI</t>
  </si>
  <si>
    <t>TOP SET BEAT CARBU/SCOOPY CARBU</t>
  </si>
  <si>
    <t>TPSMMI</t>
  </si>
  <si>
    <t>TOP SET MIO M3/125</t>
  </si>
  <si>
    <t>TPSTYA</t>
  </si>
  <si>
    <t>TOP SET Y.AEROX IMI</t>
  </si>
  <si>
    <t>TPSYLI</t>
  </si>
  <si>
    <t>TOP SET Y.LEXI IMI</t>
  </si>
  <si>
    <t>FULLSET SUPRA X 125 HELM IN</t>
  </si>
  <si>
    <t>TTPSHC</t>
  </si>
  <si>
    <t>TUTUP AS SHOCK DEPAN H.BEAT FI IMI</t>
  </si>
  <si>
    <t>SEAL TUTUP SHOCK H.GRAND IMI</t>
  </si>
  <si>
    <t>PELOR STATER MIO</t>
  </si>
  <si>
    <t>WR-2211A-K15-900</t>
  </si>
  <si>
    <t>KARET KOPLING H.CB150R IMI</t>
  </si>
  <si>
    <t>WR-5D9-WE001-00</t>
  </si>
  <si>
    <t>KARET KOPLING Y.JUPITER Z/VEGA CKD</t>
  </si>
  <si>
    <t>KARET VACUM CARBU Y.MIO CKD</t>
  </si>
  <si>
    <t>Y1442-2820S-VIX</t>
  </si>
  <si>
    <t>GIR SET Y.VIXION OLD INDOPART</t>
  </si>
  <si>
    <t>YH-F22A0-JPZ-1700</t>
  </si>
  <si>
    <t>SHOCK BELAKANG Y.JUPITER Z ASPIRA</t>
  </si>
  <si>
    <t>PKKNLPT</t>
  </si>
  <si>
    <t>PERPAK KNALPOT BEAT IMI</t>
  </si>
  <si>
    <t>JWP</t>
  </si>
  <si>
    <t>kosong</t>
  </si>
  <si>
    <t>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</si>
</sst>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[$Rp-421]* #,##0_-;\-[$Rp-421]* #,##0_-;_-[$Rp-421]* &quot;-&quot;_-;_-@_-"/>
  </numFmts>
  <fonts count="46">
    <font>
      <sz val="11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theme="4" tint="0.39997558519241921"/>
      </top>
      <bottom/>
      <diagonal/>
    </border>
  </borders>
  <cellStyleXfs count="61">
    <xf numFmtId="0" fontId="0" fillId="0" borderId="0">
      <alignment vertical="center"/>
    </xf>
    <xf numFmtId="9" fontId="9" fillId="0" borderId="0">
      <alignment vertical="top"/>
      <protection locked="0"/>
    </xf>
    <xf numFmtId="0" fontId="10" fillId="0" borderId="0">
      <protection locked="0"/>
    </xf>
    <xf numFmtId="0" fontId="7" fillId="0" borderId="0">
      <protection locked="0"/>
    </xf>
    <xf numFmtId="43" fontId="9" fillId="0" borderId="0">
      <alignment vertical="top"/>
      <protection locked="0"/>
    </xf>
    <xf numFmtId="0" fontId="8" fillId="0" borderId="0">
      <protection locked="0"/>
    </xf>
    <xf numFmtId="0" fontId="12" fillId="0" borderId="0">
      <alignment vertical="top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5" applyNumberFormat="0" applyAlignment="0" applyProtection="0"/>
    <xf numFmtId="0" fontId="22" fillId="10" borderId="6" applyNumberFormat="0" applyAlignment="0" applyProtection="0"/>
    <xf numFmtId="0" fontId="23" fillId="10" borderId="5" applyNumberFormat="0" applyAlignment="0" applyProtection="0"/>
    <xf numFmtId="0" fontId="24" fillId="0" borderId="7" applyNumberFormat="0" applyFill="0" applyAlignment="0" applyProtection="0"/>
    <xf numFmtId="0" fontId="25" fillId="11" borderId="8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9" fillId="32" borderId="0" applyNumberFormat="0" applyBorder="0" applyAlignment="0" applyProtection="0"/>
    <xf numFmtId="0" fontId="29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9" fillId="36" borderId="0" applyNumberFormat="0" applyBorder="0" applyAlignment="0" applyProtection="0"/>
    <xf numFmtId="0" fontId="1" fillId="0" borderId="0"/>
    <xf numFmtId="0" fontId="1" fillId="12" borderId="9" applyNumberFormat="0" applyFont="0" applyAlignment="0" applyProtection="0"/>
    <xf numFmtId="0" fontId="7" fillId="0" borderId="0"/>
    <xf numFmtId="0" fontId="32" fillId="0" borderId="0"/>
    <xf numFmtId="0" fontId="35" fillId="0" borderId="0"/>
    <xf numFmtId="0" fontId="35" fillId="0" borderId="0"/>
    <xf numFmtId="0" fontId="35" fillId="0" borderId="0"/>
    <xf numFmtId="0" fontId="4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</cellStyleXfs>
  <cellXfs count="117">
    <xf numFmtId="0" fontId="0" fillId="0" borderId="0" xfId="0">
      <alignment vertical="center"/>
    </xf>
    <xf numFmtId="0" fontId="2" fillId="2" borderId="0" xfId="0" applyFont="1" applyFill="1" applyAlignment="1"/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/>
    <xf numFmtId="10" fontId="2" fillId="0" borderId="0" xfId="1" applyNumberFormat="1" applyFont="1" applyAlignment="1" applyProtection="1"/>
    <xf numFmtId="0" fontId="2" fillId="0" borderId="0" xfId="0" applyFont="1" applyAlignment="1"/>
    <xf numFmtId="0" fontId="2" fillId="3" borderId="0" xfId="0" applyFont="1" applyFill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4" applyNumberFormat="1" applyFont="1" applyAlignment="1" applyProtection="1"/>
    <xf numFmtId="0" fontId="2" fillId="3" borderId="0" xfId="0" applyFont="1" applyFill="1" applyAlignment="1">
      <alignment horizontal="center"/>
    </xf>
    <xf numFmtId="164" fontId="2" fillId="5" borderId="0" xfId="4" applyNumberFormat="1" applyFont="1" applyFill="1" applyAlignment="1" applyProtection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pivotButton="1">
      <alignment vertical="center"/>
    </xf>
    <xf numFmtId="0" fontId="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164" fontId="2" fillId="0" borderId="0" xfId="4" applyNumberFormat="1" applyFont="1" applyAlignment="1" applyProtection="1">
      <alignment vertical="top" wrapText="1"/>
    </xf>
    <xf numFmtId="0" fontId="1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64" fontId="2" fillId="0" borderId="0" xfId="0" applyNumberFormat="1" applyFont="1" applyAlignment="1"/>
    <xf numFmtId="0" fontId="0" fillId="0" borderId="0" xfId="0" applyAlignment="1">
      <alignment vertical="top" wrapText="1"/>
    </xf>
    <xf numFmtId="0" fontId="3" fillId="0" borderId="0" xfId="0" applyFont="1" applyAlignment="1"/>
    <xf numFmtId="0" fontId="5" fillId="0" borderId="0" xfId="2" applyFont="1" applyAlignment="1" applyProtection="1">
      <alignment horizontal="center"/>
    </xf>
    <xf numFmtId="0" fontId="6" fillId="3" borderId="0" xfId="0" applyFont="1" applyFill="1" applyAlignment="1">
      <alignment vertical="center" wrapText="1"/>
    </xf>
    <xf numFmtId="49" fontId="2" fillId="2" borderId="0" xfId="0" applyNumberFormat="1" applyFont="1" applyFill="1" applyAlignment="1"/>
    <xf numFmtId="0" fontId="31" fillId="0" borderId="0" xfId="0" applyFont="1">
      <alignment vertical="center"/>
    </xf>
    <xf numFmtId="0" fontId="4" fillId="0" borderId="0" xfId="50" applyFont="1" applyAlignment="1">
      <alignment horizontal="center"/>
    </xf>
    <xf numFmtId="0" fontId="4" fillId="0" borderId="0" xfId="50" applyFont="1" applyAlignment="1">
      <alignment horizontal="right" wrapText="1"/>
    </xf>
    <xf numFmtId="164" fontId="9" fillId="5" borderId="0" xfId="4" applyNumberFormat="1" applyFill="1">
      <alignment vertical="top"/>
      <protection locked="0"/>
    </xf>
    <xf numFmtId="43" fontId="9" fillId="0" borderId="0" xfId="4">
      <alignment vertical="top"/>
      <protection locked="0"/>
    </xf>
    <xf numFmtId="43" fontId="2" fillId="0" borderId="0" xfId="4" applyFont="1">
      <alignment vertical="top"/>
      <protection locked="0"/>
    </xf>
    <xf numFmtId="0" fontId="31" fillId="2" borderId="0" xfId="0" applyFont="1" applyFill="1" applyAlignment="1"/>
    <xf numFmtId="0" fontId="33" fillId="2" borderId="12" xfId="51" applyFont="1" applyFill="1" applyBorder="1" applyAlignment="1">
      <alignment wrapText="1"/>
    </xf>
    <xf numFmtId="0" fontId="33" fillId="2" borderId="12" xfId="51" applyFont="1" applyFill="1" applyBorder="1" applyAlignment="1">
      <alignment horizontal="right" wrapText="1"/>
    </xf>
    <xf numFmtId="1" fontId="0" fillId="0" borderId="0" xfId="0" applyNumberFormat="1">
      <alignment vertical="center"/>
    </xf>
    <xf numFmtId="0" fontId="33" fillId="2" borderId="12" xfId="51" applyFont="1" applyFill="1" applyBorder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0" fillId="0" borderId="0" xfId="0" applyAlignment="1">
      <alignment horizontal="left" vertical="center"/>
    </xf>
    <xf numFmtId="0" fontId="3" fillId="0" borderId="0" xfId="2" applyFont="1" applyAlignment="1" applyProtection="1">
      <alignment horizontal="center"/>
    </xf>
    <xf numFmtId="0" fontId="0" fillId="0" borderId="11" xfId="0" applyBorder="1">
      <alignment vertical="center"/>
    </xf>
    <xf numFmtId="0" fontId="36" fillId="4" borderId="13" xfId="52" applyFont="1" applyFill="1" applyBorder="1" applyAlignment="1">
      <alignment horizontal="center"/>
    </xf>
    <xf numFmtId="0" fontId="36" fillId="4" borderId="13" xfId="53" applyFont="1" applyFill="1" applyBorder="1" applyAlignment="1">
      <alignment horizontal="center"/>
    </xf>
    <xf numFmtId="0" fontId="37" fillId="0" borderId="0" xfId="0" applyFont="1">
      <alignment vertical="center"/>
    </xf>
    <xf numFmtId="0" fontId="38" fillId="0" borderId="0" xfId="0" applyFont="1" applyAlignment="1"/>
    <xf numFmtId="0" fontId="39" fillId="0" borderId="0" xfId="3" applyFont="1" applyAlignment="1" applyProtection="1">
      <alignment vertical="top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3" applyFont="1" applyAlignment="1" applyProtection="1">
      <alignment horizontal="left" vertical="center"/>
    </xf>
    <xf numFmtId="0" fontId="38" fillId="3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vertical="top"/>
    </xf>
    <xf numFmtId="4" fontId="37" fillId="0" borderId="0" xfId="0" applyNumberFormat="1" applyFont="1">
      <alignment vertical="center"/>
    </xf>
    <xf numFmtId="0" fontId="38" fillId="2" borderId="0" xfId="0" applyFont="1" applyFill="1" applyAlignment="1"/>
    <xf numFmtId="0" fontId="39" fillId="2" borderId="0" xfId="3" applyFont="1" applyFill="1" applyAlignment="1" applyProtection="1">
      <alignment vertical="top"/>
    </xf>
    <xf numFmtId="0" fontId="38" fillId="2" borderId="0" xfId="0" applyFont="1" applyFill="1" applyAlignment="1">
      <alignment horizontal="left" vertical="center"/>
    </xf>
    <xf numFmtId="0" fontId="38" fillId="2" borderId="0" xfId="0" applyFont="1" applyFill="1">
      <alignment vertical="center"/>
    </xf>
    <xf numFmtId="2" fontId="38" fillId="2" borderId="0" xfId="0" applyNumberFormat="1" applyFont="1" applyFill="1">
      <alignment vertical="center"/>
    </xf>
    <xf numFmtId="0" fontId="38" fillId="0" borderId="0" xfId="0" applyFont="1">
      <alignment vertical="center"/>
    </xf>
    <xf numFmtId="0" fontId="39" fillId="2" borderId="1" xfId="3" applyFont="1" applyFill="1" applyBorder="1" applyAlignment="1" applyProtection="1">
      <alignment vertical="center"/>
    </xf>
    <xf numFmtId="0" fontId="39" fillId="2" borderId="1" xfId="3" applyFont="1" applyFill="1" applyBorder="1" applyAlignment="1" applyProtection="1">
      <alignment horizontal="left" vertical="center"/>
    </xf>
    <xf numFmtId="2" fontId="39" fillId="2" borderId="1" xfId="3" applyNumberFormat="1" applyFont="1" applyFill="1" applyBorder="1" applyAlignment="1" applyProtection="1">
      <alignment vertical="center"/>
    </xf>
    <xf numFmtId="2" fontId="39" fillId="2" borderId="0" xfId="3" applyNumberFormat="1" applyFont="1" applyFill="1" applyAlignment="1" applyProtection="1">
      <alignment vertical="center"/>
    </xf>
    <xf numFmtId="0" fontId="39" fillId="2" borderId="0" xfId="3" applyFont="1" applyFill="1" applyAlignment="1" applyProtection="1">
      <alignment horizontal="left" vertical="center"/>
    </xf>
    <xf numFmtId="0" fontId="37" fillId="2" borderId="0" xfId="0" applyFont="1" applyFill="1">
      <alignment vertical="center"/>
    </xf>
    <xf numFmtId="2" fontId="39" fillId="0" borderId="0" xfId="3" applyNumberFormat="1" applyFont="1" applyAlignment="1" applyProtection="1">
      <alignment vertical="center"/>
    </xf>
    <xf numFmtId="2" fontId="38" fillId="0" borderId="0" xfId="0" applyNumberFormat="1" applyFont="1">
      <alignment vertical="center"/>
    </xf>
    <xf numFmtId="0" fontId="37" fillId="0" borderId="0" xfId="0" applyFont="1" applyAlignment="1">
      <alignment vertical="top"/>
    </xf>
    <xf numFmtId="3" fontId="39" fillId="0" borderId="0" xfId="0" applyNumberFormat="1" applyFont="1" applyAlignment="1">
      <alignment horizontal="center" vertical="center"/>
    </xf>
    <xf numFmtId="0" fontId="36" fillId="4" borderId="13" xfId="54" applyFont="1" applyFill="1" applyBorder="1" applyAlignment="1">
      <alignment horizontal="center"/>
    </xf>
    <xf numFmtId="0" fontId="36" fillId="2" borderId="0" xfId="52" applyFont="1" applyFill="1" applyAlignment="1">
      <alignment wrapText="1"/>
    </xf>
    <xf numFmtId="0" fontId="36" fillId="2" borderId="13" xfId="52" applyFont="1" applyFill="1" applyBorder="1" applyAlignment="1">
      <alignment horizontal="center"/>
    </xf>
    <xf numFmtId="0" fontId="42" fillId="2" borderId="12" xfId="55" applyFont="1" applyFill="1" applyBorder="1" applyAlignment="1">
      <alignment wrapText="1"/>
    </xf>
    <xf numFmtId="0" fontId="42" fillId="2" borderId="12" xfId="55" applyFont="1" applyFill="1" applyBorder="1" applyAlignment="1">
      <alignment horizontal="right" wrapText="1"/>
    </xf>
    <xf numFmtId="0" fontId="42" fillId="2" borderId="12" xfId="55" applyFont="1" applyFill="1" applyBorder="1" applyAlignment="1">
      <alignment horizontal="left" wrapText="1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65" fontId="31" fillId="0" borderId="0" xfId="0" applyNumberFormat="1" applyFont="1" applyAlignment="1"/>
    <xf numFmtId="0" fontId="31" fillId="0" borderId="0" xfId="0" applyFont="1" applyAlignment="1"/>
    <xf numFmtId="0" fontId="31" fillId="0" borderId="0" xfId="0" applyFont="1" applyAlignment="1">
      <alignment horizontal="center"/>
    </xf>
    <xf numFmtId="164" fontId="31" fillId="0" borderId="0" xfId="4" applyNumberFormat="1" applyFont="1">
      <alignment vertical="top"/>
      <protection locked="0"/>
    </xf>
    <xf numFmtId="164" fontId="2" fillId="0" borderId="0" xfId="4" applyNumberFormat="1" applyFont="1">
      <alignment vertical="top"/>
      <protection locked="0"/>
    </xf>
    <xf numFmtId="0" fontId="31" fillId="0" borderId="14" xfId="0" applyFont="1" applyBorder="1" applyAlignment="1">
      <alignment horizontal="left" vertical="center"/>
    </xf>
    <xf numFmtId="164" fontId="9" fillId="2" borderId="0" xfId="4" applyNumberFormat="1" applyFill="1" applyAlignment="1">
      <alignment horizontal="center" vertical="top"/>
      <protection locked="0"/>
    </xf>
    <xf numFmtId="0" fontId="44" fillId="2" borderId="12" xfId="56" applyFont="1" applyFill="1" applyBorder="1" applyAlignment="1">
      <alignment wrapText="1"/>
    </xf>
    <xf numFmtId="4" fontId="44" fillId="2" borderId="12" xfId="56" applyNumberFormat="1" applyFont="1" applyFill="1" applyBorder="1" applyAlignment="1">
      <alignment horizontal="right" wrapText="1"/>
    </xf>
    <xf numFmtId="0" fontId="44" fillId="2" borderId="12" xfId="57" applyFont="1" applyFill="1" applyBorder="1" applyAlignment="1">
      <alignment wrapText="1"/>
    </xf>
    <xf numFmtId="4" fontId="44" fillId="2" borderId="12" xfId="57" applyNumberFormat="1" applyFont="1" applyFill="1" applyBorder="1" applyAlignment="1">
      <alignment horizontal="right" wrapText="1"/>
    </xf>
    <xf numFmtId="164" fontId="9" fillId="2" borderId="0" xfId="4" applyNumberFormat="1" applyFill="1" applyAlignment="1">
      <alignment vertical="center"/>
      <protection locked="0"/>
    </xf>
    <xf numFmtId="0" fontId="44" fillId="2" borderId="12" xfId="58" applyFont="1" applyFill="1" applyBorder="1" applyAlignment="1">
      <alignment wrapText="1"/>
    </xf>
    <xf numFmtId="4" fontId="44" fillId="2" borderId="12" xfId="58" applyNumberFormat="1" applyFont="1" applyFill="1" applyBorder="1" applyAlignment="1">
      <alignment horizontal="right" wrapText="1"/>
    </xf>
    <xf numFmtId="0" fontId="44" fillId="2" borderId="12" xfId="59" applyFont="1" applyFill="1" applyBorder="1" applyAlignment="1">
      <alignment wrapText="1"/>
    </xf>
    <xf numFmtId="4" fontId="44" fillId="2" borderId="12" xfId="59" applyNumberFormat="1" applyFont="1" applyFill="1" applyBorder="1" applyAlignment="1">
      <alignment horizontal="right" wrapText="1"/>
    </xf>
    <xf numFmtId="0" fontId="44" fillId="4" borderId="13" xfId="60" applyFont="1" applyFill="1" applyBorder="1" applyAlignment="1">
      <alignment horizontal="center"/>
    </xf>
    <xf numFmtId="0" fontId="44" fillId="2" borderId="12" xfId="60" applyFont="1" applyFill="1" applyBorder="1" applyAlignment="1">
      <alignment wrapText="1"/>
    </xf>
    <xf numFmtId="0" fontId="44" fillId="2" borderId="12" xfId="60" applyFont="1" applyFill="1" applyBorder="1" applyAlignment="1">
      <alignment horizontal="right" wrapText="1"/>
    </xf>
    <xf numFmtId="0" fontId="44" fillId="2" borderId="12" xfId="60" applyFont="1" applyFill="1" applyBorder="1" applyAlignment="1">
      <alignment horizontal="left" wrapText="1"/>
    </xf>
    <xf numFmtId="0" fontId="2" fillId="37" borderId="0" xfId="0" applyFont="1" applyFill="1" applyAlignment="1"/>
    <xf numFmtId="0" fontId="2" fillId="37" borderId="0" xfId="0" applyFont="1" applyFill="1" applyAlignment="1">
      <alignment vertical="top" wrapText="1"/>
    </xf>
    <xf numFmtId="0" fontId="41" fillId="2" borderId="0" xfId="0" applyFont="1" applyFill="1" applyAlignment="1">
      <alignment horizontal="left"/>
    </xf>
    <xf numFmtId="0" fontId="41" fillId="2" borderId="0" xfId="0" applyFont="1" applyFill="1" applyAlignment="1"/>
    <xf numFmtId="0" fontId="41" fillId="2" borderId="0" xfId="0" applyFont="1" applyFill="1" applyAlignment="1">
      <alignment horizontal="center"/>
    </xf>
    <xf numFmtId="164" fontId="41" fillId="2" borderId="0" xfId="0" applyNumberFormat="1" applyFont="1" applyFill="1" applyAlignment="1" applyProtection="1">
      <protection locked="0"/>
    </xf>
    <xf numFmtId="165" fontId="31" fillId="2" borderId="0" xfId="0" applyNumberFormat="1" applyFont="1" applyFill="1" applyAlignment="1"/>
    <xf numFmtId="0" fontId="31" fillId="2" borderId="0" xfId="0" applyFont="1" applyFill="1" applyAlignment="1">
      <alignment horizontal="center"/>
    </xf>
    <xf numFmtId="164" fontId="31" fillId="2" borderId="0" xfId="4" applyNumberFormat="1" applyFont="1" applyFill="1">
      <alignment vertical="top"/>
      <protection locked="0"/>
    </xf>
    <xf numFmtId="0" fontId="31" fillId="2" borderId="0" xfId="0" applyFont="1" applyFill="1" applyAlignment="1">
      <alignment horizontal="left"/>
    </xf>
    <xf numFmtId="164" fontId="31" fillId="2" borderId="0" xfId="4" applyNumberFormat="1" applyFont="1" applyFill="1" applyAlignment="1">
      <protection locked="0"/>
    </xf>
    <xf numFmtId="164" fontId="41" fillId="2" borderId="0" xfId="4" applyNumberFormat="1" applyFont="1" applyFill="1" applyAlignment="1">
      <protection locked="0"/>
    </xf>
    <xf numFmtId="0" fontId="31" fillId="2" borderId="0" xfId="0" applyFont="1" applyFill="1" applyAlignment="1">
      <alignment horizontal="left" vertical="center"/>
    </xf>
    <xf numFmtId="0" fontId="31" fillId="2" borderId="0" xfId="0" applyFont="1" applyFill="1">
      <alignment vertical="center"/>
    </xf>
    <xf numFmtId="0" fontId="31" fillId="2" borderId="0" xfId="0" applyFont="1" applyFill="1" applyAlignment="1">
      <alignment horizontal="center" vertical="center"/>
    </xf>
    <xf numFmtId="164" fontId="2" fillId="2" borderId="0" xfId="4" applyNumberFormat="1" applyFont="1" applyFill="1">
      <alignment vertical="top"/>
      <protection locked="0"/>
    </xf>
    <xf numFmtId="164" fontId="31" fillId="2" borderId="0" xfId="0" applyNumberFormat="1" applyFont="1" applyFill="1" applyAlignment="1" applyProtection="1">
      <protection locked="0"/>
    </xf>
    <xf numFmtId="0" fontId="31" fillId="2" borderId="0" xfId="0" quotePrefix="1" applyFont="1" applyFill="1">
      <alignment vertical="center"/>
    </xf>
  </cellXfs>
  <cellStyles count="61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4" builtinId="3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" xr:uid="{00000000-0005-0000-0000-000026000000}"/>
    <cellStyle name="Normal 3" xfId="3" xr:uid="{00000000-0005-0000-0000-000027000000}"/>
    <cellStyle name="Normal 4" xfId="6" xr:uid="{00000000-0005-0000-0000-000028000000}"/>
    <cellStyle name="Normal 5" xfId="7" xr:uid="{00000000-0005-0000-0000-000029000000}"/>
    <cellStyle name="Normal 6" xfId="48" xr:uid="{00000000-0005-0000-0000-00002A000000}"/>
    <cellStyle name="Normal_FR_HITUNG_MINMAX" xfId="51" xr:uid="{E31B5802-5AAD-457C-8995-BF0BD3CD6975}"/>
    <cellStyle name="Normal_FR_HITUNG_MINMAX_2" xfId="50" xr:uid="{A64EA109-22A7-4B9B-B86C-3B276E422855}"/>
    <cellStyle name="Normal_FR_HITUNG_MINMAX_3" xfId="60" xr:uid="{573B790F-D1BC-43F9-836C-16356AF6DE14}"/>
    <cellStyle name="Normal_FR_HITUNG_MINMAX_4" xfId="55" xr:uid="{2A39AA1F-C537-42A8-B480-3B99A15E0199}"/>
    <cellStyle name="Normal_Sheet2" xfId="2" xr:uid="{00000000-0005-0000-0000-00002D000000}"/>
    <cellStyle name="Normal_STOK CIKDITIRO" xfId="54" xr:uid="{3FFBF72F-1378-4E73-A743-668E68CC0D52}"/>
    <cellStyle name="Normal_STOK CIKDITIRO_1" xfId="59" xr:uid="{3C331627-F29B-4A0D-B52A-CB419F501C25}"/>
    <cellStyle name="Normal_STOK PACUL" xfId="53" xr:uid="{B4C0EE3C-243E-4724-836E-00A42C576D6A}"/>
    <cellStyle name="Normal_STOK PACUL_1" xfId="57" xr:uid="{C72DF52C-98A6-4C26-A4B4-12741D78EFD1}"/>
    <cellStyle name="Normal_STOK PESALAKAN" xfId="52" xr:uid="{B036C27D-114C-4AC5-B35C-968C562F2703}"/>
    <cellStyle name="Normal_STOK PESALAKAN_1" xfId="58" xr:uid="{9FF44BA6-B1EB-4F6B-8553-FE3D410568A7}"/>
    <cellStyle name="Normal_STOK TRAYEMAN" xfId="56" xr:uid="{35344B24-9DD9-488F-BA07-28DFDFE44466}"/>
    <cellStyle name="Note 2" xfId="49" xr:uid="{00000000-0005-0000-0000-000030000000}"/>
    <cellStyle name="Output" xfId="17" builtinId="21" customBuiltin="1"/>
    <cellStyle name="Percent" xfId="1" builtinId="5"/>
    <cellStyle name="Title" xfId="8" builtinId="15" customBuiltin="1"/>
    <cellStyle name="Total" xfId="23" builtinId="25" customBuiltin="1"/>
    <cellStyle name="Warning Text" xfId="21" builtinId="11" customBuiltin="1"/>
  </cellStyles>
  <dxfs count="2">
    <dxf>
      <font>
        <sz val="11"/>
        <color rgb="FFFF0000"/>
      </font>
      <fill>
        <patternFill>
          <bgColor rgb="FF94CDDD"/>
        </patternFill>
      </fill>
    </dxf>
    <dxf>
      <font>
        <sz val="11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02.633257754627" createdVersion="8" refreshedVersion="8" minRefreshableVersion="3" recordCount="1118" xr:uid="{766BABB6-0EED-4A4D-A6F5-392AAFD16A71}">
  <cacheSource type="worksheet">
    <worksheetSource ref="A3:BW1048576" sheet="ORDER"/>
  </cacheSource>
  <cacheFields count="75">
    <cacheField name="KODE ITEM" numFmtId="0">
      <sharedItems containsBlank="1" count="1278">
        <s v="06141-KWB-505"/>
        <s v="06381-KZL-A00"/>
        <s v="06381-KZR-600"/>
        <s v="06401-KPH-881"/>
        <s v="06401-KWW-900"/>
        <s v="06435-KPP-901"/>
        <s v="06455-K59-A71"/>
        <s v="06455-KPP-901"/>
        <s v="06455-KR3-404"/>
        <s v="06455-KVB-T01"/>
        <s v="06455-KWB-601"/>
        <s v="06535-GN5-505"/>
        <s v="08232-2MB-K2LN1"/>
        <s v="08232-2MB-K8JN1"/>
        <s v="08232-M99-K1JN1"/>
        <s v="08232-M99-K8JN9"/>
        <s v="082332M99K8JNI"/>
        <s v="08234-2MB-K8JN0"/>
        <s v="09355-50105L460"/>
        <s v="110/90-1264J"/>
        <s v="11103-KVB-930"/>
        <s v="12191-K44-V00"/>
        <s v="12191-KZR-600"/>
        <s v="12209-GB4-681"/>
        <s v="12209-GB4-682"/>
        <s v="12251-GGC-901"/>
        <s v="12251-KZY-701"/>
        <s v="12361-035-000"/>
        <s v="12391-K25-601"/>
        <s v="12391-KVB-900"/>
        <s v="12391-KZL-A00"/>
        <s v="12391-KZR-600"/>
        <s v="131A3-KVB-930"/>
        <s v="131A3-KWN-902"/>
        <s v="131A3-KZL-305"/>
        <s v="14401-KYZ-900"/>
        <s v="14520-GFC-771"/>
        <s v="14611-KVB-900"/>
        <s v="14670-KYZ-901"/>
        <s v="16016-K03-H11"/>
        <s v="16111-KVB-903"/>
        <s v="16450-K59-A11"/>
        <s v="16450-KZR-601"/>
        <s v="17210-K0J-N00"/>
        <s v="17210-K16-900"/>
        <s v="17210-K59-A70"/>
        <s v="17210-KVB-930"/>
        <s v="19037-KVB-901"/>
        <s v="19200-KWN-901"/>
        <s v="19216-KVB-900"/>
        <s v="19217-MAL-300"/>
        <s v="19226-KVB-900"/>
        <s v="19240-KVB-900"/>
        <s v="19610-K44-V00"/>
        <s v="1S7-E3440-00"/>
        <s v="20w-40"/>
        <s v="20W-40MATIC"/>
        <s v="20W-50JASO MA"/>
        <s v="22011-K81-N00"/>
        <s v="22011-KWN-900"/>
        <s v="22100-KWN-901"/>
        <s v="22102-K0J-N00"/>
        <s v="22102-K44-V00"/>
        <s v="22102-K97-T01"/>
        <s v="22102-KZR-600"/>
        <s v="22105-K0J-N00"/>
        <s v="22105-K44-V00"/>
        <s v="22105-K97-T00"/>
        <s v="22105-KVB-900"/>
        <s v="22105-KVY-960"/>
        <s v="22105-KWN-900"/>
        <s v="22105-KZL-C00"/>
        <s v="22110-GFM-960"/>
        <s v="22110-K0J-N00"/>
        <s v="22110-K36-A00"/>
        <s v="22110-K44-V00"/>
        <s v="22110-K97-T00"/>
        <s v="22110-KVB-900"/>
        <s v="22110-KZR-600"/>
        <s v="22123-K0J-N00"/>
        <s v="22123-K97-B00"/>
        <s v="2212A-K35-640"/>
        <s v="2212A-K36-T00"/>
        <s v="2212A-K44-V00"/>
        <s v="2212A-KVB-900"/>
        <s v="2212A-KWN-900"/>
        <s v="22131-KVB-900"/>
        <s v="22132-GCC-771"/>
        <s v="22535-GGC-900"/>
        <s v="22535-K44-V00"/>
        <s v="22535-KVY-900"/>
        <s v="22535-KWN-901"/>
        <s v="22535-KZL-A00"/>
        <s v="22804-148-000"/>
        <s v="23100-K0J-N01"/>
        <s v="23100-K1Z-N21"/>
        <s v="23100-K35-V01"/>
        <s v="23100-K36-J02"/>
        <s v="23100-K44-V01"/>
        <s v="23100-K97-T01"/>
        <s v="23100-KVB-901"/>
        <s v="23100-KVY-902"/>
        <s v="23100-KZL-932"/>
        <s v="23100-KZR-601"/>
        <s v="23411-KZL-930"/>
        <s v="28120-KVB-901"/>
        <s v="28D-17653-00"/>
        <s v="2BM-F5805-00"/>
        <s v="2DP-E1181-00"/>
        <s v="2DP-E7465-00"/>
        <s v="2DP-E7465-10"/>
        <s v="2DP-E7611-00"/>
        <s v="2DP-E7641-00"/>
        <s v="2DP-WE160-00"/>
        <s v="2DP-WE763-00"/>
        <s v="2PH-E4450-00"/>
        <s v="2PH-E7465-00"/>
        <s v="2PH-E7641-00"/>
        <s v="2PH-H2370-10"/>
        <s v="2PH-WE763-00"/>
        <s v="2SX-E7620-00"/>
        <s v="30510-K25-901"/>
        <s v="31500-KZR-602"/>
        <s v="31600-KVB-N51"/>
        <s v="31917-K0R-V01"/>
        <s v="33130-GN5-831"/>
        <s v="3374650290652"/>
        <s v="34901-KFV-B51"/>
        <s v="35160-K20-T21"/>
        <s v="35170-K59-A11"/>
        <s v="35170-KYZ-901"/>
        <s v="35180-K03-N31"/>
        <s v="35180-KYZ-901"/>
        <s v="35190-KWN-902"/>
        <s v="35200-K03-N31"/>
        <s v="35200-KWW-A01"/>
        <s v="35200-KYZ-901"/>
        <s v="35345-GW0-900"/>
        <s v="37310B09G30NP00"/>
        <s v="37420B10E10N000"/>
        <s v="37510B10E00N00"/>
        <s v="37520B09G40N000"/>
        <s v="37800-K16-901"/>
        <s v="37800-KVB-931"/>
        <s v="38110-KZR-601"/>
        <s v="38501-KVZ-631"/>
        <s v="38502-GGZ-J01"/>
        <s v="3AY-F3145-00"/>
        <s v="3C1-F5805-10"/>
        <s v="3HB-F3145-00"/>
        <s v="42711-K59-A12"/>
        <s v="42711-K93-N02"/>
        <s v="42711-KVB-931"/>
        <s v="43125-KPH-903"/>
        <s v="43130-KZL-930"/>
        <s v="44711-K59-A12"/>
        <s v="44711-KVB-931"/>
        <s v="44800-K25-900"/>
        <s v="44830-KVB-T00"/>
        <s v="44830-KVY-721"/>
        <s v="44D-E7611-00"/>
        <s v="44D-W0054-01"/>
        <s v="50503-KZL-930"/>
        <s v="50530-K25-900"/>
        <s v="51410-KTM-881"/>
        <s v="51410-KVB-901"/>
        <s v="51410-KZL-A01"/>
        <s v="51490-GN5-305"/>
        <s v="52400-K25-901"/>
        <s v="52400-KVY-961"/>
        <s v="53175-KRS-T80"/>
        <s v="53175-KVG-A21"/>
        <s v="53178-K59-A10"/>
        <s v="53178-K81-N30"/>
        <s v="53178-KVB-900"/>
        <s v="53178-KVB-N60"/>
        <s v="53199-K59-A71"/>
        <s v="53199-KVG-910"/>
        <s v="53220-GN5-900"/>
        <s v="54P-E7465-10"/>
        <s v="54P-E7611-00"/>
        <s v="54P-E7620-00"/>
        <s v="54P-E7623-00"/>
        <s v="54P-E7641-00"/>
        <s v="54P-E7674-00"/>
        <s v="54P-H1890-02"/>
        <s v="54P-H3550-10"/>
        <s v="54P-WE763-00"/>
        <s v="5BP-F3145-00"/>
        <s v="5BP-F3873-01"/>
        <s v="5BP-F3875-00"/>
        <s v="5BP-F530K-20"/>
        <s v="5D9-F530K-00"/>
        <s v="5MX-F530K-00"/>
        <s v="5TL-F5867-01"/>
        <s v="5TL-H3980-20"/>
        <s v="64310-K81-N00ZA"/>
        <s v="82322MAK8LN1"/>
        <s v="8990876610040"/>
        <s v="8990876610057"/>
        <s v="8990876610095"/>
        <s v="8990876610101"/>
        <s v="8990876610255"/>
        <s v="8991011328073"/>
        <s v="8997034790026"/>
        <s v="90170-12802"/>
        <s v="90201-15841"/>
        <s v="90202-KN7-670"/>
        <s v="90454-GB2-000"/>
        <s v="90793AJ425"/>
        <s v="90793AJ437"/>
        <s v="90793AJ804"/>
        <s v="90793AJ829"/>
        <s v="91001-KZL-A01"/>
        <s v="91001-KZR-600"/>
        <s v="91002-KVB-930"/>
        <s v="91002-KVY-901"/>
        <s v="91005-KVB-N50"/>
        <s v="91009-KVB-903"/>
        <s v="91009-KVY-961"/>
        <s v="91109-KVY-901"/>
        <s v="91201-GCC-771"/>
        <s v="91201-K44-V01"/>
        <s v="91201-KCW-851"/>
        <s v="91201-KWN-902"/>
        <s v="91202-K0J-N01"/>
        <s v="91202-K50-T01"/>
        <s v="91202-KJ9-003"/>
        <s v="91202-KVB-901"/>
        <s v="91202-KWN-901"/>
        <s v="91203-436-004"/>
        <s v="91204-K50-T01"/>
        <s v="91211-GK8-013"/>
        <s v="91211-KN7-671"/>
        <s v="91351-GR1-000"/>
        <s v="91384-KVB-900"/>
        <s v="93102-17803"/>
        <s v="93102-19814"/>
        <s v="93102-20815"/>
        <s v="93102-22829"/>
        <s v="93102-24802"/>
        <s v="93102-25816"/>
        <s v="93102-30802"/>
        <s v="93102-32801"/>
        <s v="93103-10801"/>
        <s v="93210-19809"/>
        <s v="93210-84801"/>
        <s v="93306-000Y3"/>
        <s v="93306-300YK"/>
        <s v="93306-300YL"/>
        <s v="93306-303YP"/>
        <s v="94700-00372"/>
        <s v="98059-57927"/>
        <s v="99000B00MP3NSCH"/>
        <s v="AAJ"/>
        <s v="ALF62-01RS"/>
        <s v="B12P3C"/>
        <s v="B65-E7641-00"/>
        <s v="B65-WE763-00"/>
        <s v="BAUD0001"/>
        <s v="BAUD0002"/>
        <s v="BAUD0003"/>
        <s v="BAUD0004"/>
        <s v="BAUD0005"/>
        <s v="BAUD0006"/>
        <s v="BAUD0007"/>
        <s v="BAUD0009"/>
        <s v="BAUD0012"/>
        <s v="BAUD0014"/>
        <s v="BAUD0016"/>
        <s v="BAUD0020"/>
        <s v="BAUD0038"/>
        <s v="BAUD12"/>
        <s v="BAUD14"/>
        <s v="BAUDBLC"/>
        <s v="BBM"/>
        <s v="BBOBB"/>
        <s v="BCC1,5CM"/>
        <s v="BCPRGEA-9NGK"/>
        <s v="BD12P7"/>
        <s v="BDCS1,5"/>
        <s v="BDCVT6"/>
        <s v="BDFRHA"/>
        <s v="BDHDRM"/>
        <s v="BDKMCH"/>
        <s v="BDKPLB"/>
        <s v="BDKPPK"/>
        <s v="BDOLGR"/>
        <s v="BDSAPR"/>
        <s v="BHKVCI"/>
        <s v="BLBLKG"/>
        <s v="BLT100/80-14FDR"/>
        <s v="BNLFDR"/>
        <s v="BOCU-R0J"/>
        <s v="BRGGAS"/>
        <s v="BTRRMT"/>
        <s v="BUDCVT"/>
        <s v="CR6HSA-NGK"/>
        <s v="CR8ENGK"/>
        <s v="DBPCXM"/>
        <s v="DCPBRM"/>
        <s v="DDPCXM"/>
        <s v="DLTPFM"/>
        <s v="DPMMMS"/>
        <s v="DPMSNM"/>
        <s v="DPV125"/>
        <s v="DVTZTHC"/>
        <s v="DXTNEA"/>
        <s v="edrsae20w-40"/>
        <s v="ENDUROGEAR120"/>
        <s v="ENMTCS"/>
        <s v="FDR100/90-12"/>
        <s v="FLBMJ"/>
        <s v="FLSRTV"/>
        <s v="FP-061T1-KEV-2101"/>
        <s v="FRFLPB"/>
        <s v="FRFLPC"/>
        <s v="FRFLPP"/>
        <s v="GEN000010"/>
        <s v="GEN00007"/>
        <s v="GEN0025"/>
        <s v="GP0002"/>
        <s v="GP0011"/>
        <s v="GP00200"/>
        <s v="GP0041"/>
        <s v="GP0042"/>
        <s v="GP0043"/>
        <s v="GP0044"/>
        <s v="GP0063"/>
        <s v="GP0112"/>
        <s v="GP0113"/>
        <s v="GP0118"/>
        <s v="GP0119"/>
        <s v="GP0124"/>
        <s v="GP0125"/>
        <s v="GP0127"/>
        <s v="GP0166"/>
        <s v="GP0171"/>
        <s v="GP0172"/>
        <s v="GP0173"/>
        <s v="GP0176"/>
        <s v="GP0178"/>
        <s v="GP0205"/>
        <s v="GP0211"/>
        <s v="GP0212"/>
        <s v="GP0213"/>
        <s v="GP0265"/>
        <s v="GTZ5S"/>
        <s v="HB6201RS"/>
        <s v="HB6204"/>
        <s v="HB6300RS"/>
        <s v="HB6301RS"/>
        <s v="HB63-02RS"/>
        <s v="KBGHBCI"/>
        <s v="KCGPNL"/>
        <s v="KCRFLKT"/>
        <s v="KGGAVO"/>
        <s v="KGKSGA"/>
        <s v="KLPADL"/>
        <s v="KRSTBT"/>
        <s v="KRTSTM"/>
        <s v="KTN0006"/>
        <s v="KTN0020"/>
        <s v="KTN0023"/>
        <s v="KWTGAS"/>
        <s v="KWTKPL"/>
        <s v="LECIN-01"/>
        <s v="LEDLMH"/>
        <s v="LF6203RS"/>
        <s v="MG00001"/>
        <s v="MG00002"/>
        <s v="MRRMKT"/>
        <s v="MSTCLN"/>
        <s v="MURKMSTRATS"/>
        <s v="MURMGT"/>
        <s v="NGKC7HSA"/>
        <s v="NGK-CPR9EA-9"/>
        <s v="NN0003"/>
        <s v="NN000521"/>
        <s v="NN00118"/>
        <s v="NN00210"/>
        <s v="ORGTOA"/>
        <s v="PRKGRN"/>
        <s v="PRKMRM"/>
        <s v="PSTBI"/>
        <s v="RGKMR"/>
        <s v="RING14"/>
        <s v="RING6x20"/>
        <s v="RINGPT"/>
        <s v="RKU"/>
        <s v="ROLI-17"/>
        <s v="ROLI-19"/>
        <s v="ROLIGN"/>
        <s v="SBNCLK"/>
        <s v="SBS"/>
        <s v="SCHBEM"/>
        <s v="SCYALN"/>
        <s v="SGTPKL"/>
        <s v="SICFLY"/>
        <s v="SIMYMI"/>
        <s v="SKRNG5"/>
        <s v="SKTTML"/>
        <s v="SKUUUN"/>
        <s v="SLRDMR"/>
        <s v="SLSBSR"/>
        <s v="SLSHTMNSL"/>
        <s v="SLTPWS"/>
        <s v="SNSCKP"/>
        <s v="SRMAQS"/>
        <s v="STCK25"/>
        <s v="STPHND"/>
        <s v="STSKL"/>
        <s v="TSBESP"/>
        <s v="TSBFIFBR"/>
        <s v="TTPOLB"/>
        <s v="VM00032"/>
        <s v="VM00069"/>
        <s v="VM00113"/>
        <s v="VM0035"/>
        <s v="YT7C"/>
        <s v="YTZ5S"/>
        <s v="YTZ6V"/>
        <s v="YTZ7S"/>
        <s v="(blank)"/>
        <s v="2212A-KVY-900"/>
        <s v="54P-WE445-00"/>
        <s v="38501-KVB-901"/>
        <s v="44830-KWW-A00"/>
        <s v="DBS125"/>
        <s v="35700-K93-N01"/>
        <s v="KTRIMI"/>
        <s v="12191-GGC-900"/>
        <s v="FRFLHG"/>
        <s v="06535-KTR-900"/>
        <s v="11203-KVB-901"/>
        <s v="11363-KWN-900"/>
        <s v="12251-K12-901"/>
        <s v="17210-K97-N00"/>
        <s v="17210-KVY-960"/>
        <s v="17220-KZR-600"/>
        <s v="1PA-H4314-00"/>
        <s v="22110-KVY-900"/>
        <s v="2DP-E4451-00"/>
        <s v="2DP-E7620-00"/>
        <s v="2DP-E7674-00"/>
        <s v="2DP-WE662-00"/>
        <s v="33510-22010AS01"/>
        <s v="35340-GW3-980"/>
        <s v="44711-K59-A72"/>
        <s v="44711-KTM-850"/>
        <s v="44800-KWW-650"/>
        <s v="44D-E7641-00"/>
        <s v="53140-KVB-900"/>
        <s v="54P-E1181-00"/>
        <s v="54P-E1311-00"/>
        <s v="54P-E1351-00"/>
        <s v="54P-WE160-00"/>
        <s v="57460-09J00-000"/>
        <s v="81132-GAH-000YV"/>
        <s v="91204-K59-A11"/>
        <s v="93102-25824"/>
        <s v="93306-004XC"/>
        <s v="93306-372X5"/>
        <s v="B65-E7620-00"/>
        <s v="BDCVTP"/>
        <s v="BLT130/70-13FDR"/>
        <s v="BNTLSF"/>
        <s v="DDSPRM"/>
        <s v="FFPHVI"/>
        <s v="HB6202"/>
        <s v="ICCSL99"/>
        <s v="MURTOP"/>
        <s v="PECSL99"/>
        <s v="SCINHI"/>
        <s v="SEAL1"/>
        <s v="1950C-KZR-600"/>
        <s v="1S7-H2370-00"/>
        <s v="22123-K0S-V00"/>
        <s v="22535-K2F-N00"/>
        <s v="2BM-E1193-00"/>
        <s v="2PH-E4450-20"/>
        <s v="31120-K25-901"/>
        <s v="31210-KVB-902"/>
        <s v="35170-KPH-901"/>
        <s v="42312-KVG-900"/>
        <s v="53175-KVB-921"/>
        <s v="53178-K04-931"/>
        <s v="53178-K1A-N00"/>
        <s v="53178-K25-910"/>
        <s v="53178-KYT-900"/>
        <s v="54P-E7465-00"/>
        <s v="DBMGPM"/>
        <s v="DPTMAV"/>
        <s v="MAQSPCX"/>
        <s v="TMHVTI"/>
        <s v="12251-KZR-601"/>
        <s v="131A3-K36-P00"/>
        <s v="14610-086-113"/>
        <s v="18291-KVB-900"/>
        <s v="22110-K35-V00"/>
        <s v="22401-KVB-900"/>
        <s v="2BL-E1181-00"/>
        <s v="2PH-E1351-00"/>
        <s v="3C1-W001A-20"/>
        <s v="50530-K81-N00"/>
        <s v="54P-F6301-11"/>
        <s v="64340-K1A-N00ZA"/>
        <s v="GP0015"/>
        <s v="LHR699"/>
        <s v="RKHBCI"/>
        <s v="SKLVRS"/>
        <s v="LEDSVL"/>
        <s v="LSJLED"/>
        <s v="12391-K66-V01"/>
        <s v="2PH-E1311-10"/>
        <s v="53175-K59-A71"/>
        <s v="2DP-E1351-00"/>
        <s v="2DP-E2170-01"/>
        <s v="2DP-WE13E-00"/>
        <s v="STPGBS"/>
        <s v="09471-12008-000"/>
        <s v="11395-KWB-920"/>
        <s v="14500-K41-N00"/>
        <s v="2PH-WE166-00"/>
        <s v="30400-K25-600CI"/>
        <s v="30700-K50-T01"/>
        <s v="38502-K59-A11"/>
        <s v="44D-H3976-00"/>
        <s v="51401-KZR-600"/>
        <s v="53175-K81-N31"/>
        <s v="5TL-H3922-00"/>
        <s v="64308-K1A-N00ZA"/>
        <s v="64308-K81-N00ZA"/>
        <s v="81141-K81-N00ZA"/>
        <s v="91202-302-010"/>
        <s v="BDVRNX"/>
        <s v="GEN0008"/>
        <s v="MRPBFI"/>
        <s v="NN0013"/>
        <s v="1S7-E1196-00"/>
        <s v="23225-KSY-900"/>
        <s v="23226-KVB-900"/>
        <s v="2PH-H2310-00"/>
        <s v="45351-KVY-961"/>
        <s v="54P-WE445-10"/>
        <s v="MAQSCB"/>
        <s v="RTKGNO"/>
        <s v="19100-K59-A11"/>
        <s v="21501B09J00N000"/>
        <s v="64310-K1A-N00ZA"/>
        <s v="BDKLSC"/>
        <s v="NPLKPL"/>
        <s v="RKPABH"/>
        <s v="54P-E4335-00"/>
        <s v="5TL-F5190-01"/>
        <s v="90116-K81-N30"/>
        <s v="BAUD0015"/>
        <s v="KNGSHK"/>
        <s v="PRMSPX"/>
        <s v="RNGPPT"/>
        <s v="SKRK10"/>
        <s v="TRMKBL"/>
        <s v="1DY-E5451-00"/>
        <s v="23100-K2S-N01"/>
        <s v="23238-KZR-600"/>
        <s v="30700-KY2-702"/>
        <s v="54P-E1193-00"/>
        <s v="64340-K81-N00ZA"/>
        <s v="FFPFYO"/>
        <s v="KTN0002"/>
        <s v="SKRK5"/>
        <s v="43450-K59-A11"/>
        <s v="KBLBDY"/>
        <s v="1LB-H3912-00"/>
        <s v="5011987101166"/>
        <s v="SKRK20"/>
        <s v="131A1-KWN-902"/>
        <s v="131A3-K81-P00"/>
        <s v="51454-KEV-881"/>
        <s v="5LW-17653-00"/>
        <s v="SKRK15"/>
        <s v="18318-K25-600ZA"/>
        <s v="22102-K1Z-N20"/>
        <s v="22105-K0R-V00"/>
        <s v="22110-K1Z-N20"/>
        <s v="23237-K35-V00"/>
        <s v="91201-K59-A11"/>
        <s v="DND7V"/>
        <s v="08CLA-H50-500"/>
        <s v="BAUD0034"/>
        <s v="CDIVRO"/>
        <s v="SOEBET"/>
        <s v="37211-K25-901"/>
        <s v="14520-K0R-V01"/>
        <s v="17210-K1Z-N20"/>
        <s v="19037-K27-V51"/>
        <s v="53178-KVB-930"/>
        <s v="NPGS"/>
        <s v="PNLDPN"/>
        <s v="RNGKCL"/>
        <s v="14510-KVB-900"/>
        <s v="23205-K44-V00"/>
        <s v="23224-K44-V00"/>
        <s v="BSHBLK"/>
        <s v="GP0007"/>
        <s v="131A5-K81-P00"/>
        <s v="2DP-WB015-00"/>
        <s v="50503-KWN-900"/>
        <s v="BAUD0039"/>
        <s v="131A5-KWN-902"/>
        <s v="50503-K25-900"/>
        <s v="91109-K2S-N01"/>
        <s v="11361-KWN-901"/>
        <s v="12206-K97-N00"/>
        <s v="131A4-KWN-902"/>
        <s v="18318-K1A-N00"/>
        <s v="1S7-E2450-01"/>
        <s v="22100-K1A-N11"/>
        <s v="23205-K1A-N10"/>
        <s v="23224-K1A-N10"/>
        <s v="23237-K1G-V01"/>
        <s v="38770-K15-903"/>
        <s v="3C1-E3915-00"/>
        <s v="43351-KTM-N31"/>
        <s v="44D-F6351-00"/>
        <s v="45517-K81-N30"/>
        <s v="4US-H4714-00"/>
        <s v="51401-KVB-T01"/>
        <s v="5TL-H3912-20"/>
        <s v="6201-2RS"/>
        <s v="80151-K1A-N00ZA"/>
        <s v="81141-K1A-N10ZA"/>
        <s v="81250-K1A-N00"/>
        <s v="91109-KVB-901"/>
        <s v="91204-KPH-901"/>
        <s v="B65-WB069-00"/>
        <s v="B97-25806-00"/>
        <s v="BK6-E3907-00"/>
        <s v="BLT110/80-14FDR"/>
        <s v="DMOMIO"/>
        <s v="DSPDJP"/>
        <s v="GP0232"/>
        <s v="H2-30410-KVB-1700"/>
        <s v="HA-911PA-KVY-1100"/>
        <s v="IND6004"/>
        <s v="ISOPLS"/>
        <s v="KTN0007"/>
        <s v="LBPASP"/>
        <s v="LH6203"/>
        <s v="MG00003"/>
        <s v="MURAS19"/>
        <s v="ORGPCX"/>
        <s v="PK4450"/>
        <s v="PKAFBR"/>
        <s v="PRKTNG"/>
        <s v="SKNBT"/>
        <s v="slktng"/>
        <s v="SLRDAMIO"/>
        <s v="TH-44800-KVB-910"/>
        <s v="WR-HB6300RS"/>
        <s v="13000-K59-A70"/>
        <s v="15651-K1N-V00"/>
        <s v="17211-K15-900"/>
        <s v="1DY-H1410-01"/>
        <s v="23233-K36-J01"/>
        <s v="23237-K16-A41"/>
        <s v="30510-K16-A41"/>
        <s v="33400-K81-N01"/>
        <s v="35010-K1A-N00"/>
        <s v="42711-K0J-N01"/>
        <s v="42711-K59-A72"/>
        <s v="45190-KZL-A01"/>
        <s v="51412-GN5-901"/>
        <s v="51437-KWB-601"/>
        <s v="51470-K81-N01"/>
        <s v="61100-K59-A10MIB"/>
        <s v="64301-K81-N00WRD"/>
        <s v="64305-K81-N00ZA"/>
        <s v="81131-K81-N00ZA"/>
        <s v="88211-K93-N00ZP"/>
        <s v="88220-K61-900"/>
        <s v="91211-GFC-771"/>
        <s v="BDKLMX"/>
        <s v="BKHBFI"/>
        <s v="BLDKDK"/>
        <s v="BRDKBI"/>
        <s v="CDBIMI"/>
        <s v="DRVIMI"/>
        <s v="GP0186"/>
        <s v="GTZ7S"/>
        <s v="OLSDGE"/>
        <s v="RINGT"/>
        <s v="SLSBKR"/>
        <s v="TMSABF"/>
        <s v="12191-K1Z-J11"/>
        <s v="12251-K1Z-J11"/>
        <s v="13031-K1Z-305"/>
        <s v="13103-K1Z-J11"/>
        <s v="13111-K0R-V00"/>
        <s v="13115-KZY-700"/>
        <s v="14775-KZR-600"/>
        <s v="16450-K25-901"/>
        <s v="19100-K60-B61"/>
        <s v="19111-K1Z-J10"/>
        <s v="1950C-KZR-60"/>
        <s v="1950D-KZR-600"/>
        <s v="1LB-E6620-01"/>
        <s v="22401-GCC-000"/>
        <s v="23100-KZR-BA0"/>
        <s v="23205-GGC-900"/>
        <s v="23225-GW3-000"/>
        <s v="23226-GCC-C50"/>
        <s v="23237-GCC-C50"/>
        <s v="2PH-E2151-02"/>
        <s v="2PH-E3300-00"/>
        <s v="2PH-F2141-00"/>
        <s v="2PH-WE160-10"/>
        <s v="30500-KVB-900"/>
        <s v="31200-KVB-901"/>
        <s v="31600-K46-N01"/>
        <s v="3374650360669"/>
        <s v="35160-KWW-A01"/>
        <s v="35850-K18-901"/>
        <s v="42753-KWF-901"/>
        <s v="44D-E7620-00"/>
        <s v="50C-H3975-10"/>
        <s v="51401-KVB-901"/>
        <s v="54P-E2121-00"/>
        <s v="54P-F6351-20"/>
        <s v="5LW-E3475-00"/>
        <s v="6203-2RS"/>
        <s v="91002-KZR-603"/>
        <s v="93211-07800"/>
        <s v="93306-305XB"/>
        <s v="93306-906Y4"/>
        <s v="99999-04498"/>
        <s v="B63-H594A-01"/>
        <s v="B6H-E4718-00"/>
        <s v="B6H-F171M-00-P3"/>
        <s v="B6H-F7488-00"/>
        <s v="BADCBT"/>
        <s v="BDKNOT"/>
        <s v="BLSDP"/>
        <s v="BSHARM"/>
        <s v="BTIRCB"/>
        <s v="BTIRCD"/>
        <s v="CRDVRO"/>
        <s v="CTK"/>
        <s v="DDPIND"/>
        <s v="FCB150"/>
        <s v="FFPVYI"/>
        <s v="FP-F6351-MIO-2700"/>
        <s v="GGPOPI"/>
        <s v="GP0249"/>
        <s v="HERMKR"/>
        <s v="HRKMIO"/>
        <s v="KCSPDOM"/>
        <s v="KGPSBI"/>
        <s v="KLPFKY"/>
        <s v="KNSLSC"/>
        <s v="LMPEM3"/>
        <s v="MRDBBEAT"/>
        <s v="PLRS"/>
        <s v="PRKTTPO"/>
        <s v="SKTECU"/>
        <s v="SKUNCB"/>
        <s v="SNSRCKPV125"/>
        <s v="STPVO"/>
        <s v="STPYMM"/>
        <s v="TSTHIMI"/>
        <s v="TTUPSPN"/>
        <s v="VM0017"/>
        <s v="PKVB50"/>
        <s v="TOPSTV"/>
        <s v="06401-KTL-700"/>
        <s v="5D9-W001A-40"/>
        <s v="Grand Total"/>
        <m/>
        <s v="MUR14" u="1"/>
        <s v="35D-W0054-00" u="1"/>
        <s v="NR73T" u="1"/>
        <s v="06435-KSP-B01" u="1"/>
        <s v="12251-KVB-902" u="1"/>
        <s v="12391-KRM-840" u="1"/>
        <s v="13031-K81-N00" u="1"/>
        <s v="13111-KWN-900" u="1"/>
        <s v="14500-KYZ-900" u="1"/>
        <s v="14610-KWB-600" u="1"/>
        <s v="14721-KWN-900" u="1"/>
        <s v="156-WF234-12" u="1"/>
        <s v="18318-K59-A70" u="1"/>
        <s v="19226-KWN-900" u="1"/>
        <s v="1KP-H3973-10" u="1"/>
        <s v="22131-K0J-N00" u="1"/>
        <s v="22804-GB2-880" u="1"/>
        <s v="22F-WF234-00" u="1"/>
        <s v="23411-K81-N00" u="1"/>
        <s v="2PH-E2210-00" u="1"/>
        <s v="2PH-E7620-00" u="1"/>
        <s v="2SX-E7623-00" u="1"/>
        <s v="31120-KVB-931" u="1"/>
        <s v="34908-GA7-701" u="1"/>
        <s v="37340B09G00N000" u="1"/>
        <s v="38110-KZL-A01" u="1"/>
        <s v="42711-KTM-850" u="1"/>
        <s v="44D-WE763-00" u="1"/>
        <s v="4YY-F4612-00" u="1"/>
        <s v="51490-KC5-305" u="1"/>
        <s v="52400-K59-A11" u="1"/>
        <s v="5BP-F3144-00" u="1"/>
        <s v="5MX-H2370-00" u="1"/>
        <s v="5TL-H3980-10" u="1"/>
        <s v="5TN-H3540-00" u="1"/>
        <s v="8991012327952" u="1"/>
        <s v="91002-GA7-701" u="1"/>
        <s v="91204-KWN-901" u="1"/>
        <s v="91208-KB4-671" u="1"/>
        <s v="93306-351Y3" u="1"/>
        <s v="AHB6301RS" u="1"/>
        <s v="ATTSHDBEIS" u="1"/>
        <s v="BAUD0018" u="1"/>
        <s v="BAUD19" u="1"/>
        <s v="BBHBIM" u="1"/>
        <s v="BD14P6" u="1"/>
        <s v="BDMR12" u="1"/>
        <s v="BKV150" u="1"/>
        <s v="BOSBLK" u="1"/>
        <s v="DPCXNI" u="1"/>
        <s v="FFPJZ1" u="1"/>
        <s v="KBPVB" u="1"/>
        <s v="LASTHO" u="1"/>
        <s v="NN00251" u="1"/>
        <s v="PEC" u="1"/>
        <s v="PKAF" u="1"/>
        <s v="PRPMSGN" u="1"/>
        <s v="PSSK" u="1"/>
        <s v="SDHBPI" u="1"/>
        <s v="SKTJPR" u="1"/>
        <s v="TPSTXI" u="1"/>
        <s v="VM0031" u="1"/>
        <s v="06401-K41-N01" u="1"/>
        <s v="RINGM4" u="1"/>
        <s v="12251-K97-T01" u="1"/>
        <s v="12251-KRM-B41" u="1"/>
        <s v="131A3-KRM-305" u="1"/>
        <s v="14401-KPH-901" u="1"/>
        <s v="2DP-E7653-00" u="1"/>
        <s v="50352-K59-A10" u="1"/>
        <s v="5TL-E6626-00" u="1"/>
        <s v="AHB6322" u="1"/>
        <s v="PRPKPL" u="1"/>
        <s v="PSSKUN" u="1"/>
        <s v="17910-K16-901" u="1"/>
        <s v="22100-K81-N21" u="1"/>
        <s v="3501A-K93-N00" u="1"/>
        <s v="54P-F582U-00" u="1"/>
        <s v="64432-K1Z-J10ZS" u="1"/>
        <s v="64502-K1Z-J10ZP" u="1"/>
        <s v="BAUDSC" u="1"/>
        <s v="MUR12" u="1"/>
        <s v="NN00211" u="1"/>
        <s v="19621-K50-T00" u="1"/>
        <s v="19631-K50-T00" u="1"/>
        <s v="30510-K81-N01" u="1"/>
        <s v="43472-KVB-900" u="1"/>
        <s v="90214-14002" u="1"/>
        <s v="91203-GB5-761" u="1"/>
        <s v="BAUD0021" u="1"/>
        <s v="KRTPMR" u="1"/>
        <s v="MPDPNH" u="1"/>
        <s v="NN00024" u="1"/>
        <s v="43450-K25-901" u="1"/>
        <s v="54P-E3770-10" u="1"/>
        <s v="53140-K44-V00" u="1"/>
        <s v="DSCPCX" u="1"/>
        <s v="SRSHVI" u="1"/>
        <s v="131A3-KPH-881" u="1"/>
        <s v="2060404000011" u="1"/>
        <s v="23411-KVG-900" u="1"/>
        <s v="35170-KWW-A01" u="1"/>
        <s v="51401-KZR-001" u="1"/>
        <s v="B3F-E1193-00" u="1"/>
        <s v="BPCMS" u="1"/>
        <s v="FLLSTV" u="1"/>
        <s v="H2-35150-KPH-1700" u="1"/>
        <s v="KCLUDN" u="1"/>
        <s v="STRSPX" u="1"/>
        <s v="TPSBTF" u="1"/>
        <s v="14670-KYZ-900" u="1"/>
        <s v="17210-KZL-A00" u="1"/>
        <s v="23205-KWN-641" u="1"/>
        <s v="23224-KZR-600" u="1"/>
        <s v="3501A-K60-B00" u="1"/>
        <s v="54P-E7653-00" u="1"/>
        <s v="91211-K44-V01" u="1"/>
        <s v="BDSKLR" u="1"/>
        <s v="KJSIVR" u="1"/>
        <s v="MPBLKH" u="1"/>
        <s v="13103-K81-N00" u="1"/>
        <s v="14721-KVY-900" u="1"/>
        <s v="17572-GGL-J00" u="1"/>
        <s v="22401-KVY-900" u="1"/>
        <s v="23237-KWN-901" u="1"/>
        <s v="93306-272X2" u="1"/>
        <s v="95307-12700" u="1"/>
        <s v="BDSCKM" u="1"/>
        <s v="CVRKNT" u="1"/>
        <s v="SCKGSN" u="1"/>
        <s v="VM00115" u="1"/>
        <s v="17950-KPH-900" u="1"/>
        <s v="30510-K16-A21" u="1"/>
        <s v="44620-K0W-N00" u="1"/>
        <s v="51401-KZL-A01" u="1"/>
        <s v="CSM" u="1"/>
        <s v="22102-K2S-N00" u="1"/>
        <s v="22110-K2S-N00" u="1"/>
        <s v="23237-GY6-940" u="1"/>
        <s v="41241-KFL-851" u="1"/>
        <s v="HRKSBZ" u="1"/>
        <s v="KTRO-REV" u="1"/>
        <s v="09352-50823-600" u="1"/>
        <s v="50503-K0J-N00" u="1"/>
        <s v="91009-K0J-N01" u="1"/>
        <s v="RNGBUD" u="1"/>
        <s v="90115-K81-N30" u="1"/>
        <s v="93306-204XR" u="1"/>
        <s v="B65-WB015-00" u="1"/>
        <s v="22105-K1N-V00" u="1"/>
        <s v="RGBD12" u="1"/>
        <s v="35850-K15-901" u="1"/>
        <s v="BD12PG" u="1"/>
        <s v="MRPLT" u="1"/>
        <s v="11108-KZL-930" u="1"/>
        <s v="17910-K16-A40" u="1"/>
        <s v="19621-K25-900" u="1"/>
        <s v="1DY-WF01A-10" u="1"/>
        <s v="22201-166-001" u="1"/>
        <s v="23411-K0J-N00" u="1"/>
        <s v="2PH-E6611-00" u="1"/>
        <s v="2PH-E6620-00" u="1"/>
        <s v="31B-F3110-00" u="1"/>
        <s v="33450-KVB-N51" u="1"/>
        <s v="33454-K0J-N01" u="1"/>
        <s v="37200-K46-N01" u="1"/>
        <s v="37870-KZR-601" u="1"/>
        <s v="52400-KZR-600" u="1"/>
        <s v="5P0-E2210-00" u="1"/>
        <s v="ASRYHK" u="1"/>
        <s v="BAUDNP" u="1"/>
        <s v="BT11014" u="1"/>
        <s v="CTLHVT" u="1"/>
        <s v="CVRKTK" u="1"/>
        <s v="DNMSVC" u="1"/>
        <s v="GPMR110FBR" u="1"/>
        <s v="IRC100/90-14" u="1"/>
        <s v="KKGGSKO" u="1"/>
        <s v="PKCVTB" u="1"/>
        <s v="PLDVTC" u="1"/>
        <s v="PRPGRD" u="1"/>
        <s v="RFLVTI" u="1"/>
        <s v="RTI428" u="1"/>
        <s v="SKTFTG" u="1"/>
        <s v="12191-K1A-N01" u="1"/>
        <s v="12191-KYA-C00" u="1"/>
        <s v="12251-K0J-N01" u="1"/>
        <s v="12391-K1A-N02" u="1"/>
        <s v="131A3-K0J-P00" u="1"/>
        <s v="23411-K60-B60" u="1"/>
        <s v="23421-K59-A70" u="1"/>
        <s v="23422-K59-A10" u="1"/>
        <s v="23430-K59-A70" u="1"/>
        <s v="30510-K1A-N01" u="1"/>
        <s v="34901-KC5-003" u="1"/>
        <s v="51410-K0J-N01" u="1"/>
        <s v="52400-K0J-305" u="1"/>
        <s v="52400-KZL-A01" u="1"/>
        <s v="54P-E3907-20" u="1"/>
        <s v="54P-F2210-00" u="1"/>
        <s v="91006-KAB-004" u="1"/>
        <s v="BAUD0013" u="1"/>
        <s v="BLSDK" u="1"/>
        <s v="BTBRCI" u="1"/>
        <s v="BTDRCI" u="1"/>
        <s v="CTLHVL" u="1"/>
        <s v="PGHVIM" u="1"/>
        <s v="PRKHDM" u="1"/>
        <s v="PRPMBI" u="1"/>
        <s v="SLKGBS" u="1"/>
        <s v="TRV150" u="1"/>
        <s v="16707-K45-N01" u="1"/>
        <s v="22101-KWN-900" u="1"/>
        <s v="23100-KZL-BA0" u="1"/>
        <s v="2DP-H2370-10" u="1"/>
        <s v="2SX-H3973-00" u="1"/>
        <s v="35100-K60-B62" u="1"/>
        <s v="43450-KVB-930" u="1"/>
        <s v="43511-KW7-882" u="1"/>
        <s v="45513-K59-A71" u="1"/>
        <s v="51401-KZR-601" u="1"/>
        <s v="6203" u="1"/>
        <s v="BMCRM" u="1"/>
        <s v="BSHKPMJ" u="1"/>
        <s v="DSPDTRIA" u="1"/>
        <s v="KCGSHK" u="1"/>
        <s v="KMSRIND" u="1"/>
        <s v="MKLMPBEAT" u="1"/>
        <s v="MRDNMX" u="1"/>
        <s v="MRKMSR" u="1"/>
        <s v="MRTP19" u="1"/>
        <s v="NN000520" u="1"/>
        <s v="PRCKRM" u="1"/>
        <s v="PRPKHDBT" u="1"/>
        <s v="RGAYVN" u="1"/>
        <s v="RNGPLT" u="1"/>
        <s v="SHRKYI" u="1"/>
        <s v="SILPTN" u="1"/>
        <s v="SKBR" u="1"/>
        <s v="VM0023" u="1"/>
        <s v="06381-KPH-900" u="1"/>
        <s v="131A4-KZL-305" u="1"/>
        <s v="14100-KZL-C00" u="1"/>
        <s v="14430-KVB-S50" u="1"/>
        <s v="1444A-K25-600" u="1"/>
        <s v="14550-GB0-000" u="1"/>
        <s v="14670-KWB-600" u="1"/>
        <s v="16016-KZL-H11" u="1"/>
        <s v="17220-K2S-W00" u="1"/>
        <s v="1PA-F6335-00" u="1"/>
        <s v="23421-KZL-930" u="1"/>
        <s v="23422-KZL-930" u="1"/>
        <s v="23430-K44-V00" u="1"/>
        <s v="2PH-E5461-10" u="1"/>
        <s v="307000-KPP-901" u="1"/>
        <s v="31221-K81-N01" u="1"/>
        <s v="33110-K03-N31" u="1"/>
        <s v="35200-K59-A71" u="1"/>
        <s v="37211-K81-N01" u="1"/>
        <s v="45120-001-011" u="1"/>
        <s v="53167-KFM-900" u="1"/>
        <s v="53168-KFM-900" u="1"/>
        <s v="59101-09810-000" u="1"/>
        <s v="8114A-KVB-N50" u="1"/>
        <s v="BOSX" u="1"/>
        <s v="BRDVRO" u="1"/>
        <s v="CTLVRO" u="1"/>
        <s v="CVBVRO" u="1"/>
        <s v="ddr15" u="1"/>
        <s v="GEN0020" u="1"/>
        <s v="KTKMRS" u="1"/>
        <s v="MUR21" u="1"/>
        <s v="PCB150" u="1"/>
        <s v="PRKNF" u="1"/>
        <s v="SLSBKB" u="1"/>
        <s v="SPLCBR" u="1"/>
        <s v="STSBNPP" u="1"/>
        <s v="STUVSI" u="1"/>
        <s v="110/70-14MAX" u="1"/>
        <s v="12191-KVB-901" u="1"/>
        <s v="130/70-13-63SP" u="1"/>
        <s v="14711-KWN-900" u="1"/>
        <s v="16211-KPH-901" u="1"/>
        <s v="19101-K59-A10" u="1"/>
        <s v="19226-K56-N00" u="1"/>
        <s v="2DP-E3907-00" u="1"/>
        <s v="53166-KVB-900" u="1"/>
        <s v="54P-F3110-10" u="1"/>
        <s v="5D7-E3770-00" u="1"/>
        <s v="61100-K1Z-N20MSR" u="1"/>
        <s v="64521-K1Z-J10" u="1"/>
        <s v="81131-K1Z-J10ZC" u="1"/>
        <s v="88210-K97-N01" u="1"/>
        <s v="88220-K97-N01" u="1"/>
        <s v="BSKLHI" u="1"/>
        <s v="CRLC52" u="1"/>
        <s v="GRHVTC" u="1"/>
        <s v="MBRNCK" u="1"/>
        <s v="MRNCMI" u="1"/>
        <s v="NN000519" u="1"/>
        <s v="ORGNHS" u="1"/>
        <s v="RSP125" u="1"/>
        <s v="TMSABI" u="1"/>
        <s v="011-K97-0705 NPP" u="1"/>
        <s v="06381-KVB-930" u="1"/>
        <s v="130/70-13" u="1"/>
        <s v="14401-KVB-901" u="1"/>
        <s v="16450-K36-J01" u="1"/>
        <s v="19100-K59-A70" u="1"/>
        <s v="1KP-H3976-10" u="1"/>
        <s v="31600-KZL-E01" u="1"/>
        <s v="32102-K81-NOO" u="1"/>
        <s v="50520-KVB-900" u="1"/>
        <s v="53175-KVB-930" u="1"/>
        <s v="5TL-H3922-10" u="1"/>
        <s v="5TL-WF341-CAG" u="1"/>
        <s v="90501-KPH-880" u="1"/>
        <s v="90505-KPH-880" u="1"/>
        <s v="91001-KVB-930" u="1"/>
        <s v="BAUDL4" u="1"/>
        <s v="BBRBKN" u="1"/>
        <s v="BSIPLL" u="1"/>
        <s v="FIM 72-100" u="1"/>
        <s v="GSSFBR" u="1"/>
        <s v="HDVR" u="1"/>
        <s v="LCDVRO" u="1"/>
        <s v="MCVMI" u="1"/>
        <s v="PKMLV" u="1"/>
        <s v="PMPOLI" u="1"/>
        <s v="PRBKVR" u="1"/>
        <s v="PRHDVR" u="1"/>
        <s v="RG82MM" u="1"/>
        <s v="SHVC" u="1"/>
        <s v="17210-KZR-600" u="1"/>
        <s v="3501A-KZR-600" u="1"/>
        <s v="43450-KZR-601" u="1"/>
        <s v="5011987011335" u="1"/>
        <s v="53175-KET-920" u="1"/>
        <s v="ABS0003" u="1"/>
        <s v="BAUD0040" u="1"/>
        <s v="BAUDHD" u="1"/>
        <s v="KKOHRE" u="1"/>
        <s v="PRKPRV" u="1"/>
        <s v="14500-KWW-740" u="1"/>
        <s v="22132-KWN-900" u="1"/>
        <s v="22535-KVB-900" u="1"/>
        <s v="19621-K81-N00" u="1"/>
        <s v="4B4-H1960-01" u="1"/>
        <s v="53175-K81-N51" u="1"/>
        <s v="53178-K0J-N00" u="1"/>
        <s v="22201-KWW-A01" u="1"/>
        <s v="2PH-E4450-10" u="1"/>
        <s v="BOSKLP" u="1"/>
        <s v="SLTNSR" u="1"/>
        <s v="1KP-H1890-00" u="1"/>
        <s v="1S7-E2450-00" u="1"/>
        <s v="14711-KZY-701" u="1"/>
        <s v="14721-KZY-701" u="1"/>
        <s v="93306-303YR" u="1"/>
        <s v="51490-KGH-902" u="1"/>
        <s v="2PH-F6351-00" u="1"/>
        <s v="B5D-E4450-00" u="1"/>
        <s v="131A2-K36-P00" u="1"/>
        <s v="22100-K25-900" u="1"/>
        <s v="22535-KWW-P00" u="1"/>
        <s v="2DP-H3980-01" u="1"/>
        <s v="33110-K81-N01" u="1"/>
        <s v="B6H-E7674-00" u="1"/>
        <s v="BAUDL6" u="1"/>
        <s v="BHLMVZ" u="1"/>
        <s v="CRBSPX" u="1"/>
        <s v="FLTGNO" u="1"/>
        <s v="GGSRVI" u="1"/>
        <s v="GP0014" u="1"/>
        <s v="LCPNLH" u="1"/>
        <s v="MCVT17" u="1"/>
        <s v="PRPVR" u="1"/>
        <s v="DNMSPR" u="1"/>
        <s v="100/90-17" u="1"/>
        <s v="23100-K1A-N23" u="1"/>
        <s v="23205-K97-T00" u="1"/>
        <s v="23224-K97-T00" u="1"/>
        <s v="23238-KVB-900" u="1"/>
        <s v="3350025G00000" u="1"/>
        <s v="5D9-H1410-10" u="1"/>
        <s v="80/100-17" u="1"/>
        <s v="90387-16817" u="1"/>
        <s v="CBWDHS" u="1"/>
        <s v="PKMTVJ" u="1"/>
        <s v="RGPYMI" u="1"/>
        <s v="22535-K1N-V00" u="1"/>
        <s v="33500-25G00-000" u="1"/>
        <s v="52400-K81-N01" u="1"/>
        <s v="52B-H3591-00" u="1"/>
        <s v="B65-WE662-00" u="1"/>
        <s v="GP0247" u="1"/>
        <s v="KMSTR" u="1"/>
        <s v="KMSTRBTIP" u="1"/>
        <s v="DVTCHN" u="1"/>
        <s v="DSTBS" u="1"/>
        <s v="11394-K56-V50" u="1"/>
        <s v="131A4-KVY-960" u="1"/>
        <s v="2PH-E7674-00" u="1"/>
        <s v="2SX-E7611-10" u="1"/>
        <s v="37211-K2F-N01" u="1"/>
        <s v="3C1-H2100-20" u="1"/>
        <s v="54P-H1960-00" u="1"/>
        <s v="54P-H4314-10" u="1"/>
        <s v="5TL-E7611-00" u="1"/>
        <s v="91205-KF0-003" u="1"/>
        <s v="93306-272YA" u="1"/>
        <s v="BAUD0036" u="1"/>
        <s v="BOSARMV" u="1"/>
        <s v="GP0068" u="1"/>
        <s v="GP0168" u="1"/>
        <s v="GP0169" u="1"/>
        <s v="KBLPCX" u="1"/>
        <s v="NN00200" u="1"/>
        <s v="SKLOFF" u="1"/>
        <s v="TOPSVR" u="1"/>
        <s v="IP6201" u="1"/>
        <s v="35860-GBG-910" u="1"/>
        <s v="BB416" u="1"/>
        <s v="PKGKPT" u="1"/>
        <s v="RPBEAT" u="1"/>
        <s v="18318-KZR-600" u="1"/>
        <s v="BD12P8" u="1"/>
        <s v="PRKSGM" u="1"/>
        <s v="GP0240" u="1"/>
        <s v="06455-KVB-401" u="1"/>
        <s v="11108-KVB-900" u="1"/>
        <s v="19104-KVB-930" u="1"/>
        <s v="91255-KGH-901" u="1"/>
        <s v="3C1-F2184-00" u="1"/>
        <s v="93317-218Y1" u="1"/>
        <s v="30510-K93-N01" u="1"/>
        <s v="31600-K15-901" u="1"/>
        <s v="GP0022" u="1"/>
        <s v="06455-KYE-901" u="1"/>
        <s v="17205-GN5-900" u="1"/>
        <s v="183-WF234-00" u="1"/>
        <s v="23100-K44-BA0" u="1"/>
        <s v="23233-k44-V00" u="1"/>
        <s v="30510-K1N-001" u="1"/>
        <s v="51410-KVY-731" u="1"/>
        <s v="5TP-F530K-01" u="1"/>
        <s v="5TP-H3550-00" u="1"/>
        <s v="90108-KZL-860" u="1"/>
        <s v="BDAAPR" u="1"/>
        <s v="GP0248" u="1"/>
        <s v="IP-17910-KVB-900" u="1"/>
        <s v="KAYNML" u="1"/>
        <s v="KKJMC" u="1"/>
        <s v="KKLPVR" u="1"/>
        <s v="KMTRVX" u="1"/>
        <s v="OMG" u="1"/>
        <s v="PRKYMH" u="1"/>
        <s v="SELBSR" u="1"/>
        <s v="SELKCL" u="1"/>
        <s v="SKRCB" u="1"/>
        <s v="SKTNMX" u="1"/>
        <s v="SLGRT3" u="1"/>
        <s v="SLRNFV" u="1"/>
        <s v="SPLSRV" u="1"/>
        <s v="SS-560R" u="1"/>
        <s v="U22FS-U" u="1"/>
        <s v="5D9-H3975-11" u="1"/>
        <s v="13111-KGF-911" u="1"/>
        <s v="13115-001-003" u="1"/>
        <s v="17210-K1A-N00" u="1"/>
        <s v="19111-K59-A10" u="1"/>
        <s v="19300-K59-A11" u="1"/>
        <s v="22131-KWN-900" u="1"/>
        <s v="35700-K97-T01" u="1"/>
        <s v="45251-KCJ-662" u="1"/>
        <s v="64460-K81-N00ZA" u="1"/>
        <s v="ADL-5TL-F6331-00" u="1"/>
        <s v="BAUDL12" u="1"/>
        <s v="BAUDL8" u="1"/>
        <s v="GP0191" u="1"/>
        <s v="GP0239" u="1"/>
        <s v="KMYVIM" u="1"/>
        <s v="MPCHIM" u="1"/>
        <s v="NN00011" u="1"/>
        <s v="PCRDBI" u="1"/>
        <s v="PKHDJZ" u="1"/>
        <s v="SKLROO" u="1"/>
        <s v="06435-K97-N01" u="1"/>
        <s v="16700-K2F-N01" u="1"/>
        <s v="5LW-E2111-00" u="1"/>
        <s v="5LW-E2121-00" u="1"/>
        <s v="5MX-E1630-20" u="1"/>
        <s v="600077416" u="1"/>
        <s v="91009-K44-V01" u="1"/>
        <s v="BRWNS" u="1"/>
        <s v="GGSLHN" u="1"/>
        <s v="KNCGSKBR" u="1"/>
        <s v="PTSMIO" u="1"/>
        <s v="TRMLBLK" u="1"/>
        <s v="19010-K15-921" u="1"/>
      </sharedItems>
    </cacheField>
    <cacheField name="STOK PACUL" numFmtId="0">
      <sharedItems containsString="0" containsBlank="1" containsNumber="1" containsInteger="1" minValue="0" maxValue="185"/>
    </cacheField>
    <cacheField name="MAX PACUL" numFmtId="0">
      <sharedItems containsString="0" containsBlank="1" containsNumber="1" containsInteger="1" minValue="0" maxValue="217"/>
    </cacheField>
    <cacheField name="STOK ADW" numFmtId="0">
      <sharedItems containsString="0" containsBlank="1" containsNumber="1" containsInteger="1" minValue="0" maxValue="319"/>
    </cacheField>
    <cacheField name="MAX ADW" numFmtId="0">
      <sharedItems containsString="0" containsBlank="1" containsNumber="1" containsInteger="1" minValue="0" maxValue="194"/>
    </cacheField>
    <cacheField name="STOK CDT" numFmtId="0">
      <sharedItems containsString="0" containsBlank="1" containsNumber="1" containsInteger="1" minValue="0" maxValue="202"/>
    </cacheField>
    <cacheField name="MAX CDT" numFmtId="0">
      <sharedItems containsString="0" containsBlank="1" containsNumber="1" containsInteger="1" minValue="0" maxValue="130"/>
    </cacheField>
    <cacheField name="STOK TRY" numFmtId="0">
      <sharedItems containsString="0" containsBlank="1" containsNumber="1" containsInteger="1" minValue="0" maxValue="74"/>
    </cacheField>
    <cacheField name="MAX TRY" numFmtId="0">
      <sharedItems containsString="0" containsBlank="1" containsNumber="1" containsInteger="1" minValue="0" maxValue="48"/>
    </cacheField>
    <cacheField name="KTG PACUL" numFmtId="0">
      <sharedItems containsBlank="1"/>
    </cacheField>
    <cacheField name="KTG  ADW" numFmtId="0">
      <sharedItems containsBlank="1"/>
    </cacheField>
    <cacheField name="KTG  CDT" numFmtId="0">
      <sharedItems containsBlank="1"/>
    </cacheField>
    <cacheField name="KTG TRY" numFmtId="0">
      <sharedItems containsBlank="1"/>
    </cacheField>
    <cacheField name="NAMA BARANG" numFmtId="0">
      <sharedItems containsBlank="1" containsMixedTypes="1" containsNumber="1" containsInteger="1" minValue="0" maxValue="0"/>
    </cacheField>
    <cacheField name="JENIS" numFmtId="0">
      <sharedItems containsBlank="1" containsMixedTypes="1" containsNumber="1" containsInteger="1" minValue="0" maxValue="0"/>
    </cacheField>
    <cacheField name="KELIPATAN ORDER 1" numFmtId="0">
      <sharedItems containsString="0" containsBlank="1" containsNumber="1" containsInteger="1" minValue="1" maxValue="24"/>
    </cacheField>
    <cacheField name="KELIPATAN ORDER 2" numFmtId="0">
      <sharedItems containsBlank="1" containsMixedTypes="1" containsNumber="1" containsInteger="1" minValue="1" maxValue="1"/>
    </cacheField>
    <cacheField name="SAT BELI VS JUAL" numFmtId="0">
      <sharedItems containsString="0" containsBlank="1" containsNumber="1" containsInteger="1" minValue="1" maxValue="100"/>
    </cacheField>
    <cacheField name="HARGA" numFmtId="164">
      <sharedItems containsString="0" containsBlank="1" containsNumber="1" minValue="0" maxValue="2235000"/>
    </cacheField>
    <cacheField name="LEBIH PACUL" numFmtId="0">
      <sharedItems containsString="0" containsBlank="1" containsNumber="1" containsInteger="1" minValue="-210" maxValue="79"/>
    </cacheField>
    <cacheField name="LEBIH ADW" numFmtId="0">
      <sharedItems containsString="0" containsBlank="1" containsNumber="1" containsInteger="1" minValue="-162" maxValue="191"/>
    </cacheField>
    <cacheField name="LEBIH CDT" numFmtId="0">
      <sharedItems containsString="0" containsBlank="1" containsNumber="1" containsInteger="1" minValue="-99" maxValue="164"/>
    </cacheField>
    <cacheField name="LEBIH TRY" numFmtId="0">
      <sharedItems containsString="0" containsBlank="1" containsNumber="1" containsInteger="1" minValue="-43" maxValue="52"/>
    </cacheField>
    <cacheField name="PACUL KE ADW" numFmtId="0">
      <sharedItems containsString="0" containsBlank="1" containsNumber="1" containsInteger="1" minValue="0" maxValue="13"/>
    </cacheField>
    <cacheField name="EDIT PACUL KE ADW" numFmtId="0">
      <sharedItems containsNonDate="0" containsString="0" containsBlank="1"/>
    </cacheField>
    <cacheField name="REAL PACUL KE ADW" numFmtId="0">
      <sharedItems containsString="0" containsBlank="1" containsNumber="1" containsInteger="1" minValue="0" maxValue="0"/>
    </cacheField>
    <cacheField name="ADW KE PACUL" numFmtId="0">
      <sharedItems containsString="0" containsBlank="1" containsNumber="1" containsInteger="1" minValue="0" maxValue="47"/>
    </cacheField>
    <cacheField name="EDIT ADW KE PACUL" numFmtId="0">
      <sharedItems containsNonDate="0" containsString="0" containsBlank="1"/>
    </cacheField>
    <cacheField name="REAL ADW KE PACUL" numFmtId="0">
      <sharedItems containsString="0" containsBlank="1" containsNumber="1" containsInteger="1" minValue="0" maxValue="0"/>
    </cacheField>
    <cacheField name="ADW KE CDT" numFmtId="0">
      <sharedItems containsString="0" containsBlank="1" containsNumber="1" containsInteger="1" minValue="0" maxValue="8"/>
    </cacheField>
    <cacheField name="EDIT ADW KE CDT" numFmtId="0">
      <sharedItems containsNonDate="0" containsString="0" containsBlank="1"/>
    </cacheField>
    <cacheField name="REAL ADW KE CDT" numFmtId="0">
      <sharedItems containsString="0" containsBlank="1" containsNumber="1" containsInteger="1" minValue="0" maxValue="0"/>
    </cacheField>
    <cacheField name="ADW KE TRY" numFmtId="0">
      <sharedItems containsString="0" containsBlank="1" containsNumber="1" containsInteger="1" minValue="0" maxValue="3"/>
    </cacheField>
    <cacheField name="EDIT ADW KE TRY" numFmtId="0">
      <sharedItems containsNonDate="0" containsString="0" containsBlank="1"/>
    </cacheField>
    <cacheField name="REAL ADW KE TRY" numFmtId="0">
      <sharedItems containsString="0" containsBlank="1" containsNumber="1" containsInteger="1" minValue="0" maxValue="0"/>
    </cacheField>
    <cacheField name="ORDER PACUL" numFmtId="0">
      <sharedItems containsString="0" containsBlank="1" containsNumber="1" containsInteger="1" minValue="0" maxValue="82"/>
    </cacheField>
    <cacheField name="ORDER ADW" numFmtId="0">
      <sharedItems containsString="0" containsBlank="1" containsNumber="1" containsInteger="1" minValue="0" maxValue="114"/>
    </cacheField>
    <cacheField name="ORDER CDT" numFmtId="0">
      <sharedItems containsString="0" containsBlank="1" containsNumber="1" containsInteger="1" minValue="0" maxValue="68"/>
    </cacheField>
    <cacheField name="ORDER TRY" numFmtId="0">
      <sharedItems containsString="0" containsBlank="1" containsNumber="1" containsInteger="1" minValue="0" maxValue="31"/>
    </cacheField>
    <cacheField name="EST S/D MAX STOK=ORDER1" numFmtId="0">
      <sharedItems containsString="0" containsBlank="1" containsNumber="1" containsInteger="1" minValue="0" maxValue="134"/>
    </cacheField>
    <cacheField name="EST CEK PERSAMAAN" numFmtId="0">
      <sharedItems containsString="0" containsBlank="1" containsNumber="1" containsInteger="1" minValue="0" maxValue="134"/>
    </cacheField>
    <cacheField name="EDIT ORDER1" numFmtId="0">
      <sharedItems containsString="0" containsBlank="1" containsNumber="1" containsInteger="1" minValue="0" maxValue="100"/>
    </cacheField>
    <cacheField name="FINAL ORDER 1" numFmtId="0">
      <sharedItems containsString="0" containsBlank="1" containsNumber="1" containsInteger="1" minValue="0" maxValue="100"/>
    </cacheField>
    <cacheField name="SUPPLIER1&lt;=TEMPO 14HARI" numFmtId="0">
      <sharedItems containsBlank="1"/>
    </cacheField>
    <cacheField name="EDIT SUPPLIER1" numFmtId="0">
      <sharedItems containsBlank="1"/>
    </cacheField>
    <cacheField name="FINAL SUPPLIER1" numFmtId="0">
      <sharedItems containsBlank="1"/>
    </cacheField>
    <cacheField name="ESTIMASI JML HRGA SUPPLIER1" numFmtId="0">
      <sharedItems containsString="0" containsBlank="1" containsNumber="1" containsInteger="1" minValue="0" maxValue="1225000"/>
    </cacheField>
    <cacheField name="TOTAL ORDER/ SUPPLIER1" numFmtId="0">
      <sharedItems containsString="0" containsBlank="1" containsNumber="1" containsInteger="1" minValue="0" maxValue="7262685"/>
    </cacheField>
    <cacheField name="EST UTK NSA/YG LAMA DTG=ORDER2" numFmtId="0">
      <sharedItems containsBlank="1" containsMixedTypes="1" containsNumber="1" containsInteger="1" minValue="-83" maxValue="190"/>
    </cacheField>
    <cacheField name="EDIT ORDER2" numFmtId="0">
      <sharedItems containsString="0" containsBlank="1" containsNumber="1" containsInteger="1" minValue="1" maxValue="240"/>
    </cacheField>
    <cacheField name="ORDER 2" numFmtId="0">
      <sharedItems containsString="0" containsBlank="1" containsNumber="1" containsInteger="1" minValue="0" maxValue="240"/>
    </cacheField>
    <cacheField name="SUPPLIER2&gt;TEMPO 14HARI" numFmtId="0">
      <sharedItems containsBlank="1"/>
    </cacheField>
    <cacheField name="EDIT SUPPLIER2" numFmtId="0">
      <sharedItems containsBlank="1"/>
    </cacheField>
    <cacheField name="SUPPLIER2" numFmtId="0">
      <sharedItems containsBlank="1"/>
    </cacheField>
    <cacheField name="ESTIMASI JML HRGA SUPPLIER2" numFmtId="0">
      <sharedItems containsString="0" containsBlank="1" containsNumber="1" minValue="0" maxValue="12036000"/>
    </cacheField>
    <cacheField name="TOTAL ORDER/ SUPPLIER2" numFmtId="0">
      <sharedItems containsString="0" containsBlank="1" containsNumber="1" minValue="0" maxValue="57564082.685275108"/>
    </cacheField>
    <cacheField name="KETERANGAN" numFmtId="0">
      <sharedItems containsNonDate="0" containsString="0" containsBlank="1"/>
    </cacheField>
    <cacheField name="REALISASI ORDER" numFmtId="0">
      <sharedItems containsString="0" containsBlank="1" containsNumber="1" containsInteger="1" minValue="0" maxValue="0"/>
    </cacheField>
    <cacheField name="STOK PACUL AFTER ANTAR CABANG" numFmtId="0">
      <sharedItems containsString="0" containsBlank="1" containsNumber="1" containsInteger="1" minValue="0" maxValue="185"/>
    </cacheField>
    <cacheField name="STOK ADW AFTER ANTAR CABANG" numFmtId="0">
      <sharedItems containsString="0" containsBlank="1" containsNumber="1" containsInteger="1" minValue="0" maxValue="319"/>
    </cacheField>
    <cacheField name="STOK CDT AFTER ANTAR CABANG" numFmtId="0">
      <sharedItems containsString="0" containsBlank="1" containsNumber="1" containsInteger="1" minValue="0" maxValue="202"/>
    </cacheField>
    <cacheField name="STOK TRY AFTER ANTAR CABANG" numFmtId="0">
      <sharedItems containsString="0" containsBlank="1" containsNumber="1" containsInteger="1" minValue="0" maxValue="74"/>
    </cacheField>
    <cacheField name="KEKURANGAN PACUL" numFmtId="43">
      <sharedItems containsString="0" containsBlank="1" containsNumber="1" containsInteger="1" minValue="0" maxValue="217"/>
    </cacheField>
    <cacheField name="KEKURANGAN ADW" numFmtId="43">
      <sharedItems containsString="0" containsBlank="1" containsNumber="1" containsInteger="1" minValue="0" maxValue="162"/>
    </cacheField>
    <cacheField name="KEKURANGAN CDT" numFmtId="43">
      <sharedItems containsString="0" containsBlank="1" containsNumber="1" containsInteger="1" minValue="0" maxValue="99"/>
    </cacheField>
    <cacheField name="KEKURANGAN TRY" numFmtId="43">
      <sharedItems containsString="0" containsBlank="1" containsNumber="1" containsInteger="1" minValue="0" maxValue="43"/>
    </cacheField>
    <cacheField name="JATAH PACUL" numFmtId="0">
      <sharedItems containsString="0" containsBlank="1" containsNumber="1" containsInteger="1" minValue="0" maxValue="0"/>
    </cacheField>
    <cacheField name="JATAH ADW" numFmtId="0">
      <sharedItems containsString="0" containsBlank="1" containsNumber="1" containsInteger="1" minValue="0" maxValue="0"/>
    </cacheField>
    <cacheField name="JATAH CDT" numFmtId="0">
      <sharedItems containsString="0" containsBlank="1" containsNumber="1" containsInteger="1" minValue="0" maxValue="0"/>
    </cacheField>
    <cacheField name="JATAH TRY" numFmtId="0">
      <sharedItems containsString="0" containsBlank="1" containsNumber="1" containsInteger="1" minValue="0" maxValue="0"/>
    </cacheField>
    <cacheField name="KODE BARANG" numFmtId="0">
      <sharedItems containsBlank="1"/>
    </cacheField>
    <cacheField name="STOK UTK 3 HARI" numFmtId="0">
      <sharedItems containsString="0" containsBlank="1" containsNumber="1" containsInteger="1" minValue="0" maxValue="151"/>
    </cacheField>
    <cacheField name="ORDER SEGERA" numFmtId="0">
      <sharedItems containsString="0" containsBlank="1" containsNumber="1" containsInteger="1" minValue="0" maxValue="0"/>
    </cacheField>
    <cacheField name="SUPPLIER ORDER SEGERA" numFmtId="0">
      <sharedItems containsBlank="1"/>
    </cacheField>
    <cacheField name="KETERANGAN2" numFmtId="0">
      <sharedItems containsBlank="1" count="40">
        <s v=""/>
        <s v="11103-KVB-930"/>
        <s v="12209-GB4-682"/>
        <s v="12251-K97-T01"/>
        <s v="12391-K25-601"/>
        <s v="12391-KZL-A00"/>
        <e v="#N/A"/>
        <s v="16450-KZR-601"/>
        <s v="17210-K0J-N00"/>
        <s v="22105-KZL-C00"/>
        <s v="22110-GFM-960"/>
        <s v="22110-K36-A00"/>
        <s v="22535-KVB-900"/>
        <s v="2PH-E4450-00"/>
        <s v="2PH-H2370-10"/>
        <s v="35160-K20-T21"/>
        <s v="35180-K03-N31"/>
        <s v="38110-KZR-601"/>
        <s v="43125-KPH-903"/>
        <s v="43130-KZL-930"/>
        <s v="44800-K25-900"/>
        <s v="44830-KVY-721"/>
        <s v="5MX-F530K-00"/>
        <s v="91009-KVY-961"/>
        <s v="91201-K59-A11"/>
        <s v="91202-K50-T01"/>
        <s v="91202-KWN-901"/>
        <s v="91204-K50-T01"/>
        <s v="91211-GK8-013"/>
        <s v="91211-KN7-671"/>
        <s v="91351-GR1-000"/>
        <s v="ALF62-01RS"/>
        <s v="54P-WE445-00"/>
        <s v="12251-K12-901"/>
        <s v="17220-KZR-600"/>
        <s v="1PA-H4314-00"/>
        <s v="33510-22010AS01"/>
        <s v="91204-K59-A11"/>
        <s v="21501B09J00N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02.633258333335" createdVersion="7" refreshedVersion="8" minRefreshableVersion="3" recordCount="1635" xr:uid="{00000000-000A-0000-FFFF-FFFF00000000}">
  <cacheSource type="worksheet">
    <worksheetSource ref="A1:AS1048576" sheet="FR_HITUNG_MINMAX"/>
  </cacheSource>
  <cacheFields count="45">
    <cacheField name="NoItem" numFmtId="0">
      <sharedItems containsBlank="1" count="2800">
        <s v="06141-KWB-505"/>
        <s v="06381-KZL-A00"/>
        <s v="06381-KZR-600"/>
        <s v="06401-KPH-881"/>
        <s v="06401-KTL-700"/>
        <s v="06401-KWW-900"/>
        <s v="06455-K59-A71"/>
        <s v="06455-KR3-404"/>
        <s v="06455-KVB-T01"/>
        <s v="06455-KWB-601"/>
        <s v="06535-GN5-505"/>
        <s v="08232-2MB-K2LN1"/>
        <s v="08232-2MB-K8JN1"/>
        <s v="08232-M99-K1JN1"/>
        <s v="08232-M99-K8JN9"/>
        <s v="082332M99K8JNI"/>
        <s v="08234-2MB-K8JN0"/>
        <s v="08CLA-H50-500"/>
        <s v="09355-50105L460"/>
        <s v="09471-12008-000"/>
        <s v="110/90-1264J"/>
        <s v="11103-KVB-930"/>
        <s v="11361-KWN-901"/>
        <s v="11363-KWN-900"/>
        <s v="11395-KWB-920"/>
        <s v="12191-K44-V00"/>
        <s v="12191-KZR-600"/>
        <s v="12206-K97-N00"/>
        <s v="12209-GB4-682"/>
        <s v="12251-GGC-901"/>
        <s v="12251-K12-901"/>
        <s v="12361-035-000"/>
        <s v="12391-K25-601"/>
        <s v="12391-K66-V01"/>
        <s v="12391-KVB-900"/>
        <s v="12391-KZR-600"/>
        <s v="131A1-KWN-902"/>
        <s v="131A3-K81-P00"/>
        <s v="131A3-KZL-305"/>
        <s v="131A4-KWN-902"/>
        <s v="14510-KVB-900"/>
        <s v="14520-GFC-771"/>
        <s v="14611-KVB-900"/>
        <s v="16016-K03-H11"/>
        <s v="16450-K59-A11"/>
        <s v="16450-KZR-601"/>
        <s v="17210-K0J-N00"/>
        <s v="17210-K16-900"/>
        <s v="17210-K59-A70"/>
        <s v="17210-K97-N00"/>
        <s v="17210-KVB-930"/>
        <s v="17210-KVY-960"/>
        <s v="17220-KZR-600"/>
        <s v="18318-K1A-N00"/>
        <s v="19200-KWN-901"/>
        <s v="19216-KVB-900"/>
        <s v="19217-MAL-300"/>
        <s v="19226-KVB-900"/>
        <s v="19240-KVB-900"/>
        <s v="1LB-H3912-00"/>
        <s v="1S7-E1196-00"/>
        <s v="1S7-E2450-01"/>
        <s v="1S7-E3440-00"/>
        <s v="20w-40"/>
        <s v="20W-40MATIC"/>
        <s v="20W-50JASO MA"/>
        <s v="21501B09J00N000"/>
        <s v="22011-K81-N00"/>
        <s v="22011-KWN-900"/>
        <s v="22100-K1A-N11"/>
        <s v="22100-KWN-901"/>
        <s v="22102-K0J-N00"/>
        <s v="22102-K44-V00"/>
        <s v="22102-K97-T01"/>
        <s v="22102-KZR-600"/>
        <s v="22105-K0J-N00"/>
        <s v="22105-K44-V00"/>
        <s v="22105-K97-T00"/>
        <s v="22105-KVB-900"/>
        <s v="22105-KVY-960"/>
        <s v="22105-KWN-900"/>
        <s v="22110-K0J-N00"/>
        <s v="22110-K35-V00"/>
        <s v="22110-K44-V00"/>
        <s v="22110-K97-T00"/>
        <s v="22110-KVB-900"/>
        <s v="22110-KVY-900"/>
        <s v="22110-KZR-600"/>
        <s v="22123-K0J-N00"/>
        <s v="22123-K0S-V00"/>
        <s v="22123-K97-B00"/>
        <s v="2212A-K35-640"/>
        <s v="2212A-K36-T00"/>
        <s v="2212A-K44-V00"/>
        <s v="2212A-KVB-900"/>
        <s v="2212A-KVY-900"/>
        <s v="2212A-KWN-900"/>
        <s v="22131-KVB-900"/>
        <s v="22132-GCC-771"/>
        <s v="22535-K2F-N00"/>
        <s v="22535-K44-V00"/>
        <s v="22535-KVY-900"/>
        <s v="22535-KWN-901"/>
        <s v="22535-KZL-A00"/>
        <s v="22804-148-000"/>
        <s v="23100-K0J-N01"/>
        <s v="23100-K1Z-N21"/>
        <s v="23100-K2S-N01"/>
        <s v="23100-K35-V01"/>
        <s v="23100-K36-J02"/>
        <s v="23100-K44-V01"/>
        <s v="23100-K97-T01"/>
        <s v="23100-KVB-901"/>
        <s v="23100-KVY-902"/>
        <s v="23100-KZL-932"/>
        <s v="23100-KZR-601"/>
        <s v="23205-K1A-N10"/>
        <s v="23224-K1A-N10"/>
        <s v="23225-KSY-900"/>
        <s v="23226-KVB-900"/>
        <s v="23237-K1G-V01"/>
        <s v="23237-K35-V00"/>
        <s v="23238-KZR-600"/>
        <s v="28D-17653-00"/>
        <s v="2BM-F5805-00"/>
        <s v="2DP-E1181-00"/>
        <s v="2DP-E1351-00"/>
        <s v="2DP-E7465-00"/>
        <s v="2DP-E7465-10"/>
        <s v="2DP-E7611-00"/>
        <s v="2DP-E7620-00"/>
        <s v="2DP-E7641-00"/>
        <s v="2DP-E7674-00"/>
        <s v="2DP-WE662-00"/>
        <s v="2DP-WE763-00"/>
        <s v="2PH-E4450-00"/>
        <s v="2PH-E7465-00"/>
        <s v="2PH-E7641-00"/>
        <s v="2PH-H2370-10"/>
        <s v="2PH-WE763-00"/>
        <s v="2SX-E7620-00"/>
        <s v="30400-K25-600CI"/>
        <s v="30510-K25-901"/>
        <s v="30700-K50-T01"/>
        <s v="30700-KY2-702"/>
        <s v="31120-K25-901"/>
        <s v="31500-KZR-602"/>
        <s v="31600-KVB-N51"/>
        <s v="31917-K0R-V01"/>
        <s v="33130-GN5-831"/>
        <s v="33510-22010AS01"/>
        <s v="3374650290652"/>
        <s v="34901-KFV-B51"/>
        <s v="35160-K20-T21"/>
        <s v="35170-KYZ-901"/>
        <s v="35180-K03-N31"/>
        <s v="35200-KWW-A01"/>
        <s v="35200-KYZ-901"/>
        <s v="35340-GW3-980"/>
        <s v="35345-GW0-900"/>
        <s v="35700-K93-N01"/>
        <s v="37310B09G30NP00"/>
        <s v="37420B10E10N000"/>
        <s v="37520B09G40N000"/>
        <s v="37800-KVB-931"/>
        <s v="38110-KZR-601"/>
        <s v="38501-KVZ-631"/>
        <s v="38502-GGZ-J01"/>
        <s v="38502-K59-A11"/>
        <s v="38770-K15-903"/>
        <s v="3AY-F3145-00"/>
        <s v="3C1-E3915-00"/>
        <s v="3C1-F5805-10"/>
        <s v="42711-K59-A12"/>
        <s v="42711-KVB-931"/>
        <s v="43125-KPH-903"/>
        <s v="43130-KZL-930"/>
        <s v="43351-KTM-N31"/>
        <s v="44711-K59-A12"/>
        <s v="44711-K59-A72"/>
        <s v="44711-KTM-850"/>
        <s v="44711-KVB-931"/>
        <s v="44800-K25-900"/>
        <s v="44800-KWW-650"/>
        <s v="44830-KVB-T00"/>
        <s v="44830-KVY-721"/>
        <s v="44830-KWW-A00"/>
        <s v="44D-E7641-00"/>
        <s v="44D-F6351-00"/>
        <s v="45517-K81-N30"/>
        <s v="4US-H4714-00"/>
        <s v="5011987101166"/>
        <s v="50503-KZL-930"/>
        <s v="50530-K81-N00"/>
        <s v="51401-KVB-T01"/>
        <s v="51401-KZR-600"/>
        <s v="51410-KTM-881"/>
        <s v="51410-KVB-901"/>
        <s v="51410-KZL-A01"/>
        <s v="51454-KEV-881"/>
        <s v="51490-GN5-305"/>
        <s v="52400-K25-901"/>
        <s v="53175-KRS-T80"/>
        <s v="53175-KVG-A21"/>
        <s v="53178-K04-931"/>
        <s v="53178-K1A-N00"/>
        <s v="53178-K59-A10"/>
        <s v="53178-K81-N30"/>
        <s v="53178-KVB-930"/>
        <s v="53178-KVB-N60"/>
        <s v="53199-KVG-910"/>
        <s v="53220-GN5-900"/>
        <s v="54P-E7611-00"/>
        <s v="54P-E7620-00"/>
        <s v="54P-E7623-00"/>
        <s v="54P-E7641-00"/>
        <s v="54P-E7674-00"/>
        <s v="54P-F6301-11"/>
        <s v="54P-H3550-10"/>
        <s v="54P-WE445-00"/>
        <s v="54P-WE445-10"/>
        <s v="54P-WE763-00"/>
        <s v="57460-09J00-000"/>
        <s v="5BP-F530K-20"/>
        <s v="5D9-F530K-00"/>
        <s v="5D9-W001A-40"/>
        <s v="5LW-17653-00"/>
        <s v="5MX-F530K-00"/>
        <s v="5TL-F5190-01"/>
        <s v="5TL-F5867-01"/>
        <s v="5TL-H3912-20"/>
        <s v="5TL-H3922-00"/>
        <s v="6201-2RS"/>
        <s v="64308-K1A-N00ZA"/>
        <s v="64310-K1A-N00ZA"/>
        <s v="64340-K1A-N00ZA"/>
        <s v="80151-K1A-N00ZA"/>
        <s v="81141-K1A-N10ZA"/>
        <s v="81250-K1A-N00"/>
        <s v="82322MAK8LN1"/>
        <s v="8990876610040"/>
        <s v="8990876610057"/>
        <s v="8990876610095"/>
        <s v="8990876610101"/>
        <s v="8990876610255"/>
        <s v="8991011328073"/>
        <s v="8997034790026"/>
        <s v="90116-K81-N30"/>
        <s v="90201-15841"/>
        <s v="90202-KN7-670"/>
        <s v="90454-GB2-000"/>
        <s v="90793AJ425"/>
        <s v="90793AJ437"/>
        <s v="90793AJ804"/>
        <s v="90793AJ829"/>
        <s v="91001-KZL-A01"/>
        <s v="91001-KZR-600"/>
        <s v="91002-KVB-930"/>
        <s v="91002-KVY-901"/>
        <s v="91005-KVB-N50"/>
        <s v="91009-KVB-903"/>
        <s v="91009-KVY-961"/>
        <s v="91109-K2S-N01"/>
        <s v="91109-KVB-901"/>
        <s v="91109-KVY-901"/>
        <s v="91201-GCC-771"/>
        <s v="91201-K59-A11"/>
        <s v="91201-KCW-851"/>
        <s v="91201-KWN-902"/>
        <s v="91202-302-010"/>
        <s v="91202-K0J-N01"/>
        <s v="91202-K50-T01"/>
        <s v="91202-KJ9-003"/>
        <s v="91202-KVB-901"/>
        <s v="91202-KWN-901"/>
        <s v="91203-436-004"/>
        <s v="91204-K50-T01"/>
        <s v="91204-K59-A11"/>
        <s v="91204-KPH-901"/>
        <s v="91211-GK8-013"/>
        <s v="91211-KN7-671"/>
        <s v="91351-GR1-000"/>
        <s v="93102-17803"/>
        <s v="93102-20815"/>
        <s v="93102-22829"/>
        <s v="93102-24802"/>
        <s v="93102-25816"/>
        <s v="93102-25824"/>
        <s v="93102-30802"/>
        <s v="93103-10801"/>
        <s v="93210-19809"/>
        <s v="93210-84801"/>
        <s v="93306-000Y3"/>
        <s v="93306-004XC"/>
        <s v="93306-300YK"/>
        <s v="93306-300YL"/>
        <s v="94700-00372"/>
        <s v="98059-57927"/>
        <s v="99000B00MP3NSCH"/>
        <s v="AAJ"/>
        <s v="ALF62-01RS"/>
        <s v="B12P3C"/>
        <s v="B65-E7641-00"/>
        <s v="B65-WB069-00"/>
        <s v="B65-WE763-00"/>
        <s v="B97-25806-00"/>
        <s v="BAUD0001"/>
        <s v="BAUD0002"/>
        <s v="BAUD0003"/>
        <s v="BAUD0004"/>
        <s v="BAUD0005"/>
        <s v="BAUD0006"/>
        <s v="BAUD0007"/>
        <s v="BAUD0009"/>
        <s v="BAUD0012"/>
        <s v="BAUD0014"/>
        <s v="BAUD0015"/>
        <s v="BAUD0016"/>
        <s v="BAUD0039"/>
        <s v="BAUD12"/>
        <s v="BAUD14"/>
        <s v="BAUDBLC"/>
        <s v="BBM"/>
        <s v="BBOBB"/>
        <s v="BCC1,5CM"/>
        <s v="BCPRGEA-9NGK"/>
        <s v="BD12P7"/>
        <s v="BDCS1,5"/>
        <s v="BDCVT6"/>
        <s v="BDCVTP"/>
        <s v="BDFRHA"/>
        <s v="BDKMCH"/>
        <s v="BDKPLB"/>
        <s v="BDKPPK"/>
        <s v="BDOLGR"/>
        <s v="BDSAPR"/>
        <s v="BDVRNX"/>
        <s v="BK6-E3907-00"/>
        <s v="BLT110/80-14FDR"/>
        <s v="BLT130/70-13FDR"/>
        <s v="BNTLSF"/>
        <s v="BOCU-R0J"/>
        <s v="BRGGAS"/>
        <s v="BSHBLK"/>
        <s v="BTRRMT"/>
        <s v="BUDCVT"/>
        <s v="CR6HSA-NGK"/>
        <s v="CR8ENGK"/>
        <s v="DBPCXM"/>
        <s v="DBS125"/>
        <s v="DCPBRM"/>
        <s v="DDPCXM"/>
        <s v="DDSPRM"/>
        <s v="DLTPFM"/>
        <s v="DMOMIO"/>
        <s v="DPMSNM"/>
        <s v="DPV125"/>
        <s v="DSPDJP"/>
        <s v="DVTZTHC"/>
        <s v="DXTNEA"/>
        <s v="edrsae20w-40"/>
        <s v="ENDUROGEAR120"/>
        <s v="ENMTCS"/>
        <s v="FDR100/90-12"/>
        <s v="FFPHVI"/>
        <s v="FLBMJ"/>
        <s v="FLSRTV"/>
        <s v="FRFLHG"/>
        <s v="FRFLPB"/>
        <s v="FRFLPP"/>
        <s v="GEN000010"/>
        <s v="GEN00007"/>
        <s v="GEN0008"/>
        <s v="GEN0025"/>
        <s v="GP0002"/>
        <s v="GP0007"/>
        <s v="GP0011"/>
        <s v="GP0041"/>
        <s v="GP0044"/>
        <s v="GP0063"/>
        <s v="GP0112"/>
        <s v="GP0113"/>
        <s v="GP0118"/>
        <s v="GP0119"/>
        <s v="GP0124"/>
        <s v="GP0125"/>
        <s v="GP0127"/>
        <s v="GP0172"/>
        <s v="GP0178"/>
        <s v="GP0205"/>
        <s v="GP0211"/>
        <s v="GP0212"/>
        <s v="GP0213"/>
        <s v="GP0232"/>
        <s v="GP0265"/>
        <s v="GTZ5S"/>
        <s v="H2-30410-KVB-1700"/>
        <s v="HA-911PA-KVY-1100"/>
        <s v="HB6201RS"/>
        <s v="HB6202"/>
        <s v="HB6300RS"/>
        <s v="HB6301RS"/>
        <s v="HB63-02RS"/>
        <s v="ICCSL99"/>
        <s v="IND6004"/>
        <s v="ISOPLS"/>
        <s v="KBGHBCI"/>
        <s v="KCGPNL"/>
        <s v="KGGAVO"/>
        <s v="KLPADL"/>
        <s v="KRSTBT"/>
        <s v="KRTSTM"/>
        <s v="KTN0006"/>
        <s v="KTN0007"/>
        <s v="LBPASP"/>
        <s v="LECIN-01"/>
        <s v="LEDLMH"/>
        <s v="LF6203RS"/>
        <s v="LH6203"/>
        <s v="LHR699"/>
        <s v="LSJLED"/>
        <s v="MAQSCB"/>
        <s v="MG00001"/>
        <s v="MG00003"/>
        <s v="MRPBFI"/>
        <s v="MRRMKT"/>
        <s v="MSTCLN"/>
        <s v="MURAS19"/>
        <s v="MURKMSTRATS"/>
        <s v="MURTOP"/>
        <s v="NGKC7HSA"/>
        <s v="NGK-CPR9EA-9"/>
        <s v="NN0003"/>
        <s v="NN000521"/>
        <s v="NN0013"/>
        <s v="NN00210"/>
        <s v="NPLKPL"/>
        <s v="ORGPCX"/>
        <s v="ORGTOA"/>
        <s v="PECSL99"/>
        <s v="PK4450"/>
        <s v="PKAFBR"/>
        <s v="PRKGRN"/>
        <s v="PRKMRM"/>
        <s v="PRKTNG"/>
        <s v="PSTBI"/>
        <s v="RGKMR"/>
        <s v="RING14"/>
        <s v="RING6x20"/>
        <s v="RINGPT"/>
        <s v="RKU"/>
        <s v="RNGPPT"/>
        <s v="ROLI-17"/>
        <s v="ROLI-19"/>
        <s v="ROLIGN"/>
        <s v="SBNCLK"/>
        <s v="SCHBEM"/>
        <s v="SCYALN"/>
        <s v="SEAL1"/>
        <s v="SGTPKL"/>
        <s v="SICFLY"/>
        <s v="SIMYMI"/>
        <s v="SKNBT"/>
        <s v="SKRK10"/>
        <s v="SKRK15"/>
        <s v="SKRK20"/>
        <s v="SKRK5"/>
        <s v="SKRNG5"/>
        <s v="SKTTML"/>
        <s v="SKUUUN"/>
        <s v="slktng"/>
        <s v="SLRDAMIO"/>
        <s v="SLRDMR"/>
        <s v="SLSBSR"/>
        <s v="SLSHTMNSL"/>
        <s v="SLTPWS"/>
        <s v="SNSCKP"/>
        <s v="SRMAQS"/>
        <s v="STPGBS"/>
        <s v="STPHND"/>
        <s v="TH-44800-KVB-910"/>
        <s v="TRMKBL"/>
        <s v="TSBESP"/>
        <s v="TSBFIFBR"/>
        <s v="TTPOLB"/>
        <s v="VM00032"/>
        <s v="VM00069"/>
        <s v="VM00113"/>
        <s v="VM0035"/>
        <s v="WR-HB6300RS"/>
        <s v="YT7C"/>
        <s v="YTZ6V"/>
        <s v="12191-GGC-900"/>
        <s v="12209-GB4-681"/>
        <s v="12251-KZY-701"/>
        <s v="12391-KZL-A00"/>
        <s v="13000-K59-A70"/>
        <s v="131A3-K36-P00"/>
        <s v="131A3-KWN-902"/>
        <s v="15651-K1N-V00"/>
        <s v="16111-KVB-903"/>
        <s v="17210-K1Z-N20"/>
        <s v="17211-K15-900"/>
        <s v="18318-K25-600ZA"/>
        <s v="19100-K59-A11"/>
        <s v="1950C-KZR-600"/>
        <s v="1DY-E5451-00"/>
        <s v="1DY-H1410-01"/>
        <s v="22105-K0R-V00"/>
        <s v="22105-KZL-C00"/>
        <s v="22110-K1Z-N20"/>
        <s v="22110-K36-A00"/>
        <s v="23205-K44-V00"/>
        <s v="23224-K44-V00"/>
        <s v="23233-K36-J01"/>
        <s v="23237-K16-A41"/>
        <s v="23411-KZL-930"/>
        <s v="2DP-E4451-00"/>
        <s v="2DP-WB015-00"/>
        <s v="30510-K16-A41"/>
        <s v="33400-K81-N01"/>
        <s v="35010-K1A-N00"/>
        <s v="35170-K59-A11"/>
        <s v="35170-KPH-901"/>
        <s v="35180-KYZ-901"/>
        <s v="35190-KWN-902"/>
        <s v="35200-K03-N31"/>
        <s v="37510B10E00N00"/>
        <s v="3C1-W001A-20"/>
        <s v="42711-K0J-N01"/>
        <s v="42711-K59-A72"/>
        <s v="44D-E7611-00"/>
        <s v="44D-W0054-01"/>
        <s v="45190-KZL-A01"/>
        <s v="45351-KVY-961"/>
        <s v="51412-GN5-901"/>
        <s v="51437-KWB-601"/>
        <s v="51470-K81-N01"/>
        <s v="52400-KVY-961"/>
        <s v="53140-KVB-900"/>
        <s v="53175-K81-N31"/>
        <s v="53175-KVB-921"/>
        <s v="53178-K25-910"/>
        <s v="53178-KVB-900"/>
        <s v="53178-KYT-900"/>
        <s v="54P-E1181-00"/>
        <s v="54P-E1193-00"/>
        <s v="54P-E1311-00"/>
        <s v="54P-E1351-00"/>
        <s v="54P-E7465-00"/>
        <s v="54P-E7465-10"/>
        <s v="54P-WE160-00"/>
        <s v="5BP-F3145-00"/>
        <s v="5BP-F3873-01"/>
        <s v="5BP-F3875-00"/>
        <s v="61100-K59-A10MIB"/>
        <s v="64301-K81-N00WRD"/>
        <s v="64305-K81-N00ZA"/>
        <s v="64308-K81-N00ZA"/>
        <s v="64310-K81-N00ZA"/>
        <s v="64340-K81-N00ZA"/>
        <s v="81131-K81-N00ZA"/>
        <s v="81141-K81-N00ZA"/>
        <s v="88211-K93-N00ZP"/>
        <s v="88220-K61-900"/>
        <s v="90170-12802"/>
        <s v="91201-K44-V01"/>
        <s v="91211-GFC-771"/>
        <s v="91384-KVB-900"/>
        <s v="93102-32801"/>
        <s v="BAUD0020"/>
        <s v="BAUD0038"/>
        <s v="BDKLMX"/>
        <s v="BKHBFI"/>
        <s v="BLBLKG"/>
        <s v="BLDKDK"/>
        <s v="BLT100/80-14FDR"/>
        <s v="BNLFDR"/>
        <s v="BRDKBI"/>
        <s v="CDBIMI"/>
        <s v="DBMGPM"/>
        <s v="DND7V"/>
        <s v="DPMMMS"/>
        <s v="DPTMAV"/>
        <s v="DRVIMI"/>
        <s v="FFPFYO"/>
        <s v="FP-061T1-KEV-2101"/>
        <s v="FRFLPC"/>
        <s v="GP0015"/>
        <s v="GP0042"/>
        <s v="GP0043"/>
        <s v="GP0171"/>
        <s v="GP0186"/>
        <s v="GTZ7S"/>
        <s v="HB6204"/>
        <s v="KCRFLKT"/>
        <s v="KNGSHK"/>
        <s v="KTN0002"/>
        <s v="KTN0020"/>
        <s v="KTN0023"/>
        <s v="KTRIMI"/>
        <s v="LEDSVL"/>
        <s v="MAQSPCX"/>
        <s v="MURMGT"/>
        <s v="NN00118"/>
        <s v="OLSDGE"/>
        <s v="RINGT"/>
        <s v="RKPABH"/>
        <s v="SCINHI"/>
        <s v="SLSBKR"/>
        <s v="STCK25"/>
        <s v="TMSABF"/>
        <s v="YTZ5S"/>
        <s v="YTZ7S"/>
        <s v="06435-KPP-901"/>
        <s v="06455-KPP-901"/>
        <s v="06535-KTR-900"/>
        <s v="11203-KVB-901"/>
        <s v="12191-K1Z-J11"/>
        <s v="12251-K1Z-J11"/>
        <s v="12251-KZR-601"/>
        <s v="13031-K1Z-305"/>
        <s v="13103-K1Z-J11"/>
        <s v="13111-K0R-V00"/>
        <s v="13115-KZY-700"/>
        <s v="131A3-KVB-930"/>
        <s v="131A5-K81-P00"/>
        <s v="131A5-KWN-902"/>
        <s v="14401-KYZ-900"/>
        <s v="14500-K41-N00"/>
        <s v="14520-K0R-V01"/>
        <s v="14610-086-113"/>
        <s v="14670-KYZ-901"/>
        <s v="14775-KZR-600"/>
        <s v="16450-K25-901"/>
        <s v="18291-KVB-900"/>
        <s v="19037-K27-V51"/>
        <s v="19037-KVB-901"/>
        <s v="19100-K60-B61"/>
        <s v="19111-K1Z-J10"/>
        <s v="1950C-KZR-60"/>
        <s v="1950D-KZR-600"/>
        <s v="19610-K44-V00"/>
        <s v="1LB-E6620-01"/>
        <s v="1PA-H4314-00"/>
        <s v="1S7-H2370-00"/>
        <s v="22102-K1Z-N20"/>
        <s v="22110-GFM-960"/>
        <s v="22401-GCC-000"/>
        <s v="22401-KVB-900"/>
        <s v="22535-GGC-900"/>
        <s v="23100-KZR-BA0"/>
        <s v="23205-GGC-900"/>
        <s v="23225-GW3-000"/>
        <s v="23226-GCC-C50"/>
        <s v="23237-GCC-C50"/>
        <s v="28120-KVB-901"/>
        <s v="2BL-E1181-00"/>
        <s v="2BM-E1193-00"/>
        <s v="2DP-E2170-01"/>
        <s v="2DP-WE13E-00"/>
        <s v="2DP-WE160-00"/>
        <s v="2PH-E1311-10"/>
        <s v="2PH-E1351-00"/>
        <s v="2PH-E2151-02"/>
        <s v="2PH-E3300-00"/>
        <s v="2PH-E4450-20"/>
        <s v="2PH-F2141-00"/>
        <s v="2PH-H2310-00"/>
        <s v="2PH-WE160-10"/>
        <s v="2PH-WE166-00"/>
        <s v="30500-KVB-900"/>
        <s v="31200-KVB-901"/>
        <s v="31210-KVB-902"/>
        <s v="31600-K46-N01"/>
        <s v="3374650360669"/>
        <s v="35160-KWW-A01"/>
        <s v="35850-K18-901"/>
        <s v="37211-K25-901"/>
        <s v="37800-K16-901"/>
        <s v="38501-KVB-901"/>
        <s v="3HB-F3145-00"/>
        <s v="42312-KVG-900"/>
        <s v="42711-K93-N02"/>
        <s v="42753-KWF-901"/>
        <s v="43450-K59-A11"/>
        <s v="44D-E7620-00"/>
        <s v="44D-H3976-00"/>
        <s v="50503-K25-900"/>
        <s v="50503-KWN-900"/>
        <s v="50C-H3975-10"/>
        <s v="51401-KVB-901"/>
        <s v="53175-K59-A71"/>
        <s v="53199-K59-A71"/>
        <s v="54P-E2121-00"/>
        <s v="54P-E4335-00"/>
        <s v="54P-F6351-20"/>
        <s v="54P-H1890-02"/>
        <s v="5LW-E3475-00"/>
        <s v="5TL-H3980-20"/>
        <s v="6203-2RS"/>
        <s v="81132-GAH-000YV"/>
        <s v="91002-KZR-603"/>
        <s v="93102-19814"/>
        <s v="93211-07800"/>
        <s v="93306-303YP"/>
        <s v="93306-305XB"/>
        <s v="93306-372X5"/>
        <s v="93306-906Y4"/>
        <s v="99999-04498"/>
        <s v="B63-H594A-01"/>
        <s v="B65-E7620-00"/>
        <s v="B6H-E4718-00"/>
        <s v="B6H-F171M-00-P3"/>
        <s v="B6H-F7488-00"/>
        <s v="BADCBT"/>
        <s v="BAUD0034"/>
        <s v="BDHDRM"/>
        <s v="BDKLSC"/>
        <s v="BDKNOT"/>
        <s v="BLSDP"/>
        <s v="BSHARM"/>
        <s v="BTIRCB"/>
        <s v="BTIRCD"/>
        <s v="CDIVRO"/>
        <s v="CRDVRO"/>
        <s v="CTK"/>
        <s v="DDPIND"/>
        <s v="FCB150"/>
        <s v="FFPVYI"/>
        <s v="FP-F6351-MIO-2700"/>
        <s v="GGPOPI"/>
        <s v="GP00200"/>
        <s v="GP0166"/>
        <s v="GP0173"/>
        <s v="GP0176"/>
        <s v="GP0249"/>
        <s v="HERMKR"/>
        <s v="HRKMIO"/>
        <s v="KBLBDY"/>
        <s v="KCSPDOM"/>
        <s v="KGKSGA"/>
        <s v="KGPSBI"/>
        <s v="KLPFKY"/>
        <s v="KNSLSC"/>
        <s v="KWTGAS"/>
        <s v="KWTKPL"/>
        <s v="LMPEM3"/>
        <s v="MRDBBEAT"/>
        <s v="NPGS"/>
        <s v="PLRS"/>
        <s v="PRKTTPO"/>
        <s v="PRMSPX"/>
        <s v="RKHBCI"/>
        <s v="RNGKCL"/>
        <s v="RTKGNO"/>
        <s v="SBS"/>
        <s v="SKLVRS"/>
        <s v="SKTECU"/>
        <s v="SKUNCB"/>
        <s v="SNSRCKPV125"/>
        <s v="SOEBET"/>
        <s v="STPVO"/>
        <s v="STPYMM"/>
        <s v="TSTHIMI"/>
        <s v="TTUPSPN"/>
        <s v="VM0017"/>
        <s v="50530-K25-900"/>
        <s v="BHKVCI"/>
        <s v="MG00002"/>
        <s v="PKVB50"/>
        <s v="PNLDPN"/>
        <s v="STSKL"/>
        <s v="TMHVTI"/>
        <s v="TOPSTV"/>
        <m/>
        <s v="35D-W0054-00" u="1"/>
        <s v="MUR14" u="1"/>
        <s v="NR73T" u="1"/>
        <s v="06381-KPH-900" u="1"/>
        <s v="06435-KSP-B01" u="1"/>
        <s v="11108-KZL-930" u="1"/>
        <s v="131A3-KPH-881" u="1"/>
        <s v="131A4-KZL-305" u="1"/>
        <s v="14100-KZL-C00" u="1"/>
        <s v="14401-KPH-901" u="1"/>
        <s v="14430-KVB-S50" u="1"/>
        <s v="1444A-K25-600" u="1"/>
        <s v="14550-GB0-000" u="1"/>
        <s v="14670-KWB-600" u="1"/>
        <s v="16016-KZL-H11" u="1"/>
        <s v="17210-KZL-A00" u="1"/>
        <s v="17220-K2S-W00" u="1"/>
        <s v="17910-K16-901" u="1"/>
        <s v="17910-K16-A40" u="1"/>
        <s v="17950-KPH-900" u="1"/>
        <s v="19621-K25-900" u="1"/>
        <s v="1DY-WF01A-10" u="1"/>
        <s v="1PA-F6335-00" u="1"/>
        <s v="22102-K2S-N00" u="1"/>
        <s v="22105-K1N-V00" u="1"/>
        <s v="22110-K2S-N00" u="1"/>
        <s v="22131-K0J-N00" u="1"/>
        <s v="22201-166-001" u="1"/>
        <s v="22804-GB2-880" u="1"/>
        <s v="23237-GY6-940" u="1"/>
        <s v="23411-K0J-N00" u="1"/>
        <s v="23411-K81-N00" u="1"/>
        <s v="23411-KVG-900" u="1"/>
        <s v="23421-KZL-930" u="1"/>
        <s v="23422-KZL-930" u="1"/>
        <s v="23430-K44-V00" u="1"/>
        <s v="2DP-E7653-00" u="1"/>
        <s v="2PH-E5461-10" u="1"/>
        <s v="2PH-E6611-00" u="1"/>
        <s v="2PH-E6620-00" u="1"/>
        <s v="2PH-E7620-00" u="1"/>
        <s v="2SX-E7623-00" u="1"/>
        <s v="30510-K16-A21" u="1"/>
        <s v="30510-K81-N01" u="1"/>
        <s v="307000-KPP-901" u="1"/>
        <s v="31120-KVB-931" u="1"/>
        <s v="31221-K81-N01" u="1"/>
        <s v="31B-F3110-00" u="1"/>
        <s v="33110-K03-N31" u="1"/>
        <s v="33450-KVB-N51" u="1"/>
        <s v="33454-K0J-N01" u="1"/>
        <s v="3501A-K60-B00" u="1"/>
        <s v="3501A-K93-N00" u="1"/>
        <s v="35100-K60-B62" u="1"/>
        <s v="35170-KWW-A01" u="1"/>
        <s v="35200-K59-A71" u="1"/>
        <s v="35850-K15-901" u="1"/>
        <s v="37200-K46-N01" u="1"/>
        <s v="37211-K81-N01" u="1"/>
        <s v="37340B09G00N000" u="1"/>
        <s v="37870-KZR-601" u="1"/>
        <s v="41241-KFL-851" u="1"/>
        <s v="42711-KTM-850" u="1"/>
        <s v="43450-K25-901" u="1"/>
        <s v="44620-K0W-N00" u="1"/>
        <s v="44D-WE763-00" u="1"/>
        <s v="45120-001-011" u="1"/>
        <s v="4YY-F4612-00" u="1"/>
        <s v="51401-KZL-A01" u="1"/>
        <s v="51401-KZR-001" u="1"/>
        <s v="51401-KZR-601" u="1"/>
        <s v="51490-KC5-305" u="1"/>
        <s v="52400-K59-A11" u="1"/>
        <s v="52400-KZR-600" u="1"/>
        <s v="53140-K44-V00" u="1"/>
        <s v="53167-KFM-900" u="1"/>
        <s v="53168-KFM-900" u="1"/>
        <s v="54P-E3770-10" u="1"/>
        <s v="59101-09810-000" u="1"/>
        <s v="5P0-E2210-00" u="1"/>
        <s v="5TL-E6626-00" u="1"/>
        <s v="5TN-H3540-00" u="1"/>
        <s v="8114A-KVB-N50" u="1"/>
        <s v="90115-K81-N30" u="1"/>
        <s v="90214-14002" u="1"/>
        <s v="91203-GB5-761" u="1"/>
        <s v="91208-KB4-671" u="1"/>
        <s v="93306-204XR" u="1"/>
        <s v="AHB6301RS" u="1"/>
        <s v="AHB6322" u="1"/>
        <s v="ASRYHK" u="1"/>
        <s v="B65-WB015-00" u="1"/>
        <s v="BAUD0018" u="1"/>
        <s v="BAUDNP" u="1"/>
        <s v="BAUDSC" u="1"/>
        <s v="BDMR12" u="1"/>
        <s v="BOSX" u="1"/>
        <s v="BRDVRO" u="1"/>
        <s v="BT11014" u="1"/>
        <s v="CSM" u="1"/>
        <s v="CTLHVT" u="1"/>
        <s v="CTLVRO" u="1"/>
        <s v="CVBVRO" u="1"/>
        <s v="CVRKNT" u="1"/>
        <s v="CVRKTK" u="1"/>
        <s v="ddr15" u="1"/>
        <s v="DNMSVC" u="1"/>
        <s v="FLLSTV" u="1"/>
        <s v="GEN0020" u="1"/>
        <s v="GPMR110FBR" u="1"/>
        <s v="H2-35150-KPH-1700" u="1"/>
        <s v="IRC100/90-14" u="1"/>
        <s v="KBPVB" u="1"/>
        <s v="KKGGSKO" u="1"/>
        <s v="KTKMRS" u="1"/>
        <s v="MUR12" u="1"/>
        <s v="MUR21" u="1"/>
        <s v="NN00024" u="1"/>
        <s v="PCB150" u="1"/>
        <s v="PKAF" u="1"/>
        <s v="PKCVTB" u="1"/>
        <s v="PLDVTC" u="1"/>
        <s v="PRKNF" u="1"/>
        <s v="PRPGRD" u="1"/>
        <s v="PRPKPL" u="1"/>
        <s v="PRPMSGN" u="1"/>
        <s v="PSSK" u="1"/>
        <s v="PSSKUN" u="1"/>
        <s v="RFLVTI" u="1"/>
        <s v="RGBD12" u="1"/>
        <s v="RINGM4" u="1"/>
        <s v="RTI428" u="1"/>
        <s v="SCKGSN" u="1"/>
        <s v="SKTFTG" u="1"/>
        <s v="SKTJPR" u="1"/>
        <s v="SLSBKB" u="1"/>
        <s v="SPLCBR" u="1"/>
        <s v="STRSPX" u="1"/>
        <s v="STSBNPP" u="1"/>
        <s v="STUVSI" u="1"/>
        <s v="TPSBTF" u="1"/>
        <s v="TPSTXI" u="1"/>
        <s v="06401-K41-N01" u="1"/>
        <s v="110/70-14MAX" u="1"/>
        <s v="12191-K1A-N01" u="1"/>
        <s v="12191-KVB-901" u="1"/>
        <s v="12191-KYA-C00" u="1"/>
        <s v="12251-K0J-N01" u="1"/>
        <s v="12251-KRM-B41" u="1"/>
        <s v="12251-KVB-902" u="1"/>
        <s v="12391-K1A-N02" u="1"/>
        <s v="12391-KRM-840" u="1"/>
        <s v="130/70-13-63SP" u="1"/>
        <s v="131A3-K0J-P00" u="1"/>
        <s v="131A3-KRM-305" u="1"/>
        <s v="14711-KWN-900" u="1"/>
        <s v="14721-KWN-900" u="1"/>
        <s v="156-WF234-12" u="1"/>
        <s v="16211-KPH-901" u="1"/>
        <s v="17572-GGL-J00" u="1"/>
        <s v="18318-K59-A70" u="1"/>
        <s v="19101-K59-A10" u="1"/>
        <s v="19226-K56-N00" u="1"/>
        <s v="22100-K81-N21" u="1"/>
        <s v="22F-WF234-00" u="1"/>
        <s v="23205-KWN-641" u="1"/>
        <s v="23224-KZR-600" u="1"/>
        <s v="23237-KWN-901" u="1"/>
        <s v="23411-K60-B60" u="1"/>
        <s v="23421-K59-A70" u="1"/>
        <s v="23422-K59-A10" u="1"/>
        <s v="23430-K59-A70" u="1"/>
        <s v="2DP-E3907-00" u="1"/>
        <s v="30510-K1A-N01" u="1"/>
        <s v="34901-KC5-003" u="1"/>
        <s v="38110-KZL-A01" u="1"/>
        <s v="51410-K0J-N01" u="1"/>
        <s v="52400-K0J-305" u="1"/>
        <s v="52400-KZL-A01" u="1"/>
        <s v="53166-KVB-900" u="1"/>
        <s v="54P-E3907-20" u="1"/>
        <s v="54P-E7653-00" u="1"/>
        <s v="54P-F2210-00" u="1"/>
        <s v="54P-F3110-10" u="1"/>
        <s v="54P-F582U-00" u="1"/>
        <s v="5D7-E3770-00" u="1"/>
        <s v="5MX-H2370-00" u="1"/>
        <s v="5TL-H3980-10" u="1"/>
        <s v="61100-K1Z-N20MSR" u="1"/>
        <s v="64432-K1Z-J10ZS" u="1"/>
        <s v="64502-K1Z-J10ZP" u="1"/>
        <s v="64521-K1Z-J10" u="1"/>
        <s v="81131-K1Z-J10ZC" u="1"/>
        <s v="88210-K97-N01" u="1"/>
        <s v="88220-K97-N01" u="1"/>
        <s v="8991012327952" u="1"/>
        <s v="91006-KAB-004" u="1"/>
        <s v="91204-KWN-901" u="1"/>
        <s v="91211-K44-V01" u="1"/>
        <s v="B3F-E1193-00" u="1"/>
        <s v="BAUD0013" u="1"/>
        <s v="BBHBIM" u="1"/>
        <s v="BD14P6" u="1"/>
        <s v="BDSKLR" u="1"/>
        <s v="BKV150" u="1"/>
        <s v="BLSDK" u="1"/>
        <s v="BOSBLK" u="1"/>
        <s v="BPCMS" u="1"/>
        <s v="BSKLHI" u="1"/>
        <s v="BTBRCI" u="1"/>
        <s v="BTDRCI" u="1"/>
        <s v="CRLC52" u="1"/>
        <s v="CTLHVL" u="1"/>
        <s v="DPCXNI" u="1"/>
        <s v="GRHVTC" u="1"/>
        <s v="HRKSBZ" u="1"/>
        <s v="KTRO-REV" u="1"/>
        <s v="MBRNCK" u="1"/>
        <s v="MRNCMI" u="1"/>
        <s v="NN000519" u="1"/>
        <s v="NN000520" u="1"/>
        <s v="NN00211" u="1"/>
        <s v="ORGNHS" u="1"/>
        <s v="PGHVIM" u="1"/>
        <s v="PRKHDM" u="1"/>
        <s v="PRPMBI" u="1"/>
        <s v="RSP125" u="1"/>
        <s v="SLKGBS" u="1"/>
        <s v="TMSABI" u="1"/>
        <s v="TRV150" u="1"/>
        <s v="VM00115" u="1"/>
        <s v="011-K97-0705 NPP" u="1"/>
        <s v="06381-KVB-930" u="1"/>
        <s v="09352-50823-600" u="1"/>
        <s v="12251-K97-T01" u="1"/>
        <s v="130/70-13" u="1"/>
        <s v="13031-K81-N00" u="1"/>
        <s v="13103-K81-N00" u="1"/>
        <s v="13111-KWN-900" u="1"/>
        <s v="14401-KVB-901" u="1"/>
        <s v="14500-KYZ-900" u="1"/>
        <s v="14610-KWB-600" u="1"/>
        <s v="14670-KYZ-900" u="1"/>
        <s v="14721-KVY-900" u="1"/>
        <s v="16450-K36-J01" u="1"/>
        <s v="16707-K45-N01" u="1"/>
        <s v="19100-K59-A70" u="1"/>
        <s v="19226-KWN-900" u="1"/>
        <s v="19621-K50-T00" u="1"/>
        <s v="19631-K50-T00" u="1"/>
        <s v="1KP-H3973-10" u="1"/>
        <s v="1KP-H3976-10" u="1"/>
        <s v="2060404000011" u="1"/>
        <s v="22101-KWN-900" u="1"/>
        <s v="22401-KVY-900" u="1"/>
        <s v="23100-KZL-BA0" u="1"/>
        <s v="2DP-H2370-10" u="1"/>
        <s v="2PH-E2210-00" u="1"/>
        <s v="2SX-H3973-00" u="1"/>
        <s v="31600-KZL-E01" u="1"/>
        <s v="32102-K81-NOO" u="1"/>
        <s v="34908-GA7-701" u="1"/>
        <s v="43450-KVB-930" u="1"/>
        <s v="43472-KVB-900" u="1"/>
        <s v="43511-KW7-882" u="1"/>
        <s v="45513-K59-A71" u="1"/>
        <s v="50352-K59-A10" u="1"/>
        <s v="50503-K0J-N00" u="1"/>
        <s v="50520-KVB-900" u="1"/>
        <s v="53175-KVB-930" u="1"/>
        <s v="5BP-F3144-00" u="1"/>
        <s v="5TL-H3922-10" u="1"/>
        <s v="5TL-WF341-CAG" u="1"/>
        <s v="6203" u="1"/>
        <s v="90501-KPH-880" u="1"/>
        <s v="90505-KPH-880" u="1"/>
        <s v="91001-KVB-930" u="1"/>
        <s v="91002-GA7-701" u="1"/>
        <s v="91009-K0J-N01" u="1"/>
        <s v="93306-272X2" u="1"/>
        <s v="93306-351Y3" u="1"/>
        <s v="95307-12700" u="1"/>
        <s v="ATTSHDBEIS" u="1"/>
        <s v="BAUD0021" u="1"/>
        <s v="BAUD19" u="1"/>
        <s v="BAUDL4" u="1"/>
        <s v="BBRBKN" u="1"/>
        <s v="BD12PG" u="1"/>
        <s v="BDSCKM" u="1"/>
        <s v="BMCRM" u="1"/>
        <s v="BSHKPMJ" u="1"/>
        <s v="BSIPLL" u="1"/>
        <s v="DSCPCX" u="1"/>
        <s v="DSPDTRIA" u="1"/>
        <s v="FFPJZ1" u="1"/>
        <s v="FIM 72-100" u="1"/>
        <s v="GSSFBR" u="1"/>
        <s v="HDVR" u="1"/>
        <s v="KCGSHK" u="1"/>
        <s v="KCLUDN" u="1"/>
        <s v="KJSIVR" u="1"/>
        <s v="KMSRIND" u="1"/>
        <s v="KRTPMR" u="1"/>
        <s v="LASTHO" u="1"/>
        <s v="LCDVRO" u="1"/>
        <s v="MCVMI" u="1"/>
        <s v="MKLMPBEAT" u="1"/>
        <s v="MPBLKH" u="1"/>
        <s v="MPDPNH" u="1"/>
        <s v="MRDNMX" u="1"/>
        <s v="MRKMSR" u="1"/>
        <s v="MRPLT" u="1"/>
        <s v="MRTP19" u="1"/>
        <s v="NN00251" u="1"/>
        <s v="PEC" u="1"/>
        <s v="PKMLV" u="1"/>
        <s v="PMPOLI" u="1"/>
        <s v="PRBKVR" u="1"/>
        <s v="PRCKRM" u="1"/>
        <s v="PRHDVR" u="1"/>
        <s v="PRPKHDBT" u="1"/>
        <s v="RG82MM" u="1"/>
        <s v="RGAYVN" u="1"/>
        <s v="RNGBUD" u="1"/>
        <s v="RNGPLT" u="1"/>
        <s v="SDHBPI" u="1"/>
        <s v="SHRKYI" u="1"/>
        <s v="SHVC" u="1"/>
        <s v="SILPTN" u="1"/>
        <s v="SKBR" u="1"/>
        <s v="SRSHVI" u="1"/>
        <s v="VM0023" u="1"/>
        <s v="VM0031" u="1"/>
        <s v="131A2-K36-P00" u="1"/>
        <s v="14500-KWW-740" u="1"/>
        <s v="17210-KZR-600" u="1"/>
        <s v="19621-K81-N00" u="1"/>
        <s v="22100-K25-900" u="1"/>
        <s v="22132-KWN-900" u="1"/>
        <s v="22201-KWW-A01" u="1"/>
        <s v="22535-KVB-900" u="1"/>
        <s v="22535-KWW-P00" u="1"/>
        <s v="2DP-H3980-01" u="1"/>
        <s v="33110-K81-N01" u="1"/>
        <s v="3501A-KZR-600" u="1"/>
        <s v="5011987011335" u="1"/>
        <s v="53178-K0J-N00" u="1"/>
        <s v="B6H-E7674-00" u="1"/>
        <s v="BAUDL6" u="1"/>
        <s v="BHLMVZ" u="1"/>
        <s v="CRBSPX" u="1"/>
        <s v="DNMSPR" u="1"/>
        <s v="DVTCHN" u="1"/>
        <s v="FLTGNO" u="1"/>
        <s v="GGSRVI" u="1"/>
        <s v="GP0014" u="1"/>
        <s v="KKOHRE" u="1"/>
        <s v="LCPNLH" u="1"/>
        <s v="MCVT17" u="1"/>
        <s v="PRKPRV" u="1"/>
        <s v="PRPVR" u="1"/>
        <s v="SLTNSR" u="1"/>
        <s v="100/90-17" u="1"/>
        <s v="1S7-E2450-00" u="1"/>
        <s v="23100-K1A-N23" u="1"/>
        <s v="23205-K97-T00" u="1"/>
        <s v="23224-K97-T00" u="1"/>
        <s v="23238-KVB-900" u="1"/>
        <s v="3350025G00000" u="1"/>
        <s v="51490-KGH-902" u="1"/>
        <s v="53175-K81-N51" u="1"/>
        <s v="53175-KET-920" u="1"/>
        <s v="5D9-H1410-10" u="1"/>
        <s v="80/100-17" u="1"/>
        <s v="90387-16817" u="1"/>
        <s v="B5D-E4450-00" u="1"/>
        <s v="BAUDHD" u="1"/>
        <s v="BOSKLP" u="1"/>
        <s v="CBWDHS" u="1"/>
        <s v="PKMTVJ" u="1"/>
        <s v="RGPYMI" u="1"/>
        <s v="14711-KZY-701" u="1"/>
        <s v="14721-KZY-701" u="1"/>
        <s v="1KP-H1890-00" u="1"/>
        <s v="22535-K1N-V00" u="1"/>
        <s v="2PH-E4450-10" u="1"/>
        <s v="2PH-F6351-00" u="1"/>
        <s v="33500-25G00-000" u="1"/>
        <s v="43450-KZR-601" u="1"/>
        <s v="4B4-H1960-01" u="1"/>
        <s v="52400-K81-N01" u="1"/>
        <s v="52B-H3591-00" u="1"/>
        <s v="93306-303YR" u="1"/>
        <s v="ABS0003" u="1"/>
        <s v="B65-WE662-00" u="1"/>
        <s v="BAUD0040" u="1"/>
        <s v="DSTBS" u="1"/>
        <s v="GP0247" u="1"/>
        <s v="KMSTR" u="1"/>
        <s v="KMSTRBTIP" u="1"/>
        <s v="06455-KVB-401" u="1"/>
        <s v="06455-KYE-901" u="1"/>
        <s v="11108-KVB-900" u="1"/>
        <s v="131A4-KVY-960" u="1"/>
        <s v="17205-GN5-900" u="1"/>
        <s v="183-WF234-00" u="1"/>
        <s v="23100-K44-BA0" u="1"/>
        <s v="23233-k44-V00" u="1"/>
        <s v="30510-K1N-001" u="1"/>
        <s v="31600-K15-901" u="1"/>
        <s v="35860-GBG-910" u="1"/>
        <s v="37211-K2F-N01" u="1"/>
        <s v="3C1-F2184-00" u="1"/>
        <s v="3C1-H2100-20" u="1"/>
        <s v="51410-KVY-731" u="1"/>
        <s v="54P-H4314-10" u="1"/>
        <s v="5D9-H3975-11" u="1"/>
        <s v="5TL-E7611-00" u="1"/>
        <s v="5TP-F530K-01" u="1"/>
        <s v="5TP-H3550-00" u="1"/>
        <s v="90108-KZL-860" u="1"/>
        <s v="91205-KF0-003" u="1"/>
        <s v="93317-218Y1" u="1"/>
        <s v="BAUD0036" u="1"/>
        <s v="BB416" u="1"/>
        <s v="BDAAPR" u="1"/>
        <s v="GP0248" u="1"/>
        <s v="IP-17910-KVB-900" u="1"/>
        <s v="KAYNML" u="1"/>
        <s v="KKJMC" u="1"/>
        <s v="KKLPVR" u="1"/>
        <s v="KMTRVX" u="1"/>
        <s v="OMG" u="1"/>
        <s v="SELBSR" u="1"/>
        <s v="SELKCL" u="1"/>
        <s v="SKRCB" u="1"/>
        <s v="SKTNMX" u="1"/>
        <s v="SLGRT3" u="1"/>
        <s v="SLRNFV" u="1"/>
        <s v="SPLSRV" u="1"/>
        <s v="SS-560R" u="1"/>
        <s v="TOPSVR" u="1"/>
        <s v="U22FS-U" u="1"/>
        <s v="13111-KGF-911" u="1"/>
        <s v="13115-001-003" u="1"/>
        <s v="17210-K1A-N00" u="1"/>
        <s v="19010-K15-921" u="1"/>
        <s v="19111-K59-A10" u="1"/>
        <s v="19300-K59-A11" u="1"/>
        <s v="22131-KWN-900" u="1"/>
        <s v="2PH-E7674-00" u="1"/>
        <s v="2SX-E7611-10" u="1"/>
        <s v="35700-K97-T01" u="1"/>
        <s v="45251-KCJ-662" u="1"/>
        <s v="54P-H1960-00" u="1"/>
        <s v="64460-K81-N00ZA" u="1"/>
        <s v="91255-KGH-901" u="1"/>
        <s v="93306-272YA" u="1"/>
        <s v="ADL-5TL-F6331-00" u="1"/>
        <s v="BAUDL12" u="1"/>
        <s v="BAUDL8" u="1"/>
        <s v="BD12P8" u="1"/>
        <s v="BOSARMV" u="1"/>
        <s v="GP0168" u="1"/>
        <s v="GP0169" u="1"/>
        <s v="GP0191" u="1"/>
        <s v="GP0239" u="1"/>
        <s v="IP6201" u="1"/>
        <s v="KBLPCX" u="1"/>
        <s v="KMYVIM" u="1"/>
        <s v="MPCHIM" u="1"/>
        <s v="NN00011" u="1"/>
        <s v="NN00200" u="1"/>
        <s v="PCRDBI" u="1"/>
        <s v="PKGKPT" u="1"/>
        <s v="PKHDJZ" u="1"/>
        <s v="PRKSGM" u="1"/>
        <s v="PRKYMH" u="1"/>
        <s v="RPBEAT" u="1"/>
        <s v="SKLROO" u="1"/>
        <s v="06435-K97-N01" u="1"/>
        <s v="11394-K56-V50" u="1"/>
        <s v="16700-K2F-N01" u="1"/>
        <s v="18318-KZR-600" u="1"/>
        <s v="19104-KVB-930" u="1"/>
        <s v="30510-K93-N01" u="1"/>
        <s v="5LW-E2111-00" u="1"/>
        <s v="5LW-E2121-00" u="1"/>
        <s v="5MX-E1630-20" u="1"/>
        <s v="600077416" u="1"/>
        <s v="91009-K44-V01" u="1"/>
        <s v="BRWNS" u="1"/>
        <s v="GGSLHN" u="1"/>
        <s v="GP0022" u="1"/>
        <s v="GP0068" u="1"/>
        <s v="GP0240" u="1"/>
        <s v="KNCGSKBR" u="1"/>
        <s v="PTSMIO" u="1"/>
        <s v="SKLOFF" u="1"/>
        <s v="TRMLBLK" u="1"/>
        <s v="06381-KVY-960" u="1"/>
        <s v="06401-K15-900" u="1"/>
        <s v="131A2-KVY-960" u="1"/>
        <s v="14510-KVB-901" u="1"/>
        <s v="164272-KPC-D50" u="1"/>
        <s v="17528-K2F-N01" u="1"/>
        <s v="18318-K25-900" u="1"/>
        <s v="1DY-E6620-01" u="1"/>
        <s v="1KL-F3412-10" u="1"/>
        <s v="1LB-E1193-00" u="1"/>
        <s v="1S7-H5752-01" u="1"/>
        <s v="2165B33G50N000" u="1"/>
        <s v="2DP-E2288-01" u="1"/>
        <s v="2DP-E2428-00" u="1"/>
        <s v="2DP-E7412-00" u="1"/>
        <s v="2DS-E1181-00" u="1"/>
        <s v="2DS-E1311-10" u="1"/>
        <s v="2P2-E5512-00" u="1"/>
        <s v="2PH-E3770-10" u="1"/>
        <s v="44800-KVB-910" u="1"/>
        <s v="45251-KTM-N01" u="1"/>
        <s v="4FP-F3411-10" u="1"/>
        <s v="5062A-K25-600" u="1"/>
        <s v="53166-K25-N00" u="1"/>
        <s v="53216-GN5-830" u="1"/>
        <s v="54P-E2119-00" u="1"/>
        <s v="54P-E3915-00" u="1"/>
        <s v="54P-F2210-20" u="1"/>
        <s v="54P-F6145-00" u="1"/>
        <s v="5D9-E5461-10" u="1"/>
        <s v="5D9-E6321-20" u="1"/>
        <s v="5LM-H5752-00" u="1"/>
        <s v="5TL-F341E-00" u="1"/>
        <s v="64223-K1A-N01" u="1"/>
        <s v="6430B-K25-900" u="1"/>
        <s v="6430D-K59-A10ZB" u="1"/>
        <s v="6431A-K25-600" u="1"/>
        <s v="6431A-K59-A10ZB" u="1"/>
        <s v="64320-K25-900ZA" u="1"/>
        <s v="6434A-K59-A10ZB" u="1"/>
        <s v="81131-K1A-N00ZA" u="1"/>
        <s v="81141-K1A-N00ZA" u="1"/>
        <s v="8114A-K25-900" u="1"/>
        <s v="93102-32807" u="1"/>
        <s v="93210-39803" u="1"/>
        <s v="93306-204XM" u="1"/>
        <s v="93306-255YA" u="1"/>
        <s v="93306-302YU" u="1"/>
        <s v="94030-12200" u="1"/>
        <s v="B3F-E2170-10" u="1"/>
        <s v="B3F-WB021-00" u="1"/>
        <s v="B63-E2223-00" u="1"/>
        <s v="B65-E1351-10" u="1"/>
        <s v="B65-E2156-00" u="1"/>
        <s v="B65-E2280-00" u="1"/>
        <s v="B65-E6111-01" u="1"/>
        <s v="B65-E7211-10" u="1"/>
        <s v="B65-E7410-30" u="1"/>
        <s v="B65-E7421-00" u="1"/>
        <s v="BAYUNG" u="1"/>
        <s v="BCAR-KRM" u="1"/>
        <s v="BF301E1004011220" u="1"/>
        <s v="BTKDPM" u="1"/>
        <s v="FLSTBC" u="1"/>
        <s v="HKS17X25X20" u="1"/>
        <s v="KKCVJZ" u="1"/>
        <s v="KLPRLR" u="1"/>
        <s v="KMSTRL" u="1"/>
        <s v="KNCRNT" u="1"/>
        <s v="L6204A" u="1"/>
        <s v="LHRBMF" u="1"/>
        <s v="LHRIND" u="1"/>
        <s v="LHRPLY" u="1"/>
        <s v="LPVESF" u="1"/>
        <s v="MRASPR" u="1"/>
        <s v="MRTP14" u="1"/>
        <s v="NN00020" u="1"/>
        <s v="PERRMIO" u="1"/>
        <s v="PMTJZ1" u="1"/>
        <s v="PRKKPG" u="1"/>
        <s v="SSEAIM" u="1"/>
        <s v="12191-KVY-900" u="1"/>
        <s v="12191-KWB-920" u="1"/>
        <s v="12251-KVY-901" u="1"/>
        <s v="12251-KWB-601" u="1"/>
        <s v="12391-KWW-A80" u="1"/>
        <s v="131A3-KWB-920" u="1"/>
        <s v="14541-GB4-682" u="1"/>
        <s v="16700-K15-306" u="1"/>
        <s v="17910-KVG-901" u="1"/>
        <s v="1DY-E1351-00" u="1"/>
        <s v="1DY-E2176-00" u="1"/>
        <s v="1KP-E5570-00" u="1"/>
        <s v="22103-K44-V00" u="1"/>
        <s v="22121-K56-N02" u="1"/>
        <s v="22350-K56-N03" u="1"/>
        <s v="22810-K56-N00" u="1"/>
        <s v="23205-K2F-N10" u="1"/>
        <s v="23224-K2F-N10" u="1"/>
        <s v="28230-KVB-900" u="1"/>
        <s v="2DP-E1311-10" u="1"/>
        <s v="2DP-F582W-00" u="1"/>
        <s v="2PH-E3770-00" u="1"/>
        <s v="5MX-E2210-00" u="1"/>
        <s v="90426-KZL-840" u="1"/>
        <s v="93306-254Y1" u="1"/>
        <s v="94568-G0090" u="1"/>
        <s v="99000B00MP3NSCHB" u="1"/>
        <s v="B5D-H279A-00" u="1"/>
        <s v="BAD12,5" u="1"/>
        <s v="BDPTNR" u="1"/>
        <s v="BPCYHK" u="1"/>
        <s v="CBBTCH" u="1"/>
        <s v="KBPCMM" u="1"/>
        <s v="KRKPVX" u="1"/>
        <s v="KRTMPL" u="1"/>
        <s v="NN000511" u="1"/>
        <s v="PERKMP" u="1"/>
        <s v="PKHBCI" u="1"/>
        <s v="PKPCLI" u="1"/>
        <s v="PRPKRV" u="1"/>
        <s v="SCBHBF" u="1"/>
        <s v="SKJMX" u="1"/>
        <s v="SLGRT4" u="1"/>
        <s v="09289-05008-000" u="1"/>
        <s v="11361-K44-V00" u="1"/>
        <s v="12100-K25-100" u="1"/>
        <s v="13011-K81-N00" u="1"/>
        <s v="13031-K44-V00" u="1"/>
        <s v="13101-K81-N00" u="1"/>
        <s v="13103-K44-V00" u="1"/>
        <s v="131A5-KVY-960" u="1"/>
        <s v="14711-K81-N00" u="1"/>
        <s v="14721-K81-N00" u="1"/>
        <s v="19037-KVB-930" u="1"/>
        <s v="19111-KZR-600" u="1"/>
        <s v="19217-P72-014" u="1"/>
        <s v="19226-KGH-901" u="1"/>
        <s v="19241-KGH-901" u="1"/>
        <s v="19610-KZL-930" u="1"/>
        <s v="1DY-WFO1A-10" u="1"/>
        <s v="22401-KGF-912" u="1"/>
        <s v="22535-K1Z-V00" u="1"/>
        <s v="31120-K15-902" u="1"/>
        <s v="34901-K18-901" u="1"/>
        <s v="37800-K59-A11" u="1"/>
        <s v="37800-KPH-901" u="1"/>
        <s v="45108-KVB-T01" u="1"/>
        <s v="6303NPP" u="1"/>
        <s v="90185-16800" u="1"/>
        <s v="91301-KVB-900" u="1"/>
        <s v="93102-26809" u="1"/>
        <s v="93306-272YB" u="1"/>
        <s v="B8R-E7641-00" u="1"/>
        <s v="BDKNLPT" u="1"/>
        <s v="BNDLAM" u="1"/>
        <s v="BSKRUP" u="1"/>
        <s v="BT110" u="1"/>
        <s v="BUDMSN" u="1"/>
        <s v="DDPLAT" u="1"/>
        <s v="DPCXNA" u="1"/>
        <s v="FP-41241-GB4-2700" u="1"/>
        <s v="GEN00005" u="1"/>
        <s v="GRBXJZ" u="1"/>
        <s v="GTZ5SDOM" u="1"/>
        <s v="KLPRBMB" u="1"/>
        <s v="LHERIM" u="1"/>
        <s v="MAPM" u="1"/>
        <s v="MBRNSPR" u="1"/>
        <s v="NN00025" u="1"/>
        <s v="NXYXY" u="1"/>
        <s v="ORINGTKK" u="1"/>
        <s v="PBHDATBEIS" u="1"/>
        <s v="PCBBFSK" u="1"/>
        <s v="PCYMCI" u="1"/>
        <s v="PHHDATBEAT" u="1"/>
        <s v="PRPKHD" u="1"/>
        <s v="RTKSPR" u="1"/>
        <s v="SHBC" u="1"/>
        <s v="SLPRSG" u="1"/>
        <s v="SMHVCI" u="1"/>
        <s v="SREOTNPP" u="1"/>
        <s v="TMV125" u="1"/>
        <s v="TPSBET" u="1"/>
        <s v="VSRNMX" u="1"/>
        <s v="1FD-WF01A-10" u="1"/>
        <s v="23421-KVB-900" u="1"/>
        <s v="23422-KVG-900" u="1"/>
        <s v="23430-KVB-900" u="1"/>
        <s v="2BL-H1960-10" u="1"/>
        <s v="AKIO6300" u="1"/>
        <s v="BL70/90FDR" u="1"/>
        <s v="SSCYLI" u="1"/>
        <s v="BSBLVR" u="1"/>
        <s v="45513-GWO-913" u="1"/>
        <s v="BAUDM14" u="1"/>
        <s v="HB6203RS" u="1"/>
        <s v="TSTSPY" u="1"/>
        <s v="12391-KVY-900" u="1"/>
        <s v="131A1-KVB-930" u="1"/>
        <s v="131A2-KPH-881" u="1"/>
        <s v="131A2-KWN-902" u="1"/>
        <s v="131A3-KVY-960" u="1"/>
        <s v="14401-KWB-921" u="1"/>
        <s v="1444A-KZR-600" u="1"/>
        <s v="14611-K44-V00" u="1"/>
        <s v="14611-KWN-900" u="1"/>
        <s v="16700-K46-N01" u="1"/>
        <s v="18318-K46-N00" u="1"/>
        <s v="19100-KZR-602" u="1"/>
        <s v="19150-KZR-600" u="1"/>
        <s v="19507-KVB-900" u="1"/>
        <s v="21395-KVB-901" u="1"/>
        <s v="22131-KVY-900" u="1"/>
        <s v="23300-30D01-NPP" u="1"/>
        <s v="2PH-F2210-00" u="1"/>
        <s v="2PH-WE160-00" u="1"/>
        <s v="33130-K81-N01" u="1"/>
        <s v="34906-GB6-921" u="1"/>
        <s v="35100-KZLWF NPP" u="1"/>
        <s v="35160-KPH-881" u="1"/>
        <s v="37200-k25-901" u="1"/>
        <s v="44830-KTL-690" u="1"/>
        <s v="52400-KWW-A82" u="1"/>
        <s v="54P-E5570-00" u="1"/>
        <s v="64301-K1A-N00MCS" u="1"/>
        <s v="64301-k81-n00vbm" u="1"/>
        <s v="6431A-K25-900" u="1"/>
        <s v="80103-k97-T00" u="1"/>
        <s v="8990876610309" u="1"/>
        <s v="98067-86881" u="1"/>
        <s v="ASMNPC" u="1"/>
        <s v="BAUDHR" u="1"/>
        <s v="BN1-H2100-00" u="1"/>
        <s v="CDVCDN" u="1"/>
        <s v="CMPND" u="1"/>
        <s v="DDKPLT" u="1"/>
        <s v="EBNTBT" u="1"/>
        <s v="FIM77-075" u="1"/>
        <s v="FLSRVO" u="1"/>
        <s v="FLSTPM" u="1"/>
        <s v="FP-061T1-KPH-2101" u="1"/>
        <s v="GEN00002" u="1"/>
        <s v="GP0218" u="1"/>
        <s v="KCJSPR" u="1"/>
        <s v="LSJLPT" u="1"/>
        <s v="MKSJPT" u="1"/>
        <s v="NGKD8EA" u="1"/>
        <s v="NN0026" u="1"/>
        <s v="OFPYMJ" u="1"/>
        <s v="PRPKVR" u="1"/>
        <s v="PTBS" u="1"/>
        <s v="RPSJZ1" u="1"/>
        <s v="SAIKOO6" u="1"/>
        <s v="SBMI" u="1"/>
        <s v="sklsnf" u="1"/>
        <s v="SLRDVR" u="1"/>
        <s v="STPPCX" u="1"/>
        <s v="TPSMIO" u="1"/>
        <s v="06401-K18-900" u="1"/>
        <s v="17211-K18-900" u="1"/>
        <s v="2P2-H1960-00" u="1"/>
        <s v="2PH-E7623-00" u="1"/>
        <s v="30510-KZR-601" u="1"/>
        <s v="31B-H1410-00" u="1"/>
        <s v="43450-K60-B01" u="1"/>
        <s v="51410-KWW-641" u="1"/>
        <s v="54P-F6143-10-P6" u="1"/>
        <s v="54P-H3511-00" u="1"/>
        <s v="5D9-F6311-00" u="1"/>
        <s v="5LL-H4314-00" u="1"/>
        <s v="5TL-E7668-00" u="1"/>
        <s v="88220-K1A-N01" u="1"/>
        <s v="90445-12804" u="1"/>
        <s v="91002-KZL-A01" u="1"/>
        <s v="91007-KWB-601" u="1"/>
        <s v="B65-E1351-00" u="1"/>
        <s v="BADL10" u="1"/>
        <s v="BAUDHB" u="1"/>
        <s v="BL70-90" u="1"/>
        <s v="BLFDRN" u="1"/>
        <s v="BLTLGNZ" u="1"/>
        <s v="BMSYVI" u="1"/>
        <s v="BTL70/90" u="1"/>
        <s v="DGP-06381-KVY-960" u="1"/>
        <s v="FBRBSE" u="1"/>
        <s v="FIM42-025" u="1"/>
        <s v="FIM42-050" u="1"/>
        <s v="GP0139" u="1"/>
        <s v="GP0214" u="1"/>
        <s v="MPDMIO" u="1"/>
        <s v="MRBMIO" u="1"/>
        <s v="MRDKKV" u="1"/>
        <s v="MRPYBM" u="1"/>
        <s v="MUR10K" u="1"/>
        <s v="MUR-19" u="1"/>
        <s v="PBHBSF" u="1"/>
        <s v="PBHVCI" u="1"/>
        <s v="PCSPYM" u="1"/>
        <s v="PHBSFI" u="1"/>
        <s v="PKMOVZ" u="1"/>
        <s v="PMJZ" u="1"/>
        <s v="PMSBMB" u="1"/>
        <s v="PRKSFI" u="1"/>
        <s v="SLRKNN" u="1"/>
        <s v="TNGRM" u="1"/>
        <s v="VM00062" u="1"/>
        <s v="06455-KRE-K02" u="1"/>
        <s v="06535-GN5-CAG" u="1"/>
        <s v="100/90-14" u="1"/>
        <s v="147A1-KVY-900" u="1"/>
        <s v="2PH-E6111-00" u="1"/>
        <s v="2PH-E7211-50" u="1"/>
        <s v="2PH-E7410-40" u="1"/>
        <s v="2PH-E7421-00" u="1"/>
        <s v="2PK-WB069-00" u="1"/>
        <s v="31200-K56-N01" u="1"/>
        <s v="33130-KEV-601" u="1"/>
        <s v="41241-GB4-771" u="1"/>
        <s v="44711-KVB-930" u="1"/>
        <s v="8010B-K25-900ZA" u="1"/>
        <s v="ABS0004" u="1"/>
        <s v="AKI6004" u="1"/>
        <s v="AXXYZ" u="1"/>
        <s v="BDHM35" u="1"/>
        <s v="BDSPLH" u="1"/>
        <s v="BGLSDL" u="1"/>
        <s v="BHLMBL" u="1"/>
        <s v="BHLMST" u="1"/>
        <s v="BLT80/80-14FDR" u="1"/>
        <s v="BP1210" u="1"/>
        <s v="BRMG" u="1"/>
        <s v="BSSBLK" u="1"/>
        <s v="GNBRSPR" u="1"/>
        <s v="GP0263" u="1"/>
        <s v="KRTACC" u="1"/>
        <s v="LHRMOM" u="1"/>
        <s v="MBRNSS" u="1"/>
        <s v="MPM0001" u="1"/>
        <s v="NGS" u="1"/>
        <s v="NPLGSS" u="1"/>
        <s v="ORKTGM" u="1"/>
        <s v="PBHBLD" u="1"/>
        <s v="PMHRFI" u="1"/>
        <s v="PPPKHD" u="1"/>
        <s v="PRPHB" u="1"/>
        <s v="PSBA" u="1"/>
        <s v="SKLRVZR" u="1"/>
        <s v="SLNGHW" u="1"/>
        <s v="STPASY" u="1"/>
        <s v="TTPSTP" u="1"/>
        <s v="WR-45530-KVY-911" u="1"/>
        <s v="06401-K45-NA0" u="1"/>
        <s v="09289B05008N000" u="1"/>
        <s v="131A2-KWB-920" u="1"/>
        <s v="131A4-KPH-881" u="1"/>
        <s v="131A4-KRM-305" u="1"/>
        <s v="147A1-KYE-900" u="1"/>
        <s v="17565-KZR-650" u="1"/>
        <s v="17910-K59-A12" u="1"/>
        <s v="17920-K59-A12" u="1"/>
        <s v="19311-K15-920" u="1"/>
        <s v="1LB-E1311-00" u="1"/>
        <s v="1LB-E7683-00" u="1"/>
        <s v="1LB-F2210-30" u="1"/>
        <s v="1LB-WE160-00" u="1"/>
        <s v="1PN-E1181-00" u="1"/>
        <s v="22600-KYZ-901" u="1"/>
        <s v="22830-KPH-901" u="1"/>
        <s v="22870-K15-900" u="1"/>
        <s v="22870-KYE-900" u="1"/>
        <s v="2DP-F5867-00" u="1"/>
        <s v="2PH-H3510-10" u="1"/>
        <s v="2PH-H3980-00" u="1"/>
        <s v="2TD-F3875-00" u="1"/>
        <s v="33S-E1351-00" u="1"/>
        <s v="33S-H1940-00" u="1"/>
        <s v="35010-K25-600" u="1"/>
        <s v="35160-KYZ-901" u="1"/>
        <s v="37800-KVY-961" u="1"/>
        <s v="4051A-KWW-A80" u="1"/>
        <s v="44D-E7623-00" u="1"/>
        <s v="45251-KPH-881" u="1"/>
        <s v="45351-KVB-931" u="1"/>
        <s v="4US-W0045-00" u="1"/>
        <s v="50512-KWB-600" u="1"/>
        <s v="5061A-K25-900" u="1"/>
        <s v="50661-KWB-600" u="1"/>
        <s v="50C-W0046-00" u="1"/>
        <s v="51401-KPH-881" u="1"/>
        <s v="52147-028-301" u="1"/>
        <s v="54P-E2231-00" u="1"/>
        <s v="54P-WE166-00" u="1"/>
        <s v="61100-K46-N00ZC" u="1"/>
        <s v="6303RS" u="1"/>
        <s v="8010A-K41-N003" u="1"/>
        <s v="93306-305XA" u="1"/>
        <s v="98067-86871" u="1"/>
        <s v="AKIO6201" u="1"/>
        <s v="ALF63-01RS" u="1"/>
        <s v="ASRR110" u="1"/>
        <s v="B63-F3462-00" u="1"/>
        <s v="BCHA" u="1"/>
        <s v="BDINOP" u="1"/>
        <s v="BSDBFI" u="1"/>
        <s v="BTERAI" u="1"/>
        <s v="CKD-12391-KVY-900" u="1"/>
        <s v="DSPPCX" u="1"/>
        <s v="FIM39-025" u="1"/>
        <s v="FIM72-100" u="1"/>
        <s v="FSK125" u="1"/>
        <s v="GEN00020" u="1"/>
        <s v="GP0207" u="1"/>
        <s v="KLBEAT" u="1"/>
        <s v="KRTKLP" u="1"/>
        <s v="KTRO-GND" u="1"/>
        <s v="MKLMPU" u="1"/>
        <s v="PBKHVI" u="1"/>
        <s v="PERREM" u="1"/>
        <s v="PKVRIO" u="1"/>
        <s v="PPKMGP" u="1"/>
        <s v="PRTMAX" u="1"/>
        <s v="PSSYB" u="1"/>
        <s v="RGTASD" u="1"/>
        <s v="RTI420" u="1"/>
        <s v="SHV110" u="1"/>
        <s v="SKTKBL" u="1"/>
        <s v="SPINET" u="1"/>
        <s v="SRGOLI" u="1"/>
        <s v="SS-530R" u="1"/>
        <s v="SSKRSD" u="1"/>
        <s v="STLVCR" u="1"/>
        <s v="TPSTRV" u="1"/>
        <s v="TRSRVA" u="1"/>
        <s v="19010-KVB-N51" u="1"/>
        <s v="1S7-E4450-00" u="1"/>
        <s v="22011-K0J-N00" u="1"/>
        <s v="22011-K1N-V01" u="1"/>
        <s v="28223-GCC-000" u="1"/>
        <s v="28230-KZR-600" u="1"/>
        <s v="28250-KZR-600" u="1"/>
        <s v="2PH-E2151-01" u="1"/>
        <s v="2TS-E1181-00" u="1"/>
        <s v="30510-K47-N01" u="1"/>
        <s v="31110-KZL-C31" u="1"/>
        <s v="31220-K97-T01" u="1"/>
        <s v="33100-KZL-A01" u="1"/>
        <s v="33700-K1Z-N21" u="1"/>
        <s v="35010-K46-N20" u="1"/>
        <s v="35150-KWW-A01" u="1"/>
        <s v="35200-KEV-650" u="1"/>
        <s v="35700-K81-N01" u="1"/>
        <s v="37340-16H10-000" u="1"/>
        <s v="420X108CL" u="1"/>
        <s v="51410-K1Z-J11" u="1"/>
        <s v="53166-K2S-N00" u="1"/>
        <s v="53172-K0J-N00" u="1"/>
        <s v="54P-F8385-00" u="1"/>
        <s v="6431A-KZR-600ZD" u="1"/>
        <s v="64321-K1Z-J10ZC" u="1"/>
        <s v="64431-K1Z-J10ZS" u="1"/>
        <s v="83700-K81-N00ZA" u="1"/>
        <s v="98200-40500" u="1"/>
        <s v="B3W-F7481-00" u="1"/>
        <s v="B5D-E1351-00" u="1"/>
        <s v="B5D-E2121-00" u="1"/>
        <s v="B5D-F2210-00" u="1"/>
        <s v="B65-E4451-00" u="1"/>
        <s v="BKLYMI" u="1"/>
        <s v="BP125" u="1"/>
        <s v="CVRKNL" u="1"/>
        <s v="INJKTR" u="1"/>
        <s v="KRBSAR" u="1"/>
        <s v="KTRHJI" u="1"/>
        <s v="MCBJZI" u="1"/>
        <s v="PMBRAB" u="1"/>
        <s v="PSDVIM" u="1"/>
        <s v="PTNKTB" u="1"/>
        <s v="RTSDKN" u="1"/>
        <s v="RTSDKR" u="1"/>
        <s v="SDHHIV" u="1"/>
        <s v="SKRK7.5" u="1"/>
        <s v="SSHBFI" u="1"/>
        <s v="SSHVIM" u="1"/>
        <s v="011-GN5-NPP PK C" u="1"/>
        <s v="011-K59-0705" u="1"/>
        <s v="011-kpp-0705" u="1"/>
        <s v="06381-KEV-880" u="1"/>
        <s v="12245-GB4-305" u="1"/>
        <s v="13011-K44-V00" u="1"/>
        <s v="14670-035-032" u="1"/>
        <s v="14711-GN5-911" u="1"/>
        <s v="23100-K16-A41" u="1"/>
        <s v="2DP-E2160-01" u="1"/>
        <s v="2PH-E2121-10" u="1"/>
        <s v="2PH-H3511-00" u="1"/>
        <s v="30510-K16-A01" u="1"/>
        <s v="35010-KVY-960" u="1"/>
        <s v="44D-F6240-00" u="1"/>
        <s v="44D-F6241-00" u="1"/>
        <s v="5LW-E7620-00" u="1"/>
        <s v="5TL-E7623-00" u="1"/>
        <s v="5TL-E7641-01" u="1"/>
        <s v="5TP-F5190-01" u="1"/>
        <s v="64303-K59-A10ZA" u="1"/>
        <s v="64501-K59-A10MJB" u="1"/>
        <s v="77240-K59-A11" u="1"/>
        <s v="8114A-K59-A10ZB" u="1"/>
        <s v="88211-K93-N00ZM" u="1"/>
        <s v="90701-KFM-900" u="1"/>
        <s v="91351-642-000" u="1"/>
        <s v="ASTBEAT" u="1"/>
        <s v="BAUDL5" u="1"/>
        <s v="BBBLBG" u="1"/>
        <s v="BPCRVA" u="1"/>
        <s v="BSHBLKT" u="1"/>
        <s v="CABMTLSL" u="1"/>
        <s v="CRNATB" u="1"/>
        <s v="CYNBRG" u="1"/>
        <s v="DDKLHR" u="1"/>
        <s v="GP0018" u="1"/>
        <s v="GP0055" u="1"/>
        <s v="GP0092" u="1"/>
        <s v="GP0202" u="1"/>
        <s v="H1540-28104-KEV" u="1"/>
        <s v="IP6204" u="1"/>
        <s v="JK022510-1570" u="1"/>
        <s v="JRMPLM" u="1"/>
        <s v="KBPVCB" u="1"/>
        <s v="KLDSPR" u="1"/>
        <s v="LHRSTO" u="1"/>
        <s v="LRSTHO" u="1"/>
        <s v="MA-3DN 80/90-14" u="1"/>
        <s v="MA-3DN 90/90-14" u="1"/>
        <s v="MLDVRE" u="1"/>
        <s v="OSVRSN" u="1"/>
        <s v="PCAR-GND" u="1"/>
        <s v="PKGHDV" u="1"/>
        <s v="PRPKDH" u="1"/>
        <s v="RSLRM" u="1"/>
        <s v="SHHVCI" u="1"/>
        <s v="SINJYM" u="1"/>
        <s v="SLBRDPN" u="1"/>
        <s v="SLHDVR" u="1"/>
        <s v="SLHVR" u="1"/>
        <s v="SR02BF" u="1"/>
        <s v="WR-5MX-H2370-00" u="1"/>
        <s v="22201-KWB-603" u="1"/>
        <s v="30700-KVY-961" u="1"/>
        <s v="33110-KVB-931" u="1"/>
        <s v="33400-KVB-931" u="1"/>
        <s v="BDKNKH" u="1"/>
        <s v="DSRVAB" u="1"/>
        <s v="GP0012" u="1"/>
        <s v="PDHVRO" u="1"/>
        <s v="TH-45530-KVY-911" u="1"/>
        <s v="12391-K01-900" u="1"/>
        <s v="35010-K25-900" u="1"/>
        <s v="37211-KVY-961" u="1"/>
        <s v="PKPVRO" u="1"/>
        <s v="PKV150" u="1"/>
        <s v="STSPCI" u="1"/>
        <s v="06401-K56-N11" u="1"/>
        <s v="06401-KEV-881" u="1"/>
        <s v="16707-K12-901" u="1"/>
        <s v="AKIBKS" u="1"/>
        <s v="BL275-17" u="1"/>
        <s v="MNCUVI" u="1"/>
        <s v="RJUPZ1" u="1"/>
        <s v="RTKVRO" u="1"/>
        <s v="SKRHR" u="1"/>
        <s v="SLDNM" u="1"/>
        <s v="011-K44-NPP PK" u="1"/>
        <s v="0991012327938" u="1"/>
        <s v="12391-GGC-900" u="1"/>
        <s v="12391-K44-V00" u="1"/>
        <s v="13011-KVB-T00" u="1"/>
        <s v="131A2-KZL-305" u="1"/>
        <s v="131A3-KYZ-900" u="1"/>
        <s v="131A4-GN5-913" u="1"/>
        <s v="14611-KWN-901" u="1"/>
        <s v="15133-KVB-900" u="1"/>
        <s v="16450-KZR-B21" u="1"/>
        <s v="18318-K81-N00ZA" u="1"/>
        <s v="1LB-H1890-00" u="1"/>
        <s v="28D-W1763-00" u="1"/>
        <s v="2DP-E2150-01" u="1"/>
        <s v="2P2-E6150-00" u="1"/>
        <s v="2PH-F1511-00-P1" u="1"/>
        <s v="30700-KPH-881" u="1"/>
        <s v="33452-KVB-931" u="1"/>
        <s v="33500B41H00N000" u="1"/>
        <s v="38110-KTM-851" u="1"/>
        <s v="3C1-H1960-00" u="1"/>
        <s v="50C-E6321-00" u="1"/>
        <s v="51153-09G00-000" u="1"/>
        <s v="53105-KPH-950" u="1"/>
        <s v="53205-K81-N00ZE" u="1"/>
        <s v="53206-K81-N00ZA" u="1"/>
        <s v="5ER-H2370-00" u="1"/>
        <s v="5TL-F6311-10" u="1"/>
        <s v="5TL-F6331-00" u="1"/>
        <s v="6022ASB" u="1"/>
        <s v="BD13P5" u="1"/>
        <s v="BD14P5" u="1"/>
        <s v="80106-KZR-600" u="1"/>
        <s v="83520-K81-N00ZA" u="1"/>
        <s v="88110-K25-900" u="1"/>
        <s v="8991011114928" u="1"/>
        <s v="91202-KWN-902" u="1"/>
        <s v="B3F-F2210-00" u="1"/>
        <s v="BOSBET" u="1"/>
        <s v="BOSGRN" u="1"/>
        <s v="CRANWD" u="1"/>
        <s v="CUKMIO" u="1"/>
        <s v="DDSMKI" u="1"/>
        <s v="FLSCR7" u="1"/>
        <s v="GP0060" u="1"/>
        <s v="GP0109" u="1"/>
        <s v="GP0114" u="1"/>
        <s v="GP0170" u="1"/>
        <s v="GP0199" u="1"/>
        <s v="GP0266" u="1"/>
        <s v="GRSPRA" u="1"/>
        <s v="HB6001" u="1"/>
        <s v="ICCLNR" u="1"/>
        <s v="KCKTBT" u="1"/>
        <s v="KRTNER" u="1"/>
        <s v="KURMAA" u="1"/>
        <s v="LEDLMS" u="1"/>
        <s v="LHRKCG" u="1"/>
        <s v="MURN12" u="1"/>
        <s v="PKKNJPT" u="1"/>
        <s v="PKMGRV" u="1"/>
        <s v="PLXHTM" u="1"/>
        <s v="PMLCSS" u="1"/>
        <s v="PPKVX" u="1"/>
        <s v="PRPKCB" u="1"/>
        <s v="RTI110" u="1"/>
        <s v="SAE 10W-30 API SL" u="1"/>
        <s v="SILSET" u="1"/>
        <s v="SPIMGT" u="1"/>
        <s v="TPSTRO" u="1"/>
        <s v="TSTMM3" u="1"/>
        <s v="TSV125" u="1"/>
        <s v="WR-30700-KPH-881" u="1"/>
        <s v="WR-44800-KVB-910" u="1"/>
        <s v="WSSZNK" u="1"/>
        <s v="KNGSIL" u="1"/>
        <s v="06401-KEH-900" u="1"/>
        <s v="12361-383-000" u="1"/>
        <s v="22113-GFM-970" u="1"/>
        <s v="23421-K81-N00" u="1"/>
        <s v="23422-K46-N20" u="1"/>
        <s v="23430-K81-N00" u="1"/>
        <s v="2DP-H4721-00" u="1"/>
        <s v="2PH-E7660-00" u="1"/>
        <s v="2PH-E7670-00" u="1"/>
        <s v="2PH-E7684-00" u="1"/>
        <s v="35150-KPH-880" u="1"/>
        <s v="3C1-F6335-00" u="1"/>
        <s v="44711-K93-N02" u="1"/>
        <s v="44D-E2223-00" u="1"/>
        <s v="44D-E2450-00" u="1"/>
        <s v="44D-E7632-00" u="1"/>
        <s v="5011987101074" u="1"/>
        <s v="52181-001-302" u="1"/>
        <s v="52400-K93-N02" u="1"/>
        <s v="57110-23F10-000" u="1"/>
        <s v="90793AJ813" u="1"/>
        <s v="B65-E6626-00" u="1"/>
        <s v="B65-H2566-01" u="1"/>
        <s v="BAUD0017" u="1"/>
        <s v="BBFBRU" u="1"/>
        <s v="BDTPAS" u="1"/>
        <s v="CVCLIM" u="1"/>
        <s v="GP0098" u="1"/>
        <s v="GP0188" u="1"/>
        <s v="GP0195" u="1"/>
        <s v="H1441-28124-K18" u="1"/>
        <s v="HRBKO" u="1"/>
        <s v="KTOCK" u="1"/>
        <s v="MSHBFI" u="1"/>
        <s v="NN00010" u="1"/>
        <s v="ORGBNA" u="1"/>
        <s v="ORGTMIO" u="1"/>
        <s v="PKBKGRO" u="1"/>
        <s v="PSDHVC" u="1"/>
        <s v="RTEM-8H" u="1"/>
        <s v="RTM10Y" u="1"/>
        <s v="RVFT" u="1"/>
        <s v="SAIKOO8" u="1"/>
        <s v="SKT4KB" u="1"/>
        <s v="SOECMP" u="1"/>
        <s v="SS8175ML" u="1"/>
        <s v="VM0010" u="1"/>
        <s v="011-KPH-NPP PK" u="1"/>
        <s v="011-KVB NPP PK" u="1"/>
        <s v="06141-KRS-505" u="1"/>
        <s v="11345-K56-N50" u="1"/>
        <s v="12391-K1A-N01" u="1"/>
        <s v="131A3-KFV-951" u="1"/>
        <s v="14401-K56-N01" u="1"/>
        <s v="14401-KSS-931" u="1"/>
        <s v="14721-K56-N00" u="1"/>
        <s v="147A1-KPH-900" u="1"/>
        <s v="147A1-KVB-900" u="1"/>
        <s v="16700-K81-N01" u="1"/>
        <s v="1DY-E2126-00" u="1"/>
        <s v="1PA-WE13E-00" u="1"/>
        <s v="28D-WE76J-01" u="1"/>
        <s v="2ND-E2151-00" u="1"/>
        <s v="2S6-E2119-00" u="1"/>
        <s v="37700-K48-A01" u="1"/>
        <s v="3C1-E1181-01" u="1"/>
        <s v="43450-K46-N01" u="1"/>
        <s v="51490-KRM-852" u="1"/>
        <s v="5D9-W001A-30" u="1"/>
        <s v="5TL-H3550-00" u="1"/>
        <s v="6430B-K61-900" u="1"/>
        <s v="BMRVII" u="1"/>
        <s v="BP12" u="1"/>
        <s v="BP7HS-NGK" u="1"/>
        <s v="BSHKLP" u="1"/>
        <s v="BUDBLK" u="1"/>
        <s v="90/80-14" u="1"/>
        <s v="90387-16811" u="1"/>
        <s v="90683-GAZ-004" u="1"/>
        <s v="AAO003EE3004010321" u="1"/>
        <s v="ABS0002" u="1"/>
        <s v="APRSR" u="1"/>
        <s v="BADKLP" u="1"/>
        <s v="BADNMX" u="1"/>
        <s v="BAUDOL" u="1"/>
        <s v="BBBOVS" u="1"/>
        <s v="BD14P" u="1"/>
        <s v="BDMRAS" u="1"/>
        <s v="DDKNKG" u="1"/>
        <s v="DPHPXII" u="1"/>
        <s v="FLHSXI" u="1"/>
        <s v="FLSTSF" u="1"/>
        <s v="FLSTVR" u="1"/>
        <s v="FP-43130-KVB-2700" u="1"/>
        <s v="GGPMPL" u="1"/>
        <s v="GP0094" u="1"/>
        <s v="GTZ5SMO" u="1"/>
        <s v="KBLGSM" u="1"/>
        <s v="KGHKAI" u="1"/>
        <s v="KRNKPS" u="1"/>
        <s v="KSKYNI" u="1"/>
        <s v="KTVCHSP" u="1"/>
        <s v="LHRIMI" u="1"/>
        <s v="LPESLD" u="1"/>
        <s v="NN000518" u="1"/>
        <s v="ORWTPHV" u="1"/>
        <s v="OSVRO" u="1"/>
        <s v="PBHCFI" u="1"/>
        <s v="PCHPBS" u="1"/>
        <s v="PGYMFI" u="1"/>
        <s v="PHHCFI" u="1"/>
        <s v="PISKBG" u="1"/>
        <s v="PKHVCCI" u="1"/>
        <s v="PKMMPRO" u="1"/>
        <s v="PNHSIM" u="1"/>
        <s v="PPPKBLK" u="1"/>
        <s v="PRPKBLK" u="1"/>
        <s v="PRPKHDV" u="1"/>
        <s v="PRPKKPL" u="1"/>
        <s v="PRPKPT" u="1"/>
        <s v="PSTNBT" u="1"/>
        <s v="RGPYMH" u="1"/>
        <s v="RGTMBG" u="1"/>
        <s v="RHPXIM" u="1"/>
        <s v="RLYSTTR" u="1"/>
        <s v="SHVTCI" u="1"/>
        <s v="SIHBFI" u="1"/>
        <s v="SKHS" u="1"/>
        <s v="SKLRVR" u="1"/>
        <s v="SLGRDPN" u="1"/>
        <s v="SLGRTR" u="1"/>
        <s v="SLHDBI" u="1"/>
        <s v="SLSHKV" u="1"/>
        <s v="SLTPSK" u="1"/>
        <s v="SMBHRL" u="1"/>
        <s v="SMTHRI" u="1"/>
        <s v="SPYRKI" u="1"/>
        <s v="SRBYMI" u="1"/>
        <s v="SSHBTI" u="1"/>
        <s v="SSYAIM" u="1"/>
        <s v="STSDYA" u="1"/>
        <s v="SWTCHRM" u="1"/>
        <s v="TCBSAI" u="1"/>
        <s v="TTUOLI" u="1"/>
        <s v="WR-5TL-E4948-00" u="1"/>
        <s v="45P-F6240-00" u="1"/>
        <s v="77230-KTM-850" u="1"/>
        <s v="88110-GN5-781" u="1"/>
        <s v="VM0025" u="1"/>
        <s v="64308-KVB-901" u="1"/>
        <s v="WR-54P-E7465-10" u="1"/>
        <s v="VM0013" u="1"/>
        <s v="VM0001" u="1"/>
        <s v="2DP-F3110-00" u="1"/>
        <s v="H1436-28106-KTL" u="1"/>
        <s v="3XA-F5381-01" u="1"/>
        <s v="90170-05803" u="1"/>
        <s v="PPKSHI" u="1"/>
        <s v="64301-K25-900NOR" u="1"/>
        <s v="BUDKNC" u="1"/>
        <s v="TTPSHK" u="1"/>
        <s v="53209-GAH-000" u="1"/>
        <s v="14100-KZR-600" u="1"/>
        <s v="14502-086-001" u="1"/>
        <s v="131A3-GN5-913" u="1"/>
        <s v="DSPKSP" u="1"/>
        <s v="14D-WE445-00" u="1"/>
        <s v="MRSHDP" u="1"/>
        <s v="80151-KVB-900" u="1"/>
        <s v="80103-K59-A70ZB" u="1"/>
        <s v="HNKHCI" u="1"/>
        <s v="YB5L-B" u="1"/>
        <s v="22102-KVY-900" u="1"/>
        <s v="61100-K59-A10AFB" u="1"/>
        <s v="88120-GN5-781" u="1"/>
        <s v="95014-711-02" u="1"/>
        <s v="VM0021" u="1"/>
        <s v="VM00091" u="1"/>
        <s v="22011-GCC-770" u="1"/>
        <s v="20W50 REPSOL" u="1"/>
        <s v="BD300/350-17" u="1"/>
        <s v="Y1539-28112-MX" u="1"/>
        <s v="1DY-E6620-00" u="1"/>
        <s v="53206-K25-900ZA" u="1"/>
        <s v="VM00096" u="1"/>
        <s v="VM00097" u="1"/>
        <s v="ORGBLD" u="1"/>
        <s v="BKHBCI" u="1"/>
        <s v="VM00098" u="1"/>
        <s v="VM00070" u="1"/>
        <s v="5TL-H2911-20" u="1"/>
        <s v="VM00071" u="1"/>
        <s v="90337-16817" u="1"/>
        <s v="SBBAPR" u="1"/>
        <s v="20W-40 4T" u="1"/>
        <s v="ASRDBJ" u="1"/>
        <s v="VCMBSTR" u="1"/>
        <s v="22123-K81-N00" u="1"/>
        <s v="GP0009" u="1"/>
        <s v="B3F-F8395-00" u="1"/>
        <s v="19151-KVB-930" u="1"/>
        <s v="KIE0001" u="1"/>
        <s v="VM00078" u="1"/>
        <s v="PTKSLG" u="1"/>
        <s v="VM00050" u="1"/>
        <s v="VM00079" u="1"/>
        <s v="37211-K97-T01" u="1"/>
        <s v="GEN0007" u="1"/>
        <s v="AAZ" u="1"/>
        <s v="VM00053" u="1"/>
        <s v="98056-57723" u="1"/>
        <s v="TTPSHC" u="1"/>
        <s v="WR-5D9-WE001-00" u="1"/>
        <s v="61100-KZR-600CSR" u="1"/>
        <s v="ORGFLP" u="1"/>
        <s v="6430A-KVB-900" u="1"/>
        <s v="PPBHBF" u="1"/>
        <s v="50661-KEV-880" u="1"/>
        <s v="OCRMIO" u="1"/>
        <s v="100/70-14-51P" u="1"/>
        <s v="OCARBS" u="1"/>
        <s v="BDHLDR" u="1"/>
        <s v="61100-KVY-720FMB" u="1"/>
        <s v="BAUDK14" u="1"/>
        <s v="98056-57713" u="1"/>
        <s v="KKYMJI" u="1"/>
        <s v="BDSDPJ" u="1"/>
        <s v="GP0005" u="1"/>
        <s v="42701-383-703" u="1"/>
        <s v="6430B-KVB-900" u="1"/>
        <s v="91301-GGL-J01" u="1"/>
        <s v="OSRBHV" u="1"/>
        <s v="12100-K03-H10" u="1"/>
        <s v="81131-K25-900ZB" u="1"/>
        <s v="VM00039" u="1"/>
        <s v="91201-GB4-691" u="1"/>
        <s v="RPKYAI" u="1"/>
        <s v="2DP-F286F-00-P7" u="1"/>
        <s v="44D-E1311-00" u="1"/>
        <s v="147A1-GN5-911" u="1"/>
        <s v="44D-E1603-00" u="1"/>
        <s v="LR6007" u="1"/>
        <s v="5TN-22660-01" u="1"/>
        <s v="53205-K41-N00ZA" u="1"/>
        <s v="MSTREM" u="1"/>
        <s v="SNPRNG" u="1"/>
        <s v="TSV150" u="1"/>
        <s v="5TL-F5867-11" u="1"/>
        <s v="38502-GGZ-101" u="1"/>
        <s v="2DP-E7623-00" u="1"/>
        <s v="54P-E7684-00" u="1"/>
        <s v="64301-KVB-930ABM" u="1"/>
        <s v="20w-50" u="1"/>
        <s v="GP0025" u="1"/>
        <s v="KSHMIOJ" u="1"/>
        <s v="ORGIJR" u="1"/>
        <s v="54P-E6620-00" u="1"/>
        <s v="GP0001" u="1"/>
        <s v="VM00116" u="1"/>
        <s v="LHRCVT" u="1"/>
        <s v="14100-KEH-660" u="1"/>
        <s v="42601-KPH-900" u="1"/>
        <s v="MRBJMX" u="1"/>
        <s v="18318-KVB-N50" u="1"/>
        <s v="SLTPSH" u="1"/>
        <s v="ORGBSF" u="1"/>
        <s v="37211-KVB-901" u="1"/>
        <s v="5TL-E4940-00" u="1"/>
        <s v="GP0023" u="1"/>
        <s v="GP0103" u="1"/>
        <s v="3501A-K16-A00" u="1"/>
        <s v="91301-K44-V00" u="1"/>
        <s v="PKYJUP" u="1"/>
        <s v="DELTA20W-50" u="1"/>
        <s v="23421-K44-V00" u="1"/>
        <s v="GRIPBT" u="1"/>
        <s v="51410-KEV-880" u="1"/>
        <s v="1455A-KTL-6B0" u="1"/>
        <s v="GP0045" u="1"/>
        <s v="GP0137" u="1"/>
        <s v="NN0005" u="1"/>
        <s v="3370A-KTM-850" u="1"/>
        <s v="80100-KTL-690" u="1"/>
        <s v="8994042101141" u="1"/>
        <s v="MSPMJ" u="1"/>
        <s v="SKSLG" u="1"/>
        <s v="SBHVCA" u="1"/>
        <s v="MURTP11" u="1"/>
        <s v="WR-16707-KZR-601" u="1"/>
        <s v="1PA-E4450-00" u="1"/>
        <s v="50500-KTM-850" u="1"/>
        <s v="3370A-KZR-602" u="1"/>
        <s v="GP0135" u="1"/>
        <s v="GP0203" u="1"/>
        <s v="22201-KPH-901" u="1"/>
        <s v="23233-KWN-901" u="1"/>
        <s v="DPMXTS" u="1"/>
        <s v="91202-GB4-692" u="1"/>
        <s v="53206-K60-B00ZB" u="1"/>
        <s v="GP0237" u="1"/>
        <s v="83750-KVB-930FMB" u="1"/>
        <s v="NN0001" u="1"/>
        <s v="64301-K25-900FMB" u="1"/>
        <s v="34901-KPH-881" u="1"/>
        <s v="LEMFBR" u="1"/>
        <s v="BDCABS" u="1"/>
        <s v="5TL-E4450-00" u="1"/>
        <s v="88120-K25-900" u="1"/>
        <s v="MC-17910-KVG-900" u="1"/>
        <s v="HRKYMJ" u="1"/>
        <s v="09482B00456N000" u="1"/>
        <s v="11395-KGH-901" u="1"/>
        <s v="64110-KTM-5A0" u="1"/>
        <s v="GP0167" u="1"/>
        <s v="PERKWS" u="1"/>
        <s v="5TL-H3980-02" u="1"/>
        <s v="8010A-KEH-600" u="1"/>
        <s v="91203-KWN-902" u="1"/>
        <s v="64301-KVB-930PFW" u="1"/>
        <s v="GP0131" u="1"/>
        <s v="TBGIIS" u="1"/>
        <s v="06401-KYZ-900" u="1"/>
        <s v="3C1-E2481-00" u="1"/>
        <s v="98059-57916" u="1"/>
        <s v="BHKVTI" u="1"/>
        <s v="50530-K59-A10" u="1"/>
        <s v="PKMVX" u="1"/>
        <s v="GP0073" u="1"/>
        <s v="GP0165" u="1"/>
        <s v="GP0141" u="1"/>
        <s v="30410-KPH-881" u="1"/>
        <s v="LRV125" u="1"/>
        <s v="64301-K59-A10ZE" u="1"/>
        <s v="SWTKP" u="1"/>
        <s v="BDPLED" u="1"/>
        <s v="19200-KVB-N50" u="1"/>
        <s v="BT8090" u="1"/>
        <s v="YAMACOOLANT" u="1"/>
        <s v="61100-KEH-600FMB" u="1"/>
        <s v="2DP-F7430-01" u="1"/>
        <s v="GP0187" u="1"/>
        <s v="GP0175" u="1"/>
        <s v="44D-W0054-00" u="1"/>
        <s v="5TN-WE63A-10" u="1"/>
        <s v="42711-KPH-881" u="1"/>
        <s v="FSJSVZ" u="1"/>
        <s v="64301-K59-A10ZH" u="1"/>
        <s v="KMSTCB" u="1"/>
        <s v="8010B-K46-N00ZA" u="1"/>
        <s v="64308-KZR-600ZB" u="1"/>
        <s v="64301-KVB-930FMB" u="1"/>
        <s v="64302-KVB-930FMB" u="1"/>
        <s v="GP0091" u="1"/>
        <s v="KTN0010" u="1"/>
        <s v="80115-KZR-600ZB" u="1"/>
        <s v="50500-KZL-930" u="1"/>
        <s v="KTN0013" u="1"/>
        <s v="TTOLKR" u="1"/>
        <s v="LF6201" u="1"/>
        <s v="IND0001" u="1"/>
        <s v="KTN0015" u="1"/>
        <s v="KTN0016" u="1"/>
        <s v="KTN0017" u="1"/>
        <s v="PLPM&amp;M" u="1"/>
        <s v="KTN0019" u="1"/>
        <s v="88110-KVB-930FMB" u="1"/>
        <s v="RT" u="1"/>
        <s v="1KP-H3511-00" u="1"/>
        <s v="MOTMTC" u="1"/>
        <s v="06455-K84-902" u="1"/>
        <s v="A13BB3" u="1"/>
        <s v="NN00255" u="1"/>
        <s v="PRSKPS" u="1"/>
        <s v="22100-KVB-900" u="1"/>
        <s v="53140-KVB-T00" u="1"/>
        <s v="SINVIX" u="1"/>
        <s v="22201-KYZ-901" u="1"/>
        <s v="SNALED" u="1"/>
        <s v="17910-KVB-904" u="1"/>
        <s v="FFPCBR" u="1"/>
        <s v="BDBSCP" u="1"/>
        <s v="KYMJBI" u="1"/>
        <s v="RFLTRB" u="1"/>
        <s v="MBCHVT" u="1"/>
        <s v="14102-KVB-900" u="1"/>
        <s v="NN00115" u="1"/>
        <s v="NN00116" u="1"/>
        <s v="EVALUBE2T" u="1"/>
        <s v="88120-KVB-930FMB" u="1"/>
        <s v="5TL-XH250-00" u="1"/>
        <s v="PTBHSF" u="1"/>
        <s v="3KA-H3912-00" u="1"/>
        <s v="KCGGIR" u="1"/>
        <s v="2PH-H1940-01" u="1"/>
        <s v="94700-00870" u="1"/>
        <s v="2PH-H252E-01" u="1"/>
        <s v="24651-KSP-910" u="1"/>
        <s v="OCAR-GND" u="1"/>
        <s v="SKNNN" u="1"/>
        <s v="53175-KSP-B51" u="1"/>
        <s v="TPRHVR" u="1"/>
        <s v="2DP-F8351-00-P7" u="1"/>
        <s v="61100-K81-N00ZE" u="1"/>
        <s v="5TL-E6611-03" u="1"/>
        <s v="4ST-E1186-00" u="1"/>
        <s v="51401-KPH-971" u="1"/>
        <s v="06401-KWB-900" u="1"/>
        <s v="ORV" u="1"/>
        <s v="TTPSDV" u="1"/>
        <s v="SKMJX" u="1"/>
        <s v="14321-KVB-900" u="1"/>
        <s v="PSTG" u="1"/>
        <s v="NN000501" u="1"/>
        <s v="MTRREM" u="1"/>
        <s v="LEDAYT" u="1"/>
        <s v="17210-KWB-920" u="1"/>
        <s v="3C1-F3310-01" u="1"/>
        <s v="YKLT" u="1"/>
        <s v="14106-KVB-900" u="1"/>
        <s v="1443A-KZR-600" u="1"/>
        <s v="34906-KET-940" u="1"/>
        <s v="KDAHSC" u="1"/>
        <s v="LHCVT" u="1"/>
        <s v="53100-K25-900" u="1"/>
        <s v="5D9-E2170-10" u="1"/>
        <s v="53205-K25-900PFW" u="1"/>
        <s v="B3F-F7481-00" u="1"/>
        <s v="MARO-MIO" u="1"/>
        <s v="PCAR-KRM" u="1"/>
        <s v="BL250-17" u="1"/>
        <s v="BCS15C" u="1"/>
        <s v="88110-KVR-601" u="1"/>
        <s v="MARBJ" u="1"/>
        <s v="GM7B4B" u="1"/>
        <s v="80100-KEV-880" u="1"/>
        <s v="06455-KVY-911" u="1"/>
        <s v="53166-KWB-600" u="1"/>
        <s v="BLMSCB" u="1"/>
        <s v="31120-KVB-N51" u="1"/>
        <s v="RKKG" u="1"/>
        <s v="TTPPLT" u="1"/>
        <s v="54P-H591A-12" u="1"/>
        <s v="BDKLPB" u="1"/>
        <s v="1109-162S" u="1"/>
        <s v="3C1-H3922-00" u="1"/>
        <s v="53205-KVB-930AGM" u="1"/>
        <s v="NGK-D8EA" u="1"/>
        <s v="TKSHKU" u="1"/>
        <s v="3C1-H1410-11" u="1"/>
        <s v="KRASKR" u="1"/>
        <s v="53205-K25-600FMB" u="1"/>
        <s v="SAE 20W-40" u="1"/>
        <s v="BDSPON" u="1"/>
        <s v="8010B-K25-600" u="1"/>
        <s v="DCSTXR" u="1"/>
        <s v="31926-KRM-842" u="1"/>
        <s v="NCHO-SM1" u="1"/>
        <s v="131A1-KZL-305" u="1"/>
        <s v="51466-065-901" u="1"/>
        <s v="31800B25G00N000" u="1"/>
        <s v="45P-H3912-00" u="1"/>
        <s v="34901-KZL-841" u="1"/>
        <s v="HX5-15W40" u="1"/>
        <s v="33601-K25-901" u="1"/>
        <s v="33701-K25-901" u="1"/>
        <s v="FDRFCO" u="1"/>
        <s v="LR6901" u="1"/>
        <s v="38300-KEV-950" u="1"/>
        <s v="1S7-E1351-00" u="1"/>
        <s v="91008-GB6-914" u="1"/>
        <s v="JBOLTM" u="1"/>
        <s v="SLSHKCL" u="1"/>
        <s v="2DP-H3371-00" u="1"/>
        <s v="FP-6205" u="1"/>
        <s v="PKPVRR" u="1"/>
        <s v="31B-H252E-03" u="1"/>
        <s v="64301-KVB-930CSR" u="1"/>
        <s v="PKGWPP" u="1"/>
        <s v="SDKREM" u="1"/>
        <s v="2DP-H4300-00" u="1"/>
        <s v="PJSG-VAR" u="1"/>
        <s v="64330-K46-N00" u="1"/>
        <s v="BBHVCI" u="1"/>
        <s v="2PH-E2111-00" u="1"/>
        <s v="RDCOMN" u="1"/>
        <s v="OGBTVO" u="1"/>
        <s v="APTFLR" u="1"/>
        <s v="1111-160" u="1"/>
        <s v="KCLMDN" u="1"/>
        <s v="VM0016" u="1"/>
        <s v="PTSC" u="1"/>
        <s v="VM0004" u="1"/>
        <s v="SKVYHK" u="1"/>
        <s v="33S-E2159-01" u="1"/>
        <s v="34901-KVB-T01" u="1"/>
        <s v="SKTFSR" u="1"/>
        <s v="53204-K59-A10ZB" u="1"/>
        <s v="NN000523" u="1"/>
        <s v="131A5-KZL-305" u="1"/>
        <s v="KVCHBI" u="1"/>
        <s v="33100-K61-900" u="1"/>
        <s v="VM0014" u="1"/>
        <s v="VM0002" u="1"/>
        <s v="TTPSKR" u="1"/>
        <s v="53205-KVB-930FMB" u="1"/>
        <s v="DAHVTI" u="1"/>
        <s v="5240A-KTM-850ZB" u="1"/>
        <s v="50306-GN5-900" u="1"/>
        <s v="44D-WE160-00" u="1"/>
        <s v="14101-GN5-910" u="1"/>
        <s v="28D-WE445-00" u="1"/>
        <s v="RTGBLK" u="1"/>
        <s v="CKVGZR" u="1"/>
        <s v="53204-KVL-N00FMB" u="1"/>
        <s v="53205-KVL-N00FMB" u="1"/>
        <s v="KLKMRA" u="1"/>
        <s v="ORSRRV" u="1"/>
        <s v="28281-035-003" u="1"/>
        <s v="5TP-H1410-00" u="1"/>
        <s v="53206-K59-A10ZA" u="1"/>
        <s v="61100-KVB-930FMB" u="1"/>
        <s v="OMV125" u="1"/>
        <s v="5MX-E2119-00" u="1"/>
        <s v="FULSET" u="1"/>
        <s v="61100-KVL-N00FMB" u="1"/>
        <s v="RPKTJP" u="1"/>
        <s v="MARBS" u="1"/>
        <s v="14401-KEH-910" u="1"/>
        <s v="64301-KVB-930SBM" u="1"/>
        <s v="KRTSLH" u="1"/>
        <s v="SMDBSMIO" u="1"/>
        <s v="53206-KZR-600ZK" u="1"/>
        <s v="TPBD" u="1"/>
        <s v="DXTNAS" u="1"/>
        <s v="BCAR-GNA" u="1"/>
        <s v="VM0032" u="1"/>
        <s v="B08BA3" u="1"/>
        <s v="VM0020" u="1"/>
        <s v="600032396" u="1"/>
        <s v="88110-KVY-700" u="1"/>
        <s v="64310-KVY-700" u="1"/>
        <s v="44D-E1181-00" u="1"/>
        <s v="61100-KVY-960PFW" u="1"/>
        <s v="BDMLCU" u="1"/>
        <s v="ASRA" u="1"/>
        <s v="PGNIMI" u="1"/>
        <s v="WR-69600-21810L-000" u="1"/>
        <s v="64301-KZR-600PFW" u="1"/>
        <s v="PKLYVX" u="1"/>
        <s v="VM00061" u="1"/>
        <s v="WR-35340-KVY-901" u="1"/>
        <s v="LHR6203" u="1"/>
        <s v="06401-KYE-900" u="1"/>
        <s v="VM00063" u="1"/>
        <s v="2PH-F1511-00-P4" u="1"/>
        <s v="Y1536-28104-JUP" u="1"/>
        <s v="23100-K0J-BA0" u="1"/>
        <s v="70/90-17 38P" u="1"/>
        <s v="53175-KET-FM0" u="1"/>
        <s v="BCVT25" u="1"/>
        <s v="VM00066" u="1"/>
        <s v="TOP1COOL" u="1"/>
        <s v="H1435-20104-KPH" u="1"/>
        <s v="VM00067" u="1"/>
        <s v="SMTYMH" u="1"/>
        <s v="2251312832" u="1"/>
        <s v="88120-KVY-700" u="1"/>
        <s v="2SX-E2170-10" u="1"/>
        <s v="AMALL" u="1"/>
        <s v="90666-SDA-A01" u="1"/>
        <s v="5011987241596" u="1"/>
        <s v="SLOGFP" u="1"/>
        <s v="5TL-XH250-22" u="1"/>
        <s v="TIANGREM" u="1"/>
        <s v="2PV-E2210-01" u="1"/>
        <s v="16450-K03-N31" u="1"/>
        <s v="RING-M8" u="1"/>
        <s v="33450-K25-901" u="1"/>
        <s v="VM00046" u="1"/>
        <s v="8010A-KVR-600" u="1"/>
        <s v="81131-KZR-600ZK" u="1"/>
        <s v="64520-KVY-900" u="1"/>
        <s v="SABIMI" u="1"/>
        <s v="VM00048" u="1"/>
        <s v="5TP-WF01A-10" u="1"/>
        <s v="LKTMJI" u="1"/>
        <s v="83510-K41-N00ZA" u="1"/>
        <s v="PTSX125" u="1"/>
        <s v="ORGTST" u="1"/>
        <s v="BL80-90" u="1"/>
        <s v="FP-H2370-MIO-2200" u="1"/>
        <s v="SNJRSR" u="1"/>
        <s v="1KP-H252E-01" u="1"/>
        <s v="WR-16100-KVB-931" u="1"/>
        <s v="81141-K59-A10ZB" u="1"/>
        <s v="SKTKPR" u="1"/>
        <s v="61100-KVY-960FMB" u="1"/>
        <s v="33110-KVY-961" u="1"/>
        <s v="GEN00008" u="1"/>
        <s v="ASRKSAJMP" u="1"/>
        <s v="3510A-K46-N20" u="1"/>
        <s v="BDACUK" u="1"/>
        <s v="RLYSTX" u="1"/>
        <s v="22870-KEH-600" u="1"/>
        <s v="33452-K25-901" u="1"/>
        <s v="RING-M10" u="1"/>
        <s v="81131-K59-A10ZH" u="1"/>
        <s v="SENVXN" u="1"/>
        <s v="13102-K48-A00" u="1"/>
        <s v="VM00103" u="1"/>
        <s v="ORWTRP" u="1"/>
        <s v="53205-K25-600CSR" u="1"/>
        <s v="GP0128" u="1"/>
        <s v="GP0024" u="1"/>
        <s v="GP0208" u="1"/>
        <s v="33120-GN5-831" u="1"/>
        <s v="81250-KVB-930" u="1"/>
        <s v="53206-KZR-B10ZA" u="1"/>
        <s v="2BM-W0045-00" u="1"/>
        <s v="37520-09G40-000" u="1"/>
        <s v="17210-K03-N30" u="1"/>
        <s v="PLRSTR" u="1"/>
        <s v="156-WF234-00" u="1"/>
        <s v="53205-K25-900CSR" u="1"/>
        <s v="2DP-F1511-00-P7" u="1"/>
        <s v="GP0126" u="1"/>
        <s v="91211-KVB-900" u="1"/>
        <s v="GP0010" u="1"/>
        <s v="33450-KVB-931" u="1"/>
        <s v="91001-K0J-N02" u="1"/>
        <s v="64308-KVB-N50" u="1"/>
        <s v="PTBBSC" u="1"/>
        <s v="ORSPUB" u="1"/>
        <s v="5TP-F582U-00" u="1"/>
        <s v="64310-K46-N20" u="1"/>
        <s v="BCVT85" u="1"/>
        <s v="TMS" u="1"/>
        <s v="NN0004" u="1"/>
        <s v="BAUDDK" u="1"/>
        <s v="GP0204" u="1"/>
        <s v="45450-GN5-830" u="1"/>
        <s v="34905-GM9-003" u="1"/>
        <s v="BAUD0037" u="1"/>
        <s v="FLSBYI" u="1"/>
        <s v="SPLVGA" u="1"/>
        <s v="WR-1950C-KZR-600" u="1"/>
        <s v="GP0078" u="1"/>
        <s v="GP0158" u="1"/>
        <s v="28D-F2210-01" u="1"/>
        <s v="GP0238" u="1"/>
        <s v="NN000526" u="1"/>
        <s v="BLFDR" u="1"/>
        <s v="DSSOSK" u="1"/>
        <s v="2PH-E112F-00" u="1"/>
        <s v="LMGSKT" u="1"/>
        <s v="80100-KTM-850" u="1"/>
        <s v="IP-17210-KVY-960" u="1"/>
        <s v="GP0076" u="1"/>
        <s v="06455-KPP-N01" u="1"/>
        <s v="AFPYMJ" u="1"/>
        <s v="B63-E1603-00" u="1"/>
        <s v="GRSIMI" u="1"/>
        <s v="33120-KEV-601" u="1"/>
        <s v="GP0132" u="1"/>
        <s v="54P-E5630-00" u="1"/>
        <s v="GP0200" u="1"/>
        <s v="FLS125" u="1"/>
        <s v="64301-KVB-N50AFB" u="1"/>
        <s v="2P2-E2151-00" u="1"/>
        <s v="KCNGAS" u="1"/>
        <s v="STKHGB" u="1"/>
        <s v="8990876610392" u="1"/>
        <s v="1DY-F582U-10" u="1"/>
        <s v="11395-KPH-900" u="1"/>
        <s v="37260-KEH-930" u="1"/>
        <s v="B63-H1410-00" u="1"/>
        <s v="95014-72102" u="1"/>
        <s v="GP0258" u="1"/>
        <s v="FRFLPV" u="1"/>
        <s v="GP0222" u="1"/>
        <s v="DEKTIN" u="1"/>
        <s v="KPSMCH" u="1"/>
        <s v="OJKTRH" u="1"/>
        <s v="PKTPKK" u="1"/>
        <s v="DXTN" u="1"/>
        <s v="5320B-KVB-930" u="1"/>
        <s v="BMCB150R" u="1"/>
        <s v="61100-KVB-930CSR" u="1"/>
        <s v="MURKMSTRBWH" u="1"/>
        <s v="DSPDRV" u="1"/>
        <s v="80106-K59-A10" u="1"/>
        <s v="44711-KPH-881" u="1"/>
        <s v="5320D-K59-A10ZA" u="1"/>
        <s v="CBSIMI" u="1"/>
        <s v="23100-KVB-BA0" u="1"/>
        <s v="PCMNZTHC" u="1"/>
        <s v="IP6302" u="1"/>
        <s v="61100-K81-N00" u="1"/>
        <s v="8010A-KYZ-910ZA" u="1"/>
        <s v="64301-KVY-960BLG" u="1"/>
        <s v="2DP-F1731-00-P2" u="1"/>
        <s v="95014-71402" u="1"/>
        <s v="GP0198" u="1"/>
        <s v="SAIKOO1" u="1"/>
        <s v="SKLRKR" u="1"/>
        <s v="61100-K56-N00RSW" u="1"/>
        <s v="SAIKOO2" u="1"/>
        <s v="GP0230" u="1"/>
        <s v="SLMGTV" u="1"/>
        <s v="RING-M12" u="1"/>
        <s v="1S7-E1952-02" u="1"/>
        <s v="61100-K56-N00WRD" u="1"/>
        <s v="93300-638Y6" u="1"/>
        <s v="SAIKOO7" u="1"/>
        <s v="FLSVXN" u="1"/>
        <s v="16700-K0J-N01" u="1"/>
        <s v="45530-K59-A71" u="1"/>
        <s v="GP0264" u="1"/>
        <s v="MPBHND" u="1"/>
        <s v="RPKTXN" u="1"/>
        <s v="CBPEMIO" u="1"/>
        <s v="SLSXSLKC" u="1"/>
        <s v="17920-K59-A72" u="1"/>
        <s v="51410-GN5-781" u="1"/>
        <s v="CR7HSA-NGK" u="1"/>
        <s v="KTN0021" u="1"/>
        <s v="KTN0022" u="1"/>
        <s v="MMBRNM" u="1"/>
        <s v="BKYXCI" u="1"/>
        <s v="PHREVO" u="1"/>
        <s v="FLSKRS" u="1"/>
        <s v="ONAMIO" u="1"/>
        <s v="53165-GC8-000" u="1"/>
        <s v="64501-K59-A10AFB" u="1"/>
        <s v="64601-K59-A10AFB" u="1"/>
        <s v="GP0250" u="1"/>
        <s v="31600-KRS-971" u="1"/>
        <s v="MURGIR" u="1"/>
        <s v="PST-MIO" u="1"/>
        <s v="KRTMB" u="1"/>
        <s v="KTN0004" u="1"/>
        <s v="SLPRS" u="1"/>
        <s v="TPLKDA" u="1"/>
        <s v="GP0260" u="1"/>
        <s v="KTN0008" u="1"/>
        <s v="SILSHK" u="1"/>
        <s v="21111-09J00-000" u="1"/>
        <s v="KTN0009" u="1"/>
        <s v="5P0-F3153-00" u="1"/>
        <s v="3C1-WE160-01" u="1"/>
        <s v="8114A-KZR-600ZB" u="1"/>
        <s v="93102-19800" u="1"/>
        <s v="88220-K0J-N00" u="1"/>
        <s v="RFLMGP" u="1"/>
        <s v="5325B-K25-600" u="1"/>
        <s v="KMKASL" u="1"/>
        <s v="16700-KZR-305" u="1"/>
        <s v="GP0190" u="1"/>
        <s v="KCSATS" u="1"/>
        <s v="61100-KVY-960CSR" u="1"/>
        <s v="BLFDR90" u="1"/>
        <s v="2DP-E2160-00" u="1"/>
        <s v="CAS20-40-4-AT" u="1"/>
        <s v="64301-KZR-600CSR" u="1"/>
        <s v="3C1-H3975-00" u="1"/>
        <s v="STEMPETCOBRA" u="1"/>
        <s v="45450-KEV-881" u="1"/>
        <s v="61100-KZR-600PFW" u="1"/>
        <s v="93306-252YB" u="1"/>
        <s v="WR-5TL-E2170-00" u="1"/>
        <s v="16480-KVB-S51" u="1"/>
        <s v="BHCMMG" u="1"/>
        <s v="SRTVXN" u="1"/>
        <s v="8113A-KVB-930" u="1"/>
        <s v="GEN00304" u="1"/>
        <s v="37800-KZR-601" u="1"/>
        <s v="54P-WE76J-00" u="1"/>
        <s v="TLRMIO" u="1"/>
        <s v="6003ASB" u="1"/>
        <s v="5TL-H1960-00" u="1"/>
        <s v="OPWVTC" u="1"/>
        <s v="RDVIMI" u="1"/>
        <s v="8010B-KVB-N50" u="1"/>
        <s v="SBHIMI" u="1"/>
        <s v="8010A-KZR-600" u="1"/>
        <s v="FSTESP" u="1"/>
        <s v="MUR6MM" u="1"/>
        <s v="33400-KZR-601" u="1"/>
        <s v="FTLPMO" u="1"/>
        <s v="PLSKRS" u="1"/>
        <s v="8010A-KWW-A00" u="1"/>
        <s v="17210-KPH-900" u="1"/>
        <s v="53204-KZR-600FMB" u="1"/>
        <s v="53205-KZR-600FMB" u="1"/>
        <s v="37800-KWW-A81" u="1"/>
        <s v="33110-KVB-N51" u="1"/>
        <s v="SKLPUN" u="1"/>
        <s v="22105-KWN-901" u="1"/>
        <s v="RGKPSK" u="1"/>
        <s v="PJSG-MIO" u="1"/>
        <s v="61100-KZR-600FMB" u="1"/>
        <s v="SRBEAT" u="1"/>
        <s v="17910-KPH-880" u="1"/>
        <s v="M062PTM006" u="1"/>
        <s v="3C1-F2210-01" u="1"/>
        <s v="BSKMGP" u="1"/>
        <s v="SISCMJ" u="1"/>
        <s v="WR-5TN-E4178-00" u="1"/>
        <s v="PKBTPM" u="1"/>
        <s v="SLGRDP" u="1"/>
        <s v="KGGRVN" u="1"/>
        <s v="19037-KVB-903" u="1"/>
        <s v="5050A-K25-900" u="1"/>
        <s v="SLR" u="1"/>
        <s v="KNGGBT" u="1"/>
        <s v="2PH-E7410-10" u="1"/>
        <s v="80151-K25-900ZA" u="1"/>
        <s v="81131-KVY-900" u="1"/>
        <s v="83600-K25-900PFW" u="1"/>
        <s v="MRMG14" u="1"/>
        <s v="RFLKTR" u="1"/>
        <s v="50500-KVY-870" u="1"/>
        <s v="ACG10GR" u="1"/>
        <s v="MURCRB" u="1"/>
        <s v="WR-35350-KEV-980" u="1"/>
        <s v="KTTBB" u="1"/>
        <s v="2P2-F3110-00" u="1"/>
        <s v="33450-K81-N01" u="1"/>
        <s v="37211-K59-A11" u="1"/>
        <s v="28250-KVB-900" u="1"/>
        <s v="BIV125" u="1"/>
        <s v="2PH-E7211-10" u="1"/>
        <s v="TSSXHI" u="1"/>
        <s v="17631-KTL-850" u="1"/>
        <s v="23T-F5330-00" u="1"/>
        <s v="BSBLKJ" u="1"/>
        <s v="BDL10P" u="1"/>
        <s v="BAUDB10" u="1"/>
        <s v="WR-35D-W0054-00" u="1"/>
        <s v="SPIMGNT" u="1"/>
        <s v="PERSWT" u="1"/>
        <s v="13000-K0J-N00" u="1"/>
        <s v="131A4-KWB-920" u="1"/>
        <s v="35010-KVB-930" u="1"/>
        <s v="FP-6002-2RS1/C3H" u="1"/>
        <s v="FLSV150" u="1"/>
        <s v="8010E-K59-A10" u="1"/>
        <s v="CUCIMTR" u="1"/>
        <s v="KLMAKI" u="1"/>
        <s v="5TL-WE662-00" u="1"/>
        <s v="91255-KVB-902" u="1"/>
        <s v="SOO6TT" u="1"/>
        <s v="SLBSGP" u="1"/>
        <s v="31928-MFF-D01" u="1"/>
        <s v="53205-KTM-950FMB" u="1"/>
        <s v="BAUDBBIASA" u="1"/>
        <s v="VM0005" u="1"/>
        <s v="44D-E2439-00" u="1"/>
        <s v="17210-KYZ-900" u="1"/>
        <s v="53140-KCJ-660" u="1"/>
        <s v="33110-KTM-851" u="1"/>
        <s v="131A2-KVB-930" u="1"/>
        <s v="14211-K81-N00" u="1"/>
        <s v="TSTVRO" u="1"/>
        <s v="51410-KWB-921" u="1"/>
        <s v="RROR MK" u="1"/>
        <s v="5TL-E7684-00" u="1"/>
        <s v="BGTGVN" u="1"/>
        <s v="PSTNHV" u="1"/>
        <s v="28230-KVB-902" u="1"/>
        <s v="61100-K25-900ZD" u="1"/>
        <s v="011-K44-NPP" u="1"/>
        <s v="BMC2CM" u="1"/>
        <s v="44830-KEH-600" u="1"/>
        <s v="53206-KTM-850" u="1"/>
      </sharedItems>
    </cacheField>
    <cacheField name="NamaItem" numFmtId="0">
      <sharedItems containsBlank="1"/>
    </cacheField>
    <cacheField name="RakBarang" numFmtId="0">
      <sharedItems containsBlank="1"/>
    </cacheField>
    <cacheField name="Jenis" numFmtId="0">
      <sharedItems containsBlank="1"/>
    </cacheField>
    <cacheField name="STATUS" numFmtId="0">
      <sharedItems containsBlank="1" count="5">
        <s v="D"/>
        <s v="A"/>
        <s v="C"/>
        <s v="B"/>
        <m/>
      </sharedItems>
    </cacheField>
    <cacheField name="HargaPokok" numFmtId="0">
      <sharedItems containsString="0" containsBlank="1" containsNumber="1" minValue="100" maxValue="2235000"/>
    </cacheField>
    <cacheField name="StokMin" numFmtId="0">
      <sharedItems containsString="0" containsBlank="1" containsNumber="1" containsInteger="1" minValue="1" maxValue="24"/>
    </cacheField>
    <cacheField name="Supplier" numFmtId="0">
      <sharedItems containsBlank="1"/>
    </cacheField>
    <cacheField name="Supplier2" numFmtId="0">
      <sharedItems containsBlank="1"/>
    </cacheField>
    <cacheField name="Supplier3" numFmtId="0">
      <sharedItems containsBlank="1" containsMixedTypes="1" containsNumber="1" containsInteger="1" minValue="1" maxValue="1"/>
    </cacheField>
    <cacheField name="HJQtyS1" numFmtId="0">
      <sharedItems containsString="0" containsBlank="1" containsNumber="1" containsInteger="1" minValue="1" maxValue="100"/>
    </cacheField>
    <cacheField name="W1" numFmtId="0">
      <sharedItems containsString="0" containsBlank="1" containsNumber="1" containsInteger="1" minValue="0" maxValue="95"/>
    </cacheField>
    <cacheField name="W2" numFmtId="0">
      <sharedItems containsString="0" containsBlank="1" containsNumber="1" containsInteger="1" minValue="0" maxValue="102"/>
    </cacheField>
    <cacheField name="W3" numFmtId="0">
      <sharedItems containsString="0" containsBlank="1" containsNumber="1" minValue="0" maxValue="98"/>
    </cacheField>
    <cacheField name="W4" numFmtId="0">
      <sharedItems containsString="0" containsBlank="1" containsNumber="1" minValue="0" maxValue="110"/>
    </cacheField>
    <cacheField name="W5" numFmtId="0">
      <sharedItems containsString="0" containsBlank="1" containsNumber="1" containsInteger="1" minValue="0" maxValue="86"/>
    </cacheField>
    <cacheField name="W6" numFmtId="0">
      <sharedItems containsString="0" containsBlank="1" containsNumber="1" containsInteger="1" minValue="0" maxValue="60"/>
    </cacheField>
    <cacheField name="W7" numFmtId="0">
      <sharedItems containsString="0" containsBlank="1" containsNumber="1" containsInteger="1" minValue="0" maxValue="92"/>
    </cacheField>
    <cacheField name="W8" numFmtId="0">
      <sharedItems containsString="0" containsBlank="1" containsNumber="1" containsInteger="1" minValue="0" maxValue="130"/>
    </cacheField>
    <cacheField name="W9" numFmtId="0">
      <sharedItems containsString="0" containsBlank="1" containsNumber="1" containsInteger="1" minValue="0" maxValue="74"/>
    </cacheField>
    <cacheField name="W10" numFmtId="0">
      <sharedItems containsString="0" containsBlank="1" containsNumber="1" containsInteger="1" minValue="0" maxValue="82"/>
    </cacheField>
    <cacheField name="W11" numFmtId="0">
      <sharedItems containsString="0" containsBlank="1" containsNumber="1" containsInteger="1" minValue="0" maxValue="71"/>
    </cacheField>
    <cacheField name="W12" numFmtId="0">
      <sharedItems containsString="0" containsBlank="1" containsNumber="1" containsInteger="1" minValue="0" maxValue="69"/>
    </cacheField>
    <cacheField name="MAX_1W" numFmtId="0">
      <sharedItems containsString="0" containsBlank="1" containsNumber="1" containsInteger="1" minValue="1" maxValue="130"/>
    </cacheField>
    <cacheField name="2W1" numFmtId="0">
      <sharedItems containsString="0" containsBlank="1" containsNumber="1" containsInteger="1" minValue="0" maxValue="197"/>
    </cacheField>
    <cacheField name="2W2" numFmtId="0">
      <sharedItems containsString="0" containsBlank="1" containsNumber="1" minValue="0" maxValue="200"/>
    </cacheField>
    <cacheField name="2W3" numFmtId="0">
      <sharedItems containsString="0" containsBlank="1" containsNumber="1" containsInteger="1" minValue="0" maxValue="202"/>
    </cacheField>
    <cacheField name="2W4" numFmtId="0">
      <sharedItems containsString="0" containsBlank="1" containsNumber="1" minValue="0" maxValue="194"/>
    </cacheField>
    <cacheField name="2W5" numFmtId="0">
      <sharedItems containsString="0" containsBlank="1" containsNumber="1" containsInteger="1" minValue="0" maxValue="129"/>
    </cacheField>
    <cacheField name="2W6" numFmtId="0">
      <sharedItems containsString="0" containsBlank="1" containsNumber="1" containsInteger="1" minValue="0" maxValue="147"/>
    </cacheField>
    <cacheField name="2W7" numFmtId="0">
      <sharedItems containsString="0" containsBlank="1" containsNumber="1" containsInteger="1" minValue="0" maxValue="217"/>
    </cacheField>
    <cacheField name="2W8" numFmtId="0">
      <sharedItems containsString="0" containsBlank="1" containsNumber="1" containsInteger="1" minValue="0" maxValue="198"/>
    </cacheField>
    <cacheField name="2W9" numFmtId="0">
      <sharedItems containsString="0" containsBlank="1" containsNumber="1" containsInteger="1" minValue="0" maxValue="163"/>
    </cacheField>
    <cacheField name="2W10" numFmtId="0">
      <sharedItems containsString="0" containsBlank="1" containsNumber="1" containsInteger="1" minValue="0" maxValue="153"/>
    </cacheField>
    <cacheField name="2W11" numFmtId="0">
      <sharedItems containsString="0" containsBlank="1" containsNumber="1" containsInteger="1" minValue="0" maxValue="140"/>
    </cacheField>
    <cacheField name="2W12" numFmtId="0">
      <sharedItems containsString="0" containsBlank="1" containsNumber="1" containsInteger="1" minValue="0" maxValue="146"/>
    </cacheField>
    <cacheField name="MAX_2W" numFmtId="0">
      <sharedItems containsString="0" containsBlank="1" containsNumber="1" containsInteger="1" minValue="1" maxValue="217"/>
    </cacheField>
    <cacheField name="MIN_STOK" numFmtId="0">
      <sharedItems containsString="0" containsBlank="1" containsNumber="1" containsInteger="1" minValue="0" maxValue="130"/>
    </cacheField>
    <cacheField name="MAX_STOK" numFmtId="0">
      <sharedItems containsString="0" containsBlank="1" containsNumber="1" minValue="0" maxValue="686" count="215">
        <n v="0"/>
        <n v="2"/>
        <n v="1"/>
        <n v="8"/>
        <n v="9"/>
        <n v="24"/>
        <n v="64"/>
        <n v="91"/>
        <n v="12"/>
        <n v="17"/>
        <n v="22"/>
        <n v="14"/>
        <n v="4"/>
        <n v="3"/>
        <n v="5"/>
        <n v="6"/>
        <n v="15"/>
        <n v="10"/>
        <n v="21"/>
        <n v="7"/>
        <n v="16"/>
        <n v="11"/>
        <n v="13"/>
        <n v="18"/>
        <n v="217"/>
        <n v="129"/>
        <n v="50"/>
        <n v="32"/>
        <n v="88"/>
        <n v="142"/>
        <n v="40"/>
        <n v="62"/>
        <n v="38"/>
        <n v="72"/>
        <n v="104"/>
        <n v="33"/>
        <n v="28"/>
        <n v="106"/>
        <n v="178"/>
        <n v="36"/>
        <n v="30"/>
        <n v="74"/>
        <n v="156"/>
        <n v="48"/>
        <n v="131"/>
        <n v="76"/>
        <n v="89"/>
        <n v="194"/>
        <n v="128"/>
        <n v="90"/>
        <n v="26"/>
        <n v="54"/>
        <n v="42"/>
        <n v="19"/>
        <n v="53"/>
        <n v="143"/>
        <n v="46"/>
        <n v="34"/>
        <n v="94"/>
        <n v="70"/>
        <n v="117"/>
        <n v="60"/>
        <n v="71"/>
        <n v="84"/>
        <n v="130"/>
        <n v="114"/>
        <n v="126"/>
        <n v="20"/>
        <n v="105"/>
        <n v="27"/>
        <n v="23"/>
        <n v="44"/>
        <m/>
        <n v="100" u="1"/>
        <n v="214" u="1"/>
        <n v="137" u="1"/>
        <n v="108" u="1"/>
        <n v="66" u="1"/>
        <n v="37" u="1"/>
        <n v="58" u="1"/>
        <n v="124" u="1"/>
        <n v="93" u="1"/>
        <n v="181" u="1"/>
        <n v="39" u="1"/>
        <n v="139" u="1"/>
        <n v="82" u="1"/>
        <n v="206" u="1"/>
        <n v="136" u="1"/>
        <n v="78" u="1"/>
        <n v="52" u="1"/>
        <n v="68" u="1"/>
        <n v="51" u="1"/>
        <n v="152" u="1"/>
        <n v="47" u="1"/>
        <n v="125" u="1"/>
        <n v="80" u="1"/>
        <n v="97" u="1"/>
        <n v="140" u="1"/>
        <n v="116" u="1"/>
        <n v="122" u="1"/>
        <n v="79" u="1"/>
        <n v="110" u="1"/>
        <n v="25" u="1"/>
        <n v="55" u="1"/>
        <n v="120" u="1"/>
        <n v="98" u="1"/>
        <n v="56" u="1"/>
        <n v="144" u="1"/>
        <n v="101" u="1"/>
        <n v="133" u="1"/>
        <n v="81" u="1"/>
        <n v="176" u="1"/>
        <n v="73" u="1"/>
        <n v="35" u="1"/>
        <n v="29" u="1"/>
        <n v="86" u="1"/>
        <n v="132" u="1"/>
        <n v="180" u="1"/>
        <n v="151" u="1"/>
        <n v="85" u="1"/>
        <n v="160" u="1"/>
        <n v="41" u="1"/>
        <n v="96" u="1"/>
        <n v="31" u="1"/>
        <n v="103" u="1"/>
        <n v="77" u="1"/>
        <n v="111" u="1"/>
        <n v="115" u="1"/>
        <n v="168" u="1"/>
        <n v="63" u="1"/>
        <n v="69" u="1"/>
        <n v="185" u="1"/>
        <n v="219" u="1"/>
        <n v="138" u="1"/>
        <n v="161" u="1"/>
        <n v="211" u="1"/>
        <n v="186" u="1"/>
        <n v="45" u="1"/>
        <n v="49" u="1"/>
        <n v="102" u="1"/>
        <n v="92" u="1"/>
        <n v="179" u="1"/>
        <n v="234" u="1"/>
        <n v="166" u="1"/>
        <n v="238" u="1"/>
        <n v="221" u="1"/>
        <n v="75" u="1"/>
        <n v="258" u="1"/>
        <n v="65" u="1"/>
        <n v="87" u="1"/>
        <n v="112" u="1"/>
        <n v="59" u="1"/>
        <n v="95" u="1"/>
        <n v="171" u="1"/>
        <n v="201" u="1"/>
        <n v="167" u="1"/>
        <n v="236" u="1"/>
        <n v="57" u="1"/>
        <n v="118" u="1"/>
        <n v="162" u="1"/>
        <n v="43" u="1"/>
        <n v="107" u="1"/>
        <n v="230" u="1"/>
        <n v="134" u="1"/>
        <n v="61" u="1"/>
        <n v="67" u="1"/>
        <n v="224" u="1"/>
        <n v="153" u="1"/>
        <n v="113" u="1"/>
        <n v="37.5" u="1"/>
        <n v="252" u="1"/>
        <n v="270" u="1"/>
        <n v="158" u="1"/>
        <n v="4.294934298529979" u="1"/>
        <n v="135" u="1"/>
        <n v="121" u="1"/>
        <n v="256" u="1"/>
        <n v="22.010947806829993" u="1"/>
        <n v="83" u="1"/>
        <n v="251" u="1"/>
        <n v="388" u="1"/>
        <n v="188" u="1"/>
        <n v="291" u="1"/>
        <n v="146" u="1"/>
        <n v="320" u="1"/>
        <n v="154" u="1"/>
        <n v="336" u="1"/>
        <n v="99" u="1"/>
        <n v="212" u="1"/>
        <n v="310" u="1"/>
        <n v="170" u="1"/>
        <n v="199" u="1"/>
        <n v="426" u="1"/>
        <n v="342" u="1"/>
        <n v="287" u="1"/>
        <n v="290" u="1"/>
        <n v="20.2" u="1"/>
        <n v="123" u="1"/>
        <n v="338" u="1"/>
        <n v="438" u="1"/>
        <n v="184" u="1"/>
        <n v="312" u="1"/>
        <n v="192" u="1"/>
        <n v="150" u="1"/>
        <n v="200" u="1"/>
        <n v="250" u="1"/>
        <n v="686" u="1"/>
        <n v="344" u="1"/>
        <n v="208" u="1"/>
        <n v="260" u="1"/>
        <n v="203" u="1"/>
        <n v="182" u="1"/>
        <n v="18.010947806829993" u="1"/>
        <n v="148" u="1"/>
        <n v="340" u="1"/>
      </sharedItems>
    </cacheField>
    <cacheField name="STS" numFmtId="0">
      <sharedItems containsBlank="1" count="5">
        <s v="PACUL"/>
        <s v="PESALAKAN"/>
        <s v="CIKDITIRO"/>
        <s v="TRAYEMAN"/>
        <m/>
      </sharedItems>
    </cacheField>
    <cacheField name="Quantity" numFmtId="0">
      <sharedItems containsString="0" containsBlank="1" containsNumber="1" containsInteger="1" minValue="0" maxValue="319"/>
    </cacheField>
    <cacheField name="BR DTG" numFmtId="0">
      <sharedItems containsString="0" containsBlank="1" containsNumber="1" containsInteger="1" minValue="0" maxValue="5"/>
    </cacheField>
    <cacheField name="SO+BR DTG" numFmtId="0">
      <sharedItems containsString="0" containsBlank="1" containsNumber="1" containsInteger="1" minValue="0" maxValue="319"/>
    </cacheField>
    <cacheField name="STOK" numFmtId="0">
      <sharedItems containsString="0" containsBlank="1" containsNumber="1" minValue="-2" maxValue="686" count="217">
        <n v="0"/>
        <n v="2"/>
        <n v="1"/>
        <n v="10"/>
        <n v="80"/>
        <n v="26"/>
        <n v="68"/>
        <n v="8"/>
        <n v="4"/>
        <n v="9"/>
        <n v="3"/>
        <n v="6"/>
        <n v="7"/>
        <n v="5"/>
        <n v="15"/>
        <n v="11"/>
        <n v="12"/>
        <n v="16"/>
        <n v="19"/>
        <n v="82"/>
        <n v="73"/>
        <n v="43"/>
        <n v="35"/>
        <n v="23"/>
        <n v="31"/>
        <n v="24"/>
        <n v="18"/>
        <n v="30"/>
        <n v="27"/>
        <n v="21"/>
        <n v="83"/>
        <n v="185"/>
        <n v="13"/>
        <n v="14"/>
        <n v="62"/>
        <n v="34"/>
        <n v="59"/>
        <n v="39"/>
        <n v="20"/>
        <n v="58"/>
        <n v="90"/>
        <n v="109"/>
        <n v="17"/>
        <n v="22"/>
        <n v="32"/>
        <n v="319"/>
        <n v="29"/>
        <n v="50"/>
        <n v="85"/>
        <n v="28"/>
        <n v="48"/>
        <n v="25"/>
        <n v="118"/>
        <n v="70"/>
        <n v="45"/>
        <n v="44"/>
        <n v="38"/>
        <n v="94"/>
        <n v="202"/>
        <n v="53"/>
        <n v="46"/>
        <n v="33"/>
        <n v="74"/>
        <m/>
        <n v="81" u="1"/>
        <n v="84" u="1"/>
        <n v="191" u="1"/>
        <n v="36" u="1"/>
        <n v="60" u="1"/>
        <n v="91" u="1"/>
        <n v="52" u="1"/>
        <n v="322" u="1"/>
        <n v="100" u="1"/>
        <n v="54" u="1"/>
        <n v="41" u="1"/>
        <n v="42" u="1"/>
        <n v="67" u="1"/>
        <n v="51" u="1"/>
        <n v="201" u="1"/>
        <n v="323" u="1"/>
        <n v="37" u="1"/>
        <n v="132" u="1"/>
        <n v="57" u="1"/>
        <n v="140" u="1"/>
        <n v="55" u="1"/>
        <n v="86" u="1"/>
        <n v="63" u="1"/>
        <n v="40" u="1"/>
        <n v="141" u="1"/>
        <n v="92" u="1"/>
        <n v="195" u="1"/>
        <n v="47" u="1"/>
        <n v="56" u="1"/>
        <n v="69" u="1"/>
        <n v="65" u="1"/>
        <n v="171" u="1"/>
        <n v="71" u="1"/>
        <n v="148" u="1"/>
        <n v="121" u="1"/>
        <n v="113" u="1"/>
        <n v="252" u="1"/>
        <n v="151" u="1"/>
        <n v="105" u="1"/>
        <n v="168" u="1"/>
        <n v="75" u="1"/>
        <n v="158" u="1"/>
        <n v="128" u="1"/>
        <n v="49" u="1"/>
        <n v="262" u="1"/>
        <n v="64" u="1"/>
        <n v="115" u="1"/>
        <n v="66" u="1"/>
        <n v="174" u="1"/>
        <n v="160" u="1"/>
        <n v="131" u="1"/>
        <n v="263" u="1"/>
        <n v="197" u="1"/>
        <n v="172" u="1"/>
        <n v="182" u="1"/>
        <n v="170" u="1"/>
        <n v="276" u="1"/>
        <n v="76" u="1"/>
        <n v="61" u="1"/>
        <n v="248" u="1"/>
        <n v="217" u="1"/>
        <n v="97" u="1"/>
        <n v="204" u="1"/>
        <n v="108" u="1"/>
        <n v="101" u="1"/>
        <n v="107" u="1"/>
        <n v="93" u="1"/>
        <n v="220" u="1"/>
        <n v="211" u="1"/>
        <n v="142" u="1"/>
        <n v="72" u="1"/>
        <n v="175" u="1"/>
        <n v="282" u="1"/>
        <n v="130" u="1"/>
        <n v="77" u="1"/>
        <n v="89" u="1"/>
        <n v="222" u="1"/>
        <n v="145" u="1"/>
        <n v="294" u="1"/>
        <n v="133" u="1"/>
        <n v="87" u="1"/>
        <n v="225" u="1"/>
        <n v="123" u="1"/>
        <n v="187" u="1"/>
        <n v="126" u="1"/>
        <n v="199" u="1"/>
        <n v="235" u="1"/>
        <n v="152" u="1"/>
        <n v="194" u="1"/>
        <n v="266" u="1"/>
        <n v="13.5" u="1"/>
        <n v="96" u="1"/>
        <n v="104" u="1"/>
        <n v="99" u="1"/>
        <n v="124" u="1"/>
        <n v="134" u="1"/>
        <n v="146" u="1"/>
        <n v="119" u="1"/>
        <n v="162" u="1"/>
        <n v="78" u="1"/>
        <n v="-1" u="1"/>
        <n v="122" u="1"/>
        <n v="403" u="1"/>
        <n v="250" u="1"/>
        <n v="147" u="1"/>
        <n v="137" u="1"/>
        <n v="117" u="1"/>
        <n v="165" u="1"/>
        <n v="106" u="1"/>
        <n v="98" u="1"/>
        <n v="164" u="1"/>
        <n v="125" u="1"/>
        <n v="79" u="1"/>
        <n v="180" u="1"/>
        <n v="159" u="1"/>
        <n v="112" u="1"/>
        <n v="116" u="1"/>
        <n v="154" u="1"/>
        <n v="95" u="1"/>
        <n v="120" u="1"/>
        <n v="183" u="1"/>
        <n v="4.0057530016296603" u="1"/>
        <n v="186" u="1"/>
        <n v="111" u="1"/>
        <n v="9.0057530016296603" u="1"/>
        <n v="3.0057530016296603" u="1"/>
        <n v="223" u="1"/>
        <n v="231" u="1"/>
        <n v="139" u="1"/>
        <n v="5.0057530016296603" u="1"/>
        <n v="102" u="1"/>
        <n v="127" u="1"/>
        <n v="5.7530016296603037E-3" u="1"/>
        <n v="11.00575300162966" u="1"/>
        <n v="176" u="1"/>
        <n v="184" u="1"/>
        <n v="110" u="1"/>
        <n v="163" u="1"/>
        <n v="221" u="1"/>
        <n v="200" u="1"/>
        <n v="179" u="1"/>
        <n v="686" u="1"/>
        <n v="3.01" u="1"/>
        <n v="3.5" u="1"/>
        <n v="-2" u="1"/>
        <n v="153" u="1"/>
        <n v="7.0057530016296594" u="1"/>
        <n v="7.0057530016296603" u="1"/>
        <n v="88" u="1"/>
        <n v="0.5" u="1"/>
        <n v="1.5" u="1"/>
        <n v="18.010947806829993" u="1"/>
        <n v="156" u="1"/>
      </sharedItems>
    </cacheField>
    <cacheField name="JUAL 3 HARI" numFmtId="0">
      <sharedItems containsString="0" containsBlank="1" containsNumber="1" containsInteger="1" minValue="0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02.633259953705" createdVersion="8" refreshedVersion="8" minRefreshableVersion="3" recordCount="1635" xr:uid="{DB9BB7B0-C18F-4060-B0C7-353893C9716B}">
  <cacheSource type="worksheet">
    <worksheetSource ref="A1:A1048576" sheet="FR_HITUNG_MINMAX"/>
  </cacheSource>
  <cacheFields count="1">
    <cacheField name="NoItem" numFmtId="0">
      <sharedItems containsBlank="1" count="2082">
        <s v="06141-KWB-505"/>
        <s v="06381-KZL-A00"/>
        <s v="06381-KZR-600"/>
        <s v="06401-KPH-881"/>
        <s v="06401-KTL-700"/>
        <s v="06401-KWW-900"/>
        <s v="06455-K59-A71"/>
        <s v="06455-KR3-404"/>
        <s v="06455-KVB-T01"/>
        <s v="06455-KWB-601"/>
        <s v="06535-GN5-505"/>
        <s v="08232-2MB-K2LN1"/>
        <s v="08232-2MB-K8JN1"/>
        <s v="08232-M99-K1JN1"/>
        <s v="08232-M99-K8JN9"/>
        <s v="082332M99K8JNI"/>
        <s v="08234-2MB-K8JN0"/>
        <s v="08CLA-H50-500"/>
        <s v="09355-50105L460"/>
        <s v="09471-12008-000"/>
        <s v="110/90-1264J"/>
        <s v="11103-KVB-930"/>
        <s v="11361-KWN-901"/>
        <s v="11363-KWN-900"/>
        <s v="11395-KWB-920"/>
        <s v="12191-K44-V00"/>
        <s v="12191-KZR-600"/>
        <s v="12206-K97-N00"/>
        <s v="12209-GB4-682"/>
        <s v="12251-GGC-901"/>
        <s v="12251-K12-901"/>
        <s v="12361-035-000"/>
        <s v="12391-K25-601"/>
        <s v="12391-K66-V01"/>
        <s v="12391-KVB-900"/>
        <s v="12391-KZR-600"/>
        <s v="131A1-KWN-902"/>
        <s v="131A3-K81-P00"/>
        <s v="131A3-KZL-305"/>
        <s v="131A4-KWN-902"/>
        <s v="14510-KVB-900"/>
        <s v="14520-GFC-771"/>
        <s v="14611-KVB-900"/>
        <s v="16016-K03-H11"/>
        <s v="16450-K59-A11"/>
        <s v="16450-KZR-601"/>
        <s v="17210-K0J-N00"/>
        <s v="17210-K16-900"/>
        <s v="17210-K59-A70"/>
        <s v="17210-K97-N00"/>
        <s v="17210-KVB-930"/>
        <s v="17210-KVY-960"/>
        <s v="17220-KZR-600"/>
        <s v="18318-K1A-N00"/>
        <s v="19200-KWN-901"/>
        <s v="19216-KVB-900"/>
        <s v="19217-MAL-300"/>
        <s v="19226-KVB-900"/>
        <s v="19240-KVB-900"/>
        <s v="1LB-H3912-00"/>
        <s v="1S7-E1196-00"/>
        <s v="1S7-E2450-01"/>
        <s v="1S7-E3440-00"/>
        <s v="20w-40"/>
        <s v="20W-40MATIC"/>
        <s v="20W-50JASO MA"/>
        <s v="21501B09J00N000"/>
        <s v="22011-K81-N00"/>
        <s v="22011-KWN-900"/>
        <s v="22100-K1A-N11"/>
        <s v="22100-KWN-901"/>
        <s v="22102-K0J-N00"/>
        <s v="22102-K44-V00"/>
        <s v="22102-K97-T01"/>
        <s v="22102-KZR-600"/>
        <s v="22105-K0J-N00"/>
        <s v="22105-K44-V00"/>
        <s v="22105-K97-T00"/>
        <s v="22105-KVB-900"/>
        <s v="22105-KVY-960"/>
        <s v="22105-KWN-900"/>
        <s v="22110-K0J-N00"/>
        <s v="22110-K35-V00"/>
        <s v="22110-K44-V00"/>
        <s v="22110-K97-T00"/>
        <s v="22110-KVB-900"/>
        <s v="22110-KVY-900"/>
        <s v="22110-KZR-600"/>
        <s v="22123-K0J-N00"/>
        <s v="22123-K0S-V00"/>
        <s v="22123-K97-B00"/>
        <s v="2212A-K35-640"/>
        <s v="2212A-K36-T00"/>
        <s v="2212A-K44-V00"/>
        <s v="2212A-KVB-900"/>
        <s v="2212A-KVY-900"/>
        <s v="2212A-KWN-900"/>
        <s v="22131-KVB-900"/>
        <s v="22132-GCC-771"/>
        <s v="22535-K2F-N00"/>
        <s v="22535-K44-V00"/>
        <s v="22535-KVY-900"/>
        <s v="22535-KWN-901"/>
        <s v="22535-KZL-A00"/>
        <s v="22804-148-000"/>
        <s v="23100-K0J-N01"/>
        <s v="23100-K1Z-N21"/>
        <s v="23100-K2S-N01"/>
        <s v="23100-K35-V01"/>
        <s v="23100-K36-J02"/>
        <s v="23100-K44-V01"/>
        <s v="23100-K97-T01"/>
        <s v="23100-KVB-901"/>
        <s v="23100-KVY-902"/>
        <s v="23100-KZL-932"/>
        <s v="23100-KZR-601"/>
        <s v="23205-K1A-N10"/>
        <s v="23224-K1A-N10"/>
        <s v="23225-KSY-900"/>
        <s v="23226-KVB-900"/>
        <s v="23237-K1G-V01"/>
        <s v="23237-K35-V00"/>
        <s v="23238-KZR-600"/>
        <s v="28D-17653-00"/>
        <s v="2BM-F5805-00"/>
        <s v="2DP-E1181-00"/>
        <s v="2DP-E1351-00"/>
        <s v="2DP-E7465-00"/>
        <s v="2DP-E7465-10"/>
        <s v="2DP-E7611-00"/>
        <s v="2DP-E7620-00"/>
        <s v="2DP-E7641-00"/>
        <s v="2DP-E7674-00"/>
        <s v="2DP-WE662-00"/>
        <s v="2DP-WE763-00"/>
        <s v="2PH-E4450-00"/>
        <s v="2PH-E7465-00"/>
        <s v="2PH-E7641-00"/>
        <s v="2PH-H2370-10"/>
        <s v="2PH-WE763-00"/>
        <s v="2SX-E7620-00"/>
        <s v="30400-K25-600CI"/>
        <s v="30510-K25-901"/>
        <s v="30700-K50-T01"/>
        <s v="30700-KY2-702"/>
        <s v="31120-K25-901"/>
        <s v="31500-KZR-602"/>
        <s v="31600-KVB-N51"/>
        <s v="31917-K0R-V01"/>
        <s v="33130-GN5-831"/>
        <s v="33510-22010AS01"/>
        <s v="3374650290652"/>
        <s v="34901-KFV-B51"/>
        <s v="35160-K20-T21"/>
        <s v="35170-KYZ-901"/>
        <s v="35180-K03-N31"/>
        <s v="35200-KWW-A01"/>
        <s v="35200-KYZ-901"/>
        <s v="35340-GW3-980"/>
        <s v="35345-GW0-900"/>
        <s v="35700-K93-N01"/>
        <s v="37310B09G30NP00"/>
        <s v="37420B10E10N000"/>
        <s v="37520B09G40N000"/>
        <s v="37800-KVB-931"/>
        <s v="38110-KZR-601"/>
        <s v="38501-KVZ-631"/>
        <s v="38502-GGZ-J01"/>
        <s v="38502-K59-A11"/>
        <s v="38770-K15-903"/>
        <s v="3AY-F3145-00"/>
        <s v="3C1-E3915-00"/>
        <s v="3C1-F5805-10"/>
        <s v="42711-K59-A12"/>
        <s v="42711-KVB-931"/>
        <s v="43125-KPH-903"/>
        <s v="43130-KZL-930"/>
        <s v="43351-KTM-N31"/>
        <s v="44711-K59-A12"/>
        <s v="44711-K59-A72"/>
        <s v="44711-KTM-850"/>
        <s v="44711-KVB-931"/>
        <s v="44800-K25-900"/>
        <s v="44800-KWW-650"/>
        <s v="44830-KVB-T00"/>
        <s v="44830-KVY-721"/>
        <s v="44830-KWW-A00"/>
        <s v="44D-E7641-00"/>
        <s v="44D-F6351-00"/>
        <s v="45517-K81-N30"/>
        <s v="4US-H4714-00"/>
        <s v="5011987101166"/>
        <s v="50503-KZL-930"/>
        <s v="50530-K81-N00"/>
        <s v="51401-KVB-T01"/>
        <s v="51401-KZR-600"/>
        <s v="51410-KTM-881"/>
        <s v="51410-KVB-901"/>
        <s v="51410-KZL-A01"/>
        <s v="51454-KEV-881"/>
        <s v="51490-GN5-305"/>
        <s v="52400-K25-901"/>
        <s v="53175-KRS-T80"/>
        <s v="53175-KVG-A21"/>
        <s v="53178-K04-931"/>
        <s v="53178-K1A-N00"/>
        <s v="53178-K59-A10"/>
        <s v="53178-K81-N30"/>
        <s v="53178-KVB-930"/>
        <s v="53178-KVB-N60"/>
        <s v="53199-KVG-910"/>
        <s v="53220-GN5-900"/>
        <s v="54P-E7611-00"/>
        <s v="54P-E7620-00"/>
        <s v="54P-E7623-00"/>
        <s v="54P-E7641-00"/>
        <s v="54P-E7674-00"/>
        <s v="54P-F6301-11"/>
        <s v="54P-H3550-10"/>
        <s v="54P-WE445-00"/>
        <s v="54P-WE445-10"/>
        <s v="54P-WE763-00"/>
        <s v="57460-09J00-000"/>
        <s v="5BP-F530K-20"/>
        <s v="5D9-F530K-00"/>
        <s v="5D9-W001A-40"/>
        <s v="5LW-17653-00"/>
        <s v="5MX-F530K-00"/>
        <s v="5TL-F5190-01"/>
        <s v="5TL-F5867-01"/>
        <s v="5TL-H3912-20"/>
        <s v="5TL-H3922-00"/>
        <s v="6201-2RS"/>
        <s v="64308-K1A-N00ZA"/>
        <s v="64310-K1A-N00ZA"/>
        <s v="64340-K1A-N00ZA"/>
        <s v="80151-K1A-N00ZA"/>
        <s v="81141-K1A-N10ZA"/>
        <s v="81250-K1A-N00"/>
        <s v="82322MAK8LN1"/>
        <s v="8990876610040"/>
        <s v="8990876610057"/>
        <s v="8990876610095"/>
        <s v="8990876610101"/>
        <s v="8990876610255"/>
        <s v="8991011328073"/>
        <s v="8997034790026"/>
        <s v="90116-K81-N30"/>
        <s v="90201-15841"/>
        <s v="90202-KN7-670"/>
        <s v="90454-GB2-000"/>
        <s v="90793AJ425"/>
        <s v="90793AJ437"/>
        <s v="90793AJ804"/>
        <s v="90793AJ829"/>
        <s v="91001-KZL-A01"/>
        <s v="91001-KZR-600"/>
        <s v="91002-KVB-930"/>
        <s v="91002-KVY-901"/>
        <s v="91005-KVB-N50"/>
        <s v="91009-KVB-903"/>
        <s v="91009-KVY-961"/>
        <s v="91109-K2S-N01"/>
        <s v="91109-KVB-901"/>
        <s v="91109-KVY-901"/>
        <s v="91201-GCC-771"/>
        <s v="91201-K59-A11"/>
        <s v="91201-KCW-851"/>
        <s v="91201-KWN-902"/>
        <s v="91202-302-010"/>
        <s v="91202-K0J-N01"/>
        <s v="91202-K50-T01"/>
        <s v="91202-KJ9-003"/>
        <s v="91202-KVB-901"/>
        <s v="91202-KWN-901"/>
        <s v="91203-436-004"/>
        <s v="91204-K50-T01"/>
        <s v="91204-K59-A11"/>
        <s v="91204-KPH-901"/>
        <s v="91211-GK8-013"/>
        <s v="91211-KN7-671"/>
        <s v="91351-GR1-000"/>
        <s v="93102-17803"/>
        <s v="93102-20815"/>
        <s v="93102-22829"/>
        <s v="93102-24802"/>
        <s v="93102-25816"/>
        <s v="93102-25824"/>
        <s v="93102-30802"/>
        <s v="93103-10801"/>
        <s v="93210-19809"/>
        <s v="93210-84801"/>
        <s v="93306-000Y3"/>
        <s v="93306-004XC"/>
        <s v="93306-300YK"/>
        <s v="93306-300YL"/>
        <s v="94700-00372"/>
        <s v="98059-57927"/>
        <s v="99000B00MP3NSCH"/>
        <s v="AAJ"/>
        <s v="ALF62-01RS"/>
        <s v="B12P3C"/>
        <s v="B65-E7641-00"/>
        <s v="B65-WB069-00"/>
        <s v="B65-WE763-00"/>
        <s v="B97-25806-00"/>
        <s v="BAUD0001"/>
        <s v="BAUD0002"/>
        <s v="BAUD0003"/>
        <s v="BAUD0004"/>
        <s v="BAUD0005"/>
        <s v="BAUD0006"/>
        <s v="BAUD0007"/>
        <s v="BAUD0009"/>
        <s v="BAUD0012"/>
        <s v="BAUD0014"/>
        <s v="BAUD0015"/>
        <s v="BAUD0016"/>
        <s v="BAUD0039"/>
        <s v="BAUD12"/>
        <s v="BAUD14"/>
        <s v="BAUDBLC"/>
        <s v="BBM"/>
        <s v="BBOBB"/>
        <s v="BCC1,5CM"/>
        <s v="BCPRGEA-9NGK"/>
        <s v="BD12P7"/>
        <s v="BDCS1,5"/>
        <s v="BDCVT6"/>
        <s v="BDCVTP"/>
        <s v="BDFRHA"/>
        <s v="BDKMCH"/>
        <s v="BDKPLB"/>
        <s v="BDKPPK"/>
        <s v="BDOLGR"/>
        <s v="BDSAPR"/>
        <s v="BDVRNX"/>
        <s v="BK6-E3907-00"/>
        <s v="BLT110/80-14FDR"/>
        <s v="BLT130/70-13FDR"/>
        <s v="BNTLSF"/>
        <s v="BOCU-R0J"/>
        <s v="BRGGAS"/>
        <s v="BSHBLK"/>
        <s v="BTRRMT"/>
        <s v="BUDCVT"/>
        <s v="CR6HSA-NGK"/>
        <s v="CR8ENGK"/>
        <s v="DBPCXM"/>
        <s v="DBS125"/>
        <s v="DCPBRM"/>
        <s v="DDPCXM"/>
        <s v="DDSPRM"/>
        <s v="DLTPFM"/>
        <s v="DMOMIO"/>
        <s v="DPMSNM"/>
        <s v="DPV125"/>
        <s v="DSPDJP"/>
        <s v="DVTZTHC"/>
        <s v="DXTNEA"/>
        <s v="edrsae20w-40"/>
        <s v="ENDUROGEAR120"/>
        <s v="ENMTCS"/>
        <s v="FDR100/90-12"/>
        <s v="FFPHVI"/>
        <s v="FLBMJ"/>
        <s v="FLSRTV"/>
        <s v="FRFLHG"/>
        <s v="FRFLPB"/>
        <s v="FRFLPP"/>
        <s v="GEN000010"/>
        <s v="GEN00007"/>
        <s v="GEN0008"/>
        <s v="GEN0025"/>
        <s v="GP0002"/>
        <s v="GP0007"/>
        <s v="GP0011"/>
        <s v="GP0041"/>
        <s v="GP0044"/>
        <s v="GP0063"/>
        <s v="GP0112"/>
        <s v="GP0113"/>
        <s v="GP0118"/>
        <s v="GP0119"/>
        <s v="GP0124"/>
        <s v="GP0125"/>
        <s v="GP0127"/>
        <s v="GP0172"/>
        <s v="GP0178"/>
        <s v="GP0205"/>
        <s v="GP0211"/>
        <s v="GP0212"/>
        <s v="GP0213"/>
        <s v="GP0232"/>
        <s v="GP0265"/>
        <s v="GTZ5S"/>
        <s v="H2-30410-KVB-1700"/>
        <s v="HA-911PA-KVY-1100"/>
        <s v="HB6201RS"/>
        <s v="HB6202"/>
        <s v="HB6300RS"/>
        <s v="HB6301RS"/>
        <s v="HB63-02RS"/>
        <s v="ICCSL99"/>
        <s v="IND6004"/>
        <s v="ISOPLS"/>
        <s v="KBGHBCI"/>
        <s v="KCGPNL"/>
        <s v="KGGAVO"/>
        <s v="KLPADL"/>
        <s v="KRSTBT"/>
        <s v="KRTSTM"/>
        <s v="KTN0006"/>
        <s v="KTN0007"/>
        <s v="LBPASP"/>
        <s v="LECIN-01"/>
        <s v="LEDLMH"/>
        <s v="LF6203RS"/>
        <s v="LH6203"/>
        <s v="LHR699"/>
        <s v="LSJLED"/>
        <s v="MAQSCB"/>
        <s v="MG00001"/>
        <s v="MG00003"/>
        <s v="MRPBFI"/>
        <s v="MRRMKT"/>
        <s v="MSTCLN"/>
        <s v="MURAS19"/>
        <s v="MURKMSTRATS"/>
        <s v="MURTOP"/>
        <s v="NGKC7HSA"/>
        <s v="NGK-CPR9EA-9"/>
        <s v="NN0003"/>
        <s v="NN000521"/>
        <s v="NN0013"/>
        <s v="NN00210"/>
        <s v="NPLKPL"/>
        <s v="ORGPCX"/>
        <s v="ORGTOA"/>
        <s v="PECSL99"/>
        <s v="PK4450"/>
        <s v="PKAFBR"/>
        <s v="PRKGRN"/>
        <s v="PRKMRM"/>
        <s v="PRKTNG"/>
        <s v="PSTBI"/>
        <s v="RGKMR"/>
        <s v="RING14"/>
        <s v="RING6x20"/>
        <s v="RINGPT"/>
        <s v="RKU"/>
        <s v="RNGPPT"/>
        <s v="ROLI-17"/>
        <s v="ROLI-19"/>
        <s v="ROLIGN"/>
        <s v="SBNCLK"/>
        <s v="SCHBEM"/>
        <s v="SCYALN"/>
        <s v="SEAL1"/>
        <s v="SGTPKL"/>
        <s v="SICFLY"/>
        <s v="SIMYMI"/>
        <s v="SKNBT"/>
        <s v="SKRK10"/>
        <s v="SKRK15"/>
        <s v="SKRK20"/>
        <s v="SKRK5"/>
        <s v="SKRNG5"/>
        <s v="SKTTML"/>
        <s v="SKUUUN"/>
        <s v="slktng"/>
        <s v="SLRDAMIO"/>
        <s v="SLRDMR"/>
        <s v="SLSBSR"/>
        <s v="SLSHTMNSL"/>
        <s v="SLTPWS"/>
        <s v="SNSCKP"/>
        <s v="SRMAQS"/>
        <s v="STPGBS"/>
        <s v="STPHND"/>
        <s v="TH-44800-KVB-910"/>
        <s v="TRMKBL"/>
        <s v="TSBESP"/>
        <s v="TSBFIFBR"/>
        <s v="TTPOLB"/>
        <s v="VM00032"/>
        <s v="VM00069"/>
        <s v="VM00113"/>
        <s v="VM0035"/>
        <s v="WR-HB6300RS"/>
        <s v="YT7C"/>
        <s v="YTZ6V"/>
        <s v="12191-GGC-900"/>
        <s v="12209-GB4-681"/>
        <s v="12251-KZY-701"/>
        <s v="12391-KZL-A00"/>
        <s v="13000-K59-A70"/>
        <s v="131A3-K36-P00"/>
        <s v="131A3-KWN-902"/>
        <s v="15651-K1N-V00"/>
        <s v="16111-KVB-903"/>
        <s v="17210-K1Z-N20"/>
        <s v="17211-K15-900"/>
        <s v="18318-K25-600ZA"/>
        <s v="19100-K59-A11"/>
        <s v="1950C-KZR-600"/>
        <s v="1DY-E5451-00"/>
        <s v="1DY-H1410-01"/>
        <s v="22105-K0R-V00"/>
        <s v="22105-KZL-C00"/>
        <s v="22110-K1Z-N20"/>
        <s v="22110-K36-A00"/>
        <s v="23205-K44-V00"/>
        <s v="23224-K44-V00"/>
        <s v="23233-K36-J01"/>
        <s v="23237-K16-A41"/>
        <s v="23411-KZL-930"/>
        <s v="2DP-E4451-00"/>
        <s v="2DP-WB015-00"/>
        <s v="30510-K16-A41"/>
        <s v="33400-K81-N01"/>
        <s v="35010-K1A-N00"/>
        <s v="35170-K59-A11"/>
        <s v="35170-KPH-901"/>
        <s v="35180-KYZ-901"/>
        <s v="35190-KWN-902"/>
        <s v="35200-K03-N31"/>
        <s v="37510B10E00N00"/>
        <s v="3C1-W001A-20"/>
        <s v="42711-K0J-N01"/>
        <s v="42711-K59-A72"/>
        <s v="44D-E7611-00"/>
        <s v="44D-W0054-01"/>
        <s v="45190-KZL-A01"/>
        <s v="45351-KVY-961"/>
        <s v="51412-GN5-901"/>
        <s v="51437-KWB-601"/>
        <s v="51470-K81-N01"/>
        <s v="52400-KVY-961"/>
        <s v="53140-KVB-900"/>
        <s v="53175-K81-N31"/>
        <s v="53175-KVB-921"/>
        <s v="53178-K25-910"/>
        <s v="53178-KVB-900"/>
        <s v="53178-KYT-900"/>
        <s v="54P-E1181-00"/>
        <s v="54P-E1193-00"/>
        <s v="54P-E1311-00"/>
        <s v="54P-E1351-00"/>
        <s v="54P-E7465-00"/>
        <s v="54P-E7465-10"/>
        <s v="54P-WE160-00"/>
        <s v="5BP-F3145-00"/>
        <s v="5BP-F3873-01"/>
        <s v="5BP-F3875-00"/>
        <s v="61100-K59-A10MIB"/>
        <s v="64301-K81-N00WRD"/>
        <s v="64305-K81-N00ZA"/>
        <s v="64308-K81-N00ZA"/>
        <s v="64310-K81-N00ZA"/>
        <s v="64340-K81-N00ZA"/>
        <s v="81131-K81-N00ZA"/>
        <s v="81141-K81-N00ZA"/>
        <s v="88211-K93-N00ZP"/>
        <s v="88220-K61-900"/>
        <s v="90170-12802"/>
        <s v="91201-K44-V01"/>
        <s v="91211-GFC-771"/>
        <s v="91384-KVB-900"/>
        <s v="93102-32801"/>
        <s v="BAUD0020"/>
        <s v="BAUD0038"/>
        <s v="BDKLMX"/>
        <s v="BKHBFI"/>
        <s v="BLBLKG"/>
        <s v="BLDKDK"/>
        <s v="BLT100/80-14FDR"/>
        <s v="BNLFDR"/>
        <s v="BRDKBI"/>
        <s v="CDBIMI"/>
        <s v="DBMGPM"/>
        <s v="DND7V"/>
        <s v="DPMMMS"/>
        <s v="DPTMAV"/>
        <s v="DRVIMI"/>
        <s v="FFPFYO"/>
        <s v="FP-061T1-KEV-2101"/>
        <s v="FRFLPC"/>
        <s v="GP0015"/>
        <s v="GP0042"/>
        <s v="GP0043"/>
        <s v="GP0171"/>
        <s v="GP0186"/>
        <s v="GTZ7S"/>
        <s v="HB6204"/>
        <s v="KCRFLKT"/>
        <s v="KNGSHK"/>
        <s v="KTN0002"/>
        <s v="KTN0020"/>
        <s v="KTN0023"/>
        <s v="KTRIMI"/>
        <s v="LEDSVL"/>
        <s v="MAQSPCX"/>
        <s v="MURMGT"/>
        <s v="NN00118"/>
        <s v="OLSDGE"/>
        <s v="RINGT"/>
        <s v="RKPABH"/>
        <s v="SCINHI"/>
        <s v="SLSBKR"/>
        <s v="STCK25"/>
        <s v="TMSABF"/>
        <s v="YTZ5S"/>
        <s v="YTZ7S"/>
        <s v="06435-KPP-901"/>
        <s v="06455-KPP-901"/>
        <s v="06535-KTR-900"/>
        <s v="11203-KVB-901"/>
        <s v="12191-K1Z-J11"/>
        <s v="12251-K1Z-J11"/>
        <s v="12251-KZR-601"/>
        <s v="13031-K1Z-305"/>
        <s v="13103-K1Z-J11"/>
        <s v="13111-K0R-V00"/>
        <s v="13115-KZY-700"/>
        <s v="131A3-KVB-930"/>
        <s v="131A5-K81-P00"/>
        <s v="131A5-KWN-902"/>
        <s v="14401-KYZ-900"/>
        <s v="14500-K41-N00"/>
        <s v="14520-K0R-V01"/>
        <s v="14610-086-113"/>
        <s v="14670-KYZ-901"/>
        <s v="14775-KZR-600"/>
        <s v="16450-K25-901"/>
        <s v="18291-KVB-900"/>
        <s v="19037-K27-V51"/>
        <s v="19037-KVB-901"/>
        <s v="19100-K60-B61"/>
        <s v="19111-K1Z-J10"/>
        <s v="1950C-KZR-60"/>
        <s v="1950D-KZR-600"/>
        <s v="19610-K44-V00"/>
        <s v="1LB-E6620-01"/>
        <s v="1PA-H4314-00"/>
        <s v="1S7-H2370-00"/>
        <s v="22102-K1Z-N20"/>
        <s v="22110-GFM-960"/>
        <s v="22401-GCC-000"/>
        <s v="22401-KVB-900"/>
        <s v="22535-GGC-900"/>
        <s v="23100-KZR-BA0"/>
        <s v="23205-GGC-900"/>
        <s v="23225-GW3-000"/>
        <s v="23226-GCC-C50"/>
        <s v="23237-GCC-C50"/>
        <s v="28120-KVB-901"/>
        <s v="2BL-E1181-00"/>
        <s v="2BM-E1193-00"/>
        <s v="2DP-E2170-01"/>
        <s v="2DP-WE13E-00"/>
        <s v="2DP-WE160-00"/>
        <s v="2PH-E1311-10"/>
        <s v="2PH-E1351-00"/>
        <s v="2PH-E2151-02"/>
        <s v="2PH-E3300-00"/>
        <s v="2PH-E4450-20"/>
        <s v="2PH-F2141-00"/>
        <s v="2PH-H2310-00"/>
        <s v="2PH-WE160-10"/>
        <s v="2PH-WE166-00"/>
        <s v="30500-KVB-900"/>
        <s v="31200-KVB-901"/>
        <s v="31210-KVB-902"/>
        <s v="31600-K46-N01"/>
        <s v="3374650360669"/>
        <s v="35160-KWW-A01"/>
        <s v="35850-K18-901"/>
        <s v="37211-K25-901"/>
        <s v="37800-K16-901"/>
        <s v="38501-KVB-901"/>
        <s v="3HB-F3145-00"/>
        <s v="42312-KVG-900"/>
        <s v="42711-K93-N02"/>
        <s v="42753-KWF-901"/>
        <s v="43450-K59-A11"/>
        <s v="44D-E7620-00"/>
        <s v="44D-H3976-00"/>
        <s v="50503-K25-900"/>
        <s v="50503-KWN-900"/>
        <s v="50C-H3975-10"/>
        <s v="51401-KVB-901"/>
        <s v="53175-K59-A71"/>
        <s v="53199-K59-A71"/>
        <s v="54P-E2121-00"/>
        <s v="54P-E4335-00"/>
        <s v="54P-F6351-20"/>
        <s v="54P-H1890-02"/>
        <s v="5LW-E3475-00"/>
        <s v="5TL-H3980-20"/>
        <s v="6203-2RS"/>
        <s v="81132-GAH-000YV"/>
        <s v="91002-KZR-603"/>
        <s v="93102-19814"/>
        <s v="93211-07800"/>
        <s v="93306-303YP"/>
        <s v="93306-305XB"/>
        <s v="93306-372X5"/>
        <s v="93306-906Y4"/>
        <s v="99999-04498"/>
        <s v="B63-H594A-01"/>
        <s v="B65-E7620-00"/>
        <s v="B6H-E4718-00"/>
        <s v="B6H-F171M-00-P3"/>
        <s v="B6H-F7488-00"/>
        <s v="BADCBT"/>
        <s v="BAUD0034"/>
        <s v="BDHDRM"/>
        <s v="BDKLSC"/>
        <s v="BDKNOT"/>
        <s v="BLSDP"/>
        <s v="BSHARM"/>
        <s v="BTIRCB"/>
        <s v="BTIRCD"/>
        <s v="CDIVRO"/>
        <s v="CRDVRO"/>
        <s v="CTK"/>
        <s v="DDPIND"/>
        <s v="FCB150"/>
        <s v="FFPVYI"/>
        <s v="FP-F6351-MIO-2700"/>
        <s v="GGPOPI"/>
        <s v="GP00200"/>
        <s v="GP0166"/>
        <s v="GP0173"/>
        <s v="GP0176"/>
        <s v="GP0249"/>
        <s v="HERMKR"/>
        <s v="HRKMIO"/>
        <s v="KBLBDY"/>
        <s v="KCSPDOM"/>
        <s v="KGKSGA"/>
        <s v="KGPSBI"/>
        <s v="KLPFKY"/>
        <s v="KNSLSC"/>
        <s v="KWTGAS"/>
        <s v="KWTKPL"/>
        <s v="LMPEM3"/>
        <s v="MRDBBEAT"/>
        <s v="NPGS"/>
        <s v="PLRS"/>
        <s v="PRKTTPO"/>
        <s v="PRMSPX"/>
        <s v="RKHBCI"/>
        <s v="RNGKCL"/>
        <s v="RTKGNO"/>
        <s v="SBS"/>
        <s v="SKLVRS"/>
        <s v="SKTECU"/>
        <s v="SKUNCB"/>
        <s v="SNSRCKPV125"/>
        <s v="SOEBET"/>
        <s v="STPVO"/>
        <s v="STPYMM"/>
        <s v="TSTHIMI"/>
        <s v="TTUPSPN"/>
        <s v="VM0017"/>
        <s v="50530-K25-900"/>
        <s v="BHKVCI"/>
        <s v="MG00002"/>
        <s v="PKVB50"/>
        <s v="PNLDPN"/>
        <s v="STSKL"/>
        <s v="TMHVTI"/>
        <s v="TOPSTV"/>
        <m/>
        <s v="35D-W0054-00" u="1"/>
        <s v="MUR14" u="1"/>
        <s v="NR73T" u="1"/>
        <s v="06381-KPH-900" u="1"/>
        <s v="06435-KSP-B01" u="1"/>
        <s v="11108-KZL-930" u="1"/>
        <s v="131A3-KPH-881" u="1"/>
        <s v="131A4-KZL-305" u="1"/>
        <s v="14100-KZL-C00" u="1"/>
        <s v="14401-KPH-901" u="1"/>
        <s v="14430-KVB-S50" u="1"/>
        <s v="1444A-K25-600" u="1"/>
        <s v="14550-GB0-000" u="1"/>
        <s v="14670-KWB-600" u="1"/>
        <s v="16016-KZL-H11" u="1"/>
        <s v="17210-KZL-A00" u="1"/>
        <s v="17220-K2S-W00" u="1"/>
        <s v="17910-K16-901" u="1"/>
        <s v="17910-K16-A40" u="1"/>
        <s v="17950-KPH-900" u="1"/>
        <s v="19621-K25-900" u="1"/>
        <s v="1DY-WF01A-10" u="1"/>
        <s v="1PA-F6335-00" u="1"/>
        <s v="22102-K2S-N00" u="1"/>
        <s v="22105-K1N-V00" u="1"/>
        <s v="22110-K2S-N00" u="1"/>
        <s v="22131-K0J-N00" u="1"/>
        <s v="22201-166-001" u="1"/>
        <s v="22804-GB2-880" u="1"/>
        <s v="23237-GY6-940" u="1"/>
        <s v="23411-K0J-N00" u="1"/>
        <s v="23411-K81-N00" u="1"/>
        <s v="23411-KVG-900" u="1"/>
        <s v="23421-KZL-930" u="1"/>
        <s v="23422-KZL-930" u="1"/>
        <s v="23430-K44-V00" u="1"/>
        <s v="2DP-E7653-00" u="1"/>
        <s v="2PH-E5461-10" u="1"/>
        <s v="2PH-E6611-00" u="1"/>
        <s v="2PH-E6620-00" u="1"/>
        <s v="2PH-E7620-00" u="1"/>
        <s v="2SX-E7623-00" u="1"/>
        <s v="30510-K16-A21" u="1"/>
        <s v="30510-K81-N01" u="1"/>
        <s v="307000-KPP-901" u="1"/>
        <s v="31120-KVB-931" u="1"/>
        <s v="31221-K81-N01" u="1"/>
        <s v="31B-F3110-00" u="1"/>
        <s v="33110-K03-N31" u="1"/>
        <s v="33450-KVB-N51" u="1"/>
        <s v="33454-K0J-N01" u="1"/>
        <s v="3501A-K60-B00" u="1"/>
        <s v="3501A-K93-N00" u="1"/>
        <s v="35100-K60-B62" u="1"/>
        <s v="35170-KWW-A01" u="1"/>
        <s v="35200-K59-A71" u="1"/>
        <s v="35850-K15-901" u="1"/>
        <s v="37200-K46-N01" u="1"/>
        <s v="37211-K81-N01" u="1"/>
        <s v="37340B09G00N000" u="1"/>
        <s v="37870-KZR-601" u="1"/>
        <s v="41241-KFL-851" u="1"/>
        <s v="42711-KTM-850" u="1"/>
        <s v="43450-K25-901" u="1"/>
        <s v="44620-K0W-N00" u="1"/>
        <s v="44D-WE763-00" u="1"/>
        <s v="45120-001-011" u="1"/>
        <s v="4YY-F4612-00" u="1"/>
        <s v="51401-KZL-A01" u="1"/>
        <s v="51401-KZR-001" u="1"/>
        <s v="51401-KZR-601" u="1"/>
        <s v="51490-KC5-305" u="1"/>
        <s v="52400-K59-A11" u="1"/>
        <s v="52400-KZR-600" u="1"/>
        <s v="53140-K44-V00" u="1"/>
        <s v="53167-KFM-900" u="1"/>
        <s v="53168-KFM-900" u="1"/>
        <s v="54P-E3770-10" u="1"/>
        <s v="59101-09810-000" u="1"/>
        <s v="5P0-E2210-00" u="1"/>
        <s v="5TL-E6626-00" u="1"/>
        <s v="5TN-H3540-00" u="1"/>
        <s v="8114A-KVB-N50" u="1"/>
        <s v="90115-K81-N30" u="1"/>
        <s v="90214-14002" u="1"/>
        <s v="91203-GB5-761" u="1"/>
        <s v="91208-KB4-671" u="1"/>
        <s v="93306-204XR" u="1"/>
        <s v="AHB6301RS" u="1"/>
        <s v="AHB6322" u="1"/>
        <s v="ASRYHK" u="1"/>
        <s v="B65-WB015-00" u="1"/>
        <s v="BAUD0018" u="1"/>
        <s v="BAUDNP" u="1"/>
        <s v="BAUDSC" u="1"/>
        <s v="BDMR12" u="1"/>
        <s v="BOSX" u="1"/>
        <s v="BRDVRO" u="1"/>
        <s v="BT11014" u="1"/>
        <s v="CSM" u="1"/>
        <s v="CTLHVT" u="1"/>
        <s v="CTLVRO" u="1"/>
        <s v="CVBVRO" u="1"/>
        <s v="CVRKNT" u="1"/>
        <s v="CVRKTK" u="1"/>
        <s v="ddr15" u="1"/>
        <s v="DNMSVC" u="1"/>
        <s v="FLLSTV" u="1"/>
        <s v="GEN0020" u="1"/>
        <s v="GPMR110FBR" u="1"/>
        <s v="H2-35150-KPH-1700" u="1"/>
        <s v="IRC100/90-14" u="1"/>
        <s v="KBPVB" u="1"/>
        <s v="KKGGSKO" u="1"/>
        <s v="KTKMRS" u="1"/>
        <s v="MUR12" u="1"/>
        <s v="MUR21" u="1"/>
        <s v="NN00024" u="1"/>
        <s v="PCB150" u="1"/>
        <s v="PKAF" u="1"/>
        <s v="PKCVTB" u="1"/>
        <s v="PLDVTC" u="1"/>
        <s v="PRKNF" u="1"/>
        <s v="PRPGRD" u="1"/>
        <s v="PRPKPL" u="1"/>
        <s v="PRPMSGN" u="1"/>
        <s v="PSSK" u="1"/>
        <s v="PSSKUN" u="1"/>
        <s v="RFLVTI" u="1"/>
        <s v="RGBD12" u="1"/>
        <s v="RINGM4" u="1"/>
        <s v="RTI428" u="1"/>
        <s v="SCKGSN" u="1"/>
        <s v="SKTFTG" u="1"/>
        <s v="SKTJPR" u="1"/>
        <s v="SLSBKB" u="1"/>
        <s v="SPLCBR" u="1"/>
        <s v="STRSPX" u="1"/>
        <s v="STSBNPP" u="1"/>
        <s v="STUVSI" u="1"/>
        <s v="TPSBTF" u="1"/>
        <s v="TPSTXI" u="1"/>
        <s v="06401-K41-N01" u="1"/>
        <s v="110/70-14MAX" u="1"/>
        <s v="12191-K1A-N01" u="1"/>
        <s v="12191-KVB-901" u="1"/>
        <s v="12191-KYA-C00" u="1"/>
        <s v="12251-K0J-N01" u="1"/>
        <s v="12251-KRM-B41" u="1"/>
        <s v="12251-KVB-902" u="1"/>
        <s v="12391-K1A-N02" u="1"/>
        <s v="12391-KRM-840" u="1"/>
        <s v="130/70-13-63SP" u="1"/>
        <s v="131A3-K0J-P00" u="1"/>
        <s v="131A3-KRM-305" u="1"/>
        <s v="14711-KWN-900" u="1"/>
        <s v="14721-KWN-900" u="1"/>
        <s v="156-WF234-12" u="1"/>
        <s v="16211-KPH-901" u="1"/>
        <s v="17572-GGL-J00" u="1"/>
        <s v="18318-K59-A70" u="1"/>
        <s v="19101-K59-A10" u="1"/>
        <s v="19226-K56-N00" u="1"/>
        <s v="22100-K81-N21" u="1"/>
        <s v="22F-WF234-00" u="1"/>
        <s v="23205-KWN-641" u="1"/>
        <s v="23224-KZR-600" u="1"/>
        <s v="23237-KWN-901" u="1"/>
        <s v="23411-K60-B60" u="1"/>
        <s v="23421-K59-A70" u="1"/>
        <s v="23422-K59-A10" u="1"/>
        <s v="23430-K59-A70" u="1"/>
        <s v="2DP-E3907-00" u="1"/>
        <s v="30510-K1A-N01" u="1"/>
        <s v="34901-KC5-003" u="1"/>
        <s v="38110-KZL-A01" u="1"/>
        <s v="51410-K0J-N01" u="1"/>
        <s v="52400-K0J-305" u="1"/>
        <s v="52400-KZL-A01" u="1"/>
        <s v="53166-KVB-900" u="1"/>
        <s v="54P-E3907-20" u="1"/>
        <s v="54P-E7653-00" u="1"/>
        <s v="54P-F2210-00" u="1"/>
        <s v="54P-F3110-10" u="1"/>
        <s v="54P-F582U-00" u="1"/>
        <s v="5D7-E3770-00" u="1"/>
        <s v="5MX-H2370-00" u="1"/>
        <s v="5TL-H3980-10" u="1"/>
        <s v="61100-K1Z-N20MSR" u="1"/>
        <s v="64432-K1Z-J10ZS" u="1"/>
        <s v="64502-K1Z-J10ZP" u="1"/>
        <s v="64521-K1Z-J10" u="1"/>
        <s v="81131-K1Z-J10ZC" u="1"/>
        <s v="88210-K97-N01" u="1"/>
        <s v="88220-K97-N01" u="1"/>
        <s v="8991012327952" u="1"/>
        <s v="91006-KAB-004" u="1"/>
        <s v="91204-KWN-901" u="1"/>
        <s v="91211-K44-V01" u="1"/>
        <s v="B3F-E1193-00" u="1"/>
        <s v="BAUD0013" u="1"/>
        <s v="BBHBIM" u="1"/>
        <s v="BD14P6" u="1"/>
        <s v="BDSKLR" u="1"/>
        <s v="BKV150" u="1"/>
        <s v="BLSDK" u="1"/>
        <s v="BOSBLK" u="1"/>
        <s v="BPCMS" u="1"/>
        <s v="BSKLHI" u="1"/>
        <s v="BTBRCI" u="1"/>
        <s v="BTDRCI" u="1"/>
        <s v="CRLC52" u="1"/>
        <s v="CTLHVL" u="1"/>
        <s v="DPCXNI" u="1"/>
        <s v="GRHVTC" u="1"/>
        <s v="HRKSBZ" u="1"/>
        <s v="KTRO-REV" u="1"/>
        <s v="MBRNCK" u="1"/>
        <s v="MRNCMI" u="1"/>
        <s v="NN000519" u="1"/>
        <s v="NN000520" u="1"/>
        <s v="NN00211" u="1"/>
        <s v="ORGNHS" u="1"/>
        <s v="PGHVIM" u="1"/>
        <s v="PRKHDM" u="1"/>
        <s v="PRPMBI" u="1"/>
        <s v="RSP125" u="1"/>
        <s v="SLKGBS" u="1"/>
        <s v="TMSABI" u="1"/>
        <s v="TRV150" u="1"/>
        <s v="VM00115" u="1"/>
        <s v="011-K97-0705 NPP" u="1"/>
        <s v="06381-KVB-930" u="1"/>
        <s v="09352-50823-600" u="1"/>
        <s v="12251-K97-T01" u="1"/>
        <s v="130/70-13" u="1"/>
        <s v="13031-K81-N00" u="1"/>
        <s v="13103-K81-N00" u="1"/>
        <s v="13111-KWN-900" u="1"/>
        <s v="14401-KVB-901" u="1"/>
        <s v="14500-KYZ-900" u="1"/>
        <s v="14610-KWB-600" u="1"/>
        <s v="14670-KYZ-900" u="1"/>
        <s v="14721-KVY-900" u="1"/>
        <s v="16450-K36-J01" u="1"/>
        <s v="16707-K45-N01" u="1"/>
        <s v="19100-K59-A70" u="1"/>
        <s v="19226-KWN-900" u="1"/>
        <s v="19621-K50-T00" u="1"/>
        <s v="19631-K50-T00" u="1"/>
        <s v="1KP-H3973-10" u="1"/>
        <s v="1KP-H3976-10" u="1"/>
        <s v="2060404000011" u="1"/>
        <s v="22101-KWN-900" u="1"/>
        <s v="22401-KVY-900" u="1"/>
        <s v="23100-KZL-BA0" u="1"/>
        <s v="2DP-H2370-10" u="1"/>
        <s v="2PH-E2210-00" u="1"/>
        <s v="2SX-H3973-00" u="1"/>
        <s v="31600-KZL-E01" u="1"/>
        <s v="32102-K81-NOO" u="1"/>
        <s v="34908-GA7-701" u="1"/>
        <s v="43450-KVB-930" u="1"/>
        <s v="43472-KVB-900" u="1"/>
        <s v="43511-KW7-882" u="1"/>
        <s v="45513-K59-A71" u="1"/>
        <s v="50352-K59-A10" u="1"/>
        <s v="50503-K0J-N00" u="1"/>
        <s v="50520-KVB-900" u="1"/>
        <s v="53175-KVB-930" u="1"/>
        <s v="5BP-F3144-00" u="1"/>
        <s v="5TL-H3922-10" u="1"/>
        <s v="5TL-WF341-CAG" u="1"/>
        <s v="6203" u="1"/>
        <s v="90501-KPH-880" u="1"/>
        <s v="90505-KPH-880" u="1"/>
        <s v="91001-KVB-930" u="1"/>
        <s v="91002-GA7-701" u="1"/>
        <s v="91009-K0J-N01" u="1"/>
        <s v="93306-272X2" u="1"/>
        <s v="93306-351Y3" u="1"/>
        <s v="95307-12700" u="1"/>
        <s v="ATTSHDBEIS" u="1"/>
        <s v="BAUD0021" u="1"/>
        <s v="BAUD19" u="1"/>
        <s v="BAUDL4" u="1"/>
        <s v="BBRBKN" u="1"/>
        <s v="BD12PG" u="1"/>
        <s v="BDSCKM" u="1"/>
        <s v="BMCRM" u="1"/>
        <s v="BSHKPMJ" u="1"/>
        <s v="BSIPLL" u="1"/>
        <s v="DSCPCX" u="1"/>
        <s v="DSPDTRIA" u="1"/>
        <s v="FFPJZ1" u="1"/>
        <s v="FIM 72-100" u="1"/>
        <s v="GSSFBR" u="1"/>
        <s v="HDVR" u="1"/>
        <s v="KCGSHK" u="1"/>
        <s v="KCLUDN" u="1"/>
        <s v="KJSIVR" u="1"/>
        <s v="KMSRIND" u="1"/>
        <s v="KRTPMR" u="1"/>
        <s v="LASTHO" u="1"/>
        <s v="LCDVRO" u="1"/>
        <s v="MCVMI" u="1"/>
        <s v="MKLMPBEAT" u="1"/>
        <s v="MPBLKH" u="1"/>
        <s v="MPDPNH" u="1"/>
        <s v="MRDNMX" u="1"/>
        <s v="MRKMSR" u="1"/>
        <s v="MRPLT" u="1"/>
        <s v="MRTP19" u="1"/>
        <s v="NN00251" u="1"/>
        <s v="PEC" u="1"/>
        <s v="PKMLV" u="1"/>
        <s v="PMPOLI" u="1"/>
        <s v="PRBKVR" u="1"/>
        <s v="PRCKRM" u="1"/>
        <s v="PRHDVR" u="1"/>
        <s v="PRPKHDBT" u="1"/>
        <s v="RG82MM" u="1"/>
        <s v="RGAYVN" u="1"/>
        <s v="RNGBUD" u="1"/>
        <s v="RNGPLT" u="1"/>
        <s v="SDHBPI" u="1"/>
        <s v="SHRKYI" u="1"/>
        <s v="SHVC" u="1"/>
        <s v="SILPTN" u="1"/>
        <s v="SKBR" u="1"/>
        <s v="SRSHVI" u="1"/>
        <s v="VM0023" u="1"/>
        <s v="VM0031" u="1"/>
        <s v="131A2-K36-P00" u="1"/>
        <s v="14500-KWW-740" u="1"/>
        <s v="17210-KZR-600" u="1"/>
        <s v="19621-K81-N00" u="1"/>
        <s v="22100-K25-900" u="1"/>
        <s v="22132-KWN-900" u="1"/>
        <s v="22201-KWW-A01" u="1"/>
        <s v="22535-KVB-900" u="1"/>
        <s v="22535-KWW-P00" u="1"/>
        <s v="2DP-H3980-01" u="1"/>
        <s v="33110-K81-N01" u="1"/>
        <s v="3501A-KZR-600" u="1"/>
        <s v="5011987011335" u="1"/>
        <s v="53178-K0J-N00" u="1"/>
        <s v="B6H-E7674-00" u="1"/>
        <s v="BAUDL6" u="1"/>
        <s v="BHLMVZ" u="1"/>
        <s v="CRBSPX" u="1"/>
        <s v="DNMSPR" u="1"/>
        <s v="DVTCHN" u="1"/>
        <s v="FLTGNO" u="1"/>
        <s v="GGSRVI" u="1"/>
        <s v="GP0014" u="1"/>
        <s v="KKOHRE" u="1"/>
        <s v="LCPNLH" u="1"/>
        <s v="MCVT17" u="1"/>
        <s v="PRKPRV" u="1"/>
        <s v="PRPVR" u="1"/>
        <s v="SLTNSR" u="1"/>
        <s v="100/90-17" u="1"/>
        <s v="1S7-E2450-00" u="1"/>
        <s v="23100-K1A-N23" u="1"/>
        <s v="23205-K97-T00" u="1"/>
        <s v="23224-K97-T00" u="1"/>
        <s v="23238-KVB-900" u="1"/>
        <s v="3350025G00000" u="1"/>
        <s v="51490-KGH-902" u="1"/>
        <s v="53175-K81-N51" u="1"/>
        <s v="53175-KET-920" u="1"/>
        <s v="5D9-H1410-10" u="1"/>
        <s v="80/100-17" u="1"/>
        <s v="90387-16817" u="1"/>
        <s v="B5D-E4450-00" u="1"/>
        <s v="BAUDHD" u="1"/>
        <s v="BOSKLP" u="1"/>
        <s v="CBWDHS" u="1"/>
        <s v="PKMTVJ" u="1"/>
        <s v="RGPYMI" u="1"/>
        <s v="14711-KZY-701" u="1"/>
        <s v="14721-KZY-701" u="1"/>
        <s v="1KP-H1890-00" u="1"/>
        <s v="22535-K1N-V00" u="1"/>
        <s v="2PH-E4450-10" u="1"/>
        <s v="2PH-F6351-00" u="1"/>
        <s v="33500-25G00-000" u="1"/>
        <s v="43450-KZR-601" u="1"/>
        <s v="4B4-H1960-01" u="1"/>
        <s v="52400-K81-N01" u="1"/>
        <s v="52B-H3591-00" u="1"/>
        <s v="93306-303YR" u="1"/>
        <s v="ABS0003" u="1"/>
        <s v="B65-WE662-00" u="1"/>
        <s v="BAUD0040" u="1"/>
        <s v="DSTBS" u="1"/>
        <s v="GP0247" u="1"/>
        <s v="KMSTR" u="1"/>
        <s v="KMSTRBTIP" u="1"/>
        <s v="06455-KVB-401" u="1"/>
        <s v="06455-KYE-901" u="1"/>
        <s v="11108-KVB-900" u="1"/>
        <s v="131A4-KVY-960" u="1"/>
        <s v="17205-GN5-900" u="1"/>
        <s v="183-WF234-00" u="1"/>
        <s v="23100-K44-BA0" u="1"/>
        <s v="23233-k44-V00" u="1"/>
        <s v="30510-K1N-001" u="1"/>
        <s v="31600-K15-901" u="1"/>
        <s v="35860-GBG-910" u="1"/>
        <s v="37211-K2F-N01" u="1"/>
        <s v="3C1-F2184-00" u="1"/>
        <s v="3C1-H2100-20" u="1"/>
        <s v="51410-KVY-731" u="1"/>
        <s v="54P-H4314-10" u="1"/>
        <s v="5D9-H3975-11" u="1"/>
        <s v="5TL-E7611-00" u="1"/>
        <s v="5TP-F530K-01" u="1"/>
        <s v="5TP-H3550-00" u="1"/>
        <s v="90108-KZL-860" u="1"/>
        <s v="91205-KF0-003" u="1"/>
        <s v="93317-218Y1" u="1"/>
        <s v="BAUD0036" u="1"/>
        <s v="BB416" u="1"/>
        <s v="BDAAPR" u="1"/>
        <s v="GP0248" u="1"/>
        <s v="IP-17910-KVB-900" u="1"/>
        <s v="KAYNML" u="1"/>
        <s v="KKJMC" u="1"/>
        <s v="KKLPVR" u="1"/>
        <s v="KMTRVX" u="1"/>
        <s v="OMG" u="1"/>
        <s v="SELBSR" u="1"/>
        <s v="SELKCL" u="1"/>
        <s v="SKRCB" u="1"/>
        <s v="SKTNMX" u="1"/>
        <s v="SLGRT3" u="1"/>
        <s v="SLRNFV" u="1"/>
        <s v="SPLSRV" u="1"/>
        <s v="SS-560R" u="1"/>
        <s v="TOPSVR" u="1"/>
        <s v="U22FS-U" u="1"/>
        <s v="13111-KGF-911" u="1"/>
        <s v="13115-001-003" u="1"/>
        <s v="17210-K1A-N00" u="1"/>
        <s v="19010-K15-921" u="1"/>
        <s v="19111-K59-A10" u="1"/>
        <s v="19300-K59-A11" u="1"/>
        <s v="22131-KWN-900" u="1"/>
        <s v="2PH-E7674-00" u="1"/>
        <s v="2SX-E7611-10" u="1"/>
        <s v="35700-K97-T01" u="1"/>
        <s v="45251-KCJ-662" u="1"/>
        <s v="54P-H1960-00" u="1"/>
        <s v="64460-K81-N00ZA" u="1"/>
        <s v="91255-KGH-901" u="1"/>
        <s v="93306-272YA" u="1"/>
        <s v="ADL-5TL-F6331-00" u="1"/>
        <s v="BAUDL12" u="1"/>
        <s v="BAUDL8" u="1"/>
        <s v="BD12P8" u="1"/>
        <s v="BOSARMV" u="1"/>
        <s v="GP0168" u="1"/>
        <s v="GP0169" u="1"/>
        <s v="GP0191" u="1"/>
        <s v="GP0239" u="1"/>
        <s v="IP6201" u="1"/>
        <s v="KBLPCX" u="1"/>
        <s v="KMYVIM" u="1"/>
        <s v="MPCHIM" u="1"/>
        <s v="NN00011" u="1"/>
        <s v="NN00200" u="1"/>
        <s v="PCRDBI" u="1"/>
        <s v="PKGKPT" u="1"/>
        <s v="PKHDJZ" u="1"/>
        <s v="PRKSGM" u="1"/>
        <s v="PRKYMH" u="1"/>
        <s v="RPBEAT" u="1"/>
        <s v="SKLROO" u="1"/>
        <s v="06435-K97-N01" u="1"/>
        <s v="11394-K56-V50" u="1"/>
        <s v="16700-K2F-N01" u="1"/>
        <s v="18318-KZR-600" u="1"/>
        <s v="19104-KVB-930" u="1"/>
        <s v="30510-K93-N01" u="1"/>
        <s v="5LW-E2111-00" u="1"/>
        <s v="5LW-E2121-00" u="1"/>
        <s v="5MX-E1630-20" u="1"/>
        <s v="600077416" u="1"/>
        <s v="91009-K44-V01" u="1"/>
        <s v="BRWNS" u="1"/>
        <s v="GGSLHN" u="1"/>
        <s v="GP0022" u="1"/>
        <s v="GP0068" u="1"/>
        <s v="GP0240" u="1"/>
        <s v="KNCGSKBR" u="1"/>
        <s v="PTSMIO" u="1"/>
        <s v="SKLOFF" u="1"/>
        <s v="TRMLBLK" u="1"/>
        <s v="06381-KVY-960" u="1"/>
        <s v="06401-K15-900" u="1"/>
        <s v="131A2-KVY-960" u="1"/>
        <s v="14510-KVB-901" u="1"/>
        <s v="164272-KPC-D50" u="1"/>
        <s v="17528-K2F-N01" u="1"/>
        <s v="18318-K25-900" u="1"/>
        <s v="1DY-E6620-01" u="1"/>
        <s v="1KL-F3412-10" u="1"/>
        <s v="1LB-E1193-00" u="1"/>
        <s v="1S7-H5752-01" u="1"/>
        <s v="2165B33G50N000" u="1"/>
        <s v="2DP-E2288-01" u="1"/>
        <s v="2DP-E2428-00" u="1"/>
        <s v="2DP-E7412-00" u="1"/>
        <s v="2DS-E1181-00" u="1"/>
        <s v="2DS-E1311-10" u="1"/>
        <s v="2P2-E5512-00" u="1"/>
        <s v="2PH-E3770-10" u="1"/>
        <s v="44800-KVB-910" u="1"/>
        <s v="45251-KTM-N01" u="1"/>
        <s v="4FP-F3411-10" u="1"/>
        <s v="5062A-K25-600" u="1"/>
        <s v="53166-K25-N00" u="1"/>
        <s v="53216-GN5-830" u="1"/>
        <s v="54P-E2119-00" u="1"/>
        <s v="54P-E3915-00" u="1"/>
        <s v="54P-F2210-20" u="1"/>
        <s v="54P-F6145-00" u="1"/>
        <s v="5D9-E5461-10" u="1"/>
        <s v="5D9-E6321-20" u="1"/>
        <s v="5LM-H5752-00" u="1"/>
        <s v="5TL-F341E-00" u="1"/>
        <s v="64223-K1A-N01" u="1"/>
        <s v="6430B-K25-900" u="1"/>
        <s v="6430D-K59-A10ZB" u="1"/>
        <s v="6431A-K25-600" u="1"/>
        <s v="6431A-K59-A10ZB" u="1"/>
        <s v="64320-K25-900ZA" u="1"/>
        <s v="6434A-K59-A10ZB" u="1"/>
        <s v="81131-K1A-N00ZA" u="1"/>
        <s v="81141-K1A-N00ZA" u="1"/>
        <s v="8114A-K25-900" u="1"/>
        <s v="93102-32807" u="1"/>
        <s v="93210-39803" u="1"/>
        <s v="93306-204XM" u="1"/>
        <s v="93306-255YA" u="1"/>
        <s v="93306-302YU" u="1"/>
        <s v="94030-12200" u="1"/>
        <s v="B3F-E2170-10" u="1"/>
        <s v="B3F-WB021-00" u="1"/>
        <s v="B63-E2223-00" u="1"/>
        <s v="B65-E1351-10" u="1"/>
        <s v="B65-E2156-00" u="1"/>
        <s v="B65-E2280-00" u="1"/>
        <s v="B65-E6111-01" u="1"/>
        <s v="B65-E7211-10" u="1"/>
        <s v="B65-E7410-30" u="1"/>
        <s v="B65-E7421-00" u="1"/>
        <s v="BAYUNG" u="1"/>
        <s v="BCAR-KRM" u="1"/>
        <s v="BF301E1004011220" u="1"/>
        <s v="BTKDPM" u="1"/>
        <s v="FLSTBC" u="1"/>
        <s v="HKS17X25X20" u="1"/>
        <s v="KKCVJZ" u="1"/>
        <s v="KLPRLR" u="1"/>
        <s v="KMSTRL" u="1"/>
        <s v="KNCRNT" u="1"/>
        <s v="L6204A" u="1"/>
        <s v="LHRBMF" u="1"/>
        <s v="LHRIND" u="1"/>
        <s v="LHRPLY" u="1"/>
        <s v="LPVESF" u="1"/>
        <s v="MRASPR" u="1"/>
        <s v="MRTP14" u="1"/>
        <s v="NN00020" u="1"/>
        <s v="PERRMIO" u="1"/>
        <s v="PMTJZ1" u="1"/>
        <s v="PRKKPG" u="1"/>
        <s v="SSEAIM" u="1"/>
        <s v="12191-KVY-900" u="1"/>
        <s v="12191-KWB-920" u="1"/>
        <s v="12251-KVY-901" u="1"/>
        <s v="12251-KWB-601" u="1"/>
        <s v="12391-KWW-A80" u="1"/>
        <s v="131A3-KWB-920" u="1"/>
        <s v="14541-GB4-682" u="1"/>
        <s v="16700-K15-306" u="1"/>
        <s v="17910-KVG-901" u="1"/>
        <s v="1DY-E1351-00" u="1"/>
        <s v="1DY-E2176-00" u="1"/>
        <s v="1KP-E5570-00" u="1"/>
        <s v="22103-K44-V00" u="1"/>
        <s v="22121-K56-N02" u="1"/>
        <s v="22350-K56-N03" u="1"/>
        <s v="22810-K56-N00" u="1"/>
        <s v="23205-K2F-N10" u="1"/>
        <s v="23224-K2F-N10" u="1"/>
        <s v="28230-KVB-900" u="1"/>
        <s v="2DP-E1311-10" u="1"/>
        <s v="2DP-F582W-00" u="1"/>
        <s v="2PH-E3770-00" u="1"/>
        <s v="5MX-E2210-00" u="1"/>
        <s v="90426-KZL-840" u="1"/>
        <s v="93306-254Y1" u="1"/>
        <s v="94568-G0090" u="1"/>
        <s v="99000B00MP3NSCHB" u="1"/>
        <s v="B5D-H279A-00" u="1"/>
        <s v="BAD12,5" u="1"/>
        <s v="BDPTNR" u="1"/>
        <s v="BPCYHK" u="1"/>
        <s v="CBBTCH" u="1"/>
        <s v="KBPCMM" u="1"/>
        <s v="KRKPVX" u="1"/>
        <s v="KRTMPL" u="1"/>
        <s v="NN000511" u="1"/>
        <s v="PERKMP" u="1"/>
        <s v="PKHBCI" u="1"/>
        <s v="PKPCLI" u="1"/>
        <s v="PRPKRV" u="1"/>
        <s v="SCBHBF" u="1"/>
        <s v="SKJMX" u="1"/>
        <s v="SLGRT4" u="1"/>
        <s v="09289-05008-000" u="1"/>
        <s v="11361-K44-V00" u="1"/>
        <s v="12100-K25-100" u="1"/>
        <s v="13011-K81-N00" u="1"/>
        <s v="13031-K44-V00" u="1"/>
        <s v="13101-K81-N00" u="1"/>
        <s v="13103-K44-V00" u="1"/>
        <s v="131A5-KVY-960" u="1"/>
        <s v="14711-K81-N00" u="1"/>
        <s v="14721-K81-N00" u="1"/>
        <s v="19037-KVB-930" u="1"/>
        <s v="19111-KZR-600" u="1"/>
        <s v="19217-P72-014" u="1"/>
        <s v="19226-KGH-901" u="1"/>
        <s v="19241-KGH-901" u="1"/>
        <s v="19610-KZL-930" u="1"/>
        <s v="1DY-WFO1A-10" u="1"/>
        <s v="22401-KGF-912" u="1"/>
        <s v="22535-K1Z-V00" u="1"/>
        <s v="31120-K15-902" u="1"/>
        <s v="34901-K18-901" u="1"/>
        <s v="37800-K59-A11" u="1"/>
        <s v="37800-KPH-901" u="1"/>
        <s v="45108-KVB-T01" u="1"/>
        <s v="6303NPP" u="1"/>
        <s v="90185-16800" u="1"/>
        <s v="91301-KVB-900" u="1"/>
        <s v="93102-26809" u="1"/>
        <s v="93306-272YB" u="1"/>
        <s v="B8R-E7641-00" u="1"/>
        <s v="BDKNLPT" u="1"/>
        <s v="BNDLAM" u="1"/>
        <s v="BSKRUP" u="1"/>
        <s v="BT110" u="1"/>
        <s v="BUDMSN" u="1"/>
        <s v="DDPLAT" u="1"/>
        <s v="DPCXNA" u="1"/>
        <s v="FP-41241-GB4-2700" u="1"/>
        <s v="GEN00005" u="1"/>
        <s v="GRBXJZ" u="1"/>
        <s v="GTZ5SDOM" u="1"/>
        <s v="KLPRBMB" u="1"/>
        <s v="LHERIM" u="1"/>
        <s v="MAPM" u="1"/>
        <s v="MBRNSPR" u="1"/>
        <s v="NN00025" u="1"/>
        <s v="NXYXY" u="1"/>
        <s v="ORINGTKK" u="1"/>
        <s v="PBHDATBEIS" u="1"/>
        <s v="PCBBFSK" u="1"/>
        <s v="PCYMCI" u="1"/>
        <s v="PHHDATBEAT" u="1"/>
        <s v="PRPKHD" u="1"/>
        <s v="RTKSPR" u="1"/>
        <s v="SHBC" u="1"/>
        <s v="SLPRSG" u="1"/>
        <s v="SMHVCI" u="1"/>
        <s v="SREOTNPP" u="1"/>
        <s v="TMV125" u="1"/>
        <s v="TPSBET" u="1"/>
        <s v="VSRNMX" u="1"/>
        <s v="1FD-WF01A-10" u="1"/>
        <s v="23421-KVB-900" u="1"/>
        <s v="23422-KVG-900" u="1"/>
        <s v="23430-KVB-900" u="1"/>
        <s v="2BL-H1960-10" u="1"/>
        <s v="AKIO6300" u="1"/>
        <s v="BL70/90FDR" u="1"/>
        <s v="SSCYLI" u="1"/>
        <s v="BSBLVR" u="1"/>
        <s v="45513-GWO-913" u="1"/>
        <s v="BAUDM14" u="1"/>
        <s v="HB6203RS" u="1"/>
        <s v="TSTSPY" u="1"/>
        <s v="12391-KVY-900" u="1"/>
        <s v="131A1-KVB-930" u="1"/>
        <s v="131A2-KPH-881" u="1"/>
        <s v="131A2-KWN-902" u="1"/>
        <s v="131A3-KVY-960" u="1"/>
        <s v="14401-KWB-921" u="1"/>
        <s v="1444A-KZR-600" u="1"/>
        <s v="14611-K44-V00" u="1"/>
        <s v="14611-KWN-900" u="1"/>
        <s v="16700-K46-N01" u="1"/>
        <s v="18318-K46-N00" u="1"/>
        <s v="19100-KZR-602" u="1"/>
        <s v="19150-KZR-600" u="1"/>
        <s v="19507-KVB-900" u="1"/>
        <s v="21395-KVB-901" u="1"/>
        <s v="22131-KVY-900" u="1"/>
        <s v="23300-30D01-NPP" u="1"/>
        <s v="2PH-F2210-00" u="1"/>
        <s v="2PH-WE160-00" u="1"/>
        <s v="33130-K81-N01" u="1"/>
        <s v="34906-GB6-921" u="1"/>
        <s v="35100-KZLWF NPP" u="1"/>
        <s v="35160-KPH-881" u="1"/>
        <s v="37200-k25-901" u="1"/>
        <s v="44830-KTL-690" u="1"/>
        <s v="52400-KWW-A82" u="1"/>
        <s v="54P-E5570-00" u="1"/>
        <s v="64301-K1A-N00MCS" u="1"/>
        <s v="64301-k81-n00vbm" u="1"/>
        <s v="6431A-K25-900" u="1"/>
        <s v="80103-k97-T00" u="1"/>
        <s v="8990876610309" u="1"/>
        <s v="98067-86881" u="1"/>
        <s v="ASMNPC" u="1"/>
        <s v="BAUDHR" u="1"/>
        <s v="BN1-H2100-00" u="1"/>
        <s v="CDVCDN" u="1"/>
        <s v="CMPND" u="1"/>
        <s v="DDKPLT" u="1"/>
        <s v="EBNTBT" u="1"/>
        <s v="FIM77-075" u="1"/>
        <s v="FLSRVO" u="1"/>
        <s v="FLSTPM" u="1"/>
        <s v="FP-061T1-KPH-2101" u="1"/>
        <s v="GEN00002" u="1"/>
        <s v="GP0218" u="1"/>
        <s v="KCJSPR" u="1"/>
        <s v="LSJLPT" u="1"/>
        <s v="MKSJPT" u="1"/>
        <s v="NGKD8EA" u="1"/>
        <s v="NN0026" u="1"/>
        <s v="OFPYMJ" u="1"/>
        <s v="PRPKVR" u="1"/>
        <s v="PTBS" u="1"/>
        <s v="RPSJZ1" u="1"/>
        <s v="SAIKOO6" u="1"/>
        <s v="SBMI" u="1"/>
        <s v="sklsnf" u="1"/>
        <s v="SLRDVR" u="1"/>
        <s v="STPPCX" u="1"/>
        <s v="TPSMIO" u="1"/>
        <s v="06401-K18-900" u="1"/>
        <s v="17211-K18-900" u="1"/>
        <s v="2P2-H1960-00" u="1"/>
        <s v="2PH-E7623-00" u="1"/>
        <s v="30510-KZR-601" u="1"/>
        <s v="31B-H1410-00" u="1"/>
        <s v="43450-K60-B01" u="1"/>
        <s v="51410-KWW-641" u="1"/>
        <s v="54P-F6143-10-P6" u="1"/>
        <s v="54P-H3511-00" u="1"/>
        <s v="5D9-F6311-00" u="1"/>
        <s v="5LL-H4314-00" u="1"/>
        <s v="5TL-E7668-00" u="1"/>
        <s v="88220-K1A-N01" u="1"/>
        <s v="90445-12804" u="1"/>
        <s v="91002-KZL-A01" u="1"/>
        <s v="91007-KWB-601" u="1"/>
        <s v="B65-E1351-00" u="1"/>
        <s v="BADL10" u="1"/>
        <s v="BAUDHB" u="1"/>
        <s v="BL70-90" u="1"/>
        <s v="BLFDRN" u="1"/>
        <s v="BLTLGNZ" u="1"/>
        <s v="BMSYVI" u="1"/>
        <s v="BTL70/90" u="1"/>
        <s v="DGP-06381-KVY-960" u="1"/>
        <s v="FBRBSE" u="1"/>
        <s v="FIM42-025" u="1"/>
        <s v="FIM42-050" u="1"/>
        <s v="GP0139" u="1"/>
        <s v="GP0214" u="1"/>
        <s v="MPDMIO" u="1"/>
        <s v="MRBMIO" u="1"/>
        <s v="MRDKKV" u="1"/>
        <s v="MRPYBM" u="1"/>
        <s v="MUR10K" u="1"/>
        <s v="MUR-19" u="1"/>
        <s v="PBHBSF" u="1"/>
        <s v="PBHVCI" u="1"/>
        <s v="PCSPYM" u="1"/>
        <s v="PHBSFI" u="1"/>
        <s v="PKMOVZ" u="1"/>
        <s v="PMJZ" u="1"/>
        <s v="PMSBMB" u="1"/>
        <s v="PRKSFI" u="1"/>
        <s v="SLRKNN" u="1"/>
        <s v="TNGRM" u="1"/>
        <s v="VM00062" u="1"/>
        <s v="06455-KRE-K02" u="1"/>
        <s v="06535-GN5-CAG" u="1"/>
        <s v="100/90-14" u="1"/>
        <s v="147A1-KVY-900" u="1"/>
        <s v="2PH-E6111-00" u="1"/>
        <s v="2PH-E7211-50" u="1"/>
        <s v="2PH-E7410-40" u="1"/>
        <s v="2PH-E7421-00" u="1"/>
        <s v="2PK-WB069-00" u="1"/>
        <s v="31200-K56-N01" u="1"/>
        <s v="33130-KEV-601" u="1"/>
        <s v="41241-GB4-771" u="1"/>
        <s v="44711-KVB-930" u="1"/>
        <s v="8010B-K25-900ZA" u="1"/>
        <s v="ABS0004" u="1"/>
        <s v="AKI6004" u="1"/>
        <s v="AXXYZ" u="1"/>
        <s v="BDHM35" u="1"/>
        <s v="BDSPLH" u="1"/>
        <s v="BGLSDL" u="1"/>
        <s v="BHLMBL" u="1"/>
        <s v="BHLMST" u="1"/>
        <s v="BLT80/80-14FDR" u="1"/>
        <s v="BP1210" u="1"/>
        <s v="BRMG" u="1"/>
        <s v="BSSBLK" u="1"/>
        <s v="GNBRSPR" u="1"/>
        <s v="GP0263" u="1"/>
        <s v="KRTACC" u="1"/>
        <s v="LHRMOM" u="1"/>
        <s v="MBRNSS" u="1"/>
        <s v="MPM0001" u="1"/>
        <s v="NGS" u="1"/>
        <s v="NPLGSS" u="1"/>
        <s v="ORKTGM" u="1"/>
        <s v="PBHBLD" u="1"/>
        <s v="PMHRFI" u="1"/>
        <s v="PPPKHD" u="1"/>
        <s v="PRPHB" u="1"/>
        <s v="PSBA" u="1"/>
        <s v="SKLRVZR" u="1"/>
        <s v="SLNGHW" u="1"/>
        <s v="STPASY" u="1"/>
        <s v="TTPSTP" u="1"/>
        <s v="WR-45530-KVY-911" u="1"/>
        <s v="06401-K45-NA0" u="1"/>
        <s v="09289B05008N000" u="1"/>
        <s v="131A2-KWB-920" u="1"/>
        <s v="131A4-KPH-881" u="1"/>
        <s v="131A4-KRM-305" u="1"/>
        <s v="147A1-KYE-900" u="1"/>
        <s v="17565-KZR-650" u="1"/>
        <s v="17910-K59-A12" u="1"/>
        <s v="17920-K59-A12" u="1"/>
        <s v="19311-K15-920" u="1"/>
        <s v="1LB-E1311-00" u="1"/>
        <s v="1LB-E7683-00" u="1"/>
        <s v="1LB-F2210-30" u="1"/>
        <s v="1LB-WE160-00" u="1"/>
        <s v="1PN-E1181-00" u="1"/>
        <s v="22600-KYZ-901" u="1"/>
        <s v="22830-KPH-901" u="1"/>
        <s v="22870-K15-900" u="1"/>
        <s v="22870-KYE-900" u="1"/>
        <s v="2DP-F5867-00" u="1"/>
        <s v="2PH-H3510-10" u="1"/>
        <s v="2PH-H3980-00" u="1"/>
        <s v="2TD-F3875-00" u="1"/>
        <s v="33S-E1351-00" u="1"/>
        <s v="33S-H1940-00" u="1"/>
        <s v="35010-K25-600" u="1"/>
        <s v="35160-KYZ-901" u="1"/>
        <s v="37800-KVY-961" u="1"/>
        <s v="4051A-KWW-A80" u="1"/>
        <s v="44D-E7623-00" u="1"/>
        <s v="45251-KPH-881" u="1"/>
        <s v="45351-KVB-931" u="1"/>
        <s v="4US-W0045-00" u="1"/>
        <s v="50512-KWB-600" u="1"/>
        <s v="5061A-K25-900" u="1"/>
        <s v="50661-KWB-600" u="1"/>
        <s v="50C-W0046-00" u="1"/>
        <s v="51401-KPH-881" u="1"/>
        <s v="52147-028-301" u="1"/>
        <s v="54P-E2231-00" u="1"/>
        <s v="54P-WE166-00" u="1"/>
        <s v="61100-K46-N00ZC" u="1"/>
        <s v="6303RS" u="1"/>
        <s v="8010A-K41-N003" u="1"/>
        <s v="93306-305XA" u="1"/>
        <s v="98067-86871" u="1"/>
        <s v="AKIO6201" u="1"/>
        <s v="ALF63-01RS" u="1"/>
        <s v="ASRR110" u="1"/>
        <s v="B63-F3462-00" u="1"/>
        <s v="BCHA" u="1"/>
        <s v="BDINOP" u="1"/>
        <s v="BSDBFI" u="1"/>
        <s v="BTERAI" u="1"/>
        <s v="CKD-12391-KVY-900" u="1"/>
        <s v="DSPPCX" u="1"/>
        <s v="FIM39-025" u="1"/>
        <s v="FIM72-100" u="1"/>
        <s v="FSK125" u="1"/>
        <s v="GEN00020" u="1"/>
        <s v="GP0207" u="1"/>
        <s v="KLBEAT" u="1"/>
        <s v="KRTKLP" u="1"/>
        <s v="KTRO-GND" u="1"/>
        <s v="MKLMPU" u="1"/>
        <s v="PBKHVI" u="1"/>
        <s v="PERREM" u="1"/>
        <s v="PKVRIO" u="1"/>
        <s v="PPKMGP" u="1"/>
        <s v="PRTMAX" u="1"/>
        <s v="PSSYB" u="1"/>
        <s v="RGTASD" u="1"/>
        <s v="RTI420" u="1"/>
        <s v="SHV110" u="1"/>
        <s v="SKTKBL" u="1"/>
        <s v="SPINET" u="1"/>
        <s v="SRGOLI" u="1"/>
        <s v="SS-530R" u="1"/>
        <s v="SSKRSD" u="1"/>
        <s v="STLVCR" u="1"/>
        <s v="TPSTRV" u="1"/>
        <s v="TRSRVA" u="1"/>
        <s v="19010-KVB-N51" u="1"/>
        <s v="1S7-E4450-00" u="1"/>
        <s v="22011-K0J-N00" u="1"/>
        <s v="22011-K1N-V01" u="1"/>
        <s v="28223-GCC-000" u="1"/>
        <s v="28230-KZR-600" u="1"/>
        <s v="28250-KZR-600" u="1"/>
        <s v="2PH-E2151-01" u="1"/>
        <s v="2TS-E1181-00" u="1"/>
        <s v="30510-K47-N01" u="1"/>
        <s v="31110-KZL-C31" u="1"/>
        <s v="31220-K97-T01" u="1"/>
        <s v="33100-KZL-A01" u="1"/>
        <s v="33700-K1Z-N21" u="1"/>
        <s v="35010-K46-N20" u="1"/>
        <s v="35150-KWW-A01" u="1"/>
        <s v="35200-KEV-650" u="1"/>
        <s v="35700-K81-N01" u="1"/>
        <s v="37340-16H10-000" u="1"/>
        <s v="420X108CL" u="1"/>
        <s v="51410-K1Z-J11" u="1"/>
        <s v="53166-K2S-N00" u="1"/>
        <s v="53172-K0J-N00" u="1"/>
        <s v="54P-F8385-00" u="1"/>
        <s v="6431A-KZR-600ZD" u="1"/>
        <s v="64321-K1Z-J10ZC" u="1"/>
        <s v="64431-K1Z-J10ZS" u="1"/>
        <s v="83700-K81-N00ZA" u="1"/>
        <s v="98200-40500" u="1"/>
        <s v="B3W-F7481-00" u="1"/>
        <s v="B5D-E1351-00" u="1"/>
        <s v="B5D-E2121-00" u="1"/>
        <s v="B5D-F2210-00" u="1"/>
        <s v="B65-E4451-00" u="1"/>
        <s v="BKLYMI" u="1"/>
        <s v="BP125" u="1"/>
        <s v="CVRKNL" u="1"/>
        <s v="INJKTR" u="1"/>
        <s v="KRBSAR" u="1"/>
        <s v="KTRHJI" u="1"/>
        <s v="MCBJZI" u="1"/>
        <s v="PMBRAB" u="1"/>
        <s v="PSDVIM" u="1"/>
        <s v="PTNKTB" u="1"/>
        <s v="RTSDKN" u="1"/>
        <s v="RTSDKR" u="1"/>
        <s v="SDHHIV" u="1"/>
        <s v="SKRK7.5" u="1"/>
        <s v="SSHBFI" u="1"/>
        <s v="SSHVIM" u="1"/>
        <s v="011-GN5-NPP PK C" u="1"/>
        <s v="011-K59-0705" u="1"/>
        <s v="011-kpp-0705" u="1"/>
        <s v="06381-KEV-880" u="1"/>
        <s v="12245-GB4-305" u="1"/>
        <s v="13011-K44-V00" u="1"/>
        <s v="14670-035-032" u="1"/>
        <s v="14711-GN5-911" u="1"/>
        <s v="23100-K16-A41" u="1"/>
        <s v="2DP-E2160-01" u="1"/>
        <s v="2PH-E2121-10" u="1"/>
        <s v="2PH-H3511-00" u="1"/>
        <s v="30510-K16-A01" u="1"/>
        <s v="35010-KVY-960" u="1"/>
        <s v="44D-F6240-00" u="1"/>
        <s v="44D-F6241-00" u="1"/>
        <s v="5LW-E7620-00" u="1"/>
        <s v="5TL-E7623-00" u="1"/>
        <s v="5TL-E7641-01" u="1"/>
        <s v="5TP-F5190-01" u="1"/>
        <s v="64303-K59-A10ZA" u="1"/>
        <s v="64501-K59-A10MJB" u="1"/>
        <s v="77240-K59-A11" u="1"/>
        <s v="8114A-K59-A10ZB" u="1"/>
        <s v="88211-K93-N00ZM" u="1"/>
        <s v="90701-KFM-900" u="1"/>
        <s v="91351-642-000" u="1"/>
        <s v="ASTBEAT" u="1"/>
        <s v="BAUDL5" u="1"/>
        <s v="BBBLBG" u="1"/>
        <s v="BPCRVA" u="1"/>
        <s v="BSHBLKT" u="1"/>
        <s v="CABMTLSL" u="1"/>
        <s v="CRNATB" u="1"/>
        <s v="CYNBRG" u="1"/>
        <s v="DDKLHR" u="1"/>
        <s v="GP0018" u="1"/>
        <s v="GP0055" u="1"/>
        <s v="GP0092" u="1"/>
        <s v="GP0202" u="1"/>
        <s v="H1540-28104-KEV" u="1"/>
        <s v="IP6204" u="1"/>
        <s v="JK022510-1570" u="1"/>
        <s v="JRMPLM" u="1"/>
        <s v="KBPVCB" u="1"/>
        <s v="KLDSPR" u="1"/>
        <s v="LHRSTO" u="1"/>
        <s v="LRSTHO" u="1"/>
        <s v="MA-3DN 80/90-14" u="1"/>
        <s v="MA-3DN 90/90-14" u="1"/>
        <s v="MLDVRE" u="1"/>
        <s v="OSVRSN" u="1"/>
        <s v="PCAR-GND" u="1"/>
        <s v="PKGHDV" u="1"/>
        <s v="PRPKDH" u="1"/>
        <s v="RSLRM" u="1"/>
        <s v="SHHVCI" u="1"/>
        <s v="SINJYM" u="1"/>
        <s v="SLBRDPN" u="1"/>
        <s v="SLHDVR" u="1"/>
        <s v="SLHVR" u="1"/>
        <s v="SR02BF" u="1"/>
        <s v="WR-5MX-H2370-00" u="1"/>
        <s v="22201-KWB-603" u="1"/>
        <s v="30700-KVY-961" u="1"/>
        <s v="33110-KVB-931" u="1"/>
        <s v="33400-KVB-931" u="1"/>
        <s v="BDKNKH" u="1"/>
        <s v="DSRVAB" u="1"/>
        <s v="GP0012" u="1"/>
        <s v="PDHVRO" u="1"/>
        <s v="TH-45530-KVY-911" u="1"/>
        <s v="12391-K01-900" u="1"/>
        <s v="35010-K25-900" u="1"/>
        <s v="37211-KVY-961" u="1"/>
        <s v="PKPVRO" u="1"/>
        <s v="PKV150" u="1"/>
        <s v="STSPCI" u="1"/>
        <s v="06401-K56-N11" u="1"/>
        <s v="06401-KEV-881" u="1"/>
        <s v="16707-K12-901" u="1"/>
        <s v="AKIBKS" u="1"/>
        <s v="BL275-17" u="1"/>
        <s v="MNCUVI" u="1"/>
        <s v="RJUPZ1" u="1"/>
        <s v="RTKVRO" u="1"/>
        <s v="SKRHR" u="1"/>
        <s v="SLDNM" u="1"/>
        <s v="011-K44-NPP PK" u="1"/>
        <s v="0991012327938" u="1"/>
        <s v="12391-GGC-900" u="1"/>
        <s v="12391-K44-V00" u="1"/>
        <s v="13011-KVB-T00" u="1"/>
        <s v="131A2-KZL-305" u="1"/>
        <s v="131A3-KYZ-900" u="1"/>
        <s v="131A4-GN5-913" u="1"/>
        <s v="14611-KWN-901" u="1"/>
        <s v="15133-KVB-900" u="1"/>
        <s v="16450-KZR-B21" u="1"/>
        <s v="18318-K81-N00ZA" u="1"/>
        <s v="1LB-H1890-00" u="1"/>
        <s v="28D-W1763-00" u="1"/>
        <s v="2DP-E2150-01" u="1"/>
        <s v="2P2-E6150-00" u="1"/>
        <s v="2PH-F1511-00-P1" u="1"/>
        <s v="30700-KPH-881" u="1"/>
        <s v="33452-KVB-931" u="1"/>
        <s v="33500B41H00N000" u="1"/>
        <s v="38110-KTM-851" u="1"/>
        <s v="3C1-H1960-00" u="1"/>
        <s v="50C-E6321-00" u="1"/>
        <s v="51153-09G00-000" u="1"/>
        <s v="53105-KPH-950" u="1"/>
        <s v="53205-K81-N00ZE" u="1"/>
        <s v="53206-K81-N00ZA" u="1"/>
        <s v="5ER-H2370-00" u="1"/>
        <s v="5TL-F6311-10" u="1"/>
        <s v="5TL-F6331-00" u="1"/>
        <s v="6022ASB" u="1"/>
        <s v="BD13P5" u="1"/>
        <s v="BD14P5" u="1"/>
        <s v="80106-KZR-600" u="1"/>
        <s v="83520-K81-N00ZA" u="1"/>
        <s v="88110-K25-900" u="1"/>
        <s v="8991011114928" u="1"/>
        <s v="91202-KWN-902" u="1"/>
        <s v="B3F-F2210-00" u="1"/>
        <s v="BOSBET" u="1"/>
        <s v="BOSGRN" u="1"/>
        <s v="CRANWD" u="1"/>
        <s v="CUKMIO" u="1"/>
        <s v="DDSMKI" u="1"/>
        <s v="FLSCR7" u="1"/>
        <s v="GP0060" u="1"/>
        <s v="GP0109" u="1"/>
        <s v="GP0114" u="1"/>
        <s v="GP0170" u="1"/>
        <s v="GP0199" u="1"/>
        <s v="GP0266" u="1"/>
        <s v="GRSPRA" u="1"/>
        <s v="HB6001" u="1"/>
        <s v="ICCLNR" u="1"/>
        <s v="KCKTBT" u="1"/>
        <s v="KRTNER" u="1"/>
        <s v="KURMAA" u="1"/>
        <s v="LEDLMS" u="1"/>
        <s v="LHRKCG" u="1"/>
        <s v="MURN12" u="1"/>
        <s v="PKKNJPT" u="1"/>
        <s v="PKMGRV" u="1"/>
        <s v="PLXHTM" u="1"/>
        <s v="PMLCSS" u="1"/>
        <s v="PPKVX" u="1"/>
        <s v="PRPKCB" u="1"/>
        <s v="RTI110" u="1"/>
        <s v="SAE 10W-30 API SL" u="1"/>
        <s v="SILSET" u="1"/>
        <s v="SPIMGT" u="1"/>
        <s v="TPSTRO" u="1"/>
        <s v="TSTMM3" u="1"/>
        <s v="TSV125" u="1"/>
        <s v="WR-30700-KPH-881" u="1"/>
        <s v="WR-44800-KVB-910" u="1"/>
        <s v="WSSZNK" u="1"/>
        <s v="KNGSIL" u="1"/>
        <s v="06401-KEH-900" u="1"/>
        <s v="12361-383-000" u="1"/>
        <s v="22113-GFM-970" u="1"/>
        <s v="23421-K81-N00" u="1"/>
        <s v="23422-K46-N20" u="1"/>
        <s v="23430-K81-N00" u="1"/>
        <s v="2DP-H4721-00" u="1"/>
        <s v="2PH-E7660-00" u="1"/>
        <s v="2PH-E7670-00" u="1"/>
        <s v="2PH-E7684-00" u="1"/>
        <s v="35150-KPH-880" u="1"/>
        <s v="3C1-F6335-00" u="1"/>
        <s v="44711-K93-N02" u="1"/>
        <s v="44D-E2223-00" u="1"/>
        <s v="44D-E2450-00" u="1"/>
        <s v="44D-E7632-00" u="1"/>
        <s v="5011987101074" u="1"/>
        <s v="52181-001-302" u="1"/>
        <s v="52400-K93-N02" u="1"/>
        <s v="57110-23F10-000" u="1"/>
        <s v="90793AJ813" u="1"/>
        <s v="B65-E6626-00" u="1"/>
        <s v="B65-H2566-01" u="1"/>
        <s v="BAUD0017" u="1"/>
        <s v="BBFBRU" u="1"/>
        <s v="BDTPAS" u="1"/>
        <s v="CVCLIM" u="1"/>
        <s v="GP0098" u="1"/>
        <s v="GP0188" u="1"/>
        <s v="GP0195" u="1"/>
        <s v="H1441-28124-K18" u="1"/>
        <s v="HRBKO" u="1"/>
        <s v="KTOCK" u="1"/>
        <s v="MSHBFI" u="1"/>
        <s v="NN00010" u="1"/>
        <s v="ORGBNA" u="1"/>
        <s v="ORGTMIO" u="1"/>
        <s v="PKBKGRO" u="1"/>
        <s v="PSDHVC" u="1"/>
        <s v="RTEM-8H" u="1"/>
        <s v="RTM10Y" u="1"/>
        <s v="RVFT" u="1"/>
        <s v="SAIKOO8" u="1"/>
        <s v="SKT4KB" u="1"/>
        <s v="SOECMP" u="1"/>
        <s v="SS8175ML" u="1"/>
        <s v="VM0010" u="1"/>
        <s v="011-KPH-NPP PK" u="1"/>
        <s v="011-KVB NPP PK" u="1"/>
        <s v="06141-KRS-505" u="1"/>
        <s v="11345-K56-N50" u="1"/>
        <s v="12391-K1A-N01" u="1"/>
        <s v="131A3-KFV-951" u="1"/>
        <s v="14401-K56-N01" u="1"/>
        <s v="14401-KSS-931" u="1"/>
        <s v="14721-K56-N00" u="1"/>
        <s v="147A1-KPH-900" u="1"/>
        <s v="147A1-KVB-900" u="1"/>
        <s v="16700-K81-N01" u="1"/>
        <s v="1DY-E2126-00" u="1"/>
        <s v="1PA-WE13E-00" u="1"/>
        <s v="28D-WE76J-01" u="1"/>
        <s v="2ND-E2151-00" u="1"/>
        <s v="2S6-E2119-00" u="1"/>
        <s v="37700-K48-A01" u="1"/>
        <s v="3C1-E1181-01" u="1"/>
        <s v="43450-K46-N01" u="1"/>
        <s v="51490-KRM-852" u="1"/>
        <s v="5D9-W001A-30" u="1"/>
        <s v="5TL-H3550-00" u="1"/>
        <s v="6430B-K61-900" u="1"/>
        <s v="BMRVII" u="1"/>
        <s v="BP12" u="1"/>
        <s v="BP7HS-NGK" u="1"/>
        <s v="BSHKLP" u="1"/>
        <s v="BUDBLK" u="1"/>
        <s v="90/80-14" u="1"/>
        <s v="90387-16811" u="1"/>
        <s v="90683-GAZ-004" u="1"/>
        <s v="AAO003EE3004010321" u="1"/>
        <s v="ABS0002" u="1"/>
        <s v="APRSR" u="1"/>
        <s v="BADKLP" u="1"/>
        <s v="BADNMX" u="1"/>
        <s v="BAUDOL" u="1"/>
        <s v="BBBOVS" u="1"/>
        <s v="BD14P" u="1"/>
        <s v="BDMRAS" u="1"/>
        <s v="DDKNKG" u="1"/>
        <s v="DPHPXII" u="1"/>
        <s v="FLHSXI" u="1"/>
        <s v="FLSTSF" u="1"/>
        <s v="FLSTVR" u="1"/>
        <s v="FP-43130-KVB-2700" u="1"/>
        <s v="GGPMPL" u="1"/>
        <s v="GP0094" u="1"/>
        <s v="GTZ5SMO" u="1"/>
        <s v="KBLGSM" u="1"/>
        <s v="KGHKAI" u="1"/>
        <s v="KRNKPS" u="1"/>
        <s v="KSKYNI" u="1"/>
        <s v="KTVCHSP" u="1"/>
        <s v="LHRIMI" u="1"/>
        <s v="LPESLD" u="1"/>
        <s v="NN000518" u="1"/>
        <s v="ORWTPHV" u="1"/>
        <s v="OSVRO" u="1"/>
        <s v="PBHCFI" u="1"/>
        <s v="PCHPBS" u="1"/>
        <s v="PGYMFI" u="1"/>
        <s v="PHHCFI" u="1"/>
        <s v="PISKBG" u="1"/>
        <s v="PKHVCCI" u="1"/>
        <s v="PKMMPRO" u="1"/>
        <s v="PNHSIM" u="1"/>
        <s v="PPPKBLK" u="1"/>
        <s v="PRPKBLK" u="1"/>
        <s v="PRPKHDV" u="1"/>
        <s v="PRPKKPL" u="1"/>
        <s v="PRPKPT" u="1"/>
        <s v="PSTNBT" u="1"/>
        <s v="RGPYMH" u="1"/>
        <s v="RGTMBG" u="1"/>
        <s v="RHPXIM" u="1"/>
        <s v="RLYSTTR" u="1"/>
        <s v="SHVTCI" u="1"/>
        <s v="SIHBFI" u="1"/>
        <s v="SKHS" u="1"/>
        <s v="SKLRVR" u="1"/>
        <s v="SLGRDPN" u="1"/>
        <s v="SLGRTR" u="1"/>
        <s v="SLHDBI" u="1"/>
        <s v="SLSHKV" u="1"/>
        <s v="SLTPSK" u="1"/>
        <s v="SMBHRL" u="1"/>
        <s v="SMTHRI" u="1"/>
        <s v="SPYRKI" u="1"/>
        <s v="SRBYMI" u="1"/>
        <s v="SSHBTI" u="1"/>
        <s v="SSYAIM" u="1"/>
        <s v="STSDYA" u="1"/>
        <s v="SWTCHRM" u="1"/>
        <s v="TCBSAI" u="1"/>
        <s v="TTUOLI" u="1"/>
        <s v="WR-5TL-E4948-00" u="1"/>
        <s v="DELTA20W-50" u="1"/>
        <s v="YAMACOOLANT" u="1"/>
        <s v="1KP-H3511-00" u="1"/>
        <s v="SKNNN" u="1"/>
        <s v="LHCVT" u="1"/>
        <s v="SLSHKCL" u="1"/>
        <s v="OMV125" u="1"/>
        <s v="WR-16100-KVB-931" u="1"/>
        <s v="17210-K03-N30" u="1"/>
        <s v="GRSIMI" u="1"/>
        <s v="54P-E5630-00" u="1"/>
        <s v="SAIKOO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02.633260648145" createdVersion="8" refreshedVersion="8" minRefreshableVersion="3" recordCount="1635" xr:uid="{CE718EC2-EF69-4F52-8CCD-4F9F5823478F}">
  <cacheSource type="worksheet">
    <worksheetSource ref="A1:AO1048576" sheet="FR_HITUNG_MINMAX"/>
  </cacheSource>
  <cacheFields count="41">
    <cacheField name="NoItem" numFmtId="0">
      <sharedItems containsBlank="1" count="1276">
        <s v="06141-KWB-505"/>
        <s v="06381-KZL-A00"/>
        <s v="06381-KZR-600"/>
        <s v="06401-KPH-881"/>
        <s v="06401-KTL-700"/>
        <s v="06401-KWW-900"/>
        <s v="06455-K59-A71"/>
        <s v="06455-KR3-404"/>
        <s v="06455-KVB-T01"/>
        <s v="06455-KWB-601"/>
        <s v="06535-GN5-505"/>
        <s v="08232-2MB-K2LN1"/>
        <s v="08232-2MB-K8JN1"/>
        <s v="08232-M99-K1JN1"/>
        <s v="08232-M99-K8JN9"/>
        <s v="082332M99K8JNI"/>
        <s v="08234-2MB-K8JN0"/>
        <s v="08CLA-H50-500"/>
        <s v="09355-50105L460"/>
        <s v="09471-12008-000"/>
        <s v="110/90-1264J"/>
        <s v="11103-KVB-930"/>
        <s v="11361-KWN-901"/>
        <s v="11363-KWN-900"/>
        <s v="11395-KWB-920"/>
        <s v="12191-K44-V00"/>
        <s v="12191-KZR-600"/>
        <s v="12206-K97-N00"/>
        <s v="12209-GB4-682"/>
        <s v="12251-GGC-901"/>
        <s v="12251-K12-901"/>
        <s v="12361-035-000"/>
        <s v="12391-K25-601"/>
        <s v="12391-K66-V01"/>
        <s v="12391-KVB-900"/>
        <s v="12391-KZR-600"/>
        <s v="131A1-KWN-902"/>
        <s v="131A3-K81-P00"/>
        <s v="131A3-KZL-305"/>
        <s v="131A4-KWN-902"/>
        <s v="14510-KVB-900"/>
        <s v="14520-GFC-771"/>
        <s v="14611-KVB-900"/>
        <s v="16016-K03-H11"/>
        <s v="16450-K59-A11"/>
        <s v="16450-KZR-601"/>
        <s v="17210-K0J-N00"/>
        <s v="17210-K16-900"/>
        <s v="17210-K59-A70"/>
        <s v="17210-K97-N00"/>
        <s v="17210-KVB-930"/>
        <s v="17210-KVY-960"/>
        <s v="17220-KZR-600"/>
        <s v="18318-K1A-N00"/>
        <s v="19200-KWN-901"/>
        <s v="19216-KVB-900"/>
        <s v="19217-MAL-300"/>
        <s v="19226-KVB-900"/>
        <s v="19240-KVB-900"/>
        <s v="1LB-H3912-00"/>
        <s v="1S7-E1196-00"/>
        <s v="1S7-E2450-01"/>
        <s v="1S7-E3440-00"/>
        <s v="20w-40"/>
        <s v="20W-40MATIC"/>
        <s v="20W-50JASO MA"/>
        <s v="21501B09J00N000"/>
        <s v="22011-K81-N00"/>
        <s v="22011-KWN-900"/>
        <s v="22100-K1A-N11"/>
        <s v="22100-KWN-901"/>
        <s v="22102-K0J-N00"/>
        <s v="22102-K44-V00"/>
        <s v="22102-K97-T01"/>
        <s v="22102-KZR-600"/>
        <s v="22105-K0J-N00"/>
        <s v="22105-K44-V00"/>
        <s v="22105-K97-T00"/>
        <s v="22105-KVB-900"/>
        <s v="22105-KVY-960"/>
        <s v="22105-KWN-900"/>
        <s v="22110-K0J-N00"/>
        <s v="22110-K35-V00"/>
        <s v="22110-K44-V00"/>
        <s v="22110-K97-T00"/>
        <s v="22110-KVB-900"/>
        <s v="22110-KVY-900"/>
        <s v="22110-KZR-600"/>
        <s v="22123-K0J-N00"/>
        <s v="22123-K0S-V00"/>
        <s v="22123-K97-B00"/>
        <s v="2212A-K35-640"/>
        <s v="2212A-K36-T00"/>
        <s v="2212A-K44-V00"/>
        <s v="2212A-KVB-900"/>
        <s v="2212A-KVY-900"/>
        <s v="2212A-KWN-900"/>
        <s v="22131-KVB-900"/>
        <s v="22132-GCC-771"/>
        <s v="22535-K2F-N00"/>
        <s v="22535-K44-V00"/>
        <s v="22535-KVY-900"/>
        <s v="22535-KWN-901"/>
        <s v="22535-KZL-A00"/>
        <s v="22804-148-000"/>
        <s v="23100-K0J-N01"/>
        <s v="23100-K1Z-N21"/>
        <s v="23100-K2S-N01"/>
        <s v="23100-K35-V01"/>
        <s v="23100-K36-J02"/>
        <s v="23100-K44-V01"/>
        <s v="23100-K97-T01"/>
        <s v="23100-KVB-901"/>
        <s v="23100-KVY-902"/>
        <s v="23100-KZL-932"/>
        <s v="23100-KZR-601"/>
        <s v="23205-K1A-N10"/>
        <s v="23224-K1A-N10"/>
        <s v="23225-KSY-900"/>
        <s v="23226-KVB-900"/>
        <s v="23237-K1G-V01"/>
        <s v="23237-K35-V00"/>
        <s v="23238-KZR-600"/>
        <s v="28D-17653-00"/>
        <s v="2BM-F5805-00"/>
        <s v="2DP-E1181-00"/>
        <s v="2DP-E1351-00"/>
        <s v="2DP-E7465-00"/>
        <s v="2DP-E7465-10"/>
        <s v="2DP-E7611-00"/>
        <s v="2DP-E7620-00"/>
        <s v="2DP-E7641-00"/>
        <s v="2DP-E7674-00"/>
        <s v="2DP-WE662-00"/>
        <s v="2DP-WE763-00"/>
        <s v="2PH-E4450-00"/>
        <s v="2PH-E7465-00"/>
        <s v="2PH-E7641-00"/>
        <s v="2PH-H2370-10"/>
        <s v="2PH-WE763-00"/>
        <s v="2SX-E7620-00"/>
        <s v="30400-K25-600CI"/>
        <s v="30510-K25-901"/>
        <s v="30700-K50-T01"/>
        <s v="30700-KY2-702"/>
        <s v="31120-K25-901"/>
        <s v="31500-KZR-602"/>
        <s v="31600-KVB-N51"/>
        <s v="31917-K0R-V01"/>
        <s v="33130-GN5-831"/>
        <s v="33510-22010AS01"/>
        <s v="3374650290652"/>
        <s v="34901-KFV-B51"/>
        <s v="35160-K20-T21"/>
        <s v="35170-KYZ-901"/>
        <s v="35180-K03-N31"/>
        <s v="35200-KWW-A01"/>
        <s v="35200-KYZ-901"/>
        <s v="35340-GW3-980"/>
        <s v="35345-GW0-900"/>
        <s v="35700-K93-N01"/>
        <s v="37310B09G30NP00"/>
        <s v="37420B10E10N000"/>
        <s v="37520B09G40N000"/>
        <s v="37800-KVB-931"/>
        <s v="38110-KZR-601"/>
        <s v="38501-KVZ-631"/>
        <s v="38502-GGZ-J01"/>
        <s v="38502-K59-A11"/>
        <s v="38770-K15-903"/>
        <s v="3AY-F3145-00"/>
        <s v="3C1-E3915-00"/>
        <s v="3C1-F5805-10"/>
        <s v="42711-K59-A12"/>
        <s v="42711-KVB-931"/>
        <s v="43125-KPH-903"/>
        <s v="43130-KZL-930"/>
        <s v="43351-KTM-N31"/>
        <s v="44711-K59-A12"/>
        <s v="44711-K59-A72"/>
        <s v="44711-KTM-850"/>
        <s v="44711-KVB-931"/>
        <s v="44800-K25-900"/>
        <s v="44800-KWW-650"/>
        <s v="44830-KVB-T00"/>
        <s v="44830-KVY-721"/>
        <s v="44830-KWW-A00"/>
        <s v="44D-E7641-00"/>
        <s v="44D-F6351-00"/>
        <s v="45517-K81-N30"/>
        <s v="4US-H4714-00"/>
        <s v="5011987101166"/>
        <s v="50503-KZL-930"/>
        <s v="50530-K81-N00"/>
        <s v="51401-KVB-T01"/>
        <s v="51401-KZR-600"/>
        <s v="51410-KTM-881"/>
        <s v="51410-KVB-901"/>
        <s v="51410-KZL-A01"/>
        <s v="51454-KEV-881"/>
        <s v="51490-GN5-305"/>
        <s v="52400-K25-901"/>
        <s v="53175-KRS-T80"/>
        <s v="53175-KVG-A21"/>
        <s v="53178-K04-931"/>
        <s v="53178-K1A-N00"/>
        <s v="53178-K59-A10"/>
        <s v="53178-K81-N30"/>
        <s v="53178-KVB-930"/>
        <s v="53178-KVB-N60"/>
        <s v="53199-KVG-910"/>
        <s v="53220-GN5-900"/>
        <s v="54P-E7611-00"/>
        <s v="54P-E7620-00"/>
        <s v="54P-E7623-00"/>
        <s v="54P-E7641-00"/>
        <s v="54P-E7674-00"/>
        <s v="54P-F6301-11"/>
        <s v="54P-H3550-10"/>
        <s v="54P-WE445-00"/>
        <s v="54P-WE445-10"/>
        <s v="54P-WE763-00"/>
        <s v="57460-09J00-000"/>
        <s v="5BP-F530K-20"/>
        <s v="5D9-F530K-00"/>
        <s v="5D9-W001A-40"/>
        <s v="5LW-17653-00"/>
        <s v="5MX-F530K-00"/>
        <s v="5TL-F5190-01"/>
        <s v="5TL-F5867-01"/>
        <s v="5TL-H3912-20"/>
        <s v="5TL-H3922-00"/>
        <s v="6201-2RS"/>
        <s v="64308-K1A-N00ZA"/>
        <s v="64310-K1A-N00ZA"/>
        <s v="64340-K1A-N00ZA"/>
        <s v="80151-K1A-N00ZA"/>
        <s v="81141-K1A-N10ZA"/>
        <s v="81250-K1A-N00"/>
        <s v="82322MAK8LN1"/>
        <s v="8990876610040"/>
        <s v="8990876610057"/>
        <s v="8990876610095"/>
        <s v="8990876610101"/>
        <s v="8990876610255"/>
        <s v="8991011328073"/>
        <s v="8997034790026"/>
        <s v="90116-K81-N30"/>
        <s v="90201-15841"/>
        <s v="90202-KN7-670"/>
        <s v="90454-GB2-000"/>
        <s v="90793AJ425"/>
        <s v="90793AJ437"/>
        <s v="90793AJ804"/>
        <s v="90793AJ829"/>
        <s v="91001-KZL-A01"/>
        <s v="91001-KZR-600"/>
        <s v="91002-KVB-930"/>
        <s v="91002-KVY-901"/>
        <s v="91005-KVB-N50"/>
        <s v="91009-KVB-903"/>
        <s v="91009-KVY-961"/>
        <s v="91109-K2S-N01"/>
        <s v="91109-KVB-901"/>
        <s v="91109-KVY-901"/>
        <s v="91201-GCC-771"/>
        <s v="91201-K59-A11"/>
        <s v="91201-KCW-851"/>
        <s v="91201-KWN-902"/>
        <s v="91202-302-010"/>
        <s v="91202-K0J-N01"/>
        <s v="91202-K50-T01"/>
        <s v="91202-KJ9-003"/>
        <s v="91202-KVB-901"/>
        <s v="91202-KWN-901"/>
        <s v="91203-436-004"/>
        <s v="91204-K50-T01"/>
        <s v="91204-K59-A11"/>
        <s v="91204-KPH-901"/>
        <s v="91211-GK8-013"/>
        <s v="91211-KN7-671"/>
        <s v="91351-GR1-000"/>
        <s v="93102-17803"/>
        <s v="93102-20815"/>
        <s v="93102-22829"/>
        <s v="93102-24802"/>
        <s v="93102-25816"/>
        <s v="93102-25824"/>
        <s v="93102-30802"/>
        <s v="93103-10801"/>
        <s v="93210-19809"/>
        <s v="93210-84801"/>
        <s v="93306-000Y3"/>
        <s v="93306-004XC"/>
        <s v="93306-300YK"/>
        <s v="93306-300YL"/>
        <s v="94700-00372"/>
        <s v="98059-57927"/>
        <s v="99000B00MP3NSCH"/>
        <s v="AAJ"/>
        <s v="ALF62-01RS"/>
        <s v="B12P3C"/>
        <s v="B65-E7641-00"/>
        <s v="B65-WB069-00"/>
        <s v="B65-WE763-00"/>
        <s v="B97-25806-00"/>
        <s v="BAUD0001"/>
        <s v="BAUD0002"/>
        <s v="BAUD0003"/>
        <s v="BAUD0004"/>
        <s v="BAUD0005"/>
        <s v="BAUD0006"/>
        <s v="BAUD0007"/>
        <s v="BAUD0009"/>
        <s v="BAUD0012"/>
        <s v="BAUD0014"/>
        <s v="BAUD0015"/>
        <s v="BAUD0016"/>
        <s v="BAUD0039"/>
        <s v="BAUD12"/>
        <s v="BAUD14"/>
        <s v="BAUDBLC"/>
        <s v="BBM"/>
        <s v="BBOBB"/>
        <s v="BCC1,5CM"/>
        <s v="BCPRGEA-9NGK"/>
        <s v="BD12P7"/>
        <s v="BDCS1,5"/>
        <s v="BDCVT6"/>
        <s v="BDCVTP"/>
        <s v="BDFRHA"/>
        <s v="BDKMCH"/>
        <s v="BDKPLB"/>
        <s v="BDKPPK"/>
        <s v="BDOLGR"/>
        <s v="BDSAPR"/>
        <s v="BDVRNX"/>
        <s v="BK6-E3907-00"/>
        <s v="BLT110/80-14FDR"/>
        <s v="BLT130/70-13FDR"/>
        <s v="BNTLSF"/>
        <s v="BOCU-R0J"/>
        <s v="BRGGAS"/>
        <s v="BSHBLK"/>
        <s v="BTRRMT"/>
        <s v="BUDCVT"/>
        <s v="CR6HSA-NGK"/>
        <s v="CR8ENGK"/>
        <s v="DBPCXM"/>
        <s v="DBS125"/>
        <s v="DCPBRM"/>
        <s v="DDPCXM"/>
        <s v="DDSPRM"/>
        <s v="DLTPFM"/>
        <s v="DMOMIO"/>
        <s v="DPMSNM"/>
        <s v="DPV125"/>
        <s v="DSPDJP"/>
        <s v="DVTZTHC"/>
        <s v="DXTNEA"/>
        <s v="edrsae20w-40"/>
        <s v="ENDUROGEAR120"/>
        <s v="ENMTCS"/>
        <s v="FDR100/90-12"/>
        <s v="FFPHVI"/>
        <s v="FLBMJ"/>
        <s v="FLSRTV"/>
        <s v="FRFLHG"/>
        <s v="FRFLPB"/>
        <s v="FRFLPP"/>
        <s v="GEN000010"/>
        <s v="GEN00007"/>
        <s v="GEN0008"/>
        <s v="GEN0025"/>
        <s v="GP0002"/>
        <s v="GP0007"/>
        <s v="GP0011"/>
        <s v="GP0041"/>
        <s v="GP0044"/>
        <s v="GP0063"/>
        <s v="GP0112"/>
        <s v="GP0113"/>
        <s v="GP0118"/>
        <s v="GP0119"/>
        <s v="GP0124"/>
        <s v="GP0125"/>
        <s v="GP0127"/>
        <s v="GP0172"/>
        <s v="GP0178"/>
        <s v="GP0205"/>
        <s v="GP0211"/>
        <s v="GP0212"/>
        <s v="GP0213"/>
        <s v="GP0232"/>
        <s v="GP0265"/>
        <s v="GTZ5S"/>
        <s v="H2-30410-KVB-1700"/>
        <s v="HA-911PA-KVY-1100"/>
        <s v="HB6201RS"/>
        <s v="HB6202"/>
        <s v="HB6300RS"/>
        <s v="HB6301RS"/>
        <s v="HB63-02RS"/>
        <s v="ICCSL99"/>
        <s v="IND6004"/>
        <s v="ISOPLS"/>
        <s v="KBGHBCI"/>
        <s v="KCGPNL"/>
        <s v="KGGAVO"/>
        <s v="KLPADL"/>
        <s v="KRSTBT"/>
        <s v="KRTSTM"/>
        <s v="KTN0006"/>
        <s v="KTN0007"/>
        <s v="LBPASP"/>
        <s v="LECIN-01"/>
        <s v="LEDLMH"/>
        <s v="LF6203RS"/>
        <s v="LH6203"/>
        <s v="LHR699"/>
        <s v="LSJLED"/>
        <s v="MAQSCB"/>
        <s v="MG00001"/>
        <s v="MG00003"/>
        <s v="MRPBFI"/>
        <s v="MRRMKT"/>
        <s v="MSTCLN"/>
        <s v="MURAS19"/>
        <s v="MURKMSTRATS"/>
        <s v="MURTOP"/>
        <s v="NGKC7HSA"/>
        <s v="NGK-CPR9EA-9"/>
        <s v="NN0003"/>
        <s v="NN000521"/>
        <s v="NN0013"/>
        <s v="NN00210"/>
        <s v="NPLKPL"/>
        <s v="ORGPCX"/>
        <s v="ORGTOA"/>
        <s v="PECSL99"/>
        <s v="PK4450"/>
        <s v="PKAFBR"/>
        <s v="PRKGRN"/>
        <s v="PRKMRM"/>
        <s v="PRKTNG"/>
        <s v="PSTBI"/>
        <s v="RGKMR"/>
        <s v="RING14"/>
        <s v="RING6x20"/>
        <s v="RINGPT"/>
        <s v="RKU"/>
        <s v="RNGPPT"/>
        <s v="ROLI-17"/>
        <s v="ROLI-19"/>
        <s v="ROLIGN"/>
        <s v="SBNCLK"/>
        <s v="SCHBEM"/>
        <s v="SCYALN"/>
        <s v="SEAL1"/>
        <s v="SGTPKL"/>
        <s v="SICFLY"/>
        <s v="SIMYMI"/>
        <s v="SKNBT"/>
        <s v="SKRK10"/>
        <s v="SKRK15"/>
        <s v="SKRK20"/>
        <s v="SKRK5"/>
        <s v="SKRNG5"/>
        <s v="SKTTML"/>
        <s v="SKUUUN"/>
        <s v="slktng"/>
        <s v="SLRDAMIO"/>
        <s v="SLRDMR"/>
        <s v="SLSBSR"/>
        <s v="SLSHTMNSL"/>
        <s v="SLTPWS"/>
        <s v="SNSCKP"/>
        <s v="SRMAQS"/>
        <s v="STPGBS"/>
        <s v="STPHND"/>
        <s v="TH-44800-KVB-910"/>
        <s v="TRMKBL"/>
        <s v="TSBESP"/>
        <s v="TSBFIFBR"/>
        <s v="TTPOLB"/>
        <s v="VM00032"/>
        <s v="VM00069"/>
        <s v="VM00113"/>
        <s v="VM0035"/>
        <s v="WR-HB6300RS"/>
        <s v="YT7C"/>
        <s v="YTZ6V"/>
        <s v="12191-GGC-900"/>
        <s v="12209-GB4-681"/>
        <s v="12251-KZY-701"/>
        <s v="12391-KZL-A00"/>
        <s v="13000-K59-A70"/>
        <s v="131A3-K36-P00"/>
        <s v="131A3-KWN-902"/>
        <s v="15651-K1N-V00"/>
        <s v="16111-KVB-903"/>
        <s v="17210-K1Z-N20"/>
        <s v="17211-K15-900"/>
        <s v="18318-K25-600ZA"/>
        <s v="19100-K59-A11"/>
        <s v="1950C-KZR-600"/>
        <s v="1DY-E5451-00"/>
        <s v="1DY-H1410-01"/>
        <s v="22105-K0R-V00"/>
        <s v="22105-KZL-C00"/>
        <s v="22110-K1Z-N20"/>
        <s v="22110-K36-A00"/>
        <s v="23205-K44-V00"/>
        <s v="23224-K44-V00"/>
        <s v="23233-K36-J01"/>
        <s v="23237-K16-A41"/>
        <s v="23411-KZL-930"/>
        <s v="2DP-E4451-00"/>
        <s v="2DP-WB015-00"/>
        <s v="30510-K16-A41"/>
        <s v="33400-K81-N01"/>
        <s v="35010-K1A-N00"/>
        <s v="35170-K59-A11"/>
        <s v="35170-KPH-901"/>
        <s v="35180-KYZ-901"/>
        <s v="35190-KWN-902"/>
        <s v="35200-K03-N31"/>
        <s v="37510B10E00N00"/>
        <s v="3C1-W001A-20"/>
        <s v="42711-K0J-N01"/>
        <s v="42711-K59-A72"/>
        <s v="44D-E7611-00"/>
        <s v="44D-W0054-01"/>
        <s v="45190-KZL-A01"/>
        <s v="45351-KVY-961"/>
        <s v="51412-GN5-901"/>
        <s v="51437-KWB-601"/>
        <s v="51470-K81-N01"/>
        <s v="52400-KVY-961"/>
        <s v="53140-KVB-900"/>
        <s v="53175-K81-N31"/>
        <s v="53175-KVB-921"/>
        <s v="53178-K25-910"/>
        <s v="53178-KVB-900"/>
        <s v="53178-KYT-900"/>
        <s v="54P-E1181-00"/>
        <s v="54P-E1193-00"/>
        <s v="54P-E1311-00"/>
        <s v="54P-E1351-00"/>
        <s v="54P-E7465-00"/>
        <s v="54P-E7465-10"/>
        <s v="54P-WE160-00"/>
        <s v="5BP-F3145-00"/>
        <s v="5BP-F3873-01"/>
        <s v="5BP-F3875-00"/>
        <s v="61100-K59-A10MIB"/>
        <s v="64301-K81-N00WRD"/>
        <s v="64305-K81-N00ZA"/>
        <s v="64308-K81-N00ZA"/>
        <s v="64310-K81-N00ZA"/>
        <s v="64340-K81-N00ZA"/>
        <s v="81131-K81-N00ZA"/>
        <s v="81141-K81-N00ZA"/>
        <s v="88211-K93-N00ZP"/>
        <s v="88220-K61-900"/>
        <s v="90170-12802"/>
        <s v="91201-K44-V01"/>
        <s v="91211-GFC-771"/>
        <s v="91384-KVB-900"/>
        <s v="93102-32801"/>
        <s v="BAUD0020"/>
        <s v="BAUD0038"/>
        <s v="BDKLMX"/>
        <s v="BKHBFI"/>
        <s v="BLBLKG"/>
        <s v="BLDKDK"/>
        <s v="BLT100/80-14FDR"/>
        <s v="BNLFDR"/>
        <s v="BRDKBI"/>
        <s v="CDBIMI"/>
        <s v="DBMGPM"/>
        <s v="DND7V"/>
        <s v="DPMMMS"/>
        <s v="DPTMAV"/>
        <s v="DRVIMI"/>
        <s v="FFPFYO"/>
        <s v="FP-061T1-KEV-2101"/>
        <s v="FRFLPC"/>
        <s v="GP0015"/>
        <s v="GP0042"/>
        <s v="GP0043"/>
        <s v="GP0171"/>
        <s v="GP0186"/>
        <s v="GTZ7S"/>
        <s v="HB6204"/>
        <s v="KCRFLKT"/>
        <s v="KNGSHK"/>
        <s v="KTN0002"/>
        <s v="KTN0020"/>
        <s v="KTN0023"/>
        <s v="KTRIMI"/>
        <s v="LEDSVL"/>
        <s v="MAQSPCX"/>
        <s v="MURMGT"/>
        <s v="NN00118"/>
        <s v="OLSDGE"/>
        <s v="RINGT"/>
        <s v="RKPABH"/>
        <s v="SCINHI"/>
        <s v="SLSBKR"/>
        <s v="STCK25"/>
        <s v="TMSABF"/>
        <s v="YTZ5S"/>
        <s v="YTZ7S"/>
        <s v="06435-KPP-901"/>
        <s v="06455-KPP-901"/>
        <s v="06535-KTR-900"/>
        <s v="11203-KVB-901"/>
        <s v="12191-K1Z-J11"/>
        <s v="12251-K1Z-J11"/>
        <s v="12251-KZR-601"/>
        <s v="13031-K1Z-305"/>
        <s v="13103-K1Z-J11"/>
        <s v="13111-K0R-V00"/>
        <s v="13115-KZY-700"/>
        <s v="131A3-KVB-930"/>
        <s v="131A5-K81-P00"/>
        <s v="131A5-KWN-902"/>
        <s v="14401-KYZ-900"/>
        <s v="14500-K41-N00"/>
        <s v="14520-K0R-V01"/>
        <s v="14610-086-113"/>
        <s v="14670-KYZ-901"/>
        <s v="14775-KZR-600"/>
        <s v="16450-K25-901"/>
        <s v="18291-KVB-900"/>
        <s v="19037-K27-V51"/>
        <s v="19037-KVB-901"/>
        <s v="19100-K60-B61"/>
        <s v="19111-K1Z-J10"/>
        <s v="1950C-KZR-60"/>
        <s v="1950D-KZR-600"/>
        <s v="19610-K44-V00"/>
        <s v="1LB-E6620-01"/>
        <s v="1PA-H4314-00"/>
        <s v="1S7-H2370-00"/>
        <s v="22102-K1Z-N20"/>
        <s v="22110-GFM-960"/>
        <s v="22401-GCC-000"/>
        <s v="22401-KVB-900"/>
        <s v="22535-GGC-900"/>
        <s v="23100-KZR-BA0"/>
        <s v="23205-GGC-900"/>
        <s v="23225-GW3-000"/>
        <s v="23226-GCC-C50"/>
        <s v="23237-GCC-C50"/>
        <s v="28120-KVB-901"/>
        <s v="2BL-E1181-00"/>
        <s v="2BM-E1193-00"/>
        <s v="2DP-E2170-01"/>
        <s v="2DP-WE13E-00"/>
        <s v="2DP-WE160-00"/>
        <s v="2PH-E1311-10"/>
        <s v="2PH-E1351-00"/>
        <s v="2PH-E2151-02"/>
        <s v="2PH-E3300-00"/>
        <s v="2PH-E4450-20"/>
        <s v="2PH-F2141-00"/>
        <s v="2PH-H2310-00"/>
        <s v="2PH-WE160-10"/>
        <s v="2PH-WE166-00"/>
        <s v="30500-KVB-900"/>
        <s v="31200-KVB-901"/>
        <s v="31210-KVB-902"/>
        <s v="31600-K46-N01"/>
        <s v="3374650360669"/>
        <s v="35160-KWW-A01"/>
        <s v="35850-K18-901"/>
        <s v="37211-K25-901"/>
        <s v="37800-K16-901"/>
        <s v="38501-KVB-901"/>
        <s v="3HB-F3145-00"/>
        <s v="42312-KVG-900"/>
        <s v="42711-K93-N02"/>
        <s v="42753-KWF-901"/>
        <s v="43450-K59-A11"/>
        <s v="44D-E7620-00"/>
        <s v="44D-H3976-00"/>
        <s v="50503-K25-900"/>
        <s v="50503-KWN-900"/>
        <s v="50C-H3975-10"/>
        <s v="51401-KVB-901"/>
        <s v="53175-K59-A71"/>
        <s v="53199-K59-A71"/>
        <s v="54P-E2121-00"/>
        <s v="54P-E4335-00"/>
        <s v="54P-F6351-20"/>
        <s v="54P-H1890-02"/>
        <s v="5LW-E3475-00"/>
        <s v="5TL-H3980-20"/>
        <s v="6203-2RS"/>
        <s v="81132-GAH-000YV"/>
        <s v="91002-KZR-603"/>
        <s v="93102-19814"/>
        <s v="93211-07800"/>
        <s v="93306-303YP"/>
        <s v="93306-305XB"/>
        <s v="93306-372X5"/>
        <s v="93306-906Y4"/>
        <s v="99999-04498"/>
        <s v="B63-H594A-01"/>
        <s v="B65-E7620-00"/>
        <s v="B6H-E4718-00"/>
        <s v="B6H-F171M-00-P3"/>
        <s v="B6H-F7488-00"/>
        <s v="BADCBT"/>
        <s v="BAUD0034"/>
        <s v="BDHDRM"/>
        <s v="BDKLSC"/>
        <s v="BDKNOT"/>
        <s v="BLSDP"/>
        <s v="BSHARM"/>
        <s v="BTIRCB"/>
        <s v="BTIRCD"/>
        <s v="CDIVRO"/>
        <s v="CRDVRO"/>
        <s v="CTK"/>
        <s v="DDPIND"/>
        <s v="FCB150"/>
        <s v="FFPVYI"/>
        <s v="FP-F6351-MIO-2700"/>
        <s v="GGPOPI"/>
        <s v="GP00200"/>
        <s v="GP0166"/>
        <s v="GP0173"/>
        <s v="GP0176"/>
        <s v="GP0249"/>
        <s v="HERMKR"/>
        <s v="HRKMIO"/>
        <s v="KBLBDY"/>
        <s v="KCSPDOM"/>
        <s v="KGKSGA"/>
        <s v="KGPSBI"/>
        <s v="KLPFKY"/>
        <s v="KNSLSC"/>
        <s v="KWTGAS"/>
        <s v="KWTKPL"/>
        <s v="LMPEM3"/>
        <s v="MRDBBEAT"/>
        <s v="NPGS"/>
        <s v="PLRS"/>
        <s v="PRKTTPO"/>
        <s v="PRMSPX"/>
        <s v="RKHBCI"/>
        <s v="RNGKCL"/>
        <s v="RTKGNO"/>
        <s v="SBS"/>
        <s v="SKLVRS"/>
        <s v="SKTECU"/>
        <s v="SKUNCB"/>
        <s v="SNSRCKPV125"/>
        <s v="SOEBET"/>
        <s v="STPVO"/>
        <s v="STPYMM"/>
        <s v="TSTHIMI"/>
        <s v="TTUPSPN"/>
        <s v="VM0017"/>
        <s v="50530-K25-900"/>
        <s v="BHKVCI"/>
        <s v="MG00002"/>
        <s v="PKVB50"/>
        <s v="PNLDPN"/>
        <s v="STSKL"/>
        <s v="TMHVTI"/>
        <s v="TOPSTV"/>
        <m/>
        <s v="35D-W0054-00" u="1"/>
        <s v="MUR14" u="1"/>
        <s v="NR73T" u="1"/>
        <s v="06381-KPH-900" u="1"/>
        <s v="06435-KSP-B01" u="1"/>
        <s v="11108-KZL-930" u="1"/>
        <s v="131A3-KPH-881" u="1"/>
        <s v="131A4-KZL-305" u="1"/>
        <s v="14100-KZL-C00" u="1"/>
        <s v="14401-KPH-901" u="1"/>
        <s v="14430-KVB-S50" u="1"/>
        <s v="1444A-K25-600" u="1"/>
        <s v="14550-GB0-000" u="1"/>
        <s v="14670-KWB-600" u="1"/>
        <s v="16016-KZL-H11" u="1"/>
        <s v="17210-KZL-A00" u="1"/>
        <s v="17220-K2S-W00" u="1"/>
        <s v="17910-K16-901" u="1"/>
        <s v="17910-K16-A40" u="1"/>
        <s v="17950-KPH-900" u="1"/>
        <s v="19621-K25-900" u="1"/>
        <s v="1DY-WF01A-10" u="1"/>
        <s v="1PA-F6335-00" u="1"/>
        <s v="22102-K2S-N00" u="1"/>
        <s v="22105-K1N-V00" u="1"/>
        <s v="22110-K2S-N00" u="1"/>
        <s v="22131-K0J-N00" u="1"/>
        <s v="22201-166-001" u="1"/>
        <s v="22804-GB2-880" u="1"/>
        <s v="23237-GY6-940" u="1"/>
        <s v="23411-K0J-N00" u="1"/>
        <s v="23411-K81-N00" u="1"/>
        <s v="23411-KVG-900" u="1"/>
        <s v="23421-KZL-930" u="1"/>
        <s v="23422-KZL-930" u="1"/>
        <s v="23430-K44-V00" u="1"/>
        <s v="2DP-E7653-00" u="1"/>
        <s v="2PH-E5461-10" u="1"/>
        <s v="2PH-E6611-00" u="1"/>
        <s v="2PH-E6620-00" u="1"/>
        <s v="2PH-E7620-00" u="1"/>
        <s v="2SX-E7623-00" u="1"/>
        <s v="30510-K16-A21" u="1"/>
        <s v="30510-K81-N01" u="1"/>
        <s v="307000-KPP-901" u="1"/>
        <s v="31120-KVB-931" u="1"/>
        <s v="31221-K81-N01" u="1"/>
        <s v="31B-F3110-00" u="1"/>
        <s v="33110-K03-N31" u="1"/>
        <s v="33450-KVB-N51" u="1"/>
        <s v="33454-K0J-N01" u="1"/>
        <s v="3501A-K60-B00" u="1"/>
        <s v="3501A-K93-N00" u="1"/>
        <s v="35100-K60-B62" u="1"/>
        <s v="35170-KWW-A01" u="1"/>
        <s v="35200-K59-A71" u="1"/>
        <s v="35850-K15-901" u="1"/>
        <s v="37200-K46-N01" u="1"/>
        <s v="37211-K81-N01" u="1"/>
        <s v="37340B09G00N000" u="1"/>
        <s v="37870-KZR-601" u="1"/>
        <s v="41241-KFL-851" u="1"/>
        <s v="42711-KTM-850" u="1"/>
        <s v="43450-K25-901" u="1"/>
        <s v="44620-K0W-N00" u="1"/>
        <s v="44D-WE763-00" u="1"/>
        <s v="45120-001-011" u="1"/>
        <s v="4YY-F4612-00" u="1"/>
        <s v="51401-KZL-A01" u="1"/>
        <s v="51401-KZR-001" u="1"/>
        <s v="51401-KZR-601" u="1"/>
        <s v="51490-KC5-305" u="1"/>
        <s v="52400-K59-A11" u="1"/>
        <s v="52400-KZR-600" u="1"/>
        <s v="53140-K44-V00" u="1"/>
        <s v="53167-KFM-900" u="1"/>
        <s v="53168-KFM-900" u="1"/>
        <s v="54P-E3770-10" u="1"/>
        <s v="59101-09810-000" u="1"/>
        <s v="5P0-E2210-00" u="1"/>
        <s v="5TL-E6626-00" u="1"/>
        <s v="5TN-H3540-00" u="1"/>
        <s v="8114A-KVB-N50" u="1"/>
        <s v="90115-K81-N30" u="1"/>
        <s v="90214-14002" u="1"/>
        <s v="91203-GB5-761" u="1"/>
        <s v="91208-KB4-671" u="1"/>
        <s v="93306-204XR" u="1"/>
        <s v="AHB6301RS" u="1"/>
        <s v="AHB6322" u="1"/>
        <s v="ASRYHK" u="1"/>
        <s v="B65-WB015-00" u="1"/>
        <s v="BAUD0018" u="1"/>
        <s v="BAUDNP" u="1"/>
        <s v="BAUDSC" u="1"/>
        <s v="BDMR12" u="1"/>
        <s v="BOSX" u="1"/>
        <s v="BRDVRO" u="1"/>
        <s v="BT11014" u="1"/>
        <s v="CSM" u="1"/>
        <s v="CTLHVT" u="1"/>
        <s v="CTLVRO" u="1"/>
        <s v="CVBVRO" u="1"/>
        <s v="CVRKNT" u="1"/>
        <s v="CVRKTK" u="1"/>
        <s v="ddr15" u="1"/>
        <s v="DNMSVC" u="1"/>
        <s v="FLLSTV" u="1"/>
        <s v="GEN0020" u="1"/>
        <s v="GPMR110FBR" u="1"/>
        <s v="H2-35150-KPH-1700" u="1"/>
        <s v="IRC100/90-14" u="1"/>
        <s v="KBPVB" u="1"/>
        <s v="KKGGSKO" u="1"/>
        <s v="KTKMRS" u="1"/>
        <s v="MUR12" u="1"/>
        <s v="MUR21" u="1"/>
        <s v="NN00024" u="1"/>
        <s v="PCB150" u="1"/>
        <s v="PKAF" u="1"/>
        <s v="PKCVTB" u="1"/>
        <s v="PLDVTC" u="1"/>
        <s v="PRKNF" u="1"/>
        <s v="PRPGRD" u="1"/>
        <s v="PRPKPL" u="1"/>
        <s v="PRPMSGN" u="1"/>
        <s v="PSSK" u="1"/>
        <s v="PSSKUN" u="1"/>
        <s v="RFLVTI" u="1"/>
        <s v="RGBD12" u="1"/>
        <s v="RINGM4" u="1"/>
        <s v="RTI428" u="1"/>
        <s v="SCKGSN" u="1"/>
        <s v="SKTFTG" u="1"/>
        <s v="SKTJPR" u="1"/>
        <s v="SLSBKB" u="1"/>
        <s v="SPLCBR" u="1"/>
        <s v="STRSPX" u="1"/>
        <s v="STSBNPP" u="1"/>
        <s v="STUVSI" u="1"/>
        <s v="TPSBTF" u="1"/>
        <s v="TPSTXI" u="1"/>
        <s v="06401-K41-N01" u="1"/>
        <s v="110/70-14MAX" u="1"/>
        <s v="12191-K1A-N01" u="1"/>
        <s v="12191-KVB-901" u="1"/>
        <s v="12191-KYA-C00" u="1"/>
        <s v="12251-K0J-N01" u="1"/>
        <s v="12251-KRM-B41" u="1"/>
        <s v="12251-KVB-902" u="1"/>
        <s v="12391-K1A-N02" u="1"/>
        <s v="12391-KRM-840" u="1"/>
        <s v="130/70-13-63SP" u="1"/>
        <s v="131A3-K0J-P00" u="1"/>
        <s v="131A3-KRM-305" u="1"/>
        <s v="14711-KWN-900" u="1"/>
        <s v="14721-KWN-900" u="1"/>
        <s v="156-WF234-12" u="1"/>
        <s v="16211-KPH-901" u="1"/>
        <s v="17572-GGL-J00" u="1"/>
        <s v="18318-K59-A70" u="1"/>
        <s v="19101-K59-A10" u="1"/>
        <s v="19226-K56-N00" u="1"/>
        <s v="22100-K81-N21" u="1"/>
        <s v="22F-WF234-00" u="1"/>
        <s v="23205-KWN-641" u="1"/>
        <s v="23224-KZR-600" u="1"/>
        <s v="23237-KWN-901" u="1"/>
        <s v="23411-K60-B60" u="1"/>
        <s v="23421-K59-A70" u="1"/>
        <s v="23422-K59-A10" u="1"/>
        <s v="23430-K59-A70" u="1"/>
        <s v="2DP-E3907-00" u="1"/>
        <s v="30510-K1A-N01" u="1"/>
        <s v="34901-KC5-003" u="1"/>
        <s v="38110-KZL-A01" u="1"/>
        <s v="51410-K0J-N01" u="1"/>
        <s v="52400-K0J-305" u="1"/>
        <s v="52400-KZL-A01" u="1"/>
        <s v="53166-KVB-900" u="1"/>
        <s v="54P-E3907-20" u="1"/>
        <s v="54P-E7653-00" u="1"/>
        <s v="54P-F2210-00" u="1"/>
        <s v="54P-F3110-10" u="1"/>
        <s v="54P-F582U-00" u="1"/>
        <s v="5D7-E3770-00" u="1"/>
        <s v="5MX-H2370-00" u="1"/>
        <s v="5TL-H3980-10" u="1"/>
        <s v="61100-K1Z-N20MSR" u="1"/>
        <s v="64432-K1Z-J10ZS" u="1"/>
        <s v="64502-K1Z-J10ZP" u="1"/>
        <s v="64521-K1Z-J10" u="1"/>
        <s v="81131-K1Z-J10ZC" u="1"/>
        <s v="88210-K97-N01" u="1"/>
        <s v="88220-K97-N01" u="1"/>
        <s v="8991012327952" u="1"/>
        <s v="91006-KAB-004" u="1"/>
        <s v="91204-KWN-901" u="1"/>
        <s v="91211-K44-V01" u="1"/>
        <s v="B3F-E1193-00" u="1"/>
        <s v="BAUD0013" u="1"/>
        <s v="BBHBIM" u="1"/>
        <s v="BD14P6" u="1"/>
        <s v="BDSKLR" u="1"/>
        <s v="BKV150" u="1"/>
        <s v="BLSDK" u="1"/>
        <s v="BOSBLK" u="1"/>
        <s v="BPCMS" u="1"/>
        <s v="BSKLHI" u="1"/>
        <s v="BTBRCI" u="1"/>
        <s v="BTDRCI" u="1"/>
        <s v="CRLC52" u="1"/>
        <s v="CTLHVL" u="1"/>
        <s v="DPCXNI" u="1"/>
        <s v="GRHVTC" u="1"/>
        <s v="HRKSBZ" u="1"/>
        <s v="KTRO-REV" u="1"/>
        <s v="MBRNCK" u="1"/>
        <s v="MRNCMI" u="1"/>
        <s v="NN000519" u="1"/>
        <s v="NN000520" u="1"/>
        <s v="NN00211" u="1"/>
        <s v="ORGNHS" u="1"/>
        <s v="PGHVIM" u="1"/>
        <s v="PRKHDM" u="1"/>
        <s v="PRPMBI" u="1"/>
        <s v="RSP125" u="1"/>
        <s v="SLKGBS" u="1"/>
        <s v="TMSABI" u="1"/>
        <s v="TRV150" u="1"/>
        <s v="VM00115" u="1"/>
        <s v="011-K97-0705 NPP" u="1"/>
        <s v="06381-KVB-930" u="1"/>
        <s v="09352-50823-600" u="1"/>
        <s v="12251-K97-T01" u="1"/>
        <s v="130/70-13" u="1"/>
        <s v="13031-K81-N00" u="1"/>
        <s v="13103-K81-N00" u="1"/>
        <s v="13111-KWN-900" u="1"/>
        <s v="14401-KVB-901" u="1"/>
        <s v="14500-KYZ-900" u="1"/>
        <s v="14610-KWB-600" u="1"/>
        <s v="14670-KYZ-900" u="1"/>
        <s v="14721-KVY-900" u="1"/>
        <s v="16450-K36-J01" u="1"/>
        <s v="16707-K45-N01" u="1"/>
        <s v="19100-K59-A70" u="1"/>
        <s v="19226-KWN-900" u="1"/>
        <s v="19621-K50-T00" u="1"/>
        <s v="19631-K50-T00" u="1"/>
        <s v="1KP-H3973-10" u="1"/>
        <s v="1KP-H3976-10" u="1"/>
        <s v="2060404000011" u="1"/>
        <s v="22101-KWN-900" u="1"/>
        <s v="22401-KVY-900" u="1"/>
        <s v="23100-KZL-BA0" u="1"/>
        <s v="2DP-H2370-10" u="1"/>
        <s v="2PH-E2210-00" u="1"/>
        <s v="2SX-H3973-00" u="1"/>
        <s v="31600-KZL-E01" u="1"/>
        <s v="32102-K81-NOO" u="1"/>
        <s v="34908-GA7-701" u="1"/>
        <s v="43450-KVB-930" u="1"/>
        <s v="43472-KVB-900" u="1"/>
        <s v="43511-KW7-882" u="1"/>
        <s v="45513-K59-A71" u="1"/>
        <s v="50352-K59-A10" u="1"/>
        <s v="50503-K0J-N00" u="1"/>
        <s v="50520-KVB-900" u="1"/>
        <s v="53175-KVB-930" u="1"/>
        <s v="5BP-F3144-00" u="1"/>
        <s v="5TL-H3922-10" u="1"/>
        <s v="5TL-WF341-CAG" u="1"/>
        <s v="6203" u="1"/>
        <s v="90501-KPH-880" u="1"/>
        <s v="90505-KPH-880" u="1"/>
        <s v="91001-KVB-930" u="1"/>
        <s v="91002-GA7-701" u="1"/>
        <s v="91009-K0J-N01" u="1"/>
        <s v="93306-272X2" u="1"/>
        <s v="93306-351Y3" u="1"/>
        <s v="95307-12700" u="1"/>
        <s v="ATTSHDBEIS" u="1"/>
        <s v="BAUD0021" u="1"/>
        <s v="BAUD19" u="1"/>
        <s v="BAUDL4" u="1"/>
        <s v="BBRBKN" u="1"/>
        <s v="BD12PG" u="1"/>
        <s v="BDSCKM" u="1"/>
        <s v="BMCRM" u="1"/>
        <s v="BSHKPMJ" u="1"/>
        <s v="BSIPLL" u="1"/>
        <s v="DSCPCX" u="1"/>
        <s v="DSPDTRIA" u="1"/>
        <s v="FFPJZ1" u="1"/>
        <s v="FIM 72-100" u="1"/>
        <s v="GSSFBR" u="1"/>
        <s v="HDVR" u="1"/>
        <s v="KCGSHK" u="1"/>
        <s v="KCLUDN" u="1"/>
        <s v="KJSIVR" u="1"/>
        <s v="KMSRIND" u="1"/>
        <s v="KRTPMR" u="1"/>
        <s v="LASTHO" u="1"/>
        <s v="LCDVRO" u="1"/>
        <s v="MCVMI" u="1"/>
        <s v="MKLMPBEAT" u="1"/>
        <s v="MPBLKH" u="1"/>
        <s v="MPDPNH" u="1"/>
        <s v="MRDNMX" u="1"/>
        <s v="MRKMSR" u="1"/>
        <s v="MRPLT" u="1"/>
        <s v="MRTP19" u="1"/>
        <s v="NN00251" u="1"/>
        <s v="PEC" u="1"/>
        <s v="PKMLV" u="1"/>
        <s v="PMPOLI" u="1"/>
        <s v="PRBKVR" u="1"/>
        <s v="PRCKRM" u="1"/>
        <s v="PRHDVR" u="1"/>
        <s v="PRPKHDBT" u="1"/>
        <s v="RG82MM" u="1"/>
        <s v="RGAYVN" u="1"/>
        <s v="RNGBUD" u="1"/>
        <s v="RNGPLT" u="1"/>
        <s v="SDHBPI" u="1"/>
        <s v="SHRKYI" u="1"/>
        <s v="SHVC" u="1"/>
        <s v="SILPTN" u="1"/>
        <s v="SKBR" u="1"/>
        <s v="SRSHVI" u="1"/>
        <s v="VM0023" u="1"/>
        <s v="VM0031" u="1"/>
        <s v="131A2-K36-P00" u="1"/>
        <s v="14500-KWW-740" u="1"/>
        <s v="17210-KZR-600" u="1"/>
        <s v="19621-K81-N00" u="1"/>
        <s v="22100-K25-900" u="1"/>
        <s v="22132-KWN-900" u="1"/>
        <s v="22201-KWW-A01" u="1"/>
        <s v="22535-KVB-900" u="1"/>
        <s v="22535-KWW-P00" u="1"/>
        <s v="2DP-H3980-01" u="1"/>
        <s v="33110-K81-N01" u="1"/>
        <s v="3501A-KZR-600" u="1"/>
        <s v="5011987011335" u="1"/>
        <s v="53178-K0J-N00" u="1"/>
        <s v="B6H-E7674-00" u="1"/>
        <s v="BAUDL6" u="1"/>
        <s v="BHLMVZ" u="1"/>
        <s v="CRBSPX" u="1"/>
        <s v="DNMSPR" u="1"/>
        <s v="DVTCHN" u="1"/>
        <s v="FLTGNO" u="1"/>
        <s v="GGSRVI" u="1"/>
        <s v="GP0014" u="1"/>
        <s v="KKOHRE" u="1"/>
        <s v="LCPNLH" u="1"/>
        <s v="MCVT17" u="1"/>
        <s v="PRKPRV" u="1"/>
        <s v="PRPVR" u="1"/>
        <s v="SLTNSR" u="1"/>
        <s v="100/90-17" u="1"/>
        <s v="1S7-E2450-00" u="1"/>
        <s v="23100-K1A-N23" u="1"/>
        <s v="23205-K97-T00" u="1"/>
        <s v="23224-K97-T00" u="1"/>
        <s v="23238-KVB-900" u="1"/>
        <s v="3350025G00000" u="1"/>
        <s v="51490-KGH-902" u="1"/>
        <s v="53175-K81-N51" u="1"/>
        <s v="53175-KET-920" u="1"/>
        <s v="5D9-H1410-10" u="1"/>
        <s v="80/100-17" u="1"/>
        <s v="90387-16817" u="1"/>
        <s v="B5D-E4450-00" u="1"/>
        <s v="BAUDHD" u="1"/>
        <s v="BOSKLP" u="1"/>
        <s v="CBWDHS" u="1"/>
        <s v="PKMTVJ" u="1"/>
        <s v="RGPYMI" u="1"/>
        <s v="14711-KZY-701" u="1"/>
        <s v="14721-KZY-701" u="1"/>
        <s v="1KP-H1890-00" u="1"/>
        <s v="22535-K1N-V00" u="1"/>
        <s v="2PH-E4450-10" u="1"/>
        <s v="2PH-F6351-00" u="1"/>
        <s v="33500-25G00-000" u="1"/>
        <s v="43450-KZR-601" u="1"/>
        <s v="4B4-H1960-01" u="1"/>
        <s v="52400-K81-N01" u="1"/>
        <s v="52B-H3591-00" u="1"/>
        <s v="93306-303YR" u="1"/>
        <s v="ABS0003" u="1"/>
        <s v="B65-WE662-00" u="1"/>
        <s v="BAUD0040" u="1"/>
        <s v="DSTBS" u="1"/>
        <s v="GP0247" u="1"/>
        <s v="KMSTR" u="1"/>
        <s v="KMSTRBTIP" u="1"/>
        <s v="06455-KVB-401" u="1"/>
        <s v="06455-KYE-901" u="1"/>
        <s v="11108-KVB-900" u="1"/>
        <s v="131A4-KVY-960" u="1"/>
        <s v="17205-GN5-900" u="1"/>
        <s v="183-WF234-00" u="1"/>
        <s v="23100-K44-BA0" u="1"/>
        <s v="23233-k44-V00" u="1"/>
        <s v="30510-K1N-001" u="1"/>
        <s v="31600-K15-901" u="1"/>
        <s v="35860-GBG-910" u="1"/>
        <s v="37211-K2F-N01" u="1"/>
        <s v="3C1-F2184-00" u="1"/>
        <s v="3C1-H2100-20" u="1"/>
        <s v="51410-KVY-731" u="1"/>
        <s v="54P-H4314-10" u="1"/>
        <s v="5D9-H3975-11" u="1"/>
        <s v="5TL-E7611-00" u="1"/>
        <s v="5TP-F530K-01" u="1"/>
        <s v="5TP-H3550-00" u="1"/>
        <s v="90108-KZL-860" u="1"/>
        <s v="91205-KF0-003" u="1"/>
        <s v="93317-218Y1" u="1"/>
        <s v="BAUD0036" u="1"/>
        <s v="BB416" u="1"/>
        <s v="BDAAPR" u="1"/>
        <s v="GP0248" u="1"/>
        <s v="IP-17910-KVB-900" u="1"/>
        <s v="KAYNML" u="1"/>
        <s v="KKJMC" u="1"/>
        <s v="KKLPVR" u="1"/>
        <s v="KMTRVX" u="1"/>
        <s v="OMG" u="1"/>
        <s v="SELBSR" u="1"/>
        <s v="SELKCL" u="1"/>
        <s v="SKRCB" u="1"/>
        <s v="SKTNMX" u="1"/>
        <s v="SLGRT3" u="1"/>
        <s v="SLRNFV" u="1"/>
        <s v="SPLSRV" u="1"/>
        <s v="SS-560R" u="1"/>
        <s v="TOPSVR" u="1"/>
        <s v="U22FS-U" u="1"/>
        <s v="13111-KGF-911" u="1"/>
        <s v="13115-001-003" u="1"/>
        <s v="17210-K1A-N00" u="1"/>
        <s v="19010-K15-921" u="1"/>
        <s v="19111-K59-A10" u="1"/>
        <s v="19300-K59-A11" u="1"/>
        <s v="22131-KWN-900" u="1"/>
        <s v="2PH-E7674-00" u="1"/>
        <s v="2SX-E7611-10" u="1"/>
        <s v="35700-K97-T01" u="1"/>
        <s v="45251-KCJ-662" u="1"/>
        <s v="54P-H1960-00" u="1"/>
        <s v="64460-K81-N00ZA" u="1"/>
        <s v="91255-KGH-901" u="1"/>
        <s v="93306-272YA" u="1"/>
        <s v="ADL-5TL-F6331-00" u="1"/>
        <s v="BAUDL12" u="1"/>
        <s v="BAUDL8" u="1"/>
        <s v="BD12P8" u="1"/>
        <s v="BOSARMV" u="1"/>
        <s v="GP0168" u="1"/>
        <s v="GP0169" u="1"/>
        <s v="GP0191" u="1"/>
        <s v="GP0239" u="1"/>
        <s v="IP6201" u="1"/>
        <s v="KBLPCX" u="1"/>
        <s v="KMYVIM" u="1"/>
        <s v="MPCHIM" u="1"/>
        <s v="NN00011" u="1"/>
        <s v="NN00200" u="1"/>
        <s v="PCRDBI" u="1"/>
        <s v="PKGKPT" u="1"/>
        <s v="PKHDJZ" u="1"/>
        <s v="PRKSGM" u="1"/>
        <s v="PRKYMH" u="1"/>
        <s v="RPBEAT" u="1"/>
        <s v="SKLROO" u="1"/>
        <s v="06435-K97-N01" u="1"/>
        <s v="11394-K56-V50" u="1"/>
        <s v="16700-K2F-N01" u="1"/>
        <s v="18318-KZR-600" u="1"/>
        <s v="19104-KVB-930" u="1"/>
        <s v="30510-K93-N01" u="1"/>
        <s v="5LW-E2111-00" u="1"/>
        <s v="5LW-E2121-00" u="1"/>
        <s v="5MX-E1630-20" u="1"/>
        <s v="600077416" u="1"/>
        <s v="91009-K44-V01" u="1"/>
        <s v="BRWNS" u="1"/>
        <s v="GGSLHN" u="1"/>
        <s v="GP0022" u="1"/>
        <s v="GP0068" u="1"/>
        <s v="GP0240" u="1"/>
        <s v="KNCGSKBR" u="1"/>
        <s v="PTSMIO" u="1"/>
        <s v="SKLOFF" u="1"/>
        <s v="TRMLBLK" u="1"/>
      </sharedItems>
    </cacheField>
    <cacheField name="NamaItem" numFmtId="0">
      <sharedItems containsBlank="1" count="1376">
        <s v="RANTE KETENG SET REVO 110 ABSOLUTE"/>
        <s v="STANG SEHER H.BEAT FI AHM"/>
        <s v="SETANG SEHER H.VARIO 125 ORI"/>
        <s v="GIR SET H.KARISMA/SUPRA X 125 ORI"/>
        <s v="GIR SET H.SUPRA FIT NEW/REVO 100CC ORI"/>
        <s v="GIR SET H.NEW REVO 110 / BLADE NEW ORI"/>
        <s v="DISC PAD H.VARIO 125 NEW ESP ORI"/>
        <s v="DISC PAD H.SUPRA X ORI"/>
        <s v="DISC PAD H.VARIO TECHNO ORI"/>
        <s v="DISC PAD H.REVO ORI"/>
        <s v="KOMSTIR H.GRAND/BEAT/VARIO/PCX ORI"/>
        <s v="OLI MATIC H.MPX 2 0.65L"/>
        <s v="OLI GEAR H.AHM 120ML"/>
        <s v="OLI MATIC H.MPX 2 0.8L"/>
        <s v="OLI BEBEK H.MPX 1 0.8L"/>
        <s v="OLI SPORT H.MPX 1 1L"/>
        <s v="OLI MATIC H.SPX 2 0.8L"/>
        <s v="COOLANT RADIATOR H.AHM ORI"/>
        <s v="SELANG BENSIN S.SGP ORI"/>
        <s v="BOHLAM BELAKANG SGP ORI (PS)"/>
        <s v="BAN LUAR BELAKANG 110/90-12 FDR"/>
        <s v="KARET MONTING H.VARIO ORI"/>
        <s v="PLAT DUDUKAN SPULL ASSY H.VARIO ORI"/>
        <s v="ORING MAGHNET H.VARIO 125 ORI"/>
        <s v="PERPAK MAGNET H.REVO FI ORI"/>
        <s v="PERPAK BLOK H.BEAT FI ESP ORI"/>
        <s v="PERPAK BLOK H.VARIO 125 ORI"/>
        <s v="SELANG RADIATOR 4 ARAH H.VARIO 125 ESP/150/PCX ORI"/>
        <s v="SEAL KLEP H.ORI"/>
        <s v="PERPAK HEAD H.BEAT FI ESP ORI"/>
        <s v="PERPAK HEAD H.VARIO 125"/>
        <s v="TUTUP KLEP GRAND AHM"/>
        <s v="SEAL HEAD H.BEAT FI ESP ORI"/>
        <s v="SEAL HEAD H.VARIO 125 NEW ORI"/>
        <s v="SEAL HEAD H.VARIO CARBU ORI"/>
        <s v="SEAL HEAD H.VARIO 125 ORI"/>
        <s v="SEHER SET STD VARIO 125 AHM"/>
        <s v="PISTON KIT 0.50 H.BEAT ESP ORI"/>
        <s v="PISTON KIT 0,50 BEAT FI"/>
        <s v="PISTON KIT (0.75)/ SEHER SET H.VARIO 125 ORI"/>
        <s v="KARET TENSIONER H.BEAT ORI"/>
        <s v="TENSIONER H.VARIO 125 ORI"/>
        <s v="TENSIONER PANJANG H.VARIO CARBU AHM"/>
        <s v="SETELAN ANGIN H.BEAT ORI"/>
        <s v="INJEKTOR H.VARIO 150 ORI"/>
        <s v="INJEKTOR H.VARIO 125 ORI (16450-KZR-B21)"/>
        <s v="FILTER UDARA H.GENIO ORI"/>
        <s v="FILTER UDARA H.BEAT FI ORI"/>
        <s v="FILTER UDARA H.VARIO 150 LED ESP ORI"/>
        <s v="FILTER UDARA H.PCX 150 ORI"/>
        <s v="FILTER UDARA H.VARIO 110 ORI"/>
        <s v="FILTER UDARA H.BEAT ORI"/>
        <s v="FILTER UDARA H.VARIO 125 FI ORI"/>
        <s v="COVER KNALPOT BEAT LED ORI"/>
        <s v="WATER PUMP VARIO 125 AHM"/>
        <s v="ORING MAGHNET H.VARIO ORI"/>
        <s v="SEAL MECHANICAL H.VARIO ORI"/>
        <s v="ORING WATER PUMP H.VARIO CARBU ORI"/>
        <s v="AS WATER PUMP VARIO CARBU AHM"/>
        <s v="HANDLE REM MIO J/GT/125/XEON"/>
        <s v="PACKING WATER PUMP VIXION ORI"/>
        <s v="KIPAS POMPA RADIATOR Y.VIXION ORI"/>
        <s v="FILTER OLI Y.VIXION ORI"/>
        <s v="OLI BEBEK Y.YAMALUBE SILVER 0.8L"/>
        <s v="OLI MATIC Y.YAMALUBE 0.8L"/>
        <s v="OLI BEBEK ULTRATEC FEDERAL 0.8L"/>
        <s v="KAMPAS GANDA S.NEX 1SET ORI"/>
        <s v="KLIP ROLLER H.VARIO 110 ORI"/>
        <s v="KLIP ROLLER H.VARIO 125 ORI (1SET)"/>
        <s v="RUMAH OTOM. KOPLING GANDA H.BEAT LED NEW ORI"/>
        <s v="RUMAH OTOM. KOPLING GANDA H.VARIO 125 ORI"/>
        <s v="KIPAS PULLY H.GENIO ORI"/>
        <s v="KIPAS PULLY H.BEAT FI ESP ORI"/>
        <s v="KIPAS PULLY H.PCX 150 ORI"/>
        <s v="KIPAS PULLY H.VARIO 125 ORI"/>
        <s v="BOSH PULLY / BOSH ROLLER H.GENIO/ BEAT LED AHM"/>
        <s v="BOSH PULLY / BOSH ROLLER H.BEAT FI ESP ORI"/>
        <s v="BOSH PULLY / BOSH ROLLER H.PCX 150 ORI"/>
        <s v="BOSH PULLY / BOSH ROLLER H.VARIO CARBU ORI"/>
        <s v="BOSH PULLY / BOSH ROLLER H.BEAT CARBU / BEAT FI NON ESP ORI"/>
        <s v="BOSH PULLY / BOSH ROLLER H.VARIO 125 ORI"/>
        <s v="RUMAH ROLLER H.GENIO/ BEAT LED ORI"/>
        <s v="RUMAH ROLLER H.VARIO 125 ESP ORI"/>
        <s v="RUMAH ROLLER H.BEAT FI ESP ORI"/>
        <s v="RUMAH ROLLER H.PCX 150 ORI"/>
        <s v="RUMAH ROLLER H.VARIO CARBU ORI"/>
        <s v="RUMAH ROLLER H.BEAT CARBU ORI"/>
        <s v="RUMAH ROLLER H.VARIO 125 ORI"/>
        <s v="ROLLER H.GENIO ORI"/>
        <s v="ROLLER H.PCX 160 ORI"/>
        <s v="ROLLER H.PCX 150 ORI"/>
        <s v="ROLLER H.VARIO 125 LED ORI"/>
        <s v="ROLLER H.VARIO 150 ORI"/>
        <s v="ROLLER H.BEAT FI ESP ORI"/>
        <s v="ROLLER H.VARIO/BEAT ORI"/>
        <s v="ROLLER H.BEAT CARBU ORI"/>
        <s v="ROLLER H.VARIO 125 ORI"/>
        <s v="LAWAN RUMAH ROLLER H.VARIO 110 CARBU ORI"/>
        <s v="KLIP ROLLER H.VARIO 110 ORI (1PCS)"/>
        <s v="KAMPAS GANDA H.BEAT/SCOOPY LED NEW ORI"/>
        <s v="KAMPAS GANDA H.BEAT FI ESP ORI"/>
        <s v="KAMPAS GANDA H.BEAT CARBU ORI"/>
        <s v="KAMPAS GANDA H.VARIO 125 ORI"/>
        <s v="KAMPAS GANDA H.BEAT FI ORI"/>
        <s v="KARET GANDA H.VARIO 110 ORI (SATUAN)"/>
        <s v="FANBELT H.GENIO ORI"/>
        <s v="FANBELT H.PCX/ADV 160 ORI"/>
        <s v="FANBELT H.VARIO 160 ORI"/>
        <s v="FANBELT H.VARIO 125 2015  ORI"/>
        <s v="FANBELT H.VARIO 150 2015 ORI"/>
        <s v="FANBELT H.BEAT FI ESP ORI"/>
        <s v="FANBELT H.PCX/ADV AHM"/>
        <s v="FANBELT H.VARIO 110 CARBU ORI"/>
        <s v="FANBELT H.BEAT CARBU ORI"/>
        <s v="FANBELT H.BEAT FI ORI"/>
        <s v="FANBELT H.VARIO 125 FI ORI"/>
        <s v="PULLY ONLY H.BEAT ORI"/>
        <s v="LAWAN PULLY H.BEAT LED NEW ORI"/>
        <s v="PEN PULLY/PIN PEN BEAT/VARIO/SCOOPY AHM"/>
        <s v="BOS PEN PULLY/PIN PEN BEAT/VARIO/SCOOPY/SPACY"/>
        <s v="CORONG PULLY H.BEAT LED NEW ORI"/>
        <s v="CORONG PULLY H.BEAT LED NEW"/>
        <s v="LAWAN CORONG PULLY H.VARIO 125 ORI"/>
        <s v="KLIP ROLLER Y.MIO (1PCS)"/>
        <s v="DISC PAD Y.MIO M3 ORI"/>
        <s v="PERPAK HEAD Y.NMAX ORI"/>
        <s v="PERPAK BLOK Y.NMAX ORI"/>
        <s v="SEAL PULLY / SIL PULLY Y.NMAX ORI"/>
        <s v="ORING PULLY Y.NMAX ORI"/>
        <s v="KIPAS PULLY Y. NMAX/AEROX 155"/>
        <s v="RUMAH ROLLER Y.NMAX ORI"/>
        <s v="FANBELT Y.NMAX ORI"/>
        <s v="BOSH PULLY Y.NMAX / AEROX ORI"/>
        <s v="KAMPAS GANDA Y.NMAX ORI (ONLY)"/>
        <s v="ROLLER Y.NMAX ORI (1SET)"/>
        <s v="FILTER UDARA Y.MIO M3 ORI"/>
        <s v="SEAL PULLY Y.MIO SOUL GT125 ORI"/>
        <s v="FANBELT Y.MIO M3 ORI"/>
        <s v="COP BUSI Y.MIO ORI (PK)"/>
        <s v="ROLLER Y.MIO M3 ORI (1SET)"/>
        <s v="RUMAH ROLLER Y.MIO M3 ORI"/>
        <s v="CDI/ECM BEAT FI ESP NON ISS"/>
        <s v="COIL H.BEAT FI NON ESP ORI"/>
        <s v="COP BUSI H.VARIO 150 ORI"/>
        <s v="COP BUSI CB150R ORI (PK)"/>
        <s v="SPULL ASSY H.BEAT FI NON ESP AHM"/>
        <s v="AKI KERING H.GTZ6V ORI (PK)"/>
        <s v="KIPROK H.VARIO ORI"/>
        <s v="BUSI LMAR8L-9 DENSO ORI"/>
        <s v="FITINGAN LAMPU H.GRAND ORI (PB)"/>
        <s v="COP BUSI SGP (PK)"/>
        <s v="OLI MATIC MOTUL SCOOTER LE 10W-30 0,8L"/>
        <s v="BOHLAM DEPAN H.AHM ORI (PS)"/>
        <s v="SAKLAR STATER H.BEAT FI/VARIO 125 ORI (PK)"/>
        <s v="SAKLAR DIMMER H.VARIO 125 ORI (PK)"/>
        <s v="SAKLAR KLAKSON H.VARIO 125 LED ORI (PK)"/>
        <s v="SAKLAR SEN H.VARIO 125 FI ORI (PK)"/>
        <s v="SAKLAR SEN H.BEAT FI ORI (PK)"/>
        <s v="SWITCH REM KANAN H.BEAT FI ORI (PB)"/>
        <s v="SWITCH REM KIRI H.VARIO ORI (PB)"/>
        <s v="SWIT STANDAR H.SCOOPY ESP ORI"/>
        <s v="SAKLAR STATER S.SMASH ORI (PK)"/>
        <s v="SAKLAR DIMMER H.BEAT CARBU SGP (PK)"/>
        <s v="SAKLAR KLAKSON S.SMASH ORI (PK)"/>
        <s v="PELAMPUNG TANGKI VARIO CARBU"/>
        <s v="KLAKSON H.VARIO ORI (PB)"/>
        <s v="RELAY STATER H.BEAT ORI"/>
        <s v="RELAY STATER H.BEAT FI ORI"/>
        <s v="RELAY STATER H.VARIO 150 ORI"/>
        <s v="CDI/ECU/ECM CB 150 ORI"/>
        <s v="SEAL SHOCK / SEAL SOK Y.MIO ORI"/>
        <s v="FILTER FUEL PUMP / FILTER FP VIXION ORISINIL"/>
        <s v="DISC PAD Y.MIO SOUL NEW ORI"/>
        <s v="BAN TUBLES 90/90-14 H.AHM ORI"/>
        <s v="BAN LUAR 90/90-14 H.AHM ORI"/>
        <s v="KAMPAS REM H.KARISMA ORI"/>
        <s v="KAMPAS REM H.BEAT/VARIO ORI"/>
        <s v="PIRINGAN CAKRAM BELAKANG H. SUPRA X 125 AHM"/>
        <s v="BAN TUBLES 80/90-14 H.AHM ORI"/>
        <s v="BAN TUBLES 90/80-14 H.AHM ORI"/>
        <s v="BAN LUAR 70/90-17 (DEPAN) H.AHM ORI"/>
        <s v="BAN LUAR 80/90-14 H.AHM ORI"/>
        <s v="GIRBOX H.VARIO/BEAT ORI"/>
        <s v="GIRBOX H.SUPRA X 125 HELM IN ORI"/>
        <s v="KABEL KILOMETER H.VARIO ORI (PB)"/>
        <s v="KABEL KILOMETER H.BEAT ORI (PB)"/>
        <s v="KABEL KILOMETER H.REVO 110 ORI (PB)"/>
        <s v="FANBELT Y.XEON ORI"/>
        <s v="KABEL REM BELAKANG Y.XEON ORI"/>
        <s v="DUDUKAN SPION BEAT ESP/ VARIO 150 / SCOOPY AHM"/>
        <s v="BOHLAM BELAKANG Y.YAMAHA ORI (PS)"/>
        <s v="OLI MATIC SHELL ADVANCE AX7 0,8L 10W-30"/>
        <s v="AS STANDAR TENGAH H.BEAT FI ESP ORI"/>
        <s v="STANDAR SAMPING H. BEAT ORI"/>
        <s v="PER SHOCK DEPAN H.VARIO 110 TECHNO CARBU ORI (51401-KVB-901)"/>
        <s v="PER SHOCK DEPAN H.VARIO 125 ORI"/>
        <s v="AS SHOCK DEPAN H.SUPRA X 125 LAMA ORI (AS SOK)"/>
        <s v=" AS SHOCK DEPAN H.VARIO ORI (AS SOK)"/>
        <s v="AS SHOCK DEPAN H.BEAT FI ORI (AS SOK)"/>
        <s v="TUTUP AS SHOCK H.BEAT"/>
        <s v="SEAL SHOCK / SEAL SOK H.GRAND ORI"/>
        <s v="SHOCK BELAKANG H.BEAT FI ORI"/>
        <s v="HANDLE REM KANAN H.BEAT FI ORI (PK)"/>
        <s v="HANDLE REM KANAN H.VARIO CBS ORI (PK)"/>
        <s v="HANDLE REM KIRI H.PCX ORI"/>
        <s v="HANDLE REM KIRI H. BEAT FI ESP NEW ORI"/>
        <s v="HANDLE REM KIRI H.VARIO 125 ORI (PK)"/>
        <s v="HANDLE REM KIRI BEAT/SCOOPY FI ESP AHM (PK)"/>
        <s v="HANDLE REM KIRI BEAT NON CBS (PK)"/>
        <s v="HANDLE REM KIRI H.BEAT (PK)"/>
        <s v="PER COMBI BRAKE H.AHM ORI"/>
        <s v="MUR KOMSTIR H.BEBEK ORI"/>
        <s v="KIPAS PULLY Y.SOUL GT ORI"/>
        <s v="RUMAH ROLLER Y.MIO J ORI"/>
        <s v="LAWAN RUMAH ROLLER Y.MIO J ORI"/>
        <s v="FANBELT Y.MIO J ORI"/>
        <s v="BOSH PULLY / BOSH ROLLER Y.MIO J ORI"/>
        <s v="KABEL GAS Y.MIO J ORI"/>
        <s v="KABEL KILOMETER Y.MIO J ORI (PB)"/>
        <s v="FILTER UDARA Y.MIO J ORI"/>
        <s v="ROLLER Y.MIO J ORI (1SET)"/>
        <s v="SWITCH REM KANAN SGP (PB)"/>
        <s v="KAMPAS REM Y.AEROX 155/SCORPIO ORI"/>
        <s v="KAMPAS REM Y.VEGA ZR ORI"/>
        <s v="GIR SET Y.JUPITER Z NEW/VEGA ZR ORI"/>
        <s v="KLIP ROLLER Y.NMAX ORI"/>
        <s v="KAMPAS REM Y.MIO/JUPITER MX/VIXION ORI"/>
        <s v="GIRBOX Y. MIO GT ORI"/>
        <s v="DUDUKAN SPION MIO/JUPITER Z"/>
        <s v="HANDLE REM KIRI Y.MIO/SOUL/XEON ORI"/>
        <s v="HANDLE REM MIO 125/JUPITER Z/NEW/MX (PS)"/>
        <s v="LAHER 6201 IMI"/>
        <s v="COVER BAWAH H.BEAT"/>
        <s v="BORDES BEAT20 LED/STREET ORI"/>
        <s v="COVER BAWAH BEAT20 LED/STREET ORI"/>
        <s v="COVER CENTER"/>
        <s v="COVER KONTAK BAWAH H.BEAT LED"/>
        <s v="BAGASI BOX"/>
        <s v="OLI SUPER SPORT H.MPX 1 1,2L"/>
        <s v="BAN DALAM 70/90-14 IRC"/>
        <s v="BAN DALAM 80/90-14 IRC"/>
        <s v="BAN DALAM 250-17 IRC"/>
        <s v="BAN DALAM 275-17 IRC"/>
        <s v="BAN DALAM 90/90-14 IRC"/>
        <s v="OLI SPORT ENDURO RACING 1L"/>
        <s v="CARBU CLEANER"/>
        <s v="BAUD HANDLE REM KIRI PENDEK"/>
        <s v="RING PULLY Y.MIO J ORI"/>
        <s v="MUR PULLY H.BEAT FI ORI"/>
        <s v="KANCING GANDA H.BEAT ORI"/>
        <s v="OLI MATIC Y.YAMALUBE SUPER 1L"/>
        <s v="OLI SPORT Y.YAMALUBE 1L"/>
        <s v="OLI GEAR Y.YAMALUBE 100ML "/>
        <s v="OLI GEAR Y.YAMALUBE 150ML"/>
        <s v="LAHER 6205 KRUK AS KANAN H.BEAT ORI"/>
        <s v="LAHER KRUK AS KANAN H.VARIO 125 ORI"/>
        <s v="LAHER KRUK AS KIRI H.VARIO 125 LED ORI"/>
        <s v="LAHER 6007 KRUK AS KIRI H.BEAT FI/VARIO FI ORI"/>
        <s v="LAHER CVT H.BEAT ORI"/>
        <s v="LAHER 60/22 UU / LAHER GEAR AS RODA H.VARIO ORI"/>
        <s v="LAHER 6902 U PULLY H.AHM ORI"/>
        <s v="LAHER 20X29X18 BAMBU H.AHM"/>
        <s v="LAHER CVT ORI"/>
        <s v="OIL SEAL MAGHNET H.BEAT FI NON ESP/ 16X26X7 ORI"/>
        <s v="OIL SEAL MAGHNET H.VARIO LED/ 20.8X32X6 ORI"/>
        <s v="OIL SEAL MAGHNET H.BEAT CARBU/ 19.8X30X7 ORI"/>
        <s v="OIL SEAL KICK STATER H.GRAND/ 13.8X24X5 ORI"/>
        <s v="OIL SEAL KRUK AS / SIL KER AS H.GENIO/ 19.5X31.5X6 ORI (PK)"/>
        <s v="OIL SEAL KRUK AS / SIL KER AS H.BEAT/ 20.8X52X6X7.5 ORI (PK)"/>
        <s v="OIL SEAL GARDAN / SIL GARDAN H.BEAT/20X32X6 ORI (PK)"/>
        <s v="OIL SEAL KRUK AS / SIL KER AS H.BEAT/ 20.8X52X7.5 ORI (PK)"/>
        <s v="OIL SEAL KRUK AS / SIL KER AS H.VARIO 125/ 26X45X6 ORI (PK)"/>
        <s v="OIL SEAL WATERPUMP H.VARIO/ 12X24X5 ORI"/>
        <s v="OIL SEAL RODA BELAKANG H.BEAT/ 29X44X7 ORI"/>
        <s v="OIL SEAL RODA BELAKANG H.VARIO 125/150/ 34X52X7 ORI"/>
        <s v="OIL SEAL GEAR DEPAN H.SUPRA X 125/ 17X30X5 ORI"/>
        <s v="SEAL PULLY / SIL PULLY H.BEAT FI ORI"/>
        <s v="SEAL PULLY / SIL PULLY H.VARIO ORI"/>
        <s v="ORING PULLY H.VARIO/ 38.5X2 ORI"/>
        <s v="OIL SEAL GARDAN / SIL GARDAN Y.MIO J ORI (PK)"/>
        <s v="OIL SEAL GARDAN / SIL GARDAN Y.AEROX/MIO M3/S/Z ORI (PK)"/>
        <s v="OIL SEAL MAGHNET Y.NMAX ORI (PK)"/>
        <s v="OIL SEAL KRUK AS / SIL KER AS Y.LEXI ORI (PK)"/>
        <s v="OIL SEAL KRUK AS / SIL KER AS Y.MIO J ORI (PK)"/>
        <s v="OIL SEAL KRUK AS / SIL KER AS Y.FREEGO ORI (PK)"/>
        <s v="OIL SEAL KRUK AS / SIL KER AS Y.NMAX ORI (PK)"/>
        <s v="SEAL WATER PUMP Y.VIXION ORI"/>
        <s v="ORING WATER PUMP KECIL VIXION/JUP MX"/>
        <s v="ORING WATER PUMP BESAR VIXION/JUP MX"/>
        <s v="LAHER 6000 Y.YAMAHA"/>
        <s v="LAHER 6004 Y.YAMAHA"/>
        <s v="LAHER 6300 / LAHER RODA DEPAN YAMAHA ORI"/>
        <s v="LAHER 6300 / LAHER RODA DEPAN YAMAHA ORI (93306-300YK)"/>
        <s v="BUSI Y.NGK CR6HSA ORI"/>
        <s v="BUSI NGK H.AHM U22FER9 ORI (CR7EH-9 NGK)"/>
        <s v="GREASE CVT S.SGP"/>
        <s v="AIR ACCU JAGO / AIR AKI"/>
        <s v="LAHER 6201 / LAHER RODA DEPAN H.AHM ORI (SATUAN)"/>
        <s v="BAUD 12 PANJANG 3CM"/>
        <s v="FANBELT Y.LEXI ORI"/>
        <s v="KOMSTIR SET Y.AEROX/LEXI/NMAX ORI"/>
        <s v="ROLLER SET Y. AEROX/NMAX 155"/>
        <s v="DISC PAD BELAKANG Y.R15 V3/VIXION LED"/>
        <s v="BAUD KLEM BATOK"/>
        <s v="BAUD KLEM CUN YAMAHA"/>
        <s v="JEK ACCU KOTAK"/>
        <s v="BAUD ACCU"/>
        <s v="BAUD CUN VARIO PANJANG"/>
        <s v="BAUD CUN VARIO PENDEK"/>
        <s v="BAUD CUN 8X1/2/BAUD SKRUP KASAR 5X16 YMH"/>
        <s v="BAUD CROM PENDEK 1.5CM/BAUD BODY SUPRA"/>
        <s v="BAUD KALIPER BEAT"/>
        <s v="BAUD MUR 6X20"/>
        <s v="BAUD CARBU PANJANG / BAUD KLEM CARBU 3-6CM"/>
        <s v="BAUD MUR 6X30"/>
        <s v="MUR TOPI 10"/>
        <s v="BAUD 12 PANJANG 2CM / BAUD 8X20"/>
        <s v="BAUD 14 PANJANG 3CM/ BAUD 10X30"/>
        <s v="BAUD CVT 6 x 35"/>
        <s v="BENSIN JERIGEN KECIL"/>
        <s v="BAUD BUANGAN OLI BAWAH BEAT / BAUD OLI 17 YAMAHA"/>
        <s v="BAUD CUN CARBU / BAUD JP 4X15"/>
        <s v="BUSI NGK CPR6EA-9 / BUSI U24"/>
        <s v="BAUD 12 PANJANG 7CM"/>
        <s v="BAUD DOP COVER ABS/BAUD SCOOPY 1,5CM"/>
        <s v="BAUD CVT PANJANG 6CM"/>
        <s v="BAUD CVT PANJANG 10CM"/>
        <s v="BAUD FILTER HONDA"/>
        <s v="BAUD KLEM CUN HONDA"/>
        <s v="BAUD KLIP PLASTIK BESAR"/>
        <s v="BAUD KLIP PLASTIK KECIL"/>
        <s v="BAUD OLI GARDAN"/>
        <s v="BOHLAM DEPAN H.SCOOPY ASPIRA (PS)"/>
        <s v="BAUD VISOR NMAX"/>
        <s v="FUEL PUMP COMP Y.VIXION ORI"/>
        <s v="BAN TUBLES 110/80-14 FDR"/>
        <s v="BAN TUBLES 130/70-13 FDR"/>
        <s v="BAN TUBLES 120/70-14 FDR"/>
        <s v="BOHLAM CUMI SPEEDOMETER IMI (PS)"/>
        <s v="BRIGHT GAS 220G"/>
        <s v="BOSH BLOK H.BEAT"/>
        <s v="BATERAI REMOTE"/>
        <s v="BAUD CVT PANJANG  8CM"/>
        <s v="BUSI NGK Y.MIO J CR6HSA"/>
        <s v="BUSI NGK CR8E"/>
        <s v="DISC PAD BELAKANG H.PCX MST (PB)"/>
        <s v="DISC PAD BELAKANG H.SUPRA X 125/ S.SATRIA F150 MST (PB)"/>
        <s v="DISC PAD H.BLADE/REVO MST (PB)"/>
        <s v="DISC PAD H.PCX MST (PB)"/>
        <s v="DISC PAD H.SUPRA MST (PB)"/>
        <s v="DOUBLE TAPE FOAM"/>
        <s v="DINAMO STATER Y.MIO J IMI"/>
        <s v="DISC PAD Y.MIO SOUL NEW MST (PB)"/>
        <s v="DISC PAD H.VARIO 125 NEW /150/ GENIO MST (PB)"/>
        <s v="DISC PAD BELAKANG Y.JUPITER"/>
        <s v="DISC PAD H.VARIO TECHNO/VARIO CBS MST (PB)"/>
        <s v="DEXTONE EXPOXY ADHESIVES / LEM BESI"/>
        <s v="OLI MATIC ENDURO G 0.8"/>
        <s v="OLI GEAR ENDURO 120ML"/>
        <s v="OLI MATIC ENDURO S 0.8"/>
        <s v="BAN TUBLES FDR 100/90-12"/>
        <s v="FILTER FUEL PUMP / FILTER FP H.VARIO 150 IMI"/>
        <s v="FILTER FUEL PUMP / FILTER FP Y.MIO J IMI"/>
        <s v="FLASHER RITING VARIASI"/>
        <s v="FILTER FUEL PUMP/ FILTER FP H.GENIO/BEAT LED"/>
        <s v="FILTER FUEL PUMP / FILTER FP H.BEAT IMI"/>
        <s v="FILTER FUEL PUMP / FILTER FP H.VARIO 125 LAMA IMI"/>
        <s v="OLI SHOCK JUMBO (OLI SOK)"/>
        <s v="MINYAK REM 50ML"/>
        <s v="SAKLAR LAMPU SUPRAX 125/KARISMA (PK)"/>
        <s v="SIKRING TANCAP KECIL 20A IMI"/>
        <s v="BAUD CROM PANJANG 2.5CM"/>
        <s v="BAUD KALIPER REM DISK H.SUPRA X"/>
        <s v="BAUD TUTUP MINYAK REM ATAS UNIVERSAL"/>
        <s v="COOL STATER H.BEAT/BLADE IMI"/>
        <s v="COOL STATER Y.JUPITER MX IMI"/>
        <s v="DISC PAD H.VARIO LAMA / DISC PAD H.PCX 2018 (PB)"/>
        <s v="KANCING RANTAI 420 C/L IMI"/>
        <s v="KANCING RANTAI 428 C/L IMI"/>
        <s v="MASTER REM S.SATRIA BELAKANG/SUPRA X 125 IMI "/>
        <s v="MASTER REM Y.MIO IMI"/>
        <s v="ORING TUTUP KLEP H.GRAND/SUPRA IMI"/>
        <s v="ORING TUTUP KLEP H.KARISMA/SUPRAX 125 IMI"/>
        <s v="ORING TUTUP KLEP Y.MIO IMI (ORING FP)"/>
        <s v="SIKRING TANCAP UNIVERSAL 15A IMI"/>
        <s v="SIKRING TANCAP KECIL 10A IMI"/>
        <s v="COOL STATER Y.JUPITER Z/ MIO 125 IMI"/>
        <s v="MASTER REM H.VARIO 125 NEW/150/160/GENIO IMI"/>
        <s v="MASTER REM H.SUPRA X IMI"/>
        <s v="PER KAMPAS H.GRAND IMI"/>
        <s v="KLAKSON KEONG"/>
        <s v="KABEL TISH 20 CM"/>
        <s v="AKI KERING H.GTZ5S ORI (PK)"/>
        <s v="CDI H.VARIO CARBU IMI"/>
        <s v="LAHER BAMBU-LAHER PULLY IMI"/>
        <s v="LAHER 6201 H.AHM (SATUAN)"/>
        <s v="LAHER 6202 H.AHM ORI"/>
        <s v="LAHER 6300 / LAHER RODA DEPAN H.AHM ORI (SATUAN)"/>
        <s v="LAHER 6301 H.AHM (SATUAN)"/>
        <s v="LAHER 6302 H.AHM ORI (SATUAN)"/>
        <s v="ICC CLEANER SL99"/>
        <s v="LAHER 6004 INDOPART"/>
        <s v="ISOPLUS"/>
        <s v="KABEL BODY PVC 20 MM IMI"/>
        <s v="KANCING PANEL"/>
        <s v="KANCING GANDA VARIO"/>
        <s v="KLIP ROLLER H.VARIO 110 IMI (1SET)"/>
        <s v="KARET STANDAR TENGAH H.BEAT IMI"/>
        <s v="KARET STANDAR TENGAH Y.MIO IMI"/>
        <s v="KOPI HITAM ©"/>
        <s v="KOPI KRIMER ©"/>
        <s v="LAHER BAMBU PULLY ASPIRA 1 SET"/>
        <s v="LEM KOREA"/>
        <s v="BOHLAM DEPAN LED 15W LUMINOS H6/LG1 (PS)"/>
        <s v="LAHER 6203 H.AHM ORI"/>
        <s v="LAHER 6203 2RS IMI"/>
        <s v="LAHER 699 / LAHER DINAMO IMI"/>
        <s v="LAMPU SENJA LED SET ISI 2 (PB)"/>
        <s v="SENSOR MAQS SONIC 150/CB150R LED/SUPRA GTR"/>
        <s v="ROTAK POMPA BENSIN INJEKSI H.BEAT IMI"/>
        <s v="ROTAK POMPA BENSIN INJEKSI Y.VIXION OLD MST"/>
        <s v="MUR PULLY H.BEAT FI IMI"/>
        <s v="MASTER REM H.BEAT FI IMI"/>
        <s v="MASTER COOLANT 1 LITER"/>
        <s v="MUR AS 19/MUR 19"/>
        <s v="MUR KOMSTIR ATAS HONDA"/>
        <s v="MUR TOPI 11"/>
        <s v="BUSI NGK C7HSA"/>
        <s v="BUSI NGK CPR9EA-9"/>
        <s v="KRAN BENSIN H.VARIO IMI"/>
        <s v="BAUD FILTER YAMAHA / BAUD 6X25"/>
        <s v="GIRBOX H.REVO ABSOLUT IMI"/>
        <s v="BAUD CVT 6X40"/>
        <s v="NEPEL KOPLING"/>
        <s v="ORING FUEL PUMP H.PCX IMI"/>
        <s v="ORING TUTUP OLI ALL IMI"/>
        <s v="POWER ENGINE CONDITIONER SL99"/>
        <s v="PAKET KORTER K44 OS 50"/>
        <s v="PERPAK KOPLING ALFA FUBORU"/>
        <s v="PERPAK GARDAN BEAT FI"/>
        <s v="PER KAMPAS REM IMI"/>
        <s v="PER KETENG IMI"/>
        <s v="PER STANDAR TENGAH H.BEAT IMI"/>
        <s v="RING KOMSTIR"/>
        <s v="RING 14"/>
        <s v="RING 6x20"/>
        <s v="RING PLAT 12"/>
        <s v="RELAY KLAKSON UNIVERSAL"/>
        <s v="RING PLAT 14"/>
        <s v="RING OLI ALUMUNIUM 12/17 MM ALL (RING 17)"/>
        <s v="RING OLI ALUMINIUM 14/19 MM ALL (RING 19)"/>
        <s v="RING OLI GARDAN"/>
        <s v="PEMBERSIH CVT"/>
        <s v="SENSOR CKP H.BEAT ECO MST (KAKI 3)"/>
        <s v="SENSOR CKP Y.AEROX/LEXI/NMAX IMI"/>
        <s v="KARET SEAL HEAD H.VARIO CARBU IMI"/>
        <s v="SIKRING TANCAP KECIL 15A IMI"/>
        <s v="SOKET IC FUEL PUMP Y.MIO J IMI"/>
        <s v="SENSOR ISC MANUAL Y.MIO J/X-RIDE/NMAX/AEROX/LEXI IMI"/>
        <s v="SAKLAR SEN BEAT IMI"/>
        <s v="SIKRING TANCAP KECIL KOTAK 10A IMI"/>
        <s v="SIKRING TANCAP KECIL KOTAK 15A IMI"/>
        <s v="SIKRING TANCAP KECIL KOTAK 20A IMI"/>
        <s v="SIKRING TANCAP KECIL KOTAK 5A IMI"/>
        <s v="SIKRING TANCAP KECIL 5A IMI"/>
        <s v="SOCKET TOMBOL 3 KABEL IMI"/>
        <s v="SKUN"/>
        <s v="SULINGAN KETENG H.GRAND IMI"/>
        <s v="SEAL RODA BELAKANG Y.MIO GT"/>
        <s v="SAKLAR DIMMER H.BEAT 3 PHASE IMI (PK)"/>
        <s v="SOLASI BAKAR BESAR 3CM"/>
        <s v="SOLASI HITAM NASIONAL"/>
        <s v="SILTIP WASSER KECIL"/>
        <s v="SENSOR CKP H.VARIO 110 LED MST (KAKI 4)"/>
        <s v="SENSOR MAQS Y.MIO J IMI"/>
        <s v="SENSOR TP H.GENIO/BEAT LED/SCOOPY NEW IMI"/>
        <s v="SENSOR TP H.MATIC IMI"/>
        <s v="GIRBOX H.VARIO THAILAND/RTHC"/>
        <s v="TERMINAL KABEL"/>
        <s v="TOP SET H.BEAT FI ESP/SCOOPY ESP/VARIO 110 ESP"/>
        <s v="TOP SET H.BEAT FI STATER KASAR/VARIO 110 FI STATER KASAR IMI"/>
        <s v="TUTUP OLI BEAT FI IMI"/>
        <s v="DOP PENTIL TUBLES (BESI PANJANG)"/>
        <s v="SPION BEAT STANDAR IMI (PK)"/>
        <s v="BOHLAM SEN / RITING IMI (PS)"/>
        <s v="LEM THREEBOND"/>
        <s v="LAHER 6300 CKD"/>
        <s v="AKI KERING YUASA BESAR YT7C"/>
        <s v="AKI KERING YUASA YTZ6V"/>
        <s v="KOMSTIR H.GRAND ORI"/>
        <s v="PERPAK BLOK H.VARIO FI ORI"/>
        <s v="SEAL KLEP H.SUPRA X 125 ORI"/>
        <s v="PERPAK HEAD H.VARIO 125 ORI"/>
        <s v="PERPAK HEAD H.VARIO 150 ORI"/>
        <s v="SEAL HEAD H.SPACY CARBU ORI"/>
        <s v="STANG SEHER VARIO 150 ( SET )"/>
        <s v="PISTON KIT H.VARIO 150 LED ORI"/>
        <s v="PISTON KIT H.VARIO 125 (0.50) ORI"/>
        <s v="TUTUP OLI H.VARIO/STYLO/PCX 160 ORI"/>
        <s v="KARET VACUM H.VARIO ORI"/>
        <s v="FILTER UDARA H.PCX 160 ORI"/>
        <s v="FILTER UDARA CB150R"/>
        <s v="COVER KNALPOT BEAT FI ESP"/>
        <s v="RADIATOR H.VARIO 125/150 LED ORI"/>
        <s v="SELANG RADIATOR C H.VARIO 125 ORI"/>
        <s v="PERPAK MAGHNET Y.JUPITER Z1 ORI"/>
        <s v="SPULL ASSY JUPITER Z1 (2014)"/>
        <s v="KLIP ROLLER H.VARIO 110 ORI (1SET)"/>
        <s v="RUMAH OTOM. KOPLING GANDA H.VARIO/PCX 125/150 ORI"/>
        <s v="BOSH PULLY / BOSH ROLLER H.GENIO AHM"/>
        <s v="BOSH PULLY / BOSH ROLLER H.ADV/PCX 160 ORI"/>
        <s v="RUMAH ROLLER H.GENIO ORI"/>
        <s v="RUMAH ROLLER H.PCX 160 ORI"/>
        <s v="RUMAH ROLLER H.VARIO 150 ORI"/>
        <s v="ROLLER H.VARIO ORI"/>
        <s v="FANBELT H.VARIO/STYLO 160 ORI"/>
        <s v="FANBELT H.VARIO 125 2015 ORI"/>
        <s v="FANBELT H.PCX/ADV 150 AHM"/>
        <s v="PULLY ONLY H.BEAT FI ESP ORI"/>
        <s v="LAWAN PULLY H.BEAT FI ESP ORI"/>
        <s v="PER CVT H.PCX / VARIO 150 ORI"/>
        <s v="CORONG PULLY H.VARIO/BEAT/SCOOPY ESP ORI"/>
        <s v="AS PULLY BELAKANG H.BEAT FI ORI (23411-KZL-C30)"/>
        <s v="FILTER UDARA Y.NMAX ORI"/>
        <s v="KOMSTIR BAWAH Y.NMAX ORI"/>
        <s v="SEAL PULLY / SIL PULLY Y.SOUL GT 125 FI ORI"/>
        <s v="COIL H.SCOOPY FI ORI"/>
        <s v="RITING DEPAN KANAN BEAT FI ESP"/>
        <s v="KUNCI KONTAK + SADEL H.BEAT LED ORI"/>
        <s v="SAKLAR DIMMER H.VARIO 150 ORI (PK)"/>
        <s v="SAKLAR DIMMER H.KARISMA ORI (PK)"/>
        <s v="SAKLAR KLAKSON H.BEAT ORI (PK)"/>
        <s v="SAKLAR IDLING STOP H.VARIO 125 ORI (PK)"/>
        <s v="SAKLAR SEN H.VARIO 125 LED ORI (PK)"/>
        <s v="SAKLAR SEN S.SMASH ORI (PK)"/>
        <s v="SEAL SHOCK / SEAL SOK Y.JUPITER ORI"/>
        <s v="GIR SET Y.VIXION OLD ORI"/>
        <s v="BAN TUBLES 100/80-14 H.AHM ORI"/>
        <s v="KABEL KILOMETER/KABEL KM H.BEAT ORI (PB)"/>
        <s v="KIPAS PULLY Y.MIO S/XEON"/>
        <s v="KOMSTIR ATAS Y.XEON/GT125/NMAX"/>
        <s v="BREKET KALIPER H.BEAT ORI"/>
        <s v="PIRINGAN DEPAN H.BEAT CARBU ORI"/>
        <s v="DUDUKAN SPION H.BEAT ESP/ VARIO 150 / SCOOPY AHM"/>
        <s v="PER SULING SHOCK DEPAN"/>
        <s v="RING SHOCK DEPAN"/>
        <s v="SULING SHOCK DEPAN"/>
        <s v="SHOCK BELAKANG H.BEAT CARBU ORI"/>
        <s v="GRIP H.VARIO ORI"/>
        <s v="HANDLE REM KANAN H.SCOOPY ESP ORI"/>
        <s v="HANDLE REM KANAN H.VARIO 110/ BEAT15-16 ESP ORI (PK)"/>
        <s v="HANDLE REM KIRI H.BEAT ORI"/>
        <s v="HANDLE REM KIRI H.BEAT ORI (PK)"/>
        <s v="HANDLE REM KIRI H.BEAT/SCOOPY FI ESP ORI (PK)"/>
        <s v="HANDLE REM KIRI H.SCOOPY FI ORI (PK) "/>
        <s v="PERPAK HEAD MIO J/GT/SOUL GT/JUP Z1-ATAS"/>
        <s v="SEAL HEAD/KARET SILINDER HEAD MIO J"/>
        <s v="BLOK SEHER MIO J/GT/SOUL GT/FINO FI"/>
        <s v="PERPAK BLOK Y.MIO J ORI"/>
        <s v="SEAL PULLY / SIL PULLY Y.MIO J ORI"/>
        <s v="ORING PULLY Y.MIO J ORI"/>
        <s v="SEHER SET STD MIO J/GT/SOUL GT/FINO"/>
        <s v="SEAL SHOCK / SEAL SOK Y.VIXION ORI"/>
        <s v="KOMSTIR BAWAH BAGIAN ATAS Y.NMAX ORI"/>
        <s v="KOMSTIR BAWAH BAGIAN BAWAH Y.NMAX ORI"/>
        <s v="FENDER FR (MA BL MT)"/>
        <s v="PANEL DEPAN MERAH BEAT FI 2017"/>
        <s v="PANEL KECIL DUDUKAN PLAT H.BEAT ESP ORI"/>
        <s v="COVER FR LOWER/TADAH LUMPUR H.BEAT ESP DIG ORI"/>
        <s v="BORDES/PIJAKAN KAKI H.BEAT ESP ORI"/>
        <s v="COVER UNDER/BAWAH PIJAKAN KAKI H.BEAT ESP DIG/STREET ORI"/>
        <s v="COVER KONTAK ATAS BEAT 2017"/>
        <s v="COVER INNER LOWER/COVER KONTAK H.BEAT ESP ORI"/>
        <s v="SPION HITAM H.SCOOPY ESP ORI"/>
        <s v="SPION KIRI H.BEAT ESP ORI (PK)"/>
        <s v="BAN DALAM 275-17"/>
        <s v="MUR PULLY Y.MIO M3 ORI"/>
        <s v="OIL SEAL MAGHNET BEAT FI ESP"/>
        <s v="SEAL PULLY / SIL PULLY H.BEAT FI ORI (91211-GK8-013)"/>
        <s v="SEAL PULLY / SIL PULLY H.BEAT FI ORI (91211-GFC-771)"/>
        <s v="ORING PULLY H.BEAT FI/ 38.8X1.9 ORI"/>
        <s v="OIL SEAL GARDAN / SIL GARDAN Y.AEROX ORI (PK)"/>
        <s v="OIL SEAL RODA BELAKANG Y.MIO M3 125 ORI (PK)"/>
        <s v="BAUD KRAN BENSIN"/>
        <s v="BAUD HANDLE MATIC KIRI HONDA / MIO"/>
        <s v="BAUD 14  / BAUD 10X30 3CM"/>
        <s v="BENSIN 500 ML"/>
        <s v="BAUD 12 PANJANG 7 CM"/>
        <s v="BAUD KALIPER NMAX"/>
        <s v="BOS KLEP H.BEAT FI IMI"/>
        <s v="BAN LUAR 80/90-17 FDR"/>
        <s v="BAUD L 8X20"/>
        <s v="BAN TUBLES 100/80-14 FDR"/>
        <s v="BAN TUBLES 130/70-13 FDR (BELAKANG NMAX)"/>
        <s v="BAN LUAR 70/90-17 FDR"/>
        <s v="BORDES/PIJAKAN KAKI H.BEAT ESP IMI"/>
        <s v="CDI BEAT CARBU IMI"/>
        <s v="DISC PAD BELAKANG H.MEGAPRO MST (PB)"/>
        <s v="DISC PAD BELAKANG H.PCX 150 MST (PB)"/>
        <s v="DISC PAD BELAKANG H.SUPRA X-125/SATRIA F150 MST (PB)"/>
        <s v="DISC PAD DEPAN H.PCX 150 MST (PB)"/>
        <s v="DISC PAD DEPAN H.SUPRA X-125 MST (PB)"/>
        <s v="AKI KERING GTZ7V DND"/>
        <s v="DISC PAD Y.MIO M3 MST (PB)"/>
        <s v="DISC PAD H.TIGER/MEGAPRO/ADV MST (PB)"/>
        <s v="DISC PAD H.VARIO 125 NEW/GENIO MST (PB)"/>
        <s v="COVER DUDUKAN RADIATOR VARIO 125 IMI"/>
        <s v="DISC PAD H.VARIO TECHNO/VARIO MST (PB)"/>
        <s v="FILTER FUEL PUMP Y.VIXION OLD"/>
        <s v="FILTER FUEL PUMP H.VARIO 150 IMI"/>
        <s v="TOP SET GRAND/SUPRA"/>
        <s v="FILTER FUEL PUMP H.GENIO IMI"/>
        <s v="FILTER FUEL PUMP H.BEAT IMI"/>
        <s v="FILTER FUEL PUMP H.CB150 IMI"/>
        <s v="FILTER FUEL PUMP H.VARIO 125 LAMA IMI"/>
        <s v="LAHER 6203 INDOPART"/>
        <s v="COOL STATER H.GRAND"/>
        <s v="COOL STATER H.KARISMA IMI"/>
        <s v="SIKRING TANCAP UNIVERSAL 10A IMI"/>
        <s v="ANTING SETELAN RANTAI H.SUPRA KIRI IMI"/>
        <s v="COOL STATER Y.JUPITER Z"/>
        <s v="AKI KERING GTZ7S"/>
        <s v="LAHER 6204 H.AHM ORI (SATUAN)"/>
        <s v="KANCING REFLEKTOR"/>
        <s v="KANCING SHOCK VARIO"/>
        <s v="ROMA WAFER ZUPERRR KEJU"/>
        <s v="FLORIDINA/KOPI GOLDA ABC/ISHOPLAS"/>
        <s v="JAVANA MELATI 350 ML / THE PUCUK / FRESH TEA"/>
        <s v="KARET TUTUP AIR RADIATOR H.VARIO IMI"/>
        <s v="BOHLAM DEPAN SCOOPY/VERZA/TIGER/VIXION LED 15W LUMINOS MH1 (PS)"/>
        <s v="SENSOR MAQS PCX IMI"/>
        <s v="MUR MAGNET"/>
        <s v="FITING SEN H.GRAND IMI"/>
        <s v="OIL SLUDGE REMOVER 200 ML"/>
        <s v="RING TEMBAGA"/>
        <s v="ROTAK POMPA BENSIN H.SUPRA X NEW/REVO NEW/BLADE 125 FI/VARIO/PCX 150 MST"/>
        <s v="SOKET INJEKTOR H.BEAT IMI"/>
        <s v="SOLASI BAKAR KECIL 3 CM"/>
        <s v="SIKRING TANCAP KECIL 25A"/>
        <s v="TUTUP MESIN SET ATAS BAWAH H.BEAT FI IMI"/>
        <s v="TOP SET H.BEAT FI ESP IMI"/>
        <s v="TUTUP PENTIL TUBLES (BESI PANJANG)"/>
        <s v="AKI KERING YUASA YTZ5S"/>
        <s v="AKI KERING YUASA YTZ7V (PK)"/>
        <s v="DISC PAD BELAKANG H.SUPRA X 125 ORI"/>
        <s v="DISC PAD H.MEGAPRO ADV ORI"/>
        <s v="DISC PAD H.VARIO TECHNO/BEAT ORI"/>
        <s v="KOMSTIR H.CB150R ORI"/>
        <s v="BOS SHOCK BELAKANG BAWAH H.BEAT/SCOOPY/VARIO FI ORI"/>
        <s v="PERPAK BLOK H.PCX21 160/ADV22 160/STYLOORI"/>
        <s v="PERPAK BLOK H.BEAT DIG ORI"/>
        <s v="PERPAK HEAD H.BEAT FI ORI"/>
        <s v="PERPAK CHTP-SILINDER HEAD"/>
        <s v="PERPAK HEAD H. PCX 160/VARIO 160/STYLO ORI"/>
        <s v="SEAL HEAD H.VARIO 125 NEW ESP ORI"/>
        <s v="RING SEHER H.PCX 160/ADV 160/STYLO 160 ORI"/>
        <s v="SEHER @50 H.PCX 160/ ADV 160/ STYLO 160 ORI"/>
        <s v="PEN SEHER H.PCX 160/ADV 160/ VARIO 160/STYLO ORI"/>
        <s v="KANCING PEN SEHER 14MM HONDA ORI"/>
        <s v="SEHER SET H. VARIO 150 ORI"/>
        <s v="SEHER H.BEAT ESP OS 50 ORI"/>
        <s v="PISTON KIT VARIO (0.50)"/>
        <s v="PISTON KIT H. ORI"/>
        <s v="PISTON KIT H.VARIO 125 ORI (1.00)"/>
        <s v="RANTAI KETENG 88L"/>
        <s v="TENSIONER KETENG SUPRA X 12514 FI"/>
        <s v="SETELAN KETENG H.PCX/ADV/STYLO ORI"/>
        <s v="ROLL KETENG BESAR"/>
        <s v="GIGI ROL KETENG H. ORI"/>
        <s v="TOPI KLEP BAWAH H.VARIO 125+/150+/PCX/ADV ORI"/>
        <s v="INJEKTOR H.BEAT FI ORI"/>
        <s v="FILTER UDARA H.PCX 21"/>
        <s v="FILTER UDARA H.PCX/ADV ORI"/>
        <s v="PERPAK KNALPOT H.VARIO 110 ORI"/>
        <s v="TUTUP RADIATOR H. VARIO 150 ORI"/>
        <s v="TUTUP RADIATOR ATAS H.VARIO 110 ORI"/>
        <s v="RADIATOR H. VARIO ORI"/>
        <s v="TABUNG RADIATOR H. PCX ORI"/>
        <s v="SELANG POMPA AIR HURUF C H. VARIO 12-18 125/150/PCX/ADV OR"/>
        <s v="TUTUP KIPAS H.BEAT ESP ORI"/>
        <s v="KAMPAS GANDA ASSY Y. XEON ORI"/>
        <s v="BOHLAM DEPAN Y.VIXION (PS)"/>
        <s v="COP BUSI Y.JUPITER MX/VIXION/BYSON ORI (PK)"/>
        <s v="KIPAS PULLY H.PCX 160 ORI"/>
        <s v="RUMAH ROLLER H.BEAT FI ORI"/>
        <s v="PER KAMPAS GANDA H.BEAT ORI"/>
        <s v="PER KAMPAS H.VARIO TECHNO ORI"/>
        <s v="KAMPAS GANDA H.VARIO ORI"/>
        <s v="FANBELT H.PCX 160 ORI"/>
        <s v="FANBELT H.VARIO 125 2015 FI ORI"/>
        <s v="FANBELT H.VARIO 125 ASSY ORI"/>
        <s v="PULLY ONLY H.BEAT FI ORI"/>
        <s v="PEN PULLY H."/>
        <s v="BOS PEN PULLY H. BEAT FI"/>
        <s v="CORONG PULLY H. BEAT FI/ VARIO 110 FI"/>
        <s v="GIGI PINION STATER H.VARIO ORI"/>
        <s v="PERPAK HEAD Y.MIO M3 125/SOUL GT 125 ORI"/>
        <s v="SEAL HEAD Y.MIO M3 125 ORI"/>
        <s v="NOKEN AS NMAX Y.NMAX ORI"/>
        <s v="BLOCK SEHER Y.NMAX ORI"/>
        <s v="PISTON KIT AEROX 155"/>
        <s v="BLOK SEHER MIO M3/SOUL GT 125/XRIDE18"/>
        <s v="PERPAK BLOK Y.MIO M3/SOUL GT 125 ORI"/>
        <s v="TEMPLAR Y.MIO J/125"/>
        <s v="POMPA OLI ASSY Y.MIO ORI"/>
        <s v="AS POROK TENGAH Y. ORI"/>
        <s v="COIL Y.MIO M3 ORI"/>
        <s v="SEHER SET Y.MIO M3 ORI"/>
        <s v="SETANG SEHER Y. MIO M3 ORI"/>
        <s v="COIL H.VARIO 110 IMI"/>
        <s v="DINAMO STATER H.BEAT ORI"/>
        <s v="DINAMO STATER TANPA KABEL H. ORI"/>
        <s v="REGULATOR / KIPROK H. ORI"/>
        <s v="MOTUL SCOOTER LE 4T 10W-30 1L"/>
        <s v="SAKLAR STATER H.SCOOPY ORI (PK)"/>
        <s v="SWIT STATER H. CBR 150"/>
        <s v="MIKA SPEEDOMETER H.BEAT FI ORI"/>
        <s v="PELAMPUNG TANGKI BENSIN H.BEAT FI NON ESP ORI"/>
        <s v="RELAY STATER H.VARIO ORI"/>
        <s v="SEAL SHOCK / SEAL SOK Y.NMAX ORI"/>
        <s v="BOS POROK BALAKANG KANAN H.VARIO 125+/150+/PCX/ADV"/>
        <s v="BAN TUBLES 110/90-12 TL AHM"/>
        <s v="TUTUP PENTIL TUBLES HONDA"/>
        <s v="KABEL REM H.VARIO ORI"/>
        <s v="RUMAH ROLLER Y.XEON/GT 125"/>
        <s v="HOLDER KANAN MIO J / XEON (PB)"/>
        <s v="AS STANDAR TENGAH H.BEAT ORI"/>
        <s v="AS STANDAR TENGAH H.VARIO 150 ORI"/>
        <s v="HOLDER KANAN Y. JUPI/MIO/SOUL ORI"/>
        <s v="PER SHOCK DEPAN H.VARIO 110 CARBU ORI"/>
        <s v="HANDLE REM KANAN H.VARIO 125 LED ORI (PK)"/>
        <s v="HANDLE REM KIRI BEAT/SCOOPY FI ESP AHM"/>
        <s v="KLEP EX MIO J"/>
        <s v="PER ISC Y. MIO J ORI"/>
        <s v="KABEL REM BELAKANG Y.MIO J/GT/SOUL GT/125/M3/Z ORI"/>
        <s v="DINAMO STATER Y.MIO J ORI"/>
        <s v="PERPAK POMPA OLI Y. ORI"/>
        <s v="SWITCH REM KANAN Y.MIO ORI (PB)"/>
        <s v="LAHER 6203-2RS IMI"/>
        <s v="GANTUNGAN BARANG MODEL MATI H.AHM ORI"/>
        <s v="LAHER KRUK AS ADV/PCX/VARIO"/>
        <s v="LAHER BAMBU H. 20X29X18"/>
        <s v="LAHER BAMBU SET LAHER PULLY H.BEAT ORI"/>
        <s v="OIL SEAL MAGHNET Y.MIO J ORI"/>
        <s v="ORING POMPA AIR - KECIL Y.JUPI MX/VIXION/R15/BYSON/NMAX"/>
        <s v="ORING MAGNEIT Y. MIO M3 ORI"/>
        <s v="LAHER 6303 Y. NMAX ORI"/>
        <s v="LAHER 6305 Y.YAMAHA"/>
        <s v="LAHER 63/22 Y. MIO M3 ORI"/>
        <s v="LAHER 6906"/>
        <s v="SPULL ASSY Y.AEROX ORI"/>
        <s v="STATER GEN ECU ASSY Y.AEROX ORI"/>
        <s v="RUMAH ROLLER Y. AEROX/NMAX 155"/>
        <s v="COVER KNALPOT Y. NMAX"/>
        <s v="COVER BAWAH KANAN NMAX"/>
        <s v="BORDES KANAN NMAX"/>
        <s v="BAUD COVER H.BEAT"/>
        <s v="BAUD KNALPOT 10/10"/>
        <s v="BAUD HANDLE REM YAMAHA"/>
        <s v="BAUD KALIPER SCOOPY"/>
        <s v="BAUD KNALPOT"/>
        <s v="BAUD L SOCKBEKER DEPAN IMI"/>
        <s v="BOSH ARM H. SUPRAFIT/REVO IMI"/>
        <s v="BAN LUAR TUBLES 90/90-14 IRC"/>
        <s v="BAN TUBLES IRC 80/90-14"/>
        <s v="CDI/ECU VARIO CARBU IMI"/>
        <s v="COVER RADIATOR DALAM VARIO 125 IMI"/>
        <s v="COP TOMBOL KLAKSON STARTER/MASH/KARISMA"/>
        <s v="DISC PAD DEPAN H.PCX 150 INDOPART"/>
        <s v="FILTER FUEL PUMP H. CBR-150 IMI"/>
        <s v="FILTER FUEL PUMP Y.VIXION"/>
        <s v="KABEL REM Y.MIO IMI"/>
        <s v="FILTER FUEL PUMP H. GENIO IMI"/>
        <s v="GIGI POMPA OLI H.PCX 160 IMI"/>
        <s v="REPAIR KIT H.KARISMA IMI"/>
        <s v="COOL STATER H.BLADE IMI"/>
        <s v="DISC PAD H.VARIO LAMA INDOPART"/>
        <s v="MASTER REM Y.MIO IMI"/>
        <s v="RUMAH SIKRING TANCAP IMI"/>
        <s v="SIKRING TANCAP UNIVERSAL 20A"/>
        <s v="SWITCH REM KANAN H.BEAT IMI (PB)"/>
        <s v="HANDLE REM KIRI Y.MIO IMI (PK)"/>
        <s v="HANDLE REM KIRI MIO J/MIO M3 (PK)"/>
        <s v="HANDLE REM KANAN MIO J/ MIO M3 (PK)"/>
        <s v="KABEL BODY 2,5 MM"/>
        <s v="KACA SPIDOMETER IMI"/>
        <s v="KANCING KAMPAS GANDA"/>
        <s v="KANCING PINION SELAH H.BEAT FI IMI"/>
        <s v="KLEP SET H.BEAT FI FUKUYAMA"/>
        <s v="KANCING SELAHAN SCOPPY"/>
        <s v="KAWAT GAS IMI"/>
        <s v="KAWAT KOPLING IMI"/>
        <s v="LAMPU LED ECO M3"/>
        <s v="SENSOR MAQS PCX"/>
        <s v="MUR RODA BELAKANG BEAT"/>
        <s v="NEPAL GAS KECIL"/>
        <s v="OIL SLUDGE REMOVER"/>
        <s v="POLARIS H. IMI"/>
        <s v="PERPAK TUTUP OLI Y. IMI"/>
        <s v="PERPAK MAGNET H.KARISMA/KIRANA/SUPRA X 125"/>
        <s v="REPAIR KIT H. BEAT CARBU IMI"/>
        <s v="RING KECIL"/>
        <s v="ROTAK POMPA BENSIN H. GENIO/BEAT LED/VARIO 160 MST"/>
        <s v="SARINGAN BENSIN H.SUPRA IMI"/>
        <s v="SAKLAR ON OF VARIASI"/>
        <s v="SOKET ECU BEAT ESP"/>
        <s v="SKUN CONNECTOR BESAR"/>
        <s v="SENSOR CKP H. VARIO 125 IMI"/>
        <s v="SOKET ECM H.BEAT/VARIO/SCOOPY ESP SET IMI"/>
        <s v="SENSOR TPS H. MATIC IMI"/>
        <s v="SENSOR TPS VIXION OLD"/>
        <s v="SENSOR TP Y.MIO M3"/>
        <s v="TOP SET H. VARIO 110 IMI"/>
        <s v="TUTUP SPENTIL"/>
        <s v="SPION ALEVO"/>
        <s v="STANDAR SAMPING H. BEAT"/>
        <s v="BOSH KLEP H.VARIO CARBU IMI"/>
        <s v="ROTAK POMPA BENSIN INJEKSI Y.MIO IMI"/>
        <s v="PAKET KORTER KVB OS 50"/>
        <s v="PANEL DEPAN HITAM H.BEAT 2015 IMI"/>
        <s v="SOCKET TERMINAL SAMBUNGAN KABEL LISTRIK"/>
        <s v="TERMOSTAT H.VARIO TECHNO CARBU IMI"/>
        <s v="TOP SET H.VARIO 110 CARBU"/>
        <m/>
        <s v="KOMSTIR Y.X-RIDE ORI" u="1"/>
        <s v="MUR 14" u="1"/>
        <s v="BAN TUBLES 90/90-14 IRC" u="1"/>
        <s v="STANG SEHER H.KARISMA" u="1"/>
        <s v="DISC PAD BELAKANG H.CB ORI" u="1"/>
        <s v="PLAT KANCINGAN AS PULLY BEAT/VARIO" u="1"/>
        <s v="PERPAK CHTP-SENG/ SILINDER HEAD VARIO 15-18 150/PCX 12-14 150" u="1"/>
        <s v="PISTON KIT 0.50 H.VARIO 110" u="1"/>
        <s v="PISTON KIT KARISMA/SUPRA X 125 0,50" u="1"/>
        <s v="PISTON KIT H.VARIO TECHNO 125 0,50" u="1"/>
        <s v="PISTON KIT BEAT (0,75) ORI" u="1"/>
        <s v="NOKEN AS H.BEAT ORI" u="1"/>
        <s v="CHAIN CAM" u="1"/>
        <s v="TIMLAR IN H.BEAT ORI" u="1"/>
        <s v="TEMPLAR EX H.BEAT FI ESP ORI" u="1"/>
        <s v="KARET TENSIONER BEAT ORI" u="1"/>
        <s v="TENSIONER H.GRAND IMI" u="1"/>
        <s v="GIGI POMPA OLI REVO" u="1"/>
        <s v="FILTER UDARA H.SPACY" u="1"/>
        <s v="FILTER UDARA H. VARIO 160" u="1"/>
        <s v="KABEL GAS ATAS H.BEAT ORI" u="1"/>
        <s v="KABEL GAS ATAS H.SCOOPY ORI" u="1"/>
        <s v="KABEL CUK/CHOKE H.SUPRA X ORI" u="1"/>
        <s v="TUTUP MESIN ATAS H. VARIO 110 ORI" u="1"/>
        <s v="GIRSET Y.JUPITER Z1 ORI YGP" u="1"/>
        <s v="KABEL KOPLING SET ORI" u="1"/>
        <s v="KIPAS PULLY H. VARIO 160 ORI" u="1"/>
        <s v="BOSH PULLY / BOSH ROLLER H. VARIO 160 ORI" u="1"/>
        <s v="RUMAH ROLLER H.VARIO 160 ORI" u="1"/>
        <s v="LAWAN RUMAH ROLLER H.GENIO ORI" u="1"/>
        <s v="KAMPAS KOPLING H.GRAND" u="1"/>
        <s v="KARET KOPLING GANDA H.VARIO 110 ORI (SATUAN)" u="1"/>
        <s v="PULLY ONLY BEAT ESP/POP" u="1"/>
        <s v="LAWAN PULLY H.BEAT FI ORI" u="1"/>
        <s v="CORONG PULLY H.BEAT ORI" u="1"/>
        <s v="AS PULLY BELAKANG H.BEAT/GENIO/SCOOPY LED ORI" u="1"/>
        <s v="AS PULLY BELAKANG H.BEAT FI ESP ORI" u="1"/>
        <s v="AS PULLY BELAKANG H.VARIO ORI" u="1"/>
        <s v="AS PULLY BELAKANG H.BEAT FI ORI" u="1"/>
        <s v="GIGI RASIO KECIL H.BEAT ORI" u="1"/>
        <s v="GIGI RASIO BESAR H.BEAT ORI" u="1"/>
        <s v="AS RODA BELAKANG H.BEAT ORI" u="1"/>
        <s v="KLIP ROLLER Y.N-MAX (1PCS)" u="1"/>
        <s v="PERPAK CVT Y.MIO" u="1"/>
        <s v="RUMAH KAMPAS GANDA Y.FINO ORI" u="1"/>
        <s v="KAMPAS GANDA Y.MIO M3 125 ORI" u="1"/>
        <s v="RUMAH ROLLER Y.SOUL GT 125 ORI" u="1"/>
        <s v="LAWAN RUMAH ROLLER Y.MIO M3 ORI" u="1"/>
        <s v="COIL H.SCOPPY ORI" u="1"/>
        <s v="COIL H.BEAT ESP FI ORI" u="1"/>
        <s v="COP BUSI H.CB150R IMI" u="1"/>
        <s v="SPULL ASSY H.VARIO ORI" u="1"/>
        <s v="SENSOR CKP H.BEAT ORI" u="1"/>
        <s v="AKI KERING H.GTZ6V ORI" u="1"/>
        <s v="AS SHOCK Y.JUPITER" u="1"/>
        <s v="REFLEKTOR H. REVO" u="1"/>
        <s v="SEN DEPAN KIRI H.VARIO TECHNO CARBU ORI" u="1"/>
        <s v="MIKA RITING H.GENIO AHM" u="1"/>
        <s v="KUNCI KONTAK + SADEL H.VARIO 125/150  2015 ORI" u="1"/>
        <s v="KUNCI KONTAK SCOOPY ORI" u="1"/>
        <s v="KUNCI KONTAK +SADEL H.VARIO 125 ORI" u="1"/>
        <s v="SAKLAR DIMMER H.VARIO 125 FI ORI (PK)" u="1"/>
        <s v="HOLDER KIRI H.VARIO 125/150 ESP NEW (PB)" u="1"/>
        <s v="SWITCH STATER H.CB150R ORI" u="1"/>
        <s v="SPEEDOMETER ASSY H.VARIO 110 FI ORI" u="1"/>
        <s v="LENS" u="1"/>
        <s v="MIKA SPEEDOMETER BEAT FI ORI" u="1"/>
        <s v="SAKLAR LAMPU S.SMASH ON OFF ORI (PK)" u="1"/>
        <s v="SENSOR ECT H.VARIO 125 FI ORI" u="1"/>
        <s v="KARET TROMOL H.KARISMA ORI" u="1"/>
        <s v="BAN LUAR 80/90-17 (BELAKANG) H.AHM ORI" u="1"/>
        <s v="KABEL REM H.BEAT FI ORI" u="1"/>
        <s v="BOS TROMOL DEPAN H.ADV-150 ORI" u="1"/>
        <s v="KIPAS PULLY Y.MIO S/XEON ORI" u="1"/>
        <s v="ROLLER Y.XEON ORI" u="1"/>
        <s v="KAMPAS REM H.GRAND ORI" u="1"/>
        <s v="KARET TUTUP TANGKI BENSIN Y.YGP BEBEK ORI" u="1"/>
        <s v="PER SHOCK DEPAN H.BEAT ORI" u="1"/>
        <s v="PER SOK H. BEAT FI" u="1"/>
        <s v="SEAL SHOCK / SEAL SOK H.MEGAPRO/VERZA/CB150R/PCX 150 ORI" u="1"/>
        <s v="SHOCK BELAKANG H.VARIO 125 FI ORI" u="1"/>
        <s v="SHOCK BELAKANG H.VARIO 125 CBS ORI" u="1"/>
        <s v="HANFAT KANAN H.BEAT" u="1"/>
        <s v="HOUSING UP THROT BEAT ORI" u="1"/>
        <s v="RUMAH KABEL GAS H.BEAT" u="1"/>
        <s v="HANDLE REM KANAN VARIO 125 LED ORI" u="1"/>
        <s v="HANDLE REM KANAN H.SCOOPY ORI (PK)" u="1"/>
        <s v="INJEKTORY.MIO J ORI" u="1"/>
        <s v="DISC PAD S.NEX" u="1"/>
        <s v="TENSIONER ASSY Y.XEON ORI" u="1"/>
        <s v="PER KAMPAS GANDA Y.MIO/NOUVO/ALFA GT ORI" u="1"/>
        <s v="GIRBOX Y.JUPITER Z RTHC/THAILAND" u="1"/>
        <s v="COVER INNER LOWER ASSY" u="1"/>
        <s v="BAUD HANDLE REM KIRI PANJANG" u="1"/>
        <s v="BINTANGAN KIPAS Y.MIO J" u="1"/>
        <s v="OIL SEAL GEAR DEPAN H.SUPRA/ 17X29X5 ORI" u="1"/>
        <s v="SIL PERSENELING H.ASTREA GRAND ORI" u="1"/>
        <s v="OIL SEAL RODA BELAKANG Y.MIO M3 125 ORI 32x52x6" u="1"/>
        <s v="LAHER 6204 Y.YAMAHA" u="1"/>
        <s v="LAHER 6303 - RASIO Y.NMAX" u="1"/>
        <s v="LAHER 6301 H.AHM ORI (SATUAN)" u="1"/>
        <s v="LAHER 6322 SET KANAN KIRI KARISMA" u="1"/>
        <s v="ANTING SETELAN RANTAI H.REVO IMI" u="1"/>
        <s v="KOMSTIR BAWAH Y.AEROX 155/LEXI ORI" u="1"/>
        <s v="BAUD SETELAN REM BIASA/MUR TIANG REM HONDA" u="1"/>
        <s v="BAUD ANGIN/NAPEL ANGIN HONDA" u="1"/>
        <s v="BAUD SHOCK DEPAN H.MATIC" u="1"/>
        <s v="BAUD 12 PANJANG 4CM" u="1"/>
        <s v="BAUD GIR+MUR SUPRA X" u="1"/>
        <s v="BORDES VARIO 110 NARITA" u="1"/>
        <s v="BAN TUBLES 100/80-17 IRC" u="1"/>
        <s v="COOL STATER Y.MIO" u="1"/>
        <s v="COVER TADAH LUMPUR H.VARIO TECHNO CARBU IMI" u="1"/>
        <s v="COVER TADAH LUMPUR VARIO 110 NARITA" u="1"/>
        <s v="COVER BAWAH VARIO 110 NARITA" u="1"/>
        <s v="COVER KONTAK BAWAH H.VARIO TECHNO IMI" u="1"/>
        <s v="COVER KONTAK UPPER H.VARIO TECHNO IMI" u="1"/>
        <s v="DISC PAD BELAKANG H.MEGAPRO NEW MST (PB)" u="1"/>
        <s v="DISC PAD H.R15 IMI" u="1"/>
        <s v="DINAMO STATER VARIO/BEAT CARBU" u="1"/>
        <s v="FULLSET H.VARIO CARBU IMI" u="1"/>
        <s v="BOS GIR BELAKANG GRAND/SUPRA" u="1"/>
        <s v="COOL STARTER Y.JUPITER Z/ MIO 125" u="1"/>
        <s v="PERPAK MAGNET REVO 110 FUBORU" u="1"/>
        <s v="AKI KERING H.GTZ5S ORI (31500-KPH-881)" u="1"/>
        <s v="TOMBOL LAMPU KARISMA (PK)" u="1"/>
        <s v="BAN TUBLES 100/90-14" u="1"/>
        <s v="KABEL BODY PVC BESAR" u="1"/>
        <s v="KARET KOPLING GANDA GRAND SKO" u="1"/>
        <s v="KARET TUTUP KOTAK MASTER REM Y.MIO SOUL IMI" u="1"/>
        <s v="BOHLAM DEPAN SCOOPY/VIXION LED 15W LUMINOS MH1 (PS)" u="1"/>
        <s v="MUR 12" u="1"/>
        <s v="MUR 21" u="1"/>
        <s v="BOHLAM CUMI TOP GIR (PALING KECIL) (PS)" u="1"/>
        <s v="PERPAK MAGNET H.CB150R OLD FUBORU/IMI" u="1"/>
        <s v="PERPAK KOPLING ASTREA FUBORU" u="1"/>
        <s v="PERPAK CVT BEAT" u="1"/>
        <s v="PANEL DEPAN H.VARIO TECHNO CARBU IMI" u="1"/>
        <s v="PERPAK KANLPOT FINO" u="1"/>
        <s v="PERPAK GARDAN BEAT/VARIO 110 FI IMI" u="1"/>
        <s v="PERPAK KOPLING BLADE/REVO ABSOLUTE" u="1"/>
        <s v="PERPAK MAGNET SUPRA/GRAND" u="1"/>
        <s v="PER STANDAR SAMPING H.BEBEK IMI" u="1"/>
        <s v="PASANGAN SKUN" u="1"/>
        <s v="REFLEKTOR H.VARIO TECHNO 110 IMI" u="1"/>
        <s v="RING BAUD 12" u="1"/>
        <s v="RING BAUD CARBU / RING M 4" u="1"/>
        <s v="RANTAI 428-128 CL IMI" u="1"/>
        <s v="SOCKET INJEKTOR H.BEAT IMI" u="1"/>
        <s v="SENSOR CKP H.GENIO/SCOOPY NEW/PCX 150 MST (KAKI 4)" u="1"/>
        <s v="SOKET FITINGAN LAMPU H.SCOOPY IMI" u="1"/>
        <s v="SOKET KIPROK STANDAR HONDA/YAMAHA/SUZUKI" u="1"/>
        <s v="SOLASI BAKAR BESAR" u="1"/>
        <s v="SPULL ASSY H.CB150 R IMI" u="1"/>
        <s v="SETELAN RANTAI SUPRA X NEW" u="1"/>
        <s v="STANG SEHER BEAT NPP" u="1"/>
        <s v="SIKRING TANCAP UNIVERSAL 30A IMI" u="1"/>
        <s v="TOP SET H.BEAT FI" u="1"/>
        <s v="TOP SET H.SUPRA X 125 FI IMI" u="1"/>
        <s v="AKI KERING YUASA YTZ7V" u="1"/>
        <s v="STANG SEHER BEAT FI AHM" u="1"/>
        <s v="GIR SET H.SUPRA X 125 NEW FI ORI" u="1"/>
        <s v="BAN TUBLES 110/70-14 MAXXIS" u="1"/>
        <s v="PERPAK BLOK H.GENIO/BEAT/SCOOPY LED ORI" u="1"/>
        <s v="PERPAK BLOK H.VARIO ORI" u="1"/>
        <s v="PERPAK BLOK H.MEGAPRO ORI" u="1"/>
        <s v="PERPAK HEAD H.GENIO/BEAT/SCOOPY LED ORI" u="1"/>
        <s v="PERPAK HEAD H.MEGAPRO ORI" u="1"/>
        <s v="PERPAK HEAD H.VARIO ORI" u="1"/>
        <s v="SEAL HEAD H.GENIO/BEAT/SCOOPY LED ORI" u="1"/>
        <s v="SEAL HEAD H.VEZA/CB150 ORI" u="1"/>
        <s v="BAN TUBLES 130/70-13 IRC" u="1"/>
        <s v="PISTON KIT 0,50 H.GENIO/BEAT/SCOOPY LED ORI" u="1"/>
        <s v="PISTON KIT 0,50 H.MEGAPRO ORI" u="1"/>
        <s v="PISTON KIT 100 H.BEAT ESP ORI" u="1"/>
        <s v="TONJOKAN KETENG H.PCX-160 0RI" u="1"/>
        <s v="KLEP IN H.VARIO 125" u="1"/>
        <s v="KLEP EX H.VARIO 125" u="1"/>
        <s v="KOMSTIR BAWAH Y.MIO / SOUL YGP" u="1"/>
        <s v="BONIT CARBU H.KARISMA ORI" u="1"/>
        <s v="ORING FUEL PUMP H.AHM ORI" u="1"/>
        <s v="COVER KNALPOT VARIO 150 2018 AHM" u="1"/>
        <s v="TABUNG RADIATOR RESERVOIR SET H.VARIO 150 ORI" u="1"/>
        <s v="ORING WATER PUMP H.CB150R/CBR LED ORI" u="1"/>
        <s v="RUMAH OTOM. KOPLING GANDA H.BEAT ESP CBS ORI" u="1"/>
        <s v="KOMSTIR ATAS Y.MIO ORI" u="1"/>
        <s v="PULLY ONLY H.VARIO 125 ORI" u="1"/>
        <s v="LAWAN PULLY H.VARIO 125 FI ORI" u="1"/>
        <s v="CORONG PULLY H.VARIO 125 ORI" u="1"/>
        <s v="AS PULLY H.VARIO 125 LED ORI" u="1"/>
        <s v="LAWAN GIGI H.VARIO 125 LED ORI" u="1"/>
        <s v="GIGI SELAH H.VARIO 125 LED ORI" u="1"/>
        <s v="AS RODA BELAKANG H.VARIO 125 LED ORI" u="1"/>
        <s v="PERPAK HEAD MIO M3 125/SOUL GT 125" u="1"/>
        <s v="FUEL PUMP ASSY Y.NMAX ORI" u="1"/>
        <s v="BOSH PULLY / BOSH ROLLER Y.NMAX / AEROX ORI" u="1"/>
        <s v="KAMPAS GANDA Y.NMAX ORI" u="1"/>
        <s v="PERPAK BLOK MIO M3/SOUL GT 125" u="1"/>
        <s v="COIL H.BEAT/SCOOPY LED ORI" u="1"/>
        <s v="BOHLAM DEPAN H.TIGER ORI (PK)" u="1"/>
        <s v="KLAKSON H.BEAT ORI (PB)" u="1"/>
        <s v="AS STANDAR TENGAH H.VARIO 125/150 ORI" u="1"/>
        <s v="AS SHOCK DEPAN H.SCOOPY FI ESP NEW ORI (AS SOK" u="1"/>
        <s v="SHOCK BELAKANG H.BEAT FI ESP/GENIO LED ORI" u="1"/>
        <s v="SHOCK BELAKANG H.SPACY ORI" u="1"/>
        <s v="GRIP L HANDLE H.VARIO TECHNO CARBU ORI" u="1"/>
        <s v="FUEL PUMP ASSY Y.MIO J ORI" u="1"/>
        <s v="KLIP ROLLER Y.MIO J (1PCS)" u="1"/>
        <s v="SHOCK BELAKANG Y.MIO J ORI (HITAM)" u="1"/>
        <s v="AS SHOCK DEPAN Y.MIO J ORI (AS SOK)" u="1"/>
        <s v="PIRINGAN DEPAN Y.MIO J/GT/125/Z ORI" u="1"/>
        <s v="INJEKTOR Y.NMAX ORI" u="1"/>
        <s v="SWITCH REM KIRI Y.MIO ORI (PB)" u="1"/>
        <s v="SLEBOR DEPAN MERAH DOP H.PCX 160 ORI" u="1"/>
        <s v="COVER DEK LANTAI BAWAH KIRI MERAH DOP H.PCX 160 ORI" u="1"/>
        <s v="LEGSIL FULL KIRI MERAH DOP H.PCX 160 ORI" u="1"/>
        <s v="COVER TADAH LUMPUR H.PCX 160 ORI" u="1"/>
        <s v="COVER KONTAK H.PCX 160 ORI" u="1"/>
        <s v="SPION KANAN H.PCX 160 ORI (PK)" u="1"/>
        <s v="SPION KIRI H.PCX 160 ORI (PK)" u="1"/>
        <s v="OLI SPORT PRIMA XP 1L" u="1"/>
        <s v="LAHER 6205 / LAHER KRUK AS KANAN H.BEAT ORI" u="1"/>
        <s v="LAHER KRUK AS KIRI H.BEAT ORI" u="1"/>
        <s v="LAHER 6205 UU H.AHM" u="1"/>
        <s v="OIL SEAL RODA BELAKANG H.VARIO 125/ 34X52X7 ORI" u="1"/>
        <s v="SEAL PULLY / SIL PULLY H.BEAT/VARIO ORI (91211-KN7-671)" u="1"/>
        <s v="SEAL HEAD Y.NMAX ORI" u="1"/>
        <s v="KOMSTIR BAWAH Y.NMAX/AEROX/LEXI ORI" u="1"/>
        <s v="BAUD KALIPER REVO" u="1"/>
        <s v="BOS BLOK H. BEAT IMI" u="1"/>
        <s v="BAUD 14 PANJANG 6CM" u="1"/>
        <s v="BAUD SAKLAR" u="1"/>
        <s v="BOS KLEP H.VARIO 150 IMI" u="1"/>
        <s v="BAUD L SHOCKBEKER DEPAN KARISMA" u="1"/>
        <s v="BOS BLOK" u="1"/>
        <s v="BAUD PIRINGAN CAKRAM MIO" u="1"/>
        <s v="BAUD SETELAN KLEP HONDA IMI" u="1"/>
        <s v="BATOK BELAKANG H.REVO CARBU IMI" u="1"/>
        <s v="BATOK DEPAN HITAM H.REVO CARBU IMI" u="1"/>
        <s v="CIRCLIP 52MM IMI" u="1"/>
        <s v="COVER TADAH LUMPUR H.VARIO 125 LED 2018 IMI" u="1"/>
        <s v="DISC PAD H.PCX 160 NEW IMI" u="1"/>
        <s v="GRIP R HANDLE H.VARIO TECHNO CARBU IMI" u="1"/>
        <s v="HANDLE REM KANAN BEAT SILVER IMI (PK)" u="1"/>
        <s v="KARET TROMOL H.REVO IMI" u="1"/>
        <s v="MEMBRAN CARBU H.KARISMA IMI" u="1"/>
        <s v="MEMBRAN CARBU Y.MIO IMI" u="1"/>
        <s v="REPAIR KIT H.GRAND IMI" u="1"/>
        <s v="REPAIR KIT H.VARIO IMI" u="1"/>
        <s v="IC POMPA BAHAN BAKAR (FUEL PUMP) YAMAHA" u="1"/>
        <s v="ORING NOKEN AS H.SUPRA X 125 FI IMI" u="1"/>
        <s v="PERPAK GARDAN H.VARIO 125 IMI" u="1"/>
        <s v="PERPAK HEAD MIO J / SOUL GT / X-RIDE" u="1"/>
        <s v="PER PAHA REM H.BEAT IMI" u="1"/>
        <s v="RANTE SUPRA X 125 (420X104 CL)" u="1"/>
        <s v="SEAL KLEP H.GENIO/BEAT/SCOOPY LED IMI" u="1"/>
        <s v="TUTUP MESIN SET ATAS BAWAH H.BEAT ESP IMI" u="1"/>
        <s v="TUTUP RADIATOR H.VARIO 150 IMI" u="1"/>
        <s v="BAUD SAMBUNGAN SPION SUZUKI KE MOTOR HONDA (14-12)" u="1"/>
        <s v="STANG SEHER H. PCX 150 ORI" u="1"/>
        <s v="STANG SEHER H.VARIO/TEHCNO ORI" u="1"/>
        <s v="SELANG RADIATOR Y.AEROX ORI" u="1"/>
        <s v="RING SEHER H.SCOOPY ESP OS @50 ORI" u="1"/>
        <s v="SEHER H.SCOOPY ESP OS @50 ORI" u="1"/>
        <s v="PIN PISTON H.BEAT FI ORI" u="1"/>
        <s v="RANTAI KETENG H.VARIO 110 CARBU ORI" u="1"/>
        <s v="ARM COMP CAM CHAIN TENSI" u="1"/>
        <s v="ROLLER KETENG H.REVO 110 ORI" u="1"/>
        <s v="GIGI ROLL KETENG SUPRA X HELM IN FI" u="1"/>
        <s v="KLEP EX BEAT/VARIO FI" u="1"/>
        <s v="INJEKTOR H.PCX 150 CBU ORI" u="1"/>
        <s v="FILTER FUEL PUMP H.CB150R/CBR ORI" u="1"/>
        <s v="RADIATOR VARIO 150 ESP" u="1"/>
        <s v="ORING WATER PUMP H.VARIO 125 ORI" u="1"/>
        <s v="TUTUP MESIN ATAS H.BEAT ESP ORI" u="1"/>
        <s v="TUTUP MESIN BAWAH H.BEAT ESP ORI" u="1"/>
        <s v="GIRSET Y. JUPITER ZI ORI" u="1"/>
        <s v="SAKLAR KIRI Y.MIO J ORI (PB)" u="1"/>
        <s v="HOLDER KANAN Y.SOUL GT/MIO M3/MIO 125 ORI" u="1"/>
        <s v="HANDLE REM KIRI Y. MIO J/GT/XEON RC" u="1"/>
        <s v="BAN DALAM 275-17 FDR" u="1"/>
        <s v="KLIP ROLLER H.VARIO 125 ORI" u="1"/>
        <s v="FANBELT H.BEAT FI ORI (SET)" u="1"/>
        <s v="COP BUSI Y.AEROX ORI" u="1"/>
        <s v="KAMPAS GANDA Y. NMAX ORI" u="1"/>
        <s v="SETELAN KETENG MIO M3 125" u="1"/>
        <s v="HOLDER KIRI Y.MIO SOUL GT 125 ORI" u="1"/>
        <s v="KIPROK H.BEAT FI ORI" u="1"/>
        <s v="KABEL BODY ACCU H.BEAT ORI" u="1"/>
        <s v="BOHLAM CUMI SPEEDOMETER H.AHM ORI (PS)" u="1"/>
        <s v="KUNCI KONTAK H.VARIO-125 ORI" u="1"/>
        <s v="PER PAHA REM BELAKANG HONDA MATIC ORI" u="1"/>
        <s v="TEMPAT MINYAK REM H.CBR 150R ORI" u="1"/>
        <s v="TUTUP MINYAK REM" u="1"/>
        <s v="KARET BOSH MONTING H.VARIO 150/SCOOPY 17 ORI" u="1"/>
        <s v="AS STANDAR TENGAH H.GENIO ORI" u="1"/>
        <s v="PER STANDAR TENGAH H.BEAT ORI" u="1"/>
        <s v="HANDLE REM KANAN H.VARIO 110 CARBU ORI" u="1"/>
        <s v="HANDLE REM KIRI H.VARIO 110" u="1"/>
        <s v="SEAL TUTUP SHOCK Y.VIXION ORI" u="1"/>
        <s v="HANDLE REM KANAN MIO ORI YGP (PK)" u="1"/>
        <s v="KOMSTIR Y.FINO INDOPARTS" u="1"/>
        <s v="LAHER 6203 H.AHM" u="1"/>
        <s v="BOS CEKUNG BAUT DUDUKAN SETANG H." u="1"/>
        <s v="BOS SETANG DEPAN - RING H." u="1"/>
        <s v="LAHR KRUK AS KANAN H.VARIO ORI" u="1"/>
        <s v="LAHER 6902 U PULLY H.AHM ORI (91009-KVY-961)" u="1"/>
        <s v="LAHER 60/22 UU / LAHER GEAR AS RODA H.BEAT ORI" u="1"/>
        <s v="OIL SEAL KRUK AS / SIL KER AS SEAL KRUK AS Y.FREEGO ORI (PK)" u="1"/>
        <s v="LAHER 62/22 Y.YAMAHA" u="1"/>
        <s v="LAHER 6301 Y.YAMAHA" u="1"/>
        <s v="MUR PULLY DEPAN MIO" u="1"/>
        <s v="BAUD KALIPER YAMAHA" u="1"/>
        <s v="BAUD 19" u="1"/>
        <s v="BAUD L 4" u="1"/>
        <s v="BOSH BOS RODA BELAKANG KANAN H. VARIO" u="1"/>
        <s v="BAUD 12 PANJANG" u="1"/>
        <s v="BAUD 12 + MUR PANJANG 4CM" u="1"/>
        <s v="BAUD 14 / BAUD SHOCK DEPAN YAMAHA" u="1"/>
        <s v="BAUD MUR CAKRAM REM" u="1"/>
        <s v="BOSH KLEP Y.MIO J NPP IMI" u="1"/>
        <s v="BESI PLAT LUBANG" u="1"/>
        <s v="DISC PAD H.PCX 150 ABS INDOPART" u="1"/>
        <s v="DISC PAD S.SATRIA IMI" u="1"/>
        <s v="FILTER FUEL PUMP Y.JUPITER Z1" u="1"/>
        <s v="PISTON KIT FIM 72-100 H.VARIO 150" u="1"/>
        <s v="COOL STARTER Y.JUPITER Z" u="1"/>
        <s v="PERPAK/GASKET FULL SET SUPRA X 125 LAMA FUBORU" u="1"/>
        <s v="AKI KERING H.GTZ5S ORI" u="1"/>
        <s v="HEAD SKN H. VARIO 125" u="1"/>
        <s v="KANCING AS SHOCK IMI" u="1"/>
        <s v="KACA LAMPU DEPAN VARIO 125 WIN" u="1"/>
        <s v="KNOP/JOINT/SAMBUNGAN INJEKTOR VARIO FI ESP" u="1"/>
        <s v="KOMSTIR INDOPART" u="1"/>
        <s v="KARET TUTUP MINYAK REM" u="1"/>
        <s v="LAHER 6203-2RS THAI ORIGIN" u="1"/>
        <s v="LCD SPIDOMETER VARIO 125" u="1"/>
        <s v="MUR CVT MIO/VARIO" u="1"/>
        <s v="MIKA LAMPU DEPAN BEAT" u="1"/>
        <s v="MUR PULLY BELAKANG HONDA" u="1"/>
        <s v="MUR PULLY DEPAN HONDA" u="1"/>
        <s v="MUR RODA BELAKANG Y.NMAX" u="1"/>
        <s v="MUR KOMSTIR ATAS BEAT" u="1"/>
        <s v="MUR PLAT" u="1"/>
        <s v="MUR TOPI 19" u="1"/>
        <s v="PERPAK KOPLING SUPRA X 125 FUBORU" u="1"/>
        <s v="POWER ENGINE CONDITIONER" u="1"/>
        <s v="PERPAK MANIPUL VARIO IMI" u="1"/>
        <s v="POMPA OLI ASSY H.VARIO/BEAT/FI/SCOOPY IMI" u="1"/>
        <s v="PERPAK BLOK H.VARIO IMI" u="1"/>
        <s v="PIRINGAN CAKRAM H. VARIO CARBU IMI" u="1"/>
        <s v="PERPAK HEAD H.VARIO IMI" u="1"/>
        <s v="PERPAK HEAD H.BEAT CARBU IMI" u="1"/>
        <s v="RING LUBANG 8MM TEBAL 2MM" u="1"/>
        <s v="RITING ASSY VIXION NEW IMI" u="1"/>
        <s v="RING BAUD SELANG HIDROLIS ALL" u="1"/>
        <s v="RING PLAT" u="1"/>
        <s v="SAKLAR DIMMER H.BEAT 2 PHASE IMI" u="1"/>
        <s v="SWITCH REM KIRI Y. MIO IMI" u="1"/>
        <s v="HEAD SEKEN VARIO CARBU 110 IMI" u="1"/>
        <s v="SIL PISTON H.VARIO CARBU" u="1"/>
        <s v="SPEAKBOR H. BEAT IMI" u="1"/>
        <s v="SAKLAR SEN H.VARIO IMI" u="1"/>
        <s v="GANTUNGAN" u="1"/>
        <s v="TUTUP PENTIL TUBLES (BESI PENDEK)" u="1"/>
        <s v="PERPAK HEAD H.PCX 150 ORI" u="1"/>
        <s v="SEAL HEAD MEGAPRO FI/VERZA FI AHM" u="1"/>
        <s v="SEAL HEAD H.BEAT/SCOOPY/SPACY CARBU ORI" u="1"/>
        <s v="PISTON KIT H.VARIO 150 ORI" u="1"/>
        <s v="TENSIONER KETENG H.BLADE ORI" u="1"/>
        <s v="FILTER UDARA H.VARIO 125 FI ORI (17220-KZR-600)" u="1"/>
        <s v="SELANG RADIATOR H. VARIO" u="1"/>
        <s v="TUTUP KIPAS H.BEAT FI AHM" u="1"/>
        <s v="TUTUP MESIN ATAS H. BEAT ORI" u="1"/>
        <s v="TUTUP MESIN BAWAH H.BEAT ORI" u="1"/>
        <s v="RUMAH OTOM KOPLING H.BEAT ORI" u="1"/>
        <s v="KLIP ROLLER H.VARIO 125 ORI (1PCS)" u="1"/>
        <s v="KAMPAS KOPLING H.REVO/ BLADE (SATUAN)" u="1"/>
        <s v="KAMPAS GANDA H.REVO/BLADE ORI" u="1"/>
        <s v="SWITCH REM KANAN Y.FREEGO" u="1"/>
        <s v="UNIT HEAD LIGHT H.BEAT FI ESP ISS ORI" u="1"/>
        <s v="KUNCI KONTAK + SADEL H.VARIO 125 ORI" u="1"/>
        <s v="OLI MATIC SHELL ADVANCE AX7 0,8L 10W-40" u="1"/>
        <s v="HANDLE REM KIRI H.BEAT LED ORI" u="1"/>
        <s v="BOSH PULLY Y. AEROX/NMAX 155" u="1"/>
        <s v="BAUD L6" u="1"/>
        <s v="BOHLAM DEPAN H.VERZA IMI" u="1"/>
        <s v="CARBURATOR H.SUPRA X-125 IMI" u="1"/>
        <s v="DINAMO STATER H. SUPRA X 125 IMI" u="1"/>
        <s v="DISC PAD H.VARIO TECHNO/VARIO CBS IMI" u="1"/>
        <s v="FILTER UDARA H.GENIO IMI" u="1"/>
        <s v="GIGI SENTRIK/GIGI TIMING H.REVO FI IMI" u="1"/>
        <s v="LAHER 6202-2RS IMI" u="1"/>
        <s v="KARET KOPLING H.REVO, KARISMA, SUPRA X 125" u="1"/>
        <s v="LACI PANEL H.VARIO CARBU IMI" u="1"/>
        <s v="MUR 17 (=MUR AS PULI DEPAN)" u="1"/>
        <s v="PERPAK KOPLING REVO FI" u="1"/>
        <s v="PEPRAK KNALPOT H.VARIO" u="1"/>
        <s v="SULING TENSIONER H. REVO FI" u="1"/>
        <s v="SELANG HISAP S.SGP ORI" u="1"/>
        <s v="BAN TUBLES 100/90-17 IRC" u="1"/>
        <s v="PISTON KIT 0,50 BEAT ESP ORI" u="1"/>
        <s v="KIPAS WATERPUMP Y.VIXION/R15/JUP MX IMI" u="1"/>
        <s v="FANBELT H.BEAT/GENIO/SCOOPY LED ORI" u="1"/>
        <s v="PULLY ONLY H.PCX-150 ORI" u="1"/>
        <s v="LAWAN PULLY H.PCX 150 ORI" u="1"/>
        <s v="CORONG PULLY H.PCX 150 ORI" u="1"/>
        <s v="LAWAN CORONG PULLY H.VARIO 110 ORI" u="1"/>
        <s v="COP BUSI S.SATRIA FU ORI (PK)" u="1"/>
        <s v="SWIT STATER H.CB150R ORI" u="1"/>
        <s v="SEAL SHOCK / SEAL SOK H.BEAT ORI" u="1"/>
        <s v="GRIP H.VARIO 125 LED ORI" u="1"/>
        <s v="HANDLE REM KANAN H.BEAT LED ORI" u="1"/>
        <s v="HANDLE REM SUPRA X 125 CAKRAM (PS)" u="1"/>
        <s v="SPULL ASSY Y.VEGA ZR ORI" u="1"/>
        <s v="BAN TUBLES 80/100-17 IRC" u="1"/>
        <s v="BOSH PULLY Y.XEON/GT 125" u="1"/>
        <s v="ORING KECIL WATERPUMP Y.VIXION ORI" u="1"/>
        <s v="ORING BESAR WATERPUMP Y.VIXION ORI" u="1"/>
        <s v="FILTER UDARA Y.FREEGO/GEAR 125 ORI" u="1"/>
        <s v="BAUD HEAD H.BEAT IMI" u="1"/>
        <s v="BOS KLEP H.VARIO 125 IMI" u="1"/>
        <s v="COVER BAWAH BAGIAN DEPAN H.SUPRA X-125 IMI" u="1"/>
        <s v="FILTER FUEL PUMP Y.MIO J IMI" u="1"/>
        <s v="FLORIDINA/KOPI GOLDA ABC/MILKU" u="1"/>
        <s v="PERPAK MAGNET VEGA ZR / JUPITER ZR" u="1"/>
        <s v="RING PULLY Y.MIO IMI" u="1"/>
        <s v="SOKET TERMINAL SAMBUNGAN KABEL LISTRIK" u="1"/>
        <s v="PERPAK HEAD ORI" u="1"/>
        <s v="KLEP IN VARIO 150" u="1"/>
        <s v="KLEP EX VARIO 150" u="1"/>
        <s v="DINAMO STATER MIO 13 SOUL GT ORI" u="1"/>
        <s v="KAMPAS GANDA H.PCX ORI" u="1"/>
        <s v="FANBELT H.BEAT/GENIO/SCOOPY ORI" u="1"/>
        <s v="KABEL REM Y.MIO J/SOUL GT ORI" u="1"/>
        <s v="COP BUSI S. SATRIA FU" u="1"/>
        <s v="KABEL H.VARIO 125 REM ORI" u="1"/>
        <s v="KIPROK Y.NMAX" u="1"/>
        <s v="SHOCK BELAKANG BEAT FI" u="1"/>
        <s v="SENSOR SUHU Y.MIO J/GT/SOUL GT/M3 125/FINOFI ORI" u="1"/>
        <s v="HANDLE REM KANAN H.BEAT" u="1"/>
        <s v="SEAL MAGHNET BEAT FI ESP" u="1"/>
        <s v="LAHER 6303 Y.NMAX ORI" u="1"/>
        <s v="SAKLAR KLAKSON H.BEAT IMI (PK)" u="1"/>
        <s v="MUR TOPI 12" u="1"/>
        <s v="COOL STATER MIO" u="1"/>
        <s v="DINAMO STARTER BEAT PGM-FI / SCOOPY" u="1"/>
        <s v="HANDLE REM KIRI H.VARIO IMI (PK)" u="1"/>
        <s v="KOMSTIR MIO" u="1"/>
        <s v="KOMSTIR BEAT IMITASI INDOPART" u="1"/>
        <s v="PERPAK HEAD H.BEAT CARBU IMITASI" u="1"/>
        <s v="DISC PAD H.VARIO LAMA ORI" u="1"/>
        <s v="DISC PAD H.MEGAPRO MONO ORI" u="1"/>
        <s v="PISTON KIT (0.75)" u="1"/>
        <s v="KOMSTIR BAWAH ALFA/F1/ZR/VEGA/MIO YGP" u="1"/>
        <s v="BUSA FILTER H.GRAND/SUPRA ORI" u="1"/>
        <s v="KOMSTIR ATAS Y.VIXION NEW ORI" u="1"/>
        <s v="FANBELT H.BEAT FI ESP ORI (SET)" u="1"/>
        <s v="PER CVT H.BEAT ORISIN" u="1"/>
        <s v="COIL PCX 160" u="1"/>
        <s v="DINAMO STATER H.VARIO/BEAT 08" u="1"/>
        <s v="KIPROK H.CB150R TH 2015 ORI" u="1"/>
        <s v="SWITCH STATER H.GRAND ORI" u="1"/>
        <s v="MIKA SPIDOMETER H.SCOOPY ORI" u="1"/>
        <s v="BOSH ARM Y.VIXION NEW ORI" u="1"/>
        <s v="AKI Y.YUASA YTZ5S ORI" u="1"/>
        <s v="AS SHOCK DEPAN H.BEAT CARBU (AS SOK)" u="1"/>
        <s v="BOHLAM DEPAN Y.MIO J ORI (PS)" u="1"/>
        <s v="SAKLAR RITING SET Y.VEGA ORI" u="1"/>
        <s v="KIPAS PULLY Y.MIO ORI" u="1"/>
        <s v="KAMPAS REM Y.VEGA R LAMA ORI" u="1"/>
        <s v="KABEL KILOMETER Y.JUPITER Z (PB)" u="1"/>
        <s v="BAUD STANDAR SAMPING H.BEAT CARBU ORI" u="1"/>
        <s v="OIL SEAL MAGHNET H.BEAT ESP/ 20.8X30.5X6 ORI" u="1"/>
        <s v="OIL SEAL WATER PUMP H.CB150R/ 12X20X5 ORI" u="1"/>
        <s v="LAHER BOSH ARM Y.VIXION ORI" u="1"/>
        <s v="MUR PULLY DEPAN Y.MATIC" u="1"/>
        <s v="MUR RODA BELAKANG VARIO" u="1"/>
        <s v="BAUD BINTANG 4x16/BAUD DUDUKAN CAKRAM YAMAHA" u="1"/>
        <s v="BOHLAM DEPAN VIXION ASPIRA" u="1"/>
        <s v="HANDLE REM KIRI H.VARIO CBS IMI (PK)" u="1"/>
        <s v="KABEL GAS H.VARIO INDOPART" u="1"/>
        <s v="KOMSTIR ATAS Y.NMAX/LEXI IMI" u="1"/>
        <s v="KUNCI KONTAK + JOK MIO CARBU" u="1"/>
        <s v="KUKU KLEP GRAND H. VARIO CARBU" u="1"/>
        <s v="KOMSTIR Y.VIXION IMI" u="1"/>
        <s v="ORING MAGHNET H.GRAND IMI" u="1"/>
        <s v="OIL SEAL MAGNET BESAR H.SUPRA 110 IMI" u="1"/>
        <s v="OIL SEAL MAGNET KECIL H.SUPRA 110 IMI" u="1"/>
        <s v="SOCKET KIPROK H.CB 150 IMI" u="1"/>
        <s v="TENSIONER Y.NMAX IMI" u="1"/>
        <s v="SELANG RADIATOR 3 ARAH H.VARIO 110 IMI" u="1"/>
        <s v="SAKLAR ON OFF VARIASI" u="1"/>
        <s v="SPULL ASSY H.REVO FIT NEW/FIT LAMA" u="1"/>
        <s v="TOP SET H.VARIO CARBU IMI" u="1"/>
        <s v="BUSI DENSO SPARK PLUG" u="1"/>
        <s v="PIN PISTON H.VARIO 125 ORI" u="1"/>
        <s v="KANCING PEN SEHER H.GRAND ORI" u="1"/>
        <s v="FILTER UDARA H.BEAT/STREET LED ORI" u="1"/>
        <s v="RADIATOR H.CB150R LED ORI" u="1"/>
        <s v="TABUNG RADIATOR RESERVOIR H.VARIO 150 ORI" u="1"/>
        <s v="TERMOSTAT H.VARIO 150 ORI" u="1"/>
        <s v="KIPAS PULLY H.VARIO/STYLO 160 ORI" u="1"/>
        <s v="RUMAH ROLLER H.VARIO/STYLO 160 ORI" u="1"/>
        <s v="LAWAN RUMAH H.VARIO 125 ORI" u="1"/>
        <s v="BOSH PULLY / BOSH ROLLER Y.GT 125/FINO 125 ORI" u="1"/>
        <s v="KIPAS PULLY Y.GT 125 ORI (2SX-E7611-11)" u="1"/>
        <s v="SWITCH STANDAR SAMPING H.PCX-150 ORI" u="1"/>
        <s v="BAN TUBLES 110/90-12 (BELAKANG) H.AHM" u="1"/>
        <s v="PIRINGAN DEPAN H.CB150R LED ORI" u="1"/>
        <s v="KIPROK Y.MIO J/FINO ORI" u="1"/>
        <s v="COVER TUTUP AKI H.BEAT ESP ORI" u="1"/>
        <s v="KABEL CUK Y.MIO IMI (PB)" u="1"/>
        <s v="BAUD L 12" u="1"/>
        <s v="BAUD L 8" u="1"/>
        <s v="BAUD 12 PANJANG 8CM" u="1"/>
        <s v="BOSH ARM VARIO IMI" u="1"/>
        <s v="SIKRING TABUNG UNIVERSAL 10A IMI" u="1"/>
        <s v="SIKRING TABUNG UNIVERSAL 15A" u="1"/>
        <s v="PACKING KNALPOT Y.MIO IMI" u="1"/>
        <s v="KOMSTIR H.SUPRA X 125/SUPRA FIT NEW GP-1" u="1"/>
        <s v="LAHER 6201 / LAHER RODA DEPAN INDOPART" u="1"/>
        <s v="DISC PAD BELAKANG H.PCX NEW INDOPART" u="1"/>
        <s v="MUR PULLY CVT HONDA IMI" u="1"/>
        <s v="REPAIR KIT Y.MIO IMI" u="1"/>
        <s v="LAHER 6301 IMI" u="1"/>
        <s v="PIRINGAN CAKRAM DEPAN H.BLADE/REVO IMI" u="1"/>
        <s v="PACKING KNALPOT H.VARIO 110 IMI" u="1"/>
        <s v="PERPAK HEAD JUPITER Z" u="1"/>
        <s v="PERPAK GARDAN Y.SOUL GT 125/MIO M3/Z IMI" u="1"/>
        <s v="PELOR KOMSTIR YAMAHA" u="1"/>
        <s v="REPAIR KIT H.BEAT IMI" u="1"/>
        <s v="SAKLAR ON/OFF" u="1"/>
        <s v="DISC PAD H.PCX 160 ORI" u="1"/>
        <s v="PERPAK KOPLING H. CBR150R ORI" u="1"/>
        <s v="FUEL PUMP ASSY H.SCOOPY ORI" u="1"/>
        <s v="COVER KNALPOT VARIO 125" u="1"/>
        <s v="KARET TUTUP TABUNG RADIATOR H.VARIO ORI" u="1"/>
        <s v="COIL H.SCOOPY FI NEW 2018 ORI" u="1"/>
        <s v="KLEP MIO IN YAMAHA" u="1"/>
        <s v="KLEP MIO EX YAMAHA" u="1"/>
        <s v="PISTON KIT MIO (0.50)" u="1"/>
        <s v="OLI MATIC SHELL HELIX HX5 1L" u="1"/>
        <s v="BROWNIES" u="1"/>
        <s v="GIGI SELAHAN H.BEAT CARBU IMI" u="1"/>
        <s v="BOHLAM SEN / RITING VARIO (PS)" u="1"/>
        <s v="DISC PAD Y.MIO INDOPART" u="1"/>
        <s v="KOMSTIR Y.MIO/MIO INDOPARTS" u="1"/>
        <s v="KANCING SHOCKBEKER IMI" u="1"/>
        <s v="TOP SET MIO" u="1"/>
        <s v="SAKLAR ON OFF" u="1"/>
        <s v="TERMINAL BLOK ISI 6" u="1"/>
      </sharedItems>
    </cacheField>
    <cacheField name="RakBarang" numFmtId="0">
      <sharedItems containsBlank="1" count="18">
        <s v="NOSTOK"/>
        <s v="RODA"/>
        <s v="REM"/>
        <s v="BAUD"/>
        <s v="CAIRAN"/>
        <s v="KARET &amp; SELANG"/>
        <s v="KELISTRIKAN. STATER/ENGKOL"/>
        <s v=""/>
        <s v="MESIN"/>
        <s v="FILTER"/>
        <s v="CVT"/>
        <s v="KABEL"/>
        <s v="PER"/>
        <s v="BAHAN HABIS PAKAI"/>
        <s v="MAKANAN DAN MINUMAN"/>
        <s v="BODYPART"/>
        <s v="CARBU"/>
        <m/>
      </sharedItems>
    </cacheField>
    <cacheField name="Jenis" numFmtId="0">
      <sharedItems containsBlank="1"/>
    </cacheField>
    <cacheField name="STATUS" numFmtId="0">
      <sharedItems containsBlank="1" count="5">
        <s v="D"/>
        <s v="A"/>
        <s v="C"/>
        <s v="B"/>
        <m/>
      </sharedItems>
    </cacheField>
    <cacheField name="HargaPokok" numFmtId="0">
      <sharedItems containsString="0" containsBlank="1" containsNumber="1" minValue="100" maxValue="2235000"/>
    </cacheField>
    <cacheField name="StokMin" numFmtId="0">
      <sharedItems containsString="0" containsBlank="1" containsNumber="1" containsInteger="1" minValue="1" maxValue="24"/>
    </cacheField>
    <cacheField name="Supplier" numFmtId="0">
      <sharedItems containsBlank="1"/>
    </cacheField>
    <cacheField name="Supplier2" numFmtId="0">
      <sharedItems containsBlank="1"/>
    </cacheField>
    <cacheField name="Supplier3" numFmtId="0">
      <sharedItems containsBlank="1" containsMixedTypes="1" containsNumber="1" containsInteger="1" minValue="1" maxValue="1"/>
    </cacheField>
    <cacheField name="HJQtyS1" numFmtId="0">
      <sharedItems containsString="0" containsBlank="1" containsNumber="1" containsInteger="1" minValue="1" maxValue="100"/>
    </cacheField>
    <cacheField name="W1" numFmtId="0">
      <sharedItems containsString="0" containsBlank="1" containsNumber="1" containsInteger="1" minValue="0" maxValue="95"/>
    </cacheField>
    <cacheField name="W2" numFmtId="0">
      <sharedItems containsString="0" containsBlank="1" containsNumber="1" containsInteger="1" minValue="0" maxValue="102"/>
    </cacheField>
    <cacheField name="W3" numFmtId="0">
      <sharedItems containsString="0" containsBlank="1" containsNumber="1" minValue="0" maxValue="98"/>
    </cacheField>
    <cacheField name="W4" numFmtId="0">
      <sharedItems containsString="0" containsBlank="1" containsNumber="1" minValue="0" maxValue="110"/>
    </cacheField>
    <cacheField name="W5" numFmtId="0">
      <sharedItems containsString="0" containsBlank="1" containsNumber="1" containsInteger="1" minValue="0" maxValue="86"/>
    </cacheField>
    <cacheField name="W6" numFmtId="0">
      <sharedItems containsString="0" containsBlank="1" containsNumber="1" containsInteger="1" minValue="0" maxValue="60"/>
    </cacheField>
    <cacheField name="W7" numFmtId="0">
      <sharedItems containsString="0" containsBlank="1" containsNumber="1" containsInteger="1" minValue="0" maxValue="92"/>
    </cacheField>
    <cacheField name="W8" numFmtId="0">
      <sharedItems containsString="0" containsBlank="1" containsNumber="1" containsInteger="1" minValue="0" maxValue="130"/>
    </cacheField>
    <cacheField name="W9" numFmtId="0">
      <sharedItems containsString="0" containsBlank="1" containsNumber="1" containsInteger="1" minValue="0" maxValue="74"/>
    </cacheField>
    <cacheField name="W10" numFmtId="0">
      <sharedItems containsString="0" containsBlank="1" containsNumber="1" containsInteger="1" minValue="0" maxValue="82"/>
    </cacheField>
    <cacheField name="W11" numFmtId="0">
      <sharedItems containsString="0" containsBlank="1" containsNumber="1" containsInteger="1" minValue="0" maxValue="71"/>
    </cacheField>
    <cacheField name="W12" numFmtId="0">
      <sharedItems containsString="0" containsBlank="1" containsNumber="1" containsInteger="1" minValue="0" maxValue="69"/>
    </cacheField>
    <cacheField name="MAX_1W" numFmtId="0">
      <sharedItems containsString="0" containsBlank="1" containsNumber="1" containsInteger="1" minValue="1" maxValue="130"/>
    </cacheField>
    <cacheField name="2W1" numFmtId="0">
      <sharedItems containsString="0" containsBlank="1" containsNumber="1" containsInteger="1" minValue="0" maxValue="197"/>
    </cacheField>
    <cacheField name="2W2" numFmtId="0">
      <sharedItems containsString="0" containsBlank="1" containsNumber="1" minValue="0" maxValue="200"/>
    </cacheField>
    <cacheField name="2W3" numFmtId="0">
      <sharedItems containsString="0" containsBlank="1" containsNumber="1" containsInteger="1" minValue="0" maxValue="202"/>
    </cacheField>
    <cacheField name="2W4" numFmtId="0">
      <sharedItems containsString="0" containsBlank="1" containsNumber="1" minValue="0" maxValue="194"/>
    </cacheField>
    <cacheField name="2W5" numFmtId="0">
      <sharedItems containsString="0" containsBlank="1" containsNumber="1" containsInteger="1" minValue="0" maxValue="129"/>
    </cacheField>
    <cacheField name="2W6" numFmtId="0">
      <sharedItems containsString="0" containsBlank="1" containsNumber="1" containsInteger="1" minValue="0" maxValue="147"/>
    </cacheField>
    <cacheField name="2W7" numFmtId="0">
      <sharedItems containsString="0" containsBlank="1" containsNumber="1" containsInteger="1" minValue="0" maxValue="217"/>
    </cacheField>
    <cacheField name="2W8" numFmtId="0">
      <sharedItems containsString="0" containsBlank="1" containsNumber="1" containsInteger="1" minValue="0" maxValue="198"/>
    </cacheField>
    <cacheField name="2W9" numFmtId="0">
      <sharedItems containsString="0" containsBlank="1" containsNumber="1" containsInteger="1" minValue="0" maxValue="163"/>
    </cacheField>
    <cacheField name="2W10" numFmtId="0">
      <sharedItems containsString="0" containsBlank="1" containsNumber="1" containsInteger="1" minValue="0" maxValue="153"/>
    </cacheField>
    <cacheField name="2W11" numFmtId="0">
      <sharedItems containsString="0" containsBlank="1" containsNumber="1" containsInteger="1" minValue="0" maxValue="140"/>
    </cacheField>
    <cacheField name="2W12" numFmtId="0">
      <sharedItems containsString="0" containsBlank="1" containsNumber="1" containsInteger="1" minValue="0" maxValue="146"/>
    </cacheField>
    <cacheField name="MAX_2W" numFmtId="0">
      <sharedItems containsString="0" containsBlank="1" containsNumber="1" containsInteger="1" minValue="1" maxValue="217"/>
    </cacheField>
    <cacheField name="MIN_STOK" numFmtId="0">
      <sharedItems containsString="0" containsBlank="1" containsNumber="1" containsInteger="1" minValue="0" maxValue="130"/>
    </cacheField>
    <cacheField name="MAX_STOK" numFmtId="0">
      <sharedItems containsString="0" containsBlank="1" containsNumber="1" containsInteger="1" minValue="0" maxValue="217"/>
    </cacheField>
    <cacheField name="STS" numFmtId="0">
      <sharedItems containsBlank="1" count="5">
        <s v="PACUL"/>
        <s v="PESALAKAN"/>
        <s v="CIKDITIRO"/>
        <s v="TRAYEMAN"/>
        <m/>
      </sharedItems>
    </cacheField>
    <cacheField name="Quantity" numFmtId="0">
      <sharedItems containsString="0" containsBlank="1" containsNumber="1" containsInteger="1" minValue="0" maxValue="3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8">
  <r>
    <x v="0"/>
    <n v="0"/>
    <n v="0"/>
    <n v="0"/>
    <n v="0"/>
    <n v="0"/>
    <n v="0"/>
    <n v="0"/>
    <n v="0"/>
    <s v="E"/>
    <s v="E"/>
    <s v="E"/>
    <s v="E"/>
    <s v="RANTE KETENG SET REVO 110 ABSOLUTE"/>
    <s v="ORISIN"/>
    <n v="1"/>
    <n v="1"/>
    <n v="1"/>
    <n v="56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06141-KWB-505"/>
    <n v="0"/>
    <n v="0"/>
    <s v="-"/>
    <x v="0"/>
  </r>
  <r>
    <x v="1"/>
    <n v="0"/>
    <n v="0"/>
    <n v="0"/>
    <n v="0"/>
    <n v="0"/>
    <n v="0"/>
    <n v="0"/>
    <n v="0"/>
    <s v="E"/>
    <s v="E"/>
    <s v="E"/>
    <s v="E"/>
    <s v="STANG SEHER H.BEAT FI AHM"/>
    <s v="ORISIN"/>
    <n v="1"/>
    <n v="1"/>
    <n v="1"/>
    <n v="16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06381-KZL-A00"/>
    <n v="0"/>
    <n v="0"/>
    <s v="-"/>
    <x v="0"/>
  </r>
  <r>
    <x v="2"/>
    <n v="0"/>
    <n v="0"/>
    <n v="0"/>
    <n v="0"/>
    <n v="0"/>
    <n v="0"/>
    <n v="0"/>
    <n v="0"/>
    <s v="E"/>
    <s v="E"/>
    <s v="E"/>
    <s v="E"/>
    <s v="SETANG SEHER H.VARIO 125 ORI"/>
    <s v="ORISIN"/>
    <n v="1"/>
    <n v="1"/>
    <n v="1"/>
    <n v="162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06381-KZR-600"/>
    <n v="0"/>
    <n v="0"/>
    <s v="-"/>
    <x v="0"/>
  </r>
  <r>
    <x v="3"/>
    <n v="2"/>
    <n v="2"/>
    <n v="1"/>
    <n v="1"/>
    <n v="1"/>
    <n v="0"/>
    <n v="0"/>
    <n v="0"/>
    <s v="D"/>
    <s v="D"/>
    <s v="E"/>
    <s v="E"/>
    <s v="GIR SET H.KARISMA/SUPRA X 125 ORI"/>
    <s v="ORISIN"/>
    <n v="1"/>
    <s v="1"/>
    <n v="1"/>
    <n v="185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2"/>
    <n v="1"/>
    <n v="1"/>
    <n v="0"/>
    <n v="2"/>
    <n v="0"/>
    <n v="0"/>
    <n v="0"/>
    <n v="0"/>
    <n v="0"/>
    <n v="0"/>
    <n v="0"/>
    <s v="06401-KPH-881"/>
    <n v="2"/>
    <n v="0"/>
    <s v="-"/>
    <x v="0"/>
  </r>
  <r>
    <x v="4"/>
    <n v="1"/>
    <n v="1"/>
    <n v="1"/>
    <n v="0"/>
    <n v="0"/>
    <n v="1"/>
    <n v="0"/>
    <n v="0"/>
    <s v="D"/>
    <s v="E"/>
    <s v="D"/>
    <s v="E"/>
    <s v="GIR SET H.NEW REVO 110 / BLADE NEW ORI"/>
    <s v="ORISIN"/>
    <n v="1"/>
    <n v="1"/>
    <n v="1"/>
    <n v="186000"/>
    <n v="0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m/>
    <n v="1"/>
    <s v="GSM"/>
    <m/>
    <s v="GSM"/>
    <n v="186000"/>
    <n v="2132750"/>
    <n v="-1"/>
    <m/>
    <n v="0"/>
    <s v="-"/>
    <m/>
    <s v="-"/>
    <n v="0"/>
    <n v="0"/>
    <m/>
    <n v="0"/>
    <n v="1"/>
    <n v="1"/>
    <n v="0"/>
    <n v="0"/>
    <n v="1"/>
    <n v="0"/>
    <n v="1"/>
    <n v="0"/>
    <n v="0"/>
    <n v="0"/>
    <n v="0"/>
    <n v="0"/>
    <s v="06401-KWW-900"/>
    <n v="2"/>
    <n v="0"/>
    <s v="GSM"/>
    <x v="0"/>
  </r>
  <r>
    <x v="5"/>
    <n v="2"/>
    <n v="0"/>
    <n v="1"/>
    <n v="0"/>
    <n v="1"/>
    <n v="1"/>
    <n v="0"/>
    <n v="0"/>
    <s v="E"/>
    <s v="E"/>
    <s v="D"/>
    <s v="E"/>
    <s v="DISC PAD BELAKANG H.SUPRA X 125 ORI"/>
    <s v="ORISIN"/>
    <n v="1"/>
    <n v="1"/>
    <n v="1"/>
    <n v="45500"/>
    <n v="2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m/>
    <n v="0"/>
    <s v="-"/>
    <m/>
    <s v="-"/>
    <n v="0"/>
    <n v="0"/>
    <m/>
    <n v="0"/>
    <n v="2"/>
    <n v="1"/>
    <n v="1"/>
    <n v="0"/>
    <n v="0"/>
    <n v="0"/>
    <n v="0"/>
    <n v="0"/>
    <n v="0"/>
    <n v="0"/>
    <n v="0"/>
    <n v="0"/>
    <s v="06435-KPP-901"/>
    <n v="1"/>
    <n v="0"/>
    <s v="-"/>
    <x v="0"/>
  </r>
  <r>
    <x v="6"/>
    <n v="0"/>
    <n v="1"/>
    <n v="0"/>
    <n v="0"/>
    <n v="0"/>
    <n v="0"/>
    <n v="0"/>
    <n v="0"/>
    <s v="D"/>
    <s v="E"/>
    <s v="E"/>
    <s v="E"/>
    <s v="DISC PAD H.VARIO 125 NEW ESP ORI"/>
    <s v="ORISIN"/>
    <n v="1"/>
    <n v="1"/>
    <n v="1"/>
    <n v="81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2"/>
    <n v="2"/>
    <s v="NSA"/>
    <s v="AHASS"/>
    <s v="AHASS"/>
    <n v="163000"/>
    <n v="2437200"/>
    <n v="-1"/>
    <m/>
    <n v="0"/>
    <s v="-"/>
    <m/>
    <s v="-"/>
    <n v="0"/>
    <n v="0"/>
    <m/>
    <n v="0"/>
    <n v="0"/>
    <n v="0"/>
    <n v="0"/>
    <n v="0"/>
    <n v="1"/>
    <n v="0"/>
    <n v="0"/>
    <n v="0"/>
    <n v="0"/>
    <n v="0"/>
    <n v="0"/>
    <n v="0"/>
    <s v="06455-K59-A71"/>
    <n v="1"/>
    <n v="0"/>
    <s v="AHASS"/>
    <x v="0"/>
  </r>
  <r>
    <x v="7"/>
    <n v="1"/>
    <n v="0"/>
    <n v="1"/>
    <n v="0"/>
    <n v="1"/>
    <n v="1"/>
    <n v="0"/>
    <n v="0"/>
    <s v="E"/>
    <s v="E"/>
    <s v="D"/>
    <s v="E"/>
    <s v="DISC PAD H.MEGAPRO ADV ORI"/>
    <s v="ORISIN"/>
    <n v="1"/>
    <n v="1"/>
    <n v="1"/>
    <n v="475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06455-KPP-901"/>
    <n v="1"/>
    <n v="0"/>
    <s v="-"/>
    <x v="0"/>
  </r>
  <r>
    <x v="8"/>
    <n v="1"/>
    <n v="1"/>
    <n v="1"/>
    <n v="1"/>
    <n v="1"/>
    <n v="1"/>
    <n v="0"/>
    <n v="0"/>
    <s v="D"/>
    <s v="D"/>
    <s v="D"/>
    <s v="E"/>
    <s v="DISC PAD H.SUPRA X ORI"/>
    <s v="ORISIN"/>
    <n v="1"/>
    <s v="3"/>
    <n v="1"/>
    <n v="4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06455-KR3-404"/>
    <n v="3"/>
    <n v="0"/>
    <s v="-"/>
    <x v="0"/>
  </r>
  <r>
    <x v="9"/>
    <n v="1"/>
    <n v="8"/>
    <n v="0"/>
    <n v="0"/>
    <n v="0"/>
    <n v="2"/>
    <n v="0"/>
    <n v="0"/>
    <s v="A"/>
    <s v="E"/>
    <s v="C"/>
    <s v="E"/>
    <s v="DISC PAD H.VARIO TECHNO ORI"/>
    <s v="ORISIN"/>
    <n v="1"/>
    <s v="3"/>
    <n v="1"/>
    <n v="56000"/>
    <n v="-7"/>
    <n v="0"/>
    <n v="-2"/>
    <n v="0"/>
    <n v="0"/>
    <m/>
    <n v="0"/>
    <n v="0"/>
    <m/>
    <n v="0"/>
    <n v="0"/>
    <m/>
    <n v="0"/>
    <n v="0"/>
    <m/>
    <n v="0"/>
    <n v="3"/>
    <n v="0"/>
    <n v="2"/>
    <n v="0"/>
    <n v="5"/>
    <n v="5"/>
    <n v="2"/>
    <n v="2"/>
    <s v="GSM"/>
    <s v="HKJ"/>
    <s v="HKJ"/>
    <n v="112000"/>
    <n v="7262685"/>
    <n v="12"/>
    <m/>
    <n v="12"/>
    <s v="NSA"/>
    <m/>
    <s v="NSA"/>
    <n v="672000"/>
    <n v="57564082.685275108"/>
    <m/>
    <n v="0"/>
    <n v="1"/>
    <n v="0"/>
    <n v="0"/>
    <n v="0"/>
    <n v="0"/>
    <n v="0"/>
    <n v="2"/>
    <n v="0"/>
    <n v="0"/>
    <n v="0"/>
    <n v="0"/>
    <n v="0"/>
    <s v="06455-KVB-T01"/>
    <n v="4"/>
    <n v="0"/>
    <s v="HKJ"/>
    <x v="0"/>
  </r>
  <r>
    <x v="10"/>
    <n v="2"/>
    <n v="2"/>
    <n v="1"/>
    <n v="0"/>
    <n v="0"/>
    <n v="1"/>
    <n v="0"/>
    <n v="0"/>
    <s v="C"/>
    <s v="E"/>
    <s v="D"/>
    <s v="E"/>
    <s v="DISC PAD H.REVO ORI"/>
    <s v="ORISIN"/>
    <n v="1"/>
    <s v="2"/>
    <n v="1"/>
    <n v="50800"/>
    <n v="0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m/>
    <n v="1"/>
    <s v="GSM"/>
    <s v="HKJ"/>
    <s v="HKJ"/>
    <n v="50800"/>
    <n v="7262685"/>
    <n v="-2"/>
    <m/>
    <n v="0"/>
    <s v="-"/>
    <m/>
    <s v="-"/>
    <n v="0"/>
    <n v="0"/>
    <m/>
    <n v="0"/>
    <n v="2"/>
    <n v="1"/>
    <n v="0"/>
    <n v="0"/>
    <n v="2"/>
    <n v="0"/>
    <n v="1"/>
    <n v="0"/>
    <n v="0"/>
    <n v="0"/>
    <n v="0"/>
    <n v="0"/>
    <s v="06455-KWB-601"/>
    <n v="2"/>
    <n v="0"/>
    <s v="HKJ"/>
    <x v="0"/>
  </r>
  <r>
    <x v="11"/>
    <n v="10"/>
    <n v="9"/>
    <n v="20"/>
    <n v="10"/>
    <n v="5"/>
    <n v="7"/>
    <n v="2"/>
    <n v="1"/>
    <s v="A"/>
    <s v="A"/>
    <s v="B"/>
    <s v="D"/>
    <s v="KOMSTIR H.GRAND/BEAT/VARIO/PCX ORI"/>
    <s v="ORISIN"/>
    <n v="1"/>
    <s v="2"/>
    <n v="1"/>
    <n v="90000"/>
    <n v="1"/>
    <n v="10"/>
    <n v="-2"/>
    <n v="1"/>
    <n v="0"/>
    <m/>
    <n v="0"/>
    <n v="0"/>
    <m/>
    <n v="0"/>
    <n v="5"/>
    <m/>
    <n v="0"/>
    <n v="0"/>
    <m/>
    <n v="0"/>
    <n v="0"/>
    <n v="0"/>
    <n v="0"/>
    <n v="0"/>
    <n v="0"/>
    <n v="0"/>
    <m/>
    <n v="0"/>
    <s v="-"/>
    <m/>
    <s v="-"/>
    <n v="0"/>
    <n v="0"/>
    <n v="4"/>
    <m/>
    <n v="4"/>
    <s v="NSA"/>
    <m/>
    <s v="NSA"/>
    <n v="360000"/>
    <n v="57564082.685275108"/>
    <m/>
    <n v="0"/>
    <n v="10"/>
    <n v="20"/>
    <n v="5"/>
    <n v="2"/>
    <n v="5"/>
    <n v="0"/>
    <n v="2"/>
    <n v="0"/>
    <n v="0"/>
    <n v="0"/>
    <n v="0"/>
    <n v="0"/>
    <s v="06535-GN5-505"/>
    <n v="9"/>
    <n v="0"/>
    <s v="-"/>
    <x v="0"/>
  </r>
  <r>
    <x v="12"/>
    <n v="80"/>
    <n v="24"/>
    <n v="58"/>
    <n v="24"/>
    <n v="38"/>
    <n v="16"/>
    <n v="7"/>
    <n v="3"/>
    <s v="A"/>
    <s v="A"/>
    <s v="A"/>
    <s v="D"/>
    <s v="OLI MATIC H.MPX 2 0.65L"/>
    <s v="OLIGEN"/>
    <n v="1"/>
    <n v="1"/>
    <n v="1"/>
    <n v="42000"/>
    <n v="56"/>
    <n v="34"/>
    <n v="22"/>
    <n v="4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83"/>
    <m/>
    <n v="0"/>
    <s v="-"/>
    <m/>
    <s v="-"/>
    <n v="0"/>
    <n v="0"/>
    <m/>
    <n v="0"/>
    <n v="80"/>
    <n v="58"/>
    <n v="38"/>
    <n v="7"/>
    <n v="24"/>
    <n v="0"/>
    <n v="0"/>
    <n v="0"/>
    <n v="0"/>
    <n v="0"/>
    <n v="0"/>
    <n v="0"/>
    <s v="08232-2MB-K2LN1"/>
    <n v="22"/>
    <n v="0"/>
    <s v="-"/>
    <x v="0"/>
  </r>
  <r>
    <x v="13"/>
    <n v="26"/>
    <n v="64"/>
    <n v="82"/>
    <n v="76"/>
    <n v="27"/>
    <n v="60"/>
    <n v="10"/>
    <n v="15"/>
    <s v="A"/>
    <s v="A"/>
    <s v="A"/>
    <s v="B"/>
    <s v="OLI GEAR H.AHM 120ML"/>
    <s v="OLIGEN"/>
    <n v="12"/>
    <s v="14"/>
    <n v="1"/>
    <n v="16000"/>
    <n v="-38"/>
    <n v="6"/>
    <n v="-33"/>
    <n v="-5"/>
    <n v="0"/>
    <m/>
    <n v="0"/>
    <n v="6"/>
    <m/>
    <n v="0"/>
    <n v="0"/>
    <m/>
    <n v="0"/>
    <n v="0"/>
    <m/>
    <n v="0"/>
    <n v="0"/>
    <n v="0"/>
    <n v="18"/>
    <n v="1"/>
    <n v="24"/>
    <n v="24"/>
    <n v="0"/>
    <n v="0"/>
    <s v="-"/>
    <m/>
    <s v="-"/>
    <n v="0"/>
    <n v="0"/>
    <n v="182"/>
    <m/>
    <n v="182"/>
    <s v="NSA"/>
    <m/>
    <s v="NSA"/>
    <n v="2912000"/>
    <n v="57564082.685275108"/>
    <m/>
    <n v="0"/>
    <n v="26"/>
    <n v="82"/>
    <n v="27"/>
    <n v="10"/>
    <n v="0"/>
    <n v="0"/>
    <n v="33"/>
    <n v="5"/>
    <n v="0"/>
    <n v="0"/>
    <n v="0"/>
    <n v="0"/>
    <s v="08232-2MB-K8JN1"/>
    <n v="60"/>
    <n v="0"/>
    <s v="-"/>
    <x v="0"/>
  </r>
  <r>
    <x v="14"/>
    <n v="68"/>
    <n v="91"/>
    <n v="90"/>
    <n v="89"/>
    <n v="30"/>
    <n v="71"/>
    <n v="6"/>
    <n v="13"/>
    <s v="A"/>
    <s v="A"/>
    <s v="A"/>
    <s v="B"/>
    <s v="OLI MATIC H.MPX 2 0.8L"/>
    <s v="OLIGEN"/>
    <n v="24"/>
    <s v="38"/>
    <n v="1"/>
    <n v="50150"/>
    <n v="-23"/>
    <n v="1"/>
    <n v="-41"/>
    <n v="-7"/>
    <n v="0"/>
    <m/>
    <n v="0"/>
    <n v="1"/>
    <m/>
    <n v="0"/>
    <n v="0"/>
    <m/>
    <n v="0"/>
    <n v="0"/>
    <m/>
    <n v="0"/>
    <n v="0"/>
    <n v="0"/>
    <n v="23"/>
    <n v="4"/>
    <n v="48"/>
    <n v="48"/>
    <n v="0"/>
    <n v="0"/>
    <s v="-"/>
    <m/>
    <s v="-"/>
    <n v="0"/>
    <n v="0"/>
    <n v="190"/>
    <n v="240"/>
    <n v="240"/>
    <s v="NSA"/>
    <m/>
    <s v="NSA"/>
    <n v="12036000"/>
    <n v="57564082.685275108"/>
    <m/>
    <n v="0"/>
    <n v="68"/>
    <n v="90"/>
    <n v="30"/>
    <n v="6"/>
    <n v="0"/>
    <n v="0"/>
    <n v="41"/>
    <n v="7"/>
    <n v="0"/>
    <n v="0"/>
    <n v="0"/>
    <n v="0"/>
    <s v="08232-M99-K1JN1"/>
    <n v="75"/>
    <n v="0"/>
    <s v="-"/>
    <x v="0"/>
  </r>
  <r>
    <x v="15"/>
    <n v="8"/>
    <n v="12"/>
    <n v="2"/>
    <n v="7"/>
    <n v="4"/>
    <n v="4"/>
    <n v="2"/>
    <n v="0"/>
    <s v="A"/>
    <s v="B"/>
    <s v="B"/>
    <s v="E"/>
    <s v="OLI BEBEK H.MPX 1 0.8L"/>
    <s v="OLIGEN"/>
    <n v="2"/>
    <s v="7"/>
    <n v="1"/>
    <n v="48450"/>
    <n v="-4"/>
    <n v="-5"/>
    <n v="0"/>
    <n v="2"/>
    <n v="1"/>
    <m/>
    <n v="0"/>
    <n v="0"/>
    <m/>
    <n v="0"/>
    <n v="0"/>
    <m/>
    <n v="0"/>
    <n v="0"/>
    <m/>
    <n v="0"/>
    <n v="1"/>
    <n v="3"/>
    <n v="0"/>
    <n v="0"/>
    <n v="4"/>
    <n v="4"/>
    <n v="0"/>
    <n v="0"/>
    <s v="-"/>
    <m/>
    <s v="-"/>
    <n v="0"/>
    <n v="0"/>
    <n v="21"/>
    <m/>
    <n v="21"/>
    <s v="NSA"/>
    <m/>
    <s v="NSA"/>
    <n v="1017450"/>
    <n v="57564082.685275108"/>
    <m/>
    <n v="0"/>
    <n v="8"/>
    <n v="2"/>
    <n v="4"/>
    <n v="2"/>
    <n v="0"/>
    <n v="5"/>
    <n v="0"/>
    <n v="0"/>
    <n v="0"/>
    <n v="0"/>
    <n v="0"/>
    <n v="0"/>
    <s v="08232-M99-K8JN9"/>
    <n v="10"/>
    <n v="0"/>
    <s v="-"/>
    <x v="0"/>
  </r>
  <r>
    <x v="16"/>
    <n v="4"/>
    <n v="2"/>
    <n v="4"/>
    <n v="3"/>
    <n v="4"/>
    <n v="11"/>
    <n v="1"/>
    <n v="0"/>
    <s v="C"/>
    <s v="B"/>
    <s v="C"/>
    <s v="E"/>
    <s v="OLI SPORT H.MPX 1 1L"/>
    <s v="OLIGEN"/>
    <n v="1"/>
    <s v="2"/>
    <n v="1"/>
    <n v="56000"/>
    <n v="2"/>
    <n v="1"/>
    <n v="-7"/>
    <n v="1"/>
    <n v="0"/>
    <m/>
    <n v="0"/>
    <n v="0"/>
    <m/>
    <n v="0"/>
    <n v="1"/>
    <m/>
    <n v="0"/>
    <n v="0"/>
    <m/>
    <n v="0"/>
    <n v="0"/>
    <n v="0"/>
    <n v="4"/>
    <n v="0"/>
    <n v="4"/>
    <n v="4"/>
    <n v="0"/>
    <n v="0"/>
    <s v="-"/>
    <m/>
    <s v="-"/>
    <n v="0"/>
    <n v="0"/>
    <n v="12"/>
    <m/>
    <n v="12"/>
    <s v="NSA"/>
    <m/>
    <s v="NSA"/>
    <n v="672000"/>
    <n v="57564082.685275108"/>
    <m/>
    <n v="0"/>
    <n v="4"/>
    <n v="4"/>
    <n v="4"/>
    <n v="1"/>
    <n v="0"/>
    <n v="0"/>
    <n v="7"/>
    <n v="0"/>
    <n v="0"/>
    <n v="0"/>
    <n v="0"/>
    <n v="0"/>
    <s v="082332M99K8JNI"/>
    <n v="8"/>
    <n v="0"/>
    <s v="-"/>
    <x v="0"/>
  </r>
  <r>
    <x v="17"/>
    <n v="10"/>
    <n v="17"/>
    <n v="20"/>
    <n v="14"/>
    <n v="9"/>
    <n v="12"/>
    <n v="2"/>
    <n v="3"/>
    <s v="A"/>
    <s v="A"/>
    <s v="A"/>
    <s v="D"/>
    <s v="OLI MATIC H.SPX 2 0.8L"/>
    <s v="OLIGEN"/>
    <n v="6"/>
    <s v="14"/>
    <n v="1"/>
    <n v="59925"/>
    <n v="-7"/>
    <n v="6"/>
    <n v="-3"/>
    <n v="-1"/>
    <n v="0"/>
    <m/>
    <n v="0"/>
    <n v="6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28"/>
    <m/>
    <n v="28"/>
    <s v="NSA"/>
    <m/>
    <s v="NSA"/>
    <n v="1677900"/>
    <n v="57564082.685275108"/>
    <m/>
    <n v="0"/>
    <n v="10"/>
    <n v="20"/>
    <n v="9"/>
    <n v="2"/>
    <n v="0"/>
    <n v="0"/>
    <n v="3"/>
    <n v="1"/>
    <n v="0"/>
    <n v="0"/>
    <n v="0"/>
    <n v="0"/>
    <s v="08234-2MB-K8JN0"/>
    <n v="18"/>
    <n v="0"/>
    <s v="-"/>
    <x v="0"/>
  </r>
  <r>
    <x v="18"/>
    <n v="2"/>
    <n v="2"/>
    <n v="3"/>
    <n v="2"/>
    <n v="3"/>
    <n v="0"/>
    <n v="1"/>
    <n v="2"/>
    <s v="D"/>
    <s v="D"/>
    <s v="E"/>
    <s v="D"/>
    <s v="SELANG BENSIN S.SGP ORI"/>
    <s v="ORISIN"/>
    <n v="1"/>
    <n v="1"/>
    <n v="1"/>
    <n v="9000"/>
    <n v="0"/>
    <n v="1"/>
    <n v="3"/>
    <n v="-1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n v="0"/>
    <m/>
    <n v="0"/>
    <s v="-"/>
    <m/>
    <s v="-"/>
    <n v="0"/>
    <n v="0"/>
    <m/>
    <n v="0"/>
    <n v="2"/>
    <n v="3"/>
    <n v="3"/>
    <n v="1"/>
    <n v="2"/>
    <n v="0"/>
    <n v="0"/>
    <n v="1"/>
    <n v="0"/>
    <n v="0"/>
    <n v="0"/>
    <n v="0"/>
    <s v="09355-50105L460"/>
    <n v="3"/>
    <n v="0"/>
    <s v="-"/>
    <x v="0"/>
  </r>
  <r>
    <x v="19"/>
    <n v="1"/>
    <n v="2"/>
    <n v="1"/>
    <n v="2"/>
    <n v="1"/>
    <n v="1"/>
    <n v="0"/>
    <n v="0"/>
    <s v="C"/>
    <s v="C"/>
    <s v="D"/>
    <s v="E"/>
    <s v="BAN LUAR BELAKANG 110/90-12 FDR"/>
    <s v="ORISIN"/>
    <n v="1"/>
    <n v="1"/>
    <n v="1"/>
    <n v="250000"/>
    <n v="-1"/>
    <n v="-1"/>
    <n v="0"/>
    <n v="0"/>
    <n v="0"/>
    <m/>
    <n v="0"/>
    <n v="0"/>
    <m/>
    <n v="0"/>
    <n v="0"/>
    <m/>
    <n v="0"/>
    <n v="0"/>
    <m/>
    <n v="0"/>
    <n v="1"/>
    <n v="1"/>
    <n v="0"/>
    <n v="0"/>
    <n v="2"/>
    <n v="2"/>
    <m/>
    <n v="2"/>
    <s v="HKJ"/>
    <m/>
    <s v="HKJ"/>
    <n v="500000"/>
    <n v="7262685"/>
    <n v="3"/>
    <m/>
    <n v="3"/>
    <s v=""/>
    <m/>
    <s v=""/>
    <n v="750000"/>
    <n v="21965380"/>
    <m/>
    <n v="0"/>
    <n v="1"/>
    <n v="1"/>
    <n v="1"/>
    <n v="0"/>
    <n v="0"/>
    <n v="1"/>
    <n v="0"/>
    <n v="0"/>
    <n v="0"/>
    <n v="0"/>
    <n v="0"/>
    <n v="0"/>
    <s v="110/90-1264J"/>
    <n v="3"/>
    <n v="0"/>
    <s v="HKJ"/>
    <x v="0"/>
  </r>
  <r>
    <x v="20"/>
    <n v="2"/>
    <n v="2"/>
    <n v="2"/>
    <n v="0"/>
    <n v="2"/>
    <n v="0"/>
    <n v="0"/>
    <n v="0"/>
    <s v="D"/>
    <s v="E"/>
    <s v="E"/>
    <s v="E"/>
    <s v="KARET MONTING H.VARIO ORI"/>
    <s v="ORISIN"/>
    <n v="1"/>
    <n v="1"/>
    <n v="1"/>
    <n v="20750"/>
    <n v="0"/>
    <n v="2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-4"/>
    <m/>
    <n v="0"/>
    <s v="-"/>
    <m/>
    <s v="-"/>
    <n v="0"/>
    <n v="0"/>
    <m/>
    <n v="0"/>
    <n v="2"/>
    <n v="2"/>
    <n v="2"/>
    <n v="0"/>
    <n v="2"/>
    <n v="0"/>
    <n v="0"/>
    <n v="0"/>
    <n v="0"/>
    <n v="0"/>
    <n v="0"/>
    <n v="0"/>
    <s v="11103-KVB-930"/>
    <n v="1"/>
    <n v="0"/>
    <s v="-"/>
    <x v="1"/>
  </r>
  <r>
    <x v="21"/>
    <n v="1"/>
    <n v="0"/>
    <n v="2"/>
    <n v="0"/>
    <n v="2"/>
    <n v="0"/>
    <n v="0"/>
    <n v="0"/>
    <s v="E"/>
    <s v="E"/>
    <s v="E"/>
    <s v="E"/>
    <s v="PERPAK BLOK H.BEAT FI ESP ORI"/>
    <s v="ORISIN"/>
    <n v="1"/>
    <n v="1"/>
    <n v="1"/>
    <n v="12500"/>
    <n v="1"/>
    <n v="2"/>
    <n v="2"/>
    <n v="0"/>
    <n v="0"/>
    <m/>
    <n v="0"/>
    <n v="0"/>
    <m/>
    <n v="0"/>
    <n v="0"/>
    <m/>
    <n v="0"/>
    <n v="0"/>
    <m/>
    <n v="0"/>
    <n v="1"/>
    <n v="0"/>
    <n v="0"/>
    <n v="0"/>
    <n v="1"/>
    <n v="1"/>
    <m/>
    <n v="1"/>
    <s v=""/>
    <s v="GSM"/>
    <s v="GSM"/>
    <n v="12500"/>
    <n v="2132750"/>
    <n v="-6"/>
    <m/>
    <n v="0"/>
    <s v="-"/>
    <m/>
    <s v="-"/>
    <n v="0"/>
    <n v="0"/>
    <m/>
    <n v="0"/>
    <n v="1"/>
    <n v="2"/>
    <n v="2"/>
    <n v="0"/>
    <n v="0"/>
    <n v="0"/>
    <n v="0"/>
    <n v="0"/>
    <n v="0"/>
    <n v="0"/>
    <n v="0"/>
    <n v="0"/>
    <s v="12191-K44-V00"/>
    <n v="0"/>
    <n v="0"/>
    <s v="GSM"/>
    <x v="0"/>
  </r>
  <r>
    <x v="22"/>
    <n v="1"/>
    <n v="0"/>
    <n v="3"/>
    <n v="0"/>
    <n v="0"/>
    <n v="0"/>
    <n v="0"/>
    <n v="0"/>
    <s v="E"/>
    <s v="E"/>
    <s v="E"/>
    <s v="E"/>
    <s v="PERPAK BLOK H.VARIO 125 ORI"/>
    <s v="ORISIN"/>
    <n v="1"/>
    <n v="1"/>
    <n v="1"/>
    <n v="17000"/>
    <n v="1"/>
    <n v="3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4"/>
    <m/>
    <n v="0"/>
    <s v="-"/>
    <m/>
    <s v="-"/>
    <n v="0"/>
    <n v="0"/>
    <m/>
    <n v="0"/>
    <n v="1"/>
    <n v="3"/>
    <n v="0"/>
    <n v="0"/>
    <n v="0"/>
    <n v="0"/>
    <n v="0"/>
    <n v="0"/>
    <n v="0"/>
    <n v="0"/>
    <n v="0"/>
    <n v="0"/>
    <s v="12191-KZR-600"/>
    <n v="0"/>
    <n v="0"/>
    <s v="-"/>
    <x v="0"/>
  </r>
  <r>
    <x v="23"/>
    <n v="0"/>
    <n v="0"/>
    <n v="0"/>
    <n v="0"/>
    <n v="0"/>
    <n v="0"/>
    <n v="0"/>
    <n v="0"/>
    <s v="E"/>
    <s v="E"/>
    <s v="E"/>
    <s v="E"/>
    <s v="SEAL KLEP H.SUPRA X 125 ORI"/>
    <s v="ORISIN"/>
    <n v="1"/>
    <n v="1"/>
    <n v="1"/>
    <n v="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2209-GB4-681"/>
    <n v="0"/>
    <n v="0"/>
    <s v="-"/>
    <x v="2"/>
  </r>
  <r>
    <x v="24"/>
    <n v="4"/>
    <n v="4"/>
    <n v="4"/>
    <n v="0"/>
    <n v="2"/>
    <n v="8"/>
    <n v="0"/>
    <n v="4"/>
    <s v="C"/>
    <s v="E"/>
    <s v="B"/>
    <s v="D"/>
    <s v="SEAL KLEP H.ORI"/>
    <s v="ORISIN"/>
    <n v="1"/>
    <s v="2"/>
    <n v="1"/>
    <n v="7500"/>
    <n v="0"/>
    <n v="4"/>
    <n v="-6"/>
    <n v="-4"/>
    <n v="0"/>
    <m/>
    <n v="0"/>
    <n v="0"/>
    <m/>
    <n v="0"/>
    <n v="0"/>
    <m/>
    <n v="0"/>
    <n v="0"/>
    <m/>
    <n v="0"/>
    <n v="0"/>
    <n v="0"/>
    <n v="4"/>
    <n v="1"/>
    <n v="5"/>
    <n v="5"/>
    <n v="4"/>
    <n v="4"/>
    <s v="GSM"/>
    <m/>
    <s v="GSM"/>
    <n v="30000"/>
    <n v="2132750"/>
    <n v="10"/>
    <m/>
    <n v="10"/>
    <s v="NSA"/>
    <m/>
    <s v="NSA"/>
    <n v="75000"/>
    <n v="57564082.685275108"/>
    <m/>
    <n v="0"/>
    <n v="4"/>
    <n v="4"/>
    <n v="2"/>
    <n v="0"/>
    <n v="0"/>
    <n v="0"/>
    <n v="6"/>
    <n v="4"/>
    <n v="0"/>
    <n v="0"/>
    <n v="0"/>
    <n v="0"/>
    <s v="12209-GB4-682"/>
    <n v="6"/>
    <n v="0"/>
    <s v="GSM"/>
    <x v="2"/>
  </r>
  <r>
    <x v="25"/>
    <n v="1"/>
    <n v="0"/>
    <n v="1"/>
    <n v="0"/>
    <n v="3"/>
    <n v="0"/>
    <n v="0"/>
    <n v="0"/>
    <s v="E"/>
    <s v="E"/>
    <s v="E"/>
    <s v="E"/>
    <s v="PERPAK HEAD H.BEAT FI ESP ORI"/>
    <s v="ORISIN"/>
    <n v="1"/>
    <n v="1"/>
    <n v="1"/>
    <n v="14000"/>
    <n v="1"/>
    <n v="1"/>
    <n v="3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-5"/>
    <m/>
    <n v="0"/>
    <s v="-"/>
    <m/>
    <s v="-"/>
    <n v="0"/>
    <n v="0"/>
    <m/>
    <n v="0"/>
    <n v="1"/>
    <n v="1"/>
    <n v="3"/>
    <n v="0"/>
    <n v="0"/>
    <n v="0"/>
    <n v="0"/>
    <n v="0"/>
    <n v="0"/>
    <n v="0"/>
    <n v="0"/>
    <n v="0"/>
    <s v="12251-GGC-901"/>
    <n v="0"/>
    <n v="0"/>
    <s v="-"/>
    <x v="0"/>
  </r>
  <r>
    <x v="26"/>
    <n v="0"/>
    <n v="0"/>
    <n v="2"/>
    <n v="0"/>
    <n v="0"/>
    <n v="0"/>
    <n v="0"/>
    <n v="0"/>
    <s v="E"/>
    <s v="E"/>
    <s v="E"/>
    <s v="E"/>
    <s v="PERPAK HEAD H.VARIO 150 ORI"/>
    <s v="ORISIN"/>
    <n v="1"/>
    <n v="1"/>
    <n v="1"/>
    <n v="40000"/>
    <n v="0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0"/>
    <n v="2"/>
    <n v="0"/>
    <n v="0"/>
    <n v="0"/>
    <n v="0"/>
    <n v="0"/>
    <n v="0"/>
    <n v="0"/>
    <n v="0"/>
    <n v="0"/>
    <n v="0"/>
    <s v="12251-KZY-701"/>
    <n v="0"/>
    <n v="0"/>
    <s v="-"/>
    <x v="3"/>
  </r>
  <r>
    <x v="27"/>
    <n v="2"/>
    <n v="2"/>
    <n v="3"/>
    <n v="3"/>
    <n v="1"/>
    <n v="2"/>
    <n v="1"/>
    <n v="0"/>
    <s v="D"/>
    <s v="C"/>
    <s v="D"/>
    <s v="E"/>
    <s v="TUTUP KLEP GRAND AHM"/>
    <s v="ORISIN"/>
    <n v="1"/>
    <n v="1"/>
    <n v="1"/>
    <n v="9500"/>
    <n v="0"/>
    <n v="0"/>
    <n v="-1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4"/>
    <m/>
    <n v="4"/>
    <s v=""/>
    <m/>
    <s v=""/>
    <n v="38000"/>
    <n v="21965380"/>
    <m/>
    <n v="0"/>
    <n v="2"/>
    <n v="3"/>
    <n v="1"/>
    <n v="1"/>
    <n v="0"/>
    <n v="0"/>
    <n v="1"/>
    <n v="0"/>
    <n v="0"/>
    <n v="0"/>
    <n v="0"/>
    <n v="0"/>
    <s v="12361-035-000"/>
    <n v="3"/>
    <n v="0"/>
    <s v="-"/>
    <x v="0"/>
  </r>
  <r>
    <x v="28"/>
    <n v="2"/>
    <n v="3"/>
    <n v="3"/>
    <n v="3"/>
    <n v="4"/>
    <n v="4"/>
    <n v="0"/>
    <n v="1"/>
    <s v="B"/>
    <s v="C"/>
    <s v="B"/>
    <s v="D"/>
    <s v="SEAL HEAD H.BEAT FI ESP ORI"/>
    <s v="ORISIN"/>
    <n v="1"/>
    <n v="1"/>
    <n v="1"/>
    <n v="29000"/>
    <n v="-1"/>
    <n v="0"/>
    <n v="0"/>
    <n v="-1"/>
    <n v="0"/>
    <m/>
    <n v="0"/>
    <n v="0"/>
    <m/>
    <n v="0"/>
    <n v="0"/>
    <m/>
    <n v="0"/>
    <n v="0"/>
    <m/>
    <n v="0"/>
    <n v="0"/>
    <n v="0"/>
    <n v="0"/>
    <n v="1"/>
    <n v="1"/>
    <n v="1"/>
    <n v="3"/>
    <n v="3"/>
    <s v="SLT"/>
    <s v="HKJ"/>
    <s v="HKJ"/>
    <n v="87000"/>
    <n v="7262685"/>
    <n v="5"/>
    <m/>
    <n v="5"/>
    <s v="NSA"/>
    <m/>
    <s v="NSA"/>
    <n v="145000"/>
    <n v="57564082.685275108"/>
    <m/>
    <n v="0"/>
    <n v="2"/>
    <n v="3"/>
    <n v="4"/>
    <n v="0"/>
    <n v="0"/>
    <n v="0"/>
    <n v="0"/>
    <n v="1"/>
    <n v="0"/>
    <n v="0"/>
    <n v="0"/>
    <n v="0"/>
    <s v="12391-K25-601"/>
    <n v="5"/>
    <n v="0"/>
    <s v="HKJ"/>
    <x v="4"/>
  </r>
  <r>
    <x v="29"/>
    <n v="0"/>
    <n v="0"/>
    <n v="1"/>
    <n v="0"/>
    <n v="0"/>
    <n v="0"/>
    <n v="0"/>
    <n v="0"/>
    <s v="E"/>
    <s v="E"/>
    <s v="E"/>
    <s v="E"/>
    <s v="SEAL HEAD H.VARIO CARBU ORI"/>
    <s v="ORISIN"/>
    <n v="1"/>
    <s v="1"/>
    <n v="1"/>
    <n v="275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12391-KVB-900"/>
    <n v="0"/>
    <n v="0"/>
    <s v="-"/>
    <x v="0"/>
  </r>
  <r>
    <x v="30"/>
    <n v="0"/>
    <n v="0"/>
    <n v="0"/>
    <n v="0"/>
    <n v="0"/>
    <n v="0"/>
    <n v="0"/>
    <n v="0"/>
    <s v="E"/>
    <s v="E"/>
    <s v="E"/>
    <s v="E"/>
    <s v="SEAL HEAD H.SPACY CARBU ORI"/>
    <s v="ORISIN"/>
    <n v="1"/>
    <n v="1"/>
    <n v="1"/>
    <n v="79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2391-KZL-A00"/>
    <n v="0"/>
    <n v="0"/>
    <s v="-"/>
    <x v="5"/>
  </r>
  <r>
    <x v="31"/>
    <n v="3"/>
    <n v="1"/>
    <n v="4"/>
    <n v="3"/>
    <n v="0"/>
    <n v="3"/>
    <n v="1"/>
    <n v="1"/>
    <s v="D"/>
    <s v="C"/>
    <s v="B"/>
    <s v="D"/>
    <s v="SEAL HEAD H.VARIO 125 ORI"/>
    <s v="ORISIN"/>
    <n v="1"/>
    <n v="1"/>
    <n v="1"/>
    <n v="55000"/>
    <n v="2"/>
    <n v="1"/>
    <n v="-3"/>
    <n v="0"/>
    <n v="0"/>
    <m/>
    <n v="0"/>
    <n v="0"/>
    <m/>
    <n v="0"/>
    <n v="1"/>
    <m/>
    <n v="0"/>
    <n v="0"/>
    <m/>
    <n v="0"/>
    <n v="0"/>
    <n v="0"/>
    <n v="2"/>
    <n v="0"/>
    <n v="2"/>
    <n v="2"/>
    <m/>
    <n v="2"/>
    <s v="SLT"/>
    <s v="HKJ"/>
    <s v="HKJ"/>
    <n v="110000"/>
    <n v="7262685"/>
    <n v="2"/>
    <m/>
    <n v="2"/>
    <s v="NSA"/>
    <m/>
    <s v="NSA"/>
    <n v="110000"/>
    <n v="57564082.685275108"/>
    <m/>
    <n v="0"/>
    <n v="3"/>
    <n v="4"/>
    <n v="0"/>
    <n v="1"/>
    <n v="0"/>
    <n v="0"/>
    <n v="3"/>
    <n v="0"/>
    <n v="0"/>
    <n v="0"/>
    <n v="0"/>
    <n v="0"/>
    <s v="12391-KZR-600"/>
    <n v="4"/>
    <n v="0"/>
    <s v="HKJ"/>
    <x v="0"/>
  </r>
  <r>
    <x v="32"/>
    <n v="0"/>
    <n v="0"/>
    <n v="0"/>
    <n v="0"/>
    <n v="0"/>
    <n v="0"/>
    <n v="0"/>
    <n v="0"/>
    <s v="E"/>
    <s v="E"/>
    <s v="E"/>
    <s v="E"/>
    <s v="PISTON KIT VARIO (0.50)"/>
    <s v="ORISIN"/>
    <n v="1"/>
    <s v="1"/>
    <n v="1"/>
    <n v="12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A3-KVB-930"/>
    <n v="0"/>
    <n v="0"/>
    <s v="-"/>
    <x v="0"/>
  </r>
  <r>
    <x v="33"/>
    <n v="1"/>
    <n v="0"/>
    <n v="0"/>
    <n v="0"/>
    <n v="0"/>
    <n v="0"/>
    <n v="0"/>
    <n v="0"/>
    <s v="E"/>
    <s v="E"/>
    <s v="E"/>
    <s v="E"/>
    <s v="PISTON KIT H.VARIO 125 (0.50) ORI"/>
    <s v="ORISIN"/>
    <n v="1"/>
    <n v="1"/>
    <n v="1"/>
    <n v="1234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131A3-KWN-902"/>
    <n v="0"/>
    <n v="0"/>
    <s v="-"/>
    <x v="0"/>
  </r>
  <r>
    <x v="34"/>
    <n v="0"/>
    <n v="0"/>
    <n v="0"/>
    <n v="0"/>
    <n v="1"/>
    <n v="0"/>
    <n v="0"/>
    <n v="0"/>
    <s v="E"/>
    <s v="E"/>
    <s v="E"/>
    <s v="E"/>
    <s v="PISTON KIT 0,50 BEAT FI"/>
    <s v="ORISIN"/>
    <n v="1"/>
    <n v="1"/>
    <n v="1"/>
    <n v="126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0"/>
    <n v="0"/>
    <n v="1"/>
    <n v="0"/>
    <n v="0"/>
    <n v="0"/>
    <n v="0"/>
    <n v="0"/>
    <n v="0"/>
    <n v="0"/>
    <n v="0"/>
    <n v="0"/>
    <s v="131A3-KZL-305"/>
    <n v="0"/>
    <n v="0"/>
    <s v="-"/>
    <x v="0"/>
  </r>
  <r>
    <x v="35"/>
    <n v="0"/>
    <n v="0"/>
    <n v="0"/>
    <n v="0"/>
    <n v="0"/>
    <n v="0"/>
    <n v="0"/>
    <n v="0"/>
    <s v="E"/>
    <s v="E"/>
    <s v="E"/>
    <s v="E"/>
    <s v="RANTAI KETENG 88L"/>
    <s v="ORISIN"/>
    <n v="1"/>
    <s v="1"/>
    <n v="1"/>
    <n v="3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401-KYZ-900"/>
    <n v="0"/>
    <n v="0"/>
    <s v="-"/>
    <x v="0"/>
  </r>
  <r>
    <x v="36"/>
    <n v="0"/>
    <n v="1"/>
    <n v="0"/>
    <n v="1"/>
    <n v="0"/>
    <n v="0"/>
    <n v="0"/>
    <n v="0"/>
    <s v="E"/>
    <s v="D"/>
    <s v="E"/>
    <s v="E"/>
    <s v="TENSIONER H.VARIO 125 ORI"/>
    <s v="ORISIN"/>
    <n v="1"/>
    <s v="1"/>
    <n v="1"/>
    <n v="75500"/>
    <n v="-1"/>
    <n v="-1"/>
    <n v="0"/>
    <n v="0"/>
    <n v="0"/>
    <m/>
    <n v="0"/>
    <n v="0"/>
    <m/>
    <n v="0"/>
    <n v="0"/>
    <m/>
    <n v="0"/>
    <n v="0"/>
    <m/>
    <n v="0"/>
    <n v="1"/>
    <n v="1"/>
    <n v="0"/>
    <n v="0"/>
    <n v="2"/>
    <n v="2"/>
    <n v="1"/>
    <n v="1"/>
    <s v="NSA"/>
    <s v="AHASS"/>
    <s v="AHASS"/>
    <n v="75500"/>
    <n v="2437200"/>
    <n v="1"/>
    <m/>
    <n v="1"/>
    <s v="NSA"/>
    <m/>
    <s v="NSA"/>
    <n v="75500"/>
    <n v="57564082.685275108"/>
    <m/>
    <n v="0"/>
    <n v="0"/>
    <n v="0"/>
    <n v="0"/>
    <n v="0"/>
    <n v="0"/>
    <n v="1"/>
    <n v="0"/>
    <n v="0"/>
    <n v="0"/>
    <n v="0"/>
    <n v="0"/>
    <n v="0"/>
    <s v="14520-GFC-771"/>
    <n v="2"/>
    <n v="0"/>
    <s v="AHASS"/>
    <x v="0"/>
  </r>
  <r>
    <x v="37"/>
    <n v="0"/>
    <n v="0"/>
    <n v="0"/>
    <n v="0"/>
    <n v="0"/>
    <n v="0"/>
    <n v="0"/>
    <n v="0"/>
    <s v="E"/>
    <s v="E"/>
    <s v="E"/>
    <s v="E"/>
    <s v="TENSIONER PANJANG H.VARIO CARBU AHM"/>
    <s v="ORISIN"/>
    <n v="1"/>
    <n v="1"/>
    <n v="1"/>
    <n v="88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611-KVB-900"/>
    <n v="0"/>
    <n v="0"/>
    <s v="-"/>
    <x v="6"/>
  </r>
  <r>
    <x v="38"/>
    <n v="0"/>
    <n v="0"/>
    <n v="0"/>
    <n v="0"/>
    <n v="0"/>
    <n v="0"/>
    <n v="0"/>
    <n v="0"/>
    <s v="E"/>
    <s v="E"/>
    <s v="E"/>
    <s v="E"/>
    <s v="GIGI ROL KETENG H. ORI"/>
    <s v="ORISIN"/>
    <n v="1"/>
    <n v="1"/>
    <n v="1"/>
    <n v="3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670-KYZ-901"/>
    <n v="0"/>
    <n v="0"/>
    <s v="-"/>
    <x v="6"/>
  </r>
  <r>
    <x v="39"/>
    <n v="2"/>
    <n v="2"/>
    <n v="2"/>
    <n v="2"/>
    <n v="2"/>
    <n v="2"/>
    <n v="1"/>
    <n v="0"/>
    <s v="D"/>
    <s v="D"/>
    <s v="D"/>
    <s v="E"/>
    <s v="SETELAN ANGIN H.BEAT ORI"/>
    <s v="ORISIN"/>
    <n v="1"/>
    <n v="1"/>
    <n v="1"/>
    <n v="12300"/>
    <n v="0"/>
    <n v="0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2"/>
    <m/>
    <n v="2"/>
    <s v="NSA"/>
    <m/>
    <s v="NSA"/>
    <n v="24600"/>
    <n v="57564082.685275108"/>
    <m/>
    <n v="0"/>
    <n v="2"/>
    <n v="2"/>
    <n v="2"/>
    <n v="1"/>
    <n v="0"/>
    <n v="0"/>
    <n v="0"/>
    <n v="0"/>
    <n v="0"/>
    <n v="0"/>
    <n v="0"/>
    <n v="0"/>
    <s v="16016-K03-H11"/>
    <n v="3"/>
    <n v="0"/>
    <s v="-"/>
    <x v="0"/>
  </r>
  <r>
    <x v="40"/>
    <n v="1"/>
    <n v="0"/>
    <n v="1"/>
    <n v="1"/>
    <n v="1"/>
    <n v="0"/>
    <n v="0"/>
    <n v="0"/>
    <s v="E"/>
    <s v="D"/>
    <s v="E"/>
    <s v="E"/>
    <s v="KARET VACUM H.VARIO ORI"/>
    <s v="ORISIN"/>
    <n v="1"/>
    <s v="1"/>
    <n v="1"/>
    <n v="130000"/>
    <n v="1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16111-KVB-903"/>
    <n v="1"/>
    <n v="0"/>
    <s v="-"/>
    <x v="0"/>
  </r>
  <r>
    <x v="41"/>
    <n v="0"/>
    <n v="0"/>
    <n v="0"/>
    <n v="0"/>
    <n v="0"/>
    <n v="0"/>
    <n v="0"/>
    <n v="0"/>
    <s v="E"/>
    <s v="E"/>
    <s v="E"/>
    <s v="E"/>
    <s v="INJEKTOR H.VARIO 150 ORI"/>
    <s v="ORISIN"/>
    <n v="1"/>
    <n v="1"/>
    <n v="1"/>
    <n v="31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6450-K59-A11"/>
    <n v="0"/>
    <n v="0"/>
    <s v="-"/>
    <x v="0"/>
  </r>
  <r>
    <x v="42"/>
    <n v="1"/>
    <n v="5"/>
    <n v="0"/>
    <n v="5"/>
    <n v="2"/>
    <n v="2"/>
    <n v="1"/>
    <n v="0"/>
    <s v="B"/>
    <s v="B"/>
    <s v="C"/>
    <s v="E"/>
    <s v="INJEKTOR H.VARIO 125 ORI (16450-KZR-B21)"/>
    <s v="ORISIN"/>
    <n v="1"/>
    <n v="1"/>
    <n v="1"/>
    <n v="195000"/>
    <n v="-4"/>
    <n v="-5"/>
    <n v="0"/>
    <n v="1"/>
    <n v="0"/>
    <m/>
    <n v="0"/>
    <n v="0"/>
    <m/>
    <n v="0"/>
    <n v="0"/>
    <m/>
    <n v="0"/>
    <n v="0"/>
    <m/>
    <n v="0"/>
    <n v="3"/>
    <n v="4"/>
    <n v="0"/>
    <n v="0"/>
    <n v="7"/>
    <n v="7"/>
    <n v="0"/>
    <n v="0"/>
    <s v="-"/>
    <m/>
    <s v="-"/>
    <n v="0"/>
    <n v="0"/>
    <n v="14"/>
    <m/>
    <n v="14"/>
    <s v="NSA"/>
    <m/>
    <s v="NSA"/>
    <n v="2730000"/>
    <n v="57564082.685275108"/>
    <m/>
    <n v="0"/>
    <n v="1"/>
    <n v="0"/>
    <n v="2"/>
    <n v="1"/>
    <n v="0"/>
    <n v="5"/>
    <n v="0"/>
    <n v="0"/>
    <n v="0"/>
    <n v="0"/>
    <n v="0"/>
    <n v="0"/>
    <s v="16450-KZR-601"/>
    <n v="6"/>
    <n v="0"/>
    <s v="-"/>
    <x v="7"/>
  </r>
  <r>
    <x v="43"/>
    <n v="0"/>
    <n v="3"/>
    <n v="1"/>
    <n v="5"/>
    <n v="1"/>
    <n v="2"/>
    <n v="1"/>
    <n v="0"/>
    <s v="B"/>
    <s v="B"/>
    <s v="C"/>
    <s v="E"/>
    <s v="FILTER UDARA H.GENIO ORI"/>
    <s v="ORISIN"/>
    <n v="1"/>
    <n v="1"/>
    <n v="1"/>
    <n v="52500"/>
    <n v="-3"/>
    <n v="-4"/>
    <n v="-1"/>
    <n v="1"/>
    <n v="0"/>
    <m/>
    <n v="0"/>
    <n v="0"/>
    <m/>
    <n v="0"/>
    <n v="0"/>
    <m/>
    <n v="0"/>
    <n v="0"/>
    <m/>
    <n v="0"/>
    <n v="1"/>
    <n v="3"/>
    <n v="1"/>
    <n v="0"/>
    <n v="5"/>
    <n v="5"/>
    <n v="6"/>
    <n v="6"/>
    <s v="SLT"/>
    <m/>
    <s v="SLT"/>
    <n v="315000"/>
    <n v="1865800"/>
    <n v="6"/>
    <m/>
    <n v="6"/>
    <s v="NSA"/>
    <m/>
    <s v="NSA"/>
    <n v="315000"/>
    <n v="57564082.685275108"/>
    <m/>
    <n v="0"/>
    <n v="0"/>
    <n v="1"/>
    <n v="1"/>
    <n v="1"/>
    <n v="0"/>
    <n v="4"/>
    <n v="1"/>
    <n v="0"/>
    <n v="0"/>
    <n v="0"/>
    <n v="0"/>
    <n v="0"/>
    <s v="17210-K0J-N00"/>
    <n v="4"/>
    <n v="0"/>
    <s v="SLT"/>
    <x v="8"/>
  </r>
  <r>
    <x v="44"/>
    <n v="6"/>
    <n v="9"/>
    <n v="7"/>
    <n v="9"/>
    <n v="5"/>
    <n v="5"/>
    <n v="1"/>
    <n v="1"/>
    <s v="A"/>
    <s v="B"/>
    <s v="B"/>
    <s v="D"/>
    <s v="FILTER UDARA H.BEAT FI ORI"/>
    <s v="ORISIN"/>
    <n v="1"/>
    <s v="1"/>
    <n v="1"/>
    <n v="49000"/>
    <n v="-3"/>
    <n v="-2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7"/>
    <m/>
    <n v="17"/>
    <s v="NSA"/>
    <m/>
    <s v="NSA"/>
    <n v="833000"/>
    <n v="57564082.685275108"/>
    <m/>
    <n v="0"/>
    <n v="6"/>
    <n v="7"/>
    <n v="5"/>
    <n v="1"/>
    <n v="0"/>
    <n v="2"/>
    <n v="0"/>
    <n v="0"/>
    <n v="0"/>
    <n v="0"/>
    <n v="0"/>
    <n v="0"/>
    <s v="17210-K16-900"/>
    <n v="9"/>
    <n v="0"/>
    <s v="-"/>
    <x v="0"/>
  </r>
  <r>
    <x v="45"/>
    <n v="2"/>
    <n v="2"/>
    <n v="2"/>
    <n v="2"/>
    <n v="1"/>
    <n v="1"/>
    <n v="1"/>
    <n v="0"/>
    <s v="D"/>
    <s v="D"/>
    <s v="D"/>
    <s v="E"/>
    <s v="FILTER UDARA H.VARIO 150 LED ESP ORI"/>
    <s v="ORISIN"/>
    <n v="1"/>
    <n v="1"/>
    <n v="1"/>
    <n v="66000"/>
    <n v="0"/>
    <n v="0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2"/>
    <m/>
    <n v="2"/>
    <s v="NSA"/>
    <m/>
    <s v="NSA"/>
    <n v="132000"/>
    <n v="57564082.685275108"/>
    <m/>
    <n v="0"/>
    <n v="2"/>
    <n v="2"/>
    <n v="1"/>
    <n v="1"/>
    <n v="0"/>
    <n v="0"/>
    <n v="0"/>
    <n v="0"/>
    <n v="0"/>
    <n v="0"/>
    <n v="0"/>
    <n v="0"/>
    <s v="17210-K59-A70"/>
    <n v="3"/>
    <n v="0"/>
    <s v="-"/>
    <x v="0"/>
  </r>
  <r>
    <x v="46"/>
    <n v="3"/>
    <n v="2"/>
    <n v="3"/>
    <n v="1"/>
    <n v="2"/>
    <n v="1"/>
    <n v="0"/>
    <n v="0"/>
    <s v="C"/>
    <s v="D"/>
    <s v="D"/>
    <s v="E"/>
    <s v="FILTER UDARA H.VARIO 110 ORI"/>
    <s v="ORISIN"/>
    <n v="1"/>
    <n v="1"/>
    <n v="1"/>
    <n v="54000"/>
    <n v="1"/>
    <n v="2"/>
    <n v="1"/>
    <n v="0"/>
    <n v="0"/>
    <m/>
    <n v="0"/>
    <n v="0"/>
    <m/>
    <n v="0"/>
    <n v="0"/>
    <m/>
    <n v="0"/>
    <n v="1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3"/>
    <n v="3"/>
    <n v="2"/>
    <n v="0"/>
    <n v="2"/>
    <n v="0"/>
    <n v="0"/>
    <n v="0"/>
    <n v="0"/>
    <n v="0"/>
    <n v="0"/>
    <n v="0"/>
    <s v="17210-KVB-930"/>
    <n v="3"/>
    <n v="0"/>
    <s v="-"/>
    <x v="0"/>
  </r>
  <r>
    <x v="47"/>
    <n v="1"/>
    <n v="0"/>
    <n v="0"/>
    <n v="0"/>
    <n v="1"/>
    <n v="1"/>
    <n v="0"/>
    <n v="0"/>
    <s v="E"/>
    <s v="E"/>
    <s v="D"/>
    <s v="E"/>
    <s v="TUTUP RADIATOR ATAS H.VARIO 110 ORI"/>
    <s v="ORISIN"/>
    <n v="1"/>
    <s v="1"/>
    <n v="1"/>
    <n v="475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0"/>
    <n v="1"/>
    <n v="0"/>
    <n v="0"/>
    <n v="0"/>
    <n v="0"/>
    <n v="0"/>
    <n v="0"/>
    <n v="0"/>
    <n v="0"/>
    <n v="0"/>
    <s v="19037-KVB-901"/>
    <n v="1"/>
    <n v="0"/>
    <s v="-"/>
    <x v="0"/>
  </r>
  <r>
    <x v="48"/>
    <n v="2"/>
    <n v="3"/>
    <n v="2"/>
    <n v="2"/>
    <n v="1"/>
    <n v="2"/>
    <n v="0"/>
    <n v="1"/>
    <s v="C"/>
    <s v="C"/>
    <s v="C"/>
    <s v="D"/>
    <s v="WATER PUMP VARIO 125 AHM"/>
    <s v="ORISIN"/>
    <n v="1"/>
    <n v="1"/>
    <n v="1"/>
    <n v="285000"/>
    <n v="-1"/>
    <n v="0"/>
    <n v="-1"/>
    <n v="-1"/>
    <n v="0"/>
    <m/>
    <n v="0"/>
    <n v="0"/>
    <m/>
    <n v="0"/>
    <n v="0"/>
    <m/>
    <n v="0"/>
    <n v="0"/>
    <m/>
    <n v="0"/>
    <n v="0"/>
    <n v="0"/>
    <n v="1"/>
    <n v="1"/>
    <n v="2"/>
    <n v="2"/>
    <n v="1"/>
    <n v="1"/>
    <s v="SLT"/>
    <s v="GSM"/>
    <s v="GSM"/>
    <n v="285000"/>
    <n v="2132750"/>
    <n v="6"/>
    <m/>
    <n v="6"/>
    <s v=""/>
    <m/>
    <s v=""/>
    <n v="1710000"/>
    <n v="21965380"/>
    <m/>
    <n v="0"/>
    <n v="2"/>
    <n v="2"/>
    <n v="1"/>
    <n v="0"/>
    <n v="0"/>
    <n v="0"/>
    <n v="1"/>
    <n v="1"/>
    <n v="0"/>
    <n v="0"/>
    <n v="0"/>
    <n v="0"/>
    <s v="19200-KWN-901"/>
    <n v="4"/>
    <n v="0"/>
    <s v="GSM"/>
    <x v="0"/>
  </r>
  <r>
    <x v="49"/>
    <n v="2"/>
    <n v="2"/>
    <n v="1"/>
    <n v="0"/>
    <n v="2"/>
    <n v="0"/>
    <n v="0"/>
    <n v="0"/>
    <s v="D"/>
    <s v="E"/>
    <s v="E"/>
    <s v="E"/>
    <s v="ORING MAGHNET H.VARIO ORI"/>
    <s v="ORISIN"/>
    <n v="1"/>
    <s v="1"/>
    <n v="1"/>
    <n v="12000"/>
    <n v="0"/>
    <n v="1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-3"/>
    <m/>
    <n v="0"/>
    <s v="-"/>
    <m/>
    <s v="-"/>
    <n v="0"/>
    <n v="0"/>
    <m/>
    <n v="0"/>
    <n v="2"/>
    <n v="1"/>
    <n v="2"/>
    <n v="0"/>
    <n v="2"/>
    <n v="0"/>
    <n v="0"/>
    <n v="0"/>
    <n v="0"/>
    <n v="0"/>
    <n v="0"/>
    <n v="0"/>
    <s v="19216-KVB-900"/>
    <n v="1"/>
    <n v="0"/>
    <s v="-"/>
    <x v="0"/>
  </r>
  <r>
    <x v="50"/>
    <n v="1"/>
    <n v="1"/>
    <n v="1"/>
    <n v="0"/>
    <n v="1"/>
    <n v="1"/>
    <n v="0"/>
    <n v="0"/>
    <s v="D"/>
    <s v="E"/>
    <s v="D"/>
    <s v="E"/>
    <s v="SEAL MECHANICAL H.VARIO ORI"/>
    <s v="ORISIN"/>
    <n v="1"/>
    <s v="1"/>
    <n v="1"/>
    <n v="645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19217-MAL-300"/>
    <n v="2"/>
    <n v="0"/>
    <s v="-"/>
    <x v="0"/>
  </r>
  <r>
    <x v="51"/>
    <n v="2"/>
    <n v="2"/>
    <n v="2"/>
    <n v="0"/>
    <n v="2"/>
    <n v="0"/>
    <n v="0"/>
    <n v="0"/>
    <s v="D"/>
    <s v="E"/>
    <s v="E"/>
    <s v="E"/>
    <s v="ORING WATER PUMP H.VARIO CARBU ORI"/>
    <s v="ORISIN"/>
    <n v="1"/>
    <s v="1"/>
    <n v="1"/>
    <n v="10000"/>
    <n v="0"/>
    <n v="2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-4"/>
    <m/>
    <n v="0"/>
    <s v="-"/>
    <m/>
    <s v="-"/>
    <n v="0"/>
    <n v="0"/>
    <m/>
    <n v="0"/>
    <n v="2"/>
    <n v="2"/>
    <n v="2"/>
    <n v="0"/>
    <n v="2"/>
    <n v="0"/>
    <n v="0"/>
    <n v="0"/>
    <n v="0"/>
    <n v="0"/>
    <n v="0"/>
    <n v="0"/>
    <s v="19226-KVB-900"/>
    <n v="1"/>
    <n v="0"/>
    <s v="-"/>
    <x v="0"/>
  </r>
  <r>
    <x v="52"/>
    <n v="1"/>
    <n v="1"/>
    <n v="0"/>
    <n v="0"/>
    <n v="1"/>
    <n v="1"/>
    <n v="0"/>
    <n v="0"/>
    <s v="D"/>
    <s v="E"/>
    <s v="D"/>
    <s v="E"/>
    <s v="AS WATER PUMP VARIO CARBU AHM"/>
    <s v="ORISIN"/>
    <n v="1"/>
    <n v="1"/>
    <n v="1"/>
    <n v="7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0"/>
    <n v="1"/>
    <n v="0"/>
    <n v="1"/>
    <n v="0"/>
    <n v="0"/>
    <n v="0"/>
    <n v="0"/>
    <n v="0"/>
    <n v="0"/>
    <n v="0"/>
    <s v="19240-KVB-900"/>
    <n v="2"/>
    <n v="0"/>
    <s v="-"/>
    <x v="0"/>
  </r>
  <r>
    <x v="53"/>
    <n v="0"/>
    <n v="0"/>
    <n v="0"/>
    <n v="0"/>
    <n v="0"/>
    <n v="0"/>
    <n v="0"/>
    <n v="0"/>
    <s v="E"/>
    <s v="E"/>
    <s v="E"/>
    <s v="E"/>
    <s v="TUTUP KIPAS H.BEAT ESP ORI"/>
    <s v="ORISIN"/>
    <n v="1"/>
    <n v="1"/>
    <n v="1"/>
    <n v="3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9610-K44-V00"/>
    <n v="0"/>
    <n v="0"/>
    <s v="-"/>
    <x v="0"/>
  </r>
  <r>
    <x v="54"/>
    <n v="1"/>
    <n v="1"/>
    <n v="1"/>
    <n v="0"/>
    <n v="1"/>
    <n v="0"/>
    <n v="0"/>
    <n v="0"/>
    <s v="D"/>
    <s v="E"/>
    <s v="E"/>
    <s v="E"/>
    <s v="FILTER OLI Y.VIXION ORI"/>
    <s v="ORISIN"/>
    <n v="1"/>
    <n v="1"/>
    <n v="1"/>
    <n v="293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1S7-E3440-00"/>
    <n v="1"/>
    <n v="0"/>
    <s v="-"/>
    <x v="0"/>
  </r>
  <r>
    <x v="55"/>
    <n v="6"/>
    <n v="4"/>
    <n v="2"/>
    <n v="2"/>
    <n v="2"/>
    <n v="2"/>
    <n v="1"/>
    <n v="0"/>
    <s v="B"/>
    <s v="B"/>
    <s v="C"/>
    <s v="E"/>
    <s v="OLI BEBEK Y.YAMALUBE SILVER 0.8L"/>
    <s v="OLIGEN"/>
    <n v="2"/>
    <s v="4"/>
    <n v="1"/>
    <n v="42000"/>
    <n v="2"/>
    <n v="0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6"/>
    <n v="2"/>
    <n v="2"/>
    <n v="1"/>
    <n v="4"/>
    <n v="0"/>
    <n v="0"/>
    <n v="0"/>
    <n v="0"/>
    <n v="0"/>
    <n v="0"/>
    <n v="0"/>
    <s v="20w-40"/>
    <n v="4"/>
    <n v="0"/>
    <s v="-"/>
    <x v="0"/>
  </r>
  <r>
    <x v="56"/>
    <n v="10"/>
    <n v="15"/>
    <n v="15"/>
    <n v="10"/>
    <n v="13"/>
    <n v="11"/>
    <n v="4"/>
    <n v="5"/>
    <s v="A"/>
    <s v="A"/>
    <s v="A"/>
    <s v="C"/>
    <s v="OLI MATIC Y.YAMALUBE 0.8L"/>
    <s v="OLIGEN"/>
    <n v="6"/>
    <s v="13"/>
    <n v="1"/>
    <n v="43225"/>
    <n v="-5"/>
    <n v="5"/>
    <n v="2"/>
    <n v="-1"/>
    <n v="0"/>
    <m/>
    <n v="0"/>
    <n v="5"/>
    <m/>
    <n v="0"/>
    <n v="0"/>
    <m/>
    <n v="0"/>
    <n v="0"/>
    <m/>
    <n v="0"/>
    <n v="3"/>
    <n v="0"/>
    <n v="0"/>
    <n v="0"/>
    <n v="6"/>
    <n v="6"/>
    <n v="0"/>
    <n v="0"/>
    <s v="-"/>
    <m/>
    <s v="-"/>
    <n v="0"/>
    <n v="0"/>
    <n v="26"/>
    <m/>
    <n v="26"/>
    <s v=""/>
    <m/>
    <s v=""/>
    <n v="1123850"/>
    <n v="21965380"/>
    <m/>
    <n v="0"/>
    <n v="10"/>
    <n v="15"/>
    <n v="13"/>
    <n v="4"/>
    <n v="0"/>
    <n v="0"/>
    <n v="0"/>
    <n v="1"/>
    <n v="0"/>
    <n v="0"/>
    <n v="0"/>
    <n v="0"/>
    <s v="20W-40MATIC"/>
    <n v="15"/>
    <n v="0"/>
    <s v="-"/>
    <x v="0"/>
  </r>
  <r>
    <x v="57"/>
    <n v="7"/>
    <n v="10"/>
    <n v="3"/>
    <n v="6"/>
    <n v="4"/>
    <n v="1"/>
    <n v="2"/>
    <n v="0"/>
    <s v="A"/>
    <s v="B"/>
    <s v="D"/>
    <s v="E"/>
    <s v="OLI BEBEK ULTRATEC FEDERAL 0.8L"/>
    <s v="OLIGEN"/>
    <n v="2"/>
    <s v="3"/>
    <n v="1"/>
    <n v="39500"/>
    <n v="-3"/>
    <n v="-3"/>
    <n v="3"/>
    <n v="2"/>
    <n v="0"/>
    <m/>
    <n v="0"/>
    <n v="0"/>
    <m/>
    <n v="0"/>
    <n v="0"/>
    <m/>
    <n v="0"/>
    <n v="0"/>
    <m/>
    <n v="0"/>
    <n v="4"/>
    <n v="2"/>
    <n v="0"/>
    <n v="0"/>
    <n v="6"/>
    <n v="6"/>
    <n v="3"/>
    <n v="3"/>
    <s v="HKJ"/>
    <m/>
    <s v="HKJ"/>
    <n v="118500"/>
    <n v="7262685"/>
    <n v="6"/>
    <m/>
    <n v="6"/>
    <s v=""/>
    <m/>
    <s v=""/>
    <n v="237000"/>
    <n v="21965380"/>
    <m/>
    <n v="0"/>
    <n v="7"/>
    <n v="3"/>
    <n v="4"/>
    <n v="2"/>
    <n v="4"/>
    <n v="3"/>
    <n v="0"/>
    <n v="0"/>
    <n v="0"/>
    <n v="0"/>
    <n v="0"/>
    <n v="0"/>
    <s v="20W-50JASO MA"/>
    <n v="7"/>
    <n v="0"/>
    <s v="HKJ"/>
    <x v="0"/>
  </r>
  <r>
    <x v="58"/>
    <n v="1"/>
    <n v="21"/>
    <n v="0"/>
    <n v="14"/>
    <n v="2"/>
    <n v="9"/>
    <n v="0"/>
    <n v="2"/>
    <s v="A"/>
    <s v="A"/>
    <s v="A"/>
    <s v="D"/>
    <s v="KLIP ROLLER H.VARIO 110 ORI"/>
    <s v="ORISIN"/>
    <n v="1"/>
    <n v="1"/>
    <n v="1"/>
    <n v="20500"/>
    <n v="-20"/>
    <n v="-14"/>
    <n v="-7"/>
    <n v="-2"/>
    <n v="0"/>
    <m/>
    <n v="0"/>
    <n v="0"/>
    <m/>
    <n v="0"/>
    <n v="0"/>
    <m/>
    <n v="0"/>
    <n v="0"/>
    <m/>
    <n v="0"/>
    <n v="8"/>
    <n v="11"/>
    <n v="5"/>
    <n v="1"/>
    <n v="25"/>
    <n v="25"/>
    <n v="20"/>
    <n v="20"/>
    <s v="HKJ"/>
    <m/>
    <s v="HKJ"/>
    <n v="410000"/>
    <n v="7262685"/>
    <n v="46"/>
    <m/>
    <n v="46"/>
    <s v="NSA"/>
    <m/>
    <s v="NSA"/>
    <n v="943000"/>
    <n v="57564082.685275108"/>
    <m/>
    <n v="0"/>
    <n v="1"/>
    <n v="0"/>
    <n v="2"/>
    <n v="0"/>
    <n v="0"/>
    <n v="14"/>
    <n v="7"/>
    <n v="2"/>
    <n v="0"/>
    <n v="0"/>
    <n v="0"/>
    <n v="0"/>
    <s v="22011-K81-N00"/>
    <n v="15"/>
    <n v="0"/>
    <s v="HKJ"/>
    <x v="0"/>
  </r>
  <r>
    <x v="59"/>
    <n v="9"/>
    <n v="12"/>
    <n v="9"/>
    <n v="11"/>
    <n v="5"/>
    <n v="5"/>
    <n v="0"/>
    <n v="2"/>
    <s v="A"/>
    <s v="A"/>
    <s v="B"/>
    <s v="D"/>
    <s v="KLIP ROLLER H.VARIO 125 ORI (1SET)"/>
    <s v="ORISIN"/>
    <n v="1"/>
    <n v="1"/>
    <n v="1"/>
    <n v="25000"/>
    <n v="-3"/>
    <n v="-2"/>
    <n v="0"/>
    <n v="-2"/>
    <n v="0"/>
    <m/>
    <n v="0"/>
    <n v="0"/>
    <m/>
    <n v="0"/>
    <n v="0"/>
    <m/>
    <n v="0"/>
    <n v="0"/>
    <m/>
    <n v="0"/>
    <n v="0"/>
    <n v="0"/>
    <n v="0"/>
    <n v="1"/>
    <n v="1"/>
    <n v="1"/>
    <n v="10"/>
    <n v="10"/>
    <s v="HKJ"/>
    <m/>
    <s v="HKJ"/>
    <n v="250000"/>
    <n v="7262685"/>
    <n v="12"/>
    <m/>
    <n v="12"/>
    <s v="NSA"/>
    <m/>
    <s v="NSA"/>
    <n v="300000"/>
    <n v="57564082.685275108"/>
    <m/>
    <n v="0"/>
    <n v="9"/>
    <n v="9"/>
    <n v="5"/>
    <n v="0"/>
    <n v="0"/>
    <n v="2"/>
    <n v="0"/>
    <n v="2"/>
    <n v="0"/>
    <n v="0"/>
    <n v="0"/>
    <n v="0"/>
    <s v="22011-KWN-900"/>
    <n v="10"/>
    <n v="0"/>
    <s v="HKJ"/>
    <x v="0"/>
  </r>
  <r>
    <x v="60"/>
    <n v="0"/>
    <n v="1"/>
    <n v="0"/>
    <n v="1"/>
    <n v="0"/>
    <n v="0"/>
    <n v="0"/>
    <n v="0"/>
    <s v="D"/>
    <s v="E"/>
    <s v="E"/>
    <s v="E"/>
    <s v="RUMAH OTOM. KOPLING GANDA H.VARIO 125 ORI"/>
    <s v="ORISIN"/>
    <n v="1"/>
    <n v="1"/>
    <n v="1"/>
    <n v="132000"/>
    <n v="-1"/>
    <n v="-1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2"/>
    <n v="2"/>
    <s v="SLT"/>
    <s v="AHASS"/>
    <s v="AHASS"/>
    <n v="264000"/>
    <n v="2437200"/>
    <n v="0"/>
    <m/>
    <n v="0"/>
    <s v="-"/>
    <m/>
    <s v="-"/>
    <n v="0"/>
    <n v="0"/>
    <m/>
    <n v="0"/>
    <n v="0"/>
    <n v="0"/>
    <n v="0"/>
    <n v="0"/>
    <n v="1"/>
    <n v="1"/>
    <n v="0"/>
    <n v="0"/>
    <n v="0"/>
    <n v="0"/>
    <n v="0"/>
    <n v="0"/>
    <s v="22100-KWN-901"/>
    <n v="2"/>
    <n v="0"/>
    <s v="AHASS"/>
    <x v="0"/>
  </r>
  <r>
    <x v="61"/>
    <n v="1"/>
    <n v="2"/>
    <n v="2"/>
    <n v="1"/>
    <n v="1"/>
    <n v="1"/>
    <n v="0"/>
    <n v="0"/>
    <s v="D"/>
    <s v="D"/>
    <s v="D"/>
    <s v="E"/>
    <s v="KIPAS PULLY H.GENIO ORI"/>
    <s v="ORISIN"/>
    <n v="1"/>
    <n v="1"/>
    <n v="1"/>
    <n v="420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n v="2"/>
    <n v="2"/>
    <s v=""/>
    <s v="AHASS"/>
    <s v="AHASS"/>
    <n v="84000"/>
    <n v="2437200"/>
    <n v="0"/>
    <m/>
    <n v="0"/>
    <s v="-"/>
    <m/>
    <s v="-"/>
    <n v="0"/>
    <n v="0"/>
    <m/>
    <n v="0"/>
    <n v="1"/>
    <n v="2"/>
    <n v="1"/>
    <n v="0"/>
    <n v="2"/>
    <n v="0"/>
    <n v="0"/>
    <n v="0"/>
    <n v="0"/>
    <n v="0"/>
    <n v="0"/>
    <n v="0"/>
    <s v="22102-K0J-N00"/>
    <n v="3"/>
    <n v="0"/>
    <s v="AHASS"/>
    <x v="0"/>
  </r>
  <r>
    <x v="62"/>
    <n v="5"/>
    <n v="2"/>
    <n v="6"/>
    <n v="6"/>
    <n v="3"/>
    <n v="4"/>
    <n v="1"/>
    <n v="1"/>
    <s v="D"/>
    <s v="B"/>
    <s v="B"/>
    <s v="D"/>
    <s v="KIPAS PULLY H.BEAT FI ESP ORI"/>
    <s v="ORISIN"/>
    <n v="1"/>
    <n v="1"/>
    <n v="1"/>
    <n v="55035"/>
    <n v="3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5"/>
    <m/>
    <n v="5"/>
    <s v="NSA"/>
    <m/>
    <s v="NSA"/>
    <n v="275175"/>
    <n v="57564082.685275108"/>
    <m/>
    <n v="0"/>
    <n v="5"/>
    <n v="6"/>
    <n v="3"/>
    <n v="1"/>
    <n v="0"/>
    <n v="0"/>
    <n v="1"/>
    <n v="0"/>
    <n v="0"/>
    <n v="0"/>
    <n v="0"/>
    <n v="0"/>
    <s v="22102-K44-V00"/>
    <n v="6"/>
    <n v="0"/>
    <s v="-"/>
    <x v="0"/>
  </r>
  <r>
    <x v="63"/>
    <n v="1"/>
    <n v="1"/>
    <n v="0"/>
    <n v="0"/>
    <n v="1"/>
    <n v="0"/>
    <n v="0"/>
    <n v="0"/>
    <s v="D"/>
    <s v="E"/>
    <s v="E"/>
    <s v="E"/>
    <s v="KIPAS PULLY H.PCX 150 ORI"/>
    <s v="ORISIN"/>
    <n v="1"/>
    <n v="1"/>
    <n v="1"/>
    <n v="50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m/>
    <n v="1"/>
    <s v="SLT"/>
    <s v="AHASS"/>
    <s v="AHASS"/>
    <n v="50000"/>
    <n v="2437200"/>
    <n v="-2"/>
    <m/>
    <n v="0"/>
    <s v="-"/>
    <m/>
    <s v="-"/>
    <n v="0"/>
    <n v="0"/>
    <m/>
    <n v="0"/>
    <n v="1"/>
    <n v="0"/>
    <n v="1"/>
    <n v="0"/>
    <n v="1"/>
    <n v="0"/>
    <n v="0"/>
    <n v="0"/>
    <n v="0"/>
    <n v="0"/>
    <n v="0"/>
    <n v="0"/>
    <s v="22102-K97-T01"/>
    <n v="1"/>
    <n v="0"/>
    <s v="AHASS"/>
    <x v="0"/>
  </r>
  <r>
    <x v="64"/>
    <n v="4"/>
    <n v="3"/>
    <n v="2"/>
    <n v="4"/>
    <n v="2"/>
    <n v="3"/>
    <n v="0"/>
    <n v="1"/>
    <s v="B"/>
    <s v="B"/>
    <s v="B"/>
    <s v="D"/>
    <s v="KIPAS PULLY H.VARIO 125 ORI"/>
    <s v="ORISIN"/>
    <n v="1"/>
    <n v="1"/>
    <n v="1"/>
    <n v="48500"/>
    <n v="1"/>
    <n v="-2"/>
    <n v="-1"/>
    <n v="-1"/>
    <n v="1"/>
    <m/>
    <n v="0"/>
    <n v="0"/>
    <m/>
    <n v="0"/>
    <n v="0"/>
    <m/>
    <n v="0"/>
    <n v="0"/>
    <m/>
    <n v="0"/>
    <n v="0"/>
    <n v="1"/>
    <n v="0"/>
    <n v="1"/>
    <n v="2"/>
    <n v="2"/>
    <n v="3"/>
    <n v="3"/>
    <s v="GSM"/>
    <s v="AHASS"/>
    <s v="AHASS"/>
    <n v="145500"/>
    <n v="2437200"/>
    <n v="6"/>
    <m/>
    <n v="6"/>
    <s v="NSA"/>
    <m/>
    <s v="NSA"/>
    <n v="291000"/>
    <n v="57564082.685275108"/>
    <m/>
    <n v="0"/>
    <n v="4"/>
    <n v="2"/>
    <n v="2"/>
    <n v="0"/>
    <n v="0"/>
    <n v="2"/>
    <n v="1"/>
    <n v="1"/>
    <n v="0"/>
    <n v="0"/>
    <n v="0"/>
    <n v="0"/>
    <s v="22102-KZR-600"/>
    <n v="7"/>
    <n v="0"/>
    <s v="AHASS"/>
    <x v="0"/>
  </r>
  <r>
    <x v="65"/>
    <n v="0"/>
    <n v="3"/>
    <n v="1"/>
    <n v="1"/>
    <n v="2"/>
    <n v="2"/>
    <n v="0"/>
    <n v="0"/>
    <s v="C"/>
    <s v="D"/>
    <s v="D"/>
    <s v="E"/>
    <s v="BOSH PULLY / BOSH ROLLER H.GENIO/ BEAT LED AHM"/>
    <s v="ORISIN"/>
    <n v="1"/>
    <n v="1"/>
    <n v="1"/>
    <n v="35000"/>
    <n v="-3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5"/>
    <n v="5"/>
    <s v="SLT"/>
    <s v="AHASS"/>
    <s v="AHASS"/>
    <n v="175000"/>
    <n v="2437200"/>
    <n v="1"/>
    <m/>
    <n v="1"/>
    <s v="NSA"/>
    <m/>
    <s v="NSA"/>
    <n v="35000"/>
    <n v="57564082.685275108"/>
    <m/>
    <n v="0"/>
    <n v="0"/>
    <n v="1"/>
    <n v="2"/>
    <n v="0"/>
    <n v="2"/>
    <n v="0"/>
    <n v="0"/>
    <n v="0"/>
    <n v="0"/>
    <n v="0"/>
    <n v="0"/>
    <n v="0"/>
    <s v="22105-K0J-N00"/>
    <n v="4"/>
    <n v="0"/>
    <s v="AHASS"/>
    <x v="0"/>
  </r>
  <r>
    <x v="66"/>
    <n v="5"/>
    <n v="4"/>
    <n v="13"/>
    <n v="4"/>
    <n v="3"/>
    <n v="4"/>
    <n v="1"/>
    <n v="1"/>
    <s v="B"/>
    <s v="B"/>
    <s v="B"/>
    <s v="D"/>
    <s v="BOSH PULLY / BOSH ROLLER H.BEAT FI ESP ORI"/>
    <s v="ORISIN"/>
    <n v="1"/>
    <n v="1"/>
    <n v="1"/>
    <n v="25500"/>
    <n v="1"/>
    <n v="9"/>
    <n v="-1"/>
    <n v="0"/>
    <n v="0"/>
    <m/>
    <n v="0"/>
    <n v="0"/>
    <m/>
    <n v="0"/>
    <n v="5"/>
    <m/>
    <n v="0"/>
    <n v="2"/>
    <m/>
    <n v="0"/>
    <n v="0"/>
    <n v="0"/>
    <n v="0"/>
    <n v="0"/>
    <n v="0"/>
    <n v="0"/>
    <m/>
    <n v="0"/>
    <s v="-"/>
    <m/>
    <s v="-"/>
    <n v="0"/>
    <n v="0"/>
    <n v="-3"/>
    <m/>
    <n v="0"/>
    <s v="-"/>
    <m/>
    <s v="-"/>
    <n v="0"/>
    <n v="0"/>
    <m/>
    <n v="0"/>
    <n v="5"/>
    <n v="13"/>
    <n v="3"/>
    <n v="1"/>
    <n v="4"/>
    <n v="0"/>
    <n v="1"/>
    <n v="0"/>
    <n v="0"/>
    <n v="0"/>
    <n v="0"/>
    <n v="0"/>
    <s v="22105-K44-V00"/>
    <n v="7"/>
    <n v="0"/>
    <s v="-"/>
    <x v="0"/>
  </r>
  <r>
    <x v="67"/>
    <n v="0"/>
    <n v="1"/>
    <n v="1"/>
    <n v="0"/>
    <n v="2"/>
    <n v="2"/>
    <n v="0"/>
    <n v="0"/>
    <s v="D"/>
    <s v="E"/>
    <s v="D"/>
    <s v="E"/>
    <s v="BOSH PULLY / BOSH ROLLER H.PCX 150 ORI"/>
    <s v="ORISIN"/>
    <n v="1"/>
    <n v="1"/>
    <n v="1"/>
    <n v="310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m/>
    <n v="1"/>
    <s v=""/>
    <s v="AHASS"/>
    <s v="AHASS"/>
    <n v="31000"/>
    <n v="2437200"/>
    <n v="-1"/>
    <m/>
    <n v="0"/>
    <s v="-"/>
    <m/>
    <s v="-"/>
    <n v="0"/>
    <n v="0"/>
    <m/>
    <n v="0"/>
    <n v="0"/>
    <n v="1"/>
    <n v="2"/>
    <n v="0"/>
    <n v="1"/>
    <n v="0"/>
    <n v="0"/>
    <n v="0"/>
    <n v="0"/>
    <n v="0"/>
    <n v="0"/>
    <n v="0"/>
    <s v="22105-K97-T00"/>
    <n v="2"/>
    <n v="0"/>
    <s v="AHASS"/>
    <x v="0"/>
  </r>
  <r>
    <x v="68"/>
    <n v="2"/>
    <n v="2"/>
    <n v="2"/>
    <n v="1"/>
    <n v="1"/>
    <n v="1"/>
    <n v="0"/>
    <n v="0"/>
    <s v="C"/>
    <s v="D"/>
    <s v="D"/>
    <s v="E"/>
    <s v="BOSH PULLY / BOSH ROLLER H.VARIO CARBU ORI"/>
    <s v="ORISIN"/>
    <n v="1"/>
    <n v="1"/>
    <n v="1"/>
    <n v="185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1"/>
    <m/>
    <n v="1"/>
    <s v="NSA"/>
    <m/>
    <s v="NSA"/>
    <n v="18500"/>
    <n v="57564082.685275108"/>
    <m/>
    <n v="0"/>
    <n v="2"/>
    <n v="2"/>
    <n v="1"/>
    <n v="0"/>
    <n v="1"/>
    <n v="0"/>
    <n v="0"/>
    <n v="0"/>
    <n v="0"/>
    <n v="0"/>
    <n v="0"/>
    <n v="0"/>
    <s v="22105-KVB-900"/>
    <n v="3"/>
    <n v="0"/>
    <s v="-"/>
    <x v="0"/>
  </r>
  <r>
    <x v="69"/>
    <n v="2"/>
    <n v="2"/>
    <n v="1"/>
    <n v="0"/>
    <n v="2"/>
    <n v="0"/>
    <n v="0"/>
    <n v="0"/>
    <s v="C"/>
    <s v="E"/>
    <s v="E"/>
    <s v="E"/>
    <s v="BOSH PULLY / BOSH ROLLER H.BEAT CARBU / BEAT FI NON ESP ORI"/>
    <s v="ORISIN"/>
    <n v="1"/>
    <n v="1"/>
    <n v="1"/>
    <n v="29000"/>
    <n v="0"/>
    <n v="1"/>
    <n v="2"/>
    <n v="0"/>
    <n v="0"/>
    <m/>
    <n v="0"/>
    <n v="0"/>
    <m/>
    <n v="0"/>
    <n v="0"/>
    <m/>
    <n v="0"/>
    <n v="0"/>
    <m/>
    <n v="0"/>
    <n v="2"/>
    <n v="0"/>
    <n v="0"/>
    <n v="0"/>
    <n v="2"/>
    <n v="0"/>
    <n v="0"/>
    <n v="0"/>
    <s v="-"/>
    <m/>
    <s v="-"/>
    <n v="0"/>
    <n v="0"/>
    <n v="-3"/>
    <m/>
    <n v="0"/>
    <s v="-"/>
    <m/>
    <s v="-"/>
    <n v="0"/>
    <n v="0"/>
    <m/>
    <n v="0"/>
    <n v="2"/>
    <n v="1"/>
    <n v="2"/>
    <n v="0"/>
    <n v="2"/>
    <n v="0"/>
    <n v="0"/>
    <n v="0"/>
    <n v="0"/>
    <n v="0"/>
    <n v="0"/>
    <n v="0"/>
    <s v="22105-KVY-960"/>
    <n v="1"/>
    <n v="0"/>
    <s v="-"/>
    <x v="9"/>
  </r>
  <r>
    <x v="70"/>
    <n v="3"/>
    <n v="3"/>
    <n v="2"/>
    <n v="4"/>
    <n v="2"/>
    <n v="2"/>
    <n v="1"/>
    <n v="1"/>
    <s v="B"/>
    <s v="B"/>
    <s v="B"/>
    <s v="D"/>
    <s v="BOSH PULLY / BOSH ROLLER H.VARIO 125 ORI"/>
    <s v="ORISIN"/>
    <n v="1"/>
    <n v="1"/>
    <n v="1"/>
    <n v="46000"/>
    <n v="0"/>
    <n v="-2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n v="2"/>
    <n v="2"/>
    <s v=""/>
    <s v="AHASS"/>
    <s v="AHASS"/>
    <n v="92000"/>
    <n v="2437200"/>
    <n v="5"/>
    <m/>
    <n v="5"/>
    <s v=""/>
    <m/>
    <s v=""/>
    <n v="230000"/>
    <n v="21965380"/>
    <m/>
    <n v="0"/>
    <n v="3"/>
    <n v="2"/>
    <n v="2"/>
    <n v="1"/>
    <n v="0"/>
    <n v="2"/>
    <n v="0"/>
    <n v="0"/>
    <n v="0"/>
    <n v="0"/>
    <n v="0"/>
    <n v="0"/>
    <s v="22105-KWN-900"/>
    <n v="5"/>
    <n v="0"/>
    <s v="AHASS"/>
    <x v="0"/>
  </r>
  <r>
    <x v="71"/>
    <n v="0"/>
    <n v="0"/>
    <n v="3"/>
    <n v="2"/>
    <n v="0"/>
    <n v="2"/>
    <n v="0"/>
    <n v="0"/>
    <s v="E"/>
    <s v="D"/>
    <s v="D"/>
    <s v="E"/>
    <s v="BOSH PULLY / BOSH ROLLER H.BEAT CARBU / BEAT FI NON ESP ORI"/>
    <s v="ORISIN"/>
    <n v="1"/>
    <s v="1"/>
    <n v="1"/>
    <n v="43500"/>
    <n v="0"/>
    <n v="1"/>
    <n v="-2"/>
    <n v="0"/>
    <n v="0"/>
    <m/>
    <n v="0"/>
    <n v="0"/>
    <m/>
    <n v="0"/>
    <n v="0"/>
    <m/>
    <n v="0"/>
    <n v="0"/>
    <m/>
    <n v="0"/>
    <n v="0"/>
    <n v="0"/>
    <n v="1"/>
    <n v="0"/>
    <n v="1"/>
    <n v="3"/>
    <n v="0"/>
    <n v="0"/>
    <s v="-"/>
    <m/>
    <s v="-"/>
    <n v="0"/>
    <n v="0"/>
    <n v="3"/>
    <m/>
    <n v="3"/>
    <s v="NSA"/>
    <m/>
    <s v="NSA"/>
    <n v="130500"/>
    <n v="57564082.685275108"/>
    <m/>
    <n v="0"/>
    <n v="0"/>
    <n v="3"/>
    <n v="0"/>
    <n v="0"/>
    <n v="0"/>
    <n v="0"/>
    <n v="2"/>
    <n v="0"/>
    <n v="0"/>
    <n v="0"/>
    <n v="0"/>
    <n v="0"/>
    <s v="22105-KZL-C00"/>
    <n v="2"/>
    <n v="0"/>
    <s v="-"/>
    <x v="9"/>
  </r>
  <r>
    <x v="72"/>
    <n v="0"/>
    <n v="0"/>
    <n v="5"/>
    <n v="0"/>
    <n v="0"/>
    <n v="1"/>
    <n v="0"/>
    <n v="0"/>
    <s v="E"/>
    <s v="E"/>
    <s v="D"/>
    <s v="E"/>
    <s v="RUMAH ROLLER H.BEAT FI ORI"/>
    <s v="ORISIN"/>
    <n v="1"/>
    <s v="1"/>
    <n v="1"/>
    <n v="75300"/>
    <n v="0"/>
    <n v="5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-4"/>
    <m/>
    <n v="0"/>
    <s v="-"/>
    <m/>
    <s v="-"/>
    <n v="0"/>
    <n v="0"/>
    <m/>
    <n v="0"/>
    <n v="0"/>
    <n v="5"/>
    <n v="0"/>
    <n v="0"/>
    <n v="0"/>
    <n v="0"/>
    <n v="1"/>
    <n v="0"/>
    <n v="0"/>
    <n v="0"/>
    <n v="0"/>
    <n v="0"/>
    <s v="22110-GFM-960"/>
    <n v="1"/>
    <n v="0"/>
    <s v="-"/>
    <x v="10"/>
  </r>
  <r>
    <x v="73"/>
    <n v="2"/>
    <n v="3"/>
    <n v="2"/>
    <n v="1"/>
    <n v="2"/>
    <n v="2"/>
    <n v="0"/>
    <n v="0"/>
    <s v="C"/>
    <s v="D"/>
    <s v="D"/>
    <s v="E"/>
    <s v="RUMAH ROLLER H.GENIO/ BEAT LED ORI"/>
    <s v="ORISIN"/>
    <n v="1"/>
    <n v="1"/>
    <n v="1"/>
    <n v="62000"/>
    <n v="-1"/>
    <n v="1"/>
    <n v="0"/>
    <n v="0"/>
    <n v="0"/>
    <m/>
    <n v="0"/>
    <n v="1"/>
    <m/>
    <n v="0"/>
    <n v="0"/>
    <m/>
    <n v="0"/>
    <n v="0"/>
    <m/>
    <n v="0"/>
    <n v="0"/>
    <n v="0"/>
    <n v="0"/>
    <n v="0"/>
    <n v="0"/>
    <n v="0"/>
    <n v="1"/>
    <n v="1"/>
    <s v="SLT"/>
    <s v="GSM"/>
    <s v="GSM"/>
    <n v="62000"/>
    <n v="2132750"/>
    <n v="2"/>
    <m/>
    <n v="2"/>
    <s v="NSA"/>
    <m/>
    <s v="NSA"/>
    <n v="124000"/>
    <n v="57564082.685275108"/>
    <m/>
    <n v="0"/>
    <n v="2"/>
    <n v="2"/>
    <n v="2"/>
    <n v="0"/>
    <n v="1"/>
    <n v="0"/>
    <n v="0"/>
    <n v="0"/>
    <n v="0"/>
    <n v="0"/>
    <n v="0"/>
    <n v="0"/>
    <s v="22110-K0J-N00"/>
    <n v="4"/>
    <n v="0"/>
    <s v="GSM"/>
    <x v="0"/>
  </r>
  <r>
    <x v="74"/>
    <n v="0"/>
    <n v="0"/>
    <n v="0"/>
    <n v="1"/>
    <n v="1"/>
    <n v="1"/>
    <n v="1"/>
    <n v="0"/>
    <s v="E"/>
    <s v="D"/>
    <s v="D"/>
    <s v="E"/>
    <s v="RUMAH ROLLER H.VARIO 150 ORI"/>
    <s v="ORISIN"/>
    <n v="1"/>
    <n v="1"/>
    <n v="1"/>
    <n v="80500"/>
    <n v="0"/>
    <n v="-1"/>
    <n v="0"/>
    <n v="1"/>
    <n v="0"/>
    <m/>
    <n v="0"/>
    <n v="0"/>
    <m/>
    <n v="0"/>
    <n v="0"/>
    <m/>
    <n v="0"/>
    <n v="0"/>
    <m/>
    <n v="0"/>
    <n v="0"/>
    <n v="1"/>
    <n v="0"/>
    <n v="0"/>
    <n v="1"/>
    <n v="3"/>
    <n v="0"/>
    <n v="0"/>
    <s v="-"/>
    <m/>
    <s v="-"/>
    <n v="0"/>
    <n v="0"/>
    <n v="0"/>
    <m/>
    <n v="0"/>
    <s v="-"/>
    <m/>
    <s v="-"/>
    <n v="0"/>
    <n v="0"/>
    <m/>
    <n v="0"/>
    <n v="0"/>
    <n v="0"/>
    <n v="1"/>
    <n v="1"/>
    <n v="0"/>
    <n v="1"/>
    <n v="0"/>
    <n v="0"/>
    <n v="0"/>
    <n v="0"/>
    <n v="0"/>
    <n v="0"/>
    <s v="22110-K36-A00"/>
    <n v="2"/>
    <n v="0"/>
    <s v="-"/>
    <x v="11"/>
  </r>
  <r>
    <x v="75"/>
    <n v="5"/>
    <n v="5"/>
    <n v="8"/>
    <n v="4"/>
    <n v="3"/>
    <n v="5"/>
    <n v="1"/>
    <n v="1"/>
    <s v="B"/>
    <s v="B"/>
    <s v="B"/>
    <s v="D"/>
    <s v="RUMAH ROLLER H.BEAT FI ESP ORI"/>
    <s v="ORISIN"/>
    <n v="1"/>
    <n v="1"/>
    <n v="1"/>
    <n v="72000"/>
    <n v="0"/>
    <n v="4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6"/>
    <m/>
    <n v="6"/>
    <s v="NSA"/>
    <m/>
    <s v="NSA"/>
    <n v="432000"/>
    <n v="57564082.685275108"/>
    <m/>
    <n v="0"/>
    <n v="5"/>
    <n v="8"/>
    <n v="3"/>
    <n v="1"/>
    <n v="0"/>
    <n v="0"/>
    <n v="2"/>
    <n v="0"/>
    <n v="0"/>
    <n v="0"/>
    <n v="0"/>
    <n v="0"/>
    <s v="22110-K44-V00"/>
    <n v="7"/>
    <n v="0"/>
    <s v="-"/>
    <x v="0"/>
  </r>
  <r>
    <x v="76"/>
    <n v="1"/>
    <n v="1"/>
    <n v="1"/>
    <n v="0"/>
    <n v="2"/>
    <n v="2"/>
    <n v="0"/>
    <n v="0"/>
    <s v="D"/>
    <s v="E"/>
    <s v="C"/>
    <s v="E"/>
    <s v="RUMAH ROLLER H.PCX 150 ORI"/>
    <s v="ORISIN"/>
    <n v="1"/>
    <n v="1"/>
    <n v="1"/>
    <n v="99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2"/>
    <n v="0"/>
    <n v="1"/>
    <n v="0"/>
    <n v="0"/>
    <n v="0"/>
    <n v="0"/>
    <n v="0"/>
    <n v="0"/>
    <n v="0"/>
    <s v="22110-K97-T00"/>
    <n v="2"/>
    <n v="0"/>
    <s v="-"/>
    <x v="0"/>
  </r>
  <r>
    <x v="77"/>
    <n v="2"/>
    <n v="3"/>
    <n v="2"/>
    <n v="2"/>
    <n v="2"/>
    <n v="3"/>
    <n v="0"/>
    <n v="0"/>
    <s v="C"/>
    <s v="D"/>
    <s v="C"/>
    <s v="E"/>
    <s v="RUMAH ROLLER H.VARIO CARBU ORI"/>
    <s v="ORISIN"/>
    <n v="1"/>
    <s v="2"/>
    <n v="1"/>
    <n v="100860"/>
    <n v="-1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6"/>
    <m/>
    <n v="6"/>
    <s v="NSA"/>
    <m/>
    <s v="NSA"/>
    <n v="605160"/>
    <n v="57564082.685275108"/>
    <m/>
    <n v="0"/>
    <n v="2"/>
    <n v="2"/>
    <n v="2"/>
    <n v="0"/>
    <n v="0"/>
    <n v="0"/>
    <n v="1"/>
    <n v="0"/>
    <n v="0"/>
    <n v="0"/>
    <n v="0"/>
    <n v="0"/>
    <s v="22110-KVB-900"/>
    <n v="3"/>
    <n v="0"/>
    <s v="-"/>
    <x v="10"/>
  </r>
  <r>
    <x v="78"/>
    <n v="2"/>
    <n v="2"/>
    <n v="2"/>
    <n v="3"/>
    <n v="1"/>
    <n v="2"/>
    <n v="0"/>
    <n v="0"/>
    <s v="C"/>
    <s v="D"/>
    <s v="C"/>
    <s v="E"/>
    <s v="RUMAH ROLLER H.VARIO 125 ORI"/>
    <s v="ORISIN"/>
    <n v="1"/>
    <n v="1"/>
    <n v="1"/>
    <n v="85000"/>
    <n v="0"/>
    <n v="-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2"/>
    <n v="2"/>
    <s v="GSM"/>
    <s v="HKJ"/>
    <s v="HKJ"/>
    <n v="170000"/>
    <n v="7262685"/>
    <n v="4"/>
    <m/>
    <n v="4"/>
    <s v="NSA"/>
    <m/>
    <s v="NSA"/>
    <n v="340000"/>
    <n v="57564082.685275108"/>
    <m/>
    <n v="0"/>
    <n v="2"/>
    <n v="2"/>
    <n v="1"/>
    <n v="0"/>
    <n v="0"/>
    <n v="1"/>
    <n v="1"/>
    <n v="0"/>
    <n v="0"/>
    <n v="0"/>
    <n v="0"/>
    <n v="0"/>
    <s v="22110-KZR-600"/>
    <n v="4"/>
    <n v="0"/>
    <s v="HKJ"/>
    <x v="0"/>
  </r>
  <r>
    <x v="79"/>
    <n v="1"/>
    <n v="7"/>
    <n v="0"/>
    <n v="5"/>
    <n v="3"/>
    <n v="3"/>
    <n v="0"/>
    <n v="1"/>
    <s v="A"/>
    <s v="B"/>
    <s v="B"/>
    <s v="D"/>
    <s v="ROLLER H.GENIO ORI"/>
    <s v="ORISIN"/>
    <n v="1"/>
    <n v="1"/>
    <n v="1"/>
    <n v="55000"/>
    <n v="-6"/>
    <n v="-5"/>
    <n v="0"/>
    <n v="-1"/>
    <n v="0"/>
    <m/>
    <n v="0"/>
    <n v="0"/>
    <m/>
    <n v="0"/>
    <n v="0"/>
    <m/>
    <n v="0"/>
    <n v="0"/>
    <m/>
    <n v="0"/>
    <n v="4"/>
    <n v="4"/>
    <n v="0"/>
    <n v="1"/>
    <n v="9"/>
    <n v="9"/>
    <n v="0"/>
    <n v="0"/>
    <s v="-"/>
    <m/>
    <s v="-"/>
    <n v="0"/>
    <n v="0"/>
    <n v="20"/>
    <m/>
    <n v="20"/>
    <s v=""/>
    <m/>
    <s v=""/>
    <n v="1100000"/>
    <n v="21965380"/>
    <m/>
    <n v="0"/>
    <n v="1"/>
    <n v="0"/>
    <n v="3"/>
    <n v="0"/>
    <n v="0"/>
    <n v="5"/>
    <n v="0"/>
    <n v="1"/>
    <n v="0"/>
    <n v="0"/>
    <n v="0"/>
    <n v="0"/>
    <s v="22123-K0J-N00"/>
    <n v="7"/>
    <n v="0"/>
    <s v="-"/>
    <x v="0"/>
  </r>
  <r>
    <x v="80"/>
    <n v="2"/>
    <n v="3"/>
    <n v="2"/>
    <n v="1"/>
    <n v="2"/>
    <n v="1"/>
    <n v="0"/>
    <n v="0"/>
    <s v="B"/>
    <s v="D"/>
    <s v="D"/>
    <s v="E"/>
    <s v="ROLLER H.PCX 150 ORI"/>
    <s v="ORISIN"/>
    <n v="1"/>
    <n v="1"/>
    <n v="1"/>
    <n v="45000"/>
    <n v="-1"/>
    <n v="1"/>
    <n v="1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2"/>
    <m/>
    <n v="2"/>
    <s v=""/>
    <m/>
    <s v=""/>
    <n v="90000"/>
    <n v="21965380"/>
    <m/>
    <n v="0"/>
    <n v="2"/>
    <n v="2"/>
    <n v="2"/>
    <n v="0"/>
    <n v="1"/>
    <n v="0"/>
    <n v="0"/>
    <n v="0"/>
    <n v="0"/>
    <n v="0"/>
    <n v="0"/>
    <n v="0"/>
    <s v="22123-K97-B00"/>
    <n v="3"/>
    <n v="0"/>
    <s v="-"/>
    <x v="0"/>
  </r>
  <r>
    <x v="81"/>
    <n v="0"/>
    <n v="5"/>
    <n v="2"/>
    <n v="1"/>
    <n v="4"/>
    <n v="0"/>
    <n v="0"/>
    <n v="1"/>
    <s v="B"/>
    <s v="D"/>
    <s v="E"/>
    <s v="D"/>
    <s v="ROLLER H.VARIO 125 LED ORI"/>
    <s v="ORISIN"/>
    <n v="1"/>
    <n v="1"/>
    <n v="1"/>
    <n v="37188"/>
    <n v="-5"/>
    <n v="1"/>
    <n v="4"/>
    <n v="-1"/>
    <n v="0"/>
    <m/>
    <n v="0"/>
    <n v="1"/>
    <m/>
    <n v="0"/>
    <n v="0"/>
    <m/>
    <n v="0"/>
    <n v="0"/>
    <m/>
    <n v="0"/>
    <n v="8"/>
    <n v="0"/>
    <n v="0"/>
    <n v="1"/>
    <n v="9"/>
    <n v="9"/>
    <n v="0"/>
    <n v="0"/>
    <s v="-"/>
    <m/>
    <s v="-"/>
    <n v="0"/>
    <n v="0"/>
    <n v="5"/>
    <m/>
    <n v="5"/>
    <s v="NSA"/>
    <m/>
    <s v="NSA"/>
    <n v="185940"/>
    <n v="57564082.685275108"/>
    <m/>
    <n v="0"/>
    <n v="0"/>
    <n v="2"/>
    <n v="4"/>
    <n v="0"/>
    <n v="0"/>
    <n v="0"/>
    <n v="0"/>
    <n v="1"/>
    <n v="0"/>
    <n v="0"/>
    <n v="0"/>
    <n v="0"/>
    <s v="2212A-K35-640"/>
    <n v="4"/>
    <n v="0"/>
    <s v="-"/>
    <x v="0"/>
  </r>
  <r>
    <x v="82"/>
    <n v="5"/>
    <n v="1"/>
    <n v="6"/>
    <n v="2"/>
    <n v="3"/>
    <n v="3"/>
    <n v="0"/>
    <n v="1"/>
    <s v="D"/>
    <s v="C"/>
    <s v="C"/>
    <s v="D"/>
    <s v="ROLLER H.VARIO 150 ORI"/>
    <s v="ORISIN"/>
    <n v="1"/>
    <s v="2"/>
    <n v="1"/>
    <n v="49000"/>
    <n v="4"/>
    <n v="4"/>
    <n v="0"/>
    <n v="-1"/>
    <n v="0"/>
    <m/>
    <n v="0"/>
    <n v="0"/>
    <m/>
    <n v="0"/>
    <n v="2"/>
    <m/>
    <n v="0"/>
    <n v="2"/>
    <m/>
    <n v="0"/>
    <n v="0"/>
    <n v="0"/>
    <n v="0"/>
    <n v="1"/>
    <n v="1"/>
    <n v="1"/>
    <n v="0"/>
    <n v="0"/>
    <s v="-"/>
    <m/>
    <s v="-"/>
    <n v="0"/>
    <n v="0"/>
    <n v="-4"/>
    <m/>
    <n v="0"/>
    <s v="-"/>
    <m/>
    <s v="-"/>
    <n v="0"/>
    <n v="0"/>
    <m/>
    <n v="0"/>
    <n v="5"/>
    <n v="6"/>
    <n v="3"/>
    <n v="0"/>
    <n v="1"/>
    <n v="0"/>
    <n v="0"/>
    <n v="1"/>
    <n v="0"/>
    <n v="0"/>
    <n v="0"/>
    <n v="0"/>
    <s v="2212A-K36-T00"/>
    <n v="4"/>
    <n v="0"/>
    <s v="-"/>
    <x v="0"/>
  </r>
  <r>
    <x v="83"/>
    <n v="9"/>
    <n v="16"/>
    <n v="9"/>
    <n v="7"/>
    <n v="7"/>
    <n v="8"/>
    <n v="3"/>
    <n v="2"/>
    <s v="A"/>
    <s v="A"/>
    <s v="B"/>
    <s v="D"/>
    <s v="ROLLER H.BEAT FI ESP ORI"/>
    <s v="ORISIN"/>
    <n v="1"/>
    <s v="3"/>
    <n v="1"/>
    <n v="50000"/>
    <n v="-7"/>
    <n v="2"/>
    <n v="-1"/>
    <n v="1"/>
    <n v="0"/>
    <m/>
    <n v="0"/>
    <n v="2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21"/>
    <m/>
    <n v="21"/>
    <s v="NSA"/>
    <m/>
    <s v="NSA"/>
    <n v="1050000"/>
    <n v="57564082.685275108"/>
    <m/>
    <n v="0"/>
    <n v="9"/>
    <n v="9"/>
    <n v="7"/>
    <n v="3"/>
    <n v="0"/>
    <n v="0"/>
    <n v="1"/>
    <n v="0"/>
    <n v="0"/>
    <n v="0"/>
    <n v="0"/>
    <n v="0"/>
    <s v="2212A-K44-V00"/>
    <n v="11"/>
    <n v="0"/>
    <s v="-"/>
    <x v="0"/>
  </r>
  <r>
    <x v="84"/>
    <n v="4"/>
    <n v="3"/>
    <n v="7"/>
    <n v="2"/>
    <n v="3"/>
    <n v="4"/>
    <n v="0"/>
    <n v="1"/>
    <s v="B"/>
    <s v="D"/>
    <s v="B"/>
    <s v="D"/>
    <s v="ROLLER H.VARIO/BEAT ORI"/>
    <s v="ORISIN"/>
    <n v="1"/>
    <s v="1"/>
    <n v="1"/>
    <n v="62500"/>
    <n v="1"/>
    <n v="5"/>
    <n v="-1"/>
    <n v="-1"/>
    <n v="0"/>
    <m/>
    <n v="0"/>
    <n v="0"/>
    <m/>
    <n v="0"/>
    <n v="3"/>
    <m/>
    <n v="0"/>
    <n v="2"/>
    <m/>
    <n v="0"/>
    <n v="0"/>
    <n v="0"/>
    <n v="0"/>
    <n v="1"/>
    <n v="1"/>
    <n v="1"/>
    <n v="0"/>
    <n v="0"/>
    <s v="-"/>
    <m/>
    <s v="-"/>
    <n v="0"/>
    <n v="0"/>
    <n v="1"/>
    <m/>
    <n v="1"/>
    <s v="NSA"/>
    <m/>
    <s v="NSA"/>
    <n v="62500"/>
    <n v="57564082.685275108"/>
    <m/>
    <n v="0"/>
    <n v="4"/>
    <n v="7"/>
    <n v="3"/>
    <n v="0"/>
    <n v="2"/>
    <n v="0"/>
    <n v="1"/>
    <n v="1"/>
    <n v="0"/>
    <n v="0"/>
    <n v="0"/>
    <n v="0"/>
    <s v="2212A-KVB-900"/>
    <n v="4"/>
    <n v="0"/>
    <s v="-"/>
    <x v="0"/>
  </r>
  <r>
    <x v="85"/>
    <n v="4"/>
    <n v="2"/>
    <n v="9"/>
    <n v="0"/>
    <n v="5"/>
    <n v="0"/>
    <n v="0"/>
    <n v="0"/>
    <s v="D"/>
    <s v="E"/>
    <s v="E"/>
    <s v="E"/>
    <s v="ROLLER H.VARIO 125 ORI"/>
    <s v="ORISIN"/>
    <n v="1"/>
    <s v="1"/>
    <n v="1"/>
    <n v="61000"/>
    <n v="2"/>
    <n v="9"/>
    <n v="5"/>
    <n v="0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n v="-16"/>
    <m/>
    <n v="0"/>
    <s v="-"/>
    <m/>
    <s v="-"/>
    <n v="0"/>
    <n v="0"/>
    <m/>
    <n v="0"/>
    <n v="4"/>
    <n v="9"/>
    <n v="5"/>
    <n v="0"/>
    <n v="2"/>
    <n v="0"/>
    <n v="0"/>
    <n v="0"/>
    <n v="0"/>
    <n v="0"/>
    <n v="0"/>
    <n v="0"/>
    <s v="2212A-KWN-900"/>
    <n v="1"/>
    <n v="0"/>
    <s v="-"/>
    <x v="0"/>
  </r>
  <r>
    <x v="86"/>
    <n v="1"/>
    <n v="1"/>
    <n v="1"/>
    <n v="0"/>
    <n v="1"/>
    <n v="2"/>
    <n v="0"/>
    <n v="0"/>
    <s v="D"/>
    <s v="E"/>
    <s v="D"/>
    <s v="E"/>
    <s v="LAWAN RUMAH ROLLER H.VARIO 110 CARBU ORI"/>
    <s v="ORISIN"/>
    <n v="1"/>
    <n v="1"/>
    <n v="1"/>
    <n v="46000"/>
    <n v="0"/>
    <n v="1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1"/>
    <n v="1"/>
    <n v="0"/>
    <n v="1"/>
    <n v="0"/>
    <n v="1"/>
    <n v="0"/>
    <n v="0"/>
    <n v="0"/>
    <n v="0"/>
    <n v="0"/>
    <s v="22131-KVB-900"/>
    <n v="2"/>
    <n v="0"/>
    <s v="-"/>
    <x v="0"/>
  </r>
  <r>
    <x v="87"/>
    <n v="9"/>
    <n v="24"/>
    <n v="18"/>
    <n v="0"/>
    <n v="0"/>
    <n v="0"/>
    <n v="3"/>
    <n v="0"/>
    <s v="B"/>
    <s v="E"/>
    <s v="E"/>
    <s v="E"/>
    <s v="KLIP ROLLER H.VARIO 110 ORI (1PCS)"/>
    <s v="ORISIN"/>
    <n v="1"/>
    <s v="8"/>
    <n v="1"/>
    <n v="12500"/>
    <n v="-15"/>
    <n v="18"/>
    <n v="0"/>
    <n v="3"/>
    <n v="0"/>
    <m/>
    <n v="0"/>
    <n v="15"/>
    <m/>
    <n v="0"/>
    <n v="0"/>
    <m/>
    <n v="0"/>
    <n v="0"/>
    <m/>
    <n v="0"/>
    <n v="9"/>
    <n v="0"/>
    <n v="0"/>
    <n v="0"/>
    <n v="9"/>
    <n v="9"/>
    <n v="0"/>
    <n v="0"/>
    <s v="-"/>
    <m/>
    <s v="-"/>
    <n v="0"/>
    <n v="0"/>
    <n v="8"/>
    <m/>
    <n v="8"/>
    <s v="NSA"/>
    <m/>
    <s v="NSA"/>
    <n v="100000"/>
    <n v="57564082.685275108"/>
    <m/>
    <n v="0"/>
    <n v="9"/>
    <n v="18"/>
    <n v="0"/>
    <n v="3"/>
    <n v="16"/>
    <n v="0"/>
    <n v="0"/>
    <n v="0"/>
    <n v="0"/>
    <n v="0"/>
    <n v="0"/>
    <n v="0"/>
    <s v="22132-GCC-771"/>
    <n v="6"/>
    <n v="0"/>
    <s v="-"/>
    <x v="0"/>
  </r>
  <r>
    <x v="88"/>
    <n v="1"/>
    <n v="0"/>
    <n v="1"/>
    <n v="0"/>
    <n v="2"/>
    <n v="1"/>
    <n v="0"/>
    <n v="0"/>
    <s v="E"/>
    <s v="E"/>
    <s v="D"/>
    <s v="E"/>
    <s v="KAMPAS GANDA H.VARIO ORI"/>
    <s v="ORISIN"/>
    <n v="1"/>
    <s v="1"/>
    <n v="1"/>
    <n v="1590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m/>
    <n v="0"/>
    <s v="-"/>
    <m/>
    <s v="-"/>
    <n v="0"/>
    <n v="0"/>
    <m/>
    <n v="0"/>
    <n v="1"/>
    <n v="1"/>
    <n v="2"/>
    <n v="0"/>
    <n v="0"/>
    <n v="0"/>
    <n v="0"/>
    <n v="0"/>
    <n v="0"/>
    <n v="0"/>
    <n v="0"/>
    <n v="0"/>
    <s v="22535-GGC-900"/>
    <n v="1"/>
    <n v="0"/>
    <s v="-"/>
    <x v="12"/>
  </r>
  <r>
    <x v="89"/>
    <n v="3"/>
    <n v="11"/>
    <n v="3"/>
    <n v="7"/>
    <n v="5"/>
    <n v="5"/>
    <n v="1"/>
    <n v="1"/>
    <s v="A"/>
    <s v="B"/>
    <s v="B"/>
    <s v="D"/>
    <s v="KAMPAS GANDA H.BEAT FI ESP ORI"/>
    <s v="ORISIN"/>
    <n v="1"/>
    <n v="1"/>
    <n v="1"/>
    <n v="122000"/>
    <n v="-8"/>
    <n v="-4"/>
    <n v="0"/>
    <n v="0"/>
    <n v="0"/>
    <m/>
    <n v="0"/>
    <n v="0"/>
    <m/>
    <n v="0"/>
    <n v="0"/>
    <m/>
    <n v="0"/>
    <n v="0"/>
    <m/>
    <n v="0"/>
    <n v="5"/>
    <n v="2"/>
    <n v="0"/>
    <n v="0"/>
    <n v="7"/>
    <n v="7"/>
    <n v="5"/>
    <n v="5"/>
    <s v="GSM"/>
    <s v="SLT"/>
    <s v="SLT"/>
    <n v="610000"/>
    <n v="1865800"/>
    <n v="19"/>
    <m/>
    <n v="19"/>
    <s v="NSA"/>
    <m/>
    <s v="NSA"/>
    <n v="2318000"/>
    <n v="57564082.685275108"/>
    <m/>
    <n v="0"/>
    <n v="3"/>
    <n v="3"/>
    <n v="5"/>
    <n v="1"/>
    <n v="0"/>
    <n v="4"/>
    <n v="0"/>
    <n v="0"/>
    <n v="0"/>
    <n v="0"/>
    <n v="0"/>
    <n v="0"/>
    <s v="22535-K44-V00"/>
    <n v="9"/>
    <n v="0"/>
    <s v="SLT"/>
    <x v="0"/>
  </r>
  <r>
    <x v="90"/>
    <n v="1"/>
    <n v="2"/>
    <n v="1"/>
    <n v="1"/>
    <n v="1"/>
    <n v="0"/>
    <n v="0"/>
    <n v="0"/>
    <s v="D"/>
    <s v="D"/>
    <s v="E"/>
    <s v="E"/>
    <s v="KAMPAS GANDA H.BEAT CARBU ORI"/>
    <s v="ORISIN"/>
    <n v="1"/>
    <s v="1"/>
    <n v="1"/>
    <n v="138000"/>
    <n v="-1"/>
    <n v="0"/>
    <n v="1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0"/>
    <m/>
    <n v="0"/>
    <s v="-"/>
    <m/>
    <s v="-"/>
    <n v="0"/>
    <n v="0"/>
    <m/>
    <n v="0"/>
    <n v="1"/>
    <n v="1"/>
    <n v="1"/>
    <n v="0"/>
    <n v="2"/>
    <n v="0"/>
    <n v="0"/>
    <n v="0"/>
    <n v="0"/>
    <n v="0"/>
    <n v="0"/>
    <n v="0"/>
    <s v="22535-KVY-900"/>
    <n v="2"/>
    <n v="0"/>
    <s v="-"/>
    <x v="0"/>
  </r>
  <r>
    <x v="91"/>
    <n v="1"/>
    <n v="3"/>
    <n v="0"/>
    <n v="1"/>
    <n v="1"/>
    <n v="4"/>
    <n v="0"/>
    <n v="2"/>
    <s v="D"/>
    <s v="D"/>
    <s v="C"/>
    <s v="D"/>
    <s v="KAMPAS GANDA H.VARIO 125 ORI"/>
    <s v="ORISIN"/>
    <n v="1"/>
    <n v="1"/>
    <n v="1"/>
    <n v="147000"/>
    <n v="-2"/>
    <n v="-1"/>
    <n v="-3"/>
    <n v="-2"/>
    <n v="0"/>
    <m/>
    <n v="0"/>
    <n v="0"/>
    <m/>
    <n v="0"/>
    <n v="0"/>
    <m/>
    <n v="0"/>
    <n v="0"/>
    <m/>
    <n v="0"/>
    <n v="0"/>
    <n v="1"/>
    <n v="2"/>
    <n v="1"/>
    <n v="4"/>
    <n v="4"/>
    <n v="0"/>
    <n v="0"/>
    <s v="-"/>
    <m/>
    <s v="-"/>
    <n v="0"/>
    <n v="0"/>
    <n v="13"/>
    <m/>
    <n v="13"/>
    <s v="NSA"/>
    <m/>
    <s v="NSA"/>
    <n v="1911000"/>
    <n v="57564082.685275108"/>
    <m/>
    <n v="0"/>
    <n v="1"/>
    <n v="0"/>
    <n v="1"/>
    <n v="0"/>
    <n v="0"/>
    <n v="1"/>
    <n v="3"/>
    <n v="2"/>
    <n v="0"/>
    <n v="0"/>
    <n v="0"/>
    <n v="0"/>
    <s v="22535-KWN-901"/>
    <n v="5"/>
    <n v="0"/>
    <s v="-"/>
    <x v="0"/>
  </r>
  <r>
    <x v="92"/>
    <n v="2"/>
    <n v="2"/>
    <n v="1"/>
    <n v="0"/>
    <n v="2"/>
    <n v="1"/>
    <n v="0"/>
    <n v="0"/>
    <s v="C"/>
    <s v="E"/>
    <s v="D"/>
    <s v="E"/>
    <s v="KAMPAS GANDA H.BEAT FI ORI"/>
    <s v="ORISIN"/>
    <n v="1"/>
    <s v="1"/>
    <n v="1"/>
    <n v="14063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2"/>
    <n v="1"/>
    <n v="2"/>
    <n v="0"/>
    <n v="2"/>
    <n v="0"/>
    <n v="0"/>
    <n v="0"/>
    <n v="0"/>
    <n v="0"/>
    <n v="0"/>
    <n v="0"/>
    <s v="22535-KZL-A00"/>
    <n v="2"/>
    <n v="0"/>
    <s v="-"/>
    <x v="0"/>
  </r>
  <r>
    <x v="93"/>
    <n v="6"/>
    <n v="3"/>
    <n v="3"/>
    <n v="0"/>
    <n v="3"/>
    <n v="0"/>
    <n v="0"/>
    <n v="0"/>
    <s v="D"/>
    <s v="E"/>
    <s v="E"/>
    <s v="E"/>
    <s v="KARET GANDA H.VARIO 110 ORI (SATUAN)"/>
    <s v="ORISIN"/>
    <n v="1"/>
    <s v="8"/>
    <n v="1"/>
    <n v="6000"/>
    <n v="3"/>
    <n v="3"/>
    <n v="3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8"/>
    <m/>
    <n v="0"/>
    <s v="-"/>
    <m/>
    <s v="-"/>
    <n v="0"/>
    <n v="0"/>
    <m/>
    <n v="0"/>
    <n v="6"/>
    <n v="3"/>
    <n v="3"/>
    <n v="0"/>
    <n v="3"/>
    <n v="0"/>
    <n v="0"/>
    <n v="0"/>
    <n v="0"/>
    <n v="0"/>
    <n v="0"/>
    <n v="0"/>
    <s v="22804-148-000"/>
    <n v="2"/>
    <n v="0"/>
    <s v="-"/>
    <x v="0"/>
  </r>
  <r>
    <x v="94"/>
    <n v="4"/>
    <n v="8"/>
    <n v="5"/>
    <n v="4"/>
    <n v="3"/>
    <n v="2"/>
    <n v="1"/>
    <n v="0"/>
    <s v="B"/>
    <s v="B"/>
    <s v="D"/>
    <s v="E"/>
    <s v="FANBELT H.GENIO ORI"/>
    <s v="ORISIN"/>
    <n v="1"/>
    <n v="1"/>
    <n v="1"/>
    <n v="110000"/>
    <n v="-4"/>
    <n v="1"/>
    <n v="1"/>
    <n v="1"/>
    <n v="0"/>
    <m/>
    <n v="0"/>
    <n v="1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n v="8"/>
    <m/>
    <n v="8"/>
    <s v="NSA"/>
    <m/>
    <s v="NSA"/>
    <n v="880000"/>
    <n v="57564082.685275108"/>
    <m/>
    <n v="0"/>
    <n v="4"/>
    <n v="5"/>
    <n v="3"/>
    <n v="1"/>
    <n v="0"/>
    <n v="0"/>
    <n v="0"/>
    <n v="0"/>
    <n v="0"/>
    <n v="0"/>
    <n v="0"/>
    <n v="0"/>
    <s v="23100-K0J-N01"/>
    <n v="6"/>
    <n v="0"/>
    <s v="-"/>
    <x v="0"/>
  </r>
  <r>
    <x v="95"/>
    <n v="0"/>
    <n v="3"/>
    <n v="2"/>
    <n v="3"/>
    <n v="2"/>
    <n v="1"/>
    <n v="0"/>
    <n v="0"/>
    <s v="C"/>
    <s v="C"/>
    <s v="D"/>
    <s v="E"/>
    <s v="FANBELT H.PCX/ADV 160 ORI"/>
    <s v="ORISIN"/>
    <n v="1"/>
    <n v="1"/>
    <n v="1"/>
    <n v="152000"/>
    <n v="-3"/>
    <n v="-1"/>
    <n v="1"/>
    <n v="0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n v="7"/>
    <m/>
    <n v="7"/>
    <s v=""/>
    <m/>
    <s v=""/>
    <n v="1064000"/>
    <n v="21965380"/>
    <m/>
    <n v="0"/>
    <n v="0"/>
    <n v="2"/>
    <n v="2"/>
    <n v="0"/>
    <n v="0"/>
    <n v="1"/>
    <n v="0"/>
    <n v="0"/>
    <n v="0"/>
    <n v="0"/>
    <n v="0"/>
    <n v="0"/>
    <s v="23100-K1Z-N21"/>
    <n v="3"/>
    <n v="0"/>
    <s v="-"/>
    <x v="0"/>
  </r>
  <r>
    <x v="96"/>
    <n v="0"/>
    <n v="3"/>
    <n v="3"/>
    <n v="5"/>
    <n v="2"/>
    <n v="2"/>
    <n v="1"/>
    <n v="0"/>
    <s v="C"/>
    <s v="B"/>
    <s v="C"/>
    <s v="E"/>
    <s v="FANBELT H.VARIO 125 2015  ORI"/>
    <s v="ORISIN"/>
    <n v="1"/>
    <s v="1"/>
    <n v="1"/>
    <n v="128000"/>
    <n v="-3"/>
    <n v="-2"/>
    <n v="0"/>
    <n v="1"/>
    <n v="0"/>
    <m/>
    <n v="0"/>
    <n v="0"/>
    <m/>
    <n v="0"/>
    <n v="0"/>
    <m/>
    <n v="0"/>
    <n v="0"/>
    <m/>
    <n v="0"/>
    <n v="2"/>
    <n v="1"/>
    <n v="0"/>
    <n v="0"/>
    <n v="3"/>
    <n v="3"/>
    <n v="5"/>
    <n v="5"/>
    <s v="NPM"/>
    <s v="SLT"/>
    <s v="SLT"/>
    <n v="640000"/>
    <n v="1865800"/>
    <n v="4"/>
    <m/>
    <n v="4"/>
    <s v="NSA"/>
    <m/>
    <s v="NSA"/>
    <n v="512000"/>
    <n v="57564082.685275108"/>
    <m/>
    <n v="0"/>
    <n v="0"/>
    <n v="3"/>
    <n v="2"/>
    <n v="1"/>
    <n v="0"/>
    <n v="2"/>
    <n v="0"/>
    <n v="0"/>
    <n v="0"/>
    <n v="0"/>
    <n v="0"/>
    <n v="0"/>
    <s v="23100-K35-V01"/>
    <n v="5"/>
    <n v="0"/>
    <s v="SLT"/>
    <x v="0"/>
  </r>
  <r>
    <x v="97"/>
    <n v="2"/>
    <n v="2"/>
    <n v="6"/>
    <n v="3"/>
    <n v="3"/>
    <n v="3"/>
    <n v="1"/>
    <n v="0"/>
    <s v="C"/>
    <s v="C"/>
    <s v="C"/>
    <s v="E"/>
    <s v="FANBELT H.VARIO 150 2015 ORI"/>
    <s v="ORISIN"/>
    <n v="1"/>
    <s v="1"/>
    <n v="1"/>
    <n v="135000"/>
    <n v="0"/>
    <n v="3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2"/>
    <n v="6"/>
    <n v="3"/>
    <n v="1"/>
    <n v="2"/>
    <n v="0"/>
    <n v="0"/>
    <n v="0"/>
    <n v="0"/>
    <n v="0"/>
    <n v="0"/>
    <n v="0"/>
    <s v="23100-K36-J02"/>
    <n v="5"/>
    <n v="0"/>
    <s v="-"/>
    <x v="0"/>
  </r>
  <r>
    <x v="98"/>
    <n v="5"/>
    <n v="13"/>
    <n v="4"/>
    <n v="11"/>
    <n v="2"/>
    <n v="7"/>
    <n v="0"/>
    <n v="3"/>
    <s v="A"/>
    <s v="A"/>
    <s v="B"/>
    <s v="D"/>
    <s v="FANBELT H.BEAT FI ESP ORI"/>
    <s v="ORISIN"/>
    <n v="1"/>
    <s v="2"/>
    <n v="1"/>
    <n v="131000"/>
    <n v="-8"/>
    <n v="-7"/>
    <n v="-5"/>
    <n v="-3"/>
    <n v="0"/>
    <m/>
    <n v="0"/>
    <n v="0"/>
    <m/>
    <n v="0"/>
    <n v="0"/>
    <m/>
    <n v="0"/>
    <n v="0"/>
    <m/>
    <n v="0"/>
    <n v="0"/>
    <n v="4"/>
    <n v="3"/>
    <n v="1"/>
    <n v="8"/>
    <n v="8"/>
    <n v="0"/>
    <n v="0"/>
    <s v="-"/>
    <m/>
    <s v="-"/>
    <n v="0"/>
    <n v="0"/>
    <n v="40"/>
    <m/>
    <n v="40"/>
    <s v="NSA"/>
    <m/>
    <s v="NSA"/>
    <n v="5240000"/>
    <n v="57564082.685275108"/>
    <m/>
    <n v="0"/>
    <n v="5"/>
    <n v="4"/>
    <n v="2"/>
    <n v="0"/>
    <n v="0"/>
    <n v="7"/>
    <n v="5"/>
    <n v="3"/>
    <n v="0"/>
    <n v="0"/>
    <n v="0"/>
    <n v="0"/>
    <s v="23100-K44-V01"/>
    <n v="14"/>
    <n v="0"/>
    <s v="-"/>
    <x v="0"/>
  </r>
  <r>
    <x v="99"/>
    <n v="4"/>
    <n v="1"/>
    <n v="4"/>
    <n v="1"/>
    <n v="2"/>
    <n v="1"/>
    <n v="0"/>
    <n v="0"/>
    <s v="D"/>
    <s v="D"/>
    <s v="D"/>
    <s v="E"/>
    <s v="FANBELT H.PCX/ADV AHM"/>
    <s v="ORISIN"/>
    <n v="1"/>
    <n v="1"/>
    <n v="1"/>
    <n v="153000"/>
    <n v="3"/>
    <n v="3"/>
    <n v="1"/>
    <n v="0"/>
    <n v="0"/>
    <m/>
    <n v="0"/>
    <n v="0"/>
    <m/>
    <n v="0"/>
    <n v="0"/>
    <m/>
    <n v="0"/>
    <n v="1"/>
    <m/>
    <n v="0"/>
    <n v="0"/>
    <n v="0"/>
    <n v="0"/>
    <n v="0"/>
    <n v="0"/>
    <n v="0"/>
    <m/>
    <n v="0"/>
    <s v="-"/>
    <m/>
    <s v="-"/>
    <n v="0"/>
    <n v="0"/>
    <n v="-7"/>
    <m/>
    <n v="0"/>
    <s v="-"/>
    <m/>
    <s v="-"/>
    <n v="0"/>
    <n v="0"/>
    <m/>
    <n v="0"/>
    <n v="4"/>
    <n v="4"/>
    <n v="2"/>
    <n v="0"/>
    <n v="1"/>
    <n v="0"/>
    <n v="0"/>
    <n v="0"/>
    <n v="0"/>
    <n v="0"/>
    <n v="0"/>
    <n v="0"/>
    <s v="23100-K97-T01"/>
    <n v="3"/>
    <n v="0"/>
    <s v="-"/>
    <x v="0"/>
  </r>
  <r>
    <x v="100"/>
    <n v="2"/>
    <n v="2"/>
    <n v="2"/>
    <n v="2"/>
    <n v="2"/>
    <n v="2"/>
    <n v="0"/>
    <n v="0"/>
    <s v="D"/>
    <s v="D"/>
    <s v="D"/>
    <s v="E"/>
    <s v="FANBELT H.VARIO 110 CARBU ORI"/>
    <s v="ORISIN"/>
    <n v="1"/>
    <s v="1"/>
    <n v="1"/>
    <n v="13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3"/>
    <m/>
    <n v="3"/>
    <s v="NSA"/>
    <m/>
    <s v="NSA"/>
    <n v="399000"/>
    <n v="57564082.685275108"/>
    <m/>
    <n v="0"/>
    <n v="2"/>
    <n v="2"/>
    <n v="2"/>
    <n v="0"/>
    <n v="0"/>
    <n v="0"/>
    <n v="0"/>
    <n v="0"/>
    <n v="0"/>
    <n v="0"/>
    <n v="0"/>
    <n v="0"/>
    <s v="23100-KVB-901"/>
    <n v="3"/>
    <n v="0"/>
    <s v="-"/>
    <x v="0"/>
  </r>
  <r>
    <x v="101"/>
    <n v="2"/>
    <n v="2"/>
    <n v="2"/>
    <n v="1"/>
    <n v="2"/>
    <n v="1"/>
    <n v="0"/>
    <n v="0"/>
    <s v="C"/>
    <s v="D"/>
    <s v="D"/>
    <s v="E"/>
    <s v="FANBELT H.BEAT CARBU ORI"/>
    <s v="ORISIN"/>
    <n v="1"/>
    <n v="1"/>
    <n v="1"/>
    <n v="102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0"/>
    <m/>
    <n v="0"/>
    <s v="-"/>
    <m/>
    <s v="-"/>
    <n v="0"/>
    <n v="0"/>
    <m/>
    <n v="0"/>
    <n v="2"/>
    <n v="2"/>
    <n v="2"/>
    <n v="0"/>
    <n v="2"/>
    <n v="0"/>
    <n v="0"/>
    <n v="0"/>
    <n v="0"/>
    <n v="0"/>
    <n v="0"/>
    <n v="0"/>
    <s v="23100-KVY-902"/>
    <n v="3"/>
    <n v="0"/>
    <s v="-"/>
    <x v="0"/>
  </r>
  <r>
    <x v="102"/>
    <n v="4"/>
    <n v="4"/>
    <n v="2"/>
    <n v="2"/>
    <n v="1"/>
    <n v="4"/>
    <n v="0"/>
    <n v="1"/>
    <s v="B"/>
    <s v="C"/>
    <s v="B"/>
    <s v="D"/>
    <s v="FANBELT H.BEAT FI ORI"/>
    <s v="ORISIN"/>
    <n v="1"/>
    <s v="2"/>
    <n v="1"/>
    <n v="100000"/>
    <n v="0"/>
    <n v="0"/>
    <n v="-3"/>
    <n v="-1"/>
    <n v="0"/>
    <m/>
    <n v="0"/>
    <n v="0"/>
    <m/>
    <n v="0"/>
    <n v="0"/>
    <m/>
    <n v="0"/>
    <n v="0"/>
    <m/>
    <n v="0"/>
    <n v="0"/>
    <n v="0"/>
    <n v="2"/>
    <n v="1"/>
    <n v="3"/>
    <n v="3"/>
    <n v="0"/>
    <n v="0"/>
    <s v="-"/>
    <m/>
    <s v="-"/>
    <n v="0"/>
    <n v="0"/>
    <n v="10"/>
    <m/>
    <n v="10"/>
    <s v="NSA"/>
    <m/>
    <s v="NSA"/>
    <n v="1000000"/>
    <n v="57564082.685275108"/>
    <m/>
    <n v="0"/>
    <n v="4"/>
    <n v="2"/>
    <n v="1"/>
    <n v="0"/>
    <n v="0"/>
    <n v="0"/>
    <n v="3"/>
    <n v="1"/>
    <n v="0"/>
    <n v="0"/>
    <n v="0"/>
    <n v="0"/>
    <s v="23100-KZL-932"/>
    <n v="6"/>
    <n v="0"/>
    <s v="-"/>
    <x v="0"/>
  </r>
  <r>
    <x v="103"/>
    <n v="3"/>
    <n v="2"/>
    <n v="0"/>
    <n v="3"/>
    <n v="0"/>
    <n v="2"/>
    <n v="0"/>
    <n v="0"/>
    <s v="C"/>
    <s v="B"/>
    <s v="C"/>
    <s v="E"/>
    <s v="FANBELT H.VARIO 125 FI ORI"/>
    <s v="ORISIN"/>
    <n v="1"/>
    <s v="1"/>
    <n v="1"/>
    <n v="141800"/>
    <n v="1"/>
    <n v="-3"/>
    <n v="-2"/>
    <n v="0"/>
    <n v="1"/>
    <m/>
    <n v="0"/>
    <n v="0"/>
    <m/>
    <n v="0"/>
    <n v="0"/>
    <m/>
    <n v="0"/>
    <n v="0"/>
    <m/>
    <n v="0"/>
    <n v="0"/>
    <n v="2"/>
    <n v="2"/>
    <n v="0"/>
    <n v="4"/>
    <n v="4"/>
    <n v="6"/>
    <n v="6"/>
    <s v="GSM"/>
    <s v="AHASS"/>
    <s v="AHASS"/>
    <n v="850800"/>
    <n v="2437200"/>
    <n v="2"/>
    <m/>
    <n v="2"/>
    <s v="NSA"/>
    <m/>
    <s v="NSA"/>
    <n v="283600"/>
    <n v="57564082.685275108"/>
    <m/>
    <n v="0"/>
    <n v="3"/>
    <n v="0"/>
    <n v="0"/>
    <n v="0"/>
    <n v="0"/>
    <n v="3"/>
    <n v="2"/>
    <n v="0"/>
    <n v="0"/>
    <n v="0"/>
    <n v="0"/>
    <n v="0"/>
    <s v="23100-KZR-601"/>
    <n v="3"/>
    <n v="0"/>
    <s v="AHASS"/>
    <x v="0"/>
  </r>
  <r>
    <x v="104"/>
    <n v="0"/>
    <n v="0"/>
    <n v="1"/>
    <n v="1"/>
    <n v="0"/>
    <n v="0"/>
    <n v="0"/>
    <n v="0"/>
    <s v="E"/>
    <s v="D"/>
    <s v="E"/>
    <s v="E"/>
    <s v="AS PULLY BELAKANG H.BEAT FI ORI (23411-KZL-C30)"/>
    <s v="ORISIN"/>
    <n v="1"/>
    <s v="1"/>
    <n v="1"/>
    <n v="18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23411-KZL-930"/>
    <n v="1"/>
    <n v="0"/>
    <s v="-"/>
    <x v="0"/>
  </r>
  <r>
    <x v="105"/>
    <n v="0"/>
    <n v="0"/>
    <n v="0"/>
    <n v="0"/>
    <n v="0"/>
    <n v="0"/>
    <n v="0"/>
    <n v="0"/>
    <s v="E"/>
    <s v="E"/>
    <s v="E"/>
    <s v="E"/>
    <s v="GIGI PINION STATER H.VARIO ORI"/>
    <s v="ORISIN"/>
    <n v="1"/>
    <n v="1"/>
    <n v="1"/>
    <n v="20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8120-KVB-901"/>
    <n v="0"/>
    <n v="0"/>
    <s v="-"/>
    <x v="0"/>
  </r>
  <r>
    <x v="106"/>
    <n v="15"/>
    <n v="24"/>
    <n v="22"/>
    <n v="9"/>
    <n v="6"/>
    <n v="3"/>
    <n v="3"/>
    <n v="0"/>
    <s v="B"/>
    <s v="B"/>
    <s v="D"/>
    <s v="E"/>
    <s v="KLIP ROLLER Y.MIO (1PCS)"/>
    <s v="ORISIN"/>
    <n v="1"/>
    <s v="1"/>
    <n v="1"/>
    <n v="12300"/>
    <n v="-9"/>
    <n v="13"/>
    <n v="3"/>
    <n v="3"/>
    <n v="0"/>
    <m/>
    <n v="0"/>
    <n v="9"/>
    <m/>
    <n v="0"/>
    <n v="0"/>
    <m/>
    <n v="0"/>
    <n v="0"/>
    <m/>
    <n v="0"/>
    <n v="6"/>
    <n v="0"/>
    <n v="0"/>
    <n v="0"/>
    <n v="6"/>
    <n v="6"/>
    <n v="0"/>
    <n v="0"/>
    <s v="-"/>
    <m/>
    <s v="-"/>
    <n v="0"/>
    <n v="0"/>
    <n v="8"/>
    <m/>
    <n v="8"/>
    <s v=""/>
    <m/>
    <s v=""/>
    <n v="98400"/>
    <n v="21965380"/>
    <m/>
    <n v="0"/>
    <n v="15"/>
    <n v="22"/>
    <n v="6"/>
    <n v="3"/>
    <n v="16"/>
    <n v="0"/>
    <n v="0"/>
    <n v="0"/>
    <n v="0"/>
    <n v="0"/>
    <n v="0"/>
    <n v="0"/>
    <s v="28D-17653-00"/>
    <n v="13"/>
    <n v="0"/>
    <s v="-"/>
    <x v="0"/>
  </r>
  <r>
    <x v="107"/>
    <n v="0"/>
    <n v="4"/>
    <n v="1"/>
    <n v="0"/>
    <n v="2"/>
    <n v="0"/>
    <n v="0"/>
    <n v="0"/>
    <s v="B"/>
    <s v="E"/>
    <s v="E"/>
    <s v="E"/>
    <s v="DISC PAD Y.MIO M3 ORI"/>
    <s v="ORISIN"/>
    <n v="1"/>
    <s v="1"/>
    <n v="1"/>
    <n v="54000"/>
    <n v="-4"/>
    <n v="1"/>
    <n v="2"/>
    <n v="0"/>
    <n v="0"/>
    <m/>
    <n v="0"/>
    <n v="1"/>
    <m/>
    <n v="0"/>
    <n v="0"/>
    <m/>
    <n v="0"/>
    <n v="0"/>
    <m/>
    <n v="0"/>
    <n v="5"/>
    <n v="0"/>
    <n v="0"/>
    <n v="0"/>
    <n v="5"/>
    <n v="5"/>
    <n v="0"/>
    <n v="0"/>
    <s v="-"/>
    <m/>
    <s v="-"/>
    <n v="0"/>
    <n v="0"/>
    <n v="3"/>
    <m/>
    <n v="3"/>
    <s v=""/>
    <m/>
    <s v=""/>
    <n v="162000"/>
    <n v="21965380"/>
    <m/>
    <n v="0"/>
    <n v="0"/>
    <n v="1"/>
    <n v="2"/>
    <n v="0"/>
    <n v="1"/>
    <n v="0"/>
    <n v="0"/>
    <n v="0"/>
    <n v="0"/>
    <n v="0"/>
    <n v="0"/>
    <n v="0"/>
    <s v="2BM-F5805-00"/>
    <n v="1"/>
    <n v="0"/>
    <s v="-"/>
    <x v="0"/>
  </r>
  <r>
    <x v="108"/>
    <n v="0"/>
    <n v="0"/>
    <n v="0"/>
    <n v="0"/>
    <n v="0"/>
    <n v="0"/>
    <n v="0"/>
    <n v="0"/>
    <s v="E"/>
    <s v="E"/>
    <s v="E"/>
    <s v="E"/>
    <s v="PERPAK HEAD Y.NMAX ORI"/>
    <s v="ORISIN"/>
    <n v="1"/>
    <n v="1"/>
    <n v="1"/>
    <n v="29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DP-E1181-00"/>
    <n v="0"/>
    <n v="0"/>
    <s v="-"/>
    <x v="0"/>
  </r>
  <r>
    <x v="109"/>
    <n v="2"/>
    <n v="2"/>
    <n v="5"/>
    <n v="2"/>
    <n v="4"/>
    <n v="4"/>
    <n v="0"/>
    <n v="2"/>
    <s v="D"/>
    <s v="D"/>
    <s v="B"/>
    <s v="D"/>
    <s v="SEAL PULLY / SIL PULLY Y.NMAX ORI"/>
    <s v="ORISIN"/>
    <n v="1"/>
    <n v="1"/>
    <n v="1"/>
    <n v="12500"/>
    <n v="0"/>
    <n v="3"/>
    <n v="0"/>
    <n v="-2"/>
    <n v="0"/>
    <m/>
    <n v="0"/>
    <n v="0"/>
    <m/>
    <n v="0"/>
    <n v="0"/>
    <m/>
    <n v="0"/>
    <n v="0"/>
    <m/>
    <n v="0"/>
    <n v="0"/>
    <n v="0"/>
    <n v="0"/>
    <n v="1"/>
    <n v="1"/>
    <n v="1"/>
    <n v="0"/>
    <n v="0"/>
    <s v="-"/>
    <m/>
    <s v="-"/>
    <n v="0"/>
    <n v="0"/>
    <n v="4"/>
    <m/>
    <n v="4"/>
    <s v=""/>
    <m/>
    <s v=""/>
    <n v="50000"/>
    <n v="21965380"/>
    <m/>
    <n v="0"/>
    <n v="2"/>
    <n v="5"/>
    <n v="4"/>
    <n v="0"/>
    <n v="0"/>
    <n v="0"/>
    <n v="0"/>
    <n v="2"/>
    <n v="0"/>
    <n v="0"/>
    <n v="0"/>
    <n v="0"/>
    <s v="2DP-E7465-00"/>
    <n v="5"/>
    <n v="0"/>
    <s v="-"/>
    <x v="0"/>
  </r>
  <r>
    <x v="110"/>
    <n v="2"/>
    <n v="2"/>
    <n v="5"/>
    <n v="2"/>
    <n v="6"/>
    <n v="4"/>
    <n v="0"/>
    <n v="2"/>
    <s v="D"/>
    <s v="D"/>
    <s v="C"/>
    <s v="D"/>
    <s v="ORING PULLY Y.NMAX ORI"/>
    <s v="ORISIN"/>
    <n v="1"/>
    <n v="1"/>
    <n v="1"/>
    <n v="15000"/>
    <n v="0"/>
    <n v="3"/>
    <n v="2"/>
    <n v="-2"/>
    <n v="0"/>
    <m/>
    <n v="0"/>
    <n v="0"/>
    <m/>
    <n v="0"/>
    <n v="0"/>
    <m/>
    <n v="0"/>
    <n v="0"/>
    <m/>
    <n v="0"/>
    <n v="2"/>
    <n v="0"/>
    <n v="0"/>
    <n v="1"/>
    <n v="3"/>
    <n v="3"/>
    <n v="0"/>
    <n v="0"/>
    <s v="-"/>
    <m/>
    <s v="-"/>
    <n v="0"/>
    <n v="0"/>
    <n v="2"/>
    <m/>
    <n v="2"/>
    <s v=""/>
    <m/>
    <s v=""/>
    <n v="30000"/>
    <n v="21965380"/>
    <m/>
    <n v="0"/>
    <n v="2"/>
    <n v="5"/>
    <n v="6"/>
    <n v="0"/>
    <n v="0"/>
    <n v="0"/>
    <n v="0"/>
    <n v="2"/>
    <n v="0"/>
    <n v="0"/>
    <n v="0"/>
    <n v="0"/>
    <s v="2DP-E7465-10"/>
    <n v="5"/>
    <n v="0"/>
    <s v="-"/>
    <x v="0"/>
  </r>
  <r>
    <x v="111"/>
    <n v="1"/>
    <n v="1"/>
    <n v="1"/>
    <n v="0"/>
    <n v="1"/>
    <n v="1"/>
    <n v="0"/>
    <n v="0"/>
    <s v="D"/>
    <s v="E"/>
    <s v="D"/>
    <s v="E"/>
    <s v="KIPAS PULLY Y. NMAX/AEROX 155"/>
    <s v="ORISIN"/>
    <n v="1"/>
    <n v="1"/>
    <n v="1"/>
    <n v="66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2DP-E7611-00"/>
    <n v="2"/>
    <n v="0"/>
    <s v="-"/>
    <x v="0"/>
  </r>
  <r>
    <x v="112"/>
    <n v="1"/>
    <n v="1"/>
    <n v="1"/>
    <n v="0"/>
    <n v="2"/>
    <n v="1"/>
    <n v="0"/>
    <n v="0"/>
    <s v="D"/>
    <s v="E"/>
    <s v="D"/>
    <s v="E"/>
    <s v="FANBELT Y.NMAX ORI"/>
    <s v="ORISIN"/>
    <n v="1"/>
    <n v="1"/>
    <n v="1"/>
    <n v="127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n v="2"/>
    <n v="2"/>
    <s v=""/>
    <s v="SAPTA AJI"/>
    <s v="SAPTA AJI"/>
    <n v="254000"/>
    <n v="1601800"/>
    <m/>
    <n v="0"/>
    <n v="1"/>
    <n v="1"/>
    <n v="2"/>
    <n v="0"/>
    <n v="0"/>
    <n v="0"/>
    <n v="0"/>
    <n v="0"/>
    <n v="0"/>
    <n v="0"/>
    <n v="0"/>
    <n v="0"/>
    <s v="2DP-E7641-00"/>
    <n v="2"/>
    <n v="0"/>
    <s v="-"/>
    <x v="0"/>
  </r>
  <r>
    <x v="113"/>
    <n v="0"/>
    <n v="0"/>
    <n v="0"/>
    <n v="0"/>
    <n v="0"/>
    <n v="0"/>
    <n v="0"/>
    <n v="0"/>
    <s v="E"/>
    <s v="E"/>
    <s v="E"/>
    <s v="E"/>
    <s v="PISTON KIT AEROX 155"/>
    <s v="ORISIN"/>
    <n v="1"/>
    <n v="1"/>
    <n v="1"/>
    <n v="20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DP-WE160-00"/>
    <n v="0"/>
    <n v="0"/>
    <s v="-"/>
    <x v="0"/>
  </r>
  <r>
    <x v="114"/>
    <n v="2"/>
    <n v="1"/>
    <n v="1"/>
    <n v="0"/>
    <n v="3"/>
    <n v="0"/>
    <n v="0"/>
    <n v="0"/>
    <s v="D"/>
    <s v="E"/>
    <s v="E"/>
    <s v="E"/>
    <s v="ROLLER Y.NMAX ORI (1SET)"/>
    <s v="ORISIN"/>
    <n v="1"/>
    <n v="1"/>
    <n v="1"/>
    <n v="60000"/>
    <n v="1"/>
    <n v="1"/>
    <n v="3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-5"/>
    <n v="2"/>
    <n v="2"/>
    <s v=""/>
    <s v="SAPTA AJI"/>
    <s v="SAPTA AJI"/>
    <n v="120000"/>
    <n v="1601800"/>
    <m/>
    <n v="0"/>
    <n v="2"/>
    <n v="1"/>
    <n v="3"/>
    <n v="0"/>
    <n v="0"/>
    <n v="0"/>
    <n v="0"/>
    <n v="0"/>
    <n v="0"/>
    <n v="0"/>
    <n v="0"/>
    <n v="0"/>
    <s v="2DP-WE763-00"/>
    <n v="1"/>
    <n v="0"/>
    <s v="-"/>
    <x v="0"/>
  </r>
  <r>
    <x v="115"/>
    <n v="1"/>
    <n v="1"/>
    <n v="1"/>
    <n v="1"/>
    <n v="1"/>
    <n v="1"/>
    <n v="0"/>
    <n v="0"/>
    <s v="D"/>
    <s v="D"/>
    <s v="D"/>
    <s v="E"/>
    <s v="FILTER UDARA Y.MIO M3 ORI"/>
    <s v="ORISIN"/>
    <n v="1"/>
    <n v="1"/>
    <n v="1"/>
    <n v="41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1"/>
    <m/>
    <n v="0"/>
    <s v="-"/>
    <m/>
    <s v="-"/>
    <n v="0"/>
    <n v="0"/>
    <n v="0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2PH-E4450-00"/>
    <n v="3"/>
    <n v="0"/>
    <s v="-"/>
    <x v="13"/>
  </r>
  <r>
    <x v="116"/>
    <n v="4"/>
    <n v="2"/>
    <n v="1"/>
    <n v="2"/>
    <n v="4"/>
    <n v="0"/>
    <n v="2"/>
    <n v="0"/>
    <s v="D"/>
    <s v="D"/>
    <s v="E"/>
    <s v="E"/>
    <s v="SEAL PULLY Y.MIO SOUL GT125 ORI"/>
    <s v="ORISIN"/>
    <n v="1"/>
    <n v="1"/>
    <n v="1"/>
    <n v="16000"/>
    <n v="2"/>
    <n v="-1"/>
    <n v="4"/>
    <n v="2"/>
    <n v="1"/>
    <m/>
    <n v="0"/>
    <n v="0"/>
    <m/>
    <n v="0"/>
    <n v="0"/>
    <m/>
    <n v="0"/>
    <n v="0"/>
    <m/>
    <n v="0"/>
    <n v="2"/>
    <n v="0"/>
    <n v="0"/>
    <n v="0"/>
    <n v="2"/>
    <n v="2"/>
    <n v="1"/>
    <n v="1"/>
    <s v=""/>
    <s v="GSM"/>
    <s v="GSM"/>
    <n v="16000"/>
    <n v="2132750"/>
    <n v="-6"/>
    <m/>
    <n v="0"/>
    <s v="-"/>
    <m/>
    <s v="-"/>
    <n v="0"/>
    <n v="0"/>
    <m/>
    <n v="0"/>
    <n v="4"/>
    <n v="1"/>
    <n v="4"/>
    <n v="2"/>
    <n v="2"/>
    <n v="1"/>
    <n v="0"/>
    <n v="0"/>
    <n v="0"/>
    <n v="0"/>
    <n v="0"/>
    <n v="0"/>
    <s v="2PH-E7465-00"/>
    <n v="2"/>
    <n v="0"/>
    <s v="GSM"/>
    <x v="0"/>
  </r>
  <r>
    <x v="117"/>
    <n v="2"/>
    <n v="2"/>
    <n v="1"/>
    <n v="0"/>
    <n v="1"/>
    <n v="1"/>
    <n v="0"/>
    <n v="0"/>
    <s v="C"/>
    <s v="E"/>
    <s v="D"/>
    <s v="E"/>
    <s v="FANBELT Y.MIO M3 ORI"/>
    <s v="ORISIN"/>
    <n v="1"/>
    <n v="1"/>
    <n v="1"/>
    <n v="83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2"/>
    <n v="1"/>
    <n v="1"/>
    <n v="0"/>
    <n v="2"/>
    <n v="0"/>
    <n v="0"/>
    <n v="0"/>
    <n v="0"/>
    <n v="0"/>
    <n v="0"/>
    <n v="0"/>
    <s v="2PH-E7641-00"/>
    <n v="2"/>
    <n v="0"/>
    <s v="-"/>
    <x v="0"/>
  </r>
  <r>
    <x v="118"/>
    <n v="2"/>
    <n v="2"/>
    <n v="3"/>
    <n v="2"/>
    <n v="2"/>
    <n v="3"/>
    <n v="1"/>
    <n v="0"/>
    <s v="D"/>
    <s v="D"/>
    <s v="C"/>
    <s v="E"/>
    <s v="COP BUSI Y.MIO ORI (PK)"/>
    <s v="ORISIN"/>
    <n v="1"/>
    <n v="1"/>
    <n v="1"/>
    <n v="58000"/>
    <n v="0"/>
    <n v="1"/>
    <n v="-1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3"/>
    <m/>
    <n v="3"/>
    <s v=""/>
    <m/>
    <s v=""/>
    <n v="174000"/>
    <n v="21965380"/>
    <m/>
    <n v="0"/>
    <n v="2"/>
    <n v="3"/>
    <n v="2"/>
    <n v="1"/>
    <n v="0"/>
    <n v="0"/>
    <n v="1"/>
    <n v="0"/>
    <n v="0"/>
    <n v="0"/>
    <n v="0"/>
    <n v="0"/>
    <s v="2PH-H2370-10"/>
    <n v="3"/>
    <n v="0"/>
    <s v="-"/>
    <x v="14"/>
  </r>
  <r>
    <x v="119"/>
    <n v="2"/>
    <n v="3"/>
    <n v="3"/>
    <n v="1"/>
    <n v="2"/>
    <n v="1"/>
    <n v="0"/>
    <n v="0"/>
    <s v="B"/>
    <s v="D"/>
    <s v="D"/>
    <s v="E"/>
    <s v="ROLLER Y.MIO M3 ORI (1SET)"/>
    <s v="ORISIN"/>
    <n v="1"/>
    <s v="2"/>
    <n v="1"/>
    <n v="56000"/>
    <n v="-1"/>
    <n v="2"/>
    <n v="1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0"/>
    <m/>
    <n v="0"/>
    <s v="-"/>
    <m/>
    <s v="-"/>
    <n v="0"/>
    <n v="0"/>
    <m/>
    <n v="0"/>
    <n v="2"/>
    <n v="3"/>
    <n v="2"/>
    <n v="0"/>
    <n v="3"/>
    <n v="0"/>
    <n v="0"/>
    <n v="0"/>
    <n v="0"/>
    <n v="0"/>
    <n v="0"/>
    <n v="0"/>
    <s v="2PH-WE763-00"/>
    <n v="4"/>
    <n v="0"/>
    <s v="-"/>
    <x v="0"/>
  </r>
  <r>
    <x v="120"/>
    <n v="1"/>
    <n v="1"/>
    <n v="1"/>
    <n v="0"/>
    <n v="1"/>
    <n v="0"/>
    <n v="0"/>
    <n v="0"/>
    <s v="D"/>
    <s v="E"/>
    <s v="E"/>
    <s v="E"/>
    <s v="RUMAH ROLLER Y.MIO M3 ORI"/>
    <s v="ORISIN"/>
    <n v="1"/>
    <n v="1"/>
    <n v="1"/>
    <n v="823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n v="1"/>
    <n v="1"/>
    <s v=""/>
    <s v="SAPTA AJI"/>
    <s v="SAPTA AJI"/>
    <n v="82300"/>
    <n v="1601800"/>
    <m/>
    <n v="0"/>
    <n v="1"/>
    <n v="1"/>
    <n v="1"/>
    <n v="0"/>
    <n v="0"/>
    <n v="0"/>
    <n v="0"/>
    <n v="0"/>
    <n v="0"/>
    <n v="0"/>
    <n v="0"/>
    <n v="0"/>
    <s v="2SX-E7620-00"/>
    <n v="1"/>
    <n v="0"/>
    <s v="-"/>
    <x v="0"/>
  </r>
  <r>
    <x v="121"/>
    <n v="0"/>
    <n v="4"/>
    <n v="0"/>
    <n v="1"/>
    <n v="0"/>
    <n v="1"/>
    <n v="0"/>
    <n v="0"/>
    <s v="B"/>
    <s v="D"/>
    <s v="D"/>
    <s v="E"/>
    <s v="COIL H.BEAT FI NON ESP ORI"/>
    <s v="ORISIN"/>
    <n v="1"/>
    <n v="1"/>
    <n v="1"/>
    <n v="80000"/>
    <n v="-4"/>
    <n v="-1"/>
    <n v="-1"/>
    <n v="0"/>
    <n v="0"/>
    <m/>
    <n v="0"/>
    <n v="0"/>
    <m/>
    <n v="0"/>
    <n v="0"/>
    <m/>
    <n v="0"/>
    <n v="0"/>
    <m/>
    <n v="0"/>
    <n v="2"/>
    <n v="1"/>
    <n v="1"/>
    <n v="0"/>
    <n v="4"/>
    <n v="4"/>
    <n v="2"/>
    <n v="2"/>
    <s v="GSM"/>
    <m/>
    <s v="GSM"/>
    <n v="160000"/>
    <n v="2132750"/>
    <n v="7"/>
    <m/>
    <n v="7"/>
    <s v="NSA"/>
    <m/>
    <s v="NSA"/>
    <n v="560000"/>
    <n v="57564082.685275108"/>
    <m/>
    <n v="0"/>
    <n v="0"/>
    <n v="0"/>
    <n v="0"/>
    <n v="0"/>
    <n v="0"/>
    <n v="1"/>
    <n v="1"/>
    <n v="0"/>
    <n v="0"/>
    <n v="0"/>
    <n v="0"/>
    <n v="0"/>
    <s v="30510-K25-901"/>
    <n v="3"/>
    <n v="0"/>
    <s v="GSM"/>
    <x v="0"/>
  </r>
  <r>
    <x v="122"/>
    <n v="2"/>
    <n v="7"/>
    <n v="3"/>
    <n v="5"/>
    <n v="7"/>
    <n v="4"/>
    <n v="1"/>
    <n v="1"/>
    <s v="A"/>
    <s v="B"/>
    <s v="B"/>
    <s v="D"/>
    <s v="AKI KERING H.GTZ6V ORI (PK)"/>
    <s v="AKIGEN"/>
    <n v="1"/>
    <n v="1"/>
    <n v="1"/>
    <n v="241600"/>
    <n v="-5"/>
    <n v="-2"/>
    <n v="3"/>
    <n v="0"/>
    <n v="0"/>
    <m/>
    <n v="0"/>
    <n v="0"/>
    <m/>
    <n v="0"/>
    <n v="0"/>
    <m/>
    <n v="0"/>
    <n v="0"/>
    <m/>
    <n v="0"/>
    <n v="6"/>
    <n v="1"/>
    <n v="0"/>
    <n v="0"/>
    <n v="7"/>
    <n v="7"/>
    <n v="0"/>
    <n v="0"/>
    <s v="-"/>
    <m/>
    <s v="-"/>
    <n v="0"/>
    <n v="0"/>
    <n v="13"/>
    <n v="10"/>
    <n v="10"/>
    <s v="NSA"/>
    <m/>
    <s v="NSA"/>
    <n v="2416000"/>
    <n v="57564082.685275108"/>
    <m/>
    <n v="0"/>
    <n v="2"/>
    <n v="3"/>
    <n v="7"/>
    <n v="1"/>
    <n v="0"/>
    <n v="2"/>
    <n v="0"/>
    <n v="0"/>
    <n v="0"/>
    <n v="0"/>
    <n v="0"/>
    <n v="0"/>
    <s v="31500-KZR-602"/>
    <n v="7"/>
    <n v="0"/>
    <s v="-"/>
    <x v="0"/>
  </r>
  <r>
    <x v="123"/>
    <n v="2"/>
    <n v="2"/>
    <n v="1"/>
    <n v="0"/>
    <n v="1"/>
    <n v="1"/>
    <n v="0"/>
    <n v="1"/>
    <s v="D"/>
    <s v="E"/>
    <s v="D"/>
    <s v="D"/>
    <s v="KIPROK H.VARIO ORI"/>
    <s v="ORISIN"/>
    <n v="1"/>
    <s v="1"/>
    <n v="1"/>
    <n v="108000"/>
    <n v="0"/>
    <n v="1"/>
    <n v="0"/>
    <n v="-1"/>
    <n v="0"/>
    <m/>
    <n v="0"/>
    <n v="0"/>
    <m/>
    <n v="0"/>
    <n v="0"/>
    <m/>
    <n v="0"/>
    <n v="0"/>
    <m/>
    <n v="0"/>
    <n v="0"/>
    <n v="0"/>
    <n v="0"/>
    <n v="1"/>
    <n v="1"/>
    <n v="1"/>
    <m/>
    <n v="1"/>
    <s v="GSM"/>
    <s v="HKJ"/>
    <s v="HKJ"/>
    <n v="108000"/>
    <n v="7262685"/>
    <n v="1"/>
    <m/>
    <n v="1"/>
    <s v="NSA"/>
    <m/>
    <s v="NSA"/>
    <n v="108000"/>
    <n v="57564082.685275108"/>
    <m/>
    <n v="0"/>
    <n v="2"/>
    <n v="1"/>
    <n v="1"/>
    <n v="0"/>
    <n v="1"/>
    <n v="0"/>
    <n v="0"/>
    <n v="1"/>
    <n v="0"/>
    <n v="0"/>
    <n v="0"/>
    <n v="0"/>
    <s v="31600-KVB-N51"/>
    <n v="3"/>
    <n v="0"/>
    <s v="HKJ"/>
    <x v="0"/>
  </r>
  <r>
    <x v="124"/>
    <n v="2"/>
    <n v="1"/>
    <n v="1"/>
    <n v="1"/>
    <n v="1"/>
    <n v="1"/>
    <n v="0"/>
    <n v="0"/>
    <s v="D"/>
    <s v="D"/>
    <s v="D"/>
    <s v="E"/>
    <s v="BUSI LMAR8L-9 DENSO ORI"/>
    <s v="ORISIN"/>
    <n v="1"/>
    <n v="1"/>
    <n v="1"/>
    <n v="68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2"/>
    <n v="1"/>
    <n v="1"/>
    <n v="0"/>
    <n v="1"/>
    <n v="0"/>
    <n v="0"/>
    <n v="0"/>
    <n v="0"/>
    <n v="0"/>
    <n v="0"/>
    <n v="0"/>
    <s v="31917-K0R-V01"/>
    <n v="3"/>
    <n v="0"/>
    <s v="-"/>
    <x v="0"/>
  </r>
  <r>
    <x v="125"/>
    <n v="3"/>
    <n v="3"/>
    <n v="5"/>
    <n v="3"/>
    <n v="2"/>
    <n v="2"/>
    <n v="2"/>
    <n v="0"/>
    <s v="C"/>
    <s v="C"/>
    <s v="C"/>
    <s v="E"/>
    <s v="FITINGAN LAMPU H.GRAND ORI (PB)"/>
    <s v="ORISIN"/>
    <n v="1"/>
    <s v="1"/>
    <n v="1"/>
    <n v="17000"/>
    <n v="0"/>
    <n v="2"/>
    <n v="0"/>
    <n v="2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3"/>
    <n v="5"/>
    <n v="2"/>
    <n v="2"/>
    <n v="3"/>
    <n v="0"/>
    <n v="0"/>
    <n v="0"/>
    <n v="0"/>
    <n v="0"/>
    <n v="0"/>
    <n v="0"/>
    <s v="33130-GN5-831"/>
    <n v="4"/>
    <n v="0"/>
    <s v="-"/>
    <x v="0"/>
  </r>
  <r>
    <x v="126"/>
    <n v="9"/>
    <n v="7"/>
    <n v="23"/>
    <n v="7"/>
    <n v="10"/>
    <n v="10"/>
    <n v="7"/>
    <n v="0"/>
    <s v="B"/>
    <s v="B"/>
    <s v="B"/>
    <s v="E"/>
    <s v="OLI MATIC MOTUL SCOOTER LE 10W-30 0,8L"/>
    <s v="OLIGEN"/>
    <n v="1"/>
    <n v="1"/>
    <n v="1"/>
    <n v="56000"/>
    <n v="2"/>
    <n v="16"/>
    <n v="0"/>
    <n v="7"/>
    <n v="0"/>
    <m/>
    <n v="0"/>
    <n v="0"/>
    <m/>
    <n v="0"/>
    <n v="8"/>
    <m/>
    <n v="0"/>
    <n v="0"/>
    <m/>
    <n v="0"/>
    <n v="0"/>
    <n v="0"/>
    <n v="0"/>
    <n v="0"/>
    <n v="0"/>
    <n v="0"/>
    <m/>
    <n v="0"/>
    <s v="-"/>
    <m/>
    <s v="-"/>
    <n v="0"/>
    <n v="0"/>
    <n v="-13"/>
    <m/>
    <n v="0"/>
    <s v="-"/>
    <m/>
    <s v="-"/>
    <n v="0"/>
    <n v="0"/>
    <m/>
    <n v="0"/>
    <n v="9"/>
    <n v="23"/>
    <n v="10"/>
    <n v="7"/>
    <n v="7"/>
    <n v="0"/>
    <n v="0"/>
    <n v="0"/>
    <n v="0"/>
    <n v="0"/>
    <n v="0"/>
    <n v="0"/>
    <s v="3374650290652"/>
    <n v="7"/>
    <n v="0"/>
    <s v="-"/>
    <x v="0"/>
  </r>
  <r>
    <x v="127"/>
    <n v="12"/>
    <n v="14"/>
    <n v="14"/>
    <n v="6"/>
    <n v="7"/>
    <n v="9"/>
    <n v="3"/>
    <n v="2"/>
    <s v="A"/>
    <s v="B"/>
    <s v="B"/>
    <s v="D"/>
    <s v="BOHLAM DEPAN H.AHM ORI (PS)"/>
    <s v="ORISIN"/>
    <n v="1"/>
    <s v="16"/>
    <n v="1"/>
    <n v="17500"/>
    <n v="-2"/>
    <n v="8"/>
    <n v="-2"/>
    <n v="1"/>
    <n v="0"/>
    <m/>
    <n v="0"/>
    <n v="2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16"/>
    <m/>
    <n v="16"/>
    <s v="NSA"/>
    <m/>
    <s v="NSA"/>
    <n v="280000"/>
    <n v="57564082.685275108"/>
    <m/>
    <n v="0"/>
    <n v="12"/>
    <n v="14"/>
    <n v="7"/>
    <n v="3"/>
    <n v="0"/>
    <n v="0"/>
    <n v="2"/>
    <n v="0"/>
    <n v="0"/>
    <n v="0"/>
    <n v="0"/>
    <n v="0"/>
    <s v="34901-KFV-B51"/>
    <n v="12"/>
    <n v="0"/>
    <s v="-"/>
    <x v="0"/>
  </r>
  <r>
    <x v="128"/>
    <n v="1"/>
    <n v="1"/>
    <n v="0"/>
    <n v="1"/>
    <n v="0"/>
    <n v="0"/>
    <n v="0"/>
    <n v="0"/>
    <s v="D"/>
    <s v="D"/>
    <s v="E"/>
    <s v="E"/>
    <s v="SAKLAR STATER H.BEAT FI/VARIO 125 ORI (PK)"/>
    <s v="ORISIN"/>
    <n v="1"/>
    <n v="1"/>
    <n v="1"/>
    <n v="22000"/>
    <n v="0"/>
    <n v="-1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n v="0"/>
    <n v="0"/>
    <s v="-"/>
    <m/>
    <s v="-"/>
    <n v="0"/>
    <n v="0"/>
    <n v="1"/>
    <m/>
    <n v="1"/>
    <s v=""/>
    <m/>
    <s v=""/>
    <n v="22000"/>
    <n v="21965380"/>
    <m/>
    <n v="0"/>
    <n v="1"/>
    <n v="0"/>
    <n v="0"/>
    <n v="0"/>
    <n v="0"/>
    <n v="1"/>
    <n v="0"/>
    <n v="0"/>
    <n v="0"/>
    <n v="0"/>
    <n v="0"/>
    <n v="0"/>
    <s v="35160-K20-T21"/>
    <n v="2"/>
    <n v="0"/>
    <s v="-"/>
    <x v="15"/>
  </r>
  <r>
    <x v="129"/>
    <n v="2"/>
    <n v="0"/>
    <n v="1"/>
    <n v="1"/>
    <n v="1"/>
    <n v="0"/>
    <n v="0"/>
    <n v="0"/>
    <s v="E"/>
    <s v="D"/>
    <s v="E"/>
    <s v="E"/>
    <s v="SAKLAR DIMMER H.VARIO 150 ORI (PK)"/>
    <s v="ORISIN"/>
    <n v="1"/>
    <n v="1"/>
    <n v="1"/>
    <n v="30000"/>
    <n v="2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m/>
    <n v="0"/>
    <s v="-"/>
    <m/>
    <s v="-"/>
    <n v="0"/>
    <n v="0"/>
    <m/>
    <n v="0"/>
    <n v="2"/>
    <n v="1"/>
    <n v="1"/>
    <n v="0"/>
    <n v="0"/>
    <n v="0"/>
    <n v="0"/>
    <n v="0"/>
    <n v="0"/>
    <n v="0"/>
    <n v="0"/>
    <n v="0"/>
    <s v="35170-K59-A11"/>
    <n v="1"/>
    <n v="0"/>
    <s v="-"/>
    <x v="0"/>
  </r>
  <r>
    <x v="130"/>
    <n v="4"/>
    <n v="1"/>
    <n v="6"/>
    <n v="1"/>
    <n v="2"/>
    <n v="2"/>
    <n v="1"/>
    <n v="0"/>
    <s v="D"/>
    <s v="D"/>
    <s v="C"/>
    <s v="E"/>
    <s v="SAKLAR DIMMER H.VARIO 125 ORI (PK)"/>
    <s v="ORISIN"/>
    <n v="1"/>
    <s v="2"/>
    <n v="1"/>
    <n v="17500"/>
    <n v="3"/>
    <n v="5"/>
    <n v="0"/>
    <n v="1"/>
    <n v="0"/>
    <m/>
    <n v="0"/>
    <n v="0"/>
    <m/>
    <n v="0"/>
    <n v="3"/>
    <m/>
    <n v="0"/>
    <n v="0"/>
    <m/>
    <n v="0"/>
    <n v="0"/>
    <n v="0"/>
    <n v="0"/>
    <n v="0"/>
    <n v="0"/>
    <n v="0"/>
    <m/>
    <n v="0"/>
    <s v="-"/>
    <m/>
    <s v="-"/>
    <n v="0"/>
    <n v="0"/>
    <n v="-8"/>
    <m/>
    <n v="0"/>
    <s v="-"/>
    <m/>
    <s v="-"/>
    <n v="0"/>
    <n v="0"/>
    <m/>
    <n v="0"/>
    <n v="4"/>
    <n v="6"/>
    <n v="2"/>
    <n v="1"/>
    <n v="1"/>
    <n v="0"/>
    <n v="0"/>
    <n v="0"/>
    <n v="0"/>
    <n v="0"/>
    <n v="0"/>
    <n v="0"/>
    <s v="35170-KYZ-901"/>
    <n v="3"/>
    <n v="0"/>
    <s v="-"/>
    <x v="0"/>
  </r>
  <r>
    <x v="131"/>
    <n v="1"/>
    <n v="1"/>
    <n v="0"/>
    <n v="2"/>
    <n v="1"/>
    <n v="1"/>
    <n v="0"/>
    <n v="0"/>
    <s v="D"/>
    <s v="D"/>
    <s v="D"/>
    <s v="E"/>
    <s v="SAKLAR KLAKSON H.VARIO 125 LED ORI (PK)"/>
    <s v="ORISIN"/>
    <n v="1"/>
    <s v="1"/>
    <n v="1"/>
    <n v="18000"/>
    <n v="0"/>
    <n v="-2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n v="0"/>
    <n v="0"/>
    <s v="-"/>
    <m/>
    <s v="-"/>
    <n v="0"/>
    <n v="0"/>
    <n v="4"/>
    <m/>
    <n v="4"/>
    <s v="NSA"/>
    <m/>
    <s v="NSA"/>
    <n v="72000"/>
    <n v="57564082.685275108"/>
    <m/>
    <n v="0"/>
    <n v="1"/>
    <n v="0"/>
    <n v="1"/>
    <n v="0"/>
    <n v="0"/>
    <n v="2"/>
    <n v="0"/>
    <n v="0"/>
    <n v="0"/>
    <n v="0"/>
    <n v="0"/>
    <n v="0"/>
    <s v="35180-K03-N31"/>
    <n v="3"/>
    <n v="0"/>
    <s v="-"/>
    <x v="16"/>
  </r>
  <r>
    <x v="132"/>
    <n v="0"/>
    <n v="0"/>
    <n v="6"/>
    <n v="1"/>
    <n v="0"/>
    <n v="0"/>
    <n v="1"/>
    <n v="0"/>
    <s v="E"/>
    <s v="D"/>
    <s v="E"/>
    <s v="E"/>
    <s v="SAKLAR KLAKSON H.BEAT ORI (PK)"/>
    <s v="ORISIN"/>
    <n v="1"/>
    <n v="1"/>
    <n v="1"/>
    <n v="22500"/>
    <n v="0"/>
    <n v="5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6"/>
    <m/>
    <n v="0"/>
    <s v="-"/>
    <m/>
    <s v="-"/>
    <n v="0"/>
    <n v="0"/>
    <m/>
    <n v="0"/>
    <n v="0"/>
    <n v="6"/>
    <n v="0"/>
    <n v="1"/>
    <n v="0"/>
    <n v="0"/>
    <n v="0"/>
    <n v="0"/>
    <n v="0"/>
    <n v="0"/>
    <n v="0"/>
    <n v="0"/>
    <s v="35180-KYZ-901"/>
    <n v="1"/>
    <n v="0"/>
    <s v="-"/>
    <x v="16"/>
  </r>
  <r>
    <x v="133"/>
    <n v="1"/>
    <n v="0"/>
    <n v="1"/>
    <n v="1"/>
    <n v="0"/>
    <n v="0"/>
    <n v="0"/>
    <n v="0"/>
    <s v="E"/>
    <s v="D"/>
    <s v="E"/>
    <s v="E"/>
    <s v="SAKLAR IDLING STOP H.VARIO 125 ORI (PK)"/>
    <s v="ORISIN"/>
    <n v="1"/>
    <n v="1"/>
    <n v="1"/>
    <n v="47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0"/>
    <n v="0"/>
    <n v="0"/>
    <n v="0"/>
    <n v="0"/>
    <n v="0"/>
    <n v="0"/>
    <n v="0"/>
    <s v="35190-KWN-902"/>
    <n v="1"/>
    <n v="0"/>
    <s v="-"/>
    <x v="0"/>
  </r>
  <r>
    <x v="134"/>
    <n v="3"/>
    <n v="0"/>
    <n v="1"/>
    <n v="3"/>
    <n v="2"/>
    <n v="0"/>
    <n v="1"/>
    <n v="0"/>
    <s v="E"/>
    <s v="C"/>
    <s v="E"/>
    <s v="E"/>
    <s v="SAKLAR SEN H.VARIO 125 LED ORI (PK)"/>
    <s v="ORISIN"/>
    <n v="1"/>
    <n v="1"/>
    <n v="1"/>
    <n v="28000"/>
    <n v="3"/>
    <n v="-2"/>
    <n v="2"/>
    <n v="1"/>
    <n v="2"/>
    <m/>
    <n v="0"/>
    <n v="0"/>
    <m/>
    <n v="0"/>
    <n v="0"/>
    <m/>
    <n v="0"/>
    <n v="0"/>
    <m/>
    <n v="0"/>
    <n v="0"/>
    <n v="1"/>
    <n v="0"/>
    <n v="0"/>
    <n v="1"/>
    <n v="1"/>
    <n v="2"/>
    <n v="2"/>
    <s v="GSM"/>
    <m/>
    <s v="GSM"/>
    <n v="56000"/>
    <n v="2132750"/>
    <n v="-6"/>
    <m/>
    <n v="0"/>
    <s v="-"/>
    <m/>
    <s v="-"/>
    <n v="0"/>
    <n v="0"/>
    <m/>
    <n v="0"/>
    <n v="3"/>
    <n v="1"/>
    <n v="2"/>
    <n v="1"/>
    <n v="0"/>
    <n v="2"/>
    <n v="0"/>
    <n v="0"/>
    <n v="0"/>
    <n v="0"/>
    <n v="0"/>
    <n v="0"/>
    <s v="35200-K03-N31"/>
    <n v="1"/>
    <n v="0"/>
    <s v="GSM"/>
    <x v="0"/>
  </r>
  <r>
    <x v="135"/>
    <n v="1"/>
    <n v="1"/>
    <n v="1"/>
    <n v="0"/>
    <n v="0"/>
    <n v="0"/>
    <n v="0"/>
    <n v="0"/>
    <s v="D"/>
    <s v="E"/>
    <s v="E"/>
    <s v="E"/>
    <s v="SAKLAR SEN H.VARIO 125 FI ORI (PK)"/>
    <s v="ORISIN"/>
    <n v="1"/>
    <n v="1"/>
    <n v="1"/>
    <n v="35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1"/>
    <n v="0"/>
    <n v="0"/>
    <n v="0"/>
    <n v="0"/>
    <n v="0"/>
    <n v="0"/>
    <n v="0"/>
    <s v="35200-KWW-A01"/>
    <n v="1"/>
    <n v="0"/>
    <s v="-"/>
    <x v="0"/>
  </r>
  <r>
    <x v="136"/>
    <n v="2"/>
    <n v="1"/>
    <n v="2"/>
    <n v="0"/>
    <n v="1"/>
    <n v="1"/>
    <n v="1"/>
    <n v="0"/>
    <s v="D"/>
    <s v="E"/>
    <s v="D"/>
    <s v="E"/>
    <s v="SAKLAR SEN H.BEAT FI ORI (PK)"/>
    <s v="ORISIN"/>
    <n v="1"/>
    <n v="1"/>
    <n v="1"/>
    <n v="28000"/>
    <n v="1"/>
    <n v="2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4"/>
    <m/>
    <n v="0"/>
    <s v="-"/>
    <m/>
    <s v="-"/>
    <n v="0"/>
    <n v="0"/>
    <m/>
    <n v="0"/>
    <n v="2"/>
    <n v="2"/>
    <n v="1"/>
    <n v="1"/>
    <n v="1"/>
    <n v="0"/>
    <n v="0"/>
    <n v="0"/>
    <n v="0"/>
    <n v="0"/>
    <n v="0"/>
    <n v="0"/>
    <s v="35200-KYZ-901"/>
    <n v="2"/>
    <n v="0"/>
    <s v="-"/>
    <x v="0"/>
  </r>
  <r>
    <x v="137"/>
    <n v="4"/>
    <n v="3"/>
    <n v="9"/>
    <n v="3"/>
    <n v="3"/>
    <n v="4"/>
    <n v="0"/>
    <n v="2"/>
    <s v="B"/>
    <s v="B"/>
    <s v="B"/>
    <s v="D"/>
    <s v="SWITCH REM KIRI H.VARIO ORI (PB)"/>
    <s v="ORISIN"/>
    <n v="1"/>
    <s v="1"/>
    <n v="1"/>
    <n v="14000"/>
    <n v="1"/>
    <n v="6"/>
    <n v="-1"/>
    <n v="-2"/>
    <n v="0"/>
    <m/>
    <n v="0"/>
    <n v="0"/>
    <m/>
    <n v="0"/>
    <n v="3"/>
    <m/>
    <n v="0"/>
    <n v="3"/>
    <m/>
    <n v="0"/>
    <n v="0"/>
    <n v="0"/>
    <n v="0"/>
    <n v="1"/>
    <n v="1"/>
    <n v="1"/>
    <n v="0"/>
    <n v="0"/>
    <s v="-"/>
    <m/>
    <s v="-"/>
    <n v="0"/>
    <n v="0"/>
    <n v="2"/>
    <m/>
    <n v="2"/>
    <s v="NSA"/>
    <m/>
    <s v="NSA"/>
    <n v="28000"/>
    <n v="57564082.685275108"/>
    <m/>
    <n v="0"/>
    <n v="4"/>
    <n v="9"/>
    <n v="3"/>
    <n v="0"/>
    <n v="1"/>
    <n v="0"/>
    <n v="1"/>
    <n v="2"/>
    <n v="0"/>
    <n v="0"/>
    <n v="0"/>
    <n v="0"/>
    <s v="35345-GW0-900"/>
    <n v="5"/>
    <n v="0"/>
    <s v="-"/>
    <x v="0"/>
  </r>
  <r>
    <x v="138"/>
    <n v="1"/>
    <n v="1"/>
    <n v="2"/>
    <n v="0"/>
    <n v="1"/>
    <n v="1"/>
    <n v="0"/>
    <n v="0"/>
    <s v="D"/>
    <s v="E"/>
    <s v="D"/>
    <s v="E"/>
    <s v="SAKLAR STATER S.SMASH ORI (PK)"/>
    <s v="ORISIN"/>
    <n v="1"/>
    <n v="1"/>
    <n v="1"/>
    <n v="25000"/>
    <n v="0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2"/>
    <n v="1"/>
    <n v="0"/>
    <n v="1"/>
    <n v="0"/>
    <n v="0"/>
    <n v="0"/>
    <n v="0"/>
    <n v="0"/>
    <n v="0"/>
    <n v="0"/>
    <s v="37310B09G30NP00"/>
    <n v="2"/>
    <n v="0"/>
    <s v="-"/>
    <x v="0"/>
  </r>
  <r>
    <x v="139"/>
    <n v="1"/>
    <n v="2"/>
    <n v="1"/>
    <n v="1"/>
    <n v="1"/>
    <n v="1"/>
    <n v="0"/>
    <n v="0"/>
    <s v="D"/>
    <s v="D"/>
    <s v="D"/>
    <s v="E"/>
    <s v="SAKLAR DIMMER H.BEAT CARBU SGP (PK)"/>
    <s v="ORISIN"/>
    <n v="1"/>
    <s v="1"/>
    <n v="1"/>
    <n v="19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2"/>
    <n v="2"/>
    <s v="GSM"/>
    <m/>
    <s v="GSM"/>
    <n v="38000"/>
    <n v="2132750"/>
    <n v="1"/>
    <m/>
    <n v="1"/>
    <s v="NSA"/>
    <m/>
    <s v="NSA"/>
    <n v="19000"/>
    <n v="57564082.685275108"/>
    <m/>
    <n v="0"/>
    <n v="1"/>
    <n v="1"/>
    <n v="1"/>
    <n v="0"/>
    <n v="1"/>
    <n v="0"/>
    <n v="0"/>
    <n v="0"/>
    <n v="0"/>
    <n v="0"/>
    <n v="0"/>
    <n v="0"/>
    <s v="37420B10E10N000"/>
    <n v="3"/>
    <n v="0"/>
    <s v="GSM"/>
    <x v="0"/>
  </r>
  <r>
    <x v="140"/>
    <n v="3"/>
    <n v="0"/>
    <n v="2"/>
    <n v="2"/>
    <n v="1"/>
    <n v="1"/>
    <n v="0"/>
    <n v="0"/>
    <s v="E"/>
    <s v="D"/>
    <s v="D"/>
    <s v="E"/>
    <s v="SAKLAR SEN S.SMASH ORI (PK)"/>
    <s v="ORISIN"/>
    <n v="1"/>
    <n v="1"/>
    <n v="1"/>
    <n v="24000"/>
    <n v="3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3"/>
    <n v="2"/>
    <n v="1"/>
    <n v="0"/>
    <n v="0"/>
    <n v="0"/>
    <n v="0"/>
    <n v="0"/>
    <n v="0"/>
    <n v="0"/>
    <n v="0"/>
    <n v="0"/>
    <s v="37510B10E00N00"/>
    <n v="2"/>
    <n v="0"/>
    <s v="-"/>
    <x v="0"/>
  </r>
  <r>
    <x v="141"/>
    <n v="1"/>
    <n v="1"/>
    <n v="2"/>
    <n v="0"/>
    <n v="1"/>
    <n v="1"/>
    <n v="0"/>
    <n v="0"/>
    <s v="D"/>
    <s v="E"/>
    <s v="D"/>
    <s v="E"/>
    <s v="SAKLAR KLAKSON S.SMASH ORI (PK)"/>
    <s v="ORISIN"/>
    <n v="1"/>
    <s v="1"/>
    <n v="1"/>
    <n v="24000"/>
    <n v="0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2"/>
    <n v="1"/>
    <n v="0"/>
    <n v="1"/>
    <n v="0"/>
    <n v="0"/>
    <n v="0"/>
    <n v="0"/>
    <n v="0"/>
    <n v="0"/>
    <n v="0"/>
    <s v="37520B09G40N000"/>
    <n v="2"/>
    <n v="0"/>
    <s v="-"/>
    <x v="0"/>
  </r>
  <r>
    <x v="142"/>
    <n v="0"/>
    <n v="0"/>
    <n v="0"/>
    <n v="0"/>
    <n v="0"/>
    <n v="0"/>
    <n v="0"/>
    <n v="0"/>
    <s v="E"/>
    <s v="E"/>
    <s v="E"/>
    <s v="E"/>
    <s v="PELAMPUNG TANGKI BENSIN H.BEAT FI NON ESP ORI"/>
    <s v="ORISIN"/>
    <n v="1"/>
    <s v="1"/>
    <n v="1"/>
    <n v="8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7800-K16-901"/>
    <n v="0"/>
    <n v="0"/>
    <s v="-"/>
    <x v="0"/>
  </r>
  <r>
    <x v="143"/>
    <n v="0"/>
    <n v="1"/>
    <n v="0"/>
    <n v="0"/>
    <n v="0"/>
    <n v="0"/>
    <n v="0"/>
    <n v="0"/>
    <s v="D"/>
    <s v="E"/>
    <s v="E"/>
    <s v="E"/>
    <s v="PELAMPUNG TANGKI VARIO CARBU"/>
    <s v="ORISIN"/>
    <n v="1"/>
    <n v="1"/>
    <n v="1"/>
    <n v="63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NSA"/>
    <m/>
    <s v="NSA"/>
    <n v="63000"/>
    <n v="57564082.685275108"/>
    <m/>
    <n v="0"/>
    <n v="0"/>
    <n v="0"/>
    <n v="0"/>
    <n v="0"/>
    <n v="0"/>
    <n v="0"/>
    <n v="0"/>
    <n v="0"/>
    <n v="0"/>
    <n v="0"/>
    <n v="0"/>
    <n v="0"/>
    <s v="37800-KVB-931"/>
    <n v="1"/>
    <n v="0"/>
    <s v="-"/>
    <x v="0"/>
  </r>
  <r>
    <x v="144"/>
    <n v="5"/>
    <n v="5"/>
    <n v="7"/>
    <n v="3"/>
    <n v="2"/>
    <n v="2"/>
    <n v="1"/>
    <n v="0"/>
    <s v="B"/>
    <s v="B"/>
    <s v="C"/>
    <s v="E"/>
    <s v="KLAKSON H.VARIO ORI (PB)"/>
    <s v="ORISIN"/>
    <n v="1"/>
    <s v="1"/>
    <n v="1"/>
    <n v="55250"/>
    <n v="0"/>
    <n v="4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5"/>
    <n v="7"/>
    <n v="2"/>
    <n v="1"/>
    <n v="5"/>
    <n v="0"/>
    <n v="0"/>
    <n v="0"/>
    <n v="0"/>
    <n v="0"/>
    <n v="0"/>
    <n v="0"/>
    <s v="38110-KZR-601"/>
    <n v="4"/>
    <n v="0"/>
    <s v="-"/>
    <x v="17"/>
  </r>
  <r>
    <x v="145"/>
    <n v="2"/>
    <n v="2"/>
    <n v="1"/>
    <n v="2"/>
    <n v="1"/>
    <n v="1"/>
    <n v="1"/>
    <n v="0"/>
    <s v="B"/>
    <s v="C"/>
    <s v="C"/>
    <s v="E"/>
    <s v="RELAY STATER H.BEAT ORI"/>
    <s v="ORISIN"/>
    <n v="1"/>
    <s v="1"/>
    <n v="1"/>
    <n v="33000"/>
    <n v="0"/>
    <n v="-1"/>
    <n v="0"/>
    <n v="1"/>
    <n v="0"/>
    <m/>
    <n v="0"/>
    <n v="0"/>
    <m/>
    <n v="0"/>
    <n v="0"/>
    <m/>
    <n v="0"/>
    <n v="0"/>
    <m/>
    <n v="0"/>
    <n v="0"/>
    <n v="1"/>
    <n v="0"/>
    <n v="0"/>
    <n v="1"/>
    <n v="1"/>
    <n v="2"/>
    <n v="2"/>
    <s v="GSM"/>
    <s v="HKJ"/>
    <s v="HKJ"/>
    <n v="66000"/>
    <n v="7262685"/>
    <n v="1"/>
    <m/>
    <n v="1"/>
    <s v="NSA"/>
    <m/>
    <s v="NSA"/>
    <n v="33000"/>
    <n v="57564082.685275108"/>
    <m/>
    <n v="0"/>
    <n v="2"/>
    <n v="1"/>
    <n v="1"/>
    <n v="1"/>
    <n v="1"/>
    <n v="1"/>
    <n v="0"/>
    <n v="0"/>
    <n v="0"/>
    <n v="0"/>
    <n v="0"/>
    <n v="0"/>
    <s v="38501-KVZ-631"/>
    <n v="3"/>
    <n v="0"/>
    <s v="HKJ"/>
    <x v="0"/>
  </r>
  <r>
    <x v="146"/>
    <n v="2"/>
    <n v="1"/>
    <n v="4"/>
    <n v="2"/>
    <n v="2"/>
    <n v="2"/>
    <n v="0"/>
    <n v="0"/>
    <s v="C"/>
    <s v="C"/>
    <s v="C"/>
    <s v="E"/>
    <s v="RELAY STATER H.BEAT FI ORI"/>
    <s v="ORISIN"/>
    <n v="1"/>
    <n v="1"/>
    <n v="1"/>
    <n v="55000"/>
    <n v="1"/>
    <n v="2"/>
    <n v="0"/>
    <n v="0"/>
    <n v="0"/>
    <m/>
    <n v="0"/>
    <n v="0"/>
    <m/>
    <n v="0"/>
    <n v="1"/>
    <m/>
    <n v="0"/>
    <n v="1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2"/>
    <n v="4"/>
    <n v="2"/>
    <n v="0"/>
    <n v="1"/>
    <n v="0"/>
    <n v="0"/>
    <n v="0"/>
    <n v="0"/>
    <n v="0"/>
    <n v="0"/>
    <n v="0"/>
    <s v="38502-GGZ-J01"/>
    <n v="3"/>
    <n v="0"/>
    <s v="-"/>
    <x v="0"/>
  </r>
  <r>
    <x v="147"/>
    <n v="8"/>
    <n v="6"/>
    <n v="2"/>
    <n v="9"/>
    <n v="4"/>
    <n v="4"/>
    <n v="4"/>
    <n v="0"/>
    <s v="B"/>
    <s v="B"/>
    <s v="C"/>
    <s v="E"/>
    <s v="SEAL SHOCK / SEAL SOK Y.MIO ORI"/>
    <s v="ORISIN"/>
    <n v="1"/>
    <n v="1"/>
    <n v="1"/>
    <n v="21900"/>
    <n v="2"/>
    <n v="-7"/>
    <n v="0"/>
    <n v="4"/>
    <n v="2"/>
    <m/>
    <n v="0"/>
    <n v="0"/>
    <m/>
    <n v="0"/>
    <n v="0"/>
    <m/>
    <n v="0"/>
    <n v="0"/>
    <m/>
    <n v="0"/>
    <n v="0"/>
    <n v="5"/>
    <n v="0"/>
    <n v="0"/>
    <n v="5"/>
    <n v="5"/>
    <n v="4"/>
    <n v="4"/>
    <s v="BNMKMR"/>
    <s v="HKJ"/>
    <s v="HKJ"/>
    <n v="87600"/>
    <n v="7262685"/>
    <n v="7"/>
    <m/>
    <n v="7"/>
    <s v=""/>
    <m/>
    <s v=""/>
    <n v="153300"/>
    <n v="21965380"/>
    <m/>
    <n v="0"/>
    <n v="8"/>
    <n v="2"/>
    <n v="4"/>
    <n v="4"/>
    <n v="0"/>
    <n v="7"/>
    <n v="0"/>
    <n v="0"/>
    <n v="0"/>
    <n v="0"/>
    <n v="0"/>
    <n v="0"/>
    <s v="3AY-F3145-00"/>
    <n v="7"/>
    <n v="0"/>
    <s v="HKJ"/>
    <x v="0"/>
  </r>
  <r>
    <x v="148"/>
    <n v="3"/>
    <n v="3"/>
    <n v="1"/>
    <n v="0"/>
    <n v="3"/>
    <n v="1"/>
    <n v="0"/>
    <n v="0"/>
    <s v="B"/>
    <s v="E"/>
    <s v="D"/>
    <s v="E"/>
    <s v="DISC PAD Y.MIO SOUL NEW ORI"/>
    <s v="ORISIN"/>
    <n v="1"/>
    <s v="2"/>
    <n v="1"/>
    <n v="56000"/>
    <n v="0"/>
    <n v="1"/>
    <n v="2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3"/>
    <n v="1"/>
    <n v="3"/>
    <n v="0"/>
    <n v="3"/>
    <n v="0"/>
    <n v="0"/>
    <n v="0"/>
    <n v="0"/>
    <n v="0"/>
    <n v="0"/>
    <n v="0"/>
    <s v="3C1-F5805-10"/>
    <n v="2"/>
    <n v="0"/>
    <s v="-"/>
    <x v="0"/>
  </r>
  <r>
    <x v="149"/>
    <n v="2"/>
    <n v="0"/>
    <n v="2"/>
    <n v="0"/>
    <n v="2"/>
    <n v="2"/>
    <n v="0"/>
    <n v="0"/>
    <s v="E"/>
    <s v="E"/>
    <s v="D"/>
    <s v="E"/>
    <s v="SEAL SHOCK / SEAL SOK Y.NMAX ORI"/>
    <s v="ORISIN"/>
    <n v="1"/>
    <s v="1"/>
    <n v="1"/>
    <n v="48000"/>
    <n v="2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4"/>
    <m/>
    <n v="0"/>
    <s v="-"/>
    <m/>
    <s v="-"/>
    <n v="0"/>
    <n v="0"/>
    <m/>
    <n v="0"/>
    <n v="2"/>
    <n v="2"/>
    <n v="2"/>
    <n v="0"/>
    <n v="0"/>
    <n v="0"/>
    <n v="0"/>
    <n v="0"/>
    <n v="0"/>
    <n v="0"/>
    <n v="0"/>
    <n v="0"/>
    <s v="3HB-F3145-00"/>
    <n v="1"/>
    <n v="0"/>
    <s v="-"/>
    <x v="0"/>
  </r>
  <r>
    <x v="150"/>
    <n v="0"/>
    <n v="2"/>
    <n v="2"/>
    <n v="1"/>
    <n v="1"/>
    <n v="1"/>
    <n v="1"/>
    <n v="1"/>
    <s v="C"/>
    <s v="D"/>
    <s v="D"/>
    <s v="D"/>
    <s v="BAN TUBLES 90/90-14 H.AHM ORI"/>
    <s v="ORISIN"/>
    <n v="1"/>
    <s v="3"/>
    <n v="1"/>
    <n v="221250"/>
    <n v="-2"/>
    <n v="1"/>
    <n v="0"/>
    <n v="0"/>
    <n v="0"/>
    <m/>
    <n v="0"/>
    <n v="1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3"/>
    <m/>
    <n v="3"/>
    <s v="NSA"/>
    <m/>
    <s v="NSA"/>
    <n v="663750"/>
    <n v="57564082.685275108"/>
    <m/>
    <n v="0"/>
    <n v="0"/>
    <n v="2"/>
    <n v="1"/>
    <n v="1"/>
    <n v="0"/>
    <n v="0"/>
    <n v="0"/>
    <n v="0"/>
    <n v="0"/>
    <n v="0"/>
    <n v="0"/>
    <n v="0"/>
    <s v="42711-K59-A12"/>
    <n v="4"/>
    <n v="0"/>
    <s v="-"/>
    <x v="0"/>
  </r>
  <r>
    <x v="151"/>
    <n v="0"/>
    <n v="0"/>
    <n v="0"/>
    <n v="0"/>
    <n v="0"/>
    <n v="0"/>
    <n v="0"/>
    <n v="0"/>
    <s v="E"/>
    <s v="E"/>
    <s v="E"/>
    <s v="E"/>
    <s v="BAN TUBLES 110/90-12 TL AHM"/>
    <s v="ORISIN"/>
    <n v="1"/>
    <n v="1"/>
    <n v="1"/>
    <n v="249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2711-K93-N02"/>
    <n v="0"/>
    <n v="0"/>
    <s v="-"/>
    <x v="0"/>
  </r>
  <r>
    <x v="152"/>
    <n v="2"/>
    <n v="1"/>
    <n v="1"/>
    <n v="1"/>
    <n v="1"/>
    <n v="0"/>
    <n v="0"/>
    <n v="0"/>
    <s v="D"/>
    <s v="D"/>
    <s v="E"/>
    <s v="E"/>
    <s v="BAN LUAR 90/90-14 H.AHM ORI"/>
    <s v="ORISIN"/>
    <n v="1"/>
    <s v="2"/>
    <n v="1"/>
    <n v="180750"/>
    <n v="1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2"/>
    <n v="1"/>
    <n v="1"/>
    <n v="0"/>
    <n v="1"/>
    <n v="0"/>
    <n v="0"/>
    <n v="0"/>
    <n v="0"/>
    <n v="0"/>
    <n v="0"/>
    <n v="0"/>
    <s v="42711-KVB-931"/>
    <n v="2"/>
    <n v="0"/>
    <s v="-"/>
    <x v="0"/>
  </r>
  <r>
    <x v="153"/>
    <n v="2"/>
    <n v="4"/>
    <n v="1"/>
    <n v="1"/>
    <n v="3"/>
    <n v="0"/>
    <n v="0"/>
    <n v="0"/>
    <s v="B"/>
    <s v="D"/>
    <s v="E"/>
    <s v="E"/>
    <s v="KAMPAS REM H.KARISMA ORI"/>
    <s v="ORISIN"/>
    <n v="1"/>
    <s v="3"/>
    <n v="1"/>
    <n v="36000"/>
    <n v="-2"/>
    <n v="0"/>
    <n v="3"/>
    <n v="0"/>
    <n v="0"/>
    <m/>
    <n v="0"/>
    <n v="0"/>
    <m/>
    <n v="0"/>
    <n v="0"/>
    <m/>
    <n v="0"/>
    <n v="0"/>
    <m/>
    <n v="0"/>
    <n v="4"/>
    <n v="0"/>
    <n v="0"/>
    <n v="0"/>
    <n v="4"/>
    <n v="4"/>
    <n v="2"/>
    <n v="2"/>
    <s v="GSM"/>
    <s v="HKJ"/>
    <s v="HKJ"/>
    <n v="72000"/>
    <n v="7262685"/>
    <n v="0"/>
    <m/>
    <n v="0"/>
    <s v="-"/>
    <m/>
    <s v="-"/>
    <n v="0"/>
    <n v="0"/>
    <m/>
    <n v="0"/>
    <n v="2"/>
    <n v="1"/>
    <n v="3"/>
    <n v="0"/>
    <n v="4"/>
    <n v="0"/>
    <n v="0"/>
    <n v="0"/>
    <n v="0"/>
    <n v="0"/>
    <n v="0"/>
    <n v="0"/>
    <s v="43125-KPH-903"/>
    <n v="3"/>
    <n v="0"/>
    <s v="HKJ"/>
    <x v="18"/>
  </r>
  <r>
    <x v="154"/>
    <n v="11"/>
    <n v="18"/>
    <n v="9"/>
    <n v="12"/>
    <n v="5"/>
    <n v="10"/>
    <n v="2"/>
    <n v="2"/>
    <s v="A"/>
    <s v="A"/>
    <s v="A"/>
    <s v="D"/>
    <s v="KAMPAS REM H.BEAT/VARIO ORI"/>
    <s v="ORISIN"/>
    <n v="1"/>
    <s v="2"/>
    <n v="1"/>
    <n v="46500"/>
    <n v="-7"/>
    <n v="-3"/>
    <n v="-5"/>
    <n v="0"/>
    <n v="0"/>
    <m/>
    <n v="0"/>
    <n v="0"/>
    <m/>
    <n v="0"/>
    <n v="0"/>
    <m/>
    <n v="0"/>
    <n v="0"/>
    <m/>
    <n v="0"/>
    <n v="0"/>
    <n v="0"/>
    <n v="3"/>
    <n v="0"/>
    <n v="3"/>
    <n v="3"/>
    <n v="0"/>
    <n v="0"/>
    <s v="-"/>
    <m/>
    <s v="-"/>
    <n v="0"/>
    <n v="0"/>
    <n v="36"/>
    <m/>
    <n v="36"/>
    <s v="NSA"/>
    <m/>
    <s v="NSA"/>
    <n v="1674000"/>
    <n v="57564082.685275108"/>
    <m/>
    <n v="0"/>
    <n v="11"/>
    <n v="9"/>
    <n v="5"/>
    <n v="2"/>
    <n v="0"/>
    <n v="3"/>
    <n v="5"/>
    <n v="0"/>
    <n v="0"/>
    <n v="0"/>
    <n v="0"/>
    <n v="0"/>
    <s v="43130-KZL-930"/>
    <n v="14"/>
    <n v="0"/>
    <s v="-"/>
    <x v="19"/>
  </r>
  <r>
    <x v="155"/>
    <n v="3"/>
    <n v="4"/>
    <n v="3"/>
    <n v="3"/>
    <n v="1"/>
    <n v="2"/>
    <n v="1"/>
    <n v="1"/>
    <s v="B"/>
    <s v="B"/>
    <s v="D"/>
    <s v="D"/>
    <s v="BAN TUBLES 80/90-14 H.AHM ORI"/>
    <s v="ORISIN"/>
    <n v="1"/>
    <s v="2"/>
    <n v="1"/>
    <n v="197000"/>
    <n v="-1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8"/>
    <m/>
    <n v="8"/>
    <s v="NSA"/>
    <m/>
    <s v="NSA"/>
    <n v="1576000"/>
    <n v="57564082.685275108"/>
    <m/>
    <n v="0"/>
    <n v="3"/>
    <n v="3"/>
    <n v="1"/>
    <n v="1"/>
    <n v="0"/>
    <n v="0"/>
    <n v="1"/>
    <n v="0"/>
    <n v="0"/>
    <n v="0"/>
    <n v="0"/>
    <n v="0"/>
    <s v="44711-K59-A12"/>
    <n v="4"/>
    <n v="0"/>
    <s v="-"/>
    <x v="0"/>
  </r>
  <r>
    <x v="156"/>
    <n v="1"/>
    <n v="2"/>
    <n v="0"/>
    <n v="1"/>
    <n v="2"/>
    <n v="0"/>
    <n v="0"/>
    <n v="0"/>
    <s v="C"/>
    <s v="D"/>
    <s v="E"/>
    <s v="E"/>
    <s v="BAN LUAR 80/90-14 H.AHM ORI"/>
    <s v="ORISIN"/>
    <n v="1"/>
    <s v="2"/>
    <n v="1"/>
    <n v="145500"/>
    <n v="-1"/>
    <n v="-1"/>
    <n v="2"/>
    <n v="0"/>
    <n v="0"/>
    <m/>
    <n v="0"/>
    <n v="0"/>
    <m/>
    <n v="0"/>
    <n v="0"/>
    <m/>
    <n v="0"/>
    <n v="0"/>
    <m/>
    <n v="0"/>
    <n v="3"/>
    <n v="1"/>
    <n v="0"/>
    <n v="0"/>
    <n v="4"/>
    <n v="4"/>
    <n v="2"/>
    <n v="2"/>
    <s v="HKJ"/>
    <m/>
    <s v="HKJ"/>
    <n v="291000"/>
    <n v="7262685"/>
    <n v="-2"/>
    <m/>
    <n v="0"/>
    <s v="-"/>
    <m/>
    <s v="-"/>
    <n v="0"/>
    <n v="0"/>
    <m/>
    <n v="0"/>
    <n v="1"/>
    <n v="0"/>
    <n v="2"/>
    <n v="0"/>
    <n v="2"/>
    <n v="1"/>
    <n v="0"/>
    <n v="0"/>
    <n v="0"/>
    <n v="0"/>
    <n v="0"/>
    <n v="0"/>
    <s v="44711-KVB-931"/>
    <n v="2"/>
    <n v="0"/>
    <s v="HKJ"/>
    <x v="0"/>
  </r>
  <r>
    <x v="157"/>
    <n v="3"/>
    <n v="3"/>
    <n v="3"/>
    <n v="1"/>
    <n v="2"/>
    <n v="2"/>
    <n v="0"/>
    <n v="0"/>
    <s v="B"/>
    <s v="D"/>
    <s v="C"/>
    <s v="E"/>
    <s v="GIRBOX H.VARIO/BEAT ORI"/>
    <s v="ORISIN"/>
    <n v="1"/>
    <n v="1"/>
    <n v="1"/>
    <n v="59500"/>
    <n v="0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1"/>
    <m/>
    <n v="1"/>
    <s v="NSA"/>
    <m/>
    <s v="NSA"/>
    <n v="59500"/>
    <n v="57564082.685275108"/>
    <m/>
    <n v="0"/>
    <n v="3"/>
    <n v="3"/>
    <n v="2"/>
    <n v="0"/>
    <n v="2"/>
    <n v="0"/>
    <n v="0"/>
    <n v="0"/>
    <n v="0"/>
    <n v="0"/>
    <n v="0"/>
    <n v="0"/>
    <s v="44800-K25-900"/>
    <n v="3"/>
    <n v="0"/>
    <s v="-"/>
    <x v="20"/>
  </r>
  <r>
    <x v="158"/>
    <n v="0"/>
    <n v="3"/>
    <n v="0"/>
    <n v="1"/>
    <n v="0"/>
    <n v="1"/>
    <n v="0"/>
    <n v="0"/>
    <s v="D"/>
    <s v="D"/>
    <s v="D"/>
    <s v="E"/>
    <s v="KABEL KILOMETER H.VARIO ORI (PB)"/>
    <s v="ORISIN"/>
    <n v="1"/>
    <n v="1"/>
    <n v="1"/>
    <n v="34000"/>
    <n v="-3"/>
    <n v="-1"/>
    <n v="-1"/>
    <n v="0"/>
    <n v="0"/>
    <m/>
    <n v="0"/>
    <n v="0"/>
    <m/>
    <n v="0"/>
    <n v="0"/>
    <m/>
    <n v="0"/>
    <n v="0"/>
    <m/>
    <n v="0"/>
    <n v="1"/>
    <n v="1"/>
    <n v="1"/>
    <n v="0"/>
    <n v="3"/>
    <n v="0"/>
    <n v="0"/>
    <n v="0"/>
    <s v="-"/>
    <m/>
    <s v="-"/>
    <n v="0"/>
    <n v="0"/>
    <n v="8"/>
    <m/>
    <n v="8"/>
    <s v="NSA"/>
    <m/>
    <s v="NSA"/>
    <n v="272000"/>
    <n v="57564082.685275108"/>
    <m/>
    <n v="0"/>
    <n v="0"/>
    <n v="0"/>
    <n v="0"/>
    <n v="0"/>
    <n v="0"/>
    <n v="1"/>
    <n v="1"/>
    <n v="0"/>
    <n v="0"/>
    <n v="0"/>
    <n v="0"/>
    <n v="0"/>
    <s v="44830-KVB-T00"/>
    <n v="3"/>
    <n v="0"/>
    <s v="-"/>
    <x v="21"/>
  </r>
  <r>
    <x v="159"/>
    <n v="5"/>
    <n v="4"/>
    <n v="6"/>
    <n v="3"/>
    <n v="2"/>
    <n v="3"/>
    <n v="0"/>
    <n v="1"/>
    <s v="B"/>
    <s v="B"/>
    <s v="B"/>
    <s v="D"/>
    <s v="KABEL KILOMETER H.BEAT ORI (PB)"/>
    <s v="ORISIN"/>
    <n v="1"/>
    <s v="3"/>
    <n v="1"/>
    <n v="42000"/>
    <n v="1"/>
    <n v="3"/>
    <n v="-1"/>
    <n v="-1"/>
    <n v="0"/>
    <m/>
    <n v="0"/>
    <n v="0"/>
    <m/>
    <n v="0"/>
    <n v="2"/>
    <m/>
    <n v="0"/>
    <n v="2"/>
    <m/>
    <n v="0"/>
    <n v="0"/>
    <n v="0"/>
    <n v="0"/>
    <n v="1"/>
    <n v="1"/>
    <n v="4"/>
    <n v="0"/>
    <n v="0"/>
    <s v="-"/>
    <m/>
    <s v="-"/>
    <n v="0"/>
    <n v="0"/>
    <n v="3"/>
    <m/>
    <n v="3"/>
    <s v="NSA"/>
    <m/>
    <s v="NSA"/>
    <n v="126000"/>
    <n v="57564082.685275108"/>
    <m/>
    <n v="0"/>
    <n v="5"/>
    <n v="6"/>
    <n v="2"/>
    <n v="0"/>
    <n v="1"/>
    <n v="0"/>
    <n v="1"/>
    <n v="1"/>
    <n v="0"/>
    <n v="0"/>
    <n v="0"/>
    <n v="0"/>
    <s v="44830-KVY-721"/>
    <n v="5"/>
    <n v="0"/>
    <s v="-"/>
    <x v="21"/>
  </r>
  <r>
    <x v="160"/>
    <n v="1"/>
    <n v="0"/>
    <n v="0"/>
    <n v="0"/>
    <n v="1"/>
    <n v="0"/>
    <n v="0"/>
    <n v="0"/>
    <s v="E"/>
    <s v="E"/>
    <s v="E"/>
    <s v="E"/>
    <s v="KIPAS PULLY Y.MIO S/XEON"/>
    <s v="ORISIN"/>
    <n v="1"/>
    <n v="1"/>
    <n v="1"/>
    <n v="42000"/>
    <n v="1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n v="2"/>
    <n v="2"/>
    <s v=""/>
    <s v="SAPTA AJI"/>
    <s v="SAPTA AJI"/>
    <n v="84000"/>
    <n v="1601800"/>
    <m/>
    <n v="0"/>
    <n v="1"/>
    <n v="0"/>
    <n v="1"/>
    <n v="0"/>
    <n v="0"/>
    <n v="0"/>
    <n v="0"/>
    <n v="0"/>
    <n v="0"/>
    <n v="0"/>
    <n v="0"/>
    <n v="0"/>
    <s v="44D-E7611-00"/>
    <n v="0"/>
    <n v="0"/>
    <s v="-"/>
    <x v="0"/>
  </r>
  <r>
    <x v="161"/>
    <n v="2"/>
    <n v="0"/>
    <n v="0"/>
    <n v="1"/>
    <n v="1"/>
    <n v="0"/>
    <n v="0"/>
    <n v="0"/>
    <s v="E"/>
    <s v="D"/>
    <s v="E"/>
    <s v="E"/>
    <s v="KOMSTIR ATAS Y.XEON/GT125/NMAX"/>
    <s v="ORISIN"/>
    <n v="1"/>
    <s v="1"/>
    <n v="1"/>
    <n v="67000"/>
    <n v="2"/>
    <n v="-1"/>
    <n v="1"/>
    <n v="0"/>
    <n v="1"/>
    <m/>
    <n v="0"/>
    <n v="0"/>
    <m/>
    <n v="0"/>
    <n v="0"/>
    <m/>
    <n v="0"/>
    <n v="0"/>
    <m/>
    <n v="0"/>
    <n v="0"/>
    <n v="1"/>
    <n v="0"/>
    <n v="0"/>
    <n v="1"/>
    <n v="1"/>
    <n v="0"/>
    <n v="0"/>
    <s v="-"/>
    <m/>
    <s v="-"/>
    <n v="0"/>
    <n v="0"/>
    <n v="-2"/>
    <n v="2"/>
    <n v="2"/>
    <s v=""/>
    <s v="SAPTA AJI"/>
    <s v="SAPTA AJI"/>
    <n v="134000"/>
    <n v="1601800"/>
    <m/>
    <n v="0"/>
    <n v="2"/>
    <n v="0"/>
    <n v="1"/>
    <n v="0"/>
    <n v="0"/>
    <n v="1"/>
    <n v="0"/>
    <n v="0"/>
    <n v="0"/>
    <n v="0"/>
    <n v="0"/>
    <n v="0"/>
    <s v="44D-W0054-01"/>
    <n v="1"/>
    <n v="0"/>
    <s v="-"/>
    <x v="0"/>
  </r>
  <r>
    <x v="162"/>
    <n v="1"/>
    <n v="2"/>
    <n v="1"/>
    <n v="1"/>
    <n v="1"/>
    <n v="2"/>
    <n v="0"/>
    <n v="0"/>
    <s v="D"/>
    <s v="D"/>
    <s v="D"/>
    <s v="E"/>
    <s v="AS STANDAR TENGAH H.BEAT FI ESP ORI"/>
    <s v="ORISIN"/>
    <n v="1"/>
    <n v="1"/>
    <n v="1"/>
    <n v="13500"/>
    <n v="-1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n v="3"/>
    <n v="3"/>
    <s v="SLT"/>
    <s v="HKJ"/>
    <s v="HKJ"/>
    <n v="40500"/>
    <n v="7262685"/>
    <n v="2"/>
    <m/>
    <n v="2"/>
    <s v=""/>
    <m/>
    <s v=""/>
    <n v="27000"/>
    <n v="21965380"/>
    <m/>
    <n v="0"/>
    <n v="1"/>
    <n v="1"/>
    <n v="1"/>
    <n v="0"/>
    <n v="0"/>
    <n v="0"/>
    <n v="1"/>
    <n v="0"/>
    <n v="0"/>
    <n v="0"/>
    <n v="0"/>
    <n v="0"/>
    <s v="50503-KZL-930"/>
    <n v="3"/>
    <n v="0"/>
    <s v="HKJ"/>
    <x v="0"/>
  </r>
  <r>
    <x v="163"/>
    <n v="0"/>
    <n v="0"/>
    <n v="0"/>
    <n v="0"/>
    <n v="0"/>
    <n v="0"/>
    <n v="0"/>
    <n v="1"/>
    <s v="E"/>
    <s v="E"/>
    <s v="E"/>
    <s v="D"/>
    <s v="STANDAR SAMPING H. BEAT"/>
    <s v="ORISIN"/>
    <n v="1"/>
    <n v="1"/>
    <n v="1"/>
    <n v="33500"/>
    <n v="0"/>
    <n v="0"/>
    <n v="0"/>
    <n v="-1"/>
    <n v="0"/>
    <m/>
    <n v="0"/>
    <n v="0"/>
    <m/>
    <n v="0"/>
    <n v="0"/>
    <m/>
    <n v="0"/>
    <n v="0"/>
    <m/>
    <n v="0"/>
    <n v="0"/>
    <n v="0"/>
    <n v="0"/>
    <n v="1"/>
    <n v="1"/>
    <n v="1"/>
    <n v="0"/>
    <n v="0"/>
    <s v="-"/>
    <m/>
    <s v="-"/>
    <n v="0"/>
    <n v="0"/>
    <n v="1"/>
    <m/>
    <n v="1"/>
    <s v=""/>
    <m/>
    <s v=""/>
    <n v="33500"/>
    <n v="21965380"/>
    <m/>
    <n v="0"/>
    <n v="0"/>
    <n v="0"/>
    <n v="0"/>
    <n v="0"/>
    <n v="0"/>
    <n v="0"/>
    <n v="0"/>
    <n v="1"/>
    <n v="0"/>
    <n v="0"/>
    <n v="0"/>
    <n v="0"/>
    <s v="50530-K25-900"/>
    <n v="1"/>
    <n v="0"/>
    <s v="-"/>
    <x v="0"/>
  </r>
  <r>
    <x v="164"/>
    <n v="0"/>
    <n v="0"/>
    <n v="0"/>
    <n v="0"/>
    <n v="0"/>
    <n v="0"/>
    <n v="0"/>
    <n v="0"/>
    <s v="E"/>
    <s v="E"/>
    <s v="E"/>
    <s v="E"/>
    <s v="AS SHOCK DEPAN H.SUPRA X 125 LAMA ORI (AS SOK)"/>
    <s v="ORISIN"/>
    <n v="1"/>
    <n v="1"/>
    <n v="1"/>
    <n v="144688.14944312899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1410-KTM-881"/>
    <n v="0"/>
    <n v="0"/>
    <s v="-"/>
    <x v="0"/>
  </r>
  <r>
    <x v="165"/>
    <n v="0"/>
    <n v="0"/>
    <n v="0"/>
    <n v="0"/>
    <n v="0"/>
    <n v="0"/>
    <n v="0"/>
    <n v="0"/>
    <s v="E"/>
    <s v="E"/>
    <s v="E"/>
    <s v="E"/>
    <s v=" AS SHOCK DEPAN H.VARIO ORI (AS SOK)"/>
    <s v="ORISIN"/>
    <n v="1"/>
    <n v="1"/>
    <n v="1"/>
    <n v="13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1410-KVB-901"/>
    <n v="0"/>
    <n v="0"/>
    <s v="-"/>
    <x v="0"/>
  </r>
  <r>
    <x v="166"/>
    <n v="2"/>
    <n v="6"/>
    <n v="4"/>
    <n v="4"/>
    <n v="2"/>
    <n v="2"/>
    <n v="2"/>
    <n v="0"/>
    <s v="C"/>
    <s v="C"/>
    <s v="D"/>
    <s v="E"/>
    <s v="AS SHOCK DEPAN H.BEAT FI ORI (AS SOK)"/>
    <s v="ORISIN"/>
    <n v="1"/>
    <n v="1"/>
    <n v="1"/>
    <n v="136000"/>
    <n v="-4"/>
    <n v="0"/>
    <n v="0"/>
    <n v="2"/>
    <n v="0"/>
    <m/>
    <n v="0"/>
    <n v="1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n v="8"/>
    <m/>
    <n v="8"/>
    <s v="NSA"/>
    <m/>
    <s v="NSA"/>
    <n v="1088000"/>
    <n v="57564082.685275108"/>
    <m/>
    <n v="0"/>
    <n v="2"/>
    <n v="4"/>
    <n v="2"/>
    <n v="2"/>
    <n v="0"/>
    <n v="0"/>
    <n v="0"/>
    <n v="0"/>
    <n v="0"/>
    <n v="0"/>
    <n v="0"/>
    <n v="0"/>
    <s v="51410-KZL-A01"/>
    <n v="5"/>
    <n v="0"/>
    <s v="-"/>
    <x v="0"/>
  </r>
  <r>
    <x v="167"/>
    <n v="1"/>
    <n v="7"/>
    <n v="0"/>
    <n v="2"/>
    <n v="1"/>
    <n v="3"/>
    <n v="0"/>
    <n v="2"/>
    <s v="C"/>
    <s v="D"/>
    <s v="C"/>
    <s v="D"/>
    <s v="SEAL SHOCK / SEAL SOK H.GRAND ORI"/>
    <s v="ORISIN"/>
    <n v="1"/>
    <s v="2"/>
    <n v="1"/>
    <n v="45035.384263755397"/>
    <n v="-6"/>
    <n v="-2"/>
    <n v="-2"/>
    <n v="-2"/>
    <n v="0"/>
    <m/>
    <n v="0"/>
    <n v="0"/>
    <m/>
    <n v="0"/>
    <n v="0"/>
    <m/>
    <n v="0"/>
    <n v="0"/>
    <m/>
    <n v="0"/>
    <n v="2"/>
    <n v="1"/>
    <n v="1"/>
    <n v="1"/>
    <n v="5"/>
    <n v="5"/>
    <n v="0"/>
    <n v="0"/>
    <s v="-"/>
    <m/>
    <s v="-"/>
    <n v="0"/>
    <n v="0"/>
    <n v="20"/>
    <m/>
    <n v="20"/>
    <s v="NSA"/>
    <m/>
    <s v="NSA"/>
    <n v="900707.68527510797"/>
    <n v="57564082.685275108"/>
    <m/>
    <n v="0"/>
    <n v="1"/>
    <n v="0"/>
    <n v="1"/>
    <n v="0"/>
    <n v="0"/>
    <n v="2"/>
    <n v="2"/>
    <n v="2"/>
    <n v="0"/>
    <n v="0"/>
    <n v="0"/>
    <n v="0"/>
    <s v="51490-GN5-305"/>
    <n v="5"/>
    <n v="0"/>
    <s v="-"/>
    <x v="0"/>
  </r>
  <r>
    <x v="168"/>
    <n v="2"/>
    <n v="2"/>
    <n v="2"/>
    <n v="1"/>
    <n v="0"/>
    <n v="1"/>
    <n v="0"/>
    <n v="0"/>
    <s v="D"/>
    <s v="D"/>
    <s v="D"/>
    <s v="E"/>
    <s v="SHOCK BELAKANG H.BEAT FI ORI"/>
    <s v="ORISIN"/>
    <n v="1"/>
    <n v="1"/>
    <n v="1"/>
    <n v="222000"/>
    <n v="0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2"/>
    <m/>
    <n v="2"/>
    <s v="NSA"/>
    <m/>
    <s v="NSA"/>
    <n v="444000"/>
    <n v="57564082.685275108"/>
    <m/>
    <n v="0"/>
    <n v="2"/>
    <n v="2"/>
    <n v="0"/>
    <n v="0"/>
    <n v="0"/>
    <n v="0"/>
    <n v="1"/>
    <n v="0"/>
    <n v="0"/>
    <n v="0"/>
    <n v="0"/>
    <n v="0"/>
    <s v="52400-K25-901"/>
    <n v="3"/>
    <n v="0"/>
    <s v="-"/>
    <x v="0"/>
  </r>
  <r>
    <x v="169"/>
    <n v="0"/>
    <n v="0"/>
    <n v="0"/>
    <n v="0"/>
    <n v="0"/>
    <n v="0"/>
    <n v="0"/>
    <n v="0"/>
    <s v="E"/>
    <s v="E"/>
    <s v="E"/>
    <s v="E"/>
    <s v="SHOCK BELAKANG H.BEAT CARBU ORI"/>
    <s v="ORISIN"/>
    <n v="1"/>
    <s v="1"/>
    <n v="1"/>
    <n v="24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2400-KVY-961"/>
    <n v="0"/>
    <n v="0"/>
    <s v="-"/>
    <x v="0"/>
  </r>
  <r>
    <x v="170"/>
    <n v="1"/>
    <n v="1"/>
    <n v="1"/>
    <n v="1"/>
    <n v="1"/>
    <n v="1"/>
    <n v="0"/>
    <n v="0"/>
    <s v="D"/>
    <s v="D"/>
    <s v="D"/>
    <s v="E"/>
    <s v="HANDLE REM KANAN H.BEAT FI ORI (PK)"/>
    <s v="ORISIN"/>
    <n v="1"/>
    <n v="1"/>
    <n v="1"/>
    <n v="38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53175-KRS-T80"/>
    <n v="3"/>
    <n v="0"/>
    <s v="-"/>
    <x v="0"/>
  </r>
  <r>
    <x v="171"/>
    <n v="1"/>
    <n v="1"/>
    <n v="1"/>
    <n v="2"/>
    <n v="0"/>
    <n v="1"/>
    <n v="0"/>
    <n v="0"/>
    <s v="D"/>
    <s v="C"/>
    <s v="D"/>
    <s v="E"/>
    <s v="HANDLE REM KANAN H.VARIO CBS ORI (PK)"/>
    <s v="ORISIN"/>
    <n v="1"/>
    <n v="1"/>
    <n v="1"/>
    <n v="49900"/>
    <n v="0"/>
    <n v="-1"/>
    <n v="-1"/>
    <n v="0"/>
    <n v="0"/>
    <m/>
    <n v="0"/>
    <n v="0"/>
    <m/>
    <n v="0"/>
    <n v="0"/>
    <m/>
    <n v="0"/>
    <n v="0"/>
    <m/>
    <n v="0"/>
    <n v="0"/>
    <n v="1"/>
    <n v="1"/>
    <n v="0"/>
    <n v="2"/>
    <n v="2"/>
    <n v="2"/>
    <n v="2"/>
    <s v="GSM"/>
    <s v="SLT"/>
    <s v="SLT"/>
    <n v="99800"/>
    <n v="1865800"/>
    <n v="2"/>
    <m/>
    <n v="2"/>
    <s v="NSA"/>
    <m/>
    <s v="NSA"/>
    <n v="99800"/>
    <n v="57564082.685275108"/>
    <m/>
    <n v="0"/>
    <n v="1"/>
    <n v="1"/>
    <n v="0"/>
    <n v="0"/>
    <n v="0"/>
    <n v="1"/>
    <n v="1"/>
    <n v="0"/>
    <n v="0"/>
    <n v="0"/>
    <n v="0"/>
    <n v="0"/>
    <s v="53175-KVG-A21"/>
    <n v="3"/>
    <n v="0"/>
    <s v="SLT"/>
    <x v="0"/>
  </r>
  <r>
    <x v="172"/>
    <n v="1"/>
    <n v="1"/>
    <n v="1"/>
    <n v="3"/>
    <n v="1"/>
    <n v="2"/>
    <n v="0"/>
    <n v="0"/>
    <s v="D"/>
    <s v="D"/>
    <s v="D"/>
    <s v="E"/>
    <s v="HANDLE REM KIRI H.VARIO 125 ORI (PK)"/>
    <s v="ORISIN"/>
    <n v="1"/>
    <n v="1"/>
    <n v="1"/>
    <n v="32500"/>
    <n v="0"/>
    <n v="-2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n v="2"/>
    <n v="2"/>
    <s v="GSM"/>
    <m/>
    <s v="GSM"/>
    <n v="65000"/>
    <n v="2132750"/>
    <n v="4"/>
    <m/>
    <n v="4"/>
    <s v="NSA"/>
    <m/>
    <s v="NSA"/>
    <n v="130000"/>
    <n v="57564082.685275108"/>
    <m/>
    <n v="0"/>
    <n v="1"/>
    <n v="1"/>
    <n v="1"/>
    <n v="0"/>
    <n v="0"/>
    <n v="2"/>
    <n v="1"/>
    <n v="0"/>
    <n v="0"/>
    <n v="0"/>
    <n v="0"/>
    <n v="0"/>
    <s v="53178-K59-A10"/>
    <n v="4"/>
    <n v="0"/>
    <s v="GSM"/>
    <x v="0"/>
  </r>
  <r>
    <x v="173"/>
    <n v="2"/>
    <n v="4"/>
    <n v="2"/>
    <n v="5"/>
    <n v="1"/>
    <n v="2"/>
    <n v="0"/>
    <n v="0"/>
    <s v="B"/>
    <s v="B"/>
    <s v="C"/>
    <s v="E"/>
    <s v="HANDLE REM KIRI BEAT/SCOOPY FI ESP AHM (PK)"/>
    <s v="ORISIN"/>
    <n v="1"/>
    <n v="1"/>
    <n v="1"/>
    <n v="42000"/>
    <n v="-2"/>
    <n v="-3"/>
    <n v="-1"/>
    <n v="0"/>
    <n v="0"/>
    <m/>
    <n v="0"/>
    <n v="0"/>
    <m/>
    <n v="0"/>
    <n v="0"/>
    <m/>
    <n v="0"/>
    <n v="0"/>
    <m/>
    <n v="0"/>
    <n v="0"/>
    <n v="2"/>
    <n v="1"/>
    <n v="0"/>
    <n v="3"/>
    <n v="3"/>
    <n v="2"/>
    <n v="2"/>
    <s v="GSM"/>
    <m/>
    <s v="GSM"/>
    <n v="84000"/>
    <n v="2132750"/>
    <n v="10"/>
    <m/>
    <n v="10"/>
    <s v="NSA"/>
    <m/>
    <s v="NSA"/>
    <n v="420000"/>
    <n v="57564082.685275108"/>
    <m/>
    <n v="0"/>
    <n v="2"/>
    <n v="2"/>
    <n v="1"/>
    <n v="0"/>
    <n v="0"/>
    <n v="3"/>
    <n v="1"/>
    <n v="0"/>
    <n v="0"/>
    <n v="0"/>
    <n v="0"/>
    <n v="0"/>
    <s v="53178-K81-N30"/>
    <n v="4"/>
    <n v="0"/>
    <s v="GSM"/>
    <x v="0"/>
  </r>
  <r>
    <x v="174"/>
    <n v="1"/>
    <n v="0"/>
    <n v="0"/>
    <n v="1"/>
    <n v="2"/>
    <n v="0"/>
    <n v="0"/>
    <n v="0"/>
    <s v="E"/>
    <s v="D"/>
    <s v="E"/>
    <s v="E"/>
    <s v="HANDLE REM KIRI H.BEAT (PK)"/>
    <s v="ORISIN"/>
    <n v="1"/>
    <s v="1"/>
    <n v="1"/>
    <n v="46400"/>
    <n v="1"/>
    <n v="-1"/>
    <n v="2"/>
    <n v="0"/>
    <n v="1"/>
    <m/>
    <n v="0"/>
    <n v="0"/>
    <m/>
    <n v="0"/>
    <n v="0"/>
    <m/>
    <n v="0"/>
    <n v="0"/>
    <m/>
    <n v="0"/>
    <n v="1"/>
    <n v="1"/>
    <n v="0"/>
    <n v="0"/>
    <n v="2"/>
    <n v="2"/>
    <n v="1"/>
    <n v="1"/>
    <s v="GSM"/>
    <s v="AHASS"/>
    <s v="AHASS"/>
    <n v="46400"/>
    <n v="2437200"/>
    <n v="-3"/>
    <m/>
    <n v="0"/>
    <s v="-"/>
    <m/>
    <s v="-"/>
    <n v="0"/>
    <n v="0"/>
    <m/>
    <n v="0"/>
    <n v="1"/>
    <n v="0"/>
    <n v="2"/>
    <n v="0"/>
    <n v="0"/>
    <n v="1"/>
    <n v="0"/>
    <n v="0"/>
    <n v="0"/>
    <n v="0"/>
    <n v="0"/>
    <n v="0"/>
    <s v="53178-KVB-900"/>
    <n v="1"/>
    <n v="0"/>
    <s v="AHASS"/>
    <x v="0"/>
  </r>
  <r>
    <x v="175"/>
    <n v="0"/>
    <n v="1"/>
    <n v="1"/>
    <n v="1"/>
    <n v="0"/>
    <n v="2"/>
    <n v="0"/>
    <n v="0"/>
    <s v="D"/>
    <s v="D"/>
    <s v="D"/>
    <s v="E"/>
    <s v="HANDLE REM KIRI H.BEAT (PK)"/>
    <s v="ORISIN"/>
    <n v="1"/>
    <n v="1"/>
    <n v="1"/>
    <n v="48000"/>
    <n v="-1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2"/>
    <n v="2"/>
    <s v="SLT"/>
    <s v="GSM"/>
    <s v="GSM"/>
    <n v="96000"/>
    <n v="2132750"/>
    <n v="3"/>
    <m/>
    <n v="3"/>
    <s v="NSA"/>
    <m/>
    <s v="NSA"/>
    <n v="144000"/>
    <n v="57564082.685275108"/>
    <m/>
    <n v="0"/>
    <n v="0"/>
    <n v="1"/>
    <n v="0"/>
    <n v="0"/>
    <n v="0"/>
    <n v="0"/>
    <n v="2"/>
    <n v="0"/>
    <n v="0"/>
    <n v="0"/>
    <n v="0"/>
    <n v="0"/>
    <s v="53178-KVB-N60"/>
    <n v="3"/>
    <n v="0"/>
    <s v="GSM"/>
    <x v="0"/>
  </r>
  <r>
    <x v="176"/>
    <n v="0"/>
    <n v="0"/>
    <n v="0"/>
    <n v="0"/>
    <n v="0"/>
    <n v="3"/>
    <n v="0"/>
    <n v="0"/>
    <s v="E"/>
    <s v="E"/>
    <s v="C"/>
    <s v="E"/>
    <s v="PER COMBI BRAKE H.AHM ORI"/>
    <s v="ORISIN"/>
    <n v="1"/>
    <s v="1"/>
    <n v="1"/>
    <n v="7000"/>
    <n v="0"/>
    <n v="0"/>
    <n v="-3"/>
    <n v="0"/>
    <n v="0"/>
    <m/>
    <n v="0"/>
    <n v="0"/>
    <m/>
    <n v="0"/>
    <n v="0"/>
    <m/>
    <n v="0"/>
    <n v="0"/>
    <m/>
    <n v="0"/>
    <n v="0"/>
    <n v="0"/>
    <n v="2"/>
    <n v="0"/>
    <n v="2"/>
    <n v="2"/>
    <n v="0"/>
    <n v="0"/>
    <s v="-"/>
    <m/>
    <s v="-"/>
    <n v="0"/>
    <n v="0"/>
    <n v="3"/>
    <m/>
    <n v="3"/>
    <s v="NSA"/>
    <m/>
    <s v="NSA"/>
    <n v="21000"/>
    <n v="57564082.685275108"/>
    <m/>
    <n v="0"/>
    <n v="0"/>
    <n v="0"/>
    <n v="0"/>
    <n v="0"/>
    <n v="0"/>
    <n v="0"/>
    <n v="3"/>
    <n v="0"/>
    <n v="0"/>
    <n v="0"/>
    <n v="0"/>
    <n v="0"/>
    <s v="53199-K59-A71"/>
    <n v="1"/>
    <n v="0"/>
    <s v="-"/>
    <x v="0"/>
  </r>
  <r>
    <x v="177"/>
    <n v="3"/>
    <n v="4"/>
    <n v="10"/>
    <n v="3"/>
    <n v="5"/>
    <n v="5"/>
    <n v="2"/>
    <n v="0"/>
    <s v="B"/>
    <s v="C"/>
    <s v="B"/>
    <s v="E"/>
    <s v="PER COMBI BRAKE H.AHM ORI"/>
    <s v="ORISIN"/>
    <n v="1"/>
    <n v="1"/>
    <n v="1"/>
    <n v="7000"/>
    <n v="-1"/>
    <n v="7"/>
    <n v="0"/>
    <n v="2"/>
    <n v="0"/>
    <m/>
    <n v="0"/>
    <n v="1"/>
    <m/>
    <n v="0"/>
    <n v="0"/>
    <m/>
    <n v="0"/>
    <n v="0"/>
    <m/>
    <n v="0"/>
    <n v="0"/>
    <n v="0"/>
    <n v="0"/>
    <n v="0"/>
    <n v="0"/>
    <n v="0"/>
    <n v="0"/>
    <n v="0"/>
    <s v="-"/>
    <m/>
    <s v="-"/>
    <n v="0"/>
    <n v="0"/>
    <n v="-2"/>
    <m/>
    <n v="0"/>
    <s v="-"/>
    <m/>
    <s v="-"/>
    <n v="0"/>
    <n v="0"/>
    <m/>
    <n v="0"/>
    <n v="3"/>
    <n v="10"/>
    <n v="5"/>
    <n v="2"/>
    <n v="4"/>
    <n v="0"/>
    <n v="0"/>
    <n v="0"/>
    <n v="0"/>
    <n v="0"/>
    <n v="0"/>
    <n v="0"/>
    <s v="53199-KVG-910"/>
    <n v="5"/>
    <n v="0"/>
    <s v="-"/>
    <x v="0"/>
  </r>
  <r>
    <x v="178"/>
    <n v="5"/>
    <n v="5"/>
    <n v="7"/>
    <n v="4"/>
    <n v="2"/>
    <n v="0"/>
    <n v="0"/>
    <n v="0"/>
    <s v="B"/>
    <s v="C"/>
    <s v="E"/>
    <s v="E"/>
    <s v="MUR KOMSTIR H.BEBEK ORI"/>
    <s v="ORISIN"/>
    <n v="1"/>
    <n v="1"/>
    <n v="1"/>
    <n v="24500"/>
    <n v="0"/>
    <n v="3"/>
    <n v="2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5"/>
    <n v="7"/>
    <n v="2"/>
    <n v="0"/>
    <n v="5"/>
    <n v="0"/>
    <n v="0"/>
    <n v="0"/>
    <n v="0"/>
    <n v="0"/>
    <n v="0"/>
    <n v="0"/>
    <s v="53220-GN5-900"/>
    <n v="3"/>
    <n v="0"/>
    <s v="-"/>
    <x v="0"/>
  </r>
  <r>
    <x v="179"/>
    <n v="4"/>
    <n v="0"/>
    <n v="0"/>
    <n v="2"/>
    <n v="2"/>
    <n v="0"/>
    <n v="0"/>
    <n v="2"/>
    <s v="E"/>
    <s v="D"/>
    <s v="E"/>
    <s v="D"/>
    <s v="ORING PULLY Y.MIO J ORI"/>
    <s v="ORISIN"/>
    <n v="1"/>
    <s v="1"/>
    <n v="1"/>
    <n v="10000"/>
    <n v="4"/>
    <n v="-2"/>
    <n v="2"/>
    <n v="-2"/>
    <n v="2"/>
    <m/>
    <n v="0"/>
    <n v="0"/>
    <m/>
    <n v="0"/>
    <n v="0"/>
    <m/>
    <n v="0"/>
    <n v="0"/>
    <m/>
    <n v="0"/>
    <n v="0"/>
    <n v="1"/>
    <n v="0"/>
    <n v="1"/>
    <n v="2"/>
    <n v="2"/>
    <n v="6"/>
    <n v="6"/>
    <s v="GSM"/>
    <s v="SLT"/>
    <s v="SLT"/>
    <n v="60000"/>
    <n v="1865800"/>
    <n v="-6"/>
    <m/>
    <n v="0"/>
    <s v="-"/>
    <m/>
    <s v="-"/>
    <n v="0"/>
    <n v="0"/>
    <m/>
    <n v="0"/>
    <n v="4"/>
    <n v="0"/>
    <n v="2"/>
    <n v="0"/>
    <n v="0"/>
    <n v="2"/>
    <n v="0"/>
    <n v="2"/>
    <n v="0"/>
    <n v="0"/>
    <n v="0"/>
    <n v="0"/>
    <s v="54P-E7465-10"/>
    <n v="2"/>
    <n v="0"/>
    <s v="SLT"/>
    <x v="0"/>
  </r>
  <r>
    <x v="180"/>
    <n v="2"/>
    <n v="1"/>
    <n v="1"/>
    <n v="0"/>
    <n v="1"/>
    <n v="0"/>
    <n v="0"/>
    <n v="0"/>
    <s v="D"/>
    <s v="E"/>
    <s v="E"/>
    <s v="E"/>
    <s v="KIPAS PULLY Y.SOUL GT ORI"/>
    <s v="ORISIN"/>
    <n v="1"/>
    <s v="2"/>
    <n v="1"/>
    <n v="450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4"/>
    <n v="1"/>
    <n v="1"/>
    <s v=""/>
    <s v="SAPTA AJI"/>
    <s v="SAPTA AJI"/>
    <n v="45000"/>
    <n v="1601800"/>
    <m/>
    <n v="0"/>
    <n v="2"/>
    <n v="1"/>
    <n v="1"/>
    <n v="0"/>
    <n v="0"/>
    <n v="0"/>
    <n v="0"/>
    <n v="0"/>
    <n v="0"/>
    <n v="0"/>
    <n v="0"/>
    <n v="0"/>
    <s v="54P-E7611-00"/>
    <n v="1"/>
    <n v="0"/>
    <s v="-"/>
    <x v="0"/>
  </r>
  <r>
    <x v="181"/>
    <n v="2"/>
    <n v="1"/>
    <n v="1"/>
    <n v="0"/>
    <n v="1"/>
    <n v="0"/>
    <n v="0"/>
    <n v="0"/>
    <s v="D"/>
    <s v="E"/>
    <s v="E"/>
    <s v="E"/>
    <s v="RUMAH ROLLER Y.MIO J ORI"/>
    <s v="ORISIN"/>
    <n v="1"/>
    <n v="1"/>
    <n v="1"/>
    <n v="870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n v="1"/>
    <n v="1"/>
    <s v=""/>
    <s v="SAPTA AJI"/>
    <s v="SAPTA AJI"/>
    <n v="87000"/>
    <n v="1601800"/>
    <m/>
    <n v="0"/>
    <n v="2"/>
    <n v="1"/>
    <n v="1"/>
    <n v="0"/>
    <n v="0"/>
    <n v="0"/>
    <n v="0"/>
    <n v="0"/>
    <n v="0"/>
    <n v="0"/>
    <n v="0"/>
    <n v="0"/>
    <s v="54P-E7620-00"/>
    <n v="1"/>
    <n v="0"/>
    <s v="-"/>
    <x v="0"/>
  </r>
  <r>
    <x v="182"/>
    <n v="1"/>
    <n v="1"/>
    <n v="1"/>
    <n v="0"/>
    <n v="1"/>
    <n v="0"/>
    <n v="0"/>
    <n v="0"/>
    <s v="D"/>
    <s v="E"/>
    <s v="E"/>
    <s v="E"/>
    <s v="LAWAN RUMAH ROLLER Y.MIO J ORI"/>
    <s v="ORISIN"/>
    <n v="1"/>
    <n v="1"/>
    <n v="1"/>
    <n v="42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54P-E7623-00"/>
    <n v="1"/>
    <n v="0"/>
    <s v="-"/>
    <x v="0"/>
  </r>
  <r>
    <x v="183"/>
    <n v="3"/>
    <n v="1"/>
    <n v="2"/>
    <n v="0"/>
    <n v="1"/>
    <n v="1"/>
    <n v="0"/>
    <n v="0"/>
    <s v="D"/>
    <s v="E"/>
    <s v="D"/>
    <s v="E"/>
    <s v="FANBELT Y.MIO J ORI"/>
    <s v="ORISIN"/>
    <n v="1"/>
    <n v="1"/>
    <n v="1"/>
    <n v="83500"/>
    <n v="2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4"/>
    <m/>
    <n v="0"/>
    <s v="-"/>
    <m/>
    <s v="-"/>
    <n v="0"/>
    <n v="0"/>
    <m/>
    <n v="0"/>
    <n v="3"/>
    <n v="2"/>
    <n v="1"/>
    <n v="0"/>
    <n v="1"/>
    <n v="0"/>
    <n v="0"/>
    <n v="0"/>
    <n v="0"/>
    <n v="0"/>
    <n v="0"/>
    <n v="0"/>
    <s v="54P-E7641-00"/>
    <n v="2"/>
    <n v="0"/>
    <s v="-"/>
    <x v="0"/>
  </r>
  <r>
    <x v="184"/>
    <n v="2"/>
    <n v="1"/>
    <n v="1"/>
    <n v="0"/>
    <n v="1"/>
    <n v="0"/>
    <n v="0"/>
    <n v="0"/>
    <s v="D"/>
    <s v="E"/>
    <s v="E"/>
    <s v="E"/>
    <s v="BOSH PULLY / BOSH ROLLER Y.MIO J ORI"/>
    <s v="ORISIN"/>
    <n v="1"/>
    <n v="1"/>
    <n v="1"/>
    <n v="385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n v="1"/>
    <n v="1"/>
    <s v=""/>
    <s v="SAPTA AJI"/>
    <s v="SAPTA AJI"/>
    <n v="38500"/>
    <n v="1601800"/>
    <m/>
    <n v="0"/>
    <n v="2"/>
    <n v="1"/>
    <n v="1"/>
    <n v="0"/>
    <n v="0"/>
    <n v="0"/>
    <n v="0"/>
    <n v="0"/>
    <n v="0"/>
    <n v="0"/>
    <n v="0"/>
    <n v="0"/>
    <s v="54P-E7674-00"/>
    <n v="1"/>
    <n v="0"/>
    <s v="-"/>
    <x v="0"/>
  </r>
  <r>
    <x v="185"/>
    <n v="0"/>
    <n v="0"/>
    <n v="0"/>
    <n v="0"/>
    <n v="0"/>
    <n v="0"/>
    <n v="0"/>
    <n v="0"/>
    <s v="E"/>
    <s v="E"/>
    <s v="E"/>
    <s v="E"/>
    <s v="DINAMO STATER Y.MIO J ORI"/>
    <s v="IMITAS"/>
    <n v="1"/>
    <s v="1"/>
    <n v="1"/>
    <n v="249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4P-H1890-02"/>
    <n v="0"/>
    <n v="0"/>
    <s v="-"/>
    <x v="0"/>
  </r>
  <r>
    <x v="186"/>
    <n v="2"/>
    <n v="2"/>
    <n v="1"/>
    <n v="1"/>
    <n v="0"/>
    <n v="1"/>
    <n v="0"/>
    <n v="0"/>
    <s v="D"/>
    <s v="D"/>
    <s v="D"/>
    <s v="E"/>
    <s v="KABEL KILOMETER Y.MIO J ORI (PB)"/>
    <s v="ORISIN"/>
    <n v="1"/>
    <s v="1"/>
    <n v="1"/>
    <n v="36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m/>
    <n v="1"/>
    <s v="GSM"/>
    <s v="HKJ"/>
    <s v="HKJ"/>
    <n v="36000"/>
    <n v="7262685"/>
    <n v="2"/>
    <m/>
    <n v="2"/>
    <s v=""/>
    <m/>
    <s v=""/>
    <n v="72000"/>
    <n v="21965380"/>
    <m/>
    <n v="0"/>
    <n v="2"/>
    <n v="1"/>
    <n v="0"/>
    <n v="0"/>
    <n v="0"/>
    <n v="0"/>
    <n v="1"/>
    <n v="0"/>
    <n v="0"/>
    <n v="0"/>
    <n v="0"/>
    <n v="0"/>
    <s v="54P-H3550-10"/>
    <n v="3"/>
    <n v="0"/>
    <s v="HKJ"/>
    <x v="0"/>
  </r>
  <r>
    <x v="187"/>
    <n v="3"/>
    <n v="1"/>
    <n v="2"/>
    <n v="0"/>
    <n v="2"/>
    <n v="2"/>
    <n v="0"/>
    <n v="0"/>
    <s v="D"/>
    <s v="E"/>
    <s v="D"/>
    <s v="E"/>
    <s v="ROLLER Y.MIO J ORI (1SET)"/>
    <s v="ORISIN"/>
    <n v="1"/>
    <s v="1"/>
    <n v="1"/>
    <n v="57500"/>
    <n v="2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4"/>
    <m/>
    <n v="0"/>
    <s v="-"/>
    <m/>
    <s v="-"/>
    <n v="0"/>
    <n v="0"/>
    <m/>
    <n v="0"/>
    <n v="3"/>
    <n v="2"/>
    <n v="2"/>
    <n v="0"/>
    <n v="1"/>
    <n v="0"/>
    <n v="0"/>
    <n v="0"/>
    <n v="0"/>
    <n v="0"/>
    <n v="0"/>
    <n v="0"/>
    <s v="54P-WE763-00"/>
    <n v="2"/>
    <n v="0"/>
    <s v="-"/>
    <x v="0"/>
  </r>
  <r>
    <x v="188"/>
    <n v="2"/>
    <n v="0"/>
    <n v="2"/>
    <n v="2"/>
    <n v="3"/>
    <n v="0"/>
    <n v="0"/>
    <n v="0"/>
    <s v="E"/>
    <s v="D"/>
    <s v="E"/>
    <s v="E"/>
    <s v="SEAL SHOCK / SEAL SOK Y.VIXION ORI"/>
    <s v="ORISIN"/>
    <n v="1"/>
    <s v="1"/>
    <n v="1"/>
    <n v="39000"/>
    <n v="2"/>
    <n v="0"/>
    <n v="3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5"/>
    <m/>
    <n v="0"/>
    <s v="-"/>
    <m/>
    <s v="-"/>
    <n v="0"/>
    <n v="0"/>
    <m/>
    <n v="0"/>
    <n v="2"/>
    <n v="2"/>
    <n v="3"/>
    <n v="0"/>
    <n v="0"/>
    <n v="0"/>
    <n v="0"/>
    <n v="0"/>
    <n v="0"/>
    <n v="0"/>
    <n v="0"/>
    <n v="0"/>
    <s v="5BP-F3145-00"/>
    <n v="1"/>
    <n v="0"/>
    <s v="-"/>
    <x v="0"/>
  </r>
  <r>
    <x v="189"/>
    <n v="1"/>
    <n v="0"/>
    <n v="1"/>
    <n v="1"/>
    <n v="1"/>
    <n v="0"/>
    <n v="0"/>
    <n v="0"/>
    <s v="E"/>
    <s v="D"/>
    <s v="E"/>
    <s v="E"/>
    <s v="KOMSTIR BAWAH BAGIAN ATAS Y.NMAX ORI"/>
    <s v="ORISIN"/>
    <n v="1"/>
    <s v="1"/>
    <n v="1"/>
    <n v="105000"/>
    <n v="1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5BP-F3873-01"/>
    <n v="1"/>
    <n v="0"/>
    <s v="-"/>
    <x v="0"/>
  </r>
  <r>
    <x v="190"/>
    <n v="1"/>
    <n v="0"/>
    <n v="1"/>
    <n v="1"/>
    <n v="1"/>
    <n v="0"/>
    <n v="0"/>
    <n v="0"/>
    <s v="E"/>
    <s v="D"/>
    <s v="E"/>
    <s v="E"/>
    <s v="KOMSTIR BAWAH BAGIAN BAWAH Y.NMAX ORI"/>
    <s v="ORISIN"/>
    <n v="1"/>
    <s v="1"/>
    <n v="1"/>
    <n v="52000"/>
    <n v="1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5BP-F3875-00"/>
    <n v="1"/>
    <n v="0"/>
    <s v="-"/>
    <x v="0"/>
  </r>
  <r>
    <x v="191"/>
    <n v="1"/>
    <n v="2"/>
    <n v="1"/>
    <n v="0"/>
    <n v="1"/>
    <n v="1"/>
    <n v="0"/>
    <n v="0"/>
    <s v="D"/>
    <s v="E"/>
    <s v="D"/>
    <s v="E"/>
    <s v="KAMPAS REM Y.AEROX 155/SCORPIO ORI"/>
    <s v="ORISIN"/>
    <n v="1"/>
    <n v="1"/>
    <n v="1"/>
    <n v="620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n v="1"/>
    <n v="1"/>
    <s v="GSM"/>
    <s v="HKJ"/>
    <s v="HKJ"/>
    <n v="62000"/>
    <n v="7262685"/>
    <n v="-1"/>
    <m/>
    <n v="0"/>
    <s v="-"/>
    <m/>
    <s v="-"/>
    <n v="0"/>
    <n v="0"/>
    <m/>
    <n v="0"/>
    <n v="1"/>
    <n v="1"/>
    <n v="1"/>
    <n v="0"/>
    <n v="2"/>
    <n v="0"/>
    <n v="0"/>
    <n v="0"/>
    <n v="0"/>
    <n v="0"/>
    <n v="0"/>
    <n v="0"/>
    <s v="5BP-F530K-20"/>
    <n v="2"/>
    <n v="0"/>
    <s v="HKJ"/>
    <x v="0"/>
  </r>
  <r>
    <x v="192"/>
    <n v="1"/>
    <n v="1"/>
    <n v="1"/>
    <n v="0"/>
    <n v="1"/>
    <n v="0"/>
    <n v="0"/>
    <n v="0"/>
    <s v="D"/>
    <s v="E"/>
    <s v="E"/>
    <s v="E"/>
    <s v="KAMPAS REM Y.VEGA ZR ORI"/>
    <s v="ORISIN"/>
    <n v="1"/>
    <s v="1"/>
    <n v="1"/>
    <n v="57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5D9-F530K-00"/>
    <n v="1"/>
    <n v="0"/>
    <s v="-"/>
    <x v="0"/>
  </r>
  <r>
    <x v="193"/>
    <n v="3"/>
    <n v="6"/>
    <n v="2"/>
    <n v="2"/>
    <n v="2"/>
    <n v="2"/>
    <n v="0"/>
    <n v="0"/>
    <s v="B"/>
    <s v="D"/>
    <s v="C"/>
    <s v="E"/>
    <s v="KAMPAS REM Y.MIO/JUPITER MX/VIXION ORI"/>
    <s v="ORISIN"/>
    <n v="1"/>
    <s v="2"/>
    <n v="1"/>
    <n v="55000"/>
    <n v="-3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8"/>
    <m/>
    <n v="8"/>
    <s v=""/>
    <m/>
    <s v=""/>
    <n v="440000"/>
    <n v="21965380"/>
    <m/>
    <n v="0"/>
    <n v="3"/>
    <n v="2"/>
    <n v="2"/>
    <n v="0"/>
    <n v="0"/>
    <n v="0"/>
    <n v="0"/>
    <n v="0"/>
    <n v="0"/>
    <n v="0"/>
    <n v="0"/>
    <n v="0"/>
    <s v="5MX-F530K-00"/>
    <n v="4"/>
    <n v="0"/>
    <s v="-"/>
    <x v="22"/>
  </r>
  <r>
    <x v="194"/>
    <n v="0"/>
    <n v="0"/>
    <n v="0"/>
    <n v="0"/>
    <n v="0"/>
    <n v="0"/>
    <n v="0"/>
    <n v="0"/>
    <s v="E"/>
    <s v="E"/>
    <s v="E"/>
    <s v="E"/>
    <s v="DUDUKAN SPION MIO/JUPITER Z"/>
    <s v="ORISIN"/>
    <n v="1"/>
    <n v="1"/>
    <n v="1"/>
    <n v="22038.592299284599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TL-F5867-01"/>
    <n v="0"/>
    <n v="0"/>
    <s v="-"/>
    <x v="0"/>
  </r>
  <r>
    <x v="195"/>
    <n v="1"/>
    <n v="0"/>
    <n v="1"/>
    <n v="0"/>
    <n v="1"/>
    <n v="1"/>
    <n v="0"/>
    <n v="0"/>
    <s v="E"/>
    <s v="E"/>
    <s v="D"/>
    <s v="E"/>
    <s v="SWITCH REM KANAN Y.MIO ORI (PB)"/>
    <s v="ORISIN"/>
    <n v="1"/>
    <s v="1"/>
    <n v="1"/>
    <n v="350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5TL-H3980-20"/>
    <n v="1"/>
    <n v="0"/>
    <s v="-"/>
    <x v="0"/>
  </r>
  <r>
    <x v="196"/>
    <n v="0"/>
    <n v="0"/>
    <n v="0"/>
    <n v="0"/>
    <n v="0"/>
    <n v="0"/>
    <n v="0"/>
    <n v="0"/>
    <s v="E"/>
    <s v="E"/>
    <s v="E"/>
    <s v="E"/>
    <s v="BORDES/PIJAKAN KAKI H.BEAT ESP ORI"/>
    <s v="ORISIN"/>
    <n v="1"/>
    <n v="1"/>
    <n v="1"/>
    <n v="11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10-K81-N00ZA"/>
    <n v="0"/>
    <n v="0"/>
    <s v="-"/>
    <x v="0"/>
  </r>
  <r>
    <x v="197"/>
    <n v="4"/>
    <n v="1"/>
    <n v="0"/>
    <n v="3"/>
    <n v="2"/>
    <n v="2"/>
    <n v="1"/>
    <n v="0"/>
    <s v="D"/>
    <s v="C"/>
    <s v="C"/>
    <s v="E"/>
    <s v="OLI SUPER SPORT H.MPX 1 1,2L"/>
    <s v="OLIGEN"/>
    <n v="1"/>
    <s v="1"/>
    <n v="1"/>
    <n v="85000"/>
    <n v="3"/>
    <n v="-3"/>
    <n v="0"/>
    <n v="1"/>
    <n v="3"/>
    <m/>
    <n v="0"/>
    <n v="0"/>
    <m/>
    <n v="0"/>
    <n v="0"/>
    <m/>
    <n v="0"/>
    <n v="0"/>
    <m/>
    <n v="0"/>
    <n v="0"/>
    <n v="2"/>
    <n v="0"/>
    <n v="0"/>
    <n v="2"/>
    <n v="2"/>
    <n v="0"/>
    <n v="0"/>
    <s v="-"/>
    <m/>
    <s v="-"/>
    <n v="0"/>
    <n v="0"/>
    <n v="2"/>
    <m/>
    <n v="2"/>
    <s v="NSA"/>
    <m/>
    <s v="NSA"/>
    <n v="170000"/>
    <n v="57564082.685275108"/>
    <m/>
    <n v="0"/>
    <n v="4"/>
    <n v="0"/>
    <n v="2"/>
    <n v="1"/>
    <n v="0"/>
    <n v="3"/>
    <n v="0"/>
    <n v="0"/>
    <n v="0"/>
    <n v="0"/>
    <n v="0"/>
    <n v="0"/>
    <s v="82322MAK8LN1"/>
    <n v="3"/>
    <n v="0"/>
    <s v="-"/>
    <x v="0"/>
  </r>
  <r>
    <x v="198"/>
    <n v="2"/>
    <n v="1"/>
    <n v="1"/>
    <n v="0"/>
    <n v="1"/>
    <n v="0"/>
    <n v="0"/>
    <n v="0"/>
    <s v="D"/>
    <s v="E"/>
    <s v="E"/>
    <s v="E"/>
    <s v="BAN DALAM 70/90-14 IRC"/>
    <s v="IMITAS"/>
    <n v="1"/>
    <n v="1"/>
    <n v="1"/>
    <n v="265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1"/>
    <n v="1"/>
    <n v="0"/>
    <n v="1"/>
    <n v="0"/>
    <n v="0"/>
    <n v="0"/>
    <n v="0"/>
    <n v="0"/>
    <n v="0"/>
    <n v="0"/>
    <s v="8990876610040"/>
    <n v="1"/>
    <n v="0"/>
    <s v="-"/>
    <x v="0"/>
  </r>
  <r>
    <x v="199"/>
    <n v="2"/>
    <n v="4"/>
    <n v="2"/>
    <n v="1"/>
    <n v="2"/>
    <n v="2"/>
    <n v="1"/>
    <n v="0"/>
    <s v="B"/>
    <s v="D"/>
    <s v="D"/>
    <s v="E"/>
    <s v="BAN DALAM 80/90-14 IRC"/>
    <s v="ORISIN"/>
    <n v="1"/>
    <n v="1"/>
    <n v="1"/>
    <n v="28800"/>
    <n v="-2"/>
    <n v="1"/>
    <n v="0"/>
    <n v="1"/>
    <n v="0"/>
    <m/>
    <n v="0"/>
    <n v="1"/>
    <m/>
    <n v="0"/>
    <n v="0"/>
    <m/>
    <n v="0"/>
    <n v="0"/>
    <m/>
    <n v="0"/>
    <n v="1"/>
    <n v="0"/>
    <n v="0"/>
    <n v="0"/>
    <n v="1"/>
    <n v="1"/>
    <n v="2"/>
    <n v="2"/>
    <s v="GSM"/>
    <s v="HKJ"/>
    <s v="HKJ"/>
    <n v="57600"/>
    <n v="7262685"/>
    <n v="2"/>
    <m/>
    <n v="2"/>
    <s v=""/>
    <m/>
    <s v=""/>
    <n v="57600"/>
    <n v="21965380"/>
    <m/>
    <n v="0"/>
    <n v="2"/>
    <n v="2"/>
    <n v="2"/>
    <n v="1"/>
    <n v="2"/>
    <n v="0"/>
    <n v="0"/>
    <n v="0"/>
    <n v="0"/>
    <n v="0"/>
    <n v="0"/>
    <n v="0"/>
    <s v="8990876610057"/>
    <n v="3"/>
    <n v="0"/>
    <s v="HKJ"/>
    <x v="0"/>
  </r>
  <r>
    <x v="200"/>
    <n v="2"/>
    <n v="1"/>
    <n v="2"/>
    <n v="0"/>
    <n v="2"/>
    <n v="0"/>
    <n v="0"/>
    <n v="0"/>
    <s v="D"/>
    <s v="E"/>
    <s v="E"/>
    <s v="E"/>
    <s v="BAN DALAM 250-17 IRC"/>
    <s v="IMITAS"/>
    <n v="1"/>
    <n v="1"/>
    <n v="1"/>
    <n v="28080"/>
    <n v="1"/>
    <n v="2"/>
    <n v="2"/>
    <n v="0"/>
    <n v="0"/>
    <m/>
    <n v="0"/>
    <n v="0"/>
    <m/>
    <n v="0"/>
    <n v="0"/>
    <m/>
    <n v="0"/>
    <n v="0"/>
    <m/>
    <n v="0"/>
    <n v="1"/>
    <n v="0"/>
    <n v="0"/>
    <n v="0"/>
    <n v="1"/>
    <n v="1"/>
    <m/>
    <n v="1"/>
    <s v="GSM"/>
    <s v="HKJ"/>
    <s v="HKJ"/>
    <n v="28080"/>
    <n v="7262685"/>
    <b v="0"/>
    <m/>
    <n v="0"/>
    <s v="-"/>
    <m/>
    <s v="-"/>
    <n v="0"/>
    <n v="0"/>
    <m/>
    <n v="0"/>
    <n v="2"/>
    <n v="2"/>
    <n v="2"/>
    <n v="0"/>
    <n v="1"/>
    <n v="0"/>
    <n v="0"/>
    <n v="0"/>
    <n v="0"/>
    <n v="0"/>
    <n v="0"/>
    <n v="0"/>
    <s v="8990876610095"/>
    <n v="1"/>
    <n v="0"/>
    <s v="HKJ"/>
    <x v="0"/>
  </r>
  <r>
    <x v="201"/>
    <n v="2"/>
    <n v="2"/>
    <n v="1"/>
    <n v="1"/>
    <n v="2"/>
    <n v="1"/>
    <n v="0"/>
    <n v="0"/>
    <s v="C"/>
    <s v="D"/>
    <s v="D"/>
    <s v="E"/>
    <s v="BAN DALAM 275-17 IRC"/>
    <s v="IMITAS"/>
    <n v="1"/>
    <n v="1"/>
    <n v="1"/>
    <n v="315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2"/>
    <n v="2"/>
    <s v="GSM"/>
    <s v="HKJ"/>
    <s v="HKJ"/>
    <n v="63000"/>
    <n v="7262685"/>
    <b v="0"/>
    <m/>
    <n v="0"/>
    <s v="-"/>
    <m/>
    <s v="-"/>
    <n v="0"/>
    <n v="0"/>
    <m/>
    <n v="0"/>
    <n v="2"/>
    <n v="1"/>
    <n v="2"/>
    <n v="0"/>
    <n v="2"/>
    <n v="0"/>
    <n v="0"/>
    <n v="0"/>
    <n v="0"/>
    <n v="0"/>
    <n v="0"/>
    <n v="0"/>
    <s v="8990876610101"/>
    <n v="3"/>
    <n v="0"/>
    <s v="HKJ"/>
    <x v="0"/>
  </r>
  <r>
    <x v="202"/>
    <n v="3"/>
    <n v="3"/>
    <n v="5"/>
    <n v="2"/>
    <n v="2"/>
    <n v="0"/>
    <n v="1"/>
    <n v="0"/>
    <s v="B"/>
    <s v="C"/>
    <s v="E"/>
    <s v="E"/>
    <s v="BAN DALAM 90/90-14 IRC"/>
    <s v="ORISIN"/>
    <n v="1"/>
    <n v="1"/>
    <n v="1"/>
    <n v="34000"/>
    <n v="0"/>
    <n v="3"/>
    <n v="2"/>
    <n v="1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4"/>
    <m/>
    <n v="0"/>
    <s v="-"/>
    <m/>
    <s v="-"/>
    <n v="0"/>
    <n v="0"/>
    <m/>
    <n v="0"/>
    <n v="3"/>
    <n v="5"/>
    <n v="2"/>
    <n v="1"/>
    <n v="3"/>
    <n v="0"/>
    <n v="0"/>
    <n v="0"/>
    <n v="0"/>
    <n v="0"/>
    <n v="0"/>
    <n v="0"/>
    <s v="8990876610255"/>
    <n v="2"/>
    <n v="0"/>
    <s v="-"/>
    <x v="0"/>
  </r>
  <r>
    <x v="203"/>
    <n v="2"/>
    <n v="3"/>
    <n v="3"/>
    <n v="2"/>
    <n v="3"/>
    <n v="2"/>
    <n v="1"/>
    <n v="0"/>
    <s v="B"/>
    <s v="C"/>
    <s v="D"/>
    <s v="E"/>
    <s v="OLI SPORT ENDURO RACING 1L"/>
    <s v="OLIGEN"/>
    <n v="2"/>
    <n v="1"/>
    <n v="1"/>
    <n v="59000"/>
    <n v="-1"/>
    <n v="1"/>
    <n v="1"/>
    <n v="1"/>
    <n v="0"/>
    <m/>
    <n v="0"/>
    <n v="1"/>
    <m/>
    <n v="0"/>
    <n v="0"/>
    <m/>
    <n v="0"/>
    <n v="0"/>
    <m/>
    <n v="0"/>
    <n v="1"/>
    <n v="0"/>
    <n v="0"/>
    <n v="0"/>
    <n v="2"/>
    <n v="2"/>
    <n v="1"/>
    <n v="1"/>
    <s v="HKJ"/>
    <m/>
    <s v="HKJ"/>
    <n v="59000"/>
    <n v="7262685"/>
    <n v="1"/>
    <m/>
    <n v="1"/>
    <s v=""/>
    <m/>
    <s v=""/>
    <n v="59000"/>
    <n v="21965380"/>
    <m/>
    <n v="0"/>
    <n v="2"/>
    <n v="3"/>
    <n v="3"/>
    <n v="1"/>
    <n v="2"/>
    <n v="0"/>
    <n v="0"/>
    <n v="0"/>
    <n v="0"/>
    <n v="0"/>
    <n v="0"/>
    <n v="0"/>
    <s v="8991011328073"/>
    <n v="3"/>
    <n v="0"/>
    <s v="HKJ"/>
    <x v="0"/>
  </r>
  <r>
    <x v="204"/>
    <n v="7"/>
    <n v="217"/>
    <n v="32"/>
    <n v="194"/>
    <n v="10"/>
    <n v="84"/>
    <n v="13"/>
    <n v="27"/>
    <s v="A"/>
    <s v="A"/>
    <s v="A"/>
    <s v="B"/>
    <s v="CARBU CLEANER"/>
    <s v="IMITAS"/>
    <n v="20"/>
    <n v="1"/>
    <n v="5"/>
    <n v="4000"/>
    <n v="-210"/>
    <n v="-162"/>
    <n v="-74"/>
    <n v="-14"/>
    <n v="0"/>
    <m/>
    <n v="0"/>
    <n v="0"/>
    <m/>
    <n v="0"/>
    <n v="0"/>
    <m/>
    <n v="0"/>
    <n v="0"/>
    <m/>
    <n v="0"/>
    <n v="82"/>
    <n v="114"/>
    <n v="53"/>
    <n v="7"/>
    <n v="60"/>
    <n v="60"/>
    <n v="0"/>
    <n v="0"/>
    <s v="-"/>
    <m/>
    <s v="-"/>
    <n v="0"/>
    <n v="0"/>
    <b v="0"/>
    <m/>
    <n v="0"/>
    <s v="-"/>
    <m/>
    <s v="-"/>
    <n v="0"/>
    <n v="0"/>
    <m/>
    <n v="0"/>
    <n v="7"/>
    <n v="32"/>
    <n v="10"/>
    <n v="13"/>
    <n v="217"/>
    <n v="162"/>
    <n v="74"/>
    <n v="14"/>
    <n v="0"/>
    <n v="0"/>
    <n v="0"/>
    <n v="0"/>
    <s v="8997034790026"/>
    <n v="151"/>
    <n v="0"/>
    <s v="-"/>
    <x v="0"/>
  </r>
  <r>
    <x v="205"/>
    <n v="2"/>
    <n v="0"/>
    <n v="2"/>
    <n v="2"/>
    <n v="0"/>
    <n v="2"/>
    <n v="0"/>
    <n v="0"/>
    <s v="E"/>
    <s v="D"/>
    <s v="D"/>
    <s v="E"/>
    <s v="MUR PULLY Y.MIO M3 ORI"/>
    <s v="ORISIN"/>
    <n v="1"/>
    <s v="1"/>
    <n v="1"/>
    <n v="12000"/>
    <n v="2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2"/>
    <m/>
    <n v="2"/>
    <s v=""/>
    <m/>
    <s v=""/>
    <n v="24000"/>
    <n v="21965380"/>
    <m/>
    <n v="0"/>
    <n v="2"/>
    <n v="2"/>
    <n v="0"/>
    <n v="0"/>
    <n v="0"/>
    <n v="0"/>
    <n v="2"/>
    <n v="0"/>
    <n v="0"/>
    <n v="0"/>
    <n v="0"/>
    <n v="0"/>
    <s v="90170-12802"/>
    <n v="2"/>
    <n v="0"/>
    <s v="-"/>
    <x v="0"/>
  </r>
  <r>
    <x v="206"/>
    <n v="0"/>
    <n v="2"/>
    <n v="0"/>
    <n v="0"/>
    <n v="1"/>
    <n v="0"/>
    <n v="0"/>
    <n v="0"/>
    <s v="D"/>
    <s v="E"/>
    <s v="E"/>
    <s v="E"/>
    <s v="RING PULLY Y.MIO J ORI"/>
    <s v="ORISIN"/>
    <n v="1"/>
    <n v="1"/>
    <n v="1"/>
    <n v="12000"/>
    <n v="-2"/>
    <n v="0"/>
    <n v="1"/>
    <n v="0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n v="1"/>
    <m/>
    <n v="1"/>
    <s v=""/>
    <m/>
    <s v=""/>
    <n v="12000"/>
    <n v="21965380"/>
    <m/>
    <n v="0"/>
    <n v="0"/>
    <n v="0"/>
    <n v="1"/>
    <n v="0"/>
    <n v="1"/>
    <n v="0"/>
    <n v="0"/>
    <n v="0"/>
    <n v="0"/>
    <n v="0"/>
    <n v="0"/>
    <n v="0"/>
    <s v="90201-15841"/>
    <n v="1"/>
    <n v="0"/>
    <s v="-"/>
    <x v="0"/>
  </r>
  <r>
    <x v="207"/>
    <n v="0"/>
    <n v="2"/>
    <n v="0"/>
    <n v="0"/>
    <n v="0"/>
    <n v="0"/>
    <n v="0"/>
    <n v="0"/>
    <s v="D"/>
    <s v="E"/>
    <s v="E"/>
    <s v="E"/>
    <s v="MUR PULLY H.BEAT FI ORI"/>
    <s v="ORISIN"/>
    <n v="1"/>
    <n v="1"/>
    <n v="1"/>
    <n v="150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2"/>
    <m/>
    <n v="2"/>
    <s v="NSA"/>
    <m/>
    <s v="NSA"/>
    <n v="30000"/>
    <n v="57564082.685275108"/>
    <m/>
    <n v="0"/>
    <n v="0"/>
    <n v="0"/>
    <n v="0"/>
    <n v="0"/>
    <n v="0"/>
    <n v="0"/>
    <n v="0"/>
    <n v="0"/>
    <n v="0"/>
    <n v="0"/>
    <n v="0"/>
    <n v="0"/>
    <s v="90202-KN7-670"/>
    <n v="1"/>
    <n v="0"/>
    <s v="-"/>
    <x v="0"/>
  </r>
  <r>
    <x v="208"/>
    <n v="3"/>
    <n v="4"/>
    <n v="3"/>
    <n v="0"/>
    <n v="3"/>
    <n v="2"/>
    <n v="0"/>
    <n v="0"/>
    <s v="D"/>
    <s v="E"/>
    <s v="E"/>
    <s v="E"/>
    <s v="KANCING GANDA H.BEAT ORI"/>
    <s v="ORISIN"/>
    <n v="1"/>
    <n v="1"/>
    <n v="1"/>
    <n v="6000"/>
    <n v="-1"/>
    <n v="3"/>
    <n v="1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0"/>
    <m/>
    <n v="0"/>
    <s v="-"/>
    <m/>
    <s v="-"/>
    <n v="0"/>
    <n v="0"/>
    <m/>
    <n v="0"/>
    <n v="3"/>
    <n v="3"/>
    <n v="3"/>
    <n v="0"/>
    <n v="4"/>
    <n v="0"/>
    <n v="0"/>
    <n v="0"/>
    <n v="0"/>
    <n v="0"/>
    <n v="0"/>
    <n v="0"/>
    <s v="90454-GB2-000"/>
    <n v="3"/>
    <n v="0"/>
    <s v="-"/>
    <x v="0"/>
  </r>
  <r>
    <x v="209"/>
    <n v="19"/>
    <n v="13"/>
    <n v="26"/>
    <n v="9"/>
    <n v="11"/>
    <n v="9"/>
    <n v="1"/>
    <n v="1"/>
    <s v="A"/>
    <s v="A"/>
    <s v="A"/>
    <s v="D"/>
    <s v="OLI MATIC Y.YAMALUBE SUPER 1L"/>
    <s v="OLIGEN"/>
    <n v="2"/>
    <s v="2"/>
    <n v="1"/>
    <n v="66000"/>
    <n v="6"/>
    <n v="17"/>
    <n v="2"/>
    <n v="0"/>
    <n v="0"/>
    <m/>
    <n v="0"/>
    <n v="0"/>
    <m/>
    <n v="0"/>
    <n v="0"/>
    <m/>
    <n v="0"/>
    <n v="2"/>
    <m/>
    <n v="0"/>
    <n v="0"/>
    <n v="0"/>
    <n v="0"/>
    <n v="0"/>
    <n v="0"/>
    <n v="0"/>
    <m/>
    <n v="0"/>
    <s v="-"/>
    <m/>
    <s v="-"/>
    <n v="0"/>
    <n v="0"/>
    <n v="-10"/>
    <m/>
    <n v="0"/>
    <s v="-"/>
    <m/>
    <s v="-"/>
    <n v="0"/>
    <n v="0"/>
    <m/>
    <n v="0"/>
    <n v="19"/>
    <n v="26"/>
    <n v="11"/>
    <n v="1"/>
    <n v="13"/>
    <n v="0"/>
    <n v="0"/>
    <n v="0"/>
    <n v="0"/>
    <n v="0"/>
    <n v="0"/>
    <n v="0"/>
    <s v="90793AJ425"/>
    <n v="11"/>
    <n v="0"/>
    <s v="-"/>
    <x v="0"/>
  </r>
  <r>
    <x v="210"/>
    <n v="4"/>
    <n v="5"/>
    <n v="3"/>
    <n v="4"/>
    <n v="2"/>
    <n v="3"/>
    <n v="1"/>
    <n v="0"/>
    <s v="B"/>
    <s v="C"/>
    <s v="C"/>
    <s v="E"/>
    <s v="OLI SPORT Y.YAMALUBE 1L"/>
    <s v="OLIGEN"/>
    <n v="2"/>
    <s v="3"/>
    <n v="1"/>
    <n v="51500"/>
    <n v="-1"/>
    <n v="-1"/>
    <n v="-1"/>
    <n v="1"/>
    <n v="0"/>
    <m/>
    <n v="0"/>
    <n v="0"/>
    <m/>
    <n v="0"/>
    <n v="0"/>
    <m/>
    <n v="0"/>
    <n v="0"/>
    <m/>
    <n v="0"/>
    <n v="0"/>
    <n v="0"/>
    <n v="0"/>
    <n v="0"/>
    <n v="0"/>
    <n v="0"/>
    <n v="3"/>
    <n v="3"/>
    <s v="HKJ"/>
    <m/>
    <s v="HKJ"/>
    <n v="154500"/>
    <n v="7262685"/>
    <n v="6"/>
    <m/>
    <n v="6"/>
    <s v=""/>
    <m/>
    <s v=""/>
    <n v="309000"/>
    <n v="21965380"/>
    <m/>
    <n v="0"/>
    <n v="4"/>
    <n v="3"/>
    <n v="2"/>
    <n v="1"/>
    <n v="0"/>
    <n v="1"/>
    <n v="1"/>
    <n v="0"/>
    <n v="0"/>
    <n v="0"/>
    <n v="0"/>
    <n v="0"/>
    <s v="90793AJ437"/>
    <n v="4"/>
    <n v="0"/>
    <s v="HKJ"/>
    <x v="0"/>
  </r>
  <r>
    <x v="211"/>
    <n v="7"/>
    <n v="7"/>
    <n v="12"/>
    <n v="6"/>
    <n v="8"/>
    <n v="6"/>
    <n v="3"/>
    <n v="2"/>
    <s v="B"/>
    <s v="B"/>
    <s v="B"/>
    <s v="D"/>
    <s v="OLI GEAR Y.YAMALUBE 100ML "/>
    <s v="ORISIN"/>
    <n v="2"/>
    <s v="6"/>
    <n v="1"/>
    <n v="13000"/>
    <n v="0"/>
    <n v="6"/>
    <n v="2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n v="48"/>
    <n v="48"/>
    <s v=""/>
    <s v="SAPTA AJI"/>
    <s v="SAPTA AJI"/>
    <n v="624000"/>
    <n v="1601800"/>
    <m/>
    <n v="0"/>
    <n v="7"/>
    <n v="12"/>
    <n v="8"/>
    <n v="3"/>
    <n v="0"/>
    <n v="0"/>
    <n v="0"/>
    <n v="0"/>
    <n v="0"/>
    <n v="0"/>
    <n v="0"/>
    <n v="0"/>
    <s v="90793AJ804"/>
    <n v="8"/>
    <n v="0"/>
    <s v="-"/>
    <x v="0"/>
  </r>
  <r>
    <x v="212"/>
    <n v="9"/>
    <n v="8"/>
    <n v="18"/>
    <n v="8"/>
    <n v="10"/>
    <n v="6"/>
    <n v="1"/>
    <n v="1"/>
    <s v="B"/>
    <s v="A"/>
    <s v="B"/>
    <s v="D"/>
    <s v="OLI GEAR Y.YAMALUBE 150ML"/>
    <s v="ORISIN"/>
    <n v="2"/>
    <n v="1"/>
    <n v="1"/>
    <n v="18500"/>
    <n v="1"/>
    <n v="10"/>
    <n v="4"/>
    <n v="0"/>
    <n v="0"/>
    <m/>
    <n v="0"/>
    <n v="0"/>
    <m/>
    <n v="0"/>
    <n v="0"/>
    <m/>
    <n v="0"/>
    <n v="2"/>
    <m/>
    <n v="0"/>
    <n v="1"/>
    <n v="0"/>
    <n v="0"/>
    <n v="0"/>
    <n v="2"/>
    <n v="2"/>
    <n v="0"/>
    <n v="0"/>
    <s v="-"/>
    <m/>
    <s v="-"/>
    <n v="0"/>
    <n v="0"/>
    <n v="-4"/>
    <m/>
    <n v="0"/>
    <s v="-"/>
    <m/>
    <s v="-"/>
    <n v="0"/>
    <n v="0"/>
    <m/>
    <n v="0"/>
    <n v="9"/>
    <n v="18"/>
    <n v="10"/>
    <n v="1"/>
    <n v="8"/>
    <n v="0"/>
    <n v="0"/>
    <n v="0"/>
    <n v="0"/>
    <n v="0"/>
    <n v="0"/>
    <n v="0"/>
    <s v="90793AJ829"/>
    <n v="8"/>
    <n v="0"/>
    <s v="-"/>
    <x v="0"/>
  </r>
  <r>
    <x v="213"/>
    <n v="0"/>
    <n v="0"/>
    <n v="0"/>
    <n v="0"/>
    <n v="0"/>
    <n v="0"/>
    <n v="0"/>
    <n v="0"/>
    <s v="E"/>
    <s v="E"/>
    <s v="E"/>
    <s v="E"/>
    <s v="LAHER 6205 KRUK AS KANAN H.BEAT ORI"/>
    <s v="ORISIN"/>
    <n v="1"/>
    <n v="1"/>
    <n v="1"/>
    <n v="5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1001-KZL-A01"/>
    <n v="0"/>
    <n v="0"/>
    <s v="-"/>
    <x v="0"/>
  </r>
  <r>
    <x v="214"/>
    <n v="0"/>
    <n v="0"/>
    <n v="0"/>
    <n v="0"/>
    <n v="0"/>
    <n v="0"/>
    <n v="0"/>
    <n v="0"/>
    <s v="E"/>
    <s v="E"/>
    <s v="E"/>
    <s v="E"/>
    <s v="LAHER KRUK AS KANAN H.VARIO 125 ORI"/>
    <s v="ORISIN"/>
    <n v="1"/>
    <n v="1"/>
    <n v="1"/>
    <n v="124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1001-KZR-600"/>
    <n v="0"/>
    <n v="0"/>
    <s v="-"/>
    <x v="0"/>
  </r>
  <r>
    <x v="215"/>
    <n v="0"/>
    <n v="0"/>
    <n v="0"/>
    <n v="0"/>
    <n v="0"/>
    <n v="0"/>
    <n v="0"/>
    <n v="0"/>
    <s v="E"/>
    <s v="E"/>
    <s v="E"/>
    <s v="E"/>
    <s v="LAHER KRUK AS KIRI H.VARIO 125 LED ORI"/>
    <s v="ORISIN"/>
    <n v="1"/>
    <s v="1"/>
    <n v="1"/>
    <n v="71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1002-KVB-930"/>
    <n v="0"/>
    <n v="0"/>
    <s v="-"/>
    <x v="0"/>
  </r>
  <r>
    <x v="216"/>
    <n v="0"/>
    <n v="0"/>
    <n v="0"/>
    <n v="0"/>
    <n v="0"/>
    <n v="0"/>
    <n v="0"/>
    <n v="0"/>
    <s v="E"/>
    <s v="E"/>
    <s v="E"/>
    <s v="E"/>
    <s v="LAHER 6007 KRUK AS KIRI H.BEAT FI/VARIO FI ORI"/>
    <s v="ORISIN"/>
    <n v="1"/>
    <n v="1"/>
    <n v="1"/>
    <n v="5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1002-KVY-901"/>
    <n v="0"/>
    <n v="0"/>
    <s v="-"/>
    <x v="0"/>
  </r>
  <r>
    <x v="217"/>
    <n v="3"/>
    <n v="3"/>
    <n v="8"/>
    <n v="2"/>
    <n v="4"/>
    <n v="6"/>
    <n v="1"/>
    <n v="0"/>
    <s v="B"/>
    <s v="C"/>
    <s v="B"/>
    <s v="E"/>
    <s v="LAHER CVT H.BEAT ORI"/>
    <s v="ORISIN"/>
    <n v="1"/>
    <s v="3"/>
    <n v="1"/>
    <n v="41000"/>
    <n v="0"/>
    <n v="6"/>
    <n v="-2"/>
    <n v="1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0"/>
    <m/>
    <n v="0"/>
    <s v="-"/>
    <m/>
    <s v="-"/>
    <n v="0"/>
    <n v="0"/>
    <m/>
    <n v="0"/>
    <n v="3"/>
    <n v="8"/>
    <n v="4"/>
    <n v="1"/>
    <n v="3"/>
    <n v="0"/>
    <n v="2"/>
    <n v="0"/>
    <n v="0"/>
    <n v="0"/>
    <n v="0"/>
    <n v="0"/>
    <s v="91005-KVB-N50"/>
    <n v="4"/>
    <n v="0"/>
    <s v="-"/>
    <x v="0"/>
  </r>
  <r>
    <x v="218"/>
    <n v="1"/>
    <n v="1"/>
    <n v="2"/>
    <n v="3"/>
    <n v="2"/>
    <n v="1"/>
    <n v="0"/>
    <n v="0"/>
    <s v="D"/>
    <s v="D"/>
    <s v="D"/>
    <s v="E"/>
    <s v="LAHER 60/22 UU / LAHER GEAR AS RODA H.VARIO ORI"/>
    <s v="ORISIN"/>
    <n v="1"/>
    <n v="1"/>
    <n v="1"/>
    <n v="48250"/>
    <n v="0"/>
    <n v="-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3"/>
    <m/>
    <n v="3"/>
    <s v="NSA"/>
    <m/>
    <s v="NSA"/>
    <n v="144750"/>
    <n v="57564082.685275108"/>
    <m/>
    <n v="0"/>
    <n v="1"/>
    <n v="2"/>
    <n v="2"/>
    <n v="0"/>
    <n v="0"/>
    <n v="1"/>
    <n v="0"/>
    <n v="0"/>
    <n v="0"/>
    <n v="0"/>
    <n v="0"/>
    <n v="0"/>
    <s v="91009-KVB-903"/>
    <n v="3"/>
    <n v="0"/>
    <s v="-"/>
    <x v="0"/>
  </r>
  <r>
    <x v="219"/>
    <n v="3"/>
    <n v="6"/>
    <n v="1"/>
    <n v="2"/>
    <n v="2"/>
    <n v="3"/>
    <n v="0"/>
    <n v="1"/>
    <s v="B"/>
    <s v="B"/>
    <s v="B"/>
    <s v="D"/>
    <s v="LAHER 6902 U PULLY H.AHM ORI"/>
    <s v="ORISIN"/>
    <n v="1"/>
    <n v="1"/>
    <n v="1"/>
    <n v="31000"/>
    <n v="-3"/>
    <n v="-1"/>
    <n v="-1"/>
    <n v="-1"/>
    <n v="0"/>
    <m/>
    <n v="0"/>
    <n v="0"/>
    <m/>
    <n v="0"/>
    <n v="0"/>
    <m/>
    <n v="0"/>
    <n v="0"/>
    <m/>
    <n v="0"/>
    <n v="1"/>
    <n v="1"/>
    <n v="0"/>
    <n v="1"/>
    <n v="3"/>
    <n v="3"/>
    <n v="5"/>
    <n v="5"/>
    <s v="GSM"/>
    <s v="TSJ"/>
    <s v="TSJ"/>
    <n v="155000"/>
    <n v="155000"/>
    <n v="7"/>
    <m/>
    <n v="7"/>
    <s v="NSA"/>
    <m/>
    <s v="NSA"/>
    <n v="217000"/>
    <n v="57564082.685275108"/>
    <m/>
    <n v="0"/>
    <n v="3"/>
    <n v="1"/>
    <n v="2"/>
    <n v="0"/>
    <n v="0"/>
    <n v="1"/>
    <n v="1"/>
    <n v="1"/>
    <n v="0"/>
    <n v="0"/>
    <n v="0"/>
    <n v="0"/>
    <s v="91009-KVY-961"/>
    <n v="5"/>
    <n v="0"/>
    <s v="TSJ"/>
    <x v="23"/>
  </r>
  <r>
    <x v="220"/>
    <n v="0"/>
    <n v="2"/>
    <n v="0"/>
    <n v="1"/>
    <n v="0"/>
    <n v="2"/>
    <n v="0"/>
    <n v="0"/>
    <s v="C"/>
    <s v="D"/>
    <s v="D"/>
    <s v="E"/>
    <s v="LAHER 20X29X18 BAMBU H.AHM"/>
    <s v="ORISIN"/>
    <n v="1"/>
    <s v="1"/>
    <n v="1"/>
    <n v="46000"/>
    <n v="-2"/>
    <n v="-1"/>
    <n v="-2"/>
    <n v="0"/>
    <n v="0"/>
    <m/>
    <n v="0"/>
    <n v="0"/>
    <m/>
    <n v="0"/>
    <n v="0"/>
    <m/>
    <n v="0"/>
    <n v="0"/>
    <m/>
    <n v="0"/>
    <n v="0"/>
    <n v="1"/>
    <n v="1"/>
    <n v="0"/>
    <n v="2"/>
    <n v="2"/>
    <n v="10"/>
    <n v="10"/>
    <s v="GSM"/>
    <s v="AHASS"/>
    <s v="AHASS"/>
    <n v="460000"/>
    <n v="2437200"/>
    <n v="-3"/>
    <m/>
    <n v="0"/>
    <s v="-"/>
    <m/>
    <s v="-"/>
    <n v="0"/>
    <n v="0"/>
    <m/>
    <n v="0"/>
    <n v="0"/>
    <n v="0"/>
    <n v="0"/>
    <n v="0"/>
    <n v="2"/>
    <n v="1"/>
    <n v="2"/>
    <n v="0"/>
    <n v="0"/>
    <n v="0"/>
    <n v="0"/>
    <n v="0"/>
    <s v="91109-KVY-901"/>
    <n v="3"/>
    <n v="0"/>
    <s v="AHASS"/>
    <x v="0"/>
  </r>
  <r>
    <x v="221"/>
    <n v="2"/>
    <n v="2"/>
    <n v="0"/>
    <n v="2"/>
    <n v="2"/>
    <n v="0"/>
    <n v="0"/>
    <n v="0"/>
    <s v="D"/>
    <s v="D"/>
    <s v="E"/>
    <s v="E"/>
    <s v="OIL SEAL MAGHNET H.BEAT FI NON ESP/ 16X26X7 ORI"/>
    <s v="ORISIN"/>
    <n v="1"/>
    <n v="1"/>
    <n v="1"/>
    <n v="12000"/>
    <n v="0"/>
    <n v="-2"/>
    <n v="2"/>
    <n v="0"/>
    <n v="1"/>
    <m/>
    <n v="0"/>
    <n v="0"/>
    <m/>
    <n v="0"/>
    <n v="0"/>
    <m/>
    <n v="0"/>
    <n v="0"/>
    <m/>
    <n v="0"/>
    <n v="2"/>
    <n v="1"/>
    <n v="0"/>
    <n v="0"/>
    <n v="3"/>
    <n v="3"/>
    <n v="2"/>
    <n v="2"/>
    <s v="BNMKMR"/>
    <s v="GSM"/>
    <s v="GSM"/>
    <n v="24000"/>
    <n v="2132750"/>
    <n v="0"/>
    <m/>
    <n v="0"/>
    <s v="-"/>
    <m/>
    <s v="-"/>
    <n v="0"/>
    <n v="0"/>
    <m/>
    <n v="0"/>
    <n v="2"/>
    <n v="0"/>
    <n v="2"/>
    <n v="0"/>
    <n v="2"/>
    <n v="2"/>
    <n v="0"/>
    <n v="0"/>
    <n v="0"/>
    <n v="0"/>
    <n v="0"/>
    <n v="0"/>
    <s v="91201-GCC-771"/>
    <n v="2"/>
    <n v="0"/>
    <s v="GSM"/>
    <x v="0"/>
  </r>
  <r>
    <x v="222"/>
    <n v="2"/>
    <n v="0"/>
    <n v="2"/>
    <n v="2"/>
    <n v="2"/>
    <n v="2"/>
    <n v="0"/>
    <n v="0"/>
    <s v="E"/>
    <s v="D"/>
    <s v="D"/>
    <s v="E"/>
    <s v="OIL SEAL MAGHNET BEAT FI ESP"/>
    <s v="ORISIN"/>
    <n v="1"/>
    <s v="1"/>
    <n v="1"/>
    <n v="10000"/>
    <n v="2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2"/>
    <n v="2"/>
    <n v="2"/>
    <n v="0"/>
    <n v="0"/>
    <n v="0"/>
    <n v="0"/>
    <n v="0"/>
    <n v="0"/>
    <n v="0"/>
    <n v="0"/>
    <n v="0"/>
    <s v="91201-K44-V01"/>
    <n v="2"/>
    <n v="0"/>
    <s v="-"/>
    <x v="0"/>
  </r>
  <r>
    <x v="223"/>
    <n v="2"/>
    <n v="2"/>
    <n v="1"/>
    <n v="0"/>
    <n v="2"/>
    <n v="2"/>
    <n v="0"/>
    <n v="0"/>
    <s v="D"/>
    <s v="E"/>
    <s v="D"/>
    <s v="E"/>
    <s v="OIL SEAL MAGHNET H.BEAT CARBU/ 19.8X30X7 ORI"/>
    <s v="ORISIN"/>
    <n v="1"/>
    <n v="1"/>
    <n v="1"/>
    <n v="15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1"/>
    <m/>
    <n v="1"/>
    <s v="NSA"/>
    <m/>
    <s v="NSA"/>
    <n v="15000"/>
    <n v="57564082.685275108"/>
    <m/>
    <n v="0"/>
    <n v="2"/>
    <n v="1"/>
    <n v="2"/>
    <n v="0"/>
    <n v="1"/>
    <n v="0"/>
    <n v="0"/>
    <n v="0"/>
    <n v="0"/>
    <n v="0"/>
    <n v="0"/>
    <n v="0"/>
    <s v="91201-KCW-851"/>
    <n v="2"/>
    <n v="0"/>
    <s v="-"/>
    <x v="0"/>
  </r>
  <r>
    <x v="224"/>
    <n v="1"/>
    <n v="2"/>
    <n v="1"/>
    <n v="2"/>
    <n v="1"/>
    <n v="2"/>
    <n v="0"/>
    <n v="0"/>
    <s v="D"/>
    <s v="D"/>
    <s v="D"/>
    <s v="E"/>
    <s v="OIL SEAL MAGHNET H.VARIO LED/ 20.8X32X6 ORI"/>
    <s v="ORISIN"/>
    <n v="1"/>
    <s v="1"/>
    <n v="1"/>
    <n v="12000"/>
    <n v="-1"/>
    <n v="-1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6"/>
    <m/>
    <n v="6"/>
    <s v="NSA"/>
    <m/>
    <s v="NSA"/>
    <n v="72000"/>
    <n v="57564082.685275108"/>
    <m/>
    <n v="0"/>
    <n v="1"/>
    <n v="1"/>
    <n v="1"/>
    <n v="0"/>
    <n v="0"/>
    <n v="1"/>
    <n v="1"/>
    <n v="0"/>
    <n v="0"/>
    <n v="0"/>
    <n v="0"/>
    <n v="0"/>
    <s v="91201-KWN-902"/>
    <n v="3"/>
    <n v="0"/>
    <s v="-"/>
    <x v="24"/>
  </r>
  <r>
    <x v="225"/>
    <n v="6"/>
    <n v="9"/>
    <n v="9"/>
    <n v="6"/>
    <n v="4"/>
    <n v="4"/>
    <n v="1"/>
    <n v="1"/>
    <s v="A"/>
    <s v="B"/>
    <s v="B"/>
    <s v="D"/>
    <s v="OIL SEAL KRUK AS / SIL KER AS H.GENIO/ 19.5X31.5X6 ORI (PK)"/>
    <s v="ORISIN"/>
    <n v="1"/>
    <s v="1"/>
    <n v="1"/>
    <n v="24500"/>
    <n v="-3"/>
    <n v="3"/>
    <n v="0"/>
    <n v="0"/>
    <n v="0"/>
    <m/>
    <n v="0"/>
    <n v="3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0"/>
    <m/>
    <n v="10"/>
    <s v="NSA"/>
    <m/>
    <s v="NSA"/>
    <n v="245000"/>
    <n v="57564082.685275108"/>
    <m/>
    <n v="0"/>
    <n v="6"/>
    <n v="9"/>
    <n v="4"/>
    <n v="1"/>
    <n v="0"/>
    <n v="0"/>
    <n v="0"/>
    <n v="0"/>
    <n v="0"/>
    <n v="0"/>
    <n v="0"/>
    <n v="0"/>
    <s v="91202-K0J-N01"/>
    <n v="9"/>
    <n v="0"/>
    <s v="-"/>
    <x v="0"/>
  </r>
  <r>
    <x v="226"/>
    <n v="0"/>
    <n v="8"/>
    <n v="0"/>
    <n v="2"/>
    <n v="0"/>
    <n v="5"/>
    <n v="0"/>
    <n v="0"/>
    <s v="B"/>
    <s v="D"/>
    <s v="B"/>
    <s v="E"/>
    <s v="OIL SEAL KRUK AS / SIL KER AS H.BEAT/ 20.8X52X6X7.5 ORI (PK)"/>
    <s v="ORISIN"/>
    <n v="1"/>
    <n v="1"/>
    <n v="1"/>
    <n v="12000"/>
    <n v="-8"/>
    <n v="-2"/>
    <n v="-5"/>
    <n v="0"/>
    <n v="0"/>
    <m/>
    <n v="0"/>
    <n v="0"/>
    <m/>
    <n v="0"/>
    <n v="0"/>
    <m/>
    <n v="0"/>
    <n v="0"/>
    <m/>
    <n v="0"/>
    <n v="1"/>
    <n v="1"/>
    <n v="4"/>
    <n v="0"/>
    <n v="6"/>
    <n v="6"/>
    <n v="0"/>
    <n v="0"/>
    <s v="-"/>
    <m/>
    <s v="-"/>
    <n v="0"/>
    <n v="0"/>
    <n v="23"/>
    <m/>
    <n v="23"/>
    <s v=""/>
    <m/>
    <s v=""/>
    <n v="276000"/>
    <n v="21965380"/>
    <m/>
    <n v="0"/>
    <n v="0"/>
    <n v="0"/>
    <n v="0"/>
    <n v="0"/>
    <n v="0"/>
    <n v="2"/>
    <n v="5"/>
    <n v="0"/>
    <n v="0"/>
    <n v="0"/>
    <n v="0"/>
    <n v="0"/>
    <s v="91202-K50-T01"/>
    <n v="7"/>
    <n v="0"/>
    <s v="-"/>
    <x v="25"/>
  </r>
  <r>
    <x v="227"/>
    <n v="6"/>
    <n v="6"/>
    <n v="8"/>
    <n v="5"/>
    <n v="4"/>
    <n v="4"/>
    <n v="2"/>
    <n v="2"/>
    <s v="B"/>
    <s v="B"/>
    <s v="B"/>
    <s v="D"/>
    <s v="OIL SEAL GARDAN / SIL GARDAN H.BEAT/20X32X6 ORI (PK)"/>
    <s v="ORISIN"/>
    <n v="1"/>
    <s v="2"/>
    <n v="1"/>
    <n v="12000"/>
    <n v="0"/>
    <n v="3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6"/>
    <m/>
    <n v="6"/>
    <s v="NSA"/>
    <m/>
    <s v="NSA"/>
    <n v="72000"/>
    <n v="57564082.685275108"/>
    <m/>
    <n v="0"/>
    <n v="6"/>
    <n v="8"/>
    <n v="4"/>
    <n v="2"/>
    <n v="0"/>
    <n v="0"/>
    <n v="0"/>
    <n v="0"/>
    <n v="0"/>
    <n v="0"/>
    <n v="0"/>
    <n v="0"/>
    <s v="91202-KJ9-003"/>
    <n v="7"/>
    <n v="0"/>
    <s v="-"/>
    <x v="0"/>
  </r>
  <r>
    <x v="228"/>
    <n v="12"/>
    <n v="11"/>
    <n v="24"/>
    <n v="18"/>
    <n v="12"/>
    <n v="9"/>
    <n v="6"/>
    <n v="2"/>
    <s v="A"/>
    <s v="A"/>
    <s v="B"/>
    <s v="D"/>
    <s v="OIL SEAL KRUK AS / SIL KER AS H.BEAT/ 20.8X52X7.5 ORI (PK)"/>
    <s v="ORISIN"/>
    <n v="1"/>
    <s v="5"/>
    <n v="1"/>
    <n v="12000"/>
    <n v="1"/>
    <n v="6"/>
    <n v="3"/>
    <n v="4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5"/>
    <m/>
    <n v="5"/>
    <s v="NSA"/>
    <m/>
    <s v="NSA"/>
    <n v="60000"/>
    <n v="57564082.685275108"/>
    <m/>
    <n v="0"/>
    <n v="12"/>
    <n v="24"/>
    <n v="12"/>
    <n v="6"/>
    <n v="6"/>
    <n v="0"/>
    <n v="0"/>
    <n v="0"/>
    <n v="0"/>
    <n v="0"/>
    <n v="0"/>
    <n v="0"/>
    <s v="91202-KVB-901"/>
    <n v="13"/>
    <n v="0"/>
    <s v="-"/>
    <x v="25"/>
  </r>
  <r>
    <x v="229"/>
    <n v="2"/>
    <n v="2"/>
    <n v="2"/>
    <n v="2"/>
    <n v="1"/>
    <n v="1"/>
    <n v="1"/>
    <n v="0"/>
    <s v="D"/>
    <s v="C"/>
    <s v="D"/>
    <s v="E"/>
    <s v="OIL SEAL KRUK AS / SIL KER AS H.VARIO 125/ 26X45X6 ORI (PK)"/>
    <s v="ORISIN"/>
    <n v="1"/>
    <n v="1"/>
    <n v="1"/>
    <n v="13000"/>
    <n v="0"/>
    <n v="0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2"/>
    <m/>
    <n v="2"/>
    <s v="NSA"/>
    <m/>
    <s v="NSA"/>
    <n v="26000"/>
    <n v="57564082.685275108"/>
    <m/>
    <n v="0"/>
    <n v="2"/>
    <n v="2"/>
    <n v="1"/>
    <n v="1"/>
    <n v="0"/>
    <n v="0"/>
    <n v="0"/>
    <n v="0"/>
    <n v="0"/>
    <n v="0"/>
    <n v="0"/>
    <n v="0"/>
    <s v="91202-KWN-901"/>
    <n v="3"/>
    <n v="0"/>
    <s v="-"/>
    <x v="26"/>
  </r>
  <r>
    <x v="230"/>
    <n v="2"/>
    <n v="2"/>
    <n v="1"/>
    <n v="0"/>
    <n v="2"/>
    <n v="2"/>
    <n v="0"/>
    <n v="0"/>
    <s v="D"/>
    <s v="E"/>
    <s v="D"/>
    <s v="E"/>
    <s v="OIL SEAL WATERPUMP H.VARIO/ 12X24X5 ORI"/>
    <s v="ORISIN"/>
    <n v="1"/>
    <s v="1"/>
    <n v="1"/>
    <n v="12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1"/>
    <m/>
    <n v="1"/>
    <s v="NSA"/>
    <m/>
    <s v="NSA"/>
    <n v="12000"/>
    <n v="57564082.685275108"/>
    <m/>
    <n v="0"/>
    <n v="2"/>
    <n v="1"/>
    <n v="2"/>
    <n v="0"/>
    <n v="1"/>
    <n v="0"/>
    <n v="0"/>
    <n v="0"/>
    <n v="0"/>
    <n v="0"/>
    <n v="0"/>
    <n v="0"/>
    <s v="91203-436-004"/>
    <n v="2"/>
    <n v="0"/>
    <s v="-"/>
    <x v="0"/>
  </r>
  <r>
    <x v="231"/>
    <n v="2"/>
    <n v="2"/>
    <n v="5"/>
    <n v="3"/>
    <n v="0"/>
    <n v="1"/>
    <n v="0"/>
    <n v="0"/>
    <s v="C"/>
    <s v="C"/>
    <s v="D"/>
    <s v="E"/>
    <s v="OIL SEAL RODA BELAKANG H.BEAT/ 29X44X7 ORI"/>
    <s v="ORISIN"/>
    <n v="1"/>
    <s v="1"/>
    <n v="1"/>
    <n v="16000"/>
    <n v="0"/>
    <n v="2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2"/>
    <m/>
    <n v="2"/>
    <s v="NSA"/>
    <m/>
    <s v="NSA"/>
    <n v="32000"/>
    <n v="57564082.685275108"/>
    <m/>
    <n v="0"/>
    <n v="2"/>
    <n v="5"/>
    <n v="0"/>
    <n v="0"/>
    <n v="0"/>
    <n v="0"/>
    <n v="1"/>
    <n v="0"/>
    <n v="0"/>
    <n v="0"/>
    <n v="0"/>
    <n v="0"/>
    <s v="91204-K50-T01"/>
    <n v="3"/>
    <n v="0"/>
    <s v="-"/>
    <x v="27"/>
  </r>
  <r>
    <x v="232"/>
    <n v="4"/>
    <n v="4"/>
    <n v="4"/>
    <n v="6"/>
    <n v="4"/>
    <n v="4"/>
    <n v="2"/>
    <n v="2"/>
    <s v="B"/>
    <s v="B"/>
    <s v="D"/>
    <s v="D"/>
    <s v="SEAL PULLY / SIL PULLY H.BEAT FI ORI"/>
    <s v="ORISIN"/>
    <n v="1"/>
    <s v="4"/>
    <n v="1"/>
    <n v="13000"/>
    <n v="0"/>
    <n v="-2"/>
    <n v="0"/>
    <n v="0"/>
    <n v="0"/>
    <m/>
    <n v="0"/>
    <n v="0"/>
    <m/>
    <n v="0"/>
    <n v="0"/>
    <m/>
    <n v="0"/>
    <n v="0"/>
    <m/>
    <n v="0"/>
    <n v="0"/>
    <n v="1"/>
    <n v="0"/>
    <n v="0"/>
    <n v="1"/>
    <n v="6"/>
    <n v="4"/>
    <n v="4"/>
    <s v="GSM"/>
    <s v="HKJ"/>
    <s v="HKJ"/>
    <n v="52000"/>
    <n v="7262685"/>
    <n v="8"/>
    <m/>
    <n v="8"/>
    <s v="NSA"/>
    <m/>
    <s v="NSA"/>
    <n v="104000"/>
    <n v="57564082.685275108"/>
    <m/>
    <n v="0"/>
    <n v="4"/>
    <n v="4"/>
    <n v="4"/>
    <n v="2"/>
    <n v="0"/>
    <n v="2"/>
    <n v="0"/>
    <n v="0"/>
    <n v="0"/>
    <n v="0"/>
    <n v="0"/>
    <n v="0"/>
    <s v="91211-GK8-013"/>
    <n v="6"/>
    <n v="0"/>
    <s v="HKJ"/>
    <x v="28"/>
  </r>
  <r>
    <x v="233"/>
    <n v="10"/>
    <n v="6"/>
    <n v="10"/>
    <n v="14"/>
    <n v="6"/>
    <n v="6"/>
    <n v="2"/>
    <n v="4"/>
    <s v="B"/>
    <s v="B"/>
    <s v="C"/>
    <s v="D"/>
    <s v="SEAL PULLY / SIL PULLY H.VARIO ORI"/>
    <s v="ORISIN"/>
    <n v="1"/>
    <s v="3"/>
    <n v="1"/>
    <n v="15000"/>
    <n v="4"/>
    <n v="-4"/>
    <n v="0"/>
    <n v="-2"/>
    <n v="4"/>
    <m/>
    <n v="0"/>
    <n v="0"/>
    <m/>
    <n v="0"/>
    <n v="0"/>
    <m/>
    <n v="0"/>
    <n v="0"/>
    <m/>
    <n v="0"/>
    <n v="0"/>
    <n v="1"/>
    <n v="0"/>
    <n v="0"/>
    <n v="1"/>
    <n v="1"/>
    <n v="6"/>
    <n v="6"/>
    <s v="GSM"/>
    <s v="HKJ"/>
    <s v="HKJ"/>
    <n v="90000"/>
    <n v="7262685"/>
    <n v="12"/>
    <m/>
    <n v="12"/>
    <s v="NSA"/>
    <m/>
    <s v="NSA"/>
    <n v="180000"/>
    <n v="57564082.685275108"/>
    <m/>
    <n v="0"/>
    <n v="10"/>
    <n v="10"/>
    <n v="6"/>
    <n v="2"/>
    <n v="0"/>
    <n v="4"/>
    <n v="0"/>
    <n v="2"/>
    <n v="0"/>
    <n v="0"/>
    <n v="0"/>
    <n v="0"/>
    <s v="91211-KN7-671"/>
    <n v="10"/>
    <n v="0"/>
    <s v="HKJ"/>
    <x v="29"/>
  </r>
  <r>
    <x v="234"/>
    <n v="8"/>
    <n v="8"/>
    <n v="4"/>
    <n v="14"/>
    <n v="6"/>
    <n v="4"/>
    <n v="6"/>
    <n v="4"/>
    <s v="B"/>
    <s v="B"/>
    <s v="C"/>
    <s v="D"/>
    <s v="ORING PULLY H.VARIO/ 38.5X2 ORI"/>
    <s v="ORISIN"/>
    <n v="1"/>
    <s v="2"/>
    <n v="1"/>
    <n v="6500"/>
    <n v="0"/>
    <n v="-10"/>
    <n v="2"/>
    <n v="2"/>
    <n v="3"/>
    <m/>
    <n v="0"/>
    <n v="0"/>
    <m/>
    <n v="0"/>
    <n v="0"/>
    <m/>
    <n v="0"/>
    <n v="0"/>
    <m/>
    <n v="0"/>
    <n v="0"/>
    <n v="7"/>
    <n v="0"/>
    <n v="0"/>
    <n v="7"/>
    <n v="8"/>
    <n v="10"/>
    <n v="10"/>
    <s v="GSM"/>
    <s v="SLT"/>
    <s v="SLT"/>
    <n v="65000"/>
    <n v="1865800"/>
    <n v="12"/>
    <m/>
    <n v="12"/>
    <s v="NSA"/>
    <m/>
    <s v="NSA"/>
    <n v="78000"/>
    <n v="57564082.685275108"/>
    <m/>
    <n v="0"/>
    <n v="8"/>
    <n v="4"/>
    <n v="6"/>
    <n v="6"/>
    <n v="0"/>
    <n v="10"/>
    <n v="0"/>
    <n v="0"/>
    <n v="0"/>
    <n v="0"/>
    <n v="0"/>
    <n v="0"/>
    <s v="91351-GR1-000"/>
    <n v="9"/>
    <n v="0"/>
    <s v="SLT"/>
    <x v="30"/>
  </r>
  <r>
    <x v="235"/>
    <n v="1"/>
    <n v="0"/>
    <n v="0"/>
    <n v="2"/>
    <n v="0"/>
    <n v="0"/>
    <n v="0"/>
    <n v="0"/>
    <s v="E"/>
    <s v="D"/>
    <s v="E"/>
    <s v="E"/>
    <s v="ORING PULLY H.BEAT FI/ 38.8X1.9 ORI"/>
    <s v="ORISIN"/>
    <n v="1"/>
    <n v="1"/>
    <n v="1"/>
    <n v="9500"/>
    <n v="1"/>
    <n v="-2"/>
    <n v="0"/>
    <n v="0"/>
    <n v="1"/>
    <m/>
    <n v="0"/>
    <n v="0"/>
    <m/>
    <n v="0"/>
    <n v="0"/>
    <m/>
    <n v="0"/>
    <n v="0"/>
    <m/>
    <n v="0"/>
    <n v="0"/>
    <n v="1"/>
    <n v="0"/>
    <n v="0"/>
    <n v="1"/>
    <n v="0"/>
    <n v="0"/>
    <n v="0"/>
    <s v="-"/>
    <m/>
    <s v="-"/>
    <n v="0"/>
    <n v="0"/>
    <n v="1"/>
    <m/>
    <n v="1"/>
    <s v="NSA"/>
    <m/>
    <s v="NSA"/>
    <n v="9500"/>
    <n v="57564082.685275108"/>
    <m/>
    <n v="0"/>
    <n v="1"/>
    <n v="0"/>
    <n v="0"/>
    <n v="0"/>
    <n v="0"/>
    <n v="2"/>
    <n v="0"/>
    <n v="0"/>
    <n v="0"/>
    <n v="0"/>
    <n v="0"/>
    <n v="0"/>
    <s v="91384-KVB-900"/>
    <n v="1"/>
    <n v="0"/>
    <s v="-"/>
    <x v="30"/>
  </r>
  <r>
    <x v="236"/>
    <n v="4"/>
    <n v="1"/>
    <n v="3"/>
    <n v="0"/>
    <n v="2"/>
    <n v="0"/>
    <n v="1"/>
    <n v="0"/>
    <s v="D"/>
    <s v="E"/>
    <s v="E"/>
    <s v="E"/>
    <s v="OIL SEAL GARDAN / SIL GARDAN Y.MIO J ORI (PK)"/>
    <s v="ORISIN"/>
    <n v="1"/>
    <s v="2"/>
    <n v="1"/>
    <n v="28000"/>
    <n v="3"/>
    <n v="3"/>
    <n v="2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0"/>
    <m/>
    <n v="0"/>
    <s v="-"/>
    <m/>
    <s v="-"/>
    <n v="0"/>
    <n v="0"/>
    <m/>
    <n v="0"/>
    <n v="4"/>
    <n v="3"/>
    <n v="2"/>
    <n v="1"/>
    <n v="1"/>
    <n v="0"/>
    <n v="0"/>
    <n v="0"/>
    <n v="0"/>
    <n v="0"/>
    <n v="0"/>
    <n v="0"/>
    <s v="93102-17803"/>
    <n v="1"/>
    <n v="0"/>
    <s v="-"/>
    <x v="0"/>
  </r>
  <r>
    <x v="237"/>
    <n v="1"/>
    <n v="0"/>
    <n v="0"/>
    <n v="0"/>
    <n v="1"/>
    <n v="2"/>
    <n v="0"/>
    <n v="0"/>
    <s v="E"/>
    <s v="E"/>
    <s v="D"/>
    <s v="E"/>
    <s v="OIL SEAL MAGHNET Y.MIO J ORI"/>
    <s v="ORISIN"/>
    <n v="1"/>
    <s v="1"/>
    <n v="1"/>
    <n v="11000"/>
    <n v="1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n v="1"/>
    <n v="1"/>
    <s v="NSM"/>
    <s v="GSM"/>
    <s v="GSM"/>
    <n v="11000"/>
    <n v="2132750"/>
    <n v="-1"/>
    <m/>
    <n v="0"/>
    <s v="-"/>
    <m/>
    <s v="-"/>
    <n v="0"/>
    <n v="0"/>
    <m/>
    <n v="0"/>
    <n v="1"/>
    <n v="0"/>
    <n v="1"/>
    <n v="0"/>
    <n v="0"/>
    <n v="0"/>
    <n v="1"/>
    <n v="0"/>
    <n v="0"/>
    <n v="0"/>
    <n v="0"/>
    <n v="0"/>
    <s v="93102-19814"/>
    <n v="1"/>
    <n v="0"/>
    <s v="GSM"/>
    <x v="0"/>
  </r>
  <r>
    <x v="238"/>
    <n v="2"/>
    <n v="2"/>
    <n v="5"/>
    <n v="2"/>
    <n v="3"/>
    <n v="0"/>
    <n v="1"/>
    <n v="2"/>
    <s v="D"/>
    <s v="D"/>
    <s v="E"/>
    <s v="D"/>
    <s v="OIL SEAL GARDAN / SIL GARDAN Y.AEROX/MIO M3/S/Z ORI (PK)"/>
    <s v="ORISIN"/>
    <n v="1"/>
    <n v="1"/>
    <n v="1"/>
    <n v="9000"/>
    <n v="0"/>
    <n v="3"/>
    <n v="3"/>
    <n v="-1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n v="-2"/>
    <m/>
    <n v="0"/>
    <s v="-"/>
    <m/>
    <s v="-"/>
    <n v="0"/>
    <n v="0"/>
    <m/>
    <n v="0"/>
    <n v="2"/>
    <n v="5"/>
    <n v="3"/>
    <n v="1"/>
    <n v="2"/>
    <n v="0"/>
    <n v="0"/>
    <n v="1"/>
    <n v="0"/>
    <n v="0"/>
    <n v="0"/>
    <n v="0"/>
    <s v="93102-20815"/>
    <n v="3"/>
    <n v="0"/>
    <s v="-"/>
    <x v="0"/>
  </r>
  <r>
    <x v="239"/>
    <n v="2"/>
    <n v="2"/>
    <n v="1"/>
    <n v="0"/>
    <n v="1"/>
    <n v="2"/>
    <n v="0"/>
    <n v="0"/>
    <s v="D"/>
    <s v="E"/>
    <s v="D"/>
    <s v="E"/>
    <s v="OIL SEAL MAGHNET Y.NMAX ORI (PK)"/>
    <s v="ORISIN"/>
    <n v="1"/>
    <n v="1"/>
    <n v="1"/>
    <n v="14000"/>
    <n v="0"/>
    <n v="1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2"/>
    <m/>
    <n v="2"/>
    <s v=""/>
    <m/>
    <s v=""/>
    <n v="28000"/>
    <n v="21965380"/>
    <m/>
    <n v="0"/>
    <n v="2"/>
    <n v="1"/>
    <n v="1"/>
    <n v="0"/>
    <n v="0"/>
    <n v="0"/>
    <n v="1"/>
    <n v="0"/>
    <n v="0"/>
    <n v="0"/>
    <n v="0"/>
    <n v="0"/>
    <s v="93102-22829"/>
    <n v="2"/>
    <n v="0"/>
    <s v="-"/>
    <x v="0"/>
  </r>
  <r>
    <x v="240"/>
    <n v="4"/>
    <n v="2"/>
    <n v="4"/>
    <n v="2"/>
    <n v="2"/>
    <n v="2"/>
    <n v="0"/>
    <n v="0"/>
    <s v="C"/>
    <s v="D"/>
    <s v="D"/>
    <s v="E"/>
    <s v="OIL SEAL KRUK AS / SIL KER AS Y.LEXI ORI (PK)"/>
    <s v="ORISIN"/>
    <n v="1"/>
    <n v="1"/>
    <n v="1"/>
    <n v="14000"/>
    <n v="2"/>
    <n v="2"/>
    <n v="0"/>
    <n v="0"/>
    <n v="0"/>
    <m/>
    <n v="0"/>
    <n v="0"/>
    <m/>
    <n v="0"/>
    <n v="1"/>
    <m/>
    <n v="0"/>
    <n v="1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4"/>
    <n v="4"/>
    <n v="2"/>
    <n v="0"/>
    <n v="2"/>
    <n v="0"/>
    <n v="0"/>
    <n v="0"/>
    <n v="0"/>
    <n v="0"/>
    <n v="0"/>
    <n v="0"/>
    <s v="93102-24802"/>
    <n v="3"/>
    <n v="0"/>
    <s v="-"/>
    <x v="0"/>
  </r>
  <r>
    <x v="241"/>
    <n v="4"/>
    <n v="5"/>
    <n v="3"/>
    <n v="2"/>
    <n v="3"/>
    <n v="3"/>
    <n v="0"/>
    <n v="3"/>
    <s v="B"/>
    <s v="C"/>
    <s v="B"/>
    <s v="D"/>
    <s v="OIL SEAL KRUK AS / SIL KER AS Y.MIO J ORI (PK)"/>
    <s v="ORISIN"/>
    <n v="1"/>
    <s v="3"/>
    <n v="1"/>
    <n v="12000"/>
    <n v="-1"/>
    <n v="1"/>
    <n v="0"/>
    <n v="-3"/>
    <n v="0"/>
    <m/>
    <n v="0"/>
    <n v="1"/>
    <m/>
    <n v="0"/>
    <n v="0"/>
    <m/>
    <n v="0"/>
    <n v="0"/>
    <m/>
    <n v="0"/>
    <n v="0"/>
    <n v="0"/>
    <n v="0"/>
    <n v="1"/>
    <n v="1"/>
    <n v="1"/>
    <n v="0"/>
    <n v="0"/>
    <s v="-"/>
    <m/>
    <s v="-"/>
    <n v="0"/>
    <n v="0"/>
    <n v="9"/>
    <m/>
    <n v="9"/>
    <s v=""/>
    <m/>
    <s v=""/>
    <n v="108000"/>
    <n v="21965380"/>
    <m/>
    <n v="0"/>
    <n v="4"/>
    <n v="3"/>
    <n v="3"/>
    <n v="0"/>
    <n v="0"/>
    <n v="0"/>
    <n v="0"/>
    <n v="3"/>
    <n v="0"/>
    <n v="0"/>
    <n v="0"/>
    <n v="0"/>
    <s v="93102-25816"/>
    <n v="5"/>
    <n v="0"/>
    <s v="-"/>
    <x v="0"/>
  </r>
  <r>
    <x v="242"/>
    <n v="2"/>
    <n v="2"/>
    <n v="0"/>
    <n v="1"/>
    <n v="1"/>
    <n v="1"/>
    <n v="0"/>
    <n v="0"/>
    <s v="D"/>
    <s v="D"/>
    <s v="D"/>
    <s v="E"/>
    <s v="OIL SEAL KRUK AS / SIL KER AS Y.NMAX ORI (PK)"/>
    <s v="ORISIN"/>
    <n v="1"/>
    <n v="1"/>
    <n v="1"/>
    <n v="16000"/>
    <n v="0"/>
    <n v="-1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n v="3"/>
    <n v="3"/>
    <s v="GSM"/>
    <s v="HKJ"/>
    <s v="HKJ"/>
    <n v="48000"/>
    <n v="7262685"/>
    <n v="0"/>
    <m/>
    <n v="0"/>
    <s v="-"/>
    <m/>
    <s v="-"/>
    <n v="0"/>
    <n v="0"/>
    <m/>
    <n v="0"/>
    <n v="2"/>
    <n v="0"/>
    <n v="1"/>
    <n v="0"/>
    <n v="2"/>
    <n v="1"/>
    <n v="0"/>
    <n v="0"/>
    <n v="0"/>
    <n v="0"/>
    <n v="0"/>
    <n v="0"/>
    <s v="93102-30802"/>
    <n v="3"/>
    <n v="0"/>
    <s v="HKJ"/>
    <x v="0"/>
  </r>
  <r>
    <x v="243"/>
    <n v="2"/>
    <n v="0"/>
    <n v="3"/>
    <n v="2"/>
    <n v="2"/>
    <n v="0"/>
    <n v="0"/>
    <n v="0"/>
    <s v="E"/>
    <s v="D"/>
    <s v="E"/>
    <s v="E"/>
    <s v="OIL SEAL RODA BELAKANG Y.MIO M3 125 ORI (PK)"/>
    <s v="ORISIN"/>
    <n v="1"/>
    <s v="1"/>
    <n v="1"/>
    <n v="14000"/>
    <n v="2"/>
    <n v="1"/>
    <n v="2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5"/>
    <m/>
    <n v="0"/>
    <s v="-"/>
    <m/>
    <s v="-"/>
    <n v="0"/>
    <n v="0"/>
    <m/>
    <n v="0"/>
    <n v="2"/>
    <n v="3"/>
    <n v="2"/>
    <n v="0"/>
    <n v="0"/>
    <n v="0"/>
    <n v="0"/>
    <n v="0"/>
    <n v="0"/>
    <n v="0"/>
    <n v="0"/>
    <n v="0"/>
    <s v="93102-32801"/>
    <n v="1"/>
    <n v="0"/>
    <s v="-"/>
    <x v="0"/>
  </r>
  <r>
    <x v="244"/>
    <n v="0"/>
    <n v="0"/>
    <n v="0"/>
    <n v="0"/>
    <n v="0"/>
    <n v="0"/>
    <n v="0"/>
    <n v="0"/>
    <s v="E"/>
    <s v="E"/>
    <s v="E"/>
    <s v="E"/>
    <s v="SEAL WATER PUMP Y.VIXION ORI"/>
    <s v="ORISIN"/>
    <n v="1"/>
    <n v="1"/>
    <n v="1"/>
    <n v="15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3103-10801"/>
    <n v="0"/>
    <n v="0"/>
    <s v="-"/>
    <x v="0"/>
  </r>
  <r>
    <x v="245"/>
    <n v="0"/>
    <n v="0"/>
    <n v="0"/>
    <n v="0"/>
    <n v="0"/>
    <n v="2"/>
    <n v="0"/>
    <n v="0"/>
    <s v="E"/>
    <s v="E"/>
    <s v="D"/>
    <s v="E"/>
    <s v="ORING WATER PUMP KECIL VIXION/JUP MX"/>
    <s v="ORISIN"/>
    <n v="1"/>
    <n v="1"/>
    <n v="1"/>
    <n v="11000"/>
    <n v="0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2"/>
    <m/>
    <n v="2"/>
    <s v=""/>
    <m/>
    <s v=""/>
    <n v="22000"/>
    <n v="21965380"/>
    <m/>
    <n v="0"/>
    <n v="0"/>
    <n v="0"/>
    <n v="0"/>
    <n v="0"/>
    <n v="0"/>
    <n v="0"/>
    <n v="2"/>
    <n v="0"/>
    <n v="0"/>
    <n v="0"/>
    <n v="0"/>
    <n v="0"/>
    <s v="93210-19809"/>
    <n v="1"/>
    <n v="0"/>
    <s v="-"/>
    <x v="0"/>
  </r>
  <r>
    <x v="246"/>
    <n v="0"/>
    <n v="0"/>
    <n v="0"/>
    <n v="0"/>
    <n v="0"/>
    <n v="0"/>
    <n v="0"/>
    <n v="0"/>
    <s v="E"/>
    <s v="E"/>
    <s v="E"/>
    <s v="E"/>
    <s v="ORING WATER PUMP BESAR VIXION/JUP MX"/>
    <s v="ORISIN"/>
    <n v="1"/>
    <n v="1"/>
    <n v="1"/>
    <n v="1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3210-84801"/>
    <n v="0"/>
    <n v="0"/>
    <s v="-"/>
    <x v="0"/>
  </r>
  <r>
    <x v="247"/>
    <n v="1"/>
    <n v="2"/>
    <n v="1"/>
    <n v="0"/>
    <n v="0"/>
    <n v="0"/>
    <n v="0"/>
    <n v="0"/>
    <s v="C"/>
    <s v="E"/>
    <s v="E"/>
    <s v="E"/>
    <s v="LAHER 6000 Y.YAMAHA"/>
    <s v="ORISIN"/>
    <n v="1"/>
    <n v="1"/>
    <n v="1"/>
    <n v="240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0"/>
    <m/>
    <n v="0"/>
    <s v="-"/>
    <m/>
    <s v="-"/>
    <n v="0"/>
    <n v="0"/>
    <m/>
    <n v="0"/>
    <n v="1"/>
    <n v="1"/>
    <n v="0"/>
    <n v="0"/>
    <n v="2"/>
    <n v="0"/>
    <n v="0"/>
    <n v="0"/>
    <n v="0"/>
    <n v="0"/>
    <n v="0"/>
    <n v="0"/>
    <s v="93306-000Y3"/>
    <n v="1"/>
    <n v="0"/>
    <s v="-"/>
    <x v="0"/>
  </r>
  <r>
    <x v="248"/>
    <n v="2"/>
    <n v="7"/>
    <n v="4"/>
    <n v="2"/>
    <n v="2"/>
    <n v="4"/>
    <n v="0"/>
    <n v="0"/>
    <s v="B"/>
    <s v="D"/>
    <s v="C"/>
    <s v="E"/>
    <s v="LAHER 6300 / LAHER RODA DEPAN YAMAHA ORI"/>
    <s v="ORISIN"/>
    <n v="1"/>
    <n v="1"/>
    <n v="1"/>
    <n v="22500"/>
    <n v="-5"/>
    <n v="2"/>
    <n v="-2"/>
    <n v="0"/>
    <n v="0"/>
    <m/>
    <n v="0"/>
    <n v="2"/>
    <m/>
    <n v="0"/>
    <n v="0"/>
    <m/>
    <n v="0"/>
    <n v="0"/>
    <m/>
    <n v="0"/>
    <n v="1"/>
    <n v="0"/>
    <n v="1"/>
    <n v="0"/>
    <n v="2"/>
    <n v="2"/>
    <n v="0"/>
    <n v="0"/>
    <s v="-"/>
    <m/>
    <s v="-"/>
    <n v="0"/>
    <n v="0"/>
    <n v="12"/>
    <m/>
    <n v="12"/>
    <s v=""/>
    <m/>
    <s v=""/>
    <n v="270000"/>
    <n v="21965380"/>
    <m/>
    <n v="0"/>
    <n v="2"/>
    <n v="4"/>
    <n v="2"/>
    <n v="0"/>
    <n v="0"/>
    <n v="0"/>
    <n v="2"/>
    <n v="0"/>
    <n v="0"/>
    <n v="0"/>
    <n v="0"/>
    <n v="0"/>
    <s v="93306-300YK"/>
    <n v="4"/>
    <n v="0"/>
    <s v="-"/>
    <x v="0"/>
  </r>
  <r>
    <x v="249"/>
    <n v="0"/>
    <n v="2"/>
    <n v="0"/>
    <n v="0"/>
    <n v="0"/>
    <n v="0"/>
    <n v="0"/>
    <n v="0"/>
    <s v="D"/>
    <s v="E"/>
    <s v="E"/>
    <s v="E"/>
    <s v="LAHER 6300 / LAHER RODA DEPAN YAMAHA ORI (93306-300YK)"/>
    <s v="ORISIN"/>
    <n v="1"/>
    <n v="1"/>
    <n v="1"/>
    <n v="220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2"/>
    <m/>
    <n v="2"/>
    <s v=""/>
    <m/>
    <s v=""/>
    <n v="44000"/>
    <n v="21965380"/>
    <m/>
    <n v="0"/>
    <n v="0"/>
    <n v="0"/>
    <n v="0"/>
    <n v="0"/>
    <n v="0"/>
    <n v="0"/>
    <n v="0"/>
    <n v="0"/>
    <n v="0"/>
    <n v="0"/>
    <n v="0"/>
    <n v="0"/>
    <s v="93306-300YL"/>
    <n v="1"/>
    <n v="0"/>
    <s v="-"/>
    <x v="0"/>
  </r>
  <r>
    <x v="250"/>
    <n v="2"/>
    <n v="0"/>
    <n v="1"/>
    <n v="0"/>
    <n v="0"/>
    <n v="1"/>
    <n v="0"/>
    <n v="0"/>
    <s v="E"/>
    <s v="E"/>
    <s v="D"/>
    <s v="E"/>
    <s v="LAHER 6303 Y. NMAX ORI"/>
    <s v="ORISIN"/>
    <n v="1"/>
    <n v="1"/>
    <n v="1"/>
    <n v="35000"/>
    <n v="2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-2"/>
    <n v="1"/>
    <n v="1"/>
    <s v=""/>
    <s v="SAPTA AJI"/>
    <s v="SAPTA AJI"/>
    <n v="35000"/>
    <n v="1601800"/>
    <m/>
    <n v="0"/>
    <n v="2"/>
    <n v="1"/>
    <n v="0"/>
    <n v="0"/>
    <n v="0"/>
    <n v="0"/>
    <n v="1"/>
    <n v="0"/>
    <n v="0"/>
    <n v="0"/>
    <n v="0"/>
    <n v="0"/>
    <s v="93306-303YP"/>
    <n v="1"/>
    <n v="0"/>
    <s v="-"/>
    <x v="0"/>
  </r>
  <r>
    <x v="251"/>
    <n v="2"/>
    <n v="2"/>
    <n v="5"/>
    <n v="2"/>
    <n v="0"/>
    <n v="3"/>
    <n v="0"/>
    <n v="0"/>
    <s v="C"/>
    <s v="C"/>
    <s v="D"/>
    <s v="E"/>
    <s v="BUSI Y.NGK CR6HSA ORI"/>
    <s v="ORISIN"/>
    <n v="1"/>
    <n v="1"/>
    <n v="1"/>
    <n v="20000"/>
    <n v="0"/>
    <n v="3"/>
    <n v="-3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4"/>
    <m/>
    <n v="4"/>
    <s v=""/>
    <m/>
    <s v=""/>
    <n v="80000"/>
    <n v="21965380"/>
    <m/>
    <n v="0"/>
    <n v="2"/>
    <n v="5"/>
    <n v="0"/>
    <n v="0"/>
    <n v="0"/>
    <n v="0"/>
    <n v="3"/>
    <n v="0"/>
    <n v="0"/>
    <n v="0"/>
    <n v="0"/>
    <n v="0"/>
    <s v="94700-00372"/>
    <n v="3"/>
    <n v="0"/>
    <s v="-"/>
    <x v="0"/>
  </r>
  <r>
    <x v="252"/>
    <n v="3"/>
    <n v="6"/>
    <n v="4"/>
    <n v="5"/>
    <n v="2"/>
    <n v="5"/>
    <n v="1"/>
    <n v="2"/>
    <s v="B"/>
    <s v="B"/>
    <s v="B"/>
    <s v="D"/>
    <s v="BUSI NGK H.AHM U22FER9 ORI (CR7EH-9 NGK)"/>
    <s v="ORISIN"/>
    <n v="1"/>
    <s v="3"/>
    <n v="1"/>
    <n v="29000"/>
    <n v="-3"/>
    <n v="-1"/>
    <n v="-3"/>
    <n v="-1"/>
    <n v="0"/>
    <m/>
    <n v="0"/>
    <n v="0"/>
    <m/>
    <n v="0"/>
    <n v="0"/>
    <m/>
    <n v="0"/>
    <n v="0"/>
    <m/>
    <n v="0"/>
    <n v="0"/>
    <n v="0"/>
    <n v="2"/>
    <n v="0"/>
    <n v="2"/>
    <n v="2"/>
    <n v="0"/>
    <n v="0"/>
    <s v="-"/>
    <m/>
    <s v="-"/>
    <n v="0"/>
    <n v="0"/>
    <n v="18"/>
    <m/>
    <n v="18"/>
    <s v="NSA"/>
    <m/>
    <s v="NSA"/>
    <n v="522000"/>
    <n v="57564082.685275108"/>
    <m/>
    <n v="0"/>
    <n v="3"/>
    <n v="4"/>
    <n v="2"/>
    <n v="1"/>
    <n v="0"/>
    <n v="1"/>
    <n v="3"/>
    <n v="1"/>
    <n v="0"/>
    <n v="0"/>
    <n v="0"/>
    <n v="0"/>
    <s v="98059-57927"/>
    <n v="7"/>
    <n v="0"/>
    <s v="-"/>
    <x v="0"/>
  </r>
  <r>
    <x v="253"/>
    <n v="82"/>
    <n v="129"/>
    <n v="319"/>
    <n v="128"/>
    <n v="94"/>
    <n v="130"/>
    <n v="33"/>
    <n v="23"/>
    <s v="A"/>
    <s v="A"/>
    <s v="A"/>
    <s v="B"/>
    <s v="GREASE CVT S.SGP"/>
    <s v="ORISIN"/>
    <n v="10"/>
    <s v="11"/>
    <n v="2"/>
    <n v="2500"/>
    <n v="-47"/>
    <n v="191"/>
    <n v="-36"/>
    <n v="10"/>
    <n v="0"/>
    <m/>
    <n v="0"/>
    <n v="47"/>
    <m/>
    <n v="0"/>
    <n v="0"/>
    <m/>
    <n v="0"/>
    <n v="0"/>
    <m/>
    <n v="0"/>
    <n v="0"/>
    <n v="0"/>
    <n v="4"/>
    <n v="0"/>
    <n v="10"/>
    <n v="10"/>
    <n v="0"/>
    <n v="0"/>
    <s v="-"/>
    <m/>
    <s v="-"/>
    <n v="0"/>
    <n v="0"/>
    <n v="0"/>
    <m/>
    <n v="0"/>
    <s v="-"/>
    <m/>
    <s v="-"/>
    <n v="0"/>
    <n v="0"/>
    <m/>
    <n v="0"/>
    <n v="82"/>
    <n v="319"/>
    <n v="94"/>
    <n v="33"/>
    <n v="129"/>
    <n v="0"/>
    <n v="36"/>
    <n v="0"/>
    <n v="0"/>
    <n v="0"/>
    <n v="0"/>
    <n v="0"/>
    <s v="99000B00MP3NSCH"/>
    <n v="115"/>
    <n v="0"/>
    <s v="-"/>
    <x v="0"/>
  </r>
  <r>
    <x v="254"/>
    <n v="1"/>
    <n v="2"/>
    <n v="1"/>
    <n v="0"/>
    <n v="0"/>
    <n v="0"/>
    <n v="0"/>
    <n v="0"/>
    <s v="D"/>
    <s v="E"/>
    <s v="E"/>
    <s v="E"/>
    <s v="AIR ACCU JAGO / AIR AKI"/>
    <s v="IMITAS"/>
    <n v="1"/>
    <s v="2"/>
    <n v="1"/>
    <n v="35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1"/>
    <n v="0"/>
    <n v="0"/>
    <n v="2"/>
    <n v="0"/>
    <n v="0"/>
    <n v="0"/>
    <n v="0"/>
    <n v="0"/>
    <n v="0"/>
    <n v="0"/>
    <s v="AAJ"/>
    <n v="1"/>
    <n v="0"/>
    <s v="-"/>
    <x v="0"/>
  </r>
  <r>
    <x v="255"/>
    <n v="16"/>
    <n v="24"/>
    <n v="29"/>
    <n v="16"/>
    <n v="4"/>
    <n v="12"/>
    <n v="2"/>
    <n v="2"/>
    <s v="A"/>
    <s v="A"/>
    <s v="B"/>
    <s v="D"/>
    <s v="LAHER 6201 / LAHER RODA DEPAN H.AHM ORI (SATUAN)"/>
    <s v="ORISIN"/>
    <n v="1"/>
    <n v="1"/>
    <n v="1"/>
    <n v="30875"/>
    <n v="-8"/>
    <n v="13"/>
    <n v="-8"/>
    <n v="0"/>
    <n v="0"/>
    <m/>
    <n v="0"/>
    <n v="8"/>
    <m/>
    <n v="0"/>
    <n v="0"/>
    <m/>
    <n v="0"/>
    <n v="0"/>
    <m/>
    <n v="0"/>
    <n v="0"/>
    <n v="0"/>
    <n v="5"/>
    <n v="0"/>
    <n v="5"/>
    <n v="7"/>
    <n v="0"/>
    <n v="0"/>
    <s v="-"/>
    <m/>
    <s v="-"/>
    <n v="0"/>
    <n v="0"/>
    <n v="30"/>
    <m/>
    <n v="30"/>
    <s v="NSA"/>
    <m/>
    <s v="NSA"/>
    <n v="926250"/>
    <n v="57564082.685275108"/>
    <m/>
    <n v="0"/>
    <n v="16"/>
    <n v="29"/>
    <n v="4"/>
    <n v="2"/>
    <n v="0"/>
    <n v="0"/>
    <n v="8"/>
    <n v="0"/>
    <n v="0"/>
    <n v="0"/>
    <n v="0"/>
    <n v="0"/>
    <s v="ALF62-01RS"/>
    <n v="17"/>
    <n v="0"/>
    <s v="-"/>
    <x v="31"/>
  </r>
  <r>
    <x v="256"/>
    <n v="3"/>
    <n v="2"/>
    <n v="2"/>
    <n v="2"/>
    <n v="0"/>
    <n v="0"/>
    <n v="0"/>
    <n v="0"/>
    <s v="C"/>
    <s v="D"/>
    <s v="E"/>
    <s v="E"/>
    <s v="BAUD 12 PANJANG 3CM"/>
    <s v="BAUDMU"/>
    <n v="2"/>
    <s v="1"/>
    <n v="1"/>
    <n v="9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3"/>
    <n v="2"/>
    <n v="0"/>
    <n v="0"/>
    <n v="2"/>
    <n v="0"/>
    <n v="0"/>
    <n v="0"/>
    <n v="0"/>
    <n v="0"/>
    <n v="0"/>
    <n v="0"/>
    <s v="B12P3C"/>
    <n v="2"/>
    <n v="0"/>
    <s v="-"/>
    <x v="0"/>
  </r>
  <r>
    <x v="257"/>
    <n v="1"/>
    <n v="1"/>
    <n v="1"/>
    <n v="0"/>
    <n v="1"/>
    <n v="0"/>
    <n v="0"/>
    <n v="0"/>
    <s v="D"/>
    <s v="E"/>
    <s v="E"/>
    <s v="E"/>
    <s v="FANBELT Y.LEXI ORI"/>
    <s v="ORISIN"/>
    <n v="1"/>
    <n v="1"/>
    <n v="1"/>
    <n v="126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B65-E7641-00"/>
    <n v="1"/>
    <n v="0"/>
    <s v="-"/>
    <x v="0"/>
  </r>
  <r>
    <x v="258"/>
    <n v="1"/>
    <n v="1"/>
    <n v="1"/>
    <n v="1"/>
    <n v="1"/>
    <n v="0"/>
    <n v="0"/>
    <n v="0"/>
    <s v="D"/>
    <s v="D"/>
    <s v="E"/>
    <s v="E"/>
    <s v="ROLLER SET Y. AEROX/NMAX 155"/>
    <s v="ORISIN"/>
    <n v="1"/>
    <n v="1"/>
    <n v="1"/>
    <n v="578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B65-WE763-00"/>
    <n v="2"/>
    <n v="0"/>
    <s v="-"/>
    <x v="0"/>
  </r>
  <r>
    <x v="259"/>
    <n v="16"/>
    <n v="2"/>
    <n v="18"/>
    <n v="0"/>
    <n v="12"/>
    <n v="2"/>
    <n v="0"/>
    <n v="0"/>
    <s v="D"/>
    <s v="E"/>
    <s v="D"/>
    <s v="E"/>
    <s v="BAUD KLEM BATOK"/>
    <s v="BAUDMU"/>
    <n v="10"/>
    <s v="1"/>
    <n v="1"/>
    <n v="900"/>
    <n v="14"/>
    <n v="18"/>
    <n v="1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6"/>
    <n v="18"/>
    <n v="12"/>
    <n v="0"/>
    <n v="2"/>
    <n v="0"/>
    <n v="0"/>
    <n v="0"/>
    <n v="0"/>
    <n v="0"/>
    <n v="0"/>
    <n v="0"/>
    <s v="BAUD0001"/>
    <n v="2"/>
    <n v="0"/>
    <s v="-"/>
    <x v="0"/>
  </r>
  <r>
    <x v="260"/>
    <n v="8"/>
    <n v="50"/>
    <n v="8"/>
    <n v="4"/>
    <n v="25"/>
    <n v="32"/>
    <n v="5"/>
    <n v="0"/>
    <s v="B"/>
    <s v="B"/>
    <s v="B"/>
    <s v="E"/>
    <s v="BAUD KLEM CUN YAMAHA"/>
    <s v="BAUDMU"/>
    <n v="10"/>
    <s v="5"/>
    <n v="1"/>
    <n v="900"/>
    <n v="-42"/>
    <n v="4"/>
    <n v="-7"/>
    <n v="5"/>
    <n v="0"/>
    <m/>
    <n v="0"/>
    <n v="4"/>
    <m/>
    <n v="0"/>
    <n v="0"/>
    <m/>
    <n v="0"/>
    <n v="0"/>
    <m/>
    <n v="0"/>
    <n v="23"/>
    <n v="0"/>
    <n v="0"/>
    <n v="0"/>
    <n v="30"/>
    <n v="30"/>
    <n v="60"/>
    <n v="60"/>
    <s v="GSM"/>
    <s v="AAR"/>
    <s v="AAR"/>
    <n v="54000"/>
    <n v="508500"/>
    <b v="0"/>
    <m/>
    <n v="0"/>
    <s v="-"/>
    <m/>
    <s v="-"/>
    <n v="0"/>
    <n v="0"/>
    <m/>
    <n v="0"/>
    <n v="8"/>
    <n v="8"/>
    <n v="25"/>
    <n v="5"/>
    <n v="50"/>
    <n v="0"/>
    <n v="7"/>
    <n v="0"/>
    <n v="0"/>
    <n v="0"/>
    <n v="0"/>
    <n v="0"/>
    <s v="BAUD0002"/>
    <n v="11"/>
    <n v="0"/>
    <s v="AAR"/>
    <x v="0"/>
  </r>
  <r>
    <x v="261"/>
    <n v="12"/>
    <n v="32"/>
    <n v="10"/>
    <n v="4"/>
    <n v="19"/>
    <n v="3"/>
    <n v="5"/>
    <n v="5"/>
    <s v="B"/>
    <s v="B"/>
    <s v="C"/>
    <s v="D"/>
    <s v="JEK ACCU KOTAK"/>
    <s v="BAUDMU"/>
    <n v="10"/>
    <s v="3"/>
    <n v="1"/>
    <n v="750"/>
    <n v="-20"/>
    <n v="6"/>
    <n v="16"/>
    <n v="0"/>
    <n v="0"/>
    <m/>
    <n v="0"/>
    <n v="6"/>
    <m/>
    <n v="0"/>
    <n v="0"/>
    <m/>
    <n v="0"/>
    <n v="0"/>
    <m/>
    <n v="0"/>
    <n v="28"/>
    <n v="0"/>
    <n v="0"/>
    <n v="0"/>
    <n v="30"/>
    <n v="30"/>
    <n v="20"/>
    <n v="20"/>
    <s v="GSM"/>
    <s v="AAR"/>
    <s v="AAR"/>
    <n v="15000"/>
    <n v="508500"/>
    <b v="0"/>
    <m/>
    <n v="0"/>
    <s v="-"/>
    <m/>
    <s v="-"/>
    <n v="0"/>
    <n v="0"/>
    <m/>
    <n v="0"/>
    <n v="12"/>
    <n v="10"/>
    <n v="19"/>
    <n v="5"/>
    <n v="32"/>
    <n v="0"/>
    <n v="0"/>
    <n v="0"/>
    <n v="0"/>
    <n v="0"/>
    <n v="0"/>
    <n v="0"/>
    <s v="BAUD0003"/>
    <n v="9"/>
    <n v="0"/>
    <s v="AAR"/>
    <x v="0"/>
  </r>
  <r>
    <x v="262"/>
    <n v="2"/>
    <n v="2"/>
    <n v="2"/>
    <n v="4"/>
    <n v="3"/>
    <n v="0"/>
    <n v="2"/>
    <n v="0"/>
    <s v="D"/>
    <s v="D"/>
    <s v="E"/>
    <s v="E"/>
    <s v="BAUD ACCU"/>
    <s v="BAUDMU"/>
    <n v="10"/>
    <s v="3"/>
    <n v="1"/>
    <n v="750"/>
    <n v="0"/>
    <n v="-2"/>
    <n v="3"/>
    <n v="2"/>
    <n v="0"/>
    <m/>
    <n v="0"/>
    <n v="0"/>
    <m/>
    <n v="0"/>
    <n v="0"/>
    <m/>
    <n v="0"/>
    <n v="0"/>
    <m/>
    <n v="0"/>
    <n v="3"/>
    <n v="0"/>
    <n v="0"/>
    <n v="0"/>
    <n v="10"/>
    <n v="10"/>
    <n v="0"/>
    <n v="0"/>
    <s v="-"/>
    <m/>
    <s v="-"/>
    <n v="0"/>
    <n v="0"/>
    <b v="0"/>
    <m/>
    <n v="0"/>
    <s v="-"/>
    <m/>
    <s v="-"/>
    <n v="0"/>
    <n v="0"/>
    <m/>
    <n v="0"/>
    <n v="2"/>
    <n v="2"/>
    <n v="3"/>
    <n v="2"/>
    <n v="2"/>
    <n v="2"/>
    <n v="0"/>
    <n v="0"/>
    <n v="0"/>
    <n v="0"/>
    <n v="0"/>
    <n v="0"/>
    <s v="BAUD0004"/>
    <n v="3"/>
    <n v="0"/>
    <s v="-"/>
    <x v="0"/>
  </r>
  <r>
    <x v="263"/>
    <n v="73"/>
    <n v="88"/>
    <n v="50"/>
    <n v="90"/>
    <n v="44"/>
    <n v="114"/>
    <n v="6"/>
    <n v="44"/>
    <s v="A"/>
    <s v="A"/>
    <s v="A"/>
    <s v="B"/>
    <s v="BAUD CUN VARIO PANJANG"/>
    <s v="BAUDMU"/>
    <n v="10"/>
    <s v="4"/>
    <n v="1"/>
    <n v="400"/>
    <n v="-15"/>
    <n v="-40"/>
    <n v="-70"/>
    <n v="-38"/>
    <n v="0"/>
    <m/>
    <n v="0"/>
    <n v="0"/>
    <m/>
    <n v="0"/>
    <n v="0"/>
    <m/>
    <n v="0"/>
    <n v="0"/>
    <m/>
    <n v="0"/>
    <n v="0"/>
    <n v="18"/>
    <n v="42"/>
    <n v="27"/>
    <n v="90"/>
    <n v="90"/>
    <n v="20"/>
    <n v="20"/>
    <s v="GSM"/>
    <s v="AAR"/>
    <s v="AAR"/>
    <n v="8000"/>
    <n v="508500"/>
    <b v="0"/>
    <m/>
    <n v="0"/>
    <s v="-"/>
    <m/>
    <s v="-"/>
    <n v="0"/>
    <n v="0"/>
    <m/>
    <n v="0"/>
    <n v="73"/>
    <n v="50"/>
    <n v="44"/>
    <n v="6"/>
    <n v="88"/>
    <n v="40"/>
    <n v="70"/>
    <n v="38"/>
    <n v="0"/>
    <n v="0"/>
    <n v="0"/>
    <n v="0"/>
    <s v="BAUD0005"/>
    <n v="32"/>
    <n v="0"/>
    <s v="AAR"/>
    <x v="0"/>
  </r>
  <r>
    <x v="264"/>
    <n v="43"/>
    <n v="142"/>
    <n v="85"/>
    <n v="64"/>
    <n v="23"/>
    <n v="40"/>
    <n v="20"/>
    <n v="0"/>
    <s v="A"/>
    <s v="A"/>
    <s v="B"/>
    <s v="E"/>
    <s v="BAUD CUN VARIO PENDEK"/>
    <s v="BAUDMU"/>
    <n v="10"/>
    <s v="3"/>
    <n v="1"/>
    <n v="400"/>
    <n v="-99"/>
    <n v="21"/>
    <n v="-17"/>
    <n v="20"/>
    <n v="0"/>
    <m/>
    <n v="0"/>
    <n v="21"/>
    <m/>
    <n v="0"/>
    <n v="0"/>
    <m/>
    <n v="0"/>
    <n v="0"/>
    <m/>
    <n v="0"/>
    <n v="47"/>
    <n v="0"/>
    <n v="7"/>
    <n v="0"/>
    <n v="60"/>
    <n v="60"/>
    <n v="0"/>
    <n v="0"/>
    <s v="-"/>
    <m/>
    <s v="-"/>
    <n v="0"/>
    <n v="0"/>
    <b v="0"/>
    <m/>
    <n v="0"/>
    <s v="-"/>
    <m/>
    <s v="-"/>
    <n v="0"/>
    <n v="0"/>
    <m/>
    <n v="0"/>
    <n v="43"/>
    <n v="85"/>
    <n v="23"/>
    <n v="20"/>
    <n v="142"/>
    <n v="0"/>
    <n v="17"/>
    <n v="0"/>
    <n v="0"/>
    <n v="0"/>
    <n v="0"/>
    <n v="0"/>
    <s v="BAUD0006"/>
    <n v="25"/>
    <n v="0"/>
    <s v="-"/>
    <x v="0"/>
  </r>
  <r>
    <x v="265"/>
    <n v="35"/>
    <n v="40"/>
    <n v="29"/>
    <n v="28"/>
    <n v="7"/>
    <n v="3"/>
    <n v="12"/>
    <n v="3"/>
    <s v="A"/>
    <s v="B"/>
    <s v="B"/>
    <s v="D"/>
    <s v="BAUD CUN 8X1/2/BAUD SKRUP KASAR 5X16 YMH"/>
    <s v="BAUDMU"/>
    <n v="10"/>
    <s v="4"/>
    <n v="1"/>
    <n v="400"/>
    <n v="-5"/>
    <n v="1"/>
    <n v="4"/>
    <n v="9"/>
    <n v="0"/>
    <m/>
    <n v="0"/>
    <n v="1"/>
    <m/>
    <n v="0"/>
    <n v="0"/>
    <m/>
    <n v="0"/>
    <n v="0"/>
    <m/>
    <n v="0"/>
    <n v="0"/>
    <n v="0"/>
    <n v="0"/>
    <n v="0"/>
    <n v="0"/>
    <n v="0"/>
    <n v="10"/>
    <n v="10"/>
    <s v="AAR"/>
    <m/>
    <s v="AAR"/>
    <n v="4000"/>
    <n v="508500"/>
    <b v="0"/>
    <m/>
    <n v="0"/>
    <s v="-"/>
    <m/>
    <s v="-"/>
    <n v="0"/>
    <n v="0"/>
    <m/>
    <n v="0"/>
    <n v="35"/>
    <n v="29"/>
    <n v="7"/>
    <n v="12"/>
    <n v="40"/>
    <n v="0"/>
    <n v="0"/>
    <n v="0"/>
    <n v="0"/>
    <n v="0"/>
    <n v="0"/>
    <n v="0"/>
    <s v="BAUD0007"/>
    <n v="11"/>
    <n v="0"/>
    <s v="AAR"/>
    <x v="0"/>
  </r>
  <r>
    <x v="266"/>
    <n v="6"/>
    <n v="4"/>
    <n v="4"/>
    <n v="4"/>
    <n v="15"/>
    <n v="2"/>
    <n v="6"/>
    <n v="0"/>
    <s v="B"/>
    <s v="C"/>
    <s v="D"/>
    <s v="E"/>
    <s v="BAUD CROM PENDEK 1.5CM/BAUD BODY SUPRA"/>
    <s v="BAUDMU"/>
    <n v="10"/>
    <s v="14"/>
    <n v="1"/>
    <n v="900"/>
    <n v="2"/>
    <n v="0"/>
    <n v="13"/>
    <n v="6"/>
    <n v="0"/>
    <m/>
    <n v="0"/>
    <n v="0"/>
    <m/>
    <n v="0"/>
    <n v="0"/>
    <m/>
    <n v="0"/>
    <n v="0"/>
    <m/>
    <n v="0"/>
    <n v="10"/>
    <n v="0"/>
    <n v="0"/>
    <n v="0"/>
    <n v="10"/>
    <n v="10"/>
    <n v="10"/>
    <n v="10"/>
    <s v="GSM"/>
    <s v="AAR"/>
    <s v="AAR"/>
    <n v="9000"/>
    <n v="508500"/>
    <b v="0"/>
    <m/>
    <n v="0"/>
    <s v="-"/>
    <m/>
    <s v="-"/>
    <n v="0"/>
    <n v="0"/>
    <m/>
    <n v="0"/>
    <n v="6"/>
    <n v="4"/>
    <n v="15"/>
    <n v="6"/>
    <n v="4"/>
    <n v="0"/>
    <n v="0"/>
    <n v="0"/>
    <n v="0"/>
    <n v="0"/>
    <n v="0"/>
    <n v="0"/>
    <s v="BAUD0009"/>
    <n v="5"/>
    <n v="0"/>
    <s v="AAR"/>
    <x v="0"/>
  </r>
  <r>
    <x v="267"/>
    <n v="0"/>
    <n v="2"/>
    <n v="2"/>
    <n v="0"/>
    <n v="0"/>
    <n v="0"/>
    <n v="0"/>
    <n v="0"/>
    <s v="E"/>
    <s v="E"/>
    <s v="E"/>
    <s v="E"/>
    <s v="BAUD KALIPER BEAT"/>
    <s v="BAUDMU"/>
    <n v="2"/>
    <n v="1"/>
    <n v="1"/>
    <n v="5000"/>
    <n v="-2"/>
    <n v="2"/>
    <n v="0"/>
    <n v="0"/>
    <n v="0"/>
    <m/>
    <n v="0"/>
    <n v="2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2"/>
    <n v="0"/>
    <n v="0"/>
    <n v="2"/>
    <n v="0"/>
    <n v="0"/>
    <n v="0"/>
    <n v="0"/>
    <n v="0"/>
    <n v="0"/>
    <n v="0"/>
    <s v="BAUD0012"/>
    <n v="1"/>
    <n v="0"/>
    <s v="-"/>
    <x v="0"/>
  </r>
  <r>
    <x v="268"/>
    <n v="23"/>
    <n v="62"/>
    <n v="28"/>
    <n v="26"/>
    <n v="21"/>
    <n v="38"/>
    <n v="3"/>
    <n v="2"/>
    <s v="A"/>
    <s v="B"/>
    <s v="B"/>
    <s v="D"/>
    <s v="BAUD MUR 6X20"/>
    <s v="BAUDMU"/>
    <n v="10"/>
    <s v="18"/>
    <n v="1"/>
    <n v="400"/>
    <n v="-39"/>
    <n v="2"/>
    <n v="-17"/>
    <n v="1"/>
    <n v="0"/>
    <m/>
    <n v="0"/>
    <n v="2"/>
    <m/>
    <n v="0"/>
    <n v="0"/>
    <m/>
    <n v="0"/>
    <n v="0"/>
    <m/>
    <n v="0"/>
    <n v="7"/>
    <n v="0"/>
    <n v="8"/>
    <n v="0"/>
    <n v="20"/>
    <n v="20"/>
    <m/>
    <n v="20"/>
    <s v="GSM"/>
    <s v="AAR"/>
    <s v="AAR"/>
    <n v="8000"/>
    <n v="508500"/>
    <b v="0"/>
    <m/>
    <n v="0"/>
    <s v="-"/>
    <m/>
    <s v="-"/>
    <n v="0"/>
    <n v="0"/>
    <m/>
    <n v="0"/>
    <n v="23"/>
    <n v="28"/>
    <n v="21"/>
    <n v="3"/>
    <n v="62"/>
    <n v="0"/>
    <n v="17"/>
    <n v="0"/>
    <n v="0"/>
    <n v="0"/>
    <n v="0"/>
    <n v="0"/>
    <s v="BAUD0014"/>
    <n v="14"/>
    <n v="0"/>
    <s v="AAR"/>
    <x v="0"/>
  </r>
  <r>
    <x v="269"/>
    <n v="15"/>
    <n v="6"/>
    <n v="14"/>
    <n v="2"/>
    <n v="8"/>
    <n v="5"/>
    <n v="0"/>
    <n v="0"/>
    <s v="B"/>
    <s v="D"/>
    <s v="C"/>
    <s v="E"/>
    <s v="BAUD MUR 6X30"/>
    <s v="BAUDMU"/>
    <n v="10"/>
    <s v="4"/>
    <n v="1"/>
    <n v="600"/>
    <n v="9"/>
    <n v="12"/>
    <n v="3"/>
    <n v="0"/>
    <n v="0"/>
    <m/>
    <n v="0"/>
    <n v="0"/>
    <m/>
    <n v="0"/>
    <n v="0"/>
    <m/>
    <n v="0"/>
    <n v="1"/>
    <m/>
    <n v="0"/>
    <n v="0"/>
    <n v="0"/>
    <n v="0"/>
    <n v="0"/>
    <n v="0"/>
    <n v="0"/>
    <n v="20"/>
    <n v="20"/>
    <s v="GSM"/>
    <s v="AAR"/>
    <s v="AAR"/>
    <n v="12000"/>
    <n v="508500"/>
    <b v="0"/>
    <m/>
    <n v="0"/>
    <s v="-"/>
    <m/>
    <s v="-"/>
    <n v="0"/>
    <n v="0"/>
    <m/>
    <n v="0"/>
    <n v="15"/>
    <n v="14"/>
    <n v="8"/>
    <n v="0"/>
    <n v="6"/>
    <n v="0"/>
    <n v="0"/>
    <n v="0"/>
    <n v="0"/>
    <n v="0"/>
    <n v="0"/>
    <n v="0"/>
    <s v="BAUD0016"/>
    <n v="5"/>
    <n v="0"/>
    <s v="AAR"/>
    <x v="0"/>
  </r>
  <r>
    <x v="270"/>
    <n v="0"/>
    <n v="0"/>
    <n v="21"/>
    <n v="2"/>
    <n v="0"/>
    <n v="0"/>
    <n v="0"/>
    <n v="0"/>
    <s v="E"/>
    <s v="E"/>
    <s v="E"/>
    <s v="E"/>
    <s v="BAUD KRAN BENSIN"/>
    <s v="NOSTOK"/>
    <n v="2"/>
    <s v="1"/>
    <n v="1"/>
    <n v="190"/>
    <n v="0"/>
    <n v="19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21"/>
    <n v="0"/>
    <n v="0"/>
    <n v="0"/>
    <n v="0"/>
    <n v="0"/>
    <n v="0"/>
    <n v="0"/>
    <n v="0"/>
    <n v="0"/>
    <n v="0"/>
    <s v="BAUD0020"/>
    <n v="1"/>
    <n v="0"/>
    <s v="-"/>
    <x v="0"/>
  </r>
  <r>
    <x v="271"/>
    <n v="0"/>
    <n v="0"/>
    <n v="1"/>
    <n v="2"/>
    <n v="0"/>
    <n v="0"/>
    <n v="0"/>
    <n v="0"/>
    <s v="E"/>
    <s v="E"/>
    <s v="E"/>
    <s v="E"/>
    <s v="BAUD HANDLE MATIC KIRI HONDA / MIO"/>
    <s v="BAUDMU"/>
    <n v="2"/>
    <n v="1"/>
    <n v="1"/>
    <n v="3500"/>
    <n v="0"/>
    <n v="-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0"/>
    <n v="1"/>
    <n v="0"/>
    <n v="0"/>
    <n v="0"/>
    <n v="0"/>
    <n v="0"/>
    <n v="0"/>
    <s v="BAUD0038"/>
    <n v="1"/>
    <n v="0"/>
    <s v="-"/>
    <x v="0"/>
  </r>
  <r>
    <x v="272"/>
    <n v="2"/>
    <n v="3"/>
    <n v="2"/>
    <n v="0"/>
    <n v="1"/>
    <n v="0"/>
    <n v="0"/>
    <n v="0"/>
    <s v="C"/>
    <s v="E"/>
    <s v="E"/>
    <s v="E"/>
    <s v="BAUD 12 PANJANG 2CM / BAUD 8X20"/>
    <s v="BAUDMU"/>
    <n v="2"/>
    <s v="14"/>
    <n v="1"/>
    <n v="700"/>
    <n v="-1"/>
    <n v="2"/>
    <n v="1"/>
    <n v="0"/>
    <n v="0"/>
    <m/>
    <n v="0"/>
    <n v="1"/>
    <m/>
    <n v="0"/>
    <n v="0"/>
    <m/>
    <n v="0"/>
    <n v="0"/>
    <m/>
    <n v="0"/>
    <n v="1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2"/>
    <n v="2"/>
    <n v="1"/>
    <n v="0"/>
    <n v="3"/>
    <n v="0"/>
    <n v="0"/>
    <n v="0"/>
    <n v="0"/>
    <n v="0"/>
    <n v="0"/>
    <n v="0"/>
    <s v="BAUD12"/>
    <n v="2"/>
    <n v="0"/>
    <s v="-"/>
    <x v="0"/>
  </r>
  <r>
    <x v="273"/>
    <n v="4"/>
    <n v="2"/>
    <n v="0"/>
    <n v="2"/>
    <n v="0"/>
    <n v="0"/>
    <n v="0"/>
    <n v="0"/>
    <s v="D"/>
    <s v="D"/>
    <s v="E"/>
    <s v="E"/>
    <s v="BAUD 14 PANJANG 3CM/ BAUD 10X30"/>
    <s v="BAUDMU"/>
    <n v="2"/>
    <n v="1"/>
    <n v="1"/>
    <n v="1750"/>
    <n v="2"/>
    <n v="-2"/>
    <n v="0"/>
    <n v="0"/>
    <n v="2"/>
    <m/>
    <n v="0"/>
    <n v="0"/>
    <m/>
    <n v="0"/>
    <n v="0"/>
    <m/>
    <n v="0"/>
    <n v="0"/>
    <m/>
    <n v="0"/>
    <n v="0"/>
    <n v="1"/>
    <n v="0"/>
    <n v="0"/>
    <n v="2"/>
    <n v="2"/>
    <n v="2"/>
    <n v="2"/>
    <s v="BNMKMR"/>
    <s v="AAR"/>
    <s v="AAR"/>
    <n v="3500"/>
    <n v="508500"/>
    <b v="0"/>
    <m/>
    <n v="0"/>
    <s v="-"/>
    <m/>
    <s v="-"/>
    <n v="0"/>
    <n v="0"/>
    <m/>
    <n v="0"/>
    <n v="4"/>
    <n v="0"/>
    <n v="0"/>
    <n v="0"/>
    <n v="2"/>
    <n v="2"/>
    <n v="0"/>
    <n v="0"/>
    <n v="0"/>
    <n v="0"/>
    <n v="0"/>
    <n v="0"/>
    <s v="BAUD14"/>
    <n v="2"/>
    <n v="0"/>
    <s v="AAR"/>
    <x v="0"/>
  </r>
  <r>
    <x v="274"/>
    <n v="31"/>
    <n v="4"/>
    <n v="34"/>
    <n v="36"/>
    <n v="18"/>
    <n v="26"/>
    <n v="10"/>
    <n v="5"/>
    <s v="B"/>
    <s v="B"/>
    <s v="B"/>
    <s v="C"/>
    <s v="BAUD CVT 6 x 35"/>
    <s v="BAUDMU"/>
    <n v="2"/>
    <n v="1"/>
    <n v="1"/>
    <n v="1300"/>
    <n v="27"/>
    <n v="-2"/>
    <n v="-8"/>
    <n v="5"/>
    <n v="2"/>
    <m/>
    <n v="0"/>
    <n v="0"/>
    <m/>
    <n v="0"/>
    <n v="0"/>
    <m/>
    <n v="0"/>
    <n v="0"/>
    <m/>
    <n v="0"/>
    <n v="0"/>
    <n v="0"/>
    <n v="2"/>
    <n v="0"/>
    <n v="2"/>
    <n v="2"/>
    <n v="10"/>
    <n v="10"/>
    <s v="AAR"/>
    <m/>
    <s v="AAR"/>
    <n v="13000"/>
    <n v="508500"/>
    <b v="0"/>
    <m/>
    <n v="0"/>
    <s v="-"/>
    <m/>
    <s v="-"/>
    <n v="0"/>
    <n v="0"/>
    <m/>
    <n v="0"/>
    <n v="31"/>
    <n v="34"/>
    <n v="18"/>
    <n v="10"/>
    <n v="4"/>
    <n v="2"/>
    <n v="8"/>
    <n v="0"/>
    <n v="0"/>
    <n v="0"/>
    <n v="0"/>
    <n v="0"/>
    <s v="BAUDBLC"/>
    <n v="11"/>
    <n v="0"/>
    <s v="AAR"/>
    <x v="0"/>
  </r>
  <r>
    <x v="275"/>
    <n v="7"/>
    <n v="38"/>
    <n v="6"/>
    <n v="24"/>
    <n v="0"/>
    <n v="13"/>
    <n v="0"/>
    <n v="0"/>
    <s v="A"/>
    <s v="A"/>
    <s v="B"/>
    <s v="E"/>
    <s v="BENSIN JERIGEN KECIL"/>
    <s v="IMITAS"/>
    <n v="1"/>
    <s v="14"/>
    <n v="2"/>
    <n v="5000"/>
    <n v="-31"/>
    <n v="-18"/>
    <n v="-13"/>
    <n v="0"/>
    <n v="0"/>
    <m/>
    <n v="0"/>
    <n v="0"/>
    <m/>
    <n v="0"/>
    <n v="0"/>
    <m/>
    <n v="0"/>
    <n v="0"/>
    <m/>
    <n v="0"/>
    <n v="9"/>
    <n v="12"/>
    <n v="10"/>
    <n v="0"/>
    <n v="16"/>
    <n v="16"/>
    <n v="0"/>
    <n v="0"/>
    <s v="-"/>
    <m/>
    <s v="-"/>
    <n v="0"/>
    <n v="0"/>
    <b v="0"/>
    <m/>
    <n v="0"/>
    <s v="-"/>
    <m/>
    <s v="-"/>
    <n v="0"/>
    <n v="0"/>
    <m/>
    <n v="0"/>
    <n v="7"/>
    <n v="6"/>
    <n v="0"/>
    <n v="0"/>
    <n v="38"/>
    <n v="18"/>
    <n v="13"/>
    <n v="0"/>
    <n v="0"/>
    <n v="0"/>
    <n v="0"/>
    <n v="0"/>
    <s v="BBM"/>
    <n v="25"/>
    <n v="0"/>
    <s v="-"/>
    <x v="0"/>
  </r>
  <r>
    <x v="276"/>
    <n v="6"/>
    <n v="4"/>
    <n v="8"/>
    <n v="3"/>
    <n v="2"/>
    <n v="2"/>
    <n v="3"/>
    <n v="0"/>
    <s v="B"/>
    <s v="B"/>
    <s v="C"/>
    <s v="E"/>
    <s v="BAUD BUANGAN OLI BAWAH BEAT / BAUD OLI 17 YAMAHA"/>
    <s v="BAUDMU"/>
    <n v="1"/>
    <s v="3"/>
    <n v="1"/>
    <n v="3000"/>
    <n v="2"/>
    <n v="5"/>
    <n v="0"/>
    <n v="3"/>
    <n v="0"/>
    <m/>
    <n v="0"/>
    <n v="0"/>
    <m/>
    <n v="0"/>
    <n v="3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6"/>
    <n v="8"/>
    <n v="2"/>
    <n v="3"/>
    <n v="4"/>
    <n v="0"/>
    <n v="0"/>
    <n v="0"/>
    <n v="0"/>
    <n v="0"/>
    <n v="0"/>
    <n v="0"/>
    <s v="BBOBB"/>
    <n v="4"/>
    <n v="0"/>
    <s v="-"/>
    <x v="0"/>
  </r>
  <r>
    <x v="277"/>
    <n v="24"/>
    <n v="2"/>
    <n v="18"/>
    <n v="4"/>
    <n v="22"/>
    <n v="30"/>
    <n v="4"/>
    <n v="0"/>
    <s v="D"/>
    <s v="C"/>
    <s v="B"/>
    <s v="E"/>
    <s v="BAUD CUN CARBU / BAUD JP 4X15"/>
    <s v="BAUDMU"/>
    <n v="10"/>
    <s v="16"/>
    <n v="1"/>
    <n v="300"/>
    <n v="22"/>
    <n v="14"/>
    <n v="-8"/>
    <n v="4"/>
    <n v="0"/>
    <m/>
    <n v="0"/>
    <n v="0"/>
    <m/>
    <n v="0"/>
    <n v="7"/>
    <m/>
    <n v="0"/>
    <n v="0"/>
    <m/>
    <n v="0"/>
    <n v="0"/>
    <n v="0"/>
    <n v="1"/>
    <n v="0"/>
    <n v="10"/>
    <n v="10"/>
    <m/>
    <n v="10"/>
    <s v="GSM"/>
    <s v="AAR"/>
    <s v="AAR"/>
    <n v="3000"/>
    <n v="508500"/>
    <b v="0"/>
    <m/>
    <n v="0"/>
    <s v="-"/>
    <m/>
    <s v="-"/>
    <n v="0"/>
    <n v="0"/>
    <m/>
    <n v="0"/>
    <n v="24"/>
    <n v="18"/>
    <n v="22"/>
    <n v="4"/>
    <n v="2"/>
    <n v="0"/>
    <n v="8"/>
    <n v="0"/>
    <n v="0"/>
    <n v="0"/>
    <n v="0"/>
    <n v="0"/>
    <s v="BCC1,5CM"/>
    <n v="7"/>
    <n v="0"/>
    <s v="AAR"/>
    <x v="0"/>
  </r>
  <r>
    <x v="278"/>
    <n v="5"/>
    <n v="16"/>
    <n v="2"/>
    <n v="16"/>
    <n v="2"/>
    <n v="5"/>
    <n v="2"/>
    <n v="2"/>
    <s v="B"/>
    <s v="A"/>
    <s v="C"/>
    <s v="D"/>
    <s v="BUSI NGK CPR6EA-9 / BUSI U24"/>
    <s v="IMITAS"/>
    <n v="1"/>
    <n v="1"/>
    <n v="1"/>
    <n v="20500"/>
    <n v="-11"/>
    <n v="-14"/>
    <n v="-3"/>
    <n v="0"/>
    <n v="0"/>
    <m/>
    <n v="0"/>
    <n v="0"/>
    <m/>
    <n v="0"/>
    <n v="0"/>
    <m/>
    <n v="0"/>
    <n v="0"/>
    <m/>
    <n v="0"/>
    <n v="4"/>
    <n v="10"/>
    <n v="2"/>
    <n v="0"/>
    <n v="16"/>
    <n v="16"/>
    <n v="10"/>
    <n v="10"/>
    <s v="GSM"/>
    <m/>
    <s v="GSM"/>
    <n v="205000"/>
    <n v="2132750"/>
    <b v="0"/>
    <m/>
    <n v="0"/>
    <s v="-"/>
    <m/>
    <s v="-"/>
    <n v="0"/>
    <n v="0"/>
    <m/>
    <n v="0"/>
    <n v="5"/>
    <n v="2"/>
    <n v="2"/>
    <n v="2"/>
    <n v="16"/>
    <n v="14"/>
    <n v="3"/>
    <n v="0"/>
    <n v="0"/>
    <n v="0"/>
    <n v="0"/>
    <n v="0"/>
    <s v="BCPRGEA-9NGK"/>
    <n v="14"/>
    <n v="0"/>
    <s v="GSM"/>
    <x v="0"/>
  </r>
  <r>
    <x v="279"/>
    <n v="2"/>
    <n v="2"/>
    <n v="1"/>
    <n v="2"/>
    <n v="0"/>
    <n v="0"/>
    <n v="0"/>
    <n v="0"/>
    <s v="D"/>
    <s v="D"/>
    <s v="E"/>
    <s v="E"/>
    <s v="BAUD 12 PANJANG 7CM"/>
    <s v="BAUDMU"/>
    <n v="1"/>
    <n v="1"/>
    <n v="1"/>
    <n v="1500"/>
    <n v="0"/>
    <n v="-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1"/>
    <n v="0"/>
    <n v="0"/>
    <n v="2"/>
    <n v="1"/>
    <n v="0"/>
    <n v="0"/>
    <n v="0"/>
    <n v="0"/>
    <n v="0"/>
    <n v="0"/>
    <s v="BD12P7"/>
    <n v="2"/>
    <n v="0"/>
    <s v="-"/>
    <x v="0"/>
  </r>
  <r>
    <x v="280"/>
    <n v="18"/>
    <n v="40"/>
    <n v="8"/>
    <n v="6"/>
    <n v="25"/>
    <n v="24"/>
    <n v="13"/>
    <n v="2"/>
    <s v="B"/>
    <s v="B"/>
    <s v="B"/>
    <s v="D"/>
    <s v="BAUD DOP COVER ABS/BAUD SCOOPY 1,5CM"/>
    <s v="BAUDMU"/>
    <n v="10"/>
    <n v="1"/>
    <n v="1"/>
    <n v="900"/>
    <n v="-22"/>
    <n v="2"/>
    <n v="1"/>
    <n v="11"/>
    <n v="0"/>
    <m/>
    <n v="0"/>
    <n v="2"/>
    <m/>
    <n v="0"/>
    <n v="0"/>
    <m/>
    <n v="0"/>
    <n v="0"/>
    <m/>
    <n v="0"/>
    <n v="13"/>
    <n v="0"/>
    <n v="0"/>
    <n v="0"/>
    <n v="20"/>
    <n v="20"/>
    <n v="40"/>
    <n v="40"/>
    <s v="AAR"/>
    <m/>
    <s v="AAR"/>
    <n v="36000"/>
    <n v="508500"/>
    <b v="0"/>
    <m/>
    <n v="0"/>
    <s v="-"/>
    <m/>
    <s v="-"/>
    <n v="0"/>
    <n v="0"/>
    <m/>
    <n v="0"/>
    <n v="18"/>
    <n v="8"/>
    <n v="25"/>
    <n v="13"/>
    <n v="40"/>
    <n v="0"/>
    <n v="0"/>
    <n v="0"/>
    <n v="0"/>
    <n v="0"/>
    <n v="0"/>
    <n v="0"/>
    <s v="BDCS1,5"/>
    <n v="10"/>
    <n v="0"/>
    <s v="AAR"/>
    <x v="0"/>
  </r>
  <r>
    <x v="281"/>
    <n v="5"/>
    <n v="2"/>
    <n v="0"/>
    <n v="3"/>
    <n v="1"/>
    <n v="4"/>
    <n v="3"/>
    <n v="0"/>
    <s v="D"/>
    <s v="C"/>
    <s v="B"/>
    <s v="E"/>
    <s v="BAUD CVT PANJANG 6CM"/>
    <s v="BAUDMU"/>
    <n v="1"/>
    <n v="1"/>
    <n v="1"/>
    <n v="1500"/>
    <n v="3"/>
    <n v="-3"/>
    <n v="-3"/>
    <n v="3"/>
    <n v="3"/>
    <m/>
    <n v="0"/>
    <n v="0"/>
    <m/>
    <n v="0"/>
    <n v="0"/>
    <m/>
    <n v="0"/>
    <n v="0"/>
    <m/>
    <n v="0"/>
    <n v="0"/>
    <n v="2"/>
    <n v="2"/>
    <n v="0"/>
    <n v="4"/>
    <n v="4"/>
    <n v="10"/>
    <n v="10"/>
    <s v="AAR"/>
    <m/>
    <s v="AAR"/>
    <n v="15000"/>
    <n v="508500"/>
    <b v="0"/>
    <m/>
    <n v="0"/>
    <s v="-"/>
    <m/>
    <s v="-"/>
    <n v="0"/>
    <n v="0"/>
    <m/>
    <n v="0"/>
    <n v="5"/>
    <n v="0"/>
    <n v="1"/>
    <n v="3"/>
    <n v="2"/>
    <n v="3"/>
    <n v="3"/>
    <n v="0"/>
    <n v="0"/>
    <n v="0"/>
    <n v="0"/>
    <n v="0"/>
    <s v="BDCVT6"/>
    <n v="5"/>
    <n v="0"/>
    <s v="AAR"/>
    <x v="0"/>
  </r>
  <r>
    <x v="282"/>
    <n v="30"/>
    <n v="72"/>
    <n v="16"/>
    <n v="54"/>
    <n v="28"/>
    <n v="48"/>
    <n v="12"/>
    <n v="3"/>
    <s v="A"/>
    <s v="B"/>
    <s v="B"/>
    <s v="D"/>
    <s v="BAUD FILTER HONDA"/>
    <s v="BAUDMU"/>
    <n v="10"/>
    <s v="3"/>
    <n v="1"/>
    <n v="750"/>
    <n v="-42"/>
    <n v="-38"/>
    <n v="-20"/>
    <n v="9"/>
    <n v="0"/>
    <m/>
    <n v="0"/>
    <n v="0"/>
    <m/>
    <n v="0"/>
    <n v="0"/>
    <m/>
    <n v="0"/>
    <n v="0"/>
    <m/>
    <n v="0"/>
    <n v="4"/>
    <n v="25"/>
    <n v="8"/>
    <n v="0"/>
    <n v="40"/>
    <n v="40"/>
    <n v="30"/>
    <n v="30"/>
    <s v="GSM"/>
    <s v="AAR"/>
    <s v="AAR"/>
    <n v="22500"/>
    <n v="508500"/>
    <b v="0"/>
    <m/>
    <n v="0"/>
    <s v="-"/>
    <m/>
    <s v="-"/>
    <n v="0"/>
    <n v="0"/>
    <m/>
    <n v="0"/>
    <n v="30"/>
    <n v="16"/>
    <n v="28"/>
    <n v="12"/>
    <n v="72"/>
    <n v="38"/>
    <n v="20"/>
    <n v="0"/>
    <n v="0"/>
    <n v="0"/>
    <n v="0"/>
    <n v="0"/>
    <s v="BDFRHA"/>
    <n v="20"/>
    <n v="0"/>
    <s v="AAR"/>
    <x v="0"/>
  </r>
  <r>
    <x v="283"/>
    <n v="1"/>
    <n v="0"/>
    <n v="2"/>
    <n v="0"/>
    <n v="0"/>
    <n v="2"/>
    <n v="0"/>
    <n v="0"/>
    <s v="E"/>
    <s v="E"/>
    <s v="E"/>
    <s v="E"/>
    <s v="BAUD HANDLE REM YAMAHA"/>
    <s v="BAUDMU"/>
    <n v="2"/>
    <s v="1"/>
    <n v="1"/>
    <n v="4000"/>
    <n v="1"/>
    <n v="2"/>
    <n v="-2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2"/>
    <n v="0"/>
    <n v="0"/>
    <n v="0"/>
    <n v="0"/>
    <n v="2"/>
    <n v="0"/>
    <n v="0"/>
    <n v="0"/>
    <n v="0"/>
    <n v="0"/>
    <s v="BDHDRM"/>
    <n v="1"/>
    <n v="0"/>
    <s v="-"/>
    <x v="0"/>
  </r>
  <r>
    <x v="284"/>
    <n v="27"/>
    <n v="38"/>
    <n v="48"/>
    <n v="42"/>
    <n v="29"/>
    <n v="36"/>
    <n v="13"/>
    <n v="2"/>
    <s v="A"/>
    <s v="B"/>
    <s v="B"/>
    <s v="D"/>
    <s v="BAUD KLEM CUN HONDA"/>
    <s v="BAUDMU"/>
    <n v="10"/>
    <s v="15"/>
    <n v="1"/>
    <n v="900"/>
    <n v="-11"/>
    <n v="6"/>
    <n v="-7"/>
    <n v="11"/>
    <n v="0"/>
    <m/>
    <n v="0"/>
    <n v="6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7"/>
    <n v="48"/>
    <n v="29"/>
    <n v="13"/>
    <n v="38"/>
    <n v="0"/>
    <n v="7"/>
    <n v="0"/>
    <n v="0"/>
    <n v="0"/>
    <n v="0"/>
    <n v="0"/>
    <s v="BDKMCH"/>
    <n v="14"/>
    <n v="0"/>
    <s v="-"/>
    <x v="0"/>
  </r>
  <r>
    <x v="285"/>
    <n v="21"/>
    <n v="2"/>
    <n v="18"/>
    <n v="2"/>
    <n v="16"/>
    <n v="2"/>
    <n v="5"/>
    <n v="0"/>
    <s v="D"/>
    <s v="D"/>
    <s v="D"/>
    <s v="E"/>
    <s v="BAUD KLIP PLASTIK BESAR"/>
    <s v="BAUDMU"/>
    <n v="1"/>
    <n v="1"/>
    <n v="1"/>
    <n v="1500"/>
    <n v="19"/>
    <n v="16"/>
    <n v="14"/>
    <n v="5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1"/>
    <n v="18"/>
    <n v="16"/>
    <n v="5"/>
    <n v="2"/>
    <n v="0"/>
    <n v="0"/>
    <n v="0"/>
    <n v="0"/>
    <n v="0"/>
    <n v="0"/>
    <n v="0"/>
    <s v="BDKPLB"/>
    <n v="3"/>
    <n v="0"/>
    <s v="-"/>
    <x v="0"/>
  </r>
  <r>
    <x v="286"/>
    <n v="83"/>
    <n v="104"/>
    <n v="31"/>
    <n v="88"/>
    <n v="27"/>
    <n v="126"/>
    <n v="5"/>
    <n v="48"/>
    <s v="A"/>
    <s v="A"/>
    <s v="A"/>
    <s v="C"/>
    <s v="BAUD KLIP PLASTIK KECIL"/>
    <s v="BAUDMU"/>
    <n v="1"/>
    <n v="1"/>
    <n v="1"/>
    <n v="1000"/>
    <n v="-21"/>
    <n v="-57"/>
    <n v="-99"/>
    <n v="-43"/>
    <n v="13"/>
    <m/>
    <n v="0"/>
    <n v="0"/>
    <m/>
    <n v="0"/>
    <n v="0"/>
    <m/>
    <n v="0"/>
    <n v="0"/>
    <m/>
    <n v="0"/>
    <n v="0"/>
    <n v="35"/>
    <n v="68"/>
    <n v="31"/>
    <n v="134"/>
    <n v="134"/>
    <n v="50"/>
    <n v="50"/>
    <s v="SLT"/>
    <s v="AAR"/>
    <s v="AAR"/>
    <n v="50000"/>
    <n v="508500"/>
    <b v="0"/>
    <m/>
    <n v="0"/>
    <s v="-"/>
    <m/>
    <s v="-"/>
    <n v="0"/>
    <n v="0"/>
    <m/>
    <n v="0"/>
    <n v="83"/>
    <n v="31"/>
    <n v="27"/>
    <n v="5"/>
    <n v="104"/>
    <n v="57"/>
    <n v="99"/>
    <n v="43"/>
    <n v="0"/>
    <n v="0"/>
    <n v="0"/>
    <n v="0"/>
    <s v="BDKPPK"/>
    <n v="34"/>
    <n v="0"/>
    <s v="AAR"/>
    <x v="0"/>
  </r>
  <r>
    <x v="287"/>
    <n v="4"/>
    <n v="2"/>
    <n v="0"/>
    <n v="3"/>
    <n v="2"/>
    <n v="2"/>
    <n v="2"/>
    <n v="0"/>
    <s v="D"/>
    <s v="C"/>
    <s v="D"/>
    <s v="E"/>
    <s v="BAUD OLI GARDAN"/>
    <s v="BAUDMU"/>
    <n v="2"/>
    <s v="1"/>
    <n v="1"/>
    <n v="1500"/>
    <n v="2"/>
    <n v="-3"/>
    <n v="0"/>
    <n v="2"/>
    <n v="2"/>
    <m/>
    <n v="0"/>
    <n v="0"/>
    <m/>
    <n v="0"/>
    <n v="0"/>
    <m/>
    <n v="0"/>
    <n v="0"/>
    <m/>
    <n v="0"/>
    <n v="0"/>
    <n v="2"/>
    <n v="0"/>
    <n v="0"/>
    <n v="2"/>
    <n v="2"/>
    <n v="5"/>
    <n v="5"/>
    <s v="NJM"/>
    <s v="AAR"/>
    <s v="AAR"/>
    <n v="7500"/>
    <n v="508500"/>
    <b v="0"/>
    <m/>
    <n v="0"/>
    <s v="-"/>
    <m/>
    <s v="-"/>
    <n v="0"/>
    <n v="0"/>
    <m/>
    <n v="0"/>
    <n v="4"/>
    <n v="0"/>
    <n v="2"/>
    <n v="2"/>
    <n v="2"/>
    <n v="3"/>
    <n v="0"/>
    <n v="0"/>
    <n v="0"/>
    <n v="0"/>
    <n v="0"/>
    <n v="0"/>
    <s v="BDOLGR"/>
    <n v="3"/>
    <n v="0"/>
    <s v="AAR"/>
    <x v="0"/>
  </r>
  <r>
    <x v="288"/>
    <n v="1"/>
    <n v="1"/>
    <n v="2"/>
    <n v="2"/>
    <n v="1"/>
    <n v="0"/>
    <n v="0"/>
    <n v="0"/>
    <s v="D"/>
    <s v="D"/>
    <s v="E"/>
    <s v="E"/>
    <s v="BOHLAM DEPAN H.SCOOPY ASPIRA (PS)"/>
    <s v="IMITAS"/>
    <n v="1"/>
    <s v="3"/>
    <n v="1"/>
    <n v="28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2"/>
    <n v="1"/>
    <n v="0"/>
    <n v="1"/>
    <n v="0"/>
    <n v="0"/>
    <n v="0"/>
    <n v="0"/>
    <n v="0"/>
    <n v="0"/>
    <n v="0"/>
    <s v="BDSAPR"/>
    <n v="2"/>
    <n v="0"/>
    <s v="-"/>
    <x v="0"/>
  </r>
  <r>
    <x v="289"/>
    <n v="0"/>
    <n v="0"/>
    <n v="0"/>
    <n v="0"/>
    <n v="0"/>
    <n v="0"/>
    <n v="0"/>
    <n v="0"/>
    <s v="E"/>
    <s v="E"/>
    <s v="E"/>
    <s v="E"/>
    <s v="BOSH KLEP H.VARIO CARBU IMI"/>
    <s v="IMITAS"/>
    <n v="1"/>
    <n v="1"/>
    <n v="1"/>
    <n v="2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HKVCI"/>
    <n v="0"/>
    <n v="0"/>
    <s v="-"/>
    <x v="0"/>
  </r>
  <r>
    <x v="290"/>
    <n v="0"/>
    <n v="0"/>
    <n v="0"/>
    <n v="1"/>
    <n v="0"/>
    <n v="0"/>
    <n v="0"/>
    <n v="0"/>
    <s v="E"/>
    <s v="D"/>
    <s v="E"/>
    <s v="E"/>
    <s v="BAN LUAR 80/90-17 FDR"/>
    <s v="ORISIN"/>
    <n v="1"/>
    <n v="1"/>
    <n v="1"/>
    <n v="175000"/>
    <n v="0"/>
    <n v="-1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m/>
    <n v="1"/>
    <s v="HKJ"/>
    <m/>
    <s v="HKJ"/>
    <n v="175000"/>
    <n v="7262685"/>
    <n v="0"/>
    <m/>
    <n v="0"/>
    <s v="-"/>
    <m/>
    <s v="-"/>
    <n v="0"/>
    <n v="0"/>
    <m/>
    <n v="0"/>
    <n v="0"/>
    <n v="0"/>
    <n v="0"/>
    <n v="0"/>
    <n v="0"/>
    <n v="1"/>
    <n v="0"/>
    <n v="0"/>
    <n v="0"/>
    <n v="0"/>
    <n v="0"/>
    <n v="0"/>
    <s v="BLBLKG"/>
    <n v="1"/>
    <n v="0"/>
    <s v="HKJ"/>
    <x v="0"/>
  </r>
  <r>
    <x v="291"/>
    <n v="1"/>
    <n v="0"/>
    <n v="1"/>
    <n v="1"/>
    <n v="0"/>
    <n v="0"/>
    <n v="0"/>
    <n v="0"/>
    <s v="E"/>
    <s v="D"/>
    <s v="E"/>
    <s v="E"/>
    <s v="BAN TUBLES 100/80-14 FDR"/>
    <s v="ORISIN"/>
    <n v="1"/>
    <s v="1"/>
    <n v="1"/>
    <n v="248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0"/>
    <n v="0"/>
    <n v="0"/>
    <n v="0"/>
    <n v="0"/>
    <n v="0"/>
    <n v="0"/>
    <n v="0"/>
    <s v="BLT100/80-14FDR"/>
    <n v="1"/>
    <n v="0"/>
    <s v="-"/>
    <x v="0"/>
  </r>
  <r>
    <x v="292"/>
    <n v="0"/>
    <n v="0"/>
    <n v="1"/>
    <n v="1"/>
    <n v="0"/>
    <n v="0"/>
    <n v="0"/>
    <n v="0"/>
    <s v="E"/>
    <s v="D"/>
    <s v="E"/>
    <s v="E"/>
    <s v="BAN LUAR 70/90-17 FDR"/>
    <s v="ORISIN"/>
    <n v="1"/>
    <n v="1"/>
    <n v="1"/>
    <n v="14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BNLFDR"/>
    <n v="1"/>
    <n v="0"/>
    <s v="-"/>
    <x v="0"/>
  </r>
  <r>
    <x v="293"/>
    <n v="18"/>
    <n v="16"/>
    <n v="30"/>
    <n v="19"/>
    <n v="16"/>
    <n v="18"/>
    <n v="6"/>
    <n v="4"/>
    <s v="B"/>
    <s v="A"/>
    <s v="A"/>
    <s v="D"/>
    <s v="BOHLAM CUMI SPEEDOMETER IMI (PS)"/>
    <s v="IMITAS"/>
    <n v="1"/>
    <s v="6"/>
    <n v="1"/>
    <n v="1000"/>
    <n v="2"/>
    <n v="11"/>
    <n v="-2"/>
    <n v="2"/>
    <n v="0"/>
    <m/>
    <n v="0"/>
    <n v="0"/>
    <m/>
    <n v="0"/>
    <n v="6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8"/>
    <n v="30"/>
    <n v="16"/>
    <n v="6"/>
    <n v="16"/>
    <n v="0"/>
    <n v="2"/>
    <n v="0"/>
    <n v="0"/>
    <n v="0"/>
    <n v="0"/>
    <n v="0"/>
    <s v="BOCU-R0J"/>
    <n v="19"/>
    <n v="0"/>
    <s v="-"/>
    <x v="0"/>
  </r>
  <r>
    <x v="294"/>
    <n v="10"/>
    <n v="6"/>
    <n v="5"/>
    <n v="10"/>
    <n v="5"/>
    <n v="5"/>
    <n v="3"/>
    <n v="2"/>
    <s v="C"/>
    <s v="B"/>
    <s v="D"/>
    <s v="D"/>
    <s v="BRIGHT GAS 220G"/>
    <s v="IMITAS"/>
    <n v="1"/>
    <n v="1"/>
    <n v="5"/>
    <n v="5200"/>
    <n v="4"/>
    <n v="-5"/>
    <n v="0"/>
    <n v="1"/>
    <n v="4"/>
    <m/>
    <n v="0"/>
    <n v="0"/>
    <m/>
    <n v="0"/>
    <n v="0"/>
    <m/>
    <n v="0"/>
    <n v="0"/>
    <m/>
    <n v="0"/>
    <n v="0"/>
    <n v="3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0"/>
    <n v="5"/>
    <n v="5"/>
    <n v="3"/>
    <n v="6"/>
    <n v="5"/>
    <n v="0"/>
    <n v="0"/>
    <n v="0"/>
    <n v="0"/>
    <n v="0"/>
    <n v="0"/>
    <s v="BRGGAS"/>
    <n v="11"/>
    <n v="0"/>
    <s v="-"/>
    <x v="0"/>
  </r>
  <r>
    <x v="295"/>
    <n v="1"/>
    <n v="5"/>
    <n v="6"/>
    <n v="4"/>
    <n v="3"/>
    <n v="2"/>
    <n v="1"/>
    <n v="0"/>
    <s v="B"/>
    <s v="B"/>
    <s v="D"/>
    <s v="E"/>
    <s v="BATERAI REMOTE"/>
    <s v="IMITAS"/>
    <n v="1"/>
    <n v="1"/>
    <n v="1"/>
    <n v="13083.333333333299"/>
    <n v="-4"/>
    <n v="2"/>
    <n v="1"/>
    <n v="1"/>
    <n v="0"/>
    <m/>
    <n v="0"/>
    <n v="2"/>
    <m/>
    <n v="0"/>
    <n v="0"/>
    <m/>
    <n v="0"/>
    <n v="0"/>
    <m/>
    <n v="0"/>
    <n v="4"/>
    <n v="0"/>
    <n v="0"/>
    <n v="0"/>
    <n v="4"/>
    <n v="4"/>
    <n v="0"/>
    <n v="0"/>
    <s v="-"/>
    <m/>
    <s v="-"/>
    <n v="0"/>
    <n v="0"/>
    <b v="0"/>
    <m/>
    <n v="0"/>
    <s v="-"/>
    <m/>
    <s v="-"/>
    <n v="0"/>
    <n v="0"/>
    <m/>
    <n v="0"/>
    <n v="1"/>
    <n v="6"/>
    <n v="3"/>
    <n v="1"/>
    <n v="5"/>
    <n v="0"/>
    <n v="0"/>
    <n v="0"/>
    <n v="0"/>
    <n v="0"/>
    <n v="0"/>
    <n v="0"/>
    <s v="BTRRMT"/>
    <n v="4"/>
    <n v="0"/>
    <s v="-"/>
    <x v="0"/>
  </r>
  <r>
    <x v="296"/>
    <n v="2"/>
    <n v="2"/>
    <n v="5"/>
    <n v="3"/>
    <n v="2"/>
    <n v="2"/>
    <n v="1"/>
    <n v="2"/>
    <s v="D"/>
    <s v="C"/>
    <s v="B"/>
    <s v="D"/>
    <s v="BAUD CVT PANJANG  8CM"/>
    <s v="BAUDMU"/>
    <n v="1"/>
    <n v="1"/>
    <n v="1"/>
    <n v="2000"/>
    <n v="0"/>
    <n v="2"/>
    <n v="0"/>
    <n v="-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5"/>
    <n v="2"/>
    <n v="1"/>
    <n v="2"/>
    <n v="0"/>
    <n v="0"/>
    <n v="1"/>
    <n v="0"/>
    <n v="0"/>
    <n v="0"/>
    <n v="0"/>
    <s v="BUDCVT"/>
    <n v="4"/>
    <n v="0"/>
    <s v="-"/>
    <x v="0"/>
  </r>
  <r>
    <x v="297"/>
    <n v="2"/>
    <n v="4"/>
    <n v="1"/>
    <n v="1"/>
    <n v="4"/>
    <n v="4"/>
    <n v="2"/>
    <n v="0"/>
    <s v="B"/>
    <s v="D"/>
    <s v="C"/>
    <s v="E"/>
    <s v="BUSI NGK Y.MIO J CR6HSA"/>
    <s v="IMITAS"/>
    <n v="1"/>
    <n v="1"/>
    <n v="1"/>
    <n v="18000"/>
    <n v="-2"/>
    <n v="0"/>
    <n v="0"/>
    <n v="2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2"/>
    <n v="1"/>
    <n v="4"/>
    <n v="2"/>
    <n v="4"/>
    <n v="0"/>
    <n v="0"/>
    <n v="0"/>
    <n v="0"/>
    <n v="0"/>
    <n v="0"/>
    <n v="0"/>
    <s v="CR6HSA-NGK"/>
    <n v="5"/>
    <n v="0"/>
    <s v="-"/>
    <x v="0"/>
  </r>
  <r>
    <x v="298"/>
    <n v="2"/>
    <n v="1"/>
    <n v="2"/>
    <n v="1"/>
    <n v="2"/>
    <n v="3"/>
    <n v="0"/>
    <n v="0"/>
    <s v="D"/>
    <s v="D"/>
    <s v="B"/>
    <s v="E"/>
    <s v="BUSI NGK CR8E"/>
    <s v="IMITAS"/>
    <n v="1"/>
    <s v="1"/>
    <n v="1"/>
    <n v="22000"/>
    <n v="1"/>
    <n v="1"/>
    <n v="-1"/>
    <n v="0"/>
    <n v="0"/>
    <m/>
    <n v="0"/>
    <n v="0"/>
    <m/>
    <n v="0"/>
    <n v="1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2"/>
    <n v="2"/>
    <n v="0"/>
    <n v="1"/>
    <n v="0"/>
    <n v="1"/>
    <n v="0"/>
    <n v="0"/>
    <n v="0"/>
    <n v="0"/>
    <n v="0"/>
    <s v="CR8ENGK"/>
    <n v="4"/>
    <n v="0"/>
    <s v="-"/>
    <x v="0"/>
  </r>
  <r>
    <x v="299"/>
    <n v="5"/>
    <n v="3"/>
    <n v="11"/>
    <n v="3"/>
    <n v="5"/>
    <n v="3"/>
    <n v="1"/>
    <n v="0"/>
    <s v="B"/>
    <s v="C"/>
    <s v="C"/>
    <s v="E"/>
    <s v="DISC PAD BELAKANG H.PCX MST (PB)"/>
    <s v="BAUDMU"/>
    <n v="1"/>
    <n v="1"/>
    <n v="1"/>
    <n v="21000"/>
    <n v="2"/>
    <n v="8"/>
    <n v="2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5"/>
    <n v="11"/>
    <n v="5"/>
    <n v="1"/>
    <n v="3"/>
    <n v="0"/>
    <n v="0"/>
    <n v="0"/>
    <n v="0"/>
    <n v="0"/>
    <n v="0"/>
    <n v="0"/>
    <s v="DBPCXM"/>
    <n v="3"/>
    <n v="0"/>
    <s v="-"/>
    <x v="0"/>
  </r>
  <r>
    <x v="300"/>
    <n v="7"/>
    <n v="3"/>
    <n v="11"/>
    <n v="2"/>
    <n v="2"/>
    <n v="2"/>
    <n v="0"/>
    <n v="0"/>
    <s v="C"/>
    <s v="D"/>
    <s v="D"/>
    <s v="E"/>
    <s v="DISC PAD H.BLADE/REVO MST (PB)"/>
    <s v="VARIAS"/>
    <n v="1"/>
    <n v="1"/>
    <n v="1"/>
    <n v="11000"/>
    <n v="4"/>
    <n v="9"/>
    <n v="0"/>
    <n v="0"/>
    <n v="0"/>
    <m/>
    <n v="0"/>
    <n v="0"/>
    <m/>
    <n v="0"/>
    <n v="3"/>
    <m/>
    <n v="0"/>
    <n v="1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7"/>
    <n v="11"/>
    <n v="2"/>
    <n v="0"/>
    <n v="3"/>
    <n v="0"/>
    <n v="0"/>
    <n v="0"/>
    <n v="0"/>
    <n v="0"/>
    <n v="0"/>
    <n v="0"/>
    <s v="DCPBRM"/>
    <n v="3"/>
    <n v="0"/>
    <s v="-"/>
    <x v="0"/>
  </r>
  <r>
    <x v="301"/>
    <n v="4"/>
    <n v="4"/>
    <n v="11"/>
    <n v="3"/>
    <n v="4"/>
    <n v="1"/>
    <n v="1"/>
    <n v="0"/>
    <s v="C"/>
    <s v="D"/>
    <s v="C"/>
    <s v="E"/>
    <s v="DISC PAD H.PCX MST (PB)"/>
    <s v="BAUDMU"/>
    <n v="1"/>
    <n v="1"/>
    <n v="1"/>
    <n v="21000"/>
    <n v="0"/>
    <n v="8"/>
    <n v="3"/>
    <n v="1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4"/>
    <n v="11"/>
    <n v="4"/>
    <n v="1"/>
    <n v="4"/>
    <n v="0"/>
    <n v="0"/>
    <n v="0"/>
    <n v="0"/>
    <n v="0"/>
    <n v="0"/>
    <n v="0"/>
    <s v="DDPCXM"/>
    <n v="4"/>
    <n v="0"/>
    <s v="-"/>
    <x v="0"/>
  </r>
  <r>
    <x v="302"/>
    <n v="2"/>
    <n v="4"/>
    <n v="2"/>
    <n v="3"/>
    <n v="2"/>
    <n v="3"/>
    <n v="2"/>
    <n v="2"/>
    <s v="B"/>
    <s v="B"/>
    <s v="B"/>
    <s v="D"/>
    <s v="DOUBLE TAPE FOAM"/>
    <s v="IMITAS"/>
    <n v="1"/>
    <s v="1"/>
    <n v="1"/>
    <n v="15000"/>
    <n v="-2"/>
    <n v="-1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n v="10"/>
    <n v="10"/>
    <s v="FC"/>
    <s v="ADL"/>
    <s v="ADL"/>
    <n v="150000"/>
    <n v="277000"/>
    <b v="0"/>
    <m/>
    <n v="0"/>
    <s v="-"/>
    <m/>
    <s v="-"/>
    <n v="0"/>
    <n v="0"/>
    <m/>
    <n v="0"/>
    <n v="2"/>
    <n v="2"/>
    <n v="2"/>
    <n v="2"/>
    <n v="4"/>
    <n v="1"/>
    <n v="1"/>
    <n v="0"/>
    <n v="0"/>
    <n v="0"/>
    <n v="0"/>
    <n v="0"/>
    <s v="DLTPFM"/>
    <n v="4"/>
    <n v="0"/>
    <s v="ADL"/>
    <x v="0"/>
  </r>
  <r>
    <x v="303"/>
    <n v="9"/>
    <n v="0"/>
    <n v="5"/>
    <n v="2"/>
    <n v="5"/>
    <n v="3"/>
    <n v="1"/>
    <n v="0"/>
    <s v="E"/>
    <s v="D"/>
    <s v="B"/>
    <s v="E"/>
    <s v="DISC PAD Y.MIO M3 MST (PB)"/>
    <s v="BAUDMU"/>
    <n v="1"/>
    <n v="1"/>
    <n v="1"/>
    <n v="11000"/>
    <n v="9"/>
    <n v="3"/>
    <n v="2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9"/>
    <n v="5"/>
    <n v="5"/>
    <n v="1"/>
    <n v="0"/>
    <n v="0"/>
    <n v="0"/>
    <n v="0"/>
    <n v="0"/>
    <n v="0"/>
    <n v="0"/>
    <n v="0"/>
    <s v="DPMMMS"/>
    <n v="2"/>
    <n v="0"/>
    <s v="-"/>
    <x v="0"/>
  </r>
  <r>
    <x v="304"/>
    <n v="4"/>
    <n v="4"/>
    <n v="5"/>
    <n v="2"/>
    <n v="4"/>
    <n v="2"/>
    <n v="1"/>
    <n v="0"/>
    <s v="B"/>
    <s v="D"/>
    <s v="C"/>
    <s v="E"/>
    <s v="DISC PAD Y.MIO SOUL NEW MST (PB)"/>
    <s v="VARIAS"/>
    <n v="1"/>
    <n v="1"/>
    <n v="1"/>
    <n v="11000"/>
    <n v="0"/>
    <n v="3"/>
    <n v="2"/>
    <n v="1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4"/>
    <n v="5"/>
    <n v="4"/>
    <n v="1"/>
    <n v="4"/>
    <n v="0"/>
    <n v="0"/>
    <n v="0"/>
    <n v="0"/>
    <n v="0"/>
    <n v="0"/>
    <n v="0"/>
    <s v="DPMSNM"/>
    <n v="4"/>
    <n v="0"/>
    <s v="-"/>
    <x v="0"/>
  </r>
  <r>
    <x v="305"/>
    <n v="9"/>
    <n v="3"/>
    <n v="8"/>
    <n v="4"/>
    <n v="4"/>
    <n v="2"/>
    <n v="2"/>
    <n v="0"/>
    <s v="C"/>
    <s v="B"/>
    <s v="D"/>
    <s v="E"/>
    <s v="DISC PAD H.VARIO 125 NEW /150/ GENIO MST (PB)"/>
    <s v="BAUDMU"/>
    <n v="1"/>
    <n v="1"/>
    <n v="1"/>
    <n v="15000"/>
    <n v="6"/>
    <n v="4"/>
    <n v="2"/>
    <n v="2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9"/>
    <n v="8"/>
    <n v="4"/>
    <n v="2"/>
    <n v="3"/>
    <n v="0"/>
    <n v="0"/>
    <n v="0"/>
    <n v="0"/>
    <n v="0"/>
    <n v="0"/>
    <n v="0"/>
    <s v="DPV125"/>
    <n v="4"/>
    <n v="0"/>
    <s v="-"/>
    <x v="0"/>
  </r>
  <r>
    <x v="306"/>
    <n v="1"/>
    <n v="4"/>
    <n v="2"/>
    <n v="12"/>
    <n v="4"/>
    <n v="7"/>
    <n v="5"/>
    <n v="0"/>
    <s v="B"/>
    <s v="A"/>
    <s v="B"/>
    <s v="E"/>
    <s v="DISC PAD H.VARIO TECHNO/VARIO CBS MST (PB)"/>
    <s v="BAUDMU"/>
    <n v="1"/>
    <s v="3"/>
    <n v="1"/>
    <n v="11000"/>
    <n v="-3"/>
    <n v="-10"/>
    <n v="-3"/>
    <n v="5"/>
    <n v="0"/>
    <m/>
    <n v="0"/>
    <n v="0"/>
    <m/>
    <n v="0"/>
    <n v="0"/>
    <m/>
    <n v="0"/>
    <n v="0"/>
    <m/>
    <n v="0"/>
    <n v="0"/>
    <n v="7"/>
    <n v="1"/>
    <n v="0"/>
    <n v="8"/>
    <n v="8"/>
    <n v="0"/>
    <n v="0"/>
    <s v="-"/>
    <m/>
    <s v="-"/>
    <n v="0"/>
    <n v="0"/>
    <b v="0"/>
    <m/>
    <n v="0"/>
    <s v="-"/>
    <m/>
    <s v="-"/>
    <n v="0"/>
    <n v="0"/>
    <m/>
    <n v="0"/>
    <n v="1"/>
    <n v="2"/>
    <n v="4"/>
    <n v="5"/>
    <n v="4"/>
    <n v="10"/>
    <n v="3"/>
    <n v="0"/>
    <n v="0"/>
    <n v="0"/>
    <n v="0"/>
    <n v="0"/>
    <s v="DVTZTHC"/>
    <n v="8"/>
    <n v="0"/>
    <s v="-"/>
    <x v="0"/>
  </r>
  <r>
    <x v="307"/>
    <n v="2"/>
    <n v="2"/>
    <n v="2"/>
    <n v="2"/>
    <n v="1"/>
    <n v="0"/>
    <n v="0"/>
    <n v="0"/>
    <s v="D"/>
    <s v="D"/>
    <s v="E"/>
    <s v="E"/>
    <s v="DEXTONE EXPOXY ADHESIVES / LEM BESI"/>
    <s v="IMITAS"/>
    <n v="1"/>
    <n v="1"/>
    <n v="1"/>
    <n v="15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m/>
    <n v="1"/>
    <s v="TB.SS"/>
    <s v="HKJ"/>
    <s v="HKJ"/>
    <n v="15000"/>
    <n v="7262685"/>
    <b v="0"/>
    <m/>
    <n v="0"/>
    <s v="-"/>
    <m/>
    <s v="-"/>
    <n v="0"/>
    <n v="0"/>
    <m/>
    <n v="0"/>
    <n v="2"/>
    <n v="2"/>
    <n v="1"/>
    <n v="0"/>
    <n v="2"/>
    <n v="0"/>
    <n v="0"/>
    <n v="0"/>
    <n v="0"/>
    <n v="0"/>
    <n v="0"/>
    <n v="0"/>
    <s v="DXTNEA"/>
    <n v="2"/>
    <n v="0"/>
    <s v="HKJ"/>
    <x v="0"/>
  </r>
  <r>
    <x v="308"/>
    <n v="5"/>
    <n v="9"/>
    <n v="9"/>
    <n v="6"/>
    <n v="4"/>
    <n v="5"/>
    <n v="1"/>
    <n v="3"/>
    <s v="B"/>
    <s v="B"/>
    <s v="B"/>
    <s v="D"/>
    <s v="OLI MATIC ENDURO G 0.8"/>
    <s v="OLIGEN"/>
    <n v="3"/>
    <s v="4"/>
    <n v="1"/>
    <n v="37500"/>
    <n v="-4"/>
    <n v="3"/>
    <n v="-1"/>
    <n v="-2"/>
    <n v="0"/>
    <m/>
    <n v="0"/>
    <n v="3"/>
    <m/>
    <n v="0"/>
    <n v="0"/>
    <m/>
    <n v="0"/>
    <n v="0"/>
    <m/>
    <n v="0"/>
    <n v="1"/>
    <n v="0"/>
    <n v="0"/>
    <n v="0"/>
    <n v="3"/>
    <n v="3"/>
    <n v="6"/>
    <n v="6"/>
    <s v="HKJ"/>
    <m/>
    <s v="HKJ"/>
    <n v="225000"/>
    <n v="7262685"/>
    <n v="8"/>
    <m/>
    <n v="8"/>
    <s v=""/>
    <m/>
    <s v=""/>
    <n v="300000"/>
    <n v="21965380"/>
    <m/>
    <n v="0"/>
    <n v="5"/>
    <n v="9"/>
    <n v="4"/>
    <n v="1"/>
    <n v="1"/>
    <n v="0"/>
    <n v="1"/>
    <n v="2"/>
    <n v="0"/>
    <n v="0"/>
    <n v="0"/>
    <n v="0"/>
    <s v="edrsae20w-40"/>
    <n v="8"/>
    <n v="0"/>
    <s v="HKJ"/>
    <x v="0"/>
  </r>
  <r>
    <x v="309"/>
    <n v="3"/>
    <n v="3"/>
    <n v="3"/>
    <n v="5"/>
    <n v="3"/>
    <n v="2"/>
    <n v="2"/>
    <n v="0"/>
    <s v="C"/>
    <s v="B"/>
    <s v="C"/>
    <s v="E"/>
    <s v="OLI GEAR ENDURO 120ML"/>
    <s v="ORISIN"/>
    <n v="2"/>
    <s v="3"/>
    <n v="1"/>
    <n v="14000"/>
    <n v="0"/>
    <n v="-2"/>
    <n v="1"/>
    <n v="2"/>
    <n v="0"/>
    <m/>
    <n v="0"/>
    <n v="0"/>
    <m/>
    <n v="0"/>
    <n v="0"/>
    <m/>
    <n v="0"/>
    <n v="0"/>
    <m/>
    <n v="0"/>
    <n v="0"/>
    <n v="1"/>
    <n v="0"/>
    <n v="0"/>
    <n v="2"/>
    <n v="2"/>
    <n v="3"/>
    <n v="3"/>
    <s v="GSM"/>
    <s v="HKJ"/>
    <s v="HKJ"/>
    <n v="42000"/>
    <n v="7262685"/>
    <n v="0"/>
    <m/>
    <n v="0"/>
    <s v="-"/>
    <m/>
    <s v="-"/>
    <n v="0"/>
    <n v="0"/>
    <m/>
    <n v="0"/>
    <n v="3"/>
    <n v="3"/>
    <n v="3"/>
    <n v="2"/>
    <n v="3"/>
    <n v="2"/>
    <n v="0"/>
    <n v="0"/>
    <n v="0"/>
    <n v="0"/>
    <n v="0"/>
    <n v="0"/>
    <s v="ENDUROGEAR120"/>
    <n v="4"/>
    <n v="0"/>
    <s v="HKJ"/>
    <x v="0"/>
  </r>
  <r>
    <x v="310"/>
    <n v="3"/>
    <n v="3"/>
    <n v="6"/>
    <n v="6"/>
    <n v="0"/>
    <n v="0"/>
    <n v="1"/>
    <n v="0"/>
    <s v="C"/>
    <s v="B"/>
    <s v="E"/>
    <s v="E"/>
    <s v="OLI MATIC ENDURO S 0.8"/>
    <s v="OLIGEN"/>
    <n v="1"/>
    <n v="1"/>
    <n v="6"/>
    <n v="38500"/>
    <n v="0"/>
    <n v="0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1"/>
    <m/>
    <n v="1"/>
    <s v=""/>
    <m/>
    <s v=""/>
    <n v="231000"/>
    <n v="21965380"/>
    <m/>
    <n v="0"/>
    <n v="3"/>
    <n v="6"/>
    <n v="0"/>
    <n v="1"/>
    <n v="2"/>
    <n v="0"/>
    <n v="0"/>
    <n v="0"/>
    <n v="0"/>
    <n v="0"/>
    <n v="0"/>
    <n v="0"/>
    <s v="ENMTCS"/>
    <n v="4"/>
    <n v="0"/>
    <s v="-"/>
    <x v="0"/>
  </r>
  <r>
    <x v="311"/>
    <n v="1"/>
    <n v="1"/>
    <n v="2"/>
    <n v="1"/>
    <n v="0"/>
    <n v="1"/>
    <n v="0"/>
    <n v="0"/>
    <s v="D"/>
    <s v="D"/>
    <s v="D"/>
    <s v="E"/>
    <s v="BAN TUBLES FDR 100/90-12"/>
    <s v="IMITAS"/>
    <n v="1"/>
    <n v="1"/>
    <n v="1"/>
    <n v="201500"/>
    <n v="0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2"/>
    <n v="0"/>
    <n v="0"/>
    <n v="1"/>
    <n v="0"/>
    <n v="1"/>
    <n v="0"/>
    <n v="0"/>
    <n v="0"/>
    <n v="0"/>
    <n v="0"/>
    <s v="FDR100/90-12"/>
    <n v="3"/>
    <n v="0"/>
    <s v="-"/>
    <x v="0"/>
  </r>
  <r>
    <x v="312"/>
    <n v="1"/>
    <n v="2"/>
    <n v="1"/>
    <n v="0"/>
    <n v="2"/>
    <n v="0"/>
    <n v="0"/>
    <n v="1"/>
    <s v="D"/>
    <s v="E"/>
    <s v="E"/>
    <s v="D"/>
    <s v="FILTER FUEL PUMP / FILTER FP Y.MIO J IMI"/>
    <s v="IMITAS"/>
    <n v="1"/>
    <n v="1"/>
    <n v="1"/>
    <n v="17000"/>
    <n v="-1"/>
    <n v="1"/>
    <n v="2"/>
    <n v="-1"/>
    <n v="0"/>
    <m/>
    <n v="0"/>
    <n v="1"/>
    <m/>
    <n v="0"/>
    <n v="0"/>
    <m/>
    <n v="0"/>
    <n v="0"/>
    <m/>
    <n v="0"/>
    <n v="3"/>
    <n v="0"/>
    <n v="0"/>
    <n v="1"/>
    <n v="4"/>
    <n v="4"/>
    <n v="2"/>
    <n v="2"/>
    <s v="GSM"/>
    <s v="HKJ"/>
    <s v="HKJ"/>
    <n v="34000"/>
    <n v="7262685"/>
    <b v="0"/>
    <m/>
    <n v="0"/>
    <s v="-"/>
    <m/>
    <s v="-"/>
    <n v="0"/>
    <n v="0"/>
    <m/>
    <n v="0"/>
    <n v="1"/>
    <n v="1"/>
    <n v="2"/>
    <n v="0"/>
    <n v="2"/>
    <n v="0"/>
    <n v="0"/>
    <n v="1"/>
    <n v="0"/>
    <n v="0"/>
    <n v="0"/>
    <n v="0"/>
    <s v="FLBMJ"/>
    <n v="2"/>
    <n v="0"/>
    <s v="HKJ"/>
    <x v="0"/>
  </r>
  <r>
    <x v="313"/>
    <n v="4"/>
    <n v="5"/>
    <n v="2"/>
    <n v="2"/>
    <n v="3"/>
    <n v="2"/>
    <n v="1"/>
    <n v="0"/>
    <s v="B"/>
    <s v="C"/>
    <s v="C"/>
    <s v="E"/>
    <s v="FLASHER RITING VARIASI"/>
    <s v="VARIAS"/>
    <n v="1"/>
    <s v="1"/>
    <n v="1"/>
    <n v="11000"/>
    <n v="-1"/>
    <n v="0"/>
    <n v="1"/>
    <n v="1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4"/>
    <n v="2"/>
    <n v="3"/>
    <n v="1"/>
    <n v="5"/>
    <n v="0"/>
    <n v="0"/>
    <n v="0"/>
    <n v="0"/>
    <n v="0"/>
    <n v="0"/>
    <n v="0"/>
    <s v="FLSRTV"/>
    <n v="4"/>
    <n v="0"/>
    <s v="-"/>
    <x v="0"/>
  </r>
  <r>
    <x v="314"/>
    <n v="0"/>
    <n v="0"/>
    <n v="0"/>
    <n v="0"/>
    <n v="0"/>
    <n v="0"/>
    <n v="0"/>
    <n v="0"/>
    <s v="E"/>
    <s v="E"/>
    <s v="E"/>
    <s v="E"/>
    <s v="TOP SET GRAND/SUPRA"/>
    <s v="IMITAS"/>
    <n v="1"/>
    <s v="1"/>
    <n v="1"/>
    <n v="36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FP-061T1-KEV-2101"/>
    <n v="0"/>
    <n v="0"/>
    <s v="-"/>
    <x v="0"/>
  </r>
  <r>
    <x v="315"/>
    <n v="4"/>
    <n v="5"/>
    <n v="3"/>
    <n v="5"/>
    <n v="4"/>
    <n v="4"/>
    <n v="2"/>
    <n v="0"/>
    <s v="C"/>
    <s v="B"/>
    <s v="B"/>
    <s v="E"/>
    <s v="FILTER FUEL PUMP / FILTER FP H.BEAT IMI"/>
    <s v="IMITAS"/>
    <n v="1"/>
    <n v="1"/>
    <n v="1"/>
    <n v="15000"/>
    <n v="-1"/>
    <n v="-2"/>
    <n v="0"/>
    <n v="2"/>
    <n v="0"/>
    <m/>
    <n v="0"/>
    <n v="0"/>
    <m/>
    <n v="0"/>
    <n v="0"/>
    <m/>
    <n v="0"/>
    <n v="0"/>
    <m/>
    <n v="0"/>
    <n v="0"/>
    <n v="1"/>
    <n v="0"/>
    <n v="0"/>
    <n v="1"/>
    <n v="1"/>
    <n v="4"/>
    <n v="4"/>
    <s v="GSM"/>
    <s v="HKJ"/>
    <s v="HKJ"/>
    <n v="60000"/>
    <n v="7262685"/>
    <b v="0"/>
    <m/>
    <n v="0"/>
    <s v="-"/>
    <m/>
    <s v="-"/>
    <n v="0"/>
    <n v="0"/>
    <m/>
    <n v="0"/>
    <n v="4"/>
    <n v="3"/>
    <n v="4"/>
    <n v="2"/>
    <n v="5"/>
    <n v="2"/>
    <n v="0"/>
    <n v="0"/>
    <n v="0"/>
    <n v="0"/>
    <n v="0"/>
    <n v="0"/>
    <s v="FRFLPB"/>
    <n v="6"/>
    <n v="0"/>
    <s v="HKJ"/>
    <x v="0"/>
  </r>
  <r>
    <x v="316"/>
    <n v="0"/>
    <n v="0"/>
    <n v="0"/>
    <n v="1"/>
    <n v="0"/>
    <n v="0"/>
    <n v="0"/>
    <n v="0"/>
    <s v="E"/>
    <s v="D"/>
    <s v="E"/>
    <s v="E"/>
    <s v="FILTER FUEL PUMP H.CB150 IMI"/>
    <s v="IMITAS"/>
    <n v="1"/>
    <n v="1"/>
    <n v="1"/>
    <n v="35000"/>
    <n v="0"/>
    <n v="-1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1"/>
    <n v="0"/>
    <n v="0"/>
    <n v="0"/>
    <n v="0"/>
    <n v="0"/>
    <n v="0"/>
    <s v="FRFLPC"/>
    <n v="1"/>
    <n v="0"/>
    <s v="-"/>
    <x v="0"/>
  </r>
  <r>
    <x v="317"/>
    <n v="4"/>
    <n v="5"/>
    <n v="4"/>
    <n v="4"/>
    <n v="2"/>
    <n v="5"/>
    <n v="2"/>
    <n v="0"/>
    <s v="B"/>
    <s v="B"/>
    <s v="B"/>
    <s v="E"/>
    <s v="FILTER FUEL PUMP / FILTER FP H.VARIO 125 LAMA IMI"/>
    <s v="IMITAS"/>
    <n v="1"/>
    <n v="1"/>
    <n v="1"/>
    <n v="40000"/>
    <n v="-1"/>
    <n v="0"/>
    <n v="-3"/>
    <n v="2"/>
    <n v="0"/>
    <m/>
    <n v="0"/>
    <n v="0"/>
    <m/>
    <n v="0"/>
    <n v="0"/>
    <m/>
    <n v="0"/>
    <n v="0"/>
    <m/>
    <n v="0"/>
    <n v="0"/>
    <n v="0"/>
    <n v="2"/>
    <n v="0"/>
    <n v="2"/>
    <n v="2"/>
    <n v="6"/>
    <n v="6"/>
    <s v="GSM"/>
    <s v="HKJ"/>
    <s v="HKJ"/>
    <n v="240000"/>
    <n v="7262685"/>
    <b v="0"/>
    <m/>
    <n v="0"/>
    <s v="-"/>
    <m/>
    <s v="-"/>
    <n v="0"/>
    <n v="0"/>
    <m/>
    <n v="0"/>
    <n v="4"/>
    <n v="4"/>
    <n v="2"/>
    <n v="2"/>
    <n v="5"/>
    <n v="0"/>
    <n v="3"/>
    <n v="0"/>
    <n v="0"/>
    <n v="0"/>
    <n v="0"/>
    <n v="0"/>
    <s v="FRFLPP"/>
    <n v="6"/>
    <n v="0"/>
    <s v="HKJ"/>
    <x v="0"/>
  </r>
  <r>
    <x v="318"/>
    <n v="8"/>
    <n v="9"/>
    <n v="6"/>
    <n v="8"/>
    <n v="8"/>
    <n v="8"/>
    <n v="0"/>
    <n v="2"/>
    <s v="A"/>
    <s v="B"/>
    <s v="B"/>
    <s v="D"/>
    <s v="OLI SHOCK JUMBO (OLI SOK)"/>
    <s v="IMITAS"/>
    <n v="1"/>
    <s v="3"/>
    <n v="1"/>
    <n v="9500"/>
    <n v="-1"/>
    <n v="-2"/>
    <n v="0"/>
    <n v="-2"/>
    <n v="0"/>
    <m/>
    <n v="0"/>
    <n v="0"/>
    <m/>
    <n v="0"/>
    <n v="0"/>
    <m/>
    <n v="0"/>
    <n v="0"/>
    <m/>
    <n v="0"/>
    <n v="0"/>
    <n v="0"/>
    <n v="0"/>
    <n v="1"/>
    <n v="1"/>
    <n v="1"/>
    <n v="6"/>
    <n v="6"/>
    <s v="HKJ"/>
    <m/>
    <s v="HKJ"/>
    <n v="57000"/>
    <n v="7262685"/>
    <b v="0"/>
    <m/>
    <n v="0"/>
    <s v="-"/>
    <m/>
    <s v="-"/>
    <n v="0"/>
    <n v="0"/>
    <m/>
    <n v="0"/>
    <n v="8"/>
    <n v="6"/>
    <n v="8"/>
    <n v="0"/>
    <n v="9"/>
    <n v="2"/>
    <n v="0"/>
    <n v="2"/>
    <n v="0"/>
    <n v="0"/>
    <n v="0"/>
    <n v="0"/>
    <s v="GEN000010"/>
    <n v="10"/>
    <n v="0"/>
    <s v="HKJ"/>
    <x v="0"/>
  </r>
  <r>
    <x v="319"/>
    <n v="11"/>
    <n v="33"/>
    <n v="25"/>
    <n v="17"/>
    <n v="12"/>
    <n v="26"/>
    <n v="2"/>
    <n v="3"/>
    <s v="A"/>
    <s v="A"/>
    <s v="A"/>
    <s v="D"/>
    <s v="MINYAK REM 50ML"/>
    <s v="IMITAS"/>
    <n v="1"/>
    <s v="4"/>
    <n v="1"/>
    <n v="5500"/>
    <n v="-22"/>
    <n v="8"/>
    <n v="-14"/>
    <n v="-1"/>
    <n v="0"/>
    <m/>
    <n v="0"/>
    <n v="8"/>
    <m/>
    <n v="0"/>
    <n v="0"/>
    <m/>
    <n v="0"/>
    <n v="0"/>
    <m/>
    <n v="0"/>
    <n v="0"/>
    <n v="0"/>
    <n v="8"/>
    <n v="0"/>
    <n v="8"/>
    <n v="8"/>
    <n v="0"/>
    <n v="0"/>
    <s v="-"/>
    <m/>
    <s v="-"/>
    <n v="0"/>
    <n v="0"/>
    <b v="0"/>
    <m/>
    <n v="0"/>
    <s v="-"/>
    <m/>
    <s v="-"/>
    <n v="0"/>
    <n v="0"/>
    <m/>
    <n v="0"/>
    <n v="11"/>
    <n v="25"/>
    <n v="12"/>
    <n v="2"/>
    <n v="33"/>
    <n v="0"/>
    <n v="14"/>
    <n v="1"/>
    <n v="0"/>
    <n v="0"/>
    <n v="0"/>
    <n v="0"/>
    <s v="GEN00007"/>
    <n v="24"/>
    <n v="0"/>
    <s v="-"/>
    <x v="0"/>
  </r>
  <r>
    <x v="320"/>
    <n v="9"/>
    <n v="2"/>
    <n v="7"/>
    <n v="0"/>
    <n v="8"/>
    <n v="0"/>
    <n v="0"/>
    <n v="0"/>
    <s v="D"/>
    <s v="E"/>
    <s v="E"/>
    <s v="E"/>
    <s v="SIKRING TANCAP KECIL 20A IMI"/>
    <s v="IMITAS"/>
    <n v="1"/>
    <n v="1"/>
    <n v="1"/>
    <n v="1000"/>
    <n v="7"/>
    <n v="7"/>
    <n v="8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9"/>
    <n v="7"/>
    <n v="8"/>
    <n v="0"/>
    <n v="2"/>
    <n v="0"/>
    <n v="0"/>
    <n v="0"/>
    <n v="0"/>
    <n v="0"/>
    <n v="0"/>
    <n v="0"/>
    <s v="GEN0025"/>
    <n v="1"/>
    <n v="0"/>
    <s v="-"/>
    <x v="0"/>
  </r>
  <r>
    <x v="321"/>
    <n v="6"/>
    <n v="2"/>
    <n v="5"/>
    <n v="2"/>
    <n v="4"/>
    <n v="2"/>
    <n v="0"/>
    <n v="0"/>
    <s v="D"/>
    <s v="D"/>
    <s v="D"/>
    <s v="E"/>
    <s v="BAUD CROM PANJANG 2.5CM"/>
    <s v="BAUDMU"/>
    <n v="2"/>
    <s v="4"/>
    <n v="1"/>
    <n v="900"/>
    <n v="4"/>
    <n v="3"/>
    <n v="2"/>
    <n v="0"/>
    <n v="0"/>
    <m/>
    <n v="0"/>
    <n v="0"/>
    <m/>
    <n v="0"/>
    <n v="0"/>
    <m/>
    <n v="0"/>
    <n v="1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6"/>
    <n v="5"/>
    <n v="4"/>
    <n v="0"/>
    <n v="2"/>
    <n v="0"/>
    <n v="0"/>
    <n v="0"/>
    <n v="0"/>
    <n v="0"/>
    <n v="0"/>
    <n v="0"/>
    <s v="GP0002"/>
    <n v="3"/>
    <n v="0"/>
    <s v="-"/>
    <x v="0"/>
  </r>
  <r>
    <x v="322"/>
    <n v="19"/>
    <n v="32"/>
    <n v="22"/>
    <n v="2"/>
    <n v="20"/>
    <n v="26"/>
    <n v="9"/>
    <n v="2"/>
    <s v="B"/>
    <s v="D"/>
    <s v="C"/>
    <s v="D"/>
    <s v="BAUD TUTUP MINYAK REM ATAS UNIVERSAL"/>
    <s v="BAUDMU"/>
    <n v="10"/>
    <s v="3"/>
    <n v="1"/>
    <n v="400"/>
    <n v="-13"/>
    <n v="20"/>
    <n v="-6"/>
    <n v="7"/>
    <n v="0"/>
    <m/>
    <n v="0"/>
    <n v="13"/>
    <m/>
    <n v="0"/>
    <n v="0"/>
    <m/>
    <n v="0"/>
    <n v="0"/>
    <m/>
    <n v="0"/>
    <n v="0"/>
    <n v="0"/>
    <n v="0"/>
    <n v="0"/>
    <n v="0"/>
    <n v="0"/>
    <n v="10"/>
    <n v="10"/>
    <s v="GSM"/>
    <s v="AAR"/>
    <s v="AAR"/>
    <n v="4000"/>
    <n v="508500"/>
    <b v="0"/>
    <m/>
    <n v="0"/>
    <s v="-"/>
    <m/>
    <s v="-"/>
    <n v="0"/>
    <n v="0"/>
    <m/>
    <n v="0"/>
    <n v="19"/>
    <n v="22"/>
    <n v="20"/>
    <n v="9"/>
    <n v="32"/>
    <n v="0"/>
    <n v="6"/>
    <n v="0"/>
    <n v="0"/>
    <n v="0"/>
    <n v="0"/>
    <n v="0"/>
    <s v="GP0011"/>
    <n v="9"/>
    <n v="0"/>
    <s v="AAR"/>
    <x v="0"/>
  </r>
  <r>
    <x v="323"/>
    <n v="0"/>
    <n v="0"/>
    <n v="0"/>
    <n v="0"/>
    <n v="0"/>
    <n v="0"/>
    <n v="0"/>
    <n v="0"/>
    <s v="E"/>
    <s v="E"/>
    <s v="E"/>
    <s v="E"/>
    <s v="REPAIR KIT H.KARISMA IMI"/>
    <s v="IMITAS"/>
    <n v="1"/>
    <n v="1"/>
    <n v="1"/>
    <n v="2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P00200"/>
    <n v="0"/>
    <n v="0"/>
    <s v="-"/>
    <x v="0"/>
  </r>
  <r>
    <x v="324"/>
    <n v="3"/>
    <n v="5"/>
    <n v="1"/>
    <n v="0"/>
    <n v="3"/>
    <n v="2"/>
    <n v="1"/>
    <n v="0"/>
    <s v="B"/>
    <s v="E"/>
    <s v="D"/>
    <s v="E"/>
    <s v="COOL STATER H.BEAT/BLADE IMI"/>
    <s v="IMITAS"/>
    <n v="1"/>
    <n v="1"/>
    <n v="1"/>
    <n v="12000"/>
    <n v="-2"/>
    <n v="1"/>
    <n v="1"/>
    <n v="1"/>
    <n v="0"/>
    <m/>
    <n v="0"/>
    <n v="1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3"/>
    <n v="1"/>
    <n v="3"/>
    <n v="1"/>
    <n v="5"/>
    <n v="0"/>
    <n v="0"/>
    <n v="0"/>
    <n v="0"/>
    <n v="0"/>
    <n v="0"/>
    <n v="0"/>
    <s v="GP0041"/>
    <n v="3"/>
    <n v="0"/>
    <s v="-"/>
    <x v="0"/>
  </r>
  <r>
    <x v="325"/>
    <n v="1"/>
    <n v="0"/>
    <n v="0"/>
    <n v="2"/>
    <n v="0"/>
    <n v="0"/>
    <n v="0"/>
    <n v="0"/>
    <s v="E"/>
    <s v="D"/>
    <s v="E"/>
    <s v="E"/>
    <s v="COOL STATER H.GRAND"/>
    <s v="NOSTOK"/>
    <n v="1"/>
    <n v="1"/>
    <n v="1"/>
    <n v="12000"/>
    <n v="1"/>
    <n v="-2"/>
    <n v="0"/>
    <n v="0"/>
    <n v="1"/>
    <m/>
    <n v="0"/>
    <n v="0"/>
    <m/>
    <n v="0"/>
    <n v="0"/>
    <m/>
    <n v="0"/>
    <n v="0"/>
    <m/>
    <n v="0"/>
    <n v="0"/>
    <n v="1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2"/>
    <n v="0"/>
    <n v="0"/>
    <n v="0"/>
    <n v="0"/>
    <n v="0"/>
    <n v="0"/>
    <s v="GP0042"/>
    <n v="1"/>
    <n v="0"/>
    <s v="-"/>
    <x v="0"/>
  </r>
  <r>
    <x v="326"/>
    <n v="2"/>
    <n v="0"/>
    <n v="2"/>
    <n v="2"/>
    <n v="2"/>
    <n v="2"/>
    <n v="0"/>
    <n v="0"/>
    <s v="E"/>
    <s v="D"/>
    <s v="D"/>
    <s v="E"/>
    <s v="COOL STATER H.KARISMA IMI"/>
    <s v="IMITAS"/>
    <n v="1"/>
    <s v="1"/>
    <n v="1"/>
    <n v="12000"/>
    <n v="2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2"/>
    <n v="2"/>
    <n v="0"/>
    <n v="0"/>
    <n v="0"/>
    <n v="0"/>
    <n v="0"/>
    <n v="0"/>
    <n v="0"/>
    <n v="0"/>
    <n v="0"/>
    <s v="GP0043"/>
    <n v="2"/>
    <n v="0"/>
    <s v="-"/>
    <x v="0"/>
  </r>
  <r>
    <x v="327"/>
    <n v="0"/>
    <n v="0"/>
    <n v="0"/>
    <n v="0"/>
    <n v="0"/>
    <n v="0"/>
    <n v="0"/>
    <n v="0"/>
    <s v="E"/>
    <s v="E"/>
    <s v="E"/>
    <s v="E"/>
    <s v="COOL STATER Y.JUPITER MX IMI"/>
    <s v="IMITAS"/>
    <n v="1"/>
    <s v="1"/>
    <n v="1"/>
    <n v="2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P0044"/>
    <n v="0"/>
    <n v="0"/>
    <s v="-"/>
    <x v="0"/>
  </r>
  <r>
    <x v="328"/>
    <n v="1"/>
    <n v="1"/>
    <n v="1"/>
    <n v="0"/>
    <n v="0"/>
    <n v="0"/>
    <n v="0"/>
    <n v="0"/>
    <s v="D"/>
    <s v="E"/>
    <s v="E"/>
    <s v="E"/>
    <s v="DISC PAD H.VARIO LAMA / DISC PAD H.PCX 2018 (PB)"/>
    <s v="IMITAS"/>
    <n v="1"/>
    <n v="1"/>
    <n v="1"/>
    <n v="27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1"/>
    <n v="0"/>
    <n v="0"/>
    <n v="1"/>
    <n v="0"/>
    <n v="0"/>
    <n v="0"/>
    <n v="0"/>
    <n v="0"/>
    <n v="0"/>
    <n v="0"/>
    <s v="GP0063"/>
    <n v="1"/>
    <n v="0"/>
    <s v="-"/>
    <x v="0"/>
  </r>
  <r>
    <x v="329"/>
    <n v="2"/>
    <n v="2"/>
    <n v="2"/>
    <n v="0"/>
    <n v="2"/>
    <n v="2"/>
    <n v="0"/>
    <n v="0"/>
    <s v="D"/>
    <s v="E"/>
    <s v="D"/>
    <s v="E"/>
    <s v="KANCING RANTAI 420 C/L IMI"/>
    <s v="IMITAS"/>
    <n v="1"/>
    <s v="1"/>
    <n v="1"/>
    <n v="1500"/>
    <n v="0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2"/>
    <n v="2"/>
    <n v="0"/>
    <n v="2"/>
    <n v="0"/>
    <n v="0"/>
    <n v="0"/>
    <n v="0"/>
    <n v="0"/>
    <n v="0"/>
    <n v="0"/>
    <s v="GP0112"/>
    <n v="2"/>
    <n v="0"/>
    <s v="-"/>
    <x v="0"/>
  </r>
  <r>
    <x v="330"/>
    <n v="2"/>
    <n v="2"/>
    <n v="2"/>
    <n v="2"/>
    <n v="2"/>
    <n v="0"/>
    <n v="0"/>
    <n v="0"/>
    <s v="D"/>
    <s v="D"/>
    <s v="E"/>
    <s v="E"/>
    <s v="KANCING RANTAI 428 C/L IMI"/>
    <s v="IMITAS"/>
    <n v="1"/>
    <s v="2"/>
    <n v="1"/>
    <n v="2500"/>
    <n v="0"/>
    <n v="0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2"/>
    <n v="2"/>
    <n v="2"/>
    <n v="0"/>
    <n v="2"/>
    <n v="0"/>
    <n v="0"/>
    <n v="0"/>
    <n v="0"/>
    <n v="0"/>
    <n v="0"/>
    <n v="0"/>
    <s v="GP0113"/>
    <n v="2"/>
    <n v="0"/>
    <s v="-"/>
    <x v="0"/>
  </r>
  <r>
    <x v="331"/>
    <n v="1"/>
    <n v="2"/>
    <n v="1"/>
    <n v="2"/>
    <n v="1"/>
    <n v="2"/>
    <n v="0"/>
    <n v="0"/>
    <s v="D"/>
    <s v="D"/>
    <s v="D"/>
    <s v="E"/>
    <s v="MASTER REM S.SATRIA BELAKANG/SUPRA X 125 IMI "/>
    <s v="IMITAS"/>
    <n v="1"/>
    <s v="1"/>
    <n v="1"/>
    <n v="28000"/>
    <n v="-1"/>
    <n v="-1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1"/>
    <n v="1"/>
    <n v="0"/>
    <n v="2"/>
    <n v="1"/>
    <n v="1"/>
    <n v="0"/>
    <n v="0"/>
    <n v="0"/>
    <n v="0"/>
    <n v="0"/>
    <s v="GP0118"/>
    <n v="3"/>
    <n v="0"/>
    <s v="-"/>
    <x v="0"/>
  </r>
  <r>
    <x v="332"/>
    <n v="3"/>
    <n v="5"/>
    <n v="4"/>
    <n v="2"/>
    <n v="2"/>
    <n v="3"/>
    <n v="0"/>
    <n v="2"/>
    <s v="B"/>
    <s v="D"/>
    <s v="B"/>
    <s v="D"/>
    <s v="MASTER REM Y.MIO IMI"/>
    <s v="IMITAS"/>
    <n v="1"/>
    <s v="3"/>
    <n v="1"/>
    <n v="12500"/>
    <n v="-2"/>
    <n v="2"/>
    <n v="-1"/>
    <n v="-2"/>
    <n v="0"/>
    <m/>
    <n v="0"/>
    <n v="2"/>
    <m/>
    <n v="0"/>
    <n v="0"/>
    <m/>
    <n v="0"/>
    <n v="0"/>
    <m/>
    <n v="0"/>
    <n v="0"/>
    <n v="0"/>
    <n v="0"/>
    <n v="1"/>
    <n v="1"/>
    <n v="1"/>
    <n v="5"/>
    <n v="5"/>
    <s v="HKJ"/>
    <s v="HKJ"/>
    <s v="HKJ"/>
    <n v="62500"/>
    <n v="7262685"/>
    <b v="0"/>
    <m/>
    <n v="0"/>
    <s v="-"/>
    <m/>
    <s v="-"/>
    <n v="0"/>
    <n v="0"/>
    <m/>
    <n v="0"/>
    <n v="3"/>
    <n v="4"/>
    <n v="2"/>
    <n v="0"/>
    <n v="5"/>
    <n v="0"/>
    <n v="1"/>
    <n v="2"/>
    <n v="0"/>
    <n v="0"/>
    <n v="0"/>
    <n v="0"/>
    <s v="GP0119"/>
    <n v="6"/>
    <n v="0"/>
    <s v="HKJ"/>
    <x v="0"/>
  </r>
  <r>
    <x v="333"/>
    <n v="3"/>
    <n v="2"/>
    <n v="10"/>
    <n v="9"/>
    <n v="5"/>
    <n v="2"/>
    <n v="5"/>
    <n v="0"/>
    <s v="C"/>
    <s v="B"/>
    <s v="C"/>
    <s v="E"/>
    <s v="ORING TUTUP KLEP H.GRAND/SUPRA IMI"/>
    <s v="BAUDMU"/>
    <n v="1"/>
    <s v="1"/>
    <n v="1"/>
    <n v="5000"/>
    <n v="1"/>
    <n v="1"/>
    <n v="3"/>
    <n v="5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3"/>
    <n v="10"/>
    <n v="5"/>
    <n v="5"/>
    <n v="2"/>
    <n v="0"/>
    <n v="0"/>
    <n v="0"/>
    <n v="0"/>
    <n v="0"/>
    <n v="0"/>
    <n v="0"/>
    <s v="GP0124"/>
    <n v="5"/>
    <n v="0"/>
    <s v="-"/>
    <x v="0"/>
  </r>
  <r>
    <x v="334"/>
    <n v="5"/>
    <n v="4"/>
    <n v="14"/>
    <n v="24"/>
    <n v="4"/>
    <n v="2"/>
    <n v="2"/>
    <n v="8"/>
    <s v="C"/>
    <s v="D"/>
    <s v="D"/>
    <s v="D"/>
    <s v="ORING TUTUP KLEP H.KARISMA/SUPRAX 125 IMI"/>
    <s v="BAUDMU"/>
    <n v="1"/>
    <s v="2"/>
    <n v="1"/>
    <n v="2500"/>
    <n v="1"/>
    <n v="-10"/>
    <n v="2"/>
    <n v="-6"/>
    <n v="1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5"/>
    <n v="14"/>
    <n v="4"/>
    <n v="2"/>
    <n v="4"/>
    <n v="10"/>
    <n v="0"/>
    <n v="6"/>
    <n v="0"/>
    <n v="0"/>
    <n v="0"/>
    <n v="0"/>
    <s v="GP0125"/>
    <n v="6"/>
    <n v="0"/>
    <s v="-"/>
    <x v="0"/>
  </r>
  <r>
    <x v="335"/>
    <n v="9"/>
    <n v="28"/>
    <n v="13"/>
    <n v="36"/>
    <n v="15"/>
    <n v="32"/>
    <n v="2"/>
    <n v="4"/>
    <s v="A"/>
    <s v="B"/>
    <s v="A"/>
    <s v="D"/>
    <s v="ORING TUTUP KLEP Y.MIO IMI (ORING FP)"/>
    <s v="BAUDMU"/>
    <n v="1"/>
    <s v="2"/>
    <n v="1"/>
    <n v="2000"/>
    <n v="-19"/>
    <n v="-23"/>
    <n v="-17"/>
    <n v="-2"/>
    <n v="0"/>
    <m/>
    <n v="0"/>
    <n v="0"/>
    <m/>
    <n v="0"/>
    <n v="0"/>
    <m/>
    <n v="0"/>
    <n v="0"/>
    <m/>
    <n v="0"/>
    <n v="0"/>
    <n v="14"/>
    <n v="9"/>
    <n v="0"/>
    <n v="23"/>
    <n v="23"/>
    <n v="10"/>
    <n v="10"/>
    <s v="GSM"/>
    <s v="HKJ"/>
    <s v="HKJ"/>
    <n v="20000"/>
    <n v="7262685"/>
    <b v="0"/>
    <m/>
    <n v="0"/>
    <s v="-"/>
    <m/>
    <s v="-"/>
    <n v="0"/>
    <n v="0"/>
    <m/>
    <n v="0"/>
    <n v="9"/>
    <n v="13"/>
    <n v="15"/>
    <n v="2"/>
    <n v="28"/>
    <n v="23"/>
    <n v="17"/>
    <n v="2"/>
    <n v="0"/>
    <n v="0"/>
    <n v="0"/>
    <n v="0"/>
    <s v="GP0127"/>
    <n v="11"/>
    <n v="0"/>
    <s v="HKJ"/>
    <x v="0"/>
  </r>
  <r>
    <x v="336"/>
    <n v="4"/>
    <n v="0"/>
    <n v="4"/>
    <n v="0"/>
    <n v="2"/>
    <n v="5"/>
    <n v="0"/>
    <n v="0"/>
    <s v="E"/>
    <s v="E"/>
    <s v="C"/>
    <s v="E"/>
    <s v="RUMAH SIKRING TANCAP IMI"/>
    <s v="IMITAS"/>
    <n v="1"/>
    <n v="1"/>
    <n v="1"/>
    <n v="10000"/>
    <n v="4"/>
    <n v="4"/>
    <n v="-3"/>
    <n v="0"/>
    <n v="0"/>
    <m/>
    <n v="0"/>
    <n v="0"/>
    <m/>
    <n v="0"/>
    <n v="0"/>
    <m/>
    <n v="0"/>
    <n v="0"/>
    <m/>
    <n v="0"/>
    <n v="0"/>
    <n v="0"/>
    <n v="2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4"/>
    <n v="4"/>
    <n v="2"/>
    <n v="0"/>
    <n v="0"/>
    <n v="0"/>
    <n v="3"/>
    <n v="0"/>
    <n v="0"/>
    <n v="0"/>
    <n v="0"/>
    <n v="0"/>
    <s v="GP0166"/>
    <n v="2"/>
    <n v="0"/>
    <s v="-"/>
    <x v="0"/>
  </r>
  <r>
    <x v="337"/>
    <n v="7"/>
    <n v="0"/>
    <n v="7"/>
    <n v="2"/>
    <n v="5"/>
    <n v="2"/>
    <n v="0"/>
    <n v="0"/>
    <s v="E"/>
    <s v="D"/>
    <s v="D"/>
    <s v="E"/>
    <s v="SIKRING TANCAP UNIVERSAL 10A IMI"/>
    <s v="IMITAS"/>
    <n v="1"/>
    <n v="1"/>
    <n v="1"/>
    <n v="1000"/>
    <n v="7"/>
    <n v="5"/>
    <n v="3"/>
    <n v="0"/>
    <n v="0"/>
    <m/>
    <n v="0"/>
    <n v="0"/>
    <m/>
    <n v="0"/>
    <n v="0"/>
    <m/>
    <n v="0"/>
    <n v="1"/>
    <m/>
    <n v="0"/>
    <n v="0"/>
    <n v="0"/>
    <n v="0"/>
    <n v="0"/>
    <n v="0"/>
    <n v="0"/>
    <n v="10"/>
    <n v="10"/>
    <s v="GSM"/>
    <s v="HKJ"/>
    <s v="HKJ"/>
    <n v="10000"/>
    <n v="7262685"/>
    <b v="0"/>
    <m/>
    <n v="0"/>
    <s v="-"/>
    <m/>
    <s v="-"/>
    <n v="0"/>
    <n v="0"/>
    <m/>
    <n v="0"/>
    <n v="7"/>
    <n v="7"/>
    <n v="5"/>
    <n v="0"/>
    <n v="0"/>
    <n v="0"/>
    <n v="0"/>
    <n v="0"/>
    <n v="0"/>
    <n v="0"/>
    <n v="0"/>
    <n v="0"/>
    <s v="GP0171"/>
    <n v="2"/>
    <n v="0"/>
    <s v="HKJ"/>
    <x v="0"/>
  </r>
  <r>
    <x v="338"/>
    <n v="5"/>
    <n v="2"/>
    <n v="1"/>
    <n v="2"/>
    <n v="6"/>
    <n v="2"/>
    <n v="2"/>
    <n v="0"/>
    <s v="D"/>
    <s v="E"/>
    <s v="C"/>
    <s v="E"/>
    <s v="SIKRING TANCAP UNIVERSAL 15A IMI"/>
    <s v="IMITAS"/>
    <n v="1"/>
    <s v="1"/>
    <n v="1"/>
    <n v="750"/>
    <n v="3"/>
    <n v="-1"/>
    <n v="4"/>
    <n v="2"/>
    <n v="1"/>
    <m/>
    <n v="0"/>
    <n v="0"/>
    <m/>
    <n v="0"/>
    <n v="0"/>
    <m/>
    <n v="0"/>
    <n v="0"/>
    <m/>
    <n v="0"/>
    <n v="1"/>
    <n v="0"/>
    <n v="0"/>
    <n v="0"/>
    <n v="1"/>
    <n v="1"/>
    <n v="10"/>
    <n v="10"/>
    <s v="JMT"/>
    <s v="HKJ"/>
    <s v="HKJ"/>
    <n v="7500"/>
    <n v="7262685"/>
    <b v="0"/>
    <m/>
    <n v="0"/>
    <s v="-"/>
    <m/>
    <s v="-"/>
    <n v="0"/>
    <n v="0"/>
    <m/>
    <n v="0"/>
    <n v="5"/>
    <n v="1"/>
    <n v="6"/>
    <n v="2"/>
    <n v="2"/>
    <n v="1"/>
    <n v="0"/>
    <n v="0"/>
    <n v="0"/>
    <n v="0"/>
    <n v="0"/>
    <n v="0"/>
    <s v="GP0172"/>
    <n v="3"/>
    <n v="0"/>
    <s v="HKJ"/>
    <x v="0"/>
  </r>
  <r>
    <x v="339"/>
    <n v="23"/>
    <n v="0"/>
    <n v="101"/>
    <n v="0"/>
    <n v="7"/>
    <n v="2"/>
    <n v="2"/>
    <n v="0"/>
    <s v="E"/>
    <s v="E"/>
    <s v="D"/>
    <s v="E"/>
    <s v="SIKRING TANCAP UNIVERSAL 20A"/>
    <s v="IMITAS"/>
    <n v="1"/>
    <n v="1"/>
    <n v="1"/>
    <n v="295"/>
    <n v="23"/>
    <n v="101"/>
    <n v="5"/>
    <n v="2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3"/>
    <n v="101"/>
    <n v="7"/>
    <n v="2"/>
    <n v="0"/>
    <n v="0"/>
    <n v="0"/>
    <n v="0"/>
    <n v="0"/>
    <n v="0"/>
    <n v="0"/>
    <n v="0"/>
    <s v="GP0173"/>
    <n v="1"/>
    <n v="0"/>
    <s v="-"/>
    <x v="0"/>
  </r>
  <r>
    <x v="340"/>
    <n v="0"/>
    <n v="0"/>
    <n v="0"/>
    <n v="0"/>
    <n v="0"/>
    <n v="2"/>
    <n v="0"/>
    <n v="0"/>
    <s v="E"/>
    <s v="E"/>
    <s v="D"/>
    <s v="E"/>
    <s v="SWITCH REM KANAN H.BEAT IMI (PB)"/>
    <s v="IMITAS"/>
    <n v="1"/>
    <n v="1"/>
    <n v="1"/>
    <n v="9000"/>
    <n v="0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2"/>
    <n v="0"/>
    <n v="0"/>
    <n v="0"/>
    <n v="0"/>
    <n v="0"/>
    <s v="GP0176"/>
    <n v="1"/>
    <n v="0"/>
    <s v="-"/>
    <x v="0"/>
  </r>
  <r>
    <x v="341"/>
    <n v="12"/>
    <n v="2"/>
    <n v="4"/>
    <n v="3"/>
    <n v="4"/>
    <n v="2"/>
    <n v="0"/>
    <n v="2"/>
    <s v="C"/>
    <s v="E"/>
    <s v="D"/>
    <s v="D"/>
    <s v="SIKRING TANCAP KECIL 10A IMI"/>
    <s v="IMITAS"/>
    <n v="1"/>
    <s v="2"/>
    <n v="1"/>
    <n v="1300"/>
    <n v="10"/>
    <n v="1"/>
    <n v="2"/>
    <n v="-2"/>
    <n v="0"/>
    <m/>
    <n v="0"/>
    <n v="0"/>
    <m/>
    <n v="0"/>
    <n v="0"/>
    <m/>
    <n v="0"/>
    <n v="1"/>
    <m/>
    <n v="0"/>
    <n v="0"/>
    <n v="0"/>
    <n v="0"/>
    <n v="1"/>
    <n v="1"/>
    <n v="1"/>
    <n v="10"/>
    <n v="10"/>
    <s v="GSM"/>
    <m/>
    <s v="GSM"/>
    <n v="13000"/>
    <n v="2132750"/>
    <b v="0"/>
    <m/>
    <n v="0"/>
    <s v="-"/>
    <m/>
    <s v="-"/>
    <n v="0"/>
    <n v="0"/>
    <m/>
    <n v="0"/>
    <n v="12"/>
    <n v="4"/>
    <n v="4"/>
    <n v="0"/>
    <n v="2"/>
    <n v="0"/>
    <n v="0"/>
    <n v="2"/>
    <n v="0"/>
    <n v="0"/>
    <n v="0"/>
    <n v="0"/>
    <s v="GP0178"/>
    <n v="4"/>
    <n v="0"/>
    <s v="GSM"/>
    <x v="0"/>
  </r>
  <r>
    <x v="342"/>
    <n v="2"/>
    <n v="2"/>
    <n v="2"/>
    <n v="2"/>
    <n v="3"/>
    <n v="0"/>
    <n v="1"/>
    <n v="0"/>
    <s v="C"/>
    <s v="D"/>
    <s v="E"/>
    <s v="E"/>
    <s v="COOL STATER Y.JUPITER Z/ MIO 125 IMI"/>
    <s v="IMITAS"/>
    <n v="1"/>
    <n v="1"/>
    <n v="1"/>
    <n v="13000"/>
    <n v="0"/>
    <n v="0"/>
    <n v="3"/>
    <n v="1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b v="0"/>
    <m/>
    <n v="0"/>
    <s v="-"/>
    <m/>
    <s v="-"/>
    <n v="0"/>
    <n v="0"/>
    <m/>
    <n v="0"/>
    <n v="2"/>
    <n v="2"/>
    <n v="3"/>
    <n v="1"/>
    <n v="2"/>
    <n v="0"/>
    <n v="0"/>
    <n v="0"/>
    <n v="0"/>
    <n v="0"/>
    <n v="0"/>
    <n v="0"/>
    <s v="GP0205"/>
    <n v="2"/>
    <n v="0"/>
    <s v="-"/>
    <x v="0"/>
  </r>
  <r>
    <x v="343"/>
    <n v="4"/>
    <n v="4"/>
    <n v="1"/>
    <n v="3"/>
    <n v="2"/>
    <n v="3"/>
    <n v="1"/>
    <n v="0"/>
    <s v="C"/>
    <s v="B"/>
    <s v="B"/>
    <s v="E"/>
    <s v="MASTER REM H.VARIO 125 NEW/150/160/GENIO IMI"/>
    <s v="IMITAS"/>
    <n v="1"/>
    <s v="1"/>
    <n v="1"/>
    <n v="19500"/>
    <n v="0"/>
    <n v="-2"/>
    <n v="-1"/>
    <n v="1"/>
    <n v="0"/>
    <m/>
    <n v="0"/>
    <n v="0"/>
    <m/>
    <n v="0"/>
    <n v="0"/>
    <m/>
    <n v="0"/>
    <n v="0"/>
    <m/>
    <n v="0"/>
    <n v="0"/>
    <n v="1"/>
    <n v="0"/>
    <n v="0"/>
    <n v="1"/>
    <n v="1"/>
    <n v="5"/>
    <n v="5"/>
    <s v="SWM"/>
    <s v="HKJ"/>
    <s v="HKJ"/>
    <n v="97500"/>
    <n v="7262685"/>
    <b v="0"/>
    <m/>
    <n v="0"/>
    <s v="-"/>
    <m/>
    <s v="-"/>
    <n v="0"/>
    <n v="0"/>
    <m/>
    <n v="0"/>
    <n v="4"/>
    <n v="1"/>
    <n v="2"/>
    <n v="1"/>
    <n v="4"/>
    <n v="2"/>
    <n v="1"/>
    <n v="0"/>
    <n v="0"/>
    <n v="0"/>
    <n v="0"/>
    <n v="0"/>
    <s v="GP0211"/>
    <n v="4"/>
    <n v="0"/>
    <s v="HKJ"/>
    <x v="0"/>
  </r>
  <r>
    <x v="344"/>
    <n v="7"/>
    <n v="7"/>
    <n v="7"/>
    <n v="4"/>
    <n v="7"/>
    <n v="7"/>
    <n v="2"/>
    <n v="0"/>
    <s v="B"/>
    <s v="B"/>
    <s v="B"/>
    <s v="E"/>
    <s v="MASTER REM H.SUPRA X IMI"/>
    <s v="IMITAS"/>
    <n v="1"/>
    <s v="3"/>
    <n v="1"/>
    <n v="25000"/>
    <n v="0"/>
    <n v="3"/>
    <n v="0"/>
    <n v="2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7"/>
    <n v="7"/>
    <n v="7"/>
    <n v="2"/>
    <n v="7"/>
    <n v="0"/>
    <n v="0"/>
    <n v="0"/>
    <n v="0"/>
    <n v="0"/>
    <n v="0"/>
    <n v="0"/>
    <s v="GP0212"/>
    <n v="7"/>
    <n v="0"/>
    <s v="-"/>
    <x v="0"/>
  </r>
  <r>
    <x v="345"/>
    <n v="0"/>
    <n v="2"/>
    <n v="3"/>
    <n v="0"/>
    <n v="0"/>
    <n v="0"/>
    <n v="0"/>
    <n v="0"/>
    <s v="D"/>
    <s v="E"/>
    <s v="E"/>
    <s v="E"/>
    <s v="PER KAMPAS H.GRAND IMI"/>
    <s v="NOSTOK"/>
    <n v="1"/>
    <n v="1"/>
    <n v="1"/>
    <n v="5000"/>
    <n v="-2"/>
    <n v="3"/>
    <n v="0"/>
    <n v="0"/>
    <n v="0"/>
    <m/>
    <n v="0"/>
    <n v="2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3"/>
    <n v="0"/>
    <n v="0"/>
    <n v="2"/>
    <n v="0"/>
    <n v="0"/>
    <n v="0"/>
    <n v="0"/>
    <n v="0"/>
    <n v="0"/>
    <n v="0"/>
    <s v="GP0213"/>
    <n v="1"/>
    <n v="0"/>
    <s v="-"/>
    <x v="0"/>
  </r>
  <r>
    <x v="346"/>
    <n v="185"/>
    <n v="106"/>
    <n v="118"/>
    <n v="53"/>
    <n v="202"/>
    <n v="38"/>
    <n v="74"/>
    <n v="22"/>
    <s v="A"/>
    <s v="A"/>
    <s v="A"/>
    <s v="C"/>
    <s v="KABEL TISH 20 CM"/>
    <s v="IMITAS"/>
    <n v="1"/>
    <n v="1"/>
    <n v="100"/>
    <n v="178"/>
    <n v="79"/>
    <n v="65"/>
    <n v="164"/>
    <n v="52"/>
    <n v="0"/>
    <m/>
    <n v="0"/>
    <n v="0"/>
    <m/>
    <n v="0"/>
    <n v="0"/>
    <m/>
    <n v="0"/>
    <n v="0"/>
    <m/>
    <n v="0"/>
    <n v="59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85"/>
    <n v="118"/>
    <n v="202"/>
    <n v="74"/>
    <n v="106"/>
    <n v="0"/>
    <n v="0"/>
    <n v="0"/>
    <n v="0"/>
    <n v="0"/>
    <n v="0"/>
    <n v="0"/>
    <s v="GP0265"/>
    <n v="72"/>
    <n v="0"/>
    <s v="-"/>
    <x v="0"/>
  </r>
  <r>
    <x v="347"/>
    <n v="8"/>
    <n v="8"/>
    <n v="10"/>
    <n v="5"/>
    <n v="5"/>
    <n v="5"/>
    <n v="1"/>
    <n v="0"/>
    <s v="A"/>
    <s v="B"/>
    <s v="B"/>
    <s v="E"/>
    <s v="AKI KERING H.GTZ5S ORI (PK)"/>
    <s v="AKIGEN"/>
    <n v="1"/>
    <n v="1"/>
    <n v="1"/>
    <n v="198400"/>
    <n v="0"/>
    <n v="5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3"/>
    <m/>
    <n v="3"/>
    <s v="NSA"/>
    <m/>
    <s v="NSA"/>
    <n v="595200"/>
    <n v="57564082.685275108"/>
    <m/>
    <n v="0"/>
    <n v="8"/>
    <n v="10"/>
    <n v="5"/>
    <n v="1"/>
    <n v="5"/>
    <n v="0"/>
    <n v="0"/>
    <n v="0"/>
    <n v="0"/>
    <n v="0"/>
    <n v="0"/>
    <n v="0"/>
    <s v="GTZ5S"/>
    <n v="7"/>
    <n v="0"/>
    <s v="-"/>
    <x v="0"/>
  </r>
  <r>
    <x v="348"/>
    <n v="0"/>
    <n v="2"/>
    <n v="0"/>
    <n v="0"/>
    <n v="0"/>
    <n v="0"/>
    <n v="0"/>
    <n v="0"/>
    <s v="D"/>
    <s v="E"/>
    <s v="E"/>
    <s v="E"/>
    <s v="LAHER 6201 H.AHM (SATUAN)"/>
    <s v="ORISIN"/>
    <n v="1"/>
    <s v="2"/>
    <n v="1"/>
    <n v="240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0"/>
    <n v="0"/>
    <n v="0"/>
    <s v="-"/>
    <m/>
    <s v="-"/>
    <n v="0"/>
    <n v="0"/>
    <n v="2"/>
    <m/>
    <n v="2"/>
    <s v="NSA"/>
    <m/>
    <s v="NSA"/>
    <n v="48000"/>
    <n v="57564082.685275108"/>
    <m/>
    <n v="0"/>
    <n v="0"/>
    <n v="0"/>
    <n v="0"/>
    <n v="0"/>
    <n v="0"/>
    <n v="0"/>
    <n v="0"/>
    <n v="0"/>
    <n v="0"/>
    <n v="0"/>
    <n v="0"/>
    <n v="0"/>
    <s v="HB6201RS"/>
    <n v="1"/>
    <n v="0"/>
    <s v="-"/>
    <x v="31"/>
  </r>
  <r>
    <x v="349"/>
    <n v="2"/>
    <n v="0"/>
    <n v="4"/>
    <n v="1"/>
    <n v="1"/>
    <n v="1"/>
    <n v="0"/>
    <n v="0"/>
    <s v="E"/>
    <s v="D"/>
    <s v="D"/>
    <s v="E"/>
    <s v="LAHER 6204 H.AHM ORI (SATUAN)"/>
    <s v="ORISIN"/>
    <n v="1"/>
    <n v="1"/>
    <n v="1"/>
    <n v="38000"/>
    <n v="2"/>
    <n v="3"/>
    <n v="0"/>
    <n v="0"/>
    <n v="0"/>
    <m/>
    <n v="0"/>
    <n v="0"/>
    <m/>
    <n v="0"/>
    <n v="2"/>
    <m/>
    <n v="0"/>
    <n v="1"/>
    <m/>
    <n v="0"/>
    <n v="0"/>
    <n v="0"/>
    <n v="0"/>
    <n v="0"/>
    <n v="0"/>
    <n v="0"/>
    <m/>
    <n v="0"/>
    <s v="-"/>
    <m/>
    <s v="-"/>
    <n v="0"/>
    <n v="0"/>
    <n v="-5"/>
    <m/>
    <n v="0"/>
    <s v="-"/>
    <m/>
    <s v="-"/>
    <n v="0"/>
    <n v="0"/>
    <m/>
    <n v="0"/>
    <n v="2"/>
    <n v="4"/>
    <n v="1"/>
    <n v="0"/>
    <n v="0"/>
    <n v="0"/>
    <n v="0"/>
    <n v="0"/>
    <n v="0"/>
    <n v="0"/>
    <n v="0"/>
    <n v="0"/>
    <s v="HB6204"/>
    <n v="2"/>
    <n v="0"/>
    <s v="-"/>
    <x v="0"/>
  </r>
  <r>
    <x v="350"/>
    <n v="0"/>
    <n v="4"/>
    <n v="0"/>
    <n v="4"/>
    <n v="0"/>
    <n v="0"/>
    <n v="0"/>
    <n v="0"/>
    <s v="D"/>
    <s v="D"/>
    <s v="E"/>
    <s v="E"/>
    <s v="LAHER 6300 / LAHER RODA DEPAN H.AHM ORI (SATUAN)"/>
    <s v="ORISIN"/>
    <n v="1"/>
    <s v="2"/>
    <n v="1"/>
    <n v="26500"/>
    <n v="-4"/>
    <n v="-4"/>
    <n v="0"/>
    <n v="0"/>
    <n v="0"/>
    <m/>
    <n v="0"/>
    <n v="0"/>
    <m/>
    <n v="0"/>
    <n v="0"/>
    <m/>
    <n v="0"/>
    <n v="0"/>
    <m/>
    <n v="0"/>
    <n v="3"/>
    <n v="1"/>
    <n v="0"/>
    <n v="0"/>
    <n v="4"/>
    <n v="4"/>
    <n v="0"/>
    <n v="0"/>
    <s v="-"/>
    <m/>
    <s v="-"/>
    <n v="0"/>
    <n v="0"/>
    <n v="12"/>
    <m/>
    <n v="12"/>
    <s v="NSA"/>
    <m/>
    <s v="NSA"/>
    <n v="318000"/>
    <n v="57564082.685275108"/>
    <m/>
    <n v="0"/>
    <n v="0"/>
    <n v="0"/>
    <n v="0"/>
    <n v="0"/>
    <n v="0"/>
    <n v="4"/>
    <n v="0"/>
    <n v="0"/>
    <n v="0"/>
    <n v="0"/>
    <n v="0"/>
    <n v="0"/>
    <s v="HB6300RS"/>
    <n v="4"/>
    <n v="0"/>
    <s v="-"/>
    <x v="0"/>
  </r>
  <r>
    <x v="351"/>
    <n v="0"/>
    <n v="2"/>
    <n v="0"/>
    <n v="2"/>
    <n v="0"/>
    <n v="2"/>
    <n v="0"/>
    <n v="0"/>
    <s v="C"/>
    <s v="D"/>
    <s v="D"/>
    <s v="E"/>
    <s v="LAHER 6301 H.AHM (SATUAN)"/>
    <s v="ORISIN"/>
    <n v="1"/>
    <s v="2"/>
    <n v="1"/>
    <n v="28000"/>
    <n v="-2"/>
    <n v="-2"/>
    <n v="-2"/>
    <n v="0"/>
    <n v="0"/>
    <m/>
    <n v="0"/>
    <n v="0"/>
    <m/>
    <n v="0"/>
    <n v="0"/>
    <m/>
    <n v="0"/>
    <n v="0"/>
    <m/>
    <n v="0"/>
    <n v="0"/>
    <n v="1"/>
    <n v="1"/>
    <n v="0"/>
    <n v="2"/>
    <n v="2"/>
    <n v="0"/>
    <n v="0"/>
    <s v="-"/>
    <m/>
    <s v="-"/>
    <n v="0"/>
    <n v="0"/>
    <n v="10"/>
    <m/>
    <n v="10"/>
    <s v="NSA"/>
    <m/>
    <s v="NSA"/>
    <n v="280000"/>
    <n v="57564082.685275108"/>
    <m/>
    <n v="0"/>
    <n v="0"/>
    <n v="0"/>
    <n v="0"/>
    <n v="0"/>
    <n v="0"/>
    <n v="2"/>
    <n v="2"/>
    <n v="0"/>
    <n v="0"/>
    <n v="0"/>
    <n v="0"/>
    <n v="0"/>
    <s v="HB6301RS"/>
    <n v="3"/>
    <n v="0"/>
    <s v="-"/>
    <x v="0"/>
  </r>
  <r>
    <x v="352"/>
    <n v="1"/>
    <n v="2"/>
    <n v="1"/>
    <n v="0"/>
    <n v="0"/>
    <n v="0"/>
    <n v="0"/>
    <n v="0"/>
    <s v="D"/>
    <s v="E"/>
    <s v="E"/>
    <s v="E"/>
    <s v="LAHER 6302 H.AHM ORI (SATUAN)"/>
    <s v="ORISIN"/>
    <n v="1"/>
    <n v="1"/>
    <n v="1"/>
    <n v="315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0"/>
    <m/>
    <n v="0"/>
    <s v="-"/>
    <m/>
    <s v="-"/>
    <n v="0"/>
    <n v="0"/>
    <m/>
    <n v="0"/>
    <n v="1"/>
    <n v="1"/>
    <n v="0"/>
    <n v="0"/>
    <n v="2"/>
    <n v="0"/>
    <n v="0"/>
    <n v="0"/>
    <n v="0"/>
    <n v="0"/>
    <n v="0"/>
    <n v="0"/>
    <s v="HB63-02RS"/>
    <n v="1"/>
    <n v="0"/>
    <s v="-"/>
    <x v="0"/>
  </r>
  <r>
    <x v="353"/>
    <n v="2"/>
    <n v="10"/>
    <n v="2"/>
    <n v="7"/>
    <n v="4"/>
    <n v="7"/>
    <n v="1"/>
    <n v="2"/>
    <s v="B"/>
    <s v="B"/>
    <s v="B"/>
    <s v="D"/>
    <s v="KABEL BODY PVC 20 MM IMI"/>
    <s v="IMITAS"/>
    <n v="1"/>
    <s v="2"/>
    <n v="15"/>
    <n v="4000"/>
    <n v="-8"/>
    <n v="-5"/>
    <n v="-3"/>
    <n v="-1"/>
    <n v="0"/>
    <m/>
    <n v="0"/>
    <n v="0"/>
    <m/>
    <n v="0"/>
    <n v="0"/>
    <m/>
    <n v="0"/>
    <n v="0"/>
    <m/>
    <n v="0"/>
    <n v="3"/>
    <n v="3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2"/>
    <n v="2"/>
    <n v="4"/>
    <n v="1"/>
    <n v="10"/>
    <n v="5"/>
    <n v="3"/>
    <n v="1"/>
    <n v="0"/>
    <n v="0"/>
    <n v="0"/>
    <n v="0"/>
    <s v="KBGHBCI"/>
    <n v="10"/>
    <n v="0"/>
    <s v="-"/>
    <x v="0"/>
  </r>
  <r>
    <x v="354"/>
    <n v="6"/>
    <n v="3"/>
    <n v="2"/>
    <n v="3"/>
    <n v="3"/>
    <n v="3"/>
    <n v="0"/>
    <n v="0"/>
    <s v="B"/>
    <s v="C"/>
    <s v="C"/>
    <s v="E"/>
    <s v="KANCING PANEL"/>
    <s v="IMITAS"/>
    <n v="1"/>
    <s v="2"/>
    <n v="1"/>
    <n v="1500"/>
    <n v="3"/>
    <n v="-1"/>
    <n v="0"/>
    <n v="0"/>
    <n v="1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6"/>
    <n v="2"/>
    <n v="3"/>
    <n v="0"/>
    <n v="3"/>
    <n v="1"/>
    <n v="0"/>
    <n v="0"/>
    <n v="0"/>
    <n v="0"/>
    <n v="0"/>
    <n v="0"/>
    <s v="KCGPNL"/>
    <n v="5"/>
    <n v="0"/>
    <s v="-"/>
    <x v="0"/>
  </r>
  <r>
    <x v="355"/>
    <n v="4"/>
    <n v="0"/>
    <n v="6"/>
    <n v="2"/>
    <n v="3"/>
    <n v="3"/>
    <n v="0"/>
    <n v="0"/>
    <s v="E"/>
    <s v="D"/>
    <s v="D"/>
    <s v="E"/>
    <s v="KANCING REFLEKTOR"/>
    <s v="IMITAS"/>
    <n v="1"/>
    <s v="1"/>
    <n v="1"/>
    <n v="2000"/>
    <n v="4"/>
    <n v="4"/>
    <n v="0"/>
    <n v="0"/>
    <n v="0"/>
    <m/>
    <n v="0"/>
    <n v="0"/>
    <m/>
    <n v="0"/>
    <n v="2"/>
    <m/>
    <n v="0"/>
    <n v="1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4"/>
    <n v="6"/>
    <n v="3"/>
    <n v="0"/>
    <n v="0"/>
    <n v="0"/>
    <n v="0"/>
    <n v="0"/>
    <n v="0"/>
    <n v="0"/>
    <n v="0"/>
    <n v="0"/>
    <s v="KCRFLKT"/>
    <n v="2"/>
    <n v="0"/>
    <s v="-"/>
    <x v="0"/>
  </r>
  <r>
    <x v="356"/>
    <n v="3"/>
    <n v="2"/>
    <n v="0"/>
    <n v="0"/>
    <n v="0"/>
    <n v="2"/>
    <n v="0"/>
    <n v="0"/>
    <s v="D"/>
    <s v="E"/>
    <s v="D"/>
    <s v="E"/>
    <s v="KANCING GANDA VARIO"/>
    <s v="IMITAS"/>
    <n v="1"/>
    <n v="1"/>
    <n v="1"/>
    <n v="3200"/>
    <n v="1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3"/>
    <n v="0"/>
    <n v="0"/>
    <n v="0"/>
    <n v="2"/>
    <n v="0"/>
    <n v="2"/>
    <n v="0"/>
    <n v="0"/>
    <n v="0"/>
    <n v="0"/>
    <n v="0"/>
    <s v="KGGAVO"/>
    <n v="2"/>
    <n v="0"/>
    <s v="-"/>
    <x v="0"/>
  </r>
  <r>
    <x v="357"/>
    <n v="0"/>
    <n v="0"/>
    <n v="0"/>
    <n v="0"/>
    <n v="0"/>
    <n v="0"/>
    <n v="0"/>
    <n v="0"/>
    <s v="E"/>
    <s v="E"/>
    <s v="E"/>
    <s v="E"/>
    <s v="KANCING KAMPAS GANDA"/>
    <s v="IMITAS"/>
    <n v="1"/>
    <n v="1"/>
    <n v="1"/>
    <n v="1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KGKSGA"/>
    <n v="0"/>
    <n v="0"/>
    <s v="-"/>
    <x v="6"/>
  </r>
  <r>
    <x v="358"/>
    <n v="0"/>
    <n v="0"/>
    <n v="0"/>
    <n v="0"/>
    <n v="0"/>
    <n v="0"/>
    <n v="0"/>
    <n v="0"/>
    <s v="E"/>
    <s v="E"/>
    <s v="E"/>
    <s v="E"/>
    <s v="KLIP ROLLER H.VARIO 110 IMI (1SET)"/>
    <s v="IMITAS"/>
    <n v="1"/>
    <n v="1"/>
    <n v="1"/>
    <n v="1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KLPADL"/>
    <n v="0"/>
    <n v="0"/>
    <s v="-"/>
    <x v="0"/>
  </r>
  <r>
    <x v="359"/>
    <n v="2"/>
    <n v="2"/>
    <n v="1"/>
    <n v="2"/>
    <n v="2"/>
    <n v="2"/>
    <n v="0"/>
    <n v="0"/>
    <s v="D"/>
    <s v="D"/>
    <s v="D"/>
    <s v="E"/>
    <s v="KARET STANDAR TENGAH H.BEAT IMI"/>
    <s v="IMITAS"/>
    <n v="1"/>
    <n v="1"/>
    <n v="1"/>
    <n v="8000"/>
    <n v="0"/>
    <n v="-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n v="1"/>
    <n v="1"/>
    <s v="GSM"/>
    <m/>
    <s v="GSM"/>
    <n v="8000"/>
    <n v="2132750"/>
    <b v="0"/>
    <m/>
    <n v="0"/>
    <s v="-"/>
    <m/>
    <s v="-"/>
    <n v="0"/>
    <n v="0"/>
    <m/>
    <n v="0"/>
    <n v="2"/>
    <n v="1"/>
    <n v="2"/>
    <n v="0"/>
    <n v="2"/>
    <n v="1"/>
    <n v="0"/>
    <n v="0"/>
    <n v="0"/>
    <n v="0"/>
    <n v="0"/>
    <n v="0"/>
    <s v="KRSTBT"/>
    <n v="3"/>
    <n v="0"/>
    <s v="GSM"/>
    <x v="0"/>
  </r>
  <r>
    <x v="360"/>
    <n v="1"/>
    <n v="2"/>
    <n v="0"/>
    <n v="2"/>
    <n v="2"/>
    <n v="2"/>
    <n v="0"/>
    <n v="0"/>
    <s v="D"/>
    <s v="D"/>
    <s v="D"/>
    <s v="E"/>
    <s v="KARET STANDAR TENGAH Y.MIO IMI"/>
    <s v="IMITAS"/>
    <n v="1"/>
    <n v="1"/>
    <n v="1"/>
    <n v="7000"/>
    <n v="-1"/>
    <n v="-2"/>
    <n v="0"/>
    <n v="0"/>
    <n v="0"/>
    <m/>
    <n v="0"/>
    <n v="0"/>
    <m/>
    <n v="0"/>
    <n v="0"/>
    <m/>
    <n v="0"/>
    <n v="0"/>
    <m/>
    <n v="0"/>
    <n v="1"/>
    <n v="1"/>
    <n v="0"/>
    <n v="0"/>
    <n v="2"/>
    <n v="2"/>
    <n v="3"/>
    <n v="3"/>
    <s v="GSM"/>
    <m/>
    <s v="GSM"/>
    <n v="21000"/>
    <n v="2132750"/>
    <b v="0"/>
    <m/>
    <n v="0"/>
    <s v="-"/>
    <m/>
    <s v="-"/>
    <n v="0"/>
    <n v="0"/>
    <m/>
    <n v="0"/>
    <n v="1"/>
    <n v="0"/>
    <n v="2"/>
    <n v="0"/>
    <n v="2"/>
    <n v="2"/>
    <n v="0"/>
    <n v="0"/>
    <n v="0"/>
    <n v="0"/>
    <n v="0"/>
    <n v="0"/>
    <s v="KRTSTM"/>
    <n v="3"/>
    <n v="0"/>
    <s v="GSM"/>
    <x v="0"/>
  </r>
  <r>
    <x v="361"/>
    <n v="9"/>
    <n v="6"/>
    <n v="12"/>
    <n v="3"/>
    <n v="0"/>
    <n v="0"/>
    <n v="0"/>
    <n v="0"/>
    <s v="B"/>
    <s v="C"/>
    <s v="E"/>
    <s v="E"/>
    <s v="KOPI HITAM ©"/>
    <s v="KTNMNM"/>
    <n v="1"/>
    <s v="3"/>
    <n v="1"/>
    <n v="1500"/>
    <n v="3"/>
    <n v="9"/>
    <n v="0"/>
    <n v="0"/>
    <n v="0"/>
    <m/>
    <n v="0"/>
    <n v="0"/>
    <m/>
    <n v="0"/>
    <n v="1"/>
    <m/>
    <n v="0"/>
    <n v="1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9"/>
    <n v="12"/>
    <n v="0"/>
    <n v="0"/>
    <n v="6"/>
    <n v="0"/>
    <n v="0"/>
    <n v="0"/>
    <n v="0"/>
    <n v="0"/>
    <n v="0"/>
    <n v="0"/>
    <s v="KTN0006"/>
    <n v="3"/>
    <n v="0"/>
    <s v="-"/>
    <x v="0"/>
  </r>
  <r>
    <x v="362"/>
    <n v="0"/>
    <n v="0"/>
    <n v="0"/>
    <n v="46"/>
    <n v="0"/>
    <n v="0"/>
    <n v="0"/>
    <n v="0"/>
    <s v="E"/>
    <s v="A"/>
    <s v="E"/>
    <s v="E"/>
    <s v="FLORIDINA/KOPI GOLDA ABC/ISHOPLAS"/>
    <s v="KTNMNM"/>
    <n v="1"/>
    <n v="1"/>
    <n v="1"/>
    <n v="2833.61548913869"/>
    <n v="0"/>
    <n v="-46"/>
    <n v="0"/>
    <n v="0"/>
    <n v="0"/>
    <m/>
    <n v="0"/>
    <n v="0"/>
    <m/>
    <n v="0"/>
    <n v="0"/>
    <m/>
    <n v="0"/>
    <n v="0"/>
    <m/>
    <n v="0"/>
    <n v="0"/>
    <n v="35"/>
    <n v="0"/>
    <n v="0"/>
    <n v="35"/>
    <n v="35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46"/>
    <n v="0"/>
    <n v="0"/>
    <n v="0"/>
    <n v="0"/>
    <n v="0"/>
    <n v="0"/>
    <s v="KTN0020"/>
    <n v="12"/>
    <n v="0"/>
    <s v="-"/>
    <x v="0"/>
  </r>
  <r>
    <x v="363"/>
    <n v="0"/>
    <n v="0"/>
    <n v="0"/>
    <n v="4"/>
    <n v="0"/>
    <n v="0"/>
    <n v="0"/>
    <n v="0"/>
    <s v="E"/>
    <s v="C"/>
    <s v="E"/>
    <s v="E"/>
    <s v="JAVANA MELATI 350 ML / THE PUCUK / FRESH TEA"/>
    <s v="KTNMNM"/>
    <n v="1"/>
    <n v="1"/>
    <n v="1"/>
    <n v="2122.442"/>
    <n v="0"/>
    <n v="-4"/>
    <n v="0"/>
    <n v="0"/>
    <n v="0"/>
    <m/>
    <n v="0"/>
    <n v="0"/>
    <m/>
    <n v="0"/>
    <n v="0"/>
    <m/>
    <n v="0"/>
    <n v="0"/>
    <m/>
    <n v="0"/>
    <n v="0"/>
    <n v="3"/>
    <n v="0"/>
    <n v="0"/>
    <n v="3"/>
    <n v="3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4"/>
    <n v="0"/>
    <n v="0"/>
    <n v="0"/>
    <n v="0"/>
    <n v="0"/>
    <n v="0"/>
    <s v="KTN0023"/>
    <n v="2"/>
    <n v="0"/>
    <s v="-"/>
    <x v="0"/>
  </r>
  <r>
    <x v="364"/>
    <n v="1"/>
    <n v="0"/>
    <n v="0"/>
    <n v="0"/>
    <n v="0"/>
    <n v="0"/>
    <n v="0"/>
    <n v="0"/>
    <s v="E"/>
    <s v="E"/>
    <s v="E"/>
    <s v="E"/>
    <s v="KAWAT GAS IMI"/>
    <s v="IMITAS"/>
    <n v="1"/>
    <s v="1"/>
    <n v="1"/>
    <n v="6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KWTGAS"/>
    <n v="0"/>
    <n v="0"/>
    <s v="-"/>
    <x v="0"/>
  </r>
  <r>
    <x v="365"/>
    <n v="1"/>
    <n v="0"/>
    <n v="1"/>
    <n v="0"/>
    <n v="2"/>
    <n v="2"/>
    <n v="0"/>
    <n v="0"/>
    <s v="E"/>
    <s v="E"/>
    <s v="D"/>
    <s v="E"/>
    <s v="KAWAT KOPLING IMI"/>
    <s v="IMITAS"/>
    <n v="1"/>
    <s v="1"/>
    <n v="1"/>
    <n v="75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1"/>
    <n v="2"/>
    <n v="0"/>
    <n v="0"/>
    <n v="0"/>
    <n v="0"/>
    <n v="0"/>
    <n v="0"/>
    <n v="0"/>
    <n v="0"/>
    <n v="0"/>
    <s v="KWTKPL"/>
    <n v="1"/>
    <n v="0"/>
    <s v="-"/>
    <x v="0"/>
  </r>
  <r>
    <x v="366"/>
    <n v="3"/>
    <n v="9"/>
    <n v="2"/>
    <n v="8"/>
    <n v="2"/>
    <n v="6"/>
    <n v="1"/>
    <n v="2"/>
    <s v="A"/>
    <s v="B"/>
    <s v="B"/>
    <s v="D"/>
    <s v="LEM KOREA"/>
    <s v="IMITAS"/>
    <n v="1"/>
    <s v="2"/>
    <n v="1"/>
    <n v="5000"/>
    <n v="-6"/>
    <n v="-6"/>
    <n v="-4"/>
    <n v="-1"/>
    <n v="0"/>
    <m/>
    <n v="0"/>
    <n v="0"/>
    <m/>
    <n v="0"/>
    <n v="0"/>
    <m/>
    <n v="0"/>
    <n v="0"/>
    <m/>
    <n v="0"/>
    <n v="0"/>
    <n v="4"/>
    <n v="3"/>
    <n v="0"/>
    <n v="7"/>
    <n v="7"/>
    <n v="15"/>
    <n v="15"/>
    <s v="GSM"/>
    <s v="ADL"/>
    <s v="ADL"/>
    <n v="75000"/>
    <n v="277000"/>
    <b v="0"/>
    <m/>
    <n v="0"/>
    <s v="-"/>
    <m/>
    <s v="-"/>
    <n v="0"/>
    <n v="0"/>
    <m/>
    <n v="0"/>
    <n v="3"/>
    <n v="2"/>
    <n v="2"/>
    <n v="1"/>
    <n v="9"/>
    <n v="6"/>
    <n v="4"/>
    <n v="1"/>
    <n v="0"/>
    <n v="0"/>
    <n v="0"/>
    <n v="0"/>
    <s v="LECIN-01"/>
    <n v="10"/>
    <n v="0"/>
    <s v="ADL"/>
    <x v="0"/>
  </r>
  <r>
    <x v="367"/>
    <n v="4"/>
    <n v="3"/>
    <n v="4"/>
    <n v="3"/>
    <n v="2"/>
    <n v="2"/>
    <n v="2"/>
    <n v="0"/>
    <s v="C"/>
    <s v="B"/>
    <s v="C"/>
    <s v="E"/>
    <s v="BOHLAM DEPAN LED 15W LUMINOS H6/LG1 (PS)"/>
    <s v="IMITAS"/>
    <n v="1"/>
    <n v="1"/>
    <n v="1"/>
    <n v="45000"/>
    <n v="1"/>
    <n v="1"/>
    <n v="0"/>
    <n v="2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4"/>
    <n v="4"/>
    <n v="2"/>
    <n v="2"/>
    <n v="3"/>
    <n v="0"/>
    <n v="0"/>
    <n v="0"/>
    <n v="0"/>
    <n v="0"/>
    <n v="0"/>
    <n v="0"/>
    <s v="LEDLMH"/>
    <n v="4"/>
    <n v="0"/>
    <s v="-"/>
    <x v="0"/>
  </r>
  <r>
    <x v="368"/>
    <n v="3"/>
    <n v="1"/>
    <n v="1"/>
    <n v="1"/>
    <n v="0"/>
    <n v="0"/>
    <n v="0"/>
    <n v="0"/>
    <s v="D"/>
    <s v="D"/>
    <s v="E"/>
    <s v="E"/>
    <s v="LAHER 6203 H.AHM ORI"/>
    <s v="ORISIN"/>
    <n v="1"/>
    <n v="1"/>
    <n v="1"/>
    <n v="30150"/>
    <n v="2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3"/>
    <n v="1"/>
    <n v="0"/>
    <n v="0"/>
    <n v="1"/>
    <n v="0"/>
    <n v="0"/>
    <n v="0"/>
    <n v="0"/>
    <n v="0"/>
    <n v="0"/>
    <n v="0"/>
    <s v="LF6203RS"/>
    <n v="2"/>
    <n v="0"/>
    <s v="-"/>
    <x v="0"/>
  </r>
  <r>
    <x v="369"/>
    <n v="2"/>
    <n v="3"/>
    <n v="6"/>
    <n v="3"/>
    <n v="3"/>
    <n v="4"/>
    <n v="1"/>
    <n v="0"/>
    <s v="B"/>
    <s v="B"/>
    <s v="B"/>
    <s v="E"/>
    <s v="ROTAK POMPA BENSIN INJEKSI H.BEAT IMI"/>
    <s v="IMITAS"/>
    <n v="1"/>
    <s v="1"/>
    <n v="1"/>
    <n v="140000"/>
    <n v="-1"/>
    <n v="3"/>
    <n v="-1"/>
    <n v="1"/>
    <n v="0"/>
    <m/>
    <n v="0"/>
    <n v="1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6"/>
    <n v="3"/>
    <n v="1"/>
    <n v="3"/>
    <n v="0"/>
    <n v="1"/>
    <n v="0"/>
    <n v="0"/>
    <n v="0"/>
    <n v="0"/>
    <n v="0"/>
    <s v="MG00001"/>
    <n v="4"/>
    <n v="0"/>
    <s v="-"/>
    <x v="0"/>
  </r>
  <r>
    <x v="370"/>
    <n v="1"/>
    <n v="0"/>
    <n v="2"/>
    <n v="0"/>
    <n v="1"/>
    <n v="0"/>
    <n v="0"/>
    <n v="1"/>
    <s v="E"/>
    <s v="E"/>
    <s v="E"/>
    <s v="D"/>
    <s v="ROTAK POMPA BENSIN INJEKSI Y.MIO IMI"/>
    <s v="IMITAS"/>
    <n v="1"/>
    <n v="1"/>
    <n v="1"/>
    <n v="165000"/>
    <n v="1"/>
    <n v="2"/>
    <n v="1"/>
    <n v="-1"/>
    <n v="0"/>
    <m/>
    <n v="0"/>
    <n v="0"/>
    <m/>
    <n v="0"/>
    <n v="0"/>
    <m/>
    <n v="0"/>
    <n v="0"/>
    <m/>
    <n v="0"/>
    <n v="0"/>
    <n v="0"/>
    <n v="0"/>
    <n v="1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2"/>
    <n v="1"/>
    <n v="0"/>
    <n v="0"/>
    <n v="0"/>
    <n v="0"/>
    <n v="1"/>
    <n v="0"/>
    <n v="0"/>
    <n v="0"/>
    <n v="0"/>
    <s v="MG00002"/>
    <n v="1"/>
    <n v="0"/>
    <s v="-"/>
    <x v="0"/>
  </r>
  <r>
    <x v="371"/>
    <n v="13"/>
    <n v="21"/>
    <n v="14"/>
    <n v="11"/>
    <n v="7"/>
    <n v="16"/>
    <n v="4"/>
    <n v="1"/>
    <s v="A"/>
    <s v="A"/>
    <s v="A"/>
    <s v="D"/>
    <s v="MASTER REM H.BEAT FI IMI"/>
    <s v="IMITAS"/>
    <n v="1"/>
    <s v="2"/>
    <n v="1"/>
    <n v="27667"/>
    <n v="-8"/>
    <n v="3"/>
    <n v="-9"/>
    <n v="3"/>
    <n v="0"/>
    <m/>
    <n v="0"/>
    <n v="3"/>
    <m/>
    <n v="0"/>
    <n v="0"/>
    <m/>
    <n v="0"/>
    <n v="0"/>
    <m/>
    <n v="0"/>
    <n v="0"/>
    <n v="0"/>
    <n v="5"/>
    <n v="0"/>
    <n v="5"/>
    <n v="5"/>
    <n v="0"/>
    <n v="0"/>
    <s v="-"/>
    <m/>
    <s v="-"/>
    <n v="0"/>
    <n v="0"/>
    <b v="0"/>
    <m/>
    <n v="0"/>
    <s v="-"/>
    <m/>
    <s v="-"/>
    <n v="0"/>
    <n v="0"/>
    <m/>
    <n v="0"/>
    <n v="13"/>
    <n v="14"/>
    <n v="7"/>
    <n v="4"/>
    <n v="21"/>
    <n v="0"/>
    <n v="9"/>
    <n v="0"/>
    <n v="0"/>
    <n v="0"/>
    <n v="0"/>
    <n v="0"/>
    <s v="MRRMKT"/>
    <n v="17"/>
    <n v="0"/>
    <s v="-"/>
    <x v="0"/>
  </r>
  <r>
    <x v="372"/>
    <n v="0"/>
    <n v="13"/>
    <n v="0"/>
    <n v="3"/>
    <n v="0"/>
    <n v="10"/>
    <n v="0"/>
    <n v="0"/>
    <s v="C"/>
    <s v="D"/>
    <s v="B"/>
    <s v="E"/>
    <s v="MASTER COOLANT 1 LITER"/>
    <s v="IMITAS"/>
    <n v="1"/>
    <n v="1"/>
    <n v="1"/>
    <n v="16000"/>
    <n v="-13"/>
    <n v="-3"/>
    <n v="-10"/>
    <n v="0"/>
    <n v="0"/>
    <m/>
    <n v="0"/>
    <n v="0"/>
    <m/>
    <n v="0"/>
    <n v="0"/>
    <m/>
    <n v="0"/>
    <n v="0"/>
    <m/>
    <n v="0"/>
    <n v="0"/>
    <n v="1"/>
    <n v="8"/>
    <n v="0"/>
    <n v="9"/>
    <n v="9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13"/>
    <n v="3"/>
    <n v="10"/>
    <n v="0"/>
    <n v="0"/>
    <n v="0"/>
    <n v="0"/>
    <n v="0"/>
    <s v="MSTCLN"/>
    <n v="9"/>
    <n v="0"/>
    <s v="-"/>
    <x v="0"/>
  </r>
  <r>
    <x v="373"/>
    <n v="3"/>
    <n v="2"/>
    <n v="3"/>
    <n v="0"/>
    <n v="2"/>
    <n v="0"/>
    <n v="2"/>
    <n v="0"/>
    <s v="D"/>
    <s v="E"/>
    <s v="E"/>
    <s v="E"/>
    <s v="MUR KOMSTIR ATAS HONDA"/>
    <s v="IMITAS"/>
    <n v="1"/>
    <n v="1"/>
    <n v="1"/>
    <n v="13000"/>
    <n v="1"/>
    <n v="3"/>
    <n v="2"/>
    <n v="2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3"/>
    <n v="3"/>
    <n v="2"/>
    <n v="2"/>
    <n v="2"/>
    <n v="0"/>
    <n v="0"/>
    <n v="0"/>
    <n v="0"/>
    <n v="0"/>
    <n v="0"/>
    <n v="0"/>
    <s v="MURKMSTRATS"/>
    <n v="1"/>
    <n v="0"/>
    <s v="-"/>
    <x v="0"/>
  </r>
  <r>
    <x v="374"/>
    <n v="0"/>
    <n v="0"/>
    <n v="4"/>
    <n v="0"/>
    <n v="0"/>
    <n v="0"/>
    <n v="0"/>
    <n v="0"/>
    <s v="E"/>
    <s v="E"/>
    <s v="E"/>
    <s v="E"/>
    <s v="MUR MAGNET"/>
    <s v="BAUDMU"/>
    <n v="2"/>
    <s v="1"/>
    <n v="1"/>
    <n v="5000"/>
    <n v="0"/>
    <n v="4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4"/>
    <n v="0"/>
    <n v="0"/>
    <n v="0"/>
    <n v="0"/>
    <n v="0"/>
    <n v="0"/>
    <n v="0"/>
    <n v="0"/>
    <n v="0"/>
    <n v="0"/>
    <s v="MURMGT"/>
    <n v="0"/>
    <n v="0"/>
    <s v="-"/>
    <x v="0"/>
  </r>
  <r>
    <x v="375"/>
    <n v="5"/>
    <n v="6"/>
    <n v="6"/>
    <n v="5"/>
    <n v="2"/>
    <n v="4"/>
    <n v="2"/>
    <n v="0"/>
    <s v="B"/>
    <s v="B"/>
    <s v="C"/>
    <s v="E"/>
    <s v="BUSI NGK C7HSA"/>
    <s v="IMITAS"/>
    <n v="1"/>
    <n v="1"/>
    <n v="1"/>
    <n v="20000"/>
    <n v="-1"/>
    <n v="1"/>
    <n v="-2"/>
    <n v="2"/>
    <n v="0"/>
    <m/>
    <n v="0"/>
    <n v="1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5"/>
    <n v="6"/>
    <n v="2"/>
    <n v="2"/>
    <n v="6"/>
    <n v="0"/>
    <n v="2"/>
    <n v="0"/>
    <n v="0"/>
    <n v="0"/>
    <n v="0"/>
    <n v="0"/>
    <s v="NGKC7HSA"/>
    <n v="6"/>
    <n v="0"/>
    <s v="-"/>
    <x v="0"/>
  </r>
  <r>
    <x v="376"/>
    <n v="8"/>
    <n v="36"/>
    <n v="18"/>
    <n v="34"/>
    <n v="9"/>
    <n v="28"/>
    <n v="7"/>
    <n v="3"/>
    <s v="A"/>
    <s v="A"/>
    <s v="A"/>
    <s v="D"/>
    <s v="BUSI NGK CPR9EA-9"/>
    <s v="IMITAS"/>
    <n v="1"/>
    <s v="2"/>
    <n v="1"/>
    <n v="21500"/>
    <n v="-28"/>
    <n v="-16"/>
    <n v="-19"/>
    <n v="4"/>
    <n v="0"/>
    <m/>
    <n v="0"/>
    <n v="1"/>
    <m/>
    <n v="0"/>
    <n v="0"/>
    <m/>
    <n v="0"/>
    <n v="0"/>
    <m/>
    <n v="0"/>
    <n v="0"/>
    <n v="8"/>
    <n v="12"/>
    <n v="0"/>
    <n v="20"/>
    <n v="20"/>
    <n v="30"/>
    <n v="30"/>
    <s v="SLT"/>
    <s v="HKJ"/>
    <s v="HKJ"/>
    <n v="645000"/>
    <n v="7262685"/>
    <b v="0"/>
    <m/>
    <n v="0"/>
    <s v="-"/>
    <m/>
    <s v="-"/>
    <n v="0"/>
    <n v="0"/>
    <m/>
    <n v="0"/>
    <n v="8"/>
    <n v="18"/>
    <n v="9"/>
    <n v="7"/>
    <n v="36"/>
    <n v="16"/>
    <n v="19"/>
    <n v="0"/>
    <n v="0"/>
    <n v="0"/>
    <n v="0"/>
    <n v="0"/>
    <s v="NGK-CPR9EA-9"/>
    <n v="28"/>
    <n v="0"/>
    <s v="HKJ"/>
    <x v="0"/>
  </r>
  <r>
    <x v="377"/>
    <n v="0"/>
    <n v="0"/>
    <n v="0"/>
    <n v="0"/>
    <n v="0"/>
    <n v="0"/>
    <n v="0"/>
    <n v="0"/>
    <s v="E"/>
    <s v="E"/>
    <s v="E"/>
    <s v="E"/>
    <s v="KRAN BENSIN H.VARIO IMI"/>
    <s v="IMITAS"/>
    <n v="1"/>
    <n v="1"/>
    <n v="1"/>
    <n v="4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NN0003"/>
    <n v="0"/>
    <n v="0"/>
    <s v="-"/>
    <x v="0"/>
  </r>
  <r>
    <x v="378"/>
    <n v="15"/>
    <n v="24"/>
    <n v="25"/>
    <n v="28"/>
    <n v="14"/>
    <n v="3"/>
    <n v="4"/>
    <n v="2"/>
    <s v="B"/>
    <s v="D"/>
    <s v="C"/>
    <s v="D"/>
    <s v="BAUD FILTER YAMAHA / BAUD 6X25"/>
    <s v="BAUDMU"/>
    <n v="10"/>
    <s v="2"/>
    <n v="1"/>
    <n v="900"/>
    <n v="-9"/>
    <n v="-3"/>
    <n v="11"/>
    <n v="2"/>
    <n v="0"/>
    <m/>
    <n v="0"/>
    <n v="0"/>
    <m/>
    <n v="0"/>
    <n v="0"/>
    <m/>
    <n v="0"/>
    <n v="0"/>
    <m/>
    <n v="0"/>
    <n v="14"/>
    <n v="0"/>
    <n v="0"/>
    <n v="0"/>
    <n v="20"/>
    <n v="20"/>
    <m/>
    <n v="20"/>
    <s v="AAR"/>
    <m/>
    <s v="AAR"/>
    <n v="18000"/>
    <n v="508500"/>
    <b v="0"/>
    <m/>
    <n v="0"/>
    <s v="-"/>
    <m/>
    <s v="-"/>
    <n v="0"/>
    <n v="0"/>
    <m/>
    <n v="0"/>
    <n v="15"/>
    <n v="25"/>
    <n v="14"/>
    <n v="4"/>
    <n v="24"/>
    <n v="3"/>
    <n v="0"/>
    <n v="0"/>
    <n v="0"/>
    <n v="0"/>
    <n v="0"/>
    <n v="0"/>
    <s v="NN000521"/>
    <n v="9"/>
    <n v="0"/>
    <s v="AAR"/>
    <x v="0"/>
  </r>
  <r>
    <x v="379"/>
    <n v="2"/>
    <n v="0"/>
    <n v="0"/>
    <n v="2"/>
    <n v="2"/>
    <n v="0"/>
    <n v="0"/>
    <n v="0"/>
    <s v="E"/>
    <s v="D"/>
    <s v="E"/>
    <s v="E"/>
    <s v="FITING SEN H.GRAND IMI"/>
    <s v="IMITAS"/>
    <n v="1"/>
    <n v="1"/>
    <n v="1"/>
    <n v="5000"/>
    <n v="2"/>
    <n v="-2"/>
    <n v="2"/>
    <n v="0"/>
    <n v="2"/>
    <m/>
    <n v="0"/>
    <n v="0"/>
    <m/>
    <n v="0"/>
    <n v="0"/>
    <m/>
    <n v="0"/>
    <n v="0"/>
    <m/>
    <n v="0"/>
    <n v="0"/>
    <n v="1"/>
    <n v="0"/>
    <n v="0"/>
    <n v="1"/>
    <n v="1"/>
    <n v="3"/>
    <n v="3"/>
    <s v="GSM"/>
    <s v="HKJ"/>
    <s v="HKJ"/>
    <n v="15000"/>
    <n v="7262685"/>
    <b v="0"/>
    <m/>
    <n v="0"/>
    <s v="-"/>
    <m/>
    <s v="-"/>
    <n v="0"/>
    <n v="0"/>
    <m/>
    <n v="0"/>
    <n v="2"/>
    <n v="0"/>
    <n v="2"/>
    <n v="0"/>
    <n v="0"/>
    <n v="2"/>
    <n v="0"/>
    <n v="0"/>
    <n v="0"/>
    <n v="0"/>
    <n v="0"/>
    <n v="0"/>
    <s v="NN00118"/>
    <n v="1"/>
    <n v="0"/>
    <s v="HKJ"/>
    <x v="0"/>
  </r>
  <r>
    <x v="380"/>
    <n v="24"/>
    <n v="30"/>
    <n v="15"/>
    <n v="5"/>
    <n v="8"/>
    <n v="20"/>
    <n v="3"/>
    <n v="2"/>
    <s v="B"/>
    <s v="B"/>
    <s v="B"/>
    <s v="D"/>
    <s v="BAUD CVT 6X40"/>
    <s v="BAUDMU"/>
    <n v="2"/>
    <n v="1"/>
    <n v="1"/>
    <n v="1500"/>
    <n v="-6"/>
    <n v="10"/>
    <n v="-12"/>
    <n v="1"/>
    <n v="0"/>
    <m/>
    <n v="0"/>
    <n v="6"/>
    <m/>
    <n v="0"/>
    <n v="0"/>
    <m/>
    <n v="0"/>
    <n v="0"/>
    <m/>
    <n v="0"/>
    <n v="0"/>
    <n v="0"/>
    <n v="7"/>
    <n v="0"/>
    <n v="8"/>
    <n v="8"/>
    <n v="20"/>
    <n v="20"/>
    <s v="AAR"/>
    <m/>
    <s v="AAR"/>
    <n v="30000"/>
    <n v="508500"/>
    <b v="0"/>
    <m/>
    <n v="0"/>
    <s v="-"/>
    <m/>
    <s v="-"/>
    <n v="0"/>
    <n v="0"/>
    <m/>
    <n v="0"/>
    <n v="24"/>
    <n v="15"/>
    <n v="8"/>
    <n v="3"/>
    <n v="30"/>
    <n v="0"/>
    <n v="12"/>
    <n v="0"/>
    <n v="0"/>
    <n v="0"/>
    <n v="0"/>
    <n v="0"/>
    <s v="NN00210"/>
    <n v="9"/>
    <n v="0"/>
    <s v="AAR"/>
    <x v="0"/>
  </r>
  <r>
    <x v="381"/>
    <n v="14"/>
    <n v="2"/>
    <n v="16"/>
    <n v="5"/>
    <n v="11"/>
    <n v="3"/>
    <n v="9"/>
    <n v="2"/>
    <s v="C"/>
    <s v="B"/>
    <s v="B"/>
    <s v="D"/>
    <s v="ORING TUTUP OLI ALL IMI"/>
    <s v="BAUDMU"/>
    <n v="1"/>
    <s v="1"/>
    <n v="1"/>
    <n v="2250"/>
    <n v="12"/>
    <n v="11"/>
    <n v="8"/>
    <n v="7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4"/>
    <n v="16"/>
    <n v="11"/>
    <n v="9"/>
    <n v="2"/>
    <n v="0"/>
    <n v="0"/>
    <n v="0"/>
    <n v="0"/>
    <n v="0"/>
    <n v="0"/>
    <n v="0"/>
    <s v="ORGTOA"/>
    <n v="6"/>
    <n v="0"/>
    <s v="-"/>
    <x v="0"/>
  </r>
  <r>
    <x v="382"/>
    <n v="2"/>
    <n v="0"/>
    <n v="1"/>
    <n v="0"/>
    <n v="0"/>
    <n v="0"/>
    <n v="0"/>
    <n v="0"/>
    <s v="E"/>
    <s v="E"/>
    <s v="E"/>
    <s v="E"/>
    <s v="PERPAK GARDAN BEAT FI"/>
    <s v="IMITAS"/>
    <n v="1"/>
    <s v="1"/>
    <n v="1"/>
    <n v="13000"/>
    <n v="2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n v="1"/>
    <n v="1"/>
    <s v="NSM"/>
    <s v="HKJ"/>
    <s v="HKJ"/>
    <n v="13000"/>
    <n v="7262685"/>
    <b v="0"/>
    <m/>
    <n v="0"/>
    <s v="-"/>
    <m/>
    <s v="-"/>
    <n v="0"/>
    <n v="0"/>
    <m/>
    <n v="0"/>
    <n v="2"/>
    <n v="1"/>
    <n v="0"/>
    <n v="0"/>
    <n v="0"/>
    <n v="0"/>
    <n v="0"/>
    <n v="0"/>
    <n v="0"/>
    <n v="0"/>
    <n v="0"/>
    <n v="0"/>
    <s v="PRKGRN"/>
    <n v="0"/>
    <n v="0"/>
    <s v="HKJ"/>
    <x v="0"/>
  </r>
  <r>
    <x v="383"/>
    <n v="0"/>
    <n v="0"/>
    <n v="0"/>
    <n v="0"/>
    <n v="2"/>
    <n v="0"/>
    <n v="0"/>
    <n v="0"/>
    <s v="E"/>
    <s v="E"/>
    <s v="E"/>
    <s v="E"/>
    <s v="PER KAMPAS REM IMI"/>
    <s v="IMITAS"/>
    <n v="1"/>
    <n v="1"/>
    <n v="1"/>
    <n v="10000"/>
    <n v="0"/>
    <n v="0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0"/>
    <n v="2"/>
    <n v="0"/>
    <n v="0"/>
    <n v="0"/>
    <n v="0"/>
    <n v="0"/>
    <n v="0"/>
    <n v="0"/>
    <n v="0"/>
    <n v="0"/>
    <s v="PRKMRM"/>
    <n v="0"/>
    <n v="0"/>
    <s v="-"/>
    <x v="0"/>
  </r>
  <r>
    <x v="384"/>
    <n v="2"/>
    <n v="2"/>
    <n v="1"/>
    <n v="0"/>
    <n v="3"/>
    <n v="0"/>
    <n v="0"/>
    <n v="0"/>
    <s v="D"/>
    <s v="E"/>
    <s v="E"/>
    <s v="E"/>
    <s v="PER STANDAR TENGAH H.BEAT IMI"/>
    <s v="IMITAS"/>
    <n v="1"/>
    <s v="3"/>
    <n v="1"/>
    <n v="8000"/>
    <n v="0"/>
    <n v="1"/>
    <n v="3"/>
    <n v="0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b v="0"/>
    <m/>
    <n v="0"/>
    <s v="-"/>
    <m/>
    <s v="-"/>
    <n v="0"/>
    <n v="0"/>
    <m/>
    <n v="0"/>
    <n v="2"/>
    <n v="1"/>
    <n v="3"/>
    <n v="0"/>
    <n v="2"/>
    <n v="0"/>
    <n v="0"/>
    <n v="0"/>
    <n v="0"/>
    <n v="0"/>
    <n v="0"/>
    <n v="0"/>
    <s v="PSTBI"/>
    <n v="1"/>
    <n v="0"/>
    <s v="-"/>
    <x v="0"/>
  </r>
  <r>
    <x v="385"/>
    <n v="3"/>
    <n v="4"/>
    <n v="11"/>
    <n v="2"/>
    <n v="4"/>
    <n v="3"/>
    <n v="2"/>
    <n v="0"/>
    <s v="B"/>
    <s v="B"/>
    <s v="C"/>
    <s v="E"/>
    <s v="RING KOMSTIR"/>
    <s v="IMITAS"/>
    <n v="1"/>
    <n v="1"/>
    <n v="1"/>
    <n v="1500"/>
    <n v="-1"/>
    <n v="9"/>
    <n v="1"/>
    <n v="2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3"/>
    <n v="11"/>
    <n v="4"/>
    <n v="2"/>
    <n v="4"/>
    <n v="0"/>
    <n v="0"/>
    <n v="0"/>
    <n v="0"/>
    <n v="0"/>
    <n v="0"/>
    <n v="0"/>
    <s v="RGKMR"/>
    <n v="3"/>
    <n v="0"/>
    <s v="-"/>
    <x v="0"/>
  </r>
  <r>
    <x v="386"/>
    <n v="6"/>
    <n v="2"/>
    <n v="1"/>
    <n v="0"/>
    <n v="0"/>
    <n v="2"/>
    <n v="0"/>
    <n v="0"/>
    <s v="E"/>
    <s v="E"/>
    <s v="D"/>
    <s v="E"/>
    <s v="RING 14"/>
    <s v="BAUDMU"/>
    <n v="10"/>
    <s v="1"/>
    <n v="1"/>
    <n v="500"/>
    <n v="4"/>
    <n v="1"/>
    <n v="-2"/>
    <n v="0"/>
    <n v="0"/>
    <m/>
    <n v="0"/>
    <n v="0"/>
    <m/>
    <n v="0"/>
    <n v="0"/>
    <m/>
    <n v="0"/>
    <n v="0"/>
    <m/>
    <n v="0"/>
    <n v="0"/>
    <n v="0"/>
    <n v="1"/>
    <n v="0"/>
    <n v="10"/>
    <n v="10"/>
    <m/>
    <n v="10"/>
    <s v="GSM"/>
    <s v="AAR"/>
    <s v="AAR"/>
    <n v="5000"/>
    <n v="508500"/>
    <b v="0"/>
    <m/>
    <n v="0"/>
    <s v="-"/>
    <m/>
    <s v="-"/>
    <n v="0"/>
    <n v="0"/>
    <m/>
    <n v="0"/>
    <n v="6"/>
    <n v="1"/>
    <n v="0"/>
    <n v="0"/>
    <n v="2"/>
    <n v="0"/>
    <n v="2"/>
    <n v="0"/>
    <n v="0"/>
    <n v="0"/>
    <n v="0"/>
    <n v="0"/>
    <s v="RING14"/>
    <n v="2"/>
    <n v="0"/>
    <s v="AAR"/>
    <x v="0"/>
  </r>
  <r>
    <x v="387"/>
    <n v="62"/>
    <n v="156"/>
    <n v="45"/>
    <n v="70"/>
    <n v="25"/>
    <n v="34"/>
    <n v="6"/>
    <n v="2"/>
    <s v="A"/>
    <s v="B"/>
    <s v="B"/>
    <s v="D"/>
    <s v="RING 6x20"/>
    <s v="BAUDMU"/>
    <n v="10"/>
    <s v="8"/>
    <n v="1"/>
    <n v="100"/>
    <n v="-94"/>
    <n v="-25"/>
    <n v="-9"/>
    <n v="4"/>
    <n v="0"/>
    <m/>
    <n v="0"/>
    <n v="10"/>
    <m/>
    <n v="0"/>
    <n v="0"/>
    <m/>
    <n v="0"/>
    <n v="0"/>
    <m/>
    <n v="0"/>
    <n v="46"/>
    <n v="8"/>
    <n v="1"/>
    <n v="0"/>
    <n v="60"/>
    <n v="60"/>
    <n v="0"/>
    <n v="0"/>
    <s v="-"/>
    <m/>
    <s v="-"/>
    <n v="0"/>
    <n v="0"/>
    <b v="0"/>
    <m/>
    <n v="0"/>
    <s v="-"/>
    <m/>
    <s v="-"/>
    <n v="0"/>
    <n v="0"/>
    <m/>
    <n v="0"/>
    <n v="62"/>
    <n v="45"/>
    <n v="25"/>
    <n v="6"/>
    <n v="156"/>
    <n v="25"/>
    <n v="9"/>
    <n v="0"/>
    <n v="0"/>
    <n v="0"/>
    <n v="0"/>
    <n v="0"/>
    <s v="RING6x20"/>
    <n v="28"/>
    <n v="0"/>
    <s v="-"/>
    <x v="0"/>
  </r>
  <r>
    <x v="388"/>
    <n v="12"/>
    <n v="4"/>
    <n v="0"/>
    <n v="5"/>
    <n v="4"/>
    <n v="4"/>
    <n v="3"/>
    <n v="2"/>
    <s v="B"/>
    <s v="B"/>
    <s v="B"/>
    <s v="D"/>
    <s v="RING PLAT 12"/>
    <s v="IMITAS"/>
    <n v="10"/>
    <s v="4"/>
    <n v="1"/>
    <n v="100"/>
    <n v="8"/>
    <n v="-5"/>
    <n v="0"/>
    <n v="1"/>
    <n v="5"/>
    <m/>
    <n v="0"/>
    <n v="0"/>
    <m/>
    <n v="0"/>
    <n v="0"/>
    <m/>
    <n v="0"/>
    <n v="0"/>
    <m/>
    <n v="0"/>
    <n v="0"/>
    <n v="4"/>
    <n v="0"/>
    <n v="0"/>
    <n v="10"/>
    <n v="10"/>
    <n v="20"/>
    <n v="20"/>
    <s v="GSM"/>
    <s v="AAR"/>
    <s v="AAR"/>
    <n v="2000"/>
    <n v="508500"/>
    <b v="0"/>
    <m/>
    <n v="0"/>
    <s v="-"/>
    <m/>
    <s v="-"/>
    <n v="0"/>
    <n v="0"/>
    <m/>
    <n v="0"/>
    <n v="12"/>
    <n v="0"/>
    <n v="4"/>
    <n v="3"/>
    <n v="4"/>
    <n v="5"/>
    <n v="0"/>
    <n v="0"/>
    <n v="0"/>
    <n v="0"/>
    <n v="0"/>
    <n v="0"/>
    <s v="RINGPT"/>
    <n v="7"/>
    <n v="0"/>
    <s v="AAR"/>
    <x v="0"/>
  </r>
  <r>
    <x v="389"/>
    <n v="2"/>
    <n v="2"/>
    <n v="2"/>
    <n v="2"/>
    <n v="2"/>
    <n v="0"/>
    <n v="0"/>
    <n v="0"/>
    <s v="D"/>
    <s v="D"/>
    <s v="E"/>
    <s v="E"/>
    <s v="RELAY KLAKSON UNIVERSAL"/>
    <s v="IMITAS"/>
    <n v="1"/>
    <n v="1"/>
    <n v="1"/>
    <n v="25000"/>
    <n v="0"/>
    <n v="0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2"/>
    <n v="2"/>
    <n v="2"/>
    <n v="0"/>
    <n v="2"/>
    <n v="0"/>
    <n v="0"/>
    <n v="0"/>
    <n v="0"/>
    <n v="0"/>
    <n v="0"/>
    <n v="0"/>
    <s v="RKU"/>
    <n v="2"/>
    <n v="0"/>
    <s v="-"/>
    <x v="0"/>
  </r>
  <r>
    <x v="390"/>
    <n v="21"/>
    <n v="48"/>
    <n v="25"/>
    <n v="74"/>
    <n v="29"/>
    <n v="50"/>
    <n v="17"/>
    <n v="2"/>
    <s v="A"/>
    <s v="A"/>
    <s v="A"/>
    <s v="D"/>
    <s v="RING OLI ALUMUNIUM 12/17 MM ALL (RING 17)"/>
    <s v="IMITAS"/>
    <n v="10"/>
    <s v="4"/>
    <n v="1"/>
    <n v="900"/>
    <n v="-27"/>
    <n v="-49"/>
    <n v="-21"/>
    <n v="15"/>
    <n v="0"/>
    <m/>
    <n v="0"/>
    <n v="0"/>
    <m/>
    <n v="0"/>
    <n v="0"/>
    <m/>
    <n v="0"/>
    <n v="0"/>
    <m/>
    <n v="0"/>
    <n v="0"/>
    <n v="31"/>
    <n v="9"/>
    <n v="0"/>
    <n v="40"/>
    <n v="40"/>
    <n v="100"/>
    <n v="100"/>
    <s v="GSM"/>
    <s v="AAR"/>
    <s v="AAR"/>
    <n v="90000"/>
    <n v="508500"/>
    <b v="0"/>
    <m/>
    <n v="0"/>
    <s v="-"/>
    <m/>
    <s v="-"/>
    <n v="0"/>
    <n v="0"/>
    <m/>
    <n v="0"/>
    <n v="21"/>
    <n v="25"/>
    <n v="29"/>
    <n v="17"/>
    <n v="48"/>
    <n v="49"/>
    <n v="21"/>
    <n v="0"/>
    <n v="0"/>
    <n v="0"/>
    <n v="0"/>
    <n v="0"/>
    <s v="ROLI-17"/>
    <n v="33"/>
    <n v="0"/>
    <s v="AAR"/>
    <x v="0"/>
  </r>
  <r>
    <x v="391"/>
    <n v="5"/>
    <n v="2"/>
    <n v="2"/>
    <n v="2"/>
    <n v="0"/>
    <n v="4"/>
    <n v="2"/>
    <n v="0"/>
    <s v="D"/>
    <s v="C"/>
    <s v="C"/>
    <s v="E"/>
    <s v="RING OLI ALUMINIUM 14/19 MM ALL (RING 19)"/>
    <s v="IMITAS"/>
    <n v="10"/>
    <s v="2"/>
    <n v="1"/>
    <n v="900"/>
    <n v="3"/>
    <n v="0"/>
    <n v="-4"/>
    <n v="2"/>
    <n v="0"/>
    <m/>
    <n v="0"/>
    <n v="0"/>
    <m/>
    <n v="0"/>
    <n v="0"/>
    <m/>
    <n v="0"/>
    <n v="0"/>
    <m/>
    <n v="0"/>
    <n v="0"/>
    <n v="0"/>
    <n v="3"/>
    <n v="0"/>
    <n v="10"/>
    <n v="10"/>
    <m/>
    <n v="10"/>
    <s v="GSM"/>
    <s v="AAR"/>
    <s v="AAR"/>
    <n v="9000"/>
    <n v="508500"/>
    <b v="0"/>
    <m/>
    <n v="0"/>
    <s v="-"/>
    <m/>
    <s v="-"/>
    <n v="0"/>
    <n v="0"/>
    <m/>
    <n v="0"/>
    <n v="5"/>
    <n v="2"/>
    <n v="0"/>
    <n v="2"/>
    <n v="2"/>
    <n v="0"/>
    <n v="4"/>
    <n v="0"/>
    <n v="0"/>
    <n v="0"/>
    <n v="0"/>
    <n v="0"/>
    <s v="ROLI-19"/>
    <n v="3"/>
    <n v="0"/>
    <s v="AAR"/>
    <x v="0"/>
  </r>
  <r>
    <x v="392"/>
    <n v="34"/>
    <n v="22"/>
    <n v="18"/>
    <n v="64"/>
    <n v="53"/>
    <n v="26"/>
    <n v="18"/>
    <n v="2"/>
    <s v="A"/>
    <s v="A"/>
    <s v="B"/>
    <s v="D"/>
    <s v="RING OLI GARDAN"/>
    <s v="IMITAS"/>
    <n v="10"/>
    <n v="1"/>
    <n v="1"/>
    <n v="900"/>
    <n v="12"/>
    <n v="-46"/>
    <n v="27"/>
    <n v="16"/>
    <n v="12"/>
    <m/>
    <n v="0"/>
    <n v="0"/>
    <m/>
    <n v="0"/>
    <n v="0"/>
    <m/>
    <n v="0"/>
    <n v="0"/>
    <m/>
    <n v="0"/>
    <n v="10"/>
    <n v="30"/>
    <n v="0"/>
    <n v="0"/>
    <n v="40"/>
    <n v="40"/>
    <n v="100"/>
    <n v="100"/>
    <s v="MNCBD"/>
    <s v="AAR"/>
    <s v="AAR"/>
    <n v="90000"/>
    <n v="508500"/>
    <b v="0"/>
    <m/>
    <n v="0"/>
    <s v="-"/>
    <m/>
    <s v="-"/>
    <n v="0"/>
    <n v="0"/>
    <m/>
    <n v="0"/>
    <n v="34"/>
    <n v="18"/>
    <n v="53"/>
    <n v="18"/>
    <n v="22"/>
    <n v="46"/>
    <n v="0"/>
    <n v="0"/>
    <n v="0"/>
    <n v="0"/>
    <n v="0"/>
    <n v="0"/>
    <s v="ROLIGN"/>
    <n v="18"/>
    <n v="0"/>
    <s v="AAR"/>
    <x v="0"/>
  </r>
  <r>
    <x v="393"/>
    <n v="59"/>
    <n v="131"/>
    <n v="44"/>
    <n v="117"/>
    <n v="46"/>
    <n v="105"/>
    <n v="13"/>
    <n v="21"/>
    <s v="A"/>
    <s v="A"/>
    <s v="A"/>
    <s v="B"/>
    <s v="PEMBERSIH CVT"/>
    <s v="IMITAS"/>
    <n v="10"/>
    <s v="20"/>
    <n v="2"/>
    <n v="250"/>
    <n v="-72"/>
    <n v="-73"/>
    <n v="-59"/>
    <n v="-8"/>
    <n v="0"/>
    <m/>
    <n v="0"/>
    <n v="0"/>
    <m/>
    <n v="0"/>
    <n v="0"/>
    <m/>
    <n v="0"/>
    <n v="0"/>
    <m/>
    <n v="0"/>
    <n v="0"/>
    <n v="44"/>
    <n v="33"/>
    <n v="3"/>
    <n v="40"/>
    <n v="40"/>
    <n v="0"/>
    <n v="0"/>
    <s v="-"/>
    <m/>
    <s v="-"/>
    <n v="0"/>
    <n v="0"/>
    <b v="0"/>
    <m/>
    <n v="0"/>
    <s v="-"/>
    <m/>
    <s v="-"/>
    <n v="0"/>
    <n v="0"/>
    <m/>
    <n v="0"/>
    <n v="59"/>
    <n v="44"/>
    <n v="46"/>
    <n v="13"/>
    <n v="131"/>
    <n v="73"/>
    <n v="59"/>
    <n v="8"/>
    <n v="0"/>
    <n v="0"/>
    <n v="0"/>
    <n v="0"/>
    <s v="SBNCLK"/>
    <n v="111"/>
    <n v="0"/>
    <s v="-"/>
    <x v="0"/>
  </r>
  <r>
    <x v="394"/>
    <n v="1"/>
    <n v="0"/>
    <n v="1"/>
    <n v="0"/>
    <n v="2"/>
    <n v="2"/>
    <n v="0"/>
    <n v="0"/>
    <s v="E"/>
    <s v="E"/>
    <s v="D"/>
    <s v="E"/>
    <s v="SARINGAN BENSIN H.SUPRA IMI"/>
    <s v="IMITAS"/>
    <n v="1"/>
    <n v="1"/>
    <n v="1"/>
    <n v="45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1"/>
    <n v="2"/>
    <n v="0"/>
    <n v="0"/>
    <n v="0"/>
    <n v="0"/>
    <n v="0"/>
    <n v="0"/>
    <n v="0"/>
    <n v="0"/>
    <n v="0"/>
    <s v="SBS"/>
    <n v="1"/>
    <n v="0"/>
    <s v="-"/>
    <x v="0"/>
  </r>
  <r>
    <x v="395"/>
    <n v="2"/>
    <n v="1"/>
    <n v="2"/>
    <n v="1"/>
    <n v="1"/>
    <n v="2"/>
    <n v="0"/>
    <n v="0"/>
    <s v="D"/>
    <s v="D"/>
    <s v="D"/>
    <s v="E"/>
    <s v="SENSOR CKP H.BEAT ECO MST (KAKI 3)"/>
    <s v="IMITAS"/>
    <n v="1"/>
    <n v="1"/>
    <n v="1"/>
    <n v="195000"/>
    <n v="1"/>
    <n v="1"/>
    <n v="-1"/>
    <n v="0"/>
    <n v="0"/>
    <m/>
    <n v="0"/>
    <n v="0"/>
    <m/>
    <n v="0"/>
    <n v="1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2"/>
    <n v="1"/>
    <n v="0"/>
    <n v="1"/>
    <n v="0"/>
    <n v="1"/>
    <n v="0"/>
    <n v="0"/>
    <n v="0"/>
    <n v="0"/>
    <n v="0"/>
    <s v="SCHBEM"/>
    <n v="3"/>
    <n v="0"/>
    <s v="-"/>
    <x v="0"/>
  </r>
  <r>
    <x v="396"/>
    <n v="0"/>
    <n v="1"/>
    <n v="1"/>
    <n v="0"/>
    <n v="0"/>
    <n v="0"/>
    <n v="0"/>
    <n v="0"/>
    <s v="D"/>
    <s v="E"/>
    <s v="E"/>
    <s v="E"/>
    <s v="SENSOR CKP Y.AEROX/LEXI/NMAX IMI"/>
    <s v="IMITAS"/>
    <n v="1"/>
    <n v="1"/>
    <n v="1"/>
    <n v="2000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1"/>
    <n v="0"/>
    <n v="0"/>
    <n v="0"/>
    <n v="0"/>
    <n v="0"/>
    <n v="0"/>
    <n v="0"/>
    <s v="SCYALN"/>
    <n v="1"/>
    <n v="0"/>
    <s v="-"/>
    <x v="0"/>
  </r>
  <r>
    <x v="397"/>
    <n v="4"/>
    <n v="2"/>
    <n v="6"/>
    <n v="0"/>
    <n v="5"/>
    <n v="0"/>
    <n v="0"/>
    <n v="0"/>
    <s v="D"/>
    <s v="E"/>
    <s v="E"/>
    <s v="E"/>
    <s v="SIKRING TANCAP KECIL 15A IMI"/>
    <s v="IMITAS"/>
    <n v="1"/>
    <n v="1"/>
    <n v="1"/>
    <n v="1000"/>
    <n v="2"/>
    <n v="6"/>
    <n v="5"/>
    <n v="0"/>
    <n v="0"/>
    <m/>
    <n v="0"/>
    <n v="0"/>
    <m/>
    <n v="0"/>
    <n v="0"/>
    <m/>
    <n v="0"/>
    <n v="0"/>
    <m/>
    <n v="0"/>
    <n v="3"/>
    <n v="0"/>
    <n v="0"/>
    <n v="0"/>
    <n v="3"/>
    <n v="3"/>
    <n v="0"/>
    <n v="0"/>
    <s v="-"/>
    <m/>
    <s v="-"/>
    <n v="0"/>
    <n v="0"/>
    <b v="0"/>
    <m/>
    <n v="0"/>
    <s v="-"/>
    <m/>
    <s v="-"/>
    <n v="0"/>
    <n v="0"/>
    <m/>
    <n v="0"/>
    <n v="4"/>
    <n v="6"/>
    <n v="5"/>
    <n v="0"/>
    <n v="2"/>
    <n v="0"/>
    <n v="0"/>
    <n v="0"/>
    <n v="0"/>
    <n v="0"/>
    <n v="0"/>
    <n v="0"/>
    <s v="SGTPKL"/>
    <n v="1"/>
    <n v="0"/>
    <s v="-"/>
    <x v="0"/>
  </r>
  <r>
    <x v="398"/>
    <n v="1"/>
    <n v="1"/>
    <n v="2"/>
    <n v="0"/>
    <n v="0"/>
    <n v="0"/>
    <n v="0"/>
    <n v="0"/>
    <s v="D"/>
    <s v="E"/>
    <s v="E"/>
    <s v="E"/>
    <s v="SOKET IC FUEL PUMP Y.MIO J IMI"/>
    <s v="IMITAS"/>
    <n v="1"/>
    <n v="1"/>
    <n v="1"/>
    <n v="30000"/>
    <n v="0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2"/>
    <n v="0"/>
    <n v="0"/>
    <n v="1"/>
    <n v="0"/>
    <n v="0"/>
    <n v="0"/>
    <n v="0"/>
    <n v="0"/>
    <n v="0"/>
    <n v="0"/>
    <s v="SICFLY"/>
    <n v="1"/>
    <n v="0"/>
    <s v="-"/>
    <x v="0"/>
  </r>
  <r>
    <x v="399"/>
    <n v="2"/>
    <n v="1"/>
    <n v="3"/>
    <n v="0"/>
    <n v="2"/>
    <n v="1"/>
    <n v="0"/>
    <n v="0"/>
    <s v="D"/>
    <s v="E"/>
    <s v="D"/>
    <s v="E"/>
    <s v="SENSOR ISC MANUAL Y.MIO J/X-RIDE/NMAX/AEROX/LEXI IMI"/>
    <s v="IMITAS"/>
    <n v="1"/>
    <n v="1"/>
    <n v="1"/>
    <n v="42000"/>
    <n v="1"/>
    <n v="3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3"/>
    <n v="2"/>
    <n v="0"/>
    <n v="1"/>
    <n v="0"/>
    <n v="0"/>
    <n v="0"/>
    <n v="0"/>
    <n v="0"/>
    <n v="0"/>
    <n v="0"/>
    <s v="SIMYMI"/>
    <n v="2"/>
    <n v="0"/>
    <s v="-"/>
    <x v="0"/>
  </r>
  <r>
    <x v="400"/>
    <n v="5"/>
    <n v="2"/>
    <n v="1"/>
    <n v="3"/>
    <n v="1"/>
    <n v="2"/>
    <n v="2"/>
    <n v="0"/>
    <s v="D"/>
    <s v="D"/>
    <s v="D"/>
    <s v="E"/>
    <s v="SIKRING TANCAP KECIL 5A IMI"/>
    <s v="IMITAS"/>
    <n v="1"/>
    <n v="1"/>
    <n v="1"/>
    <n v="5000"/>
    <n v="3"/>
    <n v="-2"/>
    <n v="-1"/>
    <n v="2"/>
    <n v="2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5"/>
    <n v="1"/>
    <n v="1"/>
    <n v="2"/>
    <n v="2"/>
    <n v="2"/>
    <n v="1"/>
    <n v="0"/>
    <n v="0"/>
    <n v="0"/>
    <n v="0"/>
    <n v="0"/>
    <s v="SKRNG5"/>
    <n v="3"/>
    <n v="0"/>
    <s v="-"/>
    <x v="0"/>
  </r>
  <r>
    <x v="401"/>
    <n v="2"/>
    <n v="2"/>
    <n v="1"/>
    <n v="0"/>
    <n v="2"/>
    <n v="0"/>
    <n v="0"/>
    <n v="0"/>
    <s v="D"/>
    <s v="E"/>
    <s v="E"/>
    <s v="E"/>
    <s v="SOCKET TOMBOL 3 KABEL IMI"/>
    <s v="IMITAS"/>
    <n v="1"/>
    <n v="1"/>
    <n v="1"/>
    <n v="6000"/>
    <n v="0"/>
    <n v="1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1"/>
    <n v="1"/>
    <s v="GSM"/>
    <m/>
    <s v="GSM"/>
    <n v="6000"/>
    <n v="2132750"/>
    <b v="0"/>
    <m/>
    <n v="0"/>
    <s v="-"/>
    <m/>
    <s v="-"/>
    <n v="0"/>
    <n v="0"/>
    <m/>
    <n v="0"/>
    <n v="2"/>
    <n v="1"/>
    <n v="2"/>
    <n v="0"/>
    <n v="2"/>
    <n v="0"/>
    <n v="0"/>
    <n v="0"/>
    <n v="0"/>
    <n v="0"/>
    <n v="0"/>
    <n v="0"/>
    <s v="SKTTML"/>
    <n v="1"/>
    <n v="0"/>
    <s v="GSM"/>
    <x v="0"/>
  </r>
  <r>
    <x v="402"/>
    <n v="11"/>
    <n v="6"/>
    <n v="13"/>
    <n v="2"/>
    <n v="12"/>
    <n v="10"/>
    <n v="5"/>
    <n v="0"/>
    <s v="B"/>
    <s v="D"/>
    <s v="D"/>
    <s v="E"/>
    <s v="SKUN"/>
    <s v="IMITAS"/>
    <n v="10"/>
    <n v="1"/>
    <n v="1"/>
    <n v="500"/>
    <n v="5"/>
    <n v="11"/>
    <n v="2"/>
    <n v="5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1"/>
    <n v="13"/>
    <n v="12"/>
    <n v="5"/>
    <n v="6"/>
    <n v="0"/>
    <n v="0"/>
    <n v="0"/>
    <n v="0"/>
    <n v="0"/>
    <n v="0"/>
    <n v="0"/>
    <s v="SKUUUN"/>
    <n v="7"/>
    <n v="0"/>
    <s v="-"/>
    <x v="0"/>
  </r>
  <r>
    <x v="403"/>
    <n v="3"/>
    <n v="4"/>
    <n v="2"/>
    <n v="2"/>
    <n v="2"/>
    <n v="2"/>
    <n v="1"/>
    <n v="0"/>
    <s v="B"/>
    <s v="C"/>
    <s v="B"/>
    <s v="E"/>
    <s v="SAKLAR DIMMER H.BEAT 3 PHASE IMI (PK)"/>
    <s v="IMITAS"/>
    <n v="1"/>
    <s v="3"/>
    <n v="1"/>
    <n v="8000"/>
    <n v="-1"/>
    <n v="0"/>
    <n v="0"/>
    <n v="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3"/>
    <n v="2"/>
    <n v="2"/>
    <n v="1"/>
    <n v="4"/>
    <n v="0"/>
    <n v="0"/>
    <n v="0"/>
    <n v="0"/>
    <n v="0"/>
    <n v="0"/>
    <n v="0"/>
    <s v="SLRDMR"/>
    <n v="3"/>
    <n v="0"/>
    <s v="-"/>
    <x v="0"/>
  </r>
  <r>
    <x v="404"/>
    <n v="39"/>
    <n v="17"/>
    <n v="25"/>
    <n v="13"/>
    <n v="33"/>
    <n v="3"/>
    <n v="5"/>
    <n v="0"/>
    <s v="C"/>
    <s v="B"/>
    <s v="D"/>
    <s v="E"/>
    <s v="SOLASI BAKAR BESAR 3CM"/>
    <s v="IMITAS"/>
    <n v="1"/>
    <n v="1"/>
    <n v="30"/>
    <n v="175"/>
    <n v="22"/>
    <n v="12"/>
    <n v="30"/>
    <n v="5"/>
    <n v="0"/>
    <m/>
    <n v="0"/>
    <n v="0"/>
    <m/>
    <n v="0"/>
    <n v="0"/>
    <m/>
    <n v="0"/>
    <n v="0"/>
    <m/>
    <n v="0"/>
    <n v="4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39"/>
    <n v="25"/>
    <n v="33"/>
    <n v="5"/>
    <n v="17"/>
    <n v="0"/>
    <n v="0"/>
    <n v="0"/>
    <n v="0"/>
    <n v="0"/>
    <n v="0"/>
    <n v="0"/>
    <s v="SLSBSR"/>
    <n v="14"/>
    <n v="0"/>
    <s v="-"/>
    <x v="0"/>
  </r>
  <r>
    <x v="405"/>
    <n v="3"/>
    <n v="4"/>
    <n v="1"/>
    <n v="4"/>
    <n v="0"/>
    <n v="3"/>
    <n v="1"/>
    <n v="2"/>
    <s v="B"/>
    <s v="B"/>
    <s v="B"/>
    <s v="D"/>
    <s v="SOLASI HITAM NASIONAL"/>
    <s v="IMITAS"/>
    <n v="1"/>
    <s v="2"/>
    <n v="1"/>
    <n v="5200"/>
    <n v="-1"/>
    <n v="-3"/>
    <n v="-3"/>
    <n v="-1"/>
    <n v="1"/>
    <m/>
    <n v="0"/>
    <n v="0"/>
    <m/>
    <n v="0"/>
    <n v="0"/>
    <m/>
    <n v="0"/>
    <n v="0"/>
    <m/>
    <n v="0"/>
    <n v="0"/>
    <n v="2"/>
    <n v="2"/>
    <n v="0"/>
    <n v="4"/>
    <n v="4"/>
    <n v="10"/>
    <n v="10"/>
    <s v="GSM"/>
    <s v="ADL"/>
    <s v="ADL"/>
    <n v="52000"/>
    <n v="277000"/>
    <b v="0"/>
    <m/>
    <n v="0"/>
    <s v="-"/>
    <m/>
    <s v="-"/>
    <n v="0"/>
    <n v="0"/>
    <m/>
    <n v="0"/>
    <n v="3"/>
    <n v="1"/>
    <n v="0"/>
    <n v="1"/>
    <n v="4"/>
    <n v="3"/>
    <n v="3"/>
    <n v="1"/>
    <n v="0"/>
    <n v="0"/>
    <n v="0"/>
    <n v="0"/>
    <s v="SLSHTMNSL"/>
    <n v="4"/>
    <n v="0"/>
    <s v="ADL"/>
    <x v="0"/>
  </r>
  <r>
    <x v="406"/>
    <n v="0"/>
    <n v="7"/>
    <n v="13"/>
    <n v="9"/>
    <n v="2"/>
    <n v="4"/>
    <n v="1"/>
    <n v="2"/>
    <s v="B"/>
    <s v="B"/>
    <s v="B"/>
    <s v="D"/>
    <s v="SILTIP WASSER KECIL"/>
    <s v="IMITAS"/>
    <n v="1"/>
    <s v="3"/>
    <n v="1"/>
    <n v="3000"/>
    <n v="-7"/>
    <n v="4"/>
    <n v="-2"/>
    <n v="-1"/>
    <n v="0"/>
    <m/>
    <n v="0"/>
    <n v="4"/>
    <m/>
    <n v="0"/>
    <n v="0"/>
    <m/>
    <n v="0"/>
    <n v="0"/>
    <m/>
    <n v="0"/>
    <n v="3"/>
    <n v="0"/>
    <n v="1"/>
    <n v="0"/>
    <n v="4"/>
    <n v="4"/>
    <n v="0"/>
    <n v="0"/>
    <s v="-"/>
    <m/>
    <s v="-"/>
    <n v="0"/>
    <n v="0"/>
    <b v="0"/>
    <m/>
    <n v="0"/>
    <s v="-"/>
    <m/>
    <s v="-"/>
    <n v="0"/>
    <n v="0"/>
    <m/>
    <n v="0"/>
    <n v="0"/>
    <n v="13"/>
    <n v="2"/>
    <n v="1"/>
    <n v="7"/>
    <n v="0"/>
    <n v="2"/>
    <n v="1"/>
    <n v="0"/>
    <n v="0"/>
    <n v="0"/>
    <n v="0"/>
    <s v="SLTPWS"/>
    <n v="9"/>
    <n v="0"/>
    <s v="-"/>
    <x v="0"/>
  </r>
  <r>
    <x v="407"/>
    <n v="3"/>
    <n v="1"/>
    <n v="5"/>
    <n v="2"/>
    <n v="2"/>
    <n v="1"/>
    <n v="0"/>
    <n v="0"/>
    <s v="D"/>
    <s v="C"/>
    <s v="D"/>
    <s v="E"/>
    <s v="SENSOR CKP H.VARIO 110 LED MST (KAKI 4)"/>
    <s v="IMITAS"/>
    <n v="1"/>
    <n v="1"/>
    <n v="1"/>
    <n v="195000"/>
    <n v="2"/>
    <n v="3"/>
    <n v="1"/>
    <n v="0"/>
    <n v="0"/>
    <m/>
    <n v="0"/>
    <n v="0"/>
    <m/>
    <n v="0"/>
    <n v="0"/>
    <m/>
    <n v="0"/>
    <n v="1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3"/>
    <n v="5"/>
    <n v="2"/>
    <n v="0"/>
    <n v="1"/>
    <n v="0"/>
    <n v="0"/>
    <n v="0"/>
    <n v="0"/>
    <n v="0"/>
    <n v="0"/>
    <n v="0"/>
    <s v="SNSCKP"/>
    <n v="3"/>
    <n v="0"/>
    <s v="-"/>
    <x v="0"/>
  </r>
  <r>
    <x v="408"/>
    <n v="2"/>
    <n v="2"/>
    <n v="2"/>
    <n v="2"/>
    <n v="0"/>
    <n v="1"/>
    <n v="0"/>
    <n v="0"/>
    <s v="D"/>
    <s v="D"/>
    <s v="D"/>
    <s v="E"/>
    <s v="SENSOR MAQS Y.MIO J IMI"/>
    <s v="IMITAS"/>
    <n v="1"/>
    <n v="1"/>
    <n v="1"/>
    <n v="230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2"/>
    <n v="2"/>
    <n v="0"/>
    <n v="0"/>
    <n v="2"/>
    <n v="0"/>
    <n v="1"/>
    <n v="0"/>
    <n v="0"/>
    <n v="0"/>
    <n v="0"/>
    <n v="0"/>
    <s v="SRMAQS"/>
    <n v="3"/>
    <n v="0"/>
    <s v="-"/>
    <x v="0"/>
  </r>
  <r>
    <x v="409"/>
    <n v="5"/>
    <n v="0"/>
    <n v="0"/>
    <n v="2"/>
    <n v="0"/>
    <n v="0"/>
    <n v="0"/>
    <n v="0"/>
    <s v="E"/>
    <s v="D"/>
    <s v="E"/>
    <s v="E"/>
    <s v="SIKRING TANCAP KECIL 25A"/>
    <s v="IMITAS"/>
    <n v="1"/>
    <n v="1"/>
    <n v="1"/>
    <n v="1000"/>
    <n v="5"/>
    <n v="-2"/>
    <n v="0"/>
    <n v="0"/>
    <n v="2"/>
    <m/>
    <n v="0"/>
    <n v="0"/>
    <m/>
    <n v="0"/>
    <n v="0"/>
    <m/>
    <n v="0"/>
    <n v="0"/>
    <m/>
    <n v="0"/>
    <n v="0"/>
    <n v="1"/>
    <n v="0"/>
    <n v="0"/>
    <n v="1"/>
    <n v="1"/>
    <n v="10"/>
    <n v="10"/>
    <s v="GSM"/>
    <m/>
    <s v="GSM"/>
    <n v="10000"/>
    <n v="2132750"/>
    <b v="0"/>
    <m/>
    <n v="0"/>
    <s v="-"/>
    <m/>
    <s v="-"/>
    <n v="0"/>
    <n v="0"/>
    <m/>
    <n v="0"/>
    <n v="5"/>
    <n v="0"/>
    <n v="0"/>
    <n v="0"/>
    <n v="0"/>
    <n v="2"/>
    <n v="0"/>
    <n v="0"/>
    <n v="0"/>
    <n v="0"/>
    <n v="0"/>
    <n v="0"/>
    <s v="STCK25"/>
    <n v="1"/>
    <n v="0"/>
    <s v="GSM"/>
    <x v="0"/>
  </r>
  <r>
    <x v="410"/>
    <n v="3"/>
    <n v="4"/>
    <n v="6"/>
    <n v="7"/>
    <n v="4"/>
    <n v="6"/>
    <n v="0"/>
    <n v="1"/>
    <s v="B"/>
    <s v="B"/>
    <s v="B"/>
    <s v="D"/>
    <s v="SENSOR TP H.MATIC IMI"/>
    <s v="IMITAS"/>
    <n v="1"/>
    <n v="1"/>
    <n v="1"/>
    <n v="130000"/>
    <n v="-1"/>
    <n v="-1"/>
    <n v="-2"/>
    <n v="-1"/>
    <n v="0"/>
    <m/>
    <n v="0"/>
    <n v="0"/>
    <m/>
    <n v="0"/>
    <n v="0"/>
    <m/>
    <n v="0"/>
    <n v="0"/>
    <m/>
    <n v="0"/>
    <n v="0"/>
    <n v="0"/>
    <n v="1"/>
    <n v="1"/>
    <n v="2"/>
    <n v="2"/>
    <n v="0"/>
    <n v="0"/>
    <s v="-"/>
    <m/>
    <s v="-"/>
    <n v="0"/>
    <n v="0"/>
    <b v="0"/>
    <m/>
    <n v="0"/>
    <s v="-"/>
    <m/>
    <s v="-"/>
    <n v="0"/>
    <n v="0"/>
    <m/>
    <n v="0"/>
    <n v="3"/>
    <n v="6"/>
    <n v="4"/>
    <n v="0"/>
    <n v="4"/>
    <n v="1"/>
    <n v="2"/>
    <n v="1"/>
    <n v="0"/>
    <n v="0"/>
    <n v="0"/>
    <n v="0"/>
    <s v="STPHND"/>
    <n v="8"/>
    <n v="0"/>
    <s v="-"/>
    <x v="0"/>
  </r>
  <r>
    <x v="411"/>
    <n v="0"/>
    <n v="0"/>
    <n v="1"/>
    <n v="0"/>
    <n v="1"/>
    <n v="0"/>
    <n v="21"/>
    <n v="3"/>
    <s v="E"/>
    <s v="E"/>
    <s v="E"/>
    <s v="D"/>
    <s v="SOCKET TERMINAL SAMBUNGAN KABEL LISTRIK"/>
    <s v="IMITAS"/>
    <n v="1"/>
    <s v="1"/>
    <n v="1"/>
    <n v="5000"/>
    <n v="0"/>
    <n v="1"/>
    <n v="1"/>
    <n v="18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1"/>
    <n v="1"/>
    <n v="21"/>
    <n v="0"/>
    <n v="0"/>
    <n v="0"/>
    <n v="0"/>
    <n v="0"/>
    <n v="0"/>
    <n v="0"/>
    <n v="0"/>
    <s v="STSKL"/>
    <n v="2"/>
    <n v="0"/>
    <s v="-"/>
    <x v="0"/>
  </r>
  <r>
    <x v="412"/>
    <n v="0"/>
    <n v="0"/>
    <n v="0"/>
    <n v="0"/>
    <n v="0"/>
    <n v="0"/>
    <n v="0"/>
    <n v="0"/>
    <s v="E"/>
    <s v="E"/>
    <s v="E"/>
    <s v="E"/>
    <s v="TOP SET H.BEAT FI ESP/SCOOPY ESP/VARIO 110 ESP"/>
    <s v="IMITAS"/>
    <n v="1"/>
    <n v="1"/>
    <n v="1"/>
    <n v="4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TSBESP"/>
    <n v="0"/>
    <n v="0"/>
    <s v="-"/>
    <x v="0"/>
  </r>
  <r>
    <x v="413"/>
    <n v="0"/>
    <n v="0"/>
    <n v="0"/>
    <n v="0"/>
    <n v="0"/>
    <n v="0"/>
    <n v="0"/>
    <n v="0"/>
    <s v="E"/>
    <s v="E"/>
    <s v="E"/>
    <s v="E"/>
    <s v="TOP SET H.BEAT FI STATER KASAR/VARIO 110 FI STATER KASAR IMI"/>
    <s v="IMITAS"/>
    <n v="1"/>
    <n v="1"/>
    <n v="1"/>
    <n v="32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TSBFIFBR"/>
    <n v="0"/>
    <n v="0"/>
    <s v="-"/>
    <x v="0"/>
  </r>
  <r>
    <x v="414"/>
    <n v="0"/>
    <n v="1"/>
    <n v="0"/>
    <n v="0"/>
    <n v="0"/>
    <n v="0"/>
    <n v="0"/>
    <n v="0"/>
    <s v="D"/>
    <s v="E"/>
    <s v="E"/>
    <s v="E"/>
    <s v="TUTUP OLI BEAT FI IMI"/>
    <s v="IMITAS"/>
    <n v="1"/>
    <n v="1"/>
    <n v="1"/>
    <n v="20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1"/>
    <n v="0"/>
    <n v="0"/>
    <n v="0"/>
    <n v="0"/>
    <n v="0"/>
    <n v="0"/>
    <n v="0"/>
    <s v="TTPOLB"/>
    <n v="1"/>
    <n v="0"/>
    <s v="-"/>
    <x v="0"/>
  </r>
  <r>
    <x v="415"/>
    <n v="5"/>
    <n v="2"/>
    <n v="2"/>
    <n v="4"/>
    <n v="2"/>
    <n v="2"/>
    <n v="0"/>
    <n v="4"/>
    <s v="C"/>
    <s v="B"/>
    <s v="D"/>
    <s v="D"/>
    <s v="DOP PENTIL TUBLES (BESI PANJANG)"/>
    <s v="IMITAS"/>
    <n v="1"/>
    <n v="1"/>
    <n v="1"/>
    <n v="5500"/>
    <n v="3"/>
    <n v="-2"/>
    <n v="0"/>
    <n v="-4"/>
    <n v="2"/>
    <m/>
    <n v="0"/>
    <n v="0"/>
    <m/>
    <n v="0"/>
    <n v="0"/>
    <m/>
    <n v="0"/>
    <n v="0"/>
    <m/>
    <n v="0"/>
    <n v="0"/>
    <n v="1"/>
    <n v="0"/>
    <n v="1"/>
    <n v="2"/>
    <n v="2"/>
    <n v="5"/>
    <n v="5"/>
    <s v=""/>
    <s v="HKJ"/>
    <s v="HKJ"/>
    <n v="27500"/>
    <n v="7262685"/>
    <b v="0"/>
    <m/>
    <n v="0"/>
    <s v="-"/>
    <m/>
    <s v="-"/>
    <n v="0"/>
    <n v="0"/>
    <m/>
    <n v="0"/>
    <n v="5"/>
    <n v="2"/>
    <n v="2"/>
    <n v="0"/>
    <n v="2"/>
    <n v="2"/>
    <n v="0"/>
    <n v="4"/>
    <n v="0"/>
    <n v="0"/>
    <n v="0"/>
    <n v="0"/>
    <s v="VM00032"/>
    <n v="4"/>
    <n v="0"/>
    <s v="HKJ"/>
    <x v="0"/>
  </r>
  <r>
    <x v="416"/>
    <n v="3"/>
    <n v="2"/>
    <n v="2"/>
    <n v="1"/>
    <n v="1"/>
    <n v="1"/>
    <n v="0"/>
    <n v="0"/>
    <s v="C"/>
    <s v="D"/>
    <s v="D"/>
    <s v="E"/>
    <s v="SPION BEAT STANDAR IMI (PK)"/>
    <s v="IMITAS"/>
    <n v="1"/>
    <s v="2"/>
    <n v="1"/>
    <n v="220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3"/>
    <n v="2"/>
    <n v="1"/>
    <n v="0"/>
    <n v="2"/>
    <n v="0"/>
    <n v="0"/>
    <n v="0"/>
    <n v="0"/>
    <n v="0"/>
    <n v="0"/>
    <n v="0"/>
    <s v="VM00069"/>
    <n v="3"/>
    <n v="0"/>
    <s v="-"/>
    <x v="0"/>
  </r>
  <r>
    <x v="417"/>
    <n v="7"/>
    <n v="6"/>
    <n v="5"/>
    <n v="4"/>
    <n v="5"/>
    <n v="5"/>
    <n v="3"/>
    <n v="4"/>
    <s v="B"/>
    <s v="B"/>
    <s v="C"/>
    <s v="D"/>
    <s v="BOHLAM SEN / RITING IMI (PS)"/>
    <s v="IMITAS"/>
    <n v="1"/>
    <s v="5"/>
    <n v="1"/>
    <n v="3000"/>
    <n v="1"/>
    <n v="1"/>
    <n v="0"/>
    <n v="-1"/>
    <n v="0"/>
    <m/>
    <n v="0"/>
    <n v="0"/>
    <m/>
    <n v="0"/>
    <n v="0"/>
    <m/>
    <n v="0"/>
    <n v="1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7"/>
    <n v="5"/>
    <n v="5"/>
    <n v="3"/>
    <n v="6"/>
    <n v="0"/>
    <n v="0"/>
    <n v="1"/>
    <n v="0"/>
    <n v="0"/>
    <n v="0"/>
    <n v="0"/>
    <s v="VM00113"/>
    <n v="10"/>
    <n v="0"/>
    <s v="-"/>
    <x v="0"/>
  </r>
  <r>
    <x v="418"/>
    <n v="4"/>
    <n v="3"/>
    <n v="6"/>
    <n v="2"/>
    <n v="2"/>
    <n v="2"/>
    <n v="1"/>
    <n v="2"/>
    <s v="B"/>
    <s v="C"/>
    <s v="B"/>
    <s v="D"/>
    <s v="LEM THREEBOND"/>
    <s v="IMITAS"/>
    <n v="1"/>
    <s v="3"/>
    <n v="1"/>
    <n v="9500"/>
    <n v="1"/>
    <n v="4"/>
    <n v="0"/>
    <n v="-1"/>
    <n v="0"/>
    <m/>
    <n v="0"/>
    <n v="0"/>
    <m/>
    <n v="0"/>
    <n v="2"/>
    <m/>
    <n v="0"/>
    <n v="2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4"/>
    <n v="6"/>
    <n v="2"/>
    <n v="1"/>
    <n v="3"/>
    <n v="0"/>
    <n v="0"/>
    <n v="1"/>
    <n v="0"/>
    <n v="0"/>
    <n v="0"/>
    <n v="0"/>
    <s v="VM0035"/>
    <n v="4"/>
    <n v="0"/>
    <s v="-"/>
    <x v="0"/>
  </r>
  <r>
    <x v="419"/>
    <n v="0"/>
    <n v="1"/>
    <n v="1"/>
    <n v="0"/>
    <n v="0"/>
    <n v="0"/>
    <n v="0"/>
    <n v="0"/>
    <s v="D"/>
    <s v="E"/>
    <s v="E"/>
    <s v="E"/>
    <s v="AKI KERING YUASA BESAR YT7C"/>
    <s v="AKIGEN"/>
    <n v="1"/>
    <s v="1"/>
    <n v="1"/>
    <n v="1920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m/>
    <n v="1"/>
    <s v="HKJ"/>
    <m/>
    <s v="HKJ"/>
    <n v="192000"/>
    <n v="7262685"/>
    <n v="-1"/>
    <m/>
    <n v="0"/>
    <s v="-"/>
    <m/>
    <s v="-"/>
    <n v="0"/>
    <n v="0"/>
    <m/>
    <n v="0"/>
    <n v="0"/>
    <n v="1"/>
    <n v="0"/>
    <n v="0"/>
    <n v="1"/>
    <n v="0"/>
    <n v="0"/>
    <n v="0"/>
    <n v="0"/>
    <n v="0"/>
    <n v="0"/>
    <n v="0"/>
    <s v="YT7C"/>
    <n v="1"/>
    <n v="0"/>
    <s v="HKJ"/>
    <x v="0"/>
  </r>
  <r>
    <x v="420"/>
    <n v="0"/>
    <n v="0"/>
    <n v="3"/>
    <n v="3"/>
    <n v="0"/>
    <n v="0"/>
    <n v="0"/>
    <n v="0"/>
    <s v="E"/>
    <s v="D"/>
    <s v="E"/>
    <s v="E"/>
    <s v="AKI KERING YUASA YTZ5S"/>
    <s v="AKIGEN"/>
    <n v="1"/>
    <n v="1"/>
    <n v="1"/>
    <n v="18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3"/>
    <n v="0"/>
    <n v="0"/>
    <n v="0"/>
    <n v="0"/>
    <n v="0"/>
    <n v="0"/>
    <n v="0"/>
    <n v="0"/>
    <n v="0"/>
    <n v="0"/>
    <s v="YTZ5S"/>
    <n v="1"/>
    <n v="0"/>
    <s v="-"/>
    <x v="0"/>
  </r>
  <r>
    <x v="421"/>
    <n v="0"/>
    <n v="2"/>
    <n v="0"/>
    <n v="3"/>
    <n v="0"/>
    <n v="1"/>
    <n v="0"/>
    <n v="0"/>
    <s v="D"/>
    <s v="C"/>
    <s v="D"/>
    <s v="E"/>
    <s v="AKI KERING YUASA YTZ6V"/>
    <s v="AKIGEN"/>
    <n v="1"/>
    <s v="1"/>
    <n v="1"/>
    <n v="245000"/>
    <n v="-2"/>
    <n v="-3"/>
    <n v="-1"/>
    <n v="0"/>
    <n v="0"/>
    <m/>
    <n v="0"/>
    <n v="0"/>
    <m/>
    <n v="0"/>
    <n v="0"/>
    <m/>
    <n v="0"/>
    <n v="0"/>
    <m/>
    <n v="0"/>
    <n v="1"/>
    <n v="2"/>
    <n v="1"/>
    <n v="0"/>
    <n v="4"/>
    <n v="4"/>
    <n v="5"/>
    <n v="5"/>
    <s v="HKJ"/>
    <m/>
    <s v="HKJ"/>
    <n v="1225000"/>
    <n v="7262685"/>
    <n v="4"/>
    <m/>
    <n v="4"/>
    <s v=""/>
    <m/>
    <s v=""/>
    <n v="980000"/>
    <n v="21965380"/>
    <m/>
    <n v="0"/>
    <n v="0"/>
    <n v="0"/>
    <n v="0"/>
    <n v="0"/>
    <n v="0"/>
    <n v="3"/>
    <n v="1"/>
    <n v="0"/>
    <n v="0"/>
    <n v="0"/>
    <n v="0"/>
    <n v="0"/>
    <s v="YTZ6V"/>
    <n v="3"/>
    <n v="0"/>
    <s v="HKJ"/>
    <x v="0"/>
  </r>
  <r>
    <x v="422"/>
    <n v="1"/>
    <n v="0"/>
    <n v="1"/>
    <n v="1"/>
    <n v="0"/>
    <n v="1"/>
    <n v="0"/>
    <n v="0"/>
    <s v="E"/>
    <s v="D"/>
    <s v="D"/>
    <s v="E"/>
    <s v="AKI KERING YUASA YTZ7V (PK)"/>
    <s v="AKIGEN"/>
    <n v="1"/>
    <n v="1"/>
    <n v="1"/>
    <n v="300000"/>
    <n v="1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m/>
    <n v="1"/>
    <s v="NPM"/>
    <s v="HKJ"/>
    <s v="HKJ"/>
    <n v="300000"/>
    <n v="7262685"/>
    <n v="-1"/>
    <m/>
    <n v="0"/>
    <s v="-"/>
    <m/>
    <s v="-"/>
    <n v="0"/>
    <n v="0"/>
    <m/>
    <n v="0"/>
    <n v="1"/>
    <n v="1"/>
    <n v="0"/>
    <n v="0"/>
    <n v="0"/>
    <n v="0"/>
    <n v="1"/>
    <n v="0"/>
    <n v="0"/>
    <n v="0"/>
    <n v="0"/>
    <n v="0"/>
    <s v="YTZ7S"/>
    <n v="2"/>
    <n v="0"/>
    <s v="HKJ"/>
    <x v="0"/>
  </r>
  <r>
    <x v="423"/>
    <n v="0"/>
    <n v="0"/>
    <n v="0"/>
    <n v="0"/>
    <n v="0"/>
    <n v="0"/>
    <n v="0"/>
    <n v="0"/>
    <s v="E"/>
    <s v="E"/>
    <s v="E"/>
    <s v="E"/>
    <n v="0"/>
    <n v="0"/>
    <n v="1"/>
    <n v="1"/>
    <n v="1"/>
    <n v="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(blank)"/>
    <n v="0"/>
    <n v="0"/>
    <s v="-"/>
    <x v="6"/>
  </r>
  <r>
    <x v="424"/>
    <n v="2"/>
    <n v="4"/>
    <n v="1"/>
    <n v="1"/>
    <n v="1"/>
    <n v="1"/>
    <n v="0"/>
    <n v="0"/>
    <s v="C"/>
    <s v="D"/>
    <s v="D"/>
    <s v="E"/>
    <s v="ROLLER H.BEAT CARBU ORI"/>
    <s v="ORISIN"/>
    <n v="1"/>
    <n v="1"/>
    <n v="1"/>
    <n v="58000"/>
    <n v="-2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2"/>
    <n v="2"/>
    <s v="GSM"/>
    <m/>
    <s v="GSM"/>
    <n v="116000"/>
    <n v="2132750"/>
    <n v="3"/>
    <m/>
    <n v="3"/>
    <s v="NSA"/>
    <m/>
    <s v="NSA"/>
    <n v="174000"/>
    <n v="57564082.685275108"/>
    <m/>
    <n v="0"/>
    <n v="2"/>
    <n v="1"/>
    <n v="1"/>
    <n v="0"/>
    <n v="1"/>
    <n v="0"/>
    <n v="0"/>
    <n v="0"/>
    <n v="0"/>
    <n v="0"/>
    <n v="0"/>
    <n v="0"/>
    <s v="2212A-KVY-900"/>
    <n v="4"/>
    <n v="0"/>
    <s v="GSM"/>
    <x v="0"/>
  </r>
  <r>
    <x v="425"/>
    <n v="1"/>
    <n v="1"/>
    <n v="1"/>
    <n v="0"/>
    <n v="2"/>
    <n v="1"/>
    <n v="0"/>
    <n v="0"/>
    <s v="D"/>
    <s v="E"/>
    <s v="D"/>
    <s v="E"/>
    <s v="FILTER UDARA Y.MIO J ORI"/>
    <s v="ORISIN"/>
    <n v="1"/>
    <s v="1"/>
    <n v="1"/>
    <n v="45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2"/>
    <n v="0"/>
    <n v="0"/>
    <s v="-"/>
    <m/>
    <s v="-"/>
    <n v="0"/>
    <n v="0"/>
    <n v="-2"/>
    <m/>
    <n v="0"/>
    <s v="-"/>
    <m/>
    <s v="-"/>
    <n v="0"/>
    <n v="0"/>
    <m/>
    <n v="0"/>
    <n v="1"/>
    <n v="1"/>
    <n v="2"/>
    <n v="0"/>
    <n v="1"/>
    <n v="0"/>
    <n v="0"/>
    <n v="0"/>
    <n v="0"/>
    <n v="0"/>
    <n v="0"/>
    <n v="0"/>
    <s v="54P-WE445-00"/>
    <n v="2"/>
    <n v="0"/>
    <s v="-"/>
    <x v="32"/>
  </r>
  <r>
    <x v="426"/>
    <n v="1"/>
    <n v="0"/>
    <n v="1"/>
    <n v="0"/>
    <n v="1"/>
    <n v="1"/>
    <n v="0"/>
    <n v="0"/>
    <s v="E"/>
    <s v="E"/>
    <s v="D"/>
    <s v="E"/>
    <s v="RELAY STATER H.VARIO ORI"/>
    <s v="ORISIN"/>
    <n v="1"/>
    <n v="1"/>
    <n v="1"/>
    <n v="540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38501-KVB-901"/>
    <n v="1"/>
    <n v="0"/>
    <s v="-"/>
    <x v="0"/>
  </r>
  <r>
    <x v="427"/>
    <n v="1"/>
    <n v="2"/>
    <n v="0"/>
    <n v="0"/>
    <n v="1"/>
    <n v="0"/>
    <n v="0"/>
    <n v="0"/>
    <s v="C"/>
    <s v="E"/>
    <s v="E"/>
    <s v="E"/>
    <s v="KABEL KILOMETER H.REVO 110 ORI (PB)"/>
    <s v="ORISIN"/>
    <n v="1"/>
    <n v="1"/>
    <n v="1"/>
    <n v="43500"/>
    <n v="-1"/>
    <n v="0"/>
    <n v="1"/>
    <n v="0"/>
    <n v="0"/>
    <m/>
    <n v="0"/>
    <n v="0"/>
    <m/>
    <n v="0"/>
    <n v="0"/>
    <m/>
    <n v="0"/>
    <n v="0"/>
    <m/>
    <n v="0"/>
    <n v="2"/>
    <n v="0"/>
    <n v="0"/>
    <n v="0"/>
    <n v="2"/>
    <n v="2"/>
    <n v="1"/>
    <n v="1"/>
    <s v="GSM"/>
    <m/>
    <s v="GSM"/>
    <n v="43500"/>
    <n v="2132750"/>
    <n v="-1"/>
    <m/>
    <n v="0"/>
    <s v="-"/>
    <m/>
    <s v="-"/>
    <n v="0"/>
    <n v="0"/>
    <m/>
    <n v="0"/>
    <n v="1"/>
    <n v="0"/>
    <n v="1"/>
    <n v="0"/>
    <n v="2"/>
    <n v="0"/>
    <n v="0"/>
    <n v="0"/>
    <n v="0"/>
    <n v="0"/>
    <n v="0"/>
    <n v="0"/>
    <s v="44830-KWW-A00"/>
    <n v="1"/>
    <n v="0"/>
    <s v="GSM"/>
    <x v="0"/>
  </r>
  <r>
    <x v="428"/>
    <n v="4"/>
    <n v="2"/>
    <n v="4"/>
    <n v="2"/>
    <n v="2"/>
    <n v="0"/>
    <n v="0"/>
    <n v="0"/>
    <s v="D"/>
    <s v="D"/>
    <s v="E"/>
    <s v="E"/>
    <s v="DISC PAD BELAKANG H.SUPRA X 125/ S.SATRIA F150 MST (PB)"/>
    <s v="VARIAS"/>
    <n v="1"/>
    <n v="1"/>
    <n v="1"/>
    <n v="11000"/>
    <n v="2"/>
    <n v="2"/>
    <n v="2"/>
    <n v="0"/>
    <n v="0"/>
    <m/>
    <n v="0"/>
    <n v="0"/>
    <m/>
    <n v="0"/>
    <n v="0"/>
    <m/>
    <n v="0"/>
    <n v="1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4"/>
    <n v="4"/>
    <n v="2"/>
    <n v="0"/>
    <n v="2"/>
    <n v="0"/>
    <n v="0"/>
    <n v="0"/>
    <n v="0"/>
    <n v="0"/>
    <n v="0"/>
    <n v="0"/>
    <s v="DBS125"/>
    <n v="2"/>
    <n v="0"/>
    <s v="-"/>
    <x v="0"/>
  </r>
  <r>
    <x v="429"/>
    <n v="0"/>
    <n v="0"/>
    <n v="0"/>
    <n v="0"/>
    <n v="0"/>
    <n v="0"/>
    <n v="0"/>
    <n v="0"/>
    <s v="E"/>
    <s v="E"/>
    <s v="E"/>
    <s v="E"/>
    <s v="SWIT STANDAR H.SCOOPY ESP ORI"/>
    <s v="ORISIN"/>
    <n v="1"/>
    <n v="1"/>
    <n v="1"/>
    <n v="159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5700-K93-N01"/>
    <n v="0"/>
    <n v="0"/>
    <s v="-"/>
    <x v="0"/>
  </r>
  <r>
    <x v="430"/>
    <n v="0"/>
    <n v="0"/>
    <n v="0"/>
    <n v="0"/>
    <n v="0"/>
    <n v="0"/>
    <n v="0"/>
    <n v="0"/>
    <s v="E"/>
    <s v="E"/>
    <s v="E"/>
    <s v="E"/>
    <s v="KARET TUTUP AIR RADIATOR H.VARIO IMI"/>
    <s v="IMITAS"/>
    <n v="1"/>
    <n v="1"/>
    <n v="1"/>
    <n v="1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KTRIMI"/>
    <n v="0"/>
    <n v="0"/>
    <s v="-"/>
    <x v="0"/>
  </r>
  <r>
    <x v="431"/>
    <n v="2"/>
    <n v="0"/>
    <n v="0"/>
    <n v="0"/>
    <n v="3"/>
    <n v="0"/>
    <n v="0"/>
    <n v="0"/>
    <s v="E"/>
    <s v="E"/>
    <s v="E"/>
    <s v="E"/>
    <s v="PERPAK BLOK H.VARIO FI ORI"/>
    <s v="ORISIN"/>
    <n v="1"/>
    <n v="1"/>
    <n v="1"/>
    <n v="13500"/>
    <n v="2"/>
    <n v="0"/>
    <n v="3"/>
    <n v="0"/>
    <n v="0"/>
    <m/>
    <n v="0"/>
    <n v="0"/>
    <m/>
    <n v="0"/>
    <n v="0"/>
    <m/>
    <n v="0"/>
    <n v="0"/>
    <m/>
    <n v="0"/>
    <n v="1"/>
    <n v="0"/>
    <n v="0"/>
    <n v="0"/>
    <n v="1"/>
    <n v="1"/>
    <n v="2"/>
    <n v="2"/>
    <s v=""/>
    <s v="GSM"/>
    <s v="GSM"/>
    <n v="27000"/>
    <n v="2132750"/>
    <n v="-7"/>
    <m/>
    <n v="0"/>
    <s v="-"/>
    <m/>
    <s v="-"/>
    <n v="0"/>
    <n v="0"/>
    <m/>
    <n v="0"/>
    <n v="2"/>
    <n v="0"/>
    <n v="3"/>
    <n v="0"/>
    <n v="0"/>
    <n v="0"/>
    <n v="0"/>
    <n v="0"/>
    <n v="0"/>
    <n v="0"/>
    <n v="0"/>
    <n v="0"/>
    <s v="12191-GGC-900"/>
    <n v="0"/>
    <n v="0"/>
    <s v="GSM"/>
    <x v="0"/>
  </r>
  <r>
    <x v="432"/>
    <n v="2"/>
    <n v="1"/>
    <n v="1"/>
    <n v="2"/>
    <n v="2"/>
    <n v="2"/>
    <n v="0"/>
    <n v="0"/>
    <s v="D"/>
    <s v="D"/>
    <s v="C"/>
    <s v="E"/>
    <s v="FILTER FUEL PUMP/ FILTER FP H.GENIO/BEAT LED"/>
    <s v="IMITAS"/>
    <n v="1"/>
    <n v="1"/>
    <n v="1"/>
    <n v="35000"/>
    <n v="1"/>
    <n v="-1"/>
    <n v="0"/>
    <n v="0"/>
    <n v="1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1"/>
    <n v="2"/>
    <n v="0"/>
    <n v="1"/>
    <n v="1"/>
    <n v="0"/>
    <n v="0"/>
    <n v="0"/>
    <n v="0"/>
    <n v="0"/>
    <n v="0"/>
    <s v="FRFLHG"/>
    <n v="3"/>
    <n v="0"/>
    <s v="-"/>
    <x v="0"/>
  </r>
  <r>
    <x v="433"/>
    <n v="1"/>
    <n v="0"/>
    <n v="1"/>
    <n v="0"/>
    <n v="0"/>
    <n v="1"/>
    <n v="0"/>
    <n v="0"/>
    <s v="E"/>
    <s v="E"/>
    <s v="D"/>
    <s v="E"/>
    <s v="KOMSTIR H.CB150R ORI"/>
    <s v="ORISIN"/>
    <n v="1"/>
    <s v="1"/>
    <n v="1"/>
    <n v="92000"/>
    <n v="1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m/>
    <n v="1"/>
    <s v="GSM"/>
    <s v="HKJ"/>
    <s v="HKJ"/>
    <n v="92000"/>
    <n v="7262685"/>
    <n v="-2"/>
    <m/>
    <n v="0"/>
    <s v="-"/>
    <m/>
    <s v="-"/>
    <n v="0"/>
    <n v="0"/>
    <m/>
    <n v="0"/>
    <n v="1"/>
    <n v="1"/>
    <n v="0"/>
    <n v="0"/>
    <n v="0"/>
    <n v="0"/>
    <n v="1"/>
    <n v="0"/>
    <n v="0"/>
    <n v="0"/>
    <n v="0"/>
    <n v="0"/>
    <s v="06535-KTR-900"/>
    <n v="1"/>
    <n v="0"/>
    <s v="HKJ"/>
    <x v="0"/>
  </r>
  <r>
    <x v="434"/>
    <n v="0"/>
    <n v="0"/>
    <n v="0"/>
    <n v="0"/>
    <n v="0"/>
    <n v="0"/>
    <n v="0"/>
    <n v="0"/>
    <s v="E"/>
    <s v="E"/>
    <s v="E"/>
    <s v="E"/>
    <s v="BOS SHOCK BELAKANG BAWAH H.BEAT/SCOOPY/VARIO FI ORI"/>
    <s v="NOSTOK"/>
    <n v="1"/>
    <n v="1"/>
    <n v="1"/>
    <n v="13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1203-KVB-901"/>
    <n v="0"/>
    <n v="0"/>
    <s v="-"/>
    <x v="0"/>
  </r>
  <r>
    <x v="435"/>
    <n v="1"/>
    <n v="2"/>
    <n v="1"/>
    <n v="2"/>
    <n v="1"/>
    <n v="2"/>
    <n v="0"/>
    <n v="0"/>
    <s v="D"/>
    <s v="D"/>
    <s v="D"/>
    <s v="E"/>
    <s v="ORING MAGHNET H.VARIO 125 ORI"/>
    <s v="ORISIN"/>
    <n v="1"/>
    <n v="1"/>
    <n v="1"/>
    <n v="14000"/>
    <n v="-1"/>
    <n v="-1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6"/>
    <m/>
    <n v="6"/>
    <s v="NSA"/>
    <m/>
    <s v="NSA"/>
    <n v="84000"/>
    <n v="57564082.685275108"/>
    <m/>
    <n v="0"/>
    <n v="1"/>
    <n v="1"/>
    <n v="1"/>
    <n v="0"/>
    <n v="0"/>
    <n v="1"/>
    <n v="1"/>
    <n v="0"/>
    <n v="0"/>
    <n v="0"/>
    <n v="0"/>
    <n v="0"/>
    <s v="11363-KWN-900"/>
    <n v="3"/>
    <n v="0"/>
    <s v="-"/>
    <x v="0"/>
  </r>
  <r>
    <x v="436"/>
    <n v="1"/>
    <n v="0"/>
    <n v="1"/>
    <n v="0"/>
    <n v="1"/>
    <n v="0"/>
    <n v="0"/>
    <n v="0"/>
    <s v="E"/>
    <s v="E"/>
    <s v="E"/>
    <s v="E"/>
    <s v="PERPAK HEAD H.VARIO 125"/>
    <s v="ORISIN"/>
    <n v="1"/>
    <n v="1"/>
    <n v="1"/>
    <n v="220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12251-K12-901"/>
    <n v="0"/>
    <n v="0"/>
    <s v="-"/>
    <x v="33"/>
  </r>
  <r>
    <x v="437"/>
    <n v="0"/>
    <n v="1"/>
    <n v="1"/>
    <n v="4"/>
    <n v="1"/>
    <n v="1"/>
    <n v="0"/>
    <n v="0"/>
    <s v="D"/>
    <s v="D"/>
    <s v="D"/>
    <s v="E"/>
    <s v="FILTER UDARA H.PCX 150 ORI"/>
    <s v="ORISIN"/>
    <n v="1"/>
    <n v="1"/>
    <n v="1"/>
    <n v="74000"/>
    <n v="-1"/>
    <n v="-3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2"/>
    <n v="2"/>
    <s v=""/>
    <s v="GSM"/>
    <s v="GSM"/>
    <n v="148000"/>
    <n v="2132750"/>
    <n v="5"/>
    <m/>
    <n v="5"/>
    <s v=""/>
    <m/>
    <s v=""/>
    <n v="370000"/>
    <n v="21965380"/>
    <m/>
    <n v="0"/>
    <n v="0"/>
    <n v="1"/>
    <n v="1"/>
    <n v="0"/>
    <n v="0"/>
    <n v="3"/>
    <n v="0"/>
    <n v="0"/>
    <n v="0"/>
    <n v="0"/>
    <n v="0"/>
    <n v="0"/>
    <s v="17210-K97-N00"/>
    <n v="4"/>
    <n v="0"/>
    <s v="GSM"/>
    <x v="0"/>
  </r>
  <r>
    <x v="438"/>
    <n v="1"/>
    <n v="1"/>
    <n v="1"/>
    <n v="1"/>
    <n v="2"/>
    <n v="0"/>
    <n v="0"/>
    <n v="0"/>
    <s v="D"/>
    <s v="D"/>
    <s v="E"/>
    <s v="E"/>
    <s v="FILTER UDARA H.BEAT ORI"/>
    <s v="ORISIN"/>
    <n v="1"/>
    <n v="1"/>
    <n v="1"/>
    <n v="51000"/>
    <n v="0"/>
    <n v="0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-2"/>
    <m/>
    <n v="0"/>
    <s v="-"/>
    <m/>
    <s v="-"/>
    <n v="0"/>
    <n v="0"/>
    <m/>
    <n v="0"/>
    <n v="1"/>
    <n v="1"/>
    <n v="2"/>
    <n v="0"/>
    <n v="1"/>
    <n v="0"/>
    <n v="0"/>
    <n v="0"/>
    <n v="0"/>
    <n v="0"/>
    <n v="0"/>
    <n v="0"/>
    <s v="17210-KVY-960"/>
    <n v="2"/>
    <n v="0"/>
    <s v="-"/>
    <x v="0"/>
  </r>
  <r>
    <x v="439"/>
    <n v="4"/>
    <n v="6"/>
    <n v="3"/>
    <n v="8"/>
    <n v="3"/>
    <n v="5"/>
    <n v="0"/>
    <n v="1"/>
    <s v="B"/>
    <s v="B"/>
    <s v="B"/>
    <s v="D"/>
    <s v="FILTER UDARA H.VARIO 125 FI ORI"/>
    <s v="ORISIN"/>
    <n v="1"/>
    <n v="1"/>
    <n v="1"/>
    <n v="58000"/>
    <n v="-2"/>
    <n v="-5"/>
    <n v="-2"/>
    <n v="-1"/>
    <n v="1"/>
    <m/>
    <n v="0"/>
    <n v="0"/>
    <m/>
    <n v="0"/>
    <n v="0"/>
    <m/>
    <n v="0"/>
    <n v="0"/>
    <m/>
    <n v="0"/>
    <n v="0"/>
    <n v="3"/>
    <n v="1"/>
    <n v="1"/>
    <n v="5"/>
    <n v="5"/>
    <n v="0"/>
    <n v="0"/>
    <s v="-"/>
    <m/>
    <s v="-"/>
    <n v="0"/>
    <n v="0"/>
    <n v="20"/>
    <m/>
    <n v="20"/>
    <s v=""/>
    <m/>
    <s v=""/>
    <n v="1160000"/>
    <n v="21965380"/>
    <m/>
    <n v="0"/>
    <n v="4"/>
    <n v="3"/>
    <n v="3"/>
    <n v="0"/>
    <n v="0"/>
    <n v="5"/>
    <n v="2"/>
    <n v="1"/>
    <n v="0"/>
    <n v="0"/>
    <n v="0"/>
    <n v="0"/>
    <s v="17220-KZR-600"/>
    <n v="9"/>
    <n v="0"/>
    <s v="-"/>
    <x v="34"/>
  </r>
  <r>
    <x v="440"/>
    <n v="1"/>
    <n v="0"/>
    <n v="1"/>
    <n v="0"/>
    <n v="0"/>
    <n v="2"/>
    <n v="0"/>
    <n v="0"/>
    <s v="E"/>
    <s v="E"/>
    <s v="C"/>
    <s v="E"/>
    <s v="BOHLAM DEPAN Y.VIXION (PS)"/>
    <s v="ORISIN"/>
    <n v="1"/>
    <n v="1"/>
    <n v="1"/>
    <n v="40000"/>
    <n v="1"/>
    <n v="1"/>
    <n v="-2"/>
    <n v="0"/>
    <n v="0"/>
    <m/>
    <n v="0"/>
    <n v="0"/>
    <m/>
    <n v="0"/>
    <n v="0"/>
    <m/>
    <n v="0"/>
    <n v="0"/>
    <m/>
    <n v="0"/>
    <n v="0"/>
    <n v="0"/>
    <n v="2"/>
    <n v="0"/>
    <n v="2"/>
    <n v="2"/>
    <n v="1"/>
    <n v="1"/>
    <s v="GSM"/>
    <s v="HKJ"/>
    <s v="HKJ"/>
    <n v="40000"/>
    <n v="7262685"/>
    <n v="-1"/>
    <m/>
    <n v="0"/>
    <s v="-"/>
    <m/>
    <s v="-"/>
    <n v="0"/>
    <n v="0"/>
    <m/>
    <n v="0"/>
    <n v="1"/>
    <n v="1"/>
    <n v="0"/>
    <n v="0"/>
    <n v="0"/>
    <n v="0"/>
    <n v="2"/>
    <n v="0"/>
    <n v="0"/>
    <n v="0"/>
    <n v="0"/>
    <n v="0"/>
    <s v="1PA-H4314-00"/>
    <n v="1"/>
    <n v="0"/>
    <s v="HKJ"/>
    <x v="35"/>
  </r>
  <r>
    <x v="441"/>
    <n v="1"/>
    <n v="1"/>
    <n v="1"/>
    <n v="1"/>
    <n v="1"/>
    <n v="0"/>
    <n v="0"/>
    <n v="0"/>
    <s v="D"/>
    <s v="D"/>
    <s v="E"/>
    <s v="E"/>
    <s v="RUMAH ROLLER H.BEAT CARBU ORI"/>
    <s v="ORISIN"/>
    <n v="1"/>
    <n v="1"/>
    <n v="1"/>
    <n v="67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22110-KVY-900"/>
    <n v="2"/>
    <n v="0"/>
    <s v="-"/>
    <x v="0"/>
  </r>
  <r>
    <x v="442"/>
    <n v="1"/>
    <n v="0"/>
    <n v="1"/>
    <n v="1"/>
    <n v="0"/>
    <n v="0"/>
    <n v="0"/>
    <n v="0"/>
    <s v="E"/>
    <s v="D"/>
    <s v="E"/>
    <s v="E"/>
    <s v="FILTER UDARA Y.NMAX ORI"/>
    <s v="ORISIN"/>
    <n v="1"/>
    <n v="1"/>
    <n v="1"/>
    <n v="4845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0"/>
    <n v="0"/>
    <n v="0"/>
    <n v="0"/>
    <n v="0"/>
    <n v="0"/>
    <n v="0"/>
    <n v="0"/>
    <s v="2DP-E4451-00"/>
    <n v="1"/>
    <n v="0"/>
    <s v="-"/>
    <x v="0"/>
  </r>
  <r>
    <x v="443"/>
    <n v="1"/>
    <n v="1"/>
    <n v="1"/>
    <n v="0"/>
    <n v="1"/>
    <n v="0"/>
    <n v="0"/>
    <n v="0"/>
    <s v="D"/>
    <s v="E"/>
    <s v="E"/>
    <s v="E"/>
    <s v="RUMAH ROLLER Y.NMAX ORI"/>
    <s v="ORISIN"/>
    <n v="1"/>
    <n v="1"/>
    <n v="1"/>
    <n v="110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2DP-E7620-00"/>
    <n v="1"/>
    <n v="0"/>
    <s v="-"/>
    <x v="0"/>
  </r>
  <r>
    <x v="444"/>
    <n v="2"/>
    <n v="1"/>
    <n v="2"/>
    <n v="0"/>
    <n v="1"/>
    <n v="0"/>
    <n v="0"/>
    <n v="0"/>
    <s v="D"/>
    <s v="E"/>
    <s v="E"/>
    <s v="E"/>
    <s v="BOSH PULLY Y.NMAX / AEROX ORI"/>
    <s v="ORISIN"/>
    <n v="1"/>
    <n v="1"/>
    <n v="1"/>
    <n v="55000"/>
    <n v="1"/>
    <n v="2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4"/>
    <m/>
    <n v="0"/>
    <s v="-"/>
    <m/>
    <s v="-"/>
    <n v="0"/>
    <n v="0"/>
    <m/>
    <n v="0"/>
    <n v="2"/>
    <n v="2"/>
    <n v="1"/>
    <n v="0"/>
    <n v="1"/>
    <n v="0"/>
    <n v="0"/>
    <n v="0"/>
    <n v="0"/>
    <n v="0"/>
    <n v="0"/>
    <n v="0"/>
    <s v="2DP-E7674-00"/>
    <n v="1"/>
    <n v="0"/>
    <s v="-"/>
    <x v="0"/>
  </r>
  <r>
    <x v="445"/>
    <n v="0"/>
    <n v="1"/>
    <n v="0"/>
    <n v="0"/>
    <n v="0"/>
    <n v="0"/>
    <n v="0"/>
    <n v="0"/>
    <s v="E"/>
    <s v="E"/>
    <s v="E"/>
    <s v="E"/>
    <s v="KAMPAS GANDA Y.NMAX ORI (ONLY)"/>
    <s v="ORISIN"/>
    <n v="1"/>
    <n v="1"/>
    <n v="1"/>
    <n v="205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205000"/>
    <n v="21965380"/>
    <m/>
    <n v="0"/>
    <n v="0"/>
    <n v="0"/>
    <n v="0"/>
    <n v="0"/>
    <n v="0"/>
    <n v="0"/>
    <n v="0"/>
    <n v="0"/>
    <n v="0"/>
    <n v="0"/>
    <n v="0"/>
    <n v="0"/>
    <s v="2DP-WE662-00"/>
    <n v="1"/>
    <n v="0"/>
    <s v="-"/>
    <x v="0"/>
  </r>
  <r>
    <x v="446"/>
    <n v="11"/>
    <n v="13"/>
    <n v="22"/>
    <n v="7"/>
    <n v="6"/>
    <n v="8"/>
    <n v="3"/>
    <n v="0"/>
    <s v="A"/>
    <s v="A"/>
    <s v="B"/>
    <s v="E"/>
    <s v="COP BUSI SGP (PK)"/>
    <s v="ORISIN"/>
    <n v="1"/>
    <n v="1"/>
    <n v="1"/>
    <n v="44000"/>
    <n v="-2"/>
    <n v="15"/>
    <n v="-2"/>
    <n v="3"/>
    <n v="0"/>
    <m/>
    <n v="0"/>
    <n v="2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1"/>
    <n v="22"/>
    <n v="6"/>
    <n v="3"/>
    <n v="13"/>
    <n v="0"/>
    <n v="2"/>
    <n v="0"/>
    <n v="0"/>
    <n v="0"/>
    <n v="0"/>
    <n v="0"/>
    <s v="33510-22010AS01"/>
    <n v="10"/>
    <n v="0"/>
    <s v="-"/>
    <x v="36"/>
  </r>
  <r>
    <x v="447"/>
    <n v="0"/>
    <n v="0"/>
    <n v="0"/>
    <n v="0"/>
    <n v="0"/>
    <n v="0"/>
    <n v="0"/>
    <n v="0"/>
    <s v="E"/>
    <s v="E"/>
    <s v="E"/>
    <s v="E"/>
    <s v="SWITCH REM KANAN H.BEAT FI ORI (PB)"/>
    <s v="ORISIN"/>
    <n v="1"/>
    <n v="1"/>
    <n v="1"/>
    <n v="5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5340-GW3-980"/>
    <n v="0"/>
    <n v="0"/>
    <s v="-"/>
    <x v="0"/>
  </r>
  <r>
    <x v="448"/>
    <n v="1"/>
    <n v="1"/>
    <n v="1"/>
    <n v="0"/>
    <n v="0"/>
    <n v="0"/>
    <n v="0"/>
    <n v="0"/>
    <s v="D"/>
    <s v="E"/>
    <s v="E"/>
    <s v="E"/>
    <s v="BAN TUBLES 90/80-14 H.AHM ORI"/>
    <s v="ORISIN"/>
    <n v="1"/>
    <n v="1"/>
    <n v="1"/>
    <n v="225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1"/>
    <n v="0"/>
    <n v="0"/>
    <n v="0"/>
    <n v="0"/>
    <n v="0"/>
    <n v="0"/>
    <n v="0"/>
    <s v="44711-K59-A72"/>
    <n v="1"/>
    <n v="0"/>
    <s v="-"/>
    <x v="0"/>
  </r>
  <r>
    <x v="449"/>
    <n v="1"/>
    <n v="1"/>
    <n v="1"/>
    <n v="0"/>
    <n v="1"/>
    <n v="0"/>
    <n v="0"/>
    <n v="0"/>
    <s v="D"/>
    <s v="E"/>
    <s v="E"/>
    <s v="E"/>
    <s v="BAN LUAR 70/90-17 (DEPAN) H.AHM ORI"/>
    <s v="ORISIN"/>
    <n v="1"/>
    <n v="1"/>
    <n v="1"/>
    <n v="147000"/>
    <n v="0"/>
    <n v="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44711-KTM-850"/>
    <n v="1"/>
    <n v="0"/>
    <s v="-"/>
    <x v="0"/>
  </r>
  <r>
    <x v="450"/>
    <n v="1"/>
    <n v="2"/>
    <n v="0"/>
    <n v="0"/>
    <n v="0"/>
    <n v="0"/>
    <n v="0"/>
    <n v="0"/>
    <s v="D"/>
    <s v="E"/>
    <s v="E"/>
    <s v="E"/>
    <s v="GIRBOX H.SUPRA X 125 HELM IN ORI"/>
    <s v="ORISIN"/>
    <n v="1"/>
    <n v="1"/>
    <n v="1"/>
    <n v="68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m/>
    <n v="1"/>
    <s v="SLT"/>
    <s v="GSM"/>
    <s v="GSM"/>
    <n v="68500"/>
    <n v="2132750"/>
    <n v="0"/>
    <m/>
    <n v="0"/>
    <s v="-"/>
    <m/>
    <s v="-"/>
    <n v="0"/>
    <n v="0"/>
    <m/>
    <n v="0"/>
    <n v="1"/>
    <n v="0"/>
    <n v="0"/>
    <n v="0"/>
    <n v="2"/>
    <n v="0"/>
    <n v="0"/>
    <n v="0"/>
    <n v="0"/>
    <n v="0"/>
    <n v="0"/>
    <n v="0"/>
    <s v="44800-KWW-650"/>
    <n v="1"/>
    <n v="0"/>
    <s v="GSM"/>
    <x v="0"/>
  </r>
  <r>
    <x v="451"/>
    <n v="0"/>
    <n v="1"/>
    <n v="1"/>
    <n v="0"/>
    <n v="1"/>
    <n v="0"/>
    <n v="0"/>
    <n v="0"/>
    <s v="D"/>
    <s v="E"/>
    <s v="E"/>
    <s v="E"/>
    <s v="FANBELT Y.XEON ORI"/>
    <s v="ORISIN"/>
    <n v="1"/>
    <s v="1"/>
    <n v="1"/>
    <n v="90000"/>
    <n v="-1"/>
    <n v="1"/>
    <n v="1"/>
    <n v="0"/>
    <n v="0"/>
    <m/>
    <n v="0"/>
    <n v="1"/>
    <m/>
    <n v="0"/>
    <n v="0"/>
    <m/>
    <n v="0"/>
    <n v="0"/>
    <m/>
    <n v="0"/>
    <n v="2"/>
    <n v="0"/>
    <n v="0"/>
    <n v="0"/>
    <n v="2"/>
    <n v="2"/>
    <n v="1"/>
    <n v="1"/>
    <s v="GSM"/>
    <s v="HKJ"/>
    <s v="HKJ"/>
    <n v="90000"/>
    <n v="7262685"/>
    <n v="-2"/>
    <m/>
    <n v="0"/>
    <s v="-"/>
    <m/>
    <s v="-"/>
    <n v="0"/>
    <n v="0"/>
    <m/>
    <n v="0"/>
    <n v="0"/>
    <n v="1"/>
    <n v="1"/>
    <n v="0"/>
    <n v="1"/>
    <n v="0"/>
    <n v="0"/>
    <n v="0"/>
    <n v="0"/>
    <n v="0"/>
    <n v="0"/>
    <n v="0"/>
    <s v="44D-E7641-00"/>
    <n v="1"/>
    <n v="0"/>
    <s v="HKJ"/>
    <x v="0"/>
  </r>
  <r>
    <x v="452"/>
    <n v="1"/>
    <n v="0"/>
    <n v="0"/>
    <n v="0"/>
    <n v="0"/>
    <n v="0"/>
    <n v="0"/>
    <n v="0"/>
    <s v="E"/>
    <s v="E"/>
    <s v="E"/>
    <s v="E"/>
    <s v="GRIP H.VARIO ORI"/>
    <s v="ORISIN"/>
    <n v="1"/>
    <s v="1"/>
    <n v="1"/>
    <n v="16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53140-KVB-900"/>
    <n v="0"/>
    <n v="0"/>
    <s v="-"/>
    <x v="0"/>
  </r>
  <r>
    <x v="453"/>
    <n v="0"/>
    <n v="0"/>
    <n v="0"/>
    <n v="0"/>
    <n v="0"/>
    <n v="0"/>
    <n v="0"/>
    <n v="0"/>
    <s v="E"/>
    <s v="E"/>
    <s v="E"/>
    <s v="E"/>
    <s v="PERPAK HEAD MIO J/GT/SOUL GT/JUP Z1-ATAS"/>
    <s v="ORISIN"/>
    <n v="1"/>
    <n v="1"/>
    <n v="1"/>
    <n v="21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4P-E1181-00"/>
    <n v="0"/>
    <n v="0"/>
    <s v="-"/>
    <x v="0"/>
  </r>
  <r>
    <x v="454"/>
    <n v="0"/>
    <n v="0"/>
    <n v="0"/>
    <n v="0"/>
    <n v="0"/>
    <n v="0"/>
    <n v="0"/>
    <n v="0"/>
    <s v="E"/>
    <s v="E"/>
    <s v="E"/>
    <s v="E"/>
    <s v="BLOK SEHER MIO J/GT/SOUL GT/FINO FI"/>
    <s v="ORISIN"/>
    <n v="1"/>
    <s v="1"/>
    <n v="1"/>
    <n v="24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4P-E1311-00"/>
    <n v="0"/>
    <n v="0"/>
    <s v="-"/>
    <x v="0"/>
  </r>
  <r>
    <x v="455"/>
    <n v="0"/>
    <n v="0"/>
    <n v="0"/>
    <n v="0"/>
    <n v="0"/>
    <n v="0"/>
    <n v="0"/>
    <n v="0"/>
    <s v="E"/>
    <s v="E"/>
    <s v="E"/>
    <s v="E"/>
    <s v="PERPAK BLOK Y.MIO J ORI"/>
    <s v="ORISIN"/>
    <n v="1"/>
    <n v="1"/>
    <n v="1"/>
    <n v="79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4P-E1351-00"/>
    <n v="0"/>
    <n v="0"/>
    <s v="-"/>
    <x v="0"/>
  </r>
  <r>
    <x v="456"/>
    <n v="0"/>
    <n v="0"/>
    <n v="0"/>
    <n v="0"/>
    <n v="0"/>
    <n v="0"/>
    <n v="0"/>
    <n v="0"/>
    <s v="E"/>
    <s v="E"/>
    <s v="E"/>
    <s v="E"/>
    <s v="SEHER SET STD MIO J/GT/SOUL GT/FINO"/>
    <s v="ORISIN"/>
    <n v="1"/>
    <s v="1"/>
    <n v="1"/>
    <n v="20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4P-WE160-00"/>
    <n v="0"/>
    <n v="0"/>
    <s v="-"/>
    <x v="0"/>
  </r>
  <r>
    <x v="457"/>
    <n v="2"/>
    <n v="1"/>
    <n v="4"/>
    <n v="2"/>
    <n v="3"/>
    <n v="3"/>
    <n v="1"/>
    <n v="0"/>
    <s v="D"/>
    <s v="C"/>
    <s v="C"/>
    <s v="E"/>
    <s v="SWITCH REM KANAN SGP (PB)"/>
    <s v="ORISIN"/>
    <n v="1"/>
    <n v="1"/>
    <n v="1"/>
    <n v="31000"/>
    <n v="1"/>
    <n v="2"/>
    <n v="0"/>
    <n v="1"/>
    <n v="0"/>
    <m/>
    <n v="0"/>
    <n v="0"/>
    <m/>
    <n v="0"/>
    <n v="1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2"/>
    <n v="4"/>
    <n v="3"/>
    <n v="1"/>
    <n v="1"/>
    <n v="0"/>
    <n v="0"/>
    <n v="0"/>
    <n v="0"/>
    <n v="0"/>
    <n v="0"/>
    <n v="0"/>
    <s v="57460-09J00-000"/>
    <n v="3"/>
    <n v="0"/>
    <s v="-"/>
    <x v="0"/>
  </r>
  <r>
    <x v="458"/>
    <n v="2"/>
    <n v="0"/>
    <n v="2"/>
    <n v="0"/>
    <n v="1"/>
    <n v="2"/>
    <n v="0"/>
    <n v="0"/>
    <s v="E"/>
    <s v="E"/>
    <s v="D"/>
    <s v="E"/>
    <s v="GANTUNGAN BARANG MODEL MATI H.AHM ORI"/>
    <s v="ORISIN"/>
    <n v="1"/>
    <s v="1"/>
    <n v="1"/>
    <n v="7500"/>
    <n v="2"/>
    <n v="2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n v="1"/>
    <n v="1"/>
    <s v="SLT"/>
    <s v="GSM"/>
    <s v="GSM"/>
    <n v="7500"/>
    <n v="2132750"/>
    <n v="-4"/>
    <m/>
    <n v="0"/>
    <s v="-"/>
    <m/>
    <s v="-"/>
    <n v="0"/>
    <n v="0"/>
    <m/>
    <n v="0"/>
    <n v="2"/>
    <n v="2"/>
    <n v="1"/>
    <n v="0"/>
    <n v="0"/>
    <n v="0"/>
    <n v="1"/>
    <n v="0"/>
    <n v="0"/>
    <n v="0"/>
    <n v="0"/>
    <n v="0"/>
    <s v="81132-GAH-000YV"/>
    <n v="1"/>
    <n v="0"/>
    <s v="GSM"/>
    <x v="0"/>
  </r>
  <r>
    <x v="459"/>
    <n v="1"/>
    <n v="1"/>
    <n v="0"/>
    <n v="0"/>
    <n v="1"/>
    <n v="0"/>
    <n v="0"/>
    <n v="0"/>
    <s v="D"/>
    <s v="E"/>
    <s v="E"/>
    <s v="E"/>
    <s v="OIL SEAL RODA BELAKANG H.VARIO 125/150/ 34X52X7 ORI"/>
    <s v="ORISIN"/>
    <n v="1"/>
    <n v="1"/>
    <n v="1"/>
    <n v="17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1"/>
    <n v="0"/>
    <n v="1"/>
    <n v="0"/>
    <n v="1"/>
    <n v="0"/>
    <n v="0"/>
    <n v="0"/>
    <n v="0"/>
    <n v="0"/>
    <n v="0"/>
    <n v="0"/>
    <s v="91204-K59-A11"/>
    <n v="1"/>
    <n v="0"/>
    <s v="-"/>
    <x v="37"/>
  </r>
  <r>
    <x v="460"/>
    <n v="3"/>
    <n v="2"/>
    <n v="3"/>
    <n v="2"/>
    <n v="2"/>
    <n v="0"/>
    <n v="0"/>
    <n v="0"/>
    <s v="D"/>
    <s v="D"/>
    <s v="E"/>
    <s v="E"/>
    <s v="OIL SEAL KRUK AS / SIL KER AS Y.FREEGO ORI (PK)"/>
    <s v="ORISIN"/>
    <n v="1"/>
    <n v="1"/>
    <n v="1"/>
    <n v="11500"/>
    <n v="1"/>
    <n v="1"/>
    <n v="2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2"/>
    <m/>
    <n v="0"/>
    <s v="-"/>
    <m/>
    <s v="-"/>
    <n v="0"/>
    <n v="0"/>
    <m/>
    <n v="0"/>
    <n v="3"/>
    <n v="3"/>
    <n v="2"/>
    <n v="0"/>
    <n v="2"/>
    <n v="0"/>
    <n v="0"/>
    <n v="0"/>
    <n v="0"/>
    <n v="0"/>
    <n v="0"/>
    <n v="0"/>
    <s v="93102-25824"/>
    <n v="2"/>
    <n v="0"/>
    <s v="-"/>
    <x v="0"/>
  </r>
  <r>
    <x v="461"/>
    <n v="1"/>
    <n v="1"/>
    <n v="1"/>
    <n v="0"/>
    <n v="0"/>
    <n v="0"/>
    <n v="0"/>
    <n v="0"/>
    <s v="D"/>
    <s v="E"/>
    <s v="E"/>
    <s v="E"/>
    <s v="LAHER 6004 Y.YAMAHA"/>
    <s v="ORISIN"/>
    <n v="1"/>
    <n v="1"/>
    <n v="1"/>
    <n v="23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1"/>
    <n v="0"/>
    <n v="0"/>
    <n v="0"/>
    <n v="0"/>
    <n v="0"/>
    <n v="0"/>
    <n v="0"/>
    <s v="93306-004XC"/>
    <n v="1"/>
    <n v="0"/>
    <s v="-"/>
    <x v="0"/>
  </r>
  <r>
    <x v="462"/>
    <n v="0"/>
    <n v="0"/>
    <n v="0"/>
    <n v="0"/>
    <n v="0"/>
    <n v="0"/>
    <n v="0"/>
    <n v="0"/>
    <s v="E"/>
    <s v="E"/>
    <s v="E"/>
    <s v="E"/>
    <s v="LAHER 63/22 Y. MIO M3 ORI"/>
    <s v="ORISIN"/>
    <n v="1"/>
    <n v="1"/>
    <n v="1"/>
    <n v="84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3306-372X5"/>
    <n v="0"/>
    <n v="0"/>
    <s v="-"/>
    <x v="6"/>
  </r>
  <r>
    <x v="463"/>
    <n v="1"/>
    <n v="0"/>
    <n v="1"/>
    <n v="0"/>
    <n v="0"/>
    <n v="1"/>
    <n v="0"/>
    <n v="0"/>
    <s v="E"/>
    <s v="E"/>
    <s v="D"/>
    <s v="E"/>
    <s v="RUMAH ROLLER Y. AEROX/NMAX 155"/>
    <s v="ORISIN"/>
    <n v="1"/>
    <n v="1"/>
    <n v="1"/>
    <n v="98000"/>
    <n v="1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-1"/>
    <n v="1"/>
    <n v="1"/>
    <s v=""/>
    <s v="SAPTA AJI"/>
    <s v="SAPTA AJI"/>
    <n v="98000"/>
    <n v="1601800"/>
    <m/>
    <n v="0"/>
    <n v="1"/>
    <n v="1"/>
    <n v="0"/>
    <n v="0"/>
    <n v="0"/>
    <n v="0"/>
    <n v="1"/>
    <n v="0"/>
    <n v="0"/>
    <n v="0"/>
    <n v="0"/>
    <n v="0"/>
    <s v="B65-E7620-00"/>
    <n v="1"/>
    <n v="0"/>
    <s v="-"/>
    <x v="0"/>
  </r>
  <r>
    <x v="464"/>
    <n v="2"/>
    <n v="2"/>
    <n v="2"/>
    <n v="0"/>
    <n v="2"/>
    <n v="2"/>
    <n v="1"/>
    <n v="2"/>
    <s v="D"/>
    <s v="E"/>
    <s v="D"/>
    <s v="D"/>
    <s v="BAUD CVT PANJANG 10CM"/>
    <s v="BAUDMU"/>
    <n v="1"/>
    <n v="1"/>
    <n v="1"/>
    <n v="5000"/>
    <n v="0"/>
    <n v="2"/>
    <n v="0"/>
    <n v="-1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2"/>
    <n v="2"/>
    <n v="1"/>
    <n v="2"/>
    <n v="0"/>
    <n v="0"/>
    <n v="1"/>
    <n v="0"/>
    <n v="0"/>
    <n v="0"/>
    <n v="0"/>
    <s v="BDCVTP"/>
    <n v="3"/>
    <n v="0"/>
    <s v="-"/>
    <x v="0"/>
  </r>
  <r>
    <x v="465"/>
    <n v="1"/>
    <n v="2"/>
    <n v="0"/>
    <n v="0"/>
    <n v="0"/>
    <n v="0"/>
    <n v="0"/>
    <n v="0"/>
    <s v="D"/>
    <s v="E"/>
    <s v="E"/>
    <s v="E"/>
    <s v="BAN TUBLES 130/70-13 FDR"/>
    <s v="ORISIN"/>
    <n v="1"/>
    <n v="1"/>
    <n v="1"/>
    <n v="315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315000"/>
    <n v="21965380"/>
    <m/>
    <n v="0"/>
    <n v="1"/>
    <n v="0"/>
    <n v="0"/>
    <n v="0"/>
    <n v="1"/>
    <n v="0"/>
    <n v="0"/>
    <n v="0"/>
    <n v="0"/>
    <n v="0"/>
    <n v="0"/>
    <n v="0"/>
    <s v="BLT130/70-13FDR"/>
    <n v="1"/>
    <n v="0"/>
    <s v="-"/>
    <x v="0"/>
  </r>
  <r>
    <x v="466"/>
    <n v="1"/>
    <n v="1"/>
    <n v="0"/>
    <n v="1"/>
    <n v="0"/>
    <n v="0"/>
    <n v="0"/>
    <n v="0"/>
    <s v="D"/>
    <s v="D"/>
    <s v="E"/>
    <s v="E"/>
    <s v="BAN TUBLES 120/70-14 FDR"/>
    <s v="ORISIN"/>
    <n v="1"/>
    <s v="1"/>
    <n v="1"/>
    <n v="306000"/>
    <n v="0"/>
    <n v="-1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m/>
    <n v="1"/>
    <s v="HKJ"/>
    <m/>
    <s v="HKJ"/>
    <n v="306000"/>
    <n v="7262685"/>
    <n v="0"/>
    <m/>
    <n v="0"/>
    <s v="-"/>
    <m/>
    <s v="-"/>
    <n v="0"/>
    <n v="0"/>
    <m/>
    <n v="0"/>
    <n v="1"/>
    <n v="0"/>
    <n v="0"/>
    <n v="0"/>
    <n v="1"/>
    <n v="1"/>
    <n v="0"/>
    <n v="0"/>
    <n v="0"/>
    <n v="0"/>
    <n v="0"/>
    <n v="0"/>
    <s v="BNTLSF"/>
    <n v="2"/>
    <n v="0"/>
    <s v="HKJ"/>
    <x v="0"/>
  </r>
  <r>
    <x v="467"/>
    <n v="3"/>
    <n v="2"/>
    <n v="3"/>
    <n v="2"/>
    <n v="1"/>
    <n v="2"/>
    <n v="0"/>
    <n v="0"/>
    <s v="D"/>
    <s v="D"/>
    <s v="D"/>
    <s v="E"/>
    <s v="DISC PAD H.SUPRA MST (PB)"/>
    <s v="BAUDMU"/>
    <n v="1"/>
    <n v="1"/>
    <n v="1"/>
    <n v="11000"/>
    <n v="1"/>
    <n v="1"/>
    <n v="-1"/>
    <n v="0"/>
    <n v="0"/>
    <m/>
    <n v="0"/>
    <n v="0"/>
    <m/>
    <n v="0"/>
    <n v="1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3"/>
    <n v="3"/>
    <n v="1"/>
    <n v="0"/>
    <n v="2"/>
    <n v="0"/>
    <n v="1"/>
    <n v="0"/>
    <n v="0"/>
    <n v="0"/>
    <n v="0"/>
    <n v="0"/>
    <s v="DDSPRM"/>
    <n v="3"/>
    <n v="0"/>
    <s v="-"/>
    <x v="0"/>
  </r>
  <r>
    <x v="468"/>
    <n v="1"/>
    <n v="1"/>
    <n v="1"/>
    <n v="2"/>
    <n v="1"/>
    <n v="0"/>
    <n v="0"/>
    <n v="0"/>
    <s v="D"/>
    <s v="D"/>
    <s v="E"/>
    <s v="E"/>
    <s v="FILTER FUEL PUMP / FILTER FP H.VARIO 150 IMI"/>
    <s v="IMITAS"/>
    <n v="1"/>
    <n v="1"/>
    <n v="1"/>
    <n v="30000"/>
    <n v="0"/>
    <n v="-1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m/>
    <n v="1"/>
    <s v="BLJ"/>
    <s v="HKJ"/>
    <s v="HKJ"/>
    <n v="30000"/>
    <n v="7262685"/>
    <b v="0"/>
    <m/>
    <n v="0"/>
    <s v="-"/>
    <m/>
    <s v="-"/>
    <n v="0"/>
    <n v="0"/>
    <m/>
    <n v="0"/>
    <n v="1"/>
    <n v="1"/>
    <n v="1"/>
    <n v="0"/>
    <n v="1"/>
    <n v="1"/>
    <n v="0"/>
    <n v="0"/>
    <n v="0"/>
    <n v="0"/>
    <n v="0"/>
    <n v="0"/>
    <s v="FFPHVI"/>
    <n v="2"/>
    <n v="0"/>
    <s v="HKJ"/>
    <x v="0"/>
  </r>
  <r>
    <x v="469"/>
    <n v="0"/>
    <n v="1"/>
    <n v="1"/>
    <n v="1"/>
    <n v="0"/>
    <n v="0"/>
    <n v="0"/>
    <n v="0"/>
    <s v="D"/>
    <s v="D"/>
    <s v="E"/>
    <s v="E"/>
    <s v="LAHER 6202 H.AHM ORI"/>
    <s v="ORISIN"/>
    <n v="1"/>
    <n v="1"/>
    <n v="1"/>
    <n v="19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NSA"/>
    <m/>
    <s v="NSA"/>
    <n v="19500"/>
    <n v="57564082.685275108"/>
    <m/>
    <n v="0"/>
    <n v="0"/>
    <n v="1"/>
    <n v="0"/>
    <n v="0"/>
    <n v="0"/>
    <n v="0"/>
    <n v="0"/>
    <n v="0"/>
    <n v="0"/>
    <n v="0"/>
    <n v="0"/>
    <n v="0"/>
    <s v="HB6202"/>
    <n v="2"/>
    <n v="0"/>
    <s v="-"/>
    <x v="0"/>
  </r>
  <r>
    <x v="470"/>
    <n v="26"/>
    <n v="178"/>
    <n v="70"/>
    <n v="143"/>
    <n v="30"/>
    <n v="117"/>
    <n v="29"/>
    <n v="20"/>
    <s v="A"/>
    <s v="A"/>
    <s v="A"/>
    <s v="B"/>
    <s v="ICC CLEANER SL99"/>
    <s v="IMITAS"/>
    <n v="1"/>
    <n v="1"/>
    <n v="1"/>
    <n v="3670"/>
    <n v="-152"/>
    <n v="-73"/>
    <n v="-87"/>
    <n v="9"/>
    <n v="0"/>
    <m/>
    <n v="0"/>
    <n v="0"/>
    <m/>
    <n v="0"/>
    <n v="0"/>
    <m/>
    <n v="0"/>
    <n v="0"/>
    <m/>
    <n v="0"/>
    <n v="21"/>
    <n v="37"/>
    <n v="58"/>
    <n v="0"/>
    <n v="116"/>
    <n v="116"/>
    <n v="0"/>
    <n v="0"/>
    <s v="-"/>
    <m/>
    <s v="-"/>
    <n v="0"/>
    <n v="0"/>
    <b v="0"/>
    <m/>
    <n v="0"/>
    <s v="-"/>
    <m/>
    <s v="-"/>
    <n v="0"/>
    <n v="0"/>
    <m/>
    <n v="0"/>
    <n v="26"/>
    <n v="70"/>
    <n v="30"/>
    <n v="29"/>
    <n v="178"/>
    <n v="73"/>
    <n v="87"/>
    <n v="0"/>
    <n v="0"/>
    <n v="0"/>
    <n v="0"/>
    <n v="0"/>
    <s v="ICCSL99"/>
    <n v="135"/>
    <n v="0"/>
    <s v="-"/>
    <x v="0"/>
  </r>
  <r>
    <x v="471"/>
    <n v="1"/>
    <n v="0"/>
    <n v="0"/>
    <n v="0"/>
    <n v="0"/>
    <n v="0"/>
    <n v="0"/>
    <n v="0"/>
    <s v="E"/>
    <s v="E"/>
    <s v="E"/>
    <s v="E"/>
    <s v="MUR TOPI 11"/>
    <s v="BAUDMU"/>
    <n v="2"/>
    <s v="1"/>
    <n v="1"/>
    <n v="5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MURTOP"/>
    <n v="0"/>
    <n v="0"/>
    <s v="-"/>
    <x v="0"/>
  </r>
  <r>
    <x v="472"/>
    <n v="18"/>
    <n v="74"/>
    <n v="14"/>
    <n v="94"/>
    <n v="10"/>
    <n v="74"/>
    <n v="9"/>
    <n v="16"/>
    <s v="A"/>
    <s v="A"/>
    <s v="A"/>
    <s v="B"/>
    <s v="POWER ENGINE CONDITIONER SL99"/>
    <s v="IMITAS"/>
    <n v="1"/>
    <n v="1"/>
    <n v="1"/>
    <n v="6000"/>
    <n v="-56"/>
    <n v="-80"/>
    <n v="-64"/>
    <n v="-7"/>
    <n v="0"/>
    <m/>
    <n v="0"/>
    <n v="0"/>
    <m/>
    <n v="0"/>
    <n v="0"/>
    <m/>
    <n v="0"/>
    <n v="0"/>
    <m/>
    <n v="0"/>
    <n v="0"/>
    <n v="57"/>
    <n v="46"/>
    <n v="3"/>
    <n v="106"/>
    <n v="106"/>
    <n v="0"/>
    <n v="0"/>
    <s v="-"/>
    <m/>
    <s v="-"/>
    <n v="0"/>
    <n v="0"/>
    <b v="0"/>
    <m/>
    <n v="0"/>
    <s v="-"/>
    <m/>
    <s v="-"/>
    <n v="0"/>
    <n v="0"/>
    <m/>
    <n v="0"/>
    <n v="18"/>
    <n v="14"/>
    <n v="10"/>
    <n v="9"/>
    <n v="74"/>
    <n v="80"/>
    <n v="64"/>
    <n v="7"/>
    <n v="0"/>
    <n v="0"/>
    <n v="0"/>
    <n v="0"/>
    <s v="PECSL99"/>
    <n v="76"/>
    <n v="0"/>
    <s v="-"/>
    <x v="0"/>
  </r>
  <r>
    <x v="473"/>
    <n v="1"/>
    <n v="0"/>
    <n v="2"/>
    <n v="1"/>
    <n v="1"/>
    <n v="0"/>
    <n v="0"/>
    <n v="0"/>
    <s v="E"/>
    <s v="D"/>
    <s v="E"/>
    <s v="E"/>
    <s v="SOKET INJEKTOR H.BEAT IMI"/>
    <s v="IMITAS"/>
    <n v="1"/>
    <s v="1"/>
    <n v="1"/>
    <n v="170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2"/>
    <n v="1"/>
    <n v="0"/>
    <n v="0"/>
    <n v="0"/>
    <n v="0"/>
    <n v="0"/>
    <n v="0"/>
    <n v="0"/>
    <n v="0"/>
    <n v="0"/>
    <s v="SCINHI"/>
    <n v="1"/>
    <n v="0"/>
    <s v="-"/>
    <x v="0"/>
  </r>
  <r>
    <x v="474"/>
    <n v="0"/>
    <n v="0"/>
    <n v="0"/>
    <n v="0"/>
    <n v="0"/>
    <n v="0"/>
    <n v="0"/>
    <n v="0"/>
    <s v="E"/>
    <s v="E"/>
    <s v="E"/>
    <s v="E"/>
    <s v="KARET SEAL HEAD H.VARIO CARBU IMI"/>
    <s v="IMITAS"/>
    <n v="1"/>
    <n v="1"/>
    <n v="1"/>
    <n v="1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SEAL1"/>
    <n v="0"/>
    <n v="0"/>
    <s v="-"/>
    <x v="0"/>
  </r>
  <r>
    <x v="475"/>
    <n v="0"/>
    <n v="0"/>
    <n v="0"/>
    <n v="0"/>
    <n v="0"/>
    <n v="0"/>
    <n v="0"/>
    <n v="0"/>
    <s v="E"/>
    <s v="E"/>
    <s v="E"/>
    <s v="E"/>
    <s v="SELANG RADIATOR C H.VARIO 125 ORI"/>
    <s v="ORISIN"/>
    <n v="1"/>
    <n v="1"/>
    <n v="1"/>
    <n v="29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950C-KZR-600"/>
    <n v="0"/>
    <n v="0"/>
    <s v="-"/>
    <x v="0"/>
  </r>
  <r>
    <x v="476"/>
    <n v="0"/>
    <n v="0"/>
    <n v="0"/>
    <n v="0"/>
    <n v="0"/>
    <n v="0"/>
    <n v="0"/>
    <n v="0"/>
    <s v="E"/>
    <s v="E"/>
    <s v="E"/>
    <s v="E"/>
    <s v="COP BUSI Y.JUPITER MX/VIXION/BYSON ORI (PK)"/>
    <s v="ORISIN"/>
    <n v="1"/>
    <n v="1"/>
    <n v="1"/>
    <n v="40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S7-H2370-00"/>
    <n v="0"/>
    <n v="0"/>
    <s v="-"/>
    <x v="0"/>
  </r>
  <r>
    <x v="477"/>
    <n v="2"/>
    <n v="1"/>
    <n v="1"/>
    <n v="1"/>
    <n v="1"/>
    <n v="0"/>
    <n v="0"/>
    <n v="0"/>
    <s v="D"/>
    <s v="D"/>
    <s v="E"/>
    <s v="E"/>
    <s v="ROLLER H.PCX 160 ORI"/>
    <s v="ORISIN"/>
    <n v="1"/>
    <n v="1"/>
    <n v="1"/>
    <n v="49900"/>
    <n v="1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2"/>
    <n v="1"/>
    <n v="1"/>
    <n v="0"/>
    <n v="1"/>
    <n v="0"/>
    <n v="0"/>
    <n v="0"/>
    <n v="0"/>
    <n v="0"/>
    <n v="0"/>
    <n v="0"/>
    <s v="22123-K0S-V00"/>
    <n v="2"/>
    <n v="0"/>
    <s v="-"/>
    <x v="0"/>
  </r>
  <r>
    <x v="478"/>
    <n v="1"/>
    <n v="1"/>
    <n v="6"/>
    <n v="3"/>
    <n v="2"/>
    <n v="2"/>
    <n v="0"/>
    <n v="0"/>
    <s v="D"/>
    <s v="C"/>
    <s v="C"/>
    <s v="E"/>
    <s v="KAMPAS GANDA H.BEAT/SCOOPY LED NEW ORI"/>
    <s v="ORISIN"/>
    <n v="1"/>
    <n v="1"/>
    <n v="1"/>
    <n v="140000"/>
    <n v="0"/>
    <n v="3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6"/>
    <n v="2"/>
    <n v="0"/>
    <n v="1"/>
    <n v="0"/>
    <n v="0"/>
    <n v="0"/>
    <n v="0"/>
    <n v="0"/>
    <n v="0"/>
    <n v="0"/>
    <s v="22535-K2F-N00"/>
    <n v="3"/>
    <n v="0"/>
    <s v="-"/>
    <x v="0"/>
  </r>
  <r>
    <x v="479"/>
    <n v="0"/>
    <n v="0"/>
    <n v="0"/>
    <n v="0"/>
    <n v="0"/>
    <n v="0"/>
    <n v="0"/>
    <n v="0"/>
    <s v="E"/>
    <s v="E"/>
    <s v="E"/>
    <s v="E"/>
    <s v="SEAL HEAD Y.MIO M3 125 ORI"/>
    <s v="ORISIN"/>
    <n v="1"/>
    <s v="1"/>
    <n v="1"/>
    <n v="5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BM-E1193-00"/>
    <n v="0"/>
    <n v="0"/>
    <s v="-"/>
    <x v="0"/>
  </r>
  <r>
    <x v="480"/>
    <n v="0"/>
    <n v="0"/>
    <n v="1"/>
    <n v="0"/>
    <n v="0"/>
    <n v="1"/>
    <n v="0"/>
    <n v="0"/>
    <s v="E"/>
    <s v="E"/>
    <s v="D"/>
    <s v="E"/>
    <s v="FILTER UDARA Y.MIO M3 ORI"/>
    <s v="ORISIN"/>
    <n v="1"/>
    <n v="1"/>
    <n v="1"/>
    <n v="40000"/>
    <n v="0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0"/>
    <n v="0"/>
    <n v="0"/>
    <s v="-"/>
    <m/>
    <s v="-"/>
    <n v="0"/>
    <n v="0"/>
    <n v="0"/>
    <m/>
    <n v="0"/>
    <s v="-"/>
    <m/>
    <s v="-"/>
    <n v="0"/>
    <n v="0"/>
    <m/>
    <n v="0"/>
    <n v="0"/>
    <n v="1"/>
    <n v="0"/>
    <n v="0"/>
    <n v="0"/>
    <n v="0"/>
    <n v="1"/>
    <n v="0"/>
    <n v="0"/>
    <n v="0"/>
    <n v="0"/>
    <n v="0"/>
    <s v="2PH-E4450-20"/>
    <n v="1"/>
    <n v="0"/>
    <s v="-"/>
    <x v="13"/>
  </r>
  <r>
    <x v="481"/>
    <n v="0"/>
    <n v="0"/>
    <n v="1"/>
    <n v="0"/>
    <n v="0"/>
    <n v="0"/>
    <n v="0"/>
    <n v="0"/>
    <s v="E"/>
    <s v="E"/>
    <s v="E"/>
    <s v="E"/>
    <s v="SPULL ASSY H.BEAT FI NON ESP AHM"/>
    <s v="ORISIN"/>
    <n v="1"/>
    <n v="1"/>
    <n v="1"/>
    <n v="250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31120-K25-901"/>
    <n v="0"/>
    <n v="0"/>
    <s v="-"/>
    <x v="0"/>
  </r>
  <r>
    <x v="482"/>
    <n v="0"/>
    <n v="0"/>
    <n v="0"/>
    <n v="0"/>
    <n v="0"/>
    <n v="0"/>
    <n v="0"/>
    <n v="0"/>
    <s v="E"/>
    <s v="E"/>
    <s v="E"/>
    <s v="E"/>
    <s v="DINAMO STATER TANPA KABEL H. ORI"/>
    <s v="ORISIN"/>
    <n v="1"/>
    <n v="1"/>
    <n v="1"/>
    <n v="28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1210-KVB-902"/>
    <n v="0"/>
    <n v="0"/>
    <s v="-"/>
    <x v="0"/>
  </r>
  <r>
    <x v="483"/>
    <n v="3"/>
    <n v="0"/>
    <n v="1"/>
    <n v="1"/>
    <n v="2"/>
    <n v="0"/>
    <n v="0"/>
    <n v="0"/>
    <s v="E"/>
    <s v="D"/>
    <s v="E"/>
    <s v="E"/>
    <s v="SAKLAR DIMMER H.KARISMA ORI (PK)"/>
    <s v="ORISIN"/>
    <n v="1"/>
    <n v="1"/>
    <n v="1"/>
    <n v="26185"/>
    <n v="3"/>
    <n v="0"/>
    <n v="2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5"/>
    <m/>
    <n v="0"/>
    <s v="-"/>
    <m/>
    <s v="-"/>
    <n v="0"/>
    <n v="0"/>
    <m/>
    <n v="0"/>
    <n v="3"/>
    <n v="1"/>
    <n v="2"/>
    <n v="0"/>
    <n v="0"/>
    <n v="0"/>
    <n v="0"/>
    <n v="0"/>
    <n v="0"/>
    <n v="0"/>
    <n v="0"/>
    <n v="0"/>
    <s v="35170-KPH-901"/>
    <n v="1"/>
    <n v="0"/>
    <s v="-"/>
    <x v="0"/>
  </r>
  <r>
    <x v="484"/>
    <n v="0"/>
    <n v="0"/>
    <n v="1"/>
    <n v="0"/>
    <n v="0"/>
    <n v="1"/>
    <n v="0"/>
    <n v="0"/>
    <s v="E"/>
    <s v="E"/>
    <s v="D"/>
    <s v="E"/>
    <s v="BOS POROK BALAKANG KANAN H.VARIO 125+/150+/PCX/ADV"/>
    <s v="ORISIN"/>
    <n v="1"/>
    <n v="1"/>
    <n v="1"/>
    <n v="20000"/>
    <n v="0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0"/>
    <m/>
    <n v="0"/>
    <s v="-"/>
    <m/>
    <s v="-"/>
    <n v="0"/>
    <n v="0"/>
    <m/>
    <n v="0"/>
    <n v="0"/>
    <n v="1"/>
    <n v="0"/>
    <n v="0"/>
    <n v="0"/>
    <n v="0"/>
    <n v="1"/>
    <n v="0"/>
    <n v="0"/>
    <n v="0"/>
    <n v="0"/>
    <n v="0"/>
    <s v="42312-KVG-900"/>
    <n v="1"/>
    <n v="0"/>
    <s v="-"/>
    <x v="0"/>
  </r>
  <r>
    <x v="485"/>
    <n v="1"/>
    <n v="0"/>
    <n v="1"/>
    <n v="1"/>
    <n v="0"/>
    <n v="0"/>
    <n v="0"/>
    <n v="0"/>
    <s v="E"/>
    <s v="D"/>
    <s v="E"/>
    <s v="E"/>
    <s v="HANDLE REM KANAN H.VARIO 110/ BEAT15-16 ESP ORI (PK)"/>
    <s v="ORISIN"/>
    <n v="1"/>
    <n v="1"/>
    <n v="1"/>
    <n v="639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0"/>
    <n v="0"/>
    <n v="0"/>
    <n v="0"/>
    <n v="0"/>
    <n v="0"/>
    <n v="0"/>
    <n v="0"/>
    <s v="53175-KVB-921"/>
    <n v="1"/>
    <n v="0"/>
    <s v="-"/>
    <x v="0"/>
  </r>
  <r>
    <x v="486"/>
    <n v="0"/>
    <n v="1"/>
    <n v="0"/>
    <n v="0"/>
    <n v="0"/>
    <n v="0"/>
    <n v="0"/>
    <n v="0"/>
    <s v="D"/>
    <s v="E"/>
    <s v="E"/>
    <s v="E"/>
    <s v="HANDLE REM KIRI H.PCX ORI"/>
    <s v="ORISIN"/>
    <n v="1"/>
    <n v="1"/>
    <n v="1"/>
    <n v="42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42500"/>
    <n v="21965380"/>
    <m/>
    <n v="0"/>
    <n v="0"/>
    <n v="0"/>
    <n v="0"/>
    <n v="0"/>
    <n v="0"/>
    <n v="0"/>
    <n v="0"/>
    <n v="0"/>
    <n v="0"/>
    <n v="0"/>
    <n v="0"/>
    <n v="0"/>
    <s v="53178-K04-931"/>
    <n v="1"/>
    <n v="0"/>
    <s v="-"/>
    <x v="0"/>
  </r>
  <r>
    <x v="487"/>
    <n v="1"/>
    <n v="1"/>
    <n v="1"/>
    <n v="0"/>
    <n v="0"/>
    <n v="0"/>
    <n v="0"/>
    <n v="0"/>
    <s v="D"/>
    <s v="E"/>
    <s v="E"/>
    <s v="E"/>
    <s v="HANDLE REM KIRI H. BEAT FI ESP NEW ORI"/>
    <s v="ORISIN"/>
    <n v="1"/>
    <n v="1"/>
    <n v="1"/>
    <n v="40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1"/>
    <n v="0"/>
    <n v="0"/>
    <n v="0"/>
    <n v="0"/>
    <n v="0"/>
    <n v="0"/>
    <n v="0"/>
    <s v="53178-K1A-N00"/>
    <n v="1"/>
    <n v="0"/>
    <s v="-"/>
    <x v="0"/>
  </r>
  <r>
    <x v="488"/>
    <n v="1"/>
    <n v="0"/>
    <n v="1"/>
    <n v="2"/>
    <n v="1"/>
    <n v="0"/>
    <n v="0"/>
    <n v="0"/>
    <s v="E"/>
    <s v="C"/>
    <s v="E"/>
    <s v="E"/>
    <s v="HANDLE REM KIRI H.BEAT ORI (PK)"/>
    <s v="ORISIN"/>
    <n v="1"/>
    <n v="1"/>
    <n v="1"/>
    <n v="27200"/>
    <n v="1"/>
    <n v="-1"/>
    <n v="1"/>
    <n v="0"/>
    <n v="1"/>
    <m/>
    <n v="0"/>
    <n v="0"/>
    <m/>
    <n v="0"/>
    <n v="0"/>
    <m/>
    <n v="0"/>
    <n v="0"/>
    <m/>
    <n v="0"/>
    <n v="0"/>
    <n v="1"/>
    <n v="0"/>
    <n v="0"/>
    <n v="1"/>
    <n v="1"/>
    <m/>
    <n v="1"/>
    <s v="SLT"/>
    <s v="GSM"/>
    <s v="GSM"/>
    <n v="27200"/>
    <n v="2132750"/>
    <n v="-2"/>
    <m/>
    <n v="0"/>
    <s v="-"/>
    <m/>
    <s v="-"/>
    <n v="0"/>
    <n v="0"/>
    <m/>
    <n v="0"/>
    <n v="1"/>
    <n v="1"/>
    <n v="1"/>
    <n v="0"/>
    <n v="0"/>
    <n v="1"/>
    <n v="0"/>
    <n v="0"/>
    <n v="0"/>
    <n v="0"/>
    <n v="0"/>
    <n v="0"/>
    <s v="53178-K25-910"/>
    <n v="1"/>
    <n v="0"/>
    <s v="GSM"/>
    <x v="0"/>
  </r>
  <r>
    <x v="489"/>
    <n v="1"/>
    <n v="0"/>
    <n v="1"/>
    <n v="1"/>
    <n v="0"/>
    <n v="0"/>
    <n v="0"/>
    <n v="0"/>
    <s v="E"/>
    <s v="D"/>
    <s v="E"/>
    <s v="E"/>
    <s v="HANDLE REM KIRI H.SCOOPY FI ORI (PK) "/>
    <s v="ORISIN"/>
    <n v="1"/>
    <s v="1"/>
    <n v="1"/>
    <n v="34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0"/>
    <n v="0"/>
    <n v="0"/>
    <n v="0"/>
    <n v="0"/>
    <n v="0"/>
    <n v="0"/>
    <n v="0"/>
    <s v="53178-KYT-900"/>
    <n v="1"/>
    <n v="0"/>
    <s v="-"/>
    <x v="0"/>
  </r>
  <r>
    <x v="490"/>
    <n v="2"/>
    <n v="0"/>
    <n v="0"/>
    <n v="2"/>
    <n v="4"/>
    <n v="0"/>
    <n v="2"/>
    <n v="0"/>
    <s v="E"/>
    <s v="D"/>
    <s v="E"/>
    <s v="E"/>
    <s v="SEAL PULLY / SIL PULLY Y.MIO J ORI"/>
    <s v="ORISIN"/>
    <n v="1"/>
    <s v="1"/>
    <n v="1"/>
    <n v="19000"/>
    <n v="2"/>
    <n v="-2"/>
    <n v="4"/>
    <n v="2"/>
    <n v="2"/>
    <m/>
    <n v="0"/>
    <n v="0"/>
    <m/>
    <n v="0"/>
    <n v="0"/>
    <m/>
    <n v="0"/>
    <n v="0"/>
    <m/>
    <n v="0"/>
    <n v="2"/>
    <n v="1"/>
    <n v="0"/>
    <n v="0"/>
    <n v="3"/>
    <n v="3"/>
    <n v="4"/>
    <n v="4"/>
    <s v="GSM"/>
    <s v="SLT"/>
    <s v="SLT"/>
    <n v="76000"/>
    <n v="1865800"/>
    <n v="-10"/>
    <m/>
    <n v="0"/>
    <s v="-"/>
    <m/>
    <s v="-"/>
    <n v="0"/>
    <n v="0"/>
    <m/>
    <n v="0"/>
    <n v="2"/>
    <n v="0"/>
    <n v="4"/>
    <n v="2"/>
    <n v="0"/>
    <n v="2"/>
    <n v="0"/>
    <n v="0"/>
    <n v="0"/>
    <n v="0"/>
    <n v="0"/>
    <n v="0"/>
    <s v="54P-E7465-00"/>
    <n v="1"/>
    <n v="0"/>
    <s v="SLT"/>
    <x v="0"/>
  </r>
  <r>
    <x v="491"/>
    <n v="2"/>
    <n v="0"/>
    <n v="2"/>
    <n v="2"/>
    <n v="1"/>
    <n v="0"/>
    <n v="0"/>
    <n v="0"/>
    <s v="E"/>
    <s v="D"/>
    <s v="E"/>
    <s v="E"/>
    <s v="DISC PAD BELAKANG H.MEGAPRO MST (PB)"/>
    <s v="BAUDMU"/>
    <n v="1"/>
    <n v="1"/>
    <n v="1"/>
    <n v="15000"/>
    <n v="2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2"/>
    <n v="1"/>
    <n v="0"/>
    <n v="0"/>
    <n v="0"/>
    <n v="0"/>
    <n v="0"/>
    <n v="0"/>
    <n v="0"/>
    <n v="0"/>
    <n v="0"/>
    <s v="DBMGPM"/>
    <n v="1"/>
    <n v="0"/>
    <s v="-"/>
    <x v="0"/>
  </r>
  <r>
    <x v="492"/>
    <n v="3"/>
    <n v="0"/>
    <n v="2"/>
    <n v="2"/>
    <n v="1"/>
    <n v="0"/>
    <n v="0"/>
    <n v="0"/>
    <s v="E"/>
    <s v="D"/>
    <s v="E"/>
    <s v="E"/>
    <s v="DISC PAD H.TIGER/MEGAPRO/ADV MST (PB)"/>
    <s v="BAUDMU"/>
    <n v="1"/>
    <n v="1"/>
    <n v="1"/>
    <n v="11000"/>
    <n v="3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3"/>
    <n v="2"/>
    <n v="1"/>
    <n v="0"/>
    <n v="0"/>
    <n v="0"/>
    <n v="0"/>
    <n v="0"/>
    <n v="0"/>
    <n v="0"/>
    <n v="0"/>
    <n v="0"/>
    <s v="DPTMAV"/>
    <n v="1"/>
    <n v="0"/>
    <s v="-"/>
    <x v="0"/>
  </r>
  <r>
    <x v="493"/>
    <n v="0"/>
    <n v="0"/>
    <n v="2"/>
    <n v="1"/>
    <n v="1"/>
    <n v="1"/>
    <n v="0"/>
    <n v="0"/>
    <s v="E"/>
    <s v="D"/>
    <s v="D"/>
    <s v="E"/>
    <s v="SENSOR MAQS PCX IMI"/>
    <s v="IMITAS"/>
    <n v="1"/>
    <n v="1"/>
    <n v="1"/>
    <n v="220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2"/>
    <n v="1"/>
    <n v="0"/>
    <n v="0"/>
    <n v="0"/>
    <n v="0"/>
    <n v="0"/>
    <n v="0"/>
    <n v="0"/>
    <n v="0"/>
    <n v="0"/>
    <s v="MAQSPCX"/>
    <n v="2"/>
    <n v="0"/>
    <s v="-"/>
    <x v="0"/>
  </r>
  <r>
    <x v="494"/>
    <n v="1"/>
    <n v="0"/>
    <n v="0"/>
    <n v="0"/>
    <n v="0"/>
    <n v="0"/>
    <n v="0"/>
    <n v="1"/>
    <s v="E"/>
    <s v="E"/>
    <s v="E"/>
    <s v="D"/>
    <s v="TERMOSTAT H.VARIO TECHNO CARBU IMI"/>
    <s v="IMITAS"/>
    <n v="1"/>
    <n v="1"/>
    <n v="1"/>
    <n v="120000"/>
    <n v="1"/>
    <n v="0"/>
    <n v="0"/>
    <n v="-1"/>
    <n v="0"/>
    <m/>
    <n v="0"/>
    <n v="0"/>
    <m/>
    <n v="0"/>
    <n v="0"/>
    <m/>
    <n v="0"/>
    <n v="0"/>
    <m/>
    <n v="0"/>
    <n v="0"/>
    <n v="0"/>
    <n v="0"/>
    <n v="1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0"/>
    <n v="0"/>
    <n v="1"/>
    <n v="0"/>
    <n v="0"/>
    <n v="0"/>
    <n v="0"/>
    <s v="TMHVTI"/>
    <n v="1"/>
    <n v="0"/>
    <s v="-"/>
    <x v="0"/>
  </r>
  <r>
    <x v="495"/>
    <n v="0"/>
    <n v="0"/>
    <n v="0"/>
    <n v="0"/>
    <n v="0"/>
    <n v="0"/>
    <n v="0"/>
    <n v="0"/>
    <s v="E"/>
    <s v="E"/>
    <s v="E"/>
    <s v="E"/>
    <s v="PERPAK HEAD H.VARIO 125 ORI"/>
    <s v="ORISIN"/>
    <n v="1"/>
    <s v="1"/>
    <n v="1"/>
    <n v="3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2251-KZR-601"/>
    <n v="0"/>
    <n v="0"/>
    <s v="-"/>
    <x v="33"/>
  </r>
  <r>
    <x v="496"/>
    <n v="0"/>
    <n v="0"/>
    <n v="0"/>
    <n v="0"/>
    <n v="0"/>
    <n v="0"/>
    <n v="0"/>
    <n v="0"/>
    <s v="E"/>
    <s v="E"/>
    <s v="E"/>
    <s v="E"/>
    <s v="PISTON KIT H.VARIO 150 LED ORI"/>
    <s v="ORISIN"/>
    <n v="1"/>
    <n v="1"/>
    <n v="1"/>
    <n v="14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A3-K36-P00"/>
    <n v="0"/>
    <n v="0"/>
    <s v="-"/>
    <x v="0"/>
  </r>
  <r>
    <x v="497"/>
    <n v="0"/>
    <n v="0"/>
    <n v="0"/>
    <n v="0"/>
    <n v="0"/>
    <n v="0"/>
    <n v="0"/>
    <n v="0"/>
    <s v="E"/>
    <s v="E"/>
    <s v="E"/>
    <s v="E"/>
    <s v="ROLL KETENG BESAR"/>
    <s v="ORISIN"/>
    <n v="1"/>
    <s v="1"/>
    <n v="1"/>
    <n v="14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610-086-113"/>
    <n v="0"/>
    <n v="0"/>
    <s v="-"/>
    <x v="0"/>
  </r>
  <r>
    <x v="498"/>
    <n v="0"/>
    <n v="0"/>
    <n v="0"/>
    <n v="0"/>
    <n v="1"/>
    <n v="0"/>
    <n v="0"/>
    <n v="0"/>
    <s v="E"/>
    <s v="E"/>
    <s v="E"/>
    <s v="E"/>
    <s v="PERPAK KNALPOT H.VARIO 110 ORI"/>
    <s v="ORISIN"/>
    <n v="1"/>
    <s v="1"/>
    <n v="1"/>
    <n v="8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0"/>
    <n v="0"/>
    <n v="1"/>
    <n v="0"/>
    <n v="0"/>
    <n v="0"/>
    <n v="0"/>
    <n v="0"/>
    <n v="0"/>
    <n v="0"/>
    <n v="0"/>
    <n v="0"/>
    <s v="18291-KVB-900"/>
    <n v="0"/>
    <n v="0"/>
    <s v="-"/>
    <x v="0"/>
  </r>
  <r>
    <x v="499"/>
    <n v="1"/>
    <n v="2"/>
    <n v="3"/>
    <n v="2"/>
    <n v="1"/>
    <n v="3"/>
    <n v="0"/>
    <n v="1"/>
    <s v="B"/>
    <s v="D"/>
    <s v="C"/>
    <s v="D"/>
    <s v="RUMAH ROLLER H.VARIO 125 ESP ORI"/>
    <s v="ORISIN"/>
    <n v="1"/>
    <n v="1"/>
    <n v="1"/>
    <n v="83000"/>
    <n v="-1"/>
    <n v="1"/>
    <n v="-2"/>
    <n v="-1"/>
    <n v="0"/>
    <m/>
    <n v="0"/>
    <n v="1"/>
    <m/>
    <n v="0"/>
    <n v="0"/>
    <m/>
    <n v="0"/>
    <n v="0"/>
    <m/>
    <n v="0"/>
    <n v="0"/>
    <n v="0"/>
    <n v="1"/>
    <n v="1"/>
    <n v="2"/>
    <n v="0"/>
    <n v="0"/>
    <n v="0"/>
    <s v="-"/>
    <m/>
    <s v="-"/>
    <n v="0"/>
    <n v="0"/>
    <n v="7"/>
    <m/>
    <n v="7"/>
    <s v="NSA"/>
    <m/>
    <s v="NSA"/>
    <n v="581000"/>
    <n v="57564082.685275108"/>
    <m/>
    <n v="0"/>
    <n v="1"/>
    <n v="3"/>
    <n v="1"/>
    <n v="0"/>
    <n v="0"/>
    <n v="0"/>
    <n v="2"/>
    <n v="1"/>
    <n v="0"/>
    <n v="0"/>
    <n v="0"/>
    <n v="0"/>
    <s v="22110-K35-V00"/>
    <n v="5"/>
    <n v="0"/>
    <s v="-"/>
    <x v="11"/>
  </r>
  <r>
    <x v="500"/>
    <n v="0"/>
    <n v="0"/>
    <n v="0"/>
    <n v="0"/>
    <n v="1"/>
    <n v="2"/>
    <n v="0"/>
    <n v="0"/>
    <s v="E"/>
    <s v="E"/>
    <s v="D"/>
    <s v="E"/>
    <s v="PER KAMPAS H.VARIO TECHNO ORI"/>
    <s v="ORISIN"/>
    <n v="1"/>
    <n v="1"/>
    <n v="1"/>
    <n v="8500"/>
    <n v="0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1"/>
    <m/>
    <n v="1"/>
    <s v="NSA"/>
    <m/>
    <s v="NSA"/>
    <n v="8500"/>
    <n v="57564082.685275108"/>
    <m/>
    <n v="0"/>
    <n v="0"/>
    <n v="0"/>
    <n v="1"/>
    <n v="0"/>
    <n v="0"/>
    <n v="0"/>
    <n v="1"/>
    <n v="0"/>
    <n v="0"/>
    <n v="0"/>
    <n v="0"/>
    <n v="0"/>
    <s v="22401-KVB-900"/>
    <n v="1"/>
    <n v="0"/>
    <s v="-"/>
    <x v="0"/>
  </r>
  <r>
    <x v="501"/>
    <n v="0"/>
    <n v="0"/>
    <n v="0"/>
    <n v="0"/>
    <n v="0"/>
    <n v="0"/>
    <n v="0"/>
    <n v="0"/>
    <s v="E"/>
    <s v="E"/>
    <s v="E"/>
    <s v="E"/>
    <s v="PERPAK HEAD Y.MIO M3 125/SOUL GT 125 ORI"/>
    <s v="ORISIN"/>
    <n v="1"/>
    <n v="1"/>
    <n v="1"/>
    <n v="21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BL-E1181-00"/>
    <n v="0"/>
    <n v="0"/>
    <s v="-"/>
    <x v="0"/>
  </r>
  <r>
    <x v="502"/>
    <n v="0"/>
    <n v="0"/>
    <n v="0"/>
    <n v="0"/>
    <n v="0"/>
    <n v="0"/>
    <n v="0"/>
    <n v="0"/>
    <s v="E"/>
    <s v="E"/>
    <s v="E"/>
    <s v="E"/>
    <s v="PERPAK BLOK Y.MIO M3/SOUL GT 125 ORI"/>
    <s v="ORISIN"/>
    <n v="1"/>
    <n v="1"/>
    <n v="1"/>
    <n v="18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PH-E1351-00"/>
    <n v="0"/>
    <n v="0"/>
    <s v="-"/>
    <x v="0"/>
  </r>
  <r>
    <x v="503"/>
    <n v="0"/>
    <n v="0"/>
    <n v="0"/>
    <n v="0"/>
    <n v="0"/>
    <n v="0"/>
    <n v="0"/>
    <n v="0"/>
    <s v="E"/>
    <s v="E"/>
    <s v="E"/>
    <s v="E"/>
    <s v="GIR SET Y.VIXION OLD ORI"/>
    <s v="ORISIN"/>
    <n v="1"/>
    <s v="1"/>
    <n v="1"/>
    <n v="369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C1-W001A-20"/>
    <n v="0"/>
    <n v="0"/>
    <s v="-"/>
    <x v="0"/>
  </r>
  <r>
    <x v="504"/>
    <n v="0"/>
    <n v="1"/>
    <n v="0"/>
    <n v="0"/>
    <n v="0"/>
    <n v="0"/>
    <n v="0"/>
    <n v="0"/>
    <s v="D"/>
    <s v="E"/>
    <s v="E"/>
    <s v="E"/>
    <s v="STANDAR SAMPING H. BEAT ORI"/>
    <s v="ORISIN"/>
    <n v="1"/>
    <n v="1"/>
    <n v="1"/>
    <n v="28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28500"/>
    <n v="21965380"/>
    <m/>
    <n v="0"/>
    <n v="0"/>
    <n v="0"/>
    <n v="0"/>
    <n v="0"/>
    <n v="0"/>
    <n v="0"/>
    <n v="0"/>
    <n v="0"/>
    <n v="0"/>
    <n v="0"/>
    <n v="0"/>
    <n v="0"/>
    <s v="50530-K81-N00"/>
    <n v="1"/>
    <n v="0"/>
    <s v="-"/>
    <x v="0"/>
  </r>
  <r>
    <x v="505"/>
    <n v="0"/>
    <n v="0"/>
    <n v="1"/>
    <n v="0"/>
    <n v="0"/>
    <n v="0"/>
    <n v="0"/>
    <n v="0"/>
    <s v="E"/>
    <s v="E"/>
    <s v="E"/>
    <s v="E"/>
    <s v="KABEL GAS Y.MIO J ORI"/>
    <s v="ORISIN"/>
    <n v="1"/>
    <n v="1"/>
    <n v="1"/>
    <n v="135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54P-F6301-11"/>
    <n v="0"/>
    <n v="0"/>
    <s v="-"/>
    <x v="0"/>
  </r>
  <r>
    <x v="506"/>
    <n v="0"/>
    <n v="0"/>
    <n v="0"/>
    <n v="0"/>
    <n v="0"/>
    <n v="0"/>
    <n v="0"/>
    <n v="0"/>
    <s v="E"/>
    <s v="E"/>
    <s v="E"/>
    <s v="E"/>
    <s v="COVER BAWAH BEAT20 LED/STREET ORI"/>
    <s v="ORISIN"/>
    <n v="1"/>
    <n v="1"/>
    <n v="1"/>
    <n v="7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40-K1A-N00ZA"/>
    <n v="0"/>
    <n v="0"/>
    <s v="-"/>
    <x v="0"/>
  </r>
  <r>
    <x v="507"/>
    <n v="0"/>
    <n v="0"/>
    <n v="0"/>
    <n v="0"/>
    <n v="0"/>
    <n v="0"/>
    <n v="0"/>
    <n v="0"/>
    <s v="E"/>
    <s v="E"/>
    <s v="E"/>
    <s v="E"/>
    <s v="LAHER 6203 INDOPART"/>
    <s v="IMITAS"/>
    <n v="1"/>
    <n v="1"/>
    <n v="1"/>
    <n v="123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P0015"/>
    <n v="0"/>
    <n v="0"/>
    <s v="-"/>
    <x v="0"/>
  </r>
  <r>
    <x v="508"/>
    <n v="3"/>
    <n v="2"/>
    <n v="1"/>
    <n v="0"/>
    <n v="2"/>
    <n v="0"/>
    <n v="0"/>
    <n v="0"/>
    <s v="D"/>
    <s v="E"/>
    <s v="E"/>
    <s v="E"/>
    <s v="LAHER 699 / LAHER DINAMO IMI"/>
    <s v="IMITAS"/>
    <n v="1"/>
    <n v="1"/>
    <n v="1"/>
    <n v="15000"/>
    <n v="1"/>
    <n v="1"/>
    <n v="2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3"/>
    <n v="1"/>
    <n v="2"/>
    <n v="0"/>
    <n v="2"/>
    <n v="0"/>
    <n v="0"/>
    <n v="0"/>
    <n v="0"/>
    <n v="0"/>
    <n v="0"/>
    <n v="0"/>
    <s v="LHR699"/>
    <n v="1"/>
    <n v="0"/>
    <s v="-"/>
    <x v="0"/>
  </r>
  <r>
    <x v="509"/>
    <n v="0"/>
    <n v="0"/>
    <n v="0"/>
    <n v="0"/>
    <n v="0"/>
    <n v="1"/>
    <n v="0"/>
    <n v="0"/>
    <s v="E"/>
    <s v="E"/>
    <s v="D"/>
    <s v="E"/>
    <s v="REPAIR KIT H. BEAT CARBU IMI"/>
    <s v="IMITAS"/>
    <n v="1"/>
    <n v="1"/>
    <n v="1"/>
    <n v="23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1"/>
    <n v="0"/>
    <n v="0"/>
    <n v="0"/>
    <n v="0"/>
    <n v="0"/>
    <s v="RKHBCI"/>
    <n v="1"/>
    <n v="0"/>
    <s v="-"/>
    <x v="6"/>
  </r>
  <r>
    <x v="510"/>
    <n v="0"/>
    <n v="0"/>
    <n v="0"/>
    <n v="0"/>
    <n v="0"/>
    <n v="0"/>
    <n v="0"/>
    <n v="0"/>
    <s v="E"/>
    <s v="E"/>
    <s v="E"/>
    <s v="E"/>
    <s v="SAKLAR ON OF VARIASI"/>
    <s v="IMITAS"/>
    <n v="1"/>
    <n v="1"/>
    <n v="1"/>
    <n v="2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SKLVRS"/>
    <n v="0"/>
    <n v="0"/>
    <s v="-"/>
    <x v="6"/>
  </r>
  <r>
    <x v="511"/>
    <n v="1"/>
    <n v="0"/>
    <n v="1"/>
    <n v="1"/>
    <n v="1"/>
    <n v="0"/>
    <n v="0"/>
    <n v="0"/>
    <s v="E"/>
    <s v="D"/>
    <s v="E"/>
    <s v="E"/>
    <s v="BOHLAM DEPAN SCOOPY/VERZA/TIGER/VIXION LED 15W LUMINOS MH1 (PS)"/>
    <s v="IMITAS"/>
    <n v="1"/>
    <n v="1"/>
    <n v="1"/>
    <n v="52000"/>
    <n v="1"/>
    <n v="0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LEDSVL"/>
    <n v="1"/>
    <n v="0"/>
    <s v="-"/>
    <x v="0"/>
  </r>
  <r>
    <x v="512"/>
    <n v="0"/>
    <n v="0"/>
    <n v="0"/>
    <n v="0"/>
    <n v="0"/>
    <n v="0"/>
    <n v="0"/>
    <n v="0"/>
    <s v="E"/>
    <s v="E"/>
    <s v="E"/>
    <s v="E"/>
    <s v="LAMPU SENJA LED SET ISI 2 (PB)"/>
    <s v="IMITAS"/>
    <n v="1"/>
    <n v="1"/>
    <n v="1"/>
    <n v="2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LSJLED"/>
    <n v="0"/>
    <n v="0"/>
    <s v="-"/>
    <x v="6"/>
  </r>
  <r>
    <x v="513"/>
    <n v="1"/>
    <n v="0"/>
    <n v="1"/>
    <n v="0"/>
    <n v="1"/>
    <n v="1"/>
    <n v="0"/>
    <n v="0"/>
    <s v="E"/>
    <s v="E"/>
    <s v="D"/>
    <s v="E"/>
    <s v="SEAL HEAD H.VARIO 125 NEW ORI"/>
    <s v="ORISIN"/>
    <n v="1"/>
    <n v="1"/>
    <n v="1"/>
    <n v="390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12391-K66-V01"/>
    <n v="1"/>
    <n v="0"/>
    <s v="-"/>
    <x v="0"/>
  </r>
  <r>
    <x v="514"/>
    <n v="0"/>
    <n v="0"/>
    <n v="0"/>
    <n v="0"/>
    <n v="0"/>
    <n v="0"/>
    <n v="0"/>
    <n v="0"/>
    <s v="E"/>
    <s v="E"/>
    <s v="E"/>
    <s v="E"/>
    <s v="BLOK SEHER MIO M3/SOUL GT 125/XRIDE18"/>
    <s v="ORISIN"/>
    <n v="1"/>
    <n v="1"/>
    <n v="1"/>
    <n v="2336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PH-E1311-10"/>
    <n v="0"/>
    <n v="0"/>
    <s v="-"/>
    <x v="0"/>
  </r>
  <r>
    <x v="515"/>
    <n v="1"/>
    <n v="0"/>
    <n v="1"/>
    <n v="0"/>
    <n v="1"/>
    <n v="1"/>
    <n v="0"/>
    <n v="0"/>
    <s v="E"/>
    <s v="E"/>
    <s v="D"/>
    <s v="E"/>
    <s v="HANDLE REM KANAN H.VARIO 125 LED ORI (PK)"/>
    <s v="ORISIN"/>
    <n v="1"/>
    <n v="1"/>
    <n v="1"/>
    <n v="35000"/>
    <n v="1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1"/>
    <n v="1"/>
    <n v="1"/>
    <n v="0"/>
    <n v="0"/>
    <n v="0"/>
    <n v="0"/>
    <n v="0"/>
    <n v="0"/>
    <n v="0"/>
    <n v="0"/>
    <n v="0"/>
    <s v="53175-K59-A71"/>
    <n v="1"/>
    <n v="0"/>
    <s v="-"/>
    <x v="0"/>
  </r>
  <r>
    <x v="516"/>
    <n v="0"/>
    <n v="2"/>
    <n v="0"/>
    <n v="0"/>
    <n v="0"/>
    <n v="0"/>
    <n v="0"/>
    <n v="0"/>
    <s v="D"/>
    <s v="E"/>
    <s v="E"/>
    <s v="E"/>
    <s v="PERPAK BLOK Y.NMAX ORI"/>
    <s v="ORISIN"/>
    <n v="1"/>
    <n v="1"/>
    <n v="1"/>
    <n v="145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2"/>
    <m/>
    <n v="2"/>
    <s v=""/>
    <m/>
    <s v=""/>
    <n v="29000"/>
    <n v="21965380"/>
    <m/>
    <n v="0"/>
    <n v="0"/>
    <n v="0"/>
    <n v="0"/>
    <n v="0"/>
    <n v="0"/>
    <n v="0"/>
    <n v="0"/>
    <n v="0"/>
    <n v="0"/>
    <n v="0"/>
    <n v="0"/>
    <n v="0"/>
    <s v="2DP-E1351-00"/>
    <n v="1"/>
    <n v="0"/>
    <s v="-"/>
    <x v="0"/>
  </r>
  <r>
    <x v="517"/>
    <n v="0"/>
    <n v="0"/>
    <n v="0"/>
    <n v="0"/>
    <n v="0"/>
    <n v="0"/>
    <n v="0"/>
    <n v="0"/>
    <s v="E"/>
    <s v="E"/>
    <s v="E"/>
    <s v="E"/>
    <s v="NOKEN AS NMAX Y.NMAX ORI"/>
    <s v="ORISIN"/>
    <n v="1"/>
    <n v="1"/>
    <n v="1"/>
    <n v="28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DP-E2170-01"/>
    <n v="0"/>
    <n v="0"/>
    <s v="-"/>
    <x v="0"/>
  </r>
  <r>
    <x v="518"/>
    <n v="0"/>
    <n v="0"/>
    <n v="0"/>
    <n v="0"/>
    <n v="0"/>
    <n v="0"/>
    <n v="0"/>
    <n v="0"/>
    <s v="E"/>
    <s v="E"/>
    <s v="E"/>
    <s v="E"/>
    <s v="BLOCK SEHER Y.NMAX ORI"/>
    <s v="ORISIN"/>
    <n v="1"/>
    <n v="1"/>
    <n v="1"/>
    <n v="279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DP-WE13E-00"/>
    <n v="0"/>
    <n v="0"/>
    <s v="-"/>
    <x v="0"/>
  </r>
  <r>
    <x v="519"/>
    <n v="1"/>
    <n v="1"/>
    <n v="5"/>
    <n v="0"/>
    <n v="2"/>
    <n v="2"/>
    <n v="0"/>
    <n v="0"/>
    <s v="D"/>
    <s v="E"/>
    <s v="D"/>
    <s v="E"/>
    <s v="SENSOR TP H.GENIO/BEAT LED/SCOOPY NEW IMI"/>
    <s v="IMITAS"/>
    <n v="1"/>
    <n v="1"/>
    <n v="1"/>
    <n v="115500"/>
    <n v="0"/>
    <n v="5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5"/>
    <n v="2"/>
    <n v="0"/>
    <n v="1"/>
    <n v="0"/>
    <n v="0"/>
    <n v="0"/>
    <n v="0"/>
    <n v="0"/>
    <n v="0"/>
    <n v="0"/>
    <s v="STPGBS"/>
    <n v="2"/>
    <n v="0"/>
    <s v="-"/>
    <x v="0"/>
  </r>
  <r>
    <x v="520"/>
    <n v="9"/>
    <n v="14"/>
    <n v="17"/>
    <n v="10"/>
    <n v="8"/>
    <n v="13"/>
    <n v="4"/>
    <n v="3"/>
    <s v="A"/>
    <s v="A"/>
    <s v="A"/>
    <s v="D"/>
    <s v="BOHLAM BELAKANG SGP ORI (PS)"/>
    <s v="ORISIN"/>
    <n v="1"/>
    <n v="1"/>
    <n v="1"/>
    <n v="12000"/>
    <n v="-5"/>
    <n v="7"/>
    <n v="-5"/>
    <n v="1"/>
    <n v="0"/>
    <m/>
    <n v="0"/>
    <n v="5"/>
    <m/>
    <n v="0"/>
    <n v="0"/>
    <m/>
    <n v="0"/>
    <n v="0"/>
    <m/>
    <n v="0"/>
    <n v="0"/>
    <n v="0"/>
    <n v="2"/>
    <n v="0"/>
    <n v="2"/>
    <n v="2"/>
    <n v="0"/>
    <n v="0"/>
    <s v="-"/>
    <m/>
    <s v="-"/>
    <n v="0"/>
    <n v="0"/>
    <n v="22"/>
    <m/>
    <n v="22"/>
    <s v=""/>
    <m/>
    <s v=""/>
    <n v="264000"/>
    <n v="21965380"/>
    <m/>
    <n v="0"/>
    <n v="9"/>
    <n v="17"/>
    <n v="8"/>
    <n v="4"/>
    <n v="0"/>
    <n v="0"/>
    <n v="5"/>
    <n v="0"/>
    <n v="0"/>
    <n v="0"/>
    <n v="0"/>
    <n v="0"/>
    <s v="09471-12008-000"/>
    <n v="13"/>
    <n v="0"/>
    <s v="-"/>
    <x v="0"/>
  </r>
  <r>
    <x v="521"/>
    <n v="0"/>
    <n v="0"/>
    <n v="0"/>
    <n v="0"/>
    <n v="0"/>
    <n v="0"/>
    <n v="0"/>
    <n v="0"/>
    <s v="E"/>
    <s v="E"/>
    <s v="E"/>
    <s v="E"/>
    <s v="PERPAK MAGNET H.REVO FI ORI"/>
    <s v="ORISIN"/>
    <n v="1"/>
    <n v="1"/>
    <n v="1"/>
    <n v="2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1395-KWB-920"/>
    <n v="0"/>
    <n v="0"/>
    <s v="-"/>
    <x v="6"/>
  </r>
  <r>
    <x v="522"/>
    <n v="0"/>
    <n v="0"/>
    <n v="0"/>
    <n v="0"/>
    <n v="0"/>
    <n v="0"/>
    <n v="0"/>
    <n v="0"/>
    <s v="E"/>
    <s v="E"/>
    <s v="E"/>
    <s v="E"/>
    <s v="TENSIONER KETENG SUPRA X 12514 FI"/>
    <s v="ORISIN"/>
    <n v="1"/>
    <s v="1"/>
    <n v="1"/>
    <n v="6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500-K41-N00"/>
    <n v="0"/>
    <n v="0"/>
    <s v="-"/>
    <x v="0"/>
  </r>
  <r>
    <x v="523"/>
    <n v="0"/>
    <n v="0"/>
    <n v="0"/>
    <n v="0"/>
    <n v="0"/>
    <n v="0"/>
    <n v="0"/>
    <n v="0"/>
    <s v="E"/>
    <s v="E"/>
    <s v="E"/>
    <s v="E"/>
    <s v="SETANG SEHER Y. MIO M3 ORI"/>
    <s v="ORISIN"/>
    <n v="1"/>
    <n v="1"/>
    <n v="1"/>
    <n v="22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PH-WE166-00"/>
    <n v="0"/>
    <n v="0"/>
    <s v="-"/>
    <x v="6"/>
  </r>
  <r>
    <x v="524"/>
    <n v="0"/>
    <n v="0"/>
    <n v="0"/>
    <n v="0"/>
    <n v="0"/>
    <n v="0"/>
    <n v="0"/>
    <n v="0"/>
    <s v="E"/>
    <s v="E"/>
    <s v="E"/>
    <s v="E"/>
    <s v="CDI/ECM BEAT FI ESP NON ISS"/>
    <s v="ORISIN"/>
    <n v="1"/>
    <n v="1"/>
    <n v="1"/>
    <n v="884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0400-K25-600CI"/>
    <n v="0"/>
    <n v="0"/>
    <s v="-"/>
    <x v="6"/>
  </r>
  <r>
    <x v="525"/>
    <n v="0"/>
    <n v="0"/>
    <n v="0"/>
    <n v="0"/>
    <n v="0"/>
    <n v="0"/>
    <n v="0"/>
    <n v="0"/>
    <s v="E"/>
    <s v="E"/>
    <s v="E"/>
    <s v="E"/>
    <s v="COP BUSI H.VARIO 150 ORI"/>
    <s v="ORISIN"/>
    <n v="1"/>
    <n v="1"/>
    <n v="1"/>
    <n v="2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0700-K50-T01"/>
    <n v="0"/>
    <n v="0"/>
    <s v="-"/>
    <x v="6"/>
  </r>
  <r>
    <x v="526"/>
    <n v="1"/>
    <n v="1"/>
    <n v="1"/>
    <n v="1"/>
    <n v="1"/>
    <n v="1"/>
    <n v="0"/>
    <n v="0"/>
    <s v="D"/>
    <s v="D"/>
    <s v="D"/>
    <s v="E"/>
    <s v="RELAY STATER H.VARIO 150 ORI"/>
    <s v="ORISIN"/>
    <n v="1"/>
    <n v="1"/>
    <n v="1"/>
    <n v="4838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1"/>
    <n v="1"/>
    <n v="0"/>
    <n v="1"/>
    <n v="0"/>
    <n v="0"/>
    <n v="0"/>
    <n v="0"/>
    <n v="0"/>
    <n v="0"/>
    <n v="0"/>
    <s v="38502-K59-A11"/>
    <n v="3"/>
    <n v="0"/>
    <s v="-"/>
    <x v="0"/>
  </r>
  <r>
    <x v="527"/>
    <n v="0"/>
    <n v="0"/>
    <n v="0"/>
    <n v="0"/>
    <n v="0"/>
    <n v="0"/>
    <n v="0"/>
    <n v="0"/>
    <s v="E"/>
    <s v="E"/>
    <s v="E"/>
    <s v="E"/>
    <s v="HOLDER KANAN MIO J / XEON (PB)"/>
    <s v="ORISIN"/>
    <n v="1"/>
    <n v="1"/>
    <n v="1"/>
    <n v="4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4D-H3976-00"/>
    <n v="0"/>
    <n v="0"/>
    <s v="-"/>
    <x v="0"/>
  </r>
  <r>
    <x v="528"/>
    <n v="16"/>
    <n v="0"/>
    <n v="0"/>
    <n v="0"/>
    <n v="0"/>
    <n v="0"/>
    <n v="0"/>
    <n v="0"/>
    <s v="E"/>
    <s v="E"/>
    <s v="E"/>
    <s v="E"/>
    <s v="PER SHOCK DEPAN H.VARIO 125 ORI"/>
    <s v="ORISIN"/>
    <n v="1"/>
    <n v="1"/>
    <n v="1"/>
    <n v="25000"/>
    <n v="16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6"/>
    <m/>
    <n v="0"/>
    <s v="-"/>
    <m/>
    <s v="-"/>
    <n v="0"/>
    <n v="0"/>
    <m/>
    <n v="0"/>
    <n v="16"/>
    <n v="0"/>
    <n v="0"/>
    <n v="0"/>
    <n v="0"/>
    <n v="0"/>
    <n v="0"/>
    <n v="0"/>
    <n v="0"/>
    <n v="0"/>
    <n v="0"/>
    <n v="0"/>
    <s v="51401-KZR-600"/>
    <n v="0"/>
    <n v="0"/>
    <s v="-"/>
    <x v="0"/>
  </r>
  <r>
    <x v="529"/>
    <n v="0"/>
    <n v="0"/>
    <n v="0"/>
    <n v="0"/>
    <n v="0"/>
    <n v="0"/>
    <n v="0"/>
    <n v="0"/>
    <s v="E"/>
    <s v="E"/>
    <s v="E"/>
    <s v="E"/>
    <s v="HANDLE REM KANAN H.SCOOPY ESP ORI"/>
    <s v="ORISIN"/>
    <n v="1"/>
    <n v="1"/>
    <n v="1"/>
    <n v="5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3175-K81-N31"/>
    <n v="0"/>
    <n v="0"/>
    <s v="-"/>
    <x v="0"/>
  </r>
  <r>
    <x v="530"/>
    <n v="0"/>
    <n v="0"/>
    <n v="0"/>
    <n v="0"/>
    <n v="0"/>
    <n v="0"/>
    <n v="0"/>
    <n v="0"/>
    <s v="E"/>
    <s v="E"/>
    <s v="E"/>
    <s v="E"/>
    <s v="HANDLE REM MIO 125/JUPITER Z/NEW/MX (PS)"/>
    <s v="ORISIN"/>
    <n v="1"/>
    <s v="1"/>
    <n v="1"/>
    <n v="32578.788616333699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TL-H3922-00"/>
    <n v="0"/>
    <n v="0"/>
    <s v="-"/>
    <x v="6"/>
  </r>
  <r>
    <x v="531"/>
    <n v="0"/>
    <n v="0"/>
    <n v="0"/>
    <n v="0"/>
    <n v="0"/>
    <n v="0"/>
    <n v="0"/>
    <n v="0"/>
    <s v="E"/>
    <s v="E"/>
    <s v="E"/>
    <s v="E"/>
    <s v="COVER BAWAH H.BEAT"/>
    <s v="ORISIN"/>
    <n v="1"/>
    <n v="1"/>
    <n v="1"/>
    <n v="7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08-K1A-N00ZA"/>
    <n v="0"/>
    <n v="0"/>
    <s v="-"/>
    <x v="0"/>
  </r>
  <r>
    <x v="532"/>
    <n v="0"/>
    <n v="0"/>
    <n v="0"/>
    <n v="0"/>
    <n v="0"/>
    <n v="0"/>
    <n v="0"/>
    <n v="0"/>
    <s v="E"/>
    <s v="E"/>
    <s v="E"/>
    <s v="E"/>
    <s v="COVER FR LOWER/TADAH LUMPUR H.BEAT ESP DIG ORI"/>
    <s v="ORISIN"/>
    <n v="1"/>
    <n v="1"/>
    <n v="1"/>
    <n v="752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08-K81-N00ZA"/>
    <n v="0"/>
    <n v="0"/>
    <s v="-"/>
    <x v="0"/>
  </r>
  <r>
    <x v="533"/>
    <n v="0"/>
    <n v="0"/>
    <n v="0"/>
    <n v="0"/>
    <n v="0"/>
    <n v="0"/>
    <n v="0"/>
    <n v="0"/>
    <s v="E"/>
    <s v="E"/>
    <s v="E"/>
    <s v="E"/>
    <s v="COVER INNER LOWER/COVER KONTAK H.BEAT ESP ORI"/>
    <s v="ORISIN"/>
    <n v="1"/>
    <n v="1"/>
    <n v="1"/>
    <n v="587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81141-K81-N00ZA"/>
    <n v="0"/>
    <n v="0"/>
    <s v="-"/>
    <x v="0"/>
  </r>
  <r>
    <x v="534"/>
    <n v="0"/>
    <n v="0"/>
    <n v="2"/>
    <n v="0"/>
    <n v="0"/>
    <n v="0"/>
    <n v="0"/>
    <n v="0"/>
    <s v="E"/>
    <s v="E"/>
    <s v="E"/>
    <s v="E"/>
    <s v="OIL SEAL KICK STATER H.GRAND/ 13.8X24X5 ORI"/>
    <s v="ORISIN"/>
    <n v="1"/>
    <n v="1"/>
    <n v="1"/>
    <n v="8000"/>
    <n v="0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2"/>
    <m/>
    <n v="0"/>
    <s v="-"/>
    <m/>
    <s v="-"/>
    <n v="0"/>
    <n v="0"/>
    <m/>
    <n v="0"/>
    <n v="0"/>
    <n v="2"/>
    <n v="0"/>
    <n v="0"/>
    <n v="0"/>
    <n v="0"/>
    <n v="0"/>
    <n v="0"/>
    <n v="0"/>
    <n v="0"/>
    <n v="0"/>
    <n v="0"/>
    <s v="91202-302-010"/>
    <n v="0"/>
    <n v="0"/>
    <s v="-"/>
    <x v="0"/>
  </r>
  <r>
    <x v="535"/>
    <n v="7"/>
    <n v="2"/>
    <n v="4"/>
    <n v="0"/>
    <n v="1"/>
    <n v="2"/>
    <n v="0"/>
    <n v="0"/>
    <s v="D"/>
    <s v="E"/>
    <s v="D"/>
    <s v="E"/>
    <s v="BAUD VISOR NMAX"/>
    <s v="BAUDMU"/>
    <n v="1"/>
    <n v="1"/>
    <n v="1"/>
    <n v="1250"/>
    <n v="5"/>
    <n v="4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7"/>
    <n v="4"/>
    <n v="1"/>
    <n v="0"/>
    <n v="2"/>
    <n v="0"/>
    <n v="1"/>
    <n v="0"/>
    <n v="0"/>
    <n v="0"/>
    <n v="0"/>
    <n v="0"/>
    <s v="BDVRNX"/>
    <n v="2"/>
    <n v="0"/>
    <s v="-"/>
    <x v="0"/>
  </r>
  <r>
    <x v="536"/>
    <n v="0"/>
    <n v="0"/>
    <n v="1"/>
    <n v="0"/>
    <n v="0"/>
    <n v="0"/>
    <n v="0"/>
    <n v="0"/>
    <s v="E"/>
    <s v="E"/>
    <s v="E"/>
    <s v="E"/>
    <s v="SAKLAR LAMPU SUPRAX 125/KARISMA (PK)"/>
    <s v="NOSTOK"/>
    <n v="1"/>
    <s v="1"/>
    <n v="1"/>
    <n v="175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GEN0008"/>
    <n v="0"/>
    <n v="0"/>
    <s v="-"/>
    <x v="0"/>
  </r>
  <r>
    <x v="537"/>
    <n v="0"/>
    <n v="2"/>
    <n v="1"/>
    <n v="2"/>
    <n v="0"/>
    <n v="0"/>
    <n v="0"/>
    <n v="0"/>
    <s v="D"/>
    <s v="D"/>
    <s v="E"/>
    <s v="E"/>
    <s v="MUR PULLY H.BEAT FI IMI"/>
    <s v="BAUDMU"/>
    <n v="1"/>
    <n v="1"/>
    <n v="1"/>
    <n v="5000"/>
    <n v="-2"/>
    <n v="-1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2"/>
    <n v="1"/>
    <n v="0"/>
    <n v="0"/>
    <n v="0"/>
    <n v="0"/>
    <n v="0"/>
    <n v="0"/>
    <s v="MRPBFI"/>
    <n v="2"/>
    <n v="0"/>
    <s v="-"/>
    <x v="0"/>
  </r>
  <r>
    <x v="538"/>
    <n v="0"/>
    <n v="0"/>
    <n v="0"/>
    <n v="0"/>
    <n v="0"/>
    <n v="0"/>
    <n v="0"/>
    <n v="0"/>
    <s v="E"/>
    <s v="E"/>
    <s v="E"/>
    <s v="E"/>
    <s v="GIRBOX H.REVO ABSOLUT IMI"/>
    <s v="IMITAS"/>
    <n v="1"/>
    <n v="1"/>
    <n v="1"/>
    <n v="3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NN0013"/>
    <n v="0"/>
    <n v="0"/>
    <s v="-"/>
    <x v="0"/>
  </r>
  <r>
    <x v="539"/>
    <n v="0"/>
    <n v="0"/>
    <n v="0"/>
    <n v="0"/>
    <n v="0"/>
    <n v="0"/>
    <n v="0"/>
    <n v="0"/>
    <s v="E"/>
    <s v="E"/>
    <s v="E"/>
    <s v="E"/>
    <s v="PACKING WATER PUMP VIXION ORI"/>
    <s v="ORISIN"/>
    <n v="1"/>
    <n v="1"/>
    <n v="1"/>
    <n v="14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S7-E1196-00"/>
    <n v="0"/>
    <n v="0"/>
    <s v="-"/>
    <x v="0"/>
  </r>
  <r>
    <x v="540"/>
    <n v="0"/>
    <n v="3"/>
    <n v="3"/>
    <n v="0"/>
    <n v="0"/>
    <n v="0"/>
    <n v="0"/>
    <n v="0"/>
    <s v="E"/>
    <s v="E"/>
    <s v="E"/>
    <s v="E"/>
    <s v="PEN PULLY/PIN PEN BEAT/VARIO/SCOOPY AHM"/>
    <s v="ORISIN"/>
    <n v="1"/>
    <n v="1"/>
    <n v="1"/>
    <n v="8800"/>
    <n v="-3"/>
    <n v="3"/>
    <n v="0"/>
    <n v="0"/>
    <n v="0"/>
    <m/>
    <n v="0"/>
    <n v="3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0"/>
    <m/>
    <n v="0"/>
    <s v="-"/>
    <m/>
    <s v="-"/>
    <n v="0"/>
    <n v="0"/>
    <m/>
    <n v="0"/>
    <n v="0"/>
    <n v="3"/>
    <n v="0"/>
    <n v="0"/>
    <n v="3"/>
    <n v="0"/>
    <n v="0"/>
    <n v="0"/>
    <n v="0"/>
    <n v="0"/>
    <n v="0"/>
    <n v="0"/>
    <s v="23225-KSY-900"/>
    <n v="2"/>
    <n v="0"/>
    <s v="-"/>
    <x v="0"/>
  </r>
  <r>
    <x v="541"/>
    <n v="0"/>
    <n v="3"/>
    <n v="3"/>
    <n v="0"/>
    <n v="0"/>
    <n v="0"/>
    <n v="0"/>
    <n v="0"/>
    <s v="E"/>
    <s v="E"/>
    <s v="E"/>
    <s v="E"/>
    <s v="BOS PEN PULLY/PIN PEN BEAT/VARIO/SCOOPY/SPACY"/>
    <s v="ORISIN"/>
    <n v="1"/>
    <n v="1"/>
    <n v="1"/>
    <n v="7900"/>
    <n v="-3"/>
    <n v="3"/>
    <n v="0"/>
    <n v="0"/>
    <n v="0"/>
    <m/>
    <n v="0"/>
    <n v="3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0"/>
    <m/>
    <n v="0"/>
    <s v="-"/>
    <m/>
    <s v="-"/>
    <n v="0"/>
    <n v="0"/>
    <m/>
    <n v="0"/>
    <n v="0"/>
    <n v="3"/>
    <n v="0"/>
    <n v="0"/>
    <n v="3"/>
    <n v="0"/>
    <n v="0"/>
    <n v="0"/>
    <n v="0"/>
    <n v="0"/>
    <n v="0"/>
    <n v="0"/>
    <s v="23226-KVB-900"/>
    <n v="2"/>
    <n v="0"/>
    <s v="-"/>
    <x v="0"/>
  </r>
  <r>
    <x v="542"/>
    <n v="1"/>
    <n v="0"/>
    <n v="0"/>
    <n v="0"/>
    <n v="0"/>
    <n v="0"/>
    <n v="0"/>
    <n v="0"/>
    <s v="E"/>
    <s v="E"/>
    <s v="E"/>
    <s v="E"/>
    <s v="COIL Y.MIO M3 ORI"/>
    <s v="ORISIN"/>
    <n v="1"/>
    <s v="1"/>
    <n v="1"/>
    <n v="675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2PH-H2310-00"/>
    <n v="0"/>
    <n v="0"/>
    <s v="-"/>
    <x v="0"/>
  </r>
  <r>
    <x v="543"/>
    <n v="0"/>
    <n v="0"/>
    <n v="1"/>
    <n v="1"/>
    <n v="0"/>
    <n v="0"/>
    <n v="0"/>
    <n v="0"/>
    <s v="E"/>
    <s v="D"/>
    <s v="E"/>
    <s v="E"/>
    <s v="PIRINGAN DEPAN H.BEAT CARBU ORI"/>
    <s v="ORISIN"/>
    <n v="1"/>
    <s v="1"/>
    <n v="1"/>
    <n v="15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45351-KVY-961"/>
    <n v="1"/>
    <n v="0"/>
    <s v="-"/>
    <x v="0"/>
  </r>
  <r>
    <x v="544"/>
    <n v="0"/>
    <n v="1"/>
    <n v="2"/>
    <n v="1"/>
    <n v="0"/>
    <n v="0"/>
    <n v="0"/>
    <n v="0"/>
    <s v="D"/>
    <s v="D"/>
    <s v="E"/>
    <s v="E"/>
    <s v="FILTER UDARA Y.MIO J ORI"/>
    <s v="ORISIN"/>
    <n v="1"/>
    <s v="1"/>
    <n v="1"/>
    <n v="41000"/>
    <n v="-1"/>
    <n v="1"/>
    <n v="0"/>
    <n v="0"/>
    <n v="0"/>
    <m/>
    <n v="0"/>
    <n v="1"/>
    <m/>
    <n v="0"/>
    <n v="0"/>
    <m/>
    <n v="0"/>
    <n v="0"/>
    <m/>
    <n v="0"/>
    <n v="1"/>
    <n v="0"/>
    <n v="0"/>
    <n v="0"/>
    <n v="1"/>
    <n v="0"/>
    <n v="0"/>
    <n v="0"/>
    <s v="-"/>
    <m/>
    <s v="-"/>
    <n v="0"/>
    <n v="0"/>
    <n v="0"/>
    <m/>
    <n v="0"/>
    <s v="-"/>
    <m/>
    <s v="-"/>
    <n v="0"/>
    <n v="0"/>
    <m/>
    <n v="0"/>
    <n v="0"/>
    <n v="2"/>
    <n v="0"/>
    <n v="0"/>
    <n v="1"/>
    <n v="0"/>
    <n v="0"/>
    <n v="0"/>
    <n v="0"/>
    <n v="0"/>
    <n v="0"/>
    <n v="0"/>
    <s v="54P-WE445-10"/>
    <n v="2"/>
    <n v="0"/>
    <s v="-"/>
    <x v="32"/>
  </r>
  <r>
    <x v="545"/>
    <n v="0"/>
    <n v="1"/>
    <n v="1"/>
    <n v="0"/>
    <n v="1"/>
    <n v="0"/>
    <n v="0"/>
    <n v="0"/>
    <s v="D"/>
    <s v="E"/>
    <s v="E"/>
    <s v="E"/>
    <s v="SENSOR MAQS SONIC 150/CB150R LED/SUPRA GTR"/>
    <s v="IMITAS"/>
    <n v="1"/>
    <n v="1"/>
    <n v="1"/>
    <n v="200000"/>
    <n v="-1"/>
    <n v="1"/>
    <n v="1"/>
    <n v="0"/>
    <n v="0"/>
    <m/>
    <n v="0"/>
    <n v="1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1"/>
    <n v="1"/>
    <n v="0"/>
    <n v="1"/>
    <n v="0"/>
    <n v="0"/>
    <n v="0"/>
    <n v="0"/>
    <n v="0"/>
    <n v="0"/>
    <n v="0"/>
    <s v="MAQSCB"/>
    <n v="1"/>
    <n v="0"/>
    <s v="-"/>
    <x v="0"/>
  </r>
  <r>
    <x v="546"/>
    <n v="1"/>
    <n v="0"/>
    <n v="1"/>
    <n v="0"/>
    <n v="2"/>
    <n v="1"/>
    <n v="0"/>
    <n v="0"/>
    <s v="E"/>
    <s v="E"/>
    <s v="D"/>
    <s v="E"/>
    <s v="ROTAK POMPA BENSIN H. GENIO/BEAT LED/VARIO 160 MST"/>
    <s v="IMITAS"/>
    <n v="1"/>
    <n v="1"/>
    <n v="1"/>
    <n v="1500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1"/>
    <n v="2"/>
    <n v="0"/>
    <n v="0"/>
    <n v="0"/>
    <n v="0"/>
    <n v="0"/>
    <n v="0"/>
    <n v="0"/>
    <n v="0"/>
    <n v="0"/>
    <s v="RTKGNO"/>
    <n v="1"/>
    <n v="0"/>
    <s v="-"/>
    <x v="0"/>
  </r>
  <r>
    <x v="547"/>
    <n v="0"/>
    <n v="0"/>
    <n v="0"/>
    <n v="0"/>
    <n v="0"/>
    <n v="0"/>
    <n v="0"/>
    <n v="0"/>
    <s v="E"/>
    <s v="E"/>
    <s v="E"/>
    <s v="E"/>
    <s v="RADIATOR H.VARIO 125/150 LED ORI"/>
    <s v="ORISIN"/>
    <n v="1"/>
    <n v="1"/>
    <n v="1"/>
    <n v="30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9100-K59-A11"/>
    <n v="0"/>
    <n v="0"/>
    <s v="-"/>
    <x v="0"/>
  </r>
  <r>
    <x v="548"/>
    <n v="1"/>
    <n v="2"/>
    <n v="0"/>
    <n v="0"/>
    <n v="0"/>
    <n v="0"/>
    <n v="0"/>
    <n v="0"/>
    <s v="D"/>
    <s v="E"/>
    <s v="E"/>
    <s v="E"/>
    <s v="KAMPAS GANDA S.NEX 1SET ORI"/>
    <s v="IMITAS"/>
    <n v="1"/>
    <n v="1"/>
    <n v="1"/>
    <n v="118105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m/>
    <n v="1"/>
    <s v="GSM"/>
    <s v="HKJ"/>
    <s v="HKJ"/>
    <n v="118105"/>
    <n v="7262685"/>
    <n v="0"/>
    <m/>
    <n v="0"/>
    <s v="-"/>
    <m/>
    <s v="-"/>
    <n v="0"/>
    <n v="0"/>
    <m/>
    <n v="0"/>
    <n v="1"/>
    <n v="0"/>
    <n v="0"/>
    <n v="0"/>
    <n v="2"/>
    <n v="0"/>
    <n v="0"/>
    <n v="0"/>
    <n v="0"/>
    <n v="0"/>
    <n v="0"/>
    <n v="0"/>
    <s v="21501B09J00N000"/>
    <n v="1"/>
    <n v="0"/>
    <s v="HKJ"/>
    <x v="38"/>
  </r>
  <r>
    <x v="549"/>
    <n v="0"/>
    <n v="0"/>
    <n v="0"/>
    <n v="0"/>
    <n v="0"/>
    <n v="0"/>
    <n v="0"/>
    <n v="0"/>
    <s v="E"/>
    <s v="E"/>
    <s v="E"/>
    <s v="E"/>
    <s v="BORDES BEAT20 LED/STREET ORI"/>
    <s v="ORISIN"/>
    <n v="1"/>
    <n v="1"/>
    <n v="1"/>
    <n v="62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10-K1A-N00ZA"/>
    <n v="0"/>
    <n v="0"/>
    <s v="-"/>
    <x v="0"/>
  </r>
  <r>
    <x v="550"/>
    <n v="0"/>
    <n v="0"/>
    <n v="0"/>
    <n v="0"/>
    <n v="2"/>
    <n v="2"/>
    <n v="0"/>
    <n v="0"/>
    <s v="E"/>
    <s v="E"/>
    <s v="E"/>
    <s v="E"/>
    <s v="BAUD KALIPER SCOOPY"/>
    <s v="IMITAS"/>
    <n v="1"/>
    <s v="1"/>
    <n v="1"/>
    <n v="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2"/>
    <n v="0"/>
    <n v="0"/>
    <n v="0"/>
    <n v="0"/>
    <n v="0"/>
    <n v="0"/>
    <n v="0"/>
    <n v="0"/>
    <n v="0"/>
    <s v="BDKLSC"/>
    <n v="1"/>
    <n v="0"/>
    <s v="-"/>
    <x v="0"/>
  </r>
  <r>
    <x v="551"/>
    <n v="0"/>
    <n v="2"/>
    <n v="4"/>
    <n v="0"/>
    <n v="5"/>
    <n v="2"/>
    <n v="0"/>
    <n v="0"/>
    <s v="E"/>
    <s v="E"/>
    <s v="D"/>
    <s v="E"/>
    <s v="NEPEL KOPLING"/>
    <s v="IMITAS"/>
    <n v="1"/>
    <n v="1"/>
    <n v="1"/>
    <n v="4000"/>
    <n v="-2"/>
    <n v="4"/>
    <n v="3"/>
    <n v="0"/>
    <n v="0"/>
    <m/>
    <n v="0"/>
    <n v="2"/>
    <m/>
    <n v="0"/>
    <n v="0"/>
    <m/>
    <n v="0"/>
    <n v="0"/>
    <m/>
    <n v="0"/>
    <n v="5"/>
    <n v="0"/>
    <n v="0"/>
    <n v="0"/>
    <n v="5"/>
    <n v="5"/>
    <n v="0"/>
    <n v="0"/>
    <s v="-"/>
    <m/>
    <s v="-"/>
    <n v="0"/>
    <n v="0"/>
    <b v="0"/>
    <m/>
    <n v="0"/>
    <s v="-"/>
    <m/>
    <s v="-"/>
    <n v="0"/>
    <n v="0"/>
    <m/>
    <n v="0"/>
    <n v="0"/>
    <n v="4"/>
    <n v="5"/>
    <n v="0"/>
    <n v="2"/>
    <n v="0"/>
    <n v="0"/>
    <n v="0"/>
    <n v="0"/>
    <n v="0"/>
    <n v="0"/>
    <n v="0"/>
    <s v="NPLKPL"/>
    <n v="2"/>
    <n v="0"/>
    <s v="-"/>
    <x v="0"/>
  </r>
  <r>
    <x v="552"/>
    <n v="1"/>
    <n v="0"/>
    <n v="1"/>
    <n v="1"/>
    <n v="0"/>
    <n v="2"/>
    <n v="0"/>
    <n v="0"/>
    <s v="E"/>
    <s v="D"/>
    <s v="D"/>
    <s v="E"/>
    <s v="ROTAK POMPA BENSIN H.SUPRA X NEW/REVO NEW/BLADE 125 FI/VARIO/PCX 150 MST"/>
    <s v="IMITAS"/>
    <n v="1"/>
    <n v="1"/>
    <n v="1"/>
    <n v="150000"/>
    <n v="1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1"/>
    <n v="0"/>
    <n v="0"/>
    <n v="0"/>
    <n v="0"/>
    <n v="2"/>
    <n v="0"/>
    <n v="0"/>
    <n v="0"/>
    <n v="0"/>
    <n v="0"/>
    <s v="RKPABH"/>
    <n v="2"/>
    <n v="0"/>
    <s v="-"/>
    <x v="0"/>
  </r>
  <r>
    <x v="553"/>
    <n v="0"/>
    <n v="0"/>
    <n v="0"/>
    <n v="0"/>
    <n v="0"/>
    <n v="2"/>
    <n v="0"/>
    <n v="0"/>
    <s v="E"/>
    <s v="E"/>
    <s v="E"/>
    <s v="E"/>
    <s v="PER ISC Y. MIO J ORI"/>
    <s v="ORISIN"/>
    <n v="1"/>
    <n v="1"/>
    <n v="1"/>
    <n v="4500"/>
    <n v="0"/>
    <n v="0"/>
    <n v="-2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2"/>
    <m/>
    <n v="2"/>
    <s v=""/>
    <m/>
    <s v=""/>
    <n v="9000"/>
    <n v="21965380"/>
    <m/>
    <n v="0"/>
    <n v="0"/>
    <n v="0"/>
    <n v="0"/>
    <n v="0"/>
    <n v="0"/>
    <n v="0"/>
    <n v="2"/>
    <n v="0"/>
    <n v="0"/>
    <n v="0"/>
    <n v="0"/>
    <n v="0"/>
    <s v="54P-E4335-00"/>
    <n v="1"/>
    <n v="0"/>
    <s v="-"/>
    <x v="6"/>
  </r>
  <r>
    <x v="554"/>
    <n v="0"/>
    <n v="0"/>
    <n v="0"/>
    <n v="0"/>
    <n v="0"/>
    <n v="0"/>
    <n v="0"/>
    <n v="0"/>
    <s v="E"/>
    <s v="E"/>
    <s v="E"/>
    <s v="E"/>
    <s v="GIRBOX Y. MIO GT ORI"/>
    <s v="ORISIN"/>
    <n v="1"/>
    <n v="1"/>
    <n v="1"/>
    <n v="5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TL-F5190-01"/>
    <n v="0"/>
    <n v="0"/>
    <s v="-"/>
    <x v="6"/>
  </r>
  <r>
    <x v="555"/>
    <n v="0"/>
    <n v="0"/>
    <n v="0"/>
    <n v="0"/>
    <n v="0"/>
    <n v="0"/>
    <n v="0"/>
    <n v="0"/>
    <s v="E"/>
    <s v="E"/>
    <s v="E"/>
    <s v="E"/>
    <s v="BAUD HANDLE REM KIRI PENDEK"/>
    <s v="ORISIN"/>
    <n v="1"/>
    <n v="1"/>
    <n v="1"/>
    <n v="6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0116-K81-N30"/>
    <n v="0"/>
    <n v="0"/>
    <s v="-"/>
    <x v="6"/>
  </r>
  <r>
    <x v="556"/>
    <n v="1"/>
    <n v="0"/>
    <n v="0"/>
    <n v="0"/>
    <n v="0"/>
    <n v="0"/>
    <n v="0"/>
    <n v="0"/>
    <s v="E"/>
    <s v="E"/>
    <s v="E"/>
    <s v="E"/>
    <s v="BAUD CARBU PANJANG / BAUD KLEM CARBU 3-6CM"/>
    <s v="BAUDMU"/>
    <n v="2"/>
    <n v="1"/>
    <n v="1"/>
    <n v="5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BAUD0015"/>
    <n v="0"/>
    <n v="0"/>
    <s v="-"/>
    <x v="0"/>
  </r>
  <r>
    <x v="557"/>
    <n v="0"/>
    <n v="0"/>
    <n v="0"/>
    <n v="0"/>
    <n v="0"/>
    <n v="0"/>
    <n v="0"/>
    <n v="0"/>
    <s v="E"/>
    <s v="E"/>
    <s v="E"/>
    <s v="E"/>
    <s v="KANCING SHOCK VARIO"/>
    <s v="IMITAS"/>
    <n v="1"/>
    <s v="1"/>
    <n v="1"/>
    <n v="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KNGSHK"/>
    <n v="0"/>
    <n v="0"/>
    <s v="-"/>
    <x v="0"/>
  </r>
  <r>
    <x v="558"/>
    <n v="0"/>
    <n v="0"/>
    <n v="1"/>
    <n v="0"/>
    <n v="0"/>
    <n v="0"/>
    <n v="0"/>
    <n v="0"/>
    <s v="E"/>
    <s v="E"/>
    <s v="E"/>
    <s v="E"/>
    <s v="PERPAK MAGNET H.KARISMA/KIRANA/SUPRA X 125"/>
    <s v="IMITAS"/>
    <n v="1"/>
    <s v="1"/>
    <n v="1"/>
    <n v="7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PRMSPX"/>
    <n v="0"/>
    <n v="0"/>
    <s v="-"/>
    <x v="0"/>
  </r>
  <r>
    <x v="559"/>
    <n v="0"/>
    <n v="6"/>
    <n v="0"/>
    <n v="0"/>
    <n v="0"/>
    <n v="0"/>
    <n v="0"/>
    <n v="0"/>
    <s v="D"/>
    <s v="E"/>
    <s v="E"/>
    <s v="E"/>
    <s v="RING PLAT 14"/>
    <s v="IMITAS"/>
    <n v="1"/>
    <n v="1"/>
    <n v="1"/>
    <n v="400"/>
    <n v="-6"/>
    <n v="0"/>
    <n v="0"/>
    <n v="0"/>
    <n v="0"/>
    <m/>
    <n v="0"/>
    <n v="0"/>
    <m/>
    <n v="0"/>
    <n v="0"/>
    <m/>
    <n v="0"/>
    <n v="0"/>
    <m/>
    <n v="0"/>
    <n v="5"/>
    <n v="0"/>
    <n v="0"/>
    <n v="0"/>
    <n v="5"/>
    <n v="5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6"/>
    <n v="0"/>
    <n v="0"/>
    <n v="0"/>
    <n v="0"/>
    <n v="0"/>
    <n v="0"/>
    <n v="0"/>
    <s v="RNGPPT"/>
    <n v="3"/>
    <n v="0"/>
    <s v="-"/>
    <x v="0"/>
  </r>
  <r>
    <x v="560"/>
    <n v="2"/>
    <n v="2"/>
    <n v="2"/>
    <n v="0"/>
    <n v="3"/>
    <n v="0"/>
    <n v="0"/>
    <n v="0"/>
    <s v="E"/>
    <s v="E"/>
    <s v="E"/>
    <s v="E"/>
    <s v="SIKRING TANCAP KECIL KOTAK 10A IMI"/>
    <s v="IMITAS"/>
    <n v="1"/>
    <n v="1"/>
    <n v="1"/>
    <n v="1000"/>
    <n v="0"/>
    <n v="2"/>
    <n v="3"/>
    <n v="0"/>
    <n v="0"/>
    <m/>
    <n v="0"/>
    <n v="0"/>
    <m/>
    <n v="0"/>
    <n v="0"/>
    <m/>
    <n v="0"/>
    <n v="0"/>
    <m/>
    <n v="0"/>
    <n v="3"/>
    <n v="0"/>
    <n v="0"/>
    <n v="0"/>
    <n v="3"/>
    <n v="3"/>
    <n v="10"/>
    <n v="10"/>
    <s v=""/>
    <s v="GSM"/>
    <s v="GSM"/>
    <n v="10000"/>
    <n v="2132750"/>
    <b v="0"/>
    <m/>
    <n v="0"/>
    <s v="-"/>
    <m/>
    <s v="-"/>
    <n v="0"/>
    <n v="0"/>
    <m/>
    <n v="0"/>
    <n v="2"/>
    <n v="2"/>
    <n v="3"/>
    <n v="0"/>
    <n v="2"/>
    <n v="0"/>
    <n v="0"/>
    <n v="0"/>
    <n v="0"/>
    <n v="0"/>
    <n v="0"/>
    <n v="0"/>
    <s v="SKRK10"/>
    <n v="1"/>
    <n v="0"/>
    <s v="GSM"/>
    <x v="0"/>
  </r>
  <r>
    <x v="561"/>
    <n v="10"/>
    <n v="12"/>
    <n v="0"/>
    <n v="0"/>
    <n v="0"/>
    <n v="0"/>
    <n v="0"/>
    <n v="0"/>
    <s v="D"/>
    <s v="E"/>
    <s v="E"/>
    <s v="E"/>
    <s v="TERMINAL KABEL"/>
    <s v="IMITAS"/>
    <n v="1"/>
    <n v="1"/>
    <n v="1"/>
    <n v="17000"/>
    <n v="-2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0"/>
    <n v="0"/>
    <n v="0"/>
    <n v="0"/>
    <n v="12"/>
    <n v="0"/>
    <n v="0"/>
    <n v="0"/>
    <n v="0"/>
    <n v="0"/>
    <n v="0"/>
    <n v="0"/>
    <s v="TRMKBL"/>
    <n v="6"/>
    <n v="0"/>
    <s v="-"/>
    <x v="6"/>
  </r>
  <r>
    <x v="562"/>
    <n v="0"/>
    <n v="0"/>
    <n v="0"/>
    <n v="0"/>
    <n v="0"/>
    <n v="0"/>
    <n v="0"/>
    <n v="0"/>
    <s v="E"/>
    <s v="E"/>
    <s v="E"/>
    <s v="E"/>
    <s v="PERPAK MAGHNET Y.JUPITER Z1 ORI"/>
    <s v="ORISIN"/>
    <n v="1"/>
    <n v="1"/>
    <n v="1"/>
    <n v="1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DY-E5451-00"/>
    <n v="0"/>
    <n v="0"/>
    <s v="-"/>
    <x v="0"/>
  </r>
  <r>
    <x v="563"/>
    <n v="2"/>
    <n v="1"/>
    <n v="3"/>
    <n v="2"/>
    <n v="1"/>
    <n v="0"/>
    <n v="0"/>
    <n v="0"/>
    <s v="D"/>
    <s v="D"/>
    <s v="E"/>
    <s v="E"/>
    <s v="FANBELT H.VARIO 160 ORI"/>
    <s v="ORISIN"/>
    <n v="1"/>
    <n v="1"/>
    <n v="1"/>
    <n v="135000"/>
    <n v="1"/>
    <n v="1"/>
    <n v="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m/>
    <n v="0"/>
    <s v="-"/>
    <m/>
    <s v="-"/>
    <n v="0"/>
    <n v="0"/>
    <m/>
    <n v="0"/>
    <n v="2"/>
    <n v="3"/>
    <n v="1"/>
    <n v="0"/>
    <n v="1"/>
    <n v="0"/>
    <n v="0"/>
    <n v="0"/>
    <n v="0"/>
    <n v="0"/>
    <n v="0"/>
    <n v="0"/>
    <s v="23100-K2S-N01"/>
    <n v="2"/>
    <n v="0"/>
    <s v="-"/>
    <x v="0"/>
  </r>
  <r>
    <x v="564"/>
    <n v="0"/>
    <n v="0"/>
    <n v="0"/>
    <n v="0"/>
    <n v="0"/>
    <n v="0"/>
    <n v="0"/>
    <n v="0"/>
    <s v="E"/>
    <s v="E"/>
    <s v="E"/>
    <s v="E"/>
    <s v="LAWAN CORONG PULLY H.VARIO 125 ORI"/>
    <s v="ORISIN"/>
    <n v="1"/>
    <n v="1"/>
    <n v="1"/>
    <n v="1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3238-KZR-600"/>
    <n v="0"/>
    <n v="0"/>
    <s v="-"/>
    <x v="0"/>
  </r>
  <r>
    <x v="565"/>
    <n v="0"/>
    <n v="0"/>
    <n v="1"/>
    <n v="0"/>
    <n v="0"/>
    <n v="0"/>
    <n v="0"/>
    <n v="0"/>
    <s v="E"/>
    <s v="E"/>
    <s v="E"/>
    <s v="E"/>
    <s v="COP BUSI CB150R ORI (PK)"/>
    <s v="ORISIN"/>
    <n v="1"/>
    <n v="1"/>
    <n v="1"/>
    <n v="1275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30700-KY2-702"/>
    <n v="0"/>
    <n v="0"/>
    <s v="-"/>
    <x v="0"/>
  </r>
  <r>
    <x v="566"/>
    <n v="1"/>
    <n v="0"/>
    <n v="1"/>
    <n v="1"/>
    <n v="0"/>
    <n v="0"/>
    <n v="0"/>
    <n v="0"/>
    <s v="E"/>
    <s v="D"/>
    <s v="E"/>
    <s v="E"/>
    <s v="SEAL HEAD/KARET SILINDER HEAD MIO J"/>
    <s v="ORISIN"/>
    <n v="1"/>
    <n v="1"/>
    <n v="1"/>
    <n v="57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0"/>
    <n v="0"/>
    <n v="0"/>
    <n v="0"/>
    <n v="0"/>
    <n v="0"/>
    <n v="0"/>
    <n v="0"/>
    <s v="54P-E1193-00"/>
    <n v="1"/>
    <n v="0"/>
    <s v="-"/>
    <x v="0"/>
  </r>
  <r>
    <x v="567"/>
    <n v="0"/>
    <n v="0"/>
    <n v="0"/>
    <n v="0"/>
    <n v="0"/>
    <n v="0"/>
    <n v="0"/>
    <n v="0"/>
    <s v="E"/>
    <s v="E"/>
    <s v="E"/>
    <s v="E"/>
    <s v="COVER UNDER/BAWAH PIJAKAN KAKI H.BEAT ESP DIG/STREET ORI"/>
    <s v="ORISIN"/>
    <n v="1"/>
    <n v="1"/>
    <n v="1"/>
    <n v="7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40-K81-N00ZA"/>
    <n v="0"/>
    <n v="0"/>
    <s v="-"/>
    <x v="0"/>
  </r>
  <r>
    <x v="568"/>
    <n v="0"/>
    <n v="0"/>
    <n v="0"/>
    <n v="0"/>
    <n v="0"/>
    <n v="0"/>
    <n v="0"/>
    <n v="0"/>
    <s v="E"/>
    <s v="E"/>
    <s v="E"/>
    <s v="E"/>
    <s v="FILTER FUEL PUMP Y.VIXION OLD"/>
    <s v="IMITAS"/>
    <n v="1"/>
    <n v="1"/>
    <n v="1"/>
    <n v="2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FFPFYO"/>
    <n v="0"/>
    <n v="0"/>
    <s v="-"/>
    <x v="0"/>
  </r>
  <r>
    <x v="569"/>
    <n v="0"/>
    <n v="0"/>
    <n v="0"/>
    <n v="11"/>
    <n v="0"/>
    <n v="0"/>
    <n v="0"/>
    <n v="0"/>
    <s v="E"/>
    <s v="B"/>
    <s v="E"/>
    <s v="E"/>
    <s v="ROMA WAFER ZUPERRR KEJU"/>
    <s v="KTNMNM"/>
    <n v="1"/>
    <s v="1"/>
    <n v="1"/>
    <n v="1833.81775724152"/>
    <n v="0"/>
    <n v="-11"/>
    <n v="0"/>
    <n v="0"/>
    <n v="0"/>
    <m/>
    <n v="0"/>
    <n v="0"/>
    <m/>
    <n v="0"/>
    <n v="0"/>
    <m/>
    <n v="0"/>
    <n v="0"/>
    <m/>
    <n v="0"/>
    <n v="0"/>
    <n v="8"/>
    <n v="0"/>
    <n v="0"/>
    <n v="8"/>
    <n v="8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11"/>
    <n v="0"/>
    <n v="0"/>
    <n v="0"/>
    <n v="0"/>
    <n v="0"/>
    <n v="0"/>
    <s v="KTN0002"/>
    <n v="4"/>
    <n v="0"/>
    <s v="-"/>
    <x v="0"/>
  </r>
  <r>
    <x v="570"/>
    <n v="0"/>
    <n v="2"/>
    <n v="3"/>
    <n v="0"/>
    <n v="2"/>
    <n v="2"/>
    <n v="0"/>
    <n v="0"/>
    <s v="D"/>
    <s v="E"/>
    <s v="D"/>
    <s v="E"/>
    <s v="SIKRING TANCAP KECIL KOTAK 5A IMI"/>
    <s v="IMITAS"/>
    <n v="1"/>
    <n v="1"/>
    <n v="1"/>
    <n v="1500"/>
    <n v="-2"/>
    <n v="3"/>
    <n v="0"/>
    <n v="0"/>
    <n v="0"/>
    <m/>
    <n v="0"/>
    <n v="2"/>
    <m/>
    <n v="0"/>
    <n v="0"/>
    <m/>
    <n v="0"/>
    <n v="0"/>
    <m/>
    <n v="0"/>
    <n v="2"/>
    <n v="0"/>
    <n v="0"/>
    <n v="0"/>
    <n v="2"/>
    <n v="2"/>
    <n v="10"/>
    <n v="10"/>
    <s v=""/>
    <s v="GSM"/>
    <s v="GSM"/>
    <n v="15000"/>
    <n v="2132750"/>
    <b v="0"/>
    <m/>
    <n v="0"/>
    <s v="-"/>
    <m/>
    <s v="-"/>
    <n v="0"/>
    <n v="0"/>
    <m/>
    <n v="0"/>
    <n v="0"/>
    <n v="3"/>
    <n v="2"/>
    <n v="0"/>
    <n v="2"/>
    <n v="0"/>
    <n v="0"/>
    <n v="0"/>
    <n v="0"/>
    <n v="0"/>
    <n v="0"/>
    <n v="0"/>
    <s v="SKRK5"/>
    <n v="2"/>
    <n v="0"/>
    <s v="GSM"/>
    <x v="0"/>
  </r>
  <r>
    <x v="571"/>
    <n v="0"/>
    <n v="0"/>
    <n v="0"/>
    <n v="0"/>
    <n v="0"/>
    <n v="0"/>
    <n v="0"/>
    <n v="0"/>
    <s v="E"/>
    <s v="E"/>
    <s v="E"/>
    <s v="E"/>
    <s v="KABEL REM H.VARIO ORI"/>
    <s v="ORISIN"/>
    <n v="1"/>
    <n v="1"/>
    <n v="1"/>
    <n v="8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3450-K59-A11"/>
    <n v="0"/>
    <n v="0"/>
    <s v="-"/>
    <x v="6"/>
  </r>
  <r>
    <x v="572"/>
    <n v="0"/>
    <n v="0"/>
    <n v="0"/>
    <n v="0"/>
    <n v="0"/>
    <n v="0"/>
    <n v="0"/>
    <n v="0"/>
    <s v="E"/>
    <s v="E"/>
    <s v="E"/>
    <s v="E"/>
    <s v="KABEL BODY 2,5 MM"/>
    <s v="IMITAS"/>
    <n v="1"/>
    <n v="1"/>
    <n v="1"/>
    <n v="1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KBLBDY"/>
    <n v="0"/>
    <n v="0"/>
    <s v="-"/>
    <x v="6"/>
  </r>
  <r>
    <x v="573"/>
    <n v="0"/>
    <n v="0"/>
    <n v="0"/>
    <n v="0"/>
    <n v="0"/>
    <n v="0"/>
    <n v="0"/>
    <n v="0"/>
    <s v="E"/>
    <s v="E"/>
    <s v="E"/>
    <s v="E"/>
    <s v="HANDLE REM MIO J/GT/125/XEON"/>
    <s v="ORISIN"/>
    <n v="1"/>
    <n v="1"/>
    <n v="1"/>
    <n v="54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LB-H3912-00"/>
    <n v="0"/>
    <n v="0"/>
    <s v="-"/>
    <x v="6"/>
  </r>
  <r>
    <x v="574"/>
    <n v="4"/>
    <n v="9"/>
    <n v="3"/>
    <n v="7"/>
    <n v="1"/>
    <n v="10"/>
    <n v="3"/>
    <n v="3"/>
    <s v="A"/>
    <s v="B"/>
    <s v="B"/>
    <s v="D"/>
    <s v="OLI MATIC SHELL ADVANCE AX7 0,8L 10W-30"/>
    <s v="OLIGEN"/>
    <n v="1"/>
    <n v="1"/>
    <n v="1"/>
    <n v="44500"/>
    <n v="-5"/>
    <n v="-4"/>
    <n v="-9"/>
    <n v="0"/>
    <n v="0"/>
    <m/>
    <n v="0"/>
    <n v="0"/>
    <m/>
    <n v="0"/>
    <n v="0"/>
    <m/>
    <n v="0"/>
    <n v="0"/>
    <m/>
    <n v="0"/>
    <n v="0"/>
    <n v="2"/>
    <n v="7"/>
    <n v="0"/>
    <n v="9"/>
    <n v="9"/>
    <n v="0"/>
    <n v="0"/>
    <s v="-"/>
    <m/>
    <s v="-"/>
    <n v="0"/>
    <n v="0"/>
    <n v="33"/>
    <m/>
    <n v="33"/>
    <s v=""/>
    <m/>
    <s v=""/>
    <n v="1468500"/>
    <n v="21965380"/>
    <m/>
    <n v="0"/>
    <n v="4"/>
    <n v="3"/>
    <n v="1"/>
    <n v="3"/>
    <n v="0"/>
    <n v="4"/>
    <n v="9"/>
    <n v="0"/>
    <n v="0"/>
    <n v="0"/>
    <n v="0"/>
    <n v="0"/>
    <s v="5011987101166"/>
    <n v="10"/>
    <n v="0"/>
    <s v="-"/>
    <x v="0"/>
  </r>
  <r>
    <x v="575"/>
    <n v="0"/>
    <n v="2"/>
    <n v="2"/>
    <n v="0"/>
    <n v="2"/>
    <n v="0"/>
    <n v="0"/>
    <n v="0"/>
    <s v="D"/>
    <s v="E"/>
    <s v="E"/>
    <s v="E"/>
    <s v="SIKRING TANCAP KECIL KOTAK 20A IMI"/>
    <s v="IMITAS"/>
    <n v="1"/>
    <n v="1"/>
    <n v="1"/>
    <n v="1000"/>
    <n v="-2"/>
    <n v="2"/>
    <n v="2"/>
    <n v="0"/>
    <n v="0"/>
    <m/>
    <n v="0"/>
    <n v="2"/>
    <m/>
    <n v="0"/>
    <n v="0"/>
    <m/>
    <n v="0"/>
    <n v="0"/>
    <m/>
    <n v="0"/>
    <n v="4"/>
    <n v="0"/>
    <n v="0"/>
    <n v="0"/>
    <n v="4"/>
    <n v="4"/>
    <n v="10"/>
    <n v="10"/>
    <s v=""/>
    <s v="GSM"/>
    <s v="GSM"/>
    <n v="10000"/>
    <n v="2132750"/>
    <b v="0"/>
    <m/>
    <n v="0"/>
    <s v="-"/>
    <m/>
    <s v="-"/>
    <n v="0"/>
    <n v="0"/>
    <m/>
    <n v="0"/>
    <n v="0"/>
    <n v="2"/>
    <n v="2"/>
    <n v="0"/>
    <n v="2"/>
    <n v="0"/>
    <n v="0"/>
    <n v="0"/>
    <n v="0"/>
    <n v="0"/>
    <n v="0"/>
    <n v="0"/>
    <s v="SKRK20"/>
    <n v="1"/>
    <n v="0"/>
    <s v="GSM"/>
    <x v="0"/>
  </r>
  <r>
    <x v="576"/>
    <n v="0"/>
    <n v="0"/>
    <n v="0"/>
    <n v="0"/>
    <n v="0"/>
    <n v="0"/>
    <n v="0"/>
    <n v="0"/>
    <s v="E"/>
    <s v="E"/>
    <s v="E"/>
    <s v="E"/>
    <s v="SEHER SET STD VARIO 125 AHM"/>
    <s v="ORISIN"/>
    <n v="1"/>
    <n v="1"/>
    <n v="1"/>
    <n v="13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A1-KWN-902"/>
    <n v="0"/>
    <n v="0"/>
    <s v="-"/>
    <x v="6"/>
  </r>
  <r>
    <x v="577"/>
    <n v="1"/>
    <n v="0"/>
    <n v="0"/>
    <n v="0"/>
    <n v="0"/>
    <n v="0"/>
    <n v="0"/>
    <n v="0"/>
    <s v="E"/>
    <s v="E"/>
    <s v="E"/>
    <s v="E"/>
    <s v="PISTON KIT 0.50 H.BEAT ESP ORI"/>
    <s v="ORISIN"/>
    <n v="1"/>
    <n v="1"/>
    <n v="1"/>
    <n v="1075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131A3-K81-P00"/>
    <n v="0"/>
    <n v="0"/>
    <s v="-"/>
    <x v="0"/>
  </r>
  <r>
    <x v="578"/>
    <n v="2"/>
    <n v="2"/>
    <n v="2"/>
    <n v="0"/>
    <n v="2"/>
    <n v="0"/>
    <n v="0"/>
    <n v="0"/>
    <s v="D"/>
    <s v="E"/>
    <s v="E"/>
    <s v="E"/>
    <s v="TUTUP AS SHOCK H.BEAT"/>
    <s v="ORISIN"/>
    <n v="1"/>
    <n v="1"/>
    <n v="1"/>
    <n v="11000"/>
    <n v="0"/>
    <n v="2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-4"/>
    <m/>
    <n v="0"/>
    <s v="-"/>
    <m/>
    <s v="-"/>
    <n v="0"/>
    <n v="0"/>
    <m/>
    <n v="0"/>
    <n v="2"/>
    <n v="2"/>
    <n v="2"/>
    <n v="0"/>
    <n v="2"/>
    <n v="0"/>
    <n v="0"/>
    <n v="0"/>
    <n v="0"/>
    <n v="0"/>
    <n v="0"/>
    <n v="0"/>
    <s v="51454-KEV-881"/>
    <n v="1"/>
    <n v="0"/>
    <s v="-"/>
    <x v="0"/>
  </r>
  <r>
    <x v="579"/>
    <n v="0"/>
    <n v="2"/>
    <n v="0"/>
    <n v="0"/>
    <n v="0"/>
    <n v="0"/>
    <n v="0"/>
    <n v="0"/>
    <s v="E"/>
    <s v="E"/>
    <s v="E"/>
    <s v="E"/>
    <s v="KLIP ROLLER Y.NMAX ORI"/>
    <s v="ORISIN"/>
    <n v="1"/>
    <n v="1"/>
    <n v="1"/>
    <n v="240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2"/>
    <m/>
    <n v="2"/>
    <s v=""/>
    <m/>
    <s v=""/>
    <n v="48000"/>
    <n v="21965380"/>
    <m/>
    <n v="0"/>
    <n v="0"/>
    <n v="0"/>
    <n v="0"/>
    <n v="0"/>
    <n v="0"/>
    <n v="0"/>
    <n v="0"/>
    <n v="0"/>
    <n v="0"/>
    <n v="0"/>
    <n v="0"/>
    <n v="0"/>
    <s v="5LW-17653-00"/>
    <n v="1"/>
    <n v="0"/>
    <s v="-"/>
    <x v="6"/>
  </r>
  <r>
    <x v="580"/>
    <n v="1"/>
    <n v="2"/>
    <n v="5"/>
    <n v="0"/>
    <n v="3"/>
    <n v="0"/>
    <n v="0"/>
    <n v="0"/>
    <s v="D"/>
    <s v="E"/>
    <s v="E"/>
    <s v="E"/>
    <s v="SIKRING TANCAP KECIL KOTAK 15A IMI"/>
    <s v="IMITAS"/>
    <n v="1"/>
    <n v="1"/>
    <n v="1"/>
    <n v="1000"/>
    <n v="-1"/>
    <n v="5"/>
    <n v="3"/>
    <n v="0"/>
    <n v="0"/>
    <m/>
    <n v="0"/>
    <n v="1"/>
    <m/>
    <n v="0"/>
    <n v="0"/>
    <m/>
    <n v="0"/>
    <n v="0"/>
    <m/>
    <n v="0"/>
    <n v="4"/>
    <n v="0"/>
    <n v="0"/>
    <n v="0"/>
    <n v="4"/>
    <n v="4"/>
    <n v="0"/>
    <n v="0"/>
    <s v="-"/>
    <m/>
    <s v="-"/>
    <n v="0"/>
    <n v="0"/>
    <b v="0"/>
    <m/>
    <n v="0"/>
    <s v="-"/>
    <m/>
    <s v="-"/>
    <n v="0"/>
    <n v="0"/>
    <m/>
    <n v="0"/>
    <n v="1"/>
    <n v="5"/>
    <n v="3"/>
    <n v="0"/>
    <n v="2"/>
    <n v="0"/>
    <n v="0"/>
    <n v="0"/>
    <n v="0"/>
    <n v="0"/>
    <n v="0"/>
    <n v="0"/>
    <s v="SKRK15"/>
    <n v="1"/>
    <n v="0"/>
    <s v="-"/>
    <x v="0"/>
  </r>
  <r>
    <x v="581"/>
    <n v="0"/>
    <n v="0"/>
    <n v="0"/>
    <n v="0"/>
    <n v="0"/>
    <n v="0"/>
    <n v="0"/>
    <n v="0"/>
    <s v="E"/>
    <s v="E"/>
    <s v="E"/>
    <s v="E"/>
    <s v="COVER KNALPOT BEAT FI ESP"/>
    <s v="ORISIN"/>
    <n v="1"/>
    <n v="1"/>
    <n v="1"/>
    <n v="54384.353741496598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8318-K25-600ZA"/>
    <n v="0"/>
    <n v="0"/>
    <s v="-"/>
    <x v="0"/>
  </r>
  <r>
    <x v="582"/>
    <n v="1"/>
    <n v="0"/>
    <n v="2"/>
    <n v="0"/>
    <n v="1"/>
    <n v="1"/>
    <n v="0"/>
    <n v="0"/>
    <s v="E"/>
    <s v="E"/>
    <s v="D"/>
    <s v="E"/>
    <s v="KIPAS PULLY H.PCX 160 ORI"/>
    <s v="ORISIN"/>
    <n v="1"/>
    <n v="1"/>
    <n v="1"/>
    <n v="55950"/>
    <n v="1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3"/>
    <m/>
    <n v="0"/>
    <s v="-"/>
    <m/>
    <s v="-"/>
    <n v="0"/>
    <n v="0"/>
    <m/>
    <n v="0"/>
    <n v="1"/>
    <n v="2"/>
    <n v="1"/>
    <n v="0"/>
    <n v="0"/>
    <n v="0"/>
    <n v="0"/>
    <n v="0"/>
    <n v="0"/>
    <n v="0"/>
    <n v="0"/>
    <n v="0"/>
    <s v="22102-K1Z-N20"/>
    <n v="1"/>
    <n v="0"/>
    <s v="-"/>
    <x v="0"/>
  </r>
  <r>
    <x v="583"/>
    <n v="1"/>
    <n v="0"/>
    <n v="1"/>
    <n v="1"/>
    <n v="0"/>
    <n v="0"/>
    <n v="0"/>
    <n v="0"/>
    <s v="E"/>
    <s v="D"/>
    <s v="E"/>
    <s v="E"/>
    <s v="BOSH PULLY / BOSH ROLLER H.ADV/PCX 160 ORI"/>
    <s v="ORISIN"/>
    <n v="1"/>
    <n v="1"/>
    <n v="1"/>
    <n v="265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0"/>
    <n v="0"/>
    <n v="0"/>
    <n v="0"/>
    <n v="0"/>
    <n v="0"/>
    <n v="0"/>
    <n v="0"/>
    <s v="22105-K0R-V00"/>
    <n v="1"/>
    <n v="0"/>
    <s v="-"/>
    <x v="0"/>
  </r>
  <r>
    <x v="584"/>
    <n v="1"/>
    <n v="0"/>
    <n v="1"/>
    <n v="1"/>
    <n v="2"/>
    <n v="2"/>
    <n v="0"/>
    <n v="0"/>
    <s v="E"/>
    <s v="D"/>
    <s v="D"/>
    <s v="E"/>
    <s v="RUMAH ROLLER H.PCX 160 ORI"/>
    <s v="ORISIN"/>
    <n v="1"/>
    <n v="1"/>
    <n v="1"/>
    <n v="1105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2"/>
    <n v="0"/>
    <n v="0"/>
    <n v="0"/>
    <n v="0"/>
    <n v="0"/>
    <n v="0"/>
    <n v="0"/>
    <n v="0"/>
    <n v="0"/>
    <s v="22110-K1Z-N20"/>
    <n v="2"/>
    <n v="0"/>
    <s v="-"/>
    <x v="0"/>
  </r>
  <r>
    <x v="585"/>
    <n v="0"/>
    <n v="1"/>
    <n v="0"/>
    <n v="0"/>
    <n v="0"/>
    <n v="0"/>
    <n v="0"/>
    <n v="0"/>
    <s v="D"/>
    <s v="E"/>
    <s v="E"/>
    <s v="E"/>
    <s v="CORONG PULLY H.BEAT LED NEW"/>
    <s v="ORISIN"/>
    <n v="1"/>
    <n v="1"/>
    <n v="1"/>
    <n v="35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35000"/>
    <n v="21965380"/>
    <m/>
    <n v="0"/>
    <n v="0"/>
    <n v="0"/>
    <n v="0"/>
    <n v="0"/>
    <n v="0"/>
    <n v="0"/>
    <n v="0"/>
    <n v="0"/>
    <n v="0"/>
    <n v="0"/>
    <n v="0"/>
    <n v="0"/>
    <s v="23237-K35-V00"/>
    <n v="1"/>
    <n v="0"/>
    <s v="-"/>
    <x v="0"/>
  </r>
  <r>
    <x v="586"/>
    <n v="0"/>
    <n v="2"/>
    <n v="1"/>
    <n v="0"/>
    <n v="0"/>
    <n v="0"/>
    <n v="0"/>
    <n v="0"/>
    <s v="D"/>
    <s v="E"/>
    <s v="E"/>
    <s v="E"/>
    <s v="OIL SEAL MAGHNET H.VARIO LED/ 20.8X32X6 ORI"/>
    <s v="ORISIN"/>
    <n v="1"/>
    <n v="1"/>
    <n v="1"/>
    <n v="12980"/>
    <n v="-2"/>
    <n v="1"/>
    <n v="0"/>
    <n v="0"/>
    <n v="0"/>
    <m/>
    <n v="0"/>
    <n v="1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1"/>
    <m/>
    <n v="1"/>
    <s v=""/>
    <m/>
    <s v=""/>
    <n v="12980"/>
    <n v="21965380"/>
    <m/>
    <n v="0"/>
    <n v="0"/>
    <n v="1"/>
    <n v="0"/>
    <n v="0"/>
    <n v="1"/>
    <n v="0"/>
    <n v="0"/>
    <n v="0"/>
    <n v="0"/>
    <n v="0"/>
    <n v="0"/>
    <n v="0"/>
    <s v="91201-K59-A11"/>
    <n v="1"/>
    <n v="0"/>
    <s v="-"/>
    <x v="24"/>
  </r>
  <r>
    <x v="587"/>
    <n v="0"/>
    <n v="0"/>
    <n v="0"/>
    <n v="0"/>
    <n v="0"/>
    <n v="0"/>
    <n v="0"/>
    <n v="0"/>
    <s v="E"/>
    <s v="E"/>
    <s v="E"/>
    <s v="E"/>
    <s v="AKI KERING GTZ7V DND"/>
    <s v="AKIGEN"/>
    <n v="1"/>
    <n v="1"/>
    <n v="1"/>
    <n v="19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DND7V"/>
    <n v="0"/>
    <n v="0"/>
    <s v="-"/>
    <x v="0"/>
  </r>
  <r>
    <x v="588"/>
    <n v="8"/>
    <n v="22"/>
    <n v="109"/>
    <n v="16"/>
    <n v="11"/>
    <n v="0"/>
    <n v="0"/>
    <n v="0"/>
    <s v="A"/>
    <s v="A"/>
    <s v="E"/>
    <s v="E"/>
    <s v="COOLANT RADIATOR H.AHM ORI"/>
    <s v="ORISIN"/>
    <n v="12"/>
    <s v="4"/>
    <n v="1"/>
    <n v="18000"/>
    <n v="-14"/>
    <n v="93"/>
    <n v="11"/>
    <n v="0"/>
    <n v="0"/>
    <m/>
    <n v="0"/>
    <n v="14"/>
    <m/>
    <n v="0"/>
    <n v="0"/>
    <m/>
    <n v="0"/>
    <n v="0"/>
    <m/>
    <n v="0"/>
    <n v="20"/>
    <n v="0"/>
    <n v="0"/>
    <n v="0"/>
    <n v="24"/>
    <n v="24"/>
    <n v="0"/>
    <n v="0"/>
    <s v="-"/>
    <m/>
    <s v="-"/>
    <n v="0"/>
    <n v="0"/>
    <n v="-72"/>
    <m/>
    <n v="0"/>
    <s v="-"/>
    <m/>
    <s v="-"/>
    <n v="0"/>
    <n v="0"/>
    <m/>
    <n v="0"/>
    <n v="8"/>
    <n v="109"/>
    <n v="11"/>
    <n v="0"/>
    <n v="22"/>
    <n v="0"/>
    <n v="0"/>
    <n v="0"/>
    <n v="0"/>
    <n v="0"/>
    <n v="0"/>
    <n v="0"/>
    <s v="08CLA-H50-500"/>
    <n v="12"/>
    <n v="0"/>
    <s v="-"/>
    <x v="0"/>
  </r>
  <r>
    <x v="589"/>
    <n v="2"/>
    <n v="0"/>
    <n v="1"/>
    <n v="0"/>
    <n v="1"/>
    <n v="2"/>
    <n v="0"/>
    <n v="0"/>
    <s v="E"/>
    <s v="E"/>
    <s v="E"/>
    <s v="E"/>
    <s v="BAUD KNALPOT 10/10"/>
    <s v="IMITAS"/>
    <n v="2"/>
    <n v="1"/>
    <n v="1"/>
    <n v="5000"/>
    <n v="2"/>
    <n v="1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1"/>
    <n v="1"/>
    <n v="0"/>
    <n v="0"/>
    <n v="0"/>
    <n v="1"/>
    <n v="0"/>
    <n v="0"/>
    <n v="0"/>
    <n v="0"/>
    <n v="0"/>
    <s v="BAUD0034"/>
    <n v="1"/>
    <n v="0"/>
    <s v="-"/>
    <x v="0"/>
  </r>
  <r>
    <x v="590"/>
    <n v="0"/>
    <n v="0"/>
    <n v="0"/>
    <n v="0"/>
    <n v="0"/>
    <n v="0"/>
    <n v="0"/>
    <n v="0"/>
    <s v="E"/>
    <s v="E"/>
    <s v="E"/>
    <s v="E"/>
    <s v="CDI/ECU VARIO CARBU IMI"/>
    <s v="IMITAS"/>
    <n v="1"/>
    <n v="1"/>
    <n v="1"/>
    <n v="21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CDIVRO"/>
    <n v="0"/>
    <n v="0"/>
    <s v="-"/>
    <x v="0"/>
  </r>
  <r>
    <x v="591"/>
    <n v="0"/>
    <n v="0"/>
    <n v="1"/>
    <n v="0"/>
    <n v="0"/>
    <n v="1"/>
    <n v="0"/>
    <n v="0"/>
    <s v="E"/>
    <s v="E"/>
    <s v="D"/>
    <s v="E"/>
    <s v="SOKET ECM H.BEAT/VARIO/SCOOPY ESP SET IMI"/>
    <s v="IMITAS"/>
    <n v="1"/>
    <n v="1"/>
    <n v="1"/>
    <n v="85000"/>
    <n v="0"/>
    <n v="1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0"/>
    <n v="0"/>
    <n v="1"/>
    <n v="0"/>
    <n v="0"/>
    <n v="0"/>
    <n v="0"/>
    <n v="0"/>
    <s v="SOEBET"/>
    <n v="1"/>
    <n v="0"/>
    <s v="-"/>
    <x v="0"/>
  </r>
  <r>
    <x v="592"/>
    <n v="0"/>
    <n v="0"/>
    <n v="0"/>
    <n v="0"/>
    <n v="0"/>
    <n v="0"/>
    <n v="0"/>
    <n v="0"/>
    <s v="E"/>
    <s v="E"/>
    <s v="E"/>
    <s v="E"/>
    <s v="MIKA SPEEDOMETER H.BEAT FI ORI"/>
    <s v="ORISIN"/>
    <n v="1"/>
    <s v="1"/>
    <n v="1"/>
    <n v="3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7211-K25-901"/>
    <n v="0"/>
    <n v="0"/>
    <s v="-"/>
    <x v="0"/>
  </r>
  <r>
    <x v="593"/>
    <n v="0"/>
    <n v="0"/>
    <n v="0"/>
    <n v="0"/>
    <n v="0"/>
    <n v="0"/>
    <n v="0"/>
    <n v="0"/>
    <s v="E"/>
    <s v="E"/>
    <s v="E"/>
    <s v="E"/>
    <s v="SETELAN KETENG H.PCX/ADV/STYLO ORI"/>
    <s v="ORISIN"/>
    <n v="1"/>
    <n v="1"/>
    <n v="1"/>
    <n v="61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520-K0R-V01"/>
    <n v="0"/>
    <n v="0"/>
    <s v="-"/>
    <x v="0"/>
  </r>
  <r>
    <x v="594"/>
    <n v="0"/>
    <n v="0"/>
    <n v="1"/>
    <n v="1"/>
    <n v="1"/>
    <n v="1"/>
    <n v="0"/>
    <n v="0"/>
    <s v="E"/>
    <s v="D"/>
    <s v="D"/>
    <s v="E"/>
    <s v="FILTER UDARA H.PCX 160 ORI"/>
    <s v="ORISIN"/>
    <n v="1"/>
    <n v="1"/>
    <n v="1"/>
    <n v="7725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n v="1"/>
    <n v="1"/>
    <s v=""/>
    <s v="GSM"/>
    <s v="GSM"/>
    <n v="77250"/>
    <n v="2132750"/>
    <n v="-1"/>
    <m/>
    <n v="0"/>
    <s v="-"/>
    <m/>
    <s v="-"/>
    <n v="0"/>
    <n v="0"/>
    <m/>
    <n v="0"/>
    <n v="0"/>
    <n v="1"/>
    <n v="1"/>
    <n v="0"/>
    <n v="0"/>
    <n v="0"/>
    <n v="0"/>
    <n v="0"/>
    <n v="0"/>
    <n v="0"/>
    <n v="0"/>
    <n v="0"/>
    <s v="17210-K1Z-N20"/>
    <n v="2"/>
    <n v="0"/>
    <s v="GSM"/>
    <x v="0"/>
  </r>
  <r>
    <x v="595"/>
    <n v="0"/>
    <n v="0"/>
    <n v="0"/>
    <n v="0"/>
    <n v="0"/>
    <n v="0"/>
    <n v="0"/>
    <n v="0"/>
    <s v="E"/>
    <s v="E"/>
    <s v="E"/>
    <s v="E"/>
    <s v="TUTUP RADIATOR H. VARIO 150 ORI"/>
    <s v="ORISIN"/>
    <n v="1"/>
    <n v="1"/>
    <n v="1"/>
    <n v="6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9037-K27-V51"/>
    <n v="0"/>
    <n v="0"/>
    <s v="-"/>
    <x v="6"/>
  </r>
  <r>
    <x v="596"/>
    <n v="0"/>
    <n v="0"/>
    <n v="0"/>
    <n v="0"/>
    <n v="0"/>
    <n v="0"/>
    <n v="0"/>
    <n v="0"/>
    <s v="E"/>
    <s v="E"/>
    <s v="E"/>
    <s v="E"/>
    <s v="HANDLE REM KIRI BEAT NON CBS (PK)"/>
    <s v="ORISIN"/>
    <n v="1"/>
    <n v="1"/>
    <n v="1"/>
    <n v="4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3178-KVB-930"/>
    <n v="0"/>
    <n v="0"/>
    <s v="-"/>
    <x v="6"/>
  </r>
  <r>
    <x v="597"/>
    <n v="0"/>
    <n v="0"/>
    <n v="0"/>
    <n v="0"/>
    <n v="0"/>
    <n v="0"/>
    <n v="0"/>
    <n v="0"/>
    <s v="E"/>
    <s v="E"/>
    <s v="E"/>
    <s v="E"/>
    <s v="NEPAL GAS KECIL"/>
    <s v="IMITAS"/>
    <n v="1"/>
    <n v="1"/>
    <n v="1"/>
    <n v="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NPGS"/>
    <n v="0"/>
    <n v="0"/>
    <s v="-"/>
    <x v="6"/>
  </r>
  <r>
    <x v="598"/>
    <n v="0"/>
    <n v="0"/>
    <n v="0"/>
    <n v="0"/>
    <n v="0"/>
    <n v="0"/>
    <n v="0"/>
    <n v="0"/>
    <s v="E"/>
    <s v="E"/>
    <s v="E"/>
    <s v="E"/>
    <s v="PANEL DEPAN HITAM H.BEAT 2015 IMI"/>
    <s v="IMITAS"/>
    <n v="1"/>
    <n v="1"/>
    <n v="1"/>
    <n v="81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PNLDPN"/>
    <n v="0"/>
    <n v="0"/>
    <s v="-"/>
    <x v="6"/>
  </r>
  <r>
    <x v="599"/>
    <n v="0"/>
    <n v="0"/>
    <n v="0"/>
    <n v="0"/>
    <n v="3"/>
    <n v="2"/>
    <n v="0"/>
    <n v="0"/>
    <s v="E"/>
    <s v="E"/>
    <s v="E"/>
    <s v="E"/>
    <s v="RING KECIL"/>
    <s v="BAUDMU"/>
    <n v="1"/>
    <n v="1"/>
    <n v="1"/>
    <n v="25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3"/>
    <n v="0"/>
    <n v="0"/>
    <n v="0"/>
    <n v="0"/>
    <n v="0"/>
    <n v="0"/>
    <n v="0"/>
    <n v="0"/>
    <n v="0"/>
    <s v="RNGKCL"/>
    <n v="1"/>
    <n v="0"/>
    <s v="-"/>
    <x v="6"/>
  </r>
  <r>
    <x v="600"/>
    <n v="0"/>
    <n v="0"/>
    <n v="0"/>
    <n v="0"/>
    <n v="0"/>
    <n v="0"/>
    <n v="0"/>
    <n v="0"/>
    <s v="E"/>
    <s v="E"/>
    <s v="E"/>
    <s v="E"/>
    <s v="KARET TENSIONER H.BEAT ORI"/>
    <s v="ORISIN"/>
    <n v="1"/>
    <n v="1"/>
    <n v="1"/>
    <n v="4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510-KVB-900"/>
    <n v="0"/>
    <n v="0"/>
    <s v="-"/>
    <x v="6"/>
  </r>
  <r>
    <x v="601"/>
    <n v="0"/>
    <n v="0"/>
    <n v="0"/>
    <n v="1"/>
    <n v="0"/>
    <n v="0"/>
    <n v="0"/>
    <n v="0"/>
    <s v="E"/>
    <s v="D"/>
    <s v="E"/>
    <s v="E"/>
    <s v="PULLY ONLY H.BEAT FI ESP ORI"/>
    <s v="ORISIN"/>
    <n v="1"/>
    <n v="1"/>
    <n v="1"/>
    <n v="252000"/>
    <n v="0"/>
    <n v="-1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n v="0"/>
    <n v="0"/>
    <s v="-"/>
    <m/>
    <s v="-"/>
    <n v="0"/>
    <n v="0"/>
    <n v="1"/>
    <m/>
    <n v="1"/>
    <s v=""/>
    <m/>
    <s v=""/>
    <n v="252000"/>
    <n v="21965380"/>
    <m/>
    <n v="0"/>
    <n v="0"/>
    <n v="0"/>
    <n v="0"/>
    <n v="0"/>
    <n v="0"/>
    <n v="1"/>
    <n v="0"/>
    <n v="0"/>
    <n v="0"/>
    <n v="0"/>
    <n v="0"/>
    <n v="0"/>
    <s v="23205-K44-V00"/>
    <n v="1"/>
    <n v="0"/>
    <s v="-"/>
    <x v="0"/>
  </r>
  <r>
    <x v="602"/>
    <n v="0"/>
    <n v="0"/>
    <n v="0"/>
    <n v="0"/>
    <n v="0"/>
    <n v="0"/>
    <n v="0"/>
    <n v="0"/>
    <s v="E"/>
    <s v="E"/>
    <s v="E"/>
    <s v="E"/>
    <s v="LAWAN PULLY H.BEAT FI ESP ORI"/>
    <s v="ORISIN"/>
    <n v="1"/>
    <n v="1"/>
    <n v="1"/>
    <n v="128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3224-K44-V00"/>
    <n v="0"/>
    <n v="0"/>
    <s v="-"/>
    <x v="0"/>
  </r>
  <r>
    <x v="603"/>
    <n v="5"/>
    <n v="0"/>
    <n v="0"/>
    <n v="0"/>
    <n v="0"/>
    <n v="0"/>
    <n v="0"/>
    <n v="0"/>
    <s v="E"/>
    <s v="E"/>
    <s v="E"/>
    <s v="E"/>
    <s v="BOSH BLOK H.BEAT"/>
    <s v="IMITAS"/>
    <n v="1"/>
    <n v="1"/>
    <n v="1"/>
    <n v="4000"/>
    <n v="5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5"/>
    <n v="0"/>
    <n v="0"/>
    <n v="0"/>
    <n v="0"/>
    <n v="0"/>
    <n v="0"/>
    <n v="0"/>
    <n v="0"/>
    <n v="0"/>
    <n v="0"/>
    <n v="0"/>
    <s v="BSHBLK"/>
    <n v="0"/>
    <n v="0"/>
    <s v="-"/>
    <x v="6"/>
  </r>
  <r>
    <x v="604"/>
    <n v="0"/>
    <n v="0"/>
    <n v="0"/>
    <n v="0"/>
    <n v="0"/>
    <n v="0"/>
    <n v="0"/>
    <n v="0"/>
    <s v="E"/>
    <s v="E"/>
    <s v="E"/>
    <s v="E"/>
    <s v="BAUD KALIPER REM DISK H.SUPRA X"/>
    <s v="BAUDMU"/>
    <n v="1"/>
    <s v="1"/>
    <n v="1"/>
    <n v="1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P0007"/>
    <n v="0"/>
    <n v="0"/>
    <s v="-"/>
    <x v="0"/>
  </r>
  <r>
    <x v="605"/>
    <n v="0"/>
    <n v="0"/>
    <n v="0"/>
    <n v="0"/>
    <n v="0"/>
    <n v="0"/>
    <n v="0"/>
    <n v="0"/>
    <s v="E"/>
    <s v="E"/>
    <s v="E"/>
    <s v="E"/>
    <s v="PISTON KIT H. ORI"/>
    <s v="ORISIN"/>
    <n v="1"/>
    <n v="1"/>
    <n v="1"/>
    <n v="10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A5-K81-P00"/>
    <n v="0"/>
    <n v="0"/>
    <s v="-"/>
    <x v="0"/>
  </r>
  <r>
    <x v="606"/>
    <n v="0"/>
    <n v="0"/>
    <n v="0"/>
    <n v="0"/>
    <n v="0"/>
    <n v="0"/>
    <n v="0"/>
    <n v="0"/>
    <s v="E"/>
    <s v="E"/>
    <s v="E"/>
    <s v="E"/>
    <s v="KOMSTIR BAWAH Y.NMAX ORI"/>
    <s v="ORISIN"/>
    <n v="1"/>
    <n v="1"/>
    <n v="1"/>
    <n v="14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DP-WB015-00"/>
    <n v="0"/>
    <n v="0"/>
    <s v="-"/>
    <x v="0"/>
  </r>
  <r>
    <x v="607"/>
    <n v="0"/>
    <n v="0"/>
    <n v="0"/>
    <n v="0"/>
    <n v="0"/>
    <n v="1"/>
    <n v="0"/>
    <n v="0"/>
    <s v="E"/>
    <s v="E"/>
    <s v="D"/>
    <s v="E"/>
    <s v="AS STANDAR TENGAH H.VARIO 150 ORI"/>
    <s v="ORISIN"/>
    <n v="1"/>
    <n v="1"/>
    <n v="1"/>
    <n v="275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27500"/>
    <n v="21965380"/>
    <m/>
    <n v="0"/>
    <n v="0"/>
    <n v="0"/>
    <n v="0"/>
    <n v="0"/>
    <n v="0"/>
    <n v="0"/>
    <n v="1"/>
    <n v="0"/>
    <n v="0"/>
    <n v="0"/>
    <n v="0"/>
    <n v="0"/>
    <s v="50503-KWN-900"/>
    <n v="1"/>
    <n v="0"/>
    <s v="-"/>
    <x v="0"/>
  </r>
  <r>
    <x v="608"/>
    <n v="0"/>
    <n v="2"/>
    <n v="1"/>
    <n v="0"/>
    <n v="0"/>
    <n v="0"/>
    <n v="0"/>
    <n v="0"/>
    <s v="D"/>
    <s v="E"/>
    <s v="E"/>
    <s v="E"/>
    <s v="MUR TOPI 10"/>
    <s v="BAUDMU"/>
    <n v="2"/>
    <s v="1"/>
    <n v="1"/>
    <n v="3000"/>
    <n v="-2"/>
    <n v="1"/>
    <n v="0"/>
    <n v="0"/>
    <n v="0"/>
    <m/>
    <n v="0"/>
    <n v="1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2"/>
    <n v="0"/>
    <n v="0"/>
    <n v="0"/>
    <n v="0"/>
    <n v="0"/>
    <n v="0"/>
    <n v="0"/>
    <s v="BAUD0039"/>
    <n v="1"/>
    <n v="0"/>
    <s v="-"/>
    <x v="0"/>
  </r>
  <r>
    <x v="609"/>
    <n v="0"/>
    <n v="0"/>
    <n v="0"/>
    <n v="0"/>
    <n v="0"/>
    <n v="0"/>
    <n v="0"/>
    <n v="0"/>
    <s v="E"/>
    <s v="E"/>
    <s v="E"/>
    <s v="E"/>
    <s v="PISTON KIT H.VARIO 125 ORI (1.00)"/>
    <s v="ORISIN"/>
    <n v="1"/>
    <n v="1"/>
    <n v="1"/>
    <n v="14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A5-KWN-902"/>
    <n v="0"/>
    <n v="0"/>
    <s v="-"/>
    <x v="6"/>
  </r>
  <r>
    <x v="610"/>
    <n v="0"/>
    <n v="0"/>
    <n v="1"/>
    <n v="0"/>
    <n v="1"/>
    <n v="1"/>
    <n v="0"/>
    <n v="0"/>
    <s v="E"/>
    <s v="E"/>
    <s v="D"/>
    <s v="E"/>
    <s v="AS STANDAR TENGAH H.BEAT ORI"/>
    <s v="ORISIN"/>
    <n v="1"/>
    <n v="1"/>
    <n v="1"/>
    <n v="20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0"/>
    <n v="1"/>
    <n v="1"/>
    <n v="0"/>
    <n v="0"/>
    <n v="0"/>
    <n v="0"/>
    <n v="0"/>
    <n v="0"/>
    <n v="0"/>
    <n v="0"/>
    <n v="0"/>
    <s v="50503-K25-900"/>
    <n v="1"/>
    <n v="0"/>
    <s v="-"/>
    <x v="0"/>
  </r>
  <r>
    <x v="611"/>
    <n v="2"/>
    <n v="5"/>
    <n v="0"/>
    <n v="2"/>
    <n v="0"/>
    <n v="3"/>
    <n v="0"/>
    <n v="1"/>
    <s v="C"/>
    <s v="C"/>
    <s v="B"/>
    <s v="D"/>
    <s v="LAHER 20X29X18 BAMBU H.AHM"/>
    <s v="ORISIN"/>
    <n v="1"/>
    <n v="1"/>
    <n v="1"/>
    <n v="26000"/>
    <n v="-3"/>
    <n v="-2"/>
    <n v="-3"/>
    <n v="-1"/>
    <n v="0"/>
    <m/>
    <n v="0"/>
    <n v="0"/>
    <m/>
    <n v="0"/>
    <n v="0"/>
    <m/>
    <n v="0"/>
    <n v="0"/>
    <m/>
    <n v="0"/>
    <n v="0"/>
    <n v="2"/>
    <n v="2"/>
    <n v="1"/>
    <n v="5"/>
    <n v="5"/>
    <n v="0"/>
    <n v="0"/>
    <s v="-"/>
    <m/>
    <s v="-"/>
    <n v="0"/>
    <n v="0"/>
    <n v="15"/>
    <m/>
    <n v="15"/>
    <s v=""/>
    <m/>
    <s v=""/>
    <n v="390000"/>
    <n v="21965380"/>
    <m/>
    <n v="0"/>
    <n v="2"/>
    <n v="0"/>
    <n v="0"/>
    <n v="0"/>
    <n v="0"/>
    <n v="2"/>
    <n v="3"/>
    <n v="1"/>
    <n v="0"/>
    <n v="0"/>
    <n v="0"/>
    <n v="0"/>
    <s v="91109-K2S-N01"/>
    <n v="6"/>
    <n v="0"/>
    <s v="-"/>
    <x v="0"/>
  </r>
  <r>
    <x v="612"/>
    <n v="0"/>
    <n v="1"/>
    <n v="0"/>
    <n v="0"/>
    <n v="0"/>
    <n v="0"/>
    <n v="0"/>
    <n v="0"/>
    <s v="D"/>
    <s v="E"/>
    <s v="E"/>
    <s v="E"/>
    <s v="PLAT DUDUKAN SPULL ASSY H.VARIO ORI"/>
    <s v="ORISIN"/>
    <n v="1"/>
    <n v="1"/>
    <n v="1"/>
    <n v="128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128000"/>
    <n v="21965380"/>
    <m/>
    <n v="0"/>
    <n v="0"/>
    <n v="0"/>
    <n v="0"/>
    <n v="0"/>
    <n v="0"/>
    <n v="0"/>
    <n v="0"/>
    <n v="0"/>
    <n v="0"/>
    <n v="0"/>
    <n v="0"/>
    <n v="0"/>
    <s v="11361-KWN-901"/>
    <n v="1"/>
    <n v="0"/>
    <s v="-"/>
    <x v="6"/>
  </r>
  <r>
    <x v="613"/>
    <n v="0"/>
    <n v="0"/>
    <n v="0"/>
    <n v="0"/>
    <n v="0"/>
    <n v="0"/>
    <n v="0"/>
    <n v="0"/>
    <s v="E"/>
    <s v="E"/>
    <s v="E"/>
    <s v="E"/>
    <s v="SELANG RADIATOR 4 ARAH H.VARIO 125 ESP/150/PCX ORI"/>
    <s v="ORISIN"/>
    <n v="1"/>
    <n v="1"/>
    <n v="1"/>
    <n v="4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2206-K97-N00"/>
    <n v="0"/>
    <n v="0"/>
    <s v="-"/>
    <x v="0"/>
  </r>
  <r>
    <x v="614"/>
    <n v="0"/>
    <n v="1"/>
    <n v="0"/>
    <n v="0"/>
    <n v="0"/>
    <n v="0"/>
    <n v="0"/>
    <n v="0"/>
    <s v="D"/>
    <s v="E"/>
    <s v="E"/>
    <s v="E"/>
    <s v="PISTON KIT (0.75)/ SEHER SET H.VARIO 125 ORI"/>
    <s v="ORISIN"/>
    <n v="1"/>
    <n v="1"/>
    <n v="1"/>
    <n v="124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124500"/>
    <n v="21965380"/>
    <m/>
    <n v="0"/>
    <n v="0"/>
    <n v="0"/>
    <n v="0"/>
    <n v="0"/>
    <n v="0"/>
    <n v="0"/>
    <n v="0"/>
    <n v="0"/>
    <n v="0"/>
    <n v="0"/>
    <n v="0"/>
    <n v="0"/>
    <s v="131A4-KWN-902"/>
    <n v="1"/>
    <n v="0"/>
    <s v="-"/>
    <x v="6"/>
  </r>
  <r>
    <x v="615"/>
    <n v="0"/>
    <n v="0"/>
    <n v="0"/>
    <n v="0"/>
    <n v="0"/>
    <n v="0"/>
    <n v="0"/>
    <n v="0"/>
    <s v="E"/>
    <s v="E"/>
    <s v="E"/>
    <s v="E"/>
    <s v="COVER KNALPOT BEAT LED ORI"/>
    <s v="ORISIN"/>
    <n v="1"/>
    <n v="1"/>
    <n v="1"/>
    <n v="40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8318-K1A-N00"/>
    <n v="0"/>
    <n v="0"/>
    <s v="-"/>
    <x v="6"/>
  </r>
  <r>
    <x v="616"/>
    <n v="0"/>
    <n v="2"/>
    <n v="0"/>
    <n v="0"/>
    <n v="0"/>
    <n v="0"/>
    <n v="0"/>
    <n v="0"/>
    <s v="C"/>
    <s v="E"/>
    <s v="E"/>
    <s v="E"/>
    <s v="KIPAS POMPA RADIATOR Y.VIXION ORI"/>
    <s v="ORISIN"/>
    <n v="1"/>
    <n v="1"/>
    <n v="1"/>
    <n v="650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n v="2"/>
    <m/>
    <n v="2"/>
    <s v=""/>
    <m/>
    <s v=""/>
    <n v="130000"/>
    <n v="21965380"/>
    <m/>
    <n v="0"/>
    <n v="0"/>
    <n v="0"/>
    <n v="0"/>
    <n v="0"/>
    <n v="0"/>
    <n v="0"/>
    <n v="0"/>
    <n v="0"/>
    <n v="0"/>
    <n v="0"/>
    <n v="0"/>
    <n v="0"/>
    <s v="1S7-E2450-01"/>
    <n v="1"/>
    <n v="0"/>
    <s v="-"/>
    <x v="6"/>
  </r>
  <r>
    <x v="617"/>
    <n v="0"/>
    <n v="0"/>
    <n v="0"/>
    <n v="0"/>
    <n v="0"/>
    <n v="0"/>
    <n v="0"/>
    <n v="0"/>
    <s v="E"/>
    <s v="E"/>
    <s v="E"/>
    <s v="E"/>
    <s v="RUMAH OTOM. KOPLING GANDA H.BEAT LED NEW ORI"/>
    <s v="ORISIN"/>
    <n v="1"/>
    <n v="1"/>
    <n v="1"/>
    <n v="11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2100-K1A-N11"/>
    <n v="0"/>
    <n v="0"/>
    <s v="-"/>
    <x v="0"/>
  </r>
  <r>
    <x v="618"/>
    <n v="0"/>
    <n v="1"/>
    <n v="0"/>
    <n v="0"/>
    <n v="0"/>
    <n v="0"/>
    <n v="0"/>
    <n v="0"/>
    <s v="D"/>
    <s v="E"/>
    <s v="E"/>
    <s v="E"/>
    <s v="PULLY ONLY H.BEAT ORI"/>
    <s v="ORISIN"/>
    <n v="1"/>
    <n v="1"/>
    <n v="1"/>
    <n v="243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243000"/>
    <n v="21965380"/>
    <m/>
    <n v="0"/>
    <n v="0"/>
    <n v="0"/>
    <n v="0"/>
    <n v="0"/>
    <n v="0"/>
    <n v="0"/>
    <n v="0"/>
    <n v="0"/>
    <n v="0"/>
    <n v="0"/>
    <n v="0"/>
    <n v="0"/>
    <s v="23205-K1A-N10"/>
    <n v="1"/>
    <n v="0"/>
    <s v="-"/>
    <x v="6"/>
  </r>
  <r>
    <x v="619"/>
    <n v="0"/>
    <n v="0"/>
    <n v="0"/>
    <n v="0"/>
    <n v="0"/>
    <n v="0"/>
    <n v="0"/>
    <n v="0"/>
    <s v="E"/>
    <s v="E"/>
    <s v="E"/>
    <s v="E"/>
    <s v="LAWAN PULLY H.BEAT LED NEW ORI"/>
    <s v="ORISIN"/>
    <n v="1"/>
    <n v="1"/>
    <n v="1"/>
    <n v="21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3224-K1A-N10"/>
    <n v="0"/>
    <n v="0"/>
    <s v="-"/>
    <x v="0"/>
  </r>
  <r>
    <x v="620"/>
    <n v="0"/>
    <n v="0"/>
    <n v="0"/>
    <n v="0"/>
    <n v="0"/>
    <n v="0"/>
    <n v="0"/>
    <n v="0"/>
    <s v="E"/>
    <s v="E"/>
    <s v="E"/>
    <s v="E"/>
    <s v="CORONG PULLY H.BEAT LED NEW ORI"/>
    <s v="ORISIN"/>
    <n v="1"/>
    <n v="1"/>
    <n v="1"/>
    <n v="2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3237-K1G-V01"/>
    <n v="0"/>
    <n v="0"/>
    <s v="-"/>
    <x v="0"/>
  </r>
  <r>
    <x v="621"/>
    <n v="0"/>
    <n v="1"/>
    <n v="0"/>
    <n v="0"/>
    <n v="0"/>
    <n v="0"/>
    <n v="0"/>
    <n v="0"/>
    <s v="D"/>
    <s v="E"/>
    <s v="E"/>
    <s v="E"/>
    <s v="CDI/ECU/ECM CB 150 ORI"/>
    <s v="ORISIN"/>
    <n v="1"/>
    <n v="1"/>
    <n v="1"/>
    <n v="1243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1243000"/>
    <n v="21965380"/>
    <m/>
    <n v="0"/>
    <n v="0"/>
    <n v="0"/>
    <n v="0"/>
    <n v="0"/>
    <n v="0"/>
    <n v="0"/>
    <n v="0"/>
    <n v="0"/>
    <n v="0"/>
    <n v="0"/>
    <n v="0"/>
    <n v="0"/>
    <s v="38770-K15-903"/>
    <n v="1"/>
    <n v="0"/>
    <s v="-"/>
    <x v="6"/>
  </r>
  <r>
    <x v="622"/>
    <n v="0"/>
    <n v="1"/>
    <n v="0"/>
    <n v="0"/>
    <n v="0"/>
    <n v="0"/>
    <n v="0"/>
    <n v="0"/>
    <s v="D"/>
    <s v="E"/>
    <s v="E"/>
    <s v="E"/>
    <s v="FILTER FUEL PUMP / FILTER FP VIXION ORISINIL"/>
    <s v="ORISIN"/>
    <n v="1"/>
    <n v="1"/>
    <n v="1"/>
    <n v="50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50000"/>
    <n v="21965380"/>
    <m/>
    <n v="0"/>
    <n v="0"/>
    <n v="0"/>
    <n v="0"/>
    <n v="0"/>
    <n v="0"/>
    <n v="0"/>
    <n v="0"/>
    <n v="0"/>
    <n v="0"/>
    <n v="0"/>
    <n v="0"/>
    <n v="0"/>
    <s v="3C1-E3915-00"/>
    <n v="1"/>
    <n v="0"/>
    <s v="-"/>
    <x v="6"/>
  </r>
  <r>
    <x v="623"/>
    <n v="0"/>
    <n v="0"/>
    <n v="0"/>
    <n v="0"/>
    <n v="0"/>
    <n v="0"/>
    <n v="0"/>
    <n v="0"/>
    <s v="E"/>
    <s v="E"/>
    <s v="E"/>
    <s v="E"/>
    <s v="PIRINGAN CAKRAM BELAKANG H. SUPRA X 125 AHM"/>
    <s v="ORISIN"/>
    <n v="1"/>
    <n v="1"/>
    <n v="1"/>
    <n v="19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3351-KTM-N31"/>
    <n v="0"/>
    <n v="0"/>
    <s v="-"/>
    <x v="6"/>
  </r>
  <r>
    <x v="624"/>
    <n v="0"/>
    <n v="1"/>
    <n v="0"/>
    <n v="0"/>
    <n v="0"/>
    <n v="0"/>
    <n v="0"/>
    <n v="0"/>
    <s v="D"/>
    <s v="E"/>
    <s v="E"/>
    <s v="E"/>
    <s v="KABEL REM BELAKANG Y.XEON ORI"/>
    <s v="ORISIN"/>
    <n v="1"/>
    <n v="1"/>
    <n v="1"/>
    <n v="84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84000"/>
    <n v="21965380"/>
    <m/>
    <n v="0"/>
    <n v="0"/>
    <n v="0"/>
    <n v="0"/>
    <n v="0"/>
    <n v="0"/>
    <n v="0"/>
    <n v="0"/>
    <n v="0"/>
    <n v="0"/>
    <n v="0"/>
    <n v="0"/>
    <n v="0"/>
    <s v="44D-F6351-00"/>
    <n v="1"/>
    <n v="0"/>
    <s v="-"/>
    <x v="6"/>
  </r>
  <r>
    <x v="625"/>
    <n v="0"/>
    <n v="0"/>
    <n v="1"/>
    <n v="1"/>
    <n v="0"/>
    <n v="0"/>
    <n v="0"/>
    <n v="0"/>
    <s v="E"/>
    <s v="D"/>
    <s v="E"/>
    <s v="E"/>
    <s v="DUDUKAN SPION BEAT ESP/ VARIO 150 / SCOOPY AHM"/>
    <s v="ORISIN"/>
    <n v="1"/>
    <n v="1"/>
    <n v="1"/>
    <n v="23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45517-K81-N30"/>
    <n v="1"/>
    <n v="0"/>
    <s v="-"/>
    <x v="0"/>
  </r>
  <r>
    <x v="626"/>
    <n v="0"/>
    <n v="0"/>
    <n v="0"/>
    <n v="0"/>
    <n v="0"/>
    <n v="0"/>
    <n v="0"/>
    <n v="0"/>
    <s v="E"/>
    <s v="E"/>
    <s v="E"/>
    <s v="E"/>
    <s v="BOHLAM BELAKANG Y.YAMAHA ORI (PS)"/>
    <s v="ORISIN"/>
    <n v="1"/>
    <n v="1"/>
    <n v="1"/>
    <n v="13316.6874739908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US-H4714-00"/>
    <n v="0"/>
    <n v="0"/>
    <s v="-"/>
    <x v="6"/>
  </r>
  <r>
    <x v="627"/>
    <n v="0"/>
    <n v="0"/>
    <n v="0"/>
    <n v="0"/>
    <n v="0"/>
    <n v="0"/>
    <n v="0"/>
    <n v="0"/>
    <s v="E"/>
    <s v="E"/>
    <s v="E"/>
    <s v="E"/>
    <s v="PER SHOCK DEPAN H.VARIO 110 TECHNO CARBU ORI (51401-KVB-901)"/>
    <s v="ORISIN"/>
    <n v="1"/>
    <n v="1"/>
    <n v="1"/>
    <n v="2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1401-KVB-T01"/>
    <n v="0"/>
    <n v="0"/>
    <s v="-"/>
    <x v="0"/>
  </r>
  <r>
    <x v="628"/>
    <n v="0"/>
    <n v="1"/>
    <n v="0"/>
    <n v="0"/>
    <n v="0"/>
    <n v="0"/>
    <n v="0"/>
    <n v="0"/>
    <s v="D"/>
    <s v="E"/>
    <s v="E"/>
    <s v="E"/>
    <s v="HANDLE REM KIRI Y.MIO/SOUL/XEON ORI"/>
    <s v="ORISIN"/>
    <n v="1"/>
    <n v="1"/>
    <n v="1"/>
    <n v="52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52000"/>
    <n v="21965380"/>
    <m/>
    <n v="0"/>
    <n v="0"/>
    <n v="0"/>
    <n v="0"/>
    <n v="0"/>
    <n v="0"/>
    <n v="0"/>
    <n v="0"/>
    <n v="0"/>
    <n v="0"/>
    <n v="0"/>
    <n v="0"/>
    <n v="0"/>
    <s v="5TL-H3912-20"/>
    <n v="1"/>
    <n v="0"/>
    <s v="-"/>
    <x v="6"/>
  </r>
  <r>
    <x v="629"/>
    <n v="2"/>
    <n v="2"/>
    <n v="0"/>
    <n v="0"/>
    <n v="0"/>
    <n v="0"/>
    <n v="0"/>
    <n v="0"/>
    <s v="D"/>
    <s v="E"/>
    <s v="E"/>
    <s v="E"/>
    <s v="LAHER 6201 IMI"/>
    <s v="IMITAS"/>
    <n v="1"/>
    <n v="1"/>
    <n v="1"/>
    <n v="1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2"/>
    <n v="0"/>
    <n v="0"/>
    <n v="0"/>
    <n v="2"/>
    <n v="0"/>
    <n v="0"/>
    <n v="0"/>
    <n v="0"/>
    <n v="0"/>
    <n v="0"/>
    <n v="0"/>
    <s v="6201-2RS"/>
    <n v="1"/>
    <n v="0"/>
    <s v="-"/>
    <x v="6"/>
  </r>
  <r>
    <x v="630"/>
    <n v="0"/>
    <n v="1"/>
    <n v="0"/>
    <n v="0"/>
    <n v="0"/>
    <n v="0"/>
    <n v="0"/>
    <n v="0"/>
    <s v="D"/>
    <s v="E"/>
    <s v="E"/>
    <s v="E"/>
    <s v="COVER CENTER"/>
    <s v="ORISIN"/>
    <n v="1"/>
    <n v="1"/>
    <n v="1"/>
    <n v="46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46000"/>
    <n v="21965380"/>
    <m/>
    <n v="0"/>
    <n v="0"/>
    <n v="0"/>
    <n v="0"/>
    <n v="0"/>
    <n v="0"/>
    <n v="0"/>
    <n v="0"/>
    <n v="0"/>
    <n v="0"/>
    <n v="0"/>
    <n v="0"/>
    <n v="0"/>
    <s v="80151-K1A-N00ZA"/>
    <n v="1"/>
    <n v="0"/>
    <s v="-"/>
    <x v="6"/>
  </r>
  <r>
    <x v="631"/>
    <n v="0"/>
    <n v="1"/>
    <n v="0"/>
    <n v="0"/>
    <n v="0"/>
    <n v="0"/>
    <n v="0"/>
    <n v="0"/>
    <s v="D"/>
    <s v="E"/>
    <s v="E"/>
    <s v="E"/>
    <s v="COVER KONTAK BAWAH H.BEAT LED"/>
    <s v="ORISIN"/>
    <n v="1"/>
    <n v="1"/>
    <n v="1"/>
    <n v="77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77500"/>
    <n v="21965380"/>
    <m/>
    <n v="0"/>
    <n v="0"/>
    <n v="0"/>
    <n v="0"/>
    <n v="0"/>
    <n v="0"/>
    <n v="0"/>
    <n v="0"/>
    <n v="0"/>
    <n v="0"/>
    <n v="0"/>
    <n v="0"/>
    <n v="0"/>
    <s v="81141-K1A-N10ZA"/>
    <n v="1"/>
    <n v="0"/>
    <s v="-"/>
    <x v="6"/>
  </r>
  <r>
    <x v="632"/>
    <n v="0"/>
    <n v="1"/>
    <n v="0"/>
    <n v="0"/>
    <n v="0"/>
    <n v="0"/>
    <n v="0"/>
    <n v="0"/>
    <s v="D"/>
    <s v="E"/>
    <s v="E"/>
    <s v="E"/>
    <s v="BAGASI BOX"/>
    <s v="ORISIN"/>
    <n v="1"/>
    <n v="1"/>
    <n v="1"/>
    <n v="895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89500"/>
    <n v="21965380"/>
    <m/>
    <n v="0"/>
    <n v="0"/>
    <n v="0"/>
    <n v="0"/>
    <n v="0"/>
    <n v="0"/>
    <n v="0"/>
    <n v="0"/>
    <n v="0"/>
    <n v="0"/>
    <n v="0"/>
    <n v="0"/>
    <n v="0"/>
    <s v="81250-K1A-N00"/>
    <n v="1"/>
    <n v="0"/>
    <s v="-"/>
    <x v="6"/>
  </r>
  <r>
    <x v="633"/>
    <n v="0"/>
    <n v="0"/>
    <n v="0"/>
    <n v="0"/>
    <n v="1"/>
    <n v="1"/>
    <n v="0"/>
    <n v="0"/>
    <s v="E"/>
    <s v="E"/>
    <s v="D"/>
    <s v="E"/>
    <s v="LAHER CVT ORI"/>
    <s v="OLIGEN"/>
    <n v="1"/>
    <n v="1"/>
    <n v="1"/>
    <n v="5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1"/>
    <n v="0"/>
    <n v="0"/>
    <n v="0"/>
    <n v="0"/>
    <n v="0"/>
    <n v="0"/>
    <n v="0"/>
    <n v="0"/>
    <n v="0"/>
    <s v="91109-KVB-901"/>
    <n v="1"/>
    <n v="0"/>
    <s v="-"/>
    <x v="6"/>
  </r>
  <r>
    <x v="634"/>
    <n v="1"/>
    <n v="2"/>
    <n v="2"/>
    <n v="0"/>
    <n v="0"/>
    <n v="0"/>
    <n v="0"/>
    <n v="0"/>
    <s v="D"/>
    <s v="E"/>
    <s v="E"/>
    <s v="E"/>
    <s v="OIL SEAL GEAR DEPAN H.SUPRA X 125/ 17X30X5 ORI"/>
    <s v="ORISIN"/>
    <n v="1"/>
    <n v="1"/>
    <n v="1"/>
    <n v="13500"/>
    <n v="-1"/>
    <n v="2"/>
    <n v="0"/>
    <n v="0"/>
    <n v="0"/>
    <m/>
    <n v="0"/>
    <n v="1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-1"/>
    <m/>
    <n v="0"/>
    <s v="-"/>
    <m/>
    <s v="-"/>
    <n v="0"/>
    <n v="0"/>
    <m/>
    <n v="0"/>
    <n v="1"/>
    <n v="2"/>
    <n v="0"/>
    <n v="0"/>
    <n v="2"/>
    <n v="0"/>
    <n v="0"/>
    <n v="0"/>
    <n v="0"/>
    <n v="0"/>
    <n v="0"/>
    <n v="0"/>
    <s v="91204-KPH-901"/>
    <n v="1"/>
    <n v="0"/>
    <s v="-"/>
    <x v="0"/>
  </r>
  <r>
    <x v="635"/>
    <n v="0"/>
    <n v="1"/>
    <n v="1"/>
    <n v="0"/>
    <n v="1"/>
    <n v="2"/>
    <n v="0"/>
    <n v="0"/>
    <s v="D"/>
    <s v="E"/>
    <s v="D"/>
    <s v="E"/>
    <s v="KOMSTIR SET Y.AEROX/LEXI/NMAX ORI"/>
    <s v="ORISIN"/>
    <n v="1"/>
    <n v="1"/>
    <n v="1"/>
    <n v="194300"/>
    <n v="-1"/>
    <n v="1"/>
    <n v="-1"/>
    <n v="0"/>
    <n v="0"/>
    <m/>
    <n v="0"/>
    <n v="1"/>
    <m/>
    <n v="0"/>
    <n v="0"/>
    <m/>
    <n v="0"/>
    <n v="0"/>
    <m/>
    <n v="0"/>
    <n v="0"/>
    <n v="0"/>
    <n v="0"/>
    <n v="0"/>
    <n v="0"/>
    <n v="0"/>
    <n v="1"/>
    <n v="1"/>
    <s v=""/>
    <s v="GSM"/>
    <s v="GSM"/>
    <n v="194300"/>
    <n v="2132750"/>
    <n v="0"/>
    <m/>
    <n v="0"/>
    <s v="-"/>
    <m/>
    <s v="-"/>
    <n v="0"/>
    <n v="0"/>
    <m/>
    <n v="0"/>
    <n v="0"/>
    <n v="1"/>
    <n v="1"/>
    <n v="0"/>
    <n v="1"/>
    <n v="0"/>
    <n v="1"/>
    <n v="0"/>
    <n v="0"/>
    <n v="0"/>
    <n v="0"/>
    <n v="0"/>
    <s v="B65-WB069-00"/>
    <n v="2"/>
    <n v="0"/>
    <s v="GSM"/>
    <x v="0"/>
  </r>
  <r>
    <x v="636"/>
    <n v="1"/>
    <n v="1"/>
    <n v="1"/>
    <n v="0"/>
    <n v="0"/>
    <n v="0"/>
    <n v="0"/>
    <n v="0"/>
    <s v="D"/>
    <s v="E"/>
    <s v="E"/>
    <s v="E"/>
    <s v="DISC PAD BELAKANG Y.R15 V3/VIXION LED"/>
    <s v="ORISIN"/>
    <n v="1"/>
    <n v="1"/>
    <n v="1"/>
    <n v="65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1"/>
    <n v="0"/>
    <n v="0"/>
    <n v="1"/>
    <n v="0"/>
    <n v="0"/>
    <n v="0"/>
    <n v="0"/>
    <n v="0"/>
    <n v="0"/>
    <n v="0"/>
    <s v="B97-25806-00"/>
    <n v="1"/>
    <n v="0"/>
    <s v="-"/>
    <x v="0"/>
  </r>
  <r>
    <x v="637"/>
    <n v="0"/>
    <n v="0"/>
    <n v="0"/>
    <n v="0"/>
    <n v="0"/>
    <n v="0"/>
    <n v="0"/>
    <n v="0"/>
    <s v="E"/>
    <s v="E"/>
    <s v="E"/>
    <s v="E"/>
    <s v="FUEL PUMP COMP Y.VIXION ORI"/>
    <s v="ORISIN"/>
    <n v="1"/>
    <n v="1"/>
    <n v="1"/>
    <n v="70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K6-E3907-00"/>
    <n v="0"/>
    <n v="0"/>
    <s v="-"/>
    <x v="6"/>
  </r>
  <r>
    <x v="638"/>
    <n v="1"/>
    <n v="1"/>
    <n v="0"/>
    <n v="0"/>
    <n v="0"/>
    <n v="0"/>
    <n v="0"/>
    <n v="0"/>
    <s v="D"/>
    <s v="E"/>
    <s v="E"/>
    <s v="E"/>
    <s v="BAN TUBLES 110/80-14 FDR"/>
    <s v="ORISIN"/>
    <n v="1"/>
    <n v="1"/>
    <n v="1"/>
    <n v="289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1"/>
    <n v="0"/>
    <n v="0"/>
    <n v="0"/>
    <n v="1"/>
    <n v="0"/>
    <n v="0"/>
    <n v="0"/>
    <n v="0"/>
    <n v="0"/>
    <n v="0"/>
    <n v="0"/>
    <s v="BLT110/80-14FDR"/>
    <n v="1"/>
    <n v="0"/>
    <s v="-"/>
    <x v="0"/>
  </r>
  <r>
    <x v="639"/>
    <n v="0"/>
    <n v="0"/>
    <n v="0"/>
    <n v="0"/>
    <n v="0"/>
    <n v="0"/>
    <n v="0"/>
    <n v="0"/>
    <s v="E"/>
    <s v="E"/>
    <s v="E"/>
    <s v="E"/>
    <s v="DINAMO STATER Y.MIO J IMI"/>
    <s v="IMITAS"/>
    <n v="1"/>
    <n v="1"/>
    <n v="1"/>
    <n v="18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DMOMIO"/>
    <n v="0"/>
    <n v="0"/>
    <s v="-"/>
    <x v="6"/>
  </r>
  <r>
    <x v="640"/>
    <n v="0"/>
    <n v="1"/>
    <n v="0"/>
    <n v="0"/>
    <n v="0"/>
    <n v="0"/>
    <n v="0"/>
    <n v="0"/>
    <s v="D"/>
    <s v="E"/>
    <s v="E"/>
    <s v="E"/>
    <s v="DISC PAD BELAKANG Y.JUPITER"/>
    <s v="IMITAS"/>
    <n v="1"/>
    <n v="1"/>
    <n v="1"/>
    <n v="45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1"/>
    <n v="0"/>
    <n v="0"/>
    <n v="0"/>
    <n v="0"/>
    <n v="0"/>
    <n v="0"/>
    <n v="0"/>
    <s v="DSPDJP"/>
    <n v="1"/>
    <n v="0"/>
    <s v="-"/>
    <x v="6"/>
  </r>
  <r>
    <x v="641"/>
    <n v="0"/>
    <n v="0"/>
    <n v="0"/>
    <n v="0"/>
    <n v="0"/>
    <n v="0"/>
    <n v="0"/>
    <n v="0"/>
    <s v="E"/>
    <s v="E"/>
    <s v="E"/>
    <s v="E"/>
    <s v="KLAKSON KEONG"/>
    <s v="IMITAS"/>
    <n v="1"/>
    <n v="1"/>
    <n v="1"/>
    <n v="2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P0232"/>
    <n v="0"/>
    <n v="0"/>
    <s v="-"/>
    <x v="0"/>
  </r>
  <r>
    <x v="642"/>
    <n v="0"/>
    <n v="0"/>
    <n v="0"/>
    <n v="0"/>
    <n v="0"/>
    <n v="0"/>
    <n v="0"/>
    <n v="0"/>
    <s v="E"/>
    <s v="E"/>
    <s v="E"/>
    <s v="E"/>
    <s v="CDI H.VARIO CARBU IMI"/>
    <s v="IMITAS"/>
    <n v="1"/>
    <n v="1"/>
    <n v="1"/>
    <n v="303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H2-30410-KVB-1700"/>
    <n v="0"/>
    <n v="0"/>
    <s v="-"/>
    <x v="6"/>
  </r>
  <r>
    <x v="643"/>
    <n v="0"/>
    <n v="1"/>
    <n v="0"/>
    <n v="0"/>
    <n v="0"/>
    <n v="0"/>
    <n v="0"/>
    <n v="0"/>
    <s v="D"/>
    <s v="E"/>
    <s v="E"/>
    <s v="E"/>
    <s v="LAHER BAMBU-LAHER PULLY IMI"/>
    <s v="IMITAS"/>
    <n v="1"/>
    <n v="1"/>
    <n v="1"/>
    <n v="60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1"/>
    <n v="0"/>
    <n v="0"/>
    <n v="0"/>
    <n v="0"/>
    <n v="0"/>
    <n v="0"/>
    <n v="0"/>
    <s v="HA-911PA-KVY-1100"/>
    <n v="1"/>
    <n v="0"/>
    <s v="-"/>
    <x v="6"/>
  </r>
  <r>
    <x v="644"/>
    <n v="3"/>
    <n v="1"/>
    <n v="2"/>
    <n v="0"/>
    <n v="0"/>
    <n v="0"/>
    <n v="0"/>
    <n v="0"/>
    <s v="D"/>
    <s v="E"/>
    <s v="E"/>
    <s v="E"/>
    <s v="LAHER 6004 INDOPART"/>
    <s v="NOSTOK"/>
    <n v="1"/>
    <n v="1"/>
    <n v="1"/>
    <n v="16000"/>
    <n v="2"/>
    <n v="2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3"/>
    <n v="2"/>
    <n v="0"/>
    <n v="0"/>
    <n v="1"/>
    <n v="0"/>
    <n v="0"/>
    <n v="0"/>
    <n v="0"/>
    <n v="0"/>
    <n v="0"/>
    <n v="0"/>
    <s v="IND6004"/>
    <n v="1"/>
    <n v="0"/>
    <s v="-"/>
    <x v="0"/>
  </r>
  <r>
    <x v="645"/>
    <n v="11"/>
    <n v="11"/>
    <n v="0"/>
    <n v="0"/>
    <n v="0"/>
    <n v="0"/>
    <n v="0"/>
    <n v="0"/>
    <s v="B"/>
    <s v="E"/>
    <s v="E"/>
    <s v="E"/>
    <s v="ISOPLUS"/>
    <s v="KTNMNM"/>
    <n v="1"/>
    <n v="1"/>
    <n v="1"/>
    <n v="27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1"/>
    <n v="0"/>
    <n v="0"/>
    <n v="0"/>
    <n v="11"/>
    <n v="0"/>
    <n v="0"/>
    <n v="0"/>
    <n v="0"/>
    <n v="0"/>
    <n v="0"/>
    <n v="0"/>
    <s v="ISOPLS"/>
    <n v="3"/>
    <n v="0"/>
    <s v="-"/>
    <x v="6"/>
  </r>
  <r>
    <x v="646"/>
    <n v="0"/>
    <n v="2"/>
    <n v="0"/>
    <n v="0"/>
    <n v="0"/>
    <n v="0"/>
    <n v="0"/>
    <n v="0"/>
    <s v="D"/>
    <s v="E"/>
    <s v="E"/>
    <s v="E"/>
    <s v="KOPI KRIMER ©"/>
    <s v="KTNMNM"/>
    <n v="1"/>
    <s v="2"/>
    <n v="1"/>
    <n v="15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2"/>
    <n v="0"/>
    <n v="0"/>
    <n v="0"/>
    <n v="0"/>
    <n v="0"/>
    <n v="0"/>
    <n v="0"/>
    <s v="KTN0007"/>
    <n v="1"/>
    <n v="0"/>
    <s v="-"/>
    <x v="0"/>
  </r>
  <r>
    <x v="647"/>
    <n v="0"/>
    <n v="1"/>
    <n v="0"/>
    <n v="0"/>
    <n v="0"/>
    <n v="0"/>
    <n v="0"/>
    <n v="0"/>
    <s v="D"/>
    <s v="E"/>
    <s v="E"/>
    <s v="E"/>
    <s v="LAHER BAMBU PULLY ASPIRA 1 SET"/>
    <s v="ORISIN"/>
    <n v="1"/>
    <n v="1"/>
    <n v="1"/>
    <n v="55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55000"/>
    <n v="21965380"/>
    <m/>
    <n v="0"/>
    <n v="0"/>
    <n v="0"/>
    <n v="0"/>
    <n v="0"/>
    <n v="0"/>
    <n v="0"/>
    <n v="0"/>
    <n v="0"/>
    <n v="0"/>
    <n v="0"/>
    <n v="0"/>
    <n v="0"/>
    <s v="LBPASP"/>
    <n v="1"/>
    <n v="0"/>
    <s v="-"/>
    <x v="6"/>
  </r>
  <r>
    <x v="648"/>
    <n v="0"/>
    <n v="1"/>
    <n v="0"/>
    <n v="0"/>
    <n v="0"/>
    <n v="0"/>
    <n v="0"/>
    <n v="0"/>
    <s v="D"/>
    <s v="E"/>
    <s v="E"/>
    <s v="E"/>
    <s v="LAHER 6203 2RS IMI"/>
    <s v="IMITAS"/>
    <n v="1"/>
    <n v="1"/>
    <n v="1"/>
    <n v="26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1"/>
    <n v="0"/>
    <n v="0"/>
    <n v="0"/>
    <n v="0"/>
    <n v="0"/>
    <n v="0"/>
    <n v="0"/>
    <s v="LH6203"/>
    <n v="1"/>
    <n v="0"/>
    <s v="-"/>
    <x v="6"/>
  </r>
  <r>
    <x v="649"/>
    <n v="0"/>
    <n v="1"/>
    <n v="1"/>
    <n v="1"/>
    <n v="1"/>
    <n v="0"/>
    <n v="0"/>
    <n v="0"/>
    <s v="D"/>
    <s v="D"/>
    <s v="E"/>
    <s v="E"/>
    <s v="ROTAK POMPA BENSIN INJEKSI Y.VIXION OLD MST"/>
    <s v="IMITAS"/>
    <n v="1"/>
    <n v="1"/>
    <n v="1"/>
    <n v="120000"/>
    <n v="-1"/>
    <n v="0"/>
    <n v="1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1"/>
    <n v="1"/>
    <n v="0"/>
    <n v="1"/>
    <n v="0"/>
    <n v="0"/>
    <n v="0"/>
    <n v="0"/>
    <n v="0"/>
    <n v="0"/>
    <n v="0"/>
    <s v="MG00003"/>
    <n v="2"/>
    <n v="0"/>
    <s v="-"/>
    <x v="0"/>
  </r>
  <r>
    <x v="650"/>
    <n v="1"/>
    <n v="0"/>
    <n v="0"/>
    <n v="0"/>
    <n v="0"/>
    <n v="0"/>
    <n v="0"/>
    <n v="0"/>
    <s v="E"/>
    <s v="E"/>
    <s v="E"/>
    <s v="E"/>
    <s v="MUR AS 19/MUR 19"/>
    <s v="BAUDMU"/>
    <n v="1"/>
    <n v="1"/>
    <n v="1"/>
    <n v="5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MURAS19"/>
    <n v="0"/>
    <n v="0"/>
    <s v="-"/>
    <x v="6"/>
  </r>
  <r>
    <x v="651"/>
    <n v="0"/>
    <n v="0"/>
    <n v="0"/>
    <n v="0"/>
    <n v="0"/>
    <n v="0"/>
    <n v="0"/>
    <n v="0"/>
    <s v="E"/>
    <s v="E"/>
    <s v="E"/>
    <s v="E"/>
    <s v="ORING FUEL PUMP H.PCX IMI"/>
    <s v="IMITAS"/>
    <n v="1"/>
    <n v="1"/>
    <n v="1"/>
    <n v="1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ORGPCX"/>
    <n v="0"/>
    <n v="0"/>
    <s v="-"/>
    <x v="6"/>
  </r>
  <r>
    <x v="652"/>
    <n v="0"/>
    <n v="1"/>
    <n v="0"/>
    <n v="0"/>
    <n v="0"/>
    <n v="0"/>
    <n v="0"/>
    <n v="0"/>
    <s v="D"/>
    <s v="E"/>
    <s v="E"/>
    <s v="E"/>
    <s v="PAKET KORTER K44 OS 50"/>
    <s v="ORISIN"/>
    <n v="1"/>
    <n v="1"/>
    <n v="1"/>
    <n v="135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n v="1"/>
    <m/>
    <n v="1"/>
    <s v=""/>
    <m/>
    <s v=""/>
    <n v="135000"/>
    <n v="21965380"/>
    <m/>
    <n v="0"/>
    <n v="0"/>
    <n v="0"/>
    <n v="0"/>
    <n v="0"/>
    <n v="0"/>
    <n v="0"/>
    <n v="0"/>
    <n v="0"/>
    <n v="0"/>
    <n v="0"/>
    <n v="0"/>
    <n v="0"/>
    <s v="PK4450"/>
    <n v="1"/>
    <n v="0"/>
    <s v="-"/>
    <x v="0"/>
  </r>
  <r>
    <x v="653"/>
    <n v="0"/>
    <n v="0"/>
    <n v="0"/>
    <n v="0"/>
    <n v="0"/>
    <n v="0"/>
    <n v="0"/>
    <n v="0"/>
    <s v="E"/>
    <s v="E"/>
    <s v="E"/>
    <s v="E"/>
    <s v="PERPAK KOPLING ALFA FUBORU"/>
    <s v="IMITAS"/>
    <n v="1"/>
    <n v="1"/>
    <n v="1"/>
    <n v="9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PKAFBR"/>
    <n v="0"/>
    <n v="0"/>
    <s v="-"/>
    <x v="0"/>
  </r>
  <r>
    <x v="654"/>
    <n v="0"/>
    <n v="0"/>
    <n v="0"/>
    <n v="0"/>
    <n v="0"/>
    <n v="0"/>
    <n v="0"/>
    <n v="0"/>
    <s v="E"/>
    <s v="E"/>
    <s v="E"/>
    <s v="E"/>
    <s v="PER KETENG IMI"/>
    <s v="IMITAS"/>
    <n v="1"/>
    <n v="1"/>
    <n v="1"/>
    <n v="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PRKTNG"/>
    <n v="0"/>
    <n v="0"/>
    <s v="-"/>
    <x v="0"/>
  </r>
  <r>
    <x v="655"/>
    <n v="0"/>
    <n v="2"/>
    <n v="0"/>
    <n v="0"/>
    <n v="0"/>
    <n v="0"/>
    <n v="0"/>
    <n v="0"/>
    <s v="D"/>
    <s v="E"/>
    <s v="E"/>
    <s v="E"/>
    <s v="SAKLAR SEN BEAT IMI"/>
    <s v="IMITAS"/>
    <n v="1"/>
    <n v="1"/>
    <n v="1"/>
    <n v="15000"/>
    <n v="-2"/>
    <n v="0"/>
    <n v="0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2"/>
    <n v="0"/>
    <n v="0"/>
    <n v="0"/>
    <n v="0"/>
    <n v="0"/>
    <n v="0"/>
    <n v="0"/>
    <s v="SKNBT"/>
    <n v="1"/>
    <n v="0"/>
    <s v="-"/>
    <x v="6"/>
  </r>
  <r>
    <x v="656"/>
    <n v="0"/>
    <n v="0"/>
    <n v="0"/>
    <n v="0"/>
    <n v="0"/>
    <n v="0"/>
    <n v="0"/>
    <n v="0"/>
    <s v="E"/>
    <s v="E"/>
    <s v="E"/>
    <s v="E"/>
    <s v="SULINGAN KETENG H.GRAND IMI"/>
    <s v="IMITAS"/>
    <n v="1"/>
    <n v="1"/>
    <n v="1"/>
    <n v="1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slktng"/>
    <n v="0"/>
    <n v="0"/>
    <s v="-"/>
    <x v="6"/>
  </r>
  <r>
    <x v="657"/>
    <n v="0"/>
    <n v="1"/>
    <n v="0"/>
    <n v="0"/>
    <n v="0"/>
    <n v="0"/>
    <n v="0"/>
    <n v="0"/>
    <s v="D"/>
    <s v="E"/>
    <s v="E"/>
    <s v="E"/>
    <s v="SEAL RODA BELAKANG Y.MIO GT"/>
    <s v="IMITAS"/>
    <n v="1"/>
    <n v="1"/>
    <n v="1"/>
    <n v="18000"/>
    <n v="-1"/>
    <n v="0"/>
    <n v="0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1"/>
    <n v="0"/>
    <n v="0"/>
    <n v="0"/>
    <n v="0"/>
    <n v="0"/>
    <n v="0"/>
    <n v="0"/>
    <s v="SLRDAMIO"/>
    <n v="1"/>
    <n v="0"/>
    <s v="-"/>
    <x v="6"/>
  </r>
  <r>
    <x v="658"/>
    <n v="1"/>
    <n v="1"/>
    <n v="0"/>
    <n v="0"/>
    <n v="0"/>
    <n v="0"/>
    <n v="0"/>
    <n v="0"/>
    <s v="D"/>
    <s v="E"/>
    <s v="E"/>
    <s v="E"/>
    <s v="GIRBOX H.VARIO THAILAND/RTHC"/>
    <s v="IMITAS"/>
    <n v="1"/>
    <s v="3"/>
    <n v="1"/>
    <n v="4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1"/>
    <n v="0"/>
    <n v="0"/>
    <n v="0"/>
    <n v="0"/>
    <n v="0"/>
    <n v="0"/>
    <n v="0"/>
    <s v="TH-44800-KVB-910"/>
    <n v="1"/>
    <n v="0"/>
    <s v="-"/>
    <x v="0"/>
  </r>
  <r>
    <x v="659"/>
    <n v="0"/>
    <n v="0"/>
    <n v="0"/>
    <n v="0"/>
    <n v="0"/>
    <n v="0"/>
    <n v="0"/>
    <n v="0"/>
    <s v="E"/>
    <s v="E"/>
    <s v="E"/>
    <s v="E"/>
    <s v="LAHER 6300 CKD"/>
    <s v="IMITAS"/>
    <n v="1"/>
    <n v="1"/>
    <n v="1"/>
    <n v="1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WR-HB6300RS"/>
    <n v="0"/>
    <n v="0"/>
    <s v="-"/>
    <x v="0"/>
  </r>
  <r>
    <x v="660"/>
    <n v="0"/>
    <n v="0"/>
    <n v="0"/>
    <n v="0"/>
    <n v="0"/>
    <n v="0"/>
    <n v="0"/>
    <n v="0"/>
    <s v="E"/>
    <s v="E"/>
    <s v="E"/>
    <s v="E"/>
    <s v="STANG SEHER VARIO 150 ( SET )"/>
    <s v="ORISIN"/>
    <n v="1"/>
    <n v="1"/>
    <n v="1"/>
    <n v="58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000-K59-A70"/>
    <n v="0"/>
    <n v="0"/>
    <s v="-"/>
    <x v="0"/>
  </r>
  <r>
    <x v="661"/>
    <n v="0"/>
    <n v="0"/>
    <n v="0"/>
    <n v="0"/>
    <n v="0"/>
    <n v="0"/>
    <n v="0"/>
    <n v="0"/>
    <s v="E"/>
    <s v="E"/>
    <s v="E"/>
    <s v="E"/>
    <s v="TUTUP OLI H.VARIO/STYLO/PCX 160 ORI"/>
    <s v="ORISIN"/>
    <n v="1"/>
    <n v="1"/>
    <n v="1"/>
    <n v="2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5651-K1N-V00"/>
    <n v="0"/>
    <n v="0"/>
    <s v="-"/>
    <x v="0"/>
  </r>
  <r>
    <x v="662"/>
    <n v="0"/>
    <n v="0"/>
    <n v="0"/>
    <n v="1"/>
    <n v="0"/>
    <n v="0"/>
    <n v="0"/>
    <n v="0"/>
    <s v="E"/>
    <s v="D"/>
    <s v="E"/>
    <s v="E"/>
    <s v="FILTER UDARA CB150R"/>
    <s v="ORISIN"/>
    <n v="1"/>
    <n v="1"/>
    <n v="1"/>
    <n v="70000"/>
    <n v="0"/>
    <n v="-1"/>
    <n v="0"/>
    <n v="0"/>
    <n v="0"/>
    <m/>
    <n v="0"/>
    <n v="0"/>
    <m/>
    <n v="0"/>
    <n v="0"/>
    <m/>
    <n v="0"/>
    <n v="0"/>
    <m/>
    <n v="0"/>
    <n v="0"/>
    <n v="1"/>
    <n v="0"/>
    <n v="0"/>
    <n v="1"/>
    <n v="1"/>
    <n v="0"/>
    <n v="0"/>
    <s v="-"/>
    <m/>
    <s v="-"/>
    <n v="0"/>
    <n v="0"/>
    <n v="1"/>
    <m/>
    <n v="1"/>
    <s v=""/>
    <m/>
    <s v=""/>
    <n v="70000"/>
    <n v="21965380"/>
    <m/>
    <n v="0"/>
    <n v="0"/>
    <n v="0"/>
    <n v="0"/>
    <n v="0"/>
    <n v="0"/>
    <n v="1"/>
    <n v="0"/>
    <n v="0"/>
    <n v="0"/>
    <n v="0"/>
    <n v="0"/>
    <n v="0"/>
    <s v="17211-K15-900"/>
    <n v="1"/>
    <n v="0"/>
    <s v="-"/>
    <x v="0"/>
  </r>
  <r>
    <x v="663"/>
    <n v="0"/>
    <n v="0"/>
    <n v="0"/>
    <n v="0"/>
    <n v="0"/>
    <n v="0"/>
    <n v="0"/>
    <n v="0"/>
    <s v="E"/>
    <s v="E"/>
    <s v="E"/>
    <s v="E"/>
    <s v="SPULL ASSY JUPITER Z1 (2014)"/>
    <s v="ORISIN"/>
    <n v="1"/>
    <n v="1"/>
    <n v="1"/>
    <n v="206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DY-H1410-01"/>
    <n v="0"/>
    <n v="0"/>
    <s v="-"/>
    <x v="0"/>
  </r>
  <r>
    <x v="664"/>
    <n v="0"/>
    <n v="0"/>
    <n v="0"/>
    <n v="0"/>
    <n v="0"/>
    <n v="0"/>
    <n v="0"/>
    <n v="0"/>
    <s v="E"/>
    <s v="E"/>
    <s v="E"/>
    <s v="E"/>
    <s v="PER CVT H.PCX / VARIO 150 ORI"/>
    <s v="ORISIN"/>
    <n v="1"/>
    <s v="1"/>
    <n v="1"/>
    <n v="51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3233-K36-J01"/>
    <n v="0"/>
    <n v="0"/>
    <s v="-"/>
    <x v="0"/>
  </r>
  <r>
    <x v="665"/>
    <n v="0"/>
    <n v="0"/>
    <n v="0"/>
    <n v="0"/>
    <n v="0"/>
    <n v="0"/>
    <n v="0"/>
    <n v="0"/>
    <s v="E"/>
    <s v="E"/>
    <s v="E"/>
    <s v="E"/>
    <s v="CORONG PULLY H.VARIO/BEAT/SCOOPY ESP ORI"/>
    <s v="ORISIN"/>
    <n v="1"/>
    <n v="1"/>
    <n v="1"/>
    <n v="2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3237-K16-A41"/>
    <n v="0"/>
    <n v="0"/>
    <s v="-"/>
    <x v="0"/>
  </r>
  <r>
    <x v="666"/>
    <n v="0"/>
    <n v="0"/>
    <n v="0"/>
    <n v="0"/>
    <n v="0"/>
    <n v="0"/>
    <n v="0"/>
    <n v="0"/>
    <s v="E"/>
    <s v="E"/>
    <s v="E"/>
    <s v="E"/>
    <s v="COIL H.SCOOPY FI ORI"/>
    <s v="ORISIN"/>
    <n v="1"/>
    <n v="1"/>
    <n v="1"/>
    <n v="8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0510-K16-A41"/>
    <n v="0"/>
    <n v="0"/>
    <s v="-"/>
    <x v="0"/>
  </r>
  <r>
    <x v="667"/>
    <n v="0"/>
    <n v="0"/>
    <n v="0"/>
    <n v="0"/>
    <n v="0"/>
    <n v="0"/>
    <n v="0"/>
    <n v="0"/>
    <s v="E"/>
    <s v="E"/>
    <s v="E"/>
    <s v="E"/>
    <s v="RITING DEPAN KANAN BEAT FI ESP"/>
    <s v="ORISIN"/>
    <n v="1"/>
    <n v="1"/>
    <n v="1"/>
    <n v="403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3400-K81-N01"/>
    <n v="0"/>
    <n v="0"/>
    <s v="-"/>
    <x v="0"/>
  </r>
  <r>
    <x v="668"/>
    <n v="0"/>
    <n v="0"/>
    <n v="0"/>
    <n v="0"/>
    <n v="0"/>
    <n v="0"/>
    <n v="0"/>
    <n v="0"/>
    <s v="E"/>
    <s v="E"/>
    <s v="E"/>
    <s v="E"/>
    <s v="KUNCI KONTAK + SADEL H.BEAT LED ORI"/>
    <s v="ORISIN"/>
    <n v="1"/>
    <n v="1"/>
    <n v="1"/>
    <n v="311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5010-K1A-N00"/>
    <n v="0"/>
    <n v="0"/>
    <s v="-"/>
    <x v="0"/>
  </r>
  <r>
    <x v="669"/>
    <n v="2"/>
    <n v="0"/>
    <n v="0"/>
    <n v="3"/>
    <n v="0"/>
    <n v="0"/>
    <n v="0"/>
    <n v="0"/>
    <s v="E"/>
    <s v="B"/>
    <s v="E"/>
    <s v="E"/>
    <s v="BAN TUBLES 90/90-14 H.AHM ORI"/>
    <s v="ORISIN"/>
    <n v="1"/>
    <n v="1"/>
    <n v="1"/>
    <n v="221250"/>
    <n v="2"/>
    <n v="-3"/>
    <n v="0"/>
    <n v="0"/>
    <n v="2"/>
    <m/>
    <n v="0"/>
    <n v="0"/>
    <m/>
    <n v="0"/>
    <n v="0"/>
    <m/>
    <n v="0"/>
    <n v="0"/>
    <m/>
    <n v="0"/>
    <n v="0"/>
    <n v="2"/>
    <n v="0"/>
    <n v="0"/>
    <n v="2"/>
    <n v="2"/>
    <n v="0"/>
    <n v="0"/>
    <s v="-"/>
    <m/>
    <s v="-"/>
    <n v="0"/>
    <n v="0"/>
    <n v="1"/>
    <m/>
    <n v="1"/>
    <s v=""/>
    <m/>
    <s v=""/>
    <n v="221250"/>
    <n v="21965380"/>
    <m/>
    <n v="0"/>
    <n v="2"/>
    <n v="0"/>
    <n v="0"/>
    <n v="0"/>
    <n v="0"/>
    <n v="3"/>
    <n v="0"/>
    <n v="0"/>
    <n v="0"/>
    <n v="0"/>
    <n v="0"/>
    <n v="0"/>
    <s v="42711-K0J-N01"/>
    <n v="1"/>
    <n v="0"/>
    <s v="-"/>
    <x v="0"/>
  </r>
  <r>
    <x v="670"/>
    <n v="0"/>
    <n v="0"/>
    <n v="0"/>
    <n v="0"/>
    <n v="0"/>
    <n v="0"/>
    <n v="0"/>
    <n v="0"/>
    <s v="E"/>
    <s v="E"/>
    <s v="E"/>
    <s v="E"/>
    <s v="BAN TUBLES 100/80-14 H.AHM ORI"/>
    <s v="ORISIN"/>
    <n v="1"/>
    <n v="1"/>
    <n v="1"/>
    <n v="25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2711-K59-A72"/>
    <n v="0"/>
    <n v="0"/>
    <s v="-"/>
    <x v="0"/>
  </r>
  <r>
    <x v="671"/>
    <n v="0"/>
    <n v="0"/>
    <n v="0"/>
    <n v="0"/>
    <n v="0"/>
    <n v="0"/>
    <n v="0"/>
    <n v="0"/>
    <s v="E"/>
    <s v="E"/>
    <s v="E"/>
    <s v="E"/>
    <s v="BREKET KALIPER H.BEAT ORI"/>
    <s v="ORISIN"/>
    <n v="1"/>
    <n v="1"/>
    <n v="1"/>
    <n v="674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5190-KZL-A01"/>
    <n v="0"/>
    <n v="0"/>
    <s v="-"/>
    <x v="0"/>
  </r>
  <r>
    <x v="672"/>
    <n v="0"/>
    <n v="0"/>
    <n v="0"/>
    <n v="0"/>
    <n v="0"/>
    <n v="0"/>
    <n v="0"/>
    <n v="0"/>
    <s v="E"/>
    <s v="E"/>
    <s v="E"/>
    <s v="E"/>
    <s v="PER SULING SHOCK DEPAN"/>
    <s v="ORISIN"/>
    <n v="1"/>
    <n v="1"/>
    <n v="1"/>
    <n v="14748.299319727899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1412-GN5-901"/>
    <n v="0"/>
    <n v="0"/>
    <s v="-"/>
    <x v="0"/>
  </r>
  <r>
    <x v="673"/>
    <n v="0"/>
    <n v="0"/>
    <n v="0"/>
    <n v="0"/>
    <n v="0"/>
    <n v="0"/>
    <n v="0"/>
    <n v="0"/>
    <s v="E"/>
    <s v="E"/>
    <s v="E"/>
    <s v="E"/>
    <s v="RING SHOCK DEPAN"/>
    <s v="ORISIN"/>
    <n v="1"/>
    <n v="1"/>
    <n v="1"/>
    <n v="29957.4829931973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1437-KWB-601"/>
    <n v="0"/>
    <n v="0"/>
    <s v="-"/>
    <x v="0"/>
  </r>
  <r>
    <x v="674"/>
    <n v="0"/>
    <n v="0"/>
    <n v="0"/>
    <n v="0"/>
    <n v="0"/>
    <n v="0"/>
    <n v="0"/>
    <n v="0"/>
    <s v="E"/>
    <s v="E"/>
    <s v="E"/>
    <s v="E"/>
    <s v="SULING SHOCK DEPAN"/>
    <s v="ORISIN"/>
    <n v="1"/>
    <n v="1"/>
    <n v="1"/>
    <n v="36409.863945578203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1470-K81-N01"/>
    <n v="0"/>
    <n v="0"/>
    <s v="-"/>
    <x v="0"/>
  </r>
  <r>
    <x v="675"/>
    <n v="0"/>
    <n v="0"/>
    <n v="0"/>
    <n v="0"/>
    <n v="0"/>
    <n v="0"/>
    <n v="0"/>
    <n v="0"/>
    <s v="E"/>
    <s v="E"/>
    <s v="E"/>
    <s v="E"/>
    <s v="FENDER FR (MA BL MT)"/>
    <s v="ORISIN"/>
    <n v="1"/>
    <n v="1"/>
    <n v="1"/>
    <n v="18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1100-K59-A10MIB"/>
    <n v="0"/>
    <n v="0"/>
    <s v="-"/>
    <x v="0"/>
  </r>
  <r>
    <x v="676"/>
    <n v="0"/>
    <n v="0"/>
    <n v="0"/>
    <n v="0"/>
    <n v="0"/>
    <n v="0"/>
    <n v="0"/>
    <n v="0"/>
    <s v="E"/>
    <s v="E"/>
    <s v="E"/>
    <s v="E"/>
    <s v="PANEL DEPAN MERAH BEAT FI 2017"/>
    <s v="ORISIN"/>
    <n v="1"/>
    <n v="1"/>
    <n v="1"/>
    <n v="47875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01-K81-N00WRD"/>
    <n v="0"/>
    <n v="0"/>
    <s v="-"/>
    <x v="0"/>
  </r>
  <r>
    <x v="677"/>
    <n v="0"/>
    <n v="0"/>
    <n v="0"/>
    <n v="0"/>
    <n v="0"/>
    <n v="0"/>
    <n v="0"/>
    <n v="0"/>
    <s v="E"/>
    <s v="E"/>
    <s v="E"/>
    <s v="E"/>
    <s v="PANEL KECIL DUDUKAN PLAT H.BEAT ESP ORI"/>
    <s v="ORISIN"/>
    <n v="1"/>
    <n v="1"/>
    <n v="1"/>
    <n v="2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64305-K81-N00ZA"/>
    <n v="0"/>
    <n v="0"/>
    <s v="-"/>
    <x v="0"/>
  </r>
  <r>
    <x v="678"/>
    <n v="0"/>
    <n v="0"/>
    <n v="0"/>
    <n v="0"/>
    <n v="0"/>
    <n v="0"/>
    <n v="0"/>
    <n v="0"/>
    <s v="E"/>
    <s v="E"/>
    <s v="E"/>
    <s v="E"/>
    <s v="COVER KONTAK ATAS BEAT 2017"/>
    <s v="ORISIN"/>
    <n v="1"/>
    <s v="1"/>
    <n v="1"/>
    <n v="674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81131-K81-N00ZA"/>
    <n v="0"/>
    <n v="0"/>
    <s v="-"/>
    <x v="0"/>
  </r>
  <r>
    <x v="679"/>
    <n v="0"/>
    <n v="0"/>
    <n v="0"/>
    <n v="0"/>
    <n v="0"/>
    <n v="0"/>
    <n v="0"/>
    <n v="0"/>
    <s v="E"/>
    <s v="E"/>
    <s v="E"/>
    <s v="E"/>
    <s v="SPION HITAM H.SCOOPY ESP ORI"/>
    <s v="ORISIN"/>
    <n v="1"/>
    <n v="1"/>
    <n v="1"/>
    <n v="66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88211-K93-N00ZP"/>
    <n v="0"/>
    <n v="0"/>
    <s v="-"/>
    <x v="0"/>
  </r>
  <r>
    <x v="680"/>
    <n v="0"/>
    <n v="0"/>
    <n v="0"/>
    <n v="0"/>
    <n v="0"/>
    <n v="0"/>
    <n v="0"/>
    <n v="0"/>
    <s v="E"/>
    <s v="E"/>
    <s v="E"/>
    <s v="E"/>
    <s v="SPION KIRI H.BEAT ESP ORI (PK)"/>
    <s v="ORISIN"/>
    <n v="1"/>
    <n v="1"/>
    <n v="1"/>
    <n v="333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88220-K61-900"/>
    <n v="0"/>
    <n v="0"/>
    <s v="-"/>
    <x v="0"/>
  </r>
  <r>
    <x v="681"/>
    <n v="0"/>
    <n v="0"/>
    <n v="1"/>
    <n v="8"/>
    <n v="0"/>
    <n v="0"/>
    <n v="0"/>
    <n v="0"/>
    <s v="E"/>
    <s v="C"/>
    <s v="E"/>
    <s v="E"/>
    <s v="SEAL PULLY / SIL PULLY H.BEAT FI ORI (91211-GK8-013)"/>
    <s v="ORISIN"/>
    <n v="1"/>
    <n v="1"/>
    <n v="1"/>
    <n v="10800"/>
    <n v="0"/>
    <n v="-7"/>
    <n v="0"/>
    <n v="0"/>
    <n v="0"/>
    <m/>
    <n v="0"/>
    <n v="0"/>
    <m/>
    <n v="0"/>
    <n v="0"/>
    <m/>
    <n v="0"/>
    <n v="0"/>
    <m/>
    <n v="0"/>
    <n v="0"/>
    <n v="5"/>
    <n v="0"/>
    <n v="0"/>
    <n v="5"/>
    <n v="0"/>
    <n v="0"/>
    <n v="0"/>
    <s v="-"/>
    <m/>
    <s v="-"/>
    <n v="0"/>
    <n v="0"/>
    <n v="11"/>
    <m/>
    <n v="11"/>
    <s v="NSA"/>
    <m/>
    <s v="NSA"/>
    <n v="118800"/>
    <n v="57564082.685275108"/>
    <m/>
    <n v="0"/>
    <n v="0"/>
    <n v="1"/>
    <n v="0"/>
    <n v="0"/>
    <n v="0"/>
    <n v="7"/>
    <n v="0"/>
    <n v="0"/>
    <n v="0"/>
    <n v="0"/>
    <n v="0"/>
    <n v="0"/>
    <s v="91211-GFC-771"/>
    <n v="3"/>
    <n v="0"/>
    <s v="-"/>
    <x v="28"/>
  </r>
  <r>
    <x v="682"/>
    <n v="0"/>
    <n v="0"/>
    <n v="0"/>
    <n v="0"/>
    <n v="0"/>
    <n v="0"/>
    <n v="0"/>
    <n v="0"/>
    <s v="E"/>
    <s v="E"/>
    <s v="E"/>
    <s v="E"/>
    <s v="BAUD KALIPER NMAX"/>
    <s v="BAUDMU"/>
    <n v="1"/>
    <n v="1"/>
    <n v="1"/>
    <n v="4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DKLMX"/>
    <n v="0"/>
    <n v="0"/>
    <s v="-"/>
    <x v="0"/>
  </r>
  <r>
    <x v="683"/>
    <n v="0"/>
    <n v="0"/>
    <n v="0"/>
    <n v="0"/>
    <n v="0"/>
    <n v="0"/>
    <n v="0"/>
    <n v="0"/>
    <s v="E"/>
    <s v="E"/>
    <s v="E"/>
    <s v="E"/>
    <s v="BOS KLEP H.BEAT FI IMI"/>
    <s v="IMITAS"/>
    <n v="1"/>
    <n v="1"/>
    <n v="1"/>
    <n v="2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KHBFI"/>
    <n v="0"/>
    <n v="0"/>
    <s v="-"/>
    <x v="0"/>
  </r>
  <r>
    <x v="684"/>
    <n v="0"/>
    <n v="0"/>
    <n v="0"/>
    <n v="0"/>
    <n v="0"/>
    <n v="0"/>
    <n v="0"/>
    <n v="0"/>
    <s v="E"/>
    <s v="E"/>
    <s v="E"/>
    <s v="E"/>
    <s v="BAUD L 8X20"/>
    <s v="BAUDMU"/>
    <n v="1"/>
    <n v="1"/>
    <n v="1"/>
    <n v="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LDKDK"/>
    <n v="0"/>
    <n v="0"/>
    <s v="-"/>
    <x v="0"/>
  </r>
  <r>
    <x v="685"/>
    <n v="0"/>
    <n v="0"/>
    <n v="0"/>
    <n v="0"/>
    <n v="0"/>
    <n v="0"/>
    <n v="0"/>
    <n v="0"/>
    <s v="E"/>
    <s v="E"/>
    <s v="E"/>
    <s v="E"/>
    <s v="BORDES/PIJAKAN KAKI H.BEAT ESP IMI"/>
    <s v="IMITAS"/>
    <n v="1"/>
    <n v="1"/>
    <n v="1"/>
    <n v="7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RDKBI"/>
    <n v="0"/>
    <n v="0"/>
    <s v="-"/>
    <x v="0"/>
  </r>
  <r>
    <x v="686"/>
    <n v="0"/>
    <n v="0"/>
    <n v="0"/>
    <n v="0"/>
    <n v="0"/>
    <n v="0"/>
    <n v="0"/>
    <n v="0"/>
    <s v="E"/>
    <s v="E"/>
    <s v="E"/>
    <s v="E"/>
    <s v="CDI BEAT CARBU IMI"/>
    <s v="IMITAS"/>
    <n v="1"/>
    <n v="1"/>
    <n v="1"/>
    <n v="16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CDBIMI"/>
    <n v="0"/>
    <n v="0"/>
    <s v="-"/>
    <x v="0"/>
  </r>
  <r>
    <x v="687"/>
    <n v="0"/>
    <n v="0"/>
    <n v="0"/>
    <n v="0"/>
    <n v="0"/>
    <n v="1"/>
    <n v="0"/>
    <n v="0"/>
    <s v="E"/>
    <s v="E"/>
    <s v="D"/>
    <s v="E"/>
    <s v="COVER DUDUKAN RADIATOR VARIO 125 IMI"/>
    <s v="IMITAS"/>
    <n v="1"/>
    <n v="1"/>
    <n v="1"/>
    <n v="50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1"/>
    <n v="0"/>
    <n v="0"/>
    <n v="0"/>
    <n v="0"/>
    <n v="0"/>
    <s v="DRVIMI"/>
    <n v="1"/>
    <n v="0"/>
    <s v="-"/>
    <x v="0"/>
  </r>
  <r>
    <x v="688"/>
    <n v="0"/>
    <n v="0"/>
    <n v="0"/>
    <n v="0"/>
    <n v="0"/>
    <n v="0"/>
    <n v="0"/>
    <n v="0"/>
    <s v="E"/>
    <s v="E"/>
    <s v="E"/>
    <s v="E"/>
    <s v="ANTING SETELAN RANTAI H.SUPRA KIRI IMI"/>
    <s v="IMITAS"/>
    <n v="1"/>
    <n v="1"/>
    <n v="1"/>
    <n v="1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P0186"/>
    <n v="0"/>
    <n v="0"/>
    <s v="-"/>
    <x v="0"/>
  </r>
  <r>
    <x v="689"/>
    <n v="0"/>
    <n v="0"/>
    <n v="0"/>
    <n v="0"/>
    <n v="0"/>
    <n v="0"/>
    <n v="0"/>
    <n v="0"/>
    <s v="E"/>
    <s v="E"/>
    <s v="E"/>
    <s v="E"/>
    <s v="AKI KERING GTZ7S"/>
    <s v="AKIGEN"/>
    <n v="1"/>
    <s v="1"/>
    <n v="1"/>
    <n v="31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TZ7S"/>
    <n v="0"/>
    <n v="0"/>
    <s v="-"/>
    <x v="0"/>
  </r>
  <r>
    <x v="690"/>
    <n v="3"/>
    <n v="0"/>
    <n v="1"/>
    <n v="2"/>
    <n v="7"/>
    <n v="2"/>
    <n v="0"/>
    <n v="0"/>
    <s v="E"/>
    <s v="D"/>
    <s v="D"/>
    <s v="E"/>
    <s v="OIL SLUDGE REMOVER 200 ML"/>
    <s v="IMITAS"/>
    <n v="1"/>
    <n v="1"/>
    <n v="1"/>
    <n v="11980"/>
    <n v="3"/>
    <n v="-1"/>
    <n v="5"/>
    <n v="0"/>
    <n v="1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3"/>
    <n v="1"/>
    <n v="7"/>
    <n v="0"/>
    <n v="0"/>
    <n v="1"/>
    <n v="0"/>
    <n v="0"/>
    <n v="0"/>
    <n v="0"/>
    <n v="0"/>
    <n v="0"/>
    <s v="OLSDGE"/>
    <n v="2"/>
    <n v="0"/>
    <s v="-"/>
    <x v="0"/>
  </r>
  <r>
    <x v="691"/>
    <n v="0"/>
    <n v="0"/>
    <n v="0"/>
    <n v="0"/>
    <n v="0"/>
    <n v="0"/>
    <n v="0"/>
    <n v="0"/>
    <s v="E"/>
    <s v="E"/>
    <s v="E"/>
    <s v="E"/>
    <s v="RING TEMBAGA"/>
    <s v="IMITAS"/>
    <n v="1"/>
    <s v="1"/>
    <n v="1"/>
    <n v="3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RINGT"/>
    <n v="0"/>
    <n v="0"/>
    <s v="-"/>
    <x v="0"/>
  </r>
  <r>
    <x v="692"/>
    <n v="0"/>
    <n v="0"/>
    <n v="0"/>
    <n v="0"/>
    <n v="0"/>
    <n v="0"/>
    <n v="0"/>
    <n v="0"/>
    <s v="E"/>
    <s v="E"/>
    <s v="E"/>
    <s v="E"/>
    <s v="SOLASI BAKAR KECIL 3 CM"/>
    <s v="IMITAS"/>
    <n v="1"/>
    <n v="1"/>
    <n v="30"/>
    <n v="2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SLSBKR"/>
    <n v="0"/>
    <n v="0"/>
    <s v="-"/>
    <x v="0"/>
  </r>
  <r>
    <x v="693"/>
    <n v="0"/>
    <n v="0"/>
    <n v="0"/>
    <n v="0"/>
    <n v="0"/>
    <n v="0"/>
    <n v="0"/>
    <n v="0"/>
    <s v="E"/>
    <s v="E"/>
    <s v="E"/>
    <s v="E"/>
    <s v="TUTUP MESIN SET ATAS BAWAH H.BEAT FI IMI"/>
    <s v="IMITAS"/>
    <n v="1"/>
    <n v="1"/>
    <n v="1"/>
    <n v="4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TMSABF"/>
    <n v="0"/>
    <n v="0"/>
    <s v="-"/>
    <x v="0"/>
  </r>
  <r>
    <x v="694"/>
    <n v="0"/>
    <n v="0"/>
    <n v="0"/>
    <n v="0"/>
    <n v="0"/>
    <n v="0"/>
    <n v="0"/>
    <n v="0"/>
    <s v="E"/>
    <s v="E"/>
    <s v="E"/>
    <s v="E"/>
    <s v="PERPAK BLOK H.PCX21 160/ADV22 160/STYLOORI"/>
    <s v="ORISIN"/>
    <n v="1"/>
    <n v="1"/>
    <n v="1"/>
    <n v="18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2191-K1Z-J11"/>
    <n v="0"/>
    <n v="0"/>
    <s v="-"/>
    <x v="6"/>
  </r>
  <r>
    <x v="695"/>
    <n v="0"/>
    <n v="0"/>
    <n v="0"/>
    <n v="0"/>
    <n v="0"/>
    <n v="0"/>
    <n v="0"/>
    <n v="0"/>
    <s v="E"/>
    <s v="E"/>
    <s v="E"/>
    <s v="E"/>
    <s v="PERPAK HEAD H. PCX 160/VARIO 160/STYLO ORI"/>
    <s v="ORISIN"/>
    <n v="1"/>
    <n v="1"/>
    <n v="1"/>
    <n v="194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2251-K1Z-J11"/>
    <n v="0"/>
    <n v="0"/>
    <s v="-"/>
    <x v="6"/>
  </r>
  <r>
    <x v="696"/>
    <n v="0"/>
    <n v="0"/>
    <n v="0"/>
    <n v="0"/>
    <n v="0"/>
    <n v="0"/>
    <n v="0"/>
    <n v="0"/>
    <s v="E"/>
    <s v="E"/>
    <s v="E"/>
    <s v="E"/>
    <s v="RING SEHER H.PCX 160/ADV 160/STYLO 160 ORI"/>
    <s v="ORISIN"/>
    <n v="1"/>
    <n v="1"/>
    <n v="1"/>
    <n v="4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031-K1Z-305"/>
    <n v="0"/>
    <n v="0"/>
    <s v="-"/>
    <x v="6"/>
  </r>
  <r>
    <x v="697"/>
    <n v="0"/>
    <n v="0"/>
    <n v="0"/>
    <n v="0"/>
    <n v="0"/>
    <n v="0"/>
    <n v="0"/>
    <n v="0"/>
    <s v="E"/>
    <s v="E"/>
    <s v="E"/>
    <s v="E"/>
    <s v="SEHER @50 H.PCX 160/ ADV 160/ STYLO 160 ORI"/>
    <s v="ORISIN"/>
    <n v="1"/>
    <n v="1"/>
    <n v="1"/>
    <n v="88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03-K1Z-J11"/>
    <n v="0"/>
    <n v="0"/>
    <s v="-"/>
    <x v="6"/>
  </r>
  <r>
    <x v="698"/>
    <n v="0"/>
    <n v="0"/>
    <n v="0"/>
    <n v="0"/>
    <n v="0"/>
    <n v="0"/>
    <n v="0"/>
    <n v="0"/>
    <s v="E"/>
    <s v="E"/>
    <s v="E"/>
    <s v="E"/>
    <s v="PEN SEHER H.PCX 160/ADV 160/ VARIO 160/STYLO ORI"/>
    <s v="ORISIN"/>
    <n v="1"/>
    <n v="1"/>
    <n v="1"/>
    <n v="14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11-K0R-V00"/>
    <n v="0"/>
    <n v="0"/>
    <s v="-"/>
    <x v="6"/>
  </r>
  <r>
    <x v="699"/>
    <n v="0"/>
    <n v="0"/>
    <n v="0"/>
    <n v="0"/>
    <n v="0"/>
    <n v="0"/>
    <n v="0"/>
    <n v="0"/>
    <s v="E"/>
    <s v="E"/>
    <s v="E"/>
    <s v="E"/>
    <s v="KANCING PEN SEHER 14MM HONDA ORI"/>
    <s v="ORISIN"/>
    <n v="1"/>
    <n v="1"/>
    <n v="1"/>
    <n v="18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3115-KZY-700"/>
    <n v="0"/>
    <n v="0"/>
    <s v="-"/>
    <x v="0"/>
  </r>
  <r>
    <x v="700"/>
    <n v="0"/>
    <n v="0"/>
    <n v="0"/>
    <n v="0"/>
    <n v="0"/>
    <n v="0"/>
    <n v="0"/>
    <n v="0"/>
    <s v="E"/>
    <s v="E"/>
    <s v="E"/>
    <s v="E"/>
    <s v="TOPI KLEP BAWAH H.VARIO 125+/150+/PCX/ADV ORI"/>
    <s v="ORISIN"/>
    <n v="1"/>
    <n v="1"/>
    <n v="1"/>
    <n v="9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4775-KZR-600"/>
    <n v="0"/>
    <n v="0"/>
    <s v="-"/>
    <x v="0"/>
  </r>
  <r>
    <x v="701"/>
    <n v="0"/>
    <n v="0"/>
    <n v="0"/>
    <n v="0"/>
    <n v="0"/>
    <n v="0"/>
    <n v="0"/>
    <n v="0"/>
    <s v="E"/>
    <s v="E"/>
    <s v="E"/>
    <s v="E"/>
    <s v="INJEKTOR H.BEAT FI ORI"/>
    <s v="ORISIN"/>
    <n v="1"/>
    <s v="1"/>
    <n v="1"/>
    <n v="23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6450-K25-901"/>
    <n v="0"/>
    <n v="0"/>
    <s v="-"/>
    <x v="0"/>
  </r>
  <r>
    <x v="702"/>
    <n v="0"/>
    <n v="0"/>
    <n v="0"/>
    <n v="0"/>
    <n v="0"/>
    <n v="0"/>
    <n v="0"/>
    <n v="0"/>
    <s v="E"/>
    <s v="E"/>
    <s v="E"/>
    <s v="E"/>
    <s v="RADIATOR H. VARIO ORI"/>
    <s v="ORISIN"/>
    <n v="1"/>
    <n v="1"/>
    <n v="1"/>
    <n v="362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9100-K60-B61"/>
    <n v="0"/>
    <n v="0"/>
    <s v="-"/>
    <x v="6"/>
  </r>
  <r>
    <x v="703"/>
    <n v="0"/>
    <n v="0"/>
    <n v="0"/>
    <n v="0"/>
    <n v="0"/>
    <n v="0"/>
    <n v="0"/>
    <n v="0"/>
    <s v="E"/>
    <s v="E"/>
    <s v="E"/>
    <s v="E"/>
    <s v="TABUNG RADIATOR H. PCX ORI"/>
    <s v="ORISIN"/>
    <n v="1"/>
    <n v="1"/>
    <n v="1"/>
    <n v="3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9111-K1Z-J10"/>
    <n v="0"/>
    <n v="0"/>
    <s v="-"/>
    <x v="6"/>
  </r>
  <r>
    <x v="704"/>
    <n v="0"/>
    <n v="0"/>
    <n v="0"/>
    <n v="0"/>
    <n v="0"/>
    <n v="1"/>
    <n v="0"/>
    <n v="0"/>
    <s v="E"/>
    <s v="E"/>
    <s v="D"/>
    <s v="E"/>
    <s v="SELANG POMPA AIR HURUF C H. VARIO 12-18 125/150/PCX/ADV OR"/>
    <s v="ORISIN"/>
    <n v="1"/>
    <n v="1"/>
    <n v="1"/>
    <n v="41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41000"/>
    <n v="21965380"/>
    <m/>
    <n v="0"/>
    <n v="0"/>
    <n v="0"/>
    <n v="0"/>
    <n v="0"/>
    <n v="0"/>
    <n v="0"/>
    <n v="1"/>
    <n v="0"/>
    <n v="0"/>
    <n v="0"/>
    <n v="0"/>
    <n v="0"/>
    <s v="1950C-KZR-60"/>
    <n v="1"/>
    <n v="0"/>
    <s v="-"/>
    <x v="6"/>
  </r>
  <r>
    <x v="705"/>
    <n v="0"/>
    <n v="0"/>
    <n v="0"/>
    <n v="0"/>
    <n v="0"/>
    <n v="2"/>
    <n v="0"/>
    <n v="0"/>
    <s v="E"/>
    <s v="E"/>
    <s v="D"/>
    <s v="E"/>
    <s v="SELANG RADIATOR C H.VARIO 125 ORI"/>
    <s v="ORISIN"/>
    <n v="1"/>
    <n v="1"/>
    <n v="1"/>
    <n v="14000"/>
    <n v="0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2"/>
    <m/>
    <n v="2"/>
    <s v=""/>
    <m/>
    <s v=""/>
    <n v="28000"/>
    <n v="21965380"/>
    <m/>
    <n v="0"/>
    <n v="0"/>
    <n v="0"/>
    <n v="0"/>
    <n v="0"/>
    <n v="0"/>
    <n v="0"/>
    <n v="2"/>
    <n v="0"/>
    <n v="0"/>
    <n v="0"/>
    <n v="0"/>
    <n v="0"/>
    <s v="1950D-KZR-600"/>
    <n v="1"/>
    <n v="0"/>
    <s v="-"/>
    <x v="6"/>
  </r>
  <r>
    <x v="706"/>
    <n v="0"/>
    <n v="0"/>
    <n v="0"/>
    <n v="0"/>
    <n v="0"/>
    <n v="0"/>
    <n v="0"/>
    <n v="0"/>
    <s v="E"/>
    <s v="E"/>
    <s v="E"/>
    <s v="E"/>
    <s v="KAMPAS GANDA ASSY Y. XEON ORI"/>
    <s v="ORISIN"/>
    <n v="1"/>
    <n v="1"/>
    <n v="1"/>
    <n v="28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1LB-E6620-01"/>
    <n v="0"/>
    <n v="0"/>
    <s v="-"/>
    <x v="6"/>
  </r>
  <r>
    <x v="707"/>
    <n v="0"/>
    <n v="0"/>
    <n v="0"/>
    <n v="0"/>
    <n v="0"/>
    <n v="3"/>
    <n v="0"/>
    <n v="0"/>
    <s v="E"/>
    <s v="E"/>
    <s v="D"/>
    <s v="E"/>
    <s v="PER KAMPAS GANDA H.BEAT ORI"/>
    <s v="ORISIN"/>
    <n v="1"/>
    <n v="1"/>
    <n v="1"/>
    <n v="8666.6666666666697"/>
    <n v="0"/>
    <n v="0"/>
    <n v="-3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3"/>
    <m/>
    <n v="3"/>
    <s v=""/>
    <m/>
    <s v=""/>
    <n v="26000.000000000007"/>
    <n v="21965380"/>
    <m/>
    <n v="0"/>
    <n v="0"/>
    <n v="0"/>
    <n v="0"/>
    <n v="0"/>
    <n v="0"/>
    <n v="0"/>
    <n v="3"/>
    <n v="0"/>
    <n v="0"/>
    <n v="0"/>
    <n v="0"/>
    <n v="0"/>
    <s v="22401-GCC-000"/>
    <n v="2"/>
    <n v="0"/>
    <s v="-"/>
    <x v="6"/>
  </r>
  <r>
    <x v="708"/>
    <n v="0"/>
    <n v="0"/>
    <n v="0"/>
    <n v="0"/>
    <n v="0"/>
    <n v="0"/>
    <n v="0"/>
    <n v="0"/>
    <s v="E"/>
    <s v="E"/>
    <s v="E"/>
    <s v="E"/>
    <s v="FANBELT H.VARIO 125 ASSY ORI"/>
    <s v="ORISIN"/>
    <n v="1"/>
    <s v="1"/>
    <n v="1"/>
    <n v="14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3100-KZR-BA0"/>
    <n v="0"/>
    <n v="0"/>
    <s v="-"/>
    <x v="0"/>
  </r>
  <r>
    <x v="709"/>
    <n v="1"/>
    <n v="0"/>
    <n v="0"/>
    <n v="0"/>
    <n v="0"/>
    <n v="0"/>
    <n v="0"/>
    <n v="0"/>
    <s v="E"/>
    <s v="E"/>
    <s v="E"/>
    <s v="E"/>
    <s v="PULLY ONLY H.BEAT FI ORI"/>
    <s v="ORISIN"/>
    <n v="1"/>
    <s v="1"/>
    <n v="1"/>
    <n v="257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23205-GGC-900"/>
    <n v="0"/>
    <n v="0"/>
    <s v="-"/>
    <x v="0"/>
  </r>
  <r>
    <x v="710"/>
    <n v="0"/>
    <n v="0"/>
    <n v="0"/>
    <n v="0"/>
    <n v="0"/>
    <n v="3"/>
    <n v="0"/>
    <n v="0"/>
    <s v="E"/>
    <s v="E"/>
    <s v="D"/>
    <s v="E"/>
    <s v="PEN PULLY H."/>
    <s v="ORISIN"/>
    <n v="1"/>
    <n v="1"/>
    <n v="1"/>
    <n v="12000"/>
    <n v="0"/>
    <n v="0"/>
    <n v="-3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3"/>
    <m/>
    <n v="3"/>
    <s v=""/>
    <m/>
    <s v=""/>
    <n v="36000"/>
    <n v="21965380"/>
    <m/>
    <n v="0"/>
    <n v="0"/>
    <n v="0"/>
    <n v="0"/>
    <n v="0"/>
    <n v="0"/>
    <n v="0"/>
    <n v="3"/>
    <n v="0"/>
    <n v="0"/>
    <n v="0"/>
    <n v="0"/>
    <n v="0"/>
    <s v="23225-GW3-000"/>
    <n v="2"/>
    <n v="0"/>
    <s v="-"/>
    <x v="6"/>
  </r>
  <r>
    <x v="711"/>
    <n v="0"/>
    <n v="0"/>
    <n v="0"/>
    <n v="0"/>
    <n v="0"/>
    <n v="3"/>
    <n v="0"/>
    <n v="0"/>
    <s v="E"/>
    <s v="E"/>
    <s v="D"/>
    <s v="E"/>
    <s v="BOS PEN PULLY H. BEAT FI"/>
    <s v="ORISIN"/>
    <n v="1"/>
    <n v="1"/>
    <n v="1"/>
    <n v="12500"/>
    <n v="0"/>
    <n v="0"/>
    <n v="-3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3"/>
    <m/>
    <n v="3"/>
    <s v=""/>
    <m/>
    <s v=""/>
    <n v="37500"/>
    <n v="21965380"/>
    <m/>
    <n v="0"/>
    <n v="0"/>
    <n v="0"/>
    <n v="0"/>
    <n v="0"/>
    <n v="0"/>
    <n v="0"/>
    <n v="3"/>
    <n v="0"/>
    <n v="0"/>
    <n v="0"/>
    <n v="0"/>
    <n v="0"/>
    <s v="23226-GCC-C50"/>
    <n v="2"/>
    <n v="0"/>
    <s v="-"/>
    <x v="6"/>
  </r>
  <r>
    <x v="712"/>
    <n v="0"/>
    <n v="0"/>
    <n v="0"/>
    <n v="0"/>
    <n v="0"/>
    <n v="1"/>
    <n v="0"/>
    <n v="0"/>
    <s v="E"/>
    <s v="E"/>
    <s v="D"/>
    <s v="E"/>
    <s v="CORONG PULLY H. BEAT FI/ VARIO 110 FI"/>
    <s v="ORISIN"/>
    <n v="1"/>
    <n v="1"/>
    <n v="1"/>
    <n v="26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26000"/>
    <n v="21965380"/>
    <m/>
    <n v="0"/>
    <n v="0"/>
    <n v="0"/>
    <n v="0"/>
    <n v="0"/>
    <n v="0"/>
    <n v="0"/>
    <n v="1"/>
    <n v="0"/>
    <n v="0"/>
    <n v="0"/>
    <n v="0"/>
    <n v="0"/>
    <s v="23237-GCC-C50"/>
    <n v="1"/>
    <n v="0"/>
    <s v="-"/>
    <x v="0"/>
  </r>
  <r>
    <x v="713"/>
    <n v="0"/>
    <n v="0"/>
    <n v="0"/>
    <n v="0"/>
    <n v="0"/>
    <n v="0"/>
    <n v="0"/>
    <n v="0"/>
    <s v="E"/>
    <s v="E"/>
    <s v="E"/>
    <s v="E"/>
    <s v="TEMPLAR Y.MIO J/125"/>
    <s v="ORISIN"/>
    <n v="1"/>
    <n v="1"/>
    <n v="1"/>
    <n v="10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PH-E2151-02"/>
    <n v="0"/>
    <n v="0"/>
    <s v="-"/>
    <x v="6"/>
  </r>
  <r>
    <x v="714"/>
    <n v="0"/>
    <n v="0"/>
    <n v="0"/>
    <n v="0"/>
    <n v="0"/>
    <n v="1"/>
    <n v="0"/>
    <n v="0"/>
    <s v="E"/>
    <s v="E"/>
    <s v="D"/>
    <s v="E"/>
    <s v="POMPA OLI ASSY Y.MIO ORI"/>
    <s v="ORISIN"/>
    <n v="1"/>
    <n v="1"/>
    <n v="1"/>
    <n v="60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60000"/>
    <n v="21965380"/>
    <m/>
    <n v="0"/>
    <n v="0"/>
    <n v="0"/>
    <n v="0"/>
    <n v="0"/>
    <n v="0"/>
    <n v="0"/>
    <n v="1"/>
    <n v="0"/>
    <n v="0"/>
    <n v="0"/>
    <n v="0"/>
    <n v="0"/>
    <s v="2PH-E3300-00"/>
    <n v="1"/>
    <n v="0"/>
    <s v="-"/>
    <x v="6"/>
  </r>
  <r>
    <x v="715"/>
    <n v="0"/>
    <n v="0"/>
    <n v="0"/>
    <n v="0"/>
    <n v="0"/>
    <n v="0"/>
    <n v="0"/>
    <n v="0"/>
    <s v="E"/>
    <s v="E"/>
    <s v="E"/>
    <s v="E"/>
    <s v="AS POROK TENGAH Y. ORI"/>
    <s v="ORISIN"/>
    <n v="1"/>
    <n v="1"/>
    <n v="1"/>
    <n v="2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PH-F2141-00"/>
    <n v="0"/>
    <n v="0"/>
    <s v="-"/>
    <x v="6"/>
  </r>
  <r>
    <x v="716"/>
    <n v="0"/>
    <n v="0"/>
    <n v="0"/>
    <n v="0"/>
    <n v="0"/>
    <n v="0"/>
    <n v="0"/>
    <n v="0"/>
    <s v="E"/>
    <s v="E"/>
    <s v="E"/>
    <s v="E"/>
    <s v="SEHER SET Y.MIO M3 ORI"/>
    <s v="ORISIN"/>
    <n v="1"/>
    <n v="1"/>
    <n v="1"/>
    <n v="18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2PH-WE160-10"/>
    <n v="0"/>
    <n v="0"/>
    <s v="-"/>
    <x v="6"/>
  </r>
  <r>
    <x v="717"/>
    <n v="0"/>
    <n v="0"/>
    <n v="0"/>
    <n v="0"/>
    <n v="0"/>
    <n v="1"/>
    <n v="0"/>
    <n v="0"/>
    <s v="E"/>
    <s v="E"/>
    <s v="D"/>
    <s v="E"/>
    <s v="COIL H.VARIO 110 IMI"/>
    <s v="IMITAS"/>
    <n v="1"/>
    <s v="1"/>
    <n v="1"/>
    <n v="885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1"/>
    <n v="0"/>
    <n v="0"/>
    <n v="0"/>
    <n v="0"/>
    <n v="0"/>
    <s v="30500-KVB-900"/>
    <n v="1"/>
    <n v="0"/>
    <s v="-"/>
    <x v="0"/>
  </r>
  <r>
    <x v="718"/>
    <n v="0"/>
    <n v="0"/>
    <n v="0"/>
    <n v="0"/>
    <n v="0"/>
    <n v="0"/>
    <n v="0"/>
    <n v="0"/>
    <s v="E"/>
    <s v="E"/>
    <s v="E"/>
    <s v="E"/>
    <s v="DINAMO STATER H.BEAT ORI"/>
    <s v="ORISIN"/>
    <n v="1"/>
    <n v="1"/>
    <n v="1"/>
    <n v="379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1200-KVB-901"/>
    <n v="0"/>
    <n v="0"/>
    <s v="-"/>
    <x v="0"/>
  </r>
  <r>
    <x v="719"/>
    <n v="0"/>
    <n v="0"/>
    <n v="0"/>
    <n v="0"/>
    <n v="0"/>
    <n v="0"/>
    <n v="0"/>
    <n v="0"/>
    <s v="E"/>
    <s v="E"/>
    <s v="E"/>
    <s v="E"/>
    <s v="REGULATOR / KIPROK H. ORI"/>
    <s v="ORISIN"/>
    <n v="1"/>
    <n v="1"/>
    <n v="1"/>
    <n v="35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1600-K46-N01"/>
    <n v="0"/>
    <n v="0"/>
    <s v="-"/>
    <x v="6"/>
  </r>
  <r>
    <x v="720"/>
    <n v="0"/>
    <n v="0"/>
    <n v="0"/>
    <n v="0"/>
    <n v="0"/>
    <n v="1"/>
    <n v="0"/>
    <n v="0"/>
    <s v="E"/>
    <s v="E"/>
    <s v="D"/>
    <s v="E"/>
    <s v="MOTUL SCOOTER LE 4T 10W-30 1L"/>
    <s v="OLIGEN"/>
    <n v="1"/>
    <n v="1"/>
    <n v="1"/>
    <n v="80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80000"/>
    <n v="21965380"/>
    <m/>
    <n v="0"/>
    <n v="0"/>
    <n v="0"/>
    <n v="0"/>
    <n v="0"/>
    <n v="0"/>
    <n v="0"/>
    <n v="1"/>
    <n v="0"/>
    <n v="0"/>
    <n v="0"/>
    <n v="0"/>
    <n v="0"/>
    <s v="3374650360669"/>
    <n v="1"/>
    <n v="0"/>
    <s v="-"/>
    <x v="6"/>
  </r>
  <r>
    <x v="721"/>
    <n v="0"/>
    <n v="0"/>
    <n v="0"/>
    <n v="0"/>
    <n v="0"/>
    <n v="0"/>
    <n v="0"/>
    <n v="0"/>
    <s v="E"/>
    <s v="E"/>
    <s v="E"/>
    <s v="E"/>
    <s v="SAKLAR STATER H.SCOOPY ORI (PK)"/>
    <s v="ORISIN"/>
    <n v="1"/>
    <s v="1"/>
    <n v="1"/>
    <n v="3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35160-KWW-A01"/>
    <n v="0"/>
    <n v="0"/>
    <s v="-"/>
    <x v="0"/>
  </r>
  <r>
    <x v="722"/>
    <n v="0"/>
    <n v="0"/>
    <n v="0"/>
    <n v="0"/>
    <n v="0"/>
    <n v="1"/>
    <n v="0"/>
    <n v="0"/>
    <s v="E"/>
    <s v="E"/>
    <s v="D"/>
    <s v="E"/>
    <s v="SWIT STATER H. CBR 150"/>
    <s v="ORISIN"/>
    <n v="1"/>
    <n v="1"/>
    <n v="1"/>
    <n v="975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97500"/>
    <n v="21965380"/>
    <m/>
    <n v="0"/>
    <n v="0"/>
    <n v="0"/>
    <n v="0"/>
    <n v="0"/>
    <n v="0"/>
    <n v="0"/>
    <n v="1"/>
    <n v="0"/>
    <n v="0"/>
    <n v="0"/>
    <n v="0"/>
    <n v="0"/>
    <s v="35850-K18-901"/>
    <n v="1"/>
    <n v="0"/>
    <s v="-"/>
    <x v="6"/>
  </r>
  <r>
    <x v="723"/>
    <n v="0"/>
    <n v="0"/>
    <n v="0"/>
    <n v="0"/>
    <n v="0"/>
    <n v="0"/>
    <n v="0"/>
    <n v="0"/>
    <s v="E"/>
    <s v="E"/>
    <s v="E"/>
    <s v="E"/>
    <s v="TUTUP PENTIL TUBLES HONDA"/>
    <s v="ORISIN"/>
    <n v="1"/>
    <s v="1"/>
    <n v="1"/>
    <n v="12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42753-KWF-901"/>
    <n v="0"/>
    <n v="0"/>
    <s v="-"/>
    <x v="0"/>
  </r>
  <r>
    <x v="724"/>
    <n v="1"/>
    <n v="0"/>
    <n v="0"/>
    <n v="0"/>
    <n v="0"/>
    <n v="0"/>
    <n v="0"/>
    <n v="0"/>
    <s v="E"/>
    <s v="E"/>
    <s v="E"/>
    <s v="E"/>
    <s v="RUMAH ROLLER Y.XEON/GT 125"/>
    <s v="NOSTOK"/>
    <n v="1"/>
    <n v="1"/>
    <n v="1"/>
    <n v="825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44D-E7620-00"/>
    <n v="0"/>
    <n v="0"/>
    <s v="-"/>
    <x v="0"/>
  </r>
  <r>
    <x v="725"/>
    <n v="0"/>
    <n v="0"/>
    <n v="0"/>
    <n v="0"/>
    <n v="0"/>
    <n v="0"/>
    <n v="0"/>
    <n v="0"/>
    <s v="E"/>
    <s v="E"/>
    <s v="E"/>
    <s v="E"/>
    <s v="HOLDER KANAN Y. JUPI/MIO/SOUL ORI"/>
    <s v="ORISIN"/>
    <n v="1"/>
    <n v="1"/>
    <n v="1"/>
    <n v="84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0C-H3975-10"/>
    <n v="0"/>
    <n v="0"/>
    <s v="-"/>
    <x v="0"/>
  </r>
  <r>
    <x v="726"/>
    <n v="0"/>
    <n v="0"/>
    <n v="0"/>
    <n v="0"/>
    <n v="0"/>
    <n v="0"/>
    <n v="0"/>
    <n v="0"/>
    <s v="E"/>
    <s v="E"/>
    <s v="E"/>
    <s v="E"/>
    <s v="PER SHOCK DEPAN H.VARIO 110 CARBU ORI"/>
    <s v="ORISIN"/>
    <n v="1"/>
    <s v="1"/>
    <n v="1"/>
    <n v="24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1401-KVB-901"/>
    <n v="0"/>
    <n v="0"/>
    <s v="-"/>
    <x v="0"/>
  </r>
  <r>
    <x v="727"/>
    <n v="1"/>
    <n v="0"/>
    <n v="0"/>
    <n v="0"/>
    <n v="0"/>
    <n v="0"/>
    <n v="0"/>
    <n v="0"/>
    <s v="E"/>
    <s v="E"/>
    <s v="E"/>
    <s v="E"/>
    <s v="KLEP EX MIO J"/>
    <s v="ORISIN"/>
    <n v="1"/>
    <s v="1"/>
    <n v="1"/>
    <n v="75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-1"/>
    <m/>
    <n v="0"/>
    <s v="-"/>
    <m/>
    <s v="-"/>
    <n v="0"/>
    <n v="0"/>
    <m/>
    <n v="0"/>
    <n v="1"/>
    <n v="0"/>
    <n v="0"/>
    <n v="0"/>
    <n v="0"/>
    <n v="0"/>
    <n v="0"/>
    <n v="0"/>
    <n v="0"/>
    <n v="0"/>
    <n v="0"/>
    <n v="0"/>
    <s v="54P-E2121-00"/>
    <n v="0"/>
    <n v="0"/>
    <s v="-"/>
    <x v="0"/>
  </r>
  <r>
    <x v="728"/>
    <n v="0"/>
    <n v="0"/>
    <n v="0"/>
    <n v="0"/>
    <n v="0"/>
    <n v="0"/>
    <n v="0"/>
    <n v="0"/>
    <s v="E"/>
    <s v="E"/>
    <s v="E"/>
    <s v="E"/>
    <s v="KABEL REM BELAKANG Y.MIO J/GT/SOUL GT/125/M3/Z ORI"/>
    <s v="ORISIN"/>
    <n v="1"/>
    <n v="1"/>
    <n v="1"/>
    <n v="8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4P-F6351-20"/>
    <n v="0"/>
    <n v="0"/>
    <s v="-"/>
    <x v="6"/>
  </r>
  <r>
    <x v="729"/>
    <n v="0"/>
    <n v="0"/>
    <n v="0"/>
    <n v="0"/>
    <n v="0"/>
    <n v="0"/>
    <n v="0"/>
    <n v="0"/>
    <s v="E"/>
    <s v="E"/>
    <s v="E"/>
    <s v="E"/>
    <s v="PERPAK POMPA OLI Y. ORI"/>
    <s v="ORISIN"/>
    <n v="1"/>
    <n v="1"/>
    <n v="1"/>
    <n v="8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LW-E3475-00"/>
    <n v="0"/>
    <n v="0"/>
    <s v="-"/>
    <x v="6"/>
  </r>
  <r>
    <x v="730"/>
    <n v="0"/>
    <n v="0"/>
    <n v="0"/>
    <n v="0"/>
    <n v="1"/>
    <n v="2"/>
    <n v="0"/>
    <n v="0"/>
    <s v="E"/>
    <s v="E"/>
    <s v="D"/>
    <s v="E"/>
    <s v="LAHER 6203-2RS IMI"/>
    <s v="IMITAS"/>
    <n v="1"/>
    <n v="1"/>
    <n v="1"/>
    <n v="10000"/>
    <n v="0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1"/>
    <n v="0"/>
    <n v="0"/>
    <n v="0"/>
    <n v="1"/>
    <n v="0"/>
    <n v="0"/>
    <n v="0"/>
    <n v="0"/>
    <n v="0"/>
    <s v="6203-2RS"/>
    <n v="1"/>
    <n v="0"/>
    <s v="-"/>
    <x v="6"/>
  </r>
  <r>
    <x v="731"/>
    <n v="0"/>
    <n v="0"/>
    <n v="0"/>
    <n v="0"/>
    <n v="0"/>
    <n v="0"/>
    <n v="0"/>
    <n v="0"/>
    <s v="E"/>
    <s v="E"/>
    <s v="E"/>
    <s v="E"/>
    <s v="LAHER KRUK AS ADV/PCX/VARIO"/>
    <s v="ORISIN"/>
    <n v="1"/>
    <n v="1"/>
    <n v="1"/>
    <n v="91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1002-KZR-603"/>
    <n v="0"/>
    <n v="0"/>
    <s v="-"/>
    <x v="6"/>
  </r>
  <r>
    <x v="732"/>
    <n v="0"/>
    <n v="0"/>
    <n v="0"/>
    <n v="0"/>
    <n v="0"/>
    <n v="0"/>
    <n v="0"/>
    <n v="0"/>
    <s v="E"/>
    <s v="E"/>
    <s v="E"/>
    <s v="E"/>
    <s v="ORING MAGNEIT Y. MIO M3 ORI"/>
    <s v="ORISIN"/>
    <n v="1"/>
    <n v="1"/>
    <n v="1"/>
    <n v="7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3211-07800"/>
    <n v="0"/>
    <n v="0"/>
    <s v="-"/>
    <x v="6"/>
  </r>
  <r>
    <x v="733"/>
    <n v="0"/>
    <n v="0"/>
    <n v="0"/>
    <n v="0"/>
    <n v="0"/>
    <n v="0"/>
    <n v="0"/>
    <n v="0"/>
    <s v="E"/>
    <s v="E"/>
    <s v="E"/>
    <s v="E"/>
    <s v="LAHER 6305 Y.YAMAHA"/>
    <s v="ORISIN"/>
    <n v="1"/>
    <s v="1"/>
    <n v="1"/>
    <n v="35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93306-305XB"/>
    <n v="0"/>
    <n v="0"/>
    <s v="-"/>
    <x v="0"/>
  </r>
  <r>
    <x v="734"/>
    <n v="0"/>
    <n v="0"/>
    <n v="0"/>
    <n v="0"/>
    <n v="0"/>
    <n v="1"/>
    <n v="0"/>
    <n v="0"/>
    <s v="E"/>
    <s v="E"/>
    <s v="D"/>
    <s v="E"/>
    <s v="LAHER 6906"/>
    <s v="ORISIN"/>
    <n v="1"/>
    <n v="1"/>
    <n v="1"/>
    <n v="49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49000"/>
    <n v="21965380"/>
    <m/>
    <n v="0"/>
    <n v="0"/>
    <n v="0"/>
    <n v="0"/>
    <n v="0"/>
    <n v="0"/>
    <n v="0"/>
    <n v="1"/>
    <n v="0"/>
    <n v="0"/>
    <n v="0"/>
    <n v="0"/>
    <n v="0"/>
    <s v="93306-906Y4"/>
    <n v="1"/>
    <n v="0"/>
    <s v="-"/>
    <x v="6"/>
  </r>
  <r>
    <x v="735"/>
    <n v="0"/>
    <n v="0"/>
    <n v="0"/>
    <n v="0"/>
    <n v="0"/>
    <n v="1"/>
    <n v="0"/>
    <n v="0"/>
    <s v="E"/>
    <s v="E"/>
    <s v="D"/>
    <s v="E"/>
    <s v="SPULL ASSY Y.AEROX ORI"/>
    <s v="ORISIN"/>
    <n v="1"/>
    <n v="1"/>
    <n v="1"/>
    <n v="824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824000"/>
    <n v="21965380"/>
    <m/>
    <n v="0"/>
    <n v="0"/>
    <n v="0"/>
    <n v="0"/>
    <n v="0"/>
    <n v="0"/>
    <n v="0"/>
    <n v="1"/>
    <n v="0"/>
    <n v="0"/>
    <n v="0"/>
    <n v="0"/>
    <n v="0"/>
    <s v="99999-04498"/>
    <n v="1"/>
    <n v="0"/>
    <s v="-"/>
    <x v="6"/>
  </r>
  <r>
    <x v="736"/>
    <n v="0"/>
    <n v="0"/>
    <n v="0"/>
    <n v="0"/>
    <n v="0"/>
    <n v="1"/>
    <n v="0"/>
    <n v="0"/>
    <s v="E"/>
    <s v="E"/>
    <s v="D"/>
    <s v="E"/>
    <s v="STATER GEN ECU ASSY Y.AEROX ORI"/>
    <s v="ORISIN"/>
    <n v="1"/>
    <n v="1"/>
    <n v="1"/>
    <n v="2235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2235000"/>
    <n v="21965380"/>
    <m/>
    <n v="0"/>
    <n v="0"/>
    <n v="0"/>
    <n v="0"/>
    <n v="0"/>
    <n v="0"/>
    <n v="0"/>
    <n v="1"/>
    <n v="0"/>
    <n v="0"/>
    <n v="0"/>
    <n v="0"/>
    <n v="0"/>
    <s v="B63-H594A-01"/>
    <n v="1"/>
    <n v="0"/>
    <s v="-"/>
    <x v="6"/>
  </r>
  <r>
    <x v="737"/>
    <n v="0"/>
    <n v="0"/>
    <n v="0"/>
    <n v="0"/>
    <n v="0"/>
    <n v="1"/>
    <n v="0"/>
    <n v="0"/>
    <s v="E"/>
    <s v="E"/>
    <s v="D"/>
    <s v="E"/>
    <s v="COVER KNALPOT Y. NMAX"/>
    <s v="ORISIN"/>
    <n v="1"/>
    <n v="1"/>
    <n v="1"/>
    <n v="79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79000"/>
    <n v="21965380"/>
    <m/>
    <n v="0"/>
    <n v="0"/>
    <n v="0"/>
    <n v="0"/>
    <n v="0"/>
    <n v="0"/>
    <n v="0"/>
    <n v="1"/>
    <n v="0"/>
    <n v="0"/>
    <n v="0"/>
    <n v="0"/>
    <n v="0"/>
    <s v="B6H-E4718-00"/>
    <n v="1"/>
    <n v="0"/>
    <s v="-"/>
    <x v="6"/>
  </r>
  <r>
    <x v="738"/>
    <n v="0"/>
    <n v="0"/>
    <n v="0"/>
    <n v="0"/>
    <n v="0"/>
    <n v="1"/>
    <n v="0"/>
    <n v="0"/>
    <s v="E"/>
    <s v="E"/>
    <s v="D"/>
    <s v="E"/>
    <s v="COVER BAWAH KANAN NMAX"/>
    <s v="ORISIN"/>
    <n v="1"/>
    <n v="1"/>
    <n v="1"/>
    <n v="95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95000"/>
    <n v="21965380"/>
    <m/>
    <n v="0"/>
    <n v="0"/>
    <n v="0"/>
    <n v="0"/>
    <n v="0"/>
    <n v="0"/>
    <n v="0"/>
    <n v="1"/>
    <n v="0"/>
    <n v="0"/>
    <n v="0"/>
    <n v="0"/>
    <n v="0"/>
    <s v="B6H-F171M-00-P3"/>
    <n v="1"/>
    <n v="0"/>
    <s v="-"/>
    <x v="6"/>
  </r>
  <r>
    <x v="739"/>
    <n v="0"/>
    <n v="0"/>
    <n v="0"/>
    <n v="0"/>
    <n v="0"/>
    <n v="1"/>
    <n v="0"/>
    <n v="0"/>
    <s v="E"/>
    <s v="E"/>
    <s v="D"/>
    <s v="E"/>
    <s v="BORDES KANAN NMAX"/>
    <s v="ORISIN"/>
    <n v="1"/>
    <n v="1"/>
    <n v="1"/>
    <n v="110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110000"/>
    <n v="21965380"/>
    <m/>
    <n v="0"/>
    <n v="0"/>
    <n v="0"/>
    <n v="0"/>
    <n v="0"/>
    <n v="0"/>
    <n v="0"/>
    <n v="1"/>
    <n v="0"/>
    <n v="0"/>
    <n v="0"/>
    <n v="0"/>
    <n v="0"/>
    <s v="B6H-F7488-00"/>
    <n v="1"/>
    <n v="0"/>
    <s v="-"/>
    <x v="6"/>
  </r>
  <r>
    <x v="740"/>
    <n v="0"/>
    <n v="0"/>
    <n v="0"/>
    <n v="0"/>
    <n v="0"/>
    <n v="1"/>
    <n v="0"/>
    <n v="0"/>
    <s v="E"/>
    <s v="E"/>
    <s v="D"/>
    <s v="E"/>
    <s v="BAUD COVER H.BEAT"/>
    <s v="BAUDMU"/>
    <n v="1"/>
    <n v="1"/>
    <n v="1"/>
    <n v="161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1"/>
    <n v="0"/>
    <n v="0"/>
    <n v="0"/>
    <n v="0"/>
    <n v="0"/>
    <s v="BADCBT"/>
    <n v="1"/>
    <n v="0"/>
    <s v="-"/>
    <x v="6"/>
  </r>
  <r>
    <x v="741"/>
    <n v="0"/>
    <n v="0"/>
    <n v="0"/>
    <n v="0"/>
    <n v="2"/>
    <n v="0"/>
    <n v="0"/>
    <n v="0"/>
    <s v="E"/>
    <s v="E"/>
    <s v="E"/>
    <s v="E"/>
    <s v="BAUD KNALPOT"/>
    <s v="IMITAS"/>
    <n v="1"/>
    <n v="1"/>
    <n v="1"/>
    <n v="2500"/>
    <n v="0"/>
    <n v="0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0"/>
    <n v="2"/>
    <n v="0"/>
    <n v="0"/>
    <n v="0"/>
    <n v="0"/>
    <n v="0"/>
    <n v="0"/>
    <n v="0"/>
    <n v="0"/>
    <n v="0"/>
    <s v="BDKNOT"/>
    <n v="0"/>
    <n v="0"/>
    <s v="-"/>
    <x v="6"/>
  </r>
  <r>
    <x v="742"/>
    <n v="0"/>
    <n v="0"/>
    <n v="0"/>
    <n v="0"/>
    <n v="1"/>
    <n v="2"/>
    <n v="0"/>
    <n v="0"/>
    <s v="E"/>
    <s v="E"/>
    <s v="D"/>
    <s v="E"/>
    <s v="BAUD L SOCKBEKER DEPAN IMI"/>
    <s v="IMITAS"/>
    <n v="1"/>
    <n v="1"/>
    <n v="1"/>
    <n v="11500"/>
    <n v="0"/>
    <n v="0"/>
    <n v="-1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1"/>
    <n v="0"/>
    <n v="0"/>
    <n v="0"/>
    <n v="1"/>
    <n v="0"/>
    <n v="0"/>
    <n v="0"/>
    <n v="0"/>
    <n v="0"/>
    <s v="BLSDP"/>
    <n v="1"/>
    <n v="0"/>
    <s v="-"/>
    <x v="6"/>
  </r>
  <r>
    <x v="743"/>
    <n v="0"/>
    <n v="0"/>
    <n v="0"/>
    <n v="0"/>
    <n v="0"/>
    <n v="0"/>
    <n v="0"/>
    <n v="0"/>
    <s v="E"/>
    <s v="E"/>
    <s v="E"/>
    <s v="E"/>
    <s v="BOSH ARM H. SUPRAFIT/REVO IMI"/>
    <s v="IMITAS"/>
    <n v="1"/>
    <n v="1"/>
    <n v="1"/>
    <n v="1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SHARM"/>
    <n v="0"/>
    <n v="0"/>
    <s v="-"/>
    <x v="6"/>
  </r>
  <r>
    <x v="744"/>
    <n v="0"/>
    <n v="0"/>
    <n v="0"/>
    <n v="0"/>
    <n v="0"/>
    <n v="1"/>
    <n v="0"/>
    <n v="0"/>
    <s v="E"/>
    <s v="E"/>
    <s v="D"/>
    <s v="E"/>
    <s v="BAN LUAR TUBLES 90/90-14 IRC"/>
    <s v="ORISIN"/>
    <n v="1"/>
    <n v="1"/>
    <n v="1"/>
    <n v="2200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n v="1"/>
    <m/>
    <n v="1"/>
    <s v=""/>
    <m/>
    <s v=""/>
    <n v="220000"/>
    <n v="21965380"/>
    <m/>
    <n v="0"/>
    <n v="0"/>
    <n v="0"/>
    <n v="0"/>
    <n v="0"/>
    <n v="0"/>
    <n v="0"/>
    <n v="1"/>
    <n v="0"/>
    <n v="0"/>
    <n v="0"/>
    <n v="0"/>
    <n v="0"/>
    <s v="BTIRCB"/>
    <n v="1"/>
    <n v="0"/>
    <s v="-"/>
    <x v="6"/>
  </r>
  <r>
    <x v="745"/>
    <n v="0"/>
    <n v="0"/>
    <n v="0"/>
    <n v="0"/>
    <n v="0"/>
    <n v="0"/>
    <n v="0"/>
    <n v="0"/>
    <s v="E"/>
    <s v="E"/>
    <s v="E"/>
    <s v="E"/>
    <s v="BAN TUBLES IRC 80/90-14"/>
    <s v="ORISIN"/>
    <n v="1"/>
    <n v="1"/>
    <n v="1"/>
    <n v="196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BTIRCD"/>
    <n v="0"/>
    <n v="0"/>
    <s v="-"/>
    <x v="0"/>
  </r>
  <r>
    <x v="746"/>
    <n v="0"/>
    <n v="0"/>
    <n v="0"/>
    <n v="0"/>
    <n v="1"/>
    <n v="1"/>
    <n v="0"/>
    <n v="0"/>
    <s v="E"/>
    <s v="E"/>
    <s v="D"/>
    <s v="E"/>
    <s v="COVER RADIATOR DALAM VARIO 125 IMI"/>
    <s v="IMITAS"/>
    <n v="1"/>
    <n v="1"/>
    <n v="1"/>
    <n v="3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1"/>
    <n v="0"/>
    <n v="0"/>
    <n v="0"/>
    <n v="0"/>
    <n v="0"/>
    <n v="0"/>
    <n v="0"/>
    <n v="0"/>
    <n v="0"/>
    <s v="CRDVRO"/>
    <n v="1"/>
    <n v="0"/>
    <s v="-"/>
    <x v="6"/>
  </r>
  <r>
    <x v="747"/>
    <n v="0"/>
    <n v="0"/>
    <n v="0"/>
    <n v="0"/>
    <n v="0"/>
    <n v="2"/>
    <n v="0"/>
    <n v="0"/>
    <s v="E"/>
    <s v="E"/>
    <s v="D"/>
    <s v="E"/>
    <s v="COP TOMBOL KLAKSON STARTER/MASH/KARISMA"/>
    <s v="IMITAS"/>
    <n v="1"/>
    <n v="1"/>
    <n v="1"/>
    <n v="7000"/>
    <n v="0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2"/>
    <n v="0"/>
    <n v="0"/>
    <n v="0"/>
    <n v="0"/>
    <n v="0"/>
    <s v="CTK"/>
    <n v="1"/>
    <n v="0"/>
    <s v="-"/>
    <x v="6"/>
  </r>
  <r>
    <x v="748"/>
    <n v="0"/>
    <n v="0"/>
    <n v="0"/>
    <n v="0"/>
    <n v="0"/>
    <n v="1"/>
    <n v="0"/>
    <n v="0"/>
    <s v="E"/>
    <s v="E"/>
    <s v="D"/>
    <s v="E"/>
    <s v="DISC PAD DEPAN H.PCX 150 INDOPART"/>
    <s v="IMITAS"/>
    <n v="1"/>
    <n v="1"/>
    <n v="1"/>
    <n v="185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1"/>
    <n v="0"/>
    <n v="0"/>
    <n v="0"/>
    <n v="0"/>
    <n v="0"/>
    <s v="DDPIND"/>
    <n v="1"/>
    <n v="0"/>
    <s v="-"/>
    <x v="6"/>
  </r>
  <r>
    <x v="749"/>
    <n v="0"/>
    <n v="0"/>
    <n v="0"/>
    <n v="0"/>
    <n v="1"/>
    <n v="0"/>
    <n v="0"/>
    <n v="0"/>
    <s v="E"/>
    <s v="E"/>
    <s v="E"/>
    <s v="E"/>
    <s v="FILTER FUEL PUMP H. CBR-150 IMI"/>
    <s v="IMITAS"/>
    <n v="1"/>
    <n v="1"/>
    <n v="1"/>
    <n v="13000"/>
    <n v="0"/>
    <n v="0"/>
    <n v="1"/>
    <n v="0"/>
    <n v="0"/>
    <m/>
    <n v="0"/>
    <n v="0"/>
    <m/>
    <n v="0"/>
    <n v="0"/>
    <m/>
    <n v="0"/>
    <n v="0"/>
    <m/>
    <n v="0"/>
    <n v="1"/>
    <n v="0"/>
    <n v="0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1"/>
    <n v="0"/>
    <n v="0"/>
    <n v="0"/>
    <n v="0"/>
    <n v="0"/>
    <n v="0"/>
    <n v="0"/>
    <n v="0"/>
    <n v="0"/>
    <s v="FCB150"/>
    <n v="0"/>
    <n v="0"/>
    <s v="-"/>
    <x v="6"/>
  </r>
  <r>
    <x v="750"/>
    <n v="2"/>
    <n v="0"/>
    <n v="0"/>
    <n v="0"/>
    <n v="0"/>
    <n v="1"/>
    <n v="0"/>
    <n v="0"/>
    <s v="E"/>
    <s v="E"/>
    <s v="D"/>
    <s v="E"/>
    <s v="FILTER FUEL PUMP Y.VIXION"/>
    <s v="IMITAS"/>
    <n v="1"/>
    <s v="1"/>
    <n v="1"/>
    <n v="21000"/>
    <n v="2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2"/>
    <n v="0"/>
    <n v="0"/>
    <n v="0"/>
    <n v="0"/>
    <n v="0"/>
    <n v="1"/>
    <n v="0"/>
    <n v="0"/>
    <n v="0"/>
    <n v="0"/>
    <n v="0"/>
    <s v="FFPVYI"/>
    <n v="1"/>
    <n v="0"/>
    <s v="-"/>
    <x v="0"/>
  </r>
  <r>
    <x v="751"/>
    <n v="0"/>
    <n v="0"/>
    <n v="0"/>
    <n v="0"/>
    <n v="0"/>
    <n v="0"/>
    <n v="0"/>
    <n v="0"/>
    <s v="E"/>
    <s v="E"/>
    <s v="E"/>
    <s v="E"/>
    <s v="KABEL REM Y.MIO IMI"/>
    <s v="IMITAS"/>
    <n v="1"/>
    <s v="1"/>
    <n v="1"/>
    <n v="3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FP-F6351-MIO-2700"/>
    <n v="0"/>
    <n v="0"/>
    <s v="-"/>
    <x v="0"/>
  </r>
  <r>
    <x v="752"/>
    <n v="0"/>
    <n v="0"/>
    <n v="0"/>
    <n v="0"/>
    <n v="0"/>
    <n v="0"/>
    <n v="0"/>
    <n v="0"/>
    <s v="E"/>
    <s v="E"/>
    <s v="E"/>
    <s v="E"/>
    <s v="GIGI POMPA OLI H.PCX 160 IMI"/>
    <s v="IMITAS"/>
    <n v="1"/>
    <n v="1"/>
    <n v="1"/>
    <n v="3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GPOPI"/>
    <n v="0"/>
    <n v="0"/>
    <s v="-"/>
    <x v="0"/>
  </r>
  <r>
    <x v="753"/>
    <n v="0"/>
    <n v="0"/>
    <n v="0"/>
    <n v="0"/>
    <n v="0"/>
    <n v="0"/>
    <n v="0"/>
    <n v="0"/>
    <s v="E"/>
    <s v="E"/>
    <s v="E"/>
    <s v="E"/>
    <s v="HANDLE REM KIRI Y.MIO IMI (PK)"/>
    <s v="IMITAS"/>
    <n v="1"/>
    <s v="1"/>
    <n v="1"/>
    <n v="2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GP0249"/>
    <n v="0"/>
    <n v="0"/>
    <s v="-"/>
    <x v="0"/>
  </r>
  <r>
    <x v="754"/>
    <n v="0"/>
    <n v="0"/>
    <n v="1"/>
    <n v="0"/>
    <n v="0"/>
    <n v="0"/>
    <n v="0"/>
    <n v="0"/>
    <s v="E"/>
    <s v="E"/>
    <s v="E"/>
    <s v="E"/>
    <s v="HANDLE REM KIRI MIO J/MIO M3 (PK)"/>
    <s v="NOSTOK"/>
    <n v="1"/>
    <n v="1"/>
    <n v="1"/>
    <n v="20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HERMKR"/>
    <n v="0"/>
    <n v="0"/>
    <s v="-"/>
    <x v="0"/>
  </r>
  <r>
    <x v="755"/>
    <n v="0"/>
    <n v="0"/>
    <n v="1"/>
    <n v="0"/>
    <n v="0"/>
    <n v="0"/>
    <n v="0"/>
    <n v="0"/>
    <s v="E"/>
    <s v="E"/>
    <s v="E"/>
    <s v="E"/>
    <s v="HANDLE REM KANAN MIO J/ MIO M3 (PK)"/>
    <s v="IMITAS"/>
    <n v="1"/>
    <s v="1"/>
    <n v="1"/>
    <n v="18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HRKMIO"/>
    <n v="0"/>
    <n v="0"/>
    <s v="-"/>
    <x v="0"/>
  </r>
  <r>
    <x v="756"/>
    <n v="0"/>
    <n v="0"/>
    <n v="0"/>
    <n v="0"/>
    <n v="0"/>
    <n v="0"/>
    <n v="0"/>
    <n v="0"/>
    <s v="E"/>
    <s v="E"/>
    <s v="E"/>
    <s v="E"/>
    <s v="KACA SPIDOMETER IMI"/>
    <s v="IMITAS"/>
    <n v="1"/>
    <n v="1"/>
    <n v="1"/>
    <n v="24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KCSPDOM"/>
    <n v="0"/>
    <n v="0"/>
    <s v="-"/>
    <x v="6"/>
  </r>
  <r>
    <x v="757"/>
    <n v="1"/>
    <n v="0"/>
    <n v="0"/>
    <n v="0"/>
    <n v="0"/>
    <n v="2"/>
    <n v="0"/>
    <n v="0"/>
    <s v="E"/>
    <s v="E"/>
    <s v="D"/>
    <s v="E"/>
    <s v="KANCING PINION SELAH H.BEAT FI IMI"/>
    <s v="IMITAS"/>
    <n v="1"/>
    <n v="1"/>
    <n v="1"/>
    <n v="4000"/>
    <n v="1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1"/>
    <n v="0"/>
    <n v="0"/>
    <n v="0"/>
    <n v="0"/>
    <n v="0"/>
    <n v="2"/>
    <n v="0"/>
    <n v="0"/>
    <n v="0"/>
    <n v="0"/>
    <n v="0"/>
    <s v="KGPSBI"/>
    <n v="1"/>
    <n v="0"/>
    <s v="-"/>
    <x v="0"/>
  </r>
  <r>
    <x v="758"/>
    <n v="0"/>
    <n v="0"/>
    <n v="0"/>
    <n v="0"/>
    <n v="0"/>
    <n v="0"/>
    <n v="0"/>
    <n v="0"/>
    <s v="E"/>
    <s v="E"/>
    <s v="E"/>
    <s v="E"/>
    <s v="KLEP SET H.BEAT FI FUKUYAMA"/>
    <s v="IMITAS"/>
    <n v="1"/>
    <n v="1"/>
    <n v="1"/>
    <n v="6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KLPFKY"/>
    <n v="0"/>
    <n v="0"/>
    <s v="-"/>
    <x v="6"/>
  </r>
  <r>
    <x v="759"/>
    <n v="0"/>
    <n v="0"/>
    <n v="0"/>
    <n v="0"/>
    <n v="0"/>
    <n v="2"/>
    <n v="0"/>
    <n v="0"/>
    <s v="E"/>
    <s v="E"/>
    <s v="D"/>
    <s v="E"/>
    <s v="KANCING SELAHAN SCOPPY"/>
    <s v="IMITAS"/>
    <n v="1"/>
    <n v="1"/>
    <n v="1"/>
    <n v="10000"/>
    <n v="0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2"/>
    <n v="0"/>
    <n v="0"/>
    <n v="0"/>
    <n v="0"/>
    <n v="0"/>
    <s v="KNSLSC"/>
    <n v="1"/>
    <n v="0"/>
    <s v="-"/>
    <x v="6"/>
  </r>
  <r>
    <x v="760"/>
    <n v="0"/>
    <n v="0"/>
    <n v="0"/>
    <n v="0"/>
    <n v="0"/>
    <n v="0"/>
    <n v="0"/>
    <n v="0"/>
    <s v="E"/>
    <s v="E"/>
    <s v="E"/>
    <s v="E"/>
    <s v="LAMPU LED ECO M3"/>
    <s v="IMITAS"/>
    <n v="1"/>
    <n v="1"/>
    <n v="1"/>
    <n v="100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LMPEM3"/>
    <n v="0"/>
    <n v="0"/>
    <s v="-"/>
    <x v="6"/>
  </r>
  <r>
    <x v="761"/>
    <n v="0"/>
    <n v="0"/>
    <n v="0"/>
    <n v="0"/>
    <n v="0"/>
    <n v="2"/>
    <n v="0"/>
    <n v="0"/>
    <s v="E"/>
    <s v="E"/>
    <s v="D"/>
    <s v="E"/>
    <s v="MUR RODA BELAKANG BEAT"/>
    <s v="BAUDMU"/>
    <n v="1"/>
    <n v="1"/>
    <n v="1"/>
    <n v="3000"/>
    <n v="0"/>
    <n v="0"/>
    <n v="-2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2"/>
    <n v="0"/>
    <n v="0"/>
    <n v="0"/>
    <n v="0"/>
    <n v="0"/>
    <s v="MRDBBEAT"/>
    <n v="1"/>
    <n v="0"/>
    <s v="-"/>
    <x v="6"/>
  </r>
  <r>
    <x v="762"/>
    <n v="0"/>
    <n v="0"/>
    <n v="0"/>
    <n v="0"/>
    <n v="2"/>
    <n v="0"/>
    <n v="0"/>
    <n v="0"/>
    <s v="E"/>
    <s v="E"/>
    <s v="E"/>
    <s v="E"/>
    <s v="POLARIS H. IMI"/>
    <s v="IMITAS"/>
    <n v="1"/>
    <n v="1"/>
    <n v="1"/>
    <n v="13500"/>
    <n v="0"/>
    <n v="0"/>
    <n v="2"/>
    <n v="0"/>
    <n v="0"/>
    <m/>
    <n v="0"/>
    <n v="0"/>
    <m/>
    <n v="0"/>
    <n v="0"/>
    <m/>
    <n v="0"/>
    <n v="0"/>
    <m/>
    <n v="0"/>
    <n v="2"/>
    <n v="0"/>
    <n v="0"/>
    <n v="0"/>
    <n v="2"/>
    <n v="2"/>
    <n v="0"/>
    <n v="0"/>
    <s v="-"/>
    <m/>
    <s v="-"/>
    <n v="0"/>
    <n v="0"/>
    <b v="0"/>
    <m/>
    <n v="0"/>
    <s v="-"/>
    <m/>
    <s v="-"/>
    <n v="0"/>
    <n v="0"/>
    <m/>
    <n v="0"/>
    <n v="0"/>
    <n v="0"/>
    <n v="2"/>
    <n v="0"/>
    <n v="0"/>
    <n v="0"/>
    <n v="0"/>
    <n v="0"/>
    <n v="0"/>
    <n v="0"/>
    <n v="0"/>
    <n v="0"/>
    <s v="PLRS"/>
    <n v="0"/>
    <n v="0"/>
    <s v="-"/>
    <x v="6"/>
  </r>
  <r>
    <x v="763"/>
    <n v="0"/>
    <n v="0"/>
    <n v="0"/>
    <n v="0"/>
    <n v="0"/>
    <n v="0"/>
    <n v="0"/>
    <n v="0"/>
    <s v="E"/>
    <s v="E"/>
    <s v="E"/>
    <s v="E"/>
    <s v="PERPAK TUTUP OLI Y. IMI"/>
    <s v="IMITAS"/>
    <n v="1"/>
    <n v="1"/>
    <n v="1"/>
    <n v="8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PRKTTPO"/>
    <n v="0"/>
    <n v="0"/>
    <s v="-"/>
    <x v="6"/>
  </r>
  <r>
    <x v="764"/>
    <n v="0"/>
    <n v="0"/>
    <n v="1"/>
    <n v="0"/>
    <n v="0"/>
    <n v="0"/>
    <n v="0"/>
    <n v="0"/>
    <s v="E"/>
    <s v="E"/>
    <s v="E"/>
    <s v="E"/>
    <s v="SOKET ECU BEAT ESP"/>
    <s v="IMITAS"/>
    <n v="1"/>
    <s v="1"/>
    <n v="1"/>
    <n v="83000"/>
    <n v="0"/>
    <n v="1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1"/>
    <n v="0"/>
    <n v="0"/>
    <n v="0"/>
    <n v="0"/>
    <n v="0"/>
    <n v="0"/>
    <n v="0"/>
    <n v="0"/>
    <n v="0"/>
    <n v="0"/>
    <s v="SKTECU"/>
    <n v="0"/>
    <n v="0"/>
    <s v="-"/>
    <x v="0"/>
  </r>
  <r>
    <x v="765"/>
    <n v="0"/>
    <n v="0"/>
    <n v="0"/>
    <n v="0"/>
    <n v="0"/>
    <n v="0"/>
    <n v="0"/>
    <n v="0"/>
    <s v="E"/>
    <s v="E"/>
    <s v="E"/>
    <s v="E"/>
    <s v="SKUN CONNECTOR BESAR"/>
    <s v="IMITAS"/>
    <n v="1"/>
    <s v="1"/>
    <n v="1"/>
    <n v="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SKUNCB"/>
    <n v="0"/>
    <n v="0"/>
    <s v="-"/>
    <x v="0"/>
  </r>
  <r>
    <x v="766"/>
    <n v="0"/>
    <n v="0"/>
    <n v="0"/>
    <n v="0"/>
    <n v="0"/>
    <n v="0"/>
    <n v="0"/>
    <n v="0"/>
    <s v="E"/>
    <s v="E"/>
    <s v="E"/>
    <s v="E"/>
    <s v="SENSOR CKP H. VARIO 125 IMI"/>
    <s v="IMITAS"/>
    <n v="1"/>
    <n v="1"/>
    <n v="1"/>
    <n v="142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SNSRCKPV125"/>
    <n v="0"/>
    <n v="0"/>
    <s v="-"/>
    <x v="6"/>
  </r>
  <r>
    <x v="767"/>
    <n v="0"/>
    <n v="0"/>
    <n v="0"/>
    <n v="0"/>
    <n v="0"/>
    <n v="1"/>
    <n v="0"/>
    <n v="0"/>
    <s v="E"/>
    <s v="E"/>
    <s v="D"/>
    <s v="E"/>
    <s v="SENSOR TPS VIXION OLD"/>
    <s v="IMITAS"/>
    <n v="1"/>
    <n v="1"/>
    <n v="1"/>
    <n v="1935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1"/>
    <n v="0"/>
    <n v="0"/>
    <n v="0"/>
    <n v="0"/>
    <n v="0"/>
    <s v="STPVO"/>
    <n v="1"/>
    <n v="0"/>
    <s v="-"/>
    <x v="6"/>
  </r>
  <r>
    <x v="768"/>
    <n v="1"/>
    <n v="0"/>
    <n v="0"/>
    <n v="0"/>
    <n v="1"/>
    <n v="1"/>
    <n v="0"/>
    <n v="0"/>
    <s v="E"/>
    <s v="E"/>
    <s v="D"/>
    <s v="E"/>
    <s v="SENSOR TP Y.MIO M3"/>
    <s v="IMITAS"/>
    <n v="1"/>
    <n v="1"/>
    <n v="1"/>
    <n v="135000"/>
    <n v="1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1"/>
    <n v="0"/>
    <n v="1"/>
    <n v="0"/>
    <n v="0"/>
    <n v="0"/>
    <n v="0"/>
    <n v="0"/>
    <n v="0"/>
    <n v="0"/>
    <n v="0"/>
    <n v="0"/>
    <s v="STPYMM"/>
    <n v="1"/>
    <n v="0"/>
    <s v="-"/>
    <x v="0"/>
  </r>
  <r>
    <x v="769"/>
    <n v="0"/>
    <n v="0"/>
    <n v="0"/>
    <n v="0"/>
    <n v="0"/>
    <n v="1"/>
    <n v="0"/>
    <n v="0"/>
    <s v="E"/>
    <s v="E"/>
    <s v="D"/>
    <s v="E"/>
    <s v="TOP SET H. VARIO 110 IMI"/>
    <s v="IMITAS"/>
    <n v="1"/>
    <n v="1"/>
    <n v="1"/>
    <n v="34500"/>
    <n v="0"/>
    <n v="0"/>
    <n v="-1"/>
    <n v="0"/>
    <n v="0"/>
    <m/>
    <n v="0"/>
    <n v="0"/>
    <m/>
    <n v="0"/>
    <n v="0"/>
    <m/>
    <n v="0"/>
    <n v="0"/>
    <m/>
    <n v="0"/>
    <n v="0"/>
    <n v="0"/>
    <n v="1"/>
    <n v="0"/>
    <n v="1"/>
    <n v="1"/>
    <n v="0"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1"/>
    <n v="0"/>
    <n v="0"/>
    <n v="0"/>
    <n v="0"/>
    <n v="0"/>
    <s v="TSTHIMI"/>
    <n v="1"/>
    <n v="0"/>
    <s v="-"/>
    <x v="6"/>
  </r>
  <r>
    <x v="770"/>
    <n v="0"/>
    <n v="0"/>
    <n v="0"/>
    <n v="0"/>
    <n v="0"/>
    <n v="0"/>
    <n v="0"/>
    <n v="0"/>
    <s v="E"/>
    <s v="E"/>
    <s v="E"/>
    <s v="E"/>
    <s v="TUTUP SPENTIL"/>
    <s v="IMITAS"/>
    <n v="1"/>
    <s v="1"/>
    <n v="1"/>
    <n v="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TTUPSPN"/>
    <n v="0"/>
    <n v="0"/>
    <s v="-"/>
    <x v="0"/>
  </r>
  <r>
    <x v="771"/>
    <n v="0"/>
    <n v="0"/>
    <n v="0"/>
    <n v="0"/>
    <n v="0"/>
    <n v="0"/>
    <n v="0"/>
    <n v="0"/>
    <s v="E"/>
    <s v="E"/>
    <s v="E"/>
    <s v="E"/>
    <s v="SPION ALEVO"/>
    <s v="VARIAS"/>
    <n v="1"/>
    <s v="1"/>
    <n v="1"/>
    <n v="4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VM0017"/>
    <n v="0"/>
    <n v="0"/>
    <s v="-"/>
    <x v="0"/>
  </r>
  <r>
    <x v="772"/>
    <n v="0"/>
    <n v="0"/>
    <n v="0"/>
    <n v="0"/>
    <n v="0"/>
    <n v="0"/>
    <n v="0"/>
    <n v="1"/>
    <s v="E"/>
    <s v="E"/>
    <s v="E"/>
    <s v="D"/>
    <s v="PAKET KORTER KVB OS 50"/>
    <s v="ORISIN"/>
    <n v="1"/>
    <n v="1"/>
    <n v="1"/>
    <n v="110000"/>
    <n v="0"/>
    <n v="0"/>
    <n v="0"/>
    <n v="-1"/>
    <n v="0"/>
    <m/>
    <n v="0"/>
    <n v="0"/>
    <m/>
    <n v="0"/>
    <n v="0"/>
    <m/>
    <n v="0"/>
    <n v="0"/>
    <m/>
    <n v="0"/>
    <n v="0"/>
    <n v="0"/>
    <n v="0"/>
    <n v="1"/>
    <n v="1"/>
    <n v="1"/>
    <n v="0"/>
    <n v="0"/>
    <s v="-"/>
    <m/>
    <s v="-"/>
    <n v="0"/>
    <n v="0"/>
    <n v="1"/>
    <m/>
    <n v="1"/>
    <s v=""/>
    <m/>
    <s v=""/>
    <n v="110000"/>
    <n v="21965380"/>
    <m/>
    <n v="0"/>
    <n v="0"/>
    <n v="0"/>
    <n v="0"/>
    <n v="0"/>
    <n v="0"/>
    <n v="0"/>
    <n v="0"/>
    <n v="1"/>
    <n v="0"/>
    <n v="0"/>
    <n v="0"/>
    <n v="0"/>
    <s v="PKVB50"/>
    <n v="1"/>
    <n v="0"/>
    <s v="-"/>
    <x v="6"/>
  </r>
  <r>
    <x v="773"/>
    <n v="0"/>
    <n v="0"/>
    <n v="0"/>
    <n v="0"/>
    <n v="0"/>
    <n v="0"/>
    <n v="0"/>
    <n v="0"/>
    <s v="E"/>
    <s v="E"/>
    <s v="E"/>
    <s v="E"/>
    <s v="TOP SET H.VARIO 110 CARBU"/>
    <s v="IMITAS"/>
    <n v="1"/>
    <s v="1"/>
    <n v="1"/>
    <n v="45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b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TOPSTV"/>
    <n v="0"/>
    <n v="0"/>
    <s v="-"/>
    <x v="0"/>
  </r>
  <r>
    <x v="774"/>
    <n v="0"/>
    <n v="0"/>
    <n v="0"/>
    <n v="0"/>
    <n v="0"/>
    <n v="0"/>
    <n v="0"/>
    <n v="0"/>
    <s v="E"/>
    <s v="E"/>
    <s v="E"/>
    <s v="E"/>
    <s v="GIR SET H.SUPRA FIT NEW/REVO 100CC ORI"/>
    <s v="ORISIN"/>
    <n v="1"/>
    <n v="1"/>
    <n v="1"/>
    <n v="2110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06401-KTL-700"/>
    <n v="0"/>
    <n v="0"/>
    <s v="-"/>
    <x v="0"/>
  </r>
  <r>
    <x v="775"/>
    <n v="0"/>
    <n v="0"/>
    <n v="0"/>
    <n v="0"/>
    <n v="0"/>
    <n v="0"/>
    <n v="0"/>
    <n v="0"/>
    <s v="E"/>
    <s v="E"/>
    <s v="E"/>
    <s v="E"/>
    <s v="GIR SET Y.JUPITER Z NEW/VEGA ZR ORI"/>
    <s v="ORISIN"/>
    <n v="1"/>
    <n v="1"/>
    <n v="1"/>
    <n v="197500"/>
    <n v="0"/>
    <n v="0"/>
    <n v="0"/>
    <n v="0"/>
    <n v="0"/>
    <m/>
    <n v="0"/>
    <n v="0"/>
    <m/>
    <n v="0"/>
    <n v="0"/>
    <m/>
    <n v="0"/>
    <n v="0"/>
    <m/>
    <n v="0"/>
    <n v="0"/>
    <n v="0"/>
    <n v="0"/>
    <n v="0"/>
    <n v="0"/>
    <n v="0"/>
    <m/>
    <n v="0"/>
    <s v="-"/>
    <m/>
    <s v="-"/>
    <n v="0"/>
    <n v="0"/>
    <n v="0"/>
    <m/>
    <n v="0"/>
    <s v="-"/>
    <m/>
    <s v="-"/>
    <n v="0"/>
    <n v="0"/>
    <m/>
    <n v="0"/>
    <n v="0"/>
    <n v="0"/>
    <n v="0"/>
    <n v="0"/>
    <n v="0"/>
    <n v="0"/>
    <n v="0"/>
    <n v="0"/>
    <n v="0"/>
    <n v="0"/>
    <n v="0"/>
    <n v="0"/>
    <s v="5D9-W001A-40"/>
    <n v="0"/>
    <n v="0"/>
    <s v="-"/>
    <x v="0"/>
  </r>
  <r>
    <x v="7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  <r>
    <x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5">
  <r>
    <x v="0"/>
    <s v="RANTE KETENG SET REVO 110 ABSOLUTE"/>
    <s v="NOSTOK"/>
    <s v="ORISIN"/>
    <x v="0"/>
    <n v="565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1"/>
    <s v="STANG SEHER H.BEAT FI AHM"/>
    <s v="NOSTOK"/>
    <s v="ORISIN"/>
    <x v="0"/>
    <n v="1680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0"/>
    <n v="0"/>
    <n v="0"/>
    <n v="0"/>
    <x v="0"/>
    <n v="0"/>
  </r>
  <r>
    <x v="2"/>
    <s v="SETANG SEHER H.VARIO 125 ORI"/>
    <s v="NOSTOK"/>
    <s v="ORISIN"/>
    <x v="0"/>
    <n v="162500"/>
    <n v="1"/>
    <s v="NJ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3"/>
    <s v="GIR SET H.KARISMA/SUPRA X 125 ORI"/>
    <s v="RODA"/>
    <s v="ORISIN"/>
    <x v="0"/>
    <n v="185000"/>
    <n v="1"/>
    <s v="GSM"/>
    <s v="NSA"/>
    <s v="1"/>
    <n v="1"/>
    <n v="0"/>
    <n v="1"/>
    <n v="0"/>
    <n v="1"/>
    <n v="1"/>
    <n v="0"/>
    <n v="0"/>
    <n v="0"/>
    <n v="0"/>
    <n v="0"/>
    <n v="0"/>
    <n v="0"/>
    <n v="1"/>
    <n v="1"/>
    <n v="1"/>
    <n v="1"/>
    <n v="2"/>
    <n v="1"/>
    <n v="0"/>
    <n v="0"/>
    <n v="0"/>
    <n v="0"/>
    <n v="0"/>
    <n v="0"/>
    <n v="0"/>
    <n v="2"/>
    <n v="1"/>
    <x v="1"/>
    <x v="0"/>
    <n v="2"/>
    <n v="0"/>
    <n v="2"/>
    <x v="1"/>
    <n v="1"/>
  </r>
  <r>
    <x v="4"/>
    <s v="GIR SET H.SUPRA FIT NEW/REVO 100CC ORI"/>
    <s v="NOSTOK"/>
    <s v="ORISIN"/>
    <x v="0"/>
    <n v="211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0"/>
    <n v="0"/>
    <n v="0"/>
    <n v="0"/>
    <x v="0"/>
    <n v="0"/>
  </r>
  <r>
    <x v="5"/>
    <s v="GIR SET H.NEW REVO 110 / BLADE NEW ORI"/>
    <s v="RODA"/>
    <s v="ORISIN"/>
    <x v="0"/>
    <n v="186000"/>
    <n v="1"/>
    <s v="GSM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1"/>
    <n v="0"/>
    <n v="1"/>
    <x v="2"/>
    <n v="1"/>
  </r>
  <r>
    <x v="6"/>
    <s v="DISC PAD H.VARIO 125 NEW ESP ORI"/>
    <s v="REM"/>
    <s v="ORISIN"/>
    <x v="0"/>
    <n v="81500"/>
    <n v="1"/>
    <s v="NSA"/>
    <s v="NSA"/>
    <n v="1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x v="2"/>
    <x v="0"/>
    <n v="0"/>
    <n v="0"/>
    <n v="0"/>
    <x v="0"/>
    <n v="1"/>
  </r>
  <r>
    <x v="7"/>
    <s v="DISC PAD H.SUPRA X ORI"/>
    <s v="REM"/>
    <s v="ORISIN"/>
    <x v="0"/>
    <n v="47500"/>
    <n v="1"/>
    <s v="GSM"/>
    <s v="NSA"/>
    <s v="3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0"/>
    <n v="1"/>
    <n v="0"/>
    <n v="1"/>
    <x v="2"/>
    <n v="1"/>
  </r>
  <r>
    <x v="8"/>
    <s v="DISC PAD H.VARIO TECHNO ORI"/>
    <s v="REM"/>
    <s v="ORISIN"/>
    <x v="1"/>
    <n v="56000"/>
    <n v="1"/>
    <s v="GSM"/>
    <s v="NSA"/>
    <s v="3"/>
    <n v="1"/>
    <n v="3"/>
    <n v="4"/>
    <n v="1"/>
    <n v="2"/>
    <n v="5"/>
    <n v="3"/>
    <n v="2"/>
    <n v="3"/>
    <n v="1"/>
    <n v="2"/>
    <n v="1"/>
    <n v="0"/>
    <n v="5"/>
    <n v="7"/>
    <n v="5"/>
    <n v="3"/>
    <n v="7"/>
    <n v="8"/>
    <n v="5"/>
    <n v="5"/>
    <n v="4"/>
    <n v="5"/>
    <n v="3"/>
    <n v="1"/>
    <n v="3"/>
    <n v="8"/>
    <n v="5"/>
    <x v="3"/>
    <x v="0"/>
    <n v="1"/>
    <n v="0"/>
    <n v="1"/>
    <x v="2"/>
    <n v="3"/>
  </r>
  <r>
    <x v="9"/>
    <s v="DISC PAD H.REVO ORI"/>
    <s v="REM"/>
    <s v="ORISIN"/>
    <x v="2"/>
    <n v="50800"/>
    <n v="1"/>
    <s v="GSM"/>
    <s v="NSA"/>
    <s v="2"/>
    <n v="1"/>
    <n v="1"/>
    <n v="1"/>
    <n v="0"/>
    <n v="1"/>
    <n v="0"/>
    <n v="0"/>
    <n v="0"/>
    <n v="1"/>
    <n v="0"/>
    <n v="0"/>
    <n v="0"/>
    <n v="0"/>
    <n v="1"/>
    <n v="2"/>
    <n v="1"/>
    <n v="1"/>
    <n v="1"/>
    <n v="0"/>
    <n v="0"/>
    <n v="1"/>
    <n v="1"/>
    <n v="1"/>
    <n v="0"/>
    <n v="0"/>
    <n v="1"/>
    <n v="2"/>
    <n v="1"/>
    <x v="1"/>
    <x v="0"/>
    <n v="2"/>
    <n v="0"/>
    <n v="2"/>
    <x v="1"/>
    <n v="1"/>
  </r>
  <r>
    <x v="10"/>
    <s v="KOMSTIR H.GRAND/BEAT/VARIO/PCX ORI"/>
    <s v="BAUD"/>
    <s v="ORISIN"/>
    <x v="1"/>
    <n v="90000"/>
    <n v="1"/>
    <s v="GSM"/>
    <s v="NSA"/>
    <s v="2"/>
    <n v="1"/>
    <n v="1"/>
    <n v="5"/>
    <n v="2"/>
    <n v="3"/>
    <n v="0"/>
    <n v="2"/>
    <n v="2"/>
    <n v="6"/>
    <n v="2"/>
    <n v="3"/>
    <n v="2"/>
    <n v="2"/>
    <n v="6"/>
    <n v="6"/>
    <n v="7"/>
    <n v="5"/>
    <n v="3"/>
    <n v="2"/>
    <n v="4"/>
    <n v="8"/>
    <n v="8"/>
    <n v="9"/>
    <n v="5"/>
    <n v="4"/>
    <n v="3"/>
    <n v="9"/>
    <n v="6"/>
    <x v="4"/>
    <x v="0"/>
    <n v="10"/>
    <n v="0"/>
    <n v="10"/>
    <x v="3"/>
    <n v="3"/>
  </r>
  <r>
    <x v="11"/>
    <s v="OLI MATIC H.MPX 2 0.65L"/>
    <s v="CAIRAN"/>
    <s v="OLIGEN"/>
    <x v="1"/>
    <n v="42000"/>
    <n v="1"/>
    <s v=""/>
    <s v=""/>
    <n v="1"/>
    <n v="1"/>
    <n v="6"/>
    <n v="6"/>
    <n v="4"/>
    <n v="5"/>
    <n v="4"/>
    <n v="0"/>
    <n v="0"/>
    <n v="0"/>
    <n v="3"/>
    <n v="2"/>
    <n v="8"/>
    <n v="16"/>
    <n v="16"/>
    <n v="12"/>
    <n v="10"/>
    <n v="9"/>
    <n v="9"/>
    <n v="4"/>
    <n v="0"/>
    <n v="0"/>
    <n v="3"/>
    <n v="2"/>
    <n v="10"/>
    <n v="24"/>
    <n v="22"/>
    <n v="24"/>
    <n v="16"/>
    <x v="5"/>
    <x v="0"/>
    <n v="80"/>
    <n v="0"/>
    <n v="80"/>
    <x v="4"/>
    <n v="8"/>
  </r>
  <r>
    <x v="12"/>
    <s v="OLI GEAR H.AHM 120ML"/>
    <s v="CAIRAN"/>
    <s v="OLIGEN"/>
    <x v="1"/>
    <n v="16000"/>
    <n v="12"/>
    <s v="HKJ"/>
    <s v="NSA"/>
    <s v="14"/>
    <n v="1"/>
    <n v="33"/>
    <n v="31"/>
    <n v="28"/>
    <n v="29"/>
    <n v="26"/>
    <n v="28"/>
    <n v="31"/>
    <n v="33"/>
    <n v="26"/>
    <n v="27"/>
    <n v="31"/>
    <n v="24"/>
    <n v="33"/>
    <n v="64"/>
    <n v="59"/>
    <n v="57"/>
    <n v="55"/>
    <n v="54"/>
    <n v="59"/>
    <n v="64"/>
    <n v="59"/>
    <n v="60"/>
    <n v="58"/>
    <n v="55"/>
    <n v="57"/>
    <n v="64"/>
    <n v="33"/>
    <x v="6"/>
    <x v="0"/>
    <n v="26"/>
    <n v="0"/>
    <n v="26"/>
    <x v="5"/>
    <n v="17"/>
  </r>
  <r>
    <x v="13"/>
    <s v="OLI MATIC H.MPX 2 0.8L"/>
    <s v="CAIRAN"/>
    <s v="OLIGEN"/>
    <x v="1"/>
    <n v="50150"/>
    <n v="24"/>
    <s v="HKJ"/>
    <s v="NSA"/>
    <s v="38"/>
    <n v="1"/>
    <n v="38"/>
    <n v="41"/>
    <n v="42"/>
    <n v="48"/>
    <n v="38"/>
    <n v="37"/>
    <n v="50"/>
    <n v="41"/>
    <n v="34"/>
    <n v="44"/>
    <n v="40"/>
    <n v="27"/>
    <n v="50"/>
    <n v="79"/>
    <n v="83"/>
    <n v="90"/>
    <n v="86"/>
    <n v="75"/>
    <n v="87"/>
    <n v="91"/>
    <n v="75"/>
    <n v="85"/>
    <n v="84"/>
    <n v="67"/>
    <n v="65"/>
    <n v="91"/>
    <n v="50"/>
    <x v="7"/>
    <x v="0"/>
    <n v="68"/>
    <n v="0"/>
    <n v="68"/>
    <x v="6"/>
    <n v="25"/>
  </r>
  <r>
    <x v="14"/>
    <s v="OLI BEBEK H.MPX 1 0.8L"/>
    <s v="CAIRAN"/>
    <s v="OLIGEN"/>
    <x v="1"/>
    <n v="48450"/>
    <n v="2"/>
    <s v="HKJ"/>
    <s v="NSA"/>
    <s v="7"/>
    <n v="1"/>
    <n v="7"/>
    <n v="5"/>
    <n v="4"/>
    <n v="1"/>
    <n v="1"/>
    <n v="3"/>
    <n v="1"/>
    <n v="1"/>
    <n v="5"/>
    <n v="9"/>
    <n v="0"/>
    <n v="1"/>
    <n v="9"/>
    <n v="12"/>
    <n v="9"/>
    <n v="5"/>
    <n v="2"/>
    <n v="4"/>
    <n v="4"/>
    <n v="2"/>
    <n v="6"/>
    <n v="10"/>
    <n v="9"/>
    <n v="1"/>
    <n v="8"/>
    <n v="12"/>
    <n v="9"/>
    <x v="8"/>
    <x v="0"/>
    <n v="8"/>
    <n v="0"/>
    <n v="8"/>
    <x v="7"/>
    <n v="5"/>
  </r>
  <r>
    <x v="15"/>
    <s v="OLI SPORT H.MPX 1 1L"/>
    <s v="CAIRAN"/>
    <s v="OLIGEN"/>
    <x v="2"/>
    <n v="56000"/>
    <n v="1"/>
    <s v="GSM"/>
    <s v="NSA"/>
    <s v="2"/>
    <n v="1"/>
    <n v="0"/>
    <n v="1"/>
    <n v="0"/>
    <n v="1"/>
    <n v="1"/>
    <n v="0"/>
    <n v="0"/>
    <n v="1"/>
    <n v="1"/>
    <n v="0"/>
    <n v="0"/>
    <n v="1"/>
    <n v="1"/>
    <n v="1"/>
    <n v="1"/>
    <n v="1"/>
    <n v="2"/>
    <n v="1"/>
    <n v="0"/>
    <n v="1"/>
    <n v="2"/>
    <n v="1"/>
    <n v="0"/>
    <n v="1"/>
    <n v="1"/>
    <n v="2"/>
    <n v="1"/>
    <x v="1"/>
    <x v="0"/>
    <n v="4"/>
    <n v="0"/>
    <n v="4"/>
    <x v="8"/>
    <n v="1"/>
  </r>
  <r>
    <x v="16"/>
    <s v="OLI MATIC H.SPX 2 0.8L"/>
    <s v="CAIRAN"/>
    <s v="OLIGEN"/>
    <x v="1"/>
    <n v="59925"/>
    <n v="6"/>
    <s v="HKJ"/>
    <s v="NSA"/>
    <s v="14"/>
    <n v="1"/>
    <n v="1"/>
    <n v="4"/>
    <n v="3"/>
    <n v="13"/>
    <n v="4"/>
    <n v="5"/>
    <n v="6"/>
    <n v="2"/>
    <n v="7"/>
    <n v="3"/>
    <n v="3"/>
    <n v="7"/>
    <n v="13"/>
    <n v="5"/>
    <n v="7"/>
    <n v="16"/>
    <n v="17"/>
    <n v="9"/>
    <n v="11"/>
    <n v="8"/>
    <n v="9"/>
    <n v="5"/>
    <n v="6"/>
    <n v="10"/>
    <n v="8"/>
    <n v="17"/>
    <n v="13"/>
    <x v="9"/>
    <x v="0"/>
    <n v="10"/>
    <n v="0"/>
    <n v="10"/>
    <x v="3"/>
    <n v="7"/>
  </r>
  <r>
    <x v="17"/>
    <s v="COOLANT RADIATOR H.AHM ORI"/>
    <s v="CAIRAN"/>
    <s v="ORISIN"/>
    <x v="1"/>
    <n v="18000"/>
    <n v="12"/>
    <s v="GSM"/>
    <s v="NSA"/>
    <s v="4"/>
    <n v="1"/>
    <n v="0"/>
    <n v="3"/>
    <n v="4"/>
    <n v="10"/>
    <n v="2"/>
    <n v="5"/>
    <n v="9"/>
    <n v="13"/>
    <n v="5"/>
    <n v="4"/>
    <n v="6"/>
    <n v="8"/>
    <n v="13"/>
    <n v="3"/>
    <n v="7"/>
    <n v="14"/>
    <n v="12"/>
    <n v="7"/>
    <n v="14"/>
    <n v="22"/>
    <n v="18"/>
    <n v="17"/>
    <n v="10"/>
    <n v="14"/>
    <n v="8"/>
    <n v="22"/>
    <n v="13"/>
    <x v="10"/>
    <x v="0"/>
    <n v="8"/>
    <n v="0"/>
    <n v="8"/>
    <x v="7"/>
    <n v="7"/>
  </r>
  <r>
    <x v="18"/>
    <s v="SELANG BENSIN S.SGP ORI"/>
    <s v="KARET &amp; SELANG"/>
    <s v="ORISIN"/>
    <x v="0"/>
    <n v="9000"/>
    <n v="1"/>
    <s v="HKJ"/>
    <s v=""/>
    <n v="1"/>
    <n v="1"/>
    <n v="0"/>
    <n v="1"/>
    <n v="0"/>
    <n v="0"/>
    <n v="0"/>
    <n v="0"/>
    <n v="1"/>
    <n v="0"/>
    <n v="0"/>
    <n v="0"/>
    <n v="0"/>
    <n v="0"/>
    <n v="1"/>
    <n v="1"/>
    <n v="1"/>
    <n v="0"/>
    <n v="0"/>
    <n v="0"/>
    <n v="1"/>
    <n v="1"/>
    <n v="0"/>
    <n v="0"/>
    <n v="0"/>
    <n v="0"/>
    <n v="0"/>
    <n v="1"/>
    <n v="1"/>
    <x v="1"/>
    <x v="0"/>
    <n v="2"/>
    <n v="0"/>
    <n v="2"/>
    <x v="1"/>
    <n v="1"/>
  </r>
  <r>
    <x v="19"/>
    <s v="BOHLAM BELAKANG SGP ORI (PS)"/>
    <s v="KELISTRIKAN. STATER/ENGKOL"/>
    <s v="ORISIN"/>
    <x v="1"/>
    <n v="12000"/>
    <n v="1"/>
    <s v=""/>
    <s v=""/>
    <n v="1"/>
    <n v="1"/>
    <n v="8"/>
    <n v="6"/>
    <n v="1"/>
    <n v="3"/>
    <n v="5"/>
    <n v="4"/>
    <n v="4"/>
    <n v="3"/>
    <n v="3"/>
    <n v="5"/>
    <n v="5"/>
    <n v="3"/>
    <n v="8"/>
    <n v="14"/>
    <n v="7"/>
    <n v="4"/>
    <n v="8"/>
    <n v="9"/>
    <n v="8"/>
    <n v="7"/>
    <n v="6"/>
    <n v="8"/>
    <n v="10"/>
    <n v="8"/>
    <n v="11"/>
    <n v="14"/>
    <n v="8"/>
    <x v="11"/>
    <x v="0"/>
    <n v="9"/>
    <n v="0"/>
    <n v="9"/>
    <x v="9"/>
    <n v="4"/>
  </r>
  <r>
    <x v="20"/>
    <s v="BAN LUAR BELAKANG 110/90-12 FDR"/>
    <s v="RODA"/>
    <s v="ORISIN"/>
    <x v="2"/>
    <n v="250000"/>
    <n v="1"/>
    <s v="HKJ"/>
    <s v=""/>
    <n v="1"/>
    <n v="1"/>
    <n v="1"/>
    <n v="0"/>
    <n v="0"/>
    <n v="1"/>
    <n v="0"/>
    <n v="0"/>
    <n v="1"/>
    <n v="0"/>
    <n v="0"/>
    <n v="2"/>
    <n v="0"/>
    <n v="0"/>
    <n v="2"/>
    <n v="1"/>
    <n v="0"/>
    <n v="1"/>
    <n v="1"/>
    <n v="0"/>
    <n v="1"/>
    <n v="1"/>
    <n v="0"/>
    <n v="2"/>
    <n v="2"/>
    <n v="0"/>
    <n v="1"/>
    <n v="2"/>
    <n v="2"/>
    <x v="1"/>
    <x v="0"/>
    <n v="1"/>
    <n v="0"/>
    <n v="1"/>
    <x v="2"/>
    <n v="1"/>
  </r>
  <r>
    <x v="21"/>
    <s v="KARET MONTING H.VARIO ORI"/>
    <s v="KARET &amp; SELANG"/>
    <s v="ORISIN"/>
    <x v="0"/>
    <n v="20750"/>
    <n v="1"/>
    <s v="SLT"/>
    <s v="NSA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x v="1"/>
    <x v="0"/>
    <n v="2"/>
    <n v="0"/>
    <n v="2"/>
    <x v="1"/>
    <n v="1"/>
  </r>
  <r>
    <x v="22"/>
    <s v="PLAT DUDUKAN SPULL ASSY H.VARIO ORI"/>
    <s v=""/>
    <s v="ORISIN"/>
    <x v="0"/>
    <n v="128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23"/>
    <s v="ORING MAGHNET H.VARIO 125 ORI"/>
    <s v="KARET &amp; SELANG"/>
    <s v="ORISIN"/>
    <x v="0"/>
    <n v="14000"/>
    <n v="1"/>
    <s v="SLT"/>
    <s v="NSA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x v="1"/>
    <x v="0"/>
    <n v="1"/>
    <n v="0"/>
    <n v="1"/>
    <x v="2"/>
    <n v="1"/>
  </r>
  <r>
    <x v="24"/>
    <s v="PERPAK MAGNET H.REVO FI ORI"/>
    <s v="NOSTOK"/>
    <s v="ORISIN"/>
    <x v="0"/>
    <n v="2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25"/>
    <s v="PERPAK BLOK H.BEAT FI ESP ORI"/>
    <s v="NOSTOK"/>
    <s v="ORISIN"/>
    <x v="0"/>
    <n v="125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1"/>
    <n v="0"/>
    <n v="1"/>
    <x v="2"/>
    <n v="0"/>
  </r>
  <r>
    <x v="26"/>
    <s v="PERPAK BLOK H.VARIO 125 ORI"/>
    <s v="NOSTOK"/>
    <s v="ORISIN"/>
    <x v="0"/>
    <n v="17000"/>
    <n v="1"/>
    <s v="SLT"/>
    <s v="NSA"/>
    <n v="1"/>
    <n v="1"/>
    <n v="0"/>
    <n v="0"/>
    <n v="0"/>
    <n v="2"/>
    <n v="0"/>
    <n v="0"/>
    <n v="0"/>
    <n v="0"/>
    <n v="0"/>
    <n v="0"/>
    <n v="0"/>
    <n v="1"/>
    <n v="2"/>
    <n v="0"/>
    <n v="0"/>
    <n v="2"/>
    <n v="2"/>
    <n v="0"/>
    <n v="0"/>
    <n v="0"/>
    <n v="0"/>
    <n v="0"/>
    <n v="0"/>
    <n v="1"/>
    <n v="1"/>
    <n v="2"/>
    <n v="0"/>
    <x v="0"/>
    <x v="0"/>
    <n v="1"/>
    <n v="0"/>
    <n v="1"/>
    <x v="2"/>
    <n v="0"/>
  </r>
  <r>
    <x v="27"/>
    <s v="SELANG RADIATOR 4 ARAH H.VARIO 125 ESP/150/PCX ORI"/>
    <s v="NOSTOK"/>
    <s v="ORISIN"/>
    <x v="0"/>
    <n v="45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0"/>
    <n v="0"/>
    <n v="0"/>
    <n v="0"/>
    <x v="0"/>
    <n v="0"/>
  </r>
  <r>
    <x v="28"/>
    <s v="SEAL KLEP H.ORI"/>
    <s v="MESIN"/>
    <s v="ORISIN"/>
    <x v="2"/>
    <n v="7500"/>
    <n v="1"/>
    <s v="GSM"/>
    <s v="NSA"/>
    <s v="2"/>
    <n v="1"/>
    <n v="0"/>
    <n v="0"/>
    <n v="2"/>
    <n v="2"/>
    <n v="0"/>
    <n v="0"/>
    <n v="2"/>
    <n v="0"/>
    <n v="0"/>
    <n v="2"/>
    <n v="0"/>
    <n v="2"/>
    <n v="2"/>
    <n v="0"/>
    <n v="2"/>
    <n v="4"/>
    <n v="2"/>
    <n v="0"/>
    <n v="2"/>
    <n v="2"/>
    <n v="0"/>
    <n v="2"/>
    <n v="2"/>
    <n v="2"/>
    <n v="2"/>
    <n v="4"/>
    <n v="2"/>
    <x v="12"/>
    <x v="0"/>
    <n v="4"/>
    <n v="0"/>
    <n v="4"/>
    <x v="8"/>
    <n v="1"/>
  </r>
  <r>
    <x v="29"/>
    <s v="PERPAK HEAD H.BEAT FI ESP ORI"/>
    <s v="NOSTOK"/>
    <s v="ORISIN"/>
    <x v="0"/>
    <n v="14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1"/>
    <n v="0"/>
    <n v="1"/>
    <x v="2"/>
    <n v="0"/>
  </r>
  <r>
    <x v="30"/>
    <s v="PERPAK HEAD H.VARIO 125"/>
    <s v="NOSTOK"/>
    <s v="ORISIN"/>
    <x v="0"/>
    <n v="22000"/>
    <n v="1"/>
    <s v="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0"/>
    <x v="0"/>
    <x v="0"/>
    <n v="1"/>
    <n v="0"/>
    <n v="1"/>
    <x v="2"/>
    <n v="0"/>
  </r>
  <r>
    <x v="31"/>
    <s v="TUTUP KLEP GRAND AHM"/>
    <s v="BAUD"/>
    <s v="ORISIN"/>
    <x v="0"/>
    <n v="95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0"/>
    <n v="2"/>
    <n v="0"/>
    <n v="2"/>
    <x v="1"/>
    <n v="1"/>
  </r>
  <r>
    <x v="32"/>
    <s v="SEAL HEAD H.BEAT FI ESP ORI"/>
    <s v="KARET &amp; SELANG"/>
    <s v="ORISIN"/>
    <x v="3"/>
    <n v="29000"/>
    <n v="1"/>
    <s v="SLT"/>
    <s v="NSA"/>
    <n v="1"/>
    <n v="1"/>
    <n v="0"/>
    <n v="0"/>
    <n v="2"/>
    <n v="0"/>
    <n v="0"/>
    <n v="0"/>
    <n v="1"/>
    <n v="1"/>
    <n v="0"/>
    <n v="2"/>
    <n v="1"/>
    <n v="1"/>
    <n v="2"/>
    <n v="0"/>
    <n v="2"/>
    <n v="2"/>
    <n v="0"/>
    <n v="0"/>
    <n v="1"/>
    <n v="2"/>
    <n v="1"/>
    <n v="3"/>
    <n v="3"/>
    <n v="2"/>
    <n v="1"/>
    <n v="3"/>
    <n v="2"/>
    <x v="13"/>
    <x v="0"/>
    <n v="2"/>
    <n v="0"/>
    <n v="2"/>
    <x v="1"/>
    <n v="1"/>
  </r>
  <r>
    <x v="33"/>
    <s v="SEAL HEAD H.VARIO 125 NEW ORI"/>
    <s v="NOSTOK"/>
    <s v="ORISIN"/>
    <x v="0"/>
    <n v="39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1"/>
    <n v="0"/>
    <n v="1"/>
    <x v="2"/>
    <n v="0"/>
  </r>
  <r>
    <x v="34"/>
    <s v="SEAL HEAD H.VARIO CARBU ORI"/>
    <s v="NOSTOK"/>
    <s v="ORISIN"/>
    <x v="0"/>
    <n v="27500"/>
    <n v="1"/>
    <s v="SLT"/>
    <s v="NSA"/>
    <s v="1"/>
    <n v="1"/>
    <n v="0"/>
    <n v="0"/>
    <n v="0"/>
    <n v="1"/>
    <n v="0"/>
    <n v="0"/>
    <n v="0"/>
    <n v="1"/>
    <n v="0"/>
    <n v="0"/>
    <n v="1"/>
    <n v="0"/>
    <n v="1"/>
    <n v="0"/>
    <n v="0"/>
    <n v="1"/>
    <n v="1"/>
    <n v="0"/>
    <n v="0"/>
    <n v="1"/>
    <n v="1"/>
    <n v="1"/>
    <n v="1"/>
    <n v="1"/>
    <n v="0"/>
    <n v="1"/>
    <n v="0"/>
    <x v="0"/>
    <x v="0"/>
    <n v="0"/>
    <n v="0"/>
    <n v="0"/>
    <x v="0"/>
    <n v="0"/>
  </r>
  <r>
    <x v="35"/>
    <s v="SEAL HEAD H.VARIO 125 ORI"/>
    <s v="KARET &amp; SELANG"/>
    <s v="ORISIN"/>
    <x v="0"/>
    <n v="55000"/>
    <n v="1"/>
    <s v="SLT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x v="2"/>
    <x v="0"/>
    <n v="3"/>
    <n v="0"/>
    <n v="3"/>
    <x v="10"/>
    <n v="1"/>
  </r>
  <r>
    <x v="36"/>
    <s v="SEHER SET STD VARIO 125 AHM"/>
    <s v="NOSTOK"/>
    <s v="ORISIN"/>
    <x v="0"/>
    <n v="1320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37"/>
    <s v="PISTON KIT 0.50 H.BEAT ESP ORI"/>
    <s v="NOSTOK"/>
    <s v="ORISIN"/>
    <x v="0"/>
    <n v="107500"/>
    <n v="1"/>
    <s v=""/>
    <s v=""/>
    <n v="1"/>
    <n v="1"/>
    <n v="0"/>
    <n v="0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1"/>
    <n v="0"/>
    <n v="0"/>
    <n v="1"/>
    <n v="0"/>
    <x v="0"/>
    <x v="0"/>
    <n v="1"/>
    <n v="0"/>
    <n v="1"/>
    <x v="2"/>
    <n v="0"/>
  </r>
  <r>
    <x v="38"/>
    <s v="PISTON KIT 0,50 BEAT FI"/>
    <s v="NOSTOK"/>
    <s v="ORISIN"/>
    <x v="0"/>
    <n v="126000"/>
    <n v="1"/>
    <s v="SLT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0"/>
    <n v="0"/>
    <n v="0"/>
    <n v="0"/>
    <x v="0"/>
    <n v="0"/>
  </r>
  <r>
    <x v="39"/>
    <s v="PISTON KIT (0.75)/ SEHER SET H.VARIO 125 ORI"/>
    <s v=""/>
    <s v="ORISIN"/>
    <x v="0"/>
    <n v="124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0"/>
    <n v="0"/>
    <n v="0"/>
    <n v="0"/>
    <x v="0"/>
    <n v="1"/>
  </r>
  <r>
    <x v="40"/>
    <s v="KARET TENSIONER H.BEAT ORI"/>
    <s v="NOSTOK"/>
    <s v="ORISIN"/>
    <x v="0"/>
    <n v="42000"/>
    <n v="1"/>
    <s v=""/>
    <s v="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0"/>
    <x v="0"/>
    <x v="0"/>
    <n v="0"/>
    <n v="0"/>
    <n v="0"/>
    <x v="0"/>
    <n v="0"/>
  </r>
  <r>
    <x v="41"/>
    <s v="TENSIONER H.VARIO 125 ORI"/>
    <s v="MESIN"/>
    <s v="ORISIN"/>
    <x v="0"/>
    <n v="75500"/>
    <n v="1"/>
    <s v="NSA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42"/>
    <s v="TENSIONER PANJANG H.VARIO CARBU AHM"/>
    <s v="NOSTOK"/>
    <s v="ORISIN"/>
    <x v="0"/>
    <n v="8800"/>
    <n v="1"/>
    <s v=""/>
    <s v="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0"/>
    <x v="0"/>
    <x v="0"/>
    <n v="0"/>
    <n v="0"/>
    <n v="0"/>
    <x v="0"/>
    <n v="0"/>
  </r>
  <r>
    <x v="43"/>
    <s v="SETELAN ANGIN H.BEAT ORI"/>
    <s v="BAUD"/>
    <s v="ORISIN"/>
    <x v="0"/>
    <n v="12300"/>
    <n v="1"/>
    <s v="SLT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0"/>
    <n v="2"/>
    <n v="0"/>
    <n v="2"/>
    <x v="1"/>
    <n v="1"/>
  </r>
  <r>
    <x v="44"/>
    <s v="INJEKTOR H.VARIO 150 ORI"/>
    <s v="NOSTOK"/>
    <s v="ORISIN"/>
    <x v="0"/>
    <n v="315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45"/>
    <s v="INJEKTOR H.VARIO 125 ORI (16450-KZR-B21)"/>
    <s v="KELISTRIKAN. STATER/ENGKOL"/>
    <s v="ORISIN"/>
    <x v="3"/>
    <n v="195000"/>
    <n v="1"/>
    <s v="SLT"/>
    <s v="NSA"/>
    <n v="1"/>
    <n v="1"/>
    <n v="0"/>
    <n v="1"/>
    <n v="0"/>
    <n v="5"/>
    <n v="0"/>
    <n v="2"/>
    <n v="0"/>
    <n v="0"/>
    <n v="2"/>
    <n v="1"/>
    <n v="2"/>
    <n v="1"/>
    <n v="5"/>
    <n v="1"/>
    <n v="1"/>
    <n v="5"/>
    <n v="5"/>
    <n v="2"/>
    <n v="2"/>
    <n v="0"/>
    <n v="2"/>
    <n v="1"/>
    <n v="3"/>
    <n v="3"/>
    <n v="1"/>
    <n v="5"/>
    <n v="5"/>
    <x v="14"/>
    <x v="0"/>
    <n v="1"/>
    <n v="0"/>
    <n v="1"/>
    <x v="2"/>
    <n v="3"/>
  </r>
  <r>
    <x v="46"/>
    <s v="FILTER UDARA H.GENIO ORI"/>
    <s v="FILTER"/>
    <s v="ORISIN"/>
    <x v="3"/>
    <n v="52500"/>
    <n v="1"/>
    <s v="SLT"/>
    <s v="NSA"/>
    <n v="1"/>
    <n v="1"/>
    <n v="1"/>
    <n v="2"/>
    <n v="0"/>
    <n v="1"/>
    <n v="0"/>
    <n v="1"/>
    <n v="1"/>
    <n v="1"/>
    <n v="2"/>
    <n v="1"/>
    <n v="1"/>
    <n v="1"/>
    <n v="2"/>
    <n v="3"/>
    <n v="2"/>
    <n v="1"/>
    <n v="1"/>
    <n v="1"/>
    <n v="2"/>
    <n v="2"/>
    <n v="3"/>
    <n v="2"/>
    <n v="2"/>
    <n v="2"/>
    <n v="2"/>
    <n v="3"/>
    <n v="2"/>
    <x v="13"/>
    <x v="0"/>
    <n v="0"/>
    <n v="0"/>
    <n v="0"/>
    <x v="0"/>
    <n v="1"/>
  </r>
  <r>
    <x v="47"/>
    <s v="FILTER UDARA H.BEAT FI ORI"/>
    <s v="FILTER"/>
    <s v="ORISIN"/>
    <x v="1"/>
    <n v="49000"/>
    <n v="1"/>
    <s v="GSM"/>
    <s v="NSA"/>
    <s v="1"/>
    <n v="1"/>
    <n v="4"/>
    <n v="2"/>
    <n v="4"/>
    <n v="5"/>
    <n v="3"/>
    <n v="2"/>
    <n v="2"/>
    <n v="2"/>
    <n v="3"/>
    <n v="2"/>
    <n v="1"/>
    <n v="2"/>
    <n v="5"/>
    <n v="6"/>
    <n v="6"/>
    <n v="9"/>
    <n v="8"/>
    <n v="5"/>
    <n v="4"/>
    <n v="4"/>
    <n v="5"/>
    <n v="4"/>
    <n v="3"/>
    <n v="3"/>
    <n v="6"/>
    <n v="9"/>
    <n v="5"/>
    <x v="4"/>
    <x v="0"/>
    <n v="6"/>
    <n v="0"/>
    <n v="6"/>
    <x v="11"/>
    <n v="3"/>
  </r>
  <r>
    <x v="48"/>
    <s v="FILTER UDARA H.VARIO 150 LED ESP ORI"/>
    <s v="FILTER"/>
    <s v="ORISIN"/>
    <x v="0"/>
    <n v="66000"/>
    <n v="1"/>
    <s v="GSM"/>
    <s v="NSA"/>
    <n v="1"/>
    <n v="1"/>
    <n v="0"/>
    <n v="0"/>
    <n v="0"/>
    <n v="0"/>
    <n v="1"/>
    <n v="0"/>
    <n v="0"/>
    <n v="2"/>
    <n v="0"/>
    <n v="0"/>
    <n v="0"/>
    <n v="0"/>
    <n v="2"/>
    <n v="0"/>
    <n v="0"/>
    <n v="0"/>
    <n v="1"/>
    <n v="1"/>
    <n v="0"/>
    <n v="2"/>
    <n v="2"/>
    <n v="2"/>
    <n v="0"/>
    <n v="0"/>
    <n v="0"/>
    <n v="2"/>
    <n v="2"/>
    <x v="1"/>
    <x v="0"/>
    <n v="2"/>
    <n v="0"/>
    <n v="2"/>
    <x v="1"/>
    <n v="1"/>
  </r>
  <r>
    <x v="49"/>
    <s v="FILTER UDARA H.PCX 150 ORI"/>
    <s v="FILTER"/>
    <s v="ORISIN"/>
    <x v="0"/>
    <n v="74000"/>
    <n v="1"/>
    <s v=""/>
    <s v=""/>
    <n v="1"/>
    <n v="1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1"/>
    <n v="1"/>
    <n v="0"/>
    <n v="1"/>
    <n v="1"/>
    <n v="1"/>
    <x v="2"/>
    <x v="0"/>
    <n v="0"/>
    <n v="0"/>
    <n v="0"/>
    <x v="0"/>
    <n v="1"/>
  </r>
  <r>
    <x v="50"/>
    <s v="FILTER UDARA H.VARIO 110 ORI"/>
    <s v="FILTER"/>
    <s v="ORISIN"/>
    <x v="2"/>
    <n v="54000"/>
    <n v="1"/>
    <s v="GSM"/>
    <s v="NSA"/>
    <n v="1"/>
    <n v="1"/>
    <n v="0"/>
    <n v="0"/>
    <n v="0"/>
    <n v="0"/>
    <n v="1"/>
    <n v="1"/>
    <n v="0"/>
    <n v="0"/>
    <n v="0"/>
    <n v="0"/>
    <n v="1"/>
    <n v="1"/>
    <n v="1"/>
    <n v="0"/>
    <n v="0"/>
    <n v="0"/>
    <n v="1"/>
    <n v="2"/>
    <n v="1"/>
    <n v="0"/>
    <n v="0"/>
    <n v="0"/>
    <n v="1"/>
    <n v="2"/>
    <n v="1"/>
    <n v="2"/>
    <n v="1"/>
    <x v="1"/>
    <x v="0"/>
    <n v="1"/>
    <n v="2"/>
    <n v="3"/>
    <x v="10"/>
    <n v="1"/>
  </r>
  <r>
    <x v="51"/>
    <s v="FILTER UDARA H.BEAT ORI"/>
    <s v="FILTER"/>
    <s v="ORISIN"/>
    <x v="0"/>
    <n v="51000"/>
    <n v="1"/>
    <s v="GSM"/>
    <s v="NSA"/>
    <n v="1"/>
    <n v="1"/>
    <n v="0"/>
    <n v="1"/>
    <n v="0"/>
    <n v="0"/>
    <n v="0"/>
    <n v="0"/>
    <n v="0"/>
    <n v="0"/>
    <n v="0"/>
    <n v="0"/>
    <n v="1"/>
    <n v="0"/>
    <n v="1"/>
    <n v="1"/>
    <n v="1"/>
    <n v="0"/>
    <n v="0"/>
    <n v="0"/>
    <n v="0"/>
    <n v="0"/>
    <n v="0"/>
    <n v="0"/>
    <n v="1"/>
    <n v="1"/>
    <n v="0"/>
    <n v="1"/>
    <n v="1"/>
    <x v="2"/>
    <x v="0"/>
    <n v="1"/>
    <n v="0"/>
    <n v="1"/>
    <x v="2"/>
    <n v="1"/>
  </r>
  <r>
    <x v="52"/>
    <s v="FILTER UDARA H.VARIO 125 FI ORI"/>
    <s v="FILTER"/>
    <s v="ORISIN"/>
    <x v="3"/>
    <n v="58000"/>
    <n v="1"/>
    <s v=""/>
    <s v=""/>
    <n v="1"/>
    <n v="1"/>
    <n v="4"/>
    <n v="1"/>
    <n v="1"/>
    <n v="5"/>
    <n v="0"/>
    <n v="1"/>
    <n v="2"/>
    <n v="2"/>
    <n v="0"/>
    <n v="1"/>
    <n v="0"/>
    <n v="0"/>
    <n v="5"/>
    <n v="5"/>
    <n v="2"/>
    <n v="6"/>
    <n v="5"/>
    <n v="1"/>
    <n v="3"/>
    <n v="4"/>
    <n v="2"/>
    <n v="3"/>
    <n v="1"/>
    <n v="0"/>
    <n v="4"/>
    <n v="6"/>
    <n v="5"/>
    <x v="15"/>
    <x v="0"/>
    <n v="4"/>
    <n v="0"/>
    <n v="4"/>
    <x v="8"/>
    <n v="3"/>
  </r>
  <r>
    <x v="53"/>
    <s v="COVER KNALPOT BEAT LED ORI"/>
    <s v="NOSTOK"/>
    <s v="ORISIN"/>
    <x v="0"/>
    <n v="40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54"/>
    <s v="WATER PUMP VARIO 125 AHM"/>
    <s v="MESIN"/>
    <s v="ORISIN"/>
    <x v="2"/>
    <n v="285000"/>
    <n v="1"/>
    <s v="SLT"/>
    <s v=""/>
    <n v="1"/>
    <n v="1"/>
    <n v="0"/>
    <n v="0"/>
    <n v="0"/>
    <n v="0"/>
    <n v="0"/>
    <n v="2"/>
    <n v="1"/>
    <n v="0"/>
    <n v="0"/>
    <n v="0"/>
    <n v="0"/>
    <n v="1"/>
    <n v="2"/>
    <n v="0"/>
    <n v="0"/>
    <n v="0"/>
    <n v="0"/>
    <n v="2"/>
    <n v="3"/>
    <n v="1"/>
    <n v="0"/>
    <n v="0"/>
    <n v="0"/>
    <n v="1"/>
    <n v="1"/>
    <n v="3"/>
    <n v="2"/>
    <x v="13"/>
    <x v="0"/>
    <n v="2"/>
    <n v="0"/>
    <n v="2"/>
    <x v="1"/>
    <n v="1"/>
  </r>
  <r>
    <x v="55"/>
    <s v="ORING MAGHNET H.VARIO ORI"/>
    <s v="KARET &amp; SELANG"/>
    <s v="ORISIN"/>
    <x v="0"/>
    <n v="12000"/>
    <n v="1"/>
    <s v="SLT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0"/>
    <n v="2"/>
    <n v="0"/>
    <n v="2"/>
    <x v="1"/>
    <n v="1"/>
  </r>
  <r>
    <x v="56"/>
    <s v="SEAL MECHANICAL H.VARIO ORI"/>
    <s v="KARET &amp; SELANG"/>
    <s v="ORISIN"/>
    <x v="0"/>
    <n v="64500"/>
    <n v="1"/>
    <s v="GSM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0"/>
    <n v="1"/>
    <n v="0"/>
    <n v="1"/>
    <x v="2"/>
    <n v="1"/>
  </r>
  <r>
    <x v="57"/>
    <s v="ORING WATER PUMP H.VARIO CARBU ORI"/>
    <s v="KARET &amp; SELANG"/>
    <s v="ORISIN"/>
    <x v="0"/>
    <n v="10000"/>
    <n v="1"/>
    <s v="SLT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0"/>
    <n v="2"/>
    <n v="0"/>
    <n v="2"/>
    <x v="1"/>
    <n v="1"/>
  </r>
  <r>
    <x v="58"/>
    <s v="AS WATER PUMP VARIO CARBU AHM"/>
    <s v="MESIN"/>
    <s v="ORISIN"/>
    <x v="0"/>
    <n v="70000"/>
    <n v="1"/>
    <s v="SLT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0"/>
    <n v="1"/>
    <n v="0"/>
    <n v="1"/>
    <x v="2"/>
    <n v="1"/>
  </r>
  <r>
    <x v="59"/>
    <s v="HANDLE REM MIO J/GT/125/XEON"/>
    <s v="NOSTOK"/>
    <s v="ORISIN"/>
    <x v="0"/>
    <n v="540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60"/>
    <s v="PACKING WATER PUMP VIXION ORI"/>
    <s v="NOSTOK"/>
    <s v="ORISIN"/>
    <x v="0"/>
    <n v="14000"/>
    <n v="1"/>
    <s v="SLT"/>
    <s v=""/>
    <n v="1"/>
    <n v="1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1"/>
    <n v="1"/>
    <n v="1"/>
    <n v="0"/>
    <n v="0"/>
    <n v="1"/>
    <n v="0"/>
    <x v="0"/>
    <x v="0"/>
    <n v="0"/>
    <n v="0"/>
    <n v="0"/>
    <x v="0"/>
    <n v="0"/>
  </r>
  <r>
    <x v="61"/>
    <s v="KIPAS POMPA RADIATOR Y.VIXION ORI"/>
    <s v=""/>
    <s v="ORISIN"/>
    <x v="2"/>
    <n v="65000"/>
    <n v="1"/>
    <s v="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1"/>
    <x v="1"/>
    <x v="0"/>
    <n v="0"/>
    <n v="0"/>
    <n v="0"/>
    <x v="0"/>
    <n v="1"/>
  </r>
  <r>
    <x v="62"/>
    <s v="FILTER OLI Y.VIXION ORI"/>
    <s v="FILTER"/>
    <s v="ORISIN"/>
    <x v="0"/>
    <n v="293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63"/>
    <s v="OLI BEBEK Y.YAMALUBE SILVER 0.8L"/>
    <s v="CAIRAN"/>
    <s v="OLIGEN"/>
    <x v="3"/>
    <n v="42000"/>
    <n v="2"/>
    <s v="HKJ"/>
    <s v=""/>
    <s v="4"/>
    <n v="1"/>
    <n v="0"/>
    <n v="1"/>
    <n v="1"/>
    <n v="3"/>
    <n v="0"/>
    <n v="0"/>
    <n v="2"/>
    <n v="1"/>
    <n v="2"/>
    <n v="2"/>
    <n v="2"/>
    <n v="0"/>
    <n v="3"/>
    <n v="1"/>
    <n v="2"/>
    <n v="4"/>
    <n v="3"/>
    <n v="0"/>
    <n v="2"/>
    <n v="3"/>
    <n v="3"/>
    <n v="3"/>
    <n v="4"/>
    <n v="2"/>
    <n v="0"/>
    <n v="4"/>
    <n v="3"/>
    <x v="12"/>
    <x v="0"/>
    <n v="6"/>
    <n v="0"/>
    <n v="6"/>
    <x v="11"/>
    <n v="2"/>
  </r>
  <r>
    <x v="64"/>
    <s v="OLI MATIC Y.YAMALUBE 0.8L"/>
    <s v="CAIRAN"/>
    <s v="OLIGEN"/>
    <x v="1"/>
    <n v="43225"/>
    <n v="6"/>
    <s v="GSM"/>
    <s v=""/>
    <s v="13"/>
    <n v="1"/>
    <n v="5"/>
    <n v="7"/>
    <n v="3"/>
    <n v="6"/>
    <n v="5"/>
    <n v="3"/>
    <n v="9"/>
    <n v="4"/>
    <n v="7"/>
    <n v="5"/>
    <n v="4"/>
    <n v="10"/>
    <n v="10"/>
    <n v="12"/>
    <n v="10"/>
    <n v="9"/>
    <n v="11"/>
    <n v="8"/>
    <n v="12"/>
    <n v="13"/>
    <n v="11"/>
    <n v="9"/>
    <n v="9"/>
    <n v="14"/>
    <n v="15"/>
    <n v="15"/>
    <n v="10"/>
    <x v="16"/>
    <x v="0"/>
    <n v="10"/>
    <n v="0"/>
    <n v="10"/>
    <x v="3"/>
    <n v="5"/>
  </r>
  <r>
    <x v="65"/>
    <s v="OLI BEBEK ULTRATEC FEDERAL 0.8L"/>
    <s v="CAIRAN"/>
    <s v="OLIGEN"/>
    <x v="1"/>
    <n v="39500"/>
    <n v="2"/>
    <s v="HKJ"/>
    <s v=""/>
    <s v="3"/>
    <n v="1"/>
    <n v="5"/>
    <n v="5"/>
    <n v="5"/>
    <n v="3"/>
    <n v="1"/>
    <n v="1"/>
    <n v="1"/>
    <n v="0"/>
    <n v="1"/>
    <n v="2"/>
    <n v="4"/>
    <n v="2"/>
    <n v="5"/>
    <n v="10"/>
    <n v="10"/>
    <n v="8"/>
    <n v="4"/>
    <n v="2"/>
    <n v="2"/>
    <n v="1"/>
    <n v="1"/>
    <n v="2"/>
    <n v="6"/>
    <n v="6"/>
    <n v="7"/>
    <n v="10"/>
    <n v="5"/>
    <x v="17"/>
    <x v="0"/>
    <n v="7"/>
    <n v="0"/>
    <n v="7"/>
    <x v="12"/>
    <n v="3"/>
  </r>
  <r>
    <x v="66"/>
    <s v="KAMPAS GANDA S.NEX 1SET ORI"/>
    <s v="CVT"/>
    <s v="IMITAS"/>
    <x v="0"/>
    <n v="118105"/>
    <n v="1"/>
    <s v="GSM"/>
    <s v=""/>
    <n v="1"/>
    <n v="1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1"/>
    <n v="2"/>
    <n v="1"/>
    <n v="0"/>
    <n v="2"/>
    <n v="1"/>
    <x v="1"/>
    <x v="0"/>
    <n v="1"/>
    <n v="0"/>
    <n v="1"/>
    <x v="2"/>
    <n v="1"/>
  </r>
  <r>
    <x v="67"/>
    <s v="KLIP ROLLER H.VARIO 110 ORI"/>
    <s v="CVT"/>
    <s v="ORISIN"/>
    <x v="1"/>
    <n v="20500"/>
    <n v="1"/>
    <s v="HKJ"/>
    <s v="NSA"/>
    <n v="1"/>
    <n v="1"/>
    <n v="9"/>
    <n v="4"/>
    <n v="6"/>
    <n v="9"/>
    <n v="8"/>
    <n v="5"/>
    <n v="7"/>
    <n v="11"/>
    <n v="10"/>
    <n v="2"/>
    <n v="1"/>
    <n v="0"/>
    <n v="11"/>
    <n v="13"/>
    <n v="10"/>
    <n v="15"/>
    <n v="17"/>
    <n v="13"/>
    <n v="12"/>
    <n v="18"/>
    <n v="21"/>
    <n v="13"/>
    <n v="3"/>
    <n v="1"/>
    <n v="9"/>
    <n v="21"/>
    <n v="11"/>
    <x v="18"/>
    <x v="0"/>
    <n v="1"/>
    <n v="0"/>
    <n v="1"/>
    <x v="2"/>
    <n v="6"/>
  </r>
  <r>
    <x v="68"/>
    <s v="KLIP ROLLER H.VARIO 125 ORI (1SET)"/>
    <s v="CVT"/>
    <s v="ORISIN"/>
    <x v="1"/>
    <n v="25000"/>
    <n v="1"/>
    <s v="HKJ"/>
    <s v="NSA"/>
    <n v="1"/>
    <n v="1"/>
    <n v="5"/>
    <n v="3"/>
    <n v="2"/>
    <n v="4"/>
    <n v="3"/>
    <n v="1"/>
    <n v="6"/>
    <n v="6"/>
    <n v="4"/>
    <n v="2"/>
    <n v="1"/>
    <n v="6"/>
    <n v="6"/>
    <n v="8"/>
    <n v="5"/>
    <n v="6"/>
    <n v="7"/>
    <n v="4"/>
    <n v="7"/>
    <n v="12"/>
    <n v="10"/>
    <n v="8"/>
    <n v="3"/>
    <n v="7"/>
    <n v="11"/>
    <n v="12"/>
    <n v="6"/>
    <x v="8"/>
    <x v="0"/>
    <n v="9"/>
    <n v="0"/>
    <n v="9"/>
    <x v="9"/>
    <n v="3"/>
  </r>
  <r>
    <x v="69"/>
    <s v="RUMAH OTOM. KOPLING GANDA H.BEAT LED NEW ORI"/>
    <s v="NOSTOK"/>
    <s v="ORISIN"/>
    <x v="0"/>
    <n v="11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70"/>
    <s v="RUMAH OTOM. KOPLING GANDA H.VARIO 125 ORI"/>
    <s v="CVT"/>
    <s v="ORISIN"/>
    <x v="0"/>
    <n v="132000"/>
    <n v="1"/>
    <s v="SLT"/>
    <s v="NSA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0"/>
    <n v="0"/>
    <n v="0"/>
    <n v="0"/>
    <x v="0"/>
    <n v="1"/>
  </r>
  <r>
    <x v="71"/>
    <s v="KIPAS PULLY H.GENIO ORI"/>
    <s v="CVT"/>
    <s v="ORISIN"/>
    <x v="0"/>
    <n v="42000"/>
    <n v="1"/>
    <s v="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0"/>
    <n v="1"/>
    <n v="0"/>
    <n v="1"/>
    <x v="2"/>
    <n v="1"/>
  </r>
  <r>
    <x v="72"/>
    <s v="KIPAS PULLY H.BEAT FI ESP ORI"/>
    <s v="CVT"/>
    <s v="ORISIN"/>
    <x v="0"/>
    <n v="55035"/>
    <n v="1"/>
    <s v="GSM"/>
    <s v="NSA"/>
    <n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x v="1"/>
    <x v="0"/>
    <n v="5"/>
    <n v="0"/>
    <n v="5"/>
    <x v="13"/>
    <n v="1"/>
  </r>
  <r>
    <x v="73"/>
    <s v="KIPAS PULLY H.PCX 150 ORI"/>
    <s v="CVT"/>
    <s v="ORISIN"/>
    <x v="0"/>
    <n v="50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1"/>
    <n v="0"/>
    <n v="1"/>
    <x v="2"/>
    <n v="1"/>
  </r>
  <r>
    <x v="74"/>
    <s v="KIPAS PULLY H.VARIO 125 ORI"/>
    <s v="CVT"/>
    <s v="ORISIN"/>
    <x v="3"/>
    <n v="48500"/>
    <n v="1"/>
    <s v="GSM"/>
    <s v="NSA"/>
    <n v="1"/>
    <n v="1"/>
    <n v="1"/>
    <n v="1"/>
    <n v="0"/>
    <n v="1"/>
    <n v="0"/>
    <n v="0"/>
    <n v="3"/>
    <n v="0"/>
    <n v="1"/>
    <n v="1"/>
    <n v="0"/>
    <n v="2"/>
    <n v="3"/>
    <n v="2"/>
    <n v="1"/>
    <n v="1"/>
    <n v="1"/>
    <n v="0"/>
    <n v="3"/>
    <n v="3"/>
    <n v="1"/>
    <n v="1"/>
    <n v="1"/>
    <n v="2"/>
    <n v="3"/>
    <n v="3"/>
    <n v="3"/>
    <x v="13"/>
    <x v="0"/>
    <n v="4"/>
    <n v="0"/>
    <n v="4"/>
    <x v="8"/>
    <n v="2"/>
  </r>
  <r>
    <x v="75"/>
    <s v="BOSH PULLY / BOSH ROLLER H.GENIO/ BEAT LED AHM"/>
    <s v="CVT"/>
    <s v="ORISIN"/>
    <x v="2"/>
    <n v="35000"/>
    <n v="1"/>
    <s v="SLT"/>
    <s v="NSA"/>
    <n v="1"/>
    <n v="1"/>
    <n v="0"/>
    <n v="0"/>
    <n v="1"/>
    <n v="0"/>
    <n v="0"/>
    <n v="0"/>
    <n v="0"/>
    <n v="0"/>
    <n v="1"/>
    <n v="0"/>
    <n v="3"/>
    <n v="0"/>
    <n v="3"/>
    <n v="0"/>
    <n v="1"/>
    <n v="1"/>
    <n v="0"/>
    <n v="0"/>
    <n v="0"/>
    <n v="0"/>
    <n v="1"/>
    <n v="0"/>
    <n v="3"/>
    <n v="3"/>
    <n v="0"/>
    <n v="3"/>
    <n v="3"/>
    <x v="13"/>
    <x v="0"/>
    <n v="0"/>
    <n v="0"/>
    <n v="0"/>
    <x v="0"/>
    <n v="2"/>
  </r>
  <r>
    <x v="76"/>
    <s v="BOSH PULLY / BOSH ROLLER H.BEAT FI ESP ORI"/>
    <s v="CVT"/>
    <s v="ORISIN"/>
    <x v="3"/>
    <n v="25500"/>
    <n v="1"/>
    <s v="GSM"/>
    <s v="NSA"/>
    <n v="1"/>
    <n v="1"/>
    <n v="3"/>
    <n v="1"/>
    <n v="2"/>
    <n v="1"/>
    <n v="0"/>
    <n v="0"/>
    <n v="0"/>
    <n v="0"/>
    <n v="2"/>
    <n v="0"/>
    <n v="0"/>
    <n v="0"/>
    <n v="3"/>
    <n v="4"/>
    <n v="3"/>
    <n v="3"/>
    <n v="1"/>
    <n v="0"/>
    <n v="0"/>
    <n v="0"/>
    <n v="2"/>
    <n v="0"/>
    <n v="0"/>
    <n v="0"/>
    <n v="3"/>
    <n v="4"/>
    <n v="3"/>
    <x v="12"/>
    <x v="0"/>
    <n v="4"/>
    <n v="1"/>
    <n v="5"/>
    <x v="13"/>
    <n v="2"/>
  </r>
  <r>
    <x v="77"/>
    <s v="BOSH PULLY / BOSH ROLLER H.PCX 150 ORI"/>
    <s v="CVT"/>
    <s v="ORISIN"/>
    <x v="0"/>
    <n v="31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78"/>
    <s v="BOSH PULLY / BOSH ROLLER H.VARIO CARBU ORI"/>
    <s v="CVT"/>
    <s v="ORISIN"/>
    <x v="2"/>
    <n v="18500"/>
    <n v="1"/>
    <s v="GSM"/>
    <s v="NSA"/>
    <n v="1"/>
    <n v="1"/>
    <n v="1"/>
    <n v="0"/>
    <n v="0"/>
    <n v="0"/>
    <n v="2"/>
    <n v="0"/>
    <n v="1"/>
    <n v="0"/>
    <n v="0"/>
    <n v="0"/>
    <n v="0"/>
    <n v="0"/>
    <n v="2"/>
    <n v="1"/>
    <n v="0"/>
    <n v="0"/>
    <n v="2"/>
    <n v="2"/>
    <n v="1"/>
    <n v="1"/>
    <n v="0"/>
    <n v="0"/>
    <n v="0"/>
    <n v="0"/>
    <n v="1"/>
    <n v="2"/>
    <n v="2"/>
    <x v="1"/>
    <x v="0"/>
    <n v="2"/>
    <n v="0"/>
    <n v="2"/>
    <x v="1"/>
    <n v="1"/>
  </r>
  <r>
    <x v="79"/>
    <s v="BOSH PULLY / BOSH ROLLER H.BEAT CARBU / BEAT FI NON ESP ORI"/>
    <s v="CVT"/>
    <s v="ORISIN"/>
    <x v="2"/>
    <n v="29000"/>
    <n v="1"/>
    <s v="GSM"/>
    <s v="NSA"/>
    <n v="1"/>
    <n v="1"/>
    <n v="0"/>
    <n v="0"/>
    <n v="0"/>
    <n v="2"/>
    <n v="0"/>
    <n v="1"/>
    <n v="1"/>
    <n v="0"/>
    <n v="0"/>
    <n v="0"/>
    <n v="0"/>
    <n v="0"/>
    <n v="2"/>
    <n v="0"/>
    <n v="0"/>
    <n v="2"/>
    <n v="2"/>
    <n v="1"/>
    <n v="2"/>
    <n v="1"/>
    <n v="0"/>
    <n v="0"/>
    <n v="0"/>
    <n v="0"/>
    <n v="0"/>
    <n v="2"/>
    <n v="2"/>
    <x v="1"/>
    <x v="0"/>
    <n v="2"/>
    <n v="0"/>
    <n v="2"/>
    <x v="1"/>
    <n v="1"/>
  </r>
  <r>
    <x v="80"/>
    <s v="BOSH PULLY / BOSH ROLLER H.VARIO 125 ORI"/>
    <s v="CVT"/>
    <s v="ORISIN"/>
    <x v="3"/>
    <n v="46000"/>
    <n v="1"/>
    <s v=""/>
    <s v=""/>
    <n v="1"/>
    <n v="1"/>
    <n v="0"/>
    <n v="1"/>
    <n v="1"/>
    <n v="1"/>
    <n v="0"/>
    <n v="0"/>
    <n v="2"/>
    <n v="1"/>
    <n v="1"/>
    <n v="1"/>
    <n v="0"/>
    <n v="1"/>
    <n v="2"/>
    <n v="1"/>
    <n v="2"/>
    <n v="2"/>
    <n v="1"/>
    <n v="0"/>
    <n v="2"/>
    <n v="3"/>
    <n v="2"/>
    <n v="2"/>
    <n v="1"/>
    <n v="1"/>
    <n v="1"/>
    <n v="3"/>
    <n v="2"/>
    <x v="13"/>
    <x v="0"/>
    <n v="3"/>
    <n v="0"/>
    <n v="3"/>
    <x v="10"/>
    <n v="1"/>
  </r>
  <r>
    <x v="81"/>
    <s v="RUMAH ROLLER H.GENIO/ BEAT LED ORI"/>
    <s v="CVT"/>
    <s v="ORISIN"/>
    <x v="2"/>
    <n v="62000"/>
    <n v="1"/>
    <s v="SLT"/>
    <s v="NSA"/>
    <n v="1"/>
    <n v="1"/>
    <n v="0"/>
    <n v="0"/>
    <n v="1"/>
    <n v="0"/>
    <n v="0"/>
    <n v="0"/>
    <n v="0"/>
    <n v="0"/>
    <n v="1"/>
    <n v="0"/>
    <n v="3"/>
    <n v="0"/>
    <n v="3"/>
    <n v="0"/>
    <n v="1"/>
    <n v="1"/>
    <n v="0"/>
    <n v="0"/>
    <n v="0"/>
    <n v="0"/>
    <n v="1"/>
    <n v="0"/>
    <n v="3"/>
    <n v="3"/>
    <n v="0"/>
    <n v="3"/>
    <n v="3"/>
    <x v="13"/>
    <x v="0"/>
    <n v="2"/>
    <n v="0"/>
    <n v="2"/>
    <x v="1"/>
    <n v="2"/>
  </r>
  <r>
    <x v="82"/>
    <s v="RUMAH ROLLER H.VARIO 125 ESP ORI"/>
    <s v="CVT"/>
    <s v="ORISIN"/>
    <x v="3"/>
    <n v="83000"/>
    <n v="1"/>
    <s v="GSM"/>
    <s v="NSA"/>
    <n v="1"/>
    <n v="1"/>
    <n v="1"/>
    <n v="1"/>
    <n v="1"/>
    <n v="1"/>
    <n v="0"/>
    <n v="0"/>
    <n v="2"/>
    <n v="0"/>
    <n v="0"/>
    <n v="0"/>
    <n v="0"/>
    <n v="1"/>
    <n v="2"/>
    <n v="2"/>
    <n v="2"/>
    <n v="2"/>
    <n v="1"/>
    <n v="0"/>
    <n v="2"/>
    <n v="2"/>
    <n v="0"/>
    <n v="0"/>
    <n v="0"/>
    <n v="1"/>
    <n v="2"/>
    <n v="2"/>
    <n v="2"/>
    <x v="1"/>
    <x v="0"/>
    <n v="0"/>
    <n v="1"/>
    <n v="1"/>
    <x v="2"/>
    <n v="1"/>
  </r>
  <r>
    <x v="83"/>
    <s v="RUMAH ROLLER H.BEAT FI ESP ORI"/>
    <s v="CVT"/>
    <s v="ORISIN"/>
    <x v="3"/>
    <n v="72000"/>
    <n v="1"/>
    <s v="GSM"/>
    <s v="NSA"/>
    <n v="1"/>
    <n v="1"/>
    <n v="3"/>
    <n v="2"/>
    <n v="2"/>
    <n v="1"/>
    <n v="0"/>
    <n v="0"/>
    <n v="0"/>
    <n v="0"/>
    <n v="2"/>
    <n v="0"/>
    <n v="0"/>
    <n v="0"/>
    <n v="3"/>
    <n v="5"/>
    <n v="4"/>
    <n v="3"/>
    <n v="1"/>
    <n v="0"/>
    <n v="0"/>
    <n v="0"/>
    <n v="2"/>
    <n v="0"/>
    <n v="0"/>
    <n v="0"/>
    <n v="3"/>
    <n v="5"/>
    <n v="3"/>
    <x v="14"/>
    <x v="0"/>
    <n v="5"/>
    <n v="0"/>
    <n v="5"/>
    <x v="13"/>
    <n v="2"/>
  </r>
  <r>
    <x v="84"/>
    <s v="RUMAH ROLLER H.PCX 150 ORI"/>
    <s v="CVT"/>
    <s v="ORISIN"/>
    <x v="0"/>
    <n v="99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1"/>
    <n v="0"/>
    <n v="1"/>
    <x v="2"/>
    <n v="1"/>
  </r>
  <r>
    <x v="85"/>
    <s v="RUMAH ROLLER H.VARIO CARBU ORI"/>
    <s v="CVT"/>
    <s v="ORISIN"/>
    <x v="2"/>
    <n v="100860"/>
    <n v="1"/>
    <s v="GSM"/>
    <s v="NSA"/>
    <s v="2"/>
    <n v="1"/>
    <n v="1"/>
    <n v="0"/>
    <n v="0"/>
    <n v="0"/>
    <n v="2"/>
    <n v="1"/>
    <n v="2"/>
    <n v="0"/>
    <n v="0"/>
    <n v="0"/>
    <n v="0"/>
    <n v="0"/>
    <n v="2"/>
    <n v="1"/>
    <n v="0"/>
    <n v="0"/>
    <n v="2"/>
    <n v="3"/>
    <n v="3"/>
    <n v="2"/>
    <n v="0"/>
    <n v="0"/>
    <n v="0"/>
    <n v="0"/>
    <n v="1"/>
    <n v="3"/>
    <n v="2"/>
    <x v="13"/>
    <x v="0"/>
    <n v="2"/>
    <n v="0"/>
    <n v="2"/>
    <x v="1"/>
    <n v="1"/>
  </r>
  <r>
    <x v="86"/>
    <s v="RUMAH ROLLER H.BEAT CARBU ORI"/>
    <s v="CVT"/>
    <s v="ORISIN"/>
    <x v="0"/>
    <n v="67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87"/>
    <s v="RUMAH ROLLER H.VARIO 125 ORI"/>
    <s v="CVT"/>
    <s v="ORISIN"/>
    <x v="2"/>
    <n v="85000"/>
    <n v="1"/>
    <s v="GSM"/>
    <s v="NSA"/>
    <n v="1"/>
    <n v="1"/>
    <n v="0"/>
    <n v="0"/>
    <n v="0"/>
    <n v="0"/>
    <n v="0"/>
    <n v="0"/>
    <n v="1"/>
    <n v="1"/>
    <n v="1"/>
    <n v="1"/>
    <n v="0"/>
    <n v="1"/>
    <n v="1"/>
    <n v="0"/>
    <n v="0"/>
    <n v="0"/>
    <n v="0"/>
    <n v="0"/>
    <n v="1"/>
    <n v="2"/>
    <n v="2"/>
    <n v="2"/>
    <n v="1"/>
    <n v="1"/>
    <n v="1"/>
    <n v="2"/>
    <n v="1"/>
    <x v="1"/>
    <x v="0"/>
    <n v="1"/>
    <n v="1"/>
    <n v="2"/>
    <x v="1"/>
    <n v="1"/>
  </r>
  <r>
    <x v="88"/>
    <s v="ROLLER H.GENIO ORI"/>
    <s v="CVT"/>
    <s v="ORISIN"/>
    <x v="1"/>
    <n v="55000"/>
    <n v="1"/>
    <s v=""/>
    <s v=""/>
    <n v="1"/>
    <n v="1"/>
    <n v="3"/>
    <n v="3"/>
    <n v="0"/>
    <n v="3"/>
    <n v="3"/>
    <n v="4"/>
    <n v="1"/>
    <n v="3"/>
    <n v="4"/>
    <n v="1"/>
    <n v="6"/>
    <n v="0"/>
    <n v="6"/>
    <n v="6"/>
    <n v="3"/>
    <n v="3"/>
    <n v="6"/>
    <n v="7"/>
    <n v="5"/>
    <n v="4"/>
    <n v="7"/>
    <n v="4"/>
    <n v="7"/>
    <n v="6"/>
    <n v="3"/>
    <n v="7"/>
    <n v="6"/>
    <x v="19"/>
    <x v="0"/>
    <n v="1"/>
    <n v="0"/>
    <n v="1"/>
    <x v="2"/>
    <n v="3"/>
  </r>
  <r>
    <x v="89"/>
    <s v="ROLLER H.PCX 160 ORI"/>
    <s v="CVT"/>
    <s v="ORISIN"/>
    <x v="0"/>
    <n v="499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0"/>
    <n v="2"/>
    <n v="0"/>
    <n v="2"/>
    <x v="1"/>
    <n v="1"/>
  </r>
  <r>
    <x v="90"/>
    <s v="ROLLER H.PCX 150 ORI"/>
    <s v="CVT"/>
    <s v="ORISIN"/>
    <x v="3"/>
    <n v="45000"/>
    <n v="1"/>
    <s v=""/>
    <s v=""/>
    <n v="1"/>
    <n v="1"/>
    <n v="1"/>
    <n v="1"/>
    <n v="0"/>
    <n v="2"/>
    <n v="1"/>
    <n v="0"/>
    <n v="0"/>
    <n v="0"/>
    <n v="1"/>
    <n v="0"/>
    <n v="0"/>
    <n v="1"/>
    <n v="2"/>
    <n v="2"/>
    <n v="1"/>
    <n v="2"/>
    <n v="3"/>
    <n v="1"/>
    <n v="0"/>
    <n v="0"/>
    <n v="1"/>
    <n v="0"/>
    <n v="0"/>
    <n v="1"/>
    <n v="2"/>
    <n v="3"/>
    <n v="2"/>
    <x v="13"/>
    <x v="0"/>
    <n v="2"/>
    <n v="0"/>
    <n v="2"/>
    <x v="1"/>
    <n v="1"/>
  </r>
  <r>
    <x v="91"/>
    <s v="ROLLER H.VARIO 125 LED ORI"/>
    <s v="CVT"/>
    <s v="ORISIN"/>
    <x v="3"/>
    <n v="37188"/>
    <n v="1"/>
    <s v="HKJ"/>
    <s v="NSA"/>
    <n v="1"/>
    <n v="1"/>
    <n v="1"/>
    <n v="0"/>
    <n v="2"/>
    <n v="2"/>
    <n v="0"/>
    <n v="0"/>
    <n v="1"/>
    <n v="1"/>
    <n v="1"/>
    <n v="0"/>
    <n v="0"/>
    <n v="4"/>
    <n v="4"/>
    <n v="1"/>
    <n v="2"/>
    <n v="4"/>
    <n v="2"/>
    <n v="0"/>
    <n v="1"/>
    <n v="2"/>
    <n v="2"/>
    <n v="1"/>
    <n v="0"/>
    <n v="4"/>
    <n v="5"/>
    <n v="5"/>
    <n v="4"/>
    <x v="14"/>
    <x v="0"/>
    <n v="0"/>
    <n v="0"/>
    <n v="0"/>
    <x v="0"/>
    <n v="2"/>
  </r>
  <r>
    <x v="92"/>
    <s v="ROLLER H.VARIO 150 ORI"/>
    <s v="CVT"/>
    <s v="ORISIN"/>
    <x v="0"/>
    <n v="49000"/>
    <n v="1"/>
    <s v="GSM"/>
    <s v="NSA"/>
    <s v="2"/>
    <n v="1"/>
    <n v="0"/>
    <n v="0"/>
    <n v="1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1"/>
    <n v="1"/>
    <n v="1"/>
    <n v="1"/>
    <x v="2"/>
    <x v="0"/>
    <n v="5"/>
    <n v="0"/>
    <n v="5"/>
    <x v="13"/>
    <n v="1"/>
  </r>
  <r>
    <x v="93"/>
    <s v="ROLLER H.BEAT FI ESP ORI"/>
    <s v="CVT"/>
    <s v="ORISIN"/>
    <x v="1"/>
    <n v="50000"/>
    <n v="1"/>
    <s v="GSM"/>
    <s v="NSA"/>
    <s v="3"/>
    <n v="1"/>
    <n v="2"/>
    <n v="2"/>
    <n v="6"/>
    <n v="10"/>
    <n v="3"/>
    <n v="1"/>
    <n v="1"/>
    <n v="3"/>
    <n v="2"/>
    <n v="1"/>
    <n v="1"/>
    <n v="1"/>
    <n v="10"/>
    <n v="4"/>
    <n v="8"/>
    <n v="16"/>
    <n v="13"/>
    <n v="4"/>
    <n v="2"/>
    <n v="4"/>
    <n v="5"/>
    <n v="4"/>
    <n v="2"/>
    <n v="2"/>
    <n v="3"/>
    <n v="16"/>
    <n v="10"/>
    <x v="20"/>
    <x v="0"/>
    <n v="9"/>
    <n v="0"/>
    <n v="9"/>
    <x v="9"/>
    <n v="5"/>
  </r>
  <r>
    <x v="94"/>
    <s v="ROLLER H.VARIO/BEAT ORI"/>
    <s v="CVT"/>
    <s v="ORISIN"/>
    <x v="3"/>
    <n v="62500"/>
    <n v="1"/>
    <s v="GSM"/>
    <s v="NSA"/>
    <s v="1"/>
    <n v="1"/>
    <n v="2"/>
    <n v="0"/>
    <n v="0"/>
    <n v="1"/>
    <n v="2"/>
    <n v="1"/>
    <n v="2"/>
    <n v="0"/>
    <n v="0"/>
    <n v="0"/>
    <n v="1"/>
    <n v="1"/>
    <n v="2"/>
    <n v="2"/>
    <n v="0"/>
    <n v="1"/>
    <n v="3"/>
    <n v="3"/>
    <n v="3"/>
    <n v="2"/>
    <n v="0"/>
    <n v="0"/>
    <n v="1"/>
    <n v="2"/>
    <n v="3"/>
    <n v="3"/>
    <n v="2"/>
    <x v="13"/>
    <x v="0"/>
    <n v="4"/>
    <n v="0"/>
    <n v="4"/>
    <x v="8"/>
    <n v="1"/>
  </r>
  <r>
    <x v="95"/>
    <s v="ROLLER H.BEAT CARBU ORI"/>
    <s v="CVT"/>
    <s v="ORISIN"/>
    <x v="2"/>
    <n v="58000"/>
    <n v="1"/>
    <s v="GSM"/>
    <s v="NSA"/>
    <n v="1"/>
    <n v="1"/>
    <n v="0"/>
    <n v="1"/>
    <n v="0"/>
    <n v="3"/>
    <n v="1"/>
    <n v="0"/>
    <n v="0"/>
    <n v="0"/>
    <n v="0"/>
    <n v="0"/>
    <n v="0"/>
    <n v="0"/>
    <n v="3"/>
    <n v="1"/>
    <n v="1"/>
    <n v="3"/>
    <n v="4"/>
    <n v="1"/>
    <n v="0"/>
    <n v="0"/>
    <n v="0"/>
    <n v="0"/>
    <n v="0"/>
    <n v="0"/>
    <n v="0"/>
    <n v="4"/>
    <n v="3"/>
    <x v="12"/>
    <x v="0"/>
    <n v="2"/>
    <n v="0"/>
    <n v="2"/>
    <x v="1"/>
    <n v="2"/>
  </r>
  <r>
    <x v="96"/>
    <s v="ROLLER H.VARIO 125 ORI"/>
    <s v="CVT"/>
    <s v="ORISIN"/>
    <x v="0"/>
    <n v="61000"/>
    <n v="1"/>
    <s v="GSM"/>
    <s v="NSA"/>
    <s v="1"/>
    <n v="1"/>
    <n v="0"/>
    <n v="0"/>
    <n v="0"/>
    <n v="0"/>
    <n v="0"/>
    <n v="0"/>
    <n v="1"/>
    <n v="1"/>
    <n v="1"/>
    <n v="0"/>
    <n v="0"/>
    <n v="0"/>
    <n v="1"/>
    <n v="0"/>
    <n v="0"/>
    <n v="0"/>
    <n v="0"/>
    <n v="0"/>
    <n v="1"/>
    <n v="2"/>
    <n v="2"/>
    <n v="1"/>
    <n v="0"/>
    <n v="0"/>
    <n v="0"/>
    <n v="2"/>
    <n v="1"/>
    <x v="1"/>
    <x v="0"/>
    <n v="4"/>
    <n v="0"/>
    <n v="4"/>
    <x v="8"/>
    <n v="1"/>
  </r>
  <r>
    <x v="97"/>
    <s v="LAWAN RUMAH ROLLER H.VARIO 110 CARBU ORI"/>
    <s v="CVT"/>
    <s v="ORISIN"/>
    <x v="0"/>
    <n v="46000"/>
    <n v="1"/>
    <s v="GSM"/>
    <s v="NSA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98"/>
    <s v="KLIP ROLLER H.VARIO 110 ORI (1PCS)"/>
    <s v="CVT"/>
    <s v="ORISIN"/>
    <x v="3"/>
    <n v="12500"/>
    <n v="1"/>
    <s v="GSM"/>
    <s v="NSA"/>
    <s v="8"/>
    <n v="1"/>
    <n v="0"/>
    <n v="0"/>
    <n v="0"/>
    <n v="0"/>
    <n v="0"/>
    <n v="0"/>
    <n v="0"/>
    <n v="0"/>
    <n v="0"/>
    <n v="12"/>
    <n v="12"/>
    <n v="3"/>
    <n v="12"/>
    <n v="0"/>
    <n v="0"/>
    <n v="0"/>
    <n v="0"/>
    <n v="0"/>
    <n v="0"/>
    <n v="0"/>
    <n v="0"/>
    <n v="12"/>
    <n v="24"/>
    <n v="15"/>
    <n v="3"/>
    <n v="24"/>
    <n v="12"/>
    <x v="5"/>
    <x v="0"/>
    <n v="9"/>
    <n v="0"/>
    <n v="9"/>
    <x v="9"/>
    <n v="6"/>
  </r>
  <r>
    <x v="99"/>
    <s v="KAMPAS GANDA H.BEAT/SCOOPY LED NEW ORI"/>
    <s v="CVT"/>
    <s v="ORISIN"/>
    <x v="0"/>
    <n v="140000"/>
    <n v="1"/>
    <s v=""/>
    <s v=""/>
    <n v="1"/>
    <n v="1"/>
    <n v="0"/>
    <n v="1"/>
    <n v="0"/>
    <n v="0"/>
    <n v="1"/>
    <n v="0"/>
    <n v="0"/>
    <n v="0"/>
    <n v="1"/>
    <n v="0"/>
    <n v="0"/>
    <n v="0"/>
    <n v="1"/>
    <n v="1"/>
    <n v="1"/>
    <n v="0"/>
    <n v="1"/>
    <n v="1"/>
    <n v="0"/>
    <n v="0"/>
    <n v="1"/>
    <n v="0"/>
    <n v="0"/>
    <n v="0"/>
    <n v="0"/>
    <n v="1"/>
    <n v="1"/>
    <x v="2"/>
    <x v="0"/>
    <n v="1"/>
    <n v="0"/>
    <n v="1"/>
    <x v="2"/>
    <n v="1"/>
  </r>
  <r>
    <x v="100"/>
    <s v="KAMPAS GANDA H.BEAT FI ESP ORI"/>
    <s v="CVT"/>
    <s v="ORISIN"/>
    <x v="1"/>
    <n v="122000"/>
    <n v="1"/>
    <s v="GSM"/>
    <s v="NSA"/>
    <n v="1"/>
    <n v="1"/>
    <n v="2"/>
    <n v="1"/>
    <n v="4"/>
    <n v="7"/>
    <n v="3"/>
    <n v="0"/>
    <n v="0"/>
    <n v="2"/>
    <n v="3"/>
    <n v="6"/>
    <n v="0"/>
    <n v="1"/>
    <n v="7"/>
    <n v="3"/>
    <n v="5"/>
    <n v="11"/>
    <n v="10"/>
    <n v="3"/>
    <n v="0"/>
    <n v="2"/>
    <n v="5"/>
    <n v="8"/>
    <n v="6"/>
    <n v="1"/>
    <n v="3"/>
    <n v="11"/>
    <n v="7"/>
    <x v="21"/>
    <x v="0"/>
    <n v="3"/>
    <n v="0"/>
    <n v="3"/>
    <x v="10"/>
    <n v="4"/>
  </r>
  <r>
    <x v="101"/>
    <s v="KAMPAS GANDA H.BEAT CARBU ORI"/>
    <s v="CVT"/>
    <s v="ORISIN"/>
    <x v="0"/>
    <n v="138000"/>
    <n v="1"/>
    <s v="GSM"/>
    <s v="NSA"/>
    <s v="1"/>
    <n v="1"/>
    <n v="0"/>
    <n v="1"/>
    <n v="1"/>
    <n v="0"/>
    <n v="0"/>
    <n v="0"/>
    <n v="0"/>
    <n v="0"/>
    <n v="0"/>
    <n v="1"/>
    <n v="0"/>
    <n v="0"/>
    <n v="1"/>
    <n v="1"/>
    <n v="2"/>
    <n v="1"/>
    <n v="0"/>
    <n v="0"/>
    <n v="0"/>
    <n v="0"/>
    <n v="0"/>
    <n v="1"/>
    <n v="1"/>
    <n v="0"/>
    <n v="0"/>
    <n v="2"/>
    <n v="1"/>
    <x v="1"/>
    <x v="0"/>
    <n v="0"/>
    <n v="1"/>
    <n v="1"/>
    <x v="2"/>
    <n v="1"/>
  </r>
  <r>
    <x v="102"/>
    <s v="KAMPAS GANDA H.VARIO 125 ORI"/>
    <s v="CVT"/>
    <s v="ORISIN"/>
    <x v="0"/>
    <n v="147000"/>
    <n v="1"/>
    <s v="GSM"/>
    <s v="NSA"/>
    <n v="1"/>
    <n v="1"/>
    <n v="0"/>
    <n v="0"/>
    <n v="0"/>
    <n v="0"/>
    <n v="0"/>
    <n v="0"/>
    <n v="0"/>
    <n v="1"/>
    <n v="0"/>
    <n v="2"/>
    <n v="0"/>
    <n v="0"/>
    <n v="2"/>
    <n v="0"/>
    <n v="0"/>
    <n v="0"/>
    <n v="0"/>
    <n v="0"/>
    <n v="0"/>
    <n v="1"/>
    <n v="1"/>
    <n v="3"/>
    <n v="2"/>
    <n v="0"/>
    <n v="0"/>
    <n v="3"/>
    <n v="2"/>
    <x v="13"/>
    <x v="0"/>
    <n v="1"/>
    <n v="0"/>
    <n v="1"/>
    <x v="2"/>
    <n v="1"/>
  </r>
  <r>
    <x v="103"/>
    <s v="KAMPAS GANDA H.BEAT FI ORI"/>
    <s v="CVT"/>
    <s v="ORISIN"/>
    <x v="2"/>
    <n v="140630"/>
    <n v="1"/>
    <s v="GSM"/>
    <s v="NSA"/>
    <s v="1"/>
    <n v="1"/>
    <n v="0"/>
    <n v="0"/>
    <n v="0"/>
    <n v="0"/>
    <n v="1"/>
    <n v="1"/>
    <n v="0"/>
    <n v="0"/>
    <n v="1"/>
    <n v="0"/>
    <n v="1"/>
    <n v="0"/>
    <n v="1"/>
    <n v="0"/>
    <n v="0"/>
    <n v="0"/>
    <n v="1"/>
    <n v="2"/>
    <n v="1"/>
    <n v="0"/>
    <n v="1"/>
    <n v="0"/>
    <n v="1"/>
    <n v="1"/>
    <n v="0"/>
    <n v="2"/>
    <n v="1"/>
    <x v="1"/>
    <x v="0"/>
    <n v="2"/>
    <n v="0"/>
    <n v="2"/>
    <x v="1"/>
    <n v="1"/>
  </r>
  <r>
    <x v="104"/>
    <s v="KARET GANDA H.VARIO 110 ORI (SATUAN)"/>
    <s v="KARET &amp; SELANG"/>
    <s v="ORISIN"/>
    <x v="0"/>
    <n v="6000"/>
    <n v="1"/>
    <s v="GSM"/>
    <s v="NSA"/>
    <s v="8"/>
    <n v="1"/>
    <n v="0"/>
    <n v="0"/>
    <n v="3"/>
    <n v="0"/>
    <n v="0"/>
    <n v="0"/>
    <n v="0"/>
    <n v="0"/>
    <n v="0"/>
    <n v="0"/>
    <n v="0"/>
    <n v="0"/>
    <n v="3"/>
    <n v="0"/>
    <n v="3"/>
    <n v="3"/>
    <n v="0"/>
    <n v="0"/>
    <n v="0"/>
    <n v="0"/>
    <n v="0"/>
    <n v="0"/>
    <n v="0"/>
    <n v="0"/>
    <n v="0"/>
    <n v="3"/>
    <n v="3"/>
    <x v="13"/>
    <x v="0"/>
    <n v="6"/>
    <n v="0"/>
    <n v="6"/>
    <x v="11"/>
    <n v="2"/>
  </r>
  <r>
    <x v="105"/>
    <s v="FANBELT H.GENIO ORI"/>
    <s v="CVT"/>
    <s v="ORISIN"/>
    <x v="3"/>
    <n v="110000"/>
    <n v="1"/>
    <s v="SLT"/>
    <s v="NSA"/>
    <n v="1"/>
    <n v="1"/>
    <n v="2"/>
    <n v="0"/>
    <n v="1"/>
    <n v="2"/>
    <n v="0"/>
    <n v="2"/>
    <n v="0"/>
    <n v="1"/>
    <n v="3"/>
    <n v="3"/>
    <n v="5"/>
    <n v="0"/>
    <n v="5"/>
    <n v="2"/>
    <n v="1"/>
    <n v="3"/>
    <n v="2"/>
    <n v="2"/>
    <n v="2"/>
    <n v="1"/>
    <n v="4"/>
    <n v="4"/>
    <n v="8"/>
    <n v="5"/>
    <n v="2"/>
    <n v="8"/>
    <n v="5"/>
    <x v="3"/>
    <x v="0"/>
    <n v="4"/>
    <n v="0"/>
    <n v="4"/>
    <x v="8"/>
    <n v="3"/>
  </r>
  <r>
    <x v="106"/>
    <s v="FANBELT H.PCX/ADV 160 ORI"/>
    <s v="CVT"/>
    <s v="ORISIN"/>
    <x v="2"/>
    <n v="152000"/>
    <n v="1"/>
    <s v=""/>
    <s v=""/>
    <n v="1"/>
    <n v="1"/>
    <n v="0"/>
    <n v="0"/>
    <n v="0"/>
    <n v="0"/>
    <n v="0"/>
    <n v="1"/>
    <n v="1"/>
    <n v="0"/>
    <n v="0"/>
    <n v="0"/>
    <n v="1"/>
    <n v="2"/>
    <n v="2"/>
    <n v="0"/>
    <n v="0"/>
    <n v="0"/>
    <n v="0"/>
    <n v="1"/>
    <n v="2"/>
    <n v="1"/>
    <n v="0"/>
    <n v="0"/>
    <n v="1"/>
    <n v="3"/>
    <n v="2"/>
    <n v="3"/>
    <n v="2"/>
    <x v="13"/>
    <x v="0"/>
    <n v="0"/>
    <n v="0"/>
    <n v="0"/>
    <x v="0"/>
    <n v="1"/>
  </r>
  <r>
    <x v="107"/>
    <s v="FANBELT H.VARIO 160 ORI"/>
    <s v="CVT"/>
    <s v="ORISIN"/>
    <x v="0"/>
    <n v="135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2"/>
    <n v="0"/>
    <n v="2"/>
    <x v="1"/>
    <n v="1"/>
  </r>
  <r>
    <x v="108"/>
    <s v="FANBELT H.VARIO 125 2015  ORI"/>
    <s v="CVT"/>
    <s v="ORISIN"/>
    <x v="2"/>
    <n v="128000"/>
    <n v="1"/>
    <s v="NPM"/>
    <s v="NSA"/>
    <s v="1"/>
    <n v="1"/>
    <n v="0"/>
    <n v="0"/>
    <n v="2"/>
    <n v="0"/>
    <n v="0"/>
    <n v="0"/>
    <n v="2"/>
    <n v="1"/>
    <n v="0"/>
    <n v="0"/>
    <n v="0"/>
    <n v="3"/>
    <n v="3"/>
    <n v="0"/>
    <n v="2"/>
    <n v="2"/>
    <n v="0"/>
    <n v="0"/>
    <n v="2"/>
    <n v="3"/>
    <n v="1"/>
    <n v="1"/>
    <n v="0"/>
    <n v="3"/>
    <n v="3"/>
    <n v="3"/>
    <n v="3"/>
    <x v="13"/>
    <x v="0"/>
    <n v="0"/>
    <n v="0"/>
    <n v="0"/>
    <x v="0"/>
    <n v="2"/>
  </r>
  <r>
    <x v="109"/>
    <s v="FANBELT H.VARIO 150 2015 ORI"/>
    <s v="CVT"/>
    <s v="ORISIN"/>
    <x v="2"/>
    <n v="135000"/>
    <n v="1"/>
    <s v="GSM"/>
    <s v="NSA"/>
    <s v="1"/>
    <n v="1"/>
    <n v="0"/>
    <n v="1"/>
    <n v="0"/>
    <n v="1"/>
    <n v="1"/>
    <n v="0"/>
    <n v="0"/>
    <n v="2"/>
    <n v="0"/>
    <n v="0"/>
    <n v="0"/>
    <n v="0"/>
    <n v="2"/>
    <n v="1"/>
    <n v="1"/>
    <n v="1"/>
    <n v="2"/>
    <n v="1"/>
    <n v="0"/>
    <n v="2"/>
    <n v="2"/>
    <n v="2"/>
    <n v="0"/>
    <n v="0"/>
    <n v="0"/>
    <n v="2"/>
    <n v="2"/>
    <x v="1"/>
    <x v="0"/>
    <n v="2"/>
    <n v="0"/>
    <n v="2"/>
    <x v="1"/>
    <n v="1"/>
  </r>
  <r>
    <x v="110"/>
    <s v="FANBELT H.BEAT FI ESP ORI"/>
    <s v="CVT"/>
    <s v="ORISIN"/>
    <x v="1"/>
    <n v="131000"/>
    <n v="1"/>
    <s v="GSM"/>
    <s v="NSA"/>
    <s v="2"/>
    <n v="1"/>
    <n v="3"/>
    <n v="1"/>
    <n v="4"/>
    <n v="9"/>
    <n v="4"/>
    <n v="0"/>
    <n v="1"/>
    <n v="2"/>
    <n v="0"/>
    <n v="3"/>
    <n v="2"/>
    <n v="2"/>
    <n v="9"/>
    <n v="4"/>
    <n v="5"/>
    <n v="13"/>
    <n v="13"/>
    <n v="4"/>
    <n v="1"/>
    <n v="3"/>
    <n v="2"/>
    <n v="5"/>
    <n v="5"/>
    <n v="4"/>
    <n v="5"/>
    <n v="13"/>
    <n v="9"/>
    <x v="22"/>
    <x v="0"/>
    <n v="5"/>
    <n v="0"/>
    <n v="5"/>
    <x v="13"/>
    <n v="5"/>
  </r>
  <r>
    <x v="111"/>
    <s v="FANBELT H.PCX/ADV AHM"/>
    <s v="CVT"/>
    <s v="ORISIN"/>
    <x v="0"/>
    <n v="153000"/>
    <n v="1"/>
    <s v="SLT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0"/>
    <n v="4"/>
    <n v="0"/>
    <n v="4"/>
    <x v="8"/>
    <n v="1"/>
  </r>
  <r>
    <x v="112"/>
    <s v="FANBELT H.VARIO 110 CARBU ORI"/>
    <s v="CVT"/>
    <s v="ORISIN"/>
    <x v="0"/>
    <n v="133000"/>
    <n v="1"/>
    <s v="GSM"/>
    <s v="NSA"/>
    <s v="1"/>
    <n v="1"/>
    <n v="2"/>
    <n v="0"/>
    <n v="0"/>
    <n v="0"/>
    <n v="1"/>
    <n v="0"/>
    <n v="0"/>
    <n v="0"/>
    <n v="0"/>
    <n v="0"/>
    <n v="0"/>
    <n v="0"/>
    <n v="2"/>
    <n v="2"/>
    <n v="0"/>
    <n v="0"/>
    <n v="1"/>
    <n v="1"/>
    <n v="0"/>
    <n v="0"/>
    <n v="0"/>
    <n v="0"/>
    <n v="0"/>
    <n v="0"/>
    <n v="2"/>
    <n v="2"/>
    <n v="2"/>
    <x v="1"/>
    <x v="0"/>
    <n v="2"/>
    <n v="0"/>
    <n v="2"/>
    <x v="1"/>
    <n v="1"/>
  </r>
  <r>
    <x v="113"/>
    <s v="FANBELT H.BEAT CARBU ORI"/>
    <s v="CVT"/>
    <s v="ORISIN"/>
    <x v="2"/>
    <n v="102000"/>
    <n v="1"/>
    <s v="GSM"/>
    <s v="NSA"/>
    <n v="1"/>
    <n v="1"/>
    <n v="1"/>
    <n v="1"/>
    <n v="0"/>
    <n v="1"/>
    <n v="1"/>
    <n v="0"/>
    <n v="0"/>
    <n v="0"/>
    <n v="0"/>
    <n v="0"/>
    <n v="0"/>
    <n v="0"/>
    <n v="1"/>
    <n v="2"/>
    <n v="1"/>
    <n v="1"/>
    <n v="2"/>
    <n v="1"/>
    <n v="0"/>
    <n v="0"/>
    <n v="0"/>
    <n v="0"/>
    <n v="0"/>
    <n v="0"/>
    <n v="1"/>
    <n v="2"/>
    <n v="1"/>
    <x v="1"/>
    <x v="0"/>
    <n v="2"/>
    <n v="0"/>
    <n v="2"/>
    <x v="1"/>
    <n v="1"/>
  </r>
  <r>
    <x v="114"/>
    <s v="FANBELT H.BEAT FI ORI"/>
    <s v="CVT"/>
    <s v="ORISIN"/>
    <x v="3"/>
    <n v="100000"/>
    <n v="1"/>
    <s v="GSM"/>
    <s v="NSA"/>
    <s v="2"/>
    <n v="1"/>
    <n v="0"/>
    <n v="0"/>
    <n v="0"/>
    <n v="1"/>
    <n v="2"/>
    <n v="0"/>
    <n v="3"/>
    <n v="1"/>
    <n v="2"/>
    <n v="0"/>
    <n v="1"/>
    <n v="0"/>
    <n v="3"/>
    <n v="0"/>
    <n v="0"/>
    <n v="1"/>
    <n v="3"/>
    <n v="2"/>
    <n v="3"/>
    <n v="4"/>
    <n v="3"/>
    <n v="1"/>
    <n v="1"/>
    <n v="1"/>
    <n v="0"/>
    <n v="4"/>
    <n v="3"/>
    <x v="12"/>
    <x v="0"/>
    <n v="4"/>
    <n v="0"/>
    <n v="4"/>
    <x v="8"/>
    <n v="2"/>
  </r>
  <r>
    <x v="115"/>
    <s v="FANBELT H.VARIO 125 FI ORI"/>
    <s v="CVT"/>
    <s v="ORISIN"/>
    <x v="2"/>
    <n v="141800"/>
    <n v="1"/>
    <s v="GSM"/>
    <s v="NSA"/>
    <s v="1"/>
    <n v="1"/>
    <n v="0"/>
    <n v="0"/>
    <n v="0"/>
    <n v="1"/>
    <n v="1"/>
    <n v="0"/>
    <n v="2"/>
    <n v="0"/>
    <n v="2"/>
    <n v="0"/>
    <n v="0"/>
    <n v="0"/>
    <n v="2"/>
    <n v="0"/>
    <n v="0"/>
    <n v="1"/>
    <n v="2"/>
    <n v="1"/>
    <n v="2"/>
    <n v="2"/>
    <n v="2"/>
    <n v="0"/>
    <n v="0"/>
    <n v="0"/>
    <n v="0"/>
    <n v="2"/>
    <n v="2"/>
    <x v="1"/>
    <x v="0"/>
    <n v="3"/>
    <n v="0"/>
    <n v="3"/>
    <x v="10"/>
    <n v="1"/>
  </r>
  <r>
    <x v="116"/>
    <s v="PULLY ONLY H.BEAT ORI"/>
    <s v=""/>
    <s v="ORISIN"/>
    <x v="0"/>
    <n v="243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117"/>
    <s v="LAWAN PULLY H.BEAT LED NEW ORI"/>
    <s v="NOSTOK"/>
    <s v="ORISIN"/>
    <x v="0"/>
    <n v="215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118"/>
    <s v="PEN PULLY/PIN PEN BEAT/VARIO/SCOOPY AHM"/>
    <s v="CVT"/>
    <s v="ORISIN"/>
    <x v="0"/>
    <n v="8800"/>
    <n v="1"/>
    <s v="SLT"/>
    <s v=""/>
    <n v="1"/>
    <n v="1"/>
    <n v="0"/>
    <n v="0"/>
    <n v="3"/>
    <n v="0"/>
    <n v="0"/>
    <n v="0"/>
    <n v="0"/>
    <n v="0"/>
    <n v="0"/>
    <n v="0"/>
    <n v="0"/>
    <n v="0"/>
    <n v="3"/>
    <n v="0"/>
    <n v="3"/>
    <n v="3"/>
    <n v="0"/>
    <n v="0"/>
    <n v="0"/>
    <n v="0"/>
    <n v="0"/>
    <n v="0"/>
    <n v="0"/>
    <n v="0"/>
    <n v="0"/>
    <n v="3"/>
    <n v="3"/>
    <x v="13"/>
    <x v="0"/>
    <n v="0"/>
    <n v="0"/>
    <n v="0"/>
    <x v="0"/>
    <n v="2"/>
  </r>
  <r>
    <x v="119"/>
    <s v="BOS PEN PULLY/PIN PEN BEAT/VARIO/SCOOPY/SPACY"/>
    <s v="CVT"/>
    <s v="ORISIN"/>
    <x v="0"/>
    <n v="7900"/>
    <n v="1"/>
    <s v="SLT"/>
    <s v=""/>
    <n v="1"/>
    <n v="1"/>
    <n v="0"/>
    <n v="0"/>
    <n v="3"/>
    <n v="0"/>
    <n v="0"/>
    <n v="0"/>
    <n v="0"/>
    <n v="0"/>
    <n v="0"/>
    <n v="0"/>
    <n v="0"/>
    <n v="0"/>
    <n v="3"/>
    <n v="0"/>
    <n v="3"/>
    <n v="3"/>
    <n v="0"/>
    <n v="0"/>
    <n v="0"/>
    <n v="0"/>
    <n v="0"/>
    <n v="0"/>
    <n v="0"/>
    <n v="0"/>
    <n v="0"/>
    <n v="3"/>
    <n v="3"/>
    <x v="13"/>
    <x v="0"/>
    <n v="0"/>
    <n v="0"/>
    <n v="0"/>
    <x v="0"/>
    <n v="2"/>
  </r>
  <r>
    <x v="120"/>
    <s v="CORONG PULLY H.BEAT LED NEW ORI"/>
    <s v="NOSTOK"/>
    <s v="ORISIN"/>
    <x v="0"/>
    <n v="2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121"/>
    <s v="CORONG PULLY H.BEAT LED NEW"/>
    <s v=""/>
    <s v="ORISIN"/>
    <x v="0"/>
    <n v="35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122"/>
    <s v="LAWAN CORONG PULLY H.VARIO 125 ORI"/>
    <s v="NOSTOK"/>
    <s v="ORISIN"/>
    <x v="0"/>
    <n v="15500"/>
    <n v="1"/>
    <s v="SLT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123"/>
    <s v="KLIP ROLLER Y.MIO (1PCS)"/>
    <s v="CVT"/>
    <s v="ORISIN"/>
    <x v="3"/>
    <n v="12300"/>
    <n v="1"/>
    <s v="GSM"/>
    <s v=""/>
    <s v="1"/>
    <n v="1"/>
    <n v="0"/>
    <n v="12"/>
    <n v="12"/>
    <n v="12"/>
    <n v="6"/>
    <n v="9"/>
    <n v="3"/>
    <n v="3"/>
    <n v="3"/>
    <n v="0"/>
    <n v="0"/>
    <n v="3"/>
    <n v="12"/>
    <n v="12"/>
    <n v="24"/>
    <n v="24"/>
    <n v="18"/>
    <n v="15"/>
    <n v="12"/>
    <n v="6"/>
    <n v="6"/>
    <n v="3"/>
    <n v="0"/>
    <n v="3"/>
    <n v="3"/>
    <n v="24"/>
    <n v="12"/>
    <x v="5"/>
    <x v="0"/>
    <n v="15"/>
    <n v="0"/>
    <n v="15"/>
    <x v="14"/>
    <n v="6"/>
  </r>
  <r>
    <x v="124"/>
    <s v="DISC PAD Y.MIO M3 ORI"/>
    <s v="REM"/>
    <s v="ORISIN"/>
    <x v="3"/>
    <n v="54000"/>
    <n v="1"/>
    <s v="GSM"/>
    <s v=""/>
    <s v="1"/>
    <n v="1"/>
    <n v="1"/>
    <n v="1"/>
    <n v="1"/>
    <n v="1"/>
    <n v="1"/>
    <n v="0"/>
    <n v="0"/>
    <n v="2"/>
    <n v="2"/>
    <n v="0"/>
    <n v="1"/>
    <n v="2"/>
    <n v="2"/>
    <n v="2"/>
    <n v="2"/>
    <n v="2"/>
    <n v="2"/>
    <n v="1"/>
    <n v="0"/>
    <n v="2"/>
    <n v="4"/>
    <n v="2"/>
    <n v="1"/>
    <n v="3"/>
    <n v="3"/>
    <n v="4"/>
    <n v="2"/>
    <x v="12"/>
    <x v="0"/>
    <n v="0"/>
    <n v="0"/>
    <n v="0"/>
    <x v="0"/>
    <n v="1"/>
  </r>
  <r>
    <x v="125"/>
    <s v="PERPAK HEAD Y.NMAX ORI"/>
    <s v="NOSTOK"/>
    <s v="ORISIN"/>
    <x v="0"/>
    <n v="29500"/>
    <n v="1"/>
    <s v="SLT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126"/>
    <s v="PERPAK BLOK Y.NMAX ORI"/>
    <s v=""/>
    <s v="ORISIN"/>
    <x v="0"/>
    <n v="14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0"/>
    <n v="0"/>
    <n v="0"/>
    <n v="0"/>
    <x v="0"/>
    <n v="1"/>
  </r>
  <r>
    <x v="127"/>
    <s v="SEAL PULLY / SIL PULLY Y.NMAX ORI"/>
    <s v="KARET &amp; SELANG"/>
    <s v="ORISIN"/>
    <x v="0"/>
    <n v="12500"/>
    <n v="1"/>
    <s v="GSM"/>
    <s v=""/>
    <n v="1"/>
    <n v="1"/>
    <n v="0"/>
    <n v="2"/>
    <n v="0"/>
    <n v="0"/>
    <n v="2"/>
    <n v="0"/>
    <n v="0"/>
    <n v="2"/>
    <n v="0"/>
    <n v="0"/>
    <n v="0"/>
    <n v="0"/>
    <n v="2"/>
    <n v="2"/>
    <n v="2"/>
    <n v="0"/>
    <n v="2"/>
    <n v="2"/>
    <n v="0"/>
    <n v="2"/>
    <n v="2"/>
    <n v="2"/>
    <n v="0"/>
    <n v="0"/>
    <n v="0"/>
    <n v="2"/>
    <n v="2"/>
    <x v="1"/>
    <x v="0"/>
    <n v="2"/>
    <n v="0"/>
    <n v="2"/>
    <x v="1"/>
    <n v="1"/>
  </r>
  <r>
    <x v="128"/>
    <s v="ORING PULLY Y.NMAX ORI"/>
    <s v="KARET &amp; SELANG"/>
    <s v="ORISIN"/>
    <x v="0"/>
    <n v="15000"/>
    <n v="1"/>
    <s v="SLT"/>
    <s v=""/>
    <n v="1"/>
    <n v="1"/>
    <n v="0"/>
    <n v="0"/>
    <n v="0"/>
    <n v="0"/>
    <n v="2"/>
    <n v="0"/>
    <n v="0"/>
    <n v="2"/>
    <n v="0"/>
    <n v="0"/>
    <n v="0"/>
    <n v="0"/>
    <n v="2"/>
    <n v="0"/>
    <n v="0"/>
    <n v="0"/>
    <n v="2"/>
    <n v="2"/>
    <n v="0"/>
    <n v="2"/>
    <n v="2"/>
    <n v="2"/>
    <n v="0"/>
    <n v="0"/>
    <n v="0"/>
    <n v="2"/>
    <n v="2"/>
    <x v="1"/>
    <x v="0"/>
    <n v="2"/>
    <n v="0"/>
    <n v="2"/>
    <x v="1"/>
    <n v="1"/>
  </r>
  <r>
    <x v="129"/>
    <s v="KIPAS PULLY Y. NMAX/AEROX 155"/>
    <s v="CVT"/>
    <s v="ORISIN"/>
    <x v="0"/>
    <n v="66000"/>
    <n v="1"/>
    <s v="SLT"/>
    <s v=""/>
    <n v="1"/>
    <n v="1"/>
    <n v="0"/>
    <n v="0"/>
    <n v="1"/>
    <n v="0"/>
    <n v="0"/>
    <n v="0"/>
    <n v="0"/>
    <n v="0"/>
    <n v="1"/>
    <n v="0"/>
    <n v="0"/>
    <n v="0"/>
    <n v="1"/>
    <n v="0"/>
    <n v="1"/>
    <n v="1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130"/>
    <s v="RUMAH ROLLER Y.NMAX ORI"/>
    <s v="CVT"/>
    <s v="ORISIN"/>
    <x v="0"/>
    <n v="110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131"/>
    <s v="FANBELT Y.NMAX ORI"/>
    <s v="CVT"/>
    <s v="ORISIN"/>
    <x v="0"/>
    <n v="127000"/>
    <n v="1"/>
    <s v="GSM"/>
    <s v=""/>
    <n v="1"/>
    <n v="1"/>
    <n v="0"/>
    <n v="0"/>
    <n v="0"/>
    <n v="0"/>
    <n v="0"/>
    <n v="1"/>
    <n v="0"/>
    <n v="1"/>
    <n v="0"/>
    <n v="0"/>
    <n v="1"/>
    <n v="0"/>
    <n v="1"/>
    <n v="0"/>
    <n v="0"/>
    <n v="0"/>
    <n v="0"/>
    <n v="1"/>
    <n v="1"/>
    <n v="1"/>
    <n v="1"/>
    <n v="1"/>
    <n v="1"/>
    <n v="1"/>
    <n v="0"/>
    <n v="1"/>
    <n v="1"/>
    <x v="2"/>
    <x v="0"/>
    <n v="1"/>
    <n v="0"/>
    <n v="1"/>
    <x v="2"/>
    <n v="1"/>
  </r>
  <r>
    <x v="132"/>
    <s v="BOSH PULLY Y.NMAX / AEROX ORI"/>
    <s v="CVT"/>
    <s v="ORISIN"/>
    <x v="0"/>
    <n v="55000"/>
    <n v="1"/>
    <s v="SLT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2"/>
    <n v="0"/>
    <n v="2"/>
    <x v="1"/>
    <n v="1"/>
  </r>
  <r>
    <x v="133"/>
    <s v="KAMPAS GANDA Y.NMAX ORI (ONLY)"/>
    <s v="CVT"/>
    <s v="ORISIN"/>
    <x v="0"/>
    <n v="205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0"/>
    <n v="0"/>
    <n v="0"/>
    <n v="0"/>
    <x v="0"/>
    <n v="1"/>
  </r>
  <r>
    <x v="134"/>
    <s v="ROLLER Y.NMAX ORI (1SET)"/>
    <s v="CVT"/>
    <s v="ORISIN"/>
    <x v="0"/>
    <n v="60000"/>
    <n v="1"/>
    <s v="GSM"/>
    <s v=""/>
    <n v="1"/>
    <n v="1"/>
    <n v="0"/>
    <n v="0"/>
    <n v="1"/>
    <n v="0"/>
    <n v="0"/>
    <n v="1"/>
    <n v="0"/>
    <n v="0"/>
    <n v="0"/>
    <n v="0"/>
    <n v="1"/>
    <n v="0"/>
    <n v="1"/>
    <n v="0"/>
    <n v="1"/>
    <n v="1"/>
    <n v="0"/>
    <n v="1"/>
    <n v="1"/>
    <n v="0"/>
    <n v="0"/>
    <n v="0"/>
    <n v="1"/>
    <n v="1"/>
    <n v="0"/>
    <n v="1"/>
    <n v="1"/>
    <x v="2"/>
    <x v="0"/>
    <n v="2"/>
    <n v="0"/>
    <n v="2"/>
    <x v="1"/>
    <n v="1"/>
  </r>
  <r>
    <x v="135"/>
    <s v="FILTER UDARA Y.MIO M3 ORI"/>
    <s v="FILTER"/>
    <s v="ORISIN"/>
    <x v="0"/>
    <n v="41500"/>
    <n v="1"/>
    <s v="GSM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x v="2"/>
    <x v="0"/>
    <n v="1"/>
    <n v="0"/>
    <n v="1"/>
    <x v="2"/>
    <n v="1"/>
  </r>
  <r>
    <x v="136"/>
    <s v="SEAL PULLY Y.MIO SOUL GT125 ORI"/>
    <s v="KARET &amp; SELANG"/>
    <s v="ORISIN"/>
    <x v="0"/>
    <n v="16000"/>
    <n v="1"/>
    <s v=""/>
    <s v=""/>
    <n v="1"/>
    <n v="1"/>
    <n v="0"/>
    <n v="0"/>
    <n v="0"/>
    <n v="2"/>
    <n v="0"/>
    <n v="0"/>
    <n v="0"/>
    <n v="0"/>
    <n v="0"/>
    <n v="0"/>
    <n v="0"/>
    <n v="0"/>
    <n v="2"/>
    <n v="0"/>
    <n v="0"/>
    <n v="2"/>
    <n v="2"/>
    <n v="0"/>
    <n v="0"/>
    <n v="0"/>
    <n v="0"/>
    <n v="0"/>
    <n v="0"/>
    <n v="0"/>
    <n v="0"/>
    <n v="2"/>
    <n v="2"/>
    <x v="1"/>
    <x v="0"/>
    <n v="4"/>
    <n v="0"/>
    <n v="4"/>
    <x v="8"/>
    <n v="1"/>
  </r>
  <r>
    <x v="137"/>
    <s v="FANBELT Y.MIO M3 ORI"/>
    <s v="CVT"/>
    <s v="ORISIN"/>
    <x v="2"/>
    <n v="83000"/>
    <n v="1"/>
    <s v="GSM"/>
    <s v=""/>
    <n v="1"/>
    <n v="1"/>
    <n v="1"/>
    <n v="1"/>
    <n v="0"/>
    <n v="1"/>
    <n v="0"/>
    <n v="0"/>
    <n v="1"/>
    <n v="0"/>
    <n v="0"/>
    <n v="0"/>
    <n v="0"/>
    <n v="1"/>
    <n v="1"/>
    <n v="2"/>
    <n v="1"/>
    <n v="1"/>
    <n v="1"/>
    <n v="0"/>
    <n v="1"/>
    <n v="1"/>
    <n v="0"/>
    <n v="0"/>
    <n v="0"/>
    <n v="1"/>
    <n v="2"/>
    <n v="2"/>
    <n v="1"/>
    <x v="1"/>
    <x v="0"/>
    <n v="1"/>
    <n v="1"/>
    <n v="2"/>
    <x v="1"/>
    <n v="1"/>
  </r>
  <r>
    <x v="138"/>
    <s v="COP BUSI Y.MIO ORI (PK)"/>
    <s v="KELISTRIKAN. STATER/ENGKOL"/>
    <s v="ORISIN"/>
    <x v="0"/>
    <n v="58000"/>
    <n v="1"/>
    <s v="GSM"/>
    <s v=""/>
    <n v="1"/>
    <n v="1"/>
    <n v="1"/>
    <n v="1"/>
    <n v="0"/>
    <n v="0"/>
    <n v="0"/>
    <n v="0"/>
    <n v="1"/>
    <n v="0"/>
    <n v="0"/>
    <n v="0"/>
    <n v="0"/>
    <n v="0"/>
    <n v="1"/>
    <n v="2"/>
    <n v="1"/>
    <n v="0"/>
    <n v="0"/>
    <n v="0"/>
    <n v="1"/>
    <n v="1"/>
    <n v="0"/>
    <n v="0"/>
    <n v="0"/>
    <n v="0"/>
    <n v="1"/>
    <n v="2"/>
    <n v="1"/>
    <x v="1"/>
    <x v="0"/>
    <n v="2"/>
    <n v="0"/>
    <n v="2"/>
    <x v="1"/>
    <n v="1"/>
  </r>
  <r>
    <x v="139"/>
    <s v="ROLLER Y.MIO M3 ORI (1SET)"/>
    <s v="CVT"/>
    <s v="ORISIN"/>
    <x v="3"/>
    <n v="56000"/>
    <n v="1"/>
    <s v="GSM"/>
    <s v=""/>
    <s v="2"/>
    <n v="1"/>
    <n v="0"/>
    <n v="3"/>
    <n v="0"/>
    <n v="1"/>
    <n v="0"/>
    <n v="1"/>
    <n v="0"/>
    <n v="0"/>
    <n v="1"/>
    <n v="0"/>
    <n v="0"/>
    <n v="2"/>
    <n v="3"/>
    <n v="3"/>
    <n v="3"/>
    <n v="1"/>
    <n v="1"/>
    <n v="1"/>
    <n v="1"/>
    <n v="0"/>
    <n v="1"/>
    <n v="0"/>
    <n v="0"/>
    <n v="2"/>
    <n v="2"/>
    <n v="3"/>
    <n v="3"/>
    <x v="13"/>
    <x v="0"/>
    <n v="2"/>
    <n v="0"/>
    <n v="2"/>
    <x v="1"/>
    <n v="2"/>
  </r>
  <r>
    <x v="140"/>
    <s v="RUMAH ROLLER Y.MIO M3 ORI"/>
    <s v="CVT"/>
    <s v="ORISIN"/>
    <x v="0"/>
    <n v="823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141"/>
    <s v="CDI/ECM BEAT FI ESP NON ISS"/>
    <s v="NOSTOK"/>
    <s v="ORISIN"/>
    <x v="0"/>
    <n v="884000"/>
    <n v="1"/>
    <s v="SLT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0"/>
    <n v="0"/>
    <n v="0"/>
    <n v="0"/>
    <x v="0"/>
    <n v="0"/>
  </r>
  <r>
    <x v="142"/>
    <s v="COIL H.BEAT FI NON ESP ORI"/>
    <s v="KELISTRIKAN. STATER/ENGKOL"/>
    <s v="ORISIN"/>
    <x v="3"/>
    <n v="80000"/>
    <n v="1"/>
    <s v="GSM"/>
    <s v="NSA"/>
    <n v="1"/>
    <n v="1"/>
    <n v="1"/>
    <n v="0"/>
    <n v="2"/>
    <n v="0"/>
    <n v="1"/>
    <n v="0"/>
    <n v="1"/>
    <n v="0"/>
    <n v="0"/>
    <n v="2"/>
    <n v="2"/>
    <n v="0"/>
    <n v="2"/>
    <n v="1"/>
    <n v="2"/>
    <n v="2"/>
    <n v="1"/>
    <n v="1"/>
    <n v="1"/>
    <n v="1"/>
    <n v="0"/>
    <n v="2"/>
    <n v="4"/>
    <n v="2"/>
    <n v="1"/>
    <n v="4"/>
    <n v="2"/>
    <x v="12"/>
    <x v="0"/>
    <n v="0"/>
    <n v="0"/>
    <n v="0"/>
    <x v="0"/>
    <n v="1"/>
  </r>
  <r>
    <x v="143"/>
    <s v="COP BUSI H.VARIO 150 ORI"/>
    <s v="NOSTOK"/>
    <s v="ORISIN"/>
    <x v="0"/>
    <n v="25500"/>
    <n v="1"/>
    <s v=""/>
    <s v=""/>
    <n v="1"/>
    <n v="1"/>
    <n v="0"/>
    <n v="0"/>
    <n v="2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2"/>
    <n v="0"/>
    <x v="0"/>
    <x v="0"/>
    <n v="0"/>
    <n v="0"/>
    <n v="0"/>
    <x v="0"/>
    <n v="0"/>
  </r>
  <r>
    <x v="144"/>
    <s v="COP BUSI CB150R ORI (PK)"/>
    <s v="NOSTOK"/>
    <s v="ORISIN"/>
    <x v="0"/>
    <n v="127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0"/>
    <n v="0"/>
    <n v="0"/>
    <n v="0"/>
    <x v="0"/>
    <n v="0"/>
  </r>
  <r>
    <x v="145"/>
    <s v="SPULL ASSY H.BEAT FI NON ESP AHM"/>
    <s v="NOSTOK"/>
    <s v="ORISIN"/>
    <x v="0"/>
    <n v="250000"/>
    <n v="1"/>
    <s v="NSA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0"/>
    <n v="0"/>
    <n v="0"/>
    <n v="0"/>
    <x v="0"/>
    <n v="0"/>
  </r>
  <r>
    <x v="146"/>
    <s v="AKI KERING H.GTZ6V ORI (PK)"/>
    <s v="KELISTRIKAN. STATER/ENGKOL"/>
    <s v="AKIGEN"/>
    <x v="1"/>
    <n v="241600"/>
    <n v="1"/>
    <s v="NSA"/>
    <s v="NSA"/>
    <n v="1"/>
    <n v="1"/>
    <n v="0"/>
    <n v="1"/>
    <n v="1"/>
    <n v="4"/>
    <n v="1"/>
    <n v="3"/>
    <n v="1"/>
    <n v="4"/>
    <n v="2"/>
    <n v="3"/>
    <n v="3"/>
    <n v="2"/>
    <n v="4"/>
    <n v="1"/>
    <n v="2"/>
    <n v="5"/>
    <n v="5"/>
    <n v="4"/>
    <n v="4"/>
    <n v="5"/>
    <n v="6"/>
    <n v="7"/>
    <n v="6"/>
    <n v="5"/>
    <n v="2"/>
    <n v="7"/>
    <n v="4"/>
    <x v="19"/>
    <x v="0"/>
    <n v="2"/>
    <n v="0"/>
    <n v="2"/>
    <x v="1"/>
    <n v="2"/>
  </r>
  <r>
    <x v="147"/>
    <s v="KIPROK H.VARIO ORI"/>
    <s v="KELISTRIKAN. STATER/ENGKOL"/>
    <s v="ORISIN"/>
    <x v="0"/>
    <n v="108000"/>
    <n v="1"/>
    <s v="GSM"/>
    <s v="NSA"/>
    <s v="1"/>
    <n v="1"/>
    <n v="0"/>
    <n v="1"/>
    <n v="1"/>
    <n v="0"/>
    <n v="0"/>
    <n v="1"/>
    <n v="0"/>
    <n v="0"/>
    <n v="0"/>
    <n v="0"/>
    <n v="0"/>
    <n v="0"/>
    <n v="1"/>
    <n v="1"/>
    <n v="2"/>
    <n v="1"/>
    <n v="0"/>
    <n v="1"/>
    <n v="1"/>
    <n v="0"/>
    <n v="0"/>
    <n v="0"/>
    <n v="0"/>
    <n v="0"/>
    <n v="0"/>
    <n v="2"/>
    <n v="1"/>
    <x v="1"/>
    <x v="0"/>
    <n v="2"/>
    <n v="0"/>
    <n v="2"/>
    <x v="1"/>
    <n v="1"/>
  </r>
  <r>
    <x v="148"/>
    <s v="BUSI LMAR8L-9 DENSO ORI"/>
    <s v="KELISTRIKAN. STATER/ENGKOL"/>
    <s v="ORISIN"/>
    <x v="0"/>
    <n v="68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0"/>
    <n v="2"/>
    <n v="0"/>
    <n v="2"/>
    <x v="1"/>
    <n v="1"/>
  </r>
  <r>
    <x v="149"/>
    <s v="FITINGAN LAMPU H.GRAND ORI (PB)"/>
    <s v="KELISTRIKAN. STATER/ENGKOL"/>
    <s v="ORISIN"/>
    <x v="2"/>
    <n v="17000"/>
    <n v="1"/>
    <s v="GSM"/>
    <s v="NSA"/>
    <s v="1"/>
    <n v="1"/>
    <n v="1"/>
    <n v="2"/>
    <n v="0"/>
    <n v="0"/>
    <n v="1"/>
    <n v="0"/>
    <n v="0"/>
    <n v="0"/>
    <n v="0"/>
    <n v="3"/>
    <n v="0"/>
    <n v="1"/>
    <n v="3"/>
    <n v="3"/>
    <n v="2"/>
    <n v="0"/>
    <n v="1"/>
    <n v="1"/>
    <n v="0"/>
    <n v="0"/>
    <n v="0"/>
    <n v="3"/>
    <n v="3"/>
    <n v="1"/>
    <n v="2"/>
    <n v="3"/>
    <n v="3"/>
    <x v="13"/>
    <x v="0"/>
    <n v="3"/>
    <n v="0"/>
    <n v="3"/>
    <x v="10"/>
    <n v="2"/>
  </r>
  <r>
    <x v="150"/>
    <s v="COP BUSI SGP (PK)"/>
    <s v="KELISTRIKAN. STATER/ENGKOL"/>
    <s v="ORISIN"/>
    <x v="1"/>
    <n v="44000"/>
    <n v="1"/>
    <s v=""/>
    <s v=""/>
    <n v="1"/>
    <n v="1"/>
    <n v="10"/>
    <n v="3"/>
    <n v="5"/>
    <n v="6"/>
    <n v="2"/>
    <n v="3"/>
    <n v="3"/>
    <n v="3"/>
    <n v="1"/>
    <n v="3"/>
    <n v="3"/>
    <n v="1"/>
    <n v="10"/>
    <n v="13"/>
    <n v="8"/>
    <n v="11"/>
    <n v="8"/>
    <n v="5"/>
    <n v="6"/>
    <n v="6"/>
    <n v="4"/>
    <n v="6"/>
    <n v="6"/>
    <n v="4"/>
    <n v="11"/>
    <n v="13"/>
    <n v="10"/>
    <x v="22"/>
    <x v="0"/>
    <n v="11"/>
    <n v="0"/>
    <n v="11"/>
    <x v="15"/>
    <n v="5"/>
  </r>
  <r>
    <x v="151"/>
    <s v="OLI MATIC MOTUL SCOOTER LE 10W-30 0,8L"/>
    <s v="CAIRAN"/>
    <s v="OLIGEN"/>
    <x v="3"/>
    <n v="56000"/>
    <n v="1"/>
    <s v=""/>
    <s v=""/>
    <n v="1"/>
    <n v="1"/>
    <n v="4"/>
    <n v="2"/>
    <n v="3"/>
    <n v="2"/>
    <n v="3"/>
    <n v="4"/>
    <n v="0"/>
    <n v="0"/>
    <n v="0"/>
    <n v="1"/>
    <n v="2"/>
    <n v="3"/>
    <n v="4"/>
    <n v="6"/>
    <n v="5"/>
    <n v="5"/>
    <n v="5"/>
    <n v="7"/>
    <n v="4"/>
    <n v="0"/>
    <n v="0"/>
    <n v="1"/>
    <n v="3"/>
    <n v="5"/>
    <n v="7"/>
    <n v="7"/>
    <n v="4"/>
    <x v="19"/>
    <x v="0"/>
    <n v="9"/>
    <n v="0"/>
    <n v="9"/>
    <x v="9"/>
    <n v="2"/>
  </r>
  <r>
    <x v="152"/>
    <s v="BOHLAM DEPAN H.AHM ORI (PS)"/>
    <s v="KELISTRIKAN. STATER/ENGKOL"/>
    <s v="ORISIN"/>
    <x v="1"/>
    <n v="17500"/>
    <n v="1"/>
    <s v="GSM"/>
    <s v="NSA"/>
    <s v="16"/>
    <n v="1"/>
    <n v="3"/>
    <n v="9"/>
    <n v="5"/>
    <n v="5"/>
    <n v="6"/>
    <n v="4"/>
    <n v="5"/>
    <n v="4"/>
    <n v="1"/>
    <n v="10"/>
    <n v="4"/>
    <n v="2"/>
    <n v="10"/>
    <n v="12"/>
    <n v="14"/>
    <n v="10"/>
    <n v="11"/>
    <n v="10"/>
    <n v="9"/>
    <n v="9"/>
    <n v="5"/>
    <n v="14"/>
    <n v="14"/>
    <n v="6"/>
    <n v="5"/>
    <n v="14"/>
    <n v="10"/>
    <x v="11"/>
    <x v="0"/>
    <n v="12"/>
    <n v="0"/>
    <n v="12"/>
    <x v="16"/>
    <n v="5"/>
  </r>
  <r>
    <x v="153"/>
    <s v="SAKLAR STATER H.BEAT FI/VARIO 125 ORI (PK)"/>
    <s v="KELISTRIKAN. STATER/ENGKOL"/>
    <s v="ORISIN"/>
    <x v="0"/>
    <n v="2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154"/>
    <s v="SAKLAR DIMMER H.VARIO 125 ORI (PK)"/>
    <s v="KELISTRIKAN. STATER/ENGKOL"/>
    <s v="ORISIN"/>
    <x v="0"/>
    <n v="17500"/>
    <n v="1"/>
    <s v="GSM"/>
    <s v="NSA"/>
    <s v="2"/>
    <n v="1"/>
    <n v="0"/>
    <n v="1"/>
    <n v="0"/>
    <n v="0"/>
    <n v="0"/>
    <n v="0"/>
    <n v="0"/>
    <n v="0"/>
    <n v="0"/>
    <n v="0"/>
    <n v="1"/>
    <n v="0"/>
    <n v="1"/>
    <n v="1"/>
    <n v="1"/>
    <n v="0"/>
    <n v="0"/>
    <n v="0"/>
    <n v="0"/>
    <n v="0"/>
    <n v="0"/>
    <n v="0"/>
    <n v="1"/>
    <n v="1"/>
    <n v="0"/>
    <n v="1"/>
    <n v="1"/>
    <x v="2"/>
    <x v="0"/>
    <n v="4"/>
    <n v="0"/>
    <n v="4"/>
    <x v="8"/>
    <n v="1"/>
  </r>
  <r>
    <x v="155"/>
    <s v="SAKLAR KLAKSON H.VARIO 125 LED ORI (PK)"/>
    <s v="KELISTRIKAN. STATER/ENGKOL"/>
    <s v="ORISIN"/>
    <x v="0"/>
    <n v="18000"/>
    <n v="1"/>
    <s v="GSM"/>
    <s v="NSA"/>
    <s v="1"/>
    <n v="1"/>
    <n v="0"/>
    <n v="1"/>
    <n v="0"/>
    <n v="0"/>
    <n v="0"/>
    <n v="0"/>
    <n v="1"/>
    <n v="0"/>
    <n v="0"/>
    <n v="0"/>
    <n v="0"/>
    <n v="0"/>
    <n v="1"/>
    <n v="1"/>
    <n v="1"/>
    <n v="0"/>
    <n v="0"/>
    <n v="0"/>
    <n v="1"/>
    <n v="1"/>
    <n v="0"/>
    <n v="0"/>
    <n v="0"/>
    <n v="0"/>
    <n v="0"/>
    <n v="1"/>
    <n v="1"/>
    <x v="2"/>
    <x v="0"/>
    <n v="1"/>
    <n v="0"/>
    <n v="1"/>
    <x v="2"/>
    <n v="1"/>
  </r>
  <r>
    <x v="156"/>
    <s v="SAKLAR SEN H.VARIO 125 FI ORI (PK)"/>
    <s v="KELISTRIKAN. STATER/ENGKOL"/>
    <s v="ORISIN"/>
    <x v="0"/>
    <n v="35000"/>
    <n v="1"/>
    <s v="NSA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157"/>
    <s v="SAKLAR SEN H.BEAT FI ORI (PK)"/>
    <s v="KELISTRIKAN. STATER/ENGKOL"/>
    <s v="ORISIN"/>
    <x v="0"/>
    <n v="280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2"/>
    <n v="0"/>
    <n v="2"/>
    <x v="1"/>
    <n v="1"/>
  </r>
  <r>
    <x v="158"/>
    <s v="SWITCH REM KANAN H.BEAT FI ORI (PB)"/>
    <s v="NOSTOK"/>
    <s v="ORISIN"/>
    <x v="0"/>
    <n v="58000"/>
    <n v="1"/>
    <s v="NSA"/>
    <s v="NSA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0"/>
    <x v="0"/>
    <x v="0"/>
    <n v="0"/>
    <n v="0"/>
    <n v="0"/>
    <x v="0"/>
    <n v="0"/>
  </r>
  <r>
    <x v="159"/>
    <s v="SWITCH REM KIRI H.VARIO ORI (PB)"/>
    <s v="KELISTRIKAN. STATER/ENGKOL"/>
    <s v="ORISIN"/>
    <x v="3"/>
    <n v="14000"/>
    <n v="1"/>
    <s v="GSM"/>
    <s v="NSA"/>
    <s v="1"/>
    <n v="1"/>
    <n v="0"/>
    <n v="1"/>
    <n v="1"/>
    <n v="0"/>
    <n v="1"/>
    <n v="0"/>
    <n v="1"/>
    <n v="0"/>
    <n v="1"/>
    <n v="3"/>
    <n v="0"/>
    <n v="0"/>
    <n v="3"/>
    <n v="1"/>
    <n v="2"/>
    <n v="1"/>
    <n v="1"/>
    <n v="1"/>
    <n v="1"/>
    <n v="1"/>
    <n v="1"/>
    <n v="3"/>
    <n v="3"/>
    <n v="0"/>
    <n v="0"/>
    <n v="3"/>
    <n v="3"/>
    <x v="13"/>
    <x v="0"/>
    <n v="2"/>
    <n v="2"/>
    <n v="4"/>
    <x v="8"/>
    <n v="2"/>
  </r>
  <r>
    <x v="160"/>
    <s v="SWIT STANDAR H.SCOOPY ESP ORI"/>
    <s v="NOSTOK"/>
    <s v="ORISIN"/>
    <x v="0"/>
    <n v="1595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0"/>
    <n v="0"/>
    <n v="0"/>
    <x v="0"/>
    <n v="0"/>
  </r>
  <r>
    <x v="161"/>
    <s v="SAKLAR STATER S.SMASH ORI (PK)"/>
    <s v="KELISTRIKAN. STATER/ENGKOL"/>
    <s v="ORISIN"/>
    <x v="0"/>
    <n v="25000"/>
    <n v="1"/>
    <s v="GSM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0"/>
    <n v="1"/>
    <n v="0"/>
    <n v="1"/>
    <x v="2"/>
    <n v="1"/>
  </r>
  <r>
    <x v="162"/>
    <s v="SAKLAR DIMMER H.BEAT CARBU SGP (PK)"/>
    <s v="KELISTRIKAN. STATER/ENGKOL"/>
    <s v="ORISIN"/>
    <x v="0"/>
    <n v="19000"/>
    <n v="1"/>
    <s v="GSM"/>
    <s v="NSA"/>
    <s v="1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2"/>
    <n v="1"/>
    <x v="1"/>
    <x v="0"/>
    <n v="1"/>
    <n v="0"/>
    <n v="1"/>
    <x v="2"/>
    <n v="1"/>
  </r>
  <r>
    <x v="163"/>
    <s v="SAKLAR KLAKSON S.SMASH ORI (PK)"/>
    <s v="KELISTRIKAN. STATER/ENGKOL"/>
    <s v="ORISIN"/>
    <x v="0"/>
    <n v="24000"/>
    <n v="1"/>
    <s v="GSM"/>
    <s v=""/>
    <s v="1"/>
    <n v="1"/>
    <n v="0"/>
    <n v="0"/>
    <n v="0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0"/>
    <n v="0"/>
    <n v="0"/>
    <n v="1"/>
    <n v="1"/>
    <x v="2"/>
    <x v="0"/>
    <n v="1"/>
    <n v="0"/>
    <n v="1"/>
    <x v="2"/>
    <n v="1"/>
  </r>
  <r>
    <x v="164"/>
    <s v="PELAMPUNG TANGKI VARIO CARBU"/>
    <s v="KELISTRIKAN. STATER/ENGKOL"/>
    <s v="ORISIN"/>
    <x v="0"/>
    <n v="63000"/>
    <n v="1"/>
    <s v="SLT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165"/>
    <s v="KLAKSON H.VARIO ORI (PB)"/>
    <s v="KELISTRIKAN. STATER/ENGKOL"/>
    <s v="ORISIN"/>
    <x v="3"/>
    <n v="55250"/>
    <n v="1"/>
    <s v="NSA"/>
    <s v="NSA"/>
    <s v="1"/>
    <n v="1"/>
    <n v="0"/>
    <n v="0"/>
    <n v="1"/>
    <n v="0"/>
    <n v="3"/>
    <n v="2"/>
    <n v="1"/>
    <n v="0"/>
    <n v="1"/>
    <n v="2"/>
    <n v="1"/>
    <n v="0"/>
    <n v="3"/>
    <n v="0"/>
    <n v="1"/>
    <n v="1"/>
    <n v="3"/>
    <n v="5"/>
    <n v="3"/>
    <n v="1"/>
    <n v="1"/>
    <n v="2"/>
    <n v="3"/>
    <n v="1"/>
    <n v="0"/>
    <n v="5"/>
    <n v="3"/>
    <x v="14"/>
    <x v="0"/>
    <n v="3"/>
    <n v="2"/>
    <n v="5"/>
    <x v="13"/>
    <n v="2"/>
  </r>
  <r>
    <x v="166"/>
    <s v="RELAY STATER H.BEAT ORI"/>
    <s v="KELISTRIKAN. STATER/ENGKOL"/>
    <s v="ORISIN"/>
    <x v="3"/>
    <n v="33000"/>
    <n v="1"/>
    <s v="GSM"/>
    <s v="NSA"/>
    <s v="1"/>
    <n v="1"/>
    <n v="1"/>
    <n v="0"/>
    <n v="1"/>
    <n v="1"/>
    <n v="1"/>
    <n v="0"/>
    <n v="2"/>
    <n v="0"/>
    <n v="1"/>
    <n v="2"/>
    <n v="0"/>
    <n v="0"/>
    <n v="2"/>
    <n v="1"/>
    <n v="1"/>
    <n v="2"/>
    <n v="2"/>
    <n v="1"/>
    <n v="2"/>
    <n v="2"/>
    <n v="1"/>
    <n v="2"/>
    <n v="2"/>
    <n v="0"/>
    <n v="1"/>
    <n v="2"/>
    <n v="2"/>
    <x v="1"/>
    <x v="0"/>
    <n v="2"/>
    <n v="0"/>
    <n v="2"/>
    <x v="1"/>
    <n v="1"/>
  </r>
  <r>
    <x v="167"/>
    <s v="RELAY STATER H.BEAT FI ORI"/>
    <s v="KELISTRIKAN. STATER/ENGKOL"/>
    <s v="ORISIN"/>
    <x v="2"/>
    <n v="55000"/>
    <n v="1"/>
    <s v=""/>
    <s v=""/>
    <n v="1"/>
    <n v="1"/>
    <n v="0"/>
    <n v="1"/>
    <n v="0"/>
    <n v="0"/>
    <n v="0"/>
    <n v="0"/>
    <n v="1"/>
    <n v="0"/>
    <n v="1"/>
    <n v="1"/>
    <n v="0"/>
    <n v="0"/>
    <n v="1"/>
    <n v="1"/>
    <n v="1"/>
    <n v="0"/>
    <n v="0"/>
    <n v="0"/>
    <n v="1"/>
    <n v="1"/>
    <n v="1"/>
    <n v="1"/>
    <n v="1"/>
    <n v="0"/>
    <n v="0"/>
    <n v="1"/>
    <n v="1"/>
    <x v="2"/>
    <x v="0"/>
    <n v="2"/>
    <n v="0"/>
    <n v="2"/>
    <x v="1"/>
    <n v="1"/>
  </r>
  <r>
    <x v="168"/>
    <s v="RELAY STATER H.VARIO 150 ORI"/>
    <s v="KELISTRIKAN. STATER/ENGKOL"/>
    <s v="ORISIN"/>
    <x v="0"/>
    <n v="48380"/>
    <n v="1"/>
    <s v="SLT"/>
    <s v="NSA"/>
    <n v="1"/>
    <n v="1"/>
    <n v="0"/>
    <n v="0"/>
    <n v="1"/>
    <n v="0"/>
    <n v="0"/>
    <n v="0"/>
    <n v="1"/>
    <n v="0"/>
    <n v="0"/>
    <n v="1"/>
    <n v="0"/>
    <n v="0"/>
    <n v="1"/>
    <n v="0"/>
    <n v="1"/>
    <n v="1"/>
    <n v="0"/>
    <n v="0"/>
    <n v="1"/>
    <n v="1"/>
    <n v="0"/>
    <n v="1"/>
    <n v="1"/>
    <n v="0"/>
    <n v="0"/>
    <n v="1"/>
    <n v="1"/>
    <x v="2"/>
    <x v="0"/>
    <n v="1"/>
    <n v="0"/>
    <n v="1"/>
    <x v="2"/>
    <n v="1"/>
  </r>
  <r>
    <x v="169"/>
    <s v="CDI/ECU/ECM CB 150 ORI"/>
    <s v=""/>
    <s v="ORISIN"/>
    <x v="0"/>
    <n v="1243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0"/>
    <n v="0"/>
    <n v="0"/>
    <n v="0"/>
    <x v="0"/>
    <n v="1"/>
  </r>
  <r>
    <x v="170"/>
    <s v="SEAL SHOCK / SEAL SOK Y.MIO ORI"/>
    <s v="KARET &amp; SELANG"/>
    <s v="ORISIN"/>
    <x v="3"/>
    <n v="21900"/>
    <n v="1"/>
    <s v="BNMKMR"/>
    <s v=""/>
    <n v="1"/>
    <n v="1"/>
    <n v="0"/>
    <n v="4"/>
    <n v="0"/>
    <n v="2"/>
    <n v="2"/>
    <n v="4"/>
    <n v="2"/>
    <n v="3"/>
    <n v="3"/>
    <n v="1"/>
    <n v="0"/>
    <n v="2"/>
    <n v="4"/>
    <n v="4"/>
    <n v="4"/>
    <n v="2"/>
    <n v="4"/>
    <n v="6"/>
    <n v="6"/>
    <n v="5"/>
    <n v="6"/>
    <n v="4"/>
    <n v="1"/>
    <n v="2"/>
    <n v="2"/>
    <n v="6"/>
    <n v="4"/>
    <x v="15"/>
    <x v="0"/>
    <n v="8"/>
    <n v="0"/>
    <n v="8"/>
    <x v="7"/>
    <n v="2"/>
  </r>
  <r>
    <x v="171"/>
    <s v="FILTER FUEL PUMP / FILTER FP VIXION ORISINIL"/>
    <s v="FILTER"/>
    <s v="ORISIN"/>
    <x v="0"/>
    <n v="50000"/>
    <n v="1"/>
    <s v="LCRMTR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172"/>
    <s v="DISC PAD Y.MIO SOUL NEW ORI"/>
    <s v="REM"/>
    <s v="ORISIN"/>
    <x v="3"/>
    <n v="56000"/>
    <n v="1"/>
    <s v="GSM"/>
    <s v=""/>
    <s v="2"/>
    <n v="1"/>
    <n v="2"/>
    <n v="0"/>
    <n v="2"/>
    <n v="1"/>
    <n v="0"/>
    <n v="0"/>
    <n v="2"/>
    <n v="1"/>
    <n v="0"/>
    <n v="0"/>
    <n v="0"/>
    <n v="0"/>
    <n v="2"/>
    <n v="2"/>
    <n v="2"/>
    <n v="3"/>
    <n v="1"/>
    <n v="0"/>
    <n v="2"/>
    <n v="3"/>
    <n v="1"/>
    <n v="1"/>
    <n v="0"/>
    <n v="0"/>
    <n v="2"/>
    <n v="3"/>
    <n v="2"/>
    <x v="13"/>
    <x v="0"/>
    <n v="3"/>
    <n v="0"/>
    <n v="3"/>
    <x v="10"/>
    <n v="1"/>
  </r>
  <r>
    <x v="173"/>
    <s v="BAN TUBLES 90/90-14 H.AHM ORI"/>
    <s v="RODA"/>
    <s v="ORISIN"/>
    <x v="2"/>
    <n v="221250"/>
    <n v="1"/>
    <s v="HKJ"/>
    <s v="NSA"/>
    <s v="3"/>
    <n v="1"/>
    <n v="1"/>
    <n v="0"/>
    <n v="0"/>
    <n v="0"/>
    <n v="1"/>
    <n v="0"/>
    <n v="2"/>
    <n v="0"/>
    <n v="0"/>
    <n v="1"/>
    <n v="0"/>
    <n v="0"/>
    <n v="2"/>
    <n v="1"/>
    <n v="0"/>
    <n v="0"/>
    <n v="1"/>
    <n v="1"/>
    <n v="2"/>
    <n v="2"/>
    <n v="0"/>
    <n v="1"/>
    <n v="1"/>
    <n v="0"/>
    <n v="1"/>
    <n v="2"/>
    <n v="2"/>
    <x v="1"/>
    <x v="0"/>
    <n v="0"/>
    <n v="0"/>
    <n v="0"/>
    <x v="0"/>
    <n v="1"/>
  </r>
  <r>
    <x v="174"/>
    <s v="BAN LUAR 90/90-14 H.AHM ORI"/>
    <s v="RODA"/>
    <s v="ORISIN"/>
    <x v="0"/>
    <n v="180750"/>
    <n v="1"/>
    <s v="HKJ"/>
    <s v="NSA"/>
    <s v="2"/>
    <n v="1"/>
    <n v="0"/>
    <n v="0"/>
    <n v="1"/>
    <n v="0"/>
    <n v="1"/>
    <n v="0"/>
    <n v="0"/>
    <n v="0"/>
    <n v="1"/>
    <n v="0"/>
    <n v="0"/>
    <n v="0"/>
    <n v="1"/>
    <n v="0"/>
    <n v="1"/>
    <n v="1"/>
    <n v="1"/>
    <n v="1"/>
    <n v="0"/>
    <n v="0"/>
    <n v="1"/>
    <n v="0"/>
    <n v="0"/>
    <n v="0"/>
    <n v="0"/>
    <n v="1"/>
    <n v="1"/>
    <x v="2"/>
    <x v="0"/>
    <n v="2"/>
    <n v="0"/>
    <n v="2"/>
    <x v="1"/>
    <n v="1"/>
  </r>
  <r>
    <x v="175"/>
    <s v="KAMPAS REM H.KARISMA ORI"/>
    <s v="REM"/>
    <s v="ORISIN"/>
    <x v="3"/>
    <n v="36000"/>
    <n v="1"/>
    <s v="GSM"/>
    <s v="NSA"/>
    <s v="3"/>
    <n v="1"/>
    <n v="1"/>
    <n v="2"/>
    <n v="0"/>
    <n v="1"/>
    <n v="0"/>
    <n v="0"/>
    <n v="0"/>
    <n v="0"/>
    <n v="0"/>
    <n v="3"/>
    <n v="1"/>
    <n v="0"/>
    <n v="3"/>
    <n v="3"/>
    <n v="2"/>
    <n v="1"/>
    <n v="1"/>
    <n v="0"/>
    <n v="0"/>
    <n v="0"/>
    <n v="0"/>
    <n v="3"/>
    <n v="4"/>
    <n v="1"/>
    <n v="1"/>
    <n v="4"/>
    <n v="3"/>
    <x v="12"/>
    <x v="0"/>
    <n v="2"/>
    <n v="0"/>
    <n v="2"/>
    <x v="1"/>
    <n v="2"/>
  </r>
  <r>
    <x v="176"/>
    <s v="KAMPAS REM H.BEAT/VARIO ORI"/>
    <s v="REM"/>
    <s v="ORISIN"/>
    <x v="1"/>
    <n v="46500"/>
    <n v="1"/>
    <s v="GSM"/>
    <s v="NSA"/>
    <s v="2"/>
    <n v="1"/>
    <n v="7"/>
    <n v="7"/>
    <n v="3"/>
    <n v="9"/>
    <n v="9"/>
    <n v="5"/>
    <n v="7"/>
    <n v="8"/>
    <n v="7"/>
    <n v="1"/>
    <n v="6"/>
    <n v="1"/>
    <n v="9"/>
    <n v="14"/>
    <n v="10"/>
    <n v="12"/>
    <n v="18"/>
    <n v="14"/>
    <n v="12"/>
    <n v="15"/>
    <n v="15"/>
    <n v="9"/>
    <n v="7"/>
    <n v="7"/>
    <n v="8"/>
    <n v="18"/>
    <n v="9"/>
    <x v="23"/>
    <x v="0"/>
    <n v="11"/>
    <n v="0"/>
    <n v="11"/>
    <x v="15"/>
    <n v="5"/>
  </r>
  <r>
    <x v="177"/>
    <s v="PIRINGAN CAKRAM BELAKANG H. SUPRA X 125 AHM"/>
    <s v="NOSTOK"/>
    <s v="ORISIN"/>
    <x v="0"/>
    <n v="196000"/>
    <n v="1"/>
    <s v="SLT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0"/>
    <n v="0"/>
    <n v="0"/>
    <n v="0"/>
    <x v="0"/>
    <n v="0"/>
  </r>
  <r>
    <x v="178"/>
    <s v="BAN TUBLES 80/90-14 H.AHM ORI"/>
    <s v="RODA"/>
    <s v="ORISIN"/>
    <x v="3"/>
    <n v="197000"/>
    <n v="1"/>
    <s v="HKJ"/>
    <s v="NSA"/>
    <s v="2"/>
    <n v="1"/>
    <n v="2"/>
    <n v="2"/>
    <n v="0"/>
    <n v="0"/>
    <n v="0"/>
    <n v="1"/>
    <n v="2"/>
    <n v="1"/>
    <n v="0"/>
    <n v="0"/>
    <n v="0"/>
    <n v="0"/>
    <n v="2"/>
    <n v="4"/>
    <n v="2"/>
    <n v="0"/>
    <n v="0"/>
    <n v="1"/>
    <n v="3"/>
    <n v="3"/>
    <n v="1"/>
    <n v="1"/>
    <n v="0"/>
    <n v="0"/>
    <n v="2"/>
    <n v="4"/>
    <n v="2"/>
    <x v="12"/>
    <x v="0"/>
    <n v="3"/>
    <n v="0"/>
    <n v="3"/>
    <x v="10"/>
    <n v="1"/>
  </r>
  <r>
    <x v="179"/>
    <s v="BAN TUBLES 90/80-14 H.AHM ORI"/>
    <s v="RODA"/>
    <s v="ORISIN"/>
    <x v="0"/>
    <n v="225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180"/>
    <s v="BAN LUAR 70/90-17 (DEPAN) H.AHM ORI"/>
    <s v="RODA"/>
    <s v="ORISIN"/>
    <x v="0"/>
    <n v="147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181"/>
    <s v="BAN LUAR 80/90-14 H.AHM ORI"/>
    <s v="RODA"/>
    <s v="ORISIN"/>
    <x v="2"/>
    <n v="145500"/>
    <n v="1"/>
    <s v="HKJ"/>
    <s v="NSA"/>
    <s v="2"/>
    <n v="1"/>
    <n v="0"/>
    <n v="1"/>
    <n v="0"/>
    <n v="0"/>
    <n v="0"/>
    <n v="0"/>
    <n v="0"/>
    <n v="0"/>
    <n v="1"/>
    <n v="1"/>
    <n v="1"/>
    <n v="1"/>
    <n v="1"/>
    <n v="1"/>
    <n v="1"/>
    <n v="0"/>
    <n v="0"/>
    <n v="0"/>
    <n v="0"/>
    <n v="0"/>
    <n v="1"/>
    <n v="1"/>
    <n v="2"/>
    <n v="2"/>
    <n v="1"/>
    <n v="2"/>
    <n v="1"/>
    <x v="1"/>
    <x v="0"/>
    <n v="1"/>
    <n v="0"/>
    <n v="1"/>
    <x v="2"/>
    <n v="1"/>
  </r>
  <r>
    <x v="182"/>
    <s v="GIRBOX H.VARIO/BEAT ORI"/>
    <s v="RODA"/>
    <s v="ORISIN"/>
    <x v="3"/>
    <n v="59500"/>
    <n v="1"/>
    <s v="GSM"/>
    <s v="NSA"/>
    <n v="1"/>
    <n v="1"/>
    <n v="0"/>
    <n v="0"/>
    <n v="1"/>
    <n v="1"/>
    <n v="2"/>
    <n v="0"/>
    <n v="2"/>
    <n v="0"/>
    <n v="1"/>
    <n v="0"/>
    <n v="1"/>
    <n v="0"/>
    <n v="2"/>
    <n v="0"/>
    <n v="1"/>
    <n v="2"/>
    <n v="3"/>
    <n v="2"/>
    <n v="2"/>
    <n v="2"/>
    <n v="1"/>
    <n v="0"/>
    <n v="1"/>
    <n v="1"/>
    <n v="0"/>
    <n v="3"/>
    <n v="2"/>
    <x v="13"/>
    <x v="0"/>
    <n v="3"/>
    <n v="0"/>
    <n v="3"/>
    <x v="10"/>
    <n v="1"/>
  </r>
  <r>
    <x v="183"/>
    <s v="GIRBOX H.SUPRA X 125 HELM IN ORI"/>
    <s v="RODA"/>
    <s v="ORISIN"/>
    <x v="0"/>
    <n v="68500"/>
    <n v="1"/>
    <s v="SLT"/>
    <s v="NSA"/>
    <n v="1"/>
    <n v="1"/>
    <n v="1"/>
    <n v="0"/>
    <n v="1"/>
    <n v="1"/>
    <n v="0"/>
    <n v="0"/>
    <n v="0"/>
    <n v="0"/>
    <n v="0"/>
    <n v="0"/>
    <n v="0"/>
    <n v="0"/>
    <n v="1"/>
    <n v="1"/>
    <n v="1"/>
    <n v="2"/>
    <n v="1"/>
    <n v="0"/>
    <n v="0"/>
    <n v="0"/>
    <n v="0"/>
    <n v="0"/>
    <n v="0"/>
    <n v="0"/>
    <n v="1"/>
    <n v="2"/>
    <n v="1"/>
    <x v="1"/>
    <x v="0"/>
    <n v="1"/>
    <n v="0"/>
    <n v="1"/>
    <x v="2"/>
    <n v="1"/>
  </r>
  <r>
    <x v="184"/>
    <s v="KABEL KILOMETER H.VARIO ORI (PB)"/>
    <s v="KABEL"/>
    <s v="ORISIN"/>
    <x v="0"/>
    <n v="34000"/>
    <n v="1"/>
    <s v="NSA"/>
    <s v="NSA"/>
    <n v="1"/>
    <n v="1"/>
    <n v="0"/>
    <n v="0"/>
    <n v="1"/>
    <n v="2"/>
    <n v="1"/>
    <n v="0"/>
    <n v="0"/>
    <n v="0"/>
    <n v="0"/>
    <n v="0"/>
    <n v="0"/>
    <n v="0"/>
    <n v="2"/>
    <n v="0"/>
    <n v="1"/>
    <n v="3"/>
    <n v="3"/>
    <n v="1"/>
    <n v="0"/>
    <n v="0"/>
    <n v="0"/>
    <n v="0"/>
    <n v="0"/>
    <n v="0"/>
    <n v="0"/>
    <n v="3"/>
    <n v="2"/>
    <x v="13"/>
    <x v="0"/>
    <n v="0"/>
    <n v="0"/>
    <n v="0"/>
    <x v="0"/>
    <n v="1"/>
  </r>
  <r>
    <x v="185"/>
    <s v="KABEL KILOMETER H.BEAT ORI (PB)"/>
    <s v="KABEL"/>
    <s v="ORISIN"/>
    <x v="3"/>
    <n v="42000"/>
    <n v="1"/>
    <s v="GSM"/>
    <s v="NSA"/>
    <s v="3"/>
    <n v="1"/>
    <n v="0"/>
    <n v="1"/>
    <n v="1"/>
    <n v="1"/>
    <n v="3"/>
    <n v="0"/>
    <n v="2"/>
    <n v="0"/>
    <n v="1"/>
    <n v="1"/>
    <n v="1"/>
    <n v="0"/>
    <n v="3"/>
    <n v="1"/>
    <n v="2"/>
    <n v="2"/>
    <n v="4"/>
    <n v="3"/>
    <n v="2"/>
    <n v="2"/>
    <n v="1"/>
    <n v="1"/>
    <n v="2"/>
    <n v="1"/>
    <n v="0"/>
    <n v="4"/>
    <n v="3"/>
    <x v="12"/>
    <x v="0"/>
    <n v="5"/>
    <n v="0"/>
    <n v="5"/>
    <x v="13"/>
    <n v="2"/>
  </r>
  <r>
    <x v="186"/>
    <s v="KABEL KILOMETER H.REVO 110 ORI (PB)"/>
    <s v="KABEL"/>
    <s v="ORISIN"/>
    <x v="2"/>
    <n v="43500"/>
    <n v="1"/>
    <s v="GSM"/>
    <s v="NSA"/>
    <n v="1"/>
    <n v="1"/>
    <n v="0"/>
    <n v="1"/>
    <n v="1"/>
    <n v="1"/>
    <n v="0"/>
    <n v="0"/>
    <n v="0"/>
    <n v="0"/>
    <n v="0"/>
    <n v="0"/>
    <n v="1"/>
    <n v="0"/>
    <n v="1"/>
    <n v="1"/>
    <n v="2"/>
    <n v="2"/>
    <n v="1"/>
    <n v="0"/>
    <n v="0"/>
    <n v="0"/>
    <n v="0"/>
    <n v="0"/>
    <n v="1"/>
    <n v="1"/>
    <n v="0"/>
    <n v="2"/>
    <n v="1"/>
    <x v="1"/>
    <x v="0"/>
    <n v="1"/>
    <n v="0"/>
    <n v="1"/>
    <x v="2"/>
    <n v="1"/>
  </r>
  <r>
    <x v="187"/>
    <s v="FANBELT Y.XEON ORI"/>
    <s v="CVT"/>
    <s v="ORISIN"/>
    <x v="0"/>
    <n v="90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188"/>
    <s v="KABEL REM BELAKANG Y.XEON ORI"/>
    <s v=""/>
    <s v="ORISIN"/>
    <x v="0"/>
    <n v="84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0"/>
    <n v="0"/>
    <n v="0"/>
    <n v="0"/>
    <x v="0"/>
    <n v="1"/>
  </r>
  <r>
    <x v="189"/>
    <s v="DUDUKAN SPION BEAT ESP/ VARIO 150 / SCOOPY AHM"/>
    <s v="NOSTOK"/>
    <s v="ORISIN"/>
    <x v="0"/>
    <n v="23500"/>
    <n v="1"/>
    <s v="NSA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190"/>
    <s v="BOHLAM BELAKANG Y.YAMAHA ORI (PS)"/>
    <s v="NOSTOK"/>
    <s v="ORISIN"/>
    <x v="2"/>
    <n v="13316.6874739908"/>
    <n v="1"/>
    <s v=""/>
    <s v=""/>
    <n v="1"/>
    <n v="1"/>
    <n v="1"/>
    <n v="2"/>
    <n v="0"/>
    <n v="0"/>
    <n v="0"/>
    <n v="1"/>
    <n v="0"/>
    <n v="0"/>
    <n v="0"/>
    <n v="0"/>
    <n v="0"/>
    <n v="0"/>
    <n v="2"/>
    <n v="3"/>
    <n v="2"/>
    <n v="0"/>
    <n v="0"/>
    <n v="1"/>
    <n v="1"/>
    <n v="0"/>
    <n v="0"/>
    <n v="0"/>
    <n v="0"/>
    <n v="0"/>
    <n v="1"/>
    <n v="3"/>
    <n v="0"/>
    <x v="0"/>
    <x v="0"/>
    <n v="0"/>
    <n v="0"/>
    <n v="0"/>
    <x v="0"/>
    <n v="0"/>
  </r>
  <r>
    <x v="191"/>
    <s v="OLI MATIC SHELL ADVANCE AX7 0,8L 10W-30"/>
    <s v="CAIRAN"/>
    <s v="OLIGEN"/>
    <x v="1"/>
    <n v="44500"/>
    <n v="1"/>
    <s v=""/>
    <s v=""/>
    <n v="1"/>
    <n v="1"/>
    <n v="3"/>
    <n v="3"/>
    <n v="2"/>
    <n v="6"/>
    <n v="2"/>
    <n v="5"/>
    <n v="0"/>
    <n v="6"/>
    <n v="3"/>
    <n v="2"/>
    <n v="1"/>
    <n v="3"/>
    <n v="6"/>
    <n v="6"/>
    <n v="5"/>
    <n v="8"/>
    <n v="8"/>
    <n v="7"/>
    <n v="5"/>
    <n v="6"/>
    <n v="9"/>
    <n v="8"/>
    <n v="3"/>
    <n v="4"/>
    <n v="6"/>
    <n v="9"/>
    <n v="6"/>
    <x v="4"/>
    <x v="0"/>
    <n v="4"/>
    <n v="0"/>
    <n v="4"/>
    <x v="8"/>
    <n v="3"/>
  </r>
  <r>
    <x v="192"/>
    <s v="AS STANDAR TENGAH H.BEAT FI ESP ORI"/>
    <s v="RODA"/>
    <s v="ORISIN"/>
    <x v="0"/>
    <n v="13500"/>
    <n v="1"/>
    <s v="SLT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1"/>
    <x v="0"/>
    <n v="1"/>
    <n v="0"/>
    <n v="1"/>
    <x v="2"/>
    <n v="1"/>
  </r>
  <r>
    <x v="193"/>
    <s v="STANDAR SAMPING H. BEAT ORI"/>
    <s v=""/>
    <s v="ORISIN"/>
    <x v="0"/>
    <n v="285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0"/>
    <n v="0"/>
    <n v="0"/>
    <n v="0"/>
    <x v="0"/>
    <n v="1"/>
  </r>
  <r>
    <x v="194"/>
    <s v="PER SHOCK DEPAN H.VARIO 110 TECHNO CARBU ORI (51401-KVB-901)"/>
    <s v="NOSTOK"/>
    <s v="ORISIN"/>
    <x v="0"/>
    <n v="22000"/>
    <n v="1"/>
    <s v="NSM"/>
    <s v="NSA"/>
    <n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x v="0"/>
    <x v="0"/>
    <n v="0"/>
    <n v="0"/>
    <n v="0"/>
    <x v="0"/>
    <n v="0"/>
  </r>
  <r>
    <x v="195"/>
    <s v="PER SHOCK DEPAN H.VARIO 125 ORI"/>
    <s v="NOSTOK"/>
    <s v="ORISIN"/>
    <x v="0"/>
    <n v="25000"/>
    <n v="1"/>
    <s v="GSM"/>
    <s v="NSA"/>
    <n v="1"/>
    <n v="1"/>
    <n v="0"/>
    <n v="2"/>
    <n v="0"/>
    <n v="2"/>
    <n v="0"/>
    <n v="0"/>
    <n v="0"/>
    <n v="0"/>
    <n v="0"/>
    <n v="0"/>
    <n v="0"/>
    <n v="0"/>
    <n v="2"/>
    <n v="2"/>
    <n v="2"/>
    <n v="2"/>
    <n v="2"/>
    <n v="0"/>
    <n v="0"/>
    <n v="0"/>
    <n v="0"/>
    <n v="0"/>
    <n v="0"/>
    <n v="0"/>
    <n v="0"/>
    <n v="2"/>
    <n v="0"/>
    <x v="0"/>
    <x v="0"/>
    <n v="16"/>
    <n v="0"/>
    <n v="16"/>
    <x v="17"/>
    <n v="0"/>
  </r>
  <r>
    <x v="196"/>
    <s v="AS SHOCK DEPAN H.SUPRA X 125 LAMA ORI (AS SOK)"/>
    <s v="NOSTOK"/>
    <s v="ORISIN"/>
    <x v="0"/>
    <n v="144688.14944312899"/>
    <n v="1"/>
    <s v="GSM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197"/>
    <s v=" AS SHOCK DEPAN H.VARIO ORI (AS SOK)"/>
    <s v="NOSTOK"/>
    <s v="ORISIN"/>
    <x v="0"/>
    <n v="133000"/>
    <n v="1"/>
    <s v="GSM"/>
    <s v="NSA"/>
    <n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x v="0"/>
    <x v="0"/>
    <n v="0"/>
    <n v="0"/>
    <n v="0"/>
    <x v="0"/>
    <n v="0"/>
  </r>
  <r>
    <x v="198"/>
    <s v="AS SHOCK DEPAN H.BEAT FI ORI (AS SOK)"/>
    <s v="PER"/>
    <s v="ORISIN"/>
    <x v="2"/>
    <n v="136000"/>
    <n v="1"/>
    <s v="GSM"/>
    <s v="NSA"/>
    <n v="1"/>
    <n v="1"/>
    <n v="0"/>
    <n v="6"/>
    <n v="0"/>
    <n v="2"/>
    <n v="0"/>
    <n v="0"/>
    <n v="0"/>
    <n v="0"/>
    <n v="0"/>
    <n v="0"/>
    <n v="0"/>
    <n v="2"/>
    <n v="6"/>
    <n v="6"/>
    <n v="6"/>
    <n v="2"/>
    <n v="2"/>
    <n v="0"/>
    <n v="0"/>
    <n v="0"/>
    <n v="0"/>
    <n v="0"/>
    <n v="0"/>
    <n v="2"/>
    <n v="2"/>
    <n v="6"/>
    <n v="6"/>
    <x v="15"/>
    <x v="0"/>
    <n v="2"/>
    <n v="0"/>
    <n v="2"/>
    <x v="1"/>
    <n v="3"/>
  </r>
  <r>
    <x v="199"/>
    <s v="TUTUP AS SHOCK H.BEAT"/>
    <s v="BAUD"/>
    <s v="ORISIN"/>
    <x v="0"/>
    <n v="11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0"/>
    <n v="2"/>
    <n v="0"/>
    <n v="2"/>
    <x v="1"/>
    <n v="1"/>
  </r>
  <r>
    <x v="200"/>
    <s v="SEAL SHOCK / SEAL SOK H.GRAND ORI"/>
    <s v="KARET &amp; SELANG"/>
    <s v="ORISIN"/>
    <x v="2"/>
    <n v="45035.384263755397"/>
    <n v="1"/>
    <s v="GSM"/>
    <s v="NSA"/>
    <s v="2"/>
    <n v="1"/>
    <n v="3"/>
    <n v="2"/>
    <n v="3"/>
    <n v="4"/>
    <n v="0"/>
    <n v="0"/>
    <n v="0"/>
    <n v="0"/>
    <n v="0"/>
    <n v="0"/>
    <n v="3"/>
    <n v="0"/>
    <n v="4"/>
    <n v="5"/>
    <n v="5"/>
    <n v="7"/>
    <n v="4"/>
    <n v="0"/>
    <n v="0"/>
    <n v="0"/>
    <n v="0"/>
    <n v="0"/>
    <n v="3"/>
    <n v="3"/>
    <n v="3"/>
    <n v="7"/>
    <n v="4"/>
    <x v="19"/>
    <x v="0"/>
    <n v="1"/>
    <n v="0"/>
    <n v="1"/>
    <x v="2"/>
    <n v="2"/>
  </r>
  <r>
    <x v="201"/>
    <s v="SHOCK BELAKANG H.BEAT FI ORI"/>
    <s v="PER"/>
    <s v="ORISIN"/>
    <x v="0"/>
    <n v="222000"/>
    <n v="1"/>
    <s v="GSM"/>
    <s v="NSA"/>
    <n v="1"/>
    <n v="1"/>
    <n v="0"/>
    <n v="0"/>
    <n v="2"/>
    <n v="0"/>
    <n v="0"/>
    <n v="1"/>
    <n v="0"/>
    <n v="0"/>
    <n v="0"/>
    <n v="0"/>
    <n v="0"/>
    <n v="0"/>
    <n v="2"/>
    <n v="0"/>
    <n v="2"/>
    <n v="2"/>
    <n v="0"/>
    <n v="1"/>
    <n v="1"/>
    <n v="0"/>
    <n v="0"/>
    <n v="0"/>
    <n v="0"/>
    <n v="0"/>
    <n v="0"/>
    <n v="2"/>
    <n v="2"/>
    <x v="1"/>
    <x v="0"/>
    <n v="2"/>
    <n v="0"/>
    <n v="2"/>
    <x v="1"/>
    <n v="1"/>
  </r>
  <r>
    <x v="202"/>
    <s v="HANDLE REM KANAN H.BEAT FI ORI (PK)"/>
    <s v="REM"/>
    <s v="ORISIN"/>
    <x v="0"/>
    <n v="38500"/>
    <n v="1"/>
    <s v="SLT"/>
    <s v="NSA"/>
    <n v="1"/>
    <n v="1"/>
    <n v="0"/>
    <n v="1"/>
    <n v="0"/>
    <n v="1"/>
    <n v="0"/>
    <n v="0"/>
    <n v="0"/>
    <n v="1"/>
    <n v="0"/>
    <n v="0"/>
    <n v="0"/>
    <n v="0"/>
    <n v="1"/>
    <n v="1"/>
    <n v="1"/>
    <n v="1"/>
    <n v="1"/>
    <n v="0"/>
    <n v="0"/>
    <n v="1"/>
    <n v="1"/>
    <n v="1"/>
    <n v="0"/>
    <n v="0"/>
    <n v="0"/>
    <n v="1"/>
    <n v="1"/>
    <x v="2"/>
    <x v="0"/>
    <n v="1"/>
    <n v="0"/>
    <n v="1"/>
    <x v="2"/>
    <n v="1"/>
  </r>
  <r>
    <x v="203"/>
    <s v="HANDLE REM KANAN H.VARIO CBS ORI (PK)"/>
    <s v="REM"/>
    <s v="ORISIN"/>
    <x v="0"/>
    <n v="499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0"/>
    <n v="1"/>
    <n v="1"/>
    <x v="2"/>
    <n v="1"/>
  </r>
  <r>
    <x v="204"/>
    <s v="HANDLE REM KIRI H.PCX ORI"/>
    <s v=""/>
    <s v="ORISIN"/>
    <x v="0"/>
    <n v="425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0"/>
    <n v="0"/>
    <n v="0"/>
    <n v="0"/>
    <x v="0"/>
    <n v="1"/>
  </r>
  <r>
    <x v="205"/>
    <s v="HANDLE REM KIRI H. BEAT FI ESP NEW ORI"/>
    <s v="REM"/>
    <s v="ORISIN"/>
    <x v="0"/>
    <n v="40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206"/>
    <s v="HANDLE REM KIRI H.VARIO 125 ORI (PK)"/>
    <s v="REM"/>
    <s v="ORISIN"/>
    <x v="0"/>
    <n v="32500"/>
    <n v="1"/>
    <s v="GSM"/>
    <s v="NSA"/>
    <n v="1"/>
    <n v="1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1"/>
    <n v="1"/>
    <n v="0"/>
    <n v="0"/>
    <n v="0"/>
    <n v="0"/>
    <n v="0"/>
    <n v="1"/>
    <n v="1"/>
    <x v="2"/>
    <x v="0"/>
    <n v="1"/>
    <n v="0"/>
    <n v="1"/>
    <x v="2"/>
    <n v="1"/>
  </r>
  <r>
    <x v="207"/>
    <s v="HANDLE REM KIRI BEAT/SCOOPY FI ESP AHM (PK)"/>
    <s v="REM"/>
    <s v="ORISIN"/>
    <x v="3"/>
    <n v="42000"/>
    <n v="1"/>
    <s v="GSM"/>
    <s v="NSA"/>
    <n v="1"/>
    <n v="1"/>
    <n v="2"/>
    <n v="2"/>
    <n v="0"/>
    <n v="0"/>
    <n v="0"/>
    <n v="1"/>
    <n v="0"/>
    <n v="1"/>
    <n v="1"/>
    <n v="0"/>
    <n v="0"/>
    <n v="0"/>
    <n v="2"/>
    <n v="4"/>
    <n v="2"/>
    <n v="0"/>
    <n v="0"/>
    <n v="1"/>
    <n v="1"/>
    <n v="1"/>
    <n v="2"/>
    <n v="1"/>
    <n v="0"/>
    <n v="0"/>
    <n v="2"/>
    <n v="4"/>
    <n v="2"/>
    <x v="12"/>
    <x v="0"/>
    <n v="2"/>
    <n v="0"/>
    <n v="2"/>
    <x v="1"/>
    <n v="1"/>
  </r>
  <r>
    <x v="208"/>
    <s v="HANDLE REM KIRI BEAT NON CBS (PK)"/>
    <s v="NOSTOK"/>
    <s v="ORISIN"/>
    <x v="0"/>
    <n v="42000"/>
    <n v="1"/>
    <s v="GSM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0"/>
    <n v="0"/>
    <n v="0"/>
    <x v="0"/>
    <n v="0"/>
  </r>
  <r>
    <x v="209"/>
    <s v="HANDLE REM KIRI H.BEAT (PK)"/>
    <s v="REM"/>
    <s v="ORISIN"/>
    <x v="0"/>
    <n v="48000"/>
    <n v="1"/>
    <s v="SLT"/>
    <s v="NSA"/>
    <n v="1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x v="2"/>
    <x v="0"/>
    <n v="0"/>
    <n v="0"/>
    <n v="0"/>
    <x v="0"/>
    <n v="1"/>
  </r>
  <r>
    <x v="210"/>
    <s v="PER COMBI BRAKE H.AHM ORI"/>
    <s v="PER"/>
    <s v="ORISIN"/>
    <x v="3"/>
    <n v="7000"/>
    <n v="1"/>
    <s v="BLJ"/>
    <s v="NSA"/>
    <n v="1"/>
    <n v="1"/>
    <n v="0"/>
    <n v="1"/>
    <n v="3"/>
    <n v="1"/>
    <n v="0"/>
    <n v="0"/>
    <n v="2"/>
    <n v="0"/>
    <n v="2"/>
    <n v="0"/>
    <n v="2"/>
    <n v="0"/>
    <n v="3"/>
    <n v="1"/>
    <n v="4"/>
    <n v="4"/>
    <n v="1"/>
    <n v="0"/>
    <n v="2"/>
    <n v="2"/>
    <n v="2"/>
    <n v="0"/>
    <n v="2"/>
    <n v="2"/>
    <n v="0"/>
    <n v="4"/>
    <n v="3"/>
    <x v="12"/>
    <x v="0"/>
    <n v="3"/>
    <n v="0"/>
    <n v="3"/>
    <x v="10"/>
    <n v="2"/>
  </r>
  <r>
    <x v="211"/>
    <s v="MUR KOMSTIR H.BEBEK ORI"/>
    <s v="BAUD"/>
    <s v="ORISIN"/>
    <x v="3"/>
    <n v="24500"/>
    <n v="1"/>
    <s v="SLT"/>
    <s v="NSA"/>
    <n v="1"/>
    <n v="1"/>
    <n v="0"/>
    <n v="2"/>
    <n v="1"/>
    <n v="1"/>
    <n v="0"/>
    <n v="1"/>
    <n v="1"/>
    <n v="4"/>
    <n v="0"/>
    <n v="1"/>
    <n v="1"/>
    <n v="0"/>
    <n v="4"/>
    <n v="2"/>
    <n v="3"/>
    <n v="2"/>
    <n v="1"/>
    <n v="1"/>
    <n v="2"/>
    <n v="5"/>
    <n v="4"/>
    <n v="5"/>
    <n v="2"/>
    <n v="1"/>
    <n v="0"/>
    <n v="5"/>
    <n v="4"/>
    <x v="14"/>
    <x v="0"/>
    <n v="5"/>
    <n v="0"/>
    <n v="5"/>
    <x v="13"/>
    <n v="2"/>
  </r>
  <r>
    <x v="212"/>
    <s v="KIPAS PULLY Y.SOUL GT ORI"/>
    <s v="CVT"/>
    <s v="ORISIN"/>
    <x v="0"/>
    <n v="45000"/>
    <n v="1"/>
    <s v="GSM"/>
    <s v=""/>
    <s v="2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2"/>
    <n v="0"/>
    <n v="2"/>
    <x v="1"/>
    <n v="1"/>
  </r>
  <r>
    <x v="213"/>
    <s v="RUMAH ROLLER Y.MIO J ORI"/>
    <s v="CVT"/>
    <s v="ORISIN"/>
    <x v="0"/>
    <n v="87000"/>
    <n v="1"/>
    <s v="HKJ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2"/>
    <n v="0"/>
    <n v="2"/>
    <x v="1"/>
    <n v="1"/>
  </r>
  <r>
    <x v="214"/>
    <s v="LAWAN RUMAH ROLLER Y.MIO J ORI"/>
    <s v="CVT"/>
    <s v="ORISIN"/>
    <x v="0"/>
    <n v="42000"/>
    <n v="1"/>
    <s v="PTI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215"/>
    <s v="FANBELT Y.MIO J ORI"/>
    <s v="CVT"/>
    <s v="ORISIN"/>
    <x v="0"/>
    <n v="83500"/>
    <n v="1"/>
    <s v="GSM"/>
    <s v=""/>
    <n v="1"/>
    <n v="1"/>
    <n v="0"/>
    <n v="0"/>
    <n v="0"/>
    <n v="1"/>
    <n v="0"/>
    <n v="1"/>
    <n v="0"/>
    <n v="0"/>
    <n v="0"/>
    <n v="0"/>
    <n v="0"/>
    <n v="0"/>
    <n v="1"/>
    <n v="0"/>
    <n v="0"/>
    <n v="1"/>
    <n v="1"/>
    <n v="1"/>
    <n v="1"/>
    <n v="0"/>
    <n v="0"/>
    <n v="0"/>
    <n v="0"/>
    <n v="0"/>
    <n v="0"/>
    <n v="1"/>
    <n v="1"/>
    <x v="2"/>
    <x v="0"/>
    <n v="3"/>
    <n v="0"/>
    <n v="3"/>
    <x v="10"/>
    <n v="1"/>
  </r>
  <r>
    <x v="216"/>
    <s v="BOSH PULLY / BOSH ROLLER Y.MIO J ORI"/>
    <s v="CVT"/>
    <s v="ORISIN"/>
    <x v="0"/>
    <n v="38500"/>
    <n v="1"/>
    <s v="HKJ"/>
    <s v=""/>
    <n v="1"/>
    <n v="1"/>
    <n v="0"/>
    <n v="1"/>
    <n v="0"/>
    <n v="1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0"/>
    <n v="1"/>
    <n v="1"/>
    <x v="2"/>
    <x v="0"/>
    <n v="2"/>
    <n v="0"/>
    <n v="2"/>
    <x v="1"/>
    <n v="1"/>
  </r>
  <r>
    <x v="217"/>
    <s v="KABEL GAS Y.MIO J ORI"/>
    <s v="NOSTOK"/>
    <s v="ORISIN"/>
    <x v="0"/>
    <n v="135000"/>
    <n v="1"/>
    <s v="GSM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0"/>
    <n v="0"/>
    <n v="0"/>
    <x v="0"/>
    <n v="0"/>
  </r>
  <r>
    <x v="218"/>
    <s v="KABEL KILOMETER Y.MIO J ORI (PB)"/>
    <s v="KABEL"/>
    <s v="ORISIN"/>
    <x v="0"/>
    <n v="36000"/>
    <n v="1"/>
    <s v="GSM"/>
    <s v=""/>
    <s v="1"/>
    <n v="1"/>
    <n v="0"/>
    <n v="0"/>
    <n v="0"/>
    <n v="0"/>
    <n v="1"/>
    <n v="0"/>
    <n v="0"/>
    <n v="0"/>
    <n v="0"/>
    <n v="1"/>
    <n v="1"/>
    <n v="0"/>
    <n v="1"/>
    <n v="0"/>
    <n v="0"/>
    <n v="0"/>
    <n v="1"/>
    <n v="1"/>
    <n v="0"/>
    <n v="0"/>
    <n v="0"/>
    <n v="1"/>
    <n v="2"/>
    <n v="1"/>
    <n v="0"/>
    <n v="2"/>
    <n v="1"/>
    <x v="1"/>
    <x v="0"/>
    <n v="2"/>
    <n v="0"/>
    <n v="2"/>
    <x v="1"/>
    <n v="1"/>
  </r>
  <r>
    <x v="219"/>
    <s v="FILTER UDARA Y.MIO J ORI"/>
    <s v="FILTER"/>
    <s v="ORISIN"/>
    <x v="0"/>
    <n v="45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0"/>
    <n v="1"/>
    <n v="0"/>
    <n v="1"/>
    <x v="2"/>
    <n v="1"/>
  </r>
  <r>
    <x v="220"/>
    <s v="FILTER UDARA Y.MIO J ORI"/>
    <s v="FILTER"/>
    <s v="ORISIN"/>
    <x v="0"/>
    <n v="41000"/>
    <n v="1"/>
    <s v="GSM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221"/>
    <s v="ROLLER Y.MIO J ORI (1SET)"/>
    <s v="CVT"/>
    <s v="ORISIN"/>
    <x v="0"/>
    <n v="57500"/>
    <n v="1"/>
    <s v="HKJ"/>
    <s v=""/>
    <s v="1"/>
    <n v="1"/>
    <n v="0"/>
    <n v="0"/>
    <n v="0"/>
    <n v="1"/>
    <n v="0"/>
    <n v="1"/>
    <n v="0"/>
    <n v="0"/>
    <n v="0"/>
    <n v="0"/>
    <n v="0"/>
    <n v="0"/>
    <n v="1"/>
    <n v="0"/>
    <n v="0"/>
    <n v="1"/>
    <n v="1"/>
    <n v="1"/>
    <n v="1"/>
    <n v="0"/>
    <n v="0"/>
    <n v="0"/>
    <n v="0"/>
    <n v="0"/>
    <n v="0"/>
    <n v="1"/>
    <n v="1"/>
    <x v="2"/>
    <x v="0"/>
    <n v="3"/>
    <n v="0"/>
    <n v="3"/>
    <x v="10"/>
    <n v="1"/>
  </r>
  <r>
    <x v="222"/>
    <s v="SWITCH REM KANAN SGP (PB)"/>
    <s v="KELISTRIKAN. STATER/ENGKOL"/>
    <s v="ORISIN"/>
    <x v="0"/>
    <n v="31000"/>
    <n v="1"/>
    <s v=""/>
    <s v=""/>
    <n v="1"/>
    <n v="1"/>
    <n v="0"/>
    <n v="1"/>
    <n v="0"/>
    <n v="0"/>
    <n v="1"/>
    <n v="0"/>
    <n v="0"/>
    <n v="0"/>
    <n v="1"/>
    <n v="0"/>
    <n v="0"/>
    <n v="0"/>
    <n v="1"/>
    <n v="1"/>
    <n v="1"/>
    <n v="0"/>
    <n v="1"/>
    <n v="1"/>
    <n v="0"/>
    <n v="0"/>
    <n v="1"/>
    <n v="0"/>
    <n v="0"/>
    <n v="0"/>
    <n v="0"/>
    <n v="1"/>
    <n v="1"/>
    <x v="2"/>
    <x v="0"/>
    <n v="2"/>
    <n v="0"/>
    <n v="2"/>
    <x v="1"/>
    <n v="1"/>
  </r>
  <r>
    <x v="223"/>
    <s v="KAMPAS REM Y.AEROX 155/SCORPIO ORI"/>
    <s v="REM"/>
    <s v="ORISIN"/>
    <x v="0"/>
    <n v="62000"/>
    <n v="1"/>
    <s v="GSM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2"/>
    <x v="1"/>
    <x v="0"/>
    <n v="1"/>
    <n v="0"/>
    <n v="1"/>
    <x v="2"/>
    <n v="1"/>
  </r>
  <r>
    <x v="224"/>
    <s v="KAMPAS REM Y.VEGA ZR ORI"/>
    <s v="REM"/>
    <s v="ORISIN"/>
    <x v="0"/>
    <n v="57000"/>
    <n v="1"/>
    <s v="HKJ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0"/>
    <n v="1"/>
    <n v="0"/>
    <n v="1"/>
    <x v="2"/>
    <n v="1"/>
  </r>
  <r>
    <x v="225"/>
    <s v="GIR SET Y.JUPITER Z NEW/VEGA ZR ORI"/>
    <s v="NOSTOK"/>
    <s v="ORISIN"/>
    <x v="0"/>
    <n v="197500"/>
    <n v="1"/>
    <s v="HJ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0"/>
    <n v="0"/>
    <n v="0"/>
    <n v="0"/>
    <x v="0"/>
    <n v="0"/>
  </r>
  <r>
    <x v="226"/>
    <s v="KLIP ROLLER Y.NMAX ORI"/>
    <s v=""/>
    <s v="ORISIN"/>
    <x v="0"/>
    <n v="24000"/>
    <n v="1"/>
    <s v="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x v="1"/>
    <x v="0"/>
    <n v="0"/>
    <n v="0"/>
    <n v="0"/>
    <x v="0"/>
    <n v="1"/>
  </r>
  <r>
    <x v="227"/>
    <s v="KAMPAS REM Y.MIO/JUPITER MX/VIXION ORI"/>
    <s v="REM"/>
    <s v="ORISIN"/>
    <x v="3"/>
    <n v="55000"/>
    <n v="1"/>
    <s v="GSM"/>
    <s v=""/>
    <s v="2"/>
    <n v="1"/>
    <n v="0"/>
    <n v="2"/>
    <n v="0"/>
    <n v="2"/>
    <n v="0"/>
    <n v="0"/>
    <n v="0"/>
    <n v="4"/>
    <n v="1"/>
    <n v="2"/>
    <n v="3"/>
    <n v="0"/>
    <n v="4"/>
    <n v="2"/>
    <n v="2"/>
    <n v="2"/>
    <n v="2"/>
    <n v="0"/>
    <n v="0"/>
    <n v="4"/>
    <n v="5"/>
    <n v="6"/>
    <n v="5"/>
    <n v="3"/>
    <n v="0"/>
    <n v="6"/>
    <n v="4"/>
    <x v="15"/>
    <x v="0"/>
    <n v="3"/>
    <n v="0"/>
    <n v="3"/>
    <x v="10"/>
    <n v="2"/>
  </r>
  <r>
    <x v="228"/>
    <s v="GIRBOX Y. MIO GT ORI"/>
    <s v="NOSTOK"/>
    <s v="ORISIN"/>
    <x v="0"/>
    <n v="5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0"/>
    <n v="0"/>
    <n v="0"/>
    <n v="0"/>
    <x v="0"/>
    <n v="0"/>
  </r>
  <r>
    <x v="229"/>
    <s v="DUDUKAN SPION MIO/JUPITER Z"/>
    <s v="NOSTOK"/>
    <s v="ORISIN"/>
    <x v="0"/>
    <n v="22038.592299284599"/>
    <n v="1"/>
    <s v="GSM"/>
    <s v=""/>
    <n v="1"/>
    <n v="1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0"/>
    <n v="0"/>
    <n v="0"/>
    <n v="1"/>
    <n v="1"/>
    <n v="0"/>
    <x v="0"/>
    <x v="0"/>
    <n v="0"/>
    <n v="0"/>
    <n v="0"/>
    <x v="0"/>
    <n v="0"/>
  </r>
  <r>
    <x v="230"/>
    <s v="HANDLE REM KIRI Y.MIO/SOUL/XEON ORI"/>
    <s v=""/>
    <s v="ORISIN"/>
    <x v="0"/>
    <n v="52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0"/>
    <n v="0"/>
    <n v="0"/>
    <n v="0"/>
    <x v="0"/>
    <n v="1"/>
  </r>
  <r>
    <x v="231"/>
    <s v="HANDLE REM MIO 125/JUPITER Z/NEW/MX (PS)"/>
    <s v="NOSTOK"/>
    <s v="ORISIN"/>
    <x v="0"/>
    <n v="32578.788616333699"/>
    <n v="1"/>
    <s v="SLT"/>
    <s v=""/>
    <s v="1"/>
    <n v="1"/>
    <n v="1"/>
    <n v="0"/>
    <n v="0"/>
    <n v="1"/>
    <n v="0"/>
    <n v="1"/>
    <n v="0"/>
    <n v="0"/>
    <n v="0"/>
    <n v="0"/>
    <n v="0"/>
    <n v="0"/>
    <n v="1"/>
    <n v="1"/>
    <n v="0"/>
    <n v="1"/>
    <n v="1"/>
    <n v="1"/>
    <n v="1"/>
    <n v="0"/>
    <n v="0"/>
    <n v="0"/>
    <n v="0"/>
    <n v="0"/>
    <n v="1"/>
    <n v="1"/>
    <n v="0"/>
    <x v="0"/>
    <x v="0"/>
    <n v="0"/>
    <n v="0"/>
    <n v="0"/>
    <x v="0"/>
    <n v="0"/>
  </r>
  <r>
    <x v="232"/>
    <s v="LAHER 6201 IMI"/>
    <s v="RODA"/>
    <s v="IMITAS"/>
    <x v="0"/>
    <n v="12000"/>
    <n v="1"/>
    <s v="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0"/>
    <n v="2"/>
    <n v="0"/>
    <n v="2"/>
    <x v="1"/>
    <n v="1"/>
  </r>
  <r>
    <x v="233"/>
    <s v="COVER BAWAH H.BEAT"/>
    <s v="NOSTOK"/>
    <s v="ORISIN"/>
    <x v="0"/>
    <n v="75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234"/>
    <s v="BORDES BEAT20 LED/STREET ORI"/>
    <s v="NOSTOK"/>
    <s v="ORISIN"/>
    <x v="0"/>
    <n v="62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235"/>
    <s v="COVER BAWAH BEAT20 LED/STREET ORI"/>
    <s v="NOSTOK"/>
    <s v="ORISIN"/>
    <x v="0"/>
    <n v="77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236"/>
    <s v="COVER CENTER"/>
    <s v=""/>
    <s v="ORISIN"/>
    <x v="0"/>
    <n v="46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237"/>
    <s v="COVER KONTAK BAWAH H.BEAT LED"/>
    <s v=""/>
    <s v="ORISIN"/>
    <x v="0"/>
    <n v="77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238"/>
    <s v="BAGASI BOX"/>
    <s v=""/>
    <s v="ORISIN"/>
    <x v="0"/>
    <n v="89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0"/>
    <n v="0"/>
    <n v="0"/>
    <x v="0"/>
    <n v="1"/>
  </r>
  <r>
    <x v="239"/>
    <s v="OLI SUPER SPORT H.MPX 1 1,2L"/>
    <s v="CAIRAN"/>
    <s v="OLIGEN"/>
    <x v="0"/>
    <n v="85000"/>
    <n v="1"/>
    <s v="GSM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0"/>
    <n v="4"/>
    <n v="0"/>
    <n v="4"/>
    <x v="8"/>
    <n v="1"/>
  </r>
  <r>
    <x v="240"/>
    <s v="BAN DALAM 70/90-14 IRC"/>
    <s v="RODA"/>
    <s v="IMITAS"/>
    <x v="0"/>
    <n v="265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2"/>
    <n v="0"/>
    <n v="2"/>
    <x v="1"/>
    <n v="1"/>
  </r>
  <r>
    <x v="241"/>
    <s v="BAN DALAM 80/90-14 IRC"/>
    <s v="RODA"/>
    <s v="ORISIN"/>
    <x v="3"/>
    <n v="28800"/>
    <n v="1"/>
    <s v="GSM"/>
    <s v=""/>
    <n v="1"/>
    <n v="1"/>
    <n v="2"/>
    <n v="1"/>
    <n v="1"/>
    <n v="0"/>
    <n v="0"/>
    <n v="0"/>
    <n v="1"/>
    <n v="0"/>
    <n v="0"/>
    <n v="0"/>
    <n v="0"/>
    <n v="2"/>
    <n v="2"/>
    <n v="3"/>
    <n v="2"/>
    <n v="1"/>
    <n v="0"/>
    <n v="0"/>
    <n v="1"/>
    <n v="1"/>
    <n v="0"/>
    <n v="0"/>
    <n v="0"/>
    <n v="2"/>
    <n v="4"/>
    <n v="4"/>
    <n v="2"/>
    <x v="12"/>
    <x v="0"/>
    <n v="2"/>
    <n v="0"/>
    <n v="2"/>
    <x v="1"/>
    <n v="1"/>
  </r>
  <r>
    <x v="242"/>
    <s v="BAN DALAM 250-17 IRC"/>
    <s v="RODA"/>
    <s v="IMITAS"/>
    <x v="0"/>
    <n v="2808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0"/>
    <n v="2"/>
    <n v="0"/>
    <n v="2"/>
    <x v="1"/>
    <n v="1"/>
  </r>
  <r>
    <x v="243"/>
    <s v="BAN DALAM 275-17 IRC"/>
    <s v="RODA"/>
    <s v="IMITAS"/>
    <x v="2"/>
    <n v="31500"/>
    <n v="1"/>
    <s v="GSM"/>
    <s v=""/>
    <n v="1"/>
    <n v="1"/>
    <n v="0"/>
    <n v="0"/>
    <n v="1"/>
    <n v="1"/>
    <n v="0"/>
    <n v="0"/>
    <n v="1"/>
    <n v="0"/>
    <n v="0"/>
    <n v="1"/>
    <n v="0"/>
    <n v="1"/>
    <n v="1"/>
    <n v="0"/>
    <n v="1"/>
    <n v="2"/>
    <n v="1"/>
    <n v="0"/>
    <n v="1"/>
    <n v="1"/>
    <n v="0"/>
    <n v="1"/>
    <n v="1"/>
    <n v="1"/>
    <n v="1"/>
    <n v="2"/>
    <n v="1"/>
    <x v="1"/>
    <x v="0"/>
    <n v="2"/>
    <n v="0"/>
    <n v="2"/>
    <x v="1"/>
    <n v="1"/>
  </r>
  <r>
    <x v="244"/>
    <s v="BAN DALAM 90/90-14 IRC"/>
    <s v="RODA"/>
    <s v="ORISIN"/>
    <x v="3"/>
    <n v="34000"/>
    <n v="1"/>
    <s v="GSM"/>
    <s v=""/>
    <n v="1"/>
    <n v="1"/>
    <n v="1"/>
    <n v="2"/>
    <n v="1"/>
    <n v="1"/>
    <n v="2"/>
    <n v="0"/>
    <n v="0"/>
    <n v="0"/>
    <n v="0"/>
    <n v="1"/>
    <n v="0"/>
    <n v="1"/>
    <n v="2"/>
    <n v="3"/>
    <n v="3"/>
    <n v="2"/>
    <n v="3"/>
    <n v="2"/>
    <n v="0"/>
    <n v="0"/>
    <n v="0"/>
    <n v="1"/>
    <n v="1"/>
    <n v="1"/>
    <n v="2"/>
    <n v="3"/>
    <n v="2"/>
    <x v="13"/>
    <x v="0"/>
    <n v="3"/>
    <n v="0"/>
    <n v="3"/>
    <x v="10"/>
    <n v="1"/>
  </r>
  <r>
    <x v="245"/>
    <s v="OLI SPORT ENDURO RACING 1L"/>
    <s v="CAIRAN"/>
    <s v="OLIGEN"/>
    <x v="3"/>
    <n v="59000"/>
    <n v="2"/>
    <s v="HKJ"/>
    <s v=""/>
    <n v="1"/>
    <n v="1"/>
    <n v="0"/>
    <n v="1"/>
    <n v="0"/>
    <n v="0"/>
    <n v="1"/>
    <n v="1"/>
    <n v="2"/>
    <n v="0"/>
    <n v="2"/>
    <n v="1"/>
    <n v="0"/>
    <n v="0"/>
    <n v="2"/>
    <n v="1"/>
    <n v="1"/>
    <n v="0"/>
    <n v="1"/>
    <n v="2"/>
    <n v="3"/>
    <n v="2"/>
    <n v="2"/>
    <n v="1"/>
    <n v="1"/>
    <n v="0"/>
    <n v="0"/>
    <n v="3"/>
    <n v="2"/>
    <x v="13"/>
    <x v="0"/>
    <n v="2"/>
    <n v="0"/>
    <n v="2"/>
    <x v="1"/>
    <n v="1"/>
  </r>
  <r>
    <x v="246"/>
    <s v="CARBU CLEANER"/>
    <s v="BAHAN HABIS PAKAI"/>
    <s v="IMITAS"/>
    <x v="1"/>
    <n v="4000"/>
    <n v="20"/>
    <s v="ATFS"/>
    <s v=""/>
    <n v="1"/>
    <n v="5"/>
    <n v="95"/>
    <n v="102"/>
    <n v="98"/>
    <n v="104"/>
    <n v="54"/>
    <n v="60"/>
    <n v="87"/>
    <n v="130"/>
    <n v="68"/>
    <n v="33"/>
    <n v="39"/>
    <n v="51"/>
    <n v="130"/>
    <n v="197"/>
    <n v="200"/>
    <n v="202"/>
    <n v="158"/>
    <n v="114"/>
    <n v="147"/>
    <n v="217"/>
    <n v="198"/>
    <n v="163"/>
    <n v="72"/>
    <n v="90"/>
    <n v="146"/>
    <n v="217"/>
    <n v="130"/>
    <x v="24"/>
    <x v="0"/>
    <n v="7"/>
    <n v="0"/>
    <n v="7"/>
    <x v="12"/>
    <n v="65"/>
  </r>
  <r>
    <x v="247"/>
    <s v="BAUD HANDLE REM KIRI PENDEK"/>
    <s v="NOSTOK"/>
    <s v="ORISIN"/>
    <x v="0"/>
    <n v="65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x v="0"/>
    <x v="0"/>
    <n v="0"/>
    <n v="0"/>
    <n v="0"/>
    <x v="0"/>
    <n v="0"/>
  </r>
  <r>
    <x v="248"/>
    <s v="RING PULLY Y.MIO J ORI"/>
    <s v="BAUD"/>
    <s v="ORISIN"/>
    <x v="0"/>
    <n v="12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x v="0"/>
    <n v="1"/>
  </r>
  <r>
    <x v="249"/>
    <s v="MUR PULLY H.BEAT FI ORI"/>
    <s v="BAUD"/>
    <s v="ORISIN"/>
    <x v="0"/>
    <n v="15000"/>
    <n v="1"/>
    <s v="SLT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0"/>
    <n v="0"/>
    <n v="0"/>
    <n v="0"/>
    <x v="0"/>
    <n v="1"/>
  </r>
  <r>
    <x v="250"/>
    <s v="KANCING GANDA H.BEAT ORI"/>
    <s v="BAUD"/>
    <s v="ORISIN"/>
    <x v="0"/>
    <n v="6000"/>
    <n v="1"/>
    <s v="SLT"/>
    <s v="NSA"/>
    <n v="1"/>
    <n v="1"/>
    <n v="0"/>
    <n v="0"/>
    <n v="0"/>
    <n v="0"/>
    <n v="4"/>
    <n v="0"/>
    <n v="0"/>
    <n v="0"/>
    <n v="0"/>
    <n v="0"/>
    <n v="0"/>
    <n v="0"/>
    <n v="4"/>
    <n v="0"/>
    <n v="0"/>
    <n v="0"/>
    <n v="4"/>
    <n v="4"/>
    <n v="0"/>
    <n v="0"/>
    <n v="0"/>
    <n v="0"/>
    <n v="0"/>
    <n v="0"/>
    <n v="0"/>
    <n v="4"/>
    <n v="4"/>
    <x v="12"/>
    <x v="0"/>
    <n v="3"/>
    <n v="0"/>
    <n v="3"/>
    <x v="10"/>
    <n v="2"/>
  </r>
  <r>
    <x v="251"/>
    <s v="OLI MATIC Y.YAMALUBE SUPER 1L"/>
    <s v="CAIRAN"/>
    <s v="OLIGEN"/>
    <x v="1"/>
    <n v="66000"/>
    <n v="2"/>
    <s v="HKJ"/>
    <s v=""/>
    <s v="2"/>
    <n v="1"/>
    <n v="2"/>
    <n v="4"/>
    <n v="8"/>
    <n v="5"/>
    <n v="3"/>
    <n v="5"/>
    <n v="7"/>
    <n v="3"/>
    <n v="4"/>
    <n v="2"/>
    <n v="1"/>
    <n v="5"/>
    <n v="8"/>
    <n v="6"/>
    <n v="12"/>
    <n v="13"/>
    <n v="8"/>
    <n v="8"/>
    <n v="12"/>
    <n v="10"/>
    <n v="7"/>
    <n v="5"/>
    <n v="3"/>
    <n v="6"/>
    <n v="7"/>
    <n v="13"/>
    <n v="8"/>
    <x v="22"/>
    <x v="0"/>
    <n v="19"/>
    <n v="0"/>
    <n v="19"/>
    <x v="18"/>
    <n v="4"/>
  </r>
  <r>
    <x v="252"/>
    <s v="OLI SPORT Y.YAMALUBE 1L"/>
    <s v="CAIRAN"/>
    <s v="OLIGEN"/>
    <x v="3"/>
    <n v="51500"/>
    <n v="2"/>
    <s v="HKJ"/>
    <s v=""/>
    <s v="3"/>
    <n v="1"/>
    <n v="1"/>
    <n v="0"/>
    <n v="1"/>
    <n v="1"/>
    <n v="1"/>
    <n v="0"/>
    <n v="2"/>
    <n v="2"/>
    <n v="0"/>
    <n v="3"/>
    <n v="1"/>
    <n v="1"/>
    <n v="3"/>
    <n v="1"/>
    <n v="1"/>
    <n v="2"/>
    <n v="2"/>
    <n v="1"/>
    <n v="2"/>
    <n v="4"/>
    <n v="2"/>
    <n v="5"/>
    <n v="4"/>
    <n v="2"/>
    <n v="2"/>
    <n v="5"/>
    <n v="3"/>
    <x v="14"/>
    <x v="0"/>
    <n v="4"/>
    <n v="0"/>
    <n v="4"/>
    <x v="8"/>
    <n v="2"/>
  </r>
  <r>
    <x v="253"/>
    <s v="OLI GEAR Y.YAMALUBE 100ML "/>
    <s v="CAIRAN"/>
    <s v="ORISIN"/>
    <x v="3"/>
    <n v="13000"/>
    <n v="2"/>
    <s v="GSM"/>
    <s v=""/>
    <s v="6"/>
    <n v="1"/>
    <n v="1"/>
    <n v="3"/>
    <n v="2"/>
    <n v="3"/>
    <n v="3"/>
    <n v="1"/>
    <n v="3"/>
    <n v="2"/>
    <n v="1"/>
    <n v="2"/>
    <n v="4"/>
    <n v="3"/>
    <n v="4"/>
    <n v="4"/>
    <n v="5"/>
    <n v="5"/>
    <n v="6"/>
    <n v="4"/>
    <n v="4"/>
    <n v="5"/>
    <n v="3"/>
    <n v="4"/>
    <n v="6"/>
    <n v="7"/>
    <n v="4"/>
    <n v="7"/>
    <n v="4"/>
    <x v="19"/>
    <x v="0"/>
    <n v="7"/>
    <n v="0"/>
    <n v="7"/>
    <x v="12"/>
    <n v="2"/>
  </r>
  <r>
    <x v="254"/>
    <s v="OLI GEAR Y.YAMALUBE 150ML"/>
    <s v="CAIRAN"/>
    <s v="ORISIN"/>
    <x v="3"/>
    <n v="18500"/>
    <n v="2"/>
    <s v="GSM"/>
    <s v=""/>
    <n v="1"/>
    <n v="1"/>
    <n v="0"/>
    <n v="1"/>
    <n v="4"/>
    <n v="4"/>
    <n v="1"/>
    <n v="0"/>
    <n v="2"/>
    <n v="2"/>
    <n v="2"/>
    <n v="2"/>
    <n v="1"/>
    <n v="0"/>
    <n v="4"/>
    <n v="1"/>
    <n v="5"/>
    <n v="8"/>
    <n v="5"/>
    <n v="1"/>
    <n v="2"/>
    <n v="4"/>
    <n v="4"/>
    <n v="4"/>
    <n v="3"/>
    <n v="1"/>
    <n v="0"/>
    <n v="8"/>
    <n v="4"/>
    <x v="3"/>
    <x v="0"/>
    <n v="9"/>
    <n v="0"/>
    <n v="9"/>
    <x v="9"/>
    <n v="2"/>
  </r>
  <r>
    <x v="255"/>
    <s v="LAHER 6205 KRUK AS KANAN H.BEAT ORI"/>
    <s v="NOSTOK"/>
    <s v="ORISIN"/>
    <x v="0"/>
    <n v="53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0"/>
    <n v="0"/>
    <n v="0"/>
    <n v="0"/>
    <x v="0"/>
    <n v="0"/>
  </r>
  <r>
    <x v="256"/>
    <s v="LAHER KRUK AS KANAN H.VARIO 125 ORI"/>
    <s v="NOSTOK"/>
    <s v="ORISIN"/>
    <x v="0"/>
    <n v="1240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257"/>
    <s v="LAHER KRUK AS KIRI H.VARIO 125 LED ORI"/>
    <s v="NOSTOK"/>
    <s v="ORISIN"/>
    <x v="0"/>
    <n v="71500"/>
    <n v="1"/>
    <s v="SLT"/>
    <s v="NSA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258"/>
    <s v="LAHER 6007 KRUK AS KIRI H.BEAT FI/VARIO FI ORI"/>
    <s v="NOSTOK"/>
    <s v="ORISIN"/>
    <x v="0"/>
    <n v="53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0"/>
    <n v="0"/>
    <n v="0"/>
    <n v="0"/>
    <x v="0"/>
    <n v="0"/>
  </r>
  <r>
    <x v="259"/>
    <s v="LAHER CVT H.BEAT ORI"/>
    <s v="RODA"/>
    <s v="ORISIN"/>
    <x v="3"/>
    <n v="41000"/>
    <n v="1"/>
    <s v="GSM"/>
    <s v="NSA"/>
    <s v="3"/>
    <n v="1"/>
    <n v="2"/>
    <n v="0"/>
    <n v="1"/>
    <n v="0"/>
    <n v="1"/>
    <n v="0"/>
    <n v="0"/>
    <n v="1"/>
    <n v="1"/>
    <n v="2"/>
    <n v="1"/>
    <n v="0"/>
    <n v="2"/>
    <n v="2"/>
    <n v="1"/>
    <n v="1"/>
    <n v="1"/>
    <n v="1"/>
    <n v="0"/>
    <n v="1"/>
    <n v="2"/>
    <n v="3"/>
    <n v="3"/>
    <n v="1"/>
    <n v="2"/>
    <n v="3"/>
    <n v="2"/>
    <x v="13"/>
    <x v="0"/>
    <n v="3"/>
    <n v="0"/>
    <n v="3"/>
    <x v="10"/>
    <n v="1"/>
  </r>
  <r>
    <x v="260"/>
    <s v="LAHER 60/22 UU / LAHER GEAR AS RODA H.VARIO ORI"/>
    <s v="RODA"/>
    <s v="ORISIN"/>
    <x v="0"/>
    <n v="48250"/>
    <n v="1"/>
    <s v="GSM"/>
    <s v="NSA"/>
    <n v="1"/>
    <n v="1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1"/>
    <n v="1"/>
    <n v="1"/>
    <n v="1"/>
    <n v="1"/>
    <n v="0"/>
    <n v="1"/>
    <n v="1"/>
    <x v="2"/>
    <x v="0"/>
    <n v="0"/>
    <n v="1"/>
    <n v="1"/>
    <x v="2"/>
    <n v="1"/>
  </r>
  <r>
    <x v="261"/>
    <s v="LAHER 6902 U PULLY H.AHM ORI"/>
    <s v="RODA"/>
    <s v="ORISIN"/>
    <x v="3"/>
    <n v="31000"/>
    <n v="1"/>
    <s v="GSM"/>
    <s v="NSA"/>
    <n v="1"/>
    <n v="1"/>
    <n v="1"/>
    <n v="0"/>
    <n v="0"/>
    <n v="0"/>
    <n v="0"/>
    <n v="0"/>
    <n v="2"/>
    <n v="4"/>
    <n v="2"/>
    <n v="0"/>
    <n v="1"/>
    <n v="0"/>
    <n v="4"/>
    <n v="1"/>
    <n v="0"/>
    <n v="0"/>
    <n v="0"/>
    <n v="0"/>
    <n v="2"/>
    <n v="6"/>
    <n v="6"/>
    <n v="4"/>
    <n v="1"/>
    <n v="1"/>
    <n v="1"/>
    <n v="6"/>
    <n v="4"/>
    <x v="15"/>
    <x v="0"/>
    <n v="3"/>
    <n v="0"/>
    <n v="3"/>
    <x v="10"/>
    <n v="2"/>
  </r>
  <r>
    <x v="262"/>
    <s v="LAHER 20X29X18 BAMBU H.AHM"/>
    <s v="RODA"/>
    <s v="ORISIN"/>
    <x v="2"/>
    <n v="26000"/>
    <n v="1"/>
    <s v=""/>
    <s v=""/>
    <n v="1"/>
    <n v="1"/>
    <n v="0"/>
    <n v="0"/>
    <n v="0"/>
    <n v="0"/>
    <n v="0"/>
    <n v="0"/>
    <n v="0"/>
    <n v="4"/>
    <n v="1"/>
    <n v="0"/>
    <n v="1"/>
    <n v="0"/>
    <n v="4"/>
    <n v="0"/>
    <n v="0"/>
    <n v="0"/>
    <n v="0"/>
    <n v="0"/>
    <n v="0"/>
    <n v="4"/>
    <n v="5"/>
    <n v="4"/>
    <n v="1"/>
    <n v="1"/>
    <n v="0"/>
    <n v="5"/>
    <n v="4"/>
    <x v="14"/>
    <x v="0"/>
    <n v="2"/>
    <n v="0"/>
    <n v="2"/>
    <x v="1"/>
    <n v="2"/>
  </r>
  <r>
    <x v="263"/>
    <s v="LAHER CVT ORI"/>
    <s v="NOSTOK"/>
    <s v="OLIGEN"/>
    <x v="0"/>
    <n v="5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0"/>
    <n v="0"/>
    <n v="0"/>
    <x v="0"/>
    <n v="0"/>
  </r>
  <r>
    <x v="264"/>
    <s v="LAHER 20X29X18 BAMBU H.AHM"/>
    <s v="RODA"/>
    <s v="ORISIN"/>
    <x v="2"/>
    <n v="46000"/>
    <n v="1"/>
    <s v="GSM"/>
    <s v="NSA"/>
    <s v="1"/>
    <n v="1"/>
    <n v="1"/>
    <n v="0"/>
    <n v="0"/>
    <n v="0"/>
    <n v="0"/>
    <n v="0"/>
    <n v="2"/>
    <n v="0"/>
    <n v="1"/>
    <n v="0"/>
    <n v="0"/>
    <n v="0"/>
    <n v="2"/>
    <n v="1"/>
    <n v="0"/>
    <n v="0"/>
    <n v="0"/>
    <n v="0"/>
    <n v="2"/>
    <n v="2"/>
    <n v="1"/>
    <n v="0"/>
    <n v="0"/>
    <n v="0"/>
    <n v="1"/>
    <n v="2"/>
    <n v="2"/>
    <x v="1"/>
    <x v="0"/>
    <n v="0"/>
    <n v="0"/>
    <n v="0"/>
    <x v="0"/>
    <n v="1"/>
  </r>
  <r>
    <x v="265"/>
    <s v="OIL SEAL MAGHNET H.BEAT FI NON ESP/ 16X26X7 ORI"/>
    <s v="KARET &amp; SELANG"/>
    <s v="ORISIN"/>
    <x v="0"/>
    <n v="12000"/>
    <n v="1"/>
    <s v="BNMKMR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0"/>
    <n v="2"/>
    <n v="0"/>
    <n v="2"/>
    <x v="1"/>
    <n v="1"/>
  </r>
  <r>
    <x v="266"/>
    <s v="OIL SEAL MAGHNET H.VARIO LED/ 20.8X32X6 ORI"/>
    <s v="KARET &amp; SELANG"/>
    <s v="ORISIN"/>
    <x v="0"/>
    <n v="1298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x v="0"/>
    <n v="1"/>
  </r>
  <r>
    <x v="267"/>
    <s v="OIL SEAL MAGHNET H.BEAT CARBU/ 19.8X30X7 ORI"/>
    <s v="KARET &amp; SELANG"/>
    <s v="ORISIN"/>
    <x v="0"/>
    <n v="15000"/>
    <n v="1"/>
    <s v="SLT"/>
    <s v="NSA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0"/>
    <n v="2"/>
    <n v="0"/>
    <n v="2"/>
    <x v="1"/>
    <n v="1"/>
  </r>
  <r>
    <x v="268"/>
    <s v="OIL SEAL MAGHNET H.VARIO LED/ 20.8X32X6 ORI"/>
    <s v="KARET &amp; SELANG"/>
    <s v="ORISIN"/>
    <x v="0"/>
    <n v="12000"/>
    <n v="1"/>
    <s v="GSM"/>
    <s v="NSA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0"/>
    <n v="1"/>
    <n v="0"/>
    <n v="1"/>
    <x v="2"/>
    <n v="1"/>
  </r>
  <r>
    <x v="269"/>
    <s v="OIL SEAL KICK STATER H.GRAND/ 13.8X24X5 ORI"/>
    <s v="NOSTOK"/>
    <s v="ORISIN"/>
    <x v="0"/>
    <n v="8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0"/>
    <n v="0"/>
    <n v="0"/>
    <n v="0"/>
    <x v="0"/>
    <n v="0"/>
  </r>
  <r>
    <x v="270"/>
    <s v="OIL SEAL KRUK AS / SIL KER AS H.GENIO/ 19.5X31.5X6 ORI (PK)"/>
    <s v="KARET &amp; SELANG"/>
    <s v="ORISIN"/>
    <x v="1"/>
    <n v="24500"/>
    <n v="1"/>
    <s v="SLT"/>
    <s v="NSA"/>
    <s v="1"/>
    <n v="1"/>
    <n v="3"/>
    <n v="1"/>
    <n v="3"/>
    <n v="3"/>
    <n v="3"/>
    <n v="3"/>
    <n v="1"/>
    <n v="4"/>
    <n v="5"/>
    <n v="1"/>
    <n v="6"/>
    <n v="0"/>
    <n v="6"/>
    <n v="4"/>
    <n v="4"/>
    <n v="6"/>
    <n v="6"/>
    <n v="6"/>
    <n v="4"/>
    <n v="5"/>
    <n v="9"/>
    <n v="5"/>
    <n v="7"/>
    <n v="6"/>
    <n v="3"/>
    <n v="9"/>
    <n v="6"/>
    <x v="4"/>
    <x v="0"/>
    <n v="6"/>
    <n v="0"/>
    <n v="6"/>
    <x v="11"/>
    <n v="3"/>
  </r>
  <r>
    <x v="271"/>
    <s v="OIL SEAL KRUK AS / SIL KER AS H.BEAT/ 20.8X52X6X7.5 ORI (PK)"/>
    <s v="KARET &amp; SELANG"/>
    <s v="ORISIN"/>
    <x v="3"/>
    <n v="12000"/>
    <n v="1"/>
    <s v=""/>
    <s v=""/>
    <n v="1"/>
    <n v="1"/>
    <n v="1"/>
    <n v="4"/>
    <n v="2"/>
    <n v="3"/>
    <n v="5"/>
    <n v="0"/>
    <n v="0"/>
    <n v="0"/>
    <n v="0"/>
    <n v="0"/>
    <n v="0"/>
    <n v="0"/>
    <n v="5"/>
    <n v="5"/>
    <n v="6"/>
    <n v="5"/>
    <n v="8"/>
    <n v="5"/>
    <n v="0"/>
    <n v="0"/>
    <n v="0"/>
    <n v="0"/>
    <n v="0"/>
    <n v="0"/>
    <n v="1"/>
    <n v="8"/>
    <n v="5"/>
    <x v="3"/>
    <x v="0"/>
    <n v="0"/>
    <n v="0"/>
    <n v="0"/>
    <x v="0"/>
    <n v="3"/>
  </r>
  <r>
    <x v="272"/>
    <s v="OIL SEAL GARDAN / SIL GARDAN H.BEAT/20X32X6 ORI (PK)"/>
    <s v="KARET &amp; SELANG"/>
    <s v="ORISIN"/>
    <x v="3"/>
    <n v="12000"/>
    <n v="1"/>
    <s v="GSM"/>
    <s v="NSA"/>
    <s v="2"/>
    <n v="1"/>
    <n v="1"/>
    <n v="2"/>
    <n v="2"/>
    <n v="3"/>
    <n v="3"/>
    <n v="2"/>
    <n v="3"/>
    <n v="1"/>
    <n v="1"/>
    <n v="2"/>
    <n v="1"/>
    <n v="0"/>
    <n v="3"/>
    <n v="3"/>
    <n v="4"/>
    <n v="5"/>
    <n v="6"/>
    <n v="5"/>
    <n v="5"/>
    <n v="4"/>
    <n v="2"/>
    <n v="3"/>
    <n v="3"/>
    <n v="1"/>
    <n v="1"/>
    <n v="6"/>
    <n v="3"/>
    <x v="15"/>
    <x v="0"/>
    <n v="6"/>
    <n v="0"/>
    <n v="6"/>
    <x v="11"/>
    <n v="2"/>
  </r>
  <r>
    <x v="273"/>
    <s v="OIL SEAL KRUK AS / SIL KER AS H.BEAT/ 20.8X52X7.5 ORI (PK)"/>
    <s v="KARET &amp; SELANG"/>
    <s v="ORISIN"/>
    <x v="1"/>
    <n v="12000"/>
    <n v="1"/>
    <s v="GSM"/>
    <s v="NSA"/>
    <s v="5"/>
    <n v="1"/>
    <n v="1"/>
    <n v="1"/>
    <n v="3"/>
    <n v="6"/>
    <n v="5"/>
    <n v="0"/>
    <n v="4"/>
    <n v="0"/>
    <n v="5"/>
    <n v="6"/>
    <n v="4"/>
    <n v="3"/>
    <n v="6"/>
    <n v="2"/>
    <n v="4"/>
    <n v="9"/>
    <n v="11"/>
    <n v="5"/>
    <n v="4"/>
    <n v="4"/>
    <n v="5"/>
    <n v="6"/>
    <n v="10"/>
    <n v="7"/>
    <n v="4"/>
    <n v="11"/>
    <n v="6"/>
    <x v="21"/>
    <x v="0"/>
    <n v="7"/>
    <n v="5"/>
    <n v="12"/>
    <x v="16"/>
    <n v="3"/>
  </r>
  <r>
    <x v="274"/>
    <s v="OIL SEAL KRUK AS / SIL KER AS H.VARIO 125/ 26X45X6 ORI (PK)"/>
    <s v="KARET &amp; SELANG"/>
    <s v="ORISIN"/>
    <x v="0"/>
    <n v="13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0"/>
    <n v="2"/>
    <n v="0"/>
    <n v="2"/>
    <x v="1"/>
    <n v="1"/>
  </r>
  <r>
    <x v="275"/>
    <s v="OIL SEAL WATERPUMP H.VARIO/ 12X24X5 ORI"/>
    <s v="KARET &amp; SELANG"/>
    <s v="ORISIN"/>
    <x v="0"/>
    <n v="12000"/>
    <n v="1"/>
    <s v="SLT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0"/>
    <n v="2"/>
    <n v="0"/>
    <n v="2"/>
    <x v="1"/>
    <n v="1"/>
  </r>
  <r>
    <x v="276"/>
    <s v="OIL SEAL RODA BELAKANG H.BEAT/ 29X44X7 ORI"/>
    <s v="KARET &amp; SELANG"/>
    <s v="ORISIN"/>
    <x v="2"/>
    <n v="16000"/>
    <n v="1"/>
    <s v="GSM"/>
    <s v="NSA"/>
    <s v="1"/>
    <n v="1"/>
    <n v="0"/>
    <n v="0"/>
    <n v="0"/>
    <n v="2"/>
    <n v="0"/>
    <n v="0"/>
    <n v="1"/>
    <n v="1"/>
    <n v="0"/>
    <n v="0"/>
    <n v="2"/>
    <n v="0"/>
    <n v="2"/>
    <n v="0"/>
    <n v="0"/>
    <n v="2"/>
    <n v="2"/>
    <n v="0"/>
    <n v="1"/>
    <n v="2"/>
    <n v="1"/>
    <n v="1"/>
    <n v="2"/>
    <n v="2"/>
    <n v="0"/>
    <n v="2"/>
    <n v="2"/>
    <x v="1"/>
    <x v="0"/>
    <n v="2"/>
    <n v="0"/>
    <n v="2"/>
    <x v="1"/>
    <n v="1"/>
  </r>
  <r>
    <x v="277"/>
    <s v="OIL SEAL RODA BELAKANG H.VARIO 125/150/ 34X52X7 ORI"/>
    <s v="KARET &amp; SELANG"/>
    <s v="ORISIN"/>
    <x v="0"/>
    <n v="17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278"/>
    <s v="OIL SEAL GEAR DEPAN H.SUPRA X 125/ 17X30X5 ORI"/>
    <s v="KARET &amp; SELANG"/>
    <s v="ORISIN"/>
    <x v="0"/>
    <n v="13500"/>
    <n v="1"/>
    <s v="GSM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1"/>
    <x v="0"/>
    <n v="1"/>
    <n v="0"/>
    <n v="1"/>
    <x v="2"/>
    <n v="1"/>
  </r>
  <r>
    <x v="279"/>
    <s v="SEAL PULLY / SIL PULLY H.BEAT FI ORI"/>
    <s v="KARET &amp; SELANG"/>
    <s v="ORISIN"/>
    <x v="3"/>
    <n v="13000"/>
    <n v="1"/>
    <s v="GSM"/>
    <s v="NSA"/>
    <s v="4"/>
    <n v="1"/>
    <n v="0"/>
    <n v="0"/>
    <n v="2"/>
    <n v="2"/>
    <n v="0"/>
    <n v="2"/>
    <n v="0"/>
    <n v="2"/>
    <n v="1"/>
    <n v="0"/>
    <n v="2"/>
    <n v="2"/>
    <n v="2"/>
    <n v="0"/>
    <n v="2"/>
    <n v="4"/>
    <n v="2"/>
    <n v="2"/>
    <n v="2"/>
    <n v="2"/>
    <n v="3"/>
    <n v="2"/>
    <n v="2"/>
    <n v="4"/>
    <n v="2"/>
    <n v="4"/>
    <n v="2"/>
    <x v="12"/>
    <x v="0"/>
    <n v="2"/>
    <n v="2"/>
    <n v="4"/>
    <x v="8"/>
    <n v="1"/>
  </r>
  <r>
    <x v="280"/>
    <s v="SEAL PULLY / SIL PULLY H.VARIO ORI"/>
    <s v="KARET &amp; SELANG"/>
    <s v="ORISIN"/>
    <x v="3"/>
    <n v="15000"/>
    <n v="1"/>
    <s v="GSM"/>
    <s v="NSA"/>
    <s v="3"/>
    <n v="1"/>
    <n v="6"/>
    <n v="0"/>
    <n v="4"/>
    <n v="0"/>
    <n v="4"/>
    <n v="2"/>
    <n v="0"/>
    <n v="6"/>
    <n v="0"/>
    <n v="0"/>
    <n v="0"/>
    <n v="0"/>
    <n v="6"/>
    <n v="6"/>
    <n v="4"/>
    <n v="4"/>
    <n v="4"/>
    <n v="6"/>
    <n v="2"/>
    <n v="6"/>
    <n v="6"/>
    <n v="6"/>
    <n v="0"/>
    <n v="0"/>
    <n v="6"/>
    <n v="6"/>
    <n v="6"/>
    <x v="15"/>
    <x v="0"/>
    <n v="10"/>
    <n v="0"/>
    <n v="10"/>
    <x v="3"/>
    <n v="3"/>
  </r>
  <r>
    <x v="281"/>
    <s v="ORING PULLY H.VARIO/ 38.5X2 ORI"/>
    <s v="KARET &amp; SELANG"/>
    <s v="ORISIN"/>
    <x v="3"/>
    <n v="6500"/>
    <n v="1"/>
    <s v="GSM"/>
    <s v="NSA"/>
    <s v="2"/>
    <n v="1"/>
    <n v="2"/>
    <n v="0"/>
    <n v="6"/>
    <n v="2"/>
    <n v="0"/>
    <n v="4"/>
    <n v="0"/>
    <n v="2"/>
    <n v="0"/>
    <n v="0"/>
    <n v="0"/>
    <n v="0"/>
    <n v="6"/>
    <n v="2"/>
    <n v="6"/>
    <n v="8"/>
    <n v="2"/>
    <n v="4"/>
    <n v="4"/>
    <n v="2"/>
    <n v="2"/>
    <n v="2"/>
    <n v="0"/>
    <n v="0"/>
    <n v="2"/>
    <n v="8"/>
    <n v="6"/>
    <x v="3"/>
    <x v="0"/>
    <n v="8"/>
    <n v="0"/>
    <n v="8"/>
    <x v="7"/>
    <n v="3"/>
  </r>
  <r>
    <x v="282"/>
    <s v="OIL SEAL GARDAN / SIL GARDAN Y.MIO J ORI (PK)"/>
    <s v="KARET &amp; SELANG"/>
    <s v="ORISIN"/>
    <x v="0"/>
    <n v="28000"/>
    <n v="1"/>
    <s v="SLT"/>
    <s v=""/>
    <s v="2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0"/>
    <n v="4"/>
    <n v="0"/>
    <n v="4"/>
    <x v="8"/>
    <n v="1"/>
  </r>
  <r>
    <x v="283"/>
    <s v="OIL SEAL GARDAN / SIL GARDAN Y.AEROX/MIO M3/S/Z ORI (PK)"/>
    <s v="KARET &amp; SELANG"/>
    <s v="ORISIN"/>
    <x v="0"/>
    <n v="9000"/>
    <n v="1"/>
    <s v="SLT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0"/>
    <n v="2"/>
    <n v="0"/>
    <n v="2"/>
    <x v="1"/>
    <n v="1"/>
  </r>
  <r>
    <x v="284"/>
    <s v="OIL SEAL MAGHNET Y.NMAX ORI (PK)"/>
    <s v="KARET &amp; SELANG"/>
    <s v="ORISIN"/>
    <x v="0"/>
    <n v="14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0"/>
    <n v="2"/>
    <n v="0"/>
    <n v="2"/>
    <x v="1"/>
    <n v="1"/>
  </r>
  <r>
    <x v="285"/>
    <s v="OIL SEAL KRUK AS / SIL KER AS Y.LEXI ORI (PK)"/>
    <s v="KARET &amp; SELANG"/>
    <s v="ORISIN"/>
    <x v="2"/>
    <n v="14000"/>
    <n v="1"/>
    <s v="GSM"/>
    <s v=""/>
    <n v="1"/>
    <n v="1"/>
    <n v="0"/>
    <n v="1"/>
    <n v="1"/>
    <n v="0"/>
    <n v="1"/>
    <n v="0"/>
    <n v="0"/>
    <n v="2"/>
    <n v="0"/>
    <n v="0"/>
    <n v="0"/>
    <n v="0"/>
    <n v="2"/>
    <n v="1"/>
    <n v="2"/>
    <n v="1"/>
    <n v="1"/>
    <n v="1"/>
    <n v="0"/>
    <n v="2"/>
    <n v="2"/>
    <n v="2"/>
    <n v="0"/>
    <n v="0"/>
    <n v="0"/>
    <n v="2"/>
    <n v="2"/>
    <x v="1"/>
    <x v="0"/>
    <n v="4"/>
    <n v="0"/>
    <n v="4"/>
    <x v="8"/>
    <n v="1"/>
  </r>
  <r>
    <x v="286"/>
    <s v="OIL SEAL KRUK AS / SIL KER AS Y.MIO J ORI (PK)"/>
    <s v="KARET &amp; SELANG"/>
    <s v="ORISIN"/>
    <x v="3"/>
    <n v="12000"/>
    <n v="1"/>
    <s v="GSM"/>
    <s v=""/>
    <s v="3"/>
    <n v="1"/>
    <n v="0"/>
    <n v="1"/>
    <n v="1"/>
    <n v="4"/>
    <n v="1"/>
    <n v="1"/>
    <n v="1"/>
    <n v="3"/>
    <n v="0"/>
    <n v="0"/>
    <n v="0"/>
    <n v="1"/>
    <n v="4"/>
    <n v="1"/>
    <n v="2"/>
    <n v="5"/>
    <n v="5"/>
    <n v="2"/>
    <n v="2"/>
    <n v="4"/>
    <n v="3"/>
    <n v="3"/>
    <n v="0"/>
    <n v="1"/>
    <n v="1"/>
    <n v="5"/>
    <n v="4"/>
    <x v="14"/>
    <x v="0"/>
    <n v="4"/>
    <n v="0"/>
    <n v="4"/>
    <x v="8"/>
    <n v="2"/>
  </r>
  <r>
    <x v="287"/>
    <s v="OIL SEAL KRUK AS / SIL KER AS Y.FREEGO ORI (PK)"/>
    <s v="KARET &amp; SELANG"/>
    <s v="ORISIN"/>
    <x v="0"/>
    <n v="11500"/>
    <n v="1"/>
    <s v="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x v="1"/>
    <x v="0"/>
    <n v="3"/>
    <n v="0"/>
    <n v="3"/>
    <x v="10"/>
    <n v="1"/>
  </r>
  <r>
    <x v="288"/>
    <s v="OIL SEAL KRUK AS / SIL KER AS Y.NMAX ORI (PK)"/>
    <s v="KARET &amp; SELANG"/>
    <s v="ORISIN"/>
    <x v="0"/>
    <n v="16000"/>
    <n v="1"/>
    <s v="GSM"/>
    <s v=""/>
    <n v="1"/>
    <n v="1"/>
    <n v="0"/>
    <n v="0"/>
    <n v="0"/>
    <n v="0"/>
    <n v="0"/>
    <n v="1"/>
    <n v="1"/>
    <n v="0"/>
    <n v="0"/>
    <n v="0"/>
    <n v="0"/>
    <n v="0"/>
    <n v="1"/>
    <n v="0"/>
    <n v="0"/>
    <n v="0"/>
    <n v="0"/>
    <n v="1"/>
    <n v="2"/>
    <n v="1"/>
    <n v="0"/>
    <n v="0"/>
    <n v="0"/>
    <n v="0"/>
    <n v="0"/>
    <n v="2"/>
    <n v="1"/>
    <x v="1"/>
    <x v="0"/>
    <n v="2"/>
    <n v="0"/>
    <n v="2"/>
    <x v="1"/>
    <n v="1"/>
  </r>
  <r>
    <x v="289"/>
    <s v="SEAL WATER PUMP Y.VIXION ORI"/>
    <s v="NOSTOK"/>
    <s v="ORISIN"/>
    <x v="2"/>
    <n v="155000"/>
    <n v="1"/>
    <s v="SLT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0"/>
    <x v="0"/>
    <x v="0"/>
    <n v="0"/>
    <n v="0"/>
    <n v="0"/>
    <x v="0"/>
    <n v="0"/>
  </r>
  <r>
    <x v="290"/>
    <s v="ORING WATER PUMP KECIL VIXION/JUP MX"/>
    <s v="NOSTOK"/>
    <s v="ORISIN"/>
    <x v="2"/>
    <n v="11000"/>
    <n v="1"/>
    <s v="SLT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0"/>
    <x v="0"/>
    <x v="0"/>
    <n v="0"/>
    <n v="0"/>
    <n v="0"/>
    <x v="0"/>
    <n v="0"/>
  </r>
  <r>
    <x v="291"/>
    <s v="ORING WATER PUMP BESAR VIXION/JUP MX"/>
    <s v="NOSTOK"/>
    <s v="ORISIN"/>
    <x v="0"/>
    <n v="10000"/>
    <n v="1"/>
    <s v="SLT"/>
    <s v=""/>
    <n v="1"/>
    <n v="1"/>
    <n v="0"/>
    <n v="0"/>
    <n v="0"/>
    <n v="0"/>
    <n v="0"/>
    <n v="0"/>
    <n v="1"/>
    <n v="1"/>
    <n v="0"/>
    <n v="1"/>
    <n v="0"/>
    <n v="0"/>
    <n v="1"/>
    <n v="0"/>
    <n v="0"/>
    <n v="0"/>
    <n v="0"/>
    <n v="0"/>
    <n v="1"/>
    <n v="2"/>
    <n v="1"/>
    <n v="2"/>
    <n v="1"/>
    <n v="0"/>
    <n v="0"/>
    <n v="2"/>
    <n v="0"/>
    <x v="0"/>
    <x v="0"/>
    <n v="0"/>
    <n v="0"/>
    <n v="0"/>
    <x v="0"/>
    <n v="0"/>
  </r>
  <r>
    <x v="292"/>
    <s v="LAHER 6000 Y.YAMAHA"/>
    <s v="RODA"/>
    <s v="ORISIN"/>
    <x v="2"/>
    <n v="24000"/>
    <n v="1"/>
    <s v="GSM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1"/>
    <x v="1"/>
    <x v="0"/>
    <n v="1"/>
    <n v="0"/>
    <n v="1"/>
    <x v="2"/>
    <n v="1"/>
  </r>
  <r>
    <x v="293"/>
    <s v="LAHER 6004 Y.YAMAHA"/>
    <s v="RODA"/>
    <s v="ORISIN"/>
    <x v="0"/>
    <n v="23000"/>
    <n v="1"/>
    <s v="GSM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294"/>
    <s v="LAHER 6300 / LAHER RODA DEPAN YAMAHA ORI"/>
    <s v="RODA"/>
    <s v="ORISIN"/>
    <x v="3"/>
    <n v="22500"/>
    <n v="1"/>
    <s v=""/>
    <s v=""/>
    <n v="1"/>
    <n v="1"/>
    <n v="2"/>
    <n v="0"/>
    <n v="3"/>
    <n v="4"/>
    <n v="0"/>
    <n v="0"/>
    <n v="0"/>
    <n v="0"/>
    <n v="0"/>
    <n v="0"/>
    <n v="4"/>
    <n v="2"/>
    <n v="4"/>
    <n v="2"/>
    <n v="3"/>
    <n v="7"/>
    <n v="4"/>
    <n v="0"/>
    <n v="0"/>
    <n v="0"/>
    <n v="0"/>
    <n v="0"/>
    <n v="4"/>
    <n v="6"/>
    <n v="4"/>
    <n v="7"/>
    <n v="4"/>
    <x v="19"/>
    <x v="0"/>
    <n v="2"/>
    <n v="0"/>
    <n v="2"/>
    <x v="1"/>
    <n v="2"/>
  </r>
  <r>
    <x v="295"/>
    <s v="LAHER 6300 / LAHER RODA DEPAN YAMAHA ORI (93306-300YK)"/>
    <s v="RODA"/>
    <s v="ORISIN"/>
    <x v="0"/>
    <n v="22000"/>
    <n v="1"/>
    <s v=""/>
    <s v=""/>
    <n v="1"/>
    <n v="1"/>
    <n v="0"/>
    <n v="0"/>
    <n v="2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2"/>
    <n v="2"/>
    <x v="1"/>
    <x v="0"/>
    <n v="0"/>
    <n v="0"/>
    <n v="0"/>
    <x v="0"/>
    <n v="1"/>
  </r>
  <r>
    <x v="296"/>
    <s v="BUSI Y.NGK CR6HSA ORI"/>
    <s v="KELISTRIKAN. STATER/ENGKOL"/>
    <s v="ORISIN"/>
    <x v="2"/>
    <n v="20000"/>
    <n v="1"/>
    <s v="HKJ"/>
    <s v=""/>
    <n v="1"/>
    <n v="1"/>
    <n v="0"/>
    <n v="2"/>
    <n v="0"/>
    <n v="1"/>
    <n v="1"/>
    <n v="0"/>
    <n v="1"/>
    <n v="0"/>
    <n v="0"/>
    <n v="0"/>
    <n v="0"/>
    <n v="1"/>
    <n v="2"/>
    <n v="2"/>
    <n v="2"/>
    <n v="1"/>
    <n v="2"/>
    <n v="1"/>
    <n v="1"/>
    <n v="1"/>
    <n v="0"/>
    <n v="0"/>
    <n v="0"/>
    <n v="1"/>
    <n v="1"/>
    <n v="2"/>
    <n v="2"/>
    <x v="1"/>
    <x v="0"/>
    <n v="2"/>
    <n v="0"/>
    <n v="2"/>
    <x v="1"/>
    <n v="1"/>
  </r>
  <r>
    <x v="297"/>
    <s v="BUSI NGK H.AHM U22FER9 ORI (CR7EH-9 NGK)"/>
    <s v="KELISTRIKAN. STATER/ENGKOL"/>
    <s v="ORISIN"/>
    <x v="3"/>
    <n v="29000"/>
    <n v="1"/>
    <s v="GSM"/>
    <s v="NSA"/>
    <s v="3"/>
    <n v="1"/>
    <n v="4"/>
    <n v="2"/>
    <n v="0"/>
    <n v="1"/>
    <n v="2"/>
    <n v="2"/>
    <n v="0"/>
    <n v="1"/>
    <n v="1"/>
    <n v="0"/>
    <n v="0"/>
    <n v="1"/>
    <n v="4"/>
    <n v="6"/>
    <n v="2"/>
    <n v="1"/>
    <n v="3"/>
    <n v="4"/>
    <n v="2"/>
    <n v="1"/>
    <n v="2"/>
    <n v="1"/>
    <n v="0"/>
    <n v="1"/>
    <n v="5"/>
    <n v="6"/>
    <n v="4"/>
    <x v="15"/>
    <x v="0"/>
    <n v="3"/>
    <n v="0"/>
    <n v="3"/>
    <x v="10"/>
    <n v="2"/>
  </r>
  <r>
    <x v="298"/>
    <s v="GREASE CVT S.SGP"/>
    <s v="BAHAN HABIS PAKAI"/>
    <s v="ORISIN"/>
    <x v="1"/>
    <n v="2500"/>
    <n v="10"/>
    <s v="GSM"/>
    <s v=""/>
    <s v="11"/>
    <n v="2"/>
    <n v="39"/>
    <n v="50"/>
    <n v="56"/>
    <n v="73"/>
    <n v="53"/>
    <n v="38"/>
    <n v="49"/>
    <n v="67"/>
    <n v="49"/>
    <n v="47"/>
    <n v="39"/>
    <n v="35"/>
    <n v="73"/>
    <n v="89"/>
    <n v="106"/>
    <n v="129"/>
    <n v="126"/>
    <n v="91"/>
    <n v="87"/>
    <n v="116"/>
    <n v="116"/>
    <n v="114"/>
    <n v="86"/>
    <n v="74"/>
    <n v="74"/>
    <n v="129"/>
    <n v="73"/>
    <x v="25"/>
    <x v="0"/>
    <n v="82"/>
    <n v="0"/>
    <n v="82"/>
    <x v="19"/>
    <n v="37"/>
  </r>
  <r>
    <x v="299"/>
    <s v="AIR ACCU JAGO / AIR AKI"/>
    <s v="CAIRAN"/>
    <s v="IMITAS"/>
    <x v="0"/>
    <n v="3500"/>
    <n v="1"/>
    <s v="GSM"/>
    <s v=""/>
    <s v="2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x v="1"/>
    <x v="0"/>
    <n v="1"/>
    <n v="0"/>
    <n v="1"/>
    <x v="2"/>
    <n v="1"/>
  </r>
  <r>
    <x v="300"/>
    <s v="LAHER 6201 / LAHER RODA DEPAN H.AHM ORI (SATUAN)"/>
    <s v="RODA"/>
    <s v="ORISIN"/>
    <x v="1"/>
    <n v="30875"/>
    <n v="1"/>
    <s v="GSM"/>
    <s v="NSA"/>
    <n v="1"/>
    <n v="1"/>
    <n v="10"/>
    <n v="14"/>
    <n v="2"/>
    <n v="4"/>
    <n v="12"/>
    <n v="2"/>
    <n v="2"/>
    <n v="4"/>
    <n v="10"/>
    <n v="10"/>
    <n v="4"/>
    <n v="0"/>
    <n v="14"/>
    <n v="24"/>
    <n v="16"/>
    <n v="6"/>
    <n v="16"/>
    <n v="14"/>
    <n v="4"/>
    <n v="6"/>
    <n v="14"/>
    <n v="14"/>
    <n v="14"/>
    <n v="4"/>
    <n v="10"/>
    <n v="24"/>
    <n v="14"/>
    <x v="5"/>
    <x v="0"/>
    <n v="16"/>
    <n v="0"/>
    <n v="16"/>
    <x v="17"/>
    <n v="7"/>
  </r>
  <r>
    <x v="301"/>
    <s v="BAUD 12 PANJANG 3CM"/>
    <s v="BAUD"/>
    <s v="BAUDMU"/>
    <x v="2"/>
    <n v="900"/>
    <n v="2"/>
    <s v="GSM"/>
    <s v=""/>
    <s v="1"/>
    <n v="1"/>
    <n v="0"/>
    <n v="1"/>
    <n v="0"/>
    <n v="0"/>
    <n v="1"/>
    <n v="0"/>
    <n v="2"/>
    <n v="0"/>
    <n v="0"/>
    <n v="0"/>
    <n v="2"/>
    <n v="0"/>
    <n v="2"/>
    <n v="1"/>
    <n v="1"/>
    <n v="0"/>
    <n v="1"/>
    <n v="1"/>
    <n v="2"/>
    <n v="2"/>
    <n v="0"/>
    <n v="0"/>
    <n v="2"/>
    <n v="2"/>
    <n v="0"/>
    <n v="2"/>
    <n v="2"/>
    <x v="1"/>
    <x v="0"/>
    <n v="3"/>
    <n v="0"/>
    <n v="3"/>
    <x v="10"/>
    <n v="1"/>
  </r>
  <r>
    <x v="302"/>
    <s v="FANBELT Y.LEXI ORI"/>
    <s v="CVT"/>
    <s v="ORISIN"/>
    <x v="0"/>
    <n v="126000"/>
    <n v="1"/>
    <s v="SLT"/>
    <s v=""/>
    <n v="1"/>
    <n v="1"/>
    <n v="0"/>
    <n v="0"/>
    <n v="1"/>
    <n v="0"/>
    <n v="0"/>
    <n v="0"/>
    <n v="0"/>
    <n v="0"/>
    <n v="1"/>
    <n v="0"/>
    <n v="0"/>
    <n v="0"/>
    <n v="1"/>
    <n v="0"/>
    <n v="1"/>
    <n v="1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303"/>
    <s v="KOMSTIR SET Y.AEROX/LEXI/NMAX ORI"/>
    <s v="BAUD"/>
    <s v="ORISIN"/>
    <x v="0"/>
    <n v="1943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0"/>
    <n v="0"/>
    <n v="0"/>
    <n v="0"/>
    <x v="0"/>
    <n v="1"/>
  </r>
  <r>
    <x v="304"/>
    <s v="ROLLER SET Y. AEROX/NMAX 155"/>
    <s v="CVT"/>
    <s v="ORISIN"/>
    <x v="0"/>
    <n v="578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305"/>
    <s v="DISC PAD BELAKANG Y.R15 V3/VIXION LED"/>
    <s v="REM"/>
    <s v="ORISIN"/>
    <x v="0"/>
    <n v="650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0"/>
    <n v="1"/>
    <n v="0"/>
    <n v="1"/>
    <x v="2"/>
    <n v="1"/>
  </r>
  <r>
    <x v="306"/>
    <s v="BAUD KLEM BATOK"/>
    <s v="BAUD"/>
    <s v="BAUDMU"/>
    <x v="0"/>
    <n v="900"/>
    <n v="10"/>
    <s v="GSM"/>
    <s v=""/>
    <s v="1"/>
    <n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1"/>
    <n v="0"/>
    <n v="1"/>
    <n v="1"/>
    <n v="1"/>
    <x v="1"/>
    <x v="0"/>
    <n v="16"/>
    <n v="0"/>
    <n v="16"/>
    <x v="17"/>
    <n v="1"/>
  </r>
  <r>
    <x v="307"/>
    <s v="BAUD KLEM CUN YAMAHA"/>
    <s v="BAUD"/>
    <s v="BAUDMU"/>
    <x v="3"/>
    <n v="900"/>
    <n v="10"/>
    <s v="GSM"/>
    <s v=""/>
    <s v="5"/>
    <n v="1"/>
    <n v="0"/>
    <n v="1"/>
    <n v="2"/>
    <n v="2"/>
    <n v="0"/>
    <n v="0"/>
    <n v="2"/>
    <n v="1"/>
    <n v="1"/>
    <n v="9"/>
    <n v="7"/>
    <n v="0"/>
    <n v="9"/>
    <n v="1"/>
    <n v="3"/>
    <n v="4"/>
    <n v="2"/>
    <n v="0"/>
    <n v="2"/>
    <n v="3"/>
    <n v="2"/>
    <n v="10"/>
    <n v="16"/>
    <n v="7"/>
    <n v="0"/>
    <n v="16"/>
    <n v="9"/>
    <x v="26"/>
    <x v="0"/>
    <n v="8"/>
    <n v="0"/>
    <n v="8"/>
    <x v="7"/>
    <n v="5"/>
  </r>
  <r>
    <x v="308"/>
    <s v="JEK ACCU KOTAK"/>
    <s v="BAUD"/>
    <s v="BAUDMU"/>
    <x v="3"/>
    <n v="750"/>
    <n v="10"/>
    <s v="GSM"/>
    <s v=""/>
    <s v="3"/>
    <n v="1"/>
    <n v="2"/>
    <n v="7"/>
    <n v="2"/>
    <n v="1"/>
    <n v="3"/>
    <n v="0"/>
    <n v="1"/>
    <n v="1"/>
    <n v="0"/>
    <n v="4"/>
    <n v="5"/>
    <n v="0"/>
    <n v="7"/>
    <n v="9"/>
    <n v="9"/>
    <n v="3"/>
    <n v="4"/>
    <n v="3"/>
    <n v="1"/>
    <n v="2"/>
    <n v="1"/>
    <n v="5"/>
    <n v="9"/>
    <n v="5"/>
    <n v="2"/>
    <n v="9"/>
    <n v="7"/>
    <x v="27"/>
    <x v="0"/>
    <n v="12"/>
    <n v="0"/>
    <n v="12"/>
    <x v="16"/>
    <n v="4"/>
  </r>
  <r>
    <x v="309"/>
    <s v="BAUD ACCU"/>
    <s v="BAUD"/>
    <s v="BAUDMU"/>
    <x v="0"/>
    <n v="750"/>
    <n v="10"/>
    <s v="GSM"/>
    <s v=""/>
    <s v="3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0"/>
    <n v="2"/>
    <n v="0"/>
    <n v="2"/>
    <x v="1"/>
    <n v="1"/>
  </r>
  <r>
    <x v="310"/>
    <s v="BAUD CUN VARIO PANJANG"/>
    <s v="BAUD"/>
    <s v="BAUDMU"/>
    <x v="1"/>
    <n v="400"/>
    <n v="10"/>
    <s v="GSM"/>
    <s v=""/>
    <s v="4"/>
    <n v="1"/>
    <n v="7"/>
    <n v="6"/>
    <n v="14"/>
    <n v="7"/>
    <n v="8"/>
    <n v="16"/>
    <n v="12"/>
    <n v="7"/>
    <n v="7"/>
    <n v="12"/>
    <n v="5"/>
    <n v="10"/>
    <n v="16"/>
    <n v="13"/>
    <n v="20"/>
    <n v="21"/>
    <n v="15"/>
    <n v="24"/>
    <n v="28"/>
    <n v="19"/>
    <n v="14"/>
    <n v="19"/>
    <n v="17"/>
    <n v="15"/>
    <n v="17"/>
    <n v="28"/>
    <n v="16"/>
    <x v="28"/>
    <x v="0"/>
    <n v="73"/>
    <n v="0"/>
    <n v="73"/>
    <x v="20"/>
    <n v="8"/>
  </r>
  <r>
    <x v="311"/>
    <s v="BAUD CUN VARIO PENDEK"/>
    <s v="BAUD"/>
    <s v="BAUDMU"/>
    <x v="1"/>
    <n v="400"/>
    <n v="10"/>
    <s v="GSM"/>
    <s v=""/>
    <s v="3"/>
    <n v="1"/>
    <n v="5"/>
    <n v="15"/>
    <n v="4"/>
    <n v="17"/>
    <n v="27"/>
    <n v="8"/>
    <n v="3"/>
    <n v="5"/>
    <n v="1"/>
    <n v="4"/>
    <n v="3"/>
    <n v="3"/>
    <n v="27"/>
    <n v="20"/>
    <n v="19"/>
    <n v="21"/>
    <n v="44"/>
    <n v="35"/>
    <n v="11"/>
    <n v="8"/>
    <n v="6"/>
    <n v="9"/>
    <n v="7"/>
    <n v="6"/>
    <n v="8"/>
    <n v="44"/>
    <n v="27"/>
    <x v="29"/>
    <x v="0"/>
    <n v="43"/>
    <n v="0"/>
    <n v="43"/>
    <x v="21"/>
    <n v="14"/>
  </r>
  <r>
    <x v="312"/>
    <s v="BAUD CUN 8X1/2/BAUD SKRUP KASAR 5X16 YMH"/>
    <s v="BAUD"/>
    <s v="BAUDMU"/>
    <x v="1"/>
    <n v="400"/>
    <n v="10"/>
    <s v="AAR"/>
    <s v=""/>
    <s v="4"/>
    <n v="1"/>
    <n v="4"/>
    <n v="7"/>
    <n v="3"/>
    <n v="2"/>
    <n v="0"/>
    <n v="2"/>
    <n v="5"/>
    <n v="2"/>
    <n v="3"/>
    <n v="8"/>
    <n v="4"/>
    <n v="6"/>
    <n v="8"/>
    <n v="11"/>
    <n v="10"/>
    <n v="5"/>
    <n v="2"/>
    <n v="2"/>
    <n v="7"/>
    <n v="7"/>
    <n v="5"/>
    <n v="10"/>
    <n v="12"/>
    <n v="10"/>
    <n v="10"/>
    <n v="12"/>
    <n v="8"/>
    <x v="30"/>
    <x v="0"/>
    <n v="35"/>
    <n v="0"/>
    <n v="35"/>
    <x v="22"/>
    <n v="4"/>
  </r>
  <r>
    <x v="313"/>
    <s v="BAUD CROM PENDEK 1.5CM/BAUD BODY SUPRA"/>
    <s v="BAUD"/>
    <s v="BAUDMU"/>
    <x v="3"/>
    <n v="900"/>
    <n v="10"/>
    <s v="GSM"/>
    <s v=""/>
    <s v="14"/>
    <n v="1"/>
    <n v="0"/>
    <n v="0"/>
    <n v="0"/>
    <n v="3"/>
    <n v="0"/>
    <n v="0"/>
    <n v="1"/>
    <n v="1"/>
    <n v="2"/>
    <n v="0"/>
    <n v="1"/>
    <n v="3"/>
    <n v="3"/>
    <n v="0"/>
    <n v="0"/>
    <n v="3"/>
    <n v="3"/>
    <n v="0"/>
    <n v="1"/>
    <n v="2"/>
    <n v="3"/>
    <n v="1"/>
    <n v="1"/>
    <n v="4"/>
    <n v="3"/>
    <n v="4"/>
    <n v="3"/>
    <x v="12"/>
    <x v="0"/>
    <n v="6"/>
    <n v="0"/>
    <n v="6"/>
    <x v="11"/>
    <n v="2"/>
  </r>
  <r>
    <x v="314"/>
    <s v="BAUD KALIPER BEAT"/>
    <s v="BAUD"/>
    <s v="BAUDMU"/>
    <x v="0"/>
    <n v="5000"/>
    <n v="2"/>
    <s v="JWP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0"/>
    <n v="0"/>
    <n v="0"/>
    <n v="0"/>
    <x v="0"/>
    <n v="1"/>
  </r>
  <r>
    <x v="315"/>
    <s v="BAUD MUR 6X20"/>
    <s v="BAUD"/>
    <s v="BAUDMU"/>
    <x v="1"/>
    <n v="400"/>
    <n v="10"/>
    <s v="GSM"/>
    <s v=""/>
    <s v="18"/>
    <n v="1"/>
    <n v="1"/>
    <n v="11"/>
    <n v="1"/>
    <n v="6"/>
    <n v="10"/>
    <n v="9"/>
    <n v="4"/>
    <n v="8"/>
    <n v="0"/>
    <n v="0"/>
    <n v="12"/>
    <n v="1"/>
    <n v="12"/>
    <n v="12"/>
    <n v="12"/>
    <n v="7"/>
    <n v="16"/>
    <n v="19"/>
    <n v="13"/>
    <n v="12"/>
    <n v="8"/>
    <n v="8"/>
    <n v="12"/>
    <n v="13"/>
    <n v="2"/>
    <n v="19"/>
    <n v="12"/>
    <x v="31"/>
    <x v="0"/>
    <n v="23"/>
    <n v="0"/>
    <n v="23"/>
    <x v="23"/>
    <n v="6"/>
  </r>
  <r>
    <x v="316"/>
    <s v="BAUD CARBU PANJANG / BAUD KLEM CARBU 3-6CM"/>
    <s v="NOSTOK"/>
    <s v="BAUDMU"/>
    <x v="0"/>
    <n v="500"/>
    <n v="2"/>
    <s v="NPM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0"/>
    <x v="0"/>
    <x v="0"/>
    <n v="1"/>
    <n v="0"/>
    <n v="1"/>
    <x v="2"/>
    <n v="0"/>
  </r>
  <r>
    <x v="317"/>
    <s v="BAUD MUR 6X30"/>
    <s v="BAUD"/>
    <s v="BAUDMU"/>
    <x v="3"/>
    <n v="600"/>
    <n v="10"/>
    <s v="GSM"/>
    <s v=""/>
    <s v="4"/>
    <n v="1"/>
    <n v="1"/>
    <n v="0"/>
    <n v="2"/>
    <n v="1"/>
    <n v="0"/>
    <n v="0"/>
    <n v="2"/>
    <n v="4"/>
    <n v="0"/>
    <n v="0"/>
    <n v="0"/>
    <n v="0"/>
    <n v="4"/>
    <n v="1"/>
    <n v="2"/>
    <n v="3"/>
    <n v="1"/>
    <n v="0"/>
    <n v="2"/>
    <n v="6"/>
    <n v="4"/>
    <n v="4"/>
    <n v="0"/>
    <n v="0"/>
    <n v="1"/>
    <n v="6"/>
    <n v="4"/>
    <x v="15"/>
    <x v="0"/>
    <n v="15"/>
    <n v="0"/>
    <n v="15"/>
    <x v="14"/>
    <n v="2"/>
  </r>
  <r>
    <x v="318"/>
    <s v="MUR TOPI 10"/>
    <s v="BAUD"/>
    <s v="BAUDMU"/>
    <x v="0"/>
    <n v="3000"/>
    <n v="2"/>
    <s v="BNMKMR"/>
    <s v=""/>
    <s v="1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1"/>
    <n v="0"/>
    <n v="0"/>
    <n v="0"/>
    <n v="0"/>
    <n v="1"/>
    <n v="1"/>
    <x v="1"/>
    <x v="0"/>
    <n v="0"/>
    <n v="0"/>
    <n v="0"/>
    <x v="0"/>
    <n v="1"/>
  </r>
  <r>
    <x v="319"/>
    <s v="BAUD 12 PANJANG 2CM / BAUD 8X20"/>
    <s v="BAUD"/>
    <s v="BAUDMU"/>
    <x v="2"/>
    <n v="700"/>
    <n v="2"/>
    <s v="WWNSPL"/>
    <s v=""/>
    <s v="14"/>
    <n v="1"/>
    <n v="0"/>
    <n v="2"/>
    <n v="0"/>
    <n v="0"/>
    <n v="0"/>
    <n v="0"/>
    <n v="3"/>
    <n v="0"/>
    <n v="0"/>
    <n v="0"/>
    <n v="2"/>
    <n v="0"/>
    <n v="3"/>
    <n v="2"/>
    <n v="2"/>
    <n v="0"/>
    <n v="0"/>
    <n v="0"/>
    <n v="3"/>
    <n v="3"/>
    <n v="0"/>
    <n v="0"/>
    <n v="2"/>
    <n v="2"/>
    <n v="0"/>
    <n v="3"/>
    <n v="3"/>
    <x v="13"/>
    <x v="0"/>
    <n v="2"/>
    <n v="0"/>
    <n v="2"/>
    <x v="1"/>
    <n v="2"/>
  </r>
  <r>
    <x v="320"/>
    <s v="BAUD 14 PANJANG 3CM/ BAUD 10X30"/>
    <s v="BAUD"/>
    <s v="BAUDMU"/>
    <x v="0"/>
    <n v="1750"/>
    <n v="2"/>
    <s v="BNMKMR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0"/>
    <n v="4"/>
    <n v="0"/>
    <n v="4"/>
    <x v="8"/>
    <n v="1"/>
  </r>
  <r>
    <x v="321"/>
    <s v="BAUD CVT 6 x 35"/>
    <s v="BAUD"/>
    <s v="BAUDMU"/>
    <x v="3"/>
    <n v="1300"/>
    <n v="2"/>
    <s v="AAR"/>
    <s v=""/>
    <n v="1"/>
    <n v="1"/>
    <n v="2"/>
    <n v="1"/>
    <n v="2"/>
    <n v="0"/>
    <n v="4"/>
    <n v="0"/>
    <n v="1"/>
    <n v="2"/>
    <n v="2"/>
    <n v="0"/>
    <n v="0"/>
    <n v="1"/>
    <n v="4"/>
    <n v="3"/>
    <n v="3"/>
    <n v="2"/>
    <n v="4"/>
    <n v="4"/>
    <n v="1"/>
    <n v="3"/>
    <n v="4"/>
    <n v="2"/>
    <n v="0"/>
    <n v="1"/>
    <n v="3"/>
    <n v="4"/>
    <n v="4"/>
    <x v="12"/>
    <x v="0"/>
    <n v="31"/>
    <n v="0"/>
    <n v="31"/>
    <x v="24"/>
    <n v="2"/>
  </r>
  <r>
    <x v="322"/>
    <s v="BENSIN JERIGEN KECIL"/>
    <s v="CAIRAN"/>
    <s v="IMITAS"/>
    <x v="1"/>
    <n v="5000"/>
    <n v="1"/>
    <s v="PBM"/>
    <s v=""/>
    <s v="14"/>
    <n v="2"/>
    <n v="9"/>
    <n v="11"/>
    <n v="15"/>
    <n v="23"/>
    <n v="10"/>
    <n v="7"/>
    <n v="8"/>
    <n v="13"/>
    <n v="14"/>
    <n v="16"/>
    <n v="14"/>
    <n v="7"/>
    <n v="23"/>
    <n v="20"/>
    <n v="26"/>
    <n v="38"/>
    <n v="33"/>
    <n v="17"/>
    <n v="15"/>
    <n v="21"/>
    <n v="27"/>
    <n v="29"/>
    <n v="30"/>
    <n v="21"/>
    <n v="16"/>
    <n v="38"/>
    <n v="23"/>
    <x v="32"/>
    <x v="0"/>
    <n v="7"/>
    <n v="0"/>
    <n v="7"/>
    <x v="12"/>
    <n v="12"/>
  </r>
  <r>
    <x v="323"/>
    <s v="BAUD BUANGAN OLI BAWAH BEAT / BAUD OLI 17 YAMAHA"/>
    <s v="BAUD"/>
    <s v="BAUDMU"/>
    <x v="3"/>
    <n v="3000"/>
    <n v="1"/>
    <s v="GSM"/>
    <s v=""/>
    <s v="3"/>
    <n v="1"/>
    <n v="0"/>
    <n v="0"/>
    <n v="1"/>
    <n v="3"/>
    <n v="0"/>
    <n v="0"/>
    <n v="0"/>
    <n v="3"/>
    <n v="0"/>
    <n v="0"/>
    <n v="3"/>
    <n v="0"/>
    <n v="3"/>
    <n v="0"/>
    <n v="1"/>
    <n v="4"/>
    <n v="3"/>
    <n v="0"/>
    <n v="0"/>
    <n v="3"/>
    <n v="3"/>
    <n v="3"/>
    <n v="3"/>
    <n v="3"/>
    <n v="0"/>
    <n v="4"/>
    <n v="3"/>
    <x v="12"/>
    <x v="0"/>
    <n v="6"/>
    <n v="0"/>
    <n v="6"/>
    <x v="11"/>
    <n v="2"/>
  </r>
  <r>
    <x v="324"/>
    <s v="BAUD CUN CARBU / BAUD JP 4X15"/>
    <s v="BAUD"/>
    <s v="BAUDMU"/>
    <x v="0"/>
    <n v="300"/>
    <n v="10"/>
    <s v="GSM"/>
    <s v=""/>
    <s v="16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0"/>
    <n v="24"/>
    <n v="0"/>
    <n v="24"/>
    <x v="25"/>
    <n v="1"/>
  </r>
  <r>
    <x v="325"/>
    <s v="BUSI NGK CPR6EA-9 / BUSI U24"/>
    <s v="KELISTRIKAN. STATER/ENGKOL"/>
    <s v="IMITAS"/>
    <x v="3"/>
    <n v="20500"/>
    <n v="1"/>
    <s v="GSM"/>
    <s v=""/>
    <n v="1"/>
    <n v="1"/>
    <n v="6"/>
    <n v="5"/>
    <n v="7"/>
    <n v="9"/>
    <n v="0"/>
    <n v="4"/>
    <n v="1"/>
    <n v="0"/>
    <n v="2"/>
    <n v="8"/>
    <n v="0"/>
    <n v="1"/>
    <n v="9"/>
    <n v="11"/>
    <n v="12"/>
    <n v="16"/>
    <n v="9"/>
    <n v="4"/>
    <n v="5"/>
    <n v="1"/>
    <n v="2"/>
    <n v="8"/>
    <n v="8"/>
    <n v="1"/>
    <n v="7"/>
    <n v="16"/>
    <n v="9"/>
    <x v="20"/>
    <x v="0"/>
    <n v="5"/>
    <n v="0"/>
    <n v="5"/>
    <x v="13"/>
    <n v="5"/>
  </r>
  <r>
    <x v="326"/>
    <s v="BAUD 12 PANJANG 7CM"/>
    <s v="BAUD"/>
    <s v="BAUDMU"/>
    <x v="0"/>
    <n v="1500"/>
    <n v="1"/>
    <s v="GSM"/>
    <s v=""/>
    <n v="1"/>
    <n v="1"/>
    <n v="0"/>
    <n v="0"/>
    <n v="0"/>
    <n v="0"/>
    <n v="0"/>
    <n v="0"/>
    <n v="2"/>
    <n v="0"/>
    <n v="0"/>
    <n v="1"/>
    <n v="0"/>
    <n v="0"/>
    <n v="2"/>
    <n v="0"/>
    <n v="0"/>
    <n v="0"/>
    <n v="0"/>
    <n v="0"/>
    <n v="2"/>
    <n v="2"/>
    <n v="0"/>
    <n v="1"/>
    <n v="1"/>
    <n v="0"/>
    <n v="0"/>
    <n v="2"/>
    <n v="2"/>
    <x v="1"/>
    <x v="0"/>
    <n v="2"/>
    <n v="0"/>
    <n v="2"/>
    <x v="1"/>
    <n v="1"/>
  </r>
  <r>
    <x v="327"/>
    <s v="BAUD DOP COVER ABS/BAUD SCOOPY 1,5CM"/>
    <s v="BAUD"/>
    <s v="BAUDMU"/>
    <x v="3"/>
    <n v="900"/>
    <n v="10"/>
    <s v="AAR"/>
    <s v=""/>
    <n v="1"/>
    <n v="1"/>
    <n v="3"/>
    <n v="1"/>
    <n v="2"/>
    <n v="4"/>
    <n v="8"/>
    <n v="0"/>
    <n v="1"/>
    <n v="2"/>
    <n v="3"/>
    <n v="5"/>
    <n v="0"/>
    <n v="1"/>
    <n v="8"/>
    <n v="4"/>
    <n v="3"/>
    <n v="6"/>
    <n v="12"/>
    <n v="8"/>
    <n v="1"/>
    <n v="3"/>
    <n v="5"/>
    <n v="7"/>
    <n v="5"/>
    <n v="1"/>
    <n v="4"/>
    <n v="12"/>
    <n v="8"/>
    <x v="30"/>
    <x v="0"/>
    <n v="18"/>
    <n v="0"/>
    <n v="18"/>
    <x v="26"/>
    <n v="4"/>
  </r>
  <r>
    <x v="328"/>
    <s v="BAUD CVT PANJANG 6CM"/>
    <s v="BAUD"/>
    <s v="BAUDMU"/>
    <x v="0"/>
    <n v="1500"/>
    <n v="1"/>
    <s v="AAR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x v="1"/>
    <x v="0"/>
    <n v="5"/>
    <n v="0"/>
    <n v="5"/>
    <x v="13"/>
    <n v="1"/>
  </r>
  <r>
    <x v="329"/>
    <s v="BAUD CVT PANJANG 10CM"/>
    <s v="BAUD"/>
    <s v="BAUDMU"/>
    <x v="0"/>
    <n v="5000"/>
    <n v="1"/>
    <s v="SLT"/>
    <s v=""/>
    <n v="1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1"/>
    <n v="0"/>
    <n v="0"/>
    <n v="0"/>
    <n v="0"/>
    <n v="1"/>
    <n v="1"/>
    <x v="1"/>
    <x v="0"/>
    <n v="2"/>
    <n v="0"/>
    <n v="2"/>
    <x v="1"/>
    <n v="1"/>
  </r>
  <r>
    <x v="330"/>
    <s v="BAUD FILTER HONDA"/>
    <s v="BAUD"/>
    <s v="BAUDMU"/>
    <x v="1"/>
    <n v="750"/>
    <n v="10"/>
    <s v="GSM"/>
    <s v=""/>
    <s v="3"/>
    <n v="1"/>
    <n v="7"/>
    <n v="2"/>
    <n v="0"/>
    <n v="3"/>
    <n v="9"/>
    <n v="11"/>
    <n v="3"/>
    <n v="4"/>
    <n v="5"/>
    <n v="1"/>
    <n v="16"/>
    <n v="2"/>
    <n v="16"/>
    <n v="9"/>
    <n v="2"/>
    <n v="3"/>
    <n v="12"/>
    <n v="20"/>
    <n v="14"/>
    <n v="7"/>
    <n v="9"/>
    <n v="5"/>
    <n v="17"/>
    <n v="18"/>
    <n v="9"/>
    <n v="20"/>
    <n v="16"/>
    <x v="33"/>
    <x v="0"/>
    <n v="30"/>
    <n v="0"/>
    <n v="30"/>
    <x v="27"/>
    <n v="8"/>
  </r>
  <r>
    <x v="331"/>
    <s v="BAUD KLEM CUN HONDA"/>
    <s v="BAUD"/>
    <s v="BAUDMU"/>
    <x v="1"/>
    <n v="900"/>
    <n v="10"/>
    <s v="GSM"/>
    <s v=""/>
    <s v="15"/>
    <n v="1"/>
    <n v="5"/>
    <n v="1"/>
    <n v="9"/>
    <n v="0"/>
    <n v="4"/>
    <n v="6"/>
    <n v="1"/>
    <n v="5"/>
    <n v="0"/>
    <n v="4"/>
    <n v="5"/>
    <n v="4"/>
    <n v="9"/>
    <n v="6"/>
    <n v="10"/>
    <n v="9"/>
    <n v="4"/>
    <n v="10"/>
    <n v="7"/>
    <n v="6"/>
    <n v="5"/>
    <n v="9"/>
    <n v="9"/>
    <n v="9"/>
    <n v="9"/>
    <n v="10"/>
    <n v="9"/>
    <x v="32"/>
    <x v="0"/>
    <n v="27"/>
    <n v="0"/>
    <n v="27"/>
    <x v="28"/>
    <n v="5"/>
  </r>
  <r>
    <x v="332"/>
    <s v="BAUD KLIP PLASTIK BESAR"/>
    <s v="BAUD"/>
    <s v="BAUDMU"/>
    <x v="0"/>
    <n v="1500"/>
    <n v="1"/>
    <s v="GSM"/>
    <s v=""/>
    <n v="1"/>
    <n v="1"/>
    <n v="0"/>
    <n v="0"/>
    <n v="0"/>
    <n v="2"/>
    <n v="0"/>
    <n v="0"/>
    <n v="0"/>
    <n v="0"/>
    <n v="0"/>
    <n v="0"/>
    <n v="2"/>
    <n v="0"/>
    <n v="2"/>
    <n v="0"/>
    <n v="0"/>
    <n v="2"/>
    <n v="2"/>
    <n v="0"/>
    <n v="0"/>
    <n v="0"/>
    <n v="0"/>
    <n v="0"/>
    <n v="2"/>
    <n v="2"/>
    <n v="0"/>
    <n v="2"/>
    <n v="2"/>
    <x v="1"/>
    <x v="0"/>
    <n v="21"/>
    <n v="0"/>
    <n v="21"/>
    <x v="29"/>
    <n v="1"/>
  </r>
  <r>
    <x v="333"/>
    <s v="BAUD KLIP PLASTIK KECIL"/>
    <s v="BAUD"/>
    <s v="BAUDMU"/>
    <x v="1"/>
    <n v="1000"/>
    <n v="1"/>
    <s v="SLT"/>
    <s v=""/>
    <n v="1"/>
    <n v="1"/>
    <n v="11"/>
    <n v="9"/>
    <n v="20"/>
    <n v="12"/>
    <n v="17"/>
    <n v="4"/>
    <n v="19"/>
    <n v="13"/>
    <n v="13"/>
    <n v="0"/>
    <n v="20"/>
    <n v="11"/>
    <n v="20"/>
    <n v="20"/>
    <n v="29"/>
    <n v="32"/>
    <n v="29"/>
    <n v="21"/>
    <n v="23"/>
    <n v="32"/>
    <n v="26"/>
    <n v="13"/>
    <n v="20"/>
    <n v="31"/>
    <n v="22"/>
    <n v="32"/>
    <n v="20"/>
    <x v="34"/>
    <x v="0"/>
    <n v="83"/>
    <n v="0"/>
    <n v="83"/>
    <x v="30"/>
    <n v="10"/>
  </r>
  <r>
    <x v="334"/>
    <s v="BAUD OLI GARDAN"/>
    <s v="BAUD"/>
    <s v="BAUDMU"/>
    <x v="0"/>
    <n v="1500"/>
    <n v="2"/>
    <s v="NJM"/>
    <s v=""/>
    <s v="1"/>
    <n v="1"/>
    <n v="0"/>
    <n v="0"/>
    <n v="0"/>
    <n v="1"/>
    <n v="0"/>
    <n v="0"/>
    <n v="0"/>
    <n v="1"/>
    <n v="0"/>
    <n v="0"/>
    <n v="0"/>
    <n v="0"/>
    <n v="1"/>
    <n v="0"/>
    <n v="0"/>
    <n v="1"/>
    <n v="1"/>
    <n v="0"/>
    <n v="0"/>
    <n v="1"/>
    <n v="1"/>
    <n v="1"/>
    <n v="0"/>
    <n v="0"/>
    <n v="0"/>
    <n v="1"/>
    <n v="1"/>
    <x v="1"/>
    <x v="0"/>
    <n v="4"/>
    <n v="0"/>
    <n v="4"/>
    <x v="8"/>
    <n v="1"/>
  </r>
  <r>
    <x v="335"/>
    <s v="BOHLAM DEPAN H.SCOOPY ASPIRA (PS)"/>
    <s v="KELISTRIKAN. STATER/ENGKOL"/>
    <s v="IMITAS"/>
    <x v="0"/>
    <n v="28000"/>
    <n v="1"/>
    <s v="GSM"/>
    <s v=""/>
    <s v="3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0"/>
    <n v="1"/>
    <n v="0"/>
    <n v="1"/>
    <x v="2"/>
    <n v="1"/>
  </r>
  <r>
    <x v="336"/>
    <s v="BAUD VISOR NMAX"/>
    <s v="BAUD"/>
    <s v="BAUDMU"/>
    <x v="0"/>
    <n v="1250"/>
    <n v="1"/>
    <s v="TKKNCN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x v="1"/>
    <x v="0"/>
    <n v="7"/>
    <n v="0"/>
    <n v="7"/>
    <x v="12"/>
    <n v="1"/>
  </r>
  <r>
    <x v="337"/>
    <s v="FUEL PUMP COMP Y.VIXION ORI"/>
    <s v="NOSTOK"/>
    <s v="ORISIN"/>
    <x v="0"/>
    <n v="708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0"/>
    <n v="0"/>
    <n v="0"/>
    <n v="0"/>
    <x v="0"/>
    <n v="0"/>
  </r>
  <r>
    <x v="338"/>
    <s v="BAN TUBLES 110/80-14 FDR"/>
    <s v="RODA"/>
    <s v="ORISIN"/>
    <x v="0"/>
    <n v="289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0"/>
    <n v="1"/>
    <n v="0"/>
    <n v="1"/>
    <x v="2"/>
    <n v="1"/>
  </r>
  <r>
    <x v="339"/>
    <s v="BAN TUBLES 130/70-13 FDR"/>
    <s v="RODA"/>
    <s v="ORISIN"/>
    <x v="0"/>
    <n v="315000"/>
    <n v="1"/>
    <s v=""/>
    <s v=""/>
    <n v="1"/>
    <n v="1"/>
    <n v="0"/>
    <n v="1"/>
    <n v="1"/>
    <n v="0"/>
    <n v="0"/>
    <n v="0"/>
    <n v="0"/>
    <n v="0"/>
    <n v="0"/>
    <n v="0"/>
    <n v="0"/>
    <n v="0"/>
    <n v="1"/>
    <n v="1"/>
    <n v="2"/>
    <n v="1"/>
    <n v="0"/>
    <n v="0"/>
    <n v="0"/>
    <n v="0"/>
    <n v="0"/>
    <n v="0"/>
    <n v="0"/>
    <n v="0"/>
    <n v="0"/>
    <n v="2"/>
    <n v="1"/>
    <x v="1"/>
    <x v="0"/>
    <n v="1"/>
    <n v="0"/>
    <n v="1"/>
    <x v="2"/>
    <n v="1"/>
  </r>
  <r>
    <x v="340"/>
    <s v="BAN TUBLES 120/70-14 FDR"/>
    <s v="RODA"/>
    <s v="ORISIN"/>
    <x v="0"/>
    <n v="306000"/>
    <n v="1"/>
    <s v="HKJ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341"/>
    <s v="BOHLAM CUMI SPEEDOMETER IMI (PS)"/>
    <s v="KELISTRIKAN. STATER/ENGKOL"/>
    <s v="IMITAS"/>
    <x v="3"/>
    <n v="1000"/>
    <n v="1"/>
    <s v="GSM"/>
    <s v=""/>
    <s v="6"/>
    <n v="1"/>
    <n v="4"/>
    <n v="7"/>
    <n v="4"/>
    <n v="2"/>
    <n v="1"/>
    <n v="2"/>
    <n v="3"/>
    <n v="9"/>
    <n v="7"/>
    <n v="2"/>
    <n v="1"/>
    <n v="5"/>
    <n v="9"/>
    <n v="11"/>
    <n v="11"/>
    <n v="6"/>
    <n v="3"/>
    <n v="3"/>
    <n v="5"/>
    <n v="12"/>
    <n v="16"/>
    <n v="11"/>
    <n v="3"/>
    <n v="6"/>
    <n v="9"/>
    <n v="16"/>
    <n v="9"/>
    <x v="20"/>
    <x v="0"/>
    <n v="18"/>
    <n v="0"/>
    <n v="18"/>
    <x v="26"/>
    <n v="5"/>
  </r>
  <r>
    <x v="342"/>
    <s v="BRIGHT GAS 220G"/>
    <s v="CAIRAN"/>
    <s v="IMITAS"/>
    <x v="2"/>
    <n v="5200"/>
    <n v="1"/>
    <s v="IDM"/>
    <s v=""/>
    <n v="1"/>
    <n v="5"/>
    <n v="0"/>
    <n v="0"/>
    <n v="5"/>
    <n v="0"/>
    <n v="0"/>
    <n v="0"/>
    <n v="6"/>
    <n v="0"/>
    <n v="0"/>
    <n v="0"/>
    <n v="0"/>
    <n v="0"/>
    <n v="6"/>
    <n v="0"/>
    <n v="5"/>
    <n v="5"/>
    <n v="0"/>
    <n v="0"/>
    <n v="6"/>
    <n v="6"/>
    <n v="0"/>
    <n v="0"/>
    <n v="0"/>
    <n v="0"/>
    <n v="0"/>
    <n v="6"/>
    <n v="6"/>
    <x v="15"/>
    <x v="0"/>
    <n v="10"/>
    <n v="0"/>
    <n v="10"/>
    <x v="3"/>
    <n v="3"/>
  </r>
  <r>
    <x v="343"/>
    <s v="BOSH BLOK H.BEAT"/>
    <s v="NOSTOK"/>
    <s v="IMITAS"/>
    <x v="0"/>
    <n v="4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5"/>
    <n v="0"/>
    <n v="5"/>
    <x v="13"/>
    <n v="0"/>
  </r>
  <r>
    <x v="344"/>
    <s v="BATERAI REMOTE"/>
    <s v="KELISTRIKAN. STATER/ENGKOL"/>
    <s v="IMITAS"/>
    <x v="3"/>
    <n v="13083.333333333299"/>
    <n v="1"/>
    <s v=""/>
    <s v=""/>
    <n v="1"/>
    <n v="1"/>
    <n v="0"/>
    <n v="0"/>
    <n v="0"/>
    <n v="0"/>
    <n v="0"/>
    <n v="1"/>
    <n v="1"/>
    <n v="1"/>
    <n v="1"/>
    <n v="1"/>
    <n v="3"/>
    <n v="2"/>
    <n v="3"/>
    <n v="0"/>
    <n v="0"/>
    <n v="0"/>
    <n v="0"/>
    <n v="1"/>
    <n v="2"/>
    <n v="2"/>
    <n v="2"/>
    <n v="2"/>
    <n v="4"/>
    <n v="5"/>
    <n v="2"/>
    <n v="5"/>
    <n v="3"/>
    <x v="14"/>
    <x v="0"/>
    <n v="1"/>
    <n v="0"/>
    <n v="1"/>
    <x v="2"/>
    <n v="2"/>
  </r>
  <r>
    <x v="345"/>
    <s v="BAUD CVT PANJANG  8CM"/>
    <s v="BAUD"/>
    <s v="BAUDMU"/>
    <x v="0"/>
    <n v="2000"/>
    <n v="1"/>
    <s v="BLJ"/>
    <s v=""/>
    <n v="1"/>
    <n v="1"/>
    <n v="0"/>
    <n v="0"/>
    <n v="0"/>
    <n v="1"/>
    <n v="0"/>
    <n v="0"/>
    <n v="0"/>
    <n v="0"/>
    <n v="0"/>
    <n v="0"/>
    <n v="2"/>
    <n v="0"/>
    <n v="2"/>
    <n v="0"/>
    <n v="0"/>
    <n v="1"/>
    <n v="1"/>
    <n v="0"/>
    <n v="0"/>
    <n v="0"/>
    <n v="0"/>
    <n v="0"/>
    <n v="2"/>
    <n v="2"/>
    <n v="0"/>
    <n v="2"/>
    <n v="2"/>
    <x v="1"/>
    <x v="0"/>
    <n v="2"/>
    <n v="0"/>
    <n v="2"/>
    <x v="1"/>
    <n v="1"/>
  </r>
  <r>
    <x v="346"/>
    <s v="BUSI NGK Y.MIO J CR6HSA"/>
    <s v="KELISTRIKAN. STATER/ENGKOL"/>
    <s v="IMITAS"/>
    <x v="3"/>
    <n v="18000"/>
    <n v="1"/>
    <s v="GSM"/>
    <s v=""/>
    <n v="1"/>
    <n v="1"/>
    <n v="1"/>
    <n v="1"/>
    <n v="2"/>
    <n v="2"/>
    <n v="0"/>
    <n v="1"/>
    <n v="3"/>
    <n v="1"/>
    <n v="2"/>
    <n v="1"/>
    <n v="1"/>
    <n v="0"/>
    <n v="3"/>
    <n v="2"/>
    <n v="3"/>
    <n v="4"/>
    <n v="2"/>
    <n v="1"/>
    <n v="4"/>
    <n v="4"/>
    <n v="3"/>
    <n v="2"/>
    <n v="2"/>
    <n v="1"/>
    <n v="1"/>
    <n v="4"/>
    <n v="3"/>
    <x v="12"/>
    <x v="0"/>
    <n v="2"/>
    <n v="0"/>
    <n v="2"/>
    <x v="1"/>
    <n v="2"/>
  </r>
  <r>
    <x v="347"/>
    <s v="BUSI NGK CR8E"/>
    <s v="KELISTRIKAN. STATER/ENGKOL"/>
    <s v="IMITAS"/>
    <x v="0"/>
    <n v="22000"/>
    <n v="1"/>
    <s v="GSM"/>
    <s v=""/>
    <s v="1"/>
    <n v="1"/>
    <n v="0"/>
    <n v="1"/>
    <n v="0"/>
    <n v="1"/>
    <n v="0"/>
    <n v="0"/>
    <n v="0"/>
    <n v="1"/>
    <n v="0"/>
    <n v="0"/>
    <n v="0"/>
    <n v="0"/>
    <n v="1"/>
    <n v="1"/>
    <n v="1"/>
    <n v="1"/>
    <n v="1"/>
    <n v="0"/>
    <n v="0"/>
    <n v="1"/>
    <n v="1"/>
    <n v="1"/>
    <n v="0"/>
    <n v="0"/>
    <n v="0"/>
    <n v="1"/>
    <n v="1"/>
    <x v="2"/>
    <x v="0"/>
    <n v="2"/>
    <n v="0"/>
    <n v="2"/>
    <x v="1"/>
    <n v="1"/>
  </r>
  <r>
    <x v="348"/>
    <s v="DISC PAD BELAKANG H.PCX MST (PB)"/>
    <s v="REM"/>
    <s v="BAUDMU"/>
    <x v="3"/>
    <n v="21000"/>
    <n v="1"/>
    <s v=""/>
    <s v=""/>
    <n v="1"/>
    <n v="1"/>
    <n v="0"/>
    <n v="0"/>
    <n v="0"/>
    <n v="0"/>
    <n v="1"/>
    <n v="0"/>
    <n v="2"/>
    <n v="1"/>
    <n v="2"/>
    <n v="1"/>
    <n v="0"/>
    <n v="0"/>
    <n v="2"/>
    <n v="0"/>
    <n v="0"/>
    <n v="0"/>
    <n v="1"/>
    <n v="1"/>
    <n v="2"/>
    <n v="3"/>
    <n v="3"/>
    <n v="2"/>
    <n v="1"/>
    <n v="0"/>
    <n v="0"/>
    <n v="3"/>
    <n v="2"/>
    <x v="13"/>
    <x v="0"/>
    <n v="5"/>
    <n v="0"/>
    <n v="5"/>
    <x v="13"/>
    <n v="1"/>
  </r>
  <r>
    <x v="349"/>
    <s v="DISC PAD BELAKANG H.SUPRA X 125/ S.SATRIA F150 MST (PB)"/>
    <s v="REM"/>
    <s v="VARIAS"/>
    <x v="0"/>
    <n v="11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0"/>
    <n v="4"/>
    <n v="0"/>
    <n v="4"/>
    <x v="8"/>
    <n v="1"/>
  </r>
  <r>
    <x v="350"/>
    <s v="DISC PAD H.BLADE/REVO MST (PB)"/>
    <s v="REM"/>
    <s v="VARIAS"/>
    <x v="2"/>
    <n v="11000"/>
    <n v="1"/>
    <s v=""/>
    <s v=""/>
    <n v="1"/>
    <n v="1"/>
    <n v="1"/>
    <n v="2"/>
    <n v="1"/>
    <n v="0"/>
    <n v="0"/>
    <n v="0"/>
    <n v="0"/>
    <n v="0"/>
    <n v="0"/>
    <n v="1"/>
    <n v="1"/>
    <n v="0"/>
    <n v="2"/>
    <n v="3"/>
    <n v="3"/>
    <n v="1"/>
    <n v="0"/>
    <n v="0"/>
    <n v="0"/>
    <n v="0"/>
    <n v="0"/>
    <n v="1"/>
    <n v="2"/>
    <n v="1"/>
    <n v="1"/>
    <n v="3"/>
    <n v="2"/>
    <x v="13"/>
    <x v="0"/>
    <n v="7"/>
    <n v="0"/>
    <n v="7"/>
    <x v="12"/>
    <n v="1"/>
  </r>
  <r>
    <x v="351"/>
    <s v="DISC PAD H.PCX MST (PB)"/>
    <s v="REM"/>
    <s v="BAUDMU"/>
    <x v="2"/>
    <n v="21000"/>
    <n v="1"/>
    <s v=""/>
    <s v=""/>
    <n v="1"/>
    <n v="1"/>
    <n v="1"/>
    <n v="0"/>
    <n v="0"/>
    <n v="1"/>
    <n v="0"/>
    <n v="0"/>
    <n v="0"/>
    <n v="2"/>
    <n v="0"/>
    <n v="2"/>
    <n v="0"/>
    <n v="0"/>
    <n v="2"/>
    <n v="1"/>
    <n v="0"/>
    <n v="1"/>
    <n v="1"/>
    <n v="0"/>
    <n v="0"/>
    <n v="2"/>
    <n v="2"/>
    <n v="4"/>
    <n v="2"/>
    <n v="0"/>
    <n v="1"/>
    <n v="4"/>
    <n v="2"/>
    <x v="12"/>
    <x v="0"/>
    <n v="4"/>
    <n v="0"/>
    <n v="4"/>
    <x v="8"/>
    <n v="1"/>
  </r>
  <r>
    <x v="352"/>
    <s v="DISC PAD H.SUPRA MST (PB)"/>
    <s v="REM"/>
    <s v="BAUDMU"/>
    <x v="0"/>
    <n v="11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0"/>
    <n v="3"/>
    <n v="0"/>
    <n v="3"/>
    <x v="10"/>
    <n v="1"/>
  </r>
  <r>
    <x v="353"/>
    <s v="DOUBLE TAPE FOAM"/>
    <s v="BAHAN HABIS PAKAI"/>
    <s v="IMITAS"/>
    <x v="3"/>
    <n v="15000"/>
    <n v="1"/>
    <s v="FC"/>
    <s v=""/>
    <s v="1"/>
    <n v="1"/>
    <n v="1"/>
    <n v="2"/>
    <n v="1"/>
    <n v="2"/>
    <n v="1"/>
    <n v="1"/>
    <n v="2"/>
    <n v="2"/>
    <n v="0"/>
    <n v="1"/>
    <n v="1"/>
    <n v="1"/>
    <n v="2"/>
    <n v="3"/>
    <n v="3"/>
    <n v="3"/>
    <n v="3"/>
    <n v="2"/>
    <n v="3"/>
    <n v="4"/>
    <n v="2"/>
    <n v="3"/>
    <n v="2"/>
    <n v="2"/>
    <n v="2"/>
    <n v="4"/>
    <n v="2"/>
    <x v="12"/>
    <x v="0"/>
    <n v="2"/>
    <n v="0"/>
    <n v="2"/>
    <x v="1"/>
    <n v="1"/>
  </r>
  <r>
    <x v="354"/>
    <s v="DINAMO STATER Y.MIO J IMI"/>
    <s v="NOSTOK"/>
    <s v="IMITAS"/>
    <x v="0"/>
    <n v="18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0"/>
    <n v="0"/>
    <n v="0"/>
    <x v="0"/>
    <n v="0"/>
  </r>
  <r>
    <x v="355"/>
    <s v="DISC PAD Y.MIO SOUL NEW MST (PB)"/>
    <s v="REM"/>
    <s v="VARIAS"/>
    <x v="3"/>
    <n v="11000"/>
    <n v="1"/>
    <s v=""/>
    <s v=""/>
    <n v="1"/>
    <n v="1"/>
    <n v="1"/>
    <n v="0"/>
    <n v="1"/>
    <n v="0"/>
    <n v="0"/>
    <n v="0"/>
    <n v="0"/>
    <n v="0"/>
    <n v="3"/>
    <n v="1"/>
    <n v="3"/>
    <n v="1"/>
    <n v="3"/>
    <n v="1"/>
    <n v="1"/>
    <n v="1"/>
    <n v="0"/>
    <n v="0"/>
    <n v="0"/>
    <n v="0"/>
    <n v="3"/>
    <n v="1"/>
    <n v="4"/>
    <n v="4"/>
    <n v="2"/>
    <n v="4"/>
    <n v="3"/>
    <x v="12"/>
    <x v="0"/>
    <n v="4"/>
    <n v="0"/>
    <n v="4"/>
    <x v="8"/>
    <n v="2"/>
  </r>
  <r>
    <x v="356"/>
    <s v="DISC PAD H.VARIO 125 NEW /150/ GENIO MST (PB)"/>
    <s v="REM"/>
    <s v="BAUDMU"/>
    <x v="2"/>
    <n v="15000"/>
    <n v="1"/>
    <s v="GSM"/>
    <s v=""/>
    <n v="1"/>
    <n v="1"/>
    <n v="2"/>
    <n v="1"/>
    <n v="0"/>
    <n v="0"/>
    <n v="0"/>
    <n v="0"/>
    <n v="0"/>
    <n v="1"/>
    <n v="0"/>
    <n v="0"/>
    <n v="0"/>
    <n v="0"/>
    <n v="2"/>
    <n v="3"/>
    <n v="1"/>
    <n v="0"/>
    <n v="0"/>
    <n v="0"/>
    <n v="0"/>
    <n v="1"/>
    <n v="1"/>
    <n v="1"/>
    <n v="0"/>
    <n v="0"/>
    <n v="2"/>
    <n v="3"/>
    <n v="2"/>
    <x v="13"/>
    <x v="0"/>
    <n v="9"/>
    <n v="0"/>
    <n v="9"/>
    <x v="9"/>
    <n v="1"/>
  </r>
  <r>
    <x v="357"/>
    <s v="DISC PAD BELAKANG Y.JUPITER"/>
    <s v=""/>
    <s v="IMITAS"/>
    <x v="0"/>
    <n v="4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358"/>
    <s v="DISC PAD H.VARIO TECHNO/VARIO CBS MST (PB)"/>
    <s v="REM"/>
    <s v="BAUDMU"/>
    <x v="3"/>
    <n v="11000"/>
    <n v="1"/>
    <s v="GSM"/>
    <s v=""/>
    <s v="3"/>
    <n v="1"/>
    <n v="2"/>
    <n v="1"/>
    <n v="1"/>
    <n v="1"/>
    <n v="2"/>
    <n v="0"/>
    <n v="2"/>
    <n v="1"/>
    <n v="2"/>
    <n v="3"/>
    <n v="1"/>
    <n v="2"/>
    <n v="3"/>
    <n v="3"/>
    <n v="2"/>
    <n v="2"/>
    <n v="3"/>
    <n v="2"/>
    <n v="2"/>
    <n v="3"/>
    <n v="3"/>
    <n v="4"/>
    <n v="4"/>
    <n v="3"/>
    <n v="4"/>
    <n v="4"/>
    <n v="3"/>
    <x v="12"/>
    <x v="0"/>
    <n v="1"/>
    <n v="0"/>
    <n v="1"/>
    <x v="2"/>
    <n v="2"/>
  </r>
  <r>
    <x v="359"/>
    <s v="DEXTONE EXPOXY ADHESIVES / LEM BESI"/>
    <s v="BAHAN HABIS PAKAI"/>
    <s v="IMITAS"/>
    <x v="0"/>
    <n v="15000"/>
    <n v="1"/>
    <s v="TB.SS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0"/>
    <n v="2"/>
    <n v="0"/>
    <n v="2"/>
    <x v="1"/>
    <n v="1"/>
  </r>
  <r>
    <x v="360"/>
    <s v="OLI MATIC ENDURO G 0.8"/>
    <s v="CAIRAN"/>
    <s v="OLIGEN"/>
    <x v="3"/>
    <n v="37500"/>
    <n v="3"/>
    <s v="HKJ"/>
    <s v=""/>
    <s v="4"/>
    <n v="1"/>
    <n v="4"/>
    <n v="0"/>
    <n v="3"/>
    <n v="2"/>
    <n v="1"/>
    <n v="0"/>
    <n v="1"/>
    <n v="4"/>
    <n v="2"/>
    <n v="5"/>
    <n v="2"/>
    <n v="1"/>
    <n v="5"/>
    <n v="4"/>
    <n v="3"/>
    <n v="5"/>
    <n v="3"/>
    <n v="1"/>
    <n v="1"/>
    <n v="5"/>
    <n v="6"/>
    <n v="9"/>
    <n v="7"/>
    <n v="3"/>
    <n v="5"/>
    <n v="9"/>
    <n v="5"/>
    <x v="4"/>
    <x v="0"/>
    <n v="5"/>
    <n v="0"/>
    <n v="5"/>
    <x v="13"/>
    <n v="3"/>
  </r>
  <r>
    <x v="361"/>
    <s v="OLI GEAR ENDURO 120ML"/>
    <s v="CAIRAN"/>
    <s v="ORISIN"/>
    <x v="2"/>
    <n v="14000"/>
    <n v="2"/>
    <s v="GSM"/>
    <s v=""/>
    <s v="3"/>
    <n v="1"/>
    <n v="2"/>
    <n v="1"/>
    <n v="0"/>
    <n v="0"/>
    <n v="0"/>
    <n v="1"/>
    <n v="2"/>
    <n v="0"/>
    <n v="0"/>
    <n v="0"/>
    <n v="0"/>
    <n v="1"/>
    <n v="2"/>
    <n v="3"/>
    <n v="1"/>
    <n v="0"/>
    <n v="0"/>
    <n v="1"/>
    <n v="3"/>
    <n v="2"/>
    <n v="0"/>
    <n v="0"/>
    <n v="0"/>
    <n v="1"/>
    <n v="3"/>
    <n v="3"/>
    <n v="2"/>
    <x v="13"/>
    <x v="0"/>
    <n v="3"/>
    <n v="0"/>
    <n v="3"/>
    <x v="10"/>
    <n v="1"/>
  </r>
  <r>
    <x v="362"/>
    <s v="OLI MATIC ENDURO S 0.8"/>
    <s v="CAIRAN"/>
    <s v="OLIGEN"/>
    <x v="2"/>
    <n v="38500"/>
    <n v="1"/>
    <s v="HJM"/>
    <s v=""/>
    <n v="1"/>
    <n v="6"/>
    <n v="0"/>
    <n v="0"/>
    <n v="2"/>
    <n v="1"/>
    <n v="0"/>
    <n v="0"/>
    <n v="2"/>
    <n v="0"/>
    <n v="0"/>
    <n v="0"/>
    <n v="3"/>
    <n v="0"/>
    <n v="3"/>
    <n v="0"/>
    <n v="2"/>
    <n v="3"/>
    <n v="1"/>
    <n v="0"/>
    <n v="2"/>
    <n v="2"/>
    <n v="0"/>
    <n v="0"/>
    <n v="3"/>
    <n v="3"/>
    <n v="0"/>
    <n v="3"/>
    <n v="3"/>
    <x v="13"/>
    <x v="0"/>
    <n v="3"/>
    <n v="0"/>
    <n v="3"/>
    <x v="10"/>
    <n v="2"/>
  </r>
  <r>
    <x v="363"/>
    <s v="BAN TUBLES FDR 100/90-12"/>
    <s v="RODA"/>
    <s v="IMITAS"/>
    <x v="0"/>
    <n v="2015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0"/>
    <n v="1"/>
    <n v="0"/>
    <n v="1"/>
    <x v="2"/>
    <n v="1"/>
  </r>
  <r>
    <x v="364"/>
    <s v="FILTER FUEL PUMP / FILTER FP H.VARIO 150 IMI"/>
    <s v="FILTER"/>
    <s v="IMITAS"/>
    <x v="0"/>
    <n v="30000"/>
    <n v="1"/>
    <s v="BLJ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0"/>
    <n v="1"/>
    <n v="0"/>
    <n v="1"/>
    <x v="2"/>
    <n v="1"/>
  </r>
  <r>
    <x v="365"/>
    <s v="FILTER FUEL PUMP / FILTER FP Y.MIO J IMI"/>
    <s v="FILTER"/>
    <s v="IMITAS"/>
    <x v="0"/>
    <n v="17000"/>
    <n v="1"/>
    <s v="GSM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0"/>
    <n v="1"/>
    <n v="0"/>
    <n v="1"/>
    <x v="2"/>
    <n v="1"/>
  </r>
  <r>
    <x v="366"/>
    <s v="FLASHER RITING VARIASI"/>
    <s v="KELISTRIKAN. STATER/ENGKOL"/>
    <s v="VARIAS"/>
    <x v="3"/>
    <n v="11000"/>
    <n v="1"/>
    <s v="HKJ"/>
    <s v=""/>
    <s v="1"/>
    <n v="1"/>
    <n v="1"/>
    <n v="2"/>
    <n v="1"/>
    <n v="0"/>
    <n v="1"/>
    <n v="1"/>
    <n v="0"/>
    <n v="3"/>
    <n v="1"/>
    <n v="2"/>
    <n v="0"/>
    <n v="0"/>
    <n v="3"/>
    <n v="3"/>
    <n v="3"/>
    <n v="1"/>
    <n v="1"/>
    <n v="2"/>
    <n v="1"/>
    <n v="3"/>
    <n v="4"/>
    <n v="5"/>
    <n v="2"/>
    <n v="0"/>
    <n v="1"/>
    <n v="5"/>
    <n v="3"/>
    <x v="14"/>
    <x v="0"/>
    <n v="4"/>
    <n v="0"/>
    <n v="4"/>
    <x v="8"/>
    <n v="2"/>
  </r>
  <r>
    <x v="367"/>
    <s v="FILTER FUEL PUMP/ FILTER FP H.GENIO/BEAT LED"/>
    <s v="FILTER"/>
    <s v="IMITAS"/>
    <x v="0"/>
    <n v="35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0"/>
    <n v="2"/>
    <n v="0"/>
    <n v="2"/>
    <x v="1"/>
    <n v="1"/>
  </r>
  <r>
    <x v="368"/>
    <s v="FILTER FUEL PUMP / FILTER FP H.BEAT IMI"/>
    <s v="FILTER"/>
    <s v="IMITAS"/>
    <x v="2"/>
    <n v="15000"/>
    <n v="1"/>
    <s v="GSM"/>
    <s v=""/>
    <n v="1"/>
    <n v="1"/>
    <n v="0"/>
    <n v="0"/>
    <n v="2"/>
    <n v="3"/>
    <n v="0"/>
    <n v="0"/>
    <n v="1"/>
    <n v="0"/>
    <n v="0"/>
    <n v="1"/>
    <n v="0"/>
    <n v="0"/>
    <n v="3"/>
    <n v="0"/>
    <n v="2"/>
    <n v="5"/>
    <n v="3"/>
    <n v="0"/>
    <n v="1"/>
    <n v="1"/>
    <n v="0"/>
    <n v="1"/>
    <n v="1"/>
    <n v="0"/>
    <n v="0"/>
    <n v="5"/>
    <n v="3"/>
    <x v="14"/>
    <x v="0"/>
    <n v="4"/>
    <n v="0"/>
    <n v="4"/>
    <x v="8"/>
    <n v="2"/>
  </r>
  <r>
    <x v="369"/>
    <s v="FILTER FUEL PUMP / FILTER FP H.VARIO 125 LAMA IMI"/>
    <s v="FILTER"/>
    <s v="IMITAS"/>
    <x v="3"/>
    <n v="40000"/>
    <n v="1"/>
    <s v="GSM"/>
    <s v=""/>
    <n v="1"/>
    <n v="1"/>
    <n v="3"/>
    <n v="1"/>
    <n v="0"/>
    <n v="0"/>
    <n v="0"/>
    <n v="1"/>
    <n v="2"/>
    <n v="0"/>
    <n v="1"/>
    <n v="4"/>
    <n v="1"/>
    <n v="1"/>
    <n v="4"/>
    <n v="4"/>
    <n v="1"/>
    <n v="0"/>
    <n v="0"/>
    <n v="1"/>
    <n v="3"/>
    <n v="2"/>
    <n v="1"/>
    <n v="4"/>
    <n v="5"/>
    <n v="2"/>
    <n v="4"/>
    <n v="5"/>
    <n v="4"/>
    <x v="14"/>
    <x v="0"/>
    <n v="4"/>
    <n v="0"/>
    <n v="4"/>
    <x v="8"/>
    <n v="2"/>
  </r>
  <r>
    <x v="370"/>
    <s v="OLI SHOCK JUMBO (OLI SOK)"/>
    <s v="CAIRAN"/>
    <s v="IMITAS"/>
    <x v="1"/>
    <n v="9500"/>
    <n v="1"/>
    <s v="HKJ"/>
    <s v=""/>
    <s v="3"/>
    <n v="1"/>
    <n v="2"/>
    <n v="5"/>
    <n v="3"/>
    <n v="6"/>
    <n v="1"/>
    <n v="2"/>
    <n v="1"/>
    <n v="2"/>
    <n v="2"/>
    <n v="2"/>
    <n v="3"/>
    <n v="1"/>
    <n v="6"/>
    <n v="7"/>
    <n v="8"/>
    <n v="9"/>
    <n v="7"/>
    <n v="3"/>
    <n v="3"/>
    <n v="3"/>
    <n v="4"/>
    <n v="4"/>
    <n v="5"/>
    <n v="4"/>
    <n v="3"/>
    <n v="9"/>
    <n v="6"/>
    <x v="4"/>
    <x v="0"/>
    <n v="8"/>
    <n v="0"/>
    <n v="8"/>
    <x v="7"/>
    <n v="3"/>
  </r>
  <r>
    <x v="371"/>
    <s v="MINYAK REM 50ML"/>
    <s v="CAIRAN"/>
    <s v="IMITAS"/>
    <x v="1"/>
    <n v="5500"/>
    <n v="1"/>
    <s v="HKJ"/>
    <s v=""/>
    <s v="4"/>
    <n v="1"/>
    <n v="9"/>
    <n v="16"/>
    <n v="17"/>
    <n v="9"/>
    <n v="8"/>
    <n v="10"/>
    <n v="12"/>
    <n v="13"/>
    <n v="13"/>
    <n v="11"/>
    <n v="12"/>
    <n v="14"/>
    <n v="17"/>
    <n v="25"/>
    <n v="33"/>
    <n v="26"/>
    <n v="17"/>
    <n v="18"/>
    <n v="22"/>
    <n v="25"/>
    <n v="26"/>
    <n v="24"/>
    <n v="23"/>
    <n v="26"/>
    <n v="23"/>
    <n v="33"/>
    <n v="17"/>
    <x v="35"/>
    <x v="0"/>
    <n v="11"/>
    <n v="0"/>
    <n v="11"/>
    <x v="15"/>
    <n v="9"/>
  </r>
  <r>
    <x v="372"/>
    <s v="SAKLAR LAMPU SUPRAX 125/KARISMA (PK)"/>
    <s v="NOSTOK"/>
    <s v="NOSTOK"/>
    <x v="0"/>
    <n v="17500"/>
    <n v="1"/>
    <s v="WWNSPL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373"/>
    <s v="SIKRING TANCAP KECIL 20A IMI"/>
    <s v="KELISTRIKAN. STATER/ENGKOL"/>
    <s v="IMITAS"/>
    <x v="0"/>
    <n v="1000"/>
    <n v="1"/>
    <s v="GSM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2"/>
    <x v="1"/>
    <x v="0"/>
    <n v="9"/>
    <n v="0"/>
    <n v="9"/>
    <x v="9"/>
    <n v="1"/>
  </r>
  <r>
    <x v="374"/>
    <s v="BAUD CROM PANJANG 2.5CM"/>
    <s v="BAUD"/>
    <s v="BAUDMU"/>
    <x v="0"/>
    <n v="900"/>
    <n v="2"/>
    <s v="GSM"/>
    <s v=""/>
    <s v="4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x v="1"/>
    <x v="0"/>
    <n v="6"/>
    <n v="0"/>
    <n v="6"/>
    <x v="11"/>
    <n v="1"/>
  </r>
  <r>
    <x v="375"/>
    <s v="BAUD KALIPER REM DISK H.SUPRA X"/>
    <s v="NOSTOK"/>
    <s v="BAUDMU"/>
    <x v="0"/>
    <n v="10000"/>
    <n v="1"/>
    <s v="NBLSPL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0"/>
    <n v="0"/>
    <n v="0"/>
    <n v="0"/>
    <x v="0"/>
    <n v="0"/>
  </r>
  <r>
    <x v="376"/>
    <s v="BAUD TUTUP MINYAK REM ATAS UNIVERSAL"/>
    <s v="BAUD"/>
    <s v="BAUDMU"/>
    <x v="3"/>
    <n v="400"/>
    <n v="10"/>
    <s v="GSM"/>
    <s v=""/>
    <s v="3"/>
    <n v="1"/>
    <n v="0"/>
    <n v="8"/>
    <n v="0"/>
    <n v="4"/>
    <n v="1"/>
    <n v="0"/>
    <n v="2"/>
    <n v="0"/>
    <n v="2"/>
    <n v="1"/>
    <n v="4"/>
    <n v="1"/>
    <n v="8"/>
    <n v="8"/>
    <n v="8"/>
    <n v="4"/>
    <n v="5"/>
    <n v="1"/>
    <n v="2"/>
    <n v="2"/>
    <n v="2"/>
    <n v="1"/>
    <n v="5"/>
    <n v="5"/>
    <n v="1"/>
    <n v="8"/>
    <n v="8"/>
    <x v="27"/>
    <x v="0"/>
    <n v="19"/>
    <n v="0"/>
    <n v="19"/>
    <x v="18"/>
    <n v="4"/>
  </r>
  <r>
    <x v="377"/>
    <s v="COOL STATER H.BEAT/BLADE IMI"/>
    <s v="KELISTRIKAN. STATER/ENGKOL"/>
    <s v="IMITAS"/>
    <x v="3"/>
    <n v="12000"/>
    <n v="1"/>
    <s v="GSM"/>
    <s v=""/>
    <n v="1"/>
    <n v="1"/>
    <n v="2"/>
    <n v="3"/>
    <n v="2"/>
    <n v="0"/>
    <n v="1"/>
    <n v="0"/>
    <n v="1"/>
    <n v="1"/>
    <n v="0"/>
    <n v="1"/>
    <n v="1"/>
    <n v="0"/>
    <n v="3"/>
    <n v="5"/>
    <n v="5"/>
    <n v="2"/>
    <n v="1"/>
    <n v="1"/>
    <n v="1"/>
    <n v="2"/>
    <n v="1"/>
    <n v="2"/>
    <n v="2"/>
    <n v="1"/>
    <n v="2"/>
    <n v="5"/>
    <n v="3"/>
    <x v="14"/>
    <x v="0"/>
    <n v="3"/>
    <n v="0"/>
    <n v="3"/>
    <x v="10"/>
    <n v="2"/>
  </r>
  <r>
    <x v="378"/>
    <s v="COOL STATER Y.JUPITER MX IMI"/>
    <s v="NOSTOK"/>
    <s v="IMITAS"/>
    <x v="0"/>
    <n v="25000"/>
    <n v="1"/>
    <s v="GSM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379"/>
    <s v="DISC PAD H.VARIO LAMA / DISC PAD H.PCX 2018 (PB)"/>
    <s v="REM"/>
    <s v="IMITAS"/>
    <x v="0"/>
    <n v="270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0"/>
    <n v="1"/>
    <n v="0"/>
    <n v="1"/>
    <x v="2"/>
    <n v="1"/>
  </r>
  <r>
    <x v="380"/>
    <s v="KANCING RANTAI 420 C/L IMI"/>
    <s v="RODA"/>
    <s v="IMITAS"/>
    <x v="0"/>
    <n v="1500"/>
    <n v="1"/>
    <s v="GSM"/>
    <s v=""/>
    <s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x v="1"/>
    <x v="0"/>
    <n v="2"/>
    <n v="0"/>
    <n v="2"/>
    <x v="1"/>
    <n v="1"/>
  </r>
  <r>
    <x v="381"/>
    <s v="KANCING RANTAI 428 C/L IMI"/>
    <s v="RODA"/>
    <s v="IMITAS"/>
    <x v="0"/>
    <n v="2500"/>
    <n v="1"/>
    <s v="GSM"/>
    <s v=""/>
    <s v="2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0"/>
    <n v="2"/>
    <n v="0"/>
    <n v="2"/>
    <x v="1"/>
    <n v="1"/>
  </r>
  <r>
    <x v="382"/>
    <s v="MASTER REM S.SATRIA BELAKANG/SUPRA X 125 IMI "/>
    <s v="REM"/>
    <s v="IMITAS"/>
    <x v="0"/>
    <n v="28000"/>
    <n v="1"/>
    <s v="GSM"/>
    <s v=""/>
    <s v="1"/>
    <n v="1"/>
    <n v="0"/>
    <n v="0"/>
    <n v="0"/>
    <n v="0"/>
    <n v="0"/>
    <n v="0"/>
    <n v="1"/>
    <n v="0"/>
    <n v="0"/>
    <n v="0"/>
    <n v="2"/>
    <n v="0"/>
    <n v="2"/>
    <n v="0"/>
    <n v="0"/>
    <n v="0"/>
    <n v="0"/>
    <n v="0"/>
    <n v="1"/>
    <n v="1"/>
    <n v="0"/>
    <n v="0"/>
    <n v="2"/>
    <n v="2"/>
    <n v="0"/>
    <n v="2"/>
    <n v="2"/>
    <x v="1"/>
    <x v="0"/>
    <n v="1"/>
    <n v="0"/>
    <n v="1"/>
    <x v="2"/>
    <n v="1"/>
  </r>
  <r>
    <x v="383"/>
    <s v="MASTER REM Y.MIO IMI"/>
    <s v="REM"/>
    <s v="IMITAS"/>
    <x v="3"/>
    <n v="12500"/>
    <n v="1"/>
    <s v="HKJ"/>
    <s v=""/>
    <s v="3"/>
    <n v="1"/>
    <n v="0"/>
    <n v="2"/>
    <n v="1"/>
    <n v="2"/>
    <n v="0"/>
    <n v="0"/>
    <n v="1"/>
    <n v="1"/>
    <n v="0"/>
    <n v="3"/>
    <n v="2"/>
    <n v="1"/>
    <n v="3"/>
    <n v="2"/>
    <n v="3"/>
    <n v="3"/>
    <n v="2"/>
    <n v="0"/>
    <n v="1"/>
    <n v="2"/>
    <n v="1"/>
    <n v="4"/>
    <n v="5"/>
    <n v="3"/>
    <n v="1"/>
    <n v="5"/>
    <n v="3"/>
    <x v="14"/>
    <x v="0"/>
    <n v="3"/>
    <n v="0"/>
    <n v="3"/>
    <x v="10"/>
    <n v="2"/>
  </r>
  <r>
    <x v="384"/>
    <s v="ORING TUTUP KLEP H.GRAND/SUPRA IMI"/>
    <s v="KARET &amp; SELANG"/>
    <s v="BAUDMU"/>
    <x v="2"/>
    <n v="5000"/>
    <n v="1"/>
    <s v="GSM"/>
    <s v=""/>
    <s v="1"/>
    <n v="1"/>
    <n v="0"/>
    <n v="0"/>
    <n v="0"/>
    <n v="0"/>
    <n v="0"/>
    <n v="0"/>
    <n v="1"/>
    <n v="0"/>
    <n v="2"/>
    <n v="1"/>
    <n v="1"/>
    <n v="1"/>
    <n v="2"/>
    <n v="0"/>
    <n v="0"/>
    <n v="0"/>
    <n v="0"/>
    <n v="0"/>
    <n v="1"/>
    <n v="1"/>
    <n v="2"/>
    <n v="1"/>
    <n v="2"/>
    <n v="2"/>
    <n v="1"/>
    <n v="2"/>
    <n v="2"/>
    <x v="1"/>
    <x v="0"/>
    <n v="3"/>
    <n v="0"/>
    <n v="3"/>
    <x v="10"/>
    <n v="1"/>
  </r>
  <r>
    <x v="385"/>
    <s v="ORING TUTUP KLEP H.KARISMA/SUPRAX 125 IMI"/>
    <s v="KARET &amp; SELANG"/>
    <s v="BAUDMU"/>
    <x v="2"/>
    <n v="2500"/>
    <n v="1"/>
    <s v="GSM"/>
    <s v=""/>
    <s v="2"/>
    <n v="1"/>
    <n v="2"/>
    <n v="0"/>
    <n v="2"/>
    <n v="2"/>
    <n v="0"/>
    <n v="0"/>
    <n v="0"/>
    <n v="0"/>
    <n v="0"/>
    <n v="1"/>
    <n v="0"/>
    <n v="0"/>
    <n v="2"/>
    <n v="2"/>
    <n v="2"/>
    <n v="4"/>
    <n v="2"/>
    <n v="0"/>
    <n v="0"/>
    <n v="0"/>
    <n v="0"/>
    <n v="1"/>
    <n v="1"/>
    <n v="0"/>
    <n v="2"/>
    <n v="4"/>
    <n v="2"/>
    <x v="12"/>
    <x v="0"/>
    <n v="5"/>
    <n v="0"/>
    <n v="5"/>
    <x v="13"/>
    <n v="1"/>
  </r>
  <r>
    <x v="386"/>
    <s v="ORING TUTUP KLEP Y.MIO IMI (ORING FP)"/>
    <s v="KARET &amp; SELANG"/>
    <s v="BAUDMU"/>
    <x v="1"/>
    <n v="2000"/>
    <n v="1"/>
    <s v="GSM"/>
    <s v=""/>
    <s v="2"/>
    <n v="1"/>
    <n v="6"/>
    <n v="1"/>
    <n v="2"/>
    <n v="3"/>
    <n v="1"/>
    <n v="5"/>
    <n v="3"/>
    <n v="1"/>
    <n v="1"/>
    <n v="6"/>
    <n v="1"/>
    <n v="2"/>
    <n v="6"/>
    <n v="7"/>
    <n v="3"/>
    <n v="5"/>
    <n v="4"/>
    <n v="6"/>
    <n v="8"/>
    <n v="4"/>
    <n v="2"/>
    <n v="7"/>
    <n v="7"/>
    <n v="3"/>
    <n v="8"/>
    <n v="8"/>
    <n v="6"/>
    <x v="36"/>
    <x v="0"/>
    <n v="9"/>
    <n v="0"/>
    <n v="9"/>
    <x v="9"/>
    <n v="3"/>
  </r>
  <r>
    <x v="387"/>
    <s v="SIKRING TANCAP UNIVERSAL 15A IMI"/>
    <s v="KELISTRIKAN. STATER/ENGKOL"/>
    <s v="IMITAS"/>
    <x v="0"/>
    <n v="750"/>
    <n v="1"/>
    <s v="JMT"/>
    <s v=""/>
    <s v="1"/>
    <n v="1"/>
    <n v="0"/>
    <n v="1"/>
    <n v="0"/>
    <n v="0"/>
    <n v="0"/>
    <n v="0"/>
    <n v="0"/>
    <n v="0"/>
    <n v="1"/>
    <n v="0"/>
    <n v="1"/>
    <n v="0"/>
    <n v="1"/>
    <n v="1"/>
    <n v="1"/>
    <n v="0"/>
    <n v="0"/>
    <n v="0"/>
    <n v="0"/>
    <n v="0"/>
    <n v="1"/>
    <n v="0"/>
    <n v="1"/>
    <n v="1"/>
    <n v="0"/>
    <n v="1"/>
    <n v="1"/>
    <x v="1"/>
    <x v="0"/>
    <n v="5"/>
    <n v="0"/>
    <n v="5"/>
    <x v="13"/>
    <n v="1"/>
  </r>
  <r>
    <x v="388"/>
    <s v="SIKRING TANCAP KECIL 10A IMI"/>
    <s v="KELISTRIKAN. STATER/ENGKOL"/>
    <s v="IMITAS"/>
    <x v="2"/>
    <n v="1300"/>
    <n v="1"/>
    <s v="GSM"/>
    <s v=""/>
    <s v="2"/>
    <n v="1"/>
    <n v="1"/>
    <n v="0"/>
    <n v="0"/>
    <n v="0"/>
    <n v="1"/>
    <n v="0"/>
    <n v="0"/>
    <n v="0"/>
    <n v="1"/>
    <n v="2"/>
    <n v="0"/>
    <n v="0"/>
    <n v="2"/>
    <n v="1"/>
    <n v="0"/>
    <n v="0"/>
    <n v="1"/>
    <n v="1"/>
    <n v="0"/>
    <n v="0"/>
    <n v="1"/>
    <n v="2"/>
    <n v="2"/>
    <n v="0"/>
    <n v="1"/>
    <n v="2"/>
    <n v="2"/>
    <x v="1"/>
    <x v="0"/>
    <n v="12"/>
    <n v="0"/>
    <n v="12"/>
    <x v="16"/>
    <n v="1"/>
  </r>
  <r>
    <x v="389"/>
    <s v="COOL STATER Y.JUPITER Z/ MIO 125 IMI"/>
    <s v="KELISTRIKAN. STATER/ENGKOL"/>
    <s v="IMITAS"/>
    <x v="2"/>
    <n v="13000"/>
    <n v="1"/>
    <s v="GSM"/>
    <s v=""/>
    <n v="1"/>
    <n v="1"/>
    <n v="0"/>
    <n v="2"/>
    <n v="0"/>
    <n v="1"/>
    <n v="0"/>
    <n v="0"/>
    <n v="0"/>
    <n v="0"/>
    <n v="0"/>
    <n v="0"/>
    <n v="2"/>
    <n v="0"/>
    <n v="2"/>
    <n v="2"/>
    <n v="2"/>
    <n v="1"/>
    <n v="1"/>
    <n v="0"/>
    <n v="0"/>
    <n v="0"/>
    <n v="0"/>
    <n v="0"/>
    <n v="2"/>
    <n v="2"/>
    <n v="0"/>
    <n v="2"/>
    <n v="2"/>
    <x v="1"/>
    <x v="0"/>
    <n v="2"/>
    <n v="0"/>
    <n v="2"/>
    <x v="1"/>
    <n v="1"/>
  </r>
  <r>
    <x v="390"/>
    <s v="MASTER REM H.VARIO 125 NEW/150/160/GENIO IMI"/>
    <s v="REM"/>
    <s v="IMITAS"/>
    <x v="2"/>
    <n v="19500"/>
    <n v="1"/>
    <s v="SWM"/>
    <s v=""/>
    <s v="1"/>
    <n v="1"/>
    <n v="0"/>
    <n v="1"/>
    <n v="0"/>
    <n v="0"/>
    <n v="0"/>
    <n v="0"/>
    <n v="0"/>
    <n v="4"/>
    <n v="0"/>
    <n v="0"/>
    <n v="0"/>
    <n v="0"/>
    <n v="4"/>
    <n v="1"/>
    <n v="1"/>
    <n v="0"/>
    <n v="0"/>
    <n v="0"/>
    <n v="0"/>
    <n v="4"/>
    <n v="4"/>
    <n v="4"/>
    <n v="0"/>
    <n v="0"/>
    <n v="0"/>
    <n v="4"/>
    <n v="4"/>
    <x v="12"/>
    <x v="0"/>
    <n v="4"/>
    <n v="0"/>
    <n v="4"/>
    <x v="8"/>
    <n v="2"/>
  </r>
  <r>
    <x v="391"/>
    <s v="MASTER REM H.SUPRA X IMI"/>
    <s v="REM"/>
    <s v="IMITAS"/>
    <x v="3"/>
    <n v="25000"/>
    <n v="1"/>
    <s v="HKJ"/>
    <s v=""/>
    <s v="3"/>
    <n v="1"/>
    <n v="2"/>
    <n v="1"/>
    <n v="5"/>
    <n v="1"/>
    <n v="1"/>
    <n v="2"/>
    <n v="1"/>
    <n v="1"/>
    <n v="3"/>
    <n v="2"/>
    <n v="2"/>
    <n v="5"/>
    <n v="5"/>
    <n v="3"/>
    <n v="6"/>
    <n v="6"/>
    <n v="2"/>
    <n v="3"/>
    <n v="3"/>
    <n v="2"/>
    <n v="4"/>
    <n v="3"/>
    <n v="4"/>
    <n v="7"/>
    <n v="7"/>
    <n v="7"/>
    <n v="5"/>
    <x v="19"/>
    <x v="0"/>
    <n v="7"/>
    <n v="0"/>
    <n v="7"/>
    <x v="12"/>
    <n v="3"/>
  </r>
  <r>
    <x v="392"/>
    <s v="PER KAMPAS H.GRAND IMI"/>
    <s v="PER"/>
    <s v="NOSTOK"/>
    <x v="0"/>
    <n v="5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0"/>
    <n v="0"/>
    <n v="0"/>
    <n v="0"/>
    <x v="0"/>
    <n v="1"/>
  </r>
  <r>
    <x v="393"/>
    <s v="KLAKSON KEONG"/>
    <s v="NOSTOK"/>
    <s v="IMITAS"/>
    <x v="0"/>
    <n v="20000"/>
    <n v="1"/>
    <s v="HRV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0"/>
    <n v="0"/>
    <n v="0"/>
    <n v="0"/>
    <x v="0"/>
    <n v="0"/>
  </r>
  <r>
    <x v="394"/>
    <s v="KABEL TISH 20 CM"/>
    <s v="KABEL"/>
    <s v="IMITAS"/>
    <x v="1"/>
    <n v="178"/>
    <n v="1"/>
    <s v="GSM"/>
    <s v=""/>
    <n v="1"/>
    <n v="100"/>
    <n v="38"/>
    <n v="68"/>
    <n v="24"/>
    <n v="41"/>
    <n v="31"/>
    <n v="26"/>
    <n v="33"/>
    <n v="28"/>
    <n v="42"/>
    <n v="45"/>
    <n v="34"/>
    <n v="37"/>
    <n v="68"/>
    <n v="106"/>
    <n v="92"/>
    <n v="65"/>
    <n v="72"/>
    <n v="57"/>
    <n v="59"/>
    <n v="61"/>
    <n v="70"/>
    <n v="73"/>
    <n v="79"/>
    <n v="71"/>
    <n v="75"/>
    <n v="106"/>
    <n v="68"/>
    <x v="37"/>
    <x v="0"/>
    <n v="185"/>
    <n v="0"/>
    <n v="185"/>
    <x v="31"/>
    <n v="34"/>
  </r>
  <r>
    <x v="395"/>
    <s v="AKI KERING H.GTZ5S ORI (PK)"/>
    <s v="KELISTRIKAN. STATER/ENGKOL"/>
    <s v="AKIGEN"/>
    <x v="1"/>
    <n v="198400"/>
    <n v="1"/>
    <s v="NSA"/>
    <s v="NSA"/>
    <n v="1"/>
    <n v="1"/>
    <n v="3"/>
    <n v="5"/>
    <n v="0"/>
    <n v="4"/>
    <n v="1"/>
    <n v="3"/>
    <n v="3"/>
    <n v="3"/>
    <n v="2"/>
    <n v="1"/>
    <n v="3"/>
    <n v="1"/>
    <n v="5"/>
    <n v="8"/>
    <n v="5"/>
    <n v="4"/>
    <n v="5"/>
    <n v="4"/>
    <n v="6"/>
    <n v="6"/>
    <n v="5"/>
    <n v="4"/>
    <n v="4"/>
    <n v="4"/>
    <n v="4"/>
    <n v="8"/>
    <n v="5"/>
    <x v="3"/>
    <x v="0"/>
    <n v="8"/>
    <n v="0"/>
    <n v="8"/>
    <x v="7"/>
    <n v="3"/>
  </r>
  <r>
    <x v="396"/>
    <s v="CDI H.VARIO CARBU IMI"/>
    <s v="NOSTOK"/>
    <s v="IMITAS"/>
    <x v="0"/>
    <n v="303000"/>
    <n v="1"/>
    <s v="N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397"/>
    <s v="LAHER BAMBU-LAHER PULLY IMI"/>
    <s v=""/>
    <s v="IMITAS"/>
    <x v="0"/>
    <n v="6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0"/>
    <n v="0"/>
    <n v="0"/>
    <n v="0"/>
    <x v="0"/>
    <n v="1"/>
  </r>
  <r>
    <x v="398"/>
    <s v="LAHER 6201 H.AHM (SATUAN)"/>
    <s v="RODA"/>
    <s v="ORISIN"/>
    <x v="0"/>
    <n v="24000"/>
    <n v="1"/>
    <s v="GSM"/>
    <s v="NSA"/>
    <s v="2"/>
    <n v="1"/>
    <n v="0"/>
    <n v="2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0"/>
    <n v="2"/>
    <n v="2"/>
    <x v="1"/>
    <x v="0"/>
    <n v="0"/>
    <n v="0"/>
    <n v="0"/>
    <x v="0"/>
    <n v="1"/>
  </r>
  <r>
    <x v="399"/>
    <s v="LAHER 6202 H.AHM ORI"/>
    <s v="RODA"/>
    <s v="ORISIN"/>
    <x v="0"/>
    <n v="195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400"/>
    <s v="LAHER 6300 / LAHER RODA DEPAN H.AHM ORI (SATUAN)"/>
    <s v="RODA"/>
    <s v="ORISIN"/>
    <x v="0"/>
    <n v="26500"/>
    <n v="1"/>
    <s v="GSM"/>
    <s v="NSA"/>
    <s v="2"/>
    <n v="1"/>
    <n v="0"/>
    <n v="0"/>
    <n v="0"/>
    <n v="0"/>
    <n v="0"/>
    <n v="0"/>
    <n v="2"/>
    <n v="0"/>
    <n v="4"/>
    <n v="0"/>
    <n v="0"/>
    <n v="0"/>
    <n v="4"/>
    <n v="0"/>
    <n v="0"/>
    <n v="0"/>
    <n v="0"/>
    <n v="0"/>
    <n v="2"/>
    <n v="2"/>
    <n v="4"/>
    <n v="0"/>
    <n v="0"/>
    <n v="0"/>
    <n v="0"/>
    <n v="4"/>
    <n v="4"/>
    <x v="12"/>
    <x v="0"/>
    <n v="0"/>
    <n v="0"/>
    <n v="0"/>
    <x v="0"/>
    <n v="2"/>
  </r>
  <r>
    <x v="401"/>
    <s v="LAHER 6301 H.AHM (SATUAN)"/>
    <s v="RODA"/>
    <s v="ORISIN"/>
    <x v="2"/>
    <n v="28000"/>
    <n v="1"/>
    <s v="GSM"/>
    <s v="NSA"/>
    <s v="2"/>
    <n v="1"/>
    <n v="0"/>
    <n v="2"/>
    <n v="0"/>
    <n v="0"/>
    <n v="0"/>
    <n v="0"/>
    <n v="2"/>
    <n v="0"/>
    <n v="0"/>
    <n v="1"/>
    <n v="0"/>
    <n v="2"/>
    <n v="2"/>
    <n v="2"/>
    <n v="2"/>
    <n v="0"/>
    <n v="0"/>
    <n v="0"/>
    <n v="2"/>
    <n v="2"/>
    <n v="0"/>
    <n v="1"/>
    <n v="1"/>
    <n v="2"/>
    <n v="2"/>
    <n v="2"/>
    <n v="2"/>
    <x v="1"/>
    <x v="0"/>
    <n v="0"/>
    <n v="0"/>
    <n v="0"/>
    <x v="0"/>
    <n v="1"/>
  </r>
  <r>
    <x v="402"/>
    <s v="LAHER 6302 H.AHM ORI (SATUAN)"/>
    <s v="RODA"/>
    <s v="ORISIN"/>
    <x v="0"/>
    <n v="31500"/>
    <n v="1"/>
    <s v="GSM"/>
    <s v="NSA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x v="1"/>
    <x v="0"/>
    <n v="1"/>
    <n v="0"/>
    <n v="1"/>
    <x v="2"/>
    <n v="1"/>
  </r>
  <r>
    <x v="403"/>
    <s v="ICC CLEANER SL99"/>
    <s v="BAHAN HABIS PAKAI"/>
    <s v="IMITAS"/>
    <x v="1"/>
    <n v="3670"/>
    <n v="1"/>
    <s v=""/>
    <s v=""/>
    <n v="1"/>
    <n v="1"/>
    <n v="56"/>
    <n v="62"/>
    <n v="68"/>
    <n v="110"/>
    <n v="57"/>
    <n v="42"/>
    <n v="69"/>
    <n v="60"/>
    <n v="50"/>
    <n v="47"/>
    <n v="55"/>
    <n v="37"/>
    <n v="110"/>
    <n v="118"/>
    <n v="130"/>
    <n v="178"/>
    <n v="167"/>
    <n v="99"/>
    <n v="111"/>
    <n v="129"/>
    <n v="110"/>
    <n v="107"/>
    <n v="102"/>
    <n v="92"/>
    <n v="93"/>
    <n v="178"/>
    <n v="110"/>
    <x v="38"/>
    <x v="0"/>
    <n v="26"/>
    <n v="0"/>
    <n v="26"/>
    <x v="5"/>
    <n v="55"/>
  </r>
  <r>
    <x v="404"/>
    <s v="LAHER 6004 INDOPART"/>
    <s v="RODA"/>
    <s v="NOSTOK"/>
    <x v="0"/>
    <n v="16000"/>
    <n v="1"/>
    <s v="PTMMS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0"/>
    <n v="3"/>
    <n v="0"/>
    <n v="3"/>
    <x v="10"/>
    <n v="1"/>
  </r>
  <r>
    <x v="405"/>
    <s v="ISOPLUS"/>
    <s v="MAKANAN DAN MINUMAN"/>
    <s v="KTNMNM"/>
    <x v="3"/>
    <n v="2700"/>
    <n v="1"/>
    <s v=""/>
    <s v=""/>
    <n v="1"/>
    <n v="1"/>
    <n v="0"/>
    <n v="0"/>
    <n v="0"/>
    <n v="1"/>
    <n v="6"/>
    <n v="5"/>
    <n v="0"/>
    <n v="0"/>
    <n v="0"/>
    <n v="0"/>
    <n v="0"/>
    <n v="1"/>
    <n v="6"/>
    <n v="0"/>
    <n v="0"/>
    <n v="1"/>
    <n v="7"/>
    <n v="11"/>
    <n v="5"/>
    <n v="0"/>
    <n v="0"/>
    <n v="0"/>
    <n v="0"/>
    <n v="1"/>
    <n v="1"/>
    <n v="11"/>
    <n v="6"/>
    <x v="21"/>
    <x v="0"/>
    <n v="11"/>
    <n v="0"/>
    <n v="11"/>
    <x v="15"/>
    <n v="3"/>
  </r>
  <r>
    <x v="406"/>
    <s v="KABEL BODY PVC 20 MM IMI"/>
    <s v="KELISTRIKAN. STATER/ENGKOL"/>
    <s v="IMITAS"/>
    <x v="3"/>
    <n v="4000"/>
    <n v="1"/>
    <s v="GSM"/>
    <s v=""/>
    <s v="2"/>
    <n v="15"/>
    <n v="1"/>
    <n v="2"/>
    <n v="2"/>
    <n v="3"/>
    <n v="1"/>
    <n v="2"/>
    <n v="2"/>
    <n v="8"/>
    <n v="2"/>
    <n v="2"/>
    <n v="0"/>
    <n v="2"/>
    <n v="8"/>
    <n v="3"/>
    <n v="4"/>
    <n v="5"/>
    <n v="4"/>
    <n v="3"/>
    <n v="4"/>
    <n v="10"/>
    <n v="10"/>
    <n v="10"/>
    <n v="2"/>
    <n v="2"/>
    <n v="3"/>
    <n v="10"/>
    <n v="8"/>
    <x v="17"/>
    <x v="0"/>
    <n v="2"/>
    <n v="0"/>
    <n v="2"/>
    <x v="1"/>
    <n v="4"/>
  </r>
  <r>
    <x v="407"/>
    <s v="KANCING PANEL"/>
    <s v="BAUD"/>
    <s v="IMITAS"/>
    <x v="3"/>
    <n v="1500"/>
    <n v="1"/>
    <s v="NPM"/>
    <s v=""/>
    <s v="2"/>
    <n v="1"/>
    <n v="2"/>
    <n v="0"/>
    <n v="0"/>
    <n v="1"/>
    <n v="0"/>
    <n v="0"/>
    <n v="1"/>
    <n v="2"/>
    <n v="0"/>
    <n v="0"/>
    <n v="0"/>
    <n v="1"/>
    <n v="2"/>
    <n v="2"/>
    <n v="0"/>
    <n v="1"/>
    <n v="1"/>
    <n v="0"/>
    <n v="1"/>
    <n v="3"/>
    <n v="2"/>
    <n v="2"/>
    <n v="0"/>
    <n v="1"/>
    <n v="3"/>
    <n v="3"/>
    <n v="2"/>
    <x v="13"/>
    <x v="0"/>
    <n v="6"/>
    <n v="0"/>
    <n v="6"/>
    <x v="11"/>
    <n v="1"/>
  </r>
  <r>
    <x v="408"/>
    <s v="KANCING GANDA VARIO"/>
    <s v="BAUD"/>
    <s v="IMITAS"/>
    <x v="0"/>
    <n v="3200"/>
    <n v="1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0"/>
    <n v="3"/>
    <n v="0"/>
    <n v="3"/>
    <x v="10"/>
    <n v="1"/>
  </r>
  <r>
    <x v="409"/>
    <s v="KLIP ROLLER H.VARIO 110 IMI (1SET)"/>
    <s v="NOSTOK"/>
    <s v="IMITAS"/>
    <x v="0"/>
    <n v="18000"/>
    <n v="1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0"/>
    <x v="0"/>
    <x v="0"/>
    <n v="0"/>
    <n v="0"/>
    <n v="0"/>
    <x v="0"/>
    <n v="0"/>
  </r>
  <r>
    <x v="410"/>
    <s v="KARET STANDAR TENGAH H.BEAT IMI"/>
    <s v="KARET &amp; SELANG"/>
    <s v="IMITAS"/>
    <x v="0"/>
    <n v="8000"/>
    <n v="1"/>
    <s v="GSM"/>
    <s v=""/>
    <n v="1"/>
    <n v="1"/>
    <n v="1"/>
    <n v="0"/>
    <n v="0"/>
    <n v="0"/>
    <n v="2"/>
    <n v="0"/>
    <n v="0"/>
    <n v="0"/>
    <n v="0"/>
    <n v="0"/>
    <n v="0"/>
    <n v="0"/>
    <n v="2"/>
    <n v="1"/>
    <n v="0"/>
    <n v="0"/>
    <n v="2"/>
    <n v="2"/>
    <n v="0"/>
    <n v="0"/>
    <n v="0"/>
    <n v="0"/>
    <n v="0"/>
    <n v="0"/>
    <n v="1"/>
    <n v="2"/>
    <n v="2"/>
    <x v="1"/>
    <x v="0"/>
    <n v="2"/>
    <n v="0"/>
    <n v="2"/>
    <x v="1"/>
    <n v="1"/>
  </r>
  <r>
    <x v="411"/>
    <s v="KARET STANDAR TENGAH Y.MIO IMI"/>
    <s v="KARET &amp; SELANG"/>
    <s v="IMITAS"/>
    <x v="0"/>
    <n v="7000"/>
    <n v="1"/>
    <s v="GSM"/>
    <s v=""/>
    <n v="1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1"/>
    <n v="2"/>
    <n v="1"/>
    <n v="0"/>
    <n v="0"/>
    <n v="2"/>
    <n v="1"/>
    <x v="1"/>
    <x v="0"/>
    <n v="1"/>
    <n v="0"/>
    <n v="1"/>
    <x v="2"/>
    <n v="1"/>
  </r>
  <r>
    <x v="412"/>
    <s v="KOPI HITAM ©"/>
    <s v="MAKANAN DAN MINUMAN"/>
    <s v="KTNMNM"/>
    <x v="3"/>
    <n v="1500"/>
    <n v="1"/>
    <s v="JKS"/>
    <s v=""/>
    <s v="3"/>
    <n v="1"/>
    <n v="0"/>
    <n v="1"/>
    <n v="1"/>
    <n v="1"/>
    <n v="0"/>
    <n v="0"/>
    <n v="2"/>
    <n v="3"/>
    <n v="3"/>
    <n v="3"/>
    <n v="1"/>
    <n v="1"/>
    <n v="3"/>
    <n v="1"/>
    <n v="2"/>
    <n v="2"/>
    <n v="1"/>
    <n v="0"/>
    <n v="2"/>
    <n v="5"/>
    <n v="6"/>
    <n v="6"/>
    <n v="4"/>
    <n v="2"/>
    <n v="1"/>
    <n v="6"/>
    <n v="3"/>
    <x v="15"/>
    <x v="0"/>
    <n v="9"/>
    <n v="0"/>
    <n v="9"/>
    <x v="9"/>
    <n v="2"/>
  </r>
  <r>
    <x v="413"/>
    <s v="KOPI KRIMER ©"/>
    <s v="MAKANAN DAN MINUMAN"/>
    <s v="KTNMNM"/>
    <x v="0"/>
    <n v="1500"/>
    <n v="1"/>
    <s v="JKS"/>
    <s v=""/>
    <s v="2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1"/>
    <x v="0"/>
    <n v="0"/>
    <n v="0"/>
    <n v="0"/>
    <x v="0"/>
    <n v="1"/>
  </r>
  <r>
    <x v="414"/>
    <s v="LAHER BAMBU PULLY ASPIRA 1 SET"/>
    <s v=""/>
    <s v="ORISIN"/>
    <x v="0"/>
    <n v="5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415"/>
    <s v="LEM KOREA"/>
    <s v="BAHAN HABIS PAKAI"/>
    <s v="IMITAS"/>
    <x v="1"/>
    <n v="5000"/>
    <n v="1"/>
    <s v="GSM"/>
    <s v=""/>
    <s v="2"/>
    <n v="1"/>
    <n v="3"/>
    <n v="6"/>
    <n v="1"/>
    <n v="2"/>
    <n v="3"/>
    <n v="2"/>
    <n v="4"/>
    <n v="3"/>
    <n v="1"/>
    <n v="3"/>
    <n v="2"/>
    <n v="2"/>
    <n v="6"/>
    <n v="9"/>
    <n v="7"/>
    <n v="3"/>
    <n v="5"/>
    <n v="5"/>
    <n v="6"/>
    <n v="7"/>
    <n v="4"/>
    <n v="6"/>
    <n v="5"/>
    <n v="4"/>
    <n v="5"/>
    <n v="9"/>
    <n v="6"/>
    <x v="4"/>
    <x v="0"/>
    <n v="3"/>
    <n v="0"/>
    <n v="3"/>
    <x v="10"/>
    <n v="3"/>
  </r>
  <r>
    <x v="416"/>
    <s v="BOHLAM DEPAN LED 15W LUMINOS H6/LG1 (PS)"/>
    <s v="KELISTRIKAN. STATER/ENGKOL"/>
    <s v="IMITAS"/>
    <x v="2"/>
    <n v="45000"/>
    <n v="1"/>
    <s v=""/>
    <s v=""/>
    <n v="1"/>
    <n v="1"/>
    <n v="1"/>
    <n v="0"/>
    <n v="3"/>
    <n v="0"/>
    <n v="0"/>
    <n v="0"/>
    <n v="0"/>
    <n v="0"/>
    <n v="0"/>
    <n v="1"/>
    <n v="0"/>
    <n v="0"/>
    <n v="3"/>
    <n v="1"/>
    <n v="3"/>
    <n v="3"/>
    <n v="0"/>
    <n v="0"/>
    <n v="0"/>
    <n v="0"/>
    <n v="0"/>
    <n v="1"/>
    <n v="1"/>
    <n v="0"/>
    <n v="1"/>
    <n v="3"/>
    <n v="3"/>
    <x v="13"/>
    <x v="0"/>
    <n v="4"/>
    <n v="0"/>
    <n v="4"/>
    <x v="8"/>
    <n v="2"/>
  </r>
  <r>
    <x v="417"/>
    <s v="LAHER 6203 H.AHM ORI"/>
    <s v="RODA"/>
    <s v="ORISIN"/>
    <x v="0"/>
    <n v="3015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0"/>
    <n v="3"/>
    <n v="0"/>
    <n v="3"/>
    <x v="10"/>
    <n v="1"/>
  </r>
  <r>
    <x v="418"/>
    <s v="LAHER 6203 2RS IMI"/>
    <s v="RODA"/>
    <s v="IMITAS"/>
    <x v="0"/>
    <n v="26000"/>
    <n v="1"/>
    <s v="BNMKMR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0"/>
    <n v="0"/>
    <n v="0"/>
    <n v="0"/>
    <x v="0"/>
    <n v="1"/>
  </r>
  <r>
    <x v="419"/>
    <s v="LAHER 699 / LAHER DINAMO IMI"/>
    <s v="RODA"/>
    <s v="IMITAS"/>
    <x v="0"/>
    <n v="150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1"/>
    <x v="0"/>
    <n v="3"/>
    <n v="0"/>
    <n v="3"/>
    <x v="10"/>
    <n v="1"/>
  </r>
  <r>
    <x v="420"/>
    <s v="LAMPU SENJA LED SET ISI 2 (PB)"/>
    <s v="NOSTOK"/>
    <s v="IMITAS"/>
    <x v="0"/>
    <n v="2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421"/>
    <s v="SENSOR MAQS SONIC 150/CB150R LED/SUPRA GTR"/>
    <s v="KELISTRIKAN. STATER/ENGKOL"/>
    <s v="IMITAS"/>
    <x v="0"/>
    <n v="20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0"/>
    <n v="0"/>
    <n v="0"/>
    <n v="0"/>
    <x v="0"/>
    <n v="1"/>
  </r>
  <r>
    <x v="422"/>
    <s v="ROTAK POMPA BENSIN INJEKSI H.BEAT IMI"/>
    <s v="KELISTRIKAN. STATER/ENGKOL"/>
    <s v="IMITAS"/>
    <x v="3"/>
    <n v="140000"/>
    <n v="1"/>
    <s v="ATFS"/>
    <s v=""/>
    <s v="1"/>
    <n v="1"/>
    <n v="2"/>
    <n v="0"/>
    <n v="2"/>
    <n v="1"/>
    <n v="0"/>
    <n v="0"/>
    <n v="1"/>
    <n v="0"/>
    <n v="0"/>
    <n v="1"/>
    <n v="0"/>
    <n v="0"/>
    <n v="2"/>
    <n v="2"/>
    <n v="2"/>
    <n v="3"/>
    <n v="1"/>
    <n v="0"/>
    <n v="1"/>
    <n v="1"/>
    <n v="0"/>
    <n v="1"/>
    <n v="1"/>
    <n v="0"/>
    <n v="2"/>
    <n v="3"/>
    <n v="2"/>
    <x v="13"/>
    <x v="0"/>
    <n v="2"/>
    <n v="0"/>
    <n v="2"/>
    <x v="1"/>
    <n v="1"/>
  </r>
  <r>
    <x v="423"/>
    <s v="ROTAK POMPA BENSIN INJEKSI Y.VIXION OLD MST"/>
    <s v="KELISTRIKAN. STATER/ENGKOL"/>
    <s v="IMITAS"/>
    <x v="0"/>
    <n v="120000"/>
    <n v="1"/>
    <s v=""/>
    <s v="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x v="2"/>
    <x v="0"/>
    <n v="0"/>
    <n v="0"/>
    <n v="0"/>
    <x v="0"/>
    <n v="1"/>
  </r>
  <r>
    <x v="424"/>
    <s v="MUR PULLY H.BEAT FI IMI"/>
    <s v="BAUD"/>
    <s v="BAUDMU"/>
    <x v="0"/>
    <n v="5000"/>
    <n v="1"/>
    <s v=""/>
    <s v=""/>
    <n v="1"/>
    <n v="1"/>
    <n v="0"/>
    <n v="0"/>
    <n v="1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1"/>
    <n v="1"/>
    <n v="1"/>
    <n v="1"/>
    <x v="1"/>
    <x v="0"/>
    <n v="0"/>
    <n v="0"/>
    <n v="0"/>
    <x v="0"/>
    <n v="1"/>
  </r>
  <r>
    <x v="425"/>
    <s v="MASTER REM H.BEAT FI IMI"/>
    <s v="REM"/>
    <s v="IMITAS"/>
    <x v="1"/>
    <n v="27667"/>
    <n v="1"/>
    <s v="HKJ"/>
    <s v=""/>
    <s v="2"/>
    <n v="1"/>
    <n v="6"/>
    <n v="11"/>
    <n v="10"/>
    <n v="6"/>
    <n v="7"/>
    <n v="6"/>
    <n v="7"/>
    <n v="7"/>
    <n v="10"/>
    <n v="4"/>
    <n v="10"/>
    <n v="5"/>
    <n v="11"/>
    <n v="17"/>
    <n v="21"/>
    <n v="16"/>
    <n v="13"/>
    <n v="13"/>
    <n v="13"/>
    <n v="14"/>
    <n v="17"/>
    <n v="11"/>
    <n v="14"/>
    <n v="15"/>
    <n v="11"/>
    <n v="21"/>
    <n v="11"/>
    <x v="18"/>
    <x v="0"/>
    <n v="13"/>
    <n v="0"/>
    <n v="13"/>
    <x v="32"/>
    <n v="6"/>
  </r>
  <r>
    <x v="426"/>
    <s v="MASTER COOLANT 1 LITER"/>
    <s v="CAIRAN"/>
    <s v="IMITAS"/>
    <x v="2"/>
    <n v="16000"/>
    <n v="1"/>
    <s v="NSM"/>
    <s v=""/>
    <n v="1"/>
    <n v="1"/>
    <n v="8"/>
    <n v="5"/>
    <n v="0"/>
    <n v="0"/>
    <n v="0"/>
    <n v="0"/>
    <n v="0"/>
    <n v="0"/>
    <n v="0"/>
    <n v="0"/>
    <n v="0"/>
    <n v="0"/>
    <n v="8"/>
    <n v="13"/>
    <n v="5"/>
    <n v="0"/>
    <n v="0"/>
    <n v="0"/>
    <n v="0"/>
    <n v="0"/>
    <n v="0"/>
    <n v="0"/>
    <n v="0"/>
    <n v="0"/>
    <n v="8"/>
    <n v="13"/>
    <n v="8"/>
    <x v="22"/>
    <x v="0"/>
    <n v="0"/>
    <n v="0"/>
    <n v="0"/>
    <x v="0"/>
    <n v="4"/>
  </r>
  <r>
    <x v="427"/>
    <s v="MUR AS 19/MUR 19"/>
    <s v="NOSTOK"/>
    <s v="BAUDMU"/>
    <x v="0"/>
    <n v="5000"/>
    <n v="1"/>
    <s v="BNMKMR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0"/>
    <n v="1"/>
    <n v="0"/>
    <n v="1"/>
    <x v="2"/>
    <n v="0"/>
  </r>
  <r>
    <x v="428"/>
    <s v="MUR KOMSTIR ATAS HONDA"/>
    <s v="BAUD"/>
    <s v="IMITAS"/>
    <x v="0"/>
    <n v="13000"/>
    <n v="1"/>
    <s v="GSM"/>
    <s v=""/>
    <n v="1"/>
    <n v="1"/>
    <n v="0"/>
    <n v="0"/>
    <n v="1"/>
    <n v="1"/>
    <n v="0"/>
    <n v="1"/>
    <n v="0"/>
    <n v="0"/>
    <n v="0"/>
    <n v="0"/>
    <n v="0"/>
    <n v="0"/>
    <n v="1"/>
    <n v="0"/>
    <n v="1"/>
    <n v="2"/>
    <n v="1"/>
    <n v="1"/>
    <n v="1"/>
    <n v="0"/>
    <n v="0"/>
    <n v="0"/>
    <n v="0"/>
    <n v="0"/>
    <n v="0"/>
    <n v="2"/>
    <n v="1"/>
    <x v="1"/>
    <x v="0"/>
    <n v="3"/>
    <n v="0"/>
    <n v="3"/>
    <x v="10"/>
    <n v="1"/>
  </r>
  <r>
    <x v="429"/>
    <s v="MUR TOPI 11"/>
    <s v="NOSTOK"/>
    <s v="BAUDMU"/>
    <x v="0"/>
    <n v="5000"/>
    <n v="2"/>
    <s v="AAR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x v="0"/>
    <x v="0"/>
    <n v="1"/>
    <n v="0"/>
    <n v="1"/>
    <x v="2"/>
    <n v="0"/>
  </r>
  <r>
    <x v="430"/>
    <s v="BUSI NGK C7HSA"/>
    <s v="KELISTRIKAN. STATER/ENGKOL"/>
    <s v="IMITAS"/>
    <x v="3"/>
    <n v="20000"/>
    <n v="1"/>
    <s v="GSM"/>
    <s v=""/>
    <n v="1"/>
    <n v="1"/>
    <n v="0"/>
    <n v="0"/>
    <n v="0"/>
    <n v="0"/>
    <n v="2"/>
    <n v="4"/>
    <n v="2"/>
    <n v="1"/>
    <n v="1"/>
    <n v="1"/>
    <n v="0"/>
    <n v="2"/>
    <n v="4"/>
    <n v="0"/>
    <n v="0"/>
    <n v="0"/>
    <n v="2"/>
    <n v="6"/>
    <n v="6"/>
    <n v="3"/>
    <n v="2"/>
    <n v="2"/>
    <n v="1"/>
    <n v="2"/>
    <n v="2"/>
    <n v="6"/>
    <n v="4"/>
    <x v="15"/>
    <x v="0"/>
    <n v="5"/>
    <n v="0"/>
    <n v="5"/>
    <x v="13"/>
    <n v="2"/>
  </r>
  <r>
    <x v="431"/>
    <s v="BUSI NGK CPR9EA-9"/>
    <s v="KELISTRIKAN. STATER/ENGKOL"/>
    <s v="IMITAS"/>
    <x v="1"/>
    <n v="21500"/>
    <n v="1"/>
    <s v="SLT"/>
    <s v=""/>
    <s v="2"/>
    <n v="1"/>
    <n v="12"/>
    <n v="13"/>
    <n v="16"/>
    <n v="20"/>
    <n v="13"/>
    <n v="3"/>
    <n v="11"/>
    <n v="20"/>
    <n v="9"/>
    <n v="6"/>
    <n v="12"/>
    <n v="5"/>
    <n v="20"/>
    <n v="25"/>
    <n v="29"/>
    <n v="36"/>
    <n v="33"/>
    <n v="16"/>
    <n v="14"/>
    <n v="31"/>
    <n v="29"/>
    <n v="26"/>
    <n v="18"/>
    <n v="17"/>
    <n v="17"/>
    <n v="36"/>
    <n v="20"/>
    <x v="39"/>
    <x v="0"/>
    <n v="8"/>
    <n v="0"/>
    <n v="8"/>
    <x v="7"/>
    <n v="10"/>
  </r>
  <r>
    <x v="432"/>
    <s v="KRAN BENSIN H.VARIO IMI"/>
    <s v="NOSTOK"/>
    <s v="IMITAS"/>
    <x v="0"/>
    <n v="48000"/>
    <n v="1"/>
    <s v="HJM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x v="0"/>
    <x v="0"/>
    <n v="0"/>
    <n v="0"/>
    <n v="0"/>
    <x v="0"/>
    <n v="0"/>
  </r>
  <r>
    <x v="433"/>
    <s v="BAUD FILTER YAMAHA / BAUD 6X25"/>
    <s v="BAUD"/>
    <s v="BAUDMU"/>
    <x v="3"/>
    <n v="900"/>
    <n v="10"/>
    <s v="AAR"/>
    <s v=""/>
    <s v="2"/>
    <n v="1"/>
    <n v="0"/>
    <n v="0"/>
    <n v="0"/>
    <n v="0"/>
    <n v="0"/>
    <n v="2"/>
    <n v="0"/>
    <n v="2"/>
    <n v="0"/>
    <n v="5"/>
    <n v="2"/>
    <n v="4"/>
    <n v="5"/>
    <n v="0"/>
    <n v="0"/>
    <n v="0"/>
    <n v="0"/>
    <n v="2"/>
    <n v="2"/>
    <n v="2"/>
    <n v="2"/>
    <n v="7"/>
    <n v="7"/>
    <n v="6"/>
    <n v="4"/>
    <n v="7"/>
    <n v="5"/>
    <x v="5"/>
    <x v="0"/>
    <n v="15"/>
    <n v="0"/>
    <n v="15"/>
    <x v="14"/>
    <n v="3"/>
  </r>
  <r>
    <x v="434"/>
    <s v="GIRBOX H.REVO ABSOLUT IMI"/>
    <s v="NOSTOK"/>
    <s v="IMITAS"/>
    <x v="0"/>
    <n v="300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0"/>
    <n v="0"/>
    <n v="0"/>
    <n v="0"/>
    <x v="0"/>
    <n v="0"/>
  </r>
  <r>
    <x v="435"/>
    <s v="BAUD CVT 6X40"/>
    <s v="BAUD"/>
    <s v="BAUDMU"/>
    <x v="3"/>
    <n v="1500"/>
    <n v="2"/>
    <s v="AAR"/>
    <s v=""/>
    <n v="1"/>
    <n v="1"/>
    <n v="0"/>
    <n v="0"/>
    <n v="3"/>
    <n v="6"/>
    <n v="0"/>
    <n v="0"/>
    <n v="1"/>
    <n v="1"/>
    <n v="0"/>
    <n v="2"/>
    <n v="0"/>
    <n v="2"/>
    <n v="6"/>
    <n v="0"/>
    <n v="3"/>
    <n v="9"/>
    <n v="6"/>
    <n v="0"/>
    <n v="1"/>
    <n v="2"/>
    <n v="1"/>
    <n v="3"/>
    <n v="2"/>
    <n v="2"/>
    <n v="2"/>
    <n v="9"/>
    <n v="6"/>
    <x v="40"/>
    <x v="0"/>
    <n v="24"/>
    <n v="0"/>
    <n v="24"/>
    <x v="25"/>
    <n v="3"/>
  </r>
  <r>
    <x v="436"/>
    <s v="NEPEL KOPLING"/>
    <s v="BAUD"/>
    <s v="IMITAS"/>
    <x v="0"/>
    <n v="4000"/>
    <n v="1"/>
    <s v="BNMKMR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0"/>
    <n v="0"/>
    <n v="0"/>
    <n v="0"/>
    <x v="0"/>
    <n v="1"/>
  </r>
  <r>
    <x v="437"/>
    <s v="ORING FUEL PUMP H.PCX IMI"/>
    <s v="NOSTOK"/>
    <s v="IMITAS"/>
    <x v="0"/>
    <n v="1500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x v="0"/>
    <x v="0"/>
    <n v="0"/>
    <n v="0"/>
    <n v="0"/>
    <x v="0"/>
    <n v="0"/>
  </r>
  <r>
    <x v="438"/>
    <s v="ORING TUTUP OLI ALL IMI"/>
    <s v="KARET &amp; SELANG"/>
    <s v="BAUDMU"/>
    <x v="2"/>
    <n v="2250"/>
    <n v="1"/>
    <s v="GSM"/>
    <s v=""/>
    <s v="1"/>
    <n v="1"/>
    <n v="0"/>
    <n v="0"/>
    <n v="1"/>
    <n v="0"/>
    <n v="0"/>
    <n v="1"/>
    <n v="1"/>
    <n v="0"/>
    <n v="1"/>
    <n v="0"/>
    <n v="1"/>
    <n v="0"/>
    <n v="1"/>
    <n v="0"/>
    <n v="1"/>
    <n v="1"/>
    <n v="0"/>
    <n v="1"/>
    <n v="2"/>
    <n v="1"/>
    <n v="1"/>
    <n v="0"/>
    <n v="1"/>
    <n v="1"/>
    <n v="0"/>
    <n v="2"/>
    <n v="1"/>
    <x v="1"/>
    <x v="0"/>
    <n v="14"/>
    <n v="0"/>
    <n v="14"/>
    <x v="33"/>
    <n v="1"/>
  </r>
  <r>
    <x v="439"/>
    <s v="POWER ENGINE CONDITIONER SL99"/>
    <s v="BAHAN HABIS PAKAI"/>
    <s v="IMITAS"/>
    <x v="1"/>
    <n v="6000"/>
    <n v="1"/>
    <s v=""/>
    <s v=""/>
    <n v="1"/>
    <n v="1"/>
    <n v="28"/>
    <n v="36"/>
    <n v="30"/>
    <n v="40"/>
    <n v="30"/>
    <n v="27"/>
    <n v="37"/>
    <n v="30"/>
    <n v="22"/>
    <n v="44"/>
    <n v="16"/>
    <n v="20"/>
    <n v="44"/>
    <n v="64"/>
    <n v="66"/>
    <n v="70"/>
    <n v="70"/>
    <n v="57"/>
    <n v="64"/>
    <n v="67"/>
    <n v="52"/>
    <n v="74"/>
    <n v="60"/>
    <n v="36"/>
    <n v="48"/>
    <n v="74"/>
    <n v="44"/>
    <x v="41"/>
    <x v="0"/>
    <n v="18"/>
    <n v="0"/>
    <n v="18"/>
    <x v="26"/>
    <n v="22"/>
  </r>
  <r>
    <x v="440"/>
    <s v="PAKET KORTER K44 OS 50"/>
    <s v="MESIN"/>
    <s v="ORISIN"/>
    <x v="0"/>
    <n v="13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441"/>
    <s v="PERPAK KOPLING ALFA FUBORU"/>
    <s v="NOSTOK"/>
    <s v="IMITAS"/>
    <x v="0"/>
    <n v="9500"/>
    <n v="1"/>
    <s v="N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442"/>
    <s v="PERPAK GARDAN BEAT FI"/>
    <s v="NOSTOK"/>
    <s v="IMITAS"/>
    <x v="0"/>
    <n v="13000"/>
    <n v="1"/>
    <s v="NSM"/>
    <s v="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0"/>
    <x v="0"/>
    <x v="0"/>
    <n v="2"/>
    <n v="0"/>
    <n v="2"/>
    <x v="1"/>
    <n v="0"/>
  </r>
  <r>
    <x v="443"/>
    <s v="PER KAMPAS REM IMI"/>
    <s v="NOSTOK"/>
    <s v="IMITAS"/>
    <x v="0"/>
    <n v="10000"/>
    <n v="1"/>
    <s v="NSM"/>
    <s v=""/>
    <n v="1"/>
    <n v="1"/>
    <n v="0"/>
    <n v="1"/>
    <n v="0"/>
    <n v="0"/>
    <n v="0"/>
    <n v="0"/>
    <n v="2"/>
    <n v="0"/>
    <n v="0"/>
    <n v="0"/>
    <n v="0"/>
    <n v="0"/>
    <n v="2"/>
    <n v="1"/>
    <n v="1"/>
    <n v="0"/>
    <n v="0"/>
    <n v="0"/>
    <n v="2"/>
    <n v="2"/>
    <n v="0"/>
    <n v="0"/>
    <n v="0"/>
    <n v="0"/>
    <n v="0"/>
    <n v="2"/>
    <n v="0"/>
    <x v="0"/>
    <x v="0"/>
    <n v="0"/>
    <n v="0"/>
    <n v="0"/>
    <x v="0"/>
    <n v="0"/>
  </r>
  <r>
    <x v="444"/>
    <s v="PER KETENG IMI"/>
    <s v="NOSTOK"/>
    <s v="IMITAS"/>
    <x v="0"/>
    <n v="7000"/>
    <n v="1"/>
    <s v="N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445"/>
    <s v="PER STANDAR TENGAH H.BEAT IMI"/>
    <s v="PER"/>
    <s v="IMITAS"/>
    <x v="0"/>
    <n v="8000"/>
    <n v="1"/>
    <s v="GSM"/>
    <s v=""/>
    <s v="3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0"/>
    <n v="2"/>
    <n v="0"/>
    <n v="2"/>
    <x v="1"/>
    <n v="1"/>
  </r>
  <r>
    <x v="446"/>
    <s v="RING KOMSTIR"/>
    <s v="BAUD"/>
    <s v="IMITAS"/>
    <x v="3"/>
    <n v="1500"/>
    <n v="1"/>
    <s v="NPM"/>
    <s v=""/>
    <n v="1"/>
    <n v="1"/>
    <n v="0"/>
    <n v="1"/>
    <n v="1"/>
    <n v="0"/>
    <n v="0"/>
    <n v="0"/>
    <n v="1"/>
    <n v="2"/>
    <n v="2"/>
    <n v="1"/>
    <n v="2"/>
    <n v="2"/>
    <n v="2"/>
    <n v="1"/>
    <n v="2"/>
    <n v="1"/>
    <n v="0"/>
    <n v="0"/>
    <n v="1"/>
    <n v="3"/>
    <n v="4"/>
    <n v="3"/>
    <n v="3"/>
    <n v="4"/>
    <n v="2"/>
    <n v="4"/>
    <n v="2"/>
    <x v="12"/>
    <x v="0"/>
    <n v="3"/>
    <n v="0"/>
    <n v="3"/>
    <x v="10"/>
    <n v="1"/>
  </r>
  <r>
    <x v="447"/>
    <s v="RING 14"/>
    <s v="BAUD"/>
    <s v="BAUDMU"/>
    <x v="0"/>
    <n v="500"/>
    <n v="10"/>
    <s v="GSM"/>
    <s v=""/>
    <s v="1"/>
    <n v="1"/>
    <n v="0"/>
    <n v="2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0"/>
    <n v="2"/>
    <n v="2"/>
    <x v="1"/>
    <x v="0"/>
    <n v="6"/>
    <n v="0"/>
    <n v="6"/>
    <x v="11"/>
    <n v="1"/>
  </r>
  <r>
    <x v="448"/>
    <s v="RING 6x20"/>
    <s v="BAUD"/>
    <s v="BAUDMU"/>
    <x v="1"/>
    <n v="100"/>
    <n v="10"/>
    <s v="GSM"/>
    <s v=""/>
    <s v="8"/>
    <n v="1"/>
    <n v="2"/>
    <n v="8"/>
    <n v="5"/>
    <n v="11"/>
    <n v="1"/>
    <n v="34"/>
    <n v="10"/>
    <n v="18"/>
    <n v="6"/>
    <n v="5"/>
    <n v="7"/>
    <n v="2"/>
    <n v="34"/>
    <n v="10"/>
    <n v="13"/>
    <n v="16"/>
    <n v="12"/>
    <n v="35"/>
    <n v="44"/>
    <n v="28"/>
    <n v="24"/>
    <n v="23"/>
    <n v="12"/>
    <n v="9"/>
    <n v="4"/>
    <n v="44"/>
    <n v="34"/>
    <x v="42"/>
    <x v="0"/>
    <n v="62"/>
    <n v="0"/>
    <n v="62"/>
    <x v="34"/>
    <n v="17"/>
  </r>
  <r>
    <x v="449"/>
    <s v="RING PLAT 12"/>
    <s v="BAUD"/>
    <s v="IMITAS"/>
    <x v="3"/>
    <n v="100"/>
    <n v="10"/>
    <s v="GSM"/>
    <s v=""/>
    <s v="4"/>
    <n v="1"/>
    <n v="3"/>
    <n v="0"/>
    <n v="1"/>
    <n v="1"/>
    <n v="2"/>
    <n v="0"/>
    <n v="2"/>
    <n v="2"/>
    <n v="1"/>
    <n v="2"/>
    <n v="0"/>
    <n v="0"/>
    <n v="3"/>
    <n v="3"/>
    <n v="1"/>
    <n v="2"/>
    <n v="3"/>
    <n v="2"/>
    <n v="2"/>
    <n v="4"/>
    <n v="3"/>
    <n v="4"/>
    <n v="2"/>
    <n v="0"/>
    <n v="3"/>
    <n v="4"/>
    <n v="3"/>
    <x v="12"/>
    <x v="0"/>
    <n v="12"/>
    <n v="0"/>
    <n v="12"/>
    <x v="16"/>
    <n v="2"/>
  </r>
  <r>
    <x v="450"/>
    <s v="RELAY KLAKSON UNIVERSAL"/>
    <s v="KELISTRIKAN. STATER/ENGKOL"/>
    <s v="IMITAS"/>
    <x v="0"/>
    <n v="25000"/>
    <n v="1"/>
    <s v="GSM"/>
    <s v=""/>
    <n v="1"/>
    <n v="1"/>
    <n v="0"/>
    <n v="0"/>
    <n v="0"/>
    <n v="0"/>
    <n v="0"/>
    <n v="1"/>
    <n v="0"/>
    <n v="0"/>
    <n v="0"/>
    <n v="2"/>
    <n v="0"/>
    <n v="0"/>
    <n v="2"/>
    <n v="0"/>
    <n v="0"/>
    <n v="0"/>
    <n v="0"/>
    <n v="1"/>
    <n v="1"/>
    <n v="0"/>
    <n v="0"/>
    <n v="2"/>
    <n v="2"/>
    <n v="0"/>
    <n v="0"/>
    <n v="2"/>
    <n v="2"/>
    <x v="1"/>
    <x v="0"/>
    <n v="2"/>
    <n v="0"/>
    <n v="2"/>
    <x v="1"/>
    <n v="1"/>
  </r>
  <r>
    <x v="451"/>
    <s v="RING PLAT 14"/>
    <s v="BAUD"/>
    <s v="IMITAS"/>
    <x v="0"/>
    <n v="400"/>
    <n v="1"/>
    <s v=""/>
    <s v=""/>
    <n v="1"/>
    <n v="1"/>
    <n v="0"/>
    <n v="0"/>
    <n v="0"/>
    <n v="0"/>
    <n v="0"/>
    <n v="0"/>
    <n v="2"/>
    <n v="0"/>
    <n v="6"/>
    <n v="0"/>
    <n v="0"/>
    <n v="0"/>
    <n v="6"/>
    <n v="0"/>
    <n v="0"/>
    <n v="0"/>
    <n v="0"/>
    <n v="0"/>
    <n v="2"/>
    <n v="2"/>
    <n v="6"/>
    <n v="0"/>
    <n v="0"/>
    <n v="0"/>
    <n v="0"/>
    <n v="6"/>
    <n v="6"/>
    <x v="15"/>
    <x v="0"/>
    <n v="0"/>
    <n v="0"/>
    <n v="0"/>
    <x v="0"/>
    <n v="3"/>
  </r>
  <r>
    <x v="452"/>
    <s v="RING OLI ALUMUNIUM 12/17 MM ALL (RING 17)"/>
    <s v="BAUD"/>
    <s v="IMITAS"/>
    <x v="1"/>
    <n v="900"/>
    <n v="10"/>
    <s v="GSM"/>
    <s v=""/>
    <s v="4"/>
    <n v="1"/>
    <n v="13"/>
    <n v="8"/>
    <n v="15"/>
    <n v="15"/>
    <n v="5"/>
    <n v="12"/>
    <n v="4"/>
    <n v="11"/>
    <n v="9"/>
    <n v="9"/>
    <n v="39"/>
    <n v="5"/>
    <n v="39"/>
    <n v="21"/>
    <n v="23"/>
    <n v="30"/>
    <n v="20"/>
    <n v="17"/>
    <n v="16"/>
    <n v="15"/>
    <n v="20"/>
    <n v="20"/>
    <n v="48"/>
    <n v="44"/>
    <n v="18"/>
    <n v="48"/>
    <n v="39"/>
    <x v="43"/>
    <x v="0"/>
    <n v="21"/>
    <n v="0"/>
    <n v="21"/>
    <x v="29"/>
    <n v="20"/>
  </r>
  <r>
    <x v="453"/>
    <s v="RING OLI ALUMINIUM 14/19 MM ALL (RING 19)"/>
    <s v="BAUD"/>
    <s v="IMITAS"/>
    <x v="0"/>
    <n v="900"/>
    <n v="10"/>
    <s v="GSM"/>
    <s v=""/>
    <s v="2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1"/>
    <x v="0"/>
    <n v="5"/>
    <n v="0"/>
    <n v="5"/>
    <x v="13"/>
    <n v="1"/>
  </r>
  <r>
    <x v="454"/>
    <s v="RING OLI GARDAN"/>
    <s v="BAUD"/>
    <s v="IMITAS"/>
    <x v="1"/>
    <n v="900"/>
    <n v="10"/>
    <s v="MNCBD"/>
    <s v=""/>
    <n v="1"/>
    <n v="1"/>
    <n v="15"/>
    <n v="6"/>
    <n v="5"/>
    <n v="6"/>
    <n v="9"/>
    <n v="13"/>
    <n v="1"/>
    <n v="16"/>
    <n v="3"/>
    <n v="5"/>
    <n v="13"/>
    <n v="2"/>
    <n v="16"/>
    <n v="21"/>
    <n v="11"/>
    <n v="11"/>
    <n v="15"/>
    <n v="22"/>
    <n v="14"/>
    <n v="17"/>
    <n v="19"/>
    <n v="21"/>
    <n v="18"/>
    <n v="15"/>
    <n v="17"/>
    <n v="22"/>
    <n v="16"/>
    <x v="10"/>
    <x v="0"/>
    <n v="34"/>
    <n v="0"/>
    <n v="34"/>
    <x v="35"/>
    <n v="8"/>
  </r>
  <r>
    <x v="455"/>
    <s v="PEMBERSIH CVT"/>
    <s v="BAHAN HABIS PAKAI"/>
    <s v="IMITAS"/>
    <x v="1"/>
    <n v="250"/>
    <n v="10"/>
    <s v="JKS"/>
    <s v=""/>
    <s v="20"/>
    <n v="2"/>
    <n v="41"/>
    <n v="57"/>
    <n v="53"/>
    <n v="78"/>
    <n v="51"/>
    <n v="31"/>
    <n v="54"/>
    <n v="64"/>
    <n v="42"/>
    <n v="44"/>
    <n v="33"/>
    <n v="13"/>
    <n v="78"/>
    <n v="98"/>
    <n v="110"/>
    <n v="131"/>
    <n v="129"/>
    <n v="82"/>
    <n v="85"/>
    <n v="118"/>
    <n v="106"/>
    <n v="108"/>
    <n v="77"/>
    <n v="46"/>
    <n v="54"/>
    <n v="131"/>
    <n v="78"/>
    <x v="44"/>
    <x v="0"/>
    <n v="59"/>
    <n v="0"/>
    <n v="59"/>
    <x v="36"/>
    <n v="39"/>
  </r>
  <r>
    <x v="456"/>
    <s v="SENSOR CKP H.BEAT ECO MST (KAKI 3)"/>
    <s v="KELISTRIKAN. STATER/ENGKOL"/>
    <s v="IMITAS"/>
    <x v="0"/>
    <n v="195000"/>
    <n v="1"/>
    <s v="R19"/>
    <s v=""/>
    <n v="1"/>
    <n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1"/>
    <n v="0"/>
    <n v="1"/>
    <n v="1"/>
    <n v="1"/>
    <x v="2"/>
    <x v="0"/>
    <n v="2"/>
    <n v="0"/>
    <n v="2"/>
    <x v="1"/>
    <n v="1"/>
  </r>
  <r>
    <x v="457"/>
    <s v="SENSOR CKP Y.AEROX/LEXI/NMAX IMI"/>
    <s v="KELISTRIKAN. STATER/ENGKOL"/>
    <s v="IMITAS"/>
    <x v="0"/>
    <n v="200000"/>
    <n v="1"/>
    <s v=""/>
    <s v=""/>
    <n v="1"/>
    <n v="1"/>
    <n v="0"/>
    <n v="0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458"/>
    <s v="KARET SEAL HEAD H.VARIO CARBU IMI"/>
    <s v="NOSTOK"/>
    <s v="IMITAS"/>
    <x v="0"/>
    <n v="13000"/>
    <n v="1"/>
    <s v="JMT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x v="0"/>
    <x v="0"/>
    <n v="0"/>
    <n v="0"/>
    <n v="0"/>
    <x v="0"/>
    <n v="0"/>
  </r>
  <r>
    <x v="459"/>
    <s v="SIKRING TANCAP KECIL 15A IMI"/>
    <s v="KELISTRIKAN. STATER/ENGKOL"/>
    <s v="IMITAS"/>
    <x v="0"/>
    <n v="1000"/>
    <n v="1"/>
    <s v="GSM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0"/>
    <n v="4"/>
    <n v="0"/>
    <n v="4"/>
    <x v="8"/>
    <n v="1"/>
  </r>
  <r>
    <x v="460"/>
    <s v="SOKET IC FUEL PUMP Y.MIO J IMI"/>
    <s v="KELISTRIKAN. STATER/ENGKOL"/>
    <s v="IMITAS"/>
    <x v="0"/>
    <n v="3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1"/>
    <n v="0"/>
    <n v="1"/>
    <x v="2"/>
    <n v="1"/>
  </r>
  <r>
    <x v="461"/>
    <s v="SENSOR ISC MANUAL Y.MIO J/X-RIDE/NMAX/AEROX/LEXI IMI"/>
    <s v="KELISTRIKAN. STATER/ENGKOL"/>
    <s v="IMITAS"/>
    <x v="0"/>
    <n v="42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0"/>
    <n v="2"/>
    <n v="0"/>
    <n v="2"/>
    <x v="1"/>
    <n v="1"/>
  </r>
  <r>
    <x v="462"/>
    <s v="SAKLAR SEN BEAT IMI"/>
    <s v=""/>
    <s v="IMITAS"/>
    <x v="0"/>
    <n v="15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0"/>
    <n v="0"/>
    <n v="0"/>
    <n v="0"/>
    <x v="0"/>
    <n v="1"/>
  </r>
  <r>
    <x v="463"/>
    <s v="SIKRING TANCAP KECIL KOTAK 10A IMI"/>
    <s v="KELISTRIKAN. STATER/ENGKOL"/>
    <s v="IMITAS"/>
    <x v="0"/>
    <n v="1000"/>
    <n v="1"/>
    <s v="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x v="1"/>
    <x v="0"/>
    <n v="2"/>
    <n v="0"/>
    <n v="2"/>
    <x v="1"/>
    <n v="1"/>
  </r>
  <r>
    <x v="464"/>
    <s v="SIKRING TANCAP KECIL KOTAK 15A IMI"/>
    <s v="KELISTRIKAN. STATER/ENGKOL"/>
    <s v="IMITAS"/>
    <x v="0"/>
    <n v="1000"/>
    <n v="1"/>
    <s v=""/>
    <s v=""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x v="1"/>
    <x v="0"/>
    <n v="1"/>
    <n v="0"/>
    <n v="1"/>
    <x v="2"/>
    <n v="1"/>
  </r>
  <r>
    <x v="465"/>
    <s v="SIKRING TANCAP KECIL KOTAK 20A IMI"/>
    <s v="KELISTRIKAN. STATER/ENGKOL"/>
    <s v="IMITAS"/>
    <x v="0"/>
    <n v="1000"/>
    <n v="1"/>
    <s v="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0"/>
    <n v="0"/>
    <n v="0"/>
    <n v="0"/>
    <x v="0"/>
    <n v="1"/>
  </r>
  <r>
    <x v="466"/>
    <s v="SIKRING TANCAP KECIL KOTAK 5A IMI"/>
    <s v="KELISTRIKAN. STATER/ENGKOL"/>
    <s v="IMITAS"/>
    <x v="0"/>
    <n v="1500"/>
    <n v="1"/>
    <s v=""/>
    <s v=""/>
    <n v="1"/>
    <n v="1"/>
    <n v="0"/>
    <n v="0"/>
    <n v="0"/>
    <n v="0"/>
    <n v="0"/>
    <n v="0"/>
    <n v="0"/>
    <n v="0"/>
    <n v="1"/>
    <n v="0"/>
    <n v="0"/>
    <n v="2"/>
    <n v="2"/>
    <n v="0"/>
    <n v="0"/>
    <n v="0"/>
    <n v="0"/>
    <n v="0"/>
    <n v="0"/>
    <n v="0"/>
    <n v="1"/>
    <n v="0"/>
    <n v="0"/>
    <n v="2"/>
    <n v="2"/>
    <n v="2"/>
    <n v="2"/>
    <x v="1"/>
    <x v="0"/>
    <n v="0"/>
    <n v="0"/>
    <n v="0"/>
    <x v="0"/>
    <n v="1"/>
  </r>
  <r>
    <x v="467"/>
    <s v="SIKRING TANCAP KECIL 5A IMI"/>
    <s v="KELISTRIKAN. STATER/ENGKOL"/>
    <s v="IMITAS"/>
    <x v="0"/>
    <n v="5000"/>
    <n v="1"/>
    <s v="NPM"/>
    <s v=""/>
    <n v="1"/>
    <n v="1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1"/>
    <n v="0"/>
    <n v="1"/>
    <n v="1"/>
    <n v="0"/>
    <n v="1"/>
    <n v="1"/>
    <x v="1"/>
    <x v="0"/>
    <n v="5"/>
    <n v="0"/>
    <n v="5"/>
    <x v="13"/>
    <n v="1"/>
  </r>
  <r>
    <x v="468"/>
    <s v="SOCKET TOMBOL 3 KABEL IMI"/>
    <s v="KELISTRIKAN. STATER/ENGKOL"/>
    <s v="IMITAS"/>
    <x v="0"/>
    <n v="60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0"/>
    <n v="2"/>
    <n v="0"/>
    <n v="2"/>
    <x v="1"/>
    <n v="1"/>
  </r>
  <r>
    <x v="469"/>
    <s v="SKUN"/>
    <s v="KELISTRIKAN. STATER/ENGKOL"/>
    <s v="IMITAS"/>
    <x v="3"/>
    <n v="500"/>
    <n v="10"/>
    <s v="MTM"/>
    <s v=""/>
    <n v="1"/>
    <n v="1"/>
    <n v="3"/>
    <n v="3"/>
    <n v="0"/>
    <n v="0"/>
    <n v="1"/>
    <n v="0"/>
    <n v="3"/>
    <n v="0"/>
    <n v="3"/>
    <n v="2"/>
    <n v="0"/>
    <n v="0"/>
    <n v="3"/>
    <n v="6"/>
    <n v="3"/>
    <n v="0"/>
    <n v="1"/>
    <n v="1"/>
    <n v="3"/>
    <n v="3"/>
    <n v="3"/>
    <n v="2"/>
    <n v="2"/>
    <n v="0"/>
    <n v="3"/>
    <n v="6"/>
    <n v="3"/>
    <x v="15"/>
    <x v="0"/>
    <n v="11"/>
    <n v="0"/>
    <n v="11"/>
    <x v="15"/>
    <n v="2"/>
  </r>
  <r>
    <x v="470"/>
    <s v="SULINGAN KETENG H.GRAND IMI"/>
    <s v="NOSTOK"/>
    <s v="IMITAS"/>
    <x v="0"/>
    <n v="16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0"/>
    <n v="0"/>
    <n v="0"/>
    <n v="0"/>
    <x v="0"/>
    <n v="0"/>
  </r>
  <r>
    <x v="471"/>
    <s v="SEAL RODA BELAKANG Y.MIO GT"/>
    <s v=""/>
    <s v="IMITAS"/>
    <x v="0"/>
    <n v="18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0"/>
    <n v="0"/>
    <n v="0"/>
    <n v="0"/>
    <x v="0"/>
    <n v="1"/>
  </r>
  <r>
    <x v="472"/>
    <s v="SAKLAR DIMMER H.BEAT 3 PHASE IMI (PK)"/>
    <s v="KELISTRIKAN. STATER/ENGKOL"/>
    <s v="IMITAS"/>
    <x v="3"/>
    <n v="8000"/>
    <n v="1"/>
    <s v="GSM"/>
    <s v=""/>
    <s v="3"/>
    <n v="1"/>
    <n v="2"/>
    <n v="0"/>
    <n v="0"/>
    <n v="1"/>
    <n v="1"/>
    <n v="0"/>
    <n v="0"/>
    <n v="0"/>
    <n v="1"/>
    <n v="2"/>
    <n v="2"/>
    <n v="1"/>
    <n v="2"/>
    <n v="2"/>
    <n v="0"/>
    <n v="1"/>
    <n v="2"/>
    <n v="1"/>
    <n v="0"/>
    <n v="0"/>
    <n v="1"/>
    <n v="2"/>
    <n v="4"/>
    <n v="3"/>
    <n v="3"/>
    <n v="4"/>
    <n v="2"/>
    <x v="12"/>
    <x v="0"/>
    <n v="3"/>
    <n v="0"/>
    <n v="3"/>
    <x v="10"/>
    <n v="1"/>
  </r>
  <r>
    <x v="473"/>
    <s v="SOLASI BAKAR BESAR 3CM"/>
    <s v="KELISTRIKAN. STATER/ENGKOL"/>
    <s v="IMITAS"/>
    <x v="2"/>
    <n v="175"/>
    <n v="1"/>
    <s v="MTM"/>
    <s v=""/>
    <n v="1"/>
    <n v="30"/>
    <n v="2"/>
    <n v="6"/>
    <n v="0"/>
    <n v="0"/>
    <n v="3"/>
    <n v="0"/>
    <n v="0"/>
    <n v="9"/>
    <n v="8"/>
    <n v="0"/>
    <n v="0"/>
    <n v="0"/>
    <n v="9"/>
    <n v="8"/>
    <n v="6"/>
    <n v="0"/>
    <n v="3"/>
    <n v="3"/>
    <n v="0"/>
    <n v="9"/>
    <n v="17"/>
    <n v="9"/>
    <n v="0"/>
    <n v="0"/>
    <n v="2"/>
    <n v="17"/>
    <n v="9"/>
    <x v="9"/>
    <x v="0"/>
    <n v="39"/>
    <n v="0"/>
    <n v="39"/>
    <x v="37"/>
    <n v="5"/>
  </r>
  <r>
    <x v="474"/>
    <s v="SOLASI HITAM NASIONAL"/>
    <s v="BAHAN HABIS PAKAI"/>
    <s v="IMITAS"/>
    <x v="3"/>
    <n v="5200"/>
    <n v="1"/>
    <s v="GSM"/>
    <s v=""/>
    <s v="2"/>
    <n v="1"/>
    <n v="1"/>
    <n v="1"/>
    <n v="2"/>
    <n v="2"/>
    <n v="1"/>
    <n v="2"/>
    <n v="2"/>
    <n v="2"/>
    <n v="2"/>
    <n v="1"/>
    <n v="1"/>
    <n v="0"/>
    <n v="2"/>
    <n v="2"/>
    <n v="3"/>
    <n v="4"/>
    <n v="3"/>
    <n v="3"/>
    <n v="4"/>
    <n v="4"/>
    <n v="4"/>
    <n v="3"/>
    <n v="2"/>
    <n v="1"/>
    <n v="1"/>
    <n v="4"/>
    <n v="2"/>
    <x v="12"/>
    <x v="0"/>
    <n v="3"/>
    <n v="0"/>
    <n v="3"/>
    <x v="10"/>
    <n v="1"/>
  </r>
  <r>
    <x v="475"/>
    <s v="SILTIP WASSER KECIL"/>
    <s v="BAHAN HABIS PAKAI"/>
    <s v="IMITAS"/>
    <x v="3"/>
    <n v="3000"/>
    <n v="1"/>
    <s v="GSM"/>
    <s v=""/>
    <s v="3"/>
    <n v="1"/>
    <n v="2"/>
    <n v="2"/>
    <n v="1"/>
    <n v="3"/>
    <n v="2"/>
    <n v="3"/>
    <n v="1"/>
    <n v="3"/>
    <n v="1"/>
    <n v="3"/>
    <n v="1"/>
    <n v="5"/>
    <n v="5"/>
    <n v="4"/>
    <n v="3"/>
    <n v="4"/>
    <n v="5"/>
    <n v="5"/>
    <n v="4"/>
    <n v="4"/>
    <n v="4"/>
    <n v="6"/>
    <n v="4"/>
    <n v="6"/>
    <n v="7"/>
    <n v="7"/>
    <n v="5"/>
    <x v="19"/>
    <x v="0"/>
    <n v="0"/>
    <n v="0"/>
    <n v="0"/>
    <x v="0"/>
    <n v="3"/>
  </r>
  <r>
    <x v="476"/>
    <s v="SENSOR CKP H.VARIO 110 LED MST (KAKI 4)"/>
    <s v="KELISTRIKAN. STATER/ENGKOL"/>
    <s v="IMITAS"/>
    <x v="0"/>
    <n v="195000"/>
    <n v="1"/>
    <s v="ATFS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0"/>
    <n v="3"/>
    <n v="0"/>
    <n v="3"/>
    <x v="10"/>
    <n v="1"/>
  </r>
  <r>
    <x v="477"/>
    <s v="SENSOR MAQS Y.MIO J IMI"/>
    <s v="KELISTRIKAN. STATER/ENGKOL"/>
    <s v="IMITAS"/>
    <x v="0"/>
    <n v="230000"/>
    <n v="1"/>
    <s v="R19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x v="1"/>
    <x v="0"/>
    <n v="2"/>
    <n v="0"/>
    <n v="2"/>
    <x v="1"/>
    <n v="1"/>
  </r>
  <r>
    <x v="478"/>
    <s v="SENSOR TP H.GENIO/BEAT LED/SCOOPY NEW IMI"/>
    <s v="KELISTRIKAN. STATER/ENGKOL"/>
    <s v="IMITAS"/>
    <x v="0"/>
    <n v="1155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0"/>
    <n v="1"/>
    <n v="0"/>
    <n v="1"/>
    <x v="2"/>
    <n v="1"/>
  </r>
  <r>
    <x v="479"/>
    <s v="SENSOR TP H.MATIC IMI"/>
    <s v="KELISTRIKAN. STATER/ENGKOL"/>
    <s v="IMITAS"/>
    <x v="3"/>
    <n v="130000"/>
    <n v="1"/>
    <s v="ATFS"/>
    <s v=""/>
    <n v="1"/>
    <n v="1"/>
    <n v="0"/>
    <n v="2"/>
    <n v="0"/>
    <n v="2"/>
    <n v="0"/>
    <n v="2"/>
    <n v="1"/>
    <n v="1"/>
    <n v="0"/>
    <n v="3"/>
    <n v="0"/>
    <n v="0"/>
    <n v="3"/>
    <n v="2"/>
    <n v="2"/>
    <n v="2"/>
    <n v="2"/>
    <n v="2"/>
    <n v="3"/>
    <n v="2"/>
    <n v="1"/>
    <n v="4"/>
    <n v="3"/>
    <n v="0"/>
    <n v="0"/>
    <n v="4"/>
    <n v="3"/>
    <x v="12"/>
    <x v="0"/>
    <n v="3"/>
    <n v="0"/>
    <n v="3"/>
    <x v="10"/>
    <n v="2"/>
  </r>
  <r>
    <x v="480"/>
    <s v="GIRBOX H.VARIO THAILAND/RTHC"/>
    <s v="RODA"/>
    <s v="IMITAS"/>
    <x v="0"/>
    <n v="45000"/>
    <n v="1"/>
    <s v="GSM"/>
    <s v=""/>
    <s v="3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0"/>
    <n v="1"/>
    <n v="0"/>
    <n v="1"/>
    <x v="2"/>
    <n v="1"/>
  </r>
  <r>
    <x v="481"/>
    <s v="TERMINAL KABEL"/>
    <s v="KELISTRIKAN. STATER/ENGKOL"/>
    <s v="IMITAS"/>
    <x v="0"/>
    <n v="17000"/>
    <n v="1"/>
    <s v="MTM"/>
    <s v=""/>
    <n v="1"/>
    <n v="1"/>
    <n v="0"/>
    <n v="0"/>
    <n v="0"/>
    <n v="0"/>
    <n v="12"/>
    <n v="0"/>
    <n v="1"/>
    <n v="0"/>
    <n v="0"/>
    <n v="0"/>
    <n v="0"/>
    <n v="0"/>
    <n v="12"/>
    <n v="0"/>
    <n v="0"/>
    <n v="0"/>
    <n v="12"/>
    <n v="12"/>
    <n v="1"/>
    <n v="1"/>
    <n v="0"/>
    <n v="0"/>
    <n v="0"/>
    <n v="0"/>
    <n v="0"/>
    <n v="12"/>
    <n v="12"/>
    <x v="8"/>
    <x v="0"/>
    <n v="10"/>
    <n v="0"/>
    <n v="10"/>
    <x v="3"/>
    <n v="6"/>
  </r>
  <r>
    <x v="482"/>
    <s v="TOP SET H.BEAT FI ESP/SCOOPY ESP/VARIO 110 ESP"/>
    <s v="NOSTOK"/>
    <s v="IMITAS"/>
    <x v="0"/>
    <n v="4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483"/>
    <s v="TOP SET H.BEAT FI STATER KASAR/VARIO 110 FI STATER KASAR IMI"/>
    <s v="NOSTOK"/>
    <s v="IMITAS"/>
    <x v="0"/>
    <n v="32500"/>
    <n v="1"/>
    <s v="SLT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0"/>
    <n v="0"/>
    <n v="0"/>
    <n v="0"/>
    <x v="0"/>
    <n v="0"/>
  </r>
  <r>
    <x v="484"/>
    <s v="TUTUP OLI BEAT FI IMI"/>
    <s v="BAUD"/>
    <s v="IMITAS"/>
    <x v="0"/>
    <n v="20000"/>
    <n v="1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0"/>
    <n v="0"/>
    <n v="0"/>
    <n v="0"/>
    <x v="0"/>
    <n v="1"/>
  </r>
  <r>
    <x v="485"/>
    <s v="DOP PENTIL TUBLES (BESI PANJANG)"/>
    <s v="BAUD"/>
    <s v="IMITAS"/>
    <x v="2"/>
    <n v="5500"/>
    <n v="1"/>
    <s v=""/>
    <s v=""/>
    <n v="1"/>
    <n v="1"/>
    <n v="1"/>
    <n v="1"/>
    <n v="0"/>
    <n v="0"/>
    <n v="0"/>
    <n v="0"/>
    <n v="2"/>
    <n v="0"/>
    <n v="0"/>
    <n v="1"/>
    <n v="1"/>
    <n v="0"/>
    <n v="2"/>
    <n v="2"/>
    <n v="1"/>
    <n v="0"/>
    <n v="0"/>
    <n v="0"/>
    <n v="2"/>
    <n v="2"/>
    <n v="0"/>
    <n v="1"/>
    <n v="2"/>
    <n v="1"/>
    <n v="1"/>
    <n v="2"/>
    <n v="2"/>
    <x v="1"/>
    <x v="0"/>
    <n v="5"/>
    <n v="0"/>
    <n v="5"/>
    <x v="13"/>
    <n v="1"/>
  </r>
  <r>
    <x v="486"/>
    <s v="SPION BEAT STANDAR IMI (PK)"/>
    <s v="BODYPART"/>
    <s v="IMITAS"/>
    <x v="2"/>
    <n v="22000"/>
    <n v="1"/>
    <s v="HKJ"/>
    <s v=""/>
    <s v="2"/>
    <n v="1"/>
    <n v="1"/>
    <n v="1"/>
    <n v="1"/>
    <n v="0"/>
    <n v="1"/>
    <n v="0"/>
    <n v="0"/>
    <n v="0"/>
    <n v="0"/>
    <n v="0"/>
    <n v="0"/>
    <n v="0"/>
    <n v="1"/>
    <n v="2"/>
    <n v="2"/>
    <n v="1"/>
    <n v="1"/>
    <n v="1"/>
    <n v="0"/>
    <n v="0"/>
    <n v="0"/>
    <n v="0"/>
    <n v="0"/>
    <n v="0"/>
    <n v="1"/>
    <n v="2"/>
    <n v="1"/>
    <x v="1"/>
    <x v="0"/>
    <n v="3"/>
    <n v="0"/>
    <n v="3"/>
    <x v="10"/>
    <n v="1"/>
  </r>
  <r>
    <x v="487"/>
    <s v="BOHLAM SEN / RITING IMI (PS)"/>
    <s v="KELISTRIKAN. STATER/ENGKOL"/>
    <s v="IMITAS"/>
    <x v="3"/>
    <n v="3000"/>
    <n v="1"/>
    <s v="GSM"/>
    <s v=""/>
    <s v="5"/>
    <n v="1"/>
    <n v="0"/>
    <n v="4"/>
    <n v="1"/>
    <n v="5"/>
    <n v="0"/>
    <n v="0"/>
    <n v="0"/>
    <n v="2"/>
    <n v="1"/>
    <n v="0"/>
    <n v="3"/>
    <n v="0"/>
    <n v="5"/>
    <n v="4"/>
    <n v="5"/>
    <n v="6"/>
    <n v="5"/>
    <n v="0"/>
    <n v="0"/>
    <n v="2"/>
    <n v="3"/>
    <n v="2"/>
    <n v="3"/>
    <n v="3"/>
    <n v="0"/>
    <n v="6"/>
    <n v="5"/>
    <x v="15"/>
    <x v="0"/>
    <n v="7"/>
    <n v="0"/>
    <n v="7"/>
    <x v="12"/>
    <n v="3"/>
  </r>
  <r>
    <x v="488"/>
    <s v="LEM THREEBOND"/>
    <s v="BAHAN HABIS PAKAI"/>
    <s v="IMITAS"/>
    <x v="3"/>
    <n v="9500"/>
    <n v="1"/>
    <s v="GSM"/>
    <s v=""/>
    <s v="3"/>
    <n v="1"/>
    <n v="0"/>
    <n v="1"/>
    <n v="2"/>
    <n v="0"/>
    <n v="1"/>
    <n v="0"/>
    <n v="1"/>
    <n v="2"/>
    <n v="1"/>
    <n v="0"/>
    <n v="0"/>
    <n v="0"/>
    <n v="2"/>
    <n v="1"/>
    <n v="3"/>
    <n v="2"/>
    <n v="1"/>
    <n v="1"/>
    <n v="1"/>
    <n v="3"/>
    <n v="3"/>
    <n v="2"/>
    <n v="0"/>
    <n v="0"/>
    <n v="0"/>
    <n v="3"/>
    <n v="2"/>
    <x v="13"/>
    <x v="0"/>
    <n v="4"/>
    <n v="0"/>
    <n v="4"/>
    <x v="8"/>
    <n v="1"/>
  </r>
  <r>
    <x v="489"/>
    <s v="LAHER 6300 CKD"/>
    <s v="NOSTOK"/>
    <s v="IMITAS"/>
    <x v="0"/>
    <n v="15000"/>
    <n v="1"/>
    <s v="WWNS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0"/>
    <n v="0"/>
    <n v="0"/>
    <n v="0"/>
    <x v="0"/>
    <n v="0"/>
  </r>
  <r>
    <x v="490"/>
    <s v="AKI KERING YUASA BESAR YT7C"/>
    <s v="KELISTRIKAN. STATER/ENGKOL"/>
    <s v="AKIGEN"/>
    <x v="0"/>
    <n v="192000"/>
    <n v="1"/>
    <s v="HKJ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0"/>
    <n v="0"/>
    <n v="0"/>
    <n v="0"/>
    <x v="0"/>
    <n v="1"/>
  </r>
  <r>
    <x v="491"/>
    <s v="AKI KERING YUASA YTZ6V"/>
    <s v="KELISTRIKAN. STATER/ENGKOL"/>
    <s v="AKIGEN"/>
    <x v="0"/>
    <n v="245000"/>
    <n v="1"/>
    <s v="HKJ"/>
    <s v=""/>
    <s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0"/>
    <n v="0"/>
    <n v="0"/>
    <n v="0"/>
    <x v="0"/>
    <n v="1"/>
  </r>
  <r>
    <x v="2"/>
    <s v="SETANG SEHER H.VARIO 125 ORI"/>
    <s v="NOSTOK"/>
    <s v="ORISIN"/>
    <x v="0"/>
    <n v="163000"/>
    <n v="1"/>
    <s v="SLT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3"/>
    <s v="GIR SET H.KARISMA/SUPRA X 125 ORI"/>
    <s v="RODA"/>
    <s v="ORISIN"/>
    <x v="0"/>
    <n v="1850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1"/>
    <n v="1"/>
    <n v="0"/>
    <n v="1"/>
    <x v="2"/>
    <n v="1"/>
  </r>
  <r>
    <x v="7"/>
    <s v="DISC PAD H.SUPRA X ORI"/>
    <s v="REM"/>
    <s v="ORISIN"/>
    <x v="0"/>
    <n v="49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1"/>
    <n v="1"/>
    <n v="0"/>
    <n v="1"/>
    <x v="2"/>
    <n v="1"/>
  </r>
  <r>
    <x v="10"/>
    <s v="KOMSTIR H.GRAND ORI"/>
    <s v="BAUD"/>
    <s v="ORISIN"/>
    <x v="1"/>
    <n v="90000"/>
    <n v="1"/>
    <s v="GSM"/>
    <s v="NSA"/>
    <n v="1"/>
    <n v="1"/>
    <n v="1"/>
    <n v="2"/>
    <n v="3"/>
    <n v="3"/>
    <n v="2"/>
    <n v="1"/>
    <n v="4"/>
    <n v="6"/>
    <n v="2"/>
    <n v="4"/>
    <n v="1"/>
    <n v="3"/>
    <n v="6"/>
    <n v="3"/>
    <n v="5"/>
    <n v="6"/>
    <n v="5"/>
    <n v="3"/>
    <n v="5"/>
    <n v="10"/>
    <n v="8"/>
    <n v="10"/>
    <n v="5"/>
    <n v="4"/>
    <n v="4"/>
    <n v="10"/>
    <n v="6"/>
    <x v="17"/>
    <x v="1"/>
    <n v="20"/>
    <n v="0"/>
    <n v="20"/>
    <x v="38"/>
    <n v="3"/>
  </r>
  <r>
    <x v="11"/>
    <s v="OLI MATIC H.MPX 2 0.65L"/>
    <s v="CAIRAN"/>
    <s v="OLIGEN"/>
    <x v="1"/>
    <n v="42000"/>
    <n v="1"/>
    <s v=""/>
    <s v=""/>
    <n v="1"/>
    <n v="1"/>
    <n v="7"/>
    <n v="6"/>
    <n v="12"/>
    <n v="12"/>
    <n v="7"/>
    <n v="0"/>
    <n v="0"/>
    <n v="0"/>
    <n v="2"/>
    <n v="7"/>
    <n v="13"/>
    <n v="8"/>
    <n v="13"/>
    <n v="13"/>
    <n v="18"/>
    <n v="24"/>
    <n v="19"/>
    <n v="7"/>
    <n v="0"/>
    <n v="0"/>
    <n v="2"/>
    <n v="7"/>
    <n v="20"/>
    <n v="21"/>
    <n v="15"/>
    <n v="24"/>
    <n v="13"/>
    <x v="5"/>
    <x v="1"/>
    <n v="58"/>
    <n v="0"/>
    <n v="58"/>
    <x v="39"/>
    <n v="7"/>
  </r>
  <r>
    <x v="12"/>
    <s v="OLI GEAR H.AHM 120ML"/>
    <s v="CAIRAN"/>
    <s v="OLIGEN"/>
    <x v="1"/>
    <n v="16000"/>
    <n v="12"/>
    <s v="NSA"/>
    <s v="NSA"/>
    <s v="96"/>
    <n v="1"/>
    <n v="32"/>
    <n v="24"/>
    <n v="26"/>
    <n v="41"/>
    <n v="35"/>
    <n v="16"/>
    <n v="44"/>
    <n v="30"/>
    <n v="18"/>
    <n v="27"/>
    <n v="33"/>
    <n v="23"/>
    <n v="44"/>
    <n v="56"/>
    <n v="50"/>
    <n v="67"/>
    <n v="76"/>
    <n v="51"/>
    <n v="60"/>
    <n v="74"/>
    <n v="48"/>
    <n v="57"/>
    <n v="60"/>
    <n v="56"/>
    <n v="55"/>
    <n v="76"/>
    <n v="44"/>
    <x v="45"/>
    <x v="1"/>
    <n v="82"/>
    <n v="0"/>
    <n v="82"/>
    <x v="19"/>
    <n v="22"/>
  </r>
  <r>
    <x v="13"/>
    <s v="OLI MATIC H.MPX 2 0.8L"/>
    <s v="CAIRAN"/>
    <s v="OLIGEN"/>
    <x v="1"/>
    <n v="50150"/>
    <n v="24"/>
    <s v="HKJ"/>
    <s v="NSA"/>
    <n v="1"/>
    <n v="1"/>
    <n v="37"/>
    <n v="28"/>
    <n v="28"/>
    <n v="45"/>
    <n v="41"/>
    <n v="25"/>
    <n v="51"/>
    <n v="38"/>
    <n v="30"/>
    <n v="31"/>
    <n v="30"/>
    <n v="20"/>
    <n v="51"/>
    <n v="65"/>
    <n v="56"/>
    <n v="73"/>
    <n v="86"/>
    <n v="66"/>
    <n v="76"/>
    <n v="89"/>
    <n v="68"/>
    <n v="69"/>
    <n v="61"/>
    <n v="50"/>
    <n v="57"/>
    <n v="89"/>
    <n v="51"/>
    <x v="46"/>
    <x v="1"/>
    <n v="90"/>
    <n v="0"/>
    <n v="90"/>
    <x v="40"/>
    <n v="26"/>
  </r>
  <r>
    <x v="14"/>
    <s v="OLI BEBEK H.MPX 1 0.8L"/>
    <s v="CAIRAN"/>
    <s v="OLIGEN"/>
    <x v="3"/>
    <n v="48500"/>
    <n v="2"/>
    <s v="HKJ"/>
    <s v="NSA"/>
    <n v="1"/>
    <n v="1"/>
    <n v="1"/>
    <n v="1"/>
    <n v="2"/>
    <n v="3"/>
    <n v="0"/>
    <n v="2"/>
    <n v="2"/>
    <n v="3"/>
    <n v="1"/>
    <n v="3"/>
    <n v="0"/>
    <n v="6"/>
    <n v="6"/>
    <n v="2"/>
    <n v="3"/>
    <n v="5"/>
    <n v="3"/>
    <n v="2"/>
    <n v="4"/>
    <n v="5"/>
    <n v="4"/>
    <n v="6"/>
    <n v="3"/>
    <n v="6"/>
    <n v="7"/>
    <n v="7"/>
    <n v="6"/>
    <x v="19"/>
    <x v="1"/>
    <n v="2"/>
    <n v="0"/>
    <n v="2"/>
    <x v="1"/>
    <n v="3"/>
  </r>
  <r>
    <x v="15"/>
    <s v="OLI SPORT H.MPX 1 1L"/>
    <s v="CAIRAN"/>
    <s v="OLIGEN"/>
    <x v="3"/>
    <n v="56000"/>
    <n v="1"/>
    <s v="GSM"/>
    <s v="NSA"/>
    <n v="1"/>
    <n v="1"/>
    <n v="1"/>
    <n v="1"/>
    <n v="0"/>
    <n v="0"/>
    <n v="0"/>
    <n v="1"/>
    <n v="1"/>
    <n v="1"/>
    <n v="0"/>
    <n v="2"/>
    <n v="0"/>
    <n v="1"/>
    <n v="2"/>
    <n v="2"/>
    <n v="1"/>
    <n v="0"/>
    <n v="0"/>
    <n v="1"/>
    <n v="2"/>
    <n v="2"/>
    <n v="1"/>
    <n v="3"/>
    <n v="2"/>
    <n v="1"/>
    <n v="2"/>
    <n v="3"/>
    <n v="2"/>
    <x v="13"/>
    <x v="1"/>
    <n v="4"/>
    <n v="0"/>
    <n v="4"/>
    <x v="8"/>
    <n v="1"/>
  </r>
  <r>
    <x v="16"/>
    <s v="OLI MATIC H.SPX 2 0.8L"/>
    <s v="CAIRAN"/>
    <s v="OLIGEN"/>
    <x v="1"/>
    <n v="59925"/>
    <n v="6"/>
    <s v="HKJ"/>
    <s v="NSA"/>
    <n v="1"/>
    <n v="1"/>
    <n v="5"/>
    <n v="2"/>
    <n v="4"/>
    <n v="8"/>
    <n v="6"/>
    <n v="3"/>
    <n v="5"/>
    <n v="1"/>
    <n v="2"/>
    <n v="4"/>
    <n v="4"/>
    <n v="1"/>
    <n v="8"/>
    <n v="7"/>
    <n v="6"/>
    <n v="12"/>
    <n v="14"/>
    <n v="9"/>
    <n v="8"/>
    <n v="6"/>
    <n v="3"/>
    <n v="5"/>
    <n v="8"/>
    <n v="5"/>
    <n v="6"/>
    <n v="14"/>
    <n v="8"/>
    <x v="11"/>
    <x v="1"/>
    <n v="20"/>
    <n v="0"/>
    <n v="20"/>
    <x v="38"/>
    <n v="4"/>
  </r>
  <r>
    <x v="17"/>
    <s v="COOLANT RADIATOR H.AHM ORI"/>
    <s v="CAIRAN"/>
    <s v="ORISIN"/>
    <x v="1"/>
    <n v="18000"/>
    <n v="12"/>
    <s v="GSM"/>
    <s v="NSA"/>
    <n v="1"/>
    <n v="1"/>
    <n v="0"/>
    <n v="1"/>
    <n v="3"/>
    <n v="5"/>
    <n v="2"/>
    <n v="3"/>
    <n v="5"/>
    <n v="10"/>
    <n v="6"/>
    <n v="0"/>
    <n v="2"/>
    <n v="8"/>
    <n v="10"/>
    <n v="1"/>
    <n v="4"/>
    <n v="8"/>
    <n v="7"/>
    <n v="5"/>
    <n v="8"/>
    <n v="15"/>
    <n v="16"/>
    <n v="10"/>
    <n v="2"/>
    <n v="10"/>
    <n v="8"/>
    <n v="16"/>
    <n v="10"/>
    <x v="20"/>
    <x v="1"/>
    <n v="109"/>
    <n v="0"/>
    <n v="109"/>
    <x v="41"/>
    <n v="5"/>
  </r>
  <r>
    <x v="18"/>
    <s v="SELANG BENSIN S.SGP ORI"/>
    <s v="KARET &amp; SELANG"/>
    <s v="ORISIN"/>
    <x v="0"/>
    <n v="9000"/>
    <n v="1"/>
    <s v="HKJ"/>
    <s v=""/>
    <s v="1"/>
    <n v="1"/>
    <n v="2"/>
    <n v="0"/>
    <n v="0"/>
    <n v="0"/>
    <n v="0"/>
    <n v="0"/>
    <n v="1"/>
    <n v="0"/>
    <n v="0"/>
    <n v="0"/>
    <n v="0"/>
    <n v="0"/>
    <n v="2"/>
    <n v="2"/>
    <n v="0"/>
    <n v="0"/>
    <n v="0"/>
    <n v="0"/>
    <n v="1"/>
    <n v="1"/>
    <n v="0"/>
    <n v="0"/>
    <n v="0"/>
    <n v="0"/>
    <n v="2"/>
    <n v="2"/>
    <n v="2"/>
    <x v="1"/>
    <x v="1"/>
    <n v="3"/>
    <n v="0"/>
    <n v="3"/>
    <x v="10"/>
    <n v="1"/>
  </r>
  <r>
    <x v="19"/>
    <s v="BOHLAM BELAKANG SGP ORI (PS)"/>
    <s v="KELISTRIKAN. STATER/ENGKOL"/>
    <s v="ORISIN"/>
    <x v="1"/>
    <n v="12000"/>
    <n v="1"/>
    <s v=""/>
    <s v=""/>
    <n v="1"/>
    <n v="1"/>
    <n v="4"/>
    <n v="1"/>
    <n v="6"/>
    <n v="4"/>
    <n v="2"/>
    <n v="4"/>
    <n v="5"/>
    <n v="3"/>
    <n v="4"/>
    <n v="6"/>
    <n v="0"/>
    <n v="1"/>
    <n v="6"/>
    <n v="5"/>
    <n v="7"/>
    <n v="10"/>
    <n v="6"/>
    <n v="6"/>
    <n v="9"/>
    <n v="8"/>
    <n v="7"/>
    <n v="9"/>
    <n v="6"/>
    <n v="1"/>
    <n v="5"/>
    <n v="10"/>
    <n v="6"/>
    <x v="17"/>
    <x v="1"/>
    <n v="17"/>
    <n v="0"/>
    <n v="17"/>
    <x v="42"/>
    <n v="3"/>
  </r>
  <r>
    <x v="20"/>
    <s v="BAN LUAR BELAKANG 110/90-12 FDR"/>
    <s v="RODA"/>
    <s v="ORISIN"/>
    <x v="2"/>
    <n v="250000"/>
    <n v="1"/>
    <s v="GSM"/>
    <s v=""/>
    <n v="1"/>
    <n v="1"/>
    <n v="1"/>
    <n v="0"/>
    <n v="0"/>
    <n v="1"/>
    <n v="0"/>
    <n v="0"/>
    <n v="0"/>
    <n v="0"/>
    <n v="2"/>
    <n v="1"/>
    <n v="1"/>
    <n v="1"/>
    <n v="2"/>
    <n v="1"/>
    <n v="0"/>
    <n v="1"/>
    <n v="1"/>
    <n v="0"/>
    <n v="0"/>
    <n v="0"/>
    <n v="2"/>
    <n v="1"/>
    <n v="2"/>
    <n v="2"/>
    <n v="2"/>
    <n v="2"/>
    <n v="2"/>
    <x v="1"/>
    <x v="1"/>
    <n v="1"/>
    <n v="0"/>
    <n v="1"/>
    <x v="2"/>
    <n v="1"/>
  </r>
  <r>
    <x v="23"/>
    <s v="ORING MAGHNET H.VARIO 125 ORI"/>
    <s v="KARET &amp; SELANG"/>
    <s v="ORISIN"/>
    <x v="0"/>
    <n v="13000"/>
    <n v="1"/>
    <s v="SLT"/>
    <s v="NSA"/>
    <s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x v="1"/>
    <x v="1"/>
    <n v="1"/>
    <n v="0"/>
    <n v="1"/>
    <x v="2"/>
    <n v="1"/>
  </r>
  <r>
    <x v="492"/>
    <s v="PERPAK BLOK H.VARIO FI ORI"/>
    <s v="NOSTOK"/>
    <s v="ORISIN"/>
    <x v="0"/>
    <n v="1350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x v="0"/>
    <x v="1"/>
    <n v="0"/>
    <n v="0"/>
    <n v="0"/>
    <x v="0"/>
    <n v="0"/>
  </r>
  <r>
    <x v="26"/>
    <s v="PERPAK BLOK H.VARIO 125 ORI"/>
    <s v="NOSTOK"/>
    <s v="ORISIN"/>
    <x v="0"/>
    <n v="17000"/>
    <n v="1"/>
    <s v="SLT"/>
    <s v="NSA"/>
    <n v="1"/>
    <n v="1"/>
    <n v="0"/>
    <n v="0"/>
    <n v="0"/>
    <n v="0"/>
    <n v="0"/>
    <n v="0"/>
    <n v="2"/>
    <n v="1"/>
    <n v="0"/>
    <n v="0"/>
    <n v="0"/>
    <n v="1"/>
    <n v="2"/>
    <n v="0"/>
    <n v="0"/>
    <n v="0"/>
    <n v="0"/>
    <n v="0"/>
    <n v="2"/>
    <n v="3"/>
    <n v="1"/>
    <n v="1"/>
    <n v="0"/>
    <n v="1"/>
    <n v="1"/>
    <n v="3"/>
    <n v="0"/>
    <x v="0"/>
    <x v="1"/>
    <n v="3"/>
    <n v="0"/>
    <n v="3"/>
    <x v="10"/>
    <n v="0"/>
  </r>
  <r>
    <x v="493"/>
    <s v="SEAL KLEP H.SUPRA X 125 ORI"/>
    <s v="NOSTOK"/>
    <s v="ORISIN"/>
    <x v="0"/>
    <n v="7500"/>
    <n v="1"/>
    <s v=""/>
    <s v=""/>
    <n v="1"/>
    <n v="1"/>
    <n v="0"/>
    <n v="0"/>
    <n v="0"/>
    <n v="0"/>
    <n v="0"/>
    <n v="0"/>
    <n v="2"/>
    <n v="2"/>
    <n v="0"/>
    <n v="0"/>
    <n v="0"/>
    <n v="0"/>
    <n v="2"/>
    <n v="0"/>
    <n v="0"/>
    <n v="0"/>
    <n v="0"/>
    <n v="0"/>
    <n v="2"/>
    <n v="4"/>
    <n v="2"/>
    <n v="2"/>
    <n v="0"/>
    <n v="0"/>
    <n v="0"/>
    <n v="4"/>
    <n v="0"/>
    <x v="0"/>
    <x v="1"/>
    <n v="0"/>
    <n v="0"/>
    <n v="0"/>
    <x v="0"/>
    <n v="0"/>
  </r>
  <r>
    <x v="28"/>
    <s v="SEAL KLEP H.SUPRA X 125 ORI"/>
    <s v="NOSTOK"/>
    <s v="ORISIN"/>
    <x v="2"/>
    <n v="7000"/>
    <n v="1"/>
    <s v="GSM"/>
    <s v="NSA"/>
    <n v="1"/>
    <n v="1"/>
    <n v="0"/>
    <n v="2"/>
    <n v="0"/>
    <n v="0"/>
    <n v="0"/>
    <n v="0"/>
    <n v="0"/>
    <n v="2"/>
    <n v="0"/>
    <n v="2"/>
    <n v="0"/>
    <n v="4"/>
    <n v="4"/>
    <n v="2"/>
    <n v="2"/>
    <n v="0"/>
    <n v="0"/>
    <n v="0"/>
    <n v="0"/>
    <n v="2"/>
    <n v="2"/>
    <n v="4"/>
    <n v="2"/>
    <n v="4"/>
    <n v="4"/>
    <n v="4"/>
    <n v="0"/>
    <x v="0"/>
    <x v="1"/>
    <n v="4"/>
    <n v="0"/>
    <n v="4"/>
    <x v="8"/>
    <n v="0"/>
  </r>
  <r>
    <x v="29"/>
    <s v="PERPAK HEAD H.BEAT FI ESP ORI"/>
    <s v="NOSTOK"/>
    <s v="ORISIN"/>
    <x v="0"/>
    <n v="1400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x v="0"/>
    <x v="1"/>
    <n v="1"/>
    <n v="0"/>
    <n v="1"/>
    <x v="2"/>
    <n v="0"/>
  </r>
  <r>
    <x v="30"/>
    <s v="PERPAK HEAD H.VARIO 125 ORI"/>
    <s v="NOSTOK"/>
    <s v="ORISIN"/>
    <x v="0"/>
    <n v="22000"/>
    <n v="1"/>
    <s v=""/>
    <s v="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0"/>
    <x v="0"/>
    <x v="1"/>
    <n v="1"/>
    <n v="0"/>
    <n v="1"/>
    <x v="2"/>
    <n v="0"/>
  </r>
  <r>
    <x v="494"/>
    <s v="PERPAK HEAD H.VARIO 150 ORI"/>
    <s v="NOSTOK"/>
    <s v="ORISIN"/>
    <x v="0"/>
    <n v="40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1"/>
    <n v="2"/>
    <n v="0"/>
    <n v="2"/>
    <x v="1"/>
    <n v="0"/>
  </r>
  <r>
    <x v="31"/>
    <s v="TUTUP KLEP GRAND AHM"/>
    <s v="BAUD"/>
    <s v="ORISIN"/>
    <x v="2"/>
    <n v="9000"/>
    <n v="1"/>
    <s v="GSM"/>
    <s v=""/>
    <n v="1"/>
    <n v="1"/>
    <n v="0"/>
    <n v="0"/>
    <n v="1"/>
    <n v="2"/>
    <n v="0"/>
    <n v="0"/>
    <n v="1"/>
    <n v="0"/>
    <n v="0"/>
    <n v="1"/>
    <n v="0"/>
    <n v="1"/>
    <n v="2"/>
    <n v="0"/>
    <n v="1"/>
    <n v="3"/>
    <n v="2"/>
    <n v="0"/>
    <n v="1"/>
    <n v="1"/>
    <n v="0"/>
    <n v="1"/>
    <n v="1"/>
    <n v="1"/>
    <n v="1"/>
    <n v="3"/>
    <n v="2"/>
    <x v="13"/>
    <x v="1"/>
    <n v="3"/>
    <n v="0"/>
    <n v="3"/>
    <x v="10"/>
    <n v="1"/>
  </r>
  <r>
    <x v="32"/>
    <s v="SEAL HEAD H.BEAT FI ESP ORI"/>
    <s v="KARET &amp; SELANG"/>
    <s v="ORISIN"/>
    <x v="2"/>
    <n v="29000"/>
    <n v="1"/>
    <s v="SLT"/>
    <s v="NSA"/>
    <s v="1"/>
    <n v="1"/>
    <n v="0"/>
    <n v="1"/>
    <n v="0"/>
    <n v="0"/>
    <n v="1"/>
    <n v="0"/>
    <n v="0"/>
    <n v="2"/>
    <n v="0"/>
    <n v="1"/>
    <n v="0"/>
    <n v="1"/>
    <n v="2"/>
    <n v="1"/>
    <n v="1"/>
    <n v="0"/>
    <n v="1"/>
    <n v="1"/>
    <n v="0"/>
    <n v="2"/>
    <n v="2"/>
    <n v="3"/>
    <n v="1"/>
    <n v="1"/>
    <n v="1"/>
    <n v="3"/>
    <n v="2"/>
    <x v="13"/>
    <x v="1"/>
    <n v="3"/>
    <n v="0"/>
    <n v="3"/>
    <x v="10"/>
    <n v="1"/>
  </r>
  <r>
    <x v="34"/>
    <s v="SEAL HEAD H.VARIO CARBU ORI"/>
    <s v="NOSTOK"/>
    <s v="ORISIN"/>
    <x v="0"/>
    <n v="27500"/>
    <n v="1"/>
    <s v="SLT"/>
    <s v="NSA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1"/>
    <n v="1"/>
    <n v="0"/>
    <n v="1"/>
    <x v="2"/>
    <n v="0"/>
  </r>
  <r>
    <x v="495"/>
    <s v="SEAL HEAD H.SPACY CARBU ORI"/>
    <s v="NOSTOK"/>
    <s v="ORISIN"/>
    <x v="0"/>
    <n v="79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35"/>
    <s v="SEAL HEAD H.VARIO 125 ORI"/>
    <s v="KARET &amp; SELANG"/>
    <s v="ORISIN"/>
    <x v="2"/>
    <n v="55000"/>
    <n v="1"/>
    <s v="SLT"/>
    <s v="NSA"/>
    <s v="1"/>
    <n v="1"/>
    <n v="0"/>
    <n v="0"/>
    <n v="1"/>
    <n v="0"/>
    <n v="0"/>
    <n v="2"/>
    <n v="1"/>
    <n v="1"/>
    <n v="0"/>
    <n v="0"/>
    <n v="0"/>
    <n v="1"/>
    <n v="2"/>
    <n v="0"/>
    <n v="1"/>
    <n v="1"/>
    <n v="0"/>
    <n v="2"/>
    <n v="3"/>
    <n v="2"/>
    <n v="1"/>
    <n v="1"/>
    <n v="0"/>
    <n v="1"/>
    <n v="1"/>
    <n v="3"/>
    <n v="2"/>
    <x v="13"/>
    <x v="1"/>
    <n v="4"/>
    <n v="0"/>
    <n v="4"/>
    <x v="8"/>
    <n v="1"/>
  </r>
  <r>
    <x v="496"/>
    <s v="STANG SEHER VARIO 150 ( SET )"/>
    <s v="NOSTOK"/>
    <s v="ORISIN"/>
    <x v="0"/>
    <n v="586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1"/>
    <n v="0"/>
    <n v="0"/>
    <n v="0"/>
    <x v="0"/>
    <n v="0"/>
  </r>
  <r>
    <x v="497"/>
    <s v="PISTON KIT H.VARIO 150 LED ORI"/>
    <s v="NOSTOK"/>
    <s v="ORISIN"/>
    <x v="0"/>
    <n v="142000"/>
    <n v="1"/>
    <s v=""/>
    <s v=""/>
    <n v="1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1"/>
    <n v="1"/>
    <n v="1"/>
    <n v="0"/>
    <n v="1"/>
    <n v="1"/>
    <n v="1"/>
    <n v="0"/>
    <x v="0"/>
    <x v="1"/>
    <n v="0"/>
    <n v="0"/>
    <n v="0"/>
    <x v="0"/>
    <n v="0"/>
  </r>
  <r>
    <x v="498"/>
    <s v="PISTON KIT H.VARIO 125 (0.50) ORI"/>
    <s v="NOSTOK"/>
    <s v="ORISIN"/>
    <x v="0"/>
    <n v="123400"/>
    <n v="1"/>
    <s v="BNGFER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38"/>
    <s v="PISTON KIT 0,50 BEAT FI"/>
    <s v="NOSTOK"/>
    <s v="ORISIN"/>
    <x v="0"/>
    <n v="126000"/>
    <n v="1"/>
    <s v="SLT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1"/>
    <n v="0"/>
    <n v="0"/>
    <n v="0"/>
    <x v="0"/>
    <n v="0"/>
  </r>
  <r>
    <x v="41"/>
    <s v="TENSIONER H.VARIO 125 ORI"/>
    <s v="MESIN"/>
    <s v="ORISIN"/>
    <x v="0"/>
    <n v="75500"/>
    <n v="1"/>
    <s v="NSA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1"/>
    <n v="0"/>
    <n v="0"/>
    <n v="0"/>
    <x v="0"/>
    <n v="1"/>
  </r>
  <r>
    <x v="499"/>
    <s v="TUTUP OLI H.VARIO/STYLO/PCX 160 ORI"/>
    <s v="NOSTOK"/>
    <s v="ORISIN"/>
    <x v="0"/>
    <n v="26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1"/>
    <n v="0"/>
    <n v="0"/>
    <n v="0"/>
    <x v="0"/>
    <n v="0"/>
  </r>
  <r>
    <x v="43"/>
    <s v="SETELAN ANGIN H.BEAT ORI"/>
    <s v="BAUD"/>
    <s v="ORISIN"/>
    <x v="0"/>
    <n v="12500"/>
    <n v="1"/>
    <s v="SLT"/>
    <s v="NSA"/>
    <s v="1"/>
    <n v="1"/>
    <n v="0"/>
    <n v="1"/>
    <n v="0"/>
    <n v="0"/>
    <n v="0"/>
    <n v="0"/>
    <n v="0"/>
    <n v="1"/>
    <n v="0"/>
    <n v="0"/>
    <n v="0"/>
    <n v="0"/>
    <n v="1"/>
    <n v="1"/>
    <n v="1"/>
    <n v="0"/>
    <n v="0"/>
    <n v="0"/>
    <n v="0"/>
    <n v="1"/>
    <n v="1"/>
    <n v="1"/>
    <n v="0"/>
    <n v="0"/>
    <n v="0"/>
    <n v="1"/>
    <n v="1"/>
    <x v="1"/>
    <x v="1"/>
    <n v="2"/>
    <n v="0"/>
    <n v="2"/>
    <x v="1"/>
    <n v="1"/>
  </r>
  <r>
    <x v="500"/>
    <s v="KARET VACUM H.VARIO ORI"/>
    <s v="CARBU"/>
    <s v="ORISIN"/>
    <x v="0"/>
    <n v="130000"/>
    <n v="1"/>
    <s v="SLT"/>
    <s v="NSA"/>
    <s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x v="2"/>
    <x v="1"/>
    <n v="1"/>
    <n v="0"/>
    <n v="1"/>
    <x v="2"/>
    <n v="1"/>
  </r>
  <r>
    <x v="45"/>
    <s v="INJEKTOR H.VARIO 125 ORI (16450-KZR-B21)"/>
    <s v="KELISTRIKAN. STATER/ENGKOL"/>
    <s v="ORISIN"/>
    <x v="3"/>
    <n v="195000"/>
    <n v="1"/>
    <s v="SLT"/>
    <s v="NSA"/>
    <s v="1"/>
    <n v="1"/>
    <n v="2"/>
    <n v="0"/>
    <n v="0"/>
    <n v="1"/>
    <n v="2"/>
    <n v="2"/>
    <n v="3"/>
    <n v="1"/>
    <n v="1"/>
    <n v="0"/>
    <n v="1"/>
    <n v="1"/>
    <n v="3"/>
    <n v="2"/>
    <n v="0"/>
    <n v="1"/>
    <n v="3"/>
    <n v="4"/>
    <n v="5"/>
    <n v="4"/>
    <n v="2"/>
    <n v="1"/>
    <n v="1"/>
    <n v="2"/>
    <n v="3"/>
    <n v="5"/>
    <n v="3"/>
    <x v="14"/>
    <x v="1"/>
    <n v="0"/>
    <n v="0"/>
    <n v="0"/>
    <x v="0"/>
    <n v="2"/>
  </r>
  <r>
    <x v="46"/>
    <s v="FILTER UDARA H.GENIO ORI"/>
    <s v="FILTER"/>
    <s v="ORISIN"/>
    <x v="3"/>
    <n v="52500"/>
    <n v="1"/>
    <s v="SLT"/>
    <s v="NSA"/>
    <n v="1"/>
    <n v="1"/>
    <n v="3"/>
    <n v="1"/>
    <n v="2"/>
    <n v="2"/>
    <n v="0"/>
    <n v="1"/>
    <n v="2"/>
    <n v="1"/>
    <n v="0"/>
    <n v="1"/>
    <n v="0"/>
    <n v="2"/>
    <n v="3"/>
    <n v="4"/>
    <n v="3"/>
    <n v="4"/>
    <n v="2"/>
    <n v="1"/>
    <n v="3"/>
    <n v="3"/>
    <n v="1"/>
    <n v="2"/>
    <n v="1"/>
    <n v="2"/>
    <n v="5"/>
    <n v="5"/>
    <n v="3"/>
    <x v="14"/>
    <x v="1"/>
    <n v="1"/>
    <n v="0"/>
    <n v="1"/>
    <x v="2"/>
    <n v="2"/>
  </r>
  <r>
    <x v="47"/>
    <s v="FILTER UDARA H.BEAT FI ORI"/>
    <s v="FILTER"/>
    <s v="ORISIN"/>
    <x v="3"/>
    <n v="49000"/>
    <n v="1"/>
    <s v="GSM"/>
    <s v="NSA"/>
    <n v="1"/>
    <n v="1"/>
    <n v="1"/>
    <n v="0"/>
    <n v="1"/>
    <n v="4"/>
    <n v="5"/>
    <n v="1"/>
    <n v="4"/>
    <n v="2"/>
    <n v="3"/>
    <n v="2"/>
    <n v="2"/>
    <n v="1"/>
    <n v="5"/>
    <n v="1"/>
    <n v="1"/>
    <n v="5"/>
    <n v="9"/>
    <n v="6"/>
    <n v="5"/>
    <n v="6"/>
    <n v="5"/>
    <n v="4"/>
    <n v="4"/>
    <n v="3"/>
    <n v="2"/>
    <n v="9"/>
    <n v="5"/>
    <x v="4"/>
    <x v="1"/>
    <n v="7"/>
    <n v="0"/>
    <n v="7"/>
    <x v="12"/>
    <n v="3"/>
  </r>
  <r>
    <x v="501"/>
    <s v="FILTER UDARA H.PCX 160 ORI"/>
    <s v="FILTER"/>
    <s v="ORISIN"/>
    <x v="0"/>
    <n v="77250"/>
    <n v="1"/>
    <s v=""/>
    <s v=""/>
    <n v="1"/>
    <n v="1"/>
    <n v="1"/>
    <n v="0"/>
    <n v="1"/>
    <n v="0"/>
    <n v="0"/>
    <n v="0"/>
    <n v="1"/>
    <n v="0"/>
    <n v="0"/>
    <n v="0"/>
    <n v="0"/>
    <n v="0"/>
    <n v="1"/>
    <n v="1"/>
    <n v="1"/>
    <n v="1"/>
    <n v="0"/>
    <n v="0"/>
    <n v="1"/>
    <n v="1"/>
    <n v="0"/>
    <n v="0"/>
    <n v="0"/>
    <n v="0"/>
    <n v="1"/>
    <n v="1"/>
    <n v="1"/>
    <x v="2"/>
    <x v="1"/>
    <n v="1"/>
    <n v="0"/>
    <n v="1"/>
    <x v="2"/>
    <n v="1"/>
  </r>
  <r>
    <x v="48"/>
    <s v="FILTER UDARA H.VARIO 150 LED ESP ORI"/>
    <s v="FILTER"/>
    <s v="ORISIN"/>
    <x v="0"/>
    <n v="66000"/>
    <n v="1"/>
    <s v="GSM"/>
    <s v="NSA"/>
    <s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x v="1"/>
    <x v="1"/>
    <n v="2"/>
    <n v="0"/>
    <n v="2"/>
    <x v="1"/>
    <n v="1"/>
  </r>
  <r>
    <x v="49"/>
    <s v="FILTER UDARA H.PCX 150 ORI"/>
    <s v="FILTER"/>
    <s v="ORISIN"/>
    <x v="0"/>
    <n v="74000"/>
    <n v="1"/>
    <s v=""/>
    <s v=""/>
    <n v="1"/>
    <n v="1"/>
    <n v="0"/>
    <n v="0"/>
    <n v="0"/>
    <n v="1"/>
    <n v="3"/>
    <n v="0"/>
    <n v="0"/>
    <n v="0"/>
    <n v="0"/>
    <n v="0"/>
    <n v="0"/>
    <n v="0"/>
    <n v="3"/>
    <n v="0"/>
    <n v="0"/>
    <n v="1"/>
    <n v="4"/>
    <n v="3"/>
    <n v="0"/>
    <n v="0"/>
    <n v="0"/>
    <n v="0"/>
    <n v="0"/>
    <n v="0"/>
    <n v="0"/>
    <n v="4"/>
    <n v="3"/>
    <x v="12"/>
    <x v="1"/>
    <n v="1"/>
    <n v="0"/>
    <n v="1"/>
    <x v="2"/>
    <n v="2"/>
  </r>
  <r>
    <x v="50"/>
    <s v="FILTER UDARA H.VARIO 110 ORI"/>
    <s v="FILTER"/>
    <s v="ORISIN"/>
    <x v="0"/>
    <n v="54000"/>
    <n v="1"/>
    <s v="GSM"/>
    <s v="NSA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x v="2"/>
    <x v="1"/>
    <n v="3"/>
    <n v="0"/>
    <n v="3"/>
    <x v="10"/>
    <n v="1"/>
  </r>
  <r>
    <x v="51"/>
    <s v="FILTER UDARA H.BEAT ORI"/>
    <s v="FILTER"/>
    <s v="ORISIN"/>
    <x v="0"/>
    <n v="51000"/>
    <n v="1"/>
    <s v="GSM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1"/>
    <n v="1"/>
    <n v="0"/>
    <n v="1"/>
    <x v="2"/>
    <n v="1"/>
  </r>
  <r>
    <x v="502"/>
    <s v="FILTER UDARA CB150R"/>
    <s v="FILTER"/>
    <s v="ORISIN"/>
    <x v="0"/>
    <n v="7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1"/>
    <n v="0"/>
    <n v="0"/>
    <n v="0"/>
    <x v="0"/>
    <n v="1"/>
  </r>
  <r>
    <x v="52"/>
    <s v="FILTER UDARA H.VARIO 125 FI ORI"/>
    <s v="FILTER"/>
    <s v="ORISIN"/>
    <x v="3"/>
    <n v="58000"/>
    <n v="1"/>
    <s v=""/>
    <s v=""/>
    <n v="1"/>
    <n v="1"/>
    <n v="1"/>
    <n v="5"/>
    <n v="1"/>
    <n v="5"/>
    <n v="3"/>
    <n v="1"/>
    <n v="4"/>
    <n v="0"/>
    <n v="0"/>
    <n v="2"/>
    <n v="0"/>
    <n v="1"/>
    <n v="5"/>
    <n v="6"/>
    <n v="6"/>
    <n v="6"/>
    <n v="8"/>
    <n v="4"/>
    <n v="5"/>
    <n v="4"/>
    <n v="0"/>
    <n v="2"/>
    <n v="2"/>
    <n v="1"/>
    <n v="2"/>
    <n v="8"/>
    <n v="5"/>
    <x v="3"/>
    <x v="1"/>
    <n v="3"/>
    <n v="0"/>
    <n v="3"/>
    <x v="10"/>
    <n v="3"/>
  </r>
  <r>
    <x v="503"/>
    <s v="COVER KNALPOT BEAT FI ESP"/>
    <s v="NOSTOK"/>
    <s v="ORISIN"/>
    <x v="0"/>
    <n v="54384.353741496598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1"/>
    <n v="0"/>
    <n v="0"/>
    <n v="0"/>
    <x v="0"/>
    <n v="0"/>
  </r>
  <r>
    <x v="504"/>
    <s v="RADIATOR H.VARIO 125/150 LED ORI"/>
    <s v="NOSTOK"/>
    <s v="ORISIN"/>
    <x v="0"/>
    <n v="307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1"/>
    <n v="0"/>
    <n v="0"/>
    <n v="0"/>
    <x v="0"/>
    <n v="0"/>
  </r>
  <r>
    <x v="54"/>
    <s v="WATER PUMP VARIO 125 AHM"/>
    <s v="MESIN"/>
    <s v="ORISIN"/>
    <x v="2"/>
    <n v="285000"/>
    <n v="1"/>
    <s v="SLT"/>
    <s v=""/>
    <s v="1"/>
    <n v="1"/>
    <n v="0"/>
    <n v="0"/>
    <n v="0"/>
    <n v="0"/>
    <n v="0"/>
    <n v="0"/>
    <n v="1"/>
    <n v="1"/>
    <n v="0"/>
    <n v="0"/>
    <n v="1"/>
    <n v="1"/>
    <n v="1"/>
    <n v="0"/>
    <n v="0"/>
    <n v="0"/>
    <n v="0"/>
    <n v="0"/>
    <n v="1"/>
    <n v="2"/>
    <n v="1"/>
    <n v="1"/>
    <n v="1"/>
    <n v="2"/>
    <n v="1"/>
    <n v="2"/>
    <n v="1"/>
    <x v="1"/>
    <x v="1"/>
    <n v="2"/>
    <n v="0"/>
    <n v="2"/>
    <x v="1"/>
    <n v="1"/>
  </r>
  <r>
    <x v="505"/>
    <s v="SELANG RADIATOR C H.VARIO 125 ORI"/>
    <s v="NOSTOK"/>
    <s v="ORISIN"/>
    <x v="0"/>
    <n v="295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506"/>
    <s v="PERPAK MAGHNET Y.JUPITER Z1 ORI"/>
    <s v="NOSTOK"/>
    <s v="ORISIN"/>
    <x v="0"/>
    <n v="155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1"/>
    <n v="0"/>
    <n v="0"/>
    <n v="0"/>
    <x v="0"/>
    <n v="0"/>
  </r>
  <r>
    <x v="507"/>
    <s v="SPULL ASSY JUPITER Z1 (2014)"/>
    <s v="NOSTOK"/>
    <s v="ORISIN"/>
    <x v="0"/>
    <n v="2065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1"/>
    <n v="0"/>
    <n v="0"/>
    <n v="0"/>
    <x v="0"/>
    <n v="0"/>
  </r>
  <r>
    <x v="63"/>
    <s v="OLI BEBEK Y.YAMALUBE SILVER 0.8L"/>
    <s v="CAIRAN"/>
    <s v="OLIGEN"/>
    <x v="3"/>
    <n v="42000"/>
    <n v="2"/>
    <s v="HKJ"/>
    <s v=""/>
    <n v="1"/>
    <n v="1"/>
    <n v="1"/>
    <n v="0"/>
    <n v="1"/>
    <n v="1"/>
    <n v="0"/>
    <n v="0"/>
    <n v="2"/>
    <n v="0"/>
    <n v="0"/>
    <n v="0"/>
    <n v="2"/>
    <n v="0"/>
    <n v="2"/>
    <n v="1"/>
    <n v="1"/>
    <n v="2"/>
    <n v="1"/>
    <n v="0"/>
    <n v="2"/>
    <n v="2"/>
    <n v="0"/>
    <n v="0"/>
    <n v="2"/>
    <n v="2"/>
    <n v="1"/>
    <n v="2"/>
    <n v="2"/>
    <x v="1"/>
    <x v="1"/>
    <n v="2"/>
    <n v="0"/>
    <n v="2"/>
    <x v="1"/>
    <n v="1"/>
  </r>
  <r>
    <x v="64"/>
    <s v="OLI MATIC Y.YAMALUBE 0.8L"/>
    <s v="CAIRAN"/>
    <s v="OLIGEN"/>
    <x v="1"/>
    <n v="43225"/>
    <n v="6"/>
    <s v="HKJ"/>
    <s v=""/>
    <n v="1"/>
    <n v="1"/>
    <n v="3"/>
    <n v="7"/>
    <n v="3"/>
    <n v="2"/>
    <n v="3"/>
    <n v="3"/>
    <n v="1"/>
    <n v="1"/>
    <n v="1"/>
    <n v="0"/>
    <n v="5"/>
    <n v="1"/>
    <n v="7"/>
    <n v="10"/>
    <n v="10"/>
    <n v="5"/>
    <n v="5"/>
    <n v="6"/>
    <n v="4"/>
    <n v="2"/>
    <n v="2"/>
    <n v="1"/>
    <n v="5"/>
    <n v="6"/>
    <n v="4"/>
    <n v="10"/>
    <n v="7"/>
    <x v="17"/>
    <x v="1"/>
    <n v="15"/>
    <n v="0"/>
    <n v="15"/>
    <x v="14"/>
    <n v="4"/>
  </r>
  <r>
    <x v="65"/>
    <s v="OLI BEBEK ULTRATEC FEDERAL 0.8L"/>
    <s v="CAIRAN"/>
    <s v="OLIGEN"/>
    <x v="3"/>
    <n v="39500"/>
    <n v="2"/>
    <s v="HKJ"/>
    <s v=""/>
    <n v="1"/>
    <n v="1"/>
    <n v="1"/>
    <n v="0"/>
    <n v="4"/>
    <n v="1"/>
    <n v="5"/>
    <n v="0"/>
    <n v="1"/>
    <n v="1"/>
    <n v="0"/>
    <n v="0"/>
    <n v="0"/>
    <n v="2"/>
    <n v="5"/>
    <n v="1"/>
    <n v="4"/>
    <n v="5"/>
    <n v="6"/>
    <n v="5"/>
    <n v="1"/>
    <n v="2"/>
    <n v="1"/>
    <n v="1"/>
    <n v="0"/>
    <n v="2"/>
    <n v="3"/>
    <n v="6"/>
    <n v="5"/>
    <x v="15"/>
    <x v="1"/>
    <n v="3"/>
    <n v="0"/>
    <n v="3"/>
    <x v="10"/>
    <n v="3"/>
  </r>
  <r>
    <x v="67"/>
    <s v="KLIP ROLLER H.VARIO 110 ORI (1SET)"/>
    <s v="CVT"/>
    <s v="ORISIN"/>
    <x v="1"/>
    <n v="20500"/>
    <n v="1"/>
    <s v="HKJ"/>
    <s v="NSA"/>
    <s v="1"/>
    <n v="1"/>
    <n v="4"/>
    <n v="3"/>
    <n v="4"/>
    <n v="10"/>
    <n v="4"/>
    <n v="4"/>
    <n v="8"/>
    <n v="1"/>
    <n v="4"/>
    <n v="2"/>
    <n v="0"/>
    <n v="1"/>
    <n v="10"/>
    <n v="7"/>
    <n v="7"/>
    <n v="14"/>
    <n v="14"/>
    <n v="8"/>
    <n v="12"/>
    <n v="9"/>
    <n v="5"/>
    <n v="3"/>
    <n v="2"/>
    <n v="1"/>
    <n v="5"/>
    <n v="14"/>
    <n v="10"/>
    <x v="11"/>
    <x v="1"/>
    <n v="0"/>
    <n v="0"/>
    <n v="0"/>
    <x v="0"/>
    <n v="5"/>
  </r>
  <r>
    <x v="68"/>
    <s v="KLIP ROLLER H.VARIO 125 ORI (1SET)"/>
    <s v="CVT"/>
    <s v="ORISIN"/>
    <x v="1"/>
    <n v="25000"/>
    <n v="1"/>
    <s v="HKJ"/>
    <s v="NSA"/>
    <s v="1"/>
    <n v="1"/>
    <n v="2"/>
    <n v="4"/>
    <n v="4"/>
    <n v="7"/>
    <n v="1"/>
    <n v="3"/>
    <n v="0"/>
    <n v="4"/>
    <n v="1"/>
    <n v="1"/>
    <n v="2"/>
    <n v="1"/>
    <n v="7"/>
    <n v="6"/>
    <n v="8"/>
    <n v="11"/>
    <n v="8"/>
    <n v="4"/>
    <n v="3"/>
    <n v="4"/>
    <n v="5"/>
    <n v="5"/>
    <n v="3"/>
    <n v="3"/>
    <n v="3"/>
    <n v="11"/>
    <n v="7"/>
    <x v="21"/>
    <x v="1"/>
    <n v="9"/>
    <n v="0"/>
    <n v="9"/>
    <x v="9"/>
    <n v="4"/>
  </r>
  <r>
    <x v="70"/>
    <s v="RUMAH OTOM. KOPLING GANDA H.VARIO/PCX 125/150 ORI"/>
    <s v="CVT"/>
    <s v="ORISIN"/>
    <x v="0"/>
    <n v="140000"/>
    <n v="1"/>
    <s v="SLT"/>
    <s v="NSA"/>
    <s v="1"/>
    <n v="1"/>
    <n v="0"/>
    <n v="1"/>
    <n v="0"/>
    <n v="1"/>
    <n v="0"/>
    <n v="0"/>
    <n v="0"/>
    <n v="0"/>
    <n v="1"/>
    <n v="0"/>
    <n v="0"/>
    <n v="0"/>
    <n v="1"/>
    <n v="1"/>
    <n v="1"/>
    <n v="1"/>
    <n v="1"/>
    <n v="0"/>
    <n v="0"/>
    <n v="0"/>
    <n v="1"/>
    <n v="0"/>
    <n v="0"/>
    <n v="0"/>
    <n v="0"/>
    <n v="1"/>
    <n v="1"/>
    <x v="2"/>
    <x v="1"/>
    <n v="0"/>
    <n v="0"/>
    <n v="0"/>
    <x v="0"/>
    <n v="1"/>
  </r>
  <r>
    <x v="71"/>
    <s v="KIPAS PULLY H.GENIO ORI"/>
    <s v="CVT"/>
    <s v="ORISIN"/>
    <x v="0"/>
    <n v="41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1"/>
    <n v="2"/>
    <n v="0"/>
    <n v="2"/>
    <x v="1"/>
    <n v="1"/>
  </r>
  <r>
    <x v="72"/>
    <s v="KIPAS PULLY H.BEAT FI ESP ORI"/>
    <s v="CVT"/>
    <s v="ORISIN"/>
    <x v="3"/>
    <n v="46000"/>
    <n v="1"/>
    <s v="GSM"/>
    <s v="NSA"/>
    <s v="1"/>
    <n v="1"/>
    <n v="1"/>
    <n v="0"/>
    <n v="2"/>
    <n v="4"/>
    <n v="2"/>
    <n v="0"/>
    <n v="1"/>
    <n v="0"/>
    <n v="1"/>
    <n v="0"/>
    <n v="0"/>
    <n v="0"/>
    <n v="4"/>
    <n v="1"/>
    <n v="2"/>
    <n v="6"/>
    <n v="6"/>
    <n v="2"/>
    <n v="1"/>
    <n v="1"/>
    <n v="1"/>
    <n v="0"/>
    <n v="0"/>
    <n v="0"/>
    <n v="1"/>
    <n v="6"/>
    <n v="4"/>
    <x v="15"/>
    <x v="1"/>
    <n v="6"/>
    <n v="0"/>
    <n v="6"/>
    <x v="11"/>
    <n v="2"/>
  </r>
  <r>
    <x v="74"/>
    <s v="KIPAS PULLY H.VARIO 125 ORI"/>
    <s v="CVT"/>
    <s v="ORISIN"/>
    <x v="3"/>
    <n v="48500"/>
    <n v="1"/>
    <s v="SLT"/>
    <s v="NSA"/>
    <s v="1"/>
    <n v="1"/>
    <n v="0"/>
    <n v="0"/>
    <n v="0"/>
    <n v="4"/>
    <n v="0"/>
    <n v="1"/>
    <n v="0"/>
    <n v="1"/>
    <n v="0"/>
    <n v="0"/>
    <n v="1"/>
    <n v="0"/>
    <n v="4"/>
    <n v="0"/>
    <n v="0"/>
    <n v="4"/>
    <n v="4"/>
    <n v="1"/>
    <n v="1"/>
    <n v="1"/>
    <n v="1"/>
    <n v="1"/>
    <n v="1"/>
    <n v="1"/>
    <n v="0"/>
    <n v="4"/>
    <n v="4"/>
    <x v="12"/>
    <x v="1"/>
    <n v="2"/>
    <n v="0"/>
    <n v="2"/>
    <x v="1"/>
    <n v="2"/>
  </r>
  <r>
    <x v="75"/>
    <s v="BOSH PULLY / BOSH ROLLER H.GENIO AHM"/>
    <s v="CVT"/>
    <s v="ORISIN"/>
    <x v="0"/>
    <n v="30000"/>
    <n v="1"/>
    <s v="SLT"/>
    <s v="NSA"/>
    <n v="1"/>
    <n v="1"/>
    <n v="0"/>
    <n v="1"/>
    <n v="0"/>
    <n v="0"/>
    <n v="0"/>
    <n v="0"/>
    <n v="0"/>
    <n v="0"/>
    <n v="1"/>
    <n v="1"/>
    <n v="0"/>
    <n v="0"/>
    <n v="1"/>
    <n v="1"/>
    <n v="1"/>
    <n v="0"/>
    <n v="0"/>
    <n v="0"/>
    <n v="0"/>
    <n v="0"/>
    <n v="1"/>
    <n v="1"/>
    <n v="1"/>
    <n v="0"/>
    <n v="0"/>
    <n v="1"/>
    <n v="1"/>
    <x v="2"/>
    <x v="1"/>
    <n v="1"/>
    <n v="0"/>
    <n v="1"/>
    <x v="2"/>
    <n v="1"/>
  </r>
  <r>
    <x v="508"/>
    <s v="BOSH PULLY / BOSH ROLLER H.ADV/PCX 160 ORI"/>
    <s v="CVT"/>
    <s v="ORISIN"/>
    <x v="0"/>
    <n v="26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1"/>
    <n v="0"/>
    <n v="1"/>
    <x v="2"/>
    <n v="1"/>
  </r>
  <r>
    <x v="76"/>
    <s v="BOSH PULLY / BOSH ROLLER H.BEAT FI ESP ORI"/>
    <s v="CVT"/>
    <s v="ORISIN"/>
    <x v="3"/>
    <n v="25500"/>
    <n v="1"/>
    <s v="GSM"/>
    <s v="NSA"/>
    <s v="1"/>
    <n v="1"/>
    <n v="3"/>
    <n v="1"/>
    <n v="2"/>
    <n v="1"/>
    <n v="2"/>
    <n v="1"/>
    <n v="2"/>
    <n v="0"/>
    <n v="0"/>
    <n v="2"/>
    <n v="0"/>
    <n v="0"/>
    <n v="3"/>
    <n v="4"/>
    <n v="3"/>
    <n v="3"/>
    <n v="3"/>
    <n v="3"/>
    <n v="3"/>
    <n v="2"/>
    <n v="0"/>
    <n v="2"/>
    <n v="2"/>
    <n v="0"/>
    <n v="3"/>
    <n v="4"/>
    <n v="3"/>
    <x v="12"/>
    <x v="1"/>
    <n v="13"/>
    <n v="0"/>
    <n v="13"/>
    <x v="32"/>
    <n v="2"/>
  </r>
  <r>
    <x v="78"/>
    <s v="BOSH PULLY / BOSH ROLLER H.VARIO CARBU ORI"/>
    <s v="CVT"/>
    <s v="ORISIN"/>
    <x v="0"/>
    <n v="18500"/>
    <n v="1"/>
    <s v="GSM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1"/>
    <n v="2"/>
    <n v="0"/>
    <n v="2"/>
    <x v="1"/>
    <n v="1"/>
  </r>
  <r>
    <x v="80"/>
    <s v="BOSH PULLY / BOSH ROLLER H.VARIO 125 ORI"/>
    <s v="CVT"/>
    <s v="ORISIN"/>
    <x v="3"/>
    <n v="46000"/>
    <n v="1"/>
    <s v=""/>
    <s v=""/>
    <n v="1"/>
    <n v="1"/>
    <n v="0"/>
    <n v="0"/>
    <n v="0"/>
    <n v="4"/>
    <n v="0"/>
    <n v="0"/>
    <n v="0"/>
    <n v="1"/>
    <n v="1"/>
    <n v="0"/>
    <n v="1"/>
    <n v="0"/>
    <n v="4"/>
    <n v="0"/>
    <n v="0"/>
    <n v="4"/>
    <n v="4"/>
    <n v="0"/>
    <n v="0"/>
    <n v="1"/>
    <n v="2"/>
    <n v="1"/>
    <n v="1"/>
    <n v="1"/>
    <n v="0"/>
    <n v="4"/>
    <n v="4"/>
    <x v="12"/>
    <x v="1"/>
    <n v="2"/>
    <n v="0"/>
    <n v="2"/>
    <x v="1"/>
    <n v="2"/>
  </r>
  <r>
    <x v="509"/>
    <s v="BOSH PULLY / BOSH ROLLER H.BEAT CARBU / BEAT FI NON ESP ORI"/>
    <s v="CVT"/>
    <s v="ORISIN"/>
    <x v="0"/>
    <n v="43500"/>
    <n v="1"/>
    <s v="GSM"/>
    <s v="NSA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x v="1"/>
    <x v="1"/>
    <n v="3"/>
    <n v="0"/>
    <n v="3"/>
    <x v="10"/>
    <n v="1"/>
  </r>
  <r>
    <x v="81"/>
    <s v="RUMAH ROLLER H.GENIO ORI"/>
    <s v="CVT"/>
    <s v="ORISIN"/>
    <x v="0"/>
    <n v="60000"/>
    <n v="1"/>
    <s v="SLT"/>
    <s v="NSA"/>
    <n v="1"/>
    <n v="1"/>
    <n v="0"/>
    <n v="1"/>
    <n v="0"/>
    <n v="0"/>
    <n v="0"/>
    <n v="0"/>
    <n v="0"/>
    <n v="0"/>
    <n v="1"/>
    <n v="1"/>
    <n v="0"/>
    <n v="0"/>
    <n v="1"/>
    <n v="1"/>
    <n v="1"/>
    <n v="0"/>
    <n v="0"/>
    <n v="0"/>
    <n v="0"/>
    <n v="0"/>
    <n v="1"/>
    <n v="1"/>
    <n v="1"/>
    <n v="0"/>
    <n v="0"/>
    <n v="1"/>
    <n v="1"/>
    <x v="2"/>
    <x v="1"/>
    <n v="2"/>
    <n v="0"/>
    <n v="2"/>
    <x v="1"/>
    <n v="1"/>
  </r>
  <r>
    <x v="510"/>
    <s v="RUMAH ROLLER H.PCX 160 ORI"/>
    <s v="CVT"/>
    <s v="ORISIN"/>
    <x v="0"/>
    <n v="110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1"/>
    <n v="0"/>
    <n v="1"/>
    <x v="2"/>
    <n v="1"/>
  </r>
  <r>
    <x v="82"/>
    <s v="RUMAH ROLLER H.VARIO 125 ESP ORI"/>
    <s v="CVT"/>
    <s v="ORISIN"/>
    <x v="0"/>
    <n v="83000"/>
    <n v="1"/>
    <s v="GSM"/>
    <s v="NSA"/>
    <s v="1"/>
    <n v="1"/>
    <n v="0"/>
    <n v="0"/>
    <n v="0"/>
    <n v="1"/>
    <n v="0"/>
    <n v="0"/>
    <n v="0"/>
    <n v="1"/>
    <n v="1"/>
    <n v="0"/>
    <n v="0"/>
    <n v="0"/>
    <n v="1"/>
    <n v="0"/>
    <n v="0"/>
    <n v="1"/>
    <n v="1"/>
    <n v="0"/>
    <n v="0"/>
    <n v="1"/>
    <n v="2"/>
    <n v="1"/>
    <n v="0"/>
    <n v="0"/>
    <n v="0"/>
    <n v="2"/>
    <n v="1"/>
    <x v="1"/>
    <x v="1"/>
    <n v="3"/>
    <n v="0"/>
    <n v="3"/>
    <x v="10"/>
    <n v="1"/>
  </r>
  <r>
    <x v="511"/>
    <s v="RUMAH ROLLER H.VARIO 150 ORI"/>
    <s v="CVT"/>
    <s v="ORISIN"/>
    <x v="0"/>
    <n v="80500"/>
    <n v="1"/>
    <s v="RJ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1"/>
    <n v="0"/>
    <n v="0"/>
    <n v="0"/>
    <x v="0"/>
    <n v="1"/>
  </r>
  <r>
    <x v="83"/>
    <s v="RUMAH ROLLER H.BEAT FI ESP ORI"/>
    <s v="CVT"/>
    <s v="ORISIN"/>
    <x v="3"/>
    <n v="72000"/>
    <n v="1"/>
    <s v="GSM"/>
    <s v="NSA"/>
    <s v="1"/>
    <n v="1"/>
    <n v="3"/>
    <n v="1"/>
    <n v="2"/>
    <n v="2"/>
    <n v="2"/>
    <n v="1"/>
    <n v="2"/>
    <n v="0"/>
    <n v="0"/>
    <n v="2"/>
    <n v="0"/>
    <n v="0"/>
    <n v="3"/>
    <n v="4"/>
    <n v="3"/>
    <n v="4"/>
    <n v="4"/>
    <n v="3"/>
    <n v="3"/>
    <n v="2"/>
    <n v="0"/>
    <n v="2"/>
    <n v="2"/>
    <n v="0"/>
    <n v="3"/>
    <n v="4"/>
    <n v="3"/>
    <x v="12"/>
    <x v="1"/>
    <n v="8"/>
    <n v="0"/>
    <n v="8"/>
    <x v="7"/>
    <n v="2"/>
  </r>
  <r>
    <x v="85"/>
    <s v="RUMAH ROLLER H.VARIO CARBU ORI"/>
    <s v="CVT"/>
    <s v="ORISIN"/>
    <x v="0"/>
    <n v="104500"/>
    <n v="1"/>
    <s v="GSM"/>
    <s v="NSA"/>
    <n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x v="1"/>
    <x v="1"/>
    <n v="2"/>
    <n v="0"/>
    <n v="2"/>
    <x v="1"/>
    <n v="1"/>
  </r>
  <r>
    <x v="86"/>
    <s v="RUMAH ROLLER H.BEAT CARBU ORI"/>
    <s v="CVT"/>
    <s v="ORISIN"/>
    <x v="0"/>
    <n v="70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1"/>
    <n v="1"/>
    <n v="0"/>
    <n v="1"/>
    <x v="2"/>
    <n v="1"/>
  </r>
  <r>
    <x v="87"/>
    <s v="RUMAH ROLLER H.VARIO 125 ORI"/>
    <s v="CVT"/>
    <s v="ORISIN"/>
    <x v="0"/>
    <n v="85000"/>
    <n v="1"/>
    <s v="GSM"/>
    <s v="NSA"/>
    <s v="1"/>
    <n v="1"/>
    <n v="0"/>
    <n v="0"/>
    <n v="0"/>
    <n v="3"/>
    <n v="0"/>
    <n v="0"/>
    <n v="0"/>
    <n v="0"/>
    <n v="0"/>
    <n v="0"/>
    <n v="0"/>
    <n v="0"/>
    <n v="3"/>
    <n v="0"/>
    <n v="0"/>
    <n v="3"/>
    <n v="3"/>
    <n v="0"/>
    <n v="0"/>
    <n v="0"/>
    <n v="0"/>
    <n v="0"/>
    <n v="0"/>
    <n v="0"/>
    <n v="0"/>
    <n v="3"/>
    <n v="3"/>
    <x v="13"/>
    <x v="1"/>
    <n v="2"/>
    <n v="0"/>
    <n v="2"/>
    <x v="1"/>
    <n v="2"/>
  </r>
  <r>
    <x v="88"/>
    <s v="ROLLER H.GENIO ORI"/>
    <s v="CVT"/>
    <s v="ORISIN"/>
    <x v="3"/>
    <n v="43000"/>
    <n v="1"/>
    <s v=""/>
    <s v=""/>
    <n v="1"/>
    <n v="1"/>
    <n v="3"/>
    <n v="2"/>
    <n v="3"/>
    <n v="2"/>
    <n v="2"/>
    <n v="1"/>
    <n v="1"/>
    <n v="1"/>
    <n v="2"/>
    <n v="2"/>
    <n v="1"/>
    <n v="0"/>
    <n v="3"/>
    <n v="5"/>
    <n v="5"/>
    <n v="5"/>
    <n v="4"/>
    <n v="3"/>
    <n v="2"/>
    <n v="2"/>
    <n v="3"/>
    <n v="3"/>
    <n v="3"/>
    <n v="1"/>
    <n v="3"/>
    <n v="5"/>
    <n v="3"/>
    <x v="14"/>
    <x v="1"/>
    <n v="0"/>
    <n v="0"/>
    <n v="0"/>
    <x v="0"/>
    <n v="2"/>
  </r>
  <r>
    <x v="89"/>
    <s v="ROLLER H.PCX 160 ORI"/>
    <s v="CVT"/>
    <s v="ORISIN"/>
    <x v="0"/>
    <n v="42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1"/>
    <n v="0"/>
    <n v="1"/>
    <x v="2"/>
    <n v="1"/>
  </r>
  <r>
    <x v="90"/>
    <s v="ROLLER H.PCX 150 ORI"/>
    <s v="CVT"/>
    <s v="ORISIN"/>
    <x v="0"/>
    <n v="45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1"/>
    <n v="2"/>
    <n v="0"/>
    <n v="2"/>
    <x v="1"/>
    <n v="1"/>
  </r>
  <r>
    <x v="91"/>
    <s v="ROLLER H.VARIO 125 LED ORI"/>
    <s v="CVT"/>
    <s v="ORISIN"/>
    <x v="0"/>
    <n v="37187.5"/>
    <n v="1"/>
    <s v="HKJ"/>
    <s v="NSA"/>
    <n v="1"/>
    <n v="1"/>
    <n v="0"/>
    <n v="0"/>
    <n v="0"/>
    <n v="0"/>
    <n v="1"/>
    <n v="0"/>
    <n v="1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1"/>
    <x v="2"/>
    <x v="1"/>
    <n v="2"/>
    <n v="0"/>
    <n v="2"/>
    <x v="1"/>
    <n v="1"/>
  </r>
  <r>
    <x v="92"/>
    <s v="ROLLER H.VARIO 150 ORI"/>
    <s v="CVT"/>
    <s v="ORISIN"/>
    <x v="2"/>
    <n v="38847.5"/>
    <n v="1"/>
    <s v="GSM"/>
    <s v="NSA"/>
    <n v="1"/>
    <n v="1"/>
    <n v="0"/>
    <n v="1"/>
    <n v="0"/>
    <n v="0"/>
    <n v="0"/>
    <n v="0"/>
    <n v="2"/>
    <n v="0"/>
    <n v="0"/>
    <n v="0"/>
    <n v="0"/>
    <n v="1"/>
    <n v="2"/>
    <n v="1"/>
    <n v="1"/>
    <n v="0"/>
    <n v="0"/>
    <n v="0"/>
    <n v="2"/>
    <n v="2"/>
    <n v="0"/>
    <n v="0"/>
    <n v="0"/>
    <n v="1"/>
    <n v="1"/>
    <n v="2"/>
    <n v="2"/>
    <x v="1"/>
    <x v="1"/>
    <n v="6"/>
    <n v="0"/>
    <n v="6"/>
    <x v="11"/>
    <n v="1"/>
  </r>
  <r>
    <x v="93"/>
    <s v="ROLLER H.BEAT FI ESP ORI"/>
    <s v="CVT"/>
    <s v="ORISIN"/>
    <x v="1"/>
    <n v="50000"/>
    <n v="1"/>
    <s v="GSM"/>
    <s v="NSA"/>
    <n v="1"/>
    <n v="1"/>
    <n v="3"/>
    <n v="3"/>
    <n v="1"/>
    <n v="4"/>
    <n v="2"/>
    <n v="3"/>
    <n v="4"/>
    <n v="2"/>
    <n v="1"/>
    <n v="3"/>
    <n v="1"/>
    <n v="0"/>
    <n v="4"/>
    <n v="6"/>
    <n v="4"/>
    <n v="5"/>
    <n v="6"/>
    <n v="5"/>
    <n v="7"/>
    <n v="6"/>
    <n v="3"/>
    <n v="5"/>
    <n v="4"/>
    <n v="1"/>
    <n v="3"/>
    <n v="7"/>
    <n v="4"/>
    <x v="19"/>
    <x v="1"/>
    <n v="9"/>
    <n v="0"/>
    <n v="9"/>
    <x v="9"/>
    <n v="2"/>
  </r>
  <r>
    <x v="94"/>
    <s v="ROLLER H.VARIO ORI"/>
    <s v="CVT"/>
    <s v="ORISIN"/>
    <x v="0"/>
    <n v="62500"/>
    <n v="1"/>
    <s v="GSM"/>
    <s v="NSA"/>
    <n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x v="1"/>
    <x v="1"/>
    <n v="7"/>
    <n v="0"/>
    <n v="7"/>
    <x v="12"/>
    <n v="1"/>
  </r>
  <r>
    <x v="95"/>
    <s v="ROLLER H.BEAT CARBU ORI"/>
    <s v="CVT"/>
    <s v="ORISIN"/>
    <x v="0"/>
    <n v="50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1"/>
    <n v="1"/>
    <n v="0"/>
    <n v="1"/>
    <x v="2"/>
    <n v="1"/>
  </r>
  <r>
    <x v="98"/>
    <s v="KLIP ROLLER H.VARIO 110 ORI (1PCS)"/>
    <s v="NOSTOK"/>
    <s v="ORISIN"/>
    <x v="3"/>
    <n v="12500"/>
    <n v="1"/>
    <s v="GSM"/>
    <s v="NSA"/>
    <n v="1"/>
    <n v="1"/>
    <n v="0"/>
    <n v="0"/>
    <n v="0"/>
    <n v="0"/>
    <n v="0"/>
    <n v="0"/>
    <n v="0"/>
    <n v="0"/>
    <n v="0"/>
    <n v="3"/>
    <n v="18"/>
    <n v="6"/>
    <n v="18"/>
    <n v="0"/>
    <n v="0"/>
    <n v="0"/>
    <n v="0"/>
    <n v="0"/>
    <n v="0"/>
    <n v="0"/>
    <n v="0"/>
    <n v="3"/>
    <n v="21"/>
    <n v="24"/>
    <n v="6"/>
    <n v="24"/>
    <n v="0"/>
    <x v="0"/>
    <x v="1"/>
    <n v="18"/>
    <n v="0"/>
    <n v="18"/>
    <x v="26"/>
    <n v="0"/>
  </r>
  <r>
    <x v="99"/>
    <s v="KAMPAS GANDA H.BEAT/SCOOPY LED NEW ORI"/>
    <s v="CVT"/>
    <s v="ORISIN"/>
    <x v="2"/>
    <n v="140000"/>
    <n v="1"/>
    <s v=""/>
    <s v=""/>
    <n v="1"/>
    <n v="1"/>
    <n v="0"/>
    <n v="0"/>
    <n v="0"/>
    <n v="2"/>
    <n v="1"/>
    <n v="1"/>
    <n v="0"/>
    <n v="0"/>
    <n v="0"/>
    <n v="1"/>
    <n v="0"/>
    <n v="0"/>
    <n v="2"/>
    <n v="0"/>
    <n v="0"/>
    <n v="2"/>
    <n v="3"/>
    <n v="2"/>
    <n v="1"/>
    <n v="0"/>
    <n v="0"/>
    <n v="1"/>
    <n v="1"/>
    <n v="0"/>
    <n v="0"/>
    <n v="3"/>
    <n v="2"/>
    <x v="13"/>
    <x v="1"/>
    <n v="6"/>
    <n v="0"/>
    <n v="6"/>
    <x v="11"/>
    <n v="1"/>
  </r>
  <r>
    <x v="100"/>
    <s v="KAMPAS GANDA H.BEAT FI ESP ORI"/>
    <s v="CVT"/>
    <s v="ORISIN"/>
    <x v="3"/>
    <n v="122000"/>
    <n v="1"/>
    <s v="GSM"/>
    <s v="NSA"/>
    <n v="1"/>
    <n v="1"/>
    <n v="1"/>
    <n v="0"/>
    <n v="0"/>
    <n v="3"/>
    <n v="4"/>
    <n v="1"/>
    <n v="2"/>
    <n v="0"/>
    <n v="2"/>
    <n v="0"/>
    <n v="0"/>
    <n v="0"/>
    <n v="4"/>
    <n v="1"/>
    <n v="0"/>
    <n v="3"/>
    <n v="7"/>
    <n v="5"/>
    <n v="3"/>
    <n v="2"/>
    <n v="2"/>
    <n v="0"/>
    <n v="0"/>
    <n v="0"/>
    <n v="1"/>
    <n v="7"/>
    <n v="4"/>
    <x v="19"/>
    <x v="1"/>
    <n v="3"/>
    <n v="0"/>
    <n v="3"/>
    <x v="10"/>
    <n v="2"/>
  </r>
  <r>
    <x v="101"/>
    <s v="KAMPAS GANDA H.BEAT CARBU ORI"/>
    <s v="CVT"/>
    <s v="ORISIN"/>
    <x v="0"/>
    <n v="136000"/>
    <n v="1"/>
    <s v="GSM"/>
    <s v="NSA"/>
    <n v="1"/>
    <n v="1"/>
    <n v="0"/>
    <n v="1"/>
    <n v="0"/>
    <n v="0"/>
    <n v="0"/>
    <n v="0"/>
    <n v="0"/>
    <n v="0"/>
    <n v="0"/>
    <n v="1"/>
    <n v="0"/>
    <n v="0"/>
    <n v="1"/>
    <n v="1"/>
    <n v="1"/>
    <n v="0"/>
    <n v="0"/>
    <n v="0"/>
    <n v="0"/>
    <n v="0"/>
    <n v="0"/>
    <n v="1"/>
    <n v="1"/>
    <n v="0"/>
    <n v="0"/>
    <n v="1"/>
    <n v="1"/>
    <x v="2"/>
    <x v="1"/>
    <n v="1"/>
    <n v="0"/>
    <n v="1"/>
    <x v="2"/>
    <n v="1"/>
  </r>
  <r>
    <x v="102"/>
    <s v="KAMPAS GANDA H.VARIO 125 ORI"/>
    <s v="CVT"/>
    <s v="ORISIN"/>
    <x v="0"/>
    <n v="151000"/>
    <n v="1"/>
    <s v="GSM"/>
    <s v="NSA"/>
    <n v="1"/>
    <n v="1"/>
    <n v="0"/>
    <n v="1"/>
    <n v="0"/>
    <n v="1"/>
    <n v="0"/>
    <n v="0"/>
    <n v="0"/>
    <n v="0"/>
    <n v="1"/>
    <n v="0"/>
    <n v="0"/>
    <n v="0"/>
    <n v="1"/>
    <n v="1"/>
    <n v="1"/>
    <n v="1"/>
    <n v="1"/>
    <n v="0"/>
    <n v="0"/>
    <n v="0"/>
    <n v="1"/>
    <n v="0"/>
    <n v="0"/>
    <n v="0"/>
    <n v="0"/>
    <n v="1"/>
    <n v="1"/>
    <x v="2"/>
    <x v="1"/>
    <n v="0"/>
    <n v="0"/>
    <n v="0"/>
    <x v="0"/>
    <n v="1"/>
  </r>
  <r>
    <x v="105"/>
    <s v="FANBELT H.GENIO ORI"/>
    <s v="CVT"/>
    <s v="ORISIN"/>
    <x v="3"/>
    <n v="88000"/>
    <n v="1"/>
    <s v="SLT"/>
    <s v="NSA"/>
    <n v="1"/>
    <n v="1"/>
    <n v="3"/>
    <n v="0"/>
    <n v="0"/>
    <n v="3"/>
    <n v="1"/>
    <n v="2"/>
    <n v="1"/>
    <n v="1"/>
    <n v="1"/>
    <n v="1"/>
    <n v="0"/>
    <n v="0"/>
    <n v="3"/>
    <n v="3"/>
    <n v="0"/>
    <n v="3"/>
    <n v="4"/>
    <n v="3"/>
    <n v="3"/>
    <n v="2"/>
    <n v="2"/>
    <n v="2"/>
    <n v="1"/>
    <n v="0"/>
    <n v="3"/>
    <n v="4"/>
    <n v="3"/>
    <x v="12"/>
    <x v="1"/>
    <n v="5"/>
    <n v="0"/>
    <n v="5"/>
    <x v="13"/>
    <n v="2"/>
  </r>
  <r>
    <x v="106"/>
    <s v="FANBELT H.PCX/ADV 160 ORI"/>
    <s v="CVT"/>
    <s v="ORISIN"/>
    <x v="2"/>
    <n v="152000"/>
    <n v="1"/>
    <s v=""/>
    <s v=""/>
    <n v="1"/>
    <n v="1"/>
    <n v="0"/>
    <n v="0"/>
    <n v="2"/>
    <n v="1"/>
    <n v="0"/>
    <n v="0"/>
    <n v="0"/>
    <n v="0"/>
    <n v="0"/>
    <n v="0"/>
    <n v="1"/>
    <n v="0"/>
    <n v="2"/>
    <n v="0"/>
    <n v="2"/>
    <n v="3"/>
    <n v="1"/>
    <n v="0"/>
    <n v="0"/>
    <n v="0"/>
    <n v="0"/>
    <n v="0"/>
    <n v="1"/>
    <n v="1"/>
    <n v="0"/>
    <n v="3"/>
    <n v="2"/>
    <x v="13"/>
    <x v="1"/>
    <n v="2"/>
    <n v="0"/>
    <n v="2"/>
    <x v="1"/>
    <n v="1"/>
  </r>
  <r>
    <x v="107"/>
    <s v="FANBELT H.VARIO/STYLO 160 ORI"/>
    <s v="CVT"/>
    <s v="ORISIN"/>
    <x v="0"/>
    <n v="135000"/>
    <n v="1"/>
    <s v=""/>
    <s v=""/>
    <n v="1"/>
    <n v="1"/>
    <n v="0"/>
    <n v="0"/>
    <n v="0"/>
    <n v="0"/>
    <n v="0"/>
    <n v="1"/>
    <n v="1"/>
    <n v="0"/>
    <n v="0"/>
    <n v="0"/>
    <n v="1"/>
    <n v="0"/>
    <n v="1"/>
    <n v="0"/>
    <n v="0"/>
    <n v="0"/>
    <n v="0"/>
    <n v="1"/>
    <n v="2"/>
    <n v="1"/>
    <n v="0"/>
    <n v="0"/>
    <n v="1"/>
    <n v="1"/>
    <n v="0"/>
    <n v="2"/>
    <n v="1"/>
    <x v="1"/>
    <x v="1"/>
    <n v="3"/>
    <n v="0"/>
    <n v="3"/>
    <x v="10"/>
    <n v="1"/>
  </r>
  <r>
    <x v="108"/>
    <s v="FANBELT H.VARIO 125 2015 ORI"/>
    <s v="CVT"/>
    <s v="ORISIN"/>
    <x v="3"/>
    <n v="128000"/>
    <n v="1"/>
    <s v="NPM"/>
    <s v="NSA"/>
    <s v="1"/>
    <n v="1"/>
    <n v="0"/>
    <n v="2"/>
    <n v="0"/>
    <n v="0"/>
    <n v="1"/>
    <n v="0"/>
    <n v="2"/>
    <n v="3"/>
    <n v="1"/>
    <n v="1"/>
    <n v="1"/>
    <n v="0"/>
    <n v="3"/>
    <n v="2"/>
    <n v="2"/>
    <n v="0"/>
    <n v="1"/>
    <n v="1"/>
    <n v="2"/>
    <n v="5"/>
    <n v="4"/>
    <n v="4"/>
    <n v="2"/>
    <n v="1"/>
    <n v="0"/>
    <n v="5"/>
    <n v="3"/>
    <x v="14"/>
    <x v="1"/>
    <n v="3"/>
    <n v="0"/>
    <n v="3"/>
    <x v="10"/>
    <n v="2"/>
  </r>
  <r>
    <x v="109"/>
    <s v="FANBELT H.VARIO 150 2015 ORI"/>
    <s v="CVT"/>
    <s v="ORISIN"/>
    <x v="2"/>
    <n v="134000"/>
    <n v="1"/>
    <s v="GSM"/>
    <s v="NSA"/>
    <n v="1"/>
    <n v="1"/>
    <n v="0"/>
    <n v="1"/>
    <n v="0"/>
    <n v="3"/>
    <n v="0"/>
    <n v="0"/>
    <n v="0"/>
    <n v="2"/>
    <n v="0"/>
    <n v="0"/>
    <n v="0"/>
    <n v="0"/>
    <n v="3"/>
    <n v="1"/>
    <n v="1"/>
    <n v="3"/>
    <n v="3"/>
    <n v="0"/>
    <n v="0"/>
    <n v="2"/>
    <n v="2"/>
    <n v="2"/>
    <n v="0"/>
    <n v="0"/>
    <n v="0"/>
    <n v="3"/>
    <n v="3"/>
    <x v="13"/>
    <x v="1"/>
    <n v="6"/>
    <n v="0"/>
    <n v="6"/>
    <x v="11"/>
    <n v="2"/>
  </r>
  <r>
    <x v="110"/>
    <s v="FANBELT H.BEAT FI ESP ORI"/>
    <s v="CVT"/>
    <s v="ORISIN"/>
    <x v="1"/>
    <n v="99000"/>
    <n v="1"/>
    <s v="GSM"/>
    <s v="NSA"/>
    <n v="1"/>
    <n v="1"/>
    <n v="3"/>
    <n v="4"/>
    <n v="3"/>
    <n v="5"/>
    <n v="5"/>
    <n v="4"/>
    <n v="7"/>
    <n v="0"/>
    <n v="2"/>
    <n v="1"/>
    <n v="2"/>
    <n v="2"/>
    <n v="7"/>
    <n v="7"/>
    <n v="7"/>
    <n v="8"/>
    <n v="10"/>
    <n v="9"/>
    <n v="11"/>
    <n v="7"/>
    <n v="2"/>
    <n v="1"/>
    <n v="3"/>
    <n v="4"/>
    <n v="5"/>
    <n v="11"/>
    <n v="7"/>
    <x v="21"/>
    <x v="1"/>
    <n v="4"/>
    <n v="0"/>
    <n v="4"/>
    <x v="8"/>
    <n v="4"/>
  </r>
  <r>
    <x v="111"/>
    <s v="FANBELT H.PCX/ADV 150 AHM"/>
    <s v="CVT"/>
    <s v="ORISIN"/>
    <x v="0"/>
    <n v="153000"/>
    <n v="1"/>
    <s v="SLT"/>
    <s v="NSA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4"/>
    <n v="0"/>
    <n v="4"/>
    <x v="8"/>
    <n v="1"/>
  </r>
  <r>
    <x v="112"/>
    <s v="FANBELT H.VARIO 110 CARBU ORI"/>
    <s v="CVT"/>
    <s v="ORISIN"/>
    <x v="0"/>
    <n v="133000"/>
    <n v="1"/>
    <s v="GSM"/>
    <s v="NSA"/>
    <n v="1"/>
    <n v="1"/>
    <n v="1"/>
    <n v="0"/>
    <n v="0"/>
    <n v="0"/>
    <n v="0"/>
    <n v="0"/>
    <n v="1"/>
    <n v="1"/>
    <n v="0"/>
    <n v="0"/>
    <n v="0"/>
    <n v="0"/>
    <n v="1"/>
    <n v="1"/>
    <n v="0"/>
    <n v="0"/>
    <n v="0"/>
    <n v="0"/>
    <n v="1"/>
    <n v="2"/>
    <n v="1"/>
    <n v="1"/>
    <n v="0"/>
    <n v="0"/>
    <n v="1"/>
    <n v="2"/>
    <n v="1"/>
    <x v="1"/>
    <x v="1"/>
    <n v="2"/>
    <n v="0"/>
    <n v="2"/>
    <x v="1"/>
    <n v="1"/>
  </r>
  <r>
    <x v="113"/>
    <s v="FANBELT H.BEAT CARBU ORI"/>
    <s v="CVT"/>
    <s v="ORISIN"/>
    <x v="0"/>
    <n v="103000"/>
    <n v="1"/>
    <s v="GSM"/>
    <s v="NSA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x v="2"/>
    <x v="1"/>
    <n v="2"/>
    <n v="0"/>
    <n v="2"/>
    <x v="1"/>
    <n v="1"/>
  </r>
  <r>
    <x v="114"/>
    <s v="FANBELT H.BEAT FI ORI"/>
    <s v="CVT"/>
    <s v="ORISIN"/>
    <x v="2"/>
    <n v="100000"/>
    <n v="1"/>
    <s v="GSM"/>
    <s v="NSA"/>
    <n v="1"/>
    <n v="1"/>
    <n v="0"/>
    <n v="0"/>
    <n v="1"/>
    <n v="0"/>
    <n v="0"/>
    <n v="0"/>
    <n v="1"/>
    <n v="1"/>
    <n v="0"/>
    <n v="0"/>
    <n v="1"/>
    <n v="0"/>
    <n v="1"/>
    <n v="0"/>
    <n v="1"/>
    <n v="1"/>
    <n v="0"/>
    <n v="0"/>
    <n v="1"/>
    <n v="2"/>
    <n v="1"/>
    <n v="1"/>
    <n v="1"/>
    <n v="1"/>
    <n v="0"/>
    <n v="2"/>
    <n v="1"/>
    <x v="1"/>
    <x v="1"/>
    <n v="2"/>
    <n v="0"/>
    <n v="2"/>
    <x v="1"/>
    <n v="1"/>
  </r>
  <r>
    <x v="115"/>
    <s v="FANBELT H.VARIO 125 FI ORI"/>
    <s v="CVT"/>
    <s v="ORISIN"/>
    <x v="3"/>
    <n v="141800"/>
    <n v="1"/>
    <s v="GSM"/>
    <s v="NSA"/>
    <n v="1"/>
    <n v="1"/>
    <n v="0"/>
    <n v="0"/>
    <n v="0"/>
    <n v="1"/>
    <n v="0"/>
    <n v="1"/>
    <n v="0"/>
    <n v="0"/>
    <n v="1"/>
    <n v="1"/>
    <n v="2"/>
    <n v="1"/>
    <n v="2"/>
    <n v="0"/>
    <n v="0"/>
    <n v="1"/>
    <n v="1"/>
    <n v="1"/>
    <n v="1"/>
    <n v="0"/>
    <n v="1"/>
    <n v="1"/>
    <n v="3"/>
    <n v="3"/>
    <n v="1"/>
    <n v="3"/>
    <n v="2"/>
    <x v="13"/>
    <x v="1"/>
    <n v="0"/>
    <n v="0"/>
    <n v="0"/>
    <x v="0"/>
    <n v="1"/>
  </r>
  <r>
    <x v="512"/>
    <s v="PULLY ONLY H.BEAT FI ESP ORI"/>
    <s v="CVT"/>
    <s v="ORISIN"/>
    <x v="0"/>
    <n v="25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1"/>
    <n v="0"/>
    <n v="0"/>
    <n v="0"/>
    <x v="0"/>
    <n v="1"/>
  </r>
  <r>
    <x v="513"/>
    <s v="LAWAN PULLY H.BEAT FI ESP ORI"/>
    <s v="NOSTOK"/>
    <s v="ORISIN"/>
    <x v="0"/>
    <n v="128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14"/>
    <s v="PER CVT H.PCX / VARIO 150 ORI"/>
    <s v="NOSTOK"/>
    <s v="ORISIN"/>
    <x v="0"/>
    <n v="51500"/>
    <n v="1"/>
    <s v="SLT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1"/>
    <n v="0"/>
    <n v="0"/>
    <n v="0"/>
    <x v="0"/>
    <n v="0"/>
  </r>
  <r>
    <x v="515"/>
    <s v="CORONG PULLY H.VARIO/BEAT/SCOOPY ESP ORI"/>
    <s v="NOSTOK"/>
    <s v="ORISIN"/>
    <x v="0"/>
    <n v="2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16"/>
    <s v="AS PULLY BELAKANG H.BEAT FI ORI (23411-KZL-C30)"/>
    <s v="CVT"/>
    <s v="ORISIN"/>
    <x v="0"/>
    <n v="183000"/>
    <n v="1"/>
    <s v="SLT"/>
    <s v="NSA"/>
    <s v="1"/>
    <n v="1"/>
    <n v="0"/>
    <n v="0"/>
    <n v="0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0"/>
    <n v="1"/>
    <n v="1"/>
    <x v="2"/>
    <x v="1"/>
    <n v="1"/>
    <n v="0"/>
    <n v="1"/>
    <x v="2"/>
    <n v="1"/>
  </r>
  <r>
    <x v="123"/>
    <s v="KLIP ROLLER Y.MIO (1PCS)"/>
    <s v="CVT"/>
    <s v="ORISIN"/>
    <x v="3"/>
    <n v="12300"/>
    <n v="1"/>
    <s v="GSM"/>
    <s v=""/>
    <n v="1"/>
    <n v="1"/>
    <n v="0"/>
    <n v="9"/>
    <n v="0"/>
    <n v="6"/>
    <n v="0"/>
    <n v="3"/>
    <n v="3"/>
    <n v="0"/>
    <n v="0"/>
    <n v="3"/>
    <n v="0"/>
    <n v="3"/>
    <n v="9"/>
    <n v="9"/>
    <n v="9"/>
    <n v="6"/>
    <n v="6"/>
    <n v="3"/>
    <n v="6"/>
    <n v="3"/>
    <n v="0"/>
    <n v="3"/>
    <n v="3"/>
    <n v="3"/>
    <n v="3"/>
    <n v="9"/>
    <n v="9"/>
    <x v="4"/>
    <x v="1"/>
    <n v="22"/>
    <n v="0"/>
    <n v="22"/>
    <x v="43"/>
    <n v="5"/>
  </r>
  <r>
    <x v="517"/>
    <s v="FILTER UDARA Y.NMAX ORI"/>
    <s v="FILTER"/>
    <s v="ORISIN"/>
    <x v="0"/>
    <n v="48450"/>
    <n v="1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1"/>
    <n v="0"/>
    <n v="1"/>
    <x v="2"/>
    <n v="1"/>
  </r>
  <r>
    <x v="127"/>
    <s v="SEAL PULLY / SIL PULLY Y.NMAX ORI"/>
    <s v="KARET &amp; SELANG"/>
    <s v="ORISIN"/>
    <x v="0"/>
    <n v="15000"/>
    <n v="1"/>
    <s v="GSM"/>
    <s v=""/>
    <s v="1"/>
    <n v="1"/>
    <n v="0"/>
    <n v="2"/>
    <n v="0"/>
    <n v="0"/>
    <n v="0"/>
    <n v="0"/>
    <n v="0"/>
    <n v="0"/>
    <n v="2"/>
    <n v="0"/>
    <n v="2"/>
    <n v="0"/>
    <n v="2"/>
    <n v="2"/>
    <n v="2"/>
    <n v="0"/>
    <n v="0"/>
    <n v="0"/>
    <n v="0"/>
    <n v="0"/>
    <n v="2"/>
    <n v="0"/>
    <n v="2"/>
    <n v="2"/>
    <n v="0"/>
    <n v="2"/>
    <n v="2"/>
    <x v="1"/>
    <x v="1"/>
    <n v="5"/>
    <n v="0"/>
    <n v="5"/>
    <x v="13"/>
    <n v="1"/>
  </r>
  <r>
    <x v="128"/>
    <s v="ORING PULLY Y.NMAX ORI"/>
    <s v="KARET &amp; SELANG"/>
    <s v="ORISIN"/>
    <x v="0"/>
    <n v="12000"/>
    <n v="1"/>
    <s v="SLT"/>
    <s v=""/>
    <s v="1"/>
    <n v="1"/>
    <n v="0"/>
    <n v="2"/>
    <n v="0"/>
    <n v="0"/>
    <n v="0"/>
    <n v="0"/>
    <n v="0"/>
    <n v="0"/>
    <n v="2"/>
    <n v="0"/>
    <n v="0"/>
    <n v="0"/>
    <n v="2"/>
    <n v="2"/>
    <n v="2"/>
    <n v="0"/>
    <n v="0"/>
    <n v="0"/>
    <n v="0"/>
    <n v="0"/>
    <n v="2"/>
    <n v="0"/>
    <n v="0"/>
    <n v="0"/>
    <n v="0"/>
    <n v="2"/>
    <n v="2"/>
    <x v="1"/>
    <x v="1"/>
    <n v="5"/>
    <n v="0"/>
    <n v="5"/>
    <x v="13"/>
    <n v="1"/>
  </r>
  <r>
    <x v="518"/>
    <s v="KOMSTIR BAWAH Y.NMAX ORI"/>
    <s v="NOSTOK"/>
    <s v="ORISIN"/>
    <x v="0"/>
    <n v="1455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1"/>
    <n v="0"/>
    <n v="0"/>
    <n v="0"/>
    <x v="0"/>
    <n v="0"/>
  </r>
  <r>
    <x v="135"/>
    <s v="FILTER UDARA Y.MIO M3 ORI"/>
    <s v="FILTER"/>
    <s v="ORISIN"/>
    <x v="0"/>
    <n v="41500"/>
    <n v="1"/>
    <s v="GSM"/>
    <s v=""/>
    <s v="1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1"/>
    <n v="1"/>
    <n v="1"/>
    <n v="0"/>
    <n v="1"/>
    <n v="1"/>
    <n v="1"/>
    <n v="1"/>
    <x v="2"/>
    <x v="1"/>
    <n v="1"/>
    <n v="0"/>
    <n v="1"/>
    <x v="2"/>
    <n v="1"/>
  </r>
  <r>
    <x v="136"/>
    <s v="SEAL PULLY / SIL PULLY Y.SOUL GT 125 FI ORI"/>
    <s v="KARET &amp; SELANG"/>
    <s v="ORISIN"/>
    <x v="0"/>
    <n v="16500"/>
    <n v="1"/>
    <s v="SBR"/>
    <s v=""/>
    <s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2"/>
    <x v="1"/>
    <x v="1"/>
    <n v="1"/>
    <n v="0"/>
    <n v="1"/>
    <x v="2"/>
    <n v="1"/>
  </r>
  <r>
    <x v="138"/>
    <s v="COP BUSI Y.MIO ORI (PK)"/>
    <s v="KELISTRIKAN. STATER/ENGKOL"/>
    <s v="ORISIN"/>
    <x v="0"/>
    <n v="58000"/>
    <n v="1"/>
    <s v="GSM"/>
    <s v=""/>
    <s v="1"/>
    <n v="1"/>
    <n v="1"/>
    <n v="1"/>
    <n v="0"/>
    <n v="0"/>
    <n v="0"/>
    <n v="0"/>
    <n v="0"/>
    <n v="0"/>
    <n v="1"/>
    <n v="0"/>
    <n v="0"/>
    <n v="0"/>
    <n v="1"/>
    <n v="2"/>
    <n v="1"/>
    <n v="0"/>
    <n v="0"/>
    <n v="0"/>
    <n v="0"/>
    <n v="0"/>
    <n v="1"/>
    <n v="0"/>
    <n v="0"/>
    <n v="0"/>
    <n v="1"/>
    <n v="2"/>
    <n v="1"/>
    <x v="1"/>
    <x v="1"/>
    <n v="3"/>
    <n v="0"/>
    <n v="3"/>
    <x v="10"/>
    <n v="1"/>
  </r>
  <r>
    <x v="139"/>
    <s v="ROLLER Y.MIO M3 ORI (1SET)"/>
    <s v="CVT"/>
    <s v="ORISIN"/>
    <x v="0"/>
    <n v="56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1"/>
    <n v="3"/>
    <n v="0"/>
    <n v="3"/>
    <x v="10"/>
    <n v="1"/>
  </r>
  <r>
    <x v="519"/>
    <s v="COIL H.SCOOPY FI ORI"/>
    <s v="NOSTOK"/>
    <s v="ORISIN"/>
    <x v="0"/>
    <n v="87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x v="0"/>
    <x v="1"/>
    <n v="0"/>
    <n v="0"/>
    <n v="0"/>
    <x v="0"/>
    <n v="0"/>
  </r>
  <r>
    <x v="142"/>
    <s v="COIL H.BEAT FI NON ESP ORI"/>
    <s v="KELISTRIKAN. STATER/ENGKOL"/>
    <s v="ORISIN"/>
    <x v="0"/>
    <n v="75300"/>
    <n v="1"/>
    <s v="GSM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1"/>
    <n v="0"/>
    <n v="0"/>
    <n v="0"/>
    <x v="0"/>
    <n v="1"/>
  </r>
  <r>
    <x v="146"/>
    <s v="AKI KERING H.GTZ6V ORI (PK)"/>
    <s v="KELISTRIKAN. STATER/ENGKOL"/>
    <s v="AKIGEN"/>
    <x v="3"/>
    <n v="241600"/>
    <n v="1"/>
    <s v="NSA"/>
    <s v="NSA"/>
    <s v="1"/>
    <n v="1"/>
    <n v="1"/>
    <n v="0"/>
    <n v="0"/>
    <n v="2"/>
    <n v="3"/>
    <n v="1"/>
    <n v="0"/>
    <n v="2"/>
    <n v="1"/>
    <n v="2"/>
    <n v="1"/>
    <n v="1"/>
    <n v="3"/>
    <n v="1"/>
    <n v="0"/>
    <n v="2"/>
    <n v="5"/>
    <n v="4"/>
    <n v="1"/>
    <n v="2"/>
    <n v="3"/>
    <n v="4"/>
    <n v="3"/>
    <n v="2"/>
    <n v="2"/>
    <n v="5"/>
    <n v="3"/>
    <x v="14"/>
    <x v="1"/>
    <n v="3"/>
    <n v="0"/>
    <n v="3"/>
    <x v="10"/>
    <n v="2"/>
  </r>
  <r>
    <x v="148"/>
    <s v="BUSI LMAR8L-9 DENSO ORI"/>
    <s v="KELISTRIKAN. STATER/ENGKOL"/>
    <s v="ORISIN"/>
    <x v="0"/>
    <n v="67500"/>
    <n v="1"/>
    <s v="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x v="2"/>
    <x v="1"/>
    <n v="1"/>
    <n v="0"/>
    <n v="1"/>
    <x v="2"/>
    <n v="1"/>
  </r>
  <r>
    <x v="149"/>
    <s v="FITINGAN LAMPU H.GRAND ORI (PB)"/>
    <s v="KELISTRIKAN. STATER/ENGKOL"/>
    <s v="ORISIN"/>
    <x v="2"/>
    <n v="17000"/>
    <n v="1"/>
    <s v="GSM"/>
    <s v="NSA"/>
    <n v="1"/>
    <n v="1"/>
    <n v="1"/>
    <n v="0"/>
    <n v="1"/>
    <n v="2"/>
    <n v="0"/>
    <n v="0"/>
    <n v="0"/>
    <n v="1"/>
    <n v="0"/>
    <n v="0"/>
    <n v="0"/>
    <n v="0"/>
    <n v="2"/>
    <n v="1"/>
    <n v="1"/>
    <n v="3"/>
    <n v="2"/>
    <n v="0"/>
    <n v="0"/>
    <n v="1"/>
    <n v="1"/>
    <n v="1"/>
    <n v="0"/>
    <n v="0"/>
    <n v="1"/>
    <n v="3"/>
    <n v="2"/>
    <x v="13"/>
    <x v="1"/>
    <n v="5"/>
    <n v="0"/>
    <n v="5"/>
    <x v="13"/>
    <n v="1"/>
  </r>
  <r>
    <x v="520"/>
    <s v="RITING DEPAN KANAN BEAT FI ESP"/>
    <s v="NOSTOK"/>
    <s v="ORISIN"/>
    <x v="0"/>
    <n v="403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150"/>
    <s v="COP BUSI SGP (PK)"/>
    <s v="KELISTRIKAN. STATER/ENGKOL"/>
    <s v="ORISIN"/>
    <x v="1"/>
    <n v="33575"/>
    <n v="1"/>
    <s v="NPM"/>
    <s v=""/>
    <s v="1"/>
    <n v="1"/>
    <n v="3"/>
    <n v="4"/>
    <n v="1"/>
    <n v="5"/>
    <n v="1"/>
    <n v="0"/>
    <n v="4"/>
    <n v="1"/>
    <n v="2"/>
    <n v="2"/>
    <n v="1"/>
    <n v="1"/>
    <n v="5"/>
    <n v="7"/>
    <n v="5"/>
    <n v="6"/>
    <n v="6"/>
    <n v="1"/>
    <n v="4"/>
    <n v="5"/>
    <n v="3"/>
    <n v="3"/>
    <n v="3"/>
    <n v="2"/>
    <n v="4"/>
    <n v="7"/>
    <n v="5"/>
    <x v="19"/>
    <x v="1"/>
    <n v="22"/>
    <n v="0"/>
    <n v="22"/>
    <x v="43"/>
    <n v="3"/>
  </r>
  <r>
    <x v="151"/>
    <s v="OLI MATIC MOTUL SCOOTER LE 10W-30 0,8L"/>
    <s v="CAIRAN"/>
    <s v="OLIGEN"/>
    <x v="3"/>
    <n v="56000"/>
    <n v="1"/>
    <s v=""/>
    <s v=""/>
    <n v="1"/>
    <n v="1"/>
    <n v="1"/>
    <n v="1"/>
    <n v="2"/>
    <n v="3"/>
    <n v="4"/>
    <n v="0"/>
    <n v="2"/>
    <n v="2"/>
    <n v="3"/>
    <n v="3"/>
    <n v="1"/>
    <n v="0"/>
    <n v="4"/>
    <n v="2"/>
    <n v="3"/>
    <n v="5"/>
    <n v="7"/>
    <n v="4"/>
    <n v="2"/>
    <n v="4"/>
    <n v="5"/>
    <n v="5"/>
    <n v="4"/>
    <n v="1"/>
    <n v="1"/>
    <n v="7"/>
    <n v="4"/>
    <x v="19"/>
    <x v="1"/>
    <n v="23"/>
    <n v="0"/>
    <n v="23"/>
    <x v="23"/>
    <n v="2"/>
  </r>
  <r>
    <x v="152"/>
    <s v="BOHLAM DEPAN H.AHM ORI (PS)"/>
    <s v="KELISTRIKAN. STATER/ENGKOL"/>
    <s v="ORISIN"/>
    <x v="3"/>
    <n v="17500"/>
    <n v="1"/>
    <s v="GSM"/>
    <s v="NSA"/>
    <n v="1"/>
    <n v="1"/>
    <n v="5"/>
    <n v="0"/>
    <n v="1"/>
    <n v="3"/>
    <n v="3"/>
    <n v="0"/>
    <n v="2"/>
    <n v="2"/>
    <n v="1"/>
    <n v="3"/>
    <n v="1"/>
    <n v="0"/>
    <n v="5"/>
    <n v="5"/>
    <n v="1"/>
    <n v="4"/>
    <n v="6"/>
    <n v="3"/>
    <n v="2"/>
    <n v="4"/>
    <n v="3"/>
    <n v="5"/>
    <n v="4"/>
    <n v="1"/>
    <n v="5"/>
    <n v="6"/>
    <n v="5"/>
    <x v="15"/>
    <x v="1"/>
    <n v="14"/>
    <n v="0"/>
    <n v="14"/>
    <x v="33"/>
    <n v="3"/>
  </r>
  <r>
    <x v="521"/>
    <s v="KUNCI KONTAK + SADEL H.BEAT LED ORI"/>
    <s v="NOSTOK"/>
    <s v="ORISIN"/>
    <x v="0"/>
    <n v="311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153"/>
    <s v="SAKLAR STATER H.BEAT FI/VARIO 125 ORI (PK)"/>
    <s v="KELISTRIKAN. STATER/ENGKOL"/>
    <s v="ORISIN"/>
    <x v="0"/>
    <n v="22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1"/>
    <n v="0"/>
    <n v="0"/>
    <n v="0"/>
    <x v="0"/>
    <n v="1"/>
  </r>
  <r>
    <x v="522"/>
    <s v="SAKLAR DIMMER H.VARIO 150 ORI (PK)"/>
    <s v="KELISTRIKAN. STATER/ENGKOL"/>
    <s v="ORISIN"/>
    <x v="0"/>
    <n v="30000"/>
    <n v="1"/>
    <s v="NSA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1"/>
    <n v="1"/>
    <n v="0"/>
    <n v="1"/>
    <x v="2"/>
    <n v="1"/>
  </r>
  <r>
    <x v="523"/>
    <s v="SAKLAR DIMMER H.KARISMA ORI (PK)"/>
    <s v="KELISTRIKAN. STATER/ENGKOL"/>
    <s v="ORISIN"/>
    <x v="0"/>
    <n v="26185"/>
    <n v="1"/>
    <s v="NSA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1"/>
    <n v="1"/>
    <n v="0"/>
    <n v="1"/>
    <x v="2"/>
    <n v="1"/>
  </r>
  <r>
    <x v="154"/>
    <s v="SAKLAR DIMMER H.VARIO 125 ORI (PK)"/>
    <s v="KELISTRIKAN. STATER/ENGKOL"/>
    <s v="ORISIN"/>
    <x v="0"/>
    <n v="17500"/>
    <n v="1"/>
    <s v="GSM"/>
    <s v="NSA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1"/>
    <n v="6"/>
    <n v="0"/>
    <n v="6"/>
    <x v="11"/>
    <n v="1"/>
  </r>
  <r>
    <x v="155"/>
    <s v="SAKLAR KLAKSON H.VARIO 125 LED ORI (PK)"/>
    <s v="KELISTRIKAN. STATER/ENGKOL"/>
    <s v="ORISIN"/>
    <x v="0"/>
    <n v="18000"/>
    <n v="1"/>
    <s v="GSM"/>
    <s v="NSA"/>
    <n v="1"/>
    <n v="1"/>
    <n v="0"/>
    <n v="1"/>
    <n v="0"/>
    <n v="0"/>
    <n v="0"/>
    <n v="0"/>
    <n v="2"/>
    <n v="0"/>
    <n v="0"/>
    <n v="0"/>
    <n v="0"/>
    <n v="0"/>
    <n v="2"/>
    <n v="1"/>
    <n v="1"/>
    <n v="0"/>
    <n v="0"/>
    <n v="0"/>
    <n v="2"/>
    <n v="2"/>
    <n v="0"/>
    <n v="0"/>
    <n v="0"/>
    <n v="0"/>
    <n v="0"/>
    <n v="2"/>
    <n v="2"/>
    <x v="1"/>
    <x v="1"/>
    <n v="0"/>
    <n v="0"/>
    <n v="0"/>
    <x v="0"/>
    <n v="1"/>
  </r>
  <r>
    <x v="524"/>
    <s v="SAKLAR KLAKSON H.BEAT ORI (PK)"/>
    <s v="KELISTRIKAN. STATER/ENGKOL"/>
    <s v="ORISIN"/>
    <x v="0"/>
    <n v="22500"/>
    <n v="1"/>
    <s v="GSM"/>
    <s v="NSA"/>
    <n v="1"/>
    <n v="1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1"/>
    <n v="0"/>
    <n v="1"/>
    <n v="1"/>
    <n v="0"/>
    <n v="1"/>
    <n v="1"/>
    <x v="2"/>
    <x v="1"/>
    <n v="6"/>
    <n v="0"/>
    <n v="6"/>
    <x v="11"/>
    <n v="1"/>
  </r>
  <r>
    <x v="525"/>
    <s v="SAKLAR IDLING STOP H.VARIO 125 ORI (PK)"/>
    <s v="KELISTRIKAN. STATER/ENGKOL"/>
    <s v="ORISIN"/>
    <x v="0"/>
    <n v="47000"/>
    <n v="1"/>
    <s v="NSA"/>
    <s v="NSA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1"/>
    <n v="1"/>
    <n v="0"/>
    <n v="1"/>
    <x v="2"/>
    <n v="1"/>
  </r>
  <r>
    <x v="526"/>
    <s v="SAKLAR SEN H.VARIO 125 LED ORI (PK)"/>
    <s v="KELISTRIKAN. STATER/ENGKOL"/>
    <s v="ORISIN"/>
    <x v="2"/>
    <n v="28000"/>
    <n v="1"/>
    <s v="GSM"/>
    <s v="NSA"/>
    <n v="1"/>
    <n v="1"/>
    <n v="2"/>
    <n v="1"/>
    <n v="0"/>
    <n v="1"/>
    <n v="0"/>
    <n v="0"/>
    <n v="0"/>
    <n v="0"/>
    <n v="1"/>
    <n v="0"/>
    <n v="0"/>
    <n v="0"/>
    <n v="2"/>
    <n v="3"/>
    <n v="1"/>
    <n v="1"/>
    <n v="1"/>
    <n v="0"/>
    <n v="0"/>
    <n v="0"/>
    <n v="1"/>
    <n v="0"/>
    <n v="0"/>
    <n v="0"/>
    <n v="2"/>
    <n v="3"/>
    <n v="2"/>
    <x v="13"/>
    <x v="1"/>
    <n v="1"/>
    <n v="0"/>
    <n v="1"/>
    <x v="2"/>
    <n v="1"/>
  </r>
  <r>
    <x v="159"/>
    <s v="SWITCH REM KIRI H.VARIO ORI (PB)"/>
    <s v="KELISTRIKAN. STATER/ENGKOL"/>
    <s v="ORISIN"/>
    <x v="3"/>
    <n v="14000"/>
    <n v="1"/>
    <s v="GSM"/>
    <s v="NSA"/>
    <n v="1"/>
    <n v="1"/>
    <n v="0"/>
    <n v="2"/>
    <n v="0"/>
    <n v="2"/>
    <n v="0"/>
    <n v="1"/>
    <n v="2"/>
    <n v="0"/>
    <n v="2"/>
    <n v="0"/>
    <n v="0"/>
    <n v="1"/>
    <n v="2"/>
    <n v="2"/>
    <n v="2"/>
    <n v="2"/>
    <n v="2"/>
    <n v="1"/>
    <n v="3"/>
    <n v="2"/>
    <n v="2"/>
    <n v="0"/>
    <n v="0"/>
    <n v="1"/>
    <n v="1"/>
    <n v="3"/>
    <n v="2"/>
    <x v="13"/>
    <x v="1"/>
    <n v="9"/>
    <n v="0"/>
    <n v="9"/>
    <x v="9"/>
    <n v="1"/>
  </r>
  <r>
    <x v="162"/>
    <s v="SAKLAR DIMMER H.BEAT CARBU SGP (PK)"/>
    <s v="KELISTRIKAN. STATER/ENGKOL"/>
    <s v="ORISIN"/>
    <x v="0"/>
    <n v="19500"/>
    <n v="1"/>
    <s v="GSM"/>
    <s v="NSA"/>
    <n v="1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1"/>
    <n v="0"/>
    <n v="0"/>
    <n v="1"/>
    <n v="1"/>
    <n v="1"/>
    <x v="2"/>
    <x v="1"/>
    <n v="1"/>
    <n v="0"/>
    <n v="1"/>
    <x v="2"/>
    <n v="1"/>
  </r>
  <r>
    <x v="527"/>
    <s v="SAKLAR SEN S.SMASH ORI (PK)"/>
    <s v="KELISTRIKAN. STATER/ENGKOL"/>
    <s v="ORISIN"/>
    <x v="0"/>
    <n v="24000"/>
    <n v="1"/>
    <s v="GSM"/>
    <s v=""/>
    <n v="1"/>
    <n v="1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1"/>
    <n v="2"/>
    <n v="1"/>
    <n v="0"/>
    <n v="2"/>
    <n v="1"/>
    <x v="1"/>
    <x v="1"/>
    <n v="2"/>
    <n v="0"/>
    <n v="2"/>
    <x v="1"/>
    <n v="1"/>
  </r>
  <r>
    <x v="165"/>
    <s v="KLAKSON H.VARIO ORI (PB)"/>
    <s v="KELISTRIKAN. STATER/ENGKOL"/>
    <s v="ORISIN"/>
    <x v="3"/>
    <n v="55250"/>
    <n v="1"/>
    <s v="NSA"/>
    <s v="NSA"/>
    <n v="1"/>
    <n v="1"/>
    <n v="2"/>
    <n v="0"/>
    <n v="1"/>
    <n v="1"/>
    <n v="0"/>
    <n v="1"/>
    <n v="2"/>
    <n v="1"/>
    <n v="0"/>
    <n v="0"/>
    <n v="0"/>
    <n v="0"/>
    <n v="2"/>
    <n v="2"/>
    <n v="1"/>
    <n v="2"/>
    <n v="1"/>
    <n v="1"/>
    <n v="3"/>
    <n v="3"/>
    <n v="1"/>
    <n v="1"/>
    <n v="0"/>
    <n v="0"/>
    <n v="2"/>
    <n v="3"/>
    <n v="2"/>
    <x v="13"/>
    <x v="1"/>
    <n v="7"/>
    <n v="0"/>
    <n v="7"/>
    <x v="12"/>
    <n v="1"/>
  </r>
  <r>
    <x v="166"/>
    <s v="RELAY STATER H.BEAT ORI"/>
    <s v="KELISTRIKAN. STATER/ENGKOL"/>
    <s v="ORISIN"/>
    <x v="2"/>
    <n v="33000"/>
    <n v="1"/>
    <s v="GSM"/>
    <s v="NSA"/>
    <n v="1"/>
    <n v="1"/>
    <n v="1"/>
    <n v="0"/>
    <n v="1"/>
    <n v="1"/>
    <n v="0"/>
    <n v="0"/>
    <n v="0"/>
    <n v="0"/>
    <n v="1"/>
    <n v="1"/>
    <n v="1"/>
    <n v="0"/>
    <n v="1"/>
    <n v="1"/>
    <n v="1"/>
    <n v="2"/>
    <n v="1"/>
    <n v="0"/>
    <n v="0"/>
    <n v="0"/>
    <n v="1"/>
    <n v="1"/>
    <n v="2"/>
    <n v="1"/>
    <n v="1"/>
    <n v="2"/>
    <n v="1"/>
    <x v="1"/>
    <x v="1"/>
    <n v="1"/>
    <n v="0"/>
    <n v="1"/>
    <x v="2"/>
    <n v="1"/>
  </r>
  <r>
    <x v="167"/>
    <s v="RELAY STATER H.BEAT FI ORI"/>
    <s v="KELISTRIKAN. STATER/ENGKOL"/>
    <s v="ORISIN"/>
    <x v="2"/>
    <n v="51000"/>
    <n v="1"/>
    <s v="GSM"/>
    <s v="NSA"/>
    <s v="1"/>
    <n v="1"/>
    <n v="1"/>
    <n v="0"/>
    <n v="1"/>
    <n v="1"/>
    <n v="0"/>
    <n v="0"/>
    <n v="0"/>
    <n v="0"/>
    <n v="1"/>
    <n v="1"/>
    <n v="1"/>
    <n v="0"/>
    <n v="1"/>
    <n v="1"/>
    <n v="1"/>
    <n v="2"/>
    <n v="1"/>
    <n v="0"/>
    <n v="0"/>
    <n v="0"/>
    <n v="1"/>
    <n v="1"/>
    <n v="2"/>
    <n v="1"/>
    <n v="1"/>
    <n v="2"/>
    <n v="1"/>
    <x v="1"/>
    <x v="1"/>
    <n v="4"/>
    <n v="0"/>
    <n v="4"/>
    <x v="8"/>
    <n v="1"/>
  </r>
  <r>
    <x v="168"/>
    <s v="RELAY STATER H.VARIO 150 ORI"/>
    <s v="KELISTRIKAN. STATER/ENGKOL"/>
    <s v="ORISIN"/>
    <x v="0"/>
    <n v="48380"/>
    <n v="1"/>
    <s v="SLT"/>
    <s v="NSA"/>
    <s v="1"/>
    <n v="1"/>
    <n v="0"/>
    <n v="0"/>
    <n v="0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0"/>
    <n v="0"/>
    <n v="0"/>
    <n v="1"/>
    <n v="1"/>
    <x v="2"/>
    <x v="1"/>
    <n v="1"/>
    <n v="0"/>
    <n v="1"/>
    <x v="2"/>
    <n v="1"/>
  </r>
  <r>
    <x v="170"/>
    <s v="SEAL SHOCK / SEAL SOK Y.JUPITER ORI"/>
    <s v="KARET &amp; SELANG"/>
    <s v="ORISIN"/>
    <x v="3"/>
    <n v="16000"/>
    <n v="1"/>
    <s v=""/>
    <s v=""/>
    <n v="1"/>
    <n v="1"/>
    <n v="2"/>
    <n v="6"/>
    <n v="0"/>
    <n v="4"/>
    <n v="2"/>
    <n v="0"/>
    <n v="2"/>
    <n v="6"/>
    <n v="1"/>
    <n v="2"/>
    <n v="4"/>
    <n v="5"/>
    <n v="6"/>
    <n v="8"/>
    <n v="6"/>
    <n v="4"/>
    <n v="6"/>
    <n v="2"/>
    <n v="2"/>
    <n v="8"/>
    <n v="7"/>
    <n v="8"/>
    <n v="6"/>
    <n v="9"/>
    <n v="7"/>
    <n v="9"/>
    <n v="6"/>
    <x v="4"/>
    <x v="1"/>
    <n v="2"/>
    <n v="0"/>
    <n v="2"/>
    <x v="1"/>
    <n v="3"/>
  </r>
  <r>
    <x v="528"/>
    <s v="GIR SET Y.VIXION OLD ORI"/>
    <s v="NOSTOK"/>
    <s v="ORISIN"/>
    <x v="0"/>
    <n v="369000"/>
    <n v="1"/>
    <s v="HKJ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29"/>
    <s v="BAN TUBLES 90/90-14 H.AHM ORI"/>
    <s v="RODA"/>
    <s v="ORISIN"/>
    <x v="3"/>
    <n v="221250"/>
    <n v="1"/>
    <s v=""/>
    <s v=""/>
    <n v="1"/>
    <n v="1"/>
    <n v="0"/>
    <n v="0"/>
    <n v="0"/>
    <n v="2"/>
    <n v="1"/>
    <n v="1"/>
    <n v="1"/>
    <n v="2"/>
    <n v="0"/>
    <n v="0"/>
    <n v="1"/>
    <n v="0"/>
    <n v="2"/>
    <n v="0"/>
    <n v="0"/>
    <n v="2"/>
    <n v="3"/>
    <n v="2"/>
    <n v="2"/>
    <n v="3"/>
    <n v="2"/>
    <n v="2"/>
    <n v="1"/>
    <n v="1"/>
    <n v="0"/>
    <n v="3"/>
    <n v="2"/>
    <x v="13"/>
    <x v="1"/>
    <n v="0"/>
    <n v="0"/>
    <n v="0"/>
    <x v="0"/>
    <n v="1"/>
  </r>
  <r>
    <x v="173"/>
    <s v="BAN TUBLES 90/90-14 H.AHM ORI"/>
    <s v="RODA"/>
    <s v="ORISIN"/>
    <x v="0"/>
    <n v="221250"/>
    <n v="1"/>
    <s v="HKJ"/>
    <s v="NSA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x v="2"/>
    <x v="1"/>
    <n v="2"/>
    <n v="0"/>
    <n v="2"/>
    <x v="1"/>
    <n v="1"/>
  </r>
  <r>
    <x v="530"/>
    <s v="BAN TUBLES 100/80-14 H.AHM ORI"/>
    <s v="NOSTOK"/>
    <s v="ORISIN"/>
    <x v="0"/>
    <n v="258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174"/>
    <s v="BAN LUAR 90/90-14 H.AHM ORI"/>
    <s v="RODA"/>
    <s v="ORISIN"/>
    <x v="0"/>
    <n v="180750"/>
    <n v="1"/>
    <s v="HKJ"/>
    <s v="NSA"/>
    <n v="1"/>
    <n v="1"/>
    <n v="0"/>
    <n v="0"/>
    <n v="0"/>
    <n v="1"/>
    <n v="0"/>
    <n v="0"/>
    <n v="0"/>
    <n v="0"/>
    <n v="1"/>
    <n v="0"/>
    <n v="0"/>
    <n v="1"/>
    <n v="1"/>
    <n v="0"/>
    <n v="0"/>
    <n v="1"/>
    <n v="1"/>
    <n v="0"/>
    <n v="0"/>
    <n v="0"/>
    <n v="1"/>
    <n v="0"/>
    <n v="0"/>
    <n v="1"/>
    <n v="1"/>
    <n v="1"/>
    <n v="1"/>
    <x v="2"/>
    <x v="1"/>
    <n v="1"/>
    <n v="0"/>
    <n v="1"/>
    <x v="2"/>
    <n v="1"/>
  </r>
  <r>
    <x v="175"/>
    <s v="KAMPAS REM H.KARISMA ORI"/>
    <s v="REM"/>
    <s v="ORISIN"/>
    <x v="0"/>
    <n v="34030"/>
    <n v="1"/>
    <s v="GSM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x v="2"/>
    <x v="1"/>
    <n v="1"/>
    <n v="0"/>
    <n v="1"/>
    <x v="2"/>
    <n v="1"/>
  </r>
  <r>
    <x v="176"/>
    <s v="KAMPAS REM H.BEAT/VARIO ORI"/>
    <s v="REM"/>
    <s v="ORISIN"/>
    <x v="1"/>
    <n v="46500"/>
    <n v="1"/>
    <s v="GSM"/>
    <s v="NSA"/>
    <n v="1"/>
    <n v="1"/>
    <n v="1"/>
    <n v="2"/>
    <n v="3"/>
    <n v="9"/>
    <n v="1"/>
    <n v="2"/>
    <n v="5"/>
    <n v="3"/>
    <n v="3"/>
    <n v="4"/>
    <n v="2"/>
    <n v="2"/>
    <n v="9"/>
    <n v="3"/>
    <n v="5"/>
    <n v="12"/>
    <n v="10"/>
    <n v="3"/>
    <n v="7"/>
    <n v="8"/>
    <n v="6"/>
    <n v="7"/>
    <n v="6"/>
    <n v="4"/>
    <n v="3"/>
    <n v="12"/>
    <n v="9"/>
    <x v="8"/>
    <x v="1"/>
    <n v="9"/>
    <n v="0"/>
    <n v="9"/>
    <x v="9"/>
    <n v="5"/>
  </r>
  <r>
    <x v="178"/>
    <s v="BAN TUBLES 80/90-14 H.AHM ORI"/>
    <s v="RODA"/>
    <s v="ORISIN"/>
    <x v="3"/>
    <n v="197000"/>
    <n v="1"/>
    <s v="HKJ"/>
    <s v="NSA"/>
    <n v="1"/>
    <n v="1"/>
    <n v="1"/>
    <n v="0"/>
    <n v="0"/>
    <n v="2"/>
    <n v="0"/>
    <n v="2"/>
    <n v="1"/>
    <n v="0"/>
    <n v="0"/>
    <n v="2"/>
    <n v="0"/>
    <n v="0"/>
    <n v="2"/>
    <n v="1"/>
    <n v="0"/>
    <n v="2"/>
    <n v="2"/>
    <n v="2"/>
    <n v="3"/>
    <n v="1"/>
    <n v="0"/>
    <n v="2"/>
    <n v="2"/>
    <n v="0"/>
    <n v="1"/>
    <n v="3"/>
    <n v="2"/>
    <x v="13"/>
    <x v="1"/>
    <n v="3"/>
    <n v="0"/>
    <n v="3"/>
    <x v="10"/>
    <n v="1"/>
  </r>
  <r>
    <x v="181"/>
    <s v="BAN LUAR 80/90-14 H.AHM ORI"/>
    <s v="RODA"/>
    <s v="ORISIN"/>
    <x v="0"/>
    <n v="145500"/>
    <n v="1"/>
    <s v="HKJ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x v="2"/>
    <x v="1"/>
    <n v="0"/>
    <n v="0"/>
    <n v="0"/>
    <x v="0"/>
    <n v="1"/>
  </r>
  <r>
    <x v="182"/>
    <s v="GIRBOX H.VARIO/BEAT ORI"/>
    <s v="RODA"/>
    <s v="ORISIN"/>
    <x v="0"/>
    <n v="59500"/>
    <n v="1"/>
    <s v="GSM"/>
    <s v="NSA"/>
    <s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x v="2"/>
    <x v="1"/>
    <n v="3"/>
    <n v="0"/>
    <n v="3"/>
    <x v="10"/>
    <n v="1"/>
  </r>
  <r>
    <x v="184"/>
    <s v="KABEL KILOMETER H.VARIO ORI (PB)"/>
    <s v="KABEL"/>
    <s v="ORISIN"/>
    <x v="0"/>
    <n v="34000"/>
    <n v="1"/>
    <s v="NSA"/>
    <s v="NSA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1"/>
    <n v="0"/>
    <n v="0"/>
    <n v="0"/>
    <x v="0"/>
    <n v="1"/>
  </r>
  <r>
    <x v="185"/>
    <s v="KABEL KILOMETER/KABEL KM H.BEAT ORI (PB)"/>
    <s v="KABEL"/>
    <s v="ORISIN"/>
    <x v="3"/>
    <n v="42000"/>
    <n v="1"/>
    <s v="GSM"/>
    <s v="NSA"/>
    <n v="1"/>
    <n v="1"/>
    <n v="0"/>
    <n v="0"/>
    <n v="0"/>
    <n v="1"/>
    <n v="0"/>
    <n v="0"/>
    <n v="1"/>
    <n v="0"/>
    <n v="0"/>
    <n v="2"/>
    <n v="1"/>
    <n v="2"/>
    <n v="2"/>
    <n v="0"/>
    <n v="0"/>
    <n v="1"/>
    <n v="1"/>
    <n v="0"/>
    <n v="1"/>
    <n v="1"/>
    <n v="0"/>
    <n v="2"/>
    <n v="3"/>
    <n v="3"/>
    <n v="2"/>
    <n v="3"/>
    <n v="2"/>
    <x v="13"/>
    <x v="1"/>
    <n v="6"/>
    <n v="0"/>
    <n v="6"/>
    <x v="11"/>
    <n v="1"/>
  </r>
  <r>
    <x v="531"/>
    <s v="KIPAS PULLY Y.MIO S/XEON"/>
    <s v="NOSTOK"/>
    <s v="ORISIN"/>
    <x v="0"/>
    <n v="42000"/>
    <n v="1"/>
    <s v="SLT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1"/>
    <n v="0"/>
    <n v="0"/>
    <n v="0"/>
    <x v="0"/>
    <n v="0"/>
  </r>
  <r>
    <x v="532"/>
    <s v="KOMSTIR ATAS Y.XEON/GT125/NMAX"/>
    <s v="BAUD"/>
    <s v="ORISIN"/>
    <x v="0"/>
    <n v="67000"/>
    <n v="1"/>
    <s v="GSM"/>
    <s v=""/>
    <s v="1"/>
    <n v="1"/>
    <n v="0"/>
    <n v="0"/>
    <n v="0"/>
    <n v="0"/>
    <n v="1"/>
    <n v="0"/>
    <n v="0"/>
    <n v="0"/>
    <n v="1"/>
    <n v="0"/>
    <n v="0"/>
    <n v="0"/>
    <n v="1"/>
    <n v="0"/>
    <n v="0"/>
    <n v="0"/>
    <n v="1"/>
    <n v="1"/>
    <n v="0"/>
    <n v="0"/>
    <n v="1"/>
    <n v="0"/>
    <n v="0"/>
    <n v="0"/>
    <n v="0"/>
    <n v="1"/>
    <n v="1"/>
    <x v="2"/>
    <x v="1"/>
    <n v="0"/>
    <n v="0"/>
    <n v="0"/>
    <x v="0"/>
    <n v="1"/>
  </r>
  <r>
    <x v="533"/>
    <s v="BREKET KALIPER H.BEAT ORI"/>
    <s v="NOSTOK"/>
    <s v="ORISIN"/>
    <x v="0"/>
    <n v="674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34"/>
    <s v="PIRINGAN DEPAN H.BEAT CARBU ORI"/>
    <s v="RODA"/>
    <s v="ORISIN"/>
    <x v="0"/>
    <n v="157500"/>
    <n v="1"/>
    <s v="SLT"/>
    <s v="NSA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1"/>
    <n v="1"/>
    <n v="0"/>
    <n v="1"/>
    <x v="2"/>
    <n v="1"/>
  </r>
  <r>
    <x v="189"/>
    <s v="DUDUKAN SPION H.BEAT ESP/ VARIO 150 / SCOOPY AHM"/>
    <s v="BAUD"/>
    <s v="ORISIN"/>
    <x v="0"/>
    <n v="25400"/>
    <n v="1"/>
    <s v="NSA"/>
    <s v=""/>
    <s v="1"/>
    <n v="1"/>
    <n v="0"/>
    <n v="0"/>
    <n v="0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0"/>
    <n v="1"/>
    <n v="1"/>
    <x v="2"/>
    <x v="1"/>
    <n v="1"/>
    <n v="0"/>
    <n v="1"/>
    <x v="2"/>
    <n v="1"/>
  </r>
  <r>
    <x v="191"/>
    <s v="OLI MATIC SHELL ADVANCE AX7 0,8L 10W-30"/>
    <s v="CAIRAN"/>
    <s v="OLIGEN"/>
    <x v="3"/>
    <n v="44500"/>
    <n v="1"/>
    <s v=""/>
    <s v=""/>
    <n v="1"/>
    <n v="1"/>
    <n v="0"/>
    <n v="5"/>
    <n v="0"/>
    <n v="3"/>
    <n v="1"/>
    <n v="2"/>
    <n v="3"/>
    <n v="1"/>
    <n v="1"/>
    <n v="3"/>
    <n v="4"/>
    <n v="0"/>
    <n v="5"/>
    <n v="5"/>
    <n v="5"/>
    <n v="3"/>
    <n v="4"/>
    <n v="3"/>
    <n v="5"/>
    <n v="4"/>
    <n v="2"/>
    <n v="4"/>
    <n v="7"/>
    <n v="4"/>
    <n v="0"/>
    <n v="7"/>
    <n v="5"/>
    <x v="19"/>
    <x v="1"/>
    <n v="3"/>
    <n v="0"/>
    <n v="3"/>
    <x v="10"/>
    <n v="3"/>
  </r>
  <r>
    <x v="192"/>
    <s v="AS STANDAR TENGAH H.BEAT FI ESP ORI"/>
    <s v="RODA"/>
    <s v="ORISIN"/>
    <x v="0"/>
    <n v="15500"/>
    <n v="1"/>
    <s v="SLT"/>
    <s v="NSA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1"/>
    <n v="1"/>
    <n v="0"/>
    <n v="1"/>
    <x v="2"/>
    <n v="1"/>
  </r>
  <r>
    <x v="195"/>
    <s v="PER SHOCK DEPAN H.VARIO 125 ORI"/>
    <s v="NOSTOK"/>
    <s v="ORISIN"/>
    <x v="0"/>
    <n v="24500"/>
    <n v="1"/>
    <s v="GSM"/>
    <s v="NSA"/>
    <s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x v="0"/>
    <x v="1"/>
    <n v="0"/>
    <n v="0"/>
    <n v="0"/>
    <x v="0"/>
    <n v="0"/>
  </r>
  <r>
    <x v="198"/>
    <s v="AS SHOCK DEPAN H.BEAT FI ORI (AS SOK)"/>
    <s v="PER"/>
    <s v="ORISIN"/>
    <x v="2"/>
    <n v="137000"/>
    <n v="1"/>
    <s v="GSM"/>
    <s v="NSA"/>
    <n v="1"/>
    <n v="1"/>
    <n v="2"/>
    <n v="2"/>
    <n v="0"/>
    <n v="2"/>
    <n v="0"/>
    <n v="0"/>
    <n v="0"/>
    <n v="0"/>
    <n v="1"/>
    <n v="0"/>
    <n v="2"/>
    <n v="2"/>
    <n v="2"/>
    <n v="4"/>
    <n v="2"/>
    <n v="2"/>
    <n v="2"/>
    <n v="0"/>
    <n v="0"/>
    <n v="0"/>
    <n v="1"/>
    <n v="0"/>
    <n v="2"/>
    <n v="4"/>
    <n v="4"/>
    <n v="4"/>
    <n v="2"/>
    <x v="12"/>
    <x v="1"/>
    <n v="4"/>
    <n v="0"/>
    <n v="4"/>
    <x v="8"/>
    <n v="1"/>
  </r>
  <r>
    <x v="535"/>
    <s v="PER SULING SHOCK DEPAN"/>
    <s v="NOSTOK"/>
    <s v="ORISIN"/>
    <x v="0"/>
    <n v="14748.299319727899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1"/>
    <n v="0"/>
    <n v="0"/>
    <n v="0"/>
    <x v="0"/>
    <n v="0"/>
  </r>
  <r>
    <x v="536"/>
    <s v="RING SHOCK DEPAN"/>
    <s v="NOSTOK"/>
    <s v="ORISIN"/>
    <x v="0"/>
    <n v="29957.4829931973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1"/>
    <n v="0"/>
    <n v="0"/>
    <n v="0"/>
    <x v="0"/>
    <n v="0"/>
  </r>
  <r>
    <x v="537"/>
    <s v="SULING SHOCK DEPAN"/>
    <s v="NOSTOK"/>
    <s v="ORISIN"/>
    <x v="0"/>
    <n v="36409.863945578203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1"/>
    <n v="0"/>
    <n v="0"/>
    <n v="0"/>
    <x v="0"/>
    <n v="0"/>
  </r>
  <r>
    <x v="200"/>
    <s v="SEAL SHOCK / SEAL SOK H.GRAND ORI"/>
    <s v="KARET &amp; SELANG"/>
    <s v="ORISIN"/>
    <x v="0"/>
    <n v="39600"/>
    <n v="1"/>
    <s v="GSM"/>
    <s v="NSA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x v="1"/>
    <x v="1"/>
    <n v="0"/>
    <n v="0"/>
    <n v="0"/>
    <x v="0"/>
    <n v="1"/>
  </r>
  <r>
    <x v="201"/>
    <s v="SHOCK BELAKANG H.BEAT FI ORI"/>
    <s v="PER"/>
    <s v="ORISIN"/>
    <x v="0"/>
    <n v="222000"/>
    <n v="1"/>
    <s v="SLT"/>
    <s v="NSA"/>
    <s v="1"/>
    <n v="1"/>
    <n v="0"/>
    <n v="1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1"/>
    <n v="1"/>
    <n v="1"/>
    <n v="1"/>
    <x v="2"/>
    <x v="1"/>
    <n v="2"/>
    <n v="0"/>
    <n v="2"/>
    <x v="1"/>
    <n v="1"/>
  </r>
  <r>
    <x v="538"/>
    <s v="SHOCK BELAKANG H.BEAT CARBU ORI"/>
    <s v="NOSTOK"/>
    <s v="ORISIN"/>
    <x v="0"/>
    <n v="242000"/>
    <n v="1"/>
    <s v="GSM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1"/>
    <n v="0"/>
    <n v="0"/>
    <n v="0"/>
    <x v="0"/>
    <n v="0"/>
  </r>
  <r>
    <x v="539"/>
    <s v="GRIP H.VARIO ORI"/>
    <s v="NOSTOK"/>
    <s v="ORISIN"/>
    <x v="0"/>
    <n v="16000"/>
    <n v="1"/>
    <s v="AIT"/>
    <s v="NSA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x v="0"/>
    <x v="1"/>
    <n v="0"/>
    <n v="0"/>
    <n v="0"/>
    <x v="0"/>
    <n v="0"/>
  </r>
  <r>
    <x v="540"/>
    <s v="HANDLE REM KANAN H.SCOOPY ESP ORI"/>
    <s v="NOSTOK"/>
    <s v="ORISIN"/>
    <x v="0"/>
    <n v="52000"/>
    <n v="1"/>
    <s v=""/>
    <s v="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202"/>
    <s v="HANDLE REM KANAN H.BEAT FI ORI (PK)"/>
    <s v="REM"/>
    <s v="ORISIN"/>
    <x v="0"/>
    <n v="38500"/>
    <n v="1"/>
    <s v="SLT"/>
    <s v="NSA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1"/>
    <n v="1"/>
    <n v="0"/>
    <n v="1"/>
    <x v="2"/>
    <n v="1"/>
  </r>
  <r>
    <x v="541"/>
    <s v="HANDLE REM KANAN H.VARIO 110/ BEAT15-16 ESP ORI (PK)"/>
    <s v="REM"/>
    <s v="ORISIN"/>
    <x v="0"/>
    <n v="639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1"/>
    <n v="1"/>
    <n v="0"/>
    <n v="1"/>
    <x v="2"/>
    <n v="1"/>
  </r>
  <r>
    <x v="203"/>
    <s v="HANDLE REM KANAN H.VARIO CBS ORI (PK)"/>
    <s v="REM"/>
    <s v="ORISIN"/>
    <x v="2"/>
    <n v="50000"/>
    <n v="1"/>
    <s v="SLT"/>
    <s v="NSA"/>
    <n v="1"/>
    <n v="1"/>
    <n v="0"/>
    <n v="0"/>
    <n v="0"/>
    <n v="1"/>
    <n v="1"/>
    <n v="0"/>
    <n v="0"/>
    <n v="0"/>
    <n v="0"/>
    <n v="0"/>
    <n v="1"/>
    <n v="1"/>
    <n v="1"/>
    <n v="0"/>
    <n v="0"/>
    <n v="1"/>
    <n v="2"/>
    <n v="1"/>
    <n v="0"/>
    <n v="0"/>
    <n v="0"/>
    <n v="0"/>
    <n v="1"/>
    <n v="2"/>
    <n v="1"/>
    <n v="2"/>
    <n v="1"/>
    <x v="1"/>
    <x v="1"/>
    <n v="1"/>
    <n v="0"/>
    <n v="1"/>
    <x v="2"/>
    <n v="1"/>
  </r>
  <r>
    <x v="205"/>
    <s v="HANDLE REM KIRI H.BEAT ORI"/>
    <s v="NOSTOK"/>
    <s v="ORISIN"/>
    <x v="0"/>
    <n v="4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1"/>
    <n v="0"/>
    <n v="1"/>
    <x v="2"/>
    <n v="0"/>
  </r>
  <r>
    <x v="542"/>
    <s v="HANDLE REM KIRI H.BEAT ORI (PK)"/>
    <s v="REM"/>
    <s v="ORISIN"/>
    <x v="2"/>
    <n v="27200"/>
    <n v="1"/>
    <s v="SLT"/>
    <s v="NSA"/>
    <n v="1"/>
    <n v="1"/>
    <n v="1"/>
    <n v="1"/>
    <n v="0"/>
    <n v="2"/>
    <n v="0"/>
    <n v="1"/>
    <n v="0"/>
    <n v="1"/>
    <n v="0"/>
    <n v="0"/>
    <n v="0"/>
    <n v="1"/>
    <n v="2"/>
    <n v="2"/>
    <n v="1"/>
    <n v="2"/>
    <n v="2"/>
    <n v="1"/>
    <n v="1"/>
    <n v="1"/>
    <n v="1"/>
    <n v="1"/>
    <n v="0"/>
    <n v="1"/>
    <n v="2"/>
    <n v="2"/>
    <n v="2"/>
    <x v="1"/>
    <x v="1"/>
    <n v="1"/>
    <n v="0"/>
    <n v="1"/>
    <x v="2"/>
    <n v="1"/>
  </r>
  <r>
    <x v="206"/>
    <s v="HANDLE REM KIRI H.VARIO 125 ORI (PK)"/>
    <s v="REM"/>
    <s v="NOSTOK"/>
    <x v="0"/>
    <n v="32500"/>
    <n v="1"/>
    <s v="GSM"/>
    <s v="NSA"/>
    <s v="1"/>
    <n v="1"/>
    <n v="0"/>
    <n v="0"/>
    <n v="0"/>
    <n v="3"/>
    <n v="0"/>
    <n v="0"/>
    <n v="0"/>
    <n v="1"/>
    <n v="0"/>
    <n v="0"/>
    <n v="0"/>
    <n v="0"/>
    <n v="3"/>
    <n v="0"/>
    <n v="0"/>
    <n v="3"/>
    <n v="3"/>
    <n v="0"/>
    <n v="0"/>
    <n v="1"/>
    <n v="1"/>
    <n v="1"/>
    <n v="0"/>
    <n v="0"/>
    <n v="0"/>
    <n v="3"/>
    <n v="3"/>
    <x v="13"/>
    <x v="1"/>
    <n v="1"/>
    <n v="0"/>
    <n v="1"/>
    <x v="2"/>
    <n v="2"/>
  </r>
  <r>
    <x v="207"/>
    <s v="HANDLE REM KIRI H.BEAT/SCOOPY FI ESP ORI (PK)"/>
    <s v="REM"/>
    <s v="ORISIN"/>
    <x v="3"/>
    <n v="42000"/>
    <n v="1"/>
    <s v="GSM"/>
    <s v=""/>
    <n v="1"/>
    <n v="1"/>
    <n v="2"/>
    <n v="0"/>
    <n v="0"/>
    <n v="2"/>
    <n v="3"/>
    <n v="0"/>
    <n v="2"/>
    <n v="2"/>
    <n v="0"/>
    <n v="0"/>
    <n v="3"/>
    <n v="1"/>
    <n v="3"/>
    <n v="2"/>
    <n v="0"/>
    <n v="2"/>
    <n v="5"/>
    <n v="3"/>
    <n v="2"/>
    <n v="4"/>
    <n v="2"/>
    <n v="2"/>
    <n v="3"/>
    <n v="4"/>
    <n v="3"/>
    <n v="5"/>
    <n v="3"/>
    <x v="14"/>
    <x v="1"/>
    <n v="2"/>
    <n v="0"/>
    <n v="2"/>
    <x v="1"/>
    <n v="2"/>
  </r>
  <r>
    <x v="543"/>
    <s v="HANDLE REM KIRI H.BEAT (PK)"/>
    <s v="REM"/>
    <s v="ORISIN"/>
    <x v="0"/>
    <n v="46400"/>
    <n v="1"/>
    <s v="GSM"/>
    <s v="NSA"/>
    <s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x v="2"/>
    <x v="1"/>
    <n v="0"/>
    <n v="0"/>
    <n v="0"/>
    <x v="0"/>
    <n v="1"/>
  </r>
  <r>
    <x v="209"/>
    <s v="HANDLE REM KIRI H.BEAT (PK)"/>
    <s v="REM"/>
    <s v="ORISIN"/>
    <x v="0"/>
    <n v="48000"/>
    <n v="1"/>
    <s v="SLT"/>
    <s v="NSA"/>
    <s v="1"/>
    <n v="1"/>
    <n v="0"/>
    <n v="0"/>
    <n v="0"/>
    <n v="1"/>
    <n v="0"/>
    <n v="0"/>
    <n v="1"/>
    <n v="0"/>
    <n v="0"/>
    <n v="0"/>
    <n v="0"/>
    <n v="1"/>
    <n v="1"/>
    <n v="0"/>
    <n v="0"/>
    <n v="1"/>
    <n v="1"/>
    <n v="0"/>
    <n v="1"/>
    <n v="1"/>
    <n v="0"/>
    <n v="0"/>
    <n v="0"/>
    <n v="1"/>
    <n v="1"/>
    <n v="1"/>
    <n v="1"/>
    <x v="2"/>
    <x v="1"/>
    <n v="1"/>
    <n v="0"/>
    <n v="1"/>
    <x v="2"/>
    <n v="1"/>
  </r>
  <r>
    <x v="544"/>
    <s v="HANDLE REM KIRI H.SCOOPY FI ORI (PK) "/>
    <s v="REM"/>
    <s v="ORISIN"/>
    <x v="0"/>
    <n v="34000"/>
    <n v="1"/>
    <s v="GSM"/>
    <s v="NSA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1"/>
    <n v="1"/>
    <n v="0"/>
    <n v="1"/>
    <x v="2"/>
    <n v="1"/>
  </r>
  <r>
    <x v="210"/>
    <s v="PER COMBI BRAKE H.AHM ORI"/>
    <s v="PER"/>
    <s v="ORISIN"/>
    <x v="2"/>
    <n v="7000"/>
    <n v="1"/>
    <s v="BLJ"/>
    <s v="NSA"/>
    <s v="1"/>
    <n v="1"/>
    <n v="0"/>
    <n v="0"/>
    <n v="0"/>
    <n v="1"/>
    <n v="0"/>
    <n v="1"/>
    <n v="2"/>
    <n v="0"/>
    <n v="0"/>
    <n v="1"/>
    <n v="0"/>
    <n v="1"/>
    <n v="2"/>
    <n v="0"/>
    <n v="0"/>
    <n v="1"/>
    <n v="1"/>
    <n v="1"/>
    <n v="3"/>
    <n v="2"/>
    <n v="0"/>
    <n v="1"/>
    <n v="1"/>
    <n v="1"/>
    <n v="1"/>
    <n v="3"/>
    <n v="2"/>
    <x v="13"/>
    <x v="1"/>
    <n v="10"/>
    <n v="0"/>
    <n v="10"/>
    <x v="3"/>
    <n v="1"/>
  </r>
  <r>
    <x v="211"/>
    <s v="MUR KOMSTIR H.BEBEK ORI"/>
    <s v="BAUD"/>
    <s v="ORISIN"/>
    <x v="2"/>
    <n v="24500"/>
    <n v="1"/>
    <s v="SLT"/>
    <s v="NSA"/>
    <s v="1"/>
    <n v="1"/>
    <n v="0"/>
    <n v="0"/>
    <n v="0"/>
    <n v="0"/>
    <n v="0"/>
    <n v="0"/>
    <n v="2"/>
    <n v="2"/>
    <n v="1"/>
    <n v="1"/>
    <n v="0"/>
    <n v="0"/>
    <n v="2"/>
    <n v="0"/>
    <n v="0"/>
    <n v="0"/>
    <n v="0"/>
    <n v="0"/>
    <n v="2"/>
    <n v="4"/>
    <n v="3"/>
    <n v="3"/>
    <n v="1"/>
    <n v="0"/>
    <n v="0"/>
    <n v="4"/>
    <n v="2"/>
    <x v="12"/>
    <x v="1"/>
    <n v="7"/>
    <n v="0"/>
    <n v="7"/>
    <x v="12"/>
    <n v="1"/>
  </r>
  <r>
    <x v="545"/>
    <s v="PERPAK HEAD MIO J/GT/SOUL GT/JUP Z1-ATAS"/>
    <s v="NOSTOK"/>
    <s v="ORISIN"/>
    <x v="0"/>
    <n v="210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46"/>
    <s v="SEAL HEAD/KARET SILINDER HEAD MIO J"/>
    <s v="KARET &amp; SELANG"/>
    <s v="ORISIN"/>
    <x v="0"/>
    <n v="570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1"/>
    <n v="1"/>
    <n v="0"/>
    <n v="1"/>
    <x v="2"/>
    <n v="1"/>
  </r>
  <r>
    <x v="547"/>
    <s v="BLOK SEHER MIO J/GT/SOUL GT/FINO FI"/>
    <s v="NOSTOK"/>
    <s v="ORISIN"/>
    <x v="0"/>
    <n v="245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48"/>
    <s v="PERPAK BLOK Y.MIO J ORI"/>
    <s v="NOSTOK"/>
    <s v="ORISIN"/>
    <x v="0"/>
    <n v="79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49"/>
    <s v="SEAL PULLY / SIL PULLY Y.MIO J ORI"/>
    <s v="KARET &amp; SELANG"/>
    <s v="ORISIN"/>
    <x v="0"/>
    <n v="19000"/>
    <n v="1"/>
    <s v="GSM"/>
    <s v=""/>
    <s v="1"/>
    <n v="1"/>
    <n v="0"/>
    <n v="0"/>
    <n v="0"/>
    <n v="0"/>
    <n v="2"/>
    <n v="0"/>
    <n v="0"/>
    <n v="2"/>
    <n v="0"/>
    <n v="0"/>
    <n v="0"/>
    <n v="0"/>
    <n v="2"/>
    <n v="0"/>
    <n v="0"/>
    <n v="0"/>
    <n v="2"/>
    <n v="2"/>
    <n v="0"/>
    <n v="2"/>
    <n v="2"/>
    <n v="2"/>
    <n v="0"/>
    <n v="0"/>
    <n v="0"/>
    <n v="2"/>
    <n v="2"/>
    <x v="1"/>
    <x v="1"/>
    <n v="0"/>
    <n v="0"/>
    <n v="0"/>
    <x v="0"/>
    <n v="1"/>
  </r>
  <r>
    <x v="550"/>
    <s v="ORING PULLY Y.MIO J ORI"/>
    <s v="KARET &amp; SELANG"/>
    <s v="ORISIN"/>
    <x v="0"/>
    <n v="10000"/>
    <n v="1"/>
    <s v="GSM"/>
    <s v=""/>
    <s v="1"/>
    <n v="1"/>
    <n v="0"/>
    <n v="0"/>
    <n v="0"/>
    <n v="0"/>
    <n v="2"/>
    <n v="0"/>
    <n v="0"/>
    <n v="2"/>
    <n v="0"/>
    <n v="0"/>
    <n v="0"/>
    <n v="0"/>
    <n v="2"/>
    <n v="0"/>
    <n v="0"/>
    <n v="0"/>
    <n v="2"/>
    <n v="2"/>
    <n v="0"/>
    <n v="2"/>
    <n v="2"/>
    <n v="2"/>
    <n v="0"/>
    <n v="0"/>
    <n v="0"/>
    <n v="2"/>
    <n v="2"/>
    <x v="1"/>
    <x v="1"/>
    <n v="0"/>
    <n v="0"/>
    <n v="0"/>
    <x v="0"/>
    <n v="1"/>
  </r>
  <r>
    <x v="218"/>
    <s v="KABEL KILOMETER Y.MIO J ORI (PB)"/>
    <s v="KABEL"/>
    <s v="ORISIN"/>
    <x v="0"/>
    <n v="36000"/>
    <n v="1"/>
    <s v="GSM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1"/>
    <n v="1"/>
    <n v="0"/>
    <n v="1"/>
    <x v="2"/>
    <n v="1"/>
  </r>
  <r>
    <x v="551"/>
    <s v="SEHER SET STD MIO J/GT/SOUL GT/FINO"/>
    <s v="NOSTOK"/>
    <s v="ORISIN"/>
    <x v="0"/>
    <n v="206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220"/>
    <s v="FILTER UDARA Y.MIO J ORI"/>
    <s v="FILTER"/>
    <s v="ORISIN"/>
    <x v="0"/>
    <n v="410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1"/>
    <n v="2"/>
    <n v="0"/>
    <n v="2"/>
    <x v="1"/>
    <n v="1"/>
  </r>
  <r>
    <x v="222"/>
    <s v="SWITCH REM KANAN SGP (PB)"/>
    <s v="KELISTRIKAN. STATER/ENGKOL"/>
    <s v="ORISIN"/>
    <x v="2"/>
    <n v="31000"/>
    <n v="1"/>
    <s v=""/>
    <s v=""/>
    <n v="1"/>
    <n v="1"/>
    <n v="1"/>
    <n v="0"/>
    <n v="0"/>
    <n v="1"/>
    <n v="0"/>
    <n v="0"/>
    <n v="0"/>
    <n v="1"/>
    <n v="1"/>
    <n v="0"/>
    <n v="0"/>
    <n v="0"/>
    <n v="1"/>
    <n v="1"/>
    <n v="0"/>
    <n v="1"/>
    <n v="1"/>
    <n v="0"/>
    <n v="0"/>
    <n v="1"/>
    <n v="2"/>
    <n v="1"/>
    <n v="0"/>
    <n v="0"/>
    <n v="1"/>
    <n v="2"/>
    <n v="1"/>
    <x v="1"/>
    <x v="1"/>
    <n v="4"/>
    <n v="0"/>
    <n v="4"/>
    <x v="8"/>
    <n v="1"/>
  </r>
  <r>
    <x v="552"/>
    <s v="SEAL SHOCK / SEAL SOK Y.VIXION ORI"/>
    <s v="KARET &amp; SELANG"/>
    <s v="ORISIN"/>
    <x v="0"/>
    <n v="39000"/>
    <n v="1"/>
    <s v="GSM"/>
    <s v=""/>
    <s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x v="1"/>
    <x v="1"/>
    <n v="2"/>
    <n v="0"/>
    <n v="2"/>
    <x v="1"/>
    <n v="1"/>
  </r>
  <r>
    <x v="553"/>
    <s v="KOMSTIR BAWAH BAGIAN ATAS Y.NMAX ORI"/>
    <s v="BAUD"/>
    <s v="ORISIN"/>
    <x v="0"/>
    <n v="105000"/>
    <n v="1"/>
    <s v="GSM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1"/>
    <n v="1"/>
    <n v="0"/>
    <n v="1"/>
    <x v="2"/>
    <n v="1"/>
  </r>
  <r>
    <x v="554"/>
    <s v="KOMSTIR BAWAH BAGIAN BAWAH Y.NMAX ORI"/>
    <s v="BAUD"/>
    <s v="ORISIN"/>
    <x v="0"/>
    <n v="52000"/>
    <n v="1"/>
    <s v="GSM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1"/>
    <n v="1"/>
    <n v="0"/>
    <n v="1"/>
    <x v="2"/>
    <n v="1"/>
  </r>
  <r>
    <x v="227"/>
    <s v="KAMPAS REM Y.MIO/JUPITER MX/VIXION ORI"/>
    <s v="REM"/>
    <s v="ORISIN"/>
    <x v="0"/>
    <n v="52000"/>
    <n v="1"/>
    <s v="GSM"/>
    <s v=""/>
    <n v="1"/>
    <n v="1"/>
    <n v="0"/>
    <n v="0"/>
    <n v="0"/>
    <n v="0"/>
    <n v="0"/>
    <n v="0"/>
    <n v="0"/>
    <n v="2"/>
    <n v="0"/>
    <n v="0"/>
    <n v="1"/>
    <n v="0"/>
    <n v="2"/>
    <n v="0"/>
    <n v="0"/>
    <n v="0"/>
    <n v="0"/>
    <n v="0"/>
    <n v="0"/>
    <n v="2"/>
    <n v="2"/>
    <n v="2"/>
    <n v="1"/>
    <n v="1"/>
    <n v="0"/>
    <n v="2"/>
    <n v="2"/>
    <x v="1"/>
    <x v="1"/>
    <n v="2"/>
    <n v="0"/>
    <n v="2"/>
    <x v="1"/>
    <n v="1"/>
  </r>
  <r>
    <x v="555"/>
    <s v="FENDER FR (MA BL MT)"/>
    <s v="NOSTOK"/>
    <s v="ORISIN"/>
    <x v="0"/>
    <n v="182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x v="0"/>
    <x v="1"/>
    <n v="0"/>
    <n v="0"/>
    <n v="0"/>
    <x v="0"/>
    <n v="0"/>
  </r>
  <r>
    <x v="556"/>
    <s v="PANEL DEPAN MERAH BEAT FI 2017"/>
    <s v="NOSTOK"/>
    <s v="ORISIN"/>
    <x v="0"/>
    <n v="47875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57"/>
    <s v="PANEL KECIL DUDUKAN PLAT H.BEAT ESP ORI"/>
    <s v="NOSTOK"/>
    <s v="ORISIN"/>
    <x v="0"/>
    <n v="27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58"/>
    <s v="COVER FR LOWER/TADAH LUMPUR H.BEAT ESP DIG ORI"/>
    <s v="NOSTOK"/>
    <s v="ORISIN"/>
    <x v="0"/>
    <n v="75200"/>
    <n v="1"/>
    <s v=""/>
    <s v=""/>
    <n v="1"/>
    <n v="1"/>
    <n v="0"/>
    <n v="0"/>
    <n v="1"/>
    <n v="0"/>
    <n v="1"/>
    <n v="0"/>
    <n v="0"/>
    <n v="0"/>
    <n v="0"/>
    <n v="0"/>
    <n v="0"/>
    <n v="0"/>
    <n v="1"/>
    <n v="0"/>
    <n v="1"/>
    <n v="1"/>
    <n v="1"/>
    <n v="1"/>
    <n v="0"/>
    <n v="0"/>
    <n v="0"/>
    <n v="0"/>
    <n v="0"/>
    <n v="0"/>
    <n v="0"/>
    <n v="1"/>
    <n v="0"/>
    <x v="0"/>
    <x v="1"/>
    <n v="0"/>
    <n v="0"/>
    <n v="0"/>
    <x v="0"/>
    <n v="0"/>
  </r>
  <r>
    <x v="559"/>
    <s v="BORDES/PIJAKAN KAKI H.BEAT ESP ORI"/>
    <s v="NOSTOK"/>
    <s v="ORISIN"/>
    <x v="0"/>
    <n v="118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1"/>
    <n v="0"/>
    <n v="0"/>
    <n v="0"/>
    <x v="0"/>
    <n v="0"/>
  </r>
  <r>
    <x v="560"/>
    <s v="COVER UNDER/BAWAH PIJAKAN KAKI H.BEAT ESP DIG/STREET ORI"/>
    <s v="NOSTOK"/>
    <s v="ORISIN"/>
    <x v="0"/>
    <n v="70000"/>
    <n v="1"/>
    <s v=""/>
    <s v=""/>
    <n v="1"/>
    <n v="1"/>
    <n v="0"/>
    <n v="0"/>
    <n v="1"/>
    <n v="0"/>
    <n v="1"/>
    <n v="0"/>
    <n v="0"/>
    <n v="0"/>
    <n v="0"/>
    <n v="0"/>
    <n v="0"/>
    <n v="0"/>
    <n v="1"/>
    <n v="0"/>
    <n v="1"/>
    <n v="1"/>
    <n v="1"/>
    <n v="1"/>
    <n v="0"/>
    <n v="0"/>
    <n v="0"/>
    <n v="0"/>
    <n v="0"/>
    <n v="0"/>
    <n v="0"/>
    <n v="1"/>
    <n v="0"/>
    <x v="0"/>
    <x v="1"/>
    <n v="0"/>
    <n v="0"/>
    <n v="0"/>
    <x v="0"/>
    <n v="0"/>
  </r>
  <r>
    <x v="561"/>
    <s v="COVER KONTAK ATAS BEAT 2017"/>
    <s v="NOSTOK"/>
    <s v="ORISIN"/>
    <x v="0"/>
    <n v="67400"/>
    <n v="1"/>
    <s v="SLT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62"/>
    <s v="COVER INNER LOWER/COVER KONTAK H.BEAT ESP ORI"/>
    <s v="NOSTOK"/>
    <s v="ORISIN"/>
    <x v="0"/>
    <n v="587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239"/>
    <s v="OLI SUPER SPORT H.MPX 1 1,2L"/>
    <s v="CAIRAN"/>
    <s v="OLIGEN"/>
    <x v="2"/>
    <n v="62475"/>
    <n v="1"/>
    <s v="GSM"/>
    <s v="NSA"/>
    <n v="1"/>
    <n v="1"/>
    <n v="0"/>
    <n v="1"/>
    <n v="0"/>
    <n v="0"/>
    <n v="1"/>
    <n v="1"/>
    <n v="0"/>
    <n v="1"/>
    <n v="2"/>
    <n v="1"/>
    <n v="0"/>
    <n v="0"/>
    <n v="2"/>
    <n v="1"/>
    <n v="1"/>
    <n v="0"/>
    <n v="1"/>
    <n v="2"/>
    <n v="1"/>
    <n v="1"/>
    <n v="3"/>
    <n v="2"/>
    <n v="1"/>
    <n v="0"/>
    <n v="0"/>
    <n v="3"/>
    <n v="2"/>
    <x v="13"/>
    <x v="1"/>
    <n v="0"/>
    <n v="0"/>
    <n v="0"/>
    <x v="0"/>
    <n v="1"/>
  </r>
  <r>
    <x v="563"/>
    <s v="SPION HITAM H.SCOOPY ESP ORI"/>
    <s v="NOSTOK"/>
    <s v="ORISIN"/>
    <x v="0"/>
    <n v="66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64"/>
    <s v="SPION KIRI H.BEAT ESP ORI (PK)"/>
    <s v="NOSTOK"/>
    <s v="ORISIN"/>
    <x v="0"/>
    <n v="333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1"/>
    <n v="0"/>
    <n v="0"/>
    <n v="0"/>
    <x v="0"/>
    <n v="0"/>
  </r>
  <r>
    <x v="241"/>
    <s v="BAN DALAM 80/90-14 IRC"/>
    <s v="RODA"/>
    <s v="ORISIN"/>
    <x v="0"/>
    <n v="28800"/>
    <n v="1"/>
    <s v="GSM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1"/>
    <n v="2"/>
    <n v="0"/>
    <n v="2"/>
    <x v="1"/>
    <n v="1"/>
  </r>
  <r>
    <x v="243"/>
    <s v="BAN DALAM 275-17"/>
    <s v="RODA"/>
    <s v="ORISIN"/>
    <x v="0"/>
    <n v="31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1"/>
    <n v="1"/>
    <n v="0"/>
    <n v="1"/>
    <x v="2"/>
    <n v="1"/>
  </r>
  <r>
    <x v="244"/>
    <s v="BAN DALAM 90/90-14 IRC"/>
    <s v="RODA"/>
    <s v="ORISIN"/>
    <x v="2"/>
    <n v="34000"/>
    <n v="1"/>
    <s v="GSM"/>
    <s v=""/>
    <s v="1"/>
    <n v="1"/>
    <n v="0"/>
    <n v="0"/>
    <n v="0"/>
    <n v="1"/>
    <n v="1"/>
    <n v="1"/>
    <n v="0"/>
    <n v="1"/>
    <n v="1"/>
    <n v="0"/>
    <n v="0"/>
    <n v="0"/>
    <n v="1"/>
    <n v="0"/>
    <n v="0"/>
    <n v="1"/>
    <n v="2"/>
    <n v="2"/>
    <n v="1"/>
    <n v="1"/>
    <n v="2"/>
    <n v="1"/>
    <n v="0"/>
    <n v="0"/>
    <n v="0"/>
    <n v="2"/>
    <n v="1"/>
    <x v="1"/>
    <x v="1"/>
    <n v="5"/>
    <n v="0"/>
    <n v="5"/>
    <x v="13"/>
    <n v="1"/>
  </r>
  <r>
    <x v="245"/>
    <s v="OLI SPORT ENDURO RACING 1L"/>
    <s v="CAIRAN"/>
    <s v="OLIGEN"/>
    <x v="2"/>
    <n v="58000"/>
    <n v="1"/>
    <s v="HKJ"/>
    <s v=""/>
    <s v="1"/>
    <n v="1"/>
    <n v="1"/>
    <n v="1"/>
    <n v="0"/>
    <n v="0"/>
    <n v="0"/>
    <n v="0"/>
    <n v="0"/>
    <n v="1"/>
    <n v="1"/>
    <n v="0"/>
    <n v="0"/>
    <n v="0"/>
    <n v="1"/>
    <n v="2"/>
    <n v="1"/>
    <n v="0"/>
    <n v="0"/>
    <n v="0"/>
    <n v="0"/>
    <n v="1"/>
    <n v="2"/>
    <n v="1"/>
    <n v="0"/>
    <n v="0"/>
    <n v="1"/>
    <n v="2"/>
    <n v="1"/>
    <x v="1"/>
    <x v="1"/>
    <n v="3"/>
    <n v="0"/>
    <n v="3"/>
    <x v="10"/>
    <n v="1"/>
  </r>
  <r>
    <x v="246"/>
    <s v="CARBU CLEANER"/>
    <s v="BAHAN HABIS PAKAI"/>
    <s v="IMITAS"/>
    <x v="1"/>
    <n v="4000"/>
    <n v="20"/>
    <s v="ATFS"/>
    <s v=""/>
    <s v="1"/>
    <n v="5"/>
    <n v="58"/>
    <n v="66"/>
    <n v="80"/>
    <n v="108"/>
    <n v="86"/>
    <n v="43"/>
    <n v="92"/>
    <n v="75"/>
    <n v="55"/>
    <n v="82"/>
    <n v="71"/>
    <n v="69"/>
    <n v="108"/>
    <n v="124"/>
    <n v="146"/>
    <n v="188"/>
    <n v="194"/>
    <n v="129"/>
    <n v="135"/>
    <n v="167"/>
    <n v="130"/>
    <n v="157"/>
    <n v="153"/>
    <n v="140"/>
    <n v="127"/>
    <n v="194"/>
    <n v="108"/>
    <x v="47"/>
    <x v="1"/>
    <n v="32"/>
    <n v="0"/>
    <n v="32"/>
    <x v="44"/>
    <n v="54"/>
  </r>
  <r>
    <x v="565"/>
    <s v="MUR PULLY Y.MIO M3 ORI"/>
    <s v="BAUD"/>
    <s v="ORISIN"/>
    <x v="0"/>
    <n v="12000"/>
    <n v="1"/>
    <s v="GSM"/>
    <s v=""/>
    <s v="1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1"/>
    <n v="0"/>
    <n v="0"/>
    <n v="0"/>
    <n v="0"/>
    <n v="1"/>
    <n v="1"/>
    <x v="1"/>
    <x v="1"/>
    <n v="2"/>
    <n v="0"/>
    <n v="2"/>
    <x v="1"/>
    <n v="1"/>
  </r>
  <r>
    <x v="251"/>
    <s v="OLI MATIC Y.YAMALUBE SUPER 1L"/>
    <s v="CAIRAN"/>
    <s v="OLIGEN"/>
    <x v="1"/>
    <n v="66000"/>
    <n v="2"/>
    <s v="HKJ"/>
    <s v=""/>
    <n v="1"/>
    <n v="1"/>
    <n v="2"/>
    <n v="6"/>
    <n v="1"/>
    <n v="3"/>
    <n v="4"/>
    <n v="3"/>
    <n v="3"/>
    <n v="6"/>
    <n v="2"/>
    <n v="2"/>
    <n v="1"/>
    <n v="1"/>
    <n v="6"/>
    <n v="8"/>
    <n v="7"/>
    <n v="4"/>
    <n v="7"/>
    <n v="7"/>
    <n v="6"/>
    <n v="9"/>
    <n v="8"/>
    <n v="8"/>
    <n v="3"/>
    <n v="2"/>
    <n v="3"/>
    <n v="9"/>
    <n v="6"/>
    <x v="4"/>
    <x v="1"/>
    <n v="26"/>
    <n v="0"/>
    <n v="26"/>
    <x v="5"/>
    <n v="3"/>
  </r>
  <r>
    <x v="252"/>
    <s v="OLI SPORT Y.YAMALUBE 1L"/>
    <s v="CAIRAN"/>
    <s v="OLIGEN"/>
    <x v="2"/>
    <n v="51500"/>
    <n v="2"/>
    <s v="HKJ"/>
    <s v=""/>
    <n v="1"/>
    <n v="1"/>
    <n v="0"/>
    <n v="0"/>
    <n v="0"/>
    <n v="1"/>
    <n v="0"/>
    <n v="1"/>
    <n v="0"/>
    <n v="2"/>
    <n v="0"/>
    <n v="2"/>
    <n v="0"/>
    <n v="0"/>
    <n v="2"/>
    <n v="0"/>
    <n v="0"/>
    <n v="1"/>
    <n v="1"/>
    <n v="1"/>
    <n v="1"/>
    <n v="2"/>
    <n v="2"/>
    <n v="4"/>
    <n v="2"/>
    <n v="0"/>
    <n v="0"/>
    <n v="4"/>
    <n v="2"/>
    <x v="12"/>
    <x v="1"/>
    <n v="3"/>
    <n v="0"/>
    <n v="3"/>
    <x v="10"/>
    <n v="1"/>
  </r>
  <r>
    <x v="253"/>
    <s v="OLI GEAR Y.YAMALUBE 100ML "/>
    <s v="CAIRAN"/>
    <s v="ORISIN"/>
    <x v="3"/>
    <n v="13000"/>
    <n v="2"/>
    <s v="GSM"/>
    <s v=""/>
    <n v="1"/>
    <n v="1"/>
    <n v="3"/>
    <n v="3"/>
    <n v="0"/>
    <n v="0"/>
    <n v="0"/>
    <n v="0"/>
    <n v="0"/>
    <n v="0"/>
    <n v="0"/>
    <n v="1"/>
    <n v="1"/>
    <n v="1"/>
    <n v="3"/>
    <n v="6"/>
    <n v="3"/>
    <n v="0"/>
    <n v="0"/>
    <n v="0"/>
    <n v="0"/>
    <n v="0"/>
    <n v="0"/>
    <n v="1"/>
    <n v="2"/>
    <n v="2"/>
    <n v="4"/>
    <n v="6"/>
    <n v="3"/>
    <x v="15"/>
    <x v="1"/>
    <n v="12"/>
    <n v="0"/>
    <n v="12"/>
    <x v="16"/>
    <n v="2"/>
  </r>
  <r>
    <x v="254"/>
    <s v="OLI GEAR Y.YAMALUBE 150ML"/>
    <s v="CAIRAN"/>
    <s v="OLIGEN"/>
    <x v="1"/>
    <n v="18000"/>
    <n v="2"/>
    <s v="GSM"/>
    <s v=""/>
    <s v="1"/>
    <n v="1"/>
    <n v="0"/>
    <n v="6"/>
    <n v="2"/>
    <n v="2"/>
    <n v="2"/>
    <n v="5"/>
    <n v="1"/>
    <n v="4"/>
    <n v="3"/>
    <n v="1"/>
    <n v="4"/>
    <n v="1"/>
    <n v="6"/>
    <n v="6"/>
    <n v="8"/>
    <n v="4"/>
    <n v="4"/>
    <n v="7"/>
    <n v="6"/>
    <n v="5"/>
    <n v="7"/>
    <n v="5"/>
    <n v="5"/>
    <n v="5"/>
    <n v="1"/>
    <n v="8"/>
    <n v="6"/>
    <x v="3"/>
    <x v="1"/>
    <n v="18"/>
    <n v="0"/>
    <n v="18"/>
    <x v="26"/>
    <n v="3"/>
  </r>
  <r>
    <x v="256"/>
    <s v="LAHER KRUK AS KANAN H.VARIO 125 ORI"/>
    <s v="NOSTOK"/>
    <s v="ORISIN"/>
    <x v="0"/>
    <n v="89500"/>
    <n v="1"/>
    <s v="SLT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257"/>
    <s v="LAHER KRUK AS KIRI H.VARIO 125 LED ORI"/>
    <s v="NOSTOK"/>
    <s v="ORISIN"/>
    <x v="0"/>
    <n v="73000"/>
    <n v="1"/>
    <s v="SLT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0"/>
    <x v="0"/>
    <x v="1"/>
    <n v="0"/>
    <n v="0"/>
    <n v="0"/>
    <x v="0"/>
    <n v="0"/>
  </r>
  <r>
    <x v="259"/>
    <s v="LAHER CVT H.BEAT ORI"/>
    <s v="RODA"/>
    <s v="ORISIN"/>
    <x v="2"/>
    <n v="41000"/>
    <n v="1"/>
    <s v="GSM"/>
    <s v="NSA"/>
    <n v="1"/>
    <n v="1"/>
    <n v="0"/>
    <n v="0"/>
    <n v="0"/>
    <n v="1"/>
    <n v="0"/>
    <n v="1"/>
    <n v="0"/>
    <n v="0"/>
    <n v="1"/>
    <n v="1"/>
    <n v="1"/>
    <n v="0"/>
    <n v="1"/>
    <n v="0"/>
    <n v="0"/>
    <n v="1"/>
    <n v="1"/>
    <n v="1"/>
    <n v="1"/>
    <n v="0"/>
    <n v="1"/>
    <n v="1"/>
    <n v="2"/>
    <n v="1"/>
    <n v="0"/>
    <n v="2"/>
    <n v="1"/>
    <x v="1"/>
    <x v="1"/>
    <n v="8"/>
    <n v="0"/>
    <n v="8"/>
    <x v="7"/>
    <n v="1"/>
  </r>
  <r>
    <x v="260"/>
    <s v="LAHER 60/22 UU / LAHER GEAR AS RODA H.VARIO ORI"/>
    <s v="RODA"/>
    <s v="ORISIN"/>
    <x v="0"/>
    <n v="48250"/>
    <n v="1"/>
    <s v="GSM"/>
    <s v="NSA"/>
    <n v="1"/>
    <n v="1"/>
    <n v="0"/>
    <n v="0"/>
    <n v="0"/>
    <n v="0"/>
    <n v="0"/>
    <n v="0"/>
    <n v="2"/>
    <n v="1"/>
    <n v="0"/>
    <n v="0"/>
    <n v="0"/>
    <n v="0"/>
    <n v="2"/>
    <n v="0"/>
    <n v="0"/>
    <n v="0"/>
    <n v="0"/>
    <n v="0"/>
    <n v="2"/>
    <n v="3"/>
    <n v="1"/>
    <n v="1"/>
    <n v="0"/>
    <n v="0"/>
    <n v="0"/>
    <n v="3"/>
    <n v="2"/>
    <x v="13"/>
    <x v="1"/>
    <n v="2"/>
    <n v="0"/>
    <n v="2"/>
    <x v="1"/>
    <n v="1"/>
  </r>
  <r>
    <x v="261"/>
    <s v="LAHER 6902 U PULLY H.AHM ORI"/>
    <s v="RODA"/>
    <s v="ORISIN"/>
    <x v="3"/>
    <n v="31000"/>
    <n v="1"/>
    <s v="GSM"/>
    <s v="NSA"/>
    <s v="1"/>
    <n v="1"/>
    <n v="0"/>
    <n v="1"/>
    <n v="0"/>
    <n v="0"/>
    <n v="0"/>
    <n v="1"/>
    <n v="0"/>
    <n v="1"/>
    <n v="1"/>
    <n v="1"/>
    <n v="1"/>
    <n v="1"/>
    <n v="1"/>
    <n v="1"/>
    <n v="1"/>
    <n v="0"/>
    <n v="0"/>
    <n v="1"/>
    <n v="1"/>
    <n v="1"/>
    <n v="2"/>
    <n v="2"/>
    <n v="2"/>
    <n v="2"/>
    <n v="1"/>
    <n v="2"/>
    <n v="1"/>
    <x v="1"/>
    <x v="1"/>
    <n v="1"/>
    <n v="0"/>
    <n v="1"/>
    <x v="2"/>
    <n v="1"/>
  </r>
  <r>
    <x v="262"/>
    <s v="LAHER 20X29X18 BAMBU H.AHM"/>
    <s v="RODA"/>
    <s v="ORISIN"/>
    <x v="2"/>
    <n v="26000"/>
    <n v="1"/>
    <s v=""/>
    <s v=""/>
    <n v="1"/>
    <n v="1"/>
    <n v="0"/>
    <n v="1"/>
    <n v="0"/>
    <n v="0"/>
    <n v="0"/>
    <n v="1"/>
    <n v="0"/>
    <n v="1"/>
    <n v="0"/>
    <n v="0"/>
    <n v="1"/>
    <n v="1"/>
    <n v="1"/>
    <n v="1"/>
    <n v="1"/>
    <n v="0"/>
    <n v="0"/>
    <n v="1"/>
    <n v="1"/>
    <n v="1"/>
    <n v="1"/>
    <n v="1"/>
    <n v="1"/>
    <n v="2"/>
    <n v="1"/>
    <n v="2"/>
    <n v="1"/>
    <x v="1"/>
    <x v="1"/>
    <n v="0"/>
    <n v="0"/>
    <n v="0"/>
    <x v="0"/>
    <n v="1"/>
  </r>
  <r>
    <x v="264"/>
    <s v="LAHER 20X29X18 BAMBU H.AHM"/>
    <s v="RODA"/>
    <s v="ORISIN"/>
    <x v="0"/>
    <n v="46000"/>
    <n v="1"/>
    <s v="GSM"/>
    <s v="NSA"/>
    <n v="1"/>
    <n v="1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1"/>
    <n v="1"/>
    <n v="1"/>
    <n v="1"/>
    <n v="1"/>
    <n v="1"/>
    <n v="1"/>
    <x v="2"/>
    <x v="1"/>
    <n v="0"/>
    <n v="0"/>
    <n v="0"/>
    <x v="0"/>
    <n v="1"/>
  </r>
  <r>
    <x v="265"/>
    <s v="OIL SEAL MAGHNET H.BEAT FI NON ESP/ 16X26X7 ORI"/>
    <s v="KARET &amp; SELANG"/>
    <s v="ORISIN"/>
    <x v="0"/>
    <n v="12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1"/>
    <n v="0"/>
    <n v="0"/>
    <n v="0"/>
    <x v="0"/>
    <n v="1"/>
  </r>
  <r>
    <x v="566"/>
    <s v="OIL SEAL MAGHNET BEAT FI ESP"/>
    <s v="KARET &amp; SELANG"/>
    <s v="ORISIN"/>
    <x v="0"/>
    <n v="10000"/>
    <n v="1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1"/>
    <n v="2"/>
    <n v="0"/>
    <n v="2"/>
    <x v="1"/>
    <n v="1"/>
  </r>
  <r>
    <x v="268"/>
    <s v="OIL SEAL MAGHNET H.VARIO LED/ 20.8X32X6 ORI"/>
    <s v="KARET &amp; SELANG"/>
    <s v="ORISIN"/>
    <x v="0"/>
    <n v="13250"/>
    <n v="1"/>
    <s v="GSM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x v="1"/>
    <x v="1"/>
    <n v="1"/>
    <n v="0"/>
    <n v="1"/>
    <x v="2"/>
    <n v="1"/>
  </r>
  <r>
    <x v="270"/>
    <s v="OIL SEAL KRUK AS / SIL KER AS H.GENIO/ 19.5X31.5X6 ORI (PK)"/>
    <s v="KARET &amp; SELANG"/>
    <s v="ORISIN"/>
    <x v="3"/>
    <n v="24500"/>
    <n v="1"/>
    <s v="GSM"/>
    <s v="NSA"/>
    <s v="1"/>
    <n v="1"/>
    <n v="0"/>
    <n v="1"/>
    <n v="0"/>
    <n v="3"/>
    <n v="2"/>
    <n v="0"/>
    <n v="5"/>
    <n v="1"/>
    <n v="1"/>
    <n v="3"/>
    <n v="0"/>
    <n v="0"/>
    <n v="5"/>
    <n v="1"/>
    <n v="1"/>
    <n v="3"/>
    <n v="5"/>
    <n v="2"/>
    <n v="5"/>
    <n v="6"/>
    <n v="2"/>
    <n v="4"/>
    <n v="3"/>
    <n v="0"/>
    <n v="0"/>
    <n v="6"/>
    <n v="5"/>
    <x v="15"/>
    <x v="1"/>
    <n v="9"/>
    <n v="0"/>
    <n v="9"/>
    <x v="9"/>
    <n v="3"/>
  </r>
  <r>
    <x v="271"/>
    <s v="OIL SEAL KRUK AS / SIL KER AS H.BEAT/ 20.8X52X6X7.5 ORI (PK)"/>
    <s v="KARET &amp; SELANG"/>
    <s v="ORISIN"/>
    <x v="0"/>
    <n v="12000"/>
    <n v="1"/>
    <s v=""/>
    <s v=""/>
    <n v="1"/>
    <n v="1"/>
    <n v="1"/>
    <n v="1"/>
    <n v="1"/>
    <n v="0"/>
    <n v="0"/>
    <n v="0"/>
    <n v="0"/>
    <n v="0"/>
    <n v="0"/>
    <n v="0"/>
    <n v="0"/>
    <n v="0"/>
    <n v="1"/>
    <n v="2"/>
    <n v="2"/>
    <n v="1"/>
    <n v="0"/>
    <n v="0"/>
    <n v="0"/>
    <n v="0"/>
    <n v="0"/>
    <n v="0"/>
    <n v="0"/>
    <n v="0"/>
    <n v="1"/>
    <n v="2"/>
    <n v="1"/>
    <x v="1"/>
    <x v="1"/>
    <n v="0"/>
    <n v="0"/>
    <n v="0"/>
    <x v="0"/>
    <n v="1"/>
  </r>
  <r>
    <x v="272"/>
    <s v="OIL SEAL GARDAN / SIL GARDAN H.BEAT/20X32X6 ORI (PK)"/>
    <s v="KARET &amp; SELANG"/>
    <s v="ORISIN"/>
    <x v="3"/>
    <n v="12000"/>
    <n v="1"/>
    <s v="GSM"/>
    <s v="NSA"/>
    <n v="1"/>
    <n v="1"/>
    <n v="0"/>
    <n v="0"/>
    <n v="0"/>
    <n v="0"/>
    <n v="0"/>
    <n v="0"/>
    <n v="3"/>
    <n v="2"/>
    <n v="2"/>
    <n v="0"/>
    <n v="0"/>
    <n v="1"/>
    <n v="3"/>
    <n v="0"/>
    <n v="0"/>
    <n v="0"/>
    <n v="0"/>
    <n v="0"/>
    <n v="3"/>
    <n v="5"/>
    <n v="4"/>
    <n v="2"/>
    <n v="0"/>
    <n v="1"/>
    <n v="1"/>
    <n v="5"/>
    <n v="3"/>
    <x v="14"/>
    <x v="1"/>
    <n v="8"/>
    <n v="0"/>
    <n v="8"/>
    <x v="7"/>
    <n v="2"/>
  </r>
  <r>
    <x v="273"/>
    <s v="OIL SEAL KRUK AS / SIL KER AS H.BEAT/ 20.8X52X7.5 ORI (PK)"/>
    <s v="KARET &amp; SELANG"/>
    <s v="ORISIN"/>
    <x v="1"/>
    <n v="12000"/>
    <n v="1"/>
    <s v="GSM"/>
    <s v="NSA"/>
    <n v="1"/>
    <n v="1"/>
    <n v="2"/>
    <n v="1"/>
    <n v="3"/>
    <n v="6"/>
    <n v="3"/>
    <n v="4"/>
    <n v="11"/>
    <n v="7"/>
    <n v="7"/>
    <n v="10"/>
    <n v="3"/>
    <n v="4"/>
    <n v="11"/>
    <n v="3"/>
    <n v="4"/>
    <n v="9"/>
    <n v="9"/>
    <n v="7"/>
    <n v="15"/>
    <n v="18"/>
    <n v="14"/>
    <n v="17"/>
    <n v="13"/>
    <n v="7"/>
    <n v="6"/>
    <n v="18"/>
    <n v="11"/>
    <x v="23"/>
    <x v="1"/>
    <n v="24"/>
    <n v="0"/>
    <n v="24"/>
    <x v="25"/>
    <n v="6"/>
  </r>
  <r>
    <x v="274"/>
    <s v="OIL SEAL KRUK AS / SIL KER AS H.VARIO 125/ 26X45X6 ORI (PK)"/>
    <s v="KARET &amp; SELANG"/>
    <s v="ORISIN"/>
    <x v="2"/>
    <n v="13000"/>
    <n v="1"/>
    <s v="SLT"/>
    <s v=""/>
    <n v="1"/>
    <n v="1"/>
    <n v="0"/>
    <n v="0"/>
    <n v="0"/>
    <n v="2"/>
    <n v="0"/>
    <n v="0"/>
    <n v="1"/>
    <n v="0"/>
    <n v="0"/>
    <n v="0"/>
    <n v="0"/>
    <n v="1"/>
    <n v="2"/>
    <n v="0"/>
    <n v="0"/>
    <n v="2"/>
    <n v="2"/>
    <n v="0"/>
    <n v="1"/>
    <n v="1"/>
    <n v="0"/>
    <n v="0"/>
    <n v="0"/>
    <n v="1"/>
    <n v="1"/>
    <n v="2"/>
    <n v="2"/>
    <x v="1"/>
    <x v="1"/>
    <n v="2"/>
    <n v="0"/>
    <n v="2"/>
    <x v="1"/>
    <n v="1"/>
  </r>
  <r>
    <x v="276"/>
    <s v="OIL SEAL RODA BELAKANG H.BEAT/ 29X44X7 ORI"/>
    <s v="KARET &amp; SELANG"/>
    <s v="ORISIN"/>
    <x v="2"/>
    <n v="16000"/>
    <n v="1"/>
    <s v="SLT"/>
    <s v="NSA"/>
    <s v="1"/>
    <n v="1"/>
    <n v="0"/>
    <n v="0"/>
    <n v="1"/>
    <n v="0"/>
    <n v="0"/>
    <n v="0"/>
    <n v="2"/>
    <n v="1"/>
    <n v="0"/>
    <n v="0"/>
    <n v="0"/>
    <n v="0"/>
    <n v="2"/>
    <n v="0"/>
    <n v="1"/>
    <n v="1"/>
    <n v="0"/>
    <n v="0"/>
    <n v="2"/>
    <n v="3"/>
    <n v="1"/>
    <n v="1"/>
    <n v="0"/>
    <n v="0"/>
    <n v="0"/>
    <n v="3"/>
    <n v="2"/>
    <x v="13"/>
    <x v="1"/>
    <n v="5"/>
    <n v="0"/>
    <n v="5"/>
    <x v="13"/>
    <n v="1"/>
  </r>
  <r>
    <x v="567"/>
    <s v="SEAL PULLY / SIL PULLY H.BEAT FI ORI (91211-GK8-013)"/>
    <s v="KARET &amp; SELANG"/>
    <s v="ORISIN"/>
    <x v="2"/>
    <n v="10800"/>
    <n v="1"/>
    <s v="CV.MWL"/>
    <s v="NSA"/>
    <n v="1"/>
    <n v="1"/>
    <n v="0"/>
    <n v="0"/>
    <n v="0"/>
    <n v="0"/>
    <n v="0"/>
    <n v="0"/>
    <n v="0"/>
    <n v="6"/>
    <n v="0"/>
    <n v="2"/>
    <n v="0"/>
    <n v="0"/>
    <n v="6"/>
    <n v="0"/>
    <n v="0"/>
    <n v="0"/>
    <n v="0"/>
    <n v="0"/>
    <n v="0"/>
    <n v="6"/>
    <n v="6"/>
    <n v="8"/>
    <n v="2"/>
    <n v="0"/>
    <n v="0"/>
    <n v="8"/>
    <n v="6"/>
    <x v="3"/>
    <x v="1"/>
    <n v="1"/>
    <n v="0"/>
    <n v="1"/>
    <x v="2"/>
    <n v="3"/>
  </r>
  <r>
    <x v="279"/>
    <s v="SEAL PULLY / SIL PULLY H.BEAT FI ORI (91211-GFC-771)"/>
    <s v="KARET &amp; SELANG"/>
    <s v="ORISIN"/>
    <x v="3"/>
    <n v="13000"/>
    <n v="1"/>
    <s v="GSM"/>
    <s v="NSA"/>
    <n v="1"/>
    <n v="1"/>
    <n v="2"/>
    <n v="2"/>
    <n v="0"/>
    <n v="2"/>
    <n v="0"/>
    <n v="0"/>
    <n v="6"/>
    <n v="0"/>
    <n v="0"/>
    <n v="2"/>
    <n v="4"/>
    <n v="0"/>
    <n v="6"/>
    <n v="4"/>
    <n v="2"/>
    <n v="2"/>
    <n v="2"/>
    <n v="0"/>
    <n v="6"/>
    <n v="6"/>
    <n v="0"/>
    <n v="2"/>
    <n v="6"/>
    <n v="4"/>
    <n v="2"/>
    <n v="6"/>
    <n v="6"/>
    <x v="15"/>
    <x v="1"/>
    <n v="4"/>
    <n v="0"/>
    <n v="4"/>
    <x v="8"/>
    <n v="3"/>
  </r>
  <r>
    <x v="280"/>
    <s v="SEAL PULLY / SIL PULLY H.VARIO ORI"/>
    <s v="KARET &amp; SELANG"/>
    <s v="ORISIN"/>
    <x v="3"/>
    <n v="15000"/>
    <n v="1"/>
    <s v="GSM"/>
    <s v="NSA"/>
    <n v="1"/>
    <n v="1"/>
    <n v="4"/>
    <n v="0"/>
    <n v="0"/>
    <n v="2"/>
    <n v="2"/>
    <n v="4"/>
    <n v="6"/>
    <n v="2"/>
    <n v="6"/>
    <n v="8"/>
    <n v="6"/>
    <n v="4"/>
    <n v="8"/>
    <n v="4"/>
    <n v="0"/>
    <n v="2"/>
    <n v="4"/>
    <n v="6"/>
    <n v="10"/>
    <n v="8"/>
    <n v="8"/>
    <n v="10"/>
    <n v="14"/>
    <n v="10"/>
    <n v="8"/>
    <n v="14"/>
    <n v="8"/>
    <x v="11"/>
    <x v="1"/>
    <n v="10"/>
    <n v="0"/>
    <n v="10"/>
    <x v="3"/>
    <n v="4"/>
  </r>
  <r>
    <x v="281"/>
    <s v="ORING PULLY H.VARIO/ 38.5X2 ORI"/>
    <s v="KARET &amp; SELANG"/>
    <s v="ORISIN"/>
    <x v="3"/>
    <n v="8000"/>
    <n v="1"/>
    <s v="GSM"/>
    <s v="NSA"/>
    <n v="1"/>
    <n v="1"/>
    <n v="4"/>
    <n v="2"/>
    <n v="0"/>
    <n v="4"/>
    <n v="0"/>
    <n v="0"/>
    <n v="6"/>
    <n v="6"/>
    <n v="6"/>
    <n v="8"/>
    <n v="6"/>
    <n v="4"/>
    <n v="8"/>
    <n v="6"/>
    <n v="2"/>
    <n v="4"/>
    <n v="4"/>
    <n v="0"/>
    <n v="6"/>
    <n v="12"/>
    <n v="12"/>
    <n v="14"/>
    <n v="14"/>
    <n v="10"/>
    <n v="8"/>
    <n v="14"/>
    <n v="8"/>
    <x v="11"/>
    <x v="1"/>
    <n v="4"/>
    <n v="0"/>
    <n v="4"/>
    <x v="8"/>
    <n v="4"/>
  </r>
  <r>
    <x v="568"/>
    <s v="ORING PULLY H.BEAT FI/ 38.8X1.9 ORI"/>
    <s v="KARET &amp; SELANG"/>
    <s v="ORISIN"/>
    <x v="0"/>
    <n v="9500"/>
    <n v="1"/>
    <s v="GSM"/>
    <s v="NSA"/>
    <n v="1"/>
    <n v="1"/>
    <n v="0"/>
    <n v="0"/>
    <n v="0"/>
    <n v="0"/>
    <n v="0"/>
    <n v="0"/>
    <n v="2"/>
    <n v="0"/>
    <n v="0"/>
    <n v="0"/>
    <n v="2"/>
    <n v="0"/>
    <n v="2"/>
    <n v="0"/>
    <n v="0"/>
    <n v="0"/>
    <n v="0"/>
    <n v="0"/>
    <n v="2"/>
    <n v="2"/>
    <n v="0"/>
    <n v="0"/>
    <n v="2"/>
    <n v="2"/>
    <n v="0"/>
    <n v="2"/>
    <n v="2"/>
    <x v="1"/>
    <x v="1"/>
    <n v="0"/>
    <n v="0"/>
    <n v="0"/>
    <x v="0"/>
    <n v="1"/>
  </r>
  <r>
    <x v="283"/>
    <s v="OIL SEAL GARDAN / SIL GARDAN Y.AEROX ORI (PK)"/>
    <s v="KARET &amp; SELANG"/>
    <s v="ORISIN"/>
    <x v="0"/>
    <n v="9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1"/>
    <n v="5"/>
    <n v="0"/>
    <n v="5"/>
    <x v="13"/>
    <n v="1"/>
  </r>
  <r>
    <x v="285"/>
    <s v="OIL SEAL KRUK AS / SIL KER AS Y.LEXI ORI (PK)"/>
    <s v="KARET &amp; SELANG"/>
    <s v="ORISIN"/>
    <x v="0"/>
    <n v="14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1"/>
    <n v="4"/>
    <n v="0"/>
    <n v="4"/>
    <x v="8"/>
    <n v="1"/>
  </r>
  <r>
    <x v="286"/>
    <s v="OIL SEAL KRUK AS / SIL KER AS Y.MIO J ORI (PK)"/>
    <s v="KARET &amp; SELANG"/>
    <s v="ORISIN"/>
    <x v="2"/>
    <n v="12000"/>
    <n v="1"/>
    <s v="GSM"/>
    <s v=""/>
    <n v="1"/>
    <n v="1"/>
    <n v="0"/>
    <n v="0"/>
    <n v="0"/>
    <n v="0"/>
    <n v="0"/>
    <n v="0"/>
    <n v="0"/>
    <n v="1"/>
    <n v="1"/>
    <n v="0"/>
    <n v="1"/>
    <n v="1"/>
    <n v="1"/>
    <n v="0"/>
    <n v="0"/>
    <n v="0"/>
    <n v="0"/>
    <n v="0"/>
    <n v="0"/>
    <n v="1"/>
    <n v="2"/>
    <n v="1"/>
    <n v="1"/>
    <n v="2"/>
    <n v="1"/>
    <n v="2"/>
    <n v="1"/>
    <x v="1"/>
    <x v="1"/>
    <n v="3"/>
    <n v="0"/>
    <n v="3"/>
    <x v="10"/>
    <n v="1"/>
  </r>
  <r>
    <x v="287"/>
    <s v="OIL SEAL KRUK AS / SIL KER AS Y.FREEGO ORI (PK)"/>
    <s v="KARET &amp; SELANG"/>
    <s v="ORISIN"/>
    <x v="0"/>
    <n v="101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1"/>
    <n v="3"/>
    <n v="0"/>
    <n v="3"/>
    <x v="10"/>
    <n v="1"/>
  </r>
  <r>
    <x v="288"/>
    <s v="OIL SEAL KRUK AS / SIL KER AS Y.NMAX ORI (PK)"/>
    <s v="KARET &amp; SELANG"/>
    <s v="ORISIN"/>
    <x v="0"/>
    <n v="16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1"/>
    <n v="0"/>
    <n v="0"/>
    <n v="0"/>
    <x v="0"/>
    <n v="1"/>
  </r>
  <r>
    <x v="569"/>
    <s v="OIL SEAL RODA BELAKANG Y.MIO M3 125 ORI (PK)"/>
    <s v="KARET &amp; SELANG"/>
    <s v="ORISIN"/>
    <x v="0"/>
    <n v="14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1"/>
    <n v="3"/>
    <n v="0"/>
    <n v="3"/>
    <x v="10"/>
    <n v="1"/>
  </r>
  <r>
    <x v="294"/>
    <s v="LAHER 6300 / LAHER RODA DEPAN YAMAHA ORI"/>
    <s v="RODA"/>
    <s v="ORISIN"/>
    <x v="0"/>
    <n v="22500"/>
    <n v="1"/>
    <s v=""/>
    <s v=""/>
    <n v="1"/>
    <n v="1"/>
    <n v="0"/>
    <n v="0"/>
    <n v="0"/>
    <n v="0"/>
    <n v="0"/>
    <n v="2"/>
    <n v="0"/>
    <n v="0"/>
    <n v="2"/>
    <n v="0"/>
    <n v="2"/>
    <n v="0"/>
    <n v="2"/>
    <n v="0"/>
    <n v="0"/>
    <n v="0"/>
    <n v="0"/>
    <n v="2"/>
    <n v="2"/>
    <n v="0"/>
    <n v="2"/>
    <n v="0"/>
    <n v="2"/>
    <n v="2"/>
    <n v="0"/>
    <n v="2"/>
    <n v="2"/>
    <x v="1"/>
    <x v="1"/>
    <n v="4"/>
    <n v="0"/>
    <n v="4"/>
    <x v="8"/>
    <n v="1"/>
  </r>
  <r>
    <x v="296"/>
    <s v="BUSI Y.NGK CR6HSA ORI"/>
    <s v="KELISTRIKAN. STATER/ENGKOL"/>
    <s v="ORISIN"/>
    <x v="2"/>
    <n v="20000"/>
    <n v="1"/>
    <s v="HKJ"/>
    <s v=""/>
    <s v="1"/>
    <n v="1"/>
    <n v="1"/>
    <n v="1"/>
    <n v="0"/>
    <n v="0"/>
    <n v="0"/>
    <n v="0"/>
    <n v="0"/>
    <n v="0"/>
    <n v="1"/>
    <n v="1"/>
    <n v="1"/>
    <n v="0"/>
    <n v="1"/>
    <n v="2"/>
    <n v="1"/>
    <n v="0"/>
    <n v="0"/>
    <n v="0"/>
    <n v="0"/>
    <n v="0"/>
    <n v="1"/>
    <n v="1"/>
    <n v="2"/>
    <n v="1"/>
    <n v="1"/>
    <n v="2"/>
    <n v="1"/>
    <x v="1"/>
    <x v="1"/>
    <n v="5"/>
    <n v="0"/>
    <n v="5"/>
    <x v="13"/>
    <n v="1"/>
  </r>
  <r>
    <x v="297"/>
    <s v="BUSI NGK H.AHM U22FER9 ORI (CR7EH-9 NGK)"/>
    <s v="KELISTRIKAN. STATER/ENGKOL"/>
    <s v="ORISIN"/>
    <x v="3"/>
    <n v="29000"/>
    <n v="1"/>
    <s v="GSM"/>
    <s v="NSA"/>
    <n v="1"/>
    <n v="1"/>
    <n v="1"/>
    <n v="0"/>
    <n v="1"/>
    <n v="1"/>
    <n v="0"/>
    <n v="0"/>
    <n v="4"/>
    <n v="1"/>
    <n v="0"/>
    <n v="1"/>
    <n v="0"/>
    <n v="1"/>
    <n v="4"/>
    <n v="1"/>
    <n v="1"/>
    <n v="2"/>
    <n v="1"/>
    <n v="0"/>
    <n v="4"/>
    <n v="5"/>
    <n v="1"/>
    <n v="2"/>
    <n v="1"/>
    <n v="1"/>
    <n v="2"/>
    <n v="5"/>
    <n v="4"/>
    <x v="14"/>
    <x v="1"/>
    <n v="4"/>
    <n v="0"/>
    <n v="4"/>
    <x v="8"/>
    <n v="2"/>
  </r>
  <r>
    <x v="298"/>
    <s v="GREASE CVT S.SGP"/>
    <s v="BAHAN HABIS PAKAI"/>
    <s v="ORISIN"/>
    <x v="1"/>
    <n v="2500"/>
    <n v="10"/>
    <s v="GSM"/>
    <s v=""/>
    <n v="1"/>
    <n v="2"/>
    <n v="36"/>
    <n v="51"/>
    <n v="49"/>
    <n v="64"/>
    <n v="64"/>
    <n v="32"/>
    <n v="55"/>
    <n v="55"/>
    <n v="42"/>
    <n v="50"/>
    <n v="40"/>
    <n v="33"/>
    <n v="64"/>
    <n v="87"/>
    <n v="100"/>
    <n v="113"/>
    <n v="128"/>
    <n v="96"/>
    <n v="87"/>
    <n v="110"/>
    <n v="97"/>
    <n v="105"/>
    <n v="90"/>
    <n v="73"/>
    <n v="69"/>
    <n v="128"/>
    <n v="64"/>
    <x v="48"/>
    <x v="1"/>
    <n v="319"/>
    <n v="0"/>
    <n v="319"/>
    <x v="45"/>
    <n v="32"/>
  </r>
  <r>
    <x v="300"/>
    <s v="LAHER 6201 / LAHER RODA DEPAN H.AHM ORI (SATUAN)"/>
    <s v="RODA"/>
    <s v="ORISIN"/>
    <x v="1"/>
    <n v="30875"/>
    <n v="1"/>
    <s v="GSM"/>
    <s v="NSA"/>
    <n v="1"/>
    <n v="1"/>
    <n v="2"/>
    <n v="2"/>
    <n v="8"/>
    <n v="8"/>
    <n v="6"/>
    <n v="2"/>
    <n v="8"/>
    <n v="7"/>
    <n v="6"/>
    <n v="8"/>
    <n v="6"/>
    <n v="6"/>
    <n v="8"/>
    <n v="4"/>
    <n v="10"/>
    <n v="16"/>
    <n v="14"/>
    <n v="8"/>
    <n v="10"/>
    <n v="15"/>
    <n v="13"/>
    <n v="15"/>
    <n v="14"/>
    <n v="12"/>
    <n v="8"/>
    <n v="16"/>
    <n v="8"/>
    <x v="20"/>
    <x v="1"/>
    <n v="29"/>
    <n v="0"/>
    <n v="29"/>
    <x v="46"/>
    <n v="4"/>
  </r>
  <r>
    <x v="301"/>
    <s v="BAUD 12 PANJANG 3CM"/>
    <s v="BAUD"/>
    <s v="BAUDMU"/>
    <x v="0"/>
    <n v="900"/>
    <n v="2"/>
    <s v="G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1"/>
    <n v="2"/>
    <n v="0"/>
    <n v="2"/>
    <x v="1"/>
    <n v="1"/>
  </r>
  <r>
    <x v="304"/>
    <s v="ROLLER SET Y. AEROX/NMAX 155"/>
    <s v="CVT"/>
    <s v="ORISIN"/>
    <x v="0"/>
    <n v="57800"/>
    <n v="1"/>
    <s v="SLT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1"/>
    <n v="0"/>
    <n v="1"/>
    <x v="2"/>
    <n v="1"/>
  </r>
  <r>
    <x v="307"/>
    <s v="BAUD KLEM CUN YAMAHA"/>
    <s v="BAUD"/>
    <s v="BAUDMU"/>
    <x v="3"/>
    <n v="900"/>
    <n v="10"/>
    <s v="GSM"/>
    <s v=""/>
    <n v="1"/>
    <n v="1"/>
    <n v="1"/>
    <n v="3"/>
    <n v="0"/>
    <n v="0"/>
    <n v="2"/>
    <n v="1"/>
    <n v="1"/>
    <n v="2"/>
    <n v="0"/>
    <n v="2"/>
    <n v="2"/>
    <n v="1"/>
    <n v="3"/>
    <n v="4"/>
    <n v="3"/>
    <n v="0"/>
    <n v="2"/>
    <n v="3"/>
    <n v="2"/>
    <n v="3"/>
    <n v="2"/>
    <n v="4"/>
    <n v="4"/>
    <n v="3"/>
    <n v="2"/>
    <n v="4"/>
    <n v="3"/>
    <x v="12"/>
    <x v="1"/>
    <n v="8"/>
    <n v="0"/>
    <n v="8"/>
    <x v="7"/>
    <n v="2"/>
  </r>
  <r>
    <x v="308"/>
    <s v="JEK ACCU KOTAK"/>
    <s v="BAUD"/>
    <s v="BAUDMU"/>
    <x v="3"/>
    <n v="500"/>
    <n v="10"/>
    <s v="GSM"/>
    <s v=""/>
    <n v="1"/>
    <n v="1"/>
    <n v="0"/>
    <n v="0"/>
    <n v="0"/>
    <n v="1"/>
    <n v="1"/>
    <n v="1"/>
    <n v="0"/>
    <n v="3"/>
    <n v="0"/>
    <n v="1"/>
    <n v="2"/>
    <n v="0"/>
    <n v="3"/>
    <n v="0"/>
    <n v="0"/>
    <n v="1"/>
    <n v="2"/>
    <n v="2"/>
    <n v="1"/>
    <n v="3"/>
    <n v="3"/>
    <n v="4"/>
    <n v="3"/>
    <n v="2"/>
    <n v="0"/>
    <n v="4"/>
    <n v="3"/>
    <x v="12"/>
    <x v="1"/>
    <n v="10"/>
    <n v="0"/>
    <n v="10"/>
    <x v="3"/>
    <n v="2"/>
  </r>
  <r>
    <x v="309"/>
    <s v="BAUD ACCU"/>
    <s v="BAUD"/>
    <s v="BAUDMU"/>
    <x v="0"/>
    <n v="1250"/>
    <n v="10"/>
    <s v="AAR"/>
    <s v=""/>
    <n v="1"/>
    <n v="1"/>
    <n v="0"/>
    <n v="0"/>
    <n v="0"/>
    <n v="0"/>
    <n v="0"/>
    <n v="0"/>
    <n v="4"/>
    <n v="0"/>
    <n v="0"/>
    <n v="0"/>
    <n v="0"/>
    <n v="0"/>
    <n v="4"/>
    <n v="0"/>
    <n v="0"/>
    <n v="0"/>
    <n v="0"/>
    <n v="0"/>
    <n v="4"/>
    <n v="4"/>
    <n v="0"/>
    <n v="0"/>
    <n v="0"/>
    <n v="0"/>
    <n v="0"/>
    <n v="4"/>
    <n v="4"/>
    <x v="12"/>
    <x v="1"/>
    <n v="2"/>
    <n v="0"/>
    <n v="2"/>
    <x v="1"/>
    <n v="2"/>
  </r>
  <r>
    <x v="310"/>
    <s v="BAUD CUN VARIO PANJANG"/>
    <s v="BAUD"/>
    <s v="BAUDMU"/>
    <x v="1"/>
    <n v="400"/>
    <n v="10"/>
    <s v="GSM"/>
    <s v=""/>
    <n v="1"/>
    <n v="1"/>
    <n v="5"/>
    <n v="8"/>
    <n v="8"/>
    <n v="4"/>
    <n v="5"/>
    <n v="3"/>
    <n v="8"/>
    <n v="17"/>
    <n v="11"/>
    <n v="3"/>
    <n v="3"/>
    <n v="7"/>
    <n v="17"/>
    <n v="13"/>
    <n v="16"/>
    <n v="12"/>
    <n v="9"/>
    <n v="8"/>
    <n v="11"/>
    <n v="25"/>
    <n v="28"/>
    <n v="20"/>
    <n v="6"/>
    <n v="10"/>
    <n v="12"/>
    <n v="28"/>
    <n v="17"/>
    <x v="49"/>
    <x v="1"/>
    <n v="50"/>
    <n v="0"/>
    <n v="50"/>
    <x v="47"/>
    <n v="9"/>
  </r>
  <r>
    <x v="311"/>
    <s v="BAUD CUN VARIO PENDEK"/>
    <s v="BAUD"/>
    <s v="BAUDMU"/>
    <x v="1"/>
    <n v="400"/>
    <n v="10"/>
    <s v="AAR"/>
    <s v=""/>
    <n v="1"/>
    <n v="1"/>
    <n v="4"/>
    <n v="4"/>
    <n v="12"/>
    <n v="2"/>
    <n v="5"/>
    <n v="3"/>
    <n v="6"/>
    <n v="13"/>
    <n v="0"/>
    <n v="4"/>
    <n v="2"/>
    <n v="0"/>
    <n v="13"/>
    <n v="8"/>
    <n v="16"/>
    <n v="14"/>
    <n v="7"/>
    <n v="8"/>
    <n v="9"/>
    <n v="19"/>
    <n v="13"/>
    <n v="17"/>
    <n v="6"/>
    <n v="2"/>
    <n v="4"/>
    <n v="19"/>
    <n v="13"/>
    <x v="6"/>
    <x v="1"/>
    <n v="85"/>
    <n v="0"/>
    <n v="85"/>
    <x v="48"/>
    <n v="7"/>
  </r>
  <r>
    <x v="312"/>
    <s v="BAUD CUN 8X1/2/BAUD SKRUP KASAR 5X16 YMH"/>
    <s v="BAUD"/>
    <s v="BAUDMU"/>
    <x v="3"/>
    <n v="400"/>
    <n v="10"/>
    <s v="AAR"/>
    <s v=""/>
    <n v="1"/>
    <n v="1"/>
    <n v="1"/>
    <n v="6"/>
    <n v="2"/>
    <n v="0"/>
    <n v="3"/>
    <n v="0"/>
    <n v="1"/>
    <n v="3"/>
    <n v="0"/>
    <n v="0"/>
    <n v="2"/>
    <n v="4"/>
    <n v="6"/>
    <n v="7"/>
    <n v="8"/>
    <n v="2"/>
    <n v="3"/>
    <n v="3"/>
    <n v="1"/>
    <n v="4"/>
    <n v="3"/>
    <n v="3"/>
    <n v="2"/>
    <n v="6"/>
    <n v="5"/>
    <n v="8"/>
    <n v="6"/>
    <x v="36"/>
    <x v="1"/>
    <n v="29"/>
    <n v="0"/>
    <n v="29"/>
    <x v="46"/>
    <n v="3"/>
  </r>
  <r>
    <x v="313"/>
    <s v="BAUD CROM PENDEK 1.5CM/BAUD BODY SUPRA"/>
    <s v="BAUD"/>
    <s v="BAUDMU"/>
    <x v="2"/>
    <n v="900"/>
    <n v="10"/>
    <s v="GSM"/>
    <s v=""/>
    <n v="1"/>
    <n v="1"/>
    <n v="0"/>
    <n v="4"/>
    <n v="0"/>
    <n v="2"/>
    <n v="0"/>
    <n v="0"/>
    <n v="2"/>
    <n v="0"/>
    <n v="0"/>
    <n v="4"/>
    <n v="0"/>
    <n v="0"/>
    <n v="4"/>
    <n v="4"/>
    <n v="4"/>
    <n v="2"/>
    <n v="2"/>
    <n v="0"/>
    <n v="2"/>
    <n v="2"/>
    <n v="0"/>
    <n v="4"/>
    <n v="4"/>
    <n v="0"/>
    <n v="0"/>
    <n v="4"/>
    <n v="4"/>
    <x v="12"/>
    <x v="1"/>
    <n v="4"/>
    <n v="0"/>
    <n v="4"/>
    <x v="8"/>
    <n v="2"/>
  </r>
  <r>
    <x v="315"/>
    <s v="BAUD MUR 6X20"/>
    <s v="BAUD"/>
    <s v="BAUDMU"/>
    <x v="3"/>
    <n v="400"/>
    <n v="10"/>
    <s v="GSM"/>
    <s v=""/>
    <n v="1"/>
    <n v="1"/>
    <n v="2"/>
    <n v="4"/>
    <n v="1"/>
    <n v="3"/>
    <n v="0"/>
    <n v="3"/>
    <n v="4"/>
    <n v="0"/>
    <n v="0"/>
    <n v="6"/>
    <n v="1"/>
    <n v="0"/>
    <n v="6"/>
    <n v="6"/>
    <n v="5"/>
    <n v="4"/>
    <n v="3"/>
    <n v="3"/>
    <n v="7"/>
    <n v="4"/>
    <n v="0"/>
    <n v="6"/>
    <n v="7"/>
    <n v="1"/>
    <n v="2"/>
    <n v="7"/>
    <n v="6"/>
    <x v="50"/>
    <x v="1"/>
    <n v="28"/>
    <n v="0"/>
    <n v="28"/>
    <x v="49"/>
    <n v="3"/>
  </r>
  <r>
    <x v="317"/>
    <s v="BAUD MUR 6X30"/>
    <s v="BAUD"/>
    <s v="BAUDMU"/>
    <x v="0"/>
    <n v="500"/>
    <n v="10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1"/>
    <n v="14"/>
    <n v="0"/>
    <n v="14"/>
    <x v="33"/>
    <n v="1"/>
  </r>
  <r>
    <x v="570"/>
    <s v="BAUD KRAN BENSIN"/>
    <s v="BAUD"/>
    <s v="NOSTOK"/>
    <x v="0"/>
    <n v="190"/>
    <n v="2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1"/>
    <n v="21"/>
    <n v="0"/>
    <n v="21"/>
    <x v="29"/>
    <n v="1"/>
  </r>
  <r>
    <x v="571"/>
    <s v="BAUD HANDLE MATIC KIRI HONDA / MIO"/>
    <s v="BAUD"/>
    <s v="BAUDMU"/>
    <x v="0"/>
    <n v="3500"/>
    <n v="2"/>
    <s v="NPM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1"/>
    <n v="1"/>
    <n v="0"/>
    <n v="1"/>
    <x v="2"/>
    <n v="1"/>
  </r>
  <r>
    <x v="320"/>
    <s v="BAUD 14  / BAUD 10X30 3CM"/>
    <s v="BAUD"/>
    <s v="BAUDMU"/>
    <x v="0"/>
    <n v="1500"/>
    <n v="2"/>
    <s v="BNMKMR"/>
    <s v=""/>
    <s v="1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2"/>
    <n v="1"/>
    <x v="1"/>
    <x v="1"/>
    <n v="0"/>
    <n v="0"/>
    <n v="0"/>
    <x v="0"/>
    <n v="1"/>
  </r>
  <r>
    <x v="321"/>
    <s v="BAUD CVT 6 x 35"/>
    <s v="BAUD"/>
    <s v="BAUDMU"/>
    <x v="3"/>
    <n v="1300"/>
    <n v="2"/>
    <s v="AAR"/>
    <s v=""/>
    <s v="1"/>
    <n v="1"/>
    <n v="4"/>
    <n v="7"/>
    <n v="0"/>
    <n v="4"/>
    <n v="0"/>
    <n v="0"/>
    <n v="1"/>
    <n v="4"/>
    <n v="4"/>
    <n v="7"/>
    <n v="0"/>
    <n v="2"/>
    <n v="7"/>
    <n v="11"/>
    <n v="7"/>
    <n v="4"/>
    <n v="4"/>
    <n v="0"/>
    <n v="1"/>
    <n v="5"/>
    <n v="8"/>
    <n v="11"/>
    <n v="7"/>
    <n v="2"/>
    <n v="6"/>
    <n v="11"/>
    <n v="7"/>
    <x v="39"/>
    <x v="1"/>
    <n v="34"/>
    <n v="0"/>
    <n v="34"/>
    <x v="35"/>
    <n v="4"/>
  </r>
  <r>
    <x v="322"/>
    <s v="BENSIN 500 ML"/>
    <s v="CAIRAN"/>
    <s v="IMITAS"/>
    <x v="1"/>
    <n v="6250"/>
    <n v="1"/>
    <s v="PBM"/>
    <s v=""/>
    <n v="1"/>
    <n v="2"/>
    <n v="10"/>
    <n v="9"/>
    <n v="10"/>
    <n v="9"/>
    <n v="11"/>
    <n v="3"/>
    <n v="10"/>
    <n v="14"/>
    <n v="1"/>
    <n v="2"/>
    <n v="2"/>
    <n v="3"/>
    <n v="14"/>
    <n v="19"/>
    <n v="19"/>
    <n v="19"/>
    <n v="20"/>
    <n v="14"/>
    <n v="13"/>
    <n v="24"/>
    <n v="15"/>
    <n v="16"/>
    <n v="4"/>
    <n v="5"/>
    <n v="13"/>
    <n v="24"/>
    <n v="14"/>
    <x v="5"/>
    <x v="1"/>
    <n v="6"/>
    <n v="0"/>
    <n v="6"/>
    <x v="11"/>
    <n v="7"/>
  </r>
  <r>
    <x v="323"/>
    <s v="BAUD BUANGAN OLI BAWAH BEAT / BAUD OLI 17 YAMAHA"/>
    <s v="BAUD"/>
    <s v="BAUDMU"/>
    <x v="3"/>
    <n v="3000"/>
    <n v="1"/>
    <s v="GSM"/>
    <s v=""/>
    <n v="1"/>
    <n v="1"/>
    <n v="0"/>
    <n v="2"/>
    <n v="1"/>
    <n v="0"/>
    <n v="1"/>
    <n v="0"/>
    <n v="0"/>
    <n v="1"/>
    <n v="2"/>
    <n v="0"/>
    <n v="0"/>
    <n v="0"/>
    <n v="2"/>
    <n v="2"/>
    <n v="3"/>
    <n v="1"/>
    <n v="1"/>
    <n v="1"/>
    <n v="0"/>
    <n v="1"/>
    <n v="3"/>
    <n v="1"/>
    <n v="0"/>
    <n v="0"/>
    <n v="0"/>
    <n v="3"/>
    <n v="2"/>
    <x v="13"/>
    <x v="1"/>
    <n v="8"/>
    <n v="0"/>
    <n v="8"/>
    <x v="7"/>
    <n v="1"/>
  </r>
  <r>
    <x v="324"/>
    <s v="BAUD CUN CARBU / BAUD JP 4X15"/>
    <s v="BAUD"/>
    <s v="BAUDMU"/>
    <x v="2"/>
    <n v="210"/>
    <n v="10"/>
    <s v="GSM"/>
    <s v=""/>
    <n v="1"/>
    <n v="1"/>
    <n v="0"/>
    <n v="0"/>
    <n v="4"/>
    <n v="0"/>
    <n v="2"/>
    <n v="0"/>
    <n v="0"/>
    <n v="3"/>
    <n v="0"/>
    <n v="1"/>
    <n v="0"/>
    <n v="0"/>
    <n v="4"/>
    <n v="0"/>
    <n v="4"/>
    <n v="4"/>
    <n v="2"/>
    <n v="2"/>
    <n v="0"/>
    <n v="3"/>
    <n v="3"/>
    <n v="4"/>
    <n v="1"/>
    <n v="0"/>
    <n v="0"/>
    <n v="4"/>
    <n v="4"/>
    <x v="12"/>
    <x v="1"/>
    <n v="18"/>
    <n v="0"/>
    <n v="18"/>
    <x v="26"/>
    <n v="2"/>
  </r>
  <r>
    <x v="325"/>
    <s v="BUSI NGK CPR6EA-9 / BUSI U24"/>
    <s v="KELISTRIKAN. STATER/ENGKOL"/>
    <s v="IMITAS"/>
    <x v="1"/>
    <n v="20500"/>
    <n v="1"/>
    <s v="GSM"/>
    <s v=""/>
    <s v="1"/>
    <n v="1"/>
    <n v="9"/>
    <n v="7"/>
    <n v="0"/>
    <n v="3"/>
    <n v="9"/>
    <n v="6"/>
    <n v="7"/>
    <n v="0"/>
    <n v="7"/>
    <n v="8"/>
    <n v="0"/>
    <n v="3"/>
    <n v="9"/>
    <n v="16"/>
    <n v="7"/>
    <n v="3"/>
    <n v="12"/>
    <n v="15"/>
    <n v="13"/>
    <n v="7"/>
    <n v="7"/>
    <n v="8"/>
    <n v="8"/>
    <n v="3"/>
    <n v="12"/>
    <n v="16"/>
    <n v="9"/>
    <x v="20"/>
    <x v="1"/>
    <n v="2"/>
    <n v="0"/>
    <n v="2"/>
    <x v="1"/>
    <n v="5"/>
  </r>
  <r>
    <x v="326"/>
    <s v="BAUD 12 PANJANG 7 CM"/>
    <s v="BAUD"/>
    <s v="BAUDMU"/>
    <x v="0"/>
    <n v="1500"/>
    <n v="1"/>
    <s v="AAR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1"/>
    <x v="1"/>
    <n v="1"/>
    <n v="0"/>
    <n v="1"/>
    <x v="2"/>
    <n v="1"/>
  </r>
  <r>
    <x v="327"/>
    <s v="BAUD DOP COVER ABS/BAUD SCOOPY 1,5CM"/>
    <s v="BAUD"/>
    <s v="BAUDMU"/>
    <x v="3"/>
    <n v="900"/>
    <n v="10"/>
    <s v="AAR"/>
    <s v=""/>
    <n v="1"/>
    <n v="1"/>
    <n v="1"/>
    <n v="4"/>
    <n v="2"/>
    <n v="1"/>
    <n v="2"/>
    <n v="1"/>
    <n v="4"/>
    <n v="0"/>
    <n v="1"/>
    <n v="2"/>
    <n v="0"/>
    <n v="0"/>
    <n v="4"/>
    <n v="5"/>
    <n v="6"/>
    <n v="3"/>
    <n v="3"/>
    <n v="3"/>
    <n v="5"/>
    <n v="4"/>
    <n v="1"/>
    <n v="2"/>
    <n v="2"/>
    <n v="0"/>
    <n v="1"/>
    <n v="6"/>
    <n v="4"/>
    <x v="15"/>
    <x v="1"/>
    <n v="8"/>
    <n v="0"/>
    <n v="8"/>
    <x v="7"/>
    <n v="2"/>
  </r>
  <r>
    <x v="328"/>
    <s v="BAUD CVT PANJANG 6CM"/>
    <s v="BAUD"/>
    <s v="BAUDMU"/>
    <x v="2"/>
    <n v="1500"/>
    <n v="1"/>
    <s v="AAR"/>
    <s v=""/>
    <n v="1"/>
    <n v="1"/>
    <n v="1"/>
    <n v="0"/>
    <n v="0"/>
    <n v="0"/>
    <n v="1"/>
    <n v="0"/>
    <n v="3"/>
    <n v="0"/>
    <n v="0"/>
    <n v="0"/>
    <n v="1"/>
    <n v="0"/>
    <n v="3"/>
    <n v="1"/>
    <n v="0"/>
    <n v="0"/>
    <n v="1"/>
    <n v="1"/>
    <n v="3"/>
    <n v="3"/>
    <n v="0"/>
    <n v="0"/>
    <n v="1"/>
    <n v="1"/>
    <n v="1"/>
    <n v="3"/>
    <n v="3"/>
    <x v="13"/>
    <x v="1"/>
    <n v="0"/>
    <n v="0"/>
    <n v="0"/>
    <x v="0"/>
    <n v="2"/>
  </r>
  <r>
    <x v="330"/>
    <s v="BAUD FILTER HONDA"/>
    <s v="BAUD"/>
    <s v="BAUDMU"/>
    <x v="3"/>
    <n v="750"/>
    <n v="10"/>
    <s v="GSM"/>
    <s v=""/>
    <n v="1"/>
    <n v="1"/>
    <n v="1"/>
    <n v="1"/>
    <n v="1"/>
    <n v="0"/>
    <n v="2"/>
    <n v="2"/>
    <n v="7"/>
    <n v="10"/>
    <n v="1"/>
    <n v="0"/>
    <n v="3"/>
    <n v="2"/>
    <n v="10"/>
    <n v="2"/>
    <n v="2"/>
    <n v="1"/>
    <n v="2"/>
    <n v="4"/>
    <n v="9"/>
    <n v="17"/>
    <n v="11"/>
    <n v="10"/>
    <n v="3"/>
    <n v="5"/>
    <n v="3"/>
    <n v="17"/>
    <n v="10"/>
    <x v="51"/>
    <x v="1"/>
    <n v="16"/>
    <n v="0"/>
    <n v="16"/>
    <x v="17"/>
    <n v="5"/>
  </r>
  <r>
    <x v="572"/>
    <s v="BAUD KALIPER NMAX"/>
    <s v="NOSTOK"/>
    <s v="BAUDMU"/>
    <x v="0"/>
    <n v="4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1"/>
    <n v="0"/>
    <n v="0"/>
    <n v="0"/>
    <x v="0"/>
    <n v="0"/>
  </r>
  <r>
    <x v="331"/>
    <s v="BAUD KLEM CUN HONDA"/>
    <s v="BAUD"/>
    <s v="BAUDMU"/>
    <x v="3"/>
    <n v="900"/>
    <n v="10"/>
    <s v="GSM"/>
    <s v=""/>
    <n v="1"/>
    <n v="1"/>
    <n v="0"/>
    <n v="0"/>
    <n v="9"/>
    <n v="3"/>
    <n v="5"/>
    <n v="0"/>
    <n v="2"/>
    <n v="2"/>
    <n v="7"/>
    <n v="0"/>
    <n v="0"/>
    <n v="0"/>
    <n v="9"/>
    <n v="0"/>
    <n v="9"/>
    <n v="12"/>
    <n v="8"/>
    <n v="5"/>
    <n v="2"/>
    <n v="4"/>
    <n v="9"/>
    <n v="2"/>
    <n v="0"/>
    <n v="0"/>
    <n v="0"/>
    <n v="12"/>
    <n v="9"/>
    <x v="52"/>
    <x v="1"/>
    <n v="48"/>
    <n v="0"/>
    <n v="48"/>
    <x v="50"/>
    <n v="5"/>
  </r>
  <r>
    <x v="332"/>
    <s v="BAUD KLIP PLASTIK BESAR"/>
    <s v="BAUD"/>
    <s v="BAUDMU"/>
    <x v="0"/>
    <n v="1400"/>
    <n v="5"/>
    <s v="G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1"/>
    <n v="18"/>
    <n v="0"/>
    <n v="18"/>
    <x v="26"/>
    <n v="1"/>
  </r>
  <r>
    <x v="333"/>
    <s v="BAUD KLIP PLASTIK KECIL"/>
    <s v="BAUD"/>
    <s v="BAUDMU"/>
    <x v="1"/>
    <n v="1000"/>
    <n v="10"/>
    <s v="AAR"/>
    <s v=""/>
    <s v="1"/>
    <n v="1"/>
    <n v="6"/>
    <n v="16"/>
    <n v="12"/>
    <n v="1"/>
    <n v="8"/>
    <n v="3"/>
    <n v="7"/>
    <n v="4"/>
    <n v="2"/>
    <n v="3"/>
    <n v="7"/>
    <n v="9"/>
    <n v="16"/>
    <n v="22"/>
    <n v="28"/>
    <n v="13"/>
    <n v="9"/>
    <n v="11"/>
    <n v="10"/>
    <n v="11"/>
    <n v="6"/>
    <n v="7"/>
    <n v="10"/>
    <n v="16"/>
    <n v="15"/>
    <n v="28"/>
    <n v="16"/>
    <x v="28"/>
    <x v="1"/>
    <n v="31"/>
    <n v="0"/>
    <n v="31"/>
    <x v="24"/>
    <n v="8"/>
  </r>
  <r>
    <x v="334"/>
    <s v="BAUD OLI GARDAN"/>
    <s v="BAUD"/>
    <s v="BAUDMU"/>
    <x v="2"/>
    <n v="1500"/>
    <n v="2"/>
    <s v="NJM"/>
    <s v=""/>
    <s v="1"/>
    <n v="1"/>
    <n v="0"/>
    <n v="1"/>
    <n v="1"/>
    <n v="0"/>
    <n v="0"/>
    <n v="1"/>
    <n v="2"/>
    <n v="0"/>
    <n v="0"/>
    <n v="0"/>
    <n v="1"/>
    <n v="0"/>
    <n v="2"/>
    <n v="1"/>
    <n v="2"/>
    <n v="1"/>
    <n v="0"/>
    <n v="1"/>
    <n v="3"/>
    <n v="2"/>
    <n v="0"/>
    <n v="0"/>
    <n v="1"/>
    <n v="1"/>
    <n v="0"/>
    <n v="3"/>
    <n v="2"/>
    <x v="13"/>
    <x v="1"/>
    <n v="0"/>
    <n v="0"/>
    <n v="0"/>
    <x v="0"/>
    <n v="1"/>
  </r>
  <r>
    <x v="335"/>
    <s v="BOHLAM DEPAN H.SCOOPY ASPIRA (PS)"/>
    <s v="KELISTRIKAN. STATER/ENGKOL"/>
    <s v="IMITAS"/>
    <x v="0"/>
    <n v="28000"/>
    <n v="1"/>
    <s v="GSM"/>
    <s v=""/>
    <n v="1"/>
    <n v="1"/>
    <n v="0"/>
    <n v="0"/>
    <n v="0"/>
    <n v="0"/>
    <n v="0"/>
    <n v="0"/>
    <n v="1"/>
    <n v="0"/>
    <n v="2"/>
    <n v="0"/>
    <n v="0"/>
    <n v="0"/>
    <n v="2"/>
    <n v="0"/>
    <n v="0"/>
    <n v="0"/>
    <n v="0"/>
    <n v="0"/>
    <n v="1"/>
    <n v="1"/>
    <n v="2"/>
    <n v="0"/>
    <n v="0"/>
    <n v="0"/>
    <n v="0"/>
    <n v="2"/>
    <n v="2"/>
    <x v="1"/>
    <x v="1"/>
    <n v="2"/>
    <n v="0"/>
    <n v="2"/>
    <x v="1"/>
    <n v="1"/>
  </r>
  <r>
    <x v="573"/>
    <s v="BOS KLEP H.BEAT FI IMI"/>
    <s v="NOSTOK"/>
    <s v="IMITAS"/>
    <x v="0"/>
    <n v="27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1"/>
    <n v="0"/>
    <n v="0"/>
    <n v="0"/>
    <x v="0"/>
    <n v="0"/>
  </r>
  <r>
    <x v="574"/>
    <s v="BAN LUAR 80/90-17 FDR"/>
    <s v="RODA"/>
    <s v="ORISIN"/>
    <x v="0"/>
    <n v="175000"/>
    <n v="1"/>
    <s v="HKJ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1"/>
    <n v="0"/>
    <n v="0"/>
    <n v="0"/>
    <x v="0"/>
    <n v="1"/>
  </r>
  <r>
    <x v="575"/>
    <s v="BAUD L 8X20"/>
    <s v="NOSTOK"/>
    <s v="BAUDMU"/>
    <x v="0"/>
    <n v="2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1"/>
    <n v="0"/>
    <n v="0"/>
    <n v="0"/>
    <x v="0"/>
    <n v="0"/>
  </r>
  <r>
    <x v="576"/>
    <s v="BAN TUBLES 100/80-14 FDR"/>
    <s v="RODA"/>
    <s v="ORISIN"/>
    <x v="0"/>
    <n v="248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1"/>
    <n v="1"/>
    <n v="0"/>
    <n v="1"/>
    <x v="2"/>
    <n v="1"/>
  </r>
  <r>
    <x v="339"/>
    <s v="BAN TUBLES 130/70-13 FDR (BELAKANG NMAX)"/>
    <s v="NOSTOK"/>
    <s v="ORISIN"/>
    <x v="0"/>
    <n v="315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577"/>
    <s v="BAN LUAR 70/90-17 FDR"/>
    <s v="RODA"/>
    <s v="ORISIN"/>
    <x v="0"/>
    <n v="142000"/>
    <n v="1"/>
    <s v="HKJ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1"/>
    <n v="1"/>
    <n v="0"/>
    <n v="1"/>
    <x v="2"/>
    <n v="1"/>
  </r>
  <r>
    <x v="340"/>
    <s v="BAN TUBLES 120/70-14 FDR"/>
    <s v="RODA"/>
    <s v="IMITAS"/>
    <x v="0"/>
    <n v="306000"/>
    <n v="1"/>
    <s v="HKJ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1"/>
    <n v="0"/>
    <n v="0"/>
    <n v="0"/>
    <x v="0"/>
    <n v="1"/>
  </r>
  <r>
    <x v="341"/>
    <s v="BOHLAM CUMI SPEEDOMETER IMI (PS)"/>
    <s v="KELISTRIKAN. STATER/ENGKOL"/>
    <s v="IMITAS"/>
    <x v="1"/>
    <n v="1000"/>
    <n v="1"/>
    <s v="GSM"/>
    <s v=""/>
    <n v="1"/>
    <n v="1"/>
    <n v="0"/>
    <n v="5"/>
    <n v="3"/>
    <n v="5"/>
    <n v="4"/>
    <n v="0"/>
    <n v="6"/>
    <n v="6"/>
    <n v="13"/>
    <n v="3"/>
    <n v="5"/>
    <n v="6"/>
    <n v="13"/>
    <n v="5"/>
    <n v="8"/>
    <n v="8"/>
    <n v="9"/>
    <n v="4"/>
    <n v="6"/>
    <n v="12"/>
    <n v="19"/>
    <n v="9"/>
    <n v="8"/>
    <n v="11"/>
    <n v="6"/>
    <n v="19"/>
    <n v="13"/>
    <x v="53"/>
    <x v="1"/>
    <n v="30"/>
    <n v="0"/>
    <n v="30"/>
    <x v="27"/>
    <n v="7"/>
  </r>
  <r>
    <x v="578"/>
    <s v="BORDES/PIJAKAN KAKI H.BEAT ESP IMI"/>
    <s v="NOSTOK"/>
    <s v="IMITAS"/>
    <x v="0"/>
    <n v="7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342"/>
    <s v="BRIGHT GAS 220G"/>
    <s v="CAIRAN"/>
    <s v="IMITAS"/>
    <x v="3"/>
    <n v="5200"/>
    <n v="1"/>
    <s v="IDM"/>
    <s v=""/>
    <s v="1"/>
    <n v="5"/>
    <n v="5"/>
    <n v="0"/>
    <n v="0"/>
    <n v="0"/>
    <n v="1"/>
    <n v="2"/>
    <n v="0"/>
    <n v="0"/>
    <n v="0"/>
    <n v="7"/>
    <n v="0"/>
    <n v="5"/>
    <n v="7"/>
    <n v="5"/>
    <n v="0"/>
    <n v="0"/>
    <n v="1"/>
    <n v="3"/>
    <n v="2"/>
    <n v="0"/>
    <n v="0"/>
    <n v="7"/>
    <n v="7"/>
    <n v="5"/>
    <n v="10"/>
    <n v="10"/>
    <n v="7"/>
    <x v="17"/>
    <x v="1"/>
    <n v="5"/>
    <n v="0"/>
    <n v="5"/>
    <x v="13"/>
    <n v="4"/>
  </r>
  <r>
    <x v="344"/>
    <s v="BATERAI REMOTE"/>
    <s v="KELISTRIKAN. STATER/ENGKOL"/>
    <s v="IMITAS"/>
    <x v="3"/>
    <n v="13083.333333333299"/>
    <n v="1"/>
    <s v="IDM"/>
    <s v=""/>
    <n v="1"/>
    <n v="1"/>
    <n v="2"/>
    <n v="0"/>
    <n v="0"/>
    <n v="1"/>
    <n v="2"/>
    <n v="2"/>
    <n v="0"/>
    <n v="2"/>
    <n v="0"/>
    <n v="0"/>
    <n v="2"/>
    <n v="0"/>
    <n v="2"/>
    <n v="2"/>
    <n v="0"/>
    <n v="1"/>
    <n v="3"/>
    <n v="4"/>
    <n v="2"/>
    <n v="2"/>
    <n v="2"/>
    <n v="2"/>
    <n v="2"/>
    <n v="2"/>
    <n v="2"/>
    <n v="4"/>
    <n v="2"/>
    <x v="12"/>
    <x v="1"/>
    <n v="6"/>
    <n v="0"/>
    <n v="6"/>
    <x v="11"/>
    <n v="1"/>
  </r>
  <r>
    <x v="345"/>
    <s v="BAUD CVT PANJANG  8CM"/>
    <s v="BAUD"/>
    <s v="BAUDMU"/>
    <x v="2"/>
    <n v="2000"/>
    <n v="1"/>
    <s v="BLJ"/>
    <s v=""/>
    <n v="1"/>
    <n v="1"/>
    <n v="0"/>
    <n v="1"/>
    <n v="0"/>
    <n v="0"/>
    <n v="0"/>
    <n v="0"/>
    <n v="0"/>
    <n v="1"/>
    <n v="2"/>
    <n v="1"/>
    <n v="0"/>
    <n v="0"/>
    <n v="2"/>
    <n v="1"/>
    <n v="1"/>
    <n v="0"/>
    <n v="0"/>
    <n v="0"/>
    <n v="0"/>
    <n v="1"/>
    <n v="3"/>
    <n v="2"/>
    <n v="1"/>
    <n v="0"/>
    <n v="0"/>
    <n v="3"/>
    <n v="2"/>
    <x v="13"/>
    <x v="1"/>
    <n v="5"/>
    <n v="0"/>
    <n v="5"/>
    <x v="13"/>
    <n v="1"/>
  </r>
  <r>
    <x v="579"/>
    <s v="CDI BEAT CARBU IMI"/>
    <s v="NOSTOK"/>
    <s v="IMITAS"/>
    <x v="0"/>
    <n v="167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346"/>
    <s v="BUSI NGK Y.MIO J CR6HSA"/>
    <s v="KELISTRIKAN. STATER/ENGKOL"/>
    <s v="IMITAS"/>
    <x v="0"/>
    <n v="18000"/>
    <n v="1"/>
    <s v="GSM"/>
    <s v=""/>
    <n v="1"/>
    <n v="1"/>
    <n v="0"/>
    <n v="1"/>
    <n v="0"/>
    <n v="0"/>
    <n v="1"/>
    <n v="0"/>
    <n v="0"/>
    <n v="1"/>
    <n v="0"/>
    <n v="0"/>
    <n v="0"/>
    <n v="0"/>
    <n v="1"/>
    <n v="1"/>
    <n v="1"/>
    <n v="0"/>
    <n v="1"/>
    <n v="1"/>
    <n v="0"/>
    <n v="1"/>
    <n v="1"/>
    <n v="1"/>
    <n v="0"/>
    <n v="0"/>
    <n v="0"/>
    <n v="1"/>
    <n v="1"/>
    <x v="2"/>
    <x v="1"/>
    <n v="1"/>
    <n v="0"/>
    <n v="1"/>
    <x v="2"/>
    <n v="1"/>
  </r>
  <r>
    <x v="347"/>
    <s v="BUSI NGK CR8E"/>
    <s v="KELISTRIKAN. STATER/ENGKOL"/>
    <s v="IMITAS"/>
    <x v="0"/>
    <n v="18000"/>
    <n v="1"/>
    <s v="GSM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2"/>
    <n v="0"/>
    <n v="2"/>
    <x v="1"/>
    <n v="1"/>
  </r>
  <r>
    <x v="580"/>
    <s v="DISC PAD BELAKANG H.MEGAPRO MST (PB)"/>
    <s v="REM"/>
    <s v="BAUDMU"/>
    <x v="0"/>
    <n v="15000"/>
    <n v="1"/>
    <s v=""/>
    <s v=""/>
    <n v="1"/>
    <n v="1"/>
    <n v="0"/>
    <n v="0"/>
    <n v="0"/>
    <n v="0"/>
    <n v="1"/>
    <n v="0"/>
    <n v="0"/>
    <n v="0"/>
    <n v="1"/>
    <n v="0"/>
    <n v="0"/>
    <n v="0"/>
    <n v="1"/>
    <n v="0"/>
    <n v="0"/>
    <n v="0"/>
    <n v="1"/>
    <n v="1"/>
    <n v="0"/>
    <n v="0"/>
    <n v="1"/>
    <n v="0"/>
    <n v="0"/>
    <n v="0"/>
    <n v="0"/>
    <n v="1"/>
    <n v="1"/>
    <x v="1"/>
    <x v="1"/>
    <n v="2"/>
    <n v="0"/>
    <n v="2"/>
    <x v="1"/>
    <n v="1"/>
  </r>
  <r>
    <x v="348"/>
    <s v="DISC PAD BELAKANG H.PCX 150 MST (PB)"/>
    <s v="REM"/>
    <s v="BAUDMU"/>
    <x v="2"/>
    <n v="21000"/>
    <n v="1"/>
    <s v=""/>
    <s v=""/>
    <n v="1"/>
    <n v="1"/>
    <n v="1"/>
    <n v="1"/>
    <n v="2"/>
    <n v="0"/>
    <n v="0"/>
    <n v="0"/>
    <n v="1"/>
    <n v="0"/>
    <n v="0"/>
    <n v="0"/>
    <n v="1"/>
    <n v="0"/>
    <n v="2"/>
    <n v="2"/>
    <n v="3"/>
    <n v="2"/>
    <n v="0"/>
    <n v="0"/>
    <n v="1"/>
    <n v="1"/>
    <n v="0"/>
    <n v="0"/>
    <n v="1"/>
    <n v="1"/>
    <n v="1"/>
    <n v="3"/>
    <n v="2"/>
    <x v="13"/>
    <x v="1"/>
    <n v="11"/>
    <n v="0"/>
    <n v="11"/>
    <x v="15"/>
    <n v="1"/>
  </r>
  <r>
    <x v="349"/>
    <s v="DISC PAD BELAKANG H.SUPRA X-125/SATRIA F150 MST (PB)"/>
    <s v="REM"/>
    <s v="BAUDMU"/>
    <x v="0"/>
    <n v="11000"/>
    <n v="1"/>
    <s v=""/>
    <s v=""/>
    <n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x v="1"/>
    <x v="1"/>
    <n v="4"/>
    <n v="0"/>
    <n v="4"/>
    <x v="8"/>
    <n v="1"/>
  </r>
  <r>
    <x v="350"/>
    <s v="DISC PAD H.BLADE/REVO MST (PB)"/>
    <s v="REM"/>
    <s v="BAUDMU"/>
    <x v="0"/>
    <n v="11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1"/>
    <n v="11"/>
    <n v="0"/>
    <n v="11"/>
    <x v="15"/>
    <n v="1"/>
  </r>
  <r>
    <x v="351"/>
    <s v="DISC PAD DEPAN H.PCX 150 MST (PB)"/>
    <s v="REM"/>
    <s v="BAUDMU"/>
    <x v="0"/>
    <n v="21000"/>
    <n v="1"/>
    <s v=""/>
    <s v=""/>
    <n v="1"/>
    <n v="1"/>
    <n v="0"/>
    <n v="0"/>
    <n v="3"/>
    <n v="0"/>
    <n v="0"/>
    <n v="0"/>
    <n v="0"/>
    <n v="0"/>
    <n v="0"/>
    <n v="0"/>
    <n v="0"/>
    <n v="1"/>
    <n v="3"/>
    <n v="0"/>
    <n v="3"/>
    <n v="3"/>
    <n v="0"/>
    <n v="0"/>
    <n v="0"/>
    <n v="0"/>
    <n v="0"/>
    <n v="0"/>
    <n v="0"/>
    <n v="1"/>
    <n v="1"/>
    <n v="3"/>
    <n v="3"/>
    <x v="13"/>
    <x v="1"/>
    <n v="11"/>
    <n v="0"/>
    <n v="11"/>
    <x v="15"/>
    <n v="2"/>
  </r>
  <r>
    <x v="352"/>
    <s v="DISC PAD DEPAN H.SUPRA X-125 MST (PB)"/>
    <s v="REM"/>
    <s v="BAUDMU"/>
    <x v="0"/>
    <n v="11000"/>
    <n v="1"/>
    <s v=""/>
    <s v=""/>
    <n v="1"/>
    <n v="1"/>
    <n v="0"/>
    <n v="0"/>
    <n v="0"/>
    <n v="0"/>
    <n v="1"/>
    <n v="0"/>
    <n v="1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1"/>
    <x v="1"/>
    <x v="1"/>
    <n v="3"/>
    <n v="0"/>
    <n v="3"/>
    <x v="10"/>
    <n v="1"/>
  </r>
  <r>
    <x v="353"/>
    <s v="DOUBLE TAPE FOAM"/>
    <s v="BAHAN HABIS PAKAI"/>
    <s v="IMITAS"/>
    <x v="3"/>
    <n v="8000"/>
    <n v="1"/>
    <s v="FC"/>
    <s v=""/>
    <n v="1"/>
    <n v="1"/>
    <n v="1"/>
    <n v="1"/>
    <n v="0"/>
    <n v="2"/>
    <n v="1"/>
    <n v="0"/>
    <n v="0"/>
    <n v="0"/>
    <n v="1"/>
    <n v="2"/>
    <n v="0"/>
    <n v="1"/>
    <n v="2"/>
    <n v="2"/>
    <n v="1"/>
    <n v="2"/>
    <n v="3"/>
    <n v="1"/>
    <n v="0"/>
    <n v="0"/>
    <n v="1"/>
    <n v="2"/>
    <n v="2"/>
    <n v="1"/>
    <n v="2"/>
    <n v="3"/>
    <n v="2"/>
    <x v="13"/>
    <x v="1"/>
    <n v="2"/>
    <n v="0"/>
    <n v="2"/>
    <x v="1"/>
    <n v="1"/>
  </r>
  <r>
    <x v="581"/>
    <s v="AKI KERING GTZ7V DND"/>
    <s v="NOSTOK"/>
    <s v="AKIGEN"/>
    <x v="0"/>
    <n v="190000"/>
    <n v="1"/>
    <s v="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0"/>
    <x v="0"/>
    <x v="1"/>
    <n v="0"/>
    <n v="0"/>
    <n v="0"/>
    <x v="0"/>
    <n v="0"/>
  </r>
  <r>
    <x v="582"/>
    <s v="DISC PAD Y.MIO M3 MST (PB)"/>
    <s v="REM"/>
    <s v="BAUDMU"/>
    <x v="0"/>
    <n v="11000"/>
    <n v="1"/>
    <s v=""/>
    <s v="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1"/>
    <x v="1"/>
    <x v="1"/>
    <n v="5"/>
    <n v="0"/>
    <n v="5"/>
    <x v="13"/>
    <n v="1"/>
  </r>
  <r>
    <x v="355"/>
    <s v="DISC PAD Y.MIO SOUL NEW MST (PB)"/>
    <s v="REM"/>
    <s v="BAUDMU"/>
    <x v="0"/>
    <n v="11000"/>
    <n v="1"/>
    <s v=""/>
    <s v=""/>
    <n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x v="1"/>
    <x v="1"/>
    <n v="5"/>
    <n v="0"/>
    <n v="5"/>
    <x v="13"/>
    <n v="1"/>
  </r>
  <r>
    <x v="583"/>
    <s v="DISC PAD H.TIGER/MEGAPRO/ADV MST (PB)"/>
    <s v="REM"/>
    <s v="BAUDMU"/>
    <x v="0"/>
    <n v="11000"/>
    <n v="1"/>
    <s v="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x v="1"/>
    <x v="1"/>
    <n v="2"/>
    <n v="0"/>
    <n v="2"/>
    <x v="1"/>
    <n v="1"/>
  </r>
  <r>
    <x v="356"/>
    <s v="DISC PAD H.VARIO 125 NEW/GENIO MST (PB)"/>
    <s v="REM"/>
    <s v="BAUDMU"/>
    <x v="3"/>
    <n v="15000"/>
    <n v="1"/>
    <s v="GSM"/>
    <s v=""/>
    <s v="1"/>
    <n v="1"/>
    <n v="1"/>
    <n v="0"/>
    <n v="0"/>
    <n v="1"/>
    <n v="1"/>
    <n v="1"/>
    <n v="3"/>
    <n v="1"/>
    <n v="1"/>
    <n v="0"/>
    <n v="0"/>
    <n v="0"/>
    <n v="3"/>
    <n v="1"/>
    <n v="0"/>
    <n v="1"/>
    <n v="2"/>
    <n v="2"/>
    <n v="4"/>
    <n v="4"/>
    <n v="2"/>
    <n v="1"/>
    <n v="0"/>
    <n v="0"/>
    <n v="1"/>
    <n v="4"/>
    <n v="3"/>
    <x v="12"/>
    <x v="1"/>
    <n v="8"/>
    <n v="0"/>
    <n v="8"/>
    <x v="7"/>
    <n v="2"/>
  </r>
  <r>
    <x v="584"/>
    <s v="COVER DUDUKAN RADIATOR VARIO 125 IMI"/>
    <s v="NOSTOK"/>
    <s v="IMITAS"/>
    <x v="0"/>
    <n v="50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358"/>
    <s v="DISC PAD H.VARIO TECHNO/VARIO MST (PB)"/>
    <s v="REM"/>
    <s v="BAUDMU"/>
    <x v="1"/>
    <n v="11000"/>
    <n v="1"/>
    <s v="GSM"/>
    <s v=""/>
    <n v="1"/>
    <n v="1"/>
    <n v="2"/>
    <n v="3"/>
    <n v="2"/>
    <n v="4"/>
    <n v="6"/>
    <n v="0"/>
    <n v="3"/>
    <n v="1"/>
    <n v="5"/>
    <n v="6"/>
    <n v="6"/>
    <n v="2"/>
    <n v="6"/>
    <n v="5"/>
    <n v="5"/>
    <n v="6"/>
    <n v="10"/>
    <n v="6"/>
    <n v="3"/>
    <n v="4"/>
    <n v="6"/>
    <n v="7"/>
    <n v="12"/>
    <n v="8"/>
    <n v="4"/>
    <n v="12"/>
    <n v="6"/>
    <x v="8"/>
    <x v="1"/>
    <n v="2"/>
    <n v="0"/>
    <n v="2"/>
    <x v="1"/>
    <n v="3"/>
  </r>
  <r>
    <x v="359"/>
    <s v="DEXTONE EXPOXY ADHESIVES / LEM BESI"/>
    <s v="BAHAN HABIS PAKAI"/>
    <s v="IMITAS"/>
    <x v="0"/>
    <n v="14000"/>
    <n v="1"/>
    <s v="WRG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1"/>
    <n v="2"/>
    <n v="0"/>
    <n v="2"/>
    <x v="1"/>
    <n v="1"/>
  </r>
  <r>
    <x v="360"/>
    <s v="OLI MATIC ENDURO G 0.8"/>
    <s v="CAIRAN"/>
    <s v="OLIGEN"/>
    <x v="3"/>
    <n v="37500"/>
    <n v="3"/>
    <s v="HKJ"/>
    <s v=""/>
    <n v="1"/>
    <n v="1"/>
    <n v="2"/>
    <n v="1"/>
    <n v="3"/>
    <n v="3"/>
    <n v="0"/>
    <n v="1"/>
    <n v="3"/>
    <n v="0"/>
    <n v="2"/>
    <n v="3"/>
    <n v="2"/>
    <n v="1"/>
    <n v="3"/>
    <n v="3"/>
    <n v="4"/>
    <n v="6"/>
    <n v="3"/>
    <n v="1"/>
    <n v="4"/>
    <n v="3"/>
    <n v="2"/>
    <n v="3"/>
    <n v="5"/>
    <n v="3"/>
    <n v="3"/>
    <n v="6"/>
    <n v="3"/>
    <x v="15"/>
    <x v="1"/>
    <n v="9"/>
    <n v="0"/>
    <n v="9"/>
    <x v="9"/>
    <n v="2"/>
  </r>
  <r>
    <x v="361"/>
    <s v="OLI GEAR ENDURO 120ML"/>
    <s v="CAIRAN"/>
    <s v="ORISIN"/>
    <x v="3"/>
    <n v="14000"/>
    <n v="2"/>
    <s v="GSM"/>
    <s v=""/>
    <n v="1"/>
    <n v="1"/>
    <n v="2"/>
    <n v="3"/>
    <n v="1"/>
    <n v="4"/>
    <n v="0"/>
    <n v="0"/>
    <n v="1"/>
    <n v="1"/>
    <n v="1"/>
    <n v="3"/>
    <n v="2"/>
    <n v="0"/>
    <n v="4"/>
    <n v="5"/>
    <n v="4"/>
    <n v="5"/>
    <n v="4"/>
    <n v="0"/>
    <n v="1"/>
    <n v="2"/>
    <n v="2"/>
    <n v="4"/>
    <n v="5"/>
    <n v="2"/>
    <n v="2"/>
    <n v="5"/>
    <n v="4"/>
    <x v="14"/>
    <x v="1"/>
    <n v="3"/>
    <n v="0"/>
    <n v="3"/>
    <x v="10"/>
    <n v="2"/>
  </r>
  <r>
    <x v="362"/>
    <s v="OLI MATIC ENDURO S 0.8"/>
    <s v="CAIRAN"/>
    <s v="OLIGEN"/>
    <x v="3"/>
    <n v="38500"/>
    <n v="1"/>
    <s v="HKJ"/>
    <s v=""/>
    <n v="1"/>
    <n v="6"/>
    <n v="2"/>
    <n v="4"/>
    <n v="2"/>
    <n v="3"/>
    <n v="1"/>
    <n v="0"/>
    <n v="3"/>
    <n v="2"/>
    <n v="1"/>
    <n v="3"/>
    <n v="2"/>
    <n v="0"/>
    <n v="4"/>
    <n v="6"/>
    <n v="6"/>
    <n v="5"/>
    <n v="4"/>
    <n v="1"/>
    <n v="3"/>
    <n v="5"/>
    <n v="3"/>
    <n v="5"/>
    <n v="5"/>
    <n v="2"/>
    <n v="2"/>
    <n v="6"/>
    <n v="4"/>
    <x v="15"/>
    <x v="1"/>
    <n v="6"/>
    <n v="0"/>
    <n v="6"/>
    <x v="11"/>
    <n v="2"/>
  </r>
  <r>
    <x v="363"/>
    <s v="BAN TUBLES FDR 100/90-12"/>
    <s v="RODA"/>
    <s v="ORISIN"/>
    <x v="0"/>
    <n v="201500"/>
    <n v="1"/>
    <s v="HKJ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1"/>
    <n v="2"/>
    <n v="0"/>
    <n v="2"/>
    <x v="1"/>
    <n v="1"/>
  </r>
  <r>
    <x v="585"/>
    <s v="FILTER FUEL PUMP Y.VIXION OLD"/>
    <s v="NOSTOK"/>
    <s v="IMITAS"/>
    <x v="0"/>
    <n v="25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1"/>
    <n v="0"/>
    <n v="0"/>
    <n v="0"/>
    <x v="0"/>
    <n v="0"/>
  </r>
  <r>
    <x v="364"/>
    <s v="FILTER FUEL PUMP H.VARIO 150 IMI"/>
    <s v="FILTER"/>
    <s v="IMITAS"/>
    <x v="0"/>
    <n v="15000"/>
    <n v="1"/>
    <s v="BLJ"/>
    <s v="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1"/>
    <x v="1"/>
    <x v="1"/>
    <n v="1"/>
    <n v="0"/>
    <n v="1"/>
    <x v="2"/>
    <n v="1"/>
  </r>
  <r>
    <x v="366"/>
    <s v="FLASHER RITING VARIASI"/>
    <s v="KELISTRIKAN. STATER/ENGKOL"/>
    <s v="VARIAS"/>
    <x v="2"/>
    <n v="11000"/>
    <n v="1"/>
    <s v="HKJ"/>
    <s v=""/>
    <s v="1"/>
    <n v="1"/>
    <n v="1"/>
    <n v="1"/>
    <n v="1"/>
    <n v="0"/>
    <n v="1"/>
    <n v="0"/>
    <n v="1"/>
    <n v="0"/>
    <n v="0"/>
    <n v="0"/>
    <n v="0"/>
    <n v="0"/>
    <n v="1"/>
    <n v="2"/>
    <n v="2"/>
    <n v="1"/>
    <n v="1"/>
    <n v="1"/>
    <n v="1"/>
    <n v="1"/>
    <n v="0"/>
    <n v="0"/>
    <n v="0"/>
    <n v="0"/>
    <n v="1"/>
    <n v="2"/>
    <n v="1"/>
    <x v="1"/>
    <x v="1"/>
    <n v="2"/>
    <n v="0"/>
    <n v="2"/>
    <x v="1"/>
    <n v="1"/>
  </r>
  <r>
    <x v="586"/>
    <s v="TOP SET GRAND/SUPRA"/>
    <s v="NOSTOK"/>
    <s v="IMITAS"/>
    <x v="0"/>
    <n v="36500"/>
    <n v="1"/>
    <s v="GSM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367"/>
    <s v="FILTER FUEL PUMP H.GENIO IMI"/>
    <s v="FILTER"/>
    <s v="IMITAS"/>
    <x v="0"/>
    <n v="15000"/>
    <n v="1"/>
    <s v=""/>
    <s v=""/>
    <n v="1"/>
    <n v="1"/>
    <n v="0"/>
    <n v="0"/>
    <n v="0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0"/>
    <n v="0"/>
    <n v="0"/>
    <n v="1"/>
    <n v="1"/>
    <x v="1"/>
    <x v="1"/>
    <n v="1"/>
    <n v="0"/>
    <n v="1"/>
    <x v="2"/>
    <n v="1"/>
  </r>
  <r>
    <x v="368"/>
    <s v="FILTER FUEL PUMP H.BEAT IMI"/>
    <s v="FILTER"/>
    <s v="IMITAS"/>
    <x v="3"/>
    <n v="17000"/>
    <n v="1"/>
    <s v="GSM"/>
    <s v=""/>
    <n v="1"/>
    <n v="1"/>
    <n v="1"/>
    <n v="0"/>
    <n v="0"/>
    <n v="0"/>
    <n v="3"/>
    <n v="2"/>
    <n v="2"/>
    <n v="2"/>
    <n v="0"/>
    <n v="1"/>
    <n v="0"/>
    <n v="1"/>
    <n v="3"/>
    <n v="1"/>
    <n v="0"/>
    <n v="0"/>
    <n v="3"/>
    <n v="5"/>
    <n v="4"/>
    <n v="4"/>
    <n v="2"/>
    <n v="3"/>
    <n v="1"/>
    <n v="1"/>
    <n v="2"/>
    <n v="5"/>
    <n v="3"/>
    <x v="14"/>
    <x v="1"/>
    <n v="3"/>
    <n v="0"/>
    <n v="3"/>
    <x v="10"/>
    <n v="2"/>
  </r>
  <r>
    <x v="587"/>
    <s v="FILTER FUEL PUMP H.CB150 IMI"/>
    <s v="FILTER"/>
    <s v="IMITAS"/>
    <x v="0"/>
    <n v="35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1"/>
    <n v="0"/>
    <n v="0"/>
    <n v="0"/>
    <x v="0"/>
    <n v="1"/>
  </r>
  <r>
    <x v="369"/>
    <s v="FILTER FUEL PUMP H.VARIO 125 LAMA IMI"/>
    <s v="FILTER"/>
    <s v="IMITAS"/>
    <x v="3"/>
    <n v="25000"/>
    <n v="1"/>
    <s v="GSM"/>
    <s v=""/>
    <n v="1"/>
    <n v="1"/>
    <n v="0"/>
    <n v="0"/>
    <n v="2"/>
    <n v="1"/>
    <n v="1"/>
    <n v="1"/>
    <n v="3"/>
    <n v="0"/>
    <n v="2"/>
    <n v="1"/>
    <n v="2"/>
    <n v="0"/>
    <n v="3"/>
    <n v="0"/>
    <n v="2"/>
    <n v="3"/>
    <n v="2"/>
    <n v="2"/>
    <n v="4"/>
    <n v="3"/>
    <n v="2"/>
    <n v="1"/>
    <n v="3"/>
    <n v="2"/>
    <n v="0"/>
    <n v="4"/>
    <n v="3"/>
    <x v="12"/>
    <x v="1"/>
    <n v="4"/>
    <n v="0"/>
    <n v="4"/>
    <x v="8"/>
    <n v="2"/>
  </r>
  <r>
    <x v="370"/>
    <s v="OLI SHOCK JUMBO (OLI SOK)"/>
    <s v="CAIRAN"/>
    <s v="IMITAS"/>
    <x v="3"/>
    <n v="9500"/>
    <n v="1"/>
    <s v="HKJ"/>
    <s v=""/>
    <n v="1"/>
    <n v="1"/>
    <n v="1"/>
    <n v="4"/>
    <n v="1"/>
    <n v="2"/>
    <n v="1"/>
    <n v="0"/>
    <n v="2"/>
    <n v="3"/>
    <n v="5"/>
    <n v="1"/>
    <n v="2"/>
    <n v="3"/>
    <n v="5"/>
    <n v="5"/>
    <n v="5"/>
    <n v="3"/>
    <n v="3"/>
    <n v="1"/>
    <n v="2"/>
    <n v="5"/>
    <n v="8"/>
    <n v="4"/>
    <n v="3"/>
    <n v="5"/>
    <n v="4"/>
    <n v="8"/>
    <n v="5"/>
    <x v="3"/>
    <x v="1"/>
    <n v="6"/>
    <n v="0"/>
    <n v="6"/>
    <x v="11"/>
    <n v="3"/>
  </r>
  <r>
    <x v="371"/>
    <s v="MINYAK REM 50ML"/>
    <s v="CAIRAN"/>
    <s v="IMITAS"/>
    <x v="1"/>
    <n v="5500"/>
    <n v="1"/>
    <s v="HKJ"/>
    <s v=""/>
    <n v="1"/>
    <n v="1"/>
    <n v="5"/>
    <n v="4"/>
    <n v="5"/>
    <n v="6"/>
    <n v="3"/>
    <n v="3"/>
    <n v="11"/>
    <n v="6"/>
    <n v="11"/>
    <n v="6"/>
    <n v="5"/>
    <n v="7"/>
    <n v="11"/>
    <n v="9"/>
    <n v="9"/>
    <n v="11"/>
    <n v="9"/>
    <n v="6"/>
    <n v="14"/>
    <n v="17"/>
    <n v="17"/>
    <n v="12"/>
    <n v="11"/>
    <n v="12"/>
    <n v="12"/>
    <n v="17"/>
    <n v="11"/>
    <x v="9"/>
    <x v="1"/>
    <n v="25"/>
    <n v="0"/>
    <n v="25"/>
    <x v="51"/>
    <n v="6"/>
  </r>
  <r>
    <x v="374"/>
    <s v="BAUD CROM PANJANG 2.5CM"/>
    <s v="BAUD"/>
    <s v="BAUDMU"/>
    <x v="0"/>
    <n v="900"/>
    <n v="2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1"/>
    <n v="5"/>
    <n v="0"/>
    <n v="5"/>
    <x v="13"/>
    <n v="1"/>
  </r>
  <r>
    <x v="376"/>
    <s v="BAUD TUTUP MINYAK REM ATAS UNIVERSAL"/>
    <s v="BAUD"/>
    <s v="BAUDMU"/>
    <x v="0"/>
    <n v="400"/>
    <n v="10"/>
    <s v="GSM"/>
    <s v=""/>
    <n v="1"/>
    <n v="1"/>
    <n v="0"/>
    <n v="0"/>
    <n v="0"/>
    <n v="0"/>
    <n v="0"/>
    <n v="0"/>
    <n v="2"/>
    <n v="0"/>
    <n v="0"/>
    <n v="0"/>
    <n v="2"/>
    <n v="0"/>
    <n v="2"/>
    <n v="0"/>
    <n v="0"/>
    <n v="0"/>
    <n v="0"/>
    <n v="0"/>
    <n v="2"/>
    <n v="2"/>
    <n v="0"/>
    <n v="0"/>
    <n v="2"/>
    <n v="2"/>
    <n v="0"/>
    <n v="2"/>
    <n v="2"/>
    <x v="1"/>
    <x v="1"/>
    <n v="22"/>
    <n v="0"/>
    <n v="22"/>
    <x v="43"/>
    <n v="1"/>
  </r>
  <r>
    <x v="588"/>
    <s v="LAHER 6203 INDOPART"/>
    <s v="NOSTOK"/>
    <s v="IMITAS"/>
    <x v="0"/>
    <n v="123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589"/>
    <s v="COOL STATER H.GRAND"/>
    <s v="KELISTRIKAN. STATER/ENGKOL"/>
    <s v="NOSTOK"/>
    <x v="0"/>
    <n v="12000"/>
    <n v="1"/>
    <s v="AJ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1"/>
    <n v="0"/>
    <n v="0"/>
    <n v="0"/>
    <x v="0"/>
    <n v="1"/>
  </r>
  <r>
    <x v="590"/>
    <s v="COOL STATER H.KARISMA IMI"/>
    <s v="KELISTRIKAN. STATER/ENGKOL"/>
    <s v="IMITAS"/>
    <x v="0"/>
    <n v="12000"/>
    <n v="1"/>
    <s v="GSM"/>
    <s v=""/>
    <s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x v="1"/>
    <x v="1"/>
    <n v="2"/>
    <n v="0"/>
    <n v="2"/>
    <x v="1"/>
    <n v="1"/>
  </r>
  <r>
    <x v="381"/>
    <s v="KANCING RANTAI 428 C/L IMI"/>
    <s v="RODA"/>
    <s v="IMITAS"/>
    <x v="0"/>
    <n v="25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1"/>
    <x v="1"/>
    <n v="2"/>
    <n v="0"/>
    <n v="2"/>
    <x v="1"/>
    <n v="1"/>
  </r>
  <r>
    <x v="382"/>
    <s v="MASTER REM S.SATRIA BELAKANG/SUPRA X 125 IMI "/>
    <s v="REM"/>
    <s v="IMITAS"/>
    <x v="0"/>
    <n v="28000"/>
    <n v="1"/>
    <s v="GSM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x v="1"/>
    <x v="1"/>
    <n v="1"/>
    <n v="0"/>
    <n v="1"/>
    <x v="2"/>
    <n v="1"/>
  </r>
  <r>
    <x v="383"/>
    <s v="MASTER REM Y.MIO IMI"/>
    <s v="REM"/>
    <s v="IMITAS"/>
    <x v="0"/>
    <n v="12500"/>
    <n v="1"/>
    <s v="HKJ"/>
    <s v=""/>
    <n v="1"/>
    <n v="1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1"/>
    <n v="0"/>
    <n v="0"/>
    <n v="1"/>
    <n v="2"/>
    <n v="1"/>
    <n v="2"/>
    <n v="1"/>
    <x v="1"/>
    <x v="1"/>
    <n v="4"/>
    <n v="0"/>
    <n v="4"/>
    <x v="8"/>
    <n v="1"/>
  </r>
  <r>
    <x v="384"/>
    <s v="ORING TUTUP KLEP H.GRAND/SUPRA IMI"/>
    <s v="KARET &amp; SELANG"/>
    <s v="IMITAS"/>
    <x v="3"/>
    <n v="5000"/>
    <n v="1"/>
    <s v="GSM"/>
    <s v=""/>
    <n v="1"/>
    <n v="1"/>
    <n v="0"/>
    <n v="0"/>
    <n v="0"/>
    <n v="2"/>
    <n v="3"/>
    <n v="1"/>
    <n v="3"/>
    <n v="0"/>
    <n v="3"/>
    <n v="6"/>
    <n v="3"/>
    <n v="1"/>
    <n v="6"/>
    <n v="0"/>
    <n v="0"/>
    <n v="2"/>
    <n v="5"/>
    <n v="4"/>
    <n v="4"/>
    <n v="3"/>
    <n v="3"/>
    <n v="6"/>
    <n v="9"/>
    <n v="4"/>
    <n v="1"/>
    <n v="9"/>
    <n v="6"/>
    <x v="4"/>
    <x v="1"/>
    <n v="10"/>
    <n v="0"/>
    <n v="10"/>
    <x v="3"/>
    <n v="3"/>
  </r>
  <r>
    <x v="385"/>
    <s v="ORING TUTUP KLEP H.KARISMA/SUPRAX 125 IMI"/>
    <s v="KARET &amp; SELANG"/>
    <s v="IMITAS"/>
    <x v="0"/>
    <n v="1500"/>
    <n v="1"/>
    <s v="GSM"/>
    <s v=""/>
    <n v="1"/>
    <n v="1"/>
    <n v="0"/>
    <n v="0"/>
    <n v="0"/>
    <n v="0"/>
    <n v="0"/>
    <n v="0"/>
    <n v="5"/>
    <n v="2"/>
    <n v="0"/>
    <n v="0"/>
    <n v="0"/>
    <n v="0"/>
    <n v="5"/>
    <n v="0"/>
    <n v="0"/>
    <n v="0"/>
    <n v="0"/>
    <n v="0"/>
    <n v="5"/>
    <n v="7"/>
    <n v="2"/>
    <n v="2"/>
    <n v="0"/>
    <n v="0"/>
    <n v="0"/>
    <n v="7"/>
    <n v="5"/>
    <x v="5"/>
    <x v="1"/>
    <n v="14"/>
    <n v="0"/>
    <n v="14"/>
    <x v="33"/>
    <n v="3"/>
  </r>
  <r>
    <x v="386"/>
    <s v="ORING TUTUP KLEP Y.MIO IMI (ORING FP)"/>
    <s v="KARET &amp; SELANG"/>
    <s v="IMITAS"/>
    <x v="3"/>
    <n v="2000"/>
    <n v="1"/>
    <s v="GSM"/>
    <s v=""/>
    <n v="1"/>
    <n v="1"/>
    <n v="0"/>
    <n v="0"/>
    <n v="2"/>
    <n v="3"/>
    <n v="5"/>
    <n v="4"/>
    <n v="5"/>
    <n v="3"/>
    <n v="2"/>
    <n v="2"/>
    <n v="4"/>
    <n v="7"/>
    <n v="7"/>
    <n v="0"/>
    <n v="2"/>
    <n v="5"/>
    <n v="8"/>
    <n v="9"/>
    <n v="9"/>
    <n v="8"/>
    <n v="5"/>
    <n v="5"/>
    <n v="6"/>
    <n v="11"/>
    <n v="7"/>
    <n v="11"/>
    <n v="7"/>
    <x v="39"/>
    <x v="1"/>
    <n v="13"/>
    <n v="0"/>
    <n v="13"/>
    <x v="32"/>
    <n v="4"/>
  </r>
  <r>
    <x v="591"/>
    <s v="SIKRING TANCAP UNIVERSAL 10A IMI"/>
    <s v="KELISTRIKAN. STATER/ENGKOL"/>
    <s v="IMITAS"/>
    <x v="0"/>
    <n v="1000"/>
    <n v="1"/>
    <s v="GSM"/>
    <s v=""/>
    <n v="1"/>
    <n v="1"/>
    <n v="0"/>
    <n v="0"/>
    <n v="1"/>
    <n v="0"/>
    <n v="0"/>
    <n v="0"/>
    <n v="0"/>
    <n v="0"/>
    <n v="0"/>
    <n v="0"/>
    <n v="0"/>
    <n v="2"/>
    <n v="2"/>
    <n v="0"/>
    <n v="1"/>
    <n v="1"/>
    <n v="0"/>
    <n v="0"/>
    <n v="0"/>
    <n v="0"/>
    <n v="0"/>
    <n v="0"/>
    <n v="0"/>
    <n v="2"/>
    <n v="2"/>
    <n v="2"/>
    <n v="2"/>
    <x v="1"/>
    <x v="1"/>
    <n v="7"/>
    <n v="0"/>
    <n v="7"/>
    <x v="12"/>
    <n v="1"/>
  </r>
  <r>
    <x v="387"/>
    <s v="SIKRING TANCAP UNIVERSAL 15A IMI"/>
    <s v="KELISTRIKAN. STATER/ENGKOL"/>
    <s v="IMITAS"/>
    <x v="0"/>
    <n v="750"/>
    <n v="1"/>
    <s v="HKJ"/>
    <s v=""/>
    <n v="1"/>
    <n v="1"/>
    <n v="0"/>
    <n v="0"/>
    <n v="1"/>
    <n v="0"/>
    <n v="0"/>
    <n v="1"/>
    <n v="0"/>
    <n v="0"/>
    <n v="0"/>
    <n v="0"/>
    <n v="0"/>
    <n v="2"/>
    <n v="2"/>
    <n v="0"/>
    <n v="1"/>
    <n v="1"/>
    <n v="0"/>
    <n v="1"/>
    <n v="1"/>
    <n v="0"/>
    <n v="0"/>
    <n v="0"/>
    <n v="0"/>
    <n v="2"/>
    <n v="2"/>
    <n v="2"/>
    <n v="2"/>
    <x v="1"/>
    <x v="1"/>
    <n v="1"/>
    <n v="0"/>
    <n v="1"/>
    <x v="2"/>
    <n v="1"/>
  </r>
  <r>
    <x v="388"/>
    <s v="SIKRING TANCAP KECIL 10A IMI"/>
    <s v="KELISTRIKAN. STATER/ENGKOL"/>
    <s v="IMITAS"/>
    <x v="0"/>
    <n v="1000"/>
    <n v="1"/>
    <s v="GSM"/>
    <s v=""/>
    <n v="1"/>
    <n v="1"/>
    <n v="0"/>
    <n v="0"/>
    <n v="0"/>
    <n v="1"/>
    <n v="2"/>
    <n v="0"/>
    <n v="0"/>
    <n v="1"/>
    <n v="0"/>
    <n v="0"/>
    <n v="0"/>
    <n v="0"/>
    <n v="2"/>
    <n v="0"/>
    <n v="0"/>
    <n v="1"/>
    <n v="3"/>
    <n v="2"/>
    <n v="0"/>
    <n v="1"/>
    <n v="1"/>
    <n v="1"/>
    <n v="0"/>
    <n v="0"/>
    <n v="0"/>
    <n v="3"/>
    <n v="2"/>
    <x v="13"/>
    <x v="1"/>
    <n v="4"/>
    <n v="0"/>
    <n v="4"/>
    <x v="8"/>
    <n v="1"/>
  </r>
  <r>
    <x v="592"/>
    <s v="ANTING SETELAN RANTAI H.SUPRA KIRI IMI"/>
    <s v="NOSTOK"/>
    <s v="IMITAS"/>
    <x v="0"/>
    <n v="10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1"/>
    <n v="0"/>
    <n v="0"/>
    <n v="0"/>
    <x v="0"/>
    <n v="0"/>
  </r>
  <r>
    <x v="389"/>
    <s v="COOL STATER Y.JUPITER Z"/>
    <s v="KELISTRIKAN. STATER/ENGKOL"/>
    <s v="IMITAS"/>
    <x v="0"/>
    <n v="13000"/>
    <n v="1"/>
    <s v="GSM"/>
    <s v=""/>
    <s v="1"/>
    <n v="1"/>
    <n v="0"/>
    <n v="0"/>
    <n v="0"/>
    <n v="1"/>
    <n v="0"/>
    <n v="0"/>
    <n v="1"/>
    <n v="0"/>
    <n v="0"/>
    <n v="0"/>
    <n v="1"/>
    <n v="0"/>
    <n v="1"/>
    <n v="0"/>
    <n v="0"/>
    <n v="1"/>
    <n v="1"/>
    <n v="0"/>
    <n v="1"/>
    <n v="1"/>
    <n v="0"/>
    <n v="0"/>
    <n v="1"/>
    <n v="1"/>
    <n v="0"/>
    <n v="1"/>
    <n v="1"/>
    <x v="1"/>
    <x v="1"/>
    <n v="2"/>
    <n v="0"/>
    <n v="2"/>
    <x v="1"/>
    <n v="1"/>
  </r>
  <r>
    <x v="390"/>
    <s v="MASTER REM H.VARIO 125 NEW/150/160/GENIO IMI"/>
    <s v="REM"/>
    <s v="IMITAS"/>
    <x v="3"/>
    <n v="19500"/>
    <n v="1"/>
    <s v="SWM"/>
    <s v=""/>
    <s v="1"/>
    <n v="1"/>
    <n v="1"/>
    <n v="1"/>
    <n v="0"/>
    <n v="0"/>
    <n v="1"/>
    <n v="0"/>
    <n v="2"/>
    <n v="1"/>
    <n v="0"/>
    <n v="0"/>
    <n v="0"/>
    <n v="1"/>
    <n v="2"/>
    <n v="2"/>
    <n v="1"/>
    <n v="0"/>
    <n v="1"/>
    <n v="1"/>
    <n v="2"/>
    <n v="3"/>
    <n v="1"/>
    <n v="1"/>
    <n v="0"/>
    <n v="1"/>
    <n v="2"/>
    <n v="3"/>
    <n v="2"/>
    <x v="13"/>
    <x v="1"/>
    <n v="1"/>
    <n v="0"/>
    <n v="1"/>
    <x v="2"/>
    <n v="1"/>
  </r>
  <r>
    <x v="391"/>
    <s v="MASTER REM H.SUPRA X IMI"/>
    <s v="REM"/>
    <s v="IMITAS"/>
    <x v="3"/>
    <n v="12500"/>
    <n v="1"/>
    <s v="HKJ"/>
    <s v=""/>
    <n v="1"/>
    <n v="1"/>
    <n v="3"/>
    <n v="1"/>
    <n v="1"/>
    <n v="0"/>
    <n v="0"/>
    <n v="0"/>
    <n v="1"/>
    <n v="0"/>
    <n v="1"/>
    <n v="0"/>
    <n v="0"/>
    <n v="1"/>
    <n v="3"/>
    <n v="4"/>
    <n v="2"/>
    <n v="1"/>
    <n v="0"/>
    <n v="0"/>
    <n v="1"/>
    <n v="1"/>
    <n v="1"/>
    <n v="0"/>
    <n v="0"/>
    <n v="1"/>
    <n v="4"/>
    <n v="4"/>
    <n v="3"/>
    <x v="12"/>
    <x v="1"/>
    <n v="7"/>
    <n v="0"/>
    <n v="7"/>
    <x v="12"/>
    <n v="2"/>
  </r>
  <r>
    <x v="394"/>
    <s v="KABEL TISH 20 CM"/>
    <s v="KABEL"/>
    <s v="IMITAS"/>
    <x v="1"/>
    <n v="177.5"/>
    <n v="1"/>
    <s v="GSM"/>
    <s v=""/>
    <n v="1"/>
    <n v="100"/>
    <n v="10"/>
    <n v="22"/>
    <n v="22"/>
    <n v="31"/>
    <n v="16"/>
    <n v="6"/>
    <n v="10"/>
    <n v="11"/>
    <n v="6"/>
    <n v="5"/>
    <n v="2"/>
    <n v="3"/>
    <n v="31"/>
    <n v="32"/>
    <n v="44"/>
    <n v="53"/>
    <n v="47"/>
    <n v="22"/>
    <n v="16"/>
    <n v="21"/>
    <n v="17"/>
    <n v="16"/>
    <n v="7"/>
    <n v="5"/>
    <n v="13"/>
    <n v="53"/>
    <n v="31"/>
    <x v="54"/>
    <x v="1"/>
    <n v="118"/>
    <n v="0"/>
    <n v="118"/>
    <x v="52"/>
    <n v="16"/>
  </r>
  <r>
    <x v="395"/>
    <s v="AKI KERING H.GTZ5S ORI (PK)"/>
    <s v="KELISTRIKAN. STATER/ENGKOL"/>
    <s v="AKIGEN"/>
    <x v="3"/>
    <n v="195920"/>
    <n v="1"/>
    <s v="NSA"/>
    <s v="NSA"/>
    <s v="1"/>
    <n v="1"/>
    <n v="2"/>
    <n v="1"/>
    <n v="1"/>
    <n v="1"/>
    <n v="2"/>
    <n v="2"/>
    <n v="2"/>
    <n v="2"/>
    <n v="3"/>
    <n v="1"/>
    <n v="1"/>
    <n v="0"/>
    <n v="3"/>
    <n v="3"/>
    <n v="2"/>
    <n v="2"/>
    <n v="3"/>
    <n v="4"/>
    <n v="4"/>
    <n v="4"/>
    <n v="5"/>
    <n v="3"/>
    <n v="2"/>
    <n v="1"/>
    <n v="2"/>
    <n v="5"/>
    <n v="3"/>
    <x v="14"/>
    <x v="1"/>
    <n v="10"/>
    <n v="0"/>
    <n v="10"/>
    <x v="3"/>
    <n v="2"/>
  </r>
  <r>
    <x v="593"/>
    <s v="AKI KERING GTZ7S"/>
    <s v="NOSTOK"/>
    <s v="AKIGEN"/>
    <x v="0"/>
    <n v="310000"/>
    <n v="1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1"/>
    <n v="0"/>
    <n v="0"/>
    <n v="0"/>
    <x v="0"/>
    <n v="0"/>
  </r>
  <r>
    <x v="399"/>
    <s v="LAHER 6202 H.AHM ORI"/>
    <s v="RODA"/>
    <s v="ORISIN"/>
    <x v="0"/>
    <n v="19500"/>
    <n v="1"/>
    <s v="SLT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1"/>
    <n v="1"/>
    <n v="0"/>
    <n v="1"/>
    <x v="2"/>
    <n v="1"/>
  </r>
  <r>
    <x v="594"/>
    <s v="LAHER 6204 H.AHM ORI (SATUAN)"/>
    <s v="RODA"/>
    <s v="ORISIN"/>
    <x v="0"/>
    <n v="38000"/>
    <n v="1"/>
    <s v="SLT"/>
    <s v="NSA"/>
    <n v="1"/>
    <n v="1"/>
    <n v="0"/>
    <n v="0"/>
    <n v="0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0"/>
    <n v="1"/>
    <n v="1"/>
    <x v="2"/>
    <x v="1"/>
    <n v="4"/>
    <n v="0"/>
    <n v="4"/>
    <x v="8"/>
    <n v="1"/>
  </r>
  <r>
    <x v="400"/>
    <s v="LAHER 6300 / LAHER RODA DEPAN H.AHM ORI (SATUAN)"/>
    <s v="RODA"/>
    <s v="ORISIN"/>
    <x v="0"/>
    <n v="21730"/>
    <n v="1"/>
    <s v="GSM"/>
    <s v="NSA"/>
    <n v="1"/>
    <n v="1"/>
    <n v="0"/>
    <n v="0"/>
    <n v="0"/>
    <n v="0"/>
    <n v="2"/>
    <n v="0"/>
    <n v="0"/>
    <n v="4"/>
    <n v="0"/>
    <n v="0"/>
    <n v="0"/>
    <n v="0"/>
    <n v="4"/>
    <n v="0"/>
    <n v="0"/>
    <n v="0"/>
    <n v="2"/>
    <n v="2"/>
    <n v="0"/>
    <n v="4"/>
    <n v="4"/>
    <n v="4"/>
    <n v="0"/>
    <n v="0"/>
    <n v="0"/>
    <n v="4"/>
    <n v="4"/>
    <x v="12"/>
    <x v="1"/>
    <n v="0"/>
    <n v="0"/>
    <n v="0"/>
    <x v="0"/>
    <n v="2"/>
  </r>
  <r>
    <x v="401"/>
    <s v="LAHER 6301 H.AHM (SATUAN)"/>
    <s v="RODA"/>
    <s v="ORISIN"/>
    <x v="0"/>
    <n v="28000"/>
    <n v="1"/>
    <s v="GSM"/>
    <s v="NSA"/>
    <s v="1"/>
    <n v="1"/>
    <n v="0"/>
    <n v="0"/>
    <n v="1"/>
    <n v="0"/>
    <n v="0"/>
    <n v="0"/>
    <n v="0"/>
    <n v="0"/>
    <n v="0"/>
    <n v="0"/>
    <n v="2"/>
    <n v="0"/>
    <n v="2"/>
    <n v="0"/>
    <n v="1"/>
    <n v="1"/>
    <n v="0"/>
    <n v="0"/>
    <n v="0"/>
    <n v="0"/>
    <n v="0"/>
    <n v="0"/>
    <n v="2"/>
    <n v="2"/>
    <n v="0"/>
    <n v="2"/>
    <n v="2"/>
    <x v="1"/>
    <x v="1"/>
    <n v="0"/>
    <n v="0"/>
    <n v="0"/>
    <x v="0"/>
    <n v="1"/>
  </r>
  <r>
    <x v="403"/>
    <s v="ICC CLEANER SL99"/>
    <s v="BAHAN HABIS PAKAI"/>
    <s v="IMITAS"/>
    <x v="1"/>
    <n v="3670"/>
    <n v="1"/>
    <s v=""/>
    <s v=""/>
    <n v="1"/>
    <n v="1"/>
    <n v="46"/>
    <n v="50"/>
    <n v="47"/>
    <n v="75"/>
    <n v="68"/>
    <n v="33"/>
    <n v="58"/>
    <n v="51"/>
    <n v="38"/>
    <n v="46"/>
    <n v="39"/>
    <n v="35"/>
    <n v="75"/>
    <n v="96"/>
    <n v="97"/>
    <n v="122"/>
    <n v="143"/>
    <n v="101"/>
    <n v="91"/>
    <n v="109"/>
    <n v="89"/>
    <n v="97"/>
    <n v="85"/>
    <n v="74"/>
    <n v="81"/>
    <n v="143"/>
    <n v="75"/>
    <x v="55"/>
    <x v="1"/>
    <n v="70"/>
    <n v="0"/>
    <n v="70"/>
    <x v="53"/>
    <n v="38"/>
  </r>
  <r>
    <x v="406"/>
    <s v="KABEL BODY PVC 20 MM IMI"/>
    <s v="KELISTRIKAN. STATER/ENGKOL"/>
    <s v="IMITAS"/>
    <x v="3"/>
    <n v="3500"/>
    <n v="1"/>
    <s v="GSM"/>
    <s v=""/>
    <n v="1"/>
    <n v="15"/>
    <n v="3"/>
    <n v="0"/>
    <n v="2.5"/>
    <n v="0.5"/>
    <n v="1"/>
    <n v="0"/>
    <n v="1"/>
    <n v="3"/>
    <n v="4"/>
    <n v="1"/>
    <n v="0"/>
    <n v="1"/>
    <n v="4"/>
    <n v="3"/>
    <n v="2.5"/>
    <n v="3"/>
    <n v="1.5"/>
    <n v="1"/>
    <n v="1"/>
    <n v="4"/>
    <n v="7"/>
    <n v="4"/>
    <n v="1"/>
    <n v="1"/>
    <n v="4"/>
    <n v="7"/>
    <n v="4"/>
    <x v="19"/>
    <x v="1"/>
    <n v="2"/>
    <n v="0"/>
    <n v="2"/>
    <x v="1"/>
    <n v="2"/>
  </r>
  <r>
    <x v="407"/>
    <s v="KANCING PANEL"/>
    <s v="BAUD"/>
    <s v="IMITAS"/>
    <x v="2"/>
    <n v="1500"/>
    <n v="1"/>
    <s v="NPM"/>
    <s v=""/>
    <n v="1"/>
    <n v="1"/>
    <n v="0"/>
    <n v="0"/>
    <n v="0"/>
    <n v="3"/>
    <n v="0"/>
    <n v="0"/>
    <n v="0"/>
    <n v="0"/>
    <n v="3"/>
    <n v="0"/>
    <n v="1"/>
    <n v="0"/>
    <n v="3"/>
    <n v="0"/>
    <n v="0"/>
    <n v="3"/>
    <n v="3"/>
    <n v="0"/>
    <n v="0"/>
    <n v="0"/>
    <n v="3"/>
    <n v="0"/>
    <n v="1"/>
    <n v="1"/>
    <n v="0"/>
    <n v="3"/>
    <n v="3"/>
    <x v="13"/>
    <x v="1"/>
    <n v="2"/>
    <n v="0"/>
    <n v="2"/>
    <x v="1"/>
    <n v="2"/>
  </r>
  <r>
    <x v="595"/>
    <s v="KANCING REFLEKTOR"/>
    <s v="BAUD"/>
    <s v="IMITAS"/>
    <x v="0"/>
    <n v="2000"/>
    <n v="1"/>
    <s v="NPM"/>
    <s v=""/>
    <s v="1"/>
    <n v="1"/>
    <n v="0"/>
    <n v="0"/>
    <n v="2"/>
    <n v="0"/>
    <n v="0"/>
    <n v="0"/>
    <n v="0"/>
    <n v="0"/>
    <n v="2"/>
    <n v="0"/>
    <n v="0"/>
    <n v="0"/>
    <n v="2"/>
    <n v="0"/>
    <n v="2"/>
    <n v="2"/>
    <n v="0"/>
    <n v="0"/>
    <n v="0"/>
    <n v="0"/>
    <n v="2"/>
    <n v="0"/>
    <n v="0"/>
    <n v="0"/>
    <n v="0"/>
    <n v="2"/>
    <n v="2"/>
    <x v="1"/>
    <x v="1"/>
    <n v="6"/>
    <n v="0"/>
    <n v="6"/>
    <x v="11"/>
    <n v="1"/>
  </r>
  <r>
    <x v="596"/>
    <s v="KANCING SHOCK VARIO"/>
    <s v="NOSTOK"/>
    <s v="IMITAS"/>
    <x v="0"/>
    <n v="7500"/>
    <n v="1"/>
    <s v="N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0"/>
    <x v="0"/>
    <x v="1"/>
    <n v="0"/>
    <n v="0"/>
    <n v="0"/>
    <x v="0"/>
    <n v="0"/>
  </r>
  <r>
    <x v="410"/>
    <s v="KARET STANDAR TENGAH H.BEAT IMI"/>
    <s v="KARET &amp; SELANG"/>
    <s v="IMITAS"/>
    <x v="0"/>
    <n v="7000"/>
    <n v="1"/>
    <s v="GSM"/>
    <s v=""/>
    <s v="1"/>
    <n v="1"/>
    <n v="0"/>
    <n v="0"/>
    <n v="0"/>
    <n v="0"/>
    <n v="0"/>
    <n v="1"/>
    <n v="0"/>
    <n v="0"/>
    <n v="0"/>
    <n v="0"/>
    <n v="1"/>
    <n v="0"/>
    <n v="1"/>
    <n v="0"/>
    <n v="0"/>
    <n v="0"/>
    <n v="0"/>
    <n v="1"/>
    <n v="1"/>
    <n v="0"/>
    <n v="0"/>
    <n v="0"/>
    <n v="1"/>
    <n v="1"/>
    <n v="0"/>
    <n v="1"/>
    <n v="1"/>
    <x v="1"/>
    <x v="1"/>
    <n v="1"/>
    <n v="0"/>
    <n v="1"/>
    <x v="2"/>
    <n v="1"/>
  </r>
  <r>
    <x v="411"/>
    <s v="KARET STANDAR TENGAH Y.MIO IMI"/>
    <s v="KARET &amp; SELANG"/>
    <s v="IMITAS"/>
    <x v="0"/>
    <n v="6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1"/>
    <x v="1"/>
    <n v="0"/>
    <n v="0"/>
    <n v="0"/>
    <x v="0"/>
    <n v="1"/>
  </r>
  <r>
    <x v="597"/>
    <s v="ROMA WAFER ZUPERRR KEJU"/>
    <s v="MAKANAN DAN MINUMAN"/>
    <s v="KTNMNM"/>
    <x v="3"/>
    <n v="1833.81775724152"/>
    <n v="1"/>
    <s v="SHP"/>
    <s v=""/>
    <s v="1"/>
    <n v="1"/>
    <n v="7"/>
    <n v="4"/>
    <n v="0"/>
    <n v="0"/>
    <n v="0"/>
    <n v="0"/>
    <n v="0"/>
    <n v="0"/>
    <n v="0"/>
    <n v="0"/>
    <n v="0"/>
    <n v="0"/>
    <n v="7"/>
    <n v="11"/>
    <n v="4"/>
    <n v="0"/>
    <n v="0"/>
    <n v="0"/>
    <n v="0"/>
    <n v="0"/>
    <n v="0"/>
    <n v="0"/>
    <n v="0"/>
    <n v="0"/>
    <n v="7"/>
    <n v="11"/>
    <n v="7"/>
    <x v="21"/>
    <x v="1"/>
    <n v="0"/>
    <n v="0"/>
    <n v="0"/>
    <x v="0"/>
    <n v="4"/>
  </r>
  <r>
    <x v="412"/>
    <s v="KOPI HITAM ©"/>
    <s v="MAKANAN DAN MINUMAN"/>
    <s v="KTNMNM"/>
    <x v="2"/>
    <n v="550"/>
    <n v="1"/>
    <s v="JKS"/>
    <s v=""/>
    <n v="1"/>
    <n v="1"/>
    <n v="0"/>
    <n v="0"/>
    <n v="0"/>
    <n v="0"/>
    <n v="0"/>
    <n v="1"/>
    <n v="0"/>
    <n v="1"/>
    <n v="2"/>
    <n v="0"/>
    <n v="1"/>
    <n v="0"/>
    <n v="2"/>
    <n v="0"/>
    <n v="0"/>
    <n v="0"/>
    <n v="0"/>
    <n v="1"/>
    <n v="1"/>
    <n v="1"/>
    <n v="3"/>
    <n v="1"/>
    <n v="1"/>
    <n v="1"/>
    <n v="0"/>
    <n v="3"/>
    <n v="2"/>
    <x v="13"/>
    <x v="1"/>
    <n v="12"/>
    <n v="0"/>
    <n v="12"/>
    <x v="16"/>
    <n v="1"/>
  </r>
  <r>
    <x v="598"/>
    <s v="FLORIDINA/KOPI GOLDA ABC/ISHOPLAS"/>
    <s v="MAKANAN DAN MINUMAN"/>
    <s v="KTNMNM"/>
    <x v="1"/>
    <n v="2833.61548913869"/>
    <n v="1"/>
    <s v="JKS"/>
    <s v=""/>
    <n v="1"/>
    <n v="1"/>
    <n v="8"/>
    <n v="2"/>
    <n v="8"/>
    <n v="22"/>
    <n v="24"/>
    <n v="1"/>
    <n v="0"/>
    <n v="0"/>
    <n v="0"/>
    <n v="8"/>
    <n v="23"/>
    <n v="5"/>
    <n v="24"/>
    <n v="10"/>
    <n v="10"/>
    <n v="30"/>
    <n v="46"/>
    <n v="25"/>
    <n v="1"/>
    <n v="0"/>
    <n v="0"/>
    <n v="8"/>
    <n v="31"/>
    <n v="28"/>
    <n v="13"/>
    <n v="46"/>
    <n v="24"/>
    <x v="56"/>
    <x v="1"/>
    <n v="0"/>
    <n v="0"/>
    <n v="0"/>
    <x v="0"/>
    <n v="12"/>
  </r>
  <r>
    <x v="599"/>
    <s v="JAVANA MELATI 350 ML / THE PUCUK / FRESH TEA"/>
    <s v="MAKANAN DAN MINUMAN"/>
    <s v="KTNMNM"/>
    <x v="2"/>
    <n v="2122.442"/>
    <n v="1"/>
    <s v="JKS"/>
    <s v=""/>
    <n v="1"/>
    <n v="1"/>
    <n v="3"/>
    <n v="1"/>
    <n v="2"/>
    <n v="1"/>
    <n v="0"/>
    <n v="0"/>
    <n v="0"/>
    <n v="0"/>
    <n v="0"/>
    <n v="0"/>
    <n v="0"/>
    <n v="0"/>
    <n v="3"/>
    <n v="4"/>
    <n v="3"/>
    <n v="3"/>
    <n v="1"/>
    <n v="0"/>
    <n v="0"/>
    <n v="0"/>
    <n v="0"/>
    <n v="0"/>
    <n v="0"/>
    <n v="0"/>
    <n v="3"/>
    <n v="4"/>
    <n v="3"/>
    <x v="12"/>
    <x v="1"/>
    <n v="0"/>
    <n v="0"/>
    <n v="0"/>
    <x v="0"/>
    <n v="2"/>
  </r>
  <r>
    <x v="600"/>
    <s v="KARET TUTUP AIR RADIATOR H.VARIO IMI"/>
    <s v="NOSTOK"/>
    <s v="IMITAS"/>
    <x v="0"/>
    <n v="10000"/>
    <n v="1"/>
    <s v="TSJ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1"/>
    <n v="0"/>
    <n v="0"/>
    <n v="0"/>
    <x v="0"/>
    <n v="0"/>
  </r>
  <r>
    <x v="415"/>
    <s v="LEM KOREA"/>
    <s v="BAHAN HABIS PAKAI"/>
    <s v="IMITAS"/>
    <x v="3"/>
    <n v="3040"/>
    <n v="1"/>
    <s v="GSM"/>
    <s v=""/>
    <n v="1"/>
    <n v="1"/>
    <n v="0"/>
    <n v="1"/>
    <n v="1"/>
    <n v="3"/>
    <n v="2"/>
    <n v="1"/>
    <n v="4"/>
    <n v="1"/>
    <n v="7"/>
    <n v="1"/>
    <n v="1"/>
    <n v="3"/>
    <n v="7"/>
    <n v="1"/>
    <n v="2"/>
    <n v="4"/>
    <n v="5"/>
    <n v="3"/>
    <n v="5"/>
    <n v="5"/>
    <n v="8"/>
    <n v="2"/>
    <n v="2"/>
    <n v="4"/>
    <n v="3"/>
    <n v="8"/>
    <n v="7"/>
    <x v="3"/>
    <x v="1"/>
    <n v="2"/>
    <n v="0"/>
    <n v="2"/>
    <x v="1"/>
    <n v="4"/>
  </r>
  <r>
    <x v="416"/>
    <s v="BOHLAM DEPAN LED 15W LUMINOS H6/LG1 (PS)"/>
    <s v="KELISTRIKAN. STATER/ENGKOL"/>
    <s v="IMITAS"/>
    <x v="3"/>
    <n v="45000"/>
    <n v="1"/>
    <s v=""/>
    <s v=""/>
    <n v="1"/>
    <n v="1"/>
    <n v="1"/>
    <n v="1"/>
    <n v="1"/>
    <n v="0"/>
    <n v="0"/>
    <n v="0"/>
    <n v="2"/>
    <n v="1"/>
    <n v="1"/>
    <n v="1"/>
    <n v="1"/>
    <n v="0"/>
    <n v="2"/>
    <n v="2"/>
    <n v="2"/>
    <n v="1"/>
    <n v="0"/>
    <n v="0"/>
    <n v="2"/>
    <n v="3"/>
    <n v="2"/>
    <n v="2"/>
    <n v="2"/>
    <n v="1"/>
    <n v="1"/>
    <n v="3"/>
    <n v="2"/>
    <x v="13"/>
    <x v="1"/>
    <n v="4"/>
    <n v="0"/>
    <n v="4"/>
    <x v="8"/>
    <n v="1"/>
  </r>
  <r>
    <x v="601"/>
    <s v="BOHLAM DEPAN SCOOPY/VERZA/TIGER/VIXION LED 15W LUMINOS MH1 (PS)"/>
    <s v="KELISTRIKAN. STATER/ENGKOL"/>
    <s v="IMITAS"/>
    <x v="0"/>
    <n v="52000"/>
    <n v="1"/>
    <s v=""/>
    <s v=""/>
    <n v="1"/>
    <n v="1"/>
    <n v="0"/>
    <n v="0"/>
    <n v="0"/>
    <n v="0"/>
    <n v="0"/>
    <n v="1"/>
    <n v="0"/>
    <n v="1"/>
    <n v="0"/>
    <n v="0"/>
    <n v="1"/>
    <n v="0"/>
    <n v="1"/>
    <n v="0"/>
    <n v="0"/>
    <n v="0"/>
    <n v="0"/>
    <n v="1"/>
    <n v="1"/>
    <n v="1"/>
    <n v="1"/>
    <n v="1"/>
    <n v="1"/>
    <n v="1"/>
    <n v="0"/>
    <n v="1"/>
    <n v="1"/>
    <x v="2"/>
    <x v="1"/>
    <n v="1"/>
    <n v="0"/>
    <n v="1"/>
    <x v="2"/>
    <n v="1"/>
  </r>
  <r>
    <x v="417"/>
    <s v="LAHER 6203 H.AHM ORI"/>
    <s v="RODA"/>
    <s v="ORISIN"/>
    <x v="0"/>
    <n v="3015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1"/>
    <n v="1"/>
    <n v="0"/>
    <n v="1"/>
    <x v="2"/>
    <n v="1"/>
  </r>
  <r>
    <x v="602"/>
    <s v="SENSOR MAQS PCX IMI"/>
    <s v="KELISTRIKAN. STATER/ENGKOL"/>
    <s v="IMITAS"/>
    <x v="0"/>
    <n v="220000"/>
    <n v="1"/>
    <s v="R19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1"/>
    <n v="2"/>
    <n v="0"/>
    <n v="2"/>
    <x v="1"/>
    <n v="1"/>
  </r>
  <r>
    <x v="422"/>
    <s v="ROTAK POMPA BENSIN INJEKSI H.BEAT IMI"/>
    <s v="KELISTRIKAN. STATER/ENGKOL"/>
    <s v="IMITAS"/>
    <x v="3"/>
    <n v="140000"/>
    <n v="1"/>
    <s v="ATFS"/>
    <s v=""/>
    <n v="1"/>
    <n v="1"/>
    <n v="0"/>
    <n v="0"/>
    <n v="1"/>
    <n v="0"/>
    <n v="2"/>
    <n v="0"/>
    <n v="1"/>
    <n v="0"/>
    <n v="1"/>
    <n v="0"/>
    <n v="2"/>
    <n v="1"/>
    <n v="2"/>
    <n v="0"/>
    <n v="1"/>
    <n v="1"/>
    <n v="2"/>
    <n v="2"/>
    <n v="1"/>
    <n v="1"/>
    <n v="1"/>
    <n v="0"/>
    <n v="2"/>
    <n v="3"/>
    <n v="1"/>
    <n v="3"/>
    <n v="2"/>
    <x v="13"/>
    <x v="1"/>
    <n v="6"/>
    <n v="0"/>
    <n v="6"/>
    <x v="11"/>
    <n v="1"/>
  </r>
  <r>
    <x v="423"/>
    <s v="ROTAK POMPA BENSIN INJEKSI Y.VIXION OLD MST"/>
    <s v="KELISTRIKAN. STATER/ENGKOL"/>
    <s v="IMITAS"/>
    <x v="0"/>
    <n v="120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1"/>
    <n v="1"/>
    <n v="0"/>
    <n v="1"/>
    <x v="2"/>
    <n v="1"/>
  </r>
  <r>
    <x v="424"/>
    <s v="MUR PULLY H.BEAT FI IMI"/>
    <s v="BAUD"/>
    <s v="IMITAS"/>
    <x v="0"/>
    <n v="11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1"/>
    <n v="1"/>
    <n v="0"/>
    <n v="1"/>
    <x v="2"/>
    <n v="1"/>
  </r>
  <r>
    <x v="425"/>
    <s v="MASTER REM H.BEAT FI IMI"/>
    <s v="REM"/>
    <s v="IMITAS"/>
    <x v="1"/>
    <n v="27667"/>
    <n v="1"/>
    <s v="HKJ"/>
    <s v=""/>
    <n v="1"/>
    <n v="1"/>
    <n v="2"/>
    <n v="2"/>
    <n v="3"/>
    <n v="5"/>
    <n v="2"/>
    <n v="3"/>
    <n v="8"/>
    <n v="3"/>
    <n v="8"/>
    <n v="5"/>
    <n v="4"/>
    <n v="4"/>
    <n v="8"/>
    <n v="4"/>
    <n v="5"/>
    <n v="8"/>
    <n v="7"/>
    <n v="5"/>
    <n v="11"/>
    <n v="11"/>
    <n v="11"/>
    <n v="8"/>
    <n v="9"/>
    <n v="8"/>
    <n v="6"/>
    <n v="11"/>
    <n v="8"/>
    <x v="21"/>
    <x v="1"/>
    <n v="14"/>
    <n v="0"/>
    <n v="14"/>
    <x v="33"/>
    <n v="4"/>
  </r>
  <r>
    <x v="426"/>
    <s v="MASTER COOLANT 1 LITER"/>
    <s v="CAIRAN"/>
    <s v="IMITAS"/>
    <x v="0"/>
    <n v="16000"/>
    <n v="1"/>
    <s v="NSM"/>
    <s v=""/>
    <n v="1"/>
    <n v="1"/>
    <n v="1"/>
    <n v="2"/>
    <n v="0"/>
    <n v="0"/>
    <n v="0"/>
    <n v="0"/>
    <n v="0"/>
    <n v="0"/>
    <n v="0"/>
    <n v="0"/>
    <n v="0"/>
    <n v="0"/>
    <n v="2"/>
    <n v="3"/>
    <n v="2"/>
    <n v="0"/>
    <n v="0"/>
    <n v="0"/>
    <n v="0"/>
    <n v="0"/>
    <n v="0"/>
    <n v="0"/>
    <n v="0"/>
    <n v="0"/>
    <n v="1"/>
    <n v="3"/>
    <n v="2"/>
    <x v="13"/>
    <x v="1"/>
    <n v="0"/>
    <n v="0"/>
    <n v="0"/>
    <x v="0"/>
    <n v="1"/>
  </r>
  <r>
    <x v="603"/>
    <s v="MUR MAGNET"/>
    <s v="NOSTOK"/>
    <s v="BAUDMU"/>
    <x v="0"/>
    <n v="5000"/>
    <n v="2"/>
    <s v="NP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1"/>
    <n v="4"/>
    <n v="0"/>
    <n v="4"/>
    <x v="8"/>
    <n v="0"/>
  </r>
  <r>
    <x v="430"/>
    <s v="BUSI NGK C7HSA"/>
    <s v="KELISTRIKAN. STATER/ENGKOL"/>
    <s v="IMITAS"/>
    <x v="3"/>
    <n v="17250"/>
    <n v="1"/>
    <s v="GSM"/>
    <s v=""/>
    <n v="1"/>
    <n v="1"/>
    <n v="2"/>
    <n v="0"/>
    <n v="2"/>
    <n v="1"/>
    <n v="1"/>
    <n v="4"/>
    <n v="1"/>
    <n v="0"/>
    <n v="1"/>
    <n v="0"/>
    <n v="0"/>
    <n v="1"/>
    <n v="4"/>
    <n v="2"/>
    <n v="2"/>
    <n v="3"/>
    <n v="2"/>
    <n v="5"/>
    <n v="5"/>
    <n v="1"/>
    <n v="1"/>
    <n v="0"/>
    <n v="0"/>
    <n v="1"/>
    <n v="3"/>
    <n v="5"/>
    <n v="4"/>
    <x v="14"/>
    <x v="1"/>
    <n v="6"/>
    <n v="0"/>
    <n v="6"/>
    <x v="11"/>
    <n v="2"/>
  </r>
  <r>
    <x v="431"/>
    <s v="BUSI NGK CPR9EA-9"/>
    <s v="KELISTRIKAN. STATER/ENGKOL"/>
    <s v="IMITAS"/>
    <x v="1"/>
    <n v="19000"/>
    <n v="1"/>
    <s v="SLT"/>
    <s v=""/>
    <n v="1"/>
    <n v="1"/>
    <n v="12"/>
    <n v="10"/>
    <n v="17"/>
    <n v="17"/>
    <n v="14"/>
    <n v="0"/>
    <n v="10"/>
    <n v="18"/>
    <n v="7"/>
    <n v="1"/>
    <n v="6"/>
    <n v="9"/>
    <n v="18"/>
    <n v="22"/>
    <n v="27"/>
    <n v="34"/>
    <n v="31"/>
    <n v="14"/>
    <n v="10"/>
    <n v="28"/>
    <n v="25"/>
    <n v="19"/>
    <n v="7"/>
    <n v="15"/>
    <n v="21"/>
    <n v="34"/>
    <n v="18"/>
    <x v="57"/>
    <x v="1"/>
    <n v="18"/>
    <n v="0"/>
    <n v="18"/>
    <x v="26"/>
    <n v="9"/>
  </r>
  <r>
    <x v="433"/>
    <s v="BAUD FILTER YAMAHA / BAUD 6X25"/>
    <s v="BAUD"/>
    <s v="BAUDMU"/>
    <x v="0"/>
    <n v="750"/>
    <n v="10"/>
    <s v="AAR"/>
    <s v=""/>
    <s v="1"/>
    <n v="1"/>
    <n v="6"/>
    <n v="2"/>
    <n v="0"/>
    <n v="0"/>
    <n v="0"/>
    <n v="0"/>
    <n v="0"/>
    <n v="3"/>
    <n v="0"/>
    <n v="0"/>
    <n v="0"/>
    <n v="0"/>
    <n v="6"/>
    <n v="8"/>
    <n v="2"/>
    <n v="0"/>
    <n v="0"/>
    <n v="0"/>
    <n v="0"/>
    <n v="3"/>
    <n v="3"/>
    <n v="3"/>
    <n v="0"/>
    <n v="0"/>
    <n v="6"/>
    <n v="8"/>
    <n v="6"/>
    <x v="36"/>
    <x v="1"/>
    <n v="25"/>
    <n v="0"/>
    <n v="25"/>
    <x v="51"/>
    <n v="3"/>
  </r>
  <r>
    <x v="604"/>
    <s v="FITING SEN H.GRAND IMI"/>
    <s v="KELISTRIKAN. STATER/ENGKOL"/>
    <s v="IMITAS"/>
    <x v="0"/>
    <n v="5000"/>
    <n v="1"/>
    <s v="GSM"/>
    <s v=""/>
    <n v="1"/>
    <n v="1"/>
    <n v="0"/>
    <n v="0"/>
    <n v="0"/>
    <n v="0"/>
    <n v="0"/>
    <n v="0"/>
    <n v="0"/>
    <n v="2"/>
    <n v="0"/>
    <n v="0"/>
    <n v="1"/>
    <n v="1"/>
    <n v="2"/>
    <n v="0"/>
    <n v="0"/>
    <n v="0"/>
    <n v="0"/>
    <n v="0"/>
    <n v="0"/>
    <n v="2"/>
    <n v="2"/>
    <n v="2"/>
    <n v="1"/>
    <n v="2"/>
    <n v="1"/>
    <n v="2"/>
    <n v="2"/>
    <x v="1"/>
    <x v="1"/>
    <n v="0"/>
    <n v="0"/>
    <n v="0"/>
    <x v="0"/>
    <n v="1"/>
  </r>
  <r>
    <x v="435"/>
    <s v="BAUD CVT 6X40"/>
    <s v="BAUD"/>
    <s v="BAUDMU"/>
    <x v="3"/>
    <n v="1500"/>
    <n v="2"/>
    <s v="AAR"/>
    <s v=""/>
    <n v="1"/>
    <n v="1"/>
    <n v="0"/>
    <n v="0"/>
    <n v="0"/>
    <n v="0"/>
    <n v="0"/>
    <n v="2"/>
    <n v="2"/>
    <n v="1"/>
    <n v="1"/>
    <n v="3"/>
    <n v="2"/>
    <n v="0"/>
    <n v="3"/>
    <n v="0"/>
    <n v="0"/>
    <n v="0"/>
    <n v="0"/>
    <n v="2"/>
    <n v="4"/>
    <n v="3"/>
    <n v="2"/>
    <n v="4"/>
    <n v="5"/>
    <n v="2"/>
    <n v="0"/>
    <n v="5"/>
    <n v="3"/>
    <x v="14"/>
    <x v="1"/>
    <n v="15"/>
    <n v="0"/>
    <n v="15"/>
    <x v="14"/>
    <n v="2"/>
  </r>
  <r>
    <x v="605"/>
    <s v="OIL SLUDGE REMOVER 200 ML"/>
    <s v="BAHAN HABIS PAKAI"/>
    <s v="IMITAS"/>
    <x v="0"/>
    <n v="1198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x v="1"/>
    <x v="1"/>
    <n v="1"/>
    <n v="0"/>
    <n v="1"/>
    <x v="2"/>
    <n v="1"/>
  </r>
  <r>
    <x v="438"/>
    <s v="ORING TUTUP OLI ALL IMI"/>
    <s v="KARET &amp; SELANG"/>
    <s v="IMITAS"/>
    <x v="3"/>
    <n v="2250"/>
    <n v="1"/>
    <s v="GSM"/>
    <s v=""/>
    <n v="1"/>
    <n v="1"/>
    <n v="1"/>
    <n v="0"/>
    <n v="1"/>
    <n v="1"/>
    <n v="4"/>
    <n v="0"/>
    <n v="3"/>
    <n v="1"/>
    <n v="1"/>
    <n v="1"/>
    <n v="2"/>
    <n v="1"/>
    <n v="4"/>
    <n v="1"/>
    <n v="1"/>
    <n v="2"/>
    <n v="5"/>
    <n v="4"/>
    <n v="3"/>
    <n v="4"/>
    <n v="2"/>
    <n v="2"/>
    <n v="3"/>
    <n v="3"/>
    <n v="2"/>
    <n v="5"/>
    <n v="4"/>
    <x v="14"/>
    <x v="1"/>
    <n v="16"/>
    <n v="0"/>
    <n v="16"/>
    <x v="17"/>
    <n v="2"/>
  </r>
  <r>
    <x v="439"/>
    <s v="POWER ENGINE CONDITIONER SL99"/>
    <s v="BAHAN HABIS PAKAI"/>
    <s v="IMITAS"/>
    <x v="1"/>
    <n v="6000"/>
    <n v="1"/>
    <s v=""/>
    <s v=""/>
    <n v="1"/>
    <n v="1"/>
    <n v="27"/>
    <n v="30"/>
    <n v="38"/>
    <n v="52"/>
    <n v="42"/>
    <n v="21"/>
    <n v="44"/>
    <n v="34"/>
    <n v="29"/>
    <n v="28"/>
    <n v="32"/>
    <n v="21"/>
    <n v="52"/>
    <n v="57"/>
    <n v="68"/>
    <n v="90"/>
    <n v="94"/>
    <n v="63"/>
    <n v="65"/>
    <n v="78"/>
    <n v="63"/>
    <n v="62"/>
    <n v="60"/>
    <n v="53"/>
    <n v="48"/>
    <n v="94"/>
    <n v="52"/>
    <x v="58"/>
    <x v="1"/>
    <n v="14"/>
    <n v="0"/>
    <n v="14"/>
    <x v="33"/>
    <n v="26"/>
  </r>
  <r>
    <x v="442"/>
    <s v="PERPAK GARDAN BEAT FI"/>
    <s v="NOSTOK"/>
    <s v="IMITAS"/>
    <x v="2"/>
    <n v="13000"/>
    <n v="1"/>
    <s v="NSM"/>
    <s v=""/>
    <s v="1"/>
    <n v="1"/>
    <n v="0"/>
    <n v="0"/>
    <n v="1"/>
    <n v="0"/>
    <n v="0"/>
    <n v="1"/>
    <n v="1"/>
    <n v="1"/>
    <n v="0"/>
    <n v="1"/>
    <n v="0"/>
    <n v="0"/>
    <n v="1"/>
    <n v="0"/>
    <n v="1"/>
    <n v="1"/>
    <n v="0"/>
    <n v="1"/>
    <n v="2"/>
    <n v="2"/>
    <n v="1"/>
    <n v="2"/>
    <n v="1"/>
    <n v="0"/>
    <n v="0"/>
    <n v="2"/>
    <n v="0"/>
    <x v="0"/>
    <x v="1"/>
    <n v="1"/>
    <n v="0"/>
    <n v="1"/>
    <x v="2"/>
    <n v="0"/>
  </r>
  <r>
    <x v="446"/>
    <s v="RING KOMSTIR"/>
    <s v="BAUD"/>
    <s v="BAUDMU"/>
    <x v="3"/>
    <n v="1500"/>
    <n v="1"/>
    <s v="NPM"/>
    <s v=""/>
    <s v="1"/>
    <n v="1"/>
    <n v="0"/>
    <n v="1"/>
    <n v="0"/>
    <n v="0"/>
    <n v="1"/>
    <n v="0"/>
    <n v="1"/>
    <n v="1"/>
    <n v="1"/>
    <n v="0"/>
    <n v="1"/>
    <n v="1"/>
    <n v="1"/>
    <n v="1"/>
    <n v="1"/>
    <n v="0"/>
    <n v="1"/>
    <n v="1"/>
    <n v="1"/>
    <n v="2"/>
    <n v="2"/>
    <n v="1"/>
    <n v="1"/>
    <n v="2"/>
    <n v="1"/>
    <n v="2"/>
    <n v="1"/>
    <x v="1"/>
    <x v="1"/>
    <n v="11"/>
    <n v="0"/>
    <n v="11"/>
    <x v="15"/>
    <n v="1"/>
  </r>
  <r>
    <x v="448"/>
    <s v="RING 6x20"/>
    <s v="BAUD"/>
    <s v="BAUDMU"/>
    <x v="3"/>
    <n v="100"/>
    <n v="10"/>
    <s v="AAR"/>
    <s v=""/>
    <n v="1"/>
    <n v="1"/>
    <n v="9"/>
    <n v="13"/>
    <n v="4"/>
    <n v="5"/>
    <n v="1"/>
    <n v="2"/>
    <n v="4"/>
    <n v="2"/>
    <n v="1"/>
    <n v="6"/>
    <n v="0"/>
    <n v="1"/>
    <n v="13"/>
    <n v="22"/>
    <n v="17"/>
    <n v="9"/>
    <n v="6"/>
    <n v="3"/>
    <n v="6"/>
    <n v="6"/>
    <n v="3"/>
    <n v="8"/>
    <n v="6"/>
    <n v="1"/>
    <n v="10"/>
    <n v="22"/>
    <n v="13"/>
    <x v="59"/>
    <x v="1"/>
    <n v="45"/>
    <n v="0"/>
    <n v="45"/>
    <x v="54"/>
    <n v="7"/>
  </r>
  <r>
    <x v="449"/>
    <s v="RING PLAT 12"/>
    <s v="BAUD"/>
    <s v="BAUDMU"/>
    <x v="3"/>
    <n v="100"/>
    <n v="10"/>
    <s v="GSM"/>
    <s v=""/>
    <n v="1"/>
    <n v="1"/>
    <n v="0"/>
    <n v="0"/>
    <n v="2"/>
    <n v="2"/>
    <n v="0"/>
    <n v="2"/>
    <n v="1"/>
    <n v="2"/>
    <n v="3"/>
    <n v="2"/>
    <n v="2"/>
    <n v="0"/>
    <n v="3"/>
    <n v="0"/>
    <n v="2"/>
    <n v="4"/>
    <n v="2"/>
    <n v="2"/>
    <n v="3"/>
    <n v="3"/>
    <n v="5"/>
    <n v="4"/>
    <n v="4"/>
    <n v="2"/>
    <n v="0"/>
    <n v="5"/>
    <n v="3"/>
    <x v="14"/>
    <x v="1"/>
    <n v="0"/>
    <n v="0"/>
    <n v="0"/>
    <x v="0"/>
    <n v="2"/>
  </r>
  <r>
    <x v="606"/>
    <s v="RING TEMBAGA"/>
    <s v="NOSTOK"/>
    <s v="IMITAS"/>
    <x v="0"/>
    <n v="3500"/>
    <n v="1"/>
    <s v="NPM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1"/>
    <n v="0"/>
    <n v="0"/>
    <n v="0"/>
    <x v="0"/>
    <n v="0"/>
  </r>
  <r>
    <x v="607"/>
    <s v="ROTAK POMPA BENSIN H.SUPRA X NEW/REVO NEW/BLADE 125 FI/VARIO/PCX 150 MST"/>
    <s v="KELISTRIKAN. STATER/ENGKOL"/>
    <s v="IMITAS"/>
    <x v="0"/>
    <n v="150000"/>
    <n v="1"/>
    <s v="ATFS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1"/>
    <n v="1"/>
    <n v="0"/>
    <n v="1"/>
    <x v="2"/>
    <n v="1"/>
  </r>
  <r>
    <x v="450"/>
    <s v="RELAY KLAKSON UNIVERSAL"/>
    <s v="KELISTRIKAN. STATER/ENGKOL"/>
    <s v="IMITAS"/>
    <x v="0"/>
    <n v="15000"/>
    <n v="1"/>
    <s v="GSM"/>
    <s v="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x v="1"/>
    <x v="1"/>
    <n v="2"/>
    <n v="0"/>
    <n v="2"/>
    <x v="1"/>
    <n v="1"/>
  </r>
  <r>
    <x v="452"/>
    <s v="RING OLI ALUMUNIUM 12/17 MM ALL (RING 17)"/>
    <s v="BAUD"/>
    <s v="BAUDMU"/>
    <x v="1"/>
    <n v="900"/>
    <n v="10"/>
    <s v="GSM"/>
    <s v=""/>
    <n v="1"/>
    <n v="1"/>
    <n v="5"/>
    <n v="4"/>
    <n v="6"/>
    <n v="9"/>
    <n v="2"/>
    <n v="8"/>
    <n v="6"/>
    <n v="13"/>
    <n v="10"/>
    <n v="11"/>
    <n v="10"/>
    <n v="2"/>
    <n v="13"/>
    <n v="9"/>
    <n v="10"/>
    <n v="15"/>
    <n v="11"/>
    <n v="10"/>
    <n v="14"/>
    <n v="19"/>
    <n v="23"/>
    <n v="24"/>
    <n v="21"/>
    <n v="12"/>
    <n v="7"/>
    <n v="24"/>
    <n v="13"/>
    <x v="41"/>
    <x v="1"/>
    <n v="25"/>
    <n v="0"/>
    <n v="25"/>
    <x v="51"/>
    <n v="7"/>
  </r>
  <r>
    <x v="453"/>
    <s v="RING OLI ALUMINIUM 14/19 MM ALL (RING 19)"/>
    <s v="BAUD"/>
    <s v="BAUDMU"/>
    <x v="2"/>
    <n v="900"/>
    <n v="10"/>
    <s v="AAR"/>
    <s v=""/>
    <n v="1"/>
    <n v="1"/>
    <n v="0"/>
    <n v="0"/>
    <n v="0"/>
    <n v="2"/>
    <n v="0"/>
    <n v="0"/>
    <n v="0"/>
    <n v="0"/>
    <n v="0"/>
    <n v="0"/>
    <n v="0"/>
    <n v="2"/>
    <n v="2"/>
    <n v="0"/>
    <n v="0"/>
    <n v="2"/>
    <n v="2"/>
    <n v="0"/>
    <n v="0"/>
    <n v="0"/>
    <n v="0"/>
    <n v="0"/>
    <n v="0"/>
    <n v="2"/>
    <n v="2"/>
    <n v="2"/>
    <n v="2"/>
    <x v="1"/>
    <x v="1"/>
    <n v="2"/>
    <n v="0"/>
    <n v="2"/>
    <x v="1"/>
    <n v="1"/>
  </r>
  <r>
    <x v="454"/>
    <s v="RING OLI GARDAN"/>
    <s v="BAUD"/>
    <s v="BAUDMU"/>
    <x v="1"/>
    <n v="900"/>
    <n v="10"/>
    <s v="MNCBD"/>
    <s v=""/>
    <n v="1"/>
    <n v="1"/>
    <n v="6"/>
    <n v="2"/>
    <n v="2"/>
    <n v="9"/>
    <n v="7"/>
    <n v="4"/>
    <n v="11"/>
    <n v="6"/>
    <n v="3"/>
    <n v="12"/>
    <n v="8"/>
    <n v="5"/>
    <n v="12"/>
    <n v="8"/>
    <n v="4"/>
    <n v="11"/>
    <n v="16"/>
    <n v="11"/>
    <n v="15"/>
    <n v="17"/>
    <n v="9"/>
    <n v="18"/>
    <n v="20"/>
    <n v="13"/>
    <n v="11"/>
    <n v="20"/>
    <n v="12"/>
    <x v="6"/>
    <x v="1"/>
    <n v="18"/>
    <n v="0"/>
    <n v="18"/>
    <x v="26"/>
    <n v="6"/>
  </r>
  <r>
    <x v="455"/>
    <s v="PEMBERSIH CVT"/>
    <s v="BAHAN HABIS PAKAI"/>
    <s v="IMITAS"/>
    <x v="1"/>
    <n v="250"/>
    <n v="10"/>
    <s v="JKS"/>
    <s v=""/>
    <n v="1"/>
    <n v="1"/>
    <n v="34"/>
    <n v="44"/>
    <n v="41"/>
    <n v="59"/>
    <n v="58"/>
    <n v="30"/>
    <n v="52"/>
    <n v="40"/>
    <n v="74"/>
    <n v="41"/>
    <n v="38"/>
    <n v="32"/>
    <n v="74"/>
    <n v="78"/>
    <n v="85"/>
    <n v="100"/>
    <n v="117"/>
    <n v="88"/>
    <n v="82"/>
    <n v="92"/>
    <n v="114"/>
    <n v="81"/>
    <n v="79"/>
    <n v="70"/>
    <n v="66"/>
    <n v="117"/>
    <n v="74"/>
    <x v="60"/>
    <x v="1"/>
    <n v="44"/>
    <n v="0"/>
    <n v="44"/>
    <x v="55"/>
    <n v="37"/>
  </r>
  <r>
    <x v="456"/>
    <s v="SENSOR CKP H.BEAT ECO MST (KAKI 3)"/>
    <s v="KELISTRIKAN. STATER/ENGKOL"/>
    <s v="IMITAS"/>
    <x v="0"/>
    <n v="195000"/>
    <n v="1"/>
    <s v="R19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1"/>
    <n v="2"/>
    <n v="0"/>
    <n v="2"/>
    <x v="1"/>
    <n v="1"/>
  </r>
  <r>
    <x v="608"/>
    <s v="SOKET INJEKTOR H.BEAT IMI"/>
    <s v="KELISTRIKAN. STATER/ENGKOL"/>
    <s v="IMITAS"/>
    <x v="0"/>
    <n v="17000"/>
    <n v="1"/>
    <s v="ATFS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1"/>
    <n v="2"/>
    <n v="0"/>
    <n v="2"/>
    <x v="1"/>
    <n v="1"/>
  </r>
  <r>
    <x v="467"/>
    <s v="SIKRING TANCAP KECIL 5A IMI"/>
    <s v="KELISTRIKAN. STATER/ENGKOL"/>
    <s v="IMITAS"/>
    <x v="0"/>
    <n v="2000"/>
    <n v="1"/>
    <s v="NPM"/>
    <s v=""/>
    <s v="1"/>
    <n v="1"/>
    <n v="0"/>
    <n v="0"/>
    <n v="0"/>
    <n v="1"/>
    <n v="2"/>
    <n v="0"/>
    <n v="0"/>
    <n v="0"/>
    <n v="0"/>
    <n v="0"/>
    <n v="0"/>
    <n v="0"/>
    <n v="2"/>
    <n v="0"/>
    <n v="0"/>
    <n v="1"/>
    <n v="3"/>
    <n v="2"/>
    <n v="0"/>
    <n v="0"/>
    <n v="0"/>
    <n v="0"/>
    <n v="0"/>
    <n v="0"/>
    <n v="0"/>
    <n v="3"/>
    <n v="2"/>
    <x v="13"/>
    <x v="1"/>
    <n v="1"/>
    <n v="0"/>
    <n v="1"/>
    <x v="2"/>
    <n v="1"/>
  </r>
  <r>
    <x v="469"/>
    <s v="SKUN"/>
    <s v="KELISTRIKAN. STATER/ENGKOL"/>
    <s v="BAUDMU"/>
    <x v="0"/>
    <n v="500"/>
    <n v="10"/>
    <s v="AAR"/>
    <s v=""/>
    <n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x v="1"/>
    <x v="1"/>
    <n v="13"/>
    <n v="0"/>
    <n v="13"/>
    <x v="32"/>
    <n v="1"/>
  </r>
  <r>
    <x v="472"/>
    <s v="SAKLAR DIMMER H.BEAT 3 PHASE IMI (PK)"/>
    <s v="KELISTRIKAN. STATER/ENGKOL"/>
    <s v="IMITAS"/>
    <x v="2"/>
    <n v="8000"/>
    <n v="1"/>
    <s v="GSM"/>
    <s v=""/>
    <n v="1"/>
    <n v="1"/>
    <n v="0"/>
    <n v="0"/>
    <n v="0"/>
    <n v="1"/>
    <n v="0"/>
    <n v="0"/>
    <n v="1"/>
    <n v="1"/>
    <n v="1"/>
    <n v="0"/>
    <n v="0"/>
    <n v="0"/>
    <n v="1"/>
    <n v="0"/>
    <n v="0"/>
    <n v="1"/>
    <n v="1"/>
    <n v="0"/>
    <n v="1"/>
    <n v="2"/>
    <n v="2"/>
    <n v="1"/>
    <n v="0"/>
    <n v="0"/>
    <n v="0"/>
    <n v="2"/>
    <n v="1"/>
    <x v="1"/>
    <x v="1"/>
    <n v="2"/>
    <n v="0"/>
    <n v="2"/>
    <x v="1"/>
    <n v="1"/>
  </r>
  <r>
    <x v="609"/>
    <s v="SOLASI BAKAR KECIL 3 CM"/>
    <s v="NOSTOK"/>
    <s v="IMITAS"/>
    <x v="0"/>
    <n v="200"/>
    <n v="1"/>
    <s v="STRELC"/>
    <s v=""/>
    <n v="1"/>
    <n v="30"/>
    <n v="0"/>
    <n v="0"/>
    <n v="25"/>
    <n v="0"/>
    <n v="0"/>
    <n v="0"/>
    <n v="0"/>
    <n v="0"/>
    <n v="0"/>
    <n v="0"/>
    <n v="0"/>
    <n v="0"/>
    <n v="25"/>
    <n v="0"/>
    <n v="25"/>
    <n v="25"/>
    <n v="0"/>
    <n v="0"/>
    <n v="0"/>
    <n v="0"/>
    <n v="0"/>
    <n v="0"/>
    <n v="0"/>
    <n v="0"/>
    <n v="0"/>
    <n v="25"/>
    <n v="0"/>
    <x v="0"/>
    <x v="1"/>
    <n v="0"/>
    <n v="0"/>
    <n v="0"/>
    <x v="0"/>
    <n v="0"/>
  </r>
  <r>
    <x v="473"/>
    <s v="SOLASI BAKAR BESAR 3CM"/>
    <s v="KELISTRIKAN. STATER/ENGKOL"/>
    <s v="IMITAS"/>
    <x v="3"/>
    <n v="127.272727272727"/>
    <n v="1"/>
    <s v="MTM"/>
    <s v=""/>
    <s v="1"/>
    <n v="30"/>
    <n v="13"/>
    <n v="0"/>
    <n v="8"/>
    <n v="5"/>
    <n v="0"/>
    <n v="0"/>
    <n v="1"/>
    <n v="0"/>
    <n v="6"/>
    <n v="2"/>
    <n v="1"/>
    <n v="0"/>
    <n v="13"/>
    <n v="13"/>
    <n v="8"/>
    <n v="13"/>
    <n v="5"/>
    <n v="0"/>
    <n v="1"/>
    <n v="1"/>
    <n v="6"/>
    <n v="2"/>
    <n v="3"/>
    <n v="1"/>
    <n v="13"/>
    <n v="13"/>
    <n v="13"/>
    <x v="22"/>
    <x v="1"/>
    <n v="25"/>
    <n v="0"/>
    <n v="25"/>
    <x v="51"/>
    <n v="7"/>
  </r>
  <r>
    <x v="474"/>
    <s v="SOLASI HITAM NASIONAL"/>
    <s v="BAHAN HABIS PAKAI"/>
    <s v="IMITAS"/>
    <x v="3"/>
    <n v="5200"/>
    <n v="1"/>
    <s v="GSM"/>
    <s v=""/>
    <n v="1"/>
    <n v="1"/>
    <n v="0"/>
    <n v="1"/>
    <n v="2"/>
    <n v="0"/>
    <n v="0"/>
    <n v="0"/>
    <n v="2"/>
    <n v="2"/>
    <n v="1"/>
    <n v="1"/>
    <n v="0"/>
    <n v="0"/>
    <n v="2"/>
    <n v="1"/>
    <n v="3"/>
    <n v="2"/>
    <n v="0"/>
    <n v="0"/>
    <n v="2"/>
    <n v="4"/>
    <n v="3"/>
    <n v="3"/>
    <n v="1"/>
    <n v="0"/>
    <n v="0"/>
    <n v="4"/>
    <n v="2"/>
    <x v="12"/>
    <x v="1"/>
    <n v="1"/>
    <n v="0"/>
    <n v="1"/>
    <x v="2"/>
    <n v="1"/>
  </r>
  <r>
    <x v="475"/>
    <s v="SILTIP WASSER KECIL"/>
    <s v="BAHAN HABIS PAKAI"/>
    <s v="IMITAS"/>
    <x v="3"/>
    <n v="3000"/>
    <n v="1"/>
    <s v="GSM"/>
    <s v=""/>
    <n v="1"/>
    <n v="1"/>
    <n v="1"/>
    <n v="2"/>
    <n v="0"/>
    <n v="1"/>
    <n v="2"/>
    <n v="1"/>
    <n v="2"/>
    <n v="4"/>
    <n v="5"/>
    <n v="1"/>
    <n v="2"/>
    <n v="2"/>
    <n v="5"/>
    <n v="3"/>
    <n v="2"/>
    <n v="1"/>
    <n v="3"/>
    <n v="3"/>
    <n v="3"/>
    <n v="6"/>
    <n v="9"/>
    <n v="5"/>
    <n v="3"/>
    <n v="4"/>
    <n v="3"/>
    <n v="9"/>
    <n v="5"/>
    <x v="4"/>
    <x v="1"/>
    <n v="13"/>
    <n v="0"/>
    <n v="13"/>
    <x v="32"/>
    <n v="3"/>
  </r>
  <r>
    <x v="476"/>
    <s v="SENSOR CKP H.VARIO 110 LED MST (KAKI 4)"/>
    <s v="KELISTRIKAN. STATER/ENGKOL"/>
    <s v="IMITAS"/>
    <x v="2"/>
    <n v="195000"/>
    <n v="1"/>
    <s v="ATFS"/>
    <s v=""/>
    <s v="1"/>
    <n v="1"/>
    <n v="0"/>
    <n v="1"/>
    <n v="0"/>
    <n v="0"/>
    <n v="0"/>
    <n v="2"/>
    <n v="0"/>
    <n v="0"/>
    <n v="1"/>
    <n v="1"/>
    <n v="0"/>
    <n v="0"/>
    <n v="2"/>
    <n v="1"/>
    <n v="1"/>
    <n v="0"/>
    <n v="0"/>
    <n v="2"/>
    <n v="2"/>
    <n v="0"/>
    <n v="1"/>
    <n v="1"/>
    <n v="1"/>
    <n v="0"/>
    <n v="0"/>
    <n v="2"/>
    <n v="2"/>
    <x v="1"/>
    <x v="1"/>
    <n v="5"/>
    <n v="0"/>
    <n v="5"/>
    <x v="13"/>
    <n v="1"/>
  </r>
  <r>
    <x v="477"/>
    <s v="SENSOR MAQS Y.MIO J IMI"/>
    <s v="KELISTRIKAN. STATER/ENGKOL"/>
    <s v="IMITAS"/>
    <x v="0"/>
    <n v="230000"/>
    <n v="1"/>
    <s v="ATFS"/>
    <s v=""/>
    <s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x v="1"/>
    <x v="1"/>
    <n v="2"/>
    <n v="0"/>
    <n v="2"/>
    <x v="1"/>
    <n v="1"/>
  </r>
  <r>
    <x v="610"/>
    <s v="SIKRING TANCAP KECIL 25A"/>
    <s v="KELISTRIKAN. STATER/ENGKOL"/>
    <s v="IMITAS"/>
    <x v="0"/>
    <n v="1000"/>
    <n v="1"/>
    <s v="GSM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x v="1"/>
    <x v="1"/>
    <n v="0"/>
    <n v="0"/>
    <n v="0"/>
    <x v="0"/>
    <n v="1"/>
  </r>
  <r>
    <x v="479"/>
    <s v="SENSOR TP H.MATIC IMI"/>
    <s v="KELISTRIKAN. STATER/ENGKOL"/>
    <s v="IMITAS"/>
    <x v="3"/>
    <n v="130000"/>
    <n v="1"/>
    <s v="ATFS"/>
    <s v=""/>
    <s v="1"/>
    <n v="1"/>
    <n v="1"/>
    <n v="3"/>
    <n v="1"/>
    <n v="4"/>
    <n v="3"/>
    <n v="0"/>
    <n v="1"/>
    <n v="1"/>
    <n v="0"/>
    <n v="2"/>
    <n v="0"/>
    <n v="4"/>
    <n v="4"/>
    <n v="4"/>
    <n v="4"/>
    <n v="5"/>
    <n v="7"/>
    <n v="3"/>
    <n v="1"/>
    <n v="2"/>
    <n v="1"/>
    <n v="3"/>
    <n v="2"/>
    <n v="4"/>
    <n v="5"/>
    <n v="7"/>
    <n v="4"/>
    <x v="19"/>
    <x v="1"/>
    <n v="6"/>
    <n v="0"/>
    <n v="6"/>
    <x v="11"/>
    <n v="2"/>
  </r>
  <r>
    <x v="611"/>
    <s v="TUTUP MESIN SET ATAS BAWAH H.BEAT FI IMI"/>
    <s v="NOSTOK"/>
    <s v="IMITAS"/>
    <x v="0"/>
    <n v="4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1"/>
    <n v="0"/>
    <n v="0"/>
    <n v="0"/>
    <x v="0"/>
    <n v="0"/>
  </r>
  <r>
    <x v="482"/>
    <s v="TOP SET H.BEAT FI ESP IMI"/>
    <s v="NOSTOK"/>
    <s v="IMITAS"/>
    <x v="0"/>
    <n v="35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1"/>
    <n v="0"/>
    <n v="0"/>
    <n v="0"/>
    <x v="0"/>
    <n v="0"/>
  </r>
  <r>
    <x v="485"/>
    <s v="TUTUP PENTIL TUBLES (BESI PANJANG)"/>
    <s v="BAUD"/>
    <s v="IMITAS"/>
    <x v="3"/>
    <n v="5500"/>
    <n v="1"/>
    <s v="GSM"/>
    <s v=""/>
    <n v="1"/>
    <n v="1"/>
    <n v="1"/>
    <n v="0"/>
    <n v="0"/>
    <n v="2"/>
    <n v="2"/>
    <n v="0"/>
    <n v="1"/>
    <n v="1"/>
    <n v="0"/>
    <n v="2"/>
    <n v="1"/>
    <n v="1"/>
    <n v="2"/>
    <n v="1"/>
    <n v="0"/>
    <n v="2"/>
    <n v="4"/>
    <n v="2"/>
    <n v="1"/>
    <n v="2"/>
    <n v="1"/>
    <n v="3"/>
    <n v="3"/>
    <n v="2"/>
    <n v="2"/>
    <n v="4"/>
    <n v="2"/>
    <x v="12"/>
    <x v="1"/>
    <n v="2"/>
    <n v="0"/>
    <n v="2"/>
    <x v="1"/>
    <n v="1"/>
  </r>
  <r>
    <x v="486"/>
    <s v="SPION BEAT STANDAR IMI (PK)"/>
    <s v="BODYPART"/>
    <s v="IMITAS"/>
    <x v="0"/>
    <n v="22000"/>
    <n v="1"/>
    <s v="HKJ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1"/>
    <n v="2"/>
    <n v="0"/>
    <n v="2"/>
    <x v="1"/>
    <n v="1"/>
  </r>
  <r>
    <x v="487"/>
    <s v="BOHLAM SEN / RITING IMI (PS)"/>
    <s v="KELISTRIKAN. STATER/ENGKOL"/>
    <s v="IMITAS"/>
    <x v="3"/>
    <n v="1000"/>
    <n v="1"/>
    <s v="GSM"/>
    <s v=""/>
    <n v="1"/>
    <n v="1"/>
    <n v="0"/>
    <n v="1"/>
    <n v="0"/>
    <n v="0"/>
    <n v="3"/>
    <n v="0"/>
    <n v="0"/>
    <n v="3"/>
    <n v="0"/>
    <n v="1"/>
    <n v="1"/>
    <n v="0"/>
    <n v="3"/>
    <n v="1"/>
    <n v="1"/>
    <n v="0"/>
    <n v="3"/>
    <n v="3"/>
    <n v="0"/>
    <n v="3"/>
    <n v="3"/>
    <n v="4"/>
    <n v="2"/>
    <n v="1"/>
    <n v="0"/>
    <n v="4"/>
    <n v="3"/>
    <x v="12"/>
    <x v="1"/>
    <n v="5"/>
    <n v="0"/>
    <n v="5"/>
    <x v="13"/>
    <n v="2"/>
  </r>
  <r>
    <x v="488"/>
    <s v="LEM THREEBOND"/>
    <s v="BAHAN HABIS PAKAI"/>
    <s v="IMITAS"/>
    <x v="2"/>
    <n v="9500"/>
    <n v="1"/>
    <s v="GSM"/>
    <s v=""/>
    <n v="1"/>
    <n v="1"/>
    <n v="0"/>
    <n v="1"/>
    <n v="0"/>
    <n v="1"/>
    <n v="0"/>
    <n v="0"/>
    <n v="0"/>
    <n v="1"/>
    <n v="1"/>
    <n v="0"/>
    <n v="0"/>
    <n v="1"/>
    <n v="1"/>
    <n v="1"/>
    <n v="1"/>
    <n v="1"/>
    <n v="1"/>
    <n v="0"/>
    <n v="0"/>
    <n v="1"/>
    <n v="2"/>
    <n v="1"/>
    <n v="0"/>
    <n v="1"/>
    <n v="1"/>
    <n v="2"/>
    <n v="1"/>
    <x v="1"/>
    <x v="1"/>
    <n v="6"/>
    <n v="0"/>
    <n v="6"/>
    <x v="11"/>
    <n v="1"/>
  </r>
  <r>
    <x v="612"/>
    <s v="AKI KERING YUASA YTZ5S"/>
    <s v="KELISTRIKAN. STATER/ENGKOL"/>
    <s v="AKIGEN"/>
    <x v="0"/>
    <n v="185000"/>
    <n v="1"/>
    <s v="HKJ"/>
    <s v=""/>
    <n v="1"/>
    <n v="1"/>
    <n v="0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1"/>
    <n v="3"/>
    <n v="2"/>
    <n v="3"/>
    <n v="2"/>
    <x v="13"/>
    <x v="1"/>
    <n v="3"/>
    <n v="0"/>
    <n v="3"/>
    <x v="10"/>
    <n v="1"/>
  </r>
  <r>
    <x v="491"/>
    <s v="AKI KERING YUASA YTZ6V"/>
    <s v="KELISTRIKAN. STATER/ENGKOL"/>
    <s v="AKIGEN"/>
    <x v="2"/>
    <n v="240000"/>
    <n v="1"/>
    <s v="HKJ"/>
    <s v=""/>
    <n v="1"/>
    <n v="1"/>
    <n v="0"/>
    <n v="0"/>
    <n v="0"/>
    <n v="0"/>
    <n v="0"/>
    <n v="0"/>
    <n v="0"/>
    <n v="0"/>
    <n v="0"/>
    <n v="1"/>
    <n v="1"/>
    <n v="2"/>
    <n v="2"/>
    <n v="0"/>
    <n v="0"/>
    <n v="0"/>
    <n v="0"/>
    <n v="0"/>
    <n v="0"/>
    <n v="0"/>
    <n v="0"/>
    <n v="1"/>
    <n v="2"/>
    <n v="3"/>
    <n v="2"/>
    <n v="3"/>
    <n v="2"/>
    <x v="13"/>
    <x v="1"/>
    <n v="0"/>
    <n v="0"/>
    <n v="0"/>
    <x v="0"/>
    <n v="1"/>
  </r>
  <r>
    <x v="613"/>
    <s v="AKI KERING YUASA YTZ7V (PK)"/>
    <s v="KELISTRIKAN. STATER/ENGKOL"/>
    <s v="AKIGEN"/>
    <x v="0"/>
    <n v="300000"/>
    <n v="1"/>
    <s v="NP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1"/>
    <n v="1"/>
    <n v="0"/>
    <n v="1"/>
    <x v="2"/>
    <n v="1"/>
  </r>
  <r>
    <x v="2"/>
    <s v="SETANG SEHER H.VARIO 125 ORI"/>
    <s v="NOSTOK"/>
    <s v="ORISIN"/>
    <x v="0"/>
    <n v="163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5"/>
    <s v="GIR SET H.NEW REVO 110 / BLADE NEW ORI"/>
    <s v="RODA"/>
    <s v="ORISIN"/>
    <x v="0"/>
    <n v="175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0"/>
    <n v="0"/>
    <n v="0"/>
    <x v="0"/>
    <n v="1"/>
  </r>
  <r>
    <x v="614"/>
    <s v="DISC PAD BELAKANG H.SUPRA X 125 ORI"/>
    <s v="REM"/>
    <s v="ORISIN"/>
    <x v="0"/>
    <n v="45500"/>
    <n v="1"/>
    <s v="NSA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615"/>
    <s v="DISC PAD H.MEGAPRO ADV ORI"/>
    <s v="REM"/>
    <s v="ORISIN"/>
    <x v="0"/>
    <n v="475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1"/>
    <n v="0"/>
    <n v="1"/>
    <x v="2"/>
    <n v="1"/>
  </r>
  <r>
    <x v="7"/>
    <s v="DISC PAD H.SUPRA X ORI"/>
    <s v="REM"/>
    <s v="ORISIN"/>
    <x v="0"/>
    <n v="48000"/>
    <n v="1"/>
    <s v="GSM"/>
    <s v="NSA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2"/>
    <n v="1"/>
    <n v="0"/>
    <n v="1"/>
    <x v="2"/>
    <n v="1"/>
  </r>
  <r>
    <x v="8"/>
    <s v="DISC PAD H.VARIO TECHNO/BEAT ORI"/>
    <s v="REM"/>
    <s v="ORISIN"/>
    <x v="2"/>
    <n v="56000"/>
    <n v="1"/>
    <s v="GSM"/>
    <s v="NSA"/>
    <n v="1"/>
    <n v="1"/>
    <n v="0"/>
    <n v="1"/>
    <n v="0"/>
    <n v="0"/>
    <n v="1"/>
    <n v="0"/>
    <n v="1"/>
    <n v="1"/>
    <n v="0"/>
    <n v="1"/>
    <n v="1"/>
    <n v="0"/>
    <n v="1"/>
    <n v="1"/>
    <n v="1"/>
    <n v="0"/>
    <n v="1"/>
    <n v="1"/>
    <n v="1"/>
    <n v="2"/>
    <n v="1"/>
    <n v="2"/>
    <n v="2"/>
    <n v="1"/>
    <n v="0"/>
    <n v="2"/>
    <n v="1"/>
    <x v="1"/>
    <x v="2"/>
    <n v="0"/>
    <n v="0"/>
    <n v="0"/>
    <x v="0"/>
    <n v="1"/>
  </r>
  <r>
    <x v="9"/>
    <s v="DISC PAD H.REVO ORI"/>
    <s v="REM"/>
    <s v="ORISIN"/>
    <x v="0"/>
    <n v="47500"/>
    <n v="1"/>
    <s v="GS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10"/>
    <s v="KOMSTIR H.GRAND ORI"/>
    <s v="BAUD"/>
    <s v="ORISIN"/>
    <x v="3"/>
    <n v="90000"/>
    <n v="1"/>
    <s v="GSM"/>
    <s v="NSA"/>
    <n v="1"/>
    <n v="1"/>
    <n v="0"/>
    <n v="0"/>
    <n v="1"/>
    <n v="3"/>
    <n v="2"/>
    <n v="2"/>
    <n v="3"/>
    <n v="4"/>
    <n v="0"/>
    <n v="2"/>
    <n v="1"/>
    <n v="2"/>
    <n v="4"/>
    <n v="0"/>
    <n v="1"/>
    <n v="4"/>
    <n v="5"/>
    <n v="4"/>
    <n v="5"/>
    <n v="7"/>
    <n v="4"/>
    <n v="6"/>
    <n v="3"/>
    <n v="3"/>
    <n v="2"/>
    <n v="7"/>
    <n v="4"/>
    <x v="19"/>
    <x v="2"/>
    <n v="5"/>
    <n v="0"/>
    <n v="5"/>
    <x v="13"/>
    <n v="2"/>
  </r>
  <r>
    <x v="616"/>
    <s v="KOMSTIR H.CB150R ORI"/>
    <s v="BAUD"/>
    <s v="ORISIN"/>
    <x v="0"/>
    <n v="92000"/>
    <n v="1"/>
    <s v="GSM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2"/>
    <n v="0"/>
    <n v="0"/>
    <n v="0"/>
    <x v="0"/>
    <n v="1"/>
  </r>
  <r>
    <x v="11"/>
    <s v="OLI MATIC H.MPX 2 0.65L"/>
    <s v="CAIRAN"/>
    <s v="OLIGEN"/>
    <x v="1"/>
    <n v="42000"/>
    <n v="1"/>
    <s v=""/>
    <s v=""/>
    <n v="1"/>
    <n v="1"/>
    <n v="3"/>
    <n v="8"/>
    <n v="3"/>
    <n v="11"/>
    <n v="5"/>
    <n v="1"/>
    <n v="0"/>
    <n v="0"/>
    <n v="3"/>
    <n v="3"/>
    <n v="5"/>
    <n v="2"/>
    <n v="11"/>
    <n v="11"/>
    <n v="11"/>
    <n v="14"/>
    <n v="16"/>
    <n v="6"/>
    <n v="1"/>
    <n v="0"/>
    <n v="3"/>
    <n v="3"/>
    <n v="8"/>
    <n v="7"/>
    <n v="5"/>
    <n v="16"/>
    <n v="11"/>
    <x v="20"/>
    <x v="2"/>
    <n v="38"/>
    <n v="0"/>
    <n v="38"/>
    <x v="56"/>
    <n v="6"/>
  </r>
  <r>
    <x v="12"/>
    <s v="OLI GEAR H.AHM 120ML"/>
    <s v="CAIRAN"/>
    <s v="OLIGEN"/>
    <x v="1"/>
    <n v="16000"/>
    <n v="12"/>
    <s v="NSA"/>
    <s v="NSA"/>
    <s v="96"/>
    <n v="1"/>
    <n v="22"/>
    <n v="32"/>
    <n v="28"/>
    <n v="29"/>
    <n v="23"/>
    <n v="25"/>
    <n v="27"/>
    <n v="18"/>
    <n v="24"/>
    <n v="23"/>
    <n v="18"/>
    <n v="7"/>
    <n v="32"/>
    <n v="54"/>
    <n v="60"/>
    <n v="57"/>
    <n v="52"/>
    <n v="48"/>
    <n v="52"/>
    <n v="45"/>
    <n v="42"/>
    <n v="41"/>
    <n v="41"/>
    <n v="25"/>
    <n v="29"/>
    <n v="60"/>
    <n v="32"/>
    <x v="61"/>
    <x v="2"/>
    <n v="27"/>
    <n v="0"/>
    <n v="27"/>
    <x v="28"/>
    <n v="16"/>
  </r>
  <r>
    <x v="13"/>
    <s v="OLI MATIC H.MPX 2 0.8L"/>
    <s v="CAIRAN"/>
    <s v="OLIGEN"/>
    <x v="1"/>
    <n v="50150"/>
    <n v="24"/>
    <s v="HKJ"/>
    <s v="NSA"/>
    <n v="1"/>
    <n v="1"/>
    <n v="23"/>
    <n v="20"/>
    <n v="29"/>
    <n v="37"/>
    <n v="33"/>
    <n v="23"/>
    <n v="39"/>
    <n v="32"/>
    <n v="23"/>
    <n v="27"/>
    <n v="23"/>
    <n v="18"/>
    <n v="39"/>
    <n v="43"/>
    <n v="49"/>
    <n v="66"/>
    <n v="70"/>
    <n v="56"/>
    <n v="62"/>
    <n v="71"/>
    <n v="55"/>
    <n v="59"/>
    <n v="50"/>
    <n v="41"/>
    <n v="41"/>
    <n v="71"/>
    <n v="39"/>
    <x v="62"/>
    <x v="2"/>
    <n v="30"/>
    <n v="0"/>
    <n v="30"/>
    <x v="27"/>
    <n v="20"/>
  </r>
  <r>
    <x v="14"/>
    <s v="OLI BEBEK H.MPX 1 0.8L"/>
    <s v="CAIRAN"/>
    <s v="OLIGEN"/>
    <x v="3"/>
    <n v="48500"/>
    <n v="2"/>
    <s v="HKJ"/>
    <s v="NSA"/>
    <n v="1"/>
    <n v="1"/>
    <n v="2"/>
    <n v="1"/>
    <n v="0"/>
    <n v="4"/>
    <n v="0"/>
    <n v="0"/>
    <n v="1"/>
    <n v="1"/>
    <n v="0"/>
    <n v="1"/>
    <n v="3"/>
    <n v="1"/>
    <n v="4"/>
    <n v="3"/>
    <n v="1"/>
    <n v="4"/>
    <n v="4"/>
    <n v="0"/>
    <n v="1"/>
    <n v="2"/>
    <n v="1"/>
    <n v="2"/>
    <n v="4"/>
    <n v="4"/>
    <n v="3"/>
    <n v="4"/>
    <n v="4"/>
    <x v="12"/>
    <x v="2"/>
    <n v="4"/>
    <n v="0"/>
    <n v="4"/>
    <x v="8"/>
    <n v="2"/>
  </r>
  <r>
    <x v="15"/>
    <s v="OLI SPORT H.MPX 1 1L"/>
    <s v="CAIRAN"/>
    <s v="OLIGEN"/>
    <x v="2"/>
    <n v="56666.666666666701"/>
    <n v="1"/>
    <s v="GSM"/>
    <s v="NSA"/>
    <n v="1"/>
    <n v="1"/>
    <n v="0"/>
    <n v="0"/>
    <n v="1"/>
    <n v="1"/>
    <n v="0"/>
    <n v="0"/>
    <n v="1"/>
    <n v="0"/>
    <n v="0"/>
    <n v="11"/>
    <n v="0"/>
    <n v="1"/>
    <n v="11"/>
    <n v="0"/>
    <n v="1"/>
    <n v="2"/>
    <n v="1"/>
    <n v="0"/>
    <n v="1"/>
    <n v="1"/>
    <n v="0"/>
    <n v="11"/>
    <n v="11"/>
    <n v="1"/>
    <n v="1"/>
    <n v="11"/>
    <n v="11"/>
    <x v="21"/>
    <x v="2"/>
    <n v="4"/>
    <n v="0"/>
    <n v="4"/>
    <x v="8"/>
    <n v="6"/>
  </r>
  <r>
    <x v="16"/>
    <s v="OLI MATIC H.SPX 2 0.8L"/>
    <s v="CAIRAN"/>
    <s v="OLIGEN"/>
    <x v="1"/>
    <n v="59925"/>
    <n v="6"/>
    <s v="HKJ"/>
    <s v="NSA"/>
    <n v="1"/>
    <n v="1"/>
    <n v="0"/>
    <n v="11"/>
    <n v="1"/>
    <n v="4"/>
    <n v="5"/>
    <n v="1"/>
    <n v="1"/>
    <n v="4"/>
    <n v="1"/>
    <n v="5"/>
    <n v="6"/>
    <n v="4"/>
    <n v="11"/>
    <n v="11"/>
    <n v="12"/>
    <n v="5"/>
    <n v="9"/>
    <n v="6"/>
    <n v="2"/>
    <n v="5"/>
    <n v="5"/>
    <n v="9"/>
    <n v="11"/>
    <n v="10"/>
    <n v="4"/>
    <n v="12"/>
    <n v="11"/>
    <x v="8"/>
    <x v="2"/>
    <n v="9"/>
    <n v="0"/>
    <n v="9"/>
    <x v="9"/>
    <n v="6"/>
  </r>
  <r>
    <x v="17"/>
    <s v="COOLANT RADIATOR H.AHM ORI"/>
    <s v="NOSTOK"/>
    <s v="ORISIN"/>
    <x v="1"/>
    <n v="18000"/>
    <n v="12"/>
    <s v="GSM"/>
    <s v="NSA"/>
    <n v="1"/>
    <n v="1"/>
    <n v="0"/>
    <n v="0"/>
    <n v="1"/>
    <n v="5"/>
    <n v="2"/>
    <n v="5"/>
    <n v="6"/>
    <n v="3"/>
    <n v="8"/>
    <n v="6"/>
    <n v="9"/>
    <n v="2"/>
    <n v="9"/>
    <n v="0"/>
    <n v="1"/>
    <n v="6"/>
    <n v="7"/>
    <n v="7"/>
    <n v="11"/>
    <n v="9"/>
    <n v="11"/>
    <n v="9"/>
    <n v="15"/>
    <n v="11"/>
    <n v="2"/>
    <n v="15"/>
    <n v="0"/>
    <x v="0"/>
    <x v="2"/>
    <n v="11"/>
    <n v="0"/>
    <n v="11"/>
    <x v="15"/>
    <n v="0"/>
  </r>
  <r>
    <x v="19"/>
    <s v="BOHLAM BELAKANG SGP ORI (PS)"/>
    <s v="KELISTRIKAN. STATER/ENGKOL"/>
    <s v="ORISIN"/>
    <x v="1"/>
    <n v="12000"/>
    <n v="1"/>
    <s v=""/>
    <s v=""/>
    <n v="1"/>
    <n v="1"/>
    <n v="1"/>
    <n v="3"/>
    <n v="8"/>
    <n v="5"/>
    <n v="3"/>
    <n v="1"/>
    <n v="5"/>
    <n v="4"/>
    <n v="2"/>
    <n v="3"/>
    <n v="4"/>
    <n v="1"/>
    <n v="8"/>
    <n v="4"/>
    <n v="11"/>
    <n v="13"/>
    <n v="8"/>
    <n v="4"/>
    <n v="6"/>
    <n v="9"/>
    <n v="6"/>
    <n v="7"/>
    <n v="7"/>
    <n v="5"/>
    <n v="2"/>
    <n v="13"/>
    <n v="8"/>
    <x v="22"/>
    <x v="2"/>
    <n v="8"/>
    <n v="0"/>
    <n v="8"/>
    <x v="7"/>
    <n v="4"/>
  </r>
  <r>
    <x v="20"/>
    <s v="BAN LUAR BELAKANG 110/90-12 FDR"/>
    <s v="RODA"/>
    <s v="ORISIN"/>
    <x v="0"/>
    <n v="248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617"/>
    <s v="BOS SHOCK BELAKANG BAWAH H.BEAT/SCOOPY/VARIO FI ORI"/>
    <s v="NOSTOK"/>
    <s v="NOSTOK"/>
    <x v="0"/>
    <n v="135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2"/>
    <n v="0"/>
    <n v="0"/>
    <n v="0"/>
    <x v="0"/>
    <n v="0"/>
  </r>
  <r>
    <x v="23"/>
    <s v="ORING MAGHNET H.VARIO 125 ORI"/>
    <s v="KARET &amp; SELANG"/>
    <s v="ORISIN"/>
    <x v="0"/>
    <n v="14000"/>
    <n v="1"/>
    <s v="SLT"/>
    <s v="NSA"/>
    <s v="1"/>
    <n v="1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1"/>
    <n v="0"/>
    <n v="0"/>
    <n v="1"/>
    <n v="1"/>
    <n v="0"/>
    <n v="0"/>
    <n v="1"/>
    <n v="1"/>
    <x v="1"/>
    <x v="2"/>
    <n v="1"/>
    <n v="0"/>
    <n v="1"/>
    <x v="2"/>
    <n v="1"/>
  </r>
  <r>
    <x v="618"/>
    <s v="PERPAK BLOK H.PCX21 160/ADV22 160/STYLOORI"/>
    <s v="NOSTOK"/>
    <s v="ORISIN"/>
    <x v="0"/>
    <n v="18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25"/>
    <s v="PERPAK BLOK H.BEAT DIG ORI"/>
    <s v="NOSTOK"/>
    <s v="ORISIN"/>
    <x v="0"/>
    <n v="14000"/>
    <n v="1"/>
    <s v=""/>
    <s v=""/>
    <n v="1"/>
    <n v="1"/>
    <n v="0"/>
    <n v="0"/>
    <n v="0"/>
    <n v="0"/>
    <n v="1"/>
    <n v="0"/>
    <n v="0"/>
    <n v="2"/>
    <n v="0"/>
    <n v="0"/>
    <n v="0"/>
    <n v="0"/>
    <n v="2"/>
    <n v="0"/>
    <n v="0"/>
    <n v="0"/>
    <n v="1"/>
    <n v="1"/>
    <n v="0"/>
    <n v="2"/>
    <n v="2"/>
    <n v="2"/>
    <n v="0"/>
    <n v="0"/>
    <n v="0"/>
    <n v="2"/>
    <n v="0"/>
    <x v="0"/>
    <x v="2"/>
    <n v="2"/>
    <n v="0"/>
    <n v="2"/>
    <x v="1"/>
    <n v="0"/>
  </r>
  <r>
    <x v="26"/>
    <s v="PERPAK BLOK H.VARIO 125 ORI"/>
    <s v="NOSTOK"/>
    <s v="ORISIN"/>
    <x v="2"/>
    <n v="13500"/>
    <n v="1"/>
    <s v="SLT"/>
    <s v="NSA"/>
    <n v="1"/>
    <n v="1"/>
    <n v="0"/>
    <n v="0"/>
    <n v="0"/>
    <n v="0"/>
    <n v="0"/>
    <n v="3"/>
    <n v="0"/>
    <n v="0"/>
    <n v="2"/>
    <n v="2"/>
    <n v="4"/>
    <n v="0"/>
    <n v="4"/>
    <n v="0"/>
    <n v="0"/>
    <n v="0"/>
    <n v="0"/>
    <n v="3"/>
    <n v="3"/>
    <n v="0"/>
    <n v="2"/>
    <n v="2"/>
    <n v="6"/>
    <n v="4"/>
    <n v="0"/>
    <n v="6"/>
    <n v="0"/>
    <x v="0"/>
    <x v="2"/>
    <n v="0"/>
    <n v="0"/>
    <n v="0"/>
    <x v="0"/>
    <n v="0"/>
  </r>
  <r>
    <x v="28"/>
    <s v="SEAL KLEP H.SUPRA X 125 ORI"/>
    <s v="MESIN"/>
    <s v="ORISIN"/>
    <x v="3"/>
    <n v="7500"/>
    <n v="1"/>
    <s v="GSM"/>
    <s v="NSA"/>
    <n v="1"/>
    <n v="1"/>
    <n v="0"/>
    <n v="0"/>
    <n v="0"/>
    <n v="0"/>
    <n v="2"/>
    <n v="2"/>
    <n v="0"/>
    <n v="4"/>
    <n v="2"/>
    <n v="2"/>
    <n v="6"/>
    <n v="0"/>
    <n v="6"/>
    <n v="0"/>
    <n v="0"/>
    <n v="0"/>
    <n v="2"/>
    <n v="4"/>
    <n v="2"/>
    <n v="4"/>
    <n v="6"/>
    <n v="6"/>
    <n v="8"/>
    <n v="6"/>
    <n v="0"/>
    <n v="8"/>
    <n v="6"/>
    <x v="3"/>
    <x v="2"/>
    <n v="2"/>
    <n v="0"/>
    <n v="2"/>
    <x v="1"/>
    <n v="3"/>
  </r>
  <r>
    <x v="29"/>
    <s v="PERPAK HEAD H.BEAT FI ORI"/>
    <s v="NOSTOK"/>
    <s v="ORISIN"/>
    <x v="0"/>
    <n v="14000"/>
    <n v="1"/>
    <s v=""/>
    <s v=""/>
    <n v="1"/>
    <n v="1"/>
    <n v="0"/>
    <n v="0"/>
    <n v="0"/>
    <n v="0"/>
    <n v="1"/>
    <n v="0"/>
    <n v="0"/>
    <n v="2"/>
    <n v="0"/>
    <n v="0"/>
    <n v="0"/>
    <n v="0"/>
    <n v="2"/>
    <n v="0"/>
    <n v="0"/>
    <n v="0"/>
    <n v="1"/>
    <n v="1"/>
    <n v="0"/>
    <n v="2"/>
    <n v="2"/>
    <n v="2"/>
    <n v="0"/>
    <n v="0"/>
    <n v="0"/>
    <n v="2"/>
    <n v="0"/>
    <x v="0"/>
    <x v="2"/>
    <n v="3"/>
    <n v="0"/>
    <n v="3"/>
    <x v="10"/>
    <n v="0"/>
  </r>
  <r>
    <x v="30"/>
    <s v="PERPAK CHTP-SILINDER HEAD"/>
    <s v="NOSTOK"/>
    <s v="ORISIN"/>
    <x v="0"/>
    <n v="24500"/>
    <n v="1"/>
    <s v=""/>
    <s v=""/>
    <n v="1"/>
    <n v="1"/>
    <n v="0"/>
    <n v="0"/>
    <n v="0"/>
    <n v="0"/>
    <n v="0"/>
    <n v="1"/>
    <n v="0"/>
    <n v="0"/>
    <n v="1"/>
    <n v="0"/>
    <n v="1"/>
    <n v="0"/>
    <n v="1"/>
    <n v="0"/>
    <n v="0"/>
    <n v="0"/>
    <n v="0"/>
    <n v="1"/>
    <n v="1"/>
    <n v="0"/>
    <n v="1"/>
    <n v="0"/>
    <n v="1"/>
    <n v="1"/>
    <n v="0"/>
    <n v="1"/>
    <n v="0"/>
    <x v="0"/>
    <x v="2"/>
    <n v="1"/>
    <n v="0"/>
    <n v="1"/>
    <x v="2"/>
    <n v="0"/>
  </r>
  <r>
    <x v="619"/>
    <s v="PERPAK HEAD H. PCX 160/VARIO 160/STYLO ORI"/>
    <s v="NOSTOK"/>
    <s v="ORISIN"/>
    <x v="0"/>
    <n v="194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20"/>
    <s v="PERPAK HEAD H.VARIO 125 ORI"/>
    <s v="NOSTOK"/>
    <s v="ORISIN"/>
    <x v="0"/>
    <n v="35000"/>
    <n v="1"/>
    <s v="SLT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494"/>
    <s v="PERPAK HEAD H.VARIO 150 ORI"/>
    <s v="NOSTOK"/>
    <s v="ORISIN"/>
    <x v="0"/>
    <n v="31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31"/>
    <s v="TUTUP KLEP GRAND AHM"/>
    <s v="BAUD"/>
    <s v="ORISIN"/>
    <x v="0"/>
    <n v="10400"/>
    <n v="1"/>
    <s v="GSM"/>
    <s v=""/>
    <n v="1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1"/>
    <n v="1"/>
    <x v="1"/>
    <x v="2"/>
    <n v="1"/>
    <n v="0"/>
    <n v="1"/>
    <x v="2"/>
    <n v="1"/>
  </r>
  <r>
    <x v="32"/>
    <s v="SEAL HEAD H.BEAT FI ESP ORI"/>
    <s v="KARET &amp; SELANG"/>
    <s v="ORISIN"/>
    <x v="3"/>
    <n v="29000"/>
    <n v="1"/>
    <s v="SLT"/>
    <s v="NSA"/>
    <s v="1"/>
    <n v="1"/>
    <n v="2"/>
    <n v="1"/>
    <n v="0"/>
    <n v="2"/>
    <n v="1"/>
    <n v="0"/>
    <n v="1"/>
    <n v="3"/>
    <n v="0"/>
    <n v="0"/>
    <n v="0"/>
    <n v="0"/>
    <n v="3"/>
    <n v="3"/>
    <n v="1"/>
    <n v="2"/>
    <n v="3"/>
    <n v="1"/>
    <n v="1"/>
    <n v="4"/>
    <n v="3"/>
    <n v="3"/>
    <n v="0"/>
    <n v="0"/>
    <n v="2"/>
    <n v="4"/>
    <n v="3"/>
    <x v="12"/>
    <x v="2"/>
    <n v="4"/>
    <n v="0"/>
    <n v="4"/>
    <x v="8"/>
    <n v="2"/>
  </r>
  <r>
    <x v="33"/>
    <s v="SEAL HEAD H.VARIO 125 NEW ESP ORI"/>
    <s v="KARET &amp; SELANG"/>
    <s v="ORISIN"/>
    <x v="0"/>
    <n v="30750"/>
    <n v="1"/>
    <s v="SLT"/>
    <s v="NSA"/>
    <n v="1"/>
    <n v="1"/>
    <n v="0"/>
    <n v="0"/>
    <n v="0"/>
    <n v="0"/>
    <n v="0"/>
    <n v="1"/>
    <n v="0"/>
    <n v="0"/>
    <n v="0"/>
    <n v="0"/>
    <n v="1"/>
    <n v="0"/>
    <n v="1"/>
    <n v="0"/>
    <n v="0"/>
    <n v="0"/>
    <n v="0"/>
    <n v="1"/>
    <n v="1"/>
    <n v="0"/>
    <n v="0"/>
    <n v="0"/>
    <n v="1"/>
    <n v="1"/>
    <n v="0"/>
    <n v="1"/>
    <n v="1"/>
    <x v="2"/>
    <x v="2"/>
    <n v="1"/>
    <n v="0"/>
    <n v="1"/>
    <x v="2"/>
    <n v="1"/>
  </r>
  <r>
    <x v="35"/>
    <s v="SEAL HEAD H.VARIO 125 ORI"/>
    <s v="KARET &amp; SELANG"/>
    <s v="ORISIN"/>
    <x v="3"/>
    <n v="55000"/>
    <n v="1"/>
    <s v="SLT"/>
    <s v="NSA"/>
    <s v="1"/>
    <n v="1"/>
    <n v="1"/>
    <n v="0"/>
    <n v="1"/>
    <n v="0"/>
    <n v="0"/>
    <n v="0"/>
    <n v="1"/>
    <n v="0"/>
    <n v="1"/>
    <n v="2"/>
    <n v="1"/>
    <n v="1"/>
    <n v="2"/>
    <n v="1"/>
    <n v="1"/>
    <n v="1"/>
    <n v="0"/>
    <n v="0"/>
    <n v="1"/>
    <n v="1"/>
    <n v="1"/>
    <n v="2"/>
    <n v="3"/>
    <n v="2"/>
    <n v="2"/>
    <n v="3"/>
    <n v="2"/>
    <x v="13"/>
    <x v="2"/>
    <n v="0"/>
    <n v="0"/>
    <n v="0"/>
    <x v="0"/>
    <n v="1"/>
  </r>
  <r>
    <x v="621"/>
    <s v="RING SEHER H.PCX 160/ADV 160/STYLO 160 ORI"/>
    <s v="NOSTOK"/>
    <s v="ORISIN"/>
    <x v="0"/>
    <n v="48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22"/>
    <s v="SEHER @50 H.PCX 160/ ADV 160/ STYLO 160 ORI"/>
    <s v="NOSTOK"/>
    <s v="ORISIN"/>
    <x v="0"/>
    <n v="88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23"/>
    <s v="PEN SEHER H.PCX 160/ADV 160/ VARIO 160/STYLO ORI"/>
    <s v="NOSTOK"/>
    <s v="ORISIN"/>
    <x v="0"/>
    <n v="14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24"/>
    <s v="KANCING PEN SEHER 14MM HONDA ORI"/>
    <s v="NOSTOK"/>
    <s v="ORISIN"/>
    <x v="0"/>
    <n v="1800"/>
    <n v="1"/>
    <s v="SLT"/>
    <s v=""/>
    <n v="1"/>
    <n v="1"/>
    <n v="0"/>
    <n v="0"/>
    <n v="2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2"/>
    <n v="0"/>
    <x v="0"/>
    <x v="2"/>
    <n v="0"/>
    <n v="0"/>
    <n v="0"/>
    <x v="0"/>
    <n v="0"/>
  </r>
  <r>
    <x v="497"/>
    <s v="SEHER SET H. VARIO 150 ORI"/>
    <s v="NOSTOK"/>
    <s v="ORISIN"/>
    <x v="0"/>
    <n v="14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37"/>
    <s v="SEHER H.BEAT ESP OS 50 ORI"/>
    <s v="NOSTOK"/>
    <s v="ORISIN"/>
    <x v="0"/>
    <n v="106500"/>
    <n v="1"/>
    <s v=""/>
    <s v=""/>
    <n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0"/>
    <x v="0"/>
    <x v="2"/>
    <n v="0"/>
    <n v="0"/>
    <n v="0"/>
    <x v="0"/>
    <n v="0"/>
  </r>
  <r>
    <x v="625"/>
    <s v="PISTON KIT VARIO (0.50)"/>
    <s v="NOSTOK"/>
    <s v="ORISIN"/>
    <x v="0"/>
    <n v="122000"/>
    <n v="1"/>
    <s v="FRK"/>
    <s v="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x v="0"/>
    <x v="2"/>
    <n v="0"/>
    <n v="0"/>
    <n v="0"/>
    <x v="0"/>
    <n v="0"/>
  </r>
  <r>
    <x v="498"/>
    <s v="PISTON KIT H.VARIO 125 (0.50) ORI"/>
    <s v="NOSTOK"/>
    <s v="ORISIN"/>
    <x v="0"/>
    <n v="124500"/>
    <n v="1"/>
    <s v="BNGFER"/>
    <s v="NSA"/>
    <n v="1"/>
    <n v="1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1"/>
    <n v="0"/>
    <n v="1"/>
    <n v="1"/>
    <n v="0"/>
    <n v="1"/>
    <n v="0"/>
    <x v="0"/>
    <x v="2"/>
    <n v="0"/>
    <n v="0"/>
    <n v="0"/>
    <x v="0"/>
    <n v="0"/>
  </r>
  <r>
    <x v="626"/>
    <s v="PISTON KIT H. ORI"/>
    <s v="NOSTOK"/>
    <s v="ORISIN"/>
    <x v="0"/>
    <n v="105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2"/>
    <n v="0"/>
    <n v="0"/>
    <n v="0"/>
    <x v="0"/>
    <n v="0"/>
  </r>
  <r>
    <x v="627"/>
    <s v="PISTON KIT H.VARIO 125 ORI (1.00)"/>
    <s v="NOSTOK"/>
    <s v="ORISIN"/>
    <x v="0"/>
    <n v="147000"/>
    <n v="1"/>
    <s v=""/>
    <s v=""/>
    <n v="1"/>
    <n v="1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1"/>
    <n v="0"/>
    <n v="0"/>
    <n v="1"/>
    <n v="1"/>
    <n v="0"/>
    <n v="0"/>
    <n v="1"/>
    <n v="0"/>
    <x v="0"/>
    <x v="2"/>
    <n v="0"/>
    <n v="0"/>
    <n v="0"/>
    <x v="0"/>
    <n v="0"/>
  </r>
  <r>
    <x v="628"/>
    <s v="RANTAI KETENG 88L"/>
    <s v="NOSTOK"/>
    <s v="ORISIN"/>
    <x v="0"/>
    <n v="38000"/>
    <n v="1"/>
    <s v="SLT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629"/>
    <s v="TENSIONER KETENG SUPRA X 12514 FI"/>
    <s v="NOSTOK"/>
    <s v="ORISIN"/>
    <x v="0"/>
    <n v="63000"/>
    <n v="1"/>
    <s v="SLT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630"/>
    <s v="SETELAN KETENG H.PCX/ADV/STYLO ORI"/>
    <s v="NOSTOK"/>
    <s v="ORISIN"/>
    <x v="0"/>
    <n v="61000"/>
    <n v="1"/>
    <s v=""/>
    <s v="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631"/>
    <s v="ROLL KETENG BESAR"/>
    <s v="NOSTOK"/>
    <s v="ORISIN"/>
    <x v="0"/>
    <n v="14500"/>
    <n v="1"/>
    <s v="GS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632"/>
    <s v="GIGI ROL KETENG H. ORI"/>
    <s v="NOSTOK"/>
    <s v="ORISIN"/>
    <x v="0"/>
    <n v="38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633"/>
    <s v="TOPI KLEP BAWAH H.VARIO 125+/150+/PCX/ADV ORI"/>
    <s v="NOSTOK"/>
    <s v="ORISIN"/>
    <x v="0"/>
    <n v="9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43"/>
    <s v="SETELAN ANGIN H.BEAT ORI"/>
    <s v="BAUD"/>
    <s v="ORISIN"/>
    <x v="0"/>
    <n v="12300"/>
    <n v="1"/>
    <s v="SLT"/>
    <s v="NSA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x v="1"/>
    <x v="2"/>
    <n v="2"/>
    <n v="0"/>
    <n v="2"/>
    <x v="1"/>
    <n v="1"/>
  </r>
  <r>
    <x v="634"/>
    <s v="INJEKTOR H.BEAT FI ORI"/>
    <s v="NOSTOK"/>
    <s v="ORISIN"/>
    <x v="0"/>
    <n v="237500"/>
    <n v="1"/>
    <s v="GSM"/>
    <s v="NSA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45"/>
    <s v="INJEKTOR H.VARIO 125 ORI (16450-KZR-B21)"/>
    <s v="KELISTRIKAN. STATER/ENGKOL"/>
    <s v="ORISIN"/>
    <x v="2"/>
    <n v="181800"/>
    <n v="1"/>
    <s v="SLT"/>
    <s v="NSA"/>
    <s v="1"/>
    <n v="1"/>
    <n v="2"/>
    <n v="0"/>
    <n v="1"/>
    <n v="0"/>
    <n v="1"/>
    <n v="0"/>
    <n v="0"/>
    <n v="0"/>
    <n v="0"/>
    <n v="0"/>
    <n v="1"/>
    <n v="0"/>
    <n v="2"/>
    <n v="2"/>
    <n v="1"/>
    <n v="1"/>
    <n v="1"/>
    <n v="1"/>
    <n v="0"/>
    <n v="0"/>
    <n v="0"/>
    <n v="0"/>
    <n v="1"/>
    <n v="1"/>
    <n v="2"/>
    <n v="2"/>
    <n v="2"/>
    <x v="1"/>
    <x v="2"/>
    <n v="2"/>
    <n v="0"/>
    <n v="2"/>
    <x v="1"/>
    <n v="1"/>
  </r>
  <r>
    <x v="46"/>
    <s v="FILTER UDARA H.GENIO ORI"/>
    <s v="FILTER"/>
    <s v="ORISIN"/>
    <x v="2"/>
    <n v="53500"/>
    <n v="1"/>
    <s v="SLT"/>
    <s v="NSA"/>
    <n v="1"/>
    <n v="1"/>
    <n v="1"/>
    <n v="0"/>
    <n v="1"/>
    <n v="1"/>
    <n v="0"/>
    <n v="0"/>
    <n v="0"/>
    <n v="0"/>
    <n v="1"/>
    <n v="0"/>
    <n v="0"/>
    <n v="1"/>
    <n v="1"/>
    <n v="1"/>
    <n v="1"/>
    <n v="2"/>
    <n v="1"/>
    <n v="0"/>
    <n v="0"/>
    <n v="0"/>
    <n v="1"/>
    <n v="0"/>
    <n v="0"/>
    <n v="1"/>
    <n v="2"/>
    <n v="2"/>
    <n v="1"/>
    <x v="1"/>
    <x v="2"/>
    <n v="1"/>
    <n v="0"/>
    <n v="1"/>
    <x v="2"/>
    <n v="1"/>
  </r>
  <r>
    <x v="47"/>
    <s v="FILTER UDARA H.BEAT FI ORI"/>
    <s v="FILTER"/>
    <s v="ORISIN"/>
    <x v="3"/>
    <n v="49000"/>
    <n v="1"/>
    <s v="GSM"/>
    <s v="NSA"/>
    <n v="1"/>
    <n v="1"/>
    <n v="1"/>
    <n v="2"/>
    <n v="3"/>
    <n v="1"/>
    <n v="2"/>
    <n v="1"/>
    <n v="1"/>
    <n v="1"/>
    <n v="0"/>
    <n v="1"/>
    <n v="0"/>
    <n v="0"/>
    <n v="3"/>
    <n v="3"/>
    <n v="5"/>
    <n v="4"/>
    <n v="3"/>
    <n v="3"/>
    <n v="2"/>
    <n v="2"/>
    <n v="1"/>
    <n v="2"/>
    <n v="1"/>
    <n v="0"/>
    <n v="1"/>
    <n v="5"/>
    <n v="3"/>
    <x v="14"/>
    <x v="2"/>
    <n v="5"/>
    <n v="0"/>
    <n v="5"/>
    <x v="13"/>
    <n v="2"/>
  </r>
  <r>
    <x v="501"/>
    <s v="FILTER UDARA H.PCX 21"/>
    <s v="FILTER"/>
    <s v="ORISIN"/>
    <x v="0"/>
    <n v="7725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48"/>
    <s v="FILTER UDARA H.VARIO 150 LED ESP ORI"/>
    <s v="FILTER"/>
    <s v="ORISIN"/>
    <x v="0"/>
    <n v="60000"/>
    <n v="1"/>
    <s v="GSM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2"/>
    <n v="1"/>
    <n v="0"/>
    <n v="1"/>
    <x v="2"/>
    <n v="1"/>
  </r>
  <r>
    <x v="49"/>
    <s v="FILTER UDARA H.PCX/ADV ORI"/>
    <s v="FILTER"/>
    <s v="ORISIN"/>
    <x v="0"/>
    <n v="80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50"/>
    <s v="FILTER UDARA H.VARIO 110 ORI"/>
    <s v="FILTER"/>
    <s v="ORISIN"/>
    <x v="0"/>
    <n v="54000"/>
    <n v="1"/>
    <s v="GSM"/>
    <s v="NSA"/>
    <n v="1"/>
    <n v="1"/>
    <n v="0"/>
    <n v="1"/>
    <n v="0"/>
    <n v="0"/>
    <n v="0"/>
    <n v="1"/>
    <n v="0"/>
    <n v="0"/>
    <n v="0"/>
    <n v="1"/>
    <n v="0"/>
    <n v="0"/>
    <n v="1"/>
    <n v="1"/>
    <n v="1"/>
    <n v="0"/>
    <n v="0"/>
    <n v="1"/>
    <n v="1"/>
    <n v="0"/>
    <n v="0"/>
    <n v="1"/>
    <n v="1"/>
    <n v="0"/>
    <n v="0"/>
    <n v="1"/>
    <n v="1"/>
    <x v="2"/>
    <x v="2"/>
    <n v="2"/>
    <n v="0"/>
    <n v="2"/>
    <x v="1"/>
    <n v="1"/>
  </r>
  <r>
    <x v="52"/>
    <s v="FILTER UDARA H.VARIO 125 FI ORI"/>
    <s v="FILTER"/>
    <s v="ORISIN"/>
    <x v="3"/>
    <n v="58000"/>
    <n v="1"/>
    <s v=""/>
    <s v=""/>
    <n v="1"/>
    <n v="1"/>
    <n v="0"/>
    <n v="0"/>
    <n v="1"/>
    <n v="2"/>
    <n v="3"/>
    <n v="0"/>
    <n v="0"/>
    <n v="1"/>
    <n v="1"/>
    <n v="0"/>
    <n v="2"/>
    <n v="1"/>
    <n v="3"/>
    <n v="0"/>
    <n v="1"/>
    <n v="3"/>
    <n v="5"/>
    <n v="3"/>
    <n v="0"/>
    <n v="1"/>
    <n v="2"/>
    <n v="1"/>
    <n v="2"/>
    <n v="3"/>
    <n v="1"/>
    <n v="5"/>
    <n v="3"/>
    <x v="14"/>
    <x v="2"/>
    <n v="3"/>
    <n v="0"/>
    <n v="3"/>
    <x v="10"/>
    <n v="2"/>
  </r>
  <r>
    <x v="635"/>
    <s v="PERPAK KNALPOT H.VARIO 110 ORI"/>
    <s v="NOSTOK"/>
    <s v="ORISIN"/>
    <x v="0"/>
    <n v="8000"/>
    <n v="1"/>
    <s v="SLT"/>
    <s v="NSA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1"/>
    <n v="0"/>
    <n v="1"/>
    <x v="2"/>
    <n v="0"/>
  </r>
  <r>
    <x v="636"/>
    <s v="TUTUP RADIATOR H. VARIO 150 ORI"/>
    <s v="NOSTOK"/>
    <s v="ORISIN"/>
    <x v="0"/>
    <n v="66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37"/>
    <s v="TUTUP RADIATOR ATAS H.VARIO 110 ORI"/>
    <s v="BAUD"/>
    <s v="ORISIN"/>
    <x v="0"/>
    <n v="47500"/>
    <n v="1"/>
    <s v="SLT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2"/>
    <n v="1"/>
    <n v="0"/>
    <n v="1"/>
    <x v="2"/>
    <n v="1"/>
  </r>
  <r>
    <x v="638"/>
    <s v="RADIATOR H. VARIO ORI"/>
    <s v="NOSTOK"/>
    <s v="ORISIN"/>
    <x v="0"/>
    <n v="3625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x v="0"/>
    <x v="2"/>
    <n v="0"/>
    <n v="0"/>
    <n v="0"/>
    <x v="0"/>
    <n v="0"/>
  </r>
  <r>
    <x v="639"/>
    <s v="TABUNG RADIATOR H. PCX ORI"/>
    <s v="NOSTOK"/>
    <s v="ORISIN"/>
    <x v="0"/>
    <n v="35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54"/>
    <s v="WATER PUMP VARIO 125 AHM"/>
    <s v="MESIN"/>
    <s v="ORISIN"/>
    <x v="2"/>
    <n v="280000"/>
    <n v="1"/>
    <s v="SLT"/>
    <s v=""/>
    <s v="1"/>
    <n v="1"/>
    <n v="1"/>
    <n v="0"/>
    <n v="1"/>
    <n v="0"/>
    <n v="0"/>
    <n v="1"/>
    <n v="0"/>
    <n v="0"/>
    <n v="1"/>
    <n v="1"/>
    <n v="1"/>
    <n v="0"/>
    <n v="1"/>
    <n v="1"/>
    <n v="1"/>
    <n v="1"/>
    <n v="0"/>
    <n v="1"/>
    <n v="1"/>
    <n v="0"/>
    <n v="1"/>
    <n v="1"/>
    <n v="2"/>
    <n v="1"/>
    <n v="1"/>
    <n v="2"/>
    <n v="1"/>
    <x v="1"/>
    <x v="2"/>
    <n v="1"/>
    <n v="0"/>
    <n v="1"/>
    <x v="2"/>
    <n v="1"/>
  </r>
  <r>
    <x v="56"/>
    <s v="SEAL MECHANICAL H.VARIO ORI"/>
    <s v="KARET &amp; SELANG"/>
    <s v="ORISIN"/>
    <x v="0"/>
    <n v="63000"/>
    <n v="1"/>
    <s v="GSM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2"/>
    <n v="1"/>
    <n v="0"/>
    <n v="1"/>
    <x v="2"/>
    <n v="1"/>
  </r>
  <r>
    <x v="58"/>
    <s v="AS WATER PUMP VARIO CARBU AHM"/>
    <s v="MESIN"/>
    <s v="ORISIN"/>
    <x v="0"/>
    <n v="70000"/>
    <n v="1"/>
    <s v="SLT"/>
    <s v="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2"/>
    <n v="1"/>
    <n v="0"/>
    <n v="1"/>
    <x v="2"/>
    <n v="1"/>
  </r>
  <r>
    <x v="640"/>
    <s v="SELANG POMPA AIR HURUF C H. VARIO 12-18 125/150/PCX/ADV OR"/>
    <s v="KARET &amp; SELANG"/>
    <s v="ORISIN"/>
    <x v="0"/>
    <n v="41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2"/>
    <n v="0"/>
    <n v="0"/>
    <n v="0"/>
    <x v="0"/>
    <n v="1"/>
  </r>
  <r>
    <x v="641"/>
    <s v="SELANG RADIATOR C H.VARIO 125 ORI"/>
    <s v="KARET &amp; SELANG"/>
    <s v="ORISIN"/>
    <x v="0"/>
    <n v="14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1"/>
    <x v="2"/>
    <n v="0"/>
    <n v="0"/>
    <n v="0"/>
    <x v="0"/>
    <n v="1"/>
  </r>
  <r>
    <x v="642"/>
    <s v="TUTUP KIPAS H.BEAT ESP ORI"/>
    <s v="NOSTOK"/>
    <s v="ORISIN"/>
    <x v="0"/>
    <n v="30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43"/>
    <s v="KAMPAS GANDA ASSY Y. XEON ORI"/>
    <s v="NOSTOK"/>
    <s v="ORISIN"/>
    <x v="0"/>
    <n v="287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44"/>
    <s v="BOHLAM DEPAN Y.VIXION (PS)"/>
    <s v="KELISTRIKAN. STATER/ENGKOL"/>
    <s v="ORISIN"/>
    <x v="2"/>
    <n v="40000"/>
    <n v="1"/>
    <s v="GSM"/>
    <s v=""/>
    <n v="1"/>
    <n v="1"/>
    <n v="0"/>
    <n v="0"/>
    <n v="1"/>
    <n v="1"/>
    <n v="0"/>
    <n v="0"/>
    <n v="0"/>
    <n v="0"/>
    <n v="0"/>
    <n v="1"/>
    <n v="0"/>
    <n v="1"/>
    <n v="1"/>
    <n v="0"/>
    <n v="1"/>
    <n v="2"/>
    <n v="1"/>
    <n v="0"/>
    <n v="0"/>
    <n v="0"/>
    <n v="0"/>
    <n v="1"/>
    <n v="1"/>
    <n v="1"/>
    <n v="1"/>
    <n v="2"/>
    <n v="1"/>
    <x v="1"/>
    <x v="2"/>
    <n v="0"/>
    <n v="0"/>
    <n v="0"/>
    <x v="0"/>
    <n v="1"/>
  </r>
  <r>
    <x v="645"/>
    <s v="COP BUSI Y.JUPITER MX/VIXION/BYSON ORI (PK)"/>
    <s v="NOSTOK"/>
    <s v="ORISIN"/>
    <x v="0"/>
    <n v="405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0"/>
    <n v="0"/>
    <n v="0"/>
    <x v="0"/>
    <n v="0"/>
  </r>
  <r>
    <x v="63"/>
    <s v="OLI BEBEK Y.YAMALUBE SILVER 0.8L"/>
    <s v="CAIRAN"/>
    <s v="OLIGEN"/>
    <x v="2"/>
    <n v="42000"/>
    <n v="2"/>
    <s v="HKJ"/>
    <s v=""/>
    <n v="1"/>
    <n v="1"/>
    <n v="0"/>
    <n v="1"/>
    <n v="1"/>
    <n v="0"/>
    <n v="1"/>
    <n v="0"/>
    <n v="1"/>
    <n v="0"/>
    <n v="0"/>
    <n v="1"/>
    <n v="0"/>
    <n v="0"/>
    <n v="1"/>
    <n v="1"/>
    <n v="2"/>
    <n v="1"/>
    <n v="1"/>
    <n v="1"/>
    <n v="1"/>
    <n v="1"/>
    <n v="0"/>
    <n v="1"/>
    <n v="1"/>
    <n v="0"/>
    <n v="0"/>
    <n v="2"/>
    <n v="1"/>
    <x v="1"/>
    <x v="2"/>
    <n v="2"/>
    <n v="0"/>
    <n v="2"/>
    <x v="1"/>
    <n v="1"/>
  </r>
  <r>
    <x v="64"/>
    <s v="OLI MATIC Y.YAMALUBE 0.8L"/>
    <s v="CAIRAN"/>
    <s v="OLIGEN"/>
    <x v="1"/>
    <n v="42000"/>
    <n v="6"/>
    <s v="HKJ"/>
    <s v=""/>
    <n v="1"/>
    <n v="1"/>
    <n v="4"/>
    <n v="4"/>
    <n v="2"/>
    <n v="6"/>
    <n v="0"/>
    <n v="2"/>
    <n v="7"/>
    <n v="4"/>
    <n v="2"/>
    <n v="1"/>
    <n v="4"/>
    <n v="1"/>
    <n v="7"/>
    <n v="8"/>
    <n v="6"/>
    <n v="8"/>
    <n v="6"/>
    <n v="2"/>
    <n v="9"/>
    <n v="11"/>
    <n v="6"/>
    <n v="5"/>
    <n v="5"/>
    <n v="5"/>
    <n v="5"/>
    <n v="11"/>
    <n v="7"/>
    <x v="21"/>
    <x v="2"/>
    <n v="13"/>
    <n v="0"/>
    <n v="13"/>
    <x v="32"/>
    <n v="4"/>
  </r>
  <r>
    <x v="65"/>
    <s v="OLI BEBEK ULTRATEC FEDERAL 0.8L"/>
    <s v="CAIRAN"/>
    <s v="OLIGEN"/>
    <x v="0"/>
    <n v="39000"/>
    <n v="2"/>
    <s v="HKJ"/>
    <s v=""/>
    <n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0"/>
    <n v="0"/>
    <n v="1"/>
    <n v="1"/>
    <n v="1"/>
    <n v="1"/>
    <x v="2"/>
    <x v="2"/>
    <n v="4"/>
    <n v="0"/>
    <n v="4"/>
    <x v="8"/>
    <n v="1"/>
  </r>
  <r>
    <x v="67"/>
    <s v="KLIP ROLLER H.VARIO 110 ORI"/>
    <s v="CVT"/>
    <s v="ORISIN"/>
    <x v="1"/>
    <n v="20500"/>
    <n v="1"/>
    <s v="HKJ"/>
    <s v="NSA"/>
    <s v="1"/>
    <n v="1"/>
    <n v="1"/>
    <n v="3"/>
    <n v="1"/>
    <n v="1"/>
    <n v="3"/>
    <n v="1"/>
    <n v="2"/>
    <n v="5"/>
    <n v="4"/>
    <n v="1"/>
    <n v="1"/>
    <n v="1"/>
    <n v="5"/>
    <n v="4"/>
    <n v="4"/>
    <n v="2"/>
    <n v="4"/>
    <n v="4"/>
    <n v="3"/>
    <n v="7"/>
    <n v="9"/>
    <n v="6"/>
    <n v="2"/>
    <n v="2"/>
    <n v="2"/>
    <n v="9"/>
    <n v="5"/>
    <x v="4"/>
    <x v="2"/>
    <n v="2"/>
    <n v="0"/>
    <n v="2"/>
    <x v="1"/>
    <n v="3"/>
  </r>
  <r>
    <x v="68"/>
    <s v="KLIP ROLLER H.VARIO 125 ORI (1SET)"/>
    <s v="CVT"/>
    <s v="ORISIN"/>
    <x v="3"/>
    <n v="25000"/>
    <n v="1"/>
    <s v="HKJ"/>
    <s v="NSA"/>
    <s v="1"/>
    <n v="1"/>
    <n v="0"/>
    <n v="3"/>
    <n v="2"/>
    <n v="1"/>
    <n v="0"/>
    <n v="1"/>
    <n v="0"/>
    <n v="1"/>
    <n v="0"/>
    <n v="2"/>
    <n v="0"/>
    <n v="0"/>
    <n v="3"/>
    <n v="3"/>
    <n v="5"/>
    <n v="3"/>
    <n v="1"/>
    <n v="1"/>
    <n v="1"/>
    <n v="1"/>
    <n v="1"/>
    <n v="3"/>
    <n v="2"/>
    <n v="0"/>
    <n v="0"/>
    <n v="5"/>
    <n v="3"/>
    <x v="14"/>
    <x v="2"/>
    <n v="5"/>
    <n v="0"/>
    <n v="5"/>
    <x v="13"/>
    <n v="2"/>
  </r>
  <r>
    <x v="71"/>
    <s v="KIPAS PULLY H.GENIO ORI"/>
    <s v="CVT"/>
    <s v="ORISIN"/>
    <x v="0"/>
    <n v="45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2"/>
    <n v="1"/>
    <n v="0"/>
    <n v="1"/>
    <x v="2"/>
    <n v="1"/>
  </r>
  <r>
    <x v="646"/>
    <s v="KIPAS PULLY H.PCX 160 ORI"/>
    <s v="CVT"/>
    <s v="ORISIN"/>
    <x v="0"/>
    <n v="5595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2"/>
    <n v="1"/>
    <n v="0"/>
    <n v="1"/>
    <x v="2"/>
    <n v="1"/>
  </r>
  <r>
    <x v="72"/>
    <s v="KIPAS PULLY H.BEAT FI ESP ORI"/>
    <s v="CVT"/>
    <s v="ORISIN"/>
    <x v="3"/>
    <n v="46000"/>
    <n v="1"/>
    <s v="GSM"/>
    <s v="NSA"/>
    <s v="1"/>
    <n v="1"/>
    <n v="0"/>
    <n v="1"/>
    <n v="1"/>
    <n v="1"/>
    <n v="0"/>
    <n v="0"/>
    <n v="1"/>
    <n v="3"/>
    <n v="1"/>
    <n v="1"/>
    <n v="1"/>
    <n v="0"/>
    <n v="3"/>
    <n v="1"/>
    <n v="2"/>
    <n v="2"/>
    <n v="1"/>
    <n v="0"/>
    <n v="1"/>
    <n v="4"/>
    <n v="4"/>
    <n v="4"/>
    <n v="2"/>
    <n v="1"/>
    <n v="0"/>
    <n v="4"/>
    <n v="3"/>
    <x v="12"/>
    <x v="2"/>
    <n v="3"/>
    <n v="0"/>
    <n v="3"/>
    <x v="10"/>
    <n v="2"/>
  </r>
  <r>
    <x v="74"/>
    <s v="KIPAS PULLY H.VARIO 125 ORI"/>
    <s v="CVT"/>
    <s v="ORISIN"/>
    <x v="3"/>
    <n v="48500"/>
    <n v="1"/>
    <s v="GSM"/>
    <s v="NSA"/>
    <s v="1"/>
    <n v="1"/>
    <n v="0"/>
    <n v="0"/>
    <n v="1"/>
    <n v="2"/>
    <n v="1"/>
    <n v="1"/>
    <n v="1"/>
    <n v="0"/>
    <n v="3"/>
    <n v="0"/>
    <n v="1"/>
    <n v="0"/>
    <n v="3"/>
    <n v="0"/>
    <n v="1"/>
    <n v="3"/>
    <n v="3"/>
    <n v="2"/>
    <n v="2"/>
    <n v="1"/>
    <n v="3"/>
    <n v="0"/>
    <n v="1"/>
    <n v="1"/>
    <n v="0"/>
    <n v="3"/>
    <n v="3"/>
    <x v="13"/>
    <x v="2"/>
    <n v="2"/>
    <n v="0"/>
    <n v="2"/>
    <x v="1"/>
    <n v="2"/>
  </r>
  <r>
    <x v="75"/>
    <s v="BOSH PULLY / BOSH ROLLER H.GENIO AHM"/>
    <s v="CVT"/>
    <s v="ORISIN"/>
    <x v="0"/>
    <n v="30000"/>
    <n v="1"/>
    <s v="SLT"/>
    <s v="NSA"/>
    <n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x v="1"/>
    <x v="2"/>
    <n v="2"/>
    <n v="0"/>
    <n v="2"/>
    <x v="1"/>
    <n v="1"/>
  </r>
  <r>
    <x v="76"/>
    <s v="BOSH PULLY / BOSH ROLLER H.BEAT FI ESP ORI"/>
    <s v="CVT"/>
    <s v="ORISIN"/>
    <x v="3"/>
    <n v="37500"/>
    <n v="1"/>
    <s v="GSM"/>
    <s v="NSA"/>
    <s v="1"/>
    <n v="1"/>
    <n v="0"/>
    <n v="0"/>
    <n v="1"/>
    <n v="1"/>
    <n v="3"/>
    <n v="0"/>
    <n v="1"/>
    <n v="2"/>
    <n v="2"/>
    <n v="2"/>
    <n v="1"/>
    <n v="0"/>
    <n v="3"/>
    <n v="0"/>
    <n v="1"/>
    <n v="2"/>
    <n v="4"/>
    <n v="3"/>
    <n v="1"/>
    <n v="3"/>
    <n v="4"/>
    <n v="4"/>
    <n v="3"/>
    <n v="1"/>
    <n v="0"/>
    <n v="4"/>
    <n v="3"/>
    <x v="12"/>
    <x v="2"/>
    <n v="3"/>
    <n v="0"/>
    <n v="3"/>
    <x v="10"/>
    <n v="2"/>
  </r>
  <r>
    <x v="77"/>
    <s v="BOSH PULLY / BOSH ROLLER H.PCX 150 ORI"/>
    <s v="CVT"/>
    <s v="ORISIN"/>
    <x v="0"/>
    <n v="31000"/>
    <n v="1"/>
    <s v="SLT"/>
    <s v="NSA"/>
    <n v="1"/>
    <n v="1"/>
    <n v="0"/>
    <n v="0"/>
    <n v="0"/>
    <n v="2"/>
    <n v="0"/>
    <n v="0"/>
    <n v="0"/>
    <n v="0"/>
    <n v="0"/>
    <n v="0"/>
    <n v="0"/>
    <n v="0"/>
    <n v="2"/>
    <n v="0"/>
    <n v="0"/>
    <n v="2"/>
    <n v="2"/>
    <n v="0"/>
    <n v="0"/>
    <n v="0"/>
    <n v="0"/>
    <n v="0"/>
    <n v="0"/>
    <n v="0"/>
    <n v="0"/>
    <n v="2"/>
    <n v="2"/>
    <x v="1"/>
    <x v="2"/>
    <n v="2"/>
    <n v="0"/>
    <n v="2"/>
    <x v="1"/>
    <n v="1"/>
  </r>
  <r>
    <x v="78"/>
    <s v="BOSH PULLY / BOSH ROLLER H.VARIO CARBU ORI"/>
    <s v="CVT"/>
    <s v="ORISIN"/>
    <x v="0"/>
    <n v="18500"/>
    <n v="1"/>
    <s v="GSM"/>
    <s v="NSA"/>
    <s v="1"/>
    <n v="1"/>
    <n v="0"/>
    <n v="0"/>
    <n v="0"/>
    <n v="1"/>
    <n v="0"/>
    <n v="1"/>
    <n v="0"/>
    <n v="1"/>
    <n v="0"/>
    <n v="0"/>
    <n v="0"/>
    <n v="0"/>
    <n v="1"/>
    <n v="0"/>
    <n v="0"/>
    <n v="1"/>
    <n v="1"/>
    <n v="1"/>
    <n v="1"/>
    <n v="1"/>
    <n v="1"/>
    <n v="1"/>
    <n v="0"/>
    <n v="0"/>
    <n v="0"/>
    <n v="1"/>
    <n v="1"/>
    <x v="2"/>
    <x v="2"/>
    <n v="1"/>
    <n v="0"/>
    <n v="1"/>
    <x v="2"/>
    <n v="1"/>
  </r>
  <r>
    <x v="80"/>
    <s v="BOSH PULLY / BOSH ROLLER H.VARIO 125 ORI"/>
    <s v="CVT"/>
    <s v="ORISIN"/>
    <x v="3"/>
    <n v="46000"/>
    <n v="1"/>
    <s v=""/>
    <s v=""/>
    <n v="1"/>
    <n v="1"/>
    <n v="0"/>
    <n v="0"/>
    <n v="0"/>
    <n v="2"/>
    <n v="0"/>
    <n v="1"/>
    <n v="0"/>
    <n v="0"/>
    <n v="2"/>
    <n v="1"/>
    <n v="0"/>
    <n v="1"/>
    <n v="2"/>
    <n v="0"/>
    <n v="0"/>
    <n v="2"/>
    <n v="2"/>
    <n v="1"/>
    <n v="1"/>
    <n v="0"/>
    <n v="2"/>
    <n v="1"/>
    <n v="1"/>
    <n v="1"/>
    <n v="1"/>
    <n v="2"/>
    <n v="2"/>
    <x v="1"/>
    <x v="2"/>
    <n v="2"/>
    <n v="0"/>
    <n v="2"/>
    <x v="1"/>
    <n v="1"/>
  </r>
  <r>
    <x v="509"/>
    <s v="BOSH PULLY / BOSH ROLLER H.BEAT CARBU / BEAT FI NON ESP ORI"/>
    <s v="CVT"/>
    <s v="ORISIN"/>
    <x v="0"/>
    <n v="26000"/>
    <n v="1"/>
    <s v="GSM"/>
    <s v="NSA"/>
    <s v="1"/>
    <n v="1"/>
    <n v="0"/>
    <n v="1"/>
    <n v="0"/>
    <n v="0"/>
    <n v="0"/>
    <n v="0"/>
    <n v="2"/>
    <n v="0"/>
    <n v="0"/>
    <n v="0"/>
    <n v="0"/>
    <n v="0"/>
    <n v="2"/>
    <n v="1"/>
    <n v="1"/>
    <n v="0"/>
    <n v="0"/>
    <n v="0"/>
    <n v="2"/>
    <n v="2"/>
    <n v="0"/>
    <n v="0"/>
    <n v="0"/>
    <n v="0"/>
    <n v="0"/>
    <n v="2"/>
    <n v="2"/>
    <x v="1"/>
    <x v="2"/>
    <n v="0"/>
    <n v="0"/>
    <n v="0"/>
    <x v="0"/>
    <n v="1"/>
  </r>
  <r>
    <x v="647"/>
    <s v="RUMAH ROLLER H.BEAT FI ORI"/>
    <s v="CVT"/>
    <s v="ORISIN"/>
    <x v="0"/>
    <n v="75300"/>
    <n v="1"/>
    <s v="SLT"/>
    <s v="NSA"/>
    <s v="1"/>
    <n v="1"/>
    <n v="0"/>
    <n v="1"/>
    <n v="0"/>
    <n v="0"/>
    <n v="0"/>
    <n v="0"/>
    <n v="0"/>
    <n v="0"/>
    <n v="0"/>
    <n v="1"/>
    <n v="0"/>
    <n v="0"/>
    <n v="1"/>
    <n v="1"/>
    <n v="1"/>
    <n v="0"/>
    <n v="0"/>
    <n v="0"/>
    <n v="0"/>
    <n v="0"/>
    <n v="0"/>
    <n v="1"/>
    <n v="1"/>
    <n v="0"/>
    <n v="0"/>
    <n v="1"/>
    <n v="1"/>
    <x v="2"/>
    <x v="2"/>
    <n v="0"/>
    <n v="0"/>
    <n v="0"/>
    <x v="0"/>
    <n v="1"/>
  </r>
  <r>
    <x v="81"/>
    <s v="RUMAH ROLLER H.GENIO ORI"/>
    <s v="CVT"/>
    <s v="ORISIN"/>
    <x v="0"/>
    <n v="60000"/>
    <n v="1"/>
    <s v="SLT"/>
    <s v="NSA"/>
    <n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x v="1"/>
    <x v="2"/>
    <n v="2"/>
    <n v="0"/>
    <n v="2"/>
    <x v="1"/>
    <n v="1"/>
  </r>
  <r>
    <x v="510"/>
    <s v="RUMAH ROLLER H.PCX 160 ORI"/>
    <s v="CVT"/>
    <s v="ORISIN"/>
    <x v="0"/>
    <n v="112000"/>
    <n v="1"/>
    <s v=""/>
    <s v=""/>
    <n v="1"/>
    <n v="1"/>
    <n v="0"/>
    <n v="2"/>
    <n v="0"/>
    <n v="1"/>
    <n v="0"/>
    <n v="0"/>
    <n v="0"/>
    <n v="0"/>
    <n v="0"/>
    <n v="0"/>
    <n v="0"/>
    <n v="0"/>
    <n v="2"/>
    <n v="2"/>
    <n v="2"/>
    <n v="1"/>
    <n v="1"/>
    <n v="0"/>
    <n v="0"/>
    <n v="0"/>
    <n v="0"/>
    <n v="0"/>
    <n v="0"/>
    <n v="0"/>
    <n v="0"/>
    <n v="2"/>
    <n v="2"/>
    <x v="1"/>
    <x v="2"/>
    <n v="2"/>
    <n v="0"/>
    <n v="2"/>
    <x v="1"/>
    <n v="1"/>
  </r>
  <r>
    <x v="82"/>
    <s v="RUMAH ROLLER H.VARIO 125 ESP ORI"/>
    <s v="CVT"/>
    <s v="ORISIN"/>
    <x v="2"/>
    <n v="83000"/>
    <n v="1"/>
    <s v="GSM"/>
    <s v="NSA"/>
    <s v="1"/>
    <n v="1"/>
    <n v="0"/>
    <n v="0"/>
    <n v="0"/>
    <n v="2"/>
    <n v="0"/>
    <n v="0"/>
    <n v="0"/>
    <n v="0"/>
    <n v="3"/>
    <n v="1"/>
    <n v="0"/>
    <n v="0"/>
    <n v="3"/>
    <n v="0"/>
    <n v="0"/>
    <n v="2"/>
    <n v="2"/>
    <n v="0"/>
    <n v="0"/>
    <n v="0"/>
    <n v="3"/>
    <n v="1"/>
    <n v="1"/>
    <n v="0"/>
    <n v="0"/>
    <n v="3"/>
    <n v="3"/>
    <x v="13"/>
    <x v="2"/>
    <n v="0"/>
    <n v="1"/>
    <n v="1"/>
    <x v="2"/>
    <n v="2"/>
  </r>
  <r>
    <x v="511"/>
    <s v="RUMAH ROLLER H.VARIO 150 ORI"/>
    <s v="CVT"/>
    <s v="ORISIN"/>
    <x v="0"/>
    <n v="85000"/>
    <n v="1"/>
    <s v="RJM"/>
    <s v="NSA"/>
    <n v="1"/>
    <n v="1"/>
    <n v="0"/>
    <n v="0"/>
    <n v="1"/>
    <n v="0"/>
    <n v="0"/>
    <n v="0"/>
    <n v="0"/>
    <n v="0"/>
    <n v="0"/>
    <n v="0"/>
    <n v="1"/>
    <n v="0"/>
    <n v="1"/>
    <n v="0"/>
    <n v="1"/>
    <n v="1"/>
    <n v="0"/>
    <n v="0"/>
    <n v="0"/>
    <n v="0"/>
    <n v="0"/>
    <n v="0"/>
    <n v="1"/>
    <n v="1"/>
    <n v="0"/>
    <n v="1"/>
    <n v="1"/>
    <x v="2"/>
    <x v="2"/>
    <n v="1"/>
    <n v="0"/>
    <n v="1"/>
    <x v="2"/>
    <n v="1"/>
  </r>
  <r>
    <x v="83"/>
    <s v="RUMAH ROLLER H.BEAT FI ESP ORI"/>
    <s v="CVT"/>
    <s v="ORISIN"/>
    <x v="3"/>
    <n v="72000"/>
    <n v="1"/>
    <s v="GSM"/>
    <s v="NSA"/>
    <s v="1"/>
    <n v="1"/>
    <n v="0"/>
    <n v="1"/>
    <n v="1"/>
    <n v="2"/>
    <n v="3"/>
    <n v="0"/>
    <n v="1"/>
    <n v="2"/>
    <n v="2"/>
    <n v="1"/>
    <n v="1"/>
    <n v="1"/>
    <n v="3"/>
    <n v="1"/>
    <n v="2"/>
    <n v="3"/>
    <n v="5"/>
    <n v="3"/>
    <n v="1"/>
    <n v="3"/>
    <n v="4"/>
    <n v="3"/>
    <n v="2"/>
    <n v="2"/>
    <n v="1"/>
    <n v="5"/>
    <n v="3"/>
    <x v="14"/>
    <x v="2"/>
    <n v="3"/>
    <n v="0"/>
    <n v="3"/>
    <x v="10"/>
    <n v="2"/>
  </r>
  <r>
    <x v="84"/>
    <s v="RUMAH ROLLER H.PCX 150 ORI"/>
    <s v="CVT"/>
    <s v="ORISIN"/>
    <x v="2"/>
    <n v="99000"/>
    <n v="1"/>
    <s v="SLT"/>
    <s v="NSA"/>
    <n v="1"/>
    <n v="1"/>
    <n v="0"/>
    <n v="1"/>
    <n v="1"/>
    <n v="1"/>
    <n v="1"/>
    <n v="0"/>
    <n v="0"/>
    <n v="0"/>
    <n v="0"/>
    <n v="0"/>
    <n v="0"/>
    <n v="0"/>
    <n v="1"/>
    <n v="1"/>
    <n v="2"/>
    <n v="2"/>
    <n v="2"/>
    <n v="1"/>
    <n v="0"/>
    <n v="0"/>
    <n v="0"/>
    <n v="0"/>
    <n v="0"/>
    <n v="0"/>
    <n v="0"/>
    <n v="2"/>
    <n v="1"/>
    <x v="1"/>
    <x v="2"/>
    <n v="2"/>
    <n v="0"/>
    <n v="2"/>
    <x v="1"/>
    <n v="1"/>
  </r>
  <r>
    <x v="85"/>
    <s v="RUMAH ROLLER H.VARIO CARBU ORI"/>
    <s v="CVT"/>
    <s v="ORISIN"/>
    <x v="2"/>
    <n v="104500"/>
    <n v="1"/>
    <s v="GSM"/>
    <s v="NSA"/>
    <n v="1"/>
    <n v="1"/>
    <n v="0"/>
    <n v="0"/>
    <n v="0"/>
    <n v="1"/>
    <n v="0"/>
    <n v="1"/>
    <n v="2"/>
    <n v="1"/>
    <n v="0"/>
    <n v="0"/>
    <n v="0"/>
    <n v="0"/>
    <n v="2"/>
    <n v="0"/>
    <n v="0"/>
    <n v="1"/>
    <n v="1"/>
    <n v="1"/>
    <n v="3"/>
    <n v="3"/>
    <n v="1"/>
    <n v="1"/>
    <n v="0"/>
    <n v="0"/>
    <n v="0"/>
    <n v="3"/>
    <n v="2"/>
    <x v="13"/>
    <x v="2"/>
    <n v="2"/>
    <n v="0"/>
    <n v="2"/>
    <x v="1"/>
    <n v="1"/>
  </r>
  <r>
    <x v="87"/>
    <s v="RUMAH ROLLER H.VARIO 125 ORI"/>
    <s v="CVT"/>
    <s v="ORISIN"/>
    <x v="2"/>
    <n v="85000"/>
    <n v="1"/>
    <s v="GSM"/>
    <s v="NSA"/>
    <s v="1"/>
    <n v="1"/>
    <n v="0"/>
    <n v="0"/>
    <n v="0"/>
    <n v="1"/>
    <n v="1"/>
    <n v="1"/>
    <n v="1"/>
    <n v="0"/>
    <n v="0"/>
    <n v="1"/>
    <n v="0"/>
    <n v="1"/>
    <n v="1"/>
    <n v="0"/>
    <n v="0"/>
    <n v="1"/>
    <n v="2"/>
    <n v="2"/>
    <n v="2"/>
    <n v="1"/>
    <n v="0"/>
    <n v="1"/>
    <n v="1"/>
    <n v="1"/>
    <n v="1"/>
    <n v="2"/>
    <n v="1"/>
    <x v="1"/>
    <x v="2"/>
    <n v="1"/>
    <n v="0"/>
    <n v="1"/>
    <x v="2"/>
    <n v="1"/>
  </r>
  <r>
    <x v="88"/>
    <s v="ROLLER H.GENIO ORI"/>
    <s v="CVT"/>
    <s v="ORISIN"/>
    <x v="3"/>
    <n v="43000"/>
    <n v="1"/>
    <s v=""/>
    <s v=""/>
    <n v="1"/>
    <n v="1"/>
    <n v="0"/>
    <n v="1"/>
    <n v="0"/>
    <n v="2"/>
    <n v="0"/>
    <n v="0"/>
    <n v="1"/>
    <n v="2"/>
    <n v="0"/>
    <n v="1"/>
    <n v="0"/>
    <n v="0"/>
    <n v="2"/>
    <n v="1"/>
    <n v="1"/>
    <n v="2"/>
    <n v="2"/>
    <n v="0"/>
    <n v="1"/>
    <n v="3"/>
    <n v="2"/>
    <n v="3"/>
    <n v="1"/>
    <n v="0"/>
    <n v="0"/>
    <n v="3"/>
    <n v="2"/>
    <x v="13"/>
    <x v="2"/>
    <n v="3"/>
    <n v="0"/>
    <n v="3"/>
    <x v="10"/>
    <n v="1"/>
  </r>
  <r>
    <x v="90"/>
    <s v="ROLLER H.PCX 150 ORI"/>
    <s v="CVT"/>
    <s v="ORISIN"/>
    <x v="0"/>
    <n v="45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2"/>
    <n v="0"/>
    <n v="2"/>
    <x v="1"/>
    <n v="1"/>
  </r>
  <r>
    <x v="92"/>
    <s v="ROLLER H.VARIO 150 ORI"/>
    <s v="CVT"/>
    <s v="ORISIN"/>
    <x v="2"/>
    <n v="49000"/>
    <n v="1"/>
    <s v="GSM"/>
    <s v="NSA"/>
    <n v="1"/>
    <n v="1"/>
    <n v="0"/>
    <n v="2"/>
    <n v="1"/>
    <n v="0"/>
    <n v="0"/>
    <n v="0"/>
    <n v="0"/>
    <n v="0"/>
    <n v="1"/>
    <n v="0"/>
    <n v="0"/>
    <n v="0"/>
    <n v="2"/>
    <n v="2"/>
    <n v="3"/>
    <n v="1"/>
    <n v="0"/>
    <n v="0"/>
    <n v="0"/>
    <n v="0"/>
    <n v="1"/>
    <n v="0"/>
    <n v="0"/>
    <n v="0"/>
    <n v="0"/>
    <n v="3"/>
    <n v="2"/>
    <x v="13"/>
    <x v="2"/>
    <n v="3"/>
    <n v="0"/>
    <n v="3"/>
    <x v="10"/>
    <n v="1"/>
  </r>
  <r>
    <x v="93"/>
    <s v="ROLLER H.BEAT FI ESP ORI"/>
    <s v="CVT"/>
    <s v="ORISIN"/>
    <x v="3"/>
    <n v="50000"/>
    <n v="1"/>
    <s v="GSM"/>
    <s v="NSA"/>
    <n v="1"/>
    <n v="1"/>
    <n v="1"/>
    <n v="1"/>
    <n v="0"/>
    <n v="2"/>
    <n v="6"/>
    <n v="2"/>
    <n v="1"/>
    <n v="3"/>
    <n v="2"/>
    <n v="1"/>
    <n v="0"/>
    <n v="0"/>
    <n v="6"/>
    <n v="2"/>
    <n v="1"/>
    <n v="2"/>
    <n v="8"/>
    <n v="8"/>
    <n v="3"/>
    <n v="4"/>
    <n v="5"/>
    <n v="4"/>
    <n v="1"/>
    <n v="0"/>
    <n v="1"/>
    <n v="8"/>
    <n v="6"/>
    <x v="3"/>
    <x v="2"/>
    <n v="7"/>
    <n v="0"/>
    <n v="7"/>
    <x v="12"/>
    <n v="3"/>
  </r>
  <r>
    <x v="94"/>
    <s v="ROLLER H.VARIO ORI"/>
    <s v="CVT"/>
    <s v="ORISIN"/>
    <x v="3"/>
    <n v="62500"/>
    <n v="1"/>
    <s v="GSM"/>
    <s v="NSA"/>
    <n v="1"/>
    <n v="1"/>
    <n v="0"/>
    <n v="1"/>
    <n v="1"/>
    <n v="1"/>
    <n v="1"/>
    <n v="2"/>
    <n v="2"/>
    <n v="2"/>
    <n v="2"/>
    <n v="1"/>
    <n v="0"/>
    <n v="0"/>
    <n v="2"/>
    <n v="1"/>
    <n v="2"/>
    <n v="2"/>
    <n v="2"/>
    <n v="3"/>
    <n v="4"/>
    <n v="4"/>
    <n v="4"/>
    <n v="3"/>
    <n v="1"/>
    <n v="0"/>
    <n v="0"/>
    <n v="4"/>
    <n v="2"/>
    <x v="12"/>
    <x v="2"/>
    <n v="3"/>
    <n v="0"/>
    <n v="3"/>
    <x v="10"/>
    <n v="1"/>
  </r>
  <r>
    <x v="95"/>
    <s v="ROLLER H.BEAT CARBU ORI"/>
    <s v="CVT"/>
    <s v="ORISIN"/>
    <x v="0"/>
    <n v="50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1"/>
    <n v="0"/>
    <n v="1"/>
    <x v="2"/>
    <n v="1"/>
  </r>
  <r>
    <x v="97"/>
    <s v="LAWAN RUMAH ROLLER H.VARIO 110 CARBU ORI"/>
    <s v="CVT"/>
    <s v="ORISIN"/>
    <x v="0"/>
    <n v="46000"/>
    <n v="1"/>
    <s v="GSM"/>
    <s v="NSA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x v="1"/>
    <x v="2"/>
    <n v="1"/>
    <n v="0"/>
    <n v="1"/>
    <x v="2"/>
    <n v="1"/>
  </r>
  <r>
    <x v="648"/>
    <s v="PER KAMPAS GANDA H.BEAT ORI"/>
    <s v=""/>
    <s v="ORISIN"/>
    <x v="0"/>
    <n v="8666.6666666666697"/>
    <n v="1"/>
    <s v=""/>
    <s v=""/>
    <n v="1"/>
    <n v="1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3"/>
    <n v="3"/>
    <n v="0"/>
    <n v="3"/>
    <n v="3"/>
    <x v="13"/>
    <x v="2"/>
    <n v="0"/>
    <n v="0"/>
    <n v="0"/>
    <x v="0"/>
    <n v="2"/>
  </r>
  <r>
    <x v="649"/>
    <s v="PER KAMPAS H.VARIO TECHNO ORI"/>
    <s v="PER"/>
    <s v="ORISIN"/>
    <x v="0"/>
    <n v="8500"/>
    <n v="1"/>
    <s v="SLT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2"/>
    <n v="1"/>
    <n v="0"/>
    <n v="1"/>
    <x v="2"/>
    <n v="1"/>
  </r>
  <r>
    <x v="650"/>
    <s v="KAMPAS GANDA H.VARIO ORI"/>
    <s v="CVT"/>
    <s v="ORISIN"/>
    <x v="0"/>
    <n v="159000"/>
    <n v="1"/>
    <s v="NSA"/>
    <s v="NSA"/>
    <s v="1"/>
    <n v="1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0"/>
    <n v="0"/>
    <n v="0"/>
    <n v="1"/>
    <n v="1"/>
    <n v="1"/>
    <x v="2"/>
    <x v="2"/>
    <n v="2"/>
    <n v="0"/>
    <n v="2"/>
    <x v="1"/>
    <n v="1"/>
  </r>
  <r>
    <x v="99"/>
    <s v="KAMPAS GANDA H.BEAT/SCOOPY LED NEW ORI"/>
    <s v="CVT"/>
    <s v="ORISIN"/>
    <x v="2"/>
    <n v="140000"/>
    <n v="1"/>
    <s v=""/>
    <s v=""/>
    <n v="1"/>
    <n v="1"/>
    <n v="0"/>
    <n v="0"/>
    <n v="0"/>
    <n v="1"/>
    <n v="0"/>
    <n v="0"/>
    <n v="0"/>
    <n v="1"/>
    <n v="1"/>
    <n v="1"/>
    <n v="0"/>
    <n v="0"/>
    <n v="1"/>
    <n v="0"/>
    <n v="0"/>
    <n v="1"/>
    <n v="1"/>
    <n v="0"/>
    <n v="0"/>
    <n v="1"/>
    <n v="2"/>
    <n v="2"/>
    <n v="1"/>
    <n v="0"/>
    <n v="0"/>
    <n v="2"/>
    <n v="1"/>
    <x v="1"/>
    <x v="2"/>
    <n v="1"/>
    <n v="1"/>
    <n v="2"/>
    <x v="1"/>
    <n v="1"/>
  </r>
  <r>
    <x v="100"/>
    <s v="KAMPAS GANDA H.BEAT FI ESP ORI"/>
    <s v="CVT"/>
    <s v="ORISIN"/>
    <x v="3"/>
    <n v="122000"/>
    <n v="1"/>
    <s v="GSM"/>
    <s v="NSA"/>
    <n v="1"/>
    <n v="1"/>
    <n v="1"/>
    <n v="2"/>
    <n v="0"/>
    <n v="4"/>
    <n v="0"/>
    <n v="2"/>
    <n v="2"/>
    <n v="3"/>
    <n v="0"/>
    <n v="0"/>
    <n v="0"/>
    <n v="1"/>
    <n v="4"/>
    <n v="3"/>
    <n v="2"/>
    <n v="4"/>
    <n v="4"/>
    <n v="2"/>
    <n v="4"/>
    <n v="5"/>
    <n v="3"/>
    <n v="3"/>
    <n v="0"/>
    <n v="1"/>
    <n v="2"/>
    <n v="5"/>
    <n v="4"/>
    <x v="14"/>
    <x v="2"/>
    <n v="5"/>
    <n v="0"/>
    <n v="5"/>
    <x v="13"/>
    <n v="2"/>
  </r>
  <r>
    <x v="102"/>
    <s v="KAMPAS GANDA H.VARIO 125 ORI"/>
    <s v="CVT"/>
    <s v="ORISIN"/>
    <x v="2"/>
    <n v="151000"/>
    <n v="1"/>
    <s v="GSM"/>
    <s v="NSA"/>
    <n v="1"/>
    <n v="1"/>
    <n v="1"/>
    <n v="0"/>
    <n v="0"/>
    <n v="0"/>
    <n v="3"/>
    <n v="1"/>
    <n v="0"/>
    <n v="0"/>
    <n v="0"/>
    <n v="0"/>
    <n v="1"/>
    <n v="0"/>
    <n v="3"/>
    <n v="1"/>
    <n v="0"/>
    <n v="0"/>
    <n v="3"/>
    <n v="4"/>
    <n v="1"/>
    <n v="0"/>
    <n v="0"/>
    <n v="0"/>
    <n v="1"/>
    <n v="1"/>
    <n v="1"/>
    <n v="4"/>
    <n v="3"/>
    <x v="12"/>
    <x v="2"/>
    <n v="1"/>
    <n v="0"/>
    <n v="1"/>
    <x v="2"/>
    <n v="2"/>
  </r>
  <r>
    <x v="103"/>
    <s v="KAMPAS GANDA H.BEAT FI ORI"/>
    <s v="CVT"/>
    <s v="ORISIN"/>
    <x v="0"/>
    <n v="161000"/>
    <n v="1"/>
    <s v="GSM"/>
    <s v="NSA"/>
    <n v="1"/>
    <n v="1"/>
    <n v="0"/>
    <n v="0"/>
    <n v="0"/>
    <n v="1"/>
    <n v="0"/>
    <n v="1"/>
    <n v="0"/>
    <n v="1"/>
    <n v="0"/>
    <n v="0"/>
    <n v="0"/>
    <n v="0"/>
    <n v="1"/>
    <n v="0"/>
    <n v="0"/>
    <n v="1"/>
    <n v="1"/>
    <n v="1"/>
    <n v="1"/>
    <n v="1"/>
    <n v="1"/>
    <n v="1"/>
    <n v="0"/>
    <n v="0"/>
    <n v="0"/>
    <n v="1"/>
    <n v="1"/>
    <x v="2"/>
    <x v="2"/>
    <n v="2"/>
    <n v="0"/>
    <n v="2"/>
    <x v="1"/>
    <n v="1"/>
  </r>
  <r>
    <x v="105"/>
    <s v="FANBELT H.GENIO ORI"/>
    <s v="CVT"/>
    <s v="ORISIN"/>
    <x v="0"/>
    <n v="88000"/>
    <n v="1"/>
    <s v="SLT"/>
    <s v="NSA"/>
    <n v="1"/>
    <n v="1"/>
    <n v="0"/>
    <n v="0"/>
    <n v="0"/>
    <n v="1"/>
    <n v="1"/>
    <n v="1"/>
    <n v="0"/>
    <n v="0"/>
    <n v="0"/>
    <n v="0"/>
    <n v="0"/>
    <n v="0"/>
    <n v="1"/>
    <n v="0"/>
    <n v="0"/>
    <n v="1"/>
    <n v="2"/>
    <n v="2"/>
    <n v="1"/>
    <n v="0"/>
    <n v="0"/>
    <n v="0"/>
    <n v="0"/>
    <n v="0"/>
    <n v="0"/>
    <n v="2"/>
    <n v="1"/>
    <x v="1"/>
    <x v="2"/>
    <n v="3"/>
    <n v="0"/>
    <n v="3"/>
    <x v="10"/>
    <n v="1"/>
  </r>
  <r>
    <x v="106"/>
    <s v="FANBELT H.PCX 160 ORI"/>
    <s v="CVT"/>
    <s v="ORISIN"/>
    <x v="0"/>
    <n v="152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2"/>
    <n v="2"/>
    <n v="0"/>
    <n v="2"/>
    <x v="1"/>
    <n v="1"/>
  </r>
  <r>
    <x v="108"/>
    <s v="FANBELT H.VARIO 125 2015 FI ORI"/>
    <s v="CVT"/>
    <s v="ORISIN"/>
    <x v="2"/>
    <n v="128000"/>
    <n v="1"/>
    <s v="HKJ"/>
    <s v="NSA"/>
    <s v="1"/>
    <n v="1"/>
    <n v="0"/>
    <n v="1"/>
    <n v="0"/>
    <n v="2"/>
    <n v="0"/>
    <n v="0"/>
    <n v="0"/>
    <n v="1"/>
    <n v="1"/>
    <n v="0"/>
    <n v="0"/>
    <n v="0"/>
    <n v="2"/>
    <n v="1"/>
    <n v="1"/>
    <n v="2"/>
    <n v="2"/>
    <n v="0"/>
    <n v="0"/>
    <n v="1"/>
    <n v="2"/>
    <n v="1"/>
    <n v="0"/>
    <n v="0"/>
    <n v="0"/>
    <n v="2"/>
    <n v="2"/>
    <x v="1"/>
    <x v="2"/>
    <n v="2"/>
    <n v="0"/>
    <n v="2"/>
    <x v="1"/>
    <n v="1"/>
  </r>
  <r>
    <x v="109"/>
    <s v="FANBELT H.VARIO 150 2015 ORI"/>
    <s v="CVT"/>
    <s v="ORISIN"/>
    <x v="2"/>
    <n v="134000"/>
    <n v="1"/>
    <s v="GSM"/>
    <s v="NSA"/>
    <n v="1"/>
    <n v="1"/>
    <n v="0"/>
    <n v="0"/>
    <n v="3"/>
    <n v="0"/>
    <n v="0"/>
    <n v="0"/>
    <n v="0"/>
    <n v="0"/>
    <n v="2"/>
    <n v="0"/>
    <n v="0"/>
    <n v="0"/>
    <n v="3"/>
    <n v="0"/>
    <n v="3"/>
    <n v="3"/>
    <n v="0"/>
    <n v="0"/>
    <n v="0"/>
    <n v="0"/>
    <n v="2"/>
    <n v="0"/>
    <n v="0"/>
    <n v="0"/>
    <n v="0"/>
    <n v="3"/>
    <n v="3"/>
    <x v="13"/>
    <x v="2"/>
    <n v="3"/>
    <n v="0"/>
    <n v="3"/>
    <x v="10"/>
    <n v="2"/>
  </r>
  <r>
    <x v="110"/>
    <s v="FANBELT H.BEAT FI ESP ORI"/>
    <s v="CVT"/>
    <s v="ORISIN"/>
    <x v="3"/>
    <n v="131000"/>
    <n v="1"/>
    <s v="GSM"/>
    <s v="NSA"/>
    <n v="1"/>
    <n v="1"/>
    <n v="4"/>
    <n v="2"/>
    <n v="1"/>
    <n v="1"/>
    <n v="5"/>
    <n v="2"/>
    <n v="2"/>
    <n v="3"/>
    <n v="1"/>
    <n v="1"/>
    <n v="2"/>
    <n v="1"/>
    <n v="5"/>
    <n v="6"/>
    <n v="3"/>
    <n v="2"/>
    <n v="6"/>
    <n v="7"/>
    <n v="4"/>
    <n v="5"/>
    <n v="4"/>
    <n v="4"/>
    <n v="3"/>
    <n v="3"/>
    <n v="5"/>
    <n v="7"/>
    <n v="5"/>
    <x v="19"/>
    <x v="2"/>
    <n v="2"/>
    <n v="0"/>
    <n v="2"/>
    <x v="1"/>
    <n v="3"/>
  </r>
  <r>
    <x v="111"/>
    <s v="FANBELT H.PCX/ADV AHM"/>
    <s v="CVT"/>
    <s v="ORISIN"/>
    <x v="0"/>
    <n v="153000"/>
    <n v="1"/>
    <s v="SLT"/>
    <s v="NSA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2"/>
    <n v="2"/>
    <n v="0"/>
    <n v="2"/>
    <x v="1"/>
    <n v="1"/>
  </r>
  <r>
    <x v="112"/>
    <s v="FANBELT H.VARIO 110 CARBU ORI"/>
    <s v="CVT"/>
    <s v="ORISIN"/>
    <x v="0"/>
    <n v="133000"/>
    <n v="1"/>
    <s v="GSM"/>
    <s v="NSA"/>
    <n v="1"/>
    <n v="1"/>
    <n v="0"/>
    <n v="0"/>
    <n v="0"/>
    <n v="0"/>
    <n v="0"/>
    <n v="2"/>
    <n v="0"/>
    <n v="0"/>
    <n v="0"/>
    <n v="0"/>
    <n v="0"/>
    <n v="0"/>
    <n v="2"/>
    <n v="0"/>
    <n v="0"/>
    <n v="0"/>
    <n v="0"/>
    <n v="2"/>
    <n v="2"/>
    <n v="0"/>
    <n v="0"/>
    <n v="0"/>
    <n v="0"/>
    <n v="0"/>
    <n v="0"/>
    <n v="2"/>
    <n v="2"/>
    <x v="1"/>
    <x v="2"/>
    <n v="2"/>
    <n v="0"/>
    <n v="2"/>
    <x v="1"/>
    <n v="1"/>
  </r>
  <r>
    <x v="113"/>
    <s v="FANBELT H.BEAT CARBU ORI"/>
    <s v="CVT"/>
    <s v="ORISIN"/>
    <x v="0"/>
    <n v="1020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2"/>
    <n v="2"/>
    <n v="0"/>
    <n v="2"/>
    <x v="1"/>
    <n v="1"/>
  </r>
  <r>
    <x v="114"/>
    <s v="FANBELT H.BEAT FI ORI"/>
    <s v="CVT"/>
    <s v="ORISIN"/>
    <x v="3"/>
    <n v="100000"/>
    <n v="1"/>
    <s v="GSM"/>
    <s v="NSA"/>
    <n v="1"/>
    <n v="1"/>
    <n v="0"/>
    <n v="1"/>
    <n v="0"/>
    <n v="1"/>
    <n v="1"/>
    <n v="0"/>
    <n v="3"/>
    <n v="0"/>
    <n v="1"/>
    <n v="3"/>
    <n v="1"/>
    <n v="0"/>
    <n v="3"/>
    <n v="1"/>
    <n v="1"/>
    <n v="1"/>
    <n v="2"/>
    <n v="1"/>
    <n v="3"/>
    <n v="3"/>
    <n v="1"/>
    <n v="3"/>
    <n v="4"/>
    <n v="1"/>
    <n v="0"/>
    <n v="4"/>
    <n v="3"/>
    <x v="12"/>
    <x v="2"/>
    <n v="1"/>
    <n v="0"/>
    <n v="1"/>
    <x v="2"/>
    <n v="2"/>
  </r>
  <r>
    <x v="115"/>
    <s v="FANBELT H.VARIO 125 FI ORI"/>
    <s v="CVT"/>
    <s v="ORISIN"/>
    <x v="2"/>
    <n v="142000"/>
    <n v="1"/>
    <s v="GSM"/>
    <s v="NSA"/>
    <n v="1"/>
    <n v="1"/>
    <n v="0"/>
    <n v="0"/>
    <n v="1"/>
    <n v="1"/>
    <n v="0"/>
    <n v="0"/>
    <n v="1"/>
    <n v="0"/>
    <n v="1"/>
    <n v="1"/>
    <n v="1"/>
    <n v="0"/>
    <n v="1"/>
    <n v="0"/>
    <n v="1"/>
    <n v="2"/>
    <n v="1"/>
    <n v="0"/>
    <n v="1"/>
    <n v="1"/>
    <n v="1"/>
    <n v="1"/>
    <n v="2"/>
    <n v="1"/>
    <n v="0"/>
    <n v="2"/>
    <n v="1"/>
    <x v="1"/>
    <x v="2"/>
    <n v="0"/>
    <n v="0"/>
    <n v="0"/>
    <x v="0"/>
    <n v="1"/>
  </r>
  <r>
    <x v="651"/>
    <s v="FANBELT H.VARIO 125 ASSY ORI"/>
    <s v="NOSTOK"/>
    <s v="ORISIN"/>
    <x v="0"/>
    <n v="142000"/>
    <n v="1"/>
    <s v="HKJ"/>
    <s v="NSA"/>
    <s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0"/>
    <n v="0"/>
    <n v="1"/>
    <n v="1"/>
    <n v="1"/>
    <n v="0"/>
    <x v="0"/>
    <x v="2"/>
    <n v="0"/>
    <n v="0"/>
    <n v="0"/>
    <x v="0"/>
    <n v="0"/>
  </r>
  <r>
    <x v="652"/>
    <s v="PULLY ONLY H.BEAT FI ORI"/>
    <s v="NOSTOK"/>
    <s v="ORISIN"/>
    <x v="0"/>
    <n v="257000"/>
    <n v="1"/>
    <s v="SLT"/>
    <s v="NSA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53"/>
    <s v="PEN PULLY H."/>
    <s v=""/>
    <s v="ORISIN"/>
    <x v="0"/>
    <n v="12000"/>
    <n v="1"/>
    <s v=""/>
    <s v=""/>
    <n v="1"/>
    <n v="1"/>
    <n v="0"/>
    <n v="3"/>
    <n v="0"/>
    <n v="0"/>
    <n v="0"/>
    <n v="0"/>
    <n v="0"/>
    <n v="0"/>
    <n v="0"/>
    <n v="0"/>
    <n v="0"/>
    <n v="0"/>
    <n v="3"/>
    <n v="3"/>
    <n v="3"/>
    <n v="0"/>
    <n v="0"/>
    <n v="0"/>
    <n v="0"/>
    <n v="0"/>
    <n v="0"/>
    <n v="0"/>
    <n v="0"/>
    <n v="0"/>
    <n v="0"/>
    <n v="3"/>
    <n v="3"/>
    <x v="13"/>
    <x v="2"/>
    <n v="0"/>
    <n v="0"/>
    <n v="0"/>
    <x v="0"/>
    <n v="2"/>
  </r>
  <r>
    <x v="654"/>
    <s v="BOS PEN PULLY H. BEAT FI"/>
    <s v=""/>
    <s v="ORISIN"/>
    <x v="0"/>
    <n v="12500"/>
    <n v="1"/>
    <s v=""/>
    <s v=""/>
    <n v="1"/>
    <n v="1"/>
    <n v="0"/>
    <n v="3"/>
    <n v="0"/>
    <n v="0"/>
    <n v="0"/>
    <n v="0"/>
    <n v="0"/>
    <n v="0"/>
    <n v="0"/>
    <n v="0"/>
    <n v="0"/>
    <n v="0"/>
    <n v="3"/>
    <n v="3"/>
    <n v="3"/>
    <n v="0"/>
    <n v="0"/>
    <n v="0"/>
    <n v="0"/>
    <n v="0"/>
    <n v="0"/>
    <n v="0"/>
    <n v="0"/>
    <n v="0"/>
    <n v="0"/>
    <n v="3"/>
    <n v="3"/>
    <x v="13"/>
    <x v="2"/>
    <n v="0"/>
    <n v="0"/>
    <n v="0"/>
    <x v="0"/>
    <n v="2"/>
  </r>
  <r>
    <x v="655"/>
    <s v="CORONG PULLY H. BEAT FI/ VARIO 110 FI"/>
    <s v=""/>
    <s v="ORISIN"/>
    <x v="0"/>
    <n v="26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656"/>
    <s v="GIGI PINION STATER H.VARIO ORI"/>
    <s v="NOSTOK"/>
    <s v="ORISIN"/>
    <x v="0"/>
    <n v="205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123"/>
    <s v="KLIP ROLLER Y.MIO (1PCS)"/>
    <s v="CVT"/>
    <s v="ORISIN"/>
    <x v="0"/>
    <n v="13000"/>
    <n v="1"/>
    <s v="GSM"/>
    <s v=""/>
    <n v="1"/>
    <n v="1"/>
    <n v="3"/>
    <n v="0"/>
    <n v="0"/>
    <n v="2"/>
    <n v="0"/>
    <n v="0"/>
    <n v="3"/>
    <n v="0"/>
    <n v="0"/>
    <n v="0"/>
    <n v="0"/>
    <n v="0"/>
    <n v="3"/>
    <n v="3"/>
    <n v="0"/>
    <n v="2"/>
    <n v="2"/>
    <n v="0"/>
    <n v="3"/>
    <n v="3"/>
    <n v="0"/>
    <n v="0"/>
    <n v="0"/>
    <n v="0"/>
    <n v="3"/>
    <n v="3"/>
    <n v="3"/>
    <x v="13"/>
    <x v="2"/>
    <n v="6"/>
    <n v="0"/>
    <n v="6"/>
    <x v="11"/>
    <n v="2"/>
  </r>
  <r>
    <x v="657"/>
    <s v="PERPAK HEAD Y.MIO M3 125/SOUL GT 125 ORI"/>
    <s v="NOSTOK"/>
    <s v="ORISIN"/>
    <x v="0"/>
    <n v="210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58"/>
    <s v="SEAL HEAD Y.MIO M3 125 ORI"/>
    <s v="NOSTOK"/>
    <s v="ORISIN"/>
    <x v="0"/>
    <n v="50000"/>
    <n v="1"/>
    <s v="SLT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125"/>
    <s v="PERPAK HEAD Y.NMAX ORI"/>
    <s v="NOSTOK"/>
    <s v="ORISIN"/>
    <x v="0"/>
    <n v="31000"/>
    <n v="1"/>
    <s v="SLT"/>
    <s v=""/>
    <s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x v="0"/>
    <x v="2"/>
    <n v="0"/>
    <n v="0"/>
    <n v="0"/>
    <x v="0"/>
    <n v="0"/>
  </r>
  <r>
    <x v="126"/>
    <s v="PERPAK BLOK Y.NMAX ORI"/>
    <s v="NOSTOK"/>
    <s v="ORISIN"/>
    <x v="0"/>
    <n v="14000"/>
    <n v="1"/>
    <s v="SLT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0"/>
    <n v="0"/>
    <n v="0"/>
    <x v="0"/>
    <n v="0"/>
  </r>
  <r>
    <x v="659"/>
    <s v="NOKEN AS NMAX Y.NMAX ORI"/>
    <s v="NOSTOK"/>
    <s v="ORISIN"/>
    <x v="0"/>
    <n v="288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0"/>
    <n v="0"/>
    <n v="0"/>
    <x v="0"/>
    <n v="0"/>
  </r>
  <r>
    <x v="127"/>
    <s v="SEAL PULLY / SIL PULLY Y.NMAX ORI"/>
    <s v="KARET &amp; SELANG"/>
    <s v="ORISIN"/>
    <x v="3"/>
    <n v="15000"/>
    <n v="1"/>
    <s v="GSM"/>
    <s v=""/>
    <s v="1"/>
    <n v="1"/>
    <n v="4"/>
    <n v="0"/>
    <n v="2"/>
    <n v="0"/>
    <n v="0"/>
    <n v="0"/>
    <n v="4"/>
    <n v="0"/>
    <n v="2"/>
    <n v="2"/>
    <n v="0"/>
    <n v="0"/>
    <n v="4"/>
    <n v="4"/>
    <n v="2"/>
    <n v="2"/>
    <n v="0"/>
    <n v="0"/>
    <n v="4"/>
    <n v="4"/>
    <n v="2"/>
    <n v="2"/>
    <n v="2"/>
    <n v="0"/>
    <n v="4"/>
    <n v="4"/>
    <n v="4"/>
    <x v="12"/>
    <x v="2"/>
    <n v="4"/>
    <n v="0"/>
    <n v="4"/>
    <x v="8"/>
    <n v="2"/>
  </r>
  <r>
    <x v="128"/>
    <s v="ORING PULLY Y.NMAX ORI"/>
    <s v="KARET &amp; SELANG"/>
    <s v="ORISIN"/>
    <x v="2"/>
    <n v="12000"/>
    <n v="1"/>
    <s v="SLT"/>
    <s v=""/>
    <s v="1"/>
    <n v="1"/>
    <n v="4"/>
    <n v="0"/>
    <n v="2"/>
    <n v="0"/>
    <n v="0"/>
    <n v="0"/>
    <n v="2"/>
    <n v="0"/>
    <n v="0"/>
    <n v="0"/>
    <n v="0"/>
    <n v="0"/>
    <n v="4"/>
    <n v="4"/>
    <n v="2"/>
    <n v="2"/>
    <n v="0"/>
    <n v="0"/>
    <n v="2"/>
    <n v="2"/>
    <n v="0"/>
    <n v="0"/>
    <n v="0"/>
    <n v="0"/>
    <n v="4"/>
    <n v="4"/>
    <n v="4"/>
    <x v="12"/>
    <x v="2"/>
    <n v="6"/>
    <n v="0"/>
    <n v="6"/>
    <x v="11"/>
    <n v="2"/>
  </r>
  <r>
    <x v="129"/>
    <s v="KIPAS PULLY Y. NMAX/AEROX 155"/>
    <s v="CVT"/>
    <s v="ORISIN"/>
    <x v="0"/>
    <n v="66000"/>
    <n v="1"/>
    <s v="SLT"/>
    <s v=""/>
    <n v="1"/>
    <n v="1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1"/>
    <n v="1"/>
    <n v="0"/>
    <n v="0"/>
    <n v="1"/>
    <n v="1"/>
    <n v="0"/>
    <n v="1"/>
    <n v="1"/>
    <x v="2"/>
    <x v="2"/>
    <n v="1"/>
    <n v="0"/>
    <n v="1"/>
    <x v="2"/>
    <n v="1"/>
  </r>
  <r>
    <x v="131"/>
    <s v="FANBELT Y.NMAX ORI"/>
    <s v="CVT"/>
    <s v="ORISIN"/>
    <x v="0"/>
    <n v="127000"/>
    <n v="1"/>
    <s v="GSM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2"/>
    <n v="2"/>
    <n v="0"/>
    <n v="2"/>
    <x v="1"/>
    <n v="1"/>
  </r>
  <r>
    <x v="660"/>
    <s v="BLOCK SEHER Y.NMAX ORI"/>
    <s v="NOSTOK"/>
    <s v="ORISIN"/>
    <x v="0"/>
    <n v="279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0"/>
    <n v="0"/>
    <n v="0"/>
    <x v="0"/>
    <n v="0"/>
  </r>
  <r>
    <x v="661"/>
    <s v="PISTON KIT AEROX 155"/>
    <s v="NOSTOK"/>
    <s v="ORISIN"/>
    <x v="0"/>
    <n v="200000"/>
    <n v="1"/>
    <s v="SBR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0"/>
    <n v="0"/>
    <n v="0"/>
    <x v="0"/>
    <n v="0"/>
  </r>
  <r>
    <x v="662"/>
    <s v="BLOK SEHER MIO M3/SOUL GT 125/XRIDE18"/>
    <s v="NOSTOK"/>
    <s v="ORISIN"/>
    <x v="0"/>
    <n v="2336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63"/>
    <s v="PERPAK BLOK Y.MIO M3/SOUL GT 125 ORI"/>
    <s v="NOSTOK"/>
    <s v="ORISIN"/>
    <x v="0"/>
    <n v="185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64"/>
    <s v="TEMPLAR Y.MIO J/125"/>
    <s v="NOSTOK"/>
    <s v="ORISIN"/>
    <x v="0"/>
    <n v="10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65"/>
    <s v="POMPA OLI ASSY Y.MIO ORI"/>
    <s v=""/>
    <s v="ORISIN"/>
    <x v="0"/>
    <n v="6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135"/>
    <s v="FILTER UDARA Y.MIO M3 ORI"/>
    <s v="FILTER"/>
    <s v="ORISIN"/>
    <x v="0"/>
    <n v="41500"/>
    <n v="1"/>
    <s v="GSM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2"/>
    <n v="1"/>
    <n v="0"/>
    <n v="1"/>
    <x v="2"/>
    <n v="1"/>
  </r>
  <r>
    <x v="666"/>
    <s v="FILTER UDARA Y.MIO M3 ORI"/>
    <s v="FILTER"/>
    <s v="ORISIN"/>
    <x v="0"/>
    <n v="4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137"/>
    <s v="FANBELT Y.MIO M3 ORI"/>
    <s v="CVT"/>
    <s v="ORISIN"/>
    <x v="0"/>
    <n v="83000"/>
    <n v="1"/>
    <s v="GS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2"/>
    <n v="1"/>
    <n v="0"/>
    <n v="1"/>
    <x v="2"/>
    <n v="1"/>
  </r>
  <r>
    <x v="667"/>
    <s v="AS POROK TENGAH Y. ORI"/>
    <s v="NOSTOK"/>
    <s v="ORISIN"/>
    <x v="0"/>
    <n v="25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68"/>
    <s v="COIL Y.MIO M3 ORI"/>
    <s v="NOSTOK"/>
    <s v="ORISIN"/>
    <x v="0"/>
    <n v="67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138"/>
    <s v="COP BUSI Y.MIO ORI (PK)"/>
    <s v="KELISTRIKAN. STATER/ENGKOL"/>
    <s v="ORISIN"/>
    <x v="2"/>
    <n v="58000"/>
    <n v="1"/>
    <s v="GSM"/>
    <s v=""/>
    <s v="1"/>
    <n v="1"/>
    <n v="0"/>
    <n v="0"/>
    <n v="0"/>
    <n v="0"/>
    <n v="1"/>
    <n v="0"/>
    <n v="1"/>
    <n v="0"/>
    <n v="0"/>
    <n v="1"/>
    <n v="2"/>
    <n v="0"/>
    <n v="2"/>
    <n v="0"/>
    <n v="0"/>
    <n v="0"/>
    <n v="1"/>
    <n v="1"/>
    <n v="1"/>
    <n v="1"/>
    <n v="0"/>
    <n v="1"/>
    <n v="3"/>
    <n v="2"/>
    <n v="0"/>
    <n v="3"/>
    <n v="2"/>
    <x v="13"/>
    <x v="2"/>
    <n v="2"/>
    <n v="0"/>
    <n v="2"/>
    <x v="1"/>
    <n v="1"/>
  </r>
  <r>
    <x v="669"/>
    <s v="SEHER SET Y.MIO M3 ORI"/>
    <s v="NOSTOK"/>
    <s v="ORISIN"/>
    <x v="0"/>
    <n v="186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70"/>
    <s v="SETANG SEHER Y. MIO M3 ORI"/>
    <s v="NOSTOK"/>
    <s v="ORISIN"/>
    <x v="0"/>
    <n v="226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139"/>
    <s v="ROLLER Y.MIO M3 ORI (1SET)"/>
    <s v="CVT"/>
    <s v="ORISIN"/>
    <x v="0"/>
    <n v="58000"/>
    <n v="1"/>
    <s v="GSM"/>
    <s v=""/>
    <n v="1"/>
    <n v="1"/>
    <n v="0"/>
    <n v="0"/>
    <n v="1"/>
    <n v="0"/>
    <n v="0"/>
    <n v="0"/>
    <n v="0"/>
    <n v="0"/>
    <n v="0"/>
    <n v="0"/>
    <n v="1"/>
    <n v="0"/>
    <n v="1"/>
    <n v="0"/>
    <n v="1"/>
    <n v="1"/>
    <n v="0"/>
    <n v="0"/>
    <n v="0"/>
    <n v="0"/>
    <n v="0"/>
    <n v="0"/>
    <n v="1"/>
    <n v="1"/>
    <n v="0"/>
    <n v="1"/>
    <n v="1"/>
    <x v="2"/>
    <x v="2"/>
    <n v="2"/>
    <n v="0"/>
    <n v="2"/>
    <x v="1"/>
    <n v="1"/>
  </r>
  <r>
    <x v="671"/>
    <s v="COIL H.VARIO 110 IMI"/>
    <s v="KELISTRIKAN. STATER/ENGKOL"/>
    <s v="IMITAS"/>
    <x v="0"/>
    <n v="88500"/>
    <n v="1"/>
    <s v="NSM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2"/>
    <n v="0"/>
    <n v="0"/>
    <n v="0"/>
    <x v="0"/>
    <n v="1"/>
  </r>
  <r>
    <x v="142"/>
    <s v="COIL H.BEAT FI NON ESP ORI"/>
    <s v="KELISTRIKAN. STATER/ENGKOL"/>
    <s v="ORISIN"/>
    <x v="0"/>
    <n v="76000"/>
    <n v="1"/>
    <s v="GSM"/>
    <s v="NSA"/>
    <s v="1"/>
    <n v="1"/>
    <n v="0"/>
    <n v="0"/>
    <n v="1"/>
    <n v="0"/>
    <n v="0"/>
    <n v="1"/>
    <n v="0"/>
    <n v="0"/>
    <n v="0"/>
    <n v="0"/>
    <n v="1"/>
    <n v="0"/>
    <n v="1"/>
    <n v="0"/>
    <n v="1"/>
    <n v="1"/>
    <n v="0"/>
    <n v="1"/>
    <n v="1"/>
    <n v="0"/>
    <n v="0"/>
    <n v="0"/>
    <n v="1"/>
    <n v="1"/>
    <n v="0"/>
    <n v="1"/>
    <n v="1"/>
    <x v="2"/>
    <x v="2"/>
    <n v="0"/>
    <n v="0"/>
    <n v="0"/>
    <x v="0"/>
    <n v="1"/>
  </r>
  <r>
    <x v="672"/>
    <s v="DINAMO STATER H.BEAT ORI"/>
    <s v="NOSTOK"/>
    <s v="ORISIN"/>
    <x v="0"/>
    <n v="379500"/>
    <n v="1"/>
    <s v="SLT"/>
    <s v="NSA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73"/>
    <s v="DINAMO STATER TANPA KABEL H. ORI"/>
    <s v="NOSTOK"/>
    <s v="ORISIN"/>
    <x v="0"/>
    <n v="285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2"/>
    <n v="0"/>
    <n v="0"/>
    <n v="0"/>
    <x v="0"/>
    <n v="0"/>
  </r>
  <r>
    <x v="146"/>
    <s v="AKI KERING H.GTZ6V ORI (PK)"/>
    <s v="KELISTRIKAN. STATER/ENGKOL"/>
    <s v="AKIGEN"/>
    <x v="3"/>
    <n v="241600"/>
    <n v="1"/>
    <s v="NSA"/>
    <s v="NSA"/>
    <s v="1"/>
    <n v="1"/>
    <n v="1"/>
    <n v="1"/>
    <n v="1"/>
    <n v="1"/>
    <n v="3"/>
    <n v="1"/>
    <n v="3"/>
    <n v="0"/>
    <n v="2"/>
    <n v="1"/>
    <n v="2"/>
    <n v="1"/>
    <n v="3"/>
    <n v="2"/>
    <n v="2"/>
    <n v="2"/>
    <n v="4"/>
    <n v="4"/>
    <n v="4"/>
    <n v="3"/>
    <n v="2"/>
    <n v="1"/>
    <n v="3"/>
    <n v="3"/>
    <n v="2"/>
    <n v="4"/>
    <n v="3"/>
    <x v="12"/>
    <x v="2"/>
    <n v="7"/>
    <n v="0"/>
    <n v="7"/>
    <x v="12"/>
    <n v="2"/>
  </r>
  <r>
    <x v="674"/>
    <s v="REGULATOR / KIPROK H. ORI"/>
    <s v="NOSTOK"/>
    <s v="ORISIN"/>
    <x v="0"/>
    <n v="357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2"/>
    <n v="0"/>
    <n v="0"/>
    <n v="0"/>
    <x v="0"/>
    <n v="0"/>
  </r>
  <r>
    <x v="147"/>
    <s v="KIPROK H.VARIO ORI"/>
    <s v="KELISTRIKAN. STATER/ENGKOL"/>
    <s v="ORISIN"/>
    <x v="0"/>
    <n v="108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2"/>
    <n v="1"/>
    <n v="0"/>
    <n v="1"/>
    <x v="2"/>
    <n v="1"/>
  </r>
  <r>
    <x v="148"/>
    <s v="BUSI LMAR8L-9 DENSO ORI"/>
    <s v="KELISTRIKAN. STATER/ENGKOL"/>
    <s v="ORISIN"/>
    <x v="0"/>
    <n v="68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149"/>
    <s v="FITINGAN LAMPU H.GRAND ORI (PB)"/>
    <s v="KELISTRIKAN. STATER/ENGKOL"/>
    <s v="ORISIN"/>
    <x v="2"/>
    <n v="17000"/>
    <n v="1"/>
    <s v="GSM"/>
    <s v="NSA"/>
    <n v="1"/>
    <n v="1"/>
    <n v="1"/>
    <n v="0"/>
    <n v="2"/>
    <n v="0"/>
    <n v="0"/>
    <n v="0"/>
    <n v="0"/>
    <n v="0"/>
    <n v="0"/>
    <n v="1"/>
    <n v="0"/>
    <n v="1"/>
    <n v="2"/>
    <n v="1"/>
    <n v="2"/>
    <n v="2"/>
    <n v="0"/>
    <n v="0"/>
    <n v="0"/>
    <n v="0"/>
    <n v="0"/>
    <n v="1"/>
    <n v="1"/>
    <n v="1"/>
    <n v="2"/>
    <n v="2"/>
    <n v="2"/>
    <x v="1"/>
    <x v="2"/>
    <n v="2"/>
    <n v="0"/>
    <n v="2"/>
    <x v="1"/>
    <n v="1"/>
  </r>
  <r>
    <x v="150"/>
    <s v="COP BUSI SGP (PK)"/>
    <s v="KELISTRIKAN. STATER/ENGKOL"/>
    <s v="ORISIN"/>
    <x v="3"/>
    <n v="44000"/>
    <n v="1"/>
    <s v="NPM"/>
    <s v=""/>
    <s v="1"/>
    <n v="1"/>
    <n v="2"/>
    <n v="2"/>
    <n v="1"/>
    <n v="2"/>
    <n v="1"/>
    <n v="1"/>
    <n v="4"/>
    <n v="4"/>
    <n v="3"/>
    <n v="0"/>
    <n v="1"/>
    <n v="1"/>
    <n v="4"/>
    <n v="4"/>
    <n v="3"/>
    <n v="3"/>
    <n v="3"/>
    <n v="2"/>
    <n v="5"/>
    <n v="8"/>
    <n v="7"/>
    <n v="4"/>
    <n v="1"/>
    <n v="2"/>
    <n v="3"/>
    <n v="8"/>
    <n v="4"/>
    <x v="3"/>
    <x v="2"/>
    <n v="6"/>
    <n v="0"/>
    <n v="6"/>
    <x v="11"/>
    <n v="2"/>
  </r>
  <r>
    <x v="151"/>
    <s v="OLI MATIC MOTUL SCOOTER LE 10W-30 0,8L"/>
    <s v="CAIRAN"/>
    <s v="OLIGEN"/>
    <x v="3"/>
    <n v="56000"/>
    <n v="1"/>
    <s v=""/>
    <s v=""/>
    <n v="1"/>
    <n v="1"/>
    <n v="3"/>
    <n v="0"/>
    <n v="1"/>
    <n v="2"/>
    <n v="1"/>
    <n v="4"/>
    <n v="6"/>
    <n v="0"/>
    <n v="5"/>
    <n v="0"/>
    <n v="0"/>
    <n v="0"/>
    <n v="6"/>
    <n v="3"/>
    <n v="1"/>
    <n v="3"/>
    <n v="3"/>
    <n v="5"/>
    <n v="10"/>
    <n v="6"/>
    <n v="5"/>
    <n v="0"/>
    <n v="0"/>
    <n v="0"/>
    <n v="3"/>
    <n v="10"/>
    <n v="6"/>
    <x v="17"/>
    <x v="2"/>
    <n v="10"/>
    <n v="0"/>
    <n v="10"/>
    <x v="3"/>
    <n v="3"/>
  </r>
  <r>
    <x v="675"/>
    <s v="MOTUL SCOOTER LE 4T 10W-30 1L"/>
    <s v=""/>
    <s v="OLIGEN"/>
    <x v="0"/>
    <n v="80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152"/>
    <s v="BOHLAM DEPAN H.AHM ORI (PS)"/>
    <s v="KELISTRIKAN. STATER/ENGKOL"/>
    <s v="ORISIN"/>
    <x v="3"/>
    <n v="17500"/>
    <n v="1"/>
    <s v="GSM"/>
    <s v="NSA"/>
    <n v="1"/>
    <n v="1"/>
    <n v="4"/>
    <n v="3"/>
    <n v="5"/>
    <n v="1"/>
    <n v="6"/>
    <n v="0"/>
    <n v="3"/>
    <n v="2"/>
    <n v="1"/>
    <n v="3"/>
    <n v="1"/>
    <n v="5"/>
    <n v="6"/>
    <n v="7"/>
    <n v="8"/>
    <n v="6"/>
    <n v="7"/>
    <n v="6"/>
    <n v="3"/>
    <n v="5"/>
    <n v="3"/>
    <n v="5"/>
    <n v="4"/>
    <n v="6"/>
    <n v="9"/>
    <n v="9"/>
    <n v="6"/>
    <x v="4"/>
    <x v="2"/>
    <n v="7"/>
    <n v="0"/>
    <n v="7"/>
    <x v="12"/>
    <n v="3"/>
  </r>
  <r>
    <x v="676"/>
    <s v="SAKLAR STATER H.SCOOPY ORI (PK)"/>
    <s v="NOSTOK"/>
    <s v="ORISIN"/>
    <x v="0"/>
    <n v="30000"/>
    <n v="1"/>
    <s v="NSM"/>
    <s v="NSA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154"/>
    <s v="SAKLAR DIMMER H.VARIO 125 ORI (PK)"/>
    <s v="KELISTRIKAN. STATER/ENGKOL"/>
    <s v="ORISIN"/>
    <x v="2"/>
    <n v="17500"/>
    <n v="1"/>
    <s v="GSM"/>
    <s v="NSA"/>
    <n v="1"/>
    <n v="1"/>
    <n v="0"/>
    <n v="1"/>
    <n v="1"/>
    <n v="1"/>
    <n v="1"/>
    <n v="0"/>
    <n v="0"/>
    <n v="0"/>
    <n v="0"/>
    <n v="0"/>
    <n v="0"/>
    <n v="0"/>
    <n v="1"/>
    <n v="1"/>
    <n v="2"/>
    <n v="2"/>
    <n v="2"/>
    <n v="1"/>
    <n v="0"/>
    <n v="0"/>
    <n v="0"/>
    <n v="0"/>
    <n v="0"/>
    <n v="0"/>
    <n v="0"/>
    <n v="2"/>
    <n v="1"/>
    <x v="1"/>
    <x v="2"/>
    <n v="2"/>
    <n v="0"/>
    <n v="2"/>
    <x v="1"/>
    <n v="1"/>
  </r>
  <r>
    <x v="155"/>
    <s v="SAKLAR KLAKSON H.VARIO 125 LED ORI (PK)"/>
    <s v="KELISTRIKAN. STATER/ENGKOL"/>
    <s v="ORISIN"/>
    <x v="0"/>
    <n v="18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157"/>
    <s v="SAKLAR SEN H.BEAT FI ORI (PK)"/>
    <s v="KELISTRIKAN. STATER/ENGKOL"/>
    <s v="ORISIN"/>
    <x v="0"/>
    <n v="28000"/>
    <n v="1"/>
    <s v="GSM"/>
    <s v="NSA"/>
    <n v="1"/>
    <n v="1"/>
    <n v="0"/>
    <n v="0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1"/>
    <n v="0"/>
    <n v="0"/>
    <n v="1"/>
    <n v="1"/>
    <x v="2"/>
    <x v="2"/>
    <n v="1"/>
    <n v="0"/>
    <n v="1"/>
    <x v="2"/>
    <n v="1"/>
  </r>
  <r>
    <x v="159"/>
    <s v="SWITCH REM KIRI H.VARIO ORI (PB)"/>
    <s v="KELISTRIKAN. STATER/ENGKOL"/>
    <s v="ORISIN"/>
    <x v="3"/>
    <n v="14000"/>
    <n v="1"/>
    <s v="GSM"/>
    <s v="NSA"/>
    <n v="1"/>
    <n v="1"/>
    <n v="1"/>
    <n v="0"/>
    <n v="2"/>
    <n v="2"/>
    <n v="2"/>
    <n v="1"/>
    <n v="0"/>
    <n v="2"/>
    <n v="1"/>
    <n v="0"/>
    <n v="0"/>
    <n v="0"/>
    <n v="2"/>
    <n v="1"/>
    <n v="2"/>
    <n v="4"/>
    <n v="4"/>
    <n v="3"/>
    <n v="1"/>
    <n v="2"/>
    <n v="3"/>
    <n v="2"/>
    <n v="0"/>
    <n v="0"/>
    <n v="1"/>
    <n v="4"/>
    <n v="2"/>
    <x v="12"/>
    <x v="2"/>
    <n v="3"/>
    <n v="0"/>
    <n v="3"/>
    <x v="10"/>
    <n v="1"/>
  </r>
  <r>
    <x v="677"/>
    <s v="SWIT STATER H. CBR 150"/>
    <s v=""/>
    <s v="ORISIN"/>
    <x v="0"/>
    <n v="975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2"/>
    <n v="0"/>
    <n v="0"/>
    <n v="0"/>
    <x v="0"/>
    <n v="1"/>
  </r>
  <r>
    <x v="678"/>
    <s v="MIKA SPEEDOMETER H.BEAT FI ORI"/>
    <s v="NOSTOK"/>
    <s v="ORISIN"/>
    <x v="0"/>
    <n v="30000"/>
    <n v="1"/>
    <s v="AIT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2"/>
    <n v="0"/>
    <n v="0"/>
    <n v="0"/>
    <x v="0"/>
    <n v="0"/>
  </r>
  <r>
    <x v="161"/>
    <s v="SAKLAR STATER S.SMASH ORI (PK)"/>
    <s v="KELISTRIKAN. STATER/ENGKOL"/>
    <s v="ORISIN"/>
    <x v="0"/>
    <n v="25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162"/>
    <s v="SAKLAR DIMMER H.BEAT CARBU SGP (PK)"/>
    <s v="KELISTRIKAN. STATER/ENGKOL"/>
    <s v="ORISIN"/>
    <x v="0"/>
    <n v="19500"/>
    <n v="1"/>
    <s v="GSM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2"/>
    <n v="1"/>
    <n v="0"/>
    <n v="1"/>
    <x v="2"/>
    <n v="1"/>
  </r>
  <r>
    <x v="527"/>
    <s v="SAKLAR SEN S.SMASH ORI (PK)"/>
    <s v="KELISTRIKAN. STATER/ENGKOL"/>
    <s v="ORISIN"/>
    <x v="0"/>
    <n v="23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163"/>
    <s v="SAKLAR KLAKSON S.SMASH ORI (PK)"/>
    <s v="KELISTRIKAN. STATER/ENGKOL"/>
    <s v="ORISIN"/>
    <x v="0"/>
    <n v="22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679"/>
    <s v="PELAMPUNG TANGKI BENSIN H.BEAT FI NON ESP ORI"/>
    <s v="NOSTOK"/>
    <s v="ORISIN"/>
    <x v="0"/>
    <n v="87000"/>
    <n v="1"/>
    <s v="SLT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165"/>
    <s v="KLAKSON H.VARIO ORI (PB)"/>
    <s v="KELISTRIKAN. STATER/ENGKOL"/>
    <s v="ORISIN"/>
    <x v="2"/>
    <n v="55250"/>
    <n v="1"/>
    <s v="NSA"/>
    <s v="NSA"/>
    <n v="1"/>
    <n v="1"/>
    <n v="0"/>
    <n v="1"/>
    <n v="1"/>
    <n v="1"/>
    <n v="0"/>
    <n v="0"/>
    <n v="0"/>
    <n v="0"/>
    <n v="1"/>
    <n v="1"/>
    <n v="0"/>
    <n v="0"/>
    <n v="1"/>
    <n v="1"/>
    <n v="2"/>
    <n v="2"/>
    <n v="1"/>
    <n v="0"/>
    <n v="0"/>
    <n v="0"/>
    <n v="1"/>
    <n v="1"/>
    <n v="1"/>
    <n v="0"/>
    <n v="0"/>
    <n v="2"/>
    <n v="1"/>
    <x v="1"/>
    <x v="2"/>
    <n v="1"/>
    <n v="1"/>
    <n v="2"/>
    <x v="1"/>
    <n v="1"/>
  </r>
  <r>
    <x v="680"/>
    <s v="RELAY STATER H.VARIO ORI"/>
    <s v="KELISTRIKAN. STATER/ENGKOL"/>
    <s v="ORISIN"/>
    <x v="0"/>
    <n v="54000"/>
    <n v="1"/>
    <s v="NSA"/>
    <s v="NSA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1"/>
    <x v="2"/>
    <x v="2"/>
    <n v="1"/>
    <n v="0"/>
    <n v="1"/>
    <x v="2"/>
    <n v="1"/>
  </r>
  <r>
    <x v="166"/>
    <s v="RELAY STATER H.BEAT ORI"/>
    <s v="KELISTRIKAN. STATER/ENGKOL"/>
    <s v="ORISIN"/>
    <x v="2"/>
    <n v="33000"/>
    <n v="1"/>
    <s v="GSM"/>
    <s v="NSA"/>
    <n v="1"/>
    <n v="1"/>
    <n v="0"/>
    <n v="0"/>
    <n v="0"/>
    <n v="1"/>
    <n v="0"/>
    <n v="0"/>
    <n v="1"/>
    <n v="0"/>
    <n v="1"/>
    <n v="0"/>
    <n v="1"/>
    <n v="0"/>
    <n v="1"/>
    <n v="0"/>
    <n v="0"/>
    <n v="1"/>
    <n v="1"/>
    <n v="0"/>
    <n v="1"/>
    <n v="1"/>
    <n v="1"/>
    <n v="0"/>
    <n v="1"/>
    <n v="1"/>
    <n v="0"/>
    <n v="1"/>
    <n v="1"/>
    <x v="2"/>
    <x v="2"/>
    <n v="1"/>
    <n v="0"/>
    <n v="1"/>
    <x v="2"/>
    <n v="1"/>
  </r>
  <r>
    <x v="167"/>
    <s v="RELAY STATER H.BEAT FI ORI"/>
    <s v="KELISTRIKAN. STATER/ENGKOL"/>
    <s v="ORISIN"/>
    <x v="2"/>
    <n v="51000"/>
    <n v="1"/>
    <s v="GSM"/>
    <s v="NSA"/>
    <s v="1"/>
    <n v="1"/>
    <n v="0"/>
    <n v="0"/>
    <n v="2"/>
    <n v="0"/>
    <n v="0"/>
    <n v="0"/>
    <n v="1"/>
    <n v="0"/>
    <n v="1"/>
    <n v="0"/>
    <n v="1"/>
    <n v="0"/>
    <n v="2"/>
    <n v="0"/>
    <n v="2"/>
    <n v="2"/>
    <n v="0"/>
    <n v="0"/>
    <n v="1"/>
    <n v="1"/>
    <n v="1"/>
    <n v="0"/>
    <n v="1"/>
    <n v="1"/>
    <n v="0"/>
    <n v="2"/>
    <n v="2"/>
    <x v="1"/>
    <x v="2"/>
    <n v="2"/>
    <n v="0"/>
    <n v="2"/>
    <x v="1"/>
    <n v="1"/>
  </r>
  <r>
    <x v="168"/>
    <s v="RELAY STATER H.VARIO 150 ORI"/>
    <s v="KELISTRIKAN. STATER/ENGKOL"/>
    <s v="ORISIN"/>
    <x v="0"/>
    <n v="48380"/>
    <n v="1"/>
    <s v="SLT"/>
    <s v="NSA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170"/>
    <s v="SEAL SHOCK / SEAL SOK Y.JUPITER ORI"/>
    <s v="KARET &amp; SELANG"/>
    <s v="ORISIN"/>
    <x v="2"/>
    <n v="21900"/>
    <n v="1"/>
    <s v=""/>
    <s v=""/>
    <n v="1"/>
    <n v="1"/>
    <n v="2"/>
    <n v="0"/>
    <n v="0"/>
    <n v="0"/>
    <n v="0"/>
    <n v="1"/>
    <n v="0"/>
    <n v="4"/>
    <n v="0"/>
    <n v="0"/>
    <n v="0"/>
    <n v="0"/>
    <n v="4"/>
    <n v="2"/>
    <n v="0"/>
    <n v="0"/>
    <n v="0"/>
    <n v="1"/>
    <n v="1"/>
    <n v="4"/>
    <n v="4"/>
    <n v="4"/>
    <n v="0"/>
    <n v="0"/>
    <n v="2"/>
    <n v="4"/>
    <n v="4"/>
    <x v="12"/>
    <x v="2"/>
    <n v="4"/>
    <n v="0"/>
    <n v="4"/>
    <x v="8"/>
    <n v="2"/>
  </r>
  <r>
    <x v="172"/>
    <s v="DISC PAD Y.MIO SOUL NEW ORI"/>
    <s v="REM"/>
    <s v="ORISIN"/>
    <x v="0"/>
    <n v="56000"/>
    <n v="1"/>
    <s v="GSM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2"/>
    <x v="2"/>
    <n v="3"/>
    <n v="0"/>
    <n v="3"/>
    <x v="10"/>
    <n v="1"/>
  </r>
  <r>
    <x v="681"/>
    <s v="SEAL SHOCK / SEAL SOK Y.NMAX ORI"/>
    <s v="KARET &amp; SELANG"/>
    <s v="ORISIN"/>
    <x v="0"/>
    <n v="48000"/>
    <n v="1"/>
    <s v="GSM"/>
    <s v=""/>
    <s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2"/>
    <x v="1"/>
    <x v="2"/>
    <n v="2"/>
    <n v="0"/>
    <n v="2"/>
    <x v="1"/>
    <n v="1"/>
  </r>
  <r>
    <x v="682"/>
    <s v="BOS POROK BALAKANG KANAN H.VARIO 125+/150+/PCX/ADV"/>
    <s v=""/>
    <s v="ORISIN"/>
    <x v="0"/>
    <n v="2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2"/>
    <n v="0"/>
    <n v="0"/>
    <n v="0"/>
    <x v="0"/>
    <n v="1"/>
  </r>
  <r>
    <x v="173"/>
    <s v="BAN TUBLES 90/90-14 H.AHM ORI"/>
    <s v="RODA"/>
    <s v="ORISIN"/>
    <x v="0"/>
    <n v="221250"/>
    <n v="1"/>
    <s v="HKJ"/>
    <s v="NSA"/>
    <n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x v="2"/>
    <x v="2"/>
    <n v="1"/>
    <n v="0"/>
    <n v="1"/>
    <x v="2"/>
    <n v="1"/>
  </r>
  <r>
    <x v="683"/>
    <s v="BAN TUBLES 110/90-12 TL AHM"/>
    <s v="NOSTOK"/>
    <s v="ORISIN"/>
    <x v="0"/>
    <n v="249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2"/>
    <n v="0"/>
    <n v="0"/>
    <n v="0"/>
    <x v="0"/>
    <n v="0"/>
  </r>
  <r>
    <x v="684"/>
    <s v="TUTUP PENTIL TUBLES HONDA"/>
    <s v="NOSTOK"/>
    <s v="ORISIN"/>
    <x v="0"/>
    <n v="12500"/>
    <n v="1"/>
    <s v="AHASS"/>
    <s v=""/>
    <s v="1"/>
    <n v="1"/>
    <n v="0"/>
    <n v="0"/>
    <n v="0"/>
    <n v="0"/>
    <n v="0"/>
    <n v="2"/>
    <n v="0"/>
    <n v="0"/>
    <n v="0"/>
    <n v="0"/>
    <n v="0"/>
    <n v="0"/>
    <n v="2"/>
    <n v="0"/>
    <n v="0"/>
    <n v="0"/>
    <n v="0"/>
    <n v="2"/>
    <n v="2"/>
    <n v="0"/>
    <n v="0"/>
    <n v="0"/>
    <n v="0"/>
    <n v="0"/>
    <n v="0"/>
    <n v="2"/>
    <n v="0"/>
    <x v="0"/>
    <x v="2"/>
    <n v="0"/>
    <n v="0"/>
    <n v="0"/>
    <x v="0"/>
    <n v="0"/>
  </r>
  <r>
    <x v="176"/>
    <s v="KAMPAS REM H.BEAT/VARIO ORI"/>
    <s v="REM"/>
    <s v="ORISIN"/>
    <x v="1"/>
    <n v="46500"/>
    <n v="1"/>
    <s v="GSM"/>
    <s v="NSA"/>
    <n v="1"/>
    <n v="1"/>
    <n v="1"/>
    <n v="0"/>
    <n v="3"/>
    <n v="3"/>
    <n v="3"/>
    <n v="6"/>
    <n v="4"/>
    <n v="3"/>
    <n v="2"/>
    <n v="2"/>
    <n v="2"/>
    <n v="4"/>
    <n v="6"/>
    <n v="1"/>
    <n v="3"/>
    <n v="6"/>
    <n v="6"/>
    <n v="9"/>
    <n v="10"/>
    <n v="7"/>
    <n v="5"/>
    <n v="5"/>
    <n v="4"/>
    <n v="6"/>
    <n v="5"/>
    <n v="10"/>
    <n v="6"/>
    <x v="17"/>
    <x v="2"/>
    <n v="5"/>
    <n v="0"/>
    <n v="5"/>
    <x v="13"/>
    <n v="3"/>
  </r>
  <r>
    <x v="685"/>
    <s v="KABEL REM H.VARIO ORI"/>
    <s v="NOSTOK"/>
    <s v="ORISIN"/>
    <x v="0"/>
    <n v="82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2"/>
    <n v="0"/>
    <n v="0"/>
    <n v="0"/>
    <x v="0"/>
    <n v="0"/>
  </r>
  <r>
    <x v="178"/>
    <s v="BAN TUBLES 80/90-14 H.AHM ORI"/>
    <s v="RODA"/>
    <s v="ORISIN"/>
    <x v="0"/>
    <n v="197000"/>
    <n v="1"/>
    <s v="HKJ"/>
    <s v="NSA"/>
    <n v="1"/>
    <n v="1"/>
    <n v="0"/>
    <n v="0"/>
    <n v="0"/>
    <n v="0"/>
    <n v="2"/>
    <n v="0"/>
    <n v="0"/>
    <n v="0"/>
    <n v="0"/>
    <n v="0"/>
    <n v="1"/>
    <n v="1"/>
    <n v="2"/>
    <n v="0"/>
    <n v="0"/>
    <n v="0"/>
    <n v="2"/>
    <n v="2"/>
    <n v="0"/>
    <n v="0"/>
    <n v="0"/>
    <n v="0"/>
    <n v="1"/>
    <n v="2"/>
    <n v="1"/>
    <n v="2"/>
    <n v="2"/>
    <x v="1"/>
    <x v="2"/>
    <n v="0"/>
    <n v="1"/>
    <n v="1"/>
    <x v="2"/>
    <n v="1"/>
  </r>
  <r>
    <x v="182"/>
    <s v="GIRBOX H.VARIO/BEAT ORI"/>
    <s v="RODA"/>
    <s v="ORISIN"/>
    <x v="2"/>
    <n v="59500"/>
    <n v="1"/>
    <s v="GSM"/>
    <s v="NSA"/>
    <s v="1"/>
    <n v="1"/>
    <n v="0"/>
    <n v="0"/>
    <n v="0"/>
    <n v="1"/>
    <n v="0"/>
    <n v="0"/>
    <n v="2"/>
    <n v="0"/>
    <n v="1"/>
    <n v="0"/>
    <n v="0"/>
    <n v="0"/>
    <n v="2"/>
    <n v="0"/>
    <n v="0"/>
    <n v="1"/>
    <n v="1"/>
    <n v="0"/>
    <n v="2"/>
    <n v="2"/>
    <n v="1"/>
    <n v="0"/>
    <n v="0"/>
    <n v="0"/>
    <n v="0"/>
    <n v="2"/>
    <n v="2"/>
    <x v="1"/>
    <x v="2"/>
    <n v="2"/>
    <n v="0"/>
    <n v="2"/>
    <x v="1"/>
    <n v="1"/>
  </r>
  <r>
    <x v="184"/>
    <s v="KABEL KILOMETER H.VARIO ORI (PB)"/>
    <s v="KABEL"/>
    <s v="ORISIN"/>
    <x v="0"/>
    <n v="34000"/>
    <n v="1"/>
    <s v="NSA"/>
    <s v="NSA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2"/>
    <n v="0"/>
    <n v="0"/>
    <n v="0"/>
    <x v="0"/>
    <n v="1"/>
  </r>
  <r>
    <x v="185"/>
    <s v="KABEL KILOMETER H.BEAT ORI (PB)"/>
    <s v="KABEL"/>
    <s v="ORISIN"/>
    <x v="3"/>
    <n v="35000"/>
    <n v="1"/>
    <s v="GSM"/>
    <s v="NSA"/>
    <n v="1"/>
    <n v="1"/>
    <n v="1"/>
    <n v="1"/>
    <n v="1"/>
    <n v="2"/>
    <n v="0"/>
    <n v="0"/>
    <n v="2"/>
    <n v="1"/>
    <n v="0"/>
    <n v="0"/>
    <n v="0"/>
    <n v="0"/>
    <n v="2"/>
    <n v="2"/>
    <n v="2"/>
    <n v="3"/>
    <n v="2"/>
    <n v="0"/>
    <n v="2"/>
    <n v="3"/>
    <n v="1"/>
    <n v="1"/>
    <n v="0"/>
    <n v="0"/>
    <n v="1"/>
    <n v="3"/>
    <n v="2"/>
    <x v="13"/>
    <x v="2"/>
    <n v="2"/>
    <n v="0"/>
    <n v="2"/>
    <x v="1"/>
    <n v="1"/>
  </r>
  <r>
    <x v="686"/>
    <s v="RUMAH ROLLER Y.XEON/GT 125"/>
    <s v="NOSTOK"/>
    <s v="NOSTOK"/>
    <x v="0"/>
    <n v="82500"/>
    <n v="1"/>
    <s v="SLT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87"/>
    <s v="HOLDER KANAN MIO J / XEON (PB)"/>
    <s v="NOSTOK"/>
    <s v="ORISIN"/>
    <x v="0"/>
    <n v="40000"/>
    <n v="1"/>
    <s v="SLT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0"/>
    <n v="0"/>
    <n v="0"/>
    <x v="0"/>
    <n v="0"/>
  </r>
  <r>
    <x v="191"/>
    <s v="OLI MATIC SHELL ADVANCE AX7 0,8L 10W-30"/>
    <s v="CAIRAN"/>
    <s v="OLIGEN"/>
    <x v="3"/>
    <n v="44500"/>
    <n v="1"/>
    <s v=""/>
    <s v=""/>
    <n v="1"/>
    <n v="1"/>
    <n v="4"/>
    <n v="6"/>
    <n v="2"/>
    <n v="0"/>
    <n v="0"/>
    <n v="4"/>
    <n v="1"/>
    <n v="2"/>
    <n v="3"/>
    <n v="2"/>
    <n v="2"/>
    <n v="4"/>
    <n v="6"/>
    <n v="10"/>
    <n v="8"/>
    <n v="2"/>
    <n v="0"/>
    <n v="4"/>
    <n v="5"/>
    <n v="3"/>
    <n v="5"/>
    <n v="4"/>
    <n v="4"/>
    <n v="6"/>
    <n v="8"/>
    <n v="10"/>
    <n v="6"/>
    <x v="17"/>
    <x v="2"/>
    <n v="1"/>
    <n v="0"/>
    <n v="1"/>
    <x v="2"/>
    <n v="3"/>
  </r>
  <r>
    <x v="688"/>
    <s v="AS STANDAR TENGAH H.BEAT ORI"/>
    <s v="RODA"/>
    <s v="ORISIN"/>
    <x v="0"/>
    <n v="20000"/>
    <n v="1"/>
    <s v=""/>
    <s v=""/>
    <n v="1"/>
    <n v="1"/>
    <n v="0"/>
    <n v="1"/>
    <n v="0"/>
    <n v="0"/>
    <n v="0"/>
    <n v="0"/>
    <n v="0"/>
    <n v="1"/>
    <n v="0"/>
    <n v="0"/>
    <n v="1"/>
    <n v="0"/>
    <n v="1"/>
    <n v="1"/>
    <n v="1"/>
    <n v="0"/>
    <n v="0"/>
    <n v="0"/>
    <n v="0"/>
    <n v="1"/>
    <n v="1"/>
    <n v="1"/>
    <n v="1"/>
    <n v="1"/>
    <n v="0"/>
    <n v="1"/>
    <n v="1"/>
    <x v="2"/>
    <x v="2"/>
    <n v="1"/>
    <n v="0"/>
    <n v="1"/>
    <x v="2"/>
    <n v="1"/>
  </r>
  <r>
    <x v="689"/>
    <s v="AS STANDAR TENGAH H.VARIO 150 ORI"/>
    <s v=""/>
    <s v="ORISIN"/>
    <x v="0"/>
    <n v="27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2"/>
    <n v="0"/>
    <n v="0"/>
    <n v="0"/>
    <x v="0"/>
    <n v="1"/>
  </r>
  <r>
    <x v="192"/>
    <s v="AS STANDAR TENGAH H.BEAT FI ESP ORI"/>
    <s v="RODA"/>
    <s v="ORISIN"/>
    <x v="0"/>
    <n v="15500"/>
    <n v="1"/>
    <s v=""/>
    <s v=""/>
    <n v="1"/>
    <n v="1"/>
    <n v="0"/>
    <n v="0"/>
    <n v="1"/>
    <n v="1"/>
    <n v="1"/>
    <n v="0"/>
    <n v="0"/>
    <n v="0"/>
    <n v="0"/>
    <n v="0"/>
    <n v="0"/>
    <n v="0"/>
    <n v="1"/>
    <n v="0"/>
    <n v="1"/>
    <n v="2"/>
    <n v="2"/>
    <n v="1"/>
    <n v="0"/>
    <n v="0"/>
    <n v="0"/>
    <n v="0"/>
    <n v="0"/>
    <n v="0"/>
    <n v="0"/>
    <n v="2"/>
    <n v="1"/>
    <x v="1"/>
    <x v="2"/>
    <n v="1"/>
    <n v="0"/>
    <n v="1"/>
    <x v="2"/>
    <n v="1"/>
  </r>
  <r>
    <x v="690"/>
    <s v="HOLDER KANAN Y. JUPI/MIO/SOUL ORI"/>
    <s v="NOSTOK"/>
    <s v="ORISIN"/>
    <x v="0"/>
    <n v="84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91"/>
    <s v="PER SHOCK DEPAN H.VARIO 110 CARBU ORI"/>
    <s v="NOSTOK"/>
    <s v="ORISIN"/>
    <x v="0"/>
    <n v="24000"/>
    <n v="1"/>
    <s v="NSA"/>
    <s v="NSA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x v="0"/>
    <x v="2"/>
    <n v="0"/>
    <n v="0"/>
    <n v="0"/>
    <x v="0"/>
    <n v="0"/>
  </r>
  <r>
    <x v="198"/>
    <s v="AS SHOCK DEPAN H.BEAT FI ORI (AS SOK)"/>
    <s v="PER"/>
    <s v="ORISIN"/>
    <x v="0"/>
    <n v="138000"/>
    <n v="1"/>
    <s v="GSM"/>
    <s v="NSA"/>
    <n v="1"/>
    <n v="1"/>
    <n v="0"/>
    <n v="0"/>
    <n v="0"/>
    <n v="0"/>
    <n v="0"/>
    <n v="0"/>
    <n v="0"/>
    <n v="1"/>
    <n v="0"/>
    <n v="0"/>
    <n v="2"/>
    <n v="0"/>
    <n v="2"/>
    <n v="0"/>
    <n v="0"/>
    <n v="0"/>
    <n v="0"/>
    <n v="0"/>
    <n v="0"/>
    <n v="1"/>
    <n v="1"/>
    <n v="1"/>
    <n v="2"/>
    <n v="2"/>
    <n v="0"/>
    <n v="2"/>
    <n v="2"/>
    <x v="1"/>
    <x v="2"/>
    <n v="2"/>
    <n v="0"/>
    <n v="2"/>
    <x v="1"/>
    <n v="1"/>
  </r>
  <r>
    <x v="200"/>
    <s v="SEAL SHOCK / SEAL SOK H.GRAND ORI"/>
    <s v="KARET &amp; SELANG"/>
    <s v="ORISIN"/>
    <x v="2"/>
    <n v="43000"/>
    <n v="1"/>
    <s v="GSM"/>
    <s v="NSA"/>
    <n v="1"/>
    <n v="1"/>
    <n v="1"/>
    <n v="1"/>
    <n v="1"/>
    <n v="2"/>
    <n v="0"/>
    <n v="0"/>
    <n v="0"/>
    <n v="0"/>
    <n v="0"/>
    <n v="0"/>
    <n v="2"/>
    <n v="1"/>
    <n v="2"/>
    <n v="2"/>
    <n v="2"/>
    <n v="3"/>
    <n v="2"/>
    <n v="0"/>
    <n v="0"/>
    <n v="0"/>
    <n v="0"/>
    <n v="0"/>
    <n v="2"/>
    <n v="3"/>
    <n v="2"/>
    <n v="3"/>
    <n v="2"/>
    <x v="13"/>
    <x v="2"/>
    <n v="1"/>
    <n v="0"/>
    <n v="1"/>
    <x v="2"/>
    <n v="1"/>
  </r>
  <r>
    <x v="201"/>
    <s v="SHOCK BELAKANG H.BEAT FI ORI"/>
    <s v="PER"/>
    <s v="ORISIN"/>
    <x v="0"/>
    <n v="2220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692"/>
    <s v="HANDLE REM KANAN H.VARIO 125 LED ORI (PK)"/>
    <s v="REM"/>
    <s v="ORISIN"/>
    <x v="0"/>
    <n v="35000"/>
    <n v="1"/>
    <s v=""/>
    <s v="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0"/>
    <n v="0"/>
    <n v="1"/>
    <n v="1"/>
    <n v="0"/>
    <n v="0"/>
    <n v="0"/>
    <n v="0"/>
    <n v="0"/>
    <n v="1"/>
    <n v="1"/>
    <x v="2"/>
    <x v="2"/>
    <n v="1"/>
    <n v="0"/>
    <n v="1"/>
    <x v="2"/>
    <n v="1"/>
  </r>
  <r>
    <x v="202"/>
    <s v="HANDLE REM KANAN H.BEAT FI ORI (PK)"/>
    <s v="REM"/>
    <s v="ORISIN"/>
    <x v="0"/>
    <n v="38500"/>
    <n v="1"/>
    <s v="SLT"/>
    <s v="NSA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203"/>
    <s v="HANDLE REM KANAN H.VARIO CBS ORI (PK)"/>
    <s v="REM"/>
    <s v="ORISIN"/>
    <x v="0"/>
    <n v="500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0"/>
    <n v="0"/>
    <n v="0"/>
    <x v="0"/>
    <n v="1"/>
  </r>
  <r>
    <x v="205"/>
    <s v="HANDLE REM KIRI H.BEAT ORI"/>
    <s v="NOSTOK"/>
    <s v="ORISIN"/>
    <x v="0"/>
    <n v="395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206"/>
    <s v="HANDLE REM KIRI H.VARIO 125 ORI (PK)"/>
    <s v="REM"/>
    <s v="NOSTOK"/>
    <x v="0"/>
    <n v="32500"/>
    <n v="1"/>
    <s v="GSM"/>
    <s v="NSA"/>
    <s v="1"/>
    <n v="1"/>
    <n v="0"/>
    <n v="0"/>
    <n v="0"/>
    <n v="0"/>
    <n v="1"/>
    <n v="0"/>
    <n v="0"/>
    <n v="0"/>
    <n v="0"/>
    <n v="0"/>
    <n v="1"/>
    <n v="1"/>
    <n v="1"/>
    <n v="0"/>
    <n v="0"/>
    <n v="0"/>
    <n v="1"/>
    <n v="1"/>
    <n v="0"/>
    <n v="0"/>
    <n v="0"/>
    <n v="0"/>
    <n v="1"/>
    <n v="2"/>
    <n v="1"/>
    <n v="2"/>
    <n v="1"/>
    <x v="1"/>
    <x v="2"/>
    <n v="1"/>
    <n v="0"/>
    <n v="1"/>
    <x v="2"/>
    <n v="1"/>
  </r>
  <r>
    <x v="207"/>
    <s v="HANDLE REM KIRI BEAT/SCOOPY FI ESP AHM"/>
    <s v="REM"/>
    <s v="ORISIN"/>
    <x v="2"/>
    <n v="42000"/>
    <n v="1"/>
    <s v="GSM"/>
    <s v=""/>
    <n v="1"/>
    <n v="1"/>
    <n v="1"/>
    <n v="0"/>
    <n v="2"/>
    <n v="0"/>
    <n v="0"/>
    <n v="0"/>
    <n v="1"/>
    <n v="1"/>
    <n v="0"/>
    <n v="0"/>
    <n v="0"/>
    <n v="1"/>
    <n v="2"/>
    <n v="1"/>
    <n v="2"/>
    <n v="2"/>
    <n v="0"/>
    <n v="0"/>
    <n v="1"/>
    <n v="2"/>
    <n v="1"/>
    <n v="1"/>
    <n v="0"/>
    <n v="1"/>
    <n v="2"/>
    <n v="2"/>
    <n v="2"/>
    <x v="1"/>
    <x v="2"/>
    <n v="0"/>
    <n v="1"/>
    <n v="1"/>
    <x v="2"/>
    <n v="1"/>
  </r>
  <r>
    <x v="209"/>
    <s v="HANDLE REM KIRI H.BEAT (PK)"/>
    <s v="REM"/>
    <s v="ORISIN"/>
    <x v="0"/>
    <n v="48000"/>
    <n v="1"/>
    <s v="SLT"/>
    <s v="NSA"/>
    <s v="1"/>
    <n v="1"/>
    <n v="0"/>
    <n v="0"/>
    <n v="1"/>
    <n v="0"/>
    <n v="0"/>
    <n v="0"/>
    <n v="0"/>
    <n v="0"/>
    <n v="0"/>
    <n v="0"/>
    <n v="0"/>
    <n v="2"/>
    <n v="2"/>
    <n v="0"/>
    <n v="1"/>
    <n v="1"/>
    <n v="0"/>
    <n v="0"/>
    <n v="0"/>
    <n v="0"/>
    <n v="0"/>
    <n v="0"/>
    <n v="0"/>
    <n v="2"/>
    <n v="2"/>
    <n v="2"/>
    <n v="2"/>
    <x v="1"/>
    <x v="2"/>
    <n v="0"/>
    <n v="0"/>
    <n v="0"/>
    <x v="0"/>
    <n v="1"/>
  </r>
  <r>
    <x v="693"/>
    <s v="PER COMBI BRAKE H.AHM ORI"/>
    <s v="PER"/>
    <s v="ORISIN"/>
    <x v="2"/>
    <n v="7000"/>
    <n v="1"/>
    <s v="SLT"/>
    <s v="NSA"/>
    <s v="1"/>
    <n v="1"/>
    <n v="0"/>
    <n v="2"/>
    <n v="1"/>
    <n v="0"/>
    <n v="1"/>
    <n v="0"/>
    <n v="0"/>
    <n v="0"/>
    <n v="0"/>
    <n v="0"/>
    <n v="0"/>
    <n v="0"/>
    <n v="2"/>
    <n v="2"/>
    <n v="3"/>
    <n v="1"/>
    <n v="1"/>
    <n v="1"/>
    <n v="0"/>
    <n v="0"/>
    <n v="0"/>
    <n v="0"/>
    <n v="0"/>
    <n v="0"/>
    <n v="0"/>
    <n v="3"/>
    <n v="2"/>
    <x v="13"/>
    <x v="2"/>
    <n v="0"/>
    <n v="0"/>
    <n v="0"/>
    <x v="0"/>
    <n v="1"/>
  </r>
  <r>
    <x v="210"/>
    <s v="PER COMBI BRAKE H.AHM ORI"/>
    <s v="PER"/>
    <s v="ORISIN"/>
    <x v="3"/>
    <n v="7000"/>
    <n v="1"/>
    <s v="BLJ"/>
    <s v="NSA"/>
    <s v="1"/>
    <n v="1"/>
    <n v="0"/>
    <n v="0"/>
    <n v="0"/>
    <n v="0"/>
    <n v="4"/>
    <n v="1"/>
    <n v="1"/>
    <n v="2"/>
    <n v="1"/>
    <n v="0"/>
    <n v="0"/>
    <n v="1"/>
    <n v="4"/>
    <n v="0"/>
    <n v="0"/>
    <n v="0"/>
    <n v="4"/>
    <n v="5"/>
    <n v="2"/>
    <n v="3"/>
    <n v="3"/>
    <n v="2"/>
    <n v="0"/>
    <n v="1"/>
    <n v="1"/>
    <n v="5"/>
    <n v="4"/>
    <x v="14"/>
    <x v="2"/>
    <n v="5"/>
    <n v="0"/>
    <n v="5"/>
    <x v="13"/>
    <n v="2"/>
  </r>
  <r>
    <x v="694"/>
    <s v="KLEP EX MIO J"/>
    <s v="NOSTOK"/>
    <s v="ORISIN"/>
    <x v="0"/>
    <n v="75000"/>
    <n v="1"/>
    <s v="SLT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695"/>
    <s v="PER ISC Y. MIO J ORI"/>
    <s v="PER"/>
    <s v="ORISIN"/>
    <x v="0"/>
    <n v="4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2"/>
    <n v="0"/>
    <n v="0"/>
    <n v="0"/>
    <x v="0"/>
    <n v="1"/>
  </r>
  <r>
    <x v="215"/>
    <s v="FANBELT Y.MIO J ORI"/>
    <s v="CVT"/>
    <s v="ORISIN"/>
    <x v="0"/>
    <n v="810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2"/>
    <n v="1"/>
    <n v="0"/>
    <n v="1"/>
    <x v="2"/>
    <n v="1"/>
  </r>
  <r>
    <x v="696"/>
    <s v="KABEL REM BELAKANG Y.MIO J/GT/SOUL GT/125/M3/Z ORI"/>
    <s v="NOSTOK"/>
    <s v="ORISIN"/>
    <x v="0"/>
    <n v="8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697"/>
    <s v="DINAMO STATER Y.MIO J ORI"/>
    <s v="NOSTOK"/>
    <s v="IMITAS"/>
    <x v="0"/>
    <n v="249000"/>
    <n v="1"/>
    <s v="G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218"/>
    <s v="KABEL KILOMETER Y.MIO J ORI (PB)"/>
    <s v="KABEL"/>
    <s v="ORISIN"/>
    <x v="0"/>
    <n v="360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219"/>
    <s v="FILTER UDARA Y.MIO J ORI"/>
    <s v="FILTER"/>
    <s v="ORISIN"/>
    <x v="0"/>
    <n v="412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2"/>
    <n v="2"/>
    <n v="0"/>
    <n v="2"/>
    <x v="1"/>
    <n v="1"/>
  </r>
  <r>
    <x v="221"/>
    <s v="ROLLER Y.MIO J ORI (1SET)"/>
    <s v="CVT"/>
    <s v="ORISIN"/>
    <x v="0"/>
    <n v="57500"/>
    <n v="1"/>
    <s v="HKJ"/>
    <s v=""/>
    <s v="1"/>
    <n v="1"/>
    <n v="0"/>
    <n v="0"/>
    <n v="0"/>
    <n v="0"/>
    <n v="0"/>
    <n v="0"/>
    <n v="2"/>
    <n v="0"/>
    <n v="0"/>
    <n v="1"/>
    <n v="0"/>
    <n v="0"/>
    <n v="2"/>
    <n v="0"/>
    <n v="0"/>
    <n v="0"/>
    <n v="0"/>
    <n v="0"/>
    <n v="2"/>
    <n v="2"/>
    <n v="0"/>
    <n v="1"/>
    <n v="1"/>
    <n v="0"/>
    <n v="0"/>
    <n v="2"/>
    <n v="2"/>
    <x v="1"/>
    <x v="2"/>
    <n v="2"/>
    <n v="0"/>
    <n v="2"/>
    <x v="1"/>
    <n v="1"/>
  </r>
  <r>
    <x v="222"/>
    <s v="SWITCH REM KANAN SGP (PB)"/>
    <s v="KELISTRIKAN. STATER/ENGKOL"/>
    <s v="ORISIN"/>
    <x v="2"/>
    <n v="31000"/>
    <n v="1"/>
    <s v=""/>
    <s v=""/>
    <n v="1"/>
    <n v="1"/>
    <n v="0"/>
    <n v="1"/>
    <n v="2"/>
    <n v="0"/>
    <n v="0"/>
    <n v="0"/>
    <n v="0"/>
    <n v="0"/>
    <n v="2"/>
    <n v="0"/>
    <n v="0"/>
    <n v="0"/>
    <n v="2"/>
    <n v="1"/>
    <n v="3"/>
    <n v="2"/>
    <n v="0"/>
    <n v="0"/>
    <n v="0"/>
    <n v="0"/>
    <n v="2"/>
    <n v="0"/>
    <n v="0"/>
    <n v="0"/>
    <n v="0"/>
    <n v="3"/>
    <n v="2"/>
    <x v="13"/>
    <x v="2"/>
    <n v="3"/>
    <n v="0"/>
    <n v="3"/>
    <x v="10"/>
    <n v="1"/>
  </r>
  <r>
    <x v="223"/>
    <s v="KAMPAS REM Y.AEROX 155/SCORPIO ORI"/>
    <s v="REM"/>
    <s v="ORISIN"/>
    <x v="0"/>
    <n v="62000"/>
    <n v="1"/>
    <s v="GSM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2"/>
    <n v="1"/>
    <n v="0"/>
    <n v="1"/>
    <x v="2"/>
    <n v="1"/>
  </r>
  <r>
    <x v="698"/>
    <s v="PERPAK POMPA OLI Y. ORI"/>
    <s v="NOSTOK"/>
    <s v="ORISIN"/>
    <x v="0"/>
    <n v="8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227"/>
    <s v="KAMPAS REM Y.MIO/JUPITER MX/VIXION ORI"/>
    <s v="REM"/>
    <s v="ORISIN"/>
    <x v="2"/>
    <n v="52000"/>
    <n v="1"/>
    <s v="GSM"/>
    <s v=""/>
    <n v="1"/>
    <n v="1"/>
    <n v="0"/>
    <n v="0"/>
    <n v="0"/>
    <n v="0"/>
    <n v="1"/>
    <n v="0"/>
    <n v="0"/>
    <n v="1"/>
    <n v="1"/>
    <n v="1"/>
    <n v="0"/>
    <n v="0"/>
    <n v="1"/>
    <n v="0"/>
    <n v="0"/>
    <n v="0"/>
    <n v="1"/>
    <n v="1"/>
    <n v="0"/>
    <n v="1"/>
    <n v="2"/>
    <n v="2"/>
    <n v="1"/>
    <n v="0"/>
    <n v="0"/>
    <n v="2"/>
    <n v="1"/>
    <x v="1"/>
    <x v="2"/>
    <n v="2"/>
    <n v="0"/>
    <n v="2"/>
    <x v="1"/>
    <n v="1"/>
  </r>
  <r>
    <x v="699"/>
    <s v="SWITCH REM KANAN Y.MIO ORI (PB)"/>
    <s v="KELISTRIKAN. STATER/ENGKOL"/>
    <s v="ORISIN"/>
    <x v="0"/>
    <n v="35000"/>
    <n v="1"/>
    <s v="GSM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700"/>
    <s v="LAHER 6203-2RS IMI"/>
    <s v="RODA"/>
    <s v="IMITAS"/>
    <x v="0"/>
    <n v="1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1"/>
    <x v="2"/>
    <n v="1"/>
    <n v="0"/>
    <n v="1"/>
    <x v="2"/>
    <n v="1"/>
  </r>
  <r>
    <x v="701"/>
    <s v="GANTUNGAN BARANG MODEL MATI H.AHM ORI"/>
    <s v="BAUD"/>
    <s v="ORISIN"/>
    <x v="0"/>
    <n v="7500"/>
    <n v="1"/>
    <s v="SLT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2"/>
    <n v="1"/>
    <n v="0"/>
    <n v="1"/>
    <x v="2"/>
    <n v="1"/>
  </r>
  <r>
    <x v="239"/>
    <s v="OLI SUPER SPORT H.MPX 1 1,2L"/>
    <s v="CAIRAN"/>
    <s v="OLIGEN"/>
    <x v="2"/>
    <n v="85000"/>
    <n v="1"/>
    <s v="GSM"/>
    <s v="NSA"/>
    <n v="1"/>
    <n v="1"/>
    <n v="1"/>
    <n v="1"/>
    <n v="0"/>
    <n v="0"/>
    <n v="1"/>
    <n v="0"/>
    <n v="1"/>
    <n v="0"/>
    <n v="0"/>
    <n v="0"/>
    <n v="0"/>
    <n v="0"/>
    <n v="1"/>
    <n v="2"/>
    <n v="1"/>
    <n v="0"/>
    <n v="1"/>
    <n v="1"/>
    <n v="1"/>
    <n v="1"/>
    <n v="0"/>
    <n v="0"/>
    <n v="0"/>
    <n v="0"/>
    <n v="1"/>
    <n v="2"/>
    <n v="1"/>
    <x v="1"/>
    <x v="2"/>
    <n v="2"/>
    <n v="0"/>
    <n v="2"/>
    <x v="1"/>
    <n v="1"/>
  </r>
  <r>
    <x v="241"/>
    <s v="BAN DALAM 80/90-14 IRC"/>
    <s v="RODA"/>
    <s v="ORISIN"/>
    <x v="0"/>
    <n v="28800"/>
    <n v="1"/>
    <s v="GSM"/>
    <s v=""/>
    <s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x v="1"/>
    <x v="2"/>
    <n v="2"/>
    <n v="0"/>
    <n v="2"/>
    <x v="1"/>
    <n v="1"/>
  </r>
  <r>
    <x v="243"/>
    <s v="BAN DALAM 275-17 IRC"/>
    <s v="RODA"/>
    <s v="ORISIN"/>
    <x v="0"/>
    <n v="31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2"/>
    <n v="2"/>
    <n v="0"/>
    <n v="2"/>
    <x v="1"/>
    <n v="1"/>
  </r>
  <r>
    <x v="245"/>
    <s v="OLI SPORT ENDURO RACING 1L"/>
    <s v="CAIRAN"/>
    <s v="OLIGEN"/>
    <x v="0"/>
    <n v="58000"/>
    <n v="1"/>
    <s v="HKJ"/>
    <s v=""/>
    <s v="1"/>
    <n v="1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2"/>
    <n v="1"/>
    <n v="0"/>
    <n v="0"/>
    <n v="0"/>
    <n v="0"/>
    <n v="1"/>
    <n v="2"/>
    <n v="1"/>
    <x v="1"/>
    <x v="2"/>
    <n v="3"/>
    <n v="0"/>
    <n v="3"/>
    <x v="10"/>
    <n v="1"/>
  </r>
  <r>
    <x v="246"/>
    <s v="CARBU CLEANER"/>
    <s v="BAHAN HABIS PAKAI"/>
    <s v="IMITAS"/>
    <x v="1"/>
    <n v="4000"/>
    <n v="20"/>
    <s v="ATFS"/>
    <s v=""/>
    <s v="1"/>
    <n v="5"/>
    <n v="32"/>
    <n v="39"/>
    <n v="32"/>
    <n v="39"/>
    <n v="30"/>
    <n v="32"/>
    <n v="48"/>
    <n v="36"/>
    <n v="31"/>
    <n v="28"/>
    <n v="41"/>
    <n v="39"/>
    <n v="48"/>
    <n v="71"/>
    <n v="71"/>
    <n v="71"/>
    <n v="69"/>
    <n v="62"/>
    <n v="80"/>
    <n v="84"/>
    <n v="67"/>
    <n v="64"/>
    <n v="69"/>
    <n v="80"/>
    <n v="71"/>
    <n v="84"/>
    <n v="48"/>
    <x v="63"/>
    <x v="2"/>
    <n v="10"/>
    <n v="0"/>
    <n v="10"/>
    <x v="3"/>
    <n v="24"/>
  </r>
  <r>
    <x v="565"/>
    <s v="MUR PULLY Y.MIO M3 ORI"/>
    <s v="BAUD"/>
    <s v="ORISIN"/>
    <x v="0"/>
    <n v="11000"/>
    <n v="1"/>
    <s v="GS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2"/>
    <n v="0"/>
    <n v="0"/>
    <n v="0"/>
    <x v="0"/>
    <n v="1"/>
  </r>
  <r>
    <x v="250"/>
    <s v="KANCING GANDA H.BEAT ORI"/>
    <s v="BAUD"/>
    <s v="ORISIN"/>
    <x v="0"/>
    <n v="6000"/>
    <n v="1"/>
    <s v="SLT"/>
    <s v="NSA"/>
    <s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x v="1"/>
    <x v="2"/>
    <n v="3"/>
    <n v="0"/>
    <n v="3"/>
    <x v="10"/>
    <n v="1"/>
  </r>
  <r>
    <x v="251"/>
    <s v="OLI MATIC Y.YAMALUBE SUPER 1L"/>
    <s v="CAIRAN"/>
    <s v="OLIGEN"/>
    <x v="1"/>
    <n v="65860"/>
    <n v="2"/>
    <s v="HKJ"/>
    <s v=""/>
    <n v="1"/>
    <n v="1"/>
    <n v="5"/>
    <n v="0"/>
    <n v="2"/>
    <n v="2"/>
    <n v="4"/>
    <n v="5"/>
    <n v="2"/>
    <n v="2"/>
    <n v="3"/>
    <n v="1"/>
    <n v="1"/>
    <n v="1"/>
    <n v="5"/>
    <n v="5"/>
    <n v="2"/>
    <n v="4"/>
    <n v="6"/>
    <n v="9"/>
    <n v="7"/>
    <n v="4"/>
    <n v="5"/>
    <n v="3"/>
    <n v="2"/>
    <n v="2"/>
    <n v="6"/>
    <n v="9"/>
    <n v="5"/>
    <x v="4"/>
    <x v="2"/>
    <n v="11"/>
    <n v="0"/>
    <n v="11"/>
    <x v="15"/>
    <n v="3"/>
  </r>
  <r>
    <x v="252"/>
    <s v="OLI SPORT Y.YAMALUBE 1L"/>
    <s v="CAIRAN"/>
    <s v="OLIGEN"/>
    <x v="2"/>
    <n v="51500"/>
    <n v="2"/>
    <s v="HKJ"/>
    <s v=""/>
    <n v="1"/>
    <n v="1"/>
    <n v="2"/>
    <n v="1"/>
    <n v="0"/>
    <n v="0"/>
    <n v="0"/>
    <n v="0"/>
    <n v="0"/>
    <n v="0"/>
    <n v="0"/>
    <n v="0"/>
    <n v="0"/>
    <n v="1"/>
    <n v="2"/>
    <n v="3"/>
    <n v="1"/>
    <n v="0"/>
    <n v="0"/>
    <n v="0"/>
    <n v="0"/>
    <n v="0"/>
    <n v="0"/>
    <n v="0"/>
    <n v="0"/>
    <n v="1"/>
    <n v="3"/>
    <n v="3"/>
    <n v="2"/>
    <x v="13"/>
    <x v="2"/>
    <n v="2"/>
    <n v="0"/>
    <n v="2"/>
    <x v="1"/>
    <n v="1"/>
  </r>
  <r>
    <x v="253"/>
    <s v="OLI GEAR Y.YAMALUBE 100ML "/>
    <s v="CAIRAN"/>
    <s v="ORISIN"/>
    <x v="3"/>
    <n v="13000"/>
    <n v="2"/>
    <s v="GSM"/>
    <s v=""/>
    <n v="1"/>
    <n v="1"/>
    <n v="4"/>
    <n v="2"/>
    <n v="2"/>
    <n v="3"/>
    <n v="0"/>
    <n v="0"/>
    <n v="5"/>
    <n v="1"/>
    <n v="2"/>
    <n v="1"/>
    <n v="2"/>
    <n v="0"/>
    <n v="5"/>
    <n v="6"/>
    <n v="4"/>
    <n v="5"/>
    <n v="3"/>
    <n v="0"/>
    <n v="5"/>
    <n v="6"/>
    <n v="3"/>
    <n v="2"/>
    <n v="3"/>
    <n v="2"/>
    <n v="4"/>
    <n v="6"/>
    <n v="5"/>
    <x v="15"/>
    <x v="2"/>
    <n v="8"/>
    <n v="0"/>
    <n v="8"/>
    <x v="7"/>
    <n v="3"/>
  </r>
  <r>
    <x v="254"/>
    <s v="OLI GEAR Y.YAMALUBE 150ML"/>
    <s v="CAIRAN"/>
    <s v="OLIGEN"/>
    <x v="3"/>
    <n v="18000"/>
    <n v="2"/>
    <s v="GSM"/>
    <s v=""/>
    <s v="1"/>
    <n v="1"/>
    <n v="3"/>
    <n v="0"/>
    <n v="1"/>
    <n v="1"/>
    <n v="3"/>
    <n v="3"/>
    <n v="0"/>
    <n v="1"/>
    <n v="3"/>
    <n v="1"/>
    <n v="2"/>
    <n v="1"/>
    <n v="3"/>
    <n v="3"/>
    <n v="1"/>
    <n v="2"/>
    <n v="4"/>
    <n v="6"/>
    <n v="3"/>
    <n v="1"/>
    <n v="4"/>
    <n v="2"/>
    <n v="3"/>
    <n v="3"/>
    <n v="4"/>
    <n v="6"/>
    <n v="3"/>
    <x v="15"/>
    <x v="2"/>
    <n v="10"/>
    <n v="0"/>
    <n v="10"/>
    <x v="3"/>
    <n v="2"/>
  </r>
  <r>
    <x v="256"/>
    <s v="LAHER KRUK AS KANAN H.VARIO 125 ORI"/>
    <s v="NOSTOK"/>
    <s v="ORISIN"/>
    <x v="0"/>
    <n v="124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702"/>
    <s v="LAHER KRUK AS ADV/PCX/VARIO"/>
    <s v="NOSTOK"/>
    <s v="ORISIN"/>
    <x v="0"/>
    <n v="91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259"/>
    <s v="LAHER CVT H.BEAT ORI"/>
    <s v="RODA"/>
    <s v="ORISIN"/>
    <x v="3"/>
    <n v="41000"/>
    <n v="1"/>
    <s v="GSM"/>
    <s v="NSA"/>
    <n v="1"/>
    <n v="1"/>
    <n v="0"/>
    <n v="1"/>
    <n v="1"/>
    <n v="1"/>
    <n v="2"/>
    <n v="3"/>
    <n v="3"/>
    <n v="2"/>
    <n v="2"/>
    <n v="0"/>
    <n v="3"/>
    <n v="0"/>
    <n v="3"/>
    <n v="1"/>
    <n v="2"/>
    <n v="2"/>
    <n v="3"/>
    <n v="5"/>
    <n v="6"/>
    <n v="5"/>
    <n v="4"/>
    <n v="2"/>
    <n v="3"/>
    <n v="3"/>
    <n v="0"/>
    <n v="6"/>
    <n v="3"/>
    <x v="15"/>
    <x v="2"/>
    <n v="1"/>
    <n v="3"/>
    <n v="4"/>
    <x v="8"/>
    <n v="2"/>
  </r>
  <r>
    <x v="260"/>
    <s v="LAHER 60/22 UU / LAHER GEAR AS RODA H.VARIO ORI"/>
    <s v="RODA"/>
    <s v="ORISIN"/>
    <x v="0"/>
    <n v="44750"/>
    <n v="1"/>
    <s v="GSM"/>
    <s v="NSA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2"/>
    <n v="0"/>
    <n v="2"/>
    <x v="1"/>
    <n v="1"/>
  </r>
  <r>
    <x v="261"/>
    <s v="LAHER 6902 U PULLY H.AHM ORI"/>
    <s v="RODA"/>
    <s v="ORISIN"/>
    <x v="3"/>
    <n v="31000"/>
    <n v="1"/>
    <s v="GSM"/>
    <s v="NSA"/>
    <s v="1"/>
    <n v="1"/>
    <n v="0"/>
    <n v="2"/>
    <n v="1"/>
    <n v="1"/>
    <n v="1"/>
    <n v="1"/>
    <n v="1"/>
    <n v="1"/>
    <n v="1"/>
    <n v="0"/>
    <n v="1"/>
    <n v="0"/>
    <n v="2"/>
    <n v="2"/>
    <n v="3"/>
    <n v="2"/>
    <n v="2"/>
    <n v="2"/>
    <n v="2"/>
    <n v="2"/>
    <n v="2"/>
    <n v="1"/>
    <n v="1"/>
    <n v="1"/>
    <n v="0"/>
    <n v="3"/>
    <n v="2"/>
    <x v="13"/>
    <x v="2"/>
    <n v="2"/>
    <n v="0"/>
    <n v="2"/>
    <x v="1"/>
    <n v="1"/>
  </r>
  <r>
    <x v="262"/>
    <s v="LAHER BAMBU H. 20X29X18"/>
    <s v="RODA"/>
    <s v="ORISIN"/>
    <x v="3"/>
    <n v="26500"/>
    <n v="1"/>
    <s v=""/>
    <s v=""/>
    <n v="1"/>
    <n v="1"/>
    <n v="0"/>
    <n v="0"/>
    <n v="1"/>
    <n v="0"/>
    <n v="1"/>
    <n v="1"/>
    <n v="1"/>
    <n v="1"/>
    <n v="1"/>
    <n v="0"/>
    <n v="3"/>
    <n v="0"/>
    <n v="3"/>
    <n v="0"/>
    <n v="1"/>
    <n v="1"/>
    <n v="1"/>
    <n v="2"/>
    <n v="2"/>
    <n v="2"/>
    <n v="2"/>
    <n v="1"/>
    <n v="3"/>
    <n v="3"/>
    <n v="0"/>
    <n v="3"/>
    <n v="3"/>
    <x v="13"/>
    <x v="2"/>
    <n v="0"/>
    <n v="0"/>
    <n v="0"/>
    <x v="0"/>
    <n v="2"/>
  </r>
  <r>
    <x v="263"/>
    <s v="LAHER BAMBU SET LAHER PULLY H.BEAT ORI"/>
    <s v=""/>
    <s v="ORISIN"/>
    <x v="0"/>
    <n v="50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1"/>
    <n v="0"/>
    <n v="1"/>
    <x v="2"/>
    <n v="1"/>
  </r>
  <r>
    <x v="264"/>
    <s v="LAHER 20X29X18 BAMBU H.AHM"/>
    <s v="RODA"/>
    <s v="ORISIN"/>
    <x v="0"/>
    <n v="46000"/>
    <n v="1"/>
    <s v="GSM"/>
    <s v="NSA"/>
    <n v="1"/>
    <n v="1"/>
    <n v="0"/>
    <n v="2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0"/>
    <n v="2"/>
    <n v="2"/>
    <x v="1"/>
    <x v="2"/>
    <n v="0"/>
    <n v="0"/>
    <n v="0"/>
    <x v="0"/>
    <n v="1"/>
  </r>
  <r>
    <x v="566"/>
    <s v="OIL SEAL MAGHNET BEAT FI ESP"/>
    <s v="KARET &amp; SELANG"/>
    <s v="ORISIN"/>
    <x v="0"/>
    <n v="10000"/>
    <n v="1"/>
    <s v="GSM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2"/>
    <n v="2"/>
    <n v="0"/>
    <n v="2"/>
    <x v="1"/>
    <n v="1"/>
  </r>
  <r>
    <x v="267"/>
    <s v="OIL SEAL MAGHNET H.BEAT CARBU/ 19.8X30X7 ORI"/>
    <s v="KARET &amp; SELANG"/>
    <s v="ORISIN"/>
    <x v="0"/>
    <n v="15000"/>
    <n v="1"/>
    <s v="SLT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2"/>
    <n v="2"/>
    <n v="0"/>
    <n v="2"/>
    <x v="1"/>
    <n v="1"/>
  </r>
  <r>
    <x v="268"/>
    <s v="OIL SEAL MAGHNET H.VARIO LED/ 20.8X32X6 ORI"/>
    <s v="KARET &amp; SELANG"/>
    <s v="ORISIN"/>
    <x v="0"/>
    <n v="12000"/>
    <n v="1"/>
    <s v="GSM"/>
    <s v="NSA"/>
    <n v="1"/>
    <n v="1"/>
    <n v="0"/>
    <n v="1"/>
    <n v="0"/>
    <n v="0"/>
    <n v="0"/>
    <n v="1"/>
    <n v="0"/>
    <n v="0"/>
    <n v="0"/>
    <n v="1"/>
    <n v="0"/>
    <n v="0"/>
    <n v="1"/>
    <n v="1"/>
    <n v="1"/>
    <n v="0"/>
    <n v="0"/>
    <n v="1"/>
    <n v="1"/>
    <n v="0"/>
    <n v="0"/>
    <n v="1"/>
    <n v="1"/>
    <n v="0"/>
    <n v="0"/>
    <n v="1"/>
    <n v="1"/>
    <x v="1"/>
    <x v="2"/>
    <n v="1"/>
    <n v="0"/>
    <n v="1"/>
    <x v="2"/>
    <n v="1"/>
  </r>
  <r>
    <x v="270"/>
    <s v="OIL SEAL KRUK AS / SIL KER AS H.GENIO/ 19.5X31.5X6 ORI (PK)"/>
    <s v="KARET &amp; SELANG"/>
    <s v="ORISIN"/>
    <x v="3"/>
    <n v="24500"/>
    <n v="1"/>
    <s v="SLT"/>
    <s v="NSA"/>
    <s v="1"/>
    <n v="1"/>
    <n v="0"/>
    <n v="0"/>
    <n v="0"/>
    <n v="3"/>
    <n v="1"/>
    <n v="1"/>
    <n v="0"/>
    <n v="3"/>
    <n v="1"/>
    <n v="1"/>
    <n v="1"/>
    <n v="1"/>
    <n v="3"/>
    <n v="0"/>
    <n v="0"/>
    <n v="3"/>
    <n v="4"/>
    <n v="2"/>
    <n v="1"/>
    <n v="3"/>
    <n v="4"/>
    <n v="4"/>
    <n v="2"/>
    <n v="2"/>
    <n v="1"/>
    <n v="4"/>
    <n v="3"/>
    <x v="12"/>
    <x v="2"/>
    <n v="4"/>
    <n v="0"/>
    <n v="4"/>
    <x v="8"/>
    <n v="2"/>
  </r>
  <r>
    <x v="271"/>
    <s v="OIL SEAL KRUK AS / SIL KER AS H.BEAT/ 20.8X52X6X7.5 ORI (PK)"/>
    <s v="KARET &amp; SELANG"/>
    <s v="ORISIN"/>
    <x v="3"/>
    <n v="12000"/>
    <n v="1"/>
    <s v=""/>
    <s v=""/>
    <n v="1"/>
    <n v="1"/>
    <n v="0"/>
    <n v="5"/>
    <n v="0"/>
    <n v="0"/>
    <n v="0"/>
    <n v="2"/>
    <n v="1"/>
    <n v="2"/>
    <n v="0"/>
    <n v="0"/>
    <n v="0"/>
    <n v="0"/>
    <n v="5"/>
    <n v="5"/>
    <n v="5"/>
    <n v="0"/>
    <n v="0"/>
    <n v="2"/>
    <n v="3"/>
    <n v="3"/>
    <n v="2"/>
    <n v="2"/>
    <n v="0"/>
    <n v="0"/>
    <n v="0"/>
    <n v="5"/>
    <n v="5"/>
    <x v="14"/>
    <x v="2"/>
    <n v="0"/>
    <n v="0"/>
    <n v="0"/>
    <x v="0"/>
    <n v="3"/>
  </r>
  <r>
    <x v="272"/>
    <s v="OIL SEAL GARDAN / SIL GARDAN H.BEAT/20X32X6 ORI (PK)"/>
    <s v="KARET &amp; SELANG"/>
    <s v="ORISIN"/>
    <x v="3"/>
    <n v="12000"/>
    <n v="1"/>
    <s v="GSM"/>
    <s v="NSA"/>
    <n v="1"/>
    <n v="1"/>
    <n v="0"/>
    <n v="0"/>
    <n v="1"/>
    <n v="0"/>
    <n v="1"/>
    <n v="1"/>
    <n v="3"/>
    <n v="0"/>
    <n v="2"/>
    <n v="0"/>
    <n v="1"/>
    <n v="0"/>
    <n v="3"/>
    <n v="0"/>
    <n v="1"/>
    <n v="1"/>
    <n v="1"/>
    <n v="2"/>
    <n v="4"/>
    <n v="3"/>
    <n v="2"/>
    <n v="0"/>
    <n v="1"/>
    <n v="1"/>
    <n v="0"/>
    <n v="4"/>
    <n v="3"/>
    <x v="12"/>
    <x v="2"/>
    <n v="4"/>
    <n v="0"/>
    <n v="4"/>
    <x v="8"/>
    <n v="2"/>
  </r>
  <r>
    <x v="273"/>
    <s v="OIL SEAL KRUK AS / SIL KER AS H.BEAT/ 20.8X52X7.5 ORI (PK)"/>
    <s v="KARET &amp; SELANG"/>
    <s v="ORISIN"/>
    <x v="3"/>
    <n v="12000"/>
    <n v="1"/>
    <s v="GSM"/>
    <s v="NSA"/>
    <n v="1"/>
    <n v="1"/>
    <n v="0"/>
    <n v="0"/>
    <n v="4"/>
    <n v="3"/>
    <n v="6"/>
    <n v="3"/>
    <n v="5"/>
    <n v="1"/>
    <n v="3"/>
    <n v="3"/>
    <n v="1"/>
    <n v="0"/>
    <n v="6"/>
    <n v="0"/>
    <n v="4"/>
    <n v="7"/>
    <n v="9"/>
    <n v="9"/>
    <n v="8"/>
    <n v="6"/>
    <n v="4"/>
    <n v="4"/>
    <n v="4"/>
    <n v="1"/>
    <n v="0"/>
    <n v="9"/>
    <n v="6"/>
    <x v="4"/>
    <x v="2"/>
    <n v="8"/>
    <n v="4"/>
    <n v="12"/>
    <x v="16"/>
    <n v="3"/>
  </r>
  <r>
    <x v="274"/>
    <s v="OIL SEAL KRUK AS / SIL KER AS H.VARIO 125/ 26X45X6 ORI (PK)"/>
    <s v="KARET &amp; SELANG"/>
    <s v="ORISIN"/>
    <x v="0"/>
    <n v="17000"/>
    <n v="1"/>
    <s v="SLT"/>
    <s v=""/>
    <n v="1"/>
    <n v="1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1"/>
    <n v="1"/>
    <n v="0"/>
    <n v="1"/>
    <n v="1"/>
    <n v="1"/>
    <x v="2"/>
    <x v="2"/>
    <n v="1"/>
    <n v="0"/>
    <n v="1"/>
    <x v="2"/>
    <n v="1"/>
  </r>
  <r>
    <x v="275"/>
    <s v="OIL SEAL WATERPUMP H.VARIO/ 12X24X5 ORI"/>
    <s v="KARET &amp; SELANG"/>
    <s v="ORISIN"/>
    <x v="0"/>
    <n v="12000"/>
    <n v="1"/>
    <s v="SLT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2"/>
    <n v="2"/>
    <n v="0"/>
    <n v="2"/>
    <x v="1"/>
    <n v="1"/>
  </r>
  <r>
    <x v="276"/>
    <s v="OIL SEAL RODA BELAKANG H.BEAT/ 29X44X7 ORI"/>
    <s v="KARET &amp; SELANG"/>
    <s v="ORISIN"/>
    <x v="0"/>
    <n v="16000"/>
    <n v="1"/>
    <s v="SLT"/>
    <s v="NSA"/>
    <s v="1"/>
    <n v="1"/>
    <n v="0"/>
    <n v="1"/>
    <n v="0"/>
    <n v="1"/>
    <n v="0"/>
    <n v="0"/>
    <n v="0"/>
    <n v="0"/>
    <n v="0"/>
    <n v="1"/>
    <n v="0"/>
    <n v="0"/>
    <n v="1"/>
    <n v="1"/>
    <n v="1"/>
    <n v="1"/>
    <n v="1"/>
    <n v="0"/>
    <n v="0"/>
    <n v="0"/>
    <n v="0"/>
    <n v="1"/>
    <n v="1"/>
    <n v="0"/>
    <n v="0"/>
    <n v="1"/>
    <n v="1"/>
    <x v="2"/>
    <x v="2"/>
    <n v="0"/>
    <n v="0"/>
    <n v="0"/>
    <x v="0"/>
    <n v="1"/>
  </r>
  <r>
    <x v="279"/>
    <s v="SEAL PULLY / SIL PULLY H.BEAT FI ORI"/>
    <s v="KARET &amp; SELANG"/>
    <s v="ORISIN"/>
    <x v="0"/>
    <n v="12500"/>
    <n v="1"/>
    <s v="GSM"/>
    <s v="NSA"/>
    <n v="1"/>
    <n v="1"/>
    <n v="0"/>
    <n v="2"/>
    <n v="2"/>
    <n v="0"/>
    <n v="0"/>
    <n v="0"/>
    <n v="0"/>
    <n v="0"/>
    <n v="2"/>
    <n v="0"/>
    <n v="0"/>
    <n v="0"/>
    <n v="2"/>
    <n v="2"/>
    <n v="4"/>
    <n v="2"/>
    <n v="0"/>
    <n v="0"/>
    <n v="0"/>
    <n v="0"/>
    <n v="2"/>
    <n v="0"/>
    <n v="0"/>
    <n v="0"/>
    <n v="0"/>
    <n v="4"/>
    <n v="2"/>
    <x v="12"/>
    <x v="2"/>
    <n v="4"/>
    <n v="0"/>
    <n v="4"/>
    <x v="8"/>
    <n v="1"/>
  </r>
  <r>
    <x v="280"/>
    <s v="SEAL PULLY / SIL PULLY H.VARIO ORI"/>
    <s v="KARET &amp; SELANG"/>
    <s v="ORISIN"/>
    <x v="2"/>
    <n v="15000"/>
    <n v="1"/>
    <s v="GSM"/>
    <s v="NSA"/>
    <n v="1"/>
    <n v="1"/>
    <n v="0"/>
    <n v="0"/>
    <n v="0"/>
    <n v="4"/>
    <n v="0"/>
    <n v="2"/>
    <n v="4"/>
    <n v="2"/>
    <n v="4"/>
    <n v="0"/>
    <n v="0"/>
    <n v="0"/>
    <n v="4"/>
    <n v="0"/>
    <n v="0"/>
    <n v="4"/>
    <n v="4"/>
    <n v="2"/>
    <n v="6"/>
    <n v="6"/>
    <n v="6"/>
    <n v="2"/>
    <n v="0"/>
    <n v="0"/>
    <n v="0"/>
    <n v="6"/>
    <n v="4"/>
    <x v="15"/>
    <x v="2"/>
    <n v="6"/>
    <n v="0"/>
    <n v="6"/>
    <x v="11"/>
    <n v="2"/>
  </r>
  <r>
    <x v="281"/>
    <s v="ORING PULLY H.VARIO/ 38.5X2 ORI"/>
    <s v="KARET &amp; SELANG"/>
    <s v="ORISIN"/>
    <x v="2"/>
    <n v="6500"/>
    <n v="1"/>
    <s v="GSM"/>
    <s v="NSA"/>
    <n v="1"/>
    <n v="1"/>
    <n v="0"/>
    <n v="2"/>
    <n v="2"/>
    <n v="2"/>
    <n v="0"/>
    <n v="2"/>
    <n v="0"/>
    <n v="2"/>
    <n v="2"/>
    <n v="0"/>
    <n v="0"/>
    <n v="0"/>
    <n v="2"/>
    <n v="2"/>
    <n v="4"/>
    <n v="4"/>
    <n v="2"/>
    <n v="2"/>
    <n v="2"/>
    <n v="2"/>
    <n v="4"/>
    <n v="2"/>
    <n v="0"/>
    <n v="0"/>
    <n v="0"/>
    <n v="4"/>
    <n v="2"/>
    <x v="12"/>
    <x v="2"/>
    <n v="6"/>
    <n v="0"/>
    <n v="6"/>
    <x v="11"/>
    <n v="1"/>
  </r>
  <r>
    <x v="703"/>
    <s v="OIL SEAL MAGHNET Y.MIO J ORI"/>
    <s v="KARET &amp; SELANG"/>
    <s v="ORISIN"/>
    <x v="0"/>
    <n v="11000"/>
    <n v="1"/>
    <s v="N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2"/>
    <n v="1"/>
    <n v="0"/>
    <n v="1"/>
    <x v="2"/>
    <n v="1"/>
  </r>
  <r>
    <x v="284"/>
    <s v="OIL SEAL MAGHNET Y.NMAX ORI (PK)"/>
    <s v="KARET &amp; SELANG"/>
    <s v="ORISIN"/>
    <x v="0"/>
    <n v="14000"/>
    <n v="1"/>
    <s v="GSM"/>
    <s v=""/>
    <s v="1"/>
    <n v="1"/>
    <n v="0"/>
    <n v="1"/>
    <n v="0"/>
    <n v="0"/>
    <n v="0"/>
    <n v="1"/>
    <n v="0"/>
    <n v="0"/>
    <n v="0"/>
    <n v="0"/>
    <n v="0"/>
    <n v="1"/>
    <n v="1"/>
    <n v="1"/>
    <n v="1"/>
    <n v="0"/>
    <n v="0"/>
    <n v="1"/>
    <n v="1"/>
    <n v="0"/>
    <n v="0"/>
    <n v="0"/>
    <n v="0"/>
    <n v="1"/>
    <n v="1"/>
    <n v="1"/>
    <n v="1"/>
    <x v="1"/>
    <x v="2"/>
    <n v="1"/>
    <n v="0"/>
    <n v="1"/>
    <x v="2"/>
    <n v="1"/>
  </r>
  <r>
    <x v="285"/>
    <s v="OIL SEAL KRUK AS / SIL KER AS Y.LEXI ORI (PK)"/>
    <s v="KARET &amp; SELANG"/>
    <s v="ORISIN"/>
    <x v="0"/>
    <n v="14000"/>
    <n v="1"/>
    <s v="GSM"/>
    <s v=""/>
    <s v="1"/>
    <n v="1"/>
    <n v="1"/>
    <n v="0"/>
    <n v="0"/>
    <n v="0"/>
    <n v="0"/>
    <n v="0"/>
    <n v="1"/>
    <n v="0"/>
    <n v="0"/>
    <n v="0"/>
    <n v="0"/>
    <n v="1"/>
    <n v="1"/>
    <n v="1"/>
    <n v="0"/>
    <n v="0"/>
    <n v="0"/>
    <n v="0"/>
    <n v="1"/>
    <n v="1"/>
    <n v="0"/>
    <n v="0"/>
    <n v="0"/>
    <n v="1"/>
    <n v="2"/>
    <n v="2"/>
    <n v="1"/>
    <x v="1"/>
    <x v="2"/>
    <n v="1"/>
    <n v="1"/>
    <n v="2"/>
    <x v="1"/>
    <n v="1"/>
  </r>
  <r>
    <x v="286"/>
    <s v="OIL SEAL KRUK AS / SIL KER AS Y.MIO J ORI (PK)"/>
    <s v="KARET &amp; SELANG"/>
    <s v="ORISIN"/>
    <x v="3"/>
    <n v="12000"/>
    <n v="1"/>
    <s v="GSM"/>
    <s v=""/>
    <n v="1"/>
    <n v="1"/>
    <n v="1"/>
    <n v="1"/>
    <n v="0"/>
    <n v="2"/>
    <n v="1"/>
    <n v="0"/>
    <n v="2"/>
    <n v="0"/>
    <n v="0"/>
    <n v="0"/>
    <n v="2"/>
    <n v="0"/>
    <n v="2"/>
    <n v="2"/>
    <n v="1"/>
    <n v="2"/>
    <n v="3"/>
    <n v="1"/>
    <n v="2"/>
    <n v="2"/>
    <n v="0"/>
    <n v="0"/>
    <n v="2"/>
    <n v="2"/>
    <n v="1"/>
    <n v="3"/>
    <n v="2"/>
    <x v="13"/>
    <x v="2"/>
    <n v="3"/>
    <n v="0"/>
    <n v="3"/>
    <x v="10"/>
    <n v="1"/>
  </r>
  <r>
    <x v="288"/>
    <s v="OIL SEAL KRUK AS / SIL KER AS Y.NMAX ORI (PK)"/>
    <s v="KARET &amp; SELANG"/>
    <s v="ORISIN"/>
    <x v="0"/>
    <n v="16000"/>
    <n v="1"/>
    <s v="GSM"/>
    <s v=""/>
    <n v="1"/>
    <n v="1"/>
    <n v="1"/>
    <n v="0"/>
    <n v="0"/>
    <n v="1"/>
    <n v="0"/>
    <n v="0"/>
    <n v="0"/>
    <n v="0"/>
    <n v="1"/>
    <n v="0"/>
    <n v="0"/>
    <n v="0"/>
    <n v="1"/>
    <n v="1"/>
    <n v="0"/>
    <n v="1"/>
    <n v="1"/>
    <n v="0"/>
    <n v="0"/>
    <n v="0"/>
    <n v="1"/>
    <n v="0"/>
    <n v="0"/>
    <n v="0"/>
    <n v="1"/>
    <n v="1"/>
    <n v="1"/>
    <x v="2"/>
    <x v="2"/>
    <n v="1"/>
    <n v="0"/>
    <n v="1"/>
    <x v="2"/>
    <n v="1"/>
  </r>
  <r>
    <x v="290"/>
    <s v="ORING POMPA AIR - KECIL Y.JUPI MX/VIXION/R15/BYSON/NMAX"/>
    <s v=""/>
    <s v="ORISIN"/>
    <x v="0"/>
    <n v="11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1"/>
    <x v="2"/>
    <n v="0"/>
    <n v="0"/>
    <n v="0"/>
    <x v="0"/>
    <n v="1"/>
  </r>
  <r>
    <x v="704"/>
    <s v="ORING MAGNEIT Y. MIO M3 ORI"/>
    <s v="NOSTOK"/>
    <s v="ORISIN"/>
    <x v="0"/>
    <n v="7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294"/>
    <s v="LAHER 6300 / LAHER RODA DEPAN YAMAHA ORI"/>
    <s v="RODA"/>
    <s v="ORISIN"/>
    <x v="2"/>
    <n v="22500"/>
    <n v="1"/>
    <s v=""/>
    <s v=""/>
    <n v="1"/>
    <n v="1"/>
    <n v="2"/>
    <n v="0"/>
    <n v="2"/>
    <n v="2"/>
    <n v="0"/>
    <n v="2"/>
    <n v="0"/>
    <n v="0"/>
    <n v="0"/>
    <n v="2"/>
    <n v="0"/>
    <n v="0"/>
    <n v="2"/>
    <n v="2"/>
    <n v="2"/>
    <n v="4"/>
    <n v="2"/>
    <n v="2"/>
    <n v="2"/>
    <n v="0"/>
    <n v="0"/>
    <n v="2"/>
    <n v="2"/>
    <n v="0"/>
    <n v="2"/>
    <n v="4"/>
    <n v="2"/>
    <x v="12"/>
    <x v="2"/>
    <n v="2"/>
    <n v="0"/>
    <n v="2"/>
    <x v="1"/>
    <n v="1"/>
  </r>
  <r>
    <x v="705"/>
    <s v="LAHER 6303 Y. NMAX ORI"/>
    <s v="RODA"/>
    <s v="ORISIN"/>
    <x v="0"/>
    <n v="3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2"/>
    <n v="0"/>
    <n v="0"/>
    <n v="0"/>
    <x v="0"/>
    <n v="1"/>
  </r>
  <r>
    <x v="706"/>
    <s v="LAHER 6305 Y.YAMAHA"/>
    <s v="NOSTOK"/>
    <s v="ORISIN"/>
    <x v="0"/>
    <n v="35500"/>
    <n v="1"/>
    <s v="G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707"/>
    <s v="LAHER 63/22 Y. MIO M3 ORI"/>
    <s v="NOSTOK"/>
    <s v="ORISIN"/>
    <x v="0"/>
    <n v="84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708"/>
    <s v="LAHER 6906"/>
    <s v=""/>
    <s v="ORISIN"/>
    <x v="0"/>
    <n v="49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2"/>
    <n v="0"/>
    <n v="0"/>
    <n v="0"/>
    <x v="0"/>
    <n v="1"/>
  </r>
  <r>
    <x v="296"/>
    <s v="BUSI Y.NGK CR6HSA ORI"/>
    <s v="KELISTRIKAN. STATER/ENGKOL"/>
    <s v="ORISIN"/>
    <x v="0"/>
    <n v="20000"/>
    <n v="1"/>
    <s v="HKJ"/>
    <s v=""/>
    <s v="1"/>
    <n v="1"/>
    <n v="0"/>
    <n v="0"/>
    <n v="0"/>
    <n v="1"/>
    <n v="2"/>
    <n v="0"/>
    <n v="1"/>
    <n v="0"/>
    <n v="0"/>
    <n v="0"/>
    <n v="0"/>
    <n v="0"/>
    <n v="2"/>
    <n v="0"/>
    <n v="0"/>
    <n v="1"/>
    <n v="3"/>
    <n v="2"/>
    <n v="1"/>
    <n v="1"/>
    <n v="0"/>
    <n v="0"/>
    <n v="0"/>
    <n v="0"/>
    <n v="0"/>
    <n v="3"/>
    <n v="2"/>
    <x v="13"/>
    <x v="2"/>
    <n v="0"/>
    <n v="0"/>
    <n v="0"/>
    <x v="0"/>
    <n v="1"/>
  </r>
  <r>
    <x v="297"/>
    <s v="BUSI NGK H.AHM U22FER9 ORI (CR7EH-9 NGK)"/>
    <s v="KELISTRIKAN. STATER/ENGKOL"/>
    <s v="ORISIN"/>
    <x v="3"/>
    <n v="29000"/>
    <n v="1"/>
    <s v="GSM"/>
    <s v="NSA"/>
    <n v="1"/>
    <n v="1"/>
    <n v="0"/>
    <n v="0"/>
    <n v="0"/>
    <n v="1"/>
    <n v="0"/>
    <n v="3"/>
    <n v="2"/>
    <n v="0"/>
    <n v="0"/>
    <n v="1"/>
    <n v="1"/>
    <n v="1"/>
    <n v="3"/>
    <n v="0"/>
    <n v="0"/>
    <n v="1"/>
    <n v="1"/>
    <n v="3"/>
    <n v="5"/>
    <n v="2"/>
    <n v="0"/>
    <n v="1"/>
    <n v="2"/>
    <n v="2"/>
    <n v="1"/>
    <n v="5"/>
    <n v="3"/>
    <x v="14"/>
    <x v="2"/>
    <n v="2"/>
    <n v="0"/>
    <n v="2"/>
    <x v="1"/>
    <n v="2"/>
  </r>
  <r>
    <x v="298"/>
    <s v="GREASE CVT S.SGP"/>
    <s v="BAHAN HABIS PAKAI"/>
    <s v="ORISIN"/>
    <x v="1"/>
    <n v="2500"/>
    <n v="10"/>
    <s v="GSM"/>
    <s v=""/>
    <n v="1"/>
    <n v="2"/>
    <n v="57"/>
    <n v="61"/>
    <n v="49"/>
    <n v="65"/>
    <n v="50"/>
    <n v="49"/>
    <n v="79"/>
    <n v="51"/>
    <n v="41"/>
    <n v="43"/>
    <n v="41"/>
    <n v="34"/>
    <n v="79"/>
    <n v="118"/>
    <n v="110"/>
    <n v="114"/>
    <n v="115"/>
    <n v="99"/>
    <n v="128"/>
    <n v="130"/>
    <n v="92"/>
    <n v="94"/>
    <n v="84"/>
    <n v="75"/>
    <n v="91"/>
    <n v="130"/>
    <n v="79"/>
    <x v="64"/>
    <x v="2"/>
    <n v="94"/>
    <n v="0"/>
    <n v="94"/>
    <x v="57"/>
    <n v="40"/>
  </r>
  <r>
    <x v="709"/>
    <s v="SPULL ASSY Y.AEROX ORI"/>
    <s v=""/>
    <s v="ORISIN"/>
    <x v="0"/>
    <n v="824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0"/>
    <n v="0"/>
    <n v="0"/>
    <x v="0"/>
    <n v="1"/>
  </r>
  <r>
    <x v="300"/>
    <s v="LAHER 6201 / LAHER RODA DEPAN H.AHM ORI (SATUAN)"/>
    <s v="RODA"/>
    <s v="ORISIN"/>
    <x v="3"/>
    <n v="24500"/>
    <n v="1"/>
    <s v="GSM"/>
    <s v="NSA"/>
    <n v="1"/>
    <n v="1"/>
    <n v="0"/>
    <n v="4"/>
    <n v="2"/>
    <n v="0"/>
    <n v="4"/>
    <n v="0"/>
    <n v="0"/>
    <n v="2"/>
    <n v="10"/>
    <n v="0"/>
    <n v="2"/>
    <n v="0"/>
    <n v="10"/>
    <n v="4"/>
    <n v="6"/>
    <n v="2"/>
    <n v="4"/>
    <n v="4"/>
    <n v="0"/>
    <n v="2"/>
    <n v="12"/>
    <n v="2"/>
    <n v="2"/>
    <n v="2"/>
    <n v="0"/>
    <n v="12"/>
    <n v="10"/>
    <x v="8"/>
    <x v="2"/>
    <n v="4"/>
    <n v="0"/>
    <n v="4"/>
    <x v="8"/>
    <n v="5"/>
  </r>
  <r>
    <x v="710"/>
    <s v="STATER GEN ECU ASSY Y.AEROX ORI"/>
    <s v=""/>
    <s v="ORISIN"/>
    <x v="0"/>
    <n v="2235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0"/>
    <n v="0"/>
    <n v="0"/>
    <x v="0"/>
    <n v="1"/>
  </r>
  <r>
    <x v="711"/>
    <s v="RUMAH ROLLER Y. AEROX/NMAX 155"/>
    <s v="CVT"/>
    <s v="ORISIN"/>
    <x v="0"/>
    <n v="980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303"/>
    <s v="KOMSTIR SET Y.AEROX/LEXI/NMAX ORI"/>
    <s v="BAUD"/>
    <s v="ORISIN"/>
    <x v="0"/>
    <n v="196500"/>
    <n v="1"/>
    <s v=""/>
    <s v=""/>
    <n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x v="1"/>
    <x v="2"/>
    <n v="1"/>
    <n v="0"/>
    <n v="1"/>
    <x v="2"/>
    <n v="1"/>
  </r>
  <r>
    <x v="712"/>
    <s v="COVER KNALPOT Y. NMAX"/>
    <s v=""/>
    <s v="ORISIN"/>
    <x v="0"/>
    <n v="79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713"/>
    <s v="COVER BAWAH KANAN NMAX"/>
    <s v=""/>
    <s v="ORISIN"/>
    <x v="0"/>
    <n v="95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714"/>
    <s v="BORDES KANAN NMAX"/>
    <s v=""/>
    <s v="ORISIN"/>
    <x v="0"/>
    <n v="110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715"/>
    <s v="BAUD COVER H.BEAT"/>
    <s v=""/>
    <s v="BAUDMU"/>
    <x v="0"/>
    <n v="161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306"/>
    <s v="BAUD KLEM BATOK"/>
    <s v="BAUD"/>
    <s v="BAUDMU"/>
    <x v="0"/>
    <n v="900"/>
    <n v="10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2"/>
    <n v="12"/>
    <n v="0"/>
    <n v="12"/>
    <x v="16"/>
    <n v="1"/>
  </r>
  <r>
    <x v="307"/>
    <s v="BAUD KLEM CUN YAMAHA"/>
    <s v="BAUD"/>
    <s v="BAUDMU"/>
    <x v="3"/>
    <n v="900"/>
    <n v="10"/>
    <s v="GSM"/>
    <s v=""/>
    <n v="1"/>
    <n v="1"/>
    <n v="3"/>
    <n v="6"/>
    <n v="1"/>
    <n v="7"/>
    <n v="2"/>
    <n v="1"/>
    <n v="2"/>
    <n v="2"/>
    <n v="1"/>
    <n v="1"/>
    <n v="0"/>
    <n v="1"/>
    <n v="7"/>
    <n v="9"/>
    <n v="7"/>
    <n v="8"/>
    <n v="9"/>
    <n v="3"/>
    <n v="3"/>
    <n v="4"/>
    <n v="3"/>
    <n v="3"/>
    <n v="1"/>
    <n v="1"/>
    <n v="4"/>
    <n v="9"/>
    <n v="7"/>
    <x v="27"/>
    <x v="2"/>
    <n v="25"/>
    <n v="0"/>
    <n v="25"/>
    <x v="51"/>
    <n v="4"/>
  </r>
  <r>
    <x v="308"/>
    <s v="JEK ACCU KOTAK"/>
    <s v="BAUD"/>
    <s v="BAUDMU"/>
    <x v="2"/>
    <n v="750"/>
    <n v="10"/>
    <s v="GSM"/>
    <s v=""/>
    <n v="1"/>
    <n v="1"/>
    <n v="1"/>
    <n v="2"/>
    <n v="0"/>
    <n v="1"/>
    <n v="1"/>
    <n v="0"/>
    <n v="0"/>
    <n v="0"/>
    <n v="0"/>
    <n v="0"/>
    <n v="2"/>
    <n v="0"/>
    <n v="2"/>
    <n v="3"/>
    <n v="2"/>
    <n v="1"/>
    <n v="2"/>
    <n v="1"/>
    <n v="0"/>
    <n v="0"/>
    <n v="0"/>
    <n v="0"/>
    <n v="2"/>
    <n v="2"/>
    <n v="1"/>
    <n v="3"/>
    <n v="2"/>
    <x v="13"/>
    <x v="2"/>
    <n v="19"/>
    <n v="0"/>
    <n v="19"/>
    <x v="18"/>
    <n v="1"/>
  </r>
  <r>
    <x v="310"/>
    <s v="BAUD CUN VARIO PANJANG"/>
    <s v="BAUD"/>
    <s v="BAUDMU"/>
    <x v="1"/>
    <n v="400"/>
    <n v="10"/>
    <s v="GSM"/>
    <s v=""/>
    <n v="1"/>
    <n v="1"/>
    <n v="6"/>
    <n v="9"/>
    <n v="21"/>
    <n v="15"/>
    <n v="11"/>
    <n v="16"/>
    <n v="11"/>
    <n v="1"/>
    <n v="9"/>
    <n v="5"/>
    <n v="15"/>
    <n v="3"/>
    <n v="21"/>
    <n v="15"/>
    <n v="30"/>
    <n v="36"/>
    <n v="26"/>
    <n v="27"/>
    <n v="27"/>
    <n v="12"/>
    <n v="10"/>
    <n v="6"/>
    <n v="20"/>
    <n v="18"/>
    <n v="9"/>
    <n v="36"/>
    <n v="21"/>
    <x v="65"/>
    <x v="2"/>
    <n v="44"/>
    <n v="0"/>
    <n v="44"/>
    <x v="55"/>
    <n v="11"/>
  </r>
  <r>
    <x v="311"/>
    <s v="BAUD CUN VARIO PENDEK"/>
    <s v="BAUD"/>
    <s v="BAUDMU"/>
    <x v="3"/>
    <n v="400"/>
    <n v="10"/>
    <s v="AAR"/>
    <s v=""/>
    <n v="1"/>
    <n v="1"/>
    <n v="3"/>
    <n v="6"/>
    <n v="5"/>
    <n v="4"/>
    <n v="4"/>
    <n v="1"/>
    <n v="1"/>
    <n v="5"/>
    <n v="2"/>
    <n v="0"/>
    <n v="6"/>
    <n v="7"/>
    <n v="7"/>
    <n v="9"/>
    <n v="11"/>
    <n v="9"/>
    <n v="8"/>
    <n v="5"/>
    <n v="2"/>
    <n v="6"/>
    <n v="7"/>
    <n v="5"/>
    <n v="6"/>
    <n v="13"/>
    <n v="10"/>
    <n v="13"/>
    <n v="7"/>
    <x v="30"/>
    <x v="2"/>
    <n v="23"/>
    <n v="0"/>
    <n v="23"/>
    <x v="23"/>
    <n v="4"/>
  </r>
  <r>
    <x v="312"/>
    <s v="BAUD CUN 8X1/2/BAUD SKRUP KASAR 5X16 YMH"/>
    <s v="BAUD"/>
    <s v="BAUDMU"/>
    <x v="3"/>
    <n v="400"/>
    <n v="10"/>
    <s v="AAR"/>
    <s v=""/>
    <n v="1"/>
    <n v="1"/>
    <n v="0"/>
    <n v="1"/>
    <n v="0"/>
    <n v="0"/>
    <n v="1"/>
    <n v="1"/>
    <n v="2"/>
    <n v="0"/>
    <n v="3"/>
    <n v="2"/>
    <n v="1"/>
    <n v="2"/>
    <n v="3"/>
    <n v="1"/>
    <n v="1"/>
    <n v="0"/>
    <n v="1"/>
    <n v="2"/>
    <n v="3"/>
    <n v="2"/>
    <n v="3"/>
    <n v="2"/>
    <n v="3"/>
    <n v="3"/>
    <n v="2"/>
    <n v="3"/>
    <n v="3"/>
    <x v="13"/>
    <x v="2"/>
    <n v="7"/>
    <n v="0"/>
    <n v="7"/>
    <x v="12"/>
    <n v="2"/>
  </r>
  <r>
    <x v="313"/>
    <s v="BAUD CROM PENDEK 1.5CM/BAUD BODY SUPRA"/>
    <s v="BAUD"/>
    <s v="BAUDMU"/>
    <x v="0"/>
    <n v="900"/>
    <n v="10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2"/>
    <n v="15"/>
    <n v="0"/>
    <n v="15"/>
    <x v="14"/>
    <n v="1"/>
  </r>
  <r>
    <x v="315"/>
    <s v="BAUD MUR 6X20"/>
    <s v="BAUD"/>
    <s v="BAUDMU"/>
    <x v="3"/>
    <n v="400"/>
    <n v="10"/>
    <s v="GSM"/>
    <s v=""/>
    <n v="1"/>
    <n v="1"/>
    <n v="0"/>
    <n v="4"/>
    <n v="3"/>
    <n v="2"/>
    <n v="0"/>
    <n v="3"/>
    <n v="1"/>
    <n v="5"/>
    <n v="7"/>
    <n v="6"/>
    <n v="6"/>
    <n v="0"/>
    <n v="7"/>
    <n v="4"/>
    <n v="7"/>
    <n v="5"/>
    <n v="2"/>
    <n v="3"/>
    <n v="4"/>
    <n v="6"/>
    <n v="12"/>
    <n v="11"/>
    <n v="12"/>
    <n v="6"/>
    <n v="0"/>
    <n v="12"/>
    <n v="7"/>
    <x v="32"/>
    <x v="2"/>
    <n v="21"/>
    <n v="0"/>
    <n v="21"/>
    <x v="29"/>
    <n v="4"/>
  </r>
  <r>
    <x v="317"/>
    <s v="BAUD MUR 6X30"/>
    <s v="BAUD"/>
    <s v="BAUDMU"/>
    <x v="2"/>
    <n v="600"/>
    <n v="10"/>
    <s v="GSM"/>
    <s v=""/>
    <n v="1"/>
    <n v="1"/>
    <n v="0"/>
    <n v="0"/>
    <n v="1"/>
    <n v="0"/>
    <n v="0"/>
    <n v="1"/>
    <n v="4"/>
    <n v="0"/>
    <n v="1"/>
    <n v="0"/>
    <n v="1"/>
    <n v="0"/>
    <n v="4"/>
    <n v="0"/>
    <n v="1"/>
    <n v="1"/>
    <n v="0"/>
    <n v="1"/>
    <n v="5"/>
    <n v="4"/>
    <n v="1"/>
    <n v="0"/>
    <n v="1"/>
    <n v="1"/>
    <n v="0"/>
    <n v="5"/>
    <n v="4"/>
    <x v="14"/>
    <x v="2"/>
    <n v="8"/>
    <n v="0"/>
    <n v="8"/>
    <x v="7"/>
    <n v="2"/>
  </r>
  <r>
    <x v="716"/>
    <s v="BAUD KNALPOT 10/10"/>
    <s v="BAUD"/>
    <s v="IMITAS"/>
    <x v="0"/>
    <n v="5000"/>
    <n v="2"/>
    <s v="GSM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2"/>
    <n v="1"/>
    <n v="0"/>
    <n v="1"/>
    <x v="2"/>
    <n v="1"/>
  </r>
  <r>
    <x v="321"/>
    <s v="BAUD CVT 6 x 35"/>
    <s v="BAUD"/>
    <s v="BAUDMU"/>
    <x v="3"/>
    <n v="1300"/>
    <n v="2"/>
    <s v="AAR"/>
    <s v=""/>
    <s v="1"/>
    <n v="1"/>
    <n v="3"/>
    <n v="3"/>
    <n v="5"/>
    <n v="1"/>
    <n v="1"/>
    <n v="0"/>
    <n v="1"/>
    <n v="3"/>
    <n v="3"/>
    <n v="3"/>
    <n v="0"/>
    <n v="0"/>
    <n v="5"/>
    <n v="6"/>
    <n v="8"/>
    <n v="6"/>
    <n v="2"/>
    <n v="1"/>
    <n v="1"/>
    <n v="4"/>
    <n v="6"/>
    <n v="6"/>
    <n v="3"/>
    <n v="0"/>
    <n v="3"/>
    <n v="8"/>
    <n v="5"/>
    <x v="50"/>
    <x v="2"/>
    <n v="18"/>
    <n v="0"/>
    <n v="18"/>
    <x v="26"/>
    <n v="3"/>
  </r>
  <r>
    <x v="322"/>
    <s v="BENSIN 500 ML"/>
    <s v="CAIRAN"/>
    <s v="IMITAS"/>
    <x v="3"/>
    <n v="5000"/>
    <n v="1"/>
    <s v="PBM"/>
    <s v=""/>
    <n v="1"/>
    <n v="2"/>
    <n v="4"/>
    <n v="0"/>
    <n v="2"/>
    <n v="11"/>
    <n v="0"/>
    <n v="4"/>
    <n v="0"/>
    <n v="4"/>
    <n v="0"/>
    <n v="4"/>
    <n v="4"/>
    <n v="0"/>
    <n v="11"/>
    <n v="4"/>
    <n v="2"/>
    <n v="13"/>
    <n v="11"/>
    <n v="4"/>
    <n v="4"/>
    <n v="4"/>
    <n v="4"/>
    <n v="8"/>
    <n v="8"/>
    <n v="4"/>
    <n v="4"/>
    <n v="13"/>
    <n v="11"/>
    <x v="22"/>
    <x v="2"/>
    <n v="0"/>
    <n v="0"/>
    <n v="0"/>
    <x v="0"/>
    <n v="6"/>
  </r>
  <r>
    <x v="323"/>
    <s v="BAUD BUANGAN OLI BAWAH BEAT / BAUD OLI 17 YAMAHA"/>
    <s v="BAUD"/>
    <s v="BAUDMU"/>
    <x v="2"/>
    <n v="3000"/>
    <n v="1"/>
    <s v="GSM"/>
    <s v=""/>
    <n v="1"/>
    <n v="1"/>
    <n v="0"/>
    <n v="1"/>
    <n v="0"/>
    <n v="1"/>
    <n v="0"/>
    <n v="0"/>
    <n v="1"/>
    <n v="1"/>
    <n v="0"/>
    <n v="0"/>
    <n v="1"/>
    <n v="1"/>
    <n v="1"/>
    <n v="1"/>
    <n v="1"/>
    <n v="1"/>
    <n v="1"/>
    <n v="0"/>
    <n v="1"/>
    <n v="2"/>
    <n v="1"/>
    <n v="1"/>
    <n v="1"/>
    <n v="2"/>
    <n v="1"/>
    <n v="2"/>
    <n v="1"/>
    <x v="1"/>
    <x v="2"/>
    <n v="2"/>
    <n v="0"/>
    <n v="2"/>
    <x v="1"/>
    <n v="1"/>
  </r>
  <r>
    <x v="324"/>
    <s v="BAUD CUN CARBU / BAUD JP 4X15"/>
    <s v="BAUD"/>
    <s v="BAUDMU"/>
    <x v="3"/>
    <n v="250"/>
    <n v="10"/>
    <s v="GSM"/>
    <s v=""/>
    <n v="1"/>
    <n v="1"/>
    <n v="0"/>
    <n v="3"/>
    <n v="1"/>
    <n v="7"/>
    <n v="0"/>
    <n v="3"/>
    <n v="0"/>
    <n v="0"/>
    <n v="0"/>
    <n v="1"/>
    <n v="3"/>
    <n v="0"/>
    <n v="7"/>
    <n v="3"/>
    <n v="4"/>
    <n v="8"/>
    <n v="7"/>
    <n v="3"/>
    <n v="3"/>
    <n v="0"/>
    <n v="0"/>
    <n v="1"/>
    <n v="4"/>
    <n v="3"/>
    <n v="0"/>
    <n v="8"/>
    <n v="7"/>
    <x v="40"/>
    <x v="2"/>
    <n v="22"/>
    <n v="0"/>
    <n v="22"/>
    <x v="43"/>
    <n v="4"/>
  </r>
  <r>
    <x v="325"/>
    <s v="BUSI NGK CPR6EA-9 / BUSI U24"/>
    <s v="KELISTRIKAN. STATER/ENGKOL"/>
    <s v="IMITAS"/>
    <x v="2"/>
    <n v="20000"/>
    <n v="1"/>
    <s v="GSM"/>
    <s v=""/>
    <s v="1"/>
    <n v="1"/>
    <n v="0"/>
    <n v="0"/>
    <n v="0"/>
    <n v="0"/>
    <n v="0"/>
    <n v="0"/>
    <n v="1"/>
    <n v="0"/>
    <n v="5"/>
    <n v="1"/>
    <n v="0"/>
    <n v="0"/>
    <n v="5"/>
    <n v="0"/>
    <n v="0"/>
    <n v="0"/>
    <n v="0"/>
    <n v="0"/>
    <n v="1"/>
    <n v="1"/>
    <n v="5"/>
    <n v="1"/>
    <n v="1"/>
    <n v="0"/>
    <n v="0"/>
    <n v="5"/>
    <n v="5"/>
    <x v="14"/>
    <x v="2"/>
    <n v="2"/>
    <n v="0"/>
    <n v="2"/>
    <x v="1"/>
    <n v="3"/>
  </r>
  <r>
    <x v="327"/>
    <s v="BAUD DOP COVER ABS/BAUD SCOOPY 1,5CM"/>
    <s v="BAUD"/>
    <s v="BAUDMU"/>
    <x v="3"/>
    <n v="900"/>
    <n v="10"/>
    <s v="AAR"/>
    <s v=""/>
    <n v="1"/>
    <n v="1"/>
    <n v="2"/>
    <n v="5"/>
    <n v="2"/>
    <n v="0"/>
    <n v="1"/>
    <n v="1"/>
    <n v="0"/>
    <n v="3"/>
    <n v="2"/>
    <n v="0"/>
    <n v="0"/>
    <n v="4"/>
    <n v="5"/>
    <n v="7"/>
    <n v="7"/>
    <n v="2"/>
    <n v="1"/>
    <n v="2"/>
    <n v="1"/>
    <n v="3"/>
    <n v="5"/>
    <n v="3"/>
    <n v="0"/>
    <n v="4"/>
    <n v="6"/>
    <n v="7"/>
    <n v="5"/>
    <x v="5"/>
    <x v="2"/>
    <n v="25"/>
    <n v="0"/>
    <n v="25"/>
    <x v="51"/>
    <n v="3"/>
  </r>
  <r>
    <x v="328"/>
    <s v="BAUD CVT PANJANG 6CM"/>
    <s v="BAUD"/>
    <s v="BAUDMU"/>
    <x v="3"/>
    <n v="1500"/>
    <n v="1"/>
    <s v="AAR"/>
    <s v=""/>
    <n v="1"/>
    <n v="1"/>
    <n v="0"/>
    <n v="1"/>
    <n v="3"/>
    <n v="0"/>
    <n v="0"/>
    <n v="0"/>
    <n v="0"/>
    <n v="0"/>
    <n v="1"/>
    <n v="0"/>
    <n v="3"/>
    <n v="0"/>
    <n v="3"/>
    <n v="1"/>
    <n v="4"/>
    <n v="3"/>
    <n v="0"/>
    <n v="0"/>
    <n v="0"/>
    <n v="0"/>
    <n v="1"/>
    <n v="0"/>
    <n v="3"/>
    <n v="3"/>
    <n v="0"/>
    <n v="4"/>
    <n v="3"/>
    <x v="12"/>
    <x v="2"/>
    <n v="1"/>
    <n v="0"/>
    <n v="1"/>
    <x v="2"/>
    <n v="2"/>
  </r>
  <r>
    <x v="329"/>
    <s v="BAUD CVT PANJANG 10CM"/>
    <s v="BAUD"/>
    <s v="IMITAS"/>
    <x v="0"/>
    <n v="5000"/>
    <n v="1"/>
    <s v="SLT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2"/>
    <n v="2"/>
    <n v="0"/>
    <n v="2"/>
    <x v="1"/>
    <n v="1"/>
  </r>
  <r>
    <x v="330"/>
    <s v="BAUD FILTER HONDA"/>
    <s v="BAUD"/>
    <s v="BAUDMU"/>
    <x v="3"/>
    <n v="750"/>
    <n v="10"/>
    <s v="GSM"/>
    <s v=""/>
    <n v="1"/>
    <n v="1"/>
    <n v="3"/>
    <n v="10"/>
    <n v="0"/>
    <n v="2"/>
    <n v="6"/>
    <n v="6"/>
    <n v="8"/>
    <n v="0"/>
    <n v="4"/>
    <n v="1"/>
    <n v="2"/>
    <n v="0"/>
    <n v="10"/>
    <n v="13"/>
    <n v="10"/>
    <n v="2"/>
    <n v="8"/>
    <n v="12"/>
    <n v="14"/>
    <n v="8"/>
    <n v="4"/>
    <n v="1"/>
    <n v="3"/>
    <n v="2"/>
    <n v="3"/>
    <n v="14"/>
    <n v="10"/>
    <x v="43"/>
    <x v="2"/>
    <n v="28"/>
    <n v="0"/>
    <n v="28"/>
    <x v="49"/>
    <n v="5"/>
  </r>
  <r>
    <x v="717"/>
    <s v="BAUD HANDLE REM YAMAHA"/>
    <s v="BAUD"/>
    <s v="BAUDMU"/>
    <x v="0"/>
    <n v="4000"/>
    <n v="2"/>
    <s v="GSM"/>
    <s v=""/>
    <s v="1"/>
    <n v="1"/>
    <n v="0"/>
    <n v="0"/>
    <n v="0"/>
    <n v="2"/>
    <n v="0"/>
    <n v="0"/>
    <n v="0"/>
    <n v="0"/>
    <n v="0"/>
    <n v="0"/>
    <n v="0"/>
    <n v="0"/>
    <n v="2"/>
    <n v="0"/>
    <n v="0"/>
    <n v="2"/>
    <n v="2"/>
    <n v="0"/>
    <n v="0"/>
    <n v="0"/>
    <n v="0"/>
    <n v="0"/>
    <n v="0"/>
    <n v="0"/>
    <n v="0"/>
    <n v="2"/>
    <n v="2"/>
    <x v="1"/>
    <x v="2"/>
    <n v="0"/>
    <n v="0"/>
    <n v="0"/>
    <x v="0"/>
    <n v="1"/>
  </r>
  <r>
    <x v="718"/>
    <s v="BAUD KALIPER SCOOPY"/>
    <s v="BAUD"/>
    <s v="IMITAS"/>
    <x v="0"/>
    <n v="2000"/>
    <n v="1"/>
    <s v="NSM"/>
    <s v=""/>
    <s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x v="1"/>
    <x v="2"/>
    <n v="2"/>
    <n v="0"/>
    <n v="2"/>
    <x v="1"/>
    <n v="1"/>
  </r>
  <r>
    <x v="331"/>
    <s v="BAUD KLEM CUN HONDA"/>
    <s v="BAUD"/>
    <s v="BAUDMU"/>
    <x v="3"/>
    <n v="900"/>
    <n v="10"/>
    <s v="GSM"/>
    <s v=""/>
    <n v="1"/>
    <n v="1"/>
    <n v="0"/>
    <n v="3"/>
    <n v="6"/>
    <n v="6"/>
    <n v="1"/>
    <n v="0"/>
    <n v="0"/>
    <n v="0"/>
    <n v="4"/>
    <n v="4"/>
    <n v="2"/>
    <n v="0"/>
    <n v="6"/>
    <n v="3"/>
    <n v="9"/>
    <n v="12"/>
    <n v="7"/>
    <n v="1"/>
    <n v="0"/>
    <n v="0"/>
    <n v="4"/>
    <n v="4"/>
    <n v="6"/>
    <n v="2"/>
    <n v="0"/>
    <n v="12"/>
    <n v="6"/>
    <x v="39"/>
    <x v="2"/>
    <n v="29"/>
    <n v="0"/>
    <n v="29"/>
    <x v="46"/>
    <n v="3"/>
  </r>
  <r>
    <x v="719"/>
    <s v="BAUD KNALPOT"/>
    <s v="NOSTOK"/>
    <s v="IMITAS"/>
    <x v="0"/>
    <n v="2500"/>
    <n v="1"/>
    <s v=""/>
    <s v=""/>
    <n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0"/>
    <x v="0"/>
    <x v="2"/>
    <n v="2"/>
    <n v="0"/>
    <n v="2"/>
    <x v="1"/>
    <n v="0"/>
  </r>
  <r>
    <x v="332"/>
    <s v="BAUD KLIP PLASTIK BESAR"/>
    <s v="BAUD"/>
    <s v="BAUDMU"/>
    <x v="0"/>
    <n v="1500"/>
    <n v="5"/>
    <s v="GSM"/>
    <s v=""/>
    <s v="1"/>
    <n v="1"/>
    <n v="0"/>
    <n v="0"/>
    <n v="1"/>
    <n v="1"/>
    <n v="0"/>
    <n v="0"/>
    <n v="0"/>
    <n v="0"/>
    <n v="1"/>
    <n v="0"/>
    <n v="0"/>
    <n v="0"/>
    <n v="1"/>
    <n v="0"/>
    <n v="1"/>
    <n v="2"/>
    <n v="1"/>
    <n v="0"/>
    <n v="0"/>
    <n v="0"/>
    <n v="1"/>
    <n v="0"/>
    <n v="0"/>
    <n v="0"/>
    <n v="0"/>
    <n v="2"/>
    <n v="1"/>
    <x v="1"/>
    <x v="2"/>
    <n v="16"/>
    <n v="0"/>
    <n v="16"/>
    <x v="17"/>
    <n v="1"/>
  </r>
  <r>
    <x v="333"/>
    <s v="BAUD KLIP PLASTIK KECIL"/>
    <s v="BAUD"/>
    <s v="BAUDMU"/>
    <x v="1"/>
    <n v="1000"/>
    <n v="10"/>
    <s v="AAR"/>
    <s v=""/>
    <s v="1"/>
    <n v="1"/>
    <n v="22"/>
    <n v="19"/>
    <n v="16"/>
    <n v="18"/>
    <n v="8"/>
    <n v="6"/>
    <n v="17"/>
    <n v="13"/>
    <n v="7"/>
    <n v="17"/>
    <n v="14"/>
    <n v="11"/>
    <n v="22"/>
    <n v="41"/>
    <n v="35"/>
    <n v="34"/>
    <n v="26"/>
    <n v="14"/>
    <n v="23"/>
    <n v="30"/>
    <n v="20"/>
    <n v="30"/>
    <n v="31"/>
    <n v="25"/>
    <n v="33"/>
    <n v="41"/>
    <n v="22"/>
    <x v="66"/>
    <x v="2"/>
    <n v="27"/>
    <n v="0"/>
    <n v="27"/>
    <x v="28"/>
    <n v="11"/>
  </r>
  <r>
    <x v="334"/>
    <s v="BAUD OLI GARDAN"/>
    <s v="BAUD"/>
    <s v="BAUDMU"/>
    <x v="0"/>
    <n v="1500"/>
    <n v="2"/>
    <s v="NJ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2"/>
    <n v="2"/>
    <n v="0"/>
    <n v="2"/>
    <x v="1"/>
    <n v="1"/>
  </r>
  <r>
    <x v="336"/>
    <s v="BAUD VISOR NMAX"/>
    <s v="BAUD"/>
    <s v="ORISIN"/>
    <x v="0"/>
    <n v="900"/>
    <n v="1"/>
    <s v="TKKNCN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2"/>
    <n v="1"/>
    <n v="0"/>
    <n v="1"/>
    <x v="2"/>
    <n v="1"/>
  </r>
  <r>
    <x v="720"/>
    <s v="BAUD L SOCKBEKER DEPAN IMI"/>
    <s v="BAUD"/>
    <s v="IMITAS"/>
    <x v="0"/>
    <n v="115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1"/>
    <x v="2"/>
    <n v="1"/>
    <n v="0"/>
    <n v="1"/>
    <x v="2"/>
    <n v="1"/>
  </r>
  <r>
    <x v="341"/>
    <s v="BOHLAM CUMI SPEEDOMETER IMI (PS)"/>
    <s v="KELISTRIKAN. STATER/ENGKOL"/>
    <s v="IMITAS"/>
    <x v="1"/>
    <n v="1000"/>
    <n v="1"/>
    <s v="GSM"/>
    <s v=""/>
    <n v="1"/>
    <n v="1"/>
    <n v="2"/>
    <n v="3"/>
    <n v="12"/>
    <n v="4"/>
    <n v="11"/>
    <n v="7"/>
    <n v="4"/>
    <n v="0"/>
    <n v="3"/>
    <n v="2"/>
    <n v="4"/>
    <n v="4"/>
    <n v="12"/>
    <n v="5"/>
    <n v="15"/>
    <n v="16"/>
    <n v="15"/>
    <n v="18"/>
    <n v="11"/>
    <n v="4"/>
    <n v="3"/>
    <n v="2"/>
    <n v="6"/>
    <n v="8"/>
    <n v="6"/>
    <n v="18"/>
    <n v="12"/>
    <x v="23"/>
    <x v="2"/>
    <n v="16"/>
    <n v="0"/>
    <n v="16"/>
    <x v="17"/>
    <n v="6"/>
  </r>
  <r>
    <x v="342"/>
    <s v="BRIGHT GAS 220G"/>
    <s v="CAIRAN"/>
    <s v="IMITAS"/>
    <x v="0"/>
    <n v="5400"/>
    <n v="1"/>
    <s v="IDM"/>
    <s v=""/>
    <s v="1"/>
    <n v="5"/>
    <n v="0"/>
    <n v="0"/>
    <n v="0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5"/>
    <n v="5"/>
    <n v="0"/>
    <n v="0"/>
    <n v="5"/>
    <n v="5"/>
    <x v="14"/>
    <x v="2"/>
    <n v="5"/>
    <n v="0"/>
    <n v="5"/>
    <x v="13"/>
    <n v="3"/>
  </r>
  <r>
    <x v="721"/>
    <s v="BOSH ARM H. SUPRAFIT/REVO IMI"/>
    <s v="NOSTOK"/>
    <s v="IMITAS"/>
    <x v="0"/>
    <n v="10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x v="0"/>
    <x v="2"/>
    <n v="0"/>
    <n v="0"/>
    <n v="0"/>
    <x v="0"/>
    <n v="0"/>
  </r>
  <r>
    <x v="722"/>
    <s v="BAN LUAR TUBLES 90/90-14 IRC"/>
    <s v=""/>
    <s v="ORISIN"/>
    <x v="0"/>
    <n v="22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723"/>
    <s v="BAN TUBLES IRC 80/90-14"/>
    <s v="NOSTOK"/>
    <s v="ORISIN"/>
    <x v="0"/>
    <n v="196000"/>
    <n v="1"/>
    <s v="JWD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344"/>
    <s v="BATERAI REMOTE"/>
    <s v="KELISTRIKAN. STATER/ENGKOL"/>
    <s v="IMITAS"/>
    <x v="0"/>
    <n v="13084"/>
    <n v="1"/>
    <s v="IDM"/>
    <s v=""/>
    <n v="1"/>
    <n v="1"/>
    <n v="0"/>
    <n v="1"/>
    <n v="1"/>
    <n v="0"/>
    <n v="0"/>
    <n v="0"/>
    <n v="0"/>
    <n v="1"/>
    <n v="0"/>
    <n v="0"/>
    <n v="0"/>
    <n v="0"/>
    <n v="1"/>
    <n v="1"/>
    <n v="2"/>
    <n v="1"/>
    <n v="0"/>
    <n v="0"/>
    <n v="0"/>
    <n v="1"/>
    <n v="1"/>
    <n v="1"/>
    <n v="0"/>
    <n v="0"/>
    <n v="0"/>
    <n v="2"/>
    <n v="1"/>
    <x v="1"/>
    <x v="2"/>
    <n v="3"/>
    <n v="0"/>
    <n v="3"/>
    <x v="10"/>
    <n v="1"/>
  </r>
  <r>
    <x v="345"/>
    <s v="BAUD CVT PANJANG  8CM"/>
    <s v="BAUD"/>
    <s v="BAUDMU"/>
    <x v="3"/>
    <n v="2000"/>
    <n v="1"/>
    <s v="BLJ"/>
    <s v=""/>
    <n v="1"/>
    <n v="1"/>
    <n v="0"/>
    <n v="1"/>
    <n v="1"/>
    <n v="0"/>
    <n v="2"/>
    <n v="0"/>
    <n v="2"/>
    <n v="0"/>
    <n v="0"/>
    <n v="0"/>
    <n v="1"/>
    <n v="0"/>
    <n v="2"/>
    <n v="1"/>
    <n v="2"/>
    <n v="1"/>
    <n v="2"/>
    <n v="2"/>
    <n v="2"/>
    <n v="2"/>
    <n v="0"/>
    <n v="0"/>
    <n v="1"/>
    <n v="1"/>
    <n v="0"/>
    <n v="2"/>
    <n v="2"/>
    <x v="1"/>
    <x v="2"/>
    <n v="2"/>
    <n v="0"/>
    <n v="2"/>
    <x v="1"/>
    <n v="1"/>
  </r>
  <r>
    <x v="724"/>
    <s v="CDI/ECU VARIO CARBU IMI"/>
    <s v="NOSTOK"/>
    <s v="IMITAS"/>
    <x v="0"/>
    <n v="218000"/>
    <n v="1"/>
    <s v="NP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346"/>
    <s v="BUSI NGK Y.MIO J CR6HSA"/>
    <s v="KELISTRIKAN. STATER/ENGKOL"/>
    <s v="IMITAS"/>
    <x v="2"/>
    <n v="20500"/>
    <n v="1"/>
    <s v="GSM"/>
    <s v=""/>
    <n v="1"/>
    <n v="1"/>
    <n v="1"/>
    <n v="1"/>
    <n v="3"/>
    <n v="0"/>
    <n v="0"/>
    <n v="0"/>
    <n v="0"/>
    <n v="0"/>
    <n v="0"/>
    <n v="1"/>
    <n v="0"/>
    <n v="0"/>
    <n v="3"/>
    <n v="2"/>
    <n v="4"/>
    <n v="3"/>
    <n v="0"/>
    <n v="0"/>
    <n v="0"/>
    <n v="0"/>
    <n v="0"/>
    <n v="1"/>
    <n v="1"/>
    <n v="0"/>
    <n v="1"/>
    <n v="4"/>
    <n v="3"/>
    <x v="12"/>
    <x v="2"/>
    <n v="4"/>
    <n v="0"/>
    <n v="4"/>
    <x v="8"/>
    <n v="2"/>
  </r>
  <r>
    <x v="347"/>
    <s v="BUSI NGK CR8E"/>
    <s v="KELISTRIKAN. STATER/ENGKOL"/>
    <s v="IMITAS"/>
    <x v="3"/>
    <n v="18000"/>
    <n v="1"/>
    <s v="GSM"/>
    <s v=""/>
    <s v="1"/>
    <n v="1"/>
    <n v="2"/>
    <n v="1"/>
    <n v="0"/>
    <n v="0"/>
    <n v="0"/>
    <n v="2"/>
    <n v="1"/>
    <n v="0"/>
    <n v="0"/>
    <n v="3"/>
    <n v="0"/>
    <n v="0"/>
    <n v="3"/>
    <n v="3"/>
    <n v="1"/>
    <n v="0"/>
    <n v="0"/>
    <n v="2"/>
    <n v="3"/>
    <n v="1"/>
    <n v="0"/>
    <n v="3"/>
    <n v="3"/>
    <n v="0"/>
    <n v="2"/>
    <n v="3"/>
    <n v="3"/>
    <x v="13"/>
    <x v="2"/>
    <n v="2"/>
    <n v="0"/>
    <n v="2"/>
    <x v="1"/>
    <n v="2"/>
  </r>
  <r>
    <x v="725"/>
    <s v="COVER RADIATOR DALAM VARIO 125 IMI"/>
    <s v="BODYPART"/>
    <s v="IMITAS"/>
    <x v="0"/>
    <n v="3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726"/>
    <s v="COP TOMBOL KLAKSON STARTER/MASH/KARISMA"/>
    <s v=""/>
    <s v="IMITAS"/>
    <x v="0"/>
    <n v="7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2"/>
    <n v="0"/>
    <n v="0"/>
    <n v="0"/>
    <x v="0"/>
    <n v="1"/>
  </r>
  <r>
    <x v="348"/>
    <s v="DISC PAD BELAKANG H.PCX 150 MST (PB)"/>
    <s v="REM"/>
    <s v="BAUDMU"/>
    <x v="2"/>
    <n v="21000"/>
    <n v="1"/>
    <s v=""/>
    <s v=""/>
    <n v="1"/>
    <n v="1"/>
    <n v="1"/>
    <n v="1"/>
    <n v="2"/>
    <n v="0"/>
    <n v="0"/>
    <n v="0"/>
    <n v="1"/>
    <n v="0"/>
    <n v="0"/>
    <n v="0"/>
    <n v="0"/>
    <n v="0"/>
    <n v="2"/>
    <n v="2"/>
    <n v="3"/>
    <n v="2"/>
    <n v="0"/>
    <n v="0"/>
    <n v="1"/>
    <n v="1"/>
    <n v="0"/>
    <n v="0"/>
    <n v="0"/>
    <n v="0"/>
    <n v="1"/>
    <n v="3"/>
    <n v="2"/>
    <x v="13"/>
    <x v="2"/>
    <n v="5"/>
    <n v="0"/>
    <n v="5"/>
    <x v="13"/>
    <n v="1"/>
  </r>
  <r>
    <x v="350"/>
    <s v="DISC PAD H.BLADE/REVO MST (PB)"/>
    <s v="REM"/>
    <s v="BAUDMU"/>
    <x v="0"/>
    <n v="11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2"/>
    <n v="2"/>
    <n v="0"/>
    <n v="2"/>
    <x v="1"/>
    <n v="1"/>
  </r>
  <r>
    <x v="351"/>
    <s v="DISC PAD DEPAN H.PCX 150 MST (PB)"/>
    <s v="REM"/>
    <s v="BAUDMU"/>
    <x v="2"/>
    <n v="21000"/>
    <n v="1"/>
    <s v=""/>
    <s v=""/>
    <n v="1"/>
    <n v="1"/>
    <n v="0"/>
    <n v="0"/>
    <n v="0"/>
    <n v="1"/>
    <n v="0"/>
    <n v="0"/>
    <n v="1"/>
    <n v="0"/>
    <n v="1"/>
    <n v="1"/>
    <n v="0"/>
    <n v="0"/>
    <n v="1"/>
    <n v="0"/>
    <n v="0"/>
    <n v="1"/>
    <n v="1"/>
    <n v="0"/>
    <n v="1"/>
    <n v="1"/>
    <n v="1"/>
    <n v="1"/>
    <n v="1"/>
    <n v="0"/>
    <n v="0"/>
    <n v="1"/>
    <n v="1"/>
    <x v="2"/>
    <x v="2"/>
    <n v="4"/>
    <n v="0"/>
    <n v="4"/>
    <x v="8"/>
    <n v="1"/>
  </r>
  <r>
    <x v="727"/>
    <s v="DISC PAD DEPAN H.PCX 150 INDOPART"/>
    <s v="REM"/>
    <s v="IMITAS"/>
    <x v="0"/>
    <n v="18500"/>
    <n v="1"/>
    <s v=""/>
    <s v=""/>
    <n v="1"/>
    <n v="1"/>
    <n v="1"/>
    <n v="0"/>
    <n v="1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1"/>
    <n v="1"/>
    <n v="1"/>
    <x v="2"/>
    <x v="2"/>
    <n v="0"/>
    <n v="0"/>
    <n v="0"/>
    <x v="0"/>
    <n v="1"/>
  </r>
  <r>
    <x v="352"/>
    <s v="DISC PAD DEPAN H.SUPRA X-125 MST (PB)"/>
    <s v="REM"/>
    <s v="BAUDMU"/>
    <x v="0"/>
    <n v="11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1"/>
    <x v="2"/>
    <n v="1"/>
    <n v="0"/>
    <n v="1"/>
    <x v="2"/>
    <n v="1"/>
  </r>
  <r>
    <x v="353"/>
    <s v="DOUBLE TAPE FOAM"/>
    <s v="BAHAN HABIS PAKAI"/>
    <s v="IMITAS"/>
    <x v="3"/>
    <n v="8500"/>
    <n v="1"/>
    <s v="FC"/>
    <s v=""/>
    <n v="1"/>
    <n v="1"/>
    <n v="1"/>
    <n v="1"/>
    <n v="0"/>
    <n v="2"/>
    <n v="1"/>
    <n v="0"/>
    <n v="0"/>
    <n v="1"/>
    <n v="2"/>
    <n v="1"/>
    <n v="1"/>
    <n v="1"/>
    <n v="2"/>
    <n v="2"/>
    <n v="1"/>
    <n v="2"/>
    <n v="3"/>
    <n v="1"/>
    <n v="0"/>
    <n v="1"/>
    <n v="3"/>
    <n v="2"/>
    <n v="2"/>
    <n v="2"/>
    <n v="2"/>
    <n v="3"/>
    <n v="2"/>
    <x v="13"/>
    <x v="2"/>
    <n v="2"/>
    <n v="0"/>
    <n v="2"/>
    <x v="1"/>
    <n v="1"/>
  </r>
  <r>
    <x v="582"/>
    <s v="DISC PAD Y.MIO M3 MST (PB)"/>
    <s v="REM"/>
    <s v="BAUDMU"/>
    <x v="3"/>
    <n v="11000"/>
    <n v="1"/>
    <s v=""/>
    <s v=""/>
    <n v="1"/>
    <n v="1"/>
    <n v="2"/>
    <n v="1"/>
    <n v="1"/>
    <n v="2"/>
    <n v="0"/>
    <n v="0"/>
    <n v="1"/>
    <n v="2"/>
    <n v="0"/>
    <n v="0"/>
    <n v="0"/>
    <n v="0"/>
    <n v="2"/>
    <n v="3"/>
    <n v="2"/>
    <n v="3"/>
    <n v="2"/>
    <n v="0"/>
    <n v="1"/>
    <n v="3"/>
    <n v="2"/>
    <n v="2"/>
    <n v="0"/>
    <n v="0"/>
    <n v="2"/>
    <n v="3"/>
    <n v="2"/>
    <x v="13"/>
    <x v="2"/>
    <n v="5"/>
    <n v="0"/>
    <n v="5"/>
    <x v="13"/>
    <n v="1"/>
  </r>
  <r>
    <x v="355"/>
    <s v="DISC PAD Y.MIO SOUL NEW MST (PB)"/>
    <s v="REM"/>
    <s v="BAUDMU"/>
    <x v="2"/>
    <n v="11000"/>
    <n v="1"/>
    <s v=""/>
    <s v=""/>
    <n v="1"/>
    <n v="1"/>
    <n v="1"/>
    <n v="0"/>
    <n v="0"/>
    <n v="2"/>
    <n v="0"/>
    <n v="0"/>
    <n v="1"/>
    <n v="0"/>
    <n v="0"/>
    <n v="0"/>
    <n v="0"/>
    <n v="1"/>
    <n v="2"/>
    <n v="1"/>
    <n v="0"/>
    <n v="2"/>
    <n v="2"/>
    <n v="0"/>
    <n v="1"/>
    <n v="1"/>
    <n v="0"/>
    <n v="0"/>
    <n v="0"/>
    <n v="1"/>
    <n v="2"/>
    <n v="2"/>
    <n v="2"/>
    <x v="1"/>
    <x v="2"/>
    <n v="4"/>
    <n v="0"/>
    <n v="4"/>
    <x v="8"/>
    <n v="1"/>
  </r>
  <r>
    <x v="356"/>
    <s v="DISC PAD H.VARIO 125 NEW/GENIO MST (PB)"/>
    <s v="REM"/>
    <s v="BAUDMU"/>
    <x v="0"/>
    <n v="15000"/>
    <n v="1"/>
    <s v="GSM"/>
    <s v=""/>
    <s v="1"/>
    <n v="1"/>
    <n v="0"/>
    <n v="0"/>
    <n v="0"/>
    <n v="0"/>
    <n v="1"/>
    <n v="0"/>
    <n v="0"/>
    <n v="1"/>
    <n v="0"/>
    <n v="1"/>
    <n v="0"/>
    <n v="0"/>
    <n v="1"/>
    <n v="0"/>
    <n v="0"/>
    <n v="0"/>
    <n v="1"/>
    <n v="1"/>
    <n v="0"/>
    <n v="1"/>
    <n v="1"/>
    <n v="2"/>
    <n v="1"/>
    <n v="0"/>
    <n v="0"/>
    <n v="2"/>
    <n v="1"/>
    <x v="1"/>
    <x v="2"/>
    <n v="4"/>
    <n v="0"/>
    <n v="4"/>
    <x v="8"/>
    <n v="1"/>
  </r>
  <r>
    <x v="584"/>
    <s v="COVER DUDUKAN RADIATOR VARIO 125 IMI"/>
    <s v="BODYPART"/>
    <s v="IMITAS"/>
    <x v="0"/>
    <n v="5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358"/>
    <s v="DISC PAD H.VARIO TECHNO/VARIO MST (PB)"/>
    <s v="REM"/>
    <s v="BAUDMU"/>
    <x v="3"/>
    <n v="11000"/>
    <n v="1"/>
    <s v="GSM"/>
    <s v=""/>
    <n v="1"/>
    <n v="1"/>
    <n v="0"/>
    <n v="4"/>
    <n v="3"/>
    <n v="1"/>
    <n v="5"/>
    <n v="0"/>
    <n v="3"/>
    <n v="1"/>
    <n v="5"/>
    <n v="1"/>
    <n v="3"/>
    <n v="0"/>
    <n v="5"/>
    <n v="4"/>
    <n v="7"/>
    <n v="4"/>
    <n v="6"/>
    <n v="5"/>
    <n v="3"/>
    <n v="4"/>
    <n v="6"/>
    <n v="2"/>
    <n v="4"/>
    <n v="3"/>
    <n v="0"/>
    <n v="7"/>
    <n v="5"/>
    <x v="19"/>
    <x v="2"/>
    <n v="4"/>
    <n v="0"/>
    <n v="4"/>
    <x v="8"/>
    <n v="3"/>
  </r>
  <r>
    <x v="360"/>
    <s v="OLI MATIC ENDURO G 0.8"/>
    <s v="CAIRAN"/>
    <s v="OLIGEN"/>
    <x v="3"/>
    <n v="37500"/>
    <n v="3"/>
    <s v="HKJ"/>
    <s v=""/>
    <n v="1"/>
    <n v="1"/>
    <n v="1"/>
    <n v="1"/>
    <n v="0"/>
    <n v="0"/>
    <n v="2"/>
    <n v="2"/>
    <n v="1"/>
    <n v="4"/>
    <n v="1"/>
    <n v="1"/>
    <n v="3"/>
    <n v="2"/>
    <n v="4"/>
    <n v="2"/>
    <n v="1"/>
    <n v="0"/>
    <n v="2"/>
    <n v="4"/>
    <n v="3"/>
    <n v="5"/>
    <n v="5"/>
    <n v="5"/>
    <n v="4"/>
    <n v="5"/>
    <n v="3"/>
    <n v="5"/>
    <n v="4"/>
    <x v="14"/>
    <x v="2"/>
    <n v="4"/>
    <n v="0"/>
    <n v="4"/>
    <x v="8"/>
    <n v="2"/>
  </r>
  <r>
    <x v="361"/>
    <s v="OLI GEAR ENDURO 120ML"/>
    <s v="CAIRAN"/>
    <s v="ORISIN"/>
    <x v="2"/>
    <n v="14000"/>
    <n v="2"/>
    <s v="GSM"/>
    <s v=""/>
    <n v="1"/>
    <n v="1"/>
    <n v="0"/>
    <n v="2"/>
    <n v="0"/>
    <n v="0"/>
    <n v="1"/>
    <n v="0"/>
    <n v="1"/>
    <n v="0"/>
    <n v="1"/>
    <n v="0"/>
    <n v="0"/>
    <n v="1"/>
    <n v="2"/>
    <n v="2"/>
    <n v="2"/>
    <n v="0"/>
    <n v="1"/>
    <n v="1"/>
    <n v="1"/>
    <n v="1"/>
    <n v="1"/>
    <n v="0"/>
    <n v="0"/>
    <n v="1"/>
    <n v="1"/>
    <n v="2"/>
    <n v="2"/>
    <x v="1"/>
    <x v="2"/>
    <n v="3"/>
    <n v="0"/>
    <n v="3"/>
    <x v="10"/>
    <n v="1"/>
  </r>
  <r>
    <x v="728"/>
    <s v="FILTER FUEL PUMP H. CBR-150 IMI"/>
    <s v="NOSTOK"/>
    <s v="IMITAS"/>
    <x v="0"/>
    <n v="13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1"/>
    <n v="0"/>
    <n v="1"/>
    <x v="2"/>
    <n v="0"/>
  </r>
  <r>
    <x v="363"/>
    <s v="BAN TUBLES FDR 100/90-12"/>
    <s v="RODA"/>
    <s v="ORISIN"/>
    <x v="0"/>
    <n v="204000"/>
    <n v="1"/>
    <s v="NP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2"/>
    <x v="2"/>
    <n v="0"/>
    <n v="0"/>
    <n v="0"/>
    <x v="0"/>
    <n v="1"/>
  </r>
  <r>
    <x v="729"/>
    <s v="FILTER FUEL PUMP Y.VIXION"/>
    <s v="FILTER"/>
    <s v="IMITAS"/>
    <x v="0"/>
    <n v="21000"/>
    <n v="1"/>
    <s v="GSM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366"/>
    <s v="FLASHER RITING VARIASI"/>
    <s v="KELISTRIKAN. STATER/ENGKOL"/>
    <s v="VARIAS"/>
    <x v="2"/>
    <n v="11000"/>
    <n v="1"/>
    <s v="HKJ"/>
    <s v=""/>
    <s v="1"/>
    <n v="1"/>
    <n v="0"/>
    <n v="1"/>
    <n v="0"/>
    <n v="1"/>
    <n v="0"/>
    <n v="0"/>
    <n v="0"/>
    <n v="0"/>
    <n v="1"/>
    <n v="1"/>
    <n v="0"/>
    <n v="0"/>
    <n v="1"/>
    <n v="1"/>
    <n v="1"/>
    <n v="1"/>
    <n v="1"/>
    <n v="0"/>
    <n v="0"/>
    <n v="0"/>
    <n v="1"/>
    <n v="1"/>
    <n v="1"/>
    <n v="0"/>
    <n v="0"/>
    <n v="1"/>
    <n v="1"/>
    <x v="1"/>
    <x v="2"/>
    <n v="3"/>
    <n v="0"/>
    <n v="3"/>
    <x v="10"/>
    <n v="1"/>
  </r>
  <r>
    <x v="730"/>
    <s v="KABEL REM Y.MIO IMI"/>
    <s v="NOSTOK"/>
    <s v="IMITAS"/>
    <x v="0"/>
    <n v="35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367"/>
    <s v="FILTER FUEL PUMP H. GENIO IMI"/>
    <s v="FILTER"/>
    <s v="IMITAS"/>
    <x v="2"/>
    <n v="15000"/>
    <n v="1"/>
    <s v=""/>
    <s v=""/>
    <n v="1"/>
    <n v="1"/>
    <n v="1"/>
    <n v="0"/>
    <n v="1"/>
    <n v="1"/>
    <n v="0"/>
    <n v="0"/>
    <n v="0"/>
    <n v="1"/>
    <n v="0"/>
    <n v="0"/>
    <n v="0"/>
    <n v="0"/>
    <n v="1"/>
    <n v="1"/>
    <n v="1"/>
    <n v="2"/>
    <n v="1"/>
    <n v="0"/>
    <n v="0"/>
    <n v="1"/>
    <n v="1"/>
    <n v="1"/>
    <n v="0"/>
    <n v="0"/>
    <n v="1"/>
    <n v="2"/>
    <n v="1"/>
    <x v="1"/>
    <x v="2"/>
    <n v="2"/>
    <n v="0"/>
    <n v="2"/>
    <x v="1"/>
    <n v="1"/>
  </r>
  <r>
    <x v="368"/>
    <s v="FILTER FUEL PUMP / FILTER FP H.BEAT IMI"/>
    <s v="FILTER"/>
    <s v="IMITAS"/>
    <x v="3"/>
    <n v="17000"/>
    <n v="1"/>
    <s v="GSM"/>
    <s v=""/>
    <n v="1"/>
    <n v="1"/>
    <n v="2"/>
    <n v="1"/>
    <n v="1"/>
    <n v="1"/>
    <n v="1"/>
    <n v="1"/>
    <n v="3"/>
    <n v="1"/>
    <n v="3"/>
    <n v="0"/>
    <n v="0"/>
    <n v="0"/>
    <n v="3"/>
    <n v="3"/>
    <n v="2"/>
    <n v="2"/>
    <n v="2"/>
    <n v="2"/>
    <n v="4"/>
    <n v="4"/>
    <n v="4"/>
    <n v="1"/>
    <n v="0"/>
    <n v="0"/>
    <n v="2"/>
    <n v="4"/>
    <n v="3"/>
    <x v="12"/>
    <x v="2"/>
    <n v="4"/>
    <n v="0"/>
    <n v="4"/>
    <x v="8"/>
    <n v="2"/>
  </r>
  <r>
    <x v="369"/>
    <s v="FILTER FUEL PUMP / FILTER FP H.VARIO 125 LAMA IMI"/>
    <s v="FILTER"/>
    <s v="IMITAS"/>
    <x v="3"/>
    <n v="25000"/>
    <n v="1"/>
    <s v="GSM"/>
    <s v=""/>
    <n v="1"/>
    <n v="1"/>
    <n v="0"/>
    <n v="0"/>
    <n v="1"/>
    <n v="2"/>
    <n v="1"/>
    <n v="2"/>
    <n v="0"/>
    <n v="2"/>
    <n v="1"/>
    <n v="2"/>
    <n v="3"/>
    <n v="2"/>
    <n v="3"/>
    <n v="0"/>
    <n v="1"/>
    <n v="3"/>
    <n v="3"/>
    <n v="3"/>
    <n v="2"/>
    <n v="2"/>
    <n v="3"/>
    <n v="4"/>
    <n v="5"/>
    <n v="5"/>
    <n v="2"/>
    <n v="5"/>
    <n v="3"/>
    <x v="14"/>
    <x v="2"/>
    <n v="2"/>
    <n v="0"/>
    <n v="2"/>
    <x v="1"/>
    <n v="2"/>
  </r>
  <r>
    <x v="370"/>
    <s v="OLI SHOCK JUMBO (OLI SOK)"/>
    <s v="CAIRAN"/>
    <s v="IMITAS"/>
    <x v="3"/>
    <n v="9500"/>
    <n v="1"/>
    <s v="HKJ"/>
    <s v=""/>
    <n v="1"/>
    <n v="1"/>
    <n v="2"/>
    <n v="1"/>
    <n v="1"/>
    <n v="1"/>
    <n v="0"/>
    <n v="1"/>
    <n v="3"/>
    <n v="5"/>
    <n v="0"/>
    <n v="0"/>
    <n v="1"/>
    <n v="1"/>
    <n v="5"/>
    <n v="3"/>
    <n v="2"/>
    <n v="2"/>
    <n v="1"/>
    <n v="1"/>
    <n v="4"/>
    <n v="8"/>
    <n v="5"/>
    <n v="5"/>
    <n v="1"/>
    <n v="2"/>
    <n v="3"/>
    <n v="8"/>
    <n v="5"/>
    <x v="3"/>
    <x v="2"/>
    <n v="8"/>
    <n v="0"/>
    <n v="8"/>
    <x v="7"/>
    <n v="3"/>
  </r>
  <r>
    <x v="371"/>
    <s v="MINYAK REM 50ML"/>
    <s v="CAIRAN"/>
    <s v="IMITAS"/>
    <x v="1"/>
    <n v="5500"/>
    <n v="1"/>
    <s v="HKJ"/>
    <s v=""/>
    <n v="1"/>
    <n v="1"/>
    <n v="5"/>
    <n v="16"/>
    <n v="10"/>
    <n v="11"/>
    <n v="8"/>
    <n v="5"/>
    <n v="7"/>
    <n v="9"/>
    <n v="10"/>
    <n v="5"/>
    <n v="3"/>
    <n v="5"/>
    <n v="16"/>
    <n v="21"/>
    <n v="26"/>
    <n v="21"/>
    <n v="19"/>
    <n v="13"/>
    <n v="12"/>
    <n v="16"/>
    <n v="19"/>
    <n v="14"/>
    <n v="8"/>
    <n v="8"/>
    <n v="10"/>
    <n v="26"/>
    <n v="16"/>
    <x v="50"/>
    <x v="2"/>
    <n v="12"/>
    <n v="0"/>
    <n v="12"/>
    <x v="16"/>
    <n v="8"/>
  </r>
  <r>
    <x v="731"/>
    <s v="GIGI POMPA OLI H.PCX 160 IMI"/>
    <s v="NOSTOK"/>
    <s v="IMITAS"/>
    <x v="0"/>
    <n v="3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374"/>
    <s v="BAUD CROM PANJANG 2.5CM"/>
    <s v="BAUD"/>
    <s v="BAUDMU"/>
    <x v="0"/>
    <n v="900"/>
    <n v="2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2"/>
    <n v="4"/>
    <n v="0"/>
    <n v="4"/>
    <x v="8"/>
    <n v="1"/>
  </r>
  <r>
    <x v="376"/>
    <s v="BAUD TUTUP MINYAK REM ATAS UNIVERSAL"/>
    <s v="BAUD"/>
    <s v="BAUDMU"/>
    <x v="2"/>
    <n v="400"/>
    <n v="10"/>
    <s v="GSM"/>
    <s v=""/>
    <n v="1"/>
    <n v="1"/>
    <n v="0"/>
    <n v="5"/>
    <n v="3"/>
    <n v="0"/>
    <n v="0"/>
    <n v="0"/>
    <n v="0"/>
    <n v="0"/>
    <n v="0"/>
    <n v="0"/>
    <n v="0"/>
    <n v="0"/>
    <n v="5"/>
    <n v="5"/>
    <n v="8"/>
    <n v="3"/>
    <n v="0"/>
    <n v="0"/>
    <n v="0"/>
    <n v="0"/>
    <n v="0"/>
    <n v="0"/>
    <n v="0"/>
    <n v="0"/>
    <n v="0"/>
    <n v="8"/>
    <n v="5"/>
    <x v="50"/>
    <x v="2"/>
    <n v="20"/>
    <n v="0"/>
    <n v="20"/>
    <x v="38"/>
    <n v="3"/>
  </r>
  <r>
    <x v="732"/>
    <s v="REPAIR KIT H.KARISMA IMI"/>
    <s v="NOSTOK"/>
    <s v="IMITAS"/>
    <x v="0"/>
    <n v="200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377"/>
    <s v="COOL STATER H.BLADE IMI"/>
    <s v="KELISTRIKAN. STATER/ENGKOL"/>
    <s v="IMITAS"/>
    <x v="0"/>
    <n v="13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2"/>
    <n v="3"/>
    <n v="0"/>
    <n v="3"/>
    <x v="10"/>
    <n v="1"/>
  </r>
  <r>
    <x v="590"/>
    <s v="COOL STATER H.KARISMA IMI"/>
    <s v="KELISTRIKAN. STATER/ENGKOL"/>
    <s v="IMITAS"/>
    <x v="0"/>
    <n v="12000"/>
    <n v="1"/>
    <s v="GSM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2"/>
    <n v="2"/>
    <n v="0"/>
    <n v="2"/>
    <x v="1"/>
    <n v="1"/>
  </r>
  <r>
    <x v="379"/>
    <s v="DISC PAD H.VARIO LAMA INDOPART"/>
    <s v="NOSTOK"/>
    <s v="IMITAS"/>
    <x v="0"/>
    <n v="18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380"/>
    <s v="KANCING RANTAI 420 C/L IMI"/>
    <s v="RODA"/>
    <s v="IMITAS"/>
    <x v="0"/>
    <n v="25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1"/>
    <x v="2"/>
    <n v="2"/>
    <n v="0"/>
    <n v="2"/>
    <x v="1"/>
    <n v="1"/>
  </r>
  <r>
    <x v="382"/>
    <s v="MASTER REM S.SATRIA BELAKANG/SUPRA X 125 IMI "/>
    <s v="REM"/>
    <s v="IMITAS"/>
    <x v="0"/>
    <n v="13500"/>
    <n v="1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x v="1"/>
    <x v="2"/>
    <n v="1"/>
    <n v="0"/>
    <n v="1"/>
    <x v="2"/>
    <n v="1"/>
  </r>
  <r>
    <x v="383"/>
    <s v="MASTER REM Y.MIO IMI"/>
    <s v="REM"/>
    <s v="IMITAS"/>
    <x v="3"/>
    <n v="12500"/>
    <n v="1"/>
    <s v="HKJ"/>
    <s v=""/>
    <n v="1"/>
    <n v="1"/>
    <n v="1"/>
    <n v="1"/>
    <n v="0"/>
    <n v="1"/>
    <n v="0"/>
    <n v="0"/>
    <n v="3"/>
    <n v="0"/>
    <n v="0"/>
    <n v="1"/>
    <n v="2"/>
    <n v="0"/>
    <n v="3"/>
    <n v="2"/>
    <n v="1"/>
    <n v="1"/>
    <n v="1"/>
    <n v="0"/>
    <n v="3"/>
    <n v="3"/>
    <n v="0"/>
    <n v="1"/>
    <n v="3"/>
    <n v="2"/>
    <n v="1"/>
    <n v="3"/>
    <n v="3"/>
    <x v="13"/>
    <x v="2"/>
    <n v="2"/>
    <n v="0"/>
    <n v="2"/>
    <x v="1"/>
    <n v="2"/>
  </r>
  <r>
    <x v="384"/>
    <s v="ORING TUTUP KLEP H.GRAND/SUPRA IMI"/>
    <s v="KARET &amp; SELANG"/>
    <s v="IMITAS"/>
    <x v="2"/>
    <n v="5000"/>
    <n v="1"/>
    <s v="GSM"/>
    <s v=""/>
    <n v="1"/>
    <n v="1"/>
    <n v="0"/>
    <n v="0"/>
    <n v="0"/>
    <n v="0"/>
    <n v="1"/>
    <n v="1"/>
    <n v="0"/>
    <n v="1"/>
    <n v="0"/>
    <n v="1"/>
    <n v="1"/>
    <n v="1"/>
    <n v="1"/>
    <n v="0"/>
    <n v="0"/>
    <n v="0"/>
    <n v="1"/>
    <n v="2"/>
    <n v="1"/>
    <n v="1"/>
    <n v="1"/>
    <n v="2"/>
    <n v="2"/>
    <n v="2"/>
    <n v="1"/>
    <n v="2"/>
    <n v="1"/>
    <x v="1"/>
    <x v="2"/>
    <n v="5"/>
    <n v="0"/>
    <n v="5"/>
    <x v="13"/>
    <n v="1"/>
  </r>
  <r>
    <x v="385"/>
    <s v="ORING TUTUP KLEP H.KARISMA/SUPRAX 125 IMI"/>
    <s v="KARET &amp; SELANG"/>
    <s v="IMITAS"/>
    <x v="0"/>
    <n v="2500"/>
    <n v="1"/>
    <s v="GSM"/>
    <s v=""/>
    <n v="1"/>
    <n v="1"/>
    <n v="0"/>
    <n v="0"/>
    <n v="0"/>
    <n v="1"/>
    <n v="0"/>
    <n v="0"/>
    <n v="2"/>
    <n v="0"/>
    <n v="0"/>
    <n v="0"/>
    <n v="0"/>
    <n v="0"/>
    <n v="2"/>
    <n v="0"/>
    <n v="0"/>
    <n v="1"/>
    <n v="1"/>
    <n v="0"/>
    <n v="2"/>
    <n v="2"/>
    <n v="0"/>
    <n v="0"/>
    <n v="0"/>
    <n v="0"/>
    <n v="0"/>
    <n v="2"/>
    <n v="2"/>
    <x v="1"/>
    <x v="2"/>
    <n v="4"/>
    <n v="0"/>
    <n v="4"/>
    <x v="8"/>
    <n v="1"/>
  </r>
  <r>
    <x v="386"/>
    <s v="ORING TUTUP KLEP Y.MIO IMI (ORING FP)"/>
    <s v="KARET &amp; SELANG"/>
    <s v="IMITAS"/>
    <x v="1"/>
    <n v="2000"/>
    <n v="1"/>
    <s v="GSM"/>
    <s v=""/>
    <n v="1"/>
    <n v="1"/>
    <n v="3"/>
    <n v="3"/>
    <n v="4"/>
    <n v="3"/>
    <n v="2"/>
    <n v="2"/>
    <n v="6"/>
    <n v="4"/>
    <n v="4"/>
    <n v="2"/>
    <n v="3"/>
    <n v="2"/>
    <n v="6"/>
    <n v="6"/>
    <n v="7"/>
    <n v="7"/>
    <n v="5"/>
    <n v="4"/>
    <n v="8"/>
    <n v="10"/>
    <n v="8"/>
    <n v="6"/>
    <n v="5"/>
    <n v="5"/>
    <n v="5"/>
    <n v="10"/>
    <n v="6"/>
    <x v="27"/>
    <x v="2"/>
    <n v="15"/>
    <n v="0"/>
    <n v="15"/>
    <x v="14"/>
    <n v="3"/>
  </r>
  <r>
    <x v="733"/>
    <s v="RUMAH SIKRING TANCAP IMI"/>
    <s v="KELISTRIKAN. STATER/ENGKOL"/>
    <s v="IMITAS"/>
    <x v="2"/>
    <n v="10000"/>
    <n v="1"/>
    <s v="GSM"/>
    <s v=""/>
    <n v="1"/>
    <n v="1"/>
    <n v="0"/>
    <n v="0"/>
    <n v="0"/>
    <n v="3"/>
    <n v="2"/>
    <n v="0"/>
    <n v="0"/>
    <n v="0"/>
    <n v="0"/>
    <n v="0"/>
    <n v="2"/>
    <n v="0"/>
    <n v="3"/>
    <n v="0"/>
    <n v="0"/>
    <n v="3"/>
    <n v="5"/>
    <n v="2"/>
    <n v="0"/>
    <n v="0"/>
    <n v="0"/>
    <n v="0"/>
    <n v="2"/>
    <n v="2"/>
    <n v="0"/>
    <n v="5"/>
    <n v="3"/>
    <x v="14"/>
    <x v="2"/>
    <n v="2"/>
    <n v="0"/>
    <n v="2"/>
    <x v="1"/>
    <n v="2"/>
  </r>
  <r>
    <x v="591"/>
    <s v="SIKRING TANCAP UNIVERSAL 10A IMI"/>
    <s v="KELISTRIKAN. STATER/ENGKOL"/>
    <s v="IMITAS"/>
    <x v="0"/>
    <n v="1000"/>
    <n v="1"/>
    <s v="GSM"/>
    <s v=""/>
    <n v="1"/>
    <n v="1"/>
    <n v="0"/>
    <n v="0"/>
    <n v="0"/>
    <n v="2"/>
    <n v="0"/>
    <n v="0"/>
    <n v="1"/>
    <n v="0"/>
    <n v="0"/>
    <n v="0"/>
    <n v="0"/>
    <n v="0"/>
    <n v="2"/>
    <n v="0"/>
    <n v="0"/>
    <n v="2"/>
    <n v="2"/>
    <n v="0"/>
    <n v="1"/>
    <n v="1"/>
    <n v="0"/>
    <n v="0"/>
    <n v="0"/>
    <n v="0"/>
    <n v="0"/>
    <n v="2"/>
    <n v="2"/>
    <x v="1"/>
    <x v="2"/>
    <n v="5"/>
    <n v="0"/>
    <n v="5"/>
    <x v="13"/>
    <n v="1"/>
  </r>
  <r>
    <x v="387"/>
    <s v="SIKRING TANCAP UNIVERSAL 15A IMI"/>
    <s v="KELISTRIKAN. STATER/ENGKOL"/>
    <s v="IMITAS"/>
    <x v="2"/>
    <n v="750"/>
    <n v="1"/>
    <s v="GSM"/>
    <s v=""/>
    <n v="1"/>
    <n v="1"/>
    <n v="0"/>
    <n v="0"/>
    <n v="0"/>
    <n v="2"/>
    <n v="0"/>
    <n v="0"/>
    <n v="2"/>
    <n v="0"/>
    <n v="0"/>
    <n v="0"/>
    <n v="0"/>
    <n v="0"/>
    <n v="2"/>
    <n v="0"/>
    <n v="0"/>
    <n v="2"/>
    <n v="2"/>
    <n v="0"/>
    <n v="2"/>
    <n v="2"/>
    <n v="0"/>
    <n v="0"/>
    <n v="0"/>
    <n v="0"/>
    <n v="0"/>
    <n v="2"/>
    <n v="2"/>
    <x v="1"/>
    <x v="2"/>
    <n v="6"/>
    <n v="0"/>
    <n v="6"/>
    <x v="11"/>
    <n v="1"/>
  </r>
  <r>
    <x v="734"/>
    <s v="SIKRING TANCAP UNIVERSAL 20A"/>
    <s v="KELISTRIKAN. STATER/ENGKOL"/>
    <s v="IMITAS"/>
    <x v="0"/>
    <n v="295"/>
    <n v="1"/>
    <s v="OBK"/>
    <s v=""/>
    <n v="1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1"/>
    <n v="0"/>
    <n v="0"/>
    <n v="1"/>
    <n v="1"/>
    <n v="1"/>
    <n v="1"/>
    <x v="1"/>
    <x v="2"/>
    <n v="7"/>
    <n v="0"/>
    <n v="7"/>
    <x v="12"/>
    <n v="1"/>
  </r>
  <r>
    <x v="735"/>
    <s v="SWITCH REM KANAN H.BEAT IMI (PB)"/>
    <s v="KELISTRIKAN. STATER/ENGKOL"/>
    <s v="IMITAS"/>
    <x v="0"/>
    <n v="9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x v="1"/>
    <x v="2"/>
    <n v="0"/>
    <n v="0"/>
    <n v="0"/>
    <x v="0"/>
    <n v="1"/>
  </r>
  <r>
    <x v="388"/>
    <s v="SIKRING TANCAP KECIL 10A IMI"/>
    <s v="KELISTRIKAN. STATER/ENGKOL"/>
    <s v="IMITAS"/>
    <x v="0"/>
    <n v="1000"/>
    <n v="1"/>
    <s v="GSM"/>
    <s v=""/>
    <n v="1"/>
    <n v="1"/>
    <n v="0"/>
    <n v="0"/>
    <n v="0"/>
    <n v="0"/>
    <n v="2"/>
    <n v="0"/>
    <n v="0"/>
    <n v="0"/>
    <n v="1"/>
    <n v="0"/>
    <n v="0"/>
    <n v="0"/>
    <n v="2"/>
    <n v="0"/>
    <n v="0"/>
    <n v="0"/>
    <n v="2"/>
    <n v="2"/>
    <n v="0"/>
    <n v="0"/>
    <n v="1"/>
    <n v="0"/>
    <n v="0"/>
    <n v="0"/>
    <n v="0"/>
    <n v="2"/>
    <n v="2"/>
    <x v="1"/>
    <x v="2"/>
    <n v="4"/>
    <n v="0"/>
    <n v="4"/>
    <x v="8"/>
    <n v="1"/>
  </r>
  <r>
    <x v="390"/>
    <s v="MASTER REM H.VARIO 125 NEW/150/160/GENIO IMI"/>
    <s v="REM"/>
    <s v="IMITAS"/>
    <x v="3"/>
    <n v="19500"/>
    <n v="1"/>
    <s v="SWM"/>
    <s v=""/>
    <s v="1"/>
    <n v="1"/>
    <n v="1"/>
    <n v="1"/>
    <n v="0"/>
    <n v="1"/>
    <n v="1"/>
    <n v="2"/>
    <n v="1"/>
    <n v="0"/>
    <n v="1"/>
    <n v="1"/>
    <n v="0"/>
    <n v="0"/>
    <n v="2"/>
    <n v="2"/>
    <n v="1"/>
    <n v="1"/>
    <n v="2"/>
    <n v="3"/>
    <n v="3"/>
    <n v="1"/>
    <n v="1"/>
    <n v="1"/>
    <n v="1"/>
    <n v="0"/>
    <n v="1"/>
    <n v="3"/>
    <n v="2"/>
    <x v="13"/>
    <x v="2"/>
    <n v="2"/>
    <n v="0"/>
    <n v="2"/>
    <x v="1"/>
    <n v="1"/>
  </r>
  <r>
    <x v="391"/>
    <s v="MASTER REM H.SUPRA X IMI"/>
    <s v="REM"/>
    <s v="IMITAS"/>
    <x v="3"/>
    <n v="12500"/>
    <n v="1"/>
    <s v="HKJ"/>
    <s v=""/>
    <n v="1"/>
    <n v="1"/>
    <n v="1"/>
    <n v="3"/>
    <n v="4"/>
    <n v="3"/>
    <n v="0"/>
    <n v="0"/>
    <n v="1"/>
    <n v="1"/>
    <n v="4"/>
    <n v="0"/>
    <n v="1"/>
    <n v="0"/>
    <n v="4"/>
    <n v="4"/>
    <n v="7"/>
    <n v="7"/>
    <n v="3"/>
    <n v="0"/>
    <n v="1"/>
    <n v="2"/>
    <n v="5"/>
    <n v="1"/>
    <n v="1"/>
    <n v="1"/>
    <n v="1"/>
    <n v="7"/>
    <n v="4"/>
    <x v="19"/>
    <x v="2"/>
    <n v="7"/>
    <n v="0"/>
    <n v="7"/>
    <x v="12"/>
    <n v="2"/>
  </r>
  <r>
    <x v="736"/>
    <s v="HANDLE REM KIRI Y.MIO IMI (PK)"/>
    <s v="NOSTOK"/>
    <s v="IMITAS"/>
    <x v="0"/>
    <n v="20000"/>
    <n v="1"/>
    <s v="SW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394"/>
    <s v="KABEL TISH 20 CM"/>
    <s v="KABEL"/>
    <s v="IMITAS"/>
    <x v="1"/>
    <n v="178"/>
    <n v="1"/>
    <s v="GSM"/>
    <s v=""/>
    <n v="1"/>
    <n v="100"/>
    <n v="15"/>
    <n v="15"/>
    <n v="14"/>
    <n v="24"/>
    <n v="9"/>
    <n v="6"/>
    <n v="9"/>
    <n v="10"/>
    <n v="10"/>
    <n v="3"/>
    <n v="13"/>
    <n v="9"/>
    <n v="24"/>
    <n v="30"/>
    <n v="29"/>
    <n v="38"/>
    <n v="33"/>
    <n v="15"/>
    <n v="15"/>
    <n v="19"/>
    <n v="20"/>
    <n v="13"/>
    <n v="16"/>
    <n v="22"/>
    <n v="24"/>
    <n v="38"/>
    <n v="24"/>
    <x v="32"/>
    <x v="2"/>
    <n v="202"/>
    <n v="0"/>
    <n v="202"/>
    <x v="58"/>
    <n v="12"/>
  </r>
  <r>
    <x v="395"/>
    <s v="AKI KERING H.GTZ5S ORI (PK)"/>
    <s v="KELISTRIKAN. STATER/ENGKOL"/>
    <s v="AKIGEN"/>
    <x v="3"/>
    <n v="200000"/>
    <n v="1"/>
    <s v="NSA"/>
    <s v="NSA"/>
    <s v="1"/>
    <n v="1"/>
    <n v="0"/>
    <n v="0"/>
    <n v="0"/>
    <n v="2"/>
    <n v="2"/>
    <n v="1"/>
    <n v="0"/>
    <n v="2"/>
    <n v="2"/>
    <n v="3"/>
    <n v="1"/>
    <n v="1"/>
    <n v="3"/>
    <n v="0"/>
    <n v="0"/>
    <n v="2"/>
    <n v="4"/>
    <n v="3"/>
    <n v="1"/>
    <n v="2"/>
    <n v="4"/>
    <n v="5"/>
    <n v="4"/>
    <n v="2"/>
    <n v="1"/>
    <n v="5"/>
    <n v="3"/>
    <x v="14"/>
    <x v="2"/>
    <n v="5"/>
    <n v="0"/>
    <n v="5"/>
    <x v="13"/>
    <n v="2"/>
  </r>
  <r>
    <x v="594"/>
    <s v="LAHER 6204 H.AHM ORI (SATUAN)"/>
    <s v="RODA"/>
    <s v="ORISIN"/>
    <x v="0"/>
    <n v="380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2"/>
    <n v="1"/>
    <n v="0"/>
    <n v="1"/>
    <x v="2"/>
    <n v="1"/>
  </r>
  <r>
    <x v="401"/>
    <s v="LAHER 6301 H.AHM (SATUAN)"/>
    <s v="RODA"/>
    <s v="ORISIN"/>
    <x v="0"/>
    <n v="27667"/>
    <n v="1"/>
    <s v="GSM"/>
    <s v="NSA"/>
    <s v="1"/>
    <n v="1"/>
    <n v="0"/>
    <n v="0"/>
    <n v="0"/>
    <n v="0"/>
    <n v="0"/>
    <n v="0"/>
    <n v="0"/>
    <n v="2"/>
    <n v="0"/>
    <n v="0"/>
    <n v="2"/>
    <n v="0"/>
    <n v="2"/>
    <n v="0"/>
    <n v="0"/>
    <n v="0"/>
    <n v="0"/>
    <n v="0"/>
    <n v="0"/>
    <n v="2"/>
    <n v="2"/>
    <n v="2"/>
    <n v="2"/>
    <n v="2"/>
    <n v="0"/>
    <n v="2"/>
    <n v="2"/>
    <x v="1"/>
    <x v="2"/>
    <n v="0"/>
    <n v="0"/>
    <n v="0"/>
    <x v="0"/>
    <n v="1"/>
  </r>
  <r>
    <x v="737"/>
    <s v="HANDLE REM KIRI MIO J/MIO M3 (PK)"/>
    <s v="NOSTOK"/>
    <s v="NOSTOK"/>
    <x v="0"/>
    <n v="200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738"/>
    <s v="HANDLE REM KANAN MIO J/ MIO M3 (PK)"/>
    <s v="NOSTOK"/>
    <s v="IMITAS"/>
    <x v="0"/>
    <n v="18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403"/>
    <s v="ICC CLEANER SL99"/>
    <s v="BAHAN HABIS PAKAI"/>
    <s v="IMITAS"/>
    <x v="1"/>
    <n v="3670"/>
    <n v="1"/>
    <s v=""/>
    <s v=""/>
    <n v="1"/>
    <n v="1"/>
    <n v="40"/>
    <n v="58"/>
    <n v="42"/>
    <n v="59"/>
    <n v="46"/>
    <n v="46"/>
    <n v="71"/>
    <n v="42"/>
    <n v="38"/>
    <n v="38"/>
    <n v="38"/>
    <n v="31"/>
    <n v="71"/>
    <n v="98"/>
    <n v="100"/>
    <n v="101"/>
    <n v="105"/>
    <n v="92"/>
    <n v="117"/>
    <n v="113"/>
    <n v="80"/>
    <n v="80"/>
    <n v="76"/>
    <n v="69"/>
    <n v="71"/>
    <n v="117"/>
    <n v="71"/>
    <x v="60"/>
    <x v="2"/>
    <n v="30"/>
    <n v="0"/>
    <n v="30"/>
    <x v="27"/>
    <n v="36"/>
  </r>
  <r>
    <x v="406"/>
    <s v="KABEL BODY PVC 20 MM IMI"/>
    <s v="KELISTRIKAN. STATER/ENGKOL"/>
    <s v="IMITAS"/>
    <x v="3"/>
    <n v="3500"/>
    <n v="1"/>
    <s v="GSM"/>
    <s v=""/>
    <n v="1"/>
    <n v="15"/>
    <n v="1"/>
    <n v="5"/>
    <n v="2"/>
    <n v="1"/>
    <n v="0"/>
    <n v="0"/>
    <n v="0"/>
    <n v="2"/>
    <n v="0"/>
    <n v="0"/>
    <n v="0"/>
    <n v="3"/>
    <n v="5"/>
    <n v="6"/>
    <n v="7"/>
    <n v="3"/>
    <n v="1"/>
    <n v="0"/>
    <n v="0"/>
    <n v="2"/>
    <n v="2"/>
    <n v="2"/>
    <n v="0"/>
    <n v="3"/>
    <n v="4"/>
    <n v="7"/>
    <n v="5"/>
    <x v="19"/>
    <x v="2"/>
    <n v="4"/>
    <n v="0"/>
    <n v="4"/>
    <x v="8"/>
    <n v="3"/>
  </r>
  <r>
    <x v="739"/>
    <s v="KABEL BODY 2,5 MM"/>
    <s v="NOSTOK"/>
    <s v="IMITAS"/>
    <x v="0"/>
    <n v="12000"/>
    <n v="1"/>
    <s v=""/>
    <s v=""/>
    <n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0"/>
    <x v="0"/>
    <x v="2"/>
    <n v="0"/>
    <n v="0"/>
    <n v="0"/>
    <x v="0"/>
    <n v="0"/>
  </r>
  <r>
    <x v="407"/>
    <s v="KANCING PANEL"/>
    <s v="BAUD"/>
    <s v="IMITAS"/>
    <x v="2"/>
    <n v="1500"/>
    <n v="1"/>
    <s v="NPM"/>
    <s v=""/>
    <n v="1"/>
    <n v="1"/>
    <n v="0"/>
    <n v="0"/>
    <n v="1"/>
    <n v="2"/>
    <n v="0"/>
    <n v="0"/>
    <n v="0"/>
    <n v="0"/>
    <n v="3"/>
    <n v="0"/>
    <n v="0"/>
    <n v="0"/>
    <n v="3"/>
    <n v="0"/>
    <n v="1"/>
    <n v="3"/>
    <n v="2"/>
    <n v="0"/>
    <n v="0"/>
    <n v="0"/>
    <n v="3"/>
    <n v="0"/>
    <n v="0"/>
    <n v="0"/>
    <n v="0"/>
    <n v="3"/>
    <n v="3"/>
    <x v="13"/>
    <x v="2"/>
    <n v="3"/>
    <n v="0"/>
    <n v="3"/>
    <x v="10"/>
    <n v="2"/>
  </r>
  <r>
    <x v="595"/>
    <s v="KANCING REFLEKTOR"/>
    <s v="BAUD"/>
    <s v="IMITAS"/>
    <x v="0"/>
    <n v="2000"/>
    <n v="1"/>
    <s v="NPM"/>
    <s v=""/>
    <s v="1"/>
    <n v="1"/>
    <n v="2"/>
    <n v="0"/>
    <n v="2"/>
    <n v="0"/>
    <n v="0"/>
    <n v="0"/>
    <n v="0"/>
    <n v="0"/>
    <n v="0"/>
    <n v="0"/>
    <n v="0"/>
    <n v="1"/>
    <n v="2"/>
    <n v="2"/>
    <n v="2"/>
    <n v="2"/>
    <n v="0"/>
    <n v="0"/>
    <n v="0"/>
    <n v="0"/>
    <n v="0"/>
    <n v="0"/>
    <n v="0"/>
    <n v="1"/>
    <n v="3"/>
    <n v="3"/>
    <n v="2"/>
    <x v="13"/>
    <x v="2"/>
    <n v="3"/>
    <n v="0"/>
    <n v="3"/>
    <x v="10"/>
    <n v="1"/>
  </r>
  <r>
    <x v="740"/>
    <s v="KACA SPIDOMETER IMI"/>
    <s v="NOSTOK"/>
    <s v="IMITAS"/>
    <x v="0"/>
    <n v="24500"/>
    <n v="1"/>
    <s v="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0"/>
    <x v="0"/>
    <x v="2"/>
    <n v="0"/>
    <n v="0"/>
    <n v="0"/>
    <x v="0"/>
    <n v="0"/>
  </r>
  <r>
    <x v="408"/>
    <s v="KANCING GANDA VARIO"/>
    <s v="BAUD"/>
    <s v="IMITAS"/>
    <x v="0"/>
    <n v="2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2"/>
    <n v="0"/>
    <n v="0"/>
    <n v="0"/>
    <x v="0"/>
    <n v="1"/>
  </r>
  <r>
    <x v="741"/>
    <s v="KANCING KAMPAS GANDA"/>
    <s v="NOSTOK"/>
    <s v="IMITAS"/>
    <x v="0"/>
    <n v="1500"/>
    <n v="1"/>
    <s v=""/>
    <s v="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0"/>
    <x v="0"/>
    <x v="2"/>
    <n v="0"/>
    <n v="0"/>
    <n v="0"/>
    <x v="0"/>
    <n v="0"/>
  </r>
  <r>
    <x v="742"/>
    <s v="KANCING PINION SELAH H.BEAT FI IMI"/>
    <s v="BAUD"/>
    <s v="IMITAS"/>
    <x v="0"/>
    <n v="4000"/>
    <n v="1"/>
    <s v="NPM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x v="1"/>
    <x v="2"/>
    <n v="0"/>
    <n v="0"/>
    <n v="0"/>
    <x v="0"/>
    <n v="1"/>
  </r>
  <r>
    <x v="743"/>
    <s v="KLEP SET H.BEAT FI FUKUYAMA"/>
    <s v="NOSTOK"/>
    <s v="IMITAS"/>
    <x v="0"/>
    <n v="65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744"/>
    <s v="KANCING SELAHAN SCOPPY"/>
    <s v=""/>
    <s v="IMITAS"/>
    <x v="0"/>
    <n v="1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2"/>
    <n v="0"/>
    <n v="0"/>
    <n v="0"/>
    <x v="0"/>
    <n v="1"/>
  </r>
  <r>
    <x v="410"/>
    <s v="KARET STANDAR TENGAH H.BEAT IMI"/>
    <s v="KARET &amp; SELANG"/>
    <s v="IMITAS"/>
    <x v="0"/>
    <n v="8000"/>
    <n v="1"/>
    <s v="GSM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1"/>
    <x v="2"/>
    <n v="2"/>
    <n v="0"/>
    <n v="2"/>
    <x v="1"/>
    <n v="1"/>
  </r>
  <r>
    <x v="411"/>
    <s v="KARET STANDAR TENGAH Y.MIO IMI"/>
    <s v="KARET &amp; SELANG"/>
    <s v="IMITAS"/>
    <x v="0"/>
    <n v="65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2"/>
    <n v="2"/>
    <n v="0"/>
    <n v="2"/>
    <x v="1"/>
    <n v="1"/>
  </r>
  <r>
    <x v="745"/>
    <s v="KAWAT GAS IMI"/>
    <s v="NOSTOK"/>
    <s v="IMITAS"/>
    <x v="0"/>
    <n v="6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2"/>
    <n v="0"/>
    <n v="0"/>
    <n v="0"/>
    <x v="0"/>
    <n v="0"/>
  </r>
  <r>
    <x v="746"/>
    <s v="KAWAT KOPLING IMI"/>
    <s v="KABEL"/>
    <s v="IMITAS"/>
    <x v="0"/>
    <n v="7500"/>
    <n v="1"/>
    <s v="HKJ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2"/>
    <n v="2"/>
    <n v="0"/>
    <n v="2"/>
    <x v="1"/>
    <n v="1"/>
  </r>
  <r>
    <x v="415"/>
    <s v="LEM KOREA"/>
    <s v="BAHAN HABIS PAKAI"/>
    <s v="IMITAS"/>
    <x v="3"/>
    <n v="3040"/>
    <n v="1"/>
    <s v="GSM"/>
    <s v=""/>
    <n v="1"/>
    <n v="1"/>
    <n v="3"/>
    <n v="3"/>
    <n v="3"/>
    <n v="2"/>
    <n v="1"/>
    <n v="2"/>
    <n v="2"/>
    <n v="1"/>
    <n v="1"/>
    <n v="2"/>
    <n v="1"/>
    <n v="2"/>
    <n v="3"/>
    <n v="6"/>
    <n v="6"/>
    <n v="5"/>
    <n v="3"/>
    <n v="3"/>
    <n v="4"/>
    <n v="3"/>
    <n v="2"/>
    <n v="3"/>
    <n v="3"/>
    <n v="3"/>
    <n v="5"/>
    <n v="6"/>
    <n v="3"/>
    <x v="15"/>
    <x v="2"/>
    <n v="2"/>
    <n v="0"/>
    <n v="2"/>
    <x v="1"/>
    <n v="2"/>
  </r>
  <r>
    <x v="416"/>
    <s v="BOHLAM DEPAN LED 15W LUMINOS H6/LG1 (PS)"/>
    <s v="KELISTRIKAN. STATER/ENGKOL"/>
    <s v="IMITAS"/>
    <x v="2"/>
    <n v="45000"/>
    <n v="1"/>
    <s v=""/>
    <s v=""/>
    <n v="1"/>
    <n v="1"/>
    <n v="1"/>
    <n v="0"/>
    <n v="1"/>
    <n v="1"/>
    <n v="1"/>
    <n v="0"/>
    <n v="1"/>
    <n v="0"/>
    <n v="0"/>
    <n v="2"/>
    <n v="0"/>
    <n v="0"/>
    <n v="2"/>
    <n v="1"/>
    <n v="1"/>
    <n v="2"/>
    <n v="2"/>
    <n v="1"/>
    <n v="1"/>
    <n v="1"/>
    <n v="0"/>
    <n v="2"/>
    <n v="2"/>
    <n v="0"/>
    <n v="1"/>
    <n v="2"/>
    <n v="2"/>
    <x v="1"/>
    <x v="2"/>
    <n v="2"/>
    <n v="0"/>
    <n v="2"/>
    <x v="1"/>
    <n v="1"/>
  </r>
  <r>
    <x v="747"/>
    <s v="LAMPU LED ECO M3"/>
    <s v="NOSTOK"/>
    <s v="IMITAS"/>
    <x v="0"/>
    <n v="10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602"/>
    <s v="SENSOR MAQS PCX"/>
    <s v="KELISTRIKAN. STATER/ENGKOL"/>
    <s v="IMITAS"/>
    <x v="0"/>
    <n v="230000"/>
    <n v="1"/>
    <s v="R19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1"/>
    <n v="0"/>
    <n v="1"/>
    <x v="2"/>
    <n v="1"/>
  </r>
  <r>
    <x v="422"/>
    <s v="ROTAK POMPA BENSIN INJEKSI H.BEAT IMI"/>
    <s v="KELISTRIKAN. STATER/ENGKOL"/>
    <s v="IMITAS"/>
    <x v="3"/>
    <n v="140000"/>
    <n v="1"/>
    <s v="ATFS"/>
    <s v=""/>
    <n v="1"/>
    <n v="1"/>
    <n v="0"/>
    <n v="1"/>
    <n v="0"/>
    <n v="0"/>
    <n v="0"/>
    <n v="1"/>
    <n v="2"/>
    <n v="1"/>
    <n v="3"/>
    <n v="1"/>
    <n v="0"/>
    <n v="1"/>
    <n v="3"/>
    <n v="1"/>
    <n v="1"/>
    <n v="0"/>
    <n v="0"/>
    <n v="1"/>
    <n v="3"/>
    <n v="3"/>
    <n v="4"/>
    <n v="2"/>
    <n v="1"/>
    <n v="1"/>
    <n v="1"/>
    <n v="4"/>
    <n v="3"/>
    <x v="12"/>
    <x v="2"/>
    <n v="3"/>
    <n v="0"/>
    <n v="3"/>
    <x v="10"/>
    <n v="2"/>
  </r>
  <r>
    <x v="748"/>
    <s v="MUR RODA BELAKANG BEAT"/>
    <s v="BAUD"/>
    <s v="BAUDMU"/>
    <x v="0"/>
    <n v="3000"/>
    <n v="1"/>
    <s v=""/>
    <s v=""/>
    <n v="1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1"/>
    <n v="2"/>
    <n v="1"/>
    <n v="1"/>
    <n v="1"/>
    <n v="0"/>
    <n v="2"/>
    <n v="1"/>
    <x v="1"/>
    <x v="2"/>
    <n v="0"/>
    <n v="0"/>
    <n v="0"/>
    <x v="0"/>
    <n v="1"/>
  </r>
  <r>
    <x v="425"/>
    <s v="MASTER REM H.BEAT FI IMI"/>
    <s v="REM"/>
    <s v="IMITAS"/>
    <x v="1"/>
    <n v="27667"/>
    <n v="1"/>
    <s v="HKJ"/>
    <s v=""/>
    <n v="1"/>
    <n v="1"/>
    <n v="3"/>
    <n v="11"/>
    <n v="5"/>
    <n v="8"/>
    <n v="7"/>
    <n v="5"/>
    <n v="3"/>
    <n v="5"/>
    <n v="5"/>
    <n v="4"/>
    <n v="2"/>
    <n v="5"/>
    <n v="11"/>
    <n v="14"/>
    <n v="16"/>
    <n v="13"/>
    <n v="15"/>
    <n v="12"/>
    <n v="8"/>
    <n v="8"/>
    <n v="10"/>
    <n v="9"/>
    <n v="6"/>
    <n v="7"/>
    <n v="8"/>
    <n v="16"/>
    <n v="11"/>
    <x v="20"/>
    <x v="2"/>
    <n v="7"/>
    <n v="0"/>
    <n v="7"/>
    <x v="12"/>
    <n v="6"/>
  </r>
  <r>
    <x v="426"/>
    <s v="MASTER COOLANT 1 LITER"/>
    <s v="CAIRAN"/>
    <s v="IMITAS"/>
    <x v="3"/>
    <n v="16000"/>
    <n v="1"/>
    <s v="NSM"/>
    <s v=""/>
    <n v="1"/>
    <n v="1"/>
    <n v="8"/>
    <n v="2"/>
    <n v="2"/>
    <n v="0"/>
    <n v="0"/>
    <n v="0"/>
    <n v="0"/>
    <n v="0"/>
    <n v="0"/>
    <n v="0"/>
    <n v="0"/>
    <n v="0"/>
    <n v="8"/>
    <n v="10"/>
    <n v="4"/>
    <n v="2"/>
    <n v="0"/>
    <n v="0"/>
    <n v="0"/>
    <n v="0"/>
    <n v="0"/>
    <n v="0"/>
    <n v="0"/>
    <n v="0"/>
    <n v="8"/>
    <n v="10"/>
    <n v="8"/>
    <x v="17"/>
    <x v="2"/>
    <n v="0"/>
    <n v="0"/>
    <n v="0"/>
    <x v="0"/>
    <n v="4"/>
  </r>
  <r>
    <x v="430"/>
    <s v="BUSI NGK C7HSA"/>
    <s v="KELISTRIKAN. STATER/ENGKOL"/>
    <s v="IMITAS"/>
    <x v="2"/>
    <n v="17250"/>
    <n v="1"/>
    <s v="GSM"/>
    <s v=""/>
    <n v="1"/>
    <n v="1"/>
    <n v="1"/>
    <n v="0"/>
    <n v="0"/>
    <n v="0"/>
    <n v="0"/>
    <n v="0"/>
    <n v="1"/>
    <n v="0"/>
    <n v="0"/>
    <n v="0"/>
    <n v="4"/>
    <n v="0"/>
    <n v="4"/>
    <n v="1"/>
    <n v="0"/>
    <n v="0"/>
    <n v="0"/>
    <n v="0"/>
    <n v="1"/>
    <n v="1"/>
    <n v="0"/>
    <n v="0"/>
    <n v="4"/>
    <n v="4"/>
    <n v="1"/>
    <n v="4"/>
    <n v="4"/>
    <x v="12"/>
    <x v="2"/>
    <n v="2"/>
    <n v="0"/>
    <n v="2"/>
    <x v="1"/>
    <n v="2"/>
  </r>
  <r>
    <x v="431"/>
    <s v="BUSI NGK CPR9EA-9"/>
    <s v="KELISTRIKAN. STATER/ENGKOL"/>
    <s v="IMITAS"/>
    <x v="1"/>
    <n v="21000"/>
    <n v="1"/>
    <s v="SLT"/>
    <s v=""/>
    <n v="1"/>
    <n v="1"/>
    <n v="9"/>
    <n v="13"/>
    <n v="12"/>
    <n v="16"/>
    <n v="10"/>
    <n v="5"/>
    <n v="13"/>
    <n v="14"/>
    <n v="8"/>
    <n v="3"/>
    <n v="8"/>
    <n v="5"/>
    <n v="16"/>
    <n v="22"/>
    <n v="25"/>
    <n v="28"/>
    <n v="26"/>
    <n v="15"/>
    <n v="18"/>
    <n v="27"/>
    <n v="22"/>
    <n v="17"/>
    <n v="11"/>
    <n v="13"/>
    <n v="14"/>
    <n v="28"/>
    <n v="16"/>
    <x v="36"/>
    <x v="2"/>
    <n v="9"/>
    <n v="0"/>
    <n v="9"/>
    <x v="9"/>
    <n v="8"/>
  </r>
  <r>
    <x v="433"/>
    <s v="BAUD FILTER YAMAHA / BAUD 6X25"/>
    <s v="BAUD"/>
    <s v="BAUDMU"/>
    <x v="2"/>
    <n v="900"/>
    <n v="10"/>
    <s v="AAR"/>
    <s v=""/>
    <s v="1"/>
    <n v="1"/>
    <n v="1"/>
    <n v="0"/>
    <n v="1"/>
    <n v="0"/>
    <n v="3"/>
    <n v="0"/>
    <n v="1"/>
    <n v="0"/>
    <n v="0"/>
    <n v="0"/>
    <n v="3"/>
    <n v="0"/>
    <n v="3"/>
    <n v="1"/>
    <n v="1"/>
    <n v="1"/>
    <n v="3"/>
    <n v="3"/>
    <n v="1"/>
    <n v="1"/>
    <n v="0"/>
    <n v="0"/>
    <n v="3"/>
    <n v="3"/>
    <n v="1"/>
    <n v="3"/>
    <n v="3"/>
    <x v="13"/>
    <x v="2"/>
    <n v="14"/>
    <n v="0"/>
    <n v="14"/>
    <x v="33"/>
    <n v="2"/>
  </r>
  <r>
    <x v="435"/>
    <s v="BAUD CVT 6X40"/>
    <s v="BAUD"/>
    <s v="BAUDMU"/>
    <x v="3"/>
    <n v="1500"/>
    <n v="2"/>
    <s v="AAR"/>
    <s v=""/>
    <n v="1"/>
    <n v="1"/>
    <n v="1"/>
    <n v="2"/>
    <n v="1"/>
    <n v="0"/>
    <n v="1"/>
    <n v="0"/>
    <n v="2"/>
    <n v="0"/>
    <n v="2"/>
    <n v="0"/>
    <n v="5"/>
    <n v="0"/>
    <n v="5"/>
    <n v="3"/>
    <n v="3"/>
    <n v="1"/>
    <n v="1"/>
    <n v="1"/>
    <n v="2"/>
    <n v="2"/>
    <n v="2"/>
    <n v="0"/>
    <n v="5"/>
    <n v="5"/>
    <n v="1"/>
    <n v="5"/>
    <n v="5"/>
    <x v="67"/>
    <x v="2"/>
    <n v="8"/>
    <n v="0"/>
    <n v="8"/>
    <x v="7"/>
    <n v="3"/>
  </r>
  <r>
    <x v="749"/>
    <s v="NEPAL GAS KECIL"/>
    <s v="NOSTOK"/>
    <s v="IMITAS"/>
    <x v="0"/>
    <n v="2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x v="0"/>
    <x v="2"/>
    <n v="0"/>
    <n v="0"/>
    <n v="0"/>
    <x v="0"/>
    <n v="0"/>
  </r>
  <r>
    <x v="436"/>
    <s v="NEPEL KOPLING"/>
    <s v="BAUD"/>
    <s v="IMITAS"/>
    <x v="0"/>
    <n v="2500"/>
    <n v="1"/>
    <s v="BNMKMR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1"/>
    <x v="2"/>
    <n v="5"/>
    <n v="0"/>
    <n v="5"/>
    <x v="13"/>
    <n v="1"/>
  </r>
  <r>
    <x v="605"/>
    <s v="OIL SLUDGE REMOVER"/>
    <s v="BAHAN HABIS PAKAI"/>
    <s v="IMITAS"/>
    <x v="0"/>
    <n v="1198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2"/>
    <n v="7"/>
    <n v="0"/>
    <n v="7"/>
    <x v="12"/>
    <n v="1"/>
  </r>
  <r>
    <x v="438"/>
    <s v="ORING TUTUP OLI ALL IMI"/>
    <s v="KARET &amp; SELANG"/>
    <s v="IMITAS"/>
    <x v="3"/>
    <n v="2250"/>
    <n v="1"/>
    <s v="GSM"/>
    <s v=""/>
    <n v="1"/>
    <n v="1"/>
    <n v="2"/>
    <n v="1"/>
    <n v="0"/>
    <n v="3"/>
    <n v="0"/>
    <n v="1"/>
    <n v="2"/>
    <n v="1"/>
    <n v="2"/>
    <n v="2"/>
    <n v="1"/>
    <n v="1"/>
    <n v="3"/>
    <n v="3"/>
    <n v="1"/>
    <n v="3"/>
    <n v="3"/>
    <n v="1"/>
    <n v="3"/>
    <n v="3"/>
    <n v="3"/>
    <n v="3"/>
    <n v="3"/>
    <n v="2"/>
    <n v="3"/>
    <n v="3"/>
    <n v="3"/>
    <x v="13"/>
    <x v="2"/>
    <n v="11"/>
    <n v="0"/>
    <n v="11"/>
    <x v="15"/>
    <n v="2"/>
  </r>
  <r>
    <x v="439"/>
    <s v="POWER ENGINE CONDITIONER SL99"/>
    <s v="BAHAN HABIS PAKAI"/>
    <s v="IMITAS"/>
    <x v="1"/>
    <n v="6000"/>
    <n v="1"/>
    <s v=""/>
    <s v=""/>
    <n v="1"/>
    <n v="1"/>
    <n v="30"/>
    <n v="37"/>
    <n v="30"/>
    <n v="35"/>
    <n v="28"/>
    <n v="22"/>
    <n v="43"/>
    <n v="31"/>
    <n v="27"/>
    <n v="18"/>
    <n v="18"/>
    <n v="14"/>
    <n v="43"/>
    <n v="67"/>
    <n v="67"/>
    <n v="65"/>
    <n v="63"/>
    <n v="50"/>
    <n v="65"/>
    <n v="74"/>
    <n v="58"/>
    <n v="49"/>
    <n v="36"/>
    <n v="32"/>
    <n v="44"/>
    <n v="74"/>
    <n v="43"/>
    <x v="41"/>
    <x v="2"/>
    <n v="10"/>
    <n v="0"/>
    <n v="10"/>
    <x v="3"/>
    <n v="22"/>
  </r>
  <r>
    <x v="750"/>
    <s v="POLARIS H. IMI"/>
    <s v="NOSTOK"/>
    <s v="IMITAS"/>
    <x v="0"/>
    <n v="13500"/>
    <n v="1"/>
    <s v=""/>
    <s v=""/>
    <n v="1"/>
    <n v="1"/>
    <n v="0"/>
    <n v="1"/>
    <n v="0"/>
    <n v="1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0"/>
    <n v="1"/>
    <n v="0"/>
    <x v="0"/>
    <x v="2"/>
    <n v="2"/>
    <n v="0"/>
    <n v="2"/>
    <x v="1"/>
    <n v="0"/>
  </r>
  <r>
    <x v="442"/>
    <s v="PERPAK GARDAN BEAT FI"/>
    <s v="NOSTOK"/>
    <s v="IMITAS"/>
    <x v="0"/>
    <n v="10000"/>
    <n v="1"/>
    <s v="NSM"/>
    <s v=""/>
    <s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x v="0"/>
    <x v="2"/>
    <n v="0"/>
    <n v="0"/>
    <n v="0"/>
    <x v="0"/>
    <n v="0"/>
  </r>
  <r>
    <x v="751"/>
    <s v="PERPAK TUTUP OLI Y. IMI"/>
    <s v="NOSTOK"/>
    <s v="IMITAS"/>
    <x v="0"/>
    <n v="85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x v="0"/>
    <x v="2"/>
    <n v="0"/>
    <n v="0"/>
    <n v="0"/>
    <x v="0"/>
    <n v="0"/>
  </r>
  <r>
    <x v="752"/>
    <s v="PERPAK MAGNET H.KARISMA/KIRANA/SUPRA X 125"/>
    <s v="NOSTOK"/>
    <s v="IMITAS"/>
    <x v="0"/>
    <n v="7000"/>
    <n v="1"/>
    <s v="JMT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446"/>
    <s v="RING KOMSTIR"/>
    <s v="BAUD"/>
    <s v="BAUDMU"/>
    <x v="2"/>
    <n v="1500"/>
    <n v="1"/>
    <s v="AAR"/>
    <s v=""/>
    <s v="1"/>
    <n v="1"/>
    <n v="0"/>
    <n v="0"/>
    <n v="1"/>
    <n v="2"/>
    <n v="1"/>
    <n v="0"/>
    <n v="1"/>
    <n v="1"/>
    <n v="0"/>
    <n v="0"/>
    <n v="0"/>
    <n v="0"/>
    <n v="2"/>
    <n v="0"/>
    <n v="1"/>
    <n v="3"/>
    <n v="3"/>
    <n v="1"/>
    <n v="1"/>
    <n v="2"/>
    <n v="1"/>
    <n v="1"/>
    <n v="0"/>
    <n v="0"/>
    <n v="0"/>
    <n v="3"/>
    <n v="2"/>
    <x v="13"/>
    <x v="2"/>
    <n v="4"/>
    <n v="0"/>
    <n v="4"/>
    <x v="8"/>
    <n v="1"/>
  </r>
  <r>
    <x v="447"/>
    <s v="RING 14"/>
    <s v="BAUD"/>
    <s v="BAUDMU"/>
    <x v="0"/>
    <n v="1000"/>
    <n v="10"/>
    <s v="GSM"/>
    <s v=""/>
    <s v="1"/>
    <n v="1"/>
    <n v="1"/>
    <n v="1"/>
    <n v="0"/>
    <n v="0"/>
    <n v="0"/>
    <n v="0"/>
    <n v="0"/>
    <n v="0"/>
    <n v="0"/>
    <n v="0"/>
    <n v="1"/>
    <n v="0"/>
    <n v="1"/>
    <n v="2"/>
    <n v="1"/>
    <n v="0"/>
    <n v="0"/>
    <n v="0"/>
    <n v="0"/>
    <n v="0"/>
    <n v="0"/>
    <n v="0"/>
    <n v="1"/>
    <n v="1"/>
    <n v="1"/>
    <n v="2"/>
    <n v="1"/>
    <x v="1"/>
    <x v="2"/>
    <n v="0"/>
    <n v="0"/>
    <n v="0"/>
    <x v="0"/>
    <n v="1"/>
  </r>
  <r>
    <x v="448"/>
    <s v="RING 6x20"/>
    <s v="BAUD"/>
    <s v="BAUDMU"/>
    <x v="3"/>
    <n v="100"/>
    <n v="10"/>
    <s v="GSM"/>
    <s v=""/>
    <n v="1"/>
    <n v="1"/>
    <n v="0"/>
    <n v="1"/>
    <n v="0"/>
    <n v="1"/>
    <n v="0"/>
    <n v="6"/>
    <n v="5"/>
    <n v="0"/>
    <n v="2"/>
    <n v="5"/>
    <n v="4"/>
    <n v="0"/>
    <n v="6"/>
    <n v="1"/>
    <n v="1"/>
    <n v="1"/>
    <n v="1"/>
    <n v="6"/>
    <n v="11"/>
    <n v="5"/>
    <n v="2"/>
    <n v="5"/>
    <n v="9"/>
    <n v="4"/>
    <n v="0"/>
    <n v="11"/>
    <n v="6"/>
    <x v="57"/>
    <x v="2"/>
    <n v="25"/>
    <n v="0"/>
    <n v="25"/>
    <x v="51"/>
    <n v="3"/>
  </r>
  <r>
    <x v="449"/>
    <s v="RING PLAT 12"/>
    <s v="BAUD"/>
    <s v="BAUDMU"/>
    <x v="3"/>
    <n v="100"/>
    <n v="10"/>
    <s v="GSM"/>
    <s v=""/>
    <n v="1"/>
    <n v="1"/>
    <n v="0"/>
    <n v="1"/>
    <n v="3"/>
    <n v="0"/>
    <n v="2"/>
    <n v="1"/>
    <n v="0"/>
    <n v="2"/>
    <n v="2"/>
    <n v="0"/>
    <n v="1"/>
    <n v="0"/>
    <n v="3"/>
    <n v="1"/>
    <n v="4"/>
    <n v="3"/>
    <n v="2"/>
    <n v="3"/>
    <n v="1"/>
    <n v="2"/>
    <n v="4"/>
    <n v="2"/>
    <n v="1"/>
    <n v="1"/>
    <n v="0"/>
    <n v="4"/>
    <n v="3"/>
    <x v="12"/>
    <x v="2"/>
    <n v="4"/>
    <n v="0"/>
    <n v="4"/>
    <x v="8"/>
    <n v="2"/>
  </r>
  <r>
    <x v="753"/>
    <s v="REPAIR KIT H. BEAT CARBU IMI"/>
    <s v="CARBU"/>
    <s v="IMITAS"/>
    <x v="0"/>
    <n v="23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2"/>
    <n v="0"/>
    <n v="0"/>
    <n v="0"/>
    <x v="0"/>
    <n v="1"/>
  </r>
  <r>
    <x v="607"/>
    <s v="ROTAK POMPA BENSIN H.SUPRA X NEW/REVO NEW/BLADE 125 FI/VARIO/PCX 150 MST"/>
    <s v="KELISTRIKAN. STATER/ENGKOL"/>
    <s v="IMITAS"/>
    <x v="0"/>
    <n v="150000"/>
    <n v="1"/>
    <s v="ATFS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2"/>
    <n v="0"/>
    <n v="0"/>
    <n v="0"/>
    <x v="0"/>
    <n v="1"/>
  </r>
  <r>
    <x v="754"/>
    <s v="RING KECIL"/>
    <s v="BAUD"/>
    <s v="BAUDMU"/>
    <x v="0"/>
    <n v="25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1"/>
    <x v="2"/>
    <n v="3"/>
    <n v="0"/>
    <n v="3"/>
    <x v="10"/>
    <n v="1"/>
  </r>
  <r>
    <x v="452"/>
    <s v="RING OLI ALUMUNIUM 12/17 MM ALL (RING 17)"/>
    <s v="BAUD"/>
    <s v="BAUDMU"/>
    <x v="1"/>
    <n v="900"/>
    <n v="10"/>
    <s v="GSM"/>
    <s v=""/>
    <n v="1"/>
    <n v="1"/>
    <n v="7"/>
    <n v="4"/>
    <n v="3"/>
    <n v="4"/>
    <n v="8"/>
    <n v="7"/>
    <n v="6"/>
    <n v="5"/>
    <n v="7"/>
    <n v="5"/>
    <n v="10"/>
    <n v="4"/>
    <n v="10"/>
    <n v="11"/>
    <n v="7"/>
    <n v="7"/>
    <n v="12"/>
    <n v="15"/>
    <n v="13"/>
    <n v="11"/>
    <n v="12"/>
    <n v="10"/>
    <n v="15"/>
    <n v="14"/>
    <n v="11"/>
    <n v="15"/>
    <n v="10"/>
    <x v="26"/>
    <x v="2"/>
    <n v="29"/>
    <n v="0"/>
    <n v="29"/>
    <x v="46"/>
    <n v="5"/>
  </r>
  <r>
    <x v="453"/>
    <s v="RING OLI ALUMINIUM 14/19 MM ALL (RING 19)"/>
    <s v="BAUD"/>
    <s v="BAUDMU"/>
    <x v="2"/>
    <n v="900"/>
    <n v="10"/>
    <s v="AAR"/>
    <s v=""/>
    <n v="1"/>
    <n v="1"/>
    <n v="0"/>
    <n v="0"/>
    <n v="0"/>
    <n v="0"/>
    <n v="0"/>
    <n v="0"/>
    <n v="1"/>
    <n v="0"/>
    <n v="0"/>
    <n v="0"/>
    <n v="2"/>
    <n v="2"/>
    <n v="2"/>
    <n v="0"/>
    <n v="0"/>
    <n v="0"/>
    <n v="0"/>
    <n v="0"/>
    <n v="1"/>
    <n v="1"/>
    <n v="0"/>
    <n v="0"/>
    <n v="2"/>
    <n v="4"/>
    <n v="2"/>
    <n v="4"/>
    <n v="2"/>
    <x v="12"/>
    <x v="2"/>
    <n v="0"/>
    <n v="0"/>
    <n v="0"/>
    <x v="0"/>
    <n v="1"/>
  </r>
  <r>
    <x v="454"/>
    <s v="RING OLI GARDAN"/>
    <s v="BAUD"/>
    <s v="BAUDMU"/>
    <x v="3"/>
    <n v="900"/>
    <n v="10"/>
    <s v="MNCBD"/>
    <s v=""/>
    <n v="1"/>
    <n v="1"/>
    <n v="5"/>
    <n v="2"/>
    <n v="2"/>
    <n v="0"/>
    <n v="1"/>
    <n v="6"/>
    <n v="0"/>
    <n v="1"/>
    <n v="1"/>
    <n v="0"/>
    <n v="2"/>
    <n v="0"/>
    <n v="6"/>
    <n v="7"/>
    <n v="4"/>
    <n v="2"/>
    <n v="1"/>
    <n v="7"/>
    <n v="6"/>
    <n v="1"/>
    <n v="2"/>
    <n v="1"/>
    <n v="2"/>
    <n v="2"/>
    <n v="5"/>
    <n v="7"/>
    <n v="6"/>
    <x v="50"/>
    <x v="2"/>
    <n v="53"/>
    <n v="0"/>
    <n v="53"/>
    <x v="59"/>
    <n v="3"/>
  </r>
  <r>
    <x v="755"/>
    <s v="ROTAK POMPA BENSIN H. GENIO/BEAT LED/VARIO 160 MST"/>
    <s v="KELISTRIKAN. STATER/ENGKOL"/>
    <s v="IMITAS"/>
    <x v="0"/>
    <n v="15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x v="2"/>
    <x v="2"/>
    <n v="2"/>
    <n v="0"/>
    <n v="2"/>
    <x v="1"/>
    <n v="1"/>
  </r>
  <r>
    <x v="455"/>
    <s v="PEMBERSIH CVT"/>
    <s v="BAHAN HABIS PAKAI"/>
    <s v="IMITAS"/>
    <x v="1"/>
    <n v="250"/>
    <n v="10"/>
    <s v="JKS"/>
    <s v=""/>
    <n v="1"/>
    <n v="2"/>
    <n v="32"/>
    <n v="50"/>
    <n v="47"/>
    <n v="58"/>
    <n v="47"/>
    <n v="46"/>
    <n v="44"/>
    <n v="43"/>
    <n v="40"/>
    <n v="35"/>
    <n v="34"/>
    <n v="25"/>
    <n v="58"/>
    <n v="82"/>
    <n v="97"/>
    <n v="105"/>
    <n v="105"/>
    <n v="93"/>
    <n v="90"/>
    <n v="87"/>
    <n v="83"/>
    <n v="78"/>
    <n v="69"/>
    <n v="59"/>
    <n v="57"/>
    <n v="105"/>
    <n v="58"/>
    <x v="68"/>
    <x v="2"/>
    <n v="46"/>
    <n v="0"/>
    <n v="46"/>
    <x v="60"/>
    <n v="29"/>
  </r>
  <r>
    <x v="756"/>
    <s v="SARINGAN BENSIN H.SUPRA IMI"/>
    <s v="FILTER"/>
    <s v="IMITAS"/>
    <x v="0"/>
    <n v="45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1"/>
    <x v="2"/>
    <n v="2"/>
    <n v="0"/>
    <n v="2"/>
    <x v="1"/>
    <n v="1"/>
  </r>
  <r>
    <x v="456"/>
    <s v="SENSOR CKP H.BEAT ECO MST (KAKI 3)"/>
    <s v="KELISTRIKAN. STATER/ENGKOL"/>
    <s v="IMITAS"/>
    <x v="0"/>
    <n v="195000"/>
    <n v="1"/>
    <s v="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2"/>
    <n v="1"/>
    <n v="0"/>
    <n v="1"/>
    <x v="2"/>
    <n v="1"/>
  </r>
  <r>
    <x v="461"/>
    <s v="SENSOR ISC MANUAL Y.MIO J/X-RIDE/NMAX/AEROX/LEXI IMI"/>
    <s v="BAUD"/>
    <s v="IMITAS"/>
    <x v="0"/>
    <n v="42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2"/>
    <n v="2"/>
    <n v="0"/>
    <n v="2"/>
    <x v="1"/>
    <n v="1"/>
  </r>
  <r>
    <x v="757"/>
    <s v="SAKLAR ON OF VARIASI"/>
    <s v="NOSTOK"/>
    <s v="IMITAS"/>
    <x v="0"/>
    <n v="2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x v="0"/>
    <x v="2"/>
    <n v="0"/>
    <n v="0"/>
    <n v="0"/>
    <x v="0"/>
    <n v="0"/>
  </r>
  <r>
    <x v="466"/>
    <s v="SIKRING TANCAP KECIL KOTAK 5A IMI"/>
    <s v="KELISTRIKAN. STATER/ENGKOL"/>
    <s v="IMITAS"/>
    <x v="0"/>
    <n v="15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1"/>
    <x v="2"/>
    <n v="2"/>
    <n v="0"/>
    <n v="2"/>
    <x v="1"/>
    <n v="1"/>
  </r>
  <r>
    <x v="467"/>
    <s v="SIKRING TANCAP KECIL 5A IMI"/>
    <s v="KELISTRIKAN. STATER/ENGKOL"/>
    <s v="IMITAS"/>
    <x v="0"/>
    <n v="5000"/>
    <n v="1"/>
    <s v="NPM"/>
    <s v=""/>
    <s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2"/>
    <x v="1"/>
    <x v="2"/>
    <n v="1"/>
    <n v="0"/>
    <n v="1"/>
    <x v="2"/>
    <n v="1"/>
  </r>
  <r>
    <x v="758"/>
    <s v="SOKET ECU BEAT ESP"/>
    <s v="NOSTOK"/>
    <s v="IMITAS"/>
    <x v="0"/>
    <n v="83000"/>
    <n v="1"/>
    <s v="BLJ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x v="0"/>
    <x v="2"/>
    <n v="0"/>
    <n v="0"/>
    <n v="0"/>
    <x v="0"/>
    <n v="0"/>
  </r>
  <r>
    <x v="759"/>
    <s v="SKUN CONNECTOR BESAR"/>
    <s v="NOSTOK"/>
    <s v="IMITAS"/>
    <x v="0"/>
    <n v="7500"/>
    <n v="1"/>
    <s v="STRELC"/>
    <s v=""/>
    <s v="1"/>
    <n v="1"/>
    <n v="0"/>
    <n v="3"/>
    <n v="0"/>
    <n v="1"/>
    <n v="0"/>
    <n v="0"/>
    <n v="0"/>
    <n v="0"/>
    <n v="0"/>
    <n v="0"/>
    <n v="0"/>
    <n v="0"/>
    <n v="3"/>
    <n v="3"/>
    <n v="3"/>
    <n v="1"/>
    <n v="1"/>
    <n v="0"/>
    <n v="0"/>
    <n v="0"/>
    <n v="0"/>
    <n v="0"/>
    <n v="0"/>
    <n v="0"/>
    <n v="0"/>
    <n v="3"/>
    <n v="0"/>
    <x v="0"/>
    <x v="2"/>
    <n v="0"/>
    <n v="0"/>
    <n v="0"/>
    <x v="0"/>
    <n v="0"/>
  </r>
  <r>
    <x v="469"/>
    <s v="SKUN"/>
    <s v="KELISTRIKAN. STATER/ENGKOL"/>
    <s v="BAUDMU"/>
    <x v="0"/>
    <n v="2500"/>
    <n v="10"/>
    <s v="AAR"/>
    <s v=""/>
    <n v="1"/>
    <n v="1"/>
    <n v="0"/>
    <n v="0"/>
    <n v="2"/>
    <n v="8"/>
    <n v="0"/>
    <n v="0"/>
    <n v="0"/>
    <n v="0"/>
    <n v="0"/>
    <n v="0"/>
    <n v="0"/>
    <n v="0"/>
    <n v="8"/>
    <n v="0"/>
    <n v="2"/>
    <n v="10"/>
    <n v="8"/>
    <n v="0"/>
    <n v="0"/>
    <n v="0"/>
    <n v="0"/>
    <n v="0"/>
    <n v="0"/>
    <n v="0"/>
    <n v="0"/>
    <n v="10"/>
    <n v="8"/>
    <x v="17"/>
    <x v="2"/>
    <n v="12"/>
    <n v="0"/>
    <n v="12"/>
    <x v="16"/>
    <n v="4"/>
  </r>
  <r>
    <x v="472"/>
    <s v="SAKLAR DIMMER H.BEAT 3 PHASE IMI (PK)"/>
    <s v="KELISTRIKAN. STATER/ENGKOL"/>
    <s v="IMITAS"/>
    <x v="3"/>
    <n v="8000"/>
    <n v="1"/>
    <s v="GSM"/>
    <s v=""/>
    <n v="1"/>
    <n v="1"/>
    <n v="0"/>
    <n v="1"/>
    <n v="0"/>
    <n v="1"/>
    <n v="1"/>
    <n v="0"/>
    <n v="1"/>
    <n v="1"/>
    <n v="0"/>
    <n v="1"/>
    <n v="0"/>
    <n v="2"/>
    <n v="2"/>
    <n v="1"/>
    <n v="1"/>
    <n v="1"/>
    <n v="2"/>
    <n v="1"/>
    <n v="1"/>
    <n v="2"/>
    <n v="1"/>
    <n v="2"/>
    <n v="1"/>
    <n v="2"/>
    <n v="2"/>
    <n v="2"/>
    <n v="2"/>
    <x v="1"/>
    <x v="2"/>
    <n v="2"/>
    <n v="0"/>
    <n v="2"/>
    <x v="1"/>
    <n v="1"/>
  </r>
  <r>
    <x v="473"/>
    <s v="SOLASI BAKAR BESAR 3CM"/>
    <s v="KELISTRIKAN. STATER/ENGKOL"/>
    <s v="IMITAS"/>
    <x v="0"/>
    <n v="175"/>
    <n v="1"/>
    <s v="MTM"/>
    <s v=""/>
    <s v="1"/>
    <n v="30"/>
    <n v="0"/>
    <n v="0"/>
    <n v="3"/>
    <n v="0"/>
    <n v="0"/>
    <n v="0"/>
    <n v="0"/>
    <n v="2"/>
    <n v="0"/>
    <n v="0"/>
    <n v="0"/>
    <n v="3"/>
    <n v="3"/>
    <n v="0"/>
    <n v="3"/>
    <n v="3"/>
    <n v="0"/>
    <n v="0"/>
    <n v="0"/>
    <n v="2"/>
    <n v="2"/>
    <n v="2"/>
    <n v="0"/>
    <n v="3"/>
    <n v="3"/>
    <n v="3"/>
    <n v="3"/>
    <x v="13"/>
    <x v="2"/>
    <n v="33"/>
    <n v="0"/>
    <n v="33"/>
    <x v="61"/>
    <n v="2"/>
  </r>
  <r>
    <x v="474"/>
    <s v="SOLASI HITAM NASIONAL"/>
    <s v="BAHAN HABIS PAKAI"/>
    <s v="IMITAS"/>
    <x v="3"/>
    <n v="7500"/>
    <n v="1"/>
    <s v="GSM"/>
    <s v=""/>
    <n v="1"/>
    <n v="1"/>
    <n v="0"/>
    <n v="1"/>
    <n v="2"/>
    <n v="1"/>
    <n v="0"/>
    <n v="0"/>
    <n v="1"/>
    <n v="1"/>
    <n v="0"/>
    <n v="2"/>
    <n v="1"/>
    <n v="2"/>
    <n v="2"/>
    <n v="1"/>
    <n v="3"/>
    <n v="3"/>
    <n v="1"/>
    <n v="0"/>
    <n v="1"/>
    <n v="2"/>
    <n v="1"/>
    <n v="3"/>
    <n v="3"/>
    <n v="3"/>
    <n v="2"/>
    <n v="3"/>
    <n v="2"/>
    <x v="13"/>
    <x v="2"/>
    <n v="0"/>
    <n v="0"/>
    <n v="0"/>
    <x v="0"/>
    <n v="1"/>
  </r>
  <r>
    <x v="475"/>
    <s v="SILTIP WASSER KECIL"/>
    <s v="BAHAN HABIS PAKAI"/>
    <s v="IMITAS"/>
    <x v="3"/>
    <n v="3000"/>
    <n v="1"/>
    <s v="GSM"/>
    <s v=""/>
    <n v="1"/>
    <n v="1"/>
    <n v="1"/>
    <n v="0"/>
    <n v="1"/>
    <n v="0"/>
    <n v="2"/>
    <n v="0"/>
    <n v="2"/>
    <n v="1"/>
    <n v="2"/>
    <n v="2"/>
    <n v="1"/>
    <n v="3"/>
    <n v="3"/>
    <n v="1"/>
    <n v="1"/>
    <n v="1"/>
    <n v="2"/>
    <n v="2"/>
    <n v="2"/>
    <n v="3"/>
    <n v="3"/>
    <n v="3"/>
    <n v="3"/>
    <n v="4"/>
    <n v="4"/>
    <n v="4"/>
    <n v="3"/>
    <x v="12"/>
    <x v="2"/>
    <n v="2"/>
    <n v="0"/>
    <n v="2"/>
    <x v="1"/>
    <n v="2"/>
  </r>
  <r>
    <x v="476"/>
    <s v="SENSOR CKP H.VARIO 110 LED MST (KAKI 4)"/>
    <s v="KELISTRIKAN. STATER/ENGKOL"/>
    <s v="IMITAS"/>
    <x v="0"/>
    <n v="195000"/>
    <n v="1"/>
    <s v="ATFS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x v="2"/>
    <x v="2"/>
    <n v="2"/>
    <n v="0"/>
    <n v="2"/>
    <x v="1"/>
    <n v="1"/>
  </r>
  <r>
    <x v="760"/>
    <s v="SENSOR CKP H. VARIO 125 IMI"/>
    <s v="NOSTOK"/>
    <s v="IMITAS"/>
    <x v="0"/>
    <n v="142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x v="0"/>
    <x v="2"/>
    <n v="0"/>
    <n v="0"/>
    <n v="0"/>
    <x v="0"/>
    <n v="0"/>
  </r>
  <r>
    <x v="761"/>
    <s v="SOKET ECM H.BEAT/VARIO/SCOOPY ESP SET IMI"/>
    <s v="KELISTRIKAN. STATER/ENGKOL"/>
    <s v="IMITAS"/>
    <x v="0"/>
    <n v="85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477"/>
    <s v="SENSOR MAQS Y.MIO J IMI"/>
    <s v="KELISTRIKAN. STATER/ENGKOL"/>
    <s v="IMITAS"/>
    <x v="0"/>
    <n v="220000"/>
    <n v="1"/>
    <s v="ATFS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2"/>
    <n v="0"/>
    <n v="0"/>
    <n v="0"/>
    <x v="0"/>
    <n v="1"/>
  </r>
  <r>
    <x v="478"/>
    <s v="SENSOR TP H.GENIO/BEAT LED/SCOOPY NEW IMI"/>
    <s v="KELISTRIKAN. STATER/ENGKOL"/>
    <s v="IMITAS"/>
    <x v="0"/>
    <n v="115500"/>
    <n v="1"/>
    <s v=""/>
    <s v=""/>
    <n v="1"/>
    <n v="1"/>
    <n v="0"/>
    <n v="1"/>
    <n v="1"/>
    <n v="0"/>
    <n v="0"/>
    <n v="0"/>
    <n v="0"/>
    <n v="1"/>
    <n v="0"/>
    <n v="0"/>
    <n v="0"/>
    <n v="0"/>
    <n v="1"/>
    <n v="1"/>
    <n v="2"/>
    <n v="1"/>
    <n v="0"/>
    <n v="0"/>
    <n v="0"/>
    <n v="1"/>
    <n v="1"/>
    <n v="1"/>
    <n v="0"/>
    <n v="0"/>
    <n v="0"/>
    <n v="2"/>
    <n v="1"/>
    <x v="1"/>
    <x v="2"/>
    <n v="2"/>
    <n v="0"/>
    <n v="2"/>
    <x v="1"/>
    <n v="1"/>
  </r>
  <r>
    <x v="479"/>
    <s v="SENSOR TPS H. MATIC IMI"/>
    <s v="KELISTRIKAN. STATER/ENGKOL"/>
    <s v="IMITAS"/>
    <x v="3"/>
    <n v="130000"/>
    <n v="1"/>
    <s v="ATFS"/>
    <s v=""/>
    <s v="1"/>
    <n v="1"/>
    <n v="0"/>
    <n v="0"/>
    <n v="0"/>
    <n v="1"/>
    <n v="0"/>
    <n v="0"/>
    <n v="1"/>
    <n v="1"/>
    <n v="5"/>
    <n v="0"/>
    <n v="2"/>
    <n v="1"/>
    <n v="5"/>
    <n v="0"/>
    <n v="0"/>
    <n v="1"/>
    <n v="1"/>
    <n v="0"/>
    <n v="1"/>
    <n v="2"/>
    <n v="6"/>
    <n v="1"/>
    <n v="2"/>
    <n v="3"/>
    <n v="1"/>
    <n v="6"/>
    <n v="5"/>
    <x v="15"/>
    <x v="2"/>
    <n v="4"/>
    <n v="0"/>
    <n v="4"/>
    <x v="8"/>
    <n v="3"/>
  </r>
  <r>
    <x v="762"/>
    <s v="SENSOR TPS VIXION OLD"/>
    <s v=""/>
    <s v="IMITAS"/>
    <x v="0"/>
    <n v="193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x v="2"/>
    <x v="2"/>
    <n v="0"/>
    <n v="0"/>
    <n v="0"/>
    <x v="0"/>
    <n v="1"/>
  </r>
  <r>
    <x v="763"/>
    <s v="SENSOR TP Y.MIO M3"/>
    <s v="KELISTRIKAN. STATER/ENGKOL"/>
    <s v="IMITAS"/>
    <x v="0"/>
    <n v="135000"/>
    <n v="1"/>
    <s v=""/>
    <s v=""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x v="2"/>
    <x v="2"/>
    <n v="1"/>
    <n v="0"/>
    <n v="1"/>
    <x v="2"/>
    <n v="1"/>
  </r>
  <r>
    <x v="764"/>
    <s v="TOP SET H. VARIO 110 IMI"/>
    <s v=""/>
    <s v="IMITAS"/>
    <x v="0"/>
    <n v="345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x v="2"/>
    <x v="2"/>
    <n v="0"/>
    <n v="0"/>
    <n v="0"/>
    <x v="0"/>
    <n v="1"/>
  </r>
  <r>
    <x v="765"/>
    <s v="TUTUP SPENTIL"/>
    <s v="NOSTOK"/>
    <s v="IMITAS"/>
    <x v="0"/>
    <n v="500"/>
    <n v="1"/>
    <s v="HKJ"/>
    <s v="GSM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x v="0"/>
    <x v="2"/>
    <n v="0"/>
    <n v="0"/>
    <n v="0"/>
    <x v="0"/>
    <n v="0"/>
  </r>
  <r>
    <x v="485"/>
    <s v="TUTUP PENTIL TUBLES (BESI PANJANG)"/>
    <s v="BAUD"/>
    <s v="IMITAS"/>
    <x v="0"/>
    <n v="6000"/>
    <n v="1"/>
    <s v=""/>
    <s v=""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x v="1"/>
    <x v="2"/>
    <n v="2"/>
    <n v="0"/>
    <n v="2"/>
    <x v="1"/>
    <n v="1"/>
  </r>
  <r>
    <x v="486"/>
    <s v="SPION BEAT STANDAR IMI (PK)"/>
    <s v="BODYPART"/>
    <s v="IMITAS"/>
    <x v="0"/>
    <n v="38000"/>
    <n v="1"/>
    <s v="HKJ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x v="2"/>
    <x v="2"/>
    <n v="1"/>
    <n v="0"/>
    <n v="1"/>
    <x v="2"/>
    <n v="1"/>
  </r>
  <r>
    <x v="487"/>
    <s v="BOHLAM SEN / RITING IMI (PS)"/>
    <s v="KELISTRIKAN. STATER/ENGKOL"/>
    <s v="IMITAS"/>
    <x v="2"/>
    <n v="1000"/>
    <n v="1"/>
    <s v="GSM"/>
    <s v=""/>
    <n v="1"/>
    <n v="1"/>
    <n v="2"/>
    <n v="1"/>
    <n v="0"/>
    <n v="0"/>
    <n v="0"/>
    <n v="1"/>
    <n v="0"/>
    <n v="0"/>
    <n v="0"/>
    <n v="5"/>
    <n v="0"/>
    <n v="3"/>
    <n v="5"/>
    <n v="3"/>
    <n v="1"/>
    <n v="0"/>
    <n v="0"/>
    <n v="1"/>
    <n v="1"/>
    <n v="0"/>
    <n v="0"/>
    <n v="5"/>
    <n v="5"/>
    <n v="3"/>
    <n v="5"/>
    <n v="5"/>
    <n v="5"/>
    <x v="14"/>
    <x v="2"/>
    <n v="5"/>
    <n v="0"/>
    <n v="5"/>
    <x v="13"/>
    <n v="3"/>
  </r>
  <r>
    <x v="766"/>
    <s v="SPION ALEVO"/>
    <s v="NOSTOK"/>
    <s v="VARIAS"/>
    <x v="0"/>
    <n v="45000"/>
    <n v="1"/>
    <s v="HRV"/>
    <s v="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x v="0"/>
    <x v="2"/>
    <n v="0"/>
    <n v="0"/>
    <n v="0"/>
    <x v="0"/>
    <n v="0"/>
  </r>
  <r>
    <x v="488"/>
    <s v="LEM THREEBOND"/>
    <s v="BAHAN HABIS PAKAI"/>
    <s v="IMITAS"/>
    <x v="3"/>
    <n v="9500"/>
    <n v="1"/>
    <s v="GSM"/>
    <s v=""/>
    <n v="1"/>
    <n v="1"/>
    <n v="0"/>
    <n v="1"/>
    <n v="1"/>
    <n v="1"/>
    <n v="0"/>
    <n v="0"/>
    <n v="1"/>
    <n v="1"/>
    <n v="1"/>
    <n v="1"/>
    <n v="1"/>
    <n v="0"/>
    <n v="1"/>
    <n v="1"/>
    <n v="2"/>
    <n v="2"/>
    <n v="1"/>
    <n v="0"/>
    <n v="1"/>
    <n v="2"/>
    <n v="2"/>
    <n v="2"/>
    <n v="2"/>
    <n v="1"/>
    <n v="0"/>
    <n v="2"/>
    <n v="1"/>
    <x v="1"/>
    <x v="2"/>
    <n v="2"/>
    <n v="0"/>
    <n v="2"/>
    <x v="1"/>
    <n v="1"/>
  </r>
  <r>
    <x v="491"/>
    <s v="AKI KERING YUASA YTZ6V"/>
    <s v="KELISTRIKAN. STATER/ENGKOL"/>
    <s v="AKIGEN"/>
    <x v="0"/>
    <n v="245000"/>
    <n v="1"/>
    <s v="HKJ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x v="2"/>
    <x v="2"/>
    <n v="0"/>
    <n v="0"/>
    <n v="0"/>
    <x v="0"/>
    <n v="1"/>
  </r>
  <r>
    <x v="613"/>
    <s v="AKI KERING YUASA YTZ7V (PK)"/>
    <s v="KELISTRIKAN. STATER/ENGKOL"/>
    <s v="AKIGEN"/>
    <x v="0"/>
    <n v="300000"/>
    <n v="1"/>
    <s v="NPM"/>
    <s v=""/>
    <n v="1"/>
    <n v="1"/>
    <n v="0"/>
    <n v="1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1"/>
    <n v="1"/>
    <n v="1"/>
    <n v="1"/>
    <x v="2"/>
    <x v="2"/>
    <n v="0"/>
    <n v="0"/>
    <n v="0"/>
    <x v="0"/>
    <n v="1"/>
  </r>
  <r>
    <x v="10"/>
    <s v="KOMSTIR H.GRAND ORI"/>
    <s v="BAUD"/>
    <s v="ORISIN"/>
    <x v="0"/>
    <n v="90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2"/>
    <n v="0"/>
    <n v="2"/>
    <x v="1"/>
    <n v="1"/>
  </r>
  <r>
    <x v="11"/>
    <s v="OLI MATIC H.MPX 2 0.65L"/>
    <s v="CAIRAN"/>
    <s v="OLIGEN"/>
    <x v="0"/>
    <n v="42000"/>
    <n v="1"/>
    <s v="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x v="13"/>
    <x v="3"/>
    <n v="7"/>
    <n v="0"/>
    <n v="7"/>
    <x v="12"/>
    <n v="1"/>
  </r>
  <r>
    <x v="12"/>
    <s v="OLI GEAR H.AHM 120ML"/>
    <s v="CAIRAN"/>
    <s v="OLIGEN"/>
    <x v="3"/>
    <n v="16000"/>
    <n v="12"/>
    <s v="NSA"/>
    <s v="NSA"/>
    <s v="96"/>
    <n v="1"/>
    <n v="0"/>
    <n v="0"/>
    <n v="0"/>
    <n v="0"/>
    <n v="0"/>
    <n v="0"/>
    <n v="0"/>
    <n v="0"/>
    <n v="0"/>
    <n v="0"/>
    <n v="10"/>
    <n v="5"/>
    <n v="10"/>
    <n v="0"/>
    <n v="0"/>
    <n v="0"/>
    <n v="0"/>
    <n v="0"/>
    <n v="0"/>
    <n v="0"/>
    <n v="0"/>
    <n v="0"/>
    <n v="10"/>
    <n v="15"/>
    <n v="5"/>
    <n v="15"/>
    <n v="10"/>
    <x v="16"/>
    <x v="3"/>
    <n v="10"/>
    <n v="0"/>
    <n v="10"/>
    <x v="3"/>
    <n v="5"/>
  </r>
  <r>
    <x v="13"/>
    <s v="OLI MATIC H.MPX 2 0.8L"/>
    <s v="CAIRAN"/>
    <s v="OLIGEN"/>
    <x v="3"/>
    <n v="50150"/>
    <n v="24"/>
    <s v="HKJ"/>
    <s v="NSA"/>
    <n v="1"/>
    <n v="1"/>
    <n v="0"/>
    <n v="0"/>
    <n v="0"/>
    <n v="0"/>
    <n v="0"/>
    <n v="0"/>
    <n v="0"/>
    <n v="0"/>
    <n v="0"/>
    <n v="0"/>
    <n v="7"/>
    <n v="6"/>
    <n v="7"/>
    <n v="0"/>
    <n v="0"/>
    <n v="0"/>
    <n v="0"/>
    <n v="0"/>
    <n v="0"/>
    <n v="0"/>
    <n v="0"/>
    <n v="0"/>
    <n v="7"/>
    <n v="13"/>
    <n v="6"/>
    <n v="13"/>
    <n v="7"/>
    <x v="22"/>
    <x v="3"/>
    <n v="6"/>
    <n v="0"/>
    <n v="6"/>
    <x v="11"/>
    <n v="4"/>
  </r>
  <r>
    <x v="16"/>
    <s v="OLI MATIC H.SPX 2 0.8L"/>
    <s v="CAIRAN"/>
    <s v="OLIGEN"/>
    <x v="0"/>
    <n v="59925"/>
    <n v="6"/>
    <s v="HKJ"/>
    <s v="NSA"/>
    <n v="1"/>
    <n v="1"/>
    <n v="0"/>
    <n v="0"/>
    <n v="0"/>
    <n v="0"/>
    <n v="0"/>
    <n v="0"/>
    <n v="0"/>
    <n v="0"/>
    <n v="0"/>
    <n v="1"/>
    <n v="2"/>
    <n v="0"/>
    <n v="2"/>
    <n v="0"/>
    <n v="0"/>
    <n v="0"/>
    <n v="0"/>
    <n v="0"/>
    <n v="0"/>
    <n v="0"/>
    <n v="0"/>
    <n v="1"/>
    <n v="3"/>
    <n v="2"/>
    <n v="0"/>
    <n v="3"/>
    <n v="2"/>
    <x v="13"/>
    <x v="3"/>
    <n v="2"/>
    <n v="0"/>
    <n v="2"/>
    <x v="1"/>
    <n v="1"/>
  </r>
  <r>
    <x v="17"/>
    <s v="COOLANT RADIATOR H.AHM ORI"/>
    <s v="NOSTOK"/>
    <s v="ORISIN"/>
    <x v="3"/>
    <n v="25000"/>
    <n v="12"/>
    <s v="GSM"/>
    <s v="NSA"/>
    <n v="1"/>
    <n v="1"/>
    <n v="0"/>
    <n v="0"/>
    <n v="0"/>
    <n v="0"/>
    <n v="0"/>
    <n v="0"/>
    <n v="0"/>
    <n v="0"/>
    <n v="0"/>
    <n v="1"/>
    <n v="4"/>
    <n v="6"/>
    <n v="6"/>
    <n v="0"/>
    <n v="0"/>
    <n v="0"/>
    <n v="0"/>
    <n v="0"/>
    <n v="0"/>
    <n v="0"/>
    <n v="0"/>
    <n v="1"/>
    <n v="5"/>
    <n v="10"/>
    <n v="6"/>
    <n v="10"/>
    <n v="0"/>
    <x v="0"/>
    <x v="3"/>
    <n v="0"/>
    <n v="0"/>
    <n v="0"/>
    <x v="0"/>
    <n v="0"/>
  </r>
  <r>
    <x v="18"/>
    <s v="SELANG BENSIN S.SGP ORI"/>
    <s v="KARET &amp; SELANG"/>
    <s v="ORISIN"/>
    <x v="0"/>
    <n v="9000"/>
    <n v="1"/>
    <s v="HKJ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3"/>
    <n v="1"/>
    <n v="0"/>
    <n v="1"/>
    <x v="2"/>
    <n v="1"/>
  </r>
  <r>
    <x v="19"/>
    <s v="BOHLAM BELAKANG SGP ORI (PS)"/>
    <s v="KELISTRIKAN. STATER/ENGKOL"/>
    <s v="ORISIN"/>
    <x v="0"/>
    <n v="12000"/>
    <n v="1"/>
    <s v=""/>
    <s v=""/>
    <n v="1"/>
    <n v="1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3"/>
    <n v="3"/>
    <n v="0"/>
    <n v="3"/>
    <n v="3"/>
    <x v="13"/>
    <x v="3"/>
    <n v="4"/>
    <n v="0"/>
    <n v="4"/>
    <x v="8"/>
    <n v="2"/>
  </r>
  <r>
    <x v="26"/>
    <s v="PERPAK BLOK H.VARIO 125 ORI"/>
    <s v="NOSTOK"/>
    <s v="ORISIN"/>
    <x v="0"/>
    <n v="135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3"/>
    <n v="0"/>
    <n v="0"/>
    <n v="0"/>
    <x v="0"/>
    <n v="0"/>
  </r>
  <r>
    <x v="28"/>
    <s v="SEAL KLEP H.SUPRA X 125 ORI"/>
    <s v="MESIN"/>
    <s v="ORISIN"/>
    <x v="0"/>
    <n v="6500"/>
    <n v="1"/>
    <s v="GSM"/>
    <s v="NSA"/>
    <n v="1"/>
    <n v="1"/>
    <n v="0"/>
    <n v="0"/>
    <n v="0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4"/>
    <n v="4"/>
    <n v="4"/>
    <n v="4"/>
    <x v="12"/>
    <x v="3"/>
    <n v="0"/>
    <n v="0"/>
    <n v="0"/>
    <x v="0"/>
    <n v="2"/>
  </r>
  <r>
    <x v="620"/>
    <s v="PERPAK HEAD H.VARIO 125 ORI"/>
    <s v="NOSTOK"/>
    <s v="ORISIN"/>
    <x v="0"/>
    <n v="25000"/>
    <n v="1"/>
    <s v="SLT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3"/>
    <n v="0"/>
    <n v="0"/>
    <n v="0"/>
    <x v="0"/>
    <n v="0"/>
  </r>
  <r>
    <x v="32"/>
    <s v="SEAL HEAD H.BEAT FI ESP ORI"/>
    <s v="KARET &amp; SELANG"/>
    <s v="ORISIN"/>
    <x v="0"/>
    <n v="29000"/>
    <n v="1"/>
    <s v="SLT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35"/>
    <s v="SEAL HEAD H.VARIO 125 ORI"/>
    <s v="KARET &amp; SELANG"/>
    <s v="ORISIN"/>
    <x v="0"/>
    <n v="55000"/>
    <n v="1"/>
    <s v="SLT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1"/>
    <n v="0"/>
    <n v="1"/>
    <x v="2"/>
    <n v="1"/>
  </r>
  <r>
    <x v="625"/>
    <s v="PISTON KIT VARIO (0.50)"/>
    <s v="NOSTOK"/>
    <s v="ORISIN"/>
    <x v="0"/>
    <n v="126000"/>
    <n v="1"/>
    <s v="FRK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3"/>
    <n v="0"/>
    <n v="0"/>
    <n v="0"/>
    <x v="0"/>
    <n v="0"/>
  </r>
  <r>
    <x v="498"/>
    <s v="PISTON KIT H.VARIO 125 (0.50) ORI"/>
    <s v="NOSTOK"/>
    <s v="ORISIN"/>
    <x v="0"/>
    <n v="122500"/>
    <n v="1"/>
    <s v="BNGFER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3"/>
    <n v="0"/>
    <n v="0"/>
    <n v="0"/>
    <x v="0"/>
    <n v="0"/>
  </r>
  <r>
    <x v="47"/>
    <s v="FILTER UDARA H.BEAT FI ORI"/>
    <s v="FILTER"/>
    <s v="ORISIN"/>
    <x v="0"/>
    <n v="47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1"/>
    <n v="0"/>
    <n v="1"/>
    <x v="2"/>
    <n v="1"/>
  </r>
  <r>
    <x v="52"/>
    <s v="FILTER UDARA H.VARIO 125 FI ORI"/>
    <s v="FILTER"/>
    <s v="ORISIN"/>
    <x v="0"/>
    <n v="58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54"/>
    <s v="WATER PUMP VARIO 125 AHM"/>
    <s v="MESIN"/>
    <s v="ORISIN"/>
    <x v="0"/>
    <n v="280000"/>
    <n v="1"/>
    <s v="SLT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64"/>
    <s v="OLI MATIC Y.YAMALUBE 0.8L"/>
    <s v="CAIRAN"/>
    <s v="OLIGEN"/>
    <x v="2"/>
    <n v="43225"/>
    <n v="6"/>
    <s v="HKJ"/>
    <s v=""/>
    <n v="1"/>
    <n v="1"/>
    <n v="0"/>
    <n v="0"/>
    <n v="0"/>
    <n v="0"/>
    <n v="0"/>
    <n v="0"/>
    <n v="0"/>
    <n v="0"/>
    <n v="0"/>
    <n v="0"/>
    <n v="3"/>
    <n v="2"/>
    <n v="3"/>
    <n v="0"/>
    <n v="0"/>
    <n v="0"/>
    <n v="0"/>
    <n v="0"/>
    <n v="0"/>
    <n v="0"/>
    <n v="0"/>
    <n v="0"/>
    <n v="3"/>
    <n v="5"/>
    <n v="2"/>
    <n v="5"/>
    <n v="3"/>
    <x v="14"/>
    <x v="3"/>
    <n v="4"/>
    <n v="0"/>
    <n v="4"/>
    <x v="8"/>
    <n v="2"/>
  </r>
  <r>
    <x v="67"/>
    <s v="KLIP ROLLER H.VARIO 110 ORI"/>
    <s v="CVT"/>
    <s v="ORISIN"/>
    <x v="0"/>
    <n v="20500"/>
    <n v="1"/>
    <s v="HKJ"/>
    <s v="NSA"/>
    <s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3"/>
    <n v="0"/>
    <n v="0"/>
    <n v="0"/>
    <x v="0"/>
    <n v="1"/>
  </r>
  <r>
    <x v="68"/>
    <s v="KLIP ROLLER H.VARIO 125 ORI (1SET)"/>
    <s v="CVT"/>
    <s v="ORISIN"/>
    <x v="0"/>
    <n v="25000"/>
    <n v="1"/>
    <s v="HKJ"/>
    <s v="NSA"/>
    <s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0"/>
    <n v="0"/>
    <n v="0"/>
    <x v="0"/>
    <n v="1"/>
  </r>
  <r>
    <x v="72"/>
    <s v="KIPAS PULLY H.BEAT FI ESP ORI"/>
    <s v="CVT"/>
    <s v="ORISIN"/>
    <x v="0"/>
    <n v="460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1"/>
    <n v="0"/>
    <n v="1"/>
    <x v="2"/>
    <n v="1"/>
  </r>
  <r>
    <x v="74"/>
    <s v="KIPAS PULLY H.VARIO 125 ORI"/>
    <s v="CVT"/>
    <s v="ORISIN"/>
    <x v="0"/>
    <n v="485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76"/>
    <s v="BOSH PULLY / BOSH ROLLER H.BEAT FI ESP ORI"/>
    <s v="CVT"/>
    <s v="ORISIN"/>
    <x v="0"/>
    <n v="255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1"/>
    <n v="0"/>
    <n v="1"/>
    <x v="2"/>
    <n v="1"/>
  </r>
  <r>
    <x v="80"/>
    <s v="BOSH PULLY / BOSH ROLLER H.VARIO 125 ORI"/>
    <s v="CVT"/>
    <s v="ORISIN"/>
    <x v="0"/>
    <n v="46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1"/>
    <n v="0"/>
    <n v="1"/>
    <x v="2"/>
    <n v="1"/>
  </r>
  <r>
    <x v="82"/>
    <s v="RUMAH ROLLER H.VARIO 125 ESP ORI"/>
    <s v="CVT"/>
    <s v="ORISIN"/>
    <x v="0"/>
    <n v="83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83"/>
    <s v="RUMAH ROLLER H.BEAT FI ESP ORI"/>
    <s v="CVT"/>
    <s v="ORISIN"/>
    <x v="0"/>
    <n v="720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1"/>
    <n v="0"/>
    <n v="1"/>
    <x v="2"/>
    <n v="1"/>
  </r>
  <r>
    <x v="88"/>
    <s v="ROLLER H.GENIO ORI"/>
    <s v="CVT"/>
    <s v="ORISIN"/>
    <x v="0"/>
    <n v="43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0"/>
    <n v="0"/>
    <n v="0"/>
    <x v="0"/>
    <n v="1"/>
  </r>
  <r>
    <x v="91"/>
    <s v="ROLLER H.VARIO 125 LED ORI"/>
    <s v="CVT"/>
    <s v="ORISIN"/>
    <x v="0"/>
    <n v="37188"/>
    <n v="1"/>
    <s v="HKJ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92"/>
    <s v="ROLLER H.VARIO 150 ORI"/>
    <s v="CVT"/>
    <s v="ORISIN"/>
    <x v="0"/>
    <n v="38847.5"/>
    <n v="1"/>
    <s v="GS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0"/>
    <n v="0"/>
    <n v="0"/>
    <x v="0"/>
    <n v="1"/>
  </r>
  <r>
    <x v="93"/>
    <s v="ROLLER H.BEAT FI ESP ORI"/>
    <s v="CVT"/>
    <s v="ORISIN"/>
    <x v="0"/>
    <n v="500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3"/>
    <n v="0"/>
    <n v="3"/>
    <x v="10"/>
    <n v="1"/>
  </r>
  <r>
    <x v="94"/>
    <s v="ROLLER H.VARIO ORI"/>
    <s v="CVT"/>
    <s v="ORISIN"/>
    <x v="0"/>
    <n v="63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98"/>
    <s v="KLIP ROLLER H.VARIO 110 ORI (1PCS)"/>
    <s v="NOSTOK"/>
    <s v="ORISIN"/>
    <x v="0"/>
    <n v="12500"/>
    <n v="1"/>
    <s v="GSM"/>
    <s v="NSA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0"/>
    <x v="0"/>
    <x v="3"/>
    <n v="3"/>
    <n v="0"/>
    <n v="3"/>
    <x v="10"/>
    <n v="0"/>
  </r>
  <r>
    <x v="100"/>
    <s v="KAMPAS GANDA H.BEAT FI ESP ORI"/>
    <s v="CVT"/>
    <s v="ORISIN"/>
    <x v="0"/>
    <n v="122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1"/>
    <n v="0"/>
    <n v="1"/>
    <x v="2"/>
    <n v="1"/>
  </r>
  <r>
    <x v="102"/>
    <s v="KAMPAS GANDA H.VARIO 125 ORI"/>
    <s v="CVT"/>
    <s v="ORISIN"/>
    <x v="0"/>
    <n v="1510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0"/>
    <n v="0"/>
    <n v="0"/>
    <x v="0"/>
    <n v="1"/>
  </r>
  <r>
    <x v="110"/>
    <s v="FANBELT H.BEAT FI ESP ORI"/>
    <s v="CVT"/>
    <s v="ORISIN"/>
    <x v="0"/>
    <n v="99000"/>
    <n v="1"/>
    <s v="GSM"/>
    <s v="NSA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x v="13"/>
    <x v="3"/>
    <n v="0"/>
    <n v="0"/>
    <n v="0"/>
    <x v="0"/>
    <n v="2"/>
  </r>
  <r>
    <x v="114"/>
    <s v="FANBELT H.BEAT FI ORI"/>
    <s v="CVT"/>
    <s v="ORISIN"/>
    <x v="0"/>
    <n v="100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127"/>
    <s v="SEAL PULLY / SIL PULLY Y.NMAX ORI"/>
    <s v="KARET &amp; SELANG"/>
    <s v="ORISIN"/>
    <x v="0"/>
    <n v="17000"/>
    <n v="1"/>
    <s v="G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0"/>
    <n v="0"/>
    <n v="0"/>
    <x v="0"/>
    <n v="1"/>
  </r>
  <r>
    <x v="128"/>
    <s v="ORING PULLY Y.NMAX ORI"/>
    <s v="KARET &amp; SELANG"/>
    <s v="ORISIN"/>
    <x v="0"/>
    <n v="16000"/>
    <n v="1"/>
    <s v="SLT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0"/>
    <n v="0"/>
    <n v="0"/>
    <x v="0"/>
    <n v="1"/>
  </r>
  <r>
    <x v="146"/>
    <s v="AKI KERING H.GTZ6V ORI (PK)"/>
    <s v="KELISTRIKAN. STATER/ENGKOL"/>
    <s v="AKIGEN"/>
    <x v="0"/>
    <n v="241600"/>
    <n v="1"/>
    <s v="NSA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2"/>
    <x v="3"/>
    <n v="1"/>
    <n v="0"/>
    <n v="1"/>
    <x v="2"/>
    <n v="1"/>
  </r>
  <r>
    <x v="147"/>
    <s v="KIPROK H.VARIO ORI"/>
    <s v="KELISTRIKAN. STATER/ENGKOL"/>
    <s v="ORISIN"/>
    <x v="0"/>
    <n v="110000"/>
    <n v="1"/>
    <s v="GS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0"/>
    <n v="0"/>
    <n v="0"/>
    <x v="0"/>
    <n v="1"/>
  </r>
  <r>
    <x v="152"/>
    <s v="BOHLAM DEPAN H.AHM ORI (PS)"/>
    <s v="KELISTRIKAN. STATER/ENGKOL"/>
    <s v="ORISIN"/>
    <x v="0"/>
    <n v="175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3"/>
    <n v="0"/>
    <n v="3"/>
    <x v="10"/>
    <n v="1"/>
  </r>
  <r>
    <x v="159"/>
    <s v="SWITCH REM KIRI H.VARIO ORI (PB)"/>
    <s v="KELISTRIKAN. STATER/ENGKOL"/>
    <s v="ORISIN"/>
    <x v="0"/>
    <n v="35000"/>
    <n v="1"/>
    <s v="GSM"/>
    <s v="NSA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0"/>
    <n v="0"/>
    <n v="0"/>
    <x v="0"/>
    <n v="1"/>
  </r>
  <r>
    <x v="173"/>
    <s v="BAN TUBLES 90/90-14 H.AHM ORI"/>
    <s v="RODA"/>
    <s v="ORISIN"/>
    <x v="0"/>
    <n v="221250"/>
    <n v="1"/>
    <s v="HKJ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1"/>
    <n v="0"/>
    <n v="1"/>
    <x v="2"/>
    <n v="1"/>
  </r>
  <r>
    <x v="176"/>
    <s v="KAMPAS REM H.BEAT/VARIO ORI"/>
    <s v="REM"/>
    <s v="ORISIN"/>
    <x v="0"/>
    <n v="465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2"/>
    <n v="0"/>
    <n v="2"/>
    <x v="1"/>
    <n v="1"/>
  </r>
  <r>
    <x v="178"/>
    <s v="BAN TUBLES 80/90-14 H.AHM ORI"/>
    <s v="RODA"/>
    <s v="ORISIN"/>
    <x v="0"/>
    <n v="197000"/>
    <n v="1"/>
    <s v="HKJ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1"/>
    <n v="0"/>
    <n v="1"/>
    <x v="2"/>
    <n v="1"/>
  </r>
  <r>
    <x v="185"/>
    <s v="KABEL KILOMETER H.BEAT ORI (PB)"/>
    <s v="KABEL"/>
    <s v="ORISIN"/>
    <x v="0"/>
    <n v="35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191"/>
    <s v="OLI MATIC SHELL ADVANCE AX7 0,8L 10W-30"/>
    <s v="CAIRAN"/>
    <s v="OLIGEN"/>
    <x v="0"/>
    <n v="44500"/>
    <n v="1"/>
    <s v="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x v="13"/>
    <x v="3"/>
    <n v="3"/>
    <n v="0"/>
    <n v="3"/>
    <x v="10"/>
    <n v="1"/>
  </r>
  <r>
    <x v="767"/>
    <s v="STANDAR SAMPING H. BEAT"/>
    <s v=""/>
    <s v="ORISIN"/>
    <x v="0"/>
    <n v="33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200"/>
    <s v="SEAL SHOCK / SEAL SOK H.GRAND ORI"/>
    <s v="KARET &amp; SELANG"/>
    <s v="ORISIN"/>
    <x v="0"/>
    <n v="39600"/>
    <n v="1"/>
    <s v="GSM"/>
    <s v="NSA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0"/>
    <n v="0"/>
    <n v="0"/>
    <x v="0"/>
    <n v="1"/>
  </r>
  <r>
    <x v="550"/>
    <s v="ORING PULLY Y.MIO J ORI"/>
    <s v="KARET &amp; SELANG"/>
    <s v="ORISIN"/>
    <x v="0"/>
    <n v="10000"/>
    <n v="1"/>
    <s v="G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0"/>
    <n v="0"/>
    <n v="0"/>
    <x v="0"/>
    <n v="1"/>
  </r>
  <r>
    <x v="246"/>
    <s v="CARBU CLEANER"/>
    <s v="BAHAN HABIS PAKAI"/>
    <s v="IMITAS"/>
    <x v="3"/>
    <n v="4000"/>
    <n v="20"/>
    <s v="ATFS"/>
    <s v=""/>
    <s v="1"/>
    <n v="5"/>
    <n v="0"/>
    <n v="0"/>
    <n v="0"/>
    <n v="0"/>
    <n v="0"/>
    <n v="0"/>
    <n v="0"/>
    <n v="0"/>
    <n v="0"/>
    <n v="0"/>
    <n v="11"/>
    <n v="16"/>
    <n v="16"/>
    <n v="0"/>
    <n v="0"/>
    <n v="0"/>
    <n v="0"/>
    <n v="0"/>
    <n v="0"/>
    <n v="0"/>
    <n v="0"/>
    <n v="0"/>
    <n v="11"/>
    <n v="27"/>
    <n v="16"/>
    <n v="27"/>
    <n v="16"/>
    <x v="69"/>
    <x v="3"/>
    <n v="13"/>
    <n v="0"/>
    <n v="13"/>
    <x v="32"/>
    <n v="8"/>
  </r>
  <r>
    <x v="251"/>
    <s v="OLI MATIC Y.YAMALUBE SUPER 1L"/>
    <s v="CAIRAN"/>
    <s v="OLIGEN"/>
    <x v="0"/>
    <n v="65860"/>
    <n v="2"/>
    <s v="HKJ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x v="2"/>
    <x v="3"/>
    <n v="1"/>
    <n v="0"/>
    <n v="1"/>
    <x v="2"/>
    <n v="1"/>
  </r>
  <r>
    <x v="253"/>
    <s v="OLI GEAR Y.YAMALUBE 100ML "/>
    <s v="CAIRAN"/>
    <s v="ORISIN"/>
    <x v="0"/>
    <n v="13000"/>
    <n v="2"/>
    <s v="GSM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x v="1"/>
    <x v="3"/>
    <n v="3"/>
    <n v="0"/>
    <n v="3"/>
    <x v="10"/>
    <n v="1"/>
  </r>
  <r>
    <x v="254"/>
    <s v="OLI GEAR Y.YAMALUBE 150ML"/>
    <s v="CAIRAN"/>
    <s v="OLIGEN"/>
    <x v="0"/>
    <n v="18000"/>
    <n v="2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1"/>
    <n v="0"/>
    <n v="1"/>
    <x v="2"/>
    <n v="1"/>
  </r>
  <r>
    <x v="261"/>
    <s v="LAHER 6902 U PULLY H.AHM ORI"/>
    <s v="RODA"/>
    <s v="ORISIN"/>
    <x v="0"/>
    <n v="31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262"/>
    <s v="LAHER BAMBU H. 20X29X18"/>
    <s v="RODA"/>
    <s v="ORISIN"/>
    <x v="0"/>
    <n v="26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270"/>
    <s v="OIL SEAL KRUK AS / SIL KER AS H.GENIO/ 19.5X31.5X6 ORI (PK)"/>
    <s v="KARET &amp; SELANG"/>
    <s v="ORISIN"/>
    <x v="0"/>
    <n v="24500"/>
    <n v="1"/>
    <s v="SLT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1"/>
    <n v="0"/>
    <n v="1"/>
    <x v="2"/>
    <n v="1"/>
  </r>
  <r>
    <x v="272"/>
    <s v="OIL SEAL GARDAN / SIL GARDAN H.BEAT/20X32X6 ORI (PK)"/>
    <s v="KARET &amp; SELANG"/>
    <s v="ORISIN"/>
    <x v="0"/>
    <n v="12000"/>
    <n v="1"/>
    <s v="GSM"/>
    <s v="NSA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3"/>
    <n v="2"/>
    <n v="0"/>
    <n v="2"/>
    <x v="1"/>
    <n v="1"/>
  </r>
  <r>
    <x v="273"/>
    <s v="OIL SEAL KRUK AS / SIL KER AS H.BEAT/ 20.8X52X7.5 ORI (PK)"/>
    <s v="KARET &amp; SELANG"/>
    <s v="ORISIN"/>
    <x v="0"/>
    <n v="12000"/>
    <n v="1"/>
    <s v="GSM"/>
    <s v="NSA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3"/>
    <n v="6"/>
    <n v="0"/>
    <n v="6"/>
    <x v="11"/>
    <n v="1"/>
  </r>
  <r>
    <x v="279"/>
    <s v="SEAL PULLY / SIL PULLY H.BEAT FI ORI"/>
    <s v="KARET &amp; SELANG"/>
    <s v="ORISIN"/>
    <x v="0"/>
    <n v="13000"/>
    <n v="1"/>
    <s v="GSM"/>
    <s v="NSA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2"/>
    <n v="0"/>
    <n v="2"/>
    <x v="1"/>
    <n v="1"/>
  </r>
  <r>
    <x v="280"/>
    <s v="SEAL PULLY / SIL PULLY H.VARIO ORI"/>
    <s v="KARET &amp; SELANG"/>
    <s v="ORISIN"/>
    <x v="0"/>
    <n v="15000"/>
    <n v="1"/>
    <s v="GSM"/>
    <s v="NSA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x v="12"/>
    <x v="3"/>
    <n v="2"/>
    <n v="0"/>
    <n v="2"/>
    <x v="1"/>
    <n v="1"/>
  </r>
  <r>
    <x v="281"/>
    <s v="ORING PULLY H.VARIO/ 38.5X2 ORI"/>
    <s v="KARET &amp; SELANG"/>
    <s v="ORISIN"/>
    <x v="0"/>
    <n v="8000"/>
    <n v="1"/>
    <s v="GSM"/>
    <s v="NSA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x v="12"/>
    <x v="3"/>
    <n v="6"/>
    <n v="0"/>
    <n v="6"/>
    <x v="11"/>
    <n v="1"/>
  </r>
  <r>
    <x v="283"/>
    <s v="OIL SEAL GARDAN / SIL GARDAN Y.AEROX ORI (PK)"/>
    <s v="KARET &amp; SELANG"/>
    <s v="ORISIN"/>
    <x v="0"/>
    <n v="9000"/>
    <n v="1"/>
    <s v="SLT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3"/>
    <n v="1"/>
    <n v="0"/>
    <n v="1"/>
    <x v="2"/>
    <n v="1"/>
  </r>
  <r>
    <x v="286"/>
    <s v="OIL SEAL KRUK AS / SIL KER AS Y.MIO J ORI (PK)"/>
    <s v="KARET &amp; SELANG"/>
    <s v="ORISIN"/>
    <x v="0"/>
    <n v="12000"/>
    <n v="1"/>
    <s v="GSM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x v="13"/>
    <x v="3"/>
    <n v="0"/>
    <n v="0"/>
    <n v="0"/>
    <x v="0"/>
    <n v="1"/>
  </r>
  <r>
    <x v="297"/>
    <s v="BUSI NGK H.AHM U22FER9 ORI (CR7EH-9 NGK)"/>
    <s v="KELISTRIKAN. STATER/ENGKOL"/>
    <s v="ORISIN"/>
    <x v="0"/>
    <n v="350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1"/>
    <n v="0"/>
    <n v="1"/>
    <x v="2"/>
    <n v="1"/>
  </r>
  <r>
    <x v="298"/>
    <s v="GREASE CVT S.SGP"/>
    <s v="BAHAN HABIS PAKAI"/>
    <s v="ORISIN"/>
    <x v="3"/>
    <n v="2500"/>
    <n v="10"/>
    <s v="GSM"/>
    <s v=""/>
    <n v="1"/>
    <n v="2"/>
    <n v="0"/>
    <n v="0"/>
    <n v="0"/>
    <n v="0"/>
    <n v="0"/>
    <n v="0"/>
    <n v="0"/>
    <n v="0"/>
    <n v="0"/>
    <n v="0"/>
    <n v="12"/>
    <n v="11"/>
    <n v="12"/>
    <n v="0"/>
    <n v="0"/>
    <n v="0"/>
    <n v="0"/>
    <n v="0"/>
    <n v="0"/>
    <n v="0"/>
    <n v="0"/>
    <n v="0"/>
    <n v="12"/>
    <n v="23"/>
    <n v="11"/>
    <n v="23"/>
    <n v="12"/>
    <x v="70"/>
    <x v="3"/>
    <n v="33"/>
    <n v="0"/>
    <n v="33"/>
    <x v="61"/>
    <n v="6"/>
  </r>
  <r>
    <x v="300"/>
    <s v="LAHER 6201 / LAHER RODA DEPAN H.AHM ORI (SATUAN)"/>
    <s v="RODA"/>
    <s v="ORISIN"/>
    <x v="0"/>
    <n v="24500"/>
    <n v="1"/>
    <s v="GSM"/>
    <s v="NSA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3"/>
    <n v="2"/>
    <n v="0"/>
    <n v="2"/>
    <x v="1"/>
    <n v="1"/>
  </r>
  <r>
    <x v="308"/>
    <s v="JEK ACCU KOTAK"/>
    <s v="BAUD"/>
    <s v="BAUDMU"/>
    <x v="0"/>
    <n v="500"/>
    <n v="10"/>
    <s v="GSM"/>
    <s v=""/>
    <n v="1"/>
    <n v="1"/>
    <n v="0"/>
    <n v="0"/>
    <n v="0"/>
    <n v="0"/>
    <n v="0"/>
    <n v="0"/>
    <n v="0"/>
    <n v="0"/>
    <n v="0"/>
    <n v="4"/>
    <n v="1"/>
    <n v="0"/>
    <n v="4"/>
    <n v="0"/>
    <n v="0"/>
    <n v="0"/>
    <n v="0"/>
    <n v="0"/>
    <n v="0"/>
    <n v="0"/>
    <n v="0"/>
    <n v="4"/>
    <n v="5"/>
    <n v="1"/>
    <n v="0"/>
    <n v="5"/>
    <n v="4"/>
    <x v="14"/>
    <x v="3"/>
    <n v="5"/>
    <n v="0"/>
    <n v="5"/>
    <x v="13"/>
    <n v="2"/>
  </r>
  <r>
    <x v="310"/>
    <s v="BAUD CUN VARIO PANJANG"/>
    <s v="BAUD"/>
    <s v="BAUDMU"/>
    <x v="3"/>
    <n v="400"/>
    <n v="10"/>
    <s v="GSM"/>
    <s v=""/>
    <n v="1"/>
    <n v="1"/>
    <n v="0"/>
    <n v="0"/>
    <n v="0"/>
    <n v="0"/>
    <n v="0"/>
    <n v="0"/>
    <n v="0"/>
    <n v="0"/>
    <n v="0"/>
    <n v="0"/>
    <n v="8"/>
    <n v="6"/>
    <n v="8"/>
    <n v="0"/>
    <n v="0"/>
    <n v="0"/>
    <n v="0"/>
    <n v="0"/>
    <n v="0"/>
    <n v="0"/>
    <n v="0"/>
    <n v="0"/>
    <n v="8"/>
    <n v="14"/>
    <n v="6"/>
    <n v="14"/>
    <n v="8"/>
    <x v="71"/>
    <x v="3"/>
    <n v="6"/>
    <n v="0"/>
    <n v="6"/>
    <x v="11"/>
    <n v="4"/>
  </r>
  <r>
    <x v="312"/>
    <s v="BAUD CUN 8X1/2/BAUD SKRUP KASAR 5X16 YMH"/>
    <s v="BAUD"/>
    <s v="BAUDMU"/>
    <x v="0"/>
    <n v="400"/>
    <n v="10"/>
    <s v="AAR"/>
    <s v="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x v="13"/>
    <x v="3"/>
    <n v="12"/>
    <n v="0"/>
    <n v="12"/>
    <x v="16"/>
    <n v="2"/>
  </r>
  <r>
    <x v="315"/>
    <s v="BAUD MUR 6X20"/>
    <s v="BAUD"/>
    <s v="BAUDMU"/>
    <x v="0"/>
    <n v="400"/>
    <n v="10"/>
    <s v="GSM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3"/>
    <n v="0"/>
    <n v="3"/>
    <x v="10"/>
    <n v="1"/>
  </r>
  <r>
    <x v="321"/>
    <s v="BAUD CVT 6 x 35"/>
    <s v="BAUD"/>
    <s v="BAUDMU"/>
    <x v="2"/>
    <n v="1300"/>
    <n v="2"/>
    <s v="AAR"/>
    <s v=""/>
    <s v="1"/>
    <n v="1"/>
    <n v="0"/>
    <n v="0"/>
    <n v="0"/>
    <n v="0"/>
    <n v="0"/>
    <n v="0"/>
    <n v="0"/>
    <n v="0"/>
    <n v="0"/>
    <n v="0"/>
    <n v="2"/>
    <n v="3"/>
    <n v="3"/>
    <n v="0"/>
    <n v="0"/>
    <n v="0"/>
    <n v="0"/>
    <n v="0"/>
    <n v="0"/>
    <n v="0"/>
    <n v="0"/>
    <n v="0"/>
    <n v="2"/>
    <n v="5"/>
    <n v="3"/>
    <n v="5"/>
    <n v="3"/>
    <x v="14"/>
    <x v="3"/>
    <n v="10"/>
    <n v="0"/>
    <n v="10"/>
    <x v="3"/>
    <n v="2"/>
  </r>
  <r>
    <x v="325"/>
    <s v="BUSI NGK CPR6EA-9 / BUSI U24"/>
    <s v="KELISTRIKAN. STATER/ENGKOL"/>
    <s v="IMITAS"/>
    <x v="0"/>
    <n v="20500"/>
    <n v="1"/>
    <s v="GSM"/>
    <s v=""/>
    <s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2"/>
    <n v="0"/>
    <n v="2"/>
    <x v="1"/>
    <n v="1"/>
  </r>
  <r>
    <x v="327"/>
    <s v="BAUD DOP COVER ABS/BAUD SCOOPY 1,5CM"/>
    <s v="BAUD"/>
    <s v="BAUDMU"/>
    <x v="0"/>
    <n v="900"/>
    <n v="10"/>
    <s v="AAR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13"/>
    <n v="0"/>
    <n v="13"/>
    <x v="32"/>
    <n v="1"/>
  </r>
  <r>
    <x v="329"/>
    <s v="BAUD CVT PANJANG 10CM"/>
    <s v="BAUD"/>
    <s v="IMITAS"/>
    <x v="0"/>
    <n v="2599.2123598909402"/>
    <n v="1"/>
    <s v="SLT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3"/>
    <n v="1"/>
    <n v="0"/>
    <n v="1"/>
    <x v="2"/>
    <n v="1"/>
  </r>
  <r>
    <x v="330"/>
    <s v="BAUD FILTER HONDA"/>
    <s v="BAUD"/>
    <s v="BAUDMU"/>
    <x v="0"/>
    <n v="750"/>
    <n v="10"/>
    <s v="GSM"/>
    <s v="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x v="13"/>
    <x v="3"/>
    <n v="12"/>
    <n v="0"/>
    <n v="12"/>
    <x v="16"/>
    <n v="2"/>
  </r>
  <r>
    <x v="331"/>
    <s v="BAUD KLEM CUN HONDA"/>
    <s v="BAUD"/>
    <s v="BAUDMU"/>
    <x v="0"/>
    <n v="900"/>
    <n v="10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13"/>
    <n v="0"/>
    <n v="13"/>
    <x v="32"/>
    <n v="1"/>
  </r>
  <r>
    <x v="333"/>
    <s v="BAUD KLIP PLASTIK KECIL"/>
    <s v="BAUD"/>
    <s v="BAUDMU"/>
    <x v="2"/>
    <n v="1000"/>
    <n v="10"/>
    <s v="AAR"/>
    <s v=""/>
    <s v="1"/>
    <n v="1"/>
    <n v="0"/>
    <n v="0"/>
    <n v="0"/>
    <n v="0"/>
    <n v="0"/>
    <n v="0"/>
    <n v="0"/>
    <n v="0"/>
    <n v="0"/>
    <n v="0"/>
    <n v="9"/>
    <n v="6"/>
    <n v="9"/>
    <n v="0"/>
    <n v="0"/>
    <n v="0"/>
    <n v="0"/>
    <n v="0"/>
    <n v="0"/>
    <n v="0"/>
    <n v="0"/>
    <n v="0"/>
    <n v="9"/>
    <n v="15"/>
    <n v="6"/>
    <n v="15"/>
    <n v="9"/>
    <x v="43"/>
    <x v="3"/>
    <n v="5"/>
    <n v="0"/>
    <n v="5"/>
    <x v="13"/>
    <n v="5"/>
  </r>
  <r>
    <x v="768"/>
    <s v="BOSH KLEP H.VARIO CARBU IMI"/>
    <s v="NOSTOK"/>
    <s v="IMITAS"/>
    <x v="0"/>
    <n v="27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3"/>
    <n v="0"/>
    <n v="0"/>
    <n v="0"/>
    <x v="0"/>
    <n v="0"/>
  </r>
  <r>
    <x v="341"/>
    <s v="BOHLAM CUMI SPEEDOMETER IMI (PS)"/>
    <s v="KELISTRIKAN. STATER/ENGKOL"/>
    <s v="IMITAS"/>
    <x v="0"/>
    <n v="750"/>
    <n v="1"/>
    <s v="GSM"/>
    <s v="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x v="12"/>
    <x v="3"/>
    <n v="6"/>
    <n v="0"/>
    <n v="6"/>
    <x v="11"/>
    <n v="1"/>
  </r>
  <r>
    <x v="342"/>
    <s v="BRIGHT GAS 220G"/>
    <s v="CAIRAN"/>
    <s v="IMITAS"/>
    <x v="0"/>
    <n v="5200"/>
    <n v="1"/>
    <s v="IDM"/>
    <s v=""/>
    <s v="1"/>
    <n v="5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3"/>
    <n v="0"/>
    <n v="3"/>
    <x v="10"/>
    <n v="1"/>
  </r>
  <r>
    <x v="345"/>
    <s v="BAUD CVT PANJANG  8CM"/>
    <s v="BAUD"/>
    <s v="BAUDMU"/>
    <x v="0"/>
    <n v="2000"/>
    <n v="1"/>
    <s v="BLJ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3"/>
    <n v="1"/>
    <n v="0"/>
    <n v="1"/>
    <x v="2"/>
    <n v="1"/>
  </r>
  <r>
    <x v="353"/>
    <s v="DOUBLE TAPE FOAM"/>
    <s v="BAHAN HABIS PAKAI"/>
    <s v="IMITAS"/>
    <x v="0"/>
    <n v="8000"/>
    <n v="1"/>
    <s v="FC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3"/>
    <n v="2"/>
    <n v="0"/>
    <n v="2"/>
    <x v="1"/>
    <n v="1"/>
  </r>
  <r>
    <x v="360"/>
    <s v="OLI MATIC ENDURO G 0.8"/>
    <s v="CAIRAN"/>
    <s v="OLIGEN"/>
    <x v="0"/>
    <n v="37500"/>
    <n v="3"/>
    <s v="HKJ"/>
    <s v=""/>
    <n v="1"/>
    <n v="1"/>
    <n v="0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1"/>
    <n v="3"/>
    <n v="2"/>
    <n v="3"/>
    <n v="2"/>
    <x v="13"/>
    <x v="3"/>
    <n v="1"/>
    <n v="0"/>
    <n v="1"/>
    <x v="2"/>
    <n v="1"/>
  </r>
  <r>
    <x v="365"/>
    <s v="FILTER FUEL PUMP / FILTER FP Y.MIO J IMI"/>
    <s v="FILTER"/>
    <s v="IMITAS"/>
    <x v="0"/>
    <n v="17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370"/>
    <s v="OLI SHOCK JUMBO (OLI SOK)"/>
    <s v="CAIRAN"/>
    <s v="IMITAS"/>
    <x v="0"/>
    <n v="9500"/>
    <n v="1"/>
    <s v="HKJ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0"/>
    <n v="0"/>
    <n v="0"/>
    <x v="0"/>
    <n v="1"/>
  </r>
  <r>
    <x v="371"/>
    <s v="MINYAK REM 50ML"/>
    <s v="CAIRAN"/>
    <s v="IMITAS"/>
    <x v="0"/>
    <n v="5500"/>
    <n v="1"/>
    <s v="HKJ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x v="13"/>
    <x v="3"/>
    <n v="2"/>
    <n v="0"/>
    <n v="2"/>
    <x v="1"/>
    <n v="1"/>
  </r>
  <r>
    <x v="376"/>
    <s v="BAUD TUTUP MINYAK REM ATAS UNIVERSAL"/>
    <s v="BAUD"/>
    <s v="BAUDMU"/>
    <x v="0"/>
    <n v="400"/>
    <n v="10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3"/>
    <n v="9"/>
    <n v="0"/>
    <n v="9"/>
    <x v="9"/>
    <n v="1"/>
  </r>
  <r>
    <x v="383"/>
    <s v="MASTER REM Y.MIO IMI"/>
    <s v="REM"/>
    <s v="IMITAS"/>
    <x v="0"/>
    <n v="12500"/>
    <n v="1"/>
    <s v="HKJ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0"/>
    <n v="0"/>
    <n v="0"/>
    <x v="0"/>
    <n v="1"/>
  </r>
  <r>
    <x v="385"/>
    <s v="ORING TUTUP KLEP H.KARISMA/SUPRAX 125 IMI"/>
    <s v="KARET &amp; SELANG"/>
    <s v="IMITAS"/>
    <x v="0"/>
    <n v="1500"/>
    <n v="1"/>
    <s v="GSM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3"/>
    <x v="3"/>
    <n v="2"/>
    <n v="0"/>
    <n v="2"/>
    <x v="1"/>
    <n v="1"/>
  </r>
  <r>
    <x v="386"/>
    <s v="ORING TUTUP KLEP Y.MIO IMI (ORING FP)"/>
    <s v="KARET &amp; SELANG"/>
    <s v="IMITAS"/>
    <x v="0"/>
    <n v="2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2"/>
    <x v="3"/>
    <n v="2"/>
    <n v="0"/>
    <n v="2"/>
    <x v="1"/>
    <n v="1"/>
  </r>
  <r>
    <x v="388"/>
    <s v="SIKRING TANCAP KECIL 10A IMI"/>
    <s v="KELISTRIKAN. STATER/ENGKOL"/>
    <s v="IMITAS"/>
    <x v="0"/>
    <n v="1000"/>
    <n v="1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0"/>
    <n v="0"/>
    <n v="0"/>
    <x v="0"/>
    <n v="1"/>
  </r>
  <r>
    <x v="394"/>
    <s v="KABEL TISH 20 CM"/>
    <s v="KABEL"/>
    <s v="IMITAS"/>
    <x v="2"/>
    <n v="178"/>
    <n v="1"/>
    <s v="GSM"/>
    <s v=""/>
    <n v="1"/>
    <n v="100"/>
    <n v="0"/>
    <n v="0"/>
    <n v="0"/>
    <n v="0"/>
    <n v="0"/>
    <n v="0"/>
    <n v="0"/>
    <n v="0"/>
    <n v="0"/>
    <n v="20"/>
    <n v="2"/>
    <n v="4"/>
    <n v="20"/>
    <n v="0"/>
    <n v="0"/>
    <n v="0"/>
    <n v="0"/>
    <n v="0"/>
    <n v="0"/>
    <n v="0"/>
    <n v="0"/>
    <n v="20"/>
    <n v="22"/>
    <n v="6"/>
    <n v="4"/>
    <n v="22"/>
    <n v="20"/>
    <x v="10"/>
    <x v="3"/>
    <n v="74"/>
    <n v="0"/>
    <n v="74"/>
    <x v="62"/>
    <n v="10"/>
  </r>
  <r>
    <x v="403"/>
    <s v="ICC CLEANER SL99"/>
    <s v="BAHAN HABIS PAKAI"/>
    <s v="IMITAS"/>
    <x v="3"/>
    <n v="3670"/>
    <n v="1"/>
    <s v=""/>
    <s v=""/>
    <n v="1"/>
    <n v="1"/>
    <n v="0"/>
    <n v="0"/>
    <n v="0"/>
    <n v="0"/>
    <n v="0"/>
    <n v="0"/>
    <n v="0"/>
    <n v="0"/>
    <n v="0"/>
    <n v="0"/>
    <n v="9"/>
    <n v="11"/>
    <n v="11"/>
    <n v="0"/>
    <n v="0"/>
    <n v="0"/>
    <n v="0"/>
    <n v="0"/>
    <n v="0"/>
    <n v="0"/>
    <n v="0"/>
    <n v="0"/>
    <n v="9"/>
    <n v="20"/>
    <n v="11"/>
    <n v="20"/>
    <n v="11"/>
    <x v="67"/>
    <x v="3"/>
    <n v="29"/>
    <n v="0"/>
    <n v="29"/>
    <x v="46"/>
    <n v="6"/>
  </r>
  <r>
    <x v="406"/>
    <s v="KABEL BODY PVC 20 MM IMI"/>
    <s v="KELISTRIKAN. STATER/ENGKOL"/>
    <s v="IMITAS"/>
    <x v="0"/>
    <n v="3500"/>
    <n v="1"/>
    <s v="GSM"/>
    <s v=""/>
    <n v="1"/>
    <n v="1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3"/>
    <n v="1"/>
    <n v="0"/>
    <n v="1"/>
    <x v="2"/>
    <n v="1"/>
  </r>
  <r>
    <x v="415"/>
    <s v="LEM KOREA"/>
    <s v="BAHAN HABIS PAKAI"/>
    <s v="IMITAS"/>
    <x v="0"/>
    <n v="5000"/>
    <n v="1"/>
    <s v="GSM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x v="1"/>
    <x v="3"/>
    <n v="1"/>
    <n v="0"/>
    <n v="1"/>
    <x v="2"/>
    <n v="1"/>
  </r>
  <r>
    <x v="769"/>
    <s v="ROTAK POMPA BENSIN INJEKSI Y.MIO IMI"/>
    <s v="KELISTRIKAN. STATER/ENGKOL"/>
    <s v="IMITAS"/>
    <x v="0"/>
    <n v="165000"/>
    <n v="1"/>
    <s v="BLJ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425"/>
    <s v="MASTER REM H.BEAT FI IMI"/>
    <s v="REM"/>
    <s v="IMITAS"/>
    <x v="0"/>
    <n v="27667"/>
    <n v="1"/>
    <s v="HKJ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2"/>
    <x v="3"/>
    <n v="4"/>
    <n v="0"/>
    <n v="4"/>
    <x v="8"/>
    <n v="1"/>
  </r>
  <r>
    <x v="431"/>
    <s v="BUSI NGK CPR9EA-9"/>
    <s v="KELISTRIKAN. STATER/ENGKOL"/>
    <s v="IMITAS"/>
    <x v="0"/>
    <n v="19000"/>
    <n v="1"/>
    <s v="SLT"/>
    <s v=""/>
    <n v="1"/>
    <n v="1"/>
    <n v="0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1"/>
    <n v="3"/>
    <n v="2"/>
    <n v="3"/>
    <n v="2"/>
    <x v="13"/>
    <x v="3"/>
    <n v="7"/>
    <n v="0"/>
    <n v="7"/>
    <x v="12"/>
    <n v="1"/>
  </r>
  <r>
    <x v="433"/>
    <s v="BAUD FILTER YAMAHA / BAUD 6X25"/>
    <s v="BAUD"/>
    <s v="BAUDMU"/>
    <x v="0"/>
    <n v="750"/>
    <n v="10"/>
    <s v="AAR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3"/>
    <n v="4"/>
    <n v="0"/>
    <n v="4"/>
    <x v="8"/>
    <n v="1"/>
  </r>
  <r>
    <x v="435"/>
    <s v="BAUD CVT 6X40"/>
    <s v="BAUD"/>
    <s v="BAUDMU"/>
    <x v="0"/>
    <n v="1500"/>
    <n v="2"/>
    <s v="AAR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3"/>
    <n v="0"/>
    <n v="3"/>
    <x v="10"/>
    <n v="1"/>
  </r>
  <r>
    <x v="438"/>
    <s v="ORING TUTUP OLI ALL IMI"/>
    <s v="KARET &amp; SELANG"/>
    <s v="IMITAS"/>
    <x v="0"/>
    <n v="225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3"/>
    <n v="9"/>
    <n v="0"/>
    <n v="9"/>
    <x v="9"/>
    <n v="1"/>
  </r>
  <r>
    <x v="439"/>
    <s v="POWER ENGINE CONDITIONER SL99"/>
    <s v="BAHAN HABIS PAKAI"/>
    <s v="IMITAS"/>
    <x v="3"/>
    <n v="6000"/>
    <n v="1"/>
    <s v=""/>
    <s v=""/>
    <n v="1"/>
    <n v="1"/>
    <n v="0"/>
    <n v="0"/>
    <n v="0"/>
    <n v="0"/>
    <n v="0"/>
    <n v="0"/>
    <n v="0"/>
    <n v="0"/>
    <n v="0"/>
    <n v="0"/>
    <n v="5"/>
    <n v="11"/>
    <n v="11"/>
    <n v="0"/>
    <n v="0"/>
    <n v="0"/>
    <n v="0"/>
    <n v="0"/>
    <n v="0"/>
    <n v="0"/>
    <n v="0"/>
    <n v="0"/>
    <n v="5"/>
    <n v="16"/>
    <n v="11"/>
    <n v="16"/>
    <n v="11"/>
    <x v="20"/>
    <x v="3"/>
    <n v="9"/>
    <n v="0"/>
    <n v="9"/>
    <x v="9"/>
    <n v="6"/>
  </r>
  <r>
    <x v="770"/>
    <s v="PAKET KORTER KVB OS 50"/>
    <s v=""/>
    <s v="ORISIN"/>
    <x v="0"/>
    <n v="110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771"/>
    <s v="PANEL DEPAN HITAM H.BEAT 2015 IMI"/>
    <s v="NOSTOK"/>
    <s v="IMITAS"/>
    <x v="0"/>
    <n v="81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3"/>
    <n v="0"/>
    <n v="0"/>
    <n v="0"/>
    <x v="0"/>
    <n v="0"/>
  </r>
  <r>
    <x v="448"/>
    <s v="RING 6x20"/>
    <s v="BAUD"/>
    <s v="BAUDMU"/>
    <x v="0"/>
    <n v="100"/>
    <n v="10"/>
    <s v="GSM"/>
    <s v=""/>
    <n v="1"/>
    <n v="1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2"/>
    <n v="2"/>
    <n v="2"/>
    <n v="2"/>
    <n v="2"/>
    <n v="2"/>
    <x v="1"/>
    <x v="3"/>
    <n v="6"/>
    <n v="0"/>
    <n v="6"/>
    <x v="11"/>
    <n v="1"/>
  </r>
  <r>
    <x v="449"/>
    <s v="RING PLAT 12"/>
    <s v="BAUD"/>
    <s v="BAUDMU"/>
    <x v="0"/>
    <n v="100"/>
    <n v="10"/>
    <s v="GSM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x v="1"/>
    <x v="3"/>
    <n v="3"/>
    <n v="0"/>
    <n v="3"/>
    <x v="10"/>
    <n v="1"/>
  </r>
  <r>
    <x v="452"/>
    <s v="RING OLI ALUMUNIUM 12/17 MM ALL (RING 17)"/>
    <s v="BAUD"/>
    <s v="BAUDMU"/>
    <x v="0"/>
    <n v="900"/>
    <n v="10"/>
    <s v="GSM"/>
    <s v=""/>
    <n v="1"/>
    <n v="1"/>
    <n v="0"/>
    <n v="0"/>
    <n v="0"/>
    <n v="0"/>
    <n v="0"/>
    <n v="0"/>
    <n v="0"/>
    <n v="0"/>
    <n v="0"/>
    <n v="1"/>
    <n v="0"/>
    <n v="2"/>
    <n v="2"/>
    <n v="0"/>
    <n v="0"/>
    <n v="0"/>
    <n v="0"/>
    <n v="0"/>
    <n v="0"/>
    <n v="0"/>
    <n v="0"/>
    <n v="1"/>
    <n v="1"/>
    <n v="2"/>
    <n v="2"/>
    <n v="2"/>
    <n v="2"/>
    <x v="1"/>
    <x v="3"/>
    <n v="17"/>
    <n v="0"/>
    <n v="17"/>
    <x v="42"/>
    <n v="1"/>
  </r>
  <r>
    <x v="454"/>
    <s v="RING OLI GARDAN"/>
    <s v="BAUD"/>
    <s v="BAUDMU"/>
    <x v="0"/>
    <n v="900"/>
    <n v="10"/>
    <s v="MNCBD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x v="1"/>
    <x v="3"/>
    <n v="18"/>
    <n v="0"/>
    <n v="18"/>
    <x v="26"/>
    <n v="1"/>
  </r>
  <r>
    <x v="455"/>
    <s v="PEMBERSIH CVT"/>
    <s v="BAHAN HABIS PAKAI"/>
    <s v="IMITAS"/>
    <x v="3"/>
    <n v="217.672413793103"/>
    <n v="10"/>
    <s v="JKS"/>
    <s v=""/>
    <n v="1"/>
    <n v="2"/>
    <n v="0"/>
    <n v="0"/>
    <n v="0"/>
    <n v="0"/>
    <n v="0"/>
    <n v="0"/>
    <n v="0"/>
    <n v="0"/>
    <n v="0"/>
    <n v="0"/>
    <n v="12"/>
    <n v="9"/>
    <n v="12"/>
    <n v="0"/>
    <n v="0"/>
    <n v="0"/>
    <n v="0"/>
    <n v="0"/>
    <n v="0"/>
    <n v="0"/>
    <n v="0"/>
    <n v="0"/>
    <n v="12"/>
    <n v="21"/>
    <n v="9"/>
    <n v="21"/>
    <n v="12"/>
    <x v="18"/>
    <x v="3"/>
    <n v="13"/>
    <n v="0"/>
    <n v="13"/>
    <x v="32"/>
    <n v="6"/>
  </r>
  <r>
    <x v="474"/>
    <s v="SOLASI HITAM NASIONAL"/>
    <s v="BAHAN HABIS PAKAI"/>
    <s v="IMITAS"/>
    <x v="0"/>
    <n v="5200"/>
    <n v="1"/>
    <s v="GSM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x v="1"/>
    <x v="3"/>
    <n v="1"/>
    <n v="0"/>
    <n v="1"/>
    <x v="2"/>
    <n v="1"/>
  </r>
  <r>
    <x v="475"/>
    <s v="SILTIP WASSER KECIL"/>
    <s v="BAHAN HABIS PAKAI"/>
    <s v="IMITAS"/>
    <x v="0"/>
    <n v="3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x v="3"/>
    <n v="1"/>
    <n v="0"/>
    <n v="1"/>
    <x v="2"/>
    <n v="1"/>
  </r>
  <r>
    <x v="479"/>
    <s v="SENSOR TPS H. MATIC IMI"/>
    <s v="KELISTRIKAN. STATER/ENGKOL"/>
    <s v="IMITAS"/>
    <x v="0"/>
    <n v="130000"/>
    <n v="1"/>
    <s v="ATFS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772"/>
    <s v="SOCKET TERMINAL SAMBUNGAN KABEL LISTRIK"/>
    <s v="KELISTRIKAN. STATER/ENGKOL"/>
    <s v="IMITAS"/>
    <x v="0"/>
    <n v="5000"/>
    <n v="1"/>
    <s v="RDJ"/>
    <s v=""/>
    <s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x v="13"/>
    <x v="3"/>
    <n v="21"/>
    <n v="0"/>
    <n v="21"/>
    <x v="29"/>
    <n v="2"/>
  </r>
  <r>
    <x v="773"/>
    <s v="TERMOSTAT H.VARIO TECHNO CARBU IMI"/>
    <s v="KELISTRIKAN. STATER/ENGKOL"/>
    <s v="IMITAS"/>
    <x v="0"/>
    <n v="120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x v="3"/>
    <n v="0"/>
    <n v="0"/>
    <n v="0"/>
    <x v="0"/>
    <n v="1"/>
  </r>
  <r>
    <x v="774"/>
    <s v="TOP SET H.VARIO 110 CARBU"/>
    <s v="NOSTOK"/>
    <s v="IMITAS"/>
    <x v="0"/>
    <n v="45000"/>
    <n v="1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x v="0"/>
    <x v="3"/>
    <n v="0"/>
    <n v="0"/>
    <n v="0"/>
    <x v="0"/>
    <n v="0"/>
  </r>
  <r>
    <x v="485"/>
    <s v="TUTUP PENTIL TUBLES (BESI PANJANG)"/>
    <s v="BAUD"/>
    <s v="IMITAS"/>
    <x v="0"/>
    <n v="15000"/>
    <n v="1"/>
    <s v=""/>
    <s v="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x v="12"/>
    <x v="3"/>
    <n v="0"/>
    <n v="0"/>
    <n v="0"/>
    <x v="0"/>
    <n v="1"/>
  </r>
  <r>
    <x v="487"/>
    <s v="BOHLAM SEN / RITING IMI (PS)"/>
    <s v="KELISTRIKAN. STATER/ENGKOL"/>
    <s v="IMITAS"/>
    <x v="0"/>
    <n v="750"/>
    <n v="1"/>
    <s v="GSM"/>
    <s v=""/>
    <n v="1"/>
    <n v="1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4"/>
    <n v="4"/>
    <n v="0"/>
    <n v="4"/>
    <n v="4"/>
    <x v="12"/>
    <x v="3"/>
    <n v="3"/>
    <n v="0"/>
    <n v="3"/>
    <x v="10"/>
    <n v="2"/>
  </r>
  <r>
    <x v="488"/>
    <s v="LEM THREEBOND"/>
    <s v="BAHAN HABIS PAKAI"/>
    <s v="IMITAS"/>
    <x v="0"/>
    <n v="95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x v="1"/>
    <x v="3"/>
    <n v="1"/>
    <n v="0"/>
    <n v="1"/>
    <x v="2"/>
    <n v="1"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  <r>
    <x v="775"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72"/>
    <x v="4"/>
    <m/>
    <m/>
    <m/>
    <x v="63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5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2"/>
  </r>
  <r>
    <x v="3"/>
  </r>
  <r>
    <x v="7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3"/>
  </r>
  <r>
    <x v="492"/>
  </r>
  <r>
    <x v="26"/>
  </r>
  <r>
    <x v="493"/>
  </r>
  <r>
    <x v="28"/>
  </r>
  <r>
    <x v="29"/>
  </r>
  <r>
    <x v="30"/>
  </r>
  <r>
    <x v="494"/>
  </r>
  <r>
    <x v="31"/>
  </r>
  <r>
    <x v="32"/>
  </r>
  <r>
    <x v="34"/>
  </r>
  <r>
    <x v="495"/>
  </r>
  <r>
    <x v="35"/>
  </r>
  <r>
    <x v="496"/>
  </r>
  <r>
    <x v="497"/>
  </r>
  <r>
    <x v="498"/>
  </r>
  <r>
    <x v="38"/>
  </r>
  <r>
    <x v="41"/>
  </r>
  <r>
    <x v="499"/>
  </r>
  <r>
    <x v="43"/>
  </r>
  <r>
    <x v="500"/>
  </r>
  <r>
    <x v="45"/>
  </r>
  <r>
    <x v="46"/>
  </r>
  <r>
    <x v="47"/>
  </r>
  <r>
    <x v="501"/>
  </r>
  <r>
    <x v="48"/>
  </r>
  <r>
    <x v="49"/>
  </r>
  <r>
    <x v="50"/>
  </r>
  <r>
    <x v="51"/>
  </r>
  <r>
    <x v="502"/>
  </r>
  <r>
    <x v="52"/>
  </r>
  <r>
    <x v="503"/>
  </r>
  <r>
    <x v="504"/>
  </r>
  <r>
    <x v="54"/>
  </r>
  <r>
    <x v="505"/>
  </r>
  <r>
    <x v="506"/>
  </r>
  <r>
    <x v="507"/>
  </r>
  <r>
    <x v="63"/>
  </r>
  <r>
    <x v="64"/>
  </r>
  <r>
    <x v="65"/>
  </r>
  <r>
    <x v="67"/>
  </r>
  <r>
    <x v="68"/>
  </r>
  <r>
    <x v="70"/>
  </r>
  <r>
    <x v="71"/>
  </r>
  <r>
    <x v="72"/>
  </r>
  <r>
    <x v="74"/>
  </r>
  <r>
    <x v="75"/>
  </r>
  <r>
    <x v="508"/>
  </r>
  <r>
    <x v="76"/>
  </r>
  <r>
    <x v="78"/>
  </r>
  <r>
    <x v="80"/>
  </r>
  <r>
    <x v="509"/>
  </r>
  <r>
    <x v="81"/>
  </r>
  <r>
    <x v="510"/>
  </r>
  <r>
    <x v="82"/>
  </r>
  <r>
    <x v="511"/>
  </r>
  <r>
    <x v="83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8"/>
  </r>
  <r>
    <x v="99"/>
  </r>
  <r>
    <x v="100"/>
  </r>
  <r>
    <x v="101"/>
  </r>
  <r>
    <x v="102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512"/>
  </r>
  <r>
    <x v="513"/>
  </r>
  <r>
    <x v="514"/>
  </r>
  <r>
    <x v="515"/>
  </r>
  <r>
    <x v="516"/>
  </r>
  <r>
    <x v="123"/>
  </r>
  <r>
    <x v="517"/>
  </r>
  <r>
    <x v="127"/>
  </r>
  <r>
    <x v="128"/>
  </r>
  <r>
    <x v="518"/>
  </r>
  <r>
    <x v="135"/>
  </r>
  <r>
    <x v="136"/>
  </r>
  <r>
    <x v="138"/>
  </r>
  <r>
    <x v="139"/>
  </r>
  <r>
    <x v="519"/>
  </r>
  <r>
    <x v="142"/>
  </r>
  <r>
    <x v="146"/>
  </r>
  <r>
    <x v="148"/>
  </r>
  <r>
    <x v="149"/>
  </r>
  <r>
    <x v="520"/>
  </r>
  <r>
    <x v="150"/>
  </r>
  <r>
    <x v="151"/>
  </r>
  <r>
    <x v="152"/>
  </r>
  <r>
    <x v="521"/>
  </r>
  <r>
    <x v="153"/>
  </r>
  <r>
    <x v="522"/>
  </r>
  <r>
    <x v="523"/>
  </r>
  <r>
    <x v="154"/>
  </r>
  <r>
    <x v="155"/>
  </r>
  <r>
    <x v="524"/>
  </r>
  <r>
    <x v="525"/>
  </r>
  <r>
    <x v="526"/>
  </r>
  <r>
    <x v="159"/>
  </r>
  <r>
    <x v="162"/>
  </r>
  <r>
    <x v="527"/>
  </r>
  <r>
    <x v="165"/>
  </r>
  <r>
    <x v="166"/>
  </r>
  <r>
    <x v="167"/>
  </r>
  <r>
    <x v="168"/>
  </r>
  <r>
    <x v="170"/>
  </r>
  <r>
    <x v="528"/>
  </r>
  <r>
    <x v="529"/>
  </r>
  <r>
    <x v="173"/>
  </r>
  <r>
    <x v="530"/>
  </r>
  <r>
    <x v="174"/>
  </r>
  <r>
    <x v="175"/>
  </r>
  <r>
    <x v="176"/>
  </r>
  <r>
    <x v="178"/>
  </r>
  <r>
    <x v="181"/>
  </r>
  <r>
    <x v="182"/>
  </r>
  <r>
    <x v="184"/>
  </r>
  <r>
    <x v="185"/>
  </r>
  <r>
    <x v="531"/>
  </r>
  <r>
    <x v="532"/>
  </r>
  <r>
    <x v="533"/>
  </r>
  <r>
    <x v="534"/>
  </r>
  <r>
    <x v="189"/>
  </r>
  <r>
    <x v="191"/>
  </r>
  <r>
    <x v="192"/>
  </r>
  <r>
    <x v="195"/>
  </r>
  <r>
    <x v="198"/>
  </r>
  <r>
    <x v="535"/>
  </r>
  <r>
    <x v="536"/>
  </r>
  <r>
    <x v="537"/>
  </r>
  <r>
    <x v="200"/>
  </r>
  <r>
    <x v="201"/>
  </r>
  <r>
    <x v="538"/>
  </r>
  <r>
    <x v="539"/>
  </r>
  <r>
    <x v="540"/>
  </r>
  <r>
    <x v="202"/>
  </r>
  <r>
    <x v="541"/>
  </r>
  <r>
    <x v="203"/>
  </r>
  <r>
    <x v="205"/>
  </r>
  <r>
    <x v="542"/>
  </r>
  <r>
    <x v="206"/>
  </r>
  <r>
    <x v="207"/>
  </r>
  <r>
    <x v="543"/>
  </r>
  <r>
    <x v="209"/>
  </r>
  <r>
    <x v="544"/>
  </r>
  <r>
    <x v="210"/>
  </r>
  <r>
    <x v="211"/>
  </r>
  <r>
    <x v="545"/>
  </r>
  <r>
    <x v="546"/>
  </r>
  <r>
    <x v="547"/>
  </r>
  <r>
    <x v="548"/>
  </r>
  <r>
    <x v="549"/>
  </r>
  <r>
    <x v="550"/>
  </r>
  <r>
    <x v="218"/>
  </r>
  <r>
    <x v="551"/>
  </r>
  <r>
    <x v="220"/>
  </r>
  <r>
    <x v="222"/>
  </r>
  <r>
    <x v="552"/>
  </r>
  <r>
    <x v="553"/>
  </r>
  <r>
    <x v="554"/>
  </r>
  <r>
    <x v="227"/>
  </r>
  <r>
    <x v="555"/>
  </r>
  <r>
    <x v="556"/>
  </r>
  <r>
    <x v="557"/>
  </r>
  <r>
    <x v="558"/>
  </r>
  <r>
    <x v="559"/>
  </r>
  <r>
    <x v="560"/>
  </r>
  <r>
    <x v="561"/>
  </r>
  <r>
    <x v="562"/>
  </r>
  <r>
    <x v="239"/>
  </r>
  <r>
    <x v="563"/>
  </r>
  <r>
    <x v="564"/>
  </r>
  <r>
    <x v="241"/>
  </r>
  <r>
    <x v="243"/>
  </r>
  <r>
    <x v="244"/>
  </r>
  <r>
    <x v="245"/>
  </r>
  <r>
    <x v="246"/>
  </r>
  <r>
    <x v="565"/>
  </r>
  <r>
    <x v="251"/>
  </r>
  <r>
    <x v="252"/>
  </r>
  <r>
    <x v="253"/>
  </r>
  <r>
    <x v="254"/>
  </r>
  <r>
    <x v="256"/>
  </r>
  <r>
    <x v="257"/>
  </r>
  <r>
    <x v="259"/>
  </r>
  <r>
    <x v="260"/>
  </r>
  <r>
    <x v="261"/>
  </r>
  <r>
    <x v="262"/>
  </r>
  <r>
    <x v="264"/>
  </r>
  <r>
    <x v="265"/>
  </r>
  <r>
    <x v="566"/>
  </r>
  <r>
    <x v="268"/>
  </r>
  <r>
    <x v="270"/>
  </r>
  <r>
    <x v="271"/>
  </r>
  <r>
    <x v="272"/>
  </r>
  <r>
    <x v="273"/>
  </r>
  <r>
    <x v="274"/>
  </r>
  <r>
    <x v="276"/>
  </r>
  <r>
    <x v="567"/>
  </r>
  <r>
    <x v="279"/>
  </r>
  <r>
    <x v="280"/>
  </r>
  <r>
    <x v="281"/>
  </r>
  <r>
    <x v="568"/>
  </r>
  <r>
    <x v="283"/>
  </r>
  <r>
    <x v="285"/>
  </r>
  <r>
    <x v="286"/>
  </r>
  <r>
    <x v="287"/>
  </r>
  <r>
    <x v="288"/>
  </r>
  <r>
    <x v="569"/>
  </r>
  <r>
    <x v="294"/>
  </r>
  <r>
    <x v="296"/>
  </r>
  <r>
    <x v="297"/>
  </r>
  <r>
    <x v="298"/>
  </r>
  <r>
    <x v="300"/>
  </r>
  <r>
    <x v="301"/>
  </r>
  <r>
    <x v="304"/>
  </r>
  <r>
    <x v="307"/>
  </r>
  <r>
    <x v="308"/>
  </r>
  <r>
    <x v="309"/>
  </r>
  <r>
    <x v="310"/>
  </r>
  <r>
    <x v="311"/>
  </r>
  <r>
    <x v="312"/>
  </r>
  <r>
    <x v="313"/>
  </r>
  <r>
    <x v="315"/>
  </r>
  <r>
    <x v="317"/>
  </r>
  <r>
    <x v="570"/>
  </r>
  <r>
    <x v="571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30"/>
  </r>
  <r>
    <x v="572"/>
  </r>
  <r>
    <x v="331"/>
  </r>
  <r>
    <x v="332"/>
  </r>
  <r>
    <x v="333"/>
  </r>
  <r>
    <x v="334"/>
  </r>
  <r>
    <x v="335"/>
  </r>
  <r>
    <x v="573"/>
  </r>
  <r>
    <x v="574"/>
  </r>
  <r>
    <x v="575"/>
  </r>
  <r>
    <x v="576"/>
  </r>
  <r>
    <x v="339"/>
  </r>
  <r>
    <x v="577"/>
  </r>
  <r>
    <x v="340"/>
  </r>
  <r>
    <x v="341"/>
  </r>
  <r>
    <x v="578"/>
  </r>
  <r>
    <x v="342"/>
  </r>
  <r>
    <x v="344"/>
  </r>
  <r>
    <x v="345"/>
  </r>
  <r>
    <x v="579"/>
  </r>
  <r>
    <x v="346"/>
  </r>
  <r>
    <x v="347"/>
  </r>
  <r>
    <x v="580"/>
  </r>
  <r>
    <x v="348"/>
  </r>
  <r>
    <x v="349"/>
  </r>
  <r>
    <x v="350"/>
  </r>
  <r>
    <x v="351"/>
  </r>
  <r>
    <x v="352"/>
  </r>
  <r>
    <x v="353"/>
  </r>
  <r>
    <x v="581"/>
  </r>
  <r>
    <x v="582"/>
  </r>
  <r>
    <x v="355"/>
  </r>
  <r>
    <x v="583"/>
  </r>
  <r>
    <x v="356"/>
  </r>
  <r>
    <x v="584"/>
  </r>
  <r>
    <x v="358"/>
  </r>
  <r>
    <x v="359"/>
  </r>
  <r>
    <x v="360"/>
  </r>
  <r>
    <x v="361"/>
  </r>
  <r>
    <x v="362"/>
  </r>
  <r>
    <x v="363"/>
  </r>
  <r>
    <x v="585"/>
  </r>
  <r>
    <x v="364"/>
  </r>
  <r>
    <x v="366"/>
  </r>
  <r>
    <x v="586"/>
  </r>
  <r>
    <x v="367"/>
  </r>
  <r>
    <x v="368"/>
  </r>
  <r>
    <x v="587"/>
  </r>
  <r>
    <x v="369"/>
  </r>
  <r>
    <x v="370"/>
  </r>
  <r>
    <x v="371"/>
  </r>
  <r>
    <x v="374"/>
  </r>
  <r>
    <x v="376"/>
  </r>
  <r>
    <x v="588"/>
  </r>
  <r>
    <x v="589"/>
  </r>
  <r>
    <x v="590"/>
  </r>
  <r>
    <x v="381"/>
  </r>
  <r>
    <x v="382"/>
  </r>
  <r>
    <x v="383"/>
  </r>
  <r>
    <x v="384"/>
  </r>
  <r>
    <x v="385"/>
  </r>
  <r>
    <x v="386"/>
  </r>
  <r>
    <x v="591"/>
  </r>
  <r>
    <x v="387"/>
  </r>
  <r>
    <x v="388"/>
  </r>
  <r>
    <x v="592"/>
  </r>
  <r>
    <x v="389"/>
  </r>
  <r>
    <x v="390"/>
  </r>
  <r>
    <x v="391"/>
  </r>
  <r>
    <x v="394"/>
  </r>
  <r>
    <x v="395"/>
  </r>
  <r>
    <x v="593"/>
  </r>
  <r>
    <x v="399"/>
  </r>
  <r>
    <x v="594"/>
  </r>
  <r>
    <x v="400"/>
  </r>
  <r>
    <x v="401"/>
  </r>
  <r>
    <x v="403"/>
  </r>
  <r>
    <x v="406"/>
  </r>
  <r>
    <x v="407"/>
  </r>
  <r>
    <x v="595"/>
  </r>
  <r>
    <x v="596"/>
  </r>
  <r>
    <x v="410"/>
  </r>
  <r>
    <x v="411"/>
  </r>
  <r>
    <x v="597"/>
  </r>
  <r>
    <x v="412"/>
  </r>
  <r>
    <x v="598"/>
  </r>
  <r>
    <x v="599"/>
  </r>
  <r>
    <x v="600"/>
  </r>
  <r>
    <x v="415"/>
  </r>
  <r>
    <x v="416"/>
  </r>
  <r>
    <x v="601"/>
  </r>
  <r>
    <x v="417"/>
  </r>
  <r>
    <x v="602"/>
  </r>
  <r>
    <x v="422"/>
  </r>
  <r>
    <x v="423"/>
  </r>
  <r>
    <x v="424"/>
  </r>
  <r>
    <x v="425"/>
  </r>
  <r>
    <x v="426"/>
  </r>
  <r>
    <x v="603"/>
  </r>
  <r>
    <x v="430"/>
  </r>
  <r>
    <x v="431"/>
  </r>
  <r>
    <x v="433"/>
  </r>
  <r>
    <x v="604"/>
  </r>
  <r>
    <x v="435"/>
  </r>
  <r>
    <x v="605"/>
  </r>
  <r>
    <x v="438"/>
  </r>
  <r>
    <x v="439"/>
  </r>
  <r>
    <x v="442"/>
  </r>
  <r>
    <x v="446"/>
  </r>
  <r>
    <x v="448"/>
  </r>
  <r>
    <x v="449"/>
  </r>
  <r>
    <x v="606"/>
  </r>
  <r>
    <x v="607"/>
  </r>
  <r>
    <x v="450"/>
  </r>
  <r>
    <x v="452"/>
  </r>
  <r>
    <x v="453"/>
  </r>
  <r>
    <x v="454"/>
  </r>
  <r>
    <x v="455"/>
  </r>
  <r>
    <x v="456"/>
  </r>
  <r>
    <x v="608"/>
  </r>
  <r>
    <x v="467"/>
  </r>
  <r>
    <x v="469"/>
  </r>
  <r>
    <x v="472"/>
  </r>
  <r>
    <x v="609"/>
  </r>
  <r>
    <x v="473"/>
  </r>
  <r>
    <x v="474"/>
  </r>
  <r>
    <x v="475"/>
  </r>
  <r>
    <x v="476"/>
  </r>
  <r>
    <x v="477"/>
  </r>
  <r>
    <x v="610"/>
  </r>
  <r>
    <x v="479"/>
  </r>
  <r>
    <x v="611"/>
  </r>
  <r>
    <x v="482"/>
  </r>
  <r>
    <x v="485"/>
  </r>
  <r>
    <x v="486"/>
  </r>
  <r>
    <x v="487"/>
  </r>
  <r>
    <x v="488"/>
  </r>
  <r>
    <x v="612"/>
  </r>
  <r>
    <x v="491"/>
  </r>
  <r>
    <x v="613"/>
  </r>
  <r>
    <x v="2"/>
  </r>
  <r>
    <x v="5"/>
  </r>
  <r>
    <x v="614"/>
  </r>
  <r>
    <x v="615"/>
  </r>
  <r>
    <x v="7"/>
  </r>
  <r>
    <x v="8"/>
  </r>
  <r>
    <x v="9"/>
  </r>
  <r>
    <x v="10"/>
  </r>
  <r>
    <x v="616"/>
  </r>
  <r>
    <x v="11"/>
  </r>
  <r>
    <x v="12"/>
  </r>
  <r>
    <x v="13"/>
  </r>
  <r>
    <x v="14"/>
  </r>
  <r>
    <x v="15"/>
  </r>
  <r>
    <x v="16"/>
  </r>
  <r>
    <x v="17"/>
  </r>
  <r>
    <x v="19"/>
  </r>
  <r>
    <x v="20"/>
  </r>
  <r>
    <x v="617"/>
  </r>
  <r>
    <x v="23"/>
  </r>
  <r>
    <x v="618"/>
  </r>
  <r>
    <x v="25"/>
  </r>
  <r>
    <x v="26"/>
  </r>
  <r>
    <x v="28"/>
  </r>
  <r>
    <x v="29"/>
  </r>
  <r>
    <x v="30"/>
  </r>
  <r>
    <x v="619"/>
  </r>
  <r>
    <x v="620"/>
  </r>
  <r>
    <x v="494"/>
  </r>
  <r>
    <x v="31"/>
  </r>
  <r>
    <x v="32"/>
  </r>
  <r>
    <x v="33"/>
  </r>
  <r>
    <x v="35"/>
  </r>
  <r>
    <x v="621"/>
  </r>
  <r>
    <x v="622"/>
  </r>
  <r>
    <x v="623"/>
  </r>
  <r>
    <x v="624"/>
  </r>
  <r>
    <x v="497"/>
  </r>
  <r>
    <x v="37"/>
  </r>
  <r>
    <x v="625"/>
  </r>
  <r>
    <x v="498"/>
  </r>
  <r>
    <x v="626"/>
  </r>
  <r>
    <x v="627"/>
  </r>
  <r>
    <x v="628"/>
  </r>
  <r>
    <x v="629"/>
  </r>
  <r>
    <x v="630"/>
  </r>
  <r>
    <x v="631"/>
  </r>
  <r>
    <x v="632"/>
  </r>
  <r>
    <x v="633"/>
  </r>
  <r>
    <x v="43"/>
  </r>
  <r>
    <x v="634"/>
  </r>
  <r>
    <x v="45"/>
  </r>
  <r>
    <x v="46"/>
  </r>
  <r>
    <x v="47"/>
  </r>
  <r>
    <x v="501"/>
  </r>
  <r>
    <x v="48"/>
  </r>
  <r>
    <x v="49"/>
  </r>
  <r>
    <x v="50"/>
  </r>
  <r>
    <x v="52"/>
  </r>
  <r>
    <x v="635"/>
  </r>
  <r>
    <x v="636"/>
  </r>
  <r>
    <x v="637"/>
  </r>
  <r>
    <x v="638"/>
  </r>
  <r>
    <x v="639"/>
  </r>
  <r>
    <x v="54"/>
  </r>
  <r>
    <x v="56"/>
  </r>
  <r>
    <x v="58"/>
  </r>
  <r>
    <x v="640"/>
  </r>
  <r>
    <x v="641"/>
  </r>
  <r>
    <x v="642"/>
  </r>
  <r>
    <x v="643"/>
  </r>
  <r>
    <x v="644"/>
  </r>
  <r>
    <x v="645"/>
  </r>
  <r>
    <x v="63"/>
  </r>
  <r>
    <x v="64"/>
  </r>
  <r>
    <x v="65"/>
  </r>
  <r>
    <x v="67"/>
  </r>
  <r>
    <x v="68"/>
  </r>
  <r>
    <x v="71"/>
  </r>
  <r>
    <x v="646"/>
  </r>
  <r>
    <x v="72"/>
  </r>
  <r>
    <x v="74"/>
  </r>
  <r>
    <x v="75"/>
  </r>
  <r>
    <x v="76"/>
  </r>
  <r>
    <x v="77"/>
  </r>
  <r>
    <x v="78"/>
  </r>
  <r>
    <x v="80"/>
  </r>
  <r>
    <x v="509"/>
  </r>
  <r>
    <x v="647"/>
  </r>
  <r>
    <x v="81"/>
  </r>
  <r>
    <x v="510"/>
  </r>
  <r>
    <x v="82"/>
  </r>
  <r>
    <x v="511"/>
  </r>
  <r>
    <x v="83"/>
  </r>
  <r>
    <x v="84"/>
  </r>
  <r>
    <x v="85"/>
  </r>
  <r>
    <x v="87"/>
  </r>
  <r>
    <x v="88"/>
  </r>
  <r>
    <x v="90"/>
  </r>
  <r>
    <x v="92"/>
  </r>
  <r>
    <x v="93"/>
  </r>
  <r>
    <x v="94"/>
  </r>
  <r>
    <x v="95"/>
  </r>
  <r>
    <x v="97"/>
  </r>
  <r>
    <x v="648"/>
  </r>
  <r>
    <x v="649"/>
  </r>
  <r>
    <x v="650"/>
  </r>
  <r>
    <x v="99"/>
  </r>
  <r>
    <x v="100"/>
  </r>
  <r>
    <x v="102"/>
  </r>
  <r>
    <x v="103"/>
  </r>
  <r>
    <x v="105"/>
  </r>
  <r>
    <x v="106"/>
  </r>
  <r>
    <x v="108"/>
  </r>
  <r>
    <x v="109"/>
  </r>
  <r>
    <x v="110"/>
  </r>
  <r>
    <x v="111"/>
  </r>
  <r>
    <x v="112"/>
  </r>
  <r>
    <x v="113"/>
  </r>
  <r>
    <x v="114"/>
  </r>
  <r>
    <x v="115"/>
  </r>
  <r>
    <x v="651"/>
  </r>
  <r>
    <x v="652"/>
  </r>
  <r>
    <x v="653"/>
  </r>
  <r>
    <x v="654"/>
  </r>
  <r>
    <x v="655"/>
  </r>
  <r>
    <x v="656"/>
  </r>
  <r>
    <x v="123"/>
  </r>
  <r>
    <x v="657"/>
  </r>
  <r>
    <x v="658"/>
  </r>
  <r>
    <x v="125"/>
  </r>
  <r>
    <x v="126"/>
  </r>
  <r>
    <x v="659"/>
  </r>
  <r>
    <x v="127"/>
  </r>
  <r>
    <x v="128"/>
  </r>
  <r>
    <x v="129"/>
  </r>
  <r>
    <x v="131"/>
  </r>
  <r>
    <x v="660"/>
  </r>
  <r>
    <x v="661"/>
  </r>
  <r>
    <x v="662"/>
  </r>
  <r>
    <x v="663"/>
  </r>
  <r>
    <x v="664"/>
  </r>
  <r>
    <x v="665"/>
  </r>
  <r>
    <x v="135"/>
  </r>
  <r>
    <x v="666"/>
  </r>
  <r>
    <x v="137"/>
  </r>
  <r>
    <x v="667"/>
  </r>
  <r>
    <x v="668"/>
  </r>
  <r>
    <x v="138"/>
  </r>
  <r>
    <x v="669"/>
  </r>
  <r>
    <x v="670"/>
  </r>
  <r>
    <x v="139"/>
  </r>
  <r>
    <x v="671"/>
  </r>
  <r>
    <x v="142"/>
  </r>
  <r>
    <x v="672"/>
  </r>
  <r>
    <x v="673"/>
  </r>
  <r>
    <x v="146"/>
  </r>
  <r>
    <x v="674"/>
  </r>
  <r>
    <x v="147"/>
  </r>
  <r>
    <x v="148"/>
  </r>
  <r>
    <x v="149"/>
  </r>
  <r>
    <x v="150"/>
  </r>
  <r>
    <x v="151"/>
  </r>
  <r>
    <x v="675"/>
  </r>
  <r>
    <x v="152"/>
  </r>
  <r>
    <x v="676"/>
  </r>
  <r>
    <x v="154"/>
  </r>
  <r>
    <x v="155"/>
  </r>
  <r>
    <x v="157"/>
  </r>
  <r>
    <x v="159"/>
  </r>
  <r>
    <x v="677"/>
  </r>
  <r>
    <x v="678"/>
  </r>
  <r>
    <x v="161"/>
  </r>
  <r>
    <x v="162"/>
  </r>
  <r>
    <x v="527"/>
  </r>
  <r>
    <x v="163"/>
  </r>
  <r>
    <x v="679"/>
  </r>
  <r>
    <x v="165"/>
  </r>
  <r>
    <x v="680"/>
  </r>
  <r>
    <x v="166"/>
  </r>
  <r>
    <x v="167"/>
  </r>
  <r>
    <x v="168"/>
  </r>
  <r>
    <x v="170"/>
  </r>
  <r>
    <x v="172"/>
  </r>
  <r>
    <x v="681"/>
  </r>
  <r>
    <x v="682"/>
  </r>
  <r>
    <x v="173"/>
  </r>
  <r>
    <x v="683"/>
  </r>
  <r>
    <x v="684"/>
  </r>
  <r>
    <x v="176"/>
  </r>
  <r>
    <x v="685"/>
  </r>
  <r>
    <x v="178"/>
  </r>
  <r>
    <x v="182"/>
  </r>
  <r>
    <x v="184"/>
  </r>
  <r>
    <x v="185"/>
  </r>
  <r>
    <x v="686"/>
  </r>
  <r>
    <x v="687"/>
  </r>
  <r>
    <x v="191"/>
  </r>
  <r>
    <x v="688"/>
  </r>
  <r>
    <x v="689"/>
  </r>
  <r>
    <x v="192"/>
  </r>
  <r>
    <x v="690"/>
  </r>
  <r>
    <x v="691"/>
  </r>
  <r>
    <x v="198"/>
  </r>
  <r>
    <x v="200"/>
  </r>
  <r>
    <x v="201"/>
  </r>
  <r>
    <x v="692"/>
  </r>
  <r>
    <x v="202"/>
  </r>
  <r>
    <x v="203"/>
  </r>
  <r>
    <x v="205"/>
  </r>
  <r>
    <x v="206"/>
  </r>
  <r>
    <x v="207"/>
  </r>
  <r>
    <x v="209"/>
  </r>
  <r>
    <x v="693"/>
  </r>
  <r>
    <x v="210"/>
  </r>
  <r>
    <x v="694"/>
  </r>
  <r>
    <x v="695"/>
  </r>
  <r>
    <x v="215"/>
  </r>
  <r>
    <x v="696"/>
  </r>
  <r>
    <x v="697"/>
  </r>
  <r>
    <x v="218"/>
  </r>
  <r>
    <x v="219"/>
  </r>
  <r>
    <x v="221"/>
  </r>
  <r>
    <x v="222"/>
  </r>
  <r>
    <x v="223"/>
  </r>
  <r>
    <x v="698"/>
  </r>
  <r>
    <x v="227"/>
  </r>
  <r>
    <x v="699"/>
  </r>
  <r>
    <x v="700"/>
  </r>
  <r>
    <x v="701"/>
  </r>
  <r>
    <x v="239"/>
  </r>
  <r>
    <x v="241"/>
  </r>
  <r>
    <x v="243"/>
  </r>
  <r>
    <x v="245"/>
  </r>
  <r>
    <x v="246"/>
  </r>
  <r>
    <x v="565"/>
  </r>
  <r>
    <x v="250"/>
  </r>
  <r>
    <x v="251"/>
  </r>
  <r>
    <x v="252"/>
  </r>
  <r>
    <x v="253"/>
  </r>
  <r>
    <x v="254"/>
  </r>
  <r>
    <x v="256"/>
  </r>
  <r>
    <x v="702"/>
  </r>
  <r>
    <x v="259"/>
  </r>
  <r>
    <x v="260"/>
  </r>
  <r>
    <x v="261"/>
  </r>
  <r>
    <x v="262"/>
  </r>
  <r>
    <x v="263"/>
  </r>
  <r>
    <x v="264"/>
  </r>
  <r>
    <x v="566"/>
  </r>
  <r>
    <x v="267"/>
  </r>
  <r>
    <x v="268"/>
  </r>
  <r>
    <x v="270"/>
  </r>
  <r>
    <x v="271"/>
  </r>
  <r>
    <x v="272"/>
  </r>
  <r>
    <x v="273"/>
  </r>
  <r>
    <x v="274"/>
  </r>
  <r>
    <x v="275"/>
  </r>
  <r>
    <x v="276"/>
  </r>
  <r>
    <x v="279"/>
  </r>
  <r>
    <x v="280"/>
  </r>
  <r>
    <x v="281"/>
  </r>
  <r>
    <x v="703"/>
  </r>
  <r>
    <x v="284"/>
  </r>
  <r>
    <x v="285"/>
  </r>
  <r>
    <x v="286"/>
  </r>
  <r>
    <x v="288"/>
  </r>
  <r>
    <x v="290"/>
  </r>
  <r>
    <x v="704"/>
  </r>
  <r>
    <x v="294"/>
  </r>
  <r>
    <x v="705"/>
  </r>
  <r>
    <x v="706"/>
  </r>
  <r>
    <x v="707"/>
  </r>
  <r>
    <x v="708"/>
  </r>
  <r>
    <x v="296"/>
  </r>
  <r>
    <x v="297"/>
  </r>
  <r>
    <x v="298"/>
  </r>
  <r>
    <x v="709"/>
  </r>
  <r>
    <x v="300"/>
  </r>
  <r>
    <x v="710"/>
  </r>
  <r>
    <x v="711"/>
  </r>
  <r>
    <x v="303"/>
  </r>
  <r>
    <x v="712"/>
  </r>
  <r>
    <x v="713"/>
  </r>
  <r>
    <x v="714"/>
  </r>
  <r>
    <x v="715"/>
  </r>
  <r>
    <x v="306"/>
  </r>
  <r>
    <x v="307"/>
  </r>
  <r>
    <x v="308"/>
  </r>
  <r>
    <x v="310"/>
  </r>
  <r>
    <x v="311"/>
  </r>
  <r>
    <x v="312"/>
  </r>
  <r>
    <x v="313"/>
  </r>
  <r>
    <x v="315"/>
  </r>
  <r>
    <x v="317"/>
  </r>
  <r>
    <x v="716"/>
  </r>
  <r>
    <x v="321"/>
  </r>
  <r>
    <x v="322"/>
  </r>
  <r>
    <x v="323"/>
  </r>
  <r>
    <x v="324"/>
  </r>
  <r>
    <x v="325"/>
  </r>
  <r>
    <x v="327"/>
  </r>
  <r>
    <x v="328"/>
  </r>
  <r>
    <x v="329"/>
  </r>
  <r>
    <x v="330"/>
  </r>
  <r>
    <x v="717"/>
  </r>
  <r>
    <x v="718"/>
  </r>
  <r>
    <x v="331"/>
  </r>
  <r>
    <x v="719"/>
  </r>
  <r>
    <x v="332"/>
  </r>
  <r>
    <x v="333"/>
  </r>
  <r>
    <x v="334"/>
  </r>
  <r>
    <x v="336"/>
  </r>
  <r>
    <x v="720"/>
  </r>
  <r>
    <x v="341"/>
  </r>
  <r>
    <x v="342"/>
  </r>
  <r>
    <x v="721"/>
  </r>
  <r>
    <x v="722"/>
  </r>
  <r>
    <x v="723"/>
  </r>
  <r>
    <x v="344"/>
  </r>
  <r>
    <x v="345"/>
  </r>
  <r>
    <x v="724"/>
  </r>
  <r>
    <x v="346"/>
  </r>
  <r>
    <x v="347"/>
  </r>
  <r>
    <x v="725"/>
  </r>
  <r>
    <x v="726"/>
  </r>
  <r>
    <x v="348"/>
  </r>
  <r>
    <x v="350"/>
  </r>
  <r>
    <x v="351"/>
  </r>
  <r>
    <x v="727"/>
  </r>
  <r>
    <x v="352"/>
  </r>
  <r>
    <x v="353"/>
  </r>
  <r>
    <x v="582"/>
  </r>
  <r>
    <x v="355"/>
  </r>
  <r>
    <x v="356"/>
  </r>
  <r>
    <x v="584"/>
  </r>
  <r>
    <x v="358"/>
  </r>
  <r>
    <x v="360"/>
  </r>
  <r>
    <x v="361"/>
  </r>
  <r>
    <x v="728"/>
  </r>
  <r>
    <x v="363"/>
  </r>
  <r>
    <x v="729"/>
  </r>
  <r>
    <x v="366"/>
  </r>
  <r>
    <x v="730"/>
  </r>
  <r>
    <x v="367"/>
  </r>
  <r>
    <x v="368"/>
  </r>
  <r>
    <x v="369"/>
  </r>
  <r>
    <x v="370"/>
  </r>
  <r>
    <x v="371"/>
  </r>
  <r>
    <x v="731"/>
  </r>
  <r>
    <x v="374"/>
  </r>
  <r>
    <x v="376"/>
  </r>
  <r>
    <x v="732"/>
  </r>
  <r>
    <x v="377"/>
  </r>
  <r>
    <x v="590"/>
  </r>
  <r>
    <x v="379"/>
  </r>
  <r>
    <x v="380"/>
  </r>
  <r>
    <x v="382"/>
  </r>
  <r>
    <x v="383"/>
  </r>
  <r>
    <x v="384"/>
  </r>
  <r>
    <x v="385"/>
  </r>
  <r>
    <x v="386"/>
  </r>
  <r>
    <x v="733"/>
  </r>
  <r>
    <x v="591"/>
  </r>
  <r>
    <x v="387"/>
  </r>
  <r>
    <x v="734"/>
  </r>
  <r>
    <x v="735"/>
  </r>
  <r>
    <x v="388"/>
  </r>
  <r>
    <x v="390"/>
  </r>
  <r>
    <x v="391"/>
  </r>
  <r>
    <x v="736"/>
  </r>
  <r>
    <x v="394"/>
  </r>
  <r>
    <x v="395"/>
  </r>
  <r>
    <x v="594"/>
  </r>
  <r>
    <x v="401"/>
  </r>
  <r>
    <x v="737"/>
  </r>
  <r>
    <x v="738"/>
  </r>
  <r>
    <x v="403"/>
  </r>
  <r>
    <x v="406"/>
  </r>
  <r>
    <x v="739"/>
  </r>
  <r>
    <x v="407"/>
  </r>
  <r>
    <x v="595"/>
  </r>
  <r>
    <x v="740"/>
  </r>
  <r>
    <x v="408"/>
  </r>
  <r>
    <x v="741"/>
  </r>
  <r>
    <x v="742"/>
  </r>
  <r>
    <x v="743"/>
  </r>
  <r>
    <x v="744"/>
  </r>
  <r>
    <x v="410"/>
  </r>
  <r>
    <x v="411"/>
  </r>
  <r>
    <x v="745"/>
  </r>
  <r>
    <x v="746"/>
  </r>
  <r>
    <x v="415"/>
  </r>
  <r>
    <x v="416"/>
  </r>
  <r>
    <x v="747"/>
  </r>
  <r>
    <x v="602"/>
  </r>
  <r>
    <x v="422"/>
  </r>
  <r>
    <x v="748"/>
  </r>
  <r>
    <x v="425"/>
  </r>
  <r>
    <x v="426"/>
  </r>
  <r>
    <x v="430"/>
  </r>
  <r>
    <x v="431"/>
  </r>
  <r>
    <x v="433"/>
  </r>
  <r>
    <x v="435"/>
  </r>
  <r>
    <x v="749"/>
  </r>
  <r>
    <x v="436"/>
  </r>
  <r>
    <x v="605"/>
  </r>
  <r>
    <x v="438"/>
  </r>
  <r>
    <x v="439"/>
  </r>
  <r>
    <x v="750"/>
  </r>
  <r>
    <x v="442"/>
  </r>
  <r>
    <x v="751"/>
  </r>
  <r>
    <x v="752"/>
  </r>
  <r>
    <x v="446"/>
  </r>
  <r>
    <x v="447"/>
  </r>
  <r>
    <x v="448"/>
  </r>
  <r>
    <x v="449"/>
  </r>
  <r>
    <x v="753"/>
  </r>
  <r>
    <x v="607"/>
  </r>
  <r>
    <x v="754"/>
  </r>
  <r>
    <x v="452"/>
  </r>
  <r>
    <x v="453"/>
  </r>
  <r>
    <x v="454"/>
  </r>
  <r>
    <x v="755"/>
  </r>
  <r>
    <x v="455"/>
  </r>
  <r>
    <x v="756"/>
  </r>
  <r>
    <x v="456"/>
  </r>
  <r>
    <x v="461"/>
  </r>
  <r>
    <x v="757"/>
  </r>
  <r>
    <x v="466"/>
  </r>
  <r>
    <x v="467"/>
  </r>
  <r>
    <x v="758"/>
  </r>
  <r>
    <x v="759"/>
  </r>
  <r>
    <x v="469"/>
  </r>
  <r>
    <x v="472"/>
  </r>
  <r>
    <x v="473"/>
  </r>
  <r>
    <x v="474"/>
  </r>
  <r>
    <x v="475"/>
  </r>
  <r>
    <x v="476"/>
  </r>
  <r>
    <x v="760"/>
  </r>
  <r>
    <x v="761"/>
  </r>
  <r>
    <x v="477"/>
  </r>
  <r>
    <x v="478"/>
  </r>
  <r>
    <x v="479"/>
  </r>
  <r>
    <x v="762"/>
  </r>
  <r>
    <x v="763"/>
  </r>
  <r>
    <x v="764"/>
  </r>
  <r>
    <x v="765"/>
  </r>
  <r>
    <x v="485"/>
  </r>
  <r>
    <x v="486"/>
  </r>
  <r>
    <x v="487"/>
  </r>
  <r>
    <x v="766"/>
  </r>
  <r>
    <x v="488"/>
  </r>
  <r>
    <x v="491"/>
  </r>
  <r>
    <x v="613"/>
  </r>
  <r>
    <x v="10"/>
  </r>
  <r>
    <x v="11"/>
  </r>
  <r>
    <x v="12"/>
  </r>
  <r>
    <x v="13"/>
  </r>
  <r>
    <x v="16"/>
  </r>
  <r>
    <x v="17"/>
  </r>
  <r>
    <x v="18"/>
  </r>
  <r>
    <x v="19"/>
  </r>
  <r>
    <x v="26"/>
  </r>
  <r>
    <x v="28"/>
  </r>
  <r>
    <x v="620"/>
  </r>
  <r>
    <x v="32"/>
  </r>
  <r>
    <x v="35"/>
  </r>
  <r>
    <x v="625"/>
  </r>
  <r>
    <x v="498"/>
  </r>
  <r>
    <x v="47"/>
  </r>
  <r>
    <x v="52"/>
  </r>
  <r>
    <x v="54"/>
  </r>
  <r>
    <x v="64"/>
  </r>
  <r>
    <x v="67"/>
  </r>
  <r>
    <x v="68"/>
  </r>
  <r>
    <x v="72"/>
  </r>
  <r>
    <x v="74"/>
  </r>
  <r>
    <x v="76"/>
  </r>
  <r>
    <x v="80"/>
  </r>
  <r>
    <x v="82"/>
  </r>
  <r>
    <x v="83"/>
  </r>
  <r>
    <x v="88"/>
  </r>
  <r>
    <x v="91"/>
  </r>
  <r>
    <x v="92"/>
  </r>
  <r>
    <x v="93"/>
  </r>
  <r>
    <x v="94"/>
  </r>
  <r>
    <x v="98"/>
  </r>
  <r>
    <x v="100"/>
  </r>
  <r>
    <x v="102"/>
  </r>
  <r>
    <x v="110"/>
  </r>
  <r>
    <x v="114"/>
  </r>
  <r>
    <x v="127"/>
  </r>
  <r>
    <x v="128"/>
  </r>
  <r>
    <x v="146"/>
  </r>
  <r>
    <x v="147"/>
  </r>
  <r>
    <x v="152"/>
  </r>
  <r>
    <x v="159"/>
  </r>
  <r>
    <x v="173"/>
  </r>
  <r>
    <x v="176"/>
  </r>
  <r>
    <x v="178"/>
  </r>
  <r>
    <x v="185"/>
  </r>
  <r>
    <x v="191"/>
  </r>
  <r>
    <x v="767"/>
  </r>
  <r>
    <x v="200"/>
  </r>
  <r>
    <x v="550"/>
  </r>
  <r>
    <x v="246"/>
  </r>
  <r>
    <x v="251"/>
  </r>
  <r>
    <x v="253"/>
  </r>
  <r>
    <x v="254"/>
  </r>
  <r>
    <x v="261"/>
  </r>
  <r>
    <x v="262"/>
  </r>
  <r>
    <x v="270"/>
  </r>
  <r>
    <x v="272"/>
  </r>
  <r>
    <x v="273"/>
  </r>
  <r>
    <x v="279"/>
  </r>
  <r>
    <x v="280"/>
  </r>
  <r>
    <x v="281"/>
  </r>
  <r>
    <x v="283"/>
  </r>
  <r>
    <x v="286"/>
  </r>
  <r>
    <x v="297"/>
  </r>
  <r>
    <x v="298"/>
  </r>
  <r>
    <x v="300"/>
  </r>
  <r>
    <x v="308"/>
  </r>
  <r>
    <x v="310"/>
  </r>
  <r>
    <x v="312"/>
  </r>
  <r>
    <x v="315"/>
  </r>
  <r>
    <x v="321"/>
  </r>
  <r>
    <x v="325"/>
  </r>
  <r>
    <x v="327"/>
  </r>
  <r>
    <x v="329"/>
  </r>
  <r>
    <x v="330"/>
  </r>
  <r>
    <x v="331"/>
  </r>
  <r>
    <x v="333"/>
  </r>
  <r>
    <x v="768"/>
  </r>
  <r>
    <x v="341"/>
  </r>
  <r>
    <x v="342"/>
  </r>
  <r>
    <x v="345"/>
  </r>
  <r>
    <x v="353"/>
  </r>
  <r>
    <x v="360"/>
  </r>
  <r>
    <x v="365"/>
  </r>
  <r>
    <x v="370"/>
  </r>
  <r>
    <x v="371"/>
  </r>
  <r>
    <x v="376"/>
  </r>
  <r>
    <x v="383"/>
  </r>
  <r>
    <x v="385"/>
  </r>
  <r>
    <x v="386"/>
  </r>
  <r>
    <x v="388"/>
  </r>
  <r>
    <x v="394"/>
  </r>
  <r>
    <x v="403"/>
  </r>
  <r>
    <x v="406"/>
  </r>
  <r>
    <x v="415"/>
  </r>
  <r>
    <x v="769"/>
  </r>
  <r>
    <x v="425"/>
  </r>
  <r>
    <x v="431"/>
  </r>
  <r>
    <x v="433"/>
  </r>
  <r>
    <x v="435"/>
  </r>
  <r>
    <x v="438"/>
  </r>
  <r>
    <x v="439"/>
  </r>
  <r>
    <x v="770"/>
  </r>
  <r>
    <x v="771"/>
  </r>
  <r>
    <x v="448"/>
  </r>
  <r>
    <x v="449"/>
  </r>
  <r>
    <x v="452"/>
  </r>
  <r>
    <x v="454"/>
  </r>
  <r>
    <x v="455"/>
  </r>
  <r>
    <x v="474"/>
  </r>
  <r>
    <x v="475"/>
  </r>
  <r>
    <x v="479"/>
  </r>
  <r>
    <x v="772"/>
  </r>
  <r>
    <x v="773"/>
  </r>
  <r>
    <x v="774"/>
  </r>
  <r>
    <x v="485"/>
  </r>
  <r>
    <x v="487"/>
  </r>
  <r>
    <x v="488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  <r>
    <x v="77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5">
  <r>
    <x v="0"/>
    <x v="0"/>
    <x v="0"/>
    <s v="ORISIN"/>
    <x v="0"/>
    <n v="565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1"/>
    <x v="1"/>
    <x v="0"/>
    <s v="ORISIN"/>
    <x v="0"/>
    <n v="1680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0"/>
    <n v="0"/>
  </r>
  <r>
    <x v="2"/>
    <x v="2"/>
    <x v="0"/>
    <s v="ORISIN"/>
    <x v="0"/>
    <n v="162500"/>
    <n v="1"/>
    <s v="NJ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3"/>
    <x v="3"/>
    <x v="1"/>
    <s v="ORISIN"/>
    <x v="0"/>
    <n v="185000"/>
    <n v="1"/>
    <s v="GSM"/>
    <s v="NSA"/>
    <s v="1"/>
    <n v="1"/>
    <n v="0"/>
    <n v="1"/>
    <n v="0"/>
    <n v="1"/>
    <n v="1"/>
    <n v="0"/>
    <n v="0"/>
    <n v="0"/>
    <n v="0"/>
    <n v="0"/>
    <n v="0"/>
    <n v="0"/>
    <n v="1"/>
    <n v="1"/>
    <n v="1"/>
    <n v="1"/>
    <n v="2"/>
    <n v="1"/>
    <n v="0"/>
    <n v="0"/>
    <n v="0"/>
    <n v="0"/>
    <n v="0"/>
    <n v="0"/>
    <n v="0"/>
    <n v="2"/>
    <n v="1"/>
    <n v="2"/>
    <x v="0"/>
    <n v="2"/>
  </r>
  <r>
    <x v="4"/>
    <x v="4"/>
    <x v="0"/>
    <s v="ORISIN"/>
    <x v="0"/>
    <n v="211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0"/>
    <n v="0"/>
  </r>
  <r>
    <x v="5"/>
    <x v="5"/>
    <x v="1"/>
    <s v="ORISIN"/>
    <x v="0"/>
    <n v="186000"/>
    <n v="1"/>
    <s v="GSM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1"/>
  </r>
  <r>
    <x v="6"/>
    <x v="6"/>
    <x v="2"/>
    <s v="ORISIN"/>
    <x v="0"/>
    <n v="81500"/>
    <n v="1"/>
    <s v="NSA"/>
    <s v="NSA"/>
    <n v="1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x v="0"/>
    <n v="0"/>
  </r>
  <r>
    <x v="7"/>
    <x v="7"/>
    <x v="2"/>
    <s v="ORISIN"/>
    <x v="0"/>
    <n v="47500"/>
    <n v="1"/>
    <s v="GSM"/>
    <s v="NSA"/>
    <s v="3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0"/>
    <n v="1"/>
  </r>
  <r>
    <x v="8"/>
    <x v="8"/>
    <x v="2"/>
    <s v="ORISIN"/>
    <x v="1"/>
    <n v="56000"/>
    <n v="1"/>
    <s v="GSM"/>
    <s v="NSA"/>
    <s v="3"/>
    <n v="1"/>
    <n v="3"/>
    <n v="4"/>
    <n v="1"/>
    <n v="2"/>
    <n v="5"/>
    <n v="3"/>
    <n v="2"/>
    <n v="3"/>
    <n v="1"/>
    <n v="2"/>
    <n v="1"/>
    <n v="0"/>
    <n v="5"/>
    <n v="7"/>
    <n v="5"/>
    <n v="3"/>
    <n v="7"/>
    <n v="8"/>
    <n v="5"/>
    <n v="5"/>
    <n v="4"/>
    <n v="5"/>
    <n v="3"/>
    <n v="1"/>
    <n v="3"/>
    <n v="8"/>
    <n v="5"/>
    <n v="8"/>
    <x v="0"/>
    <n v="1"/>
  </r>
  <r>
    <x v="9"/>
    <x v="9"/>
    <x v="2"/>
    <s v="ORISIN"/>
    <x v="2"/>
    <n v="50800"/>
    <n v="1"/>
    <s v="GSM"/>
    <s v="NSA"/>
    <s v="2"/>
    <n v="1"/>
    <n v="1"/>
    <n v="1"/>
    <n v="0"/>
    <n v="1"/>
    <n v="0"/>
    <n v="0"/>
    <n v="0"/>
    <n v="1"/>
    <n v="0"/>
    <n v="0"/>
    <n v="0"/>
    <n v="0"/>
    <n v="1"/>
    <n v="2"/>
    <n v="1"/>
    <n v="1"/>
    <n v="1"/>
    <n v="0"/>
    <n v="0"/>
    <n v="1"/>
    <n v="1"/>
    <n v="1"/>
    <n v="0"/>
    <n v="0"/>
    <n v="1"/>
    <n v="2"/>
    <n v="1"/>
    <n v="2"/>
    <x v="0"/>
    <n v="2"/>
  </r>
  <r>
    <x v="10"/>
    <x v="10"/>
    <x v="3"/>
    <s v="ORISIN"/>
    <x v="1"/>
    <n v="90000"/>
    <n v="1"/>
    <s v="GSM"/>
    <s v="NSA"/>
    <s v="2"/>
    <n v="1"/>
    <n v="1"/>
    <n v="5"/>
    <n v="2"/>
    <n v="3"/>
    <n v="0"/>
    <n v="2"/>
    <n v="2"/>
    <n v="6"/>
    <n v="2"/>
    <n v="3"/>
    <n v="2"/>
    <n v="2"/>
    <n v="6"/>
    <n v="6"/>
    <n v="7"/>
    <n v="5"/>
    <n v="3"/>
    <n v="2"/>
    <n v="4"/>
    <n v="8"/>
    <n v="8"/>
    <n v="9"/>
    <n v="5"/>
    <n v="4"/>
    <n v="3"/>
    <n v="9"/>
    <n v="6"/>
    <n v="9"/>
    <x v="0"/>
    <n v="10"/>
  </r>
  <r>
    <x v="11"/>
    <x v="11"/>
    <x v="4"/>
    <s v="OLIGEN"/>
    <x v="1"/>
    <n v="42000"/>
    <n v="1"/>
    <s v=""/>
    <s v=""/>
    <n v="1"/>
    <n v="1"/>
    <n v="6"/>
    <n v="6"/>
    <n v="4"/>
    <n v="5"/>
    <n v="4"/>
    <n v="0"/>
    <n v="0"/>
    <n v="0"/>
    <n v="3"/>
    <n v="2"/>
    <n v="8"/>
    <n v="16"/>
    <n v="16"/>
    <n v="12"/>
    <n v="10"/>
    <n v="9"/>
    <n v="9"/>
    <n v="4"/>
    <n v="0"/>
    <n v="0"/>
    <n v="3"/>
    <n v="2"/>
    <n v="10"/>
    <n v="24"/>
    <n v="22"/>
    <n v="24"/>
    <n v="16"/>
    <n v="24"/>
    <x v="0"/>
    <n v="80"/>
  </r>
  <r>
    <x v="12"/>
    <x v="12"/>
    <x v="4"/>
    <s v="OLIGEN"/>
    <x v="1"/>
    <n v="16000"/>
    <n v="12"/>
    <s v="HKJ"/>
    <s v="NSA"/>
    <s v="14"/>
    <n v="1"/>
    <n v="33"/>
    <n v="31"/>
    <n v="28"/>
    <n v="29"/>
    <n v="26"/>
    <n v="28"/>
    <n v="31"/>
    <n v="33"/>
    <n v="26"/>
    <n v="27"/>
    <n v="31"/>
    <n v="24"/>
    <n v="33"/>
    <n v="64"/>
    <n v="59"/>
    <n v="57"/>
    <n v="55"/>
    <n v="54"/>
    <n v="59"/>
    <n v="64"/>
    <n v="59"/>
    <n v="60"/>
    <n v="58"/>
    <n v="55"/>
    <n v="57"/>
    <n v="64"/>
    <n v="33"/>
    <n v="64"/>
    <x v="0"/>
    <n v="26"/>
  </r>
  <r>
    <x v="13"/>
    <x v="13"/>
    <x v="4"/>
    <s v="OLIGEN"/>
    <x v="1"/>
    <n v="50150"/>
    <n v="24"/>
    <s v="HKJ"/>
    <s v="NSA"/>
    <s v="38"/>
    <n v="1"/>
    <n v="38"/>
    <n v="41"/>
    <n v="42"/>
    <n v="48"/>
    <n v="38"/>
    <n v="37"/>
    <n v="50"/>
    <n v="41"/>
    <n v="34"/>
    <n v="44"/>
    <n v="40"/>
    <n v="27"/>
    <n v="50"/>
    <n v="79"/>
    <n v="83"/>
    <n v="90"/>
    <n v="86"/>
    <n v="75"/>
    <n v="87"/>
    <n v="91"/>
    <n v="75"/>
    <n v="85"/>
    <n v="84"/>
    <n v="67"/>
    <n v="65"/>
    <n v="91"/>
    <n v="50"/>
    <n v="91"/>
    <x v="0"/>
    <n v="68"/>
  </r>
  <r>
    <x v="14"/>
    <x v="14"/>
    <x v="4"/>
    <s v="OLIGEN"/>
    <x v="1"/>
    <n v="48450"/>
    <n v="2"/>
    <s v="HKJ"/>
    <s v="NSA"/>
    <s v="7"/>
    <n v="1"/>
    <n v="7"/>
    <n v="5"/>
    <n v="4"/>
    <n v="1"/>
    <n v="1"/>
    <n v="3"/>
    <n v="1"/>
    <n v="1"/>
    <n v="5"/>
    <n v="9"/>
    <n v="0"/>
    <n v="1"/>
    <n v="9"/>
    <n v="12"/>
    <n v="9"/>
    <n v="5"/>
    <n v="2"/>
    <n v="4"/>
    <n v="4"/>
    <n v="2"/>
    <n v="6"/>
    <n v="10"/>
    <n v="9"/>
    <n v="1"/>
    <n v="8"/>
    <n v="12"/>
    <n v="9"/>
    <n v="12"/>
    <x v="0"/>
    <n v="8"/>
  </r>
  <r>
    <x v="15"/>
    <x v="15"/>
    <x v="4"/>
    <s v="OLIGEN"/>
    <x v="2"/>
    <n v="56000"/>
    <n v="1"/>
    <s v="GSM"/>
    <s v="NSA"/>
    <s v="2"/>
    <n v="1"/>
    <n v="0"/>
    <n v="1"/>
    <n v="0"/>
    <n v="1"/>
    <n v="1"/>
    <n v="0"/>
    <n v="0"/>
    <n v="1"/>
    <n v="1"/>
    <n v="0"/>
    <n v="0"/>
    <n v="1"/>
    <n v="1"/>
    <n v="1"/>
    <n v="1"/>
    <n v="1"/>
    <n v="2"/>
    <n v="1"/>
    <n v="0"/>
    <n v="1"/>
    <n v="2"/>
    <n v="1"/>
    <n v="0"/>
    <n v="1"/>
    <n v="1"/>
    <n v="2"/>
    <n v="1"/>
    <n v="2"/>
    <x v="0"/>
    <n v="4"/>
  </r>
  <r>
    <x v="16"/>
    <x v="16"/>
    <x v="4"/>
    <s v="OLIGEN"/>
    <x v="1"/>
    <n v="59925"/>
    <n v="6"/>
    <s v="HKJ"/>
    <s v="NSA"/>
    <s v="14"/>
    <n v="1"/>
    <n v="1"/>
    <n v="4"/>
    <n v="3"/>
    <n v="13"/>
    <n v="4"/>
    <n v="5"/>
    <n v="6"/>
    <n v="2"/>
    <n v="7"/>
    <n v="3"/>
    <n v="3"/>
    <n v="7"/>
    <n v="13"/>
    <n v="5"/>
    <n v="7"/>
    <n v="16"/>
    <n v="17"/>
    <n v="9"/>
    <n v="11"/>
    <n v="8"/>
    <n v="9"/>
    <n v="5"/>
    <n v="6"/>
    <n v="10"/>
    <n v="8"/>
    <n v="17"/>
    <n v="13"/>
    <n v="17"/>
    <x v="0"/>
    <n v="10"/>
  </r>
  <r>
    <x v="17"/>
    <x v="17"/>
    <x v="4"/>
    <s v="ORISIN"/>
    <x v="1"/>
    <n v="18000"/>
    <n v="12"/>
    <s v="GSM"/>
    <s v="NSA"/>
    <s v="4"/>
    <n v="1"/>
    <n v="0"/>
    <n v="3"/>
    <n v="4"/>
    <n v="10"/>
    <n v="2"/>
    <n v="5"/>
    <n v="9"/>
    <n v="13"/>
    <n v="5"/>
    <n v="4"/>
    <n v="6"/>
    <n v="8"/>
    <n v="13"/>
    <n v="3"/>
    <n v="7"/>
    <n v="14"/>
    <n v="12"/>
    <n v="7"/>
    <n v="14"/>
    <n v="22"/>
    <n v="18"/>
    <n v="17"/>
    <n v="10"/>
    <n v="14"/>
    <n v="8"/>
    <n v="22"/>
    <n v="13"/>
    <n v="22"/>
    <x v="0"/>
    <n v="8"/>
  </r>
  <r>
    <x v="18"/>
    <x v="18"/>
    <x v="5"/>
    <s v="ORISIN"/>
    <x v="0"/>
    <n v="9000"/>
    <n v="1"/>
    <s v="HKJ"/>
    <s v=""/>
    <n v="1"/>
    <n v="1"/>
    <n v="0"/>
    <n v="1"/>
    <n v="0"/>
    <n v="0"/>
    <n v="0"/>
    <n v="0"/>
    <n v="1"/>
    <n v="0"/>
    <n v="0"/>
    <n v="0"/>
    <n v="0"/>
    <n v="0"/>
    <n v="1"/>
    <n v="1"/>
    <n v="1"/>
    <n v="0"/>
    <n v="0"/>
    <n v="0"/>
    <n v="1"/>
    <n v="1"/>
    <n v="0"/>
    <n v="0"/>
    <n v="0"/>
    <n v="0"/>
    <n v="0"/>
    <n v="1"/>
    <n v="1"/>
    <n v="2"/>
    <x v="0"/>
    <n v="2"/>
  </r>
  <r>
    <x v="19"/>
    <x v="19"/>
    <x v="6"/>
    <s v="ORISIN"/>
    <x v="1"/>
    <n v="12000"/>
    <n v="1"/>
    <s v=""/>
    <s v=""/>
    <n v="1"/>
    <n v="1"/>
    <n v="8"/>
    <n v="6"/>
    <n v="1"/>
    <n v="3"/>
    <n v="5"/>
    <n v="4"/>
    <n v="4"/>
    <n v="3"/>
    <n v="3"/>
    <n v="5"/>
    <n v="5"/>
    <n v="3"/>
    <n v="8"/>
    <n v="14"/>
    <n v="7"/>
    <n v="4"/>
    <n v="8"/>
    <n v="9"/>
    <n v="8"/>
    <n v="7"/>
    <n v="6"/>
    <n v="8"/>
    <n v="10"/>
    <n v="8"/>
    <n v="11"/>
    <n v="14"/>
    <n v="8"/>
    <n v="14"/>
    <x v="0"/>
    <n v="9"/>
  </r>
  <r>
    <x v="20"/>
    <x v="20"/>
    <x v="1"/>
    <s v="ORISIN"/>
    <x v="2"/>
    <n v="250000"/>
    <n v="1"/>
    <s v="HKJ"/>
    <s v=""/>
    <n v="1"/>
    <n v="1"/>
    <n v="1"/>
    <n v="0"/>
    <n v="0"/>
    <n v="1"/>
    <n v="0"/>
    <n v="0"/>
    <n v="1"/>
    <n v="0"/>
    <n v="0"/>
    <n v="2"/>
    <n v="0"/>
    <n v="0"/>
    <n v="2"/>
    <n v="1"/>
    <n v="0"/>
    <n v="1"/>
    <n v="1"/>
    <n v="0"/>
    <n v="1"/>
    <n v="1"/>
    <n v="0"/>
    <n v="2"/>
    <n v="2"/>
    <n v="0"/>
    <n v="1"/>
    <n v="2"/>
    <n v="2"/>
    <n v="2"/>
    <x v="0"/>
    <n v="1"/>
  </r>
  <r>
    <x v="21"/>
    <x v="21"/>
    <x v="5"/>
    <s v="ORISIN"/>
    <x v="0"/>
    <n v="20750"/>
    <n v="1"/>
    <s v="SLT"/>
    <s v="NSA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n v="2"/>
    <x v="0"/>
    <n v="2"/>
  </r>
  <r>
    <x v="22"/>
    <x v="22"/>
    <x v="7"/>
    <s v="ORISIN"/>
    <x v="0"/>
    <n v="128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0"/>
  </r>
  <r>
    <x v="23"/>
    <x v="23"/>
    <x v="5"/>
    <s v="ORISIN"/>
    <x v="0"/>
    <n v="14000"/>
    <n v="1"/>
    <s v="SLT"/>
    <s v="NSA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n v="2"/>
    <x v="0"/>
    <n v="1"/>
  </r>
  <r>
    <x v="24"/>
    <x v="24"/>
    <x v="0"/>
    <s v="ORISIN"/>
    <x v="0"/>
    <n v="2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25"/>
    <x v="25"/>
    <x v="0"/>
    <s v="ORISIN"/>
    <x v="0"/>
    <n v="125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1"/>
  </r>
  <r>
    <x v="26"/>
    <x v="26"/>
    <x v="0"/>
    <s v="ORISIN"/>
    <x v="0"/>
    <n v="17000"/>
    <n v="1"/>
    <s v="SLT"/>
    <s v="NSA"/>
    <n v="1"/>
    <n v="1"/>
    <n v="0"/>
    <n v="0"/>
    <n v="0"/>
    <n v="2"/>
    <n v="0"/>
    <n v="0"/>
    <n v="0"/>
    <n v="0"/>
    <n v="0"/>
    <n v="0"/>
    <n v="0"/>
    <n v="1"/>
    <n v="2"/>
    <n v="0"/>
    <n v="0"/>
    <n v="2"/>
    <n v="2"/>
    <n v="0"/>
    <n v="0"/>
    <n v="0"/>
    <n v="0"/>
    <n v="0"/>
    <n v="0"/>
    <n v="1"/>
    <n v="1"/>
    <n v="2"/>
    <n v="0"/>
    <n v="0"/>
    <x v="0"/>
    <n v="1"/>
  </r>
  <r>
    <x v="27"/>
    <x v="27"/>
    <x v="0"/>
    <s v="ORISIN"/>
    <x v="0"/>
    <n v="45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0"/>
    <n v="0"/>
  </r>
  <r>
    <x v="28"/>
    <x v="28"/>
    <x v="8"/>
    <s v="ORISIN"/>
    <x v="2"/>
    <n v="7500"/>
    <n v="1"/>
    <s v="GSM"/>
    <s v="NSA"/>
    <s v="2"/>
    <n v="1"/>
    <n v="0"/>
    <n v="0"/>
    <n v="2"/>
    <n v="2"/>
    <n v="0"/>
    <n v="0"/>
    <n v="2"/>
    <n v="0"/>
    <n v="0"/>
    <n v="2"/>
    <n v="0"/>
    <n v="2"/>
    <n v="2"/>
    <n v="0"/>
    <n v="2"/>
    <n v="4"/>
    <n v="2"/>
    <n v="0"/>
    <n v="2"/>
    <n v="2"/>
    <n v="0"/>
    <n v="2"/>
    <n v="2"/>
    <n v="2"/>
    <n v="2"/>
    <n v="4"/>
    <n v="2"/>
    <n v="4"/>
    <x v="0"/>
    <n v="4"/>
  </r>
  <r>
    <x v="29"/>
    <x v="29"/>
    <x v="0"/>
    <s v="ORISIN"/>
    <x v="0"/>
    <n v="14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1"/>
  </r>
  <r>
    <x v="30"/>
    <x v="30"/>
    <x v="0"/>
    <s v="ORISIN"/>
    <x v="0"/>
    <n v="22000"/>
    <n v="1"/>
    <s v="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0"/>
    <n v="0"/>
    <x v="0"/>
    <n v="1"/>
  </r>
  <r>
    <x v="31"/>
    <x v="31"/>
    <x v="3"/>
    <s v="ORISIN"/>
    <x v="0"/>
    <n v="95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0"/>
    <n v="2"/>
  </r>
  <r>
    <x v="32"/>
    <x v="32"/>
    <x v="5"/>
    <s v="ORISIN"/>
    <x v="3"/>
    <n v="29000"/>
    <n v="1"/>
    <s v="SLT"/>
    <s v="NSA"/>
    <n v="1"/>
    <n v="1"/>
    <n v="0"/>
    <n v="0"/>
    <n v="2"/>
    <n v="0"/>
    <n v="0"/>
    <n v="0"/>
    <n v="1"/>
    <n v="1"/>
    <n v="0"/>
    <n v="2"/>
    <n v="1"/>
    <n v="1"/>
    <n v="2"/>
    <n v="0"/>
    <n v="2"/>
    <n v="2"/>
    <n v="0"/>
    <n v="0"/>
    <n v="1"/>
    <n v="2"/>
    <n v="1"/>
    <n v="3"/>
    <n v="3"/>
    <n v="2"/>
    <n v="1"/>
    <n v="3"/>
    <n v="2"/>
    <n v="3"/>
    <x v="0"/>
    <n v="2"/>
  </r>
  <r>
    <x v="33"/>
    <x v="33"/>
    <x v="0"/>
    <s v="ORISIN"/>
    <x v="0"/>
    <n v="39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1"/>
  </r>
  <r>
    <x v="34"/>
    <x v="34"/>
    <x v="0"/>
    <s v="ORISIN"/>
    <x v="0"/>
    <n v="27500"/>
    <n v="1"/>
    <s v="SLT"/>
    <s v="NSA"/>
    <s v="1"/>
    <n v="1"/>
    <n v="0"/>
    <n v="0"/>
    <n v="0"/>
    <n v="1"/>
    <n v="0"/>
    <n v="0"/>
    <n v="0"/>
    <n v="1"/>
    <n v="0"/>
    <n v="0"/>
    <n v="1"/>
    <n v="0"/>
    <n v="1"/>
    <n v="0"/>
    <n v="0"/>
    <n v="1"/>
    <n v="1"/>
    <n v="0"/>
    <n v="0"/>
    <n v="1"/>
    <n v="1"/>
    <n v="1"/>
    <n v="1"/>
    <n v="1"/>
    <n v="0"/>
    <n v="1"/>
    <n v="0"/>
    <n v="0"/>
    <x v="0"/>
    <n v="0"/>
  </r>
  <r>
    <x v="35"/>
    <x v="35"/>
    <x v="5"/>
    <s v="ORISIN"/>
    <x v="0"/>
    <n v="55000"/>
    <n v="1"/>
    <s v="SLT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n v="1"/>
    <x v="0"/>
    <n v="3"/>
  </r>
  <r>
    <x v="36"/>
    <x v="36"/>
    <x v="0"/>
    <s v="ORISIN"/>
    <x v="0"/>
    <n v="1320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37"/>
    <x v="37"/>
    <x v="0"/>
    <s v="ORISIN"/>
    <x v="0"/>
    <n v="107500"/>
    <n v="1"/>
    <s v=""/>
    <s v=""/>
    <n v="1"/>
    <n v="1"/>
    <n v="0"/>
    <n v="0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1"/>
    <n v="0"/>
    <n v="0"/>
    <n v="1"/>
    <n v="0"/>
    <n v="0"/>
    <x v="0"/>
    <n v="1"/>
  </r>
  <r>
    <x v="38"/>
    <x v="38"/>
    <x v="0"/>
    <s v="ORISIN"/>
    <x v="0"/>
    <n v="126000"/>
    <n v="1"/>
    <s v="SLT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0"/>
    <n v="0"/>
  </r>
  <r>
    <x v="39"/>
    <x v="39"/>
    <x v="7"/>
    <s v="ORISIN"/>
    <x v="0"/>
    <n v="124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0"/>
    <n v="0"/>
  </r>
  <r>
    <x v="40"/>
    <x v="40"/>
    <x v="0"/>
    <s v="ORISIN"/>
    <x v="0"/>
    <n v="42000"/>
    <n v="1"/>
    <s v=""/>
    <s v="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0"/>
    <n v="0"/>
    <x v="0"/>
    <n v="0"/>
  </r>
  <r>
    <x v="41"/>
    <x v="41"/>
    <x v="8"/>
    <s v="ORISIN"/>
    <x v="0"/>
    <n v="75500"/>
    <n v="1"/>
    <s v="NSA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42"/>
    <x v="42"/>
    <x v="0"/>
    <s v="ORISIN"/>
    <x v="0"/>
    <n v="8800"/>
    <n v="1"/>
    <s v=""/>
    <s v="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0"/>
    <n v="0"/>
    <x v="0"/>
    <n v="0"/>
  </r>
  <r>
    <x v="43"/>
    <x v="43"/>
    <x v="3"/>
    <s v="ORISIN"/>
    <x v="0"/>
    <n v="12300"/>
    <n v="1"/>
    <s v="SLT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0"/>
    <n v="2"/>
  </r>
  <r>
    <x v="44"/>
    <x v="44"/>
    <x v="0"/>
    <s v="ORISIN"/>
    <x v="0"/>
    <n v="315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45"/>
    <x v="45"/>
    <x v="6"/>
    <s v="ORISIN"/>
    <x v="3"/>
    <n v="195000"/>
    <n v="1"/>
    <s v="SLT"/>
    <s v="NSA"/>
    <n v="1"/>
    <n v="1"/>
    <n v="0"/>
    <n v="1"/>
    <n v="0"/>
    <n v="5"/>
    <n v="0"/>
    <n v="2"/>
    <n v="0"/>
    <n v="0"/>
    <n v="2"/>
    <n v="1"/>
    <n v="2"/>
    <n v="1"/>
    <n v="5"/>
    <n v="1"/>
    <n v="1"/>
    <n v="5"/>
    <n v="5"/>
    <n v="2"/>
    <n v="2"/>
    <n v="0"/>
    <n v="2"/>
    <n v="1"/>
    <n v="3"/>
    <n v="3"/>
    <n v="1"/>
    <n v="5"/>
    <n v="5"/>
    <n v="5"/>
    <x v="0"/>
    <n v="1"/>
  </r>
  <r>
    <x v="46"/>
    <x v="46"/>
    <x v="9"/>
    <s v="ORISIN"/>
    <x v="3"/>
    <n v="52500"/>
    <n v="1"/>
    <s v="SLT"/>
    <s v="NSA"/>
    <n v="1"/>
    <n v="1"/>
    <n v="1"/>
    <n v="2"/>
    <n v="0"/>
    <n v="1"/>
    <n v="0"/>
    <n v="1"/>
    <n v="1"/>
    <n v="1"/>
    <n v="2"/>
    <n v="1"/>
    <n v="1"/>
    <n v="1"/>
    <n v="2"/>
    <n v="3"/>
    <n v="2"/>
    <n v="1"/>
    <n v="1"/>
    <n v="1"/>
    <n v="2"/>
    <n v="2"/>
    <n v="3"/>
    <n v="2"/>
    <n v="2"/>
    <n v="2"/>
    <n v="2"/>
    <n v="3"/>
    <n v="2"/>
    <n v="3"/>
    <x v="0"/>
    <n v="0"/>
  </r>
  <r>
    <x v="47"/>
    <x v="47"/>
    <x v="9"/>
    <s v="ORISIN"/>
    <x v="1"/>
    <n v="49000"/>
    <n v="1"/>
    <s v="GSM"/>
    <s v="NSA"/>
    <s v="1"/>
    <n v="1"/>
    <n v="4"/>
    <n v="2"/>
    <n v="4"/>
    <n v="5"/>
    <n v="3"/>
    <n v="2"/>
    <n v="2"/>
    <n v="2"/>
    <n v="3"/>
    <n v="2"/>
    <n v="1"/>
    <n v="2"/>
    <n v="5"/>
    <n v="6"/>
    <n v="6"/>
    <n v="9"/>
    <n v="8"/>
    <n v="5"/>
    <n v="4"/>
    <n v="4"/>
    <n v="5"/>
    <n v="4"/>
    <n v="3"/>
    <n v="3"/>
    <n v="6"/>
    <n v="9"/>
    <n v="5"/>
    <n v="9"/>
    <x v="0"/>
    <n v="6"/>
  </r>
  <r>
    <x v="48"/>
    <x v="48"/>
    <x v="9"/>
    <s v="ORISIN"/>
    <x v="0"/>
    <n v="66000"/>
    <n v="1"/>
    <s v="GSM"/>
    <s v="NSA"/>
    <n v="1"/>
    <n v="1"/>
    <n v="0"/>
    <n v="0"/>
    <n v="0"/>
    <n v="0"/>
    <n v="1"/>
    <n v="0"/>
    <n v="0"/>
    <n v="2"/>
    <n v="0"/>
    <n v="0"/>
    <n v="0"/>
    <n v="0"/>
    <n v="2"/>
    <n v="0"/>
    <n v="0"/>
    <n v="0"/>
    <n v="1"/>
    <n v="1"/>
    <n v="0"/>
    <n v="2"/>
    <n v="2"/>
    <n v="2"/>
    <n v="0"/>
    <n v="0"/>
    <n v="0"/>
    <n v="2"/>
    <n v="2"/>
    <n v="2"/>
    <x v="0"/>
    <n v="2"/>
  </r>
  <r>
    <x v="49"/>
    <x v="49"/>
    <x v="9"/>
    <s v="ORISIN"/>
    <x v="0"/>
    <n v="74000"/>
    <n v="1"/>
    <s v=""/>
    <s v=""/>
    <n v="1"/>
    <n v="1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1"/>
    <n v="1"/>
    <n v="0"/>
    <n v="1"/>
    <n v="1"/>
    <n v="1"/>
    <n v="1"/>
    <x v="0"/>
    <n v="0"/>
  </r>
  <r>
    <x v="50"/>
    <x v="50"/>
    <x v="9"/>
    <s v="ORISIN"/>
    <x v="2"/>
    <n v="54000"/>
    <n v="1"/>
    <s v="GSM"/>
    <s v="NSA"/>
    <n v="1"/>
    <n v="1"/>
    <n v="0"/>
    <n v="0"/>
    <n v="0"/>
    <n v="0"/>
    <n v="1"/>
    <n v="1"/>
    <n v="0"/>
    <n v="0"/>
    <n v="0"/>
    <n v="0"/>
    <n v="1"/>
    <n v="1"/>
    <n v="1"/>
    <n v="0"/>
    <n v="0"/>
    <n v="0"/>
    <n v="1"/>
    <n v="2"/>
    <n v="1"/>
    <n v="0"/>
    <n v="0"/>
    <n v="0"/>
    <n v="1"/>
    <n v="2"/>
    <n v="1"/>
    <n v="2"/>
    <n v="1"/>
    <n v="2"/>
    <x v="0"/>
    <n v="1"/>
  </r>
  <r>
    <x v="51"/>
    <x v="51"/>
    <x v="9"/>
    <s v="ORISIN"/>
    <x v="0"/>
    <n v="51000"/>
    <n v="1"/>
    <s v="GSM"/>
    <s v="NSA"/>
    <n v="1"/>
    <n v="1"/>
    <n v="0"/>
    <n v="1"/>
    <n v="0"/>
    <n v="0"/>
    <n v="0"/>
    <n v="0"/>
    <n v="0"/>
    <n v="0"/>
    <n v="0"/>
    <n v="0"/>
    <n v="1"/>
    <n v="0"/>
    <n v="1"/>
    <n v="1"/>
    <n v="1"/>
    <n v="0"/>
    <n v="0"/>
    <n v="0"/>
    <n v="0"/>
    <n v="0"/>
    <n v="0"/>
    <n v="0"/>
    <n v="1"/>
    <n v="1"/>
    <n v="0"/>
    <n v="1"/>
    <n v="1"/>
    <n v="1"/>
    <x v="0"/>
    <n v="1"/>
  </r>
  <r>
    <x v="52"/>
    <x v="52"/>
    <x v="9"/>
    <s v="ORISIN"/>
    <x v="3"/>
    <n v="58000"/>
    <n v="1"/>
    <s v=""/>
    <s v=""/>
    <n v="1"/>
    <n v="1"/>
    <n v="4"/>
    <n v="1"/>
    <n v="1"/>
    <n v="5"/>
    <n v="0"/>
    <n v="1"/>
    <n v="2"/>
    <n v="2"/>
    <n v="0"/>
    <n v="1"/>
    <n v="0"/>
    <n v="0"/>
    <n v="5"/>
    <n v="5"/>
    <n v="2"/>
    <n v="6"/>
    <n v="5"/>
    <n v="1"/>
    <n v="3"/>
    <n v="4"/>
    <n v="2"/>
    <n v="3"/>
    <n v="1"/>
    <n v="0"/>
    <n v="4"/>
    <n v="6"/>
    <n v="5"/>
    <n v="6"/>
    <x v="0"/>
    <n v="4"/>
  </r>
  <r>
    <x v="53"/>
    <x v="53"/>
    <x v="0"/>
    <s v="ORISIN"/>
    <x v="0"/>
    <n v="40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54"/>
    <x v="54"/>
    <x v="8"/>
    <s v="ORISIN"/>
    <x v="2"/>
    <n v="285000"/>
    <n v="1"/>
    <s v="SLT"/>
    <s v=""/>
    <n v="1"/>
    <n v="1"/>
    <n v="0"/>
    <n v="0"/>
    <n v="0"/>
    <n v="0"/>
    <n v="0"/>
    <n v="2"/>
    <n v="1"/>
    <n v="0"/>
    <n v="0"/>
    <n v="0"/>
    <n v="0"/>
    <n v="1"/>
    <n v="2"/>
    <n v="0"/>
    <n v="0"/>
    <n v="0"/>
    <n v="0"/>
    <n v="2"/>
    <n v="3"/>
    <n v="1"/>
    <n v="0"/>
    <n v="0"/>
    <n v="0"/>
    <n v="1"/>
    <n v="1"/>
    <n v="3"/>
    <n v="2"/>
    <n v="3"/>
    <x v="0"/>
    <n v="2"/>
  </r>
  <r>
    <x v="55"/>
    <x v="55"/>
    <x v="5"/>
    <s v="ORISIN"/>
    <x v="0"/>
    <n v="12000"/>
    <n v="1"/>
    <s v="SLT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0"/>
    <n v="2"/>
  </r>
  <r>
    <x v="56"/>
    <x v="56"/>
    <x v="5"/>
    <s v="ORISIN"/>
    <x v="0"/>
    <n v="64500"/>
    <n v="1"/>
    <s v="GSM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0"/>
    <n v="1"/>
  </r>
  <r>
    <x v="57"/>
    <x v="57"/>
    <x v="5"/>
    <s v="ORISIN"/>
    <x v="0"/>
    <n v="10000"/>
    <n v="1"/>
    <s v="SLT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0"/>
    <n v="2"/>
  </r>
  <r>
    <x v="58"/>
    <x v="58"/>
    <x v="8"/>
    <s v="ORISIN"/>
    <x v="0"/>
    <n v="70000"/>
    <n v="1"/>
    <s v="SLT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0"/>
    <n v="1"/>
  </r>
  <r>
    <x v="59"/>
    <x v="59"/>
    <x v="0"/>
    <s v="ORISIN"/>
    <x v="0"/>
    <n v="540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60"/>
    <x v="60"/>
    <x v="0"/>
    <s v="ORISIN"/>
    <x v="0"/>
    <n v="14000"/>
    <n v="1"/>
    <s v="SLT"/>
    <s v=""/>
    <n v="1"/>
    <n v="1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1"/>
    <n v="1"/>
    <n v="1"/>
    <n v="0"/>
    <n v="0"/>
    <n v="1"/>
    <n v="0"/>
    <n v="0"/>
    <x v="0"/>
    <n v="0"/>
  </r>
  <r>
    <x v="61"/>
    <x v="61"/>
    <x v="7"/>
    <s v="ORISIN"/>
    <x v="2"/>
    <n v="65000"/>
    <n v="1"/>
    <s v="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1"/>
    <n v="2"/>
    <x v="0"/>
    <n v="0"/>
  </r>
  <r>
    <x v="62"/>
    <x v="62"/>
    <x v="9"/>
    <s v="ORISIN"/>
    <x v="0"/>
    <n v="293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1"/>
  </r>
  <r>
    <x v="63"/>
    <x v="63"/>
    <x v="4"/>
    <s v="OLIGEN"/>
    <x v="3"/>
    <n v="42000"/>
    <n v="2"/>
    <s v="HKJ"/>
    <s v=""/>
    <s v="4"/>
    <n v="1"/>
    <n v="0"/>
    <n v="1"/>
    <n v="1"/>
    <n v="3"/>
    <n v="0"/>
    <n v="0"/>
    <n v="2"/>
    <n v="1"/>
    <n v="2"/>
    <n v="2"/>
    <n v="2"/>
    <n v="0"/>
    <n v="3"/>
    <n v="1"/>
    <n v="2"/>
    <n v="4"/>
    <n v="3"/>
    <n v="0"/>
    <n v="2"/>
    <n v="3"/>
    <n v="3"/>
    <n v="3"/>
    <n v="4"/>
    <n v="2"/>
    <n v="0"/>
    <n v="4"/>
    <n v="3"/>
    <n v="4"/>
    <x v="0"/>
    <n v="6"/>
  </r>
  <r>
    <x v="64"/>
    <x v="64"/>
    <x v="4"/>
    <s v="OLIGEN"/>
    <x v="1"/>
    <n v="43225"/>
    <n v="6"/>
    <s v="GSM"/>
    <s v=""/>
    <s v="13"/>
    <n v="1"/>
    <n v="5"/>
    <n v="7"/>
    <n v="3"/>
    <n v="6"/>
    <n v="5"/>
    <n v="3"/>
    <n v="9"/>
    <n v="4"/>
    <n v="7"/>
    <n v="5"/>
    <n v="4"/>
    <n v="10"/>
    <n v="10"/>
    <n v="12"/>
    <n v="10"/>
    <n v="9"/>
    <n v="11"/>
    <n v="8"/>
    <n v="12"/>
    <n v="13"/>
    <n v="11"/>
    <n v="9"/>
    <n v="9"/>
    <n v="14"/>
    <n v="15"/>
    <n v="15"/>
    <n v="10"/>
    <n v="15"/>
    <x v="0"/>
    <n v="10"/>
  </r>
  <r>
    <x v="65"/>
    <x v="65"/>
    <x v="4"/>
    <s v="OLIGEN"/>
    <x v="1"/>
    <n v="39500"/>
    <n v="2"/>
    <s v="HKJ"/>
    <s v=""/>
    <s v="3"/>
    <n v="1"/>
    <n v="5"/>
    <n v="5"/>
    <n v="5"/>
    <n v="3"/>
    <n v="1"/>
    <n v="1"/>
    <n v="1"/>
    <n v="0"/>
    <n v="1"/>
    <n v="2"/>
    <n v="4"/>
    <n v="2"/>
    <n v="5"/>
    <n v="10"/>
    <n v="10"/>
    <n v="8"/>
    <n v="4"/>
    <n v="2"/>
    <n v="2"/>
    <n v="1"/>
    <n v="1"/>
    <n v="2"/>
    <n v="6"/>
    <n v="6"/>
    <n v="7"/>
    <n v="10"/>
    <n v="5"/>
    <n v="10"/>
    <x v="0"/>
    <n v="7"/>
  </r>
  <r>
    <x v="66"/>
    <x v="66"/>
    <x v="10"/>
    <s v="IMITAS"/>
    <x v="0"/>
    <n v="118105"/>
    <n v="1"/>
    <s v="GSM"/>
    <s v=""/>
    <n v="1"/>
    <n v="1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1"/>
    <n v="2"/>
    <n v="1"/>
    <n v="0"/>
    <n v="2"/>
    <n v="1"/>
    <n v="2"/>
    <x v="0"/>
    <n v="1"/>
  </r>
  <r>
    <x v="67"/>
    <x v="67"/>
    <x v="10"/>
    <s v="ORISIN"/>
    <x v="1"/>
    <n v="20500"/>
    <n v="1"/>
    <s v="HKJ"/>
    <s v="NSA"/>
    <n v="1"/>
    <n v="1"/>
    <n v="9"/>
    <n v="4"/>
    <n v="6"/>
    <n v="9"/>
    <n v="8"/>
    <n v="5"/>
    <n v="7"/>
    <n v="11"/>
    <n v="10"/>
    <n v="2"/>
    <n v="1"/>
    <n v="0"/>
    <n v="11"/>
    <n v="13"/>
    <n v="10"/>
    <n v="15"/>
    <n v="17"/>
    <n v="13"/>
    <n v="12"/>
    <n v="18"/>
    <n v="21"/>
    <n v="13"/>
    <n v="3"/>
    <n v="1"/>
    <n v="9"/>
    <n v="21"/>
    <n v="11"/>
    <n v="21"/>
    <x v="0"/>
    <n v="1"/>
  </r>
  <r>
    <x v="68"/>
    <x v="68"/>
    <x v="10"/>
    <s v="ORISIN"/>
    <x v="1"/>
    <n v="25000"/>
    <n v="1"/>
    <s v="HKJ"/>
    <s v="NSA"/>
    <n v="1"/>
    <n v="1"/>
    <n v="5"/>
    <n v="3"/>
    <n v="2"/>
    <n v="4"/>
    <n v="3"/>
    <n v="1"/>
    <n v="6"/>
    <n v="6"/>
    <n v="4"/>
    <n v="2"/>
    <n v="1"/>
    <n v="6"/>
    <n v="6"/>
    <n v="8"/>
    <n v="5"/>
    <n v="6"/>
    <n v="7"/>
    <n v="4"/>
    <n v="7"/>
    <n v="12"/>
    <n v="10"/>
    <n v="8"/>
    <n v="3"/>
    <n v="7"/>
    <n v="11"/>
    <n v="12"/>
    <n v="6"/>
    <n v="12"/>
    <x v="0"/>
    <n v="9"/>
  </r>
  <r>
    <x v="69"/>
    <x v="69"/>
    <x v="0"/>
    <s v="ORISIN"/>
    <x v="0"/>
    <n v="11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70"/>
    <x v="70"/>
    <x v="10"/>
    <s v="ORISIN"/>
    <x v="0"/>
    <n v="132000"/>
    <n v="1"/>
    <s v="SLT"/>
    <s v="NSA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0"/>
    <n v="0"/>
  </r>
  <r>
    <x v="71"/>
    <x v="71"/>
    <x v="10"/>
    <s v="ORISIN"/>
    <x v="0"/>
    <n v="42000"/>
    <n v="1"/>
    <s v="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0"/>
    <n v="1"/>
  </r>
  <r>
    <x v="72"/>
    <x v="72"/>
    <x v="10"/>
    <s v="ORISIN"/>
    <x v="0"/>
    <n v="55035"/>
    <n v="1"/>
    <s v="GSM"/>
    <s v="NSA"/>
    <n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n v="2"/>
    <x v="0"/>
    <n v="5"/>
  </r>
  <r>
    <x v="73"/>
    <x v="73"/>
    <x v="10"/>
    <s v="ORISIN"/>
    <x v="0"/>
    <n v="50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1"/>
  </r>
  <r>
    <x v="74"/>
    <x v="74"/>
    <x v="10"/>
    <s v="ORISIN"/>
    <x v="3"/>
    <n v="48500"/>
    <n v="1"/>
    <s v="GSM"/>
    <s v="NSA"/>
    <n v="1"/>
    <n v="1"/>
    <n v="1"/>
    <n v="1"/>
    <n v="0"/>
    <n v="1"/>
    <n v="0"/>
    <n v="0"/>
    <n v="3"/>
    <n v="0"/>
    <n v="1"/>
    <n v="1"/>
    <n v="0"/>
    <n v="2"/>
    <n v="3"/>
    <n v="2"/>
    <n v="1"/>
    <n v="1"/>
    <n v="1"/>
    <n v="0"/>
    <n v="3"/>
    <n v="3"/>
    <n v="1"/>
    <n v="1"/>
    <n v="1"/>
    <n v="2"/>
    <n v="3"/>
    <n v="3"/>
    <n v="3"/>
    <n v="3"/>
    <x v="0"/>
    <n v="4"/>
  </r>
  <r>
    <x v="75"/>
    <x v="75"/>
    <x v="10"/>
    <s v="ORISIN"/>
    <x v="2"/>
    <n v="35000"/>
    <n v="1"/>
    <s v="SLT"/>
    <s v="NSA"/>
    <n v="1"/>
    <n v="1"/>
    <n v="0"/>
    <n v="0"/>
    <n v="1"/>
    <n v="0"/>
    <n v="0"/>
    <n v="0"/>
    <n v="0"/>
    <n v="0"/>
    <n v="1"/>
    <n v="0"/>
    <n v="3"/>
    <n v="0"/>
    <n v="3"/>
    <n v="0"/>
    <n v="1"/>
    <n v="1"/>
    <n v="0"/>
    <n v="0"/>
    <n v="0"/>
    <n v="0"/>
    <n v="1"/>
    <n v="0"/>
    <n v="3"/>
    <n v="3"/>
    <n v="0"/>
    <n v="3"/>
    <n v="3"/>
    <n v="3"/>
    <x v="0"/>
    <n v="0"/>
  </r>
  <r>
    <x v="76"/>
    <x v="76"/>
    <x v="10"/>
    <s v="ORISIN"/>
    <x v="3"/>
    <n v="25500"/>
    <n v="1"/>
    <s v="GSM"/>
    <s v="NSA"/>
    <n v="1"/>
    <n v="1"/>
    <n v="3"/>
    <n v="1"/>
    <n v="2"/>
    <n v="1"/>
    <n v="0"/>
    <n v="0"/>
    <n v="0"/>
    <n v="0"/>
    <n v="2"/>
    <n v="0"/>
    <n v="0"/>
    <n v="0"/>
    <n v="3"/>
    <n v="4"/>
    <n v="3"/>
    <n v="3"/>
    <n v="1"/>
    <n v="0"/>
    <n v="0"/>
    <n v="0"/>
    <n v="2"/>
    <n v="0"/>
    <n v="0"/>
    <n v="0"/>
    <n v="3"/>
    <n v="4"/>
    <n v="3"/>
    <n v="4"/>
    <x v="0"/>
    <n v="4"/>
  </r>
  <r>
    <x v="77"/>
    <x v="77"/>
    <x v="10"/>
    <s v="ORISIN"/>
    <x v="0"/>
    <n v="31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78"/>
    <x v="78"/>
    <x v="10"/>
    <s v="ORISIN"/>
    <x v="2"/>
    <n v="18500"/>
    <n v="1"/>
    <s v="GSM"/>
    <s v="NSA"/>
    <n v="1"/>
    <n v="1"/>
    <n v="1"/>
    <n v="0"/>
    <n v="0"/>
    <n v="0"/>
    <n v="2"/>
    <n v="0"/>
    <n v="1"/>
    <n v="0"/>
    <n v="0"/>
    <n v="0"/>
    <n v="0"/>
    <n v="0"/>
    <n v="2"/>
    <n v="1"/>
    <n v="0"/>
    <n v="0"/>
    <n v="2"/>
    <n v="2"/>
    <n v="1"/>
    <n v="1"/>
    <n v="0"/>
    <n v="0"/>
    <n v="0"/>
    <n v="0"/>
    <n v="1"/>
    <n v="2"/>
    <n v="2"/>
    <n v="2"/>
    <x v="0"/>
    <n v="2"/>
  </r>
  <r>
    <x v="79"/>
    <x v="79"/>
    <x v="10"/>
    <s v="ORISIN"/>
    <x v="2"/>
    <n v="29000"/>
    <n v="1"/>
    <s v="GSM"/>
    <s v="NSA"/>
    <n v="1"/>
    <n v="1"/>
    <n v="0"/>
    <n v="0"/>
    <n v="0"/>
    <n v="2"/>
    <n v="0"/>
    <n v="1"/>
    <n v="1"/>
    <n v="0"/>
    <n v="0"/>
    <n v="0"/>
    <n v="0"/>
    <n v="0"/>
    <n v="2"/>
    <n v="0"/>
    <n v="0"/>
    <n v="2"/>
    <n v="2"/>
    <n v="1"/>
    <n v="2"/>
    <n v="1"/>
    <n v="0"/>
    <n v="0"/>
    <n v="0"/>
    <n v="0"/>
    <n v="0"/>
    <n v="2"/>
    <n v="2"/>
    <n v="2"/>
    <x v="0"/>
    <n v="2"/>
  </r>
  <r>
    <x v="80"/>
    <x v="80"/>
    <x v="10"/>
    <s v="ORISIN"/>
    <x v="3"/>
    <n v="46000"/>
    <n v="1"/>
    <s v=""/>
    <s v=""/>
    <n v="1"/>
    <n v="1"/>
    <n v="0"/>
    <n v="1"/>
    <n v="1"/>
    <n v="1"/>
    <n v="0"/>
    <n v="0"/>
    <n v="2"/>
    <n v="1"/>
    <n v="1"/>
    <n v="1"/>
    <n v="0"/>
    <n v="1"/>
    <n v="2"/>
    <n v="1"/>
    <n v="2"/>
    <n v="2"/>
    <n v="1"/>
    <n v="0"/>
    <n v="2"/>
    <n v="3"/>
    <n v="2"/>
    <n v="2"/>
    <n v="1"/>
    <n v="1"/>
    <n v="1"/>
    <n v="3"/>
    <n v="2"/>
    <n v="3"/>
    <x v="0"/>
    <n v="3"/>
  </r>
  <r>
    <x v="81"/>
    <x v="81"/>
    <x v="10"/>
    <s v="ORISIN"/>
    <x v="2"/>
    <n v="62000"/>
    <n v="1"/>
    <s v="SLT"/>
    <s v="NSA"/>
    <n v="1"/>
    <n v="1"/>
    <n v="0"/>
    <n v="0"/>
    <n v="1"/>
    <n v="0"/>
    <n v="0"/>
    <n v="0"/>
    <n v="0"/>
    <n v="0"/>
    <n v="1"/>
    <n v="0"/>
    <n v="3"/>
    <n v="0"/>
    <n v="3"/>
    <n v="0"/>
    <n v="1"/>
    <n v="1"/>
    <n v="0"/>
    <n v="0"/>
    <n v="0"/>
    <n v="0"/>
    <n v="1"/>
    <n v="0"/>
    <n v="3"/>
    <n v="3"/>
    <n v="0"/>
    <n v="3"/>
    <n v="3"/>
    <n v="3"/>
    <x v="0"/>
    <n v="2"/>
  </r>
  <r>
    <x v="82"/>
    <x v="82"/>
    <x v="10"/>
    <s v="ORISIN"/>
    <x v="3"/>
    <n v="83000"/>
    <n v="1"/>
    <s v="GSM"/>
    <s v="NSA"/>
    <n v="1"/>
    <n v="1"/>
    <n v="1"/>
    <n v="1"/>
    <n v="1"/>
    <n v="1"/>
    <n v="0"/>
    <n v="0"/>
    <n v="2"/>
    <n v="0"/>
    <n v="0"/>
    <n v="0"/>
    <n v="0"/>
    <n v="1"/>
    <n v="2"/>
    <n v="2"/>
    <n v="2"/>
    <n v="2"/>
    <n v="1"/>
    <n v="0"/>
    <n v="2"/>
    <n v="2"/>
    <n v="0"/>
    <n v="0"/>
    <n v="0"/>
    <n v="1"/>
    <n v="2"/>
    <n v="2"/>
    <n v="2"/>
    <n v="2"/>
    <x v="0"/>
    <n v="0"/>
  </r>
  <r>
    <x v="83"/>
    <x v="83"/>
    <x v="10"/>
    <s v="ORISIN"/>
    <x v="3"/>
    <n v="72000"/>
    <n v="1"/>
    <s v="GSM"/>
    <s v="NSA"/>
    <n v="1"/>
    <n v="1"/>
    <n v="3"/>
    <n v="2"/>
    <n v="2"/>
    <n v="1"/>
    <n v="0"/>
    <n v="0"/>
    <n v="0"/>
    <n v="0"/>
    <n v="2"/>
    <n v="0"/>
    <n v="0"/>
    <n v="0"/>
    <n v="3"/>
    <n v="5"/>
    <n v="4"/>
    <n v="3"/>
    <n v="1"/>
    <n v="0"/>
    <n v="0"/>
    <n v="0"/>
    <n v="2"/>
    <n v="0"/>
    <n v="0"/>
    <n v="0"/>
    <n v="3"/>
    <n v="5"/>
    <n v="3"/>
    <n v="5"/>
    <x v="0"/>
    <n v="5"/>
  </r>
  <r>
    <x v="84"/>
    <x v="84"/>
    <x v="10"/>
    <s v="ORISIN"/>
    <x v="0"/>
    <n v="99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1"/>
  </r>
  <r>
    <x v="85"/>
    <x v="85"/>
    <x v="10"/>
    <s v="ORISIN"/>
    <x v="2"/>
    <n v="100860"/>
    <n v="1"/>
    <s v="GSM"/>
    <s v="NSA"/>
    <s v="2"/>
    <n v="1"/>
    <n v="1"/>
    <n v="0"/>
    <n v="0"/>
    <n v="0"/>
    <n v="2"/>
    <n v="1"/>
    <n v="2"/>
    <n v="0"/>
    <n v="0"/>
    <n v="0"/>
    <n v="0"/>
    <n v="0"/>
    <n v="2"/>
    <n v="1"/>
    <n v="0"/>
    <n v="0"/>
    <n v="2"/>
    <n v="3"/>
    <n v="3"/>
    <n v="2"/>
    <n v="0"/>
    <n v="0"/>
    <n v="0"/>
    <n v="0"/>
    <n v="1"/>
    <n v="3"/>
    <n v="2"/>
    <n v="3"/>
    <x v="0"/>
    <n v="2"/>
  </r>
  <r>
    <x v="86"/>
    <x v="86"/>
    <x v="10"/>
    <s v="ORISIN"/>
    <x v="0"/>
    <n v="67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1"/>
  </r>
  <r>
    <x v="87"/>
    <x v="87"/>
    <x v="10"/>
    <s v="ORISIN"/>
    <x v="2"/>
    <n v="85000"/>
    <n v="1"/>
    <s v="GSM"/>
    <s v="NSA"/>
    <n v="1"/>
    <n v="1"/>
    <n v="0"/>
    <n v="0"/>
    <n v="0"/>
    <n v="0"/>
    <n v="0"/>
    <n v="0"/>
    <n v="1"/>
    <n v="1"/>
    <n v="1"/>
    <n v="1"/>
    <n v="0"/>
    <n v="1"/>
    <n v="1"/>
    <n v="0"/>
    <n v="0"/>
    <n v="0"/>
    <n v="0"/>
    <n v="0"/>
    <n v="1"/>
    <n v="2"/>
    <n v="2"/>
    <n v="2"/>
    <n v="1"/>
    <n v="1"/>
    <n v="1"/>
    <n v="2"/>
    <n v="1"/>
    <n v="2"/>
    <x v="0"/>
    <n v="1"/>
  </r>
  <r>
    <x v="88"/>
    <x v="88"/>
    <x v="10"/>
    <s v="ORISIN"/>
    <x v="1"/>
    <n v="55000"/>
    <n v="1"/>
    <s v=""/>
    <s v=""/>
    <n v="1"/>
    <n v="1"/>
    <n v="3"/>
    <n v="3"/>
    <n v="0"/>
    <n v="3"/>
    <n v="3"/>
    <n v="4"/>
    <n v="1"/>
    <n v="3"/>
    <n v="4"/>
    <n v="1"/>
    <n v="6"/>
    <n v="0"/>
    <n v="6"/>
    <n v="6"/>
    <n v="3"/>
    <n v="3"/>
    <n v="6"/>
    <n v="7"/>
    <n v="5"/>
    <n v="4"/>
    <n v="7"/>
    <n v="4"/>
    <n v="7"/>
    <n v="6"/>
    <n v="3"/>
    <n v="7"/>
    <n v="6"/>
    <n v="7"/>
    <x v="0"/>
    <n v="1"/>
  </r>
  <r>
    <x v="89"/>
    <x v="89"/>
    <x v="10"/>
    <s v="ORISIN"/>
    <x v="0"/>
    <n v="499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0"/>
    <n v="2"/>
  </r>
  <r>
    <x v="90"/>
    <x v="90"/>
    <x v="10"/>
    <s v="ORISIN"/>
    <x v="3"/>
    <n v="45000"/>
    <n v="1"/>
    <s v=""/>
    <s v=""/>
    <n v="1"/>
    <n v="1"/>
    <n v="1"/>
    <n v="1"/>
    <n v="0"/>
    <n v="2"/>
    <n v="1"/>
    <n v="0"/>
    <n v="0"/>
    <n v="0"/>
    <n v="1"/>
    <n v="0"/>
    <n v="0"/>
    <n v="1"/>
    <n v="2"/>
    <n v="2"/>
    <n v="1"/>
    <n v="2"/>
    <n v="3"/>
    <n v="1"/>
    <n v="0"/>
    <n v="0"/>
    <n v="1"/>
    <n v="0"/>
    <n v="0"/>
    <n v="1"/>
    <n v="2"/>
    <n v="3"/>
    <n v="2"/>
    <n v="3"/>
    <x v="0"/>
    <n v="2"/>
  </r>
  <r>
    <x v="91"/>
    <x v="91"/>
    <x v="10"/>
    <s v="ORISIN"/>
    <x v="3"/>
    <n v="37188"/>
    <n v="1"/>
    <s v="HKJ"/>
    <s v="NSA"/>
    <n v="1"/>
    <n v="1"/>
    <n v="1"/>
    <n v="0"/>
    <n v="2"/>
    <n v="2"/>
    <n v="0"/>
    <n v="0"/>
    <n v="1"/>
    <n v="1"/>
    <n v="1"/>
    <n v="0"/>
    <n v="0"/>
    <n v="4"/>
    <n v="4"/>
    <n v="1"/>
    <n v="2"/>
    <n v="4"/>
    <n v="2"/>
    <n v="0"/>
    <n v="1"/>
    <n v="2"/>
    <n v="2"/>
    <n v="1"/>
    <n v="0"/>
    <n v="4"/>
    <n v="5"/>
    <n v="5"/>
    <n v="4"/>
    <n v="5"/>
    <x v="0"/>
    <n v="0"/>
  </r>
  <r>
    <x v="92"/>
    <x v="92"/>
    <x v="10"/>
    <s v="ORISIN"/>
    <x v="0"/>
    <n v="49000"/>
    <n v="1"/>
    <s v="GSM"/>
    <s v="NSA"/>
    <s v="2"/>
    <n v="1"/>
    <n v="0"/>
    <n v="0"/>
    <n v="1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1"/>
    <n v="1"/>
    <n v="1"/>
    <n v="1"/>
    <n v="1"/>
    <x v="0"/>
    <n v="5"/>
  </r>
  <r>
    <x v="93"/>
    <x v="93"/>
    <x v="10"/>
    <s v="ORISIN"/>
    <x v="1"/>
    <n v="50000"/>
    <n v="1"/>
    <s v="GSM"/>
    <s v="NSA"/>
    <s v="3"/>
    <n v="1"/>
    <n v="2"/>
    <n v="2"/>
    <n v="6"/>
    <n v="10"/>
    <n v="3"/>
    <n v="1"/>
    <n v="1"/>
    <n v="3"/>
    <n v="2"/>
    <n v="1"/>
    <n v="1"/>
    <n v="1"/>
    <n v="10"/>
    <n v="4"/>
    <n v="8"/>
    <n v="16"/>
    <n v="13"/>
    <n v="4"/>
    <n v="2"/>
    <n v="4"/>
    <n v="5"/>
    <n v="4"/>
    <n v="2"/>
    <n v="2"/>
    <n v="3"/>
    <n v="16"/>
    <n v="10"/>
    <n v="16"/>
    <x v="0"/>
    <n v="9"/>
  </r>
  <r>
    <x v="94"/>
    <x v="94"/>
    <x v="10"/>
    <s v="ORISIN"/>
    <x v="3"/>
    <n v="62500"/>
    <n v="1"/>
    <s v="GSM"/>
    <s v="NSA"/>
    <s v="1"/>
    <n v="1"/>
    <n v="2"/>
    <n v="0"/>
    <n v="0"/>
    <n v="1"/>
    <n v="2"/>
    <n v="1"/>
    <n v="2"/>
    <n v="0"/>
    <n v="0"/>
    <n v="0"/>
    <n v="1"/>
    <n v="1"/>
    <n v="2"/>
    <n v="2"/>
    <n v="0"/>
    <n v="1"/>
    <n v="3"/>
    <n v="3"/>
    <n v="3"/>
    <n v="2"/>
    <n v="0"/>
    <n v="0"/>
    <n v="1"/>
    <n v="2"/>
    <n v="3"/>
    <n v="3"/>
    <n v="2"/>
    <n v="3"/>
    <x v="0"/>
    <n v="4"/>
  </r>
  <r>
    <x v="95"/>
    <x v="95"/>
    <x v="10"/>
    <s v="ORISIN"/>
    <x v="2"/>
    <n v="58000"/>
    <n v="1"/>
    <s v="GSM"/>
    <s v="NSA"/>
    <n v="1"/>
    <n v="1"/>
    <n v="0"/>
    <n v="1"/>
    <n v="0"/>
    <n v="3"/>
    <n v="1"/>
    <n v="0"/>
    <n v="0"/>
    <n v="0"/>
    <n v="0"/>
    <n v="0"/>
    <n v="0"/>
    <n v="0"/>
    <n v="3"/>
    <n v="1"/>
    <n v="1"/>
    <n v="3"/>
    <n v="4"/>
    <n v="1"/>
    <n v="0"/>
    <n v="0"/>
    <n v="0"/>
    <n v="0"/>
    <n v="0"/>
    <n v="0"/>
    <n v="0"/>
    <n v="4"/>
    <n v="3"/>
    <n v="4"/>
    <x v="0"/>
    <n v="2"/>
  </r>
  <r>
    <x v="96"/>
    <x v="96"/>
    <x v="10"/>
    <s v="ORISIN"/>
    <x v="0"/>
    <n v="61000"/>
    <n v="1"/>
    <s v="GSM"/>
    <s v="NSA"/>
    <s v="1"/>
    <n v="1"/>
    <n v="0"/>
    <n v="0"/>
    <n v="0"/>
    <n v="0"/>
    <n v="0"/>
    <n v="0"/>
    <n v="1"/>
    <n v="1"/>
    <n v="1"/>
    <n v="0"/>
    <n v="0"/>
    <n v="0"/>
    <n v="1"/>
    <n v="0"/>
    <n v="0"/>
    <n v="0"/>
    <n v="0"/>
    <n v="0"/>
    <n v="1"/>
    <n v="2"/>
    <n v="2"/>
    <n v="1"/>
    <n v="0"/>
    <n v="0"/>
    <n v="0"/>
    <n v="2"/>
    <n v="1"/>
    <n v="2"/>
    <x v="0"/>
    <n v="4"/>
  </r>
  <r>
    <x v="97"/>
    <x v="97"/>
    <x v="10"/>
    <s v="ORISIN"/>
    <x v="0"/>
    <n v="46000"/>
    <n v="1"/>
    <s v="GSM"/>
    <s v="NSA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1"/>
  </r>
  <r>
    <x v="98"/>
    <x v="98"/>
    <x v="10"/>
    <s v="ORISIN"/>
    <x v="3"/>
    <n v="12500"/>
    <n v="1"/>
    <s v="GSM"/>
    <s v="NSA"/>
    <s v="8"/>
    <n v="1"/>
    <n v="0"/>
    <n v="0"/>
    <n v="0"/>
    <n v="0"/>
    <n v="0"/>
    <n v="0"/>
    <n v="0"/>
    <n v="0"/>
    <n v="0"/>
    <n v="12"/>
    <n v="12"/>
    <n v="3"/>
    <n v="12"/>
    <n v="0"/>
    <n v="0"/>
    <n v="0"/>
    <n v="0"/>
    <n v="0"/>
    <n v="0"/>
    <n v="0"/>
    <n v="0"/>
    <n v="12"/>
    <n v="24"/>
    <n v="15"/>
    <n v="3"/>
    <n v="24"/>
    <n v="12"/>
    <n v="24"/>
    <x v="0"/>
    <n v="9"/>
  </r>
  <r>
    <x v="99"/>
    <x v="99"/>
    <x v="10"/>
    <s v="ORISIN"/>
    <x v="0"/>
    <n v="140000"/>
    <n v="1"/>
    <s v=""/>
    <s v=""/>
    <n v="1"/>
    <n v="1"/>
    <n v="0"/>
    <n v="1"/>
    <n v="0"/>
    <n v="0"/>
    <n v="1"/>
    <n v="0"/>
    <n v="0"/>
    <n v="0"/>
    <n v="1"/>
    <n v="0"/>
    <n v="0"/>
    <n v="0"/>
    <n v="1"/>
    <n v="1"/>
    <n v="1"/>
    <n v="0"/>
    <n v="1"/>
    <n v="1"/>
    <n v="0"/>
    <n v="0"/>
    <n v="1"/>
    <n v="0"/>
    <n v="0"/>
    <n v="0"/>
    <n v="0"/>
    <n v="1"/>
    <n v="1"/>
    <n v="1"/>
    <x v="0"/>
    <n v="1"/>
  </r>
  <r>
    <x v="100"/>
    <x v="100"/>
    <x v="10"/>
    <s v="ORISIN"/>
    <x v="1"/>
    <n v="122000"/>
    <n v="1"/>
    <s v="GSM"/>
    <s v="NSA"/>
    <n v="1"/>
    <n v="1"/>
    <n v="2"/>
    <n v="1"/>
    <n v="4"/>
    <n v="7"/>
    <n v="3"/>
    <n v="0"/>
    <n v="0"/>
    <n v="2"/>
    <n v="3"/>
    <n v="6"/>
    <n v="0"/>
    <n v="1"/>
    <n v="7"/>
    <n v="3"/>
    <n v="5"/>
    <n v="11"/>
    <n v="10"/>
    <n v="3"/>
    <n v="0"/>
    <n v="2"/>
    <n v="5"/>
    <n v="8"/>
    <n v="6"/>
    <n v="1"/>
    <n v="3"/>
    <n v="11"/>
    <n v="7"/>
    <n v="11"/>
    <x v="0"/>
    <n v="3"/>
  </r>
  <r>
    <x v="101"/>
    <x v="101"/>
    <x v="10"/>
    <s v="ORISIN"/>
    <x v="0"/>
    <n v="138000"/>
    <n v="1"/>
    <s v="GSM"/>
    <s v="NSA"/>
    <s v="1"/>
    <n v="1"/>
    <n v="0"/>
    <n v="1"/>
    <n v="1"/>
    <n v="0"/>
    <n v="0"/>
    <n v="0"/>
    <n v="0"/>
    <n v="0"/>
    <n v="0"/>
    <n v="1"/>
    <n v="0"/>
    <n v="0"/>
    <n v="1"/>
    <n v="1"/>
    <n v="2"/>
    <n v="1"/>
    <n v="0"/>
    <n v="0"/>
    <n v="0"/>
    <n v="0"/>
    <n v="0"/>
    <n v="1"/>
    <n v="1"/>
    <n v="0"/>
    <n v="0"/>
    <n v="2"/>
    <n v="1"/>
    <n v="2"/>
    <x v="0"/>
    <n v="0"/>
  </r>
  <r>
    <x v="102"/>
    <x v="102"/>
    <x v="10"/>
    <s v="ORISIN"/>
    <x v="0"/>
    <n v="147000"/>
    <n v="1"/>
    <s v="GSM"/>
    <s v="NSA"/>
    <n v="1"/>
    <n v="1"/>
    <n v="0"/>
    <n v="0"/>
    <n v="0"/>
    <n v="0"/>
    <n v="0"/>
    <n v="0"/>
    <n v="0"/>
    <n v="1"/>
    <n v="0"/>
    <n v="2"/>
    <n v="0"/>
    <n v="0"/>
    <n v="2"/>
    <n v="0"/>
    <n v="0"/>
    <n v="0"/>
    <n v="0"/>
    <n v="0"/>
    <n v="0"/>
    <n v="1"/>
    <n v="1"/>
    <n v="3"/>
    <n v="2"/>
    <n v="0"/>
    <n v="0"/>
    <n v="3"/>
    <n v="2"/>
    <n v="3"/>
    <x v="0"/>
    <n v="1"/>
  </r>
  <r>
    <x v="103"/>
    <x v="103"/>
    <x v="10"/>
    <s v="ORISIN"/>
    <x v="2"/>
    <n v="140630"/>
    <n v="1"/>
    <s v="GSM"/>
    <s v="NSA"/>
    <s v="1"/>
    <n v="1"/>
    <n v="0"/>
    <n v="0"/>
    <n v="0"/>
    <n v="0"/>
    <n v="1"/>
    <n v="1"/>
    <n v="0"/>
    <n v="0"/>
    <n v="1"/>
    <n v="0"/>
    <n v="1"/>
    <n v="0"/>
    <n v="1"/>
    <n v="0"/>
    <n v="0"/>
    <n v="0"/>
    <n v="1"/>
    <n v="2"/>
    <n v="1"/>
    <n v="0"/>
    <n v="1"/>
    <n v="0"/>
    <n v="1"/>
    <n v="1"/>
    <n v="0"/>
    <n v="2"/>
    <n v="1"/>
    <n v="2"/>
    <x v="0"/>
    <n v="2"/>
  </r>
  <r>
    <x v="104"/>
    <x v="104"/>
    <x v="5"/>
    <s v="ORISIN"/>
    <x v="0"/>
    <n v="6000"/>
    <n v="1"/>
    <s v="GSM"/>
    <s v="NSA"/>
    <s v="8"/>
    <n v="1"/>
    <n v="0"/>
    <n v="0"/>
    <n v="3"/>
    <n v="0"/>
    <n v="0"/>
    <n v="0"/>
    <n v="0"/>
    <n v="0"/>
    <n v="0"/>
    <n v="0"/>
    <n v="0"/>
    <n v="0"/>
    <n v="3"/>
    <n v="0"/>
    <n v="3"/>
    <n v="3"/>
    <n v="0"/>
    <n v="0"/>
    <n v="0"/>
    <n v="0"/>
    <n v="0"/>
    <n v="0"/>
    <n v="0"/>
    <n v="0"/>
    <n v="0"/>
    <n v="3"/>
    <n v="3"/>
    <n v="3"/>
    <x v="0"/>
    <n v="6"/>
  </r>
  <r>
    <x v="105"/>
    <x v="105"/>
    <x v="10"/>
    <s v="ORISIN"/>
    <x v="3"/>
    <n v="110000"/>
    <n v="1"/>
    <s v="SLT"/>
    <s v="NSA"/>
    <n v="1"/>
    <n v="1"/>
    <n v="2"/>
    <n v="0"/>
    <n v="1"/>
    <n v="2"/>
    <n v="0"/>
    <n v="2"/>
    <n v="0"/>
    <n v="1"/>
    <n v="3"/>
    <n v="3"/>
    <n v="5"/>
    <n v="0"/>
    <n v="5"/>
    <n v="2"/>
    <n v="1"/>
    <n v="3"/>
    <n v="2"/>
    <n v="2"/>
    <n v="2"/>
    <n v="1"/>
    <n v="4"/>
    <n v="4"/>
    <n v="8"/>
    <n v="5"/>
    <n v="2"/>
    <n v="8"/>
    <n v="5"/>
    <n v="8"/>
    <x v="0"/>
    <n v="4"/>
  </r>
  <r>
    <x v="106"/>
    <x v="106"/>
    <x v="10"/>
    <s v="ORISIN"/>
    <x v="2"/>
    <n v="152000"/>
    <n v="1"/>
    <s v=""/>
    <s v=""/>
    <n v="1"/>
    <n v="1"/>
    <n v="0"/>
    <n v="0"/>
    <n v="0"/>
    <n v="0"/>
    <n v="0"/>
    <n v="1"/>
    <n v="1"/>
    <n v="0"/>
    <n v="0"/>
    <n v="0"/>
    <n v="1"/>
    <n v="2"/>
    <n v="2"/>
    <n v="0"/>
    <n v="0"/>
    <n v="0"/>
    <n v="0"/>
    <n v="1"/>
    <n v="2"/>
    <n v="1"/>
    <n v="0"/>
    <n v="0"/>
    <n v="1"/>
    <n v="3"/>
    <n v="2"/>
    <n v="3"/>
    <n v="2"/>
    <n v="3"/>
    <x v="0"/>
    <n v="0"/>
  </r>
  <r>
    <x v="107"/>
    <x v="107"/>
    <x v="10"/>
    <s v="ORISIN"/>
    <x v="0"/>
    <n v="135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2"/>
  </r>
  <r>
    <x v="108"/>
    <x v="108"/>
    <x v="10"/>
    <s v="ORISIN"/>
    <x v="2"/>
    <n v="128000"/>
    <n v="1"/>
    <s v="NPM"/>
    <s v="NSA"/>
    <s v="1"/>
    <n v="1"/>
    <n v="0"/>
    <n v="0"/>
    <n v="2"/>
    <n v="0"/>
    <n v="0"/>
    <n v="0"/>
    <n v="2"/>
    <n v="1"/>
    <n v="0"/>
    <n v="0"/>
    <n v="0"/>
    <n v="3"/>
    <n v="3"/>
    <n v="0"/>
    <n v="2"/>
    <n v="2"/>
    <n v="0"/>
    <n v="0"/>
    <n v="2"/>
    <n v="3"/>
    <n v="1"/>
    <n v="1"/>
    <n v="0"/>
    <n v="3"/>
    <n v="3"/>
    <n v="3"/>
    <n v="3"/>
    <n v="3"/>
    <x v="0"/>
    <n v="0"/>
  </r>
  <r>
    <x v="109"/>
    <x v="109"/>
    <x v="10"/>
    <s v="ORISIN"/>
    <x v="2"/>
    <n v="135000"/>
    <n v="1"/>
    <s v="GSM"/>
    <s v="NSA"/>
    <s v="1"/>
    <n v="1"/>
    <n v="0"/>
    <n v="1"/>
    <n v="0"/>
    <n v="1"/>
    <n v="1"/>
    <n v="0"/>
    <n v="0"/>
    <n v="2"/>
    <n v="0"/>
    <n v="0"/>
    <n v="0"/>
    <n v="0"/>
    <n v="2"/>
    <n v="1"/>
    <n v="1"/>
    <n v="1"/>
    <n v="2"/>
    <n v="1"/>
    <n v="0"/>
    <n v="2"/>
    <n v="2"/>
    <n v="2"/>
    <n v="0"/>
    <n v="0"/>
    <n v="0"/>
    <n v="2"/>
    <n v="2"/>
    <n v="2"/>
    <x v="0"/>
    <n v="2"/>
  </r>
  <r>
    <x v="110"/>
    <x v="110"/>
    <x v="10"/>
    <s v="ORISIN"/>
    <x v="1"/>
    <n v="131000"/>
    <n v="1"/>
    <s v="GSM"/>
    <s v="NSA"/>
    <s v="2"/>
    <n v="1"/>
    <n v="3"/>
    <n v="1"/>
    <n v="4"/>
    <n v="9"/>
    <n v="4"/>
    <n v="0"/>
    <n v="1"/>
    <n v="2"/>
    <n v="0"/>
    <n v="3"/>
    <n v="2"/>
    <n v="2"/>
    <n v="9"/>
    <n v="4"/>
    <n v="5"/>
    <n v="13"/>
    <n v="13"/>
    <n v="4"/>
    <n v="1"/>
    <n v="3"/>
    <n v="2"/>
    <n v="5"/>
    <n v="5"/>
    <n v="4"/>
    <n v="5"/>
    <n v="13"/>
    <n v="9"/>
    <n v="13"/>
    <x v="0"/>
    <n v="5"/>
  </r>
  <r>
    <x v="111"/>
    <x v="111"/>
    <x v="10"/>
    <s v="ORISIN"/>
    <x v="0"/>
    <n v="153000"/>
    <n v="1"/>
    <s v="SLT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0"/>
    <n v="4"/>
  </r>
  <r>
    <x v="112"/>
    <x v="112"/>
    <x v="10"/>
    <s v="ORISIN"/>
    <x v="0"/>
    <n v="133000"/>
    <n v="1"/>
    <s v="GSM"/>
    <s v="NSA"/>
    <s v="1"/>
    <n v="1"/>
    <n v="2"/>
    <n v="0"/>
    <n v="0"/>
    <n v="0"/>
    <n v="1"/>
    <n v="0"/>
    <n v="0"/>
    <n v="0"/>
    <n v="0"/>
    <n v="0"/>
    <n v="0"/>
    <n v="0"/>
    <n v="2"/>
    <n v="2"/>
    <n v="0"/>
    <n v="0"/>
    <n v="1"/>
    <n v="1"/>
    <n v="0"/>
    <n v="0"/>
    <n v="0"/>
    <n v="0"/>
    <n v="0"/>
    <n v="0"/>
    <n v="2"/>
    <n v="2"/>
    <n v="2"/>
    <n v="2"/>
    <x v="0"/>
    <n v="2"/>
  </r>
  <r>
    <x v="113"/>
    <x v="113"/>
    <x v="10"/>
    <s v="ORISIN"/>
    <x v="2"/>
    <n v="102000"/>
    <n v="1"/>
    <s v="GSM"/>
    <s v="NSA"/>
    <n v="1"/>
    <n v="1"/>
    <n v="1"/>
    <n v="1"/>
    <n v="0"/>
    <n v="1"/>
    <n v="1"/>
    <n v="0"/>
    <n v="0"/>
    <n v="0"/>
    <n v="0"/>
    <n v="0"/>
    <n v="0"/>
    <n v="0"/>
    <n v="1"/>
    <n v="2"/>
    <n v="1"/>
    <n v="1"/>
    <n v="2"/>
    <n v="1"/>
    <n v="0"/>
    <n v="0"/>
    <n v="0"/>
    <n v="0"/>
    <n v="0"/>
    <n v="0"/>
    <n v="1"/>
    <n v="2"/>
    <n v="1"/>
    <n v="2"/>
    <x v="0"/>
    <n v="2"/>
  </r>
  <r>
    <x v="114"/>
    <x v="114"/>
    <x v="10"/>
    <s v="ORISIN"/>
    <x v="3"/>
    <n v="100000"/>
    <n v="1"/>
    <s v="GSM"/>
    <s v="NSA"/>
    <s v="2"/>
    <n v="1"/>
    <n v="0"/>
    <n v="0"/>
    <n v="0"/>
    <n v="1"/>
    <n v="2"/>
    <n v="0"/>
    <n v="3"/>
    <n v="1"/>
    <n v="2"/>
    <n v="0"/>
    <n v="1"/>
    <n v="0"/>
    <n v="3"/>
    <n v="0"/>
    <n v="0"/>
    <n v="1"/>
    <n v="3"/>
    <n v="2"/>
    <n v="3"/>
    <n v="4"/>
    <n v="3"/>
    <n v="1"/>
    <n v="1"/>
    <n v="1"/>
    <n v="0"/>
    <n v="4"/>
    <n v="3"/>
    <n v="4"/>
    <x v="0"/>
    <n v="4"/>
  </r>
  <r>
    <x v="115"/>
    <x v="115"/>
    <x v="10"/>
    <s v="ORISIN"/>
    <x v="2"/>
    <n v="141800"/>
    <n v="1"/>
    <s v="GSM"/>
    <s v="NSA"/>
    <s v="1"/>
    <n v="1"/>
    <n v="0"/>
    <n v="0"/>
    <n v="0"/>
    <n v="1"/>
    <n v="1"/>
    <n v="0"/>
    <n v="2"/>
    <n v="0"/>
    <n v="2"/>
    <n v="0"/>
    <n v="0"/>
    <n v="0"/>
    <n v="2"/>
    <n v="0"/>
    <n v="0"/>
    <n v="1"/>
    <n v="2"/>
    <n v="1"/>
    <n v="2"/>
    <n v="2"/>
    <n v="2"/>
    <n v="0"/>
    <n v="0"/>
    <n v="0"/>
    <n v="0"/>
    <n v="2"/>
    <n v="2"/>
    <n v="2"/>
    <x v="0"/>
    <n v="3"/>
  </r>
  <r>
    <x v="116"/>
    <x v="116"/>
    <x v="7"/>
    <s v="ORISIN"/>
    <x v="0"/>
    <n v="243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0"/>
  </r>
  <r>
    <x v="117"/>
    <x v="117"/>
    <x v="0"/>
    <s v="ORISIN"/>
    <x v="0"/>
    <n v="215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118"/>
    <x v="118"/>
    <x v="10"/>
    <s v="ORISIN"/>
    <x v="0"/>
    <n v="8800"/>
    <n v="1"/>
    <s v="SLT"/>
    <s v=""/>
    <n v="1"/>
    <n v="1"/>
    <n v="0"/>
    <n v="0"/>
    <n v="3"/>
    <n v="0"/>
    <n v="0"/>
    <n v="0"/>
    <n v="0"/>
    <n v="0"/>
    <n v="0"/>
    <n v="0"/>
    <n v="0"/>
    <n v="0"/>
    <n v="3"/>
    <n v="0"/>
    <n v="3"/>
    <n v="3"/>
    <n v="0"/>
    <n v="0"/>
    <n v="0"/>
    <n v="0"/>
    <n v="0"/>
    <n v="0"/>
    <n v="0"/>
    <n v="0"/>
    <n v="0"/>
    <n v="3"/>
    <n v="3"/>
    <n v="3"/>
    <x v="0"/>
    <n v="0"/>
  </r>
  <r>
    <x v="119"/>
    <x v="119"/>
    <x v="10"/>
    <s v="ORISIN"/>
    <x v="0"/>
    <n v="7900"/>
    <n v="1"/>
    <s v="SLT"/>
    <s v=""/>
    <n v="1"/>
    <n v="1"/>
    <n v="0"/>
    <n v="0"/>
    <n v="3"/>
    <n v="0"/>
    <n v="0"/>
    <n v="0"/>
    <n v="0"/>
    <n v="0"/>
    <n v="0"/>
    <n v="0"/>
    <n v="0"/>
    <n v="0"/>
    <n v="3"/>
    <n v="0"/>
    <n v="3"/>
    <n v="3"/>
    <n v="0"/>
    <n v="0"/>
    <n v="0"/>
    <n v="0"/>
    <n v="0"/>
    <n v="0"/>
    <n v="0"/>
    <n v="0"/>
    <n v="0"/>
    <n v="3"/>
    <n v="3"/>
    <n v="3"/>
    <x v="0"/>
    <n v="0"/>
  </r>
  <r>
    <x v="120"/>
    <x v="120"/>
    <x v="0"/>
    <s v="ORISIN"/>
    <x v="0"/>
    <n v="2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121"/>
    <x v="121"/>
    <x v="7"/>
    <s v="ORISIN"/>
    <x v="0"/>
    <n v="35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0"/>
  </r>
  <r>
    <x v="122"/>
    <x v="122"/>
    <x v="0"/>
    <s v="ORISIN"/>
    <x v="0"/>
    <n v="15500"/>
    <n v="1"/>
    <s v="SLT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123"/>
    <x v="123"/>
    <x v="10"/>
    <s v="ORISIN"/>
    <x v="3"/>
    <n v="12300"/>
    <n v="1"/>
    <s v="GSM"/>
    <s v=""/>
    <s v="1"/>
    <n v="1"/>
    <n v="0"/>
    <n v="12"/>
    <n v="12"/>
    <n v="12"/>
    <n v="6"/>
    <n v="9"/>
    <n v="3"/>
    <n v="3"/>
    <n v="3"/>
    <n v="0"/>
    <n v="0"/>
    <n v="3"/>
    <n v="12"/>
    <n v="12"/>
    <n v="24"/>
    <n v="24"/>
    <n v="18"/>
    <n v="15"/>
    <n v="12"/>
    <n v="6"/>
    <n v="6"/>
    <n v="3"/>
    <n v="0"/>
    <n v="3"/>
    <n v="3"/>
    <n v="24"/>
    <n v="12"/>
    <n v="24"/>
    <x v="0"/>
    <n v="15"/>
  </r>
  <r>
    <x v="124"/>
    <x v="124"/>
    <x v="2"/>
    <s v="ORISIN"/>
    <x v="3"/>
    <n v="54000"/>
    <n v="1"/>
    <s v="GSM"/>
    <s v=""/>
    <s v="1"/>
    <n v="1"/>
    <n v="1"/>
    <n v="1"/>
    <n v="1"/>
    <n v="1"/>
    <n v="1"/>
    <n v="0"/>
    <n v="0"/>
    <n v="2"/>
    <n v="2"/>
    <n v="0"/>
    <n v="1"/>
    <n v="2"/>
    <n v="2"/>
    <n v="2"/>
    <n v="2"/>
    <n v="2"/>
    <n v="2"/>
    <n v="1"/>
    <n v="0"/>
    <n v="2"/>
    <n v="4"/>
    <n v="2"/>
    <n v="1"/>
    <n v="3"/>
    <n v="3"/>
    <n v="4"/>
    <n v="2"/>
    <n v="4"/>
    <x v="0"/>
    <n v="0"/>
  </r>
  <r>
    <x v="125"/>
    <x v="125"/>
    <x v="0"/>
    <s v="ORISIN"/>
    <x v="0"/>
    <n v="29500"/>
    <n v="1"/>
    <s v="SLT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126"/>
    <x v="126"/>
    <x v="7"/>
    <s v="ORISIN"/>
    <x v="0"/>
    <n v="14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0"/>
    <n v="0"/>
  </r>
  <r>
    <x v="127"/>
    <x v="127"/>
    <x v="5"/>
    <s v="ORISIN"/>
    <x v="0"/>
    <n v="12500"/>
    <n v="1"/>
    <s v="GSM"/>
    <s v=""/>
    <n v="1"/>
    <n v="1"/>
    <n v="0"/>
    <n v="2"/>
    <n v="0"/>
    <n v="0"/>
    <n v="2"/>
    <n v="0"/>
    <n v="0"/>
    <n v="2"/>
    <n v="0"/>
    <n v="0"/>
    <n v="0"/>
    <n v="0"/>
    <n v="2"/>
    <n v="2"/>
    <n v="2"/>
    <n v="0"/>
    <n v="2"/>
    <n v="2"/>
    <n v="0"/>
    <n v="2"/>
    <n v="2"/>
    <n v="2"/>
    <n v="0"/>
    <n v="0"/>
    <n v="0"/>
    <n v="2"/>
    <n v="2"/>
    <n v="2"/>
    <x v="0"/>
    <n v="2"/>
  </r>
  <r>
    <x v="128"/>
    <x v="128"/>
    <x v="5"/>
    <s v="ORISIN"/>
    <x v="0"/>
    <n v="15000"/>
    <n v="1"/>
    <s v="SLT"/>
    <s v=""/>
    <n v="1"/>
    <n v="1"/>
    <n v="0"/>
    <n v="0"/>
    <n v="0"/>
    <n v="0"/>
    <n v="2"/>
    <n v="0"/>
    <n v="0"/>
    <n v="2"/>
    <n v="0"/>
    <n v="0"/>
    <n v="0"/>
    <n v="0"/>
    <n v="2"/>
    <n v="0"/>
    <n v="0"/>
    <n v="0"/>
    <n v="2"/>
    <n v="2"/>
    <n v="0"/>
    <n v="2"/>
    <n v="2"/>
    <n v="2"/>
    <n v="0"/>
    <n v="0"/>
    <n v="0"/>
    <n v="2"/>
    <n v="2"/>
    <n v="2"/>
    <x v="0"/>
    <n v="2"/>
  </r>
  <r>
    <x v="129"/>
    <x v="129"/>
    <x v="10"/>
    <s v="ORISIN"/>
    <x v="0"/>
    <n v="66000"/>
    <n v="1"/>
    <s v="SLT"/>
    <s v=""/>
    <n v="1"/>
    <n v="1"/>
    <n v="0"/>
    <n v="0"/>
    <n v="1"/>
    <n v="0"/>
    <n v="0"/>
    <n v="0"/>
    <n v="0"/>
    <n v="0"/>
    <n v="1"/>
    <n v="0"/>
    <n v="0"/>
    <n v="0"/>
    <n v="1"/>
    <n v="0"/>
    <n v="1"/>
    <n v="1"/>
    <n v="0"/>
    <n v="0"/>
    <n v="0"/>
    <n v="0"/>
    <n v="1"/>
    <n v="0"/>
    <n v="0"/>
    <n v="0"/>
    <n v="0"/>
    <n v="1"/>
    <n v="1"/>
    <n v="1"/>
    <x v="0"/>
    <n v="1"/>
  </r>
  <r>
    <x v="130"/>
    <x v="130"/>
    <x v="10"/>
    <s v="ORISIN"/>
    <x v="0"/>
    <n v="110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1"/>
  </r>
  <r>
    <x v="131"/>
    <x v="131"/>
    <x v="10"/>
    <s v="ORISIN"/>
    <x v="0"/>
    <n v="127000"/>
    <n v="1"/>
    <s v="GSM"/>
    <s v=""/>
    <n v="1"/>
    <n v="1"/>
    <n v="0"/>
    <n v="0"/>
    <n v="0"/>
    <n v="0"/>
    <n v="0"/>
    <n v="1"/>
    <n v="0"/>
    <n v="1"/>
    <n v="0"/>
    <n v="0"/>
    <n v="1"/>
    <n v="0"/>
    <n v="1"/>
    <n v="0"/>
    <n v="0"/>
    <n v="0"/>
    <n v="0"/>
    <n v="1"/>
    <n v="1"/>
    <n v="1"/>
    <n v="1"/>
    <n v="1"/>
    <n v="1"/>
    <n v="1"/>
    <n v="0"/>
    <n v="1"/>
    <n v="1"/>
    <n v="1"/>
    <x v="0"/>
    <n v="1"/>
  </r>
  <r>
    <x v="132"/>
    <x v="132"/>
    <x v="10"/>
    <s v="ORISIN"/>
    <x v="0"/>
    <n v="55000"/>
    <n v="1"/>
    <s v="SLT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2"/>
  </r>
  <r>
    <x v="133"/>
    <x v="133"/>
    <x v="10"/>
    <s v="ORISIN"/>
    <x v="0"/>
    <n v="205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0"/>
    <n v="0"/>
  </r>
  <r>
    <x v="134"/>
    <x v="134"/>
    <x v="10"/>
    <s v="ORISIN"/>
    <x v="0"/>
    <n v="60000"/>
    <n v="1"/>
    <s v="GSM"/>
    <s v=""/>
    <n v="1"/>
    <n v="1"/>
    <n v="0"/>
    <n v="0"/>
    <n v="1"/>
    <n v="0"/>
    <n v="0"/>
    <n v="1"/>
    <n v="0"/>
    <n v="0"/>
    <n v="0"/>
    <n v="0"/>
    <n v="1"/>
    <n v="0"/>
    <n v="1"/>
    <n v="0"/>
    <n v="1"/>
    <n v="1"/>
    <n v="0"/>
    <n v="1"/>
    <n v="1"/>
    <n v="0"/>
    <n v="0"/>
    <n v="0"/>
    <n v="1"/>
    <n v="1"/>
    <n v="0"/>
    <n v="1"/>
    <n v="1"/>
    <n v="1"/>
    <x v="0"/>
    <n v="2"/>
  </r>
  <r>
    <x v="135"/>
    <x v="135"/>
    <x v="9"/>
    <s v="ORISIN"/>
    <x v="0"/>
    <n v="41500"/>
    <n v="1"/>
    <s v="GSM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n v="1"/>
    <x v="0"/>
    <n v="1"/>
  </r>
  <r>
    <x v="136"/>
    <x v="136"/>
    <x v="5"/>
    <s v="ORISIN"/>
    <x v="0"/>
    <n v="16000"/>
    <n v="1"/>
    <s v=""/>
    <s v=""/>
    <n v="1"/>
    <n v="1"/>
    <n v="0"/>
    <n v="0"/>
    <n v="0"/>
    <n v="2"/>
    <n v="0"/>
    <n v="0"/>
    <n v="0"/>
    <n v="0"/>
    <n v="0"/>
    <n v="0"/>
    <n v="0"/>
    <n v="0"/>
    <n v="2"/>
    <n v="0"/>
    <n v="0"/>
    <n v="2"/>
    <n v="2"/>
    <n v="0"/>
    <n v="0"/>
    <n v="0"/>
    <n v="0"/>
    <n v="0"/>
    <n v="0"/>
    <n v="0"/>
    <n v="0"/>
    <n v="2"/>
    <n v="2"/>
    <n v="2"/>
    <x v="0"/>
    <n v="4"/>
  </r>
  <r>
    <x v="137"/>
    <x v="137"/>
    <x v="10"/>
    <s v="ORISIN"/>
    <x v="2"/>
    <n v="83000"/>
    <n v="1"/>
    <s v="GSM"/>
    <s v=""/>
    <n v="1"/>
    <n v="1"/>
    <n v="1"/>
    <n v="1"/>
    <n v="0"/>
    <n v="1"/>
    <n v="0"/>
    <n v="0"/>
    <n v="1"/>
    <n v="0"/>
    <n v="0"/>
    <n v="0"/>
    <n v="0"/>
    <n v="1"/>
    <n v="1"/>
    <n v="2"/>
    <n v="1"/>
    <n v="1"/>
    <n v="1"/>
    <n v="0"/>
    <n v="1"/>
    <n v="1"/>
    <n v="0"/>
    <n v="0"/>
    <n v="0"/>
    <n v="1"/>
    <n v="2"/>
    <n v="2"/>
    <n v="1"/>
    <n v="2"/>
    <x v="0"/>
    <n v="1"/>
  </r>
  <r>
    <x v="138"/>
    <x v="138"/>
    <x v="6"/>
    <s v="ORISIN"/>
    <x v="0"/>
    <n v="58000"/>
    <n v="1"/>
    <s v="GSM"/>
    <s v=""/>
    <n v="1"/>
    <n v="1"/>
    <n v="1"/>
    <n v="1"/>
    <n v="0"/>
    <n v="0"/>
    <n v="0"/>
    <n v="0"/>
    <n v="1"/>
    <n v="0"/>
    <n v="0"/>
    <n v="0"/>
    <n v="0"/>
    <n v="0"/>
    <n v="1"/>
    <n v="2"/>
    <n v="1"/>
    <n v="0"/>
    <n v="0"/>
    <n v="0"/>
    <n v="1"/>
    <n v="1"/>
    <n v="0"/>
    <n v="0"/>
    <n v="0"/>
    <n v="0"/>
    <n v="1"/>
    <n v="2"/>
    <n v="1"/>
    <n v="2"/>
    <x v="0"/>
    <n v="2"/>
  </r>
  <r>
    <x v="139"/>
    <x v="139"/>
    <x v="10"/>
    <s v="ORISIN"/>
    <x v="3"/>
    <n v="56000"/>
    <n v="1"/>
    <s v="GSM"/>
    <s v=""/>
    <s v="2"/>
    <n v="1"/>
    <n v="0"/>
    <n v="3"/>
    <n v="0"/>
    <n v="1"/>
    <n v="0"/>
    <n v="1"/>
    <n v="0"/>
    <n v="0"/>
    <n v="1"/>
    <n v="0"/>
    <n v="0"/>
    <n v="2"/>
    <n v="3"/>
    <n v="3"/>
    <n v="3"/>
    <n v="1"/>
    <n v="1"/>
    <n v="1"/>
    <n v="1"/>
    <n v="0"/>
    <n v="1"/>
    <n v="0"/>
    <n v="0"/>
    <n v="2"/>
    <n v="2"/>
    <n v="3"/>
    <n v="3"/>
    <n v="3"/>
    <x v="0"/>
    <n v="2"/>
  </r>
  <r>
    <x v="140"/>
    <x v="140"/>
    <x v="10"/>
    <s v="ORISIN"/>
    <x v="0"/>
    <n v="823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0"/>
    <n v="1"/>
  </r>
  <r>
    <x v="141"/>
    <x v="141"/>
    <x v="0"/>
    <s v="ORISIN"/>
    <x v="0"/>
    <n v="884000"/>
    <n v="1"/>
    <s v="SLT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0"/>
    <n v="0"/>
  </r>
  <r>
    <x v="142"/>
    <x v="142"/>
    <x v="6"/>
    <s v="ORISIN"/>
    <x v="3"/>
    <n v="80000"/>
    <n v="1"/>
    <s v="GSM"/>
    <s v="NSA"/>
    <n v="1"/>
    <n v="1"/>
    <n v="1"/>
    <n v="0"/>
    <n v="2"/>
    <n v="0"/>
    <n v="1"/>
    <n v="0"/>
    <n v="1"/>
    <n v="0"/>
    <n v="0"/>
    <n v="2"/>
    <n v="2"/>
    <n v="0"/>
    <n v="2"/>
    <n v="1"/>
    <n v="2"/>
    <n v="2"/>
    <n v="1"/>
    <n v="1"/>
    <n v="1"/>
    <n v="1"/>
    <n v="0"/>
    <n v="2"/>
    <n v="4"/>
    <n v="2"/>
    <n v="1"/>
    <n v="4"/>
    <n v="2"/>
    <n v="4"/>
    <x v="0"/>
    <n v="0"/>
  </r>
  <r>
    <x v="143"/>
    <x v="143"/>
    <x v="0"/>
    <s v="ORISIN"/>
    <x v="0"/>
    <n v="25500"/>
    <n v="1"/>
    <s v=""/>
    <s v=""/>
    <n v="1"/>
    <n v="1"/>
    <n v="0"/>
    <n v="0"/>
    <n v="2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2"/>
    <n v="0"/>
    <n v="0"/>
    <x v="0"/>
    <n v="0"/>
  </r>
  <r>
    <x v="144"/>
    <x v="144"/>
    <x v="0"/>
    <s v="ORISIN"/>
    <x v="0"/>
    <n v="127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0"/>
    <n v="0"/>
  </r>
  <r>
    <x v="145"/>
    <x v="145"/>
    <x v="0"/>
    <s v="ORISIN"/>
    <x v="0"/>
    <n v="250000"/>
    <n v="1"/>
    <s v="NSA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0"/>
    <n v="0"/>
  </r>
  <r>
    <x v="146"/>
    <x v="146"/>
    <x v="6"/>
    <s v="AKIGEN"/>
    <x v="1"/>
    <n v="241600"/>
    <n v="1"/>
    <s v="NSA"/>
    <s v="NSA"/>
    <n v="1"/>
    <n v="1"/>
    <n v="0"/>
    <n v="1"/>
    <n v="1"/>
    <n v="4"/>
    <n v="1"/>
    <n v="3"/>
    <n v="1"/>
    <n v="4"/>
    <n v="2"/>
    <n v="3"/>
    <n v="3"/>
    <n v="2"/>
    <n v="4"/>
    <n v="1"/>
    <n v="2"/>
    <n v="5"/>
    <n v="5"/>
    <n v="4"/>
    <n v="4"/>
    <n v="5"/>
    <n v="6"/>
    <n v="7"/>
    <n v="6"/>
    <n v="5"/>
    <n v="2"/>
    <n v="7"/>
    <n v="4"/>
    <n v="7"/>
    <x v="0"/>
    <n v="2"/>
  </r>
  <r>
    <x v="147"/>
    <x v="147"/>
    <x v="6"/>
    <s v="ORISIN"/>
    <x v="0"/>
    <n v="108000"/>
    <n v="1"/>
    <s v="GSM"/>
    <s v="NSA"/>
    <s v="1"/>
    <n v="1"/>
    <n v="0"/>
    <n v="1"/>
    <n v="1"/>
    <n v="0"/>
    <n v="0"/>
    <n v="1"/>
    <n v="0"/>
    <n v="0"/>
    <n v="0"/>
    <n v="0"/>
    <n v="0"/>
    <n v="0"/>
    <n v="1"/>
    <n v="1"/>
    <n v="2"/>
    <n v="1"/>
    <n v="0"/>
    <n v="1"/>
    <n v="1"/>
    <n v="0"/>
    <n v="0"/>
    <n v="0"/>
    <n v="0"/>
    <n v="0"/>
    <n v="0"/>
    <n v="2"/>
    <n v="1"/>
    <n v="2"/>
    <x v="0"/>
    <n v="2"/>
  </r>
  <r>
    <x v="148"/>
    <x v="148"/>
    <x v="6"/>
    <s v="ORISIN"/>
    <x v="0"/>
    <n v="68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0"/>
    <n v="2"/>
  </r>
  <r>
    <x v="149"/>
    <x v="149"/>
    <x v="6"/>
    <s v="ORISIN"/>
    <x v="2"/>
    <n v="17000"/>
    <n v="1"/>
    <s v="GSM"/>
    <s v="NSA"/>
    <s v="1"/>
    <n v="1"/>
    <n v="1"/>
    <n v="2"/>
    <n v="0"/>
    <n v="0"/>
    <n v="1"/>
    <n v="0"/>
    <n v="0"/>
    <n v="0"/>
    <n v="0"/>
    <n v="3"/>
    <n v="0"/>
    <n v="1"/>
    <n v="3"/>
    <n v="3"/>
    <n v="2"/>
    <n v="0"/>
    <n v="1"/>
    <n v="1"/>
    <n v="0"/>
    <n v="0"/>
    <n v="0"/>
    <n v="3"/>
    <n v="3"/>
    <n v="1"/>
    <n v="2"/>
    <n v="3"/>
    <n v="3"/>
    <n v="3"/>
    <x v="0"/>
    <n v="3"/>
  </r>
  <r>
    <x v="150"/>
    <x v="150"/>
    <x v="6"/>
    <s v="ORISIN"/>
    <x v="1"/>
    <n v="44000"/>
    <n v="1"/>
    <s v=""/>
    <s v=""/>
    <n v="1"/>
    <n v="1"/>
    <n v="10"/>
    <n v="3"/>
    <n v="5"/>
    <n v="6"/>
    <n v="2"/>
    <n v="3"/>
    <n v="3"/>
    <n v="3"/>
    <n v="1"/>
    <n v="3"/>
    <n v="3"/>
    <n v="1"/>
    <n v="10"/>
    <n v="13"/>
    <n v="8"/>
    <n v="11"/>
    <n v="8"/>
    <n v="5"/>
    <n v="6"/>
    <n v="6"/>
    <n v="4"/>
    <n v="6"/>
    <n v="6"/>
    <n v="4"/>
    <n v="11"/>
    <n v="13"/>
    <n v="10"/>
    <n v="13"/>
    <x v="0"/>
    <n v="11"/>
  </r>
  <r>
    <x v="151"/>
    <x v="151"/>
    <x v="4"/>
    <s v="OLIGEN"/>
    <x v="3"/>
    <n v="56000"/>
    <n v="1"/>
    <s v=""/>
    <s v=""/>
    <n v="1"/>
    <n v="1"/>
    <n v="4"/>
    <n v="2"/>
    <n v="3"/>
    <n v="2"/>
    <n v="3"/>
    <n v="4"/>
    <n v="0"/>
    <n v="0"/>
    <n v="0"/>
    <n v="1"/>
    <n v="2"/>
    <n v="3"/>
    <n v="4"/>
    <n v="6"/>
    <n v="5"/>
    <n v="5"/>
    <n v="5"/>
    <n v="7"/>
    <n v="4"/>
    <n v="0"/>
    <n v="0"/>
    <n v="1"/>
    <n v="3"/>
    <n v="5"/>
    <n v="7"/>
    <n v="7"/>
    <n v="4"/>
    <n v="7"/>
    <x v="0"/>
    <n v="9"/>
  </r>
  <r>
    <x v="152"/>
    <x v="152"/>
    <x v="6"/>
    <s v="ORISIN"/>
    <x v="1"/>
    <n v="17500"/>
    <n v="1"/>
    <s v="GSM"/>
    <s v="NSA"/>
    <s v="16"/>
    <n v="1"/>
    <n v="3"/>
    <n v="9"/>
    <n v="5"/>
    <n v="5"/>
    <n v="6"/>
    <n v="4"/>
    <n v="5"/>
    <n v="4"/>
    <n v="1"/>
    <n v="10"/>
    <n v="4"/>
    <n v="2"/>
    <n v="10"/>
    <n v="12"/>
    <n v="14"/>
    <n v="10"/>
    <n v="11"/>
    <n v="10"/>
    <n v="9"/>
    <n v="9"/>
    <n v="5"/>
    <n v="14"/>
    <n v="14"/>
    <n v="6"/>
    <n v="5"/>
    <n v="14"/>
    <n v="10"/>
    <n v="14"/>
    <x v="0"/>
    <n v="12"/>
  </r>
  <r>
    <x v="153"/>
    <x v="153"/>
    <x v="6"/>
    <s v="ORISIN"/>
    <x v="0"/>
    <n v="2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1"/>
  </r>
  <r>
    <x v="154"/>
    <x v="154"/>
    <x v="6"/>
    <s v="ORISIN"/>
    <x v="0"/>
    <n v="17500"/>
    <n v="1"/>
    <s v="GSM"/>
    <s v="NSA"/>
    <s v="2"/>
    <n v="1"/>
    <n v="0"/>
    <n v="1"/>
    <n v="0"/>
    <n v="0"/>
    <n v="0"/>
    <n v="0"/>
    <n v="0"/>
    <n v="0"/>
    <n v="0"/>
    <n v="0"/>
    <n v="1"/>
    <n v="0"/>
    <n v="1"/>
    <n v="1"/>
    <n v="1"/>
    <n v="0"/>
    <n v="0"/>
    <n v="0"/>
    <n v="0"/>
    <n v="0"/>
    <n v="0"/>
    <n v="0"/>
    <n v="1"/>
    <n v="1"/>
    <n v="0"/>
    <n v="1"/>
    <n v="1"/>
    <n v="1"/>
    <x v="0"/>
    <n v="4"/>
  </r>
  <r>
    <x v="155"/>
    <x v="155"/>
    <x v="6"/>
    <s v="ORISIN"/>
    <x v="0"/>
    <n v="18000"/>
    <n v="1"/>
    <s v="GSM"/>
    <s v="NSA"/>
    <s v="1"/>
    <n v="1"/>
    <n v="0"/>
    <n v="1"/>
    <n v="0"/>
    <n v="0"/>
    <n v="0"/>
    <n v="0"/>
    <n v="1"/>
    <n v="0"/>
    <n v="0"/>
    <n v="0"/>
    <n v="0"/>
    <n v="0"/>
    <n v="1"/>
    <n v="1"/>
    <n v="1"/>
    <n v="0"/>
    <n v="0"/>
    <n v="0"/>
    <n v="1"/>
    <n v="1"/>
    <n v="0"/>
    <n v="0"/>
    <n v="0"/>
    <n v="0"/>
    <n v="0"/>
    <n v="1"/>
    <n v="1"/>
    <n v="1"/>
    <x v="0"/>
    <n v="1"/>
  </r>
  <r>
    <x v="156"/>
    <x v="156"/>
    <x v="6"/>
    <s v="ORISIN"/>
    <x v="0"/>
    <n v="35000"/>
    <n v="1"/>
    <s v="NSA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1"/>
  </r>
  <r>
    <x v="157"/>
    <x v="157"/>
    <x v="6"/>
    <s v="ORISIN"/>
    <x v="0"/>
    <n v="280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2"/>
  </r>
  <r>
    <x v="158"/>
    <x v="158"/>
    <x v="0"/>
    <s v="ORISIN"/>
    <x v="0"/>
    <n v="58000"/>
    <n v="1"/>
    <s v="NSA"/>
    <s v="NSA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0"/>
    <n v="0"/>
    <x v="0"/>
    <n v="0"/>
  </r>
  <r>
    <x v="159"/>
    <x v="159"/>
    <x v="6"/>
    <s v="ORISIN"/>
    <x v="3"/>
    <n v="14000"/>
    <n v="1"/>
    <s v="GSM"/>
    <s v="NSA"/>
    <s v="1"/>
    <n v="1"/>
    <n v="0"/>
    <n v="1"/>
    <n v="1"/>
    <n v="0"/>
    <n v="1"/>
    <n v="0"/>
    <n v="1"/>
    <n v="0"/>
    <n v="1"/>
    <n v="3"/>
    <n v="0"/>
    <n v="0"/>
    <n v="3"/>
    <n v="1"/>
    <n v="2"/>
    <n v="1"/>
    <n v="1"/>
    <n v="1"/>
    <n v="1"/>
    <n v="1"/>
    <n v="1"/>
    <n v="3"/>
    <n v="3"/>
    <n v="0"/>
    <n v="0"/>
    <n v="3"/>
    <n v="3"/>
    <n v="3"/>
    <x v="0"/>
    <n v="2"/>
  </r>
  <r>
    <x v="160"/>
    <x v="160"/>
    <x v="0"/>
    <s v="ORISIN"/>
    <x v="0"/>
    <n v="1595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0"/>
  </r>
  <r>
    <x v="161"/>
    <x v="161"/>
    <x v="6"/>
    <s v="ORISIN"/>
    <x v="0"/>
    <n v="25000"/>
    <n v="1"/>
    <s v="GSM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0"/>
    <n v="1"/>
  </r>
  <r>
    <x v="162"/>
    <x v="162"/>
    <x v="6"/>
    <s v="ORISIN"/>
    <x v="0"/>
    <n v="19000"/>
    <n v="1"/>
    <s v="GSM"/>
    <s v="NSA"/>
    <s v="1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2"/>
    <n v="1"/>
    <n v="2"/>
    <x v="0"/>
    <n v="1"/>
  </r>
  <r>
    <x v="163"/>
    <x v="163"/>
    <x v="6"/>
    <s v="ORISIN"/>
    <x v="0"/>
    <n v="24000"/>
    <n v="1"/>
    <s v="GSM"/>
    <s v=""/>
    <s v="1"/>
    <n v="1"/>
    <n v="0"/>
    <n v="0"/>
    <n v="0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0"/>
    <n v="0"/>
    <n v="0"/>
    <n v="1"/>
    <n v="1"/>
    <n v="1"/>
    <x v="0"/>
    <n v="1"/>
  </r>
  <r>
    <x v="164"/>
    <x v="164"/>
    <x v="6"/>
    <s v="ORISIN"/>
    <x v="0"/>
    <n v="63000"/>
    <n v="1"/>
    <s v="SLT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0"/>
  </r>
  <r>
    <x v="165"/>
    <x v="165"/>
    <x v="6"/>
    <s v="ORISIN"/>
    <x v="3"/>
    <n v="55250"/>
    <n v="1"/>
    <s v="NSA"/>
    <s v="NSA"/>
    <s v="1"/>
    <n v="1"/>
    <n v="0"/>
    <n v="0"/>
    <n v="1"/>
    <n v="0"/>
    <n v="3"/>
    <n v="2"/>
    <n v="1"/>
    <n v="0"/>
    <n v="1"/>
    <n v="2"/>
    <n v="1"/>
    <n v="0"/>
    <n v="3"/>
    <n v="0"/>
    <n v="1"/>
    <n v="1"/>
    <n v="3"/>
    <n v="5"/>
    <n v="3"/>
    <n v="1"/>
    <n v="1"/>
    <n v="2"/>
    <n v="3"/>
    <n v="1"/>
    <n v="0"/>
    <n v="5"/>
    <n v="3"/>
    <n v="5"/>
    <x v="0"/>
    <n v="3"/>
  </r>
  <r>
    <x v="166"/>
    <x v="166"/>
    <x v="6"/>
    <s v="ORISIN"/>
    <x v="3"/>
    <n v="33000"/>
    <n v="1"/>
    <s v="GSM"/>
    <s v="NSA"/>
    <s v="1"/>
    <n v="1"/>
    <n v="1"/>
    <n v="0"/>
    <n v="1"/>
    <n v="1"/>
    <n v="1"/>
    <n v="0"/>
    <n v="2"/>
    <n v="0"/>
    <n v="1"/>
    <n v="2"/>
    <n v="0"/>
    <n v="0"/>
    <n v="2"/>
    <n v="1"/>
    <n v="1"/>
    <n v="2"/>
    <n v="2"/>
    <n v="1"/>
    <n v="2"/>
    <n v="2"/>
    <n v="1"/>
    <n v="2"/>
    <n v="2"/>
    <n v="0"/>
    <n v="1"/>
    <n v="2"/>
    <n v="2"/>
    <n v="2"/>
    <x v="0"/>
    <n v="2"/>
  </r>
  <r>
    <x v="167"/>
    <x v="167"/>
    <x v="6"/>
    <s v="ORISIN"/>
    <x v="2"/>
    <n v="55000"/>
    <n v="1"/>
    <s v=""/>
    <s v=""/>
    <n v="1"/>
    <n v="1"/>
    <n v="0"/>
    <n v="1"/>
    <n v="0"/>
    <n v="0"/>
    <n v="0"/>
    <n v="0"/>
    <n v="1"/>
    <n v="0"/>
    <n v="1"/>
    <n v="1"/>
    <n v="0"/>
    <n v="0"/>
    <n v="1"/>
    <n v="1"/>
    <n v="1"/>
    <n v="0"/>
    <n v="0"/>
    <n v="0"/>
    <n v="1"/>
    <n v="1"/>
    <n v="1"/>
    <n v="1"/>
    <n v="1"/>
    <n v="0"/>
    <n v="0"/>
    <n v="1"/>
    <n v="1"/>
    <n v="1"/>
    <x v="0"/>
    <n v="2"/>
  </r>
  <r>
    <x v="168"/>
    <x v="168"/>
    <x v="6"/>
    <s v="ORISIN"/>
    <x v="0"/>
    <n v="48380"/>
    <n v="1"/>
    <s v="SLT"/>
    <s v="NSA"/>
    <n v="1"/>
    <n v="1"/>
    <n v="0"/>
    <n v="0"/>
    <n v="1"/>
    <n v="0"/>
    <n v="0"/>
    <n v="0"/>
    <n v="1"/>
    <n v="0"/>
    <n v="0"/>
    <n v="1"/>
    <n v="0"/>
    <n v="0"/>
    <n v="1"/>
    <n v="0"/>
    <n v="1"/>
    <n v="1"/>
    <n v="0"/>
    <n v="0"/>
    <n v="1"/>
    <n v="1"/>
    <n v="0"/>
    <n v="1"/>
    <n v="1"/>
    <n v="0"/>
    <n v="0"/>
    <n v="1"/>
    <n v="1"/>
    <n v="1"/>
    <x v="0"/>
    <n v="1"/>
  </r>
  <r>
    <x v="169"/>
    <x v="169"/>
    <x v="7"/>
    <s v="ORISIN"/>
    <x v="0"/>
    <n v="1243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0"/>
    <n v="0"/>
  </r>
  <r>
    <x v="170"/>
    <x v="170"/>
    <x v="5"/>
    <s v="ORISIN"/>
    <x v="3"/>
    <n v="21900"/>
    <n v="1"/>
    <s v="BNMKMR"/>
    <s v=""/>
    <n v="1"/>
    <n v="1"/>
    <n v="0"/>
    <n v="4"/>
    <n v="0"/>
    <n v="2"/>
    <n v="2"/>
    <n v="4"/>
    <n v="2"/>
    <n v="3"/>
    <n v="3"/>
    <n v="1"/>
    <n v="0"/>
    <n v="2"/>
    <n v="4"/>
    <n v="4"/>
    <n v="4"/>
    <n v="2"/>
    <n v="4"/>
    <n v="6"/>
    <n v="6"/>
    <n v="5"/>
    <n v="6"/>
    <n v="4"/>
    <n v="1"/>
    <n v="2"/>
    <n v="2"/>
    <n v="6"/>
    <n v="4"/>
    <n v="6"/>
    <x v="0"/>
    <n v="8"/>
  </r>
  <r>
    <x v="171"/>
    <x v="171"/>
    <x v="9"/>
    <s v="ORISIN"/>
    <x v="0"/>
    <n v="50000"/>
    <n v="1"/>
    <s v="LCRMTR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172"/>
    <x v="172"/>
    <x v="2"/>
    <s v="ORISIN"/>
    <x v="3"/>
    <n v="56000"/>
    <n v="1"/>
    <s v="GSM"/>
    <s v=""/>
    <s v="2"/>
    <n v="1"/>
    <n v="2"/>
    <n v="0"/>
    <n v="2"/>
    <n v="1"/>
    <n v="0"/>
    <n v="0"/>
    <n v="2"/>
    <n v="1"/>
    <n v="0"/>
    <n v="0"/>
    <n v="0"/>
    <n v="0"/>
    <n v="2"/>
    <n v="2"/>
    <n v="2"/>
    <n v="3"/>
    <n v="1"/>
    <n v="0"/>
    <n v="2"/>
    <n v="3"/>
    <n v="1"/>
    <n v="1"/>
    <n v="0"/>
    <n v="0"/>
    <n v="2"/>
    <n v="3"/>
    <n v="2"/>
    <n v="3"/>
    <x v="0"/>
    <n v="3"/>
  </r>
  <r>
    <x v="173"/>
    <x v="173"/>
    <x v="1"/>
    <s v="ORISIN"/>
    <x v="2"/>
    <n v="221250"/>
    <n v="1"/>
    <s v="HKJ"/>
    <s v="NSA"/>
    <s v="3"/>
    <n v="1"/>
    <n v="1"/>
    <n v="0"/>
    <n v="0"/>
    <n v="0"/>
    <n v="1"/>
    <n v="0"/>
    <n v="2"/>
    <n v="0"/>
    <n v="0"/>
    <n v="1"/>
    <n v="0"/>
    <n v="0"/>
    <n v="2"/>
    <n v="1"/>
    <n v="0"/>
    <n v="0"/>
    <n v="1"/>
    <n v="1"/>
    <n v="2"/>
    <n v="2"/>
    <n v="0"/>
    <n v="1"/>
    <n v="1"/>
    <n v="0"/>
    <n v="1"/>
    <n v="2"/>
    <n v="2"/>
    <n v="2"/>
    <x v="0"/>
    <n v="0"/>
  </r>
  <r>
    <x v="174"/>
    <x v="174"/>
    <x v="1"/>
    <s v="ORISIN"/>
    <x v="0"/>
    <n v="180750"/>
    <n v="1"/>
    <s v="HKJ"/>
    <s v="NSA"/>
    <s v="2"/>
    <n v="1"/>
    <n v="0"/>
    <n v="0"/>
    <n v="1"/>
    <n v="0"/>
    <n v="1"/>
    <n v="0"/>
    <n v="0"/>
    <n v="0"/>
    <n v="1"/>
    <n v="0"/>
    <n v="0"/>
    <n v="0"/>
    <n v="1"/>
    <n v="0"/>
    <n v="1"/>
    <n v="1"/>
    <n v="1"/>
    <n v="1"/>
    <n v="0"/>
    <n v="0"/>
    <n v="1"/>
    <n v="0"/>
    <n v="0"/>
    <n v="0"/>
    <n v="0"/>
    <n v="1"/>
    <n v="1"/>
    <n v="1"/>
    <x v="0"/>
    <n v="2"/>
  </r>
  <r>
    <x v="175"/>
    <x v="175"/>
    <x v="2"/>
    <s v="ORISIN"/>
    <x v="3"/>
    <n v="36000"/>
    <n v="1"/>
    <s v="GSM"/>
    <s v="NSA"/>
    <s v="3"/>
    <n v="1"/>
    <n v="1"/>
    <n v="2"/>
    <n v="0"/>
    <n v="1"/>
    <n v="0"/>
    <n v="0"/>
    <n v="0"/>
    <n v="0"/>
    <n v="0"/>
    <n v="3"/>
    <n v="1"/>
    <n v="0"/>
    <n v="3"/>
    <n v="3"/>
    <n v="2"/>
    <n v="1"/>
    <n v="1"/>
    <n v="0"/>
    <n v="0"/>
    <n v="0"/>
    <n v="0"/>
    <n v="3"/>
    <n v="4"/>
    <n v="1"/>
    <n v="1"/>
    <n v="4"/>
    <n v="3"/>
    <n v="4"/>
    <x v="0"/>
    <n v="2"/>
  </r>
  <r>
    <x v="176"/>
    <x v="176"/>
    <x v="2"/>
    <s v="ORISIN"/>
    <x v="1"/>
    <n v="46500"/>
    <n v="1"/>
    <s v="GSM"/>
    <s v="NSA"/>
    <s v="2"/>
    <n v="1"/>
    <n v="7"/>
    <n v="7"/>
    <n v="3"/>
    <n v="9"/>
    <n v="9"/>
    <n v="5"/>
    <n v="7"/>
    <n v="8"/>
    <n v="7"/>
    <n v="1"/>
    <n v="6"/>
    <n v="1"/>
    <n v="9"/>
    <n v="14"/>
    <n v="10"/>
    <n v="12"/>
    <n v="18"/>
    <n v="14"/>
    <n v="12"/>
    <n v="15"/>
    <n v="15"/>
    <n v="9"/>
    <n v="7"/>
    <n v="7"/>
    <n v="8"/>
    <n v="18"/>
    <n v="9"/>
    <n v="18"/>
    <x v="0"/>
    <n v="11"/>
  </r>
  <r>
    <x v="177"/>
    <x v="177"/>
    <x v="0"/>
    <s v="ORISIN"/>
    <x v="0"/>
    <n v="196000"/>
    <n v="1"/>
    <s v="SLT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0"/>
    <n v="0"/>
  </r>
  <r>
    <x v="178"/>
    <x v="178"/>
    <x v="1"/>
    <s v="ORISIN"/>
    <x v="3"/>
    <n v="197000"/>
    <n v="1"/>
    <s v="HKJ"/>
    <s v="NSA"/>
    <s v="2"/>
    <n v="1"/>
    <n v="2"/>
    <n v="2"/>
    <n v="0"/>
    <n v="0"/>
    <n v="0"/>
    <n v="1"/>
    <n v="2"/>
    <n v="1"/>
    <n v="0"/>
    <n v="0"/>
    <n v="0"/>
    <n v="0"/>
    <n v="2"/>
    <n v="4"/>
    <n v="2"/>
    <n v="0"/>
    <n v="0"/>
    <n v="1"/>
    <n v="3"/>
    <n v="3"/>
    <n v="1"/>
    <n v="1"/>
    <n v="0"/>
    <n v="0"/>
    <n v="2"/>
    <n v="4"/>
    <n v="2"/>
    <n v="4"/>
    <x v="0"/>
    <n v="3"/>
  </r>
  <r>
    <x v="179"/>
    <x v="179"/>
    <x v="1"/>
    <s v="ORISIN"/>
    <x v="0"/>
    <n v="225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0"/>
    <n v="1"/>
  </r>
  <r>
    <x v="180"/>
    <x v="180"/>
    <x v="1"/>
    <s v="ORISIN"/>
    <x v="0"/>
    <n v="147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1"/>
  </r>
  <r>
    <x v="181"/>
    <x v="181"/>
    <x v="1"/>
    <s v="ORISIN"/>
    <x v="2"/>
    <n v="145500"/>
    <n v="1"/>
    <s v="HKJ"/>
    <s v="NSA"/>
    <s v="2"/>
    <n v="1"/>
    <n v="0"/>
    <n v="1"/>
    <n v="0"/>
    <n v="0"/>
    <n v="0"/>
    <n v="0"/>
    <n v="0"/>
    <n v="0"/>
    <n v="1"/>
    <n v="1"/>
    <n v="1"/>
    <n v="1"/>
    <n v="1"/>
    <n v="1"/>
    <n v="1"/>
    <n v="0"/>
    <n v="0"/>
    <n v="0"/>
    <n v="0"/>
    <n v="0"/>
    <n v="1"/>
    <n v="1"/>
    <n v="2"/>
    <n v="2"/>
    <n v="1"/>
    <n v="2"/>
    <n v="1"/>
    <n v="2"/>
    <x v="0"/>
    <n v="1"/>
  </r>
  <r>
    <x v="182"/>
    <x v="182"/>
    <x v="1"/>
    <s v="ORISIN"/>
    <x v="3"/>
    <n v="59500"/>
    <n v="1"/>
    <s v="GSM"/>
    <s v="NSA"/>
    <n v="1"/>
    <n v="1"/>
    <n v="0"/>
    <n v="0"/>
    <n v="1"/>
    <n v="1"/>
    <n v="2"/>
    <n v="0"/>
    <n v="2"/>
    <n v="0"/>
    <n v="1"/>
    <n v="0"/>
    <n v="1"/>
    <n v="0"/>
    <n v="2"/>
    <n v="0"/>
    <n v="1"/>
    <n v="2"/>
    <n v="3"/>
    <n v="2"/>
    <n v="2"/>
    <n v="2"/>
    <n v="1"/>
    <n v="0"/>
    <n v="1"/>
    <n v="1"/>
    <n v="0"/>
    <n v="3"/>
    <n v="2"/>
    <n v="3"/>
    <x v="0"/>
    <n v="3"/>
  </r>
  <r>
    <x v="183"/>
    <x v="183"/>
    <x v="1"/>
    <s v="ORISIN"/>
    <x v="0"/>
    <n v="68500"/>
    <n v="1"/>
    <s v="SLT"/>
    <s v="NSA"/>
    <n v="1"/>
    <n v="1"/>
    <n v="1"/>
    <n v="0"/>
    <n v="1"/>
    <n v="1"/>
    <n v="0"/>
    <n v="0"/>
    <n v="0"/>
    <n v="0"/>
    <n v="0"/>
    <n v="0"/>
    <n v="0"/>
    <n v="0"/>
    <n v="1"/>
    <n v="1"/>
    <n v="1"/>
    <n v="2"/>
    <n v="1"/>
    <n v="0"/>
    <n v="0"/>
    <n v="0"/>
    <n v="0"/>
    <n v="0"/>
    <n v="0"/>
    <n v="0"/>
    <n v="1"/>
    <n v="2"/>
    <n v="1"/>
    <n v="2"/>
    <x v="0"/>
    <n v="1"/>
  </r>
  <r>
    <x v="184"/>
    <x v="184"/>
    <x v="11"/>
    <s v="ORISIN"/>
    <x v="0"/>
    <n v="34000"/>
    <n v="1"/>
    <s v="NSA"/>
    <s v="NSA"/>
    <n v="1"/>
    <n v="1"/>
    <n v="0"/>
    <n v="0"/>
    <n v="1"/>
    <n v="2"/>
    <n v="1"/>
    <n v="0"/>
    <n v="0"/>
    <n v="0"/>
    <n v="0"/>
    <n v="0"/>
    <n v="0"/>
    <n v="0"/>
    <n v="2"/>
    <n v="0"/>
    <n v="1"/>
    <n v="3"/>
    <n v="3"/>
    <n v="1"/>
    <n v="0"/>
    <n v="0"/>
    <n v="0"/>
    <n v="0"/>
    <n v="0"/>
    <n v="0"/>
    <n v="0"/>
    <n v="3"/>
    <n v="2"/>
    <n v="3"/>
    <x v="0"/>
    <n v="0"/>
  </r>
  <r>
    <x v="185"/>
    <x v="185"/>
    <x v="11"/>
    <s v="ORISIN"/>
    <x v="3"/>
    <n v="42000"/>
    <n v="1"/>
    <s v="GSM"/>
    <s v="NSA"/>
    <s v="3"/>
    <n v="1"/>
    <n v="0"/>
    <n v="1"/>
    <n v="1"/>
    <n v="1"/>
    <n v="3"/>
    <n v="0"/>
    <n v="2"/>
    <n v="0"/>
    <n v="1"/>
    <n v="1"/>
    <n v="1"/>
    <n v="0"/>
    <n v="3"/>
    <n v="1"/>
    <n v="2"/>
    <n v="2"/>
    <n v="4"/>
    <n v="3"/>
    <n v="2"/>
    <n v="2"/>
    <n v="1"/>
    <n v="1"/>
    <n v="2"/>
    <n v="1"/>
    <n v="0"/>
    <n v="4"/>
    <n v="3"/>
    <n v="4"/>
    <x v="0"/>
    <n v="5"/>
  </r>
  <r>
    <x v="186"/>
    <x v="186"/>
    <x v="11"/>
    <s v="ORISIN"/>
    <x v="2"/>
    <n v="43500"/>
    <n v="1"/>
    <s v="GSM"/>
    <s v="NSA"/>
    <n v="1"/>
    <n v="1"/>
    <n v="0"/>
    <n v="1"/>
    <n v="1"/>
    <n v="1"/>
    <n v="0"/>
    <n v="0"/>
    <n v="0"/>
    <n v="0"/>
    <n v="0"/>
    <n v="0"/>
    <n v="1"/>
    <n v="0"/>
    <n v="1"/>
    <n v="1"/>
    <n v="2"/>
    <n v="2"/>
    <n v="1"/>
    <n v="0"/>
    <n v="0"/>
    <n v="0"/>
    <n v="0"/>
    <n v="0"/>
    <n v="1"/>
    <n v="1"/>
    <n v="0"/>
    <n v="2"/>
    <n v="1"/>
    <n v="2"/>
    <x v="0"/>
    <n v="1"/>
  </r>
  <r>
    <x v="187"/>
    <x v="187"/>
    <x v="10"/>
    <s v="ORISIN"/>
    <x v="0"/>
    <n v="90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188"/>
    <x v="188"/>
    <x v="7"/>
    <s v="ORISIN"/>
    <x v="0"/>
    <n v="84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0"/>
    <n v="0"/>
  </r>
  <r>
    <x v="189"/>
    <x v="189"/>
    <x v="0"/>
    <s v="ORISIN"/>
    <x v="0"/>
    <n v="23500"/>
    <n v="1"/>
    <s v="NSA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190"/>
    <x v="190"/>
    <x v="0"/>
    <s v="ORISIN"/>
    <x v="2"/>
    <n v="13316.6874739908"/>
    <n v="1"/>
    <s v=""/>
    <s v=""/>
    <n v="1"/>
    <n v="1"/>
    <n v="1"/>
    <n v="2"/>
    <n v="0"/>
    <n v="0"/>
    <n v="0"/>
    <n v="1"/>
    <n v="0"/>
    <n v="0"/>
    <n v="0"/>
    <n v="0"/>
    <n v="0"/>
    <n v="0"/>
    <n v="2"/>
    <n v="3"/>
    <n v="2"/>
    <n v="0"/>
    <n v="0"/>
    <n v="1"/>
    <n v="1"/>
    <n v="0"/>
    <n v="0"/>
    <n v="0"/>
    <n v="0"/>
    <n v="0"/>
    <n v="1"/>
    <n v="3"/>
    <n v="0"/>
    <n v="0"/>
    <x v="0"/>
    <n v="0"/>
  </r>
  <r>
    <x v="191"/>
    <x v="191"/>
    <x v="4"/>
    <s v="OLIGEN"/>
    <x v="1"/>
    <n v="44500"/>
    <n v="1"/>
    <s v=""/>
    <s v=""/>
    <n v="1"/>
    <n v="1"/>
    <n v="3"/>
    <n v="3"/>
    <n v="2"/>
    <n v="6"/>
    <n v="2"/>
    <n v="5"/>
    <n v="0"/>
    <n v="6"/>
    <n v="3"/>
    <n v="2"/>
    <n v="1"/>
    <n v="3"/>
    <n v="6"/>
    <n v="6"/>
    <n v="5"/>
    <n v="8"/>
    <n v="8"/>
    <n v="7"/>
    <n v="5"/>
    <n v="6"/>
    <n v="9"/>
    <n v="8"/>
    <n v="3"/>
    <n v="4"/>
    <n v="6"/>
    <n v="9"/>
    <n v="6"/>
    <n v="9"/>
    <x v="0"/>
    <n v="4"/>
  </r>
  <r>
    <x v="192"/>
    <x v="192"/>
    <x v="1"/>
    <s v="ORISIN"/>
    <x v="0"/>
    <n v="13500"/>
    <n v="1"/>
    <s v="SLT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2"/>
    <x v="0"/>
    <n v="1"/>
  </r>
  <r>
    <x v="193"/>
    <x v="193"/>
    <x v="7"/>
    <s v="ORISIN"/>
    <x v="0"/>
    <n v="285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0"/>
    <n v="0"/>
  </r>
  <r>
    <x v="194"/>
    <x v="194"/>
    <x v="0"/>
    <s v="ORISIN"/>
    <x v="0"/>
    <n v="22000"/>
    <n v="1"/>
    <s v="NSM"/>
    <s v="NSA"/>
    <n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n v="0"/>
    <x v="0"/>
    <n v="0"/>
  </r>
  <r>
    <x v="195"/>
    <x v="195"/>
    <x v="0"/>
    <s v="ORISIN"/>
    <x v="0"/>
    <n v="25000"/>
    <n v="1"/>
    <s v="GSM"/>
    <s v="NSA"/>
    <n v="1"/>
    <n v="1"/>
    <n v="0"/>
    <n v="2"/>
    <n v="0"/>
    <n v="2"/>
    <n v="0"/>
    <n v="0"/>
    <n v="0"/>
    <n v="0"/>
    <n v="0"/>
    <n v="0"/>
    <n v="0"/>
    <n v="0"/>
    <n v="2"/>
    <n v="2"/>
    <n v="2"/>
    <n v="2"/>
    <n v="2"/>
    <n v="0"/>
    <n v="0"/>
    <n v="0"/>
    <n v="0"/>
    <n v="0"/>
    <n v="0"/>
    <n v="0"/>
    <n v="0"/>
    <n v="2"/>
    <n v="0"/>
    <n v="0"/>
    <x v="0"/>
    <n v="16"/>
  </r>
  <r>
    <x v="196"/>
    <x v="196"/>
    <x v="0"/>
    <s v="ORISIN"/>
    <x v="0"/>
    <n v="144688.14944312899"/>
    <n v="1"/>
    <s v="GSM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197"/>
    <x v="197"/>
    <x v="0"/>
    <s v="ORISIN"/>
    <x v="0"/>
    <n v="133000"/>
    <n v="1"/>
    <s v="GSM"/>
    <s v="NSA"/>
    <n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n v="0"/>
    <x v="0"/>
    <n v="0"/>
  </r>
  <r>
    <x v="198"/>
    <x v="198"/>
    <x v="12"/>
    <s v="ORISIN"/>
    <x v="2"/>
    <n v="136000"/>
    <n v="1"/>
    <s v="GSM"/>
    <s v="NSA"/>
    <n v="1"/>
    <n v="1"/>
    <n v="0"/>
    <n v="6"/>
    <n v="0"/>
    <n v="2"/>
    <n v="0"/>
    <n v="0"/>
    <n v="0"/>
    <n v="0"/>
    <n v="0"/>
    <n v="0"/>
    <n v="0"/>
    <n v="2"/>
    <n v="6"/>
    <n v="6"/>
    <n v="6"/>
    <n v="2"/>
    <n v="2"/>
    <n v="0"/>
    <n v="0"/>
    <n v="0"/>
    <n v="0"/>
    <n v="0"/>
    <n v="0"/>
    <n v="2"/>
    <n v="2"/>
    <n v="6"/>
    <n v="6"/>
    <n v="6"/>
    <x v="0"/>
    <n v="2"/>
  </r>
  <r>
    <x v="199"/>
    <x v="199"/>
    <x v="3"/>
    <s v="ORISIN"/>
    <x v="0"/>
    <n v="11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0"/>
    <n v="2"/>
  </r>
  <r>
    <x v="200"/>
    <x v="200"/>
    <x v="5"/>
    <s v="ORISIN"/>
    <x v="2"/>
    <n v="45035.384263755397"/>
    <n v="1"/>
    <s v="GSM"/>
    <s v="NSA"/>
    <s v="2"/>
    <n v="1"/>
    <n v="3"/>
    <n v="2"/>
    <n v="3"/>
    <n v="4"/>
    <n v="0"/>
    <n v="0"/>
    <n v="0"/>
    <n v="0"/>
    <n v="0"/>
    <n v="0"/>
    <n v="3"/>
    <n v="0"/>
    <n v="4"/>
    <n v="5"/>
    <n v="5"/>
    <n v="7"/>
    <n v="4"/>
    <n v="0"/>
    <n v="0"/>
    <n v="0"/>
    <n v="0"/>
    <n v="0"/>
    <n v="3"/>
    <n v="3"/>
    <n v="3"/>
    <n v="7"/>
    <n v="4"/>
    <n v="7"/>
    <x v="0"/>
    <n v="1"/>
  </r>
  <r>
    <x v="201"/>
    <x v="201"/>
    <x v="12"/>
    <s v="ORISIN"/>
    <x v="0"/>
    <n v="222000"/>
    <n v="1"/>
    <s v="GSM"/>
    <s v="NSA"/>
    <n v="1"/>
    <n v="1"/>
    <n v="0"/>
    <n v="0"/>
    <n v="2"/>
    <n v="0"/>
    <n v="0"/>
    <n v="1"/>
    <n v="0"/>
    <n v="0"/>
    <n v="0"/>
    <n v="0"/>
    <n v="0"/>
    <n v="0"/>
    <n v="2"/>
    <n v="0"/>
    <n v="2"/>
    <n v="2"/>
    <n v="0"/>
    <n v="1"/>
    <n v="1"/>
    <n v="0"/>
    <n v="0"/>
    <n v="0"/>
    <n v="0"/>
    <n v="0"/>
    <n v="0"/>
    <n v="2"/>
    <n v="2"/>
    <n v="2"/>
    <x v="0"/>
    <n v="2"/>
  </r>
  <r>
    <x v="202"/>
    <x v="202"/>
    <x v="2"/>
    <s v="ORISIN"/>
    <x v="0"/>
    <n v="38500"/>
    <n v="1"/>
    <s v="SLT"/>
    <s v="NSA"/>
    <n v="1"/>
    <n v="1"/>
    <n v="0"/>
    <n v="1"/>
    <n v="0"/>
    <n v="1"/>
    <n v="0"/>
    <n v="0"/>
    <n v="0"/>
    <n v="1"/>
    <n v="0"/>
    <n v="0"/>
    <n v="0"/>
    <n v="0"/>
    <n v="1"/>
    <n v="1"/>
    <n v="1"/>
    <n v="1"/>
    <n v="1"/>
    <n v="0"/>
    <n v="0"/>
    <n v="1"/>
    <n v="1"/>
    <n v="1"/>
    <n v="0"/>
    <n v="0"/>
    <n v="0"/>
    <n v="1"/>
    <n v="1"/>
    <n v="1"/>
    <x v="0"/>
    <n v="1"/>
  </r>
  <r>
    <x v="203"/>
    <x v="203"/>
    <x v="2"/>
    <s v="ORISIN"/>
    <x v="0"/>
    <n v="499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0"/>
  </r>
  <r>
    <x v="204"/>
    <x v="204"/>
    <x v="7"/>
    <s v="ORISIN"/>
    <x v="0"/>
    <n v="425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0"/>
    <n v="0"/>
  </r>
  <r>
    <x v="205"/>
    <x v="205"/>
    <x v="2"/>
    <s v="ORISIN"/>
    <x v="0"/>
    <n v="40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1"/>
  </r>
  <r>
    <x v="206"/>
    <x v="206"/>
    <x v="2"/>
    <s v="ORISIN"/>
    <x v="0"/>
    <n v="32500"/>
    <n v="1"/>
    <s v="GSM"/>
    <s v="NSA"/>
    <n v="1"/>
    <n v="1"/>
    <n v="0"/>
    <n v="0"/>
    <n v="0"/>
    <n v="1"/>
    <n v="0"/>
    <n v="0"/>
    <n v="1"/>
    <n v="0"/>
    <n v="0"/>
    <n v="0"/>
    <n v="0"/>
    <n v="0"/>
    <n v="1"/>
    <n v="0"/>
    <n v="0"/>
    <n v="1"/>
    <n v="1"/>
    <n v="0"/>
    <n v="1"/>
    <n v="1"/>
    <n v="0"/>
    <n v="0"/>
    <n v="0"/>
    <n v="0"/>
    <n v="0"/>
    <n v="1"/>
    <n v="1"/>
    <n v="1"/>
    <x v="0"/>
    <n v="1"/>
  </r>
  <r>
    <x v="207"/>
    <x v="207"/>
    <x v="2"/>
    <s v="ORISIN"/>
    <x v="3"/>
    <n v="42000"/>
    <n v="1"/>
    <s v="GSM"/>
    <s v="NSA"/>
    <n v="1"/>
    <n v="1"/>
    <n v="2"/>
    <n v="2"/>
    <n v="0"/>
    <n v="0"/>
    <n v="0"/>
    <n v="1"/>
    <n v="0"/>
    <n v="1"/>
    <n v="1"/>
    <n v="0"/>
    <n v="0"/>
    <n v="0"/>
    <n v="2"/>
    <n v="4"/>
    <n v="2"/>
    <n v="0"/>
    <n v="0"/>
    <n v="1"/>
    <n v="1"/>
    <n v="1"/>
    <n v="2"/>
    <n v="1"/>
    <n v="0"/>
    <n v="0"/>
    <n v="2"/>
    <n v="4"/>
    <n v="2"/>
    <n v="4"/>
    <x v="0"/>
    <n v="2"/>
  </r>
  <r>
    <x v="208"/>
    <x v="208"/>
    <x v="0"/>
    <s v="ORISIN"/>
    <x v="0"/>
    <n v="42000"/>
    <n v="1"/>
    <s v="GSM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0"/>
  </r>
  <r>
    <x v="209"/>
    <x v="209"/>
    <x v="2"/>
    <s v="ORISIN"/>
    <x v="0"/>
    <n v="48000"/>
    <n v="1"/>
    <s v="SLT"/>
    <s v="NSA"/>
    <n v="1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x v="0"/>
    <n v="0"/>
  </r>
  <r>
    <x v="210"/>
    <x v="210"/>
    <x v="12"/>
    <s v="ORISIN"/>
    <x v="3"/>
    <n v="7000"/>
    <n v="1"/>
    <s v="BLJ"/>
    <s v="NSA"/>
    <n v="1"/>
    <n v="1"/>
    <n v="0"/>
    <n v="1"/>
    <n v="3"/>
    <n v="1"/>
    <n v="0"/>
    <n v="0"/>
    <n v="2"/>
    <n v="0"/>
    <n v="2"/>
    <n v="0"/>
    <n v="2"/>
    <n v="0"/>
    <n v="3"/>
    <n v="1"/>
    <n v="4"/>
    <n v="4"/>
    <n v="1"/>
    <n v="0"/>
    <n v="2"/>
    <n v="2"/>
    <n v="2"/>
    <n v="0"/>
    <n v="2"/>
    <n v="2"/>
    <n v="0"/>
    <n v="4"/>
    <n v="3"/>
    <n v="4"/>
    <x v="0"/>
    <n v="3"/>
  </r>
  <r>
    <x v="211"/>
    <x v="211"/>
    <x v="3"/>
    <s v="ORISIN"/>
    <x v="3"/>
    <n v="24500"/>
    <n v="1"/>
    <s v="SLT"/>
    <s v="NSA"/>
    <n v="1"/>
    <n v="1"/>
    <n v="0"/>
    <n v="2"/>
    <n v="1"/>
    <n v="1"/>
    <n v="0"/>
    <n v="1"/>
    <n v="1"/>
    <n v="4"/>
    <n v="0"/>
    <n v="1"/>
    <n v="1"/>
    <n v="0"/>
    <n v="4"/>
    <n v="2"/>
    <n v="3"/>
    <n v="2"/>
    <n v="1"/>
    <n v="1"/>
    <n v="2"/>
    <n v="5"/>
    <n v="4"/>
    <n v="5"/>
    <n v="2"/>
    <n v="1"/>
    <n v="0"/>
    <n v="5"/>
    <n v="4"/>
    <n v="5"/>
    <x v="0"/>
    <n v="5"/>
  </r>
  <r>
    <x v="212"/>
    <x v="212"/>
    <x v="10"/>
    <s v="ORISIN"/>
    <x v="0"/>
    <n v="45000"/>
    <n v="1"/>
    <s v="GSM"/>
    <s v=""/>
    <s v="2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2"/>
  </r>
  <r>
    <x v="213"/>
    <x v="213"/>
    <x v="10"/>
    <s v="ORISIN"/>
    <x v="0"/>
    <n v="87000"/>
    <n v="1"/>
    <s v="HKJ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2"/>
  </r>
  <r>
    <x v="214"/>
    <x v="214"/>
    <x v="10"/>
    <s v="ORISIN"/>
    <x v="0"/>
    <n v="42000"/>
    <n v="1"/>
    <s v="PTI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1"/>
  </r>
  <r>
    <x v="215"/>
    <x v="215"/>
    <x v="10"/>
    <s v="ORISIN"/>
    <x v="0"/>
    <n v="83500"/>
    <n v="1"/>
    <s v="GSM"/>
    <s v=""/>
    <n v="1"/>
    <n v="1"/>
    <n v="0"/>
    <n v="0"/>
    <n v="0"/>
    <n v="1"/>
    <n v="0"/>
    <n v="1"/>
    <n v="0"/>
    <n v="0"/>
    <n v="0"/>
    <n v="0"/>
    <n v="0"/>
    <n v="0"/>
    <n v="1"/>
    <n v="0"/>
    <n v="0"/>
    <n v="1"/>
    <n v="1"/>
    <n v="1"/>
    <n v="1"/>
    <n v="0"/>
    <n v="0"/>
    <n v="0"/>
    <n v="0"/>
    <n v="0"/>
    <n v="0"/>
    <n v="1"/>
    <n v="1"/>
    <n v="1"/>
    <x v="0"/>
    <n v="3"/>
  </r>
  <r>
    <x v="216"/>
    <x v="216"/>
    <x v="10"/>
    <s v="ORISIN"/>
    <x v="0"/>
    <n v="38500"/>
    <n v="1"/>
    <s v="HKJ"/>
    <s v=""/>
    <n v="1"/>
    <n v="1"/>
    <n v="0"/>
    <n v="1"/>
    <n v="0"/>
    <n v="1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0"/>
    <n v="1"/>
    <n v="1"/>
    <n v="1"/>
    <x v="0"/>
    <n v="2"/>
  </r>
  <r>
    <x v="217"/>
    <x v="217"/>
    <x v="0"/>
    <s v="ORISIN"/>
    <x v="0"/>
    <n v="135000"/>
    <n v="1"/>
    <s v="GSM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0"/>
  </r>
  <r>
    <x v="218"/>
    <x v="218"/>
    <x v="11"/>
    <s v="ORISIN"/>
    <x v="0"/>
    <n v="36000"/>
    <n v="1"/>
    <s v="GSM"/>
    <s v=""/>
    <s v="1"/>
    <n v="1"/>
    <n v="0"/>
    <n v="0"/>
    <n v="0"/>
    <n v="0"/>
    <n v="1"/>
    <n v="0"/>
    <n v="0"/>
    <n v="0"/>
    <n v="0"/>
    <n v="1"/>
    <n v="1"/>
    <n v="0"/>
    <n v="1"/>
    <n v="0"/>
    <n v="0"/>
    <n v="0"/>
    <n v="1"/>
    <n v="1"/>
    <n v="0"/>
    <n v="0"/>
    <n v="0"/>
    <n v="1"/>
    <n v="2"/>
    <n v="1"/>
    <n v="0"/>
    <n v="2"/>
    <n v="1"/>
    <n v="2"/>
    <x v="0"/>
    <n v="2"/>
  </r>
  <r>
    <x v="219"/>
    <x v="219"/>
    <x v="9"/>
    <s v="ORISIN"/>
    <x v="0"/>
    <n v="45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0"/>
    <n v="1"/>
  </r>
  <r>
    <x v="220"/>
    <x v="219"/>
    <x v="9"/>
    <s v="ORISIN"/>
    <x v="0"/>
    <n v="41000"/>
    <n v="1"/>
    <s v="GSM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0"/>
  </r>
  <r>
    <x v="221"/>
    <x v="220"/>
    <x v="10"/>
    <s v="ORISIN"/>
    <x v="0"/>
    <n v="57500"/>
    <n v="1"/>
    <s v="HKJ"/>
    <s v=""/>
    <s v="1"/>
    <n v="1"/>
    <n v="0"/>
    <n v="0"/>
    <n v="0"/>
    <n v="1"/>
    <n v="0"/>
    <n v="1"/>
    <n v="0"/>
    <n v="0"/>
    <n v="0"/>
    <n v="0"/>
    <n v="0"/>
    <n v="0"/>
    <n v="1"/>
    <n v="0"/>
    <n v="0"/>
    <n v="1"/>
    <n v="1"/>
    <n v="1"/>
    <n v="1"/>
    <n v="0"/>
    <n v="0"/>
    <n v="0"/>
    <n v="0"/>
    <n v="0"/>
    <n v="0"/>
    <n v="1"/>
    <n v="1"/>
    <n v="1"/>
    <x v="0"/>
    <n v="3"/>
  </r>
  <r>
    <x v="222"/>
    <x v="221"/>
    <x v="6"/>
    <s v="ORISIN"/>
    <x v="0"/>
    <n v="31000"/>
    <n v="1"/>
    <s v=""/>
    <s v=""/>
    <n v="1"/>
    <n v="1"/>
    <n v="0"/>
    <n v="1"/>
    <n v="0"/>
    <n v="0"/>
    <n v="1"/>
    <n v="0"/>
    <n v="0"/>
    <n v="0"/>
    <n v="1"/>
    <n v="0"/>
    <n v="0"/>
    <n v="0"/>
    <n v="1"/>
    <n v="1"/>
    <n v="1"/>
    <n v="0"/>
    <n v="1"/>
    <n v="1"/>
    <n v="0"/>
    <n v="0"/>
    <n v="1"/>
    <n v="0"/>
    <n v="0"/>
    <n v="0"/>
    <n v="0"/>
    <n v="1"/>
    <n v="1"/>
    <n v="1"/>
    <x v="0"/>
    <n v="2"/>
  </r>
  <r>
    <x v="223"/>
    <x v="222"/>
    <x v="2"/>
    <s v="ORISIN"/>
    <x v="0"/>
    <n v="62000"/>
    <n v="1"/>
    <s v="GSM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2"/>
    <n v="2"/>
    <x v="0"/>
    <n v="1"/>
  </r>
  <r>
    <x v="224"/>
    <x v="223"/>
    <x v="2"/>
    <s v="ORISIN"/>
    <x v="0"/>
    <n v="57000"/>
    <n v="1"/>
    <s v="HKJ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0"/>
    <n v="1"/>
  </r>
  <r>
    <x v="225"/>
    <x v="224"/>
    <x v="0"/>
    <s v="ORISIN"/>
    <x v="0"/>
    <n v="197500"/>
    <n v="1"/>
    <s v="HJ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0"/>
    <n v="0"/>
  </r>
  <r>
    <x v="226"/>
    <x v="225"/>
    <x v="7"/>
    <s v="ORISIN"/>
    <x v="0"/>
    <n v="24000"/>
    <n v="1"/>
    <s v="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n v="2"/>
    <x v="0"/>
    <n v="0"/>
  </r>
  <r>
    <x v="227"/>
    <x v="226"/>
    <x v="2"/>
    <s v="ORISIN"/>
    <x v="3"/>
    <n v="55000"/>
    <n v="1"/>
    <s v="GSM"/>
    <s v=""/>
    <s v="2"/>
    <n v="1"/>
    <n v="0"/>
    <n v="2"/>
    <n v="0"/>
    <n v="2"/>
    <n v="0"/>
    <n v="0"/>
    <n v="0"/>
    <n v="4"/>
    <n v="1"/>
    <n v="2"/>
    <n v="3"/>
    <n v="0"/>
    <n v="4"/>
    <n v="2"/>
    <n v="2"/>
    <n v="2"/>
    <n v="2"/>
    <n v="0"/>
    <n v="0"/>
    <n v="4"/>
    <n v="5"/>
    <n v="6"/>
    <n v="5"/>
    <n v="3"/>
    <n v="0"/>
    <n v="6"/>
    <n v="4"/>
    <n v="6"/>
    <x v="0"/>
    <n v="3"/>
  </r>
  <r>
    <x v="228"/>
    <x v="227"/>
    <x v="0"/>
    <s v="ORISIN"/>
    <x v="0"/>
    <n v="5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0"/>
    <n v="0"/>
  </r>
  <r>
    <x v="229"/>
    <x v="228"/>
    <x v="0"/>
    <s v="ORISIN"/>
    <x v="0"/>
    <n v="22038.592299284599"/>
    <n v="1"/>
    <s v="GSM"/>
    <s v=""/>
    <n v="1"/>
    <n v="1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0"/>
    <n v="0"/>
    <n v="0"/>
    <n v="1"/>
    <n v="1"/>
    <n v="0"/>
    <n v="0"/>
    <x v="0"/>
    <n v="0"/>
  </r>
  <r>
    <x v="230"/>
    <x v="229"/>
    <x v="7"/>
    <s v="ORISIN"/>
    <x v="0"/>
    <n v="52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0"/>
    <n v="0"/>
  </r>
  <r>
    <x v="231"/>
    <x v="230"/>
    <x v="0"/>
    <s v="ORISIN"/>
    <x v="0"/>
    <n v="32578.788616333699"/>
    <n v="1"/>
    <s v="SLT"/>
    <s v=""/>
    <s v="1"/>
    <n v="1"/>
    <n v="1"/>
    <n v="0"/>
    <n v="0"/>
    <n v="1"/>
    <n v="0"/>
    <n v="1"/>
    <n v="0"/>
    <n v="0"/>
    <n v="0"/>
    <n v="0"/>
    <n v="0"/>
    <n v="0"/>
    <n v="1"/>
    <n v="1"/>
    <n v="0"/>
    <n v="1"/>
    <n v="1"/>
    <n v="1"/>
    <n v="1"/>
    <n v="0"/>
    <n v="0"/>
    <n v="0"/>
    <n v="0"/>
    <n v="0"/>
    <n v="1"/>
    <n v="1"/>
    <n v="0"/>
    <n v="0"/>
    <x v="0"/>
    <n v="0"/>
  </r>
  <r>
    <x v="232"/>
    <x v="231"/>
    <x v="1"/>
    <s v="IMITAS"/>
    <x v="0"/>
    <n v="12000"/>
    <n v="1"/>
    <s v="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0"/>
    <n v="2"/>
  </r>
  <r>
    <x v="233"/>
    <x v="232"/>
    <x v="0"/>
    <s v="ORISIN"/>
    <x v="0"/>
    <n v="75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234"/>
    <x v="233"/>
    <x v="0"/>
    <s v="ORISIN"/>
    <x v="0"/>
    <n v="62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235"/>
    <x v="234"/>
    <x v="0"/>
    <s v="ORISIN"/>
    <x v="0"/>
    <n v="77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236"/>
    <x v="235"/>
    <x v="7"/>
    <s v="ORISIN"/>
    <x v="0"/>
    <n v="46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0"/>
  </r>
  <r>
    <x v="237"/>
    <x v="236"/>
    <x v="7"/>
    <s v="ORISIN"/>
    <x v="0"/>
    <n v="77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0"/>
  </r>
  <r>
    <x v="238"/>
    <x v="237"/>
    <x v="7"/>
    <s v="ORISIN"/>
    <x v="0"/>
    <n v="89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0"/>
  </r>
  <r>
    <x v="239"/>
    <x v="238"/>
    <x v="4"/>
    <s v="OLIGEN"/>
    <x v="0"/>
    <n v="85000"/>
    <n v="1"/>
    <s v="GSM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0"/>
    <n v="4"/>
  </r>
  <r>
    <x v="240"/>
    <x v="239"/>
    <x v="1"/>
    <s v="IMITAS"/>
    <x v="0"/>
    <n v="265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2"/>
  </r>
  <r>
    <x v="241"/>
    <x v="240"/>
    <x v="1"/>
    <s v="ORISIN"/>
    <x v="3"/>
    <n v="28800"/>
    <n v="1"/>
    <s v="GSM"/>
    <s v=""/>
    <n v="1"/>
    <n v="1"/>
    <n v="2"/>
    <n v="1"/>
    <n v="1"/>
    <n v="0"/>
    <n v="0"/>
    <n v="0"/>
    <n v="1"/>
    <n v="0"/>
    <n v="0"/>
    <n v="0"/>
    <n v="0"/>
    <n v="2"/>
    <n v="2"/>
    <n v="3"/>
    <n v="2"/>
    <n v="1"/>
    <n v="0"/>
    <n v="0"/>
    <n v="1"/>
    <n v="1"/>
    <n v="0"/>
    <n v="0"/>
    <n v="0"/>
    <n v="2"/>
    <n v="4"/>
    <n v="4"/>
    <n v="2"/>
    <n v="4"/>
    <x v="0"/>
    <n v="2"/>
  </r>
  <r>
    <x v="242"/>
    <x v="241"/>
    <x v="1"/>
    <s v="IMITAS"/>
    <x v="0"/>
    <n v="2808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0"/>
    <n v="2"/>
  </r>
  <r>
    <x v="243"/>
    <x v="242"/>
    <x v="1"/>
    <s v="IMITAS"/>
    <x v="2"/>
    <n v="31500"/>
    <n v="1"/>
    <s v="GSM"/>
    <s v=""/>
    <n v="1"/>
    <n v="1"/>
    <n v="0"/>
    <n v="0"/>
    <n v="1"/>
    <n v="1"/>
    <n v="0"/>
    <n v="0"/>
    <n v="1"/>
    <n v="0"/>
    <n v="0"/>
    <n v="1"/>
    <n v="0"/>
    <n v="1"/>
    <n v="1"/>
    <n v="0"/>
    <n v="1"/>
    <n v="2"/>
    <n v="1"/>
    <n v="0"/>
    <n v="1"/>
    <n v="1"/>
    <n v="0"/>
    <n v="1"/>
    <n v="1"/>
    <n v="1"/>
    <n v="1"/>
    <n v="2"/>
    <n v="1"/>
    <n v="2"/>
    <x v="0"/>
    <n v="2"/>
  </r>
  <r>
    <x v="244"/>
    <x v="243"/>
    <x v="1"/>
    <s v="ORISIN"/>
    <x v="3"/>
    <n v="34000"/>
    <n v="1"/>
    <s v="GSM"/>
    <s v=""/>
    <n v="1"/>
    <n v="1"/>
    <n v="1"/>
    <n v="2"/>
    <n v="1"/>
    <n v="1"/>
    <n v="2"/>
    <n v="0"/>
    <n v="0"/>
    <n v="0"/>
    <n v="0"/>
    <n v="1"/>
    <n v="0"/>
    <n v="1"/>
    <n v="2"/>
    <n v="3"/>
    <n v="3"/>
    <n v="2"/>
    <n v="3"/>
    <n v="2"/>
    <n v="0"/>
    <n v="0"/>
    <n v="0"/>
    <n v="1"/>
    <n v="1"/>
    <n v="1"/>
    <n v="2"/>
    <n v="3"/>
    <n v="2"/>
    <n v="3"/>
    <x v="0"/>
    <n v="3"/>
  </r>
  <r>
    <x v="245"/>
    <x v="244"/>
    <x v="4"/>
    <s v="OLIGEN"/>
    <x v="3"/>
    <n v="59000"/>
    <n v="2"/>
    <s v="HKJ"/>
    <s v=""/>
    <n v="1"/>
    <n v="1"/>
    <n v="0"/>
    <n v="1"/>
    <n v="0"/>
    <n v="0"/>
    <n v="1"/>
    <n v="1"/>
    <n v="2"/>
    <n v="0"/>
    <n v="2"/>
    <n v="1"/>
    <n v="0"/>
    <n v="0"/>
    <n v="2"/>
    <n v="1"/>
    <n v="1"/>
    <n v="0"/>
    <n v="1"/>
    <n v="2"/>
    <n v="3"/>
    <n v="2"/>
    <n v="2"/>
    <n v="1"/>
    <n v="1"/>
    <n v="0"/>
    <n v="0"/>
    <n v="3"/>
    <n v="2"/>
    <n v="3"/>
    <x v="0"/>
    <n v="2"/>
  </r>
  <r>
    <x v="246"/>
    <x v="245"/>
    <x v="13"/>
    <s v="IMITAS"/>
    <x v="1"/>
    <n v="4000"/>
    <n v="20"/>
    <s v="ATFS"/>
    <s v=""/>
    <n v="1"/>
    <n v="5"/>
    <n v="95"/>
    <n v="102"/>
    <n v="98"/>
    <n v="104"/>
    <n v="54"/>
    <n v="60"/>
    <n v="87"/>
    <n v="130"/>
    <n v="68"/>
    <n v="33"/>
    <n v="39"/>
    <n v="51"/>
    <n v="130"/>
    <n v="197"/>
    <n v="200"/>
    <n v="202"/>
    <n v="158"/>
    <n v="114"/>
    <n v="147"/>
    <n v="217"/>
    <n v="198"/>
    <n v="163"/>
    <n v="72"/>
    <n v="90"/>
    <n v="146"/>
    <n v="217"/>
    <n v="130"/>
    <n v="217"/>
    <x v="0"/>
    <n v="7"/>
  </r>
  <r>
    <x v="247"/>
    <x v="246"/>
    <x v="0"/>
    <s v="ORISIN"/>
    <x v="0"/>
    <n v="65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x v="0"/>
    <n v="0"/>
  </r>
  <r>
    <x v="248"/>
    <x v="247"/>
    <x v="3"/>
    <s v="ORISIN"/>
    <x v="0"/>
    <n v="12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0"/>
    <n v="0"/>
  </r>
  <r>
    <x v="249"/>
    <x v="248"/>
    <x v="3"/>
    <s v="ORISIN"/>
    <x v="0"/>
    <n v="15000"/>
    <n v="1"/>
    <s v="SLT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0"/>
    <n v="0"/>
  </r>
  <r>
    <x v="250"/>
    <x v="249"/>
    <x v="3"/>
    <s v="ORISIN"/>
    <x v="0"/>
    <n v="6000"/>
    <n v="1"/>
    <s v="SLT"/>
    <s v="NSA"/>
    <n v="1"/>
    <n v="1"/>
    <n v="0"/>
    <n v="0"/>
    <n v="0"/>
    <n v="0"/>
    <n v="4"/>
    <n v="0"/>
    <n v="0"/>
    <n v="0"/>
    <n v="0"/>
    <n v="0"/>
    <n v="0"/>
    <n v="0"/>
    <n v="4"/>
    <n v="0"/>
    <n v="0"/>
    <n v="0"/>
    <n v="4"/>
    <n v="4"/>
    <n v="0"/>
    <n v="0"/>
    <n v="0"/>
    <n v="0"/>
    <n v="0"/>
    <n v="0"/>
    <n v="0"/>
    <n v="4"/>
    <n v="4"/>
    <n v="4"/>
    <x v="0"/>
    <n v="3"/>
  </r>
  <r>
    <x v="251"/>
    <x v="250"/>
    <x v="4"/>
    <s v="OLIGEN"/>
    <x v="1"/>
    <n v="66000"/>
    <n v="2"/>
    <s v="HKJ"/>
    <s v=""/>
    <s v="2"/>
    <n v="1"/>
    <n v="2"/>
    <n v="4"/>
    <n v="8"/>
    <n v="5"/>
    <n v="3"/>
    <n v="5"/>
    <n v="7"/>
    <n v="3"/>
    <n v="4"/>
    <n v="2"/>
    <n v="1"/>
    <n v="5"/>
    <n v="8"/>
    <n v="6"/>
    <n v="12"/>
    <n v="13"/>
    <n v="8"/>
    <n v="8"/>
    <n v="12"/>
    <n v="10"/>
    <n v="7"/>
    <n v="5"/>
    <n v="3"/>
    <n v="6"/>
    <n v="7"/>
    <n v="13"/>
    <n v="8"/>
    <n v="13"/>
    <x v="0"/>
    <n v="19"/>
  </r>
  <r>
    <x v="252"/>
    <x v="251"/>
    <x v="4"/>
    <s v="OLIGEN"/>
    <x v="3"/>
    <n v="51500"/>
    <n v="2"/>
    <s v="HKJ"/>
    <s v=""/>
    <s v="3"/>
    <n v="1"/>
    <n v="1"/>
    <n v="0"/>
    <n v="1"/>
    <n v="1"/>
    <n v="1"/>
    <n v="0"/>
    <n v="2"/>
    <n v="2"/>
    <n v="0"/>
    <n v="3"/>
    <n v="1"/>
    <n v="1"/>
    <n v="3"/>
    <n v="1"/>
    <n v="1"/>
    <n v="2"/>
    <n v="2"/>
    <n v="1"/>
    <n v="2"/>
    <n v="4"/>
    <n v="2"/>
    <n v="5"/>
    <n v="4"/>
    <n v="2"/>
    <n v="2"/>
    <n v="5"/>
    <n v="3"/>
    <n v="5"/>
    <x v="0"/>
    <n v="4"/>
  </r>
  <r>
    <x v="253"/>
    <x v="252"/>
    <x v="4"/>
    <s v="ORISIN"/>
    <x v="3"/>
    <n v="13000"/>
    <n v="2"/>
    <s v="GSM"/>
    <s v=""/>
    <s v="6"/>
    <n v="1"/>
    <n v="1"/>
    <n v="3"/>
    <n v="2"/>
    <n v="3"/>
    <n v="3"/>
    <n v="1"/>
    <n v="3"/>
    <n v="2"/>
    <n v="1"/>
    <n v="2"/>
    <n v="4"/>
    <n v="3"/>
    <n v="4"/>
    <n v="4"/>
    <n v="5"/>
    <n v="5"/>
    <n v="6"/>
    <n v="4"/>
    <n v="4"/>
    <n v="5"/>
    <n v="3"/>
    <n v="4"/>
    <n v="6"/>
    <n v="7"/>
    <n v="4"/>
    <n v="7"/>
    <n v="4"/>
    <n v="7"/>
    <x v="0"/>
    <n v="7"/>
  </r>
  <r>
    <x v="254"/>
    <x v="253"/>
    <x v="4"/>
    <s v="ORISIN"/>
    <x v="3"/>
    <n v="18500"/>
    <n v="2"/>
    <s v="GSM"/>
    <s v=""/>
    <n v="1"/>
    <n v="1"/>
    <n v="0"/>
    <n v="1"/>
    <n v="4"/>
    <n v="4"/>
    <n v="1"/>
    <n v="0"/>
    <n v="2"/>
    <n v="2"/>
    <n v="2"/>
    <n v="2"/>
    <n v="1"/>
    <n v="0"/>
    <n v="4"/>
    <n v="1"/>
    <n v="5"/>
    <n v="8"/>
    <n v="5"/>
    <n v="1"/>
    <n v="2"/>
    <n v="4"/>
    <n v="4"/>
    <n v="4"/>
    <n v="3"/>
    <n v="1"/>
    <n v="0"/>
    <n v="8"/>
    <n v="4"/>
    <n v="8"/>
    <x v="0"/>
    <n v="9"/>
  </r>
  <r>
    <x v="255"/>
    <x v="254"/>
    <x v="0"/>
    <s v="ORISIN"/>
    <x v="0"/>
    <n v="53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0"/>
    <n v="0"/>
  </r>
  <r>
    <x v="256"/>
    <x v="255"/>
    <x v="0"/>
    <s v="ORISIN"/>
    <x v="0"/>
    <n v="1240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257"/>
    <x v="256"/>
    <x v="0"/>
    <s v="ORISIN"/>
    <x v="0"/>
    <n v="71500"/>
    <n v="1"/>
    <s v="SLT"/>
    <s v="NSA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0"/>
  </r>
  <r>
    <x v="258"/>
    <x v="257"/>
    <x v="0"/>
    <s v="ORISIN"/>
    <x v="0"/>
    <n v="53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0"/>
    <n v="0"/>
  </r>
  <r>
    <x v="259"/>
    <x v="258"/>
    <x v="1"/>
    <s v="ORISIN"/>
    <x v="3"/>
    <n v="41000"/>
    <n v="1"/>
    <s v="GSM"/>
    <s v="NSA"/>
    <s v="3"/>
    <n v="1"/>
    <n v="2"/>
    <n v="0"/>
    <n v="1"/>
    <n v="0"/>
    <n v="1"/>
    <n v="0"/>
    <n v="0"/>
    <n v="1"/>
    <n v="1"/>
    <n v="2"/>
    <n v="1"/>
    <n v="0"/>
    <n v="2"/>
    <n v="2"/>
    <n v="1"/>
    <n v="1"/>
    <n v="1"/>
    <n v="1"/>
    <n v="0"/>
    <n v="1"/>
    <n v="2"/>
    <n v="3"/>
    <n v="3"/>
    <n v="1"/>
    <n v="2"/>
    <n v="3"/>
    <n v="2"/>
    <n v="3"/>
    <x v="0"/>
    <n v="3"/>
  </r>
  <r>
    <x v="260"/>
    <x v="259"/>
    <x v="1"/>
    <s v="ORISIN"/>
    <x v="0"/>
    <n v="48250"/>
    <n v="1"/>
    <s v="GSM"/>
    <s v="NSA"/>
    <n v="1"/>
    <n v="1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1"/>
    <n v="1"/>
    <n v="1"/>
    <n v="1"/>
    <n v="1"/>
    <n v="0"/>
    <n v="1"/>
    <n v="1"/>
    <n v="1"/>
    <x v="0"/>
    <n v="0"/>
  </r>
  <r>
    <x v="261"/>
    <x v="260"/>
    <x v="1"/>
    <s v="ORISIN"/>
    <x v="3"/>
    <n v="31000"/>
    <n v="1"/>
    <s v="GSM"/>
    <s v="NSA"/>
    <n v="1"/>
    <n v="1"/>
    <n v="1"/>
    <n v="0"/>
    <n v="0"/>
    <n v="0"/>
    <n v="0"/>
    <n v="0"/>
    <n v="2"/>
    <n v="4"/>
    <n v="2"/>
    <n v="0"/>
    <n v="1"/>
    <n v="0"/>
    <n v="4"/>
    <n v="1"/>
    <n v="0"/>
    <n v="0"/>
    <n v="0"/>
    <n v="0"/>
    <n v="2"/>
    <n v="6"/>
    <n v="6"/>
    <n v="4"/>
    <n v="1"/>
    <n v="1"/>
    <n v="1"/>
    <n v="6"/>
    <n v="4"/>
    <n v="6"/>
    <x v="0"/>
    <n v="3"/>
  </r>
  <r>
    <x v="262"/>
    <x v="261"/>
    <x v="1"/>
    <s v="ORISIN"/>
    <x v="2"/>
    <n v="26000"/>
    <n v="1"/>
    <s v=""/>
    <s v=""/>
    <n v="1"/>
    <n v="1"/>
    <n v="0"/>
    <n v="0"/>
    <n v="0"/>
    <n v="0"/>
    <n v="0"/>
    <n v="0"/>
    <n v="0"/>
    <n v="4"/>
    <n v="1"/>
    <n v="0"/>
    <n v="1"/>
    <n v="0"/>
    <n v="4"/>
    <n v="0"/>
    <n v="0"/>
    <n v="0"/>
    <n v="0"/>
    <n v="0"/>
    <n v="0"/>
    <n v="4"/>
    <n v="5"/>
    <n v="4"/>
    <n v="1"/>
    <n v="1"/>
    <n v="0"/>
    <n v="5"/>
    <n v="4"/>
    <n v="5"/>
    <x v="0"/>
    <n v="2"/>
  </r>
  <r>
    <x v="263"/>
    <x v="262"/>
    <x v="0"/>
    <s v="OLIGEN"/>
    <x v="0"/>
    <n v="5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0"/>
  </r>
  <r>
    <x v="264"/>
    <x v="261"/>
    <x v="1"/>
    <s v="ORISIN"/>
    <x v="2"/>
    <n v="46000"/>
    <n v="1"/>
    <s v="GSM"/>
    <s v="NSA"/>
    <s v="1"/>
    <n v="1"/>
    <n v="1"/>
    <n v="0"/>
    <n v="0"/>
    <n v="0"/>
    <n v="0"/>
    <n v="0"/>
    <n v="2"/>
    <n v="0"/>
    <n v="1"/>
    <n v="0"/>
    <n v="0"/>
    <n v="0"/>
    <n v="2"/>
    <n v="1"/>
    <n v="0"/>
    <n v="0"/>
    <n v="0"/>
    <n v="0"/>
    <n v="2"/>
    <n v="2"/>
    <n v="1"/>
    <n v="0"/>
    <n v="0"/>
    <n v="0"/>
    <n v="1"/>
    <n v="2"/>
    <n v="2"/>
    <n v="2"/>
    <x v="0"/>
    <n v="0"/>
  </r>
  <r>
    <x v="265"/>
    <x v="263"/>
    <x v="5"/>
    <s v="ORISIN"/>
    <x v="0"/>
    <n v="12000"/>
    <n v="1"/>
    <s v="BNMKMR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0"/>
    <n v="2"/>
  </r>
  <r>
    <x v="266"/>
    <x v="264"/>
    <x v="5"/>
    <s v="ORISIN"/>
    <x v="0"/>
    <n v="1298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0"/>
    <n v="0"/>
  </r>
  <r>
    <x v="267"/>
    <x v="265"/>
    <x v="5"/>
    <s v="ORISIN"/>
    <x v="0"/>
    <n v="15000"/>
    <n v="1"/>
    <s v="SLT"/>
    <s v="NSA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0"/>
    <n v="2"/>
  </r>
  <r>
    <x v="268"/>
    <x v="264"/>
    <x v="5"/>
    <s v="ORISIN"/>
    <x v="0"/>
    <n v="12000"/>
    <n v="1"/>
    <s v="GSM"/>
    <s v="NSA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0"/>
    <n v="1"/>
  </r>
  <r>
    <x v="269"/>
    <x v="266"/>
    <x v="0"/>
    <s v="ORISIN"/>
    <x v="0"/>
    <n v="8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0"/>
    <n v="0"/>
  </r>
  <r>
    <x v="270"/>
    <x v="267"/>
    <x v="5"/>
    <s v="ORISIN"/>
    <x v="1"/>
    <n v="24500"/>
    <n v="1"/>
    <s v="SLT"/>
    <s v="NSA"/>
    <s v="1"/>
    <n v="1"/>
    <n v="3"/>
    <n v="1"/>
    <n v="3"/>
    <n v="3"/>
    <n v="3"/>
    <n v="3"/>
    <n v="1"/>
    <n v="4"/>
    <n v="5"/>
    <n v="1"/>
    <n v="6"/>
    <n v="0"/>
    <n v="6"/>
    <n v="4"/>
    <n v="4"/>
    <n v="6"/>
    <n v="6"/>
    <n v="6"/>
    <n v="4"/>
    <n v="5"/>
    <n v="9"/>
    <n v="5"/>
    <n v="7"/>
    <n v="6"/>
    <n v="3"/>
    <n v="9"/>
    <n v="6"/>
    <n v="9"/>
    <x v="0"/>
    <n v="6"/>
  </r>
  <r>
    <x v="271"/>
    <x v="268"/>
    <x v="5"/>
    <s v="ORISIN"/>
    <x v="3"/>
    <n v="12000"/>
    <n v="1"/>
    <s v=""/>
    <s v=""/>
    <n v="1"/>
    <n v="1"/>
    <n v="1"/>
    <n v="4"/>
    <n v="2"/>
    <n v="3"/>
    <n v="5"/>
    <n v="0"/>
    <n v="0"/>
    <n v="0"/>
    <n v="0"/>
    <n v="0"/>
    <n v="0"/>
    <n v="0"/>
    <n v="5"/>
    <n v="5"/>
    <n v="6"/>
    <n v="5"/>
    <n v="8"/>
    <n v="5"/>
    <n v="0"/>
    <n v="0"/>
    <n v="0"/>
    <n v="0"/>
    <n v="0"/>
    <n v="0"/>
    <n v="1"/>
    <n v="8"/>
    <n v="5"/>
    <n v="8"/>
    <x v="0"/>
    <n v="0"/>
  </r>
  <r>
    <x v="272"/>
    <x v="269"/>
    <x v="5"/>
    <s v="ORISIN"/>
    <x v="3"/>
    <n v="12000"/>
    <n v="1"/>
    <s v="GSM"/>
    <s v="NSA"/>
    <s v="2"/>
    <n v="1"/>
    <n v="1"/>
    <n v="2"/>
    <n v="2"/>
    <n v="3"/>
    <n v="3"/>
    <n v="2"/>
    <n v="3"/>
    <n v="1"/>
    <n v="1"/>
    <n v="2"/>
    <n v="1"/>
    <n v="0"/>
    <n v="3"/>
    <n v="3"/>
    <n v="4"/>
    <n v="5"/>
    <n v="6"/>
    <n v="5"/>
    <n v="5"/>
    <n v="4"/>
    <n v="2"/>
    <n v="3"/>
    <n v="3"/>
    <n v="1"/>
    <n v="1"/>
    <n v="6"/>
    <n v="3"/>
    <n v="6"/>
    <x v="0"/>
    <n v="6"/>
  </r>
  <r>
    <x v="273"/>
    <x v="270"/>
    <x v="5"/>
    <s v="ORISIN"/>
    <x v="1"/>
    <n v="12000"/>
    <n v="1"/>
    <s v="GSM"/>
    <s v="NSA"/>
    <s v="5"/>
    <n v="1"/>
    <n v="1"/>
    <n v="1"/>
    <n v="3"/>
    <n v="6"/>
    <n v="5"/>
    <n v="0"/>
    <n v="4"/>
    <n v="0"/>
    <n v="5"/>
    <n v="6"/>
    <n v="4"/>
    <n v="3"/>
    <n v="6"/>
    <n v="2"/>
    <n v="4"/>
    <n v="9"/>
    <n v="11"/>
    <n v="5"/>
    <n v="4"/>
    <n v="4"/>
    <n v="5"/>
    <n v="6"/>
    <n v="10"/>
    <n v="7"/>
    <n v="4"/>
    <n v="11"/>
    <n v="6"/>
    <n v="11"/>
    <x v="0"/>
    <n v="7"/>
  </r>
  <r>
    <x v="274"/>
    <x v="271"/>
    <x v="5"/>
    <s v="ORISIN"/>
    <x v="0"/>
    <n v="13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0"/>
    <n v="2"/>
  </r>
  <r>
    <x v="275"/>
    <x v="272"/>
    <x v="5"/>
    <s v="ORISIN"/>
    <x v="0"/>
    <n v="12000"/>
    <n v="1"/>
    <s v="SLT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0"/>
    <n v="2"/>
  </r>
  <r>
    <x v="276"/>
    <x v="273"/>
    <x v="5"/>
    <s v="ORISIN"/>
    <x v="2"/>
    <n v="16000"/>
    <n v="1"/>
    <s v="GSM"/>
    <s v="NSA"/>
    <s v="1"/>
    <n v="1"/>
    <n v="0"/>
    <n v="0"/>
    <n v="0"/>
    <n v="2"/>
    <n v="0"/>
    <n v="0"/>
    <n v="1"/>
    <n v="1"/>
    <n v="0"/>
    <n v="0"/>
    <n v="2"/>
    <n v="0"/>
    <n v="2"/>
    <n v="0"/>
    <n v="0"/>
    <n v="2"/>
    <n v="2"/>
    <n v="0"/>
    <n v="1"/>
    <n v="2"/>
    <n v="1"/>
    <n v="1"/>
    <n v="2"/>
    <n v="2"/>
    <n v="0"/>
    <n v="2"/>
    <n v="2"/>
    <n v="2"/>
    <x v="0"/>
    <n v="2"/>
  </r>
  <r>
    <x v="277"/>
    <x v="274"/>
    <x v="5"/>
    <s v="ORISIN"/>
    <x v="0"/>
    <n v="17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1"/>
  </r>
  <r>
    <x v="278"/>
    <x v="275"/>
    <x v="5"/>
    <s v="ORISIN"/>
    <x v="0"/>
    <n v="13500"/>
    <n v="1"/>
    <s v="GSM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2"/>
    <x v="0"/>
    <n v="1"/>
  </r>
  <r>
    <x v="279"/>
    <x v="276"/>
    <x v="5"/>
    <s v="ORISIN"/>
    <x v="3"/>
    <n v="13000"/>
    <n v="1"/>
    <s v="GSM"/>
    <s v="NSA"/>
    <s v="4"/>
    <n v="1"/>
    <n v="0"/>
    <n v="0"/>
    <n v="2"/>
    <n v="2"/>
    <n v="0"/>
    <n v="2"/>
    <n v="0"/>
    <n v="2"/>
    <n v="1"/>
    <n v="0"/>
    <n v="2"/>
    <n v="2"/>
    <n v="2"/>
    <n v="0"/>
    <n v="2"/>
    <n v="4"/>
    <n v="2"/>
    <n v="2"/>
    <n v="2"/>
    <n v="2"/>
    <n v="3"/>
    <n v="2"/>
    <n v="2"/>
    <n v="4"/>
    <n v="2"/>
    <n v="4"/>
    <n v="2"/>
    <n v="4"/>
    <x v="0"/>
    <n v="2"/>
  </r>
  <r>
    <x v="280"/>
    <x v="277"/>
    <x v="5"/>
    <s v="ORISIN"/>
    <x v="3"/>
    <n v="15000"/>
    <n v="1"/>
    <s v="GSM"/>
    <s v="NSA"/>
    <s v="3"/>
    <n v="1"/>
    <n v="6"/>
    <n v="0"/>
    <n v="4"/>
    <n v="0"/>
    <n v="4"/>
    <n v="2"/>
    <n v="0"/>
    <n v="6"/>
    <n v="0"/>
    <n v="0"/>
    <n v="0"/>
    <n v="0"/>
    <n v="6"/>
    <n v="6"/>
    <n v="4"/>
    <n v="4"/>
    <n v="4"/>
    <n v="6"/>
    <n v="2"/>
    <n v="6"/>
    <n v="6"/>
    <n v="6"/>
    <n v="0"/>
    <n v="0"/>
    <n v="6"/>
    <n v="6"/>
    <n v="6"/>
    <n v="6"/>
    <x v="0"/>
    <n v="10"/>
  </r>
  <r>
    <x v="281"/>
    <x v="278"/>
    <x v="5"/>
    <s v="ORISIN"/>
    <x v="3"/>
    <n v="6500"/>
    <n v="1"/>
    <s v="GSM"/>
    <s v="NSA"/>
    <s v="2"/>
    <n v="1"/>
    <n v="2"/>
    <n v="0"/>
    <n v="6"/>
    <n v="2"/>
    <n v="0"/>
    <n v="4"/>
    <n v="0"/>
    <n v="2"/>
    <n v="0"/>
    <n v="0"/>
    <n v="0"/>
    <n v="0"/>
    <n v="6"/>
    <n v="2"/>
    <n v="6"/>
    <n v="8"/>
    <n v="2"/>
    <n v="4"/>
    <n v="4"/>
    <n v="2"/>
    <n v="2"/>
    <n v="2"/>
    <n v="0"/>
    <n v="0"/>
    <n v="2"/>
    <n v="8"/>
    <n v="6"/>
    <n v="8"/>
    <x v="0"/>
    <n v="8"/>
  </r>
  <r>
    <x v="282"/>
    <x v="279"/>
    <x v="5"/>
    <s v="ORISIN"/>
    <x v="0"/>
    <n v="28000"/>
    <n v="1"/>
    <s v="SLT"/>
    <s v=""/>
    <s v="2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0"/>
    <n v="4"/>
  </r>
  <r>
    <x v="283"/>
    <x v="280"/>
    <x v="5"/>
    <s v="ORISIN"/>
    <x v="0"/>
    <n v="9000"/>
    <n v="1"/>
    <s v="SLT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0"/>
    <n v="2"/>
  </r>
  <r>
    <x v="284"/>
    <x v="281"/>
    <x v="5"/>
    <s v="ORISIN"/>
    <x v="0"/>
    <n v="14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0"/>
    <n v="2"/>
  </r>
  <r>
    <x v="285"/>
    <x v="282"/>
    <x v="5"/>
    <s v="ORISIN"/>
    <x v="2"/>
    <n v="14000"/>
    <n v="1"/>
    <s v="GSM"/>
    <s v=""/>
    <n v="1"/>
    <n v="1"/>
    <n v="0"/>
    <n v="1"/>
    <n v="1"/>
    <n v="0"/>
    <n v="1"/>
    <n v="0"/>
    <n v="0"/>
    <n v="2"/>
    <n v="0"/>
    <n v="0"/>
    <n v="0"/>
    <n v="0"/>
    <n v="2"/>
    <n v="1"/>
    <n v="2"/>
    <n v="1"/>
    <n v="1"/>
    <n v="1"/>
    <n v="0"/>
    <n v="2"/>
    <n v="2"/>
    <n v="2"/>
    <n v="0"/>
    <n v="0"/>
    <n v="0"/>
    <n v="2"/>
    <n v="2"/>
    <n v="2"/>
    <x v="0"/>
    <n v="4"/>
  </r>
  <r>
    <x v="286"/>
    <x v="283"/>
    <x v="5"/>
    <s v="ORISIN"/>
    <x v="3"/>
    <n v="12000"/>
    <n v="1"/>
    <s v="GSM"/>
    <s v=""/>
    <s v="3"/>
    <n v="1"/>
    <n v="0"/>
    <n v="1"/>
    <n v="1"/>
    <n v="4"/>
    <n v="1"/>
    <n v="1"/>
    <n v="1"/>
    <n v="3"/>
    <n v="0"/>
    <n v="0"/>
    <n v="0"/>
    <n v="1"/>
    <n v="4"/>
    <n v="1"/>
    <n v="2"/>
    <n v="5"/>
    <n v="5"/>
    <n v="2"/>
    <n v="2"/>
    <n v="4"/>
    <n v="3"/>
    <n v="3"/>
    <n v="0"/>
    <n v="1"/>
    <n v="1"/>
    <n v="5"/>
    <n v="4"/>
    <n v="5"/>
    <x v="0"/>
    <n v="4"/>
  </r>
  <r>
    <x v="287"/>
    <x v="284"/>
    <x v="5"/>
    <s v="ORISIN"/>
    <x v="0"/>
    <n v="11500"/>
    <n v="1"/>
    <s v="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n v="2"/>
    <x v="0"/>
    <n v="3"/>
  </r>
  <r>
    <x v="288"/>
    <x v="285"/>
    <x v="5"/>
    <s v="ORISIN"/>
    <x v="0"/>
    <n v="16000"/>
    <n v="1"/>
    <s v="GSM"/>
    <s v=""/>
    <n v="1"/>
    <n v="1"/>
    <n v="0"/>
    <n v="0"/>
    <n v="0"/>
    <n v="0"/>
    <n v="0"/>
    <n v="1"/>
    <n v="1"/>
    <n v="0"/>
    <n v="0"/>
    <n v="0"/>
    <n v="0"/>
    <n v="0"/>
    <n v="1"/>
    <n v="0"/>
    <n v="0"/>
    <n v="0"/>
    <n v="0"/>
    <n v="1"/>
    <n v="2"/>
    <n v="1"/>
    <n v="0"/>
    <n v="0"/>
    <n v="0"/>
    <n v="0"/>
    <n v="0"/>
    <n v="2"/>
    <n v="1"/>
    <n v="2"/>
    <x v="0"/>
    <n v="2"/>
  </r>
  <r>
    <x v="289"/>
    <x v="286"/>
    <x v="0"/>
    <s v="ORISIN"/>
    <x v="2"/>
    <n v="155000"/>
    <n v="1"/>
    <s v="SLT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0"/>
    <n v="0"/>
    <x v="0"/>
    <n v="0"/>
  </r>
  <r>
    <x v="290"/>
    <x v="287"/>
    <x v="0"/>
    <s v="ORISIN"/>
    <x v="2"/>
    <n v="11000"/>
    <n v="1"/>
    <s v="SLT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0"/>
    <n v="0"/>
    <x v="0"/>
    <n v="0"/>
  </r>
  <r>
    <x v="291"/>
    <x v="288"/>
    <x v="0"/>
    <s v="ORISIN"/>
    <x v="0"/>
    <n v="10000"/>
    <n v="1"/>
    <s v="SLT"/>
    <s v=""/>
    <n v="1"/>
    <n v="1"/>
    <n v="0"/>
    <n v="0"/>
    <n v="0"/>
    <n v="0"/>
    <n v="0"/>
    <n v="0"/>
    <n v="1"/>
    <n v="1"/>
    <n v="0"/>
    <n v="1"/>
    <n v="0"/>
    <n v="0"/>
    <n v="1"/>
    <n v="0"/>
    <n v="0"/>
    <n v="0"/>
    <n v="0"/>
    <n v="0"/>
    <n v="1"/>
    <n v="2"/>
    <n v="1"/>
    <n v="2"/>
    <n v="1"/>
    <n v="0"/>
    <n v="0"/>
    <n v="2"/>
    <n v="0"/>
    <n v="0"/>
    <x v="0"/>
    <n v="0"/>
  </r>
  <r>
    <x v="292"/>
    <x v="289"/>
    <x v="1"/>
    <s v="ORISIN"/>
    <x v="2"/>
    <n v="24000"/>
    <n v="1"/>
    <s v="GSM"/>
    <s v=""/>
    <n v="1"/>
    <n v="1"/>
    <n v="0"/>
    <n v="0"/>
    <n v="0"/>
    <n v="0"/>
    <n v="0"/>
    <n v="0"/>
    <n v="1"/>
    <n v="1"/>
    <n v="1"/>
    <n v="1"/>
    <n v="0"/>
    <n v="0"/>
    <n v="1"/>
    <n v="0"/>
    <n v="0"/>
    <n v="0"/>
    <n v="0"/>
    <n v="0"/>
    <n v="1"/>
    <n v="2"/>
    <n v="2"/>
    <n v="2"/>
    <n v="1"/>
    <n v="0"/>
    <n v="0"/>
    <n v="2"/>
    <n v="1"/>
    <n v="2"/>
    <x v="0"/>
    <n v="1"/>
  </r>
  <r>
    <x v="293"/>
    <x v="290"/>
    <x v="1"/>
    <s v="ORISIN"/>
    <x v="0"/>
    <n v="23000"/>
    <n v="1"/>
    <s v="GSM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1"/>
  </r>
  <r>
    <x v="294"/>
    <x v="291"/>
    <x v="1"/>
    <s v="ORISIN"/>
    <x v="3"/>
    <n v="22500"/>
    <n v="1"/>
    <s v=""/>
    <s v=""/>
    <n v="1"/>
    <n v="1"/>
    <n v="2"/>
    <n v="0"/>
    <n v="3"/>
    <n v="4"/>
    <n v="0"/>
    <n v="0"/>
    <n v="0"/>
    <n v="0"/>
    <n v="0"/>
    <n v="0"/>
    <n v="4"/>
    <n v="2"/>
    <n v="4"/>
    <n v="2"/>
    <n v="3"/>
    <n v="7"/>
    <n v="4"/>
    <n v="0"/>
    <n v="0"/>
    <n v="0"/>
    <n v="0"/>
    <n v="0"/>
    <n v="4"/>
    <n v="6"/>
    <n v="4"/>
    <n v="7"/>
    <n v="4"/>
    <n v="7"/>
    <x v="0"/>
    <n v="2"/>
  </r>
  <r>
    <x v="295"/>
    <x v="292"/>
    <x v="1"/>
    <s v="ORISIN"/>
    <x v="0"/>
    <n v="22000"/>
    <n v="1"/>
    <s v=""/>
    <s v=""/>
    <n v="1"/>
    <n v="1"/>
    <n v="0"/>
    <n v="0"/>
    <n v="2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2"/>
    <n v="2"/>
    <n v="2"/>
    <x v="0"/>
    <n v="0"/>
  </r>
  <r>
    <x v="296"/>
    <x v="293"/>
    <x v="6"/>
    <s v="ORISIN"/>
    <x v="2"/>
    <n v="20000"/>
    <n v="1"/>
    <s v="HKJ"/>
    <s v=""/>
    <n v="1"/>
    <n v="1"/>
    <n v="0"/>
    <n v="2"/>
    <n v="0"/>
    <n v="1"/>
    <n v="1"/>
    <n v="0"/>
    <n v="1"/>
    <n v="0"/>
    <n v="0"/>
    <n v="0"/>
    <n v="0"/>
    <n v="1"/>
    <n v="2"/>
    <n v="2"/>
    <n v="2"/>
    <n v="1"/>
    <n v="2"/>
    <n v="1"/>
    <n v="1"/>
    <n v="1"/>
    <n v="0"/>
    <n v="0"/>
    <n v="0"/>
    <n v="1"/>
    <n v="1"/>
    <n v="2"/>
    <n v="2"/>
    <n v="2"/>
    <x v="0"/>
    <n v="2"/>
  </r>
  <r>
    <x v="297"/>
    <x v="294"/>
    <x v="6"/>
    <s v="ORISIN"/>
    <x v="3"/>
    <n v="29000"/>
    <n v="1"/>
    <s v="GSM"/>
    <s v="NSA"/>
    <s v="3"/>
    <n v="1"/>
    <n v="4"/>
    <n v="2"/>
    <n v="0"/>
    <n v="1"/>
    <n v="2"/>
    <n v="2"/>
    <n v="0"/>
    <n v="1"/>
    <n v="1"/>
    <n v="0"/>
    <n v="0"/>
    <n v="1"/>
    <n v="4"/>
    <n v="6"/>
    <n v="2"/>
    <n v="1"/>
    <n v="3"/>
    <n v="4"/>
    <n v="2"/>
    <n v="1"/>
    <n v="2"/>
    <n v="1"/>
    <n v="0"/>
    <n v="1"/>
    <n v="5"/>
    <n v="6"/>
    <n v="4"/>
    <n v="6"/>
    <x v="0"/>
    <n v="3"/>
  </r>
  <r>
    <x v="298"/>
    <x v="295"/>
    <x v="13"/>
    <s v="ORISIN"/>
    <x v="1"/>
    <n v="2500"/>
    <n v="10"/>
    <s v="GSM"/>
    <s v=""/>
    <s v="11"/>
    <n v="2"/>
    <n v="39"/>
    <n v="50"/>
    <n v="56"/>
    <n v="73"/>
    <n v="53"/>
    <n v="38"/>
    <n v="49"/>
    <n v="67"/>
    <n v="49"/>
    <n v="47"/>
    <n v="39"/>
    <n v="35"/>
    <n v="73"/>
    <n v="89"/>
    <n v="106"/>
    <n v="129"/>
    <n v="126"/>
    <n v="91"/>
    <n v="87"/>
    <n v="116"/>
    <n v="116"/>
    <n v="114"/>
    <n v="86"/>
    <n v="74"/>
    <n v="74"/>
    <n v="129"/>
    <n v="73"/>
    <n v="129"/>
    <x v="0"/>
    <n v="82"/>
  </r>
  <r>
    <x v="299"/>
    <x v="296"/>
    <x v="4"/>
    <s v="IMITAS"/>
    <x v="0"/>
    <n v="3500"/>
    <n v="1"/>
    <s v="GSM"/>
    <s v=""/>
    <s v="2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n v="2"/>
    <x v="0"/>
    <n v="1"/>
  </r>
  <r>
    <x v="300"/>
    <x v="297"/>
    <x v="1"/>
    <s v="ORISIN"/>
    <x v="1"/>
    <n v="30875"/>
    <n v="1"/>
    <s v="GSM"/>
    <s v="NSA"/>
    <n v="1"/>
    <n v="1"/>
    <n v="10"/>
    <n v="14"/>
    <n v="2"/>
    <n v="4"/>
    <n v="12"/>
    <n v="2"/>
    <n v="2"/>
    <n v="4"/>
    <n v="10"/>
    <n v="10"/>
    <n v="4"/>
    <n v="0"/>
    <n v="14"/>
    <n v="24"/>
    <n v="16"/>
    <n v="6"/>
    <n v="16"/>
    <n v="14"/>
    <n v="4"/>
    <n v="6"/>
    <n v="14"/>
    <n v="14"/>
    <n v="14"/>
    <n v="4"/>
    <n v="10"/>
    <n v="24"/>
    <n v="14"/>
    <n v="24"/>
    <x v="0"/>
    <n v="16"/>
  </r>
  <r>
    <x v="301"/>
    <x v="298"/>
    <x v="3"/>
    <s v="BAUDMU"/>
    <x v="2"/>
    <n v="900"/>
    <n v="2"/>
    <s v="GSM"/>
    <s v=""/>
    <s v="1"/>
    <n v="1"/>
    <n v="0"/>
    <n v="1"/>
    <n v="0"/>
    <n v="0"/>
    <n v="1"/>
    <n v="0"/>
    <n v="2"/>
    <n v="0"/>
    <n v="0"/>
    <n v="0"/>
    <n v="2"/>
    <n v="0"/>
    <n v="2"/>
    <n v="1"/>
    <n v="1"/>
    <n v="0"/>
    <n v="1"/>
    <n v="1"/>
    <n v="2"/>
    <n v="2"/>
    <n v="0"/>
    <n v="0"/>
    <n v="2"/>
    <n v="2"/>
    <n v="0"/>
    <n v="2"/>
    <n v="2"/>
    <n v="2"/>
    <x v="0"/>
    <n v="3"/>
  </r>
  <r>
    <x v="302"/>
    <x v="299"/>
    <x v="10"/>
    <s v="ORISIN"/>
    <x v="0"/>
    <n v="126000"/>
    <n v="1"/>
    <s v="SLT"/>
    <s v=""/>
    <n v="1"/>
    <n v="1"/>
    <n v="0"/>
    <n v="0"/>
    <n v="1"/>
    <n v="0"/>
    <n v="0"/>
    <n v="0"/>
    <n v="0"/>
    <n v="0"/>
    <n v="1"/>
    <n v="0"/>
    <n v="0"/>
    <n v="0"/>
    <n v="1"/>
    <n v="0"/>
    <n v="1"/>
    <n v="1"/>
    <n v="0"/>
    <n v="0"/>
    <n v="0"/>
    <n v="0"/>
    <n v="1"/>
    <n v="0"/>
    <n v="0"/>
    <n v="0"/>
    <n v="0"/>
    <n v="1"/>
    <n v="1"/>
    <n v="1"/>
    <x v="0"/>
    <n v="1"/>
  </r>
  <r>
    <x v="303"/>
    <x v="300"/>
    <x v="3"/>
    <s v="ORISIN"/>
    <x v="0"/>
    <n v="1943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0"/>
    <n v="0"/>
  </r>
  <r>
    <x v="304"/>
    <x v="301"/>
    <x v="10"/>
    <s v="ORISIN"/>
    <x v="0"/>
    <n v="578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0"/>
    <n v="1"/>
  </r>
  <r>
    <x v="305"/>
    <x v="302"/>
    <x v="2"/>
    <s v="ORISIN"/>
    <x v="0"/>
    <n v="650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0"/>
    <n v="1"/>
  </r>
  <r>
    <x v="306"/>
    <x v="303"/>
    <x v="3"/>
    <s v="BAUDMU"/>
    <x v="0"/>
    <n v="900"/>
    <n v="10"/>
    <s v="GSM"/>
    <s v=""/>
    <s v="1"/>
    <n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1"/>
    <n v="0"/>
    <n v="1"/>
    <n v="1"/>
    <n v="1"/>
    <n v="2"/>
    <x v="0"/>
    <n v="16"/>
  </r>
  <r>
    <x v="307"/>
    <x v="304"/>
    <x v="3"/>
    <s v="BAUDMU"/>
    <x v="3"/>
    <n v="900"/>
    <n v="10"/>
    <s v="GSM"/>
    <s v=""/>
    <s v="5"/>
    <n v="1"/>
    <n v="0"/>
    <n v="1"/>
    <n v="2"/>
    <n v="2"/>
    <n v="0"/>
    <n v="0"/>
    <n v="2"/>
    <n v="1"/>
    <n v="1"/>
    <n v="9"/>
    <n v="7"/>
    <n v="0"/>
    <n v="9"/>
    <n v="1"/>
    <n v="3"/>
    <n v="4"/>
    <n v="2"/>
    <n v="0"/>
    <n v="2"/>
    <n v="3"/>
    <n v="2"/>
    <n v="10"/>
    <n v="16"/>
    <n v="7"/>
    <n v="0"/>
    <n v="16"/>
    <n v="9"/>
    <n v="50"/>
    <x v="0"/>
    <n v="8"/>
  </r>
  <r>
    <x v="308"/>
    <x v="305"/>
    <x v="3"/>
    <s v="BAUDMU"/>
    <x v="3"/>
    <n v="750"/>
    <n v="10"/>
    <s v="GSM"/>
    <s v=""/>
    <s v="3"/>
    <n v="1"/>
    <n v="2"/>
    <n v="7"/>
    <n v="2"/>
    <n v="1"/>
    <n v="3"/>
    <n v="0"/>
    <n v="1"/>
    <n v="1"/>
    <n v="0"/>
    <n v="4"/>
    <n v="5"/>
    <n v="0"/>
    <n v="7"/>
    <n v="9"/>
    <n v="9"/>
    <n v="3"/>
    <n v="4"/>
    <n v="3"/>
    <n v="1"/>
    <n v="2"/>
    <n v="1"/>
    <n v="5"/>
    <n v="9"/>
    <n v="5"/>
    <n v="2"/>
    <n v="9"/>
    <n v="7"/>
    <n v="32"/>
    <x v="0"/>
    <n v="12"/>
  </r>
  <r>
    <x v="309"/>
    <x v="306"/>
    <x v="3"/>
    <s v="BAUDMU"/>
    <x v="0"/>
    <n v="750"/>
    <n v="10"/>
    <s v="GSM"/>
    <s v=""/>
    <s v="3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0"/>
    <n v="2"/>
  </r>
  <r>
    <x v="310"/>
    <x v="307"/>
    <x v="3"/>
    <s v="BAUDMU"/>
    <x v="1"/>
    <n v="400"/>
    <n v="10"/>
    <s v="GSM"/>
    <s v=""/>
    <s v="4"/>
    <n v="1"/>
    <n v="7"/>
    <n v="6"/>
    <n v="14"/>
    <n v="7"/>
    <n v="8"/>
    <n v="16"/>
    <n v="12"/>
    <n v="7"/>
    <n v="7"/>
    <n v="12"/>
    <n v="5"/>
    <n v="10"/>
    <n v="16"/>
    <n v="13"/>
    <n v="20"/>
    <n v="21"/>
    <n v="15"/>
    <n v="24"/>
    <n v="28"/>
    <n v="19"/>
    <n v="14"/>
    <n v="19"/>
    <n v="17"/>
    <n v="15"/>
    <n v="17"/>
    <n v="28"/>
    <n v="16"/>
    <n v="88"/>
    <x v="0"/>
    <n v="73"/>
  </r>
  <r>
    <x v="311"/>
    <x v="308"/>
    <x v="3"/>
    <s v="BAUDMU"/>
    <x v="1"/>
    <n v="400"/>
    <n v="10"/>
    <s v="GSM"/>
    <s v=""/>
    <s v="3"/>
    <n v="1"/>
    <n v="5"/>
    <n v="15"/>
    <n v="4"/>
    <n v="17"/>
    <n v="27"/>
    <n v="8"/>
    <n v="3"/>
    <n v="5"/>
    <n v="1"/>
    <n v="4"/>
    <n v="3"/>
    <n v="3"/>
    <n v="27"/>
    <n v="20"/>
    <n v="19"/>
    <n v="21"/>
    <n v="44"/>
    <n v="35"/>
    <n v="11"/>
    <n v="8"/>
    <n v="6"/>
    <n v="9"/>
    <n v="7"/>
    <n v="6"/>
    <n v="8"/>
    <n v="44"/>
    <n v="27"/>
    <n v="142"/>
    <x v="0"/>
    <n v="43"/>
  </r>
  <r>
    <x v="312"/>
    <x v="309"/>
    <x v="3"/>
    <s v="BAUDMU"/>
    <x v="1"/>
    <n v="400"/>
    <n v="10"/>
    <s v="AAR"/>
    <s v=""/>
    <s v="4"/>
    <n v="1"/>
    <n v="4"/>
    <n v="7"/>
    <n v="3"/>
    <n v="2"/>
    <n v="0"/>
    <n v="2"/>
    <n v="5"/>
    <n v="2"/>
    <n v="3"/>
    <n v="8"/>
    <n v="4"/>
    <n v="6"/>
    <n v="8"/>
    <n v="11"/>
    <n v="10"/>
    <n v="5"/>
    <n v="2"/>
    <n v="2"/>
    <n v="7"/>
    <n v="7"/>
    <n v="5"/>
    <n v="10"/>
    <n v="12"/>
    <n v="10"/>
    <n v="10"/>
    <n v="12"/>
    <n v="8"/>
    <n v="40"/>
    <x v="0"/>
    <n v="35"/>
  </r>
  <r>
    <x v="313"/>
    <x v="310"/>
    <x v="3"/>
    <s v="BAUDMU"/>
    <x v="3"/>
    <n v="900"/>
    <n v="10"/>
    <s v="GSM"/>
    <s v=""/>
    <s v="14"/>
    <n v="1"/>
    <n v="0"/>
    <n v="0"/>
    <n v="0"/>
    <n v="3"/>
    <n v="0"/>
    <n v="0"/>
    <n v="1"/>
    <n v="1"/>
    <n v="2"/>
    <n v="0"/>
    <n v="1"/>
    <n v="3"/>
    <n v="3"/>
    <n v="0"/>
    <n v="0"/>
    <n v="3"/>
    <n v="3"/>
    <n v="0"/>
    <n v="1"/>
    <n v="2"/>
    <n v="3"/>
    <n v="1"/>
    <n v="1"/>
    <n v="4"/>
    <n v="3"/>
    <n v="4"/>
    <n v="3"/>
    <n v="4"/>
    <x v="0"/>
    <n v="6"/>
  </r>
  <r>
    <x v="314"/>
    <x v="311"/>
    <x v="3"/>
    <s v="BAUDMU"/>
    <x v="0"/>
    <n v="5000"/>
    <n v="2"/>
    <s v="JWP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0"/>
    <n v="0"/>
  </r>
  <r>
    <x v="315"/>
    <x v="312"/>
    <x v="3"/>
    <s v="BAUDMU"/>
    <x v="1"/>
    <n v="400"/>
    <n v="10"/>
    <s v="GSM"/>
    <s v=""/>
    <s v="18"/>
    <n v="1"/>
    <n v="1"/>
    <n v="11"/>
    <n v="1"/>
    <n v="6"/>
    <n v="10"/>
    <n v="9"/>
    <n v="4"/>
    <n v="8"/>
    <n v="0"/>
    <n v="0"/>
    <n v="12"/>
    <n v="1"/>
    <n v="12"/>
    <n v="12"/>
    <n v="12"/>
    <n v="7"/>
    <n v="16"/>
    <n v="19"/>
    <n v="13"/>
    <n v="12"/>
    <n v="8"/>
    <n v="8"/>
    <n v="12"/>
    <n v="13"/>
    <n v="2"/>
    <n v="19"/>
    <n v="12"/>
    <n v="62"/>
    <x v="0"/>
    <n v="23"/>
  </r>
  <r>
    <x v="316"/>
    <x v="313"/>
    <x v="0"/>
    <s v="BAUDMU"/>
    <x v="0"/>
    <n v="500"/>
    <n v="2"/>
    <s v="NPM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0"/>
    <n v="0"/>
    <x v="0"/>
    <n v="1"/>
  </r>
  <r>
    <x v="317"/>
    <x v="314"/>
    <x v="3"/>
    <s v="BAUDMU"/>
    <x v="3"/>
    <n v="600"/>
    <n v="10"/>
    <s v="GSM"/>
    <s v=""/>
    <s v="4"/>
    <n v="1"/>
    <n v="1"/>
    <n v="0"/>
    <n v="2"/>
    <n v="1"/>
    <n v="0"/>
    <n v="0"/>
    <n v="2"/>
    <n v="4"/>
    <n v="0"/>
    <n v="0"/>
    <n v="0"/>
    <n v="0"/>
    <n v="4"/>
    <n v="1"/>
    <n v="2"/>
    <n v="3"/>
    <n v="1"/>
    <n v="0"/>
    <n v="2"/>
    <n v="6"/>
    <n v="4"/>
    <n v="4"/>
    <n v="0"/>
    <n v="0"/>
    <n v="1"/>
    <n v="6"/>
    <n v="4"/>
    <n v="6"/>
    <x v="0"/>
    <n v="15"/>
  </r>
  <r>
    <x v="318"/>
    <x v="315"/>
    <x v="3"/>
    <s v="BAUDMU"/>
    <x v="0"/>
    <n v="3000"/>
    <n v="2"/>
    <s v="BNMKMR"/>
    <s v=""/>
    <s v="1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1"/>
    <n v="0"/>
    <n v="0"/>
    <n v="0"/>
    <n v="0"/>
    <n v="1"/>
    <n v="1"/>
    <n v="2"/>
    <x v="0"/>
    <n v="0"/>
  </r>
  <r>
    <x v="319"/>
    <x v="316"/>
    <x v="3"/>
    <s v="BAUDMU"/>
    <x v="2"/>
    <n v="700"/>
    <n v="2"/>
    <s v="WWNSPL"/>
    <s v=""/>
    <s v="14"/>
    <n v="1"/>
    <n v="0"/>
    <n v="2"/>
    <n v="0"/>
    <n v="0"/>
    <n v="0"/>
    <n v="0"/>
    <n v="3"/>
    <n v="0"/>
    <n v="0"/>
    <n v="0"/>
    <n v="2"/>
    <n v="0"/>
    <n v="3"/>
    <n v="2"/>
    <n v="2"/>
    <n v="0"/>
    <n v="0"/>
    <n v="0"/>
    <n v="3"/>
    <n v="3"/>
    <n v="0"/>
    <n v="0"/>
    <n v="2"/>
    <n v="2"/>
    <n v="0"/>
    <n v="3"/>
    <n v="3"/>
    <n v="3"/>
    <x v="0"/>
    <n v="2"/>
  </r>
  <r>
    <x v="320"/>
    <x v="317"/>
    <x v="3"/>
    <s v="BAUDMU"/>
    <x v="0"/>
    <n v="1750"/>
    <n v="2"/>
    <s v="BNMKMR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0"/>
    <n v="4"/>
  </r>
  <r>
    <x v="321"/>
    <x v="318"/>
    <x v="3"/>
    <s v="BAUDMU"/>
    <x v="3"/>
    <n v="1300"/>
    <n v="2"/>
    <s v="AAR"/>
    <s v=""/>
    <n v="1"/>
    <n v="1"/>
    <n v="2"/>
    <n v="1"/>
    <n v="2"/>
    <n v="0"/>
    <n v="4"/>
    <n v="0"/>
    <n v="1"/>
    <n v="2"/>
    <n v="2"/>
    <n v="0"/>
    <n v="0"/>
    <n v="1"/>
    <n v="4"/>
    <n v="3"/>
    <n v="3"/>
    <n v="2"/>
    <n v="4"/>
    <n v="4"/>
    <n v="1"/>
    <n v="3"/>
    <n v="4"/>
    <n v="2"/>
    <n v="0"/>
    <n v="1"/>
    <n v="3"/>
    <n v="4"/>
    <n v="4"/>
    <n v="4"/>
    <x v="0"/>
    <n v="31"/>
  </r>
  <r>
    <x v="322"/>
    <x v="319"/>
    <x v="4"/>
    <s v="IMITAS"/>
    <x v="1"/>
    <n v="5000"/>
    <n v="1"/>
    <s v="PBM"/>
    <s v=""/>
    <s v="14"/>
    <n v="2"/>
    <n v="9"/>
    <n v="11"/>
    <n v="15"/>
    <n v="23"/>
    <n v="10"/>
    <n v="7"/>
    <n v="8"/>
    <n v="13"/>
    <n v="14"/>
    <n v="16"/>
    <n v="14"/>
    <n v="7"/>
    <n v="23"/>
    <n v="20"/>
    <n v="26"/>
    <n v="38"/>
    <n v="33"/>
    <n v="17"/>
    <n v="15"/>
    <n v="21"/>
    <n v="27"/>
    <n v="29"/>
    <n v="30"/>
    <n v="21"/>
    <n v="16"/>
    <n v="38"/>
    <n v="23"/>
    <n v="38"/>
    <x v="0"/>
    <n v="7"/>
  </r>
  <r>
    <x v="323"/>
    <x v="320"/>
    <x v="3"/>
    <s v="BAUDMU"/>
    <x v="3"/>
    <n v="3000"/>
    <n v="1"/>
    <s v="GSM"/>
    <s v=""/>
    <s v="3"/>
    <n v="1"/>
    <n v="0"/>
    <n v="0"/>
    <n v="1"/>
    <n v="3"/>
    <n v="0"/>
    <n v="0"/>
    <n v="0"/>
    <n v="3"/>
    <n v="0"/>
    <n v="0"/>
    <n v="3"/>
    <n v="0"/>
    <n v="3"/>
    <n v="0"/>
    <n v="1"/>
    <n v="4"/>
    <n v="3"/>
    <n v="0"/>
    <n v="0"/>
    <n v="3"/>
    <n v="3"/>
    <n v="3"/>
    <n v="3"/>
    <n v="3"/>
    <n v="0"/>
    <n v="4"/>
    <n v="3"/>
    <n v="4"/>
    <x v="0"/>
    <n v="6"/>
  </r>
  <r>
    <x v="324"/>
    <x v="321"/>
    <x v="3"/>
    <s v="BAUDMU"/>
    <x v="0"/>
    <n v="300"/>
    <n v="10"/>
    <s v="GSM"/>
    <s v=""/>
    <s v="16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0"/>
    <n v="24"/>
  </r>
  <r>
    <x v="325"/>
    <x v="322"/>
    <x v="6"/>
    <s v="IMITAS"/>
    <x v="3"/>
    <n v="20500"/>
    <n v="1"/>
    <s v="GSM"/>
    <s v=""/>
    <n v="1"/>
    <n v="1"/>
    <n v="6"/>
    <n v="5"/>
    <n v="7"/>
    <n v="9"/>
    <n v="0"/>
    <n v="4"/>
    <n v="1"/>
    <n v="0"/>
    <n v="2"/>
    <n v="8"/>
    <n v="0"/>
    <n v="1"/>
    <n v="9"/>
    <n v="11"/>
    <n v="12"/>
    <n v="16"/>
    <n v="9"/>
    <n v="4"/>
    <n v="5"/>
    <n v="1"/>
    <n v="2"/>
    <n v="8"/>
    <n v="8"/>
    <n v="1"/>
    <n v="7"/>
    <n v="16"/>
    <n v="9"/>
    <n v="16"/>
    <x v="0"/>
    <n v="5"/>
  </r>
  <r>
    <x v="326"/>
    <x v="323"/>
    <x v="3"/>
    <s v="BAUDMU"/>
    <x v="0"/>
    <n v="1500"/>
    <n v="1"/>
    <s v="GSM"/>
    <s v=""/>
    <n v="1"/>
    <n v="1"/>
    <n v="0"/>
    <n v="0"/>
    <n v="0"/>
    <n v="0"/>
    <n v="0"/>
    <n v="0"/>
    <n v="2"/>
    <n v="0"/>
    <n v="0"/>
    <n v="1"/>
    <n v="0"/>
    <n v="0"/>
    <n v="2"/>
    <n v="0"/>
    <n v="0"/>
    <n v="0"/>
    <n v="0"/>
    <n v="0"/>
    <n v="2"/>
    <n v="2"/>
    <n v="0"/>
    <n v="1"/>
    <n v="1"/>
    <n v="0"/>
    <n v="0"/>
    <n v="2"/>
    <n v="2"/>
    <n v="2"/>
    <x v="0"/>
    <n v="2"/>
  </r>
  <r>
    <x v="327"/>
    <x v="324"/>
    <x v="3"/>
    <s v="BAUDMU"/>
    <x v="3"/>
    <n v="900"/>
    <n v="10"/>
    <s v="AAR"/>
    <s v=""/>
    <n v="1"/>
    <n v="1"/>
    <n v="3"/>
    <n v="1"/>
    <n v="2"/>
    <n v="4"/>
    <n v="8"/>
    <n v="0"/>
    <n v="1"/>
    <n v="2"/>
    <n v="3"/>
    <n v="5"/>
    <n v="0"/>
    <n v="1"/>
    <n v="8"/>
    <n v="4"/>
    <n v="3"/>
    <n v="6"/>
    <n v="12"/>
    <n v="8"/>
    <n v="1"/>
    <n v="3"/>
    <n v="5"/>
    <n v="7"/>
    <n v="5"/>
    <n v="1"/>
    <n v="4"/>
    <n v="12"/>
    <n v="8"/>
    <n v="40"/>
    <x v="0"/>
    <n v="18"/>
  </r>
  <r>
    <x v="328"/>
    <x v="325"/>
    <x v="3"/>
    <s v="BAUDMU"/>
    <x v="0"/>
    <n v="1500"/>
    <n v="1"/>
    <s v="AAR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n v="2"/>
    <x v="0"/>
    <n v="5"/>
  </r>
  <r>
    <x v="329"/>
    <x v="326"/>
    <x v="3"/>
    <s v="BAUDMU"/>
    <x v="0"/>
    <n v="5000"/>
    <n v="1"/>
    <s v="SLT"/>
    <s v=""/>
    <n v="1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1"/>
    <n v="0"/>
    <n v="0"/>
    <n v="0"/>
    <n v="0"/>
    <n v="1"/>
    <n v="1"/>
    <n v="2"/>
    <x v="0"/>
    <n v="2"/>
  </r>
  <r>
    <x v="330"/>
    <x v="327"/>
    <x v="3"/>
    <s v="BAUDMU"/>
    <x v="1"/>
    <n v="750"/>
    <n v="10"/>
    <s v="GSM"/>
    <s v=""/>
    <s v="3"/>
    <n v="1"/>
    <n v="7"/>
    <n v="2"/>
    <n v="0"/>
    <n v="3"/>
    <n v="9"/>
    <n v="11"/>
    <n v="3"/>
    <n v="4"/>
    <n v="5"/>
    <n v="1"/>
    <n v="16"/>
    <n v="2"/>
    <n v="16"/>
    <n v="9"/>
    <n v="2"/>
    <n v="3"/>
    <n v="12"/>
    <n v="20"/>
    <n v="14"/>
    <n v="7"/>
    <n v="9"/>
    <n v="5"/>
    <n v="17"/>
    <n v="18"/>
    <n v="9"/>
    <n v="20"/>
    <n v="16"/>
    <n v="72"/>
    <x v="0"/>
    <n v="30"/>
  </r>
  <r>
    <x v="331"/>
    <x v="328"/>
    <x v="3"/>
    <s v="BAUDMU"/>
    <x v="1"/>
    <n v="900"/>
    <n v="10"/>
    <s v="GSM"/>
    <s v=""/>
    <s v="15"/>
    <n v="1"/>
    <n v="5"/>
    <n v="1"/>
    <n v="9"/>
    <n v="0"/>
    <n v="4"/>
    <n v="6"/>
    <n v="1"/>
    <n v="5"/>
    <n v="0"/>
    <n v="4"/>
    <n v="5"/>
    <n v="4"/>
    <n v="9"/>
    <n v="6"/>
    <n v="10"/>
    <n v="9"/>
    <n v="4"/>
    <n v="10"/>
    <n v="7"/>
    <n v="6"/>
    <n v="5"/>
    <n v="9"/>
    <n v="9"/>
    <n v="9"/>
    <n v="9"/>
    <n v="10"/>
    <n v="9"/>
    <n v="38"/>
    <x v="0"/>
    <n v="27"/>
  </r>
  <r>
    <x v="332"/>
    <x v="329"/>
    <x v="3"/>
    <s v="BAUDMU"/>
    <x v="0"/>
    <n v="1500"/>
    <n v="1"/>
    <s v="GSM"/>
    <s v=""/>
    <n v="1"/>
    <n v="1"/>
    <n v="0"/>
    <n v="0"/>
    <n v="0"/>
    <n v="2"/>
    <n v="0"/>
    <n v="0"/>
    <n v="0"/>
    <n v="0"/>
    <n v="0"/>
    <n v="0"/>
    <n v="2"/>
    <n v="0"/>
    <n v="2"/>
    <n v="0"/>
    <n v="0"/>
    <n v="2"/>
    <n v="2"/>
    <n v="0"/>
    <n v="0"/>
    <n v="0"/>
    <n v="0"/>
    <n v="0"/>
    <n v="2"/>
    <n v="2"/>
    <n v="0"/>
    <n v="2"/>
    <n v="2"/>
    <n v="2"/>
    <x v="0"/>
    <n v="21"/>
  </r>
  <r>
    <x v="333"/>
    <x v="330"/>
    <x v="3"/>
    <s v="BAUDMU"/>
    <x v="1"/>
    <n v="1000"/>
    <n v="1"/>
    <s v="SLT"/>
    <s v=""/>
    <n v="1"/>
    <n v="1"/>
    <n v="11"/>
    <n v="9"/>
    <n v="20"/>
    <n v="12"/>
    <n v="17"/>
    <n v="4"/>
    <n v="19"/>
    <n v="13"/>
    <n v="13"/>
    <n v="0"/>
    <n v="20"/>
    <n v="11"/>
    <n v="20"/>
    <n v="20"/>
    <n v="29"/>
    <n v="32"/>
    <n v="29"/>
    <n v="21"/>
    <n v="23"/>
    <n v="32"/>
    <n v="26"/>
    <n v="13"/>
    <n v="20"/>
    <n v="31"/>
    <n v="22"/>
    <n v="32"/>
    <n v="20"/>
    <n v="104"/>
    <x v="0"/>
    <n v="83"/>
  </r>
  <r>
    <x v="334"/>
    <x v="331"/>
    <x v="3"/>
    <s v="BAUDMU"/>
    <x v="0"/>
    <n v="1500"/>
    <n v="2"/>
    <s v="NJM"/>
    <s v=""/>
    <s v="1"/>
    <n v="1"/>
    <n v="0"/>
    <n v="0"/>
    <n v="0"/>
    <n v="1"/>
    <n v="0"/>
    <n v="0"/>
    <n v="0"/>
    <n v="1"/>
    <n v="0"/>
    <n v="0"/>
    <n v="0"/>
    <n v="0"/>
    <n v="1"/>
    <n v="0"/>
    <n v="0"/>
    <n v="1"/>
    <n v="1"/>
    <n v="0"/>
    <n v="0"/>
    <n v="1"/>
    <n v="1"/>
    <n v="1"/>
    <n v="0"/>
    <n v="0"/>
    <n v="0"/>
    <n v="1"/>
    <n v="1"/>
    <n v="2"/>
    <x v="0"/>
    <n v="4"/>
  </r>
  <r>
    <x v="335"/>
    <x v="332"/>
    <x v="6"/>
    <s v="IMITAS"/>
    <x v="0"/>
    <n v="28000"/>
    <n v="1"/>
    <s v="GSM"/>
    <s v=""/>
    <s v="3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0"/>
    <n v="1"/>
  </r>
  <r>
    <x v="336"/>
    <x v="333"/>
    <x v="3"/>
    <s v="BAUDMU"/>
    <x v="0"/>
    <n v="1250"/>
    <n v="1"/>
    <s v="TKKNCN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n v="2"/>
    <x v="0"/>
    <n v="7"/>
  </r>
  <r>
    <x v="337"/>
    <x v="334"/>
    <x v="0"/>
    <s v="ORISIN"/>
    <x v="0"/>
    <n v="708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0"/>
    <n v="0"/>
  </r>
  <r>
    <x v="338"/>
    <x v="335"/>
    <x v="1"/>
    <s v="ORISIN"/>
    <x v="0"/>
    <n v="289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0"/>
    <n v="1"/>
  </r>
  <r>
    <x v="339"/>
    <x v="336"/>
    <x v="1"/>
    <s v="ORISIN"/>
    <x v="0"/>
    <n v="315000"/>
    <n v="1"/>
    <s v=""/>
    <s v=""/>
    <n v="1"/>
    <n v="1"/>
    <n v="0"/>
    <n v="1"/>
    <n v="1"/>
    <n v="0"/>
    <n v="0"/>
    <n v="0"/>
    <n v="0"/>
    <n v="0"/>
    <n v="0"/>
    <n v="0"/>
    <n v="0"/>
    <n v="0"/>
    <n v="1"/>
    <n v="1"/>
    <n v="2"/>
    <n v="1"/>
    <n v="0"/>
    <n v="0"/>
    <n v="0"/>
    <n v="0"/>
    <n v="0"/>
    <n v="0"/>
    <n v="0"/>
    <n v="0"/>
    <n v="0"/>
    <n v="2"/>
    <n v="1"/>
    <n v="2"/>
    <x v="0"/>
    <n v="1"/>
  </r>
  <r>
    <x v="340"/>
    <x v="337"/>
    <x v="1"/>
    <s v="ORISIN"/>
    <x v="0"/>
    <n v="306000"/>
    <n v="1"/>
    <s v="HKJ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1"/>
  </r>
  <r>
    <x v="341"/>
    <x v="338"/>
    <x v="6"/>
    <s v="IMITAS"/>
    <x v="3"/>
    <n v="1000"/>
    <n v="1"/>
    <s v="GSM"/>
    <s v=""/>
    <s v="6"/>
    <n v="1"/>
    <n v="4"/>
    <n v="7"/>
    <n v="4"/>
    <n v="2"/>
    <n v="1"/>
    <n v="2"/>
    <n v="3"/>
    <n v="9"/>
    <n v="7"/>
    <n v="2"/>
    <n v="1"/>
    <n v="5"/>
    <n v="9"/>
    <n v="11"/>
    <n v="11"/>
    <n v="6"/>
    <n v="3"/>
    <n v="3"/>
    <n v="5"/>
    <n v="12"/>
    <n v="16"/>
    <n v="11"/>
    <n v="3"/>
    <n v="6"/>
    <n v="9"/>
    <n v="16"/>
    <n v="9"/>
    <n v="16"/>
    <x v="0"/>
    <n v="18"/>
  </r>
  <r>
    <x v="342"/>
    <x v="339"/>
    <x v="4"/>
    <s v="IMITAS"/>
    <x v="2"/>
    <n v="5200"/>
    <n v="1"/>
    <s v="IDM"/>
    <s v=""/>
    <n v="1"/>
    <n v="5"/>
    <n v="0"/>
    <n v="0"/>
    <n v="5"/>
    <n v="0"/>
    <n v="0"/>
    <n v="0"/>
    <n v="6"/>
    <n v="0"/>
    <n v="0"/>
    <n v="0"/>
    <n v="0"/>
    <n v="0"/>
    <n v="6"/>
    <n v="0"/>
    <n v="5"/>
    <n v="5"/>
    <n v="0"/>
    <n v="0"/>
    <n v="6"/>
    <n v="6"/>
    <n v="0"/>
    <n v="0"/>
    <n v="0"/>
    <n v="0"/>
    <n v="0"/>
    <n v="6"/>
    <n v="6"/>
    <n v="6"/>
    <x v="0"/>
    <n v="10"/>
  </r>
  <r>
    <x v="343"/>
    <x v="340"/>
    <x v="0"/>
    <s v="IMITAS"/>
    <x v="0"/>
    <n v="4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5"/>
  </r>
  <r>
    <x v="344"/>
    <x v="341"/>
    <x v="6"/>
    <s v="IMITAS"/>
    <x v="3"/>
    <n v="13083.333333333299"/>
    <n v="1"/>
    <s v=""/>
    <s v=""/>
    <n v="1"/>
    <n v="1"/>
    <n v="0"/>
    <n v="0"/>
    <n v="0"/>
    <n v="0"/>
    <n v="0"/>
    <n v="1"/>
    <n v="1"/>
    <n v="1"/>
    <n v="1"/>
    <n v="1"/>
    <n v="3"/>
    <n v="2"/>
    <n v="3"/>
    <n v="0"/>
    <n v="0"/>
    <n v="0"/>
    <n v="0"/>
    <n v="1"/>
    <n v="2"/>
    <n v="2"/>
    <n v="2"/>
    <n v="2"/>
    <n v="4"/>
    <n v="5"/>
    <n v="2"/>
    <n v="5"/>
    <n v="3"/>
    <n v="5"/>
    <x v="0"/>
    <n v="1"/>
  </r>
  <r>
    <x v="345"/>
    <x v="342"/>
    <x v="3"/>
    <s v="BAUDMU"/>
    <x v="0"/>
    <n v="2000"/>
    <n v="1"/>
    <s v="BLJ"/>
    <s v=""/>
    <n v="1"/>
    <n v="1"/>
    <n v="0"/>
    <n v="0"/>
    <n v="0"/>
    <n v="1"/>
    <n v="0"/>
    <n v="0"/>
    <n v="0"/>
    <n v="0"/>
    <n v="0"/>
    <n v="0"/>
    <n v="2"/>
    <n v="0"/>
    <n v="2"/>
    <n v="0"/>
    <n v="0"/>
    <n v="1"/>
    <n v="1"/>
    <n v="0"/>
    <n v="0"/>
    <n v="0"/>
    <n v="0"/>
    <n v="0"/>
    <n v="2"/>
    <n v="2"/>
    <n v="0"/>
    <n v="2"/>
    <n v="2"/>
    <n v="2"/>
    <x v="0"/>
    <n v="2"/>
  </r>
  <r>
    <x v="346"/>
    <x v="343"/>
    <x v="6"/>
    <s v="IMITAS"/>
    <x v="3"/>
    <n v="18000"/>
    <n v="1"/>
    <s v="GSM"/>
    <s v=""/>
    <n v="1"/>
    <n v="1"/>
    <n v="1"/>
    <n v="1"/>
    <n v="2"/>
    <n v="2"/>
    <n v="0"/>
    <n v="1"/>
    <n v="3"/>
    <n v="1"/>
    <n v="2"/>
    <n v="1"/>
    <n v="1"/>
    <n v="0"/>
    <n v="3"/>
    <n v="2"/>
    <n v="3"/>
    <n v="4"/>
    <n v="2"/>
    <n v="1"/>
    <n v="4"/>
    <n v="4"/>
    <n v="3"/>
    <n v="2"/>
    <n v="2"/>
    <n v="1"/>
    <n v="1"/>
    <n v="4"/>
    <n v="3"/>
    <n v="4"/>
    <x v="0"/>
    <n v="2"/>
  </r>
  <r>
    <x v="347"/>
    <x v="344"/>
    <x v="6"/>
    <s v="IMITAS"/>
    <x v="0"/>
    <n v="22000"/>
    <n v="1"/>
    <s v="GSM"/>
    <s v=""/>
    <s v="1"/>
    <n v="1"/>
    <n v="0"/>
    <n v="1"/>
    <n v="0"/>
    <n v="1"/>
    <n v="0"/>
    <n v="0"/>
    <n v="0"/>
    <n v="1"/>
    <n v="0"/>
    <n v="0"/>
    <n v="0"/>
    <n v="0"/>
    <n v="1"/>
    <n v="1"/>
    <n v="1"/>
    <n v="1"/>
    <n v="1"/>
    <n v="0"/>
    <n v="0"/>
    <n v="1"/>
    <n v="1"/>
    <n v="1"/>
    <n v="0"/>
    <n v="0"/>
    <n v="0"/>
    <n v="1"/>
    <n v="1"/>
    <n v="1"/>
    <x v="0"/>
    <n v="2"/>
  </r>
  <r>
    <x v="348"/>
    <x v="345"/>
    <x v="2"/>
    <s v="BAUDMU"/>
    <x v="3"/>
    <n v="21000"/>
    <n v="1"/>
    <s v=""/>
    <s v=""/>
    <n v="1"/>
    <n v="1"/>
    <n v="0"/>
    <n v="0"/>
    <n v="0"/>
    <n v="0"/>
    <n v="1"/>
    <n v="0"/>
    <n v="2"/>
    <n v="1"/>
    <n v="2"/>
    <n v="1"/>
    <n v="0"/>
    <n v="0"/>
    <n v="2"/>
    <n v="0"/>
    <n v="0"/>
    <n v="0"/>
    <n v="1"/>
    <n v="1"/>
    <n v="2"/>
    <n v="3"/>
    <n v="3"/>
    <n v="2"/>
    <n v="1"/>
    <n v="0"/>
    <n v="0"/>
    <n v="3"/>
    <n v="2"/>
    <n v="3"/>
    <x v="0"/>
    <n v="5"/>
  </r>
  <r>
    <x v="349"/>
    <x v="346"/>
    <x v="2"/>
    <s v="VARIAS"/>
    <x v="0"/>
    <n v="11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0"/>
    <n v="4"/>
  </r>
  <r>
    <x v="350"/>
    <x v="347"/>
    <x v="2"/>
    <s v="VARIAS"/>
    <x v="2"/>
    <n v="11000"/>
    <n v="1"/>
    <s v=""/>
    <s v=""/>
    <n v="1"/>
    <n v="1"/>
    <n v="1"/>
    <n v="2"/>
    <n v="1"/>
    <n v="0"/>
    <n v="0"/>
    <n v="0"/>
    <n v="0"/>
    <n v="0"/>
    <n v="0"/>
    <n v="1"/>
    <n v="1"/>
    <n v="0"/>
    <n v="2"/>
    <n v="3"/>
    <n v="3"/>
    <n v="1"/>
    <n v="0"/>
    <n v="0"/>
    <n v="0"/>
    <n v="0"/>
    <n v="0"/>
    <n v="1"/>
    <n v="2"/>
    <n v="1"/>
    <n v="1"/>
    <n v="3"/>
    <n v="2"/>
    <n v="3"/>
    <x v="0"/>
    <n v="7"/>
  </r>
  <r>
    <x v="351"/>
    <x v="348"/>
    <x v="2"/>
    <s v="BAUDMU"/>
    <x v="2"/>
    <n v="21000"/>
    <n v="1"/>
    <s v=""/>
    <s v=""/>
    <n v="1"/>
    <n v="1"/>
    <n v="1"/>
    <n v="0"/>
    <n v="0"/>
    <n v="1"/>
    <n v="0"/>
    <n v="0"/>
    <n v="0"/>
    <n v="2"/>
    <n v="0"/>
    <n v="2"/>
    <n v="0"/>
    <n v="0"/>
    <n v="2"/>
    <n v="1"/>
    <n v="0"/>
    <n v="1"/>
    <n v="1"/>
    <n v="0"/>
    <n v="0"/>
    <n v="2"/>
    <n v="2"/>
    <n v="4"/>
    <n v="2"/>
    <n v="0"/>
    <n v="1"/>
    <n v="4"/>
    <n v="2"/>
    <n v="4"/>
    <x v="0"/>
    <n v="4"/>
  </r>
  <r>
    <x v="352"/>
    <x v="349"/>
    <x v="2"/>
    <s v="BAUDMU"/>
    <x v="0"/>
    <n v="11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0"/>
    <n v="3"/>
  </r>
  <r>
    <x v="353"/>
    <x v="350"/>
    <x v="13"/>
    <s v="IMITAS"/>
    <x v="3"/>
    <n v="15000"/>
    <n v="1"/>
    <s v="FC"/>
    <s v=""/>
    <s v="1"/>
    <n v="1"/>
    <n v="1"/>
    <n v="2"/>
    <n v="1"/>
    <n v="2"/>
    <n v="1"/>
    <n v="1"/>
    <n v="2"/>
    <n v="2"/>
    <n v="0"/>
    <n v="1"/>
    <n v="1"/>
    <n v="1"/>
    <n v="2"/>
    <n v="3"/>
    <n v="3"/>
    <n v="3"/>
    <n v="3"/>
    <n v="2"/>
    <n v="3"/>
    <n v="4"/>
    <n v="2"/>
    <n v="3"/>
    <n v="2"/>
    <n v="2"/>
    <n v="2"/>
    <n v="4"/>
    <n v="2"/>
    <n v="4"/>
    <x v="0"/>
    <n v="2"/>
  </r>
  <r>
    <x v="354"/>
    <x v="351"/>
    <x v="0"/>
    <s v="IMITAS"/>
    <x v="0"/>
    <n v="18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0"/>
  </r>
  <r>
    <x v="355"/>
    <x v="352"/>
    <x v="2"/>
    <s v="VARIAS"/>
    <x v="3"/>
    <n v="11000"/>
    <n v="1"/>
    <s v=""/>
    <s v=""/>
    <n v="1"/>
    <n v="1"/>
    <n v="1"/>
    <n v="0"/>
    <n v="1"/>
    <n v="0"/>
    <n v="0"/>
    <n v="0"/>
    <n v="0"/>
    <n v="0"/>
    <n v="3"/>
    <n v="1"/>
    <n v="3"/>
    <n v="1"/>
    <n v="3"/>
    <n v="1"/>
    <n v="1"/>
    <n v="1"/>
    <n v="0"/>
    <n v="0"/>
    <n v="0"/>
    <n v="0"/>
    <n v="3"/>
    <n v="1"/>
    <n v="4"/>
    <n v="4"/>
    <n v="2"/>
    <n v="4"/>
    <n v="3"/>
    <n v="4"/>
    <x v="0"/>
    <n v="4"/>
  </r>
  <r>
    <x v="356"/>
    <x v="353"/>
    <x v="2"/>
    <s v="BAUDMU"/>
    <x v="2"/>
    <n v="15000"/>
    <n v="1"/>
    <s v="GSM"/>
    <s v=""/>
    <n v="1"/>
    <n v="1"/>
    <n v="2"/>
    <n v="1"/>
    <n v="0"/>
    <n v="0"/>
    <n v="0"/>
    <n v="0"/>
    <n v="0"/>
    <n v="1"/>
    <n v="0"/>
    <n v="0"/>
    <n v="0"/>
    <n v="0"/>
    <n v="2"/>
    <n v="3"/>
    <n v="1"/>
    <n v="0"/>
    <n v="0"/>
    <n v="0"/>
    <n v="0"/>
    <n v="1"/>
    <n v="1"/>
    <n v="1"/>
    <n v="0"/>
    <n v="0"/>
    <n v="2"/>
    <n v="3"/>
    <n v="2"/>
    <n v="3"/>
    <x v="0"/>
    <n v="9"/>
  </r>
  <r>
    <x v="357"/>
    <x v="354"/>
    <x v="7"/>
    <s v="IMITAS"/>
    <x v="0"/>
    <n v="4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358"/>
    <x v="355"/>
    <x v="2"/>
    <s v="BAUDMU"/>
    <x v="3"/>
    <n v="11000"/>
    <n v="1"/>
    <s v="GSM"/>
    <s v=""/>
    <s v="3"/>
    <n v="1"/>
    <n v="2"/>
    <n v="1"/>
    <n v="1"/>
    <n v="1"/>
    <n v="2"/>
    <n v="0"/>
    <n v="2"/>
    <n v="1"/>
    <n v="2"/>
    <n v="3"/>
    <n v="1"/>
    <n v="2"/>
    <n v="3"/>
    <n v="3"/>
    <n v="2"/>
    <n v="2"/>
    <n v="3"/>
    <n v="2"/>
    <n v="2"/>
    <n v="3"/>
    <n v="3"/>
    <n v="4"/>
    <n v="4"/>
    <n v="3"/>
    <n v="4"/>
    <n v="4"/>
    <n v="3"/>
    <n v="4"/>
    <x v="0"/>
    <n v="1"/>
  </r>
  <r>
    <x v="359"/>
    <x v="356"/>
    <x v="13"/>
    <s v="IMITAS"/>
    <x v="0"/>
    <n v="15000"/>
    <n v="1"/>
    <s v="TB.SS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0"/>
    <n v="2"/>
  </r>
  <r>
    <x v="360"/>
    <x v="357"/>
    <x v="4"/>
    <s v="OLIGEN"/>
    <x v="3"/>
    <n v="37500"/>
    <n v="3"/>
    <s v="HKJ"/>
    <s v=""/>
    <s v="4"/>
    <n v="1"/>
    <n v="4"/>
    <n v="0"/>
    <n v="3"/>
    <n v="2"/>
    <n v="1"/>
    <n v="0"/>
    <n v="1"/>
    <n v="4"/>
    <n v="2"/>
    <n v="5"/>
    <n v="2"/>
    <n v="1"/>
    <n v="5"/>
    <n v="4"/>
    <n v="3"/>
    <n v="5"/>
    <n v="3"/>
    <n v="1"/>
    <n v="1"/>
    <n v="5"/>
    <n v="6"/>
    <n v="9"/>
    <n v="7"/>
    <n v="3"/>
    <n v="5"/>
    <n v="9"/>
    <n v="5"/>
    <n v="9"/>
    <x v="0"/>
    <n v="5"/>
  </r>
  <r>
    <x v="361"/>
    <x v="358"/>
    <x v="4"/>
    <s v="ORISIN"/>
    <x v="2"/>
    <n v="14000"/>
    <n v="2"/>
    <s v="GSM"/>
    <s v=""/>
    <s v="3"/>
    <n v="1"/>
    <n v="2"/>
    <n v="1"/>
    <n v="0"/>
    <n v="0"/>
    <n v="0"/>
    <n v="1"/>
    <n v="2"/>
    <n v="0"/>
    <n v="0"/>
    <n v="0"/>
    <n v="0"/>
    <n v="1"/>
    <n v="2"/>
    <n v="3"/>
    <n v="1"/>
    <n v="0"/>
    <n v="0"/>
    <n v="1"/>
    <n v="3"/>
    <n v="2"/>
    <n v="0"/>
    <n v="0"/>
    <n v="0"/>
    <n v="1"/>
    <n v="3"/>
    <n v="3"/>
    <n v="2"/>
    <n v="3"/>
    <x v="0"/>
    <n v="3"/>
  </r>
  <r>
    <x v="362"/>
    <x v="359"/>
    <x v="4"/>
    <s v="OLIGEN"/>
    <x v="2"/>
    <n v="38500"/>
    <n v="1"/>
    <s v="HJM"/>
    <s v=""/>
    <n v="1"/>
    <n v="6"/>
    <n v="0"/>
    <n v="0"/>
    <n v="2"/>
    <n v="1"/>
    <n v="0"/>
    <n v="0"/>
    <n v="2"/>
    <n v="0"/>
    <n v="0"/>
    <n v="0"/>
    <n v="3"/>
    <n v="0"/>
    <n v="3"/>
    <n v="0"/>
    <n v="2"/>
    <n v="3"/>
    <n v="1"/>
    <n v="0"/>
    <n v="2"/>
    <n v="2"/>
    <n v="0"/>
    <n v="0"/>
    <n v="3"/>
    <n v="3"/>
    <n v="0"/>
    <n v="3"/>
    <n v="3"/>
    <n v="3"/>
    <x v="0"/>
    <n v="3"/>
  </r>
  <r>
    <x v="363"/>
    <x v="360"/>
    <x v="1"/>
    <s v="IMITAS"/>
    <x v="0"/>
    <n v="2015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0"/>
    <n v="1"/>
  </r>
  <r>
    <x v="364"/>
    <x v="361"/>
    <x v="9"/>
    <s v="IMITAS"/>
    <x v="0"/>
    <n v="30000"/>
    <n v="1"/>
    <s v="BLJ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0"/>
    <n v="1"/>
  </r>
  <r>
    <x v="365"/>
    <x v="362"/>
    <x v="9"/>
    <s v="IMITAS"/>
    <x v="0"/>
    <n v="17000"/>
    <n v="1"/>
    <s v="GSM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0"/>
    <n v="1"/>
  </r>
  <r>
    <x v="366"/>
    <x v="363"/>
    <x v="6"/>
    <s v="VARIAS"/>
    <x v="3"/>
    <n v="11000"/>
    <n v="1"/>
    <s v="HKJ"/>
    <s v=""/>
    <s v="1"/>
    <n v="1"/>
    <n v="1"/>
    <n v="2"/>
    <n v="1"/>
    <n v="0"/>
    <n v="1"/>
    <n v="1"/>
    <n v="0"/>
    <n v="3"/>
    <n v="1"/>
    <n v="2"/>
    <n v="0"/>
    <n v="0"/>
    <n v="3"/>
    <n v="3"/>
    <n v="3"/>
    <n v="1"/>
    <n v="1"/>
    <n v="2"/>
    <n v="1"/>
    <n v="3"/>
    <n v="4"/>
    <n v="5"/>
    <n v="2"/>
    <n v="0"/>
    <n v="1"/>
    <n v="5"/>
    <n v="3"/>
    <n v="5"/>
    <x v="0"/>
    <n v="4"/>
  </r>
  <r>
    <x v="367"/>
    <x v="364"/>
    <x v="9"/>
    <s v="IMITAS"/>
    <x v="0"/>
    <n v="35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0"/>
    <n v="2"/>
  </r>
  <r>
    <x v="368"/>
    <x v="365"/>
    <x v="9"/>
    <s v="IMITAS"/>
    <x v="2"/>
    <n v="15000"/>
    <n v="1"/>
    <s v="GSM"/>
    <s v=""/>
    <n v="1"/>
    <n v="1"/>
    <n v="0"/>
    <n v="0"/>
    <n v="2"/>
    <n v="3"/>
    <n v="0"/>
    <n v="0"/>
    <n v="1"/>
    <n v="0"/>
    <n v="0"/>
    <n v="1"/>
    <n v="0"/>
    <n v="0"/>
    <n v="3"/>
    <n v="0"/>
    <n v="2"/>
    <n v="5"/>
    <n v="3"/>
    <n v="0"/>
    <n v="1"/>
    <n v="1"/>
    <n v="0"/>
    <n v="1"/>
    <n v="1"/>
    <n v="0"/>
    <n v="0"/>
    <n v="5"/>
    <n v="3"/>
    <n v="5"/>
    <x v="0"/>
    <n v="4"/>
  </r>
  <r>
    <x v="369"/>
    <x v="366"/>
    <x v="9"/>
    <s v="IMITAS"/>
    <x v="3"/>
    <n v="40000"/>
    <n v="1"/>
    <s v="GSM"/>
    <s v=""/>
    <n v="1"/>
    <n v="1"/>
    <n v="3"/>
    <n v="1"/>
    <n v="0"/>
    <n v="0"/>
    <n v="0"/>
    <n v="1"/>
    <n v="2"/>
    <n v="0"/>
    <n v="1"/>
    <n v="4"/>
    <n v="1"/>
    <n v="1"/>
    <n v="4"/>
    <n v="4"/>
    <n v="1"/>
    <n v="0"/>
    <n v="0"/>
    <n v="1"/>
    <n v="3"/>
    <n v="2"/>
    <n v="1"/>
    <n v="4"/>
    <n v="5"/>
    <n v="2"/>
    <n v="4"/>
    <n v="5"/>
    <n v="4"/>
    <n v="5"/>
    <x v="0"/>
    <n v="4"/>
  </r>
  <r>
    <x v="370"/>
    <x v="367"/>
    <x v="4"/>
    <s v="IMITAS"/>
    <x v="1"/>
    <n v="9500"/>
    <n v="1"/>
    <s v="HKJ"/>
    <s v=""/>
    <s v="3"/>
    <n v="1"/>
    <n v="2"/>
    <n v="5"/>
    <n v="3"/>
    <n v="6"/>
    <n v="1"/>
    <n v="2"/>
    <n v="1"/>
    <n v="2"/>
    <n v="2"/>
    <n v="2"/>
    <n v="3"/>
    <n v="1"/>
    <n v="6"/>
    <n v="7"/>
    <n v="8"/>
    <n v="9"/>
    <n v="7"/>
    <n v="3"/>
    <n v="3"/>
    <n v="3"/>
    <n v="4"/>
    <n v="4"/>
    <n v="5"/>
    <n v="4"/>
    <n v="3"/>
    <n v="9"/>
    <n v="6"/>
    <n v="9"/>
    <x v="0"/>
    <n v="8"/>
  </r>
  <r>
    <x v="371"/>
    <x v="368"/>
    <x v="4"/>
    <s v="IMITAS"/>
    <x v="1"/>
    <n v="5500"/>
    <n v="1"/>
    <s v="HKJ"/>
    <s v=""/>
    <s v="4"/>
    <n v="1"/>
    <n v="9"/>
    <n v="16"/>
    <n v="17"/>
    <n v="9"/>
    <n v="8"/>
    <n v="10"/>
    <n v="12"/>
    <n v="13"/>
    <n v="13"/>
    <n v="11"/>
    <n v="12"/>
    <n v="14"/>
    <n v="17"/>
    <n v="25"/>
    <n v="33"/>
    <n v="26"/>
    <n v="17"/>
    <n v="18"/>
    <n v="22"/>
    <n v="25"/>
    <n v="26"/>
    <n v="24"/>
    <n v="23"/>
    <n v="26"/>
    <n v="23"/>
    <n v="33"/>
    <n v="17"/>
    <n v="33"/>
    <x v="0"/>
    <n v="11"/>
  </r>
  <r>
    <x v="372"/>
    <x v="369"/>
    <x v="0"/>
    <s v="NOSTOK"/>
    <x v="0"/>
    <n v="17500"/>
    <n v="1"/>
    <s v="WWNSPL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373"/>
    <x v="370"/>
    <x v="6"/>
    <s v="IMITAS"/>
    <x v="0"/>
    <n v="1000"/>
    <n v="1"/>
    <s v="GSM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2"/>
    <n v="2"/>
    <x v="0"/>
    <n v="9"/>
  </r>
  <r>
    <x v="374"/>
    <x v="371"/>
    <x v="3"/>
    <s v="BAUDMU"/>
    <x v="0"/>
    <n v="900"/>
    <n v="2"/>
    <s v="GSM"/>
    <s v=""/>
    <s v="4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n v="2"/>
    <x v="0"/>
    <n v="6"/>
  </r>
  <r>
    <x v="375"/>
    <x v="372"/>
    <x v="0"/>
    <s v="BAUDMU"/>
    <x v="0"/>
    <n v="10000"/>
    <n v="1"/>
    <s v="NBLSPL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0"/>
    <n v="0"/>
  </r>
  <r>
    <x v="376"/>
    <x v="373"/>
    <x v="3"/>
    <s v="BAUDMU"/>
    <x v="3"/>
    <n v="400"/>
    <n v="10"/>
    <s v="GSM"/>
    <s v=""/>
    <s v="3"/>
    <n v="1"/>
    <n v="0"/>
    <n v="8"/>
    <n v="0"/>
    <n v="4"/>
    <n v="1"/>
    <n v="0"/>
    <n v="2"/>
    <n v="0"/>
    <n v="2"/>
    <n v="1"/>
    <n v="4"/>
    <n v="1"/>
    <n v="8"/>
    <n v="8"/>
    <n v="8"/>
    <n v="4"/>
    <n v="5"/>
    <n v="1"/>
    <n v="2"/>
    <n v="2"/>
    <n v="2"/>
    <n v="1"/>
    <n v="5"/>
    <n v="5"/>
    <n v="1"/>
    <n v="8"/>
    <n v="8"/>
    <n v="32"/>
    <x v="0"/>
    <n v="19"/>
  </r>
  <r>
    <x v="377"/>
    <x v="374"/>
    <x v="6"/>
    <s v="IMITAS"/>
    <x v="3"/>
    <n v="12000"/>
    <n v="1"/>
    <s v="GSM"/>
    <s v=""/>
    <n v="1"/>
    <n v="1"/>
    <n v="2"/>
    <n v="3"/>
    <n v="2"/>
    <n v="0"/>
    <n v="1"/>
    <n v="0"/>
    <n v="1"/>
    <n v="1"/>
    <n v="0"/>
    <n v="1"/>
    <n v="1"/>
    <n v="0"/>
    <n v="3"/>
    <n v="5"/>
    <n v="5"/>
    <n v="2"/>
    <n v="1"/>
    <n v="1"/>
    <n v="1"/>
    <n v="2"/>
    <n v="1"/>
    <n v="2"/>
    <n v="2"/>
    <n v="1"/>
    <n v="2"/>
    <n v="5"/>
    <n v="3"/>
    <n v="5"/>
    <x v="0"/>
    <n v="3"/>
  </r>
  <r>
    <x v="378"/>
    <x v="375"/>
    <x v="0"/>
    <s v="IMITAS"/>
    <x v="0"/>
    <n v="25000"/>
    <n v="1"/>
    <s v="GSM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0"/>
    <n v="0"/>
  </r>
  <r>
    <x v="379"/>
    <x v="376"/>
    <x v="2"/>
    <s v="IMITAS"/>
    <x v="0"/>
    <n v="270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0"/>
    <n v="1"/>
  </r>
  <r>
    <x v="380"/>
    <x v="377"/>
    <x v="1"/>
    <s v="IMITAS"/>
    <x v="0"/>
    <n v="1500"/>
    <n v="1"/>
    <s v="GSM"/>
    <s v=""/>
    <s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n v="2"/>
    <x v="0"/>
    <n v="2"/>
  </r>
  <r>
    <x v="381"/>
    <x v="378"/>
    <x v="1"/>
    <s v="IMITAS"/>
    <x v="0"/>
    <n v="2500"/>
    <n v="1"/>
    <s v="GSM"/>
    <s v=""/>
    <s v="2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0"/>
    <n v="2"/>
  </r>
  <r>
    <x v="382"/>
    <x v="379"/>
    <x v="2"/>
    <s v="IMITAS"/>
    <x v="0"/>
    <n v="28000"/>
    <n v="1"/>
    <s v="GSM"/>
    <s v=""/>
    <s v="1"/>
    <n v="1"/>
    <n v="0"/>
    <n v="0"/>
    <n v="0"/>
    <n v="0"/>
    <n v="0"/>
    <n v="0"/>
    <n v="1"/>
    <n v="0"/>
    <n v="0"/>
    <n v="0"/>
    <n v="2"/>
    <n v="0"/>
    <n v="2"/>
    <n v="0"/>
    <n v="0"/>
    <n v="0"/>
    <n v="0"/>
    <n v="0"/>
    <n v="1"/>
    <n v="1"/>
    <n v="0"/>
    <n v="0"/>
    <n v="2"/>
    <n v="2"/>
    <n v="0"/>
    <n v="2"/>
    <n v="2"/>
    <n v="2"/>
    <x v="0"/>
    <n v="1"/>
  </r>
  <r>
    <x v="383"/>
    <x v="380"/>
    <x v="2"/>
    <s v="IMITAS"/>
    <x v="3"/>
    <n v="12500"/>
    <n v="1"/>
    <s v="HKJ"/>
    <s v=""/>
    <s v="3"/>
    <n v="1"/>
    <n v="0"/>
    <n v="2"/>
    <n v="1"/>
    <n v="2"/>
    <n v="0"/>
    <n v="0"/>
    <n v="1"/>
    <n v="1"/>
    <n v="0"/>
    <n v="3"/>
    <n v="2"/>
    <n v="1"/>
    <n v="3"/>
    <n v="2"/>
    <n v="3"/>
    <n v="3"/>
    <n v="2"/>
    <n v="0"/>
    <n v="1"/>
    <n v="2"/>
    <n v="1"/>
    <n v="4"/>
    <n v="5"/>
    <n v="3"/>
    <n v="1"/>
    <n v="5"/>
    <n v="3"/>
    <n v="5"/>
    <x v="0"/>
    <n v="3"/>
  </r>
  <r>
    <x v="384"/>
    <x v="381"/>
    <x v="5"/>
    <s v="BAUDMU"/>
    <x v="2"/>
    <n v="5000"/>
    <n v="1"/>
    <s v="GSM"/>
    <s v=""/>
    <s v="1"/>
    <n v="1"/>
    <n v="0"/>
    <n v="0"/>
    <n v="0"/>
    <n v="0"/>
    <n v="0"/>
    <n v="0"/>
    <n v="1"/>
    <n v="0"/>
    <n v="2"/>
    <n v="1"/>
    <n v="1"/>
    <n v="1"/>
    <n v="2"/>
    <n v="0"/>
    <n v="0"/>
    <n v="0"/>
    <n v="0"/>
    <n v="0"/>
    <n v="1"/>
    <n v="1"/>
    <n v="2"/>
    <n v="1"/>
    <n v="2"/>
    <n v="2"/>
    <n v="1"/>
    <n v="2"/>
    <n v="2"/>
    <n v="2"/>
    <x v="0"/>
    <n v="3"/>
  </r>
  <r>
    <x v="385"/>
    <x v="382"/>
    <x v="5"/>
    <s v="BAUDMU"/>
    <x v="2"/>
    <n v="2500"/>
    <n v="1"/>
    <s v="GSM"/>
    <s v=""/>
    <s v="2"/>
    <n v="1"/>
    <n v="2"/>
    <n v="0"/>
    <n v="2"/>
    <n v="2"/>
    <n v="0"/>
    <n v="0"/>
    <n v="0"/>
    <n v="0"/>
    <n v="0"/>
    <n v="1"/>
    <n v="0"/>
    <n v="0"/>
    <n v="2"/>
    <n v="2"/>
    <n v="2"/>
    <n v="4"/>
    <n v="2"/>
    <n v="0"/>
    <n v="0"/>
    <n v="0"/>
    <n v="0"/>
    <n v="1"/>
    <n v="1"/>
    <n v="0"/>
    <n v="2"/>
    <n v="4"/>
    <n v="2"/>
    <n v="4"/>
    <x v="0"/>
    <n v="5"/>
  </r>
  <r>
    <x v="386"/>
    <x v="383"/>
    <x v="5"/>
    <s v="BAUDMU"/>
    <x v="1"/>
    <n v="2000"/>
    <n v="1"/>
    <s v="GSM"/>
    <s v=""/>
    <s v="2"/>
    <n v="1"/>
    <n v="6"/>
    <n v="1"/>
    <n v="2"/>
    <n v="3"/>
    <n v="1"/>
    <n v="5"/>
    <n v="3"/>
    <n v="1"/>
    <n v="1"/>
    <n v="6"/>
    <n v="1"/>
    <n v="2"/>
    <n v="6"/>
    <n v="7"/>
    <n v="3"/>
    <n v="5"/>
    <n v="4"/>
    <n v="6"/>
    <n v="8"/>
    <n v="4"/>
    <n v="2"/>
    <n v="7"/>
    <n v="7"/>
    <n v="3"/>
    <n v="8"/>
    <n v="8"/>
    <n v="6"/>
    <n v="28"/>
    <x v="0"/>
    <n v="9"/>
  </r>
  <r>
    <x v="387"/>
    <x v="384"/>
    <x v="6"/>
    <s v="IMITAS"/>
    <x v="0"/>
    <n v="750"/>
    <n v="1"/>
    <s v="JMT"/>
    <s v=""/>
    <s v="1"/>
    <n v="1"/>
    <n v="0"/>
    <n v="1"/>
    <n v="0"/>
    <n v="0"/>
    <n v="0"/>
    <n v="0"/>
    <n v="0"/>
    <n v="0"/>
    <n v="1"/>
    <n v="0"/>
    <n v="1"/>
    <n v="0"/>
    <n v="1"/>
    <n v="1"/>
    <n v="1"/>
    <n v="0"/>
    <n v="0"/>
    <n v="0"/>
    <n v="0"/>
    <n v="0"/>
    <n v="1"/>
    <n v="0"/>
    <n v="1"/>
    <n v="1"/>
    <n v="0"/>
    <n v="1"/>
    <n v="1"/>
    <n v="2"/>
    <x v="0"/>
    <n v="5"/>
  </r>
  <r>
    <x v="388"/>
    <x v="385"/>
    <x v="6"/>
    <s v="IMITAS"/>
    <x v="2"/>
    <n v="1300"/>
    <n v="1"/>
    <s v="GSM"/>
    <s v=""/>
    <s v="2"/>
    <n v="1"/>
    <n v="1"/>
    <n v="0"/>
    <n v="0"/>
    <n v="0"/>
    <n v="1"/>
    <n v="0"/>
    <n v="0"/>
    <n v="0"/>
    <n v="1"/>
    <n v="2"/>
    <n v="0"/>
    <n v="0"/>
    <n v="2"/>
    <n v="1"/>
    <n v="0"/>
    <n v="0"/>
    <n v="1"/>
    <n v="1"/>
    <n v="0"/>
    <n v="0"/>
    <n v="1"/>
    <n v="2"/>
    <n v="2"/>
    <n v="0"/>
    <n v="1"/>
    <n v="2"/>
    <n v="2"/>
    <n v="2"/>
    <x v="0"/>
    <n v="12"/>
  </r>
  <r>
    <x v="389"/>
    <x v="386"/>
    <x v="6"/>
    <s v="IMITAS"/>
    <x v="2"/>
    <n v="13000"/>
    <n v="1"/>
    <s v="GSM"/>
    <s v=""/>
    <n v="1"/>
    <n v="1"/>
    <n v="0"/>
    <n v="2"/>
    <n v="0"/>
    <n v="1"/>
    <n v="0"/>
    <n v="0"/>
    <n v="0"/>
    <n v="0"/>
    <n v="0"/>
    <n v="0"/>
    <n v="2"/>
    <n v="0"/>
    <n v="2"/>
    <n v="2"/>
    <n v="2"/>
    <n v="1"/>
    <n v="1"/>
    <n v="0"/>
    <n v="0"/>
    <n v="0"/>
    <n v="0"/>
    <n v="0"/>
    <n v="2"/>
    <n v="2"/>
    <n v="0"/>
    <n v="2"/>
    <n v="2"/>
    <n v="2"/>
    <x v="0"/>
    <n v="2"/>
  </r>
  <r>
    <x v="390"/>
    <x v="387"/>
    <x v="2"/>
    <s v="IMITAS"/>
    <x v="2"/>
    <n v="19500"/>
    <n v="1"/>
    <s v="SWM"/>
    <s v=""/>
    <s v="1"/>
    <n v="1"/>
    <n v="0"/>
    <n v="1"/>
    <n v="0"/>
    <n v="0"/>
    <n v="0"/>
    <n v="0"/>
    <n v="0"/>
    <n v="4"/>
    <n v="0"/>
    <n v="0"/>
    <n v="0"/>
    <n v="0"/>
    <n v="4"/>
    <n v="1"/>
    <n v="1"/>
    <n v="0"/>
    <n v="0"/>
    <n v="0"/>
    <n v="0"/>
    <n v="4"/>
    <n v="4"/>
    <n v="4"/>
    <n v="0"/>
    <n v="0"/>
    <n v="0"/>
    <n v="4"/>
    <n v="4"/>
    <n v="4"/>
    <x v="0"/>
    <n v="4"/>
  </r>
  <r>
    <x v="391"/>
    <x v="388"/>
    <x v="2"/>
    <s v="IMITAS"/>
    <x v="3"/>
    <n v="25000"/>
    <n v="1"/>
    <s v="HKJ"/>
    <s v=""/>
    <s v="3"/>
    <n v="1"/>
    <n v="2"/>
    <n v="1"/>
    <n v="5"/>
    <n v="1"/>
    <n v="1"/>
    <n v="2"/>
    <n v="1"/>
    <n v="1"/>
    <n v="3"/>
    <n v="2"/>
    <n v="2"/>
    <n v="5"/>
    <n v="5"/>
    <n v="3"/>
    <n v="6"/>
    <n v="6"/>
    <n v="2"/>
    <n v="3"/>
    <n v="3"/>
    <n v="2"/>
    <n v="4"/>
    <n v="3"/>
    <n v="4"/>
    <n v="7"/>
    <n v="7"/>
    <n v="7"/>
    <n v="5"/>
    <n v="7"/>
    <x v="0"/>
    <n v="7"/>
  </r>
  <r>
    <x v="392"/>
    <x v="389"/>
    <x v="12"/>
    <s v="NOSTOK"/>
    <x v="0"/>
    <n v="5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0"/>
    <n v="0"/>
  </r>
  <r>
    <x v="393"/>
    <x v="390"/>
    <x v="0"/>
    <s v="IMITAS"/>
    <x v="0"/>
    <n v="20000"/>
    <n v="1"/>
    <s v="HRV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0"/>
    <n v="0"/>
  </r>
  <r>
    <x v="394"/>
    <x v="391"/>
    <x v="11"/>
    <s v="IMITAS"/>
    <x v="1"/>
    <n v="178"/>
    <n v="1"/>
    <s v="GSM"/>
    <s v=""/>
    <n v="1"/>
    <n v="100"/>
    <n v="38"/>
    <n v="68"/>
    <n v="24"/>
    <n v="41"/>
    <n v="31"/>
    <n v="26"/>
    <n v="33"/>
    <n v="28"/>
    <n v="42"/>
    <n v="45"/>
    <n v="34"/>
    <n v="37"/>
    <n v="68"/>
    <n v="106"/>
    <n v="92"/>
    <n v="65"/>
    <n v="72"/>
    <n v="57"/>
    <n v="59"/>
    <n v="61"/>
    <n v="70"/>
    <n v="73"/>
    <n v="79"/>
    <n v="71"/>
    <n v="75"/>
    <n v="106"/>
    <n v="68"/>
    <n v="106"/>
    <x v="0"/>
    <n v="185"/>
  </r>
  <r>
    <x v="395"/>
    <x v="392"/>
    <x v="6"/>
    <s v="AKIGEN"/>
    <x v="1"/>
    <n v="198400"/>
    <n v="1"/>
    <s v="NSA"/>
    <s v="NSA"/>
    <n v="1"/>
    <n v="1"/>
    <n v="3"/>
    <n v="5"/>
    <n v="0"/>
    <n v="4"/>
    <n v="1"/>
    <n v="3"/>
    <n v="3"/>
    <n v="3"/>
    <n v="2"/>
    <n v="1"/>
    <n v="3"/>
    <n v="1"/>
    <n v="5"/>
    <n v="8"/>
    <n v="5"/>
    <n v="4"/>
    <n v="5"/>
    <n v="4"/>
    <n v="6"/>
    <n v="6"/>
    <n v="5"/>
    <n v="4"/>
    <n v="4"/>
    <n v="4"/>
    <n v="4"/>
    <n v="8"/>
    <n v="5"/>
    <n v="8"/>
    <x v="0"/>
    <n v="8"/>
  </r>
  <r>
    <x v="396"/>
    <x v="393"/>
    <x v="0"/>
    <s v="IMITAS"/>
    <x v="0"/>
    <n v="303000"/>
    <n v="1"/>
    <s v="N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0"/>
    <n v="0"/>
  </r>
  <r>
    <x v="397"/>
    <x v="394"/>
    <x v="7"/>
    <s v="IMITAS"/>
    <x v="0"/>
    <n v="6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0"/>
    <n v="0"/>
  </r>
  <r>
    <x v="398"/>
    <x v="395"/>
    <x v="1"/>
    <s v="ORISIN"/>
    <x v="0"/>
    <n v="24000"/>
    <n v="1"/>
    <s v="GSM"/>
    <s v="NSA"/>
    <s v="2"/>
    <n v="1"/>
    <n v="0"/>
    <n v="2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0"/>
    <n v="2"/>
    <n v="2"/>
    <n v="2"/>
    <x v="0"/>
    <n v="0"/>
  </r>
  <r>
    <x v="399"/>
    <x v="396"/>
    <x v="1"/>
    <s v="ORISIN"/>
    <x v="0"/>
    <n v="195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400"/>
    <x v="397"/>
    <x v="1"/>
    <s v="ORISIN"/>
    <x v="0"/>
    <n v="26500"/>
    <n v="1"/>
    <s v="GSM"/>
    <s v="NSA"/>
    <s v="2"/>
    <n v="1"/>
    <n v="0"/>
    <n v="0"/>
    <n v="0"/>
    <n v="0"/>
    <n v="0"/>
    <n v="0"/>
    <n v="2"/>
    <n v="0"/>
    <n v="4"/>
    <n v="0"/>
    <n v="0"/>
    <n v="0"/>
    <n v="4"/>
    <n v="0"/>
    <n v="0"/>
    <n v="0"/>
    <n v="0"/>
    <n v="0"/>
    <n v="2"/>
    <n v="2"/>
    <n v="4"/>
    <n v="0"/>
    <n v="0"/>
    <n v="0"/>
    <n v="0"/>
    <n v="4"/>
    <n v="4"/>
    <n v="4"/>
    <x v="0"/>
    <n v="0"/>
  </r>
  <r>
    <x v="401"/>
    <x v="398"/>
    <x v="1"/>
    <s v="ORISIN"/>
    <x v="2"/>
    <n v="28000"/>
    <n v="1"/>
    <s v="GSM"/>
    <s v="NSA"/>
    <s v="2"/>
    <n v="1"/>
    <n v="0"/>
    <n v="2"/>
    <n v="0"/>
    <n v="0"/>
    <n v="0"/>
    <n v="0"/>
    <n v="2"/>
    <n v="0"/>
    <n v="0"/>
    <n v="1"/>
    <n v="0"/>
    <n v="2"/>
    <n v="2"/>
    <n v="2"/>
    <n v="2"/>
    <n v="0"/>
    <n v="0"/>
    <n v="0"/>
    <n v="2"/>
    <n v="2"/>
    <n v="0"/>
    <n v="1"/>
    <n v="1"/>
    <n v="2"/>
    <n v="2"/>
    <n v="2"/>
    <n v="2"/>
    <n v="2"/>
    <x v="0"/>
    <n v="0"/>
  </r>
  <r>
    <x v="402"/>
    <x v="399"/>
    <x v="1"/>
    <s v="ORISIN"/>
    <x v="0"/>
    <n v="31500"/>
    <n v="1"/>
    <s v="GSM"/>
    <s v="NSA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n v="2"/>
    <x v="0"/>
    <n v="1"/>
  </r>
  <r>
    <x v="403"/>
    <x v="400"/>
    <x v="13"/>
    <s v="IMITAS"/>
    <x v="1"/>
    <n v="3670"/>
    <n v="1"/>
    <s v=""/>
    <s v=""/>
    <n v="1"/>
    <n v="1"/>
    <n v="56"/>
    <n v="62"/>
    <n v="68"/>
    <n v="110"/>
    <n v="57"/>
    <n v="42"/>
    <n v="69"/>
    <n v="60"/>
    <n v="50"/>
    <n v="47"/>
    <n v="55"/>
    <n v="37"/>
    <n v="110"/>
    <n v="118"/>
    <n v="130"/>
    <n v="178"/>
    <n v="167"/>
    <n v="99"/>
    <n v="111"/>
    <n v="129"/>
    <n v="110"/>
    <n v="107"/>
    <n v="102"/>
    <n v="92"/>
    <n v="93"/>
    <n v="178"/>
    <n v="110"/>
    <n v="178"/>
    <x v="0"/>
    <n v="26"/>
  </r>
  <r>
    <x v="404"/>
    <x v="401"/>
    <x v="1"/>
    <s v="NOSTOK"/>
    <x v="0"/>
    <n v="16000"/>
    <n v="1"/>
    <s v="PTMMS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0"/>
    <n v="3"/>
  </r>
  <r>
    <x v="405"/>
    <x v="402"/>
    <x v="14"/>
    <s v="KTNMNM"/>
    <x v="3"/>
    <n v="2700"/>
    <n v="1"/>
    <s v=""/>
    <s v=""/>
    <n v="1"/>
    <n v="1"/>
    <n v="0"/>
    <n v="0"/>
    <n v="0"/>
    <n v="1"/>
    <n v="6"/>
    <n v="5"/>
    <n v="0"/>
    <n v="0"/>
    <n v="0"/>
    <n v="0"/>
    <n v="0"/>
    <n v="1"/>
    <n v="6"/>
    <n v="0"/>
    <n v="0"/>
    <n v="1"/>
    <n v="7"/>
    <n v="11"/>
    <n v="5"/>
    <n v="0"/>
    <n v="0"/>
    <n v="0"/>
    <n v="0"/>
    <n v="1"/>
    <n v="1"/>
    <n v="11"/>
    <n v="6"/>
    <n v="11"/>
    <x v="0"/>
    <n v="11"/>
  </r>
  <r>
    <x v="406"/>
    <x v="403"/>
    <x v="6"/>
    <s v="IMITAS"/>
    <x v="3"/>
    <n v="4000"/>
    <n v="1"/>
    <s v="GSM"/>
    <s v=""/>
    <s v="2"/>
    <n v="15"/>
    <n v="1"/>
    <n v="2"/>
    <n v="2"/>
    <n v="3"/>
    <n v="1"/>
    <n v="2"/>
    <n v="2"/>
    <n v="8"/>
    <n v="2"/>
    <n v="2"/>
    <n v="0"/>
    <n v="2"/>
    <n v="8"/>
    <n v="3"/>
    <n v="4"/>
    <n v="5"/>
    <n v="4"/>
    <n v="3"/>
    <n v="4"/>
    <n v="10"/>
    <n v="10"/>
    <n v="10"/>
    <n v="2"/>
    <n v="2"/>
    <n v="3"/>
    <n v="10"/>
    <n v="8"/>
    <n v="10"/>
    <x v="0"/>
    <n v="2"/>
  </r>
  <r>
    <x v="407"/>
    <x v="404"/>
    <x v="3"/>
    <s v="IMITAS"/>
    <x v="3"/>
    <n v="1500"/>
    <n v="1"/>
    <s v="NPM"/>
    <s v=""/>
    <s v="2"/>
    <n v="1"/>
    <n v="2"/>
    <n v="0"/>
    <n v="0"/>
    <n v="1"/>
    <n v="0"/>
    <n v="0"/>
    <n v="1"/>
    <n v="2"/>
    <n v="0"/>
    <n v="0"/>
    <n v="0"/>
    <n v="1"/>
    <n v="2"/>
    <n v="2"/>
    <n v="0"/>
    <n v="1"/>
    <n v="1"/>
    <n v="0"/>
    <n v="1"/>
    <n v="3"/>
    <n v="2"/>
    <n v="2"/>
    <n v="0"/>
    <n v="1"/>
    <n v="3"/>
    <n v="3"/>
    <n v="2"/>
    <n v="3"/>
    <x v="0"/>
    <n v="6"/>
  </r>
  <r>
    <x v="408"/>
    <x v="405"/>
    <x v="3"/>
    <s v="IMITAS"/>
    <x v="0"/>
    <n v="3200"/>
    <n v="1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0"/>
    <n v="3"/>
  </r>
  <r>
    <x v="409"/>
    <x v="406"/>
    <x v="0"/>
    <s v="IMITAS"/>
    <x v="0"/>
    <n v="18000"/>
    <n v="1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0"/>
    <n v="0"/>
    <x v="0"/>
    <n v="0"/>
  </r>
  <r>
    <x v="410"/>
    <x v="407"/>
    <x v="5"/>
    <s v="IMITAS"/>
    <x v="0"/>
    <n v="8000"/>
    <n v="1"/>
    <s v="GSM"/>
    <s v=""/>
    <n v="1"/>
    <n v="1"/>
    <n v="1"/>
    <n v="0"/>
    <n v="0"/>
    <n v="0"/>
    <n v="2"/>
    <n v="0"/>
    <n v="0"/>
    <n v="0"/>
    <n v="0"/>
    <n v="0"/>
    <n v="0"/>
    <n v="0"/>
    <n v="2"/>
    <n v="1"/>
    <n v="0"/>
    <n v="0"/>
    <n v="2"/>
    <n v="2"/>
    <n v="0"/>
    <n v="0"/>
    <n v="0"/>
    <n v="0"/>
    <n v="0"/>
    <n v="0"/>
    <n v="1"/>
    <n v="2"/>
    <n v="2"/>
    <n v="2"/>
    <x v="0"/>
    <n v="2"/>
  </r>
  <r>
    <x v="411"/>
    <x v="408"/>
    <x v="5"/>
    <s v="IMITAS"/>
    <x v="0"/>
    <n v="7000"/>
    <n v="1"/>
    <s v="GSM"/>
    <s v=""/>
    <n v="1"/>
    <n v="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1"/>
    <n v="1"/>
    <n v="2"/>
    <n v="1"/>
    <n v="0"/>
    <n v="0"/>
    <n v="2"/>
    <n v="1"/>
    <n v="2"/>
    <x v="0"/>
    <n v="1"/>
  </r>
  <r>
    <x v="412"/>
    <x v="409"/>
    <x v="14"/>
    <s v="KTNMNM"/>
    <x v="3"/>
    <n v="1500"/>
    <n v="1"/>
    <s v="JKS"/>
    <s v=""/>
    <s v="3"/>
    <n v="1"/>
    <n v="0"/>
    <n v="1"/>
    <n v="1"/>
    <n v="1"/>
    <n v="0"/>
    <n v="0"/>
    <n v="2"/>
    <n v="3"/>
    <n v="3"/>
    <n v="3"/>
    <n v="1"/>
    <n v="1"/>
    <n v="3"/>
    <n v="1"/>
    <n v="2"/>
    <n v="2"/>
    <n v="1"/>
    <n v="0"/>
    <n v="2"/>
    <n v="5"/>
    <n v="6"/>
    <n v="6"/>
    <n v="4"/>
    <n v="2"/>
    <n v="1"/>
    <n v="6"/>
    <n v="3"/>
    <n v="6"/>
    <x v="0"/>
    <n v="9"/>
  </r>
  <r>
    <x v="413"/>
    <x v="410"/>
    <x v="14"/>
    <s v="KTNMNM"/>
    <x v="0"/>
    <n v="1500"/>
    <n v="1"/>
    <s v="JKS"/>
    <s v=""/>
    <s v="2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2"/>
    <x v="0"/>
    <n v="0"/>
  </r>
  <r>
    <x v="414"/>
    <x v="411"/>
    <x v="7"/>
    <s v="ORISIN"/>
    <x v="0"/>
    <n v="5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415"/>
    <x v="412"/>
    <x v="13"/>
    <s v="IMITAS"/>
    <x v="1"/>
    <n v="5000"/>
    <n v="1"/>
    <s v="GSM"/>
    <s v=""/>
    <s v="2"/>
    <n v="1"/>
    <n v="3"/>
    <n v="6"/>
    <n v="1"/>
    <n v="2"/>
    <n v="3"/>
    <n v="2"/>
    <n v="4"/>
    <n v="3"/>
    <n v="1"/>
    <n v="3"/>
    <n v="2"/>
    <n v="2"/>
    <n v="6"/>
    <n v="9"/>
    <n v="7"/>
    <n v="3"/>
    <n v="5"/>
    <n v="5"/>
    <n v="6"/>
    <n v="7"/>
    <n v="4"/>
    <n v="6"/>
    <n v="5"/>
    <n v="4"/>
    <n v="5"/>
    <n v="9"/>
    <n v="6"/>
    <n v="9"/>
    <x v="0"/>
    <n v="3"/>
  </r>
  <r>
    <x v="416"/>
    <x v="413"/>
    <x v="6"/>
    <s v="IMITAS"/>
    <x v="2"/>
    <n v="45000"/>
    <n v="1"/>
    <s v=""/>
    <s v=""/>
    <n v="1"/>
    <n v="1"/>
    <n v="1"/>
    <n v="0"/>
    <n v="3"/>
    <n v="0"/>
    <n v="0"/>
    <n v="0"/>
    <n v="0"/>
    <n v="0"/>
    <n v="0"/>
    <n v="1"/>
    <n v="0"/>
    <n v="0"/>
    <n v="3"/>
    <n v="1"/>
    <n v="3"/>
    <n v="3"/>
    <n v="0"/>
    <n v="0"/>
    <n v="0"/>
    <n v="0"/>
    <n v="0"/>
    <n v="1"/>
    <n v="1"/>
    <n v="0"/>
    <n v="1"/>
    <n v="3"/>
    <n v="3"/>
    <n v="3"/>
    <x v="0"/>
    <n v="4"/>
  </r>
  <r>
    <x v="417"/>
    <x v="414"/>
    <x v="1"/>
    <s v="ORISIN"/>
    <x v="0"/>
    <n v="3015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0"/>
    <n v="3"/>
  </r>
  <r>
    <x v="418"/>
    <x v="415"/>
    <x v="1"/>
    <s v="IMITAS"/>
    <x v="0"/>
    <n v="26000"/>
    <n v="1"/>
    <s v="BNMKMR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0"/>
    <n v="0"/>
  </r>
  <r>
    <x v="419"/>
    <x v="416"/>
    <x v="1"/>
    <s v="IMITAS"/>
    <x v="0"/>
    <n v="150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2"/>
    <x v="0"/>
    <n v="3"/>
  </r>
  <r>
    <x v="420"/>
    <x v="417"/>
    <x v="0"/>
    <s v="IMITAS"/>
    <x v="0"/>
    <n v="2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421"/>
    <x v="418"/>
    <x v="6"/>
    <s v="IMITAS"/>
    <x v="0"/>
    <n v="20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0"/>
    <n v="0"/>
  </r>
  <r>
    <x v="422"/>
    <x v="419"/>
    <x v="6"/>
    <s v="IMITAS"/>
    <x v="3"/>
    <n v="140000"/>
    <n v="1"/>
    <s v="ATFS"/>
    <s v=""/>
    <s v="1"/>
    <n v="1"/>
    <n v="2"/>
    <n v="0"/>
    <n v="2"/>
    <n v="1"/>
    <n v="0"/>
    <n v="0"/>
    <n v="1"/>
    <n v="0"/>
    <n v="0"/>
    <n v="1"/>
    <n v="0"/>
    <n v="0"/>
    <n v="2"/>
    <n v="2"/>
    <n v="2"/>
    <n v="3"/>
    <n v="1"/>
    <n v="0"/>
    <n v="1"/>
    <n v="1"/>
    <n v="0"/>
    <n v="1"/>
    <n v="1"/>
    <n v="0"/>
    <n v="2"/>
    <n v="3"/>
    <n v="2"/>
    <n v="3"/>
    <x v="0"/>
    <n v="2"/>
  </r>
  <r>
    <x v="423"/>
    <x v="420"/>
    <x v="6"/>
    <s v="IMITAS"/>
    <x v="0"/>
    <n v="120000"/>
    <n v="1"/>
    <s v=""/>
    <s v="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n v="1"/>
    <x v="0"/>
    <n v="0"/>
  </r>
  <r>
    <x v="424"/>
    <x v="421"/>
    <x v="3"/>
    <s v="BAUDMU"/>
    <x v="0"/>
    <n v="5000"/>
    <n v="1"/>
    <s v=""/>
    <s v=""/>
    <n v="1"/>
    <n v="1"/>
    <n v="0"/>
    <n v="0"/>
    <n v="1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1"/>
    <n v="1"/>
    <n v="1"/>
    <n v="1"/>
    <n v="2"/>
    <x v="0"/>
    <n v="0"/>
  </r>
  <r>
    <x v="425"/>
    <x v="422"/>
    <x v="2"/>
    <s v="IMITAS"/>
    <x v="1"/>
    <n v="27667"/>
    <n v="1"/>
    <s v="HKJ"/>
    <s v=""/>
    <s v="2"/>
    <n v="1"/>
    <n v="6"/>
    <n v="11"/>
    <n v="10"/>
    <n v="6"/>
    <n v="7"/>
    <n v="6"/>
    <n v="7"/>
    <n v="7"/>
    <n v="10"/>
    <n v="4"/>
    <n v="10"/>
    <n v="5"/>
    <n v="11"/>
    <n v="17"/>
    <n v="21"/>
    <n v="16"/>
    <n v="13"/>
    <n v="13"/>
    <n v="13"/>
    <n v="14"/>
    <n v="17"/>
    <n v="11"/>
    <n v="14"/>
    <n v="15"/>
    <n v="11"/>
    <n v="21"/>
    <n v="11"/>
    <n v="21"/>
    <x v="0"/>
    <n v="13"/>
  </r>
  <r>
    <x v="426"/>
    <x v="423"/>
    <x v="4"/>
    <s v="IMITAS"/>
    <x v="2"/>
    <n v="16000"/>
    <n v="1"/>
    <s v="NSM"/>
    <s v=""/>
    <n v="1"/>
    <n v="1"/>
    <n v="8"/>
    <n v="5"/>
    <n v="0"/>
    <n v="0"/>
    <n v="0"/>
    <n v="0"/>
    <n v="0"/>
    <n v="0"/>
    <n v="0"/>
    <n v="0"/>
    <n v="0"/>
    <n v="0"/>
    <n v="8"/>
    <n v="13"/>
    <n v="5"/>
    <n v="0"/>
    <n v="0"/>
    <n v="0"/>
    <n v="0"/>
    <n v="0"/>
    <n v="0"/>
    <n v="0"/>
    <n v="0"/>
    <n v="0"/>
    <n v="8"/>
    <n v="13"/>
    <n v="8"/>
    <n v="13"/>
    <x v="0"/>
    <n v="0"/>
  </r>
  <r>
    <x v="427"/>
    <x v="424"/>
    <x v="0"/>
    <s v="BAUDMU"/>
    <x v="0"/>
    <n v="5000"/>
    <n v="1"/>
    <s v="BNMKMR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0"/>
    <n v="1"/>
  </r>
  <r>
    <x v="428"/>
    <x v="425"/>
    <x v="3"/>
    <s v="IMITAS"/>
    <x v="0"/>
    <n v="13000"/>
    <n v="1"/>
    <s v="GSM"/>
    <s v=""/>
    <n v="1"/>
    <n v="1"/>
    <n v="0"/>
    <n v="0"/>
    <n v="1"/>
    <n v="1"/>
    <n v="0"/>
    <n v="1"/>
    <n v="0"/>
    <n v="0"/>
    <n v="0"/>
    <n v="0"/>
    <n v="0"/>
    <n v="0"/>
    <n v="1"/>
    <n v="0"/>
    <n v="1"/>
    <n v="2"/>
    <n v="1"/>
    <n v="1"/>
    <n v="1"/>
    <n v="0"/>
    <n v="0"/>
    <n v="0"/>
    <n v="0"/>
    <n v="0"/>
    <n v="0"/>
    <n v="2"/>
    <n v="1"/>
    <n v="2"/>
    <x v="0"/>
    <n v="3"/>
  </r>
  <r>
    <x v="429"/>
    <x v="426"/>
    <x v="0"/>
    <s v="BAUDMU"/>
    <x v="0"/>
    <n v="5000"/>
    <n v="2"/>
    <s v="AAR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x v="0"/>
    <n v="1"/>
  </r>
  <r>
    <x v="430"/>
    <x v="427"/>
    <x v="6"/>
    <s v="IMITAS"/>
    <x v="3"/>
    <n v="20000"/>
    <n v="1"/>
    <s v="GSM"/>
    <s v=""/>
    <n v="1"/>
    <n v="1"/>
    <n v="0"/>
    <n v="0"/>
    <n v="0"/>
    <n v="0"/>
    <n v="2"/>
    <n v="4"/>
    <n v="2"/>
    <n v="1"/>
    <n v="1"/>
    <n v="1"/>
    <n v="0"/>
    <n v="2"/>
    <n v="4"/>
    <n v="0"/>
    <n v="0"/>
    <n v="0"/>
    <n v="2"/>
    <n v="6"/>
    <n v="6"/>
    <n v="3"/>
    <n v="2"/>
    <n v="2"/>
    <n v="1"/>
    <n v="2"/>
    <n v="2"/>
    <n v="6"/>
    <n v="4"/>
    <n v="6"/>
    <x v="0"/>
    <n v="5"/>
  </r>
  <r>
    <x v="431"/>
    <x v="428"/>
    <x v="6"/>
    <s v="IMITAS"/>
    <x v="1"/>
    <n v="21500"/>
    <n v="1"/>
    <s v="SLT"/>
    <s v=""/>
    <s v="2"/>
    <n v="1"/>
    <n v="12"/>
    <n v="13"/>
    <n v="16"/>
    <n v="20"/>
    <n v="13"/>
    <n v="3"/>
    <n v="11"/>
    <n v="20"/>
    <n v="9"/>
    <n v="6"/>
    <n v="12"/>
    <n v="5"/>
    <n v="20"/>
    <n v="25"/>
    <n v="29"/>
    <n v="36"/>
    <n v="33"/>
    <n v="16"/>
    <n v="14"/>
    <n v="31"/>
    <n v="29"/>
    <n v="26"/>
    <n v="18"/>
    <n v="17"/>
    <n v="17"/>
    <n v="36"/>
    <n v="20"/>
    <n v="36"/>
    <x v="0"/>
    <n v="8"/>
  </r>
  <r>
    <x v="432"/>
    <x v="429"/>
    <x v="0"/>
    <s v="IMITAS"/>
    <x v="0"/>
    <n v="48000"/>
    <n v="1"/>
    <s v="HJM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n v="0"/>
    <x v="0"/>
    <n v="0"/>
  </r>
  <r>
    <x v="433"/>
    <x v="430"/>
    <x v="3"/>
    <s v="BAUDMU"/>
    <x v="3"/>
    <n v="900"/>
    <n v="10"/>
    <s v="AAR"/>
    <s v=""/>
    <s v="2"/>
    <n v="1"/>
    <n v="0"/>
    <n v="0"/>
    <n v="0"/>
    <n v="0"/>
    <n v="0"/>
    <n v="2"/>
    <n v="0"/>
    <n v="2"/>
    <n v="0"/>
    <n v="5"/>
    <n v="2"/>
    <n v="4"/>
    <n v="5"/>
    <n v="0"/>
    <n v="0"/>
    <n v="0"/>
    <n v="0"/>
    <n v="2"/>
    <n v="2"/>
    <n v="2"/>
    <n v="2"/>
    <n v="7"/>
    <n v="7"/>
    <n v="6"/>
    <n v="4"/>
    <n v="7"/>
    <n v="5"/>
    <n v="24"/>
    <x v="0"/>
    <n v="15"/>
  </r>
  <r>
    <x v="434"/>
    <x v="431"/>
    <x v="0"/>
    <s v="IMITAS"/>
    <x v="0"/>
    <n v="300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0"/>
    <n v="0"/>
  </r>
  <r>
    <x v="435"/>
    <x v="432"/>
    <x v="3"/>
    <s v="BAUDMU"/>
    <x v="3"/>
    <n v="1500"/>
    <n v="2"/>
    <s v="AAR"/>
    <s v=""/>
    <n v="1"/>
    <n v="1"/>
    <n v="0"/>
    <n v="0"/>
    <n v="3"/>
    <n v="6"/>
    <n v="0"/>
    <n v="0"/>
    <n v="1"/>
    <n v="1"/>
    <n v="0"/>
    <n v="2"/>
    <n v="0"/>
    <n v="2"/>
    <n v="6"/>
    <n v="0"/>
    <n v="3"/>
    <n v="9"/>
    <n v="6"/>
    <n v="0"/>
    <n v="1"/>
    <n v="2"/>
    <n v="1"/>
    <n v="3"/>
    <n v="2"/>
    <n v="2"/>
    <n v="2"/>
    <n v="9"/>
    <n v="6"/>
    <n v="30"/>
    <x v="0"/>
    <n v="24"/>
  </r>
  <r>
    <x v="436"/>
    <x v="433"/>
    <x v="3"/>
    <s v="IMITAS"/>
    <x v="0"/>
    <n v="4000"/>
    <n v="1"/>
    <s v="BNMKMR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0"/>
    <n v="0"/>
  </r>
  <r>
    <x v="437"/>
    <x v="434"/>
    <x v="0"/>
    <s v="IMITAS"/>
    <x v="0"/>
    <n v="1500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n v="0"/>
    <x v="0"/>
    <n v="0"/>
  </r>
  <r>
    <x v="438"/>
    <x v="435"/>
    <x v="5"/>
    <s v="BAUDMU"/>
    <x v="2"/>
    <n v="2250"/>
    <n v="1"/>
    <s v="GSM"/>
    <s v=""/>
    <s v="1"/>
    <n v="1"/>
    <n v="0"/>
    <n v="0"/>
    <n v="1"/>
    <n v="0"/>
    <n v="0"/>
    <n v="1"/>
    <n v="1"/>
    <n v="0"/>
    <n v="1"/>
    <n v="0"/>
    <n v="1"/>
    <n v="0"/>
    <n v="1"/>
    <n v="0"/>
    <n v="1"/>
    <n v="1"/>
    <n v="0"/>
    <n v="1"/>
    <n v="2"/>
    <n v="1"/>
    <n v="1"/>
    <n v="0"/>
    <n v="1"/>
    <n v="1"/>
    <n v="0"/>
    <n v="2"/>
    <n v="1"/>
    <n v="2"/>
    <x v="0"/>
    <n v="14"/>
  </r>
  <r>
    <x v="439"/>
    <x v="436"/>
    <x v="13"/>
    <s v="IMITAS"/>
    <x v="1"/>
    <n v="6000"/>
    <n v="1"/>
    <s v=""/>
    <s v=""/>
    <n v="1"/>
    <n v="1"/>
    <n v="28"/>
    <n v="36"/>
    <n v="30"/>
    <n v="40"/>
    <n v="30"/>
    <n v="27"/>
    <n v="37"/>
    <n v="30"/>
    <n v="22"/>
    <n v="44"/>
    <n v="16"/>
    <n v="20"/>
    <n v="44"/>
    <n v="64"/>
    <n v="66"/>
    <n v="70"/>
    <n v="70"/>
    <n v="57"/>
    <n v="64"/>
    <n v="67"/>
    <n v="52"/>
    <n v="74"/>
    <n v="60"/>
    <n v="36"/>
    <n v="48"/>
    <n v="74"/>
    <n v="44"/>
    <n v="74"/>
    <x v="0"/>
    <n v="18"/>
  </r>
  <r>
    <x v="440"/>
    <x v="437"/>
    <x v="8"/>
    <s v="ORISIN"/>
    <x v="0"/>
    <n v="13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441"/>
    <x v="438"/>
    <x v="0"/>
    <s v="IMITAS"/>
    <x v="0"/>
    <n v="9500"/>
    <n v="1"/>
    <s v="N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442"/>
    <x v="439"/>
    <x v="0"/>
    <s v="IMITAS"/>
    <x v="0"/>
    <n v="13000"/>
    <n v="1"/>
    <s v="NSM"/>
    <s v="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0"/>
    <n v="0"/>
    <x v="0"/>
    <n v="2"/>
  </r>
  <r>
    <x v="443"/>
    <x v="440"/>
    <x v="0"/>
    <s v="IMITAS"/>
    <x v="0"/>
    <n v="10000"/>
    <n v="1"/>
    <s v="NSM"/>
    <s v=""/>
    <n v="1"/>
    <n v="1"/>
    <n v="0"/>
    <n v="1"/>
    <n v="0"/>
    <n v="0"/>
    <n v="0"/>
    <n v="0"/>
    <n v="2"/>
    <n v="0"/>
    <n v="0"/>
    <n v="0"/>
    <n v="0"/>
    <n v="0"/>
    <n v="2"/>
    <n v="1"/>
    <n v="1"/>
    <n v="0"/>
    <n v="0"/>
    <n v="0"/>
    <n v="2"/>
    <n v="2"/>
    <n v="0"/>
    <n v="0"/>
    <n v="0"/>
    <n v="0"/>
    <n v="0"/>
    <n v="2"/>
    <n v="0"/>
    <n v="0"/>
    <x v="0"/>
    <n v="0"/>
  </r>
  <r>
    <x v="444"/>
    <x v="441"/>
    <x v="0"/>
    <s v="IMITAS"/>
    <x v="0"/>
    <n v="7000"/>
    <n v="1"/>
    <s v="N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445"/>
    <x v="442"/>
    <x v="12"/>
    <s v="IMITAS"/>
    <x v="0"/>
    <n v="8000"/>
    <n v="1"/>
    <s v="GSM"/>
    <s v=""/>
    <s v="3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0"/>
    <n v="2"/>
  </r>
  <r>
    <x v="446"/>
    <x v="443"/>
    <x v="3"/>
    <s v="IMITAS"/>
    <x v="3"/>
    <n v="1500"/>
    <n v="1"/>
    <s v="NPM"/>
    <s v=""/>
    <n v="1"/>
    <n v="1"/>
    <n v="0"/>
    <n v="1"/>
    <n v="1"/>
    <n v="0"/>
    <n v="0"/>
    <n v="0"/>
    <n v="1"/>
    <n v="2"/>
    <n v="2"/>
    <n v="1"/>
    <n v="2"/>
    <n v="2"/>
    <n v="2"/>
    <n v="1"/>
    <n v="2"/>
    <n v="1"/>
    <n v="0"/>
    <n v="0"/>
    <n v="1"/>
    <n v="3"/>
    <n v="4"/>
    <n v="3"/>
    <n v="3"/>
    <n v="4"/>
    <n v="2"/>
    <n v="4"/>
    <n v="2"/>
    <n v="4"/>
    <x v="0"/>
    <n v="3"/>
  </r>
  <r>
    <x v="447"/>
    <x v="444"/>
    <x v="3"/>
    <s v="BAUDMU"/>
    <x v="0"/>
    <n v="500"/>
    <n v="10"/>
    <s v="GSM"/>
    <s v=""/>
    <s v="1"/>
    <n v="1"/>
    <n v="0"/>
    <n v="2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0"/>
    <n v="2"/>
    <n v="2"/>
    <n v="2"/>
    <x v="0"/>
    <n v="6"/>
  </r>
  <r>
    <x v="448"/>
    <x v="445"/>
    <x v="3"/>
    <s v="BAUDMU"/>
    <x v="1"/>
    <n v="100"/>
    <n v="10"/>
    <s v="GSM"/>
    <s v=""/>
    <s v="8"/>
    <n v="1"/>
    <n v="2"/>
    <n v="8"/>
    <n v="5"/>
    <n v="11"/>
    <n v="1"/>
    <n v="34"/>
    <n v="10"/>
    <n v="18"/>
    <n v="6"/>
    <n v="5"/>
    <n v="7"/>
    <n v="2"/>
    <n v="34"/>
    <n v="10"/>
    <n v="13"/>
    <n v="16"/>
    <n v="12"/>
    <n v="35"/>
    <n v="44"/>
    <n v="28"/>
    <n v="24"/>
    <n v="23"/>
    <n v="12"/>
    <n v="9"/>
    <n v="4"/>
    <n v="44"/>
    <n v="34"/>
    <n v="156"/>
    <x v="0"/>
    <n v="62"/>
  </r>
  <r>
    <x v="449"/>
    <x v="446"/>
    <x v="3"/>
    <s v="IMITAS"/>
    <x v="3"/>
    <n v="100"/>
    <n v="10"/>
    <s v="GSM"/>
    <s v=""/>
    <s v="4"/>
    <n v="1"/>
    <n v="3"/>
    <n v="0"/>
    <n v="1"/>
    <n v="1"/>
    <n v="2"/>
    <n v="0"/>
    <n v="2"/>
    <n v="2"/>
    <n v="1"/>
    <n v="2"/>
    <n v="0"/>
    <n v="0"/>
    <n v="3"/>
    <n v="3"/>
    <n v="1"/>
    <n v="2"/>
    <n v="3"/>
    <n v="2"/>
    <n v="2"/>
    <n v="4"/>
    <n v="3"/>
    <n v="4"/>
    <n v="2"/>
    <n v="0"/>
    <n v="3"/>
    <n v="4"/>
    <n v="3"/>
    <n v="4"/>
    <x v="0"/>
    <n v="12"/>
  </r>
  <r>
    <x v="450"/>
    <x v="447"/>
    <x v="6"/>
    <s v="IMITAS"/>
    <x v="0"/>
    <n v="25000"/>
    <n v="1"/>
    <s v="GSM"/>
    <s v=""/>
    <n v="1"/>
    <n v="1"/>
    <n v="0"/>
    <n v="0"/>
    <n v="0"/>
    <n v="0"/>
    <n v="0"/>
    <n v="1"/>
    <n v="0"/>
    <n v="0"/>
    <n v="0"/>
    <n v="2"/>
    <n v="0"/>
    <n v="0"/>
    <n v="2"/>
    <n v="0"/>
    <n v="0"/>
    <n v="0"/>
    <n v="0"/>
    <n v="1"/>
    <n v="1"/>
    <n v="0"/>
    <n v="0"/>
    <n v="2"/>
    <n v="2"/>
    <n v="0"/>
    <n v="0"/>
    <n v="2"/>
    <n v="2"/>
    <n v="2"/>
    <x v="0"/>
    <n v="2"/>
  </r>
  <r>
    <x v="451"/>
    <x v="448"/>
    <x v="3"/>
    <s v="IMITAS"/>
    <x v="0"/>
    <n v="400"/>
    <n v="1"/>
    <s v=""/>
    <s v=""/>
    <n v="1"/>
    <n v="1"/>
    <n v="0"/>
    <n v="0"/>
    <n v="0"/>
    <n v="0"/>
    <n v="0"/>
    <n v="0"/>
    <n v="2"/>
    <n v="0"/>
    <n v="6"/>
    <n v="0"/>
    <n v="0"/>
    <n v="0"/>
    <n v="6"/>
    <n v="0"/>
    <n v="0"/>
    <n v="0"/>
    <n v="0"/>
    <n v="0"/>
    <n v="2"/>
    <n v="2"/>
    <n v="6"/>
    <n v="0"/>
    <n v="0"/>
    <n v="0"/>
    <n v="0"/>
    <n v="6"/>
    <n v="6"/>
    <n v="6"/>
    <x v="0"/>
    <n v="0"/>
  </r>
  <r>
    <x v="452"/>
    <x v="449"/>
    <x v="3"/>
    <s v="IMITAS"/>
    <x v="1"/>
    <n v="900"/>
    <n v="10"/>
    <s v="GSM"/>
    <s v=""/>
    <s v="4"/>
    <n v="1"/>
    <n v="13"/>
    <n v="8"/>
    <n v="15"/>
    <n v="15"/>
    <n v="5"/>
    <n v="12"/>
    <n v="4"/>
    <n v="11"/>
    <n v="9"/>
    <n v="9"/>
    <n v="39"/>
    <n v="5"/>
    <n v="39"/>
    <n v="21"/>
    <n v="23"/>
    <n v="30"/>
    <n v="20"/>
    <n v="17"/>
    <n v="16"/>
    <n v="15"/>
    <n v="20"/>
    <n v="20"/>
    <n v="48"/>
    <n v="44"/>
    <n v="18"/>
    <n v="48"/>
    <n v="39"/>
    <n v="48"/>
    <x v="0"/>
    <n v="21"/>
  </r>
  <r>
    <x v="453"/>
    <x v="450"/>
    <x v="3"/>
    <s v="IMITAS"/>
    <x v="0"/>
    <n v="900"/>
    <n v="10"/>
    <s v="GSM"/>
    <s v=""/>
    <s v="2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2"/>
    <x v="0"/>
    <n v="5"/>
  </r>
  <r>
    <x v="454"/>
    <x v="451"/>
    <x v="3"/>
    <s v="IMITAS"/>
    <x v="1"/>
    <n v="900"/>
    <n v="10"/>
    <s v="MNCBD"/>
    <s v=""/>
    <n v="1"/>
    <n v="1"/>
    <n v="15"/>
    <n v="6"/>
    <n v="5"/>
    <n v="6"/>
    <n v="9"/>
    <n v="13"/>
    <n v="1"/>
    <n v="16"/>
    <n v="3"/>
    <n v="5"/>
    <n v="13"/>
    <n v="2"/>
    <n v="16"/>
    <n v="21"/>
    <n v="11"/>
    <n v="11"/>
    <n v="15"/>
    <n v="22"/>
    <n v="14"/>
    <n v="17"/>
    <n v="19"/>
    <n v="21"/>
    <n v="18"/>
    <n v="15"/>
    <n v="17"/>
    <n v="22"/>
    <n v="16"/>
    <n v="22"/>
    <x v="0"/>
    <n v="34"/>
  </r>
  <r>
    <x v="455"/>
    <x v="452"/>
    <x v="13"/>
    <s v="IMITAS"/>
    <x v="1"/>
    <n v="250"/>
    <n v="10"/>
    <s v="JKS"/>
    <s v=""/>
    <s v="20"/>
    <n v="2"/>
    <n v="41"/>
    <n v="57"/>
    <n v="53"/>
    <n v="78"/>
    <n v="51"/>
    <n v="31"/>
    <n v="54"/>
    <n v="64"/>
    <n v="42"/>
    <n v="44"/>
    <n v="33"/>
    <n v="13"/>
    <n v="78"/>
    <n v="98"/>
    <n v="110"/>
    <n v="131"/>
    <n v="129"/>
    <n v="82"/>
    <n v="85"/>
    <n v="118"/>
    <n v="106"/>
    <n v="108"/>
    <n v="77"/>
    <n v="46"/>
    <n v="54"/>
    <n v="131"/>
    <n v="78"/>
    <n v="131"/>
    <x v="0"/>
    <n v="59"/>
  </r>
  <r>
    <x v="456"/>
    <x v="453"/>
    <x v="6"/>
    <s v="IMITAS"/>
    <x v="0"/>
    <n v="195000"/>
    <n v="1"/>
    <s v="R19"/>
    <s v=""/>
    <n v="1"/>
    <n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1"/>
    <n v="0"/>
    <n v="1"/>
    <n v="1"/>
    <n v="1"/>
    <n v="1"/>
    <x v="0"/>
    <n v="2"/>
  </r>
  <r>
    <x v="457"/>
    <x v="454"/>
    <x v="6"/>
    <s v="IMITAS"/>
    <x v="0"/>
    <n v="200000"/>
    <n v="1"/>
    <s v=""/>
    <s v=""/>
    <n v="1"/>
    <n v="1"/>
    <n v="0"/>
    <n v="0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1"/>
    <n v="0"/>
    <n v="0"/>
    <n v="1"/>
    <n v="1"/>
    <n v="1"/>
    <x v="0"/>
    <n v="0"/>
  </r>
  <r>
    <x v="458"/>
    <x v="455"/>
    <x v="0"/>
    <s v="IMITAS"/>
    <x v="0"/>
    <n v="13000"/>
    <n v="1"/>
    <s v="JMT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n v="0"/>
    <x v="0"/>
    <n v="0"/>
  </r>
  <r>
    <x v="459"/>
    <x v="456"/>
    <x v="6"/>
    <s v="IMITAS"/>
    <x v="0"/>
    <n v="1000"/>
    <n v="1"/>
    <s v="GSM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0"/>
    <n v="4"/>
  </r>
  <r>
    <x v="460"/>
    <x v="457"/>
    <x v="6"/>
    <s v="IMITAS"/>
    <x v="0"/>
    <n v="3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1"/>
  </r>
  <r>
    <x v="461"/>
    <x v="458"/>
    <x v="6"/>
    <s v="IMITAS"/>
    <x v="0"/>
    <n v="42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0"/>
    <n v="2"/>
  </r>
  <r>
    <x v="462"/>
    <x v="459"/>
    <x v="7"/>
    <s v="IMITAS"/>
    <x v="0"/>
    <n v="15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0"/>
    <n v="0"/>
  </r>
  <r>
    <x v="463"/>
    <x v="460"/>
    <x v="6"/>
    <s v="IMITAS"/>
    <x v="0"/>
    <n v="1000"/>
    <n v="1"/>
    <s v="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n v="2"/>
    <x v="0"/>
    <n v="2"/>
  </r>
  <r>
    <x v="464"/>
    <x v="461"/>
    <x v="6"/>
    <s v="IMITAS"/>
    <x v="0"/>
    <n v="1000"/>
    <n v="1"/>
    <s v=""/>
    <s v=""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n v="2"/>
    <x v="0"/>
    <n v="1"/>
  </r>
  <r>
    <x v="465"/>
    <x v="462"/>
    <x v="6"/>
    <s v="IMITAS"/>
    <x v="0"/>
    <n v="1000"/>
    <n v="1"/>
    <s v="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0"/>
    <n v="0"/>
  </r>
  <r>
    <x v="466"/>
    <x v="463"/>
    <x v="6"/>
    <s v="IMITAS"/>
    <x v="0"/>
    <n v="1500"/>
    <n v="1"/>
    <s v=""/>
    <s v=""/>
    <n v="1"/>
    <n v="1"/>
    <n v="0"/>
    <n v="0"/>
    <n v="0"/>
    <n v="0"/>
    <n v="0"/>
    <n v="0"/>
    <n v="0"/>
    <n v="0"/>
    <n v="1"/>
    <n v="0"/>
    <n v="0"/>
    <n v="2"/>
    <n v="2"/>
    <n v="0"/>
    <n v="0"/>
    <n v="0"/>
    <n v="0"/>
    <n v="0"/>
    <n v="0"/>
    <n v="0"/>
    <n v="1"/>
    <n v="0"/>
    <n v="0"/>
    <n v="2"/>
    <n v="2"/>
    <n v="2"/>
    <n v="2"/>
    <n v="2"/>
    <x v="0"/>
    <n v="0"/>
  </r>
  <r>
    <x v="467"/>
    <x v="464"/>
    <x v="6"/>
    <s v="IMITAS"/>
    <x v="0"/>
    <n v="5000"/>
    <n v="1"/>
    <s v="NPM"/>
    <s v=""/>
    <n v="1"/>
    <n v="1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1"/>
    <n v="0"/>
    <n v="1"/>
    <n v="1"/>
    <n v="0"/>
    <n v="1"/>
    <n v="1"/>
    <n v="2"/>
    <x v="0"/>
    <n v="5"/>
  </r>
  <r>
    <x v="468"/>
    <x v="465"/>
    <x v="6"/>
    <s v="IMITAS"/>
    <x v="0"/>
    <n v="60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0"/>
    <n v="2"/>
  </r>
  <r>
    <x v="469"/>
    <x v="466"/>
    <x v="6"/>
    <s v="IMITAS"/>
    <x v="3"/>
    <n v="500"/>
    <n v="10"/>
    <s v="MTM"/>
    <s v=""/>
    <n v="1"/>
    <n v="1"/>
    <n v="3"/>
    <n v="3"/>
    <n v="0"/>
    <n v="0"/>
    <n v="1"/>
    <n v="0"/>
    <n v="3"/>
    <n v="0"/>
    <n v="3"/>
    <n v="2"/>
    <n v="0"/>
    <n v="0"/>
    <n v="3"/>
    <n v="6"/>
    <n v="3"/>
    <n v="0"/>
    <n v="1"/>
    <n v="1"/>
    <n v="3"/>
    <n v="3"/>
    <n v="3"/>
    <n v="2"/>
    <n v="2"/>
    <n v="0"/>
    <n v="3"/>
    <n v="6"/>
    <n v="3"/>
    <n v="6"/>
    <x v="0"/>
    <n v="11"/>
  </r>
  <r>
    <x v="470"/>
    <x v="467"/>
    <x v="0"/>
    <s v="IMITAS"/>
    <x v="0"/>
    <n v="16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0"/>
    <n v="0"/>
  </r>
  <r>
    <x v="471"/>
    <x v="468"/>
    <x v="7"/>
    <s v="IMITAS"/>
    <x v="0"/>
    <n v="18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0"/>
    <n v="0"/>
  </r>
  <r>
    <x v="472"/>
    <x v="469"/>
    <x v="6"/>
    <s v="IMITAS"/>
    <x v="3"/>
    <n v="8000"/>
    <n v="1"/>
    <s v="GSM"/>
    <s v=""/>
    <s v="3"/>
    <n v="1"/>
    <n v="2"/>
    <n v="0"/>
    <n v="0"/>
    <n v="1"/>
    <n v="1"/>
    <n v="0"/>
    <n v="0"/>
    <n v="0"/>
    <n v="1"/>
    <n v="2"/>
    <n v="2"/>
    <n v="1"/>
    <n v="2"/>
    <n v="2"/>
    <n v="0"/>
    <n v="1"/>
    <n v="2"/>
    <n v="1"/>
    <n v="0"/>
    <n v="0"/>
    <n v="1"/>
    <n v="2"/>
    <n v="4"/>
    <n v="3"/>
    <n v="3"/>
    <n v="4"/>
    <n v="2"/>
    <n v="4"/>
    <x v="0"/>
    <n v="3"/>
  </r>
  <r>
    <x v="473"/>
    <x v="470"/>
    <x v="6"/>
    <s v="IMITAS"/>
    <x v="2"/>
    <n v="175"/>
    <n v="1"/>
    <s v="MTM"/>
    <s v=""/>
    <n v="1"/>
    <n v="30"/>
    <n v="2"/>
    <n v="6"/>
    <n v="0"/>
    <n v="0"/>
    <n v="3"/>
    <n v="0"/>
    <n v="0"/>
    <n v="9"/>
    <n v="8"/>
    <n v="0"/>
    <n v="0"/>
    <n v="0"/>
    <n v="9"/>
    <n v="8"/>
    <n v="6"/>
    <n v="0"/>
    <n v="3"/>
    <n v="3"/>
    <n v="0"/>
    <n v="9"/>
    <n v="17"/>
    <n v="9"/>
    <n v="0"/>
    <n v="0"/>
    <n v="2"/>
    <n v="17"/>
    <n v="9"/>
    <n v="17"/>
    <x v="0"/>
    <n v="39"/>
  </r>
  <r>
    <x v="474"/>
    <x v="471"/>
    <x v="13"/>
    <s v="IMITAS"/>
    <x v="3"/>
    <n v="5200"/>
    <n v="1"/>
    <s v="GSM"/>
    <s v=""/>
    <s v="2"/>
    <n v="1"/>
    <n v="1"/>
    <n v="1"/>
    <n v="2"/>
    <n v="2"/>
    <n v="1"/>
    <n v="2"/>
    <n v="2"/>
    <n v="2"/>
    <n v="2"/>
    <n v="1"/>
    <n v="1"/>
    <n v="0"/>
    <n v="2"/>
    <n v="2"/>
    <n v="3"/>
    <n v="4"/>
    <n v="3"/>
    <n v="3"/>
    <n v="4"/>
    <n v="4"/>
    <n v="4"/>
    <n v="3"/>
    <n v="2"/>
    <n v="1"/>
    <n v="1"/>
    <n v="4"/>
    <n v="2"/>
    <n v="4"/>
    <x v="0"/>
    <n v="3"/>
  </r>
  <r>
    <x v="475"/>
    <x v="472"/>
    <x v="13"/>
    <s v="IMITAS"/>
    <x v="3"/>
    <n v="3000"/>
    <n v="1"/>
    <s v="GSM"/>
    <s v=""/>
    <s v="3"/>
    <n v="1"/>
    <n v="2"/>
    <n v="2"/>
    <n v="1"/>
    <n v="3"/>
    <n v="2"/>
    <n v="3"/>
    <n v="1"/>
    <n v="3"/>
    <n v="1"/>
    <n v="3"/>
    <n v="1"/>
    <n v="5"/>
    <n v="5"/>
    <n v="4"/>
    <n v="3"/>
    <n v="4"/>
    <n v="5"/>
    <n v="5"/>
    <n v="4"/>
    <n v="4"/>
    <n v="4"/>
    <n v="6"/>
    <n v="4"/>
    <n v="6"/>
    <n v="7"/>
    <n v="7"/>
    <n v="5"/>
    <n v="7"/>
    <x v="0"/>
    <n v="0"/>
  </r>
  <r>
    <x v="476"/>
    <x v="473"/>
    <x v="6"/>
    <s v="IMITAS"/>
    <x v="0"/>
    <n v="195000"/>
    <n v="1"/>
    <s v="ATFS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0"/>
    <n v="3"/>
  </r>
  <r>
    <x v="477"/>
    <x v="474"/>
    <x v="6"/>
    <s v="IMITAS"/>
    <x v="0"/>
    <n v="230000"/>
    <n v="1"/>
    <s v="R19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n v="2"/>
    <x v="0"/>
    <n v="2"/>
  </r>
  <r>
    <x v="478"/>
    <x v="475"/>
    <x v="6"/>
    <s v="IMITAS"/>
    <x v="0"/>
    <n v="1155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0"/>
    <n v="1"/>
  </r>
  <r>
    <x v="479"/>
    <x v="476"/>
    <x v="6"/>
    <s v="IMITAS"/>
    <x v="3"/>
    <n v="130000"/>
    <n v="1"/>
    <s v="ATFS"/>
    <s v=""/>
    <n v="1"/>
    <n v="1"/>
    <n v="0"/>
    <n v="2"/>
    <n v="0"/>
    <n v="2"/>
    <n v="0"/>
    <n v="2"/>
    <n v="1"/>
    <n v="1"/>
    <n v="0"/>
    <n v="3"/>
    <n v="0"/>
    <n v="0"/>
    <n v="3"/>
    <n v="2"/>
    <n v="2"/>
    <n v="2"/>
    <n v="2"/>
    <n v="2"/>
    <n v="3"/>
    <n v="2"/>
    <n v="1"/>
    <n v="4"/>
    <n v="3"/>
    <n v="0"/>
    <n v="0"/>
    <n v="4"/>
    <n v="3"/>
    <n v="4"/>
    <x v="0"/>
    <n v="3"/>
  </r>
  <r>
    <x v="480"/>
    <x v="477"/>
    <x v="1"/>
    <s v="IMITAS"/>
    <x v="0"/>
    <n v="45000"/>
    <n v="1"/>
    <s v="GSM"/>
    <s v=""/>
    <s v="3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0"/>
    <n v="1"/>
  </r>
  <r>
    <x v="481"/>
    <x v="478"/>
    <x v="6"/>
    <s v="IMITAS"/>
    <x v="0"/>
    <n v="17000"/>
    <n v="1"/>
    <s v="MTM"/>
    <s v=""/>
    <n v="1"/>
    <n v="1"/>
    <n v="0"/>
    <n v="0"/>
    <n v="0"/>
    <n v="0"/>
    <n v="12"/>
    <n v="0"/>
    <n v="1"/>
    <n v="0"/>
    <n v="0"/>
    <n v="0"/>
    <n v="0"/>
    <n v="0"/>
    <n v="12"/>
    <n v="0"/>
    <n v="0"/>
    <n v="0"/>
    <n v="12"/>
    <n v="12"/>
    <n v="1"/>
    <n v="1"/>
    <n v="0"/>
    <n v="0"/>
    <n v="0"/>
    <n v="0"/>
    <n v="0"/>
    <n v="12"/>
    <n v="12"/>
    <n v="12"/>
    <x v="0"/>
    <n v="10"/>
  </r>
  <r>
    <x v="482"/>
    <x v="479"/>
    <x v="0"/>
    <s v="IMITAS"/>
    <x v="0"/>
    <n v="4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483"/>
    <x v="480"/>
    <x v="0"/>
    <s v="IMITAS"/>
    <x v="0"/>
    <n v="32500"/>
    <n v="1"/>
    <s v="SLT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0"/>
    <n v="0"/>
  </r>
  <r>
    <x v="484"/>
    <x v="481"/>
    <x v="3"/>
    <s v="IMITAS"/>
    <x v="0"/>
    <n v="20000"/>
    <n v="1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0"/>
    <n v="0"/>
  </r>
  <r>
    <x v="485"/>
    <x v="482"/>
    <x v="3"/>
    <s v="IMITAS"/>
    <x v="2"/>
    <n v="5500"/>
    <n v="1"/>
    <s v=""/>
    <s v=""/>
    <n v="1"/>
    <n v="1"/>
    <n v="1"/>
    <n v="1"/>
    <n v="0"/>
    <n v="0"/>
    <n v="0"/>
    <n v="0"/>
    <n v="2"/>
    <n v="0"/>
    <n v="0"/>
    <n v="1"/>
    <n v="1"/>
    <n v="0"/>
    <n v="2"/>
    <n v="2"/>
    <n v="1"/>
    <n v="0"/>
    <n v="0"/>
    <n v="0"/>
    <n v="2"/>
    <n v="2"/>
    <n v="0"/>
    <n v="1"/>
    <n v="2"/>
    <n v="1"/>
    <n v="1"/>
    <n v="2"/>
    <n v="2"/>
    <n v="2"/>
    <x v="0"/>
    <n v="5"/>
  </r>
  <r>
    <x v="486"/>
    <x v="483"/>
    <x v="15"/>
    <s v="IMITAS"/>
    <x v="2"/>
    <n v="22000"/>
    <n v="1"/>
    <s v="HKJ"/>
    <s v=""/>
    <s v="2"/>
    <n v="1"/>
    <n v="1"/>
    <n v="1"/>
    <n v="1"/>
    <n v="0"/>
    <n v="1"/>
    <n v="0"/>
    <n v="0"/>
    <n v="0"/>
    <n v="0"/>
    <n v="0"/>
    <n v="0"/>
    <n v="0"/>
    <n v="1"/>
    <n v="2"/>
    <n v="2"/>
    <n v="1"/>
    <n v="1"/>
    <n v="1"/>
    <n v="0"/>
    <n v="0"/>
    <n v="0"/>
    <n v="0"/>
    <n v="0"/>
    <n v="0"/>
    <n v="1"/>
    <n v="2"/>
    <n v="1"/>
    <n v="2"/>
    <x v="0"/>
    <n v="3"/>
  </r>
  <r>
    <x v="487"/>
    <x v="484"/>
    <x v="6"/>
    <s v="IMITAS"/>
    <x v="3"/>
    <n v="3000"/>
    <n v="1"/>
    <s v="GSM"/>
    <s v=""/>
    <s v="5"/>
    <n v="1"/>
    <n v="0"/>
    <n v="4"/>
    <n v="1"/>
    <n v="5"/>
    <n v="0"/>
    <n v="0"/>
    <n v="0"/>
    <n v="2"/>
    <n v="1"/>
    <n v="0"/>
    <n v="3"/>
    <n v="0"/>
    <n v="5"/>
    <n v="4"/>
    <n v="5"/>
    <n v="6"/>
    <n v="5"/>
    <n v="0"/>
    <n v="0"/>
    <n v="2"/>
    <n v="3"/>
    <n v="2"/>
    <n v="3"/>
    <n v="3"/>
    <n v="0"/>
    <n v="6"/>
    <n v="5"/>
    <n v="6"/>
    <x v="0"/>
    <n v="7"/>
  </r>
  <r>
    <x v="488"/>
    <x v="485"/>
    <x v="13"/>
    <s v="IMITAS"/>
    <x v="3"/>
    <n v="9500"/>
    <n v="1"/>
    <s v="GSM"/>
    <s v=""/>
    <s v="3"/>
    <n v="1"/>
    <n v="0"/>
    <n v="1"/>
    <n v="2"/>
    <n v="0"/>
    <n v="1"/>
    <n v="0"/>
    <n v="1"/>
    <n v="2"/>
    <n v="1"/>
    <n v="0"/>
    <n v="0"/>
    <n v="0"/>
    <n v="2"/>
    <n v="1"/>
    <n v="3"/>
    <n v="2"/>
    <n v="1"/>
    <n v="1"/>
    <n v="1"/>
    <n v="3"/>
    <n v="3"/>
    <n v="2"/>
    <n v="0"/>
    <n v="0"/>
    <n v="0"/>
    <n v="3"/>
    <n v="2"/>
    <n v="3"/>
    <x v="0"/>
    <n v="4"/>
  </r>
  <r>
    <x v="489"/>
    <x v="486"/>
    <x v="0"/>
    <s v="IMITAS"/>
    <x v="0"/>
    <n v="15000"/>
    <n v="1"/>
    <s v="WWNS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0"/>
    <n v="0"/>
  </r>
  <r>
    <x v="490"/>
    <x v="487"/>
    <x v="6"/>
    <s v="AKIGEN"/>
    <x v="0"/>
    <n v="192000"/>
    <n v="1"/>
    <s v="HKJ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0"/>
    <n v="0"/>
  </r>
  <r>
    <x v="491"/>
    <x v="488"/>
    <x v="6"/>
    <s v="AKIGEN"/>
    <x v="0"/>
    <n v="245000"/>
    <n v="1"/>
    <s v="HKJ"/>
    <s v=""/>
    <s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0"/>
    <n v="0"/>
  </r>
  <r>
    <x v="2"/>
    <x v="2"/>
    <x v="0"/>
    <s v="ORISIN"/>
    <x v="0"/>
    <n v="163000"/>
    <n v="1"/>
    <s v="SLT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1"/>
    <n v="0"/>
  </r>
  <r>
    <x v="3"/>
    <x v="3"/>
    <x v="1"/>
    <s v="ORISIN"/>
    <x v="0"/>
    <n v="1850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1"/>
    <n v="1"/>
  </r>
  <r>
    <x v="7"/>
    <x v="7"/>
    <x v="2"/>
    <s v="ORISIN"/>
    <x v="0"/>
    <n v="49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1"/>
    <n v="1"/>
  </r>
  <r>
    <x v="10"/>
    <x v="489"/>
    <x v="3"/>
    <s v="ORISIN"/>
    <x v="1"/>
    <n v="90000"/>
    <n v="1"/>
    <s v="GSM"/>
    <s v="NSA"/>
    <n v="1"/>
    <n v="1"/>
    <n v="1"/>
    <n v="2"/>
    <n v="3"/>
    <n v="3"/>
    <n v="2"/>
    <n v="1"/>
    <n v="4"/>
    <n v="6"/>
    <n v="2"/>
    <n v="4"/>
    <n v="1"/>
    <n v="3"/>
    <n v="6"/>
    <n v="3"/>
    <n v="5"/>
    <n v="6"/>
    <n v="5"/>
    <n v="3"/>
    <n v="5"/>
    <n v="10"/>
    <n v="8"/>
    <n v="10"/>
    <n v="5"/>
    <n v="4"/>
    <n v="4"/>
    <n v="10"/>
    <n v="6"/>
    <n v="10"/>
    <x v="1"/>
    <n v="20"/>
  </r>
  <r>
    <x v="11"/>
    <x v="11"/>
    <x v="4"/>
    <s v="OLIGEN"/>
    <x v="1"/>
    <n v="42000"/>
    <n v="1"/>
    <s v=""/>
    <s v=""/>
    <n v="1"/>
    <n v="1"/>
    <n v="7"/>
    <n v="6"/>
    <n v="12"/>
    <n v="12"/>
    <n v="7"/>
    <n v="0"/>
    <n v="0"/>
    <n v="0"/>
    <n v="2"/>
    <n v="7"/>
    <n v="13"/>
    <n v="8"/>
    <n v="13"/>
    <n v="13"/>
    <n v="18"/>
    <n v="24"/>
    <n v="19"/>
    <n v="7"/>
    <n v="0"/>
    <n v="0"/>
    <n v="2"/>
    <n v="7"/>
    <n v="20"/>
    <n v="21"/>
    <n v="15"/>
    <n v="24"/>
    <n v="13"/>
    <n v="24"/>
    <x v="1"/>
    <n v="58"/>
  </r>
  <r>
    <x v="12"/>
    <x v="12"/>
    <x v="4"/>
    <s v="OLIGEN"/>
    <x v="1"/>
    <n v="16000"/>
    <n v="12"/>
    <s v="NSA"/>
    <s v="NSA"/>
    <s v="96"/>
    <n v="1"/>
    <n v="32"/>
    <n v="24"/>
    <n v="26"/>
    <n v="41"/>
    <n v="35"/>
    <n v="16"/>
    <n v="44"/>
    <n v="30"/>
    <n v="18"/>
    <n v="27"/>
    <n v="33"/>
    <n v="23"/>
    <n v="44"/>
    <n v="56"/>
    <n v="50"/>
    <n v="67"/>
    <n v="76"/>
    <n v="51"/>
    <n v="60"/>
    <n v="74"/>
    <n v="48"/>
    <n v="57"/>
    <n v="60"/>
    <n v="56"/>
    <n v="55"/>
    <n v="76"/>
    <n v="44"/>
    <n v="76"/>
    <x v="1"/>
    <n v="82"/>
  </r>
  <r>
    <x v="13"/>
    <x v="13"/>
    <x v="4"/>
    <s v="OLIGEN"/>
    <x v="1"/>
    <n v="50150"/>
    <n v="24"/>
    <s v="HKJ"/>
    <s v="NSA"/>
    <n v="1"/>
    <n v="1"/>
    <n v="37"/>
    <n v="28"/>
    <n v="28"/>
    <n v="45"/>
    <n v="41"/>
    <n v="25"/>
    <n v="51"/>
    <n v="38"/>
    <n v="30"/>
    <n v="31"/>
    <n v="30"/>
    <n v="20"/>
    <n v="51"/>
    <n v="65"/>
    <n v="56"/>
    <n v="73"/>
    <n v="86"/>
    <n v="66"/>
    <n v="76"/>
    <n v="89"/>
    <n v="68"/>
    <n v="69"/>
    <n v="61"/>
    <n v="50"/>
    <n v="57"/>
    <n v="89"/>
    <n v="51"/>
    <n v="89"/>
    <x v="1"/>
    <n v="90"/>
  </r>
  <r>
    <x v="14"/>
    <x v="14"/>
    <x v="4"/>
    <s v="OLIGEN"/>
    <x v="3"/>
    <n v="48500"/>
    <n v="2"/>
    <s v="HKJ"/>
    <s v="NSA"/>
    <n v="1"/>
    <n v="1"/>
    <n v="1"/>
    <n v="1"/>
    <n v="2"/>
    <n v="3"/>
    <n v="0"/>
    <n v="2"/>
    <n v="2"/>
    <n v="3"/>
    <n v="1"/>
    <n v="3"/>
    <n v="0"/>
    <n v="6"/>
    <n v="6"/>
    <n v="2"/>
    <n v="3"/>
    <n v="5"/>
    <n v="3"/>
    <n v="2"/>
    <n v="4"/>
    <n v="5"/>
    <n v="4"/>
    <n v="6"/>
    <n v="3"/>
    <n v="6"/>
    <n v="7"/>
    <n v="7"/>
    <n v="6"/>
    <n v="7"/>
    <x v="1"/>
    <n v="2"/>
  </r>
  <r>
    <x v="15"/>
    <x v="15"/>
    <x v="4"/>
    <s v="OLIGEN"/>
    <x v="3"/>
    <n v="56000"/>
    <n v="1"/>
    <s v="GSM"/>
    <s v="NSA"/>
    <n v="1"/>
    <n v="1"/>
    <n v="1"/>
    <n v="1"/>
    <n v="0"/>
    <n v="0"/>
    <n v="0"/>
    <n v="1"/>
    <n v="1"/>
    <n v="1"/>
    <n v="0"/>
    <n v="2"/>
    <n v="0"/>
    <n v="1"/>
    <n v="2"/>
    <n v="2"/>
    <n v="1"/>
    <n v="0"/>
    <n v="0"/>
    <n v="1"/>
    <n v="2"/>
    <n v="2"/>
    <n v="1"/>
    <n v="3"/>
    <n v="2"/>
    <n v="1"/>
    <n v="2"/>
    <n v="3"/>
    <n v="2"/>
    <n v="3"/>
    <x v="1"/>
    <n v="4"/>
  </r>
  <r>
    <x v="16"/>
    <x v="16"/>
    <x v="4"/>
    <s v="OLIGEN"/>
    <x v="1"/>
    <n v="59925"/>
    <n v="6"/>
    <s v="HKJ"/>
    <s v="NSA"/>
    <n v="1"/>
    <n v="1"/>
    <n v="5"/>
    <n v="2"/>
    <n v="4"/>
    <n v="8"/>
    <n v="6"/>
    <n v="3"/>
    <n v="5"/>
    <n v="1"/>
    <n v="2"/>
    <n v="4"/>
    <n v="4"/>
    <n v="1"/>
    <n v="8"/>
    <n v="7"/>
    <n v="6"/>
    <n v="12"/>
    <n v="14"/>
    <n v="9"/>
    <n v="8"/>
    <n v="6"/>
    <n v="3"/>
    <n v="5"/>
    <n v="8"/>
    <n v="5"/>
    <n v="6"/>
    <n v="14"/>
    <n v="8"/>
    <n v="14"/>
    <x v="1"/>
    <n v="20"/>
  </r>
  <r>
    <x v="17"/>
    <x v="17"/>
    <x v="4"/>
    <s v="ORISIN"/>
    <x v="1"/>
    <n v="18000"/>
    <n v="12"/>
    <s v="GSM"/>
    <s v="NSA"/>
    <n v="1"/>
    <n v="1"/>
    <n v="0"/>
    <n v="1"/>
    <n v="3"/>
    <n v="5"/>
    <n v="2"/>
    <n v="3"/>
    <n v="5"/>
    <n v="10"/>
    <n v="6"/>
    <n v="0"/>
    <n v="2"/>
    <n v="8"/>
    <n v="10"/>
    <n v="1"/>
    <n v="4"/>
    <n v="8"/>
    <n v="7"/>
    <n v="5"/>
    <n v="8"/>
    <n v="15"/>
    <n v="16"/>
    <n v="10"/>
    <n v="2"/>
    <n v="10"/>
    <n v="8"/>
    <n v="16"/>
    <n v="10"/>
    <n v="16"/>
    <x v="1"/>
    <n v="109"/>
  </r>
  <r>
    <x v="18"/>
    <x v="18"/>
    <x v="5"/>
    <s v="ORISIN"/>
    <x v="0"/>
    <n v="9000"/>
    <n v="1"/>
    <s v="HKJ"/>
    <s v=""/>
    <s v="1"/>
    <n v="1"/>
    <n v="2"/>
    <n v="0"/>
    <n v="0"/>
    <n v="0"/>
    <n v="0"/>
    <n v="0"/>
    <n v="1"/>
    <n v="0"/>
    <n v="0"/>
    <n v="0"/>
    <n v="0"/>
    <n v="0"/>
    <n v="2"/>
    <n v="2"/>
    <n v="0"/>
    <n v="0"/>
    <n v="0"/>
    <n v="0"/>
    <n v="1"/>
    <n v="1"/>
    <n v="0"/>
    <n v="0"/>
    <n v="0"/>
    <n v="0"/>
    <n v="2"/>
    <n v="2"/>
    <n v="2"/>
    <n v="2"/>
    <x v="1"/>
    <n v="3"/>
  </r>
  <r>
    <x v="19"/>
    <x v="19"/>
    <x v="6"/>
    <s v="ORISIN"/>
    <x v="1"/>
    <n v="12000"/>
    <n v="1"/>
    <s v=""/>
    <s v=""/>
    <n v="1"/>
    <n v="1"/>
    <n v="4"/>
    <n v="1"/>
    <n v="6"/>
    <n v="4"/>
    <n v="2"/>
    <n v="4"/>
    <n v="5"/>
    <n v="3"/>
    <n v="4"/>
    <n v="6"/>
    <n v="0"/>
    <n v="1"/>
    <n v="6"/>
    <n v="5"/>
    <n v="7"/>
    <n v="10"/>
    <n v="6"/>
    <n v="6"/>
    <n v="9"/>
    <n v="8"/>
    <n v="7"/>
    <n v="9"/>
    <n v="6"/>
    <n v="1"/>
    <n v="5"/>
    <n v="10"/>
    <n v="6"/>
    <n v="10"/>
    <x v="1"/>
    <n v="17"/>
  </r>
  <r>
    <x v="20"/>
    <x v="20"/>
    <x v="1"/>
    <s v="ORISIN"/>
    <x v="2"/>
    <n v="250000"/>
    <n v="1"/>
    <s v="GSM"/>
    <s v=""/>
    <n v="1"/>
    <n v="1"/>
    <n v="1"/>
    <n v="0"/>
    <n v="0"/>
    <n v="1"/>
    <n v="0"/>
    <n v="0"/>
    <n v="0"/>
    <n v="0"/>
    <n v="2"/>
    <n v="1"/>
    <n v="1"/>
    <n v="1"/>
    <n v="2"/>
    <n v="1"/>
    <n v="0"/>
    <n v="1"/>
    <n v="1"/>
    <n v="0"/>
    <n v="0"/>
    <n v="0"/>
    <n v="2"/>
    <n v="1"/>
    <n v="2"/>
    <n v="2"/>
    <n v="2"/>
    <n v="2"/>
    <n v="2"/>
    <n v="2"/>
    <x v="1"/>
    <n v="1"/>
  </r>
  <r>
    <x v="23"/>
    <x v="23"/>
    <x v="5"/>
    <s v="ORISIN"/>
    <x v="0"/>
    <n v="13000"/>
    <n v="1"/>
    <s v="SLT"/>
    <s v="NSA"/>
    <s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n v="2"/>
    <x v="1"/>
    <n v="1"/>
  </r>
  <r>
    <x v="492"/>
    <x v="490"/>
    <x v="0"/>
    <s v="ORISIN"/>
    <x v="0"/>
    <n v="1350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n v="0"/>
    <x v="1"/>
    <n v="0"/>
  </r>
  <r>
    <x v="26"/>
    <x v="26"/>
    <x v="0"/>
    <s v="ORISIN"/>
    <x v="0"/>
    <n v="17000"/>
    <n v="1"/>
    <s v="SLT"/>
    <s v="NSA"/>
    <n v="1"/>
    <n v="1"/>
    <n v="0"/>
    <n v="0"/>
    <n v="0"/>
    <n v="0"/>
    <n v="0"/>
    <n v="0"/>
    <n v="2"/>
    <n v="1"/>
    <n v="0"/>
    <n v="0"/>
    <n v="0"/>
    <n v="1"/>
    <n v="2"/>
    <n v="0"/>
    <n v="0"/>
    <n v="0"/>
    <n v="0"/>
    <n v="0"/>
    <n v="2"/>
    <n v="3"/>
    <n v="1"/>
    <n v="1"/>
    <n v="0"/>
    <n v="1"/>
    <n v="1"/>
    <n v="3"/>
    <n v="0"/>
    <n v="0"/>
    <x v="1"/>
    <n v="3"/>
  </r>
  <r>
    <x v="493"/>
    <x v="491"/>
    <x v="0"/>
    <s v="ORISIN"/>
    <x v="0"/>
    <n v="7500"/>
    <n v="1"/>
    <s v=""/>
    <s v=""/>
    <n v="1"/>
    <n v="1"/>
    <n v="0"/>
    <n v="0"/>
    <n v="0"/>
    <n v="0"/>
    <n v="0"/>
    <n v="0"/>
    <n v="2"/>
    <n v="2"/>
    <n v="0"/>
    <n v="0"/>
    <n v="0"/>
    <n v="0"/>
    <n v="2"/>
    <n v="0"/>
    <n v="0"/>
    <n v="0"/>
    <n v="0"/>
    <n v="0"/>
    <n v="2"/>
    <n v="4"/>
    <n v="2"/>
    <n v="2"/>
    <n v="0"/>
    <n v="0"/>
    <n v="0"/>
    <n v="4"/>
    <n v="0"/>
    <n v="0"/>
    <x v="1"/>
    <n v="0"/>
  </r>
  <r>
    <x v="28"/>
    <x v="491"/>
    <x v="0"/>
    <s v="ORISIN"/>
    <x v="2"/>
    <n v="7000"/>
    <n v="1"/>
    <s v="GSM"/>
    <s v="NSA"/>
    <n v="1"/>
    <n v="1"/>
    <n v="0"/>
    <n v="2"/>
    <n v="0"/>
    <n v="0"/>
    <n v="0"/>
    <n v="0"/>
    <n v="0"/>
    <n v="2"/>
    <n v="0"/>
    <n v="2"/>
    <n v="0"/>
    <n v="4"/>
    <n v="4"/>
    <n v="2"/>
    <n v="2"/>
    <n v="0"/>
    <n v="0"/>
    <n v="0"/>
    <n v="0"/>
    <n v="2"/>
    <n v="2"/>
    <n v="4"/>
    <n v="2"/>
    <n v="4"/>
    <n v="4"/>
    <n v="4"/>
    <n v="0"/>
    <n v="0"/>
    <x v="1"/>
    <n v="4"/>
  </r>
  <r>
    <x v="29"/>
    <x v="29"/>
    <x v="0"/>
    <s v="ORISIN"/>
    <x v="0"/>
    <n v="1400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n v="0"/>
    <x v="1"/>
    <n v="1"/>
  </r>
  <r>
    <x v="30"/>
    <x v="492"/>
    <x v="0"/>
    <s v="ORISIN"/>
    <x v="0"/>
    <n v="22000"/>
    <n v="1"/>
    <s v=""/>
    <s v="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0"/>
    <n v="0"/>
    <x v="1"/>
    <n v="1"/>
  </r>
  <r>
    <x v="494"/>
    <x v="493"/>
    <x v="0"/>
    <s v="ORISIN"/>
    <x v="0"/>
    <n v="40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1"/>
    <n v="2"/>
  </r>
  <r>
    <x v="31"/>
    <x v="31"/>
    <x v="3"/>
    <s v="ORISIN"/>
    <x v="2"/>
    <n v="9000"/>
    <n v="1"/>
    <s v="GSM"/>
    <s v=""/>
    <n v="1"/>
    <n v="1"/>
    <n v="0"/>
    <n v="0"/>
    <n v="1"/>
    <n v="2"/>
    <n v="0"/>
    <n v="0"/>
    <n v="1"/>
    <n v="0"/>
    <n v="0"/>
    <n v="1"/>
    <n v="0"/>
    <n v="1"/>
    <n v="2"/>
    <n v="0"/>
    <n v="1"/>
    <n v="3"/>
    <n v="2"/>
    <n v="0"/>
    <n v="1"/>
    <n v="1"/>
    <n v="0"/>
    <n v="1"/>
    <n v="1"/>
    <n v="1"/>
    <n v="1"/>
    <n v="3"/>
    <n v="2"/>
    <n v="3"/>
    <x v="1"/>
    <n v="3"/>
  </r>
  <r>
    <x v="32"/>
    <x v="32"/>
    <x v="5"/>
    <s v="ORISIN"/>
    <x v="2"/>
    <n v="29000"/>
    <n v="1"/>
    <s v="SLT"/>
    <s v="NSA"/>
    <s v="1"/>
    <n v="1"/>
    <n v="0"/>
    <n v="1"/>
    <n v="0"/>
    <n v="0"/>
    <n v="1"/>
    <n v="0"/>
    <n v="0"/>
    <n v="2"/>
    <n v="0"/>
    <n v="1"/>
    <n v="0"/>
    <n v="1"/>
    <n v="2"/>
    <n v="1"/>
    <n v="1"/>
    <n v="0"/>
    <n v="1"/>
    <n v="1"/>
    <n v="0"/>
    <n v="2"/>
    <n v="2"/>
    <n v="3"/>
    <n v="1"/>
    <n v="1"/>
    <n v="1"/>
    <n v="3"/>
    <n v="2"/>
    <n v="3"/>
    <x v="1"/>
    <n v="3"/>
  </r>
  <r>
    <x v="34"/>
    <x v="34"/>
    <x v="0"/>
    <s v="ORISIN"/>
    <x v="0"/>
    <n v="27500"/>
    <n v="1"/>
    <s v="SLT"/>
    <s v="NSA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1"/>
    <n v="1"/>
  </r>
  <r>
    <x v="495"/>
    <x v="494"/>
    <x v="0"/>
    <s v="ORISIN"/>
    <x v="0"/>
    <n v="79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1"/>
    <n v="0"/>
  </r>
  <r>
    <x v="35"/>
    <x v="35"/>
    <x v="5"/>
    <s v="ORISIN"/>
    <x v="2"/>
    <n v="55000"/>
    <n v="1"/>
    <s v="SLT"/>
    <s v="NSA"/>
    <s v="1"/>
    <n v="1"/>
    <n v="0"/>
    <n v="0"/>
    <n v="1"/>
    <n v="0"/>
    <n v="0"/>
    <n v="2"/>
    <n v="1"/>
    <n v="1"/>
    <n v="0"/>
    <n v="0"/>
    <n v="0"/>
    <n v="1"/>
    <n v="2"/>
    <n v="0"/>
    <n v="1"/>
    <n v="1"/>
    <n v="0"/>
    <n v="2"/>
    <n v="3"/>
    <n v="2"/>
    <n v="1"/>
    <n v="1"/>
    <n v="0"/>
    <n v="1"/>
    <n v="1"/>
    <n v="3"/>
    <n v="2"/>
    <n v="3"/>
    <x v="1"/>
    <n v="4"/>
  </r>
  <r>
    <x v="496"/>
    <x v="495"/>
    <x v="0"/>
    <s v="ORISIN"/>
    <x v="0"/>
    <n v="586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1"/>
    <n v="0"/>
  </r>
  <r>
    <x v="497"/>
    <x v="496"/>
    <x v="0"/>
    <s v="ORISIN"/>
    <x v="0"/>
    <n v="142000"/>
    <n v="1"/>
    <s v=""/>
    <s v=""/>
    <n v="1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1"/>
    <n v="1"/>
    <n v="1"/>
    <n v="0"/>
    <n v="1"/>
    <n v="1"/>
    <n v="1"/>
    <n v="0"/>
    <n v="0"/>
    <x v="1"/>
    <n v="0"/>
  </r>
  <r>
    <x v="498"/>
    <x v="497"/>
    <x v="0"/>
    <s v="ORISIN"/>
    <x v="0"/>
    <n v="123400"/>
    <n v="1"/>
    <s v="BNGFER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1"/>
    <n v="0"/>
  </r>
  <r>
    <x v="38"/>
    <x v="38"/>
    <x v="0"/>
    <s v="ORISIN"/>
    <x v="0"/>
    <n v="126000"/>
    <n v="1"/>
    <s v="SLT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1"/>
    <n v="0"/>
  </r>
  <r>
    <x v="41"/>
    <x v="41"/>
    <x v="8"/>
    <s v="ORISIN"/>
    <x v="0"/>
    <n v="75500"/>
    <n v="1"/>
    <s v="NSA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1"/>
    <n v="0"/>
  </r>
  <r>
    <x v="499"/>
    <x v="498"/>
    <x v="0"/>
    <s v="ORISIN"/>
    <x v="0"/>
    <n v="26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1"/>
    <n v="0"/>
  </r>
  <r>
    <x v="43"/>
    <x v="43"/>
    <x v="3"/>
    <s v="ORISIN"/>
    <x v="0"/>
    <n v="12500"/>
    <n v="1"/>
    <s v="SLT"/>
    <s v="NSA"/>
    <s v="1"/>
    <n v="1"/>
    <n v="0"/>
    <n v="1"/>
    <n v="0"/>
    <n v="0"/>
    <n v="0"/>
    <n v="0"/>
    <n v="0"/>
    <n v="1"/>
    <n v="0"/>
    <n v="0"/>
    <n v="0"/>
    <n v="0"/>
    <n v="1"/>
    <n v="1"/>
    <n v="1"/>
    <n v="0"/>
    <n v="0"/>
    <n v="0"/>
    <n v="0"/>
    <n v="1"/>
    <n v="1"/>
    <n v="1"/>
    <n v="0"/>
    <n v="0"/>
    <n v="0"/>
    <n v="1"/>
    <n v="1"/>
    <n v="2"/>
    <x v="1"/>
    <n v="2"/>
  </r>
  <r>
    <x v="500"/>
    <x v="499"/>
    <x v="16"/>
    <s v="ORISIN"/>
    <x v="0"/>
    <n v="130000"/>
    <n v="1"/>
    <s v="SLT"/>
    <s v="NSA"/>
    <s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n v="1"/>
    <x v="1"/>
    <n v="1"/>
  </r>
  <r>
    <x v="45"/>
    <x v="45"/>
    <x v="6"/>
    <s v="ORISIN"/>
    <x v="3"/>
    <n v="195000"/>
    <n v="1"/>
    <s v="SLT"/>
    <s v="NSA"/>
    <s v="1"/>
    <n v="1"/>
    <n v="2"/>
    <n v="0"/>
    <n v="0"/>
    <n v="1"/>
    <n v="2"/>
    <n v="2"/>
    <n v="3"/>
    <n v="1"/>
    <n v="1"/>
    <n v="0"/>
    <n v="1"/>
    <n v="1"/>
    <n v="3"/>
    <n v="2"/>
    <n v="0"/>
    <n v="1"/>
    <n v="3"/>
    <n v="4"/>
    <n v="5"/>
    <n v="4"/>
    <n v="2"/>
    <n v="1"/>
    <n v="1"/>
    <n v="2"/>
    <n v="3"/>
    <n v="5"/>
    <n v="3"/>
    <n v="5"/>
    <x v="1"/>
    <n v="0"/>
  </r>
  <r>
    <x v="46"/>
    <x v="46"/>
    <x v="9"/>
    <s v="ORISIN"/>
    <x v="3"/>
    <n v="52500"/>
    <n v="1"/>
    <s v="SLT"/>
    <s v="NSA"/>
    <n v="1"/>
    <n v="1"/>
    <n v="3"/>
    <n v="1"/>
    <n v="2"/>
    <n v="2"/>
    <n v="0"/>
    <n v="1"/>
    <n v="2"/>
    <n v="1"/>
    <n v="0"/>
    <n v="1"/>
    <n v="0"/>
    <n v="2"/>
    <n v="3"/>
    <n v="4"/>
    <n v="3"/>
    <n v="4"/>
    <n v="2"/>
    <n v="1"/>
    <n v="3"/>
    <n v="3"/>
    <n v="1"/>
    <n v="2"/>
    <n v="1"/>
    <n v="2"/>
    <n v="5"/>
    <n v="5"/>
    <n v="3"/>
    <n v="5"/>
    <x v="1"/>
    <n v="1"/>
  </r>
  <r>
    <x v="47"/>
    <x v="47"/>
    <x v="9"/>
    <s v="ORISIN"/>
    <x v="3"/>
    <n v="49000"/>
    <n v="1"/>
    <s v="GSM"/>
    <s v="NSA"/>
    <n v="1"/>
    <n v="1"/>
    <n v="1"/>
    <n v="0"/>
    <n v="1"/>
    <n v="4"/>
    <n v="5"/>
    <n v="1"/>
    <n v="4"/>
    <n v="2"/>
    <n v="3"/>
    <n v="2"/>
    <n v="2"/>
    <n v="1"/>
    <n v="5"/>
    <n v="1"/>
    <n v="1"/>
    <n v="5"/>
    <n v="9"/>
    <n v="6"/>
    <n v="5"/>
    <n v="6"/>
    <n v="5"/>
    <n v="4"/>
    <n v="4"/>
    <n v="3"/>
    <n v="2"/>
    <n v="9"/>
    <n v="5"/>
    <n v="9"/>
    <x v="1"/>
    <n v="7"/>
  </r>
  <r>
    <x v="501"/>
    <x v="500"/>
    <x v="9"/>
    <s v="ORISIN"/>
    <x v="0"/>
    <n v="77250"/>
    <n v="1"/>
    <s v=""/>
    <s v=""/>
    <n v="1"/>
    <n v="1"/>
    <n v="1"/>
    <n v="0"/>
    <n v="1"/>
    <n v="0"/>
    <n v="0"/>
    <n v="0"/>
    <n v="1"/>
    <n v="0"/>
    <n v="0"/>
    <n v="0"/>
    <n v="0"/>
    <n v="0"/>
    <n v="1"/>
    <n v="1"/>
    <n v="1"/>
    <n v="1"/>
    <n v="0"/>
    <n v="0"/>
    <n v="1"/>
    <n v="1"/>
    <n v="0"/>
    <n v="0"/>
    <n v="0"/>
    <n v="0"/>
    <n v="1"/>
    <n v="1"/>
    <n v="1"/>
    <n v="1"/>
    <x v="1"/>
    <n v="1"/>
  </r>
  <r>
    <x v="48"/>
    <x v="48"/>
    <x v="9"/>
    <s v="ORISIN"/>
    <x v="0"/>
    <n v="66000"/>
    <n v="1"/>
    <s v="GSM"/>
    <s v="NSA"/>
    <s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n v="2"/>
    <x v="1"/>
    <n v="2"/>
  </r>
  <r>
    <x v="49"/>
    <x v="49"/>
    <x v="9"/>
    <s v="ORISIN"/>
    <x v="0"/>
    <n v="74000"/>
    <n v="1"/>
    <s v=""/>
    <s v=""/>
    <n v="1"/>
    <n v="1"/>
    <n v="0"/>
    <n v="0"/>
    <n v="0"/>
    <n v="1"/>
    <n v="3"/>
    <n v="0"/>
    <n v="0"/>
    <n v="0"/>
    <n v="0"/>
    <n v="0"/>
    <n v="0"/>
    <n v="0"/>
    <n v="3"/>
    <n v="0"/>
    <n v="0"/>
    <n v="1"/>
    <n v="4"/>
    <n v="3"/>
    <n v="0"/>
    <n v="0"/>
    <n v="0"/>
    <n v="0"/>
    <n v="0"/>
    <n v="0"/>
    <n v="0"/>
    <n v="4"/>
    <n v="3"/>
    <n v="4"/>
    <x v="1"/>
    <n v="1"/>
  </r>
  <r>
    <x v="50"/>
    <x v="50"/>
    <x v="9"/>
    <s v="ORISIN"/>
    <x v="0"/>
    <n v="54000"/>
    <n v="1"/>
    <s v="GSM"/>
    <s v="NSA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n v="1"/>
    <x v="1"/>
    <n v="3"/>
  </r>
  <r>
    <x v="51"/>
    <x v="51"/>
    <x v="9"/>
    <s v="ORISIN"/>
    <x v="0"/>
    <n v="51000"/>
    <n v="1"/>
    <s v="GSM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1"/>
    <n v="1"/>
  </r>
  <r>
    <x v="502"/>
    <x v="501"/>
    <x v="9"/>
    <s v="ORISIN"/>
    <x v="0"/>
    <n v="7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1"/>
    <n v="0"/>
  </r>
  <r>
    <x v="52"/>
    <x v="52"/>
    <x v="9"/>
    <s v="ORISIN"/>
    <x v="3"/>
    <n v="58000"/>
    <n v="1"/>
    <s v=""/>
    <s v=""/>
    <n v="1"/>
    <n v="1"/>
    <n v="1"/>
    <n v="5"/>
    <n v="1"/>
    <n v="5"/>
    <n v="3"/>
    <n v="1"/>
    <n v="4"/>
    <n v="0"/>
    <n v="0"/>
    <n v="2"/>
    <n v="0"/>
    <n v="1"/>
    <n v="5"/>
    <n v="6"/>
    <n v="6"/>
    <n v="6"/>
    <n v="8"/>
    <n v="4"/>
    <n v="5"/>
    <n v="4"/>
    <n v="0"/>
    <n v="2"/>
    <n v="2"/>
    <n v="1"/>
    <n v="2"/>
    <n v="8"/>
    <n v="5"/>
    <n v="8"/>
    <x v="1"/>
    <n v="3"/>
  </r>
  <r>
    <x v="503"/>
    <x v="502"/>
    <x v="0"/>
    <s v="ORISIN"/>
    <x v="0"/>
    <n v="54384.353741496598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1"/>
    <n v="0"/>
  </r>
  <r>
    <x v="504"/>
    <x v="503"/>
    <x v="0"/>
    <s v="ORISIN"/>
    <x v="0"/>
    <n v="307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1"/>
    <n v="0"/>
  </r>
  <r>
    <x v="54"/>
    <x v="54"/>
    <x v="8"/>
    <s v="ORISIN"/>
    <x v="2"/>
    <n v="285000"/>
    <n v="1"/>
    <s v="SLT"/>
    <s v=""/>
    <s v="1"/>
    <n v="1"/>
    <n v="0"/>
    <n v="0"/>
    <n v="0"/>
    <n v="0"/>
    <n v="0"/>
    <n v="0"/>
    <n v="1"/>
    <n v="1"/>
    <n v="0"/>
    <n v="0"/>
    <n v="1"/>
    <n v="1"/>
    <n v="1"/>
    <n v="0"/>
    <n v="0"/>
    <n v="0"/>
    <n v="0"/>
    <n v="0"/>
    <n v="1"/>
    <n v="2"/>
    <n v="1"/>
    <n v="1"/>
    <n v="1"/>
    <n v="2"/>
    <n v="1"/>
    <n v="2"/>
    <n v="1"/>
    <n v="2"/>
    <x v="1"/>
    <n v="2"/>
  </r>
  <r>
    <x v="505"/>
    <x v="504"/>
    <x v="0"/>
    <s v="ORISIN"/>
    <x v="0"/>
    <n v="295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1"/>
    <n v="0"/>
  </r>
  <r>
    <x v="506"/>
    <x v="505"/>
    <x v="0"/>
    <s v="ORISIN"/>
    <x v="0"/>
    <n v="155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1"/>
    <n v="0"/>
  </r>
  <r>
    <x v="507"/>
    <x v="506"/>
    <x v="0"/>
    <s v="ORISIN"/>
    <x v="0"/>
    <n v="2065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1"/>
    <n v="0"/>
  </r>
  <r>
    <x v="63"/>
    <x v="63"/>
    <x v="4"/>
    <s v="OLIGEN"/>
    <x v="3"/>
    <n v="42000"/>
    <n v="2"/>
    <s v="HKJ"/>
    <s v=""/>
    <n v="1"/>
    <n v="1"/>
    <n v="1"/>
    <n v="0"/>
    <n v="1"/>
    <n v="1"/>
    <n v="0"/>
    <n v="0"/>
    <n v="2"/>
    <n v="0"/>
    <n v="0"/>
    <n v="0"/>
    <n v="2"/>
    <n v="0"/>
    <n v="2"/>
    <n v="1"/>
    <n v="1"/>
    <n v="2"/>
    <n v="1"/>
    <n v="0"/>
    <n v="2"/>
    <n v="2"/>
    <n v="0"/>
    <n v="0"/>
    <n v="2"/>
    <n v="2"/>
    <n v="1"/>
    <n v="2"/>
    <n v="2"/>
    <n v="2"/>
    <x v="1"/>
    <n v="2"/>
  </r>
  <r>
    <x v="64"/>
    <x v="64"/>
    <x v="4"/>
    <s v="OLIGEN"/>
    <x v="1"/>
    <n v="43225"/>
    <n v="6"/>
    <s v="HKJ"/>
    <s v=""/>
    <n v="1"/>
    <n v="1"/>
    <n v="3"/>
    <n v="7"/>
    <n v="3"/>
    <n v="2"/>
    <n v="3"/>
    <n v="3"/>
    <n v="1"/>
    <n v="1"/>
    <n v="1"/>
    <n v="0"/>
    <n v="5"/>
    <n v="1"/>
    <n v="7"/>
    <n v="10"/>
    <n v="10"/>
    <n v="5"/>
    <n v="5"/>
    <n v="6"/>
    <n v="4"/>
    <n v="2"/>
    <n v="2"/>
    <n v="1"/>
    <n v="5"/>
    <n v="6"/>
    <n v="4"/>
    <n v="10"/>
    <n v="7"/>
    <n v="10"/>
    <x v="1"/>
    <n v="15"/>
  </r>
  <r>
    <x v="65"/>
    <x v="65"/>
    <x v="4"/>
    <s v="OLIGEN"/>
    <x v="3"/>
    <n v="39500"/>
    <n v="2"/>
    <s v="HKJ"/>
    <s v=""/>
    <n v="1"/>
    <n v="1"/>
    <n v="1"/>
    <n v="0"/>
    <n v="4"/>
    <n v="1"/>
    <n v="5"/>
    <n v="0"/>
    <n v="1"/>
    <n v="1"/>
    <n v="0"/>
    <n v="0"/>
    <n v="0"/>
    <n v="2"/>
    <n v="5"/>
    <n v="1"/>
    <n v="4"/>
    <n v="5"/>
    <n v="6"/>
    <n v="5"/>
    <n v="1"/>
    <n v="2"/>
    <n v="1"/>
    <n v="1"/>
    <n v="0"/>
    <n v="2"/>
    <n v="3"/>
    <n v="6"/>
    <n v="5"/>
    <n v="6"/>
    <x v="1"/>
    <n v="3"/>
  </r>
  <r>
    <x v="67"/>
    <x v="507"/>
    <x v="10"/>
    <s v="ORISIN"/>
    <x v="1"/>
    <n v="20500"/>
    <n v="1"/>
    <s v="HKJ"/>
    <s v="NSA"/>
    <s v="1"/>
    <n v="1"/>
    <n v="4"/>
    <n v="3"/>
    <n v="4"/>
    <n v="10"/>
    <n v="4"/>
    <n v="4"/>
    <n v="8"/>
    <n v="1"/>
    <n v="4"/>
    <n v="2"/>
    <n v="0"/>
    <n v="1"/>
    <n v="10"/>
    <n v="7"/>
    <n v="7"/>
    <n v="14"/>
    <n v="14"/>
    <n v="8"/>
    <n v="12"/>
    <n v="9"/>
    <n v="5"/>
    <n v="3"/>
    <n v="2"/>
    <n v="1"/>
    <n v="5"/>
    <n v="14"/>
    <n v="10"/>
    <n v="14"/>
    <x v="1"/>
    <n v="0"/>
  </r>
  <r>
    <x v="68"/>
    <x v="68"/>
    <x v="10"/>
    <s v="ORISIN"/>
    <x v="1"/>
    <n v="25000"/>
    <n v="1"/>
    <s v="HKJ"/>
    <s v="NSA"/>
    <s v="1"/>
    <n v="1"/>
    <n v="2"/>
    <n v="4"/>
    <n v="4"/>
    <n v="7"/>
    <n v="1"/>
    <n v="3"/>
    <n v="0"/>
    <n v="4"/>
    <n v="1"/>
    <n v="1"/>
    <n v="2"/>
    <n v="1"/>
    <n v="7"/>
    <n v="6"/>
    <n v="8"/>
    <n v="11"/>
    <n v="8"/>
    <n v="4"/>
    <n v="3"/>
    <n v="4"/>
    <n v="5"/>
    <n v="5"/>
    <n v="3"/>
    <n v="3"/>
    <n v="3"/>
    <n v="11"/>
    <n v="7"/>
    <n v="11"/>
    <x v="1"/>
    <n v="9"/>
  </r>
  <r>
    <x v="70"/>
    <x v="508"/>
    <x v="10"/>
    <s v="ORISIN"/>
    <x v="0"/>
    <n v="140000"/>
    <n v="1"/>
    <s v="SLT"/>
    <s v="NSA"/>
    <s v="1"/>
    <n v="1"/>
    <n v="0"/>
    <n v="1"/>
    <n v="0"/>
    <n v="1"/>
    <n v="0"/>
    <n v="0"/>
    <n v="0"/>
    <n v="0"/>
    <n v="1"/>
    <n v="0"/>
    <n v="0"/>
    <n v="0"/>
    <n v="1"/>
    <n v="1"/>
    <n v="1"/>
    <n v="1"/>
    <n v="1"/>
    <n v="0"/>
    <n v="0"/>
    <n v="0"/>
    <n v="1"/>
    <n v="0"/>
    <n v="0"/>
    <n v="0"/>
    <n v="0"/>
    <n v="1"/>
    <n v="1"/>
    <n v="1"/>
    <x v="1"/>
    <n v="0"/>
  </r>
  <r>
    <x v="71"/>
    <x v="71"/>
    <x v="10"/>
    <s v="ORISIN"/>
    <x v="0"/>
    <n v="41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1"/>
    <n v="2"/>
  </r>
  <r>
    <x v="72"/>
    <x v="72"/>
    <x v="10"/>
    <s v="ORISIN"/>
    <x v="3"/>
    <n v="46000"/>
    <n v="1"/>
    <s v="GSM"/>
    <s v="NSA"/>
    <s v="1"/>
    <n v="1"/>
    <n v="1"/>
    <n v="0"/>
    <n v="2"/>
    <n v="4"/>
    <n v="2"/>
    <n v="0"/>
    <n v="1"/>
    <n v="0"/>
    <n v="1"/>
    <n v="0"/>
    <n v="0"/>
    <n v="0"/>
    <n v="4"/>
    <n v="1"/>
    <n v="2"/>
    <n v="6"/>
    <n v="6"/>
    <n v="2"/>
    <n v="1"/>
    <n v="1"/>
    <n v="1"/>
    <n v="0"/>
    <n v="0"/>
    <n v="0"/>
    <n v="1"/>
    <n v="6"/>
    <n v="4"/>
    <n v="6"/>
    <x v="1"/>
    <n v="6"/>
  </r>
  <r>
    <x v="74"/>
    <x v="74"/>
    <x v="10"/>
    <s v="ORISIN"/>
    <x v="3"/>
    <n v="48500"/>
    <n v="1"/>
    <s v="SLT"/>
    <s v="NSA"/>
    <s v="1"/>
    <n v="1"/>
    <n v="0"/>
    <n v="0"/>
    <n v="0"/>
    <n v="4"/>
    <n v="0"/>
    <n v="1"/>
    <n v="0"/>
    <n v="1"/>
    <n v="0"/>
    <n v="0"/>
    <n v="1"/>
    <n v="0"/>
    <n v="4"/>
    <n v="0"/>
    <n v="0"/>
    <n v="4"/>
    <n v="4"/>
    <n v="1"/>
    <n v="1"/>
    <n v="1"/>
    <n v="1"/>
    <n v="1"/>
    <n v="1"/>
    <n v="1"/>
    <n v="0"/>
    <n v="4"/>
    <n v="4"/>
    <n v="4"/>
    <x v="1"/>
    <n v="2"/>
  </r>
  <r>
    <x v="75"/>
    <x v="509"/>
    <x v="10"/>
    <s v="ORISIN"/>
    <x v="0"/>
    <n v="30000"/>
    <n v="1"/>
    <s v="SLT"/>
    <s v="NSA"/>
    <n v="1"/>
    <n v="1"/>
    <n v="0"/>
    <n v="1"/>
    <n v="0"/>
    <n v="0"/>
    <n v="0"/>
    <n v="0"/>
    <n v="0"/>
    <n v="0"/>
    <n v="1"/>
    <n v="1"/>
    <n v="0"/>
    <n v="0"/>
    <n v="1"/>
    <n v="1"/>
    <n v="1"/>
    <n v="0"/>
    <n v="0"/>
    <n v="0"/>
    <n v="0"/>
    <n v="0"/>
    <n v="1"/>
    <n v="1"/>
    <n v="1"/>
    <n v="0"/>
    <n v="0"/>
    <n v="1"/>
    <n v="1"/>
    <n v="1"/>
    <x v="1"/>
    <n v="1"/>
  </r>
  <r>
    <x v="508"/>
    <x v="510"/>
    <x v="10"/>
    <s v="ORISIN"/>
    <x v="0"/>
    <n v="26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1"/>
  </r>
  <r>
    <x v="76"/>
    <x v="76"/>
    <x v="10"/>
    <s v="ORISIN"/>
    <x v="3"/>
    <n v="25500"/>
    <n v="1"/>
    <s v="GSM"/>
    <s v="NSA"/>
    <s v="1"/>
    <n v="1"/>
    <n v="3"/>
    <n v="1"/>
    <n v="2"/>
    <n v="1"/>
    <n v="2"/>
    <n v="1"/>
    <n v="2"/>
    <n v="0"/>
    <n v="0"/>
    <n v="2"/>
    <n v="0"/>
    <n v="0"/>
    <n v="3"/>
    <n v="4"/>
    <n v="3"/>
    <n v="3"/>
    <n v="3"/>
    <n v="3"/>
    <n v="3"/>
    <n v="2"/>
    <n v="0"/>
    <n v="2"/>
    <n v="2"/>
    <n v="0"/>
    <n v="3"/>
    <n v="4"/>
    <n v="3"/>
    <n v="4"/>
    <x v="1"/>
    <n v="13"/>
  </r>
  <r>
    <x v="78"/>
    <x v="78"/>
    <x v="10"/>
    <s v="ORISIN"/>
    <x v="0"/>
    <n v="18500"/>
    <n v="1"/>
    <s v="GSM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1"/>
    <n v="2"/>
  </r>
  <r>
    <x v="80"/>
    <x v="80"/>
    <x v="10"/>
    <s v="ORISIN"/>
    <x v="3"/>
    <n v="46000"/>
    <n v="1"/>
    <s v=""/>
    <s v=""/>
    <n v="1"/>
    <n v="1"/>
    <n v="0"/>
    <n v="0"/>
    <n v="0"/>
    <n v="4"/>
    <n v="0"/>
    <n v="0"/>
    <n v="0"/>
    <n v="1"/>
    <n v="1"/>
    <n v="0"/>
    <n v="1"/>
    <n v="0"/>
    <n v="4"/>
    <n v="0"/>
    <n v="0"/>
    <n v="4"/>
    <n v="4"/>
    <n v="0"/>
    <n v="0"/>
    <n v="1"/>
    <n v="2"/>
    <n v="1"/>
    <n v="1"/>
    <n v="1"/>
    <n v="0"/>
    <n v="4"/>
    <n v="4"/>
    <n v="4"/>
    <x v="1"/>
    <n v="2"/>
  </r>
  <r>
    <x v="509"/>
    <x v="79"/>
    <x v="10"/>
    <s v="ORISIN"/>
    <x v="0"/>
    <n v="43500"/>
    <n v="1"/>
    <s v="GSM"/>
    <s v="NSA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n v="2"/>
    <x v="1"/>
    <n v="3"/>
  </r>
  <r>
    <x v="81"/>
    <x v="511"/>
    <x v="10"/>
    <s v="ORISIN"/>
    <x v="0"/>
    <n v="60000"/>
    <n v="1"/>
    <s v="SLT"/>
    <s v="NSA"/>
    <n v="1"/>
    <n v="1"/>
    <n v="0"/>
    <n v="1"/>
    <n v="0"/>
    <n v="0"/>
    <n v="0"/>
    <n v="0"/>
    <n v="0"/>
    <n v="0"/>
    <n v="1"/>
    <n v="1"/>
    <n v="0"/>
    <n v="0"/>
    <n v="1"/>
    <n v="1"/>
    <n v="1"/>
    <n v="0"/>
    <n v="0"/>
    <n v="0"/>
    <n v="0"/>
    <n v="0"/>
    <n v="1"/>
    <n v="1"/>
    <n v="1"/>
    <n v="0"/>
    <n v="0"/>
    <n v="1"/>
    <n v="1"/>
    <n v="1"/>
    <x v="1"/>
    <n v="2"/>
  </r>
  <r>
    <x v="510"/>
    <x v="512"/>
    <x v="10"/>
    <s v="ORISIN"/>
    <x v="0"/>
    <n v="110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1"/>
  </r>
  <r>
    <x v="82"/>
    <x v="82"/>
    <x v="10"/>
    <s v="ORISIN"/>
    <x v="0"/>
    <n v="83000"/>
    <n v="1"/>
    <s v="GSM"/>
    <s v="NSA"/>
    <s v="1"/>
    <n v="1"/>
    <n v="0"/>
    <n v="0"/>
    <n v="0"/>
    <n v="1"/>
    <n v="0"/>
    <n v="0"/>
    <n v="0"/>
    <n v="1"/>
    <n v="1"/>
    <n v="0"/>
    <n v="0"/>
    <n v="0"/>
    <n v="1"/>
    <n v="0"/>
    <n v="0"/>
    <n v="1"/>
    <n v="1"/>
    <n v="0"/>
    <n v="0"/>
    <n v="1"/>
    <n v="2"/>
    <n v="1"/>
    <n v="0"/>
    <n v="0"/>
    <n v="0"/>
    <n v="2"/>
    <n v="1"/>
    <n v="2"/>
    <x v="1"/>
    <n v="3"/>
  </r>
  <r>
    <x v="511"/>
    <x v="513"/>
    <x v="10"/>
    <s v="ORISIN"/>
    <x v="0"/>
    <n v="80500"/>
    <n v="1"/>
    <s v="RJ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1"/>
    <n v="0"/>
  </r>
  <r>
    <x v="83"/>
    <x v="83"/>
    <x v="10"/>
    <s v="ORISIN"/>
    <x v="3"/>
    <n v="72000"/>
    <n v="1"/>
    <s v="GSM"/>
    <s v="NSA"/>
    <s v="1"/>
    <n v="1"/>
    <n v="3"/>
    <n v="1"/>
    <n v="2"/>
    <n v="2"/>
    <n v="2"/>
    <n v="1"/>
    <n v="2"/>
    <n v="0"/>
    <n v="0"/>
    <n v="2"/>
    <n v="0"/>
    <n v="0"/>
    <n v="3"/>
    <n v="4"/>
    <n v="3"/>
    <n v="4"/>
    <n v="4"/>
    <n v="3"/>
    <n v="3"/>
    <n v="2"/>
    <n v="0"/>
    <n v="2"/>
    <n v="2"/>
    <n v="0"/>
    <n v="3"/>
    <n v="4"/>
    <n v="3"/>
    <n v="4"/>
    <x v="1"/>
    <n v="8"/>
  </r>
  <r>
    <x v="85"/>
    <x v="85"/>
    <x v="10"/>
    <s v="ORISIN"/>
    <x v="0"/>
    <n v="104500"/>
    <n v="1"/>
    <s v="GSM"/>
    <s v="NSA"/>
    <n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n v="2"/>
    <x v="1"/>
    <n v="2"/>
  </r>
  <r>
    <x v="86"/>
    <x v="86"/>
    <x v="10"/>
    <s v="ORISIN"/>
    <x v="0"/>
    <n v="70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1"/>
    <n v="1"/>
  </r>
  <r>
    <x v="87"/>
    <x v="87"/>
    <x v="10"/>
    <s v="ORISIN"/>
    <x v="0"/>
    <n v="85000"/>
    <n v="1"/>
    <s v="GSM"/>
    <s v="NSA"/>
    <s v="1"/>
    <n v="1"/>
    <n v="0"/>
    <n v="0"/>
    <n v="0"/>
    <n v="3"/>
    <n v="0"/>
    <n v="0"/>
    <n v="0"/>
    <n v="0"/>
    <n v="0"/>
    <n v="0"/>
    <n v="0"/>
    <n v="0"/>
    <n v="3"/>
    <n v="0"/>
    <n v="0"/>
    <n v="3"/>
    <n v="3"/>
    <n v="0"/>
    <n v="0"/>
    <n v="0"/>
    <n v="0"/>
    <n v="0"/>
    <n v="0"/>
    <n v="0"/>
    <n v="0"/>
    <n v="3"/>
    <n v="3"/>
    <n v="3"/>
    <x v="1"/>
    <n v="2"/>
  </r>
  <r>
    <x v="88"/>
    <x v="88"/>
    <x v="10"/>
    <s v="ORISIN"/>
    <x v="3"/>
    <n v="43000"/>
    <n v="1"/>
    <s v=""/>
    <s v=""/>
    <n v="1"/>
    <n v="1"/>
    <n v="3"/>
    <n v="2"/>
    <n v="3"/>
    <n v="2"/>
    <n v="2"/>
    <n v="1"/>
    <n v="1"/>
    <n v="1"/>
    <n v="2"/>
    <n v="2"/>
    <n v="1"/>
    <n v="0"/>
    <n v="3"/>
    <n v="5"/>
    <n v="5"/>
    <n v="5"/>
    <n v="4"/>
    <n v="3"/>
    <n v="2"/>
    <n v="2"/>
    <n v="3"/>
    <n v="3"/>
    <n v="3"/>
    <n v="1"/>
    <n v="3"/>
    <n v="5"/>
    <n v="3"/>
    <n v="5"/>
    <x v="1"/>
    <n v="0"/>
  </r>
  <r>
    <x v="89"/>
    <x v="89"/>
    <x v="10"/>
    <s v="ORISIN"/>
    <x v="0"/>
    <n v="42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1"/>
  </r>
  <r>
    <x v="90"/>
    <x v="90"/>
    <x v="10"/>
    <s v="ORISIN"/>
    <x v="0"/>
    <n v="45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1"/>
    <n v="2"/>
  </r>
  <r>
    <x v="91"/>
    <x v="91"/>
    <x v="10"/>
    <s v="ORISIN"/>
    <x v="0"/>
    <n v="37187.5"/>
    <n v="1"/>
    <s v="HKJ"/>
    <s v="NSA"/>
    <n v="1"/>
    <n v="1"/>
    <n v="0"/>
    <n v="0"/>
    <n v="0"/>
    <n v="0"/>
    <n v="1"/>
    <n v="0"/>
    <n v="1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1"/>
    <n v="1"/>
    <x v="1"/>
    <n v="2"/>
  </r>
  <r>
    <x v="92"/>
    <x v="92"/>
    <x v="10"/>
    <s v="ORISIN"/>
    <x v="2"/>
    <n v="38847.5"/>
    <n v="1"/>
    <s v="GSM"/>
    <s v="NSA"/>
    <n v="1"/>
    <n v="1"/>
    <n v="0"/>
    <n v="1"/>
    <n v="0"/>
    <n v="0"/>
    <n v="0"/>
    <n v="0"/>
    <n v="2"/>
    <n v="0"/>
    <n v="0"/>
    <n v="0"/>
    <n v="0"/>
    <n v="1"/>
    <n v="2"/>
    <n v="1"/>
    <n v="1"/>
    <n v="0"/>
    <n v="0"/>
    <n v="0"/>
    <n v="2"/>
    <n v="2"/>
    <n v="0"/>
    <n v="0"/>
    <n v="0"/>
    <n v="1"/>
    <n v="1"/>
    <n v="2"/>
    <n v="2"/>
    <n v="2"/>
    <x v="1"/>
    <n v="6"/>
  </r>
  <r>
    <x v="93"/>
    <x v="93"/>
    <x v="10"/>
    <s v="ORISIN"/>
    <x v="1"/>
    <n v="50000"/>
    <n v="1"/>
    <s v="GSM"/>
    <s v="NSA"/>
    <n v="1"/>
    <n v="1"/>
    <n v="3"/>
    <n v="3"/>
    <n v="1"/>
    <n v="4"/>
    <n v="2"/>
    <n v="3"/>
    <n v="4"/>
    <n v="2"/>
    <n v="1"/>
    <n v="3"/>
    <n v="1"/>
    <n v="0"/>
    <n v="4"/>
    <n v="6"/>
    <n v="4"/>
    <n v="5"/>
    <n v="6"/>
    <n v="5"/>
    <n v="7"/>
    <n v="6"/>
    <n v="3"/>
    <n v="5"/>
    <n v="4"/>
    <n v="1"/>
    <n v="3"/>
    <n v="7"/>
    <n v="4"/>
    <n v="7"/>
    <x v="1"/>
    <n v="9"/>
  </r>
  <r>
    <x v="94"/>
    <x v="514"/>
    <x v="10"/>
    <s v="ORISIN"/>
    <x v="0"/>
    <n v="62500"/>
    <n v="1"/>
    <s v="GSM"/>
    <s v="NSA"/>
    <n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n v="2"/>
    <x v="1"/>
    <n v="7"/>
  </r>
  <r>
    <x v="95"/>
    <x v="95"/>
    <x v="10"/>
    <s v="ORISIN"/>
    <x v="0"/>
    <n v="50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1"/>
    <n v="1"/>
  </r>
  <r>
    <x v="98"/>
    <x v="98"/>
    <x v="0"/>
    <s v="ORISIN"/>
    <x v="3"/>
    <n v="12500"/>
    <n v="1"/>
    <s v="GSM"/>
    <s v="NSA"/>
    <n v="1"/>
    <n v="1"/>
    <n v="0"/>
    <n v="0"/>
    <n v="0"/>
    <n v="0"/>
    <n v="0"/>
    <n v="0"/>
    <n v="0"/>
    <n v="0"/>
    <n v="0"/>
    <n v="3"/>
    <n v="18"/>
    <n v="6"/>
    <n v="18"/>
    <n v="0"/>
    <n v="0"/>
    <n v="0"/>
    <n v="0"/>
    <n v="0"/>
    <n v="0"/>
    <n v="0"/>
    <n v="0"/>
    <n v="3"/>
    <n v="21"/>
    <n v="24"/>
    <n v="6"/>
    <n v="24"/>
    <n v="0"/>
    <n v="0"/>
    <x v="1"/>
    <n v="18"/>
  </r>
  <r>
    <x v="99"/>
    <x v="99"/>
    <x v="10"/>
    <s v="ORISIN"/>
    <x v="2"/>
    <n v="140000"/>
    <n v="1"/>
    <s v=""/>
    <s v=""/>
    <n v="1"/>
    <n v="1"/>
    <n v="0"/>
    <n v="0"/>
    <n v="0"/>
    <n v="2"/>
    <n v="1"/>
    <n v="1"/>
    <n v="0"/>
    <n v="0"/>
    <n v="0"/>
    <n v="1"/>
    <n v="0"/>
    <n v="0"/>
    <n v="2"/>
    <n v="0"/>
    <n v="0"/>
    <n v="2"/>
    <n v="3"/>
    <n v="2"/>
    <n v="1"/>
    <n v="0"/>
    <n v="0"/>
    <n v="1"/>
    <n v="1"/>
    <n v="0"/>
    <n v="0"/>
    <n v="3"/>
    <n v="2"/>
    <n v="3"/>
    <x v="1"/>
    <n v="6"/>
  </r>
  <r>
    <x v="100"/>
    <x v="100"/>
    <x v="10"/>
    <s v="ORISIN"/>
    <x v="3"/>
    <n v="122000"/>
    <n v="1"/>
    <s v="GSM"/>
    <s v="NSA"/>
    <n v="1"/>
    <n v="1"/>
    <n v="1"/>
    <n v="0"/>
    <n v="0"/>
    <n v="3"/>
    <n v="4"/>
    <n v="1"/>
    <n v="2"/>
    <n v="0"/>
    <n v="2"/>
    <n v="0"/>
    <n v="0"/>
    <n v="0"/>
    <n v="4"/>
    <n v="1"/>
    <n v="0"/>
    <n v="3"/>
    <n v="7"/>
    <n v="5"/>
    <n v="3"/>
    <n v="2"/>
    <n v="2"/>
    <n v="0"/>
    <n v="0"/>
    <n v="0"/>
    <n v="1"/>
    <n v="7"/>
    <n v="4"/>
    <n v="7"/>
    <x v="1"/>
    <n v="3"/>
  </r>
  <r>
    <x v="101"/>
    <x v="101"/>
    <x v="10"/>
    <s v="ORISIN"/>
    <x v="0"/>
    <n v="136000"/>
    <n v="1"/>
    <s v="GSM"/>
    <s v="NSA"/>
    <n v="1"/>
    <n v="1"/>
    <n v="0"/>
    <n v="1"/>
    <n v="0"/>
    <n v="0"/>
    <n v="0"/>
    <n v="0"/>
    <n v="0"/>
    <n v="0"/>
    <n v="0"/>
    <n v="1"/>
    <n v="0"/>
    <n v="0"/>
    <n v="1"/>
    <n v="1"/>
    <n v="1"/>
    <n v="0"/>
    <n v="0"/>
    <n v="0"/>
    <n v="0"/>
    <n v="0"/>
    <n v="0"/>
    <n v="1"/>
    <n v="1"/>
    <n v="0"/>
    <n v="0"/>
    <n v="1"/>
    <n v="1"/>
    <n v="1"/>
    <x v="1"/>
    <n v="1"/>
  </r>
  <r>
    <x v="102"/>
    <x v="102"/>
    <x v="10"/>
    <s v="ORISIN"/>
    <x v="0"/>
    <n v="151000"/>
    <n v="1"/>
    <s v="GSM"/>
    <s v="NSA"/>
    <n v="1"/>
    <n v="1"/>
    <n v="0"/>
    <n v="1"/>
    <n v="0"/>
    <n v="1"/>
    <n v="0"/>
    <n v="0"/>
    <n v="0"/>
    <n v="0"/>
    <n v="1"/>
    <n v="0"/>
    <n v="0"/>
    <n v="0"/>
    <n v="1"/>
    <n v="1"/>
    <n v="1"/>
    <n v="1"/>
    <n v="1"/>
    <n v="0"/>
    <n v="0"/>
    <n v="0"/>
    <n v="1"/>
    <n v="0"/>
    <n v="0"/>
    <n v="0"/>
    <n v="0"/>
    <n v="1"/>
    <n v="1"/>
    <n v="1"/>
    <x v="1"/>
    <n v="0"/>
  </r>
  <r>
    <x v="105"/>
    <x v="105"/>
    <x v="10"/>
    <s v="ORISIN"/>
    <x v="3"/>
    <n v="88000"/>
    <n v="1"/>
    <s v="SLT"/>
    <s v="NSA"/>
    <n v="1"/>
    <n v="1"/>
    <n v="3"/>
    <n v="0"/>
    <n v="0"/>
    <n v="3"/>
    <n v="1"/>
    <n v="2"/>
    <n v="1"/>
    <n v="1"/>
    <n v="1"/>
    <n v="1"/>
    <n v="0"/>
    <n v="0"/>
    <n v="3"/>
    <n v="3"/>
    <n v="0"/>
    <n v="3"/>
    <n v="4"/>
    <n v="3"/>
    <n v="3"/>
    <n v="2"/>
    <n v="2"/>
    <n v="2"/>
    <n v="1"/>
    <n v="0"/>
    <n v="3"/>
    <n v="4"/>
    <n v="3"/>
    <n v="4"/>
    <x v="1"/>
    <n v="5"/>
  </r>
  <r>
    <x v="106"/>
    <x v="106"/>
    <x v="10"/>
    <s v="ORISIN"/>
    <x v="2"/>
    <n v="152000"/>
    <n v="1"/>
    <s v=""/>
    <s v=""/>
    <n v="1"/>
    <n v="1"/>
    <n v="0"/>
    <n v="0"/>
    <n v="2"/>
    <n v="1"/>
    <n v="0"/>
    <n v="0"/>
    <n v="0"/>
    <n v="0"/>
    <n v="0"/>
    <n v="0"/>
    <n v="1"/>
    <n v="0"/>
    <n v="2"/>
    <n v="0"/>
    <n v="2"/>
    <n v="3"/>
    <n v="1"/>
    <n v="0"/>
    <n v="0"/>
    <n v="0"/>
    <n v="0"/>
    <n v="0"/>
    <n v="1"/>
    <n v="1"/>
    <n v="0"/>
    <n v="3"/>
    <n v="2"/>
    <n v="3"/>
    <x v="1"/>
    <n v="2"/>
  </r>
  <r>
    <x v="107"/>
    <x v="515"/>
    <x v="10"/>
    <s v="ORISIN"/>
    <x v="0"/>
    <n v="135000"/>
    <n v="1"/>
    <s v=""/>
    <s v=""/>
    <n v="1"/>
    <n v="1"/>
    <n v="0"/>
    <n v="0"/>
    <n v="0"/>
    <n v="0"/>
    <n v="0"/>
    <n v="1"/>
    <n v="1"/>
    <n v="0"/>
    <n v="0"/>
    <n v="0"/>
    <n v="1"/>
    <n v="0"/>
    <n v="1"/>
    <n v="0"/>
    <n v="0"/>
    <n v="0"/>
    <n v="0"/>
    <n v="1"/>
    <n v="2"/>
    <n v="1"/>
    <n v="0"/>
    <n v="0"/>
    <n v="1"/>
    <n v="1"/>
    <n v="0"/>
    <n v="2"/>
    <n v="1"/>
    <n v="2"/>
    <x v="1"/>
    <n v="3"/>
  </r>
  <r>
    <x v="108"/>
    <x v="516"/>
    <x v="10"/>
    <s v="ORISIN"/>
    <x v="3"/>
    <n v="128000"/>
    <n v="1"/>
    <s v="NPM"/>
    <s v="NSA"/>
    <s v="1"/>
    <n v="1"/>
    <n v="0"/>
    <n v="2"/>
    <n v="0"/>
    <n v="0"/>
    <n v="1"/>
    <n v="0"/>
    <n v="2"/>
    <n v="3"/>
    <n v="1"/>
    <n v="1"/>
    <n v="1"/>
    <n v="0"/>
    <n v="3"/>
    <n v="2"/>
    <n v="2"/>
    <n v="0"/>
    <n v="1"/>
    <n v="1"/>
    <n v="2"/>
    <n v="5"/>
    <n v="4"/>
    <n v="4"/>
    <n v="2"/>
    <n v="1"/>
    <n v="0"/>
    <n v="5"/>
    <n v="3"/>
    <n v="5"/>
    <x v="1"/>
    <n v="3"/>
  </r>
  <r>
    <x v="109"/>
    <x v="109"/>
    <x v="10"/>
    <s v="ORISIN"/>
    <x v="2"/>
    <n v="134000"/>
    <n v="1"/>
    <s v="GSM"/>
    <s v="NSA"/>
    <n v="1"/>
    <n v="1"/>
    <n v="0"/>
    <n v="1"/>
    <n v="0"/>
    <n v="3"/>
    <n v="0"/>
    <n v="0"/>
    <n v="0"/>
    <n v="2"/>
    <n v="0"/>
    <n v="0"/>
    <n v="0"/>
    <n v="0"/>
    <n v="3"/>
    <n v="1"/>
    <n v="1"/>
    <n v="3"/>
    <n v="3"/>
    <n v="0"/>
    <n v="0"/>
    <n v="2"/>
    <n v="2"/>
    <n v="2"/>
    <n v="0"/>
    <n v="0"/>
    <n v="0"/>
    <n v="3"/>
    <n v="3"/>
    <n v="3"/>
    <x v="1"/>
    <n v="6"/>
  </r>
  <r>
    <x v="110"/>
    <x v="110"/>
    <x v="10"/>
    <s v="ORISIN"/>
    <x v="1"/>
    <n v="99000"/>
    <n v="1"/>
    <s v="GSM"/>
    <s v="NSA"/>
    <n v="1"/>
    <n v="1"/>
    <n v="3"/>
    <n v="4"/>
    <n v="3"/>
    <n v="5"/>
    <n v="5"/>
    <n v="4"/>
    <n v="7"/>
    <n v="0"/>
    <n v="2"/>
    <n v="1"/>
    <n v="2"/>
    <n v="2"/>
    <n v="7"/>
    <n v="7"/>
    <n v="7"/>
    <n v="8"/>
    <n v="10"/>
    <n v="9"/>
    <n v="11"/>
    <n v="7"/>
    <n v="2"/>
    <n v="1"/>
    <n v="3"/>
    <n v="4"/>
    <n v="5"/>
    <n v="11"/>
    <n v="7"/>
    <n v="11"/>
    <x v="1"/>
    <n v="4"/>
  </r>
  <r>
    <x v="111"/>
    <x v="517"/>
    <x v="10"/>
    <s v="ORISIN"/>
    <x v="0"/>
    <n v="153000"/>
    <n v="1"/>
    <s v="SLT"/>
    <s v="NSA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4"/>
  </r>
  <r>
    <x v="112"/>
    <x v="112"/>
    <x v="10"/>
    <s v="ORISIN"/>
    <x v="0"/>
    <n v="133000"/>
    <n v="1"/>
    <s v="GSM"/>
    <s v="NSA"/>
    <n v="1"/>
    <n v="1"/>
    <n v="1"/>
    <n v="0"/>
    <n v="0"/>
    <n v="0"/>
    <n v="0"/>
    <n v="0"/>
    <n v="1"/>
    <n v="1"/>
    <n v="0"/>
    <n v="0"/>
    <n v="0"/>
    <n v="0"/>
    <n v="1"/>
    <n v="1"/>
    <n v="0"/>
    <n v="0"/>
    <n v="0"/>
    <n v="0"/>
    <n v="1"/>
    <n v="2"/>
    <n v="1"/>
    <n v="1"/>
    <n v="0"/>
    <n v="0"/>
    <n v="1"/>
    <n v="2"/>
    <n v="1"/>
    <n v="2"/>
    <x v="1"/>
    <n v="2"/>
  </r>
  <r>
    <x v="113"/>
    <x v="113"/>
    <x v="10"/>
    <s v="ORISIN"/>
    <x v="0"/>
    <n v="103000"/>
    <n v="1"/>
    <s v="GSM"/>
    <s v="NSA"/>
    <n v="1"/>
    <n v="1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1"/>
    <n v="1"/>
    <n v="0"/>
    <n v="1"/>
    <n v="1"/>
    <n v="0"/>
    <n v="0"/>
    <n v="1"/>
    <n v="1"/>
    <n v="1"/>
    <x v="1"/>
    <n v="2"/>
  </r>
  <r>
    <x v="114"/>
    <x v="114"/>
    <x v="10"/>
    <s v="ORISIN"/>
    <x v="2"/>
    <n v="100000"/>
    <n v="1"/>
    <s v="GSM"/>
    <s v="NSA"/>
    <n v="1"/>
    <n v="1"/>
    <n v="0"/>
    <n v="0"/>
    <n v="1"/>
    <n v="0"/>
    <n v="0"/>
    <n v="0"/>
    <n v="1"/>
    <n v="1"/>
    <n v="0"/>
    <n v="0"/>
    <n v="1"/>
    <n v="0"/>
    <n v="1"/>
    <n v="0"/>
    <n v="1"/>
    <n v="1"/>
    <n v="0"/>
    <n v="0"/>
    <n v="1"/>
    <n v="2"/>
    <n v="1"/>
    <n v="1"/>
    <n v="1"/>
    <n v="1"/>
    <n v="0"/>
    <n v="2"/>
    <n v="1"/>
    <n v="2"/>
    <x v="1"/>
    <n v="2"/>
  </r>
  <r>
    <x v="115"/>
    <x v="115"/>
    <x v="10"/>
    <s v="ORISIN"/>
    <x v="3"/>
    <n v="141800"/>
    <n v="1"/>
    <s v="GSM"/>
    <s v="NSA"/>
    <n v="1"/>
    <n v="1"/>
    <n v="0"/>
    <n v="0"/>
    <n v="0"/>
    <n v="1"/>
    <n v="0"/>
    <n v="1"/>
    <n v="0"/>
    <n v="0"/>
    <n v="1"/>
    <n v="1"/>
    <n v="2"/>
    <n v="1"/>
    <n v="2"/>
    <n v="0"/>
    <n v="0"/>
    <n v="1"/>
    <n v="1"/>
    <n v="1"/>
    <n v="1"/>
    <n v="0"/>
    <n v="1"/>
    <n v="1"/>
    <n v="3"/>
    <n v="3"/>
    <n v="1"/>
    <n v="3"/>
    <n v="2"/>
    <n v="3"/>
    <x v="1"/>
    <n v="0"/>
  </r>
  <r>
    <x v="512"/>
    <x v="518"/>
    <x v="10"/>
    <s v="ORISIN"/>
    <x v="0"/>
    <n v="25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1"/>
    <n v="0"/>
  </r>
  <r>
    <x v="513"/>
    <x v="519"/>
    <x v="0"/>
    <s v="ORISIN"/>
    <x v="0"/>
    <n v="128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1"/>
    <n v="0"/>
  </r>
  <r>
    <x v="514"/>
    <x v="520"/>
    <x v="0"/>
    <s v="ORISIN"/>
    <x v="0"/>
    <n v="51500"/>
    <n v="1"/>
    <s v="SLT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1"/>
    <n v="0"/>
  </r>
  <r>
    <x v="515"/>
    <x v="521"/>
    <x v="0"/>
    <s v="ORISIN"/>
    <x v="0"/>
    <n v="2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1"/>
    <n v="0"/>
  </r>
  <r>
    <x v="516"/>
    <x v="522"/>
    <x v="10"/>
    <s v="ORISIN"/>
    <x v="0"/>
    <n v="183000"/>
    <n v="1"/>
    <s v="SLT"/>
    <s v="NSA"/>
    <s v="1"/>
    <n v="1"/>
    <n v="0"/>
    <n v="0"/>
    <n v="0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0"/>
    <n v="1"/>
    <n v="1"/>
    <n v="1"/>
    <x v="1"/>
    <n v="1"/>
  </r>
  <r>
    <x v="123"/>
    <x v="123"/>
    <x v="10"/>
    <s v="ORISIN"/>
    <x v="3"/>
    <n v="12300"/>
    <n v="1"/>
    <s v="GSM"/>
    <s v=""/>
    <n v="1"/>
    <n v="1"/>
    <n v="0"/>
    <n v="9"/>
    <n v="0"/>
    <n v="6"/>
    <n v="0"/>
    <n v="3"/>
    <n v="3"/>
    <n v="0"/>
    <n v="0"/>
    <n v="3"/>
    <n v="0"/>
    <n v="3"/>
    <n v="9"/>
    <n v="9"/>
    <n v="9"/>
    <n v="6"/>
    <n v="6"/>
    <n v="3"/>
    <n v="6"/>
    <n v="3"/>
    <n v="0"/>
    <n v="3"/>
    <n v="3"/>
    <n v="3"/>
    <n v="3"/>
    <n v="9"/>
    <n v="9"/>
    <n v="9"/>
    <x v="1"/>
    <n v="22"/>
  </r>
  <r>
    <x v="517"/>
    <x v="523"/>
    <x v="9"/>
    <s v="ORISIN"/>
    <x v="0"/>
    <n v="48450"/>
    <n v="1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1"/>
  </r>
  <r>
    <x v="127"/>
    <x v="127"/>
    <x v="5"/>
    <s v="ORISIN"/>
    <x v="0"/>
    <n v="15000"/>
    <n v="1"/>
    <s v="GSM"/>
    <s v=""/>
    <s v="1"/>
    <n v="1"/>
    <n v="0"/>
    <n v="2"/>
    <n v="0"/>
    <n v="0"/>
    <n v="0"/>
    <n v="0"/>
    <n v="0"/>
    <n v="0"/>
    <n v="2"/>
    <n v="0"/>
    <n v="2"/>
    <n v="0"/>
    <n v="2"/>
    <n v="2"/>
    <n v="2"/>
    <n v="0"/>
    <n v="0"/>
    <n v="0"/>
    <n v="0"/>
    <n v="0"/>
    <n v="2"/>
    <n v="0"/>
    <n v="2"/>
    <n v="2"/>
    <n v="0"/>
    <n v="2"/>
    <n v="2"/>
    <n v="2"/>
    <x v="1"/>
    <n v="5"/>
  </r>
  <r>
    <x v="128"/>
    <x v="128"/>
    <x v="5"/>
    <s v="ORISIN"/>
    <x v="0"/>
    <n v="12000"/>
    <n v="1"/>
    <s v="SLT"/>
    <s v=""/>
    <s v="1"/>
    <n v="1"/>
    <n v="0"/>
    <n v="2"/>
    <n v="0"/>
    <n v="0"/>
    <n v="0"/>
    <n v="0"/>
    <n v="0"/>
    <n v="0"/>
    <n v="2"/>
    <n v="0"/>
    <n v="0"/>
    <n v="0"/>
    <n v="2"/>
    <n v="2"/>
    <n v="2"/>
    <n v="0"/>
    <n v="0"/>
    <n v="0"/>
    <n v="0"/>
    <n v="0"/>
    <n v="2"/>
    <n v="0"/>
    <n v="0"/>
    <n v="0"/>
    <n v="0"/>
    <n v="2"/>
    <n v="2"/>
    <n v="2"/>
    <x v="1"/>
    <n v="5"/>
  </r>
  <r>
    <x v="518"/>
    <x v="524"/>
    <x v="0"/>
    <s v="ORISIN"/>
    <x v="0"/>
    <n v="1455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1"/>
    <n v="0"/>
  </r>
  <r>
    <x v="135"/>
    <x v="135"/>
    <x v="9"/>
    <s v="ORISIN"/>
    <x v="0"/>
    <n v="41500"/>
    <n v="1"/>
    <s v="GSM"/>
    <s v=""/>
    <s v="1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1"/>
    <n v="1"/>
    <n v="1"/>
    <n v="0"/>
    <n v="1"/>
    <n v="1"/>
    <n v="1"/>
    <n v="1"/>
    <n v="1"/>
    <x v="1"/>
    <n v="1"/>
  </r>
  <r>
    <x v="136"/>
    <x v="525"/>
    <x v="5"/>
    <s v="ORISIN"/>
    <x v="0"/>
    <n v="16500"/>
    <n v="1"/>
    <s v="SBR"/>
    <s v=""/>
    <s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2"/>
    <n v="2"/>
    <x v="1"/>
    <n v="1"/>
  </r>
  <r>
    <x v="138"/>
    <x v="138"/>
    <x v="6"/>
    <s v="ORISIN"/>
    <x v="0"/>
    <n v="58000"/>
    <n v="1"/>
    <s v="GSM"/>
    <s v=""/>
    <s v="1"/>
    <n v="1"/>
    <n v="1"/>
    <n v="1"/>
    <n v="0"/>
    <n v="0"/>
    <n v="0"/>
    <n v="0"/>
    <n v="0"/>
    <n v="0"/>
    <n v="1"/>
    <n v="0"/>
    <n v="0"/>
    <n v="0"/>
    <n v="1"/>
    <n v="2"/>
    <n v="1"/>
    <n v="0"/>
    <n v="0"/>
    <n v="0"/>
    <n v="0"/>
    <n v="0"/>
    <n v="1"/>
    <n v="0"/>
    <n v="0"/>
    <n v="0"/>
    <n v="1"/>
    <n v="2"/>
    <n v="1"/>
    <n v="2"/>
    <x v="1"/>
    <n v="3"/>
  </r>
  <r>
    <x v="139"/>
    <x v="139"/>
    <x v="10"/>
    <s v="ORISIN"/>
    <x v="0"/>
    <n v="56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1"/>
    <n v="3"/>
  </r>
  <r>
    <x v="519"/>
    <x v="526"/>
    <x v="0"/>
    <s v="ORISIN"/>
    <x v="0"/>
    <n v="87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n v="0"/>
    <x v="1"/>
    <n v="0"/>
  </r>
  <r>
    <x v="142"/>
    <x v="142"/>
    <x v="6"/>
    <s v="ORISIN"/>
    <x v="0"/>
    <n v="75300"/>
    <n v="1"/>
    <s v="GSM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1"/>
    <n v="0"/>
  </r>
  <r>
    <x v="146"/>
    <x v="146"/>
    <x v="6"/>
    <s v="AKIGEN"/>
    <x v="3"/>
    <n v="241600"/>
    <n v="1"/>
    <s v="NSA"/>
    <s v="NSA"/>
    <s v="1"/>
    <n v="1"/>
    <n v="1"/>
    <n v="0"/>
    <n v="0"/>
    <n v="2"/>
    <n v="3"/>
    <n v="1"/>
    <n v="0"/>
    <n v="2"/>
    <n v="1"/>
    <n v="2"/>
    <n v="1"/>
    <n v="1"/>
    <n v="3"/>
    <n v="1"/>
    <n v="0"/>
    <n v="2"/>
    <n v="5"/>
    <n v="4"/>
    <n v="1"/>
    <n v="2"/>
    <n v="3"/>
    <n v="4"/>
    <n v="3"/>
    <n v="2"/>
    <n v="2"/>
    <n v="5"/>
    <n v="3"/>
    <n v="5"/>
    <x v="1"/>
    <n v="3"/>
  </r>
  <r>
    <x v="148"/>
    <x v="148"/>
    <x v="6"/>
    <s v="ORISIN"/>
    <x v="0"/>
    <n v="67500"/>
    <n v="1"/>
    <s v=""/>
    <s v=""/>
    <n v="1"/>
    <n v="1"/>
    <n v="0"/>
    <n v="0"/>
    <n v="0"/>
    <n v="1"/>
    <n v="0"/>
    <n v="0"/>
    <n v="0"/>
    <n v="0"/>
    <n v="0"/>
    <n v="0"/>
    <n v="0"/>
    <n v="1"/>
    <n v="1"/>
    <n v="0"/>
    <n v="0"/>
    <n v="1"/>
    <n v="1"/>
    <n v="0"/>
    <n v="0"/>
    <n v="0"/>
    <n v="0"/>
    <n v="0"/>
    <n v="0"/>
    <n v="1"/>
    <n v="1"/>
    <n v="1"/>
    <n v="1"/>
    <n v="1"/>
    <x v="1"/>
    <n v="1"/>
  </r>
  <r>
    <x v="149"/>
    <x v="149"/>
    <x v="6"/>
    <s v="ORISIN"/>
    <x v="2"/>
    <n v="17000"/>
    <n v="1"/>
    <s v="GSM"/>
    <s v="NSA"/>
    <n v="1"/>
    <n v="1"/>
    <n v="1"/>
    <n v="0"/>
    <n v="1"/>
    <n v="2"/>
    <n v="0"/>
    <n v="0"/>
    <n v="0"/>
    <n v="1"/>
    <n v="0"/>
    <n v="0"/>
    <n v="0"/>
    <n v="0"/>
    <n v="2"/>
    <n v="1"/>
    <n v="1"/>
    <n v="3"/>
    <n v="2"/>
    <n v="0"/>
    <n v="0"/>
    <n v="1"/>
    <n v="1"/>
    <n v="1"/>
    <n v="0"/>
    <n v="0"/>
    <n v="1"/>
    <n v="3"/>
    <n v="2"/>
    <n v="3"/>
    <x v="1"/>
    <n v="5"/>
  </r>
  <r>
    <x v="520"/>
    <x v="527"/>
    <x v="0"/>
    <s v="ORISIN"/>
    <x v="0"/>
    <n v="403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150"/>
    <x v="150"/>
    <x v="6"/>
    <s v="ORISIN"/>
    <x v="1"/>
    <n v="33575"/>
    <n v="1"/>
    <s v="NPM"/>
    <s v=""/>
    <s v="1"/>
    <n v="1"/>
    <n v="3"/>
    <n v="4"/>
    <n v="1"/>
    <n v="5"/>
    <n v="1"/>
    <n v="0"/>
    <n v="4"/>
    <n v="1"/>
    <n v="2"/>
    <n v="2"/>
    <n v="1"/>
    <n v="1"/>
    <n v="5"/>
    <n v="7"/>
    <n v="5"/>
    <n v="6"/>
    <n v="6"/>
    <n v="1"/>
    <n v="4"/>
    <n v="5"/>
    <n v="3"/>
    <n v="3"/>
    <n v="3"/>
    <n v="2"/>
    <n v="4"/>
    <n v="7"/>
    <n v="5"/>
    <n v="7"/>
    <x v="1"/>
    <n v="22"/>
  </r>
  <r>
    <x v="151"/>
    <x v="151"/>
    <x v="4"/>
    <s v="OLIGEN"/>
    <x v="3"/>
    <n v="56000"/>
    <n v="1"/>
    <s v=""/>
    <s v=""/>
    <n v="1"/>
    <n v="1"/>
    <n v="1"/>
    <n v="1"/>
    <n v="2"/>
    <n v="3"/>
    <n v="4"/>
    <n v="0"/>
    <n v="2"/>
    <n v="2"/>
    <n v="3"/>
    <n v="3"/>
    <n v="1"/>
    <n v="0"/>
    <n v="4"/>
    <n v="2"/>
    <n v="3"/>
    <n v="5"/>
    <n v="7"/>
    <n v="4"/>
    <n v="2"/>
    <n v="4"/>
    <n v="5"/>
    <n v="5"/>
    <n v="4"/>
    <n v="1"/>
    <n v="1"/>
    <n v="7"/>
    <n v="4"/>
    <n v="7"/>
    <x v="1"/>
    <n v="23"/>
  </r>
  <r>
    <x v="152"/>
    <x v="152"/>
    <x v="6"/>
    <s v="ORISIN"/>
    <x v="3"/>
    <n v="17500"/>
    <n v="1"/>
    <s v="GSM"/>
    <s v="NSA"/>
    <n v="1"/>
    <n v="1"/>
    <n v="5"/>
    <n v="0"/>
    <n v="1"/>
    <n v="3"/>
    <n v="3"/>
    <n v="0"/>
    <n v="2"/>
    <n v="2"/>
    <n v="1"/>
    <n v="3"/>
    <n v="1"/>
    <n v="0"/>
    <n v="5"/>
    <n v="5"/>
    <n v="1"/>
    <n v="4"/>
    <n v="6"/>
    <n v="3"/>
    <n v="2"/>
    <n v="4"/>
    <n v="3"/>
    <n v="5"/>
    <n v="4"/>
    <n v="1"/>
    <n v="5"/>
    <n v="6"/>
    <n v="5"/>
    <n v="6"/>
    <x v="1"/>
    <n v="14"/>
  </r>
  <r>
    <x v="521"/>
    <x v="528"/>
    <x v="0"/>
    <s v="ORISIN"/>
    <x v="0"/>
    <n v="311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153"/>
    <x v="153"/>
    <x v="6"/>
    <s v="ORISIN"/>
    <x v="0"/>
    <n v="22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1"/>
    <n v="0"/>
  </r>
  <r>
    <x v="522"/>
    <x v="529"/>
    <x v="6"/>
    <s v="ORISIN"/>
    <x v="0"/>
    <n v="30000"/>
    <n v="1"/>
    <s v="NSA"/>
    <s v="NSA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n v="1"/>
  </r>
  <r>
    <x v="523"/>
    <x v="530"/>
    <x v="6"/>
    <s v="ORISIN"/>
    <x v="0"/>
    <n v="26185"/>
    <n v="1"/>
    <s v="NSA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1"/>
    <n v="1"/>
  </r>
  <r>
    <x v="154"/>
    <x v="154"/>
    <x v="6"/>
    <s v="ORISIN"/>
    <x v="0"/>
    <n v="17500"/>
    <n v="1"/>
    <s v="GSM"/>
    <s v="NSA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1"/>
    <n v="6"/>
  </r>
  <r>
    <x v="155"/>
    <x v="155"/>
    <x v="6"/>
    <s v="ORISIN"/>
    <x v="0"/>
    <n v="18000"/>
    <n v="1"/>
    <s v="GSM"/>
    <s v="NSA"/>
    <n v="1"/>
    <n v="1"/>
    <n v="0"/>
    <n v="1"/>
    <n v="0"/>
    <n v="0"/>
    <n v="0"/>
    <n v="0"/>
    <n v="2"/>
    <n v="0"/>
    <n v="0"/>
    <n v="0"/>
    <n v="0"/>
    <n v="0"/>
    <n v="2"/>
    <n v="1"/>
    <n v="1"/>
    <n v="0"/>
    <n v="0"/>
    <n v="0"/>
    <n v="2"/>
    <n v="2"/>
    <n v="0"/>
    <n v="0"/>
    <n v="0"/>
    <n v="0"/>
    <n v="0"/>
    <n v="2"/>
    <n v="2"/>
    <n v="2"/>
    <x v="1"/>
    <n v="0"/>
  </r>
  <r>
    <x v="524"/>
    <x v="531"/>
    <x v="6"/>
    <s v="ORISIN"/>
    <x v="0"/>
    <n v="22500"/>
    <n v="1"/>
    <s v="GSM"/>
    <s v="NSA"/>
    <n v="1"/>
    <n v="1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1"/>
    <n v="0"/>
    <n v="1"/>
    <n v="1"/>
    <n v="0"/>
    <n v="1"/>
    <n v="1"/>
    <n v="1"/>
    <x v="1"/>
    <n v="6"/>
  </r>
  <r>
    <x v="525"/>
    <x v="532"/>
    <x v="6"/>
    <s v="ORISIN"/>
    <x v="0"/>
    <n v="47000"/>
    <n v="1"/>
    <s v="NSA"/>
    <s v="NSA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1"/>
    <n v="1"/>
  </r>
  <r>
    <x v="526"/>
    <x v="533"/>
    <x v="6"/>
    <s v="ORISIN"/>
    <x v="2"/>
    <n v="28000"/>
    <n v="1"/>
    <s v="GSM"/>
    <s v="NSA"/>
    <n v="1"/>
    <n v="1"/>
    <n v="2"/>
    <n v="1"/>
    <n v="0"/>
    <n v="1"/>
    <n v="0"/>
    <n v="0"/>
    <n v="0"/>
    <n v="0"/>
    <n v="1"/>
    <n v="0"/>
    <n v="0"/>
    <n v="0"/>
    <n v="2"/>
    <n v="3"/>
    <n v="1"/>
    <n v="1"/>
    <n v="1"/>
    <n v="0"/>
    <n v="0"/>
    <n v="0"/>
    <n v="1"/>
    <n v="0"/>
    <n v="0"/>
    <n v="0"/>
    <n v="2"/>
    <n v="3"/>
    <n v="2"/>
    <n v="3"/>
    <x v="1"/>
    <n v="1"/>
  </r>
  <r>
    <x v="159"/>
    <x v="159"/>
    <x v="6"/>
    <s v="ORISIN"/>
    <x v="3"/>
    <n v="14000"/>
    <n v="1"/>
    <s v="GSM"/>
    <s v="NSA"/>
    <n v="1"/>
    <n v="1"/>
    <n v="0"/>
    <n v="2"/>
    <n v="0"/>
    <n v="2"/>
    <n v="0"/>
    <n v="1"/>
    <n v="2"/>
    <n v="0"/>
    <n v="2"/>
    <n v="0"/>
    <n v="0"/>
    <n v="1"/>
    <n v="2"/>
    <n v="2"/>
    <n v="2"/>
    <n v="2"/>
    <n v="2"/>
    <n v="1"/>
    <n v="3"/>
    <n v="2"/>
    <n v="2"/>
    <n v="0"/>
    <n v="0"/>
    <n v="1"/>
    <n v="1"/>
    <n v="3"/>
    <n v="2"/>
    <n v="3"/>
    <x v="1"/>
    <n v="9"/>
  </r>
  <r>
    <x v="162"/>
    <x v="162"/>
    <x v="6"/>
    <s v="ORISIN"/>
    <x v="0"/>
    <n v="19500"/>
    <n v="1"/>
    <s v="GSM"/>
    <s v="NSA"/>
    <n v="1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1"/>
    <n v="0"/>
    <n v="0"/>
    <n v="1"/>
    <n v="1"/>
    <n v="1"/>
    <n v="1"/>
    <x v="1"/>
    <n v="1"/>
  </r>
  <r>
    <x v="527"/>
    <x v="534"/>
    <x v="6"/>
    <s v="ORISIN"/>
    <x v="0"/>
    <n v="24000"/>
    <n v="1"/>
    <s v="GSM"/>
    <s v=""/>
    <n v="1"/>
    <n v="1"/>
    <n v="0"/>
    <n v="0"/>
    <n v="0"/>
    <n v="0"/>
    <n v="0"/>
    <n v="0"/>
    <n v="0"/>
    <n v="0"/>
    <n v="0"/>
    <n v="1"/>
    <n v="1"/>
    <n v="0"/>
    <n v="1"/>
    <n v="0"/>
    <n v="0"/>
    <n v="0"/>
    <n v="0"/>
    <n v="0"/>
    <n v="0"/>
    <n v="0"/>
    <n v="0"/>
    <n v="1"/>
    <n v="2"/>
    <n v="1"/>
    <n v="0"/>
    <n v="2"/>
    <n v="1"/>
    <n v="2"/>
    <x v="1"/>
    <n v="2"/>
  </r>
  <r>
    <x v="165"/>
    <x v="165"/>
    <x v="6"/>
    <s v="ORISIN"/>
    <x v="3"/>
    <n v="55250"/>
    <n v="1"/>
    <s v="NSA"/>
    <s v="NSA"/>
    <n v="1"/>
    <n v="1"/>
    <n v="2"/>
    <n v="0"/>
    <n v="1"/>
    <n v="1"/>
    <n v="0"/>
    <n v="1"/>
    <n v="2"/>
    <n v="1"/>
    <n v="0"/>
    <n v="0"/>
    <n v="0"/>
    <n v="0"/>
    <n v="2"/>
    <n v="2"/>
    <n v="1"/>
    <n v="2"/>
    <n v="1"/>
    <n v="1"/>
    <n v="3"/>
    <n v="3"/>
    <n v="1"/>
    <n v="1"/>
    <n v="0"/>
    <n v="0"/>
    <n v="2"/>
    <n v="3"/>
    <n v="2"/>
    <n v="3"/>
    <x v="1"/>
    <n v="7"/>
  </r>
  <r>
    <x v="166"/>
    <x v="166"/>
    <x v="6"/>
    <s v="ORISIN"/>
    <x v="2"/>
    <n v="33000"/>
    <n v="1"/>
    <s v="GSM"/>
    <s v="NSA"/>
    <n v="1"/>
    <n v="1"/>
    <n v="1"/>
    <n v="0"/>
    <n v="1"/>
    <n v="1"/>
    <n v="0"/>
    <n v="0"/>
    <n v="0"/>
    <n v="0"/>
    <n v="1"/>
    <n v="1"/>
    <n v="1"/>
    <n v="0"/>
    <n v="1"/>
    <n v="1"/>
    <n v="1"/>
    <n v="2"/>
    <n v="1"/>
    <n v="0"/>
    <n v="0"/>
    <n v="0"/>
    <n v="1"/>
    <n v="1"/>
    <n v="2"/>
    <n v="1"/>
    <n v="1"/>
    <n v="2"/>
    <n v="1"/>
    <n v="2"/>
    <x v="1"/>
    <n v="1"/>
  </r>
  <r>
    <x v="167"/>
    <x v="167"/>
    <x v="6"/>
    <s v="ORISIN"/>
    <x v="2"/>
    <n v="51000"/>
    <n v="1"/>
    <s v="GSM"/>
    <s v="NSA"/>
    <s v="1"/>
    <n v="1"/>
    <n v="1"/>
    <n v="0"/>
    <n v="1"/>
    <n v="1"/>
    <n v="0"/>
    <n v="0"/>
    <n v="0"/>
    <n v="0"/>
    <n v="1"/>
    <n v="1"/>
    <n v="1"/>
    <n v="0"/>
    <n v="1"/>
    <n v="1"/>
    <n v="1"/>
    <n v="2"/>
    <n v="1"/>
    <n v="0"/>
    <n v="0"/>
    <n v="0"/>
    <n v="1"/>
    <n v="1"/>
    <n v="2"/>
    <n v="1"/>
    <n v="1"/>
    <n v="2"/>
    <n v="1"/>
    <n v="2"/>
    <x v="1"/>
    <n v="4"/>
  </r>
  <r>
    <x v="168"/>
    <x v="168"/>
    <x v="6"/>
    <s v="ORISIN"/>
    <x v="0"/>
    <n v="48380"/>
    <n v="1"/>
    <s v="SLT"/>
    <s v="NSA"/>
    <s v="1"/>
    <n v="1"/>
    <n v="0"/>
    <n v="0"/>
    <n v="0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0"/>
    <n v="0"/>
    <n v="0"/>
    <n v="1"/>
    <n v="1"/>
    <n v="1"/>
    <x v="1"/>
    <n v="1"/>
  </r>
  <r>
    <x v="170"/>
    <x v="535"/>
    <x v="5"/>
    <s v="ORISIN"/>
    <x v="3"/>
    <n v="16000"/>
    <n v="1"/>
    <s v=""/>
    <s v=""/>
    <n v="1"/>
    <n v="1"/>
    <n v="2"/>
    <n v="6"/>
    <n v="0"/>
    <n v="4"/>
    <n v="2"/>
    <n v="0"/>
    <n v="2"/>
    <n v="6"/>
    <n v="1"/>
    <n v="2"/>
    <n v="4"/>
    <n v="5"/>
    <n v="6"/>
    <n v="8"/>
    <n v="6"/>
    <n v="4"/>
    <n v="6"/>
    <n v="2"/>
    <n v="2"/>
    <n v="8"/>
    <n v="7"/>
    <n v="8"/>
    <n v="6"/>
    <n v="9"/>
    <n v="7"/>
    <n v="9"/>
    <n v="6"/>
    <n v="9"/>
    <x v="1"/>
    <n v="2"/>
  </r>
  <r>
    <x v="528"/>
    <x v="536"/>
    <x v="0"/>
    <s v="ORISIN"/>
    <x v="0"/>
    <n v="369000"/>
    <n v="1"/>
    <s v="HKJ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529"/>
    <x v="173"/>
    <x v="1"/>
    <s v="ORISIN"/>
    <x v="3"/>
    <n v="221250"/>
    <n v="1"/>
    <s v=""/>
    <s v=""/>
    <n v="1"/>
    <n v="1"/>
    <n v="0"/>
    <n v="0"/>
    <n v="0"/>
    <n v="2"/>
    <n v="1"/>
    <n v="1"/>
    <n v="1"/>
    <n v="2"/>
    <n v="0"/>
    <n v="0"/>
    <n v="1"/>
    <n v="0"/>
    <n v="2"/>
    <n v="0"/>
    <n v="0"/>
    <n v="2"/>
    <n v="3"/>
    <n v="2"/>
    <n v="2"/>
    <n v="3"/>
    <n v="2"/>
    <n v="2"/>
    <n v="1"/>
    <n v="1"/>
    <n v="0"/>
    <n v="3"/>
    <n v="2"/>
    <n v="3"/>
    <x v="1"/>
    <n v="0"/>
  </r>
  <r>
    <x v="173"/>
    <x v="173"/>
    <x v="1"/>
    <s v="ORISIN"/>
    <x v="0"/>
    <n v="221250"/>
    <n v="1"/>
    <s v="HKJ"/>
    <s v="NSA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n v="1"/>
    <x v="1"/>
    <n v="2"/>
  </r>
  <r>
    <x v="530"/>
    <x v="537"/>
    <x v="0"/>
    <s v="ORISIN"/>
    <x v="0"/>
    <n v="258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174"/>
    <x v="174"/>
    <x v="1"/>
    <s v="ORISIN"/>
    <x v="0"/>
    <n v="180750"/>
    <n v="1"/>
    <s v="HKJ"/>
    <s v="NSA"/>
    <n v="1"/>
    <n v="1"/>
    <n v="0"/>
    <n v="0"/>
    <n v="0"/>
    <n v="1"/>
    <n v="0"/>
    <n v="0"/>
    <n v="0"/>
    <n v="0"/>
    <n v="1"/>
    <n v="0"/>
    <n v="0"/>
    <n v="1"/>
    <n v="1"/>
    <n v="0"/>
    <n v="0"/>
    <n v="1"/>
    <n v="1"/>
    <n v="0"/>
    <n v="0"/>
    <n v="0"/>
    <n v="1"/>
    <n v="0"/>
    <n v="0"/>
    <n v="1"/>
    <n v="1"/>
    <n v="1"/>
    <n v="1"/>
    <n v="1"/>
    <x v="1"/>
    <n v="1"/>
  </r>
  <r>
    <x v="175"/>
    <x v="175"/>
    <x v="2"/>
    <s v="ORISIN"/>
    <x v="0"/>
    <n v="34030"/>
    <n v="1"/>
    <s v="GSM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n v="1"/>
    <x v="1"/>
    <n v="1"/>
  </r>
  <r>
    <x v="176"/>
    <x v="176"/>
    <x v="2"/>
    <s v="ORISIN"/>
    <x v="1"/>
    <n v="46500"/>
    <n v="1"/>
    <s v="GSM"/>
    <s v="NSA"/>
    <n v="1"/>
    <n v="1"/>
    <n v="1"/>
    <n v="2"/>
    <n v="3"/>
    <n v="9"/>
    <n v="1"/>
    <n v="2"/>
    <n v="5"/>
    <n v="3"/>
    <n v="3"/>
    <n v="4"/>
    <n v="2"/>
    <n v="2"/>
    <n v="9"/>
    <n v="3"/>
    <n v="5"/>
    <n v="12"/>
    <n v="10"/>
    <n v="3"/>
    <n v="7"/>
    <n v="8"/>
    <n v="6"/>
    <n v="7"/>
    <n v="6"/>
    <n v="4"/>
    <n v="3"/>
    <n v="12"/>
    <n v="9"/>
    <n v="12"/>
    <x v="1"/>
    <n v="9"/>
  </r>
  <r>
    <x v="178"/>
    <x v="178"/>
    <x v="1"/>
    <s v="ORISIN"/>
    <x v="3"/>
    <n v="197000"/>
    <n v="1"/>
    <s v="HKJ"/>
    <s v="NSA"/>
    <n v="1"/>
    <n v="1"/>
    <n v="1"/>
    <n v="0"/>
    <n v="0"/>
    <n v="2"/>
    <n v="0"/>
    <n v="2"/>
    <n v="1"/>
    <n v="0"/>
    <n v="0"/>
    <n v="2"/>
    <n v="0"/>
    <n v="0"/>
    <n v="2"/>
    <n v="1"/>
    <n v="0"/>
    <n v="2"/>
    <n v="2"/>
    <n v="2"/>
    <n v="3"/>
    <n v="1"/>
    <n v="0"/>
    <n v="2"/>
    <n v="2"/>
    <n v="0"/>
    <n v="1"/>
    <n v="3"/>
    <n v="2"/>
    <n v="3"/>
    <x v="1"/>
    <n v="3"/>
  </r>
  <r>
    <x v="181"/>
    <x v="181"/>
    <x v="1"/>
    <s v="ORISIN"/>
    <x v="0"/>
    <n v="145500"/>
    <n v="1"/>
    <s v="HKJ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n v="1"/>
    <x v="1"/>
    <n v="0"/>
  </r>
  <r>
    <x v="182"/>
    <x v="182"/>
    <x v="1"/>
    <s v="ORISIN"/>
    <x v="0"/>
    <n v="59500"/>
    <n v="1"/>
    <s v="GSM"/>
    <s v="NSA"/>
    <s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n v="1"/>
    <x v="1"/>
    <n v="3"/>
  </r>
  <r>
    <x v="184"/>
    <x v="184"/>
    <x v="11"/>
    <s v="ORISIN"/>
    <x v="0"/>
    <n v="34000"/>
    <n v="1"/>
    <s v="NSA"/>
    <s v="NSA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1"/>
    <n v="0"/>
  </r>
  <r>
    <x v="185"/>
    <x v="538"/>
    <x v="11"/>
    <s v="ORISIN"/>
    <x v="3"/>
    <n v="42000"/>
    <n v="1"/>
    <s v="GSM"/>
    <s v="NSA"/>
    <n v="1"/>
    <n v="1"/>
    <n v="0"/>
    <n v="0"/>
    <n v="0"/>
    <n v="1"/>
    <n v="0"/>
    <n v="0"/>
    <n v="1"/>
    <n v="0"/>
    <n v="0"/>
    <n v="2"/>
    <n v="1"/>
    <n v="2"/>
    <n v="2"/>
    <n v="0"/>
    <n v="0"/>
    <n v="1"/>
    <n v="1"/>
    <n v="0"/>
    <n v="1"/>
    <n v="1"/>
    <n v="0"/>
    <n v="2"/>
    <n v="3"/>
    <n v="3"/>
    <n v="2"/>
    <n v="3"/>
    <n v="2"/>
    <n v="3"/>
    <x v="1"/>
    <n v="6"/>
  </r>
  <r>
    <x v="531"/>
    <x v="539"/>
    <x v="0"/>
    <s v="ORISIN"/>
    <x v="0"/>
    <n v="42000"/>
    <n v="1"/>
    <s v="SLT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1"/>
    <n v="0"/>
  </r>
  <r>
    <x v="532"/>
    <x v="540"/>
    <x v="3"/>
    <s v="ORISIN"/>
    <x v="0"/>
    <n v="67000"/>
    <n v="1"/>
    <s v="GSM"/>
    <s v=""/>
    <s v="1"/>
    <n v="1"/>
    <n v="0"/>
    <n v="0"/>
    <n v="0"/>
    <n v="0"/>
    <n v="1"/>
    <n v="0"/>
    <n v="0"/>
    <n v="0"/>
    <n v="1"/>
    <n v="0"/>
    <n v="0"/>
    <n v="0"/>
    <n v="1"/>
    <n v="0"/>
    <n v="0"/>
    <n v="0"/>
    <n v="1"/>
    <n v="1"/>
    <n v="0"/>
    <n v="0"/>
    <n v="1"/>
    <n v="0"/>
    <n v="0"/>
    <n v="0"/>
    <n v="0"/>
    <n v="1"/>
    <n v="1"/>
    <n v="1"/>
    <x v="1"/>
    <n v="0"/>
  </r>
  <r>
    <x v="533"/>
    <x v="541"/>
    <x v="0"/>
    <s v="ORISIN"/>
    <x v="0"/>
    <n v="674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534"/>
    <x v="542"/>
    <x v="1"/>
    <s v="ORISIN"/>
    <x v="0"/>
    <n v="157500"/>
    <n v="1"/>
    <s v="SLT"/>
    <s v="NSA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1"/>
    <n v="1"/>
  </r>
  <r>
    <x v="189"/>
    <x v="543"/>
    <x v="3"/>
    <s v="ORISIN"/>
    <x v="0"/>
    <n v="25400"/>
    <n v="1"/>
    <s v="NSA"/>
    <s v=""/>
    <s v="1"/>
    <n v="1"/>
    <n v="0"/>
    <n v="0"/>
    <n v="0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0"/>
    <n v="1"/>
    <n v="1"/>
    <n v="1"/>
    <x v="1"/>
    <n v="1"/>
  </r>
  <r>
    <x v="191"/>
    <x v="191"/>
    <x v="4"/>
    <s v="OLIGEN"/>
    <x v="3"/>
    <n v="44500"/>
    <n v="1"/>
    <s v=""/>
    <s v=""/>
    <n v="1"/>
    <n v="1"/>
    <n v="0"/>
    <n v="5"/>
    <n v="0"/>
    <n v="3"/>
    <n v="1"/>
    <n v="2"/>
    <n v="3"/>
    <n v="1"/>
    <n v="1"/>
    <n v="3"/>
    <n v="4"/>
    <n v="0"/>
    <n v="5"/>
    <n v="5"/>
    <n v="5"/>
    <n v="3"/>
    <n v="4"/>
    <n v="3"/>
    <n v="5"/>
    <n v="4"/>
    <n v="2"/>
    <n v="4"/>
    <n v="7"/>
    <n v="4"/>
    <n v="0"/>
    <n v="7"/>
    <n v="5"/>
    <n v="7"/>
    <x v="1"/>
    <n v="3"/>
  </r>
  <r>
    <x v="192"/>
    <x v="192"/>
    <x v="1"/>
    <s v="ORISIN"/>
    <x v="0"/>
    <n v="15500"/>
    <n v="1"/>
    <s v="SLT"/>
    <s v="NSA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1"/>
    <n v="1"/>
  </r>
  <r>
    <x v="195"/>
    <x v="195"/>
    <x v="0"/>
    <s v="ORISIN"/>
    <x v="0"/>
    <n v="24500"/>
    <n v="1"/>
    <s v="GSM"/>
    <s v="NSA"/>
    <s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n v="0"/>
    <x v="1"/>
    <n v="0"/>
  </r>
  <r>
    <x v="198"/>
    <x v="198"/>
    <x v="12"/>
    <s v="ORISIN"/>
    <x v="2"/>
    <n v="137000"/>
    <n v="1"/>
    <s v="GSM"/>
    <s v="NSA"/>
    <n v="1"/>
    <n v="1"/>
    <n v="2"/>
    <n v="2"/>
    <n v="0"/>
    <n v="2"/>
    <n v="0"/>
    <n v="0"/>
    <n v="0"/>
    <n v="0"/>
    <n v="1"/>
    <n v="0"/>
    <n v="2"/>
    <n v="2"/>
    <n v="2"/>
    <n v="4"/>
    <n v="2"/>
    <n v="2"/>
    <n v="2"/>
    <n v="0"/>
    <n v="0"/>
    <n v="0"/>
    <n v="1"/>
    <n v="0"/>
    <n v="2"/>
    <n v="4"/>
    <n v="4"/>
    <n v="4"/>
    <n v="2"/>
    <n v="4"/>
    <x v="1"/>
    <n v="4"/>
  </r>
  <r>
    <x v="535"/>
    <x v="544"/>
    <x v="0"/>
    <s v="ORISIN"/>
    <x v="0"/>
    <n v="14748.299319727899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1"/>
    <n v="0"/>
  </r>
  <r>
    <x v="536"/>
    <x v="545"/>
    <x v="0"/>
    <s v="ORISIN"/>
    <x v="0"/>
    <n v="29957.4829931973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1"/>
    <n v="0"/>
  </r>
  <r>
    <x v="537"/>
    <x v="546"/>
    <x v="0"/>
    <s v="ORISIN"/>
    <x v="0"/>
    <n v="36409.863945578203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1"/>
    <n v="0"/>
  </r>
  <r>
    <x v="200"/>
    <x v="200"/>
    <x v="5"/>
    <s v="ORISIN"/>
    <x v="0"/>
    <n v="39600"/>
    <n v="1"/>
    <s v="GSM"/>
    <s v="NSA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n v="2"/>
    <x v="1"/>
    <n v="0"/>
  </r>
  <r>
    <x v="201"/>
    <x v="201"/>
    <x v="12"/>
    <s v="ORISIN"/>
    <x v="0"/>
    <n v="222000"/>
    <n v="1"/>
    <s v="SLT"/>
    <s v="NSA"/>
    <s v="1"/>
    <n v="1"/>
    <n v="0"/>
    <n v="1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1"/>
    <n v="1"/>
    <n v="1"/>
    <n v="1"/>
    <n v="1"/>
    <x v="1"/>
    <n v="2"/>
  </r>
  <r>
    <x v="538"/>
    <x v="547"/>
    <x v="0"/>
    <s v="ORISIN"/>
    <x v="0"/>
    <n v="242000"/>
    <n v="1"/>
    <s v="GSM"/>
    <s v="NSA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1"/>
    <n v="0"/>
  </r>
  <r>
    <x v="539"/>
    <x v="548"/>
    <x v="0"/>
    <s v="ORISIN"/>
    <x v="0"/>
    <n v="16000"/>
    <n v="1"/>
    <s v="AIT"/>
    <s v="NSA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x v="1"/>
    <n v="0"/>
  </r>
  <r>
    <x v="540"/>
    <x v="549"/>
    <x v="0"/>
    <s v="ORISIN"/>
    <x v="0"/>
    <n v="52000"/>
    <n v="1"/>
    <s v=""/>
    <s v="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0"/>
    <n v="0"/>
    <n v="1"/>
    <n v="1"/>
    <n v="0"/>
    <n v="0"/>
    <n v="0"/>
    <n v="0"/>
    <n v="0"/>
    <n v="1"/>
    <n v="0"/>
    <n v="0"/>
    <x v="1"/>
    <n v="0"/>
  </r>
  <r>
    <x v="202"/>
    <x v="202"/>
    <x v="2"/>
    <s v="ORISIN"/>
    <x v="0"/>
    <n v="38500"/>
    <n v="1"/>
    <s v="SLT"/>
    <s v="NSA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1"/>
    <n v="1"/>
  </r>
  <r>
    <x v="541"/>
    <x v="550"/>
    <x v="2"/>
    <s v="ORISIN"/>
    <x v="0"/>
    <n v="63900"/>
    <n v="1"/>
    <s v="SLT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1"/>
    <n v="1"/>
  </r>
  <r>
    <x v="203"/>
    <x v="203"/>
    <x v="2"/>
    <s v="ORISIN"/>
    <x v="2"/>
    <n v="50000"/>
    <n v="1"/>
    <s v="SLT"/>
    <s v="NSA"/>
    <n v="1"/>
    <n v="1"/>
    <n v="0"/>
    <n v="0"/>
    <n v="0"/>
    <n v="1"/>
    <n v="1"/>
    <n v="0"/>
    <n v="0"/>
    <n v="0"/>
    <n v="0"/>
    <n v="0"/>
    <n v="1"/>
    <n v="1"/>
    <n v="1"/>
    <n v="0"/>
    <n v="0"/>
    <n v="1"/>
    <n v="2"/>
    <n v="1"/>
    <n v="0"/>
    <n v="0"/>
    <n v="0"/>
    <n v="0"/>
    <n v="1"/>
    <n v="2"/>
    <n v="1"/>
    <n v="2"/>
    <n v="1"/>
    <n v="2"/>
    <x v="1"/>
    <n v="1"/>
  </r>
  <r>
    <x v="205"/>
    <x v="551"/>
    <x v="0"/>
    <s v="ORISIN"/>
    <x v="0"/>
    <n v="4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1"/>
  </r>
  <r>
    <x v="542"/>
    <x v="552"/>
    <x v="2"/>
    <s v="ORISIN"/>
    <x v="2"/>
    <n v="27200"/>
    <n v="1"/>
    <s v="SLT"/>
    <s v="NSA"/>
    <n v="1"/>
    <n v="1"/>
    <n v="1"/>
    <n v="1"/>
    <n v="0"/>
    <n v="2"/>
    <n v="0"/>
    <n v="1"/>
    <n v="0"/>
    <n v="1"/>
    <n v="0"/>
    <n v="0"/>
    <n v="0"/>
    <n v="1"/>
    <n v="2"/>
    <n v="2"/>
    <n v="1"/>
    <n v="2"/>
    <n v="2"/>
    <n v="1"/>
    <n v="1"/>
    <n v="1"/>
    <n v="1"/>
    <n v="1"/>
    <n v="0"/>
    <n v="1"/>
    <n v="2"/>
    <n v="2"/>
    <n v="2"/>
    <n v="2"/>
    <x v="1"/>
    <n v="1"/>
  </r>
  <r>
    <x v="206"/>
    <x v="206"/>
    <x v="2"/>
    <s v="NOSTOK"/>
    <x v="0"/>
    <n v="32500"/>
    <n v="1"/>
    <s v="GSM"/>
    <s v="NSA"/>
    <s v="1"/>
    <n v="1"/>
    <n v="0"/>
    <n v="0"/>
    <n v="0"/>
    <n v="3"/>
    <n v="0"/>
    <n v="0"/>
    <n v="0"/>
    <n v="1"/>
    <n v="0"/>
    <n v="0"/>
    <n v="0"/>
    <n v="0"/>
    <n v="3"/>
    <n v="0"/>
    <n v="0"/>
    <n v="3"/>
    <n v="3"/>
    <n v="0"/>
    <n v="0"/>
    <n v="1"/>
    <n v="1"/>
    <n v="1"/>
    <n v="0"/>
    <n v="0"/>
    <n v="0"/>
    <n v="3"/>
    <n v="3"/>
    <n v="3"/>
    <x v="1"/>
    <n v="1"/>
  </r>
  <r>
    <x v="207"/>
    <x v="553"/>
    <x v="2"/>
    <s v="ORISIN"/>
    <x v="3"/>
    <n v="42000"/>
    <n v="1"/>
    <s v="GSM"/>
    <s v=""/>
    <n v="1"/>
    <n v="1"/>
    <n v="2"/>
    <n v="0"/>
    <n v="0"/>
    <n v="2"/>
    <n v="3"/>
    <n v="0"/>
    <n v="2"/>
    <n v="2"/>
    <n v="0"/>
    <n v="0"/>
    <n v="3"/>
    <n v="1"/>
    <n v="3"/>
    <n v="2"/>
    <n v="0"/>
    <n v="2"/>
    <n v="5"/>
    <n v="3"/>
    <n v="2"/>
    <n v="4"/>
    <n v="2"/>
    <n v="2"/>
    <n v="3"/>
    <n v="4"/>
    <n v="3"/>
    <n v="5"/>
    <n v="3"/>
    <n v="5"/>
    <x v="1"/>
    <n v="2"/>
  </r>
  <r>
    <x v="543"/>
    <x v="209"/>
    <x v="2"/>
    <s v="ORISIN"/>
    <x v="0"/>
    <n v="46400"/>
    <n v="1"/>
    <s v="GSM"/>
    <s v="NSA"/>
    <s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n v="1"/>
    <x v="1"/>
    <n v="0"/>
  </r>
  <r>
    <x v="209"/>
    <x v="209"/>
    <x v="2"/>
    <s v="ORISIN"/>
    <x v="0"/>
    <n v="48000"/>
    <n v="1"/>
    <s v="SLT"/>
    <s v="NSA"/>
    <s v="1"/>
    <n v="1"/>
    <n v="0"/>
    <n v="0"/>
    <n v="0"/>
    <n v="1"/>
    <n v="0"/>
    <n v="0"/>
    <n v="1"/>
    <n v="0"/>
    <n v="0"/>
    <n v="0"/>
    <n v="0"/>
    <n v="1"/>
    <n v="1"/>
    <n v="0"/>
    <n v="0"/>
    <n v="1"/>
    <n v="1"/>
    <n v="0"/>
    <n v="1"/>
    <n v="1"/>
    <n v="0"/>
    <n v="0"/>
    <n v="0"/>
    <n v="1"/>
    <n v="1"/>
    <n v="1"/>
    <n v="1"/>
    <n v="1"/>
    <x v="1"/>
    <n v="1"/>
  </r>
  <r>
    <x v="544"/>
    <x v="554"/>
    <x v="2"/>
    <s v="ORISIN"/>
    <x v="0"/>
    <n v="34000"/>
    <n v="1"/>
    <s v="GSM"/>
    <s v="NSA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1"/>
    <n v="1"/>
  </r>
  <r>
    <x v="210"/>
    <x v="210"/>
    <x v="12"/>
    <s v="ORISIN"/>
    <x v="2"/>
    <n v="7000"/>
    <n v="1"/>
    <s v="BLJ"/>
    <s v="NSA"/>
    <s v="1"/>
    <n v="1"/>
    <n v="0"/>
    <n v="0"/>
    <n v="0"/>
    <n v="1"/>
    <n v="0"/>
    <n v="1"/>
    <n v="2"/>
    <n v="0"/>
    <n v="0"/>
    <n v="1"/>
    <n v="0"/>
    <n v="1"/>
    <n v="2"/>
    <n v="0"/>
    <n v="0"/>
    <n v="1"/>
    <n v="1"/>
    <n v="1"/>
    <n v="3"/>
    <n v="2"/>
    <n v="0"/>
    <n v="1"/>
    <n v="1"/>
    <n v="1"/>
    <n v="1"/>
    <n v="3"/>
    <n v="2"/>
    <n v="3"/>
    <x v="1"/>
    <n v="10"/>
  </r>
  <r>
    <x v="211"/>
    <x v="211"/>
    <x v="3"/>
    <s v="ORISIN"/>
    <x v="2"/>
    <n v="24500"/>
    <n v="1"/>
    <s v="SLT"/>
    <s v="NSA"/>
    <s v="1"/>
    <n v="1"/>
    <n v="0"/>
    <n v="0"/>
    <n v="0"/>
    <n v="0"/>
    <n v="0"/>
    <n v="0"/>
    <n v="2"/>
    <n v="2"/>
    <n v="1"/>
    <n v="1"/>
    <n v="0"/>
    <n v="0"/>
    <n v="2"/>
    <n v="0"/>
    <n v="0"/>
    <n v="0"/>
    <n v="0"/>
    <n v="0"/>
    <n v="2"/>
    <n v="4"/>
    <n v="3"/>
    <n v="3"/>
    <n v="1"/>
    <n v="0"/>
    <n v="0"/>
    <n v="4"/>
    <n v="2"/>
    <n v="4"/>
    <x v="1"/>
    <n v="7"/>
  </r>
  <r>
    <x v="545"/>
    <x v="555"/>
    <x v="0"/>
    <s v="ORISIN"/>
    <x v="0"/>
    <n v="210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546"/>
    <x v="556"/>
    <x v="5"/>
    <s v="ORISIN"/>
    <x v="0"/>
    <n v="570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1"/>
    <n v="1"/>
  </r>
  <r>
    <x v="547"/>
    <x v="557"/>
    <x v="0"/>
    <s v="ORISIN"/>
    <x v="0"/>
    <n v="245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548"/>
    <x v="558"/>
    <x v="0"/>
    <s v="ORISIN"/>
    <x v="0"/>
    <n v="7900"/>
    <n v="1"/>
    <s v="SLT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549"/>
    <x v="559"/>
    <x v="5"/>
    <s v="ORISIN"/>
    <x v="0"/>
    <n v="19000"/>
    <n v="1"/>
    <s v="GSM"/>
    <s v=""/>
    <s v="1"/>
    <n v="1"/>
    <n v="0"/>
    <n v="0"/>
    <n v="0"/>
    <n v="0"/>
    <n v="2"/>
    <n v="0"/>
    <n v="0"/>
    <n v="2"/>
    <n v="0"/>
    <n v="0"/>
    <n v="0"/>
    <n v="0"/>
    <n v="2"/>
    <n v="0"/>
    <n v="0"/>
    <n v="0"/>
    <n v="2"/>
    <n v="2"/>
    <n v="0"/>
    <n v="2"/>
    <n v="2"/>
    <n v="2"/>
    <n v="0"/>
    <n v="0"/>
    <n v="0"/>
    <n v="2"/>
    <n v="2"/>
    <n v="2"/>
    <x v="1"/>
    <n v="0"/>
  </r>
  <r>
    <x v="550"/>
    <x v="560"/>
    <x v="5"/>
    <s v="ORISIN"/>
    <x v="0"/>
    <n v="10000"/>
    <n v="1"/>
    <s v="GSM"/>
    <s v=""/>
    <s v="1"/>
    <n v="1"/>
    <n v="0"/>
    <n v="0"/>
    <n v="0"/>
    <n v="0"/>
    <n v="2"/>
    <n v="0"/>
    <n v="0"/>
    <n v="2"/>
    <n v="0"/>
    <n v="0"/>
    <n v="0"/>
    <n v="0"/>
    <n v="2"/>
    <n v="0"/>
    <n v="0"/>
    <n v="0"/>
    <n v="2"/>
    <n v="2"/>
    <n v="0"/>
    <n v="2"/>
    <n v="2"/>
    <n v="2"/>
    <n v="0"/>
    <n v="0"/>
    <n v="0"/>
    <n v="2"/>
    <n v="2"/>
    <n v="2"/>
    <x v="1"/>
    <n v="0"/>
  </r>
  <r>
    <x v="218"/>
    <x v="218"/>
    <x v="11"/>
    <s v="ORISIN"/>
    <x v="0"/>
    <n v="36000"/>
    <n v="1"/>
    <s v="GSM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1"/>
    <n v="1"/>
  </r>
  <r>
    <x v="551"/>
    <x v="561"/>
    <x v="0"/>
    <s v="ORISIN"/>
    <x v="0"/>
    <n v="206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220"/>
    <x v="219"/>
    <x v="9"/>
    <s v="ORISIN"/>
    <x v="0"/>
    <n v="410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n v="2"/>
  </r>
  <r>
    <x v="222"/>
    <x v="221"/>
    <x v="6"/>
    <s v="ORISIN"/>
    <x v="2"/>
    <n v="31000"/>
    <n v="1"/>
    <s v=""/>
    <s v=""/>
    <n v="1"/>
    <n v="1"/>
    <n v="1"/>
    <n v="0"/>
    <n v="0"/>
    <n v="1"/>
    <n v="0"/>
    <n v="0"/>
    <n v="0"/>
    <n v="1"/>
    <n v="1"/>
    <n v="0"/>
    <n v="0"/>
    <n v="0"/>
    <n v="1"/>
    <n v="1"/>
    <n v="0"/>
    <n v="1"/>
    <n v="1"/>
    <n v="0"/>
    <n v="0"/>
    <n v="1"/>
    <n v="2"/>
    <n v="1"/>
    <n v="0"/>
    <n v="0"/>
    <n v="1"/>
    <n v="2"/>
    <n v="1"/>
    <n v="2"/>
    <x v="1"/>
    <n v="4"/>
  </r>
  <r>
    <x v="552"/>
    <x v="562"/>
    <x v="5"/>
    <s v="ORISIN"/>
    <x v="0"/>
    <n v="39000"/>
    <n v="1"/>
    <s v="GSM"/>
    <s v=""/>
    <s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n v="2"/>
    <x v="1"/>
    <n v="2"/>
  </r>
  <r>
    <x v="553"/>
    <x v="563"/>
    <x v="3"/>
    <s v="ORISIN"/>
    <x v="0"/>
    <n v="105000"/>
    <n v="1"/>
    <s v="GSM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1"/>
    <n v="1"/>
  </r>
  <r>
    <x v="554"/>
    <x v="564"/>
    <x v="3"/>
    <s v="ORISIN"/>
    <x v="0"/>
    <n v="52000"/>
    <n v="1"/>
    <s v="GSM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1"/>
    <n v="1"/>
  </r>
  <r>
    <x v="227"/>
    <x v="226"/>
    <x v="2"/>
    <s v="ORISIN"/>
    <x v="0"/>
    <n v="52000"/>
    <n v="1"/>
    <s v="GSM"/>
    <s v=""/>
    <n v="1"/>
    <n v="1"/>
    <n v="0"/>
    <n v="0"/>
    <n v="0"/>
    <n v="0"/>
    <n v="0"/>
    <n v="0"/>
    <n v="0"/>
    <n v="2"/>
    <n v="0"/>
    <n v="0"/>
    <n v="1"/>
    <n v="0"/>
    <n v="2"/>
    <n v="0"/>
    <n v="0"/>
    <n v="0"/>
    <n v="0"/>
    <n v="0"/>
    <n v="0"/>
    <n v="2"/>
    <n v="2"/>
    <n v="2"/>
    <n v="1"/>
    <n v="1"/>
    <n v="0"/>
    <n v="2"/>
    <n v="2"/>
    <n v="2"/>
    <x v="1"/>
    <n v="2"/>
  </r>
  <r>
    <x v="555"/>
    <x v="565"/>
    <x v="0"/>
    <s v="ORISIN"/>
    <x v="0"/>
    <n v="182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x v="1"/>
    <n v="0"/>
  </r>
  <r>
    <x v="556"/>
    <x v="566"/>
    <x v="0"/>
    <s v="ORISIN"/>
    <x v="0"/>
    <n v="47875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557"/>
    <x v="567"/>
    <x v="0"/>
    <s v="ORISIN"/>
    <x v="0"/>
    <n v="27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558"/>
    <x v="568"/>
    <x v="0"/>
    <s v="ORISIN"/>
    <x v="0"/>
    <n v="75200"/>
    <n v="1"/>
    <s v=""/>
    <s v=""/>
    <n v="1"/>
    <n v="1"/>
    <n v="0"/>
    <n v="0"/>
    <n v="1"/>
    <n v="0"/>
    <n v="1"/>
    <n v="0"/>
    <n v="0"/>
    <n v="0"/>
    <n v="0"/>
    <n v="0"/>
    <n v="0"/>
    <n v="0"/>
    <n v="1"/>
    <n v="0"/>
    <n v="1"/>
    <n v="1"/>
    <n v="1"/>
    <n v="1"/>
    <n v="0"/>
    <n v="0"/>
    <n v="0"/>
    <n v="0"/>
    <n v="0"/>
    <n v="0"/>
    <n v="0"/>
    <n v="1"/>
    <n v="0"/>
    <n v="0"/>
    <x v="1"/>
    <n v="0"/>
  </r>
  <r>
    <x v="559"/>
    <x v="569"/>
    <x v="0"/>
    <s v="ORISIN"/>
    <x v="0"/>
    <n v="118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1"/>
    <n v="0"/>
  </r>
  <r>
    <x v="560"/>
    <x v="570"/>
    <x v="0"/>
    <s v="ORISIN"/>
    <x v="0"/>
    <n v="70000"/>
    <n v="1"/>
    <s v=""/>
    <s v=""/>
    <n v="1"/>
    <n v="1"/>
    <n v="0"/>
    <n v="0"/>
    <n v="1"/>
    <n v="0"/>
    <n v="1"/>
    <n v="0"/>
    <n v="0"/>
    <n v="0"/>
    <n v="0"/>
    <n v="0"/>
    <n v="0"/>
    <n v="0"/>
    <n v="1"/>
    <n v="0"/>
    <n v="1"/>
    <n v="1"/>
    <n v="1"/>
    <n v="1"/>
    <n v="0"/>
    <n v="0"/>
    <n v="0"/>
    <n v="0"/>
    <n v="0"/>
    <n v="0"/>
    <n v="0"/>
    <n v="1"/>
    <n v="0"/>
    <n v="0"/>
    <x v="1"/>
    <n v="0"/>
  </r>
  <r>
    <x v="561"/>
    <x v="571"/>
    <x v="0"/>
    <s v="ORISIN"/>
    <x v="0"/>
    <n v="67400"/>
    <n v="1"/>
    <s v="SLT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562"/>
    <x v="572"/>
    <x v="0"/>
    <s v="ORISIN"/>
    <x v="0"/>
    <n v="587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239"/>
    <x v="238"/>
    <x v="4"/>
    <s v="OLIGEN"/>
    <x v="2"/>
    <n v="62475"/>
    <n v="1"/>
    <s v="GSM"/>
    <s v="NSA"/>
    <n v="1"/>
    <n v="1"/>
    <n v="0"/>
    <n v="1"/>
    <n v="0"/>
    <n v="0"/>
    <n v="1"/>
    <n v="1"/>
    <n v="0"/>
    <n v="1"/>
    <n v="2"/>
    <n v="1"/>
    <n v="0"/>
    <n v="0"/>
    <n v="2"/>
    <n v="1"/>
    <n v="1"/>
    <n v="0"/>
    <n v="1"/>
    <n v="2"/>
    <n v="1"/>
    <n v="1"/>
    <n v="3"/>
    <n v="2"/>
    <n v="1"/>
    <n v="0"/>
    <n v="0"/>
    <n v="3"/>
    <n v="2"/>
    <n v="3"/>
    <x v="1"/>
    <n v="0"/>
  </r>
  <r>
    <x v="563"/>
    <x v="573"/>
    <x v="0"/>
    <s v="ORISIN"/>
    <x v="0"/>
    <n v="66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1"/>
    <n v="0"/>
  </r>
  <r>
    <x v="564"/>
    <x v="574"/>
    <x v="0"/>
    <s v="ORISIN"/>
    <x v="0"/>
    <n v="333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1"/>
    <n v="0"/>
  </r>
  <r>
    <x v="241"/>
    <x v="240"/>
    <x v="1"/>
    <s v="ORISIN"/>
    <x v="0"/>
    <n v="28800"/>
    <n v="1"/>
    <s v="GSM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1"/>
    <n v="2"/>
  </r>
  <r>
    <x v="243"/>
    <x v="575"/>
    <x v="1"/>
    <s v="ORISIN"/>
    <x v="0"/>
    <n v="31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1"/>
    <n v="1"/>
  </r>
  <r>
    <x v="244"/>
    <x v="243"/>
    <x v="1"/>
    <s v="ORISIN"/>
    <x v="2"/>
    <n v="34000"/>
    <n v="1"/>
    <s v="GSM"/>
    <s v=""/>
    <s v="1"/>
    <n v="1"/>
    <n v="0"/>
    <n v="0"/>
    <n v="0"/>
    <n v="1"/>
    <n v="1"/>
    <n v="1"/>
    <n v="0"/>
    <n v="1"/>
    <n v="1"/>
    <n v="0"/>
    <n v="0"/>
    <n v="0"/>
    <n v="1"/>
    <n v="0"/>
    <n v="0"/>
    <n v="1"/>
    <n v="2"/>
    <n v="2"/>
    <n v="1"/>
    <n v="1"/>
    <n v="2"/>
    <n v="1"/>
    <n v="0"/>
    <n v="0"/>
    <n v="0"/>
    <n v="2"/>
    <n v="1"/>
    <n v="2"/>
    <x v="1"/>
    <n v="5"/>
  </r>
  <r>
    <x v="245"/>
    <x v="244"/>
    <x v="4"/>
    <s v="OLIGEN"/>
    <x v="2"/>
    <n v="58000"/>
    <n v="1"/>
    <s v="HKJ"/>
    <s v=""/>
    <s v="1"/>
    <n v="1"/>
    <n v="1"/>
    <n v="1"/>
    <n v="0"/>
    <n v="0"/>
    <n v="0"/>
    <n v="0"/>
    <n v="0"/>
    <n v="1"/>
    <n v="1"/>
    <n v="0"/>
    <n v="0"/>
    <n v="0"/>
    <n v="1"/>
    <n v="2"/>
    <n v="1"/>
    <n v="0"/>
    <n v="0"/>
    <n v="0"/>
    <n v="0"/>
    <n v="1"/>
    <n v="2"/>
    <n v="1"/>
    <n v="0"/>
    <n v="0"/>
    <n v="1"/>
    <n v="2"/>
    <n v="1"/>
    <n v="2"/>
    <x v="1"/>
    <n v="3"/>
  </r>
  <r>
    <x v="246"/>
    <x v="245"/>
    <x v="13"/>
    <s v="IMITAS"/>
    <x v="1"/>
    <n v="4000"/>
    <n v="20"/>
    <s v="ATFS"/>
    <s v=""/>
    <s v="1"/>
    <n v="5"/>
    <n v="58"/>
    <n v="66"/>
    <n v="80"/>
    <n v="108"/>
    <n v="86"/>
    <n v="43"/>
    <n v="92"/>
    <n v="75"/>
    <n v="55"/>
    <n v="82"/>
    <n v="71"/>
    <n v="69"/>
    <n v="108"/>
    <n v="124"/>
    <n v="146"/>
    <n v="188"/>
    <n v="194"/>
    <n v="129"/>
    <n v="135"/>
    <n v="167"/>
    <n v="130"/>
    <n v="157"/>
    <n v="153"/>
    <n v="140"/>
    <n v="127"/>
    <n v="194"/>
    <n v="108"/>
    <n v="194"/>
    <x v="1"/>
    <n v="32"/>
  </r>
  <r>
    <x v="565"/>
    <x v="576"/>
    <x v="3"/>
    <s v="ORISIN"/>
    <x v="0"/>
    <n v="12000"/>
    <n v="1"/>
    <s v="GSM"/>
    <s v=""/>
    <s v="1"/>
    <n v="1"/>
    <n v="0"/>
    <n v="0"/>
    <n v="0"/>
    <n v="0"/>
    <n v="0"/>
    <n v="0"/>
    <n v="1"/>
    <n v="0"/>
    <n v="1"/>
    <n v="0"/>
    <n v="0"/>
    <n v="0"/>
    <n v="1"/>
    <n v="0"/>
    <n v="0"/>
    <n v="0"/>
    <n v="0"/>
    <n v="0"/>
    <n v="1"/>
    <n v="1"/>
    <n v="1"/>
    <n v="0"/>
    <n v="0"/>
    <n v="0"/>
    <n v="0"/>
    <n v="1"/>
    <n v="1"/>
    <n v="2"/>
    <x v="1"/>
    <n v="2"/>
  </r>
  <r>
    <x v="251"/>
    <x v="250"/>
    <x v="4"/>
    <s v="OLIGEN"/>
    <x v="1"/>
    <n v="66000"/>
    <n v="2"/>
    <s v="HKJ"/>
    <s v=""/>
    <n v="1"/>
    <n v="1"/>
    <n v="2"/>
    <n v="6"/>
    <n v="1"/>
    <n v="3"/>
    <n v="4"/>
    <n v="3"/>
    <n v="3"/>
    <n v="6"/>
    <n v="2"/>
    <n v="2"/>
    <n v="1"/>
    <n v="1"/>
    <n v="6"/>
    <n v="8"/>
    <n v="7"/>
    <n v="4"/>
    <n v="7"/>
    <n v="7"/>
    <n v="6"/>
    <n v="9"/>
    <n v="8"/>
    <n v="8"/>
    <n v="3"/>
    <n v="2"/>
    <n v="3"/>
    <n v="9"/>
    <n v="6"/>
    <n v="9"/>
    <x v="1"/>
    <n v="26"/>
  </r>
  <r>
    <x v="252"/>
    <x v="251"/>
    <x v="4"/>
    <s v="OLIGEN"/>
    <x v="2"/>
    <n v="51500"/>
    <n v="2"/>
    <s v="HKJ"/>
    <s v=""/>
    <n v="1"/>
    <n v="1"/>
    <n v="0"/>
    <n v="0"/>
    <n v="0"/>
    <n v="1"/>
    <n v="0"/>
    <n v="1"/>
    <n v="0"/>
    <n v="2"/>
    <n v="0"/>
    <n v="2"/>
    <n v="0"/>
    <n v="0"/>
    <n v="2"/>
    <n v="0"/>
    <n v="0"/>
    <n v="1"/>
    <n v="1"/>
    <n v="1"/>
    <n v="1"/>
    <n v="2"/>
    <n v="2"/>
    <n v="4"/>
    <n v="2"/>
    <n v="0"/>
    <n v="0"/>
    <n v="4"/>
    <n v="2"/>
    <n v="4"/>
    <x v="1"/>
    <n v="3"/>
  </r>
  <r>
    <x v="253"/>
    <x v="252"/>
    <x v="4"/>
    <s v="ORISIN"/>
    <x v="3"/>
    <n v="13000"/>
    <n v="2"/>
    <s v="GSM"/>
    <s v=""/>
    <n v="1"/>
    <n v="1"/>
    <n v="3"/>
    <n v="3"/>
    <n v="0"/>
    <n v="0"/>
    <n v="0"/>
    <n v="0"/>
    <n v="0"/>
    <n v="0"/>
    <n v="0"/>
    <n v="1"/>
    <n v="1"/>
    <n v="1"/>
    <n v="3"/>
    <n v="6"/>
    <n v="3"/>
    <n v="0"/>
    <n v="0"/>
    <n v="0"/>
    <n v="0"/>
    <n v="0"/>
    <n v="0"/>
    <n v="1"/>
    <n v="2"/>
    <n v="2"/>
    <n v="4"/>
    <n v="6"/>
    <n v="3"/>
    <n v="6"/>
    <x v="1"/>
    <n v="12"/>
  </r>
  <r>
    <x v="254"/>
    <x v="253"/>
    <x v="4"/>
    <s v="OLIGEN"/>
    <x v="1"/>
    <n v="18000"/>
    <n v="2"/>
    <s v="GSM"/>
    <s v=""/>
    <s v="1"/>
    <n v="1"/>
    <n v="0"/>
    <n v="6"/>
    <n v="2"/>
    <n v="2"/>
    <n v="2"/>
    <n v="5"/>
    <n v="1"/>
    <n v="4"/>
    <n v="3"/>
    <n v="1"/>
    <n v="4"/>
    <n v="1"/>
    <n v="6"/>
    <n v="6"/>
    <n v="8"/>
    <n v="4"/>
    <n v="4"/>
    <n v="7"/>
    <n v="6"/>
    <n v="5"/>
    <n v="7"/>
    <n v="5"/>
    <n v="5"/>
    <n v="5"/>
    <n v="1"/>
    <n v="8"/>
    <n v="6"/>
    <n v="8"/>
    <x v="1"/>
    <n v="18"/>
  </r>
  <r>
    <x v="256"/>
    <x v="255"/>
    <x v="0"/>
    <s v="ORISIN"/>
    <x v="0"/>
    <n v="89500"/>
    <n v="1"/>
    <s v="SLT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1"/>
    <n v="0"/>
  </r>
  <r>
    <x v="257"/>
    <x v="256"/>
    <x v="0"/>
    <s v="ORISIN"/>
    <x v="0"/>
    <n v="73000"/>
    <n v="1"/>
    <s v="SLT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0"/>
    <n v="0"/>
    <x v="1"/>
    <n v="0"/>
  </r>
  <r>
    <x v="259"/>
    <x v="258"/>
    <x v="1"/>
    <s v="ORISIN"/>
    <x v="2"/>
    <n v="41000"/>
    <n v="1"/>
    <s v="GSM"/>
    <s v="NSA"/>
    <n v="1"/>
    <n v="1"/>
    <n v="0"/>
    <n v="0"/>
    <n v="0"/>
    <n v="1"/>
    <n v="0"/>
    <n v="1"/>
    <n v="0"/>
    <n v="0"/>
    <n v="1"/>
    <n v="1"/>
    <n v="1"/>
    <n v="0"/>
    <n v="1"/>
    <n v="0"/>
    <n v="0"/>
    <n v="1"/>
    <n v="1"/>
    <n v="1"/>
    <n v="1"/>
    <n v="0"/>
    <n v="1"/>
    <n v="1"/>
    <n v="2"/>
    <n v="1"/>
    <n v="0"/>
    <n v="2"/>
    <n v="1"/>
    <n v="2"/>
    <x v="1"/>
    <n v="8"/>
  </r>
  <r>
    <x v="260"/>
    <x v="259"/>
    <x v="1"/>
    <s v="ORISIN"/>
    <x v="0"/>
    <n v="48250"/>
    <n v="1"/>
    <s v="GSM"/>
    <s v="NSA"/>
    <n v="1"/>
    <n v="1"/>
    <n v="0"/>
    <n v="0"/>
    <n v="0"/>
    <n v="0"/>
    <n v="0"/>
    <n v="0"/>
    <n v="2"/>
    <n v="1"/>
    <n v="0"/>
    <n v="0"/>
    <n v="0"/>
    <n v="0"/>
    <n v="2"/>
    <n v="0"/>
    <n v="0"/>
    <n v="0"/>
    <n v="0"/>
    <n v="0"/>
    <n v="2"/>
    <n v="3"/>
    <n v="1"/>
    <n v="1"/>
    <n v="0"/>
    <n v="0"/>
    <n v="0"/>
    <n v="3"/>
    <n v="2"/>
    <n v="3"/>
    <x v="1"/>
    <n v="2"/>
  </r>
  <r>
    <x v="261"/>
    <x v="260"/>
    <x v="1"/>
    <s v="ORISIN"/>
    <x v="3"/>
    <n v="31000"/>
    <n v="1"/>
    <s v="GSM"/>
    <s v="NSA"/>
    <s v="1"/>
    <n v="1"/>
    <n v="0"/>
    <n v="1"/>
    <n v="0"/>
    <n v="0"/>
    <n v="0"/>
    <n v="1"/>
    <n v="0"/>
    <n v="1"/>
    <n v="1"/>
    <n v="1"/>
    <n v="1"/>
    <n v="1"/>
    <n v="1"/>
    <n v="1"/>
    <n v="1"/>
    <n v="0"/>
    <n v="0"/>
    <n v="1"/>
    <n v="1"/>
    <n v="1"/>
    <n v="2"/>
    <n v="2"/>
    <n v="2"/>
    <n v="2"/>
    <n v="1"/>
    <n v="2"/>
    <n v="1"/>
    <n v="2"/>
    <x v="1"/>
    <n v="1"/>
  </r>
  <r>
    <x v="262"/>
    <x v="261"/>
    <x v="1"/>
    <s v="ORISIN"/>
    <x v="2"/>
    <n v="26000"/>
    <n v="1"/>
    <s v=""/>
    <s v=""/>
    <n v="1"/>
    <n v="1"/>
    <n v="0"/>
    <n v="1"/>
    <n v="0"/>
    <n v="0"/>
    <n v="0"/>
    <n v="1"/>
    <n v="0"/>
    <n v="1"/>
    <n v="0"/>
    <n v="0"/>
    <n v="1"/>
    <n v="1"/>
    <n v="1"/>
    <n v="1"/>
    <n v="1"/>
    <n v="0"/>
    <n v="0"/>
    <n v="1"/>
    <n v="1"/>
    <n v="1"/>
    <n v="1"/>
    <n v="1"/>
    <n v="1"/>
    <n v="2"/>
    <n v="1"/>
    <n v="2"/>
    <n v="1"/>
    <n v="2"/>
    <x v="1"/>
    <n v="0"/>
  </r>
  <r>
    <x v="264"/>
    <x v="261"/>
    <x v="1"/>
    <s v="ORISIN"/>
    <x v="0"/>
    <n v="46000"/>
    <n v="1"/>
    <s v="GSM"/>
    <s v="NSA"/>
    <n v="1"/>
    <n v="1"/>
    <n v="0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1"/>
    <n v="1"/>
    <n v="1"/>
    <n v="1"/>
    <n v="1"/>
    <n v="1"/>
    <n v="1"/>
    <n v="1"/>
    <x v="1"/>
    <n v="0"/>
  </r>
  <r>
    <x v="265"/>
    <x v="263"/>
    <x v="5"/>
    <s v="ORISIN"/>
    <x v="0"/>
    <n v="12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1"/>
    <n v="0"/>
  </r>
  <r>
    <x v="566"/>
    <x v="577"/>
    <x v="5"/>
    <s v="ORISIN"/>
    <x v="0"/>
    <n v="10000"/>
    <n v="1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1"/>
    <n v="2"/>
  </r>
  <r>
    <x v="268"/>
    <x v="264"/>
    <x v="5"/>
    <s v="ORISIN"/>
    <x v="0"/>
    <n v="13250"/>
    <n v="1"/>
    <s v="GSM"/>
    <s v="NSA"/>
    <n v="1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1"/>
    <n v="1"/>
    <n v="1"/>
    <n v="2"/>
    <x v="1"/>
    <n v="1"/>
  </r>
  <r>
    <x v="270"/>
    <x v="267"/>
    <x v="5"/>
    <s v="ORISIN"/>
    <x v="3"/>
    <n v="24500"/>
    <n v="1"/>
    <s v="GSM"/>
    <s v="NSA"/>
    <s v="1"/>
    <n v="1"/>
    <n v="0"/>
    <n v="1"/>
    <n v="0"/>
    <n v="3"/>
    <n v="2"/>
    <n v="0"/>
    <n v="5"/>
    <n v="1"/>
    <n v="1"/>
    <n v="3"/>
    <n v="0"/>
    <n v="0"/>
    <n v="5"/>
    <n v="1"/>
    <n v="1"/>
    <n v="3"/>
    <n v="5"/>
    <n v="2"/>
    <n v="5"/>
    <n v="6"/>
    <n v="2"/>
    <n v="4"/>
    <n v="3"/>
    <n v="0"/>
    <n v="0"/>
    <n v="6"/>
    <n v="5"/>
    <n v="6"/>
    <x v="1"/>
    <n v="9"/>
  </r>
  <r>
    <x v="271"/>
    <x v="268"/>
    <x v="5"/>
    <s v="ORISIN"/>
    <x v="0"/>
    <n v="12000"/>
    <n v="1"/>
    <s v=""/>
    <s v=""/>
    <n v="1"/>
    <n v="1"/>
    <n v="1"/>
    <n v="1"/>
    <n v="1"/>
    <n v="0"/>
    <n v="0"/>
    <n v="0"/>
    <n v="0"/>
    <n v="0"/>
    <n v="0"/>
    <n v="0"/>
    <n v="0"/>
    <n v="0"/>
    <n v="1"/>
    <n v="2"/>
    <n v="2"/>
    <n v="1"/>
    <n v="0"/>
    <n v="0"/>
    <n v="0"/>
    <n v="0"/>
    <n v="0"/>
    <n v="0"/>
    <n v="0"/>
    <n v="0"/>
    <n v="1"/>
    <n v="2"/>
    <n v="1"/>
    <n v="2"/>
    <x v="1"/>
    <n v="0"/>
  </r>
  <r>
    <x v="272"/>
    <x v="269"/>
    <x v="5"/>
    <s v="ORISIN"/>
    <x v="3"/>
    <n v="12000"/>
    <n v="1"/>
    <s v="GSM"/>
    <s v="NSA"/>
    <n v="1"/>
    <n v="1"/>
    <n v="0"/>
    <n v="0"/>
    <n v="0"/>
    <n v="0"/>
    <n v="0"/>
    <n v="0"/>
    <n v="3"/>
    <n v="2"/>
    <n v="2"/>
    <n v="0"/>
    <n v="0"/>
    <n v="1"/>
    <n v="3"/>
    <n v="0"/>
    <n v="0"/>
    <n v="0"/>
    <n v="0"/>
    <n v="0"/>
    <n v="3"/>
    <n v="5"/>
    <n v="4"/>
    <n v="2"/>
    <n v="0"/>
    <n v="1"/>
    <n v="1"/>
    <n v="5"/>
    <n v="3"/>
    <n v="5"/>
    <x v="1"/>
    <n v="8"/>
  </r>
  <r>
    <x v="273"/>
    <x v="270"/>
    <x v="5"/>
    <s v="ORISIN"/>
    <x v="1"/>
    <n v="12000"/>
    <n v="1"/>
    <s v="GSM"/>
    <s v="NSA"/>
    <n v="1"/>
    <n v="1"/>
    <n v="2"/>
    <n v="1"/>
    <n v="3"/>
    <n v="6"/>
    <n v="3"/>
    <n v="4"/>
    <n v="11"/>
    <n v="7"/>
    <n v="7"/>
    <n v="10"/>
    <n v="3"/>
    <n v="4"/>
    <n v="11"/>
    <n v="3"/>
    <n v="4"/>
    <n v="9"/>
    <n v="9"/>
    <n v="7"/>
    <n v="15"/>
    <n v="18"/>
    <n v="14"/>
    <n v="17"/>
    <n v="13"/>
    <n v="7"/>
    <n v="6"/>
    <n v="18"/>
    <n v="11"/>
    <n v="18"/>
    <x v="1"/>
    <n v="24"/>
  </r>
  <r>
    <x v="274"/>
    <x v="271"/>
    <x v="5"/>
    <s v="ORISIN"/>
    <x v="2"/>
    <n v="13000"/>
    <n v="1"/>
    <s v="SLT"/>
    <s v=""/>
    <n v="1"/>
    <n v="1"/>
    <n v="0"/>
    <n v="0"/>
    <n v="0"/>
    <n v="2"/>
    <n v="0"/>
    <n v="0"/>
    <n v="1"/>
    <n v="0"/>
    <n v="0"/>
    <n v="0"/>
    <n v="0"/>
    <n v="1"/>
    <n v="2"/>
    <n v="0"/>
    <n v="0"/>
    <n v="2"/>
    <n v="2"/>
    <n v="0"/>
    <n v="1"/>
    <n v="1"/>
    <n v="0"/>
    <n v="0"/>
    <n v="0"/>
    <n v="1"/>
    <n v="1"/>
    <n v="2"/>
    <n v="2"/>
    <n v="2"/>
    <x v="1"/>
    <n v="2"/>
  </r>
  <r>
    <x v="276"/>
    <x v="273"/>
    <x v="5"/>
    <s v="ORISIN"/>
    <x v="2"/>
    <n v="16000"/>
    <n v="1"/>
    <s v="SLT"/>
    <s v="NSA"/>
    <s v="1"/>
    <n v="1"/>
    <n v="0"/>
    <n v="0"/>
    <n v="1"/>
    <n v="0"/>
    <n v="0"/>
    <n v="0"/>
    <n v="2"/>
    <n v="1"/>
    <n v="0"/>
    <n v="0"/>
    <n v="0"/>
    <n v="0"/>
    <n v="2"/>
    <n v="0"/>
    <n v="1"/>
    <n v="1"/>
    <n v="0"/>
    <n v="0"/>
    <n v="2"/>
    <n v="3"/>
    <n v="1"/>
    <n v="1"/>
    <n v="0"/>
    <n v="0"/>
    <n v="0"/>
    <n v="3"/>
    <n v="2"/>
    <n v="3"/>
    <x v="1"/>
    <n v="5"/>
  </r>
  <r>
    <x v="567"/>
    <x v="578"/>
    <x v="5"/>
    <s v="ORISIN"/>
    <x v="2"/>
    <n v="10800"/>
    <n v="1"/>
    <s v="CV.MWL"/>
    <s v="NSA"/>
    <n v="1"/>
    <n v="1"/>
    <n v="0"/>
    <n v="0"/>
    <n v="0"/>
    <n v="0"/>
    <n v="0"/>
    <n v="0"/>
    <n v="0"/>
    <n v="6"/>
    <n v="0"/>
    <n v="2"/>
    <n v="0"/>
    <n v="0"/>
    <n v="6"/>
    <n v="0"/>
    <n v="0"/>
    <n v="0"/>
    <n v="0"/>
    <n v="0"/>
    <n v="0"/>
    <n v="6"/>
    <n v="6"/>
    <n v="8"/>
    <n v="2"/>
    <n v="0"/>
    <n v="0"/>
    <n v="8"/>
    <n v="6"/>
    <n v="8"/>
    <x v="1"/>
    <n v="1"/>
  </r>
  <r>
    <x v="279"/>
    <x v="579"/>
    <x v="5"/>
    <s v="ORISIN"/>
    <x v="3"/>
    <n v="13000"/>
    <n v="1"/>
    <s v="GSM"/>
    <s v="NSA"/>
    <n v="1"/>
    <n v="1"/>
    <n v="2"/>
    <n v="2"/>
    <n v="0"/>
    <n v="2"/>
    <n v="0"/>
    <n v="0"/>
    <n v="6"/>
    <n v="0"/>
    <n v="0"/>
    <n v="2"/>
    <n v="4"/>
    <n v="0"/>
    <n v="6"/>
    <n v="4"/>
    <n v="2"/>
    <n v="2"/>
    <n v="2"/>
    <n v="0"/>
    <n v="6"/>
    <n v="6"/>
    <n v="0"/>
    <n v="2"/>
    <n v="6"/>
    <n v="4"/>
    <n v="2"/>
    <n v="6"/>
    <n v="6"/>
    <n v="6"/>
    <x v="1"/>
    <n v="4"/>
  </r>
  <r>
    <x v="280"/>
    <x v="277"/>
    <x v="5"/>
    <s v="ORISIN"/>
    <x v="3"/>
    <n v="15000"/>
    <n v="1"/>
    <s v="GSM"/>
    <s v="NSA"/>
    <n v="1"/>
    <n v="1"/>
    <n v="4"/>
    <n v="0"/>
    <n v="0"/>
    <n v="2"/>
    <n v="2"/>
    <n v="4"/>
    <n v="6"/>
    <n v="2"/>
    <n v="6"/>
    <n v="8"/>
    <n v="6"/>
    <n v="4"/>
    <n v="8"/>
    <n v="4"/>
    <n v="0"/>
    <n v="2"/>
    <n v="4"/>
    <n v="6"/>
    <n v="10"/>
    <n v="8"/>
    <n v="8"/>
    <n v="10"/>
    <n v="14"/>
    <n v="10"/>
    <n v="8"/>
    <n v="14"/>
    <n v="8"/>
    <n v="14"/>
    <x v="1"/>
    <n v="10"/>
  </r>
  <r>
    <x v="281"/>
    <x v="278"/>
    <x v="5"/>
    <s v="ORISIN"/>
    <x v="3"/>
    <n v="8000"/>
    <n v="1"/>
    <s v="GSM"/>
    <s v="NSA"/>
    <n v="1"/>
    <n v="1"/>
    <n v="4"/>
    <n v="2"/>
    <n v="0"/>
    <n v="4"/>
    <n v="0"/>
    <n v="0"/>
    <n v="6"/>
    <n v="6"/>
    <n v="6"/>
    <n v="8"/>
    <n v="6"/>
    <n v="4"/>
    <n v="8"/>
    <n v="6"/>
    <n v="2"/>
    <n v="4"/>
    <n v="4"/>
    <n v="0"/>
    <n v="6"/>
    <n v="12"/>
    <n v="12"/>
    <n v="14"/>
    <n v="14"/>
    <n v="10"/>
    <n v="8"/>
    <n v="14"/>
    <n v="8"/>
    <n v="14"/>
    <x v="1"/>
    <n v="4"/>
  </r>
  <r>
    <x v="568"/>
    <x v="580"/>
    <x v="5"/>
    <s v="ORISIN"/>
    <x v="0"/>
    <n v="9500"/>
    <n v="1"/>
    <s v="GSM"/>
    <s v="NSA"/>
    <n v="1"/>
    <n v="1"/>
    <n v="0"/>
    <n v="0"/>
    <n v="0"/>
    <n v="0"/>
    <n v="0"/>
    <n v="0"/>
    <n v="2"/>
    <n v="0"/>
    <n v="0"/>
    <n v="0"/>
    <n v="2"/>
    <n v="0"/>
    <n v="2"/>
    <n v="0"/>
    <n v="0"/>
    <n v="0"/>
    <n v="0"/>
    <n v="0"/>
    <n v="2"/>
    <n v="2"/>
    <n v="0"/>
    <n v="0"/>
    <n v="2"/>
    <n v="2"/>
    <n v="0"/>
    <n v="2"/>
    <n v="2"/>
    <n v="2"/>
    <x v="1"/>
    <n v="0"/>
  </r>
  <r>
    <x v="283"/>
    <x v="581"/>
    <x v="5"/>
    <s v="ORISIN"/>
    <x v="0"/>
    <n v="9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1"/>
    <n v="5"/>
  </r>
  <r>
    <x v="285"/>
    <x v="282"/>
    <x v="5"/>
    <s v="ORISIN"/>
    <x v="0"/>
    <n v="14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1"/>
    <n v="4"/>
  </r>
  <r>
    <x v="286"/>
    <x v="283"/>
    <x v="5"/>
    <s v="ORISIN"/>
    <x v="2"/>
    <n v="12000"/>
    <n v="1"/>
    <s v="GSM"/>
    <s v=""/>
    <n v="1"/>
    <n v="1"/>
    <n v="0"/>
    <n v="0"/>
    <n v="0"/>
    <n v="0"/>
    <n v="0"/>
    <n v="0"/>
    <n v="0"/>
    <n v="1"/>
    <n v="1"/>
    <n v="0"/>
    <n v="1"/>
    <n v="1"/>
    <n v="1"/>
    <n v="0"/>
    <n v="0"/>
    <n v="0"/>
    <n v="0"/>
    <n v="0"/>
    <n v="0"/>
    <n v="1"/>
    <n v="2"/>
    <n v="1"/>
    <n v="1"/>
    <n v="2"/>
    <n v="1"/>
    <n v="2"/>
    <n v="1"/>
    <n v="2"/>
    <x v="1"/>
    <n v="3"/>
  </r>
  <r>
    <x v="287"/>
    <x v="284"/>
    <x v="5"/>
    <s v="ORISIN"/>
    <x v="0"/>
    <n v="101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1"/>
    <n v="3"/>
  </r>
  <r>
    <x v="288"/>
    <x v="285"/>
    <x v="5"/>
    <s v="ORISIN"/>
    <x v="0"/>
    <n v="16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1"/>
    <n v="0"/>
  </r>
  <r>
    <x v="569"/>
    <x v="582"/>
    <x v="5"/>
    <s v="ORISIN"/>
    <x v="0"/>
    <n v="14000"/>
    <n v="1"/>
    <s v="SLT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1"/>
    <n v="3"/>
  </r>
  <r>
    <x v="294"/>
    <x v="291"/>
    <x v="1"/>
    <s v="ORISIN"/>
    <x v="0"/>
    <n v="22500"/>
    <n v="1"/>
    <s v=""/>
    <s v=""/>
    <n v="1"/>
    <n v="1"/>
    <n v="0"/>
    <n v="0"/>
    <n v="0"/>
    <n v="0"/>
    <n v="0"/>
    <n v="2"/>
    <n v="0"/>
    <n v="0"/>
    <n v="2"/>
    <n v="0"/>
    <n v="2"/>
    <n v="0"/>
    <n v="2"/>
    <n v="0"/>
    <n v="0"/>
    <n v="0"/>
    <n v="0"/>
    <n v="2"/>
    <n v="2"/>
    <n v="0"/>
    <n v="2"/>
    <n v="0"/>
    <n v="2"/>
    <n v="2"/>
    <n v="0"/>
    <n v="2"/>
    <n v="2"/>
    <n v="2"/>
    <x v="1"/>
    <n v="4"/>
  </r>
  <r>
    <x v="296"/>
    <x v="293"/>
    <x v="6"/>
    <s v="ORISIN"/>
    <x v="2"/>
    <n v="20000"/>
    <n v="1"/>
    <s v="HKJ"/>
    <s v=""/>
    <s v="1"/>
    <n v="1"/>
    <n v="1"/>
    <n v="1"/>
    <n v="0"/>
    <n v="0"/>
    <n v="0"/>
    <n v="0"/>
    <n v="0"/>
    <n v="0"/>
    <n v="1"/>
    <n v="1"/>
    <n v="1"/>
    <n v="0"/>
    <n v="1"/>
    <n v="2"/>
    <n v="1"/>
    <n v="0"/>
    <n v="0"/>
    <n v="0"/>
    <n v="0"/>
    <n v="0"/>
    <n v="1"/>
    <n v="1"/>
    <n v="2"/>
    <n v="1"/>
    <n v="1"/>
    <n v="2"/>
    <n v="1"/>
    <n v="2"/>
    <x v="1"/>
    <n v="5"/>
  </r>
  <r>
    <x v="297"/>
    <x v="294"/>
    <x v="6"/>
    <s v="ORISIN"/>
    <x v="3"/>
    <n v="29000"/>
    <n v="1"/>
    <s v="GSM"/>
    <s v="NSA"/>
    <n v="1"/>
    <n v="1"/>
    <n v="1"/>
    <n v="0"/>
    <n v="1"/>
    <n v="1"/>
    <n v="0"/>
    <n v="0"/>
    <n v="4"/>
    <n v="1"/>
    <n v="0"/>
    <n v="1"/>
    <n v="0"/>
    <n v="1"/>
    <n v="4"/>
    <n v="1"/>
    <n v="1"/>
    <n v="2"/>
    <n v="1"/>
    <n v="0"/>
    <n v="4"/>
    <n v="5"/>
    <n v="1"/>
    <n v="2"/>
    <n v="1"/>
    <n v="1"/>
    <n v="2"/>
    <n v="5"/>
    <n v="4"/>
    <n v="5"/>
    <x v="1"/>
    <n v="4"/>
  </r>
  <r>
    <x v="298"/>
    <x v="295"/>
    <x v="13"/>
    <s v="ORISIN"/>
    <x v="1"/>
    <n v="2500"/>
    <n v="10"/>
    <s v="GSM"/>
    <s v=""/>
    <n v="1"/>
    <n v="2"/>
    <n v="36"/>
    <n v="51"/>
    <n v="49"/>
    <n v="64"/>
    <n v="64"/>
    <n v="32"/>
    <n v="55"/>
    <n v="55"/>
    <n v="42"/>
    <n v="50"/>
    <n v="40"/>
    <n v="33"/>
    <n v="64"/>
    <n v="87"/>
    <n v="100"/>
    <n v="113"/>
    <n v="128"/>
    <n v="96"/>
    <n v="87"/>
    <n v="110"/>
    <n v="97"/>
    <n v="105"/>
    <n v="90"/>
    <n v="73"/>
    <n v="69"/>
    <n v="128"/>
    <n v="64"/>
    <n v="128"/>
    <x v="1"/>
    <n v="319"/>
  </r>
  <r>
    <x v="300"/>
    <x v="297"/>
    <x v="1"/>
    <s v="ORISIN"/>
    <x v="1"/>
    <n v="30875"/>
    <n v="1"/>
    <s v="GSM"/>
    <s v="NSA"/>
    <n v="1"/>
    <n v="1"/>
    <n v="2"/>
    <n v="2"/>
    <n v="8"/>
    <n v="8"/>
    <n v="6"/>
    <n v="2"/>
    <n v="8"/>
    <n v="7"/>
    <n v="6"/>
    <n v="8"/>
    <n v="6"/>
    <n v="6"/>
    <n v="8"/>
    <n v="4"/>
    <n v="10"/>
    <n v="16"/>
    <n v="14"/>
    <n v="8"/>
    <n v="10"/>
    <n v="15"/>
    <n v="13"/>
    <n v="15"/>
    <n v="14"/>
    <n v="12"/>
    <n v="8"/>
    <n v="16"/>
    <n v="8"/>
    <n v="16"/>
    <x v="1"/>
    <n v="29"/>
  </r>
  <r>
    <x v="301"/>
    <x v="298"/>
    <x v="3"/>
    <s v="BAUDMU"/>
    <x v="0"/>
    <n v="900"/>
    <n v="2"/>
    <s v="G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1"/>
    <n v="2"/>
  </r>
  <r>
    <x v="304"/>
    <x v="301"/>
    <x v="10"/>
    <s v="ORISIN"/>
    <x v="0"/>
    <n v="57800"/>
    <n v="1"/>
    <s v="SLT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1"/>
  </r>
  <r>
    <x v="307"/>
    <x v="304"/>
    <x v="3"/>
    <s v="BAUDMU"/>
    <x v="3"/>
    <n v="900"/>
    <n v="10"/>
    <s v="GSM"/>
    <s v=""/>
    <n v="1"/>
    <n v="1"/>
    <n v="1"/>
    <n v="3"/>
    <n v="0"/>
    <n v="0"/>
    <n v="2"/>
    <n v="1"/>
    <n v="1"/>
    <n v="2"/>
    <n v="0"/>
    <n v="2"/>
    <n v="2"/>
    <n v="1"/>
    <n v="3"/>
    <n v="4"/>
    <n v="3"/>
    <n v="0"/>
    <n v="2"/>
    <n v="3"/>
    <n v="2"/>
    <n v="3"/>
    <n v="2"/>
    <n v="4"/>
    <n v="4"/>
    <n v="3"/>
    <n v="2"/>
    <n v="4"/>
    <n v="3"/>
    <n v="4"/>
    <x v="1"/>
    <n v="8"/>
  </r>
  <r>
    <x v="308"/>
    <x v="305"/>
    <x v="3"/>
    <s v="BAUDMU"/>
    <x v="3"/>
    <n v="500"/>
    <n v="10"/>
    <s v="GSM"/>
    <s v=""/>
    <n v="1"/>
    <n v="1"/>
    <n v="0"/>
    <n v="0"/>
    <n v="0"/>
    <n v="1"/>
    <n v="1"/>
    <n v="1"/>
    <n v="0"/>
    <n v="3"/>
    <n v="0"/>
    <n v="1"/>
    <n v="2"/>
    <n v="0"/>
    <n v="3"/>
    <n v="0"/>
    <n v="0"/>
    <n v="1"/>
    <n v="2"/>
    <n v="2"/>
    <n v="1"/>
    <n v="3"/>
    <n v="3"/>
    <n v="4"/>
    <n v="3"/>
    <n v="2"/>
    <n v="0"/>
    <n v="4"/>
    <n v="3"/>
    <n v="4"/>
    <x v="1"/>
    <n v="10"/>
  </r>
  <r>
    <x v="309"/>
    <x v="306"/>
    <x v="3"/>
    <s v="BAUDMU"/>
    <x v="0"/>
    <n v="1250"/>
    <n v="10"/>
    <s v="AAR"/>
    <s v=""/>
    <n v="1"/>
    <n v="1"/>
    <n v="0"/>
    <n v="0"/>
    <n v="0"/>
    <n v="0"/>
    <n v="0"/>
    <n v="0"/>
    <n v="4"/>
    <n v="0"/>
    <n v="0"/>
    <n v="0"/>
    <n v="0"/>
    <n v="0"/>
    <n v="4"/>
    <n v="0"/>
    <n v="0"/>
    <n v="0"/>
    <n v="0"/>
    <n v="0"/>
    <n v="4"/>
    <n v="4"/>
    <n v="0"/>
    <n v="0"/>
    <n v="0"/>
    <n v="0"/>
    <n v="0"/>
    <n v="4"/>
    <n v="4"/>
    <n v="4"/>
    <x v="1"/>
    <n v="2"/>
  </r>
  <r>
    <x v="310"/>
    <x v="307"/>
    <x v="3"/>
    <s v="BAUDMU"/>
    <x v="1"/>
    <n v="400"/>
    <n v="10"/>
    <s v="GSM"/>
    <s v=""/>
    <n v="1"/>
    <n v="1"/>
    <n v="5"/>
    <n v="8"/>
    <n v="8"/>
    <n v="4"/>
    <n v="5"/>
    <n v="3"/>
    <n v="8"/>
    <n v="17"/>
    <n v="11"/>
    <n v="3"/>
    <n v="3"/>
    <n v="7"/>
    <n v="17"/>
    <n v="13"/>
    <n v="16"/>
    <n v="12"/>
    <n v="9"/>
    <n v="8"/>
    <n v="11"/>
    <n v="25"/>
    <n v="28"/>
    <n v="20"/>
    <n v="6"/>
    <n v="10"/>
    <n v="12"/>
    <n v="28"/>
    <n v="17"/>
    <n v="90"/>
    <x v="1"/>
    <n v="50"/>
  </r>
  <r>
    <x v="311"/>
    <x v="308"/>
    <x v="3"/>
    <s v="BAUDMU"/>
    <x v="1"/>
    <n v="400"/>
    <n v="10"/>
    <s v="AAR"/>
    <s v=""/>
    <n v="1"/>
    <n v="1"/>
    <n v="4"/>
    <n v="4"/>
    <n v="12"/>
    <n v="2"/>
    <n v="5"/>
    <n v="3"/>
    <n v="6"/>
    <n v="13"/>
    <n v="0"/>
    <n v="4"/>
    <n v="2"/>
    <n v="0"/>
    <n v="13"/>
    <n v="8"/>
    <n v="16"/>
    <n v="14"/>
    <n v="7"/>
    <n v="8"/>
    <n v="9"/>
    <n v="19"/>
    <n v="13"/>
    <n v="17"/>
    <n v="6"/>
    <n v="2"/>
    <n v="4"/>
    <n v="19"/>
    <n v="13"/>
    <n v="64"/>
    <x v="1"/>
    <n v="85"/>
  </r>
  <r>
    <x v="312"/>
    <x v="309"/>
    <x v="3"/>
    <s v="BAUDMU"/>
    <x v="3"/>
    <n v="400"/>
    <n v="10"/>
    <s v="AAR"/>
    <s v=""/>
    <n v="1"/>
    <n v="1"/>
    <n v="1"/>
    <n v="6"/>
    <n v="2"/>
    <n v="0"/>
    <n v="3"/>
    <n v="0"/>
    <n v="1"/>
    <n v="3"/>
    <n v="0"/>
    <n v="0"/>
    <n v="2"/>
    <n v="4"/>
    <n v="6"/>
    <n v="7"/>
    <n v="8"/>
    <n v="2"/>
    <n v="3"/>
    <n v="3"/>
    <n v="1"/>
    <n v="4"/>
    <n v="3"/>
    <n v="3"/>
    <n v="2"/>
    <n v="6"/>
    <n v="5"/>
    <n v="8"/>
    <n v="6"/>
    <n v="28"/>
    <x v="1"/>
    <n v="29"/>
  </r>
  <r>
    <x v="313"/>
    <x v="310"/>
    <x v="3"/>
    <s v="BAUDMU"/>
    <x v="2"/>
    <n v="900"/>
    <n v="10"/>
    <s v="GSM"/>
    <s v=""/>
    <n v="1"/>
    <n v="1"/>
    <n v="0"/>
    <n v="4"/>
    <n v="0"/>
    <n v="2"/>
    <n v="0"/>
    <n v="0"/>
    <n v="2"/>
    <n v="0"/>
    <n v="0"/>
    <n v="4"/>
    <n v="0"/>
    <n v="0"/>
    <n v="4"/>
    <n v="4"/>
    <n v="4"/>
    <n v="2"/>
    <n v="2"/>
    <n v="0"/>
    <n v="2"/>
    <n v="2"/>
    <n v="0"/>
    <n v="4"/>
    <n v="4"/>
    <n v="0"/>
    <n v="0"/>
    <n v="4"/>
    <n v="4"/>
    <n v="4"/>
    <x v="1"/>
    <n v="4"/>
  </r>
  <r>
    <x v="315"/>
    <x v="312"/>
    <x v="3"/>
    <s v="BAUDMU"/>
    <x v="3"/>
    <n v="400"/>
    <n v="10"/>
    <s v="GSM"/>
    <s v=""/>
    <n v="1"/>
    <n v="1"/>
    <n v="2"/>
    <n v="4"/>
    <n v="1"/>
    <n v="3"/>
    <n v="0"/>
    <n v="3"/>
    <n v="4"/>
    <n v="0"/>
    <n v="0"/>
    <n v="6"/>
    <n v="1"/>
    <n v="0"/>
    <n v="6"/>
    <n v="6"/>
    <n v="5"/>
    <n v="4"/>
    <n v="3"/>
    <n v="3"/>
    <n v="7"/>
    <n v="4"/>
    <n v="0"/>
    <n v="6"/>
    <n v="7"/>
    <n v="1"/>
    <n v="2"/>
    <n v="7"/>
    <n v="6"/>
    <n v="26"/>
    <x v="1"/>
    <n v="28"/>
  </r>
  <r>
    <x v="317"/>
    <x v="314"/>
    <x v="3"/>
    <s v="BAUDMU"/>
    <x v="0"/>
    <n v="500"/>
    <n v="10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1"/>
    <n v="14"/>
  </r>
  <r>
    <x v="570"/>
    <x v="583"/>
    <x v="3"/>
    <s v="NOSTOK"/>
    <x v="0"/>
    <n v="190"/>
    <n v="2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1"/>
    <n v="21"/>
  </r>
  <r>
    <x v="571"/>
    <x v="584"/>
    <x v="3"/>
    <s v="BAUDMU"/>
    <x v="0"/>
    <n v="3500"/>
    <n v="2"/>
    <s v="NPM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1"/>
    <n v="1"/>
  </r>
  <r>
    <x v="320"/>
    <x v="585"/>
    <x v="3"/>
    <s v="BAUDMU"/>
    <x v="0"/>
    <n v="1500"/>
    <n v="2"/>
    <s v="BNMKMR"/>
    <s v=""/>
    <s v="1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2"/>
    <n v="1"/>
    <n v="2"/>
    <x v="1"/>
    <n v="0"/>
  </r>
  <r>
    <x v="321"/>
    <x v="318"/>
    <x v="3"/>
    <s v="BAUDMU"/>
    <x v="3"/>
    <n v="1300"/>
    <n v="2"/>
    <s v="AAR"/>
    <s v=""/>
    <s v="1"/>
    <n v="1"/>
    <n v="4"/>
    <n v="7"/>
    <n v="0"/>
    <n v="4"/>
    <n v="0"/>
    <n v="0"/>
    <n v="1"/>
    <n v="4"/>
    <n v="4"/>
    <n v="7"/>
    <n v="0"/>
    <n v="2"/>
    <n v="7"/>
    <n v="11"/>
    <n v="7"/>
    <n v="4"/>
    <n v="4"/>
    <n v="0"/>
    <n v="1"/>
    <n v="5"/>
    <n v="8"/>
    <n v="11"/>
    <n v="7"/>
    <n v="2"/>
    <n v="6"/>
    <n v="11"/>
    <n v="7"/>
    <n v="36"/>
    <x v="1"/>
    <n v="34"/>
  </r>
  <r>
    <x v="322"/>
    <x v="586"/>
    <x v="4"/>
    <s v="IMITAS"/>
    <x v="1"/>
    <n v="6250"/>
    <n v="1"/>
    <s v="PBM"/>
    <s v=""/>
    <n v="1"/>
    <n v="2"/>
    <n v="10"/>
    <n v="9"/>
    <n v="10"/>
    <n v="9"/>
    <n v="11"/>
    <n v="3"/>
    <n v="10"/>
    <n v="14"/>
    <n v="1"/>
    <n v="2"/>
    <n v="2"/>
    <n v="3"/>
    <n v="14"/>
    <n v="19"/>
    <n v="19"/>
    <n v="19"/>
    <n v="20"/>
    <n v="14"/>
    <n v="13"/>
    <n v="24"/>
    <n v="15"/>
    <n v="16"/>
    <n v="4"/>
    <n v="5"/>
    <n v="13"/>
    <n v="24"/>
    <n v="14"/>
    <n v="24"/>
    <x v="1"/>
    <n v="6"/>
  </r>
  <r>
    <x v="323"/>
    <x v="320"/>
    <x v="3"/>
    <s v="BAUDMU"/>
    <x v="3"/>
    <n v="3000"/>
    <n v="1"/>
    <s v="GSM"/>
    <s v=""/>
    <n v="1"/>
    <n v="1"/>
    <n v="0"/>
    <n v="2"/>
    <n v="1"/>
    <n v="0"/>
    <n v="1"/>
    <n v="0"/>
    <n v="0"/>
    <n v="1"/>
    <n v="2"/>
    <n v="0"/>
    <n v="0"/>
    <n v="0"/>
    <n v="2"/>
    <n v="2"/>
    <n v="3"/>
    <n v="1"/>
    <n v="1"/>
    <n v="1"/>
    <n v="0"/>
    <n v="1"/>
    <n v="3"/>
    <n v="1"/>
    <n v="0"/>
    <n v="0"/>
    <n v="0"/>
    <n v="3"/>
    <n v="2"/>
    <n v="3"/>
    <x v="1"/>
    <n v="8"/>
  </r>
  <r>
    <x v="324"/>
    <x v="321"/>
    <x v="3"/>
    <s v="BAUDMU"/>
    <x v="2"/>
    <n v="210"/>
    <n v="10"/>
    <s v="GSM"/>
    <s v=""/>
    <n v="1"/>
    <n v="1"/>
    <n v="0"/>
    <n v="0"/>
    <n v="4"/>
    <n v="0"/>
    <n v="2"/>
    <n v="0"/>
    <n v="0"/>
    <n v="3"/>
    <n v="0"/>
    <n v="1"/>
    <n v="0"/>
    <n v="0"/>
    <n v="4"/>
    <n v="0"/>
    <n v="4"/>
    <n v="4"/>
    <n v="2"/>
    <n v="2"/>
    <n v="0"/>
    <n v="3"/>
    <n v="3"/>
    <n v="4"/>
    <n v="1"/>
    <n v="0"/>
    <n v="0"/>
    <n v="4"/>
    <n v="4"/>
    <n v="4"/>
    <x v="1"/>
    <n v="18"/>
  </r>
  <r>
    <x v="325"/>
    <x v="322"/>
    <x v="6"/>
    <s v="IMITAS"/>
    <x v="1"/>
    <n v="20500"/>
    <n v="1"/>
    <s v="GSM"/>
    <s v=""/>
    <s v="1"/>
    <n v="1"/>
    <n v="9"/>
    <n v="7"/>
    <n v="0"/>
    <n v="3"/>
    <n v="9"/>
    <n v="6"/>
    <n v="7"/>
    <n v="0"/>
    <n v="7"/>
    <n v="8"/>
    <n v="0"/>
    <n v="3"/>
    <n v="9"/>
    <n v="16"/>
    <n v="7"/>
    <n v="3"/>
    <n v="12"/>
    <n v="15"/>
    <n v="13"/>
    <n v="7"/>
    <n v="7"/>
    <n v="8"/>
    <n v="8"/>
    <n v="3"/>
    <n v="12"/>
    <n v="16"/>
    <n v="9"/>
    <n v="16"/>
    <x v="1"/>
    <n v="2"/>
  </r>
  <r>
    <x v="326"/>
    <x v="587"/>
    <x v="3"/>
    <s v="BAUDMU"/>
    <x v="0"/>
    <n v="1500"/>
    <n v="1"/>
    <s v="AAR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2"/>
    <x v="1"/>
    <n v="1"/>
  </r>
  <r>
    <x v="327"/>
    <x v="324"/>
    <x v="3"/>
    <s v="BAUDMU"/>
    <x v="3"/>
    <n v="900"/>
    <n v="10"/>
    <s v="AAR"/>
    <s v=""/>
    <n v="1"/>
    <n v="1"/>
    <n v="1"/>
    <n v="4"/>
    <n v="2"/>
    <n v="1"/>
    <n v="2"/>
    <n v="1"/>
    <n v="4"/>
    <n v="0"/>
    <n v="1"/>
    <n v="2"/>
    <n v="0"/>
    <n v="0"/>
    <n v="4"/>
    <n v="5"/>
    <n v="6"/>
    <n v="3"/>
    <n v="3"/>
    <n v="3"/>
    <n v="5"/>
    <n v="4"/>
    <n v="1"/>
    <n v="2"/>
    <n v="2"/>
    <n v="0"/>
    <n v="1"/>
    <n v="6"/>
    <n v="4"/>
    <n v="6"/>
    <x v="1"/>
    <n v="8"/>
  </r>
  <r>
    <x v="328"/>
    <x v="325"/>
    <x v="3"/>
    <s v="BAUDMU"/>
    <x v="2"/>
    <n v="1500"/>
    <n v="1"/>
    <s v="AAR"/>
    <s v=""/>
    <n v="1"/>
    <n v="1"/>
    <n v="1"/>
    <n v="0"/>
    <n v="0"/>
    <n v="0"/>
    <n v="1"/>
    <n v="0"/>
    <n v="3"/>
    <n v="0"/>
    <n v="0"/>
    <n v="0"/>
    <n v="1"/>
    <n v="0"/>
    <n v="3"/>
    <n v="1"/>
    <n v="0"/>
    <n v="0"/>
    <n v="1"/>
    <n v="1"/>
    <n v="3"/>
    <n v="3"/>
    <n v="0"/>
    <n v="0"/>
    <n v="1"/>
    <n v="1"/>
    <n v="1"/>
    <n v="3"/>
    <n v="3"/>
    <n v="3"/>
    <x v="1"/>
    <n v="0"/>
  </r>
  <r>
    <x v="330"/>
    <x v="327"/>
    <x v="3"/>
    <s v="BAUDMU"/>
    <x v="3"/>
    <n v="750"/>
    <n v="10"/>
    <s v="GSM"/>
    <s v=""/>
    <n v="1"/>
    <n v="1"/>
    <n v="1"/>
    <n v="1"/>
    <n v="1"/>
    <n v="0"/>
    <n v="2"/>
    <n v="2"/>
    <n v="7"/>
    <n v="10"/>
    <n v="1"/>
    <n v="0"/>
    <n v="3"/>
    <n v="2"/>
    <n v="10"/>
    <n v="2"/>
    <n v="2"/>
    <n v="1"/>
    <n v="2"/>
    <n v="4"/>
    <n v="9"/>
    <n v="17"/>
    <n v="11"/>
    <n v="10"/>
    <n v="3"/>
    <n v="5"/>
    <n v="3"/>
    <n v="17"/>
    <n v="10"/>
    <n v="54"/>
    <x v="1"/>
    <n v="16"/>
  </r>
  <r>
    <x v="572"/>
    <x v="588"/>
    <x v="0"/>
    <s v="BAUDMU"/>
    <x v="0"/>
    <n v="4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1"/>
    <n v="0"/>
  </r>
  <r>
    <x v="331"/>
    <x v="328"/>
    <x v="3"/>
    <s v="BAUDMU"/>
    <x v="3"/>
    <n v="900"/>
    <n v="10"/>
    <s v="GSM"/>
    <s v=""/>
    <n v="1"/>
    <n v="1"/>
    <n v="0"/>
    <n v="0"/>
    <n v="9"/>
    <n v="3"/>
    <n v="5"/>
    <n v="0"/>
    <n v="2"/>
    <n v="2"/>
    <n v="7"/>
    <n v="0"/>
    <n v="0"/>
    <n v="0"/>
    <n v="9"/>
    <n v="0"/>
    <n v="9"/>
    <n v="12"/>
    <n v="8"/>
    <n v="5"/>
    <n v="2"/>
    <n v="4"/>
    <n v="9"/>
    <n v="2"/>
    <n v="0"/>
    <n v="0"/>
    <n v="0"/>
    <n v="12"/>
    <n v="9"/>
    <n v="42"/>
    <x v="1"/>
    <n v="48"/>
  </r>
  <r>
    <x v="332"/>
    <x v="329"/>
    <x v="3"/>
    <s v="BAUDMU"/>
    <x v="0"/>
    <n v="1400"/>
    <n v="5"/>
    <s v="G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1"/>
    <n v="18"/>
  </r>
  <r>
    <x v="333"/>
    <x v="330"/>
    <x v="3"/>
    <s v="BAUDMU"/>
    <x v="1"/>
    <n v="1000"/>
    <n v="10"/>
    <s v="AAR"/>
    <s v=""/>
    <s v="1"/>
    <n v="1"/>
    <n v="6"/>
    <n v="16"/>
    <n v="12"/>
    <n v="1"/>
    <n v="8"/>
    <n v="3"/>
    <n v="7"/>
    <n v="4"/>
    <n v="2"/>
    <n v="3"/>
    <n v="7"/>
    <n v="9"/>
    <n v="16"/>
    <n v="22"/>
    <n v="28"/>
    <n v="13"/>
    <n v="9"/>
    <n v="11"/>
    <n v="10"/>
    <n v="11"/>
    <n v="6"/>
    <n v="7"/>
    <n v="10"/>
    <n v="16"/>
    <n v="15"/>
    <n v="28"/>
    <n v="16"/>
    <n v="88"/>
    <x v="1"/>
    <n v="31"/>
  </r>
  <r>
    <x v="334"/>
    <x v="331"/>
    <x v="3"/>
    <s v="BAUDMU"/>
    <x v="2"/>
    <n v="1500"/>
    <n v="2"/>
    <s v="NJM"/>
    <s v=""/>
    <s v="1"/>
    <n v="1"/>
    <n v="0"/>
    <n v="1"/>
    <n v="1"/>
    <n v="0"/>
    <n v="0"/>
    <n v="1"/>
    <n v="2"/>
    <n v="0"/>
    <n v="0"/>
    <n v="0"/>
    <n v="1"/>
    <n v="0"/>
    <n v="2"/>
    <n v="1"/>
    <n v="2"/>
    <n v="1"/>
    <n v="0"/>
    <n v="1"/>
    <n v="3"/>
    <n v="2"/>
    <n v="0"/>
    <n v="0"/>
    <n v="1"/>
    <n v="1"/>
    <n v="0"/>
    <n v="3"/>
    <n v="2"/>
    <n v="3"/>
    <x v="1"/>
    <n v="0"/>
  </r>
  <r>
    <x v="335"/>
    <x v="332"/>
    <x v="6"/>
    <s v="IMITAS"/>
    <x v="0"/>
    <n v="28000"/>
    <n v="1"/>
    <s v="GSM"/>
    <s v=""/>
    <n v="1"/>
    <n v="1"/>
    <n v="0"/>
    <n v="0"/>
    <n v="0"/>
    <n v="0"/>
    <n v="0"/>
    <n v="0"/>
    <n v="1"/>
    <n v="0"/>
    <n v="2"/>
    <n v="0"/>
    <n v="0"/>
    <n v="0"/>
    <n v="2"/>
    <n v="0"/>
    <n v="0"/>
    <n v="0"/>
    <n v="0"/>
    <n v="0"/>
    <n v="1"/>
    <n v="1"/>
    <n v="2"/>
    <n v="0"/>
    <n v="0"/>
    <n v="0"/>
    <n v="0"/>
    <n v="2"/>
    <n v="2"/>
    <n v="2"/>
    <x v="1"/>
    <n v="2"/>
  </r>
  <r>
    <x v="573"/>
    <x v="589"/>
    <x v="0"/>
    <s v="IMITAS"/>
    <x v="0"/>
    <n v="27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1"/>
    <n v="0"/>
  </r>
  <r>
    <x v="574"/>
    <x v="590"/>
    <x v="1"/>
    <s v="ORISIN"/>
    <x v="0"/>
    <n v="175000"/>
    <n v="1"/>
    <s v="HKJ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1"/>
    <n v="0"/>
  </r>
  <r>
    <x v="575"/>
    <x v="591"/>
    <x v="0"/>
    <s v="BAUDMU"/>
    <x v="0"/>
    <n v="2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1"/>
    <n v="0"/>
  </r>
  <r>
    <x v="576"/>
    <x v="592"/>
    <x v="1"/>
    <s v="ORISIN"/>
    <x v="0"/>
    <n v="248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1"/>
    <n v="1"/>
  </r>
  <r>
    <x v="339"/>
    <x v="593"/>
    <x v="0"/>
    <s v="ORISIN"/>
    <x v="0"/>
    <n v="315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1"/>
    <n v="0"/>
  </r>
  <r>
    <x v="577"/>
    <x v="594"/>
    <x v="1"/>
    <s v="ORISIN"/>
    <x v="0"/>
    <n v="142000"/>
    <n v="1"/>
    <s v="HKJ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n v="1"/>
  </r>
  <r>
    <x v="340"/>
    <x v="337"/>
    <x v="1"/>
    <s v="IMITAS"/>
    <x v="0"/>
    <n v="306000"/>
    <n v="1"/>
    <s v="HKJ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1"/>
    <n v="0"/>
  </r>
  <r>
    <x v="341"/>
    <x v="338"/>
    <x v="6"/>
    <s v="IMITAS"/>
    <x v="1"/>
    <n v="1000"/>
    <n v="1"/>
    <s v="GSM"/>
    <s v=""/>
    <n v="1"/>
    <n v="1"/>
    <n v="0"/>
    <n v="5"/>
    <n v="3"/>
    <n v="5"/>
    <n v="4"/>
    <n v="0"/>
    <n v="6"/>
    <n v="6"/>
    <n v="13"/>
    <n v="3"/>
    <n v="5"/>
    <n v="6"/>
    <n v="13"/>
    <n v="5"/>
    <n v="8"/>
    <n v="8"/>
    <n v="9"/>
    <n v="4"/>
    <n v="6"/>
    <n v="12"/>
    <n v="19"/>
    <n v="9"/>
    <n v="8"/>
    <n v="11"/>
    <n v="6"/>
    <n v="19"/>
    <n v="13"/>
    <n v="19"/>
    <x v="1"/>
    <n v="30"/>
  </r>
  <r>
    <x v="578"/>
    <x v="595"/>
    <x v="0"/>
    <s v="IMITAS"/>
    <x v="0"/>
    <n v="7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342"/>
    <x v="339"/>
    <x v="4"/>
    <s v="IMITAS"/>
    <x v="3"/>
    <n v="5200"/>
    <n v="1"/>
    <s v="IDM"/>
    <s v=""/>
    <s v="1"/>
    <n v="5"/>
    <n v="5"/>
    <n v="0"/>
    <n v="0"/>
    <n v="0"/>
    <n v="1"/>
    <n v="2"/>
    <n v="0"/>
    <n v="0"/>
    <n v="0"/>
    <n v="7"/>
    <n v="0"/>
    <n v="5"/>
    <n v="7"/>
    <n v="5"/>
    <n v="0"/>
    <n v="0"/>
    <n v="1"/>
    <n v="3"/>
    <n v="2"/>
    <n v="0"/>
    <n v="0"/>
    <n v="7"/>
    <n v="7"/>
    <n v="5"/>
    <n v="10"/>
    <n v="10"/>
    <n v="7"/>
    <n v="10"/>
    <x v="1"/>
    <n v="5"/>
  </r>
  <r>
    <x v="344"/>
    <x v="341"/>
    <x v="6"/>
    <s v="IMITAS"/>
    <x v="3"/>
    <n v="13083.333333333299"/>
    <n v="1"/>
    <s v="IDM"/>
    <s v=""/>
    <n v="1"/>
    <n v="1"/>
    <n v="2"/>
    <n v="0"/>
    <n v="0"/>
    <n v="1"/>
    <n v="2"/>
    <n v="2"/>
    <n v="0"/>
    <n v="2"/>
    <n v="0"/>
    <n v="0"/>
    <n v="2"/>
    <n v="0"/>
    <n v="2"/>
    <n v="2"/>
    <n v="0"/>
    <n v="1"/>
    <n v="3"/>
    <n v="4"/>
    <n v="2"/>
    <n v="2"/>
    <n v="2"/>
    <n v="2"/>
    <n v="2"/>
    <n v="2"/>
    <n v="2"/>
    <n v="4"/>
    <n v="2"/>
    <n v="4"/>
    <x v="1"/>
    <n v="6"/>
  </r>
  <r>
    <x v="345"/>
    <x v="342"/>
    <x v="3"/>
    <s v="BAUDMU"/>
    <x v="2"/>
    <n v="2000"/>
    <n v="1"/>
    <s v="BLJ"/>
    <s v=""/>
    <n v="1"/>
    <n v="1"/>
    <n v="0"/>
    <n v="1"/>
    <n v="0"/>
    <n v="0"/>
    <n v="0"/>
    <n v="0"/>
    <n v="0"/>
    <n v="1"/>
    <n v="2"/>
    <n v="1"/>
    <n v="0"/>
    <n v="0"/>
    <n v="2"/>
    <n v="1"/>
    <n v="1"/>
    <n v="0"/>
    <n v="0"/>
    <n v="0"/>
    <n v="0"/>
    <n v="1"/>
    <n v="3"/>
    <n v="2"/>
    <n v="1"/>
    <n v="0"/>
    <n v="0"/>
    <n v="3"/>
    <n v="2"/>
    <n v="3"/>
    <x v="1"/>
    <n v="5"/>
  </r>
  <r>
    <x v="579"/>
    <x v="596"/>
    <x v="0"/>
    <s v="IMITAS"/>
    <x v="0"/>
    <n v="167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346"/>
    <x v="343"/>
    <x v="6"/>
    <s v="IMITAS"/>
    <x v="0"/>
    <n v="18000"/>
    <n v="1"/>
    <s v="GSM"/>
    <s v=""/>
    <n v="1"/>
    <n v="1"/>
    <n v="0"/>
    <n v="1"/>
    <n v="0"/>
    <n v="0"/>
    <n v="1"/>
    <n v="0"/>
    <n v="0"/>
    <n v="1"/>
    <n v="0"/>
    <n v="0"/>
    <n v="0"/>
    <n v="0"/>
    <n v="1"/>
    <n v="1"/>
    <n v="1"/>
    <n v="0"/>
    <n v="1"/>
    <n v="1"/>
    <n v="0"/>
    <n v="1"/>
    <n v="1"/>
    <n v="1"/>
    <n v="0"/>
    <n v="0"/>
    <n v="0"/>
    <n v="1"/>
    <n v="1"/>
    <n v="1"/>
    <x v="1"/>
    <n v="1"/>
  </r>
  <r>
    <x v="347"/>
    <x v="344"/>
    <x v="6"/>
    <s v="IMITAS"/>
    <x v="0"/>
    <n v="18000"/>
    <n v="1"/>
    <s v="GSM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2"/>
  </r>
  <r>
    <x v="580"/>
    <x v="597"/>
    <x v="2"/>
    <s v="BAUDMU"/>
    <x v="0"/>
    <n v="15000"/>
    <n v="1"/>
    <s v=""/>
    <s v=""/>
    <n v="1"/>
    <n v="1"/>
    <n v="0"/>
    <n v="0"/>
    <n v="0"/>
    <n v="0"/>
    <n v="1"/>
    <n v="0"/>
    <n v="0"/>
    <n v="0"/>
    <n v="1"/>
    <n v="0"/>
    <n v="0"/>
    <n v="0"/>
    <n v="1"/>
    <n v="0"/>
    <n v="0"/>
    <n v="0"/>
    <n v="1"/>
    <n v="1"/>
    <n v="0"/>
    <n v="0"/>
    <n v="1"/>
    <n v="0"/>
    <n v="0"/>
    <n v="0"/>
    <n v="0"/>
    <n v="1"/>
    <n v="1"/>
    <n v="2"/>
    <x v="1"/>
    <n v="2"/>
  </r>
  <r>
    <x v="348"/>
    <x v="598"/>
    <x v="2"/>
    <s v="BAUDMU"/>
    <x v="2"/>
    <n v="21000"/>
    <n v="1"/>
    <s v=""/>
    <s v=""/>
    <n v="1"/>
    <n v="1"/>
    <n v="1"/>
    <n v="1"/>
    <n v="2"/>
    <n v="0"/>
    <n v="0"/>
    <n v="0"/>
    <n v="1"/>
    <n v="0"/>
    <n v="0"/>
    <n v="0"/>
    <n v="1"/>
    <n v="0"/>
    <n v="2"/>
    <n v="2"/>
    <n v="3"/>
    <n v="2"/>
    <n v="0"/>
    <n v="0"/>
    <n v="1"/>
    <n v="1"/>
    <n v="0"/>
    <n v="0"/>
    <n v="1"/>
    <n v="1"/>
    <n v="1"/>
    <n v="3"/>
    <n v="2"/>
    <n v="3"/>
    <x v="1"/>
    <n v="11"/>
  </r>
  <r>
    <x v="349"/>
    <x v="599"/>
    <x v="2"/>
    <s v="BAUDMU"/>
    <x v="0"/>
    <n v="11000"/>
    <n v="1"/>
    <s v=""/>
    <s v=""/>
    <n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n v="2"/>
    <x v="1"/>
    <n v="4"/>
  </r>
  <r>
    <x v="350"/>
    <x v="347"/>
    <x v="2"/>
    <s v="BAUDMU"/>
    <x v="0"/>
    <n v="11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1"/>
    <n v="11"/>
  </r>
  <r>
    <x v="351"/>
    <x v="600"/>
    <x v="2"/>
    <s v="BAUDMU"/>
    <x v="0"/>
    <n v="21000"/>
    <n v="1"/>
    <s v=""/>
    <s v=""/>
    <n v="1"/>
    <n v="1"/>
    <n v="0"/>
    <n v="0"/>
    <n v="3"/>
    <n v="0"/>
    <n v="0"/>
    <n v="0"/>
    <n v="0"/>
    <n v="0"/>
    <n v="0"/>
    <n v="0"/>
    <n v="0"/>
    <n v="1"/>
    <n v="3"/>
    <n v="0"/>
    <n v="3"/>
    <n v="3"/>
    <n v="0"/>
    <n v="0"/>
    <n v="0"/>
    <n v="0"/>
    <n v="0"/>
    <n v="0"/>
    <n v="0"/>
    <n v="1"/>
    <n v="1"/>
    <n v="3"/>
    <n v="3"/>
    <n v="3"/>
    <x v="1"/>
    <n v="11"/>
  </r>
  <r>
    <x v="352"/>
    <x v="601"/>
    <x v="2"/>
    <s v="BAUDMU"/>
    <x v="0"/>
    <n v="11000"/>
    <n v="1"/>
    <s v=""/>
    <s v=""/>
    <n v="1"/>
    <n v="1"/>
    <n v="0"/>
    <n v="0"/>
    <n v="0"/>
    <n v="0"/>
    <n v="1"/>
    <n v="0"/>
    <n v="1"/>
    <n v="0"/>
    <n v="0"/>
    <n v="0"/>
    <n v="0"/>
    <n v="0"/>
    <n v="1"/>
    <n v="0"/>
    <n v="0"/>
    <n v="0"/>
    <n v="1"/>
    <n v="1"/>
    <n v="1"/>
    <n v="1"/>
    <n v="0"/>
    <n v="0"/>
    <n v="0"/>
    <n v="0"/>
    <n v="0"/>
    <n v="1"/>
    <n v="1"/>
    <n v="2"/>
    <x v="1"/>
    <n v="3"/>
  </r>
  <r>
    <x v="353"/>
    <x v="350"/>
    <x v="13"/>
    <s v="IMITAS"/>
    <x v="3"/>
    <n v="8000"/>
    <n v="1"/>
    <s v="FC"/>
    <s v=""/>
    <n v="1"/>
    <n v="1"/>
    <n v="1"/>
    <n v="1"/>
    <n v="0"/>
    <n v="2"/>
    <n v="1"/>
    <n v="0"/>
    <n v="0"/>
    <n v="0"/>
    <n v="1"/>
    <n v="2"/>
    <n v="0"/>
    <n v="1"/>
    <n v="2"/>
    <n v="2"/>
    <n v="1"/>
    <n v="2"/>
    <n v="3"/>
    <n v="1"/>
    <n v="0"/>
    <n v="0"/>
    <n v="1"/>
    <n v="2"/>
    <n v="2"/>
    <n v="1"/>
    <n v="2"/>
    <n v="3"/>
    <n v="2"/>
    <n v="3"/>
    <x v="1"/>
    <n v="2"/>
  </r>
  <r>
    <x v="581"/>
    <x v="602"/>
    <x v="0"/>
    <s v="AKIGEN"/>
    <x v="0"/>
    <n v="190000"/>
    <n v="1"/>
    <s v="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0"/>
    <n v="0"/>
    <x v="1"/>
    <n v="0"/>
  </r>
  <r>
    <x v="582"/>
    <x v="603"/>
    <x v="2"/>
    <s v="BAUDMU"/>
    <x v="0"/>
    <n v="11000"/>
    <n v="1"/>
    <s v=""/>
    <s v="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1"/>
    <n v="2"/>
    <x v="1"/>
    <n v="5"/>
  </r>
  <r>
    <x v="355"/>
    <x v="352"/>
    <x v="2"/>
    <s v="BAUDMU"/>
    <x v="0"/>
    <n v="11000"/>
    <n v="1"/>
    <s v=""/>
    <s v=""/>
    <n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n v="2"/>
    <x v="1"/>
    <n v="5"/>
  </r>
  <r>
    <x v="583"/>
    <x v="604"/>
    <x v="2"/>
    <s v="BAUDMU"/>
    <x v="0"/>
    <n v="11000"/>
    <n v="1"/>
    <s v="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n v="2"/>
    <x v="1"/>
    <n v="2"/>
  </r>
  <r>
    <x v="356"/>
    <x v="605"/>
    <x v="2"/>
    <s v="BAUDMU"/>
    <x v="3"/>
    <n v="15000"/>
    <n v="1"/>
    <s v="GSM"/>
    <s v=""/>
    <s v="1"/>
    <n v="1"/>
    <n v="1"/>
    <n v="0"/>
    <n v="0"/>
    <n v="1"/>
    <n v="1"/>
    <n v="1"/>
    <n v="3"/>
    <n v="1"/>
    <n v="1"/>
    <n v="0"/>
    <n v="0"/>
    <n v="0"/>
    <n v="3"/>
    <n v="1"/>
    <n v="0"/>
    <n v="1"/>
    <n v="2"/>
    <n v="2"/>
    <n v="4"/>
    <n v="4"/>
    <n v="2"/>
    <n v="1"/>
    <n v="0"/>
    <n v="0"/>
    <n v="1"/>
    <n v="4"/>
    <n v="3"/>
    <n v="4"/>
    <x v="1"/>
    <n v="8"/>
  </r>
  <r>
    <x v="584"/>
    <x v="606"/>
    <x v="0"/>
    <s v="IMITAS"/>
    <x v="0"/>
    <n v="50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1"/>
    <n v="0"/>
  </r>
  <r>
    <x v="358"/>
    <x v="607"/>
    <x v="2"/>
    <s v="BAUDMU"/>
    <x v="1"/>
    <n v="11000"/>
    <n v="1"/>
    <s v="GSM"/>
    <s v=""/>
    <n v="1"/>
    <n v="1"/>
    <n v="2"/>
    <n v="3"/>
    <n v="2"/>
    <n v="4"/>
    <n v="6"/>
    <n v="0"/>
    <n v="3"/>
    <n v="1"/>
    <n v="5"/>
    <n v="6"/>
    <n v="6"/>
    <n v="2"/>
    <n v="6"/>
    <n v="5"/>
    <n v="5"/>
    <n v="6"/>
    <n v="10"/>
    <n v="6"/>
    <n v="3"/>
    <n v="4"/>
    <n v="6"/>
    <n v="7"/>
    <n v="12"/>
    <n v="8"/>
    <n v="4"/>
    <n v="12"/>
    <n v="6"/>
    <n v="12"/>
    <x v="1"/>
    <n v="2"/>
  </r>
  <r>
    <x v="359"/>
    <x v="356"/>
    <x v="13"/>
    <s v="IMITAS"/>
    <x v="0"/>
    <n v="14000"/>
    <n v="1"/>
    <s v="WRG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1"/>
    <n v="2"/>
  </r>
  <r>
    <x v="360"/>
    <x v="357"/>
    <x v="4"/>
    <s v="OLIGEN"/>
    <x v="3"/>
    <n v="37500"/>
    <n v="3"/>
    <s v="HKJ"/>
    <s v=""/>
    <n v="1"/>
    <n v="1"/>
    <n v="2"/>
    <n v="1"/>
    <n v="3"/>
    <n v="3"/>
    <n v="0"/>
    <n v="1"/>
    <n v="3"/>
    <n v="0"/>
    <n v="2"/>
    <n v="3"/>
    <n v="2"/>
    <n v="1"/>
    <n v="3"/>
    <n v="3"/>
    <n v="4"/>
    <n v="6"/>
    <n v="3"/>
    <n v="1"/>
    <n v="4"/>
    <n v="3"/>
    <n v="2"/>
    <n v="3"/>
    <n v="5"/>
    <n v="3"/>
    <n v="3"/>
    <n v="6"/>
    <n v="3"/>
    <n v="6"/>
    <x v="1"/>
    <n v="9"/>
  </r>
  <r>
    <x v="361"/>
    <x v="358"/>
    <x v="4"/>
    <s v="ORISIN"/>
    <x v="3"/>
    <n v="14000"/>
    <n v="2"/>
    <s v="GSM"/>
    <s v=""/>
    <n v="1"/>
    <n v="1"/>
    <n v="2"/>
    <n v="3"/>
    <n v="1"/>
    <n v="4"/>
    <n v="0"/>
    <n v="0"/>
    <n v="1"/>
    <n v="1"/>
    <n v="1"/>
    <n v="3"/>
    <n v="2"/>
    <n v="0"/>
    <n v="4"/>
    <n v="5"/>
    <n v="4"/>
    <n v="5"/>
    <n v="4"/>
    <n v="0"/>
    <n v="1"/>
    <n v="2"/>
    <n v="2"/>
    <n v="4"/>
    <n v="5"/>
    <n v="2"/>
    <n v="2"/>
    <n v="5"/>
    <n v="4"/>
    <n v="5"/>
    <x v="1"/>
    <n v="3"/>
  </r>
  <r>
    <x v="362"/>
    <x v="359"/>
    <x v="4"/>
    <s v="OLIGEN"/>
    <x v="3"/>
    <n v="38500"/>
    <n v="1"/>
    <s v="HKJ"/>
    <s v=""/>
    <n v="1"/>
    <n v="6"/>
    <n v="2"/>
    <n v="4"/>
    <n v="2"/>
    <n v="3"/>
    <n v="1"/>
    <n v="0"/>
    <n v="3"/>
    <n v="2"/>
    <n v="1"/>
    <n v="3"/>
    <n v="2"/>
    <n v="0"/>
    <n v="4"/>
    <n v="6"/>
    <n v="6"/>
    <n v="5"/>
    <n v="4"/>
    <n v="1"/>
    <n v="3"/>
    <n v="5"/>
    <n v="3"/>
    <n v="5"/>
    <n v="5"/>
    <n v="2"/>
    <n v="2"/>
    <n v="6"/>
    <n v="4"/>
    <n v="6"/>
    <x v="1"/>
    <n v="6"/>
  </r>
  <r>
    <x v="363"/>
    <x v="360"/>
    <x v="1"/>
    <s v="ORISIN"/>
    <x v="0"/>
    <n v="201500"/>
    <n v="1"/>
    <s v="HKJ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1"/>
    <n v="2"/>
  </r>
  <r>
    <x v="585"/>
    <x v="608"/>
    <x v="0"/>
    <s v="IMITAS"/>
    <x v="0"/>
    <n v="25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1"/>
    <n v="0"/>
  </r>
  <r>
    <x v="364"/>
    <x v="609"/>
    <x v="9"/>
    <s v="IMITAS"/>
    <x v="0"/>
    <n v="15000"/>
    <n v="1"/>
    <s v="BLJ"/>
    <s v="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1"/>
    <n v="2"/>
    <x v="1"/>
    <n v="1"/>
  </r>
  <r>
    <x v="366"/>
    <x v="363"/>
    <x v="6"/>
    <s v="VARIAS"/>
    <x v="2"/>
    <n v="11000"/>
    <n v="1"/>
    <s v="HKJ"/>
    <s v=""/>
    <s v="1"/>
    <n v="1"/>
    <n v="1"/>
    <n v="1"/>
    <n v="1"/>
    <n v="0"/>
    <n v="1"/>
    <n v="0"/>
    <n v="1"/>
    <n v="0"/>
    <n v="0"/>
    <n v="0"/>
    <n v="0"/>
    <n v="0"/>
    <n v="1"/>
    <n v="2"/>
    <n v="2"/>
    <n v="1"/>
    <n v="1"/>
    <n v="1"/>
    <n v="1"/>
    <n v="1"/>
    <n v="0"/>
    <n v="0"/>
    <n v="0"/>
    <n v="0"/>
    <n v="1"/>
    <n v="2"/>
    <n v="1"/>
    <n v="2"/>
    <x v="1"/>
    <n v="2"/>
  </r>
  <r>
    <x v="586"/>
    <x v="610"/>
    <x v="0"/>
    <s v="IMITAS"/>
    <x v="0"/>
    <n v="36500"/>
    <n v="1"/>
    <s v="GSM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367"/>
    <x v="611"/>
    <x v="9"/>
    <s v="IMITAS"/>
    <x v="0"/>
    <n v="15000"/>
    <n v="1"/>
    <s v=""/>
    <s v=""/>
    <n v="1"/>
    <n v="1"/>
    <n v="0"/>
    <n v="0"/>
    <n v="0"/>
    <n v="0"/>
    <n v="0"/>
    <n v="1"/>
    <n v="0"/>
    <n v="1"/>
    <n v="0"/>
    <n v="0"/>
    <n v="0"/>
    <n v="0"/>
    <n v="1"/>
    <n v="0"/>
    <n v="0"/>
    <n v="0"/>
    <n v="0"/>
    <n v="1"/>
    <n v="1"/>
    <n v="1"/>
    <n v="1"/>
    <n v="1"/>
    <n v="0"/>
    <n v="0"/>
    <n v="0"/>
    <n v="1"/>
    <n v="1"/>
    <n v="2"/>
    <x v="1"/>
    <n v="1"/>
  </r>
  <r>
    <x v="368"/>
    <x v="612"/>
    <x v="9"/>
    <s v="IMITAS"/>
    <x v="3"/>
    <n v="17000"/>
    <n v="1"/>
    <s v="GSM"/>
    <s v=""/>
    <n v="1"/>
    <n v="1"/>
    <n v="1"/>
    <n v="0"/>
    <n v="0"/>
    <n v="0"/>
    <n v="3"/>
    <n v="2"/>
    <n v="2"/>
    <n v="2"/>
    <n v="0"/>
    <n v="1"/>
    <n v="0"/>
    <n v="1"/>
    <n v="3"/>
    <n v="1"/>
    <n v="0"/>
    <n v="0"/>
    <n v="3"/>
    <n v="5"/>
    <n v="4"/>
    <n v="4"/>
    <n v="2"/>
    <n v="3"/>
    <n v="1"/>
    <n v="1"/>
    <n v="2"/>
    <n v="5"/>
    <n v="3"/>
    <n v="5"/>
    <x v="1"/>
    <n v="3"/>
  </r>
  <r>
    <x v="587"/>
    <x v="613"/>
    <x v="9"/>
    <s v="IMITAS"/>
    <x v="0"/>
    <n v="35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1"/>
    <n v="0"/>
  </r>
  <r>
    <x v="369"/>
    <x v="614"/>
    <x v="9"/>
    <s v="IMITAS"/>
    <x v="3"/>
    <n v="25000"/>
    <n v="1"/>
    <s v="GSM"/>
    <s v=""/>
    <n v="1"/>
    <n v="1"/>
    <n v="0"/>
    <n v="0"/>
    <n v="2"/>
    <n v="1"/>
    <n v="1"/>
    <n v="1"/>
    <n v="3"/>
    <n v="0"/>
    <n v="2"/>
    <n v="1"/>
    <n v="2"/>
    <n v="0"/>
    <n v="3"/>
    <n v="0"/>
    <n v="2"/>
    <n v="3"/>
    <n v="2"/>
    <n v="2"/>
    <n v="4"/>
    <n v="3"/>
    <n v="2"/>
    <n v="1"/>
    <n v="3"/>
    <n v="2"/>
    <n v="0"/>
    <n v="4"/>
    <n v="3"/>
    <n v="4"/>
    <x v="1"/>
    <n v="4"/>
  </r>
  <r>
    <x v="370"/>
    <x v="367"/>
    <x v="4"/>
    <s v="IMITAS"/>
    <x v="3"/>
    <n v="9500"/>
    <n v="1"/>
    <s v="HKJ"/>
    <s v=""/>
    <n v="1"/>
    <n v="1"/>
    <n v="1"/>
    <n v="4"/>
    <n v="1"/>
    <n v="2"/>
    <n v="1"/>
    <n v="0"/>
    <n v="2"/>
    <n v="3"/>
    <n v="5"/>
    <n v="1"/>
    <n v="2"/>
    <n v="3"/>
    <n v="5"/>
    <n v="5"/>
    <n v="5"/>
    <n v="3"/>
    <n v="3"/>
    <n v="1"/>
    <n v="2"/>
    <n v="5"/>
    <n v="8"/>
    <n v="4"/>
    <n v="3"/>
    <n v="5"/>
    <n v="4"/>
    <n v="8"/>
    <n v="5"/>
    <n v="8"/>
    <x v="1"/>
    <n v="6"/>
  </r>
  <r>
    <x v="371"/>
    <x v="368"/>
    <x v="4"/>
    <s v="IMITAS"/>
    <x v="1"/>
    <n v="5500"/>
    <n v="1"/>
    <s v="HKJ"/>
    <s v=""/>
    <n v="1"/>
    <n v="1"/>
    <n v="5"/>
    <n v="4"/>
    <n v="5"/>
    <n v="6"/>
    <n v="3"/>
    <n v="3"/>
    <n v="11"/>
    <n v="6"/>
    <n v="11"/>
    <n v="6"/>
    <n v="5"/>
    <n v="7"/>
    <n v="11"/>
    <n v="9"/>
    <n v="9"/>
    <n v="11"/>
    <n v="9"/>
    <n v="6"/>
    <n v="14"/>
    <n v="17"/>
    <n v="17"/>
    <n v="12"/>
    <n v="11"/>
    <n v="12"/>
    <n v="12"/>
    <n v="17"/>
    <n v="11"/>
    <n v="17"/>
    <x v="1"/>
    <n v="25"/>
  </r>
  <r>
    <x v="374"/>
    <x v="371"/>
    <x v="3"/>
    <s v="BAUDMU"/>
    <x v="0"/>
    <n v="900"/>
    <n v="2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1"/>
    <n v="5"/>
  </r>
  <r>
    <x v="376"/>
    <x v="373"/>
    <x v="3"/>
    <s v="BAUDMU"/>
    <x v="0"/>
    <n v="400"/>
    <n v="10"/>
    <s v="GSM"/>
    <s v=""/>
    <n v="1"/>
    <n v="1"/>
    <n v="0"/>
    <n v="0"/>
    <n v="0"/>
    <n v="0"/>
    <n v="0"/>
    <n v="0"/>
    <n v="2"/>
    <n v="0"/>
    <n v="0"/>
    <n v="0"/>
    <n v="2"/>
    <n v="0"/>
    <n v="2"/>
    <n v="0"/>
    <n v="0"/>
    <n v="0"/>
    <n v="0"/>
    <n v="0"/>
    <n v="2"/>
    <n v="2"/>
    <n v="0"/>
    <n v="0"/>
    <n v="2"/>
    <n v="2"/>
    <n v="0"/>
    <n v="2"/>
    <n v="2"/>
    <n v="2"/>
    <x v="1"/>
    <n v="22"/>
  </r>
  <r>
    <x v="588"/>
    <x v="615"/>
    <x v="0"/>
    <s v="IMITAS"/>
    <x v="0"/>
    <n v="123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1"/>
    <n v="0"/>
  </r>
  <r>
    <x v="589"/>
    <x v="616"/>
    <x v="6"/>
    <s v="NOSTOK"/>
    <x v="0"/>
    <n v="12000"/>
    <n v="1"/>
    <s v="AJ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1"/>
    <n v="0"/>
  </r>
  <r>
    <x v="590"/>
    <x v="617"/>
    <x v="6"/>
    <s v="IMITAS"/>
    <x v="0"/>
    <n v="12000"/>
    <n v="1"/>
    <s v="GSM"/>
    <s v=""/>
    <s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n v="2"/>
    <x v="1"/>
    <n v="2"/>
  </r>
  <r>
    <x v="381"/>
    <x v="378"/>
    <x v="1"/>
    <s v="IMITAS"/>
    <x v="0"/>
    <n v="2500"/>
    <n v="1"/>
    <s v="GS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2"/>
    <x v="1"/>
    <n v="2"/>
  </r>
  <r>
    <x v="382"/>
    <x v="379"/>
    <x v="2"/>
    <s v="IMITAS"/>
    <x v="0"/>
    <n v="28000"/>
    <n v="1"/>
    <s v="GSM"/>
    <s v=""/>
    <n v="1"/>
    <n v="1"/>
    <n v="0"/>
    <n v="0"/>
    <n v="0"/>
    <n v="0"/>
    <n v="0"/>
    <n v="0"/>
    <n v="0"/>
    <n v="1"/>
    <n v="1"/>
    <n v="0"/>
    <n v="0"/>
    <n v="0"/>
    <n v="1"/>
    <n v="0"/>
    <n v="0"/>
    <n v="0"/>
    <n v="0"/>
    <n v="0"/>
    <n v="0"/>
    <n v="1"/>
    <n v="2"/>
    <n v="1"/>
    <n v="0"/>
    <n v="0"/>
    <n v="0"/>
    <n v="2"/>
    <n v="1"/>
    <n v="2"/>
    <x v="1"/>
    <n v="1"/>
  </r>
  <r>
    <x v="383"/>
    <x v="380"/>
    <x v="2"/>
    <s v="IMITAS"/>
    <x v="0"/>
    <n v="12500"/>
    <n v="1"/>
    <s v="HKJ"/>
    <s v=""/>
    <n v="1"/>
    <n v="1"/>
    <n v="0"/>
    <n v="0"/>
    <n v="0"/>
    <n v="0"/>
    <n v="0"/>
    <n v="0"/>
    <n v="1"/>
    <n v="0"/>
    <n v="0"/>
    <n v="0"/>
    <n v="1"/>
    <n v="1"/>
    <n v="1"/>
    <n v="0"/>
    <n v="0"/>
    <n v="0"/>
    <n v="0"/>
    <n v="0"/>
    <n v="1"/>
    <n v="1"/>
    <n v="0"/>
    <n v="0"/>
    <n v="1"/>
    <n v="2"/>
    <n v="1"/>
    <n v="2"/>
    <n v="1"/>
    <n v="2"/>
    <x v="1"/>
    <n v="4"/>
  </r>
  <r>
    <x v="384"/>
    <x v="381"/>
    <x v="5"/>
    <s v="IMITAS"/>
    <x v="3"/>
    <n v="5000"/>
    <n v="1"/>
    <s v="GSM"/>
    <s v=""/>
    <n v="1"/>
    <n v="1"/>
    <n v="0"/>
    <n v="0"/>
    <n v="0"/>
    <n v="2"/>
    <n v="3"/>
    <n v="1"/>
    <n v="3"/>
    <n v="0"/>
    <n v="3"/>
    <n v="6"/>
    <n v="3"/>
    <n v="1"/>
    <n v="6"/>
    <n v="0"/>
    <n v="0"/>
    <n v="2"/>
    <n v="5"/>
    <n v="4"/>
    <n v="4"/>
    <n v="3"/>
    <n v="3"/>
    <n v="6"/>
    <n v="9"/>
    <n v="4"/>
    <n v="1"/>
    <n v="9"/>
    <n v="6"/>
    <n v="9"/>
    <x v="1"/>
    <n v="10"/>
  </r>
  <r>
    <x v="385"/>
    <x v="382"/>
    <x v="5"/>
    <s v="IMITAS"/>
    <x v="0"/>
    <n v="1500"/>
    <n v="1"/>
    <s v="GSM"/>
    <s v=""/>
    <n v="1"/>
    <n v="1"/>
    <n v="0"/>
    <n v="0"/>
    <n v="0"/>
    <n v="0"/>
    <n v="0"/>
    <n v="0"/>
    <n v="5"/>
    <n v="2"/>
    <n v="0"/>
    <n v="0"/>
    <n v="0"/>
    <n v="0"/>
    <n v="5"/>
    <n v="0"/>
    <n v="0"/>
    <n v="0"/>
    <n v="0"/>
    <n v="0"/>
    <n v="5"/>
    <n v="7"/>
    <n v="2"/>
    <n v="2"/>
    <n v="0"/>
    <n v="0"/>
    <n v="0"/>
    <n v="7"/>
    <n v="5"/>
    <n v="24"/>
    <x v="1"/>
    <n v="14"/>
  </r>
  <r>
    <x v="386"/>
    <x v="383"/>
    <x v="5"/>
    <s v="IMITAS"/>
    <x v="3"/>
    <n v="2000"/>
    <n v="1"/>
    <s v="GSM"/>
    <s v=""/>
    <n v="1"/>
    <n v="1"/>
    <n v="0"/>
    <n v="0"/>
    <n v="2"/>
    <n v="3"/>
    <n v="5"/>
    <n v="4"/>
    <n v="5"/>
    <n v="3"/>
    <n v="2"/>
    <n v="2"/>
    <n v="4"/>
    <n v="7"/>
    <n v="7"/>
    <n v="0"/>
    <n v="2"/>
    <n v="5"/>
    <n v="8"/>
    <n v="9"/>
    <n v="9"/>
    <n v="8"/>
    <n v="5"/>
    <n v="5"/>
    <n v="6"/>
    <n v="11"/>
    <n v="7"/>
    <n v="11"/>
    <n v="7"/>
    <n v="36"/>
    <x v="1"/>
    <n v="13"/>
  </r>
  <r>
    <x v="591"/>
    <x v="618"/>
    <x v="6"/>
    <s v="IMITAS"/>
    <x v="0"/>
    <n v="1000"/>
    <n v="1"/>
    <s v="GSM"/>
    <s v=""/>
    <n v="1"/>
    <n v="1"/>
    <n v="0"/>
    <n v="0"/>
    <n v="1"/>
    <n v="0"/>
    <n v="0"/>
    <n v="0"/>
    <n v="0"/>
    <n v="0"/>
    <n v="0"/>
    <n v="0"/>
    <n v="0"/>
    <n v="2"/>
    <n v="2"/>
    <n v="0"/>
    <n v="1"/>
    <n v="1"/>
    <n v="0"/>
    <n v="0"/>
    <n v="0"/>
    <n v="0"/>
    <n v="0"/>
    <n v="0"/>
    <n v="0"/>
    <n v="2"/>
    <n v="2"/>
    <n v="2"/>
    <n v="2"/>
    <n v="2"/>
    <x v="1"/>
    <n v="7"/>
  </r>
  <r>
    <x v="387"/>
    <x v="384"/>
    <x v="6"/>
    <s v="IMITAS"/>
    <x v="0"/>
    <n v="750"/>
    <n v="1"/>
    <s v="HKJ"/>
    <s v=""/>
    <n v="1"/>
    <n v="1"/>
    <n v="0"/>
    <n v="0"/>
    <n v="1"/>
    <n v="0"/>
    <n v="0"/>
    <n v="1"/>
    <n v="0"/>
    <n v="0"/>
    <n v="0"/>
    <n v="0"/>
    <n v="0"/>
    <n v="2"/>
    <n v="2"/>
    <n v="0"/>
    <n v="1"/>
    <n v="1"/>
    <n v="0"/>
    <n v="1"/>
    <n v="1"/>
    <n v="0"/>
    <n v="0"/>
    <n v="0"/>
    <n v="0"/>
    <n v="2"/>
    <n v="2"/>
    <n v="2"/>
    <n v="2"/>
    <n v="2"/>
    <x v="1"/>
    <n v="1"/>
  </r>
  <r>
    <x v="388"/>
    <x v="385"/>
    <x v="6"/>
    <s v="IMITAS"/>
    <x v="0"/>
    <n v="1000"/>
    <n v="1"/>
    <s v="GSM"/>
    <s v=""/>
    <n v="1"/>
    <n v="1"/>
    <n v="0"/>
    <n v="0"/>
    <n v="0"/>
    <n v="1"/>
    <n v="2"/>
    <n v="0"/>
    <n v="0"/>
    <n v="1"/>
    <n v="0"/>
    <n v="0"/>
    <n v="0"/>
    <n v="0"/>
    <n v="2"/>
    <n v="0"/>
    <n v="0"/>
    <n v="1"/>
    <n v="3"/>
    <n v="2"/>
    <n v="0"/>
    <n v="1"/>
    <n v="1"/>
    <n v="1"/>
    <n v="0"/>
    <n v="0"/>
    <n v="0"/>
    <n v="3"/>
    <n v="2"/>
    <n v="3"/>
    <x v="1"/>
    <n v="4"/>
  </r>
  <r>
    <x v="592"/>
    <x v="619"/>
    <x v="0"/>
    <s v="IMITAS"/>
    <x v="0"/>
    <n v="10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1"/>
    <n v="0"/>
  </r>
  <r>
    <x v="389"/>
    <x v="620"/>
    <x v="6"/>
    <s v="IMITAS"/>
    <x v="0"/>
    <n v="13000"/>
    <n v="1"/>
    <s v="GSM"/>
    <s v=""/>
    <s v="1"/>
    <n v="1"/>
    <n v="0"/>
    <n v="0"/>
    <n v="0"/>
    <n v="1"/>
    <n v="0"/>
    <n v="0"/>
    <n v="1"/>
    <n v="0"/>
    <n v="0"/>
    <n v="0"/>
    <n v="1"/>
    <n v="0"/>
    <n v="1"/>
    <n v="0"/>
    <n v="0"/>
    <n v="1"/>
    <n v="1"/>
    <n v="0"/>
    <n v="1"/>
    <n v="1"/>
    <n v="0"/>
    <n v="0"/>
    <n v="1"/>
    <n v="1"/>
    <n v="0"/>
    <n v="1"/>
    <n v="1"/>
    <n v="2"/>
    <x v="1"/>
    <n v="2"/>
  </r>
  <r>
    <x v="390"/>
    <x v="387"/>
    <x v="2"/>
    <s v="IMITAS"/>
    <x v="3"/>
    <n v="19500"/>
    <n v="1"/>
    <s v="SWM"/>
    <s v=""/>
    <s v="1"/>
    <n v="1"/>
    <n v="1"/>
    <n v="1"/>
    <n v="0"/>
    <n v="0"/>
    <n v="1"/>
    <n v="0"/>
    <n v="2"/>
    <n v="1"/>
    <n v="0"/>
    <n v="0"/>
    <n v="0"/>
    <n v="1"/>
    <n v="2"/>
    <n v="2"/>
    <n v="1"/>
    <n v="0"/>
    <n v="1"/>
    <n v="1"/>
    <n v="2"/>
    <n v="3"/>
    <n v="1"/>
    <n v="1"/>
    <n v="0"/>
    <n v="1"/>
    <n v="2"/>
    <n v="3"/>
    <n v="2"/>
    <n v="3"/>
    <x v="1"/>
    <n v="1"/>
  </r>
  <r>
    <x v="391"/>
    <x v="388"/>
    <x v="2"/>
    <s v="IMITAS"/>
    <x v="3"/>
    <n v="12500"/>
    <n v="1"/>
    <s v="HKJ"/>
    <s v=""/>
    <n v="1"/>
    <n v="1"/>
    <n v="3"/>
    <n v="1"/>
    <n v="1"/>
    <n v="0"/>
    <n v="0"/>
    <n v="0"/>
    <n v="1"/>
    <n v="0"/>
    <n v="1"/>
    <n v="0"/>
    <n v="0"/>
    <n v="1"/>
    <n v="3"/>
    <n v="4"/>
    <n v="2"/>
    <n v="1"/>
    <n v="0"/>
    <n v="0"/>
    <n v="1"/>
    <n v="1"/>
    <n v="1"/>
    <n v="0"/>
    <n v="0"/>
    <n v="1"/>
    <n v="4"/>
    <n v="4"/>
    <n v="3"/>
    <n v="4"/>
    <x v="1"/>
    <n v="7"/>
  </r>
  <r>
    <x v="394"/>
    <x v="391"/>
    <x v="11"/>
    <s v="IMITAS"/>
    <x v="1"/>
    <n v="177.5"/>
    <n v="1"/>
    <s v="GSM"/>
    <s v=""/>
    <n v="1"/>
    <n v="100"/>
    <n v="10"/>
    <n v="22"/>
    <n v="22"/>
    <n v="31"/>
    <n v="16"/>
    <n v="6"/>
    <n v="10"/>
    <n v="11"/>
    <n v="6"/>
    <n v="5"/>
    <n v="2"/>
    <n v="3"/>
    <n v="31"/>
    <n v="32"/>
    <n v="44"/>
    <n v="53"/>
    <n v="47"/>
    <n v="22"/>
    <n v="16"/>
    <n v="21"/>
    <n v="17"/>
    <n v="16"/>
    <n v="7"/>
    <n v="5"/>
    <n v="13"/>
    <n v="53"/>
    <n v="31"/>
    <n v="53"/>
    <x v="1"/>
    <n v="118"/>
  </r>
  <r>
    <x v="395"/>
    <x v="392"/>
    <x v="6"/>
    <s v="AKIGEN"/>
    <x v="3"/>
    <n v="195920"/>
    <n v="1"/>
    <s v="NSA"/>
    <s v="NSA"/>
    <s v="1"/>
    <n v="1"/>
    <n v="2"/>
    <n v="1"/>
    <n v="1"/>
    <n v="1"/>
    <n v="2"/>
    <n v="2"/>
    <n v="2"/>
    <n v="2"/>
    <n v="3"/>
    <n v="1"/>
    <n v="1"/>
    <n v="0"/>
    <n v="3"/>
    <n v="3"/>
    <n v="2"/>
    <n v="2"/>
    <n v="3"/>
    <n v="4"/>
    <n v="4"/>
    <n v="4"/>
    <n v="5"/>
    <n v="3"/>
    <n v="2"/>
    <n v="1"/>
    <n v="2"/>
    <n v="5"/>
    <n v="3"/>
    <n v="5"/>
    <x v="1"/>
    <n v="10"/>
  </r>
  <r>
    <x v="593"/>
    <x v="621"/>
    <x v="0"/>
    <s v="AKIGEN"/>
    <x v="0"/>
    <n v="310000"/>
    <n v="1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1"/>
    <n v="0"/>
  </r>
  <r>
    <x v="399"/>
    <x v="396"/>
    <x v="1"/>
    <s v="ORISIN"/>
    <x v="0"/>
    <n v="19500"/>
    <n v="1"/>
    <s v="SLT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1"/>
    <n v="1"/>
  </r>
  <r>
    <x v="594"/>
    <x v="622"/>
    <x v="1"/>
    <s v="ORISIN"/>
    <x v="0"/>
    <n v="38000"/>
    <n v="1"/>
    <s v="SLT"/>
    <s v="NSA"/>
    <n v="1"/>
    <n v="1"/>
    <n v="0"/>
    <n v="0"/>
    <n v="0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0"/>
    <n v="1"/>
    <n v="1"/>
    <n v="1"/>
    <x v="1"/>
    <n v="4"/>
  </r>
  <r>
    <x v="400"/>
    <x v="397"/>
    <x v="1"/>
    <s v="ORISIN"/>
    <x v="0"/>
    <n v="21730"/>
    <n v="1"/>
    <s v="GSM"/>
    <s v="NSA"/>
    <n v="1"/>
    <n v="1"/>
    <n v="0"/>
    <n v="0"/>
    <n v="0"/>
    <n v="0"/>
    <n v="2"/>
    <n v="0"/>
    <n v="0"/>
    <n v="4"/>
    <n v="0"/>
    <n v="0"/>
    <n v="0"/>
    <n v="0"/>
    <n v="4"/>
    <n v="0"/>
    <n v="0"/>
    <n v="0"/>
    <n v="2"/>
    <n v="2"/>
    <n v="0"/>
    <n v="4"/>
    <n v="4"/>
    <n v="4"/>
    <n v="0"/>
    <n v="0"/>
    <n v="0"/>
    <n v="4"/>
    <n v="4"/>
    <n v="4"/>
    <x v="1"/>
    <n v="0"/>
  </r>
  <r>
    <x v="401"/>
    <x v="398"/>
    <x v="1"/>
    <s v="ORISIN"/>
    <x v="0"/>
    <n v="28000"/>
    <n v="1"/>
    <s v="GSM"/>
    <s v="NSA"/>
    <s v="1"/>
    <n v="1"/>
    <n v="0"/>
    <n v="0"/>
    <n v="1"/>
    <n v="0"/>
    <n v="0"/>
    <n v="0"/>
    <n v="0"/>
    <n v="0"/>
    <n v="0"/>
    <n v="0"/>
    <n v="2"/>
    <n v="0"/>
    <n v="2"/>
    <n v="0"/>
    <n v="1"/>
    <n v="1"/>
    <n v="0"/>
    <n v="0"/>
    <n v="0"/>
    <n v="0"/>
    <n v="0"/>
    <n v="0"/>
    <n v="2"/>
    <n v="2"/>
    <n v="0"/>
    <n v="2"/>
    <n v="2"/>
    <n v="2"/>
    <x v="1"/>
    <n v="0"/>
  </r>
  <r>
    <x v="403"/>
    <x v="400"/>
    <x v="13"/>
    <s v="IMITAS"/>
    <x v="1"/>
    <n v="3670"/>
    <n v="1"/>
    <s v=""/>
    <s v=""/>
    <n v="1"/>
    <n v="1"/>
    <n v="46"/>
    <n v="50"/>
    <n v="47"/>
    <n v="75"/>
    <n v="68"/>
    <n v="33"/>
    <n v="58"/>
    <n v="51"/>
    <n v="38"/>
    <n v="46"/>
    <n v="39"/>
    <n v="35"/>
    <n v="75"/>
    <n v="96"/>
    <n v="97"/>
    <n v="122"/>
    <n v="143"/>
    <n v="101"/>
    <n v="91"/>
    <n v="109"/>
    <n v="89"/>
    <n v="97"/>
    <n v="85"/>
    <n v="74"/>
    <n v="81"/>
    <n v="143"/>
    <n v="75"/>
    <n v="143"/>
    <x v="1"/>
    <n v="70"/>
  </r>
  <r>
    <x v="406"/>
    <x v="403"/>
    <x v="6"/>
    <s v="IMITAS"/>
    <x v="3"/>
    <n v="3500"/>
    <n v="1"/>
    <s v="GSM"/>
    <s v=""/>
    <n v="1"/>
    <n v="15"/>
    <n v="3"/>
    <n v="0"/>
    <n v="2.5"/>
    <n v="0.5"/>
    <n v="1"/>
    <n v="0"/>
    <n v="1"/>
    <n v="3"/>
    <n v="4"/>
    <n v="1"/>
    <n v="0"/>
    <n v="1"/>
    <n v="4"/>
    <n v="3"/>
    <n v="2.5"/>
    <n v="3"/>
    <n v="1.5"/>
    <n v="1"/>
    <n v="1"/>
    <n v="4"/>
    <n v="7"/>
    <n v="4"/>
    <n v="1"/>
    <n v="1"/>
    <n v="4"/>
    <n v="7"/>
    <n v="4"/>
    <n v="7"/>
    <x v="1"/>
    <n v="2"/>
  </r>
  <r>
    <x v="407"/>
    <x v="404"/>
    <x v="3"/>
    <s v="IMITAS"/>
    <x v="2"/>
    <n v="1500"/>
    <n v="1"/>
    <s v="NPM"/>
    <s v=""/>
    <n v="1"/>
    <n v="1"/>
    <n v="0"/>
    <n v="0"/>
    <n v="0"/>
    <n v="3"/>
    <n v="0"/>
    <n v="0"/>
    <n v="0"/>
    <n v="0"/>
    <n v="3"/>
    <n v="0"/>
    <n v="1"/>
    <n v="0"/>
    <n v="3"/>
    <n v="0"/>
    <n v="0"/>
    <n v="3"/>
    <n v="3"/>
    <n v="0"/>
    <n v="0"/>
    <n v="0"/>
    <n v="3"/>
    <n v="0"/>
    <n v="1"/>
    <n v="1"/>
    <n v="0"/>
    <n v="3"/>
    <n v="3"/>
    <n v="3"/>
    <x v="1"/>
    <n v="2"/>
  </r>
  <r>
    <x v="595"/>
    <x v="623"/>
    <x v="3"/>
    <s v="IMITAS"/>
    <x v="0"/>
    <n v="2000"/>
    <n v="1"/>
    <s v="NPM"/>
    <s v=""/>
    <s v="1"/>
    <n v="1"/>
    <n v="0"/>
    <n v="0"/>
    <n v="2"/>
    <n v="0"/>
    <n v="0"/>
    <n v="0"/>
    <n v="0"/>
    <n v="0"/>
    <n v="2"/>
    <n v="0"/>
    <n v="0"/>
    <n v="0"/>
    <n v="2"/>
    <n v="0"/>
    <n v="2"/>
    <n v="2"/>
    <n v="0"/>
    <n v="0"/>
    <n v="0"/>
    <n v="0"/>
    <n v="2"/>
    <n v="0"/>
    <n v="0"/>
    <n v="0"/>
    <n v="0"/>
    <n v="2"/>
    <n v="2"/>
    <n v="2"/>
    <x v="1"/>
    <n v="6"/>
  </r>
  <r>
    <x v="596"/>
    <x v="624"/>
    <x v="0"/>
    <s v="IMITAS"/>
    <x v="0"/>
    <n v="7500"/>
    <n v="1"/>
    <s v="N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0"/>
    <n v="0"/>
    <x v="1"/>
    <n v="0"/>
  </r>
  <r>
    <x v="410"/>
    <x v="407"/>
    <x v="5"/>
    <s v="IMITAS"/>
    <x v="0"/>
    <n v="7000"/>
    <n v="1"/>
    <s v="GSM"/>
    <s v=""/>
    <s v="1"/>
    <n v="1"/>
    <n v="0"/>
    <n v="0"/>
    <n v="0"/>
    <n v="0"/>
    <n v="0"/>
    <n v="1"/>
    <n v="0"/>
    <n v="0"/>
    <n v="0"/>
    <n v="0"/>
    <n v="1"/>
    <n v="0"/>
    <n v="1"/>
    <n v="0"/>
    <n v="0"/>
    <n v="0"/>
    <n v="0"/>
    <n v="1"/>
    <n v="1"/>
    <n v="0"/>
    <n v="0"/>
    <n v="0"/>
    <n v="1"/>
    <n v="1"/>
    <n v="0"/>
    <n v="1"/>
    <n v="1"/>
    <n v="2"/>
    <x v="1"/>
    <n v="1"/>
  </r>
  <r>
    <x v="411"/>
    <x v="408"/>
    <x v="5"/>
    <s v="IMITAS"/>
    <x v="0"/>
    <n v="6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2"/>
    <x v="1"/>
    <n v="0"/>
  </r>
  <r>
    <x v="597"/>
    <x v="625"/>
    <x v="14"/>
    <s v="KTNMNM"/>
    <x v="3"/>
    <n v="1833.81775724152"/>
    <n v="1"/>
    <s v="SHP"/>
    <s v=""/>
    <s v="1"/>
    <n v="1"/>
    <n v="7"/>
    <n v="4"/>
    <n v="0"/>
    <n v="0"/>
    <n v="0"/>
    <n v="0"/>
    <n v="0"/>
    <n v="0"/>
    <n v="0"/>
    <n v="0"/>
    <n v="0"/>
    <n v="0"/>
    <n v="7"/>
    <n v="11"/>
    <n v="4"/>
    <n v="0"/>
    <n v="0"/>
    <n v="0"/>
    <n v="0"/>
    <n v="0"/>
    <n v="0"/>
    <n v="0"/>
    <n v="0"/>
    <n v="0"/>
    <n v="7"/>
    <n v="11"/>
    <n v="7"/>
    <n v="11"/>
    <x v="1"/>
    <n v="0"/>
  </r>
  <r>
    <x v="412"/>
    <x v="409"/>
    <x v="14"/>
    <s v="KTNMNM"/>
    <x v="2"/>
    <n v="550"/>
    <n v="1"/>
    <s v="JKS"/>
    <s v=""/>
    <n v="1"/>
    <n v="1"/>
    <n v="0"/>
    <n v="0"/>
    <n v="0"/>
    <n v="0"/>
    <n v="0"/>
    <n v="1"/>
    <n v="0"/>
    <n v="1"/>
    <n v="2"/>
    <n v="0"/>
    <n v="1"/>
    <n v="0"/>
    <n v="2"/>
    <n v="0"/>
    <n v="0"/>
    <n v="0"/>
    <n v="0"/>
    <n v="1"/>
    <n v="1"/>
    <n v="1"/>
    <n v="3"/>
    <n v="1"/>
    <n v="1"/>
    <n v="1"/>
    <n v="0"/>
    <n v="3"/>
    <n v="2"/>
    <n v="3"/>
    <x v="1"/>
    <n v="12"/>
  </r>
  <r>
    <x v="598"/>
    <x v="626"/>
    <x v="14"/>
    <s v="KTNMNM"/>
    <x v="1"/>
    <n v="2833.61548913869"/>
    <n v="1"/>
    <s v="JKS"/>
    <s v=""/>
    <n v="1"/>
    <n v="1"/>
    <n v="8"/>
    <n v="2"/>
    <n v="8"/>
    <n v="22"/>
    <n v="24"/>
    <n v="1"/>
    <n v="0"/>
    <n v="0"/>
    <n v="0"/>
    <n v="8"/>
    <n v="23"/>
    <n v="5"/>
    <n v="24"/>
    <n v="10"/>
    <n v="10"/>
    <n v="30"/>
    <n v="46"/>
    <n v="25"/>
    <n v="1"/>
    <n v="0"/>
    <n v="0"/>
    <n v="8"/>
    <n v="31"/>
    <n v="28"/>
    <n v="13"/>
    <n v="46"/>
    <n v="24"/>
    <n v="46"/>
    <x v="1"/>
    <n v="0"/>
  </r>
  <r>
    <x v="599"/>
    <x v="627"/>
    <x v="14"/>
    <s v="KTNMNM"/>
    <x v="2"/>
    <n v="2122.442"/>
    <n v="1"/>
    <s v="JKS"/>
    <s v=""/>
    <n v="1"/>
    <n v="1"/>
    <n v="3"/>
    <n v="1"/>
    <n v="2"/>
    <n v="1"/>
    <n v="0"/>
    <n v="0"/>
    <n v="0"/>
    <n v="0"/>
    <n v="0"/>
    <n v="0"/>
    <n v="0"/>
    <n v="0"/>
    <n v="3"/>
    <n v="4"/>
    <n v="3"/>
    <n v="3"/>
    <n v="1"/>
    <n v="0"/>
    <n v="0"/>
    <n v="0"/>
    <n v="0"/>
    <n v="0"/>
    <n v="0"/>
    <n v="0"/>
    <n v="3"/>
    <n v="4"/>
    <n v="3"/>
    <n v="4"/>
    <x v="1"/>
    <n v="0"/>
  </r>
  <r>
    <x v="600"/>
    <x v="628"/>
    <x v="0"/>
    <s v="IMITAS"/>
    <x v="0"/>
    <n v="10000"/>
    <n v="1"/>
    <s v="TSJ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1"/>
    <n v="0"/>
  </r>
  <r>
    <x v="415"/>
    <x v="412"/>
    <x v="13"/>
    <s v="IMITAS"/>
    <x v="3"/>
    <n v="3040"/>
    <n v="1"/>
    <s v="GSM"/>
    <s v=""/>
    <n v="1"/>
    <n v="1"/>
    <n v="0"/>
    <n v="1"/>
    <n v="1"/>
    <n v="3"/>
    <n v="2"/>
    <n v="1"/>
    <n v="4"/>
    <n v="1"/>
    <n v="7"/>
    <n v="1"/>
    <n v="1"/>
    <n v="3"/>
    <n v="7"/>
    <n v="1"/>
    <n v="2"/>
    <n v="4"/>
    <n v="5"/>
    <n v="3"/>
    <n v="5"/>
    <n v="5"/>
    <n v="8"/>
    <n v="2"/>
    <n v="2"/>
    <n v="4"/>
    <n v="3"/>
    <n v="8"/>
    <n v="7"/>
    <n v="8"/>
    <x v="1"/>
    <n v="2"/>
  </r>
  <r>
    <x v="416"/>
    <x v="413"/>
    <x v="6"/>
    <s v="IMITAS"/>
    <x v="3"/>
    <n v="45000"/>
    <n v="1"/>
    <s v=""/>
    <s v=""/>
    <n v="1"/>
    <n v="1"/>
    <n v="1"/>
    <n v="1"/>
    <n v="1"/>
    <n v="0"/>
    <n v="0"/>
    <n v="0"/>
    <n v="2"/>
    <n v="1"/>
    <n v="1"/>
    <n v="1"/>
    <n v="1"/>
    <n v="0"/>
    <n v="2"/>
    <n v="2"/>
    <n v="2"/>
    <n v="1"/>
    <n v="0"/>
    <n v="0"/>
    <n v="2"/>
    <n v="3"/>
    <n v="2"/>
    <n v="2"/>
    <n v="2"/>
    <n v="1"/>
    <n v="1"/>
    <n v="3"/>
    <n v="2"/>
    <n v="3"/>
    <x v="1"/>
    <n v="4"/>
  </r>
  <r>
    <x v="601"/>
    <x v="629"/>
    <x v="6"/>
    <s v="IMITAS"/>
    <x v="0"/>
    <n v="52000"/>
    <n v="1"/>
    <s v=""/>
    <s v=""/>
    <n v="1"/>
    <n v="1"/>
    <n v="0"/>
    <n v="0"/>
    <n v="0"/>
    <n v="0"/>
    <n v="0"/>
    <n v="1"/>
    <n v="0"/>
    <n v="1"/>
    <n v="0"/>
    <n v="0"/>
    <n v="1"/>
    <n v="0"/>
    <n v="1"/>
    <n v="0"/>
    <n v="0"/>
    <n v="0"/>
    <n v="0"/>
    <n v="1"/>
    <n v="1"/>
    <n v="1"/>
    <n v="1"/>
    <n v="1"/>
    <n v="1"/>
    <n v="1"/>
    <n v="0"/>
    <n v="1"/>
    <n v="1"/>
    <n v="1"/>
    <x v="1"/>
    <n v="1"/>
  </r>
  <r>
    <x v="417"/>
    <x v="414"/>
    <x v="1"/>
    <s v="ORISIN"/>
    <x v="0"/>
    <n v="3015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1"/>
    <n v="1"/>
  </r>
  <r>
    <x v="602"/>
    <x v="630"/>
    <x v="6"/>
    <s v="IMITAS"/>
    <x v="0"/>
    <n v="220000"/>
    <n v="1"/>
    <s v="R19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1"/>
    <n v="2"/>
  </r>
  <r>
    <x v="422"/>
    <x v="419"/>
    <x v="6"/>
    <s v="IMITAS"/>
    <x v="3"/>
    <n v="140000"/>
    <n v="1"/>
    <s v="ATFS"/>
    <s v=""/>
    <n v="1"/>
    <n v="1"/>
    <n v="0"/>
    <n v="0"/>
    <n v="1"/>
    <n v="0"/>
    <n v="2"/>
    <n v="0"/>
    <n v="1"/>
    <n v="0"/>
    <n v="1"/>
    <n v="0"/>
    <n v="2"/>
    <n v="1"/>
    <n v="2"/>
    <n v="0"/>
    <n v="1"/>
    <n v="1"/>
    <n v="2"/>
    <n v="2"/>
    <n v="1"/>
    <n v="1"/>
    <n v="1"/>
    <n v="0"/>
    <n v="2"/>
    <n v="3"/>
    <n v="1"/>
    <n v="3"/>
    <n v="2"/>
    <n v="3"/>
    <x v="1"/>
    <n v="6"/>
  </r>
  <r>
    <x v="423"/>
    <x v="420"/>
    <x v="6"/>
    <s v="IMITAS"/>
    <x v="0"/>
    <n v="120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1"/>
    <n v="1"/>
  </r>
  <r>
    <x v="424"/>
    <x v="421"/>
    <x v="3"/>
    <s v="IMITAS"/>
    <x v="0"/>
    <n v="11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1"/>
    <n v="1"/>
  </r>
  <r>
    <x v="425"/>
    <x v="422"/>
    <x v="2"/>
    <s v="IMITAS"/>
    <x v="1"/>
    <n v="27667"/>
    <n v="1"/>
    <s v="HKJ"/>
    <s v=""/>
    <n v="1"/>
    <n v="1"/>
    <n v="2"/>
    <n v="2"/>
    <n v="3"/>
    <n v="5"/>
    <n v="2"/>
    <n v="3"/>
    <n v="8"/>
    <n v="3"/>
    <n v="8"/>
    <n v="5"/>
    <n v="4"/>
    <n v="4"/>
    <n v="8"/>
    <n v="4"/>
    <n v="5"/>
    <n v="8"/>
    <n v="7"/>
    <n v="5"/>
    <n v="11"/>
    <n v="11"/>
    <n v="11"/>
    <n v="8"/>
    <n v="9"/>
    <n v="8"/>
    <n v="6"/>
    <n v="11"/>
    <n v="8"/>
    <n v="11"/>
    <x v="1"/>
    <n v="14"/>
  </r>
  <r>
    <x v="426"/>
    <x v="423"/>
    <x v="4"/>
    <s v="IMITAS"/>
    <x v="0"/>
    <n v="16000"/>
    <n v="1"/>
    <s v="NSM"/>
    <s v=""/>
    <n v="1"/>
    <n v="1"/>
    <n v="1"/>
    <n v="2"/>
    <n v="0"/>
    <n v="0"/>
    <n v="0"/>
    <n v="0"/>
    <n v="0"/>
    <n v="0"/>
    <n v="0"/>
    <n v="0"/>
    <n v="0"/>
    <n v="0"/>
    <n v="2"/>
    <n v="3"/>
    <n v="2"/>
    <n v="0"/>
    <n v="0"/>
    <n v="0"/>
    <n v="0"/>
    <n v="0"/>
    <n v="0"/>
    <n v="0"/>
    <n v="0"/>
    <n v="0"/>
    <n v="1"/>
    <n v="3"/>
    <n v="2"/>
    <n v="3"/>
    <x v="1"/>
    <n v="0"/>
  </r>
  <r>
    <x v="603"/>
    <x v="631"/>
    <x v="0"/>
    <s v="BAUDMU"/>
    <x v="0"/>
    <n v="5000"/>
    <n v="2"/>
    <s v="NP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1"/>
    <n v="4"/>
  </r>
  <r>
    <x v="430"/>
    <x v="427"/>
    <x v="6"/>
    <s v="IMITAS"/>
    <x v="3"/>
    <n v="17250"/>
    <n v="1"/>
    <s v="GSM"/>
    <s v=""/>
    <n v="1"/>
    <n v="1"/>
    <n v="2"/>
    <n v="0"/>
    <n v="2"/>
    <n v="1"/>
    <n v="1"/>
    <n v="4"/>
    <n v="1"/>
    <n v="0"/>
    <n v="1"/>
    <n v="0"/>
    <n v="0"/>
    <n v="1"/>
    <n v="4"/>
    <n v="2"/>
    <n v="2"/>
    <n v="3"/>
    <n v="2"/>
    <n v="5"/>
    <n v="5"/>
    <n v="1"/>
    <n v="1"/>
    <n v="0"/>
    <n v="0"/>
    <n v="1"/>
    <n v="3"/>
    <n v="5"/>
    <n v="4"/>
    <n v="5"/>
    <x v="1"/>
    <n v="6"/>
  </r>
  <r>
    <x v="431"/>
    <x v="428"/>
    <x v="6"/>
    <s v="IMITAS"/>
    <x v="1"/>
    <n v="19000"/>
    <n v="1"/>
    <s v="SLT"/>
    <s v=""/>
    <n v="1"/>
    <n v="1"/>
    <n v="12"/>
    <n v="10"/>
    <n v="17"/>
    <n v="17"/>
    <n v="14"/>
    <n v="0"/>
    <n v="10"/>
    <n v="18"/>
    <n v="7"/>
    <n v="1"/>
    <n v="6"/>
    <n v="9"/>
    <n v="18"/>
    <n v="22"/>
    <n v="27"/>
    <n v="34"/>
    <n v="31"/>
    <n v="14"/>
    <n v="10"/>
    <n v="28"/>
    <n v="25"/>
    <n v="19"/>
    <n v="7"/>
    <n v="15"/>
    <n v="21"/>
    <n v="34"/>
    <n v="18"/>
    <n v="34"/>
    <x v="1"/>
    <n v="18"/>
  </r>
  <r>
    <x v="433"/>
    <x v="430"/>
    <x v="3"/>
    <s v="BAUDMU"/>
    <x v="0"/>
    <n v="750"/>
    <n v="10"/>
    <s v="AAR"/>
    <s v=""/>
    <s v="1"/>
    <n v="1"/>
    <n v="6"/>
    <n v="2"/>
    <n v="0"/>
    <n v="0"/>
    <n v="0"/>
    <n v="0"/>
    <n v="0"/>
    <n v="3"/>
    <n v="0"/>
    <n v="0"/>
    <n v="0"/>
    <n v="0"/>
    <n v="6"/>
    <n v="8"/>
    <n v="2"/>
    <n v="0"/>
    <n v="0"/>
    <n v="0"/>
    <n v="0"/>
    <n v="3"/>
    <n v="3"/>
    <n v="3"/>
    <n v="0"/>
    <n v="0"/>
    <n v="6"/>
    <n v="8"/>
    <n v="6"/>
    <n v="28"/>
    <x v="1"/>
    <n v="25"/>
  </r>
  <r>
    <x v="604"/>
    <x v="632"/>
    <x v="6"/>
    <s v="IMITAS"/>
    <x v="0"/>
    <n v="5000"/>
    <n v="1"/>
    <s v="GSM"/>
    <s v=""/>
    <n v="1"/>
    <n v="1"/>
    <n v="0"/>
    <n v="0"/>
    <n v="0"/>
    <n v="0"/>
    <n v="0"/>
    <n v="0"/>
    <n v="0"/>
    <n v="2"/>
    <n v="0"/>
    <n v="0"/>
    <n v="1"/>
    <n v="1"/>
    <n v="2"/>
    <n v="0"/>
    <n v="0"/>
    <n v="0"/>
    <n v="0"/>
    <n v="0"/>
    <n v="0"/>
    <n v="2"/>
    <n v="2"/>
    <n v="2"/>
    <n v="1"/>
    <n v="2"/>
    <n v="1"/>
    <n v="2"/>
    <n v="2"/>
    <n v="2"/>
    <x v="1"/>
    <n v="0"/>
  </r>
  <r>
    <x v="435"/>
    <x v="432"/>
    <x v="3"/>
    <s v="BAUDMU"/>
    <x v="3"/>
    <n v="1500"/>
    <n v="2"/>
    <s v="AAR"/>
    <s v=""/>
    <n v="1"/>
    <n v="1"/>
    <n v="0"/>
    <n v="0"/>
    <n v="0"/>
    <n v="0"/>
    <n v="0"/>
    <n v="2"/>
    <n v="2"/>
    <n v="1"/>
    <n v="1"/>
    <n v="3"/>
    <n v="2"/>
    <n v="0"/>
    <n v="3"/>
    <n v="0"/>
    <n v="0"/>
    <n v="0"/>
    <n v="0"/>
    <n v="2"/>
    <n v="4"/>
    <n v="3"/>
    <n v="2"/>
    <n v="4"/>
    <n v="5"/>
    <n v="2"/>
    <n v="0"/>
    <n v="5"/>
    <n v="3"/>
    <n v="5"/>
    <x v="1"/>
    <n v="15"/>
  </r>
  <r>
    <x v="605"/>
    <x v="633"/>
    <x v="13"/>
    <s v="IMITAS"/>
    <x v="0"/>
    <n v="11980"/>
    <n v="1"/>
    <s v="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n v="2"/>
    <x v="1"/>
    <n v="1"/>
  </r>
  <r>
    <x v="438"/>
    <x v="435"/>
    <x v="5"/>
    <s v="IMITAS"/>
    <x v="3"/>
    <n v="2250"/>
    <n v="1"/>
    <s v="GSM"/>
    <s v=""/>
    <n v="1"/>
    <n v="1"/>
    <n v="1"/>
    <n v="0"/>
    <n v="1"/>
    <n v="1"/>
    <n v="4"/>
    <n v="0"/>
    <n v="3"/>
    <n v="1"/>
    <n v="1"/>
    <n v="1"/>
    <n v="2"/>
    <n v="1"/>
    <n v="4"/>
    <n v="1"/>
    <n v="1"/>
    <n v="2"/>
    <n v="5"/>
    <n v="4"/>
    <n v="3"/>
    <n v="4"/>
    <n v="2"/>
    <n v="2"/>
    <n v="3"/>
    <n v="3"/>
    <n v="2"/>
    <n v="5"/>
    <n v="4"/>
    <n v="5"/>
    <x v="1"/>
    <n v="16"/>
  </r>
  <r>
    <x v="439"/>
    <x v="436"/>
    <x v="13"/>
    <s v="IMITAS"/>
    <x v="1"/>
    <n v="6000"/>
    <n v="1"/>
    <s v=""/>
    <s v=""/>
    <n v="1"/>
    <n v="1"/>
    <n v="27"/>
    <n v="30"/>
    <n v="38"/>
    <n v="52"/>
    <n v="42"/>
    <n v="21"/>
    <n v="44"/>
    <n v="34"/>
    <n v="29"/>
    <n v="28"/>
    <n v="32"/>
    <n v="21"/>
    <n v="52"/>
    <n v="57"/>
    <n v="68"/>
    <n v="90"/>
    <n v="94"/>
    <n v="63"/>
    <n v="65"/>
    <n v="78"/>
    <n v="63"/>
    <n v="62"/>
    <n v="60"/>
    <n v="53"/>
    <n v="48"/>
    <n v="94"/>
    <n v="52"/>
    <n v="94"/>
    <x v="1"/>
    <n v="14"/>
  </r>
  <r>
    <x v="442"/>
    <x v="439"/>
    <x v="0"/>
    <s v="IMITAS"/>
    <x v="2"/>
    <n v="13000"/>
    <n v="1"/>
    <s v="NSM"/>
    <s v=""/>
    <s v="1"/>
    <n v="1"/>
    <n v="0"/>
    <n v="0"/>
    <n v="1"/>
    <n v="0"/>
    <n v="0"/>
    <n v="1"/>
    <n v="1"/>
    <n v="1"/>
    <n v="0"/>
    <n v="1"/>
    <n v="0"/>
    <n v="0"/>
    <n v="1"/>
    <n v="0"/>
    <n v="1"/>
    <n v="1"/>
    <n v="0"/>
    <n v="1"/>
    <n v="2"/>
    <n v="2"/>
    <n v="1"/>
    <n v="2"/>
    <n v="1"/>
    <n v="0"/>
    <n v="0"/>
    <n v="2"/>
    <n v="0"/>
    <n v="0"/>
    <x v="1"/>
    <n v="1"/>
  </r>
  <r>
    <x v="446"/>
    <x v="443"/>
    <x v="3"/>
    <s v="BAUDMU"/>
    <x v="3"/>
    <n v="1500"/>
    <n v="1"/>
    <s v="NPM"/>
    <s v=""/>
    <s v="1"/>
    <n v="1"/>
    <n v="0"/>
    <n v="1"/>
    <n v="0"/>
    <n v="0"/>
    <n v="1"/>
    <n v="0"/>
    <n v="1"/>
    <n v="1"/>
    <n v="1"/>
    <n v="0"/>
    <n v="1"/>
    <n v="1"/>
    <n v="1"/>
    <n v="1"/>
    <n v="1"/>
    <n v="0"/>
    <n v="1"/>
    <n v="1"/>
    <n v="1"/>
    <n v="2"/>
    <n v="2"/>
    <n v="1"/>
    <n v="1"/>
    <n v="2"/>
    <n v="1"/>
    <n v="2"/>
    <n v="1"/>
    <n v="2"/>
    <x v="1"/>
    <n v="11"/>
  </r>
  <r>
    <x v="448"/>
    <x v="445"/>
    <x v="3"/>
    <s v="BAUDMU"/>
    <x v="3"/>
    <n v="100"/>
    <n v="10"/>
    <s v="AAR"/>
    <s v=""/>
    <n v="1"/>
    <n v="1"/>
    <n v="9"/>
    <n v="13"/>
    <n v="4"/>
    <n v="5"/>
    <n v="1"/>
    <n v="2"/>
    <n v="4"/>
    <n v="2"/>
    <n v="1"/>
    <n v="6"/>
    <n v="0"/>
    <n v="1"/>
    <n v="13"/>
    <n v="22"/>
    <n v="17"/>
    <n v="9"/>
    <n v="6"/>
    <n v="3"/>
    <n v="6"/>
    <n v="6"/>
    <n v="3"/>
    <n v="8"/>
    <n v="6"/>
    <n v="1"/>
    <n v="10"/>
    <n v="22"/>
    <n v="13"/>
    <n v="70"/>
    <x v="1"/>
    <n v="45"/>
  </r>
  <r>
    <x v="449"/>
    <x v="446"/>
    <x v="3"/>
    <s v="BAUDMU"/>
    <x v="3"/>
    <n v="100"/>
    <n v="10"/>
    <s v="GSM"/>
    <s v=""/>
    <n v="1"/>
    <n v="1"/>
    <n v="0"/>
    <n v="0"/>
    <n v="2"/>
    <n v="2"/>
    <n v="0"/>
    <n v="2"/>
    <n v="1"/>
    <n v="2"/>
    <n v="3"/>
    <n v="2"/>
    <n v="2"/>
    <n v="0"/>
    <n v="3"/>
    <n v="0"/>
    <n v="2"/>
    <n v="4"/>
    <n v="2"/>
    <n v="2"/>
    <n v="3"/>
    <n v="3"/>
    <n v="5"/>
    <n v="4"/>
    <n v="4"/>
    <n v="2"/>
    <n v="0"/>
    <n v="5"/>
    <n v="3"/>
    <n v="5"/>
    <x v="1"/>
    <n v="0"/>
  </r>
  <r>
    <x v="606"/>
    <x v="634"/>
    <x v="0"/>
    <s v="IMITAS"/>
    <x v="0"/>
    <n v="3500"/>
    <n v="1"/>
    <s v="NPM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1"/>
    <n v="0"/>
  </r>
  <r>
    <x v="607"/>
    <x v="635"/>
    <x v="6"/>
    <s v="IMITAS"/>
    <x v="0"/>
    <n v="150000"/>
    <n v="1"/>
    <s v="ATFS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1"/>
    <n v="1"/>
  </r>
  <r>
    <x v="450"/>
    <x v="447"/>
    <x v="6"/>
    <s v="IMITAS"/>
    <x v="0"/>
    <n v="15000"/>
    <n v="1"/>
    <s v="GSM"/>
    <s v="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n v="2"/>
    <x v="1"/>
    <n v="2"/>
  </r>
  <r>
    <x v="452"/>
    <x v="449"/>
    <x v="3"/>
    <s v="BAUDMU"/>
    <x v="1"/>
    <n v="900"/>
    <n v="10"/>
    <s v="GSM"/>
    <s v=""/>
    <n v="1"/>
    <n v="1"/>
    <n v="5"/>
    <n v="4"/>
    <n v="6"/>
    <n v="9"/>
    <n v="2"/>
    <n v="8"/>
    <n v="6"/>
    <n v="13"/>
    <n v="10"/>
    <n v="11"/>
    <n v="10"/>
    <n v="2"/>
    <n v="13"/>
    <n v="9"/>
    <n v="10"/>
    <n v="15"/>
    <n v="11"/>
    <n v="10"/>
    <n v="14"/>
    <n v="19"/>
    <n v="23"/>
    <n v="24"/>
    <n v="21"/>
    <n v="12"/>
    <n v="7"/>
    <n v="24"/>
    <n v="13"/>
    <n v="74"/>
    <x v="1"/>
    <n v="25"/>
  </r>
  <r>
    <x v="453"/>
    <x v="450"/>
    <x v="3"/>
    <s v="BAUDMU"/>
    <x v="2"/>
    <n v="900"/>
    <n v="10"/>
    <s v="AAR"/>
    <s v=""/>
    <n v="1"/>
    <n v="1"/>
    <n v="0"/>
    <n v="0"/>
    <n v="0"/>
    <n v="2"/>
    <n v="0"/>
    <n v="0"/>
    <n v="0"/>
    <n v="0"/>
    <n v="0"/>
    <n v="0"/>
    <n v="0"/>
    <n v="2"/>
    <n v="2"/>
    <n v="0"/>
    <n v="0"/>
    <n v="2"/>
    <n v="2"/>
    <n v="0"/>
    <n v="0"/>
    <n v="0"/>
    <n v="0"/>
    <n v="0"/>
    <n v="0"/>
    <n v="2"/>
    <n v="2"/>
    <n v="2"/>
    <n v="2"/>
    <n v="2"/>
    <x v="1"/>
    <n v="2"/>
  </r>
  <r>
    <x v="454"/>
    <x v="451"/>
    <x v="3"/>
    <s v="BAUDMU"/>
    <x v="1"/>
    <n v="900"/>
    <n v="10"/>
    <s v="MNCBD"/>
    <s v=""/>
    <n v="1"/>
    <n v="1"/>
    <n v="6"/>
    <n v="2"/>
    <n v="2"/>
    <n v="9"/>
    <n v="7"/>
    <n v="4"/>
    <n v="11"/>
    <n v="6"/>
    <n v="3"/>
    <n v="12"/>
    <n v="8"/>
    <n v="5"/>
    <n v="12"/>
    <n v="8"/>
    <n v="4"/>
    <n v="11"/>
    <n v="16"/>
    <n v="11"/>
    <n v="15"/>
    <n v="17"/>
    <n v="9"/>
    <n v="18"/>
    <n v="20"/>
    <n v="13"/>
    <n v="11"/>
    <n v="20"/>
    <n v="12"/>
    <n v="64"/>
    <x v="1"/>
    <n v="18"/>
  </r>
  <r>
    <x v="455"/>
    <x v="452"/>
    <x v="13"/>
    <s v="IMITAS"/>
    <x v="1"/>
    <n v="250"/>
    <n v="10"/>
    <s v="JKS"/>
    <s v=""/>
    <n v="1"/>
    <n v="1"/>
    <n v="34"/>
    <n v="44"/>
    <n v="41"/>
    <n v="59"/>
    <n v="58"/>
    <n v="30"/>
    <n v="52"/>
    <n v="40"/>
    <n v="74"/>
    <n v="41"/>
    <n v="38"/>
    <n v="32"/>
    <n v="74"/>
    <n v="78"/>
    <n v="85"/>
    <n v="100"/>
    <n v="117"/>
    <n v="88"/>
    <n v="82"/>
    <n v="92"/>
    <n v="114"/>
    <n v="81"/>
    <n v="79"/>
    <n v="70"/>
    <n v="66"/>
    <n v="117"/>
    <n v="74"/>
    <n v="117"/>
    <x v="1"/>
    <n v="44"/>
  </r>
  <r>
    <x v="456"/>
    <x v="453"/>
    <x v="6"/>
    <s v="IMITAS"/>
    <x v="0"/>
    <n v="195000"/>
    <n v="1"/>
    <s v="R19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1"/>
    <n v="2"/>
  </r>
  <r>
    <x v="608"/>
    <x v="636"/>
    <x v="6"/>
    <s v="IMITAS"/>
    <x v="0"/>
    <n v="17000"/>
    <n v="1"/>
    <s v="ATFS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1"/>
    <n v="2"/>
  </r>
  <r>
    <x v="467"/>
    <x v="464"/>
    <x v="6"/>
    <s v="IMITAS"/>
    <x v="0"/>
    <n v="2000"/>
    <n v="1"/>
    <s v="NPM"/>
    <s v=""/>
    <s v="1"/>
    <n v="1"/>
    <n v="0"/>
    <n v="0"/>
    <n v="0"/>
    <n v="1"/>
    <n v="2"/>
    <n v="0"/>
    <n v="0"/>
    <n v="0"/>
    <n v="0"/>
    <n v="0"/>
    <n v="0"/>
    <n v="0"/>
    <n v="2"/>
    <n v="0"/>
    <n v="0"/>
    <n v="1"/>
    <n v="3"/>
    <n v="2"/>
    <n v="0"/>
    <n v="0"/>
    <n v="0"/>
    <n v="0"/>
    <n v="0"/>
    <n v="0"/>
    <n v="0"/>
    <n v="3"/>
    <n v="2"/>
    <n v="3"/>
    <x v="1"/>
    <n v="1"/>
  </r>
  <r>
    <x v="469"/>
    <x v="466"/>
    <x v="6"/>
    <s v="BAUDMU"/>
    <x v="0"/>
    <n v="500"/>
    <n v="10"/>
    <s v="AAR"/>
    <s v=""/>
    <n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n v="2"/>
    <x v="1"/>
    <n v="13"/>
  </r>
  <r>
    <x v="472"/>
    <x v="469"/>
    <x v="6"/>
    <s v="IMITAS"/>
    <x v="2"/>
    <n v="8000"/>
    <n v="1"/>
    <s v="GSM"/>
    <s v=""/>
    <n v="1"/>
    <n v="1"/>
    <n v="0"/>
    <n v="0"/>
    <n v="0"/>
    <n v="1"/>
    <n v="0"/>
    <n v="0"/>
    <n v="1"/>
    <n v="1"/>
    <n v="1"/>
    <n v="0"/>
    <n v="0"/>
    <n v="0"/>
    <n v="1"/>
    <n v="0"/>
    <n v="0"/>
    <n v="1"/>
    <n v="1"/>
    <n v="0"/>
    <n v="1"/>
    <n v="2"/>
    <n v="2"/>
    <n v="1"/>
    <n v="0"/>
    <n v="0"/>
    <n v="0"/>
    <n v="2"/>
    <n v="1"/>
    <n v="2"/>
    <x v="1"/>
    <n v="2"/>
  </r>
  <r>
    <x v="609"/>
    <x v="637"/>
    <x v="0"/>
    <s v="IMITAS"/>
    <x v="0"/>
    <n v="200"/>
    <n v="1"/>
    <s v="STRELC"/>
    <s v=""/>
    <n v="1"/>
    <n v="30"/>
    <n v="0"/>
    <n v="0"/>
    <n v="25"/>
    <n v="0"/>
    <n v="0"/>
    <n v="0"/>
    <n v="0"/>
    <n v="0"/>
    <n v="0"/>
    <n v="0"/>
    <n v="0"/>
    <n v="0"/>
    <n v="25"/>
    <n v="0"/>
    <n v="25"/>
    <n v="25"/>
    <n v="0"/>
    <n v="0"/>
    <n v="0"/>
    <n v="0"/>
    <n v="0"/>
    <n v="0"/>
    <n v="0"/>
    <n v="0"/>
    <n v="0"/>
    <n v="25"/>
    <n v="0"/>
    <n v="0"/>
    <x v="1"/>
    <n v="0"/>
  </r>
  <r>
    <x v="473"/>
    <x v="470"/>
    <x v="6"/>
    <s v="IMITAS"/>
    <x v="3"/>
    <n v="127.272727272727"/>
    <n v="1"/>
    <s v="MTM"/>
    <s v=""/>
    <s v="1"/>
    <n v="30"/>
    <n v="13"/>
    <n v="0"/>
    <n v="8"/>
    <n v="5"/>
    <n v="0"/>
    <n v="0"/>
    <n v="1"/>
    <n v="0"/>
    <n v="6"/>
    <n v="2"/>
    <n v="1"/>
    <n v="0"/>
    <n v="13"/>
    <n v="13"/>
    <n v="8"/>
    <n v="13"/>
    <n v="5"/>
    <n v="0"/>
    <n v="1"/>
    <n v="1"/>
    <n v="6"/>
    <n v="2"/>
    <n v="3"/>
    <n v="1"/>
    <n v="13"/>
    <n v="13"/>
    <n v="13"/>
    <n v="13"/>
    <x v="1"/>
    <n v="25"/>
  </r>
  <r>
    <x v="474"/>
    <x v="471"/>
    <x v="13"/>
    <s v="IMITAS"/>
    <x v="3"/>
    <n v="5200"/>
    <n v="1"/>
    <s v="GSM"/>
    <s v=""/>
    <n v="1"/>
    <n v="1"/>
    <n v="0"/>
    <n v="1"/>
    <n v="2"/>
    <n v="0"/>
    <n v="0"/>
    <n v="0"/>
    <n v="2"/>
    <n v="2"/>
    <n v="1"/>
    <n v="1"/>
    <n v="0"/>
    <n v="0"/>
    <n v="2"/>
    <n v="1"/>
    <n v="3"/>
    <n v="2"/>
    <n v="0"/>
    <n v="0"/>
    <n v="2"/>
    <n v="4"/>
    <n v="3"/>
    <n v="3"/>
    <n v="1"/>
    <n v="0"/>
    <n v="0"/>
    <n v="4"/>
    <n v="2"/>
    <n v="4"/>
    <x v="1"/>
    <n v="1"/>
  </r>
  <r>
    <x v="475"/>
    <x v="472"/>
    <x v="13"/>
    <s v="IMITAS"/>
    <x v="3"/>
    <n v="3000"/>
    <n v="1"/>
    <s v="GSM"/>
    <s v=""/>
    <n v="1"/>
    <n v="1"/>
    <n v="1"/>
    <n v="2"/>
    <n v="0"/>
    <n v="1"/>
    <n v="2"/>
    <n v="1"/>
    <n v="2"/>
    <n v="4"/>
    <n v="5"/>
    <n v="1"/>
    <n v="2"/>
    <n v="2"/>
    <n v="5"/>
    <n v="3"/>
    <n v="2"/>
    <n v="1"/>
    <n v="3"/>
    <n v="3"/>
    <n v="3"/>
    <n v="6"/>
    <n v="9"/>
    <n v="5"/>
    <n v="3"/>
    <n v="4"/>
    <n v="3"/>
    <n v="9"/>
    <n v="5"/>
    <n v="9"/>
    <x v="1"/>
    <n v="13"/>
  </r>
  <r>
    <x v="476"/>
    <x v="473"/>
    <x v="6"/>
    <s v="IMITAS"/>
    <x v="2"/>
    <n v="195000"/>
    <n v="1"/>
    <s v="ATFS"/>
    <s v=""/>
    <s v="1"/>
    <n v="1"/>
    <n v="0"/>
    <n v="1"/>
    <n v="0"/>
    <n v="0"/>
    <n v="0"/>
    <n v="2"/>
    <n v="0"/>
    <n v="0"/>
    <n v="1"/>
    <n v="1"/>
    <n v="0"/>
    <n v="0"/>
    <n v="2"/>
    <n v="1"/>
    <n v="1"/>
    <n v="0"/>
    <n v="0"/>
    <n v="2"/>
    <n v="2"/>
    <n v="0"/>
    <n v="1"/>
    <n v="1"/>
    <n v="1"/>
    <n v="0"/>
    <n v="0"/>
    <n v="2"/>
    <n v="2"/>
    <n v="2"/>
    <x v="1"/>
    <n v="5"/>
  </r>
  <r>
    <x v="477"/>
    <x v="474"/>
    <x v="6"/>
    <s v="IMITAS"/>
    <x v="0"/>
    <n v="230000"/>
    <n v="1"/>
    <s v="ATFS"/>
    <s v=""/>
    <s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n v="2"/>
    <x v="1"/>
    <n v="2"/>
  </r>
  <r>
    <x v="610"/>
    <x v="638"/>
    <x v="6"/>
    <s v="IMITAS"/>
    <x v="0"/>
    <n v="1000"/>
    <n v="1"/>
    <s v="GSM"/>
    <s v=""/>
    <n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n v="2"/>
    <x v="1"/>
    <n v="0"/>
  </r>
  <r>
    <x v="479"/>
    <x v="476"/>
    <x v="6"/>
    <s v="IMITAS"/>
    <x v="3"/>
    <n v="130000"/>
    <n v="1"/>
    <s v="ATFS"/>
    <s v=""/>
    <s v="1"/>
    <n v="1"/>
    <n v="1"/>
    <n v="3"/>
    <n v="1"/>
    <n v="4"/>
    <n v="3"/>
    <n v="0"/>
    <n v="1"/>
    <n v="1"/>
    <n v="0"/>
    <n v="2"/>
    <n v="0"/>
    <n v="4"/>
    <n v="4"/>
    <n v="4"/>
    <n v="4"/>
    <n v="5"/>
    <n v="7"/>
    <n v="3"/>
    <n v="1"/>
    <n v="2"/>
    <n v="1"/>
    <n v="3"/>
    <n v="2"/>
    <n v="4"/>
    <n v="5"/>
    <n v="7"/>
    <n v="4"/>
    <n v="7"/>
    <x v="1"/>
    <n v="6"/>
  </r>
  <r>
    <x v="611"/>
    <x v="639"/>
    <x v="0"/>
    <s v="IMITAS"/>
    <x v="0"/>
    <n v="4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1"/>
    <n v="0"/>
  </r>
  <r>
    <x v="482"/>
    <x v="640"/>
    <x v="0"/>
    <s v="IMITAS"/>
    <x v="0"/>
    <n v="35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1"/>
    <n v="0"/>
  </r>
  <r>
    <x v="485"/>
    <x v="641"/>
    <x v="3"/>
    <s v="IMITAS"/>
    <x v="3"/>
    <n v="5500"/>
    <n v="1"/>
    <s v="GSM"/>
    <s v=""/>
    <n v="1"/>
    <n v="1"/>
    <n v="1"/>
    <n v="0"/>
    <n v="0"/>
    <n v="2"/>
    <n v="2"/>
    <n v="0"/>
    <n v="1"/>
    <n v="1"/>
    <n v="0"/>
    <n v="2"/>
    <n v="1"/>
    <n v="1"/>
    <n v="2"/>
    <n v="1"/>
    <n v="0"/>
    <n v="2"/>
    <n v="4"/>
    <n v="2"/>
    <n v="1"/>
    <n v="2"/>
    <n v="1"/>
    <n v="3"/>
    <n v="3"/>
    <n v="2"/>
    <n v="2"/>
    <n v="4"/>
    <n v="2"/>
    <n v="4"/>
    <x v="1"/>
    <n v="2"/>
  </r>
  <r>
    <x v="486"/>
    <x v="483"/>
    <x v="15"/>
    <s v="IMITAS"/>
    <x v="0"/>
    <n v="22000"/>
    <n v="1"/>
    <s v="HKJ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1"/>
    <n v="2"/>
  </r>
  <r>
    <x v="487"/>
    <x v="484"/>
    <x v="6"/>
    <s v="IMITAS"/>
    <x v="3"/>
    <n v="1000"/>
    <n v="1"/>
    <s v="GSM"/>
    <s v=""/>
    <n v="1"/>
    <n v="1"/>
    <n v="0"/>
    <n v="1"/>
    <n v="0"/>
    <n v="0"/>
    <n v="3"/>
    <n v="0"/>
    <n v="0"/>
    <n v="3"/>
    <n v="0"/>
    <n v="1"/>
    <n v="1"/>
    <n v="0"/>
    <n v="3"/>
    <n v="1"/>
    <n v="1"/>
    <n v="0"/>
    <n v="3"/>
    <n v="3"/>
    <n v="0"/>
    <n v="3"/>
    <n v="3"/>
    <n v="4"/>
    <n v="2"/>
    <n v="1"/>
    <n v="0"/>
    <n v="4"/>
    <n v="3"/>
    <n v="4"/>
    <x v="1"/>
    <n v="5"/>
  </r>
  <r>
    <x v="488"/>
    <x v="485"/>
    <x v="13"/>
    <s v="IMITAS"/>
    <x v="2"/>
    <n v="9500"/>
    <n v="1"/>
    <s v="GSM"/>
    <s v=""/>
    <n v="1"/>
    <n v="1"/>
    <n v="0"/>
    <n v="1"/>
    <n v="0"/>
    <n v="1"/>
    <n v="0"/>
    <n v="0"/>
    <n v="0"/>
    <n v="1"/>
    <n v="1"/>
    <n v="0"/>
    <n v="0"/>
    <n v="1"/>
    <n v="1"/>
    <n v="1"/>
    <n v="1"/>
    <n v="1"/>
    <n v="1"/>
    <n v="0"/>
    <n v="0"/>
    <n v="1"/>
    <n v="2"/>
    <n v="1"/>
    <n v="0"/>
    <n v="1"/>
    <n v="1"/>
    <n v="2"/>
    <n v="1"/>
    <n v="2"/>
    <x v="1"/>
    <n v="6"/>
  </r>
  <r>
    <x v="612"/>
    <x v="642"/>
    <x v="6"/>
    <s v="AKIGEN"/>
    <x v="0"/>
    <n v="185000"/>
    <n v="1"/>
    <s v="HKJ"/>
    <s v=""/>
    <n v="1"/>
    <n v="1"/>
    <n v="0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1"/>
    <n v="3"/>
    <n v="2"/>
    <n v="3"/>
    <n v="2"/>
    <n v="3"/>
    <x v="1"/>
    <n v="3"/>
  </r>
  <r>
    <x v="491"/>
    <x v="488"/>
    <x v="6"/>
    <s v="AKIGEN"/>
    <x v="2"/>
    <n v="240000"/>
    <n v="1"/>
    <s v="HKJ"/>
    <s v=""/>
    <n v="1"/>
    <n v="1"/>
    <n v="0"/>
    <n v="0"/>
    <n v="0"/>
    <n v="0"/>
    <n v="0"/>
    <n v="0"/>
    <n v="0"/>
    <n v="0"/>
    <n v="0"/>
    <n v="1"/>
    <n v="1"/>
    <n v="2"/>
    <n v="2"/>
    <n v="0"/>
    <n v="0"/>
    <n v="0"/>
    <n v="0"/>
    <n v="0"/>
    <n v="0"/>
    <n v="0"/>
    <n v="0"/>
    <n v="1"/>
    <n v="2"/>
    <n v="3"/>
    <n v="2"/>
    <n v="3"/>
    <n v="2"/>
    <n v="3"/>
    <x v="1"/>
    <n v="0"/>
  </r>
  <r>
    <x v="613"/>
    <x v="643"/>
    <x v="6"/>
    <s v="AKIGEN"/>
    <x v="0"/>
    <n v="300000"/>
    <n v="1"/>
    <s v="NPM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1"/>
    <n v="1"/>
  </r>
  <r>
    <x v="2"/>
    <x v="2"/>
    <x v="0"/>
    <s v="ORISIN"/>
    <x v="0"/>
    <n v="163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5"/>
    <x v="5"/>
    <x v="1"/>
    <s v="ORISIN"/>
    <x v="0"/>
    <n v="175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0"/>
  </r>
  <r>
    <x v="614"/>
    <x v="644"/>
    <x v="2"/>
    <s v="ORISIN"/>
    <x v="0"/>
    <n v="45500"/>
    <n v="1"/>
    <s v="NSA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1"/>
  </r>
  <r>
    <x v="615"/>
    <x v="645"/>
    <x v="2"/>
    <s v="ORISIN"/>
    <x v="0"/>
    <n v="475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1"/>
  </r>
  <r>
    <x v="7"/>
    <x v="7"/>
    <x v="2"/>
    <s v="ORISIN"/>
    <x v="0"/>
    <n v="48000"/>
    <n v="1"/>
    <s v="GSM"/>
    <s v="NSA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2"/>
    <n v="1"/>
  </r>
  <r>
    <x v="8"/>
    <x v="646"/>
    <x v="2"/>
    <s v="ORISIN"/>
    <x v="2"/>
    <n v="56000"/>
    <n v="1"/>
    <s v="GSM"/>
    <s v="NSA"/>
    <n v="1"/>
    <n v="1"/>
    <n v="0"/>
    <n v="1"/>
    <n v="0"/>
    <n v="0"/>
    <n v="1"/>
    <n v="0"/>
    <n v="1"/>
    <n v="1"/>
    <n v="0"/>
    <n v="1"/>
    <n v="1"/>
    <n v="0"/>
    <n v="1"/>
    <n v="1"/>
    <n v="1"/>
    <n v="0"/>
    <n v="1"/>
    <n v="1"/>
    <n v="1"/>
    <n v="2"/>
    <n v="1"/>
    <n v="2"/>
    <n v="2"/>
    <n v="1"/>
    <n v="0"/>
    <n v="2"/>
    <n v="1"/>
    <n v="2"/>
    <x v="2"/>
    <n v="0"/>
  </r>
  <r>
    <x v="9"/>
    <x v="9"/>
    <x v="2"/>
    <s v="ORISIN"/>
    <x v="0"/>
    <n v="47500"/>
    <n v="1"/>
    <s v="GS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10"/>
    <x v="489"/>
    <x v="3"/>
    <s v="ORISIN"/>
    <x v="3"/>
    <n v="90000"/>
    <n v="1"/>
    <s v="GSM"/>
    <s v="NSA"/>
    <n v="1"/>
    <n v="1"/>
    <n v="0"/>
    <n v="0"/>
    <n v="1"/>
    <n v="3"/>
    <n v="2"/>
    <n v="2"/>
    <n v="3"/>
    <n v="4"/>
    <n v="0"/>
    <n v="2"/>
    <n v="1"/>
    <n v="2"/>
    <n v="4"/>
    <n v="0"/>
    <n v="1"/>
    <n v="4"/>
    <n v="5"/>
    <n v="4"/>
    <n v="5"/>
    <n v="7"/>
    <n v="4"/>
    <n v="6"/>
    <n v="3"/>
    <n v="3"/>
    <n v="2"/>
    <n v="7"/>
    <n v="4"/>
    <n v="7"/>
    <x v="2"/>
    <n v="5"/>
  </r>
  <r>
    <x v="616"/>
    <x v="647"/>
    <x v="3"/>
    <s v="ORISIN"/>
    <x v="0"/>
    <n v="92000"/>
    <n v="1"/>
    <s v="GSM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2"/>
    <n v="0"/>
  </r>
  <r>
    <x v="11"/>
    <x v="11"/>
    <x v="4"/>
    <s v="OLIGEN"/>
    <x v="1"/>
    <n v="42000"/>
    <n v="1"/>
    <s v=""/>
    <s v=""/>
    <n v="1"/>
    <n v="1"/>
    <n v="3"/>
    <n v="8"/>
    <n v="3"/>
    <n v="11"/>
    <n v="5"/>
    <n v="1"/>
    <n v="0"/>
    <n v="0"/>
    <n v="3"/>
    <n v="3"/>
    <n v="5"/>
    <n v="2"/>
    <n v="11"/>
    <n v="11"/>
    <n v="11"/>
    <n v="14"/>
    <n v="16"/>
    <n v="6"/>
    <n v="1"/>
    <n v="0"/>
    <n v="3"/>
    <n v="3"/>
    <n v="8"/>
    <n v="7"/>
    <n v="5"/>
    <n v="16"/>
    <n v="11"/>
    <n v="16"/>
    <x v="2"/>
    <n v="38"/>
  </r>
  <r>
    <x v="12"/>
    <x v="12"/>
    <x v="4"/>
    <s v="OLIGEN"/>
    <x v="1"/>
    <n v="16000"/>
    <n v="12"/>
    <s v="NSA"/>
    <s v="NSA"/>
    <s v="96"/>
    <n v="1"/>
    <n v="22"/>
    <n v="32"/>
    <n v="28"/>
    <n v="29"/>
    <n v="23"/>
    <n v="25"/>
    <n v="27"/>
    <n v="18"/>
    <n v="24"/>
    <n v="23"/>
    <n v="18"/>
    <n v="7"/>
    <n v="32"/>
    <n v="54"/>
    <n v="60"/>
    <n v="57"/>
    <n v="52"/>
    <n v="48"/>
    <n v="52"/>
    <n v="45"/>
    <n v="42"/>
    <n v="41"/>
    <n v="41"/>
    <n v="25"/>
    <n v="29"/>
    <n v="60"/>
    <n v="32"/>
    <n v="60"/>
    <x v="2"/>
    <n v="27"/>
  </r>
  <r>
    <x v="13"/>
    <x v="13"/>
    <x v="4"/>
    <s v="OLIGEN"/>
    <x v="1"/>
    <n v="50150"/>
    <n v="24"/>
    <s v="HKJ"/>
    <s v="NSA"/>
    <n v="1"/>
    <n v="1"/>
    <n v="23"/>
    <n v="20"/>
    <n v="29"/>
    <n v="37"/>
    <n v="33"/>
    <n v="23"/>
    <n v="39"/>
    <n v="32"/>
    <n v="23"/>
    <n v="27"/>
    <n v="23"/>
    <n v="18"/>
    <n v="39"/>
    <n v="43"/>
    <n v="49"/>
    <n v="66"/>
    <n v="70"/>
    <n v="56"/>
    <n v="62"/>
    <n v="71"/>
    <n v="55"/>
    <n v="59"/>
    <n v="50"/>
    <n v="41"/>
    <n v="41"/>
    <n v="71"/>
    <n v="39"/>
    <n v="71"/>
    <x v="2"/>
    <n v="30"/>
  </r>
  <r>
    <x v="14"/>
    <x v="14"/>
    <x v="4"/>
    <s v="OLIGEN"/>
    <x v="3"/>
    <n v="48500"/>
    <n v="2"/>
    <s v="HKJ"/>
    <s v="NSA"/>
    <n v="1"/>
    <n v="1"/>
    <n v="2"/>
    <n v="1"/>
    <n v="0"/>
    <n v="4"/>
    <n v="0"/>
    <n v="0"/>
    <n v="1"/>
    <n v="1"/>
    <n v="0"/>
    <n v="1"/>
    <n v="3"/>
    <n v="1"/>
    <n v="4"/>
    <n v="3"/>
    <n v="1"/>
    <n v="4"/>
    <n v="4"/>
    <n v="0"/>
    <n v="1"/>
    <n v="2"/>
    <n v="1"/>
    <n v="2"/>
    <n v="4"/>
    <n v="4"/>
    <n v="3"/>
    <n v="4"/>
    <n v="4"/>
    <n v="4"/>
    <x v="2"/>
    <n v="4"/>
  </r>
  <r>
    <x v="15"/>
    <x v="15"/>
    <x v="4"/>
    <s v="OLIGEN"/>
    <x v="2"/>
    <n v="56666.666666666701"/>
    <n v="1"/>
    <s v="GSM"/>
    <s v="NSA"/>
    <n v="1"/>
    <n v="1"/>
    <n v="0"/>
    <n v="0"/>
    <n v="1"/>
    <n v="1"/>
    <n v="0"/>
    <n v="0"/>
    <n v="1"/>
    <n v="0"/>
    <n v="0"/>
    <n v="11"/>
    <n v="0"/>
    <n v="1"/>
    <n v="11"/>
    <n v="0"/>
    <n v="1"/>
    <n v="2"/>
    <n v="1"/>
    <n v="0"/>
    <n v="1"/>
    <n v="1"/>
    <n v="0"/>
    <n v="11"/>
    <n v="11"/>
    <n v="1"/>
    <n v="1"/>
    <n v="11"/>
    <n v="11"/>
    <n v="11"/>
    <x v="2"/>
    <n v="4"/>
  </r>
  <r>
    <x v="16"/>
    <x v="16"/>
    <x v="4"/>
    <s v="OLIGEN"/>
    <x v="1"/>
    <n v="59925"/>
    <n v="6"/>
    <s v="HKJ"/>
    <s v="NSA"/>
    <n v="1"/>
    <n v="1"/>
    <n v="0"/>
    <n v="11"/>
    <n v="1"/>
    <n v="4"/>
    <n v="5"/>
    <n v="1"/>
    <n v="1"/>
    <n v="4"/>
    <n v="1"/>
    <n v="5"/>
    <n v="6"/>
    <n v="4"/>
    <n v="11"/>
    <n v="11"/>
    <n v="12"/>
    <n v="5"/>
    <n v="9"/>
    <n v="6"/>
    <n v="2"/>
    <n v="5"/>
    <n v="5"/>
    <n v="9"/>
    <n v="11"/>
    <n v="10"/>
    <n v="4"/>
    <n v="12"/>
    <n v="11"/>
    <n v="12"/>
    <x v="2"/>
    <n v="9"/>
  </r>
  <r>
    <x v="17"/>
    <x v="17"/>
    <x v="0"/>
    <s v="ORISIN"/>
    <x v="1"/>
    <n v="18000"/>
    <n v="12"/>
    <s v="GSM"/>
    <s v="NSA"/>
    <n v="1"/>
    <n v="1"/>
    <n v="0"/>
    <n v="0"/>
    <n v="1"/>
    <n v="5"/>
    <n v="2"/>
    <n v="5"/>
    <n v="6"/>
    <n v="3"/>
    <n v="8"/>
    <n v="6"/>
    <n v="9"/>
    <n v="2"/>
    <n v="9"/>
    <n v="0"/>
    <n v="1"/>
    <n v="6"/>
    <n v="7"/>
    <n v="7"/>
    <n v="11"/>
    <n v="9"/>
    <n v="11"/>
    <n v="9"/>
    <n v="15"/>
    <n v="11"/>
    <n v="2"/>
    <n v="15"/>
    <n v="0"/>
    <n v="0"/>
    <x v="2"/>
    <n v="11"/>
  </r>
  <r>
    <x v="19"/>
    <x v="19"/>
    <x v="6"/>
    <s v="ORISIN"/>
    <x v="1"/>
    <n v="12000"/>
    <n v="1"/>
    <s v=""/>
    <s v=""/>
    <n v="1"/>
    <n v="1"/>
    <n v="1"/>
    <n v="3"/>
    <n v="8"/>
    <n v="5"/>
    <n v="3"/>
    <n v="1"/>
    <n v="5"/>
    <n v="4"/>
    <n v="2"/>
    <n v="3"/>
    <n v="4"/>
    <n v="1"/>
    <n v="8"/>
    <n v="4"/>
    <n v="11"/>
    <n v="13"/>
    <n v="8"/>
    <n v="4"/>
    <n v="6"/>
    <n v="9"/>
    <n v="6"/>
    <n v="7"/>
    <n v="7"/>
    <n v="5"/>
    <n v="2"/>
    <n v="13"/>
    <n v="8"/>
    <n v="13"/>
    <x v="2"/>
    <n v="8"/>
  </r>
  <r>
    <x v="20"/>
    <x v="20"/>
    <x v="1"/>
    <s v="ORISIN"/>
    <x v="0"/>
    <n v="248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1"/>
  </r>
  <r>
    <x v="617"/>
    <x v="648"/>
    <x v="0"/>
    <s v="NOSTOK"/>
    <x v="0"/>
    <n v="135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2"/>
    <n v="0"/>
  </r>
  <r>
    <x v="23"/>
    <x v="23"/>
    <x v="5"/>
    <s v="ORISIN"/>
    <x v="0"/>
    <n v="14000"/>
    <n v="1"/>
    <s v="SLT"/>
    <s v="NSA"/>
    <s v="1"/>
    <n v="1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1"/>
    <n v="0"/>
    <n v="0"/>
    <n v="1"/>
    <n v="1"/>
    <n v="0"/>
    <n v="0"/>
    <n v="1"/>
    <n v="1"/>
    <n v="2"/>
    <x v="2"/>
    <n v="1"/>
  </r>
  <r>
    <x v="618"/>
    <x v="649"/>
    <x v="0"/>
    <s v="ORISIN"/>
    <x v="0"/>
    <n v="18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25"/>
    <x v="650"/>
    <x v="0"/>
    <s v="ORISIN"/>
    <x v="0"/>
    <n v="14000"/>
    <n v="1"/>
    <s v=""/>
    <s v=""/>
    <n v="1"/>
    <n v="1"/>
    <n v="0"/>
    <n v="0"/>
    <n v="0"/>
    <n v="0"/>
    <n v="1"/>
    <n v="0"/>
    <n v="0"/>
    <n v="2"/>
    <n v="0"/>
    <n v="0"/>
    <n v="0"/>
    <n v="0"/>
    <n v="2"/>
    <n v="0"/>
    <n v="0"/>
    <n v="0"/>
    <n v="1"/>
    <n v="1"/>
    <n v="0"/>
    <n v="2"/>
    <n v="2"/>
    <n v="2"/>
    <n v="0"/>
    <n v="0"/>
    <n v="0"/>
    <n v="2"/>
    <n v="0"/>
    <n v="0"/>
    <x v="2"/>
    <n v="2"/>
  </r>
  <r>
    <x v="26"/>
    <x v="26"/>
    <x v="0"/>
    <s v="ORISIN"/>
    <x v="2"/>
    <n v="13500"/>
    <n v="1"/>
    <s v="SLT"/>
    <s v="NSA"/>
    <n v="1"/>
    <n v="1"/>
    <n v="0"/>
    <n v="0"/>
    <n v="0"/>
    <n v="0"/>
    <n v="0"/>
    <n v="3"/>
    <n v="0"/>
    <n v="0"/>
    <n v="2"/>
    <n v="2"/>
    <n v="4"/>
    <n v="0"/>
    <n v="4"/>
    <n v="0"/>
    <n v="0"/>
    <n v="0"/>
    <n v="0"/>
    <n v="3"/>
    <n v="3"/>
    <n v="0"/>
    <n v="2"/>
    <n v="2"/>
    <n v="6"/>
    <n v="4"/>
    <n v="0"/>
    <n v="6"/>
    <n v="0"/>
    <n v="0"/>
    <x v="2"/>
    <n v="0"/>
  </r>
  <r>
    <x v="28"/>
    <x v="491"/>
    <x v="8"/>
    <s v="ORISIN"/>
    <x v="3"/>
    <n v="7500"/>
    <n v="1"/>
    <s v="GSM"/>
    <s v="NSA"/>
    <n v="1"/>
    <n v="1"/>
    <n v="0"/>
    <n v="0"/>
    <n v="0"/>
    <n v="0"/>
    <n v="2"/>
    <n v="2"/>
    <n v="0"/>
    <n v="4"/>
    <n v="2"/>
    <n v="2"/>
    <n v="6"/>
    <n v="0"/>
    <n v="6"/>
    <n v="0"/>
    <n v="0"/>
    <n v="0"/>
    <n v="2"/>
    <n v="4"/>
    <n v="2"/>
    <n v="4"/>
    <n v="6"/>
    <n v="6"/>
    <n v="8"/>
    <n v="6"/>
    <n v="0"/>
    <n v="8"/>
    <n v="6"/>
    <n v="8"/>
    <x v="2"/>
    <n v="2"/>
  </r>
  <r>
    <x v="29"/>
    <x v="651"/>
    <x v="0"/>
    <s v="ORISIN"/>
    <x v="0"/>
    <n v="14000"/>
    <n v="1"/>
    <s v=""/>
    <s v=""/>
    <n v="1"/>
    <n v="1"/>
    <n v="0"/>
    <n v="0"/>
    <n v="0"/>
    <n v="0"/>
    <n v="1"/>
    <n v="0"/>
    <n v="0"/>
    <n v="2"/>
    <n v="0"/>
    <n v="0"/>
    <n v="0"/>
    <n v="0"/>
    <n v="2"/>
    <n v="0"/>
    <n v="0"/>
    <n v="0"/>
    <n v="1"/>
    <n v="1"/>
    <n v="0"/>
    <n v="2"/>
    <n v="2"/>
    <n v="2"/>
    <n v="0"/>
    <n v="0"/>
    <n v="0"/>
    <n v="2"/>
    <n v="0"/>
    <n v="0"/>
    <x v="2"/>
    <n v="3"/>
  </r>
  <r>
    <x v="30"/>
    <x v="652"/>
    <x v="0"/>
    <s v="ORISIN"/>
    <x v="0"/>
    <n v="24500"/>
    <n v="1"/>
    <s v=""/>
    <s v=""/>
    <n v="1"/>
    <n v="1"/>
    <n v="0"/>
    <n v="0"/>
    <n v="0"/>
    <n v="0"/>
    <n v="0"/>
    <n v="1"/>
    <n v="0"/>
    <n v="0"/>
    <n v="1"/>
    <n v="0"/>
    <n v="1"/>
    <n v="0"/>
    <n v="1"/>
    <n v="0"/>
    <n v="0"/>
    <n v="0"/>
    <n v="0"/>
    <n v="1"/>
    <n v="1"/>
    <n v="0"/>
    <n v="1"/>
    <n v="0"/>
    <n v="1"/>
    <n v="1"/>
    <n v="0"/>
    <n v="1"/>
    <n v="0"/>
    <n v="0"/>
    <x v="2"/>
    <n v="1"/>
  </r>
  <r>
    <x v="619"/>
    <x v="653"/>
    <x v="0"/>
    <s v="ORISIN"/>
    <x v="0"/>
    <n v="194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620"/>
    <x v="492"/>
    <x v="0"/>
    <s v="ORISIN"/>
    <x v="0"/>
    <n v="35000"/>
    <n v="1"/>
    <s v="SLT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494"/>
    <x v="493"/>
    <x v="0"/>
    <s v="ORISIN"/>
    <x v="0"/>
    <n v="31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31"/>
    <x v="31"/>
    <x v="3"/>
    <s v="ORISIN"/>
    <x v="0"/>
    <n v="10400"/>
    <n v="1"/>
    <s v="GSM"/>
    <s v=""/>
    <n v="1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1"/>
    <n v="1"/>
    <n v="2"/>
    <x v="2"/>
    <n v="1"/>
  </r>
  <r>
    <x v="32"/>
    <x v="32"/>
    <x v="5"/>
    <s v="ORISIN"/>
    <x v="3"/>
    <n v="29000"/>
    <n v="1"/>
    <s v="SLT"/>
    <s v="NSA"/>
    <s v="1"/>
    <n v="1"/>
    <n v="2"/>
    <n v="1"/>
    <n v="0"/>
    <n v="2"/>
    <n v="1"/>
    <n v="0"/>
    <n v="1"/>
    <n v="3"/>
    <n v="0"/>
    <n v="0"/>
    <n v="0"/>
    <n v="0"/>
    <n v="3"/>
    <n v="3"/>
    <n v="1"/>
    <n v="2"/>
    <n v="3"/>
    <n v="1"/>
    <n v="1"/>
    <n v="4"/>
    <n v="3"/>
    <n v="3"/>
    <n v="0"/>
    <n v="0"/>
    <n v="2"/>
    <n v="4"/>
    <n v="3"/>
    <n v="4"/>
    <x v="2"/>
    <n v="4"/>
  </r>
  <r>
    <x v="33"/>
    <x v="654"/>
    <x v="5"/>
    <s v="ORISIN"/>
    <x v="0"/>
    <n v="30750"/>
    <n v="1"/>
    <s v="SLT"/>
    <s v="NSA"/>
    <n v="1"/>
    <n v="1"/>
    <n v="0"/>
    <n v="0"/>
    <n v="0"/>
    <n v="0"/>
    <n v="0"/>
    <n v="1"/>
    <n v="0"/>
    <n v="0"/>
    <n v="0"/>
    <n v="0"/>
    <n v="1"/>
    <n v="0"/>
    <n v="1"/>
    <n v="0"/>
    <n v="0"/>
    <n v="0"/>
    <n v="0"/>
    <n v="1"/>
    <n v="1"/>
    <n v="0"/>
    <n v="0"/>
    <n v="0"/>
    <n v="1"/>
    <n v="1"/>
    <n v="0"/>
    <n v="1"/>
    <n v="1"/>
    <n v="1"/>
    <x v="2"/>
    <n v="1"/>
  </r>
  <r>
    <x v="35"/>
    <x v="35"/>
    <x v="5"/>
    <s v="ORISIN"/>
    <x v="3"/>
    <n v="55000"/>
    <n v="1"/>
    <s v="SLT"/>
    <s v="NSA"/>
    <s v="1"/>
    <n v="1"/>
    <n v="1"/>
    <n v="0"/>
    <n v="1"/>
    <n v="0"/>
    <n v="0"/>
    <n v="0"/>
    <n v="1"/>
    <n v="0"/>
    <n v="1"/>
    <n v="2"/>
    <n v="1"/>
    <n v="1"/>
    <n v="2"/>
    <n v="1"/>
    <n v="1"/>
    <n v="1"/>
    <n v="0"/>
    <n v="0"/>
    <n v="1"/>
    <n v="1"/>
    <n v="1"/>
    <n v="2"/>
    <n v="3"/>
    <n v="2"/>
    <n v="2"/>
    <n v="3"/>
    <n v="2"/>
    <n v="3"/>
    <x v="2"/>
    <n v="0"/>
  </r>
  <r>
    <x v="621"/>
    <x v="655"/>
    <x v="0"/>
    <s v="ORISIN"/>
    <x v="0"/>
    <n v="48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622"/>
    <x v="656"/>
    <x v="0"/>
    <s v="ORISIN"/>
    <x v="0"/>
    <n v="88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623"/>
    <x v="657"/>
    <x v="0"/>
    <s v="ORISIN"/>
    <x v="0"/>
    <n v="14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624"/>
    <x v="658"/>
    <x v="0"/>
    <s v="ORISIN"/>
    <x v="0"/>
    <n v="1800"/>
    <n v="1"/>
    <s v="SLT"/>
    <s v=""/>
    <n v="1"/>
    <n v="1"/>
    <n v="0"/>
    <n v="0"/>
    <n v="2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0"/>
    <n v="2"/>
    <n v="0"/>
    <n v="0"/>
    <x v="2"/>
    <n v="0"/>
  </r>
  <r>
    <x v="497"/>
    <x v="659"/>
    <x v="0"/>
    <s v="ORISIN"/>
    <x v="0"/>
    <n v="14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37"/>
    <x v="660"/>
    <x v="0"/>
    <s v="ORISIN"/>
    <x v="0"/>
    <n v="106500"/>
    <n v="1"/>
    <s v=""/>
    <s v=""/>
    <n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0"/>
    <n v="0"/>
    <x v="2"/>
    <n v="0"/>
  </r>
  <r>
    <x v="625"/>
    <x v="661"/>
    <x v="0"/>
    <s v="ORISIN"/>
    <x v="0"/>
    <n v="122000"/>
    <n v="1"/>
    <s v="FRK"/>
    <s v="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n v="0"/>
    <x v="2"/>
    <n v="0"/>
  </r>
  <r>
    <x v="498"/>
    <x v="497"/>
    <x v="0"/>
    <s v="ORISIN"/>
    <x v="0"/>
    <n v="124500"/>
    <n v="1"/>
    <s v="BNGFER"/>
    <s v="NSA"/>
    <n v="1"/>
    <n v="1"/>
    <n v="0"/>
    <n v="0"/>
    <n v="0"/>
    <n v="0"/>
    <n v="0"/>
    <n v="0"/>
    <n v="0"/>
    <n v="0"/>
    <n v="1"/>
    <n v="0"/>
    <n v="1"/>
    <n v="0"/>
    <n v="1"/>
    <n v="0"/>
    <n v="0"/>
    <n v="0"/>
    <n v="0"/>
    <n v="0"/>
    <n v="0"/>
    <n v="0"/>
    <n v="1"/>
    <n v="0"/>
    <n v="1"/>
    <n v="1"/>
    <n v="0"/>
    <n v="1"/>
    <n v="0"/>
    <n v="0"/>
    <x v="2"/>
    <n v="0"/>
  </r>
  <r>
    <x v="626"/>
    <x v="662"/>
    <x v="0"/>
    <s v="ORISIN"/>
    <x v="0"/>
    <n v="105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2"/>
    <n v="0"/>
  </r>
  <r>
    <x v="627"/>
    <x v="663"/>
    <x v="0"/>
    <s v="ORISIN"/>
    <x v="0"/>
    <n v="147000"/>
    <n v="1"/>
    <s v=""/>
    <s v=""/>
    <n v="1"/>
    <n v="1"/>
    <n v="0"/>
    <n v="0"/>
    <n v="0"/>
    <n v="0"/>
    <n v="0"/>
    <n v="1"/>
    <n v="0"/>
    <n v="0"/>
    <n v="0"/>
    <n v="1"/>
    <n v="0"/>
    <n v="0"/>
    <n v="1"/>
    <n v="0"/>
    <n v="0"/>
    <n v="0"/>
    <n v="0"/>
    <n v="1"/>
    <n v="1"/>
    <n v="0"/>
    <n v="0"/>
    <n v="1"/>
    <n v="1"/>
    <n v="0"/>
    <n v="0"/>
    <n v="1"/>
    <n v="0"/>
    <n v="0"/>
    <x v="2"/>
    <n v="0"/>
  </r>
  <r>
    <x v="628"/>
    <x v="664"/>
    <x v="0"/>
    <s v="ORISIN"/>
    <x v="0"/>
    <n v="38000"/>
    <n v="1"/>
    <s v="SLT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629"/>
    <x v="665"/>
    <x v="0"/>
    <s v="ORISIN"/>
    <x v="0"/>
    <n v="63000"/>
    <n v="1"/>
    <s v="SLT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630"/>
    <x v="666"/>
    <x v="0"/>
    <s v="ORISIN"/>
    <x v="0"/>
    <n v="61000"/>
    <n v="1"/>
    <s v=""/>
    <s v="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0"/>
    <n v="0"/>
    <n v="1"/>
    <n v="1"/>
    <n v="0"/>
    <n v="0"/>
    <n v="0"/>
    <n v="0"/>
    <n v="0"/>
    <n v="1"/>
    <n v="0"/>
    <n v="0"/>
    <x v="2"/>
    <n v="0"/>
  </r>
  <r>
    <x v="631"/>
    <x v="667"/>
    <x v="0"/>
    <s v="ORISIN"/>
    <x v="0"/>
    <n v="14500"/>
    <n v="1"/>
    <s v="GS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632"/>
    <x v="668"/>
    <x v="0"/>
    <s v="ORISIN"/>
    <x v="0"/>
    <n v="38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633"/>
    <x v="669"/>
    <x v="0"/>
    <s v="ORISIN"/>
    <x v="0"/>
    <n v="9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43"/>
    <x v="43"/>
    <x v="3"/>
    <s v="ORISIN"/>
    <x v="0"/>
    <n v="12300"/>
    <n v="1"/>
    <s v="SLT"/>
    <s v="NSA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n v="2"/>
    <x v="2"/>
    <n v="2"/>
  </r>
  <r>
    <x v="634"/>
    <x v="670"/>
    <x v="0"/>
    <s v="ORISIN"/>
    <x v="0"/>
    <n v="237500"/>
    <n v="1"/>
    <s v="GSM"/>
    <s v="NSA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45"/>
    <x v="45"/>
    <x v="6"/>
    <s v="ORISIN"/>
    <x v="2"/>
    <n v="181800"/>
    <n v="1"/>
    <s v="SLT"/>
    <s v="NSA"/>
    <s v="1"/>
    <n v="1"/>
    <n v="2"/>
    <n v="0"/>
    <n v="1"/>
    <n v="0"/>
    <n v="1"/>
    <n v="0"/>
    <n v="0"/>
    <n v="0"/>
    <n v="0"/>
    <n v="0"/>
    <n v="1"/>
    <n v="0"/>
    <n v="2"/>
    <n v="2"/>
    <n v="1"/>
    <n v="1"/>
    <n v="1"/>
    <n v="1"/>
    <n v="0"/>
    <n v="0"/>
    <n v="0"/>
    <n v="0"/>
    <n v="1"/>
    <n v="1"/>
    <n v="2"/>
    <n v="2"/>
    <n v="2"/>
    <n v="2"/>
    <x v="2"/>
    <n v="2"/>
  </r>
  <r>
    <x v="46"/>
    <x v="46"/>
    <x v="9"/>
    <s v="ORISIN"/>
    <x v="2"/>
    <n v="53500"/>
    <n v="1"/>
    <s v="SLT"/>
    <s v="NSA"/>
    <n v="1"/>
    <n v="1"/>
    <n v="1"/>
    <n v="0"/>
    <n v="1"/>
    <n v="1"/>
    <n v="0"/>
    <n v="0"/>
    <n v="0"/>
    <n v="0"/>
    <n v="1"/>
    <n v="0"/>
    <n v="0"/>
    <n v="1"/>
    <n v="1"/>
    <n v="1"/>
    <n v="1"/>
    <n v="2"/>
    <n v="1"/>
    <n v="0"/>
    <n v="0"/>
    <n v="0"/>
    <n v="1"/>
    <n v="0"/>
    <n v="0"/>
    <n v="1"/>
    <n v="2"/>
    <n v="2"/>
    <n v="1"/>
    <n v="2"/>
    <x v="2"/>
    <n v="1"/>
  </r>
  <r>
    <x v="47"/>
    <x v="47"/>
    <x v="9"/>
    <s v="ORISIN"/>
    <x v="3"/>
    <n v="49000"/>
    <n v="1"/>
    <s v="GSM"/>
    <s v="NSA"/>
    <n v="1"/>
    <n v="1"/>
    <n v="1"/>
    <n v="2"/>
    <n v="3"/>
    <n v="1"/>
    <n v="2"/>
    <n v="1"/>
    <n v="1"/>
    <n v="1"/>
    <n v="0"/>
    <n v="1"/>
    <n v="0"/>
    <n v="0"/>
    <n v="3"/>
    <n v="3"/>
    <n v="5"/>
    <n v="4"/>
    <n v="3"/>
    <n v="3"/>
    <n v="2"/>
    <n v="2"/>
    <n v="1"/>
    <n v="2"/>
    <n v="1"/>
    <n v="0"/>
    <n v="1"/>
    <n v="5"/>
    <n v="3"/>
    <n v="5"/>
    <x v="2"/>
    <n v="5"/>
  </r>
  <r>
    <x v="501"/>
    <x v="671"/>
    <x v="9"/>
    <s v="ORISIN"/>
    <x v="0"/>
    <n v="7725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1"/>
  </r>
  <r>
    <x v="48"/>
    <x v="48"/>
    <x v="9"/>
    <s v="ORISIN"/>
    <x v="0"/>
    <n v="60000"/>
    <n v="1"/>
    <s v="GSM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2"/>
    <n v="1"/>
  </r>
  <r>
    <x v="49"/>
    <x v="672"/>
    <x v="9"/>
    <s v="ORISIN"/>
    <x v="0"/>
    <n v="80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1"/>
  </r>
  <r>
    <x v="50"/>
    <x v="50"/>
    <x v="9"/>
    <s v="ORISIN"/>
    <x v="0"/>
    <n v="54000"/>
    <n v="1"/>
    <s v="GSM"/>
    <s v="NSA"/>
    <n v="1"/>
    <n v="1"/>
    <n v="0"/>
    <n v="1"/>
    <n v="0"/>
    <n v="0"/>
    <n v="0"/>
    <n v="1"/>
    <n v="0"/>
    <n v="0"/>
    <n v="0"/>
    <n v="1"/>
    <n v="0"/>
    <n v="0"/>
    <n v="1"/>
    <n v="1"/>
    <n v="1"/>
    <n v="0"/>
    <n v="0"/>
    <n v="1"/>
    <n v="1"/>
    <n v="0"/>
    <n v="0"/>
    <n v="1"/>
    <n v="1"/>
    <n v="0"/>
    <n v="0"/>
    <n v="1"/>
    <n v="1"/>
    <n v="1"/>
    <x v="2"/>
    <n v="2"/>
  </r>
  <r>
    <x v="52"/>
    <x v="52"/>
    <x v="9"/>
    <s v="ORISIN"/>
    <x v="3"/>
    <n v="58000"/>
    <n v="1"/>
    <s v=""/>
    <s v=""/>
    <n v="1"/>
    <n v="1"/>
    <n v="0"/>
    <n v="0"/>
    <n v="1"/>
    <n v="2"/>
    <n v="3"/>
    <n v="0"/>
    <n v="0"/>
    <n v="1"/>
    <n v="1"/>
    <n v="0"/>
    <n v="2"/>
    <n v="1"/>
    <n v="3"/>
    <n v="0"/>
    <n v="1"/>
    <n v="3"/>
    <n v="5"/>
    <n v="3"/>
    <n v="0"/>
    <n v="1"/>
    <n v="2"/>
    <n v="1"/>
    <n v="2"/>
    <n v="3"/>
    <n v="1"/>
    <n v="5"/>
    <n v="3"/>
    <n v="5"/>
    <x v="2"/>
    <n v="3"/>
  </r>
  <r>
    <x v="635"/>
    <x v="673"/>
    <x v="0"/>
    <s v="ORISIN"/>
    <x v="0"/>
    <n v="8000"/>
    <n v="1"/>
    <s v="SLT"/>
    <s v="NSA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1"/>
  </r>
  <r>
    <x v="636"/>
    <x v="674"/>
    <x v="0"/>
    <s v="ORISIN"/>
    <x v="0"/>
    <n v="66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37"/>
    <x v="675"/>
    <x v="3"/>
    <s v="ORISIN"/>
    <x v="0"/>
    <n v="47500"/>
    <n v="1"/>
    <s v="SLT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2"/>
    <n v="1"/>
  </r>
  <r>
    <x v="638"/>
    <x v="676"/>
    <x v="0"/>
    <s v="ORISIN"/>
    <x v="0"/>
    <n v="3625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n v="0"/>
    <x v="2"/>
    <n v="0"/>
  </r>
  <r>
    <x v="639"/>
    <x v="677"/>
    <x v="0"/>
    <s v="ORISIN"/>
    <x v="0"/>
    <n v="35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54"/>
    <x v="54"/>
    <x v="8"/>
    <s v="ORISIN"/>
    <x v="2"/>
    <n v="280000"/>
    <n v="1"/>
    <s v="SLT"/>
    <s v=""/>
    <s v="1"/>
    <n v="1"/>
    <n v="1"/>
    <n v="0"/>
    <n v="1"/>
    <n v="0"/>
    <n v="0"/>
    <n v="1"/>
    <n v="0"/>
    <n v="0"/>
    <n v="1"/>
    <n v="1"/>
    <n v="1"/>
    <n v="0"/>
    <n v="1"/>
    <n v="1"/>
    <n v="1"/>
    <n v="1"/>
    <n v="0"/>
    <n v="1"/>
    <n v="1"/>
    <n v="0"/>
    <n v="1"/>
    <n v="1"/>
    <n v="2"/>
    <n v="1"/>
    <n v="1"/>
    <n v="2"/>
    <n v="1"/>
    <n v="2"/>
    <x v="2"/>
    <n v="1"/>
  </r>
  <r>
    <x v="56"/>
    <x v="56"/>
    <x v="5"/>
    <s v="ORISIN"/>
    <x v="0"/>
    <n v="63000"/>
    <n v="1"/>
    <s v="GSM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2"/>
    <n v="1"/>
  </r>
  <r>
    <x v="58"/>
    <x v="58"/>
    <x v="8"/>
    <s v="ORISIN"/>
    <x v="0"/>
    <n v="70000"/>
    <n v="1"/>
    <s v="SLT"/>
    <s v="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2"/>
    <n v="1"/>
  </r>
  <r>
    <x v="640"/>
    <x v="678"/>
    <x v="5"/>
    <s v="ORISIN"/>
    <x v="0"/>
    <n v="41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2"/>
    <n v="0"/>
  </r>
  <r>
    <x v="641"/>
    <x v="504"/>
    <x v="5"/>
    <s v="ORISIN"/>
    <x v="0"/>
    <n v="14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2"/>
    <x v="2"/>
    <n v="0"/>
  </r>
  <r>
    <x v="642"/>
    <x v="679"/>
    <x v="0"/>
    <s v="ORISIN"/>
    <x v="0"/>
    <n v="30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2"/>
    <n v="0"/>
  </r>
  <r>
    <x v="643"/>
    <x v="680"/>
    <x v="0"/>
    <s v="ORISIN"/>
    <x v="0"/>
    <n v="287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644"/>
    <x v="681"/>
    <x v="6"/>
    <s v="ORISIN"/>
    <x v="2"/>
    <n v="40000"/>
    <n v="1"/>
    <s v="GSM"/>
    <s v=""/>
    <n v="1"/>
    <n v="1"/>
    <n v="0"/>
    <n v="0"/>
    <n v="1"/>
    <n v="1"/>
    <n v="0"/>
    <n v="0"/>
    <n v="0"/>
    <n v="0"/>
    <n v="0"/>
    <n v="1"/>
    <n v="0"/>
    <n v="1"/>
    <n v="1"/>
    <n v="0"/>
    <n v="1"/>
    <n v="2"/>
    <n v="1"/>
    <n v="0"/>
    <n v="0"/>
    <n v="0"/>
    <n v="0"/>
    <n v="1"/>
    <n v="1"/>
    <n v="1"/>
    <n v="1"/>
    <n v="2"/>
    <n v="1"/>
    <n v="2"/>
    <x v="2"/>
    <n v="0"/>
  </r>
  <r>
    <x v="645"/>
    <x v="682"/>
    <x v="0"/>
    <s v="ORISIN"/>
    <x v="0"/>
    <n v="405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0"/>
  </r>
  <r>
    <x v="63"/>
    <x v="63"/>
    <x v="4"/>
    <s v="OLIGEN"/>
    <x v="2"/>
    <n v="42000"/>
    <n v="2"/>
    <s v="HKJ"/>
    <s v=""/>
    <n v="1"/>
    <n v="1"/>
    <n v="0"/>
    <n v="1"/>
    <n v="1"/>
    <n v="0"/>
    <n v="1"/>
    <n v="0"/>
    <n v="1"/>
    <n v="0"/>
    <n v="0"/>
    <n v="1"/>
    <n v="0"/>
    <n v="0"/>
    <n v="1"/>
    <n v="1"/>
    <n v="2"/>
    <n v="1"/>
    <n v="1"/>
    <n v="1"/>
    <n v="1"/>
    <n v="1"/>
    <n v="0"/>
    <n v="1"/>
    <n v="1"/>
    <n v="0"/>
    <n v="0"/>
    <n v="2"/>
    <n v="1"/>
    <n v="2"/>
    <x v="2"/>
    <n v="2"/>
  </r>
  <r>
    <x v="64"/>
    <x v="64"/>
    <x v="4"/>
    <s v="OLIGEN"/>
    <x v="1"/>
    <n v="42000"/>
    <n v="6"/>
    <s v="HKJ"/>
    <s v=""/>
    <n v="1"/>
    <n v="1"/>
    <n v="4"/>
    <n v="4"/>
    <n v="2"/>
    <n v="6"/>
    <n v="0"/>
    <n v="2"/>
    <n v="7"/>
    <n v="4"/>
    <n v="2"/>
    <n v="1"/>
    <n v="4"/>
    <n v="1"/>
    <n v="7"/>
    <n v="8"/>
    <n v="6"/>
    <n v="8"/>
    <n v="6"/>
    <n v="2"/>
    <n v="9"/>
    <n v="11"/>
    <n v="6"/>
    <n v="5"/>
    <n v="5"/>
    <n v="5"/>
    <n v="5"/>
    <n v="11"/>
    <n v="7"/>
    <n v="11"/>
    <x v="2"/>
    <n v="13"/>
  </r>
  <r>
    <x v="65"/>
    <x v="65"/>
    <x v="4"/>
    <s v="OLIGEN"/>
    <x v="0"/>
    <n v="39000"/>
    <n v="2"/>
    <s v="HKJ"/>
    <s v=""/>
    <n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0"/>
    <n v="0"/>
    <n v="1"/>
    <n v="1"/>
    <n v="1"/>
    <n v="1"/>
    <n v="1"/>
    <x v="2"/>
    <n v="4"/>
  </r>
  <r>
    <x v="67"/>
    <x v="67"/>
    <x v="10"/>
    <s v="ORISIN"/>
    <x v="1"/>
    <n v="20500"/>
    <n v="1"/>
    <s v="HKJ"/>
    <s v="NSA"/>
    <s v="1"/>
    <n v="1"/>
    <n v="1"/>
    <n v="3"/>
    <n v="1"/>
    <n v="1"/>
    <n v="3"/>
    <n v="1"/>
    <n v="2"/>
    <n v="5"/>
    <n v="4"/>
    <n v="1"/>
    <n v="1"/>
    <n v="1"/>
    <n v="5"/>
    <n v="4"/>
    <n v="4"/>
    <n v="2"/>
    <n v="4"/>
    <n v="4"/>
    <n v="3"/>
    <n v="7"/>
    <n v="9"/>
    <n v="6"/>
    <n v="2"/>
    <n v="2"/>
    <n v="2"/>
    <n v="9"/>
    <n v="5"/>
    <n v="9"/>
    <x v="2"/>
    <n v="2"/>
  </r>
  <r>
    <x v="68"/>
    <x v="68"/>
    <x v="10"/>
    <s v="ORISIN"/>
    <x v="3"/>
    <n v="25000"/>
    <n v="1"/>
    <s v="HKJ"/>
    <s v="NSA"/>
    <s v="1"/>
    <n v="1"/>
    <n v="0"/>
    <n v="3"/>
    <n v="2"/>
    <n v="1"/>
    <n v="0"/>
    <n v="1"/>
    <n v="0"/>
    <n v="1"/>
    <n v="0"/>
    <n v="2"/>
    <n v="0"/>
    <n v="0"/>
    <n v="3"/>
    <n v="3"/>
    <n v="5"/>
    <n v="3"/>
    <n v="1"/>
    <n v="1"/>
    <n v="1"/>
    <n v="1"/>
    <n v="1"/>
    <n v="3"/>
    <n v="2"/>
    <n v="0"/>
    <n v="0"/>
    <n v="5"/>
    <n v="3"/>
    <n v="5"/>
    <x v="2"/>
    <n v="5"/>
  </r>
  <r>
    <x v="71"/>
    <x v="71"/>
    <x v="10"/>
    <s v="ORISIN"/>
    <x v="0"/>
    <n v="45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2"/>
    <n v="1"/>
  </r>
  <r>
    <x v="646"/>
    <x v="683"/>
    <x v="10"/>
    <s v="ORISIN"/>
    <x v="0"/>
    <n v="5595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2"/>
    <n v="1"/>
  </r>
  <r>
    <x v="72"/>
    <x v="72"/>
    <x v="10"/>
    <s v="ORISIN"/>
    <x v="3"/>
    <n v="46000"/>
    <n v="1"/>
    <s v="GSM"/>
    <s v="NSA"/>
    <s v="1"/>
    <n v="1"/>
    <n v="0"/>
    <n v="1"/>
    <n v="1"/>
    <n v="1"/>
    <n v="0"/>
    <n v="0"/>
    <n v="1"/>
    <n v="3"/>
    <n v="1"/>
    <n v="1"/>
    <n v="1"/>
    <n v="0"/>
    <n v="3"/>
    <n v="1"/>
    <n v="2"/>
    <n v="2"/>
    <n v="1"/>
    <n v="0"/>
    <n v="1"/>
    <n v="4"/>
    <n v="4"/>
    <n v="4"/>
    <n v="2"/>
    <n v="1"/>
    <n v="0"/>
    <n v="4"/>
    <n v="3"/>
    <n v="4"/>
    <x v="2"/>
    <n v="3"/>
  </r>
  <r>
    <x v="74"/>
    <x v="74"/>
    <x v="10"/>
    <s v="ORISIN"/>
    <x v="3"/>
    <n v="48500"/>
    <n v="1"/>
    <s v="GSM"/>
    <s v="NSA"/>
    <s v="1"/>
    <n v="1"/>
    <n v="0"/>
    <n v="0"/>
    <n v="1"/>
    <n v="2"/>
    <n v="1"/>
    <n v="1"/>
    <n v="1"/>
    <n v="0"/>
    <n v="3"/>
    <n v="0"/>
    <n v="1"/>
    <n v="0"/>
    <n v="3"/>
    <n v="0"/>
    <n v="1"/>
    <n v="3"/>
    <n v="3"/>
    <n v="2"/>
    <n v="2"/>
    <n v="1"/>
    <n v="3"/>
    <n v="0"/>
    <n v="1"/>
    <n v="1"/>
    <n v="0"/>
    <n v="3"/>
    <n v="3"/>
    <n v="3"/>
    <x v="2"/>
    <n v="2"/>
  </r>
  <r>
    <x v="75"/>
    <x v="509"/>
    <x v="10"/>
    <s v="ORISIN"/>
    <x v="0"/>
    <n v="30000"/>
    <n v="1"/>
    <s v="SLT"/>
    <s v="NSA"/>
    <n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n v="2"/>
    <x v="2"/>
    <n v="2"/>
  </r>
  <r>
    <x v="76"/>
    <x v="76"/>
    <x v="10"/>
    <s v="ORISIN"/>
    <x v="3"/>
    <n v="37500"/>
    <n v="1"/>
    <s v="GSM"/>
    <s v="NSA"/>
    <s v="1"/>
    <n v="1"/>
    <n v="0"/>
    <n v="0"/>
    <n v="1"/>
    <n v="1"/>
    <n v="3"/>
    <n v="0"/>
    <n v="1"/>
    <n v="2"/>
    <n v="2"/>
    <n v="2"/>
    <n v="1"/>
    <n v="0"/>
    <n v="3"/>
    <n v="0"/>
    <n v="1"/>
    <n v="2"/>
    <n v="4"/>
    <n v="3"/>
    <n v="1"/>
    <n v="3"/>
    <n v="4"/>
    <n v="4"/>
    <n v="3"/>
    <n v="1"/>
    <n v="0"/>
    <n v="4"/>
    <n v="3"/>
    <n v="4"/>
    <x v="2"/>
    <n v="3"/>
  </r>
  <r>
    <x v="77"/>
    <x v="77"/>
    <x v="10"/>
    <s v="ORISIN"/>
    <x v="0"/>
    <n v="31000"/>
    <n v="1"/>
    <s v="SLT"/>
    <s v="NSA"/>
    <n v="1"/>
    <n v="1"/>
    <n v="0"/>
    <n v="0"/>
    <n v="0"/>
    <n v="2"/>
    <n v="0"/>
    <n v="0"/>
    <n v="0"/>
    <n v="0"/>
    <n v="0"/>
    <n v="0"/>
    <n v="0"/>
    <n v="0"/>
    <n v="2"/>
    <n v="0"/>
    <n v="0"/>
    <n v="2"/>
    <n v="2"/>
    <n v="0"/>
    <n v="0"/>
    <n v="0"/>
    <n v="0"/>
    <n v="0"/>
    <n v="0"/>
    <n v="0"/>
    <n v="0"/>
    <n v="2"/>
    <n v="2"/>
    <n v="2"/>
    <x v="2"/>
    <n v="2"/>
  </r>
  <r>
    <x v="78"/>
    <x v="78"/>
    <x v="10"/>
    <s v="ORISIN"/>
    <x v="0"/>
    <n v="18500"/>
    <n v="1"/>
    <s v="GSM"/>
    <s v="NSA"/>
    <s v="1"/>
    <n v="1"/>
    <n v="0"/>
    <n v="0"/>
    <n v="0"/>
    <n v="1"/>
    <n v="0"/>
    <n v="1"/>
    <n v="0"/>
    <n v="1"/>
    <n v="0"/>
    <n v="0"/>
    <n v="0"/>
    <n v="0"/>
    <n v="1"/>
    <n v="0"/>
    <n v="0"/>
    <n v="1"/>
    <n v="1"/>
    <n v="1"/>
    <n v="1"/>
    <n v="1"/>
    <n v="1"/>
    <n v="1"/>
    <n v="0"/>
    <n v="0"/>
    <n v="0"/>
    <n v="1"/>
    <n v="1"/>
    <n v="1"/>
    <x v="2"/>
    <n v="1"/>
  </r>
  <r>
    <x v="80"/>
    <x v="80"/>
    <x v="10"/>
    <s v="ORISIN"/>
    <x v="3"/>
    <n v="46000"/>
    <n v="1"/>
    <s v=""/>
    <s v=""/>
    <n v="1"/>
    <n v="1"/>
    <n v="0"/>
    <n v="0"/>
    <n v="0"/>
    <n v="2"/>
    <n v="0"/>
    <n v="1"/>
    <n v="0"/>
    <n v="0"/>
    <n v="2"/>
    <n v="1"/>
    <n v="0"/>
    <n v="1"/>
    <n v="2"/>
    <n v="0"/>
    <n v="0"/>
    <n v="2"/>
    <n v="2"/>
    <n v="1"/>
    <n v="1"/>
    <n v="0"/>
    <n v="2"/>
    <n v="1"/>
    <n v="1"/>
    <n v="1"/>
    <n v="1"/>
    <n v="2"/>
    <n v="2"/>
    <n v="2"/>
    <x v="2"/>
    <n v="2"/>
  </r>
  <r>
    <x v="509"/>
    <x v="79"/>
    <x v="10"/>
    <s v="ORISIN"/>
    <x v="0"/>
    <n v="26000"/>
    <n v="1"/>
    <s v="GSM"/>
    <s v="NSA"/>
    <s v="1"/>
    <n v="1"/>
    <n v="0"/>
    <n v="1"/>
    <n v="0"/>
    <n v="0"/>
    <n v="0"/>
    <n v="0"/>
    <n v="2"/>
    <n v="0"/>
    <n v="0"/>
    <n v="0"/>
    <n v="0"/>
    <n v="0"/>
    <n v="2"/>
    <n v="1"/>
    <n v="1"/>
    <n v="0"/>
    <n v="0"/>
    <n v="0"/>
    <n v="2"/>
    <n v="2"/>
    <n v="0"/>
    <n v="0"/>
    <n v="0"/>
    <n v="0"/>
    <n v="0"/>
    <n v="2"/>
    <n v="2"/>
    <n v="2"/>
    <x v="2"/>
    <n v="0"/>
  </r>
  <r>
    <x v="647"/>
    <x v="684"/>
    <x v="10"/>
    <s v="ORISIN"/>
    <x v="0"/>
    <n v="75300"/>
    <n v="1"/>
    <s v="SLT"/>
    <s v="NSA"/>
    <s v="1"/>
    <n v="1"/>
    <n v="0"/>
    <n v="1"/>
    <n v="0"/>
    <n v="0"/>
    <n v="0"/>
    <n v="0"/>
    <n v="0"/>
    <n v="0"/>
    <n v="0"/>
    <n v="1"/>
    <n v="0"/>
    <n v="0"/>
    <n v="1"/>
    <n v="1"/>
    <n v="1"/>
    <n v="0"/>
    <n v="0"/>
    <n v="0"/>
    <n v="0"/>
    <n v="0"/>
    <n v="0"/>
    <n v="1"/>
    <n v="1"/>
    <n v="0"/>
    <n v="0"/>
    <n v="1"/>
    <n v="1"/>
    <n v="1"/>
    <x v="2"/>
    <n v="0"/>
  </r>
  <r>
    <x v="81"/>
    <x v="511"/>
    <x v="10"/>
    <s v="ORISIN"/>
    <x v="0"/>
    <n v="60000"/>
    <n v="1"/>
    <s v="SLT"/>
    <s v="NSA"/>
    <n v="1"/>
    <n v="1"/>
    <n v="0"/>
    <n v="0"/>
    <n v="0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0"/>
    <n v="2"/>
    <n v="1"/>
    <n v="2"/>
    <x v="2"/>
    <n v="2"/>
  </r>
  <r>
    <x v="510"/>
    <x v="512"/>
    <x v="10"/>
    <s v="ORISIN"/>
    <x v="0"/>
    <n v="112000"/>
    <n v="1"/>
    <s v=""/>
    <s v=""/>
    <n v="1"/>
    <n v="1"/>
    <n v="0"/>
    <n v="2"/>
    <n v="0"/>
    <n v="1"/>
    <n v="0"/>
    <n v="0"/>
    <n v="0"/>
    <n v="0"/>
    <n v="0"/>
    <n v="0"/>
    <n v="0"/>
    <n v="0"/>
    <n v="2"/>
    <n v="2"/>
    <n v="2"/>
    <n v="1"/>
    <n v="1"/>
    <n v="0"/>
    <n v="0"/>
    <n v="0"/>
    <n v="0"/>
    <n v="0"/>
    <n v="0"/>
    <n v="0"/>
    <n v="0"/>
    <n v="2"/>
    <n v="2"/>
    <n v="2"/>
    <x v="2"/>
    <n v="2"/>
  </r>
  <r>
    <x v="82"/>
    <x v="82"/>
    <x v="10"/>
    <s v="ORISIN"/>
    <x v="2"/>
    <n v="83000"/>
    <n v="1"/>
    <s v="GSM"/>
    <s v="NSA"/>
    <s v="1"/>
    <n v="1"/>
    <n v="0"/>
    <n v="0"/>
    <n v="0"/>
    <n v="2"/>
    <n v="0"/>
    <n v="0"/>
    <n v="0"/>
    <n v="0"/>
    <n v="3"/>
    <n v="1"/>
    <n v="0"/>
    <n v="0"/>
    <n v="3"/>
    <n v="0"/>
    <n v="0"/>
    <n v="2"/>
    <n v="2"/>
    <n v="0"/>
    <n v="0"/>
    <n v="0"/>
    <n v="3"/>
    <n v="1"/>
    <n v="1"/>
    <n v="0"/>
    <n v="0"/>
    <n v="3"/>
    <n v="3"/>
    <n v="3"/>
    <x v="2"/>
    <n v="0"/>
  </r>
  <r>
    <x v="511"/>
    <x v="513"/>
    <x v="10"/>
    <s v="ORISIN"/>
    <x v="0"/>
    <n v="85000"/>
    <n v="1"/>
    <s v="RJM"/>
    <s v="NSA"/>
    <n v="1"/>
    <n v="1"/>
    <n v="0"/>
    <n v="0"/>
    <n v="1"/>
    <n v="0"/>
    <n v="0"/>
    <n v="0"/>
    <n v="0"/>
    <n v="0"/>
    <n v="0"/>
    <n v="0"/>
    <n v="1"/>
    <n v="0"/>
    <n v="1"/>
    <n v="0"/>
    <n v="1"/>
    <n v="1"/>
    <n v="0"/>
    <n v="0"/>
    <n v="0"/>
    <n v="0"/>
    <n v="0"/>
    <n v="0"/>
    <n v="1"/>
    <n v="1"/>
    <n v="0"/>
    <n v="1"/>
    <n v="1"/>
    <n v="1"/>
    <x v="2"/>
    <n v="1"/>
  </r>
  <r>
    <x v="83"/>
    <x v="83"/>
    <x v="10"/>
    <s v="ORISIN"/>
    <x v="3"/>
    <n v="72000"/>
    <n v="1"/>
    <s v="GSM"/>
    <s v="NSA"/>
    <s v="1"/>
    <n v="1"/>
    <n v="0"/>
    <n v="1"/>
    <n v="1"/>
    <n v="2"/>
    <n v="3"/>
    <n v="0"/>
    <n v="1"/>
    <n v="2"/>
    <n v="2"/>
    <n v="1"/>
    <n v="1"/>
    <n v="1"/>
    <n v="3"/>
    <n v="1"/>
    <n v="2"/>
    <n v="3"/>
    <n v="5"/>
    <n v="3"/>
    <n v="1"/>
    <n v="3"/>
    <n v="4"/>
    <n v="3"/>
    <n v="2"/>
    <n v="2"/>
    <n v="1"/>
    <n v="5"/>
    <n v="3"/>
    <n v="5"/>
    <x v="2"/>
    <n v="3"/>
  </r>
  <r>
    <x v="84"/>
    <x v="84"/>
    <x v="10"/>
    <s v="ORISIN"/>
    <x v="2"/>
    <n v="99000"/>
    <n v="1"/>
    <s v="SLT"/>
    <s v="NSA"/>
    <n v="1"/>
    <n v="1"/>
    <n v="0"/>
    <n v="1"/>
    <n v="1"/>
    <n v="1"/>
    <n v="1"/>
    <n v="0"/>
    <n v="0"/>
    <n v="0"/>
    <n v="0"/>
    <n v="0"/>
    <n v="0"/>
    <n v="0"/>
    <n v="1"/>
    <n v="1"/>
    <n v="2"/>
    <n v="2"/>
    <n v="2"/>
    <n v="1"/>
    <n v="0"/>
    <n v="0"/>
    <n v="0"/>
    <n v="0"/>
    <n v="0"/>
    <n v="0"/>
    <n v="0"/>
    <n v="2"/>
    <n v="1"/>
    <n v="2"/>
    <x v="2"/>
    <n v="2"/>
  </r>
  <r>
    <x v="85"/>
    <x v="85"/>
    <x v="10"/>
    <s v="ORISIN"/>
    <x v="2"/>
    <n v="104500"/>
    <n v="1"/>
    <s v="GSM"/>
    <s v="NSA"/>
    <n v="1"/>
    <n v="1"/>
    <n v="0"/>
    <n v="0"/>
    <n v="0"/>
    <n v="1"/>
    <n v="0"/>
    <n v="1"/>
    <n v="2"/>
    <n v="1"/>
    <n v="0"/>
    <n v="0"/>
    <n v="0"/>
    <n v="0"/>
    <n v="2"/>
    <n v="0"/>
    <n v="0"/>
    <n v="1"/>
    <n v="1"/>
    <n v="1"/>
    <n v="3"/>
    <n v="3"/>
    <n v="1"/>
    <n v="1"/>
    <n v="0"/>
    <n v="0"/>
    <n v="0"/>
    <n v="3"/>
    <n v="2"/>
    <n v="3"/>
    <x v="2"/>
    <n v="2"/>
  </r>
  <r>
    <x v="87"/>
    <x v="87"/>
    <x v="10"/>
    <s v="ORISIN"/>
    <x v="2"/>
    <n v="85000"/>
    <n v="1"/>
    <s v="GSM"/>
    <s v="NSA"/>
    <s v="1"/>
    <n v="1"/>
    <n v="0"/>
    <n v="0"/>
    <n v="0"/>
    <n v="1"/>
    <n v="1"/>
    <n v="1"/>
    <n v="1"/>
    <n v="0"/>
    <n v="0"/>
    <n v="1"/>
    <n v="0"/>
    <n v="1"/>
    <n v="1"/>
    <n v="0"/>
    <n v="0"/>
    <n v="1"/>
    <n v="2"/>
    <n v="2"/>
    <n v="2"/>
    <n v="1"/>
    <n v="0"/>
    <n v="1"/>
    <n v="1"/>
    <n v="1"/>
    <n v="1"/>
    <n v="2"/>
    <n v="1"/>
    <n v="2"/>
    <x v="2"/>
    <n v="1"/>
  </r>
  <r>
    <x v="88"/>
    <x v="88"/>
    <x v="10"/>
    <s v="ORISIN"/>
    <x v="3"/>
    <n v="43000"/>
    <n v="1"/>
    <s v=""/>
    <s v=""/>
    <n v="1"/>
    <n v="1"/>
    <n v="0"/>
    <n v="1"/>
    <n v="0"/>
    <n v="2"/>
    <n v="0"/>
    <n v="0"/>
    <n v="1"/>
    <n v="2"/>
    <n v="0"/>
    <n v="1"/>
    <n v="0"/>
    <n v="0"/>
    <n v="2"/>
    <n v="1"/>
    <n v="1"/>
    <n v="2"/>
    <n v="2"/>
    <n v="0"/>
    <n v="1"/>
    <n v="3"/>
    <n v="2"/>
    <n v="3"/>
    <n v="1"/>
    <n v="0"/>
    <n v="0"/>
    <n v="3"/>
    <n v="2"/>
    <n v="3"/>
    <x v="2"/>
    <n v="3"/>
  </r>
  <r>
    <x v="90"/>
    <x v="90"/>
    <x v="10"/>
    <s v="ORISIN"/>
    <x v="0"/>
    <n v="45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2"/>
  </r>
  <r>
    <x v="92"/>
    <x v="92"/>
    <x v="10"/>
    <s v="ORISIN"/>
    <x v="2"/>
    <n v="49000"/>
    <n v="1"/>
    <s v="GSM"/>
    <s v="NSA"/>
    <n v="1"/>
    <n v="1"/>
    <n v="0"/>
    <n v="2"/>
    <n v="1"/>
    <n v="0"/>
    <n v="0"/>
    <n v="0"/>
    <n v="0"/>
    <n v="0"/>
    <n v="1"/>
    <n v="0"/>
    <n v="0"/>
    <n v="0"/>
    <n v="2"/>
    <n v="2"/>
    <n v="3"/>
    <n v="1"/>
    <n v="0"/>
    <n v="0"/>
    <n v="0"/>
    <n v="0"/>
    <n v="1"/>
    <n v="0"/>
    <n v="0"/>
    <n v="0"/>
    <n v="0"/>
    <n v="3"/>
    <n v="2"/>
    <n v="3"/>
    <x v="2"/>
    <n v="3"/>
  </r>
  <r>
    <x v="93"/>
    <x v="93"/>
    <x v="10"/>
    <s v="ORISIN"/>
    <x v="3"/>
    <n v="50000"/>
    <n v="1"/>
    <s v="GSM"/>
    <s v="NSA"/>
    <n v="1"/>
    <n v="1"/>
    <n v="1"/>
    <n v="1"/>
    <n v="0"/>
    <n v="2"/>
    <n v="6"/>
    <n v="2"/>
    <n v="1"/>
    <n v="3"/>
    <n v="2"/>
    <n v="1"/>
    <n v="0"/>
    <n v="0"/>
    <n v="6"/>
    <n v="2"/>
    <n v="1"/>
    <n v="2"/>
    <n v="8"/>
    <n v="8"/>
    <n v="3"/>
    <n v="4"/>
    <n v="5"/>
    <n v="4"/>
    <n v="1"/>
    <n v="0"/>
    <n v="1"/>
    <n v="8"/>
    <n v="6"/>
    <n v="8"/>
    <x v="2"/>
    <n v="7"/>
  </r>
  <r>
    <x v="94"/>
    <x v="514"/>
    <x v="10"/>
    <s v="ORISIN"/>
    <x v="3"/>
    <n v="62500"/>
    <n v="1"/>
    <s v="GSM"/>
    <s v="NSA"/>
    <n v="1"/>
    <n v="1"/>
    <n v="0"/>
    <n v="1"/>
    <n v="1"/>
    <n v="1"/>
    <n v="1"/>
    <n v="2"/>
    <n v="2"/>
    <n v="2"/>
    <n v="2"/>
    <n v="1"/>
    <n v="0"/>
    <n v="0"/>
    <n v="2"/>
    <n v="1"/>
    <n v="2"/>
    <n v="2"/>
    <n v="2"/>
    <n v="3"/>
    <n v="4"/>
    <n v="4"/>
    <n v="4"/>
    <n v="3"/>
    <n v="1"/>
    <n v="0"/>
    <n v="0"/>
    <n v="4"/>
    <n v="2"/>
    <n v="4"/>
    <x v="2"/>
    <n v="3"/>
  </r>
  <r>
    <x v="95"/>
    <x v="95"/>
    <x v="10"/>
    <s v="ORISIN"/>
    <x v="0"/>
    <n v="50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1"/>
  </r>
  <r>
    <x v="97"/>
    <x v="97"/>
    <x v="10"/>
    <s v="ORISIN"/>
    <x v="0"/>
    <n v="46000"/>
    <n v="1"/>
    <s v="GSM"/>
    <s v="NSA"/>
    <s v="1"/>
    <n v="1"/>
    <n v="0"/>
    <n v="0"/>
    <n v="0"/>
    <n v="0"/>
    <n v="0"/>
    <n v="0"/>
    <n v="1"/>
    <n v="1"/>
    <n v="0"/>
    <n v="0"/>
    <n v="0"/>
    <n v="0"/>
    <n v="1"/>
    <n v="0"/>
    <n v="0"/>
    <n v="0"/>
    <n v="0"/>
    <n v="0"/>
    <n v="1"/>
    <n v="2"/>
    <n v="1"/>
    <n v="1"/>
    <n v="0"/>
    <n v="0"/>
    <n v="0"/>
    <n v="2"/>
    <n v="1"/>
    <n v="2"/>
    <x v="2"/>
    <n v="1"/>
  </r>
  <r>
    <x v="648"/>
    <x v="685"/>
    <x v="7"/>
    <s v="ORISIN"/>
    <x v="0"/>
    <n v="8666.6666666666697"/>
    <n v="1"/>
    <s v=""/>
    <s v=""/>
    <n v="1"/>
    <n v="1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3"/>
    <n v="3"/>
    <n v="0"/>
    <n v="3"/>
    <n v="3"/>
    <n v="3"/>
    <x v="2"/>
    <n v="0"/>
  </r>
  <r>
    <x v="649"/>
    <x v="686"/>
    <x v="12"/>
    <s v="ORISIN"/>
    <x v="0"/>
    <n v="8500"/>
    <n v="1"/>
    <s v="SLT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2"/>
    <n v="1"/>
  </r>
  <r>
    <x v="650"/>
    <x v="687"/>
    <x v="10"/>
    <s v="ORISIN"/>
    <x v="0"/>
    <n v="159000"/>
    <n v="1"/>
    <s v="NSA"/>
    <s v="NSA"/>
    <s v="1"/>
    <n v="1"/>
    <n v="1"/>
    <n v="0"/>
    <n v="0"/>
    <n v="0"/>
    <n v="0"/>
    <n v="1"/>
    <n v="0"/>
    <n v="0"/>
    <n v="0"/>
    <n v="0"/>
    <n v="0"/>
    <n v="0"/>
    <n v="1"/>
    <n v="1"/>
    <n v="0"/>
    <n v="0"/>
    <n v="0"/>
    <n v="1"/>
    <n v="1"/>
    <n v="0"/>
    <n v="0"/>
    <n v="0"/>
    <n v="0"/>
    <n v="0"/>
    <n v="1"/>
    <n v="1"/>
    <n v="1"/>
    <n v="1"/>
    <x v="2"/>
    <n v="2"/>
  </r>
  <r>
    <x v="99"/>
    <x v="99"/>
    <x v="10"/>
    <s v="ORISIN"/>
    <x v="2"/>
    <n v="140000"/>
    <n v="1"/>
    <s v=""/>
    <s v=""/>
    <n v="1"/>
    <n v="1"/>
    <n v="0"/>
    <n v="0"/>
    <n v="0"/>
    <n v="1"/>
    <n v="0"/>
    <n v="0"/>
    <n v="0"/>
    <n v="1"/>
    <n v="1"/>
    <n v="1"/>
    <n v="0"/>
    <n v="0"/>
    <n v="1"/>
    <n v="0"/>
    <n v="0"/>
    <n v="1"/>
    <n v="1"/>
    <n v="0"/>
    <n v="0"/>
    <n v="1"/>
    <n v="2"/>
    <n v="2"/>
    <n v="1"/>
    <n v="0"/>
    <n v="0"/>
    <n v="2"/>
    <n v="1"/>
    <n v="2"/>
    <x v="2"/>
    <n v="1"/>
  </r>
  <r>
    <x v="100"/>
    <x v="100"/>
    <x v="10"/>
    <s v="ORISIN"/>
    <x v="3"/>
    <n v="122000"/>
    <n v="1"/>
    <s v="GSM"/>
    <s v="NSA"/>
    <n v="1"/>
    <n v="1"/>
    <n v="1"/>
    <n v="2"/>
    <n v="0"/>
    <n v="4"/>
    <n v="0"/>
    <n v="2"/>
    <n v="2"/>
    <n v="3"/>
    <n v="0"/>
    <n v="0"/>
    <n v="0"/>
    <n v="1"/>
    <n v="4"/>
    <n v="3"/>
    <n v="2"/>
    <n v="4"/>
    <n v="4"/>
    <n v="2"/>
    <n v="4"/>
    <n v="5"/>
    <n v="3"/>
    <n v="3"/>
    <n v="0"/>
    <n v="1"/>
    <n v="2"/>
    <n v="5"/>
    <n v="4"/>
    <n v="5"/>
    <x v="2"/>
    <n v="5"/>
  </r>
  <r>
    <x v="102"/>
    <x v="102"/>
    <x v="10"/>
    <s v="ORISIN"/>
    <x v="2"/>
    <n v="151000"/>
    <n v="1"/>
    <s v="GSM"/>
    <s v="NSA"/>
    <n v="1"/>
    <n v="1"/>
    <n v="1"/>
    <n v="0"/>
    <n v="0"/>
    <n v="0"/>
    <n v="3"/>
    <n v="1"/>
    <n v="0"/>
    <n v="0"/>
    <n v="0"/>
    <n v="0"/>
    <n v="1"/>
    <n v="0"/>
    <n v="3"/>
    <n v="1"/>
    <n v="0"/>
    <n v="0"/>
    <n v="3"/>
    <n v="4"/>
    <n v="1"/>
    <n v="0"/>
    <n v="0"/>
    <n v="0"/>
    <n v="1"/>
    <n v="1"/>
    <n v="1"/>
    <n v="4"/>
    <n v="3"/>
    <n v="4"/>
    <x v="2"/>
    <n v="1"/>
  </r>
  <r>
    <x v="103"/>
    <x v="103"/>
    <x v="10"/>
    <s v="ORISIN"/>
    <x v="0"/>
    <n v="161000"/>
    <n v="1"/>
    <s v="GSM"/>
    <s v="NSA"/>
    <n v="1"/>
    <n v="1"/>
    <n v="0"/>
    <n v="0"/>
    <n v="0"/>
    <n v="1"/>
    <n v="0"/>
    <n v="1"/>
    <n v="0"/>
    <n v="1"/>
    <n v="0"/>
    <n v="0"/>
    <n v="0"/>
    <n v="0"/>
    <n v="1"/>
    <n v="0"/>
    <n v="0"/>
    <n v="1"/>
    <n v="1"/>
    <n v="1"/>
    <n v="1"/>
    <n v="1"/>
    <n v="1"/>
    <n v="1"/>
    <n v="0"/>
    <n v="0"/>
    <n v="0"/>
    <n v="1"/>
    <n v="1"/>
    <n v="1"/>
    <x v="2"/>
    <n v="2"/>
  </r>
  <r>
    <x v="105"/>
    <x v="105"/>
    <x v="10"/>
    <s v="ORISIN"/>
    <x v="0"/>
    <n v="88000"/>
    <n v="1"/>
    <s v="SLT"/>
    <s v="NSA"/>
    <n v="1"/>
    <n v="1"/>
    <n v="0"/>
    <n v="0"/>
    <n v="0"/>
    <n v="1"/>
    <n v="1"/>
    <n v="1"/>
    <n v="0"/>
    <n v="0"/>
    <n v="0"/>
    <n v="0"/>
    <n v="0"/>
    <n v="0"/>
    <n v="1"/>
    <n v="0"/>
    <n v="0"/>
    <n v="1"/>
    <n v="2"/>
    <n v="2"/>
    <n v="1"/>
    <n v="0"/>
    <n v="0"/>
    <n v="0"/>
    <n v="0"/>
    <n v="0"/>
    <n v="0"/>
    <n v="2"/>
    <n v="1"/>
    <n v="2"/>
    <x v="2"/>
    <n v="3"/>
  </r>
  <r>
    <x v="106"/>
    <x v="688"/>
    <x v="10"/>
    <s v="ORISIN"/>
    <x v="0"/>
    <n v="152000"/>
    <n v="1"/>
    <s v="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2"/>
    <n v="2"/>
  </r>
  <r>
    <x v="108"/>
    <x v="689"/>
    <x v="10"/>
    <s v="ORISIN"/>
    <x v="2"/>
    <n v="128000"/>
    <n v="1"/>
    <s v="HKJ"/>
    <s v="NSA"/>
    <s v="1"/>
    <n v="1"/>
    <n v="0"/>
    <n v="1"/>
    <n v="0"/>
    <n v="2"/>
    <n v="0"/>
    <n v="0"/>
    <n v="0"/>
    <n v="1"/>
    <n v="1"/>
    <n v="0"/>
    <n v="0"/>
    <n v="0"/>
    <n v="2"/>
    <n v="1"/>
    <n v="1"/>
    <n v="2"/>
    <n v="2"/>
    <n v="0"/>
    <n v="0"/>
    <n v="1"/>
    <n v="2"/>
    <n v="1"/>
    <n v="0"/>
    <n v="0"/>
    <n v="0"/>
    <n v="2"/>
    <n v="2"/>
    <n v="2"/>
    <x v="2"/>
    <n v="2"/>
  </r>
  <r>
    <x v="109"/>
    <x v="109"/>
    <x v="10"/>
    <s v="ORISIN"/>
    <x v="2"/>
    <n v="134000"/>
    <n v="1"/>
    <s v="GSM"/>
    <s v="NSA"/>
    <n v="1"/>
    <n v="1"/>
    <n v="0"/>
    <n v="0"/>
    <n v="3"/>
    <n v="0"/>
    <n v="0"/>
    <n v="0"/>
    <n v="0"/>
    <n v="0"/>
    <n v="2"/>
    <n v="0"/>
    <n v="0"/>
    <n v="0"/>
    <n v="3"/>
    <n v="0"/>
    <n v="3"/>
    <n v="3"/>
    <n v="0"/>
    <n v="0"/>
    <n v="0"/>
    <n v="0"/>
    <n v="2"/>
    <n v="0"/>
    <n v="0"/>
    <n v="0"/>
    <n v="0"/>
    <n v="3"/>
    <n v="3"/>
    <n v="3"/>
    <x v="2"/>
    <n v="3"/>
  </r>
  <r>
    <x v="110"/>
    <x v="110"/>
    <x v="10"/>
    <s v="ORISIN"/>
    <x v="3"/>
    <n v="131000"/>
    <n v="1"/>
    <s v="GSM"/>
    <s v="NSA"/>
    <n v="1"/>
    <n v="1"/>
    <n v="4"/>
    <n v="2"/>
    <n v="1"/>
    <n v="1"/>
    <n v="5"/>
    <n v="2"/>
    <n v="2"/>
    <n v="3"/>
    <n v="1"/>
    <n v="1"/>
    <n v="2"/>
    <n v="1"/>
    <n v="5"/>
    <n v="6"/>
    <n v="3"/>
    <n v="2"/>
    <n v="6"/>
    <n v="7"/>
    <n v="4"/>
    <n v="5"/>
    <n v="4"/>
    <n v="4"/>
    <n v="3"/>
    <n v="3"/>
    <n v="5"/>
    <n v="7"/>
    <n v="5"/>
    <n v="7"/>
    <x v="2"/>
    <n v="2"/>
  </r>
  <r>
    <x v="111"/>
    <x v="111"/>
    <x v="10"/>
    <s v="ORISIN"/>
    <x v="0"/>
    <n v="153000"/>
    <n v="1"/>
    <s v="SLT"/>
    <s v="NSA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2"/>
    <n v="2"/>
  </r>
  <r>
    <x v="112"/>
    <x v="112"/>
    <x v="10"/>
    <s v="ORISIN"/>
    <x v="0"/>
    <n v="133000"/>
    <n v="1"/>
    <s v="GSM"/>
    <s v="NSA"/>
    <n v="1"/>
    <n v="1"/>
    <n v="0"/>
    <n v="0"/>
    <n v="0"/>
    <n v="0"/>
    <n v="0"/>
    <n v="2"/>
    <n v="0"/>
    <n v="0"/>
    <n v="0"/>
    <n v="0"/>
    <n v="0"/>
    <n v="0"/>
    <n v="2"/>
    <n v="0"/>
    <n v="0"/>
    <n v="0"/>
    <n v="0"/>
    <n v="2"/>
    <n v="2"/>
    <n v="0"/>
    <n v="0"/>
    <n v="0"/>
    <n v="0"/>
    <n v="0"/>
    <n v="0"/>
    <n v="2"/>
    <n v="2"/>
    <n v="2"/>
    <x v="2"/>
    <n v="2"/>
  </r>
  <r>
    <x v="113"/>
    <x v="113"/>
    <x v="10"/>
    <s v="ORISIN"/>
    <x v="0"/>
    <n v="102000"/>
    <n v="1"/>
    <s v="GSM"/>
    <s v="NSA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2"/>
    <n v="2"/>
  </r>
  <r>
    <x v="114"/>
    <x v="114"/>
    <x v="10"/>
    <s v="ORISIN"/>
    <x v="3"/>
    <n v="100000"/>
    <n v="1"/>
    <s v="GSM"/>
    <s v="NSA"/>
    <n v="1"/>
    <n v="1"/>
    <n v="0"/>
    <n v="1"/>
    <n v="0"/>
    <n v="1"/>
    <n v="1"/>
    <n v="0"/>
    <n v="3"/>
    <n v="0"/>
    <n v="1"/>
    <n v="3"/>
    <n v="1"/>
    <n v="0"/>
    <n v="3"/>
    <n v="1"/>
    <n v="1"/>
    <n v="1"/>
    <n v="2"/>
    <n v="1"/>
    <n v="3"/>
    <n v="3"/>
    <n v="1"/>
    <n v="3"/>
    <n v="4"/>
    <n v="1"/>
    <n v="0"/>
    <n v="4"/>
    <n v="3"/>
    <n v="4"/>
    <x v="2"/>
    <n v="1"/>
  </r>
  <r>
    <x v="115"/>
    <x v="115"/>
    <x v="10"/>
    <s v="ORISIN"/>
    <x v="2"/>
    <n v="142000"/>
    <n v="1"/>
    <s v="GSM"/>
    <s v="NSA"/>
    <n v="1"/>
    <n v="1"/>
    <n v="0"/>
    <n v="0"/>
    <n v="1"/>
    <n v="1"/>
    <n v="0"/>
    <n v="0"/>
    <n v="1"/>
    <n v="0"/>
    <n v="1"/>
    <n v="1"/>
    <n v="1"/>
    <n v="0"/>
    <n v="1"/>
    <n v="0"/>
    <n v="1"/>
    <n v="2"/>
    <n v="1"/>
    <n v="0"/>
    <n v="1"/>
    <n v="1"/>
    <n v="1"/>
    <n v="1"/>
    <n v="2"/>
    <n v="1"/>
    <n v="0"/>
    <n v="2"/>
    <n v="1"/>
    <n v="2"/>
    <x v="2"/>
    <n v="0"/>
  </r>
  <r>
    <x v="651"/>
    <x v="690"/>
    <x v="0"/>
    <s v="ORISIN"/>
    <x v="0"/>
    <n v="142000"/>
    <n v="1"/>
    <s v="HKJ"/>
    <s v="NSA"/>
    <s v="1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1"/>
    <n v="0"/>
    <n v="0"/>
    <n v="1"/>
    <n v="1"/>
    <n v="1"/>
    <n v="0"/>
    <n v="0"/>
    <x v="2"/>
    <n v="0"/>
  </r>
  <r>
    <x v="652"/>
    <x v="691"/>
    <x v="0"/>
    <s v="ORISIN"/>
    <x v="0"/>
    <n v="257000"/>
    <n v="1"/>
    <s v="SLT"/>
    <s v="NSA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2"/>
    <n v="0"/>
  </r>
  <r>
    <x v="653"/>
    <x v="692"/>
    <x v="7"/>
    <s v="ORISIN"/>
    <x v="0"/>
    <n v="12000"/>
    <n v="1"/>
    <s v=""/>
    <s v=""/>
    <n v="1"/>
    <n v="1"/>
    <n v="0"/>
    <n v="3"/>
    <n v="0"/>
    <n v="0"/>
    <n v="0"/>
    <n v="0"/>
    <n v="0"/>
    <n v="0"/>
    <n v="0"/>
    <n v="0"/>
    <n v="0"/>
    <n v="0"/>
    <n v="3"/>
    <n v="3"/>
    <n v="3"/>
    <n v="0"/>
    <n v="0"/>
    <n v="0"/>
    <n v="0"/>
    <n v="0"/>
    <n v="0"/>
    <n v="0"/>
    <n v="0"/>
    <n v="0"/>
    <n v="0"/>
    <n v="3"/>
    <n v="3"/>
    <n v="3"/>
    <x v="2"/>
    <n v="0"/>
  </r>
  <r>
    <x v="654"/>
    <x v="693"/>
    <x v="7"/>
    <s v="ORISIN"/>
    <x v="0"/>
    <n v="12500"/>
    <n v="1"/>
    <s v=""/>
    <s v=""/>
    <n v="1"/>
    <n v="1"/>
    <n v="0"/>
    <n v="3"/>
    <n v="0"/>
    <n v="0"/>
    <n v="0"/>
    <n v="0"/>
    <n v="0"/>
    <n v="0"/>
    <n v="0"/>
    <n v="0"/>
    <n v="0"/>
    <n v="0"/>
    <n v="3"/>
    <n v="3"/>
    <n v="3"/>
    <n v="0"/>
    <n v="0"/>
    <n v="0"/>
    <n v="0"/>
    <n v="0"/>
    <n v="0"/>
    <n v="0"/>
    <n v="0"/>
    <n v="0"/>
    <n v="0"/>
    <n v="3"/>
    <n v="3"/>
    <n v="3"/>
    <x v="2"/>
    <n v="0"/>
  </r>
  <r>
    <x v="655"/>
    <x v="694"/>
    <x v="7"/>
    <s v="ORISIN"/>
    <x v="0"/>
    <n v="26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0"/>
  </r>
  <r>
    <x v="656"/>
    <x v="695"/>
    <x v="0"/>
    <s v="ORISIN"/>
    <x v="0"/>
    <n v="205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2"/>
    <n v="0"/>
  </r>
  <r>
    <x v="123"/>
    <x v="123"/>
    <x v="10"/>
    <s v="ORISIN"/>
    <x v="0"/>
    <n v="13000"/>
    <n v="1"/>
    <s v="GSM"/>
    <s v=""/>
    <n v="1"/>
    <n v="1"/>
    <n v="3"/>
    <n v="0"/>
    <n v="0"/>
    <n v="2"/>
    <n v="0"/>
    <n v="0"/>
    <n v="3"/>
    <n v="0"/>
    <n v="0"/>
    <n v="0"/>
    <n v="0"/>
    <n v="0"/>
    <n v="3"/>
    <n v="3"/>
    <n v="0"/>
    <n v="2"/>
    <n v="2"/>
    <n v="0"/>
    <n v="3"/>
    <n v="3"/>
    <n v="0"/>
    <n v="0"/>
    <n v="0"/>
    <n v="0"/>
    <n v="3"/>
    <n v="3"/>
    <n v="3"/>
    <n v="3"/>
    <x v="2"/>
    <n v="6"/>
  </r>
  <r>
    <x v="657"/>
    <x v="696"/>
    <x v="0"/>
    <s v="ORISIN"/>
    <x v="0"/>
    <n v="210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58"/>
    <x v="697"/>
    <x v="0"/>
    <s v="ORISIN"/>
    <x v="0"/>
    <n v="50000"/>
    <n v="1"/>
    <s v="SLT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125"/>
    <x v="125"/>
    <x v="0"/>
    <s v="ORISIN"/>
    <x v="0"/>
    <n v="31000"/>
    <n v="1"/>
    <s v="SLT"/>
    <s v=""/>
    <s v="1"/>
    <n v="1"/>
    <n v="2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0"/>
    <n v="0"/>
    <x v="2"/>
    <n v="0"/>
  </r>
  <r>
    <x v="126"/>
    <x v="126"/>
    <x v="0"/>
    <s v="ORISIN"/>
    <x v="0"/>
    <n v="14000"/>
    <n v="1"/>
    <s v="SLT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0"/>
  </r>
  <r>
    <x v="659"/>
    <x v="698"/>
    <x v="0"/>
    <s v="ORISIN"/>
    <x v="0"/>
    <n v="288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0"/>
  </r>
  <r>
    <x v="127"/>
    <x v="127"/>
    <x v="5"/>
    <s v="ORISIN"/>
    <x v="3"/>
    <n v="15000"/>
    <n v="1"/>
    <s v="GSM"/>
    <s v=""/>
    <s v="1"/>
    <n v="1"/>
    <n v="4"/>
    <n v="0"/>
    <n v="2"/>
    <n v="0"/>
    <n v="0"/>
    <n v="0"/>
    <n v="4"/>
    <n v="0"/>
    <n v="2"/>
    <n v="2"/>
    <n v="0"/>
    <n v="0"/>
    <n v="4"/>
    <n v="4"/>
    <n v="2"/>
    <n v="2"/>
    <n v="0"/>
    <n v="0"/>
    <n v="4"/>
    <n v="4"/>
    <n v="2"/>
    <n v="2"/>
    <n v="2"/>
    <n v="0"/>
    <n v="4"/>
    <n v="4"/>
    <n v="4"/>
    <n v="4"/>
    <x v="2"/>
    <n v="4"/>
  </r>
  <r>
    <x v="128"/>
    <x v="128"/>
    <x v="5"/>
    <s v="ORISIN"/>
    <x v="2"/>
    <n v="12000"/>
    <n v="1"/>
    <s v="SLT"/>
    <s v=""/>
    <s v="1"/>
    <n v="1"/>
    <n v="4"/>
    <n v="0"/>
    <n v="2"/>
    <n v="0"/>
    <n v="0"/>
    <n v="0"/>
    <n v="2"/>
    <n v="0"/>
    <n v="0"/>
    <n v="0"/>
    <n v="0"/>
    <n v="0"/>
    <n v="4"/>
    <n v="4"/>
    <n v="2"/>
    <n v="2"/>
    <n v="0"/>
    <n v="0"/>
    <n v="2"/>
    <n v="2"/>
    <n v="0"/>
    <n v="0"/>
    <n v="0"/>
    <n v="0"/>
    <n v="4"/>
    <n v="4"/>
    <n v="4"/>
    <n v="4"/>
    <x v="2"/>
    <n v="6"/>
  </r>
  <r>
    <x v="129"/>
    <x v="129"/>
    <x v="10"/>
    <s v="ORISIN"/>
    <x v="0"/>
    <n v="66000"/>
    <n v="1"/>
    <s v="SLT"/>
    <s v=""/>
    <n v="1"/>
    <n v="1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1"/>
    <n v="1"/>
    <n v="0"/>
    <n v="0"/>
    <n v="1"/>
    <n v="1"/>
    <n v="0"/>
    <n v="1"/>
    <n v="1"/>
    <n v="1"/>
    <x v="2"/>
    <n v="1"/>
  </r>
  <r>
    <x v="131"/>
    <x v="131"/>
    <x v="10"/>
    <s v="ORISIN"/>
    <x v="0"/>
    <n v="127000"/>
    <n v="1"/>
    <s v="GSM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n v="2"/>
  </r>
  <r>
    <x v="660"/>
    <x v="699"/>
    <x v="0"/>
    <s v="ORISIN"/>
    <x v="0"/>
    <n v="279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0"/>
  </r>
  <r>
    <x v="661"/>
    <x v="700"/>
    <x v="0"/>
    <s v="ORISIN"/>
    <x v="0"/>
    <n v="200000"/>
    <n v="1"/>
    <s v="SBR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0"/>
  </r>
  <r>
    <x v="662"/>
    <x v="701"/>
    <x v="0"/>
    <s v="ORISIN"/>
    <x v="0"/>
    <n v="2336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63"/>
    <x v="702"/>
    <x v="0"/>
    <s v="ORISIN"/>
    <x v="0"/>
    <n v="185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64"/>
    <x v="703"/>
    <x v="0"/>
    <s v="ORISIN"/>
    <x v="0"/>
    <n v="10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65"/>
    <x v="704"/>
    <x v="7"/>
    <s v="ORISIN"/>
    <x v="0"/>
    <n v="6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135"/>
    <x v="135"/>
    <x v="9"/>
    <s v="ORISIN"/>
    <x v="0"/>
    <n v="41500"/>
    <n v="1"/>
    <s v="GSM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2"/>
    <n v="1"/>
  </r>
  <r>
    <x v="666"/>
    <x v="135"/>
    <x v="9"/>
    <s v="ORISIN"/>
    <x v="0"/>
    <n v="4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2"/>
    <n v="0"/>
  </r>
  <r>
    <x v="137"/>
    <x v="137"/>
    <x v="10"/>
    <s v="ORISIN"/>
    <x v="0"/>
    <n v="83000"/>
    <n v="1"/>
    <s v="GS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2"/>
    <n v="1"/>
  </r>
  <r>
    <x v="667"/>
    <x v="705"/>
    <x v="0"/>
    <s v="ORISIN"/>
    <x v="0"/>
    <n v="25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68"/>
    <x v="706"/>
    <x v="0"/>
    <s v="ORISIN"/>
    <x v="0"/>
    <n v="67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138"/>
    <x v="138"/>
    <x v="6"/>
    <s v="ORISIN"/>
    <x v="2"/>
    <n v="58000"/>
    <n v="1"/>
    <s v="GSM"/>
    <s v=""/>
    <s v="1"/>
    <n v="1"/>
    <n v="0"/>
    <n v="0"/>
    <n v="0"/>
    <n v="0"/>
    <n v="1"/>
    <n v="0"/>
    <n v="1"/>
    <n v="0"/>
    <n v="0"/>
    <n v="1"/>
    <n v="2"/>
    <n v="0"/>
    <n v="2"/>
    <n v="0"/>
    <n v="0"/>
    <n v="0"/>
    <n v="1"/>
    <n v="1"/>
    <n v="1"/>
    <n v="1"/>
    <n v="0"/>
    <n v="1"/>
    <n v="3"/>
    <n v="2"/>
    <n v="0"/>
    <n v="3"/>
    <n v="2"/>
    <n v="3"/>
    <x v="2"/>
    <n v="2"/>
  </r>
  <r>
    <x v="669"/>
    <x v="707"/>
    <x v="0"/>
    <s v="ORISIN"/>
    <x v="0"/>
    <n v="186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70"/>
    <x v="708"/>
    <x v="0"/>
    <s v="ORISIN"/>
    <x v="0"/>
    <n v="226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139"/>
    <x v="139"/>
    <x v="10"/>
    <s v="ORISIN"/>
    <x v="0"/>
    <n v="58000"/>
    <n v="1"/>
    <s v="GSM"/>
    <s v=""/>
    <n v="1"/>
    <n v="1"/>
    <n v="0"/>
    <n v="0"/>
    <n v="1"/>
    <n v="0"/>
    <n v="0"/>
    <n v="0"/>
    <n v="0"/>
    <n v="0"/>
    <n v="0"/>
    <n v="0"/>
    <n v="1"/>
    <n v="0"/>
    <n v="1"/>
    <n v="0"/>
    <n v="1"/>
    <n v="1"/>
    <n v="0"/>
    <n v="0"/>
    <n v="0"/>
    <n v="0"/>
    <n v="0"/>
    <n v="0"/>
    <n v="1"/>
    <n v="1"/>
    <n v="0"/>
    <n v="1"/>
    <n v="1"/>
    <n v="1"/>
    <x v="2"/>
    <n v="2"/>
  </r>
  <r>
    <x v="671"/>
    <x v="709"/>
    <x v="6"/>
    <s v="IMITAS"/>
    <x v="0"/>
    <n v="88500"/>
    <n v="1"/>
    <s v="NSM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2"/>
    <n v="0"/>
  </r>
  <r>
    <x v="142"/>
    <x v="142"/>
    <x v="6"/>
    <s v="ORISIN"/>
    <x v="0"/>
    <n v="76000"/>
    <n v="1"/>
    <s v="GSM"/>
    <s v="NSA"/>
    <s v="1"/>
    <n v="1"/>
    <n v="0"/>
    <n v="0"/>
    <n v="1"/>
    <n v="0"/>
    <n v="0"/>
    <n v="1"/>
    <n v="0"/>
    <n v="0"/>
    <n v="0"/>
    <n v="0"/>
    <n v="1"/>
    <n v="0"/>
    <n v="1"/>
    <n v="0"/>
    <n v="1"/>
    <n v="1"/>
    <n v="0"/>
    <n v="1"/>
    <n v="1"/>
    <n v="0"/>
    <n v="0"/>
    <n v="0"/>
    <n v="1"/>
    <n v="1"/>
    <n v="0"/>
    <n v="1"/>
    <n v="1"/>
    <n v="1"/>
    <x v="2"/>
    <n v="0"/>
  </r>
  <r>
    <x v="672"/>
    <x v="710"/>
    <x v="0"/>
    <s v="ORISIN"/>
    <x v="0"/>
    <n v="379500"/>
    <n v="1"/>
    <s v="SLT"/>
    <s v="NSA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0"/>
    <n v="0"/>
    <x v="2"/>
    <n v="0"/>
  </r>
  <r>
    <x v="673"/>
    <x v="711"/>
    <x v="0"/>
    <s v="ORISIN"/>
    <x v="0"/>
    <n v="285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2"/>
    <n v="0"/>
  </r>
  <r>
    <x v="146"/>
    <x v="146"/>
    <x v="6"/>
    <s v="AKIGEN"/>
    <x v="3"/>
    <n v="241600"/>
    <n v="1"/>
    <s v="NSA"/>
    <s v="NSA"/>
    <s v="1"/>
    <n v="1"/>
    <n v="1"/>
    <n v="1"/>
    <n v="1"/>
    <n v="1"/>
    <n v="3"/>
    <n v="1"/>
    <n v="3"/>
    <n v="0"/>
    <n v="2"/>
    <n v="1"/>
    <n v="2"/>
    <n v="1"/>
    <n v="3"/>
    <n v="2"/>
    <n v="2"/>
    <n v="2"/>
    <n v="4"/>
    <n v="4"/>
    <n v="4"/>
    <n v="3"/>
    <n v="2"/>
    <n v="1"/>
    <n v="3"/>
    <n v="3"/>
    <n v="2"/>
    <n v="4"/>
    <n v="3"/>
    <n v="4"/>
    <x v="2"/>
    <n v="7"/>
  </r>
  <r>
    <x v="674"/>
    <x v="712"/>
    <x v="0"/>
    <s v="ORISIN"/>
    <x v="0"/>
    <n v="357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2"/>
    <n v="0"/>
  </r>
  <r>
    <x v="147"/>
    <x v="147"/>
    <x v="6"/>
    <s v="ORISIN"/>
    <x v="0"/>
    <n v="108000"/>
    <n v="1"/>
    <s v="GSM"/>
    <s v="NSA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2"/>
    <n v="1"/>
  </r>
  <r>
    <x v="148"/>
    <x v="148"/>
    <x v="6"/>
    <s v="ORISIN"/>
    <x v="0"/>
    <n v="68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1"/>
  </r>
  <r>
    <x v="149"/>
    <x v="149"/>
    <x v="6"/>
    <s v="ORISIN"/>
    <x v="2"/>
    <n v="17000"/>
    <n v="1"/>
    <s v="GSM"/>
    <s v="NSA"/>
    <n v="1"/>
    <n v="1"/>
    <n v="1"/>
    <n v="0"/>
    <n v="2"/>
    <n v="0"/>
    <n v="0"/>
    <n v="0"/>
    <n v="0"/>
    <n v="0"/>
    <n v="0"/>
    <n v="1"/>
    <n v="0"/>
    <n v="1"/>
    <n v="2"/>
    <n v="1"/>
    <n v="2"/>
    <n v="2"/>
    <n v="0"/>
    <n v="0"/>
    <n v="0"/>
    <n v="0"/>
    <n v="0"/>
    <n v="1"/>
    <n v="1"/>
    <n v="1"/>
    <n v="2"/>
    <n v="2"/>
    <n v="2"/>
    <n v="2"/>
    <x v="2"/>
    <n v="2"/>
  </r>
  <r>
    <x v="150"/>
    <x v="150"/>
    <x v="6"/>
    <s v="ORISIN"/>
    <x v="3"/>
    <n v="44000"/>
    <n v="1"/>
    <s v="NPM"/>
    <s v=""/>
    <s v="1"/>
    <n v="1"/>
    <n v="2"/>
    <n v="2"/>
    <n v="1"/>
    <n v="2"/>
    <n v="1"/>
    <n v="1"/>
    <n v="4"/>
    <n v="4"/>
    <n v="3"/>
    <n v="0"/>
    <n v="1"/>
    <n v="1"/>
    <n v="4"/>
    <n v="4"/>
    <n v="3"/>
    <n v="3"/>
    <n v="3"/>
    <n v="2"/>
    <n v="5"/>
    <n v="8"/>
    <n v="7"/>
    <n v="4"/>
    <n v="1"/>
    <n v="2"/>
    <n v="3"/>
    <n v="8"/>
    <n v="4"/>
    <n v="8"/>
    <x v="2"/>
    <n v="6"/>
  </r>
  <r>
    <x v="151"/>
    <x v="151"/>
    <x v="4"/>
    <s v="OLIGEN"/>
    <x v="3"/>
    <n v="56000"/>
    <n v="1"/>
    <s v=""/>
    <s v=""/>
    <n v="1"/>
    <n v="1"/>
    <n v="3"/>
    <n v="0"/>
    <n v="1"/>
    <n v="2"/>
    <n v="1"/>
    <n v="4"/>
    <n v="6"/>
    <n v="0"/>
    <n v="5"/>
    <n v="0"/>
    <n v="0"/>
    <n v="0"/>
    <n v="6"/>
    <n v="3"/>
    <n v="1"/>
    <n v="3"/>
    <n v="3"/>
    <n v="5"/>
    <n v="10"/>
    <n v="6"/>
    <n v="5"/>
    <n v="0"/>
    <n v="0"/>
    <n v="0"/>
    <n v="3"/>
    <n v="10"/>
    <n v="6"/>
    <n v="10"/>
    <x v="2"/>
    <n v="10"/>
  </r>
  <r>
    <x v="675"/>
    <x v="713"/>
    <x v="7"/>
    <s v="OLIGEN"/>
    <x v="0"/>
    <n v="80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0"/>
  </r>
  <r>
    <x v="152"/>
    <x v="152"/>
    <x v="6"/>
    <s v="ORISIN"/>
    <x v="3"/>
    <n v="17500"/>
    <n v="1"/>
    <s v="GSM"/>
    <s v="NSA"/>
    <n v="1"/>
    <n v="1"/>
    <n v="4"/>
    <n v="3"/>
    <n v="5"/>
    <n v="1"/>
    <n v="6"/>
    <n v="0"/>
    <n v="3"/>
    <n v="2"/>
    <n v="1"/>
    <n v="3"/>
    <n v="1"/>
    <n v="5"/>
    <n v="6"/>
    <n v="7"/>
    <n v="8"/>
    <n v="6"/>
    <n v="7"/>
    <n v="6"/>
    <n v="3"/>
    <n v="5"/>
    <n v="3"/>
    <n v="5"/>
    <n v="4"/>
    <n v="6"/>
    <n v="9"/>
    <n v="9"/>
    <n v="6"/>
    <n v="9"/>
    <x v="2"/>
    <n v="7"/>
  </r>
  <r>
    <x v="676"/>
    <x v="714"/>
    <x v="0"/>
    <s v="ORISIN"/>
    <x v="0"/>
    <n v="30000"/>
    <n v="1"/>
    <s v="NSM"/>
    <s v="NSA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2"/>
    <n v="0"/>
  </r>
  <r>
    <x v="154"/>
    <x v="154"/>
    <x v="6"/>
    <s v="ORISIN"/>
    <x v="2"/>
    <n v="17500"/>
    <n v="1"/>
    <s v="GSM"/>
    <s v="NSA"/>
    <n v="1"/>
    <n v="1"/>
    <n v="0"/>
    <n v="1"/>
    <n v="1"/>
    <n v="1"/>
    <n v="1"/>
    <n v="0"/>
    <n v="0"/>
    <n v="0"/>
    <n v="0"/>
    <n v="0"/>
    <n v="0"/>
    <n v="0"/>
    <n v="1"/>
    <n v="1"/>
    <n v="2"/>
    <n v="2"/>
    <n v="2"/>
    <n v="1"/>
    <n v="0"/>
    <n v="0"/>
    <n v="0"/>
    <n v="0"/>
    <n v="0"/>
    <n v="0"/>
    <n v="0"/>
    <n v="2"/>
    <n v="1"/>
    <n v="2"/>
    <x v="2"/>
    <n v="2"/>
  </r>
  <r>
    <x v="155"/>
    <x v="155"/>
    <x v="6"/>
    <s v="ORISIN"/>
    <x v="0"/>
    <n v="18000"/>
    <n v="1"/>
    <s v="GSM"/>
    <s v="NSA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1"/>
  </r>
  <r>
    <x v="157"/>
    <x v="157"/>
    <x v="6"/>
    <s v="ORISIN"/>
    <x v="0"/>
    <n v="28000"/>
    <n v="1"/>
    <s v="GSM"/>
    <s v="NSA"/>
    <n v="1"/>
    <n v="1"/>
    <n v="0"/>
    <n v="0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1"/>
    <n v="0"/>
    <n v="0"/>
    <n v="1"/>
    <n v="1"/>
    <n v="1"/>
    <x v="2"/>
    <n v="1"/>
  </r>
  <r>
    <x v="159"/>
    <x v="159"/>
    <x v="6"/>
    <s v="ORISIN"/>
    <x v="3"/>
    <n v="14000"/>
    <n v="1"/>
    <s v="GSM"/>
    <s v="NSA"/>
    <n v="1"/>
    <n v="1"/>
    <n v="1"/>
    <n v="0"/>
    <n v="2"/>
    <n v="2"/>
    <n v="2"/>
    <n v="1"/>
    <n v="0"/>
    <n v="2"/>
    <n v="1"/>
    <n v="0"/>
    <n v="0"/>
    <n v="0"/>
    <n v="2"/>
    <n v="1"/>
    <n v="2"/>
    <n v="4"/>
    <n v="4"/>
    <n v="3"/>
    <n v="1"/>
    <n v="2"/>
    <n v="3"/>
    <n v="2"/>
    <n v="0"/>
    <n v="0"/>
    <n v="1"/>
    <n v="4"/>
    <n v="2"/>
    <n v="4"/>
    <x v="2"/>
    <n v="3"/>
  </r>
  <r>
    <x v="677"/>
    <x v="715"/>
    <x v="7"/>
    <s v="ORISIN"/>
    <x v="0"/>
    <n v="975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n v="0"/>
  </r>
  <r>
    <x v="678"/>
    <x v="716"/>
    <x v="0"/>
    <s v="ORISIN"/>
    <x v="0"/>
    <n v="30000"/>
    <n v="1"/>
    <s v="AIT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2"/>
    <n v="0"/>
  </r>
  <r>
    <x v="161"/>
    <x v="161"/>
    <x v="6"/>
    <s v="ORISIN"/>
    <x v="0"/>
    <n v="25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1"/>
  </r>
  <r>
    <x v="162"/>
    <x v="162"/>
    <x v="6"/>
    <s v="ORISIN"/>
    <x v="0"/>
    <n v="19500"/>
    <n v="1"/>
    <s v="GSM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2"/>
    <n v="1"/>
  </r>
  <r>
    <x v="527"/>
    <x v="534"/>
    <x v="6"/>
    <s v="ORISIN"/>
    <x v="0"/>
    <n v="23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2"/>
    <n v="1"/>
  </r>
  <r>
    <x v="163"/>
    <x v="163"/>
    <x v="6"/>
    <s v="ORISIN"/>
    <x v="0"/>
    <n v="22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2"/>
    <n v="1"/>
  </r>
  <r>
    <x v="679"/>
    <x v="717"/>
    <x v="0"/>
    <s v="ORISIN"/>
    <x v="0"/>
    <n v="87000"/>
    <n v="1"/>
    <s v="SLT"/>
    <s v="NSA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165"/>
    <x v="165"/>
    <x v="6"/>
    <s v="ORISIN"/>
    <x v="2"/>
    <n v="55250"/>
    <n v="1"/>
    <s v="NSA"/>
    <s v="NSA"/>
    <n v="1"/>
    <n v="1"/>
    <n v="0"/>
    <n v="1"/>
    <n v="1"/>
    <n v="1"/>
    <n v="0"/>
    <n v="0"/>
    <n v="0"/>
    <n v="0"/>
    <n v="1"/>
    <n v="1"/>
    <n v="0"/>
    <n v="0"/>
    <n v="1"/>
    <n v="1"/>
    <n v="2"/>
    <n v="2"/>
    <n v="1"/>
    <n v="0"/>
    <n v="0"/>
    <n v="0"/>
    <n v="1"/>
    <n v="1"/>
    <n v="1"/>
    <n v="0"/>
    <n v="0"/>
    <n v="2"/>
    <n v="1"/>
    <n v="2"/>
    <x v="2"/>
    <n v="1"/>
  </r>
  <r>
    <x v="680"/>
    <x v="718"/>
    <x v="6"/>
    <s v="ORISIN"/>
    <x v="0"/>
    <n v="54000"/>
    <n v="1"/>
    <s v="NSA"/>
    <s v="NSA"/>
    <n v="1"/>
    <n v="1"/>
    <n v="0"/>
    <n v="0"/>
    <n v="0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0"/>
    <n v="1"/>
    <n v="1"/>
    <n v="1"/>
    <x v="2"/>
    <n v="1"/>
  </r>
  <r>
    <x v="166"/>
    <x v="166"/>
    <x v="6"/>
    <s v="ORISIN"/>
    <x v="2"/>
    <n v="33000"/>
    <n v="1"/>
    <s v="GSM"/>
    <s v="NSA"/>
    <n v="1"/>
    <n v="1"/>
    <n v="0"/>
    <n v="0"/>
    <n v="0"/>
    <n v="1"/>
    <n v="0"/>
    <n v="0"/>
    <n v="1"/>
    <n v="0"/>
    <n v="1"/>
    <n v="0"/>
    <n v="1"/>
    <n v="0"/>
    <n v="1"/>
    <n v="0"/>
    <n v="0"/>
    <n v="1"/>
    <n v="1"/>
    <n v="0"/>
    <n v="1"/>
    <n v="1"/>
    <n v="1"/>
    <n v="0"/>
    <n v="1"/>
    <n v="1"/>
    <n v="0"/>
    <n v="1"/>
    <n v="1"/>
    <n v="1"/>
    <x v="2"/>
    <n v="1"/>
  </r>
  <r>
    <x v="167"/>
    <x v="167"/>
    <x v="6"/>
    <s v="ORISIN"/>
    <x v="2"/>
    <n v="51000"/>
    <n v="1"/>
    <s v="GSM"/>
    <s v="NSA"/>
    <s v="1"/>
    <n v="1"/>
    <n v="0"/>
    <n v="0"/>
    <n v="2"/>
    <n v="0"/>
    <n v="0"/>
    <n v="0"/>
    <n v="1"/>
    <n v="0"/>
    <n v="1"/>
    <n v="0"/>
    <n v="1"/>
    <n v="0"/>
    <n v="2"/>
    <n v="0"/>
    <n v="2"/>
    <n v="2"/>
    <n v="0"/>
    <n v="0"/>
    <n v="1"/>
    <n v="1"/>
    <n v="1"/>
    <n v="0"/>
    <n v="1"/>
    <n v="1"/>
    <n v="0"/>
    <n v="2"/>
    <n v="2"/>
    <n v="2"/>
    <x v="2"/>
    <n v="2"/>
  </r>
  <r>
    <x v="168"/>
    <x v="168"/>
    <x v="6"/>
    <s v="ORISIN"/>
    <x v="0"/>
    <n v="48380"/>
    <n v="1"/>
    <s v="SLT"/>
    <s v="NSA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1"/>
  </r>
  <r>
    <x v="170"/>
    <x v="535"/>
    <x v="5"/>
    <s v="ORISIN"/>
    <x v="2"/>
    <n v="21900"/>
    <n v="1"/>
    <s v=""/>
    <s v=""/>
    <n v="1"/>
    <n v="1"/>
    <n v="2"/>
    <n v="0"/>
    <n v="0"/>
    <n v="0"/>
    <n v="0"/>
    <n v="1"/>
    <n v="0"/>
    <n v="4"/>
    <n v="0"/>
    <n v="0"/>
    <n v="0"/>
    <n v="0"/>
    <n v="4"/>
    <n v="2"/>
    <n v="0"/>
    <n v="0"/>
    <n v="0"/>
    <n v="1"/>
    <n v="1"/>
    <n v="4"/>
    <n v="4"/>
    <n v="4"/>
    <n v="0"/>
    <n v="0"/>
    <n v="2"/>
    <n v="4"/>
    <n v="4"/>
    <n v="4"/>
    <x v="2"/>
    <n v="4"/>
  </r>
  <r>
    <x v="172"/>
    <x v="172"/>
    <x v="2"/>
    <s v="ORISIN"/>
    <x v="0"/>
    <n v="56000"/>
    <n v="1"/>
    <s v="GSM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1"/>
    <x v="2"/>
    <n v="3"/>
  </r>
  <r>
    <x v="681"/>
    <x v="719"/>
    <x v="5"/>
    <s v="ORISIN"/>
    <x v="0"/>
    <n v="48000"/>
    <n v="1"/>
    <s v="GSM"/>
    <s v=""/>
    <s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2"/>
    <n v="2"/>
    <x v="2"/>
    <n v="2"/>
  </r>
  <r>
    <x v="682"/>
    <x v="720"/>
    <x v="7"/>
    <s v="ORISIN"/>
    <x v="0"/>
    <n v="2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n v="0"/>
  </r>
  <r>
    <x v="173"/>
    <x v="173"/>
    <x v="1"/>
    <s v="ORISIN"/>
    <x v="0"/>
    <n v="221250"/>
    <n v="1"/>
    <s v="HKJ"/>
    <s v="NSA"/>
    <n v="1"/>
    <n v="1"/>
    <n v="0"/>
    <n v="0"/>
    <n v="0"/>
    <n v="0"/>
    <n v="1"/>
    <n v="0"/>
    <n v="0"/>
    <n v="1"/>
    <n v="0"/>
    <n v="0"/>
    <n v="0"/>
    <n v="0"/>
    <n v="1"/>
    <n v="0"/>
    <n v="0"/>
    <n v="0"/>
    <n v="1"/>
    <n v="1"/>
    <n v="0"/>
    <n v="1"/>
    <n v="1"/>
    <n v="1"/>
    <n v="0"/>
    <n v="0"/>
    <n v="0"/>
    <n v="1"/>
    <n v="1"/>
    <n v="1"/>
    <x v="2"/>
    <n v="1"/>
  </r>
  <r>
    <x v="683"/>
    <x v="721"/>
    <x v="0"/>
    <s v="ORISIN"/>
    <x v="0"/>
    <n v="249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2"/>
    <n v="0"/>
  </r>
  <r>
    <x v="684"/>
    <x v="722"/>
    <x v="0"/>
    <s v="ORISIN"/>
    <x v="0"/>
    <n v="12500"/>
    <n v="1"/>
    <s v="AHASS"/>
    <s v=""/>
    <s v="1"/>
    <n v="1"/>
    <n v="0"/>
    <n v="0"/>
    <n v="0"/>
    <n v="0"/>
    <n v="0"/>
    <n v="2"/>
    <n v="0"/>
    <n v="0"/>
    <n v="0"/>
    <n v="0"/>
    <n v="0"/>
    <n v="0"/>
    <n v="2"/>
    <n v="0"/>
    <n v="0"/>
    <n v="0"/>
    <n v="0"/>
    <n v="2"/>
    <n v="2"/>
    <n v="0"/>
    <n v="0"/>
    <n v="0"/>
    <n v="0"/>
    <n v="0"/>
    <n v="0"/>
    <n v="2"/>
    <n v="0"/>
    <n v="0"/>
    <x v="2"/>
    <n v="0"/>
  </r>
  <r>
    <x v="176"/>
    <x v="176"/>
    <x v="2"/>
    <s v="ORISIN"/>
    <x v="1"/>
    <n v="46500"/>
    <n v="1"/>
    <s v="GSM"/>
    <s v="NSA"/>
    <n v="1"/>
    <n v="1"/>
    <n v="1"/>
    <n v="0"/>
    <n v="3"/>
    <n v="3"/>
    <n v="3"/>
    <n v="6"/>
    <n v="4"/>
    <n v="3"/>
    <n v="2"/>
    <n v="2"/>
    <n v="2"/>
    <n v="4"/>
    <n v="6"/>
    <n v="1"/>
    <n v="3"/>
    <n v="6"/>
    <n v="6"/>
    <n v="9"/>
    <n v="10"/>
    <n v="7"/>
    <n v="5"/>
    <n v="5"/>
    <n v="4"/>
    <n v="6"/>
    <n v="5"/>
    <n v="10"/>
    <n v="6"/>
    <n v="10"/>
    <x v="2"/>
    <n v="5"/>
  </r>
  <r>
    <x v="685"/>
    <x v="723"/>
    <x v="0"/>
    <s v="ORISIN"/>
    <x v="0"/>
    <n v="82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2"/>
    <n v="0"/>
  </r>
  <r>
    <x v="178"/>
    <x v="178"/>
    <x v="1"/>
    <s v="ORISIN"/>
    <x v="0"/>
    <n v="197000"/>
    <n v="1"/>
    <s v="HKJ"/>
    <s v="NSA"/>
    <n v="1"/>
    <n v="1"/>
    <n v="0"/>
    <n v="0"/>
    <n v="0"/>
    <n v="0"/>
    <n v="2"/>
    <n v="0"/>
    <n v="0"/>
    <n v="0"/>
    <n v="0"/>
    <n v="0"/>
    <n v="1"/>
    <n v="1"/>
    <n v="2"/>
    <n v="0"/>
    <n v="0"/>
    <n v="0"/>
    <n v="2"/>
    <n v="2"/>
    <n v="0"/>
    <n v="0"/>
    <n v="0"/>
    <n v="0"/>
    <n v="1"/>
    <n v="2"/>
    <n v="1"/>
    <n v="2"/>
    <n v="2"/>
    <n v="2"/>
    <x v="2"/>
    <n v="0"/>
  </r>
  <r>
    <x v="182"/>
    <x v="182"/>
    <x v="1"/>
    <s v="ORISIN"/>
    <x v="2"/>
    <n v="59500"/>
    <n v="1"/>
    <s v="GSM"/>
    <s v="NSA"/>
    <s v="1"/>
    <n v="1"/>
    <n v="0"/>
    <n v="0"/>
    <n v="0"/>
    <n v="1"/>
    <n v="0"/>
    <n v="0"/>
    <n v="2"/>
    <n v="0"/>
    <n v="1"/>
    <n v="0"/>
    <n v="0"/>
    <n v="0"/>
    <n v="2"/>
    <n v="0"/>
    <n v="0"/>
    <n v="1"/>
    <n v="1"/>
    <n v="0"/>
    <n v="2"/>
    <n v="2"/>
    <n v="1"/>
    <n v="0"/>
    <n v="0"/>
    <n v="0"/>
    <n v="0"/>
    <n v="2"/>
    <n v="2"/>
    <n v="2"/>
    <x v="2"/>
    <n v="2"/>
  </r>
  <r>
    <x v="184"/>
    <x v="184"/>
    <x v="11"/>
    <s v="ORISIN"/>
    <x v="0"/>
    <n v="34000"/>
    <n v="1"/>
    <s v="NSA"/>
    <s v="NSA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2"/>
    <n v="0"/>
  </r>
  <r>
    <x v="185"/>
    <x v="185"/>
    <x v="11"/>
    <s v="ORISIN"/>
    <x v="3"/>
    <n v="35000"/>
    <n v="1"/>
    <s v="GSM"/>
    <s v="NSA"/>
    <n v="1"/>
    <n v="1"/>
    <n v="1"/>
    <n v="1"/>
    <n v="1"/>
    <n v="2"/>
    <n v="0"/>
    <n v="0"/>
    <n v="2"/>
    <n v="1"/>
    <n v="0"/>
    <n v="0"/>
    <n v="0"/>
    <n v="0"/>
    <n v="2"/>
    <n v="2"/>
    <n v="2"/>
    <n v="3"/>
    <n v="2"/>
    <n v="0"/>
    <n v="2"/>
    <n v="3"/>
    <n v="1"/>
    <n v="1"/>
    <n v="0"/>
    <n v="0"/>
    <n v="1"/>
    <n v="3"/>
    <n v="2"/>
    <n v="3"/>
    <x v="2"/>
    <n v="2"/>
  </r>
  <r>
    <x v="686"/>
    <x v="724"/>
    <x v="0"/>
    <s v="NOSTOK"/>
    <x v="0"/>
    <n v="82500"/>
    <n v="1"/>
    <s v="SLT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687"/>
    <x v="725"/>
    <x v="0"/>
    <s v="ORISIN"/>
    <x v="0"/>
    <n v="40000"/>
    <n v="1"/>
    <s v="SLT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0"/>
  </r>
  <r>
    <x v="191"/>
    <x v="191"/>
    <x v="4"/>
    <s v="OLIGEN"/>
    <x v="3"/>
    <n v="44500"/>
    <n v="1"/>
    <s v=""/>
    <s v=""/>
    <n v="1"/>
    <n v="1"/>
    <n v="4"/>
    <n v="6"/>
    <n v="2"/>
    <n v="0"/>
    <n v="0"/>
    <n v="4"/>
    <n v="1"/>
    <n v="2"/>
    <n v="3"/>
    <n v="2"/>
    <n v="2"/>
    <n v="4"/>
    <n v="6"/>
    <n v="10"/>
    <n v="8"/>
    <n v="2"/>
    <n v="0"/>
    <n v="4"/>
    <n v="5"/>
    <n v="3"/>
    <n v="5"/>
    <n v="4"/>
    <n v="4"/>
    <n v="6"/>
    <n v="8"/>
    <n v="10"/>
    <n v="6"/>
    <n v="10"/>
    <x v="2"/>
    <n v="1"/>
  </r>
  <r>
    <x v="688"/>
    <x v="726"/>
    <x v="1"/>
    <s v="ORISIN"/>
    <x v="0"/>
    <n v="20000"/>
    <n v="1"/>
    <s v=""/>
    <s v=""/>
    <n v="1"/>
    <n v="1"/>
    <n v="0"/>
    <n v="1"/>
    <n v="0"/>
    <n v="0"/>
    <n v="0"/>
    <n v="0"/>
    <n v="0"/>
    <n v="1"/>
    <n v="0"/>
    <n v="0"/>
    <n v="1"/>
    <n v="0"/>
    <n v="1"/>
    <n v="1"/>
    <n v="1"/>
    <n v="0"/>
    <n v="0"/>
    <n v="0"/>
    <n v="0"/>
    <n v="1"/>
    <n v="1"/>
    <n v="1"/>
    <n v="1"/>
    <n v="1"/>
    <n v="0"/>
    <n v="1"/>
    <n v="1"/>
    <n v="1"/>
    <x v="2"/>
    <n v="1"/>
  </r>
  <r>
    <x v="689"/>
    <x v="727"/>
    <x v="7"/>
    <s v="ORISIN"/>
    <x v="0"/>
    <n v="275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2"/>
    <n v="0"/>
  </r>
  <r>
    <x v="192"/>
    <x v="192"/>
    <x v="1"/>
    <s v="ORISIN"/>
    <x v="0"/>
    <n v="15500"/>
    <n v="1"/>
    <s v=""/>
    <s v=""/>
    <n v="1"/>
    <n v="1"/>
    <n v="0"/>
    <n v="0"/>
    <n v="1"/>
    <n v="1"/>
    <n v="1"/>
    <n v="0"/>
    <n v="0"/>
    <n v="0"/>
    <n v="0"/>
    <n v="0"/>
    <n v="0"/>
    <n v="0"/>
    <n v="1"/>
    <n v="0"/>
    <n v="1"/>
    <n v="2"/>
    <n v="2"/>
    <n v="1"/>
    <n v="0"/>
    <n v="0"/>
    <n v="0"/>
    <n v="0"/>
    <n v="0"/>
    <n v="0"/>
    <n v="0"/>
    <n v="2"/>
    <n v="1"/>
    <n v="2"/>
    <x v="2"/>
    <n v="1"/>
  </r>
  <r>
    <x v="690"/>
    <x v="728"/>
    <x v="0"/>
    <s v="ORISIN"/>
    <x v="0"/>
    <n v="84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691"/>
    <x v="729"/>
    <x v="0"/>
    <s v="ORISIN"/>
    <x v="0"/>
    <n v="24000"/>
    <n v="1"/>
    <s v="NSA"/>
    <s v="NSA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x v="2"/>
    <n v="0"/>
  </r>
  <r>
    <x v="198"/>
    <x v="198"/>
    <x v="12"/>
    <s v="ORISIN"/>
    <x v="0"/>
    <n v="138000"/>
    <n v="1"/>
    <s v="GSM"/>
    <s v="NSA"/>
    <n v="1"/>
    <n v="1"/>
    <n v="0"/>
    <n v="0"/>
    <n v="0"/>
    <n v="0"/>
    <n v="0"/>
    <n v="0"/>
    <n v="0"/>
    <n v="1"/>
    <n v="0"/>
    <n v="0"/>
    <n v="2"/>
    <n v="0"/>
    <n v="2"/>
    <n v="0"/>
    <n v="0"/>
    <n v="0"/>
    <n v="0"/>
    <n v="0"/>
    <n v="0"/>
    <n v="1"/>
    <n v="1"/>
    <n v="1"/>
    <n v="2"/>
    <n v="2"/>
    <n v="0"/>
    <n v="2"/>
    <n v="2"/>
    <n v="2"/>
    <x v="2"/>
    <n v="2"/>
  </r>
  <r>
    <x v="200"/>
    <x v="200"/>
    <x v="5"/>
    <s v="ORISIN"/>
    <x v="2"/>
    <n v="43000"/>
    <n v="1"/>
    <s v="GSM"/>
    <s v="NSA"/>
    <n v="1"/>
    <n v="1"/>
    <n v="1"/>
    <n v="1"/>
    <n v="1"/>
    <n v="2"/>
    <n v="0"/>
    <n v="0"/>
    <n v="0"/>
    <n v="0"/>
    <n v="0"/>
    <n v="0"/>
    <n v="2"/>
    <n v="1"/>
    <n v="2"/>
    <n v="2"/>
    <n v="2"/>
    <n v="3"/>
    <n v="2"/>
    <n v="0"/>
    <n v="0"/>
    <n v="0"/>
    <n v="0"/>
    <n v="0"/>
    <n v="2"/>
    <n v="3"/>
    <n v="2"/>
    <n v="3"/>
    <n v="2"/>
    <n v="3"/>
    <x v="2"/>
    <n v="1"/>
  </r>
  <r>
    <x v="201"/>
    <x v="201"/>
    <x v="12"/>
    <s v="ORISIN"/>
    <x v="0"/>
    <n v="2220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692"/>
    <x v="730"/>
    <x v="2"/>
    <s v="ORISIN"/>
    <x v="0"/>
    <n v="35000"/>
    <n v="1"/>
    <s v=""/>
    <s v=""/>
    <n v="1"/>
    <n v="1"/>
    <n v="0"/>
    <n v="0"/>
    <n v="1"/>
    <n v="0"/>
    <n v="0"/>
    <n v="0"/>
    <n v="1"/>
    <n v="0"/>
    <n v="0"/>
    <n v="0"/>
    <n v="0"/>
    <n v="0"/>
    <n v="1"/>
    <n v="0"/>
    <n v="1"/>
    <n v="1"/>
    <n v="0"/>
    <n v="0"/>
    <n v="1"/>
    <n v="1"/>
    <n v="0"/>
    <n v="0"/>
    <n v="0"/>
    <n v="0"/>
    <n v="0"/>
    <n v="1"/>
    <n v="1"/>
    <n v="1"/>
    <x v="2"/>
    <n v="1"/>
  </r>
  <r>
    <x v="202"/>
    <x v="202"/>
    <x v="2"/>
    <s v="ORISIN"/>
    <x v="0"/>
    <n v="38500"/>
    <n v="1"/>
    <s v="SLT"/>
    <s v="NSA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1"/>
  </r>
  <r>
    <x v="203"/>
    <x v="203"/>
    <x v="2"/>
    <s v="ORISIN"/>
    <x v="0"/>
    <n v="500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0"/>
  </r>
  <r>
    <x v="205"/>
    <x v="551"/>
    <x v="0"/>
    <s v="ORISIN"/>
    <x v="0"/>
    <n v="395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x v="2"/>
    <n v="0"/>
  </r>
  <r>
    <x v="206"/>
    <x v="206"/>
    <x v="2"/>
    <s v="NOSTOK"/>
    <x v="0"/>
    <n v="32500"/>
    <n v="1"/>
    <s v="GSM"/>
    <s v="NSA"/>
    <s v="1"/>
    <n v="1"/>
    <n v="0"/>
    <n v="0"/>
    <n v="0"/>
    <n v="0"/>
    <n v="1"/>
    <n v="0"/>
    <n v="0"/>
    <n v="0"/>
    <n v="0"/>
    <n v="0"/>
    <n v="1"/>
    <n v="1"/>
    <n v="1"/>
    <n v="0"/>
    <n v="0"/>
    <n v="0"/>
    <n v="1"/>
    <n v="1"/>
    <n v="0"/>
    <n v="0"/>
    <n v="0"/>
    <n v="0"/>
    <n v="1"/>
    <n v="2"/>
    <n v="1"/>
    <n v="2"/>
    <n v="1"/>
    <n v="2"/>
    <x v="2"/>
    <n v="1"/>
  </r>
  <r>
    <x v="207"/>
    <x v="731"/>
    <x v="2"/>
    <s v="ORISIN"/>
    <x v="2"/>
    <n v="42000"/>
    <n v="1"/>
    <s v="GSM"/>
    <s v=""/>
    <n v="1"/>
    <n v="1"/>
    <n v="1"/>
    <n v="0"/>
    <n v="2"/>
    <n v="0"/>
    <n v="0"/>
    <n v="0"/>
    <n v="1"/>
    <n v="1"/>
    <n v="0"/>
    <n v="0"/>
    <n v="0"/>
    <n v="1"/>
    <n v="2"/>
    <n v="1"/>
    <n v="2"/>
    <n v="2"/>
    <n v="0"/>
    <n v="0"/>
    <n v="1"/>
    <n v="2"/>
    <n v="1"/>
    <n v="1"/>
    <n v="0"/>
    <n v="1"/>
    <n v="2"/>
    <n v="2"/>
    <n v="2"/>
    <n v="2"/>
    <x v="2"/>
    <n v="0"/>
  </r>
  <r>
    <x v="209"/>
    <x v="209"/>
    <x v="2"/>
    <s v="ORISIN"/>
    <x v="0"/>
    <n v="48000"/>
    <n v="1"/>
    <s v="SLT"/>
    <s v="NSA"/>
    <s v="1"/>
    <n v="1"/>
    <n v="0"/>
    <n v="0"/>
    <n v="1"/>
    <n v="0"/>
    <n v="0"/>
    <n v="0"/>
    <n v="0"/>
    <n v="0"/>
    <n v="0"/>
    <n v="0"/>
    <n v="0"/>
    <n v="2"/>
    <n v="2"/>
    <n v="0"/>
    <n v="1"/>
    <n v="1"/>
    <n v="0"/>
    <n v="0"/>
    <n v="0"/>
    <n v="0"/>
    <n v="0"/>
    <n v="0"/>
    <n v="0"/>
    <n v="2"/>
    <n v="2"/>
    <n v="2"/>
    <n v="2"/>
    <n v="2"/>
    <x v="2"/>
    <n v="0"/>
  </r>
  <r>
    <x v="693"/>
    <x v="210"/>
    <x v="12"/>
    <s v="ORISIN"/>
    <x v="2"/>
    <n v="7000"/>
    <n v="1"/>
    <s v="SLT"/>
    <s v="NSA"/>
    <s v="1"/>
    <n v="1"/>
    <n v="0"/>
    <n v="2"/>
    <n v="1"/>
    <n v="0"/>
    <n v="1"/>
    <n v="0"/>
    <n v="0"/>
    <n v="0"/>
    <n v="0"/>
    <n v="0"/>
    <n v="0"/>
    <n v="0"/>
    <n v="2"/>
    <n v="2"/>
    <n v="3"/>
    <n v="1"/>
    <n v="1"/>
    <n v="1"/>
    <n v="0"/>
    <n v="0"/>
    <n v="0"/>
    <n v="0"/>
    <n v="0"/>
    <n v="0"/>
    <n v="0"/>
    <n v="3"/>
    <n v="2"/>
    <n v="3"/>
    <x v="2"/>
    <n v="0"/>
  </r>
  <r>
    <x v="210"/>
    <x v="210"/>
    <x v="12"/>
    <s v="ORISIN"/>
    <x v="3"/>
    <n v="7000"/>
    <n v="1"/>
    <s v="BLJ"/>
    <s v="NSA"/>
    <s v="1"/>
    <n v="1"/>
    <n v="0"/>
    <n v="0"/>
    <n v="0"/>
    <n v="0"/>
    <n v="4"/>
    <n v="1"/>
    <n v="1"/>
    <n v="2"/>
    <n v="1"/>
    <n v="0"/>
    <n v="0"/>
    <n v="1"/>
    <n v="4"/>
    <n v="0"/>
    <n v="0"/>
    <n v="0"/>
    <n v="4"/>
    <n v="5"/>
    <n v="2"/>
    <n v="3"/>
    <n v="3"/>
    <n v="2"/>
    <n v="0"/>
    <n v="1"/>
    <n v="1"/>
    <n v="5"/>
    <n v="4"/>
    <n v="5"/>
    <x v="2"/>
    <n v="5"/>
  </r>
  <r>
    <x v="694"/>
    <x v="732"/>
    <x v="0"/>
    <s v="ORISIN"/>
    <x v="0"/>
    <n v="75000"/>
    <n v="1"/>
    <s v="SLT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695"/>
    <x v="733"/>
    <x v="12"/>
    <s v="ORISIN"/>
    <x v="0"/>
    <n v="45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2"/>
    <n v="0"/>
  </r>
  <r>
    <x v="215"/>
    <x v="215"/>
    <x v="10"/>
    <s v="ORISIN"/>
    <x v="0"/>
    <n v="810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2"/>
    <n v="1"/>
  </r>
  <r>
    <x v="696"/>
    <x v="734"/>
    <x v="0"/>
    <s v="ORISIN"/>
    <x v="0"/>
    <n v="82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2"/>
    <n v="0"/>
  </r>
  <r>
    <x v="697"/>
    <x v="735"/>
    <x v="0"/>
    <s v="IMITAS"/>
    <x v="0"/>
    <n v="249000"/>
    <n v="1"/>
    <s v="G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218"/>
    <x v="218"/>
    <x v="11"/>
    <s v="ORISIN"/>
    <x v="0"/>
    <n v="360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219"/>
    <x v="219"/>
    <x v="9"/>
    <s v="ORISIN"/>
    <x v="0"/>
    <n v="412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2"/>
    <n v="2"/>
  </r>
  <r>
    <x v="221"/>
    <x v="220"/>
    <x v="10"/>
    <s v="ORISIN"/>
    <x v="0"/>
    <n v="57500"/>
    <n v="1"/>
    <s v="HKJ"/>
    <s v=""/>
    <s v="1"/>
    <n v="1"/>
    <n v="0"/>
    <n v="0"/>
    <n v="0"/>
    <n v="0"/>
    <n v="0"/>
    <n v="0"/>
    <n v="2"/>
    <n v="0"/>
    <n v="0"/>
    <n v="1"/>
    <n v="0"/>
    <n v="0"/>
    <n v="2"/>
    <n v="0"/>
    <n v="0"/>
    <n v="0"/>
    <n v="0"/>
    <n v="0"/>
    <n v="2"/>
    <n v="2"/>
    <n v="0"/>
    <n v="1"/>
    <n v="1"/>
    <n v="0"/>
    <n v="0"/>
    <n v="2"/>
    <n v="2"/>
    <n v="2"/>
    <x v="2"/>
    <n v="2"/>
  </r>
  <r>
    <x v="222"/>
    <x v="221"/>
    <x v="6"/>
    <s v="ORISIN"/>
    <x v="2"/>
    <n v="31000"/>
    <n v="1"/>
    <s v=""/>
    <s v=""/>
    <n v="1"/>
    <n v="1"/>
    <n v="0"/>
    <n v="1"/>
    <n v="2"/>
    <n v="0"/>
    <n v="0"/>
    <n v="0"/>
    <n v="0"/>
    <n v="0"/>
    <n v="2"/>
    <n v="0"/>
    <n v="0"/>
    <n v="0"/>
    <n v="2"/>
    <n v="1"/>
    <n v="3"/>
    <n v="2"/>
    <n v="0"/>
    <n v="0"/>
    <n v="0"/>
    <n v="0"/>
    <n v="2"/>
    <n v="0"/>
    <n v="0"/>
    <n v="0"/>
    <n v="0"/>
    <n v="3"/>
    <n v="2"/>
    <n v="3"/>
    <x v="2"/>
    <n v="3"/>
  </r>
  <r>
    <x v="223"/>
    <x v="222"/>
    <x v="2"/>
    <s v="ORISIN"/>
    <x v="0"/>
    <n v="62000"/>
    <n v="1"/>
    <s v="GSM"/>
    <s v=""/>
    <s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n v="1"/>
  </r>
  <r>
    <x v="698"/>
    <x v="736"/>
    <x v="0"/>
    <s v="ORISIN"/>
    <x v="0"/>
    <n v="8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227"/>
    <x v="226"/>
    <x v="2"/>
    <s v="ORISIN"/>
    <x v="2"/>
    <n v="52000"/>
    <n v="1"/>
    <s v="GSM"/>
    <s v=""/>
    <n v="1"/>
    <n v="1"/>
    <n v="0"/>
    <n v="0"/>
    <n v="0"/>
    <n v="0"/>
    <n v="1"/>
    <n v="0"/>
    <n v="0"/>
    <n v="1"/>
    <n v="1"/>
    <n v="1"/>
    <n v="0"/>
    <n v="0"/>
    <n v="1"/>
    <n v="0"/>
    <n v="0"/>
    <n v="0"/>
    <n v="1"/>
    <n v="1"/>
    <n v="0"/>
    <n v="1"/>
    <n v="2"/>
    <n v="2"/>
    <n v="1"/>
    <n v="0"/>
    <n v="0"/>
    <n v="2"/>
    <n v="1"/>
    <n v="2"/>
    <x v="2"/>
    <n v="2"/>
  </r>
  <r>
    <x v="699"/>
    <x v="737"/>
    <x v="6"/>
    <s v="ORISIN"/>
    <x v="0"/>
    <n v="35000"/>
    <n v="1"/>
    <s v="GSM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1"/>
  </r>
  <r>
    <x v="700"/>
    <x v="738"/>
    <x v="1"/>
    <s v="IMITAS"/>
    <x v="0"/>
    <n v="1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2"/>
    <x v="2"/>
    <n v="1"/>
  </r>
  <r>
    <x v="701"/>
    <x v="739"/>
    <x v="3"/>
    <s v="ORISIN"/>
    <x v="0"/>
    <n v="7500"/>
    <n v="1"/>
    <s v="SLT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2"/>
    <n v="1"/>
  </r>
  <r>
    <x v="239"/>
    <x v="238"/>
    <x v="4"/>
    <s v="OLIGEN"/>
    <x v="2"/>
    <n v="85000"/>
    <n v="1"/>
    <s v="GSM"/>
    <s v="NSA"/>
    <n v="1"/>
    <n v="1"/>
    <n v="1"/>
    <n v="1"/>
    <n v="0"/>
    <n v="0"/>
    <n v="1"/>
    <n v="0"/>
    <n v="1"/>
    <n v="0"/>
    <n v="0"/>
    <n v="0"/>
    <n v="0"/>
    <n v="0"/>
    <n v="1"/>
    <n v="2"/>
    <n v="1"/>
    <n v="0"/>
    <n v="1"/>
    <n v="1"/>
    <n v="1"/>
    <n v="1"/>
    <n v="0"/>
    <n v="0"/>
    <n v="0"/>
    <n v="0"/>
    <n v="1"/>
    <n v="2"/>
    <n v="1"/>
    <n v="2"/>
    <x v="2"/>
    <n v="2"/>
  </r>
  <r>
    <x v="241"/>
    <x v="240"/>
    <x v="1"/>
    <s v="ORISIN"/>
    <x v="0"/>
    <n v="28800"/>
    <n v="1"/>
    <s v="GSM"/>
    <s v=""/>
    <s v="1"/>
    <n v="1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2"/>
    <n v="2"/>
    <n v="2"/>
    <n v="0"/>
    <n v="0"/>
    <n v="0"/>
    <n v="2"/>
    <n v="2"/>
    <n v="2"/>
    <x v="2"/>
    <n v="2"/>
  </r>
  <r>
    <x v="243"/>
    <x v="242"/>
    <x v="1"/>
    <s v="ORISIN"/>
    <x v="0"/>
    <n v="315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2"/>
    <n v="2"/>
  </r>
  <r>
    <x v="245"/>
    <x v="244"/>
    <x v="4"/>
    <s v="OLIGEN"/>
    <x v="0"/>
    <n v="58000"/>
    <n v="1"/>
    <s v="HKJ"/>
    <s v=""/>
    <s v="1"/>
    <n v="1"/>
    <n v="1"/>
    <n v="0"/>
    <n v="0"/>
    <n v="0"/>
    <n v="0"/>
    <n v="1"/>
    <n v="1"/>
    <n v="0"/>
    <n v="0"/>
    <n v="0"/>
    <n v="0"/>
    <n v="0"/>
    <n v="1"/>
    <n v="1"/>
    <n v="0"/>
    <n v="0"/>
    <n v="0"/>
    <n v="1"/>
    <n v="2"/>
    <n v="1"/>
    <n v="0"/>
    <n v="0"/>
    <n v="0"/>
    <n v="0"/>
    <n v="1"/>
    <n v="2"/>
    <n v="1"/>
    <n v="2"/>
    <x v="2"/>
    <n v="3"/>
  </r>
  <r>
    <x v="246"/>
    <x v="245"/>
    <x v="13"/>
    <s v="IMITAS"/>
    <x v="1"/>
    <n v="4000"/>
    <n v="20"/>
    <s v="ATFS"/>
    <s v=""/>
    <s v="1"/>
    <n v="5"/>
    <n v="32"/>
    <n v="39"/>
    <n v="32"/>
    <n v="39"/>
    <n v="30"/>
    <n v="32"/>
    <n v="48"/>
    <n v="36"/>
    <n v="31"/>
    <n v="28"/>
    <n v="41"/>
    <n v="39"/>
    <n v="48"/>
    <n v="71"/>
    <n v="71"/>
    <n v="71"/>
    <n v="69"/>
    <n v="62"/>
    <n v="80"/>
    <n v="84"/>
    <n v="67"/>
    <n v="64"/>
    <n v="69"/>
    <n v="80"/>
    <n v="71"/>
    <n v="84"/>
    <n v="48"/>
    <n v="84"/>
    <x v="2"/>
    <n v="10"/>
  </r>
  <r>
    <x v="565"/>
    <x v="576"/>
    <x v="3"/>
    <s v="ORISIN"/>
    <x v="0"/>
    <n v="11000"/>
    <n v="1"/>
    <s v="GS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2"/>
    <n v="0"/>
  </r>
  <r>
    <x v="250"/>
    <x v="249"/>
    <x v="3"/>
    <s v="ORISIN"/>
    <x v="0"/>
    <n v="6000"/>
    <n v="1"/>
    <s v="SLT"/>
    <s v="NSA"/>
    <s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n v="2"/>
    <x v="2"/>
    <n v="3"/>
  </r>
  <r>
    <x v="251"/>
    <x v="250"/>
    <x v="4"/>
    <s v="OLIGEN"/>
    <x v="1"/>
    <n v="65860"/>
    <n v="2"/>
    <s v="HKJ"/>
    <s v=""/>
    <n v="1"/>
    <n v="1"/>
    <n v="5"/>
    <n v="0"/>
    <n v="2"/>
    <n v="2"/>
    <n v="4"/>
    <n v="5"/>
    <n v="2"/>
    <n v="2"/>
    <n v="3"/>
    <n v="1"/>
    <n v="1"/>
    <n v="1"/>
    <n v="5"/>
    <n v="5"/>
    <n v="2"/>
    <n v="4"/>
    <n v="6"/>
    <n v="9"/>
    <n v="7"/>
    <n v="4"/>
    <n v="5"/>
    <n v="3"/>
    <n v="2"/>
    <n v="2"/>
    <n v="6"/>
    <n v="9"/>
    <n v="5"/>
    <n v="9"/>
    <x v="2"/>
    <n v="11"/>
  </r>
  <r>
    <x v="252"/>
    <x v="251"/>
    <x v="4"/>
    <s v="OLIGEN"/>
    <x v="2"/>
    <n v="51500"/>
    <n v="2"/>
    <s v="HKJ"/>
    <s v=""/>
    <n v="1"/>
    <n v="1"/>
    <n v="2"/>
    <n v="1"/>
    <n v="0"/>
    <n v="0"/>
    <n v="0"/>
    <n v="0"/>
    <n v="0"/>
    <n v="0"/>
    <n v="0"/>
    <n v="0"/>
    <n v="0"/>
    <n v="1"/>
    <n v="2"/>
    <n v="3"/>
    <n v="1"/>
    <n v="0"/>
    <n v="0"/>
    <n v="0"/>
    <n v="0"/>
    <n v="0"/>
    <n v="0"/>
    <n v="0"/>
    <n v="0"/>
    <n v="1"/>
    <n v="3"/>
    <n v="3"/>
    <n v="2"/>
    <n v="3"/>
    <x v="2"/>
    <n v="2"/>
  </r>
  <r>
    <x v="253"/>
    <x v="252"/>
    <x v="4"/>
    <s v="ORISIN"/>
    <x v="3"/>
    <n v="13000"/>
    <n v="2"/>
    <s v="GSM"/>
    <s v=""/>
    <n v="1"/>
    <n v="1"/>
    <n v="4"/>
    <n v="2"/>
    <n v="2"/>
    <n v="3"/>
    <n v="0"/>
    <n v="0"/>
    <n v="5"/>
    <n v="1"/>
    <n v="2"/>
    <n v="1"/>
    <n v="2"/>
    <n v="0"/>
    <n v="5"/>
    <n v="6"/>
    <n v="4"/>
    <n v="5"/>
    <n v="3"/>
    <n v="0"/>
    <n v="5"/>
    <n v="6"/>
    <n v="3"/>
    <n v="2"/>
    <n v="3"/>
    <n v="2"/>
    <n v="4"/>
    <n v="6"/>
    <n v="5"/>
    <n v="6"/>
    <x v="2"/>
    <n v="8"/>
  </r>
  <r>
    <x v="254"/>
    <x v="253"/>
    <x v="4"/>
    <s v="OLIGEN"/>
    <x v="3"/>
    <n v="18000"/>
    <n v="2"/>
    <s v="GSM"/>
    <s v=""/>
    <s v="1"/>
    <n v="1"/>
    <n v="3"/>
    <n v="0"/>
    <n v="1"/>
    <n v="1"/>
    <n v="3"/>
    <n v="3"/>
    <n v="0"/>
    <n v="1"/>
    <n v="3"/>
    <n v="1"/>
    <n v="2"/>
    <n v="1"/>
    <n v="3"/>
    <n v="3"/>
    <n v="1"/>
    <n v="2"/>
    <n v="4"/>
    <n v="6"/>
    <n v="3"/>
    <n v="1"/>
    <n v="4"/>
    <n v="2"/>
    <n v="3"/>
    <n v="3"/>
    <n v="4"/>
    <n v="6"/>
    <n v="3"/>
    <n v="6"/>
    <x v="2"/>
    <n v="10"/>
  </r>
  <r>
    <x v="256"/>
    <x v="255"/>
    <x v="0"/>
    <s v="ORISIN"/>
    <x v="0"/>
    <n v="124000"/>
    <n v="1"/>
    <s v="SLT"/>
    <s v="NSA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702"/>
    <x v="740"/>
    <x v="0"/>
    <s v="ORISIN"/>
    <x v="0"/>
    <n v="91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259"/>
    <x v="258"/>
    <x v="1"/>
    <s v="ORISIN"/>
    <x v="3"/>
    <n v="41000"/>
    <n v="1"/>
    <s v="GSM"/>
    <s v="NSA"/>
    <n v="1"/>
    <n v="1"/>
    <n v="0"/>
    <n v="1"/>
    <n v="1"/>
    <n v="1"/>
    <n v="2"/>
    <n v="3"/>
    <n v="3"/>
    <n v="2"/>
    <n v="2"/>
    <n v="0"/>
    <n v="3"/>
    <n v="0"/>
    <n v="3"/>
    <n v="1"/>
    <n v="2"/>
    <n v="2"/>
    <n v="3"/>
    <n v="5"/>
    <n v="6"/>
    <n v="5"/>
    <n v="4"/>
    <n v="2"/>
    <n v="3"/>
    <n v="3"/>
    <n v="0"/>
    <n v="6"/>
    <n v="3"/>
    <n v="6"/>
    <x v="2"/>
    <n v="1"/>
  </r>
  <r>
    <x v="260"/>
    <x v="259"/>
    <x v="1"/>
    <s v="ORISIN"/>
    <x v="0"/>
    <n v="44750"/>
    <n v="1"/>
    <s v="GSM"/>
    <s v="NSA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2"/>
  </r>
  <r>
    <x v="261"/>
    <x v="260"/>
    <x v="1"/>
    <s v="ORISIN"/>
    <x v="3"/>
    <n v="31000"/>
    <n v="1"/>
    <s v="GSM"/>
    <s v="NSA"/>
    <s v="1"/>
    <n v="1"/>
    <n v="0"/>
    <n v="2"/>
    <n v="1"/>
    <n v="1"/>
    <n v="1"/>
    <n v="1"/>
    <n v="1"/>
    <n v="1"/>
    <n v="1"/>
    <n v="0"/>
    <n v="1"/>
    <n v="0"/>
    <n v="2"/>
    <n v="2"/>
    <n v="3"/>
    <n v="2"/>
    <n v="2"/>
    <n v="2"/>
    <n v="2"/>
    <n v="2"/>
    <n v="2"/>
    <n v="1"/>
    <n v="1"/>
    <n v="1"/>
    <n v="0"/>
    <n v="3"/>
    <n v="2"/>
    <n v="3"/>
    <x v="2"/>
    <n v="2"/>
  </r>
  <r>
    <x v="262"/>
    <x v="741"/>
    <x v="1"/>
    <s v="ORISIN"/>
    <x v="3"/>
    <n v="26500"/>
    <n v="1"/>
    <s v=""/>
    <s v=""/>
    <n v="1"/>
    <n v="1"/>
    <n v="0"/>
    <n v="0"/>
    <n v="1"/>
    <n v="0"/>
    <n v="1"/>
    <n v="1"/>
    <n v="1"/>
    <n v="1"/>
    <n v="1"/>
    <n v="0"/>
    <n v="3"/>
    <n v="0"/>
    <n v="3"/>
    <n v="0"/>
    <n v="1"/>
    <n v="1"/>
    <n v="1"/>
    <n v="2"/>
    <n v="2"/>
    <n v="2"/>
    <n v="2"/>
    <n v="1"/>
    <n v="3"/>
    <n v="3"/>
    <n v="0"/>
    <n v="3"/>
    <n v="3"/>
    <n v="3"/>
    <x v="2"/>
    <n v="0"/>
  </r>
  <r>
    <x v="263"/>
    <x v="742"/>
    <x v="7"/>
    <s v="ORISIN"/>
    <x v="0"/>
    <n v="50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1"/>
  </r>
  <r>
    <x v="264"/>
    <x v="261"/>
    <x v="1"/>
    <s v="ORISIN"/>
    <x v="0"/>
    <n v="46000"/>
    <n v="1"/>
    <s v="GSM"/>
    <s v="NSA"/>
    <n v="1"/>
    <n v="1"/>
    <n v="0"/>
    <n v="2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0"/>
    <n v="2"/>
    <n v="2"/>
    <n v="2"/>
    <x v="2"/>
    <n v="0"/>
  </r>
  <r>
    <x v="566"/>
    <x v="577"/>
    <x v="5"/>
    <s v="ORISIN"/>
    <x v="0"/>
    <n v="10000"/>
    <n v="1"/>
    <s v="GSM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2"/>
    <n v="2"/>
  </r>
  <r>
    <x v="267"/>
    <x v="265"/>
    <x v="5"/>
    <s v="ORISIN"/>
    <x v="0"/>
    <n v="15000"/>
    <n v="1"/>
    <s v="SLT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2"/>
    <n v="2"/>
  </r>
  <r>
    <x v="268"/>
    <x v="264"/>
    <x v="5"/>
    <s v="ORISIN"/>
    <x v="0"/>
    <n v="12000"/>
    <n v="1"/>
    <s v="GSM"/>
    <s v="NSA"/>
    <n v="1"/>
    <n v="1"/>
    <n v="0"/>
    <n v="1"/>
    <n v="0"/>
    <n v="0"/>
    <n v="0"/>
    <n v="1"/>
    <n v="0"/>
    <n v="0"/>
    <n v="0"/>
    <n v="1"/>
    <n v="0"/>
    <n v="0"/>
    <n v="1"/>
    <n v="1"/>
    <n v="1"/>
    <n v="0"/>
    <n v="0"/>
    <n v="1"/>
    <n v="1"/>
    <n v="0"/>
    <n v="0"/>
    <n v="1"/>
    <n v="1"/>
    <n v="0"/>
    <n v="0"/>
    <n v="1"/>
    <n v="1"/>
    <n v="2"/>
    <x v="2"/>
    <n v="1"/>
  </r>
  <r>
    <x v="270"/>
    <x v="267"/>
    <x v="5"/>
    <s v="ORISIN"/>
    <x v="3"/>
    <n v="24500"/>
    <n v="1"/>
    <s v="SLT"/>
    <s v="NSA"/>
    <s v="1"/>
    <n v="1"/>
    <n v="0"/>
    <n v="0"/>
    <n v="0"/>
    <n v="3"/>
    <n v="1"/>
    <n v="1"/>
    <n v="0"/>
    <n v="3"/>
    <n v="1"/>
    <n v="1"/>
    <n v="1"/>
    <n v="1"/>
    <n v="3"/>
    <n v="0"/>
    <n v="0"/>
    <n v="3"/>
    <n v="4"/>
    <n v="2"/>
    <n v="1"/>
    <n v="3"/>
    <n v="4"/>
    <n v="4"/>
    <n v="2"/>
    <n v="2"/>
    <n v="1"/>
    <n v="4"/>
    <n v="3"/>
    <n v="4"/>
    <x v="2"/>
    <n v="4"/>
  </r>
  <r>
    <x v="271"/>
    <x v="268"/>
    <x v="5"/>
    <s v="ORISIN"/>
    <x v="3"/>
    <n v="12000"/>
    <n v="1"/>
    <s v=""/>
    <s v=""/>
    <n v="1"/>
    <n v="1"/>
    <n v="0"/>
    <n v="5"/>
    <n v="0"/>
    <n v="0"/>
    <n v="0"/>
    <n v="2"/>
    <n v="1"/>
    <n v="2"/>
    <n v="0"/>
    <n v="0"/>
    <n v="0"/>
    <n v="0"/>
    <n v="5"/>
    <n v="5"/>
    <n v="5"/>
    <n v="0"/>
    <n v="0"/>
    <n v="2"/>
    <n v="3"/>
    <n v="3"/>
    <n v="2"/>
    <n v="2"/>
    <n v="0"/>
    <n v="0"/>
    <n v="0"/>
    <n v="5"/>
    <n v="5"/>
    <n v="5"/>
    <x v="2"/>
    <n v="0"/>
  </r>
  <r>
    <x v="272"/>
    <x v="269"/>
    <x v="5"/>
    <s v="ORISIN"/>
    <x v="3"/>
    <n v="12000"/>
    <n v="1"/>
    <s v="GSM"/>
    <s v="NSA"/>
    <n v="1"/>
    <n v="1"/>
    <n v="0"/>
    <n v="0"/>
    <n v="1"/>
    <n v="0"/>
    <n v="1"/>
    <n v="1"/>
    <n v="3"/>
    <n v="0"/>
    <n v="2"/>
    <n v="0"/>
    <n v="1"/>
    <n v="0"/>
    <n v="3"/>
    <n v="0"/>
    <n v="1"/>
    <n v="1"/>
    <n v="1"/>
    <n v="2"/>
    <n v="4"/>
    <n v="3"/>
    <n v="2"/>
    <n v="0"/>
    <n v="1"/>
    <n v="1"/>
    <n v="0"/>
    <n v="4"/>
    <n v="3"/>
    <n v="4"/>
    <x v="2"/>
    <n v="4"/>
  </r>
  <r>
    <x v="273"/>
    <x v="270"/>
    <x v="5"/>
    <s v="ORISIN"/>
    <x v="3"/>
    <n v="12000"/>
    <n v="1"/>
    <s v="GSM"/>
    <s v="NSA"/>
    <n v="1"/>
    <n v="1"/>
    <n v="0"/>
    <n v="0"/>
    <n v="4"/>
    <n v="3"/>
    <n v="6"/>
    <n v="3"/>
    <n v="5"/>
    <n v="1"/>
    <n v="3"/>
    <n v="3"/>
    <n v="1"/>
    <n v="0"/>
    <n v="6"/>
    <n v="0"/>
    <n v="4"/>
    <n v="7"/>
    <n v="9"/>
    <n v="9"/>
    <n v="8"/>
    <n v="6"/>
    <n v="4"/>
    <n v="4"/>
    <n v="4"/>
    <n v="1"/>
    <n v="0"/>
    <n v="9"/>
    <n v="6"/>
    <n v="9"/>
    <x v="2"/>
    <n v="8"/>
  </r>
  <r>
    <x v="274"/>
    <x v="271"/>
    <x v="5"/>
    <s v="ORISIN"/>
    <x v="0"/>
    <n v="17000"/>
    <n v="1"/>
    <s v="SLT"/>
    <s v=""/>
    <n v="1"/>
    <n v="1"/>
    <n v="1"/>
    <n v="0"/>
    <n v="0"/>
    <n v="0"/>
    <n v="0"/>
    <n v="0"/>
    <n v="1"/>
    <n v="0"/>
    <n v="0"/>
    <n v="1"/>
    <n v="0"/>
    <n v="0"/>
    <n v="1"/>
    <n v="1"/>
    <n v="0"/>
    <n v="0"/>
    <n v="0"/>
    <n v="0"/>
    <n v="1"/>
    <n v="1"/>
    <n v="0"/>
    <n v="1"/>
    <n v="1"/>
    <n v="0"/>
    <n v="1"/>
    <n v="1"/>
    <n v="1"/>
    <n v="1"/>
    <x v="2"/>
    <n v="1"/>
  </r>
  <r>
    <x v="275"/>
    <x v="272"/>
    <x v="5"/>
    <s v="ORISIN"/>
    <x v="0"/>
    <n v="12000"/>
    <n v="1"/>
    <s v="SLT"/>
    <s v="NSA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2"/>
    <n v="2"/>
  </r>
  <r>
    <x v="276"/>
    <x v="273"/>
    <x v="5"/>
    <s v="ORISIN"/>
    <x v="0"/>
    <n v="16000"/>
    <n v="1"/>
    <s v="SLT"/>
    <s v="NSA"/>
    <s v="1"/>
    <n v="1"/>
    <n v="0"/>
    <n v="1"/>
    <n v="0"/>
    <n v="1"/>
    <n v="0"/>
    <n v="0"/>
    <n v="0"/>
    <n v="0"/>
    <n v="0"/>
    <n v="1"/>
    <n v="0"/>
    <n v="0"/>
    <n v="1"/>
    <n v="1"/>
    <n v="1"/>
    <n v="1"/>
    <n v="1"/>
    <n v="0"/>
    <n v="0"/>
    <n v="0"/>
    <n v="0"/>
    <n v="1"/>
    <n v="1"/>
    <n v="0"/>
    <n v="0"/>
    <n v="1"/>
    <n v="1"/>
    <n v="1"/>
    <x v="2"/>
    <n v="0"/>
  </r>
  <r>
    <x v="279"/>
    <x v="276"/>
    <x v="5"/>
    <s v="ORISIN"/>
    <x v="0"/>
    <n v="12500"/>
    <n v="1"/>
    <s v="GSM"/>
    <s v="NSA"/>
    <n v="1"/>
    <n v="1"/>
    <n v="0"/>
    <n v="2"/>
    <n v="2"/>
    <n v="0"/>
    <n v="0"/>
    <n v="0"/>
    <n v="0"/>
    <n v="0"/>
    <n v="2"/>
    <n v="0"/>
    <n v="0"/>
    <n v="0"/>
    <n v="2"/>
    <n v="2"/>
    <n v="4"/>
    <n v="2"/>
    <n v="0"/>
    <n v="0"/>
    <n v="0"/>
    <n v="0"/>
    <n v="2"/>
    <n v="0"/>
    <n v="0"/>
    <n v="0"/>
    <n v="0"/>
    <n v="4"/>
    <n v="2"/>
    <n v="4"/>
    <x v="2"/>
    <n v="4"/>
  </r>
  <r>
    <x v="280"/>
    <x v="277"/>
    <x v="5"/>
    <s v="ORISIN"/>
    <x v="2"/>
    <n v="15000"/>
    <n v="1"/>
    <s v="GSM"/>
    <s v="NSA"/>
    <n v="1"/>
    <n v="1"/>
    <n v="0"/>
    <n v="0"/>
    <n v="0"/>
    <n v="4"/>
    <n v="0"/>
    <n v="2"/>
    <n v="4"/>
    <n v="2"/>
    <n v="4"/>
    <n v="0"/>
    <n v="0"/>
    <n v="0"/>
    <n v="4"/>
    <n v="0"/>
    <n v="0"/>
    <n v="4"/>
    <n v="4"/>
    <n v="2"/>
    <n v="6"/>
    <n v="6"/>
    <n v="6"/>
    <n v="2"/>
    <n v="0"/>
    <n v="0"/>
    <n v="0"/>
    <n v="6"/>
    <n v="4"/>
    <n v="6"/>
    <x v="2"/>
    <n v="6"/>
  </r>
  <r>
    <x v="281"/>
    <x v="278"/>
    <x v="5"/>
    <s v="ORISIN"/>
    <x v="2"/>
    <n v="6500"/>
    <n v="1"/>
    <s v="GSM"/>
    <s v="NSA"/>
    <n v="1"/>
    <n v="1"/>
    <n v="0"/>
    <n v="2"/>
    <n v="2"/>
    <n v="2"/>
    <n v="0"/>
    <n v="2"/>
    <n v="0"/>
    <n v="2"/>
    <n v="2"/>
    <n v="0"/>
    <n v="0"/>
    <n v="0"/>
    <n v="2"/>
    <n v="2"/>
    <n v="4"/>
    <n v="4"/>
    <n v="2"/>
    <n v="2"/>
    <n v="2"/>
    <n v="2"/>
    <n v="4"/>
    <n v="2"/>
    <n v="0"/>
    <n v="0"/>
    <n v="0"/>
    <n v="4"/>
    <n v="2"/>
    <n v="4"/>
    <x v="2"/>
    <n v="6"/>
  </r>
  <r>
    <x v="703"/>
    <x v="743"/>
    <x v="5"/>
    <s v="ORISIN"/>
    <x v="0"/>
    <n v="11000"/>
    <n v="1"/>
    <s v="N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2"/>
    <n v="1"/>
  </r>
  <r>
    <x v="284"/>
    <x v="281"/>
    <x v="5"/>
    <s v="ORISIN"/>
    <x v="0"/>
    <n v="14000"/>
    <n v="1"/>
    <s v="GSM"/>
    <s v=""/>
    <s v="1"/>
    <n v="1"/>
    <n v="0"/>
    <n v="1"/>
    <n v="0"/>
    <n v="0"/>
    <n v="0"/>
    <n v="1"/>
    <n v="0"/>
    <n v="0"/>
    <n v="0"/>
    <n v="0"/>
    <n v="0"/>
    <n v="1"/>
    <n v="1"/>
    <n v="1"/>
    <n v="1"/>
    <n v="0"/>
    <n v="0"/>
    <n v="1"/>
    <n v="1"/>
    <n v="0"/>
    <n v="0"/>
    <n v="0"/>
    <n v="0"/>
    <n v="1"/>
    <n v="1"/>
    <n v="1"/>
    <n v="1"/>
    <n v="2"/>
    <x v="2"/>
    <n v="1"/>
  </r>
  <r>
    <x v="285"/>
    <x v="282"/>
    <x v="5"/>
    <s v="ORISIN"/>
    <x v="0"/>
    <n v="14000"/>
    <n v="1"/>
    <s v="GSM"/>
    <s v=""/>
    <s v="1"/>
    <n v="1"/>
    <n v="1"/>
    <n v="0"/>
    <n v="0"/>
    <n v="0"/>
    <n v="0"/>
    <n v="0"/>
    <n v="1"/>
    <n v="0"/>
    <n v="0"/>
    <n v="0"/>
    <n v="0"/>
    <n v="1"/>
    <n v="1"/>
    <n v="1"/>
    <n v="0"/>
    <n v="0"/>
    <n v="0"/>
    <n v="0"/>
    <n v="1"/>
    <n v="1"/>
    <n v="0"/>
    <n v="0"/>
    <n v="0"/>
    <n v="1"/>
    <n v="2"/>
    <n v="2"/>
    <n v="1"/>
    <n v="2"/>
    <x v="2"/>
    <n v="1"/>
  </r>
  <r>
    <x v="286"/>
    <x v="283"/>
    <x v="5"/>
    <s v="ORISIN"/>
    <x v="3"/>
    <n v="12000"/>
    <n v="1"/>
    <s v="GSM"/>
    <s v=""/>
    <n v="1"/>
    <n v="1"/>
    <n v="1"/>
    <n v="1"/>
    <n v="0"/>
    <n v="2"/>
    <n v="1"/>
    <n v="0"/>
    <n v="2"/>
    <n v="0"/>
    <n v="0"/>
    <n v="0"/>
    <n v="2"/>
    <n v="0"/>
    <n v="2"/>
    <n v="2"/>
    <n v="1"/>
    <n v="2"/>
    <n v="3"/>
    <n v="1"/>
    <n v="2"/>
    <n v="2"/>
    <n v="0"/>
    <n v="0"/>
    <n v="2"/>
    <n v="2"/>
    <n v="1"/>
    <n v="3"/>
    <n v="2"/>
    <n v="3"/>
    <x v="2"/>
    <n v="3"/>
  </r>
  <r>
    <x v="288"/>
    <x v="285"/>
    <x v="5"/>
    <s v="ORISIN"/>
    <x v="0"/>
    <n v="16000"/>
    <n v="1"/>
    <s v="GSM"/>
    <s v=""/>
    <n v="1"/>
    <n v="1"/>
    <n v="1"/>
    <n v="0"/>
    <n v="0"/>
    <n v="1"/>
    <n v="0"/>
    <n v="0"/>
    <n v="0"/>
    <n v="0"/>
    <n v="1"/>
    <n v="0"/>
    <n v="0"/>
    <n v="0"/>
    <n v="1"/>
    <n v="1"/>
    <n v="0"/>
    <n v="1"/>
    <n v="1"/>
    <n v="0"/>
    <n v="0"/>
    <n v="0"/>
    <n v="1"/>
    <n v="0"/>
    <n v="0"/>
    <n v="0"/>
    <n v="1"/>
    <n v="1"/>
    <n v="1"/>
    <n v="1"/>
    <x v="2"/>
    <n v="1"/>
  </r>
  <r>
    <x v="290"/>
    <x v="744"/>
    <x v="7"/>
    <s v="ORISIN"/>
    <x v="0"/>
    <n v="11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2"/>
    <x v="2"/>
    <n v="0"/>
  </r>
  <r>
    <x v="704"/>
    <x v="745"/>
    <x v="0"/>
    <s v="ORISIN"/>
    <x v="0"/>
    <n v="7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294"/>
    <x v="291"/>
    <x v="1"/>
    <s v="ORISIN"/>
    <x v="2"/>
    <n v="22500"/>
    <n v="1"/>
    <s v=""/>
    <s v=""/>
    <n v="1"/>
    <n v="1"/>
    <n v="2"/>
    <n v="0"/>
    <n v="2"/>
    <n v="2"/>
    <n v="0"/>
    <n v="2"/>
    <n v="0"/>
    <n v="0"/>
    <n v="0"/>
    <n v="2"/>
    <n v="0"/>
    <n v="0"/>
    <n v="2"/>
    <n v="2"/>
    <n v="2"/>
    <n v="4"/>
    <n v="2"/>
    <n v="2"/>
    <n v="2"/>
    <n v="0"/>
    <n v="0"/>
    <n v="2"/>
    <n v="2"/>
    <n v="0"/>
    <n v="2"/>
    <n v="4"/>
    <n v="2"/>
    <n v="4"/>
    <x v="2"/>
    <n v="2"/>
  </r>
  <r>
    <x v="705"/>
    <x v="746"/>
    <x v="1"/>
    <s v="ORISIN"/>
    <x v="0"/>
    <n v="35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2"/>
    <n v="0"/>
  </r>
  <r>
    <x v="706"/>
    <x v="747"/>
    <x v="0"/>
    <s v="ORISIN"/>
    <x v="0"/>
    <n v="35500"/>
    <n v="1"/>
    <s v="GSM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707"/>
    <x v="748"/>
    <x v="0"/>
    <s v="ORISIN"/>
    <x v="0"/>
    <n v="84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708"/>
    <x v="749"/>
    <x v="7"/>
    <s v="ORISIN"/>
    <x v="0"/>
    <n v="49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n v="0"/>
  </r>
  <r>
    <x v="296"/>
    <x v="293"/>
    <x v="6"/>
    <s v="ORISIN"/>
    <x v="0"/>
    <n v="20000"/>
    <n v="1"/>
    <s v="HKJ"/>
    <s v=""/>
    <s v="1"/>
    <n v="1"/>
    <n v="0"/>
    <n v="0"/>
    <n v="0"/>
    <n v="1"/>
    <n v="2"/>
    <n v="0"/>
    <n v="1"/>
    <n v="0"/>
    <n v="0"/>
    <n v="0"/>
    <n v="0"/>
    <n v="0"/>
    <n v="2"/>
    <n v="0"/>
    <n v="0"/>
    <n v="1"/>
    <n v="3"/>
    <n v="2"/>
    <n v="1"/>
    <n v="1"/>
    <n v="0"/>
    <n v="0"/>
    <n v="0"/>
    <n v="0"/>
    <n v="0"/>
    <n v="3"/>
    <n v="2"/>
    <n v="3"/>
    <x v="2"/>
    <n v="0"/>
  </r>
  <r>
    <x v="297"/>
    <x v="294"/>
    <x v="6"/>
    <s v="ORISIN"/>
    <x v="3"/>
    <n v="29000"/>
    <n v="1"/>
    <s v="GSM"/>
    <s v="NSA"/>
    <n v="1"/>
    <n v="1"/>
    <n v="0"/>
    <n v="0"/>
    <n v="0"/>
    <n v="1"/>
    <n v="0"/>
    <n v="3"/>
    <n v="2"/>
    <n v="0"/>
    <n v="0"/>
    <n v="1"/>
    <n v="1"/>
    <n v="1"/>
    <n v="3"/>
    <n v="0"/>
    <n v="0"/>
    <n v="1"/>
    <n v="1"/>
    <n v="3"/>
    <n v="5"/>
    <n v="2"/>
    <n v="0"/>
    <n v="1"/>
    <n v="2"/>
    <n v="2"/>
    <n v="1"/>
    <n v="5"/>
    <n v="3"/>
    <n v="5"/>
    <x v="2"/>
    <n v="2"/>
  </r>
  <r>
    <x v="298"/>
    <x v="295"/>
    <x v="13"/>
    <s v="ORISIN"/>
    <x v="1"/>
    <n v="2500"/>
    <n v="10"/>
    <s v="GSM"/>
    <s v=""/>
    <n v="1"/>
    <n v="2"/>
    <n v="57"/>
    <n v="61"/>
    <n v="49"/>
    <n v="65"/>
    <n v="50"/>
    <n v="49"/>
    <n v="79"/>
    <n v="51"/>
    <n v="41"/>
    <n v="43"/>
    <n v="41"/>
    <n v="34"/>
    <n v="79"/>
    <n v="118"/>
    <n v="110"/>
    <n v="114"/>
    <n v="115"/>
    <n v="99"/>
    <n v="128"/>
    <n v="130"/>
    <n v="92"/>
    <n v="94"/>
    <n v="84"/>
    <n v="75"/>
    <n v="91"/>
    <n v="130"/>
    <n v="79"/>
    <n v="130"/>
    <x v="2"/>
    <n v="94"/>
  </r>
  <r>
    <x v="709"/>
    <x v="750"/>
    <x v="7"/>
    <s v="ORISIN"/>
    <x v="0"/>
    <n v="824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0"/>
  </r>
  <r>
    <x v="300"/>
    <x v="297"/>
    <x v="1"/>
    <s v="ORISIN"/>
    <x v="3"/>
    <n v="24500"/>
    <n v="1"/>
    <s v="GSM"/>
    <s v="NSA"/>
    <n v="1"/>
    <n v="1"/>
    <n v="0"/>
    <n v="4"/>
    <n v="2"/>
    <n v="0"/>
    <n v="4"/>
    <n v="0"/>
    <n v="0"/>
    <n v="2"/>
    <n v="10"/>
    <n v="0"/>
    <n v="2"/>
    <n v="0"/>
    <n v="10"/>
    <n v="4"/>
    <n v="6"/>
    <n v="2"/>
    <n v="4"/>
    <n v="4"/>
    <n v="0"/>
    <n v="2"/>
    <n v="12"/>
    <n v="2"/>
    <n v="2"/>
    <n v="2"/>
    <n v="0"/>
    <n v="12"/>
    <n v="10"/>
    <n v="12"/>
    <x v="2"/>
    <n v="4"/>
  </r>
  <r>
    <x v="710"/>
    <x v="751"/>
    <x v="7"/>
    <s v="ORISIN"/>
    <x v="0"/>
    <n v="2235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0"/>
  </r>
  <r>
    <x v="711"/>
    <x v="752"/>
    <x v="10"/>
    <s v="ORISIN"/>
    <x v="0"/>
    <n v="98000"/>
    <n v="1"/>
    <s v="SLT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303"/>
    <x v="300"/>
    <x v="3"/>
    <s v="ORISIN"/>
    <x v="0"/>
    <n v="196500"/>
    <n v="1"/>
    <s v=""/>
    <s v=""/>
    <n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1"/>
    <n v="2"/>
    <x v="2"/>
    <n v="1"/>
  </r>
  <r>
    <x v="712"/>
    <x v="753"/>
    <x v="7"/>
    <s v="ORISIN"/>
    <x v="0"/>
    <n v="79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0"/>
  </r>
  <r>
    <x v="713"/>
    <x v="754"/>
    <x v="7"/>
    <s v="ORISIN"/>
    <x v="0"/>
    <n v="95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0"/>
  </r>
  <r>
    <x v="714"/>
    <x v="755"/>
    <x v="7"/>
    <s v="ORISIN"/>
    <x v="0"/>
    <n v="1100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0"/>
  </r>
  <r>
    <x v="715"/>
    <x v="756"/>
    <x v="7"/>
    <s v="BAUDMU"/>
    <x v="0"/>
    <n v="161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306"/>
    <x v="303"/>
    <x v="3"/>
    <s v="BAUDMU"/>
    <x v="0"/>
    <n v="900"/>
    <n v="10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2"/>
    <n v="12"/>
  </r>
  <r>
    <x v="307"/>
    <x v="304"/>
    <x v="3"/>
    <s v="BAUDMU"/>
    <x v="3"/>
    <n v="900"/>
    <n v="10"/>
    <s v="GSM"/>
    <s v=""/>
    <n v="1"/>
    <n v="1"/>
    <n v="3"/>
    <n v="6"/>
    <n v="1"/>
    <n v="7"/>
    <n v="2"/>
    <n v="1"/>
    <n v="2"/>
    <n v="2"/>
    <n v="1"/>
    <n v="1"/>
    <n v="0"/>
    <n v="1"/>
    <n v="7"/>
    <n v="9"/>
    <n v="7"/>
    <n v="8"/>
    <n v="9"/>
    <n v="3"/>
    <n v="3"/>
    <n v="4"/>
    <n v="3"/>
    <n v="3"/>
    <n v="1"/>
    <n v="1"/>
    <n v="4"/>
    <n v="9"/>
    <n v="7"/>
    <n v="32"/>
    <x v="2"/>
    <n v="25"/>
  </r>
  <r>
    <x v="308"/>
    <x v="305"/>
    <x v="3"/>
    <s v="BAUDMU"/>
    <x v="2"/>
    <n v="750"/>
    <n v="10"/>
    <s v="GSM"/>
    <s v=""/>
    <n v="1"/>
    <n v="1"/>
    <n v="1"/>
    <n v="2"/>
    <n v="0"/>
    <n v="1"/>
    <n v="1"/>
    <n v="0"/>
    <n v="0"/>
    <n v="0"/>
    <n v="0"/>
    <n v="0"/>
    <n v="2"/>
    <n v="0"/>
    <n v="2"/>
    <n v="3"/>
    <n v="2"/>
    <n v="1"/>
    <n v="2"/>
    <n v="1"/>
    <n v="0"/>
    <n v="0"/>
    <n v="0"/>
    <n v="0"/>
    <n v="2"/>
    <n v="2"/>
    <n v="1"/>
    <n v="3"/>
    <n v="2"/>
    <n v="3"/>
    <x v="2"/>
    <n v="19"/>
  </r>
  <r>
    <x v="310"/>
    <x v="307"/>
    <x v="3"/>
    <s v="BAUDMU"/>
    <x v="1"/>
    <n v="400"/>
    <n v="10"/>
    <s v="GSM"/>
    <s v=""/>
    <n v="1"/>
    <n v="1"/>
    <n v="6"/>
    <n v="9"/>
    <n v="21"/>
    <n v="15"/>
    <n v="11"/>
    <n v="16"/>
    <n v="11"/>
    <n v="1"/>
    <n v="9"/>
    <n v="5"/>
    <n v="15"/>
    <n v="3"/>
    <n v="21"/>
    <n v="15"/>
    <n v="30"/>
    <n v="36"/>
    <n v="26"/>
    <n v="27"/>
    <n v="27"/>
    <n v="12"/>
    <n v="10"/>
    <n v="6"/>
    <n v="20"/>
    <n v="18"/>
    <n v="9"/>
    <n v="36"/>
    <n v="21"/>
    <n v="114"/>
    <x v="2"/>
    <n v="44"/>
  </r>
  <r>
    <x v="311"/>
    <x v="308"/>
    <x v="3"/>
    <s v="BAUDMU"/>
    <x v="3"/>
    <n v="400"/>
    <n v="10"/>
    <s v="AAR"/>
    <s v=""/>
    <n v="1"/>
    <n v="1"/>
    <n v="3"/>
    <n v="6"/>
    <n v="5"/>
    <n v="4"/>
    <n v="4"/>
    <n v="1"/>
    <n v="1"/>
    <n v="5"/>
    <n v="2"/>
    <n v="0"/>
    <n v="6"/>
    <n v="7"/>
    <n v="7"/>
    <n v="9"/>
    <n v="11"/>
    <n v="9"/>
    <n v="8"/>
    <n v="5"/>
    <n v="2"/>
    <n v="6"/>
    <n v="7"/>
    <n v="5"/>
    <n v="6"/>
    <n v="13"/>
    <n v="10"/>
    <n v="13"/>
    <n v="7"/>
    <n v="40"/>
    <x v="2"/>
    <n v="23"/>
  </r>
  <r>
    <x v="312"/>
    <x v="309"/>
    <x v="3"/>
    <s v="BAUDMU"/>
    <x v="3"/>
    <n v="400"/>
    <n v="10"/>
    <s v="AAR"/>
    <s v=""/>
    <n v="1"/>
    <n v="1"/>
    <n v="0"/>
    <n v="1"/>
    <n v="0"/>
    <n v="0"/>
    <n v="1"/>
    <n v="1"/>
    <n v="2"/>
    <n v="0"/>
    <n v="3"/>
    <n v="2"/>
    <n v="1"/>
    <n v="2"/>
    <n v="3"/>
    <n v="1"/>
    <n v="1"/>
    <n v="0"/>
    <n v="1"/>
    <n v="2"/>
    <n v="3"/>
    <n v="2"/>
    <n v="3"/>
    <n v="2"/>
    <n v="3"/>
    <n v="3"/>
    <n v="2"/>
    <n v="3"/>
    <n v="3"/>
    <n v="3"/>
    <x v="2"/>
    <n v="7"/>
  </r>
  <r>
    <x v="313"/>
    <x v="310"/>
    <x v="3"/>
    <s v="BAUDMU"/>
    <x v="0"/>
    <n v="900"/>
    <n v="10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2"/>
    <n v="15"/>
  </r>
  <r>
    <x v="315"/>
    <x v="312"/>
    <x v="3"/>
    <s v="BAUDMU"/>
    <x v="3"/>
    <n v="400"/>
    <n v="10"/>
    <s v="GSM"/>
    <s v=""/>
    <n v="1"/>
    <n v="1"/>
    <n v="0"/>
    <n v="4"/>
    <n v="3"/>
    <n v="2"/>
    <n v="0"/>
    <n v="3"/>
    <n v="1"/>
    <n v="5"/>
    <n v="7"/>
    <n v="6"/>
    <n v="6"/>
    <n v="0"/>
    <n v="7"/>
    <n v="4"/>
    <n v="7"/>
    <n v="5"/>
    <n v="2"/>
    <n v="3"/>
    <n v="4"/>
    <n v="6"/>
    <n v="12"/>
    <n v="11"/>
    <n v="12"/>
    <n v="6"/>
    <n v="0"/>
    <n v="12"/>
    <n v="7"/>
    <n v="38"/>
    <x v="2"/>
    <n v="21"/>
  </r>
  <r>
    <x v="317"/>
    <x v="314"/>
    <x v="3"/>
    <s v="BAUDMU"/>
    <x v="2"/>
    <n v="600"/>
    <n v="10"/>
    <s v="GSM"/>
    <s v=""/>
    <n v="1"/>
    <n v="1"/>
    <n v="0"/>
    <n v="0"/>
    <n v="1"/>
    <n v="0"/>
    <n v="0"/>
    <n v="1"/>
    <n v="4"/>
    <n v="0"/>
    <n v="1"/>
    <n v="0"/>
    <n v="1"/>
    <n v="0"/>
    <n v="4"/>
    <n v="0"/>
    <n v="1"/>
    <n v="1"/>
    <n v="0"/>
    <n v="1"/>
    <n v="5"/>
    <n v="4"/>
    <n v="1"/>
    <n v="0"/>
    <n v="1"/>
    <n v="1"/>
    <n v="0"/>
    <n v="5"/>
    <n v="4"/>
    <n v="5"/>
    <x v="2"/>
    <n v="8"/>
  </r>
  <r>
    <x v="716"/>
    <x v="757"/>
    <x v="3"/>
    <s v="IMITAS"/>
    <x v="0"/>
    <n v="5000"/>
    <n v="2"/>
    <s v="GSM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2"/>
    <n v="1"/>
  </r>
  <r>
    <x v="321"/>
    <x v="318"/>
    <x v="3"/>
    <s v="BAUDMU"/>
    <x v="3"/>
    <n v="1300"/>
    <n v="2"/>
    <s v="AAR"/>
    <s v=""/>
    <s v="1"/>
    <n v="1"/>
    <n v="3"/>
    <n v="3"/>
    <n v="5"/>
    <n v="1"/>
    <n v="1"/>
    <n v="0"/>
    <n v="1"/>
    <n v="3"/>
    <n v="3"/>
    <n v="3"/>
    <n v="0"/>
    <n v="0"/>
    <n v="5"/>
    <n v="6"/>
    <n v="8"/>
    <n v="6"/>
    <n v="2"/>
    <n v="1"/>
    <n v="1"/>
    <n v="4"/>
    <n v="6"/>
    <n v="6"/>
    <n v="3"/>
    <n v="0"/>
    <n v="3"/>
    <n v="8"/>
    <n v="5"/>
    <n v="26"/>
    <x v="2"/>
    <n v="18"/>
  </r>
  <r>
    <x v="322"/>
    <x v="586"/>
    <x v="4"/>
    <s v="IMITAS"/>
    <x v="3"/>
    <n v="5000"/>
    <n v="1"/>
    <s v="PBM"/>
    <s v=""/>
    <n v="1"/>
    <n v="2"/>
    <n v="4"/>
    <n v="0"/>
    <n v="2"/>
    <n v="11"/>
    <n v="0"/>
    <n v="4"/>
    <n v="0"/>
    <n v="4"/>
    <n v="0"/>
    <n v="4"/>
    <n v="4"/>
    <n v="0"/>
    <n v="11"/>
    <n v="4"/>
    <n v="2"/>
    <n v="13"/>
    <n v="11"/>
    <n v="4"/>
    <n v="4"/>
    <n v="4"/>
    <n v="4"/>
    <n v="8"/>
    <n v="8"/>
    <n v="4"/>
    <n v="4"/>
    <n v="13"/>
    <n v="11"/>
    <n v="13"/>
    <x v="2"/>
    <n v="0"/>
  </r>
  <r>
    <x v="323"/>
    <x v="320"/>
    <x v="3"/>
    <s v="BAUDMU"/>
    <x v="2"/>
    <n v="3000"/>
    <n v="1"/>
    <s v="GSM"/>
    <s v=""/>
    <n v="1"/>
    <n v="1"/>
    <n v="0"/>
    <n v="1"/>
    <n v="0"/>
    <n v="1"/>
    <n v="0"/>
    <n v="0"/>
    <n v="1"/>
    <n v="1"/>
    <n v="0"/>
    <n v="0"/>
    <n v="1"/>
    <n v="1"/>
    <n v="1"/>
    <n v="1"/>
    <n v="1"/>
    <n v="1"/>
    <n v="1"/>
    <n v="0"/>
    <n v="1"/>
    <n v="2"/>
    <n v="1"/>
    <n v="1"/>
    <n v="1"/>
    <n v="2"/>
    <n v="1"/>
    <n v="2"/>
    <n v="1"/>
    <n v="2"/>
    <x v="2"/>
    <n v="2"/>
  </r>
  <r>
    <x v="324"/>
    <x v="321"/>
    <x v="3"/>
    <s v="BAUDMU"/>
    <x v="3"/>
    <n v="250"/>
    <n v="10"/>
    <s v="GSM"/>
    <s v=""/>
    <n v="1"/>
    <n v="1"/>
    <n v="0"/>
    <n v="3"/>
    <n v="1"/>
    <n v="7"/>
    <n v="0"/>
    <n v="3"/>
    <n v="0"/>
    <n v="0"/>
    <n v="0"/>
    <n v="1"/>
    <n v="3"/>
    <n v="0"/>
    <n v="7"/>
    <n v="3"/>
    <n v="4"/>
    <n v="8"/>
    <n v="7"/>
    <n v="3"/>
    <n v="3"/>
    <n v="0"/>
    <n v="0"/>
    <n v="1"/>
    <n v="4"/>
    <n v="3"/>
    <n v="0"/>
    <n v="8"/>
    <n v="7"/>
    <n v="30"/>
    <x v="2"/>
    <n v="22"/>
  </r>
  <r>
    <x v="325"/>
    <x v="322"/>
    <x v="6"/>
    <s v="IMITAS"/>
    <x v="2"/>
    <n v="20000"/>
    <n v="1"/>
    <s v="GSM"/>
    <s v=""/>
    <s v="1"/>
    <n v="1"/>
    <n v="0"/>
    <n v="0"/>
    <n v="0"/>
    <n v="0"/>
    <n v="0"/>
    <n v="0"/>
    <n v="1"/>
    <n v="0"/>
    <n v="5"/>
    <n v="1"/>
    <n v="0"/>
    <n v="0"/>
    <n v="5"/>
    <n v="0"/>
    <n v="0"/>
    <n v="0"/>
    <n v="0"/>
    <n v="0"/>
    <n v="1"/>
    <n v="1"/>
    <n v="5"/>
    <n v="1"/>
    <n v="1"/>
    <n v="0"/>
    <n v="0"/>
    <n v="5"/>
    <n v="5"/>
    <n v="5"/>
    <x v="2"/>
    <n v="2"/>
  </r>
  <r>
    <x v="327"/>
    <x v="324"/>
    <x v="3"/>
    <s v="BAUDMU"/>
    <x v="3"/>
    <n v="900"/>
    <n v="10"/>
    <s v="AAR"/>
    <s v=""/>
    <n v="1"/>
    <n v="1"/>
    <n v="2"/>
    <n v="5"/>
    <n v="2"/>
    <n v="0"/>
    <n v="1"/>
    <n v="1"/>
    <n v="0"/>
    <n v="3"/>
    <n v="2"/>
    <n v="0"/>
    <n v="0"/>
    <n v="4"/>
    <n v="5"/>
    <n v="7"/>
    <n v="7"/>
    <n v="2"/>
    <n v="1"/>
    <n v="2"/>
    <n v="1"/>
    <n v="3"/>
    <n v="5"/>
    <n v="3"/>
    <n v="0"/>
    <n v="4"/>
    <n v="6"/>
    <n v="7"/>
    <n v="5"/>
    <n v="24"/>
    <x v="2"/>
    <n v="25"/>
  </r>
  <r>
    <x v="328"/>
    <x v="325"/>
    <x v="3"/>
    <s v="BAUDMU"/>
    <x v="3"/>
    <n v="1500"/>
    <n v="1"/>
    <s v="AAR"/>
    <s v=""/>
    <n v="1"/>
    <n v="1"/>
    <n v="0"/>
    <n v="1"/>
    <n v="3"/>
    <n v="0"/>
    <n v="0"/>
    <n v="0"/>
    <n v="0"/>
    <n v="0"/>
    <n v="1"/>
    <n v="0"/>
    <n v="3"/>
    <n v="0"/>
    <n v="3"/>
    <n v="1"/>
    <n v="4"/>
    <n v="3"/>
    <n v="0"/>
    <n v="0"/>
    <n v="0"/>
    <n v="0"/>
    <n v="1"/>
    <n v="0"/>
    <n v="3"/>
    <n v="3"/>
    <n v="0"/>
    <n v="4"/>
    <n v="3"/>
    <n v="4"/>
    <x v="2"/>
    <n v="1"/>
  </r>
  <r>
    <x v="329"/>
    <x v="326"/>
    <x v="3"/>
    <s v="IMITAS"/>
    <x v="0"/>
    <n v="5000"/>
    <n v="1"/>
    <s v="SLT"/>
    <s v=""/>
    <s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2"/>
    <n v="2"/>
  </r>
  <r>
    <x v="330"/>
    <x v="327"/>
    <x v="3"/>
    <s v="BAUDMU"/>
    <x v="3"/>
    <n v="750"/>
    <n v="10"/>
    <s v="GSM"/>
    <s v=""/>
    <n v="1"/>
    <n v="1"/>
    <n v="3"/>
    <n v="10"/>
    <n v="0"/>
    <n v="2"/>
    <n v="6"/>
    <n v="6"/>
    <n v="8"/>
    <n v="0"/>
    <n v="4"/>
    <n v="1"/>
    <n v="2"/>
    <n v="0"/>
    <n v="10"/>
    <n v="13"/>
    <n v="10"/>
    <n v="2"/>
    <n v="8"/>
    <n v="12"/>
    <n v="14"/>
    <n v="8"/>
    <n v="4"/>
    <n v="1"/>
    <n v="3"/>
    <n v="2"/>
    <n v="3"/>
    <n v="14"/>
    <n v="10"/>
    <n v="48"/>
    <x v="2"/>
    <n v="28"/>
  </r>
  <r>
    <x v="717"/>
    <x v="758"/>
    <x v="3"/>
    <s v="BAUDMU"/>
    <x v="0"/>
    <n v="4000"/>
    <n v="2"/>
    <s v="GSM"/>
    <s v=""/>
    <s v="1"/>
    <n v="1"/>
    <n v="0"/>
    <n v="0"/>
    <n v="0"/>
    <n v="2"/>
    <n v="0"/>
    <n v="0"/>
    <n v="0"/>
    <n v="0"/>
    <n v="0"/>
    <n v="0"/>
    <n v="0"/>
    <n v="0"/>
    <n v="2"/>
    <n v="0"/>
    <n v="0"/>
    <n v="2"/>
    <n v="2"/>
    <n v="0"/>
    <n v="0"/>
    <n v="0"/>
    <n v="0"/>
    <n v="0"/>
    <n v="0"/>
    <n v="0"/>
    <n v="0"/>
    <n v="2"/>
    <n v="2"/>
    <n v="2"/>
    <x v="2"/>
    <n v="0"/>
  </r>
  <r>
    <x v="718"/>
    <x v="759"/>
    <x v="3"/>
    <s v="IMITAS"/>
    <x v="0"/>
    <n v="2000"/>
    <n v="1"/>
    <s v="NSM"/>
    <s v=""/>
    <s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2"/>
    <n v="2"/>
    <x v="2"/>
    <n v="2"/>
  </r>
  <r>
    <x v="331"/>
    <x v="328"/>
    <x v="3"/>
    <s v="BAUDMU"/>
    <x v="3"/>
    <n v="900"/>
    <n v="10"/>
    <s v="GSM"/>
    <s v=""/>
    <n v="1"/>
    <n v="1"/>
    <n v="0"/>
    <n v="3"/>
    <n v="6"/>
    <n v="6"/>
    <n v="1"/>
    <n v="0"/>
    <n v="0"/>
    <n v="0"/>
    <n v="4"/>
    <n v="4"/>
    <n v="2"/>
    <n v="0"/>
    <n v="6"/>
    <n v="3"/>
    <n v="9"/>
    <n v="12"/>
    <n v="7"/>
    <n v="1"/>
    <n v="0"/>
    <n v="0"/>
    <n v="4"/>
    <n v="4"/>
    <n v="6"/>
    <n v="2"/>
    <n v="0"/>
    <n v="12"/>
    <n v="6"/>
    <n v="36"/>
    <x v="2"/>
    <n v="29"/>
  </r>
  <r>
    <x v="719"/>
    <x v="760"/>
    <x v="0"/>
    <s v="IMITAS"/>
    <x v="0"/>
    <n v="2500"/>
    <n v="1"/>
    <s v=""/>
    <s v=""/>
    <n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0"/>
    <n v="0"/>
    <x v="2"/>
    <n v="2"/>
  </r>
  <r>
    <x v="332"/>
    <x v="329"/>
    <x v="3"/>
    <s v="BAUDMU"/>
    <x v="0"/>
    <n v="1500"/>
    <n v="5"/>
    <s v="GSM"/>
    <s v=""/>
    <s v="1"/>
    <n v="1"/>
    <n v="0"/>
    <n v="0"/>
    <n v="1"/>
    <n v="1"/>
    <n v="0"/>
    <n v="0"/>
    <n v="0"/>
    <n v="0"/>
    <n v="1"/>
    <n v="0"/>
    <n v="0"/>
    <n v="0"/>
    <n v="1"/>
    <n v="0"/>
    <n v="1"/>
    <n v="2"/>
    <n v="1"/>
    <n v="0"/>
    <n v="0"/>
    <n v="0"/>
    <n v="1"/>
    <n v="0"/>
    <n v="0"/>
    <n v="0"/>
    <n v="0"/>
    <n v="2"/>
    <n v="1"/>
    <n v="2"/>
    <x v="2"/>
    <n v="16"/>
  </r>
  <r>
    <x v="333"/>
    <x v="330"/>
    <x v="3"/>
    <s v="BAUDMU"/>
    <x v="1"/>
    <n v="1000"/>
    <n v="10"/>
    <s v="AAR"/>
    <s v=""/>
    <s v="1"/>
    <n v="1"/>
    <n v="22"/>
    <n v="19"/>
    <n v="16"/>
    <n v="18"/>
    <n v="8"/>
    <n v="6"/>
    <n v="17"/>
    <n v="13"/>
    <n v="7"/>
    <n v="17"/>
    <n v="14"/>
    <n v="11"/>
    <n v="22"/>
    <n v="41"/>
    <n v="35"/>
    <n v="34"/>
    <n v="26"/>
    <n v="14"/>
    <n v="23"/>
    <n v="30"/>
    <n v="20"/>
    <n v="30"/>
    <n v="31"/>
    <n v="25"/>
    <n v="33"/>
    <n v="41"/>
    <n v="22"/>
    <n v="126"/>
    <x v="2"/>
    <n v="27"/>
  </r>
  <r>
    <x v="334"/>
    <x v="331"/>
    <x v="3"/>
    <s v="BAUDMU"/>
    <x v="0"/>
    <n v="1500"/>
    <n v="2"/>
    <s v="NJM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2"/>
    <n v="2"/>
  </r>
  <r>
    <x v="336"/>
    <x v="333"/>
    <x v="3"/>
    <s v="ORISIN"/>
    <x v="0"/>
    <n v="900"/>
    <n v="1"/>
    <s v="TKKNCN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2"/>
    <n v="1"/>
  </r>
  <r>
    <x v="720"/>
    <x v="761"/>
    <x v="3"/>
    <s v="IMITAS"/>
    <x v="0"/>
    <n v="115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2"/>
    <x v="2"/>
    <n v="1"/>
  </r>
  <r>
    <x v="341"/>
    <x v="338"/>
    <x v="6"/>
    <s v="IMITAS"/>
    <x v="1"/>
    <n v="1000"/>
    <n v="1"/>
    <s v="GSM"/>
    <s v=""/>
    <n v="1"/>
    <n v="1"/>
    <n v="2"/>
    <n v="3"/>
    <n v="12"/>
    <n v="4"/>
    <n v="11"/>
    <n v="7"/>
    <n v="4"/>
    <n v="0"/>
    <n v="3"/>
    <n v="2"/>
    <n v="4"/>
    <n v="4"/>
    <n v="12"/>
    <n v="5"/>
    <n v="15"/>
    <n v="16"/>
    <n v="15"/>
    <n v="18"/>
    <n v="11"/>
    <n v="4"/>
    <n v="3"/>
    <n v="2"/>
    <n v="6"/>
    <n v="8"/>
    <n v="6"/>
    <n v="18"/>
    <n v="12"/>
    <n v="18"/>
    <x v="2"/>
    <n v="16"/>
  </r>
  <r>
    <x v="342"/>
    <x v="339"/>
    <x v="4"/>
    <s v="IMITAS"/>
    <x v="0"/>
    <n v="5400"/>
    <n v="1"/>
    <s v="IDM"/>
    <s v=""/>
    <s v="1"/>
    <n v="5"/>
    <n v="0"/>
    <n v="0"/>
    <n v="0"/>
    <n v="0"/>
    <n v="0"/>
    <n v="0"/>
    <n v="0"/>
    <n v="0"/>
    <n v="0"/>
    <n v="5"/>
    <n v="0"/>
    <n v="0"/>
    <n v="5"/>
    <n v="0"/>
    <n v="0"/>
    <n v="0"/>
    <n v="0"/>
    <n v="0"/>
    <n v="0"/>
    <n v="0"/>
    <n v="0"/>
    <n v="5"/>
    <n v="5"/>
    <n v="0"/>
    <n v="0"/>
    <n v="5"/>
    <n v="5"/>
    <n v="5"/>
    <x v="2"/>
    <n v="5"/>
  </r>
  <r>
    <x v="721"/>
    <x v="762"/>
    <x v="0"/>
    <s v="IMITAS"/>
    <x v="0"/>
    <n v="10000"/>
    <n v="1"/>
    <s v="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0"/>
    <n v="0"/>
    <x v="2"/>
    <n v="0"/>
  </r>
  <r>
    <x v="722"/>
    <x v="763"/>
    <x v="7"/>
    <s v="ORISIN"/>
    <x v="0"/>
    <n v="22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2"/>
    <n v="0"/>
  </r>
  <r>
    <x v="723"/>
    <x v="764"/>
    <x v="0"/>
    <s v="ORISIN"/>
    <x v="0"/>
    <n v="196000"/>
    <n v="1"/>
    <s v="JWD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344"/>
    <x v="341"/>
    <x v="6"/>
    <s v="IMITAS"/>
    <x v="0"/>
    <n v="13084"/>
    <n v="1"/>
    <s v="IDM"/>
    <s v=""/>
    <n v="1"/>
    <n v="1"/>
    <n v="0"/>
    <n v="1"/>
    <n v="1"/>
    <n v="0"/>
    <n v="0"/>
    <n v="0"/>
    <n v="0"/>
    <n v="1"/>
    <n v="0"/>
    <n v="0"/>
    <n v="0"/>
    <n v="0"/>
    <n v="1"/>
    <n v="1"/>
    <n v="2"/>
    <n v="1"/>
    <n v="0"/>
    <n v="0"/>
    <n v="0"/>
    <n v="1"/>
    <n v="1"/>
    <n v="1"/>
    <n v="0"/>
    <n v="0"/>
    <n v="0"/>
    <n v="2"/>
    <n v="1"/>
    <n v="2"/>
    <x v="2"/>
    <n v="3"/>
  </r>
  <r>
    <x v="345"/>
    <x v="342"/>
    <x v="3"/>
    <s v="BAUDMU"/>
    <x v="3"/>
    <n v="2000"/>
    <n v="1"/>
    <s v="BLJ"/>
    <s v=""/>
    <n v="1"/>
    <n v="1"/>
    <n v="0"/>
    <n v="1"/>
    <n v="1"/>
    <n v="0"/>
    <n v="2"/>
    <n v="0"/>
    <n v="2"/>
    <n v="0"/>
    <n v="0"/>
    <n v="0"/>
    <n v="1"/>
    <n v="0"/>
    <n v="2"/>
    <n v="1"/>
    <n v="2"/>
    <n v="1"/>
    <n v="2"/>
    <n v="2"/>
    <n v="2"/>
    <n v="2"/>
    <n v="0"/>
    <n v="0"/>
    <n v="1"/>
    <n v="1"/>
    <n v="0"/>
    <n v="2"/>
    <n v="2"/>
    <n v="2"/>
    <x v="2"/>
    <n v="2"/>
  </r>
  <r>
    <x v="724"/>
    <x v="765"/>
    <x v="0"/>
    <s v="IMITAS"/>
    <x v="0"/>
    <n v="218000"/>
    <n v="1"/>
    <s v="NP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346"/>
    <x v="343"/>
    <x v="6"/>
    <s v="IMITAS"/>
    <x v="2"/>
    <n v="20500"/>
    <n v="1"/>
    <s v="GSM"/>
    <s v=""/>
    <n v="1"/>
    <n v="1"/>
    <n v="1"/>
    <n v="1"/>
    <n v="3"/>
    <n v="0"/>
    <n v="0"/>
    <n v="0"/>
    <n v="0"/>
    <n v="0"/>
    <n v="0"/>
    <n v="1"/>
    <n v="0"/>
    <n v="0"/>
    <n v="3"/>
    <n v="2"/>
    <n v="4"/>
    <n v="3"/>
    <n v="0"/>
    <n v="0"/>
    <n v="0"/>
    <n v="0"/>
    <n v="0"/>
    <n v="1"/>
    <n v="1"/>
    <n v="0"/>
    <n v="1"/>
    <n v="4"/>
    <n v="3"/>
    <n v="4"/>
    <x v="2"/>
    <n v="4"/>
  </r>
  <r>
    <x v="347"/>
    <x v="344"/>
    <x v="6"/>
    <s v="IMITAS"/>
    <x v="3"/>
    <n v="18000"/>
    <n v="1"/>
    <s v="GSM"/>
    <s v=""/>
    <s v="1"/>
    <n v="1"/>
    <n v="2"/>
    <n v="1"/>
    <n v="0"/>
    <n v="0"/>
    <n v="0"/>
    <n v="2"/>
    <n v="1"/>
    <n v="0"/>
    <n v="0"/>
    <n v="3"/>
    <n v="0"/>
    <n v="0"/>
    <n v="3"/>
    <n v="3"/>
    <n v="1"/>
    <n v="0"/>
    <n v="0"/>
    <n v="2"/>
    <n v="3"/>
    <n v="1"/>
    <n v="0"/>
    <n v="3"/>
    <n v="3"/>
    <n v="0"/>
    <n v="2"/>
    <n v="3"/>
    <n v="3"/>
    <n v="3"/>
    <x v="2"/>
    <n v="2"/>
  </r>
  <r>
    <x v="725"/>
    <x v="766"/>
    <x v="15"/>
    <s v="IMITAS"/>
    <x v="0"/>
    <n v="3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2"/>
    <n v="1"/>
  </r>
  <r>
    <x v="726"/>
    <x v="767"/>
    <x v="7"/>
    <s v="IMITAS"/>
    <x v="0"/>
    <n v="7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2"/>
    <n v="0"/>
  </r>
  <r>
    <x v="348"/>
    <x v="598"/>
    <x v="2"/>
    <s v="BAUDMU"/>
    <x v="2"/>
    <n v="21000"/>
    <n v="1"/>
    <s v=""/>
    <s v=""/>
    <n v="1"/>
    <n v="1"/>
    <n v="1"/>
    <n v="1"/>
    <n v="2"/>
    <n v="0"/>
    <n v="0"/>
    <n v="0"/>
    <n v="1"/>
    <n v="0"/>
    <n v="0"/>
    <n v="0"/>
    <n v="0"/>
    <n v="0"/>
    <n v="2"/>
    <n v="2"/>
    <n v="3"/>
    <n v="2"/>
    <n v="0"/>
    <n v="0"/>
    <n v="1"/>
    <n v="1"/>
    <n v="0"/>
    <n v="0"/>
    <n v="0"/>
    <n v="0"/>
    <n v="1"/>
    <n v="3"/>
    <n v="2"/>
    <n v="3"/>
    <x v="2"/>
    <n v="5"/>
  </r>
  <r>
    <x v="350"/>
    <x v="347"/>
    <x v="2"/>
    <s v="BAUDMU"/>
    <x v="0"/>
    <n v="11000"/>
    <n v="1"/>
    <s v="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2"/>
    <n v="2"/>
  </r>
  <r>
    <x v="351"/>
    <x v="600"/>
    <x v="2"/>
    <s v="BAUDMU"/>
    <x v="2"/>
    <n v="21000"/>
    <n v="1"/>
    <s v=""/>
    <s v=""/>
    <n v="1"/>
    <n v="1"/>
    <n v="0"/>
    <n v="0"/>
    <n v="0"/>
    <n v="1"/>
    <n v="0"/>
    <n v="0"/>
    <n v="1"/>
    <n v="0"/>
    <n v="1"/>
    <n v="1"/>
    <n v="0"/>
    <n v="0"/>
    <n v="1"/>
    <n v="0"/>
    <n v="0"/>
    <n v="1"/>
    <n v="1"/>
    <n v="0"/>
    <n v="1"/>
    <n v="1"/>
    <n v="1"/>
    <n v="1"/>
    <n v="1"/>
    <n v="0"/>
    <n v="0"/>
    <n v="1"/>
    <n v="1"/>
    <n v="1"/>
    <x v="2"/>
    <n v="4"/>
  </r>
  <r>
    <x v="727"/>
    <x v="768"/>
    <x v="2"/>
    <s v="IMITAS"/>
    <x v="0"/>
    <n v="18500"/>
    <n v="1"/>
    <s v=""/>
    <s v=""/>
    <n v="1"/>
    <n v="1"/>
    <n v="1"/>
    <n v="0"/>
    <n v="1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1"/>
    <n v="1"/>
    <n v="1"/>
    <n v="1"/>
    <x v="2"/>
    <n v="0"/>
  </r>
  <r>
    <x v="352"/>
    <x v="601"/>
    <x v="2"/>
    <s v="BAUDMU"/>
    <x v="0"/>
    <n v="11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2"/>
    <x v="2"/>
    <n v="1"/>
  </r>
  <r>
    <x v="353"/>
    <x v="350"/>
    <x v="13"/>
    <s v="IMITAS"/>
    <x v="3"/>
    <n v="8500"/>
    <n v="1"/>
    <s v="FC"/>
    <s v=""/>
    <n v="1"/>
    <n v="1"/>
    <n v="1"/>
    <n v="1"/>
    <n v="0"/>
    <n v="2"/>
    <n v="1"/>
    <n v="0"/>
    <n v="0"/>
    <n v="1"/>
    <n v="2"/>
    <n v="1"/>
    <n v="1"/>
    <n v="1"/>
    <n v="2"/>
    <n v="2"/>
    <n v="1"/>
    <n v="2"/>
    <n v="3"/>
    <n v="1"/>
    <n v="0"/>
    <n v="1"/>
    <n v="3"/>
    <n v="2"/>
    <n v="2"/>
    <n v="2"/>
    <n v="2"/>
    <n v="3"/>
    <n v="2"/>
    <n v="3"/>
    <x v="2"/>
    <n v="2"/>
  </r>
  <r>
    <x v="582"/>
    <x v="603"/>
    <x v="2"/>
    <s v="BAUDMU"/>
    <x v="3"/>
    <n v="11000"/>
    <n v="1"/>
    <s v=""/>
    <s v=""/>
    <n v="1"/>
    <n v="1"/>
    <n v="2"/>
    <n v="1"/>
    <n v="1"/>
    <n v="2"/>
    <n v="0"/>
    <n v="0"/>
    <n v="1"/>
    <n v="2"/>
    <n v="0"/>
    <n v="0"/>
    <n v="0"/>
    <n v="0"/>
    <n v="2"/>
    <n v="3"/>
    <n v="2"/>
    <n v="3"/>
    <n v="2"/>
    <n v="0"/>
    <n v="1"/>
    <n v="3"/>
    <n v="2"/>
    <n v="2"/>
    <n v="0"/>
    <n v="0"/>
    <n v="2"/>
    <n v="3"/>
    <n v="2"/>
    <n v="3"/>
    <x v="2"/>
    <n v="5"/>
  </r>
  <r>
    <x v="355"/>
    <x v="352"/>
    <x v="2"/>
    <s v="BAUDMU"/>
    <x v="2"/>
    <n v="11000"/>
    <n v="1"/>
    <s v=""/>
    <s v=""/>
    <n v="1"/>
    <n v="1"/>
    <n v="1"/>
    <n v="0"/>
    <n v="0"/>
    <n v="2"/>
    <n v="0"/>
    <n v="0"/>
    <n v="1"/>
    <n v="0"/>
    <n v="0"/>
    <n v="0"/>
    <n v="0"/>
    <n v="1"/>
    <n v="2"/>
    <n v="1"/>
    <n v="0"/>
    <n v="2"/>
    <n v="2"/>
    <n v="0"/>
    <n v="1"/>
    <n v="1"/>
    <n v="0"/>
    <n v="0"/>
    <n v="0"/>
    <n v="1"/>
    <n v="2"/>
    <n v="2"/>
    <n v="2"/>
    <n v="2"/>
    <x v="2"/>
    <n v="4"/>
  </r>
  <r>
    <x v="356"/>
    <x v="605"/>
    <x v="2"/>
    <s v="BAUDMU"/>
    <x v="0"/>
    <n v="15000"/>
    <n v="1"/>
    <s v="GSM"/>
    <s v=""/>
    <s v="1"/>
    <n v="1"/>
    <n v="0"/>
    <n v="0"/>
    <n v="0"/>
    <n v="0"/>
    <n v="1"/>
    <n v="0"/>
    <n v="0"/>
    <n v="1"/>
    <n v="0"/>
    <n v="1"/>
    <n v="0"/>
    <n v="0"/>
    <n v="1"/>
    <n v="0"/>
    <n v="0"/>
    <n v="0"/>
    <n v="1"/>
    <n v="1"/>
    <n v="0"/>
    <n v="1"/>
    <n v="1"/>
    <n v="2"/>
    <n v="1"/>
    <n v="0"/>
    <n v="0"/>
    <n v="2"/>
    <n v="1"/>
    <n v="2"/>
    <x v="2"/>
    <n v="4"/>
  </r>
  <r>
    <x v="584"/>
    <x v="606"/>
    <x v="15"/>
    <s v="IMITAS"/>
    <x v="0"/>
    <n v="5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1"/>
    <x v="2"/>
    <n v="0"/>
  </r>
  <r>
    <x v="358"/>
    <x v="607"/>
    <x v="2"/>
    <s v="BAUDMU"/>
    <x v="3"/>
    <n v="11000"/>
    <n v="1"/>
    <s v="GSM"/>
    <s v=""/>
    <n v="1"/>
    <n v="1"/>
    <n v="0"/>
    <n v="4"/>
    <n v="3"/>
    <n v="1"/>
    <n v="5"/>
    <n v="0"/>
    <n v="3"/>
    <n v="1"/>
    <n v="5"/>
    <n v="1"/>
    <n v="3"/>
    <n v="0"/>
    <n v="5"/>
    <n v="4"/>
    <n v="7"/>
    <n v="4"/>
    <n v="6"/>
    <n v="5"/>
    <n v="3"/>
    <n v="4"/>
    <n v="6"/>
    <n v="2"/>
    <n v="4"/>
    <n v="3"/>
    <n v="0"/>
    <n v="7"/>
    <n v="5"/>
    <n v="7"/>
    <x v="2"/>
    <n v="4"/>
  </r>
  <r>
    <x v="360"/>
    <x v="357"/>
    <x v="4"/>
    <s v="OLIGEN"/>
    <x v="3"/>
    <n v="37500"/>
    <n v="3"/>
    <s v="HKJ"/>
    <s v=""/>
    <n v="1"/>
    <n v="1"/>
    <n v="1"/>
    <n v="1"/>
    <n v="0"/>
    <n v="0"/>
    <n v="2"/>
    <n v="2"/>
    <n v="1"/>
    <n v="4"/>
    <n v="1"/>
    <n v="1"/>
    <n v="3"/>
    <n v="2"/>
    <n v="4"/>
    <n v="2"/>
    <n v="1"/>
    <n v="0"/>
    <n v="2"/>
    <n v="4"/>
    <n v="3"/>
    <n v="5"/>
    <n v="5"/>
    <n v="5"/>
    <n v="4"/>
    <n v="5"/>
    <n v="3"/>
    <n v="5"/>
    <n v="4"/>
    <n v="5"/>
    <x v="2"/>
    <n v="4"/>
  </r>
  <r>
    <x v="361"/>
    <x v="358"/>
    <x v="4"/>
    <s v="ORISIN"/>
    <x v="2"/>
    <n v="14000"/>
    <n v="2"/>
    <s v="GSM"/>
    <s v=""/>
    <n v="1"/>
    <n v="1"/>
    <n v="0"/>
    <n v="2"/>
    <n v="0"/>
    <n v="0"/>
    <n v="1"/>
    <n v="0"/>
    <n v="1"/>
    <n v="0"/>
    <n v="1"/>
    <n v="0"/>
    <n v="0"/>
    <n v="1"/>
    <n v="2"/>
    <n v="2"/>
    <n v="2"/>
    <n v="0"/>
    <n v="1"/>
    <n v="1"/>
    <n v="1"/>
    <n v="1"/>
    <n v="1"/>
    <n v="0"/>
    <n v="0"/>
    <n v="1"/>
    <n v="1"/>
    <n v="2"/>
    <n v="2"/>
    <n v="2"/>
    <x v="2"/>
    <n v="3"/>
  </r>
  <r>
    <x v="728"/>
    <x v="769"/>
    <x v="0"/>
    <s v="IMITAS"/>
    <x v="0"/>
    <n v="13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1"/>
  </r>
  <r>
    <x v="363"/>
    <x v="360"/>
    <x v="1"/>
    <s v="ORISIN"/>
    <x v="0"/>
    <n v="204000"/>
    <n v="1"/>
    <s v="NP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1"/>
    <x v="2"/>
    <n v="0"/>
  </r>
  <r>
    <x v="729"/>
    <x v="770"/>
    <x v="9"/>
    <s v="IMITAS"/>
    <x v="0"/>
    <n v="21000"/>
    <n v="1"/>
    <s v="GSM"/>
    <s v="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0"/>
  </r>
  <r>
    <x v="366"/>
    <x v="363"/>
    <x v="6"/>
    <s v="VARIAS"/>
    <x v="2"/>
    <n v="11000"/>
    <n v="1"/>
    <s v="HKJ"/>
    <s v=""/>
    <s v="1"/>
    <n v="1"/>
    <n v="0"/>
    <n v="1"/>
    <n v="0"/>
    <n v="1"/>
    <n v="0"/>
    <n v="0"/>
    <n v="0"/>
    <n v="0"/>
    <n v="1"/>
    <n v="1"/>
    <n v="0"/>
    <n v="0"/>
    <n v="1"/>
    <n v="1"/>
    <n v="1"/>
    <n v="1"/>
    <n v="1"/>
    <n v="0"/>
    <n v="0"/>
    <n v="0"/>
    <n v="1"/>
    <n v="1"/>
    <n v="1"/>
    <n v="0"/>
    <n v="0"/>
    <n v="1"/>
    <n v="1"/>
    <n v="2"/>
    <x v="2"/>
    <n v="3"/>
  </r>
  <r>
    <x v="730"/>
    <x v="771"/>
    <x v="0"/>
    <s v="IMITAS"/>
    <x v="0"/>
    <n v="35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367"/>
    <x v="772"/>
    <x v="9"/>
    <s v="IMITAS"/>
    <x v="2"/>
    <n v="15000"/>
    <n v="1"/>
    <s v=""/>
    <s v=""/>
    <n v="1"/>
    <n v="1"/>
    <n v="1"/>
    <n v="0"/>
    <n v="1"/>
    <n v="1"/>
    <n v="0"/>
    <n v="0"/>
    <n v="0"/>
    <n v="1"/>
    <n v="0"/>
    <n v="0"/>
    <n v="0"/>
    <n v="0"/>
    <n v="1"/>
    <n v="1"/>
    <n v="1"/>
    <n v="2"/>
    <n v="1"/>
    <n v="0"/>
    <n v="0"/>
    <n v="1"/>
    <n v="1"/>
    <n v="1"/>
    <n v="0"/>
    <n v="0"/>
    <n v="1"/>
    <n v="2"/>
    <n v="1"/>
    <n v="2"/>
    <x v="2"/>
    <n v="2"/>
  </r>
  <r>
    <x v="368"/>
    <x v="365"/>
    <x v="9"/>
    <s v="IMITAS"/>
    <x v="3"/>
    <n v="17000"/>
    <n v="1"/>
    <s v="GSM"/>
    <s v=""/>
    <n v="1"/>
    <n v="1"/>
    <n v="2"/>
    <n v="1"/>
    <n v="1"/>
    <n v="1"/>
    <n v="1"/>
    <n v="1"/>
    <n v="3"/>
    <n v="1"/>
    <n v="3"/>
    <n v="0"/>
    <n v="0"/>
    <n v="0"/>
    <n v="3"/>
    <n v="3"/>
    <n v="2"/>
    <n v="2"/>
    <n v="2"/>
    <n v="2"/>
    <n v="4"/>
    <n v="4"/>
    <n v="4"/>
    <n v="1"/>
    <n v="0"/>
    <n v="0"/>
    <n v="2"/>
    <n v="4"/>
    <n v="3"/>
    <n v="4"/>
    <x v="2"/>
    <n v="4"/>
  </r>
  <r>
    <x v="369"/>
    <x v="366"/>
    <x v="9"/>
    <s v="IMITAS"/>
    <x v="3"/>
    <n v="25000"/>
    <n v="1"/>
    <s v="GSM"/>
    <s v=""/>
    <n v="1"/>
    <n v="1"/>
    <n v="0"/>
    <n v="0"/>
    <n v="1"/>
    <n v="2"/>
    <n v="1"/>
    <n v="2"/>
    <n v="0"/>
    <n v="2"/>
    <n v="1"/>
    <n v="2"/>
    <n v="3"/>
    <n v="2"/>
    <n v="3"/>
    <n v="0"/>
    <n v="1"/>
    <n v="3"/>
    <n v="3"/>
    <n v="3"/>
    <n v="2"/>
    <n v="2"/>
    <n v="3"/>
    <n v="4"/>
    <n v="5"/>
    <n v="5"/>
    <n v="2"/>
    <n v="5"/>
    <n v="3"/>
    <n v="5"/>
    <x v="2"/>
    <n v="2"/>
  </r>
  <r>
    <x v="370"/>
    <x v="367"/>
    <x v="4"/>
    <s v="IMITAS"/>
    <x v="3"/>
    <n v="9500"/>
    <n v="1"/>
    <s v="HKJ"/>
    <s v=""/>
    <n v="1"/>
    <n v="1"/>
    <n v="2"/>
    <n v="1"/>
    <n v="1"/>
    <n v="1"/>
    <n v="0"/>
    <n v="1"/>
    <n v="3"/>
    <n v="5"/>
    <n v="0"/>
    <n v="0"/>
    <n v="1"/>
    <n v="1"/>
    <n v="5"/>
    <n v="3"/>
    <n v="2"/>
    <n v="2"/>
    <n v="1"/>
    <n v="1"/>
    <n v="4"/>
    <n v="8"/>
    <n v="5"/>
    <n v="5"/>
    <n v="1"/>
    <n v="2"/>
    <n v="3"/>
    <n v="8"/>
    <n v="5"/>
    <n v="8"/>
    <x v="2"/>
    <n v="8"/>
  </r>
  <r>
    <x v="371"/>
    <x v="368"/>
    <x v="4"/>
    <s v="IMITAS"/>
    <x v="1"/>
    <n v="5500"/>
    <n v="1"/>
    <s v="HKJ"/>
    <s v=""/>
    <n v="1"/>
    <n v="1"/>
    <n v="5"/>
    <n v="16"/>
    <n v="10"/>
    <n v="11"/>
    <n v="8"/>
    <n v="5"/>
    <n v="7"/>
    <n v="9"/>
    <n v="10"/>
    <n v="5"/>
    <n v="3"/>
    <n v="5"/>
    <n v="16"/>
    <n v="21"/>
    <n v="26"/>
    <n v="21"/>
    <n v="19"/>
    <n v="13"/>
    <n v="12"/>
    <n v="16"/>
    <n v="19"/>
    <n v="14"/>
    <n v="8"/>
    <n v="8"/>
    <n v="10"/>
    <n v="26"/>
    <n v="16"/>
    <n v="26"/>
    <x v="2"/>
    <n v="12"/>
  </r>
  <r>
    <x v="731"/>
    <x v="773"/>
    <x v="0"/>
    <s v="IMITAS"/>
    <x v="0"/>
    <n v="30000"/>
    <n v="1"/>
    <s v="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0"/>
    <n v="0"/>
    <x v="2"/>
    <n v="0"/>
  </r>
  <r>
    <x v="374"/>
    <x v="371"/>
    <x v="3"/>
    <s v="BAUDMU"/>
    <x v="0"/>
    <n v="900"/>
    <n v="2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2"/>
    <n v="4"/>
  </r>
  <r>
    <x v="376"/>
    <x v="373"/>
    <x v="3"/>
    <s v="BAUDMU"/>
    <x v="2"/>
    <n v="400"/>
    <n v="10"/>
    <s v="GSM"/>
    <s v=""/>
    <n v="1"/>
    <n v="1"/>
    <n v="0"/>
    <n v="5"/>
    <n v="3"/>
    <n v="0"/>
    <n v="0"/>
    <n v="0"/>
    <n v="0"/>
    <n v="0"/>
    <n v="0"/>
    <n v="0"/>
    <n v="0"/>
    <n v="0"/>
    <n v="5"/>
    <n v="5"/>
    <n v="8"/>
    <n v="3"/>
    <n v="0"/>
    <n v="0"/>
    <n v="0"/>
    <n v="0"/>
    <n v="0"/>
    <n v="0"/>
    <n v="0"/>
    <n v="0"/>
    <n v="0"/>
    <n v="8"/>
    <n v="5"/>
    <n v="26"/>
    <x v="2"/>
    <n v="20"/>
  </r>
  <r>
    <x v="732"/>
    <x v="774"/>
    <x v="0"/>
    <s v="IMITAS"/>
    <x v="0"/>
    <n v="200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2"/>
    <n v="0"/>
  </r>
  <r>
    <x v="377"/>
    <x v="775"/>
    <x v="6"/>
    <s v="IMITAS"/>
    <x v="0"/>
    <n v="13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2"/>
    <n v="3"/>
  </r>
  <r>
    <x v="590"/>
    <x v="617"/>
    <x v="6"/>
    <s v="IMITAS"/>
    <x v="0"/>
    <n v="12000"/>
    <n v="1"/>
    <s v="GSM"/>
    <s v=""/>
    <s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2"/>
    <n v="2"/>
  </r>
  <r>
    <x v="379"/>
    <x v="776"/>
    <x v="0"/>
    <s v="IMITAS"/>
    <x v="0"/>
    <n v="18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380"/>
    <x v="377"/>
    <x v="1"/>
    <s v="IMITAS"/>
    <x v="0"/>
    <n v="2500"/>
    <n v="1"/>
    <s v="GSM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2"/>
    <x v="2"/>
    <n v="2"/>
  </r>
  <r>
    <x v="382"/>
    <x v="379"/>
    <x v="2"/>
    <s v="IMITAS"/>
    <x v="0"/>
    <n v="13500"/>
    <n v="1"/>
    <s v="GSM"/>
    <s v=""/>
    <n v="1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1"/>
    <n v="0"/>
    <n v="0"/>
    <n v="0"/>
    <n v="1"/>
    <n v="1"/>
    <n v="2"/>
    <x v="2"/>
    <n v="1"/>
  </r>
  <r>
    <x v="383"/>
    <x v="777"/>
    <x v="2"/>
    <s v="IMITAS"/>
    <x v="3"/>
    <n v="12500"/>
    <n v="1"/>
    <s v="HKJ"/>
    <s v=""/>
    <n v="1"/>
    <n v="1"/>
    <n v="1"/>
    <n v="1"/>
    <n v="0"/>
    <n v="1"/>
    <n v="0"/>
    <n v="0"/>
    <n v="3"/>
    <n v="0"/>
    <n v="0"/>
    <n v="1"/>
    <n v="2"/>
    <n v="0"/>
    <n v="3"/>
    <n v="2"/>
    <n v="1"/>
    <n v="1"/>
    <n v="1"/>
    <n v="0"/>
    <n v="3"/>
    <n v="3"/>
    <n v="0"/>
    <n v="1"/>
    <n v="3"/>
    <n v="2"/>
    <n v="1"/>
    <n v="3"/>
    <n v="3"/>
    <n v="3"/>
    <x v="2"/>
    <n v="2"/>
  </r>
  <r>
    <x v="384"/>
    <x v="381"/>
    <x v="5"/>
    <s v="IMITAS"/>
    <x v="2"/>
    <n v="5000"/>
    <n v="1"/>
    <s v="GSM"/>
    <s v=""/>
    <n v="1"/>
    <n v="1"/>
    <n v="0"/>
    <n v="0"/>
    <n v="0"/>
    <n v="0"/>
    <n v="1"/>
    <n v="1"/>
    <n v="0"/>
    <n v="1"/>
    <n v="0"/>
    <n v="1"/>
    <n v="1"/>
    <n v="1"/>
    <n v="1"/>
    <n v="0"/>
    <n v="0"/>
    <n v="0"/>
    <n v="1"/>
    <n v="2"/>
    <n v="1"/>
    <n v="1"/>
    <n v="1"/>
    <n v="2"/>
    <n v="2"/>
    <n v="2"/>
    <n v="1"/>
    <n v="2"/>
    <n v="1"/>
    <n v="2"/>
    <x v="2"/>
    <n v="5"/>
  </r>
  <r>
    <x v="385"/>
    <x v="382"/>
    <x v="5"/>
    <s v="IMITAS"/>
    <x v="0"/>
    <n v="2500"/>
    <n v="1"/>
    <s v="GSM"/>
    <s v=""/>
    <n v="1"/>
    <n v="1"/>
    <n v="0"/>
    <n v="0"/>
    <n v="0"/>
    <n v="1"/>
    <n v="0"/>
    <n v="0"/>
    <n v="2"/>
    <n v="0"/>
    <n v="0"/>
    <n v="0"/>
    <n v="0"/>
    <n v="0"/>
    <n v="2"/>
    <n v="0"/>
    <n v="0"/>
    <n v="1"/>
    <n v="1"/>
    <n v="0"/>
    <n v="2"/>
    <n v="2"/>
    <n v="0"/>
    <n v="0"/>
    <n v="0"/>
    <n v="0"/>
    <n v="0"/>
    <n v="2"/>
    <n v="2"/>
    <n v="2"/>
    <x v="2"/>
    <n v="4"/>
  </r>
  <r>
    <x v="386"/>
    <x v="383"/>
    <x v="5"/>
    <s v="IMITAS"/>
    <x v="1"/>
    <n v="2000"/>
    <n v="1"/>
    <s v="GSM"/>
    <s v=""/>
    <n v="1"/>
    <n v="1"/>
    <n v="3"/>
    <n v="3"/>
    <n v="4"/>
    <n v="3"/>
    <n v="2"/>
    <n v="2"/>
    <n v="6"/>
    <n v="4"/>
    <n v="4"/>
    <n v="2"/>
    <n v="3"/>
    <n v="2"/>
    <n v="6"/>
    <n v="6"/>
    <n v="7"/>
    <n v="7"/>
    <n v="5"/>
    <n v="4"/>
    <n v="8"/>
    <n v="10"/>
    <n v="8"/>
    <n v="6"/>
    <n v="5"/>
    <n v="5"/>
    <n v="5"/>
    <n v="10"/>
    <n v="6"/>
    <n v="32"/>
    <x v="2"/>
    <n v="15"/>
  </r>
  <r>
    <x v="733"/>
    <x v="778"/>
    <x v="6"/>
    <s v="IMITAS"/>
    <x v="2"/>
    <n v="10000"/>
    <n v="1"/>
    <s v="GSM"/>
    <s v=""/>
    <n v="1"/>
    <n v="1"/>
    <n v="0"/>
    <n v="0"/>
    <n v="0"/>
    <n v="3"/>
    <n v="2"/>
    <n v="0"/>
    <n v="0"/>
    <n v="0"/>
    <n v="0"/>
    <n v="0"/>
    <n v="2"/>
    <n v="0"/>
    <n v="3"/>
    <n v="0"/>
    <n v="0"/>
    <n v="3"/>
    <n v="5"/>
    <n v="2"/>
    <n v="0"/>
    <n v="0"/>
    <n v="0"/>
    <n v="0"/>
    <n v="2"/>
    <n v="2"/>
    <n v="0"/>
    <n v="5"/>
    <n v="3"/>
    <n v="5"/>
    <x v="2"/>
    <n v="2"/>
  </r>
  <r>
    <x v="591"/>
    <x v="618"/>
    <x v="6"/>
    <s v="IMITAS"/>
    <x v="0"/>
    <n v="1000"/>
    <n v="1"/>
    <s v="GSM"/>
    <s v=""/>
    <n v="1"/>
    <n v="1"/>
    <n v="0"/>
    <n v="0"/>
    <n v="0"/>
    <n v="2"/>
    <n v="0"/>
    <n v="0"/>
    <n v="1"/>
    <n v="0"/>
    <n v="0"/>
    <n v="0"/>
    <n v="0"/>
    <n v="0"/>
    <n v="2"/>
    <n v="0"/>
    <n v="0"/>
    <n v="2"/>
    <n v="2"/>
    <n v="0"/>
    <n v="1"/>
    <n v="1"/>
    <n v="0"/>
    <n v="0"/>
    <n v="0"/>
    <n v="0"/>
    <n v="0"/>
    <n v="2"/>
    <n v="2"/>
    <n v="2"/>
    <x v="2"/>
    <n v="5"/>
  </r>
  <r>
    <x v="387"/>
    <x v="384"/>
    <x v="6"/>
    <s v="IMITAS"/>
    <x v="2"/>
    <n v="750"/>
    <n v="1"/>
    <s v="GSM"/>
    <s v=""/>
    <n v="1"/>
    <n v="1"/>
    <n v="0"/>
    <n v="0"/>
    <n v="0"/>
    <n v="2"/>
    <n v="0"/>
    <n v="0"/>
    <n v="2"/>
    <n v="0"/>
    <n v="0"/>
    <n v="0"/>
    <n v="0"/>
    <n v="0"/>
    <n v="2"/>
    <n v="0"/>
    <n v="0"/>
    <n v="2"/>
    <n v="2"/>
    <n v="0"/>
    <n v="2"/>
    <n v="2"/>
    <n v="0"/>
    <n v="0"/>
    <n v="0"/>
    <n v="0"/>
    <n v="0"/>
    <n v="2"/>
    <n v="2"/>
    <n v="2"/>
    <x v="2"/>
    <n v="6"/>
  </r>
  <r>
    <x v="734"/>
    <x v="779"/>
    <x v="6"/>
    <s v="IMITAS"/>
    <x v="0"/>
    <n v="295"/>
    <n v="1"/>
    <s v="OBK"/>
    <s v=""/>
    <n v="1"/>
    <n v="1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1"/>
    <n v="1"/>
    <n v="1"/>
    <n v="0"/>
    <n v="0"/>
    <n v="1"/>
    <n v="1"/>
    <n v="1"/>
    <n v="1"/>
    <n v="2"/>
    <x v="2"/>
    <n v="7"/>
  </r>
  <r>
    <x v="735"/>
    <x v="780"/>
    <x v="6"/>
    <s v="IMITAS"/>
    <x v="0"/>
    <n v="9000"/>
    <n v="1"/>
    <s v="GSM"/>
    <s v=""/>
    <n v="1"/>
    <n v="1"/>
    <n v="0"/>
    <n v="0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0"/>
    <n v="1"/>
    <n v="1"/>
    <n v="2"/>
    <x v="2"/>
    <n v="0"/>
  </r>
  <r>
    <x v="388"/>
    <x v="385"/>
    <x v="6"/>
    <s v="IMITAS"/>
    <x v="0"/>
    <n v="1000"/>
    <n v="1"/>
    <s v="GSM"/>
    <s v=""/>
    <n v="1"/>
    <n v="1"/>
    <n v="0"/>
    <n v="0"/>
    <n v="0"/>
    <n v="0"/>
    <n v="2"/>
    <n v="0"/>
    <n v="0"/>
    <n v="0"/>
    <n v="1"/>
    <n v="0"/>
    <n v="0"/>
    <n v="0"/>
    <n v="2"/>
    <n v="0"/>
    <n v="0"/>
    <n v="0"/>
    <n v="2"/>
    <n v="2"/>
    <n v="0"/>
    <n v="0"/>
    <n v="1"/>
    <n v="0"/>
    <n v="0"/>
    <n v="0"/>
    <n v="0"/>
    <n v="2"/>
    <n v="2"/>
    <n v="2"/>
    <x v="2"/>
    <n v="4"/>
  </r>
  <r>
    <x v="390"/>
    <x v="387"/>
    <x v="2"/>
    <s v="IMITAS"/>
    <x v="3"/>
    <n v="19500"/>
    <n v="1"/>
    <s v="SWM"/>
    <s v=""/>
    <s v="1"/>
    <n v="1"/>
    <n v="1"/>
    <n v="1"/>
    <n v="0"/>
    <n v="1"/>
    <n v="1"/>
    <n v="2"/>
    <n v="1"/>
    <n v="0"/>
    <n v="1"/>
    <n v="1"/>
    <n v="0"/>
    <n v="0"/>
    <n v="2"/>
    <n v="2"/>
    <n v="1"/>
    <n v="1"/>
    <n v="2"/>
    <n v="3"/>
    <n v="3"/>
    <n v="1"/>
    <n v="1"/>
    <n v="1"/>
    <n v="1"/>
    <n v="0"/>
    <n v="1"/>
    <n v="3"/>
    <n v="2"/>
    <n v="3"/>
    <x v="2"/>
    <n v="2"/>
  </r>
  <r>
    <x v="391"/>
    <x v="388"/>
    <x v="2"/>
    <s v="IMITAS"/>
    <x v="3"/>
    <n v="12500"/>
    <n v="1"/>
    <s v="HKJ"/>
    <s v=""/>
    <n v="1"/>
    <n v="1"/>
    <n v="1"/>
    <n v="3"/>
    <n v="4"/>
    <n v="3"/>
    <n v="0"/>
    <n v="0"/>
    <n v="1"/>
    <n v="1"/>
    <n v="4"/>
    <n v="0"/>
    <n v="1"/>
    <n v="0"/>
    <n v="4"/>
    <n v="4"/>
    <n v="7"/>
    <n v="7"/>
    <n v="3"/>
    <n v="0"/>
    <n v="1"/>
    <n v="2"/>
    <n v="5"/>
    <n v="1"/>
    <n v="1"/>
    <n v="1"/>
    <n v="1"/>
    <n v="7"/>
    <n v="4"/>
    <n v="7"/>
    <x v="2"/>
    <n v="7"/>
  </r>
  <r>
    <x v="736"/>
    <x v="781"/>
    <x v="0"/>
    <s v="IMITAS"/>
    <x v="0"/>
    <n v="20000"/>
    <n v="1"/>
    <s v="SW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394"/>
    <x v="391"/>
    <x v="11"/>
    <s v="IMITAS"/>
    <x v="1"/>
    <n v="178"/>
    <n v="1"/>
    <s v="GSM"/>
    <s v=""/>
    <n v="1"/>
    <n v="100"/>
    <n v="15"/>
    <n v="15"/>
    <n v="14"/>
    <n v="24"/>
    <n v="9"/>
    <n v="6"/>
    <n v="9"/>
    <n v="10"/>
    <n v="10"/>
    <n v="3"/>
    <n v="13"/>
    <n v="9"/>
    <n v="24"/>
    <n v="30"/>
    <n v="29"/>
    <n v="38"/>
    <n v="33"/>
    <n v="15"/>
    <n v="15"/>
    <n v="19"/>
    <n v="20"/>
    <n v="13"/>
    <n v="16"/>
    <n v="22"/>
    <n v="24"/>
    <n v="38"/>
    <n v="24"/>
    <n v="38"/>
    <x v="2"/>
    <n v="202"/>
  </r>
  <r>
    <x v="395"/>
    <x v="392"/>
    <x v="6"/>
    <s v="AKIGEN"/>
    <x v="3"/>
    <n v="200000"/>
    <n v="1"/>
    <s v="NSA"/>
    <s v="NSA"/>
    <s v="1"/>
    <n v="1"/>
    <n v="0"/>
    <n v="0"/>
    <n v="0"/>
    <n v="2"/>
    <n v="2"/>
    <n v="1"/>
    <n v="0"/>
    <n v="2"/>
    <n v="2"/>
    <n v="3"/>
    <n v="1"/>
    <n v="1"/>
    <n v="3"/>
    <n v="0"/>
    <n v="0"/>
    <n v="2"/>
    <n v="4"/>
    <n v="3"/>
    <n v="1"/>
    <n v="2"/>
    <n v="4"/>
    <n v="5"/>
    <n v="4"/>
    <n v="2"/>
    <n v="1"/>
    <n v="5"/>
    <n v="3"/>
    <n v="5"/>
    <x v="2"/>
    <n v="5"/>
  </r>
  <r>
    <x v="594"/>
    <x v="622"/>
    <x v="1"/>
    <s v="ORISIN"/>
    <x v="0"/>
    <n v="380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2"/>
    <n v="1"/>
  </r>
  <r>
    <x v="401"/>
    <x v="398"/>
    <x v="1"/>
    <s v="ORISIN"/>
    <x v="0"/>
    <n v="27667"/>
    <n v="1"/>
    <s v="GSM"/>
    <s v="NSA"/>
    <s v="1"/>
    <n v="1"/>
    <n v="0"/>
    <n v="0"/>
    <n v="0"/>
    <n v="0"/>
    <n v="0"/>
    <n v="0"/>
    <n v="0"/>
    <n v="2"/>
    <n v="0"/>
    <n v="0"/>
    <n v="2"/>
    <n v="0"/>
    <n v="2"/>
    <n v="0"/>
    <n v="0"/>
    <n v="0"/>
    <n v="0"/>
    <n v="0"/>
    <n v="0"/>
    <n v="2"/>
    <n v="2"/>
    <n v="2"/>
    <n v="2"/>
    <n v="2"/>
    <n v="0"/>
    <n v="2"/>
    <n v="2"/>
    <n v="2"/>
    <x v="2"/>
    <n v="0"/>
  </r>
  <r>
    <x v="737"/>
    <x v="782"/>
    <x v="0"/>
    <s v="NOSTOK"/>
    <x v="0"/>
    <n v="200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2"/>
    <n v="0"/>
  </r>
  <r>
    <x v="738"/>
    <x v="783"/>
    <x v="0"/>
    <s v="IMITAS"/>
    <x v="0"/>
    <n v="18000"/>
    <n v="1"/>
    <s v="GSM"/>
    <s v="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403"/>
    <x v="400"/>
    <x v="13"/>
    <s v="IMITAS"/>
    <x v="1"/>
    <n v="3670"/>
    <n v="1"/>
    <s v=""/>
    <s v=""/>
    <n v="1"/>
    <n v="1"/>
    <n v="40"/>
    <n v="58"/>
    <n v="42"/>
    <n v="59"/>
    <n v="46"/>
    <n v="46"/>
    <n v="71"/>
    <n v="42"/>
    <n v="38"/>
    <n v="38"/>
    <n v="38"/>
    <n v="31"/>
    <n v="71"/>
    <n v="98"/>
    <n v="100"/>
    <n v="101"/>
    <n v="105"/>
    <n v="92"/>
    <n v="117"/>
    <n v="113"/>
    <n v="80"/>
    <n v="80"/>
    <n v="76"/>
    <n v="69"/>
    <n v="71"/>
    <n v="117"/>
    <n v="71"/>
    <n v="117"/>
    <x v="2"/>
    <n v="30"/>
  </r>
  <r>
    <x v="406"/>
    <x v="403"/>
    <x v="6"/>
    <s v="IMITAS"/>
    <x v="3"/>
    <n v="3500"/>
    <n v="1"/>
    <s v="GSM"/>
    <s v=""/>
    <n v="1"/>
    <n v="15"/>
    <n v="1"/>
    <n v="5"/>
    <n v="2"/>
    <n v="1"/>
    <n v="0"/>
    <n v="0"/>
    <n v="0"/>
    <n v="2"/>
    <n v="0"/>
    <n v="0"/>
    <n v="0"/>
    <n v="3"/>
    <n v="5"/>
    <n v="6"/>
    <n v="7"/>
    <n v="3"/>
    <n v="1"/>
    <n v="0"/>
    <n v="0"/>
    <n v="2"/>
    <n v="2"/>
    <n v="2"/>
    <n v="0"/>
    <n v="3"/>
    <n v="4"/>
    <n v="7"/>
    <n v="5"/>
    <n v="7"/>
    <x v="2"/>
    <n v="4"/>
  </r>
  <r>
    <x v="739"/>
    <x v="784"/>
    <x v="0"/>
    <s v="IMITAS"/>
    <x v="0"/>
    <n v="12000"/>
    <n v="1"/>
    <s v=""/>
    <s v=""/>
    <n v="1"/>
    <n v="1"/>
    <n v="1"/>
    <n v="1"/>
    <n v="0"/>
    <n v="0"/>
    <n v="0"/>
    <n v="0"/>
    <n v="0"/>
    <n v="0"/>
    <n v="0"/>
    <n v="0"/>
    <n v="0"/>
    <n v="0"/>
    <n v="1"/>
    <n v="2"/>
    <n v="1"/>
    <n v="0"/>
    <n v="0"/>
    <n v="0"/>
    <n v="0"/>
    <n v="0"/>
    <n v="0"/>
    <n v="0"/>
    <n v="0"/>
    <n v="0"/>
    <n v="1"/>
    <n v="2"/>
    <n v="0"/>
    <n v="0"/>
    <x v="2"/>
    <n v="0"/>
  </r>
  <r>
    <x v="407"/>
    <x v="404"/>
    <x v="3"/>
    <s v="IMITAS"/>
    <x v="2"/>
    <n v="1500"/>
    <n v="1"/>
    <s v="NPM"/>
    <s v=""/>
    <n v="1"/>
    <n v="1"/>
    <n v="0"/>
    <n v="0"/>
    <n v="1"/>
    <n v="2"/>
    <n v="0"/>
    <n v="0"/>
    <n v="0"/>
    <n v="0"/>
    <n v="3"/>
    <n v="0"/>
    <n v="0"/>
    <n v="0"/>
    <n v="3"/>
    <n v="0"/>
    <n v="1"/>
    <n v="3"/>
    <n v="2"/>
    <n v="0"/>
    <n v="0"/>
    <n v="0"/>
    <n v="3"/>
    <n v="0"/>
    <n v="0"/>
    <n v="0"/>
    <n v="0"/>
    <n v="3"/>
    <n v="3"/>
    <n v="3"/>
    <x v="2"/>
    <n v="3"/>
  </r>
  <r>
    <x v="595"/>
    <x v="623"/>
    <x v="3"/>
    <s v="IMITAS"/>
    <x v="0"/>
    <n v="2000"/>
    <n v="1"/>
    <s v="NPM"/>
    <s v=""/>
    <s v="1"/>
    <n v="1"/>
    <n v="2"/>
    <n v="0"/>
    <n v="2"/>
    <n v="0"/>
    <n v="0"/>
    <n v="0"/>
    <n v="0"/>
    <n v="0"/>
    <n v="0"/>
    <n v="0"/>
    <n v="0"/>
    <n v="1"/>
    <n v="2"/>
    <n v="2"/>
    <n v="2"/>
    <n v="2"/>
    <n v="0"/>
    <n v="0"/>
    <n v="0"/>
    <n v="0"/>
    <n v="0"/>
    <n v="0"/>
    <n v="0"/>
    <n v="1"/>
    <n v="3"/>
    <n v="3"/>
    <n v="2"/>
    <n v="3"/>
    <x v="2"/>
    <n v="3"/>
  </r>
  <r>
    <x v="740"/>
    <x v="785"/>
    <x v="0"/>
    <s v="IMITAS"/>
    <x v="0"/>
    <n v="24500"/>
    <n v="1"/>
    <s v=""/>
    <s v=""/>
    <n v="1"/>
    <n v="1"/>
    <n v="0"/>
    <n v="0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2"/>
    <n v="2"/>
    <n v="0"/>
    <n v="0"/>
    <n v="2"/>
    <n v="0"/>
    <n v="0"/>
    <x v="2"/>
    <n v="0"/>
  </r>
  <r>
    <x v="408"/>
    <x v="405"/>
    <x v="3"/>
    <s v="IMITAS"/>
    <x v="0"/>
    <n v="2000"/>
    <n v="1"/>
    <s v="GSM"/>
    <s v=""/>
    <n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2"/>
    <n v="0"/>
  </r>
  <r>
    <x v="741"/>
    <x v="786"/>
    <x v="0"/>
    <s v="IMITAS"/>
    <x v="0"/>
    <n v="1500"/>
    <n v="1"/>
    <s v=""/>
    <s v=""/>
    <n v="1"/>
    <n v="1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0"/>
    <n v="0"/>
    <n v="2"/>
    <n v="0"/>
    <n v="0"/>
    <n v="0"/>
    <n v="0"/>
    <n v="2"/>
    <n v="0"/>
    <n v="0"/>
    <x v="2"/>
    <n v="0"/>
  </r>
  <r>
    <x v="742"/>
    <x v="787"/>
    <x v="3"/>
    <s v="IMITAS"/>
    <x v="0"/>
    <n v="4000"/>
    <n v="1"/>
    <s v="NPM"/>
    <s v=""/>
    <n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1"/>
    <n v="2"/>
    <x v="2"/>
    <n v="0"/>
  </r>
  <r>
    <x v="743"/>
    <x v="788"/>
    <x v="0"/>
    <s v="IMITAS"/>
    <x v="0"/>
    <n v="65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744"/>
    <x v="789"/>
    <x v="7"/>
    <s v="IMITAS"/>
    <x v="0"/>
    <n v="10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2"/>
    <n v="0"/>
  </r>
  <r>
    <x v="410"/>
    <x v="407"/>
    <x v="5"/>
    <s v="IMITAS"/>
    <x v="0"/>
    <n v="8000"/>
    <n v="1"/>
    <s v="GSM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2"/>
    <x v="2"/>
    <n v="2"/>
  </r>
  <r>
    <x v="411"/>
    <x v="408"/>
    <x v="5"/>
    <s v="IMITAS"/>
    <x v="0"/>
    <n v="65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2"/>
    <n v="2"/>
  </r>
  <r>
    <x v="745"/>
    <x v="790"/>
    <x v="0"/>
    <s v="IMITAS"/>
    <x v="0"/>
    <n v="6000"/>
    <n v="1"/>
    <s v="GSM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2"/>
    <n v="0"/>
  </r>
  <r>
    <x v="746"/>
    <x v="791"/>
    <x v="11"/>
    <s v="IMITAS"/>
    <x v="0"/>
    <n v="7500"/>
    <n v="1"/>
    <s v="HKJ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2"/>
    <n v="2"/>
  </r>
  <r>
    <x v="415"/>
    <x v="412"/>
    <x v="13"/>
    <s v="IMITAS"/>
    <x v="3"/>
    <n v="3040"/>
    <n v="1"/>
    <s v="GSM"/>
    <s v=""/>
    <n v="1"/>
    <n v="1"/>
    <n v="3"/>
    <n v="3"/>
    <n v="3"/>
    <n v="2"/>
    <n v="1"/>
    <n v="2"/>
    <n v="2"/>
    <n v="1"/>
    <n v="1"/>
    <n v="2"/>
    <n v="1"/>
    <n v="2"/>
    <n v="3"/>
    <n v="6"/>
    <n v="6"/>
    <n v="5"/>
    <n v="3"/>
    <n v="3"/>
    <n v="4"/>
    <n v="3"/>
    <n v="2"/>
    <n v="3"/>
    <n v="3"/>
    <n v="3"/>
    <n v="5"/>
    <n v="6"/>
    <n v="3"/>
    <n v="6"/>
    <x v="2"/>
    <n v="2"/>
  </r>
  <r>
    <x v="416"/>
    <x v="413"/>
    <x v="6"/>
    <s v="IMITAS"/>
    <x v="2"/>
    <n v="45000"/>
    <n v="1"/>
    <s v=""/>
    <s v=""/>
    <n v="1"/>
    <n v="1"/>
    <n v="1"/>
    <n v="0"/>
    <n v="1"/>
    <n v="1"/>
    <n v="1"/>
    <n v="0"/>
    <n v="1"/>
    <n v="0"/>
    <n v="0"/>
    <n v="2"/>
    <n v="0"/>
    <n v="0"/>
    <n v="2"/>
    <n v="1"/>
    <n v="1"/>
    <n v="2"/>
    <n v="2"/>
    <n v="1"/>
    <n v="1"/>
    <n v="1"/>
    <n v="0"/>
    <n v="2"/>
    <n v="2"/>
    <n v="0"/>
    <n v="1"/>
    <n v="2"/>
    <n v="2"/>
    <n v="2"/>
    <x v="2"/>
    <n v="2"/>
  </r>
  <r>
    <x v="747"/>
    <x v="792"/>
    <x v="0"/>
    <s v="IMITAS"/>
    <x v="0"/>
    <n v="10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602"/>
    <x v="793"/>
    <x v="6"/>
    <s v="IMITAS"/>
    <x v="0"/>
    <n v="230000"/>
    <n v="1"/>
    <s v="R19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1"/>
  </r>
  <r>
    <x v="422"/>
    <x v="419"/>
    <x v="6"/>
    <s v="IMITAS"/>
    <x v="3"/>
    <n v="140000"/>
    <n v="1"/>
    <s v="ATFS"/>
    <s v=""/>
    <n v="1"/>
    <n v="1"/>
    <n v="0"/>
    <n v="1"/>
    <n v="0"/>
    <n v="0"/>
    <n v="0"/>
    <n v="1"/>
    <n v="2"/>
    <n v="1"/>
    <n v="3"/>
    <n v="1"/>
    <n v="0"/>
    <n v="1"/>
    <n v="3"/>
    <n v="1"/>
    <n v="1"/>
    <n v="0"/>
    <n v="0"/>
    <n v="1"/>
    <n v="3"/>
    <n v="3"/>
    <n v="4"/>
    <n v="2"/>
    <n v="1"/>
    <n v="1"/>
    <n v="1"/>
    <n v="4"/>
    <n v="3"/>
    <n v="4"/>
    <x v="2"/>
    <n v="3"/>
  </r>
  <r>
    <x v="748"/>
    <x v="794"/>
    <x v="3"/>
    <s v="BAUDMU"/>
    <x v="0"/>
    <n v="3000"/>
    <n v="1"/>
    <s v=""/>
    <s v=""/>
    <n v="1"/>
    <n v="1"/>
    <n v="0"/>
    <n v="0"/>
    <n v="0"/>
    <n v="0"/>
    <n v="0"/>
    <n v="0"/>
    <n v="0"/>
    <n v="1"/>
    <n v="1"/>
    <n v="0"/>
    <n v="1"/>
    <n v="0"/>
    <n v="1"/>
    <n v="0"/>
    <n v="0"/>
    <n v="0"/>
    <n v="0"/>
    <n v="0"/>
    <n v="0"/>
    <n v="1"/>
    <n v="2"/>
    <n v="1"/>
    <n v="1"/>
    <n v="1"/>
    <n v="0"/>
    <n v="2"/>
    <n v="1"/>
    <n v="2"/>
    <x v="2"/>
    <n v="0"/>
  </r>
  <r>
    <x v="425"/>
    <x v="422"/>
    <x v="2"/>
    <s v="IMITAS"/>
    <x v="1"/>
    <n v="27667"/>
    <n v="1"/>
    <s v="HKJ"/>
    <s v=""/>
    <n v="1"/>
    <n v="1"/>
    <n v="3"/>
    <n v="11"/>
    <n v="5"/>
    <n v="8"/>
    <n v="7"/>
    <n v="5"/>
    <n v="3"/>
    <n v="5"/>
    <n v="5"/>
    <n v="4"/>
    <n v="2"/>
    <n v="5"/>
    <n v="11"/>
    <n v="14"/>
    <n v="16"/>
    <n v="13"/>
    <n v="15"/>
    <n v="12"/>
    <n v="8"/>
    <n v="8"/>
    <n v="10"/>
    <n v="9"/>
    <n v="6"/>
    <n v="7"/>
    <n v="8"/>
    <n v="16"/>
    <n v="11"/>
    <n v="16"/>
    <x v="2"/>
    <n v="7"/>
  </r>
  <r>
    <x v="426"/>
    <x v="423"/>
    <x v="4"/>
    <s v="IMITAS"/>
    <x v="3"/>
    <n v="16000"/>
    <n v="1"/>
    <s v="NSM"/>
    <s v=""/>
    <n v="1"/>
    <n v="1"/>
    <n v="8"/>
    <n v="2"/>
    <n v="2"/>
    <n v="0"/>
    <n v="0"/>
    <n v="0"/>
    <n v="0"/>
    <n v="0"/>
    <n v="0"/>
    <n v="0"/>
    <n v="0"/>
    <n v="0"/>
    <n v="8"/>
    <n v="10"/>
    <n v="4"/>
    <n v="2"/>
    <n v="0"/>
    <n v="0"/>
    <n v="0"/>
    <n v="0"/>
    <n v="0"/>
    <n v="0"/>
    <n v="0"/>
    <n v="0"/>
    <n v="8"/>
    <n v="10"/>
    <n v="8"/>
    <n v="10"/>
    <x v="2"/>
    <n v="0"/>
  </r>
  <r>
    <x v="430"/>
    <x v="427"/>
    <x v="6"/>
    <s v="IMITAS"/>
    <x v="2"/>
    <n v="17250"/>
    <n v="1"/>
    <s v="GSM"/>
    <s v=""/>
    <n v="1"/>
    <n v="1"/>
    <n v="1"/>
    <n v="0"/>
    <n v="0"/>
    <n v="0"/>
    <n v="0"/>
    <n v="0"/>
    <n v="1"/>
    <n v="0"/>
    <n v="0"/>
    <n v="0"/>
    <n v="4"/>
    <n v="0"/>
    <n v="4"/>
    <n v="1"/>
    <n v="0"/>
    <n v="0"/>
    <n v="0"/>
    <n v="0"/>
    <n v="1"/>
    <n v="1"/>
    <n v="0"/>
    <n v="0"/>
    <n v="4"/>
    <n v="4"/>
    <n v="1"/>
    <n v="4"/>
    <n v="4"/>
    <n v="4"/>
    <x v="2"/>
    <n v="2"/>
  </r>
  <r>
    <x v="431"/>
    <x v="428"/>
    <x v="6"/>
    <s v="IMITAS"/>
    <x v="1"/>
    <n v="21000"/>
    <n v="1"/>
    <s v="SLT"/>
    <s v=""/>
    <n v="1"/>
    <n v="1"/>
    <n v="9"/>
    <n v="13"/>
    <n v="12"/>
    <n v="16"/>
    <n v="10"/>
    <n v="5"/>
    <n v="13"/>
    <n v="14"/>
    <n v="8"/>
    <n v="3"/>
    <n v="8"/>
    <n v="5"/>
    <n v="16"/>
    <n v="22"/>
    <n v="25"/>
    <n v="28"/>
    <n v="26"/>
    <n v="15"/>
    <n v="18"/>
    <n v="27"/>
    <n v="22"/>
    <n v="17"/>
    <n v="11"/>
    <n v="13"/>
    <n v="14"/>
    <n v="28"/>
    <n v="16"/>
    <n v="28"/>
    <x v="2"/>
    <n v="9"/>
  </r>
  <r>
    <x v="433"/>
    <x v="430"/>
    <x v="3"/>
    <s v="BAUDMU"/>
    <x v="2"/>
    <n v="900"/>
    <n v="10"/>
    <s v="AAR"/>
    <s v=""/>
    <s v="1"/>
    <n v="1"/>
    <n v="1"/>
    <n v="0"/>
    <n v="1"/>
    <n v="0"/>
    <n v="3"/>
    <n v="0"/>
    <n v="1"/>
    <n v="0"/>
    <n v="0"/>
    <n v="0"/>
    <n v="3"/>
    <n v="0"/>
    <n v="3"/>
    <n v="1"/>
    <n v="1"/>
    <n v="1"/>
    <n v="3"/>
    <n v="3"/>
    <n v="1"/>
    <n v="1"/>
    <n v="0"/>
    <n v="0"/>
    <n v="3"/>
    <n v="3"/>
    <n v="1"/>
    <n v="3"/>
    <n v="3"/>
    <n v="3"/>
    <x v="2"/>
    <n v="14"/>
  </r>
  <r>
    <x v="435"/>
    <x v="432"/>
    <x v="3"/>
    <s v="BAUDMU"/>
    <x v="3"/>
    <n v="1500"/>
    <n v="2"/>
    <s v="AAR"/>
    <s v=""/>
    <n v="1"/>
    <n v="1"/>
    <n v="1"/>
    <n v="2"/>
    <n v="1"/>
    <n v="0"/>
    <n v="1"/>
    <n v="0"/>
    <n v="2"/>
    <n v="0"/>
    <n v="2"/>
    <n v="0"/>
    <n v="5"/>
    <n v="0"/>
    <n v="5"/>
    <n v="3"/>
    <n v="3"/>
    <n v="1"/>
    <n v="1"/>
    <n v="1"/>
    <n v="2"/>
    <n v="2"/>
    <n v="2"/>
    <n v="0"/>
    <n v="5"/>
    <n v="5"/>
    <n v="1"/>
    <n v="5"/>
    <n v="5"/>
    <n v="20"/>
    <x v="2"/>
    <n v="8"/>
  </r>
  <r>
    <x v="749"/>
    <x v="795"/>
    <x v="0"/>
    <s v="IMITAS"/>
    <x v="0"/>
    <n v="2000"/>
    <n v="1"/>
    <s v="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0"/>
    <n v="0"/>
    <x v="2"/>
    <n v="0"/>
  </r>
  <r>
    <x v="436"/>
    <x v="433"/>
    <x v="3"/>
    <s v="IMITAS"/>
    <x v="0"/>
    <n v="2500"/>
    <n v="1"/>
    <s v="BNMKMR"/>
    <s v=""/>
    <s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2"/>
    <x v="2"/>
    <n v="5"/>
  </r>
  <r>
    <x v="605"/>
    <x v="796"/>
    <x v="13"/>
    <s v="IMITAS"/>
    <x v="0"/>
    <n v="1198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2"/>
    <n v="7"/>
  </r>
  <r>
    <x v="438"/>
    <x v="435"/>
    <x v="5"/>
    <s v="IMITAS"/>
    <x v="3"/>
    <n v="2250"/>
    <n v="1"/>
    <s v="GSM"/>
    <s v=""/>
    <n v="1"/>
    <n v="1"/>
    <n v="2"/>
    <n v="1"/>
    <n v="0"/>
    <n v="3"/>
    <n v="0"/>
    <n v="1"/>
    <n v="2"/>
    <n v="1"/>
    <n v="2"/>
    <n v="2"/>
    <n v="1"/>
    <n v="1"/>
    <n v="3"/>
    <n v="3"/>
    <n v="1"/>
    <n v="3"/>
    <n v="3"/>
    <n v="1"/>
    <n v="3"/>
    <n v="3"/>
    <n v="3"/>
    <n v="3"/>
    <n v="3"/>
    <n v="2"/>
    <n v="3"/>
    <n v="3"/>
    <n v="3"/>
    <n v="3"/>
    <x v="2"/>
    <n v="11"/>
  </r>
  <r>
    <x v="439"/>
    <x v="436"/>
    <x v="13"/>
    <s v="IMITAS"/>
    <x v="1"/>
    <n v="6000"/>
    <n v="1"/>
    <s v=""/>
    <s v=""/>
    <n v="1"/>
    <n v="1"/>
    <n v="30"/>
    <n v="37"/>
    <n v="30"/>
    <n v="35"/>
    <n v="28"/>
    <n v="22"/>
    <n v="43"/>
    <n v="31"/>
    <n v="27"/>
    <n v="18"/>
    <n v="18"/>
    <n v="14"/>
    <n v="43"/>
    <n v="67"/>
    <n v="67"/>
    <n v="65"/>
    <n v="63"/>
    <n v="50"/>
    <n v="65"/>
    <n v="74"/>
    <n v="58"/>
    <n v="49"/>
    <n v="36"/>
    <n v="32"/>
    <n v="44"/>
    <n v="74"/>
    <n v="43"/>
    <n v="74"/>
    <x v="2"/>
    <n v="10"/>
  </r>
  <r>
    <x v="750"/>
    <x v="797"/>
    <x v="0"/>
    <s v="IMITAS"/>
    <x v="0"/>
    <n v="13500"/>
    <n v="1"/>
    <s v=""/>
    <s v=""/>
    <n v="1"/>
    <n v="1"/>
    <n v="0"/>
    <n v="1"/>
    <n v="0"/>
    <n v="1"/>
    <n v="0"/>
    <n v="0"/>
    <n v="0"/>
    <n v="0"/>
    <n v="0"/>
    <n v="0"/>
    <n v="0"/>
    <n v="0"/>
    <n v="1"/>
    <n v="1"/>
    <n v="1"/>
    <n v="1"/>
    <n v="1"/>
    <n v="0"/>
    <n v="0"/>
    <n v="0"/>
    <n v="0"/>
    <n v="0"/>
    <n v="0"/>
    <n v="0"/>
    <n v="0"/>
    <n v="1"/>
    <n v="0"/>
    <n v="0"/>
    <x v="2"/>
    <n v="2"/>
  </r>
  <r>
    <x v="442"/>
    <x v="439"/>
    <x v="0"/>
    <s v="IMITAS"/>
    <x v="0"/>
    <n v="10000"/>
    <n v="1"/>
    <s v="NSM"/>
    <s v=""/>
    <s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0"/>
    <n v="0"/>
    <x v="2"/>
    <n v="0"/>
  </r>
  <r>
    <x v="751"/>
    <x v="798"/>
    <x v="0"/>
    <s v="IMITAS"/>
    <x v="0"/>
    <n v="85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0"/>
    <n v="0"/>
    <x v="2"/>
    <n v="0"/>
  </r>
  <r>
    <x v="752"/>
    <x v="799"/>
    <x v="0"/>
    <s v="IMITAS"/>
    <x v="0"/>
    <n v="7000"/>
    <n v="1"/>
    <s v="JMT"/>
    <s v=""/>
    <s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446"/>
    <x v="443"/>
    <x v="3"/>
    <s v="BAUDMU"/>
    <x v="2"/>
    <n v="1500"/>
    <n v="1"/>
    <s v="AAR"/>
    <s v=""/>
    <s v="1"/>
    <n v="1"/>
    <n v="0"/>
    <n v="0"/>
    <n v="1"/>
    <n v="2"/>
    <n v="1"/>
    <n v="0"/>
    <n v="1"/>
    <n v="1"/>
    <n v="0"/>
    <n v="0"/>
    <n v="0"/>
    <n v="0"/>
    <n v="2"/>
    <n v="0"/>
    <n v="1"/>
    <n v="3"/>
    <n v="3"/>
    <n v="1"/>
    <n v="1"/>
    <n v="2"/>
    <n v="1"/>
    <n v="1"/>
    <n v="0"/>
    <n v="0"/>
    <n v="0"/>
    <n v="3"/>
    <n v="2"/>
    <n v="3"/>
    <x v="2"/>
    <n v="4"/>
  </r>
  <r>
    <x v="447"/>
    <x v="444"/>
    <x v="3"/>
    <s v="BAUDMU"/>
    <x v="0"/>
    <n v="1000"/>
    <n v="10"/>
    <s v="GSM"/>
    <s v=""/>
    <s v="1"/>
    <n v="1"/>
    <n v="1"/>
    <n v="1"/>
    <n v="0"/>
    <n v="0"/>
    <n v="0"/>
    <n v="0"/>
    <n v="0"/>
    <n v="0"/>
    <n v="0"/>
    <n v="0"/>
    <n v="1"/>
    <n v="0"/>
    <n v="1"/>
    <n v="2"/>
    <n v="1"/>
    <n v="0"/>
    <n v="0"/>
    <n v="0"/>
    <n v="0"/>
    <n v="0"/>
    <n v="0"/>
    <n v="0"/>
    <n v="1"/>
    <n v="1"/>
    <n v="1"/>
    <n v="2"/>
    <n v="1"/>
    <n v="2"/>
    <x v="2"/>
    <n v="0"/>
  </r>
  <r>
    <x v="448"/>
    <x v="445"/>
    <x v="3"/>
    <s v="BAUDMU"/>
    <x v="3"/>
    <n v="100"/>
    <n v="10"/>
    <s v="GSM"/>
    <s v=""/>
    <n v="1"/>
    <n v="1"/>
    <n v="0"/>
    <n v="1"/>
    <n v="0"/>
    <n v="1"/>
    <n v="0"/>
    <n v="6"/>
    <n v="5"/>
    <n v="0"/>
    <n v="2"/>
    <n v="5"/>
    <n v="4"/>
    <n v="0"/>
    <n v="6"/>
    <n v="1"/>
    <n v="1"/>
    <n v="1"/>
    <n v="1"/>
    <n v="6"/>
    <n v="11"/>
    <n v="5"/>
    <n v="2"/>
    <n v="5"/>
    <n v="9"/>
    <n v="4"/>
    <n v="0"/>
    <n v="11"/>
    <n v="6"/>
    <n v="34"/>
    <x v="2"/>
    <n v="25"/>
  </r>
  <r>
    <x v="449"/>
    <x v="446"/>
    <x v="3"/>
    <s v="BAUDMU"/>
    <x v="3"/>
    <n v="100"/>
    <n v="10"/>
    <s v="GSM"/>
    <s v=""/>
    <n v="1"/>
    <n v="1"/>
    <n v="0"/>
    <n v="1"/>
    <n v="3"/>
    <n v="0"/>
    <n v="2"/>
    <n v="1"/>
    <n v="0"/>
    <n v="2"/>
    <n v="2"/>
    <n v="0"/>
    <n v="1"/>
    <n v="0"/>
    <n v="3"/>
    <n v="1"/>
    <n v="4"/>
    <n v="3"/>
    <n v="2"/>
    <n v="3"/>
    <n v="1"/>
    <n v="2"/>
    <n v="4"/>
    <n v="2"/>
    <n v="1"/>
    <n v="1"/>
    <n v="0"/>
    <n v="4"/>
    <n v="3"/>
    <n v="4"/>
    <x v="2"/>
    <n v="4"/>
  </r>
  <r>
    <x v="753"/>
    <x v="800"/>
    <x v="16"/>
    <s v="IMITAS"/>
    <x v="0"/>
    <n v="230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2"/>
    <n v="0"/>
  </r>
  <r>
    <x v="607"/>
    <x v="635"/>
    <x v="6"/>
    <s v="IMITAS"/>
    <x v="0"/>
    <n v="150000"/>
    <n v="1"/>
    <s v="ATFS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2"/>
    <n v="0"/>
  </r>
  <r>
    <x v="754"/>
    <x v="801"/>
    <x v="3"/>
    <s v="BAUDMU"/>
    <x v="0"/>
    <n v="25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2"/>
    <x v="2"/>
    <n v="3"/>
  </r>
  <r>
    <x v="452"/>
    <x v="449"/>
    <x v="3"/>
    <s v="BAUDMU"/>
    <x v="1"/>
    <n v="900"/>
    <n v="10"/>
    <s v="GSM"/>
    <s v=""/>
    <n v="1"/>
    <n v="1"/>
    <n v="7"/>
    <n v="4"/>
    <n v="3"/>
    <n v="4"/>
    <n v="8"/>
    <n v="7"/>
    <n v="6"/>
    <n v="5"/>
    <n v="7"/>
    <n v="5"/>
    <n v="10"/>
    <n v="4"/>
    <n v="10"/>
    <n v="11"/>
    <n v="7"/>
    <n v="7"/>
    <n v="12"/>
    <n v="15"/>
    <n v="13"/>
    <n v="11"/>
    <n v="12"/>
    <n v="10"/>
    <n v="15"/>
    <n v="14"/>
    <n v="11"/>
    <n v="15"/>
    <n v="10"/>
    <n v="50"/>
    <x v="2"/>
    <n v="29"/>
  </r>
  <r>
    <x v="453"/>
    <x v="450"/>
    <x v="3"/>
    <s v="BAUDMU"/>
    <x v="2"/>
    <n v="900"/>
    <n v="10"/>
    <s v="AAR"/>
    <s v=""/>
    <n v="1"/>
    <n v="1"/>
    <n v="0"/>
    <n v="0"/>
    <n v="0"/>
    <n v="0"/>
    <n v="0"/>
    <n v="0"/>
    <n v="1"/>
    <n v="0"/>
    <n v="0"/>
    <n v="0"/>
    <n v="2"/>
    <n v="2"/>
    <n v="2"/>
    <n v="0"/>
    <n v="0"/>
    <n v="0"/>
    <n v="0"/>
    <n v="0"/>
    <n v="1"/>
    <n v="1"/>
    <n v="0"/>
    <n v="0"/>
    <n v="2"/>
    <n v="4"/>
    <n v="2"/>
    <n v="4"/>
    <n v="2"/>
    <n v="4"/>
    <x v="2"/>
    <n v="0"/>
  </r>
  <r>
    <x v="454"/>
    <x v="451"/>
    <x v="3"/>
    <s v="BAUDMU"/>
    <x v="3"/>
    <n v="900"/>
    <n v="10"/>
    <s v="MNCBD"/>
    <s v=""/>
    <n v="1"/>
    <n v="1"/>
    <n v="5"/>
    <n v="2"/>
    <n v="2"/>
    <n v="0"/>
    <n v="1"/>
    <n v="6"/>
    <n v="0"/>
    <n v="1"/>
    <n v="1"/>
    <n v="0"/>
    <n v="2"/>
    <n v="0"/>
    <n v="6"/>
    <n v="7"/>
    <n v="4"/>
    <n v="2"/>
    <n v="1"/>
    <n v="7"/>
    <n v="6"/>
    <n v="1"/>
    <n v="2"/>
    <n v="1"/>
    <n v="2"/>
    <n v="2"/>
    <n v="5"/>
    <n v="7"/>
    <n v="6"/>
    <n v="26"/>
    <x v="2"/>
    <n v="53"/>
  </r>
  <r>
    <x v="755"/>
    <x v="802"/>
    <x v="6"/>
    <s v="IMITAS"/>
    <x v="0"/>
    <n v="150000"/>
    <n v="1"/>
    <s v=""/>
    <s v=""/>
    <n v="1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x v="2"/>
    <n v="2"/>
  </r>
  <r>
    <x v="455"/>
    <x v="452"/>
    <x v="13"/>
    <s v="IMITAS"/>
    <x v="1"/>
    <n v="250"/>
    <n v="10"/>
    <s v="JKS"/>
    <s v=""/>
    <n v="1"/>
    <n v="2"/>
    <n v="32"/>
    <n v="50"/>
    <n v="47"/>
    <n v="58"/>
    <n v="47"/>
    <n v="46"/>
    <n v="44"/>
    <n v="43"/>
    <n v="40"/>
    <n v="35"/>
    <n v="34"/>
    <n v="25"/>
    <n v="58"/>
    <n v="82"/>
    <n v="97"/>
    <n v="105"/>
    <n v="105"/>
    <n v="93"/>
    <n v="90"/>
    <n v="87"/>
    <n v="83"/>
    <n v="78"/>
    <n v="69"/>
    <n v="59"/>
    <n v="57"/>
    <n v="105"/>
    <n v="58"/>
    <n v="105"/>
    <x v="2"/>
    <n v="46"/>
  </r>
  <r>
    <x v="756"/>
    <x v="803"/>
    <x v="9"/>
    <s v="IMITAS"/>
    <x v="0"/>
    <n v="4500"/>
    <n v="1"/>
    <s v="GSM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2"/>
    <x v="2"/>
    <n v="2"/>
  </r>
  <r>
    <x v="456"/>
    <x v="453"/>
    <x v="6"/>
    <s v="IMITAS"/>
    <x v="0"/>
    <n v="195000"/>
    <n v="1"/>
    <s v="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2"/>
    <n v="1"/>
  </r>
  <r>
    <x v="461"/>
    <x v="458"/>
    <x v="3"/>
    <s v="IMITAS"/>
    <x v="0"/>
    <n v="42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2"/>
    <n v="2"/>
  </r>
  <r>
    <x v="757"/>
    <x v="804"/>
    <x v="0"/>
    <s v="IMITAS"/>
    <x v="0"/>
    <n v="200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0"/>
    <n v="0"/>
    <x v="2"/>
    <n v="0"/>
  </r>
  <r>
    <x v="466"/>
    <x v="463"/>
    <x v="6"/>
    <s v="IMITAS"/>
    <x v="0"/>
    <n v="1500"/>
    <n v="1"/>
    <s v="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2"/>
    <x v="2"/>
    <n v="2"/>
  </r>
  <r>
    <x v="467"/>
    <x v="464"/>
    <x v="6"/>
    <s v="IMITAS"/>
    <x v="0"/>
    <n v="5000"/>
    <n v="1"/>
    <s v="NPM"/>
    <s v=""/>
    <s v="1"/>
    <n v="1"/>
    <n v="0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2"/>
    <n v="0"/>
    <n v="0"/>
    <n v="0"/>
    <n v="0"/>
    <n v="0"/>
    <n v="2"/>
    <n v="2"/>
    <n v="2"/>
    <x v="2"/>
    <n v="1"/>
  </r>
  <r>
    <x v="758"/>
    <x v="805"/>
    <x v="0"/>
    <s v="IMITAS"/>
    <x v="0"/>
    <n v="83000"/>
    <n v="1"/>
    <s v="BLJ"/>
    <s v=""/>
    <s v="1"/>
    <n v="1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  <n v="0"/>
    <n v="1"/>
    <n v="0"/>
    <n v="0"/>
    <x v="2"/>
    <n v="0"/>
  </r>
  <r>
    <x v="759"/>
    <x v="806"/>
    <x v="0"/>
    <s v="IMITAS"/>
    <x v="0"/>
    <n v="7500"/>
    <n v="1"/>
    <s v="STRELC"/>
    <s v=""/>
    <s v="1"/>
    <n v="1"/>
    <n v="0"/>
    <n v="3"/>
    <n v="0"/>
    <n v="1"/>
    <n v="0"/>
    <n v="0"/>
    <n v="0"/>
    <n v="0"/>
    <n v="0"/>
    <n v="0"/>
    <n v="0"/>
    <n v="0"/>
    <n v="3"/>
    <n v="3"/>
    <n v="3"/>
    <n v="1"/>
    <n v="1"/>
    <n v="0"/>
    <n v="0"/>
    <n v="0"/>
    <n v="0"/>
    <n v="0"/>
    <n v="0"/>
    <n v="0"/>
    <n v="0"/>
    <n v="3"/>
    <n v="0"/>
    <n v="0"/>
    <x v="2"/>
    <n v="0"/>
  </r>
  <r>
    <x v="469"/>
    <x v="466"/>
    <x v="6"/>
    <s v="BAUDMU"/>
    <x v="0"/>
    <n v="2500"/>
    <n v="10"/>
    <s v="AAR"/>
    <s v=""/>
    <n v="1"/>
    <n v="1"/>
    <n v="0"/>
    <n v="0"/>
    <n v="2"/>
    <n v="8"/>
    <n v="0"/>
    <n v="0"/>
    <n v="0"/>
    <n v="0"/>
    <n v="0"/>
    <n v="0"/>
    <n v="0"/>
    <n v="0"/>
    <n v="8"/>
    <n v="0"/>
    <n v="2"/>
    <n v="10"/>
    <n v="8"/>
    <n v="0"/>
    <n v="0"/>
    <n v="0"/>
    <n v="0"/>
    <n v="0"/>
    <n v="0"/>
    <n v="0"/>
    <n v="0"/>
    <n v="10"/>
    <n v="8"/>
    <n v="10"/>
    <x v="2"/>
    <n v="12"/>
  </r>
  <r>
    <x v="472"/>
    <x v="469"/>
    <x v="6"/>
    <s v="IMITAS"/>
    <x v="3"/>
    <n v="8000"/>
    <n v="1"/>
    <s v="GSM"/>
    <s v=""/>
    <n v="1"/>
    <n v="1"/>
    <n v="0"/>
    <n v="1"/>
    <n v="0"/>
    <n v="1"/>
    <n v="1"/>
    <n v="0"/>
    <n v="1"/>
    <n v="1"/>
    <n v="0"/>
    <n v="1"/>
    <n v="0"/>
    <n v="2"/>
    <n v="2"/>
    <n v="1"/>
    <n v="1"/>
    <n v="1"/>
    <n v="2"/>
    <n v="1"/>
    <n v="1"/>
    <n v="2"/>
    <n v="1"/>
    <n v="2"/>
    <n v="1"/>
    <n v="2"/>
    <n v="2"/>
    <n v="2"/>
    <n v="2"/>
    <n v="2"/>
    <x v="2"/>
    <n v="2"/>
  </r>
  <r>
    <x v="473"/>
    <x v="470"/>
    <x v="6"/>
    <s v="IMITAS"/>
    <x v="0"/>
    <n v="175"/>
    <n v="1"/>
    <s v="MTM"/>
    <s v=""/>
    <s v="1"/>
    <n v="30"/>
    <n v="0"/>
    <n v="0"/>
    <n v="3"/>
    <n v="0"/>
    <n v="0"/>
    <n v="0"/>
    <n v="0"/>
    <n v="2"/>
    <n v="0"/>
    <n v="0"/>
    <n v="0"/>
    <n v="3"/>
    <n v="3"/>
    <n v="0"/>
    <n v="3"/>
    <n v="3"/>
    <n v="0"/>
    <n v="0"/>
    <n v="0"/>
    <n v="2"/>
    <n v="2"/>
    <n v="2"/>
    <n v="0"/>
    <n v="3"/>
    <n v="3"/>
    <n v="3"/>
    <n v="3"/>
    <n v="3"/>
    <x v="2"/>
    <n v="33"/>
  </r>
  <r>
    <x v="474"/>
    <x v="471"/>
    <x v="13"/>
    <s v="IMITAS"/>
    <x v="3"/>
    <n v="7500"/>
    <n v="1"/>
    <s v="GSM"/>
    <s v=""/>
    <n v="1"/>
    <n v="1"/>
    <n v="0"/>
    <n v="1"/>
    <n v="2"/>
    <n v="1"/>
    <n v="0"/>
    <n v="0"/>
    <n v="1"/>
    <n v="1"/>
    <n v="0"/>
    <n v="2"/>
    <n v="1"/>
    <n v="2"/>
    <n v="2"/>
    <n v="1"/>
    <n v="3"/>
    <n v="3"/>
    <n v="1"/>
    <n v="0"/>
    <n v="1"/>
    <n v="2"/>
    <n v="1"/>
    <n v="3"/>
    <n v="3"/>
    <n v="3"/>
    <n v="2"/>
    <n v="3"/>
    <n v="2"/>
    <n v="3"/>
    <x v="2"/>
    <n v="0"/>
  </r>
  <r>
    <x v="475"/>
    <x v="472"/>
    <x v="13"/>
    <s v="IMITAS"/>
    <x v="3"/>
    <n v="3000"/>
    <n v="1"/>
    <s v="GSM"/>
    <s v=""/>
    <n v="1"/>
    <n v="1"/>
    <n v="1"/>
    <n v="0"/>
    <n v="1"/>
    <n v="0"/>
    <n v="2"/>
    <n v="0"/>
    <n v="2"/>
    <n v="1"/>
    <n v="2"/>
    <n v="2"/>
    <n v="1"/>
    <n v="3"/>
    <n v="3"/>
    <n v="1"/>
    <n v="1"/>
    <n v="1"/>
    <n v="2"/>
    <n v="2"/>
    <n v="2"/>
    <n v="3"/>
    <n v="3"/>
    <n v="3"/>
    <n v="3"/>
    <n v="4"/>
    <n v="4"/>
    <n v="4"/>
    <n v="3"/>
    <n v="4"/>
    <x v="2"/>
    <n v="2"/>
  </r>
  <r>
    <x v="476"/>
    <x v="473"/>
    <x v="6"/>
    <s v="IMITAS"/>
    <x v="0"/>
    <n v="195000"/>
    <n v="1"/>
    <s v="ATFS"/>
    <s v=""/>
    <s v="1"/>
    <n v="1"/>
    <n v="0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1"/>
    <n v="1"/>
    <x v="2"/>
    <n v="2"/>
  </r>
  <r>
    <x v="760"/>
    <x v="807"/>
    <x v="0"/>
    <s v="IMITAS"/>
    <x v="0"/>
    <n v="142000"/>
    <n v="1"/>
    <s v="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0"/>
    <n v="0"/>
    <x v="2"/>
    <n v="0"/>
  </r>
  <r>
    <x v="761"/>
    <x v="808"/>
    <x v="6"/>
    <s v="IMITAS"/>
    <x v="0"/>
    <n v="85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477"/>
    <x v="474"/>
    <x v="6"/>
    <s v="IMITAS"/>
    <x v="0"/>
    <n v="220000"/>
    <n v="1"/>
    <s v="ATFS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2"/>
    <n v="0"/>
  </r>
  <r>
    <x v="478"/>
    <x v="475"/>
    <x v="6"/>
    <s v="IMITAS"/>
    <x v="0"/>
    <n v="115500"/>
    <n v="1"/>
    <s v=""/>
    <s v=""/>
    <n v="1"/>
    <n v="1"/>
    <n v="0"/>
    <n v="1"/>
    <n v="1"/>
    <n v="0"/>
    <n v="0"/>
    <n v="0"/>
    <n v="0"/>
    <n v="1"/>
    <n v="0"/>
    <n v="0"/>
    <n v="0"/>
    <n v="0"/>
    <n v="1"/>
    <n v="1"/>
    <n v="2"/>
    <n v="1"/>
    <n v="0"/>
    <n v="0"/>
    <n v="0"/>
    <n v="1"/>
    <n v="1"/>
    <n v="1"/>
    <n v="0"/>
    <n v="0"/>
    <n v="0"/>
    <n v="2"/>
    <n v="1"/>
    <n v="2"/>
    <x v="2"/>
    <n v="2"/>
  </r>
  <r>
    <x v="479"/>
    <x v="809"/>
    <x v="6"/>
    <s v="IMITAS"/>
    <x v="3"/>
    <n v="130000"/>
    <n v="1"/>
    <s v="ATFS"/>
    <s v=""/>
    <s v="1"/>
    <n v="1"/>
    <n v="0"/>
    <n v="0"/>
    <n v="0"/>
    <n v="1"/>
    <n v="0"/>
    <n v="0"/>
    <n v="1"/>
    <n v="1"/>
    <n v="5"/>
    <n v="0"/>
    <n v="2"/>
    <n v="1"/>
    <n v="5"/>
    <n v="0"/>
    <n v="0"/>
    <n v="1"/>
    <n v="1"/>
    <n v="0"/>
    <n v="1"/>
    <n v="2"/>
    <n v="6"/>
    <n v="1"/>
    <n v="2"/>
    <n v="3"/>
    <n v="1"/>
    <n v="6"/>
    <n v="5"/>
    <n v="6"/>
    <x v="2"/>
    <n v="4"/>
  </r>
  <r>
    <x v="762"/>
    <x v="810"/>
    <x v="7"/>
    <s v="IMITAS"/>
    <x v="0"/>
    <n v="193500"/>
    <n v="1"/>
    <s v=""/>
    <s v=""/>
    <n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1"/>
    <n v="1"/>
    <x v="2"/>
    <n v="0"/>
  </r>
  <r>
    <x v="763"/>
    <x v="811"/>
    <x v="6"/>
    <s v="IMITAS"/>
    <x v="0"/>
    <n v="135000"/>
    <n v="1"/>
    <s v=""/>
    <s v=""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n v="1"/>
    <x v="2"/>
    <n v="1"/>
  </r>
  <r>
    <x v="764"/>
    <x v="812"/>
    <x v="7"/>
    <s v="IMITAS"/>
    <x v="0"/>
    <n v="34500"/>
    <n v="1"/>
    <s v=""/>
    <s v=""/>
    <n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1"/>
    <n v="1"/>
    <x v="2"/>
    <n v="0"/>
  </r>
  <r>
    <x v="765"/>
    <x v="813"/>
    <x v="0"/>
    <s v="IMITAS"/>
    <x v="0"/>
    <n v="500"/>
    <n v="1"/>
    <s v="HKJ"/>
    <s v="GSM"/>
    <s v="1"/>
    <n v="1"/>
    <n v="0"/>
    <n v="0"/>
    <n v="0"/>
    <n v="1"/>
    <n v="0"/>
    <n v="0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1"/>
    <n v="0"/>
    <n v="0"/>
    <x v="2"/>
    <n v="0"/>
  </r>
  <r>
    <x v="485"/>
    <x v="641"/>
    <x v="3"/>
    <s v="IMITAS"/>
    <x v="0"/>
    <n v="6000"/>
    <n v="1"/>
    <s v=""/>
    <s v=""/>
    <n v="1"/>
    <n v="1"/>
    <n v="0"/>
    <n v="0"/>
    <n v="0"/>
    <n v="0"/>
    <n v="1"/>
    <n v="0"/>
    <n v="0"/>
    <n v="0"/>
    <n v="0"/>
    <n v="1"/>
    <n v="0"/>
    <n v="0"/>
    <n v="1"/>
    <n v="0"/>
    <n v="0"/>
    <n v="0"/>
    <n v="1"/>
    <n v="1"/>
    <n v="0"/>
    <n v="0"/>
    <n v="0"/>
    <n v="1"/>
    <n v="1"/>
    <n v="0"/>
    <n v="0"/>
    <n v="1"/>
    <n v="1"/>
    <n v="2"/>
    <x v="2"/>
    <n v="2"/>
  </r>
  <r>
    <x v="486"/>
    <x v="483"/>
    <x v="15"/>
    <s v="IMITAS"/>
    <x v="0"/>
    <n v="38000"/>
    <n v="1"/>
    <s v="HKJ"/>
    <s v=""/>
    <n v="1"/>
    <n v="1"/>
    <n v="0"/>
    <n v="0"/>
    <n v="0"/>
    <n v="0"/>
    <n v="1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1"/>
    <n v="1"/>
    <n v="1"/>
    <x v="2"/>
    <n v="1"/>
  </r>
  <r>
    <x v="487"/>
    <x v="484"/>
    <x v="6"/>
    <s v="IMITAS"/>
    <x v="2"/>
    <n v="1000"/>
    <n v="1"/>
    <s v="GSM"/>
    <s v=""/>
    <n v="1"/>
    <n v="1"/>
    <n v="2"/>
    <n v="1"/>
    <n v="0"/>
    <n v="0"/>
    <n v="0"/>
    <n v="1"/>
    <n v="0"/>
    <n v="0"/>
    <n v="0"/>
    <n v="5"/>
    <n v="0"/>
    <n v="3"/>
    <n v="5"/>
    <n v="3"/>
    <n v="1"/>
    <n v="0"/>
    <n v="0"/>
    <n v="1"/>
    <n v="1"/>
    <n v="0"/>
    <n v="0"/>
    <n v="5"/>
    <n v="5"/>
    <n v="3"/>
    <n v="5"/>
    <n v="5"/>
    <n v="5"/>
    <n v="5"/>
    <x v="2"/>
    <n v="5"/>
  </r>
  <r>
    <x v="766"/>
    <x v="814"/>
    <x v="0"/>
    <s v="VARIAS"/>
    <x v="0"/>
    <n v="45000"/>
    <n v="1"/>
    <s v="HRV"/>
    <s v=""/>
    <s v="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1"/>
    <n v="0"/>
    <n v="0"/>
    <x v="2"/>
    <n v="0"/>
  </r>
  <r>
    <x v="488"/>
    <x v="485"/>
    <x v="13"/>
    <s v="IMITAS"/>
    <x v="3"/>
    <n v="9500"/>
    <n v="1"/>
    <s v="GSM"/>
    <s v=""/>
    <n v="1"/>
    <n v="1"/>
    <n v="0"/>
    <n v="1"/>
    <n v="1"/>
    <n v="1"/>
    <n v="0"/>
    <n v="0"/>
    <n v="1"/>
    <n v="1"/>
    <n v="1"/>
    <n v="1"/>
    <n v="1"/>
    <n v="0"/>
    <n v="1"/>
    <n v="1"/>
    <n v="2"/>
    <n v="2"/>
    <n v="1"/>
    <n v="0"/>
    <n v="1"/>
    <n v="2"/>
    <n v="2"/>
    <n v="2"/>
    <n v="2"/>
    <n v="1"/>
    <n v="0"/>
    <n v="2"/>
    <n v="1"/>
    <n v="2"/>
    <x v="2"/>
    <n v="2"/>
  </r>
  <r>
    <x v="491"/>
    <x v="488"/>
    <x v="6"/>
    <s v="AKIGEN"/>
    <x v="0"/>
    <n v="245000"/>
    <n v="1"/>
    <s v="HKJ"/>
    <s v=""/>
    <n v="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1"/>
    <n v="1"/>
    <n v="1"/>
    <x v="2"/>
    <n v="0"/>
  </r>
  <r>
    <x v="613"/>
    <x v="643"/>
    <x v="6"/>
    <s v="AKIGEN"/>
    <x v="0"/>
    <n v="300000"/>
    <n v="1"/>
    <s v="NPM"/>
    <s v=""/>
    <n v="1"/>
    <n v="1"/>
    <n v="0"/>
    <n v="1"/>
    <n v="0"/>
    <n v="0"/>
    <n v="0"/>
    <n v="0"/>
    <n v="0"/>
    <n v="0"/>
    <n v="0"/>
    <n v="0"/>
    <n v="0"/>
    <n v="1"/>
    <n v="1"/>
    <n v="1"/>
    <n v="1"/>
    <n v="0"/>
    <n v="0"/>
    <n v="0"/>
    <n v="0"/>
    <n v="0"/>
    <n v="0"/>
    <n v="0"/>
    <n v="0"/>
    <n v="1"/>
    <n v="1"/>
    <n v="1"/>
    <n v="1"/>
    <n v="1"/>
    <x v="2"/>
    <n v="0"/>
  </r>
  <r>
    <x v="10"/>
    <x v="489"/>
    <x v="3"/>
    <s v="ORISIN"/>
    <x v="0"/>
    <n v="90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2"/>
  </r>
  <r>
    <x v="11"/>
    <x v="11"/>
    <x v="4"/>
    <s v="OLIGEN"/>
    <x v="0"/>
    <n v="42000"/>
    <n v="1"/>
    <s v="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n v="3"/>
    <x v="3"/>
    <n v="7"/>
  </r>
  <r>
    <x v="12"/>
    <x v="12"/>
    <x v="4"/>
    <s v="OLIGEN"/>
    <x v="3"/>
    <n v="16000"/>
    <n v="12"/>
    <s v="NSA"/>
    <s v="NSA"/>
    <s v="96"/>
    <n v="1"/>
    <n v="0"/>
    <n v="0"/>
    <n v="0"/>
    <n v="0"/>
    <n v="0"/>
    <n v="0"/>
    <n v="0"/>
    <n v="0"/>
    <n v="0"/>
    <n v="0"/>
    <n v="10"/>
    <n v="5"/>
    <n v="10"/>
    <n v="0"/>
    <n v="0"/>
    <n v="0"/>
    <n v="0"/>
    <n v="0"/>
    <n v="0"/>
    <n v="0"/>
    <n v="0"/>
    <n v="0"/>
    <n v="10"/>
    <n v="15"/>
    <n v="5"/>
    <n v="15"/>
    <n v="10"/>
    <n v="15"/>
    <x v="3"/>
    <n v="10"/>
  </r>
  <r>
    <x v="13"/>
    <x v="13"/>
    <x v="4"/>
    <s v="OLIGEN"/>
    <x v="3"/>
    <n v="50150"/>
    <n v="24"/>
    <s v="HKJ"/>
    <s v="NSA"/>
    <n v="1"/>
    <n v="1"/>
    <n v="0"/>
    <n v="0"/>
    <n v="0"/>
    <n v="0"/>
    <n v="0"/>
    <n v="0"/>
    <n v="0"/>
    <n v="0"/>
    <n v="0"/>
    <n v="0"/>
    <n v="7"/>
    <n v="6"/>
    <n v="7"/>
    <n v="0"/>
    <n v="0"/>
    <n v="0"/>
    <n v="0"/>
    <n v="0"/>
    <n v="0"/>
    <n v="0"/>
    <n v="0"/>
    <n v="0"/>
    <n v="7"/>
    <n v="13"/>
    <n v="6"/>
    <n v="13"/>
    <n v="7"/>
    <n v="13"/>
    <x v="3"/>
    <n v="6"/>
  </r>
  <r>
    <x v="16"/>
    <x v="16"/>
    <x v="4"/>
    <s v="OLIGEN"/>
    <x v="0"/>
    <n v="59925"/>
    <n v="6"/>
    <s v="HKJ"/>
    <s v="NSA"/>
    <n v="1"/>
    <n v="1"/>
    <n v="0"/>
    <n v="0"/>
    <n v="0"/>
    <n v="0"/>
    <n v="0"/>
    <n v="0"/>
    <n v="0"/>
    <n v="0"/>
    <n v="0"/>
    <n v="1"/>
    <n v="2"/>
    <n v="0"/>
    <n v="2"/>
    <n v="0"/>
    <n v="0"/>
    <n v="0"/>
    <n v="0"/>
    <n v="0"/>
    <n v="0"/>
    <n v="0"/>
    <n v="0"/>
    <n v="1"/>
    <n v="3"/>
    <n v="2"/>
    <n v="0"/>
    <n v="3"/>
    <n v="2"/>
    <n v="3"/>
    <x v="3"/>
    <n v="2"/>
  </r>
  <r>
    <x v="17"/>
    <x v="17"/>
    <x v="0"/>
    <s v="ORISIN"/>
    <x v="3"/>
    <n v="25000"/>
    <n v="12"/>
    <s v="GSM"/>
    <s v="NSA"/>
    <n v="1"/>
    <n v="1"/>
    <n v="0"/>
    <n v="0"/>
    <n v="0"/>
    <n v="0"/>
    <n v="0"/>
    <n v="0"/>
    <n v="0"/>
    <n v="0"/>
    <n v="0"/>
    <n v="1"/>
    <n v="4"/>
    <n v="6"/>
    <n v="6"/>
    <n v="0"/>
    <n v="0"/>
    <n v="0"/>
    <n v="0"/>
    <n v="0"/>
    <n v="0"/>
    <n v="0"/>
    <n v="0"/>
    <n v="1"/>
    <n v="5"/>
    <n v="10"/>
    <n v="6"/>
    <n v="10"/>
    <n v="0"/>
    <n v="0"/>
    <x v="3"/>
    <n v="0"/>
  </r>
  <r>
    <x v="18"/>
    <x v="18"/>
    <x v="5"/>
    <s v="ORISIN"/>
    <x v="0"/>
    <n v="9000"/>
    <n v="1"/>
    <s v="HKJ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3"/>
    <n v="1"/>
  </r>
  <r>
    <x v="19"/>
    <x v="19"/>
    <x v="6"/>
    <s v="ORISIN"/>
    <x v="0"/>
    <n v="12000"/>
    <n v="1"/>
    <s v=""/>
    <s v=""/>
    <n v="1"/>
    <n v="1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3"/>
    <n v="3"/>
    <n v="0"/>
    <n v="3"/>
    <n v="3"/>
    <n v="3"/>
    <x v="3"/>
    <n v="4"/>
  </r>
  <r>
    <x v="26"/>
    <x v="26"/>
    <x v="0"/>
    <s v="ORISIN"/>
    <x v="0"/>
    <n v="13500"/>
    <n v="1"/>
    <s v="SLT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3"/>
    <n v="0"/>
  </r>
  <r>
    <x v="28"/>
    <x v="491"/>
    <x v="8"/>
    <s v="ORISIN"/>
    <x v="0"/>
    <n v="6500"/>
    <n v="1"/>
    <s v="GSM"/>
    <s v="NSA"/>
    <n v="1"/>
    <n v="1"/>
    <n v="0"/>
    <n v="0"/>
    <n v="0"/>
    <n v="0"/>
    <n v="0"/>
    <n v="0"/>
    <n v="0"/>
    <n v="0"/>
    <n v="0"/>
    <n v="0"/>
    <n v="0"/>
    <n v="4"/>
    <n v="4"/>
    <n v="0"/>
    <n v="0"/>
    <n v="0"/>
    <n v="0"/>
    <n v="0"/>
    <n v="0"/>
    <n v="0"/>
    <n v="0"/>
    <n v="0"/>
    <n v="0"/>
    <n v="4"/>
    <n v="4"/>
    <n v="4"/>
    <n v="4"/>
    <n v="4"/>
    <x v="3"/>
    <n v="0"/>
  </r>
  <r>
    <x v="620"/>
    <x v="492"/>
    <x v="0"/>
    <s v="ORISIN"/>
    <x v="0"/>
    <n v="25000"/>
    <n v="1"/>
    <s v="SLT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3"/>
    <n v="0"/>
  </r>
  <r>
    <x v="32"/>
    <x v="32"/>
    <x v="5"/>
    <s v="ORISIN"/>
    <x v="0"/>
    <n v="29000"/>
    <n v="1"/>
    <s v="SLT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35"/>
    <x v="35"/>
    <x v="5"/>
    <s v="ORISIN"/>
    <x v="0"/>
    <n v="55000"/>
    <n v="1"/>
    <s v="SLT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1"/>
  </r>
  <r>
    <x v="625"/>
    <x v="661"/>
    <x v="0"/>
    <s v="ORISIN"/>
    <x v="0"/>
    <n v="126000"/>
    <n v="1"/>
    <s v="FRK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3"/>
    <n v="0"/>
  </r>
  <r>
    <x v="498"/>
    <x v="497"/>
    <x v="0"/>
    <s v="ORISIN"/>
    <x v="0"/>
    <n v="122500"/>
    <n v="1"/>
    <s v="BNGFER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3"/>
    <n v="0"/>
  </r>
  <r>
    <x v="47"/>
    <x v="47"/>
    <x v="9"/>
    <s v="ORISIN"/>
    <x v="0"/>
    <n v="47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1"/>
  </r>
  <r>
    <x v="52"/>
    <x v="52"/>
    <x v="9"/>
    <s v="ORISIN"/>
    <x v="0"/>
    <n v="58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54"/>
    <x v="54"/>
    <x v="8"/>
    <s v="ORISIN"/>
    <x v="0"/>
    <n v="280000"/>
    <n v="1"/>
    <s v="SLT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64"/>
    <x v="64"/>
    <x v="4"/>
    <s v="OLIGEN"/>
    <x v="2"/>
    <n v="43225"/>
    <n v="6"/>
    <s v="HKJ"/>
    <s v=""/>
    <n v="1"/>
    <n v="1"/>
    <n v="0"/>
    <n v="0"/>
    <n v="0"/>
    <n v="0"/>
    <n v="0"/>
    <n v="0"/>
    <n v="0"/>
    <n v="0"/>
    <n v="0"/>
    <n v="0"/>
    <n v="3"/>
    <n v="2"/>
    <n v="3"/>
    <n v="0"/>
    <n v="0"/>
    <n v="0"/>
    <n v="0"/>
    <n v="0"/>
    <n v="0"/>
    <n v="0"/>
    <n v="0"/>
    <n v="0"/>
    <n v="3"/>
    <n v="5"/>
    <n v="2"/>
    <n v="5"/>
    <n v="3"/>
    <n v="5"/>
    <x v="3"/>
    <n v="4"/>
  </r>
  <r>
    <x v="67"/>
    <x v="67"/>
    <x v="10"/>
    <s v="ORISIN"/>
    <x v="0"/>
    <n v="20500"/>
    <n v="1"/>
    <s v="HKJ"/>
    <s v="NSA"/>
    <s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3"/>
    <n v="0"/>
  </r>
  <r>
    <x v="68"/>
    <x v="68"/>
    <x v="10"/>
    <s v="ORISIN"/>
    <x v="0"/>
    <n v="25000"/>
    <n v="1"/>
    <s v="HKJ"/>
    <s v="NSA"/>
    <s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0"/>
  </r>
  <r>
    <x v="72"/>
    <x v="72"/>
    <x v="10"/>
    <s v="ORISIN"/>
    <x v="0"/>
    <n v="460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1"/>
  </r>
  <r>
    <x v="74"/>
    <x v="74"/>
    <x v="10"/>
    <s v="ORISIN"/>
    <x v="0"/>
    <n v="485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76"/>
    <x v="76"/>
    <x v="10"/>
    <s v="ORISIN"/>
    <x v="0"/>
    <n v="255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1"/>
  </r>
  <r>
    <x v="80"/>
    <x v="80"/>
    <x v="10"/>
    <s v="ORISIN"/>
    <x v="0"/>
    <n v="46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1"/>
  </r>
  <r>
    <x v="82"/>
    <x v="82"/>
    <x v="10"/>
    <s v="ORISIN"/>
    <x v="0"/>
    <n v="83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83"/>
    <x v="83"/>
    <x v="10"/>
    <s v="ORISIN"/>
    <x v="0"/>
    <n v="72000"/>
    <n v="1"/>
    <s v="GSM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1"/>
  </r>
  <r>
    <x v="88"/>
    <x v="88"/>
    <x v="10"/>
    <s v="ORISIN"/>
    <x v="0"/>
    <n v="43000"/>
    <n v="1"/>
    <s v="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0"/>
  </r>
  <r>
    <x v="91"/>
    <x v="91"/>
    <x v="10"/>
    <s v="ORISIN"/>
    <x v="0"/>
    <n v="37188"/>
    <n v="1"/>
    <s v="HKJ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92"/>
    <x v="92"/>
    <x v="10"/>
    <s v="ORISIN"/>
    <x v="0"/>
    <n v="38847.5"/>
    <n v="1"/>
    <s v="GS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0"/>
  </r>
  <r>
    <x v="93"/>
    <x v="93"/>
    <x v="10"/>
    <s v="ORISIN"/>
    <x v="0"/>
    <n v="500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3"/>
  </r>
  <r>
    <x v="94"/>
    <x v="514"/>
    <x v="10"/>
    <s v="ORISIN"/>
    <x v="0"/>
    <n v="63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98"/>
    <x v="98"/>
    <x v="0"/>
    <s v="ORISIN"/>
    <x v="0"/>
    <n v="12500"/>
    <n v="1"/>
    <s v="GSM"/>
    <s v="NSA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0"/>
    <n v="0"/>
    <x v="3"/>
    <n v="3"/>
  </r>
  <r>
    <x v="100"/>
    <x v="100"/>
    <x v="10"/>
    <s v="ORISIN"/>
    <x v="0"/>
    <n v="122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1"/>
  </r>
  <r>
    <x v="102"/>
    <x v="102"/>
    <x v="10"/>
    <s v="ORISIN"/>
    <x v="0"/>
    <n v="1510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0"/>
  </r>
  <r>
    <x v="110"/>
    <x v="110"/>
    <x v="10"/>
    <s v="ORISIN"/>
    <x v="0"/>
    <n v="99000"/>
    <n v="1"/>
    <s v="GSM"/>
    <s v="NSA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n v="3"/>
    <x v="3"/>
    <n v="0"/>
  </r>
  <r>
    <x v="114"/>
    <x v="114"/>
    <x v="10"/>
    <s v="ORISIN"/>
    <x v="0"/>
    <n v="100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127"/>
    <x v="127"/>
    <x v="5"/>
    <s v="ORISIN"/>
    <x v="0"/>
    <n v="17000"/>
    <n v="1"/>
    <s v="G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0"/>
  </r>
  <r>
    <x v="128"/>
    <x v="128"/>
    <x v="5"/>
    <s v="ORISIN"/>
    <x v="0"/>
    <n v="16000"/>
    <n v="1"/>
    <s v="SLT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0"/>
  </r>
  <r>
    <x v="146"/>
    <x v="146"/>
    <x v="6"/>
    <s v="AKIGEN"/>
    <x v="0"/>
    <n v="241600"/>
    <n v="1"/>
    <s v="NSA"/>
    <s v="NSA"/>
    <s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1"/>
    <x v="3"/>
    <n v="1"/>
  </r>
  <r>
    <x v="147"/>
    <x v="147"/>
    <x v="6"/>
    <s v="ORISIN"/>
    <x v="0"/>
    <n v="110000"/>
    <n v="1"/>
    <s v="GSM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0"/>
  </r>
  <r>
    <x v="152"/>
    <x v="152"/>
    <x v="6"/>
    <s v="ORISIN"/>
    <x v="0"/>
    <n v="175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3"/>
  </r>
  <r>
    <x v="159"/>
    <x v="159"/>
    <x v="6"/>
    <s v="ORISIN"/>
    <x v="0"/>
    <n v="35000"/>
    <n v="1"/>
    <s v="GSM"/>
    <s v="NSA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0"/>
  </r>
  <r>
    <x v="173"/>
    <x v="173"/>
    <x v="1"/>
    <s v="ORISIN"/>
    <x v="0"/>
    <n v="221250"/>
    <n v="1"/>
    <s v="HKJ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1"/>
  </r>
  <r>
    <x v="176"/>
    <x v="176"/>
    <x v="2"/>
    <s v="ORISIN"/>
    <x v="0"/>
    <n v="465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2"/>
  </r>
  <r>
    <x v="178"/>
    <x v="178"/>
    <x v="1"/>
    <s v="ORISIN"/>
    <x v="0"/>
    <n v="197000"/>
    <n v="1"/>
    <s v="HKJ"/>
    <s v="NSA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1"/>
  </r>
  <r>
    <x v="185"/>
    <x v="185"/>
    <x v="11"/>
    <s v="ORISIN"/>
    <x v="0"/>
    <n v="35000"/>
    <n v="1"/>
    <s v="GSM"/>
    <s v="NSA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191"/>
    <x v="191"/>
    <x v="4"/>
    <s v="OLIGEN"/>
    <x v="0"/>
    <n v="44500"/>
    <n v="1"/>
    <s v="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n v="3"/>
    <x v="3"/>
    <n v="3"/>
  </r>
  <r>
    <x v="767"/>
    <x v="815"/>
    <x v="7"/>
    <s v="ORISIN"/>
    <x v="0"/>
    <n v="33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200"/>
    <x v="200"/>
    <x v="5"/>
    <s v="ORISIN"/>
    <x v="0"/>
    <n v="39600"/>
    <n v="1"/>
    <s v="GSM"/>
    <s v="NSA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0"/>
  </r>
  <r>
    <x v="550"/>
    <x v="560"/>
    <x v="5"/>
    <s v="ORISIN"/>
    <x v="0"/>
    <n v="10000"/>
    <n v="1"/>
    <s v="GSM"/>
    <s v=""/>
    <s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0"/>
  </r>
  <r>
    <x v="246"/>
    <x v="245"/>
    <x v="13"/>
    <s v="IMITAS"/>
    <x v="3"/>
    <n v="4000"/>
    <n v="20"/>
    <s v="ATFS"/>
    <s v=""/>
    <s v="1"/>
    <n v="5"/>
    <n v="0"/>
    <n v="0"/>
    <n v="0"/>
    <n v="0"/>
    <n v="0"/>
    <n v="0"/>
    <n v="0"/>
    <n v="0"/>
    <n v="0"/>
    <n v="0"/>
    <n v="11"/>
    <n v="16"/>
    <n v="16"/>
    <n v="0"/>
    <n v="0"/>
    <n v="0"/>
    <n v="0"/>
    <n v="0"/>
    <n v="0"/>
    <n v="0"/>
    <n v="0"/>
    <n v="0"/>
    <n v="11"/>
    <n v="27"/>
    <n v="16"/>
    <n v="27"/>
    <n v="16"/>
    <n v="27"/>
    <x v="3"/>
    <n v="13"/>
  </r>
  <r>
    <x v="251"/>
    <x v="250"/>
    <x v="4"/>
    <s v="OLIGEN"/>
    <x v="0"/>
    <n v="65860"/>
    <n v="2"/>
    <s v="HKJ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n v="1"/>
    <x v="3"/>
    <n v="1"/>
  </r>
  <r>
    <x v="253"/>
    <x v="252"/>
    <x v="4"/>
    <s v="ORISIN"/>
    <x v="0"/>
    <n v="13000"/>
    <n v="2"/>
    <s v="GSM"/>
    <s v=""/>
    <n v="1"/>
    <n v="1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  <n v="1"/>
    <n v="1"/>
    <n v="1"/>
    <n v="1"/>
    <n v="1"/>
    <n v="1"/>
    <n v="2"/>
    <x v="3"/>
    <n v="3"/>
  </r>
  <r>
    <x v="254"/>
    <x v="253"/>
    <x v="4"/>
    <s v="OLIGEN"/>
    <x v="0"/>
    <n v="18000"/>
    <n v="2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1"/>
  </r>
  <r>
    <x v="261"/>
    <x v="260"/>
    <x v="1"/>
    <s v="ORISIN"/>
    <x v="0"/>
    <n v="31000"/>
    <n v="1"/>
    <s v="GSM"/>
    <s v="NSA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262"/>
    <x v="741"/>
    <x v="1"/>
    <s v="ORISIN"/>
    <x v="0"/>
    <n v="26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270"/>
    <x v="267"/>
    <x v="5"/>
    <s v="ORISIN"/>
    <x v="0"/>
    <n v="24500"/>
    <n v="1"/>
    <s v="SLT"/>
    <s v="NSA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1"/>
  </r>
  <r>
    <x v="272"/>
    <x v="269"/>
    <x v="5"/>
    <s v="ORISIN"/>
    <x v="0"/>
    <n v="12000"/>
    <n v="1"/>
    <s v="GSM"/>
    <s v="NSA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3"/>
    <n v="2"/>
  </r>
  <r>
    <x v="273"/>
    <x v="270"/>
    <x v="5"/>
    <s v="ORISIN"/>
    <x v="0"/>
    <n v="12000"/>
    <n v="1"/>
    <s v="GSM"/>
    <s v="NSA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3"/>
    <n v="6"/>
  </r>
  <r>
    <x v="279"/>
    <x v="276"/>
    <x v="5"/>
    <s v="ORISIN"/>
    <x v="0"/>
    <n v="13000"/>
    <n v="1"/>
    <s v="GSM"/>
    <s v="NSA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2"/>
  </r>
  <r>
    <x v="280"/>
    <x v="277"/>
    <x v="5"/>
    <s v="ORISIN"/>
    <x v="0"/>
    <n v="15000"/>
    <n v="1"/>
    <s v="GSM"/>
    <s v="NSA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n v="4"/>
    <x v="3"/>
    <n v="2"/>
  </r>
  <r>
    <x v="281"/>
    <x v="278"/>
    <x v="5"/>
    <s v="ORISIN"/>
    <x v="0"/>
    <n v="8000"/>
    <n v="1"/>
    <s v="GSM"/>
    <s v="NSA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n v="4"/>
    <x v="3"/>
    <n v="6"/>
  </r>
  <r>
    <x v="283"/>
    <x v="581"/>
    <x v="5"/>
    <s v="ORISIN"/>
    <x v="0"/>
    <n v="9000"/>
    <n v="1"/>
    <s v="SLT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3"/>
    <n v="1"/>
  </r>
  <r>
    <x v="286"/>
    <x v="283"/>
    <x v="5"/>
    <s v="ORISIN"/>
    <x v="0"/>
    <n v="12000"/>
    <n v="1"/>
    <s v="GSM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n v="3"/>
    <x v="3"/>
    <n v="0"/>
  </r>
  <r>
    <x v="297"/>
    <x v="294"/>
    <x v="6"/>
    <s v="ORISIN"/>
    <x v="0"/>
    <n v="35000"/>
    <n v="1"/>
    <s v="GSM"/>
    <s v="NSA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1"/>
  </r>
  <r>
    <x v="298"/>
    <x v="295"/>
    <x v="13"/>
    <s v="ORISIN"/>
    <x v="3"/>
    <n v="2500"/>
    <n v="10"/>
    <s v="GSM"/>
    <s v=""/>
    <n v="1"/>
    <n v="2"/>
    <n v="0"/>
    <n v="0"/>
    <n v="0"/>
    <n v="0"/>
    <n v="0"/>
    <n v="0"/>
    <n v="0"/>
    <n v="0"/>
    <n v="0"/>
    <n v="0"/>
    <n v="12"/>
    <n v="11"/>
    <n v="12"/>
    <n v="0"/>
    <n v="0"/>
    <n v="0"/>
    <n v="0"/>
    <n v="0"/>
    <n v="0"/>
    <n v="0"/>
    <n v="0"/>
    <n v="0"/>
    <n v="12"/>
    <n v="23"/>
    <n v="11"/>
    <n v="23"/>
    <n v="12"/>
    <n v="23"/>
    <x v="3"/>
    <n v="33"/>
  </r>
  <r>
    <x v="300"/>
    <x v="297"/>
    <x v="1"/>
    <s v="ORISIN"/>
    <x v="0"/>
    <n v="24500"/>
    <n v="1"/>
    <s v="GSM"/>
    <s v="NSA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3"/>
    <n v="2"/>
  </r>
  <r>
    <x v="308"/>
    <x v="305"/>
    <x v="3"/>
    <s v="BAUDMU"/>
    <x v="0"/>
    <n v="500"/>
    <n v="10"/>
    <s v="GSM"/>
    <s v=""/>
    <n v="1"/>
    <n v="1"/>
    <n v="0"/>
    <n v="0"/>
    <n v="0"/>
    <n v="0"/>
    <n v="0"/>
    <n v="0"/>
    <n v="0"/>
    <n v="0"/>
    <n v="0"/>
    <n v="4"/>
    <n v="1"/>
    <n v="0"/>
    <n v="4"/>
    <n v="0"/>
    <n v="0"/>
    <n v="0"/>
    <n v="0"/>
    <n v="0"/>
    <n v="0"/>
    <n v="0"/>
    <n v="0"/>
    <n v="4"/>
    <n v="5"/>
    <n v="1"/>
    <n v="0"/>
    <n v="5"/>
    <n v="4"/>
    <n v="5"/>
    <x v="3"/>
    <n v="5"/>
  </r>
  <r>
    <x v="310"/>
    <x v="307"/>
    <x v="3"/>
    <s v="BAUDMU"/>
    <x v="3"/>
    <n v="400"/>
    <n v="10"/>
    <s v="GSM"/>
    <s v=""/>
    <n v="1"/>
    <n v="1"/>
    <n v="0"/>
    <n v="0"/>
    <n v="0"/>
    <n v="0"/>
    <n v="0"/>
    <n v="0"/>
    <n v="0"/>
    <n v="0"/>
    <n v="0"/>
    <n v="0"/>
    <n v="8"/>
    <n v="6"/>
    <n v="8"/>
    <n v="0"/>
    <n v="0"/>
    <n v="0"/>
    <n v="0"/>
    <n v="0"/>
    <n v="0"/>
    <n v="0"/>
    <n v="0"/>
    <n v="0"/>
    <n v="8"/>
    <n v="14"/>
    <n v="6"/>
    <n v="14"/>
    <n v="8"/>
    <n v="44"/>
    <x v="3"/>
    <n v="6"/>
  </r>
  <r>
    <x v="312"/>
    <x v="309"/>
    <x v="3"/>
    <s v="BAUDMU"/>
    <x v="0"/>
    <n v="400"/>
    <n v="10"/>
    <s v="AAR"/>
    <s v="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n v="3"/>
    <x v="3"/>
    <n v="12"/>
  </r>
  <r>
    <x v="315"/>
    <x v="312"/>
    <x v="3"/>
    <s v="BAUDMU"/>
    <x v="0"/>
    <n v="400"/>
    <n v="10"/>
    <s v="GSM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3"/>
  </r>
  <r>
    <x v="321"/>
    <x v="318"/>
    <x v="3"/>
    <s v="BAUDMU"/>
    <x v="2"/>
    <n v="1300"/>
    <n v="2"/>
    <s v="AAR"/>
    <s v=""/>
    <s v="1"/>
    <n v="1"/>
    <n v="0"/>
    <n v="0"/>
    <n v="0"/>
    <n v="0"/>
    <n v="0"/>
    <n v="0"/>
    <n v="0"/>
    <n v="0"/>
    <n v="0"/>
    <n v="0"/>
    <n v="2"/>
    <n v="3"/>
    <n v="3"/>
    <n v="0"/>
    <n v="0"/>
    <n v="0"/>
    <n v="0"/>
    <n v="0"/>
    <n v="0"/>
    <n v="0"/>
    <n v="0"/>
    <n v="0"/>
    <n v="2"/>
    <n v="5"/>
    <n v="3"/>
    <n v="5"/>
    <n v="3"/>
    <n v="5"/>
    <x v="3"/>
    <n v="10"/>
  </r>
  <r>
    <x v="325"/>
    <x v="322"/>
    <x v="6"/>
    <s v="IMITAS"/>
    <x v="0"/>
    <n v="20500"/>
    <n v="1"/>
    <s v="GSM"/>
    <s v=""/>
    <s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2"/>
  </r>
  <r>
    <x v="327"/>
    <x v="324"/>
    <x v="3"/>
    <s v="BAUDMU"/>
    <x v="0"/>
    <n v="900"/>
    <n v="10"/>
    <s v="AAR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13"/>
  </r>
  <r>
    <x v="329"/>
    <x v="326"/>
    <x v="3"/>
    <s v="IMITAS"/>
    <x v="0"/>
    <n v="2599.2123598909402"/>
    <n v="1"/>
    <s v="SLT"/>
    <s v=""/>
    <s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3"/>
    <n v="1"/>
  </r>
  <r>
    <x v="330"/>
    <x v="327"/>
    <x v="3"/>
    <s v="BAUDMU"/>
    <x v="0"/>
    <n v="750"/>
    <n v="10"/>
    <s v="GSM"/>
    <s v=""/>
    <n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n v="3"/>
    <x v="3"/>
    <n v="12"/>
  </r>
  <r>
    <x v="331"/>
    <x v="328"/>
    <x v="3"/>
    <s v="BAUDMU"/>
    <x v="0"/>
    <n v="900"/>
    <n v="10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13"/>
  </r>
  <r>
    <x v="333"/>
    <x v="330"/>
    <x v="3"/>
    <s v="BAUDMU"/>
    <x v="2"/>
    <n v="1000"/>
    <n v="10"/>
    <s v="AAR"/>
    <s v=""/>
    <s v="1"/>
    <n v="1"/>
    <n v="0"/>
    <n v="0"/>
    <n v="0"/>
    <n v="0"/>
    <n v="0"/>
    <n v="0"/>
    <n v="0"/>
    <n v="0"/>
    <n v="0"/>
    <n v="0"/>
    <n v="9"/>
    <n v="6"/>
    <n v="9"/>
    <n v="0"/>
    <n v="0"/>
    <n v="0"/>
    <n v="0"/>
    <n v="0"/>
    <n v="0"/>
    <n v="0"/>
    <n v="0"/>
    <n v="0"/>
    <n v="9"/>
    <n v="15"/>
    <n v="6"/>
    <n v="15"/>
    <n v="9"/>
    <n v="48"/>
    <x v="3"/>
    <n v="5"/>
  </r>
  <r>
    <x v="768"/>
    <x v="816"/>
    <x v="0"/>
    <s v="IMITAS"/>
    <x v="0"/>
    <n v="27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3"/>
    <n v="0"/>
  </r>
  <r>
    <x v="341"/>
    <x v="338"/>
    <x v="6"/>
    <s v="IMITAS"/>
    <x v="0"/>
    <n v="750"/>
    <n v="1"/>
    <s v="GSM"/>
    <s v="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n v="4"/>
    <x v="3"/>
    <n v="6"/>
  </r>
  <r>
    <x v="342"/>
    <x v="339"/>
    <x v="4"/>
    <s v="IMITAS"/>
    <x v="0"/>
    <n v="5200"/>
    <n v="1"/>
    <s v="IDM"/>
    <s v=""/>
    <s v="1"/>
    <n v="5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3"/>
  </r>
  <r>
    <x v="345"/>
    <x v="342"/>
    <x v="3"/>
    <s v="BAUDMU"/>
    <x v="0"/>
    <n v="2000"/>
    <n v="1"/>
    <s v="BLJ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3"/>
    <n v="1"/>
  </r>
  <r>
    <x v="353"/>
    <x v="350"/>
    <x v="13"/>
    <s v="IMITAS"/>
    <x v="0"/>
    <n v="8000"/>
    <n v="1"/>
    <s v="FC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3"/>
    <n v="2"/>
  </r>
  <r>
    <x v="360"/>
    <x v="357"/>
    <x v="4"/>
    <s v="OLIGEN"/>
    <x v="0"/>
    <n v="37500"/>
    <n v="3"/>
    <s v="HKJ"/>
    <s v=""/>
    <n v="1"/>
    <n v="1"/>
    <n v="0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1"/>
    <n v="3"/>
    <n v="2"/>
    <n v="3"/>
    <n v="2"/>
    <n v="3"/>
    <x v="3"/>
    <n v="1"/>
  </r>
  <r>
    <x v="365"/>
    <x v="362"/>
    <x v="9"/>
    <s v="IMITAS"/>
    <x v="0"/>
    <n v="17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370"/>
    <x v="367"/>
    <x v="4"/>
    <s v="IMITAS"/>
    <x v="0"/>
    <n v="9500"/>
    <n v="1"/>
    <s v="HKJ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0"/>
  </r>
  <r>
    <x v="371"/>
    <x v="368"/>
    <x v="4"/>
    <s v="IMITAS"/>
    <x v="0"/>
    <n v="5500"/>
    <n v="1"/>
    <s v="HKJ"/>
    <s v=""/>
    <n v="1"/>
    <n v="1"/>
    <n v="0"/>
    <n v="0"/>
    <n v="0"/>
    <n v="0"/>
    <n v="0"/>
    <n v="0"/>
    <n v="0"/>
    <n v="0"/>
    <n v="0"/>
    <n v="0"/>
    <n v="2"/>
    <n v="1"/>
    <n v="2"/>
    <n v="0"/>
    <n v="0"/>
    <n v="0"/>
    <n v="0"/>
    <n v="0"/>
    <n v="0"/>
    <n v="0"/>
    <n v="0"/>
    <n v="0"/>
    <n v="2"/>
    <n v="3"/>
    <n v="1"/>
    <n v="3"/>
    <n v="2"/>
    <n v="3"/>
    <x v="3"/>
    <n v="2"/>
  </r>
  <r>
    <x v="376"/>
    <x v="373"/>
    <x v="3"/>
    <s v="BAUDMU"/>
    <x v="0"/>
    <n v="400"/>
    <n v="10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3"/>
    <n v="9"/>
  </r>
  <r>
    <x v="383"/>
    <x v="777"/>
    <x v="2"/>
    <s v="IMITAS"/>
    <x v="0"/>
    <n v="12500"/>
    <n v="1"/>
    <s v="HKJ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0"/>
  </r>
  <r>
    <x v="385"/>
    <x v="382"/>
    <x v="5"/>
    <s v="IMITAS"/>
    <x v="0"/>
    <n v="1500"/>
    <n v="1"/>
    <s v="GSM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8"/>
    <x v="3"/>
    <n v="2"/>
  </r>
  <r>
    <x v="386"/>
    <x v="383"/>
    <x v="5"/>
    <s v="IMITAS"/>
    <x v="0"/>
    <n v="2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4"/>
    <x v="3"/>
    <n v="2"/>
  </r>
  <r>
    <x v="388"/>
    <x v="385"/>
    <x v="6"/>
    <s v="IMITAS"/>
    <x v="0"/>
    <n v="1000"/>
    <n v="1"/>
    <s v="GSM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0"/>
  </r>
  <r>
    <x v="394"/>
    <x v="391"/>
    <x v="11"/>
    <s v="IMITAS"/>
    <x v="2"/>
    <n v="178"/>
    <n v="1"/>
    <s v="GSM"/>
    <s v=""/>
    <n v="1"/>
    <n v="100"/>
    <n v="0"/>
    <n v="0"/>
    <n v="0"/>
    <n v="0"/>
    <n v="0"/>
    <n v="0"/>
    <n v="0"/>
    <n v="0"/>
    <n v="0"/>
    <n v="20"/>
    <n v="2"/>
    <n v="4"/>
    <n v="20"/>
    <n v="0"/>
    <n v="0"/>
    <n v="0"/>
    <n v="0"/>
    <n v="0"/>
    <n v="0"/>
    <n v="0"/>
    <n v="0"/>
    <n v="20"/>
    <n v="22"/>
    <n v="6"/>
    <n v="4"/>
    <n v="22"/>
    <n v="20"/>
    <n v="22"/>
    <x v="3"/>
    <n v="74"/>
  </r>
  <r>
    <x v="403"/>
    <x v="400"/>
    <x v="13"/>
    <s v="IMITAS"/>
    <x v="3"/>
    <n v="3670"/>
    <n v="1"/>
    <s v=""/>
    <s v=""/>
    <n v="1"/>
    <n v="1"/>
    <n v="0"/>
    <n v="0"/>
    <n v="0"/>
    <n v="0"/>
    <n v="0"/>
    <n v="0"/>
    <n v="0"/>
    <n v="0"/>
    <n v="0"/>
    <n v="0"/>
    <n v="9"/>
    <n v="11"/>
    <n v="11"/>
    <n v="0"/>
    <n v="0"/>
    <n v="0"/>
    <n v="0"/>
    <n v="0"/>
    <n v="0"/>
    <n v="0"/>
    <n v="0"/>
    <n v="0"/>
    <n v="9"/>
    <n v="20"/>
    <n v="11"/>
    <n v="20"/>
    <n v="11"/>
    <n v="20"/>
    <x v="3"/>
    <n v="29"/>
  </r>
  <r>
    <x v="406"/>
    <x v="403"/>
    <x v="6"/>
    <s v="IMITAS"/>
    <x v="0"/>
    <n v="3500"/>
    <n v="1"/>
    <s v="GSM"/>
    <s v=""/>
    <n v="1"/>
    <n v="15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3"/>
    <n v="1"/>
  </r>
  <r>
    <x v="415"/>
    <x v="412"/>
    <x v="13"/>
    <s v="IMITAS"/>
    <x v="0"/>
    <n v="5000"/>
    <n v="1"/>
    <s v="GSM"/>
    <s v=""/>
    <n v="1"/>
    <n v="1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1"/>
    <n v="2"/>
    <n v="1"/>
    <n v="2"/>
    <n v="1"/>
    <n v="2"/>
    <x v="3"/>
    <n v="1"/>
  </r>
  <r>
    <x v="769"/>
    <x v="817"/>
    <x v="6"/>
    <s v="IMITAS"/>
    <x v="0"/>
    <n v="165000"/>
    <n v="1"/>
    <s v="BLJ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425"/>
    <x v="422"/>
    <x v="2"/>
    <s v="IMITAS"/>
    <x v="0"/>
    <n v="27667"/>
    <n v="1"/>
    <s v="HKJ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1"/>
    <x v="3"/>
    <n v="4"/>
  </r>
  <r>
    <x v="431"/>
    <x v="428"/>
    <x v="6"/>
    <s v="IMITAS"/>
    <x v="0"/>
    <n v="19000"/>
    <n v="1"/>
    <s v="SLT"/>
    <s v=""/>
    <n v="1"/>
    <n v="1"/>
    <n v="0"/>
    <n v="0"/>
    <n v="0"/>
    <n v="0"/>
    <n v="0"/>
    <n v="0"/>
    <n v="0"/>
    <n v="0"/>
    <n v="0"/>
    <n v="0"/>
    <n v="1"/>
    <n v="2"/>
    <n v="2"/>
    <n v="0"/>
    <n v="0"/>
    <n v="0"/>
    <n v="0"/>
    <n v="0"/>
    <n v="0"/>
    <n v="0"/>
    <n v="0"/>
    <n v="0"/>
    <n v="1"/>
    <n v="3"/>
    <n v="2"/>
    <n v="3"/>
    <n v="2"/>
    <n v="3"/>
    <x v="3"/>
    <n v="7"/>
  </r>
  <r>
    <x v="433"/>
    <x v="430"/>
    <x v="3"/>
    <s v="BAUDMU"/>
    <x v="0"/>
    <n v="750"/>
    <n v="10"/>
    <s v="AAR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3"/>
    <n v="4"/>
  </r>
  <r>
    <x v="435"/>
    <x v="432"/>
    <x v="3"/>
    <s v="BAUDMU"/>
    <x v="0"/>
    <n v="1500"/>
    <n v="2"/>
    <s v="AAR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3"/>
  </r>
  <r>
    <x v="438"/>
    <x v="435"/>
    <x v="5"/>
    <s v="IMITAS"/>
    <x v="0"/>
    <n v="225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3"/>
    <n v="9"/>
  </r>
  <r>
    <x v="439"/>
    <x v="436"/>
    <x v="13"/>
    <s v="IMITAS"/>
    <x v="3"/>
    <n v="6000"/>
    <n v="1"/>
    <s v=""/>
    <s v=""/>
    <n v="1"/>
    <n v="1"/>
    <n v="0"/>
    <n v="0"/>
    <n v="0"/>
    <n v="0"/>
    <n v="0"/>
    <n v="0"/>
    <n v="0"/>
    <n v="0"/>
    <n v="0"/>
    <n v="0"/>
    <n v="5"/>
    <n v="11"/>
    <n v="11"/>
    <n v="0"/>
    <n v="0"/>
    <n v="0"/>
    <n v="0"/>
    <n v="0"/>
    <n v="0"/>
    <n v="0"/>
    <n v="0"/>
    <n v="0"/>
    <n v="5"/>
    <n v="16"/>
    <n v="11"/>
    <n v="16"/>
    <n v="11"/>
    <n v="16"/>
    <x v="3"/>
    <n v="9"/>
  </r>
  <r>
    <x v="770"/>
    <x v="818"/>
    <x v="7"/>
    <s v="ORISIN"/>
    <x v="0"/>
    <n v="110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771"/>
    <x v="819"/>
    <x v="0"/>
    <s v="IMITAS"/>
    <x v="0"/>
    <n v="815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3"/>
    <n v="0"/>
  </r>
  <r>
    <x v="448"/>
    <x v="445"/>
    <x v="3"/>
    <s v="BAUDMU"/>
    <x v="0"/>
    <n v="100"/>
    <n v="10"/>
    <s v="GSM"/>
    <s v=""/>
    <n v="1"/>
    <n v="1"/>
    <n v="0"/>
    <n v="0"/>
    <n v="0"/>
    <n v="0"/>
    <n v="0"/>
    <n v="0"/>
    <n v="0"/>
    <n v="0"/>
    <n v="0"/>
    <n v="2"/>
    <n v="0"/>
    <n v="2"/>
    <n v="2"/>
    <n v="0"/>
    <n v="0"/>
    <n v="0"/>
    <n v="0"/>
    <n v="0"/>
    <n v="0"/>
    <n v="0"/>
    <n v="0"/>
    <n v="2"/>
    <n v="2"/>
    <n v="2"/>
    <n v="2"/>
    <n v="2"/>
    <n v="2"/>
    <n v="2"/>
    <x v="3"/>
    <n v="6"/>
  </r>
  <r>
    <x v="449"/>
    <x v="446"/>
    <x v="3"/>
    <s v="BAUDMU"/>
    <x v="0"/>
    <n v="100"/>
    <n v="10"/>
    <s v="GSM"/>
    <s v=""/>
    <n v="1"/>
    <n v="1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2"/>
    <n v="2"/>
    <n v="0"/>
    <n v="2"/>
    <n v="2"/>
    <n v="2"/>
    <x v="3"/>
    <n v="3"/>
  </r>
  <r>
    <x v="452"/>
    <x v="449"/>
    <x v="3"/>
    <s v="BAUDMU"/>
    <x v="0"/>
    <n v="900"/>
    <n v="10"/>
    <s v="GSM"/>
    <s v=""/>
    <n v="1"/>
    <n v="1"/>
    <n v="0"/>
    <n v="0"/>
    <n v="0"/>
    <n v="0"/>
    <n v="0"/>
    <n v="0"/>
    <n v="0"/>
    <n v="0"/>
    <n v="0"/>
    <n v="1"/>
    <n v="0"/>
    <n v="2"/>
    <n v="2"/>
    <n v="0"/>
    <n v="0"/>
    <n v="0"/>
    <n v="0"/>
    <n v="0"/>
    <n v="0"/>
    <n v="0"/>
    <n v="0"/>
    <n v="1"/>
    <n v="1"/>
    <n v="2"/>
    <n v="2"/>
    <n v="2"/>
    <n v="2"/>
    <n v="2"/>
    <x v="3"/>
    <n v="17"/>
  </r>
  <r>
    <x v="454"/>
    <x v="451"/>
    <x v="3"/>
    <s v="BAUDMU"/>
    <x v="0"/>
    <n v="900"/>
    <n v="10"/>
    <s v="MNCBD"/>
    <s v=""/>
    <n v="1"/>
    <n v="1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2"/>
    <n v="2"/>
    <n v="2"/>
    <n v="2"/>
    <n v="2"/>
    <x v="3"/>
    <n v="18"/>
  </r>
  <r>
    <x v="455"/>
    <x v="452"/>
    <x v="13"/>
    <s v="IMITAS"/>
    <x v="3"/>
    <n v="217.672413793103"/>
    <n v="10"/>
    <s v="JKS"/>
    <s v=""/>
    <n v="1"/>
    <n v="2"/>
    <n v="0"/>
    <n v="0"/>
    <n v="0"/>
    <n v="0"/>
    <n v="0"/>
    <n v="0"/>
    <n v="0"/>
    <n v="0"/>
    <n v="0"/>
    <n v="0"/>
    <n v="12"/>
    <n v="9"/>
    <n v="12"/>
    <n v="0"/>
    <n v="0"/>
    <n v="0"/>
    <n v="0"/>
    <n v="0"/>
    <n v="0"/>
    <n v="0"/>
    <n v="0"/>
    <n v="0"/>
    <n v="12"/>
    <n v="21"/>
    <n v="9"/>
    <n v="21"/>
    <n v="12"/>
    <n v="21"/>
    <x v="3"/>
    <n v="13"/>
  </r>
  <r>
    <x v="474"/>
    <x v="471"/>
    <x v="13"/>
    <s v="IMITAS"/>
    <x v="0"/>
    <n v="5200"/>
    <n v="1"/>
    <s v="GSM"/>
    <s v=""/>
    <n v="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  <n v="1"/>
    <n v="0"/>
    <n v="0"/>
    <n v="1"/>
    <n v="1"/>
    <n v="2"/>
    <x v="3"/>
    <n v="1"/>
  </r>
  <r>
    <x v="475"/>
    <x v="472"/>
    <x v="13"/>
    <s v="IMITAS"/>
    <x v="0"/>
    <n v="3000"/>
    <n v="1"/>
    <s v="GSM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2"/>
    <x v="3"/>
    <n v="1"/>
  </r>
  <r>
    <x v="479"/>
    <x v="809"/>
    <x v="6"/>
    <s v="IMITAS"/>
    <x v="0"/>
    <n v="130000"/>
    <n v="1"/>
    <s v="ATFS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772"/>
    <x v="820"/>
    <x v="6"/>
    <s v="IMITAS"/>
    <x v="0"/>
    <n v="5000"/>
    <n v="1"/>
    <s v="RDJ"/>
    <s v=""/>
    <s v="1"/>
    <n v="1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3"/>
    <n v="3"/>
    <n v="3"/>
    <n v="3"/>
    <n v="3"/>
    <x v="3"/>
    <n v="21"/>
  </r>
  <r>
    <x v="773"/>
    <x v="821"/>
    <x v="6"/>
    <s v="IMITAS"/>
    <x v="0"/>
    <n v="120000"/>
    <n v="1"/>
    <s v=""/>
    <s v=""/>
    <n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1"/>
    <n v="1"/>
    <x v="3"/>
    <n v="0"/>
  </r>
  <r>
    <x v="774"/>
    <x v="822"/>
    <x v="0"/>
    <s v="IMITAS"/>
    <x v="0"/>
    <n v="45000"/>
    <n v="1"/>
    <s v="GSM"/>
    <s v=""/>
    <s v="1"/>
    <n v="1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1"/>
    <n v="0"/>
    <n v="0"/>
    <x v="3"/>
    <n v="0"/>
  </r>
  <r>
    <x v="485"/>
    <x v="641"/>
    <x v="3"/>
    <s v="IMITAS"/>
    <x v="0"/>
    <n v="15000"/>
    <n v="1"/>
    <s v=""/>
    <s v=""/>
    <n v="1"/>
    <n v="1"/>
    <n v="0"/>
    <n v="0"/>
    <n v="0"/>
    <n v="0"/>
    <n v="0"/>
    <n v="0"/>
    <n v="0"/>
    <n v="0"/>
    <n v="0"/>
    <n v="0"/>
    <n v="2"/>
    <n v="2"/>
    <n v="2"/>
    <n v="0"/>
    <n v="0"/>
    <n v="0"/>
    <n v="0"/>
    <n v="0"/>
    <n v="0"/>
    <n v="0"/>
    <n v="0"/>
    <n v="0"/>
    <n v="2"/>
    <n v="4"/>
    <n v="2"/>
    <n v="4"/>
    <n v="2"/>
    <n v="4"/>
    <x v="3"/>
    <n v="0"/>
  </r>
  <r>
    <x v="487"/>
    <x v="484"/>
    <x v="6"/>
    <s v="IMITAS"/>
    <x v="0"/>
    <n v="750"/>
    <n v="1"/>
    <s v="GSM"/>
    <s v=""/>
    <n v="1"/>
    <n v="1"/>
    <n v="0"/>
    <n v="0"/>
    <n v="0"/>
    <n v="0"/>
    <n v="0"/>
    <n v="0"/>
    <n v="0"/>
    <n v="0"/>
    <n v="0"/>
    <n v="0"/>
    <n v="4"/>
    <n v="0"/>
    <n v="4"/>
    <n v="0"/>
    <n v="0"/>
    <n v="0"/>
    <n v="0"/>
    <n v="0"/>
    <n v="0"/>
    <n v="0"/>
    <n v="0"/>
    <n v="0"/>
    <n v="4"/>
    <n v="4"/>
    <n v="0"/>
    <n v="4"/>
    <n v="4"/>
    <n v="4"/>
    <x v="3"/>
    <n v="3"/>
  </r>
  <r>
    <x v="488"/>
    <x v="485"/>
    <x v="13"/>
    <s v="IMITAS"/>
    <x v="0"/>
    <n v="9500"/>
    <n v="1"/>
    <s v="GSM"/>
    <s v=""/>
    <n v="1"/>
    <n v="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1"/>
    <n v="1"/>
    <n v="2"/>
    <x v="3"/>
    <n v="1"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  <r>
    <x v="775"/>
    <x v="823"/>
    <x v="17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7" indent="0" compact="0" compactData="0" multipleFieldFilters="0">
  <location ref="A3:D495" firstHeaderRow="1" firstDataRow="1" firstDataCol="4" rowPageCount="1" colPageCount="1"/>
  <pivotFields count="45">
    <pivotField axis="axisRow" compact="0" outline="0" showAll="0" defaultSubtotal="0">
      <items count="2800">
        <item x="2"/>
        <item m="1" x="918"/>
        <item x="3"/>
        <item x="5"/>
        <item x="614"/>
        <item m="1" x="780"/>
        <item x="6"/>
        <item m="1" x="2583"/>
        <item x="7"/>
        <item x="8"/>
        <item x="9"/>
        <item m="1" x="1177"/>
        <item x="10"/>
        <item x="616"/>
        <item x="12"/>
        <item x="13"/>
        <item x="14"/>
        <item x="15"/>
        <item x="16"/>
        <item x="17"/>
        <item m="1" x="1400"/>
        <item m="1" x="1629"/>
        <item x="18"/>
        <item m="1" x="1849"/>
        <item x="20"/>
        <item x="21"/>
        <item x="617"/>
        <item m="1" x="2236"/>
        <item x="28"/>
        <item x="620"/>
        <item x="31"/>
        <item m="1" x="1850"/>
        <item x="32"/>
        <item x="34"/>
        <item m="1" x="1474"/>
        <item m="1" x="1361"/>
        <item x="35"/>
        <item m="1" x="1852"/>
        <item m="1" x="1404"/>
        <item m="1" x="1406"/>
        <item m="1" x="1014"/>
        <item x="624"/>
        <item m="1" x="2786"/>
        <item m="1" x="1278"/>
        <item m="1" x="1630"/>
        <item m="1" x="1477"/>
        <item m="1" x="2089"/>
        <item x="625"/>
        <item m="1" x="1478"/>
        <item x="627"/>
        <item m="1" x="2343"/>
        <item m="1" x="2335"/>
        <item x="41"/>
        <item x="631"/>
        <item m="1" x="931"/>
        <item m="1" x="1157"/>
        <item m="1" x="932"/>
        <item m="1" x="1158"/>
        <item m="1" x="2164"/>
        <item m="1" x="2091"/>
        <item m="1" x="2547"/>
        <item x="43"/>
        <item x="500"/>
        <item x="45"/>
        <item m="1" x="2640"/>
        <item m="1" x="2545"/>
        <item x="46"/>
        <item x="47"/>
        <item x="48"/>
        <item m="1" x="2716"/>
        <item x="50"/>
        <item x="51"/>
        <item m="1" x="2340"/>
        <item m="1" x="2783"/>
        <item m="1" x="791"/>
        <item m="1" x="1111"/>
        <item m="1" x="1181"/>
        <item x="637"/>
        <item x="54"/>
        <item x="55"/>
        <item x="56"/>
        <item x="57"/>
        <item x="58"/>
        <item m="1" x="1487"/>
        <item x="642"/>
        <item m="1" x="1366"/>
        <item m="1" x="1368"/>
        <item m="1" x="1026"/>
        <item x="62"/>
        <item x="63"/>
        <item x="64"/>
        <item x="65"/>
        <item m="1" x="2671"/>
        <item m="1" x="2103"/>
        <item x="67"/>
        <item x="68"/>
        <item m="1" x="2298"/>
        <item x="70"/>
        <item x="72"/>
        <item x="73"/>
        <item m="1" x="2097"/>
        <item x="74"/>
        <item m="1" x="1369"/>
        <item x="75"/>
        <item x="76"/>
        <item x="78"/>
        <item x="79"/>
        <item m="1" x="2722"/>
        <item x="509"/>
        <item x="647"/>
        <item x="81"/>
        <item x="82"/>
        <item x="511"/>
        <item x="83"/>
        <item x="85"/>
        <item x="86"/>
        <item x="87"/>
        <item x="91"/>
        <item x="92"/>
        <item x="93"/>
        <item x="94"/>
        <item x="95"/>
        <item x="96"/>
        <item x="97"/>
        <item x="98"/>
        <item m="1" x="1114"/>
        <item m="1" x="2301"/>
        <item m="1" x="1030"/>
        <item x="650"/>
        <item x="100"/>
        <item x="101"/>
        <item x="102"/>
        <item x="103"/>
        <item x="104"/>
        <item x="105"/>
        <item x="108"/>
        <item x="109"/>
        <item x="110"/>
        <item x="112"/>
        <item x="113"/>
        <item x="114"/>
        <item x="115"/>
        <item m="1" x="941"/>
        <item m="1" x="2220"/>
        <item x="516"/>
        <item m="1" x="2199"/>
        <item m="1" x="1929"/>
        <item m="1" x="811"/>
        <item m="1" x="2759"/>
        <item x="656"/>
        <item x="123"/>
        <item x="657"/>
        <item x="124"/>
        <item m="1" x="2543"/>
        <item x="125"/>
        <item x="126"/>
        <item m="1" x="2686"/>
        <item x="517"/>
        <item x="127"/>
        <item x="128"/>
        <item x="129"/>
        <item x="130"/>
        <item m="1" x="2174"/>
        <item x="131"/>
        <item x="132"/>
        <item m="1" x="2549"/>
        <item m="1" x="2625"/>
        <item m="1" x="2162"/>
        <item m="1" x="2397"/>
        <item m="1" x="2404"/>
        <item x="134"/>
        <item m="1" x="2751"/>
        <item x="662"/>
        <item x="663"/>
        <item x="135"/>
        <item m="1" x="1161"/>
        <item x="137"/>
        <item m="1" x="2318"/>
        <item m="1" x="1649"/>
        <item m="1" x="1492"/>
        <item x="139"/>
        <item x="140"/>
        <item x="142"/>
        <item m="1" x="819"/>
        <item m="1" x="1865"/>
        <item x="146"/>
        <item m="1" x="1185"/>
        <item m="1" x="2661"/>
        <item x="147"/>
        <item m="1" x="2425"/>
        <item x="149"/>
        <item m="1" x="2712"/>
        <item m="1" x="826"/>
        <item m="1" x="2216"/>
        <item m="1" x="1420"/>
        <item m="1" x="950"/>
        <item x="152"/>
        <item m="1" x="1494"/>
        <item m="1" x="2345"/>
        <item m="1" x="1037"/>
        <item m="1" x="1833"/>
        <item m="1" x="1725"/>
        <item m="1" x="1654"/>
        <item x="154"/>
        <item x="155"/>
        <item x="524"/>
        <item x="525"/>
        <item x="526"/>
        <item m="1" x="831"/>
        <item x="156"/>
        <item x="157"/>
        <item x="158"/>
        <item x="159"/>
        <item m="1" x="1186"/>
        <item m="1" x="776"/>
        <item m="1" x="2753"/>
        <item x="161"/>
        <item x="162"/>
        <item x="527"/>
        <item x="163"/>
        <item m="1" x="1422"/>
        <item x="164"/>
        <item m="1" x="1655"/>
        <item m="1" x="2700"/>
        <item m="1" x="1868"/>
        <item x="165"/>
        <item m="1" x="2392"/>
        <item x="166"/>
        <item m="1" x="2729"/>
        <item m="1" x="2341"/>
        <item x="172"/>
        <item m="1" x="2373"/>
        <item m="1" x="1869"/>
        <item m="1" x="2369"/>
        <item m="1" x="2689"/>
        <item m="1" x="837"/>
        <item x="173"/>
        <item m="1" x="838"/>
        <item x="174"/>
        <item x="175"/>
        <item x="176"/>
        <item x="178"/>
        <item x="180"/>
        <item x="181"/>
        <item x="182"/>
        <item m="1" x="1295"/>
        <item x="185"/>
        <item x="186"/>
        <item x="531"/>
        <item m="1" x="2267"/>
        <item m="1" x="842"/>
        <item x="534"/>
        <item m="1" x="2565"/>
        <item m="1" x="2691"/>
        <item m="1" x="843"/>
        <item m="1" x="1121"/>
        <item m="1" x="1044"/>
        <item m="1" x="1871"/>
        <item x="691"/>
        <item x="196"/>
        <item x="197"/>
        <item m="1" x="1190"/>
        <item m="1" x="2789"/>
        <item x="198"/>
        <item x="200"/>
        <item m="1" x="847"/>
        <item x="201"/>
        <item x="538"/>
        <item m="1" x="2324"/>
        <item x="541"/>
        <item x="203"/>
        <item x="542"/>
        <item x="206"/>
        <item x="207"/>
        <item x="543"/>
        <item x="209"/>
        <item x="544"/>
        <item x="693"/>
        <item m="1" x="2086"/>
        <item m="1" x="1300"/>
        <item x="211"/>
        <item x="545"/>
        <item x="546"/>
        <item m="1" x="1301"/>
        <item x="549"/>
        <item x="550"/>
        <item x="212"/>
        <item x="213"/>
        <item x="216"/>
        <item m="1" x="959"/>
        <item x="697"/>
        <item m="1" x="1230"/>
        <item x="218"/>
        <item m="1" x="1191"/>
        <item x="219"/>
        <item x="220"/>
        <item x="221"/>
        <item m="1" x="2701"/>
        <item m="1" x="1046"/>
        <item x="552"/>
        <item x="553"/>
        <item x="554"/>
        <item x="224"/>
        <item x="227"/>
        <item m="1" x="962"/>
        <item m="1" x="1778"/>
        <item m="1" x="2172"/>
        <item m="1" x="857"/>
        <item m="1" x="2268"/>
        <item m="1" x="2558"/>
        <item m="1" x="2443"/>
        <item m="1" x="2509"/>
        <item m="1" x="1670"/>
        <item m="1" x="2227"/>
        <item m="1" x="2083"/>
        <item m="1" x="1780"/>
        <item m="1" x="1311"/>
        <item m="1" x="1313"/>
        <item m="1" x="2658"/>
        <item m="1" x="2659"/>
        <item m="1" x="2482"/>
        <item m="1" x="2071"/>
        <item m="1" x="2094"/>
        <item m="1" x="2615"/>
        <item m="1" x="2771"/>
        <item m="1" x="2279"/>
        <item m="1" x="2531"/>
        <item x="701"/>
        <item x="239"/>
        <item m="1" x="2677"/>
        <item x="240"/>
        <item x="241"/>
        <item x="242"/>
        <item x="243"/>
        <item x="244"/>
        <item m="1" x="1884"/>
        <item x="245"/>
        <item m="1" x="971"/>
        <item x="246"/>
        <item x="565"/>
        <item x="248"/>
        <item x="249"/>
        <item x="250"/>
        <item m="1" x="2494"/>
        <item x="251"/>
        <item x="252"/>
        <item x="253"/>
        <item m="1" x="1945"/>
        <item x="254"/>
        <item x="256"/>
        <item x="257"/>
        <item x="259"/>
        <item m="1" x="2394"/>
        <item x="260"/>
        <item x="261"/>
        <item x="264"/>
        <item x="265"/>
        <item x="566"/>
        <item x="267"/>
        <item x="268"/>
        <item x="269"/>
        <item x="270"/>
        <item x="272"/>
        <item x="273"/>
        <item x="274"/>
        <item m="1" x="1885"/>
        <item x="275"/>
        <item x="567"/>
        <item x="279"/>
        <item x="280"/>
        <item m="1" x="2196"/>
        <item x="281"/>
        <item x="282"/>
        <item x="283"/>
        <item x="284"/>
        <item x="285"/>
        <item x="286"/>
        <item x="288"/>
        <item x="569"/>
        <item m="1" x="2637"/>
        <item m="1" x="1321"/>
        <item m="1" x="1428"/>
        <item x="705"/>
        <item x="297"/>
        <item m="1" x="1738"/>
        <item x="298"/>
        <item x="299"/>
        <item m="1" x="864"/>
        <item m="1" x="1841"/>
        <item x="300"/>
        <item m="1" x="2524"/>
        <item x="301"/>
        <item m="1" x="2124"/>
        <item m="1" x="2585"/>
        <item x="711"/>
        <item x="302"/>
        <item x="304"/>
        <item m="1" x="1123"/>
        <item x="306"/>
        <item x="307"/>
        <item x="308"/>
        <item x="309"/>
        <item x="310"/>
        <item x="311"/>
        <item x="312"/>
        <item x="313"/>
        <item m="1" x="976"/>
        <item x="315"/>
        <item x="317"/>
        <item m="1" x="1948"/>
        <item m="1" x="1171"/>
        <item x="319"/>
        <item x="320"/>
        <item x="321"/>
        <item m="1" x="2563"/>
        <item m="1" x="1152"/>
        <item m="1" x="870"/>
        <item m="1" x="1200"/>
        <item x="322"/>
        <item x="323"/>
        <item x="324"/>
        <item m="1" x="1678"/>
        <item x="325"/>
        <item m="1" x="1063"/>
        <item m="1" x="2526"/>
        <item m="1" x="2230"/>
        <item x="327"/>
        <item x="328"/>
        <item x="330"/>
        <item x="717"/>
        <item m="1" x="2367"/>
        <item x="331"/>
        <item x="332"/>
        <item x="333"/>
        <item m="1" x="871"/>
        <item m="1" x="1386"/>
        <item m="1" x="1064"/>
        <item m="1" x="2151"/>
        <item m="1" x="979"/>
        <item m="1" x="1604"/>
        <item m="1" x="2354"/>
        <item m="1" x="1842"/>
        <item m="1" x="1555"/>
        <item m="1" x="2514"/>
        <item x="341"/>
        <item m="1" x="982"/>
        <item m="1" x="1153"/>
        <item x="342"/>
        <item m="1" x="1680"/>
        <item x="723"/>
        <item x="344"/>
        <item m="1" x="1792"/>
        <item m="1" x="2437"/>
        <item x="346"/>
        <item m="1" x="2649"/>
        <item x="347"/>
        <item m="1" x="1793"/>
        <item m="1" x="875"/>
        <item m="1" x="2772"/>
        <item m="1" x="2430"/>
        <item m="1" x="1891"/>
        <item x="353"/>
        <item m="1" x="1436"/>
        <item m="1" x="2221"/>
        <item x="356"/>
        <item m="1" x="2614"/>
        <item m="1" x="2090"/>
        <item x="358"/>
        <item m="1" x="2609"/>
        <item m="1" x="2458"/>
        <item x="360"/>
        <item x="364"/>
        <item x="365"/>
        <item x="366"/>
        <item m="1" x="2770"/>
        <item m="1" x="2018"/>
        <item x="368"/>
        <item x="369"/>
        <item m="1" x="2710"/>
        <item x="370"/>
        <item x="371"/>
        <item m="1" x="1687"/>
        <item x="372"/>
        <item x="373"/>
        <item x="374"/>
        <item x="375"/>
        <item x="376"/>
        <item m="1" x="1131"/>
        <item x="588"/>
        <item m="1" x="1796"/>
        <item x="377"/>
        <item x="590"/>
        <item x="378"/>
        <item m="1" x="2571"/>
        <item x="380"/>
        <item m="1" x="1895"/>
        <item x="382"/>
        <item x="383"/>
        <item x="384"/>
        <item x="385"/>
        <item x="386"/>
        <item x="733"/>
        <item m="1" x="1239"/>
        <item x="591"/>
        <item x="387"/>
        <item x="734"/>
        <item x="735"/>
        <item x="388"/>
        <item m="1" x="2682"/>
        <item x="391"/>
        <item m="1" x="1565"/>
        <item m="1" x="1202"/>
        <item m="1" x="1610"/>
        <item m="1" x="2642"/>
        <item x="394"/>
        <item m="1" x="1898"/>
        <item x="395"/>
        <item x="398"/>
        <item x="594"/>
        <item x="400"/>
        <item m="1" x="1901"/>
        <item m="1" x="1243"/>
        <item x="406"/>
        <item m="1" x="1244"/>
        <item x="407"/>
        <item m="1" x="2594"/>
        <item x="595"/>
        <item x="742"/>
        <item m="1" x="1132"/>
        <item m="1" x="2440"/>
        <item m="1" x="2024"/>
        <item x="410"/>
        <item x="411"/>
        <item m="1" x="2179"/>
        <item x="412"/>
        <item m="1" x="2281"/>
        <item x="598"/>
        <item x="599"/>
        <item m="1" x="2026"/>
        <item x="746"/>
        <item x="415"/>
        <item m="1" x="2339"/>
        <item x="417"/>
        <item m="1" x="2476"/>
        <item x="419"/>
        <item m="1" x="1347"/>
        <item m="1" x="993"/>
        <item x="422"/>
        <item x="769"/>
        <item m="1" x="1843"/>
        <item m="1" x="2643"/>
        <item m="1" x="1566"/>
        <item m="1" x="994"/>
        <item x="425"/>
        <item m="1" x="777"/>
        <item m="1" x="2748"/>
        <item x="428"/>
        <item x="429"/>
        <item x="430"/>
        <item x="431"/>
        <item m="1" x="893"/>
        <item m="1" x="2205"/>
        <item x="433"/>
        <item m="1" x="2310"/>
        <item x="604"/>
        <item x="434"/>
        <item m="1" x="1248"/>
        <item x="435"/>
        <item x="436"/>
        <item m="1" x="2111"/>
        <item m="1" x="2190"/>
        <item x="438"/>
        <item m="1" x="1090"/>
        <item m="1" x="2765"/>
        <item m="1" x="2251"/>
        <item m="1" x="1577"/>
        <item m="1" x="2082"/>
        <item m="1" x="1355"/>
        <item m="1" x="1253"/>
        <item m="1" x="900"/>
        <item m="1" x="1396"/>
        <item m="1" x="1697"/>
        <item m="1" x="1698"/>
        <item x="446"/>
        <item x="447"/>
        <item x="448"/>
        <item x="449"/>
        <item x="607"/>
        <item x="452"/>
        <item x="453"/>
        <item x="454"/>
        <item m="1" x="2436"/>
        <item m="1" x="1529"/>
        <item m="1" x="2638"/>
        <item m="1" x="2118"/>
        <item m="1" x="2708"/>
        <item m="1" x="2211"/>
        <item x="455"/>
        <item m="1" x="2532"/>
        <item m="1" x="1255"/>
        <item m="1" x="910"/>
        <item x="468"/>
        <item x="469"/>
        <item m="1" x="2777"/>
        <item x="472"/>
        <item x="609"/>
        <item x="473"/>
        <item x="474"/>
        <item m="1" x="2646"/>
        <item x="475"/>
        <item m="1" x="2516"/>
        <item x="476"/>
        <item x="477"/>
        <item m="1" x="2595"/>
        <item x="479"/>
        <item x="774"/>
        <item m="1" x="1217"/>
        <item m="1" x="1459"/>
        <item x="483"/>
        <item m="1" x="2788"/>
        <item m="1" x="1920"/>
        <item x="484"/>
        <item m="1" x="2333"/>
        <item m="1" x="2129"/>
        <item x="486"/>
        <item m="1" x="1971"/>
        <item x="487"/>
        <item m="1" x="1108"/>
        <item x="488"/>
        <item m="1" x="2480"/>
        <item m="1" x="2096"/>
        <item x="490"/>
        <item x="612"/>
        <item x="491"/>
        <item x="775"/>
        <item x="615"/>
        <item m="1" x="2157"/>
        <item m="1" x="1358"/>
        <item m="1" x="2382"/>
        <item m="1" x="1485"/>
        <item m="1" x="1486"/>
        <item m="1" x="797"/>
        <item m="1" x="2517"/>
        <item m="1" x="1488"/>
        <item m="1" x="1031"/>
        <item m="1" x="1120"/>
        <item x="215"/>
        <item x="223"/>
        <item m="1" x="2576"/>
        <item m="1" x="2362"/>
        <item m="1" x="2208"/>
        <item m="1" x="1785"/>
        <item m="1" x="2775"/>
        <item x="336"/>
        <item x="381"/>
        <item m="1" x="885"/>
        <item m="1" x="1135"/>
        <item m="1" x="899"/>
        <item m="1" x="906"/>
        <item m="1" x="2569"/>
        <item m="1" x="1985"/>
        <item x="60"/>
        <item m="1" x="2393"/>
        <item m="1" x="2635"/>
        <item m="1" x="1139"/>
        <item m="1" x="2593"/>
        <item m="1" x="1988"/>
        <item m="1" x="828"/>
        <item m="1" x="1990"/>
        <item m="1" x="2674"/>
        <item m="1" x="1296"/>
        <item m="1" x="2349"/>
        <item m="1" x="2231"/>
        <item x="292"/>
        <item m="1" x="1055"/>
        <item m="1" x="1506"/>
        <item m="1" x="1466"/>
        <item m="1" x="1327"/>
        <item x="571"/>
        <item m="1" x="2792"/>
        <item m="1" x="1605"/>
        <item x="362"/>
        <item m="1" x="2639"/>
        <item m="1" x="2270"/>
        <item m="1" x="1797"/>
        <item m="1" x="2487"/>
        <item m="1" x="1342"/>
        <item m="1" x="2739"/>
        <item m="1" x="2256"/>
        <item m="1" x="1750"/>
        <item m="1" x="2733"/>
        <item m="1" x="2608"/>
        <item m="1" x="1915"/>
        <item m="1" x="2629"/>
        <item m="1" x="2282"/>
        <item m="1" x="1790"/>
        <item x="756"/>
        <item m="1" x="1600"/>
        <item m="1" x="1269"/>
        <item m="1" x="2366"/>
        <item m="1" x="2776"/>
        <item m="1" x="2346"/>
        <item m="1" x="2796"/>
        <item m="1" x="2745"/>
        <item m="1" x="2201"/>
        <item m="1" x="902"/>
        <item x="379"/>
        <item m="1" x="2616"/>
        <item m="1" x="2685"/>
        <item m="1" x="2390"/>
        <item m="1" x="2618"/>
        <item m="1" x="1594"/>
        <item x="547"/>
        <item m="1" x="2434"/>
        <item x="548"/>
        <item x="551"/>
        <item m="1" x="1876"/>
        <item x="192"/>
        <item m="1" x="2250"/>
        <item m="1" x="866"/>
        <item m="1" x="2600"/>
        <item m="1" x="2399"/>
        <item m="1" x="1214"/>
        <item m="1" x="2767"/>
        <item m="1" x="2423"/>
        <item m="1" x="787"/>
        <item m="1" x="1586"/>
        <item x="77"/>
        <item x="84"/>
        <item m="1" x="940"/>
        <item x="111"/>
        <item x="687"/>
        <item m="1" x="978"/>
        <item m="1" x="2448"/>
        <item m="1" x="1241"/>
        <item m="1" x="2150"/>
        <item m="1" x="2705"/>
        <item m="1" x="1449"/>
        <item m="1" x="2033"/>
        <item m="1" x="2415"/>
        <item m="1" x="2628"/>
        <item m="1" x="1454"/>
        <item m="1" x="2702"/>
        <item m="1" x="2694"/>
        <item m="1" x="2087"/>
        <item m="1" x="1480"/>
        <item m="1" x="2727"/>
        <item m="1" x="1259"/>
        <item m="1" x="2261"/>
        <item m="1" x="2591"/>
        <item m="1" x="2325"/>
        <item m="1" x="2435"/>
        <item m="1" x="951"/>
        <item m="1" x="1042"/>
        <item x="699"/>
        <item m="1" x="2515"/>
        <item m="1" x="2266"/>
        <item m="1" x="2184"/>
        <item m="1" x="2620"/>
        <item m="1" x="2790"/>
        <item x="613"/>
        <item m="1" x="1068"/>
        <item m="1" x="2451"/>
        <item x="498"/>
        <item m="1" x="1652"/>
        <item x="686"/>
        <item m="1" x="2497"/>
        <item m="1" x="2117"/>
        <item m="1" x="2017"/>
        <item x="426"/>
        <item m="1" x="1089"/>
        <item m="1" x="2513"/>
        <item m="1" x="2420"/>
        <item m="1" x="2055"/>
        <item m="1" x="1848"/>
        <item m="1" x="1401"/>
        <item x="23"/>
        <item m="1" x="1854"/>
        <item m="1" x="2787"/>
        <item x="628"/>
        <item m="1" x="1016"/>
        <item m="1" x="1017"/>
        <item x="632"/>
        <item m="1" x="1409"/>
        <item m="1" x="933"/>
        <item m="1" x="2681"/>
        <item m="1" x="1634"/>
        <item m="1" x="2736"/>
        <item m="1" x="2260"/>
        <item m="1" x="939"/>
        <item m="1" x="2481"/>
        <item m="1" x="808"/>
        <item m="1" x="2794"/>
        <item m="1" x="2408"/>
        <item m="1" x="1770"/>
        <item m="1" x="2320"/>
        <item m="1" x="1227"/>
        <item m="1" x="2384"/>
        <item m="1" x="2380"/>
        <item m="1" x="2240"/>
        <item m="1" x="1195"/>
        <item m="1" x="1163"/>
        <item x="680"/>
        <item m="1" x="2173"/>
        <item x="168"/>
        <item m="1" x="1938"/>
        <item m="1" x="2782"/>
        <item m="1" x="1939"/>
        <item m="1" x="1659"/>
        <item m="1" x="1660"/>
        <item x="195"/>
        <item m="1" x="1542"/>
        <item m="1" x="1045"/>
        <item x="214"/>
        <item m="1" x="960"/>
        <item x="225"/>
        <item x="276"/>
        <item m="1" x="2676"/>
        <item x="293"/>
        <item m="1" x="2484"/>
        <item x="326"/>
        <item m="1" x="2761"/>
        <item m="1" x="2259"/>
        <item x="574"/>
        <item m="1" x="2611"/>
        <item x="577"/>
        <item m="1" x="1469"/>
        <item m="1" x="2730"/>
        <item x="345"/>
        <item m="1" x="2769"/>
        <item m="1" x="2603"/>
        <item m="1" x="2182"/>
        <item m="1" x="2152"/>
        <item m="1" x="2552"/>
        <item m="1" x="1829"/>
        <item x="392"/>
        <item x="396"/>
        <item m="1" x="2683"/>
        <item m="1" x="1341"/>
        <item m="1" x="2272"/>
        <item m="1" x="1345"/>
        <item m="1" x="2187"/>
        <item m="1" x="891"/>
        <item m="1" x="2212"/>
        <item m="1" x="1523"/>
        <item m="1" x="1352"/>
        <item m="1" x="1445"/>
        <item m="1" x="1960"/>
        <item m="1" x="2473"/>
        <item m="1" x="2512"/>
        <item m="1" x="2678"/>
        <item m="1" x="2307"/>
        <item x="450"/>
        <item m="1" x="1967"/>
        <item m="1" x="2734"/>
        <item m="1" x="1819"/>
        <item m="1" x="2302"/>
        <item x="610"/>
        <item m="1" x="2757"/>
        <item m="1" x="2365"/>
        <item m="1" x="2428"/>
        <item m="1" x="2213"/>
        <item m="1" x="2075"/>
        <item m="1" x="2331"/>
        <item m="1" x="2188"/>
        <item x="649"/>
        <item m="1" x="804"/>
        <item m="1" x="2321"/>
        <item m="1" x="1861"/>
        <item x="658"/>
        <item m="1" x="2578"/>
        <item m="1" x="1717"/>
        <item m="1" x="1033"/>
        <item m="1" x="1587"/>
        <item m="1" x="2756"/>
        <item m="1" x="2740"/>
        <item m="1" x="2492"/>
        <item m="1" x="2529"/>
        <item m="1" x="2418"/>
        <item m="1" x="2195"/>
        <item m="1" x="2525"/>
        <item m="1" x="2131"/>
        <item x="167"/>
        <item m="1" x="1188"/>
        <item m="1" x="2348"/>
        <item m="1" x="2421"/>
        <item m="1" x="2375"/>
        <item m="1" x="2223"/>
        <item m="1" x="2617"/>
        <item m="1" x="2679"/>
        <item m="1" x="2181"/>
        <item m="1" x="958"/>
        <item m="1" x="1776"/>
        <item m="1" x="2328"/>
        <item m="1" x="1193"/>
        <item m="1" x="1547"/>
        <item m="1" x="1047"/>
        <item m="1" x="2774"/>
        <item m="1" x="2098"/>
        <item m="1" x="2519"/>
        <item m="1" x="2511"/>
        <item m="1" x="2081"/>
        <item m="1" x="2002"/>
        <item m="1" x="1232"/>
        <item m="1" x="1198"/>
        <item m="1" x="2100"/>
        <item m="1" x="2626"/>
        <item m="1" x="1787"/>
        <item m="1" x="2645"/>
        <item x="359"/>
        <item x="363"/>
        <item x="729"/>
        <item m="1" x="1518"/>
        <item m="1" x="2020"/>
        <item m="1" x="2265"/>
        <item x="736"/>
        <item m="1" x="2200"/>
        <item m="1" x="2234"/>
        <item m="1" x="2413"/>
        <item m="1" x="2773"/>
        <item x="600"/>
        <item m="1" x="2510"/>
        <item m="1" x="2391"/>
        <item m="1" x="2371"/>
        <item m="1" x="1247"/>
        <item x="432"/>
        <item m="1" x="2446"/>
        <item m="1" x="1961"/>
        <item m="1" x="2706"/>
        <item m="1" x="2631"/>
        <item x="456"/>
        <item x="467"/>
        <item m="1" x="2417"/>
        <item m="1" x="2697"/>
        <item m="1" x="2121"/>
        <item m="1" x="2463"/>
        <item x="576"/>
        <item x="586"/>
        <item x="413"/>
        <item m="1" x="2156"/>
        <item m="1" x="2128"/>
        <item m="1" x="2432"/>
        <item m="1" x="1344"/>
        <item m="1" x="2422"/>
        <item m="1" x="2431"/>
        <item m="1" x="2283"/>
        <item x="603"/>
        <item x="482"/>
        <item m="1" x="782"/>
        <item m="1" x="2655"/>
        <item x="442"/>
        <item x="133"/>
        <item m="1" x="1651"/>
        <item m="1" x="2466"/>
        <item m="1" x="2163"/>
        <item m="1" x="2165"/>
        <item m="1" x="2433"/>
        <item m="1" x="2447"/>
        <item m="1" x="2653"/>
        <item x="287"/>
        <item m="1" x="2411"/>
        <item m="1" x="2652"/>
        <item m="1" x="2644"/>
        <item m="1" x="2400"/>
        <item x="4"/>
        <item m="1" x="963"/>
        <item m="1" x="2105"/>
        <item m="1" x="2527"/>
        <item m="1" x="2080"/>
        <item m="1" x="2357"/>
        <item x="26"/>
        <item x="494"/>
        <item m="1" x="785"/>
        <item m="1" x="2122"/>
        <item m="1" x="2479"/>
        <item m="1" x="1994"/>
        <item x="296"/>
        <item m="1" x="1057"/>
        <item m="1" x="2254"/>
        <item m="1" x="2793"/>
        <item m="1" x="2570"/>
        <item m="1" x="2107"/>
        <item m="1" x="2383"/>
        <item m="1" x="1305"/>
        <item m="1" x="1306"/>
        <item m="1" x="2137"/>
        <item m="1" x="2144"/>
        <item m="1" x="2070"/>
        <item m="1" x="2385"/>
        <item m="1" x="2295"/>
        <item m="1" x="2461"/>
        <item m="1" x="2146"/>
        <item m="1" x="1998"/>
        <item m="1" x="2568"/>
        <item m="1" x="2306"/>
        <item m="1" x="2450"/>
        <item m="1" x="2161"/>
        <item m="1" x="1303"/>
        <item x="681"/>
        <item x="724"/>
        <item m="1" x="2377"/>
        <item m="1" x="2304"/>
        <item m="1" x="2496"/>
        <item m="1" x="2454"/>
        <item m="1" x="2246"/>
        <item m="1" x="1176"/>
        <item m="1" x="1009"/>
        <item x="29"/>
        <item x="33"/>
        <item m="1" x="927"/>
        <item m="1" x="1363"/>
        <item m="1" x="1182"/>
        <item m="1" x="2264"/>
        <item m="1" x="816"/>
        <item m="1" x="1226"/>
        <item m="1" x="1491"/>
        <item m="1" x="2499"/>
        <item m="1" x="2704"/>
        <item m="1" x="1189"/>
        <item m="1" x="2316"/>
        <item x="187"/>
        <item m="1" x="841"/>
        <item m="1" x="2641"/>
        <item m="1" x="2746"/>
        <item m="1" x="2737"/>
        <item m="1" x="1509"/>
        <item m="1" x="1505"/>
        <item m="1" x="1886"/>
        <item m="1" x="2351"/>
        <item m="1" x="2358"/>
        <item m="1" x="2193"/>
        <item m="1" x="2079"/>
        <item m="1" x="2095"/>
        <item x="409"/>
        <item x="596"/>
        <item m="1" x="2662"/>
        <item m="1" x="2607"/>
        <item m="1" x="2141"/>
        <item x="608"/>
        <item m="1" x="2363"/>
        <item m="1" x="1535"/>
        <item m="1" x="1178"/>
        <item m="1" x="1977"/>
        <item m="1" x="1635"/>
        <item m="1" x="2647"/>
        <item m="1" x="2597"/>
        <item x="88"/>
        <item m="1" x="2078"/>
        <item m="1" x="817"/>
        <item x="522"/>
        <item m="1" x="2719"/>
        <item x="183"/>
        <item x="690"/>
        <item m="1" x="2327"/>
        <item m="1" x="2242"/>
        <item x="305"/>
        <item x="402"/>
        <item x="408"/>
        <item m="1" x="2651"/>
        <item m="1" x="2145"/>
        <item m="1" x="2470"/>
        <item m="1" x="2297"/>
        <item x="445"/>
        <item m="1" x="2663"/>
        <item m="1" x="1399"/>
        <item m="1" x="2085"/>
        <item m="1" x="2106"/>
        <item m="1" x="2294"/>
        <item m="1" x="2598"/>
        <item m="1" x="2202"/>
        <item m="1" x="1018"/>
        <item m="1" x="2544"/>
        <item m="1" x="2495"/>
        <item m="1" x="2299"/>
        <item m="1" x="2361"/>
        <item m="1" x="2192"/>
        <item m="1" x="2003"/>
        <item m="1" x="2312"/>
        <item m="1" x="1613"/>
        <item m="1" x="1969"/>
        <item m="1" x="2258"/>
        <item m="1" x="2372"/>
        <item x="485"/>
        <item x="0"/>
        <item x="19"/>
        <item m="1" x="921"/>
        <item m="1" x="925"/>
        <item m="1" x="1360"/>
        <item m="1" x="1362"/>
        <item m="1" x="2573"/>
        <item m="1" x="2249"/>
        <item m="1" x="2112"/>
        <item m="1" x="2693"/>
        <item x="361"/>
        <item m="1" x="2169"/>
        <item m="1" x="2338"/>
        <item m="1" x="1254"/>
        <item x="470"/>
        <item m="1" x="2189"/>
        <item m="1" x="2732"/>
        <item x="184"/>
        <item m="1" x="2648"/>
        <item m="1" x="2322"/>
        <item m="1" x="2726"/>
        <item x="480"/>
        <item m="1" x="2136"/>
        <item m="1" x="2477"/>
        <item m="1" x="1011"/>
        <item m="1" x="2766"/>
        <item m="1" x="2554"/>
        <item m="1" x="2590"/>
        <item m="1" x="2387"/>
        <item m="1" x="2293"/>
        <item m="1" x="1811"/>
        <item x="229"/>
        <item m="1" x="1927"/>
        <item m="1" x="1225"/>
        <item m="1" x="2386"/>
        <item m="1" x="1827"/>
        <item m="1" x="2650"/>
        <item m="1" x="2613"/>
        <item m="1" x="1276"/>
        <item m="1" x="1932"/>
        <item m="1" x="1933"/>
        <item x="255"/>
        <item m="1" x="1550"/>
        <item x="295"/>
        <item x="316"/>
        <item m="1" x="2379"/>
        <item x="30"/>
        <item m="1" x="1984"/>
        <item m="1" x="2280"/>
        <item x="694"/>
        <item m="1" x="1999"/>
        <item m="1" x="1683"/>
        <item m="1" x="1447"/>
        <item m="1" x="2731"/>
        <item m="1" x="1817"/>
        <item x="644"/>
        <item m="1" x="973"/>
        <item m="1" x="1199"/>
        <item m="1" x="2398"/>
        <item m="1" x="1039"/>
        <item x="520"/>
        <item m="1" x="2752"/>
        <item m="1" x="1038"/>
        <item m="1" x="2622"/>
        <item x="340"/>
        <item m="1" x="1674"/>
        <item m="1" x="2459"/>
        <item m="1" x="2308"/>
        <item x="765"/>
        <item m="1" x="1636"/>
        <item x="745"/>
        <item m="1" x="1250"/>
        <item m="1" x="2214"/>
        <item m="1" x="2219"/>
        <item x="136"/>
        <item m="1" x="2255"/>
        <item m="1" x="2314"/>
        <item m="1" x="2714"/>
        <item m="1" x="2360"/>
        <item m="1" x="2235"/>
        <item m="1" x="1926"/>
        <item m="1" x="2185"/>
        <item m="1" x="2309"/>
        <item m="1" x="2452"/>
        <item m="1" x="2344"/>
        <item m="1" x="2088"/>
        <item x="633"/>
        <item m="1" x="2500"/>
        <item m="1" x="2695"/>
        <item m="1" x="2758"/>
        <item m="1" x="2303"/>
        <item x="503"/>
        <item m="1" x="2125"/>
        <item m="1" x="2119"/>
        <item m="1" x="2177"/>
        <item m="1" x="2104"/>
        <item m="1" x="803"/>
        <item m="1" x="2490"/>
        <item m="1" x="2528"/>
        <item m="1" x="2619"/>
        <item x="651"/>
        <item m="1" x="2754"/>
        <item m="1" x="2442"/>
        <item m="1" x="2326"/>
        <item m="1" x="2778"/>
        <item m="1" x="2785"/>
        <item m="1" x="2720"/>
        <item m="1" x="2522"/>
        <item m="1" x="2540"/>
        <item m="1" x="2587"/>
        <item m="1" x="1826"/>
        <item m="1" x="2502"/>
        <item m="1" x="2553"/>
        <item m="1" x="2388"/>
        <item m="1" x="2389"/>
        <item m="1" x="2206"/>
        <item m="1" x="2228"/>
        <item m="1" x="2419"/>
        <item m="1" x="2566"/>
        <item m="1" x="2449"/>
        <item m="1" x="2147"/>
        <item m="1" x="2684"/>
        <item m="1" x="2521"/>
        <item m="1" x="2467"/>
        <item m="1" x="2138"/>
        <item m="1" x="2725"/>
        <item m="1" x="2692"/>
        <item m="1" x="2237"/>
        <item m="1" x="2257"/>
        <item m="1" x="2271"/>
        <item m="1" x="2176"/>
        <item m="1" x="2401"/>
        <item m="1" x="2275"/>
        <item m="1" x="2243"/>
        <item m="1" x="2453"/>
        <item m="1" x="2592"/>
        <item m="1" x="2624"/>
        <item m="1" x="2688"/>
        <item m="1" x="2472"/>
        <item m="1" x="2276"/>
        <item m="1" x="2074"/>
        <item m="1" x="2555"/>
        <item m="1" x="2274"/>
        <item m="1" x="2140"/>
        <item m="1" x="1310"/>
        <item m="1" x="1995"/>
        <item m="1" x="2154"/>
        <item m="1" x="2768"/>
        <item m="1" x="1935"/>
        <item x="523"/>
        <item m="1" x="2191"/>
        <item m="1" x="2599"/>
        <item m="1" x="1728"/>
        <item m="1" x="2247"/>
        <item m="1" x="2186"/>
        <item m="1" x="839"/>
        <item m="1" x="2798"/>
        <item m="1" x="2215"/>
        <item m="1" x="1662"/>
        <item m="1" x="2142"/>
        <item m="1" x="1664"/>
        <item m="1" x="1665"/>
        <item m="1" x="2330"/>
        <item m="1" x="1942"/>
        <item m="1" x="2784"/>
        <item m="1" x="2657"/>
        <item m="1" x="2483"/>
        <item m="1" x="2438"/>
        <item m="1" x="2717"/>
        <item m="1" x="2536"/>
        <item m="1" x="2548"/>
        <item m="1" x="2350"/>
        <item m="1" x="2168"/>
        <item m="1" x="2779"/>
        <item m="1" x="2370"/>
        <item m="1" x="2429"/>
        <item m="1" x="2439"/>
        <item m="1" x="2718"/>
        <item m="1" x="2108"/>
        <item m="1" x="2444"/>
        <item m="1" x="2799"/>
        <item m="1" x="2456"/>
        <item m="1" x="2542"/>
        <item m="1" x="2610"/>
        <item m="1" x="1302"/>
        <item m="1" x="2175"/>
        <item m="1" x="2673"/>
        <item m="1" x="2791"/>
        <item m="1" x="2115"/>
        <item m="1" x="2167"/>
        <item m="1" x="2795"/>
        <item m="1" x="2630"/>
        <item m="1" x="2636"/>
        <item m="1" x="2263"/>
        <item m="1" x="2612"/>
        <item m="1" x="2445"/>
        <item m="1" x="2559"/>
        <item m="1" x="2465"/>
        <item m="1" x="1503"/>
        <item m="1" x="1314"/>
        <item m="1" x="2406"/>
        <item m="1" x="2506"/>
        <item m="1" x="2359"/>
        <item m="1" x="2207"/>
        <item m="1" x="2580"/>
        <item m="1" x="2241"/>
        <item m="1" x="2504"/>
        <item m="1" x="2715"/>
        <item m="1" x="2623"/>
        <item m="1" x="2709"/>
        <item m="1" x="2378"/>
        <item m="1" x="1596"/>
        <item m="1" x="2273"/>
        <item m="1" x="2707"/>
        <item m="1" x="2741"/>
        <item m="1" x="2093"/>
        <item m="1" x="2158"/>
        <item m="1" x="2742"/>
        <item m="1" x="2505"/>
        <item m="1" x="2698"/>
        <item m="1" x="1783"/>
        <item m="1" x="2675"/>
        <item m="1" x="2541"/>
        <item m="1" x="2743"/>
        <item m="1" x="2225"/>
        <item m="1" x="2072"/>
        <item m="1" x="1883"/>
        <item m="1" x="2290"/>
        <item m="1" x="2356"/>
        <item m="1" x="2464"/>
        <item m="1" x="2099"/>
        <item m="1" x="2232"/>
        <item m="1" x="2313"/>
        <item m="1" x="2491"/>
        <item x="258"/>
        <item m="1" x="2160"/>
        <item m="1" x="2222"/>
        <item m="1" x="2551"/>
        <item m="1" x="2155"/>
        <item x="568"/>
        <item x="703"/>
        <item m="1" x="2319"/>
        <item m="1" x="2601"/>
        <item m="1" x="2149"/>
        <item m="1" x="2135"/>
        <item m="1" x="2248"/>
        <item m="1" x="1673"/>
        <item m="1" x="2133"/>
        <item m="1" x="2005"/>
        <item m="1" x="1169"/>
        <item m="1" x="1597"/>
        <item m="1" x="2747"/>
        <item m="1" x="2493"/>
        <item m="1" x="1553"/>
        <item x="314"/>
        <item m="1" x="868"/>
        <item x="570"/>
        <item m="1" x="2567"/>
        <item x="318"/>
        <item m="1" x="2762"/>
        <item m="1" x="2780"/>
        <item m="1" x="2148"/>
        <item m="1" x="1235"/>
        <item m="1" x="1061"/>
        <item m="1" x="2407"/>
        <item m="1" x="2355"/>
        <item m="1" x="2560"/>
        <item m="1" x="2011"/>
        <item m="1" x="2468"/>
        <item x="334"/>
        <item m="1" x="2696"/>
        <item m="1" x="2755"/>
        <item m="1" x="2797"/>
        <item m="1" x="1387"/>
        <item m="1" x="2760"/>
        <item m="1" x="2084"/>
        <item m="1" x="1434"/>
        <item m="1" x="2687"/>
        <item m="1" x="2605"/>
        <item m="1" x="2577"/>
        <item x="730"/>
        <item m="1" x="2713"/>
        <item m="1" x="2523"/>
        <item m="1" x="2132"/>
        <item m="1" x="2699"/>
        <item m="1" x="2123"/>
        <item m="1" x="2538"/>
        <item m="1" x="2178"/>
        <item x="589"/>
        <item m="1" x="2203"/>
        <item m="1" x="1893"/>
        <item m="1" x="2252"/>
        <item m="1" x="2582"/>
        <item m="1" x="2277"/>
        <item m="1" x="2194"/>
        <item m="1" x="2550"/>
        <item m="1" x="2537"/>
        <item m="1" x="2244"/>
        <item m="1" x="2588"/>
        <item m="1" x="2217"/>
        <item m="1" x="2204"/>
        <item m="1" x="1564"/>
        <item m="1" x="2572"/>
        <item m="1" x="2253"/>
        <item m="1" x="2238"/>
        <item m="1" x="1896"/>
        <item m="1" x="2627"/>
        <item m="1" x="2218"/>
        <item m="1" x="2564"/>
        <item x="389"/>
        <item m="1" x="1688"/>
        <item m="1" x="2539"/>
        <item m="1" x="2604"/>
        <item m="1" x="2632"/>
        <item x="393"/>
        <item m="1" x="2224"/>
        <item m="1" x="2574"/>
        <item m="1" x="2660"/>
        <item m="1" x="2602"/>
        <item m="1" x="2668"/>
        <item x="738"/>
        <item m="1" x="991"/>
        <item m="1" x="2284"/>
        <item m="1" x="2581"/>
        <item m="1" x="2395"/>
        <item m="1" x="2317"/>
        <item m="1" x="1074"/>
        <item m="1" x="2680"/>
        <item m="1" x="2606"/>
        <item m="1" x="2374"/>
        <item m="1" x="2664"/>
        <item m="1" x="2665"/>
        <item m="1" x="2669"/>
        <item m="1" x="2672"/>
        <item m="1" x="2278"/>
        <item m="1" x="2285"/>
        <item m="1" x="2286"/>
        <item m="1" x="2287"/>
        <item m="1" x="2289"/>
        <item m="1" x="1691"/>
        <item m="1" x="2750"/>
        <item m="1" x="2424"/>
        <item m="1" x="2229"/>
        <item m="1" x="2579"/>
        <item m="1" x="2728"/>
        <item m="1" x="2352"/>
        <item m="1" x="2233"/>
        <item m="1" x="1084"/>
        <item m="1" x="1567"/>
        <item m="1" x="1086"/>
        <item m="1" x="2744"/>
        <item m="1" x="2092"/>
        <item m="1" x="2209"/>
        <item m="1" x="2711"/>
        <item m="1" x="2381"/>
        <item m="1" x="2226"/>
        <item m="1" x="2562"/>
        <item m="1" x="2337"/>
        <item m="1" x="1392"/>
        <item m="1" x="2029"/>
        <item m="1" x="2575"/>
        <item m="1" x="2311"/>
        <item m="1" x="2296"/>
        <item m="1" x="2143"/>
        <item m="1" x="2410"/>
        <item m="1" x="1208"/>
        <item m="1" x="2656"/>
        <item m="1" x="2139"/>
        <item m="1" x="2180"/>
        <item m="1" x="2557"/>
        <item m="1" x="2441"/>
        <item m="1" x="2332"/>
        <item m="1" x="2535"/>
        <item m="1" x="2353"/>
        <item m="1" x="2239"/>
        <item m="1" x="2654"/>
        <item m="1" x="2724"/>
        <item m="1" x="2405"/>
        <item m="1" x="1813"/>
        <item m="1" x="2402"/>
        <item m="1" x="1695"/>
        <item m="1" x="2197"/>
        <item m="1" x="2288"/>
        <item m="1" x="2546"/>
        <item m="1" x="2336"/>
        <item m="1" x="2556"/>
        <item m="1" x="2315"/>
        <item m="1" x="2409"/>
        <item m="1" x="2723"/>
        <item m="1" x="1699"/>
        <item m="1" x="2530"/>
        <item m="1" x="2634"/>
        <item m="1" x="2501"/>
        <item m="1" x="2364"/>
        <item m="1" x="2291"/>
        <item m="1" x="1965"/>
        <item m="1" x="2376"/>
        <item m="1" x="2403"/>
        <item m="1" x="2670"/>
        <item m="1" x="2300"/>
        <item m="1" x="2721"/>
        <item m="1" x="2334"/>
        <item m="1" x="2210"/>
        <item m="1" x="2520"/>
        <item m="1" x="2633"/>
        <item m="1" x="2666"/>
        <item m="1" x="2738"/>
        <item m="1" x="2455"/>
        <item m="1" x="2489"/>
        <item m="1" x="2170"/>
        <item m="1" x="2764"/>
        <item m="1" x="2690"/>
        <item m="1" x="2245"/>
        <item m="1" x="2498"/>
        <item m="1" x="2561"/>
        <item m="1" x="2486"/>
        <item m="1" x="2457"/>
        <item m="1" x="2667"/>
        <item m="1" x="2171"/>
        <item m="1" x="2077"/>
        <item m="1" x="2427"/>
        <item m="1" x="2159"/>
        <item m="1" x="2416"/>
        <item m="1" x="2503"/>
        <item m="1" x="2508"/>
        <item m="1" x="2781"/>
        <item m="1" x="2134"/>
        <item m="1" x="2474"/>
        <item m="1" x="2478"/>
        <item m="1" x="2485"/>
        <item m="1" x="2488"/>
        <item m="1" x="2114"/>
        <item m="1" x="2116"/>
        <item m="1" x="2127"/>
        <item m="1" x="2130"/>
        <item m="1" x="2102"/>
        <item m="1" x="2109"/>
        <item m="1" x="2110"/>
        <item m="1" x="2113"/>
        <item m="1" x="2534"/>
        <item m="1" x="1006"/>
        <item m="1" x="2183"/>
        <item m="1" x="2076"/>
        <item m="1" x="2426"/>
        <item m="1" x="2414"/>
        <item x="766"/>
        <item m="1" x="2462"/>
        <item m="1" x="2101"/>
        <item m="1" x="2073"/>
        <item m="1" x="2460"/>
        <item m="1" x="1921"/>
        <item m="1" x="2475"/>
        <item m="1" x="2749"/>
        <item m="1" x="2763"/>
        <item m="1" x="2471"/>
        <item m="1" x="2342"/>
        <item x="493"/>
        <item m="1" x="2533"/>
        <item m="1" x="1058"/>
        <item m="1" x="2584"/>
        <item m="1" x="2368"/>
        <item m="1" x="2412"/>
        <item m="1" x="2153"/>
        <item m="1" x="2269"/>
        <item m="1" x="2703"/>
        <item m="1" x="2596"/>
        <item m="1" x="2469"/>
        <item m="1" x="2120"/>
        <item m="1" x="1519"/>
        <item m="1" x="2621"/>
        <item m="1" x="2735"/>
        <item m="1" x="2126"/>
        <item m="1" x="2166"/>
        <item m="1" x="2329"/>
        <item m="1" x="2305"/>
        <item m="1" x="2507"/>
        <item x="1"/>
        <item m="1" x="1839"/>
        <item x="11"/>
        <item m="1" x="1851"/>
        <item x="495"/>
        <item m="1" x="1853"/>
        <item m="1" x="1855"/>
        <item m="1" x="1179"/>
        <item x="42"/>
        <item m="1" x="1856"/>
        <item m="1" x="1857"/>
        <item x="44"/>
        <item m="1" x="1858"/>
        <item m="1" x="1840"/>
        <item m="1" x="1484"/>
        <item m="1" x="1859"/>
        <item m="1" x="1710"/>
        <item m="1" x="2292"/>
        <item m="1" x="1860"/>
        <item x="71"/>
        <item x="80"/>
        <item x="90"/>
        <item x="106"/>
        <item m="1" x="1862"/>
        <item m="1" x="1377"/>
        <item m="1" x="1863"/>
        <item m="1" x="1864"/>
        <item x="138"/>
        <item m="1" x="821"/>
        <item m="1" x="1593"/>
        <item m="1" x="1866"/>
        <item m="1" x="1867"/>
        <item x="151"/>
        <item x="153"/>
        <item m="1" x="835"/>
        <item x="170"/>
        <item x="683"/>
        <item m="1" x="1164"/>
        <item x="532"/>
        <item x="767"/>
        <item m="1" x="1870"/>
        <item m="1" x="848"/>
        <item m="1" x="1872"/>
        <item m="1" x="1147"/>
        <item x="210"/>
        <item m="1" x="1873"/>
        <item m="1" x="1874"/>
        <item m="1" x="1875"/>
        <item m="1" x="1877"/>
        <item m="1" x="1880"/>
        <item x="335"/>
        <item x="768"/>
        <item x="559"/>
        <item m="1" x="1881"/>
        <item m="1" x="1882"/>
        <item m="1" x="1053"/>
        <item x="271"/>
        <item m="1" x="862"/>
        <item x="289"/>
        <item x="290"/>
        <item x="291"/>
        <item x="294"/>
        <item m="1" x="1056"/>
        <item m="1" x="1060"/>
        <item m="1" x="1887"/>
        <item m="1" x="1888"/>
        <item m="1" x="1510"/>
        <item m="1" x="1889"/>
        <item m="1" x="1890"/>
        <item x="348"/>
        <item x="350"/>
        <item x="351"/>
        <item x="582"/>
        <item x="355"/>
        <item m="1" x="1892"/>
        <item m="1" x="1270"/>
        <item m="1" x="1894"/>
        <item m="1" x="1240"/>
        <item m="1" x="1897"/>
        <item x="390"/>
        <item m="1" x="2586"/>
        <item m="1" x="1899"/>
        <item m="1" x="1900"/>
        <item x="401"/>
        <item m="1" x="888"/>
        <item m="1" x="1902"/>
        <item m="1" x="1689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901"/>
        <item m="1" x="1914"/>
        <item m="1" x="1916"/>
        <item m="1" x="2396"/>
        <item m="1" x="1917"/>
        <item m="1" x="1821"/>
        <item m="1" x="1918"/>
        <item m="1" x="917"/>
        <item m="1" x="1922"/>
        <item m="1" x="2262"/>
        <item m="1" x="1925"/>
        <item x="25"/>
        <item m="1" x="1357"/>
        <item m="1" x="1359"/>
        <item m="1" x="1012"/>
        <item m="1" x="1476"/>
        <item m="1" x="1407"/>
        <item m="1" x="936"/>
        <item m="1" x="807"/>
        <item m="1" x="1928"/>
        <item m="1" x="1930"/>
        <item m="1" x="1714"/>
        <item m="1" x="1375"/>
        <item m="1" x="1290"/>
        <item m="1" x="1931"/>
        <item m="1" x="1934"/>
        <item x="148"/>
        <item m="1" x="1773"/>
        <item m="1" x="1187"/>
        <item x="679"/>
        <item m="1" x="1936"/>
        <item m="1" x="1937"/>
        <item m="1" x="1940"/>
        <item m="1" x="1941"/>
        <item m="1" x="1943"/>
        <item x="202"/>
        <item m="1" x="1944"/>
        <item m="1" x="980"/>
        <item m="1" x="1315"/>
        <item m="1" x="1318"/>
        <item m="1" x="1946"/>
        <item m="1" x="1947"/>
        <item m="1" x="1429"/>
        <item m="1" x="1949"/>
        <item m="1" x="977"/>
        <item m="1" x="1679"/>
        <item m="1" x="1950"/>
        <item m="1" x="1951"/>
        <item m="1" x="989"/>
        <item m="1" x="1070"/>
        <item x="587"/>
        <item x="732"/>
        <item m="1" x="1952"/>
        <item m="1" x="1953"/>
        <item m="1" x="1954"/>
        <item m="1" x="1955"/>
        <item m="1" x="1956"/>
        <item m="1" x="1957"/>
        <item x="416"/>
        <item m="1" x="1958"/>
        <item m="1" x="1959"/>
        <item m="1" x="1525"/>
        <item m="1" x="895"/>
        <item m="1" x="1962"/>
        <item m="1" x="1835"/>
        <item m="1" x="1963"/>
        <item m="1" x="1752"/>
        <item m="1" x="1753"/>
        <item m="1" x="1964"/>
        <item m="1" x="1966"/>
        <item x="457"/>
        <item x="459"/>
        <item x="460"/>
        <item m="1" x="1968"/>
        <item m="1" x="1970"/>
        <item m="1" x="2518"/>
        <item m="1" x="1972"/>
        <item m="1" x="1973"/>
        <item m="1" x="1974"/>
        <item m="1" x="1584"/>
        <item m="1" x="1585"/>
        <item m="1" x="1975"/>
        <item m="1" x="1257"/>
        <item x="38"/>
        <item m="1" x="1978"/>
        <item m="1" x="1979"/>
        <item m="1" x="1980"/>
        <item m="1" x="1981"/>
        <item m="1" x="1982"/>
        <item m="1" x="1983"/>
        <item m="1" x="1023"/>
        <item m="1" x="802"/>
        <item m="1" x="1986"/>
        <item m="1" x="1376"/>
        <item x="661"/>
        <item m="1" x="1987"/>
        <item m="1" x="1989"/>
        <item m="1" x="1421"/>
        <item m="1" x="1991"/>
        <item m="1" x="1992"/>
        <item m="1" x="2589"/>
        <item m="1" x="1993"/>
        <item m="1" x="2001"/>
        <item m="1" x="1197"/>
        <item m="1" x="1233"/>
        <item m="1" x="2004"/>
        <item m="1" x="2006"/>
        <item m="1" x="2007"/>
        <item m="1" x="2008"/>
        <item m="1" x="1788"/>
        <item m="1" x="2009"/>
        <item m="1" x="2010"/>
        <item m="1" x="1430"/>
        <item m="1" x="2012"/>
        <item m="1" x="1996"/>
        <item m="1" x="1238"/>
        <item m="1" x="1997"/>
        <item m="1" x="1433"/>
        <item m="1" x="2000"/>
        <item m="1" x="2013"/>
        <item m="1" x="2198"/>
        <item m="1" x="2014"/>
        <item m="1" x="2015"/>
        <item m="1" x="2016"/>
        <item m="1" x="1517"/>
        <item m="1" x="2019"/>
        <item m="1" x="2021"/>
        <item m="1" x="2022"/>
        <item m="1" x="1804"/>
        <item m="1" x="2023"/>
        <item x="741"/>
        <item m="1" x="2025"/>
        <item m="1" x="1079"/>
        <item m="1" x="2347"/>
        <item m="1" x="2027"/>
        <item m="1" x="2028"/>
        <item m="1" x="1807"/>
        <item m="1" x="1617"/>
        <item m="1" x="2030"/>
        <item m="1" x="2031"/>
        <item m="1" x="2032"/>
        <item m="1" x="2034"/>
        <item m="1" x="2035"/>
        <item m="1" x="2036"/>
        <item m="1" x="2037"/>
        <item m="1" x="2038"/>
        <item m="1" x="2039"/>
        <item m="1" x="2040"/>
        <item m="1" x="1620"/>
        <item x="443"/>
        <item m="1" x="2041"/>
        <item m="1" x="1814"/>
        <item m="1" x="2042"/>
        <item m="1" x="2043"/>
        <item m="1" x="2044"/>
        <item m="1" x="2045"/>
        <item m="1" x="2046"/>
        <item m="1" x="2047"/>
        <item m="1" x="2048"/>
        <item m="1" x="2049"/>
        <item m="1" x="1101"/>
        <item m="1" x="1816"/>
        <item m="1" x="2050"/>
        <item m="1" x="2051"/>
        <item x="461"/>
        <item m="1" x="2052"/>
        <item m="1" x="1274"/>
        <item m="1" x="2053"/>
        <item m="1" x="2323"/>
        <item m="1" x="2054"/>
        <item m="1" x="2057"/>
        <item m="1" x="2058"/>
        <item m="1" x="2059"/>
        <item m="1" x="1456"/>
        <item m="1" x="2060"/>
        <item m="1" x="2061"/>
        <item m="1" x="2062"/>
        <item m="1" x="2063"/>
        <item m="1" x="2064"/>
        <item m="1" x="2065"/>
        <item x="772"/>
        <item m="1" x="2066"/>
        <item m="1" x="2067"/>
        <item m="1" x="2068"/>
        <item m="1" x="1627"/>
        <item m="1" x="2069"/>
        <item m="1" x="1878"/>
        <item m="1" x="1879"/>
        <item x="349"/>
        <item m="1" x="1919"/>
        <item m="1" x="1923"/>
        <item x="160"/>
        <item m="1" x="1924"/>
        <item x="492"/>
        <item m="1" x="1976"/>
        <item x="367"/>
        <item m="1" x="2056"/>
        <item m="1" x="1628"/>
        <item m="1" x="1010"/>
        <item m="1" x="924"/>
        <item m="1" x="930"/>
        <item m="1" x="1631"/>
        <item m="1" x="1632"/>
        <item m="1" x="1110"/>
        <item m="1" x="1633"/>
        <item x="49"/>
        <item x="52"/>
        <item m="1" x="1637"/>
        <item m="1" x="1285"/>
        <item m="1" x="1638"/>
        <item m="1" x="1639"/>
        <item m="1" x="1640"/>
        <item m="1" x="1641"/>
        <item m="1" x="1642"/>
        <item m="1" x="1823"/>
        <item m="1" x="1116"/>
        <item m="1" x="1643"/>
        <item m="1" x="1644"/>
        <item m="1" x="1646"/>
        <item m="1" x="812"/>
        <item m="1" x="1647"/>
        <item m="1" x="1294"/>
        <item m="1" x="1650"/>
        <item m="1" x="1824"/>
        <item m="1" x="1825"/>
        <item x="150"/>
        <item m="1" x="1653"/>
        <item m="1" x="1656"/>
        <item x="179"/>
        <item m="1" x="1657"/>
        <item m="1" x="1658"/>
        <item m="1" x="1661"/>
        <item m="1" x="1663"/>
        <item m="1" x="1666"/>
        <item x="539"/>
        <item m="1" x="1667"/>
        <item m="1" x="1668"/>
        <item x="222"/>
        <item m="1" x="856"/>
        <item m="1" x="1669"/>
        <item m="1" x="1671"/>
        <item x="277"/>
        <item m="1" x="1672"/>
        <item x="707"/>
        <item m="1" x="865"/>
        <item m="1" x="1675"/>
        <item m="1" x="1676"/>
        <item m="1" x="1677"/>
        <item m="1" x="1508"/>
        <item m="1" x="1335"/>
        <item x="329"/>
        <item m="1" x="1337"/>
        <item x="339"/>
        <item m="1" x="1682"/>
        <item x="352"/>
        <item m="1" x="1828"/>
        <item m="1" x="1684"/>
        <item m="1" x="1685"/>
        <item m="1" x="1686"/>
        <item x="399"/>
        <item x="403"/>
        <item m="1" x="1690"/>
        <item m="1" x="1693"/>
        <item m="1" x="1830"/>
        <item x="439"/>
        <item m="1" x="1694"/>
        <item m="1" x="1696"/>
        <item m="1" x="903"/>
        <item m="1" x="1700"/>
        <item x="458"/>
        <item m="1" x="1702"/>
        <item m="1" x="1703"/>
        <item m="1" x="1704"/>
        <item m="1" x="1705"/>
        <item m="1" x="1706"/>
        <item m="1" x="1707"/>
        <item m="1" x="1831"/>
        <item m="1" x="1458"/>
        <item m="1" x="1581"/>
        <item m="1" x="1708"/>
        <item m="1" x="1709"/>
        <item m="1" x="1832"/>
        <item m="1" x="793"/>
        <item m="1" x="1282"/>
        <item x="505"/>
        <item x="645"/>
        <item m="1" x="1712"/>
        <item m="1" x="1713"/>
        <item x="89"/>
        <item x="99"/>
        <item m="1" x="1715"/>
        <item m="1" x="1716"/>
        <item x="666"/>
        <item m="1" x="1719"/>
        <item m="1" x="1720"/>
        <item x="145"/>
        <item x="673"/>
        <item m="1" x="1721"/>
        <item m="1" x="1724"/>
        <item m="1" x="1726"/>
        <item m="1" x="1727"/>
        <item m="1" x="1834"/>
        <item m="1" x="1729"/>
        <item x="682"/>
        <item m="1" x="1730"/>
        <item m="1" x="1732"/>
        <item x="204"/>
        <item x="205"/>
        <item m="1" x="1734"/>
        <item m="1" x="1735"/>
        <item m="1" x="965"/>
        <item m="1" x="966"/>
        <item m="1" x="1737"/>
        <item m="1" x="1383"/>
        <item m="1" x="1739"/>
        <item m="1" x="1742"/>
        <item m="1" x="1384"/>
        <item m="1" x="1237"/>
        <item m="1" x="1745"/>
        <item m="1" x="1746"/>
        <item x="580"/>
        <item x="583"/>
        <item m="1" x="1747"/>
        <item m="1" x="1389"/>
        <item m="1" x="1748"/>
        <item x="602"/>
        <item m="1" x="997"/>
        <item m="1" x="1836"/>
        <item m="1" x="1751"/>
        <item m="1" x="1252"/>
        <item m="1" x="1754"/>
        <item m="1" x="1755"/>
        <item m="1" x="1757"/>
        <item m="1" x="1758"/>
        <item m="1" x="1837"/>
        <item x="773"/>
        <item m="1" x="1534"/>
        <item m="1" x="1760"/>
        <item m="1" x="1761"/>
        <item m="1" x="1762"/>
        <item m="1" x="1763"/>
        <item m="1" x="1838"/>
        <item m="1" x="1764"/>
        <item m="1" x="1765"/>
        <item x="497"/>
        <item m="1" x="1766"/>
        <item m="1" x="1767"/>
        <item x="635"/>
        <item m="1" x="1412"/>
        <item m="1" x="1024"/>
        <item m="1" x="1112"/>
        <item m="1" x="1025"/>
        <item m="1" x="1768"/>
        <item m="1" x="1771"/>
        <item m="1" x="1772"/>
        <item x="528"/>
        <item m="1" x="1774"/>
        <item m="1" x="1775"/>
        <item m="1" x="1165"/>
        <item x="193"/>
        <item m="1" x="1146"/>
        <item m="1" x="1122"/>
        <item x="217"/>
        <item m="1" x="1777"/>
        <item m="1" x="1779"/>
        <item x="235"/>
        <item m="1" x="1781"/>
        <item m="1" x="1782"/>
        <item m="1" x="1784"/>
        <item m="1" x="860"/>
        <item m="1" x="861"/>
        <item m="1" x="1786"/>
        <item m="1" x="1059"/>
        <item m="1" x="1789"/>
        <item m="1" x="1791"/>
        <item m="1" x="1432"/>
        <item m="1" x="1794"/>
        <item m="1" x="1795"/>
        <item m="1" x="1435"/>
        <item m="1" x="1798"/>
        <item m="1" x="1799"/>
        <item m="1" x="1271"/>
        <item m="1" x="1800"/>
        <item m="1" x="1801"/>
        <item m="1" x="1802"/>
        <item m="1" x="1803"/>
        <item m="1" x="1805"/>
        <item m="1" x="1078"/>
        <item m="1" x="1612"/>
        <item m="1" x="1806"/>
        <item m="1" x="1808"/>
        <item m="1" x="1809"/>
        <item m="1" x="1810"/>
        <item m="1" x="1812"/>
        <item m="1" x="1844"/>
        <item x="753"/>
        <item m="1" x="1815"/>
        <item m="1" x="1845"/>
        <item x="757"/>
        <item m="1" x="1846"/>
        <item m="1" x="1818"/>
        <item m="1" x="1847"/>
        <item m="1" x="1820"/>
        <item m="1" x="1822"/>
        <item m="1" x="1645"/>
        <item m="1" x="1648"/>
        <item m="1" x="853"/>
        <item m="1" x="1681"/>
        <item x="601"/>
        <item x="420"/>
        <item m="1" x="1692"/>
        <item m="1" x="1701"/>
        <item m="1" x="1711"/>
        <item m="1" x="1718"/>
        <item m="1" x="1722"/>
        <item m="1" x="1723"/>
        <item m="1" x="850"/>
        <item m="1" x="1731"/>
        <item x="692"/>
        <item m="1" x="1733"/>
        <item m="1" x="1736"/>
        <item m="1" x="1740"/>
        <item m="1" x="1741"/>
        <item m="1" x="1743"/>
        <item m="1" x="1744"/>
        <item m="1" x="1749"/>
        <item m="1" x="1393"/>
        <item m="1" x="1756"/>
        <item m="1" x="1759"/>
        <item m="1" x="1769"/>
        <item x="659"/>
        <item x="660"/>
        <item m="1" x="1329"/>
        <item m="1" x="1106"/>
        <item x="478"/>
        <item m="1" x="1277"/>
        <item x="24"/>
        <item m="1" x="1475"/>
        <item m="1" x="1479"/>
        <item x="629"/>
        <item m="1" x="1279"/>
        <item m="1" x="1481"/>
        <item m="1" x="1482"/>
        <item m="1" x="1483"/>
        <item m="1" x="1281"/>
        <item m="1" x="1260"/>
        <item m="1" x="1461"/>
        <item m="1" x="1284"/>
        <item m="1" x="1028"/>
        <item m="1" x="1489"/>
        <item m="1" x="1115"/>
        <item m="1" x="1490"/>
        <item m="1" x="1462"/>
        <item m="1" x="1463"/>
        <item m="1" x="1464"/>
        <item m="1" x="1465"/>
        <item m="1" x="1288"/>
        <item m="1" x="1289"/>
        <item m="1" x="1291"/>
        <item m="1" x="1292"/>
        <item m="1" x="1378"/>
        <item x="670"/>
        <item x="141"/>
        <item x="143"/>
        <item m="1" x="1493"/>
        <item m="1" x="1495"/>
        <item m="1" x="1496"/>
        <item m="1" x="830"/>
        <item m="1" x="1497"/>
        <item m="1" x="1498"/>
        <item m="1" x="1297"/>
        <item m="1" x="1298"/>
        <item m="1" x="845"/>
        <item m="1" x="1499"/>
        <item m="1" x="1299"/>
        <item x="540"/>
        <item m="1" x="1500"/>
        <item m="1" x="1307"/>
        <item m="1" x="1308"/>
        <item x="231"/>
        <item m="1" x="1309"/>
        <item m="1" x="1501"/>
        <item m="1" x="1502"/>
        <item x="233"/>
        <item x="558"/>
        <item m="1" x="1504"/>
        <item m="1" x="1316"/>
        <item m="1" x="1317"/>
        <item x="562"/>
        <item m="1" x="1319"/>
        <item m="1" x="1320"/>
        <item m="1" x="1322"/>
        <item m="1" x="1323"/>
        <item m="1" x="1507"/>
        <item m="1" x="975"/>
        <item m="1" x="1325"/>
        <item m="1" x="1326"/>
        <item m="1" x="1328"/>
        <item m="1" x="1330"/>
        <item m="1" x="1331"/>
        <item m="1" x="1332"/>
        <item m="1" x="1333"/>
        <item m="1" x="1334"/>
        <item m="1" x="1467"/>
        <item m="1" x="983"/>
        <item m="1" x="1511"/>
        <item m="1" x="1512"/>
        <item m="1" x="1513"/>
        <item m="1" x="1514"/>
        <item m="1" x="883"/>
        <item m="1" x="1515"/>
        <item m="1" x="1339"/>
        <item m="1" x="1516"/>
        <item m="1" x="886"/>
        <item m="1" x="1340"/>
        <item m="1" x="1520"/>
        <item m="1" x="1075"/>
        <item m="1" x="1521"/>
        <item m="1" x="1522"/>
        <item m="1" x="1350"/>
        <item x="424"/>
        <item m="1" x="1351"/>
        <item m="1" x="1524"/>
        <item m="1" x="1354"/>
        <item m="1" x="1526"/>
        <item m="1" x="1527"/>
        <item m="1" x="1528"/>
        <item m="1" x="1530"/>
        <item m="1" x="1531"/>
        <item m="1" x="1532"/>
        <item m="1" x="1137"/>
        <item m="1" x="1468"/>
        <item m="1" x="1356"/>
        <item m="1" x="1533"/>
        <item m="1" x="913"/>
        <item m="1" x="916"/>
        <item m="1" x="1536"/>
        <item m="1" x="1365"/>
        <item m="1" x="1414"/>
        <item m="1" x="1159"/>
        <item m="1" x="942"/>
        <item x="118"/>
        <item x="119"/>
        <item m="1" x="1537"/>
        <item m="1" x="1538"/>
        <item x="668"/>
        <item m="1" x="1539"/>
        <item m="1" x="1540"/>
        <item m="1" x="827"/>
        <item m="1" x="1541"/>
        <item m="1" x="957"/>
        <item m="1" x="1543"/>
        <item m="1" x="1304"/>
        <item m="1" x="1544"/>
        <item m="1" x="1545"/>
        <item m="1" x="1546"/>
        <item m="1" x="1548"/>
        <item m="1" x="1549"/>
        <item m="1" x="1551"/>
        <item m="1" x="974"/>
        <item m="1" x="1381"/>
        <item m="1" x="1552"/>
        <item m="1" x="1554"/>
        <item m="1" x="1556"/>
        <item m="1" x="1557"/>
        <item m="1" x="1558"/>
        <item m="1" x="1559"/>
        <item m="1" x="1560"/>
        <item m="1" x="1561"/>
        <item m="1" x="1562"/>
        <item m="1" x="1563"/>
        <item m="1" x="1076"/>
        <item x="421"/>
        <item m="1" x="1083"/>
        <item m="1" x="1568"/>
        <item m="1" x="1569"/>
        <item m="1" x="1570"/>
        <item m="1" x="1571"/>
        <item m="1" x="1572"/>
        <item m="1" x="1573"/>
        <item m="1" x="1574"/>
        <item m="1" x="1575"/>
        <item m="1" x="1394"/>
        <item m="1" x="1576"/>
        <item m="1" x="1395"/>
        <item m="1" x="1578"/>
        <item m="1" x="1579"/>
        <item x="755"/>
        <item m="1" x="1580"/>
        <item m="1" x="1582"/>
        <item m="1" x="1583"/>
        <item m="1" x="1013"/>
        <item m="1" x="1408"/>
        <item m="1" x="1019"/>
        <item m="1" x="935"/>
        <item m="1" x="1410"/>
        <item x="504"/>
        <item m="1" x="1411"/>
        <item m="1" x="1413"/>
        <item m="1" x="1415"/>
        <item x="66"/>
        <item m="1" x="943"/>
        <item m="1" x="1588"/>
        <item m="1" x="1589"/>
        <item m="1" x="1590"/>
        <item m="1" x="1591"/>
        <item m="1" x="1261"/>
        <item m="1" x="1419"/>
        <item m="1" x="1592"/>
        <item m="1" x="1595"/>
        <item m="1" x="1470"/>
        <item m="1" x="1424"/>
        <item x="234"/>
        <item m="1" x="1425"/>
        <item m="1" x="1426"/>
        <item m="1" x="1427"/>
        <item m="1" x="1168"/>
        <item m="1" x="1598"/>
        <item m="1" x="1599"/>
        <item m="1" x="1471"/>
        <item x="718"/>
        <item m="1" x="1601"/>
        <item m="1" x="1602"/>
        <item m="1" x="1603"/>
        <item m="1" x="1431"/>
        <item m="1" x="1606"/>
        <item m="1" x="1607"/>
        <item m="1" x="1608"/>
        <item m="1" x="879"/>
        <item m="1" x="1437"/>
        <item m="1" x="1438"/>
        <item m="1" x="1609"/>
        <item m="1" x="1440"/>
        <item m="1" x="1472"/>
        <item m="1" x="1611"/>
        <item m="1" x="1442"/>
        <item m="1" x="1443"/>
        <item m="1" x="1444"/>
        <item m="1" x="1614"/>
        <item m="1" x="1615"/>
        <item m="1" x="1616"/>
        <item m="1" x="1446"/>
        <item m="1" x="1618"/>
        <item m="1" x="1448"/>
        <item m="1" x="1450"/>
        <item m="1" x="1619"/>
        <item m="1" x="1621"/>
        <item m="1" x="1452"/>
        <item m="1" x="1622"/>
        <item m="1" x="1453"/>
        <item m="1" x="908"/>
        <item m="1" x="1623"/>
        <item m="1" x="1624"/>
        <item m="1" x="1455"/>
        <item m="1" x="1457"/>
        <item m="1" x="1625"/>
        <item m="1" x="1473"/>
        <item m="1" x="1626"/>
        <item m="1" x="1280"/>
        <item m="1" x="1180"/>
        <item m="1" x="795"/>
        <item m="1" x="1283"/>
        <item m="1" x="1286"/>
        <item m="1" x="1287"/>
        <item m="1" x="1183"/>
        <item m="1" x="1293"/>
        <item m="1" x="818"/>
        <item m="1" x="1184"/>
        <item m="1" x="840"/>
        <item m="1" x="844"/>
        <item x="695"/>
        <item x="228"/>
        <item m="1" x="1194"/>
        <item m="1" x="1312"/>
        <item m="1" x="1196"/>
        <item x="247"/>
        <item m="1" x="1324"/>
        <item m="1" x="1336"/>
        <item m="1" x="1201"/>
        <item m="1" x="1338"/>
        <item m="1" x="1203"/>
        <item m="1" x="1204"/>
        <item m="1" x="1205"/>
        <item m="1" x="1206"/>
        <item m="1" x="1343"/>
        <item m="1" x="1207"/>
        <item m="1" x="1346"/>
        <item m="1" x="1348"/>
        <item m="1" x="1349"/>
        <item m="1" x="1353"/>
        <item x="752"/>
        <item x="451"/>
        <item m="1" x="1209"/>
        <item m="1" x="1210"/>
        <item m="1" x="1211"/>
        <item x="463"/>
        <item m="1" x="1212"/>
        <item m="1" x="1213"/>
        <item m="1" x="1215"/>
        <item m="1" x="1216"/>
        <item x="481"/>
        <item m="1" x="1218"/>
        <item m="1" x="1192"/>
        <item m="1" x="1219"/>
        <item m="1" x="1220"/>
        <item m="1" x="1364"/>
        <item m="1" x="1221"/>
        <item m="1" x="1223"/>
        <item m="1" x="1224"/>
        <item m="1" x="1367"/>
        <item x="506"/>
        <item m="1" x="799"/>
        <item m="1" x="801"/>
        <item m="1" x="1370"/>
        <item m="1" x="1371"/>
        <item m="1" x="1372"/>
        <item x="107"/>
        <item m="1" x="1373"/>
        <item m="1" x="1374"/>
        <item m="1" x="805"/>
        <item x="122"/>
        <item x="144"/>
        <item m="1" x="1228"/>
        <item m="1" x="1229"/>
        <item m="1" x="1145"/>
        <item m="1" x="1379"/>
        <item x="560"/>
        <item m="1" x="1231"/>
        <item m="1" x="1380"/>
        <item m="1" x="1382"/>
        <item m="1" x="1234"/>
        <item m="1" x="1385"/>
        <item m="1" x="1236"/>
        <item m="1" x="1388"/>
        <item x="585"/>
        <item m="1" x="1242"/>
        <item m="1" x="1245"/>
        <item m="1" x="1390"/>
        <item m="1" x="1391"/>
        <item x="597"/>
        <item m="1" x="992"/>
        <item m="1" x="1246"/>
        <item m="1" x="1249"/>
        <item m="1" x="1251"/>
        <item m="1" x="1397"/>
        <item m="1" x="1398"/>
        <item x="466"/>
        <item m="1" x="1256"/>
        <item m="1" x="1402"/>
        <item m="1" x="1403"/>
        <item m="1" x="1405"/>
        <item m="1" x="1258"/>
        <item m="1" x="1416"/>
        <item m="1" x="1417"/>
        <item m="1" x="1418"/>
        <item m="1" x="1162"/>
        <item x="685"/>
        <item m="1" x="1423"/>
        <item m="1" x="1043"/>
        <item m="1" x="1262"/>
        <item m="1" x="1263"/>
        <item m="1" x="1264"/>
        <item m="1" x="1265"/>
        <item m="1" x="1054"/>
        <item m="1" x="1266"/>
        <item m="1" x="1267"/>
        <item m="1" x="1268"/>
        <item m="1" x="1439"/>
        <item x="739"/>
        <item m="1" x="1441"/>
        <item m="1" x="1272"/>
        <item m="1" x="1451"/>
        <item m="1" x="1273"/>
        <item m="1" x="1099"/>
        <item m="1" x="1275"/>
        <item m="1" x="1460"/>
        <item x="59"/>
        <item x="191"/>
        <item m="1" x="859"/>
        <item m="1" x="863"/>
        <item m="1" x="1222"/>
        <item m="1" x="1151"/>
        <item m="1" x="867"/>
        <item x="465"/>
        <item x="36"/>
        <item m="1" x="1109"/>
        <item x="37"/>
        <item m="1" x="1113"/>
        <item m="1" x="800"/>
        <item m="1" x="1117"/>
        <item m="1" x="1118"/>
        <item m="1" x="1119"/>
        <item x="199"/>
        <item x="226"/>
        <item m="1" x="1124"/>
        <item m="1" x="1125"/>
        <item m="1" x="1126"/>
        <item m="1" x="1129"/>
        <item m="1" x="1130"/>
        <item m="1" x="1133"/>
        <item m="1" x="1134"/>
        <item m="1" x="1136"/>
        <item m="1" x="905"/>
        <item x="464"/>
        <item m="1" x="1127"/>
        <item m="1" x="1138"/>
        <item x="646"/>
        <item x="508"/>
        <item x="510"/>
        <item m="1" x="1140"/>
        <item m="1" x="1141"/>
        <item m="1" x="1142"/>
        <item x="121"/>
        <item m="1" x="1143"/>
        <item m="1" x="1144"/>
        <item m="1" x="832"/>
        <item m="1" x="1148"/>
        <item m="1" x="1149"/>
        <item m="1" x="1150"/>
        <item x="266"/>
        <item m="1" x="1154"/>
        <item x="581"/>
        <item m="1" x="1155"/>
        <item m="1" x="1156"/>
        <item m="1" x="1160"/>
        <item m="1" x="1166"/>
        <item m="1" x="1167"/>
        <item m="1" x="1170"/>
        <item x="716"/>
        <item m="1" x="1173"/>
        <item m="1" x="1174"/>
        <item m="1" x="1175"/>
        <item m="1" x="1087"/>
        <item x="761"/>
        <item m="1" x="781"/>
        <item m="1" x="794"/>
        <item m="1" x="796"/>
        <item m="1" x="806"/>
        <item m="1" x="814"/>
        <item m="1" x="815"/>
        <item m="1" x="823"/>
        <item m="1" x="825"/>
        <item m="1" x="833"/>
        <item x="678"/>
        <item m="1" x="836"/>
        <item m="1" x="849"/>
        <item m="1" x="855"/>
        <item m="1" x="869"/>
        <item m="1" x="874"/>
        <item m="1" x="876"/>
        <item m="1" x="880"/>
        <item m="1" x="882"/>
        <item m="1" x="1128"/>
        <item m="1" x="887"/>
        <item m="1" x="889"/>
        <item m="1" x="896"/>
        <item m="1" x="897"/>
        <item m="1" x="904"/>
        <item m="1" x="907"/>
        <item m="1" x="909"/>
        <item m="1" x="920"/>
        <item m="1" x="922"/>
        <item m="1" x="923"/>
        <item m="1" x="926"/>
        <item m="1" x="929"/>
        <item x="630"/>
        <item x="501"/>
        <item m="1" x="944"/>
        <item m="1" x="945"/>
        <item m="1" x="946"/>
        <item m="1" x="947"/>
        <item m="1" x="949"/>
        <item m="1" x="952"/>
        <item m="1" x="953"/>
        <item m="1" x="954"/>
        <item m="1" x="956"/>
        <item m="1" x="972"/>
        <item m="1" x="981"/>
        <item m="1" x="985"/>
        <item m="1" x="986"/>
        <item m="1" x="988"/>
        <item m="1" x="999"/>
        <item m="1" x="1000"/>
        <item m="1" x="1001"/>
        <item m="1" x="1003"/>
        <item m="1" x="1005"/>
        <item m="1" x="1021"/>
        <item x="636"/>
        <item m="1" x="1029"/>
        <item m="1" x="1032"/>
        <item m="1" x="1034"/>
        <item m="1" x="829"/>
        <item m="1" x="1040"/>
        <item m="1" x="1041"/>
        <item m="1" x="846"/>
        <item x="208"/>
        <item m="1" x="1049"/>
        <item m="1" x="1065"/>
        <item m="1" x="1066"/>
        <item m="1" x="1069"/>
        <item m="1" x="1172"/>
        <item m="1" x="1077"/>
        <item m="1" x="1082"/>
        <item m="1" x="1085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2"/>
        <item m="1" x="1104"/>
        <item m="1" x="1105"/>
        <item m="1" x="1107"/>
        <item m="1" x="779"/>
        <item m="1" x="783"/>
        <item m="1" x="784"/>
        <item m="1" x="786"/>
        <item x="40"/>
        <item m="1" x="788"/>
        <item m="1" x="789"/>
        <item m="1" x="790"/>
        <item m="1" x="792"/>
        <item m="1" x="798"/>
        <item x="512"/>
        <item x="513"/>
        <item m="1" x="809"/>
        <item m="1" x="810"/>
        <item m="1" x="813"/>
        <item m="1" x="820"/>
        <item m="1" x="822"/>
        <item m="1" x="824"/>
        <item m="1" x="834"/>
        <item m="1" x="851"/>
        <item m="1" x="852"/>
        <item m="1" x="854"/>
        <item m="1" x="858"/>
        <item m="1" x="872"/>
        <item m="1" x="873"/>
        <item x="343"/>
        <item m="1" x="877"/>
        <item m="1" x="878"/>
        <item m="1" x="881"/>
        <item m="1" x="884"/>
        <item m="1" x="890"/>
        <item m="1" x="892"/>
        <item m="1" x="894"/>
        <item m="1" x="898"/>
        <item m="1" x="911"/>
        <item m="1" x="912"/>
        <item m="1" x="914"/>
        <item m="1" x="915"/>
        <item m="1" x="778"/>
        <item m="1" x="919"/>
        <item m="1" x="928"/>
        <item x="626"/>
        <item m="1" x="934"/>
        <item m="1" x="937"/>
        <item m="1" x="938"/>
        <item m="1" x="948"/>
        <item x="518"/>
        <item x="689"/>
        <item m="1" x="955"/>
        <item m="1" x="961"/>
        <item m="1" x="964"/>
        <item m="1" x="967"/>
        <item m="1" x="968"/>
        <item m="1" x="969"/>
        <item m="1" x="970"/>
        <item m="1" x="984"/>
        <item m="1" x="987"/>
        <item m="1" x="990"/>
        <item m="1" x="995"/>
        <item m="1" x="998"/>
        <item m="1" x="1002"/>
        <item m="1" x="1004"/>
        <item m="1" x="1007"/>
        <item m="1" x="1008"/>
        <item m="1" x="1015"/>
        <item m="1" x="1020"/>
        <item m="1" x="1022"/>
        <item m="1" x="1027"/>
        <item m="1" x="1035"/>
        <item m="1" x="1036"/>
        <item x="688"/>
        <item m="1" x="1048"/>
        <item m="1" x="1050"/>
        <item m="1" x="1051"/>
        <item m="1" x="1052"/>
        <item x="262"/>
        <item m="1" x="1062"/>
        <item m="1" x="1067"/>
        <item m="1" x="1071"/>
        <item m="1" x="1072"/>
        <item m="1" x="1073"/>
        <item m="1" x="1080"/>
        <item m="1" x="1081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116"/>
        <item x="117"/>
        <item x="120"/>
        <item x="169"/>
        <item x="171"/>
        <item x="177"/>
        <item x="188"/>
        <item x="189"/>
        <item x="190"/>
        <item x="194"/>
        <item x="230"/>
        <item x="232"/>
        <item x="236"/>
        <item x="237"/>
        <item x="238"/>
        <item x="263"/>
        <item x="278"/>
        <item x="303"/>
        <item x="337"/>
        <item x="338"/>
        <item x="354"/>
        <item x="357"/>
        <item x="397"/>
        <item x="404"/>
        <item x="405"/>
        <item x="414"/>
        <item x="418"/>
        <item x="423"/>
        <item x="427"/>
        <item x="437"/>
        <item x="440"/>
        <item x="441"/>
        <item x="444"/>
        <item x="462"/>
        <item x="471"/>
        <item x="489"/>
        <item x="496"/>
        <item x="499"/>
        <item x="502"/>
        <item x="507"/>
        <item x="514"/>
        <item x="515"/>
        <item x="519"/>
        <item x="521"/>
        <item x="529"/>
        <item x="530"/>
        <item x="533"/>
        <item x="535"/>
        <item x="536"/>
        <item x="537"/>
        <item x="555"/>
        <item x="556"/>
        <item x="557"/>
        <item x="561"/>
        <item x="563"/>
        <item x="564"/>
        <item x="572"/>
        <item x="573"/>
        <item x="575"/>
        <item x="578"/>
        <item x="579"/>
        <item x="584"/>
        <item x="592"/>
        <item x="593"/>
        <item x="605"/>
        <item x="606"/>
        <item x="611"/>
        <item x="618"/>
        <item x="619"/>
        <item x="621"/>
        <item x="622"/>
        <item x="623"/>
        <item x="634"/>
        <item x="638"/>
        <item x="639"/>
        <item x="640"/>
        <item x="641"/>
        <item x="643"/>
        <item x="648"/>
        <item x="652"/>
        <item x="653"/>
        <item x="654"/>
        <item x="655"/>
        <item x="664"/>
        <item x="665"/>
        <item x="667"/>
        <item x="669"/>
        <item x="671"/>
        <item x="672"/>
        <item x="674"/>
        <item x="675"/>
        <item x="676"/>
        <item x="677"/>
        <item x="684"/>
        <item x="696"/>
        <item x="698"/>
        <item x="700"/>
        <item x="702"/>
        <item x="704"/>
        <item x="706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5"/>
        <item x="726"/>
        <item x="727"/>
        <item x="728"/>
        <item x="731"/>
        <item x="737"/>
        <item x="740"/>
        <item x="743"/>
        <item x="744"/>
        <item x="747"/>
        <item x="748"/>
        <item x="750"/>
        <item x="751"/>
        <item x="758"/>
        <item x="759"/>
        <item x="760"/>
        <item x="762"/>
        <item x="763"/>
        <item x="764"/>
        <item x="77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3"/>
        <item x="2"/>
        <item x="0"/>
        <item x="4"/>
      </items>
    </pivotField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axis="axisRow" compact="0" outline="0" showAll="0" defaultSubtotal="0">
      <items count="215">
        <item x="0"/>
        <item x="2"/>
        <item x="1"/>
        <item x="13"/>
        <item x="12"/>
        <item x="14"/>
        <item x="15"/>
        <item x="19"/>
        <item x="3"/>
        <item x="4"/>
        <item x="17"/>
        <item x="21"/>
        <item x="8"/>
        <item x="22"/>
        <item x="11"/>
        <item x="16"/>
        <item x="20"/>
        <item x="9"/>
        <item x="23"/>
        <item x="53"/>
        <item x="67"/>
        <item x="10"/>
        <item x="5"/>
        <item x="50"/>
        <item x="36"/>
        <item x="27"/>
        <item x="35"/>
        <item x="57"/>
        <item x="39"/>
        <item x="32"/>
        <item x="30"/>
        <item x="52"/>
        <item x="56"/>
        <item m="1" x="138"/>
        <item x="51"/>
        <item x="61"/>
        <item x="6"/>
        <item m="1" x="77"/>
        <item m="1" x="90"/>
        <item m="1" x="146"/>
        <item m="1" x="125"/>
        <item m="1" x="95"/>
        <item m="1" x="110"/>
        <item m="1" x="85"/>
        <item x="28"/>
        <item m="1" x="81"/>
        <item m="1" x="105"/>
        <item m="1" x="73"/>
        <item x="34"/>
        <item m="1" x="126"/>
        <item m="1" x="99"/>
        <item x="72"/>
        <item m="1" x="121"/>
        <item x="71"/>
        <item x="43"/>
        <item m="1" x="89"/>
        <item x="70"/>
        <item m="1" x="78"/>
        <item m="1" x="93"/>
        <item m="1" x="122"/>
        <item m="1" x="83"/>
        <item m="1" x="79"/>
        <item m="1" x="102"/>
        <item x="63"/>
        <item x="62"/>
        <item x="40"/>
        <item x="26"/>
        <item x="18"/>
        <item x="45"/>
        <item m="1" x="106"/>
        <item m="1" x="165"/>
        <item m="1" x="112"/>
        <item m="1" x="133"/>
        <item m="1" x="92"/>
        <item m="1" x="183"/>
        <item m="1" x="108"/>
        <item m="1" x="137"/>
        <item x="41"/>
        <item m="1" x="143"/>
        <item m="1" x="104"/>
        <item x="69"/>
        <item x="59"/>
        <item m="1" x="123"/>
        <item m="1" x="151"/>
        <item m="1" x="80"/>
        <item m="1" x="114"/>
        <item m="1" x="129"/>
        <item m="1" x="148"/>
        <item m="1" x="113"/>
        <item x="37"/>
        <item x="58"/>
        <item x="33"/>
        <item m="1" x="155"/>
        <item m="1" x="205"/>
        <item m="1" x="202"/>
        <item m="1" x="139"/>
        <item m="1" x="88"/>
        <item m="1" x="76"/>
        <item m="1" x="184"/>
        <item m="1" x="176"/>
        <item m="1" x="172"/>
        <item m="1" x="211"/>
        <item m="1" x="190"/>
        <item m="1" x="194"/>
        <item m="1" x="210"/>
        <item m="1" x="175"/>
        <item m="1" x="192"/>
        <item m="1" x="180"/>
        <item m="1" x="208"/>
        <item m="1" x="200"/>
        <item m="1" x="86"/>
        <item m="1" x="130"/>
        <item m="1" x="178"/>
        <item m="1" x="107"/>
        <item m="1" x="101"/>
        <item x="65"/>
        <item m="1" x="209"/>
        <item x="42"/>
        <item m="1" x="212"/>
        <item m="1" x="111"/>
        <item m="1" x="201"/>
        <item m="1" x="197"/>
        <item m="1" x="199"/>
        <item m="1" x="188"/>
        <item m="1" x="173"/>
        <item x="49"/>
        <item m="1" x="185"/>
        <item m="1" x="203"/>
        <item m="1" x="150"/>
        <item m="1" x="189"/>
        <item m="1" x="120"/>
        <item m="1" x="177"/>
        <item m="1" x="159"/>
        <item m="1" x="115"/>
        <item m="1" x="87"/>
        <item m="1" x="182"/>
        <item x="68"/>
        <item m="1" x="161"/>
        <item x="54"/>
        <item m="1" x="181"/>
        <item m="1" x="96"/>
        <item m="1" x="140"/>
        <item m="1" x="204"/>
        <item m="1" x="213"/>
        <item x="64"/>
        <item m="1" x="196"/>
        <item m="1" x="195"/>
        <item m="1" x="124"/>
        <item x="7"/>
        <item m="1" x="179"/>
        <item m="1" x="157"/>
        <item m="1" x="186"/>
        <item x="38"/>
        <item m="1" x="187"/>
        <item m="1" x="191"/>
        <item m="1" x="168"/>
        <item x="31"/>
        <item m="1" x="100"/>
        <item x="66"/>
        <item m="1" x="149"/>
        <item m="1" x="193"/>
        <item m="1" x="158"/>
        <item m="1" x="174"/>
        <item m="1" x="214"/>
        <item m="1" x="153"/>
        <item m="1" x="198"/>
        <item m="1" x="207"/>
        <item m="1" x="152"/>
        <item m="1" x="206"/>
        <item m="1" x="116"/>
        <item m="1" x="164"/>
        <item m="1" x="119"/>
        <item m="1" x="91"/>
        <item m="1" x="103"/>
        <item m="1" x="97"/>
        <item m="1" x="166"/>
        <item m="1" x="167"/>
        <item m="1" x="169"/>
        <item m="1" x="170"/>
        <item m="1" x="171"/>
        <item m="1" x="82"/>
        <item m="1" x="163"/>
        <item m="1" x="109"/>
        <item m="1" x="162"/>
        <item m="1" x="94"/>
        <item m="1" x="98"/>
        <item m="1" x="154"/>
        <item m="1" x="160"/>
        <item m="1" x="156"/>
        <item m="1" x="136"/>
        <item m="1" x="142"/>
        <item m="1" x="144"/>
        <item m="1" x="132"/>
        <item m="1" x="147"/>
        <item x="47"/>
        <item m="1" x="141"/>
        <item m="1" x="145"/>
        <item x="46"/>
        <item m="1" x="135"/>
        <item x="48"/>
        <item m="1" x="131"/>
        <item m="1" x="134"/>
        <item m="1" x="118"/>
        <item m="1" x="127"/>
        <item m="1" x="84"/>
        <item m="1" x="128"/>
        <item m="1" x="117"/>
        <item m="1" x="74"/>
        <item m="1" x="75"/>
        <item x="29"/>
        <item x="24"/>
        <item x="25"/>
        <item x="44"/>
        <item x="55"/>
        <item x="60"/>
      </items>
    </pivotField>
    <pivotField axis="axisPage" compact="0" outline="0" multipleItemSelectionAllowed="1" showAll="0" defaultSubtotal="0">
      <items count="5">
        <item x="0"/>
        <item h="1" x="1"/>
        <item h="1" x="4"/>
        <item h="1" x="2"/>
        <item h="1" x="3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217">
        <item m="1" x="208"/>
        <item x="0"/>
        <item x="2"/>
        <item x="1"/>
        <item x="10"/>
        <item x="8"/>
        <item x="13"/>
        <item x="11"/>
        <item x="12"/>
        <item x="7"/>
        <item x="9"/>
        <item x="3"/>
        <item x="15"/>
        <item x="16"/>
        <item x="32"/>
        <item x="33"/>
        <item x="14"/>
        <item x="17"/>
        <item x="42"/>
        <item x="26"/>
        <item x="18"/>
        <item x="38"/>
        <item x="29"/>
        <item x="43"/>
        <item x="23"/>
        <item x="51"/>
        <item x="5"/>
        <item x="27"/>
        <item x="22"/>
        <item m="1" x="87"/>
        <item x="54"/>
        <item x="60"/>
        <item x="47"/>
        <item m="1" x="92"/>
        <item m="1" x="82"/>
        <item m="1" x="111"/>
        <item x="20"/>
        <item x="62"/>
        <item m="1" x="176"/>
        <item x="40"/>
        <item m="1" x="182"/>
        <item m="1" x="72"/>
        <item m="1" x="102"/>
        <item m="1" x="203"/>
        <item x="63"/>
        <item x="21"/>
        <item m="1" x="214"/>
        <item m="1" x="192"/>
        <item x="28"/>
        <item x="50"/>
        <item m="1" x="174"/>
        <item x="4"/>
        <item x="30"/>
        <item m="1" x="68"/>
        <item x="53"/>
        <item x="46"/>
        <item m="1" x="183"/>
        <item x="25"/>
        <item m="1" x="89"/>
        <item m="1" x="140"/>
        <item m="1" x="155"/>
        <item m="1" x="91"/>
        <item x="49"/>
        <item m="1" x="212"/>
        <item m="1" x="67"/>
        <item m="1" x="144"/>
        <item x="35"/>
        <item x="44"/>
        <item m="1" x="75"/>
        <item m="1" x="122"/>
        <item m="1" x="84"/>
        <item x="39"/>
        <item x="37"/>
        <item m="1" x="64"/>
        <item m="1" x="70"/>
        <item x="56"/>
        <item m="1" x="73"/>
        <item m="1" x="138"/>
        <item x="24"/>
        <item m="1" x="96"/>
        <item m="1" x="205"/>
        <item x="55"/>
        <item m="1" x="94"/>
        <item m="1" x="129"/>
        <item m="1" x="215"/>
        <item m="1" x="202"/>
        <item m="1" x="156"/>
        <item x="57"/>
        <item x="61"/>
        <item m="1" x="74"/>
        <item m="1" x="163"/>
        <item m="1" x="213"/>
        <item m="1" x="207"/>
        <item m="1" x="134"/>
        <item m="1" x="107"/>
        <item x="59"/>
        <item m="1" x="130"/>
        <item m="1" x="194"/>
        <item m="1" x="191"/>
        <item m="1" x="104"/>
        <item m="1" x="80"/>
        <item m="1" x="157"/>
        <item m="1" x="77"/>
        <item m="1" x="196"/>
        <item m="1" x="186"/>
        <item m="1" x="109"/>
        <item m="1" x="69"/>
        <item m="1" x="65"/>
        <item m="1" x="151"/>
        <item x="6"/>
        <item x="36"/>
        <item m="1" x="190"/>
        <item x="34"/>
        <item m="1" x="93"/>
        <item m="1" x="85"/>
        <item m="1" x="185"/>
        <item m="1" x="199"/>
        <item m="1" x="170"/>
        <item m="1" x="86"/>
        <item m="1" x="125"/>
        <item m="1" x="204"/>
        <item m="1" x="139"/>
        <item m="1" x="147"/>
        <item x="19"/>
        <item m="1" x="201"/>
        <item m="1" x="121"/>
        <item x="48"/>
        <item m="1" x="198"/>
        <item m="1" x="95"/>
        <item m="1" x="216"/>
        <item m="1" x="187"/>
        <item m="1" x="119"/>
        <item m="1" x="200"/>
        <item m="1" x="117"/>
        <item m="1" x="211"/>
        <item m="1" x="165"/>
        <item m="1" x="189"/>
        <item x="41"/>
        <item m="1" x="206"/>
        <item m="1" x="146"/>
        <item m="1" x="128"/>
        <item m="1" x="193"/>
        <item m="1" x="106"/>
        <item m="1" x="161"/>
        <item m="1" x="175"/>
        <item m="1" x="180"/>
        <item m="1" x="179"/>
        <item m="1" x="181"/>
        <item m="1" x="160"/>
        <item m="1" x="173"/>
        <item m="1" x="195"/>
        <item m="1" x="197"/>
        <item m="1" x="184"/>
        <item m="1" x="188"/>
        <item m="1" x="159"/>
        <item m="1" x="169"/>
        <item m="1" x="137"/>
        <item m="1" x="209"/>
        <item m="1" x="210"/>
        <item m="1" x="118"/>
        <item m="1" x="76"/>
        <item m="1" x="177"/>
        <item m="1" x="114"/>
        <item m="1" x="178"/>
        <item m="1" x="172"/>
        <item m="1" x="171"/>
        <item m="1" x="168"/>
        <item m="1" x="166"/>
        <item m="1" x="167"/>
        <item m="1" x="162"/>
        <item m="1" x="164"/>
        <item m="1" x="81"/>
        <item m="1" x="141"/>
        <item m="1" x="158"/>
        <item m="1" x="83"/>
        <item m="1" x="148"/>
        <item m="1" x="149"/>
        <item m="1" x="150"/>
        <item m="1" x="152"/>
        <item m="1" x="153"/>
        <item m="1" x="154"/>
        <item m="1" x="142"/>
        <item m="1" x="101"/>
        <item m="1" x="98"/>
        <item m="1" x="143"/>
        <item m="1" x="145"/>
        <item m="1" x="133"/>
        <item m="1" x="135"/>
        <item m="1" x="136"/>
        <item m="1" x="127"/>
        <item m="1" x="108"/>
        <item m="1" x="131"/>
        <item m="1" x="132"/>
        <item m="1" x="123"/>
        <item m="1" x="124"/>
        <item m="1" x="126"/>
        <item m="1" x="120"/>
        <item m="1" x="112"/>
        <item m="1" x="113"/>
        <item m="1" x="115"/>
        <item m="1" x="116"/>
        <item m="1" x="105"/>
        <item m="1" x="110"/>
        <item m="1" x="103"/>
        <item m="1" x="97"/>
        <item m="1" x="99"/>
        <item m="1" x="100"/>
        <item m="1" x="88"/>
        <item m="1" x="90"/>
        <item m="1" x="78"/>
        <item m="1" x="79"/>
        <item m="1" x="66"/>
        <item m="1" x="71"/>
        <item x="52"/>
        <item x="58"/>
        <item x="45"/>
        <item x="31"/>
      </items>
    </pivotField>
    <pivotField compact="0" outline="0" showAll="0" defaultSubtotal="0"/>
  </pivotFields>
  <rowFields count="4">
    <field x="0"/>
    <field x="4"/>
    <field x="43"/>
    <field x="38"/>
  </rowFields>
  <rowItems count="492">
    <i>
      <x/>
      <x v="3"/>
      <x v="1"/>
      <x/>
    </i>
    <i>
      <x v="2"/>
      <x v="3"/>
      <x v="3"/>
      <x v="2"/>
    </i>
    <i>
      <x v="3"/>
      <x v="3"/>
      <x v="2"/>
      <x v="1"/>
    </i>
    <i>
      <x v="6"/>
      <x v="3"/>
      <x v="1"/>
      <x v="1"/>
    </i>
    <i>
      <x v="8"/>
      <x v="3"/>
      <x v="2"/>
      <x v="1"/>
    </i>
    <i>
      <x v="9"/>
      <x/>
      <x v="2"/>
      <x v="8"/>
    </i>
    <i>
      <x v="10"/>
      <x v="2"/>
      <x v="3"/>
      <x v="2"/>
    </i>
    <i>
      <x v="12"/>
      <x/>
      <x v="11"/>
      <x v="9"/>
    </i>
    <i>
      <x v="14"/>
      <x/>
      <x v="26"/>
      <x v="36"/>
    </i>
    <i>
      <x v="15"/>
      <x/>
      <x v="109"/>
      <x v="148"/>
    </i>
    <i>
      <x v="16"/>
      <x/>
      <x v="9"/>
      <x v="12"/>
    </i>
    <i>
      <x v="17"/>
      <x v="2"/>
      <x v="5"/>
      <x v="2"/>
    </i>
    <i>
      <x v="18"/>
      <x/>
      <x v="11"/>
      <x v="17"/>
    </i>
    <i>
      <x v="19"/>
      <x/>
      <x v="9"/>
      <x v="21"/>
    </i>
    <i>
      <x v="22"/>
      <x v="3"/>
      <x v="3"/>
      <x v="2"/>
    </i>
    <i>
      <x v="24"/>
      <x v="2"/>
      <x v="2"/>
      <x v="2"/>
    </i>
    <i>
      <x v="25"/>
      <x v="3"/>
      <x v="3"/>
      <x v="2"/>
    </i>
    <i>
      <x v="28"/>
      <x v="2"/>
      <x v="5"/>
      <x v="4"/>
    </i>
    <i>
      <x v="30"/>
      <x v="3"/>
      <x v="3"/>
      <x v="2"/>
    </i>
    <i>
      <x v="32"/>
      <x v="1"/>
      <x v="3"/>
      <x v="3"/>
    </i>
    <i>
      <x v="33"/>
      <x v="3"/>
      <x v="1"/>
      <x/>
    </i>
    <i>
      <x v="36"/>
      <x v="3"/>
      <x v="4"/>
      <x v="1"/>
    </i>
    <i>
      <x v="52"/>
      <x v="3"/>
      <x v="1"/>
      <x v="1"/>
    </i>
    <i>
      <x v="61"/>
      <x v="3"/>
      <x v="3"/>
      <x v="2"/>
    </i>
    <i>
      <x v="63"/>
      <x v="1"/>
      <x v="2"/>
      <x v="5"/>
    </i>
    <i>
      <x v="66"/>
      <x v="1"/>
      <x v="1"/>
      <x v="3"/>
    </i>
    <i>
      <x v="67"/>
      <x/>
      <x v="7"/>
      <x v="9"/>
    </i>
    <i>
      <x v="68"/>
      <x v="3"/>
      <x v="3"/>
      <x v="2"/>
    </i>
    <i>
      <x v="70"/>
      <x v="2"/>
      <x v="4"/>
      <x v="2"/>
    </i>
    <i>
      <x v="71"/>
      <x v="3"/>
      <x v="2"/>
      <x v="1"/>
    </i>
    <i>
      <x v="78"/>
      <x v="2"/>
      <x v="3"/>
      <x v="3"/>
    </i>
    <i>
      <x v="79"/>
      <x v="3"/>
      <x v="3"/>
      <x v="2"/>
    </i>
    <i>
      <x v="80"/>
      <x v="3"/>
      <x v="2"/>
      <x v="1"/>
    </i>
    <i>
      <x v="81"/>
      <x v="3"/>
      <x v="3"/>
      <x v="2"/>
    </i>
    <i>
      <x v="82"/>
      <x v="3"/>
      <x v="2"/>
      <x v="1"/>
    </i>
    <i>
      <x v="88"/>
      <x v="3"/>
      <x v="2"/>
      <x v="1"/>
    </i>
    <i>
      <x v="89"/>
      <x v="1"/>
      <x v="7"/>
      <x v="4"/>
    </i>
    <i>
      <x v="90"/>
      <x/>
      <x v="11"/>
      <x v="15"/>
    </i>
    <i>
      <x v="91"/>
      <x/>
      <x v="8"/>
      <x v="10"/>
    </i>
    <i>
      <x v="94"/>
      <x/>
      <x v="2"/>
      <x v="67"/>
    </i>
    <i>
      <x v="95"/>
      <x/>
      <x v="10"/>
      <x v="12"/>
    </i>
    <i>
      <x v="97"/>
      <x v="3"/>
      <x v="1"/>
      <x v="1"/>
    </i>
    <i>
      <x v="98"/>
      <x v="3"/>
      <x v="6"/>
      <x v="2"/>
    </i>
    <i>
      <x v="99"/>
      <x v="3"/>
      <x v="2"/>
      <x v="1"/>
    </i>
    <i>
      <x v="101"/>
      <x v="1"/>
      <x v="5"/>
      <x v="3"/>
    </i>
    <i>
      <x v="103"/>
      <x v="2"/>
      <x v="1"/>
      <x v="3"/>
    </i>
    <i>
      <x v="104"/>
      <x v="1"/>
      <x v="6"/>
      <x v="4"/>
    </i>
    <i>
      <x v="105"/>
      <x v="2"/>
      <x v="3"/>
      <x v="2"/>
    </i>
    <i>
      <x v="106"/>
      <x v="2"/>
      <x v="3"/>
      <x v="2"/>
    </i>
    <i>
      <x v="110"/>
      <x v="2"/>
      <x v="3"/>
      <x v="3"/>
    </i>
    <i>
      <x v="111"/>
      <x v="1"/>
      <x v="2"/>
      <x v="2"/>
    </i>
    <i>
      <x v="113"/>
      <x v="1"/>
      <x v="6"/>
      <x v="5"/>
    </i>
    <i>
      <x v="114"/>
      <x v="2"/>
      <x v="3"/>
      <x v="3"/>
    </i>
    <i>
      <x v="115"/>
      <x v="3"/>
      <x v="2"/>
      <x v="1"/>
    </i>
    <i>
      <x v="116"/>
      <x v="2"/>
      <x v="3"/>
      <x v="2"/>
    </i>
    <i>
      <x v="117"/>
      <x v="1"/>
      <x v="1"/>
      <x v="5"/>
    </i>
    <i>
      <x v="118"/>
      <x v="3"/>
      <x v="6"/>
      <x v="1"/>
    </i>
    <i>
      <x v="119"/>
      <x/>
      <x v="10"/>
      <x v="16"/>
    </i>
    <i>
      <x v="120"/>
      <x v="1"/>
      <x v="5"/>
      <x v="3"/>
    </i>
    <i>
      <x v="121"/>
      <x v="2"/>
      <x v="3"/>
      <x v="4"/>
    </i>
    <i>
      <x v="122"/>
      <x v="3"/>
      <x v="5"/>
      <x v="2"/>
    </i>
    <i>
      <x v="123"/>
      <x v="3"/>
      <x v="2"/>
      <x v="1"/>
    </i>
    <i>
      <x v="124"/>
      <x v="1"/>
      <x v="10"/>
      <x v="22"/>
    </i>
    <i>
      <x v="129"/>
      <x/>
      <x v="4"/>
      <x v="11"/>
    </i>
    <i>
      <x v="130"/>
      <x v="3"/>
      <x v="2"/>
      <x v="2"/>
    </i>
    <i>
      <x v="131"/>
      <x v="3"/>
      <x v="2"/>
      <x v="3"/>
    </i>
    <i>
      <x v="132"/>
      <x v="2"/>
      <x v="3"/>
      <x v="2"/>
    </i>
    <i>
      <x v="133"/>
      <x v="3"/>
      <x v="7"/>
      <x v="3"/>
    </i>
    <i>
      <x v="134"/>
      <x v="1"/>
      <x v="5"/>
      <x v="8"/>
    </i>
    <i>
      <x v="135"/>
      <x v="2"/>
      <x v="1"/>
      <x v="3"/>
    </i>
    <i>
      <x v="136"/>
      <x v="2"/>
      <x v="3"/>
      <x v="2"/>
    </i>
    <i>
      <x v="137"/>
      <x/>
      <x v="6"/>
      <x v="13"/>
    </i>
    <i>
      <x v="138"/>
      <x v="3"/>
      <x v="3"/>
      <x v="2"/>
    </i>
    <i>
      <x v="139"/>
      <x v="2"/>
      <x v="3"/>
      <x v="2"/>
    </i>
    <i>
      <x v="140"/>
      <x v="1"/>
      <x v="5"/>
      <x v="4"/>
    </i>
    <i>
      <x v="141"/>
      <x v="2"/>
      <x v="4"/>
      <x v="2"/>
    </i>
    <i>
      <x v="150"/>
      <x v="1"/>
      <x v="16"/>
      <x v="22"/>
    </i>
    <i>
      <x v="152"/>
      <x v="1"/>
      <x v="1"/>
      <x v="4"/>
    </i>
    <i>
      <x v="154"/>
      <x v="3"/>
      <x v="1"/>
      <x/>
    </i>
    <i>
      <x v="155"/>
      <x v="3"/>
      <x v="1"/>
      <x v="2"/>
    </i>
    <i>
      <x v="158"/>
      <x v="3"/>
      <x v="3"/>
      <x v="2"/>
    </i>
    <i>
      <x v="159"/>
      <x v="3"/>
      <x v="3"/>
      <x v="2"/>
    </i>
    <i>
      <x v="160"/>
      <x v="3"/>
      <x v="2"/>
      <x v="1"/>
    </i>
    <i>
      <x v="161"/>
      <x v="3"/>
      <x v="2"/>
      <x v="1"/>
    </i>
    <i>
      <x v="163"/>
      <x v="3"/>
      <x v="2"/>
      <x v="1"/>
    </i>
    <i>
      <x v="164"/>
      <x v="3"/>
      <x v="3"/>
      <x v="1"/>
    </i>
    <i>
      <x v="170"/>
      <x v="3"/>
      <x v="3"/>
      <x v="1"/>
    </i>
    <i>
      <x v="174"/>
      <x v="3"/>
      <x v="2"/>
      <x v="1"/>
    </i>
    <i>
      <x v="176"/>
      <x v="2"/>
      <x v="3"/>
      <x v="2"/>
    </i>
    <i>
      <x v="180"/>
      <x v="1"/>
      <x v="3"/>
      <x v="3"/>
    </i>
    <i>
      <x v="181"/>
      <x v="3"/>
      <x v="2"/>
      <x v="1"/>
    </i>
    <i>
      <x v="182"/>
      <x v="1"/>
      <x v="1"/>
      <x v="4"/>
    </i>
    <i>
      <x v="185"/>
      <x/>
      <x v="3"/>
      <x v="7"/>
    </i>
    <i>
      <x v="188"/>
      <x v="3"/>
      <x v="3"/>
      <x v="2"/>
    </i>
    <i>
      <x v="190"/>
      <x v="2"/>
      <x v="4"/>
      <x v="3"/>
    </i>
    <i>
      <x v="196"/>
      <x/>
      <x v="13"/>
      <x v="14"/>
    </i>
    <i>
      <x v="203"/>
      <x v="3"/>
      <x v="5"/>
      <x v="1"/>
    </i>
    <i>
      <x v="204"/>
      <x v="3"/>
      <x v="2"/>
      <x v="1"/>
    </i>
    <i>
      <x v="209"/>
      <x v="3"/>
      <x v="2"/>
      <x v="1"/>
    </i>
    <i>
      <x v="210"/>
      <x v="3"/>
      <x v="3"/>
      <x v="1"/>
    </i>
    <i>
      <x v="211"/>
      <x v="3"/>
      <x v="1"/>
      <x/>
    </i>
    <i>
      <x v="212"/>
      <x v="1"/>
      <x v="5"/>
      <x v="3"/>
    </i>
    <i>
      <x v="216"/>
      <x v="3"/>
      <x v="2"/>
      <x v="1"/>
    </i>
    <i>
      <x v="217"/>
      <x v="3"/>
      <x v="2"/>
      <x v="2"/>
    </i>
    <i>
      <x v="219"/>
      <x v="3"/>
      <x v="2"/>
      <x v="1"/>
    </i>
    <i>
      <x v="221"/>
      <x v="3"/>
      <x v="1"/>
      <x v="1"/>
    </i>
    <i>
      <x v="225"/>
      <x v="1"/>
      <x v="6"/>
      <x v="5"/>
    </i>
    <i>
      <x v="227"/>
      <x v="1"/>
      <x v="3"/>
      <x v="2"/>
    </i>
    <i>
      <x v="230"/>
      <x v="1"/>
      <x v="4"/>
      <x v="3"/>
    </i>
    <i>
      <x v="236"/>
      <x v="2"/>
      <x v="1"/>
      <x v="2"/>
    </i>
    <i>
      <x v="238"/>
      <x v="3"/>
      <x v="3"/>
      <x v="1"/>
    </i>
    <i>
      <x v="239"/>
      <x v="1"/>
      <x v="3"/>
      <x v="4"/>
    </i>
    <i>
      <x v="240"/>
      <x/>
      <x v="12"/>
      <x v="18"/>
    </i>
    <i>
      <x v="241"/>
      <x v="1"/>
      <x v="4"/>
      <x v="4"/>
    </i>
    <i>
      <x v="242"/>
      <x v="3"/>
      <x v="2"/>
      <x v="1"/>
    </i>
    <i>
      <x v="243"/>
      <x v="2"/>
      <x v="2"/>
      <x v="2"/>
    </i>
    <i>
      <x v="244"/>
      <x v="1"/>
      <x v="4"/>
      <x v="3"/>
    </i>
    <i>
      <x v="246"/>
      <x v="1"/>
      <x v="6"/>
      <x v="4"/>
    </i>
    <i>
      <x v="247"/>
      <x v="2"/>
      <x v="2"/>
      <x v="2"/>
    </i>
    <i>
      <x v="259"/>
      <x v="3"/>
      <x v="1"/>
      <x/>
    </i>
    <i>
      <x v="260"/>
      <x v="3"/>
      <x v="1"/>
      <x/>
    </i>
    <i>
      <x v="263"/>
      <x v="2"/>
      <x v="3"/>
      <x v="6"/>
    </i>
    <i>
      <x v="264"/>
      <x v="2"/>
      <x v="2"/>
      <x v="7"/>
    </i>
    <i>
      <x v="266"/>
      <x v="3"/>
      <x v="3"/>
      <x v="2"/>
    </i>
    <i>
      <x v="270"/>
      <x v="3"/>
      <x v="2"/>
      <x v="1"/>
    </i>
    <i>
      <x v="272"/>
      <x v="3"/>
      <x v="2"/>
      <x v="1"/>
    </i>
    <i>
      <x v="273"/>
      <x v="1"/>
      <x v="3"/>
      <x v="4"/>
    </i>
    <i>
      <x v="275"/>
      <x v="3"/>
      <x v="1"/>
      <x v="1"/>
    </i>
    <i>
      <x v="280"/>
      <x v="1"/>
      <x v="6"/>
      <x v="5"/>
    </i>
    <i>
      <x v="286"/>
      <x v="3"/>
      <x v="3"/>
      <x v="1"/>
    </i>
    <i>
      <x v="287"/>
      <x v="3"/>
      <x v="3"/>
      <x v="1"/>
    </i>
    <i>
      <x v="288"/>
      <x v="3"/>
      <x v="3"/>
      <x v="1"/>
    </i>
    <i>
      <x v="292"/>
      <x v="3"/>
      <x v="3"/>
      <x v="2"/>
    </i>
    <i>
      <x v="294"/>
      <x v="3"/>
      <x v="2"/>
      <x v="1"/>
    </i>
    <i>
      <x v="295"/>
      <x v="3"/>
      <x v="1"/>
      <x v="1"/>
    </i>
    <i>
      <x v="296"/>
      <x v="3"/>
      <x v="4"/>
      <x v="1"/>
    </i>
    <i>
      <x v="302"/>
      <x v="3"/>
      <x v="2"/>
      <x v="1"/>
    </i>
    <i>
      <x v="303"/>
      <x v="1"/>
      <x v="4"/>
      <x v="6"/>
    </i>
    <i>
      <x v="328"/>
      <x v="3"/>
      <x v="5"/>
      <x v="1"/>
    </i>
    <i>
      <x v="330"/>
      <x v="3"/>
      <x v="3"/>
      <x v="1"/>
    </i>
    <i>
      <x v="331"/>
      <x v="1"/>
      <x v="3"/>
      <x v="4"/>
    </i>
    <i>
      <x v="332"/>
      <x v="3"/>
      <x v="3"/>
      <x v="1"/>
    </i>
    <i>
      <x v="333"/>
      <x v="2"/>
      <x v="3"/>
      <x v="2"/>
    </i>
    <i>
      <x v="334"/>
      <x v="1"/>
      <x v="4"/>
      <x v="3"/>
    </i>
    <i>
      <x v="336"/>
      <x v="1"/>
      <x v="3"/>
      <x v="3"/>
    </i>
    <i>
      <x v="338"/>
      <x/>
      <x v="8"/>
      <x v="210"/>
    </i>
    <i>
      <x v="340"/>
      <x v="3"/>
      <x v="1"/>
      <x v="2"/>
    </i>
    <i>
      <x v="341"/>
      <x v="3"/>
      <x v="1"/>
      <x v="2"/>
    </i>
    <i>
      <x v="342"/>
      <x v="3"/>
      <x v="4"/>
      <x v="4"/>
    </i>
    <i>
      <x v="344"/>
      <x/>
      <x v="20"/>
      <x v="13"/>
    </i>
    <i>
      <x v="345"/>
      <x v="1"/>
      <x v="5"/>
      <x v="5"/>
    </i>
    <i>
      <x v="346"/>
      <x v="1"/>
      <x v="8"/>
      <x v="7"/>
    </i>
    <i>
      <x v="348"/>
      <x v="1"/>
      <x v="10"/>
      <x v="8"/>
    </i>
    <i>
      <x v="349"/>
      <x v="3"/>
      <x v="1"/>
      <x/>
    </i>
    <i>
      <x v="350"/>
      <x v="3"/>
      <x v="1"/>
      <x/>
    </i>
    <i>
      <x v="351"/>
      <x v="1"/>
      <x v="4"/>
      <x v="3"/>
    </i>
    <i>
      <x v="353"/>
      <x v="3"/>
      <x v="2"/>
      <x v="1"/>
    </i>
    <i>
      <x v="354"/>
      <x v="1"/>
      <x v="4"/>
      <x v="6"/>
    </i>
    <i>
      <x v="355"/>
      <x v="2"/>
      <x v="1"/>
      <x v="2"/>
    </i>
    <i>
      <x v="356"/>
      <x v="3"/>
      <x v="3"/>
      <x v="2"/>
    </i>
    <i>
      <x v="358"/>
      <x v="3"/>
      <x v="3"/>
      <x v="2"/>
    </i>
    <i>
      <x v="359"/>
      <x v="3"/>
      <x v="2"/>
      <x v="2"/>
    </i>
    <i>
      <x v="360"/>
      <x v="3"/>
      <x v="1"/>
      <x/>
    </i>
    <i>
      <x v="361"/>
      <x/>
      <x v="7"/>
      <x v="9"/>
    </i>
    <i>
      <x v="362"/>
      <x v="1"/>
      <x v="7"/>
      <x v="6"/>
    </i>
    <i>
      <x v="363"/>
      <x/>
      <x v="13"/>
      <x v="11"/>
    </i>
    <i>
      <x v="364"/>
      <x v="3"/>
      <x v="3"/>
      <x v="2"/>
    </i>
    <i>
      <x v="366"/>
      <x v="3"/>
      <x v="3"/>
      <x v="2"/>
    </i>
    <i>
      <x v="368"/>
      <x v="1"/>
      <x v="5"/>
      <x v="4"/>
    </i>
    <i>
      <x v="369"/>
      <x v="1"/>
      <x v="11"/>
      <x v="6"/>
    </i>
    <i>
      <x v="371"/>
      <x v="1"/>
      <x v="9"/>
      <x v="8"/>
    </i>
    <i>
      <x v="372"/>
      <x v="3"/>
      <x v="5"/>
      <x v="1"/>
    </i>
    <i>
      <x v="373"/>
      <x v="3"/>
      <x v="3"/>
      <x v="2"/>
    </i>
    <i>
      <x v="374"/>
      <x v="3"/>
      <x v="3"/>
      <x v="2"/>
    </i>
    <i>
      <x v="375"/>
      <x v="2"/>
      <x v="5"/>
      <x v="2"/>
    </i>
    <i>
      <x v="376"/>
      <x v="1"/>
      <x v="5"/>
      <x v="5"/>
    </i>
    <i>
      <x v="377"/>
      <x v="3"/>
      <x v="3"/>
      <x v="2"/>
    </i>
    <i>
      <x v="383"/>
      <x v="1"/>
      <x v="4"/>
      <x v="6"/>
    </i>
    <i>
      <x v="385"/>
      <x/>
      <x v="123"/>
      <x v="211"/>
    </i>
    <i>
      <x v="386"/>
      <x v="3"/>
      <x v="2"/>
      <x v="2"/>
    </i>
    <i>
      <x v="389"/>
      <x/>
      <x v="17"/>
      <x v="22"/>
    </i>
    <i>
      <x v="391"/>
      <x v="2"/>
      <x v="4"/>
      <x v="2"/>
    </i>
    <i>
      <x v="395"/>
      <x v="3"/>
      <x v="2"/>
      <x v="1"/>
    </i>
    <i>
      <x v="396"/>
      <x v="3"/>
      <x v="2"/>
      <x v="1"/>
    </i>
    <i>
      <x v="398"/>
      <x v="3"/>
      <x v="17"/>
      <x v="2"/>
    </i>
    <i>
      <x v="399"/>
      <x v="1"/>
      <x v="9"/>
      <x v="66"/>
    </i>
    <i>
      <x v="400"/>
      <x v="1"/>
      <x v="13"/>
      <x v="25"/>
    </i>
    <i>
      <x v="401"/>
      <x v="3"/>
      <x v="3"/>
      <x v="2"/>
    </i>
    <i>
      <x v="402"/>
      <x/>
      <x v="36"/>
      <x v="44"/>
    </i>
    <i>
      <x v="403"/>
      <x/>
      <x v="45"/>
      <x v="209"/>
    </i>
    <i>
      <x v="404"/>
      <x/>
      <x v="28"/>
      <x v="30"/>
    </i>
    <i>
      <x v="405"/>
      <x v="1"/>
      <x v="7"/>
      <x v="4"/>
    </i>
    <i>
      <x v="407"/>
      <x/>
      <x v="24"/>
      <x v="156"/>
    </i>
    <i>
      <x v="408"/>
      <x v="1"/>
      <x v="16"/>
      <x v="6"/>
    </i>
    <i>
      <x v="411"/>
      <x v="2"/>
      <x v="3"/>
      <x v="3"/>
    </i>
    <i>
      <x v="412"/>
      <x v="3"/>
      <x v="5"/>
      <x v="2"/>
    </i>
    <i>
      <x v="413"/>
      <x v="1"/>
      <x v="78"/>
      <x v="4"/>
    </i>
    <i>
      <x v="418"/>
      <x/>
      <x v="8"/>
      <x v="29"/>
    </i>
    <i>
      <x v="419"/>
      <x v="1"/>
      <x v="7"/>
      <x v="4"/>
    </i>
    <i>
      <x v="420"/>
      <x v="3"/>
      <x v="57"/>
      <x v="2"/>
    </i>
    <i>
      <x v="422"/>
      <x v="1"/>
      <x v="6"/>
      <x v="16"/>
    </i>
    <i>
      <x v="426"/>
      <x v="1"/>
      <x v="19"/>
      <x v="30"/>
    </i>
    <i>
      <x v="427"/>
      <x v="3"/>
      <x v="6"/>
      <x v="2"/>
    </i>
    <i>
      <x v="428"/>
      <x/>
      <x v="27"/>
      <x v="91"/>
    </i>
    <i>
      <x v="431"/>
      <x/>
      <x v="48"/>
      <x v="29"/>
    </i>
    <i>
      <x v="432"/>
      <x v="3"/>
      <x v="22"/>
      <x v="2"/>
    </i>
    <i>
      <x v="433"/>
      <x/>
      <x v="52"/>
      <x v="48"/>
    </i>
    <i>
      <x v="444"/>
      <x v="1"/>
      <x v="19"/>
      <x v="16"/>
    </i>
    <i>
      <x v="447"/>
      <x v="2"/>
      <x v="11"/>
      <x v="6"/>
    </i>
    <i>
      <x v="450"/>
      <x v="1"/>
      <x v="2"/>
      <x v="5"/>
    </i>
    <i>
      <x v="453"/>
      <x v="1"/>
      <x v="3"/>
      <x v="4"/>
    </i>
    <i>
      <x v="455"/>
      <x v="3"/>
      <x v="3"/>
      <x v="1"/>
    </i>
    <i>
      <x v="461"/>
      <x v="1"/>
      <x v="3"/>
      <x v="4"/>
    </i>
    <i>
      <x v="464"/>
      <x v="2"/>
      <x v="10"/>
      <x v="3"/>
    </i>
    <i>
      <x v="467"/>
      <x v="1"/>
      <x v="2"/>
      <x v="4"/>
    </i>
    <i>
      <x v="470"/>
      <x v="1"/>
      <x v="6"/>
      <x v="9"/>
    </i>
    <i>
      <x v="471"/>
      <x v="3"/>
      <x v="2"/>
      <x v="1"/>
    </i>
    <i>
      <x v="472"/>
      <x v="3"/>
      <x v="2"/>
      <x v="2"/>
    </i>
    <i>
      <x v="473"/>
      <x v="1"/>
      <x v="5"/>
      <x v="5"/>
    </i>
    <i>
      <x v="476"/>
      <x v="2"/>
      <x v="5"/>
      <x v="5"/>
    </i>
    <i>
      <x v="477"/>
      <x v="1"/>
      <x v="5"/>
      <x v="5"/>
    </i>
    <i>
      <x v="479"/>
      <x/>
      <x v="9"/>
      <x v="9"/>
    </i>
    <i>
      <x v="480"/>
      <x/>
      <x v="12"/>
      <x v="26"/>
    </i>
    <i>
      <x v="482"/>
      <x v="3"/>
      <x v="1"/>
      <x/>
    </i>
    <i>
      <x v="483"/>
      <x v="3"/>
      <x v="10"/>
      <x v="2"/>
    </i>
    <i>
      <x v="484"/>
      <x v="3"/>
      <x v="7"/>
      <x v="2"/>
    </i>
    <i>
      <x v="485"/>
      <x v="3"/>
      <x v="1"/>
      <x/>
    </i>
    <i>
      <x v="486"/>
      <x v="1"/>
      <x v="20"/>
      <x v="25"/>
    </i>
    <i>
      <x v="490"/>
      <x v="1"/>
      <x v="4"/>
      <x v="5"/>
    </i>
    <i>
      <x v="492"/>
      <x v="3"/>
      <x v="1"/>
      <x/>
    </i>
    <i>
      <x v="494"/>
      <x v="3"/>
      <x v="3"/>
      <x v="2"/>
    </i>
    <i>
      <x v="496"/>
      <x v="3"/>
      <x v="2"/>
      <x v="2"/>
    </i>
    <i>
      <x v="497"/>
      <x v="1"/>
      <x v="4"/>
      <x v="5"/>
    </i>
    <i>
      <x v="498"/>
      <x v="2"/>
      <x v="4"/>
      <x v="2"/>
    </i>
    <i>
      <x v="499"/>
      <x v="2"/>
      <x v="6"/>
      <x v="4"/>
    </i>
    <i>
      <x v="500"/>
      <x/>
      <x v="10"/>
      <x v="24"/>
    </i>
    <i>
      <x v="504"/>
      <x v="3"/>
      <x v="6"/>
      <x v="2"/>
    </i>
    <i>
      <x v="507"/>
      <x v="2"/>
      <x v="13"/>
      <x v="2"/>
    </i>
    <i>
      <x v="509"/>
      <x v="1"/>
      <x v="8"/>
      <x v="7"/>
    </i>
    <i>
      <x v="514"/>
      <x/>
      <x v="216"/>
      <x v="89"/>
    </i>
    <i>
      <x v="516"/>
      <x/>
      <x v="9"/>
      <x v="8"/>
    </i>
    <i>
      <x v="517"/>
      <x v="3"/>
      <x v="1"/>
      <x v="2"/>
    </i>
    <i>
      <x v="519"/>
      <x v="3"/>
      <x v="1"/>
      <x v="4"/>
    </i>
    <i>
      <x v="522"/>
      <x v="1"/>
      <x v="3"/>
      <x v="10"/>
    </i>
    <i>
      <x v="524"/>
      <x v="1"/>
      <x v="7"/>
      <x v="3"/>
    </i>
    <i>
      <x v="531"/>
      <x v="3"/>
      <x v="3"/>
      <x v="2"/>
    </i>
    <i>
      <x v="532"/>
      <x v="3"/>
      <x v="2"/>
      <x v="2"/>
    </i>
    <i>
      <x v="534"/>
      <x v="1"/>
      <x v="10"/>
      <x v="6"/>
    </i>
    <i>
      <x v="540"/>
      <x/>
      <x v="4"/>
      <x v="9"/>
    </i>
    <i>
      <x v="542"/>
      <x v="3"/>
      <x v="4"/>
      <x v="1"/>
    </i>
    <i>
      <x v="544"/>
      <x v="3"/>
      <x v="4"/>
      <x v="2"/>
    </i>
    <i>
      <x v="547"/>
      <x v="1"/>
      <x v="3"/>
      <x v="3"/>
    </i>
    <i>
      <x v="553"/>
      <x/>
      <x v="14"/>
      <x v="67"/>
    </i>
    <i>
      <x v="556"/>
      <x v="3"/>
      <x v="4"/>
      <x v="2"/>
    </i>
    <i>
      <x v="557"/>
      <x v="3"/>
      <x v="2"/>
      <x/>
    </i>
    <i>
      <x v="558"/>
      <x v="1"/>
      <x v="6"/>
      <x v="6"/>
    </i>
    <i>
      <x v="559"/>
      <x/>
      <x v="9"/>
      <x v="28"/>
    </i>
    <i>
      <x v="562"/>
      <x v="1"/>
      <x v="16"/>
      <x v="22"/>
    </i>
    <i>
      <x v="565"/>
      <x v="3"/>
      <x v="1"/>
      <x/>
    </i>
    <i>
      <x v="567"/>
      <x v="1"/>
      <x v="57"/>
      <x v="65"/>
    </i>
    <i>
      <x v="568"/>
      <x v="3"/>
      <x v="1"/>
      <x v="2"/>
    </i>
    <i>
      <x v="571"/>
      <x v="2"/>
      <x v="15"/>
      <x v="2"/>
    </i>
    <i>
      <x v="583"/>
      <x v="1"/>
      <x v="4"/>
      <x v="4"/>
    </i>
    <i>
      <x v="584"/>
      <x v="3"/>
      <x v="7"/>
      <x v="2"/>
    </i>
    <i>
      <x v="585"/>
      <x/>
      <x v="112"/>
      <x v="117"/>
    </i>
    <i>
      <x v="586"/>
      <x v="1"/>
      <x v="13"/>
      <x v="4"/>
    </i>
    <i>
      <x v="588"/>
      <x/>
      <x v="22"/>
      <x v="54"/>
    </i>
    <i>
      <x v="589"/>
      <x v="3"/>
      <x v="6"/>
      <x v="2"/>
    </i>
    <i>
      <x v="590"/>
      <x/>
      <x v="66"/>
      <x v="21"/>
    </i>
    <i>
      <x v="597"/>
      <x/>
      <x v="110"/>
      <x v="212"/>
    </i>
    <i>
      <x v="601"/>
      <x v="3"/>
      <x v="3"/>
      <x v="2"/>
    </i>
    <i>
      <x v="602"/>
      <x v="1"/>
      <x v="12"/>
      <x v="6"/>
    </i>
    <i>
      <x v="604"/>
      <x v="1"/>
      <x v="4"/>
      <x v="4"/>
    </i>
    <i>
      <x v="606"/>
      <x v="2"/>
      <x v="72"/>
      <x v="17"/>
    </i>
    <i>
      <x v="607"/>
      <x v="1"/>
      <x v="4"/>
      <x v="4"/>
    </i>
    <i>
      <x v="609"/>
      <x v="1"/>
      <x v="1"/>
      <x v="7"/>
    </i>
    <i>
      <x v="611"/>
      <x v="3"/>
      <x v="4"/>
      <x v="1"/>
    </i>
    <i>
      <x v="612"/>
      <x v="3"/>
      <x v="3"/>
      <x v="2"/>
    </i>
    <i>
      <x v="614"/>
      <x v="1"/>
      <x v="4"/>
      <x v="4"/>
    </i>
    <i>
      <x v="618"/>
      <x v="3"/>
      <x v="1"/>
      <x/>
    </i>
    <i>
      <x v="621"/>
      <x v="3"/>
      <x v="1"/>
      <x v="1"/>
    </i>
    <i>
      <x v="624"/>
      <x v="2"/>
      <x v="4"/>
      <x v="2"/>
    </i>
    <i>
      <x v="626"/>
      <x v="1"/>
      <x v="8"/>
      <x v="6"/>
    </i>
    <i>
      <x v="628"/>
      <x v="1"/>
      <x v="5"/>
      <x v="3"/>
    </i>
    <i>
      <x v="631"/>
      <x v="3"/>
      <x v="1"/>
      <x v="1"/>
    </i>
    <i>
      <x v="633"/>
      <x v="3"/>
      <x v="1"/>
      <x v="2"/>
    </i>
    <i>
      <x v="646"/>
      <x v="3"/>
      <x v="4"/>
      <x v="1"/>
    </i>
    <i>
      <x v="647"/>
      <x v="3"/>
      <x v="2"/>
      <x v="2"/>
    </i>
    <i>
      <x v="653"/>
      <x v="3"/>
      <x v="8"/>
      <x v="2"/>
    </i>
    <i>
      <x v="654"/>
      <x v="3"/>
      <x v="3"/>
      <x v="2"/>
    </i>
    <i>
      <x v="661"/>
      <x v="3"/>
      <x v="1"/>
      <x/>
    </i>
    <i>
      <x v="673"/>
      <x v="2"/>
      <x v="2"/>
      <x v="2"/>
    </i>
    <i>
      <x v="681"/>
      <x v="2"/>
      <x v="4"/>
      <x v="3"/>
    </i>
    <i>
      <x v="706"/>
      <x v="3"/>
      <x v="2"/>
      <x v="1"/>
    </i>
    <i>
      <x v="717"/>
      <x v="3"/>
      <x v="2"/>
      <x v="2"/>
    </i>
    <i>
      <x v="727"/>
      <x v="3"/>
      <x v="1"/>
      <x v="1"/>
    </i>
    <i>
      <x v="728"/>
      <x v="3"/>
      <x v="2"/>
      <x v="1"/>
    </i>
    <i>
      <x v="730"/>
      <x v="3"/>
      <x v="5"/>
      <x v="1"/>
    </i>
    <i>
      <x v="769"/>
      <x v="2"/>
      <x v="1"/>
      <x v="13"/>
    </i>
    <i>
      <x v="776"/>
      <x v="3"/>
      <x v="2"/>
      <x v="2"/>
    </i>
    <i>
      <x v="804"/>
      <x v="3"/>
      <x v="2"/>
      <x v="1"/>
    </i>
    <i>
      <x v="810"/>
      <x v="3"/>
      <x v="17"/>
      <x/>
    </i>
    <i>
      <x v="813"/>
      <x v="3"/>
      <x v="2"/>
      <x v="1"/>
    </i>
    <i>
      <x v="815"/>
      <x v="3"/>
      <x v="1"/>
      <x/>
    </i>
    <i>
      <x v="816"/>
      <x v="2"/>
      <x v="3"/>
      <x v="2"/>
    </i>
    <i>
      <x v="818"/>
      <x v="3"/>
      <x v="2"/>
      <x v="1"/>
    </i>
    <i>
      <x v="820"/>
      <x v="3"/>
      <x v="3"/>
      <x v="2"/>
    </i>
    <i>
      <x v="828"/>
      <x v="3"/>
      <x v="3"/>
      <x v="2"/>
    </i>
    <i>
      <x v="835"/>
      <x v="3"/>
      <x v="1"/>
      <x v="2"/>
    </i>
    <i>
      <x v="836"/>
      <x v="3"/>
      <x v="1"/>
      <x/>
    </i>
    <i>
      <x v="852"/>
      <x v="3"/>
      <x v="3"/>
      <x v="2"/>
    </i>
    <i>
      <x v="882"/>
      <x v="2"/>
      <x v="3"/>
      <x v="1"/>
    </i>
    <i>
      <x v="909"/>
      <x v="3"/>
      <x v="3"/>
      <x v="2"/>
    </i>
    <i>
      <x v="910"/>
      <x v="3"/>
      <x v="2"/>
      <x v="1"/>
    </i>
    <i>
      <x v="925"/>
      <x v="3"/>
      <x v="1"/>
      <x/>
    </i>
    <i>
      <x v="930"/>
      <x v="3"/>
      <x v="3"/>
      <x v="1"/>
    </i>
    <i>
      <x v="931"/>
      <x v="3"/>
      <x v="6"/>
      <x v="2"/>
    </i>
    <i>
      <x v="938"/>
      <x v="3"/>
      <x v="1"/>
      <x v="2"/>
    </i>
    <i>
      <x v="947"/>
      <x v="3"/>
      <x v="1"/>
      <x/>
    </i>
    <i>
      <x v="950"/>
      <x v="3"/>
      <x v="3"/>
      <x/>
    </i>
    <i>
      <x v="951"/>
      <x v="3"/>
      <x v="1"/>
      <x v="1"/>
    </i>
    <i>
      <x v="959"/>
      <x v="3"/>
      <x v="4"/>
      <x v="2"/>
    </i>
    <i>
      <x v="964"/>
      <x v="3"/>
      <x v="1"/>
      <x/>
    </i>
    <i>
      <x v="970"/>
      <x v="3"/>
      <x v="2"/>
      <x/>
    </i>
    <i>
      <x v="976"/>
      <x v="2"/>
      <x v="3"/>
      <x v="2"/>
    </i>
    <i>
      <x v="1007"/>
      <x v="3"/>
      <x v="2"/>
      <x/>
    </i>
    <i>
      <x v="1008"/>
      <x v="3"/>
      <x v="2"/>
      <x/>
    </i>
    <i>
      <x v="1020"/>
      <x v="3"/>
      <x v="1"/>
      <x v="1"/>
    </i>
    <i>
      <x v="1033"/>
      <x v="3"/>
      <x v="1"/>
      <x/>
    </i>
    <i>
      <x v="1046"/>
      <x/>
      <x v="2"/>
      <x v="7"/>
    </i>
    <i>
      <x v="1051"/>
      <x v="3"/>
      <x v="2"/>
      <x v="2"/>
    </i>
    <i>
      <x v="1055"/>
      <x v="3"/>
      <x v="2"/>
      <x v="1"/>
    </i>
    <i>
      <x v="1056"/>
      <x v="3"/>
      <x v="2"/>
      <x v="2"/>
    </i>
    <i>
      <x v="1057"/>
      <x v="3"/>
      <x v="4"/>
      <x v="2"/>
    </i>
    <i>
      <x v="1062"/>
      <x v="3"/>
      <x v="3"/>
      <x v="2"/>
    </i>
    <i>
      <x v="1082"/>
      <x v="2"/>
      <x v="6"/>
      <x v="2"/>
    </i>
    <i>
      <x v="1083"/>
      <x v="3"/>
      <x v="1"/>
      <x/>
    </i>
    <i>
      <x v="1084"/>
      <x/>
      <x v="10"/>
      <x v="14"/>
    </i>
    <i>
      <x v="1093"/>
      <x v="2"/>
      <x v="4"/>
      <x v="3"/>
    </i>
    <i>
      <x v="1097"/>
      <x v="3"/>
      <x v="1"/>
      <x/>
    </i>
    <i>
      <x v="1100"/>
      <x v="3"/>
      <x v="1"/>
      <x v="3"/>
    </i>
    <i>
      <x v="1104"/>
      <x v="3"/>
      <x v="2"/>
      <x v="1"/>
    </i>
    <i>
      <x v="1114"/>
      <x v="3"/>
      <x v="1"/>
      <x/>
    </i>
    <i>
      <x v="1124"/>
      <x v="3"/>
      <x v="1"/>
      <x/>
    </i>
    <i>
      <x v="1126"/>
      <x v="3"/>
      <x v="1"/>
      <x v="2"/>
    </i>
    <i>
      <x v="1127"/>
      <x v="3"/>
      <x v="2"/>
      <x/>
    </i>
    <i>
      <x v="1129"/>
      <x v="3"/>
      <x v="2"/>
      <x/>
    </i>
    <i>
      <x v="1147"/>
      <x v="3"/>
      <x v="2"/>
      <x v="1"/>
    </i>
    <i>
      <x v="1157"/>
      <x v="3"/>
      <x v="5"/>
      <x v="2"/>
    </i>
    <i>
      <x v="1317"/>
      <x v="3"/>
      <x v="1"/>
      <x/>
    </i>
    <i>
      <x v="1337"/>
      <x v="3"/>
      <x v="1"/>
      <x v="2"/>
    </i>
    <i>
      <x v="1341"/>
      <x v="3"/>
      <x v="1"/>
      <x v="2"/>
    </i>
    <i>
      <x v="1352"/>
      <x v="3"/>
      <x v="5"/>
      <x v="2"/>
    </i>
    <i>
      <x v="1392"/>
      <x v="2"/>
      <x v="3"/>
      <x v="2"/>
    </i>
    <i>
      <x v="1397"/>
      <x v="3"/>
      <x v="1"/>
      <x/>
    </i>
    <i>
      <x v="1559"/>
      <x v="3"/>
      <x v="1"/>
      <x/>
    </i>
    <i>
      <x v="1561"/>
      <x/>
      <x v="51"/>
      <x v="22"/>
    </i>
    <i>
      <x v="1567"/>
      <x v="3"/>
      <x v="1"/>
      <x/>
    </i>
    <i>
      <x v="1570"/>
      <x v="3"/>
      <x v="1"/>
      <x/>
    </i>
    <i>
      <x v="1578"/>
      <x v="3"/>
      <x v="2"/>
      <x v="2"/>
    </i>
    <i>
      <x v="1579"/>
      <x v="1"/>
      <x v="4"/>
      <x v="3"/>
    </i>
    <i>
      <x v="1580"/>
      <x v="1"/>
      <x v="3"/>
      <x v="3"/>
    </i>
    <i>
      <x v="1581"/>
      <x v="2"/>
      <x v="1"/>
      <x v="3"/>
    </i>
    <i>
      <x v="1586"/>
      <x v="3"/>
      <x v="3"/>
      <x v="2"/>
    </i>
    <i>
      <x v="1591"/>
      <x v="1"/>
      <x v="10"/>
      <x v="7"/>
    </i>
    <i>
      <x v="1592"/>
      <x v="3"/>
      <x v="2"/>
      <x v="1"/>
    </i>
    <i>
      <x v="1594"/>
      <x v="1"/>
      <x v="9"/>
      <x v="6"/>
    </i>
    <i>
      <x v="1603"/>
      <x v="1"/>
      <x v="4"/>
      <x v="4"/>
    </i>
    <i>
      <x v="1609"/>
      <x v="3"/>
      <x v="2"/>
      <x v="1"/>
    </i>
    <i>
      <x v="1615"/>
      <x v="1"/>
      <x v="1"/>
      <x v="8"/>
    </i>
    <i>
      <x v="1617"/>
      <x v="2"/>
      <x v="1"/>
      <x/>
    </i>
    <i>
      <x v="1618"/>
      <x v="2"/>
      <x v="1"/>
      <x/>
    </i>
    <i>
      <x v="1619"/>
      <x v="3"/>
      <x v="1"/>
      <x/>
    </i>
    <i>
      <x v="1620"/>
      <x v="1"/>
      <x v="3"/>
      <x v="7"/>
    </i>
    <i>
      <x v="1628"/>
      <x v="1"/>
      <x v="6"/>
      <x v="3"/>
    </i>
    <i>
      <x v="1629"/>
      <x v="2"/>
      <x v="8"/>
      <x v="3"/>
    </i>
    <i>
      <x v="1630"/>
      <x v="2"/>
      <x v="5"/>
      <x v="4"/>
    </i>
    <i>
      <x v="1632"/>
      <x v="1"/>
      <x v="5"/>
      <x v="4"/>
    </i>
    <i>
      <x v="1638"/>
      <x v="2"/>
      <x v="5"/>
      <x v="4"/>
    </i>
    <i>
      <x v="1642"/>
      <x v="2"/>
      <x v="1"/>
      <x v="2"/>
    </i>
    <i>
      <x v="1668"/>
      <x v="3"/>
      <x v="2"/>
      <x/>
    </i>
    <i>
      <x v="1683"/>
      <x v="3"/>
      <x v="3"/>
      <x v="1"/>
    </i>
    <i>
      <x v="1692"/>
      <x v="3"/>
      <x v="2"/>
      <x v="1"/>
    </i>
    <i>
      <x v="1715"/>
      <x v="2"/>
      <x v="5"/>
      <x v="3"/>
    </i>
    <i>
      <x v="1727"/>
      <x v="3"/>
      <x v="1"/>
      <x v="1"/>
    </i>
    <i>
      <x v="1728"/>
      <x v="3"/>
      <x v="5"/>
      <x v="2"/>
    </i>
    <i>
      <x v="1729"/>
      <x v="3"/>
      <x v="2"/>
      <x v="1"/>
    </i>
    <i>
      <x v="1740"/>
      <x v="3"/>
      <x v="1"/>
      <x/>
    </i>
    <i>
      <x v="1806"/>
      <x v="3"/>
      <x v="1"/>
      <x/>
    </i>
    <i>
      <x v="1821"/>
      <x v="3"/>
      <x v="3"/>
      <x v="1"/>
    </i>
    <i>
      <x v="1845"/>
      <x v="3"/>
      <x v="5"/>
      <x v="2"/>
    </i>
    <i>
      <x v="1848"/>
      <x v="3"/>
      <x v="1"/>
      <x/>
    </i>
    <i>
      <x v="1852"/>
      <x v="3"/>
      <x v="3"/>
      <x v="1"/>
    </i>
    <i>
      <x v="1862"/>
      <x v="3"/>
      <x v="1"/>
      <x v="1"/>
    </i>
    <i>
      <x v="1863"/>
      <x v="1"/>
      <x v="5"/>
      <x v="6"/>
    </i>
    <i>
      <x v="1882"/>
      <x/>
      <x v="12"/>
      <x v="13"/>
    </i>
    <i>
      <x v="1885"/>
      <x v="3"/>
      <x v="2"/>
      <x v="1"/>
    </i>
    <i>
      <x v="1894"/>
      <x v="3"/>
      <x v="3"/>
      <x v="1"/>
    </i>
    <i>
      <x v="1898"/>
      <x v="3"/>
      <x v="2"/>
      <x v="1"/>
    </i>
    <i>
      <x v="1907"/>
      <x v="3"/>
      <x v="3"/>
      <x v="2"/>
    </i>
    <i>
      <x v="1909"/>
      <x v="3"/>
      <x v="2"/>
      <x v="2"/>
    </i>
    <i>
      <x v="1911"/>
      <x v="3"/>
      <x v="4"/>
      <x v="2"/>
    </i>
    <i>
      <x v="1916"/>
      <x v="3"/>
      <x v="1"/>
      <x v="1"/>
    </i>
    <i>
      <x v="1917"/>
      <x/>
      <x v="26"/>
      <x v="152"/>
    </i>
    <i>
      <x v="1921"/>
      <x/>
      <x v="19"/>
      <x v="77"/>
    </i>
    <i>
      <x v="1926"/>
      <x v="3"/>
      <x v="1"/>
      <x/>
    </i>
    <i>
      <x v="1945"/>
      <x v="3"/>
      <x v="3"/>
      <x v="1"/>
    </i>
    <i>
      <x v="1946"/>
      <x v="3"/>
      <x v="2"/>
      <x v="1"/>
    </i>
    <i>
      <x v="1952"/>
      <x v="3"/>
      <x v="1"/>
      <x/>
    </i>
    <i>
      <x v="1963"/>
      <x v="3"/>
      <x v="1"/>
      <x v="1"/>
    </i>
    <i>
      <x v="1964"/>
      <x v="3"/>
      <x v="2"/>
      <x v="1"/>
    </i>
    <i>
      <x v="2016"/>
      <x v="3"/>
      <x v="1"/>
      <x v="1"/>
    </i>
    <i>
      <x v="2019"/>
      <x v="3"/>
      <x v="1"/>
      <x/>
    </i>
    <i>
      <x v="2022"/>
      <x v="3"/>
      <x v="1"/>
      <x/>
    </i>
    <i>
      <x v="2066"/>
      <x v="3"/>
      <x v="1"/>
      <x/>
    </i>
    <i>
      <x v="2091"/>
      <x v="3"/>
      <x v="2"/>
      <x v="1"/>
    </i>
    <i>
      <x v="2093"/>
      <x v="3"/>
      <x v="1"/>
      <x/>
    </i>
    <i>
      <x v="2119"/>
      <x v="3"/>
      <x v="1"/>
      <x/>
    </i>
    <i>
      <x v="2120"/>
      <x v="3"/>
      <x v="1"/>
      <x/>
    </i>
    <i>
      <x v="2136"/>
      <x v="3"/>
      <x v="1"/>
      <x/>
    </i>
    <i>
      <x v="2140"/>
      <x v="3"/>
      <x v="1"/>
      <x/>
    </i>
    <i>
      <x v="2177"/>
      <x v="3"/>
      <x v="1"/>
      <x v="2"/>
    </i>
    <i>
      <x v="2198"/>
      <x v="3"/>
      <x v="1"/>
      <x v="3"/>
    </i>
    <i>
      <x v="2199"/>
      <x v="3"/>
      <x v="1"/>
      <x v="3"/>
    </i>
    <i>
      <x v="2229"/>
      <x v="3"/>
      <x v="1"/>
      <x v="1"/>
    </i>
    <i>
      <x v="2257"/>
      <x v="3"/>
      <x v="2"/>
      <x v="2"/>
    </i>
    <i>
      <x v="2269"/>
      <x v="3"/>
      <x v="1"/>
      <x/>
    </i>
    <i>
      <x v="2328"/>
      <x v="3"/>
      <x v="1"/>
      <x/>
    </i>
    <i>
      <x v="2332"/>
      <x v="3"/>
      <x v="1"/>
      <x/>
    </i>
    <i>
      <x v="2348"/>
      <x v="3"/>
      <x v="1"/>
      <x v="6"/>
    </i>
    <i>
      <x v="2352"/>
      <x v="3"/>
      <x v="3"/>
      <x v="2"/>
    </i>
    <i>
      <x v="2357"/>
      <x v="3"/>
      <x v="11"/>
      <x v="12"/>
    </i>
    <i>
      <x v="2373"/>
      <x v="3"/>
      <x v="3"/>
      <x v="1"/>
    </i>
    <i>
      <x v="2377"/>
      <x v="3"/>
      <x v="1"/>
      <x/>
    </i>
    <i>
      <x v="2378"/>
      <x v="3"/>
      <x v="1"/>
      <x/>
    </i>
    <i>
      <x v="2403"/>
      <x v="3"/>
      <x v="1"/>
      <x v="2"/>
    </i>
    <i>
      <x v="2433"/>
      <x v="3"/>
      <x v="1"/>
      <x/>
    </i>
    <i>
      <x v="2434"/>
      <x/>
      <x v="5"/>
      <x v="9"/>
    </i>
    <i>
      <x v="2440"/>
      <x v="3"/>
      <x v="1"/>
      <x v="2"/>
    </i>
    <i>
      <x v="2441"/>
      <x v="3"/>
      <x v="1"/>
      <x/>
    </i>
    <i>
      <x v="2443"/>
      <x v="3"/>
      <x v="2"/>
      <x/>
    </i>
    <i>
      <x v="2449"/>
      <x v="3"/>
      <x v="3"/>
      <x v="2"/>
    </i>
    <i>
      <x v="2450"/>
      <x v="3"/>
      <x v="1"/>
      <x v="2"/>
    </i>
    <i>
      <x v="2460"/>
      <x v="3"/>
      <x v="2"/>
      <x v="2"/>
    </i>
    <i>
      <x v="2469"/>
      <x v="3"/>
      <x v="1"/>
      <x v="1"/>
    </i>
    <i>
      <x v="2476"/>
      <x v="3"/>
      <x v="1"/>
      <x v="2"/>
    </i>
    <i>
      <x v="2552"/>
      <x v="3"/>
      <x v="1"/>
      <x/>
    </i>
    <i>
      <x v="2578"/>
      <x v="3"/>
      <x v="1"/>
      <x/>
    </i>
    <i>
      <x v="2599"/>
      <x v="3"/>
      <x v="6"/>
      <x/>
    </i>
    <i>
      <x v="2649"/>
      <x v="2"/>
      <x v="3"/>
      <x v="5"/>
    </i>
    <i>
      <x v="2663"/>
      <x v="3"/>
      <x v="1"/>
      <x v="1"/>
    </i>
    <i>
      <x v="2664"/>
      <x v="3"/>
      <x v="1"/>
      <x/>
    </i>
    <i>
      <x v="2665"/>
      <x v="3"/>
      <x v="1"/>
      <x v="1"/>
    </i>
    <i>
      <x v="2666"/>
      <x v="3"/>
      <x v="1"/>
      <x/>
    </i>
    <i>
      <x v="2667"/>
      <x v="2"/>
      <x v="1"/>
      <x v="2"/>
    </i>
    <i>
      <x v="2668"/>
      <x v="3"/>
      <x v="1"/>
      <x/>
    </i>
    <i>
      <x v="2669"/>
      <x v="3"/>
      <x v="1"/>
      <x v="1"/>
    </i>
    <i>
      <x v="2670"/>
      <x v="3"/>
      <x v="1"/>
      <x/>
    </i>
    <i>
      <x v="2671"/>
      <x v="3"/>
      <x v="1"/>
      <x/>
    </i>
    <i>
      <x v="2672"/>
      <x v="3"/>
      <x v="1"/>
      <x v="1"/>
    </i>
    <i>
      <x v="2673"/>
      <x v="3"/>
      <x v="1"/>
      <x v="1"/>
    </i>
    <i>
      <x v="2674"/>
      <x v="3"/>
      <x v="1"/>
      <x/>
    </i>
    <i>
      <x v="2675"/>
      <x v="3"/>
      <x v="1"/>
      <x v="1"/>
    </i>
    <i>
      <x v="2676"/>
      <x v="3"/>
      <x v="1"/>
      <x/>
    </i>
    <i>
      <x v="2677"/>
      <x v="2"/>
      <x v="1"/>
      <x/>
    </i>
    <i>
      <x v="2678"/>
      <x v="3"/>
      <x v="1"/>
      <x/>
    </i>
    <i>
      <x v="2679"/>
      <x v="3"/>
      <x v="1"/>
      <x v="1"/>
    </i>
    <i>
      <x v="2680"/>
      <x v="3"/>
      <x v="3"/>
      <x v="2"/>
    </i>
    <i>
      <x v="2681"/>
      <x v="3"/>
      <x v="1"/>
      <x v="1"/>
    </i>
    <i>
      <x v="2682"/>
      <x v="3"/>
      <x v="1"/>
      <x v="1"/>
    </i>
    <i>
      <x v="2683"/>
      <x v="3"/>
      <x v="1"/>
      <x v="1"/>
    </i>
    <i>
      <x v="2684"/>
      <x v="3"/>
      <x v="1"/>
      <x/>
    </i>
    <i>
      <x v="2685"/>
      <x v="3"/>
      <x v="2"/>
      <x v="2"/>
    </i>
    <i>
      <x v="2686"/>
      <x v="3"/>
      <x v="1"/>
      <x v="1"/>
    </i>
    <i>
      <x v="2687"/>
      <x v="3"/>
      <x v="1"/>
      <x/>
    </i>
    <i>
      <x v="2688"/>
      <x v="3"/>
      <x v="2"/>
      <x v="1"/>
    </i>
    <i>
      <x v="2689"/>
      <x v="3"/>
      <x v="1"/>
      <x/>
    </i>
    <i>
      <x v="2690"/>
      <x v="3"/>
      <x v="1"/>
      <x v="1"/>
    </i>
    <i>
      <x v="2691"/>
      <x v="3"/>
      <x v="1"/>
      <x v="1"/>
    </i>
    <i>
      <x v="2692"/>
      <x v="3"/>
      <x v="4"/>
      <x v="1"/>
    </i>
    <i>
      <x v="2693"/>
      <x v="1"/>
      <x v="12"/>
      <x v="11"/>
    </i>
    <i>
      <x v="2694"/>
      <x v="3"/>
      <x v="1"/>
      <x v="1"/>
    </i>
    <i>
      <x v="2695"/>
      <x v="3"/>
      <x v="1"/>
      <x v="1"/>
    </i>
    <i>
      <x v="2696"/>
      <x v="3"/>
      <x v="1"/>
      <x v="1"/>
    </i>
    <i>
      <x v="2697"/>
      <x v="3"/>
      <x v="2"/>
      <x/>
    </i>
    <i>
      <x v="2698"/>
      <x v="3"/>
      <x v="1"/>
      <x/>
    </i>
    <i>
      <x v="2699"/>
      <x v="3"/>
      <x v="1"/>
      <x v="1"/>
    </i>
    <i>
      <x v="2700"/>
      <x v="3"/>
      <x v="1"/>
      <x/>
    </i>
    <i>
      <x v="2701"/>
      <x v="3"/>
      <x v="1"/>
      <x/>
    </i>
    <i>
      <x v="2702"/>
      <x v="3"/>
      <x v="1"/>
      <x v="2"/>
    </i>
    <i>
      <x v="2703"/>
      <x v="3"/>
      <x v="1"/>
      <x v="1"/>
    </i>
    <i>
      <x v="2704"/>
      <x v="3"/>
      <x v="1"/>
      <x/>
    </i>
  </rowItems>
  <colItems count="1">
    <i/>
  </colItems>
  <pageFields count="1">
    <pageField fld="3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7" indent="0" compact="0" compactData="0" multipleFieldFilters="0">
  <location ref="A3:D411" firstHeaderRow="1" firstDataRow="1" firstDataCol="4" rowPageCount="1" colPageCount="1"/>
  <pivotFields count="45">
    <pivotField axis="axisRow" compact="0" outline="0" showAll="0" defaultSubtotal="0">
      <items count="2800">
        <item x="2"/>
        <item m="1" x="918"/>
        <item x="3"/>
        <item x="5"/>
        <item x="614"/>
        <item m="1" x="780"/>
        <item x="6"/>
        <item m="1" x="2583"/>
        <item x="7"/>
        <item x="8"/>
        <item x="9"/>
        <item m="1" x="1177"/>
        <item x="10"/>
        <item x="616"/>
        <item x="12"/>
        <item x="13"/>
        <item x="14"/>
        <item x="15"/>
        <item x="16"/>
        <item x="17"/>
        <item m="1" x="1400"/>
        <item m="1" x="1629"/>
        <item x="18"/>
        <item m="1" x="1849"/>
        <item x="20"/>
        <item x="21"/>
        <item x="617"/>
        <item m="1" x="2236"/>
        <item x="28"/>
        <item x="620"/>
        <item x="31"/>
        <item m="1" x="1850"/>
        <item x="32"/>
        <item x="34"/>
        <item m="1" x="1474"/>
        <item m="1" x="1361"/>
        <item x="35"/>
        <item m="1" x="1852"/>
        <item m="1" x="1404"/>
        <item m="1" x="1406"/>
        <item m="1" x="1014"/>
        <item x="624"/>
        <item m="1" x="2786"/>
        <item m="1" x="1278"/>
        <item m="1" x="1630"/>
        <item m="1" x="1477"/>
        <item m="1" x="2089"/>
        <item x="625"/>
        <item m="1" x="1478"/>
        <item x="627"/>
        <item m="1" x="2343"/>
        <item m="1" x="2335"/>
        <item x="41"/>
        <item x="631"/>
        <item m="1" x="931"/>
        <item m="1" x="1157"/>
        <item m="1" x="932"/>
        <item m="1" x="1158"/>
        <item m="1" x="2164"/>
        <item m="1" x="2091"/>
        <item m="1" x="2547"/>
        <item x="43"/>
        <item x="500"/>
        <item x="45"/>
        <item m="1" x="2640"/>
        <item m="1" x="2545"/>
        <item x="46"/>
        <item x="47"/>
        <item x="48"/>
        <item m="1" x="2716"/>
        <item x="50"/>
        <item x="51"/>
        <item m="1" x="2340"/>
        <item m="1" x="2783"/>
        <item m="1" x="791"/>
        <item m="1" x="1111"/>
        <item m="1" x="1181"/>
        <item x="637"/>
        <item x="54"/>
        <item x="55"/>
        <item x="56"/>
        <item x="57"/>
        <item x="58"/>
        <item m="1" x="1487"/>
        <item x="642"/>
        <item m="1" x="1366"/>
        <item m="1" x="1368"/>
        <item m="1" x="1026"/>
        <item x="62"/>
        <item x="63"/>
        <item x="64"/>
        <item x="65"/>
        <item m="1" x="2671"/>
        <item m="1" x="2103"/>
        <item x="67"/>
        <item x="68"/>
        <item m="1" x="2298"/>
        <item x="70"/>
        <item x="72"/>
        <item x="73"/>
        <item m="1" x="2097"/>
        <item x="74"/>
        <item m="1" x="1369"/>
        <item x="75"/>
        <item x="76"/>
        <item x="78"/>
        <item x="79"/>
        <item m="1" x="2722"/>
        <item x="509"/>
        <item x="647"/>
        <item x="81"/>
        <item x="82"/>
        <item x="511"/>
        <item x="83"/>
        <item x="85"/>
        <item x="86"/>
        <item x="87"/>
        <item x="91"/>
        <item x="92"/>
        <item x="93"/>
        <item x="94"/>
        <item x="95"/>
        <item x="96"/>
        <item x="97"/>
        <item x="98"/>
        <item m="1" x="1114"/>
        <item m="1" x="2301"/>
        <item m="1" x="1030"/>
        <item x="650"/>
        <item x="100"/>
        <item x="101"/>
        <item x="102"/>
        <item x="103"/>
        <item x="104"/>
        <item x="105"/>
        <item x="108"/>
        <item x="109"/>
        <item x="110"/>
        <item x="112"/>
        <item x="113"/>
        <item x="114"/>
        <item x="115"/>
        <item m="1" x="941"/>
        <item m="1" x="2220"/>
        <item x="516"/>
        <item m="1" x="2199"/>
        <item m="1" x="1929"/>
        <item m="1" x="811"/>
        <item m="1" x="2759"/>
        <item x="656"/>
        <item x="123"/>
        <item x="657"/>
        <item x="124"/>
        <item m="1" x="2543"/>
        <item x="125"/>
        <item x="126"/>
        <item m="1" x="2686"/>
        <item x="517"/>
        <item x="127"/>
        <item x="128"/>
        <item x="129"/>
        <item x="130"/>
        <item m="1" x="2174"/>
        <item x="131"/>
        <item x="132"/>
        <item m="1" x="2549"/>
        <item m="1" x="2625"/>
        <item m="1" x="2162"/>
        <item m="1" x="2397"/>
        <item m="1" x="2404"/>
        <item x="134"/>
        <item m="1" x="2751"/>
        <item x="662"/>
        <item x="663"/>
        <item x="135"/>
        <item m="1" x="1161"/>
        <item x="137"/>
        <item m="1" x="2318"/>
        <item m="1" x="1649"/>
        <item m="1" x="1492"/>
        <item x="139"/>
        <item x="140"/>
        <item x="142"/>
        <item m="1" x="819"/>
        <item m="1" x="1865"/>
        <item x="146"/>
        <item m="1" x="1185"/>
        <item m="1" x="2661"/>
        <item x="147"/>
        <item m="1" x="2425"/>
        <item x="149"/>
        <item m="1" x="2712"/>
        <item m="1" x="826"/>
        <item m="1" x="2216"/>
        <item m="1" x="1420"/>
        <item m="1" x="950"/>
        <item x="152"/>
        <item m="1" x="1494"/>
        <item m="1" x="2345"/>
        <item m="1" x="1037"/>
        <item m="1" x="1833"/>
        <item m="1" x="1725"/>
        <item m="1" x="1654"/>
        <item x="154"/>
        <item x="155"/>
        <item x="524"/>
        <item x="525"/>
        <item x="526"/>
        <item m="1" x="831"/>
        <item x="156"/>
        <item x="157"/>
        <item x="158"/>
        <item x="159"/>
        <item m="1" x="1186"/>
        <item m="1" x="776"/>
        <item m="1" x="2753"/>
        <item x="161"/>
        <item x="162"/>
        <item x="527"/>
        <item x="163"/>
        <item m="1" x="1422"/>
        <item x="164"/>
        <item m="1" x="1655"/>
        <item m="1" x="2700"/>
        <item m="1" x="1868"/>
        <item x="165"/>
        <item m="1" x="2392"/>
        <item x="166"/>
        <item m="1" x="2729"/>
        <item m="1" x="2341"/>
        <item x="172"/>
        <item m="1" x="2373"/>
        <item m="1" x="1869"/>
        <item m="1" x="2369"/>
        <item m="1" x="2689"/>
        <item m="1" x="837"/>
        <item x="173"/>
        <item m="1" x="838"/>
        <item x="174"/>
        <item x="175"/>
        <item x="176"/>
        <item x="178"/>
        <item x="180"/>
        <item x="181"/>
        <item x="182"/>
        <item m="1" x="1295"/>
        <item x="185"/>
        <item x="186"/>
        <item x="531"/>
        <item m="1" x="2267"/>
        <item m="1" x="842"/>
        <item x="534"/>
        <item m="1" x="2565"/>
        <item m="1" x="2691"/>
        <item m="1" x="843"/>
        <item m="1" x="1121"/>
        <item m="1" x="1044"/>
        <item m="1" x="1871"/>
        <item x="691"/>
        <item x="196"/>
        <item x="197"/>
        <item m="1" x="1190"/>
        <item m="1" x="2789"/>
        <item x="198"/>
        <item x="200"/>
        <item m="1" x="847"/>
        <item x="201"/>
        <item x="538"/>
        <item m="1" x="2324"/>
        <item x="541"/>
        <item x="203"/>
        <item x="542"/>
        <item x="206"/>
        <item x="207"/>
        <item x="543"/>
        <item x="209"/>
        <item x="544"/>
        <item x="693"/>
        <item m="1" x="2086"/>
        <item m="1" x="1300"/>
        <item x="211"/>
        <item x="545"/>
        <item x="546"/>
        <item m="1" x="1301"/>
        <item x="549"/>
        <item x="550"/>
        <item x="212"/>
        <item x="213"/>
        <item x="216"/>
        <item m="1" x="959"/>
        <item x="697"/>
        <item m="1" x="1230"/>
        <item x="218"/>
        <item m="1" x="1191"/>
        <item x="219"/>
        <item x="220"/>
        <item x="221"/>
        <item m="1" x="2701"/>
        <item m="1" x="1046"/>
        <item x="552"/>
        <item x="553"/>
        <item x="554"/>
        <item x="224"/>
        <item x="227"/>
        <item m="1" x="962"/>
        <item m="1" x="1778"/>
        <item m="1" x="2172"/>
        <item m="1" x="857"/>
        <item m="1" x="2268"/>
        <item m="1" x="2558"/>
        <item m="1" x="2443"/>
        <item m="1" x="2509"/>
        <item m="1" x="1670"/>
        <item m="1" x="2227"/>
        <item m="1" x="2083"/>
        <item m="1" x="1780"/>
        <item m="1" x="1311"/>
        <item m="1" x="1313"/>
        <item m="1" x="2658"/>
        <item m="1" x="2659"/>
        <item m="1" x="2482"/>
        <item m="1" x="2071"/>
        <item m="1" x="2094"/>
        <item m="1" x="2615"/>
        <item m="1" x="2771"/>
        <item m="1" x="2279"/>
        <item m="1" x="2531"/>
        <item x="701"/>
        <item x="239"/>
        <item m="1" x="2677"/>
        <item x="240"/>
        <item x="241"/>
        <item x="242"/>
        <item x="243"/>
        <item x="244"/>
        <item m="1" x="1884"/>
        <item x="245"/>
        <item m="1" x="971"/>
        <item x="246"/>
        <item x="565"/>
        <item x="248"/>
        <item x="249"/>
        <item x="250"/>
        <item m="1" x="2494"/>
        <item x="251"/>
        <item x="252"/>
        <item x="253"/>
        <item m="1" x="1945"/>
        <item x="254"/>
        <item x="256"/>
        <item x="257"/>
        <item x="259"/>
        <item m="1" x="2394"/>
        <item x="260"/>
        <item x="261"/>
        <item x="264"/>
        <item x="265"/>
        <item x="566"/>
        <item x="267"/>
        <item x="268"/>
        <item x="269"/>
        <item x="270"/>
        <item x="272"/>
        <item x="273"/>
        <item x="274"/>
        <item m="1" x="1885"/>
        <item x="275"/>
        <item x="567"/>
        <item x="279"/>
        <item x="280"/>
        <item m="1" x="2196"/>
        <item x="281"/>
        <item x="282"/>
        <item x="283"/>
        <item x="284"/>
        <item x="285"/>
        <item x="286"/>
        <item x="288"/>
        <item x="569"/>
        <item m="1" x="2637"/>
        <item m="1" x="1321"/>
        <item m="1" x="1428"/>
        <item x="705"/>
        <item x="297"/>
        <item m="1" x="1738"/>
        <item x="298"/>
        <item x="299"/>
        <item m="1" x="864"/>
        <item m="1" x="1841"/>
        <item x="300"/>
        <item m="1" x="2524"/>
        <item x="301"/>
        <item m="1" x="2124"/>
        <item m="1" x="2585"/>
        <item x="711"/>
        <item x="302"/>
        <item x="304"/>
        <item m="1" x="1123"/>
        <item x="306"/>
        <item x="307"/>
        <item x="308"/>
        <item x="309"/>
        <item x="310"/>
        <item x="311"/>
        <item x="312"/>
        <item x="313"/>
        <item m="1" x="976"/>
        <item x="315"/>
        <item x="317"/>
        <item m="1" x="1948"/>
        <item m="1" x="1171"/>
        <item x="319"/>
        <item x="320"/>
        <item x="321"/>
        <item m="1" x="2563"/>
        <item m="1" x="1152"/>
        <item m="1" x="870"/>
        <item m="1" x="1200"/>
        <item x="322"/>
        <item x="323"/>
        <item x="324"/>
        <item m="1" x="1678"/>
        <item x="325"/>
        <item m="1" x="1063"/>
        <item m="1" x="2526"/>
        <item m="1" x="2230"/>
        <item x="327"/>
        <item x="328"/>
        <item x="330"/>
        <item x="717"/>
        <item m="1" x="2367"/>
        <item x="331"/>
        <item x="332"/>
        <item x="333"/>
        <item m="1" x="871"/>
        <item m="1" x="1386"/>
        <item m="1" x="1064"/>
        <item m="1" x="2151"/>
        <item m="1" x="979"/>
        <item m="1" x="1604"/>
        <item m="1" x="2354"/>
        <item m="1" x="1842"/>
        <item m="1" x="1555"/>
        <item m="1" x="2514"/>
        <item x="341"/>
        <item m="1" x="982"/>
        <item m="1" x="1153"/>
        <item x="342"/>
        <item m="1" x="1680"/>
        <item x="723"/>
        <item x="344"/>
        <item m="1" x="1792"/>
        <item m="1" x="2437"/>
        <item x="346"/>
        <item m="1" x="2649"/>
        <item x="347"/>
        <item m="1" x="1793"/>
        <item m="1" x="875"/>
        <item m="1" x="2772"/>
        <item m="1" x="2430"/>
        <item m="1" x="1891"/>
        <item x="353"/>
        <item m="1" x="1436"/>
        <item m="1" x="2221"/>
        <item x="356"/>
        <item m="1" x="2614"/>
        <item m="1" x="2090"/>
        <item x="358"/>
        <item m="1" x="2609"/>
        <item m="1" x="2458"/>
        <item x="360"/>
        <item x="364"/>
        <item x="365"/>
        <item x="366"/>
        <item m="1" x="2770"/>
        <item m="1" x="2018"/>
        <item x="368"/>
        <item x="369"/>
        <item m="1" x="2710"/>
        <item x="370"/>
        <item x="371"/>
        <item m="1" x="1687"/>
        <item x="372"/>
        <item x="373"/>
        <item x="374"/>
        <item x="375"/>
        <item x="376"/>
        <item m="1" x="1131"/>
        <item x="588"/>
        <item m="1" x="1796"/>
        <item x="377"/>
        <item x="590"/>
        <item x="378"/>
        <item m="1" x="2571"/>
        <item x="380"/>
        <item m="1" x="1895"/>
        <item x="382"/>
        <item x="383"/>
        <item x="384"/>
        <item x="385"/>
        <item x="386"/>
        <item x="733"/>
        <item m="1" x="1239"/>
        <item x="591"/>
        <item x="387"/>
        <item x="734"/>
        <item x="735"/>
        <item x="388"/>
        <item m="1" x="2682"/>
        <item x="391"/>
        <item m="1" x="1565"/>
        <item m="1" x="1202"/>
        <item m="1" x="1610"/>
        <item m="1" x="2642"/>
        <item x="394"/>
        <item m="1" x="1898"/>
        <item x="395"/>
        <item x="398"/>
        <item x="594"/>
        <item x="400"/>
        <item m="1" x="1901"/>
        <item m="1" x="1243"/>
        <item x="406"/>
        <item m="1" x="1244"/>
        <item x="407"/>
        <item m="1" x="2594"/>
        <item x="595"/>
        <item x="742"/>
        <item m="1" x="1132"/>
        <item m="1" x="2440"/>
        <item m="1" x="2024"/>
        <item x="410"/>
        <item x="411"/>
        <item m="1" x="2179"/>
        <item x="412"/>
        <item m="1" x="2281"/>
        <item x="598"/>
        <item x="599"/>
        <item m="1" x="2026"/>
        <item x="746"/>
        <item x="415"/>
        <item m="1" x="2339"/>
        <item x="417"/>
        <item m="1" x="2476"/>
        <item x="419"/>
        <item m="1" x="1347"/>
        <item m="1" x="993"/>
        <item x="422"/>
        <item x="769"/>
        <item m="1" x="1843"/>
        <item m="1" x="2643"/>
        <item m="1" x="1566"/>
        <item m="1" x="994"/>
        <item x="425"/>
        <item m="1" x="777"/>
        <item m="1" x="2748"/>
        <item x="428"/>
        <item x="429"/>
        <item x="430"/>
        <item x="431"/>
        <item m="1" x="893"/>
        <item m="1" x="2205"/>
        <item x="433"/>
        <item m="1" x="2310"/>
        <item x="604"/>
        <item x="434"/>
        <item m="1" x="1248"/>
        <item x="435"/>
        <item x="436"/>
        <item m="1" x="2111"/>
        <item m="1" x="2190"/>
        <item x="438"/>
        <item m="1" x="1090"/>
        <item m="1" x="2765"/>
        <item m="1" x="2251"/>
        <item m="1" x="1577"/>
        <item m="1" x="2082"/>
        <item m="1" x="1355"/>
        <item m="1" x="1253"/>
        <item m="1" x="900"/>
        <item m="1" x="1396"/>
        <item m="1" x="1697"/>
        <item m="1" x="1698"/>
        <item x="446"/>
        <item x="447"/>
        <item x="448"/>
        <item x="449"/>
        <item x="607"/>
        <item x="452"/>
        <item x="453"/>
        <item x="454"/>
        <item m="1" x="2436"/>
        <item m="1" x="1529"/>
        <item m="1" x="2638"/>
        <item m="1" x="2118"/>
        <item m="1" x="2708"/>
        <item m="1" x="2211"/>
        <item x="455"/>
        <item m="1" x="2532"/>
        <item m="1" x="1255"/>
        <item m="1" x="910"/>
        <item x="468"/>
        <item x="469"/>
        <item m="1" x="2777"/>
        <item x="472"/>
        <item x="609"/>
        <item x="473"/>
        <item x="474"/>
        <item m="1" x="2646"/>
        <item x="475"/>
        <item m="1" x="2516"/>
        <item x="476"/>
        <item x="477"/>
        <item m="1" x="2595"/>
        <item x="479"/>
        <item x="774"/>
        <item m="1" x="1217"/>
        <item m="1" x="1459"/>
        <item x="483"/>
        <item m="1" x="2788"/>
        <item m="1" x="1920"/>
        <item x="484"/>
        <item m="1" x="2333"/>
        <item m="1" x="2129"/>
        <item x="486"/>
        <item m="1" x="1971"/>
        <item x="487"/>
        <item m="1" x="1108"/>
        <item x="488"/>
        <item m="1" x="2480"/>
        <item m="1" x="2096"/>
        <item x="490"/>
        <item x="612"/>
        <item x="491"/>
        <item x="775"/>
        <item x="615"/>
        <item m="1" x="2157"/>
        <item m="1" x="1358"/>
        <item m="1" x="2382"/>
        <item m="1" x="1485"/>
        <item m="1" x="1486"/>
        <item m="1" x="797"/>
        <item m="1" x="2517"/>
        <item m="1" x="1488"/>
        <item m="1" x="1031"/>
        <item m="1" x="1120"/>
        <item x="215"/>
        <item x="223"/>
        <item m="1" x="2576"/>
        <item m="1" x="2362"/>
        <item m="1" x="2208"/>
        <item m="1" x="1785"/>
        <item m="1" x="2775"/>
        <item x="336"/>
        <item x="381"/>
        <item m="1" x="885"/>
        <item m="1" x="1135"/>
        <item m="1" x="899"/>
        <item m="1" x="906"/>
        <item m="1" x="2569"/>
        <item m="1" x="1985"/>
        <item x="60"/>
        <item m="1" x="2393"/>
        <item m="1" x="2635"/>
        <item m="1" x="1139"/>
        <item m="1" x="2593"/>
        <item m="1" x="1988"/>
        <item m="1" x="828"/>
        <item m="1" x="1990"/>
        <item m="1" x="2674"/>
        <item m="1" x="1296"/>
        <item m="1" x="2349"/>
        <item m="1" x="2231"/>
        <item x="292"/>
        <item m="1" x="1055"/>
        <item m="1" x="1506"/>
        <item m="1" x="1466"/>
        <item m="1" x="1327"/>
        <item x="571"/>
        <item m="1" x="2792"/>
        <item m="1" x="1605"/>
        <item x="362"/>
        <item m="1" x="2639"/>
        <item m="1" x="2270"/>
        <item m="1" x="1797"/>
        <item m="1" x="2487"/>
        <item m="1" x="1342"/>
        <item m="1" x="2739"/>
        <item m="1" x="2256"/>
        <item m="1" x="1750"/>
        <item m="1" x="2733"/>
        <item m="1" x="2608"/>
        <item m="1" x="1915"/>
        <item m="1" x="2629"/>
        <item m="1" x="2282"/>
        <item m="1" x="1790"/>
        <item x="756"/>
        <item m="1" x="1600"/>
        <item m="1" x="1269"/>
        <item m="1" x="2366"/>
        <item m="1" x="2776"/>
        <item m="1" x="2346"/>
        <item m="1" x="2796"/>
        <item m="1" x="2745"/>
        <item m="1" x="2201"/>
        <item m="1" x="902"/>
        <item x="379"/>
        <item m="1" x="2616"/>
        <item m="1" x="2685"/>
        <item m="1" x="2390"/>
        <item m="1" x="2618"/>
        <item m="1" x="1594"/>
        <item x="547"/>
        <item m="1" x="2434"/>
        <item x="548"/>
        <item x="551"/>
        <item m="1" x="1876"/>
        <item x="192"/>
        <item m="1" x="2250"/>
        <item m="1" x="866"/>
        <item m="1" x="2600"/>
        <item m="1" x="2399"/>
        <item m="1" x="1214"/>
        <item m="1" x="2767"/>
        <item m="1" x="2423"/>
        <item m="1" x="787"/>
        <item m="1" x="1586"/>
        <item x="77"/>
        <item x="84"/>
        <item m="1" x="940"/>
        <item x="111"/>
        <item x="687"/>
        <item m="1" x="978"/>
        <item m="1" x="2448"/>
        <item m="1" x="1241"/>
        <item m="1" x="2150"/>
        <item m="1" x="2705"/>
        <item m="1" x="1449"/>
        <item m="1" x="2033"/>
        <item m="1" x="2415"/>
        <item m="1" x="2628"/>
        <item m="1" x="1454"/>
        <item m="1" x="2702"/>
        <item m="1" x="2694"/>
        <item m="1" x="2087"/>
        <item m="1" x="1480"/>
        <item m="1" x="2727"/>
        <item m="1" x="1259"/>
        <item m="1" x="2261"/>
        <item m="1" x="2591"/>
        <item m="1" x="2325"/>
        <item m="1" x="2435"/>
        <item m="1" x="951"/>
        <item m="1" x="1042"/>
        <item x="699"/>
        <item m="1" x="2515"/>
        <item m="1" x="2266"/>
        <item m="1" x="2184"/>
        <item m="1" x="2620"/>
        <item m="1" x="2790"/>
        <item x="613"/>
        <item m="1" x="1068"/>
        <item m="1" x="2451"/>
        <item x="498"/>
        <item m="1" x="1652"/>
        <item x="686"/>
        <item m="1" x="2497"/>
        <item m="1" x="2117"/>
        <item m="1" x="2017"/>
        <item x="426"/>
        <item m="1" x="1089"/>
        <item m="1" x="2513"/>
        <item m="1" x="2420"/>
        <item m="1" x="2055"/>
        <item m="1" x="1848"/>
        <item m="1" x="1401"/>
        <item x="23"/>
        <item m="1" x="1854"/>
        <item m="1" x="2787"/>
        <item x="628"/>
        <item m="1" x="1016"/>
        <item m="1" x="1017"/>
        <item x="632"/>
        <item m="1" x="1409"/>
        <item m="1" x="933"/>
        <item m="1" x="2681"/>
        <item m="1" x="1634"/>
        <item m="1" x="2736"/>
        <item m="1" x="2260"/>
        <item m="1" x="939"/>
        <item m="1" x="2481"/>
        <item m="1" x="808"/>
        <item m="1" x="2794"/>
        <item m="1" x="2408"/>
        <item m="1" x="1770"/>
        <item m="1" x="2320"/>
        <item m="1" x="1227"/>
        <item m="1" x="2384"/>
        <item m="1" x="2380"/>
        <item m="1" x="2240"/>
        <item m="1" x="1195"/>
        <item m="1" x="1163"/>
        <item x="680"/>
        <item m="1" x="2173"/>
        <item x="168"/>
        <item m="1" x="1938"/>
        <item m="1" x="2782"/>
        <item m="1" x="1939"/>
        <item m="1" x="1659"/>
        <item m="1" x="1660"/>
        <item x="195"/>
        <item m="1" x="1542"/>
        <item m="1" x="1045"/>
        <item x="214"/>
        <item m="1" x="960"/>
        <item x="225"/>
        <item x="276"/>
        <item m="1" x="2676"/>
        <item x="293"/>
        <item m="1" x="2484"/>
        <item x="326"/>
        <item m="1" x="2761"/>
        <item m="1" x="2259"/>
        <item x="574"/>
        <item m="1" x="2611"/>
        <item x="577"/>
        <item m="1" x="1469"/>
        <item m="1" x="2730"/>
        <item x="345"/>
        <item m="1" x="2769"/>
        <item m="1" x="2603"/>
        <item m="1" x="2182"/>
        <item m="1" x="2152"/>
        <item m="1" x="2552"/>
        <item m="1" x="1829"/>
        <item x="392"/>
        <item x="396"/>
        <item m="1" x="2683"/>
        <item m="1" x="1341"/>
        <item m="1" x="2272"/>
        <item m="1" x="1345"/>
        <item m="1" x="2187"/>
        <item m="1" x="891"/>
        <item m="1" x="2212"/>
        <item m="1" x="1523"/>
        <item m="1" x="1352"/>
        <item m="1" x="1445"/>
        <item m="1" x="1960"/>
        <item m="1" x="2473"/>
        <item m="1" x="2512"/>
        <item m="1" x="2678"/>
        <item m="1" x="2307"/>
        <item x="450"/>
        <item m="1" x="1967"/>
        <item m="1" x="2734"/>
        <item m="1" x="1819"/>
        <item m="1" x="2302"/>
        <item x="610"/>
        <item m="1" x="2757"/>
        <item m="1" x="2365"/>
        <item m="1" x="2428"/>
        <item m="1" x="2213"/>
        <item m="1" x="2075"/>
        <item m="1" x="2331"/>
        <item m="1" x="2188"/>
        <item x="649"/>
        <item m="1" x="804"/>
        <item m="1" x="2321"/>
        <item m="1" x="1861"/>
        <item x="658"/>
        <item m="1" x="2578"/>
        <item m="1" x="1717"/>
        <item m="1" x="1033"/>
        <item m="1" x="1587"/>
        <item m="1" x="2756"/>
        <item m="1" x="2740"/>
        <item m="1" x="2492"/>
        <item m="1" x="2529"/>
        <item m="1" x="2418"/>
        <item m="1" x="2195"/>
        <item m="1" x="2525"/>
        <item m="1" x="2131"/>
        <item x="167"/>
        <item m="1" x="1188"/>
        <item m="1" x="2348"/>
        <item m="1" x="2421"/>
        <item m="1" x="2375"/>
        <item m="1" x="2223"/>
        <item m="1" x="2617"/>
        <item m="1" x="2679"/>
        <item m="1" x="2181"/>
        <item m="1" x="958"/>
        <item m="1" x="1776"/>
        <item m="1" x="2328"/>
        <item m="1" x="1193"/>
        <item m="1" x="1547"/>
        <item m="1" x="1047"/>
        <item m="1" x="2774"/>
        <item m="1" x="2098"/>
        <item m="1" x="2519"/>
        <item m="1" x="2511"/>
        <item m="1" x="2081"/>
        <item m="1" x="2002"/>
        <item m="1" x="1232"/>
        <item m="1" x="1198"/>
        <item m="1" x="2100"/>
        <item m="1" x="2626"/>
        <item m="1" x="1787"/>
        <item m="1" x="2645"/>
        <item x="359"/>
        <item x="363"/>
        <item x="729"/>
        <item m="1" x="1518"/>
        <item m="1" x="2020"/>
        <item m="1" x="2265"/>
        <item x="736"/>
        <item m="1" x="2200"/>
        <item m="1" x="2234"/>
        <item m="1" x="2413"/>
        <item m="1" x="2773"/>
        <item x="600"/>
        <item m="1" x="2510"/>
        <item m="1" x="2391"/>
        <item m="1" x="2371"/>
        <item m="1" x="1247"/>
        <item x="432"/>
        <item m="1" x="2446"/>
        <item m="1" x="1961"/>
        <item m="1" x="2706"/>
        <item m="1" x="2631"/>
        <item x="456"/>
        <item x="467"/>
        <item m="1" x="2417"/>
        <item m="1" x="2697"/>
        <item m="1" x="2121"/>
        <item m="1" x="2463"/>
        <item x="576"/>
        <item x="586"/>
        <item x="413"/>
        <item m="1" x="2156"/>
        <item m="1" x="2128"/>
        <item m="1" x="2432"/>
        <item m="1" x="1344"/>
        <item m="1" x="2422"/>
        <item m="1" x="2431"/>
        <item m="1" x="2283"/>
        <item x="603"/>
        <item x="482"/>
        <item m="1" x="782"/>
        <item m="1" x="2655"/>
        <item x="442"/>
        <item x="133"/>
        <item m="1" x="1651"/>
        <item m="1" x="2466"/>
        <item m="1" x="2163"/>
        <item m="1" x="2165"/>
        <item m="1" x="2433"/>
        <item m="1" x="2447"/>
        <item m="1" x="2653"/>
        <item x="287"/>
        <item m="1" x="2411"/>
        <item m="1" x="2652"/>
        <item m="1" x="2644"/>
        <item m="1" x="2400"/>
        <item x="4"/>
        <item m="1" x="963"/>
        <item m="1" x="2105"/>
        <item m="1" x="2527"/>
        <item m="1" x="2080"/>
        <item m="1" x="2357"/>
        <item x="26"/>
        <item x="494"/>
        <item m="1" x="785"/>
        <item m="1" x="2122"/>
        <item m="1" x="2479"/>
        <item m="1" x="1994"/>
        <item x="296"/>
        <item m="1" x="1057"/>
        <item m="1" x="2254"/>
        <item m="1" x="2793"/>
        <item m="1" x="2570"/>
        <item m="1" x="2107"/>
        <item m="1" x="2383"/>
        <item m="1" x="1305"/>
        <item m="1" x="1306"/>
        <item m="1" x="2137"/>
        <item m="1" x="2144"/>
        <item m="1" x="2070"/>
        <item m="1" x="2385"/>
        <item m="1" x="2295"/>
        <item m="1" x="2461"/>
        <item m="1" x="2146"/>
        <item m="1" x="1998"/>
        <item m="1" x="2568"/>
        <item m="1" x="2306"/>
        <item m="1" x="2450"/>
        <item m="1" x="2161"/>
        <item m="1" x="1303"/>
        <item x="681"/>
        <item x="724"/>
        <item m="1" x="2377"/>
        <item m="1" x="2304"/>
        <item m="1" x="2496"/>
        <item m="1" x="2454"/>
        <item m="1" x="2246"/>
        <item m="1" x="1176"/>
        <item m="1" x="1009"/>
        <item x="29"/>
        <item x="33"/>
        <item m="1" x="927"/>
        <item m="1" x="1363"/>
        <item m="1" x="1182"/>
        <item m="1" x="2264"/>
        <item m="1" x="816"/>
        <item m="1" x="1226"/>
        <item m="1" x="1491"/>
        <item m="1" x="2499"/>
        <item m="1" x="2704"/>
        <item m="1" x="1189"/>
        <item m="1" x="2316"/>
        <item x="187"/>
        <item m="1" x="841"/>
        <item m="1" x="2641"/>
        <item m="1" x="2746"/>
        <item m="1" x="2737"/>
        <item m="1" x="1509"/>
        <item m="1" x="1505"/>
        <item m="1" x="1886"/>
        <item m="1" x="2351"/>
        <item m="1" x="2358"/>
        <item m="1" x="2193"/>
        <item m="1" x="2079"/>
        <item m="1" x="2095"/>
        <item x="409"/>
        <item x="596"/>
        <item m="1" x="2662"/>
        <item m="1" x="2607"/>
        <item m="1" x="2141"/>
        <item x="608"/>
        <item m="1" x="2363"/>
        <item m="1" x="1535"/>
        <item m="1" x="1178"/>
        <item m="1" x="1977"/>
        <item m="1" x="1635"/>
        <item m="1" x="2647"/>
        <item m="1" x="2597"/>
        <item x="88"/>
        <item m="1" x="2078"/>
        <item m="1" x="817"/>
        <item x="522"/>
        <item m="1" x="2719"/>
        <item x="183"/>
        <item x="690"/>
        <item m="1" x="2327"/>
        <item m="1" x="2242"/>
        <item x="305"/>
        <item x="402"/>
        <item x="408"/>
        <item m="1" x="2651"/>
        <item m="1" x="2145"/>
        <item m="1" x="2470"/>
        <item m="1" x="2297"/>
        <item x="445"/>
        <item m="1" x="2663"/>
        <item m="1" x="1399"/>
        <item m="1" x="2085"/>
        <item m="1" x="2106"/>
        <item m="1" x="2294"/>
        <item m="1" x="2598"/>
        <item m="1" x="2202"/>
        <item m="1" x="1018"/>
        <item m="1" x="2544"/>
        <item m="1" x="2495"/>
        <item m="1" x="2299"/>
        <item m="1" x="2361"/>
        <item m="1" x="2192"/>
        <item m="1" x="2003"/>
        <item m="1" x="2312"/>
        <item m="1" x="1613"/>
        <item m="1" x="1969"/>
        <item m="1" x="2258"/>
        <item m="1" x="2372"/>
        <item x="485"/>
        <item x="0"/>
        <item x="19"/>
        <item m="1" x="921"/>
        <item m="1" x="925"/>
        <item m="1" x="1360"/>
        <item m="1" x="1362"/>
        <item m="1" x="2573"/>
        <item m="1" x="2249"/>
        <item m="1" x="2112"/>
        <item m="1" x="2693"/>
        <item x="361"/>
        <item m="1" x="2169"/>
        <item m="1" x="2338"/>
        <item m="1" x="1254"/>
        <item x="470"/>
        <item m="1" x="2189"/>
        <item m="1" x="2732"/>
        <item x="184"/>
        <item m="1" x="2648"/>
        <item m="1" x="2322"/>
        <item m="1" x="2726"/>
        <item x="480"/>
        <item m="1" x="2136"/>
        <item m="1" x="2477"/>
        <item m="1" x="1011"/>
        <item m="1" x="2766"/>
        <item m="1" x="2554"/>
        <item m="1" x="2590"/>
        <item m="1" x="2387"/>
        <item m="1" x="2293"/>
        <item m="1" x="1811"/>
        <item x="229"/>
        <item m="1" x="1927"/>
        <item m="1" x="1225"/>
        <item m="1" x="2386"/>
        <item m="1" x="1827"/>
        <item m="1" x="2650"/>
        <item m="1" x="2613"/>
        <item m="1" x="1276"/>
        <item m="1" x="1932"/>
        <item m="1" x="1933"/>
        <item x="255"/>
        <item m="1" x="1550"/>
        <item x="295"/>
        <item x="316"/>
        <item m="1" x="2379"/>
        <item x="30"/>
        <item m="1" x="1984"/>
        <item m="1" x="2280"/>
        <item x="694"/>
        <item m="1" x="1999"/>
        <item m="1" x="1683"/>
        <item m="1" x="1447"/>
        <item m="1" x="2731"/>
        <item m="1" x="1817"/>
        <item x="644"/>
        <item m="1" x="973"/>
        <item m="1" x="1199"/>
        <item m="1" x="2398"/>
        <item m="1" x="1039"/>
        <item x="520"/>
        <item m="1" x="2752"/>
        <item m="1" x="1038"/>
        <item m="1" x="2622"/>
        <item x="340"/>
        <item m="1" x="1674"/>
        <item m="1" x="2459"/>
        <item m="1" x="2308"/>
        <item x="765"/>
        <item m="1" x="1636"/>
        <item x="745"/>
        <item m="1" x="1250"/>
        <item m="1" x="2214"/>
        <item m="1" x="2219"/>
        <item x="136"/>
        <item m="1" x="2255"/>
        <item m="1" x="2314"/>
        <item m="1" x="2714"/>
        <item m="1" x="2360"/>
        <item m="1" x="2235"/>
        <item m="1" x="1926"/>
        <item m="1" x="2185"/>
        <item m="1" x="2309"/>
        <item m="1" x="2452"/>
        <item m="1" x="2344"/>
        <item m="1" x="2088"/>
        <item x="633"/>
        <item m="1" x="2500"/>
        <item m="1" x="2695"/>
        <item m="1" x="2758"/>
        <item m="1" x="2303"/>
        <item x="503"/>
        <item m="1" x="2125"/>
        <item m="1" x="2119"/>
        <item m="1" x="2177"/>
        <item m="1" x="2104"/>
        <item m="1" x="803"/>
        <item m="1" x="2490"/>
        <item m="1" x="2528"/>
        <item m="1" x="2619"/>
        <item x="651"/>
        <item m="1" x="2754"/>
        <item m="1" x="2442"/>
        <item m="1" x="2326"/>
        <item m="1" x="2778"/>
        <item m="1" x="2785"/>
        <item m="1" x="2720"/>
        <item m="1" x="2522"/>
        <item m="1" x="2540"/>
        <item m="1" x="2587"/>
        <item m="1" x="1826"/>
        <item m="1" x="2502"/>
        <item m="1" x="2553"/>
        <item m="1" x="2388"/>
        <item m="1" x="2389"/>
        <item m="1" x="2206"/>
        <item m="1" x="2228"/>
        <item m="1" x="2419"/>
        <item m="1" x="2566"/>
        <item m="1" x="2449"/>
        <item m="1" x="2147"/>
        <item m="1" x="2684"/>
        <item m="1" x="2521"/>
        <item m="1" x="2467"/>
        <item m="1" x="2138"/>
        <item m="1" x="2725"/>
        <item m="1" x="2692"/>
        <item m="1" x="2237"/>
        <item m="1" x="2257"/>
        <item m="1" x="2271"/>
        <item m="1" x="2176"/>
        <item m="1" x="2401"/>
        <item m="1" x="2275"/>
        <item m="1" x="2243"/>
        <item m="1" x="2453"/>
        <item m="1" x="2592"/>
        <item m="1" x="2624"/>
        <item m="1" x="2688"/>
        <item m="1" x="2472"/>
        <item m="1" x="2276"/>
        <item m="1" x="2074"/>
        <item m="1" x="2555"/>
        <item m="1" x="2274"/>
        <item m="1" x="2140"/>
        <item m="1" x="1310"/>
        <item m="1" x="1995"/>
        <item m="1" x="2154"/>
        <item m="1" x="2768"/>
        <item m="1" x="1935"/>
        <item x="523"/>
        <item m="1" x="2191"/>
        <item m="1" x="2599"/>
        <item m="1" x="1728"/>
        <item m="1" x="2247"/>
        <item m="1" x="2186"/>
        <item m="1" x="839"/>
        <item m="1" x="2798"/>
        <item m="1" x="2215"/>
        <item m="1" x="1662"/>
        <item m="1" x="2142"/>
        <item m="1" x="1664"/>
        <item m="1" x="1665"/>
        <item m="1" x="2330"/>
        <item m="1" x="1942"/>
        <item m="1" x="2784"/>
        <item m="1" x="2657"/>
        <item m="1" x="2483"/>
        <item m="1" x="2438"/>
        <item m="1" x="2717"/>
        <item m="1" x="2536"/>
        <item m="1" x="2548"/>
        <item m="1" x="2350"/>
        <item m="1" x="2168"/>
        <item m="1" x="2779"/>
        <item m="1" x="2370"/>
        <item m="1" x="2429"/>
        <item m="1" x="2439"/>
        <item m="1" x="2718"/>
        <item m="1" x="2108"/>
        <item m="1" x="2444"/>
        <item m="1" x="2799"/>
        <item m="1" x="2456"/>
        <item m="1" x="2542"/>
        <item m="1" x="2610"/>
        <item m="1" x="1302"/>
        <item m="1" x="2175"/>
        <item m="1" x="2673"/>
        <item m="1" x="2791"/>
        <item m="1" x="2115"/>
        <item m="1" x="2167"/>
        <item m="1" x="2795"/>
        <item m="1" x="2630"/>
        <item m="1" x="2636"/>
        <item m="1" x="2263"/>
        <item m="1" x="2612"/>
        <item m="1" x="2445"/>
        <item m="1" x="2559"/>
        <item m="1" x="2465"/>
        <item m="1" x="1503"/>
        <item m="1" x="1314"/>
        <item m="1" x="2406"/>
        <item m="1" x="2506"/>
        <item m="1" x="2359"/>
        <item m="1" x="2207"/>
        <item m="1" x="2580"/>
        <item m="1" x="2241"/>
        <item m="1" x="2504"/>
        <item m="1" x="2715"/>
        <item m="1" x="2623"/>
        <item m="1" x="2709"/>
        <item m="1" x="2378"/>
        <item m="1" x="1596"/>
        <item m="1" x="2273"/>
        <item m="1" x="2707"/>
        <item m="1" x="2741"/>
        <item m="1" x="2093"/>
        <item m="1" x="2158"/>
        <item m="1" x="2742"/>
        <item m="1" x="2505"/>
        <item m="1" x="2698"/>
        <item m="1" x="1783"/>
        <item m="1" x="2675"/>
        <item m="1" x="2541"/>
        <item m="1" x="2743"/>
        <item m="1" x="2225"/>
        <item m="1" x="2072"/>
        <item m="1" x="1883"/>
        <item m="1" x="2290"/>
        <item m="1" x="2356"/>
        <item m="1" x="2464"/>
        <item m="1" x="2099"/>
        <item m="1" x="2232"/>
        <item m="1" x="2313"/>
        <item m="1" x="2491"/>
        <item x="258"/>
        <item m="1" x="2160"/>
        <item m="1" x="2222"/>
        <item m="1" x="2551"/>
        <item m="1" x="2155"/>
        <item x="568"/>
        <item x="703"/>
        <item m="1" x="2319"/>
        <item m="1" x="2601"/>
        <item m="1" x="2149"/>
        <item m="1" x="2135"/>
        <item m="1" x="2248"/>
        <item m="1" x="1673"/>
        <item m="1" x="2133"/>
        <item m="1" x="2005"/>
        <item m="1" x="1169"/>
        <item m="1" x="1597"/>
        <item m="1" x="2747"/>
        <item m="1" x="2493"/>
        <item m="1" x="1553"/>
        <item x="314"/>
        <item m="1" x="868"/>
        <item x="570"/>
        <item m="1" x="2567"/>
        <item x="318"/>
        <item m="1" x="2762"/>
        <item m="1" x="2780"/>
        <item m="1" x="2148"/>
        <item m="1" x="1235"/>
        <item m="1" x="1061"/>
        <item m="1" x="2407"/>
        <item m="1" x="2355"/>
        <item m="1" x="2560"/>
        <item m="1" x="2011"/>
        <item m="1" x="2468"/>
        <item x="334"/>
        <item m="1" x="2696"/>
        <item m="1" x="2755"/>
        <item m="1" x="2797"/>
        <item m="1" x="1387"/>
        <item m="1" x="2760"/>
        <item m="1" x="2084"/>
        <item m="1" x="1434"/>
        <item m="1" x="2687"/>
        <item m="1" x="2605"/>
        <item m="1" x="2577"/>
        <item x="730"/>
        <item m="1" x="2713"/>
        <item m="1" x="2523"/>
        <item m="1" x="2132"/>
        <item m="1" x="2699"/>
        <item m="1" x="2123"/>
        <item m="1" x="2538"/>
        <item m="1" x="2178"/>
        <item x="589"/>
        <item m="1" x="2203"/>
        <item m="1" x="1893"/>
        <item m="1" x="2252"/>
        <item m="1" x="2582"/>
        <item m="1" x="2277"/>
        <item m="1" x="2194"/>
        <item m="1" x="2550"/>
        <item m="1" x="2537"/>
        <item m="1" x="2244"/>
        <item m="1" x="2588"/>
        <item m="1" x="2217"/>
        <item m="1" x="2204"/>
        <item m="1" x="1564"/>
        <item m="1" x="2572"/>
        <item m="1" x="2253"/>
        <item m="1" x="2238"/>
        <item m="1" x="1896"/>
        <item m="1" x="2627"/>
        <item m="1" x="2218"/>
        <item m="1" x="2564"/>
        <item x="389"/>
        <item m="1" x="1688"/>
        <item m="1" x="2539"/>
        <item m="1" x="2604"/>
        <item m="1" x="2632"/>
        <item x="393"/>
        <item m="1" x="2224"/>
        <item m="1" x="2574"/>
        <item m="1" x="2660"/>
        <item m="1" x="2602"/>
        <item m="1" x="2668"/>
        <item x="738"/>
        <item m="1" x="991"/>
        <item m="1" x="2284"/>
        <item m="1" x="2581"/>
        <item m="1" x="2395"/>
        <item m="1" x="2317"/>
        <item m="1" x="1074"/>
        <item m="1" x="2680"/>
        <item m="1" x="2606"/>
        <item m="1" x="2374"/>
        <item m="1" x="2664"/>
        <item m="1" x="2665"/>
        <item m="1" x="2669"/>
        <item m="1" x="2672"/>
        <item m="1" x="2278"/>
        <item m="1" x="2285"/>
        <item m="1" x="2286"/>
        <item m="1" x="2287"/>
        <item m="1" x="2289"/>
        <item m="1" x="1691"/>
        <item m="1" x="2750"/>
        <item m="1" x="2424"/>
        <item m="1" x="2229"/>
        <item m="1" x="2579"/>
        <item m="1" x="2728"/>
        <item m="1" x="2352"/>
        <item m="1" x="2233"/>
        <item m="1" x="1084"/>
        <item m="1" x="1567"/>
        <item m="1" x="1086"/>
        <item m="1" x="2744"/>
        <item m="1" x="2092"/>
        <item m="1" x="2209"/>
        <item m="1" x="2711"/>
        <item m="1" x="2381"/>
        <item m="1" x="2226"/>
        <item m="1" x="2562"/>
        <item m="1" x="2337"/>
        <item m="1" x="1392"/>
        <item m="1" x="2029"/>
        <item m="1" x="2575"/>
        <item m="1" x="2311"/>
        <item m="1" x="2296"/>
        <item m="1" x="2143"/>
        <item m="1" x="2410"/>
        <item m="1" x="1208"/>
        <item m="1" x="2656"/>
        <item m="1" x="2139"/>
        <item m="1" x="2180"/>
        <item m="1" x="2557"/>
        <item m="1" x="2441"/>
        <item m="1" x="2332"/>
        <item m="1" x="2535"/>
        <item m="1" x="2353"/>
        <item m="1" x="2239"/>
        <item m="1" x="2654"/>
        <item m="1" x="2724"/>
        <item m="1" x="2405"/>
        <item m="1" x="1813"/>
        <item m="1" x="2402"/>
        <item m="1" x="1695"/>
        <item m="1" x="2197"/>
        <item m="1" x="2288"/>
        <item m="1" x="2546"/>
        <item m="1" x="2336"/>
        <item m="1" x="2556"/>
        <item m="1" x="2315"/>
        <item m="1" x="2409"/>
        <item m="1" x="2723"/>
        <item m="1" x="1699"/>
        <item m="1" x="2530"/>
        <item m="1" x="2634"/>
        <item m="1" x="2501"/>
        <item m="1" x="2364"/>
        <item m="1" x="2291"/>
        <item m="1" x="1965"/>
        <item m="1" x="2376"/>
        <item m="1" x="2403"/>
        <item m="1" x="2670"/>
        <item m="1" x="2300"/>
        <item m="1" x="2721"/>
        <item m="1" x="2334"/>
        <item m="1" x="2210"/>
        <item m="1" x="2520"/>
        <item m="1" x="2633"/>
        <item m="1" x="2666"/>
        <item m="1" x="2738"/>
        <item m="1" x="2455"/>
        <item m="1" x="2489"/>
        <item m="1" x="2170"/>
        <item m="1" x="2764"/>
        <item m="1" x="2690"/>
        <item m="1" x="2245"/>
        <item m="1" x="2498"/>
        <item m="1" x="2561"/>
        <item m="1" x="2486"/>
        <item m="1" x="2457"/>
        <item m="1" x="2667"/>
        <item m="1" x="2171"/>
        <item m="1" x="2077"/>
        <item m="1" x="2427"/>
        <item m="1" x="2159"/>
        <item m="1" x="2416"/>
        <item m="1" x="2503"/>
        <item m="1" x="2508"/>
        <item m="1" x="2781"/>
        <item m="1" x="2134"/>
        <item m="1" x="2474"/>
        <item m="1" x="2478"/>
        <item m="1" x="2485"/>
        <item m="1" x="2488"/>
        <item m="1" x="2114"/>
        <item m="1" x="2116"/>
        <item m="1" x="2127"/>
        <item m="1" x="2130"/>
        <item m="1" x="2102"/>
        <item m="1" x="2109"/>
        <item m="1" x="2110"/>
        <item m="1" x="2113"/>
        <item m="1" x="2534"/>
        <item m="1" x="1006"/>
        <item m="1" x="2183"/>
        <item m="1" x="2076"/>
        <item m="1" x="2426"/>
        <item m="1" x="2414"/>
        <item x="766"/>
        <item m="1" x="2462"/>
        <item m="1" x="2101"/>
        <item m="1" x="2073"/>
        <item m="1" x="2460"/>
        <item m="1" x="1921"/>
        <item m="1" x="2475"/>
        <item m="1" x="2749"/>
        <item m="1" x="2763"/>
        <item m="1" x="2471"/>
        <item m="1" x="2342"/>
        <item x="493"/>
        <item m="1" x="2533"/>
        <item m="1" x="1058"/>
        <item m="1" x="2584"/>
        <item m="1" x="2368"/>
        <item m="1" x="2412"/>
        <item m="1" x="2153"/>
        <item m="1" x="2269"/>
        <item m="1" x="2703"/>
        <item m="1" x="2596"/>
        <item m="1" x="2469"/>
        <item m="1" x="2120"/>
        <item m="1" x="1519"/>
        <item m="1" x="2621"/>
        <item m="1" x="2735"/>
        <item m="1" x="2126"/>
        <item m="1" x="2166"/>
        <item m="1" x="2329"/>
        <item m="1" x="2305"/>
        <item m="1" x="2507"/>
        <item x="1"/>
        <item m="1" x="1839"/>
        <item x="11"/>
        <item m="1" x="1851"/>
        <item x="495"/>
        <item m="1" x="1853"/>
        <item m="1" x="1855"/>
        <item m="1" x="1179"/>
        <item x="42"/>
        <item m="1" x="1856"/>
        <item m="1" x="1857"/>
        <item x="44"/>
        <item m="1" x="1858"/>
        <item m="1" x="1840"/>
        <item m="1" x="1484"/>
        <item m="1" x="1859"/>
        <item m="1" x="1710"/>
        <item m="1" x="2292"/>
        <item m="1" x="1860"/>
        <item x="71"/>
        <item x="80"/>
        <item x="90"/>
        <item x="106"/>
        <item m="1" x="1862"/>
        <item m="1" x="1377"/>
        <item m="1" x="1863"/>
        <item m="1" x="1864"/>
        <item x="138"/>
        <item m="1" x="821"/>
        <item m="1" x="1593"/>
        <item m="1" x="1866"/>
        <item m="1" x="1867"/>
        <item x="151"/>
        <item x="153"/>
        <item m="1" x="835"/>
        <item x="170"/>
        <item x="683"/>
        <item m="1" x="1164"/>
        <item x="532"/>
        <item x="767"/>
        <item m="1" x="1870"/>
        <item m="1" x="848"/>
        <item m="1" x="1872"/>
        <item m="1" x="1147"/>
        <item x="210"/>
        <item m="1" x="1873"/>
        <item m="1" x="1874"/>
        <item m="1" x="1875"/>
        <item m="1" x="1877"/>
        <item m="1" x="1880"/>
        <item x="335"/>
        <item x="768"/>
        <item x="559"/>
        <item m="1" x="1881"/>
        <item m="1" x="1882"/>
        <item m="1" x="1053"/>
        <item x="271"/>
        <item m="1" x="862"/>
        <item x="289"/>
        <item x="290"/>
        <item x="291"/>
        <item x="294"/>
        <item m="1" x="1056"/>
        <item m="1" x="1060"/>
        <item m="1" x="1887"/>
        <item m="1" x="1888"/>
        <item m="1" x="1510"/>
        <item m="1" x="1889"/>
        <item m="1" x="1890"/>
        <item x="348"/>
        <item x="350"/>
        <item x="351"/>
        <item x="582"/>
        <item x="355"/>
        <item m="1" x="1892"/>
        <item m="1" x="1270"/>
        <item m="1" x="1894"/>
        <item m="1" x="1240"/>
        <item m="1" x="1897"/>
        <item x="390"/>
        <item m="1" x="2586"/>
        <item m="1" x="1899"/>
        <item m="1" x="1900"/>
        <item x="401"/>
        <item m="1" x="888"/>
        <item m="1" x="1902"/>
        <item m="1" x="1689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901"/>
        <item m="1" x="1914"/>
        <item m="1" x="1916"/>
        <item m="1" x="2396"/>
        <item m="1" x="1917"/>
        <item m="1" x="1821"/>
        <item m="1" x="1918"/>
        <item m="1" x="917"/>
        <item m="1" x="1922"/>
        <item m="1" x="2262"/>
        <item m="1" x="1925"/>
        <item x="25"/>
        <item m="1" x="1357"/>
        <item m="1" x="1359"/>
        <item m="1" x="1012"/>
        <item m="1" x="1476"/>
        <item m="1" x="1407"/>
        <item m="1" x="936"/>
        <item m="1" x="807"/>
        <item m="1" x="1928"/>
        <item m="1" x="1930"/>
        <item m="1" x="1714"/>
        <item m="1" x="1375"/>
        <item m="1" x="1290"/>
        <item m="1" x="1931"/>
        <item m="1" x="1934"/>
        <item x="148"/>
        <item m="1" x="1773"/>
        <item m="1" x="1187"/>
        <item x="679"/>
        <item m="1" x="1936"/>
        <item m="1" x="1937"/>
        <item m="1" x="1940"/>
        <item m="1" x="1941"/>
        <item m="1" x="1943"/>
        <item x="202"/>
        <item m="1" x="1944"/>
        <item m="1" x="980"/>
        <item m="1" x="1315"/>
        <item m="1" x="1318"/>
        <item m="1" x="1946"/>
        <item m="1" x="1947"/>
        <item m="1" x="1429"/>
        <item m="1" x="1949"/>
        <item m="1" x="977"/>
        <item m="1" x="1679"/>
        <item m="1" x="1950"/>
        <item m="1" x="1951"/>
        <item m="1" x="989"/>
        <item m="1" x="1070"/>
        <item x="587"/>
        <item x="732"/>
        <item m="1" x="1952"/>
        <item m="1" x="1953"/>
        <item m="1" x="1954"/>
        <item m="1" x="1955"/>
        <item m="1" x="1956"/>
        <item m="1" x="1957"/>
        <item x="416"/>
        <item m="1" x="1958"/>
        <item m="1" x="1959"/>
        <item m="1" x="1525"/>
        <item m="1" x="895"/>
        <item m="1" x="1962"/>
        <item m="1" x="1835"/>
        <item m="1" x="1963"/>
        <item m="1" x="1752"/>
        <item m="1" x="1753"/>
        <item m="1" x="1964"/>
        <item m="1" x="1966"/>
        <item x="457"/>
        <item x="459"/>
        <item x="460"/>
        <item m="1" x="1968"/>
        <item m="1" x="1970"/>
        <item m="1" x="2518"/>
        <item m="1" x="1972"/>
        <item m="1" x="1973"/>
        <item m="1" x="1974"/>
        <item m="1" x="1584"/>
        <item m="1" x="1585"/>
        <item m="1" x="1975"/>
        <item m="1" x="1257"/>
        <item x="38"/>
        <item m="1" x="1978"/>
        <item m="1" x="1979"/>
        <item m="1" x="1980"/>
        <item m="1" x="1981"/>
        <item m="1" x="1982"/>
        <item m="1" x="1983"/>
        <item m="1" x="1023"/>
        <item m="1" x="802"/>
        <item m="1" x="1986"/>
        <item m="1" x="1376"/>
        <item x="661"/>
        <item m="1" x="1987"/>
        <item m="1" x="1989"/>
        <item m="1" x="1421"/>
        <item m="1" x="1991"/>
        <item m="1" x="1992"/>
        <item m="1" x="2589"/>
        <item m="1" x="1993"/>
        <item m="1" x="2001"/>
        <item m="1" x="1197"/>
        <item m="1" x="1233"/>
        <item m="1" x="2004"/>
        <item m="1" x="2006"/>
        <item m="1" x="2007"/>
        <item m="1" x="2008"/>
        <item m="1" x="1788"/>
        <item m="1" x="2009"/>
        <item m="1" x="2010"/>
        <item m="1" x="1430"/>
        <item m="1" x="2012"/>
        <item m="1" x="1996"/>
        <item m="1" x="1238"/>
        <item m="1" x="1997"/>
        <item m="1" x="1433"/>
        <item m="1" x="2000"/>
        <item m="1" x="2013"/>
        <item m="1" x="2198"/>
        <item m="1" x="2014"/>
        <item m="1" x="2015"/>
        <item m="1" x="2016"/>
        <item m="1" x="1517"/>
        <item m="1" x="2019"/>
        <item m="1" x="2021"/>
        <item m="1" x="2022"/>
        <item m="1" x="1804"/>
        <item m="1" x="2023"/>
        <item x="741"/>
        <item m="1" x="2025"/>
        <item m="1" x="1079"/>
        <item m="1" x="2347"/>
        <item m="1" x="2027"/>
        <item m="1" x="2028"/>
        <item m="1" x="1807"/>
        <item m="1" x="1617"/>
        <item m="1" x="2030"/>
        <item m="1" x="2031"/>
        <item m="1" x="2032"/>
        <item m="1" x="2034"/>
        <item m="1" x="2035"/>
        <item m="1" x="2036"/>
        <item m="1" x="2037"/>
        <item m="1" x="2038"/>
        <item m="1" x="2039"/>
        <item m="1" x="2040"/>
        <item m="1" x="1620"/>
        <item x="443"/>
        <item m="1" x="2041"/>
        <item m="1" x="1814"/>
        <item m="1" x="2042"/>
        <item m="1" x="2043"/>
        <item m="1" x="2044"/>
        <item m="1" x="2045"/>
        <item m="1" x="2046"/>
        <item m="1" x="2047"/>
        <item m="1" x="2048"/>
        <item m="1" x="2049"/>
        <item m="1" x="1101"/>
        <item m="1" x="1816"/>
        <item m="1" x="2050"/>
        <item m="1" x="2051"/>
        <item x="461"/>
        <item m="1" x="2052"/>
        <item m="1" x="1274"/>
        <item m="1" x="2053"/>
        <item m="1" x="2323"/>
        <item m="1" x="2054"/>
        <item m="1" x="2057"/>
        <item m="1" x="2058"/>
        <item m="1" x="2059"/>
        <item m="1" x="1456"/>
        <item m="1" x="2060"/>
        <item m="1" x="2061"/>
        <item m="1" x="2062"/>
        <item m="1" x="2063"/>
        <item m="1" x="2064"/>
        <item m="1" x="2065"/>
        <item x="772"/>
        <item m="1" x="2066"/>
        <item m="1" x="2067"/>
        <item m="1" x="2068"/>
        <item m="1" x="1627"/>
        <item m="1" x="2069"/>
        <item m="1" x="1878"/>
        <item m="1" x="1879"/>
        <item x="349"/>
        <item m="1" x="1919"/>
        <item m="1" x="1923"/>
        <item x="160"/>
        <item m="1" x="1924"/>
        <item x="492"/>
        <item m="1" x="1976"/>
        <item x="367"/>
        <item m="1" x="2056"/>
        <item m="1" x="1628"/>
        <item m="1" x="1010"/>
        <item m="1" x="924"/>
        <item m="1" x="930"/>
        <item m="1" x="1631"/>
        <item m="1" x="1632"/>
        <item m="1" x="1110"/>
        <item m="1" x="1633"/>
        <item x="49"/>
        <item x="52"/>
        <item m="1" x="1637"/>
        <item m="1" x="1285"/>
        <item m="1" x="1638"/>
        <item m="1" x="1639"/>
        <item m="1" x="1640"/>
        <item m="1" x="1641"/>
        <item m="1" x="1642"/>
        <item m="1" x="1823"/>
        <item m="1" x="1116"/>
        <item m="1" x="1643"/>
        <item m="1" x="1644"/>
        <item m="1" x="1646"/>
        <item m="1" x="812"/>
        <item m="1" x="1647"/>
        <item m="1" x="1294"/>
        <item m="1" x="1650"/>
        <item m="1" x="1824"/>
        <item m="1" x="1825"/>
        <item x="150"/>
        <item m="1" x="1653"/>
        <item m="1" x="1656"/>
        <item x="179"/>
        <item m="1" x="1657"/>
        <item m="1" x="1658"/>
        <item m="1" x="1661"/>
        <item m="1" x="1663"/>
        <item m="1" x="1666"/>
        <item x="539"/>
        <item m="1" x="1667"/>
        <item m="1" x="1668"/>
        <item x="222"/>
        <item m="1" x="856"/>
        <item m="1" x="1669"/>
        <item m="1" x="1671"/>
        <item x="277"/>
        <item m="1" x="1672"/>
        <item x="707"/>
        <item m="1" x="865"/>
        <item m="1" x="1675"/>
        <item m="1" x="1676"/>
        <item m="1" x="1677"/>
        <item m="1" x="1508"/>
        <item m="1" x="1335"/>
        <item x="329"/>
        <item m="1" x="1337"/>
        <item x="339"/>
        <item m="1" x="1682"/>
        <item x="352"/>
        <item m="1" x="1828"/>
        <item m="1" x="1684"/>
        <item m="1" x="1685"/>
        <item m="1" x="1686"/>
        <item x="399"/>
        <item x="403"/>
        <item m="1" x="1690"/>
        <item m="1" x="1693"/>
        <item m="1" x="1830"/>
        <item x="439"/>
        <item m="1" x="1694"/>
        <item m="1" x="1696"/>
        <item m="1" x="903"/>
        <item m="1" x="1700"/>
        <item x="458"/>
        <item m="1" x="1702"/>
        <item m="1" x="1703"/>
        <item m="1" x="1704"/>
        <item m="1" x="1705"/>
        <item m="1" x="1706"/>
        <item m="1" x="1707"/>
        <item m="1" x="1831"/>
        <item m="1" x="1458"/>
        <item m="1" x="1581"/>
        <item m="1" x="1708"/>
        <item m="1" x="1709"/>
        <item m="1" x="1832"/>
        <item m="1" x="793"/>
        <item m="1" x="1282"/>
        <item x="505"/>
        <item x="645"/>
        <item m="1" x="1712"/>
        <item m="1" x="1713"/>
        <item x="89"/>
        <item x="99"/>
        <item m="1" x="1715"/>
        <item m="1" x="1716"/>
        <item x="666"/>
        <item m="1" x="1719"/>
        <item m="1" x="1720"/>
        <item x="145"/>
        <item x="673"/>
        <item m="1" x="1721"/>
        <item m="1" x="1724"/>
        <item m="1" x="1726"/>
        <item m="1" x="1727"/>
        <item m="1" x="1834"/>
        <item m="1" x="1729"/>
        <item x="682"/>
        <item m="1" x="1730"/>
        <item m="1" x="1732"/>
        <item x="204"/>
        <item x="205"/>
        <item m="1" x="1734"/>
        <item m="1" x="1735"/>
        <item m="1" x="965"/>
        <item m="1" x="966"/>
        <item m="1" x="1737"/>
        <item m="1" x="1383"/>
        <item m="1" x="1739"/>
        <item m="1" x="1742"/>
        <item m="1" x="1384"/>
        <item m="1" x="1237"/>
        <item m="1" x="1745"/>
        <item m="1" x="1746"/>
        <item x="580"/>
        <item x="583"/>
        <item m="1" x="1747"/>
        <item m="1" x="1389"/>
        <item m="1" x="1748"/>
        <item x="602"/>
        <item m="1" x="997"/>
        <item m="1" x="1836"/>
        <item m="1" x="1751"/>
        <item m="1" x="1252"/>
        <item m="1" x="1754"/>
        <item m="1" x="1755"/>
        <item m="1" x="1757"/>
        <item m="1" x="1758"/>
        <item m="1" x="1837"/>
        <item x="773"/>
        <item m="1" x="1534"/>
        <item m="1" x="1760"/>
        <item m="1" x="1761"/>
        <item m="1" x="1762"/>
        <item m="1" x="1763"/>
        <item m="1" x="1838"/>
        <item m="1" x="1764"/>
        <item m="1" x="1765"/>
        <item x="497"/>
        <item m="1" x="1766"/>
        <item m="1" x="1767"/>
        <item x="635"/>
        <item m="1" x="1412"/>
        <item m="1" x="1024"/>
        <item m="1" x="1112"/>
        <item m="1" x="1025"/>
        <item m="1" x="1768"/>
        <item m="1" x="1771"/>
        <item m="1" x="1772"/>
        <item x="528"/>
        <item m="1" x="1774"/>
        <item m="1" x="1775"/>
        <item m="1" x="1165"/>
        <item x="193"/>
        <item m="1" x="1146"/>
        <item m="1" x="1122"/>
        <item x="217"/>
        <item m="1" x="1777"/>
        <item m="1" x="1779"/>
        <item x="235"/>
        <item m="1" x="1781"/>
        <item m="1" x="1782"/>
        <item m="1" x="1784"/>
        <item m="1" x="860"/>
        <item m="1" x="861"/>
        <item m="1" x="1786"/>
        <item m="1" x="1059"/>
        <item m="1" x="1789"/>
        <item m="1" x="1791"/>
        <item m="1" x="1432"/>
        <item m="1" x="1794"/>
        <item m="1" x="1795"/>
        <item m="1" x="1435"/>
        <item m="1" x="1798"/>
        <item m="1" x="1799"/>
        <item m="1" x="1271"/>
        <item m="1" x="1800"/>
        <item m="1" x="1801"/>
        <item m="1" x="1802"/>
        <item m="1" x="1803"/>
        <item m="1" x="1805"/>
        <item m="1" x="1078"/>
        <item m="1" x="1612"/>
        <item m="1" x="1806"/>
        <item m="1" x="1808"/>
        <item m="1" x="1809"/>
        <item m="1" x="1810"/>
        <item m="1" x="1812"/>
        <item m="1" x="1844"/>
        <item x="753"/>
        <item m="1" x="1815"/>
        <item m="1" x="1845"/>
        <item x="757"/>
        <item m="1" x="1846"/>
        <item m="1" x="1818"/>
        <item m="1" x="1847"/>
        <item m="1" x="1820"/>
        <item m="1" x="1822"/>
        <item m="1" x="1645"/>
        <item m="1" x="1648"/>
        <item m="1" x="853"/>
        <item m="1" x="1681"/>
        <item x="601"/>
        <item x="420"/>
        <item m="1" x="1692"/>
        <item m="1" x="1701"/>
        <item m="1" x="1711"/>
        <item m="1" x="1718"/>
        <item m="1" x="1722"/>
        <item m="1" x="1723"/>
        <item m="1" x="850"/>
        <item m="1" x="1731"/>
        <item x="692"/>
        <item m="1" x="1733"/>
        <item m="1" x="1736"/>
        <item m="1" x="1740"/>
        <item m="1" x="1741"/>
        <item m="1" x="1743"/>
        <item m="1" x="1744"/>
        <item m="1" x="1749"/>
        <item m="1" x="1393"/>
        <item m="1" x="1756"/>
        <item m="1" x="1759"/>
        <item m="1" x="1769"/>
        <item x="659"/>
        <item x="660"/>
        <item m="1" x="1329"/>
        <item m="1" x="1106"/>
        <item x="478"/>
        <item m="1" x="1277"/>
        <item x="24"/>
        <item m="1" x="1475"/>
        <item m="1" x="1479"/>
        <item x="629"/>
        <item m="1" x="1279"/>
        <item m="1" x="1481"/>
        <item m="1" x="1482"/>
        <item m="1" x="1483"/>
        <item m="1" x="1281"/>
        <item m="1" x="1260"/>
        <item m="1" x="1461"/>
        <item m="1" x="1284"/>
        <item m="1" x="1028"/>
        <item m="1" x="1489"/>
        <item m="1" x="1115"/>
        <item m="1" x="1490"/>
        <item m="1" x="1462"/>
        <item m="1" x="1463"/>
        <item m="1" x="1464"/>
        <item m="1" x="1465"/>
        <item m="1" x="1288"/>
        <item m="1" x="1289"/>
        <item m="1" x="1291"/>
        <item m="1" x="1292"/>
        <item m="1" x="1378"/>
        <item x="670"/>
        <item x="141"/>
        <item x="143"/>
        <item m="1" x="1493"/>
        <item m="1" x="1495"/>
        <item m="1" x="1496"/>
        <item m="1" x="830"/>
        <item m="1" x="1497"/>
        <item m="1" x="1498"/>
        <item m="1" x="1297"/>
        <item m="1" x="1298"/>
        <item m="1" x="845"/>
        <item m="1" x="1499"/>
        <item m="1" x="1299"/>
        <item x="540"/>
        <item m="1" x="1500"/>
        <item m="1" x="1307"/>
        <item m="1" x="1308"/>
        <item x="231"/>
        <item m="1" x="1309"/>
        <item m="1" x="1501"/>
        <item m="1" x="1502"/>
        <item x="233"/>
        <item x="558"/>
        <item m="1" x="1504"/>
        <item m="1" x="1316"/>
        <item m="1" x="1317"/>
        <item x="562"/>
        <item m="1" x="1319"/>
        <item m="1" x="1320"/>
        <item m="1" x="1322"/>
        <item m="1" x="1323"/>
        <item m="1" x="1507"/>
        <item m="1" x="975"/>
        <item m="1" x="1325"/>
        <item m="1" x="1326"/>
        <item m="1" x="1328"/>
        <item m="1" x="1330"/>
        <item m="1" x="1331"/>
        <item m="1" x="1332"/>
        <item m="1" x="1333"/>
        <item m="1" x="1334"/>
        <item m="1" x="1467"/>
        <item m="1" x="983"/>
        <item m="1" x="1511"/>
        <item m="1" x="1512"/>
        <item m="1" x="1513"/>
        <item m="1" x="1514"/>
        <item m="1" x="883"/>
        <item m="1" x="1515"/>
        <item m="1" x="1339"/>
        <item m="1" x="1516"/>
        <item m="1" x="886"/>
        <item m="1" x="1340"/>
        <item m="1" x="1520"/>
        <item m="1" x="1075"/>
        <item m="1" x="1521"/>
        <item m="1" x="1522"/>
        <item m="1" x="1350"/>
        <item x="424"/>
        <item m="1" x="1351"/>
        <item m="1" x="1524"/>
        <item m="1" x="1354"/>
        <item m="1" x="1526"/>
        <item m="1" x="1527"/>
        <item m="1" x="1528"/>
        <item m="1" x="1530"/>
        <item m="1" x="1531"/>
        <item m="1" x="1532"/>
        <item m="1" x="1137"/>
        <item m="1" x="1468"/>
        <item m="1" x="1356"/>
        <item m="1" x="1533"/>
        <item m="1" x="913"/>
        <item m="1" x="916"/>
        <item m="1" x="1536"/>
        <item m="1" x="1365"/>
        <item m="1" x="1414"/>
        <item m="1" x="1159"/>
        <item m="1" x="942"/>
        <item x="118"/>
        <item x="119"/>
        <item m="1" x="1537"/>
        <item m="1" x="1538"/>
        <item x="668"/>
        <item m="1" x="1539"/>
        <item m="1" x="1540"/>
        <item m="1" x="827"/>
        <item m="1" x="1541"/>
        <item m="1" x="957"/>
        <item m="1" x="1543"/>
        <item m="1" x="1304"/>
        <item m="1" x="1544"/>
        <item m="1" x="1545"/>
        <item m="1" x="1546"/>
        <item m="1" x="1548"/>
        <item m="1" x="1549"/>
        <item m="1" x="1551"/>
        <item m="1" x="974"/>
        <item m="1" x="1381"/>
        <item m="1" x="1552"/>
        <item m="1" x="1554"/>
        <item m="1" x="1556"/>
        <item m="1" x="1557"/>
        <item m="1" x="1558"/>
        <item m="1" x="1559"/>
        <item m="1" x="1560"/>
        <item m="1" x="1561"/>
        <item m="1" x="1562"/>
        <item m="1" x="1563"/>
        <item m="1" x="1076"/>
        <item x="421"/>
        <item m="1" x="1083"/>
        <item m="1" x="1568"/>
        <item m="1" x="1569"/>
        <item m="1" x="1570"/>
        <item m="1" x="1571"/>
        <item m="1" x="1572"/>
        <item m="1" x="1573"/>
        <item m="1" x="1574"/>
        <item m="1" x="1575"/>
        <item m="1" x="1394"/>
        <item m="1" x="1576"/>
        <item m="1" x="1395"/>
        <item m="1" x="1578"/>
        <item m="1" x="1579"/>
        <item x="755"/>
        <item m="1" x="1580"/>
        <item m="1" x="1582"/>
        <item m="1" x="1583"/>
        <item m="1" x="1013"/>
        <item m="1" x="1408"/>
        <item m="1" x="1019"/>
        <item m="1" x="935"/>
        <item m="1" x="1410"/>
        <item x="504"/>
        <item m="1" x="1411"/>
        <item m="1" x="1413"/>
        <item m="1" x="1415"/>
        <item x="66"/>
        <item m="1" x="943"/>
        <item m="1" x="1588"/>
        <item m="1" x="1589"/>
        <item m="1" x="1590"/>
        <item m="1" x="1591"/>
        <item m="1" x="1261"/>
        <item m="1" x="1419"/>
        <item m="1" x="1592"/>
        <item m="1" x="1595"/>
        <item m="1" x="1470"/>
        <item m="1" x="1424"/>
        <item x="234"/>
        <item m="1" x="1425"/>
        <item m="1" x="1426"/>
        <item m="1" x="1427"/>
        <item m="1" x="1168"/>
        <item m="1" x="1598"/>
        <item m="1" x="1599"/>
        <item m="1" x="1471"/>
        <item x="718"/>
        <item m="1" x="1601"/>
        <item m="1" x="1602"/>
        <item m="1" x="1603"/>
        <item m="1" x="1431"/>
        <item m="1" x="1606"/>
        <item m="1" x="1607"/>
        <item m="1" x="1608"/>
        <item m="1" x="879"/>
        <item m="1" x="1437"/>
        <item m="1" x="1438"/>
        <item m="1" x="1609"/>
        <item m="1" x="1440"/>
        <item m="1" x="1472"/>
        <item m="1" x="1611"/>
        <item m="1" x="1442"/>
        <item m="1" x="1443"/>
        <item m="1" x="1444"/>
        <item m="1" x="1614"/>
        <item m="1" x="1615"/>
        <item m="1" x="1616"/>
        <item m="1" x="1446"/>
        <item m="1" x="1618"/>
        <item m="1" x="1448"/>
        <item m="1" x="1450"/>
        <item m="1" x="1619"/>
        <item m="1" x="1621"/>
        <item m="1" x="1452"/>
        <item m="1" x="1622"/>
        <item m="1" x="1453"/>
        <item m="1" x="908"/>
        <item m="1" x="1623"/>
        <item m="1" x="1624"/>
        <item m="1" x="1455"/>
        <item m="1" x="1457"/>
        <item m="1" x="1625"/>
        <item m="1" x="1473"/>
        <item m="1" x="1626"/>
        <item m="1" x="1280"/>
        <item m="1" x="1180"/>
        <item m="1" x="795"/>
        <item m="1" x="1283"/>
        <item m="1" x="1286"/>
        <item m="1" x="1287"/>
        <item m="1" x="1183"/>
        <item m="1" x="1293"/>
        <item m="1" x="818"/>
        <item m="1" x="1184"/>
        <item m="1" x="840"/>
        <item m="1" x="844"/>
        <item x="695"/>
        <item x="228"/>
        <item m="1" x="1194"/>
        <item m="1" x="1312"/>
        <item m="1" x="1196"/>
        <item x="247"/>
        <item m="1" x="1324"/>
        <item m="1" x="1336"/>
        <item m="1" x="1201"/>
        <item m="1" x="1338"/>
        <item m="1" x="1203"/>
        <item m="1" x="1204"/>
        <item m="1" x="1205"/>
        <item m="1" x="1206"/>
        <item m="1" x="1343"/>
        <item m="1" x="1207"/>
        <item m="1" x="1346"/>
        <item m="1" x="1348"/>
        <item m="1" x="1349"/>
        <item m="1" x="1353"/>
        <item x="752"/>
        <item x="451"/>
        <item m="1" x="1209"/>
        <item m="1" x="1210"/>
        <item m="1" x="1211"/>
        <item x="463"/>
        <item m="1" x="1212"/>
        <item m="1" x="1213"/>
        <item m="1" x="1215"/>
        <item m="1" x="1216"/>
        <item x="481"/>
        <item m="1" x="1218"/>
        <item m="1" x="1192"/>
        <item m="1" x="1219"/>
        <item m="1" x="1220"/>
        <item m="1" x="1364"/>
        <item m="1" x="1221"/>
        <item m="1" x="1223"/>
        <item m="1" x="1224"/>
        <item m="1" x="1367"/>
        <item x="506"/>
        <item m="1" x="799"/>
        <item m="1" x="801"/>
        <item m="1" x="1370"/>
        <item m="1" x="1371"/>
        <item m="1" x="1372"/>
        <item x="107"/>
        <item m="1" x="1373"/>
        <item m="1" x="1374"/>
        <item m="1" x="805"/>
        <item x="122"/>
        <item x="144"/>
        <item m="1" x="1228"/>
        <item m="1" x="1229"/>
        <item m="1" x="1145"/>
        <item m="1" x="1379"/>
        <item x="560"/>
        <item m="1" x="1231"/>
        <item m="1" x="1380"/>
        <item m="1" x="1382"/>
        <item m="1" x="1234"/>
        <item m="1" x="1385"/>
        <item m="1" x="1236"/>
        <item m="1" x="1388"/>
        <item x="585"/>
        <item m="1" x="1242"/>
        <item m="1" x="1245"/>
        <item m="1" x="1390"/>
        <item m="1" x="1391"/>
        <item x="597"/>
        <item m="1" x="992"/>
        <item m="1" x="1246"/>
        <item m="1" x="1249"/>
        <item m="1" x="1251"/>
        <item m="1" x="1397"/>
        <item m="1" x="1398"/>
        <item x="466"/>
        <item m="1" x="1256"/>
        <item m="1" x="1402"/>
        <item m="1" x="1403"/>
        <item m="1" x="1405"/>
        <item m="1" x="1258"/>
        <item m="1" x="1416"/>
        <item m="1" x="1417"/>
        <item m="1" x="1418"/>
        <item m="1" x="1162"/>
        <item x="685"/>
        <item m="1" x="1423"/>
        <item m="1" x="1043"/>
        <item m="1" x="1262"/>
        <item m="1" x="1263"/>
        <item m="1" x="1264"/>
        <item m="1" x="1265"/>
        <item m="1" x="1054"/>
        <item m="1" x="1266"/>
        <item m="1" x="1267"/>
        <item m="1" x="1268"/>
        <item m="1" x="1439"/>
        <item x="739"/>
        <item m="1" x="1441"/>
        <item m="1" x="1272"/>
        <item m="1" x="1451"/>
        <item m="1" x="1273"/>
        <item m="1" x="1099"/>
        <item m="1" x="1275"/>
        <item m="1" x="1460"/>
        <item x="59"/>
        <item x="191"/>
        <item m="1" x="859"/>
        <item m="1" x="863"/>
        <item m="1" x="1222"/>
        <item m="1" x="1151"/>
        <item m="1" x="867"/>
        <item x="465"/>
        <item x="36"/>
        <item m="1" x="1109"/>
        <item x="37"/>
        <item m="1" x="1113"/>
        <item m="1" x="800"/>
        <item m="1" x="1117"/>
        <item m="1" x="1118"/>
        <item m="1" x="1119"/>
        <item x="199"/>
        <item x="226"/>
        <item m="1" x="1124"/>
        <item m="1" x="1125"/>
        <item m="1" x="1126"/>
        <item m="1" x="1129"/>
        <item m="1" x="1130"/>
        <item m="1" x="1133"/>
        <item m="1" x="1134"/>
        <item m="1" x="1136"/>
        <item m="1" x="905"/>
        <item x="464"/>
        <item m="1" x="1127"/>
        <item m="1" x="1138"/>
        <item x="646"/>
        <item x="508"/>
        <item x="510"/>
        <item m="1" x="1140"/>
        <item m="1" x="1141"/>
        <item m="1" x="1142"/>
        <item x="121"/>
        <item m="1" x="1143"/>
        <item m="1" x="1144"/>
        <item m="1" x="832"/>
        <item m="1" x="1148"/>
        <item m="1" x="1149"/>
        <item m="1" x="1150"/>
        <item x="266"/>
        <item m="1" x="1154"/>
        <item x="581"/>
        <item m="1" x="1155"/>
        <item m="1" x="1156"/>
        <item m="1" x="1160"/>
        <item m="1" x="1166"/>
        <item m="1" x="1167"/>
        <item m="1" x="1170"/>
        <item x="716"/>
        <item m="1" x="1173"/>
        <item m="1" x="1174"/>
        <item m="1" x="1175"/>
        <item m="1" x="1087"/>
        <item x="761"/>
        <item m="1" x="781"/>
        <item m="1" x="794"/>
        <item m="1" x="796"/>
        <item m="1" x="806"/>
        <item m="1" x="814"/>
        <item m="1" x="815"/>
        <item m="1" x="823"/>
        <item m="1" x="825"/>
        <item m="1" x="833"/>
        <item x="678"/>
        <item m="1" x="836"/>
        <item m="1" x="849"/>
        <item m="1" x="855"/>
        <item m="1" x="869"/>
        <item m="1" x="874"/>
        <item m="1" x="876"/>
        <item m="1" x="880"/>
        <item m="1" x="882"/>
        <item m="1" x="1128"/>
        <item m="1" x="887"/>
        <item m="1" x="889"/>
        <item m="1" x="896"/>
        <item m="1" x="897"/>
        <item m="1" x="904"/>
        <item m="1" x="907"/>
        <item m="1" x="909"/>
        <item m="1" x="920"/>
        <item m="1" x="922"/>
        <item m="1" x="923"/>
        <item m="1" x="926"/>
        <item m="1" x="929"/>
        <item x="630"/>
        <item x="501"/>
        <item m="1" x="944"/>
        <item m="1" x="945"/>
        <item m="1" x="946"/>
        <item m="1" x="947"/>
        <item m="1" x="949"/>
        <item m="1" x="952"/>
        <item m="1" x="953"/>
        <item m="1" x="954"/>
        <item m="1" x="956"/>
        <item m="1" x="972"/>
        <item m="1" x="981"/>
        <item m="1" x="985"/>
        <item m="1" x="986"/>
        <item m="1" x="988"/>
        <item m="1" x="999"/>
        <item m="1" x="1000"/>
        <item m="1" x="1001"/>
        <item m="1" x="1003"/>
        <item m="1" x="1005"/>
        <item m="1" x="1021"/>
        <item x="636"/>
        <item m="1" x="1029"/>
        <item m="1" x="1032"/>
        <item m="1" x="1034"/>
        <item m="1" x="829"/>
        <item m="1" x="1040"/>
        <item m="1" x="1041"/>
        <item m="1" x="846"/>
        <item x="208"/>
        <item m="1" x="1049"/>
        <item m="1" x="1065"/>
        <item m="1" x="1066"/>
        <item m="1" x="1069"/>
        <item m="1" x="1172"/>
        <item m="1" x="1077"/>
        <item m="1" x="1082"/>
        <item m="1" x="1085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2"/>
        <item m="1" x="1104"/>
        <item m="1" x="1105"/>
        <item m="1" x="1107"/>
        <item m="1" x="779"/>
        <item m="1" x="783"/>
        <item m="1" x="784"/>
        <item m="1" x="786"/>
        <item x="40"/>
        <item m="1" x="788"/>
        <item m="1" x="789"/>
        <item m="1" x="790"/>
        <item m="1" x="792"/>
        <item m="1" x="798"/>
        <item x="512"/>
        <item x="513"/>
        <item m="1" x="809"/>
        <item m="1" x="810"/>
        <item m="1" x="813"/>
        <item m="1" x="820"/>
        <item m="1" x="822"/>
        <item m="1" x="824"/>
        <item m="1" x="834"/>
        <item m="1" x="851"/>
        <item m="1" x="852"/>
        <item m="1" x="854"/>
        <item m="1" x="858"/>
        <item m="1" x="872"/>
        <item m="1" x="873"/>
        <item x="343"/>
        <item m="1" x="877"/>
        <item m="1" x="878"/>
        <item m="1" x="881"/>
        <item m="1" x="884"/>
        <item m="1" x="890"/>
        <item m="1" x="892"/>
        <item m="1" x="894"/>
        <item m="1" x="898"/>
        <item m="1" x="911"/>
        <item m="1" x="912"/>
        <item m="1" x="914"/>
        <item m="1" x="915"/>
        <item m="1" x="778"/>
        <item m="1" x="919"/>
        <item m="1" x="928"/>
        <item x="626"/>
        <item m="1" x="934"/>
        <item m="1" x="937"/>
        <item m="1" x="938"/>
        <item m="1" x="948"/>
        <item x="518"/>
        <item x="689"/>
        <item m="1" x="955"/>
        <item m="1" x="961"/>
        <item m="1" x="964"/>
        <item m="1" x="967"/>
        <item m="1" x="968"/>
        <item m="1" x="969"/>
        <item m="1" x="970"/>
        <item m="1" x="984"/>
        <item m="1" x="987"/>
        <item m="1" x="990"/>
        <item m="1" x="995"/>
        <item m="1" x="998"/>
        <item m="1" x="1002"/>
        <item m="1" x="1004"/>
        <item m="1" x="1007"/>
        <item m="1" x="1008"/>
        <item m="1" x="1015"/>
        <item m="1" x="1020"/>
        <item m="1" x="1022"/>
        <item m="1" x="1027"/>
        <item m="1" x="1035"/>
        <item m="1" x="1036"/>
        <item x="688"/>
        <item m="1" x="1048"/>
        <item m="1" x="1050"/>
        <item m="1" x="1051"/>
        <item m="1" x="1052"/>
        <item x="262"/>
        <item m="1" x="1062"/>
        <item m="1" x="1067"/>
        <item m="1" x="1071"/>
        <item m="1" x="1072"/>
        <item m="1" x="1073"/>
        <item m="1" x="1080"/>
        <item m="1" x="1081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116"/>
        <item x="117"/>
        <item x="120"/>
        <item x="169"/>
        <item x="171"/>
        <item x="177"/>
        <item x="188"/>
        <item x="189"/>
        <item x="190"/>
        <item x="194"/>
        <item x="230"/>
        <item x="232"/>
        <item x="236"/>
        <item x="237"/>
        <item x="238"/>
        <item x="263"/>
        <item x="278"/>
        <item x="303"/>
        <item x="337"/>
        <item x="338"/>
        <item x="354"/>
        <item x="357"/>
        <item x="397"/>
        <item x="404"/>
        <item x="405"/>
        <item x="414"/>
        <item x="418"/>
        <item x="423"/>
        <item x="427"/>
        <item x="437"/>
        <item x="440"/>
        <item x="441"/>
        <item x="444"/>
        <item x="462"/>
        <item x="471"/>
        <item x="489"/>
        <item x="496"/>
        <item x="499"/>
        <item x="502"/>
        <item x="507"/>
        <item x="514"/>
        <item x="515"/>
        <item x="519"/>
        <item x="521"/>
        <item x="529"/>
        <item x="530"/>
        <item x="533"/>
        <item x="535"/>
        <item x="536"/>
        <item x="537"/>
        <item x="555"/>
        <item x="556"/>
        <item x="557"/>
        <item x="561"/>
        <item x="563"/>
        <item x="564"/>
        <item x="572"/>
        <item x="573"/>
        <item x="575"/>
        <item x="578"/>
        <item x="579"/>
        <item x="584"/>
        <item x="592"/>
        <item x="593"/>
        <item x="605"/>
        <item x="606"/>
        <item x="611"/>
        <item x="618"/>
        <item x="619"/>
        <item x="621"/>
        <item x="622"/>
        <item x="623"/>
        <item x="634"/>
        <item x="638"/>
        <item x="639"/>
        <item x="640"/>
        <item x="641"/>
        <item x="643"/>
        <item x="648"/>
        <item x="652"/>
        <item x="653"/>
        <item x="654"/>
        <item x="655"/>
        <item x="664"/>
        <item x="665"/>
        <item x="667"/>
        <item x="669"/>
        <item x="671"/>
        <item x="672"/>
        <item x="674"/>
        <item x="675"/>
        <item x="676"/>
        <item x="677"/>
        <item x="684"/>
        <item x="696"/>
        <item x="698"/>
        <item x="700"/>
        <item x="702"/>
        <item x="704"/>
        <item x="706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5"/>
        <item x="726"/>
        <item x="727"/>
        <item x="728"/>
        <item x="731"/>
        <item x="737"/>
        <item x="740"/>
        <item x="743"/>
        <item x="744"/>
        <item x="747"/>
        <item x="748"/>
        <item x="750"/>
        <item x="751"/>
        <item x="758"/>
        <item x="759"/>
        <item x="760"/>
        <item x="762"/>
        <item x="763"/>
        <item x="764"/>
        <item x="77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3"/>
        <item x="2"/>
        <item x="0"/>
        <item x="4"/>
      </items>
    </pivotField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axis="axisRow" compact="0" outline="0" showAll="0" defaultSubtotal="0">
      <items count="215">
        <item x="0"/>
        <item x="2"/>
        <item x="1"/>
        <item x="13"/>
        <item x="12"/>
        <item x="14"/>
        <item x="15"/>
        <item x="19"/>
        <item x="3"/>
        <item x="4"/>
        <item x="17"/>
        <item x="21"/>
        <item x="8"/>
        <item x="22"/>
        <item x="11"/>
        <item x="16"/>
        <item x="20"/>
        <item x="9"/>
        <item x="23"/>
        <item x="53"/>
        <item x="67"/>
        <item x="10"/>
        <item x="5"/>
        <item x="50"/>
        <item x="36"/>
        <item x="27"/>
        <item x="35"/>
        <item x="57"/>
        <item x="39"/>
        <item x="32"/>
        <item x="30"/>
        <item x="52"/>
        <item x="56"/>
        <item m="1" x="138"/>
        <item x="51"/>
        <item x="61"/>
        <item x="6"/>
        <item m="1" x="77"/>
        <item m="1" x="90"/>
        <item m="1" x="146"/>
        <item m="1" x="125"/>
        <item m="1" x="95"/>
        <item m="1" x="110"/>
        <item m="1" x="85"/>
        <item x="28"/>
        <item m="1" x="81"/>
        <item m="1" x="105"/>
        <item m="1" x="73"/>
        <item x="34"/>
        <item m="1" x="126"/>
        <item m="1" x="99"/>
        <item x="72"/>
        <item m="1" x="121"/>
        <item x="71"/>
        <item x="43"/>
        <item m="1" x="89"/>
        <item x="70"/>
        <item m="1" x="78"/>
        <item m="1" x="93"/>
        <item m="1" x="122"/>
        <item m="1" x="83"/>
        <item m="1" x="79"/>
        <item m="1" x="102"/>
        <item x="63"/>
        <item x="62"/>
        <item x="40"/>
        <item x="26"/>
        <item x="18"/>
        <item x="45"/>
        <item m="1" x="106"/>
        <item m="1" x="165"/>
        <item m="1" x="112"/>
        <item m="1" x="133"/>
        <item m="1" x="92"/>
        <item m="1" x="183"/>
        <item m="1" x="108"/>
        <item m="1" x="137"/>
        <item x="41"/>
        <item m="1" x="143"/>
        <item m="1" x="104"/>
        <item x="69"/>
        <item x="59"/>
        <item m="1" x="123"/>
        <item m="1" x="151"/>
        <item m="1" x="80"/>
        <item m="1" x="114"/>
        <item m="1" x="129"/>
        <item m="1" x="148"/>
        <item m="1" x="113"/>
        <item x="37"/>
        <item x="58"/>
        <item x="33"/>
        <item m="1" x="155"/>
        <item m="1" x="205"/>
        <item m="1" x="202"/>
        <item m="1" x="139"/>
        <item m="1" x="88"/>
        <item m="1" x="76"/>
        <item m="1" x="184"/>
        <item m="1" x="176"/>
        <item m="1" x="172"/>
        <item m="1" x="211"/>
        <item m="1" x="190"/>
        <item m="1" x="194"/>
        <item m="1" x="210"/>
        <item m="1" x="175"/>
        <item m="1" x="192"/>
        <item m="1" x="180"/>
        <item m="1" x="208"/>
        <item m="1" x="200"/>
        <item m="1" x="86"/>
        <item m="1" x="130"/>
        <item m="1" x="178"/>
        <item m="1" x="107"/>
        <item m="1" x="101"/>
        <item x="65"/>
        <item m="1" x="209"/>
        <item x="42"/>
        <item m="1" x="212"/>
        <item m="1" x="111"/>
        <item m="1" x="201"/>
        <item m="1" x="197"/>
        <item m="1" x="199"/>
        <item m="1" x="188"/>
        <item m="1" x="173"/>
        <item x="49"/>
        <item m="1" x="185"/>
        <item m="1" x="203"/>
        <item m="1" x="150"/>
        <item m="1" x="189"/>
        <item m="1" x="120"/>
        <item m="1" x="177"/>
        <item m="1" x="159"/>
        <item m="1" x="115"/>
        <item m="1" x="87"/>
        <item m="1" x="182"/>
        <item x="68"/>
        <item m="1" x="161"/>
        <item x="54"/>
        <item m="1" x="181"/>
        <item m="1" x="96"/>
        <item m="1" x="140"/>
        <item m="1" x="204"/>
        <item m="1" x="213"/>
        <item x="64"/>
        <item m="1" x="196"/>
        <item m="1" x="195"/>
        <item m="1" x="124"/>
        <item x="7"/>
        <item m="1" x="179"/>
        <item m="1" x="157"/>
        <item m="1" x="186"/>
        <item x="38"/>
        <item m="1" x="187"/>
        <item m="1" x="191"/>
        <item m="1" x="168"/>
        <item x="31"/>
        <item m="1" x="100"/>
        <item x="66"/>
        <item m="1" x="149"/>
        <item m="1" x="193"/>
        <item m="1" x="158"/>
        <item m="1" x="174"/>
        <item m="1" x="214"/>
        <item m="1" x="153"/>
        <item m="1" x="198"/>
        <item m="1" x="207"/>
        <item m="1" x="152"/>
        <item m="1" x="206"/>
        <item m="1" x="116"/>
        <item m="1" x="164"/>
        <item m="1" x="119"/>
        <item m="1" x="91"/>
        <item m="1" x="103"/>
        <item m="1" x="97"/>
        <item m="1" x="166"/>
        <item m="1" x="167"/>
        <item m="1" x="169"/>
        <item m="1" x="170"/>
        <item m="1" x="171"/>
        <item m="1" x="82"/>
        <item m="1" x="163"/>
        <item m="1" x="109"/>
        <item m="1" x="162"/>
        <item m="1" x="94"/>
        <item m="1" x="98"/>
        <item m="1" x="154"/>
        <item m="1" x="160"/>
        <item m="1" x="156"/>
        <item m="1" x="136"/>
        <item m="1" x="142"/>
        <item m="1" x="144"/>
        <item m="1" x="132"/>
        <item m="1" x="147"/>
        <item x="47"/>
        <item m="1" x="141"/>
        <item m="1" x="145"/>
        <item x="46"/>
        <item m="1" x="135"/>
        <item x="48"/>
        <item m="1" x="131"/>
        <item m="1" x="134"/>
        <item m="1" x="118"/>
        <item m="1" x="127"/>
        <item m="1" x="84"/>
        <item m="1" x="128"/>
        <item m="1" x="117"/>
        <item m="1" x="74"/>
        <item m="1" x="75"/>
        <item x="29"/>
        <item x="24"/>
        <item x="25"/>
        <item x="44"/>
        <item x="55"/>
        <item x="60"/>
      </items>
    </pivotField>
    <pivotField axis="axisPage" compact="0" outline="0" multipleItemSelectionAllowed="1" showAll="0" defaultSubtotal="0">
      <items count="5">
        <item h="1" x="0"/>
        <item x="1"/>
        <item h="1" x="4"/>
        <item h="1" x="2"/>
        <item h="1" x="3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217">
        <item m="1" x="208"/>
        <item x="0"/>
        <item x="2"/>
        <item x="1"/>
        <item x="10"/>
        <item x="8"/>
        <item x="13"/>
        <item x="11"/>
        <item x="12"/>
        <item x="7"/>
        <item x="9"/>
        <item x="3"/>
        <item x="15"/>
        <item x="16"/>
        <item x="32"/>
        <item x="33"/>
        <item x="14"/>
        <item x="17"/>
        <item x="42"/>
        <item x="26"/>
        <item x="18"/>
        <item x="38"/>
        <item x="29"/>
        <item x="43"/>
        <item x="23"/>
        <item x="51"/>
        <item x="5"/>
        <item x="27"/>
        <item x="22"/>
        <item m="1" x="87"/>
        <item x="54"/>
        <item x="60"/>
        <item x="47"/>
        <item m="1" x="92"/>
        <item m="1" x="82"/>
        <item m="1" x="111"/>
        <item x="20"/>
        <item x="62"/>
        <item m="1" x="176"/>
        <item x="40"/>
        <item m="1" x="182"/>
        <item m="1" x="72"/>
        <item m="1" x="102"/>
        <item m="1" x="203"/>
        <item x="63"/>
        <item x="21"/>
        <item m="1" x="214"/>
        <item m="1" x="192"/>
        <item x="28"/>
        <item x="50"/>
        <item m="1" x="174"/>
        <item x="4"/>
        <item x="30"/>
        <item m="1" x="68"/>
        <item x="53"/>
        <item x="46"/>
        <item m="1" x="183"/>
        <item x="25"/>
        <item m="1" x="89"/>
        <item m="1" x="140"/>
        <item m="1" x="155"/>
        <item m="1" x="91"/>
        <item x="49"/>
        <item m="1" x="212"/>
        <item m="1" x="67"/>
        <item m="1" x="144"/>
        <item x="35"/>
        <item x="44"/>
        <item m="1" x="75"/>
        <item m="1" x="122"/>
        <item m="1" x="84"/>
        <item x="39"/>
        <item x="37"/>
        <item m="1" x="64"/>
        <item m="1" x="70"/>
        <item x="56"/>
        <item m="1" x="73"/>
        <item m="1" x="138"/>
        <item x="24"/>
        <item m="1" x="96"/>
        <item m="1" x="205"/>
        <item x="55"/>
        <item m="1" x="94"/>
        <item m="1" x="129"/>
        <item m="1" x="215"/>
        <item m="1" x="202"/>
        <item m="1" x="156"/>
        <item x="57"/>
        <item x="61"/>
        <item m="1" x="74"/>
        <item m="1" x="163"/>
        <item m="1" x="213"/>
        <item m="1" x="207"/>
        <item m="1" x="134"/>
        <item m="1" x="107"/>
        <item x="59"/>
        <item m="1" x="130"/>
        <item m="1" x="194"/>
        <item m="1" x="191"/>
        <item m="1" x="104"/>
        <item m="1" x="80"/>
        <item m="1" x="157"/>
        <item m="1" x="77"/>
        <item m="1" x="196"/>
        <item m="1" x="186"/>
        <item m="1" x="109"/>
        <item m="1" x="69"/>
        <item m="1" x="65"/>
        <item m="1" x="151"/>
        <item x="6"/>
        <item x="36"/>
        <item m="1" x="190"/>
        <item x="34"/>
        <item m="1" x="93"/>
        <item m="1" x="85"/>
        <item m="1" x="185"/>
        <item m="1" x="199"/>
        <item m="1" x="170"/>
        <item m="1" x="86"/>
        <item m="1" x="125"/>
        <item m="1" x="204"/>
        <item m="1" x="139"/>
        <item m="1" x="147"/>
        <item x="19"/>
        <item m="1" x="201"/>
        <item m="1" x="121"/>
        <item x="48"/>
        <item m="1" x="198"/>
        <item m="1" x="95"/>
        <item m="1" x="216"/>
        <item m="1" x="187"/>
        <item m="1" x="119"/>
        <item m="1" x="200"/>
        <item m="1" x="117"/>
        <item m="1" x="211"/>
        <item m="1" x="165"/>
        <item m="1" x="189"/>
        <item x="41"/>
        <item m="1" x="206"/>
        <item m="1" x="146"/>
        <item m="1" x="128"/>
        <item m="1" x="193"/>
        <item m="1" x="106"/>
        <item m="1" x="161"/>
        <item m="1" x="175"/>
        <item m="1" x="180"/>
        <item m="1" x="179"/>
        <item m="1" x="181"/>
        <item m="1" x="160"/>
        <item m="1" x="173"/>
        <item m="1" x="195"/>
        <item m="1" x="197"/>
        <item m="1" x="184"/>
        <item m="1" x="188"/>
        <item m="1" x="159"/>
        <item m="1" x="169"/>
        <item m="1" x="137"/>
        <item m="1" x="209"/>
        <item m="1" x="210"/>
        <item m="1" x="118"/>
        <item m="1" x="76"/>
        <item m="1" x="177"/>
        <item m="1" x="114"/>
        <item m="1" x="178"/>
        <item m="1" x="172"/>
        <item m="1" x="171"/>
        <item m="1" x="168"/>
        <item m="1" x="166"/>
        <item m="1" x="167"/>
        <item m="1" x="162"/>
        <item m="1" x="164"/>
        <item m="1" x="81"/>
        <item m="1" x="141"/>
        <item m="1" x="158"/>
        <item m="1" x="83"/>
        <item m="1" x="148"/>
        <item m="1" x="149"/>
        <item m="1" x="150"/>
        <item m="1" x="152"/>
        <item m="1" x="153"/>
        <item m="1" x="154"/>
        <item m="1" x="142"/>
        <item m="1" x="101"/>
        <item m="1" x="98"/>
        <item m="1" x="143"/>
        <item m="1" x="145"/>
        <item m="1" x="133"/>
        <item m="1" x="135"/>
        <item m="1" x="136"/>
        <item m="1" x="127"/>
        <item m="1" x="108"/>
        <item m="1" x="131"/>
        <item m="1" x="132"/>
        <item m="1" x="123"/>
        <item m="1" x="124"/>
        <item m="1" x="126"/>
        <item m="1" x="120"/>
        <item m="1" x="112"/>
        <item m="1" x="113"/>
        <item m="1" x="115"/>
        <item m="1" x="116"/>
        <item m="1" x="105"/>
        <item m="1" x="110"/>
        <item m="1" x="103"/>
        <item m="1" x="97"/>
        <item m="1" x="99"/>
        <item m="1" x="100"/>
        <item m="1" x="88"/>
        <item m="1" x="90"/>
        <item m="1" x="78"/>
        <item m="1" x="79"/>
        <item m="1" x="66"/>
        <item m="1" x="71"/>
        <item x="52"/>
        <item x="58"/>
        <item x="45"/>
        <item x="31"/>
      </items>
    </pivotField>
    <pivotField compact="0" outline="0" showAll="0" defaultSubtotal="0"/>
  </pivotFields>
  <rowFields count="4">
    <field x="0"/>
    <field x="4"/>
    <field x="43"/>
    <field x="38"/>
  </rowFields>
  <rowItems count="408">
    <i>
      <x/>
      <x v="3"/>
      <x v="1"/>
      <x/>
    </i>
    <i>
      <x v="2"/>
      <x v="3"/>
      <x v="2"/>
      <x v="1"/>
    </i>
    <i>
      <x v="8"/>
      <x v="3"/>
      <x v="2"/>
      <x v="1"/>
    </i>
    <i>
      <x v="12"/>
      <x/>
      <x v="21"/>
      <x v="10"/>
    </i>
    <i>
      <x v="14"/>
      <x/>
      <x v="123"/>
      <x v="68"/>
    </i>
    <i>
      <x v="15"/>
      <x/>
      <x v="39"/>
      <x v="197"/>
    </i>
    <i>
      <x v="16"/>
      <x v="1"/>
      <x v="3"/>
      <x v="7"/>
    </i>
    <i>
      <x v="17"/>
      <x v="1"/>
      <x v="5"/>
      <x v="3"/>
    </i>
    <i>
      <x v="18"/>
      <x/>
      <x v="21"/>
      <x v="14"/>
    </i>
    <i>
      <x v="19"/>
      <x/>
      <x v="137"/>
      <x v="16"/>
    </i>
    <i>
      <x v="22"/>
      <x v="3"/>
      <x v="4"/>
      <x v="2"/>
    </i>
    <i>
      <x v="24"/>
      <x v="2"/>
      <x v="2"/>
      <x v="2"/>
    </i>
    <i>
      <x v="28"/>
      <x v="2"/>
      <x v="5"/>
      <x/>
    </i>
    <i>
      <x v="30"/>
      <x v="2"/>
      <x v="4"/>
      <x v="3"/>
    </i>
    <i>
      <x v="32"/>
      <x v="2"/>
      <x v="4"/>
      <x v="3"/>
    </i>
    <i>
      <x v="33"/>
      <x v="3"/>
      <x v="2"/>
      <x/>
    </i>
    <i>
      <x v="36"/>
      <x v="2"/>
      <x v="5"/>
      <x v="3"/>
    </i>
    <i>
      <x v="52"/>
      <x v="3"/>
      <x v="1"/>
      <x v="1"/>
    </i>
    <i>
      <x v="61"/>
      <x v="3"/>
      <x v="3"/>
      <x v="2"/>
    </i>
    <i>
      <x v="62"/>
      <x v="3"/>
      <x v="2"/>
      <x v="1"/>
    </i>
    <i>
      <x v="63"/>
      <x v="1"/>
      <x v="1"/>
      <x v="5"/>
    </i>
    <i>
      <x v="66"/>
      <x v="1"/>
      <x v="2"/>
      <x v="5"/>
    </i>
    <i>
      <x v="67"/>
      <x v="1"/>
      <x v="8"/>
      <x v="9"/>
    </i>
    <i>
      <x v="68"/>
      <x v="3"/>
      <x v="3"/>
      <x v="2"/>
    </i>
    <i>
      <x v="70"/>
      <x v="3"/>
      <x v="4"/>
      <x v="1"/>
    </i>
    <i>
      <x v="71"/>
      <x v="3"/>
      <x v="2"/>
      <x v="1"/>
    </i>
    <i>
      <x v="78"/>
      <x v="2"/>
      <x v="3"/>
      <x v="2"/>
    </i>
    <i>
      <x v="89"/>
      <x v="1"/>
      <x v="3"/>
      <x v="2"/>
    </i>
    <i>
      <x v="90"/>
      <x/>
      <x v="16"/>
      <x v="10"/>
    </i>
    <i>
      <x v="91"/>
      <x v="1"/>
      <x v="4"/>
      <x v="6"/>
    </i>
    <i>
      <x v="94"/>
      <x/>
      <x v="1"/>
      <x v="14"/>
    </i>
    <i>
      <x v="95"/>
      <x/>
      <x v="10"/>
      <x v="11"/>
    </i>
    <i>
      <x v="97"/>
      <x v="3"/>
      <x v="1"/>
      <x v="1"/>
    </i>
    <i>
      <x v="98"/>
      <x v="1"/>
      <x v="7"/>
      <x v="6"/>
    </i>
    <i>
      <x v="101"/>
      <x v="1"/>
      <x v="3"/>
      <x v="4"/>
    </i>
    <i>
      <x v="103"/>
      <x v="3"/>
      <x v="2"/>
      <x v="1"/>
    </i>
    <i>
      <x v="104"/>
      <x v="1"/>
      <x v="14"/>
      <x v="4"/>
    </i>
    <i>
      <x v="105"/>
      <x v="3"/>
      <x v="3"/>
      <x v="1"/>
    </i>
    <i>
      <x v="108"/>
      <x v="3"/>
      <x v="4"/>
      <x v="2"/>
    </i>
    <i>
      <x v="110"/>
      <x v="3"/>
      <x v="3"/>
      <x v="1"/>
    </i>
    <i>
      <x v="111"/>
      <x v="3"/>
      <x v="4"/>
      <x v="2"/>
    </i>
    <i>
      <x v="112"/>
      <x v="3"/>
      <x v="1"/>
      <x v="1"/>
    </i>
    <i>
      <x v="113"/>
      <x v="1"/>
      <x v="9"/>
      <x v="4"/>
    </i>
    <i>
      <x v="114"/>
      <x v="3"/>
      <x v="3"/>
      <x v="2"/>
    </i>
    <i>
      <x v="115"/>
      <x v="3"/>
      <x v="2"/>
      <x v="1"/>
    </i>
    <i>
      <x v="116"/>
      <x v="3"/>
      <x v="3"/>
      <x v="3"/>
    </i>
    <i>
      <x v="117"/>
      <x v="3"/>
      <x v="3"/>
      <x v="1"/>
    </i>
    <i>
      <x v="118"/>
      <x v="2"/>
      <x v="7"/>
      <x v="2"/>
    </i>
    <i>
      <x v="119"/>
      <x/>
      <x v="10"/>
      <x v="7"/>
    </i>
    <i>
      <x v="120"/>
      <x v="3"/>
      <x v="8"/>
      <x v="2"/>
    </i>
    <i>
      <x v="121"/>
      <x v="3"/>
      <x v="2"/>
      <x v="1"/>
    </i>
    <i>
      <x v="124"/>
      <x v="1"/>
      <x v="19"/>
      <x/>
    </i>
    <i>
      <x v="129"/>
      <x v="1"/>
      <x v="4"/>
      <x v="7"/>
    </i>
    <i>
      <x v="130"/>
      <x v="3"/>
      <x v="2"/>
      <x v="1"/>
    </i>
    <i>
      <x v="131"/>
      <x v="3"/>
      <x v="1"/>
      <x v="1"/>
    </i>
    <i>
      <x v="134"/>
      <x v="1"/>
      <x v="6"/>
      <x v="4"/>
    </i>
    <i>
      <x v="135"/>
      <x v="1"/>
      <x v="4"/>
      <x v="5"/>
    </i>
    <i>
      <x v="136"/>
      <x v="2"/>
      <x v="7"/>
      <x v="3"/>
    </i>
    <i>
      <x v="137"/>
      <x/>
      <x v="5"/>
      <x v="11"/>
    </i>
    <i>
      <x v="138"/>
      <x v="3"/>
      <x v="3"/>
      <x v="2"/>
    </i>
    <i>
      <x v="139"/>
      <x v="3"/>
      <x v="3"/>
      <x v="1"/>
    </i>
    <i>
      <x v="140"/>
      <x v="2"/>
      <x v="3"/>
      <x v="2"/>
    </i>
    <i>
      <x v="141"/>
      <x v="1"/>
      <x v="1"/>
      <x v="3"/>
    </i>
    <i>
      <x v="144"/>
      <x v="3"/>
      <x v="2"/>
      <x v="1"/>
    </i>
    <i>
      <x v="150"/>
      <x v="1"/>
      <x v="23"/>
      <x v="9"/>
    </i>
    <i>
      <x v="157"/>
      <x v="3"/>
      <x v="2"/>
      <x v="1"/>
    </i>
    <i>
      <x v="158"/>
      <x v="3"/>
      <x v="6"/>
      <x v="2"/>
    </i>
    <i>
      <x v="159"/>
      <x v="3"/>
      <x v="6"/>
      <x v="2"/>
    </i>
    <i>
      <x v="174"/>
      <x v="3"/>
      <x v="2"/>
      <x v="1"/>
    </i>
    <i>
      <x v="180"/>
      <x v="3"/>
      <x v="4"/>
      <x v="1"/>
    </i>
    <i>
      <x v="182"/>
      <x v="3"/>
      <x v="1"/>
      <x v="1"/>
    </i>
    <i>
      <x v="185"/>
      <x v="1"/>
      <x v="4"/>
      <x v="5"/>
    </i>
    <i>
      <x v="190"/>
      <x v="2"/>
      <x v="6"/>
      <x v="3"/>
    </i>
    <i>
      <x v="196"/>
      <x v="1"/>
      <x v="15"/>
      <x v="6"/>
    </i>
    <i>
      <x v="203"/>
      <x v="3"/>
      <x v="7"/>
      <x v="1"/>
    </i>
    <i>
      <x v="204"/>
      <x v="3"/>
      <x v="1"/>
      <x v="2"/>
    </i>
    <i>
      <x v="205"/>
      <x v="3"/>
      <x v="7"/>
      <x v="1"/>
    </i>
    <i>
      <x v="206"/>
      <x v="3"/>
      <x v="2"/>
      <x v="1"/>
    </i>
    <i>
      <x v="207"/>
      <x v="2"/>
      <x v="2"/>
      <x v="3"/>
    </i>
    <i>
      <x v="212"/>
      <x v="1"/>
      <x v="10"/>
      <x v="3"/>
    </i>
    <i>
      <x v="217"/>
      <x v="3"/>
      <x v="2"/>
      <x v="1"/>
    </i>
    <i>
      <x v="218"/>
      <x v="3"/>
      <x v="3"/>
      <x v="2"/>
    </i>
    <i>
      <x v="225"/>
      <x v="1"/>
      <x v="8"/>
      <x v="3"/>
    </i>
    <i>
      <x v="227"/>
      <x v="2"/>
      <x v="2"/>
      <x v="2"/>
    </i>
    <i>
      <x v="236"/>
      <x v="3"/>
      <x v="3"/>
      <x v="1"/>
    </i>
    <i>
      <x v="238"/>
      <x v="3"/>
      <x v="2"/>
      <x v="1"/>
    </i>
    <i>
      <x v="239"/>
      <x v="3"/>
      <x v="2"/>
      <x v="1"/>
    </i>
    <i>
      <x v="240"/>
      <x/>
      <x v="10"/>
      <x v="12"/>
    </i>
    <i>
      <x v="241"/>
      <x v="1"/>
      <x v="4"/>
      <x v="3"/>
    </i>
    <i>
      <x v="243"/>
      <x v="3"/>
      <x v="1"/>
      <x v="1"/>
    </i>
    <i>
      <x v="244"/>
      <x v="3"/>
      <x v="4"/>
      <x v="1"/>
    </i>
    <i>
      <x v="246"/>
      <x v="1"/>
      <x v="7"/>
      <x v="3"/>
    </i>
    <i>
      <x v="248"/>
      <x v="3"/>
      <x v="1"/>
      <x/>
    </i>
    <i>
      <x v="251"/>
      <x v="3"/>
      <x v="2"/>
      <x v="1"/>
    </i>
    <i>
      <x v="263"/>
      <x v="2"/>
      <x v="5"/>
      <x v="4"/>
    </i>
    <i>
      <x v="264"/>
      <x v="3"/>
      <x v="1"/>
      <x v="2"/>
    </i>
    <i>
      <x v="266"/>
      <x v="3"/>
      <x v="3"/>
      <x v="1"/>
    </i>
    <i>
      <x v="267"/>
      <x v="3"/>
      <x v="1"/>
      <x/>
    </i>
    <i>
      <x v="269"/>
      <x v="3"/>
      <x v="2"/>
      <x v="1"/>
    </i>
    <i>
      <x v="270"/>
      <x v="2"/>
      <x v="2"/>
      <x v="2"/>
    </i>
    <i>
      <x v="271"/>
      <x v="2"/>
      <x v="2"/>
      <x v="2"/>
    </i>
    <i>
      <x v="272"/>
      <x v="3"/>
      <x v="2"/>
      <x v="3"/>
    </i>
    <i>
      <x v="273"/>
      <x v="1"/>
      <x v="3"/>
      <x v="5"/>
    </i>
    <i>
      <x v="274"/>
      <x v="3"/>
      <x v="1"/>
      <x v="1"/>
    </i>
    <i>
      <x v="275"/>
      <x v="3"/>
      <x v="2"/>
      <x v="1"/>
    </i>
    <i>
      <x v="276"/>
      <x v="3"/>
      <x v="2"/>
      <x v="1"/>
    </i>
    <i>
      <x v="280"/>
      <x v="2"/>
      <x v="8"/>
      <x v="4"/>
    </i>
    <i>
      <x v="281"/>
      <x v="3"/>
      <x v="1"/>
      <x/>
    </i>
    <i>
      <x v="282"/>
      <x v="3"/>
      <x v="2"/>
      <x v="1"/>
    </i>
    <i>
      <x v="284"/>
      <x v="3"/>
      <x v="1"/>
      <x v="2"/>
    </i>
    <i>
      <x v="285"/>
      <x v="3"/>
      <x v="1"/>
      <x v="2"/>
    </i>
    <i>
      <x v="292"/>
      <x v="3"/>
      <x v="2"/>
      <x v="1"/>
    </i>
    <i>
      <x v="295"/>
      <x v="3"/>
      <x v="3"/>
      <x v="1"/>
    </i>
    <i>
      <x v="299"/>
      <x v="3"/>
      <x v="3"/>
      <x v="2"/>
    </i>
    <i>
      <x v="300"/>
      <x v="3"/>
      <x v="2"/>
      <x v="1"/>
    </i>
    <i>
      <x v="301"/>
      <x v="3"/>
      <x v="2"/>
      <x v="1"/>
    </i>
    <i>
      <x v="303"/>
      <x v="3"/>
      <x v="3"/>
      <x v="2"/>
    </i>
    <i>
      <x v="328"/>
      <x v="2"/>
      <x v="1"/>
      <x v="3"/>
    </i>
    <i>
      <x v="331"/>
      <x v="3"/>
      <x v="3"/>
      <x v="1"/>
    </i>
    <i>
      <x v="333"/>
      <x v="3"/>
      <x v="2"/>
      <x v="1"/>
    </i>
    <i>
      <x v="334"/>
      <x v="2"/>
      <x v="6"/>
      <x v="2"/>
    </i>
    <i>
      <x v="336"/>
      <x v="2"/>
      <x v="4"/>
      <x v="2"/>
    </i>
    <i>
      <x v="338"/>
      <x/>
      <x v="67"/>
      <x v="194"/>
    </i>
    <i>
      <x v="339"/>
      <x v="3"/>
      <x v="3"/>
      <x v="2"/>
    </i>
    <i>
      <x v="344"/>
      <x/>
      <x v="26"/>
      <x v="9"/>
    </i>
    <i>
      <x v="345"/>
      <x v="2"/>
      <x v="4"/>
      <x v="4"/>
    </i>
    <i>
      <x v="346"/>
      <x v="1"/>
      <x v="13"/>
      <x v="6"/>
    </i>
    <i>
      <x v="348"/>
      <x/>
      <x v="19"/>
      <x v="8"/>
    </i>
    <i>
      <x v="349"/>
      <x v="3"/>
      <x v="1"/>
      <x/>
    </i>
    <i>
      <x v="350"/>
      <x v="3"/>
      <x v="1"/>
      <x/>
    </i>
    <i>
      <x v="351"/>
      <x v="2"/>
      <x v="9"/>
      <x v="2"/>
    </i>
    <i>
      <x v="353"/>
      <x v="3"/>
      <x v="3"/>
      <x v="3"/>
    </i>
    <i>
      <x v="354"/>
      <x v="1"/>
      <x v="2"/>
      <x v="2"/>
    </i>
    <i>
      <x v="355"/>
      <x v="3"/>
      <x v="1"/>
      <x v="1"/>
    </i>
    <i>
      <x v="356"/>
      <x v="3"/>
      <x v="1"/>
      <x v="2"/>
    </i>
    <i>
      <x v="357"/>
      <x v="3"/>
      <x v="3"/>
      <x v="2"/>
    </i>
    <i>
      <x v="359"/>
      <x v="3"/>
      <x v="2"/>
      <x v="2"/>
    </i>
    <i>
      <x v="361"/>
      <x v="1"/>
      <x v="10"/>
      <x v="6"/>
    </i>
    <i>
      <x v="362"/>
      <x v="1"/>
      <x v="9"/>
      <x v="5"/>
    </i>
    <i>
      <x v="363"/>
      <x/>
      <x v="57"/>
      <x v="18"/>
    </i>
    <i>
      <x v="364"/>
      <x v="2"/>
      <x v="3"/>
      <x v="2"/>
    </i>
    <i>
      <x v="367"/>
      <x v="2"/>
      <x v="2"/>
      <x v="8"/>
    </i>
    <i>
      <x v="368"/>
      <x v="1"/>
      <x v="5"/>
      <x v="6"/>
    </i>
    <i>
      <x v="369"/>
      <x v="1"/>
      <x v="11"/>
      <x v="14"/>
    </i>
    <i>
      <x v="371"/>
      <x v="1"/>
      <x v="5"/>
      <x v="14"/>
    </i>
    <i>
      <x v="373"/>
      <x v="3"/>
      <x v="6"/>
      <x v="2"/>
    </i>
    <i>
      <x v="375"/>
      <x v="3"/>
      <x v="5"/>
      <x v="2"/>
    </i>
    <i>
      <x v="376"/>
      <x v="2"/>
      <x v="4"/>
      <x v="2"/>
    </i>
    <i>
      <x v="377"/>
      <x v="3"/>
      <x v="1"/>
      <x v="1"/>
    </i>
    <i>
      <x v="378"/>
      <x v="3"/>
      <x v="4"/>
      <x v="2"/>
    </i>
    <i>
      <x v="383"/>
      <x v="1"/>
      <x v="5"/>
      <x v="5"/>
    </i>
    <i>
      <x v="385"/>
      <x/>
      <x v="215"/>
      <x v="199"/>
    </i>
    <i>
      <x v="389"/>
      <x/>
      <x v="55"/>
      <x v="16"/>
    </i>
    <i>
      <x v="391"/>
      <x v="3"/>
      <x v="3"/>
      <x v="2"/>
    </i>
    <i>
      <x v="396"/>
      <x v="3"/>
      <x v="2"/>
      <x v="1"/>
    </i>
    <i>
      <x v="399"/>
      <x v="1"/>
      <x v="9"/>
      <x v="4"/>
    </i>
    <i>
      <x v="400"/>
      <x v="1"/>
      <x v="11"/>
      <x v="4"/>
    </i>
    <i>
      <x v="401"/>
      <x v="3"/>
      <x v="3"/>
      <x v="4"/>
    </i>
    <i>
      <x v="402"/>
      <x/>
      <x v="32"/>
      <x v="125"/>
    </i>
    <i>
      <x v="403"/>
      <x/>
      <x v="126"/>
      <x v="36"/>
    </i>
    <i>
      <x v="404"/>
      <x v="1"/>
      <x v="55"/>
      <x v="24"/>
    </i>
    <i>
      <x v="405"/>
      <x v="2"/>
      <x v="5"/>
      <x v="4"/>
    </i>
    <i>
      <x v="407"/>
      <x v="1"/>
      <x v="62"/>
      <x v="23"/>
    </i>
    <i>
      <x v="408"/>
      <x v="3"/>
      <x v="15"/>
      <x v="2"/>
    </i>
    <i>
      <x v="412"/>
      <x v="3"/>
      <x v="1"/>
      <x v="2"/>
    </i>
    <i>
      <x v="413"/>
      <x v="1"/>
      <x v="66"/>
      <x v="28"/>
    </i>
    <i>
      <x v="418"/>
      <x/>
      <x v="7"/>
      <x v="22"/>
    </i>
    <i>
      <x v="419"/>
      <x v="1"/>
      <x v="9"/>
      <x v="3"/>
    </i>
    <i>
      <x v="420"/>
      <x v="2"/>
      <x v="19"/>
      <x v="4"/>
    </i>
    <i>
      <x v="422"/>
      <x/>
      <x v="3"/>
      <x v="16"/>
    </i>
    <i>
      <x v="426"/>
      <x v="1"/>
      <x v="9"/>
      <x v="6"/>
    </i>
    <i>
      <x v="427"/>
      <x v="2"/>
      <x v="1"/>
      <x v="3"/>
    </i>
    <i>
      <x v="428"/>
      <x v="1"/>
      <x v="17"/>
      <x v="34"/>
    </i>
    <i>
      <x v="431"/>
      <x v="1"/>
      <x v="49"/>
      <x v="31"/>
    </i>
    <i>
      <x v="432"/>
      <x v="3"/>
      <x v="19"/>
      <x v="2"/>
    </i>
    <i>
      <x v="433"/>
      <x/>
      <x v="78"/>
      <x v="44"/>
    </i>
    <i>
      <x v="444"/>
      <x/>
      <x v="27"/>
      <x v="19"/>
    </i>
    <i>
      <x v="447"/>
      <x v="1"/>
      <x v="6"/>
      <x v="10"/>
    </i>
    <i>
      <x v="450"/>
      <x v="1"/>
      <x v="7"/>
      <x v="4"/>
    </i>
    <i>
      <x v="453"/>
      <x v="3"/>
      <x v="2"/>
      <x v="1"/>
    </i>
    <i>
      <x v="455"/>
      <x v="3"/>
      <x v="3"/>
      <x v="1"/>
    </i>
    <i>
      <x v="461"/>
      <x v="1"/>
      <x v="3"/>
      <x v="3"/>
    </i>
    <i>
      <x v="464"/>
      <x v="1"/>
      <x v="9"/>
      <x v="4"/>
    </i>
    <i>
      <x v="467"/>
      <x/>
      <x v="3"/>
      <x v="12"/>
    </i>
    <i>
      <x v="470"/>
      <x v="1"/>
      <x v="10"/>
      <x v="6"/>
    </i>
    <i>
      <x v="471"/>
      <x v="3"/>
      <x v="2"/>
      <x v="2"/>
    </i>
    <i>
      <x v="473"/>
      <x v="2"/>
      <x v="3"/>
      <x v="2"/>
    </i>
    <i>
      <x v="476"/>
      <x v="1"/>
      <x v="4"/>
      <x v="5"/>
    </i>
    <i>
      <x v="477"/>
      <x v="1"/>
      <x v="5"/>
      <x v="4"/>
    </i>
    <i>
      <x v="479"/>
      <x v="1"/>
      <x v="7"/>
      <x v="8"/>
    </i>
    <i>
      <x v="480"/>
      <x/>
      <x v="25"/>
      <x v="17"/>
    </i>
    <i>
      <x v="484"/>
      <x v="3"/>
      <x v="6"/>
      <x v="2"/>
    </i>
    <i>
      <x v="486"/>
      <x v="3"/>
      <x v="23"/>
      <x v="2"/>
    </i>
    <i>
      <x v="488"/>
      <x v="3"/>
      <x v="1"/>
      <x/>
    </i>
    <i>
      <x v="491"/>
      <x v="3"/>
      <x v="3"/>
      <x v="2"/>
    </i>
    <i>
      <x v="496"/>
      <x v="3"/>
      <x v="2"/>
      <x v="2"/>
    </i>
    <i>
      <x v="497"/>
      <x v="3"/>
      <x v="5"/>
      <x v="2"/>
    </i>
    <i>
      <x v="498"/>
      <x v="1"/>
      <x v="11"/>
      <x v="9"/>
    </i>
    <i>
      <x v="499"/>
      <x v="3"/>
      <x v="15"/>
      <x v="22"/>
    </i>
    <i>
      <x v="500"/>
      <x v="1"/>
      <x v="14"/>
      <x v="28"/>
    </i>
    <i>
      <x v="503"/>
      <x v="3"/>
      <x v="8"/>
      <x v="2"/>
    </i>
    <i>
      <x v="504"/>
      <x v="3"/>
      <x v="2"/>
      <x v="2"/>
    </i>
    <i>
      <x v="507"/>
      <x v="3"/>
      <x v="5"/>
      <x v="3"/>
    </i>
    <i>
      <x v="509"/>
      <x v="1"/>
      <x v="8"/>
      <x v="4"/>
    </i>
    <i>
      <x v="514"/>
      <x/>
      <x v="213"/>
      <x v="138"/>
    </i>
    <i>
      <x v="516"/>
      <x v="1"/>
      <x v="11"/>
      <x v="5"/>
    </i>
    <i>
      <x v="518"/>
      <x v="3"/>
      <x v="5"/>
      <x v="1"/>
    </i>
    <i>
      <x v="519"/>
      <x v="3"/>
      <x v="1"/>
      <x v="4"/>
    </i>
    <i>
      <x v="522"/>
      <x v="1"/>
      <x v="3"/>
      <x v="7"/>
    </i>
    <i>
      <x v="524"/>
      <x v="2"/>
      <x v="3"/>
      <x v="3"/>
    </i>
    <i>
      <x v="526"/>
      <x v="3"/>
      <x v="7"/>
      <x v="2"/>
    </i>
    <i>
      <x v="531"/>
      <x v="3"/>
      <x v="2"/>
      <x v="2"/>
    </i>
    <i>
      <x v="532"/>
      <x v="3"/>
      <x v="1"/>
      <x v="2"/>
    </i>
    <i>
      <x v="534"/>
      <x v="2"/>
      <x v="13"/>
      <x v="3"/>
    </i>
    <i>
      <x v="536"/>
      <x/>
      <x v="1"/>
      <x v="32"/>
    </i>
    <i>
      <x v="537"/>
      <x v="2"/>
      <x v="1"/>
      <x v="4"/>
    </i>
    <i>
      <x v="540"/>
      <x v="1"/>
      <x v="3"/>
      <x v="8"/>
    </i>
    <i>
      <x v="542"/>
      <x v="3"/>
      <x v="2"/>
      <x v="1"/>
    </i>
    <i>
      <x v="547"/>
      <x v="1"/>
      <x v="7"/>
      <x v="3"/>
    </i>
    <i>
      <x v="553"/>
      <x/>
      <x v="15"/>
      <x v="11"/>
    </i>
    <i>
      <x v="558"/>
      <x v="1"/>
      <x v="7"/>
      <x v="5"/>
    </i>
    <i>
      <x v="559"/>
      <x/>
      <x v="19"/>
      <x v="27"/>
    </i>
    <i>
      <x v="562"/>
      <x v="3"/>
      <x v="25"/>
      <x v="24"/>
    </i>
    <i>
      <x v="564"/>
      <x v="3"/>
      <x v="1"/>
      <x v="2"/>
    </i>
    <i>
      <x v="567"/>
      <x v="1"/>
      <x v="16"/>
      <x v="5"/>
    </i>
    <i>
      <x v="571"/>
      <x v="1"/>
      <x v="17"/>
      <x v="5"/>
    </i>
    <i>
      <x v="583"/>
      <x v="1"/>
      <x v="12"/>
      <x v="2"/>
    </i>
    <i>
      <x v="585"/>
      <x v="1"/>
      <x v="30"/>
      <x v="81"/>
    </i>
    <i>
      <x v="586"/>
      <x v="1"/>
      <x v="1"/>
      <x v="5"/>
    </i>
    <i>
      <x v="587"/>
      <x v="3"/>
      <x v="2"/>
      <x v="1"/>
    </i>
    <i>
      <x v="588"/>
      <x/>
      <x v="25"/>
      <x v="77"/>
    </i>
    <i>
      <x v="589"/>
      <x v="2"/>
      <x v="3"/>
      <x v="2"/>
    </i>
    <i>
      <x v="590"/>
      <x/>
      <x v="19"/>
      <x v="36"/>
    </i>
    <i>
      <x v="597"/>
      <x/>
      <x v="81"/>
      <x v="214"/>
    </i>
    <i>
      <x v="602"/>
      <x v="3"/>
      <x v="14"/>
      <x v="2"/>
    </i>
    <i>
      <x v="604"/>
      <x v="2"/>
      <x v="3"/>
      <x v="2"/>
    </i>
    <i>
      <x v="605"/>
      <x v="3"/>
      <x v="1"/>
      <x/>
    </i>
    <i>
      <x v="606"/>
      <x v="1"/>
      <x v="25"/>
      <x v="13"/>
    </i>
    <i>
      <x v="607"/>
      <x v="1"/>
      <x v="2"/>
      <x v="4"/>
    </i>
    <i>
      <x v="609"/>
      <x v="1"/>
      <x v="14"/>
      <x v="9"/>
    </i>
    <i>
      <x v="611"/>
      <x v="2"/>
      <x v="6"/>
      <x v="2"/>
    </i>
    <i>
      <x v="612"/>
      <x v="3"/>
      <x v="3"/>
      <x v="2"/>
    </i>
    <i>
      <x v="614"/>
      <x v="1"/>
      <x v="7"/>
      <x v="7"/>
    </i>
    <i>
      <x v="624"/>
      <x v="3"/>
      <x v="3"/>
      <x v="1"/>
    </i>
    <i>
      <x v="626"/>
      <x v="1"/>
      <x v="6"/>
      <x v="4"/>
    </i>
    <i>
      <x v="628"/>
      <x v="2"/>
      <x v="7"/>
      <x v="2"/>
    </i>
    <i>
      <x v="632"/>
      <x v="3"/>
      <x v="4"/>
      <x v="3"/>
    </i>
    <i>
      <x v="633"/>
      <x v="2"/>
      <x v="1"/>
      <x v="3"/>
    </i>
    <i>
      <x v="654"/>
      <x v="3"/>
      <x v="3"/>
      <x v="2"/>
    </i>
    <i>
      <x v="678"/>
      <x v="3"/>
      <x v="2"/>
      <x v="2"/>
    </i>
    <i>
      <x v="681"/>
      <x v="1"/>
      <x v="7"/>
      <x v="6"/>
    </i>
    <i>
      <x v="712"/>
      <x v="3"/>
      <x v="1"/>
      <x/>
    </i>
    <i>
      <x v="714"/>
      <x v="3"/>
      <x v="1"/>
      <x/>
    </i>
    <i>
      <x v="715"/>
      <x v="3"/>
      <x v="1"/>
      <x/>
    </i>
    <i>
      <x v="717"/>
      <x v="3"/>
      <x v="2"/>
      <x v="1"/>
    </i>
    <i>
      <x v="730"/>
      <x v="3"/>
      <x v="5"/>
      <x v="1"/>
    </i>
    <i>
      <x v="760"/>
      <x v="3"/>
      <x v="2"/>
      <x v="1"/>
    </i>
    <i>
      <x v="763"/>
      <x v="3"/>
      <x v="1"/>
      <x/>
    </i>
    <i>
      <x v="769"/>
      <x v="3"/>
      <x v="1"/>
      <x v="3"/>
    </i>
    <i>
      <x v="776"/>
      <x v="3"/>
      <x v="2"/>
      <x v="2"/>
    </i>
    <i>
      <x v="804"/>
      <x v="3"/>
      <x v="2"/>
      <x v="1"/>
    </i>
    <i>
      <x v="810"/>
      <x v="3"/>
      <x v="1"/>
      <x/>
    </i>
    <i>
      <x v="816"/>
      <x v="2"/>
      <x v="6"/>
      <x v="3"/>
    </i>
    <i>
      <x v="820"/>
      <x v="3"/>
      <x v="2"/>
      <x v="2"/>
    </i>
    <i>
      <x v="823"/>
      <x v="3"/>
      <x v="1"/>
      <x v="1"/>
    </i>
    <i>
      <x v="825"/>
      <x v="3"/>
      <x v="2"/>
      <x v="1"/>
    </i>
    <i>
      <x v="828"/>
      <x v="2"/>
      <x v="6"/>
      <x v="3"/>
    </i>
    <i>
      <x v="852"/>
      <x v="3"/>
      <x v="3"/>
      <x v="2"/>
    </i>
    <i>
      <x v="857"/>
      <x v="3"/>
      <x v="1"/>
      <x v="2"/>
    </i>
    <i>
      <x v="882"/>
      <x v="2"/>
      <x v="5"/>
      <x v="2"/>
    </i>
    <i>
      <x v="909"/>
      <x v="3"/>
      <x v="3"/>
      <x v="2"/>
    </i>
    <i>
      <x v="910"/>
      <x v="3"/>
      <x v="3"/>
      <x v="1"/>
    </i>
    <i>
      <x v="920"/>
      <x v="3"/>
      <x v="1"/>
      <x/>
    </i>
    <i>
      <x v="930"/>
      <x v="3"/>
      <x v="3"/>
      <x v="1"/>
    </i>
    <i>
      <x v="931"/>
      <x v="3"/>
      <x v="2"/>
      <x v="3"/>
    </i>
    <i>
      <x v="936"/>
      <x v="3"/>
      <x v="2"/>
      <x v="1"/>
    </i>
    <i>
      <x v="937"/>
      <x v="3"/>
      <x v="1"/>
      <x/>
    </i>
    <i>
      <x v="946"/>
      <x v="3"/>
      <x v="5"/>
      <x/>
    </i>
    <i>
      <x v="947"/>
      <x v="3"/>
      <x v="1"/>
      <x/>
    </i>
    <i>
      <x v="950"/>
      <x v="2"/>
      <x v="2"/>
      <x/>
    </i>
    <i>
      <x v="959"/>
      <x v="3"/>
      <x v="4"/>
      <x v="2"/>
    </i>
    <i>
      <x v="970"/>
      <x v="3"/>
      <x v="4"/>
      <x/>
    </i>
    <i>
      <x v="971"/>
      <x v="3"/>
      <x v="3"/>
      <x/>
    </i>
    <i>
      <x v="976"/>
      <x v="2"/>
      <x v="6"/>
      <x v="2"/>
    </i>
    <i>
      <x v="1007"/>
      <x v="3"/>
      <x v="2"/>
      <x/>
    </i>
    <i>
      <x v="1034"/>
      <x v="3"/>
      <x v="1"/>
      <x/>
    </i>
    <i>
      <x v="1038"/>
      <x v="3"/>
      <x v="3"/>
      <x v="1"/>
    </i>
    <i>
      <x v="1046"/>
      <x v="1"/>
      <x v="1"/>
      <x v="5"/>
    </i>
    <i>
      <x v="1049"/>
      <x v="3"/>
      <x v="2"/>
      <x v="1"/>
    </i>
    <i>
      <x v="1082"/>
      <x v="1"/>
      <x v="3"/>
      <x v="4"/>
    </i>
    <i>
      <x v="1084"/>
      <x/>
      <x v="18"/>
      <x v="10"/>
    </i>
    <i>
      <x v="1093"/>
      <x v="1"/>
      <x v="4"/>
      <x v="5"/>
    </i>
    <i>
      <x v="1100"/>
      <x v="3"/>
      <x v="1"/>
      <x v="1"/>
    </i>
    <i>
      <x v="1129"/>
      <x v="3"/>
      <x v="2"/>
      <x/>
    </i>
    <i>
      <x v="1143"/>
      <x v="3"/>
      <x v="1"/>
      <x/>
    </i>
    <i>
      <x v="1147"/>
      <x v="3"/>
      <x v="1"/>
      <x v="1"/>
    </i>
    <i>
      <x v="1157"/>
      <x v="3"/>
      <x v="2"/>
      <x v="2"/>
    </i>
    <i>
      <x v="1174"/>
      <x v="3"/>
      <x v="1"/>
      <x/>
    </i>
    <i>
      <x v="1232"/>
      <x v="3"/>
      <x v="2"/>
      <x v="1"/>
    </i>
    <i>
      <x v="1322"/>
      <x v="3"/>
      <x v="1"/>
      <x v="2"/>
    </i>
    <i>
      <x v="1339"/>
      <x v="3"/>
      <x v="22"/>
      <x v="2"/>
    </i>
    <i>
      <x v="1352"/>
      <x v="2"/>
      <x v="1"/>
      <x v="3"/>
    </i>
    <i>
      <x v="1371"/>
      <x v="3"/>
      <x v="1"/>
      <x v="2"/>
    </i>
    <i>
      <x v="1392"/>
      <x v="3"/>
      <x v="3"/>
      <x v="2"/>
    </i>
    <i>
      <x v="1539"/>
      <x v="3"/>
      <x v="1"/>
      <x/>
    </i>
    <i>
      <x v="1561"/>
      <x/>
      <x v="71"/>
      <x v="22"/>
    </i>
    <i>
      <x v="1563"/>
      <x v="3"/>
      <x v="1"/>
      <x/>
    </i>
    <i>
      <x v="1578"/>
      <x v="3"/>
      <x v="3"/>
      <x v="1"/>
    </i>
    <i>
      <x v="1579"/>
      <x v="1"/>
      <x v="3"/>
      <x v="4"/>
    </i>
    <i>
      <x v="1580"/>
      <x v="3"/>
      <x v="3"/>
      <x v="1"/>
    </i>
    <i>
      <x v="1581"/>
      <x v="2"/>
      <x v="3"/>
      <x v="3"/>
    </i>
    <i>
      <x v="1586"/>
      <x v="3"/>
      <x v="4"/>
      <x v="2"/>
    </i>
    <i>
      <x v="1591"/>
      <x v="1"/>
      <x v="24"/>
      <x v="7"/>
    </i>
    <i>
      <x v="1592"/>
      <x v="3"/>
      <x v="1"/>
      <x v="1"/>
    </i>
    <i>
      <x v="1594"/>
      <x v="1"/>
      <x v="3"/>
      <x v="9"/>
    </i>
    <i>
      <x v="1597"/>
      <x v="3"/>
      <x v="1"/>
      <x v="1"/>
    </i>
    <i>
      <x v="1603"/>
      <x v="2"/>
      <x v="11"/>
      <x v="3"/>
    </i>
    <i>
      <x v="1609"/>
      <x v="3"/>
      <x v="3"/>
      <x v="2"/>
    </i>
    <i>
      <x v="1611"/>
      <x v="3"/>
      <x v="1"/>
      <x/>
    </i>
    <i>
      <x v="1615"/>
      <x v="3"/>
      <x v="1"/>
      <x v="2"/>
    </i>
    <i>
      <x v="1620"/>
      <x v="3"/>
      <x v="5"/>
      <x v="2"/>
    </i>
    <i>
      <x v="1628"/>
      <x v="2"/>
      <x v="12"/>
      <x v="3"/>
    </i>
    <i>
      <x v="1629"/>
      <x v="3"/>
      <x v="12"/>
      <x v="2"/>
    </i>
    <i>
      <x v="1630"/>
      <x v="3"/>
      <x v="12"/>
      <x v="3"/>
    </i>
    <i>
      <x v="1631"/>
      <x v="3"/>
      <x v="6"/>
      <x v="2"/>
    </i>
    <i>
      <x v="1632"/>
      <x v="3"/>
      <x v="6"/>
      <x v="2"/>
    </i>
    <i>
      <x v="1638"/>
      <x v="1"/>
      <x v="2"/>
      <x v="3"/>
    </i>
    <i>
      <x v="1642"/>
      <x v="3"/>
      <x v="1"/>
      <x v="2"/>
    </i>
    <i>
      <x v="1683"/>
      <x v="3"/>
      <x v="2"/>
      <x v="1"/>
    </i>
    <i>
      <x v="1692"/>
      <x v="3"/>
      <x v="2"/>
      <x v="1"/>
    </i>
    <i>
      <x v="1707"/>
      <x v="3"/>
      <x v="1"/>
      <x v="1"/>
    </i>
    <i>
      <x v="1715"/>
      <x v="1"/>
      <x v="5"/>
      <x v="3"/>
    </i>
    <i>
      <x v="1740"/>
      <x v="3"/>
      <x v="1"/>
      <x/>
    </i>
    <i>
      <x v="1845"/>
      <x v="3"/>
      <x v="5"/>
      <x v="2"/>
    </i>
    <i>
      <x v="1850"/>
      <x v="3"/>
      <x v="1"/>
      <x/>
    </i>
    <i>
      <x v="1852"/>
      <x v="3"/>
      <x v="2"/>
      <x v="2"/>
    </i>
    <i>
      <x v="1862"/>
      <x v="3"/>
      <x v="2"/>
      <x v="4"/>
    </i>
    <i>
      <x v="1863"/>
      <x v="1"/>
      <x v="4"/>
      <x v="8"/>
    </i>
    <i>
      <x v="1882"/>
      <x/>
      <x v="23"/>
      <x v="7"/>
    </i>
    <i>
      <x v="1891"/>
      <x v="3"/>
      <x v="1"/>
      <x/>
    </i>
    <i>
      <x v="1894"/>
      <x v="2"/>
      <x v="5"/>
      <x v="2"/>
    </i>
    <i>
      <x v="1909"/>
      <x v="3"/>
      <x v="1"/>
      <x/>
    </i>
    <i>
      <x v="1911"/>
      <x v="3"/>
      <x v="4"/>
      <x v="2"/>
    </i>
    <i>
      <x v="1916"/>
      <x v="3"/>
      <x v="2"/>
      <x v="1"/>
    </i>
    <i>
      <x v="1917"/>
      <x/>
      <x v="54"/>
      <x v="213"/>
    </i>
    <i>
      <x v="1921"/>
      <x/>
      <x v="15"/>
      <x v="90"/>
    </i>
    <i>
      <x v="1941"/>
      <x v="3"/>
      <x v="1"/>
      <x/>
    </i>
    <i>
      <x v="1945"/>
      <x v="3"/>
      <x v="2"/>
      <x v="1"/>
    </i>
    <i>
      <x v="1946"/>
      <x v="2"/>
      <x v="7"/>
      <x v="3"/>
    </i>
    <i>
      <x v="1964"/>
      <x v="3"/>
      <x v="2"/>
      <x/>
    </i>
    <i>
      <x v="1977"/>
      <x v="3"/>
      <x v="3"/>
      <x v="2"/>
    </i>
    <i>
      <x v="1978"/>
      <x v="3"/>
      <x v="3"/>
      <x v="2"/>
    </i>
    <i>
      <x v="1982"/>
      <x v="3"/>
      <x v="3"/>
      <x v="1"/>
    </i>
    <i>
      <x v="2001"/>
      <x v="3"/>
      <x v="1"/>
      <x/>
    </i>
    <i>
      <x v="2012"/>
      <x v="3"/>
      <x v="1"/>
      <x/>
    </i>
    <i>
      <x v="2065"/>
      <x v="3"/>
      <x v="2"/>
      <x v="1"/>
    </i>
    <i>
      <x v="2132"/>
      <x v="3"/>
      <x v="1"/>
      <x/>
    </i>
    <i>
      <x v="2141"/>
      <x v="3"/>
      <x v="1"/>
      <x/>
    </i>
    <i>
      <x v="2145"/>
      <x v="3"/>
      <x v="1"/>
      <x/>
    </i>
    <i>
      <x v="2177"/>
      <x v="3"/>
      <x v="2"/>
      <x v="2"/>
    </i>
    <i>
      <x v="2253"/>
      <x v="3"/>
      <x v="1"/>
      <x/>
    </i>
    <i>
      <x v="2367"/>
      <x v="3"/>
      <x v="1"/>
      <x/>
    </i>
    <i>
      <x v="2373"/>
      <x v="3"/>
      <x v="4"/>
      <x v="2"/>
    </i>
    <i>
      <x v="2383"/>
      <x v="3"/>
      <x v="1"/>
      <x/>
    </i>
    <i>
      <x v="2391"/>
      <x v="3"/>
      <x v="1"/>
      <x/>
    </i>
    <i>
      <x v="2396"/>
      <x v="1"/>
      <x v="1"/>
      <x v="11"/>
    </i>
    <i>
      <x v="2434"/>
      <x v="1"/>
      <x v="4"/>
      <x v="7"/>
    </i>
    <i>
      <x v="2464"/>
      <x v="3"/>
      <x v="2"/>
      <x v="1"/>
    </i>
    <i>
      <x v="2465"/>
      <x v="3"/>
      <x v="2"/>
      <x v="1"/>
    </i>
    <i>
      <x v="2478"/>
      <x v="3"/>
      <x v="1"/>
      <x/>
    </i>
    <i>
      <x v="2523"/>
      <x v="3"/>
      <x v="2"/>
      <x v="1"/>
    </i>
    <i>
      <x v="2584"/>
      <x v="3"/>
      <x v="1"/>
      <x v="1"/>
    </i>
    <i>
      <x v="2585"/>
      <x v="3"/>
      <x v="1"/>
      <x/>
    </i>
    <i>
      <x v="2620"/>
      <x v="3"/>
      <x v="1"/>
      <x/>
    </i>
    <i>
      <x v="2649"/>
      <x v="2"/>
      <x v="1"/>
      <x v="2"/>
    </i>
    <i>
      <x v="2676"/>
      <x v="3"/>
      <x v="2"/>
      <x v="1"/>
    </i>
    <i>
      <x v="2696"/>
      <x v="3"/>
      <x v="2"/>
      <x v="1"/>
    </i>
    <i>
      <x v="2705"/>
      <x v="3"/>
      <x v="1"/>
      <x/>
    </i>
    <i>
      <x v="2706"/>
      <x v="3"/>
      <x v="1"/>
      <x/>
    </i>
    <i>
      <x v="2707"/>
      <x v="3"/>
      <x v="1"/>
      <x v="1"/>
    </i>
    <i>
      <x v="2708"/>
      <x v="3"/>
      <x v="1"/>
      <x/>
    </i>
    <i>
      <x v="2709"/>
      <x v="3"/>
      <x v="1"/>
      <x/>
    </i>
    <i>
      <x v="2710"/>
      <x v="3"/>
      <x v="1"/>
      <x/>
    </i>
    <i>
      <x v="2711"/>
      <x v="3"/>
      <x v="1"/>
      <x/>
    </i>
    <i>
      <x v="2712"/>
      <x v="3"/>
      <x v="1"/>
      <x/>
    </i>
    <i>
      <x v="2713"/>
      <x v="1"/>
      <x v="1"/>
      <x v="3"/>
    </i>
    <i>
      <x v="2714"/>
      <x v="3"/>
      <x v="1"/>
      <x/>
    </i>
    <i>
      <x v="2715"/>
      <x v="3"/>
      <x v="1"/>
      <x/>
    </i>
    <i>
      <x v="2716"/>
      <x v="3"/>
      <x v="1"/>
      <x/>
    </i>
    <i>
      <x v="2717"/>
      <x v="3"/>
      <x v="1"/>
      <x/>
    </i>
    <i>
      <x v="2718"/>
      <x v="3"/>
      <x v="1"/>
      <x/>
    </i>
    <i>
      <x v="2719"/>
      <x v="3"/>
      <x v="1"/>
      <x/>
    </i>
    <i>
      <x v="2720"/>
      <x v="3"/>
      <x v="1"/>
      <x/>
    </i>
    <i>
      <x v="2721"/>
      <x v="3"/>
      <x v="1"/>
      <x/>
    </i>
    <i>
      <x v="2722"/>
      <x v="3"/>
      <x v="1"/>
      <x/>
    </i>
    <i>
      <x v="2723"/>
      <x v="3"/>
      <x v="1"/>
      <x/>
    </i>
    <i>
      <x v="2724"/>
      <x v="3"/>
      <x v="1"/>
      <x/>
    </i>
    <i>
      <x v="2725"/>
      <x v="3"/>
      <x v="1"/>
      <x/>
    </i>
    <i>
      <x v="2726"/>
      <x v="3"/>
      <x v="1"/>
      <x/>
    </i>
    <i>
      <x v="2727"/>
      <x v="3"/>
      <x v="1"/>
      <x/>
    </i>
    <i>
      <x v="2728"/>
      <x v="3"/>
      <x v="1"/>
      <x/>
    </i>
    <i>
      <x v="2729"/>
      <x v="3"/>
      <x v="1"/>
      <x/>
    </i>
    <i>
      <x v="2730"/>
      <x v="3"/>
      <x v="1"/>
      <x/>
    </i>
    <i>
      <x v="2731"/>
      <x v="3"/>
      <x v="1"/>
      <x/>
    </i>
    <i>
      <x v="2732"/>
      <x v="3"/>
      <x v="1"/>
      <x/>
    </i>
    <i>
      <x v="2733"/>
      <x v="3"/>
      <x v="2"/>
      <x v="2"/>
    </i>
    <i>
      <x v="2734"/>
      <x v="3"/>
      <x v="1"/>
      <x/>
    </i>
    <i>
      <x v="2735"/>
      <x v="3"/>
      <x v="1"/>
      <x/>
    </i>
  </rowItems>
  <colItems count="1">
    <i/>
  </colItems>
  <pageFields count="1">
    <pageField fld="3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AE965-E022-4B67-95E4-C7C54E9D5913}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7" indent="0" compact="0" compactData="0" multipleFieldFilters="0">
  <location ref="A3:D458" firstHeaderRow="1" firstDataRow="1" firstDataCol="4" rowPageCount="1" colPageCount="1"/>
  <pivotFields count="45">
    <pivotField axis="axisRow" compact="0" outline="0" showAll="0" defaultSubtotal="0">
      <items count="2800">
        <item x="2"/>
        <item m="1" x="918"/>
        <item x="3"/>
        <item x="5"/>
        <item x="614"/>
        <item m="1" x="780"/>
        <item x="6"/>
        <item m="1" x="2583"/>
        <item x="7"/>
        <item x="8"/>
        <item x="9"/>
        <item m="1" x="1177"/>
        <item x="10"/>
        <item x="616"/>
        <item x="12"/>
        <item x="13"/>
        <item x="14"/>
        <item x="15"/>
        <item x="16"/>
        <item x="17"/>
        <item m="1" x="1400"/>
        <item m="1" x="1629"/>
        <item x="18"/>
        <item m="1" x="1849"/>
        <item x="20"/>
        <item x="21"/>
        <item x="617"/>
        <item m="1" x="2236"/>
        <item x="28"/>
        <item x="620"/>
        <item x="31"/>
        <item m="1" x="1850"/>
        <item x="32"/>
        <item x="34"/>
        <item m="1" x="1474"/>
        <item m="1" x="1361"/>
        <item x="35"/>
        <item m="1" x="1852"/>
        <item m="1" x="1404"/>
        <item m="1" x="1406"/>
        <item m="1" x="1014"/>
        <item x="624"/>
        <item m="1" x="2786"/>
        <item m="1" x="1278"/>
        <item m="1" x="1630"/>
        <item m="1" x="1477"/>
        <item m="1" x="2089"/>
        <item x="625"/>
        <item m="1" x="1478"/>
        <item x="627"/>
        <item m="1" x="2343"/>
        <item m="1" x="2335"/>
        <item x="41"/>
        <item x="631"/>
        <item m="1" x="931"/>
        <item m="1" x="1157"/>
        <item m="1" x="932"/>
        <item m="1" x="1158"/>
        <item m="1" x="2164"/>
        <item m="1" x="2091"/>
        <item m="1" x="2547"/>
        <item x="43"/>
        <item x="500"/>
        <item x="45"/>
        <item m="1" x="2640"/>
        <item m="1" x="2545"/>
        <item x="46"/>
        <item x="47"/>
        <item x="48"/>
        <item m="1" x="2716"/>
        <item x="50"/>
        <item x="51"/>
        <item m="1" x="2340"/>
        <item m="1" x="2783"/>
        <item m="1" x="791"/>
        <item m="1" x="1111"/>
        <item m="1" x="1181"/>
        <item x="637"/>
        <item x="54"/>
        <item x="55"/>
        <item x="56"/>
        <item x="57"/>
        <item x="58"/>
        <item m="1" x="1487"/>
        <item x="642"/>
        <item m="1" x="1366"/>
        <item m="1" x="1368"/>
        <item m="1" x="1026"/>
        <item x="62"/>
        <item x="63"/>
        <item x="64"/>
        <item x="65"/>
        <item m="1" x="2671"/>
        <item m="1" x="2103"/>
        <item x="67"/>
        <item x="68"/>
        <item m="1" x="2298"/>
        <item x="70"/>
        <item x="72"/>
        <item x="73"/>
        <item m="1" x="2097"/>
        <item x="74"/>
        <item m="1" x="1369"/>
        <item x="75"/>
        <item x="76"/>
        <item x="78"/>
        <item x="79"/>
        <item m="1" x="2722"/>
        <item x="509"/>
        <item x="647"/>
        <item x="81"/>
        <item x="82"/>
        <item x="511"/>
        <item x="83"/>
        <item x="85"/>
        <item x="86"/>
        <item x="87"/>
        <item x="91"/>
        <item x="92"/>
        <item x="93"/>
        <item x="94"/>
        <item x="95"/>
        <item x="96"/>
        <item x="97"/>
        <item x="98"/>
        <item m="1" x="1114"/>
        <item m="1" x="2301"/>
        <item m="1" x="1030"/>
        <item x="650"/>
        <item x="100"/>
        <item x="101"/>
        <item x="102"/>
        <item x="103"/>
        <item x="104"/>
        <item x="105"/>
        <item x="108"/>
        <item x="109"/>
        <item x="110"/>
        <item x="112"/>
        <item x="113"/>
        <item x="114"/>
        <item x="115"/>
        <item m="1" x="941"/>
        <item m="1" x="2220"/>
        <item x="516"/>
        <item m="1" x="2199"/>
        <item m="1" x="1929"/>
        <item m="1" x="811"/>
        <item m="1" x="2759"/>
        <item x="656"/>
        <item x="123"/>
        <item x="657"/>
        <item x="124"/>
        <item m="1" x="2543"/>
        <item x="125"/>
        <item x="126"/>
        <item m="1" x="2686"/>
        <item x="517"/>
        <item x="127"/>
        <item x="128"/>
        <item x="129"/>
        <item x="130"/>
        <item m="1" x="2174"/>
        <item x="131"/>
        <item x="132"/>
        <item m="1" x="2549"/>
        <item m="1" x="2625"/>
        <item m="1" x="2162"/>
        <item m="1" x="2397"/>
        <item m="1" x="2404"/>
        <item x="134"/>
        <item m="1" x="2751"/>
        <item x="662"/>
        <item x="663"/>
        <item x="135"/>
        <item m="1" x="1161"/>
        <item x="137"/>
        <item m="1" x="2318"/>
        <item m="1" x="1649"/>
        <item m="1" x="1492"/>
        <item x="139"/>
        <item x="140"/>
        <item x="142"/>
        <item m="1" x="819"/>
        <item m="1" x="1865"/>
        <item x="146"/>
        <item m="1" x="1185"/>
        <item m="1" x="2661"/>
        <item x="147"/>
        <item m="1" x="2425"/>
        <item x="149"/>
        <item m="1" x="2712"/>
        <item m="1" x="826"/>
        <item m="1" x="2216"/>
        <item m="1" x="1420"/>
        <item m="1" x="950"/>
        <item x="152"/>
        <item m="1" x="1494"/>
        <item m="1" x="2345"/>
        <item m="1" x="1037"/>
        <item m="1" x="1833"/>
        <item m="1" x="1725"/>
        <item m="1" x="1654"/>
        <item x="154"/>
        <item x="155"/>
        <item x="524"/>
        <item x="525"/>
        <item x="526"/>
        <item m="1" x="831"/>
        <item x="156"/>
        <item x="157"/>
        <item x="158"/>
        <item x="159"/>
        <item m="1" x="1186"/>
        <item m="1" x="776"/>
        <item m="1" x="2753"/>
        <item x="161"/>
        <item x="162"/>
        <item x="527"/>
        <item x="163"/>
        <item m="1" x="1422"/>
        <item x="164"/>
        <item m="1" x="1655"/>
        <item m="1" x="2700"/>
        <item m="1" x="1868"/>
        <item x="165"/>
        <item m="1" x="2392"/>
        <item x="166"/>
        <item m="1" x="2729"/>
        <item m="1" x="2341"/>
        <item x="172"/>
        <item m="1" x="2373"/>
        <item m="1" x="1869"/>
        <item m="1" x="2369"/>
        <item m="1" x="2689"/>
        <item m="1" x="837"/>
        <item x="173"/>
        <item m="1" x="838"/>
        <item x="174"/>
        <item x="175"/>
        <item x="176"/>
        <item x="178"/>
        <item x="180"/>
        <item x="181"/>
        <item x="182"/>
        <item m="1" x="1295"/>
        <item x="185"/>
        <item x="186"/>
        <item x="531"/>
        <item m="1" x="2267"/>
        <item m="1" x="842"/>
        <item x="534"/>
        <item m="1" x="2565"/>
        <item m="1" x="2691"/>
        <item m="1" x="843"/>
        <item m="1" x="1121"/>
        <item m="1" x="1044"/>
        <item m="1" x="1871"/>
        <item x="691"/>
        <item x="196"/>
        <item x="197"/>
        <item m="1" x="1190"/>
        <item m="1" x="2789"/>
        <item x="198"/>
        <item x="200"/>
        <item m="1" x="847"/>
        <item x="201"/>
        <item x="538"/>
        <item m="1" x="2324"/>
        <item x="541"/>
        <item x="203"/>
        <item x="542"/>
        <item x="206"/>
        <item x="207"/>
        <item x="543"/>
        <item x="209"/>
        <item x="544"/>
        <item x="693"/>
        <item m="1" x="2086"/>
        <item m="1" x="1300"/>
        <item x="211"/>
        <item x="545"/>
        <item x="546"/>
        <item m="1" x="1301"/>
        <item x="549"/>
        <item x="550"/>
        <item x="212"/>
        <item x="213"/>
        <item x="216"/>
        <item m="1" x="959"/>
        <item x="697"/>
        <item m="1" x="1230"/>
        <item x="218"/>
        <item m="1" x="1191"/>
        <item x="219"/>
        <item x="220"/>
        <item x="221"/>
        <item m="1" x="2701"/>
        <item m="1" x="1046"/>
        <item x="552"/>
        <item x="553"/>
        <item x="554"/>
        <item x="224"/>
        <item x="227"/>
        <item m="1" x="962"/>
        <item m="1" x="1778"/>
        <item m="1" x="2172"/>
        <item m="1" x="857"/>
        <item m="1" x="2268"/>
        <item m="1" x="2558"/>
        <item m="1" x="2443"/>
        <item m="1" x="2509"/>
        <item m="1" x="1670"/>
        <item m="1" x="2227"/>
        <item m="1" x="2083"/>
        <item m="1" x="1780"/>
        <item m="1" x="1311"/>
        <item m="1" x="1313"/>
        <item m="1" x="2658"/>
        <item m="1" x="2659"/>
        <item m="1" x="2482"/>
        <item m="1" x="2071"/>
        <item m="1" x="2094"/>
        <item m="1" x="2615"/>
        <item m="1" x="2771"/>
        <item m="1" x="2279"/>
        <item m="1" x="2531"/>
        <item x="701"/>
        <item x="239"/>
        <item m="1" x="2677"/>
        <item x="240"/>
        <item x="241"/>
        <item x="242"/>
        <item x="243"/>
        <item x="244"/>
        <item m="1" x="1884"/>
        <item x="245"/>
        <item m="1" x="971"/>
        <item x="246"/>
        <item x="565"/>
        <item x="248"/>
        <item x="249"/>
        <item x="250"/>
        <item m="1" x="2494"/>
        <item x="251"/>
        <item x="252"/>
        <item x="253"/>
        <item m="1" x="1945"/>
        <item x="254"/>
        <item x="256"/>
        <item x="257"/>
        <item x="259"/>
        <item m="1" x="2394"/>
        <item x="260"/>
        <item x="261"/>
        <item x="264"/>
        <item x="265"/>
        <item x="566"/>
        <item x="267"/>
        <item x="268"/>
        <item x="269"/>
        <item x="270"/>
        <item x="272"/>
        <item x="273"/>
        <item x="274"/>
        <item m="1" x="1885"/>
        <item x="275"/>
        <item x="567"/>
        <item x="279"/>
        <item x="280"/>
        <item m="1" x="2196"/>
        <item x="281"/>
        <item x="282"/>
        <item x="283"/>
        <item x="284"/>
        <item x="285"/>
        <item x="286"/>
        <item x="288"/>
        <item x="569"/>
        <item m="1" x="2637"/>
        <item m="1" x="1321"/>
        <item m="1" x="1428"/>
        <item x="705"/>
        <item x="297"/>
        <item m="1" x="1738"/>
        <item x="298"/>
        <item x="299"/>
        <item m="1" x="864"/>
        <item m="1" x="1841"/>
        <item x="300"/>
        <item m="1" x="2524"/>
        <item x="301"/>
        <item m="1" x="2124"/>
        <item m="1" x="2585"/>
        <item x="711"/>
        <item x="302"/>
        <item x="304"/>
        <item m="1" x="1123"/>
        <item x="306"/>
        <item x="307"/>
        <item x="308"/>
        <item x="309"/>
        <item x="310"/>
        <item x="311"/>
        <item x="312"/>
        <item x="313"/>
        <item m="1" x="976"/>
        <item x="315"/>
        <item x="317"/>
        <item m="1" x="1948"/>
        <item m="1" x="1171"/>
        <item x="319"/>
        <item x="320"/>
        <item x="321"/>
        <item m="1" x="2563"/>
        <item m="1" x="1152"/>
        <item m="1" x="870"/>
        <item m="1" x="1200"/>
        <item x="322"/>
        <item x="323"/>
        <item x="324"/>
        <item m="1" x="1678"/>
        <item x="325"/>
        <item m="1" x="1063"/>
        <item m="1" x="2526"/>
        <item m="1" x="2230"/>
        <item x="327"/>
        <item x="328"/>
        <item x="330"/>
        <item x="717"/>
        <item m="1" x="2367"/>
        <item x="331"/>
        <item x="332"/>
        <item x="333"/>
        <item m="1" x="871"/>
        <item m="1" x="1386"/>
        <item m="1" x="1064"/>
        <item m="1" x="2151"/>
        <item m="1" x="979"/>
        <item m="1" x="1604"/>
        <item m="1" x="2354"/>
        <item m="1" x="1842"/>
        <item m="1" x="1555"/>
        <item m="1" x="2514"/>
        <item x="341"/>
        <item m="1" x="982"/>
        <item m="1" x="1153"/>
        <item x="342"/>
        <item m="1" x="1680"/>
        <item x="723"/>
        <item x="344"/>
        <item m="1" x="1792"/>
        <item m="1" x="2437"/>
        <item x="346"/>
        <item m="1" x="2649"/>
        <item x="347"/>
        <item m="1" x="1793"/>
        <item m="1" x="875"/>
        <item m="1" x="2772"/>
        <item m="1" x="2430"/>
        <item m="1" x="1891"/>
        <item x="353"/>
        <item m="1" x="1436"/>
        <item m="1" x="2221"/>
        <item x="356"/>
        <item m="1" x="2614"/>
        <item m="1" x="2090"/>
        <item x="358"/>
        <item m="1" x="2609"/>
        <item m="1" x="2458"/>
        <item x="360"/>
        <item x="364"/>
        <item x="365"/>
        <item x="366"/>
        <item m="1" x="2770"/>
        <item m="1" x="2018"/>
        <item x="368"/>
        <item x="369"/>
        <item m="1" x="2710"/>
        <item x="370"/>
        <item x="371"/>
        <item m="1" x="1687"/>
        <item x="372"/>
        <item x="373"/>
        <item x="374"/>
        <item x="375"/>
        <item x="376"/>
        <item m="1" x="1131"/>
        <item x="588"/>
        <item m="1" x="1796"/>
        <item x="377"/>
        <item x="590"/>
        <item x="378"/>
        <item m="1" x="2571"/>
        <item x="380"/>
        <item m="1" x="1895"/>
        <item x="382"/>
        <item x="383"/>
        <item x="384"/>
        <item x="385"/>
        <item x="386"/>
        <item x="733"/>
        <item m="1" x="1239"/>
        <item x="591"/>
        <item x="387"/>
        <item x="734"/>
        <item x="735"/>
        <item x="388"/>
        <item m="1" x="2682"/>
        <item x="391"/>
        <item m="1" x="1565"/>
        <item m="1" x="1202"/>
        <item m="1" x="1610"/>
        <item m="1" x="2642"/>
        <item x="394"/>
        <item m="1" x="1898"/>
        <item x="395"/>
        <item x="398"/>
        <item x="594"/>
        <item x="400"/>
        <item m="1" x="1901"/>
        <item m="1" x="1243"/>
        <item x="406"/>
        <item m="1" x="1244"/>
        <item x="407"/>
        <item m="1" x="2594"/>
        <item x="595"/>
        <item x="742"/>
        <item m="1" x="1132"/>
        <item m="1" x="2440"/>
        <item m="1" x="2024"/>
        <item x="410"/>
        <item x="411"/>
        <item m="1" x="2179"/>
        <item x="412"/>
        <item m="1" x="2281"/>
        <item x="598"/>
        <item x="599"/>
        <item m="1" x="2026"/>
        <item x="746"/>
        <item x="415"/>
        <item m="1" x="2339"/>
        <item x="417"/>
        <item m="1" x="2476"/>
        <item x="419"/>
        <item m="1" x="1347"/>
        <item m="1" x="993"/>
        <item x="422"/>
        <item x="769"/>
        <item m="1" x="1843"/>
        <item m="1" x="2643"/>
        <item m="1" x="1566"/>
        <item m="1" x="994"/>
        <item x="425"/>
        <item m="1" x="777"/>
        <item m="1" x="2748"/>
        <item x="428"/>
        <item x="429"/>
        <item x="430"/>
        <item x="431"/>
        <item m="1" x="893"/>
        <item m="1" x="2205"/>
        <item x="433"/>
        <item m="1" x="2310"/>
        <item x="604"/>
        <item x="434"/>
        <item m="1" x="1248"/>
        <item x="435"/>
        <item x="436"/>
        <item m="1" x="2111"/>
        <item m="1" x="2190"/>
        <item x="438"/>
        <item m="1" x="1090"/>
        <item m="1" x="2765"/>
        <item m="1" x="2251"/>
        <item m="1" x="1577"/>
        <item m="1" x="2082"/>
        <item m="1" x="1355"/>
        <item m="1" x="1253"/>
        <item m="1" x="900"/>
        <item m="1" x="1396"/>
        <item m="1" x="1697"/>
        <item m="1" x="1698"/>
        <item x="446"/>
        <item x="447"/>
        <item x="448"/>
        <item x="449"/>
        <item x="607"/>
        <item x="452"/>
        <item x="453"/>
        <item x="454"/>
        <item m="1" x="2436"/>
        <item m="1" x="1529"/>
        <item m="1" x="2638"/>
        <item m="1" x="2118"/>
        <item m="1" x="2708"/>
        <item m="1" x="2211"/>
        <item x="455"/>
        <item m="1" x="2532"/>
        <item m="1" x="1255"/>
        <item m="1" x="910"/>
        <item x="468"/>
        <item x="469"/>
        <item m="1" x="2777"/>
        <item x="472"/>
        <item x="609"/>
        <item x="473"/>
        <item x="474"/>
        <item m="1" x="2646"/>
        <item x="475"/>
        <item m="1" x="2516"/>
        <item x="476"/>
        <item x="477"/>
        <item m="1" x="2595"/>
        <item x="479"/>
        <item x="774"/>
        <item m="1" x="1217"/>
        <item m="1" x="1459"/>
        <item x="483"/>
        <item m="1" x="2788"/>
        <item m="1" x="1920"/>
        <item x="484"/>
        <item m="1" x="2333"/>
        <item m="1" x="2129"/>
        <item x="486"/>
        <item m="1" x="1971"/>
        <item x="487"/>
        <item m="1" x="1108"/>
        <item x="488"/>
        <item m="1" x="2480"/>
        <item m="1" x="2096"/>
        <item x="490"/>
        <item x="612"/>
        <item x="491"/>
        <item x="775"/>
        <item x="615"/>
        <item m="1" x="2157"/>
        <item m="1" x="1358"/>
        <item m="1" x="2382"/>
        <item m="1" x="1485"/>
        <item m="1" x="1486"/>
        <item m="1" x="797"/>
        <item m="1" x="2517"/>
        <item m="1" x="1488"/>
        <item m="1" x="1031"/>
        <item m="1" x="1120"/>
        <item x="215"/>
        <item x="223"/>
        <item m="1" x="2576"/>
        <item m="1" x="2362"/>
        <item m="1" x="2208"/>
        <item m="1" x="1785"/>
        <item m="1" x="2775"/>
        <item x="336"/>
        <item x="381"/>
        <item m="1" x="885"/>
        <item m="1" x="1135"/>
        <item m="1" x="899"/>
        <item m="1" x="906"/>
        <item m="1" x="2569"/>
        <item m="1" x="1985"/>
        <item x="60"/>
        <item m="1" x="2393"/>
        <item m="1" x="2635"/>
        <item m="1" x="1139"/>
        <item m="1" x="2593"/>
        <item m="1" x="1988"/>
        <item m="1" x="828"/>
        <item m="1" x="1990"/>
        <item m="1" x="2674"/>
        <item m="1" x="1296"/>
        <item m="1" x="2349"/>
        <item m="1" x="2231"/>
        <item x="292"/>
        <item m="1" x="1055"/>
        <item m="1" x="1506"/>
        <item m="1" x="1466"/>
        <item m="1" x="1327"/>
        <item x="571"/>
        <item m="1" x="2792"/>
        <item m="1" x="1605"/>
        <item x="362"/>
        <item m="1" x="2639"/>
        <item m="1" x="2270"/>
        <item m="1" x="1797"/>
        <item m="1" x="2487"/>
        <item m="1" x="1342"/>
        <item m="1" x="2739"/>
        <item m="1" x="2256"/>
        <item m="1" x="1750"/>
        <item m="1" x="2733"/>
        <item m="1" x="2608"/>
        <item m="1" x="1915"/>
        <item m="1" x="2629"/>
        <item m="1" x="2282"/>
        <item m="1" x="1790"/>
        <item x="756"/>
        <item m="1" x="1600"/>
        <item m="1" x="1269"/>
        <item m="1" x="2366"/>
        <item m="1" x="2776"/>
        <item m="1" x="2346"/>
        <item m="1" x="2796"/>
        <item m="1" x="2745"/>
        <item m="1" x="2201"/>
        <item m="1" x="902"/>
        <item x="379"/>
        <item m="1" x="2616"/>
        <item m="1" x="2685"/>
        <item m="1" x="2390"/>
        <item m="1" x="2618"/>
        <item m="1" x="1594"/>
        <item x="547"/>
        <item m="1" x="2434"/>
        <item x="548"/>
        <item x="551"/>
        <item m="1" x="1876"/>
        <item x="192"/>
        <item m="1" x="2250"/>
        <item m="1" x="866"/>
        <item m="1" x="2600"/>
        <item m="1" x="2399"/>
        <item m="1" x="1214"/>
        <item m="1" x="2767"/>
        <item m="1" x="2423"/>
        <item m="1" x="787"/>
        <item m="1" x="1586"/>
        <item x="77"/>
        <item x="84"/>
        <item m="1" x="940"/>
        <item x="111"/>
        <item x="687"/>
        <item m="1" x="978"/>
        <item m="1" x="2448"/>
        <item m="1" x="1241"/>
        <item m="1" x="2150"/>
        <item m="1" x="2705"/>
        <item m="1" x="1449"/>
        <item m="1" x="2033"/>
        <item m="1" x="2415"/>
        <item m="1" x="2628"/>
        <item m="1" x="1454"/>
        <item m="1" x="2702"/>
        <item m="1" x="2694"/>
        <item m="1" x="2087"/>
        <item m="1" x="1480"/>
        <item m="1" x="2727"/>
        <item m="1" x="1259"/>
        <item m="1" x="2261"/>
        <item m="1" x="2591"/>
        <item m="1" x="2325"/>
        <item m="1" x="2435"/>
        <item m="1" x="951"/>
        <item m="1" x="1042"/>
        <item x="699"/>
        <item m="1" x="2515"/>
        <item m="1" x="2266"/>
        <item m="1" x="2184"/>
        <item m="1" x="2620"/>
        <item m="1" x="2790"/>
        <item x="613"/>
        <item m="1" x="1068"/>
        <item m="1" x="2451"/>
        <item x="498"/>
        <item m="1" x="1652"/>
        <item x="686"/>
        <item m="1" x="2497"/>
        <item m="1" x="2117"/>
        <item m="1" x="2017"/>
        <item x="426"/>
        <item m="1" x="1089"/>
        <item m="1" x="2513"/>
        <item m="1" x="2420"/>
        <item m="1" x="2055"/>
        <item m="1" x="1848"/>
        <item m="1" x="1401"/>
        <item x="23"/>
        <item m="1" x="1854"/>
        <item m="1" x="2787"/>
        <item x="628"/>
        <item m="1" x="1016"/>
        <item m="1" x="1017"/>
        <item x="632"/>
        <item m="1" x="1409"/>
        <item m="1" x="933"/>
        <item m="1" x="2681"/>
        <item m="1" x="1634"/>
        <item m="1" x="2736"/>
        <item m="1" x="2260"/>
        <item m="1" x="939"/>
        <item m="1" x="2481"/>
        <item m="1" x="808"/>
        <item m="1" x="2794"/>
        <item m="1" x="2408"/>
        <item m="1" x="1770"/>
        <item m="1" x="2320"/>
        <item m="1" x="1227"/>
        <item m="1" x="2384"/>
        <item m="1" x="2380"/>
        <item m="1" x="2240"/>
        <item m="1" x="1195"/>
        <item m="1" x="1163"/>
        <item x="680"/>
        <item m="1" x="2173"/>
        <item x="168"/>
        <item m="1" x="1938"/>
        <item m="1" x="2782"/>
        <item m="1" x="1939"/>
        <item m="1" x="1659"/>
        <item m="1" x="1660"/>
        <item x="195"/>
        <item m="1" x="1542"/>
        <item m="1" x="1045"/>
        <item x="214"/>
        <item m="1" x="960"/>
        <item x="225"/>
        <item x="276"/>
        <item m="1" x="2676"/>
        <item x="293"/>
        <item m="1" x="2484"/>
        <item x="326"/>
        <item m="1" x="2761"/>
        <item m="1" x="2259"/>
        <item x="574"/>
        <item m="1" x="2611"/>
        <item x="577"/>
        <item m="1" x="1469"/>
        <item m="1" x="2730"/>
        <item x="345"/>
        <item m="1" x="2769"/>
        <item m="1" x="2603"/>
        <item m="1" x="2182"/>
        <item m="1" x="2152"/>
        <item m="1" x="2552"/>
        <item m="1" x="1829"/>
        <item x="392"/>
        <item x="396"/>
        <item m="1" x="2683"/>
        <item m="1" x="1341"/>
        <item m="1" x="2272"/>
        <item m="1" x="1345"/>
        <item m="1" x="2187"/>
        <item m="1" x="891"/>
        <item m="1" x="2212"/>
        <item m="1" x="1523"/>
        <item m="1" x="1352"/>
        <item m="1" x="1445"/>
        <item m="1" x="1960"/>
        <item m="1" x="2473"/>
        <item m="1" x="2512"/>
        <item m="1" x="2678"/>
        <item m="1" x="2307"/>
        <item x="450"/>
        <item m="1" x="1967"/>
        <item m="1" x="2734"/>
        <item m="1" x="1819"/>
        <item m="1" x="2302"/>
        <item x="610"/>
        <item m="1" x="2757"/>
        <item m="1" x="2365"/>
        <item m="1" x="2428"/>
        <item m="1" x="2213"/>
        <item m="1" x="2075"/>
        <item m="1" x="2331"/>
        <item m="1" x="2188"/>
        <item x="649"/>
        <item m="1" x="804"/>
        <item m="1" x="2321"/>
        <item m="1" x="1861"/>
        <item x="658"/>
        <item m="1" x="2578"/>
        <item m="1" x="1717"/>
        <item m="1" x="1033"/>
        <item m="1" x="1587"/>
        <item m="1" x="2756"/>
        <item m="1" x="2740"/>
        <item m="1" x="2492"/>
        <item m="1" x="2529"/>
        <item m="1" x="2418"/>
        <item m="1" x="2195"/>
        <item m="1" x="2525"/>
        <item m="1" x="2131"/>
        <item x="167"/>
        <item m="1" x="1188"/>
        <item m="1" x="2348"/>
        <item m="1" x="2421"/>
        <item m="1" x="2375"/>
        <item m="1" x="2223"/>
        <item m="1" x="2617"/>
        <item m="1" x="2679"/>
        <item m="1" x="2181"/>
        <item m="1" x="958"/>
        <item m="1" x="1776"/>
        <item m="1" x="2328"/>
        <item m="1" x="1193"/>
        <item m="1" x="1547"/>
        <item m="1" x="1047"/>
        <item m="1" x="2774"/>
        <item m="1" x="2098"/>
        <item m="1" x="2519"/>
        <item m="1" x="2511"/>
        <item m="1" x="2081"/>
        <item m="1" x="2002"/>
        <item m="1" x="1232"/>
        <item m="1" x="1198"/>
        <item m="1" x="2100"/>
        <item m="1" x="2626"/>
        <item m="1" x="1787"/>
        <item m="1" x="2645"/>
        <item x="359"/>
        <item x="363"/>
        <item x="729"/>
        <item m="1" x="1518"/>
        <item m="1" x="2020"/>
        <item m="1" x="2265"/>
        <item x="736"/>
        <item m="1" x="2200"/>
        <item m="1" x="2234"/>
        <item m="1" x="2413"/>
        <item m="1" x="2773"/>
        <item x="600"/>
        <item m="1" x="2510"/>
        <item m="1" x="2391"/>
        <item m="1" x="2371"/>
        <item m="1" x="1247"/>
        <item x="432"/>
        <item m="1" x="2446"/>
        <item m="1" x="1961"/>
        <item m="1" x="2706"/>
        <item m="1" x="2631"/>
        <item x="456"/>
        <item x="467"/>
        <item m="1" x="2417"/>
        <item m="1" x="2697"/>
        <item m="1" x="2121"/>
        <item m="1" x="2463"/>
        <item x="576"/>
        <item x="586"/>
        <item x="413"/>
        <item m="1" x="2156"/>
        <item m="1" x="2128"/>
        <item m="1" x="2432"/>
        <item m="1" x="1344"/>
        <item m="1" x="2422"/>
        <item m="1" x="2431"/>
        <item m="1" x="2283"/>
        <item x="603"/>
        <item x="482"/>
        <item m="1" x="782"/>
        <item m="1" x="2655"/>
        <item x="442"/>
        <item x="133"/>
        <item m="1" x="1651"/>
        <item m="1" x="2466"/>
        <item m="1" x="2163"/>
        <item m="1" x="2165"/>
        <item m="1" x="2433"/>
        <item m="1" x="2447"/>
        <item m="1" x="2653"/>
        <item x="287"/>
        <item m="1" x="2411"/>
        <item m="1" x="2652"/>
        <item m="1" x="2644"/>
        <item m="1" x="2400"/>
        <item x="4"/>
        <item m="1" x="963"/>
        <item m="1" x="2105"/>
        <item m="1" x="2527"/>
        <item m="1" x="2080"/>
        <item m="1" x="2357"/>
        <item x="26"/>
        <item x="494"/>
        <item m="1" x="785"/>
        <item m="1" x="2122"/>
        <item m="1" x="2479"/>
        <item m="1" x="1994"/>
        <item x="296"/>
        <item m="1" x="1057"/>
        <item m="1" x="2254"/>
        <item m="1" x="2793"/>
        <item m="1" x="2570"/>
        <item m="1" x="2107"/>
        <item m="1" x="2383"/>
        <item m="1" x="1305"/>
        <item m="1" x="1306"/>
        <item m="1" x="2137"/>
        <item m="1" x="2144"/>
        <item m="1" x="2070"/>
        <item m="1" x="2385"/>
        <item m="1" x="2295"/>
        <item m="1" x="2461"/>
        <item m="1" x="2146"/>
        <item m="1" x="1998"/>
        <item m="1" x="2568"/>
        <item m="1" x="2306"/>
        <item m="1" x="2450"/>
        <item m="1" x="2161"/>
        <item m="1" x="1303"/>
        <item x="681"/>
        <item x="724"/>
        <item m="1" x="2377"/>
        <item m="1" x="2304"/>
        <item m="1" x="2496"/>
        <item m="1" x="2454"/>
        <item m="1" x="2246"/>
        <item m="1" x="1176"/>
        <item m="1" x="1009"/>
        <item x="29"/>
        <item x="33"/>
        <item m="1" x="927"/>
        <item m="1" x="1363"/>
        <item m="1" x="1182"/>
        <item m="1" x="2264"/>
        <item m="1" x="816"/>
        <item m="1" x="1226"/>
        <item m="1" x="1491"/>
        <item m="1" x="2499"/>
        <item m="1" x="2704"/>
        <item m="1" x="1189"/>
        <item m="1" x="2316"/>
        <item x="187"/>
        <item m="1" x="841"/>
        <item m="1" x="2641"/>
        <item m="1" x="2746"/>
        <item m="1" x="2737"/>
        <item m="1" x="1509"/>
        <item m="1" x="1505"/>
        <item m="1" x="1886"/>
        <item m="1" x="2351"/>
        <item m="1" x="2358"/>
        <item m="1" x="2193"/>
        <item m="1" x="2079"/>
        <item m="1" x="2095"/>
        <item x="409"/>
        <item x="596"/>
        <item m="1" x="2662"/>
        <item m="1" x="2607"/>
        <item m="1" x="2141"/>
        <item x="608"/>
        <item m="1" x="2363"/>
        <item m="1" x="1535"/>
        <item m="1" x="1178"/>
        <item m="1" x="1977"/>
        <item m="1" x="1635"/>
        <item m="1" x="2647"/>
        <item m="1" x="2597"/>
        <item x="88"/>
        <item m="1" x="2078"/>
        <item m="1" x="817"/>
        <item x="522"/>
        <item m="1" x="2719"/>
        <item x="183"/>
        <item x="690"/>
        <item m="1" x="2327"/>
        <item m="1" x="2242"/>
        <item x="305"/>
        <item x="402"/>
        <item x="408"/>
        <item m="1" x="2651"/>
        <item m="1" x="2145"/>
        <item m="1" x="2470"/>
        <item m="1" x="2297"/>
        <item x="445"/>
        <item m="1" x="2663"/>
        <item m="1" x="1399"/>
        <item m="1" x="2085"/>
        <item m="1" x="2106"/>
        <item m="1" x="2294"/>
        <item m="1" x="2598"/>
        <item m="1" x="2202"/>
        <item m="1" x="1018"/>
        <item m="1" x="2544"/>
        <item m="1" x="2495"/>
        <item m="1" x="2299"/>
        <item m="1" x="2361"/>
        <item m="1" x="2192"/>
        <item m="1" x="2003"/>
        <item m="1" x="2312"/>
        <item m="1" x="1613"/>
        <item m="1" x="1969"/>
        <item m="1" x="2258"/>
        <item m="1" x="2372"/>
        <item x="485"/>
        <item x="0"/>
        <item x="19"/>
        <item m="1" x="921"/>
        <item m="1" x="925"/>
        <item m="1" x="1360"/>
        <item m="1" x="1362"/>
        <item m="1" x="2573"/>
        <item m="1" x="2249"/>
        <item m="1" x="2112"/>
        <item m="1" x="2693"/>
        <item x="361"/>
        <item m="1" x="2169"/>
        <item m="1" x="2338"/>
        <item m="1" x="1254"/>
        <item x="470"/>
        <item m="1" x="2189"/>
        <item m="1" x="2732"/>
        <item x="184"/>
        <item m="1" x="2648"/>
        <item m="1" x="2322"/>
        <item m="1" x="2726"/>
        <item x="480"/>
        <item m="1" x="2136"/>
        <item m="1" x="2477"/>
        <item m="1" x="1011"/>
        <item m="1" x="2766"/>
        <item m="1" x="2554"/>
        <item m="1" x="2590"/>
        <item m="1" x="2387"/>
        <item m="1" x="2293"/>
        <item m="1" x="1811"/>
        <item x="229"/>
        <item m="1" x="1927"/>
        <item m="1" x="1225"/>
        <item m="1" x="2386"/>
        <item m="1" x="1827"/>
        <item m="1" x="2650"/>
        <item m="1" x="2613"/>
        <item m="1" x="1276"/>
        <item m="1" x="1932"/>
        <item m="1" x="1933"/>
        <item x="255"/>
        <item m="1" x="1550"/>
        <item x="295"/>
        <item x="316"/>
        <item m="1" x="2379"/>
        <item x="30"/>
        <item m="1" x="1984"/>
        <item m="1" x="2280"/>
        <item x="694"/>
        <item m="1" x="1999"/>
        <item m="1" x="1683"/>
        <item m="1" x="1447"/>
        <item m="1" x="2731"/>
        <item m="1" x="1817"/>
        <item x="644"/>
        <item m="1" x="973"/>
        <item m="1" x="1199"/>
        <item m="1" x="2398"/>
        <item m="1" x="1039"/>
        <item x="520"/>
        <item m="1" x="2752"/>
        <item m="1" x="1038"/>
        <item m="1" x="2622"/>
        <item x="340"/>
        <item m="1" x="1674"/>
        <item m="1" x="2459"/>
        <item m="1" x="2308"/>
        <item x="765"/>
        <item m="1" x="1636"/>
        <item x="745"/>
        <item m="1" x="1250"/>
        <item m="1" x="2214"/>
        <item m="1" x="2219"/>
        <item x="136"/>
        <item m="1" x="2255"/>
        <item m="1" x="2314"/>
        <item m="1" x="2714"/>
        <item m="1" x="2360"/>
        <item m="1" x="2235"/>
        <item m="1" x="1926"/>
        <item m="1" x="2185"/>
        <item m="1" x="2309"/>
        <item m="1" x="2452"/>
        <item m="1" x="2344"/>
        <item m="1" x="2088"/>
        <item x="633"/>
        <item m="1" x="2500"/>
        <item m="1" x="2695"/>
        <item m="1" x="2758"/>
        <item m="1" x="2303"/>
        <item x="503"/>
        <item m="1" x="2125"/>
        <item m="1" x="2119"/>
        <item m="1" x="2177"/>
        <item m="1" x="2104"/>
        <item m="1" x="803"/>
        <item m="1" x="2490"/>
        <item m="1" x="2528"/>
        <item m="1" x="2619"/>
        <item x="651"/>
        <item m="1" x="2754"/>
        <item m="1" x="2442"/>
        <item m="1" x="2326"/>
        <item m="1" x="2778"/>
        <item m="1" x="2785"/>
        <item m="1" x="2720"/>
        <item m="1" x="2522"/>
        <item m="1" x="2540"/>
        <item m="1" x="2587"/>
        <item m="1" x="1826"/>
        <item m="1" x="2502"/>
        <item m="1" x="2553"/>
        <item m="1" x="2388"/>
        <item m="1" x="2389"/>
        <item m="1" x="2206"/>
        <item m="1" x="2228"/>
        <item m="1" x="2419"/>
        <item m="1" x="2566"/>
        <item m="1" x="2449"/>
        <item m="1" x="2147"/>
        <item m="1" x="2684"/>
        <item m="1" x="2521"/>
        <item m="1" x="2467"/>
        <item m="1" x="2138"/>
        <item m="1" x="2725"/>
        <item m="1" x="2692"/>
        <item m="1" x="2237"/>
        <item m="1" x="2257"/>
        <item m="1" x="2271"/>
        <item m="1" x="2176"/>
        <item m="1" x="2401"/>
        <item m="1" x="2275"/>
        <item m="1" x="2243"/>
        <item m="1" x="2453"/>
        <item m="1" x="2592"/>
        <item m="1" x="2624"/>
        <item m="1" x="2688"/>
        <item m="1" x="2472"/>
        <item m="1" x="2276"/>
        <item m="1" x="2074"/>
        <item m="1" x="2555"/>
        <item m="1" x="2274"/>
        <item m="1" x="2140"/>
        <item m="1" x="1310"/>
        <item m="1" x="1995"/>
        <item m="1" x="2154"/>
        <item m="1" x="2768"/>
        <item m="1" x="1935"/>
        <item x="523"/>
        <item m="1" x="2191"/>
        <item m="1" x="2599"/>
        <item m="1" x="1728"/>
        <item m="1" x="2247"/>
        <item m="1" x="2186"/>
        <item m="1" x="839"/>
        <item m="1" x="2798"/>
        <item m="1" x="2215"/>
        <item m="1" x="1662"/>
        <item m="1" x="2142"/>
        <item m="1" x="1664"/>
        <item m="1" x="1665"/>
        <item m="1" x="2330"/>
        <item m="1" x="1942"/>
        <item m="1" x="2784"/>
        <item m="1" x="2657"/>
        <item m="1" x="2483"/>
        <item m="1" x="2438"/>
        <item m="1" x="2717"/>
        <item m="1" x="2536"/>
        <item m="1" x="2548"/>
        <item m="1" x="2350"/>
        <item m="1" x="2168"/>
        <item m="1" x="2779"/>
        <item m="1" x="2370"/>
        <item m="1" x="2429"/>
        <item m="1" x="2439"/>
        <item m="1" x="2718"/>
        <item m="1" x="2108"/>
        <item m="1" x="2444"/>
        <item m="1" x="2799"/>
        <item m="1" x="2456"/>
        <item m="1" x="2542"/>
        <item m="1" x="2610"/>
        <item m="1" x="1302"/>
        <item m="1" x="2175"/>
        <item m="1" x="2673"/>
        <item m="1" x="2791"/>
        <item m="1" x="2115"/>
        <item m="1" x="2167"/>
        <item m="1" x="2795"/>
        <item m="1" x="2630"/>
        <item m="1" x="2636"/>
        <item m="1" x="2263"/>
        <item m="1" x="2612"/>
        <item m="1" x="2445"/>
        <item m="1" x="2559"/>
        <item m="1" x="2465"/>
        <item m="1" x="1503"/>
        <item m="1" x="1314"/>
        <item m="1" x="2406"/>
        <item m="1" x="2506"/>
        <item m="1" x="2359"/>
        <item m="1" x="2207"/>
        <item m="1" x="2580"/>
        <item m="1" x="2241"/>
        <item m="1" x="2504"/>
        <item m="1" x="2715"/>
        <item m="1" x="2623"/>
        <item m="1" x="2709"/>
        <item m="1" x="2378"/>
        <item m="1" x="1596"/>
        <item m="1" x="2273"/>
        <item m="1" x="2707"/>
        <item m="1" x="2741"/>
        <item m="1" x="2093"/>
        <item m="1" x="2158"/>
        <item m="1" x="2742"/>
        <item m="1" x="2505"/>
        <item m="1" x="2698"/>
        <item m="1" x="1783"/>
        <item m="1" x="2675"/>
        <item m="1" x="2541"/>
        <item m="1" x="2743"/>
        <item m="1" x="2225"/>
        <item m="1" x="2072"/>
        <item m="1" x="1883"/>
        <item m="1" x="2290"/>
        <item m="1" x="2356"/>
        <item m="1" x="2464"/>
        <item m="1" x="2099"/>
        <item m="1" x="2232"/>
        <item m="1" x="2313"/>
        <item m="1" x="2491"/>
        <item x="258"/>
        <item m="1" x="2160"/>
        <item m="1" x="2222"/>
        <item m="1" x="2551"/>
        <item m="1" x="2155"/>
        <item x="568"/>
        <item x="703"/>
        <item m="1" x="2319"/>
        <item m="1" x="2601"/>
        <item m="1" x="2149"/>
        <item m="1" x="2135"/>
        <item m="1" x="2248"/>
        <item m="1" x="1673"/>
        <item m="1" x="2133"/>
        <item m="1" x="2005"/>
        <item m="1" x="1169"/>
        <item m="1" x="1597"/>
        <item m="1" x="2747"/>
        <item m="1" x="2493"/>
        <item m="1" x="1553"/>
        <item x="314"/>
        <item m="1" x="868"/>
        <item x="570"/>
        <item m="1" x="2567"/>
        <item x="318"/>
        <item m="1" x="2762"/>
        <item m="1" x="2780"/>
        <item m="1" x="2148"/>
        <item m="1" x="1235"/>
        <item m="1" x="1061"/>
        <item m="1" x="2407"/>
        <item m="1" x="2355"/>
        <item m="1" x="2560"/>
        <item m="1" x="2011"/>
        <item m="1" x="2468"/>
        <item x="334"/>
        <item m="1" x="2696"/>
        <item m="1" x="2755"/>
        <item m="1" x="2797"/>
        <item m="1" x="1387"/>
        <item m="1" x="2760"/>
        <item m="1" x="2084"/>
        <item m="1" x="1434"/>
        <item m="1" x="2687"/>
        <item m="1" x="2605"/>
        <item m="1" x="2577"/>
        <item x="730"/>
        <item m="1" x="2713"/>
        <item m="1" x="2523"/>
        <item m="1" x="2132"/>
        <item m="1" x="2699"/>
        <item m="1" x="2123"/>
        <item m="1" x="2538"/>
        <item m="1" x="2178"/>
        <item x="589"/>
        <item m="1" x="2203"/>
        <item m="1" x="1893"/>
        <item m="1" x="2252"/>
        <item m="1" x="2582"/>
        <item m="1" x="2277"/>
        <item m="1" x="2194"/>
        <item m="1" x="2550"/>
        <item m="1" x="2537"/>
        <item m="1" x="2244"/>
        <item m="1" x="2588"/>
        <item m="1" x="2217"/>
        <item m="1" x="2204"/>
        <item m="1" x="1564"/>
        <item m="1" x="2572"/>
        <item m="1" x="2253"/>
        <item m="1" x="2238"/>
        <item m="1" x="1896"/>
        <item m="1" x="2627"/>
        <item m="1" x="2218"/>
        <item m="1" x="2564"/>
        <item x="389"/>
        <item m="1" x="1688"/>
        <item m="1" x="2539"/>
        <item m="1" x="2604"/>
        <item m="1" x="2632"/>
        <item x="393"/>
        <item m="1" x="2224"/>
        <item m="1" x="2574"/>
        <item m="1" x="2660"/>
        <item m="1" x="2602"/>
        <item m="1" x="2668"/>
        <item x="738"/>
        <item m="1" x="991"/>
        <item m="1" x="2284"/>
        <item m="1" x="2581"/>
        <item m="1" x="2395"/>
        <item m="1" x="2317"/>
        <item m="1" x="1074"/>
        <item m="1" x="2680"/>
        <item m="1" x="2606"/>
        <item m="1" x="2374"/>
        <item m="1" x="2664"/>
        <item m="1" x="2665"/>
        <item m="1" x="2669"/>
        <item m="1" x="2672"/>
        <item m="1" x="2278"/>
        <item m="1" x="2285"/>
        <item m="1" x="2286"/>
        <item m="1" x="2287"/>
        <item m="1" x="2289"/>
        <item m="1" x="1691"/>
        <item m="1" x="2750"/>
        <item m="1" x="2424"/>
        <item m="1" x="2229"/>
        <item m="1" x="2579"/>
        <item m="1" x="2728"/>
        <item m="1" x="2352"/>
        <item m="1" x="2233"/>
        <item m="1" x="1084"/>
        <item m="1" x="1567"/>
        <item m="1" x="1086"/>
        <item m="1" x="2744"/>
        <item m="1" x="2092"/>
        <item m="1" x="2209"/>
        <item m="1" x="2711"/>
        <item m="1" x="2381"/>
        <item m="1" x="2226"/>
        <item m="1" x="2562"/>
        <item m="1" x="2337"/>
        <item m="1" x="1392"/>
        <item m="1" x="2029"/>
        <item m="1" x="2575"/>
        <item m="1" x="2311"/>
        <item m="1" x="2296"/>
        <item m="1" x="2143"/>
        <item m="1" x="2410"/>
        <item m="1" x="1208"/>
        <item m="1" x="2656"/>
        <item m="1" x="2139"/>
        <item m="1" x="2180"/>
        <item m="1" x="2557"/>
        <item m="1" x="2441"/>
        <item m="1" x="2332"/>
        <item m="1" x="2535"/>
        <item m="1" x="2353"/>
        <item m="1" x="2239"/>
        <item m="1" x="2654"/>
        <item m="1" x="2724"/>
        <item m="1" x="2405"/>
        <item m="1" x="1813"/>
        <item m="1" x="2402"/>
        <item m="1" x="1695"/>
        <item m="1" x="2197"/>
        <item m="1" x="2288"/>
        <item m="1" x="2546"/>
        <item m="1" x="2336"/>
        <item m="1" x="2556"/>
        <item m="1" x="2315"/>
        <item m="1" x="2409"/>
        <item m="1" x="2723"/>
        <item m="1" x="1699"/>
        <item m="1" x="2530"/>
        <item m="1" x="2634"/>
        <item m="1" x="2501"/>
        <item m="1" x="2364"/>
        <item m="1" x="2291"/>
        <item m="1" x="1965"/>
        <item m="1" x="2376"/>
        <item m="1" x="2403"/>
        <item m="1" x="2670"/>
        <item m="1" x="2300"/>
        <item m="1" x="2721"/>
        <item m="1" x="2334"/>
        <item m="1" x="2210"/>
        <item m="1" x="2520"/>
        <item m="1" x="2633"/>
        <item m="1" x="2666"/>
        <item m="1" x="2738"/>
        <item m="1" x="2455"/>
        <item m="1" x="2489"/>
        <item m="1" x="2170"/>
        <item m="1" x="2764"/>
        <item m="1" x="2690"/>
        <item m="1" x="2245"/>
        <item m="1" x="2498"/>
        <item m="1" x="2561"/>
        <item m="1" x="2486"/>
        <item m="1" x="2457"/>
        <item m="1" x="2667"/>
        <item m="1" x="2171"/>
        <item m="1" x="2077"/>
        <item m="1" x="2427"/>
        <item m="1" x="2159"/>
        <item m="1" x="2416"/>
        <item m="1" x="2503"/>
        <item m="1" x="2508"/>
        <item m="1" x="2781"/>
        <item m="1" x="2134"/>
        <item m="1" x="2474"/>
        <item m="1" x="2478"/>
        <item m="1" x="2485"/>
        <item m="1" x="2488"/>
        <item m="1" x="2114"/>
        <item m="1" x="2116"/>
        <item m="1" x="2127"/>
        <item m="1" x="2130"/>
        <item m="1" x="2102"/>
        <item m="1" x="2109"/>
        <item m="1" x="2110"/>
        <item m="1" x="2113"/>
        <item m="1" x="2534"/>
        <item m="1" x="1006"/>
        <item m="1" x="2183"/>
        <item m="1" x="2076"/>
        <item m="1" x="2426"/>
        <item m="1" x="2414"/>
        <item x="766"/>
        <item m="1" x="2462"/>
        <item m="1" x="2101"/>
        <item m="1" x="2073"/>
        <item m="1" x="2460"/>
        <item m="1" x="1921"/>
        <item m="1" x="2475"/>
        <item m="1" x="2749"/>
        <item m="1" x="2763"/>
        <item m="1" x="2471"/>
        <item m="1" x="2342"/>
        <item x="493"/>
        <item m="1" x="2533"/>
        <item m="1" x="1058"/>
        <item m="1" x="2584"/>
        <item m="1" x="2368"/>
        <item m="1" x="2412"/>
        <item m="1" x="2153"/>
        <item m="1" x="2269"/>
        <item m="1" x="2703"/>
        <item m="1" x="2596"/>
        <item m="1" x="2469"/>
        <item m="1" x="2120"/>
        <item m="1" x="1519"/>
        <item m="1" x="2621"/>
        <item m="1" x="2735"/>
        <item m="1" x="2126"/>
        <item m="1" x="2166"/>
        <item m="1" x="2329"/>
        <item m="1" x="2305"/>
        <item m="1" x="2507"/>
        <item x="1"/>
        <item m="1" x="1839"/>
        <item x="11"/>
        <item m="1" x="1851"/>
        <item x="495"/>
        <item m="1" x="1853"/>
        <item m="1" x="1855"/>
        <item m="1" x="1179"/>
        <item x="42"/>
        <item m="1" x="1856"/>
        <item m="1" x="1857"/>
        <item x="44"/>
        <item m="1" x="1858"/>
        <item m="1" x="1840"/>
        <item m="1" x="1484"/>
        <item m="1" x="1859"/>
        <item m="1" x="1710"/>
        <item m="1" x="2292"/>
        <item m="1" x="1860"/>
        <item x="71"/>
        <item x="80"/>
        <item x="90"/>
        <item x="106"/>
        <item m="1" x="1862"/>
        <item m="1" x="1377"/>
        <item m="1" x="1863"/>
        <item m="1" x="1864"/>
        <item x="138"/>
        <item m="1" x="821"/>
        <item m="1" x="1593"/>
        <item m="1" x="1866"/>
        <item m="1" x="1867"/>
        <item x="151"/>
        <item x="153"/>
        <item m="1" x="835"/>
        <item x="170"/>
        <item x="683"/>
        <item m="1" x="1164"/>
        <item x="532"/>
        <item x="767"/>
        <item m="1" x="1870"/>
        <item m="1" x="848"/>
        <item m="1" x="1872"/>
        <item m="1" x="1147"/>
        <item x="210"/>
        <item m="1" x="1873"/>
        <item m="1" x="1874"/>
        <item m="1" x="1875"/>
        <item m="1" x="1877"/>
        <item m="1" x="1880"/>
        <item x="335"/>
        <item x="768"/>
        <item x="559"/>
        <item m="1" x="1881"/>
        <item m="1" x="1882"/>
        <item m="1" x="1053"/>
        <item x="271"/>
        <item m="1" x="862"/>
        <item x="289"/>
        <item x="290"/>
        <item x="291"/>
        <item x="294"/>
        <item m="1" x="1056"/>
        <item m="1" x="1060"/>
        <item m="1" x="1887"/>
        <item m="1" x="1888"/>
        <item m="1" x="1510"/>
        <item m="1" x="1889"/>
        <item m="1" x="1890"/>
        <item x="348"/>
        <item x="350"/>
        <item x="351"/>
        <item x="582"/>
        <item x="355"/>
        <item m="1" x="1892"/>
        <item m="1" x="1270"/>
        <item m="1" x="1894"/>
        <item m="1" x="1240"/>
        <item m="1" x="1897"/>
        <item x="390"/>
        <item m="1" x="2586"/>
        <item m="1" x="1899"/>
        <item m="1" x="1900"/>
        <item x="401"/>
        <item m="1" x="888"/>
        <item m="1" x="1902"/>
        <item m="1" x="1689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901"/>
        <item m="1" x="1914"/>
        <item m="1" x="1916"/>
        <item m="1" x="2396"/>
        <item m="1" x="1917"/>
        <item m="1" x="1821"/>
        <item m="1" x="1918"/>
        <item m="1" x="917"/>
        <item m="1" x="1922"/>
        <item m="1" x="2262"/>
        <item m="1" x="1925"/>
        <item x="25"/>
        <item m="1" x="1357"/>
        <item m="1" x="1359"/>
        <item m="1" x="1012"/>
        <item m="1" x="1476"/>
        <item m="1" x="1407"/>
        <item m="1" x="936"/>
        <item m="1" x="807"/>
        <item m="1" x="1928"/>
        <item m="1" x="1930"/>
        <item m="1" x="1714"/>
        <item m="1" x="1375"/>
        <item m="1" x="1290"/>
        <item m="1" x="1931"/>
        <item m="1" x="1934"/>
        <item x="148"/>
        <item m="1" x="1773"/>
        <item m="1" x="1187"/>
        <item x="679"/>
        <item m="1" x="1936"/>
        <item m="1" x="1937"/>
        <item m="1" x="1940"/>
        <item m="1" x="1941"/>
        <item m="1" x="1943"/>
        <item x="202"/>
        <item m="1" x="1944"/>
        <item m="1" x="980"/>
        <item m="1" x="1315"/>
        <item m="1" x="1318"/>
        <item m="1" x="1946"/>
        <item m="1" x="1947"/>
        <item m="1" x="1429"/>
        <item m="1" x="1949"/>
        <item m="1" x="977"/>
        <item m="1" x="1679"/>
        <item m="1" x="1950"/>
        <item m="1" x="1951"/>
        <item m="1" x="989"/>
        <item m="1" x="1070"/>
        <item x="587"/>
        <item x="732"/>
        <item m="1" x="1952"/>
        <item m="1" x="1953"/>
        <item m="1" x="1954"/>
        <item m="1" x="1955"/>
        <item m="1" x="1956"/>
        <item m="1" x="1957"/>
        <item x="416"/>
        <item m="1" x="1958"/>
        <item m="1" x="1959"/>
        <item m="1" x="1525"/>
        <item m="1" x="895"/>
        <item m="1" x="1962"/>
        <item m="1" x="1835"/>
        <item m="1" x="1963"/>
        <item m="1" x="1752"/>
        <item m="1" x="1753"/>
        <item m="1" x="1964"/>
        <item m="1" x="1966"/>
        <item x="457"/>
        <item x="459"/>
        <item x="460"/>
        <item m="1" x="1968"/>
        <item m="1" x="1970"/>
        <item m="1" x="2518"/>
        <item m="1" x="1972"/>
        <item m="1" x="1973"/>
        <item m="1" x="1974"/>
        <item m="1" x="1584"/>
        <item m="1" x="1585"/>
        <item m="1" x="1975"/>
        <item m="1" x="1257"/>
        <item x="38"/>
        <item m="1" x="1978"/>
        <item m="1" x="1979"/>
        <item m="1" x="1980"/>
        <item m="1" x="1981"/>
        <item m="1" x="1982"/>
        <item m="1" x="1983"/>
        <item m="1" x="1023"/>
        <item m="1" x="802"/>
        <item m="1" x="1986"/>
        <item m="1" x="1376"/>
        <item x="661"/>
        <item m="1" x="1987"/>
        <item m="1" x="1989"/>
        <item m="1" x="1421"/>
        <item m="1" x="1991"/>
        <item m="1" x="1992"/>
        <item m="1" x="2589"/>
        <item m="1" x="1993"/>
        <item m="1" x="2001"/>
        <item m="1" x="1197"/>
        <item m="1" x="1233"/>
        <item m="1" x="2004"/>
        <item m="1" x="2006"/>
        <item m="1" x="2007"/>
        <item m="1" x="2008"/>
        <item m="1" x="1788"/>
        <item m="1" x="2009"/>
        <item m="1" x="2010"/>
        <item m="1" x="1430"/>
        <item m="1" x="2012"/>
        <item m="1" x="1996"/>
        <item m="1" x="1238"/>
        <item m="1" x="1997"/>
        <item m="1" x="1433"/>
        <item m="1" x="2000"/>
        <item m="1" x="2013"/>
        <item m="1" x="2198"/>
        <item m="1" x="2014"/>
        <item m="1" x="2015"/>
        <item m="1" x="2016"/>
        <item m="1" x="1517"/>
        <item m="1" x="2019"/>
        <item m="1" x="2021"/>
        <item m="1" x="2022"/>
        <item m="1" x="1804"/>
        <item m="1" x="2023"/>
        <item x="741"/>
        <item m="1" x="2025"/>
        <item m="1" x="1079"/>
        <item m="1" x="2347"/>
        <item m="1" x="2027"/>
        <item m="1" x="2028"/>
        <item m="1" x="1807"/>
        <item m="1" x="1617"/>
        <item m="1" x="2030"/>
        <item m="1" x="2031"/>
        <item m="1" x="2032"/>
        <item m="1" x="2034"/>
        <item m="1" x="2035"/>
        <item m="1" x="2036"/>
        <item m="1" x="2037"/>
        <item m="1" x="2038"/>
        <item m="1" x="2039"/>
        <item m="1" x="2040"/>
        <item m="1" x="1620"/>
        <item x="443"/>
        <item m="1" x="2041"/>
        <item m="1" x="1814"/>
        <item m="1" x="2042"/>
        <item m="1" x="2043"/>
        <item m="1" x="2044"/>
        <item m="1" x="2045"/>
        <item m="1" x="2046"/>
        <item m="1" x="2047"/>
        <item m="1" x="2048"/>
        <item m="1" x="2049"/>
        <item m="1" x="1101"/>
        <item m="1" x="1816"/>
        <item m="1" x="2050"/>
        <item m="1" x="2051"/>
        <item x="461"/>
        <item m="1" x="2052"/>
        <item m="1" x="1274"/>
        <item m="1" x="2053"/>
        <item m="1" x="2323"/>
        <item m="1" x="2054"/>
        <item m="1" x="2057"/>
        <item m="1" x="2058"/>
        <item m="1" x="2059"/>
        <item m="1" x="1456"/>
        <item m="1" x="2060"/>
        <item m="1" x="2061"/>
        <item m="1" x="2062"/>
        <item m="1" x="2063"/>
        <item m="1" x="2064"/>
        <item m="1" x="2065"/>
        <item x="772"/>
        <item m="1" x="2066"/>
        <item m="1" x="2067"/>
        <item m="1" x="2068"/>
        <item m="1" x="1627"/>
        <item m="1" x="2069"/>
        <item m="1" x="1878"/>
        <item m="1" x="1879"/>
        <item x="349"/>
        <item m="1" x="1919"/>
        <item m="1" x="1923"/>
        <item x="160"/>
        <item m="1" x="1924"/>
        <item x="492"/>
        <item m="1" x="1976"/>
        <item x="367"/>
        <item m="1" x="2056"/>
        <item m="1" x="1628"/>
        <item m="1" x="1010"/>
        <item m="1" x="924"/>
        <item m="1" x="930"/>
        <item m="1" x="1631"/>
        <item m="1" x="1632"/>
        <item m="1" x="1110"/>
        <item m="1" x="1633"/>
        <item x="49"/>
        <item x="52"/>
        <item m="1" x="1637"/>
        <item m="1" x="1285"/>
        <item m="1" x="1638"/>
        <item m="1" x="1639"/>
        <item m="1" x="1640"/>
        <item m="1" x="1641"/>
        <item m="1" x="1642"/>
        <item m="1" x="1823"/>
        <item m="1" x="1116"/>
        <item m="1" x="1643"/>
        <item m="1" x="1644"/>
        <item m="1" x="1646"/>
        <item m="1" x="812"/>
        <item m="1" x="1647"/>
        <item m="1" x="1294"/>
        <item m="1" x="1650"/>
        <item m="1" x="1824"/>
        <item m="1" x="1825"/>
        <item x="150"/>
        <item m="1" x="1653"/>
        <item m="1" x="1656"/>
        <item x="179"/>
        <item m="1" x="1657"/>
        <item m="1" x="1658"/>
        <item m="1" x="1661"/>
        <item m="1" x="1663"/>
        <item m="1" x="1666"/>
        <item x="539"/>
        <item m="1" x="1667"/>
        <item m="1" x="1668"/>
        <item x="222"/>
        <item m="1" x="856"/>
        <item m="1" x="1669"/>
        <item m="1" x="1671"/>
        <item x="277"/>
        <item m="1" x="1672"/>
        <item x="707"/>
        <item m="1" x="865"/>
        <item m="1" x="1675"/>
        <item m="1" x="1676"/>
        <item m="1" x="1677"/>
        <item m="1" x="1508"/>
        <item m="1" x="1335"/>
        <item x="329"/>
        <item m="1" x="1337"/>
        <item x="339"/>
        <item m="1" x="1682"/>
        <item x="352"/>
        <item m="1" x="1828"/>
        <item m="1" x="1684"/>
        <item m="1" x="1685"/>
        <item m="1" x="1686"/>
        <item x="399"/>
        <item x="403"/>
        <item m="1" x="1690"/>
        <item m="1" x="1693"/>
        <item m="1" x="1830"/>
        <item x="439"/>
        <item m="1" x="1694"/>
        <item m="1" x="1696"/>
        <item m="1" x="903"/>
        <item m="1" x="1700"/>
        <item x="458"/>
        <item m="1" x="1702"/>
        <item m="1" x="1703"/>
        <item m="1" x="1704"/>
        <item m="1" x="1705"/>
        <item m="1" x="1706"/>
        <item m="1" x="1707"/>
        <item m="1" x="1831"/>
        <item m="1" x="1458"/>
        <item m="1" x="1581"/>
        <item m="1" x="1708"/>
        <item m="1" x="1709"/>
        <item m="1" x="1832"/>
        <item m="1" x="793"/>
        <item m="1" x="1282"/>
        <item x="505"/>
        <item x="645"/>
        <item m="1" x="1712"/>
        <item m="1" x="1713"/>
        <item x="89"/>
        <item x="99"/>
        <item m="1" x="1715"/>
        <item m="1" x="1716"/>
        <item x="666"/>
        <item m="1" x="1719"/>
        <item m="1" x="1720"/>
        <item x="145"/>
        <item x="673"/>
        <item m="1" x="1721"/>
        <item m="1" x="1724"/>
        <item m="1" x="1726"/>
        <item m="1" x="1727"/>
        <item m="1" x="1834"/>
        <item m="1" x="1729"/>
        <item x="682"/>
        <item m="1" x="1730"/>
        <item m="1" x="1732"/>
        <item x="204"/>
        <item x="205"/>
        <item m="1" x="1734"/>
        <item m="1" x="1735"/>
        <item m="1" x="965"/>
        <item m="1" x="966"/>
        <item m="1" x="1737"/>
        <item m="1" x="1383"/>
        <item m="1" x="1739"/>
        <item m="1" x="1742"/>
        <item m="1" x="1384"/>
        <item m="1" x="1237"/>
        <item m="1" x="1745"/>
        <item m="1" x="1746"/>
        <item x="580"/>
        <item x="583"/>
        <item m="1" x="1747"/>
        <item m="1" x="1389"/>
        <item m="1" x="1748"/>
        <item x="602"/>
        <item m="1" x="997"/>
        <item m="1" x="1836"/>
        <item m="1" x="1751"/>
        <item m="1" x="1252"/>
        <item m="1" x="1754"/>
        <item m="1" x="1755"/>
        <item m="1" x="1757"/>
        <item m="1" x="1758"/>
        <item m="1" x="1837"/>
        <item x="773"/>
        <item m="1" x="1534"/>
        <item m="1" x="1760"/>
        <item m="1" x="1761"/>
        <item m="1" x="1762"/>
        <item m="1" x="1763"/>
        <item m="1" x="1838"/>
        <item m="1" x="1764"/>
        <item m="1" x="1765"/>
        <item x="497"/>
        <item m="1" x="1766"/>
        <item m="1" x="1767"/>
        <item x="635"/>
        <item m="1" x="1412"/>
        <item m="1" x="1024"/>
        <item m="1" x="1112"/>
        <item m="1" x="1025"/>
        <item m="1" x="1768"/>
        <item m="1" x="1771"/>
        <item m="1" x="1772"/>
        <item x="528"/>
        <item m="1" x="1774"/>
        <item m="1" x="1775"/>
        <item m="1" x="1165"/>
        <item x="193"/>
        <item m="1" x="1146"/>
        <item m="1" x="1122"/>
        <item x="217"/>
        <item m="1" x="1777"/>
        <item m="1" x="1779"/>
        <item x="235"/>
        <item m="1" x="1781"/>
        <item m="1" x="1782"/>
        <item m="1" x="1784"/>
        <item m="1" x="860"/>
        <item m="1" x="861"/>
        <item m="1" x="1786"/>
        <item m="1" x="1059"/>
        <item m="1" x="1789"/>
        <item m="1" x="1791"/>
        <item m="1" x="1432"/>
        <item m="1" x="1794"/>
        <item m="1" x="1795"/>
        <item m="1" x="1435"/>
        <item m="1" x="1798"/>
        <item m="1" x="1799"/>
        <item m="1" x="1271"/>
        <item m="1" x="1800"/>
        <item m="1" x="1801"/>
        <item m="1" x="1802"/>
        <item m="1" x="1803"/>
        <item m="1" x="1805"/>
        <item m="1" x="1078"/>
        <item m="1" x="1612"/>
        <item m="1" x="1806"/>
        <item m="1" x="1808"/>
        <item m="1" x="1809"/>
        <item m="1" x="1810"/>
        <item m="1" x="1812"/>
        <item m="1" x="1844"/>
        <item x="753"/>
        <item m="1" x="1815"/>
        <item m="1" x="1845"/>
        <item x="757"/>
        <item m="1" x="1846"/>
        <item m="1" x="1818"/>
        <item m="1" x="1847"/>
        <item m="1" x="1820"/>
        <item m="1" x="1822"/>
        <item m="1" x="1645"/>
        <item m="1" x="1648"/>
        <item m="1" x="853"/>
        <item m="1" x="1681"/>
        <item x="601"/>
        <item x="420"/>
        <item m="1" x="1692"/>
        <item m="1" x="1701"/>
        <item m="1" x="1711"/>
        <item m="1" x="1718"/>
        <item m="1" x="1722"/>
        <item m="1" x="1723"/>
        <item m="1" x="850"/>
        <item m="1" x="1731"/>
        <item x="692"/>
        <item m="1" x="1733"/>
        <item m="1" x="1736"/>
        <item m="1" x="1740"/>
        <item m="1" x="1741"/>
        <item m="1" x="1743"/>
        <item m="1" x="1744"/>
        <item m="1" x="1749"/>
        <item m="1" x="1393"/>
        <item m="1" x="1756"/>
        <item m="1" x="1759"/>
        <item m="1" x="1769"/>
        <item x="659"/>
        <item x="660"/>
        <item m="1" x="1329"/>
        <item m="1" x="1106"/>
        <item x="478"/>
        <item m="1" x="1277"/>
        <item x="24"/>
        <item m="1" x="1475"/>
        <item m="1" x="1479"/>
        <item x="629"/>
        <item m="1" x="1279"/>
        <item m="1" x="1481"/>
        <item m="1" x="1482"/>
        <item m="1" x="1483"/>
        <item m="1" x="1281"/>
        <item m="1" x="1260"/>
        <item m="1" x="1461"/>
        <item m="1" x="1284"/>
        <item m="1" x="1028"/>
        <item m="1" x="1489"/>
        <item m="1" x="1115"/>
        <item m="1" x="1490"/>
        <item m="1" x="1462"/>
        <item m="1" x="1463"/>
        <item m="1" x="1464"/>
        <item m="1" x="1465"/>
        <item m="1" x="1288"/>
        <item m="1" x="1289"/>
        <item m="1" x="1291"/>
        <item m="1" x="1292"/>
        <item m="1" x="1378"/>
        <item x="670"/>
        <item x="141"/>
        <item x="143"/>
        <item m="1" x="1493"/>
        <item m="1" x="1495"/>
        <item m="1" x="1496"/>
        <item m="1" x="830"/>
        <item m="1" x="1497"/>
        <item m="1" x="1498"/>
        <item m="1" x="1297"/>
        <item m="1" x="1298"/>
        <item m="1" x="845"/>
        <item m="1" x="1499"/>
        <item m="1" x="1299"/>
        <item x="540"/>
        <item m="1" x="1500"/>
        <item m="1" x="1307"/>
        <item m="1" x="1308"/>
        <item x="231"/>
        <item m="1" x="1309"/>
        <item m="1" x="1501"/>
        <item m="1" x="1502"/>
        <item x="233"/>
        <item x="558"/>
        <item m="1" x="1504"/>
        <item m="1" x="1316"/>
        <item m="1" x="1317"/>
        <item x="562"/>
        <item m="1" x="1319"/>
        <item m="1" x="1320"/>
        <item m="1" x="1322"/>
        <item m="1" x="1323"/>
        <item m="1" x="1507"/>
        <item m="1" x="975"/>
        <item m="1" x="1325"/>
        <item m="1" x="1326"/>
        <item m="1" x="1328"/>
        <item m="1" x="1330"/>
        <item m="1" x="1331"/>
        <item m="1" x="1332"/>
        <item m="1" x="1333"/>
        <item m="1" x="1334"/>
        <item m="1" x="1467"/>
        <item m="1" x="983"/>
        <item m="1" x="1511"/>
        <item m="1" x="1512"/>
        <item m="1" x="1513"/>
        <item m="1" x="1514"/>
        <item m="1" x="883"/>
        <item m="1" x="1515"/>
        <item m="1" x="1339"/>
        <item m="1" x="1516"/>
        <item m="1" x="886"/>
        <item m="1" x="1340"/>
        <item m="1" x="1520"/>
        <item m="1" x="1075"/>
        <item m="1" x="1521"/>
        <item m="1" x="1522"/>
        <item m="1" x="1350"/>
        <item x="424"/>
        <item m="1" x="1351"/>
        <item m="1" x="1524"/>
        <item m="1" x="1354"/>
        <item m="1" x="1526"/>
        <item m="1" x="1527"/>
        <item m="1" x="1528"/>
        <item m="1" x="1530"/>
        <item m="1" x="1531"/>
        <item m="1" x="1532"/>
        <item m="1" x="1137"/>
        <item m="1" x="1468"/>
        <item m="1" x="1356"/>
        <item m="1" x="1533"/>
        <item m="1" x="913"/>
        <item m="1" x="916"/>
        <item m="1" x="1536"/>
        <item m="1" x="1365"/>
        <item m="1" x="1414"/>
        <item m="1" x="1159"/>
        <item m="1" x="942"/>
        <item x="118"/>
        <item x="119"/>
        <item m="1" x="1537"/>
        <item m="1" x="1538"/>
        <item x="668"/>
        <item m="1" x="1539"/>
        <item m="1" x="1540"/>
        <item m="1" x="827"/>
        <item m="1" x="1541"/>
        <item m="1" x="957"/>
        <item m="1" x="1543"/>
        <item m="1" x="1304"/>
        <item m="1" x="1544"/>
        <item m="1" x="1545"/>
        <item m="1" x="1546"/>
        <item m="1" x="1548"/>
        <item m="1" x="1549"/>
        <item m="1" x="1551"/>
        <item m="1" x="974"/>
        <item m="1" x="1381"/>
        <item m="1" x="1552"/>
        <item m="1" x="1554"/>
        <item m="1" x="1556"/>
        <item m="1" x="1557"/>
        <item m="1" x="1558"/>
        <item m="1" x="1559"/>
        <item m="1" x="1560"/>
        <item m="1" x="1561"/>
        <item m="1" x="1562"/>
        <item m="1" x="1563"/>
        <item m="1" x="1076"/>
        <item x="421"/>
        <item m="1" x="1083"/>
        <item m="1" x="1568"/>
        <item m="1" x="1569"/>
        <item m="1" x="1570"/>
        <item m="1" x="1571"/>
        <item m="1" x="1572"/>
        <item m="1" x="1573"/>
        <item m="1" x="1574"/>
        <item m="1" x="1575"/>
        <item m="1" x="1394"/>
        <item m="1" x="1576"/>
        <item m="1" x="1395"/>
        <item m="1" x="1578"/>
        <item m="1" x="1579"/>
        <item x="755"/>
        <item m="1" x="1580"/>
        <item m="1" x="1582"/>
        <item m="1" x="1583"/>
        <item m="1" x="1013"/>
        <item m="1" x="1408"/>
        <item m="1" x="1019"/>
        <item m="1" x="935"/>
        <item m="1" x="1410"/>
        <item x="504"/>
        <item m="1" x="1411"/>
        <item m="1" x="1413"/>
        <item m="1" x="1415"/>
        <item x="66"/>
        <item m="1" x="943"/>
        <item m="1" x="1588"/>
        <item m="1" x="1589"/>
        <item m="1" x="1590"/>
        <item m="1" x="1591"/>
        <item m="1" x="1261"/>
        <item m="1" x="1419"/>
        <item m="1" x="1592"/>
        <item m="1" x="1595"/>
        <item m="1" x="1470"/>
        <item m="1" x="1424"/>
        <item x="234"/>
        <item m="1" x="1425"/>
        <item m="1" x="1426"/>
        <item m="1" x="1427"/>
        <item m="1" x="1168"/>
        <item m="1" x="1598"/>
        <item m="1" x="1599"/>
        <item m="1" x="1471"/>
        <item x="718"/>
        <item m="1" x="1601"/>
        <item m="1" x="1602"/>
        <item m="1" x="1603"/>
        <item m="1" x="1431"/>
        <item m="1" x="1606"/>
        <item m="1" x="1607"/>
        <item m="1" x="1608"/>
        <item m="1" x="879"/>
        <item m="1" x="1437"/>
        <item m="1" x="1438"/>
        <item m="1" x="1609"/>
        <item m="1" x="1440"/>
        <item m="1" x="1472"/>
        <item m="1" x="1611"/>
        <item m="1" x="1442"/>
        <item m="1" x="1443"/>
        <item m="1" x="1444"/>
        <item m="1" x="1614"/>
        <item m="1" x="1615"/>
        <item m="1" x="1616"/>
        <item m="1" x="1446"/>
        <item m="1" x="1618"/>
        <item m="1" x="1448"/>
        <item m="1" x="1450"/>
        <item m="1" x="1619"/>
        <item m="1" x="1621"/>
        <item m="1" x="1452"/>
        <item m="1" x="1622"/>
        <item m="1" x="1453"/>
        <item m="1" x="908"/>
        <item m="1" x="1623"/>
        <item m="1" x="1624"/>
        <item m="1" x="1455"/>
        <item m="1" x="1457"/>
        <item m="1" x="1625"/>
        <item m="1" x="1473"/>
        <item m="1" x="1626"/>
        <item m="1" x="1280"/>
        <item m="1" x="1180"/>
        <item m="1" x="795"/>
        <item m="1" x="1283"/>
        <item m="1" x="1286"/>
        <item m="1" x="1287"/>
        <item m="1" x="1183"/>
        <item m="1" x="1293"/>
        <item m="1" x="818"/>
        <item m="1" x="1184"/>
        <item m="1" x="840"/>
        <item m="1" x="844"/>
        <item x="695"/>
        <item x="228"/>
        <item m="1" x="1194"/>
        <item m="1" x="1312"/>
        <item m="1" x="1196"/>
        <item x="247"/>
        <item m="1" x="1324"/>
        <item m="1" x="1336"/>
        <item m="1" x="1201"/>
        <item m="1" x="1338"/>
        <item m="1" x="1203"/>
        <item m="1" x="1204"/>
        <item m="1" x="1205"/>
        <item m="1" x="1206"/>
        <item m="1" x="1343"/>
        <item m="1" x="1207"/>
        <item m="1" x="1346"/>
        <item m="1" x="1348"/>
        <item m="1" x="1349"/>
        <item m="1" x="1353"/>
        <item x="752"/>
        <item x="451"/>
        <item m="1" x="1209"/>
        <item m="1" x="1210"/>
        <item m="1" x="1211"/>
        <item x="463"/>
        <item m="1" x="1212"/>
        <item m="1" x="1213"/>
        <item m="1" x="1215"/>
        <item m="1" x="1216"/>
        <item x="481"/>
        <item m="1" x="1218"/>
        <item m="1" x="1192"/>
        <item m="1" x="1219"/>
        <item m="1" x="1220"/>
        <item m="1" x="1364"/>
        <item m="1" x="1221"/>
        <item m="1" x="1223"/>
        <item m="1" x="1224"/>
        <item m="1" x="1367"/>
        <item x="506"/>
        <item m="1" x="799"/>
        <item m="1" x="801"/>
        <item m="1" x="1370"/>
        <item m="1" x="1371"/>
        <item m="1" x="1372"/>
        <item x="107"/>
        <item m="1" x="1373"/>
        <item m="1" x="1374"/>
        <item m="1" x="805"/>
        <item x="122"/>
        <item x="144"/>
        <item m="1" x="1228"/>
        <item m="1" x="1229"/>
        <item m="1" x="1145"/>
        <item m="1" x="1379"/>
        <item x="560"/>
        <item m="1" x="1231"/>
        <item m="1" x="1380"/>
        <item m="1" x="1382"/>
        <item m="1" x="1234"/>
        <item m="1" x="1385"/>
        <item m="1" x="1236"/>
        <item m="1" x="1388"/>
        <item x="585"/>
        <item m="1" x="1242"/>
        <item m="1" x="1245"/>
        <item m="1" x="1390"/>
        <item m="1" x="1391"/>
        <item x="597"/>
        <item m="1" x="992"/>
        <item m="1" x="1246"/>
        <item m="1" x="1249"/>
        <item m="1" x="1251"/>
        <item m="1" x="1397"/>
        <item m="1" x="1398"/>
        <item x="466"/>
        <item m="1" x="1256"/>
        <item m="1" x="1402"/>
        <item m="1" x="1403"/>
        <item m="1" x="1405"/>
        <item m="1" x="1258"/>
        <item m="1" x="1416"/>
        <item m="1" x="1417"/>
        <item m="1" x="1418"/>
        <item m="1" x="1162"/>
        <item x="685"/>
        <item m="1" x="1423"/>
        <item m="1" x="1043"/>
        <item m="1" x="1262"/>
        <item m="1" x="1263"/>
        <item m="1" x="1264"/>
        <item m="1" x="1265"/>
        <item m="1" x="1054"/>
        <item m="1" x="1266"/>
        <item m="1" x="1267"/>
        <item m="1" x="1268"/>
        <item m="1" x="1439"/>
        <item x="739"/>
        <item m="1" x="1441"/>
        <item m="1" x="1272"/>
        <item m="1" x="1451"/>
        <item m="1" x="1273"/>
        <item m="1" x="1099"/>
        <item m="1" x="1275"/>
        <item m="1" x="1460"/>
        <item x="59"/>
        <item x="191"/>
        <item m="1" x="859"/>
        <item m="1" x="863"/>
        <item m="1" x="1222"/>
        <item m="1" x="1151"/>
        <item m="1" x="867"/>
        <item x="465"/>
        <item x="36"/>
        <item m="1" x="1109"/>
        <item x="37"/>
        <item m="1" x="1113"/>
        <item m="1" x="800"/>
        <item m="1" x="1117"/>
        <item m="1" x="1118"/>
        <item m="1" x="1119"/>
        <item x="199"/>
        <item x="226"/>
        <item m="1" x="1124"/>
        <item m="1" x="1125"/>
        <item m="1" x="1126"/>
        <item m="1" x="1129"/>
        <item m="1" x="1130"/>
        <item m="1" x="1133"/>
        <item m="1" x="1134"/>
        <item m="1" x="1136"/>
        <item m="1" x="905"/>
        <item x="464"/>
        <item m="1" x="1127"/>
        <item m="1" x="1138"/>
        <item x="646"/>
        <item x="508"/>
        <item x="510"/>
        <item m="1" x="1140"/>
        <item m="1" x="1141"/>
        <item m="1" x="1142"/>
        <item x="121"/>
        <item m="1" x="1143"/>
        <item m="1" x="1144"/>
        <item m="1" x="832"/>
        <item m="1" x="1148"/>
        <item m="1" x="1149"/>
        <item m="1" x="1150"/>
        <item x="266"/>
        <item m="1" x="1154"/>
        <item x="581"/>
        <item m="1" x="1155"/>
        <item m="1" x="1156"/>
        <item m="1" x="1160"/>
        <item m="1" x="1166"/>
        <item m="1" x="1167"/>
        <item m="1" x="1170"/>
        <item x="716"/>
        <item m="1" x="1173"/>
        <item m="1" x="1174"/>
        <item m="1" x="1175"/>
        <item m="1" x="1087"/>
        <item x="761"/>
        <item m="1" x="781"/>
        <item m="1" x="794"/>
        <item m="1" x="796"/>
        <item m="1" x="806"/>
        <item m="1" x="814"/>
        <item m="1" x="815"/>
        <item m="1" x="823"/>
        <item m="1" x="825"/>
        <item m="1" x="833"/>
        <item x="678"/>
        <item m="1" x="836"/>
        <item m="1" x="849"/>
        <item m="1" x="855"/>
        <item m="1" x="869"/>
        <item m="1" x="874"/>
        <item m="1" x="876"/>
        <item m="1" x="880"/>
        <item m="1" x="882"/>
        <item m="1" x="1128"/>
        <item m="1" x="887"/>
        <item m="1" x="889"/>
        <item m="1" x="896"/>
        <item m="1" x="897"/>
        <item m="1" x="904"/>
        <item m="1" x="907"/>
        <item m="1" x="909"/>
        <item m="1" x="920"/>
        <item m="1" x="922"/>
        <item m="1" x="923"/>
        <item m="1" x="926"/>
        <item m="1" x="929"/>
        <item x="630"/>
        <item x="501"/>
        <item m="1" x="944"/>
        <item m="1" x="945"/>
        <item m="1" x="946"/>
        <item m="1" x="947"/>
        <item m="1" x="949"/>
        <item m="1" x="952"/>
        <item m="1" x="953"/>
        <item m="1" x="954"/>
        <item m="1" x="956"/>
        <item m="1" x="972"/>
        <item m="1" x="981"/>
        <item m="1" x="985"/>
        <item m="1" x="986"/>
        <item m="1" x="988"/>
        <item m="1" x="999"/>
        <item m="1" x="1000"/>
        <item m="1" x="1001"/>
        <item m="1" x="1003"/>
        <item m="1" x="1005"/>
        <item m="1" x="1021"/>
        <item x="636"/>
        <item m="1" x="1029"/>
        <item m="1" x="1032"/>
        <item m="1" x="1034"/>
        <item m="1" x="829"/>
        <item m="1" x="1040"/>
        <item m="1" x="1041"/>
        <item m="1" x="846"/>
        <item x="208"/>
        <item m="1" x="1049"/>
        <item m="1" x="1065"/>
        <item m="1" x="1066"/>
        <item m="1" x="1069"/>
        <item m="1" x="1172"/>
        <item m="1" x="1077"/>
        <item m="1" x="1082"/>
        <item m="1" x="1085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2"/>
        <item m="1" x="1104"/>
        <item m="1" x="1105"/>
        <item m="1" x="1107"/>
        <item m="1" x="779"/>
        <item m="1" x="783"/>
        <item m="1" x="784"/>
        <item m="1" x="786"/>
        <item x="40"/>
        <item m="1" x="788"/>
        <item m="1" x="789"/>
        <item m="1" x="790"/>
        <item m="1" x="792"/>
        <item m="1" x="798"/>
        <item x="512"/>
        <item x="513"/>
        <item m="1" x="809"/>
        <item m="1" x="810"/>
        <item m="1" x="813"/>
        <item m="1" x="820"/>
        <item m="1" x="822"/>
        <item m="1" x="824"/>
        <item m="1" x="834"/>
        <item m="1" x="851"/>
        <item m="1" x="852"/>
        <item m="1" x="854"/>
        <item m="1" x="858"/>
        <item m="1" x="872"/>
        <item m="1" x="873"/>
        <item x="343"/>
        <item m="1" x="877"/>
        <item m="1" x="878"/>
        <item m="1" x="881"/>
        <item m="1" x="884"/>
        <item m="1" x="890"/>
        <item m="1" x="892"/>
        <item m="1" x="894"/>
        <item m="1" x="898"/>
        <item m="1" x="911"/>
        <item m="1" x="912"/>
        <item m="1" x="914"/>
        <item m="1" x="915"/>
        <item m="1" x="778"/>
        <item m="1" x="919"/>
        <item m="1" x="928"/>
        <item x="626"/>
        <item m="1" x="934"/>
        <item m="1" x="937"/>
        <item m="1" x="938"/>
        <item m="1" x="948"/>
        <item x="518"/>
        <item x="689"/>
        <item m="1" x="955"/>
        <item m="1" x="961"/>
        <item m="1" x="964"/>
        <item m="1" x="967"/>
        <item m="1" x="968"/>
        <item m="1" x="969"/>
        <item m="1" x="970"/>
        <item m="1" x="984"/>
        <item m="1" x="987"/>
        <item m="1" x="990"/>
        <item m="1" x="995"/>
        <item m="1" x="998"/>
        <item m="1" x="1002"/>
        <item m="1" x="1004"/>
        <item m="1" x="1007"/>
        <item m="1" x="1008"/>
        <item m="1" x="1015"/>
        <item m="1" x="1020"/>
        <item m="1" x="1022"/>
        <item m="1" x="1027"/>
        <item m="1" x="1035"/>
        <item m="1" x="1036"/>
        <item x="688"/>
        <item m="1" x="1048"/>
        <item m="1" x="1050"/>
        <item m="1" x="1051"/>
        <item m="1" x="1052"/>
        <item x="262"/>
        <item m="1" x="1062"/>
        <item m="1" x="1067"/>
        <item m="1" x="1071"/>
        <item m="1" x="1072"/>
        <item m="1" x="1073"/>
        <item m="1" x="1080"/>
        <item m="1" x="1081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116"/>
        <item x="117"/>
        <item x="120"/>
        <item x="169"/>
        <item x="171"/>
        <item x="177"/>
        <item x="188"/>
        <item x="189"/>
        <item x="190"/>
        <item x="194"/>
        <item x="230"/>
        <item x="232"/>
        <item x="236"/>
        <item x="237"/>
        <item x="238"/>
        <item x="263"/>
        <item x="278"/>
        <item x="303"/>
        <item x="337"/>
        <item x="338"/>
        <item x="354"/>
        <item x="357"/>
        <item x="397"/>
        <item x="404"/>
        <item x="405"/>
        <item x="414"/>
        <item x="418"/>
        <item x="423"/>
        <item x="427"/>
        <item x="437"/>
        <item x="440"/>
        <item x="441"/>
        <item x="444"/>
        <item x="462"/>
        <item x="471"/>
        <item x="489"/>
        <item x="496"/>
        <item x="499"/>
        <item x="502"/>
        <item x="507"/>
        <item x="514"/>
        <item x="515"/>
        <item x="519"/>
        <item x="521"/>
        <item x="529"/>
        <item x="530"/>
        <item x="533"/>
        <item x="535"/>
        <item x="536"/>
        <item x="537"/>
        <item x="555"/>
        <item x="556"/>
        <item x="557"/>
        <item x="561"/>
        <item x="563"/>
        <item x="564"/>
        <item x="572"/>
        <item x="573"/>
        <item x="575"/>
        <item x="578"/>
        <item x="579"/>
        <item x="584"/>
        <item x="592"/>
        <item x="593"/>
        <item x="605"/>
        <item x="606"/>
        <item x="611"/>
        <item x="618"/>
        <item x="619"/>
        <item x="621"/>
        <item x="622"/>
        <item x="623"/>
        <item x="634"/>
        <item x="638"/>
        <item x="639"/>
        <item x="640"/>
        <item x="641"/>
        <item x="643"/>
        <item x="648"/>
        <item x="652"/>
        <item x="653"/>
        <item x="654"/>
        <item x="655"/>
        <item x="664"/>
        <item x="665"/>
        <item x="667"/>
        <item x="669"/>
        <item x="671"/>
        <item x="672"/>
        <item x="674"/>
        <item x="675"/>
        <item x="676"/>
        <item x="677"/>
        <item x="684"/>
        <item x="696"/>
        <item x="698"/>
        <item x="700"/>
        <item x="702"/>
        <item x="704"/>
        <item x="706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5"/>
        <item x="726"/>
        <item x="727"/>
        <item x="728"/>
        <item x="731"/>
        <item x="737"/>
        <item x="740"/>
        <item x="743"/>
        <item x="744"/>
        <item x="747"/>
        <item x="748"/>
        <item x="750"/>
        <item x="751"/>
        <item x="758"/>
        <item x="759"/>
        <item x="760"/>
        <item x="762"/>
        <item x="763"/>
        <item x="764"/>
        <item x="77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3"/>
        <item x="2"/>
        <item x="0"/>
        <item x="4"/>
      </items>
    </pivotField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axis="axisRow" compact="0" outline="0" showAll="0" defaultSubtotal="0">
      <items count="215">
        <item x="0"/>
        <item x="2"/>
        <item x="1"/>
        <item x="13"/>
        <item x="12"/>
        <item x="14"/>
        <item x="15"/>
        <item x="19"/>
        <item x="3"/>
        <item x="4"/>
        <item x="17"/>
        <item x="21"/>
        <item x="8"/>
        <item x="22"/>
        <item x="11"/>
        <item x="16"/>
        <item x="20"/>
        <item x="9"/>
        <item x="23"/>
        <item x="53"/>
        <item x="67"/>
        <item x="10"/>
        <item x="5"/>
        <item x="50"/>
        <item x="36"/>
        <item x="27"/>
        <item x="35"/>
        <item x="57"/>
        <item x="39"/>
        <item x="32"/>
        <item x="30"/>
        <item x="52"/>
        <item x="56"/>
        <item m="1" x="138"/>
        <item x="51"/>
        <item x="61"/>
        <item x="6"/>
        <item m="1" x="77"/>
        <item m="1" x="90"/>
        <item m="1" x="146"/>
        <item m="1" x="125"/>
        <item m="1" x="95"/>
        <item m="1" x="110"/>
        <item m="1" x="85"/>
        <item x="28"/>
        <item m="1" x="81"/>
        <item m="1" x="105"/>
        <item m="1" x="73"/>
        <item x="34"/>
        <item m="1" x="126"/>
        <item m="1" x="99"/>
        <item x="72"/>
        <item m="1" x="121"/>
        <item x="71"/>
        <item x="43"/>
        <item m="1" x="89"/>
        <item x="70"/>
        <item m="1" x="78"/>
        <item m="1" x="93"/>
        <item m="1" x="122"/>
        <item m="1" x="83"/>
        <item m="1" x="79"/>
        <item m="1" x="102"/>
        <item x="63"/>
        <item x="62"/>
        <item x="40"/>
        <item x="26"/>
        <item x="18"/>
        <item x="45"/>
        <item m="1" x="106"/>
        <item m="1" x="165"/>
        <item m="1" x="112"/>
        <item m="1" x="133"/>
        <item m="1" x="92"/>
        <item m="1" x="183"/>
        <item m="1" x="108"/>
        <item m="1" x="137"/>
        <item x="41"/>
        <item m="1" x="143"/>
        <item m="1" x="104"/>
        <item x="69"/>
        <item x="59"/>
        <item m="1" x="123"/>
        <item m="1" x="151"/>
        <item m="1" x="80"/>
        <item m="1" x="114"/>
        <item m="1" x="129"/>
        <item m="1" x="148"/>
        <item m="1" x="113"/>
        <item x="37"/>
        <item x="58"/>
        <item x="33"/>
        <item m="1" x="155"/>
        <item m="1" x="205"/>
        <item m="1" x="202"/>
        <item m="1" x="139"/>
        <item m="1" x="88"/>
        <item m="1" x="76"/>
        <item m="1" x="184"/>
        <item m="1" x="176"/>
        <item m="1" x="172"/>
        <item m="1" x="211"/>
        <item m="1" x="190"/>
        <item m="1" x="194"/>
        <item m="1" x="210"/>
        <item m="1" x="175"/>
        <item m="1" x="192"/>
        <item m="1" x="180"/>
        <item m="1" x="208"/>
        <item m="1" x="200"/>
        <item m="1" x="86"/>
        <item m="1" x="130"/>
        <item m="1" x="178"/>
        <item m="1" x="107"/>
        <item m="1" x="101"/>
        <item x="65"/>
        <item m="1" x="209"/>
        <item x="42"/>
        <item m="1" x="212"/>
        <item m="1" x="111"/>
        <item m="1" x="201"/>
        <item m="1" x="197"/>
        <item m="1" x="199"/>
        <item m="1" x="188"/>
        <item m="1" x="173"/>
        <item x="49"/>
        <item m="1" x="185"/>
        <item m="1" x="203"/>
        <item m="1" x="150"/>
        <item m="1" x="189"/>
        <item m="1" x="120"/>
        <item m="1" x="177"/>
        <item m="1" x="159"/>
        <item m="1" x="115"/>
        <item m="1" x="87"/>
        <item m="1" x="182"/>
        <item x="68"/>
        <item m="1" x="161"/>
        <item x="54"/>
        <item m="1" x="181"/>
        <item m="1" x="96"/>
        <item m="1" x="140"/>
        <item m="1" x="204"/>
        <item m="1" x="213"/>
        <item x="64"/>
        <item m="1" x="196"/>
        <item m="1" x="195"/>
        <item m="1" x="124"/>
        <item x="7"/>
        <item m="1" x="179"/>
        <item m="1" x="157"/>
        <item m="1" x="186"/>
        <item x="38"/>
        <item m="1" x="187"/>
        <item m="1" x="191"/>
        <item m="1" x="168"/>
        <item x="31"/>
        <item m="1" x="100"/>
        <item x="66"/>
        <item m="1" x="149"/>
        <item m="1" x="193"/>
        <item m="1" x="158"/>
        <item m="1" x="174"/>
        <item m="1" x="214"/>
        <item m="1" x="153"/>
        <item m="1" x="198"/>
        <item m="1" x="207"/>
        <item m="1" x="152"/>
        <item m="1" x="206"/>
        <item m="1" x="116"/>
        <item m="1" x="164"/>
        <item m="1" x="119"/>
        <item m="1" x="91"/>
        <item m="1" x="103"/>
        <item m="1" x="97"/>
        <item m="1" x="166"/>
        <item m="1" x="167"/>
        <item m="1" x="169"/>
        <item m="1" x="170"/>
        <item m="1" x="171"/>
        <item m="1" x="82"/>
        <item m="1" x="163"/>
        <item m="1" x="109"/>
        <item m="1" x="162"/>
        <item m="1" x="94"/>
        <item m="1" x="98"/>
        <item m="1" x="154"/>
        <item m="1" x="160"/>
        <item m="1" x="156"/>
        <item m="1" x="136"/>
        <item m="1" x="142"/>
        <item m="1" x="144"/>
        <item m="1" x="132"/>
        <item m="1" x="147"/>
        <item x="47"/>
        <item m="1" x="141"/>
        <item m="1" x="145"/>
        <item x="46"/>
        <item m="1" x="135"/>
        <item x="48"/>
        <item m="1" x="131"/>
        <item m="1" x="134"/>
        <item m="1" x="118"/>
        <item m="1" x="127"/>
        <item m="1" x="84"/>
        <item m="1" x="128"/>
        <item m="1" x="117"/>
        <item m="1" x="74"/>
        <item m="1" x="75"/>
        <item x="29"/>
        <item x="24"/>
        <item x="25"/>
        <item x="44"/>
        <item x="55"/>
        <item x="60"/>
      </items>
    </pivotField>
    <pivotField axis="axisPage" compact="0" outline="0" multipleItemSelectionAllowed="1" showAll="0" defaultSubtotal="0">
      <items count="5">
        <item h="1" x="0"/>
        <item h="1" x="1"/>
        <item h="1" x="4"/>
        <item x="2"/>
        <item h="1" x="3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217">
        <item m="1" x="208"/>
        <item x="0"/>
        <item x="2"/>
        <item x="1"/>
        <item x="10"/>
        <item x="8"/>
        <item x="13"/>
        <item x="11"/>
        <item x="12"/>
        <item x="7"/>
        <item x="9"/>
        <item x="3"/>
        <item x="15"/>
        <item x="16"/>
        <item x="32"/>
        <item x="33"/>
        <item x="14"/>
        <item x="17"/>
        <item x="42"/>
        <item x="26"/>
        <item x="18"/>
        <item x="38"/>
        <item x="29"/>
        <item x="43"/>
        <item x="23"/>
        <item x="51"/>
        <item x="5"/>
        <item x="27"/>
        <item x="22"/>
        <item m="1" x="87"/>
        <item x="54"/>
        <item x="60"/>
        <item x="47"/>
        <item m="1" x="92"/>
        <item m="1" x="82"/>
        <item m="1" x="111"/>
        <item x="20"/>
        <item x="62"/>
        <item m="1" x="176"/>
        <item x="40"/>
        <item m="1" x="182"/>
        <item m="1" x="72"/>
        <item m="1" x="102"/>
        <item m="1" x="203"/>
        <item x="63"/>
        <item x="21"/>
        <item m="1" x="214"/>
        <item m="1" x="192"/>
        <item x="28"/>
        <item x="50"/>
        <item m="1" x="174"/>
        <item x="4"/>
        <item x="30"/>
        <item m="1" x="68"/>
        <item x="53"/>
        <item x="46"/>
        <item m="1" x="183"/>
        <item x="25"/>
        <item m="1" x="89"/>
        <item m="1" x="140"/>
        <item m="1" x="155"/>
        <item m="1" x="91"/>
        <item x="49"/>
        <item m="1" x="212"/>
        <item m="1" x="67"/>
        <item m="1" x="144"/>
        <item x="35"/>
        <item x="44"/>
        <item m="1" x="75"/>
        <item m="1" x="122"/>
        <item m="1" x="84"/>
        <item x="39"/>
        <item x="37"/>
        <item m="1" x="64"/>
        <item m="1" x="70"/>
        <item x="56"/>
        <item m="1" x="73"/>
        <item m="1" x="138"/>
        <item x="24"/>
        <item m="1" x="96"/>
        <item m="1" x="205"/>
        <item x="55"/>
        <item m="1" x="94"/>
        <item m="1" x="129"/>
        <item m="1" x="215"/>
        <item m="1" x="202"/>
        <item m="1" x="156"/>
        <item x="57"/>
        <item x="61"/>
        <item m="1" x="74"/>
        <item m="1" x="163"/>
        <item m="1" x="213"/>
        <item m="1" x="207"/>
        <item m="1" x="134"/>
        <item m="1" x="107"/>
        <item x="59"/>
        <item m="1" x="130"/>
        <item m="1" x="194"/>
        <item m="1" x="191"/>
        <item m="1" x="104"/>
        <item m="1" x="80"/>
        <item m="1" x="157"/>
        <item m="1" x="77"/>
        <item m="1" x="196"/>
        <item m="1" x="186"/>
        <item m="1" x="109"/>
        <item m="1" x="69"/>
        <item m="1" x="65"/>
        <item m="1" x="151"/>
        <item x="6"/>
        <item x="36"/>
        <item m="1" x="190"/>
        <item x="34"/>
        <item m="1" x="93"/>
        <item m="1" x="85"/>
        <item m="1" x="185"/>
        <item m="1" x="199"/>
        <item m="1" x="170"/>
        <item m="1" x="86"/>
        <item m="1" x="125"/>
        <item m="1" x="204"/>
        <item m="1" x="139"/>
        <item m="1" x="147"/>
        <item x="19"/>
        <item m="1" x="201"/>
        <item m="1" x="121"/>
        <item x="48"/>
        <item m="1" x="198"/>
        <item m="1" x="95"/>
        <item m="1" x="216"/>
        <item m="1" x="187"/>
        <item m="1" x="119"/>
        <item m="1" x="200"/>
        <item m="1" x="117"/>
        <item m="1" x="211"/>
        <item m="1" x="165"/>
        <item m="1" x="189"/>
        <item x="41"/>
        <item m="1" x="206"/>
        <item m="1" x="146"/>
        <item m="1" x="128"/>
        <item m="1" x="193"/>
        <item m="1" x="106"/>
        <item m="1" x="161"/>
        <item m="1" x="175"/>
        <item m="1" x="180"/>
        <item m="1" x="179"/>
        <item m="1" x="181"/>
        <item m="1" x="160"/>
        <item m="1" x="173"/>
        <item m="1" x="195"/>
        <item m="1" x="197"/>
        <item m="1" x="184"/>
        <item m="1" x="188"/>
        <item m="1" x="159"/>
        <item m="1" x="169"/>
        <item m="1" x="137"/>
        <item m="1" x="209"/>
        <item m="1" x="210"/>
        <item m="1" x="118"/>
        <item m="1" x="76"/>
        <item m="1" x="177"/>
        <item m="1" x="114"/>
        <item m="1" x="178"/>
        <item m="1" x="172"/>
        <item m="1" x="171"/>
        <item m="1" x="168"/>
        <item m="1" x="166"/>
        <item m="1" x="167"/>
        <item m="1" x="162"/>
        <item m="1" x="164"/>
        <item m="1" x="81"/>
        <item m="1" x="141"/>
        <item m="1" x="158"/>
        <item m="1" x="83"/>
        <item m="1" x="148"/>
        <item m="1" x="149"/>
        <item m="1" x="150"/>
        <item m="1" x="152"/>
        <item m="1" x="153"/>
        <item m="1" x="154"/>
        <item m="1" x="142"/>
        <item m="1" x="101"/>
        <item m="1" x="98"/>
        <item m="1" x="143"/>
        <item m="1" x="145"/>
        <item m="1" x="133"/>
        <item m="1" x="135"/>
        <item m="1" x="136"/>
        <item m="1" x="127"/>
        <item m="1" x="108"/>
        <item m="1" x="131"/>
        <item m="1" x="132"/>
        <item m="1" x="123"/>
        <item m="1" x="124"/>
        <item m="1" x="126"/>
        <item m="1" x="120"/>
        <item m="1" x="112"/>
        <item m="1" x="113"/>
        <item m="1" x="115"/>
        <item m="1" x="116"/>
        <item m="1" x="105"/>
        <item m="1" x="110"/>
        <item m="1" x="103"/>
        <item m="1" x="97"/>
        <item m="1" x="99"/>
        <item m="1" x="100"/>
        <item m="1" x="88"/>
        <item m="1" x="90"/>
        <item m="1" x="78"/>
        <item m="1" x="79"/>
        <item m="1" x="66"/>
        <item m="1" x="71"/>
        <item x="52"/>
        <item x="58"/>
        <item x="45"/>
        <item x="31"/>
      </items>
    </pivotField>
    <pivotField compact="0" outline="0" showAll="0" defaultSubtotal="0"/>
  </pivotFields>
  <rowFields count="4">
    <field x="0"/>
    <field x="4"/>
    <field x="43"/>
    <field x="38"/>
  </rowFields>
  <rowItems count="455">
    <i>
      <x/>
      <x v="3"/>
      <x v="1"/>
      <x/>
    </i>
    <i>
      <x v="3"/>
      <x v="3"/>
      <x v="1"/>
      <x v="1"/>
    </i>
    <i>
      <x v="4"/>
      <x v="3"/>
      <x v="2"/>
      <x v="1"/>
    </i>
    <i>
      <x v="8"/>
      <x v="3"/>
      <x v="2"/>
      <x v="1"/>
    </i>
    <i>
      <x v="9"/>
      <x v="2"/>
      <x v="1"/>
      <x v="2"/>
    </i>
    <i>
      <x v="10"/>
      <x v="3"/>
      <x v="1"/>
      <x v="1"/>
    </i>
    <i>
      <x v="12"/>
      <x v="1"/>
      <x v="6"/>
      <x v="7"/>
    </i>
    <i>
      <x v="13"/>
      <x v="3"/>
      <x v="1"/>
      <x v="1"/>
    </i>
    <i>
      <x v="14"/>
      <x/>
      <x v="48"/>
      <x v="35"/>
    </i>
    <i>
      <x v="15"/>
      <x/>
      <x v="27"/>
      <x v="64"/>
    </i>
    <i>
      <x v="16"/>
      <x v="1"/>
      <x v="5"/>
      <x v="4"/>
    </i>
    <i>
      <x v="17"/>
      <x v="2"/>
      <x v="5"/>
      <x v="11"/>
    </i>
    <i>
      <x v="18"/>
      <x/>
      <x v="10"/>
      <x v="12"/>
    </i>
    <i>
      <x v="19"/>
      <x/>
      <x v="12"/>
      <x/>
    </i>
    <i>
      <x v="24"/>
      <x v="3"/>
      <x v="2"/>
      <x v="1"/>
    </i>
    <i>
      <x v="26"/>
      <x v="3"/>
      <x v="1"/>
      <x/>
    </i>
    <i>
      <x v="28"/>
      <x v="1"/>
      <x v="3"/>
      <x v="8"/>
    </i>
    <i>
      <x v="29"/>
      <x v="3"/>
      <x v="1"/>
      <x/>
    </i>
    <i>
      <x v="30"/>
      <x v="3"/>
      <x v="2"/>
      <x v="2"/>
    </i>
    <i>
      <x v="32"/>
      <x v="1"/>
      <x v="5"/>
      <x v="4"/>
    </i>
    <i>
      <x v="36"/>
      <x v="1"/>
      <x v="1"/>
      <x v="3"/>
    </i>
    <i>
      <x v="41"/>
      <x v="3"/>
      <x v="1"/>
      <x/>
    </i>
    <i>
      <x v="47"/>
      <x v="3"/>
      <x v="1"/>
      <x/>
    </i>
    <i>
      <x v="49"/>
      <x v="3"/>
      <x v="1"/>
      <x/>
    </i>
    <i>
      <x v="53"/>
      <x v="3"/>
      <x v="1"/>
      <x/>
    </i>
    <i>
      <x v="61"/>
      <x v="3"/>
      <x v="3"/>
      <x v="2"/>
    </i>
    <i>
      <x v="63"/>
      <x v="2"/>
      <x v="3"/>
      <x v="2"/>
    </i>
    <i>
      <x v="66"/>
      <x v="2"/>
      <x v="2"/>
      <x v="2"/>
    </i>
    <i>
      <x v="67"/>
      <x v="1"/>
      <x v="6"/>
      <x v="5"/>
    </i>
    <i>
      <x v="68"/>
      <x v="3"/>
      <x v="2"/>
      <x v="1"/>
    </i>
    <i>
      <x v="70"/>
      <x v="3"/>
      <x v="3"/>
      <x v="1"/>
    </i>
    <i>
      <x v="77"/>
      <x v="3"/>
      <x v="2"/>
      <x v="1"/>
    </i>
    <i>
      <x v="78"/>
      <x v="2"/>
      <x v="2"/>
      <x v="2"/>
    </i>
    <i>
      <x v="80"/>
      <x v="3"/>
      <x v="2"/>
      <x v="1"/>
    </i>
    <i>
      <x v="82"/>
      <x v="3"/>
      <x v="2"/>
      <x v="1"/>
    </i>
    <i>
      <x v="84"/>
      <x v="3"/>
      <x v="1"/>
      <x/>
    </i>
    <i>
      <x v="89"/>
      <x v="2"/>
      <x v="3"/>
      <x v="2"/>
    </i>
    <i>
      <x v="90"/>
      <x/>
      <x v="14"/>
      <x v="11"/>
    </i>
    <i>
      <x v="91"/>
      <x v="3"/>
      <x v="5"/>
      <x v="1"/>
    </i>
    <i>
      <x v="94"/>
      <x/>
      <x v="3"/>
      <x v="9"/>
    </i>
    <i>
      <x v="95"/>
      <x v="1"/>
      <x v="6"/>
      <x v="5"/>
    </i>
    <i>
      <x v="98"/>
      <x v="1"/>
      <x v="4"/>
      <x v="4"/>
    </i>
    <i>
      <x v="101"/>
      <x v="1"/>
      <x v="3"/>
      <x v="3"/>
    </i>
    <i>
      <x v="103"/>
      <x v="3"/>
      <x v="3"/>
      <x v="2"/>
    </i>
    <i>
      <x v="104"/>
      <x v="1"/>
      <x v="4"/>
      <x v="4"/>
    </i>
    <i>
      <x v="105"/>
      <x v="3"/>
      <x v="2"/>
      <x v="1"/>
    </i>
    <i>
      <x v="108"/>
      <x v="3"/>
      <x v="1"/>
      <x v="2"/>
    </i>
    <i>
      <x v="109"/>
      <x v="3"/>
      <x v="1"/>
      <x v="1"/>
    </i>
    <i>
      <x v="110"/>
      <x v="3"/>
      <x v="3"/>
      <x v="2"/>
    </i>
    <i>
      <x v="111"/>
      <x v="2"/>
      <x v="2"/>
      <x v="3"/>
    </i>
    <i>
      <x v="112"/>
      <x v="3"/>
      <x v="2"/>
      <x v="1"/>
    </i>
    <i>
      <x v="113"/>
      <x v="1"/>
      <x v="4"/>
      <x v="5"/>
    </i>
    <i>
      <x v="114"/>
      <x v="2"/>
      <x v="3"/>
      <x v="3"/>
    </i>
    <i>
      <x v="116"/>
      <x v="2"/>
      <x v="2"/>
      <x v="2"/>
    </i>
    <i>
      <x v="118"/>
      <x v="2"/>
      <x v="4"/>
      <x v="3"/>
    </i>
    <i>
      <x v="119"/>
      <x v="1"/>
      <x v="8"/>
      <x v="8"/>
    </i>
    <i>
      <x v="120"/>
      <x v="1"/>
      <x v="4"/>
      <x v="4"/>
    </i>
    <i>
      <x v="121"/>
      <x v="3"/>
      <x v="2"/>
      <x v="1"/>
    </i>
    <i>
      <x v="123"/>
      <x v="3"/>
      <x v="2"/>
      <x v="2"/>
    </i>
    <i>
      <x v="128"/>
      <x v="3"/>
      <x v="3"/>
      <x v="1"/>
    </i>
    <i>
      <x v="129"/>
      <x v="1"/>
      <x v="6"/>
      <x v="5"/>
    </i>
    <i>
      <x v="131"/>
      <x v="2"/>
      <x v="2"/>
      <x v="4"/>
    </i>
    <i>
      <x v="132"/>
      <x v="3"/>
      <x v="3"/>
      <x v="1"/>
    </i>
    <i>
      <x v="134"/>
      <x v="3"/>
      <x v="4"/>
      <x v="2"/>
    </i>
    <i>
      <x v="135"/>
      <x v="2"/>
      <x v="3"/>
      <x v="2"/>
    </i>
    <i>
      <x v="136"/>
      <x v="2"/>
      <x v="4"/>
      <x v="3"/>
    </i>
    <i>
      <x v="137"/>
      <x v="1"/>
      <x v="3"/>
      <x v="7"/>
    </i>
    <i>
      <x v="138"/>
      <x v="3"/>
      <x v="3"/>
      <x v="2"/>
    </i>
    <i>
      <x v="139"/>
      <x v="3"/>
      <x v="3"/>
      <x v="1"/>
    </i>
    <i>
      <x v="140"/>
      <x v="1"/>
      <x v="2"/>
      <x v="4"/>
    </i>
    <i>
      <x v="141"/>
      <x v="2"/>
      <x v="1"/>
      <x v="2"/>
    </i>
    <i>
      <x v="149"/>
      <x v="3"/>
      <x v="1"/>
      <x/>
    </i>
    <i>
      <x v="150"/>
      <x v="3"/>
      <x v="7"/>
      <x v="3"/>
    </i>
    <i>
      <x v="151"/>
      <x v="3"/>
      <x v="1"/>
      <x/>
    </i>
    <i>
      <x v="154"/>
      <x v="3"/>
      <x v="1"/>
      <x/>
    </i>
    <i>
      <x v="155"/>
      <x v="3"/>
      <x v="1"/>
      <x/>
    </i>
    <i>
      <x v="158"/>
      <x v="1"/>
      <x v="5"/>
      <x v="4"/>
    </i>
    <i>
      <x v="159"/>
      <x v="2"/>
      <x v="7"/>
      <x v="4"/>
    </i>
    <i>
      <x v="160"/>
      <x v="3"/>
      <x v="2"/>
      <x v="1"/>
    </i>
    <i>
      <x v="163"/>
      <x v="3"/>
      <x v="3"/>
      <x v="1"/>
    </i>
    <i>
      <x v="172"/>
      <x v="3"/>
      <x v="1"/>
      <x/>
    </i>
    <i>
      <x v="173"/>
      <x v="3"/>
      <x v="1"/>
      <x/>
    </i>
    <i>
      <x v="174"/>
      <x v="3"/>
      <x v="2"/>
      <x v="1"/>
    </i>
    <i>
      <x v="176"/>
      <x v="3"/>
      <x v="2"/>
      <x v="1"/>
    </i>
    <i>
      <x v="180"/>
      <x v="3"/>
      <x v="3"/>
      <x v="1"/>
    </i>
    <i>
      <x v="182"/>
      <x v="3"/>
      <x v="1"/>
      <x v="1"/>
    </i>
    <i>
      <x v="185"/>
      <x v="1"/>
      <x v="8"/>
      <x v="4"/>
    </i>
    <i>
      <x v="188"/>
      <x v="3"/>
      <x v="2"/>
      <x v="1"/>
    </i>
    <i>
      <x v="190"/>
      <x v="2"/>
      <x v="3"/>
      <x v="2"/>
    </i>
    <i>
      <x v="196"/>
      <x v="1"/>
      <x v="8"/>
      <x v="9"/>
    </i>
    <i>
      <x v="203"/>
      <x v="2"/>
      <x v="3"/>
      <x v="2"/>
    </i>
    <i>
      <x v="204"/>
      <x v="3"/>
      <x v="2"/>
      <x v="1"/>
    </i>
    <i>
      <x v="210"/>
      <x v="3"/>
      <x v="2"/>
      <x v="1"/>
    </i>
    <i>
      <x v="212"/>
      <x v="1"/>
      <x v="4"/>
      <x v="4"/>
    </i>
    <i>
      <x v="216"/>
      <x v="3"/>
      <x v="2"/>
      <x v="1"/>
    </i>
    <i>
      <x v="217"/>
      <x v="3"/>
      <x v="2"/>
      <x v="1"/>
    </i>
    <i>
      <x v="218"/>
      <x v="3"/>
      <x v="2"/>
      <x v="1"/>
    </i>
    <i>
      <x v="219"/>
      <x v="3"/>
      <x v="2"/>
      <x v="1"/>
    </i>
    <i>
      <x v="225"/>
      <x v="2"/>
      <x v="3"/>
      <x v="2"/>
    </i>
    <i>
      <x v="227"/>
      <x v="2"/>
      <x v="2"/>
      <x v="1"/>
    </i>
    <i>
      <x v="230"/>
      <x v="3"/>
      <x v="4"/>
      <x v="1"/>
    </i>
    <i>
      <x v="236"/>
      <x v="3"/>
      <x v="2"/>
      <x v="1"/>
    </i>
    <i>
      <x v="240"/>
      <x/>
      <x v="6"/>
      <x v="10"/>
    </i>
    <i>
      <x v="241"/>
      <x v="3"/>
      <x v="2"/>
      <x v="2"/>
    </i>
    <i>
      <x v="244"/>
      <x v="2"/>
      <x v="3"/>
      <x v="2"/>
    </i>
    <i>
      <x v="246"/>
      <x v="1"/>
      <x v="3"/>
      <x v="3"/>
    </i>
    <i>
      <x v="258"/>
      <x v="3"/>
      <x v="1"/>
      <x/>
    </i>
    <i>
      <x v="263"/>
      <x v="3"/>
      <x v="3"/>
      <x v="2"/>
    </i>
    <i>
      <x v="264"/>
      <x v="2"/>
      <x v="2"/>
      <x v="3"/>
    </i>
    <i>
      <x v="266"/>
      <x v="3"/>
      <x v="1"/>
      <x v="1"/>
    </i>
    <i>
      <x v="270"/>
      <x v="3"/>
      <x v="1"/>
      <x v="1"/>
    </i>
    <i>
      <x v="272"/>
      <x v="3"/>
      <x v="2"/>
      <x v="2"/>
    </i>
    <i>
      <x v="273"/>
      <x v="2"/>
      <x v="2"/>
      <x v="2"/>
    </i>
    <i>
      <x v="275"/>
      <x v="3"/>
      <x v="1"/>
      <x v="2"/>
    </i>
    <i>
      <x v="277"/>
      <x v="2"/>
      <x v="1"/>
      <x v="3"/>
    </i>
    <i>
      <x v="290"/>
      <x v="3"/>
      <x v="1"/>
      <x/>
    </i>
    <i>
      <x v="292"/>
      <x v="3"/>
      <x v="1"/>
      <x v="1"/>
    </i>
    <i>
      <x v="294"/>
      <x v="3"/>
      <x v="3"/>
      <x v="1"/>
    </i>
    <i>
      <x v="296"/>
      <x v="3"/>
      <x v="3"/>
      <x v="2"/>
    </i>
    <i>
      <x v="303"/>
      <x v="2"/>
      <x v="3"/>
      <x v="2"/>
    </i>
    <i>
      <x v="327"/>
      <x v="3"/>
      <x v="2"/>
      <x v="2"/>
    </i>
    <i>
      <x v="328"/>
      <x v="2"/>
      <x v="3"/>
      <x v="2"/>
    </i>
    <i>
      <x v="331"/>
      <x v="3"/>
      <x v="3"/>
      <x v="2"/>
    </i>
    <i>
      <x v="333"/>
      <x v="3"/>
      <x v="3"/>
      <x v="1"/>
    </i>
    <i>
      <x v="336"/>
      <x v="3"/>
      <x v="4"/>
      <x v="2"/>
    </i>
    <i>
      <x v="338"/>
      <x/>
      <x v="11"/>
      <x v="63"/>
    </i>
    <i>
      <x v="339"/>
      <x v="3"/>
      <x v="1"/>
      <x v="2"/>
    </i>
    <i>
      <x v="342"/>
      <x v="3"/>
      <x v="4"/>
      <x v="2"/>
    </i>
    <i>
      <x v="344"/>
      <x/>
      <x v="12"/>
      <x v="9"/>
    </i>
    <i>
      <x v="345"/>
      <x v="2"/>
      <x v="3"/>
      <x v="3"/>
    </i>
    <i>
      <x v="346"/>
      <x v="1"/>
      <x v="9"/>
      <x v="6"/>
    </i>
    <i>
      <x v="348"/>
      <x v="1"/>
      <x v="11"/>
      <x v="6"/>
    </i>
    <i>
      <x v="349"/>
      <x v="3"/>
      <x v="1"/>
      <x/>
    </i>
    <i>
      <x v="351"/>
      <x v="1"/>
      <x v="5"/>
      <x v="6"/>
    </i>
    <i>
      <x v="353"/>
      <x v="3"/>
      <x v="3"/>
      <x v="1"/>
    </i>
    <i>
      <x v="354"/>
      <x v="1"/>
      <x v="3"/>
      <x v="3"/>
    </i>
    <i>
      <x v="355"/>
      <x v="3"/>
      <x v="1"/>
      <x v="2"/>
    </i>
    <i>
      <x v="357"/>
      <x v="3"/>
      <x v="3"/>
      <x v="2"/>
    </i>
    <i>
      <x v="358"/>
      <x v="3"/>
      <x v="3"/>
      <x v="2"/>
    </i>
    <i>
      <x v="359"/>
      <x v="3"/>
      <x v="2"/>
      <x v="2"/>
    </i>
    <i>
      <x v="361"/>
      <x v="1"/>
      <x v="5"/>
      <x v="4"/>
    </i>
    <i>
      <x v="362"/>
      <x v="1"/>
      <x v="5"/>
      <x v="4"/>
    </i>
    <i>
      <x v="363"/>
      <x v="1"/>
      <x v="13"/>
      <x v="9"/>
    </i>
    <i>
      <x v="364"/>
      <x v="3"/>
      <x v="2"/>
      <x v="1"/>
    </i>
    <i>
      <x v="366"/>
      <x v="3"/>
      <x v="3"/>
      <x v="2"/>
    </i>
    <i>
      <x v="368"/>
      <x v="3"/>
      <x v="5"/>
      <x v="4"/>
    </i>
    <i>
      <x v="369"/>
      <x v="2"/>
      <x v="7"/>
      <x v="6"/>
    </i>
    <i>
      <x v="371"/>
      <x v="2"/>
      <x v="7"/>
      <x v="4"/>
    </i>
    <i>
      <x v="374"/>
      <x v="3"/>
      <x v="2"/>
      <x v="2"/>
    </i>
    <i>
      <x v="375"/>
      <x v="3"/>
      <x v="3"/>
      <x v="2"/>
    </i>
    <i>
      <x v="376"/>
      <x v="1"/>
      <x v="4"/>
      <x v="3"/>
    </i>
    <i>
      <x v="377"/>
      <x v="3"/>
      <x v="2"/>
      <x v="1"/>
    </i>
    <i>
      <x v="382"/>
      <x v="3"/>
      <x v="1"/>
      <x v="1"/>
    </i>
    <i>
      <x v="383"/>
      <x v="1"/>
      <x v="3"/>
      <x v="5"/>
    </i>
    <i>
      <x v="385"/>
      <x/>
      <x v="87"/>
      <x v="144"/>
    </i>
    <i>
      <x v="389"/>
      <x v="1"/>
      <x v="5"/>
      <x v="12"/>
    </i>
    <i>
      <x v="394"/>
      <x v="3"/>
      <x v="1"/>
      <x v="1"/>
    </i>
    <i>
      <x v="398"/>
      <x v="3"/>
      <x v="13"/>
      <x v="2"/>
    </i>
    <i>
      <x v="399"/>
      <x v="1"/>
      <x v="25"/>
      <x v="25"/>
    </i>
    <i>
      <x v="400"/>
      <x v="2"/>
      <x v="20"/>
      <x v="3"/>
    </i>
    <i>
      <x v="402"/>
      <x/>
      <x v="81"/>
      <x v="115"/>
    </i>
    <i>
      <x v="403"/>
      <x v="1"/>
      <x v="24"/>
      <x v="30"/>
    </i>
    <i>
      <x v="404"/>
      <x v="1"/>
      <x v="8"/>
      <x v="3"/>
    </i>
    <i>
      <x v="405"/>
      <x v="3"/>
      <x v="16"/>
      <x v="2"/>
    </i>
    <i>
      <x v="407"/>
      <x v="1"/>
      <x v="22"/>
      <x v="29"/>
    </i>
    <i>
      <x v="408"/>
      <x v="2"/>
      <x v="9"/>
      <x v="5"/>
    </i>
    <i>
      <x v="413"/>
      <x v="1"/>
      <x v="19"/>
      <x v="23"/>
    </i>
    <i>
      <x v="418"/>
      <x v="1"/>
      <x v="1"/>
      <x v="13"/>
    </i>
    <i>
      <x v="419"/>
      <x v="2"/>
      <x v="3"/>
      <x v="2"/>
    </i>
    <i>
      <x v="420"/>
      <x v="1"/>
      <x v="23"/>
      <x v="65"/>
    </i>
    <i>
      <x v="422"/>
      <x v="2"/>
      <x v="3"/>
      <x v="5"/>
    </i>
    <i>
      <x v="426"/>
      <x v="1"/>
      <x v="25"/>
      <x v="22"/>
    </i>
    <i>
      <x v="427"/>
      <x v="1"/>
      <x v="2"/>
      <x v="4"/>
    </i>
    <i>
      <x v="428"/>
      <x v="1"/>
      <x v="62"/>
      <x v="54"/>
    </i>
    <i>
      <x v="429"/>
      <x v="3"/>
      <x v="1"/>
      <x v="2"/>
    </i>
    <i>
      <x v="431"/>
      <x v="1"/>
      <x v="55"/>
      <x v="28"/>
    </i>
    <i>
      <x v="432"/>
      <x v="3"/>
      <x v="17"/>
      <x v="2"/>
    </i>
    <i>
      <x v="433"/>
      <x/>
      <x v="48"/>
      <x v="158"/>
    </i>
    <i>
      <x v="444"/>
      <x/>
      <x v="17"/>
      <x v="18"/>
    </i>
    <i>
      <x v="447"/>
      <x v="3"/>
      <x v="6"/>
      <x v="5"/>
    </i>
    <i>
      <x v="449"/>
      <x v="3"/>
      <x v="1"/>
      <x/>
    </i>
    <i>
      <x v="450"/>
      <x v="3"/>
      <x v="4"/>
      <x v="2"/>
    </i>
    <i>
      <x v="453"/>
      <x v="2"/>
      <x v="5"/>
      <x v="4"/>
    </i>
    <i>
      <x v="455"/>
      <x v="1"/>
      <x v="3"/>
      <x v="3"/>
    </i>
    <i>
      <x v="461"/>
      <x v="1"/>
      <x v="3"/>
      <x v="3"/>
    </i>
    <i>
      <x v="464"/>
      <x v="3"/>
      <x v="5"/>
      <x v="2"/>
    </i>
    <i>
      <x v="467"/>
      <x v="1"/>
      <x v="5"/>
      <x v="7"/>
    </i>
    <i>
      <x v="470"/>
      <x v="1"/>
      <x v="5"/>
      <x v="5"/>
    </i>
    <i>
      <x v="473"/>
      <x v="2"/>
      <x v="4"/>
      <x v="2"/>
    </i>
    <i>
      <x v="476"/>
      <x v="1"/>
      <x v="5"/>
      <x v="4"/>
    </i>
    <i>
      <x v="477"/>
      <x v="1"/>
      <x v="3"/>
      <x v="5"/>
    </i>
    <i>
      <x v="479"/>
      <x v="1"/>
      <x v="9"/>
      <x v="8"/>
    </i>
    <i>
      <x v="480"/>
      <x/>
      <x v="13"/>
      <x v="23"/>
    </i>
    <i>
      <x v="484"/>
      <x v="3"/>
      <x v="5"/>
      <x v="2"/>
    </i>
    <i>
      <x v="486"/>
      <x v="2"/>
      <x v="21"/>
      <x v="23"/>
    </i>
    <i>
      <x v="490"/>
      <x v="3"/>
      <x v="4"/>
      <x v="2"/>
    </i>
    <i>
      <x v="491"/>
      <x v="3"/>
      <x v="3"/>
      <x v="2"/>
    </i>
    <i>
      <x v="494"/>
      <x v="3"/>
      <x v="3"/>
      <x v="2"/>
    </i>
    <i>
      <x v="496"/>
      <x v="3"/>
      <x v="2"/>
      <x v="2"/>
    </i>
    <i>
      <x v="497"/>
      <x v="1"/>
      <x v="3"/>
      <x v="3"/>
    </i>
    <i>
      <x v="498"/>
      <x v="2"/>
      <x v="6"/>
      <x v="2"/>
    </i>
    <i>
      <x v="499"/>
      <x v="3"/>
      <x v="5"/>
      <x v="2"/>
    </i>
    <i>
      <x v="500"/>
      <x/>
      <x v="16"/>
      <x v="25"/>
    </i>
    <i>
      <x v="501"/>
      <x v="2"/>
      <x v="3"/>
      <x v="5"/>
    </i>
    <i>
      <x v="503"/>
      <x v="3"/>
      <x v="6"/>
      <x v="2"/>
    </i>
    <i>
      <x v="504"/>
      <x v="2"/>
      <x v="7"/>
      <x v="2"/>
    </i>
    <i>
      <x v="505"/>
      <x v="3"/>
      <x v="8"/>
      <x v="2"/>
    </i>
    <i>
      <x v="506"/>
      <x v="3"/>
      <x v="1"/>
      <x v="2"/>
    </i>
    <i>
      <x v="507"/>
      <x v="3"/>
      <x v="5"/>
      <x v="2"/>
    </i>
    <i>
      <x v="509"/>
      <x v="1"/>
      <x v="8"/>
      <x v="7"/>
    </i>
    <i>
      <x v="514"/>
      <x/>
      <x v="214"/>
      <x v="29"/>
    </i>
    <i>
      <x v="516"/>
      <x v="1"/>
      <x v="6"/>
      <x v="5"/>
    </i>
    <i>
      <x v="518"/>
      <x v="3"/>
      <x v="2"/>
      <x v="1"/>
    </i>
    <i>
      <x v="522"/>
      <x v="1"/>
      <x v="5"/>
      <x v="7"/>
    </i>
    <i>
      <x v="524"/>
      <x v="2"/>
      <x v="4"/>
      <x v="3"/>
    </i>
    <i>
      <x v="526"/>
      <x v="3"/>
      <x v="4"/>
      <x v="3"/>
    </i>
    <i>
      <x v="527"/>
      <x v="3"/>
      <x v="1"/>
      <x v="2"/>
    </i>
    <i>
      <x v="531"/>
      <x v="3"/>
      <x v="3"/>
      <x v="2"/>
    </i>
    <i>
      <x v="532"/>
      <x v="3"/>
      <x v="3"/>
      <x v="2"/>
    </i>
    <i>
      <x v="539"/>
      <x v="3"/>
      <x v="3"/>
      <x v="2"/>
    </i>
    <i>
      <x v="540"/>
      <x v="1"/>
      <x v="3"/>
      <x v="6"/>
    </i>
    <i>
      <x v="547"/>
      <x v="1"/>
      <x v="4"/>
      <x v="4"/>
    </i>
    <i>
      <x v="553"/>
      <x/>
      <x v="8"/>
      <x v="16"/>
    </i>
    <i>
      <x v="558"/>
      <x v="2"/>
      <x v="3"/>
      <x v="4"/>
    </i>
    <i>
      <x v="559"/>
      <x/>
      <x v="10"/>
      <x v="24"/>
    </i>
    <i>
      <x v="562"/>
      <x v="2"/>
      <x v="15"/>
      <x v="3"/>
    </i>
    <i>
      <x v="567"/>
      <x v="1"/>
      <x v="9"/>
      <x v="20"/>
    </i>
    <i>
      <x v="568"/>
      <x v="3"/>
      <x v="6"/>
      <x v="2"/>
    </i>
    <i>
      <x v="571"/>
      <x v="1"/>
      <x v="12"/>
      <x v="3"/>
    </i>
    <i>
      <x v="583"/>
      <x v="2"/>
      <x v="5"/>
      <x v="3"/>
    </i>
    <i>
      <x v="584"/>
      <x v="3"/>
      <x v="1"/>
      <x v="2"/>
    </i>
    <i>
      <x v="585"/>
      <x v="1"/>
      <x v="25"/>
      <x v="27"/>
    </i>
    <i>
      <x v="586"/>
      <x v="1"/>
      <x v="5"/>
      <x v="4"/>
    </i>
    <i>
      <x v="587"/>
      <x v="3"/>
      <x v="1"/>
      <x v="2"/>
    </i>
    <i>
      <x v="588"/>
      <x/>
      <x v="55"/>
      <x v="66"/>
    </i>
    <i>
      <x v="589"/>
      <x v="2"/>
      <x v="1"/>
      <x v="4"/>
    </i>
    <i>
      <x v="590"/>
      <x v="1"/>
      <x v="95"/>
      <x v="23"/>
    </i>
    <i>
      <x v="597"/>
      <x/>
      <x v="31"/>
      <x v="136"/>
    </i>
    <i>
      <x v="602"/>
      <x v="3"/>
      <x v="13"/>
      <x v="10"/>
    </i>
    <i>
      <x v="604"/>
      <x v="1"/>
      <x v="3"/>
      <x v="2"/>
    </i>
    <i>
      <x v="606"/>
      <x v="3"/>
      <x v="88"/>
      <x v="3"/>
    </i>
    <i>
      <x v="607"/>
      <x v="1"/>
      <x v="1"/>
      <x v="3"/>
    </i>
    <i>
      <x v="609"/>
      <x v="1"/>
      <x v="3"/>
      <x v="4"/>
    </i>
    <i>
      <x v="611"/>
      <x v="3"/>
      <x v="3"/>
      <x v="1"/>
    </i>
    <i>
      <x v="612"/>
      <x v="3"/>
      <x v="1"/>
      <x v="1"/>
    </i>
    <i>
      <x v="614"/>
      <x v="1"/>
      <x v="5"/>
      <x v="6"/>
    </i>
    <i>
      <x v="624"/>
      <x v="3"/>
      <x v="2"/>
      <x v="1"/>
    </i>
    <i>
      <x v="626"/>
      <x v="2"/>
      <x v="6"/>
      <x v="5"/>
    </i>
    <i>
      <x v="628"/>
      <x v="1"/>
      <x v="3"/>
      <x v="2"/>
    </i>
    <i>
      <x v="633"/>
      <x v="3"/>
      <x v="1"/>
      <x v="1"/>
    </i>
    <i>
      <x v="635"/>
      <x v="3"/>
      <x v="2"/>
      <x v="1"/>
    </i>
    <i>
      <x v="646"/>
      <x v="3"/>
      <x v="2"/>
      <x v="1"/>
    </i>
    <i>
      <x v="647"/>
      <x v="3"/>
      <x v="2"/>
      <x v="1"/>
    </i>
    <i>
      <x v="653"/>
      <x v="3"/>
      <x v="2"/>
      <x v="2"/>
    </i>
    <i>
      <x v="696"/>
      <x v="3"/>
      <x v="3"/>
      <x v="2"/>
    </i>
    <i>
      <x v="706"/>
      <x v="3"/>
      <x v="1"/>
      <x/>
    </i>
    <i>
      <x v="717"/>
      <x v="3"/>
      <x v="2"/>
      <x v="2"/>
    </i>
    <i>
      <x v="727"/>
      <x v="3"/>
      <x v="3"/>
      <x v="2"/>
    </i>
    <i>
      <x v="728"/>
      <x v="2"/>
      <x v="3"/>
      <x v="2"/>
    </i>
    <i>
      <x v="730"/>
      <x v="3"/>
      <x v="3"/>
      <x v="1"/>
    </i>
    <i>
      <x v="731"/>
      <x v="3"/>
      <x v="1"/>
      <x/>
    </i>
    <i>
      <x v="754"/>
      <x v="3"/>
      <x v="2"/>
      <x v="1"/>
    </i>
    <i>
      <x v="760"/>
      <x v="3"/>
      <x v="1"/>
      <x v="1"/>
    </i>
    <i>
      <x v="763"/>
      <x v="3"/>
      <x v="1"/>
      <x/>
    </i>
    <i>
      <x v="765"/>
      <x v="3"/>
      <x v="1"/>
      <x/>
    </i>
    <i>
      <x v="769"/>
      <x v="1"/>
      <x v="1"/>
      <x v="10"/>
    </i>
    <i>
      <x v="776"/>
      <x v="3"/>
      <x v="2"/>
      <x v="2"/>
    </i>
    <i>
      <x v="779"/>
      <x v="3"/>
      <x v="1"/>
      <x/>
    </i>
    <i>
      <x v="782"/>
      <x v="3"/>
      <x v="1"/>
      <x/>
    </i>
    <i>
      <x v="802"/>
      <x v="3"/>
      <x v="2"/>
      <x v="1"/>
    </i>
    <i>
      <x v="804"/>
      <x v="3"/>
      <x v="2"/>
      <x v="1"/>
    </i>
    <i>
      <x v="816"/>
      <x v="3"/>
      <x v="1"/>
      <x v="1"/>
    </i>
    <i>
      <x v="828"/>
      <x v="1"/>
      <x v="3"/>
      <x v="2"/>
    </i>
    <i>
      <x v="865"/>
      <x v="3"/>
      <x v="2"/>
      <x v="2"/>
    </i>
    <i>
      <x v="869"/>
      <x v="3"/>
      <x v="1"/>
      <x/>
    </i>
    <i>
      <x v="882"/>
      <x v="2"/>
      <x v="3"/>
      <x v="2"/>
    </i>
    <i>
      <x v="910"/>
      <x v="3"/>
      <x v="1"/>
      <x v="1"/>
    </i>
    <i>
      <x v="911"/>
      <x v="3"/>
      <x v="1"/>
      <x v="1"/>
    </i>
    <i>
      <x v="915"/>
      <x v="3"/>
      <x v="1"/>
      <x/>
    </i>
    <i>
      <x v="930"/>
      <x v="3"/>
      <x v="2"/>
      <x v="2"/>
    </i>
    <i>
      <x v="931"/>
      <x v="3"/>
      <x v="2"/>
      <x v="2"/>
    </i>
    <i>
      <x v="950"/>
      <x v="3"/>
      <x v="1"/>
      <x/>
    </i>
    <i>
      <x v="970"/>
      <x v="2"/>
      <x v="1"/>
      <x/>
    </i>
    <i>
      <x v="971"/>
      <x v="3"/>
      <x v="1"/>
      <x/>
    </i>
    <i>
      <x v="976"/>
      <x v="3"/>
      <x v="1"/>
      <x v="3"/>
    </i>
    <i>
      <x v="998"/>
      <x v="3"/>
      <x v="3"/>
      <x v="2"/>
    </i>
    <i>
      <x v="999"/>
      <x v="3"/>
      <x v="1"/>
      <x/>
    </i>
    <i>
      <x v="1007"/>
      <x v="3"/>
      <x v="4"/>
      <x/>
    </i>
    <i>
      <x v="1008"/>
      <x v="3"/>
      <x v="2"/>
      <x v="1"/>
    </i>
    <i>
      <x v="1046"/>
      <x v="1"/>
      <x v="4"/>
      <x v="3"/>
    </i>
    <i>
      <x v="1052"/>
      <x v="3"/>
      <x v="1"/>
      <x/>
    </i>
    <i>
      <x v="1057"/>
      <x v="3"/>
      <x v="1"/>
      <x v="2"/>
    </i>
    <i>
      <x v="1082"/>
      <x v="3"/>
      <x v="3"/>
      <x v="2"/>
    </i>
    <i>
      <x v="1084"/>
      <x/>
      <x v="9"/>
      <x v="13"/>
    </i>
    <i>
      <x v="1093"/>
      <x v="2"/>
      <x v="4"/>
      <x v="2"/>
    </i>
    <i>
      <x v="1100"/>
      <x v="3"/>
      <x v="1"/>
      <x v="1"/>
    </i>
    <i>
      <x v="1129"/>
      <x v="3"/>
      <x v="2"/>
      <x/>
    </i>
    <i>
      <x v="1132"/>
      <x v="3"/>
      <x v="1"/>
      <x/>
    </i>
    <i>
      <x v="1138"/>
      <x v="2"/>
      <x v="1"/>
      <x v="2"/>
    </i>
    <i>
      <x v="1151"/>
      <x v="3"/>
      <x v="1"/>
      <x/>
    </i>
    <i>
      <x v="1153"/>
      <x v="3"/>
      <x v="1"/>
      <x/>
    </i>
    <i>
      <x v="1169"/>
      <x v="3"/>
      <x v="1"/>
      <x/>
    </i>
    <i>
      <x v="1183"/>
      <x v="3"/>
      <x v="1"/>
      <x/>
    </i>
    <i>
      <x v="1323"/>
      <x v="3"/>
      <x v="2"/>
      <x v="2"/>
    </i>
    <i>
      <x v="1352"/>
      <x v="3"/>
      <x v="3"/>
      <x v="2"/>
    </i>
    <i>
      <x v="1363"/>
      <x v="3"/>
      <x v="1"/>
      <x/>
    </i>
    <i>
      <x v="1403"/>
      <x v="3"/>
      <x v="1"/>
      <x/>
    </i>
    <i>
      <x v="1528"/>
      <x v="3"/>
      <x v="1"/>
      <x/>
    </i>
    <i>
      <x v="1561"/>
      <x/>
      <x v="75"/>
      <x v="16"/>
    </i>
    <i>
      <x v="1578"/>
      <x v="3"/>
      <x v="2"/>
      <x v="1"/>
    </i>
    <i>
      <x v="1579"/>
      <x v="1"/>
      <x v="3"/>
      <x v="2"/>
    </i>
    <i>
      <x v="1580"/>
      <x v="3"/>
      <x v="3"/>
      <x v="1"/>
    </i>
    <i>
      <x v="1581"/>
      <x v="3"/>
      <x v="3"/>
      <x v="1"/>
    </i>
    <i>
      <x v="1586"/>
      <x v="2"/>
      <x v="3"/>
      <x v="3"/>
    </i>
    <i>
      <x v="1591"/>
      <x v="1"/>
      <x v="11"/>
      <x v="10"/>
    </i>
    <i>
      <x v="1594"/>
      <x v="2"/>
      <x v="5"/>
      <x v="4"/>
    </i>
    <i>
      <x v="1595"/>
      <x v="3"/>
      <x v="1"/>
      <x/>
    </i>
    <i>
      <x v="1603"/>
      <x v="1"/>
      <x v="6"/>
      <x v="5"/>
    </i>
    <i>
      <x v="1615"/>
      <x v="1"/>
      <x v="1"/>
      <x v="5"/>
    </i>
    <i>
      <x v="1618"/>
      <x v="3"/>
      <x v="1"/>
      <x v="2"/>
    </i>
    <i>
      <x v="1620"/>
      <x v="2"/>
      <x v="3"/>
      <x v="4"/>
    </i>
    <i>
      <x v="1628"/>
      <x v="2"/>
      <x v="6"/>
      <x v="3"/>
    </i>
    <i>
      <x v="1629"/>
      <x v="3"/>
      <x v="3"/>
      <x v="2"/>
    </i>
    <i>
      <x v="1630"/>
      <x v="2"/>
      <x v="5"/>
      <x v="1"/>
    </i>
    <i>
      <x v="1631"/>
      <x v="1"/>
      <x v="6"/>
      <x v="3"/>
    </i>
    <i>
      <x v="1632"/>
      <x v="2"/>
      <x v="5"/>
      <x v="2"/>
    </i>
    <i>
      <x v="1638"/>
      <x v="1"/>
      <x v="3"/>
      <x v="3"/>
    </i>
    <i>
      <x v="1642"/>
      <x v="3"/>
      <x v="1"/>
      <x v="2"/>
    </i>
    <i>
      <x v="1668"/>
      <x v="3"/>
      <x v="3"/>
      <x/>
    </i>
    <i>
      <x v="1683"/>
      <x v="3"/>
      <x v="2"/>
      <x v="1"/>
    </i>
    <i>
      <x v="1686"/>
      <x v="3"/>
      <x v="1"/>
      <x/>
    </i>
    <i>
      <x v="1692"/>
      <x v="3"/>
      <x v="2"/>
      <x v="1"/>
    </i>
    <i>
      <x v="1708"/>
      <x v="3"/>
      <x v="1"/>
      <x/>
    </i>
    <i>
      <x v="1715"/>
      <x v="2"/>
      <x v="3"/>
      <x v="2"/>
    </i>
    <i>
      <x v="1751"/>
      <x v="3"/>
      <x v="1"/>
      <x/>
    </i>
    <i>
      <x v="1787"/>
      <x v="3"/>
      <x v="1"/>
      <x/>
    </i>
    <i>
      <x v="1821"/>
      <x v="3"/>
      <x v="3"/>
      <x v="1"/>
    </i>
    <i>
      <x v="1852"/>
      <x v="2"/>
      <x v="3"/>
      <x v="2"/>
    </i>
    <i>
      <x v="1862"/>
      <x v="3"/>
      <x v="2"/>
      <x v="1"/>
    </i>
    <i>
      <x v="1863"/>
      <x v="1"/>
      <x v="4"/>
      <x v="5"/>
    </i>
    <i>
      <x v="1882"/>
      <x v="1"/>
      <x v="7"/>
      <x v="8"/>
    </i>
    <i>
      <x v="1894"/>
      <x v="2"/>
      <x v="4"/>
      <x v="3"/>
    </i>
    <i>
      <x v="1900"/>
      <x v="3"/>
      <x v="1"/>
      <x/>
    </i>
    <i>
      <x v="1907"/>
      <x v="3"/>
      <x v="3"/>
      <x v="2"/>
    </i>
    <i>
      <x v="1911"/>
      <x v="3"/>
      <x v="2"/>
      <x v="2"/>
    </i>
    <i>
      <x v="1917"/>
      <x/>
      <x v="27"/>
      <x v="214"/>
    </i>
    <i>
      <x v="1921"/>
      <x/>
      <x v="11"/>
      <x v="77"/>
    </i>
    <i>
      <x v="1942"/>
      <x v="3"/>
      <x v="1"/>
      <x/>
    </i>
    <i>
      <x v="1946"/>
      <x v="2"/>
      <x v="3"/>
      <x v="2"/>
    </i>
    <i>
      <x v="1949"/>
      <x v="3"/>
      <x v="1"/>
      <x v="1"/>
    </i>
    <i>
      <x v="1953"/>
      <x v="3"/>
      <x v="1"/>
      <x/>
    </i>
    <i>
      <x v="1960"/>
      <x v="3"/>
      <x v="1"/>
      <x v="1"/>
    </i>
    <i>
      <x v="1964"/>
      <x v="3"/>
      <x v="1"/>
      <x/>
    </i>
    <i>
      <x v="1982"/>
      <x v="3"/>
      <x v="2"/>
      <x v="1"/>
    </i>
    <i>
      <x v="2001"/>
      <x v="3"/>
      <x v="1"/>
      <x/>
    </i>
    <i>
      <x v="2004"/>
      <x v="3"/>
      <x v="2"/>
      <x/>
    </i>
    <i>
      <x v="2052"/>
      <x v="3"/>
      <x v="1"/>
      <x v="1"/>
    </i>
    <i>
      <x v="2055"/>
      <x v="3"/>
      <x v="1"/>
      <x/>
    </i>
    <i>
      <x v="2075"/>
      <x v="3"/>
      <x v="2"/>
      <x v="1"/>
    </i>
    <i>
      <x v="2087"/>
      <x v="3"/>
      <x v="1"/>
      <x/>
    </i>
    <i>
      <x v="2088"/>
      <x v="3"/>
      <x v="1"/>
      <x/>
    </i>
    <i>
      <x v="2091"/>
      <x v="3"/>
      <x v="3"/>
      <x v="2"/>
    </i>
    <i>
      <x v="2096"/>
      <x v="3"/>
      <x v="1"/>
      <x/>
    </i>
    <i>
      <x v="2118"/>
      <x v="3"/>
      <x v="1"/>
      <x/>
    </i>
    <i>
      <x v="2202"/>
      <x v="3"/>
      <x v="1"/>
      <x/>
    </i>
    <i>
      <x v="2244"/>
      <x v="3"/>
      <x v="3"/>
      <x v="1"/>
    </i>
    <i>
      <x v="2277"/>
      <x v="3"/>
      <x v="3"/>
      <x v="2"/>
    </i>
    <i>
      <x v="2327"/>
      <x v="3"/>
      <x v="1"/>
      <x v="2"/>
    </i>
    <i>
      <x v="2347"/>
      <x v="3"/>
      <x v="1"/>
      <x/>
    </i>
    <i>
      <x v="2403"/>
      <x v="3"/>
      <x v="3"/>
      <x v="2"/>
    </i>
    <i>
      <x v="2413"/>
      <x v="3"/>
      <x v="1"/>
      <x/>
    </i>
    <i>
      <x v="2425"/>
      <x v="3"/>
      <x v="1"/>
      <x/>
    </i>
    <i>
      <x v="2434"/>
      <x v="1"/>
      <x v="2"/>
      <x v="10"/>
    </i>
    <i>
      <x v="2443"/>
      <x v="3"/>
      <x v="1"/>
      <x/>
    </i>
    <i>
      <x v="2463"/>
      <x v="3"/>
      <x v="2"/>
      <x v="1"/>
    </i>
    <i>
      <x v="2465"/>
      <x v="3"/>
      <x v="3"/>
      <x v="2"/>
    </i>
    <i>
      <x v="2485"/>
      <x v="3"/>
      <x v="2"/>
      <x v="2"/>
    </i>
    <i>
      <x v="2490"/>
      <x v="3"/>
      <x v="1"/>
      <x v="1"/>
    </i>
    <i>
      <x v="2500"/>
      <x v="3"/>
      <x v="1"/>
      <x/>
    </i>
    <i>
      <x v="2522"/>
      <x v="3"/>
      <x v="1"/>
      <x/>
    </i>
    <i>
      <x v="2523"/>
      <x v="3"/>
      <x v="2"/>
      <x v="1"/>
    </i>
    <i>
      <x v="2544"/>
      <x v="3"/>
      <x v="1"/>
      <x/>
    </i>
    <i>
      <x v="2563"/>
      <x v="3"/>
      <x v="1"/>
      <x/>
    </i>
    <i>
      <x v="2568"/>
      <x v="3"/>
      <x v="4"/>
      <x v="2"/>
    </i>
    <i>
      <x v="2615"/>
      <x v="3"/>
      <x v="1"/>
      <x/>
    </i>
    <i>
      <x v="2621"/>
      <x v="3"/>
      <x v="1"/>
      <x v="1"/>
    </i>
    <i>
      <x v="2644"/>
      <x v="3"/>
      <x v="2"/>
      <x v="1"/>
    </i>
    <i>
      <x v="2649"/>
      <x v="1"/>
      <x v="1"/>
      <x v="3"/>
    </i>
    <i>
      <x v="2684"/>
      <x v="3"/>
      <x v="2"/>
      <x v="1"/>
    </i>
    <i>
      <x v="2686"/>
      <x v="3"/>
      <x v="2"/>
      <x v="2"/>
    </i>
    <i>
      <x v="2730"/>
      <x v="3"/>
      <x v="1"/>
      <x v="1"/>
    </i>
    <i>
      <x v="2733"/>
      <x v="3"/>
      <x v="8"/>
      <x v="2"/>
    </i>
    <i>
      <x v="2736"/>
      <x v="3"/>
      <x v="1"/>
      <x/>
    </i>
    <i>
      <x v="2737"/>
      <x v="3"/>
      <x v="1"/>
      <x/>
    </i>
    <i>
      <x v="2738"/>
      <x v="3"/>
      <x v="1"/>
      <x/>
    </i>
    <i>
      <x v="2739"/>
      <x v="3"/>
      <x v="1"/>
      <x/>
    </i>
    <i>
      <x v="2740"/>
      <x v="3"/>
      <x v="1"/>
      <x/>
    </i>
    <i>
      <x v="2741"/>
      <x v="3"/>
      <x v="1"/>
      <x/>
    </i>
    <i>
      <x v="2742"/>
      <x v="3"/>
      <x v="1"/>
      <x/>
    </i>
    <i>
      <x v="2743"/>
      <x v="3"/>
      <x v="1"/>
      <x/>
    </i>
    <i>
      <x v="2744"/>
      <x v="3"/>
      <x v="1"/>
      <x v="1"/>
    </i>
    <i>
      <x v="2745"/>
      <x v="3"/>
      <x v="1"/>
      <x v="2"/>
    </i>
    <i>
      <x v="2746"/>
      <x v="3"/>
      <x v="1"/>
      <x/>
    </i>
    <i>
      <x v="2747"/>
      <x v="3"/>
      <x v="1"/>
      <x v="3"/>
    </i>
    <i>
      <x v="2748"/>
      <x v="3"/>
      <x v="1"/>
      <x/>
    </i>
    <i>
      <x v="2749"/>
      <x v="3"/>
      <x v="1"/>
      <x v="3"/>
    </i>
    <i>
      <x v="2750"/>
      <x v="3"/>
      <x v="1"/>
      <x v="3"/>
    </i>
    <i>
      <x v="2751"/>
      <x v="3"/>
      <x v="1"/>
      <x v="1"/>
    </i>
    <i>
      <x v="2752"/>
      <x v="3"/>
      <x v="1"/>
      <x/>
    </i>
    <i>
      <x v="2753"/>
      <x v="3"/>
      <x v="1"/>
      <x v="1"/>
    </i>
    <i>
      <x v="2754"/>
      <x v="3"/>
      <x v="1"/>
      <x/>
    </i>
    <i>
      <x v="2755"/>
      <x v="3"/>
      <x v="1"/>
      <x/>
    </i>
    <i>
      <x v="2756"/>
      <x v="3"/>
      <x v="1"/>
      <x v="1"/>
    </i>
    <i>
      <x v="2757"/>
      <x v="3"/>
      <x v="1"/>
      <x/>
    </i>
    <i>
      <x v="2758"/>
      <x v="3"/>
      <x v="1"/>
      <x/>
    </i>
    <i>
      <x v="2759"/>
      <x v="3"/>
      <x v="1"/>
      <x v="1"/>
    </i>
    <i>
      <x v="2760"/>
      <x v="3"/>
      <x v="1"/>
      <x/>
    </i>
    <i>
      <x v="2761"/>
      <x v="3"/>
      <x v="1"/>
      <x v="1"/>
    </i>
    <i>
      <x v="2762"/>
      <x v="3"/>
      <x v="1"/>
      <x/>
    </i>
    <i>
      <x v="2763"/>
      <x v="3"/>
      <x v="1"/>
      <x/>
    </i>
    <i>
      <x v="2764"/>
      <x v="3"/>
      <x v="1"/>
      <x/>
    </i>
    <i>
      <x v="2765"/>
      <x v="3"/>
      <x v="2"/>
      <x v="2"/>
    </i>
    <i>
      <x v="2766"/>
      <x v="3"/>
      <x v="1"/>
      <x/>
    </i>
    <i>
      <x v="2767"/>
      <x v="3"/>
      <x v="1"/>
      <x/>
    </i>
    <i>
      <x v="2768"/>
      <x v="3"/>
      <x v="1"/>
      <x/>
    </i>
    <i>
      <x v="2769"/>
      <x v="3"/>
      <x v="1"/>
      <x v="1"/>
    </i>
    <i>
      <x v="2770"/>
      <x v="3"/>
      <x v="1"/>
      <x v="1"/>
    </i>
    <i>
      <x v="2771"/>
      <x v="3"/>
      <x v="1"/>
      <x v="1"/>
    </i>
    <i>
      <x v="2772"/>
      <x v="3"/>
      <x v="1"/>
      <x v="1"/>
    </i>
    <i>
      <x v="2773"/>
      <x v="3"/>
      <x v="1"/>
      <x v="1"/>
    </i>
    <i>
      <x v="2774"/>
      <x v="3"/>
      <x v="1"/>
      <x v="1"/>
    </i>
    <i>
      <x v="2775"/>
      <x v="3"/>
      <x v="1"/>
      <x v="1"/>
    </i>
    <i>
      <x v="2776"/>
      <x v="3"/>
      <x v="3"/>
      <x/>
    </i>
    <i>
      <x v="2777"/>
      <x v="3"/>
      <x v="2"/>
      <x v="2"/>
    </i>
    <i>
      <x v="2778"/>
      <x v="3"/>
      <x v="1"/>
      <x/>
    </i>
    <i>
      <x v="2779"/>
      <x v="3"/>
      <x v="1"/>
      <x v="1"/>
    </i>
    <i>
      <x v="2780"/>
      <x v="3"/>
      <x v="2"/>
      <x v="1"/>
    </i>
    <i>
      <x v="2781"/>
      <x v="3"/>
      <x v="1"/>
      <x v="2"/>
    </i>
    <i>
      <x v="2782"/>
      <x v="3"/>
      <x v="1"/>
      <x v="1"/>
    </i>
    <i>
      <x v="2783"/>
      <x v="3"/>
      <x v="2"/>
      <x/>
    </i>
    <i>
      <x v="2784"/>
      <x v="3"/>
      <x v="1"/>
      <x/>
    </i>
    <i>
      <x v="2785"/>
      <x v="3"/>
      <x v="1"/>
      <x/>
    </i>
    <i>
      <x v="2786"/>
      <x v="3"/>
      <x v="1"/>
      <x/>
    </i>
    <i>
      <x v="2787"/>
      <x v="3"/>
      <x v="1"/>
      <x/>
    </i>
    <i>
      <x v="2788"/>
      <x v="3"/>
      <x v="1"/>
      <x v="2"/>
    </i>
    <i>
      <x v="2789"/>
      <x v="3"/>
      <x v="1"/>
      <x/>
    </i>
    <i>
      <x v="2790"/>
      <x v="3"/>
      <x v="1"/>
      <x v="2"/>
    </i>
    <i>
      <x v="2791"/>
      <x v="3"/>
      <x v="3"/>
      <x/>
    </i>
    <i>
      <x v="2792"/>
      <x v="3"/>
      <x v="1"/>
      <x/>
    </i>
    <i>
      <x v="2793"/>
      <x v="3"/>
      <x v="1"/>
      <x/>
    </i>
    <i>
      <x v="2794"/>
      <x v="3"/>
      <x v="1"/>
      <x/>
    </i>
    <i>
      <x v="2795"/>
      <x v="3"/>
      <x v="1"/>
      <x/>
    </i>
    <i>
      <x v="2796"/>
      <x v="3"/>
      <x v="1"/>
      <x v="1"/>
    </i>
    <i>
      <x v="2797"/>
      <x v="3"/>
      <x v="2"/>
      <x v="1"/>
    </i>
    <i>
      <x v="2798"/>
      <x v="3"/>
      <x v="1"/>
      <x v="1"/>
    </i>
  </rowItems>
  <colItems count="1">
    <i/>
  </colItems>
  <pageFields count="1">
    <pageField fld="3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7B034-3122-4506-B5F0-AACF9B1639AF}" name="PivotTable3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C55" firstHeaderRow="1" firstDataRow="1" firstDataCol="2"/>
  <pivotFields count="75">
    <pivotField axis="axisRow" compact="0" outline="0" showAll="0" defaultSubtotal="0">
      <items count="1278">
        <item x="423"/>
        <item x="0"/>
        <item x="2"/>
        <item x="3"/>
        <item x="4"/>
        <item m="1" x="1265"/>
        <item m="1" x="781"/>
        <item x="6"/>
        <item x="7"/>
        <item m="1" x="1207"/>
        <item x="9"/>
        <item x="10"/>
        <item m="1" x="1216"/>
        <item x="11"/>
        <item x="433"/>
        <item x="12"/>
        <item x="13"/>
        <item x="14"/>
        <item x="15"/>
        <item x="16"/>
        <item x="17"/>
        <item x="588"/>
        <item m="1" x="920"/>
        <item x="18"/>
        <item x="520"/>
        <item m="1" x="1156"/>
        <item x="19"/>
        <item x="20"/>
        <item m="1" x="1208"/>
        <item x="435"/>
        <item m="1" x="1178"/>
        <item x="21"/>
        <item x="22"/>
        <item x="24"/>
        <item x="25"/>
        <item x="436"/>
        <item m="1" x="842"/>
        <item x="26"/>
        <item x="27"/>
        <item x="28"/>
        <item x="513"/>
        <item m="1" x="783"/>
        <item x="29"/>
        <item x="30"/>
        <item x="31"/>
        <item m="1" x="1245"/>
        <item m="1" x="1246"/>
        <item x="576"/>
        <item m="1" x="1140"/>
        <item x="496"/>
        <item x="577"/>
        <item x="32"/>
        <item x="33"/>
        <item x="34"/>
        <item m="1" x="1179"/>
        <item m="1" x="1121"/>
        <item x="36"/>
        <item x="37"/>
        <item m="1" x="1134"/>
        <item m="1" x="899"/>
        <item m="1" x="1135"/>
        <item m="1" x="789"/>
        <item x="39"/>
        <item x="40"/>
        <item x="41"/>
        <item x="42"/>
        <item m="1" x="1266"/>
        <item m="1" x="1217"/>
        <item x="43"/>
        <item x="44"/>
        <item m="1" x="1247"/>
        <item x="45"/>
        <item x="437"/>
        <item x="46"/>
        <item x="438"/>
        <item m="1" x="889"/>
        <item m="1" x="1111"/>
        <item x="439"/>
        <item m="1" x="900"/>
        <item m="1" x="909"/>
        <item x="498"/>
        <item x="581"/>
        <item m="1" x="1203"/>
        <item m="1" x="1218"/>
        <item m="1" x="1277"/>
        <item x="47"/>
        <item m="1" x="1209"/>
        <item m="1" x="1248"/>
        <item x="48"/>
        <item x="49"/>
        <item x="50"/>
        <item x="51"/>
        <item m="1" x="1249"/>
        <item x="475"/>
        <item x="53"/>
        <item m="1" x="861"/>
        <item m="1" x="1124"/>
        <item m="1" x="862"/>
        <item m="1" x="1132"/>
        <item x="573"/>
        <item x="440"/>
        <item x="539"/>
        <item m="1" x="1133"/>
        <item x="54"/>
        <item m="1" x="877"/>
        <item x="55"/>
        <item x="56"/>
        <item x="57"/>
        <item x="548"/>
        <item x="58"/>
        <item x="59"/>
        <item m="1" x="1141"/>
        <item x="60"/>
        <item x="582"/>
        <item m="1" x="914"/>
        <item x="62"/>
        <item x="63"/>
        <item x="64"/>
        <item x="65"/>
        <item x="583"/>
        <item m="1" x="927"/>
        <item x="66"/>
        <item x="67"/>
        <item x="68"/>
        <item x="69"/>
        <item x="70"/>
        <item x="71"/>
        <item x="72"/>
        <item x="73"/>
        <item x="584"/>
        <item m="1" x="915"/>
        <item x="499"/>
        <item x="74"/>
        <item x="75"/>
        <item x="76"/>
        <item x="441"/>
        <item x="78"/>
        <item x="79"/>
        <item x="477"/>
        <item x="80"/>
        <item x="81"/>
        <item x="82"/>
        <item x="83"/>
        <item x="84"/>
        <item x="424"/>
        <item x="85"/>
        <item x="86"/>
        <item m="1" x="1250"/>
        <item m="1" x="1122"/>
        <item m="1" x="1128"/>
        <item m="1" x="1168"/>
        <item x="89"/>
        <item m="1" x="1123"/>
        <item x="90"/>
        <item x="91"/>
        <item m="1" x="1142"/>
        <item x="92"/>
        <item x="93"/>
        <item m="1" x="794"/>
        <item m="1" x="795"/>
        <item x="94"/>
        <item m="1" x="1157"/>
        <item x="95"/>
        <item x="563"/>
        <item x="96"/>
        <item x="97"/>
        <item m="1" x="1219"/>
        <item x="98"/>
        <item x="99"/>
        <item x="100"/>
        <item x="101"/>
        <item x="102"/>
        <item x="103"/>
        <item m="1" x="1158"/>
        <item m="1" x="1159"/>
        <item x="540"/>
        <item x="541"/>
        <item m="1" x="1220"/>
        <item x="585"/>
        <item m="1" x="1160"/>
        <item m="1" x="796"/>
        <item m="1" x="878"/>
        <item x="104"/>
        <item x="105"/>
        <item x="106"/>
        <item x="501"/>
        <item x="107"/>
        <item x="442"/>
        <item x="109"/>
        <item x="110"/>
        <item x="111"/>
        <item x="443"/>
        <item x="112"/>
        <item x="444"/>
        <item m="1" x="1143"/>
        <item x="114"/>
        <item m="1" x="1129"/>
        <item x="480"/>
        <item m="1" x="798"/>
        <item x="117"/>
        <item m="1" x="1180"/>
        <item m="1" x="1138"/>
        <item x="118"/>
        <item x="119"/>
        <item m="1" x="1181"/>
        <item m="1" x="799"/>
        <item m="1" x="910"/>
        <item m="1" x="1221"/>
        <item x="121"/>
        <item m="1" x="863"/>
        <item m="1" x="1213"/>
        <item m="1" x="800"/>
        <item x="482"/>
        <item x="122"/>
        <item m="1" x="1214"/>
        <item x="123"/>
        <item x="124"/>
        <item m="1" x="1144"/>
        <item x="125"/>
        <item m="1" x="1161"/>
        <item m="1" x="1169"/>
        <item x="446"/>
        <item x="126"/>
        <item x="127"/>
        <item m="1" x="1112"/>
        <item x="128"/>
        <item m="1" x="879"/>
        <item x="130"/>
        <item x="131"/>
        <item x="134"/>
        <item x="136"/>
        <item x="137"/>
        <item x="429"/>
        <item m="1" x="1251"/>
        <item m="1" x="929"/>
        <item m="1" x="1199"/>
        <item m="1" x="1182"/>
        <item x="139"/>
        <item x="140"/>
        <item x="141"/>
        <item x="142"/>
        <item m="1" x="803"/>
        <item x="144"/>
        <item x="426"/>
        <item x="145"/>
        <item x="146"/>
        <item x="526"/>
        <item x="147"/>
        <item m="1" x="1211"/>
        <item x="148"/>
        <item m="1" x="1183"/>
        <item m="1" x="917"/>
        <item x="150"/>
        <item x="151"/>
        <item m="1" x="804"/>
        <item x="152"/>
        <item x="153"/>
        <item x="154"/>
        <item x="571"/>
        <item m="1" x="1113"/>
        <item m="1" x="864"/>
        <item m="1" x="911"/>
        <item x="155"/>
        <item x="449"/>
        <item x="156"/>
        <item x="157"/>
        <item x="450"/>
        <item x="158"/>
        <item x="159"/>
        <item x="160"/>
        <item x="451"/>
        <item x="161"/>
        <item m="1" x="1252"/>
        <item x="543"/>
        <item m="1" x="1125"/>
        <item m="1" x="806"/>
        <item m="1" x="1114"/>
        <item x="574"/>
        <item m="1" x="847"/>
        <item m="1" x="921"/>
        <item x="162"/>
        <item m="1" x="912"/>
        <item x="528"/>
        <item x="165"/>
        <item m="1" x="1222"/>
        <item x="166"/>
        <item x="578"/>
        <item x="167"/>
        <item m="1" x="807"/>
        <item m="1" x="1137"/>
        <item x="168"/>
        <item m="1" x="1170"/>
        <item m="1" x="1171"/>
        <item m="1" x="873"/>
        <item x="515"/>
        <item m="1" x="1126"/>
        <item m="1" x="1115"/>
        <item x="170"/>
        <item x="485"/>
        <item x="171"/>
        <item m="1" x="1127"/>
        <item x="487"/>
        <item x="488"/>
        <item x="172"/>
        <item x="173"/>
        <item x="174"/>
        <item x="175"/>
        <item x="176"/>
        <item x="177"/>
        <item x="178"/>
        <item x="453"/>
        <item x="454"/>
        <item x="455"/>
        <item x="553"/>
        <item x="490"/>
        <item x="179"/>
        <item x="180"/>
        <item x="181"/>
        <item x="182"/>
        <item x="183"/>
        <item m="1" x="893"/>
        <item x="184"/>
        <item m="1" x="1184"/>
        <item x="186"/>
        <item m="1" x="1185"/>
        <item x="456"/>
        <item x="425"/>
        <item x="544"/>
        <item x="187"/>
        <item x="457"/>
        <item x="188"/>
        <item x="189"/>
        <item x="190"/>
        <item x="191"/>
        <item x="192"/>
        <item m="1" x="1162"/>
        <item m="1" x="1244"/>
        <item x="579"/>
        <item m="1" x="1267"/>
        <item m="1" x="1268"/>
        <item m="1" x="1269"/>
        <item x="193"/>
        <item m="1" x="1186"/>
        <item x="195"/>
        <item m="1" x="812"/>
        <item m="1" x="1223"/>
        <item m="1" x="1224"/>
        <item m="1" x="1270"/>
        <item x="196"/>
        <item x="567"/>
        <item m="1" x="1253"/>
        <item m="1" x="1163"/>
        <item x="458"/>
        <item x="197"/>
        <item x="198"/>
        <item x="199"/>
        <item x="200"/>
        <item x="201"/>
        <item x="202"/>
        <item x="203"/>
        <item x="204"/>
        <item m="1" x="1225"/>
        <item m="1" x="924"/>
        <item x="206"/>
        <item x="207"/>
        <item m="1" x="865"/>
        <item m="1" x="1164"/>
        <item x="208"/>
        <item x="209"/>
        <item x="210"/>
        <item x="211"/>
        <item x="212"/>
        <item x="214"/>
        <item m="1" x="814"/>
        <item x="215"/>
        <item x="217"/>
        <item m="1" x="922"/>
        <item m="1" x="1271"/>
        <item x="218"/>
        <item x="219"/>
        <item x="220"/>
        <item x="221"/>
        <item x="222"/>
        <item x="586"/>
        <item x="223"/>
        <item x="224"/>
        <item x="225"/>
        <item x="226"/>
        <item x="227"/>
        <item x="228"/>
        <item x="229"/>
        <item x="230"/>
        <item x="231"/>
        <item x="459"/>
        <item m="1" x="1187"/>
        <item x="232"/>
        <item m="1" x="894"/>
        <item x="233"/>
        <item m="1" x="1210"/>
        <item x="234"/>
        <item x="238"/>
        <item x="239"/>
        <item x="240"/>
        <item x="241"/>
        <item x="460"/>
        <item x="242"/>
        <item x="243"/>
        <item x="244"/>
        <item x="245"/>
        <item x="246"/>
        <item x="247"/>
        <item x="461"/>
        <item m="1" x="925"/>
        <item m="1" x="1188"/>
        <item x="248"/>
        <item m="1" x="1136"/>
        <item m="1" x="817"/>
        <item m="1" x="1212"/>
        <item x="251"/>
        <item m="1" x="904"/>
        <item x="252"/>
        <item x="253"/>
        <item x="254"/>
        <item m="1" x="1116"/>
        <item m="1" x="1254"/>
        <item x="255"/>
        <item m="1" x="819"/>
        <item x="256"/>
        <item m="1" x="1139"/>
        <item x="463"/>
        <item x="257"/>
        <item m="1" x="926"/>
        <item m="1" x="1172"/>
        <item m="1" x="1145"/>
        <item x="259"/>
        <item x="260"/>
        <item x="261"/>
        <item x="262"/>
        <item x="263"/>
        <item x="264"/>
        <item x="265"/>
        <item x="266"/>
        <item x="268"/>
        <item x="556"/>
        <item x="269"/>
        <item m="1" x="820"/>
        <item x="589"/>
        <item m="1" x="1189"/>
        <item x="271"/>
        <item m="1" x="1117"/>
        <item x="272"/>
        <item x="273"/>
        <item x="274"/>
        <item m="1" x="1118"/>
        <item m="1" x="1255"/>
        <item m="1" x="1146"/>
        <item m="1" x="1256"/>
        <item m="1" x="858"/>
        <item m="1" x="1200"/>
        <item x="275"/>
        <item x="276"/>
        <item x="277"/>
        <item x="278"/>
        <item x="279"/>
        <item m="1" x="1204"/>
        <item m="1" x="930"/>
        <item m="1" x="823"/>
        <item m="1" x="1226"/>
        <item x="280"/>
        <item x="281"/>
        <item x="282"/>
        <item x="550"/>
        <item x="284"/>
        <item x="285"/>
        <item x="286"/>
        <item m="1" x="824"/>
        <item x="287"/>
        <item x="288"/>
        <item m="1" x="895"/>
        <item x="535"/>
        <item m="1" x="1147"/>
        <item x="290"/>
        <item x="291"/>
        <item x="465"/>
        <item x="466"/>
        <item x="293"/>
        <item m="1" x="1190"/>
        <item m="1" x="1130"/>
        <item m="1" x="882"/>
        <item x="294"/>
        <item m="1" x="1272"/>
        <item x="295"/>
        <item x="296"/>
        <item m="1" x="1165"/>
        <item x="590"/>
        <item x="297"/>
        <item x="298"/>
        <item m="1" x="1148"/>
        <item m="1" x="913"/>
        <item x="491"/>
        <item x="299"/>
        <item x="428"/>
        <item x="300"/>
        <item x="301"/>
        <item x="467"/>
        <item x="302"/>
        <item x="587"/>
        <item m="1" x="1155"/>
        <item x="303"/>
        <item x="304"/>
        <item x="492"/>
        <item x="305"/>
        <item m="1" x="874"/>
        <item x="306"/>
        <item x="307"/>
        <item x="308"/>
        <item x="309"/>
        <item x="310"/>
        <item x="311"/>
        <item x="568"/>
        <item x="468"/>
        <item x="312"/>
        <item x="313"/>
        <item m="1" x="1149"/>
        <item x="432"/>
        <item x="315"/>
        <item x="317"/>
        <item x="318"/>
        <item x="319"/>
        <item m="1" x="1273"/>
        <item m="1" x="1150"/>
        <item x="321"/>
        <item x="322"/>
        <item m="1" x="1151"/>
        <item x="323"/>
        <item m="1" x="1215"/>
        <item x="324"/>
        <item x="326"/>
        <item x="327"/>
        <item x="328"/>
        <item m="1" x="1191"/>
        <item x="332"/>
        <item x="333"/>
        <item x="334"/>
        <item x="335"/>
        <item x="336"/>
        <item m="1" x="1192"/>
        <item m="1" x="1193"/>
        <item x="337"/>
        <item x="338"/>
        <item x="339"/>
        <item x="341"/>
        <item m="1" x="1257"/>
        <item x="342"/>
        <item x="343"/>
        <item x="344"/>
        <item m="1" x="1258"/>
        <item m="1" x="1206"/>
        <item m="1" x="1173"/>
        <item m="1" x="1227"/>
        <item x="346"/>
        <item x="776"/>
        <item x="347"/>
        <item x="469"/>
        <item x="349"/>
        <item x="351"/>
        <item x="352"/>
        <item m="1" x="918"/>
        <item x="470"/>
        <item m="1" x="1228"/>
        <item m="1" x="1198"/>
        <item m="1" x="1229"/>
        <item x="353"/>
        <item x="572"/>
        <item m="1" x="1194"/>
        <item x="354"/>
        <item m="1" x="885"/>
        <item x="355"/>
        <item x="356"/>
        <item m="1" x="1230"/>
        <item m="1" x="1231"/>
        <item m="1" x="1119"/>
        <item m="1" x="1174"/>
        <item m="1" x="1175"/>
        <item m="1" x="1232"/>
        <item m="1" x="1259"/>
        <item m="1" x="1274"/>
        <item x="557"/>
        <item x="359"/>
        <item x="360"/>
        <item x="569"/>
        <item x="361"/>
        <item x="362"/>
        <item x="363"/>
        <item m="1" x="919"/>
        <item x="365"/>
        <item m="1" x="1152"/>
        <item x="366"/>
        <item x="367"/>
        <item x="511"/>
        <item x="368"/>
        <item x="508"/>
        <item x="545"/>
        <item x="493"/>
        <item m="1" x="1153"/>
        <item x="369"/>
        <item x="370"/>
        <item m="1" x="1260"/>
        <item x="537"/>
        <item m="1" x="931"/>
        <item x="371"/>
        <item x="372"/>
        <item m="1" x="859"/>
        <item m="1" x="778"/>
        <item x="373"/>
        <item x="375"/>
        <item x="376"/>
        <item m="1" x="1261"/>
        <item m="1" x="870"/>
        <item x="378"/>
        <item x="379"/>
        <item m="1" x="1195"/>
        <item x="380"/>
        <item x="551"/>
        <item m="1" x="1233"/>
        <item x="381"/>
        <item m="1" x="1262"/>
        <item m="1" x="832"/>
        <item x="472"/>
        <item m="1" x="1201"/>
        <item m="1" x="1263"/>
        <item m="1" x="1166"/>
        <item x="382"/>
        <item m="1" x="1120"/>
        <item m="1" x="1205"/>
        <item m="1" x="1234"/>
        <item x="558"/>
        <item m="1" x="1154"/>
        <item m="1" x="835"/>
        <item x="384"/>
        <item m="1" x="1275"/>
        <item m="1" x="928"/>
        <item x="385"/>
        <item m="1" x="1167"/>
        <item x="386"/>
        <item x="387"/>
        <item m="1" x="841"/>
        <item x="388"/>
        <item x="552"/>
        <item x="389"/>
        <item m="1" x="923"/>
        <item x="559"/>
        <item x="390"/>
        <item x="391"/>
        <item x="392"/>
        <item m="1" x="1202"/>
        <item x="393"/>
        <item x="394"/>
        <item x="395"/>
        <item x="473"/>
        <item x="396"/>
        <item m="1" x="1235"/>
        <item m="1" x="1236"/>
        <item x="397"/>
        <item x="398"/>
        <item x="399"/>
        <item m="1" x="1196"/>
        <item m="1" x="1264"/>
        <item m="1" x="1237"/>
        <item x="560"/>
        <item x="580"/>
        <item x="575"/>
        <item x="570"/>
        <item x="400"/>
        <item m="1" x="837"/>
        <item m="1" x="1238"/>
        <item x="401"/>
        <item x="402"/>
        <item m="1" x="1239"/>
        <item x="403"/>
        <item m="1" x="1240"/>
        <item x="404"/>
        <item x="405"/>
        <item m="1" x="1131"/>
        <item x="406"/>
        <item x="407"/>
        <item x="591"/>
        <item m="1" x="1241"/>
        <item x="408"/>
        <item m="1" x="1242"/>
        <item x="409"/>
        <item x="519"/>
        <item x="410"/>
        <item x="411"/>
        <item m="1" x="1197"/>
        <item m="1" x="887"/>
        <item x="561"/>
        <item m="1" x="1276"/>
        <item x="412"/>
        <item x="413"/>
        <item m="1" x="1243"/>
        <item x="415"/>
        <item x="416"/>
        <item x="417"/>
        <item x="418"/>
        <item x="419"/>
        <item x="420"/>
        <item x="421"/>
        <item x="422"/>
        <item x="777"/>
        <item x="5"/>
        <item x="8"/>
        <item m="1" x="784"/>
        <item m="1" x="785"/>
        <item m="1" x="790"/>
        <item x="52"/>
        <item x="61"/>
        <item x="77"/>
        <item m="1" x="793"/>
        <item x="88"/>
        <item m="1" x="797"/>
        <item x="115"/>
        <item x="120"/>
        <item x="129"/>
        <item x="138"/>
        <item m="1" x="802"/>
        <item x="143"/>
        <item x="149"/>
        <item m="1" x="805"/>
        <item m="1" x="808"/>
        <item m="1" x="809"/>
        <item m="1" x="811"/>
        <item m="1" x="815"/>
        <item m="1" x="816"/>
        <item x="235"/>
        <item x="236"/>
        <item x="250"/>
        <item x="258"/>
        <item x="283"/>
        <item m="1" x="826"/>
        <item m="1" x="827"/>
        <item x="329"/>
        <item x="330"/>
        <item x="331"/>
        <item x="348"/>
        <item m="1" x="829"/>
        <item x="364"/>
        <item m="1" x="830"/>
        <item m="1" x="833"/>
        <item m="1" x="836"/>
        <item x="414"/>
        <item m="1" x="839"/>
        <item m="1" x="840"/>
        <item x="427"/>
        <item m="1" x="843"/>
        <item m="1" x="844"/>
        <item m="1" x="846"/>
        <item m="1" x="779"/>
        <item m="1" x="848"/>
        <item x="464"/>
        <item m="1" x="851"/>
        <item x="478"/>
        <item m="1" x="854"/>
        <item x="489"/>
        <item m="1" x="855"/>
        <item m="1" x="860"/>
        <item m="1" x="866"/>
        <item m="1" x="869"/>
        <item m="1" x="872"/>
        <item m="1" x="875"/>
        <item m="1" x="883"/>
        <item m="1" x="890"/>
        <item m="1" x="891"/>
        <item m="1" x="896"/>
        <item m="1" x="897"/>
        <item m="1" x="898"/>
        <item x="547"/>
        <item m="1" x="901"/>
        <item m="1" x="902"/>
        <item m="1" x="906"/>
        <item x="564"/>
        <item x="566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x="592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1176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x="593"/>
        <item x="594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x="595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x="596"/>
        <item m="1" x="999"/>
        <item m="1" x="1000"/>
        <item m="1" x="1001"/>
        <item m="1" x="1002"/>
        <item m="1" x="1177"/>
        <item m="1" x="1003"/>
        <item m="1" x="1004"/>
        <item m="1" x="1005"/>
        <item m="1" x="1006"/>
        <item m="1" x="1007"/>
        <item m="1" x="1008"/>
        <item m="1" x="1009"/>
        <item x="597"/>
        <item x="598"/>
        <item m="1" x="1010"/>
        <item m="1" x="1011"/>
        <item m="1" x="1012"/>
        <item x="599"/>
        <item m="1" x="1013"/>
        <item m="1" x="1014"/>
        <item m="1" x="1015"/>
        <item m="1" x="1016"/>
        <item m="1" x="1017"/>
        <item x="1"/>
        <item m="1" x="782"/>
        <item m="1" x="786"/>
        <item m="1" x="787"/>
        <item m="1" x="788"/>
        <item m="1" x="791"/>
        <item m="1" x="792"/>
        <item m="1" x="801"/>
        <item x="135"/>
        <item x="169"/>
        <item x="185"/>
        <item m="1" x="810"/>
        <item m="1" x="813"/>
        <item x="213"/>
        <item x="216"/>
        <item m="1" x="818"/>
        <item x="267"/>
        <item x="270"/>
        <item m="1" x="821"/>
        <item m="1" x="822"/>
        <item m="1" x="825"/>
        <item m="1" x="828"/>
        <item x="377"/>
        <item m="1" x="831"/>
        <item m="1" x="834"/>
        <item m="1" x="838"/>
        <item m="1" x="845"/>
        <item x="445"/>
        <item m="1" x="849"/>
        <item m="1" x="850"/>
        <item m="1" x="852"/>
        <item m="1" x="853"/>
        <item x="479"/>
        <item m="1" x="856"/>
        <item m="1" x="857"/>
        <item x="502"/>
        <item m="1" x="867"/>
        <item x="507"/>
        <item m="1" x="868"/>
        <item m="1" x="871"/>
        <item x="521"/>
        <item m="1" x="876"/>
        <item m="1" x="880"/>
        <item x="529"/>
        <item x="532"/>
        <item m="1" x="881"/>
        <item m="1" x="884"/>
        <item m="1" x="886"/>
        <item m="1" x="888"/>
        <item m="1" x="892"/>
        <item m="1" x="903"/>
        <item m="1" x="905"/>
        <item m="1" x="907"/>
        <item m="1" x="908"/>
        <item m="1" x="916"/>
        <item m="1" x="1018"/>
        <item m="1" x="1019"/>
        <item m="1" x="1020"/>
        <item m="1" x="1021"/>
        <item m="1" x="1022"/>
        <item x="600"/>
        <item m="1" x="1023"/>
        <item m="1" x="1024"/>
        <item m="1" x="1025"/>
        <item m="1" x="1026"/>
        <item m="1" x="1027"/>
        <item x="601"/>
        <item x="602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x="603"/>
        <item m="1" x="1044"/>
        <item m="1" x="1045"/>
        <item m="1" x="1046"/>
        <item m="1" x="1047"/>
        <item x="604"/>
        <item m="1" x="1048"/>
        <item m="1" x="1049"/>
        <item m="1" x="1050"/>
        <item m="1" x="1051"/>
        <item m="1" x="1052"/>
        <item m="1" x="1053"/>
        <item m="1" x="1054"/>
        <item m="1" x="1055"/>
        <item m="1" x="780"/>
        <item m="1" x="1056"/>
        <item m="1" x="1057"/>
        <item m="1" x="1058"/>
        <item x="605"/>
        <item m="1" x="1059"/>
        <item m="1" x="1060"/>
        <item m="1" x="1061"/>
        <item m="1" x="1062"/>
        <item m="1" x="1063"/>
        <item x="606"/>
        <item x="607"/>
        <item m="1" x="1064"/>
        <item m="1" x="1065"/>
        <item m="1" x="1066"/>
        <item m="1" x="1067"/>
        <item m="1" x="1068"/>
        <item m="1" x="1069"/>
        <item m="1" x="1070"/>
        <item m="1" x="1071"/>
        <item x="608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x="609"/>
        <item m="1" x="1084"/>
        <item m="1" x="1085"/>
        <item m="1" x="1086"/>
        <item m="1" x="1087"/>
        <item m="1" x="1088"/>
        <item m="1" x="1089"/>
        <item x="610"/>
        <item m="1" x="1090"/>
        <item m="1" x="1091"/>
        <item m="1" x="1092"/>
        <item m="1" x="1093"/>
        <item m="1" x="1094"/>
        <item m="1" x="1095"/>
        <item m="1" x="1096"/>
        <item x="611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x="23"/>
        <item x="35"/>
        <item x="38"/>
        <item x="87"/>
        <item x="108"/>
        <item x="113"/>
        <item x="116"/>
        <item x="132"/>
        <item x="133"/>
        <item x="164"/>
        <item x="194"/>
        <item x="205"/>
        <item x="237"/>
        <item x="249"/>
        <item x="289"/>
        <item x="292"/>
        <item x="314"/>
        <item x="316"/>
        <item x="320"/>
        <item x="325"/>
        <item x="340"/>
        <item x="345"/>
        <item x="350"/>
        <item x="357"/>
        <item x="358"/>
        <item x="374"/>
        <item x="383"/>
        <item x="430"/>
        <item x="431"/>
        <item x="434"/>
        <item x="447"/>
        <item x="448"/>
        <item x="452"/>
        <item x="462"/>
        <item x="471"/>
        <item x="474"/>
        <item x="476"/>
        <item x="481"/>
        <item x="483"/>
        <item x="484"/>
        <item x="486"/>
        <item x="494"/>
        <item x="495"/>
        <item x="497"/>
        <item x="500"/>
        <item x="503"/>
        <item x="504"/>
        <item x="505"/>
        <item x="506"/>
        <item x="509"/>
        <item x="510"/>
        <item x="512"/>
        <item x="514"/>
        <item x="516"/>
        <item x="517"/>
        <item x="518"/>
        <item x="522"/>
        <item x="523"/>
        <item x="525"/>
        <item x="527"/>
        <item x="530"/>
        <item x="531"/>
        <item x="533"/>
        <item x="536"/>
        <item x="538"/>
        <item x="542"/>
        <item x="546"/>
        <item x="549"/>
        <item x="554"/>
        <item x="555"/>
        <item x="562"/>
        <item x="565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163"/>
        <item x="524"/>
        <item x="534"/>
        <item x="774"/>
        <item x="7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h="1" x="0"/>
        <item x="1"/>
        <item x="2"/>
        <item x="33"/>
        <item sd="0" x="3"/>
        <item x="4"/>
        <item x="5"/>
        <item x="7"/>
        <item x="8"/>
        <item x="34"/>
        <item x="35"/>
        <item x="38"/>
        <item x="9"/>
        <item x="10"/>
        <item x="11"/>
        <item x="12"/>
        <item x="13"/>
        <item x="14"/>
        <item x="36"/>
        <item x="15"/>
        <item x="16"/>
        <item x="17"/>
        <item x="18"/>
        <item x="19"/>
        <item x="20"/>
        <item x="21"/>
        <item x="32"/>
        <item x="22"/>
        <item x="23"/>
        <item x="24"/>
        <item x="25"/>
        <item x="26"/>
        <item x="27"/>
        <item x="37"/>
        <item x="28"/>
        <item x="29"/>
        <item x="30"/>
        <item x="31"/>
        <item h="1" x="6"/>
        <item h="1" x="3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4"/>
    <field x="0"/>
  </rowFields>
  <rowItems count="52">
    <i>
      <x v="1"/>
      <x v="27"/>
    </i>
    <i>
      <x v="2"/>
      <x v="33"/>
    </i>
    <i r="1">
      <x v="1039"/>
    </i>
    <i>
      <x v="3"/>
      <x v="35"/>
    </i>
    <i r="1">
      <x v="1081"/>
    </i>
    <i>
      <x v="4"/>
    </i>
    <i>
      <x v="5"/>
      <x v="39"/>
    </i>
    <i>
      <x v="6"/>
      <x v="43"/>
    </i>
    <i>
      <x v="7"/>
      <x v="65"/>
    </i>
    <i>
      <x v="8"/>
      <x v="68"/>
    </i>
    <i>
      <x v="9"/>
      <x v="77"/>
    </i>
    <i>
      <x v="10"/>
      <x v="100"/>
    </i>
    <i>
      <x v="11"/>
      <x v="108"/>
    </i>
    <i>
      <x v="12"/>
      <x v="124"/>
    </i>
    <i r="1">
      <x v="126"/>
    </i>
    <i>
      <x v="13"/>
      <x v="127"/>
    </i>
    <i r="1">
      <x v="717"/>
    </i>
    <i>
      <x v="14"/>
      <x v="131"/>
    </i>
    <i r="1">
      <x v="132"/>
    </i>
    <i>
      <x v="15"/>
      <x v="719"/>
    </i>
    <i>
      <x v="16"/>
      <x v="197"/>
    </i>
    <i r="1">
      <x v="721"/>
    </i>
    <i>
      <x v="17"/>
      <x v="202"/>
    </i>
    <i>
      <x v="18"/>
      <x v="221"/>
    </i>
    <i>
      <x v="19"/>
      <x v="225"/>
    </i>
    <i>
      <x v="20"/>
      <x v="228"/>
    </i>
    <i r="1">
      <x v="1046"/>
    </i>
    <i>
      <x v="21"/>
      <x v="242"/>
    </i>
    <i>
      <x v="22"/>
      <x v="256"/>
    </i>
    <i>
      <x v="23"/>
      <x v="257"/>
    </i>
    <i>
      <x v="24"/>
      <x v="265"/>
    </i>
    <i>
      <x v="25"/>
      <x v="267"/>
    </i>
    <i r="1">
      <x v="268"/>
    </i>
    <i>
      <x v="26"/>
      <x v="326"/>
    </i>
    <i r="1">
      <x v="327"/>
    </i>
    <i>
      <x v="27"/>
      <x v="341"/>
    </i>
    <i>
      <x v="28"/>
      <x v="379"/>
    </i>
    <i>
      <x v="29"/>
      <x v="383"/>
    </i>
    <i r="1">
      <x v="385"/>
    </i>
    <i>
      <x v="30"/>
      <x v="387"/>
    </i>
    <i r="1">
      <x v="389"/>
    </i>
    <i>
      <x v="31"/>
      <x v="390"/>
    </i>
    <i>
      <x v="32"/>
      <x v="392"/>
    </i>
    <i>
      <x v="33"/>
      <x v="393"/>
    </i>
    <i>
      <x v="34"/>
      <x v="395"/>
    </i>
    <i r="1">
      <x v="1180"/>
    </i>
    <i>
      <x v="35"/>
      <x v="397"/>
    </i>
    <i>
      <x v="36"/>
      <x v="399"/>
    </i>
    <i r="1">
      <x v="734"/>
    </i>
    <i>
      <x v="37"/>
      <x v="425"/>
    </i>
    <i r="1">
      <x v="744"/>
    </i>
    <i t="grand">
      <x/>
    </i>
  </rowItems>
  <colItems count="1">
    <i/>
  </colItems>
  <dataFields count="1">
    <dataField name="Sum of EST S/D MAX STOK=ORDER1" fld="3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0D990-72EF-4E52-B74E-9582CB73C7D3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KODE ITEM">
  <location ref="A3:A780" firstHeaderRow="1" firstDataRow="1" firstDataCol="1"/>
  <pivotFields count="1">
    <pivotField axis="axisRow" showAll="0">
      <items count="2083">
        <item m="1" x="1848"/>
        <item m="1" x="1972"/>
        <item m="1" x="1973"/>
        <item m="1" x="1974"/>
        <item x="0"/>
        <item m="1" x="1276"/>
        <item x="1"/>
        <item x="2"/>
        <item m="1" x="1535"/>
        <item m="1" x="1925"/>
        <item m="1" x="1839"/>
        <item x="3"/>
        <item x="5"/>
        <item x="614"/>
        <item m="1" x="780"/>
        <item x="6"/>
        <item x="615"/>
        <item x="7"/>
        <item x="8"/>
        <item x="9"/>
        <item x="10"/>
        <item m="1" x="1584"/>
        <item x="11"/>
        <item x="12"/>
        <item x="13"/>
        <item x="14"/>
        <item x="15"/>
        <item x="16"/>
        <item x="18"/>
        <item m="1" x="1849"/>
        <item m="1" x="1585"/>
        <item x="20"/>
        <item x="21"/>
        <item m="1" x="1975"/>
        <item m="1" x="1257"/>
        <item x="25"/>
        <item m="1" x="1357"/>
        <item m="1" x="1358"/>
        <item x="26"/>
        <item x="493"/>
        <item x="28"/>
        <item x="29"/>
        <item m="1" x="925"/>
        <item m="1" x="1359"/>
        <item m="1" x="1360"/>
        <item x="494"/>
        <item x="31"/>
        <item m="1" x="1926"/>
        <item m="1" x="1850"/>
        <item x="32"/>
        <item m="1" x="1851"/>
        <item m="1" x="927"/>
        <item x="34"/>
        <item m="1" x="1474"/>
        <item x="495"/>
        <item x="35"/>
        <item m="1" x="1852"/>
        <item m="1" x="1404"/>
        <item m="1" x="1012"/>
        <item m="1" x="1406"/>
        <item m="1" x="1014"/>
        <item m="1" x="1476"/>
        <item m="1" x="1278"/>
        <item m="1" x="1630"/>
        <item m="1" x="1477"/>
        <item m="1" x="1853"/>
        <item m="1" x="1977"/>
        <item x="625"/>
        <item m="1" x="1478"/>
        <item m="1" x="1362"/>
        <item x="498"/>
        <item m="1" x="1854"/>
        <item x="38"/>
        <item m="1" x="1855"/>
        <item m="1" x="1179"/>
        <item m="1" x="1407"/>
        <item m="1" x="1978"/>
        <item m="1" x="1979"/>
        <item x="628"/>
        <item m="1" x="1016"/>
        <item x="41"/>
        <item m="1" x="1363"/>
        <item m="1" x="1017"/>
        <item x="42"/>
        <item m="1" x="1856"/>
        <item x="632"/>
        <item m="1" x="1980"/>
        <item m="1" x="932"/>
        <item m="1" x="1981"/>
        <item m="1" x="1982"/>
        <item m="1" x="1857"/>
        <item m="1" x="933"/>
        <item x="43"/>
        <item x="500"/>
        <item x="44"/>
        <item x="45"/>
        <item m="1" x="1858"/>
        <item m="1" x="1983"/>
        <item m="1" x="1840"/>
        <item m="1" x="2078"/>
        <item x="46"/>
        <item x="47"/>
        <item x="48"/>
        <item x="50"/>
        <item m="1" x="1111"/>
        <item m="1" x="1484"/>
        <item m="1" x="936"/>
        <item m="1" x="1859"/>
        <item m="1" x="1710"/>
        <item x="637"/>
        <item x="54"/>
        <item x="55"/>
        <item x="56"/>
        <item x="57"/>
        <item m="1" x="1023"/>
        <item x="58"/>
        <item m="1" x="1487"/>
        <item x="642"/>
        <item m="1" x="1984"/>
        <item m="1" x="1368"/>
        <item m="1" x="2072"/>
        <item m="1" x="1026"/>
        <item m="1" x="1860"/>
        <item m="1" x="1985"/>
        <item x="62"/>
        <item x="63"/>
        <item x="64"/>
        <item x="65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509"/>
        <item x="647"/>
        <item x="81"/>
        <item x="511"/>
        <item x="83"/>
        <item x="84"/>
        <item x="85"/>
        <item x="87"/>
        <item m="1" x="1927"/>
        <item x="88"/>
        <item x="90"/>
        <item x="91"/>
        <item x="92"/>
        <item x="93"/>
        <item x="94"/>
        <item x="96"/>
        <item m="1" x="802"/>
        <item x="97"/>
        <item x="98"/>
        <item x="650"/>
        <item x="100"/>
        <item x="101"/>
        <item x="102"/>
        <item x="103"/>
        <item x="104"/>
        <item m="1" x="804"/>
        <item m="1" x="940"/>
        <item x="105"/>
        <item x="106"/>
        <item x="108"/>
        <item x="109"/>
        <item x="110"/>
        <item x="111"/>
        <item x="112"/>
        <item x="113"/>
        <item x="114"/>
        <item x="115"/>
        <item m="1" x="807"/>
        <item x="516"/>
        <item m="1" x="1928"/>
        <item m="1" x="1929"/>
        <item m="1" x="1930"/>
        <item x="656"/>
        <item m="1" x="1714"/>
        <item m="1" x="1375"/>
        <item x="123"/>
        <item m="1" x="1861"/>
        <item m="1" x="1986"/>
        <item x="124"/>
        <item x="125"/>
        <item m="1" x="1376"/>
        <item m="1" x="1862"/>
        <item m="1" x="1290"/>
        <item x="127"/>
        <item x="128"/>
        <item x="129"/>
        <item x="131"/>
        <item m="1" x="1377"/>
        <item m="1" x="1931"/>
        <item x="661"/>
        <item x="134"/>
        <item m="1" x="1987"/>
        <item m="1" x="1863"/>
        <item m="1" x="1033"/>
        <item x="135"/>
        <item x="136"/>
        <item m="1" x="816"/>
        <item x="137"/>
        <item m="1" x="1932"/>
        <item m="1" x="1933"/>
        <item m="1" x="1226"/>
        <item m="1" x="1934"/>
        <item m="1" x="1864"/>
        <item m="1" x="1491"/>
        <item x="138"/>
        <item x="139"/>
        <item m="1" x="1988"/>
        <item m="1" x="1227"/>
        <item x="140"/>
        <item m="1" x="817"/>
        <item x="142"/>
        <item m="1" x="1865"/>
        <item m="1" x="821"/>
        <item x="146"/>
        <item x="147"/>
        <item x="148"/>
        <item x="149"/>
        <item m="1" x="1593"/>
        <item m="1" x="1866"/>
        <item m="1" x="1867"/>
        <item x="151"/>
        <item m="1" x="1652"/>
        <item m="1" x="1420"/>
        <item x="152"/>
        <item m="1" x="1494"/>
        <item m="1" x="1037"/>
        <item m="1" x="1773"/>
        <item m="1" x="1120"/>
        <item m="1" x="1935"/>
        <item m="1" x="1725"/>
        <item x="153"/>
        <item x="522"/>
        <item x="154"/>
        <item x="155"/>
        <item x="524"/>
        <item x="525"/>
        <item x="526"/>
        <item x="156"/>
        <item x="157"/>
        <item x="159"/>
        <item m="1" x="1187"/>
        <item x="161"/>
        <item m="1" x="835"/>
        <item x="162"/>
        <item x="527"/>
        <item x="163"/>
        <item m="1" x="1989"/>
        <item x="679"/>
        <item m="1" x="1421"/>
        <item x="164"/>
        <item m="1" x="1868"/>
        <item m="1" x="951"/>
        <item x="165"/>
        <item x="166"/>
        <item x="167"/>
        <item x="170"/>
        <item m="1" x="1990"/>
        <item x="172"/>
        <item m="1" x="1936"/>
        <item m="1" x="1869"/>
        <item m="1" x="1189"/>
        <item x="681"/>
        <item x="173"/>
        <item x="683"/>
        <item m="1" x="838"/>
        <item x="174"/>
        <item x="175"/>
        <item x="176"/>
        <item m="1" x="1991"/>
        <item m="1" x="1164"/>
        <item x="178"/>
        <item m="1" x="1937"/>
        <item x="181"/>
        <item x="182"/>
        <item x="184"/>
        <item x="185"/>
        <item m="1" x="1938"/>
        <item m="1" x="1939"/>
        <item x="531"/>
        <item m="1" x="1940"/>
        <item x="532"/>
        <item m="1" x="841"/>
        <item m="1" x="1659"/>
        <item m="1" x="1660"/>
        <item m="1" x="843"/>
        <item m="1" x="1121"/>
        <item m="1" x="1941"/>
        <item x="192"/>
        <item x="767"/>
        <item m="1" x="1870"/>
        <item m="1" x="1871"/>
        <item x="196"/>
        <item x="197"/>
        <item x="198"/>
        <item x="200"/>
        <item m="1" x="847"/>
        <item m="1" x="1992"/>
        <item m="1" x="1942"/>
        <item x="201"/>
        <item m="1" x="848"/>
        <item m="1" x="1943"/>
        <item x="538"/>
        <item m="1" x="1872"/>
        <item m="1" x="1147"/>
        <item x="202"/>
        <item x="203"/>
        <item x="206"/>
        <item x="207"/>
        <item x="543"/>
        <item x="209"/>
        <item x="693"/>
        <item x="210"/>
        <item m="1" x="1873"/>
        <item m="1" x="1874"/>
        <item m="1" x="1300"/>
        <item x="211"/>
        <item m="1" x="2080"/>
        <item x="550"/>
        <item x="212"/>
        <item x="213"/>
        <item x="214"/>
        <item x="215"/>
        <item x="216"/>
        <item m="1" x="1303"/>
        <item x="697"/>
        <item m="1" x="1230"/>
        <item x="218"/>
        <item m="1" x="1191"/>
        <item x="221"/>
        <item m="1" x="1944"/>
        <item m="1" x="1046"/>
        <item x="552"/>
        <item x="553"/>
        <item x="554"/>
        <item x="223"/>
        <item x="224"/>
        <item m="1" x="1993"/>
        <item m="1" x="1875"/>
        <item m="1" x="1776"/>
        <item x="227"/>
        <item m="1" x="962"/>
        <item m="1" x="1193"/>
        <item m="1" x="1778"/>
        <item x="229"/>
        <item m="1" x="1876"/>
        <item m="1" x="1877"/>
        <item m="1" x="1994"/>
        <item m="1" x="963"/>
        <item x="699"/>
        <item m="1" x="857"/>
        <item m="1" x="1311"/>
        <item x="559"/>
        <item m="1" x="1313"/>
        <item m="1" x="1315"/>
        <item m="1" x="1881"/>
        <item m="1" x="1596"/>
        <item m="1" x="1318"/>
        <item x="239"/>
        <item m="1" x="1882"/>
        <item m="1" x="1883"/>
        <item x="240"/>
        <item x="241"/>
        <item x="242"/>
        <item x="243"/>
        <item x="244"/>
        <item m="1" x="1884"/>
        <item x="245"/>
        <item m="1" x="971"/>
        <item x="246"/>
        <item m="1" x="2001"/>
        <item x="565"/>
        <item x="248"/>
        <item x="249"/>
        <item m="1" x="2002"/>
        <item x="250"/>
        <item m="1" x="2003"/>
        <item x="251"/>
        <item x="252"/>
        <item x="253"/>
        <item m="1" x="1945"/>
        <item x="254"/>
        <item x="255"/>
        <item x="256"/>
        <item m="1" x="1053"/>
        <item x="257"/>
        <item x="258"/>
        <item x="259"/>
        <item x="260"/>
        <item x="261"/>
        <item x="264"/>
        <item x="265"/>
        <item x="566"/>
        <item x="267"/>
        <item x="268"/>
        <item x="270"/>
        <item x="271"/>
        <item x="272"/>
        <item x="273"/>
        <item x="274"/>
        <item m="1" x="1885"/>
        <item x="275"/>
        <item x="276"/>
        <item m="1" x="973"/>
        <item m="1" x="1197"/>
        <item m="1" x="862"/>
        <item x="279"/>
        <item x="280"/>
        <item x="281"/>
        <item x="568"/>
        <item x="282"/>
        <item x="703"/>
        <item x="283"/>
        <item x="284"/>
        <item x="285"/>
        <item x="286"/>
        <item x="288"/>
        <item x="569"/>
        <item x="289"/>
        <item x="290"/>
        <item x="291"/>
        <item x="292"/>
        <item m="1" x="1321"/>
        <item m="1" x="1233"/>
        <item x="294"/>
        <item x="295"/>
        <item x="705"/>
        <item m="1" x="1056"/>
        <item x="296"/>
        <item x="297"/>
        <item m="1" x="1738"/>
        <item x="298"/>
        <item x="299"/>
        <item m="1" x="2004"/>
        <item m="1" x="2005"/>
        <item m="1" x="1169"/>
        <item m="1" x="864"/>
        <item m="1" x="1841"/>
        <item m="1" x="1674"/>
        <item m="1" x="1466"/>
        <item x="300"/>
        <item m="1" x="2006"/>
        <item m="1" x="1787"/>
        <item m="1" x="1058"/>
        <item x="301"/>
        <item m="1" x="1886"/>
        <item m="1" x="1946"/>
        <item x="302"/>
        <item m="1" x="1947"/>
        <item x="304"/>
        <item m="1" x="1429"/>
        <item m="1" x="2007"/>
        <item m="1" x="2008"/>
        <item x="306"/>
        <item x="307"/>
        <item x="308"/>
        <item x="309"/>
        <item x="310"/>
        <item x="311"/>
        <item x="312"/>
        <item x="313"/>
        <item x="314"/>
        <item x="315"/>
        <item x="317"/>
        <item m="1" x="868"/>
        <item x="570"/>
        <item m="1" x="1199"/>
        <item x="571"/>
        <item m="1" x="1171"/>
        <item x="319"/>
        <item x="320"/>
        <item m="1" x="1060"/>
        <item x="321"/>
        <item m="1" x="1152"/>
        <item m="1" x="1788"/>
        <item m="1" x="2009"/>
        <item m="1" x="2010"/>
        <item m="1" x="1949"/>
        <item m="1" x="977"/>
        <item x="322"/>
        <item x="323"/>
        <item x="324"/>
        <item x="325"/>
        <item x="326"/>
        <item m="1" x="2011"/>
        <item m="1" x="1880"/>
        <item m="1" x="978"/>
        <item x="327"/>
        <item x="328"/>
        <item x="330"/>
        <item x="717"/>
        <item m="1" x="1600"/>
        <item m="1" x="1679"/>
        <item x="331"/>
        <item m="1" x="1430"/>
        <item x="332"/>
        <item x="333"/>
        <item m="1" x="871"/>
        <item m="1" x="2012"/>
        <item x="334"/>
        <item x="335"/>
        <item m="1" x="1950"/>
        <item x="768"/>
        <item m="1" x="980"/>
        <item m="1" x="1555"/>
        <item x="574"/>
        <item x="576"/>
        <item m="1" x="1996"/>
        <item x="577"/>
        <item x="341"/>
        <item m="1" x="1238"/>
        <item m="1" x="1887"/>
        <item m="1" x="982"/>
        <item m="1" x="1888"/>
        <item m="1" x="1997"/>
        <item m="1" x="1998"/>
        <item x="342"/>
        <item m="1" x="1999"/>
        <item m="1" x="1433"/>
        <item x="344"/>
        <item m="1" x="2000"/>
        <item x="345"/>
        <item m="1" x="1792"/>
        <item m="1" x="1510"/>
        <item x="346"/>
        <item x="347"/>
        <item m="1" x="1889"/>
        <item m="1" x="1890"/>
        <item m="1" x="1951"/>
        <item x="348"/>
        <item x="350"/>
        <item m="1" x="2013"/>
        <item x="351"/>
        <item m="1" x="1891"/>
        <item m="1" x="2070"/>
        <item x="353"/>
        <item m="1" x="1436"/>
        <item m="1" x="989"/>
        <item m="1" x="2014"/>
        <item x="582"/>
        <item x="355"/>
        <item x="356"/>
        <item x="358"/>
        <item x="359"/>
        <item x="360"/>
        <item x="361"/>
        <item x="362"/>
        <item x="363"/>
        <item m="1" x="1070"/>
        <item x="365"/>
        <item m="1" x="2015"/>
        <item m="1" x="1892"/>
        <item x="366"/>
        <item m="1" x="2016"/>
        <item m="1" x="2017"/>
        <item x="586"/>
        <item m="1" x="1517"/>
        <item m="1" x="2018"/>
        <item x="368"/>
        <item x="587"/>
        <item x="369"/>
        <item x="370"/>
        <item x="371"/>
        <item m="1" x="1687"/>
        <item x="373"/>
        <item m="1" x="2019"/>
        <item x="374"/>
        <item x="376"/>
        <item m="1" x="1829"/>
        <item x="732"/>
        <item x="377"/>
        <item x="589"/>
        <item x="590"/>
        <item x="378"/>
        <item m="1" x="1893"/>
        <item x="379"/>
        <item m="1" x="1270"/>
        <item m="1" x="2020"/>
        <item m="1" x="1952"/>
        <item m="1" x="1894"/>
        <item x="380"/>
        <item x="381"/>
        <item m="1" x="1895"/>
        <item x="382"/>
        <item x="383"/>
        <item x="384"/>
        <item x="385"/>
        <item x="386"/>
        <item x="733"/>
        <item m="1" x="1239"/>
        <item m="1" x="1240"/>
        <item m="1" x="1896"/>
        <item x="591"/>
        <item x="387"/>
        <item x="734"/>
        <item x="735"/>
        <item x="388"/>
        <item m="1" x="1953"/>
        <item m="1" x="1954"/>
        <item m="1" x="1897"/>
        <item x="389"/>
        <item x="390"/>
        <item x="391"/>
        <item x="392"/>
        <item m="1" x="1519"/>
        <item x="394"/>
        <item m="1" x="1898"/>
        <item m="1" x="2079"/>
        <item m="1" x="1899"/>
        <item x="395"/>
        <item m="1" x="2021"/>
        <item m="1" x="1955"/>
        <item m="1" x="1900"/>
        <item x="398"/>
        <item x="594"/>
        <item x="400"/>
        <item x="401"/>
        <item x="402"/>
        <item m="1" x="1956"/>
        <item m="1" x="1901"/>
        <item x="406"/>
        <item m="1" x="2022"/>
        <item m="1" x="1244"/>
        <item m="1" x="888"/>
        <item m="1" x="1804"/>
        <item x="407"/>
        <item m="1" x="1902"/>
        <item x="595"/>
        <item x="408"/>
        <item m="1" x="2023"/>
        <item x="741"/>
        <item m="1" x="1132"/>
        <item m="1" x="1689"/>
        <item x="409"/>
        <item m="1" x="1342"/>
        <item m="1" x="1344"/>
        <item m="1" x="2024"/>
        <item x="410"/>
        <item m="1" x="1903"/>
        <item x="411"/>
        <item m="1" x="2025"/>
        <item x="412"/>
        <item x="598"/>
        <item x="599"/>
        <item m="1" x="1957"/>
        <item m="1" x="2026"/>
        <item m="1" x="1904"/>
        <item x="745"/>
        <item x="746"/>
        <item m="1" x="1079"/>
        <item x="415"/>
        <item x="416"/>
        <item m="1" x="1905"/>
        <item x="417"/>
        <item m="1" x="2074"/>
        <item m="1" x="2027"/>
        <item m="1" x="1906"/>
        <item m="1" x="2028"/>
        <item m="1" x="1807"/>
        <item m="1" x="1750"/>
        <item x="422"/>
        <item x="769"/>
        <item m="1" x="1566"/>
        <item x="425"/>
        <item m="1" x="1958"/>
        <item x="426"/>
        <item m="1" x="777"/>
        <item x="428"/>
        <item x="603"/>
        <item m="1" x="1907"/>
        <item x="430"/>
        <item x="431"/>
        <item m="1" x="1959"/>
        <item m="1" x="1445"/>
        <item x="432"/>
        <item m="1" x="2029"/>
        <item x="433"/>
        <item x="604"/>
        <item m="1" x="1248"/>
        <item x="435"/>
        <item m="1" x="1089"/>
        <item m="1" x="1525"/>
        <item m="1" x="2076"/>
        <item m="1" x="1960"/>
        <item x="438"/>
        <item m="1" x="1617"/>
        <item m="1" x="2030"/>
        <item m="1" x="2031"/>
        <item m="1" x="2032"/>
        <item m="1" x="1449"/>
        <item m="1" x="2033"/>
        <item m="1" x="1090"/>
        <item m="1" x="2034"/>
        <item m="1" x="2035"/>
        <item m="1" x="2036"/>
        <item m="1" x="895"/>
        <item m="1" x="1962"/>
        <item m="1" x="2037"/>
        <item m="1" x="1908"/>
        <item m="1" x="1909"/>
        <item m="1" x="2038"/>
        <item m="1" x="1835"/>
        <item m="1" x="1910"/>
        <item m="1" x="1911"/>
        <item m="1" x="2039"/>
        <item m="1" x="1912"/>
        <item m="1" x="2040"/>
        <item m="1" x="1620"/>
        <item x="442"/>
        <item m="1" x="1355"/>
        <item x="443"/>
        <item m="1" x="1135"/>
        <item m="1" x="2041"/>
        <item m="1" x="1913"/>
        <item m="1" x="1814"/>
        <item m="1" x="2042"/>
        <item m="1" x="2043"/>
        <item m="1" x="2044"/>
        <item m="1" x="1396"/>
        <item m="1" x="901"/>
        <item m="1" x="1697"/>
        <item m="1" x="1963"/>
        <item m="1" x="1752"/>
        <item m="1" x="902"/>
        <item m="1" x="1698"/>
        <item x="445"/>
        <item m="1" x="2045"/>
        <item m="1" x="1753"/>
        <item x="446"/>
        <item m="1" x="2046"/>
        <item m="1" x="2047"/>
        <item m="1" x="2048"/>
        <item x="447"/>
        <item x="448"/>
        <item x="449"/>
        <item x="450"/>
        <item m="1" x="2049"/>
        <item x="452"/>
        <item x="453"/>
        <item x="454"/>
        <item m="1" x="1964"/>
        <item m="1" x="1914"/>
        <item m="1" x="1965"/>
        <item m="1" x="1966"/>
        <item m="1" x="1915"/>
        <item m="1" x="2081"/>
        <item m="1" x="1967"/>
        <item x="455"/>
        <item x="756"/>
        <item x="456"/>
        <item x="457"/>
        <item m="1" x="1101"/>
        <item x="459"/>
        <item m="1" x="1816"/>
        <item m="1" x="2050"/>
        <item x="460"/>
        <item m="1" x="2051"/>
        <item m="1" x="1916"/>
        <item x="461"/>
        <item m="1" x="2052"/>
        <item m="1" x="1274"/>
        <item m="1" x="2053"/>
        <item m="1" x="2073"/>
        <item x="467"/>
        <item m="1" x="1968"/>
        <item m="1" x="910"/>
        <item x="468"/>
        <item x="469"/>
        <item m="1" x="2054"/>
        <item m="1" x="1399"/>
        <item m="1" x="2055"/>
        <item x="472"/>
        <item x="473"/>
        <item m="1" x="2075"/>
        <item m="1" x="2057"/>
        <item x="474"/>
        <item m="1" x="2058"/>
        <item x="475"/>
        <item m="1" x="2059"/>
        <item m="1" x="1456"/>
        <item m="1" x="2060"/>
        <item x="476"/>
        <item m="1" x="1969"/>
        <item m="1" x="1917"/>
        <item m="1" x="2061"/>
        <item m="1" x="1821"/>
        <item m="1" x="2062"/>
        <item x="477"/>
        <item m="1" x="1970"/>
        <item m="1" x="2063"/>
        <item m="1" x="2064"/>
        <item x="610"/>
        <item x="479"/>
        <item m="1" x="2065"/>
        <item x="772"/>
        <item m="1" x="2066"/>
        <item m="1" x="2067"/>
        <item m="1" x="1217"/>
        <item m="1" x="1918"/>
        <item m="1" x="917"/>
        <item x="482"/>
        <item x="483"/>
        <item x="484"/>
        <item m="1" x="2068"/>
        <item x="485"/>
        <item x="486"/>
        <item m="1" x="1971"/>
        <item x="487"/>
        <item m="1" x="1108"/>
        <item x="488"/>
        <item m="1" x="2077"/>
        <item m="1" x="1921"/>
        <item m="1" x="1922"/>
        <item m="1" x="1627"/>
        <item m="1" x="2069"/>
        <item m="1" x="2071"/>
        <item x="490"/>
        <item x="612"/>
        <item x="491"/>
        <item x="613"/>
        <item x="775"/>
        <item m="1" x="918"/>
        <item x="95"/>
        <item x="219"/>
        <item x="680"/>
        <item x="186"/>
        <item m="1" x="1878"/>
        <item m="1" x="1879"/>
        <item x="349"/>
        <item m="1" x="1919"/>
        <item m="1" x="1920"/>
        <item m="1" x="1923"/>
        <item x="160"/>
        <item m="1" x="1924"/>
        <item m="1" x="1948"/>
        <item x="600"/>
        <item m="1" x="1961"/>
        <item m="1" x="906"/>
        <item x="492"/>
        <item m="1" x="1976"/>
        <item m="1" x="1306"/>
        <item m="1" x="1995"/>
        <item x="367"/>
        <item m="1" x="1243"/>
        <item m="1" x="1345"/>
        <item m="1" x="2056"/>
        <item m="1" x="1628"/>
        <item x="616"/>
        <item m="1" x="1629"/>
        <item x="617"/>
        <item x="23"/>
        <item x="30"/>
        <item m="1" x="1010"/>
        <item m="1" x="924"/>
        <item m="1" x="930"/>
        <item m="1" x="1631"/>
        <item m="1" x="1632"/>
        <item m="1" x="785"/>
        <item m="1" x="1110"/>
        <item m="1" x="1633"/>
        <item x="49"/>
        <item x="51"/>
        <item x="52"/>
        <item m="1" x="1634"/>
        <item m="1" x="1635"/>
        <item m="1" x="1636"/>
        <item m="1" x="1637"/>
        <item m="1" x="1285"/>
        <item m="1" x="1638"/>
        <item m="1" x="1639"/>
        <item m="1" x="1640"/>
        <item m="1" x="1641"/>
        <item x="644"/>
        <item m="1" x="1642"/>
        <item x="86"/>
        <item m="1" x="1114"/>
        <item m="1" x="1823"/>
        <item m="1" x="1116"/>
        <item m="1" x="1643"/>
        <item m="1" x="1644"/>
        <item m="1" x="1646"/>
        <item x="517"/>
        <item x="130"/>
        <item m="1" x="812"/>
        <item x="132"/>
        <item m="1" x="1647"/>
        <item x="133"/>
        <item m="1" x="1294"/>
        <item m="1" x="1649"/>
        <item m="1" x="1650"/>
        <item m="1" x="1824"/>
        <item m="1" x="1825"/>
        <item m="1" x="1826"/>
        <item x="150"/>
        <item m="1" x="1651"/>
        <item m="1" x="1653"/>
        <item x="158"/>
        <item m="1" x="1186"/>
        <item m="1" x="776"/>
        <item m="1" x="1655"/>
        <item m="1" x="1656"/>
        <item x="179"/>
        <item x="180"/>
        <item x="183"/>
        <item m="1" x="1657"/>
        <item x="187"/>
        <item m="1" x="1658"/>
        <item m="1" x="1042"/>
        <item m="1" x="1661"/>
        <item m="1" x="1662"/>
        <item m="1" x="1663"/>
        <item m="1" x="1664"/>
        <item m="1" x="1665"/>
        <item m="1" x="1666"/>
        <item x="539"/>
        <item x="545"/>
        <item x="547"/>
        <item x="548"/>
        <item m="1" x="1301"/>
        <item m="1" x="1667"/>
        <item x="551"/>
        <item m="1" x="1668"/>
        <item x="222"/>
        <item m="1" x="856"/>
        <item m="1" x="1669"/>
        <item m="1" x="1670"/>
        <item m="1" x="1310"/>
        <item m="1" x="1503"/>
        <item m="1" x="1314"/>
        <item m="1" x="1671"/>
        <item x="701"/>
        <item x="277"/>
        <item x="287"/>
        <item x="293"/>
        <item m="1" x="1672"/>
        <item x="707"/>
        <item m="1" x="1673"/>
        <item m="1" x="865"/>
        <item m="1" x="1675"/>
        <item m="1" x="1676"/>
        <item m="1" x="1677"/>
        <item x="711"/>
        <item m="1" x="1508"/>
        <item m="1" x="1335"/>
        <item m="1" x="1200"/>
        <item m="1" x="1678"/>
        <item x="329"/>
        <item m="1" x="1827"/>
        <item m="1" x="1337"/>
        <item x="339"/>
        <item m="1" x="1509"/>
        <item x="340"/>
        <item m="1" x="1680"/>
        <item m="1" x="1682"/>
        <item x="352"/>
        <item m="1" x="1683"/>
        <item m="1" x="1828"/>
        <item x="364"/>
        <item m="1" x="1684"/>
        <item m="1" x="1685"/>
        <item m="1" x="1686"/>
        <item m="1" x="1610"/>
        <item x="399"/>
        <item x="403"/>
        <item m="1" x="1690"/>
        <item m="1" x="1691"/>
        <item x="429"/>
        <item m="1" x="1693"/>
        <item m="1" x="1830"/>
        <item x="439"/>
        <item m="1" x="1694"/>
        <item m="1" x="1250"/>
        <item m="1" x="1695"/>
        <item m="1" x="1696"/>
        <item m="1" x="900"/>
        <item m="1" x="903"/>
        <item m="1" x="1254"/>
        <item m="1" x="1700"/>
        <item x="608"/>
        <item x="458"/>
        <item m="1" x="1702"/>
        <item m="1" x="1703"/>
        <item m="1" x="1704"/>
        <item m="1" x="1705"/>
        <item m="1" x="1706"/>
        <item m="1" x="1707"/>
        <item m="1" x="1831"/>
        <item m="1" x="1458"/>
        <item m="1" x="1581"/>
        <item m="1" x="1708"/>
        <item m="1" x="1709"/>
        <item m="1" x="1832"/>
        <item m="1" x="793"/>
        <item m="1" x="1282"/>
        <item m="1" x="1259"/>
        <item m="1" x="1485"/>
        <item x="505"/>
        <item x="645"/>
        <item m="1" x="1712"/>
        <item m="1" x="1713"/>
        <item m="1" x="939"/>
        <item x="89"/>
        <item x="99"/>
        <item m="1" x="1715"/>
        <item m="1" x="1716"/>
        <item x="658"/>
        <item m="1" x="1717"/>
        <item x="666"/>
        <item m="1" x="1719"/>
        <item m="1" x="1720"/>
        <item x="145"/>
        <item x="673"/>
        <item m="1" x="1721"/>
        <item m="1" x="1833"/>
        <item m="1" x="1724"/>
        <item m="1" x="828"/>
        <item x="523"/>
        <item m="1" x="1726"/>
        <item m="1" x="1727"/>
        <item m="1" x="1834"/>
        <item m="1" x="1728"/>
        <item m="1" x="1729"/>
        <item x="682"/>
        <item m="1" x="1730"/>
        <item m="1" x="1732"/>
        <item x="541"/>
        <item x="204"/>
        <item x="205"/>
        <item x="542"/>
        <item x="544"/>
        <item x="549"/>
        <item m="1" x="960"/>
        <item m="1" x="1734"/>
        <item m="1" x="1735"/>
        <item m="1" x="965"/>
        <item m="1" x="966"/>
        <item m="1" x="1737"/>
        <item m="1" x="1383"/>
        <item m="1" x="1739"/>
        <item m="1" x="1742"/>
        <item m="1" x="1384"/>
        <item m="1" x="870"/>
        <item m="1" x="1237"/>
        <item m="1" x="1745"/>
        <item m="1" x="1746"/>
        <item x="580"/>
        <item x="583"/>
        <item m="1" x="1747"/>
        <item m="1" x="1389"/>
        <item m="1" x="1748"/>
        <item x="602"/>
        <item m="1" x="891"/>
        <item m="1" x="997"/>
        <item m="1" x="1836"/>
        <item m="1" x="1751"/>
        <item m="1" x="1252"/>
        <item m="1" x="1754"/>
        <item m="1" x="1755"/>
        <item m="1" x="1757"/>
        <item m="1" x="1758"/>
        <item m="1" x="1837"/>
        <item x="773"/>
        <item m="1" x="1534"/>
        <item m="1" x="1760"/>
        <item m="1" x="1761"/>
        <item m="1" x="1762"/>
        <item m="1" x="1763"/>
        <item m="1" x="1838"/>
        <item m="1" x="1400"/>
        <item m="1" x="1764"/>
        <item x="620"/>
        <item m="1" x="1765"/>
        <item x="497"/>
        <item x="631"/>
        <item m="1" x="1766"/>
        <item m="1" x="1767"/>
        <item x="635"/>
        <item m="1" x="1412"/>
        <item m="1" x="1024"/>
        <item m="1" x="1112"/>
        <item m="1" x="1025"/>
        <item x="82"/>
        <item x="649"/>
        <item m="1" x="1768"/>
        <item x="657"/>
        <item x="663"/>
        <item m="1" x="1770"/>
        <item m="1" x="1771"/>
        <item m="1" x="1772"/>
        <item m="1" x="819"/>
        <item x="528"/>
        <item m="1" x="1594"/>
        <item m="1" x="1039"/>
        <item m="1" x="1774"/>
        <item m="1" x="1775"/>
        <item m="1" x="1165"/>
        <item x="193"/>
        <item m="1" x="1146"/>
        <item m="1" x="1122"/>
        <item x="217"/>
        <item m="1" x="1777"/>
        <item m="1" x="1779"/>
        <item m="1" x="1780"/>
        <item x="235"/>
        <item m="1" x="1781"/>
        <item m="1" x="1782"/>
        <item m="1" x="1783"/>
        <item m="1" x="1784"/>
        <item m="1" x="860"/>
        <item m="1" x="1785"/>
        <item m="1" x="861"/>
        <item m="1" x="1786"/>
        <item m="1" x="1059"/>
        <item m="1" x="1789"/>
        <item m="1" x="1386"/>
        <item m="1" x="1842"/>
        <item m="1" x="1790"/>
        <item m="1" x="1791"/>
        <item m="1" x="1432"/>
        <item m="1" x="1794"/>
        <item m="1" x="1795"/>
        <item m="1" x="1435"/>
        <item x="588"/>
        <item m="1" x="1796"/>
        <item m="1" x="1797"/>
        <item m="1" x="1798"/>
        <item m="1" x="1799"/>
        <item m="1" x="1271"/>
        <item m="1" x="1800"/>
        <item m="1" x="1801"/>
        <item m="1" x="1802"/>
        <item m="1" x="1803"/>
        <item m="1" x="1805"/>
        <item m="1" x="1078"/>
        <item x="419"/>
        <item m="1" x="1612"/>
        <item m="1" x="1806"/>
        <item m="1" x="1808"/>
        <item m="1" x="1809"/>
        <item m="1" x="1810"/>
        <item m="1" x="1843"/>
        <item m="1" x="1084"/>
        <item m="1" x="893"/>
        <item m="1" x="1811"/>
        <item m="1" x="1812"/>
        <item m="1" x="1844"/>
        <item x="753"/>
        <item m="1" x="1815"/>
        <item m="1" x="1845"/>
        <item m="1" x="1529"/>
        <item m="1" x="1817"/>
        <item x="757"/>
        <item m="1" x="1846"/>
        <item m="1" x="1818"/>
        <item m="1" x="1847"/>
        <item m="1" x="1819"/>
        <item m="1" x="1820"/>
        <item m="1" x="1822"/>
        <item m="1" x="1176"/>
        <item m="1" x="1645"/>
        <item m="1" x="1648"/>
        <item m="1" x="1654"/>
        <item m="1" x="839"/>
        <item m="1" x="853"/>
        <item m="1" x="1553"/>
        <item m="1" x="1681"/>
        <item m="1" x="1688"/>
        <item x="601"/>
        <item x="420"/>
        <item m="1" x="1692"/>
        <item m="1" x="1699"/>
        <item m="1" x="1701"/>
        <item x="33"/>
        <item m="1" x="1711"/>
        <item x="662"/>
        <item m="1" x="1492"/>
        <item m="1" x="1718"/>
        <item m="1" x="1722"/>
        <item m="1" x="1723"/>
        <item m="1" x="850"/>
        <item m="1" x="1731"/>
        <item x="692"/>
        <item m="1" x="1733"/>
        <item m="1" x="1736"/>
        <item m="1" x="1740"/>
        <item m="1" x="1741"/>
        <item m="1" x="1743"/>
        <item m="1" x="1744"/>
        <item m="1" x="1749"/>
        <item m="1" x="1393"/>
        <item m="1" x="1756"/>
        <item m="1" x="1759"/>
        <item x="126"/>
        <item m="1" x="1769"/>
        <item x="659"/>
        <item x="660"/>
        <item m="1" x="1329"/>
        <item m="1" x="1793"/>
        <item m="1" x="1068"/>
        <item m="1" x="1813"/>
        <item m="1" x="1106"/>
        <item x="478"/>
        <item m="1" x="1277"/>
        <item x="19"/>
        <item m="1" x="1178"/>
        <item x="24"/>
        <item m="1" x="1475"/>
        <item m="1" x="782"/>
        <item m="1" x="1479"/>
        <item m="1" x="1480"/>
        <item x="629"/>
        <item m="1" x="1279"/>
        <item m="1" x="1481"/>
        <item m="1" x="1482"/>
        <item m="1" x="1483"/>
        <item m="1" x="1281"/>
        <item m="1" x="1260"/>
        <item m="1" x="1486"/>
        <item m="1" x="1461"/>
        <item m="1" x="1284"/>
        <item m="1" x="1028"/>
        <item m="1" x="1488"/>
        <item m="1" x="1489"/>
        <item m="1" x="1115"/>
        <item m="1" x="1490"/>
        <item m="1" x="808"/>
        <item m="1" x="1462"/>
        <item m="1" x="1463"/>
        <item m="1" x="1464"/>
        <item m="1" x="1465"/>
        <item m="1" x="1288"/>
        <item m="1" x="1289"/>
        <item m="1" x="1291"/>
        <item m="1" x="1292"/>
        <item m="1" x="1378"/>
        <item m="1" x="1161"/>
        <item x="670"/>
        <item x="141"/>
        <item x="143"/>
        <item m="1" x="1493"/>
        <item m="1" x="1495"/>
        <item m="1" x="1496"/>
        <item m="1" x="830"/>
        <item m="1" x="1497"/>
        <item x="168"/>
        <item m="1" x="1295"/>
        <item m="1" x="1498"/>
        <item x="687"/>
        <item m="1" x="1296"/>
        <item m="1" x="1297"/>
        <item m="1" x="1298"/>
        <item m="1" x="845"/>
        <item x="195"/>
        <item m="1" x="1499"/>
        <item m="1" x="1299"/>
        <item x="540"/>
        <item m="1" x="1500"/>
        <item m="1" x="1307"/>
        <item m="1" x="1308"/>
        <item x="231"/>
        <item m="1" x="1309"/>
        <item m="1" x="1501"/>
        <item m="1" x="1502"/>
        <item x="233"/>
        <item x="558"/>
        <item m="1" x="1504"/>
        <item m="1" x="1316"/>
        <item m="1" x="1317"/>
        <item x="562"/>
        <item m="1" x="1505"/>
        <item x="269"/>
        <item m="1" x="1232"/>
        <item m="1" x="1319"/>
        <item m="1" x="1320"/>
        <item m="1" x="1322"/>
        <item m="1" x="1323"/>
        <item m="1" x="1506"/>
        <item m="1" x="1507"/>
        <item m="1" x="975"/>
        <item m="1" x="1325"/>
        <item m="1" x="1326"/>
        <item m="1" x="1327"/>
        <item m="1" x="1328"/>
        <item m="1" x="1330"/>
        <item m="1" x="1331"/>
        <item m="1" x="1332"/>
        <item m="1" x="1333"/>
        <item m="1" x="1334"/>
        <item x="336"/>
        <item m="1" x="1467"/>
        <item m="1" x="1153"/>
        <item m="1" x="983"/>
        <item m="1" x="1511"/>
        <item m="1" x="1512"/>
        <item m="1" x="1513"/>
        <item m="1" x="1514"/>
        <item m="1" x="883"/>
        <item m="1" x="1515"/>
        <item m="1" x="1339"/>
        <item m="1" x="1516"/>
        <item m="1" x="1518"/>
        <item x="372"/>
        <item m="1" x="886"/>
        <item m="1" x="1340"/>
        <item m="1" x="1520"/>
        <item m="1" x="1075"/>
        <item m="1" x="1347"/>
        <item m="1" x="1521"/>
        <item m="1" x="1522"/>
        <item m="1" x="1350"/>
        <item x="424"/>
        <item m="1" x="1351"/>
        <item m="1" x="1523"/>
        <item x="434"/>
        <item m="1" x="1524"/>
        <item m="1" x="1354"/>
        <item m="1" x="1526"/>
        <item m="1" x="1527"/>
        <item m="1" x="1528"/>
        <item m="1" x="1530"/>
        <item m="1" x="1531"/>
        <item m="1" x="1532"/>
        <item m="1" x="1137"/>
        <item m="1" x="1468"/>
        <item m="1" x="1356"/>
        <item m="1" x="1533"/>
        <item m="1" x="913"/>
        <item m="1" x="916"/>
        <item m="1" x="1361"/>
        <item m="1" x="1018"/>
        <item m="1" x="791"/>
        <item m="1" x="1536"/>
        <item m="1" x="1365"/>
        <item m="1" x="1414"/>
        <item m="1" x="1159"/>
        <item x="60"/>
        <item m="1" x="1139"/>
        <item m="1" x="1369"/>
        <item m="1" x="941"/>
        <item m="1" x="942"/>
        <item x="118"/>
        <item x="119"/>
        <item m="1" x="1537"/>
        <item m="1" x="1538"/>
        <item x="668"/>
        <item m="1" x="1539"/>
        <item m="1" x="1540"/>
        <item m="1" x="827"/>
        <item m="1" x="1188"/>
        <item m="1" x="1541"/>
        <item x="534"/>
        <item m="1" x="1542"/>
        <item m="1" x="957"/>
        <item m="1" x="1543"/>
        <item m="1" x="1304"/>
        <item m="1" x="1544"/>
        <item x="220"/>
        <item m="1" x="1545"/>
        <item m="1" x="1546"/>
        <item m="1" x="1547"/>
        <item m="1" x="1548"/>
        <item m="1" x="1549"/>
        <item m="1" x="1550"/>
        <item m="1" x="1551"/>
        <item m="1" x="974"/>
        <item m="1" x="1381"/>
        <item m="1" x="1198"/>
        <item m="1" x="1552"/>
        <item m="1" x="1554"/>
        <item m="1" x="979"/>
        <item m="1" x="1556"/>
        <item m="1" x="1557"/>
        <item m="1" x="1558"/>
        <item m="1" x="1469"/>
        <item m="1" x="1559"/>
        <item m="1" x="1560"/>
        <item m="1" x="1561"/>
        <item m="1" x="1562"/>
        <item m="1" x="1563"/>
        <item m="1" x="1564"/>
        <item m="1" x="1565"/>
        <item m="1" x="1076"/>
        <item x="421"/>
        <item m="1" x="1083"/>
        <item m="1" x="1567"/>
        <item m="1" x="1568"/>
        <item m="1" x="1569"/>
        <item m="1" x="1570"/>
        <item m="1" x="1571"/>
        <item m="1" x="1392"/>
        <item m="1" x="1572"/>
        <item m="1" x="1573"/>
        <item m="1" x="1574"/>
        <item m="1" x="1575"/>
        <item m="1" x="1394"/>
        <item m="1" x="1576"/>
        <item m="1" x="1395"/>
        <item m="1" x="1577"/>
        <item m="1" x="1578"/>
        <item m="1" x="1579"/>
        <item x="755"/>
        <item m="1" x="1580"/>
        <item m="1" x="1582"/>
        <item m="1" x="1583"/>
        <item m="1" x="1013"/>
        <item m="1" x="1408"/>
        <item m="1" x="1157"/>
        <item m="1" x="1409"/>
        <item m="1" x="1019"/>
        <item m="1" x="1158"/>
        <item m="1" x="1586"/>
        <item m="1" x="935"/>
        <item m="1" x="1410"/>
        <item x="504"/>
        <item m="1" x="1411"/>
        <item m="1" x="1413"/>
        <item m="1" x="1415"/>
        <item x="66"/>
        <item m="1" x="1030"/>
        <item m="1" x="943"/>
        <item m="1" x="1587"/>
        <item m="1" x="1588"/>
        <item m="1" x="1589"/>
        <item m="1" x="1590"/>
        <item m="1" x="1591"/>
        <item m="1" x="1261"/>
        <item m="1" x="1419"/>
        <item m="1" x="1592"/>
        <item m="1" x="1185"/>
        <item m="1" x="1595"/>
        <item m="1" x="1470"/>
        <item m="1" x="1424"/>
        <item x="234"/>
        <item m="1" x="1425"/>
        <item m="1" x="1426"/>
        <item m="1" x="1427"/>
        <item m="1" x="1055"/>
        <item m="1" x="1428"/>
        <item m="1" x="1168"/>
        <item m="1" x="1057"/>
        <item m="1" x="1597"/>
        <item m="1" x="1598"/>
        <item m="1" x="1599"/>
        <item m="1" x="1471"/>
        <item x="718"/>
        <item m="1" x="1064"/>
        <item m="1" x="1601"/>
        <item m="1" x="1602"/>
        <item m="1" x="1603"/>
        <item m="1" x="1604"/>
        <item m="1" x="1605"/>
        <item m="1" x="1431"/>
        <item m="1" x="1606"/>
        <item m="1" x="1607"/>
        <item m="1" x="1608"/>
        <item m="1" x="1434"/>
        <item m="1" x="879"/>
        <item m="1" x="1437"/>
        <item m="1" x="1438"/>
        <item m="1" x="1609"/>
        <item m="1" x="1269"/>
        <item m="1" x="1440"/>
        <item m="1" x="1472"/>
        <item m="1" x="1611"/>
        <item m="1" x="1442"/>
        <item m="1" x="1443"/>
        <item m="1" x="1444"/>
        <item m="1" x="1613"/>
        <item m="1" x="1614"/>
        <item m="1" x="1615"/>
        <item m="1" x="1616"/>
        <item x="436"/>
        <item m="1" x="1446"/>
        <item m="1" x="1447"/>
        <item m="1" x="1618"/>
        <item m="1" x="1448"/>
        <item m="1" x="1450"/>
        <item m="1" x="1619"/>
        <item m="1" x="1621"/>
        <item m="1" x="1452"/>
        <item m="1" x="1622"/>
        <item x="607"/>
        <item m="1" x="1453"/>
        <item m="1" x="908"/>
        <item m="1" x="1623"/>
        <item m="1" x="1624"/>
        <item m="1" x="1455"/>
        <item m="1" x="1457"/>
        <item m="1" x="1625"/>
        <item m="1" x="1459"/>
        <item m="1" x="1473"/>
        <item m="1" x="1626"/>
        <item m="1" x="1006"/>
        <item m="1" x="1177"/>
        <item m="1" x="1280"/>
        <item m="1" x="1180"/>
        <item m="1" x="795"/>
        <item m="1" x="1181"/>
        <item m="1" x="1283"/>
        <item m="1" x="1286"/>
        <item m="1" x="1287"/>
        <item m="1" x="1182"/>
        <item m="1" x="1183"/>
        <item m="1" x="1293"/>
        <item m="1" x="818"/>
        <item m="1" x="1184"/>
        <item m="1" x="840"/>
        <item m="1" x="844"/>
        <item m="1" x="1190"/>
        <item m="1" x="1302"/>
        <item x="695"/>
        <item m="1" x="1305"/>
        <item x="228"/>
        <item m="1" x="1194"/>
        <item m="1" x="1195"/>
        <item m="1" x="1312"/>
        <item m="1" x="1196"/>
        <item x="247"/>
        <item m="1" x="1324"/>
        <item x="316"/>
        <item m="1" x="1336"/>
        <item m="1" x="1201"/>
        <item m="1" x="1338"/>
        <item m="1" x="875"/>
        <item m="1" x="1202"/>
        <item m="1" x="1203"/>
        <item m="1" x="1204"/>
        <item m="1" x="1341"/>
        <item m="1" x="1205"/>
        <item m="1" x="1206"/>
        <item m="1" x="1343"/>
        <item m="1" x="1207"/>
        <item x="596"/>
        <item m="1" x="1346"/>
        <item m="1" x="1348"/>
        <item m="1" x="1349"/>
        <item m="1" x="1352"/>
        <item m="1" x="1208"/>
        <item m="1" x="1353"/>
        <item m="1" x="1253"/>
        <item x="752"/>
        <item x="451"/>
        <item m="1" x="1209"/>
        <item m="1" x="1210"/>
        <item m="1" x="1211"/>
        <item x="463"/>
        <item m="1" x="1212"/>
        <item m="1" x="1213"/>
        <item m="1" x="1214"/>
        <item m="1" x="1215"/>
        <item m="1" x="1216"/>
        <item x="481"/>
        <item m="1" x="1218"/>
        <item m="1" x="1192"/>
        <item m="1" x="1219"/>
        <item m="1" x="1220"/>
        <item m="1" x="1364"/>
        <item m="1" x="1221"/>
        <item m="1" x="1223"/>
        <item m="1" x="1224"/>
        <item m="1" x="1366"/>
        <item m="1" x="1367"/>
        <item x="506"/>
        <item m="1" x="799"/>
        <item m="1" x="801"/>
        <item m="1" x="1370"/>
        <item m="1" x="1225"/>
        <item m="1" x="1371"/>
        <item m="1" x="1372"/>
        <item x="107"/>
        <item m="1" x="1373"/>
        <item m="1" x="1374"/>
        <item m="1" x="805"/>
        <item x="122"/>
        <item x="144"/>
        <item m="1" x="1228"/>
        <item m="1" x="837"/>
        <item m="1" x="1229"/>
        <item m="1" x="1145"/>
        <item x="546"/>
        <item m="1" x="1379"/>
        <item x="560"/>
        <item m="1" x="1231"/>
        <item m="1" x="1380"/>
        <item m="1" x="1382"/>
        <item m="1" x="1234"/>
        <item m="1" x="1385"/>
        <item m="1" x="1235"/>
        <item m="1" x="1236"/>
        <item m="1" x="1387"/>
        <item m="1" x="1388"/>
        <item x="585"/>
        <item m="1" x="1241"/>
        <item m="1" x="1242"/>
        <item m="1" x="991"/>
        <item m="1" x="1245"/>
        <item m="1" x="1390"/>
        <item m="1" x="1391"/>
        <item x="597"/>
        <item m="1" x="992"/>
        <item m="1" x="1246"/>
        <item m="1" x="1247"/>
        <item m="1" x="1249"/>
        <item m="1" x="1251"/>
        <item m="1" x="1397"/>
        <item m="1" x="1398"/>
        <item m="1" x="1255"/>
        <item x="466"/>
        <item m="1" x="1256"/>
        <item m="1" x="1009"/>
        <item m="1" x="1401"/>
        <item m="1" x="1402"/>
        <item m="1" x="1403"/>
        <item m="1" x="1405"/>
        <item m="1" x="1258"/>
        <item m="1" x="1416"/>
        <item m="1" x="1417"/>
        <item m="1" x="1418"/>
        <item m="1" x="1162"/>
        <item m="1" x="1422"/>
        <item x="685"/>
        <item m="1" x="1423"/>
        <item m="1" x="1043"/>
        <item m="1" x="1262"/>
        <item m="1" x="1263"/>
        <item m="1" x="1264"/>
        <item m="1" x="1265"/>
        <item m="1" x="1054"/>
        <item m="1" x="1266"/>
        <item m="1" x="1267"/>
        <item m="1" x="1268"/>
        <item m="1" x="1439"/>
        <item x="739"/>
        <item m="1" x="1441"/>
        <item m="1" x="1272"/>
        <item m="1" x="1451"/>
        <item m="1" x="1273"/>
        <item m="1" x="1099"/>
        <item m="1" x="1454"/>
        <item m="1" x="1275"/>
        <item m="1" x="1460"/>
        <item x="59"/>
        <item x="191"/>
        <item m="1" x="859"/>
        <item m="1" x="863"/>
        <item m="1" x="1222"/>
        <item m="1" x="1151"/>
        <item m="1" x="867"/>
        <item x="465"/>
        <item x="36"/>
        <item m="1" x="1109"/>
        <item x="37"/>
        <item m="1" x="1113"/>
        <item m="1" x="800"/>
        <item m="1" x="1117"/>
        <item m="1" x="1118"/>
        <item m="1" x="1119"/>
        <item x="199"/>
        <item x="226"/>
        <item m="1" x="1123"/>
        <item m="1" x="1124"/>
        <item m="1" x="1125"/>
        <item m="1" x="1126"/>
        <item m="1" x="1129"/>
        <item m="1" x="1130"/>
        <item m="1" x="1131"/>
        <item m="1" x="1133"/>
        <item m="1" x="1134"/>
        <item m="1" x="1136"/>
        <item m="1" x="905"/>
        <item x="464"/>
        <item m="1" x="1127"/>
        <item m="1" x="1138"/>
        <item x="503"/>
        <item x="646"/>
        <item x="508"/>
        <item x="510"/>
        <item m="1" x="1140"/>
        <item m="1" x="1141"/>
        <item m="1" x="1142"/>
        <item x="121"/>
        <item m="1" x="1143"/>
        <item m="1" x="1144"/>
        <item m="1" x="832"/>
        <item m="1" x="1148"/>
        <item m="1" x="1149"/>
        <item m="1" x="1150"/>
        <item x="266"/>
        <item m="1" x="1154"/>
        <item x="581"/>
        <item m="1" x="1155"/>
        <item m="1" x="1156"/>
        <item x="17"/>
        <item m="1" x="1160"/>
        <item m="1" x="1163"/>
        <item m="1" x="1166"/>
        <item m="1" x="1167"/>
        <item m="1" x="1170"/>
        <item x="716"/>
        <item m="1" x="1063"/>
        <item x="724"/>
        <item m="1" x="1173"/>
        <item m="1" x="1174"/>
        <item m="1" x="1175"/>
        <item m="1" x="1087"/>
        <item x="761"/>
        <item m="1" x="781"/>
        <item m="1" x="794"/>
        <item m="1" x="796"/>
        <item m="1" x="797"/>
        <item m="1" x="803"/>
        <item m="1" x="806"/>
        <item m="1" x="814"/>
        <item m="1" x="815"/>
        <item m="1" x="823"/>
        <item m="1" x="825"/>
        <item m="1" x="826"/>
        <item m="1" x="833"/>
        <item x="678"/>
        <item m="1" x="836"/>
        <item m="1" x="849"/>
        <item m="1" x="855"/>
        <item m="1" x="866"/>
        <item m="1" x="869"/>
        <item m="1" x="874"/>
        <item m="1" x="876"/>
        <item m="1" x="880"/>
        <item m="1" x="882"/>
        <item m="1" x="1128"/>
        <item m="1" x="885"/>
        <item m="1" x="887"/>
        <item m="1" x="889"/>
        <item m="1" x="896"/>
        <item m="1" x="897"/>
        <item m="1" x="899"/>
        <item m="1" x="904"/>
        <item m="1" x="907"/>
        <item m="1" x="909"/>
        <item m="1" x="920"/>
        <item m="1" x="922"/>
        <item m="1" x="923"/>
        <item m="1" x="926"/>
        <item m="1" x="929"/>
        <item x="630"/>
        <item x="501"/>
        <item m="1" x="944"/>
        <item m="1" x="945"/>
        <item m="1" x="946"/>
        <item m="1" x="947"/>
        <item m="1" x="949"/>
        <item m="1" x="950"/>
        <item m="1" x="952"/>
        <item m="1" x="953"/>
        <item m="1" x="954"/>
        <item m="1" x="956"/>
        <item m="1" x="958"/>
        <item m="1" x="972"/>
        <item m="1" x="976"/>
        <item m="1" x="981"/>
        <item m="1" x="985"/>
        <item m="1" x="986"/>
        <item m="1" x="988"/>
        <item m="1" x="999"/>
        <item m="1" x="1000"/>
        <item m="1" x="1001"/>
        <item m="1" x="1003"/>
        <item m="1" x="1005"/>
        <item m="1" x="1021"/>
        <item x="636"/>
        <item m="1" x="1029"/>
        <item m="1" x="1031"/>
        <item m="1" x="1032"/>
        <item m="1" x="1034"/>
        <item m="1" x="829"/>
        <item m="1" x="1038"/>
        <item m="1" x="1040"/>
        <item m="1" x="1041"/>
        <item m="1" x="846"/>
        <item x="208"/>
        <item m="1" x="1049"/>
        <item m="1" x="1065"/>
        <item m="1" x="1066"/>
        <item m="1" x="1069"/>
        <item m="1" x="1172"/>
        <item m="1" x="1074"/>
        <item m="1" x="1077"/>
        <item m="1" x="1082"/>
        <item m="1" x="1085"/>
        <item m="1" x="1086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2"/>
        <item m="1" x="1104"/>
        <item m="1" x="1105"/>
        <item m="1" x="1107"/>
        <item m="1" x="779"/>
        <item m="1" x="783"/>
        <item m="1" x="784"/>
        <item m="1" x="786"/>
        <item m="1" x="787"/>
        <item x="40"/>
        <item m="1" x="788"/>
        <item m="1" x="789"/>
        <item m="1" x="790"/>
        <item m="1" x="792"/>
        <item m="1" x="798"/>
        <item x="512"/>
        <item x="513"/>
        <item m="1" x="809"/>
        <item m="1" x="810"/>
        <item m="1" x="811"/>
        <item m="1" x="813"/>
        <item m="1" x="820"/>
        <item m="1" x="822"/>
        <item m="1" x="824"/>
        <item m="1" x="831"/>
        <item m="1" x="834"/>
        <item m="1" x="842"/>
        <item m="1" x="851"/>
        <item m="1" x="852"/>
        <item m="1" x="854"/>
        <item m="1" x="858"/>
        <item m="1" x="872"/>
        <item m="1" x="873"/>
        <item x="343"/>
        <item m="1" x="877"/>
        <item m="1" x="878"/>
        <item m="1" x="881"/>
        <item m="1" x="884"/>
        <item x="375"/>
        <item m="1" x="890"/>
        <item m="1" x="892"/>
        <item m="1" x="894"/>
        <item m="1" x="898"/>
        <item m="1" x="911"/>
        <item m="1" x="912"/>
        <item m="1" x="914"/>
        <item m="1" x="915"/>
        <item m="1" x="778"/>
        <item m="1" x="919"/>
        <item m="1" x="921"/>
        <item m="1" x="928"/>
        <item x="626"/>
        <item m="1" x="931"/>
        <item m="1" x="934"/>
        <item m="1" x="937"/>
        <item m="1" x="938"/>
        <item m="1" x="948"/>
        <item x="518"/>
        <item x="689"/>
        <item m="1" x="955"/>
        <item m="1" x="959"/>
        <item m="1" x="961"/>
        <item m="1" x="964"/>
        <item m="1" x="967"/>
        <item m="1" x="968"/>
        <item m="1" x="969"/>
        <item m="1" x="970"/>
        <item x="318"/>
        <item m="1" x="984"/>
        <item m="1" x="987"/>
        <item m="1" x="990"/>
        <item m="1" x="993"/>
        <item m="1" x="994"/>
        <item m="1" x="995"/>
        <item m="1" x="998"/>
        <item m="1" x="1002"/>
        <item m="1" x="1004"/>
        <item m="1" x="1007"/>
        <item m="1" x="1008"/>
        <item m="1" x="1011"/>
        <item x="627"/>
        <item m="1" x="1015"/>
        <item m="1" x="1020"/>
        <item m="1" x="1022"/>
        <item m="1" x="1027"/>
        <item m="1" x="1035"/>
        <item m="1" x="1036"/>
        <item x="688"/>
        <item m="1" x="1044"/>
        <item m="1" x="1045"/>
        <item m="1" x="1047"/>
        <item m="1" x="1048"/>
        <item m="1" x="1050"/>
        <item m="1" x="1051"/>
        <item m="1" x="1052"/>
        <item x="262"/>
        <item m="1" x="1061"/>
        <item m="1" x="1062"/>
        <item m="1" x="1067"/>
        <item m="1" x="1071"/>
        <item m="1" x="1072"/>
        <item m="1" x="1073"/>
        <item m="1" x="1080"/>
        <item m="1" x="1081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116"/>
        <item x="117"/>
        <item x="120"/>
        <item x="169"/>
        <item x="171"/>
        <item x="177"/>
        <item x="188"/>
        <item x="189"/>
        <item x="190"/>
        <item x="194"/>
        <item x="230"/>
        <item x="232"/>
        <item x="236"/>
        <item x="237"/>
        <item x="238"/>
        <item x="263"/>
        <item x="278"/>
        <item x="303"/>
        <item x="305"/>
        <item x="337"/>
        <item x="338"/>
        <item x="354"/>
        <item x="357"/>
        <item x="393"/>
        <item x="396"/>
        <item x="397"/>
        <item x="404"/>
        <item x="405"/>
        <item x="413"/>
        <item x="414"/>
        <item x="418"/>
        <item x="423"/>
        <item x="427"/>
        <item x="437"/>
        <item x="440"/>
        <item x="441"/>
        <item x="444"/>
        <item x="462"/>
        <item x="470"/>
        <item x="471"/>
        <item x="480"/>
        <item x="489"/>
        <item x="496"/>
        <item x="499"/>
        <item x="502"/>
        <item x="507"/>
        <item x="514"/>
        <item x="515"/>
        <item x="519"/>
        <item x="520"/>
        <item x="521"/>
        <item x="529"/>
        <item x="530"/>
        <item x="533"/>
        <item x="535"/>
        <item x="536"/>
        <item x="537"/>
        <item x="555"/>
        <item x="556"/>
        <item x="557"/>
        <item x="561"/>
        <item x="563"/>
        <item x="564"/>
        <item x="567"/>
        <item x="572"/>
        <item x="573"/>
        <item x="575"/>
        <item x="578"/>
        <item x="579"/>
        <item x="584"/>
        <item x="592"/>
        <item x="593"/>
        <item x="605"/>
        <item x="606"/>
        <item x="609"/>
        <item x="611"/>
        <item x="618"/>
        <item x="619"/>
        <item x="621"/>
        <item x="622"/>
        <item x="623"/>
        <item x="624"/>
        <item x="633"/>
        <item x="634"/>
        <item x="638"/>
        <item x="639"/>
        <item x="640"/>
        <item x="641"/>
        <item x="643"/>
        <item x="648"/>
        <item x="651"/>
        <item x="652"/>
        <item x="653"/>
        <item x="654"/>
        <item x="655"/>
        <item x="664"/>
        <item x="665"/>
        <item x="667"/>
        <item x="669"/>
        <item x="671"/>
        <item x="672"/>
        <item x="674"/>
        <item x="675"/>
        <item x="676"/>
        <item x="677"/>
        <item x="684"/>
        <item x="686"/>
        <item x="690"/>
        <item x="691"/>
        <item x="694"/>
        <item x="696"/>
        <item x="698"/>
        <item x="700"/>
        <item x="702"/>
        <item x="704"/>
        <item x="706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6"/>
        <item x="737"/>
        <item x="738"/>
        <item x="740"/>
        <item x="742"/>
        <item x="743"/>
        <item x="744"/>
        <item x="747"/>
        <item x="748"/>
        <item x="750"/>
        <item x="751"/>
        <item x="758"/>
        <item x="759"/>
        <item x="760"/>
        <item x="762"/>
        <item x="763"/>
        <item x="764"/>
        <item x="765"/>
        <item x="766"/>
        <item x="770"/>
        <item x="774"/>
        <item x="4"/>
        <item x="225"/>
        <item t="default"/>
      </items>
    </pivotField>
  </pivotFields>
  <rowFields count="1">
    <field x="0"/>
  </rowFields>
  <rowItems count="777">
    <i>
      <x v="4"/>
    </i>
    <i>
      <x v="6"/>
    </i>
    <i>
      <x v="7"/>
    </i>
    <i>
      <x v="11"/>
    </i>
    <i>
      <x v="12"/>
    </i>
    <i>
      <x v="13"/>
    </i>
    <i>
      <x v="15"/>
    </i>
    <i>
      <x v="16"/>
    </i>
    <i>
      <x v="17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7"/>
    </i>
    <i>
      <x v="28"/>
    </i>
    <i>
      <x v="31"/>
    </i>
    <i>
      <x v="32"/>
    </i>
    <i>
      <x v="35"/>
    </i>
    <i>
      <x v="38"/>
    </i>
    <i>
      <x v="39"/>
    </i>
    <i>
      <x v="40"/>
    </i>
    <i>
      <x v="41"/>
    </i>
    <i>
      <x v="45"/>
    </i>
    <i>
      <x v="46"/>
    </i>
    <i>
      <x v="49"/>
    </i>
    <i>
      <x v="52"/>
    </i>
    <i>
      <x v="54"/>
    </i>
    <i>
      <x v="55"/>
    </i>
    <i>
      <x v="67"/>
    </i>
    <i>
      <x v="70"/>
    </i>
    <i>
      <x v="72"/>
    </i>
    <i>
      <x v="78"/>
    </i>
    <i>
      <x v="80"/>
    </i>
    <i>
      <x v="83"/>
    </i>
    <i>
      <x v="85"/>
    </i>
    <i>
      <x v="92"/>
    </i>
    <i>
      <x v="93"/>
    </i>
    <i>
      <x v="94"/>
    </i>
    <i>
      <x v="95"/>
    </i>
    <i>
      <x v="100"/>
    </i>
    <i>
      <x v="101"/>
    </i>
    <i>
      <x v="102"/>
    </i>
    <i>
      <x v="103"/>
    </i>
    <i>
      <x v="109"/>
    </i>
    <i>
      <x v="110"/>
    </i>
    <i>
      <x v="111"/>
    </i>
    <i>
      <x v="112"/>
    </i>
    <i>
      <x v="113"/>
    </i>
    <i>
      <x v="115"/>
    </i>
    <i>
      <x v="117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9"/>
    </i>
    <i>
      <x v="183"/>
    </i>
    <i>
      <x v="186"/>
    </i>
    <i>
      <x v="189"/>
    </i>
    <i>
      <x v="190"/>
    </i>
    <i>
      <x v="194"/>
    </i>
    <i>
      <x v="195"/>
    </i>
    <i>
      <x v="196"/>
    </i>
    <i>
      <x v="197"/>
    </i>
    <i>
      <x v="200"/>
    </i>
    <i>
      <x v="201"/>
    </i>
    <i>
      <x v="205"/>
    </i>
    <i>
      <x v="206"/>
    </i>
    <i>
      <x v="208"/>
    </i>
    <i>
      <x v="215"/>
    </i>
    <i>
      <x v="216"/>
    </i>
    <i>
      <x v="219"/>
    </i>
    <i>
      <x v="221"/>
    </i>
    <i>
      <x v="224"/>
    </i>
    <i>
      <x v="225"/>
    </i>
    <i>
      <x v="226"/>
    </i>
    <i>
      <x v="227"/>
    </i>
    <i>
      <x v="231"/>
    </i>
    <i>
      <x v="234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2"/>
    </i>
    <i>
      <x v="254"/>
    </i>
    <i>
      <x v="255"/>
    </i>
    <i>
      <x v="256"/>
    </i>
    <i>
      <x v="258"/>
    </i>
    <i>
      <x v="260"/>
    </i>
    <i>
      <x v="263"/>
    </i>
    <i>
      <x v="264"/>
    </i>
    <i>
      <x v="265"/>
    </i>
    <i>
      <x v="266"/>
    </i>
    <i>
      <x v="268"/>
    </i>
    <i>
      <x v="272"/>
    </i>
    <i>
      <x v="273"/>
    </i>
    <i>
      <x v="274"/>
    </i>
    <i>
      <x v="276"/>
    </i>
    <i>
      <x v="277"/>
    </i>
    <i>
      <x v="278"/>
    </i>
    <i>
      <x v="281"/>
    </i>
    <i>
      <x v="283"/>
    </i>
    <i>
      <x v="284"/>
    </i>
    <i>
      <x v="285"/>
    </i>
    <i>
      <x v="286"/>
    </i>
    <i>
      <x v="289"/>
    </i>
    <i>
      <x v="291"/>
    </i>
    <i>
      <x v="298"/>
    </i>
    <i>
      <x v="299"/>
    </i>
    <i>
      <x v="302"/>
    </i>
    <i>
      <x v="303"/>
    </i>
    <i>
      <x v="304"/>
    </i>
    <i>
      <x v="305"/>
    </i>
    <i>
      <x v="309"/>
    </i>
    <i>
      <x v="312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6"/>
    </i>
    <i>
      <x v="328"/>
    </i>
    <i>
      <x v="329"/>
    </i>
    <i>
      <x v="330"/>
    </i>
    <i>
      <x v="331"/>
    </i>
    <i>
      <x v="332"/>
    </i>
    <i>
      <x v="333"/>
    </i>
    <i>
      <x v="335"/>
    </i>
    <i>
      <x v="337"/>
    </i>
    <i>
      <x v="339"/>
    </i>
    <i>
      <x v="342"/>
    </i>
    <i>
      <x v="343"/>
    </i>
    <i>
      <x v="344"/>
    </i>
    <i>
      <x v="345"/>
    </i>
    <i>
      <x v="346"/>
    </i>
    <i>
      <x v="350"/>
    </i>
    <i>
      <x v="354"/>
    </i>
    <i>
      <x v="359"/>
    </i>
    <i>
      <x v="362"/>
    </i>
    <i>
      <x v="368"/>
    </i>
    <i>
      <x v="371"/>
    </i>
    <i>
      <x v="372"/>
    </i>
    <i>
      <x v="373"/>
    </i>
    <i>
      <x v="374"/>
    </i>
    <i>
      <x v="375"/>
    </i>
    <i>
      <x v="377"/>
    </i>
    <i>
      <x v="379"/>
    </i>
    <i>
      <x v="381"/>
    </i>
    <i>
      <x v="382"/>
    </i>
    <i>
      <x v="383"/>
    </i>
    <i>
      <x v="385"/>
    </i>
    <i>
      <x v="387"/>
    </i>
    <i>
      <x v="388"/>
    </i>
    <i>
      <x v="389"/>
    </i>
    <i>
      <x v="391"/>
    </i>
    <i>
      <x v="392"/>
    </i>
    <i>
      <x v="393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4"/>
    </i>
    <i>
      <x v="435"/>
    </i>
    <i>
      <x v="436"/>
    </i>
    <i>
      <x v="438"/>
    </i>
    <i>
      <x v="439"/>
    </i>
    <i>
      <x v="441"/>
    </i>
    <i>
      <x v="442"/>
    </i>
    <i>
      <x v="450"/>
    </i>
    <i>
      <x v="454"/>
    </i>
    <i>
      <x v="457"/>
    </i>
    <i>
      <x v="459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5"/>
    </i>
    <i>
      <x v="477"/>
    </i>
    <i>
      <x v="479"/>
    </i>
    <i>
      <x v="480"/>
    </i>
    <i>
      <x v="482"/>
    </i>
    <i>
      <x v="489"/>
    </i>
    <i>
      <x v="490"/>
    </i>
    <i>
      <x v="491"/>
    </i>
    <i>
      <x v="492"/>
    </i>
    <i>
      <x v="493"/>
    </i>
    <i>
      <x v="497"/>
    </i>
    <i>
      <x v="498"/>
    </i>
    <i>
      <x v="499"/>
    </i>
    <i>
      <x v="500"/>
    </i>
    <i>
      <x v="503"/>
    </i>
    <i>
      <x v="505"/>
    </i>
    <i>
      <x v="506"/>
    </i>
    <i>
      <x v="509"/>
    </i>
    <i>
      <x v="510"/>
    </i>
    <i>
      <x v="512"/>
    </i>
    <i>
      <x v="515"/>
    </i>
    <i>
      <x v="516"/>
    </i>
    <i>
      <x v="518"/>
    </i>
    <i>
      <x v="519"/>
    </i>
    <i>
      <x v="526"/>
    </i>
    <i>
      <x v="529"/>
    </i>
    <i>
      <x v="531"/>
    </i>
    <i>
      <x v="534"/>
    </i>
    <i>
      <x v="535"/>
    </i>
    <i>
      <x v="539"/>
    </i>
    <i>
      <x v="540"/>
    </i>
    <i>
      <x v="542"/>
    </i>
    <i>
      <x v="545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9"/>
    </i>
    <i>
      <x v="562"/>
    </i>
    <i>
      <x v="565"/>
    </i>
    <i>
      <x v="568"/>
    </i>
    <i>
      <x v="569"/>
    </i>
    <i>
      <x v="570"/>
    </i>
    <i>
      <x v="571"/>
    </i>
    <i>
      <x v="572"/>
    </i>
    <i>
      <x v="574"/>
    </i>
    <i>
      <x v="576"/>
    </i>
    <i>
      <x v="577"/>
    </i>
    <i>
      <x v="579"/>
    </i>
    <i>
      <x v="580"/>
    </i>
    <i>
      <x v="581"/>
    </i>
    <i>
      <x v="582"/>
    </i>
    <i>
      <x v="583"/>
    </i>
    <i>
      <x v="585"/>
    </i>
    <i>
      <x v="590"/>
    </i>
    <i>
      <x v="591"/>
    </i>
    <i>
      <x v="593"/>
    </i>
    <i>
      <x v="594"/>
    </i>
    <i>
      <x v="595"/>
    </i>
    <i>
      <x v="596"/>
    </i>
    <i>
      <x v="597"/>
    </i>
    <i>
      <x v="598"/>
    </i>
    <i>
      <x v="602"/>
    </i>
    <i>
      <x v="603"/>
    </i>
    <i>
      <x v="604"/>
    </i>
    <i>
      <x v="605"/>
    </i>
    <i>
      <x v="606"/>
    </i>
    <i>
      <x v="610"/>
    </i>
    <i>
      <x v="611"/>
    </i>
    <i>
      <x v="612"/>
    </i>
    <i>
      <x v="613"/>
    </i>
    <i>
      <x v="615"/>
    </i>
    <i>
      <x v="619"/>
    </i>
    <i>
      <x v="623"/>
    </i>
    <i>
      <x v="624"/>
    </i>
    <i>
      <x v="625"/>
    </i>
    <i>
      <x v="626"/>
    </i>
    <i>
      <x v="627"/>
    </i>
    <i>
      <x v="630"/>
    </i>
    <i>
      <x v="635"/>
    </i>
    <i>
      <x v="637"/>
    </i>
    <i>
      <x v="638"/>
    </i>
    <i>
      <x v="640"/>
    </i>
    <i>
      <x v="643"/>
    </i>
    <i>
      <x v="647"/>
    </i>
    <i>
      <x v="649"/>
    </i>
    <i>
      <x v="651"/>
    </i>
    <i>
      <x v="652"/>
    </i>
    <i>
      <x v="653"/>
    </i>
    <i>
      <x v="657"/>
    </i>
    <i>
      <x v="658"/>
    </i>
    <i>
      <x v="660"/>
    </i>
    <i>
      <x v="661"/>
    </i>
    <i>
      <x v="663"/>
    </i>
    <i>
      <x v="670"/>
    </i>
    <i>
      <x v="671"/>
    </i>
    <i>
      <x v="673"/>
    </i>
    <i>
      <x v="675"/>
    </i>
    <i>
      <x v="677"/>
    </i>
    <i>
      <x v="678"/>
    </i>
    <i>
      <x v="680"/>
    </i>
    <i>
      <x v="681"/>
    </i>
    <i>
      <x v="684"/>
    </i>
    <i>
      <x v="686"/>
    </i>
    <i>
      <x v="687"/>
    </i>
    <i>
      <x v="689"/>
    </i>
    <i>
      <x v="694"/>
    </i>
    <i>
      <x v="718"/>
    </i>
    <i>
      <x v="720"/>
    </i>
    <i>
      <x v="735"/>
    </i>
    <i>
      <x v="738"/>
    </i>
    <i>
      <x v="742"/>
    </i>
    <i>
      <x v="743"/>
    </i>
    <i>
      <x v="744"/>
    </i>
    <i>
      <x v="745"/>
    </i>
    <i>
      <x v="747"/>
    </i>
    <i>
      <x v="748"/>
    </i>
    <i>
      <x v="749"/>
    </i>
    <i>
      <x v="757"/>
    </i>
    <i>
      <x v="758"/>
    </i>
    <i>
      <x v="759"/>
    </i>
    <i>
      <x v="760"/>
    </i>
    <i>
      <x v="762"/>
    </i>
    <i>
      <x v="765"/>
    </i>
    <i>
      <x v="768"/>
    </i>
    <i>
      <x v="773"/>
    </i>
    <i>
      <x v="776"/>
    </i>
    <i>
      <x v="777"/>
    </i>
    <i>
      <x v="781"/>
    </i>
    <i>
      <x v="782"/>
    </i>
    <i>
      <x v="785"/>
    </i>
    <i>
      <x v="787"/>
    </i>
    <i>
      <x v="791"/>
    </i>
    <i>
      <x v="797"/>
    </i>
    <i>
      <x v="801"/>
    </i>
    <i>
      <x v="802"/>
    </i>
    <i>
      <x v="804"/>
    </i>
    <i>
      <x v="810"/>
    </i>
    <i>
      <x v="811"/>
    </i>
    <i>
      <x v="812"/>
    </i>
    <i>
      <x v="814"/>
    </i>
    <i>
      <x v="815"/>
    </i>
    <i>
      <x v="817"/>
    </i>
    <i>
      <x v="819"/>
    </i>
    <i>
      <x v="826"/>
    </i>
    <i>
      <x v="827"/>
    </i>
    <i>
      <x v="828"/>
    </i>
    <i>
      <x v="829"/>
    </i>
    <i>
      <x v="830"/>
    </i>
    <i>
      <x v="832"/>
    </i>
    <i>
      <x v="833"/>
    </i>
    <i>
      <x v="834"/>
    </i>
    <i>
      <x v="835"/>
    </i>
    <i>
      <x v="838"/>
    </i>
    <i>
      <x v="842"/>
    </i>
    <i>
      <x v="845"/>
    </i>
    <i>
      <x v="848"/>
    </i>
    <i>
      <x v="852"/>
    </i>
    <i>
      <x v="857"/>
    </i>
    <i>
      <x v="859"/>
    </i>
    <i>
      <x v="860"/>
    </i>
    <i>
      <x v="861"/>
    </i>
    <i>
      <x v="870"/>
    </i>
    <i>
      <x v="871"/>
    </i>
    <i>
      <x v="872"/>
    </i>
    <i>
      <x v="882"/>
    </i>
    <i>
      <x v="884"/>
    </i>
    <i>
      <x v="891"/>
    </i>
    <i>
      <x v="892"/>
    </i>
    <i>
      <x v="894"/>
    </i>
    <i>
      <x v="896"/>
    </i>
    <i>
      <x v="903"/>
    </i>
    <i>
      <x v="906"/>
    </i>
    <i>
      <x v="911"/>
    </i>
    <i>
      <x v="912"/>
    </i>
    <i>
      <x v="913"/>
    </i>
    <i>
      <x v="915"/>
    </i>
    <i>
      <x v="924"/>
    </i>
    <i>
      <x v="925"/>
    </i>
    <i>
      <x v="926"/>
    </i>
    <i>
      <x v="927"/>
    </i>
    <i>
      <x v="930"/>
    </i>
    <i>
      <x v="932"/>
    </i>
    <i>
      <x v="940"/>
    </i>
    <i>
      <x v="941"/>
    </i>
    <i>
      <x v="942"/>
    </i>
    <i>
      <x v="943"/>
    </i>
    <i>
      <x v="945"/>
    </i>
    <i>
      <x v="951"/>
    </i>
    <i>
      <x v="956"/>
    </i>
    <i>
      <x v="959"/>
    </i>
    <i>
      <x v="961"/>
    </i>
    <i>
      <x v="964"/>
    </i>
    <i>
      <x v="967"/>
    </i>
    <i>
      <x v="972"/>
    </i>
    <i>
      <x v="973"/>
    </i>
    <i>
      <x v="976"/>
    </i>
    <i>
      <x v="979"/>
    </i>
    <i>
      <x v="988"/>
    </i>
    <i>
      <x v="989"/>
    </i>
    <i>
      <x v="1006"/>
    </i>
    <i>
      <x v="1007"/>
    </i>
    <i>
      <x v="1011"/>
    </i>
    <i>
      <x v="1012"/>
    </i>
    <i>
      <x v="1015"/>
    </i>
    <i>
      <x v="1017"/>
    </i>
    <i>
      <x v="1020"/>
    </i>
    <i>
      <x v="1021"/>
    </i>
    <i>
      <x v="1026"/>
    </i>
    <i>
      <x v="1032"/>
    </i>
    <i>
      <x v="1035"/>
    </i>
    <i>
      <x v="1036"/>
    </i>
    <i>
      <x v="1037"/>
    </i>
    <i>
      <x v="1038"/>
    </i>
    <i>
      <x v="1039"/>
    </i>
    <i>
      <x v="1040"/>
    </i>
    <i>
      <x v="1055"/>
    </i>
    <i>
      <x v="1056"/>
    </i>
    <i>
      <x v="1060"/>
    </i>
    <i>
      <x v="1071"/>
    </i>
    <i>
      <x v="1080"/>
    </i>
    <i>
      <x v="1082"/>
    </i>
    <i>
      <x v="1083"/>
    </i>
    <i>
      <x v="1086"/>
    </i>
    <i>
      <x v="1091"/>
    </i>
    <i>
      <x v="1092"/>
    </i>
    <i>
      <x v="1094"/>
    </i>
    <i>
      <x v="1095"/>
    </i>
    <i>
      <x v="1100"/>
    </i>
    <i>
      <x v="1106"/>
    </i>
    <i>
      <x v="1109"/>
    </i>
    <i>
      <x v="1113"/>
    </i>
    <i>
      <x v="1132"/>
    </i>
    <i>
      <x v="1144"/>
    </i>
    <i>
      <x v="1156"/>
    </i>
    <i>
      <x v="1161"/>
    </i>
    <i>
      <x v="1177"/>
    </i>
    <i>
      <x v="1178"/>
    </i>
    <i>
      <x v="1182"/>
    </i>
    <i>
      <x v="1184"/>
    </i>
    <i>
      <x v="1191"/>
    </i>
    <i>
      <x v="1202"/>
    </i>
    <i>
      <x v="1204"/>
    </i>
    <i>
      <x v="1205"/>
    </i>
    <i>
      <x v="1211"/>
    </i>
    <i>
      <x v="1213"/>
    </i>
    <i>
      <x v="1215"/>
    </i>
    <i>
      <x v="1220"/>
    </i>
    <i>
      <x v="1246"/>
    </i>
    <i>
      <x v="1247"/>
    </i>
    <i>
      <x v="1248"/>
    </i>
    <i>
      <x v="1254"/>
    </i>
    <i>
      <x v="1257"/>
    </i>
    <i>
      <x v="1262"/>
    </i>
    <i>
      <x v="1265"/>
    </i>
    <i>
      <x v="1269"/>
    </i>
    <i>
      <x v="1273"/>
    </i>
    <i>
      <x v="1274"/>
    </i>
    <i>
      <x v="1278"/>
    </i>
    <i>
      <x v="1280"/>
    </i>
    <i>
      <x v="1298"/>
    </i>
    <i>
      <x v="1311"/>
    </i>
    <i>
      <x v="1320"/>
    </i>
    <i>
      <x v="1323"/>
    </i>
    <i>
      <x v="1345"/>
    </i>
    <i>
      <x v="1350"/>
    </i>
    <i>
      <x v="1351"/>
    </i>
    <i>
      <x v="1354"/>
    </i>
    <i>
      <x v="1360"/>
    </i>
    <i>
      <x v="1366"/>
    </i>
    <i>
      <x v="1392"/>
    </i>
    <i>
      <x v="1410"/>
    </i>
    <i>
      <x v="1423"/>
    </i>
    <i>
      <x v="1427"/>
    </i>
    <i>
      <x v="1442"/>
    </i>
    <i>
      <x v="1454"/>
    </i>
    <i>
      <x v="1481"/>
    </i>
    <i>
      <x v="1491"/>
    </i>
    <i>
      <x v="1520"/>
    </i>
    <i>
      <x v="1522"/>
    </i>
    <i>
      <x v="1527"/>
    </i>
    <i>
      <x v="1529"/>
    </i>
    <i>
      <x v="1542"/>
    </i>
    <i>
      <x v="1550"/>
    </i>
    <i>
      <x v="1551"/>
    </i>
    <i>
      <x v="1555"/>
    </i>
    <i>
      <x v="1561"/>
    </i>
    <i>
      <x v="1572"/>
    </i>
    <i>
      <x v="1579"/>
    </i>
    <i>
      <x v="1583"/>
    </i>
    <i>
      <x v="1584"/>
    </i>
    <i>
      <x v="1589"/>
    </i>
    <i>
      <x v="1591"/>
    </i>
    <i>
      <x v="1601"/>
    </i>
    <i>
      <x v="1608"/>
    </i>
    <i>
      <x v="1617"/>
    </i>
    <i>
      <x v="1630"/>
    </i>
    <i>
      <x v="1642"/>
    </i>
    <i>
      <x v="1651"/>
    </i>
    <i>
      <x v="1652"/>
    </i>
    <i>
      <x v="1658"/>
    </i>
    <i>
      <x v="1659"/>
    </i>
    <i>
      <x v="1661"/>
    </i>
    <i>
      <x v="1667"/>
    </i>
    <i>
      <x v="1668"/>
    </i>
    <i>
      <x v="1680"/>
    </i>
    <i>
      <x v="1683"/>
    </i>
    <i>
      <x v="1684"/>
    </i>
    <i>
      <x v="1685"/>
    </i>
    <i>
      <x v="1686"/>
    </i>
    <i>
      <x v="1690"/>
    </i>
    <i>
      <x v="1697"/>
    </i>
    <i>
      <x v="1699"/>
    </i>
    <i>
      <x v="1702"/>
    </i>
    <i>
      <x v="1708"/>
    </i>
    <i>
      <x v="1710"/>
    </i>
    <i>
      <x v="1715"/>
    </i>
    <i>
      <x v="1728"/>
    </i>
    <i>
      <x v="1753"/>
    </i>
    <i>
      <x v="1754"/>
    </i>
    <i>
      <x v="1778"/>
    </i>
    <i>
      <x v="1788"/>
    </i>
    <i>
      <x v="1801"/>
    </i>
    <i>
      <x v="1802"/>
    </i>
    <i>
      <x v="1806"/>
    </i>
    <i>
      <x v="1817"/>
    </i>
    <i>
      <x v="1823"/>
    </i>
    <i>
      <x v="1824"/>
    </i>
    <i>
      <x v="1841"/>
    </i>
    <i>
      <x v="1846"/>
    </i>
    <i>
      <x v="1859"/>
    </i>
    <i>
      <x v="1865"/>
    </i>
    <i>
      <x v="1866"/>
    </i>
    <i>
      <x v="1875"/>
    </i>
    <i>
      <x v="1888"/>
    </i>
    <i>
      <x v="1895"/>
    </i>
    <i>
      <x v="1903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2B5B5-045A-45C5-83BF-FC1E3327BA0B}" name="PivotTable1" cacheId="3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A4:C173" firstHeaderRow="1" firstDataRow="1" firstDataCol="3" rowPageCount="2" colPageCount="1"/>
  <pivotFields count="41">
    <pivotField axis="axisRow" compact="0" outline="0" showAll="0" defaultSubtotal="0">
      <items count="1276">
        <item x="0"/>
        <item x="2"/>
        <item x="3"/>
        <item x="5"/>
        <item m="1" x="1256"/>
        <item m="1" x="780"/>
        <item x="6"/>
        <item x="615"/>
        <item m="1" x="1176"/>
        <item x="8"/>
        <item x="9"/>
        <item m="1" x="1177"/>
        <item x="10"/>
        <item x="616"/>
        <item x="11"/>
        <item x="12"/>
        <item x="13"/>
        <item x="14"/>
        <item x="15"/>
        <item x="16"/>
        <item x="17"/>
        <item m="1" x="1009"/>
        <item x="18"/>
        <item x="19"/>
        <item m="1" x="1138"/>
        <item x="20"/>
        <item x="21"/>
        <item m="1" x="1178"/>
        <item x="23"/>
        <item m="1" x="1257"/>
        <item x="25"/>
        <item x="26"/>
        <item x="28"/>
        <item x="29"/>
        <item x="30"/>
        <item m="1" x="1010"/>
        <item x="494"/>
        <item x="31"/>
        <item x="32"/>
        <item x="33"/>
        <item m="1" x="927"/>
        <item x="34"/>
        <item x="495"/>
        <item x="35"/>
        <item m="1" x="1219"/>
        <item m="1" x="1220"/>
        <item x="36"/>
        <item m="1" x="1109"/>
        <item x="497"/>
        <item x="37"/>
        <item x="625"/>
        <item x="498"/>
        <item x="38"/>
        <item m="1" x="1179"/>
        <item m="1" x="1110"/>
        <item x="41"/>
        <item x="42"/>
        <item m="1" x="1157"/>
        <item m="1" x="1019"/>
        <item m="1" x="1158"/>
        <item m="1" x="933"/>
        <item x="43"/>
        <item x="500"/>
        <item x="44"/>
        <item x="45"/>
        <item m="1" x="1258"/>
        <item m="1" x="1180"/>
        <item x="46"/>
        <item x="47"/>
        <item m="1" x="1221"/>
        <item x="48"/>
        <item x="49"/>
        <item x="50"/>
        <item x="51"/>
        <item m="1" x="791"/>
        <item m="1" x="1111"/>
        <item x="52"/>
        <item m="1" x="935"/>
        <item m="1" x="795"/>
        <item x="635"/>
        <item x="503"/>
        <item m="1" x="1259"/>
        <item m="1" x="1181"/>
        <item m="1" x="1222"/>
        <item x="637"/>
        <item m="1" x="1260"/>
        <item m="1" x="1223"/>
        <item x="54"/>
        <item x="55"/>
        <item x="56"/>
        <item x="57"/>
        <item m="1" x="1224"/>
        <item x="505"/>
        <item x="642"/>
        <item m="1" x="1024"/>
        <item m="1" x="1112"/>
        <item m="1" x="1025"/>
        <item m="1" x="1159"/>
        <item x="59"/>
        <item x="644"/>
        <item x="60"/>
        <item m="1" x="1139"/>
        <item x="62"/>
        <item m="1" x="1028"/>
        <item x="63"/>
        <item x="64"/>
        <item x="65"/>
        <item x="66"/>
        <item x="67"/>
        <item x="68"/>
        <item m="1" x="1113"/>
        <item x="70"/>
        <item x="646"/>
        <item m="1" x="799"/>
        <item x="72"/>
        <item x="73"/>
        <item x="74"/>
        <item x="75"/>
        <item x="508"/>
        <item m="1" x="800"/>
        <item x="76"/>
        <item x="77"/>
        <item x="78"/>
        <item x="79"/>
        <item x="80"/>
        <item x="509"/>
        <item x="647"/>
        <item x="81"/>
        <item x="510"/>
        <item m="1" x="801"/>
        <item x="82"/>
        <item x="511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m="1" x="1225"/>
        <item m="1" x="1114"/>
        <item m="1" x="1115"/>
        <item m="1" x="1160"/>
        <item x="100"/>
        <item m="1" x="1116"/>
        <item x="101"/>
        <item x="102"/>
        <item m="1" x="1117"/>
        <item x="103"/>
        <item x="104"/>
        <item m="1" x="804"/>
        <item m="1" x="940"/>
        <item x="105"/>
        <item m="1" x="1140"/>
        <item x="106"/>
        <item x="107"/>
        <item x="108"/>
        <item x="109"/>
        <item m="1" x="1182"/>
        <item x="110"/>
        <item x="111"/>
        <item x="112"/>
        <item x="113"/>
        <item x="114"/>
        <item x="115"/>
        <item m="1" x="1141"/>
        <item m="1" x="1142"/>
        <item x="118"/>
        <item x="119"/>
        <item m="1" x="1183"/>
        <item x="121"/>
        <item m="1" x="1143"/>
        <item m="1" x="807"/>
        <item m="1" x="808"/>
        <item x="516"/>
        <item x="656"/>
        <item x="123"/>
        <item x="657"/>
        <item x="124"/>
        <item x="517"/>
        <item x="127"/>
        <item x="128"/>
        <item x="129"/>
        <item x="130"/>
        <item x="131"/>
        <item x="132"/>
        <item m="1" x="1118"/>
        <item x="134"/>
        <item m="1" x="1161"/>
        <item x="666"/>
        <item m="1" x="816"/>
        <item x="137"/>
        <item m="1" x="1226"/>
        <item m="1" x="1162"/>
        <item x="138"/>
        <item x="139"/>
        <item m="1" x="1227"/>
        <item m="1" x="817"/>
        <item m="1" x="818"/>
        <item m="1" x="1184"/>
        <item x="142"/>
        <item m="1" x="819"/>
        <item m="1" x="1261"/>
        <item m="1" x="821"/>
        <item x="673"/>
        <item x="146"/>
        <item m="1" x="1185"/>
        <item x="147"/>
        <item x="148"/>
        <item m="1" x="1119"/>
        <item x="149"/>
        <item m="1" x="1144"/>
        <item m="1" x="1163"/>
        <item x="150"/>
        <item x="151"/>
        <item x="152"/>
        <item m="1" x="1120"/>
        <item x="153"/>
        <item m="1" x="830"/>
        <item x="154"/>
        <item x="155"/>
        <item x="526"/>
        <item x="157"/>
        <item x="159"/>
        <item x="160"/>
        <item m="1" x="1228"/>
        <item m="1" x="832"/>
        <item m="1" x="1186"/>
        <item m="1" x="1187"/>
        <item x="162"/>
        <item x="527"/>
        <item x="163"/>
        <item x="679"/>
        <item m="1" x="951"/>
        <item x="165"/>
        <item x="680"/>
        <item x="166"/>
        <item x="167"/>
        <item x="168"/>
        <item x="170"/>
        <item m="1" x="1188"/>
        <item x="172"/>
        <item m="1" x="1189"/>
        <item m="1" x="837"/>
        <item x="173"/>
        <item x="683"/>
        <item m="1" x="838"/>
        <item x="174"/>
        <item x="175"/>
        <item x="176"/>
        <item x="685"/>
        <item m="1" x="1164"/>
        <item m="1" x="1039"/>
        <item m="1" x="840"/>
        <item x="178"/>
        <item x="180"/>
        <item x="181"/>
        <item x="182"/>
        <item x="183"/>
        <item x="184"/>
        <item x="185"/>
        <item x="531"/>
        <item x="187"/>
        <item x="532"/>
        <item m="1" x="1229"/>
        <item x="534"/>
        <item m="1" x="1165"/>
        <item m="1" x="843"/>
        <item m="1" x="1121"/>
        <item x="191"/>
        <item m="1" x="1042"/>
        <item m="1" x="1043"/>
        <item x="192"/>
        <item m="1" x="844"/>
        <item x="195"/>
        <item x="197"/>
        <item m="1" x="1190"/>
        <item x="198"/>
        <item x="199"/>
        <item x="200"/>
        <item m="1" x="847"/>
        <item m="1" x="1145"/>
        <item x="201"/>
        <item m="1" x="1166"/>
        <item m="1" x="1167"/>
        <item m="1" x="850"/>
        <item x="692"/>
        <item m="1" x="1146"/>
        <item m="1" x="1147"/>
        <item x="202"/>
        <item x="541"/>
        <item x="203"/>
        <item m="1" x="1122"/>
        <item x="205"/>
        <item x="542"/>
        <item x="206"/>
        <item x="207"/>
        <item x="543"/>
        <item x="209"/>
        <item x="693"/>
        <item x="210"/>
        <item x="211"/>
        <item x="545"/>
        <item x="547"/>
        <item x="548"/>
        <item x="695"/>
        <item x="549"/>
        <item x="550"/>
        <item x="212"/>
        <item x="213"/>
        <item x="214"/>
        <item x="215"/>
        <item m="1" x="957"/>
        <item x="216"/>
        <item m="1" x="1230"/>
        <item x="218"/>
        <item m="1" x="1191"/>
        <item x="551"/>
        <item x="219"/>
        <item x="220"/>
        <item x="221"/>
        <item x="222"/>
        <item x="552"/>
        <item x="553"/>
        <item x="554"/>
        <item x="223"/>
        <item x="224"/>
        <item m="1" x="1148"/>
        <item m="1" x="1192"/>
        <item x="226"/>
        <item m="1" x="1262"/>
        <item m="1" x="1263"/>
        <item m="1" x="1264"/>
        <item x="227"/>
        <item m="1" x="1193"/>
        <item x="699"/>
        <item m="1" x="857"/>
        <item m="1" x="1194"/>
        <item m="1" x="1195"/>
        <item m="1" x="1265"/>
        <item x="559"/>
        <item x="560"/>
        <item m="1" x="1231"/>
        <item m="1" x="1149"/>
        <item x="701"/>
        <item x="239"/>
        <item x="240"/>
        <item x="241"/>
        <item x="242"/>
        <item x="243"/>
        <item x="244"/>
        <item x="245"/>
        <item x="246"/>
        <item m="1" x="1196"/>
        <item m="1" x="859"/>
        <item x="248"/>
        <item x="249"/>
        <item m="1" x="860"/>
        <item m="1" x="1150"/>
        <item x="250"/>
        <item x="251"/>
        <item x="252"/>
        <item x="253"/>
        <item x="254"/>
        <item x="256"/>
        <item m="1" x="1053"/>
        <item x="257"/>
        <item x="259"/>
        <item m="1" x="1054"/>
        <item m="1" x="1266"/>
        <item x="260"/>
        <item x="261"/>
        <item x="264"/>
        <item x="265"/>
        <item x="566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m="1" x="1197"/>
        <item x="279"/>
        <item m="1" x="974"/>
        <item x="280"/>
        <item m="1" x="1232"/>
        <item x="281"/>
        <item x="283"/>
        <item x="284"/>
        <item x="285"/>
        <item x="286"/>
        <item x="287"/>
        <item x="288"/>
        <item x="569"/>
        <item x="289"/>
        <item x="290"/>
        <item x="291"/>
        <item x="292"/>
        <item x="293"/>
        <item m="1" x="863"/>
        <item m="1" x="1233"/>
        <item x="294"/>
        <item m="1" x="1168"/>
        <item m="1" x="1056"/>
        <item m="1" x="1198"/>
        <item x="296"/>
        <item m="1" x="1057"/>
        <item x="297"/>
        <item x="298"/>
        <item x="299"/>
        <item m="1" x="1169"/>
        <item m="1" x="1234"/>
        <item x="300"/>
        <item m="1" x="1058"/>
        <item x="301"/>
        <item m="1" x="1151"/>
        <item x="711"/>
        <item x="302"/>
        <item m="1" x="867"/>
        <item m="1" x="1170"/>
        <item m="1" x="1123"/>
        <item x="306"/>
        <item x="307"/>
        <item x="308"/>
        <item x="309"/>
        <item x="310"/>
        <item x="311"/>
        <item x="312"/>
        <item x="313"/>
        <item x="315"/>
        <item x="316"/>
        <item x="317"/>
        <item m="1" x="868"/>
        <item x="716"/>
        <item m="1" x="1199"/>
        <item x="571"/>
        <item m="1" x="1171"/>
        <item x="319"/>
        <item x="320"/>
        <item x="321"/>
        <item m="1" x="1152"/>
        <item m="1" x="1235"/>
        <item m="1" x="1124"/>
        <item m="1" x="1236"/>
        <item m="1" x="870"/>
        <item m="1" x="1200"/>
        <item x="322"/>
        <item x="323"/>
        <item x="324"/>
        <item x="325"/>
        <item x="326"/>
        <item m="1" x="1237"/>
        <item m="1" x="1063"/>
        <item m="1" x="978"/>
        <item m="1" x="1201"/>
        <item x="327"/>
        <item x="328"/>
        <item x="330"/>
        <item x="718"/>
        <item x="331"/>
        <item x="332"/>
        <item x="333"/>
        <item m="1" x="871"/>
        <item x="334"/>
        <item x="335"/>
        <item m="1" x="979"/>
        <item x="336"/>
        <item m="1" x="1125"/>
        <item x="574"/>
        <item x="576"/>
        <item x="339"/>
        <item x="340"/>
        <item x="341"/>
        <item m="1" x="1238"/>
        <item m="1" x="1153"/>
        <item m="1" x="983"/>
        <item x="342"/>
        <item m="1" x="1267"/>
        <item x="344"/>
        <item x="345"/>
        <item m="1" x="1154"/>
        <item x="724"/>
        <item x="346"/>
        <item x="347"/>
        <item m="1" x="1126"/>
        <item m="1" x="875"/>
        <item x="580"/>
        <item x="348"/>
        <item x="349"/>
        <item x="350"/>
        <item x="351"/>
        <item x="352"/>
        <item x="353"/>
        <item x="581"/>
        <item m="1" x="1127"/>
        <item x="582"/>
        <item x="355"/>
        <item x="583"/>
        <item x="356"/>
        <item m="1" x="1068"/>
        <item x="358"/>
        <item x="359"/>
        <item x="360"/>
        <item x="361"/>
        <item x="362"/>
        <item x="363"/>
        <item x="585"/>
        <item x="364"/>
        <item x="365"/>
        <item x="366"/>
        <item m="1" x="1129"/>
        <item x="367"/>
        <item x="368"/>
        <item x="369"/>
        <item x="370"/>
        <item x="371"/>
        <item m="1" x="1268"/>
        <item m="1" x="1130"/>
        <item x="374"/>
        <item x="376"/>
        <item m="1" x="1131"/>
        <item x="732"/>
        <item m="1" x="1269"/>
        <item x="377"/>
        <item x="590"/>
        <item x="378"/>
        <item x="379"/>
        <item m="1" x="1270"/>
        <item x="383"/>
        <item x="384"/>
        <item x="385"/>
        <item x="386"/>
        <item x="733"/>
        <item m="1" x="1239"/>
        <item m="1" x="1240"/>
        <item x="591"/>
        <item x="387"/>
        <item x="734"/>
        <item x="388"/>
        <item m="1" x="1241"/>
        <item x="389"/>
        <item x="390"/>
        <item x="391"/>
        <item m="1" x="1242"/>
        <item m="1" x="1271"/>
        <item m="1" x="1173"/>
        <item m="1" x="1202"/>
        <item x="394"/>
        <item x="395"/>
        <item x="399"/>
        <item x="594"/>
        <item x="401"/>
        <item x="402"/>
        <item m="1" x="991"/>
        <item x="403"/>
        <item m="1" x="1203"/>
        <item m="1" x="1243"/>
        <item m="1" x="1204"/>
        <item x="406"/>
        <item x="739"/>
        <item m="1" x="1244"/>
        <item x="407"/>
        <item m="1" x="1075"/>
        <item x="595"/>
        <item x="408"/>
        <item m="1" x="1205"/>
        <item m="1" x="1206"/>
        <item m="1" x="1132"/>
        <item m="1" x="1174"/>
        <item m="1" x="1175"/>
        <item m="1" x="1207"/>
        <item m="1" x="1245"/>
        <item m="1" x="1272"/>
        <item x="596"/>
        <item x="410"/>
        <item x="411"/>
        <item x="597"/>
        <item x="412"/>
        <item x="598"/>
        <item x="599"/>
        <item m="1" x="992"/>
        <item x="746"/>
        <item m="1" x="1133"/>
        <item x="415"/>
        <item x="416"/>
        <item x="601"/>
        <item x="417"/>
        <item x="419"/>
        <item x="421"/>
        <item x="602"/>
        <item m="1" x="1134"/>
        <item x="422"/>
        <item x="769"/>
        <item m="1" x="1246"/>
        <item x="424"/>
        <item m="1" x="1087"/>
        <item x="425"/>
        <item x="426"/>
        <item m="1" x="891"/>
        <item m="1" x="777"/>
        <item x="428"/>
        <item x="430"/>
        <item x="431"/>
        <item m="1" x="1247"/>
        <item m="1" x="893"/>
        <item x="433"/>
        <item x="604"/>
        <item m="1" x="1248"/>
        <item x="435"/>
        <item x="436"/>
        <item m="1" x="1208"/>
        <item x="438"/>
        <item m="1" x="1249"/>
        <item m="1" x="1090"/>
        <item x="439"/>
        <item m="1" x="1250"/>
        <item m="1" x="1251"/>
        <item m="1" x="1155"/>
        <item x="442"/>
        <item m="1" x="1135"/>
        <item m="1" x="1252"/>
        <item m="1" x="1253"/>
        <item x="752"/>
        <item m="1" x="1136"/>
        <item m="1" x="902"/>
        <item x="445"/>
        <item m="1" x="1273"/>
        <item m="1" x="905"/>
        <item x="446"/>
        <item m="1" x="1156"/>
        <item x="447"/>
        <item x="448"/>
        <item m="1" x="906"/>
        <item x="449"/>
        <item x="607"/>
        <item x="450"/>
        <item m="1" x="1099"/>
        <item x="451"/>
        <item x="452"/>
        <item x="453"/>
        <item x="454"/>
        <item m="1" x="1254"/>
        <item x="455"/>
        <item x="756"/>
        <item x="456"/>
        <item x="608"/>
        <item x="457"/>
        <item m="1" x="1209"/>
        <item m="1" x="1210"/>
        <item x="459"/>
        <item x="460"/>
        <item x="461"/>
        <item m="1" x="1274"/>
        <item m="1" x="1255"/>
        <item m="1" x="1211"/>
        <item x="463"/>
        <item x="464"/>
        <item x="465"/>
        <item x="466"/>
        <item x="467"/>
        <item m="1" x="910"/>
        <item m="1" x="1212"/>
        <item x="468"/>
        <item x="469"/>
        <item m="1" x="1213"/>
        <item x="472"/>
        <item m="1" x="1214"/>
        <item x="473"/>
        <item x="474"/>
        <item m="1" x="1137"/>
        <item x="475"/>
        <item x="476"/>
        <item x="761"/>
        <item m="1" x="1215"/>
        <item x="477"/>
        <item m="1" x="1216"/>
        <item x="610"/>
        <item x="478"/>
        <item x="479"/>
        <item x="772"/>
        <item m="1" x="1217"/>
        <item m="1" x="916"/>
        <item x="481"/>
        <item m="1" x="1275"/>
        <item x="482"/>
        <item x="483"/>
        <item m="1" x="1218"/>
        <item x="485"/>
        <item x="486"/>
        <item x="487"/>
        <item x="488"/>
        <item x="490"/>
        <item x="612"/>
        <item x="491"/>
        <item x="613"/>
        <item x="775"/>
        <item x="614"/>
        <item x="7"/>
        <item m="1" x="781"/>
        <item m="1" x="794"/>
        <item x="58"/>
        <item m="1" x="796"/>
        <item m="1" x="797"/>
        <item x="71"/>
        <item x="85"/>
        <item m="1" x="803"/>
        <item x="99"/>
        <item m="1" x="806"/>
        <item m="1" x="812"/>
        <item x="135"/>
        <item m="1" x="814"/>
        <item m="1" x="815"/>
        <item x="140"/>
        <item m="1" x="823"/>
        <item m="1" x="825"/>
        <item m="1" x="826"/>
        <item m="1" x="828"/>
        <item m="1" x="776"/>
        <item m="1" x="833"/>
        <item x="678"/>
        <item x="161"/>
        <item m="1" x="835"/>
        <item m="1" x="836"/>
        <item x="681"/>
        <item m="1" x="848"/>
        <item m="1" x="849"/>
        <item m="1" x="855"/>
        <item m="1" x="856"/>
        <item m="1" x="861"/>
        <item m="1" x="862"/>
        <item x="282"/>
        <item x="705"/>
        <item m="1" x="866"/>
        <item x="304"/>
        <item m="1" x="869"/>
        <item x="329"/>
        <item x="717"/>
        <item m="1" x="874"/>
        <item m="1" x="876"/>
        <item m="1" x="879"/>
        <item m="1" x="880"/>
        <item m="1" x="882"/>
        <item m="1" x="1128"/>
        <item m="1" x="883"/>
        <item x="382"/>
        <item m="1" x="885"/>
        <item m="1" x="887"/>
        <item m="1" x="888"/>
        <item m="1" x="889"/>
        <item m="1" x="895"/>
        <item m="1" x="896"/>
        <item m="1" x="897"/>
        <item m="1" x="899"/>
        <item m="1" x="903"/>
        <item m="1" x="904"/>
        <item m="1" x="907"/>
        <item m="1" x="909"/>
        <item m="1" x="918"/>
        <item m="1" x="920"/>
        <item m="1" x="922"/>
        <item m="1" x="923"/>
        <item m="1" x="924"/>
        <item m="1" x="926"/>
        <item m="1" x="929"/>
        <item m="1" x="930"/>
        <item x="630"/>
        <item x="501"/>
        <item m="1" x="936"/>
        <item x="504"/>
        <item m="1" x="802"/>
        <item m="1" x="941"/>
        <item m="1" x="942"/>
        <item m="1" x="943"/>
        <item x="122"/>
        <item m="1" x="944"/>
        <item m="1" x="945"/>
        <item m="1" x="946"/>
        <item m="1" x="947"/>
        <item m="1" x="949"/>
        <item m="1" x="950"/>
        <item m="1" x="952"/>
        <item m="1" x="953"/>
        <item m="1" x="954"/>
        <item x="544"/>
        <item m="1" x="956"/>
        <item m="1" x="958"/>
        <item m="1" x="960"/>
        <item m="1" x="963"/>
        <item m="1" x="972"/>
        <item m="1" x="973"/>
        <item x="568"/>
        <item m="1" x="976"/>
        <item m="1" x="981"/>
        <item m="1" x="982"/>
        <item m="1" x="985"/>
        <item m="1" x="986"/>
        <item m="1" x="988"/>
        <item m="1" x="989"/>
        <item x="380"/>
        <item m="1" x="997"/>
        <item m="1" x="999"/>
        <item m="1" x="1000"/>
        <item m="1" x="1001"/>
        <item m="1" x="1003"/>
        <item m="1" x="1005"/>
        <item x="484"/>
        <item m="1" x="1012"/>
        <item m="1" x="1013"/>
        <item m="1" x="1014"/>
        <item m="1" x="1021"/>
        <item x="636"/>
        <item m="1" x="1029"/>
        <item m="1" x="1030"/>
        <item x="650"/>
        <item m="1" x="1031"/>
        <item m="1" x="1032"/>
        <item m="1" x="1033"/>
        <item m="1" x="1034"/>
        <item m="1" x="829"/>
        <item x="522"/>
        <item x="164"/>
        <item m="1" x="1038"/>
        <item m="1" x="1040"/>
        <item x="186"/>
        <item m="1" x="841"/>
        <item m="1" x="1041"/>
        <item m="1" x="846"/>
        <item x="208"/>
        <item x="546"/>
        <item m="1" x="853"/>
        <item m="1" x="1046"/>
        <item m="1" x="1049"/>
        <item m="1" x="1065"/>
        <item m="1" x="1066"/>
        <item m="1" x="1069"/>
        <item m="1" x="1172"/>
        <item x="381"/>
        <item x="398"/>
        <item m="1" x="1074"/>
        <item m="1" x="1076"/>
        <item m="1" x="1077"/>
        <item x="745"/>
        <item m="1" x="1079"/>
        <item m="1" x="1082"/>
        <item m="1" x="1083"/>
        <item m="1" x="1084"/>
        <item m="1" x="1085"/>
        <item m="1" x="1086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1"/>
        <item m="1" x="1102"/>
        <item m="1" x="1104"/>
        <item m="1" x="1105"/>
        <item m="1" x="1106"/>
        <item m="1" x="1107"/>
        <item m="1" x="1108"/>
        <item m="1" x="779"/>
        <item x="24"/>
        <item m="1" x="782"/>
        <item m="1" x="783"/>
        <item m="1" x="784"/>
        <item m="1" x="785"/>
        <item m="1" x="786"/>
        <item m="1" x="787"/>
        <item x="40"/>
        <item m="1" x="788"/>
        <item m="1" x="789"/>
        <item m="1" x="790"/>
        <item m="1" x="792"/>
        <item m="1" x="793"/>
        <item m="1" x="798"/>
        <item x="512"/>
        <item x="513"/>
        <item m="1" x="805"/>
        <item m="1" x="809"/>
        <item m="1" x="810"/>
        <item m="1" x="811"/>
        <item x="133"/>
        <item m="1" x="813"/>
        <item m="1" x="820"/>
        <item m="1" x="822"/>
        <item m="1" x="824"/>
        <item m="1" x="827"/>
        <item m="1" x="831"/>
        <item m="1" x="834"/>
        <item m="1" x="839"/>
        <item m="1" x="842"/>
        <item m="1" x="845"/>
        <item x="538"/>
        <item m="1" x="851"/>
        <item m="1" x="852"/>
        <item x="540"/>
        <item m="1" x="854"/>
        <item m="1" x="858"/>
        <item m="1" x="864"/>
        <item m="1" x="865"/>
        <item x="314"/>
        <item m="1" x="872"/>
        <item m="1" x="873"/>
        <item x="343"/>
        <item m="1" x="877"/>
        <item m="1" x="878"/>
        <item m="1" x="881"/>
        <item m="1" x="884"/>
        <item x="375"/>
        <item x="588"/>
        <item m="1" x="886"/>
        <item m="1" x="890"/>
        <item m="1" x="892"/>
        <item x="432"/>
        <item m="1" x="894"/>
        <item m="1" x="898"/>
        <item m="1" x="900"/>
        <item m="1" x="901"/>
        <item m="1" x="908"/>
        <item m="1" x="911"/>
        <item m="1" x="912"/>
        <item m="1" x="913"/>
        <item m="1" x="914"/>
        <item m="1" x="915"/>
        <item m="1" x="917"/>
        <item m="1" x="778"/>
        <item x="1"/>
        <item m="1" x="919"/>
        <item m="1" x="921"/>
        <item m="1" x="925"/>
        <item m="1" x="928"/>
        <item x="626"/>
        <item m="1" x="931"/>
        <item m="1" x="932"/>
        <item m="1" x="934"/>
        <item m="1" x="937"/>
        <item m="1" x="938"/>
        <item m="1" x="939"/>
        <item x="658"/>
        <item m="1" x="948"/>
        <item x="518"/>
        <item x="663"/>
        <item x="156"/>
        <item x="689"/>
        <item m="1" x="955"/>
        <item m="1" x="959"/>
        <item x="697"/>
        <item m="1" x="961"/>
        <item m="1" x="962"/>
        <item m="1" x="964"/>
        <item m="1" x="965"/>
        <item m="1" x="966"/>
        <item m="1" x="967"/>
        <item m="1" x="968"/>
        <item m="1" x="969"/>
        <item m="1" x="970"/>
        <item m="1" x="971"/>
        <item x="255"/>
        <item x="258"/>
        <item m="1" x="975"/>
        <item x="570"/>
        <item x="318"/>
        <item m="1" x="977"/>
        <item m="1" x="980"/>
        <item m="1" x="984"/>
        <item m="1" x="987"/>
        <item m="1" x="990"/>
        <item m="1" x="993"/>
        <item m="1" x="994"/>
        <item m="1" x="995"/>
        <item m="1" x="998"/>
        <item m="1" x="1002"/>
        <item m="1" x="1004"/>
        <item m="1" x="1006"/>
        <item m="1" x="1007"/>
        <item m="1" x="1008"/>
        <item m="1" x="1011"/>
        <item x="627"/>
        <item m="1" x="1015"/>
        <item m="1" x="1016"/>
        <item m="1" x="1017"/>
        <item m="1" x="1018"/>
        <item m="1" x="1020"/>
        <item m="1" x="1022"/>
        <item m="1" x="1023"/>
        <item m="1" x="1026"/>
        <item m="1" x="1027"/>
        <item m="1" x="1035"/>
        <item m="1" x="1036"/>
        <item m="1" x="1037"/>
        <item x="688"/>
        <item m="1" x="1044"/>
        <item m="1" x="1045"/>
        <item m="1" x="1047"/>
        <item m="1" x="1048"/>
        <item x="558"/>
        <item m="1" x="1050"/>
        <item m="1" x="1051"/>
        <item m="1" x="1052"/>
        <item x="262"/>
        <item m="1" x="1055"/>
        <item m="1" x="1059"/>
        <item m="1" x="1060"/>
        <item m="1" x="1061"/>
        <item m="1" x="1062"/>
        <item m="1" x="1064"/>
        <item m="1" x="1067"/>
        <item m="1" x="1070"/>
        <item m="1" x="1071"/>
        <item m="1" x="1072"/>
        <item m="1" x="1073"/>
        <item m="1" x="1078"/>
        <item m="1" x="1080"/>
        <item m="1" x="1081"/>
        <item m="1" x="1089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98"/>
        <item x="116"/>
        <item x="117"/>
        <item x="120"/>
        <item x="125"/>
        <item x="126"/>
        <item x="136"/>
        <item x="143"/>
        <item x="144"/>
        <item x="145"/>
        <item x="158"/>
        <item x="169"/>
        <item x="171"/>
        <item x="177"/>
        <item x="179"/>
        <item x="188"/>
        <item x="189"/>
        <item x="190"/>
        <item x="193"/>
        <item x="194"/>
        <item x="196"/>
        <item x="204"/>
        <item x="21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7"/>
        <item x="263"/>
        <item x="278"/>
        <item x="295"/>
        <item x="303"/>
        <item x="305"/>
        <item x="337"/>
        <item x="338"/>
        <item x="354"/>
        <item x="357"/>
        <item x="372"/>
        <item x="373"/>
        <item x="392"/>
        <item x="393"/>
        <item x="396"/>
        <item x="397"/>
        <item x="400"/>
        <item x="404"/>
        <item x="405"/>
        <item x="409"/>
        <item x="413"/>
        <item x="414"/>
        <item x="418"/>
        <item x="420"/>
        <item x="423"/>
        <item x="427"/>
        <item x="429"/>
        <item x="434"/>
        <item x="437"/>
        <item x="440"/>
        <item x="441"/>
        <item x="443"/>
        <item x="444"/>
        <item x="458"/>
        <item x="462"/>
        <item x="470"/>
        <item x="471"/>
        <item x="480"/>
        <item x="489"/>
        <item x="492"/>
        <item x="493"/>
        <item x="496"/>
        <item x="499"/>
        <item x="502"/>
        <item x="506"/>
        <item x="507"/>
        <item x="514"/>
        <item x="515"/>
        <item x="519"/>
        <item x="520"/>
        <item x="521"/>
        <item x="523"/>
        <item x="524"/>
        <item x="525"/>
        <item x="528"/>
        <item x="529"/>
        <item x="530"/>
        <item x="533"/>
        <item x="535"/>
        <item x="536"/>
        <item x="537"/>
        <item x="539"/>
        <item x="555"/>
        <item x="556"/>
        <item x="557"/>
        <item x="561"/>
        <item x="562"/>
        <item x="563"/>
        <item x="564"/>
        <item x="565"/>
        <item x="567"/>
        <item x="572"/>
        <item x="573"/>
        <item x="575"/>
        <item x="577"/>
        <item x="578"/>
        <item x="579"/>
        <item x="584"/>
        <item x="586"/>
        <item x="587"/>
        <item x="589"/>
        <item x="592"/>
        <item x="593"/>
        <item x="600"/>
        <item x="603"/>
        <item x="605"/>
        <item x="606"/>
        <item x="609"/>
        <item x="611"/>
        <item x="617"/>
        <item x="618"/>
        <item x="619"/>
        <item x="620"/>
        <item x="621"/>
        <item x="622"/>
        <item x="623"/>
        <item x="624"/>
        <item x="628"/>
        <item x="629"/>
        <item x="631"/>
        <item x="632"/>
        <item x="633"/>
        <item x="634"/>
        <item x="638"/>
        <item x="639"/>
        <item x="640"/>
        <item x="641"/>
        <item x="643"/>
        <item x="645"/>
        <item x="648"/>
        <item x="649"/>
        <item x="651"/>
        <item x="652"/>
        <item x="653"/>
        <item x="654"/>
        <item x="655"/>
        <item x="659"/>
        <item x="660"/>
        <item x="661"/>
        <item x="662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82"/>
        <item x="684"/>
        <item x="686"/>
        <item x="687"/>
        <item x="690"/>
        <item x="691"/>
        <item x="694"/>
        <item x="696"/>
        <item x="698"/>
        <item x="700"/>
        <item x="702"/>
        <item x="703"/>
        <item x="704"/>
        <item x="706"/>
        <item x="707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5"/>
        <item x="736"/>
        <item x="737"/>
        <item x="738"/>
        <item x="740"/>
        <item x="741"/>
        <item x="742"/>
        <item x="743"/>
        <item x="744"/>
        <item x="747"/>
        <item x="748"/>
        <item x="750"/>
        <item x="751"/>
        <item x="753"/>
        <item x="755"/>
        <item x="757"/>
        <item x="758"/>
        <item x="759"/>
        <item x="760"/>
        <item x="762"/>
        <item x="763"/>
        <item x="764"/>
        <item x="765"/>
        <item x="766"/>
        <item x="768"/>
        <item x="770"/>
        <item x="773"/>
        <item x="774"/>
        <item x="4"/>
        <item x="141"/>
        <item x="225"/>
        <item x="269"/>
        <item x="767"/>
      </items>
    </pivotField>
    <pivotField axis="axisRow" compact="0" outline="0" showAll="0" defaultSubtotal="0">
      <items count="1376">
        <item x="197"/>
        <item x="296"/>
        <item x="602"/>
        <item m="1" x="1152"/>
        <item m="1" x="948"/>
        <item x="392"/>
        <item m="1" x="877"/>
        <item x="487"/>
        <item x="642"/>
        <item x="488"/>
        <item m="1" x="983"/>
        <item m="1" x="1289"/>
        <item m="1" x="860"/>
        <item m="1" x="862"/>
        <item m="1" x="861"/>
        <item m="1" x="1290"/>
        <item x="198"/>
        <item x="192"/>
        <item m="1" x="1119"/>
        <item x="241"/>
        <item x="575"/>
        <item m="1" x="1104"/>
        <item x="242"/>
        <item x="239"/>
        <item x="240"/>
        <item x="243"/>
        <item x="180"/>
        <item x="181"/>
        <item m="1" x="894"/>
        <item x="590"/>
        <item x="174"/>
        <item x="20"/>
        <item x="592"/>
        <item m="1" x="1224"/>
        <item m="1" x="1332"/>
        <item x="721"/>
        <item x="337"/>
        <item x="336"/>
        <item m="1" x="995"/>
        <item m="1" x="1239"/>
        <item x="178"/>
        <item x="173"/>
        <item x="360"/>
        <item x="341"/>
        <item m="1" x="1141"/>
        <item m="1" x="1140"/>
        <item x="316"/>
        <item x="298"/>
        <item m="1" x="931"/>
        <item x="587"/>
        <item x="323"/>
        <item m="1" x="1339"/>
        <item x="585"/>
        <item x="317"/>
        <item m="1" x="1054"/>
        <item x="306"/>
        <item m="1" x="1302"/>
        <item x="320"/>
        <item x="313"/>
        <item x="371"/>
        <item x="310"/>
        <item x="309"/>
        <item x="321"/>
        <item x="307"/>
        <item x="308"/>
        <item x="318"/>
        <item x="432"/>
        <item x="342"/>
        <item x="325"/>
        <item x="324"/>
        <item x="327"/>
        <item x="430"/>
        <item x="584"/>
        <item m="1" x="917"/>
        <item m="1" x="1244"/>
        <item x="759"/>
        <item x="303"/>
        <item x="328"/>
        <item x="304"/>
        <item x="329"/>
        <item x="330"/>
        <item x="757"/>
        <item m="1" x="1337"/>
        <item m="1" x="1338"/>
        <item m="1" x="1209"/>
        <item x="312"/>
        <item x="314"/>
        <item x="331"/>
        <item m="1" x="1059"/>
        <item m="1" x="1055"/>
        <item m="1" x="928"/>
        <item m="1" x="930"/>
        <item m="1" x="1296"/>
        <item x="373"/>
        <item x="333"/>
        <item x="586"/>
        <item x="319"/>
        <item m="1" x="918"/>
        <item x="557"/>
        <item x="19"/>
        <item x="338"/>
        <item m="1" x="957"/>
        <item x="152"/>
        <item x="332"/>
        <item m="1" x="1210"/>
        <item x="413"/>
        <item x="629"/>
        <item m="1" x="954"/>
        <item m="1" x="1303"/>
        <item m="1" x="1291"/>
        <item x="681"/>
        <item x="484"/>
        <item m="1" x="1369"/>
        <item x="569"/>
        <item m="1" x="1245"/>
        <item x="119"/>
        <item m="1" x="896"/>
        <item m="1" x="1340"/>
        <item m="1" x="1288"/>
        <item m="1" x="851"/>
        <item x="510"/>
        <item x="79"/>
        <item x="76"/>
        <item x="509"/>
        <item x="77"/>
        <item x="80"/>
        <item x="78"/>
        <item m="1" x="1329"/>
        <item x="216"/>
        <item m="1" x="1208"/>
        <item x="132"/>
        <item m="1" x="1240"/>
        <item x="339"/>
        <item m="1" x="1367"/>
        <item m="1" x="1279"/>
        <item m="1" x="1319"/>
        <item x="148"/>
        <item x="427"/>
        <item x="322"/>
        <item x="428"/>
        <item x="344"/>
        <item x="294"/>
        <item x="343"/>
        <item x="293"/>
        <item x="245"/>
        <item m="1" x="1211"/>
        <item x="765"/>
        <item m="1" x="873"/>
        <item x="142"/>
        <item m="1" x="1362"/>
        <item m="1" x="872"/>
        <item m="1" x="1283"/>
        <item m="1" x="1150"/>
        <item m="1" x="946"/>
        <item x="374"/>
        <item x="775"/>
        <item x="617"/>
        <item m="1" x="1269"/>
        <item x="375"/>
        <item x="620"/>
        <item m="1" x="935"/>
        <item x="17"/>
        <item m="1" x="1259"/>
        <item m="1" x="1232"/>
        <item x="150"/>
        <item x="138"/>
        <item m="1" x="1230"/>
        <item m="1" x="1246"/>
        <item x="502"/>
        <item m="1" x="1360"/>
        <item m="1" x="1335"/>
        <item x="570"/>
        <item x="356"/>
        <item m="1" x="1212"/>
        <item m="1" x="1284"/>
        <item m="1" x="1255"/>
        <item m="1" x="828"/>
        <item x="597"/>
        <item x="598"/>
        <item x="345"/>
        <item m="1" x="1346"/>
        <item x="599"/>
        <item x="600"/>
        <item x="601"/>
        <item x="347"/>
        <item x="645"/>
        <item m="1" x="1276"/>
        <item m="1" x="1146"/>
        <item m="1" x="1357"/>
        <item x="348"/>
        <item x="9"/>
        <item x="349"/>
        <item x="604"/>
        <item x="353"/>
        <item x="6"/>
        <item x="605"/>
        <item x="376"/>
        <item m="1" x="1275"/>
        <item x="8"/>
        <item x="646"/>
        <item x="355"/>
        <item x="607"/>
        <item m="1" x="1370"/>
        <item x="603"/>
        <item x="124"/>
        <item x="352"/>
        <item x="172"/>
        <item x="482"/>
        <item x="350"/>
        <item x="113"/>
        <item x="110"/>
        <item m="1" x="1281"/>
        <item x="114"/>
        <item m="1" x="1227"/>
        <item m="1" x="1257"/>
        <item x="105"/>
        <item x="688"/>
        <item x="517"/>
        <item x="106"/>
        <item x="111"/>
        <item x="112"/>
        <item x="108"/>
        <item x="689"/>
        <item x="516"/>
        <item x="115"/>
        <item x="109"/>
        <item x="515"/>
        <item x="299"/>
        <item x="215"/>
        <item x="137"/>
        <item x="131"/>
        <item x="187"/>
        <item x="365"/>
        <item x="366"/>
        <item x="361"/>
        <item x="362"/>
        <item x="772"/>
        <item x="612"/>
        <item x="611"/>
        <item x="614"/>
        <item x="609"/>
        <item m="1" x="1247"/>
        <item x="608"/>
        <item x="364"/>
        <item x="62"/>
        <item x="47"/>
        <item x="51"/>
        <item m="1" x="1322"/>
        <item m="1" x="1214"/>
        <item x="46"/>
        <item x="49"/>
        <item m="1" x="842"/>
        <item x="50"/>
        <item x="52"/>
        <item m="1" x="1194"/>
        <item x="48"/>
        <item m="1" x="1243"/>
        <item x="219"/>
        <item x="135"/>
        <item x="523"/>
        <item x="632"/>
        <item x="149"/>
        <item x="363"/>
        <item m="1" x="1248"/>
        <item m="1" x="1359"/>
        <item x="739"/>
        <item x="695"/>
        <item m="1" x="1368"/>
        <item m="1" x="1215"/>
        <item x="3"/>
        <item x="5"/>
        <item x="183"/>
        <item x="182"/>
        <item m="1" x="915"/>
        <item x="295"/>
        <item m="1" x="1235"/>
        <item m="1" x="1067"/>
        <item m="1" x="1264"/>
        <item x="202"/>
        <item m="1" x="1236"/>
        <item x="550"/>
        <item x="730"/>
        <item x="203"/>
        <item x="731"/>
        <item x="205"/>
        <item x="209"/>
        <item m="1" x="1207"/>
        <item x="551"/>
        <item x="552"/>
        <item x="553"/>
        <item x="206"/>
        <item m="1" x="1304"/>
        <item m="1" x="1271"/>
        <item x="59"/>
        <item m="1" x="1237"/>
        <item x="400"/>
        <item x="45"/>
        <item x="44"/>
        <item x="627"/>
        <item x="305"/>
        <item x="784"/>
        <item x="403"/>
        <item m="1" x="1336"/>
        <item m="1" x="846"/>
        <item m="1" x="1305"/>
        <item m="1" x="1260"/>
        <item x="185"/>
        <item x="184"/>
        <item m="1" x="1295"/>
        <item x="218"/>
        <item x="538"/>
        <item x="723"/>
        <item m="1" x="1258"/>
        <item x="391"/>
        <item m="1" x="1155"/>
        <item x="101"/>
        <item x="100"/>
        <item x="103"/>
        <item m="1" x="1256"/>
        <item m="1" x="1202"/>
        <item x="102"/>
        <item x="687"/>
        <item x="66"/>
        <item m="1" x="1020"/>
        <item m="1" x="1201"/>
        <item x="176"/>
        <item x="175"/>
        <item x="222"/>
        <item x="226"/>
        <item m="1" x="1294"/>
        <item x="223"/>
        <item x="249"/>
        <item x="405"/>
        <item x="404"/>
        <item m="1" x="1321"/>
        <item x="623"/>
        <item x="624"/>
        <item m="1" x="1372"/>
        <item m="1" x="1118"/>
        <item x="104"/>
        <item m="1" x="1217"/>
        <item x="21"/>
        <item x="407"/>
        <item x="408"/>
        <item m="1" x="893"/>
        <item m="1" x="1068"/>
        <item m="1" x="1361"/>
        <item m="1" x="900"/>
        <item x="499"/>
        <item x="791"/>
        <item m="1" x="850"/>
        <item x="72"/>
        <item x="73"/>
        <item x="683"/>
        <item x="74"/>
        <item m="1" x="1326"/>
        <item x="129"/>
        <item m="1" x="1330"/>
        <item m="1" x="1293"/>
        <item x="539"/>
        <item x="212"/>
        <item m="1" x="1226"/>
        <item m="1" x="1285"/>
        <item x="147"/>
        <item m="1" x="1334"/>
        <item m="1" x="1261"/>
        <item m="1" x="1024"/>
        <item x="165"/>
        <item m="1" x="1093"/>
        <item m="1" x="1254"/>
        <item m="1" x="1253"/>
        <item m="1" x="1364"/>
        <item m="1" x="1363"/>
        <item x="67"/>
        <item x="507"/>
        <item m="1" x="1200"/>
        <item x="68"/>
        <item x="123"/>
        <item m="1" x="1031"/>
        <item x="225"/>
        <item m="1" x="1009"/>
        <item m="1" x="1306"/>
        <item m="1" x="1280"/>
        <item x="540"/>
        <item m="1" x="1278"/>
        <item x="563"/>
        <item x="564"/>
        <item m="1" x="927"/>
        <item m="1" x="1002"/>
        <item m="1" x="1051"/>
        <item m="1" x="1273"/>
        <item x="647"/>
        <item x="489"/>
        <item x="10"/>
        <item m="1" x="1344"/>
        <item m="1" x="1272"/>
        <item m="1" x="1371"/>
        <item m="1" x="1309"/>
        <item x="409"/>
        <item m="1" x="1308"/>
        <item m="1" x="1307"/>
        <item m="1" x="1205"/>
        <item m="1" x="1218"/>
        <item x="261"/>
        <item m="1" x="1131"/>
        <item x="259"/>
        <item x="289"/>
        <item x="290"/>
        <item m="1" x="1133"/>
        <item x="297"/>
        <item m="1" x="1345"/>
        <item x="396"/>
        <item m="1" x="1216"/>
        <item x="414"/>
        <item x="622"/>
        <item m="1" x="922"/>
        <item x="291"/>
        <item x="398"/>
        <item m="1" x="1349"/>
        <item m="1" x="1134"/>
        <item x="399"/>
        <item m="1" x="1266"/>
        <item x="260"/>
        <item m="1" x="1130"/>
        <item x="416"/>
        <item m="1" x="1299"/>
        <item x="258"/>
        <item x="255"/>
        <item x="256"/>
        <item m="1" x="1231"/>
        <item m="1" x="1229"/>
        <item m="1" x="1328"/>
        <item x="97"/>
        <item x="214"/>
        <item m="1" x="871"/>
        <item x="412"/>
        <item x="485"/>
        <item x="423"/>
        <item x="422"/>
        <item x="388"/>
        <item x="387"/>
        <item x="380"/>
        <item m="1" x="1287"/>
        <item x="368"/>
        <item m="1" x="955"/>
        <item m="1" x="825"/>
        <item m="1" x="1219"/>
        <item x="425"/>
        <item x="211"/>
        <item m="1" x="1167"/>
        <item m="1" x="1347"/>
        <item m="1" x="1300"/>
        <item x="421"/>
        <item x="248"/>
        <item m="1" x="1301"/>
        <item m="1" x="1268"/>
        <item x="433"/>
        <item x="269"/>
        <item x="581"/>
        <item x="280"/>
        <item x="268"/>
        <item x="270"/>
        <item x="267"/>
        <item x="271"/>
        <item m="1" x="1132"/>
        <item x="284"/>
        <item x="282"/>
        <item x="283"/>
        <item x="285"/>
        <item x="265"/>
        <item m="1" x="1297"/>
        <item x="263"/>
        <item x="264"/>
        <item x="281"/>
        <item m="1" x="1311"/>
        <item m="1" x="1312"/>
        <item x="273"/>
        <item x="274"/>
        <item x="582"/>
        <item m="1" x="1298"/>
        <item x="272"/>
        <item x="14"/>
        <item x="65"/>
        <item x="63"/>
        <item x="358"/>
        <item x="12"/>
        <item x="252"/>
        <item x="253"/>
        <item x="357"/>
        <item x="359"/>
        <item x="11"/>
        <item x="13"/>
        <item x="16"/>
        <item x="151"/>
        <item x="191"/>
        <item m="1" x="1206"/>
        <item m="1" x="1366"/>
        <item x="64"/>
        <item x="250"/>
        <item x="367"/>
        <item x="244"/>
        <item x="15"/>
        <item x="251"/>
        <item x="238"/>
        <item m="1" x="1242"/>
        <item m="1" x="1004"/>
        <item m="1" x="1241"/>
        <item m="1" x="1310"/>
        <item x="23"/>
        <item x="55"/>
        <item x="278"/>
        <item x="560"/>
        <item x="128"/>
        <item x="381"/>
        <item x="382"/>
        <item x="383"/>
        <item x="435"/>
        <item x="57"/>
        <item m="1" x="1351"/>
        <item m="1" x="1343"/>
        <item x="60"/>
        <item x="717"/>
        <item m="1" x="1354"/>
        <item x="452"/>
        <item x="118"/>
        <item m="1" x="1221"/>
        <item x="210"/>
        <item m="1" x="1282"/>
        <item x="733"/>
        <item m="1" x="1115"/>
        <item m="1" x="901"/>
        <item x="195"/>
        <item m="1" x="966"/>
        <item x="442"/>
        <item x="25"/>
        <item x="26"/>
        <item x="558"/>
        <item m="1" x="830"/>
        <item x="652"/>
        <item x="439"/>
        <item m="1" x="1353"/>
        <item x="29"/>
        <item m="1" x="1189"/>
        <item x="30"/>
        <item x="492"/>
        <item m="1" x="1352"/>
        <item x="555"/>
        <item m="1" x="1252"/>
        <item x="696"/>
        <item x="673"/>
        <item m="1" x="1358"/>
        <item m="1" x="1220"/>
        <item x="799"/>
        <item m="1" x="1249"/>
        <item m="1" x="1320"/>
        <item m="1" x="1350"/>
        <item x="542"/>
        <item m="1" x="1333"/>
        <item m="1" x="1277"/>
        <item m="1" x="1225"/>
        <item x="38"/>
        <item m="1" x="831"/>
        <item x="497"/>
        <item x="496"/>
        <item m="1" x="1192"/>
        <item m="1" x="1365"/>
        <item x="661"/>
        <item m="1" x="829"/>
        <item m="1" x="1170"/>
        <item x="436"/>
        <item m="1" x="1228"/>
        <item m="1" x="1323"/>
        <item x="0"/>
        <item x="447"/>
        <item x="167"/>
        <item x="166"/>
        <item x="168"/>
        <item x="718"/>
        <item m="1" x="1355"/>
        <item x="774"/>
        <item m="1" x="1348"/>
        <item x="444"/>
        <item x="445"/>
        <item m="1" x="969"/>
        <item m="1" x="970"/>
        <item m="1" x="1179"/>
        <item x="443"/>
        <item x="450"/>
        <item x="449"/>
        <item x="451"/>
        <item x="446"/>
        <item x="448"/>
        <item m="1" x="1250"/>
        <item x="247"/>
        <item x="95"/>
        <item x="93"/>
        <item x="88"/>
        <item x="90"/>
        <item x="91"/>
        <item x="96"/>
        <item x="92"/>
        <item x="514"/>
        <item x="94"/>
        <item x="220"/>
        <item x="139"/>
        <item x="134"/>
        <item x="625"/>
        <item x="635"/>
        <item x="419"/>
        <item x="817"/>
        <item m="1" x="1199"/>
        <item x="508"/>
        <item x="86"/>
        <item x="83"/>
        <item x="684"/>
        <item x="511"/>
        <item x="84"/>
        <item x="512"/>
        <item x="82"/>
        <item x="87"/>
        <item x="513"/>
        <item m="1" x="852"/>
        <item m="1" x="1327"/>
        <item x="752"/>
        <item x="213"/>
        <item x="130"/>
        <item m="1" x="870"/>
        <item x="778"/>
        <item x="469"/>
        <item x="162"/>
        <item m="1" x="885"/>
        <item x="154"/>
        <item m="1" x="1267"/>
        <item x="155"/>
        <item x="163"/>
        <item m="1" x="1374"/>
        <item m="1" x="1316"/>
        <item m="1" x="1356"/>
        <item m="1" x="1292"/>
        <item x="157"/>
        <item x="533"/>
        <item x="534"/>
        <item x="153"/>
        <item x="803"/>
        <item x="32"/>
        <item m="1" x="1191"/>
        <item x="654"/>
        <item x="33"/>
        <item x="35"/>
        <item x="34"/>
        <item m="1" x="1190"/>
        <item x="28"/>
        <item x="491"/>
        <item x="56"/>
        <item x="276"/>
        <item x="579"/>
        <item m="1" x="1049"/>
        <item x="277"/>
        <item x="559"/>
        <item x="127"/>
        <item m="1" x="1234"/>
        <item x="200"/>
        <item m="1" x="903"/>
        <item x="535"/>
        <item x="170"/>
        <item x="562"/>
        <item x="286"/>
        <item x="659"/>
        <item x="561"/>
        <item x="36"/>
        <item x="18"/>
        <item m="1" x="1223"/>
        <item m="1" x="1315"/>
        <item x="504"/>
        <item m="1" x="1195"/>
        <item m="1" x="1085"/>
        <item x="453"/>
        <item x="473"/>
        <item x="454"/>
        <item x="458"/>
        <item x="793"/>
        <item x="630"/>
        <item x="418"/>
        <item x="474"/>
        <item m="1" x="1263"/>
        <item x="475"/>
        <item x="476"/>
        <item x="809"/>
        <item x="2"/>
        <item x="43"/>
        <item m="1" x="1262"/>
        <item x="201"/>
        <item m="1" x="1341"/>
        <item m="1" x="1342"/>
        <item x="385"/>
        <item x="456"/>
        <item x="638"/>
        <item x="464"/>
        <item x="460"/>
        <item x="461"/>
        <item x="462"/>
        <item x="463"/>
        <item x="618"/>
        <item x="384"/>
        <item x="779"/>
        <item x="472"/>
        <item x="466"/>
        <item m="1" x="972"/>
        <item m="1" x="1313"/>
        <item x="465"/>
        <item x="808"/>
        <item x="457"/>
        <item m="1" x="975"/>
        <item m="1" x="1251"/>
        <item x="470"/>
        <item x="471"/>
        <item x="483"/>
        <item m="1" x="1317"/>
        <item m="1" x="875"/>
        <item m="1" x="1238"/>
        <item m="1" x="1222"/>
        <item x="160"/>
        <item m="1" x="1233"/>
        <item x="221"/>
        <item m="1" x="1203"/>
        <item x="737"/>
        <item x="159"/>
        <item m="1" x="1331"/>
        <item m="1" x="1286"/>
        <item m="1" x="1324"/>
        <item x="41"/>
        <item m="1" x="1193"/>
        <item x="42"/>
        <item m="1" x="1314"/>
        <item m="1" x="1375"/>
        <item x="478"/>
        <item m="1" x="1325"/>
        <item m="1" x="981"/>
        <item x="479"/>
        <item x="480"/>
        <item m="1" x="1318"/>
        <item m="1" x="1373"/>
        <item x="199"/>
        <item x="679"/>
        <item m="1" x="1196"/>
        <item x="31"/>
        <item m="1" x="1197"/>
        <item m="1" x="1098"/>
        <item m="1" x="1099"/>
        <item m="1" x="1198"/>
        <item x="641"/>
        <item x="675"/>
        <item m="1" x="1204"/>
        <item x="54"/>
        <item x="823"/>
        <item x="644"/>
        <item x="7"/>
        <item m="1" x="833"/>
        <item m="1" x="845"/>
        <item x="58"/>
        <item m="1" x="847"/>
        <item m="1" x="848"/>
        <item x="70"/>
        <item x="71"/>
        <item x="85"/>
        <item m="1" x="854"/>
        <item x="99"/>
        <item m="1" x="855"/>
        <item m="1" x="859"/>
        <item m="1" x="866"/>
        <item m="1" x="868"/>
        <item m="1" x="869"/>
        <item x="140"/>
        <item m="1" x="878"/>
        <item m="1" x="880"/>
        <item m="1" x="881"/>
        <item m="1" x="883"/>
        <item m="1" x="824"/>
        <item m="1" x="888"/>
        <item m="1" x="889"/>
        <item x="161"/>
        <item m="1" x="891"/>
        <item m="1" x="892"/>
        <item x="719"/>
        <item m="1" x="897"/>
        <item m="1" x="904"/>
        <item m="1" x="905"/>
        <item m="1" x="909"/>
        <item x="207"/>
        <item m="1" x="913"/>
        <item m="1" x="914"/>
        <item m="1" x="919"/>
        <item m="1" x="920"/>
        <item x="279"/>
        <item m="1" x="923"/>
        <item m="1" x="926"/>
        <item x="301"/>
        <item m="1" x="929"/>
        <item x="326"/>
        <item x="758"/>
        <item m="1" x="934"/>
        <item m="1" x="936"/>
        <item m="1" x="939"/>
        <item m="1" x="940"/>
        <item x="346"/>
        <item m="1" x="943"/>
        <item m="1" x="1213"/>
        <item m="1" x="944"/>
        <item x="379"/>
        <item m="1" x="947"/>
        <item m="1" x="950"/>
        <item m="1" x="951"/>
        <item m="1" x="952"/>
        <item m="1" x="959"/>
        <item m="1" x="960"/>
        <item m="1" x="961"/>
        <item m="1" x="963"/>
        <item m="1" x="967"/>
        <item m="1" x="968"/>
        <item m="1" x="971"/>
        <item m="1" x="974"/>
        <item m="1" x="985"/>
        <item m="1" x="987"/>
        <item m="1" x="989"/>
        <item m="1" x="990"/>
        <item m="1" x="991"/>
        <item x="493"/>
        <item m="1" x="993"/>
        <item m="1" x="994"/>
        <item m="1" x="996"/>
        <item m="1" x="997"/>
        <item m="1" x="999"/>
        <item x="500"/>
        <item m="1" x="1005"/>
        <item x="503"/>
        <item x="89"/>
        <item m="1" x="853"/>
        <item m="1" x="1010"/>
        <item m="1" x="1011"/>
        <item m="1" x="1012"/>
        <item x="122"/>
        <item m="1" x="1013"/>
        <item m="1" x="1014"/>
        <item m="1" x="1015"/>
        <item m="1" x="1016"/>
        <item m="1" x="1019"/>
        <item m="1" x="1022"/>
        <item m="1" x="1023"/>
        <item m="1" x="1026"/>
        <item m="1" x="1027"/>
        <item m="1" x="1028"/>
        <item x="554"/>
        <item m="1" x="1030"/>
        <item m="1" x="1032"/>
        <item m="1" x="1034"/>
        <item m="1" x="1036"/>
        <item m="1" x="1047"/>
        <item m="1" x="1048"/>
        <item x="580"/>
        <item m="1" x="1052"/>
        <item m="1" x="1057"/>
        <item m="1" x="1058"/>
        <item m="1" x="1061"/>
        <item m="1" x="1062"/>
        <item m="1" x="1064"/>
        <item m="1" x="1065"/>
        <item x="776"/>
        <item x="377"/>
        <item m="1" x="1073"/>
        <item m="1" x="1075"/>
        <item m="1" x="1076"/>
        <item m="1" x="1077"/>
        <item m="1" x="1079"/>
        <item m="1" x="1081"/>
        <item x="481"/>
        <item x="650"/>
        <item x="651"/>
        <item m="1" x="1086"/>
        <item m="1" x="1087"/>
        <item m="1" x="1088"/>
        <item x="660"/>
        <item m="1" x="1095"/>
        <item x="674"/>
        <item m="1" x="1100"/>
        <item m="1" x="1105"/>
        <item x="685"/>
        <item m="1" x="1106"/>
        <item m="1" x="1107"/>
        <item m="1" x="1109"/>
        <item m="1" x="1110"/>
        <item m="1" x="1114"/>
        <item x="529"/>
        <item x="164"/>
        <item m="1" x="1116"/>
        <item x="186"/>
        <item m="1" x="898"/>
        <item m="1" x="1117"/>
        <item m="1" x="1122"/>
        <item x="556"/>
        <item m="1" x="911"/>
        <item m="1" x="1123"/>
        <item m="1" x="1126"/>
        <item m="1" x="1265"/>
        <item m="1" x="1143"/>
        <item m="1" x="1144"/>
        <item m="1" x="1147"/>
        <item m="1" x="1270"/>
        <item x="378"/>
        <item x="777"/>
        <item x="395"/>
        <item m="1" x="1154"/>
        <item m="1" x="1156"/>
        <item m="1" x="1157"/>
        <item x="790"/>
        <item m="1" x="1159"/>
        <item m="1" x="1162"/>
        <item m="1" x="1163"/>
        <item m="1" x="1164"/>
        <item m="1" x="1165"/>
        <item m="1" x="1166"/>
        <item m="1" x="1168"/>
        <item m="1" x="1072"/>
        <item x="795"/>
        <item x="819"/>
        <item m="1" x="1174"/>
        <item m="1" x="1274"/>
        <item m="1" x="1178"/>
        <item x="801"/>
        <item m="1" x="1180"/>
        <item m="1" x="1181"/>
        <item m="1" x="1182"/>
        <item m="1" x="1184"/>
        <item m="1" x="1185"/>
        <item m="1" x="1186"/>
        <item m="1" x="1187"/>
        <item m="1" x="1188"/>
        <item m="1" x="827"/>
        <item x="24"/>
        <item m="1" x="832"/>
        <item m="1" x="834"/>
        <item m="1" x="835"/>
        <item m="1" x="836"/>
        <item m="1" x="837"/>
        <item m="1" x="838"/>
        <item m="1" x="839"/>
        <item m="1" x="840"/>
        <item m="1" x="841"/>
        <item m="1" x="843"/>
        <item m="1" x="844"/>
        <item m="1" x="849"/>
        <item x="107"/>
        <item m="1" x="856"/>
        <item m="1" x="857"/>
        <item m="1" x="858"/>
        <item m="1" x="863"/>
        <item m="1" x="864"/>
        <item m="1" x="865"/>
        <item x="133"/>
        <item m="1" x="867"/>
        <item m="1" x="874"/>
        <item m="1" x="876"/>
        <item m="1" x="879"/>
        <item m="1" x="882"/>
        <item m="1" x="884"/>
        <item m="1" x="886"/>
        <item m="1" x="887"/>
        <item m="1" x="890"/>
        <item m="1" x="895"/>
        <item m="1" x="899"/>
        <item m="1" x="902"/>
        <item x="547"/>
        <item m="1" x="906"/>
        <item m="1" x="907"/>
        <item m="1" x="908"/>
        <item m="1" x="910"/>
        <item m="1" x="912"/>
        <item m="1" x="916"/>
        <item m="1" x="921"/>
        <item m="1" x="924"/>
        <item m="1" x="925"/>
        <item x="311"/>
        <item m="1" x="932"/>
        <item m="1" x="933"/>
        <item x="340"/>
        <item m="1" x="937"/>
        <item m="1" x="938"/>
        <item m="1" x="941"/>
        <item m="1" x="942"/>
        <item m="1" x="945"/>
        <item x="372"/>
        <item x="615"/>
        <item m="1" x="949"/>
        <item m="1" x="953"/>
        <item m="1" x="956"/>
        <item x="429"/>
        <item m="1" x="958"/>
        <item m="1" x="962"/>
        <item m="1" x="964"/>
        <item m="1" x="965"/>
        <item m="1" x="973"/>
        <item m="1" x="976"/>
        <item m="1" x="977"/>
        <item m="1" x="978"/>
        <item m="1" x="979"/>
        <item m="1" x="980"/>
        <item m="1" x="982"/>
        <item m="1" x="826"/>
        <item m="1" x="984"/>
        <item m="1" x="986"/>
        <item m="1" x="988"/>
        <item m="1" x="992"/>
        <item m="1" x="998"/>
        <item m="1" x="1000"/>
        <item m="1" x="1001"/>
        <item m="1" x="1003"/>
        <item m="1" x="1006"/>
        <item m="1" x="1007"/>
        <item m="1" x="1008"/>
        <item x="522"/>
        <item m="1" x="1017"/>
        <item x="697"/>
        <item m="1" x="1018"/>
        <item x="524"/>
        <item m="1" x="1021"/>
        <item x="156"/>
        <item m="1" x="1025"/>
        <item m="1" x="1029"/>
        <item x="549"/>
        <item m="1" x="1033"/>
        <item x="735"/>
        <item m="1" x="1035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x="577"/>
        <item m="1" x="1050"/>
        <item x="583"/>
        <item x="315"/>
        <item m="1" x="1053"/>
        <item m="1" x="1056"/>
        <item m="1" x="1060"/>
        <item m="1" x="1063"/>
        <item m="1" x="1066"/>
        <item x="626"/>
        <item m="1" x="1069"/>
        <item m="1" x="1070"/>
        <item m="1" x="1071"/>
        <item m="1" x="1074"/>
        <item m="1" x="1078"/>
        <item m="1" x="1080"/>
        <item m="1" x="1082"/>
        <item m="1" x="1083"/>
        <item m="1" x="1084"/>
        <item x="663"/>
        <item m="1" x="1089"/>
        <item m="1" x="1090"/>
        <item m="1" x="1091"/>
        <item m="1" x="1092"/>
        <item m="1" x="1094"/>
        <item m="1" x="1096"/>
        <item m="1" x="1097"/>
        <item m="1" x="1101"/>
        <item m="1" x="1102"/>
        <item m="1" x="1103"/>
        <item m="1" x="1108"/>
        <item x="702"/>
        <item m="1" x="1111"/>
        <item m="1" x="1112"/>
        <item m="1" x="1113"/>
        <item x="726"/>
        <item m="1" x="1120"/>
        <item m="1" x="1121"/>
        <item m="1" x="1124"/>
        <item m="1" x="1125"/>
        <item x="568"/>
        <item m="1" x="1127"/>
        <item m="1" x="1128"/>
        <item m="1" x="1129"/>
        <item x="741"/>
        <item m="1" x="1135"/>
        <item m="1" x="1136"/>
        <item m="1" x="1137"/>
        <item m="1" x="1138"/>
        <item m="1" x="1139"/>
        <item m="1" x="1142"/>
        <item m="1" x="1145"/>
        <item m="1" x="1148"/>
        <item m="1" x="1149"/>
        <item m="1" x="1151"/>
        <item m="1" x="1153"/>
        <item m="1" x="1158"/>
        <item m="1" x="1160"/>
        <item m="1" x="1161"/>
        <item m="1" x="1169"/>
        <item m="1" x="1171"/>
        <item m="1" x="1172"/>
        <item m="1" x="1173"/>
        <item m="1" x="1175"/>
        <item m="1" x="1176"/>
        <item m="1" x="1177"/>
        <item m="1" x="1183"/>
        <item x="1"/>
        <item x="22"/>
        <item x="27"/>
        <item x="37"/>
        <item x="39"/>
        <item x="40"/>
        <item x="53"/>
        <item x="61"/>
        <item x="69"/>
        <item x="75"/>
        <item x="81"/>
        <item x="98"/>
        <item x="116"/>
        <item x="117"/>
        <item x="120"/>
        <item x="121"/>
        <item x="125"/>
        <item x="126"/>
        <item x="136"/>
        <item x="143"/>
        <item x="144"/>
        <item x="145"/>
        <item x="146"/>
        <item x="158"/>
        <item x="169"/>
        <item x="171"/>
        <item x="177"/>
        <item x="179"/>
        <item x="188"/>
        <item x="189"/>
        <item x="190"/>
        <item x="193"/>
        <item x="194"/>
        <item x="196"/>
        <item x="204"/>
        <item x="208"/>
        <item x="217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46"/>
        <item x="254"/>
        <item x="257"/>
        <item x="262"/>
        <item x="275"/>
        <item x="287"/>
        <item x="288"/>
        <item x="292"/>
        <item x="300"/>
        <item x="302"/>
        <item x="334"/>
        <item x="335"/>
        <item x="351"/>
        <item x="354"/>
        <item x="369"/>
        <item x="370"/>
        <item x="386"/>
        <item x="389"/>
        <item x="390"/>
        <item x="393"/>
        <item x="394"/>
        <item x="397"/>
        <item x="401"/>
        <item x="402"/>
        <item x="406"/>
        <item x="410"/>
        <item x="411"/>
        <item x="415"/>
        <item x="417"/>
        <item x="420"/>
        <item x="424"/>
        <item x="426"/>
        <item x="431"/>
        <item x="434"/>
        <item x="437"/>
        <item x="438"/>
        <item x="440"/>
        <item x="441"/>
        <item x="455"/>
        <item x="459"/>
        <item x="467"/>
        <item x="468"/>
        <item x="477"/>
        <item x="486"/>
        <item x="490"/>
        <item x="494"/>
        <item x="495"/>
        <item x="498"/>
        <item x="501"/>
        <item x="505"/>
        <item x="506"/>
        <item x="518"/>
        <item x="519"/>
        <item x="520"/>
        <item x="521"/>
        <item x="525"/>
        <item x="526"/>
        <item x="527"/>
        <item x="528"/>
        <item x="530"/>
        <item x="531"/>
        <item x="532"/>
        <item x="536"/>
        <item x="537"/>
        <item x="541"/>
        <item x="543"/>
        <item x="544"/>
        <item x="545"/>
        <item x="546"/>
        <item x="548"/>
        <item x="565"/>
        <item x="566"/>
        <item x="567"/>
        <item x="571"/>
        <item x="572"/>
        <item x="573"/>
        <item x="574"/>
        <item x="576"/>
        <item x="578"/>
        <item x="588"/>
        <item x="589"/>
        <item x="591"/>
        <item x="593"/>
        <item x="594"/>
        <item x="595"/>
        <item x="596"/>
        <item x="606"/>
        <item x="610"/>
        <item x="613"/>
        <item x="616"/>
        <item x="619"/>
        <item x="621"/>
        <item x="628"/>
        <item x="631"/>
        <item x="633"/>
        <item x="634"/>
        <item x="636"/>
        <item x="637"/>
        <item x="639"/>
        <item x="640"/>
        <item x="643"/>
        <item x="648"/>
        <item x="649"/>
        <item x="653"/>
        <item x="655"/>
        <item x="656"/>
        <item x="657"/>
        <item x="658"/>
        <item x="662"/>
        <item x="664"/>
        <item x="665"/>
        <item x="666"/>
        <item x="667"/>
        <item x="668"/>
        <item x="669"/>
        <item x="670"/>
        <item x="671"/>
        <item x="672"/>
        <item x="676"/>
        <item x="677"/>
        <item x="678"/>
        <item x="680"/>
        <item x="682"/>
        <item x="686"/>
        <item x="690"/>
        <item x="691"/>
        <item x="692"/>
        <item x="693"/>
        <item x="694"/>
        <item x="698"/>
        <item x="699"/>
        <item x="700"/>
        <item x="701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20"/>
        <item x="722"/>
        <item x="724"/>
        <item x="725"/>
        <item x="727"/>
        <item x="728"/>
        <item x="729"/>
        <item x="732"/>
        <item x="734"/>
        <item x="736"/>
        <item x="738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3"/>
        <item x="754"/>
        <item x="755"/>
        <item x="756"/>
        <item x="760"/>
        <item x="761"/>
        <item x="762"/>
        <item x="763"/>
        <item x="764"/>
        <item x="766"/>
        <item x="767"/>
        <item x="768"/>
        <item x="769"/>
        <item x="770"/>
        <item x="771"/>
        <item x="773"/>
        <item x="780"/>
        <item x="781"/>
        <item x="782"/>
        <item x="783"/>
        <item x="785"/>
        <item x="786"/>
        <item x="787"/>
        <item x="788"/>
        <item x="789"/>
        <item x="792"/>
        <item x="794"/>
        <item x="796"/>
        <item x="797"/>
        <item x="798"/>
        <item x="800"/>
        <item x="802"/>
        <item x="804"/>
        <item x="805"/>
        <item x="806"/>
        <item x="807"/>
        <item x="810"/>
        <item x="811"/>
        <item x="812"/>
        <item x="813"/>
        <item x="814"/>
        <item x="816"/>
        <item x="818"/>
        <item x="820"/>
        <item x="821"/>
        <item x="822"/>
        <item x="4"/>
        <item x="141"/>
        <item x="224"/>
        <item x="266"/>
        <item x="815"/>
      </items>
    </pivotField>
    <pivotField axis="axisPage" compact="0" outline="0" multipleItemSelectionAllowed="1" showAll="0" defaultSubtotal="0">
      <items count="18">
        <item x="7"/>
        <item x="13"/>
        <item x="3"/>
        <item x="15"/>
        <item x="4"/>
        <item x="16"/>
        <item x="10"/>
        <item x="9"/>
        <item x="11"/>
        <item x="5"/>
        <item x="6"/>
        <item x="14"/>
        <item x="8"/>
        <item h="1" x="0"/>
        <item x="12"/>
        <item x="2"/>
        <item x="1"/>
        <item x="17"/>
      </items>
    </pivotField>
    <pivotField compact="0" outline="0" showAll="0" defaultSubtotal="0"/>
    <pivotField axis="axisRow" compact="0" outline="0" showAll="0" defaultSubtotal="0">
      <items count="5">
        <item h="1" x="1"/>
        <item h="1" x="3"/>
        <item h="1" x="2"/>
        <item x="0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">
        <item h="1" x="2"/>
        <item h="1" x="0"/>
        <item x="1"/>
        <item h="1" x="4"/>
        <item h="1" x="3"/>
      </items>
    </pivotField>
    <pivotField compact="0" outline="0" showAll="0" defaultSubtotal="0"/>
  </pivotFields>
  <rowFields count="3">
    <field x="0"/>
    <field x="1"/>
    <field x="4"/>
  </rowFields>
  <rowItems count="169">
    <i>
      <x v="2"/>
      <x v="269"/>
      <x v="3"/>
    </i>
    <i>
      <x v="22"/>
      <x v="670"/>
      <x v="3"/>
    </i>
    <i>
      <x v="28"/>
      <x v="508"/>
      <x v="3"/>
    </i>
    <i>
      <x v="55"/>
      <x v="730"/>
      <x v="3"/>
    </i>
    <i>
      <x v="61"/>
      <x v="689"/>
      <x v="3"/>
    </i>
    <i>
      <x v="62"/>
      <x v="348"/>
      <x v="3"/>
    </i>
    <i>
      <x v="70"/>
      <x v="255"/>
      <x v="3"/>
    </i>
    <i>
      <x v="71"/>
      <x v="250"/>
      <x v="3"/>
    </i>
    <i>
      <x v="72"/>
      <x v="252"/>
      <x v="3"/>
    </i>
    <i>
      <x v="73"/>
      <x v="246"/>
      <x v="3"/>
    </i>
    <i>
      <x v="111"/>
      <x v="611"/>
      <x v="3"/>
    </i>
    <i>
      <x v="117"/>
      <x v="123"/>
      <x v="3"/>
    </i>
    <i>
      <x v="118"/>
      <x v="120"/>
      <x v="3"/>
    </i>
    <i>
      <x v="122"/>
      <x v="126"/>
      <x v="3"/>
    </i>
    <i>
      <x v="125"/>
      <x v="121"/>
      <x v="3"/>
    </i>
    <i>
      <x v="127"/>
      <x v="615"/>
      <x v="3"/>
    </i>
    <i>
      <x v="128"/>
      <x v="617"/>
      <x v="3"/>
    </i>
    <i>
      <x v="130"/>
      <x v="618"/>
      <x v="3"/>
    </i>
    <i>
      <x v="131"/>
      <x v="620"/>
      <x v="3"/>
    </i>
    <i>
      <x v="134"/>
      <x v="612"/>
      <x v="3"/>
    </i>
    <i>
      <x v="135"/>
      <x v="619"/>
      <x v="3"/>
    </i>
    <i>
      <x v="137"/>
      <x v="835"/>
      <x v="3"/>
    </i>
    <i>
      <x v="138"/>
      <x v="597"/>
      <x v="3"/>
    </i>
    <i>
      <x v="139"/>
      <x v="598"/>
      <x v="3"/>
    </i>
    <i>
      <x v="142"/>
      <x v="601"/>
      <x v="3"/>
    </i>
    <i>
      <x v="143"/>
      <x v="594"/>
      <x v="3"/>
    </i>
    <i>
      <x v="152"/>
      <x v="315"/>
      <x v="3"/>
    </i>
    <i>
      <x v="153"/>
      <x v="320"/>
      <x v="3"/>
    </i>
    <i>
      <x v="162"/>
      <x v="226"/>
      <x v="3"/>
    </i>
    <i>
      <x v="167"/>
      <x v="217"/>
      <x v="3"/>
    </i>
    <i>
      <x v="168"/>
      <x v="220"/>
      <x v="3"/>
    </i>
    <i>
      <x v="169"/>
      <x v="209"/>
      <x v="3"/>
    </i>
    <i>
      <x v="181"/>
      <x v="1018"/>
      <x v="3"/>
    </i>
    <i>
      <x v="186"/>
      <x v="259"/>
      <x v="3"/>
    </i>
    <i>
      <x v="187"/>
      <x v="659"/>
      <x v="3"/>
    </i>
    <i>
      <x v="188"/>
      <x v="512"/>
      <x v="3"/>
    </i>
    <i>
      <x v="201"/>
      <x v="165"/>
      <x v="3"/>
    </i>
    <i>
      <x v="202"/>
      <x v="604"/>
      <x v="3"/>
    </i>
    <i>
      <x v="207"/>
      <x v="148"/>
      <x v="3"/>
    </i>
    <i>
      <x v="215"/>
      <x v="136"/>
      <x v="3"/>
    </i>
    <i>
      <x v="224"/>
      <x v="642"/>
      <x v="3"/>
    </i>
    <i>
      <x v="226"/>
      <x v="631"/>
      <x v="3"/>
    </i>
    <i>
      <x v="227"/>
      <x v="633"/>
      <x v="3"/>
    </i>
    <i>
      <x v="236"/>
      <x v="629"/>
      <x v="3"/>
    </i>
    <i>
      <x v="237"/>
      <x v="641"/>
      <x v="3"/>
    </i>
    <i>
      <x v="245"/>
      <x v="576"/>
      <x v="3"/>
    </i>
    <i>
      <x v="251"/>
      <x v="41"/>
      <x v="3"/>
    </i>
    <i>
      <x v="254"/>
      <x v="30"/>
      <x v="3"/>
    </i>
    <i>
      <x v="255"/>
      <x v="326"/>
      <x v="3"/>
    </i>
    <i>
      <x v="263"/>
      <x v="27"/>
      <x v="3"/>
    </i>
    <i>
      <x v="264"/>
      <x v="272"/>
      <x v="3"/>
    </i>
    <i>
      <x v="266"/>
      <x v="307"/>
      <x v="3"/>
    </i>
    <i>
      <x v="270"/>
      <x v="383"/>
      <x v="3"/>
    </i>
    <i>
      <x v="272"/>
      <x v="556"/>
      <x v="3"/>
    </i>
    <i>
      <x v="279"/>
      <x v="17"/>
      <x v="3"/>
    </i>
    <i>
      <x v="286"/>
      <x v="661"/>
      <x v="3"/>
    </i>
    <i>
      <x v="289"/>
      <x v="691"/>
      <x v="3"/>
    </i>
    <i>
      <x v="296"/>
      <x v="278"/>
      <x v="3"/>
    </i>
    <i>
      <x v="297"/>
      <x v="280"/>
      <x v="3"/>
    </i>
    <i>
      <x v="302"/>
      <x v="290"/>
      <x v="3"/>
    </i>
    <i>
      <x v="304"/>
      <x v="285"/>
      <x v="3"/>
    </i>
    <i>
      <x v="305"/>
      <x v="285"/>
      <x v="3"/>
    </i>
    <i>
      <x v="313"/>
      <x v="658"/>
      <x v="3"/>
    </i>
    <i>
      <x v="314"/>
      <x v="511"/>
      <x v="3"/>
    </i>
    <i>
      <x v="322"/>
      <x v="309"/>
      <x v="3"/>
    </i>
    <i>
      <x v="326"/>
      <x v="257"/>
      <x v="3"/>
    </i>
    <i>
      <x v="329"/>
      <x v="665"/>
      <x v="3"/>
    </i>
    <i>
      <x v="330"/>
      <x v="385"/>
      <x v="3"/>
    </i>
    <i>
      <x v="331"/>
      <x v="386"/>
      <x v="3"/>
    </i>
    <i>
      <x v="340"/>
      <x v="328"/>
      <x v="3"/>
    </i>
    <i>
      <x v="354"/>
      <x v="24"/>
      <x v="3"/>
    </i>
    <i>
      <x v="356"/>
      <x v="20"/>
      <x v="3"/>
    </i>
    <i>
      <x v="377"/>
      <x v="405"/>
      <x v="3"/>
    </i>
    <i>
      <x v="379"/>
      <x v="403"/>
      <x v="3"/>
    </i>
    <i>
      <x v="380"/>
      <x v="471"/>
      <x v="3"/>
    </i>
    <i>
      <x v="381"/>
      <x v="1041"/>
      <x v="3"/>
    </i>
    <i>
      <x v="384"/>
      <x v="472"/>
      <x v="3"/>
    </i>
    <i>
      <x v="386"/>
      <x v="460"/>
      <x v="3"/>
    </i>
    <i>
      <x v="399"/>
      <x v="458"/>
      <x v="3"/>
    </i>
    <i>
      <x v="401"/>
      <x v="466"/>
      <x v="3"/>
    </i>
    <i>
      <x v="403"/>
      <x v="465"/>
      <x v="3"/>
    </i>
    <i>
      <x v="404"/>
      <x v="468"/>
      <x v="3"/>
    </i>
    <i>
      <x v="405"/>
      <x v="478"/>
      <x v="3"/>
    </i>
    <i>
      <x v="413"/>
      <x v="416"/>
      <x v="3"/>
    </i>
    <i>
      <x v="426"/>
      <x v="47"/>
      <x v="3"/>
    </i>
    <i>
      <x v="436"/>
      <x v="55"/>
      <x v="3"/>
    </i>
    <i>
      <x v="443"/>
      <x v="86"/>
      <x v="3"/>
    </i>
    <i>
      <x v="447"/>
      <x v="72"/>
      <x v="3"/>
    </i>
    <i>
      <x v="450"/>
      <x v="52"/>
      <x v="3"/>
    </i>
    <i>
      <x v="462"/>
      <x v="49"/>
      <x v="3"/>
    </i>
    <i>
      <x v="472"/>
      <x v="79"/>
      <x v="3"/>
    </i>
    <i>
      <x v="476"/>
      <x v="103"/>
      <x v="3"/>
    </i>
    <i>
      <x v="480"/>
      <x v="29"/>
      <x v="3"/>
    </i>
    <i>
      <x v="481"/>
      <x v="32"/>
      <x v="3"/>
    </i>
    <i>
      <x v="483"/>
      <x v="36"/>
      <x v="3"/>
    </i>
    <i>
      <x v="494"/>
      <x v="142"/>
      <x v="3"/>
    </i>
    <i>
      <x v="495"/>
      <x v="140"/>
      <x v="3"/>
    </i>
    <i>
      <x v="498"/>
      <x v="177"/>
      <x v="3"/>
    </i>
    <i>
      <x v="500"/>
      <x v="181"/>
      <x v="3"/>
    </i>
    <i>
      <x v="501"/>
      <x v="184"/>
      <x v="3"/>
    </i>
    <i>
      <x v="502"/>
      <x v="182"/>
      <x v="3"/>
    </i>
    <i>
      <x v="503"/>
      <x v="183"/>
      <x v="3"/>
    </i>
    <i>
      <x v="507"/>
      <x v="203"/>
      <x v="3"/>
    </i>
    <i>
      <x v="508"/>
      <x v="205"/>
      <x v="3"/>
    </i>
    <i>
      <x v="509"/>
      <x v="192"/>
      <x v="3"/>
    </i>
    <i>
      <x v="513"/>
      <x v="172"/>
      <x v="3"/>
    </i>
    <i>
      <x v="517"/>
      <x v="42"/>
      <x v="3"/>
    </i>
    <i>
      <x v="519"/>
      <x v="240"/>
      <x v="3"/>
    </i>
    <i>
      <x v="523"/>
      <x v="238"/>
      <x v="3"/>
    </i>
    <i>
      <x v="530"/>
      <x v="59"/>
      <x v="3"/>
    </i>
    <i>
      <x v="531"/>
      <x v="93"/>
      <x v="3"/>
    </i>
    <i>
      <x v="536"/>
      <x v="156"/>
      <x v="3"/>
    </i>
    <i>
      <x v="540"/>
      <x v="441"/>
      <x v="3"/>
    </i>
    <i>
      <x v="542"/>
      <x v="514"/>
      <x v="3"/>
    </i>
    <i>
      <x v="547"/>
      <x v="702"/>
      <x v="3"/>
    </i>
    <i>
      <x v="548"/>
      <x v="703"/>
      <x v="3"/>
    </i>
    <i>
      <x v="550"/>
      <x v="694"/>
      <x v="3"/>
    </i>
    <i>
      <x v="552"/>
      <x v="159"/>
      <x v="3"/>
    </i>
    <i>
      <x v="561"/>
      <x v="411"/>
      <x v="3"/>
    </i>
    <i>
      <x v="562"/>
      <x v="414"/>
      <x v="3"/>
    </i>
    <i>
      <x v="563"/>
      <x v="417"/>
      <x v="3"/>
    </i>
    <i>
      <x v="575"/>
      <x v="335"/>
      <x v="3"/>
    </i>
    <i>
      <x v="586"/>
      <x v="342"/>
      <x v="3"/>
    </i>
    <i>
      <x v="587"/>
      <x v="343"/>
      <x v="3"/>
    </i>
    <i>
      <x v="597"/>
      <x v="106"/>
      <x v="3"/>
    </i>
    <i>
      <x v="598"/>
      <x v="413"/>
      <x v="3"/>
    </i>
    <i>
      <x v="601"/>
      <x v="681"/>
      <x v="3"/>
    </i>
    <i>
      <x v="606"/>
      <x v="452"/>
      <x v="3"/>
    </i>
    <i>
      <x v="609"/>
      <x v="437"/>
      <x v="3"/>
    </i>
    <i>
      <x v="617"/>
      <x v="71"/>
      <x v="3"/>
    </i>
    <i>
      <x v="618"/>
      <x v="260"/>
      <x v="3"/>
    </i>
    <i>
      <x v="646"/>
      <x v="607"/>
      <x v="3"/>
    </i>
    <i>
      <x v="647"/>
      <x v="573"/>
      <x v="3"/>
    </i>
    <i>
      <x v="656"/>
      <x v="676"/>
      <x v="3"/>
    </i>
    <i>
      <x v="657"/>
      <x v="1252"/>
      <x v="3"/>
    </i>
    <i>
      <x v="671"/>
      <x v="697"/>
      <x v="3"/>
    </i>
    <i>
      <x v="675"/>
      <x v="706"/>
      <x v="3"/>
    </i>
    <i>
      <x v="686"/>
      <x v="683"/>
      <x v="3"/>
    </i>
    <i>
      <x v="688"/>
      <x v="696"/>
      <x v="3"/>
    </i>
    <i>
      <x v="700"/>
      <x v="716"/>
      <x v="3"/>
    </i>
    <i>
      <x v="704"/>
      <x v="8"/>
      <x v="3"/>
    </i>
    <i>
      <x v="706"/>
      <x v="1256"/>
      <x v="3"/>
    </i>
    <i>
      <x v="709"/>
      <x v="756"/>
      <x v="3"/>
    </i>
    <i>
      <x v="715"/>
      <x v="763"/>
      <x v="3"/>
    </i>
    <i>
      <x v="716"/>
      <x v="764"/>
      <x v="3"/>
    </i>
    <i>
      <x v="721"/>
      <x v="258"/>
      <x v="3"/>
    </i>
    <i>
      <x v="745"/>
      <x v="796"/>
      <x v="3"/>
    </i>
    <i>
      <x v="756"/>
      <x v="808"/>
      <x v="3"/>
    </i>
    <i>
      <x v="778"/>
      <x v="832"/>
      <x v="3"/>
    </i>
    <i>
      <x v="795"/>
      <x v="851"/>
      <x v="3"/>
    </i>
    <i>
      <x v="802"/>
      <x v="858"/>
      <x v="3"/>
    </i>
    <i>
      <x v="831"/>
      <x v="891"/>
      <x v="3"/>
    </i>
    <i>
      <x v="840"/>
      <x v="898"/>
      <x v="3"/>
    </i>
    <i>
      <x v="848"/>
      <x v="907"/>
      <x v="3"/>
    </i>
    <i>
      <x v="891"/>
      <x v="1207"/>
      <x v="3"/>
    </i>
    <i>
      <x v="976"/>
      <x v="1043"/>
      <x v="3"/>
    </i>
    <i>
      <x v="1049"/>
      <x v="1211"/>
      <x v="3"/>
    </i>
    <i>
      <x v="1059"/>
      <x v="1221"/>
      <x v="3"/>
    </i>
    <i>
      <x v="1093"/>
      <x v="1177"/>
      <x v="3"/>
    </i>
    <i>
      <x v="1101"/>
      <x v="1185"/>
      <x v="3"/>
    </i>
    <i>
      <x v="1120"/>
      <x v="1204"/>
      <x v="3"/>
    </i>
    <i>
      <x v="1128"/>
      <x v="1215"/>
      <x v="3"/>
    </i>
    <i>
      <x v="1129"/>
      <x v="1216"/>
      <x v="3"/>
    </i>
    <i>
      <x v="1130"/>
      <x v="1217"/>
      <x v="3"/>
    </i>
    <i>
      <x v="1146"/>
      <x v="1233"/>
      <x v="3"/>
    </i>
    <i>
      <x v="1151"/>
      <x v="1239"/>
      <x v="3"/>
    </i>
    <i>
      <x v="1156"/>
      <x v="1244"/>
      <x v="3"/>
    </i>
    <i>
      <x v="1157"/>
      <x v="1245"/>
      <x v="3"/>
    </i>
    <i>
      <x v="1162"/>
      <x v="1250"/>
      <x v="3"/>
    </i>
  </rowItems>
  <colItems count="1">
    <i/>
  </colItems>
  <pageFields count="2">
    <pageField fld="39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0ADB6-773D-47E0-A2AC-6BE774F524ED}" name="PivotTable1" cacheId="3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A4:C217" firstHeaderRow="1" firstDataRow="1" firstDataCol="3" rowPageCount="2" colPageCount="1"/>
  <pivotFields count="41">
    <pivotField axis="axisRow" compact="0" outline="0" showAll="0" defaultSubtotal="0">
      <items count="1276">
        <item x="0"/>
        <item x="2"/>
        <item x="3"/>
        <item x="5"/>
        <item m="1" x="1256"/>
        <item m="1" x="780"/>
        <item x="6"/>
        <item x="615"/>
        <item m="1" x="1176"/>
        <item x="8"/>
        <item x="9"/>
        <item m="1" x="1177"/>
        <item x="10"/>
        <item x="616"/>
        <item x="11"/>
        <item x="12"/>
        <item x="13"/>
        <item x="14"/>
        <item x="15"/>
        <item x="16"/>
        <item x="17"/>
        <item m="1" x="1009"/>
        <item x="18"/>
        <item x="19"/>
        <item m="1" x="1138"/>
        <item x="20"/>
        <item x="21"/>
        <item m="1" x="1178"/>
        <item x="23"/>
        <item m="1" x="1257"/>
        <item x="25"/>
        <item x="26"/>
        <item x="28"/>
        <item x="29"/>
        <item x="30"/>
        <item m="1" x="1010"/>
        <item x="494"/>
        <item x="31"/>
        <item x="32"/>
        <item x="33"/>
        <item m="1" x="927"/>
        <item x="34"/>
        <item x="495"/>
        <item x="35"/>
        <item m="1" x="1219"/>
        <item m="1" x="1220"/>
        <item x="36"/>
        <item m="1" x="1109"/>
        <item x="497"/>
        <item x="37"/>
        <item x="625"/>
        <item x="498"/>
        <item x="38"/>
        <item m="1" x="1179"/>
        <item m="1" x="1110"/>
        <item x="41"/>
        <item x="42"/>
        <item m="1" x="1157"/>
        <item m="1" x="1019"/>
        <item m="1" x="1158"/>
        <item m="1" x="933"/>
        <item x="43"/>
        <item x="500"/>
        <item x="44"/>
        <item x="45"/>
        <item m="1" x="1258"/>
        <item m="1" x="1180"/>
        <item x="46"/>
        <item x="47"/>
        <item m="1" x="1221"/>
        <item x="48"/>
        <item x="49"/>
        <item x="50"/>
        <item x="51"/>
        <item m="1" x="791"/>
        <item m="1" x="1111"/>
        <item x="52"/>
        <item m="1" x="935"/>
        <item m="1" x="795"/>
        <item x="635"/>
        <item x="503"/>
        <item m="1" x="1259"/>
        <item m="1" x="1181"/>
        <item m="1" x="1222"/>
        <item x="637"/>
        <item m="1" x="1260"/>
        <item m="1" x="1223"/>
        <item x="54"/>
        <item x="55"/>
        <item x="56"/>
        <item x="57"/>
        <item m="1" x="1224"/>
        <item x="505"/>
        <item x="642"/>
        <item m="1" x="1024"/>
        <item m="1" x="1112"/>
        <item m="1" x="1025"/>
        <item m="1" x="1159"/>
        <item x="59"/>
        <item x="644"/>
        <item x="60"/>
        <item m="1" x="1139"/>
        <item x="62"/>
        <item m="1" x="1028"/>
        <item x="63"/>
        <item x="64"/>
        <item x="65"/>
        <item x="66"/>
        <item x="67"/>
        <item x="68"/>
        <item m="1" x="1113"/>
        <item x="70"/>
        <item x="646"/>
        <item m="1" x="799"/>
        <item x="72"/>
        <item x="73"/>
        <item x="74"/>
        <item x="75"/>
        <item x="508"/>
        <item m="1" x="800"/>
        <item x="76"/>
        <item x="77"/>
        <item x="78"/>
        <item x="79"/>
        <item x="80"/>
        <item x="509"/>
        <item x="647"/>
        <item x="81"/>
        <item x="510"/>
        <item m="1" x="801"/>
        <item x="82"/>
        <item x="511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m="1" x="1225"/>
        <item m="1" x="1114"/>
        <item m="1" x="1115"/>
        <item m="1" x="1160"/>
        <item x="100"/>
        <item m="1" x="1116"/>
        <item x="101"/>
        <item x="102"/>
        <item m="1" x="1117"/>
        <item x="103"/>
        <item x="104"/>
        <item m="1" x="804"/>
        <item m="1" x="940"/>
        <item x="105"/>
        <item m="1" x="1140"/>
        <item x="106"/>
        <item x="107"/>
        <item x="108"/>
        <item x="109"/>
        <item m="1" x="1182"/>
        <item x="110"/>
        <item x="111"/>
        <item x="112"/>
        <item x="113"/>
        <item x="114"/>
        <item x="115"/>
        <item m="1" x="1141"/>
        <item m="1" x="1142"/>
        <item x="118"/>
        <item x="119"/>
        <item m="1" x="1183"/>
        <item x="121"/>
        <item m="1" x="1143"/>
        <item m="1" x="807"/>
        <item m="1" x="808"/>
        <item x="516"/>
        <item x="656"/>
        <item x="123"/>
        <item x="657"/>
        <item x="124"/>
        <item x="517"/>
        <item x="127"/>
        <item x="128"/>
        <item x="129"/>
        <item x="130"/>
        <item x="131"/>
        <item x="132"/>
        <item m="1" x="1118"/>
        <item x="134"/>
        <item m="1" x="1161"/>
        <item x="666"/>
        <item m="1" x="816"/>
        <item x="137"/>
        <item m="1" x="1226"/>
        <item m="1" x="1162"/>
        <item x="138"/>
        <item x="139"/>
        <item m="1" x="1227"/>
        <item m="1" x="817"/>
        <item m="1" x="818"/>
        <item m="1" x="1184"/>
        <item x="142"/>
        <item m="1" x="819"/>
        <item m="1" x="1261"/>
        <item m="1" x="821"/>
        <item x="673"/>
        <item x="146"/>
        <item m="1" x="1185"/>
        <item x="147"/>
        <item x="148"/>
        <item m="1" x="1119"/>
        <item x="149"/>
        <item m="1" x="1144"/>
        <item m="1" x="1163"/>
        <item x="150"/>
        <item x="151"/>
        <item x="152"/>
        <item m="1" x="1120"/>
        <item x="153"/>
        <item m="1" x="830"/>
        <item x="154"/>
        <item x="155"/>
        <item x="526"/>
        <item x="157"/>
        <item x="159"/>
        <item x="160"/>
        <item m="1" x="1228"/>
        <item m="1" x="832"/>
        <item m="1" x="1186"/>
        <item m="1" x="1187"/>
        <item x="162"/>
        <item x="527"/>
        <item x="163"/>
        <item x="679"/>
        <item m="1" x="951"/>
        <item x="165"/>
        <item x="680"/>
        <item x="166"/>
        <item x="167"/>
        <item x="168"/>
        <item x="170"/>
        <item m="1" x="1188"/>
        <item x="172"/>
        <item m="1" x="1189"/>
        <item m="1" x="837"/>
        <item x="173"/>
        <item x="683"/>
        <item m="1" x="838"/>
        <item x="174"/>
        <item x="175"/>
        <item x="176"/>
        <item x="685"/>
        <item m="1" x="1164"/>
        <item m="1" x="1039"/>
        <item m="1" x="840"/>
        <item x="178"/>
        <item x="180"/>
        <item x="181"/>
        <item x="182"/>
        <item x="183"/>
        <item x="184"/>
        <item x="185"/>
        <item x="531"/>
        <item x="187"/>
        <item x="532"/>
        <item m="1" x="1229"/>
        <item x="534"/>
        <item m="1" x="1165"/>
        <item m="1" x="843"/>
        <item m="1" x="1121"/>
        <item x="191"/>
        <item m="1" x="1042"/>
        <item m="1" x="1043"/>
        <item x="192"/>
        <item m="1" x="844"/>
        <item x="195"/>
        <item x="197"/>
        <item m="1" x="1190"/>
        <item x="198"/>
        <item x="199"/>
        <item x="200"/>
        <item m="1" x="847"/>
        <item m="1" x="1145"/>
        <item x="201"/>
        <item m="1" x="1166"/>
        <item m="1" x="1167"/>
        <item m="1" x="850"/>
        <item x="692"/>
        <item m="1" x="1146"/>
        <item m="1" x="1147"/>
        <item x="202"/>
        <item x="541"/>
        <item x="203"/>
        <item m="1" x="1122"/>
        <item x="205"/>
        <item x="542"/>
        <item x="206"/>
        <item x="207"/>
        <item x="543"/>
        <item x="209"/>
        <item x="693"/>
        <item x="210"/>
        <item x="211"/>
        <item x="545"/>
        <item x="547"/>
        <item x="548"/>
        <item x="695"/>
        <item x="549"/>
        <item x="550"/>
        <item x="212"/>
        <item x="213"/>
        <item x="214"/>
        <item x="215"/>
        <item m="1" x="957"/>
        <item x="216"/>
        <item m="1" x="1230"/>
        <item x="218"/>
        <item m="1" x="1191"/>
        <item x="551"/>
        <item x="219"/>
        <item x="220"/>
        <item x="221"/>
        <item x="222"/>
        <item x="552"/>
        <item x="553"/>
        <item x="554"/>
        <item x="223"/>
        <item x="224"/>
        <item m="1" x="1148"/>
        <item m="1" x="1192"/>
        <item x="226"/>
        <item m="1" x="1262"/>
        <item m="1" x="1263"/>
        <item m="1" x="1264"/>
        <item x="227"/>
        <item m="1" x="1193"/>
        <item x="699"/>
        <item m="1" x="857"/>
        <item m="1" x="1194"/>
        <item m="1" x="1195"/>
        <item m="1" x="1265"/>
        <item x="559"/>
        <item x="560"/>
        <item m="1" x="1231"/>
        <item m="1" x="1149"/>
        <item x="701"/>
        <item x="239"/>
        <item x="240"/>
        <item x="241"/>
        <item x="242"/>
        <item x="243"/>
        <item x="244"/>
        <item x="245"/>
        <item x="246"/>
        <item m="1" x="1196"/>
        <item m="1" x="859"/>
        <item x="248"/>
        <item x="249"/>
        <item m="1" x="860"/>
        <item m="1" x="1150"/>
        <item x="250"/>
        <item x="251"/>
        <item x="252"/>
        <item x="253"/>
        <item x="254"/>
        <item x="256"/>
        <item m="1" x="1053"/>
        <item x="257"/>
        <item x="259"/>
        <item m="1" x="1054"/>
        <item m="1" x="1266"/>
        <item x="260"/>
        <item x="261"/>
        <item x="264"/>
        <item x="265"/>
        <item x="566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m="1" x="1197"/>
        <item x="279"/>
        <item m="1" x="974"/>
        <item x="280"/>
        <item m="1" x="1232"/>
        <item x="281"/>
        <item x="283"/>
        <item x="284"/>
        <item x="285"/>
        <item x="286"/>
        <item x="287"/>
        <item x="288"/>
        <item x="569"/>
        <item x="289"/>
        <item x="290"/>
        <item x="291"/>
        <item x="292"/>
        <item x="293"/>
        <item m="1" x="863"/>
        <item m="1" x="1233"/>
        <item x="294"/>
        <item m="1" x="1168"/>
        <item m="1" x="1056"/>
        <item m="1" x="1198"/>
        <item x="296"/>
        <item m="1" x="1057"/>
        <item x="297"/>
        <item x="298"/>
        <item x="299"/>
        <item m="1" x="1169"/>
        <item m="1" x="1234"/>
        <item x="300"/>
        <item m="1" x="1058"/>
        <item x="301"/>
        <item m="1" x="1151"/>
        <item x="711"/>
        <item x="302"/>
        <item m="1" x="867"/>
        <item m="1" x="1170"/>
        <item m="1" x="1123"/>
        <item x="306"/>
        <item x="307"/>
        <item x="308"/>
        <item x="309"/>
        <item x="310"/>
        <item x="311"/>
        <item x="312"/>
        <item x="313"/>
        <item x="315"/>
        <item x="316"/>
        <item x="317"/>
        <item m="1" x="868"/>
        <item x="716"/>
        <item m="1" x="1199"/>
        <item x="571"/>
        <item m="1" x="1171"/>
        <item x="319"/>
        <item x="320"/>
        <item x="321"/>
        <item m="1" x="1152"/>
        <item m="1" x="1235"/>
        <item m="1" x="1124"/>
        <item m="1" x="1236"/>
        <item m="1" x="870"/>
        <item m="1" x="1200"/>
        <item x="322"/>
        <item x="323"/>
        <item x="324"/>
        <item x="325"/>
        <item x="326"/>
        <item m="1" x="1237"/>
        <item m="1" x="1063"/>
        <item m="1" x="978"/>
        <item m="1" x="1201"/>
        <item x="327"/>
        <item x="328"/>
        <item x="330"/>
        <item x="718"/>
        <item x="331"/>
        <item x="332"/>
        <item x="333"/>
        <item m="1" x="871"/>
        <item x="334"/>
        <item x="335"/>
        <item m="1" x="979"/>
        <item x="336"/>
        <item m="1" x="1125"/>
        <item x="574"/>
        <item x="576"/>
        <item x="339"/>
        <item x="340"/>
        <item x="341"/>
        <item m="1" x="1238"/>
        <item m="1" x="1153"/>
        <item m="1" x="983"/>
        <item x="342"/>
        <item m="1" x="1267"/>
        <item x="344"/>
        <item x="345"/>
        <item m="1" x="1154"/>
        <item x="724"/>
        <item x="346"/>
        <item x="347"/>
        <item m="1" x="1126"/>
        <item m="1" x="875"/>
        <item x="580"/>
        <item x="348"/>
        <item x="349"/>
        <item x="350"/>
        <item x="351"/>
        <item x="352"/>
        <item x="353"/>
        <item x="581"/>
        <item m="1" x="1127"/>
        <item x="582"/>
        <item x="355"/>
        <item x="583"/>
        <item x="356"/>
        <item m="1" x="1068"/>
        <item x="358"/>
        <item x="359"/>
        <item x="360"/>
        <item x="361"/>
        <item x="362"/>
        <item x="363"/>
        <item x="585"/>
        <item x="364"/>
        <item x="365"/>
        <item x="366"/>
        <item m="1" x="1129"/>
        <item x="367"/>
        <item x="368"/>
        <item x="369"/>
        <item x="370"/>
        <item x="371"/>
        <item m="1" x="1268"/>
        <item m="1" x="1130"/>
        <item x="374"/>
        <item x="376"/>
        <item m="1" x="1131"/>
        <item x="732"/>
        <item m="1" x="1269"/>
        <item x="377"/>
        <item x="590"/>
        <item x="378"/>
        <item x="379"/>
        <item m="1" x="1270"/>
        <item x="383"/>
        <item x="384"/>
        <item x="385"/>
        <item x="386"/>
        <item x="733"/>
        <item m="1" x="1239"/>
        <item m="1" x="1240"/>
        <item x="591"/>
        <item x="387"/>
        <item x="734"/>
        <item x="388"/>
        <item m="1" x="1241"/>
        <item x="389"/>
        <item x="390"/>
        <item x="391"/>
        <item m="1" x="1242"/>
        <item m="1" x="1271"/>
        <item m="1" x="1173"/>
        <item m="1" x="1202"/>
        <item x="394"/>
        <item x="395"/>
        <item x="399"/>
        <item x="594"/>
        <item x="401"/>
        <item x="402"/>
        <item m="1" x="991"/>
        <item x="403"/>
        <item m="1" x="1203"/>
        <item m="1" x="1243"/>
        <item m="1" x="1204"/>
        <item x="406"/>
        <item x="739"/>
        <item m="1" x="1244"/>
        <item x="407"/>
        <item m="1" x="1075"/>
        <item x="595"/>
        <item x="408"/>
        <item m="1" x="1205"/>
        <item m="1" x="1206"/>
        <item m="1" x="1132"/>
        <item m="1" x="1174"/>
        <item m="1" x="1175"/>
        <item m="1" x="1207"/>
        <item m="1" x="1245"/>
        <item m="1" x="1272"/>
        <item x="596"/>
        <item x="410"/>
        <item x="411"/>
        <item x="597"/>
        <item x="412"/>
        <item x="598"/>
        <item x="599"/>
        <item m="1" x="992"/>
        <item x="746"/>
        <item m="1" x="1133"/>
        <item x="415"/>
        <item x="416"/>
        <item x="601"/>
        <item x="417"/>
        <item x="419"/>
        <item x="421"/>
        <item x="602"/>
        <item m="1" x="1134"/>
        <item x="422"/>
        <item x="769"/>
        <item m="1" x="1246"/>
        <item x="424"/>
        <item m="1" x="1087"/>
        <item x="425"/>
        <item x="426"/>
        <item m="1" x="891"/>
        <item m="1" x="777"/>
        <item x="428"/>
        <item x="430"/>
        <item x="431"/>
        <item m="1" x="1247"/>
        <item m="1" x="893"/>
        <item x="433"/>
        <item x="604"/>
        <item m="1" x="1248"/>
        <item x="435"/>
        <item x="436"/>
        <item m="1" x="1208"/>
        <item x="438"/>
        <item m="1" x="1249"/>
        <item m="1" x="1090"/>
        <item x="439"/>
        <item m="1" x="1250"/>
        <item m="1" x="1251"/>
        <item m="1" x="1155"/>
        <item x="442"/>
        <item m="1" x="1135"/>
        <item m="1" x="1252"/>
        <item m="1" x="1253"/>
        <item x="752"/>
        <item m="1" x="1136"/>
        <item m="1" x="902"/>
        <item x="445"/>
        <item m="1" x="1273"/>
        <item m="1" x="905"/>
        <item x="446"/>
        <item m="1" x="1156"/>
        <item x="447"/>
        <item x="448"/>
        <item m="1" x="906"/>
        <item x="449"/>
        <item x="607"/>
        <item x="450"/>
        <item m="1" x="1099"/>
        <item x="451"/>
        <item x="452"/>
        <item x="453"/>
        <item x="454"/>
        <item m="1" x="1254"/>
        <item x="455"/>
        <item x="756"/>
        <item x="456"/>
        <item x="608"/>
        <item x="457"/>
        <item m="1" x="1209"/>
        <item m="1" x="1210"/>
        <item x="459"/>
        <item x="460"/>
        <item x="461"/>
        <item m="1" x="1274"/>
        <item m="1" x="1255"/>
        <item m="1" x="1211"/>
        <item x="463"/>
        <item x="464"/>
        <item x="465"/>
        <item x="466"/>
        <item x="467"/>
        <item m="1" x="910"/>
        <item m="1" x="1212"/>
        <item x="468"/>
        <item x="469"/>
        <item m="1" x="1213"/>
        <item x="472"/>
        <item m="1" x="1214"/>
        <item x="473"/>
        <item x="474"/>
        <item m="1" x="1137"/>
        <item x="475"/>
        <item x="476"/>
        <item x="761"/>
        <item m="1" x="1215"/>
        <item x="477"/>
        <item m="1" x="1216"/>
        <item x="610"/>
        <item x="478"/>
        <item x="479"/>
        <item x="772"/>
        <item m="1" x="1217"/>
        <item m="1" x="916"/>
        <item x="481"/>
        <item m="1" x="1275"/>
        <item x="482"/>
        <item x="483"/>
        <item m="1" x="1218"/>
        <item x="485"/>
        <item x="486"/>
        <item x="487"/>
        <item x="488"/>
        <item x="490"/>
        <item x="612"/>
        <item x="491"/>
        <item x="613"/>
        <item x="775"/>
        <item x="614"/>
        <item x="7"/>
        <item m="1" x="781"/>
        <item m="1" x="794"/>
        <item x="58"/>
        <item m="1" x="796"/>
        <item m="1" x="797"/>
        <item x="71"/>
        <item x="85"/>
        <item m="1" x="803"/>
        <item x="99"/>
        <item m="1" x="806"/>
        <item m="1" x="812"/>
        <item x="135"/>
        <item m="1" x="814"/>
        <item m="1" x="815"/>
        <item x="140"/>
        <item m="1" x="823"/>
        <item m="1" x="825"/>
        <item m="1" x="826"/>
        <item m="1" x="828"/>
        <item m="1" x="776"/>
        <item m="1" x="833"/>
        <item x="678"/>
        <item x="161"/>
        <item m="1" x="835"/>
        <item m="1" x="836"/>
        <item x="681"/>
        <item m="1" x="848"/>
        <item m="1" x="849"/>
        <item m="1" x="855"/>
        <item m="1" x="856"/>
        <item m="1" x="861"/>
        <item m="1" x="862"/>
        <item x="282"/>
        <item x="705"/>
        <item m="1" x="866"/>
        <item x="304"/>
        <item m="1" x="869"/>
        <item x="329"/>
        <item x="717"/>
        <item m="1" x="874"/>
        <item m="1" x="876"/>
        <item m="1" x="879"/>
        <item m="1" x="880"/>
        <item m="1" x="882"/>
        <item m="1" x="1128"/>
        <item m="1" x="883"/>
        <item x="382"/>
        <item m="1" x="885"/>
        <item m="1" x="887"/>
        <item m="1" x="888"/>
        <item m="1" x="889"/>
        <item m="1" x="895"/>
        <item m="1" x="896"/>
        <item m="1" x="897"/>
        <item m="1" x="899"/>
        <item m="1" x="903"/>
        <item m="1" x="904"/>
        <item m="1" x="907"/>
        <item m="1" x="909"/>
        <item m="1" x="918"/>
        <item m="1" x="920"/>
        <item m="1" x="922"/>
        <item m="1" x="923"/>
        <item m="1" x="924"/>
        <item m="1" x="926"/>
        <item m="1" x="929"/>
        <item m="1" x="930"/>
        <item x="630"/>
        <item x="501"/>
        <item m="1" x="936"/>
        <item x="504"/>
        <item m="1" x="802"/>
        <item m="1" x="941"/>
        <item m="1" x="942"/>
        <item m="1" x="943"/>
        <item x="122"/>
        <item m="1" x="944"/>
        <item m="1" x="945"/>
        <item m="1" x="946"/>
        <item m="1" x="947"/>
        <item m="1" x="949"/>
        <item m="1" x="950"/>
        <item m="1" x="952"/>
        <item m="1" x="953"/>
        <item m="1" x="954"/>
        <item x="544"/>
        <item m="1" x="956"/>
        <item m="1" x="958"/>
        <item m="1" x="960"/>
        <item m="1" x="963"/>
        <item m="1" x="972"/>
        <item m="1" x="973"/>
        <item x="568"/>
        <item m="1" x="976"/>
        <item m="1" x="981"/>
        <item m="1" x="982"/>
        <item m="1" x="985"/>
        <item m="1" x="986"/>
        <item m="1" x="988"/>
        <item m="1" x="989"/>
        <item x="380"/>
        <item m="1" x="997"/>
        <item m="1" x="999"/>
        <item m="1" x="1000"/>
        <item m="1" x="1001"/>
        <item m="1" x="1003"/>
        <item m="1" x="1005"/>
        <item x="484"/>
        <item m="1" x="1012"/>
        <item m="1" x="1013"/>
        <item m="1" x="1014"/>
        <item m="1" x="1021"/>
        <item x="636"/>
        <item m="1" x="1029"/>
        <item m="1" x="1030"/>
        <item x="650"/>
        <item m="1" x="1031"/>
        <item m="1" x="1032"/>
        <item m="1" x="1033"/>
        <item m="1" x="1034"/>
        <item m="1" x="829"/>
        <item x="522"/>
        <item x="164"/>
        <item m="1" x="1038"/>
        <item m="1" x="1040"/>
        <item x="186"/>
        <item m="1" x="841"/>
        <item m="1" x="1041"/>
        <item m="1" x="846"/>
        <item x="208"/>
        <item x="546"/>
        <item m="1" x="853"/>
        <item m="1" x="1046"/>
        <item m="1" x="1049"/>
        <item m="1" x="1065"/>
        <item m="1" x="1066"/>
        <item m="1" x="1069"/>
        <item m="1" x="1172"/>
        <item x="381"/>
        <item x="398"/>
        <item m="1" x="1074"/>
        <item m="1" x="1076"/>
        <item m="1" x="1077"/>
        <item x="745"/>
        <item m="1" x="1079"/>
        <item m="1" x="1082"/>
        <item m="1" x="1083"/>
        <item m="1" x="1084"/>
        <item m="1" x="1085"/>
        <item m="1" x="1086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1"/>
        <item m="1" x="1102"/>
        <item m="1" x="1104"/>
        <item m="1" x="1105"/>
        <item m="1" x="1106"/>
        <item m="1" x="1107"/>
        <item m="1" x="1108"/>
        <item m="1" x="779"/>
        <item x="24"/>
        <item m="1" x="782"/>
        <item m="1" x="783"/>
        <item m="1" x="784"/>
        <item m="1" x="785"/>
        <item m="1" x="786"/>
        <item m="1" x="787"/>
        <item x="40"/>
        <item m="1" x="788"/>
        <item m="1" x="789"/>
        <item m="1" x="790"/>
        <item m="1" x="792"/>
        <item m="1" x="793"/>
        <item m="1" x="798"/>
        <item x="512"/>
        <item x="513"/>
        <item m="1" x="805"/>
        <item m="1" x="809"/>
        <item m="1" x="810"/>
        <item m="1" x="811"/>
        <item x="133"/>
        <item m="1" x="813"/>
        <item m="1" x="820"/>
        <item m="1" x="822"/>
        <item m="1" x="824"/>
        <item m="1" x="827"/>
        <item m="1" x="831"/>
        <item m="1" x="834"/>
        <item m="1" x="839"/>
        <item m="1" x="842"/>
        <item m="1" x="845"/>
        <item x="538"/>
        <item m="1" x="851"/>
        <item m="1" x="852"/>
        <item x="540"/>
        <item m="1" x="854"/>
        <item m="1" x="858"/>
        <item m="1" x="864"/>
        <item m="1" x="865"/>
        <item x="314"/>
        <item m="1" x="872"/>
        <item m="1" x="873"/>
        <item x="343"/>
        <item m="1" x="877"/>
        <item m="1" x="878"/>
        <item m="1" x="881"/>
        <item m="1" x="884"/>
        <item x="375"/>
        <item x="588"/>
        <item m="1" x="886"/>
        <item m="1" x="890"/>
        <item m="1" x="892"/>
        <item x="432"/>
        <item m="1" x="894"/>
        <item m="1" x="898"/>
        <item m="1" x="900"/>
        <item m="1" x="901"/>
        <item m="1" x="908"/>
        <item m="1" x="911"/>
        <item m="1" x="912"/>
        <item m="1" x="913"/>
        <item m="1" x="914"/>
        <item m="1" x="915"/>
        <item m="1" x="917"/>
        <item m="1" x="778"/>
        <item x="1"/>
        <item m="1" x="919"/>
        <item m="1" x="921"/>
        <item m="1" x="925"/>
        <item m="1" x="928"/>
        <item x="626"/>
        <item m="1" x="931"/>
        <item m="1" x="932"/>
        <item m="1" x="934"/>
        <item m="1" x="937"/>
        <item m="1" x="938"/>
        <item m="1" x="939"/>
        <item x="658"/>
        <item m="1" x="948"/>
        <item x="518"/>
        <item x="663"/>
        <item x="156"/>
        <item x="689"/>
        <item m="1" x="955"/>
        <item m="1" x="959"/>
        <item x="697"/>
        <item m="1" x="961"/>
        <item m="1" x="962"/>
        <item m="1" x="964"/>
        <item m="1" x="965"/>
        <item m="1" x="966"/>
        <item m="1" x="967"/>
        <item m="1" x="968"/>
        <item m="1" x="969"/>
        <item m="1" x="970"/>
        <item m="1" x="971"/>
        <item x="255"/>
        <item x="258"/>
        <item m="1" x="975"/>
        <item x="570"/>
        <item x="318"/>
        <item m="1" x="977"/>
        <item m="1" x="980"/>
        <item m="1" x="984"/>
        <item m="1" x="987"/>
        <item m="1" x="990"/>
        <item m="1" x="993"/>
        <item m="1" x="994"/>
        <item m="1" x="995"/>
        <item m="1" x="998"/>
        <item m="1" x="1002"/>
        <item m="1" x="1004"/>
        <item m="1" x="1006"/>
        <item m="1" x="1007"/>
        <item m="1" x="1008"/>
        <item m="1" x="1011"/>
        <item x="627"/>
        <item m="1" x="1015"/>
        <item m="1" x="1016"/>
        <item m="1" x="1017"/>
        <item m="1" x="1018"/>
        <item m="1" x="1020"/>
        <item m="1" x="1022"/>
        <item m="1" x="1023"/>
        <item m="1" x="1026"/>
        <item m="1" x="1027"/>
        <item m="1" x="1035"/>
        <item m="1" x="1036"/>
        <item m="1" x="1037"/>
        <item x="688"/>
        <item m="1" x="1044"/>
        <item m="1" x="1045"/>
        <item m="1" x="1047"/>
        <item m="1" x="1048"/>
        <item x="558"/>
        <item m="1" x="1050"/>
        <item m="1" x="1051"/>
        <item m="1" x="1052"/>
        <item x="262"/>
        <item m="1" x="1055"/>
        <item m="1" x="1059"/>
        <item m="1" x="1060"/>
        <item m="1" x="1061"/>
        <item m="1" x="1062"/>
        <item m="1" x="1064"/>
        <item m="1" x="1067"/>
        <item m="1" x="1070"/>
        <item m="1" x="1071"/>
        <item m="1" x="1072"/>
        <item m="1" x="1073"/>
        <item m="1" x="1078"/>
        <item m="1" x="1080"/>
        <item m="1" x="1081"/>
        <item m="1" x="1089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98"/>
        <item x="116"/>
        <item x="117"/>
        <item x="120"/>
        <item x="125"/>
        <item x="126"/>
        <item x="136"/>
        <item x="143"/>
        <item x="144"/>
        <item x="145"/>
        <item x="158"/>
        <item x="169"/>
        <item x="171"/>
        <item x="177"/>
        <item x="179"/>
        <item x="188"/>
        <item x="189"/>
        <item x="190"/>
        <item x="193"/>
        <item x="194"/>
        <item x="196"/>
        <item x="204"/>
        <item x="21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7"/>
        <item x="263"/>
        <item x="278"/>
        <item x="295"/>
        <item x="303"/>
        <item x="305"/>
        <item x="337"/>
        <item x="338"/>
        <item x="354"/>
        <item x="357"/>
        <item x="372"/>
        <item x="373"/>
        <item x="392"/>
        <item x="393"/>
        <item x="396"/>
        <item x="397"/>
        <item x="400"/>
        <item x="404"/>
        <item x="405"/>
        <item x="409"/>
        <item x="413"/>
        <item x="414"/>
        <item x="418"/>
        <item x="420"/>
        <item x="423"/>
        <item x="427"/>
        <item x="429"/>
        <item x="434"/>
        <item x="437"/>
        <item x="440"/>
        <item x="441"/>
        <item x="443"/>
        <item x="444"/>
        <item x="458"/>
        <item x="462"/>
        <item x="470"/>
        <item x="471"/>
        <item x="480"/>
        <item x="489"/>
        <item x="492"/>
        <item x="493"/>
        <item x="496"/>
        <item x="499"/>
        <item x="502"/>
        <item x="506"/>
        <item x="507"/>
        <item x="514"/>
        <item x="515"/>
        <item x="519"/>
        <item x="520"/>
        <item x="521"/>
        <item x="523"/>
        <item x="524"/>
        <item x="525"/>
        <item x="528"/>
        <item x="529"/>
        <item x="530"/>
        <item x="533"/>
        <item x="535"/>
        <item x="536"/>
        <item x="537"/>
        <item x="539"/>
        <item x="555"/>
        <item x="556"/>
        <item x="557"/>
        <item x="561"/>
        <item x="562"/>
        <item x="563"/>
        <item x="564"/>
        <item x="565"/>
        <item x="567"/>
        <item x="572"/>
        <item x="573"/>
        <item x="575"/>
        <item x="577"/>
        <item x="578"/>
        <item x="579"/>
        <item x="584"/>
        <item x="586"/>
        <item x="587"/>
        <item x="589"/>
        <item x="592"/>
        <item x="593"/>
        <item x="600"/>
        <item x="603"/>
        <item x="605"/>
        <item x="606"/>
        <item x="609"/>
        <item x="611"/>
        <item x="617"/>
        <item x="618"/>
        <item x="619"/>
        <item x="620"/>
        <item x="621"/>
        <item x="622"/>
        <item x="623"/>
        <item x="624"/>
        <item x="628"/>
        <item x="629"/>
        <item x="631"/>
        <item x="632"/>
        <item x="633"/>
        <item x="634"/>
        <item x="638"/>
        <item x="639"/>
        <item x="640"/>
        <item x="641"/>
        <item x="643"/>
        <item x="645"/>
        <item x="648"/>
        <item x="649"/>
        <item x="651"/>
        <item x="652"/>
        <item x="653"/>
        <item x="654"/>
        <item x="655"/>
        <item x="659"/>
        <item x="660"/>
        <item x="661"/>
        <item x="662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82"/>
        <item x="684"/>
        <item x="686"/>
        <item x="687"/>
        <item x="690"/>
        <item x="691"/>
        <item x="694"/>
        <item x="696"/>
        <item x="698"/>
        <item x="700"/>
        <item x="702"/>
        <item x="703"/>
        <item x="704"/>
        <item x="706"/>
        <item x="707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5"/>
        <item x="736"/>
        <item x="737"/>
        <item x="738"/>
        <item x="740"/>
        <item x="741"/>
        <item x="742"/>
        <item x="743"/>
        <item x="744"/>
        <item x="747"/>
        <item x="748"/>
        <item x="750"/>
        <item x="751"/>
        <item x="753"/>
        <item x="755"/>
        <item x="757"/>
        <item x="758"/>
        <item x="759"/>
        <item x="760"/>
        <item x="762"/>
        <item x="763"/>
        <item x="764"/>
        <item x="765"/>
        <item x="766"/>
        <item x="768"/>
        <item x="770"/>
        <item x="773"/>
        <item x="774"/>
        <item x="4"/>
        <item x="141"/>
        <item x="225"/>
        <item x="269"/>
        <item x="767"/>
      </items>
    </pivotField>
    <pivotField axis="axisRow" compact="0" outline="0" showAll="0" defaultSubtotal="0">
      <items count="1376">
        <item x="197"/>
        <item x="296"/>
        <item x="602"/>
        <item m="1" x="1152"/>
        <item m="1" x="948"/>
        <item x="392"/>
        <item m="1" x="877"/>
        <item x="487"/>
        <item x="642"/>
        <item x="488"/>
        <item m="1" x="983"/>
        <item m="1" x="1289"/>
        <item m="1" x="860"/>
        <item m="1" x="862"/>
        <item m="1" x="861"/>
        <item m="1" x="1290"/>
        <item x="198"/>
        <item x="192"/>
        <item m="1" x="1119"/>
        <item x="241"/>
        <item x="575"/>
        <item m="1" x="1104"/>
        <item x="242"/>
        <item x="239"/>
        <item x="240"/>
        <item x="243"/>
        <item x="180"/>
        <item x="181"/>
        <item m="1" x="894"/>
        <item x="590"/>
        <item x="174"/>
        <item x="20"/>
        <item x="592"/>
        <item m="1" x="1224"/>
        <item m="1" x="1332"/>
        <item x="721"/>
        <item x="337"/>
        <item x="336"/>
        <item m="1" x="995"/>
        <item m="1" x="1239"/>
        <item x="178"/>
        <item x="173"/>
        <item x="360"/>
        <item x="341"/>
        <item m="1" x="1141"/>
        <item m="1" x="1140"/>
        <item x="316"/>
        <item x="298"/>
        <item m="1" x="931"/>
        <item x="587"/>
        <item x="323"/>
        <item m="1" x="1339"/>
        <item x="585"/>
        <item x="317"/>
        <item m="1" x="1054"/>
        <item x="306"/>
        <item m="1" x="1302"/>
        <item x="320"/>
        <item x="313"/>
        <item x="371"/>
        <item x="310"/>
        <item x="309"/>
        <item x="321"/>
        <item x="307"/>
        <item x="308"/>
        <item x="318"/>
        <item x="432"/>
        <item x="342"/>
        <item x="325"/>
        <item x="324"/>
        <item x="327"/>
        <item x="430"/>
        <item x="584"/>
        <item m="1" x="917"/>
        <item m="1" x="1244"/>
        <item x="759"/>
        <item x="303"/>
        <item x="328"/>
        <item x="304"/>
        <item x="329"/>
        <item x="330"/>
        <item x="757"/>
        <item m="1" x="1337"/>
        <item m="1" x="1338"/>
        <item m="1" x="1209"/>
        <item x="312"/>
        <item x="314"/>
        <item x="331"/>
        <item m="1" x="1059"/>
        <item m="1" x="1055"/>
        <item m="1" x="928"/>
        <item m="1" x="930"/>
        <item m="1" x="1296"/>
        <item x="373"/>
        <item x="333"/>
        <item x="586"/>
        <item x="319"/>
        <item m="1" x="918"/>
        <item x="557"/>
        <item x="19"/>
        <item x="338"/>
        <item m="1" x="957"/>
        <item x="152"/>
        <item x="332"/>
        <item m="1" x="1210"/>
        <item x="413"/>
        <item x="629"/>
        <item m="1" x="954"/>
        <item m="1" x="1303"/>
        <item m="1" x="1291"/>
        <item x="681"/>
        <item x="484"/>
        <item m="1" x="1369"/>
        <item x="569"/>
        <item m="1" x="1245"/>
        <item x="119"/>
        <item m="1" x="896"/>
        <item m="1" x="1340"/>
        <item m="1" x="1288"/>
        <item m="1" x="851"/>
        <item x="510"/>
        <item x="79"/>
        <item x="76"/>
        <item x="509"/>
        <item x="77"/>
        <item x="80"/>
        <item x="78"/>
        <item m="1" x="1329"/>
        <item x="216"/>
        <item m="1" x="1208"/>
        <item x="132"/>
        <item m="1" x="1240"/>
        <item x="339"/>
        <item m="1" x="1367"/>
        <item m="1" x="1279"/>
        <item m="1" x="1319"/>
        <item x="148"/>
        <item x="427"/>
        <item x="322"/>
        <item x="428"/>
        <item x="344"/>
        <item x="294"/>
        <item x="343"/>
        <item x="293"/>
        <item x="245"/>
        <item m="1" x="1211"/>
        <item x="765"/>
        <item m="1" x="873"/>
        <item x="142"/>
        <item m="1" x="1362"/>
        <item m="1" x="872"/>
        <item m="1" x="1283"/>
        <item m="1" x="1150"/>
        <item m="1" x="946"/>
        <item x="374"/>
        <item x="775"/>
        <item x="617"/>
        <item m="1" x="1269"/>
        <item x="375"/>
        <item x="620"/>
        <item m="1" x="935"/>
        <item x="17"/>
        <item m="1" x="1259"/>
        <item m="1" x="1232"/>
        <item x="150"/>
        <item x="138"/>
        <item m="1" x="1230"/>
        <item m="1" x="1246"/>
        <item x="502"/>
        <item m="1" x="1360"/>
        <item m="1" x="1335"/>
        <item x="570"/>
        <item x="356"/>
        <item m="1" x="1212"/>
        <item m="1" x="1284"/>
        <item m="1" x="1255"/>
        <item m="1" x="828"/>
        <item x="597"/>
        <item x="598"/>
        <item x="345"/>
        <item m="1" x="1346"/>
        <item x="599"/>
        <item x="600"/>
        <item x="601"/>
        <item x="347"/>
        <item x="645"/>
        <item m="1" x="1276"/>
        <item m="1" x="1146"/>
        <item m="1" x="1357"/>
        <item x="348"/>
        <item x="9"/>
        <item x="349"/>
        <item x="604"/>
        <item x="353"/>
        <item x="6"/>
        <item x="605"/>
        <item x="376"/>
        <item m="1" x="1275"/>
        <item x="8"/>
        <item x="646"/>
        <item x="355"/>
        <item x="607"/>
        <item m="1" x="1370"/>
        <item x="603"/>
        <item x="124"/>
        <item x="352"/>
        <item x="172"/>
        <item x="482"/>
        <item x="350"/>
        <item x="113"/>
        <item x="110"/>
        <item m="1" x="1281"/>
        <item x="114"/>
        <item m="1" x="1227"/>
        <item m="1" x="1257"/>
        <item x="105"/>
        <item x="688"/>
        <item x="517"/>
        <item x="106"/>
        <item x="111"/>
        <item x="112"/>
        <item x="108"/>
        <item x="689"/>
        <item x="516"/>
        <item x="115"/>
        <item x="109"/>
        <item x="515"/>
        <item x="299"/>
        <item x="215"/>
        <item x="137"/>
        <item x="131"/>
        <item x="187"/>
        <item x="365"/>
        <item x="366"/>
        <item x="361"/>
        <item x="362"/>
        <item x="772"/>
        <item x="612"/>
        <item x="611"/>
        <item x="614"/>
        <item x="609"/>
        <item m="1" x="1247"/>
        <item x="608"/>
        <item x="364"/>
        <item x="62"/>
        <item x="47"/>
        <item x="51"/>
        <item m="1" x="1322"/>
        <item m="1" x="1214"/>
        <item x="46"/>
        <item x="49"/>
        <item m="1" x="842"/>
        <item x="50"/>
        <item x="52"/>
        <item m="1" x="1194"/>
        <item x="48"/>
        <item m="1" x="1243"/>
        <item x="219"/>
        <item x="135"/>
        <item x="523"/>
        <item x="632"/>
        <item x="149"/>
        <item x="363"/>
        <item m="1" x="1248"/>
        <item m="1" x="1359"/>
        <item x="739"/>
        <item x="695"/>
        <item m="1" x="1368"/>
        <item m="1" x="1215"/>
        <item x="3"/>
        <item x="5"/>
        <item x="183"/>
        <item x="182"/>
        <item m="1" x="915"/>
        <item x="295"/>
        <item m="1" x="1235"/>
        <item m="1" x="1067"/>
        <item m="1" x="1264"/>
        <item x="202"/>
        <item m="1" x="1236"/>
        <item x="550"/>
        <item x="730"/>
        <item x="203"/>
        <item x="731"/>
        <item x="205"/>
        <item x="209"/>
        <item m="1" x="1207"/>
        <item x="551"/>
        <item x="552"/>
        <item x="553"/>
        <item x="206"/>
        <item m="1" x="1304"/>
        <item m="1" x="1271"/>
        <item x="59"/>
        <item m="1" x="1237"/>
        <item x="400"/>
        <item x="45"/>
        <item x="44"/>
        <item x="627"/>
        <item x="305"/>
        <item x="784"/>
        <item x="403"/>
        <item m="1" x="1336"/>
        <item m="1" x="846"/>
        <item m="1" x="1305"/>
        <item m="1" x="1260"/>
        <item x="185"/>
        <item x="184"/>
        <item m="1" x="1295"/>
        <item x="218"/>
        <item x="538"/>
        <item x="723"/>
        <item m="1" x="1258"/>
        <item x="391"/>
        <item m="1" x="1155"/>
        <item x="101"/>
        <item x="100"/>
        <item x="103"/>
        <item m="1" x="1256"/>
        <item m="1" x="1202"/>
        <item x="102"/>
        <item x="687"/>
        <item x="66"/>
        <item m="1" x="1020"/>
        <item m="1" x="1201"/>
        <item x="176"/>
        <item x="175"/>
        <item x="222"/>
        <item x="226"/>
        <item m="1" x="1294"/>
        <item x="223"/>
        <item x="249"/>
        <item x="405"/>
        <item x="404"/>
        <item m="1" x="1321"/>
        <item x="623"/>
        <item x="624"/>
        <item m="1" x="1372"/>
        <item m="1" x="1118"/>
        <item x="104"/>
        <item m="1" x="1217"/>
        <item x="21"/>
        <item x="407"/>
        <item x="408"/>
        <item m="1" x="893"/>
        <item m="1" x="1068"/>
        <item m="1" x="1361"/>
        <item m="1" x="900"/>
        <item x="499"/>
        <item x="791"/>
        <item m="1" x="850"/>
        <item x="72"/>
        <item x="73"/>
        <item x="683"/>
        <item x="74"/>
        <item m="1" x="1326"/>
        <item x="129"/>
        <item m="1" x="1330"/>
        <item m="1" x="1293"/>
        <item x="539"/>
        <item x="212"/>
        <item m="1" x="1226"/>
        <item m="1" x="1285"/>
        <item x="147"/>
        <item m="1" x="1334"/>
        <item m="1" x="1261"/>
        <item m="1" x="1024"/>
        <item x="165"/>
        <item m="1" x="1093"/>
        <item m="1" x="1254"/>
        <item m="1" x="1253"/>
        <item m="1" x="1364"/>
        <item m="1" x="1363"/>
        <item x="67"/>
        <item x="507"/>
        <item m="1" x="1200"/>
        <item x="68"/>
        <item x="123"/>
        <item m="1" x="1031"/>
        <item x="225"/>
        <item m="1" x="1009"/>
        <item m="1" x="1306"/>
        <item m="1" x="1280"/>
        <item x="540"/>
        <item m="1" x="1278"/>
        <item x="563"/>
        <item x="564"/>
        <item m="1" x="927"/>
        <item m="1" x="1002"/>
        <item m="1" x="1051"/>
        <item m="1" x="1273"/>
        <item x="647"/>
        <item x="489"/>
        <item x="10"/>
        <item m="1" x="1344"/>
        <item m="1" x="1272"/>
        <item m="1" x="1371"/>
        <item m="1" x="1309"/>
        <item x="409"/>
        <item m="1" x="1308"/>
        <item m="1" x="1307"/>
        <item m="1" x="1205"/>
        <item m="1" x="1218"/>
        <item x="261"/>
        <item m="1" x="1131"/>
        <item x="259"/>
        <item x="289"/>
        <item x="290"/>
        <item m="1" x="1133"/>
        <item x="297"/>
        <item m="1" x="1345"/>
        <item x="396"/>
        <item m="1" x="1216"/>
        <item x="414"/>
        <item x="622"/>
        <item m="1" x="922"/>
        <item x="291"/>
        <item x="398"/>
        <item m="1" x="1349"/>
        <item m="1" x="1134"/>
        <item x="399"/>
        <item m="1" x="1266"/>
        <item x="260"/>
        <item m="1" x="1130"/>
        <item x="416"/>
        <item m="1" x="1299"/>
        <item x="258"/>
        <item x="255"/>
        <item x="256"/>
        <item m="1" x="1231"/>
        <item m="1" x="1229"/>
        <item m="1" x="1328"/>
        <item x="97"/>
        <item x="214"/>
        <item m="1" x="871"/>
        <item x="412"/>
        <item x="485"/>
        <item x="423"/>
        <item x="422"/>
        <item x="388"/>
        <item x="387"/>
        <item x="380"/>
        <item m="1" x="1287"/>
        <item x="368"/>
        <item m="1" x="955"/>
        <item m="1" x="825"/>
        <item m="1" x="1219"/>
        <item x="425"/>
        <item x="211"/>
        <item m="1" x="1167"/>
        <item m="1" x="1347"/>
        <item m="1" x="1300"/>
        <item x="421"/>
        <item x="248"/>
        <item m="1" x="1301"/>
        <item m="1" x="1268"/>
        <item x="433"/>
        <item x="269"/>
        <item x="581"/>
        <item x="280"/>
        <item x="268"/>
        <item x="270"/>
        <item x="267"/>
        <item x="271"/>
        <item m="1" x="1132"/>
        <item x="284"/>
        <item x="282"/>
        <item x="283"/>
        <item x="285"/>
        <item x="265"/>
        <item m="1" x="1297"/>
        <item x="263"/>
        <item x="264"/>
        <item x="281"/>
        <item m="1" x="1311"/>
        <item m="1" x="1312"/>
        <item x="273"/>
        <item x="274"/>
        <item x="582"/>
        <item m="1" x="1298"/>
        <item x="272"/>
        <item x="14"/>
        <item x="65"/>
        <item x="63"/>
        <item x="358"/>
        <item x="12"/>
        <item x="252"/>
        <item x="253"/>
        <item x="357"/>
        <item x="359"/>
        <item x="11"/>
        <item x="13"/>
        <item x="16"/>
        <item x="151"/>
        <item x="191"/>
        <item m="1" x="1206"/>
        <item m="1" x="1366"/>
        <item x="64"/>
        <item x="250"/>
        <item x="367"/>
        <item x="244"/>
        <item x="15"/>
        <item x="251"/>
        <item x="238"/>
        <item m="1" x="1242"/>
        <item m="1" x="1004"/>
        <item m="1" x="1241"/>
        <item m="1" x="1310"/>
        <item x="23"/>
        <item x="55"/>
        <item x="278"/>
        <item x="560"/>
        <item x="128"/>
        <item x="381"/>
        <item x="382"/>
        <item x="383"/>
        <item x="435"/>
        <item x="57"/>
        <item m="1" x="1351"/>
        <item m="1" x="1343"/>
        <item x="60"/>
        <item x="717"/>
        <item m="1" x="1354"/>
        <item x="452"/>
        <item x="118"/>
        <item m="1" x="1221"/>
        <item x="210"/>
        <item m="1" x="1282"/>
        <item x="733"/>
        <item m="1" x="1115"/>
        <item m="1" x="901"/>
        <item x="195"/>
        <item m="1" x="966"/>
        <item x="442"/>
        <item x="25"/>
        <item x="26"/>
        <item x="558"/>
        <item m="1" x="830"/>
        <item x="652"/>
        <item x="439"/>
        <item m="1" x="1353"/>
        <item x="29"/>
        <item m="1" x="1189"/>
        <item x="30"/>
        <item x="492"/>
        <item m="1" x="1352"/>
        <item x="555"/>
        <item m="1" x="1252"/>
        <item x="696"/>
        <item x="673"/>
        <item m="1" x="1358"/>
        <item m="1" x="1220"/>
        <item x="799"/>
        <item m="1" x="1249"/>
        <item m="1" x="1320"/>
        <item m="1" x="1350"/>
        <item x="542"/>
        <item m="1" x="1333"/>
        <item m="1" x="1277"/>
        <item m="1" x="1225"/>
        <item x="38"/>
        <item m="1" x="831"/>
        <item x="497"/>
        <item x="496"/>
        <item m="1" x="1192"/>
        <item m="1" x="1365"/>
        <item x="661"/>
        <item m="1" x="829"/>
        <item m="1" x="1170"/>
        <item x="436"/>
        <item m="1" x="1228"/>
        <item m="1" x="1323"/>
        <item x="0"/>
        <item x="447"/>
        <item x="167"/>
        <item x="166"/>
        <item x="168"/>
        <item x="718"/>
        <item m="1" x="1355"/>
        <item x="774"/>
        <item m="1" x="1348"/>
        <item x="444"/>
        <item x="445"/>
        <item m="1" x="969"/>
        <item m="1" x="970"/>
        <item m="1" x="1179"/>
        <item x="443"/>
        <item x="450"/>
        <item x="449"/>
        <item x="451"/>
        <item x="446"/>
        <item x="448"/>
        <item m="1" x="1250"/>
        <item x="247"/>
        <item x="95"/>
        <item x="93"/>
        <item x="88"/>
        <item x="90"/>
        <item x="91"/>
        <item x="96"/>
        <item x="92"/>
        <item x="514"/>
        <item x="94"/>
        <item x="220"/>
        <item x="139"/>
        <item x="134"/>
        <item x="625"/>
        <item x="635"/>
        <item x="419"/>
        <item x="817"/>
        <item m="1" x="1199"/>
        <item x="508"/>
        <item x="86"/>
        <item x="83"/>
        <item x="684"/>
        <item x="511"/>
        <item x="84"/>
        <item x="512"/>
        <item x="82"/>
        <item x="87"/>
        <item x="513"/>
        <item m="1" x="852"/>
        <item m="1" x="1327"/>
        <item x="752"/>
        <item x="213"/>
        <item x="130"/>
        <item m="1" x="870"/>
        <item x="778"/>
        <item x="469"/>
        <item x="162"/>
        <item m="1" x="885"/>
        <item x="154"/>
        <item m="1" x="1267"/>
        <item x="155"/>
        <item x="163"/>
        <item m="1" x="1374"/>
        <item m="1" x="1316"/>
        <item m="1" x="1356"/>
        <item m="1" x="1292"/>
        <item x="157"/>
        <item x="533"/>
        <item x="534"/>
        <item x="153"/>
        <item x="803"/>
        <item x="32"/>
        <item m="1" x="1191"/>
        <item x="654"/>
        <item x="33"/>
        <item x="35"/>
        <item x="34"/>
        <item m="1" x="1190"/>
        <item x="28"/>
        <item x="491"/>
        <item x="56"/>
        <item x="276"/>
        <item x="579"/>
        <item m="1" x="1049"/>
        <item x="277"/>
        <item x="559"/>
        <item x="127"/>
        <item m="1" x="1234"/>
        <item x="200"/>
        <item m="1" x="903"/>
        <item x="535"/>
        <item x="170"/>
        <item x="562"/>
        <item x="286"/>
        <item x="659"/>
        <item x="561"/>
        <item x="36"/>
        <item x="18"/>
        <item m="1" x="1223"/>
        <item m="1" x="1315"/>
        <item x="504"/>
        <item m="1" x="1195"/>
        <item m="1" x="1085"/>
        <item x="453"/>
        <item x="473"/>
        <item x="454"/>
        <item x="458"/>
        <item x="793"/>
        <item x="630"/>
        <item x="418"/>
        <item x="474"/>
        <item m="1" x="1263"/>
        <item x="475"/>
        <item x="476"/>
        <item x="809"/>
        <item x="2"/>
        <item x="43"/>
        <item m="1" x="1262"/>
        <item x="201"/>
        <item m="1" x="1341"/>
        <item m="1" x="1342"/>
        <item x="385"/>
        <item x="456"/>
        <item x="638"/>
        <item x="464"/>
        <item x="460"/>
        <item x="461"/>
        <item x="462"/>
        <item x="463"/>
        <item x="618"/>
        <item x="384"/>
        <item x="779"/>
        <item x="472"/>
        <item x="466"/>
        <item m="1" x="972"/>
        <item m="1" x="1313"/>
        <item x="465"/>
        <item x="808"/>
        <item x="457"/>
        <item m="1" x="975"/>
        <item m="1" x="1251"/>
        <item x="470"/>
        <item x="471"/>
        <item x="483"/>
        <item m="1" x="1317"/>
        <item m="1" x="875"/>
        <item m="1" x="1238"/>
        <item m="1" x="1222"/>
        <item x="160"/>
        <item m="1" x="1233"/>
        <item x="221"/>
        <item m="1" x="1203"/>
        <item x="737"/>
        <item x="159"/>
        <item m="1" x="1331"/>
        <item m="1" x="1286"/>
        <item m="1" x="1324"/>
        <item x="41"/>
        <item m="1" x="1193"/>
        <item x="42"/>
        <item m="1" x="1314"/>
        <item m="1" x="1375"/>
        <item x="478"/>
        <item m="1" x="1325"/>
        <item m="1" x="981"/>
        <item x="479"/>
        <item x="480"/>
        <item m="1" x="1318"/>
        <item m="1" x="1373"/>
        <item x="199"/>
        <item x="679"/>
        <item m="1" x="1196"/>
        <item x="31"/>
        <item m="1" x="1197"/>
        <item m="1" x="1098"/>
        <item m="1" x="1099"/>
        <item m="1" x="1198"/>
        <item x="641"/>
        <item x="675"/>
        <item m="1" x="1204"/>
        <item x="54"/>
        <item x="823"/>
        <item x="644"/>
        <item x="7"/>
        <item m="1" x="833"/>
        <item m="1" x="845"/>
        <item x="58"/>
        <item m="1" x="847"/>
        <item m="1" x="848"/>
        <item x="70"/>
        <item x="71"/>
        <item x="85"/>
        <item m="1" x="854"/>
        <item x="99"/>
        <item m="1" x="855"/>
        <item m="1" x="859"/>
        <item m="1" x="866"/>
        <item m="1" x="868"/>
        <item m="1" x="869"/>
        <item x="140"/>
        <item m="1" x="878"/>
        <item m="1" x="880"/>
        <item m="1" x="881"/>
        <item m="1" x="883"/>
        <item m="1" x="824"/>
        <item m="1" x="888"/>
        <item m="1" x="889"/>
        <item x="161"/>
        <item m="1" x="891"/>
        <item m="1" x="892"/>
        <item x="719"/>
        <item m="1" x="897"/>
        <item m="1" x="904"/>
        <item m="1" x="905"/>
        <item m="1" x="909"/>
        <item x="207"/>
        <item m="1" x="913"/>
        <item m="1" x="914"/>
        <item m="1" x="919"/>
        <item m="1" x="920"/>
        <item x="279"/>
        <item m="1" x="923"/>
        <item m="1" x="926"/>
        <item x="301"/>
        <item m="1" x="929"/>
        <item x="326"/>
        <item x="758"/>
        <item m="1" x="934"/>
        <item m="1" x="936"/>
        <item m="1" x="939"/>
        <item m="1" x="940"/>
        <item x="346"/>
        <item m="1" x="943"/>
        <item m="1" x="1213"/>
        <item m="1" x="944"/>
        <item x="379"/>
        <item m="1" x="947"/>
        <item m="1" x="950"/>
        <item m="1" x="951"/>
        <item m="1" x="952"/>
        <item m="1" x="959"/>
        <item m="1" x="960"/>
        <item m="1" x="961"/>
        <item m="1" x="963"/>
        <item m="1" x="967"/>
        <item m="1" x="968"/>
        <item m="1" x="971"/>
        <item m="1" x="974"/>
        <item m="1" x="985"/>
        <item m="1" x="987"/>
        <item m="1" x="989"/>
        <item m="1" x="990"/>
        <item m="1" x="991"/>
        <item x="493"/>
        <item m="1" x="993"/>
        <item m="1" x="994"/>
        <item m="1" x="996"/>
        <item m="1" x="997"/>
        <item m="1" x="999"/>
        <item x="500"/>
        <item m="1" x="1005"/>
        <item x="503"/>
        <item x="89"/>
        <item m="1" x="853"/>
        <item m="1" x="1010"/>
        <item m="1" x="1011"/>
        <item m="1" x="1012"/>
        <item x="122"/>
        <item m="1" x="1013"/>
        <item m="1" x="1014"/>
        <item m="1" x="1015"/>
        <item m="1" x="1016"/>
        <item m="1" x="1019"/>
        <item m="1" x="1022"/>
        <item m="1" x="1023"/>
        <item m="1" x="1026"/>
        <item m="1" x="1027"/>
        <item m="1" x="1028"/>
        <item x="554"/>
        <item m="1" x="1030"/>
        <item m="1" x="1032"/>
        <item m="1" x="1034"/>
        <item m="1" x="1036"/>
        <item m="1" x="1047"/>
        <item m="1" x="1048"/>
        <item x="580"/>
        <item m="1" x="1052"/>
        <item m="1" x="1057"/>
        <item m="1" x="1058"/>
        <item m="1" x="1061"/>
        <item m="1" x="1062"/>
        <item m="1" x="1064"/>
        <item m="1" x="1065"/>
        <item x="776"/>
        <item x="377"/>
        <item m="1" x="1073"/>
        <item m="1" x="1075"/>
        <item m="1" x="1076"/>
        <item m="1" x="1077"/>
        <item m="1" x="1079"/>
        <item m="1" x="1081"/>
        <item x="481"/>
        <item x="650"/>
        <item x="651"/>
        <item m="1" x="1086"/>
        <item m="1" x="1087"/>
        <item m="1" x="1088"/>
        <item x="660"/>
        <item m="1" x="1095"/>
        <item x="674"/>
        <item m="1" x="1100"/>
        <item m="1" x="1105"/>
        <item x="685"/>
        <item m="1" x="1106"/>
        <item m="1" x="1107"/>
        <item m="1" x="1109"/>
        <item m="1" x="1110"/>
        <item m="1" x="1114"/>
        <item x="529"/>
        <item x="164"/>
        <item m="1" x="1116"/>
        <item x="186"/>
        <item m="1" x="898"/>
        <item m="1" x="1117"/>
        <item m="1" x="1122"/>
        <item x="556"/>
        <item m="1" x="911"/>
        <item m="1" x="1123"/>
        <item m="1" x="1126"/>
        <item m="1" x="1265"/>
        <item m="1" x="1143"/>
        <item m="1" x="1144"/>
        <item m="1" x="1147"/>
        <item m="1" x="1270"/>
        <item x="378"/>
        <item x="777"/>
        <item x="395"/>
        <item m="1" x="1154"/>
        <item m="1" x="1156"/>
        <item m="1" x="1157"/>
        <item x="790"/>
        <item m="1" x="1159"/>
        <item m="1" x="1162"/>
        <item m="1" x="1163"/>
        <item m="1" x="1164"/>
        <item m="1" x="1165"/>
        <item m="1" x="1166"/>
        <item m="1" x="1168"/>
        <item m="1" x="1072"/>
        <item x="795"/>
        <item x="819"/>
        <item m="1" x="1174"/>
        <item m="1" x="1274"/>
        <item m="1" x="1178"/>
        <item x="801"/>
        <item m="1" x="1180"/>
        <item m="1" x="1181"/>
        <item m="1" x="1182"/>
        <item m="1" x="1184"/>
        <item m="1" x="1185"/>
        <item m="1" x="1186"/>
        <item m="1" x="1187"/>
        <item m="1" x="1188"/>
        <item m="1" x="827"/>
        <item x="24"/>
        <item m="1" x="832"/>
        <item m="1" x="834"/>
        <item m="1" x="835"/>
        <item m="1" x="836"/>
        <item m="1" x="837"/>
        <item m="1" x="838"/>
        <item m="1" x="839"/>
        <item m="1" x="840"/>
        <item m="1" x="841"/>
        <item m="1" x="843"/>
        <item m="1" x="844"/>
        <item m="1" x="849"/>
        <item x="107"/>
        <item m="1" x="856"/>
        <item m="1" x="857"/>
        <item m="1" x="858"/>
        <item m="1" x="863"/>
        <item m="1" x="864"/>
        <item m="1" x="865"/>
        <item x="133"/>
        <item m="1" x="867"/>
        <item m="1" x="874"/>
        <item m="1" x="876"/>
        <item m="1" x="879"/>
        <item m="1" x="882"/>
        <item m="1" x="884"/>
        <item m="1" x="886"/>
        <item m="1" x="887"/>
        <item m="1" x="890"/>
        <item m="1" x="895"/>
        <item m="1" x="899"/>
        <item m="1" x="902"/>
        <item x="547"/>
        <item m="1" x="906"/>
        <item m="1" x="907"/>
        <item m="1" x="908"/>
        <item m="1" x="910"/>
        <item m="1" x="912"/>
        <item m="1" x="916"/>
        <item m="1" x="921"/>
        <item m="1" x="924"/>
        <item m="1" x="925"/>
        <item x="311"/>
        <item m="1" x="932"/>
        <item m="1" x="933"/>
        <item x="340"/>
        <item m="1" x="937"/>
        <item m="1" x="938"/>
        <item m="1" x="941"/>
        <item m="1" x="942"/>
        <item m="1" x="945"/>
        <item x="372"/>
        <item x="615"/>
        <item m="1" x="949"/>
        <item m="1" x="953"/>
        <item m="1" x="956"/>
        <item x="429"/>
        <item m="1" x="958"/>
        <item m="1" x="962"/>
        <item m="1" x="964"/>
        <item m="1" x="965"/>
        <item m="1" x="973"/>
        <item m="1" x="976"/>
        <item m="1" x="977"/>
        <item m="1" x="978"/>
        <item m="1" x="979"/>
        <item m="1" x="980"/>
        <item m="1" x="982"/>
        <item m="1" x="826"/>
        <item m="1" x="984"/>
        <item m="1" x="986"/>
        <item m="1" x="988"/>
        <item m="1" x="992"/>
        <item m="1" x="998"/>
        <item m="1" x="1000"/>
        <item m="1" x="1001"/>
        <item m="1" x="1003"/>
        <item m="1" x="1006"/>
        <item m="1" x="1007"/>
        <item m="1" x="1008"/>
        <item x="522"/>
        <item m="1" x="1017"/>
        <item x="697"/>
        <item m="1" x="1018"/>
        <item x="524"/>
        <item m="1" x="1021"/>
        <item x="156"/>
        <item m="1" x="1025"/>
        <item m="1" x="1029"/>
        <item x="549"/>
        <item m="1" x="1033"/>
        <item x="735"/>
        <item m="1" x="1035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x="577"/>
        <item m="1" x="1050"/>
        <item x="583"/>
        <item x="315"/>
        <item m="1" x="1053"/>
        <item m="1" x="1056"/>
        <item m="1" x="1060"/>
        <item m="1" x="1063"/>
        <item m="1" x="1066"/>
        <item x="626"/>
        <item m="1" x="1069"/>
        <item m="1" x="1070"/>
        <item m="1" x="1071"/>
        <item m="1" x="1074"/>
        <item m="1" x="1078"/>
        <item m="1" x="1080"/>
        <item m="1" x="1082"/>
        <item m="1" x="1083"/>
        <item m="1" x="1084"/>
        <item x="663"/>
        <item m="1" x="1089"/>
        <item m="1" x="1090"/>
        <item m="1" x="1091"/>
        <item m="1" x="1092"/>
        <item m="1" x="1094"/>
        <item m="1" x="1096"/>
        <item m="1" x="1097"/>
        <item m="1" x="1101"/>
        <item m="1" x="1102"/>
        <item m="1" x="1103"/>
        <item m="1" x="1108"/>
        <item x="702"/>
        <item m="1" x="1111"/>
        <item m="1" x="1112"/>
        <item m="1" x="1113"/>
        <item x="726"/>
        <item m="1" x="1120"/>
        <item m="1" x="1121"/>
        <item m="1" x="1124"/>
        <item m="1" x="1125"/>
        <item x="568"/>
        <item m="1" x="1127"/>
        <item m="1" x="1128"/>
        <item m="1" x="1129"/>
        <item x="741"/>
        <item m="1" x="1135"/>
        <item m="1" x="1136"/>
        <item m="1" x="1137"/>
        <item m="1" x="1138"/>
        <item m="1" x="1139"/>
        <item m="1" x="1142"/>
        <item m="1" x="1145"/>
        <item m="1" x="1148"/>
        <item m="1" x="1149"/>
        <item m="1" x="1151"/>
        <item m="1" x="1153"/>
        <item m="1" x="1158"/>
        <item m="1" x="1160"/>
        <item m="1" x="1161"/>
        <item m="1" x="1169"/>
        <item m="1" x="1171"/>
        <item m="1" x="1172"/>
        <item m="1" x="1173"/>
        <item m="1" x="1175"/>
        <item m="1" x="1176"/>
        <item m="1" x="1177"/>
        <item m="1" x="1183"/>
        <item x="1"/>
        <item x="22"/>
        <item x="27"/>
        <item x="37"/>
        <item x="39"/>
        <item x="40"/>
        <item x="53"/>
        <item x="61"/>
        <item x="69"/>
        <item x="75"/>
        <item x="81"/>
        <item x="98"/>
        <item x="116"/>
        <item x="117"/>
        <item x="120"/>
        <item x="121"/>
        <item x="125"/>
        <item x="126"/>
        <item x="136"/>
        <item x="143"/>
        <item x="144"/>
        <item x="145"/>
        <item x="146"/>
        <item x="158"/>
        <item x="169"/>
        <item x="171"/>
        <item x="177"/>
        <item x="179"/>
        <item x="188"/>
        <item x="189"/>
        <item x="190"/>
        <item x="193"/>
        <item x="194"/>
        <item x="196"/>
        <item x="204"/>
        <item x="208"/>
        <item x="217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46"/>
        <item x="254"/>
        <item x="257"/>
        <item x="262"/>
        <item x="275"/>
        <item x="287"/>
        <item x="288"/>
        <item x="292"/>
        <item x="300"/>
        <item x="302"/>
        <item x="334"/>
        <item x="335"/>
        <item x="351"/>
        <item x="354"/>
        <item x="369"/>
        <item x="370"/>
        <item x="386"/>
        <item x="389"/>
        <item x="390"/>
        <item x="393"/>
        <item x="394"/>
        <item x="397"/>
        <item x="401"/>
        <item x="402"/>
        <item x="406"/>
        <item x="410"/>
        <item x="411"/>
        <item x="415"/>
        <item x="417"/>
        <item x="420"/>
        <item x="424"/>
        <item x="426"/>
        <item x="431"/>
        <item x="434"/>
        <item x="437"/>
        <item x="438"/>
        <item x="440"/>
        <item x="441"/>
        <item x="455"/>
        <item x="459"/>
        <item x="467"/>
        <item x="468"/>
        <item x="477"/>
        <item x="486"/>
        <item x="490"/>
        <item x="494"/>
        <item x="495"/>
        <item x="498"/>
        <item x="501"/>
        <item x="505"/>
        <item x="506"/>
        <item x="518"/>
        <item x="519"/>
        <item x="520"/>
        <item x="521"/>
        <item x="525"/>
        <item x="526"/>
        <item x="527"/>
        <item x="528"/>
        <item x="530"/>
        <item x="531"/>
        <item x="532"/>
        <item x="536"/>
        <item x="537"/>
        <item x="541"/>
        <item x="543"/>
        <item x="544"/>
        <item x="545"/>
        <item x="546"/>
        <item x="548"/>
        <item x="565"/>
        <item x="566"/>
        <item x="567"/>
        <item x="571"/>
        <item x="572"/>
        <item x="573"/>
        <item x="574"/>
        <item x="576"/>
        <item x="578"/>
        <item x="588"/>
        <item x="589"/>
        <item x="591"/>
        <item x="593"/>
        <item x="594"/>
        <item x="595"/>
        <item x="596"/>
        <item x="606"/>
        <item x="610"/>
        <item x="613"/>
        <item x="616"/>
        <item x="619"/>
        <item x="621"/>
        <item x="628"/>
        <item x="631"/>
        <item x="633"/>
        <item x="634"/>
        <item x="636"/>
        <item x="637"/>
        <item x="639"/>
        <item x="640"/>
        <item x="643"/>
        <item x="648"/>
        <item x="649"/>
        <item x="653"/>
        <item x="655"/>
        <item x="656"/>
        <item x="657"/>
        <item x="658"/>
        <item x="662"/>
        <item x="664"/>
        <item x="665"/>
        <item x="666"/>
        <item x="667"/>
        <item x="668"/>
        <item x="669"/>
        <item x="670"/>
        <item x="671"/>
        <item x="672"/>
        <item x="676"/>
        <item x="677"/>
        <item x="678"/>
        <item x="680"/>
        <item x="682"/>
        <item x="686"/>
        <item x="690"/>
        <item x="691"/>
        <item x="692"/>
        <item x="693"/>
        <item x="694"/>
        <item x="698"/>
        <item x="699"/>
        <item x="700"/>
        <item x="701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20"/>
        <item x="722"/>
        <item x="724"/>
        <item x="725"/>
        <item x="727"/>
        <item x="728"/>
        <item x="729"/>
        <item x="732"/>
        <item x="734"/>
        <item x="736"/>
        <item x="738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3"/>
        <item x="754"/>
        <item x="755"/>
        <item x="756"/>
        <item x="760"/>
        <item x="761"/>
        <item x="762"/>
        <item x="763"/>
        <item x="764"/>
        <item x="766"/>
        <item x="767"/>
        <item x="768"/>
        <item x="769"/>
        <item x="770"/>
        <item x="771"/>
        <item x="773"/>
        <item x="780"/>
        <item x="781"/>
        <item x="782"/>
        <item x="783"/>
        <item x="785"/>
        <item x="786"/>
        <item x="787"/>
        <item x="788"/>
        <item x="789"/>
        <item x="792"/>
        <item x="794"/>
        <item x="796"/>
        <item x="797"/>
        <item x="798"/>
        <item x="800"/>
        <item x="802"/>
        <item x="804"/>
        <item x="805"/>
        <item x="806"/>
        <item x="807"/>
        <item x="810"/>
        <item x="811"/>
        <item x="812"/>
        <item x="813"/>
        <item x="814"/>
        <item x="816"/>
        <item x="818"/>
        <item x="820"/>
        <item x="821"/>
        <item x="822"/>
        <item x="4"/>
        <item x="141"/>
        <item x="224"/>
        <item x="266"/>
        <item x="815"/>
      </items>
    </pivotField>
    <pivotField axis="axisPage" compact="0" outline="0" multipleItemSelectionAllowed="1" showAll="0" defaultSubtotal="0">
      <items count="18">
        <item x="7"/>
        <item x="13"/>
        <item x="3"/>
        <item x="15"/>
        <item x="4"/>
        <item x="16"/>
        <item x="10"/>
        <item x="9"/>
        <item x="11"/>
        <item x="5"/>
        <item x="6"/>
        <item x="14"/>
        <item x="8"/>
        <item h="1" x="0"/>
        <item x="12"/>
        <item x="2"/>
        <item x="1"/>
        <item x="17"/>
      </items>
    </pivotField>
    <pivotField compact="0" outline="0" showAll="0" defaultSubtotal="0"/>
    <pivotField axis="axisRow" compact="0" outline="0" showAll="0" defaultSubtotal="0">
      <items count="5">
        <item h="1" x="1"/>
        <item h="1" x="3"/>
        <item h="1" x="2"/>
        <item x="0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">
        <item h="1" x="2"/>
        <item x="0"/>
        <item h="1" x="1"/>
        <item h="1" x="4"/>
        <item h="1" x="3"/>
      </items>
    </pivotField>
    <pivotField compact="0" outline="0" showAll="0" defaultSubtotal="0"/>
  </pivotFields>
  <rowFields count="3">
    <field x="0"/>
    <field x="1"/>
    <field x="4"/>
  </rowFields>
  <rowItems count="213">
    <i>
      <x v="2"/>
      <x v="269"/>
      <x v="3"/>
    </i>
    <i>
      <x v="3"/>
      <x v="270"/>
      <x v="3"/>
    </i>
    <i>
      <x v="6"/>
      <x v="194"/>
      <x v="3"/>
    </i>
    <i>
      <x v="22"/>
      <x v="670"/>
      <x v="3"/>
    </i>
    <i>
      <x v="26"/>
      <x v="341"/>
      <x v="3"/>
    </i>
    <i>
      <x v="28"/>
      <x v="508"/>
      <x v="3"/>
    </i>
    <i>
      <x v="37"/>
      <x v="745"/>
      <x v="3"/>
    </i>
    <i>
      <x v="43"/>
      <x v="648"/>
      <x v="3"/>
    </i>
    <i>
      <x v="55"/>
      <x v="730"/>
      <x v="3"/>
    </i>
    <i>
      <x v="61"/>
      <x v="689"/>
      <x v="3"/>
    </i>
    <i>
      <x v="70"/>
      <x v="255"/>
      <x v="3"/>
    </i>
    <i>
      <x v="71"/>
      <x v="250"/>
      <x v="3"/>
    </i>
    <i>
      <x v="73"/>
      <x v="246"/>
      <x v="3"/>
    </i>
    <i>
      <x v="88"/>
      <x v="509"/>
      <x v="3"/>
    </i>
    <i>
      <x v="89"/>
      <x v="653"/>
      <x v="3"/>
    </i>
    <i>
      <x v="90"/>
      <x v="517"/>
      <x v="3"/>
    </i>
    <i>
      <x v="102"/>
      <x v="244"/>
      <x v="3"/>
    </i>
    <i>
      <x v="107"/>
      <x v="322"/>
      <x v="3"/>
    </i>
    <i>
      <x v="111"/>
      <x v="762"/>
      <x v="3"/>
    </i>
    <i>
      <x v="114"/>
      <x v="351"/>
      <x v="3"/>
    </i>
    <i>
      <x v="115"/>
      <x v="352"/>
      <x v="3"/>
    </i>
    <i>
      <x v="121"/>
      <x v="124"/>
      <x v="3"/>
    </i>
    <i>
      <x v="133"/>
      <x v="616"/>
      <x v="3"/>
    </i>
    <i>
      <x v="134"/>
      <x v="612"/>
      <x v="3"/>
    </i>
    <i>
      <x v="137"/>
      <x v="835"/>
      <x v="3"/>
    </i>
    <i>
      <x v="140"/>
      <x v="600"/>
      <x v="3"/>
    </i>
    <i>
      <x v="144"/>
      <x v="599"/>
      <x v="3"/>
    </i>
    <i>
      <x v="145"/>
      <x v="432"/>
      <x v="3"/>
    </i>
    <i>
      <x v="152"/>
      <x v="315"/>
      <x v="3"/>
    </i>
    <i>
      <x v="153"/>
      <x v="320"/>
      <x v="3"/>
    </i>
    <i>
      <x v="156"/>
      <x v="339"/>
      <x v="3"/>
    </i>
    <i>
      <x v="162"/>
      <x v="950"/>
      <x v="3"/>
    </i>
    <i>
      <x v="167"/>
      <x v="219"/>
      <x v="3"/>
    </i>
    <i>
      <x v="168"/>
      <x v="220"/>
      <x v="3"/>
    </i>
    <i>
      <x v="174"/>
      <x v="524"/>
      <x v="3"/>
    </i>
    <i>
      <x v="175"/>
      <x v="115"/>
      <x v="3"/>
    </i>
    <i>
      <x v="177"/>
      <x v="1123"/>
      <x v="3"/>
    </i>
    <i>
      <x v="187"/>
      <x v="659"/>
      <x v="3"/>
    </i>
    <i>
      <x v="188"/>
      <x v="512"/>
      <x v="3"/>
    </i>
    <i>
      <x v="189"/>
      <x v="356"/>
      <x v="3"/>
    </i>
    <i>
      <x v="190"/>
      <x v="625"/>
      <x v="3"/>
    </i>
    <i>
      <x v="191"/>
      <x v="230"/>
      <x v="3"/>
    </i>
    <i>
      <x v="192"/>
      <x v="130"/>
      <x v="3"/>
    </i>
    <i>
      <x v="194"/>
      <x v="605"/>
      <x v="3"/>
    </i>
    <i>
      <x v="201"/>
      <x v="165"/>
      <x v="3"/>
    </i>
    <i>
      <x v="214"/>
      <x v="363"/>
      <x v="3"/>
    </i>
    <i>
      <x v="215"/>
      <x v="136"/>
      <x v="3"/>
    </i>
    <i>
      <x v="224"/>
      <x v="642"/>
      <x v="3"/>
    </i>
    <i>
      <x v="226"/>
      <x v="631"/>
      <x v="3"/>
    </i>
    <i>
      <x v="227"/>
      <x v="633"/>
      <x v="3"/>
    </i>
    <i>
      <x v="229"/>
      <x v="639"/>
      <x v="3"/>
    </i>
    <i>
      <x v="236"/>
      <x v="629"/>
      <x v="3"/>
    </i>
    <i>
      <x v="238"/>
      <x v="634"/>
      <x v="3"/>
    </i>
    <i>
      <x v="245"/>
      <x v="576"/>
      <x v="3"/>
    </i>
    <i>
      <x v="254"/>
      <x v="30"/>
      <x v="3"/>
    </i>
    <i>
      <x v="262"/>
      <x v="26"/>
      <x v="3"/>
    </i>
    <i>
      <x v="265"/>
      <x v="271"/>
      <x v="3"/>
    </i>
    <i>
      <x v="266"/>
      <x v="307"/>
      <x v="3"/>
    </i>
    <i>
      <x v="269"/>
      <x v="231"/>
      <x v="3"/>
    </i>
    <i>
      <x v="279"/>
      <x v="17"/>
      <x v="3"/>
    </i>
    <i>
      <x v="285"/>
      <x v="742"/>
      <x v="3"/>
    </i>
    <i>
      <x v="289"/>
      <x v="691"/>
      <x v="3"/>
    </i>
    <i>
      <x v="296"/>
      <x v="278"/>
      <x v="3"/>
    </i>
    <i>
      <x v="298"/>
      <x v="282"/>
      <x v="3"/>
    </i>
    <i>
      <x v="300"/>
      <x v="284"/>
      <x v="3"/>
    </i>
    <i>
      <x v="302"/>
      <x v="290"/>
      <x v="3"/>
    </i>
    <i>
      <x v="305"/>
      <x v="285"/>
      <x v="3"/>
    </i>
    <i>
      <x v="315"/>
      <x v="360"/>
      <x v="3"/>
    </i>
    <i>
      <x v="316"/>
      <x v="624"/>
      <x v="3"/>
    </i>
    <i>
      <x v="317"/>
      <x v="433"/>
      <x v="3"/>
    </i>
    <i>
      <x v="318"/>
      <x v="228"/>
      <x v="3"/>
    </i>
    <i>
      <x v="320"/>
      <x v="128"/>
      <x v="3"/>
    </i>
    <i>
      <x v="322"/>
      <x v="309"/>
      <x v="3"/>
    </i>
    <i>
      <x v="325"/>
      <x v="257"/>
      <x v="3"/>
    </i>
    <i>
      <x v="326"/>
      <x v="257"/>
      <x v="3"/>
    </i>
    <i>
      <x v="327"/>
      <x v="603"/>
      <x v="3"/>
    </i>
    <i>
      <x v="328"/>
      <x v="723"/>
      <x v="3"/>
    </i>
    <i>
      <x v="332"/>
      <x v="327"/>
      <x v="3"/>
    </i>
    <i>
      <x v="333"/>
      <x v="330"/>
      <x v="3"/>
    </i>
    <i>
      <x v="336"/>
      <x v="379"/>
      <x v="3"/>
    </i>
    <i>
      <x v="352"/>
      <x v="503"/>
      <x v="3"/>
    </i>
    <i>
      <x v="353"/>
      <x v="23"/>
      <x v="3"/>
    </i>
    <i>
      <x v="355"/>
      <x v="19"/>
      <x v="3"/>
    </i>
    <i>
      <x v="362"/>
      <x v="593"/>
      <x v="3"/>
    </i>
    <i>
      <x v="363"/>
      <x v="453"/>
      <x v="3"/>
    </i>
    <i>
      <x v="366"/>
      <x v="331"/>
      <x v="3"/>
    </i>
    <i>
      <x v="377"/>
      <x v="405"/>
      <x v="3"/>
    </i>
    <i>
      <x v="380"/>
      <x v="471"/>
      <x v="3"/>
    </i>
    <i>
      <x v="382"/>
      <x v="472"/>
      <x v="3"/>
    </i>
    <i>
      <x v="383"/>
      <x v="469"/>
      <x v="3"/>
    </i>
    <i>
      <x v="384"/>
      <x v="472"/>
      <x v="3"/>
    </i>
    <i>
      <x v="389"/>
      <x v="463"/>
      <x v="3"/>
    </i>
    <i>
      <x v="390"/>
      <x v="480"/>
      <x v="3"/>
    </i>
    <i>
      <x v="392"/>
      <x v="477"/>
      <x v="3"/>
    </i>
    <i>
      <x v="399"/>
      <x v="459"/>
      <x v="3"/>
    </i>
    <i>
      <x v="400"/>
      <x v="473"/>
      <x v="3"/>
    </i>
    <i>
      <x v="403"/>
      <x v="465"/>
      <x v="3"/>
    </i>
    <i>
      <x v="404"/>
      <x v="468"/>
      <x v="3"/>
    </i>
    <i>
      <x v="410"/>
      <x v="407"/>
      <x v="3"/>
    </i>
    <i>
      <x v="421"/>
      <x v="1"/>
      <x v="3"/>
    </i>
    <i>
      <x v="429"/>
      <x v="227"/>
      <x v="3"/>
    </i>
    <i>
      <x v="433"/>
      <x v="76"/>
      <x v="3"/>
    </i>
    <i>
      <x v="436"/>
      <x v="55"/>
      <x v="3"/>
    </i>
    <i>
      <x v="450"/>
      <x v="53"/>
      <x v="3"/>
    </i>
    <i>
      <x v="460"/>
      <x v="62"/>
      <x v="3"/>
    </i>
    <i>
      <x v="462"/>
      <x v="50"/>
      <x v="3"/>
    </i>
    <i>
      <x v="468"/>
      <x v="68"/>
      <x v="3"/>
    </i>
    <i>
      <x v="472"/>
      <x v="79"/>
      <x v="3"/>
    </i>
    <i>
      <x v="475"/>
      <x v="87"/>
      <x v="3"/>
    </i>
    <i>
      <x v="476"/>
      <x v="103"/>
      <x v="3"/>
    </i>
    <i>
      <x v="478"/>
      <x v="94"/>
      <x v="3"/>
    </i>
    <i>
      <x v="482"/>
      <x v="37"/>
      <x v="3"/>
    </i>
    <i>
      <x v="483"/>
      <x v="36"/>
      <x v="3"/>
    </i>
    <i>
      <x v="491"/>
      <x v="67"/>
      <x v="3"/>
    </i>
    <i>
      <x v="495"/>
      <x v="140"/>
      <x v="3"/>
    </i>
    <i>
      <x v="500"/>
      <x v="804"/>
      <x v="3"/>
    </i>
    <i>
      <x v="503"/>
      <x v="191"/>
      <x v="3"/>
    </i>
    <i>
      <x v="513"/>
      <x v="172"/>
      <x v="3"/>
    </i>
    <i>
      <x v="517"/>
      <x v="42"/>
      <x v="3"/>
    </i>
    <i>
      <x v="519"/>
      <x v="234"/>
      <x v="3"/>
    </i>
    <i>
      <x v="520"/>
      <x v="235"/>
      <x v="3"/>
    </i>
    <i>
      <x v="523"/>
      <x v="243"/>
      <x v="3"/>
    </i>
    <i>
      <x v="530"/>
      <x v="59"/>
      <x v="3"/>
    </i>
    <i>
      <x v="538"/>
      <x v="196"/>
      <x v="3"/>
    </i>
    <i>
      <x v="548"/>
      <x v="703"/>
      <x v="3"/>
    </i>
    <i>
      <x v="561"/>
      <x v="411"/>
      <x v="3"/>
    </i>
    <i>
      <x v="564"/>
      <x v="420"/>
      <x v="3"/>
    </i>
    <i>
      <x v="576"/>
      <x v="332"/>
      <x v="3"/>
    </i>
    <i>
      <x v="586"/>
      <x v="342"/>
      <x v="3"/>
    </i>
    <i>
      <x v="587"/>
      <x v="343"/>
      <x v="3"/>
    </i>
    <i>
      <x v="598"/>
      <x v="413"/>
      <x v="3"/>
    </i>
    <i>
      <x v="599"/>
      <x v="424"/>
      <x v="3"/>
    </i>
    <i>
      <x v="600"/>
      <x v="682"/>
      <x v="3"/>
    </i>
    <i>
      <x v="606"/>
      <x v="452"/>
      <x v="3"/>
    </i>
    <i>
      <x v="612"/>
      <x v="447"/>
      <x v="3"/>
    </i>
    <i>
      <x v="621"/>
      <x v="456"/>
      <x v="3"/>
    </i>
    <i>
      <x v="637"/>
      <x v="533"/>
      <x v="3"/>
    </i>
    <i>
      <x v="642"/>
      <x v="581"/>
      <x v="3"/>
    </i>
    <i>
      <x v="647"/>
      <x v="573"/>
      <x v="3"/>
    </i>
    <i>
      <x v="649"/>
      <x v="591"/>
      <x v="3"/>
    </i>
    <i>
      <x v="651"/>
      <x v="587"/>
      <x v="3"/>
    </i>
    <i>
      <x v="656"/>
      <x v="676"/>
      <x v="3"/>
    </i>
    <i>
      <x v="658"/>
      <x v="678"/>
      <x v="3"/>
    </i>
    <i>
      <x v="661"/>
      <x v="695"/>
      <x v="3"/>
    </i>
    <i>
      <x v="662"/>
      <x v="711"/>
      <x v="3"/>
    </i>
    <i>
      <x v="663"/>
      <x v="679"/>
      <x v="3"/>
    </i>
    <i>
      <x v="667"/>
      <x v="698"/>
      <x v="3"/>
    </i>
    <i>
      <x v="668"/>
      <x v="699"/>
      <x v="3"/>
    </i>
    <i>
      <x v="669"/>
      <x v="700"/>
      <x v="3"/>
    </i>
    <i>
      <x v="670"/>
      <x v="701"/>
      <x v="3"/>
    </i>
    <i>
      <x v="671"/>
      <x v="697"/>
      <x v="3"/>
    </i>
    <i>
      <x v="674"/>
      <x v="709"/>
      <x v="3"/>
    </i>
    <i>
      <x v="683"/>
      <x v="677"/>
      <x v="3"/>
    </i>
    <i>
      <x v="686"/>
      <x v="683"/>
      <x v="3"/>
    </i>
    <i>
      <x v="689"/>
      <x v="685"/>
      <x v="3"/>
    </i>
    <i>
      <x v="694"/>
      <x v="735"/>
      <x v="3"/>
    </i>
    <i>
      <x v="703"/>
      <x v="7"/>
      <x v="3"/>
    </i>
    <i>
      <x v="705"/>
      <x v="9"/>
      <x v="3"/>
    </i>
    <i>
      <x v="709"/>
      <x v="756"/>
      <x v="3"/>
    </i>
    <i>
      <x v="712"/>
      <x v="759"/>
      <x v="3"/>
    </i>
    <i>
      <x v="715"/>
      <x v="763"/>
      <x v="3"/>
    </i>
    <i>
      <x v="718"/>
      <x v="766"/>
      <x v="3"/>
    </i>
    <i>
      <x v="721"/>
      <x v="258"/>
      <x v="3"/>
    </i>
    <i>
      <x v="724"/>
      <x v="772"/>
      <x v="3"/>
    </i>
    <i>
      <x v="732"/>
      <x v="780"/>
      <x v="3"/>
    </i>
    <i>
      <x v="742"/>
      <x v="793"/>
      <x v="3"/>
    </i>
    <i>
      <x v="745"/>
      <x v="796"/>
      <x v="3"/>
    </i>
    <i>
      <x v="747"/>
      <x v="798"/>
      <x v="3"/>
    </i>
    <i>
      <x v="756"/>
      <x v="808"/>
      <x v="3"/>
    </i>
    <i>
      <x v="810"/>
      <x v="867"/>
      <x v="3"/>
    </i>
    <i>
      <x v="817"/>
      <x v="874"/>
      <x v="3"/>
    </i>
    <i>
      <x v="832"/>
      <x v="892"/>
      <x v="3"/>
    </i>
    <i>
      <x v="848"/>
      <x v="907"/>
      <x v="3"/>
    </i>
    <i>
      <x v="849"/>
      <x v="909"/>
      <x v="3"/>
    </i>
    <i>
      <x v="897"/>
      <x v="957"/>
      <x v="3"/>
    </i>
    <i>
      <x v="916"/>
      <x v="980"/>
      <x v="3"/>
    </i>
    <i>
      <x v="958"/>
      <x v="1024"/>
      <x v="3"/>
    </i>
    <i>
      <x v="977"/>
      <x v="1044"/>
      <x v="3"/>
    </i>
    <i>
      <x v="1037"/>
      <x v="1109"/>
      <x v="3"/>
    </i>
    <i>
      <x v="1039"/>
      <x v="1112"/>
      <x v="3"/>
    </i>
    <i>
      <x v="1044"/>
      <x v="1120"/>
      <x v="3"/>
    </i>
    <i>
      <x v="1048"/>
      <x v="1125"/>
      <x v="3"/>
    </i>
    <i>
      <x v="1049"/>
      <x v="1126"/>
      <x v="3"/>
    </i>
    <i>
      <x v="1054"/>
      <x v="1132"/>
      <x v="3"/>
    </i>
    <i>
      <x v="1055"/>
      <x v="1133"/>
      <x v="3"/>
    </i>
    <i>
      <x v="1057"/>
      <x v="1135"/>
      <x v="3"/>
    </i>
    <i>
      <x v="1058"/>
      <x v="1136"/>
      <x v="3"/>
    </i>
    <i>
      <x v="1061"/>
      <x v="1139"/>
      <x v="3"/>
    </i>
    <i>
      <x v="1064"/>
      <x v="1142"/>
      <x v="3"/>
    </i>
    <i>
      <x v="1068"/>
      <x v="1147"/>
      <x v="3"/>
    </i>
    <i>
      <x v="1070"/>
      <x v="1149"/>
      <x v="3"/>
    </i>
    <i>
      <x v="1074"/>
      <x v="1153"/>
      <x v="3"/>
    </i>
    <i>
      <x v="1075"/>
      <x v="1154"/>
      <x v="3"/>
    </i>
    <i>
      <x v="1076"/>
      <x v="1155"/>
      <x v="3"/>
    </i>
    <i>
      <x v="1079"/>
      <x v="1160"/>
      <x v="3"/>
    </i>
    <i>
      <x v="1080"/>
      <x v="1163"/>
      <x v="3"/>
    </i>
    <i>
      <x v="1081"/>
      <x v="1164"/>
      <x v="3"/>
    </i>
    <i>
      <x v="1082"/>
      <x v="1165"/>
      <x v="3"/>
    </i>
    <i>
      <x v="1084"/>
      <x v="1167"/>
      <x v="3"/>
    </i>
    <i>
      <x v="1086"/>
      <x v="1169"/>
      <x v="3"/>
    </i>
    <i>
      <x v="1088"/>
      <x v="1171"/>
      <x v="3"/>
    </i>
    <i>
      <x v="1089"/>
      <x v="1173"/>
      <x v="3"/>
    </i>
    <i>
      <x v="1092"/>
      <x v="1176"/>
      <x v="3"/>
    </i>
    <i>
      <x v="1093"/>
      <x v="1177"/>
      <x v="3"/>
    </i>
    <i>
      <x v="1094"/>
      <x v="1178"/>
      <x v="3"/>
    </i>
    <i>
      <x v="1097"/>
      <x v="1181"/>
      <x v="3"/>
    </i>
    <i>
      <x v="1098"/>
      <x v="1182"/>
      <x v="3"/>
    </i>
    <i>
      <x v="1099"/>
      <x v="1183"/>
      <x v="3"/>
    </i>
    <i>
      <x v="1101"/>
      <x v="1185"/>
      <x v="3"/>
    </i>
    <i>
      <x v="1106"/>
      <x v="1190"/>
      <x v="3"/>
    </i>
    <i>
      <x v="1111"/>
      <x v="1195"/>
      <x v="3"/>
    </i>
    <i>
      <x v="1113"/>
      <x v="1197"/>
      <x v="3"/>
    </i>
    <i>
      <x v="1114"/>
      <x v="1198"/>
      <x v="3"/>
    </i>
  </rowItems>
  <colItems count="1">
    <i/>
  </colItems>
  <pageFields count="2">
    <pageField fld="39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42D4D-31B7-4B1F-8DF7-D9005F4ACD62}" name="PivotTable1" cacheId="3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>
  <location ref="A4:C196" firstHeaderRow="1" firstDataRow="1" firstDataCol="3" rowPageCount="2" colPageCount="1"/>
  <pivotFields count="41">
    <pivotField axis="axisRow" compact="0" outline="0" showAll="0" defaultSubtotal="0">
      <items count="1276">
        <item x="0"/>
        <item x="2"/>
        <item x="3"/>
        <item x="5"/>
        <item m="1" x="1256"/>
        <item m="1" x="780"/>
        <item x="6"/>
        <item x="615"/>
        <item m="1" x="1176"/>
        <item x="8"/>
        <item x="9"/>
        <item m="1" x="1177"/>
        <item x="10"/>
        <item x="616"/>
        <item x="11"/>
        <item x="12"/>
        <item x="13"/>
        <item x="14"/>
        <item x="15"/>
        <item x="16"/>
        <item x="17"/>
        <item m="1" x="1009"/>
        <item x="18"/>
        <item x="19"/>
        <item m="1" x="1138"/>
        <item x="20"/>
        <item x="21"/>
        <item m="1" x="1178"/>
        <item x="23"/>
        <item m="1" x="1257"/>
        <item x="25"/>
        <item x="26"/>
        <item x="28"/>
        <item x="29"/>
        <item x="30"/>
        <item m="1" x="1010"/>
        <item x="494"/>
        <item x="31"/>
        <item x="32"/>
        <item x="33"/>
        <item m="1" x="927"/>
        <item x="34"/>
        <item x="495"/>
        <item x="35"/>
        <item m="1" x="1219"/>
        <item m="1" x="1220"/>
        <item x="36"/>
        <item m="1" x="1109"/>
        <item x="497"/>
        <item x="37"/>
        <item x="625"/>
        <item x="498"/>
        <item x="38"/>
        <item m="1" x="1179"/>
        <item m="1" x="1110"/>
        <item x="41"/>
        <item x="42"/>
        <item m="1" x="1157"/>
        <item m="1" x="1019"/>
        <item m="1" x="1158"/>
        <item m="1" x="933"/>
        <item x="43"/>
        <item x="500"/>
        <item x="44"/>
        <item x="45"/>
        <item m="1" x="1258"/>
        <item m="1" x="1180"/>
        <item x="46"/>
        <item x="47"/>
        <item m="1" x="1221"/>
        <item x="48"/>
        <item x="49"/>
        <item x="50"/>
        <item x="51"/>
        <item m="1" x="791"/>
        <item m="1" x="1111"/>
        <item x="52"/>
        <item m="1" x="935"/>
        <item m="1" x="795"/>
        <item x="635"/>
        <item x="503"/>
        <item m="1" x="1259"/>
        <item m="1" x="1181"/>
        <item m="1" x="1222"/>
        <item x="637"/>
        <item m="1" x="1260"/>
        <item m="1" x="1223"/>
        <item x="54"/>
        <item x="55"/>
        <item x="56"/>
        <item x="57"/>
        <item m="1" x="1224"/>
        <item x="505"/>
        <item x="642"/>
        <item m="1" x="1024"/>
        <item m="1" x="1112"/>
        <item m="1" x="1025"/>
        <item m="1" x="1159"/>
        <item x="59"/>
        <item x="644"/>
        <item x="60"/>
        <item m="1" x="1139"/>
        <item x="62"/>
        <item m="1" x="1028"/>
        <item x="63"/>
        <item x="64"/>
        <item x="65"/>
        <item x="66"/>
        <item x="67"/>
        <item x="68"/>
        <item m="1" x="1113"/>
        <item x="70"/>
        <item x="646"/>
        <item m="1" x="799"/>
        <item x="72"/>
        <item x="73"/>
        <item x="74"/>
        <item x="75"/>
        <item x="508"/>
        <item m="1" x="800"/>
        <item x="76"/>
        <item x="77"/>
        <item x="78"/>
        <item x="79"/>
        <item x="80"/>
        <item x="509"/>
        <item x="647"/>
        <item x="81"/>
        <item x="510"/>
        <item m="1" x="801"/>
        <item x="82"/>
        <item x="511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m="1" x="1225"/>
        <item m="1" x="1114"/>
        <item m="1" x="1115"/>
        <item m="1" x="1160"/>
        <item x="100"/>
        <item m="1" x="1116"/>
        <item x="101"/>
        <item x="102"/>
        <item m="1" x="1117"/>
        <item x="103"/>
        <item x="104"/>
        <item m="1" x="804"/>
        <item m="1" x="940"/>
        <item x="105"/>
        <item m="1" x="1140"/>
        <item x="106"/>
        <item x="107"/>
        <item x="108"/>
        <item x="109"/>
        <item m="1" x="1182"/>
        <item x="110"/>
        <item x="111"/>
        <item x="112"/>
        <item x="113"/>
        <item x="114"/>
        <item x="115"/>
        <item m="1" x="1141"/>
        <item m="1" x="1142"/>
        <item x="118"/>
        <item x="119"/>
        <item m="1" x="1183"/>
        <item x="121"/>
        <item m="1" x="1143"/>
        <item m="1" x="807"/>
        <item m="1" x="808"/>
        <item x="516"/>
        <item x="656"/>
        <item x="123"/>
        <item x="657"/>
        <item x="124"/>
        <item x="517"/>
        <item x="127"/>
        <item x="128"/>
        <item x="129"/>
        <item x="130"/>
        <item x="131"/>
        <item x="132"/>
        <item m="1" x="1118"/>
        <item x="134"/>
        <item m="1" x="1161"/>
        <item x="666"/>
        <item m="1" x="816"/>
        <item x="137"/>
        <item m="1" x="1226"/>
        <item m="1" x="1162"/>
        <item x="138"/>
        <item x="139"/>
        <item m="1" x="1227"/>
        <item m="1" x="817"/>
        <item m="1" x="818"/>
        <item m="1" x="1184"/>
        <item x="142"/>
        <item m="1" x="819"/>
        <item m="1" x="1261"/>
        <item m="1" x="821"/>
        <item x="673"/>
        <item x="146"/>
        <item m="1" x="1185"/>
        <item x="147"/>
        <item x="148"/>
        <item m="1" x="1119"/>
        <item x="149"/>
        <item m="1" x="1144"/>
        <item m="1" x="1163"/>
        <item x="150"/>
        <item x="151"/>
        <item x="152"/>
        <item m="1" x="1120"/>
        <item x="153"/>
        <item m="1" x="830"/>
        <item x="154"/>
        <item x="155"/>
        <item x="526"/>
        <item x="157"/>
        <item x="159"/>
        <item x="160"/>
        <item m="1" x="1228"/>
        <item m="1" x="832"/>
        <item m="1" x="1186"/>
        <item m="1" x="1187"/>
        <item x="162"/>
        <item x="527"/>
        <item x="163"/>
        <item x="679"/>
        <item m="1" x="951"/>
        <item x="165"/>
        <item x="680"/>
        <item x="166"/>
        <item x="167"/>
        <item x="168"/>
        <item x="170"/>
        <item m="1" x="1188"/>
        <item x="172"/>
        <item m="1" x="1189"/>
        <item m="1" x="837"/>
        <item x="173"/>
        <item x="683"/>
        <item m="1" x="838"/>
        <item x="174"/>
        <item x="175"/>
        <item x="176"/>
        <item x="685"/>
        <item m="1" x="1164"/>
        <item m="1" x="1039"/>
        <item m="1" x="840"/>
        <item x="178"/>
        <item x="180"/>
        <item x="181"/>
        <item x="182"/>
        <item x="183"/>
        <item x="184"/>
        <item x="185"/>
        <item x="531"/>
        <item x="187"/>
        <item x="532"/>
        <item m="1" x="1229"/>
        <item x="534"/>
        <item m="1" x="1165"/>
        <item m="1" x="843"/>
        <item m="1" x="1121"/>
        <item x="191"/>
        <item m="1" x="1042"/>
        <item m="1" x="1043"/>
        <item x="192"/>
        <item m="1" x="844"/>
        <item x="195"/>
        <item x="197"/>
        <item m="1" x="1190"/>
        <item x="198"/>
        <item x="199"/>
        <item x="200"/>
        <item m="1" x="847"/>
        <item m="1" x="1145"/>
        <item x="201"/>
        <item m="1" x="1166"/>
        <item m="1" x="1167"/>
        <item m="1" x="850"/>
        <item x="692"/>
        <item m="1" x="1146"/>
        <item m="1" x="1147"/>
        <item x="202"/>
        <item x="541"/>
        <item x="203"/>
        <item m="1" x="1122"/>
        <item x="205"/>
        <item x="542"/>
        <item x="206"/>
        <item x="207"/>
        <item x="543"/>
        <item x="209"/>
        <item x="693"/>
        <item x="210"/>
        <item x="211"/>
        <item x="545"/>
        <item x="547"/>
        <item x="548"/>
        <item x="695"/>
        <item x="549"/>
        <item x="550"/>
        <item x="212"/>
        <item x="213"/>
        <item x="214"/>
        <item x="215"/>
        <item m="1" x="957"/>
        <item x="216"/>
        <item m="1" x="1230"/>
        <item x="218"/>
        <item m="1" x="1191"/>
        <item x="551"/>
        <item x="219"/>
        <item x="220"/>
        <item x="221"/>
        <item x="222"/>
        <item x="552"/>
        <item x="553"/>
        <item x="554"/>
        <item x="223"/>
        <item x="224"/>
        <item m="1" x="1148"/>
        <item m="1" x="1192"/>
        <item x="226"/>
        <item m="1" x="1262"/>
        <item m="1" x="1263"/>
        <item m="1" x="1264"/>
        <item x="227"/>
        <item m="1" x="1193"/>
        <item x="699"/>
        <item m="1" x="857"/>
        <item m="1" x="1194"/>
        <item m="1" x="1195"/>
        <item m="1" x="1265"/>
        <item x="559"/>
        <item x="560"/>
        <item m="1" x="1231"/>
        <item m="1" x="1149"/>
        <item x="701"/>
        <item x="239"/>
        <item x="240"/>
        <item x="241"/>
        <item x="242"/>
        <item x="243"/>
        <item x="244"/>
        <item x="245"/>
        <item x="246"/>
        <item m="1" x="1196"/>
        <item m="1" x="859"/>
        <item x="248"/>
        <item x="249"/>
        <item m="1" x="860"/>
        <item m="1" x="1150"/>
        <item x="250"/>
        <item x="251"/>
        <item x="252"/>
        <item x="253"/>
        <item x="254"/>
        <item x="256"/>
        <item m="1" x="1053"/>
        <item x="257"/>
        <item x="259"/>
        <item m="1" x="1054"/>
        <item m="1" x="1266"/>
        <item x="260"/>
        <item x="261"/>
        <item x="264"/>
        <item x="265"/>
        <item x="566"/>
        <item x="266"/>
        <item x="267"/>
        <item x="268"/>
        <item x="270"/>
        <item x="271"/>
        <item x="272"/>
        <item x="273"/>
        <item x="274"/>
        <item x="275"/>
        <item x="276"/>
        <item x="277"/>
        <item m="1" x="1197"/>
        <item x="279"/>
        <item m="1" x="974"/>
        <item x="280"/>
        <item m="1" x="1232"/>
        <item x="281"/>
        <item x="283"/>
        <item x="284"/>
        <item x="285"/>
        <item x="286"/>
        <item x="287"/>
        <item x="288"/>
        <item x="569"/>
        <item x="289"/>
        <item x="290"/>
        <item x="291"/>
        <item x="292"/>
        <item x="293"/>
        <item m="1" x="863"/>
        <item m="1" x="1233"/>
        <item x="294"/>
        <item m="1" x="1168"/>
        <item m="1" x="1056"/>
        <item m="1" x="1198"/>
        <item x="296"/>
        <item m="1" x="1057"/>
        <item x="297"/>
        <item x="298"/>
        <item x="299"/>
        <item m="1" x="1169"/>
        <item m="1" x="1234"/>
        <item x="300"/>
        <item m="1" x="1058"/>
        <item x="301"/>
        <item m="1" x="1151"/>
        <item x="711"/>
        <item x="302"/>
        <item m="1" x="867"/>
        <item m="1" x="1170"/>
        <item m="1" x="1123"/>
        <item x="306"/>
        <item x="307"/>
        <item x="308"/>
        <item x="309"/>
        <item x="310"/>
        <item x="311"/>
        <item x="312"/>
        <item x="313"/>
        <item x="315"/>
        <item x="316"/>
        <item x="317"/>
        <item m="1" x="868"/>
        <item x="716"/>
        <item m="1" x="1199"/>
        <item x="571"/>
        <item m="1" x="1171"/>
        <item x="319"/>
        <item x="320"/>
        <item x="321"/>
        <item m="1" x="1152"/>
        <item m="1" x="1235"/>
        <item m="1" x="1124"/>
        <item m="1" x="1236"/>
        <item m="1" x="870"/>
        <item m="1" x="1200"/>
        <item x="322"/>
        <item x="323"/>
        <item x="324"/>
        <item x="325"/>
        <item x="326"/>
        <item m="1" x="1237"/>
        <item m="1" x="1063"/>
        <item m="1" x="978"/>
        <item m="1" x="1201"/>
        <item x="327"/>
        <item x="328"/>
        <item x="330"/>
        <item x="718"/>
        <item x="331"/>
        <item x="332"/>
        <item x="333"/>
        <item m="1" x="871"/>
        <item x="334"/>
        <item x="335"/>
        <item m="1" x="979"/>
        <item x="336"/>
        <item m="1" x="1125"/>
        <item x="574"/>
        <item x="576"/>
        <item x="339"/>
        <item x="340"/>
        <item x="341"/>
        <item m="1" x="1238"/>
        <item m="1" x="1153"/>
        <item m="1" x="983"/>
        <item x="342"/>
        <item m="1" x="1267"/>
        <item x="344"/>
        <item x="345"/>
        <item m="1" x="1154"/>
        <item x="724"/>
        <item x="346"/>
        <item x="347"/>
        <item m="1" x="1126"/>
        <item m="1" x="875"/>
        <item x="580"/>
        <item x="348"/>
        <item x="349"/>
        <item x="350"/>
        <item x="351"/>
        <item x="352"/>
        <item x="353"/>
        <item x="581"/>
        <item m="1" x="1127"/>
        <item x="582"/>
        <item x="355"/>
        <item x="583"/>
        <item x="356"/>
        <item m="1" x="1068"/>
        <item x="358"/>
        <item x="359"/>
        <item x="360"/>
        <item x="361"/>
        <item x="362"/>
        <item x="363"/>
        <item x="585"/>
        <item x="364"/>
        <item x="365"/>
        <item x="366"/>
        <item m="1" x="1129"/>
        <item x="367"/>
        <item x="368"/>
        <item x="369"/>
        <item x="370"/>
        <item x="371"/>
        <item m="1" x="1268"/>
        <item m="1" x="1130"/>
        <item x="374"/>
        <item x="376"/>
        <item m="1" x="1131"/>
        <item x="732"/>
        <item m="1" x="1269"/>
        <item x="377"/>
        <item x="590"/>
        <item x="378"/>
        <item x="379"/>
        <item m="1" x="1270"/>
        <item x="383"/>
        <item x="384"/>
        <item x="385"/>
        <item x="386"/>
        <item x="733"/>
        <item m="1" x="1239"/>
        <item m="1" x="1240"/>
        <item x="591"/>
        <item x="387"/>
        <item x="734"/>
        <item x="388"/>
        <item m="1" x="1241"/>
        <item x="389"/>
        <item x="390"/>
        <item x="391"/>
        <item m="1" x="1242"/>
        <item m="1" x="1271"/>
        <item m="1" x="1173"/>
        <item m="1" x="1202"/>
        <item x="394"/>
        <item x="395"/>
        <item x="399"/>
        <item x="594"/>
        <item x="401"/>
        <item x="402"/>
        <item m="1" x="991"/>
        <item x="403"/>
        <item m="1" x="1203"/>
        <item m="1" x="1243"/>
        <item m="1" x="1204"/>
        <item x="406"/>
        <item x="739"/>
        <item m="1" x="1244"/>
        <item x="407"/>
        <item m="1" x="1075"/>
        <item x="595"/>
        <item x="408"/>
        <item m="1" x="1205"/>
        <item m="1" x="1206"/>
        <item m="1" x="1132"/>
        <item m="1" x="1174"/>
        <item m="1" x="1175"/>
        <item m="1" x="1207"/>
        <item m="1" x="1245"/>
        <item m="1" x="1272"/>
        <item x="596"/>
        <item x="410"/>
        <item x="411"/>
        <item x="597"/>
        <item x="412"/>
        <item x="598"/>
        <item x="599"/>
        <item m="1" x="992"/>
        <item x="746"/>
        <item m="1" x="1133"/>
        <item x="415"/>
        <item x="416"/>
        <item x="601"/>
        <item x="417"/>
        <item x="419"/>
        <item x="421"/>
        <item x="602"/>
        <item m="1" x="1134"/>
        <item x="422"/>
        <item x="769"/>
        <item m="1" x="1246"/>
        <item x="424"/>
        <item m="1" x="1087"/>
        <item x="425"/>
        <item x="426"/>
        <item m="1" x="891"/>
        <item m="1" x="777"/>
        <item x="428"/>
        <item x="430"/>
        <item x="431"/>
        <item m="1" x="1247"/>
        <item m="1" x="893"/>
        <item x="433"/>
        <item x="604"/>
        <item m="1" x="1248"/>
        <item x="435"/>
        <item x="436"/>
        <item m="1" x="1208"/>
        <item x="438"/>
        <item m="1" x="1249"/>
        <item m="1" x="1090"/>
        <item x="439"/>
        <item m="1" x="1250"/>
        <item m="1" x="1251"/>
        <item m="1" x="1155"/>
        <item x="442"/>
        <item m="1" x="1135"/>
        <item m="1" x="1252"/>
        <item m="1" x="1253"/>
        <item x="752"/>
        <item m="1" x="1136"/>
        <item m="1" x="902"/>
        <item x="445"/>
        <item m="1" x="1273"/>
        <item m="1" x="905"/>
        <item x="446"/>
        <item m="1" x="1156"/>
        <item x="447"/>
        <item x="448"/>
        <item m="1" x="906"/>
        <item x="449"/>
        <item x="607"/>
        <item x="450"/>
        <item m="1" x="1099"/>
        <item x="451"/>
        <item x="452"/>
        <item x="453"/>
        <item x="454"/>
        <item m="1" x="1254"/>
        <item x="455"/>
        <item x="756"/>
        <item x="456"/>
        <item x="608"/>
        <item x="457"/>
        <item m="1" x="1209"/>
        <item m="1" x="1210"/>
        <item x="459"/>
        <item x="460"/>
        <item x="461"/>
        <item m="1" x="1274"/>
        <item m="1" x="1255"/>
        <item m="1" x="1211"/>
        <item x="463"/>
        <item x="464"/>
        <item x="465"/>
        <item x="466"/>
        <item x="467"/>
        <item m="1" x="910"/>
        <item m="1" x="1212"/>
        <item x="468"/>
        <item x="469"/>
        <item m="1" x="1213"/>
        <item x="472"/>
        <item m="1" x="1214"/>
        <item x="473"/>
        <item x="474"/>
        <item m="1" x="1137"/>
        <item x="475"/>
        <item x="476"/>
        <item x="761"/>
        <item m="1" x="1215"/>
        <item x="477"/>
        <item m="1" x="1216"/>
        <item x="610"/>
        <item x="478"/>
        <item x="479"/>
        <item x="772"/>
        <item m="1" x="1217"/>
        <item m="1" x="916"/>
        <item x="481"/>
        <item m="1" x="1275"/>
        <item x="482"/>
        <item x="483"/>
        <item m="1" x="1218"/>
        <item x="485"/>
        <item x="486"/>
        <item x="487"/>
        <item x="488"/>
        <item x="490"/>
        <item x="612"/>
        <item x="491"/>
        <item x="613"/>
        <item x="775"/>
        <item x="614"/>
        <item x="7"/>
        <item m="1" x="781"/>
        <item m="1" x="794"/>
        <item x="58"/>
        <item m="1" x="796"/>
        <item m="1" x="797"/>
        <item x="71"/>
        <item x="85"/>
        <item m="1" x="803"/>
        <item x="99"/>
        <item m="1" x="806"/>
        <item m="1" x="812"/>
        <item x="135"/>
        <item m="1" x="814"/>
        <item m="1" x="815"/>
        <item x="140"/>
        <item m="1" x="823"/>
        <item m="1" x="825"/>
        <item m="1" x="826"/>
        <item m="1" x="828"/>
        <item m="1" x="776"/>
        <item m="1" x="833"/>
        <item x="678"/>
        <item x="161"/>
        <item m="1" x="835"/>
        <item m="1" x="836"/>
        <item x="681"/>
        <item m="1" x="848"/>
        <item m="1" x="849"/>
        <item m="1" x="855"/>
        <item m="1" x="856"/>
        <item m="1" x="861"/>
        <item m="1" x="862"/>
        <item x="282"/>
        <item x="705"/>
        <item m="1" x="866"/>
        <item x="304"/>
        <item m="1" x="869"/>
        <item x="329"/>
        <item x="717"/>
        <item m="1" x="874"/>
        <item m="1" x="876"/>
        <item m="1" x="879"/>
        <item m="1" x="880"/>
        <item m="1" x="882"/>
        <item m="1" x="1128"/>
        <item m="1" x="883"/>
        <item x="382"/>
        <item m="1" x="885"/>
        <item m="1" x="887"/>
        <item m="1" x="888"/>
        <item m="1" x="889"/>
        <item m="1" x="895"/>
        <item m="1" x="896"/>
        <item m="1" x="897"/>
        <item m="1" x="899"/>
        <item m="1" x="903"/>
        <item m="1" x="904"/>
        <item m="1" x="907"/>
        <item m="1" x="909"/>
        <item m="1" x="918"/>
        <item m="1" x="920"/>
        <item m="1" x="922"/>
        <item m="1" x="923"/>
        <item m="1" x="924"/>
        <item m="1" x="926"/>
        <item m="1" x="929"/>
        <item m="1" x="930"/>
        <item x="630"/>
        <item x="501"/>
        <item m="1" x="936"/>
        <item x="504"/>
        <item m="1" x="802"/>
        <item m="1" x="941"/>
        <item m="1" x="942"/>
        <item m="1" x="943"/>
        <item x="122"/>
        <item m="1" x="944"/>
        <item m="1" x="945"/>
        <item m="1" x="946"/>
        <item m="1" x="947"/>
        <item m="1" x="949"/>
        <item m="1" x="950"/>
        <item m="1" x="952"/>
        <item m="1" x="953"/>
        <item m="1" x="954"/>
        <item x="544"/>
        <item m="1" x="956"/>
        <item m="1" x="958"/>
        <item m="1" x="960"/>
        <item m="1" x="963"/>
        <item m="1" x="972"/>
        <item m="1" x="973"/>
        <item x="568"/>
        <item m="1" x="976"/>
        <item m="1" x="981"/>
        <item m="1" x="982"/>
        <item m="1" x="985"/>
        <item m="1" x="986"/>
        <item m="1" x="988"/>
        <item m="1" x="989"/>
        <item x="380"/>
        <item m="1" x="997"/>
        <item m="1" x="999"/>
        <item m="1" x="1000"/>
        <item m="1" x="1001"/>
        <item m="1" x="1003"/>
        <item m="1" x="1005"/>
        <item x="484"/>
        <item m="1" x="1012"/>
        <item m="1" x="1013"/>
        <item m="1" x="1014"/>
        <item m="1" x="1021"/>
        <item x="636"/>
        <item m="1" x="1029"/>
        <item m="1" x="1030"/>
        <item x="650"/>
        <item m="1" x="1031"/>
        <item m="1" x="1032"/>
        <item m="1" x="1033"/>
        <item m="1" x="1034"/>
        <item m="1" x="829"/>
        <item x="522"/>
        <item x="164"/>
        <item m="1" x="1038"/>
        <item m="1" x="1040"/>
        <item x="186"/>
        <item m="1" x="841"/>
        <item m="1" x="1041"/>
        <item m="1" x="846"/>
        <item x="208"/>
        <item x="546"/>
        <item m="1" x="853"/>
        <item m="1" x="1046"/>
        <item m="1" x="1049"/>
        <item m="1" x="1065"/>
        <item m="1" x="1066"/>
        <item m="1" x="1069"/>
        <item m="1" x="1172"/>
        <item x="381"/>
        <item x="398"/>
        <item m="1" x="1074"/>
        <item m="1" x="1076"/>
        <item m="1" x="1077"/>
        <item x="745"/>
        <item m="1" x="1079"/>
        <item m="1" x="1082"/>
        <item m="1" x="1083"/>
        <item m="1" x="1084"/>
        <item m="1" x="1085"/>
        <item m="1" x="1086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1"/>
        <item m="1" x="1102"/>
        <item m="1" x="1104"/>
        <item m="1" x="1105"/>
        <item m="1" x="1106"/>
        <item m="1" x="1107"/>
        <item m="1" x="1108"/>
        <item m="1" x="779"/>
        <item x="24"/>
        <item m="1" x="782"/>
        <item m="1" x="783"/>
        <item m="1" x="784"/>
        <item m="1" x="785"/>
        <item m="1" x="786"/>
        <item m="1" x="787"/>
        <item x="40"/>
        <item m="1" x="788"/>
        <item m="1" x="789"/>
        <item m="1" x="790"/>
        <item m="1" x="792"/>
        <item m="1" x="793"/>
        <item m="1" x="798"/>
        <item x="512"/>
        <item x="513"/>
        <item m="1" x="805"/>
        <item m="1" x="809"/>
        <item m="1" x="810"/>
        <item m="1" x="811"/>
        <item x="133"/>
        <item m="1" x="813"/>
        <item m="1" x="820"/>
        <item m="1" x="822"/>
        <item m="1" x="824"/>
        <item m="1" x="827"/>
        <item m="1" x="831"/>
        <item m="1" x="834"/>
        <item m="1" x="839"/>
        <item m="1" x="842"/>
        <item m="1" x="845"/>
        <item x="538"/>
        <item m="1" x="851"/>
        <item m="1" x="852"/>
        <item x="540"/>
        <item m="1" x="854"/>
        <item m="1" x="858"/>
        <item m="1" x="864"/>
        <item m="1" x="865"/>
        <item x="314"/>
        <item m="1" x="872"/>
        <item m="1" x="873"/>
        <item x="343"/>
        <item m="1" x="877"/>
        <item m="1" x="878"/>
        <item m="1" x="881"/>
        <item m="1" x="884"/>
        <item x="375"/>
        <item x="588"/>
        <item m="1" x="886"/>
        <item m="1" x="890"/>
        <item m="1" x="892"/>
        <item x="432"/>
        <item m="1" x="894"/>
        <item m="1" x="898"/>
        <item m="1" x="900"/>
        <item m="1" x="901"/>
        <item m="1" x="908"/>
        <item m="1" x="911"/>
        <item m="1" x="912"/>
        <item m="1" x="913"/>
        <item m="1" x="914"/>
        <item m="1" x="915"/>
        <item m="1" x="917"/>
        <item m="1" x="778"/>
        <item x="1"/>
        <item m="1" x="919"/>
        <item m="1" x="921"/>
        <item m="1" x="925"/>
        <item m="1" x="928"/>
        <item x="626"/>
        <item m="1" x="931"/>
        <item m="1" x="932"/>
        <item m="1" x="934"/>
        <item m="1" x="937"/>
        <item m="1" x="938"/>
        <item m="1" x="939"/>
        <item x="658"/>
        <item m="1" x="948"/>
        <item x="518"/>
        <item x="663"/>
        <item x="156"/>
        <item x="689"/>
        <item m="1" x="955"/>
        <item m="1" x="959"/>
        <item x="697"/>
        <item m="1" x="961"/>
        <item m="1" x="962"/>
        <item m="1" x="964"/>
        <item m="1" x="965"/>
        <item m="1" x="966"/>
        <item m="1" x="967"/>
        <item m="1" x="968"/>
        <item m="1" x="969"/>
        <item m="1" x="970"/>
        <item m="1" x="971"/>
        <item x="255"/>
        <item x="258"/>
        <item m="1" x="975"/>
        <item x="570"/>
        <item x="318"/>
        <item m="1" x="977"/>
        <item m="1" x="980"/>
        <item m="1" x="984"/>
        <item m="1" x="987"/>
        <item m="1" x="990"/>
        <item m="1" x="993"/>
        <item m="1" x="994"/>
        <item m="1" x="995"/>
        <item m="1" x="998"/>
        <item m="1" x="1002"/>
        <item m="1" x="1004"/>
        <item m="1" x="1006"/>
        <item m="1" x="1007"/>
        <item m="1" x="1008"/>
        <item m="1" x="1011"/>
        <item x="627"/>
        <item m="1" x="1015"/>
        <item m="1" x="1016"/>
        <item m="1" x="1017"/>
        <item m="1" x="1018"/>
        <item m="1" x="1020"/>
        <item m="1" x="1022"/>
        <item m="1" x="1023"/>
        <item m="1" x="1026"/>
        <item m="1" x="1027"/>
        <item m="1" x="1035"/>
        <item m="1" x="1036"/>
        <item m="1" x="1037"/>
        <item x="688"/>
        <item m="1" x="1044"/>
        <item m="1" x="1045"/>
        <item m="1" x="1047"/>
        <item m="1" x="1048"/>
        <item x="558"/>
        <item m="1" x="1050"/>
        <item m="1" x="1051"/>
        <item m="1" x="1052"/>
        <item x="262"/>
        <item m="1" x="1055"/>
        <item m="1" x="1059"/>
        <item m="1" x="1060"/>
        <item m="1" x="1061"/>
        <item m="1" x="1062"/>
        <item m="1" x="1064"/>
        <item m="1" x="1067"/>
        <item m="1" x="1070"/>
        <item m="1" x="1071"/>
        <item m="1" x="1072"/>
        <item m="1" x="1073"/>
        <item m="1" x="1078"/>
        <item m="1" x="1080"/>
        <item m="1" x="1081"/>
        <item m="1" x="1089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98"/>
        <item x="116"/>
        <item x="117"/>
        <item x="120"/>
        <item x="125"/>
        <item x="126"/>
        <item x="136"/>
        <item x="143"/>
        <item x="144"/>
        <item x="145"/>
        <item x="158"/>
        <item x="169"/>
        <item x="171"/>
        <item x="177"/>
        <item x="179"/>
        <item x="188"/>
        <item x="189"/>
        <item x="190"/>
        <item x="193"/>
        <item x="194"/>
        <item x="196"/>
        <item x="204"/>
        <item x="21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7"/>
        <item x="263"/>
        <item x="278"/>
        <item x="295"/>
        <item x="303"/>
        <item x="305"/>
        <item x="337"/>
        <item x="338"/>
        <item x="354"/>
        <item x="357"/>
        <item x="372"/>
        <item x="373"/>
        <item x="392"/>
        <item x="393"/>
        <item x="396"/>
        <item x="397"/>
        <item x="400"/>
        <item x="404"/>
        <item x="405"/>
        <item x="409"/>
        <item x="413"/>
        <item x="414"/>
        <item x="418"/>
        <item x="420"/>
        <item x="423"/>
        <item x="427"/>
        <item x="429"/>
        <item x="434"/>
        <item x="437"/>
        <item x="440"/>
        <item x="441"/>
        <item x="443"/>
        <item x="444"/>
        <item x="458"/>
        <item x="462"/>
        <item x="470"/>
        <item x="471"/>
        <item x="480"/>
        <item x="489"/>
        <item x="492"/>
        <item x="493"/>
        <item x="496"/>
        <item x="499"/>
        <item x="502"/>
        <item x="506"/>
        <item x="507"/>
        <item x="514"/>
        <item x="515"/>
        <item x="519"/>
        <item x="520"/>
        <item x="521"/>
        <item x="523"/>
        <item x="524"/>
        <item x="525"/>
        <item x="528"/>
        <item x="529"/>
        <item x="530"/>
        <item x="533"/>
        <item x="535"/>
        <item x="536"/>
        <item x="537"/>
        <item x="539"/>
        <item x="555"/>
        <item x="556"/>
        <item x="557"/>
        <item x="561"/>
        <item x="562"/>
        <item x="563"/>
        <item x="564"/>
        <item x="565"/>
        <item x="567"/>
        <item x="572"/>
        <item x="573"/>
        <item x="575"/>
        <item x="577"/>
        <item x="578"/>
        <item x="579"/>
        <item x="584"/>
        <item x="586"/>
        <item x="587"/>
        <item x="589"/>
        <item x="592"/>
        <item x="593"/>
        <item x="600"/>
        <item x="603"/>
        <item x="605"/>
        <item x="606"/>
        <item x="609"/>
        <item x="611"/>
        <item x="617"/>
        <item x="618"/>
        <item x="619"/>
        <item x="620"/>
        <item x="621"/>
        <item x="622"/>
        <item x="623"/>
        <item x="624"/>
        <item x="628"/>
        <item x="629"/>
        <item x="631"/>
        <item x="632"/>
        <item x="633"/>
        <item x="634"/>
        <item x="638"/>
        <item x="639"/>
        <item x="640"/>
        <item x="641"/>
        <item x="643"/>
        <item x="645"/>
        <item x="648"/>
        <item x="649"/>
        <item x="651"/>
        <item x="652"/>
        <item x="653"/>
        <item x="654"/>
        <item x="655"/>
        <item x="659"/>
        <item x="660"/>
        <item x="661"/>
        <item x="662"/>
        <item x="664"/>
        <item x="665"/>
        <item x="667"/>
        <item x="668"/>
        <item x="669"/>
        <item x="670"/>
        <item x="671"/>
        <item x="672"/>
        <item x="674"/>
        <item x="675"/>
        <item x="676"/>
        <item x="677"/>
        <item x="682"/>
        <item x="684"/>
        <item x="686"/>
        <item x="687"/>
        <item x="690"/>
        <item x="691"/>
        <item x="694"/>
        <item x="696"/>
        <item x="698"/>
        <item x="700"/>
        <item x="702"/>
        <item x="703"/>
        <item x="704"/>
        <item x="706"/>
        <item x="707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3"/>
        <item x="725"/>
        <item x="726"/>
        <item x="727"/>
        <item x="728"/>
        <item x="729"/>
        <item x="730"/>
        <item x="731"/>
        <item x="735"/>
        <item x="736"/>
        <item x="737"/>
        <item x="738"/>
        <item x="740"/>
        <item x="741"/>
        <item x="742"/>
        <item x="743"/>
        <item x="744"/>
        <item x="747"/>
        <item x="748"/>
        <item x="750"/>
        <item x="751"/>
        <item x="753"/>
        <item x="755"/>
        <item x="757"/>
        <item x="758"/>
        <item x="759"/>
        <item x="760"/>
        <item x="762"/>
        <item x="763"/>
        <item x="764"/>
        <item x="765"/>
        <item x="766"/>
        <item x="768"/>
        <item x="770"/>
        <item x="773"/>
        <item x="774"/>
        <item x="4"/>
        <item x="141"/>
        <item x="225"/>
        <item x="269"/>
        <item x="767"/>
      </items>
    </pivotField>
    <pivotField axis="axisRow" compact="0" outline="0" showAll="0" defaultSubtotal="0">
      <items count="1376">
        <item x="197"/>
        <item x="296"/>
        <item x="602"/>
        <item m="1" x="1152"/>
        <item m="1" x="948"/>
        <item x="392"/>
        <item m="1" x="877"/>
        <item x="487"/>
        <item x="642"/>
        <item x="488"/>
        <item m="1" x="983"/>
        <item m="1" x="1289"/>
        <item m="1" x="860"/>
        <item m="1" x="862"/>
        <item m="1" x="861"/>
        <item m="1" x="1290"/>
        <item x="198"/>
        <item x="192"/>
        <item m="1" x="1119"/>
        <item x="241"/>
        <item x="575"/>
        <item m="1" x="1104"/>
        <item x="242"/>
        <item x="239"/>
        <item x="240"/>
        <item x="243"/>
        <item x="180"/>
        <item x="181"/>
        <item m="1" x="894"/>
        <item x="590"/>
        <item x="174"/>
        <item x="20"/>
        <item x="592"/>
        <item m="1" x="1224"/>
        <item m="1" x="1332"/>
        <item x="721"/>
        <item x="337"/>
        <item x="336"/>
        <item m="1" x="995"/>
        <item m="1" x="1239"/>
        <item x="178"/>
        <item x="173"/>
        <item x="360"/>
        <item x="341"/>
        <item m="1" x="1141"/>
        <item m="1" x="1140"/>
        <item x="316"/>
        <item x="298"/>
        <item m="1" x="931"/>
        <item x="587"/>
        <item x="323"/>
        <item m="1" x="1339"/>
        <item x="585"/>
        <item x="317"/>
        <item m="1" x="1054"/>
        <item x="306"/>
        <item m="1" x="1302"/>
        <item x="320"/>
        <item x="313"/>
        <item x="371"/>
        <item x="310"/>
        <item x="309"/>
        <item x="321"/>
        <item x="307"/>
        <item x="308"/>
        <item x="318"/>
        <item x="432"/>
        <item x="342"/>
        <item x="325"/>
        <item x="324"/>
        <item x="327"/>
        <item x="430"/>
        <item x="584"/>
        <item m="1" x="917"/>
        <item m="1" x="1244"/>
        <item x="759"/>
        <item x="303"/>
        <item x="328"/>
        <item x="304"/>
        <item x="329"/>
        <item x="330"/>
        <item x="757"/>
        <item m="1" x="1337"/>
        <item m="1" x="1338"/>
        <item m="1" x="1209"/>
        <item x="312"/>
        <item x="314"/>
        <item x="331"/>
        <item m="1" x="1059"/>
        <item m="1" x="1055"/>
        <item m="1" x="928"/>
        <item m="1" x="930"/>
        <item m="1" x="1296"/>
        <item x="373"/>
        <item x="333"/>
        <item x="586"/>
        <item x="319"/>
        <item m="1" x="918"/>
        <item x="557"/>
        <item x="19"/>
        <item x="338"/>
        <item m="1" x="957"/>
        <item x="152"/>
        <item x="332"/>
        <item m="1" x="1210"/>
        <item x="413"/>
        <item x="629"/>
        <item m="1" x="954"/>
        <item m="1" x="1303"/>
        <item m="1" x="1291"/>
        <item x="681"/>
        <item x="484"/>
        <item m="1" x="1369"/>
        <item x="569"/>
        <item m="1" x="1245"/>
        <item x="119"/>
        <item m="1" x="896"/>
        <item m="1" x="1340"/>
        <item m="1" x="1288"/>
        <item m="1" x="851"/>
        <item x="510"/>
        <item x="79"/>
        <item x="76"/>
        <item x="509"/>
        <item x="77"/>
        <item x="80"/>
        <item x="78"/>
        <item m="1" x="1329"/>
        <item x="216"/>
        <item m="1" x="1208"/>
        <item x="132"/>
        <item m="1" x="1240"/>
        <item x="339"/>
        <item m="1" x="1367"/>
        <item m="1" x="1279"/>
        <item m="1" x="1319"/>
        <item x="148"/>
        <item x="427"/>
        <item x="322"/>
        <item x="428"/>
        <item x="344"/>
        <item x="294"/>
        <item x="343"/>
        <item x="293"/>
        <item x="245"/>
        <item m="1" x="1211"/>
        <item x="765"/>
        <item m="1" x="873"/>
        <item x="142"/>
        <item m="1" x="1362"/>
        <item m="1" x="872"/>
        <item m="1" x="1283"/>
        <item m="1" x="1150"/>
        <item m="1" x="946"/>
        <item x="374"/>
        <item x="775"/>
        <item x="617"/>
        <item m="1" x="1269"/>
        <item x="375"/>
        <item x="620"/>
        <item m="1" x="935"/>
        <item x="17"/>
        <item m="1" x="1259"/>
        <item m="1" x="1232"/>
        <item x="150"/>
        <item x="138"/>
        <item m="1" x="1230"/>
        <item m="1" x="1246"/>
        <item x="502"/>
        <item m="1" x="1360"/>
        <item m="1" x="1335"/>
        <item x="570"/>
        <item x="356"/>
        <item m="1" x="1212"/>
        <item m="1" x="1284"/>
        <item m="1" x="1255"/>
        <item m="1" x="828"/>
        <item x="597"/>
        <item x="598"/>
        <item x="345"/>
        <item m="1" x="1346"/>
        <item x="599"/>
        <item x="600"/>
        <item x="601"/>
        <item x="347"/>
        <item x="645"/>
        <item m="1" x="1276"/>
        <item m="1" x="1146"/>
        <item m="1" x="1357"/>
        <item x="348"/>
        <item x="9"/>
        <item x="349"/>
        <item x="604"/>
        <item x="353"/>
        <item x="6"/>
        <item x="605"/>
        <item x="376"/>
        <item m="1" x="1275"/>
        <item x="8"/>
        <item x="646"/>
        <item x="355"/>
        <item x="607"/>
        <item m="1" x="1370"/>
        <item x="603"/>
        <item x="124"/>
        <item x="352"/>
        <item x="172"/>
        <item x="482"/>
        <item x="350"/>
        <item x="113"/>
        <item x="110"/>
        <item m="1" x="1281"/>
        <item x="114"/>
        <item m="1" x="1227"/>
        <item m="1" x="1257"/>
        <item x="105"/>
        <item x="688"/>
        <item x="517"/>
        <item x="106"/>
        <item x="111"/>
        <item x="112"/>
        <item x="108"/>
        <item x="689"/>
        <item x="516"/>
        <item x="115"/>
        <item x="109"/>
        <item x="515"/>
        <item x="299"/>
        <item x="215"/>
        <item x="137"/>
        <item x="131"/>
        <item x="187"/>
        <item x="365"/>
        <item x="366"/>
        <item x="361"/>
        <item x="362"/>
        <item x="772"/>
        <item x="612"/>
        <item x="611"/>
        <item x="614"/>
        <item x="609"/>
        <item m="1" x="1247"/>
        <item x="608"/>
        <item x="364"/>
        <item x="62"/>
        <item x="47"/>
        <item x="51"/>
        <item m="1" x="1322"/>
        <item m="1" x="1214"/>
        <item x="46"/>
        <item x="49"/>
        <item m="1" x="842"/>
        <item x="50"/>
        <item x="52"/>
        <item m="1" x="1194"/>
        <item x="48"/>
        <item m="1" x="1243"/>
        <item x="219"/>
        <item x="135"/>
        <item x="523"/>
        <item x="632"/>
        <item x="149"/>
        <item x="363"/>
        <item m="1" x="1248"/>
        <item m="1" x="1359"/>
        <item x="739"/>
        <item x="695"/>
        <item m="1" x="1368"/>
        <item m="1" x="1215"/>
        <item x="3"/>
        <item x="5"/>
        <item x="183"/>
        <item x="182"/>
        <item m="1" x="915"/>
        <item x="295"/>
        <item m="1" x="1235"/>
        <item m="1" x="1067"/>
        <item m="1" x="1264"/>
        <item x="202"/>
        <item m="1" x="1236"/>
        <item x="550"/>
        <item x="730"/>
        <item x="203"/>
        <item x="731"/>
        <item x="205"/>
        <item x="209"/>
        <item m="1" x="1207"/>
        <item x="551"/>
        <item x="552"/>
        <item x="553"/>
        <item x="206"/>
        <item m="1" x="1304"/>
        <item m="1" x="1271"/>
        <item x="59"/>
        <item m="1" x="1237"/>
        <item x="400"/>
        <item x="45"/>
        <item x="44"/>
        <item x="627"/>
        <item x="305"/>
        <item x="784"/>
        <item x="403"/>
        <item m="1" x="1336"/>
        <item m="1" x="846"/>
        <item m="1" x="1305"/>
        <item m="1" x="1260"/>
        <item x="185"/>
        <item x="184"/>
        <item m="1" x="1295"/>
        <item x="218"/>
        <item x="538"/>
        <item x="723"/>
        <item m="1" x="1258"/>
        <item x="391"/>
        <item m="1" x="1155"/>
        <item x="101"/>
        <item x="100"/>
        <item x="103"/>
        <item m="1" x="1256"/>
        <item m="1" x="1202"/>
        <item x="102"/>
        <item x="687"/>
        <item x="66"/>
        <item m="1" x="1020"/>
        <item m="1" x="1201"/>
        <item x="176"/>
        <item x="175"/>
        <item x="222"/>
        <item x="226"/>
        <item m="1" x="1294"/>
        <item x="223"/>
        <item x="249"/>
        <item x="405"/>
        <item x="404"/>
        <item m="1" x="1321"/>
        <item x="623"/>
        <item x="624"/>
        <item m="1" x="1372"/>
        <item m="1" x="1118"/>
        <item x="104"/>
        <item m="1" x="1217"/>
        <item x="21"/>
        <item x="407"/>
        <item x="408"/>
        <item m="1" x="893"/>
        <item m="1" x="1068"/>
        <item m="1" x="1361"/>
        <item m="1" x="900"/>
        <item x="499"/>
        <item x="791"/>
        <item m="1" x="850"/>
        <item x="72"/>
        <item x="73"/>
        <item x="683"/>
        <item x="74"/>
        <item m="1" x="1326"/>
        <item x="129"/>
        <item m="1" x="1330"/>
        <item m="1" x="1293"/>
        <item x="539"/>
        <item x="212"/>
        <item m="1" x="1226"/>
        <item m="1" x="1285"/>
        <item x="147"/>
        <item m="1" x="1334"/>
        <item m="1" x="1261"/>
        <item m="1" x="1024"/>
        <item x="165"/>
        <item m="1" x="1093"/>
        <item m="1" x="1254"/>
        <item m="1" x="1253"/>
        <item m="1" x="1364"/>
        <item m="1" x="1363"/>
        <item x="67"/>
        <item x="507"/>
        <item m="1" x="1200"/>
        <item x="68"/>
        <item x="123"/>
        <item m="1" x="1031"/>
        <item x="225"/>
        <item m="1" x="1009"/>
        <item m="1" x="1306"/>
        <item m="1" x="1280"/>
        <item x="540"/>
        <item m="1" x="1278"/>
        <item x="563"/>
        <item x="564"/>
        <item m="1" x="927"/>
        <item m="1" x="1002"/>
        <item m="1" x="1051"/>
        <item m="1" x="1273"/>
        <item x="647"/>
        <item x="489"/>
        <item x="10"/>
        <item m="1" x="1344"/>
        <item m="1" x="1272"/>
        <item m="1" x="1371"/>
        <item m="1" x="1309"/>
        <item x="409"/>
        <item m="1" x="1308"/>
        <item m="1" x="1307"/>
        <item m="1" x="1205"/>
        <item m="1" x="1218"/>
        <item x="261"/>
        <item m="1" x="1131"/>
        <item x="259"/>
        <item x="289"/>
        <item x="290"/>
        <item m="1" x="1133"/>
        <item x="297"/>
        <item m="1" x="1345"/>
        <item x="396"/>
        <item m="1" x="1216"/>
        <item x="414"/>
        <item x="622"/>
        <item m="1" x="922"/>
        <item x="291"/>
        <item x="398"/>
        <item m="1" x="1349"/>
        <item m="1" x="1134"/>
        <item x="399"/>
        <item m="1" x="1266"/>
        <item x="260"/>
        <item m="1" x="1130"/>
        <item x="416"/>
        <item m="1" x="1299"/>
        <item x="258"/>
        <item x="255"/>
        <item x="256"/>
        <item m="1" x="1231"/>
        <item m="1" x="1229"/>
        <item m="1" x="1328"/>
        <item x="97"/>
        <item x="214"/>
        <item m="1" x="871"/>
        <item x="412"/>
        <item x="485"/>
        <item x="423"/>
        <item x="422"/>
        <item x="388"/>
        <item x="387"/>
        <item x="380"/>
        <item m="1" x="1287"/>
        <item x="368"/>
        <item m="1" x="955"/>
        <item m="1" x="825"/>
        <item m="1" x="1219"/>
        <item x="425"/>
        <item x="211"/>
        <item m="1" x="1167"/>
        <item m="1" x="1347"/>
        <item m="1" x="1300"/>
        <item x="421"/>
        <item x="248"/>
        <item m="1" x="1301"/>
        <item m="1" x="1268"/>
        <item x="433"/>
        <item x="269"/>
        <item x="581"/>
        <item x="280"/>
        <item x="268"/>
        <item x="270"/>
        <item x="267"/>
        <item x="271"/>
        <item m="1" x="1132"/>
        <item x="284"/>
        <item x="282"/>
        <item x="283"/>
        <item x="285"/>
        <item x="265"/>
        <item m="1" x="1297"/>
        <item x="263"/>
        <item x="264"/>
        <item x="281"/>
        <item m="1" x="1311"/>
        <item m="1" x="1312"/>
        <item x="273"/>
        <item x="274"/>
        <item x="582"/>
        <item m="1" x="1298"/>
        <item x="272"/>
        <item x="14"/>
        <item x="65"/>
        <item x="63"/>
        <item x="358"/>
        <item x="12"/>
        <item x="252"/>
        <item x="253"/>
        <item x="357"/>
        <item x="359"/>
        <item x="11"/>
        <item x="13"/>
        <item x="16"/>
        <item x="151"/>
        <item x="191"/>
        <item m="1" x="1206"/>
        <item m="1" x="1366"/>
        <item x="64"/>
        <item x="250"/>
        <item x="367"/>
        <item x="244"/>
        <item x="15"/>
        <item x="251"/>
        <item x="238"/>
        <item m="1" x="1242"/>
        <item m="1" x="1004"/>
        <item m="1" x="1241"/>
        <item m="1" x="1310"/>
        <item x="23"/>
        <item x="55"/>
        <item x="278"/>
        <item x="560"/>
        <item x="128"/>
        <item x="381"/>
        <item x="382"/>
        <item x="383"/>
        <item x="435"/>
        <item x="57"/>
        <item m="1" x="1351"/>
        <item m="1" x="1343"/>
        <item x="60"/>
        <item x="717"/>
        <item m="1" x="1354"/>
        <item x="452"/>
        <item x="118"/>
        <item m="1" x="1221"/>
        <item x="210"/>
        <item m="1" x="1282"/>
        <item x="733"/>
        <item m="1" x="1115"/>
        <item m="1" x="901"/>
        <item x="195"/>
        <item m="1" x="966"/>
        <item x="442"/>
        <item x="25"/>
        <item x="26"/>
        <item x="558"/>
        <item m="1" x="830"/>
        <item x="652"/>
        <item x="439"/>
        <item m="1" x="1353"/>
        <item x="29"/>
        <item m="1" x="1189"/>
        <item x="30"/>
        <item x="492"/>
        <item m="1" x="1352"/>
        <item x="555"/>
        <item m="1" x="1252"/>
        <item x="696"/>
        <item x="673"/>
        <item m="1" x="1358"/>
        <item m="1" x="1220"/>
        <item x="799"/>
        <item m="1" x="1249"/>
        <item m="1" x="1320"/>
        <item m="1" x="1350"/>
        <item x="542"/>
        <item m="1" x="1333"/>
        <item m="1" x="1277"/>
        <item m="1" x="1225"/>
        <item x="38"/>
        <item m="1" x="831"/>
        <item x="497"/>
        <item x="496"/>
        <item m="1" x="1192"/>
        <item m="1" x="1365"/>
        <item x="661"/>
        <item m="1" x="829"/>
        <item m="1" x="1170"/>
        <item x="436"/>
        <item m="1" x="1228"/>
        <item m="1" x="1323"/>
        <item x="0"/>
        <item x="447"/>
        <item x="167"/>
        <item x="166"/>
        <item x="168"/>
        <item x="718"/>
        <item m="1" x="1355"/>
        <item x="774"/>
        <item m="1" x="1348"/>
        <item x="444"/>
        <item x="445"/>
        <item m="1" x="969"/>
        <item m="1" x="970"/>
        <item m="1" x="1179"/>
        <item x="443"/>
        <item x="450"/>
        <item x="449"/>
        <item x="451"/>
        <item x="446"/>
        <item x="448"/>
        <item m="1" x="1250"/>
        <item x="247"/>
        <item x="95"/>
        <item x="93"/>
        <item x="88"/>
        <item x="90"/>
        <item x="91"/>
        <item x="96"/>
        <item x="92"/>
        <item x="514"/>
        <item x="94"/>
        <item x="220"/>
        <item x="139"/>
        <item x="134"/>
        <item x="625"/>
        <item x="635"/>
        <item x="419"/>
        <item x="817"/>
        <item m="1" x="1199"/>
        <item x="508"/>
        <item x="86"/>
        <item x="83"/>
        <item x="684"/>
        <item x="511"/>
        <item x="84"/>
        <item x="512"/>
        <item x="82"/>
        <item x="87"/>
        <item x="513"/>
        <item m="1" x="852"/>
        <item m="1" x="1327"/>
        <item x="752"/>
        <item x="213"/>
        <item x="130"/>
        <item m="1" x="870"/>
        <item x="778"/>
        <item x="469"/>
        <item x="162"/>
        <item m="1" x="885"/>
        <item x="154"/>
        <item m="1" x="1267"/>
        <item x="155"/>
        <item x="163"/>
        <item m="1" x="1374"/>
        <item m="1" x="1316"/>
        <item m="1" x="1356"/>
        <item m="1" x="1292"/>
        <item x="157"/>
        <item x="533"/>
        <item x="534"/>
        <item x="153"/>
        <item x="803"/>
        <item x="32"/>
        <item m="1" x="1191"/>
        <item x="654"/>
        <item x="33"/>
        <item x="35"/>
        <item x="34"/>
        <item m="1" x="1190"/>
        <item x="28"/>
        <item x="491"/>
        <item x="56"/>
        <item x="276"/>
        <item x="579"/>
        <item m="1" x="1049"/>
        <item x="277"/>
        <item x="559"/>
        <item x="127"/>
        <item m="1" x="1234"/>
        <item x="200"/>
        <item m="1" x="903"/>
        <item x="535"/>
        <item x="170"/>
        <item x="562"/>
        <item x="286"/>
        <item x="659"/>
        <item x="561"/>
        <item x="36"/>
        <item x="18"/>
        <item m="1" x="1223"/>
        <item m="1" x="1315"/>
        <item x="504"/>
        <item m="1" x="1195"/>
        <item m="1" x="1085"/>
        <item x="453"/>
        <item x="473"/>
        <item x="454"/>
        <item x="458"/>
        <item x="793"/>
        <item x="630"/>
        <item x="418"/>
        <item x="474"/>
        <item m="1" x="1263"/>
        <item x="475"/>
        <item x="476"/>
        <item x="809"/>
        <item x="2"/>
        <item x="43"/>
        <item m="1" x="1262"/>
        <item x="201"/>
        <item m="1" x="1341"/>
        <item m="1" x="1342"/>
        <item x="385"/>
        <item x="456"/>
        <item x="638"/>
        <item x="464"/>
        <item x="460"/>
        <item x="461"/>
        <item x="462"/>
        <item x="463"/>
        <item x="618"/>
        <item x="384"/>
        <item x="779"/>
        <item x="472"/>
        <item x="466"/>
        <item m="1" x="972"/>
        <item m="1" x="1313"/>
        <item x="465"/>
        <item x="808"/>
        <item x="457"/>
        <item m="1" x="975"/>
        <item m="1" x="1251"/>
        <item x="470"/>
        <item x="471"/>
        <item x="483"/>
        <item m="1" x="1317"/>
        <item m="1" x="875"/>
        <item m="1" x="1238"/>
        <item m="1" x="1222"/>
        <item x="160"/>
        <item m="1" x="1233"/>
        <item x="221"/>
        <item m="1" x="1203"/>
        <item x="737"/>
        <item x="159"/>
        <item m="1" x="1331"/>
        <item m="1" x="1286"/>
        <item m="1" x="1324"/>
        <item x="41"/>
        <item m="1" x="1193"/>
        <item x="42"/>
        <item m="1" x="1314"/>
        <item m="1" x="1375"/>
        <item x="478"/>
        <item m="1" x="1325"/>
        <item m="1" x="981"/>
        <item x="479"/>
        <item x="480"/>
        <item m="1" x="1318"/>
        <item m="1" x="1373"/>
        <item x="199"/>
        <item x="679"/>
        <item m="1" x="1196"/>
        <item x="31"/>
        <item m="1" x="1197"/>
        <item m="1" x="1098"/>
        <item m="1" x="1099"/>
        <item m="1" x="1198"/>
        <item x="641"/>
        <item x="675"/>
        <item m="1" x="1204"/>
        <item x="54"/>
        <item x="823"/>
        <item x="644"/>
        <item x="7"/>
        <item m="1" x="833"/>
        <item m="1" x="845"/>
        <item x="58"/>
        <item m="1" x="847"/>
        <item m="1" x="848"/>
        <item x="70"/>
        <item x="71"/>
        <item x="85"/>
        <item m="1" x="854"/>
        <item x="99"/>
        <item m="1" x="855"/>
        <item m="1" x="859"/>
        <item m="1" x="866"/>
        <item m="1" x="868"/>
        <item m="1" x="869"/>
        <item x="140"/>
        <item m="1" x="878"/>
        <item m="1" x="880"/>
        <item m="1" x="881"/>
        <item m="1" x="883"/>
        <item m="1" x="824"/>
        <item m="1" x="888"/>
        <item m="1" x="889"/>
        <item x="161"/>
        <item m="1" x="891"/>
        <item m="1" x="892"/>
        <item x="719"/>
        <item m="1" x="897"/>
        <item m="1" x="904"/>
        <item m="1" x="905"/>
        <item m="1" x="909"/>
        <item x="207"/>
        <item m="1" x="913"/>
        <item m="1" x="914"/>
        <item m="1" x="919"/>
        <item m="1" x="920"/>
        <item x="279"/>
        <item m="1" x="923"/>
        <item m="1" x="926"/>
        <item x="301"/>
        <item m="1" x="929"/>
        <item x="326"/>
        <item x="758"/>
        <item m="1" x="934"/>
        <item m="1" x="936"/>
        <item m="1" x="939"/>
        <item m="1" x="940"/>
        <item x="346"/>
        <item m="1" x="943"/>
        <item m="1" x="1213"/>
        <item m="1" x="944"/>
        <item x="379"/>
        <item m="1" x="947"/>
        <item m="1" x="950"/>
        <item m="1" x="951"/>
        <item m="1" x="952"/>
        <item m="1" x="959"/>
        <item m="1" x="960"/>
        <item m="1" x="961"/>
        <item m="1" x="963"/>
        <item m="1" x="967"/>
        <item m="1" x="968"/>
        <item m="1" x="971"/>
        <item m="1" x="974"/>
        <item m="1" x="985"/>
        <item m="1" x="987"/>
        <item m="1" x="989"/>
        <item m="1" x="990"/>
        <item m="1" x="991"/>
        <item x="493"/>
        <item m="1" x="993"/>
        <item m="1" x="994"/>
        <item m="1" x="996"/>
        <item m="1" x="997"/>
        <item m="1" x="999"/>
        <item x="500"/>
        <item m="1" x="1005"/>
        <item x="503"/>
        <item x="89"/>
        <item m="1" x="853"/>
        <item m="1" x="1010"/>
        <item m="1" x="1011"/>
        <item m="1" x="1012"/>
        <item x="122"/>
        <item m="1" x="1013"/>
        <item m="1" x="1014"/>
        <item m="1" x="1015"/>
        <item m="1" x="1016"/>
        <item m="1" x="1019"/>
        <item m="1" x="1022"/>
        <item m="1" x="1023"/>
        <item m="1" x="1026"/>
        <item m="1" x="1027"/>
        <item m="1" x="1028"/>
        <item x="554"/>
        <item m="1" x="1030"/>
        <item m="1" x="1032"/>
        <item m="1" x="1034"/>
        <item m="1" x="1036"/>
        <item m="1" x="1047"/>
        <item m="1" x="1048"/>
        <item x="580"/>
        <item m="1" x="1052"/>
        <item m="1" x="1057"/>
        <item m="1" x="1058"/>
        <item m="1" x="1061"/>
        <item m="1" x="1062"/>
        <item m="1" x="1064"/>
        <item m="1" x="1065"/>
        <item x="776"/>
        <item x="377"/>
        <item m="1" x="1073"/>
        <item m="1" x="1075"/>
        <item m="1" x="1076"/>
        <item m="1" x="1077"/>
        <item m="1" x="1079"/>
        <item m="1" x="1081"/>
        <item x="481"/>
        <item x="650"/>
        <item x="651"/>
        <item m="1" x="1086"/>
        <item m="1" x="1087"/>
        <item m="1" x="1088"/>
        <item x="660"/>
        <item m="1" x="1095"/>
        <item x="674"/>
        <item m="1" x="1100"/>
        <item m="1" x="1105"/>
        <item x="685"/>
        <item m="1" x="1106"/>
        <item m="1" x="1107"/>
        <item m="1" x="1109"/>
        <item m="1" x="1110"/>
        <item m="1" x="1114"/>
        <item x="529"/>
        <item x="164"/>
        <item m="1" x="1116"/>
        <item x="186"/>
        <item m="1" x="898"/>
        <item m="1" x="1117"/>
        <item m="1" x="1122"/>
        <item x="556"/>
        <item m="1" x="911"/>
        <item m="1" x="1123"/>
        <item m="1" x="1126"/>
        <item m="1" x="1265"/>
        <item m="1" x="1143"/>
        <item m="1" x="1144"/>
        <item m="1" x="1147"/>
        <item m="1" x="1270"/>
        <item x="378"/>
        <item x="777"/>
        <item x="395"/>
        <item m="1" x="1154"/>
        <item m="1" x="1156"/>
        <item m="1" x="1157"/>
        <item x="790"/>
        <item m="1" x="1159"/>
        <item m="1" x="1162"/>
        <item m="1" x="1163"/>
        <item m="1" x="1164"/>
        <item m="1" x="1165"/>
        <item m="1" x="1166"/>
        <item m="1" x="1168"/>
        <item m="1" x="1072"/>
        <item x="795"/>
        <item x="819"/>
        <item m="1" x="1174"/>
        <item m="1" x="1274"/>
        <item m="1" x="1178"/>
        <item x="801"/>
        <item m="1" x="1180"/>
        <item m="1" x="1181"/>
        <item m="1" x="1182"/>
        <item m="1" x="1184"/>
        <item m="1" x="1185"/>
        <item m="1" x="1186"/>
        <item m="1" x="1187"/>
        <item m="1" x="1188"/>
        <item m="1" x="827"/>
        <item x="24"/>
        <item m="1" x="832"/>
        <item m="1" x="834"/>
        <item m="1" x="835"/>
        <item m="1" x="836"/>
        <item m="1" x="837"/>
        <item m="1" x="838"/>
        <item m="1" x="839"/>
        <item m="1" x="840"/>
        <item m="1" x="841"/>
        <item m="1" x="843"/>
        <item m="1" x="844"/>
        <item m="1" x="849"/>
        <item x="107"/>
        <item m="1" x="856"/>
        <item m="1" x="857"/>
        <item m="1" x="858"/>
        <item m="1" x="863"/>
        <item m="1" x="864"/>
        <item m="1" x="865"/>
        <item x="133"/>
        <item m="1" x="867"/>
        <item m="1" x="874"/>
        <item m="1" x="876"/>
        <item m="1" x="879"/>
        <item m="1" x="882"/>
        <item m="1" x="884"/>
        <item m="1" x="886"/>
        <item m="1" x="887"/>
        <item m="1" x="890"/>
        <item m="1" x="895"/>
        <item m="1" x="899"/>
        <item m="1" x="902"/>
        <item x="547"/>
        <item m="1" x="906"/>
        <item m="1" x="907"/>
        <item m="1" x="908"/>
        <item m="1" x="910"/>
        <item m="1" x="912"/>
        <item m="1" x="916"/>
        <item m="1" x="921"/>
        <item m="1" x="924"/>
        <item m="1" x="925"/>
        <item x="311"/>
        <item m="1" x="932"/>
        <item m="1" x="933"/>
        <item x="340"/>
        <item m="1" x="937"/>
        <item m="1" x="938"/>
        <item m="1" x="941"/>
        <item m="1" x="942"/>
        <item m="1" x="945"/>
        <item x="372"/>
        <item x="615"/>
        <item m="1" x="949"/>
        <item m="1" x="953"/>
        <item m="1" x="956"/>
        <item x="429"/>
        <item m="1" x="958"/>
        <item m="1" x="962"/>
        <item m="1" x="964"/>
        <item m="1" x="965"/>
        <item m="1" x="973"/>
        <item m="1" x="976"/>
        <item m="1" x="977"/>
        <item m="1" x="978"/>
        <item m="1" x="979"/>
        <item m="1" x="980"/>
        <item m="1" x="982"/>
        <item m="1" x="826"/>
        <item m="1" x="984"/>
        <item m="1" x="986"/>
        <item m="1" x="988"/>
        <item m="1" x="992"/>
        <item m="1" x="998"/>
        <item m="1" x="1000"/>
        <item m="1" x="1001"/>
        <item m="1" x="1003"/>
        <item m="1" x="1006"/>
        <item m="1" x="1007"/>
        <item m="1" x="1008"/>
        <item x="522"/>
        <item m="1" x="1017"/>
        <item x="697"/>
        <item m="1" x="1018"/>
        <item x="524"/>
        <item m="1" x="1021"/>
        <item x="156"/>
        <item m="1" x="1025"/>
        <item m="1" x="1029"/>
        <item x="549"/>
        <item m="1" x="1033"/>
        <item x="735"/>
        <item m="1" x="1035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x="577"/>
        <item m="1" x="1050"/>
        <item x="583"/>
        <item x="315"/>
        <item m="1" x="1053"/>
        <item m="1" x="1056"/>
        <item m="1" x="1060"/>
        <item m="1" x="1063"/>
        <item m="1" x="1066"/>
        <item x="626"/>
        <item m="1" x="1069"/>
        <item m="1" x="1070"/>
        <item m="1" x="1071"/>
        <item m="1" x="1074"/>
        <item m="1" x="1078"/>
        <item m="1" x="1080"/>
        <item m="1" x="1082"/>
        <item m="1" x="1083"/>
        <item m="1" x="1084"/>
        <item x="663"/>
        <item m="1" x="1089"/>
        <item m="1" x="1090"/>
        <item m="1" x="1091"/>
        <item m="1" x="1092"/>
        <item m="1" x="1094"/>
        <item m="1" x="1096"/>
        <item m="1" x="1097"/>
        <item m="1" x="1101"/>
        <item m="1" x="1102"/>
        <item m="1" x="1103"/>
        <item m="1" x="1108"/>
        <item x="702"/>
        <item m="1" x="1111"/>
        <item m="1" x="1112"/>
        <item m="1" x="1113"/>
        <item x="726"/>
        <item m="1" x="1120"/>
        <item m="1" x="1121"/>
        <item m="1" x="1124"/>
        <item m="1" x="1125"/>
        <item x="568"/>
        <item m="1" x="1127"/>
        <item m="1" x="1128"/>
        <item m="1" x="1129"/>
        <item x="741"/>
        <item m="1" x="1135"/>
        <item m="1" x="1136"/>
        <item m="1" x="1137"/>
        <item m="1" x="1138"/>
        <item m="1" x="1139"/>
        <item m="1" x="1142"/>
        <item m="1" x="1145"/>
        <item m="1" x="1148"/>
        <item m="1" x="1149"/>
        <item m="1" x="1151"/>
        <item m="1" x="1153"/>
        <item m="1" x="1158"/>
        <item m="1" x="1160"/>
        <item m="1" x="1161"/>
        <item m="1" x="1169"/>
        <item m="1" x="1171"/>
        <item m="1" x="1172"/>
        <item m="1" x="1173"/>
        <item m="1" x="1175"/>
        <item m="1" x="1176"/>
        <item m="1" x="1177"/>
        <item m="1" x="1183"/>
        <item x="1"/>
        <item x="22"/>
        <item x="27"/>
        <item x="37"/>
        <item x="39"/>
        <item x="40"/>
        <item x="53"/>
        <item x="61"/>
        <item x="69"/>
        <item x="75"/>
        <item x="81"/>
        <item x="98"/>
        <item x="116"/>
        <item x="117"/>
        <item x="120"/>
        <item x="121"/>
        <item x="125"/>
        <item x="126"/>
        <item x="136"/>
        <item x="143"/>
        <item x="144"/>
        <item x="145"/>
        <item x="146"/>
        <item x="158"/>
        <item x="169"/>
        <item x="171"/>
        <item x="177"/>
        <item x="179"/>
        <item x="188"/>
        <item x="189"/>
        <item x="190"/>
        <item x="193"/>
        <item x="194"/>
        <item x="196"/>
        <item x="204"/>
        <item x="208"/>
        <item x="217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46"/>
        <item x="254"/>
        <item x="257"/>
        <item x="262"/>
        <item x="275"/>
        <item x="287"/>
        <item x="288"/>
        <item x="292"/>
        <item x="300"/>
        <item x="302"/>
        <item x="334"/>
        <item x="335"/>
        <item x="351"/>
        <item x="354"/>
        <item x="369"/>
        <item x="370"/>
        <item x="386"/>
        <item x="389"/>
        <item x="390"/>
        <item x="393"/>
        <item x="394"/>
        <item x="397"/>
        <item x="401"/>
        <item x="402"/>
        <item x="406"/>
        <item x="410"/>
        <item x="411"/>
        <item x="415"/>
        <item x="417"/>
        <item x="420"/>
        <item x="424"/>
        <item x="426"/>
        <item x="431"/>
        <item x="434"/>
        <item x="437"/>
        <item x="438"/>
        <item x="440"/>
        <item x="441"/>
        <item x="455"/>
        <item x="459"/>
        <item x="467"/>
        <item x="468"/>
        <item x="477"/>
        <item x="486"/>
        <item x="490"/>
        <item x="494"/>
        <item x="495"/>
        <item x="498"/>
        <item x="501"/>
        <item x="505"/>
        <item x="506"/>
        <item x="518"/>
        <item x="519"/>
        <item x="520"/>
        <item x="521"/>
        <item x="525"/>
        <item x="526"/>
        <item x="527"/>
        <item x="528"/>
        <item x="530"/>
        <item x="531"/>
        <item x="532"/>
        <item x="536"/>
        <item x="537"/>
        <item x="541"/>
        <item x="543"/>
        <item x="544"/>
        <item x="545"/>
        <item x="546"/>
        <item x="548"/>
        <item x="565"/>
        <item x="566"/>
        <item x="567"/>
        <item x="571"/>
        <item x="572"/>
        <item x="573"/>
        <item x="574"/>
        <item x="576"/>
        <item x="578"/>
        <item x="588"/>
        <item x="589"/>
        <item x="591"/>
        <item x="593"/>
        <item x="594"/>
        <item x="595"/>
        <item x="596"/>
        <item x="606"/>
        <item x="610"/>
        <item x="613"/>
        <item x="616"/>
        <item x="619"/>
        <item x="621"/>
        <item x="628"/>
        <item x="631"/>
        <item x="633"/>
        <item x="634"/>
        <item x="636"/>
        <item x="637"/>
        <item x="639"/>
        <item x="640"/>
        <item x="643"/>
        <item x="648"/>
        <item x="649"/>
        <item x="653"/>
        <item x="655"/>
        <item x="656"/>
        <item x="657"/>
        <item x="658"/>
        <item x="662"/>
        <item x="664"/>
        <item x="665"/>
        <item x="666"/>
        <item x="667"/>
        <item x="668"/>
        <item x="669"/>
        <item x="670"/>
        <item x="671"/>
        <item x="672"/>
        <item x="676"/>
        <item x="677"/>
        <item x="678"/>
        <item x="680"/>
        <item x="682"/>
        <item x="686"/>
        <item x="690"/>
        <item x="691"/>
        <item x="692"/>
        <item x="693"/>
        <item x="694"/>
        <item x="698"/>
        <item x="699"/>
        <item x="700"/>
        <item x="701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20"/>
        <item x="722"/>
        <item x="724"/>
        <item x="725"/>
        <item x="727"/>
        <item x="728"/>
        <item x="729"/>
        <item x="732"/>
        <item x="734"/>
        <item x="736"/>
        <item x="738"/>
        <item x="740"/>
        <item x="742"/>
        <item x="743"/>
        <item x="744"/>
        <item x="745"/>
        <item x="746"/>
        <item x="747"/>
        <item x="748"/>
        <item x="749"/>
        <item x="750"/>
        <item x="751"/>
        <item x="753"/>
        <item x="754"/>
        <item x="755"/>
        <item x="756"/>
        <item x="760"/>
        <item x="761"/>
        <item x="762"/>
        <item x="763"/>
        <item x="764"/>
        <item x="766"/>
        <item x="767"/>
        <item x="768"/>
        <item x="769"/>
        <item x="770"/>
        <item x="771"/>
        <item x="773"/>
        <item x="780"/>
        <item x="781"/>
        <item x="782"/>
        <item x="783"/>
        <item x="785"/>
        <item x="786"/>
        <item x="787"/>
        <item x="788"/>
        <item x="789"/>
        <item x="792"/>
        <item x="794"/>
        <item x="796"/>
        <item x="797"/>
        <item x="798"/>
        <item x="800"/>
        <item x="802"/>
        <item x="804"/>
        <item x="805"/>
        <item x="806"/>
        <item x="807"/>
        <item x="810"/>
        <item x="811"/>
        <item x="812"/>
        <item x="813"/>
        <item x="814"/>
        <item x="816"/>
        <item x="818"/>
        <item x="820"/>
        <item x="821"/>
        <item x="822"/>
        <item x="4"/>
        <item x="141"/>
        <item x="224"/>
        <item x="266"/>
        <item x="815"/>
      </items>
    </pivotField>
    <pivotField axis="axisPage" compact="0" outline="0" multipleItemSelectionAllowed="1" showAll="0" defaultSubtotal="0">
      <items count="18">
        <item x="7"/>
        <item x="13"/>
        <item x="3"/>
        <item x="15"/>
        <item x="4"/>
        <item x="16"/>
        <item x="10"/>
        <item x="9"/>
        <item x="11"/>
        <item x="5"/>
        <item x="6"/>
        <item x="14"/>
        <item x="8"/>
        <item h="1" x="0"/>
        <item x="12"/>
        <item x="2"/>
        <item x="1"/>
        <item x="17"/>
      </items>
    </pivotField>
    <pivotField compact="0" outline="0" showAll="0" defaultSubtotal="0"/>
    <pivotField axis="axisRow" compact="0" outline="0" showAll="0" defaultSubtotal="0">
      <items count="5">
        <item h="1" x="1"/>
        <item h="1" x="3"/>
        <item h="1" x="2"/>
        <item x="0"/>
        <item x="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">
        <item x="2"/>
        <item h="1" x="0"/>
        <item h="1" x="1"/>
        <item h="1" x="4"/>
        <item h="1" x="3"/>
      </items>
    </pivotField>
    <pivotField compact="0" outline="0" showAll="0" defaultSubtotal="0"/>
  </pivotFields>
  <rowFields count="3">
    <field x="0"/>
    <field x="1"/>
    <field x="4"/>
  </rowFields>
  <rowItems count="192">
    <i>
      <x v="3"/>
      <x v="270"/>
      <x v="3"/>
    </i>
    <i>
      <x v="7"/>
      <x v="185"/>
      <x v="3"/>
    </i>
    <i>
      <x v="10"/>
      <x v="190"/>
      <x v="3"/>
    </i>
    <i>
      <x v="13"/>
      <x v="391"/>
      <x v="3"/>
    </i>
    <i>
      <x v="25"/>
      <x v="31"/>
      <x v="3"/>
    </i>
    <i>
      <x v="28"/>
      <x v="508"/>
      <x v="3"/>
    </i>
    <i>
      <x v="37"/>
      <x v="745"/>
      <x v="3"/>
    </i>
    <i>
      <x v="39"/>
      <x v="646"/>
      <x v="3"/>
    </i>
    <i>
      <x v="61"/>
      <x v="689"/>
      <x v="3"/>
    </i>
    <i>
      <x v="70"/>
      <x v="255"/>
      <x v="3"/>
    </i>
    <i>
      <x v="71"/>
      <x v="1273"/>
      <x v="3"/>
    </i>
    <i>
      <x v="72"/>
      <x v="252"/>
      <x v="3"/>
    </i>
    <i>
      <x v="84"/>
      <x v="751"/>
      <x v="3"/>
    </i>
    <i>
      <x v="89"/>
      <x v="653"/>
      <x v="3"/>
    </i>
    <i>
      <x v="106"/>
      <x v="482"/>
      <x v="3"/>
    </i>
    <i>
      <x v="112"/>
      <x v="353"/>
      <x v="3"/>
    </i>
    <i>
      <x v="117"/>
      <x v="123"/>
      <x v="3"/>
    </i>
    <i>
      <x v="121"/>
      <x v="124"/>
      <x v="3"/>
    </i>
    <i>
      <x v="122"/>
      <x v="126"/>
      <x v="3"/>
    </i>
    <i>
      <x v="125"/>
      <x v="121"/>
      <x v="3"/>
    </i>
    <i>
      <x v="126"/>
      <x v="614"/>
      <x v="3"/>
    </i>
    <i>
      <x v="127"/>
      <x v="615"/>
      <x v="3"/>
    </i>
    <i>
      <x v="128"/>
      <x v="617"/>
      <x v="3"/>
    </i>
    <i>
      <x v="131"/>
      <x v="620"/>
      <x v="3"/>
    </i>
    <i>
      <x v="138"/>
      <x v="597"/>
      <x v="3"/>
    </i>
    <i>
      <x v="143"/>
      <x v="594"/>
      <x v="3"/>
    </i>
    <i>
      <x v="145"/>
      <x v="432"/>
      <x v="3"/>
    </i>
    <i>
      <x v="155"/>
      <x v="317"/>
      <x v="3"/>
    </i>
    <i>
      <x v="159"/>
      <x v="215"/>
      <x v="3"/>
    </i>
    <i>
      <x v="161"/>
      <x v="216"/>
      <x v="3"/>
    </i>
    <i>
      <x v="167"/>
      <x v="219"/>
      <x v="3"/>
    </i>
    <i>
      <x v="168"/>
      <x v="220"/>
      <x v="3"/>
    </i>
    <i>
      <x v="169"/>
      <x v="209"/>
      <x v="3"/>
    </i>
    <i>
      <x v="183"/>
      <x v="377"/>
      <x v="3"/>
    </i>
    <i>
      <x v="189"/>
      <x v="356"/>
      <x v="3"/>
    </i>
    <i>
      <x v="191"/>
      <x v="230"/>
      <x v="3"/>
    </i>
    <i>
      <x v="196"/>
      <x v="258"/>
      <x v="3"/>
    </i>
    <i>
      <x v="198"/>
      <x v="229"/>
      <x v="3"/>
    </i>
    <i>
      <x v="202"/>
      <x v="604"/>
      <x v="3"/>
    </i>
    <i>
      <x v="207"/>
      <x v="148"/>
      <x v="3"/>
    </i>
    <i>
      <x v="214"/>
      <x v="363"/>
      <x v="3"/>
    </i>
    <i>
      <x v="215"/>
      <x v="136"/>
      <x v="3"/>
    </i>
    <i>
      <x v="227"/>
      <x v="633"/>
      <x v="3"/>
    </i>
    <i>
      <x v="229"/>
      <x v="639"/>
      <x v="3"/>
    </i>
    <i>
      <x v="236"/>
      <x v="629"/>
      <x v="3"/>
    </i>
    <i>
      <x v="237"/>
      <x v="641"/>
      <x v="3"/>
    </i>
    <i>
      <x v="238"/>
      <x v="634"/>
      <x v="3"/>
    </i>
    <i>
      <x v="242"/>
      <x v="577"/>
      <x v="3"/>
    </i>
    <i>
      <x v="245"/>
      <x v="576"/>
      <x v="3"/>
    </i>
    <i>
      <x v="248"/>
      <x v="206"/>
      <x v="3"/>
    </i>
    <i>
      <x v="251"/>
      <x v="41"/>
      <x v="3"/>
    </i>
    <i>
      <x v="261"/>
      <x v="40"/>
      <x v="3"/>
    </i>
    <i>
      <x v="266"/>
      <x v="307"/>
      <x v="3"/>
    </i>
    <i>
      <x v="279"/>
      <x v="17"/>
      <x v="3"/>
    </i>
    <i>
      <x v="284"/>
      <x v="16"/>
      <x v="3"/>
    </i>
    <i>
      <x v="289"/>
      <x v="691"/>
      <x v="3"/>
    </i>
    <i>
      <x v="293"/>
      <x v="281"/>
      <x v="3"/>
    </i>
    <i>
      <x v="296"/>
      <x v="278"/>
      <x v="3"/>
    </i>
    <i>
      <x v="298"/>
      <x v="282"/>
      <x v="3"/>
    </i>
    <i>
      <x v="302"/>
      <x v="290"/>
      <x v="3"/>
    </i>
    <i>
      <x v="305"/>
      <x v="285"/>
      <x v="3"/>
    </i>
    <i>
      <x v="312"/>
      <x v="528"/>
      <x v="3"/>
    </i>
    <i>
      <x v="318"/>
      <x v="228"/>
      <x v="3"/>
    </i>
    <i>
      <x v="322"/>
      <x v="309"/>
      <x v="3"/>
    </i>
    <i>
      <x v="325"/>
      <x v="257"/>
      <x v="3"/>
    </i>
    <i>
      <x v="327"/>
      <x v="603"/>
      <x v="3"/>
    </i>
    <i>
      <x v="332"/>
      <x v="327"/>
      <x v="3"/>
    </i>
    <i>
      <x v="342"/>
      <x v="725"/>
      <x v="3"/>
    </i>
    <i>
      <x v="351"/>
      <x v="265"/>
      <x v="3"/>
    </i>
    <i>
      <x v="354"/>
      <x v="24"/>
      <x v="3"/>
    </i>
    <i>
      <x v="356"/>
      <x v="22"/>
      <x v="3"/>
    </i>
    <i>
      <x v="358"/>
      <x v="500"/>
      <x v="3"/>
    </i>
    <i>
      <x v="366"/>
      <x v="331"/>
      <x v="3"/>
    </i>
    <i>
      <x v="377"/>
      <x v="405"/>
      <x v="3"/>
    </i>
    <i>
      <x v="379"/>
      <x v="403"/>
      <x v="3"/>
    </i>
    <i>
      <x v="381"/>
      <x v="1041"/>
      <x v="3"/>
    </i>
    <i>
      <x v="383"/>
      <x v="469"/>
      <x v="3"/>
    </i>
    <i>
      <x v="384"/>
      <x v="472"/>
      <x v="3"/>
    </i>
    <i>
      <x v="389"/>
      <x v="463"/>
      <x v="3"/>
    </i>
    <i>
      <x v="390"/>
      <x v="480"/>
      <x v="3"/>
    </i>
    <i>
      <x v="391"/>
      <x v="476"/>
      <x v="3"/>
    </i>
    <i>
      <x v="394"/>
      <x v="654"/>
      <x v="3"/>
    </i>
    <i>
      <x v="400"/>
      <x v="473"/>
      <x v="3"/>
    </i>
    <i>
      <x v="401"/>
      <x v="466"/>
      <x v="3"/>
    </i>
    <i>
      <x v="404"/>
      <x v="468"/>
      <x v="3"/>
    </i>
    <i>
      <x v="407"/>
      <x v="1317"/>
      <x v="3"/>
    </i>
    <i>
      <x v="417"/>
      <x v="143"/>
      <x v="3"/>
    </i>
    <i>
      <x v="428"/>
      <x v="623"/>
      <x v="3"/>
    </i>
    <i>
      <x v="433"/>
      <x v="76"/>
      <x v="3"/>
    </i>
    <i>
      <x v="440"/>
      <x v="60"/>
      <x v="3"/>
    </i>
    <i>
      <x v="445"/>
      <x v="81"/>
      <x v="3"/>
    </i>
    <i>
      <x v="470"/>
      <x v="75"/>
      <x v="3"/>
    </i>
    <i>
      <x v="472"/>
      <x v="79"/>
      <x v="3"/>
    </i>
    <i>
      <x v="475"/>
      <x v="87"/>
      <x v="3"/>
    </i>
    <i>
      <x v="478"/>
      <x v="94"/>
      <x v="3"/>
    </i>
    <i>
      <x v="488"/>
      <x v="132"/>
      <x v="3"/>
    </i>
    <i>
      <x v="490"/>
      <x v="43"/>
      <x v="3"/>
    </i>
    <i>
      <x v="501"/>
      <x v="184"/>
      <x v="3"/>
    </i>
    <i>
      <x v="503"/>
      <x v="183"/>
      <x v="3"/>
    </i>
    <i>
      <x v="510"/>
      <x v="195"/>
      <x v="3"/>
    </i>
    <i>
      <x v="517"/>
      <x v="42"/>
      <x v="3"/>
    </i>
    <i>
      <x v="530"/>
      <x v="59"/>
      <x v="3"/>
    </i>
    <i>
      <x v="535"/>
      <x v="155"/>
      <x v="3"/>
    </i>
    <i>
      <x v="536"/>
      <x v="156"/>
      <x v="3"/>
    </i>
    <i>
      <x v="542"/>
      <x v="514"/>
      <x v="3"/>
    </i>
    <i>
      <x v="547"/>
      <x v="702"/>
      <x v="3"/>
    </i>
    <i>
      <x v="549"/>
      <x v="704"/>
      <x v="3"/>
    </i>
    <i>
      <x v="550"/>
      <x v="694"/>
      <x v="3"/>
    </i>
    <i>
      <x v="562"/>
      <x v="414"/>
      <x v="3"/>
    </i>
    <i>
      <x v="563"/>
      <x v="417"/>
      <x v="3"/>
    </i>
    <i>
      <x v="575"/>
      <x v="335"/>
      <x v="3"/>
    </i>
    <i>
      <x v="576"/>
      <x v="332"/>
      <x v="3"/>
    </i>
    <i>
      <x v="586"/>
      <x v="342"/>
      <x v="3"/>
    </i>
    <i>
      <x v="587"/>
      <x v="343"/>
      <x v="3"/>
    </i>
    <i>
      <x v="593"/>
      <x v="349"/>
      <x v="3"/>
    </i>
    <i>
      <x v="601"/>
      <x v="680"/>
      <x v="3"/>
    </i>
    <i>
      <x v="621"/>
      <x v="456"/>
      <x v="3"/>
    </i>
    <i>
      <x v="642"/>
      <x v="581"/>
      <x v="3"/>
    </i>
    <i>
      <x v="646"/>
      <x v="607"/>
      <x v="3"/>
    </i>
    <i>
      <x v="655"/>
      <x v="643"/>
      <x v="3"/>
    </i>
    <i>
      <x v="656"/>
      <x v="676"/>
      <x v="3"/>
    </i>
    <i>
      <x v="663"/>
      <x v="679"/>
      <x v="3"/>
    </i>
    <i>
      <x v="670"/>
      <x v="701"/>
      <x v="3"/>
    </i>
    <i>
      <x v="671"/>
      <x v="697"/>
      <x v="3"/>
    </i>
    <i>
      <x v="675"/>
      <x v="706"/>
      <x v="3"/>
    </i>
    <i>
      <x v="679"/>
      <x v="714"/>
      <x v="3"/>
    </i>
    <i>
      <x v="683"/>
      <x v="677"/>
      <x v="3"/>
    </i>
    <i>
      <x v="684"/>
      <x v="710"/>
      <x v="3"/>
    </i>
    <i>
      <x v="686"/>
      <x v="683"/>
      <x v="3"/>
    </i>
    <i>
      <x v="689"/>
      <x v="685"/>
      <x v="3"/>
    </i>
    <i>
      <x v="699"/>
      <x v="750"/>
      <x v="3"/>
    </i>
    <i>
      <x v="700"/>
      <x v="716"/>
      <x v="3"/>
    </i>
    <i>
      <x v="705"/>
      <x v="9"/>
      <x v="3"/>
    </i>
    <i>
      <x v="706"/>
      <x v="1256"/>
      <x v="3"/>
    </i>
    <i>
      <x v="708"/>
      <x v="755"/>
      <x v="3"/>
    </i>
    <i>
      <x v="709"/>
      <x v="756"/>
      <x v="3"/>
    </i>
    <i>
      <x v="712"/>
      <x v="759"/>
      <x v="3"/>
    </i>
    <i>
      <x v="715"/>
      <x v="763"/>
      <x v="3"/>
    </i>
    <i>
      <x v="721"/>
      <x v="258"/>
      <x v="3"/>
    </i>
    <i>
      <x v="732"/>
      <x v="780"/>
      <x v="3"/>
    </i>
    <i>
      <x v="735"/>
      <x v="783"/>
      <x v="3"/>
    </i>
    <i>
      <x v="743"/>
      <x v="1319"/>
      <x v="3"/>
    </i>
    <i>
      <x v="747"/>
      <x v="798"/>
      <x v="3"/>
    </i>
    <i>
      <x v="748"/>
      <x v="799"/>
      <x v="3"/>
    </i>
    <i>
      <x v="756"/>
      <x v="808"/>
      <x v="3"/>
    </i>
    <i>
      <x v="778"/>
      <x v="1272"/>
      <x v="3"/>
    </i>
    <i>
      <x v="810"/>
      <x v="867"/>
      <x v="3"/>
    </i>
    <i>
      <x v="825"/>
      <x v="321"/>
      <x v="3"/>
    </i>
    <i>
      <x v="867"/>
      <x v="927"/>
      <x v="3"/>
    </i>
    <i>
      <x v="959"/>
      <x v="1307"/>
      <x v="3"/>
    </i>
    <i>
      <x v="1006"/>
      <x v="1076"/>
      <x v="3"/>
    </i>
    <i>
      <x v="1078"/>
      <x v="1315"/>
      <x v="3"/>
    </i>
    <i>
      <x v="1081"/>
      <x v="1164"/>
      <x v="3"/>
    </i>
    <i>
      <x v="1146"/>
      <x v="1233"/>
      <x v="3"/>
    </i>
    <i>
      <x v="1154"/>
      <x v="1242"/>
      <x v="3"/>
    </i>
    <i>
      <x v="1162"/>
      <x v="1352"/>
      <x v="3"/>
    </i>
    <i>
      <x v="1182"/>
      <x v="1276"/>
      <x v="3"/>
    </i>
    <i>
      <x v="1183"/>
      <x v="673"/>
      <x v="3"/>
    </i>
    <i>
      <x v="1186"/>
      <x v="885"/>
      <x v="3"/>
    </i>
    <i>
      <x v="1187"/>
      <x v="1279"/>
      <x v="3"/>
    </i>
    <i>
      <x v="1190"/>
      <x v="1282"/>
      <x v="3"/>
    </i>
    <i>
      <x v="1191"/>
      <x v="1283"/>
      <x v="3"/>
    </i>
    <i>
      <x v="1192"/>
      <x v="1284"/>
      <x v="3"/>
    </i>
    <i>
      <x v="1198"/>
      <x v="1290"/>
      <x v="3"/>
    </i>
    <i>
      <x v="1203"/>
      <x v="1295"/>
      <x v="3"/>
    </i>
    <i>
      <x v="1206"/>
      <x v="1299"/>
      <x v="3"/>
    </i>
    <i>
      <x v="1208"/>
      <x v="1301"/>
      <x v="3"/>
    </i>
    <i>
      <x v="1209"/>
      <x v="1303"/>
      <x v="3"/>
    </i>
    <i>
      <x v="1218"/>
      <x v="1313"/>
      <x v="3"/>
    </i>
    <i>
      <x v="1220"/>
      <x v="1316"/>
      <x v="3"/>
    </i>
    <i>
      <x v="1224"/>
      <x v="1322"/>
      <x v="3"/>
    </i>
    <i>
      <x v="1225"/>
      <x v="1323"/>
      <x v="3"/>
    </i>
    <i>
      <x v="1226"/>
      <x v="1324"/>
      <x v="3"/>
    </i>
    <i>
      <x v="1227"/>
      <x v="1325"/>
      <x v="3"/>
    </i>
    <i>
      <x v="1228"/>
      <x v="1326"/>
      <x v="3"/>
    </i>
    <i>
      <x v="1229"/>
      <x v="1327"/>
      <x v="3"/>
    </i>
    <i>
      <x v="1230"/>
      <x v="1328"/>
      <x v="3"/>
    </i>
    <i>
      <x v="1232"/>
      <x v="1330"/>
      <x v="3"/>
    </i>
    <i>
      <x v="1234"/>
      <x v="1332"/>
      <x v="3"/>
    </i>
    <i>
      <x v="1236"/>
      <x v="1334"/>
      <x v="3"/>
    </i>
    <i>
      <x v="1237"/>
      <x v="1335"/>
      <x v="3"/>
    </i>
    <i>
      <x v="1238"/>
      <x v="1336"/>
      <x v="3"/>
    </i>
    <i>
      <x v="1240"/>
      <x v="1338"/>
      <x v="3"/>
    </i>
    <i>
      <x v="1243"/>
      <x v="1341"/>
      <x v="3"/>
    </i>
    <i>
      <x v="1249"/>
      <x v="1347"/>
      <x v="3"/>
    </i>
    <i>
      <x v="1251"/>
      <x v="1349"/>
      <x v="3"/>
    </i>
    <i>
      <x v="1253"/>
      <x v="1351"/>
      <x v="3"/>
    </i>
    <i>
      <x v="1256"/>
      <x v="1355"/>
      <x v="3"/>
    </i>
    <i>
      <x v="1257"/>
      <x v="1356"/>
      <x v="3"/>
    </i>
    <i>
      <x v="1262"/>
      <x v="1361"/>
      <x v="3"/>
    </i>
    <i>
      <x v="1263"/>
      <x v="1362"/>
      <x v="3"/>
    </i>
    <i>
      <x v="1264"/>
      <x v="1363"/>
      <x v="3"/>
    </i>
  </rowItems>
  <colItems count="1">
    <i/>
  </colItems>
  <pageFields count="2">
    <pageField fld="39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B111A-6FDB-4A8A-949F-74EB895D841E}" name="PivotTable2" cacheId="1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7" indent="0" compact="0" compactData="0" multipleFieldFilters="0">
  <location ref="A3:D123" firstHeaderRow="1" firstDataRow="1" firstDataCol="4" rowPageCount="1" colPageCount="1"/>
  <pivotFields count="45">
    <pivotField axis="axisRow" compact="0" outline="0" showAll="0" defaultSubtotal="0">
      <items count="2800">
        <item x="2"/>
        <item m="1" x="918"/>
        <item x="3"/>
        <item x="5"/>
        <item x="614"/>
        <item m="1" x="780"/>
        <item x="6"/>
        <item m="1" x="2583"/>
        <item x="7"/>
        <item x="8"/>
        <item x="9"/>
        <item m="1" x="1177"/>
        <item x="10"/>
        <item x="616"/>
        <item x="12"/>
        <item x="13"/>
        <item x="14"/>
        <item x="15"/>
        <item x="16"/>
        <item x="17"/>
        <item m="1" x="1400"/>
        <item m="1" x="1629"/>
        <item x="18"/>
        <item m="1" x="1849"/>
        <item x="20"/>
        <item x="21"/>
        <item x="617"/>
        <item m="1" x="2236"/>
        <item x="28"/>
        <item x="620"/>
        <item x="31"/>
        <item m="1" x="1850"/>
        <item x="32"/>
        <item x="34"/>
        <item m="1" x="1474"/>
        <item m="1" x="1361"/>
        <item x="35"/>
        <item m="1" x="1852"/>
        <item m="1" x="1404"/>
        <item m="1" x="1406"/>
        <item m="1" x="1014"/>
        <item x="624"/>
        <item m="1" x="2786"/>
        <item m="1" x="1278"/>
        <item m="1" x="1630"/>
        <item m="1" x="1477"/>
        <item m="1" x="2089"/>
        <item x="625"/>
        <item m="1" x="1478"/>
        <item x="627"/>
        <item m="1" x="2343"/>
        <item m="1" x="2335"/>
        <item x="41"/>
        <item x="631"/>
        <item m="1" x="931"/>
        <item m="1" x="1157"/>
        <item m="1" x="932"/>
        <item m="1" x="1158"/>
        <item m="1" x="2164"/>
        <item m="1" x="2091"/>
        <item m="1" x="2547"/>
        <item x="43"/>
        <item x="500"/>
        <item x="45"/>
        <item m="1" x="2640"/>
        <item m="1" x="2545"/>
        <item x="46"/>
        <item x="47"/>
        <item x="48"/>
        <item m="1" x="2716"/>
        <item x="50"/>
        <item x="51"/>
        <item m="1" x="2340"/>
        <item m="1" x="2783"/>
        <item m="1" x="791"/>
        <item m="1" x="1111"/>
        <item m="1" x="1181"/>
        <item x="637"/>
        <item x="54"/>
        <item x="55"/>
        <item x="56"/>
        <item x="57"/>
        <item x="58"/>
        <item m="1" x="1487"/>
        <item x="642"/>
        <item m="1" x="1366"/>
        <item m="1" x="1368"/>
        <item m="1" x="1026"/>
        <item x="62"/>
        <item x="63"/>
        <item x="64"/>
        <item x="65"/>
        <item m="1" x="2671"/>
        <item m="1" x="2103"/>
        <item x="67"/>
        <item x="68"/>
        <item m="1" x="2298"/>
        <item x="70"/>
        <item x="72"/>
        <item x="73"/>
        <item m="1" x="2097"/>
        <item x="74"/>
        <item m="1" x="1369"/>
        <item x="75"/>
        <item x="76"/>
        <item x="78"/>
        <item x="79"/>
        <item m="1" x="2722"/>
        <item x="509"/>
        <item x="647"/>
        <item x="81"/>
        <item x="82"/>
        <item x="511"/>
        <item x="83"/>
        <item x="85"/>
        <item x="86"/>
        <item x="87"/>
        <item x="91"/>
        <item x="92"/>
        <item x="93"/>
        <item x="94"/>
        <item x="95"/>
        <item x="96"/>
        <item x="97"/>
        <item x="98"/>
        <item m="1" x="1114"/>
        <item m="1" x="2301"/>
        <item m="1" x="1030"/>
        <item x="650"/>
        <item x="100"/>
        <item x="101"/>
        <item x="102"/>
        <item x="103"/>
        <item x="104"/>
        <item x="105"/>
        <item x="108"/>
        <item x="109"/>
        <item x="110"/>
        <item x="112"/>
        <item x="113"/>
        <item x="114"/>
        <item x="115"/>
        <item m="1" x="941"/>
        <item m="1" x="2220"/>
        <item x="516"/>
        <item m="1" x="2199"/>
        <item m="1" x="1929"/>
        <item m="1" x="811"/>
        <item m="1" x="2759"/>
        <item x="656"/>
        <item x="123"/>
        <item x="657"/>
        <item x="124"/>
        <item m="1" x="2543"/>
        <item x="125"/>
        <item x="126"/>
        <item m="1" x="2686"/>
        <item x="517"/>
        <item x="127"/>
        <item x="128"/>
        <item x="129"/>
        <item x="130"/>
        <item m="1" x="2174"/>
        <item x="131"/>
        <item x="132"/>
        <item m="1" x="2549"/>
        <item m="1" x="2625"/>
        <item m="1" x="2162"/>
        <item m="1" x="2397"/>
        <item m="1" x="2404"/>
        <item x="134"/>
        <item m="1" x="2751"/>
        <item x="662"/>
        <item x="663"/>
        <item x="135"/>
        <item m="1" x="1161"/>
        <item x="137"/>
        <item m="1" x="2318"/>
        <item m="1" x="1649"/>
        <item m="1" x="1492"/>
        <item x="139"/>
        <item x="140"/>
        <item x="142"/>
        <item m="1" x="819"/>
        <item m="1" x="1865"/>
        <item x="146"/>
        <item m="1" x="1185"/>
        <item m="1" x="2661"/>
        <item x="147"/>
        <item m="1" x="2425"/>
        <item x="149"/>
        <item m="1" x="2712"/>
        <item m="1" x="826"/>
        <item m="1" x="2216"/>
        <item m="1" x="1420"/>
        <item m="1" x="950"/>
        <item x="152"/>
        <item m="1" x="1494"/>
        <item m="1" x="2345"/>
        <item m="1" x="1037"/>
        <item m="1" x="1833"/>
        <item m="1" x="1725"/>
        <item m="1" x="1654"/>
        <item x="154"/>
        <item x="155"/>
        <item x="524"/>
        <item x="525"/>
        <item x="526"/>
        <item m="1" x="831"/>
        <item x="156"/>
        <item x="157"/>
        <item x="158"/>
        <item x="159"/>
        <item m="1" x="1186"/>
        <item m="1" x="776"/>
        <item m="1" x="2753"/>
        <item x="161"/>
        <item x="162"/>
        <item x="527"/>
        <item x="163"/>
        <item m="1" x="1422"/>
        <item x="164"/>
        <item m="1" x="1655"/>
        <item m="1" x="2700"/>
        <item m="1" x="1868"/>
        <item x="165"/>
        <item m="1" x="2392"/>
        <item x="166"/>
        <item m="1" x="2729"/>
        <item m="1" x="2341"/>
        <item x="172"/>
        <item m="1" x="2373"/>
        <item m="1" x="1869"/>
        <item m="1" x="2369"/>
        <item m="1" x="2689"/>
        <item m="1" x="837"/>
        <item x="173"/>
        <item m="1" x="838"/>
        <item x="174"/>
        <item x="175"/>
        <item x="176"/>
        <item x="178"/>
        <item x="180"/>
        <item x="181"/>
        <item x="182"/>
        <item m="1" x="1295"/>
        <item x="185"/>
        <item x="186"/>
        <item x="531"/>
        <item m="1" x="2267"/>
        <item m="1" x="842"/>
        <item x="534"/>
        <item m="1" x="2565"/>
        <item m="1" x="2691"/>
        <item m="1" x="843"/>
        <item m="1" x="1121"/>
        <item m="1" x="1044"/>
        <item m="1" x="1871"/>
        <item x="691"/>
        <item x="196"/>
        <item x="197"/>
        <item m="1" x="1190"/>
        <item m="1" x="2789"/>
        <item x="198"/>
        <item x="200"/>
        <item m="1" x="847"/>
        <item x="201"/>
        <item x="538"/>
        <item m="1" x="2324"/>
        <item x="541"/>
        <item x="203"/>
        <item x="542"/>
        <item x="206"/>
        <item x="207"/>
        <item x="543"/>
        <item x="209"/>
        <item x="544"/>
        <item x="693"/>
        <item m="1" x="2086"/>
        <item m="1" x="1300"/>
        <item x="211"/>
        <item x="545"/>
        <item x="546"/>
        <item m="1" x="1301"/>
        <item x="549"/>
        <item x="550"/>
        <item x="212"/>
        <item x="213"/>
        <item x="216"/>
        <item m="1" x="959"/>
        <item x="697"/>
        <item m="1" x="1230"/>
        <item x="218"/>
        <item m="1" x="1191"/>
        <item x="219"/>
        <item x="220"/>
        <item x="221"/>
        <item m="1" x="2701"/>
        <item m="1" x="1046"/>
        <item x="552"/>
        <item x="553"/>
        <item x="554"/>
        <item x="224"/>
        <item x="227"/>
        <item m="1" x="962"/>
        <item m="1" x="1778"/>
        <item m="1" x="2172"/>
        <item m="1" x="857"/>
        <item m="1" x="2268"/>
        <item m="1" x="2558"/>
        <item m="1" x="2443"/>
        <item m="1" x="2509"/>
        <item m="1" x="1670"/>
        <item m="1" x="2227"/>
        <item m="1" x="2083"/>
        <item m="1" x="1780"/>
        <item m="1" x="1311"/>
        <item m="1" x="1313"/>
        <item m="1" x="2658"/>
        <item m="1" x="2659"/>
        <item m="1" x="2482"/>
        <item m="1" x="2071"/>
        <item m="1" x="2094"/>
        <item m="1" x="2615"/>
        <item m="1" x="2771"/>
        <item m="1" x="2279"/>
        <item m="1" x="2531"/>
        <item x="701"/>
        <item x="239"/>
        <item m="1" x="2677"/>
        <item x="240"/>
        <item x="241"/>
        <item x="242"/>
        <item x="243"/>
        <item x="244"/>
        <item m="1" x="1884"/>
        <item x="245"/>
        <item m="1" x="971"/>
        <item x="246"/>
        <item x="565"/>
        <item x="248"/>
        <item x="249"/>
        <item x="250"/>
        <item m="1" x="2494"/>
        <item x="251"/>
        <item x="252"/>
        <item x="253"/>
        <item m="1" x="1945"/>
        <item x="254"/>
        <item x="256"/>
        <item x="257"/>
        <item x="259"/>
        <item m="1" x="2394"/>
        <item x="260"/>
        <item x="261"/>
        <item x="264"/>
        <item x="265"/>
        <item x="566"/>
        <item x="267"/>
        <item x="268"/>
        <item x="269"/>
        <item x="270"/>
        <item x="272"/>
        <item x="273"/>
        <item x="274"/>
        <item m="1" x="1885"/>
        <item x="275"/>
        <item x="567"/>
        <item x="279"/>
        <item x="280"/>
        <item m="1" x="2196"/>
        <item x="281"/>
        <item x="282"/>
        <item x="283"/>
        <item x="284"/>
        <item x="285"/>
        <item x="286"/>
        <item x="288"/>
        <item x="569"/>
        <item m="1" x="2637"/>
        <item m="1" x="1321"/>
        <item m="1" x="1428"/>
        <item x="705"/>
        <item x="297"/>
        <item m="1" x="1738"/>
        <item x="298"/>
        <item x="299"/>
        <item m="1" x="864"/>
        <item m="1" x="1841"/>
        <item x="300"/>
        <item m="1" x="2524"/>
        <item x="301"/>
        <item m="1" x="2124"/>
        <item m="1" x="2585"/>
        <item x="711"/>
        <item x="302"/>
        <item x="304"/>
        <item m="1" x="1123"/>
        <item x="306"/>
        <item x="307"/>
        <item x="308"/>
        <item x="309"/>
        <item x="310"/>
        <item x="311"/>
        <item x="312"/>
        <item x="313"/>
        <item m="1" x="976"/>
        <item x="315"/>
        <item x="317"/>
        <item m="1" x="1948"/>
        <item m="1" x="1171"/>
        <item x="319"/>
        <item x="320"/>
        <item x="321"/>
        <item m="1" x="2563"/>
        <item m="1" x="1152"/>
        <item m="1" x="870"/>
        <item m="1" x="1200"/>
        <item x="322"/>
        <item x="323"/>
        <item x="324"/>
        <item m="1" x="1678"/>
        <item x="325"/>
        <item m="1" x="1063"/>
        <item m="1" x="2526"/>
        <item m="1" x="2230"/>
        <item x="327"/>
        <item x="328"/>
        <item x="330"/>
        <item x="717"/>
        <item m="1" x="2367"/>
        <item x="331"/>
        <item x="332"/>
        <item x="333"/>
        <item m="1" x="871"/>
        <item m="1" x="1386"/>
        <item m="1" x="1064"/>
        <item m="1" x="2151"/>
        <item m="1" x="979"/>
        <item m="1" x="1604"/>
        <item m="1" x="2354"/>
        <item m="1" x="1842"/>
        <item m="1" x="1555"/>
        <item m="1" x="2514"/>
        <item x="341"/>
        <item m="1" x="982"/>
        <item m="1" x="1153"/>
        <item x="342"/>
        <item m="1" x="1680"/>
        <item x="723"/>
        <item x="344"/>
        <item m="1" x="1792"/>
        <item m="1" x="2437"/>
        <item x="346"/>
        <item m="1" x="2649"/>
        <item x="347"/>
        <item m="1" x="1793"/>
        <item m="1" x="875"/>
        <item m="1" x="2772"/>
        <item m="1" x="2430"/>
        <item m="1" x="1891"/>
        <item x="353"/>
        <item m="1" x="1436"/>
        <item m="1" x="2221"/>
        <item x="356"/>
        <item m="1" x="2614"/>
        <item m="1" x="2090"/>
        <item x="358"/>
        <item m="1" x="2609"/>
        <item m="1" x="2458"/>
        <item x="360"/>
        <item x="364"/>
        <item x="365"/>
        <item x="366"/>
        <item m="1" x="2770"/>
        <item m="1" x="2018"/>
        <item x="368"/>
        <item x="369"/>
        <item m="1" x="2710"/>
        <item x="370"/>
        <item x="371"/>
        <item m="1" x="1687"/>
        <item x="372"/>
        <item x="373"/>
        <item x="374"/>
        <item x="375"/>
        <item x="376"/>
        <item m="1" x="1131"/>
        <item x="588"/>
        <item m="1" x="1796"/>
        <item x="377"/>
        <item x="590"/>
        <item x="378"/>
        <item m="1" x="2571"/>
        <item x="380"/>
        <item m="1" x="1895"/>
        <item x="382"/>
        <item x="383"/>
        <item x="384"/>
        <item x="385"/>
        <item x="386"/>
        <item x="733"/>
        <item m="1" x="1239"/>
        <item x="591"/>
        <item x="387"/>
        <item x="734"/>
        <item x="735"/>
        <item x="388"/>
        <item m="1" x="2682"/>
        <item x="391"/>
        <item m="1" x="1565"/>
        <item m="1" x="1202"/>
        <item m="1" x="1610"/>
        <item m="1" x="2642"/>
        <item x="394"/>
        <item m="1" x="1898"/>
        <item x="395"/>
        <item x="398"/>
        <item x="594"/>
        <item x="400"/>
        <item m="1" x="1901"/>
        <item m="1" x="1243"/>
        <item x="406"/>
        <item m="1" x="1244"/>
        <item x="407"/>
        <item m="1" x="2594"/>
        <item x="595"/>
        <item x="742"/>
        <item m="1" x="1132"/>
        <item m="1" x="2440"/>
        <item m="1" x="2024"/>
        <item x="410"/>
        <item x="411"/>
        <item m="1" x="2179"/>
        <item x="412"/>
        <item m="1" x="2281"/>
        <item x="598"/>
        <item x="599"/>
        <item m="1" x="2026"/>
        <item x="746"/>
        <item x="415"/>
        <item m="1" x="2339"/>
        <item x="417"/>
        <item m="1" x="2476"/>
        <item x="419"/>
        <item m="1" x="1347"/>
        <item m="1" x="993"/>
        <item x="422"/>
        <item x="769"/>
        <item m="1" x="1843"/>
        <item m="1" x="2643"/>
        <item m="1" x="1566"/>
        <item m="1" x="994"/>
        <item x="425"/>
        <item m="1" x="777"/>
        <item m="1" x="2748"/>
        <item x="428"/>
        <item x="429"/>
        <item x="430"/>
        <item x="431"/>
        <item m="1" x="893"/>
        <item m="1" x="2205"/>
        <item x="433"/>
        <item m="1" x="2310"/>
        <item x="604"/>
        <item x="434"/>
        <item m="1" x="1248"/>
        <item x="435"/>
        <item x="436"/>
        <item m="1" x="2111"/>
        <item m="1" x="2190"/>
        <item x="438"/>
        <item m="1" x="1090"/>
        <item m="1" x="2765"/>
        <item m="1" x="2251"/>
        <item m="1" x="1577"/>
        <item m="1" x="2082"/>
        <item m="1" x="1355"/>
        <item m="1" x="1253"/>
        <item m="1" x="900"/>
        <item m="1" x="1396"/>
        <item m="1" x="1697"/>
        <item m="1" x="1698"/>
        <item x="446"/>
        <item x="447"/>
        <item x="448"/>
        <item x="449"/>
        <item x="607"/>
        <item x="452"/>
        <item x="453"/>
        <item x="454"/>
        <item m="1" x="2436"/>
        <item m="1" x="1529"/>
        <item m="1" x="2638"/>
        <item m="1" x="2118"/>
        <item m="1" x="2708"/>
        <item m="1" x="2211"/>
        <item x="455"/>
        <item m="1" x="2532"/>
        <item m="1" x="1255"/>
        <item m="1" x="910"/>
        <item x="468"/>
        <item x="469"/>
        <item m="1" x="2777"/>
        <item x="472"/>
        <item x="609"/>
        <item x="473"/>
        <item x="474"/>
        <item m="1" x="2646"/>
        <item x="475"/>
        <item m="1" x="2516"/>
        <item x="476"/>
        <item x="477"/>
        <item m="1" x="2595"/>
        <item x="479"/>
        <item x="774"/>
        <item m="1" x="1217"/>
        <item m="1" x="1459"/>
        <item x="483"/>
        <item m="1" x="2788"/>
        <item m="1" x="1920"/>
        <item x="484"/>
        <item m="1" x="2333"/>
        <item m="1" x="2129"/>
        <item x="486"/>
        <item m="1" x="1971"/>
        <item x="487"/>
        <item m="1" x="1108"/>
        <item x="488"/>
        <item m="1" x="2480"/>
        <item m="1" x="2096"/>
        <item x="490"/>
        <item x="612"/>
        <item x="491"/>
        <item x="775"/>
        <item x="615"/>
        <item m="1" x="2157"/>
        <item m="1" x="1358"/>
        <item m="1" x="2382"/>
        <item m="1" x="1485"/>
        <item m="1" x="1486"/>
        <item m="1" x="797"/>
        <item m="1" x="2517"/>
        <item m="1" x="1488"/>
        <item m="1" x="1031"/>
        <item m="1" x="1120"/>
        <item x="215"/>
        <item x="223"/>
        <item m="1" x="2576"/>
        <item m="1" x="2362"/>
        <item m="1" x="2208"/>
        <item m="1" x="1785"/>
        <item m="1" x="2775"/>
        <item x="336"/>
        <item x="381"/>
        <item m="1" x="885"/>
        <item m="1" x="1135"/>
        <item m="1" x="899"/>
        <item m="1" x="906"/>
        <item m="1" x="2569"/>
        <item m="1" x="1985"/>
        <item x="60"/>
        <item m="1" x="2393"/>
        <item m="1" x="2635"/>
        <item m="1" x="1139"/>
        <item m="1" x="2593"/>
        <item m="1" x="1988"/>
        <item m="1" x="828"/>
        <item m="1" x="1990"/>
        <item m="1" x="2674"/>
        <item m="1" x="1296"/>
        <item m="1" x="2349"/>
        <item m="1" x="2231"/>
        <item x="292"/>
        <item m="1" x="1055"/>
        <item m="1" x="1506"/>
        <item m="1" x="1466"/>
        <item m="1" x="1327"/>
        <item x="571"/>
        <item m="1" x="2792"/>
        <item m="1" x="1605"/>
        <item x="362"/>
        <item m="1" x="2639"/>
        <item m="1" x="2270"/>
        <item m="1" x="1797"/>
        <item m="1" x="2487"/>
        <item m="1" x="1342"/>
        <item m="1" x="2739"/>
        <item m="1" x="2256"/>
        <item m="1" x="1750"/>
        <item m="1" x="2733"/>
        <item m="1" x="2608"/>
        <item m="1" x="1915"/>
        <item m="1" x="2629"/>
        <item m="1" x="2282"/>
        <item m="1" x="1790"/>
        <item x="756"/>
        <item m="1" x="1600"/>
        <item m="1" x="1269"/>
        <item m="1" x="2366"/>
        <item m="1" x="2776"/>
        <item m="1" x="2346"/>
        <item m="1" x="2796"/>
        <item m="1" x="2745"/>
        <item m="1" x="2201"/>
        <item m="1" x="902"/>
        <item x="379"/>
        <item m="1" x="2616"/>
        <item m="1" x="2685"/>
        <item m="1" x="2390"/>
        <item m="1" x="2618"/>
        <item m="1" x="1594"/>
        <item x="547"/>
        <item m="1" x="2434"/>
        <item x="548"/>
        <item x="551"/>
        <item m="1" x="1876"/>
        <item x="192"/>
        <item m="1" x="2250"/>
        <item m="1" x="866"/>
        <item m="1" x="2600"/>
        <item m="1" x="2399"/>
        <item m="1" x="1214"/>
        <item m="1" x="2767"/>
        <item m="1" x="2423"/>
        <item m="1" x="787"/>
        <item m="1" x="1586"/>
        <item x="77"/>
        <item x="84"/>
        <item m="1" x="940"/>
        <item x="111"/>
        <item x="687"/>
        <item m="1" x="978"/>
        <item m="1" x="2448"/>
        <item m="1" x="1241"/>
        <item m="1" x="2150"/>
        <item m="1" x="2705"/>
        <item m="1" x="1449"/>
        <item m="1" x="2033"/>
        <item m="1" x="2415"/>
        <item m="1" x="2628"/>
        <item m="1" x="1454"/>
        <item m="1" x="2702"/>
        <item m="1" x="2694"/>
        <item m="1" x="2087"/>
        <item m="1" x="1480"/>
        <item m="1" x="2727"/>
        <item m="1" x="1259"/>
        <item m="1" x="2261"/>
        <item m="1" x="2591"/>
        <item m="1" x="2325"/>
        <item m="1" x="2435"/>
        <item m="1" x="951"/>
        <item m="1" x="1042"/>
        <item x="699"/>
        <item m="1" x="2515"/>
        <item m="1" x="2266"/>
        <item m="1" x="2184"/>
        <item m="1" x="2620"/>
        <item m="1" x="2790"/>
        <item x="613"/>
        <item m="1" x="1068"/>
        <item m="1" x="2451"/>
        <item x="498"/>
        <item m="1" x="1652"/>
        <item x="686"/>
        <item m="1" x="2497"/>
        <item m="1" x="2117"/>
        <item m="1" x="2017"/>
        <item x="426"/>
        <item m="1" x="1089"/>
        <item m="1" x="2513"/>
        <item m="1" x="2420"/>
        <item m="1" x="2055"/>
        <item m="1" x="1848"/>
        <item m="1" x="1401"/>
        <item x="23"/>
        <item m="1" x="1854"/>
        <item m="1" x="2787"/>
        <item x="628"/>
        <item m="1" x="1016"/>
        <item m="1" x="1017"/>
        <item x="632"/>
        <item m="1" x="1409"/>
        <item m="1" x="933"/>
        <item m="1" x="2681"/>
        <item m="1" x="1634"/>
        <item m="1" x="2736"/>
        <item m="1" x="2260"/>
        <item m="1" x="939"/>
        <item m="1" x="2481"/>
        <item m="1" x="808"/>
        <item m="1" x="2794"/>
        <item m="1" x="2408"/>
        <item m="1" x="1770"/>
        <item m="1" x="2320"/>
        <item m="1" x="1227"/>
        <item m="1" x="2384"/>
        <item m="1" x="2380"/>
        <item m="1" x="2240"/>
        <item m="1" x="1195"/>
        <item m="1" x="1163"/>
        <item x="680"/>
        <item m="1" x="2173"/>
        <item x="168"/>
        <item m="1" x="1938"/>
        <item m="1" x="2782"/>
        <item m="1" x="1939"/>
        <item m="1" x="1659"/>
        <item m="1" x="1660"/>
        <item x="195"/>
        <item m="1" x="1542"/>
        <item m="1" x="1045"/>
        <item x="214"/>
        <item m="1" x="960"/>
        <item x="225"/>
        <item x="276"/>
        <item m="1" x="2676"/>
        <item x="293"/>
        <item m="1" x="2484"/>
        <item x="326"/>
        <item m="1" x="2761"/>
        <item m="1" x="2259"/>
        <item x="574"/>
        <item m="1" x="2611"/>
        <item x="577"/>
        <item m="1" x="1469"/>
        <item m="1" x="2730"/>
        <item x="345"/>
        <item m="1" x="2769"/>
        <item m="1" x="2603"/>
        <item m="1" x="2182"/>
        <item m="1" x="2152"/>
        <item m="1" x="2552"/>
        <item m="1" x="1829"/>
        <item x="392"/>
        <item x="396"/>
        <item m="1" x="2683"/>
        <item m="1" x="1341"/>
        <item m="1" x="2272"/>
        <item m="1" x="1345"/>
        <item m="1" x="2187"/>
        <item m="1" x="891"/>
        <item m="1" x="2212"/>
        <item m="1" x="1523"/>
        <item m="1" x="1352"/>
        <item m="1" x="1445"/>
        <item m="1" x="1960"/>
        <item m="1" x="2473"/>
        <item m="1" x="2512"/>
        <item m="1" x="2678"/>
        <item m="1" x="2307"/>
        <item x="450"/>
        <item m="1" x="1967"/>
        <item m="1" x="2734"/>
        <item m="1" x="1819"/>
        <item m="1" x="2302"/>
        <item x="610"/>
        <item m="1" x="2757"/>
        <item m="1" x="2365"/>
        <item m="1" x="2428"/>
        <item m="1" x="2213"/>
        <item m="1" x="2075"/>
        <item m="1" x="2331"/>
        <item m="1" x="2188"/>
        <item x="649"/>
        <item m="1" x="804"/>
        <item m="1" x="2321"/>
        <item m="1" x="1861"/>
        <item x="658"/>
        <item m="1" x="2578"/>
        <item m="1" x="1717"/>
        <item m="1" x="1033"/>
        <item m="1" x="1587"/>
        <item m="1" x="2756"/>
        <item m="1" x="2740"/>
        <item m="1" x="2492"/>
        <item m="1" x="2529"/>
        <item m="1" x="2418"/>
        <item m="1" x="2195"/>
        <item m="1" x="2525"/>
        <item m="1" x="2131"/>
        <item x="167"/>
        <item m="1" x="1188"/>
        <item m="1" x="2348"/>
        <item m="1" x="2421"/>
        <item m="1" x="2375"/>
        <item m="1" x="2223"/>
        <item m="1" x="2617"/>
        <item m="1" x="2679"/>
        <item m="1" x="2181"/>
        <item m="1" x="958"/>
        <item m="1" x="1776"/>
        <item m="1" x="2328"/>
        <item m="1" x="1193"/>
        <item m="1" x="1547"/>
        <item m="1" x="1047"/>
        <item m="1" x="2774"/>
        <item m="1" x="2098"/>
        <item m="1" x="2519"/>
        <item m="1" x="2511"/>
        <item m="1" x="2081"/>
        <item m="1" x="2002"/>
        <item m="1" x="1232"/>
        <item m="1" x="1198"/>
        <item m="1" x="2100"/>
        <item m="1" x="2626"/>
        <item m="1" x="1787"/>
        <item m="1" x="2645"/>
        <item x="359"/>
        <item x="363"/>
        <item x="729"/>
        <item m="1" x="1518"/>
        <item m="1" x="2020"/>
        <item m="1" x="2265"/>
        <item x="736"/>
        <item m="1" x="2200"/>
        <item m="1" x="2234"/>
        <item m="1" x="2413"/>
        <item m="1" x="2773"/>
        <item x="600"/>
        <item m="1" x="2510"/>
        <item m="1" x="2391"/>
        <item m="1" x="2371"/>
        <item m="1" x="1247"/>
        <item x="432"/>
        <item m="1" x="2446"/>
        <item m="1" x="1961"/>
        <item m="1" x="2706"/>
        <item m="1" x="2631"/>
        <item x="456"/>
        <item x="467"/>
        <item m="1" x="2417"/>
        <item m="1" x="2697"/>
        <item m="1" x="2121"/>
        <item m="1" x="2463"/>
        <item x="576"/>
        <item x="586"/>
        <item x="413"/>
        <item m="1" x="2156"/>
        <item m="1" x="2128"/>
        <item m="1" x="2432"/>
        <item m="1" x="1344"/>
        <item m="1" x="2422"/>
        <item m="1" x="2431"/>
        <item m="1" x="2283"/>
        <item x="603"/>
        <item x="482"/>
        <item m="1" x="782"/>
        <item m="1" x="2655"/>
        <item x="442"/>
        <item x="133"/>
        <item m="1" x="1651"/>
        <item m="1" x="2466"/>
        <item m="1" x="2163"/>
        <item m="1" x="2165"/>
        <item m="1" x="2433"/>
        <item m="1" x="2447"/>
        <item m="1" x="2653"/>
        <item x="287"/>
        <item m="1" x="2411"/>
        <item m="1" x="2652"/>
        <item m="1" x="2644"/>
        <item m="1" x="2400"/>
        <item x="4"/>
        <item m="1" x="963"/>
        <item m="1" x="2105"/>
        <item m="1" x="2527"/>
        <item m="1" x="2080"/>
        <item m="1" x="2357"/>
        <item x="26"/>
        <item x="494"/>
        <item m="1" x="785"/>
        <item m="1" x="2122"/>
        <item m="1" x="2479"/>
        <item m="1" x="1994"/>
        <item x="296"/>
        <item m="1" x="1057"/>
        <item m="1" x="2254"/>
        <item m="1" x="2793"/>
        <item m="1" x="2570"/>
        <item m="1" x="2107"/>
        <item m="1" x="2383"/>
        <item m="1" x="1305"/>
        <item m="1" x="1306"/>
        <item m="1" x="2137"/>
        <item m="1" x="2144"/>
        <item m="1" x="2070"/>
        <item m="1" x="2385"/>
        <item m="1" x="2295"/>
        <item m="1" x="2461"/>
        <item m="1" x="2146"/>
        <item m="1" x="1998"/>
        <item m="1" x="2568"/>
        <item m="1" x="2306"/>
        <item m="1" x="2450"/>
        <item m="1" x="2161"/>
        <item m="1" x="1303"/>
        <item x="681"/>
        <item x="724"/>
        <item m="1" x="2377"/>
        <item m="1" x="2304"/>
        <item m="1" x="2496"/>
        <item m="1" x="2454"/>
        <item m="1" x="2246"/>
        <item m="1" x="1176"/>
        <item m="1" x="1009"/>
        <item x="29"/>
        <item x="33"/>
        <item m="1" x="927"/>
        <item m="1" x="1363"/>
        <item m="1" x="1182"/>
        <item m="1" x="2264"/>
        <item m="1" x="816"/>
        <item m="1" x="1226"/>
        <item m="1" x="1491"/>
        <item m="1" x="2499"/>
        <item m="1" x="2704"/>
        <item m="1" x="1189"/>
        <item m="1" x="2316"/>
        <item x="187"/>
        <item m="1" x="841"/>
        <item m="1" x="2641"/>
        <item m="1" x="2746"/>
        <item m="1" x="2737"/>
        <item m="1" x="1509"/>
        <item m="1" x="1505"/>
        <item m="1" x="1886"/>
        <item m="1" x="2351"/>
        <item m="1" x="2358"/>
        <item m="1" x="2193"/>
        <item m="1" x="2079"/>
        <item m="1" x="2095"/>
        <item x="409"/>
        <item x="596"/>
        <item m="1" x="2662"/>
        <item m="1" x="2607"/>
        <item m="1" x="2141"/>
        <item x="608"/>
        <item m="1" x="2363"/>
        <item m="1" x="1535"/>
        <item m="1" x="1178"/>
        <item m="1" x="1977"/>
        <item m="1" x="1635"/>
        <item m="1" x="2647"/>
        <item m="1" x="2597"/>
        <item x="88"/>
        <item m="1" x="2078"/>
        <item m="1" x="817"/>
        <item x="522"/>
        <item m="1" x="2719"/>
        <item x="183"/>
        <item x="690"/>
        <item m="1" x="2327"/>
        <item m="1" x="2242"/>
        <item x="305"/>
        <item x="402"/>
        <item x="408"/>
        <item m="1" x="2651"/>
        <item m="1" x="2145"/>
        <item m="1" x="2470"/>
        <item m="1" x="2297"/>
        <item x="445"/>
        <item m="1" x="2663"/>
        <item m="1" x="1399"/>
        <item m="1" x="2085"/>
        <item m="1" x="2106"/>
        <item m="1" x="2294"/>
        <item m="1" x="2598"/>
        <item m="1" x="2202"/>
        <item m="1" x="1018"/>
        <item m="1" x="2544"/>
        <item m="1" x="2495"/>
        <item m="1" x="2299"/>
        <item m="1" x="2361"/>
        <item m="1" x="2192"/>
        <item m="1" x="2003"/>
        <item m="1" x="2312"/>
        <item m="1" x="1613"/>
        <item m="1" x="1969"/>
        <item m="1" x="2258"/>
        <item m="1" x="2372"/>
        <item x="485"/>
        <item x="0"/>
        <item x="19"/>
        <item m="1" x="921"/>
        <item m="1" x="925"/>
        <item m="1" x="1360"/>
        <item m="1" x="1362"/>
        <item m="1" x="2573"/>
        <item m="1" x="2249"/>
        <item m="1" x="2112"/>
        <item m="1" x="2693"/>
        <item x="361"/>
        <item m="1" x="2169"/>
        <item m="1" x="2338"/>
        <item m="1" x="1254"/>
        <item x="470"/>
        <item m="1" x="2189"/>
        <item m="1" x="2732"/>
        <item x="184"/>
        <item m="1" x="2648"/>
        <item m="1" x="2322"/>
        <item m="1" x="2726"/>
        <item x="480"/>
        <item m="1" x="2136"/>
        <item m="1" x="2477"/>
        <item m="1" x="1011"/>
        <item m="1" x="2766"/>
        <item m="1" x="2554"/>
        <item m="1" x="2590"/>
        <item m="1" x="2387"/>
        <item m="1" x="2293"/>
        <item m="1" x="1811"/>
        <item x="229"/>
        <item m="1" x="1927"/>
        <item m="1" x="1225"/>
        <item m="1" x="2386"/>
        <item m="1" x="1827"/>
        <item m="1" x="2650"/>
        <item m="1" x="2613"/>
        <item m="1" x="1276"/>
        <item m="1" x="1932"/>
        <item m="1" x="1933"/>
        <item x="255"/>
        <item m="1" x="1550"/>
        <item x="295"/>
        <item x="316"/>
        <item m="1" x="2379"/>
        <item x="30"/>
        <item m="1" x="1984"/>
        <item m="1" x="2280"/>
        <item x="694"/>
        <item m="1" x="1999"/>
        <item m="1" x="1683"/>
        <item m="1" x="1447"/>
        <item m="1" x="2731"/>
        <item m="1" x="1817"/>
        <item x="644"/>
        <item m="1" x="973"/>
        <item m="1" x="1199"/>
        <item m="1" x="2398"/>
        <item m="1" x="1039"/>
        <item x="520"/>
        <item m="1" x="2752"/>
        <item m="1" x="1038"/>
        <item m="1" x="2622"/>
        <item x="340"/>
        <item m="1" x="1674"/>
        <item m="1" x="2459"/>
        <item m="1" x="2308"/>
        <item x="765"/>
        <item m="1" x="1636"/>
        <item x="745"/>
        <item m="1" x="1250"/>
        <item m="1" x="2214"/>
        <item m="1" x="2219"/>
        <item x="136"/>
        <item m="1" x="2255"/>
        <item m="1" x="2314"/>
        <item m="1" x="2714"/>
        <item m="1" x="2360"/>
        <item m="1" x="2235"/>
        <item m="1" x="1926"/>
        <item m="1" x="2185"/>
        <item m="1" x="2309"/>
        <item m="1" x="2452"/>
        <item m="1" x="2344"/>
        <item m="1" x="2088"/>
        <item x="633"/>
        <item m="1" x="2500"/>
        <item m="1" x="2695"/>
        <item m="1" x="2758"/>
        <item m="1" x="2303"/>
        <item x="503"/>
        <item m="1" x="2125"/>
        <item m="1" x="2119"/>
        <item m="1" x="2177"/>
        <item m="1" x="2104"/>
        <item m="1" x="803"/>
        <item m="1" x="2490"/>
        <item m="1" x="2528"/>
        <item m="1" x="2619"/>
        <item x="651"/>
        <item m="1" x="2754"/>
        <item m="1" x="2442"/>
        <item m="1" x="2326"/>
        <item m="1" x="2778"/>
        <item m="1" x="2785"/>
        <item m="1" x="2720"/>
        <item m="1" x="2522"/>
        <item m="1" x="2540"/>
        <item m="1" x="2587"/>
        <item m="1" x="1826"/>
        <item m="1" x="2502"/>
        <item m="1" x="2553"/>
        <item m="1" x="2388"/>
        <item m="1" x="2389"/>
        <item m="1" x="2206"/>
        <item m="1" x="2228"/>
        <item m="1" x="2419"/>
        <item m="1" x="2566"/>
        <item m="1" x="2449"/>
        <item m="1" x="2147"/>
        <item m="1" x="2684"/>
        <item m="1" x="2521"/>
        <item m="1" x="2467"/>
        <item m="1" x="2138"/>
        <item m="1" x="2725"/>
        <item m="1" x="2692"/>
        <item m="1" x="2237"/>
        <item m="1" x="2257"/>
        <item m="1" x="2271"/>
        <item m="1" x="2176"/>
        <item m="1" x="2401"/>
        <item m="1" x="2275"/>
        <item m="1" x="2243"/>
        <item m="1" x="2453"/>
        <item m="1" x="2592"/>
        <item m="1" x="2624"/>
        <item m="1" x="2688"/>
        <item m="1" x="2472"/>
        <item m="1" x="2276"/>
        <item m="1" x="2074"/>
        <item m="1" x="2555"/>
        <item m="1" x="2274"/>
        <item m="1" x="2140"/>
        <item m="1" x="1310"/>
        <item m="1" x="1995"/>
        <item m="1" x="2154"/>
        <item m="1" x="2768"/>
        <item m="1" x="1935"/>
        <item x="523"/>
        <item m="1" x="2191"/>
        <item m="1" x="2599"/>
        <item m="1" x="1728"/>
        <item m="1" x="2247"/>
        <item m="1" x="2186"/>
        <item m="1" x="839"/>
        <item m="1" x="2798"/>
        <item m="1" x="2215"/>
        <item m="1" x="1662"/>
        <item m="1" x="2142"/>
        <item m="1" x="1664"/>
        <item m="1" x="1665"/>
        <item m="1" x="2330"/>
        <item m="1" x="1942"/>
        <item m="1" x="2784"/>
        <item m="1" x="2657"/>
        <item m="1" x="2483"/>
        <item m="1" x="2438"/>
        <item m="1" x="2717"/>
        <item m="1" x="2536"/>
        <item m="1" x="2548"/>
        <item m="1" x="2350"/>
        <item m="1" x="2168"/>
        <item m="1" x="2779"/>
        <item m="1" x="2370"/>
        <item m="1" x="2429"/>
        <item m="1" x="2439"/>
        <item m="1" x="2718"/>
        <item m="1" x="2108"/>
        <item m="1" x="2444"/>
        <item m="1" x="2799"/>
        <item m="1" x="2456"/>
        <item m="1" x="2542"/>
        <item m="1" x="2610"/>
        <item m="1" x="1302"/>
        <item m="1" x="2175"/>
        <item m="1" x="2673"/>
        <item m="1" x="2791"/>
        <item m="1" x="2115"/>
        <item m="1" x="2167"/>
        <item m="1" x="2795"/>
        <item m="1" x="2630"/>
        <item m="1" x="2636"/>
        <item m="1" x="2263"/>
        <item m="1" x="2612"/>
        <item m="1" x="2445"/>
        <item m="1" x="2559"/>
        <item m="1" x="2465"/>
        <item m="1" x="1503"/>
        <item m="1" x="1314"/>
        <item m="1" x="2406"/>
        <item m="1" x="2506"/>
        <item m="1" x="2359"/>
        <item m="1" x="2207"/>
        <item m="1" x="2580"/>
        <item m="1" x="2241"/>
        <item m="1" x="2504"/>
        <item m="1" x="2715"/>
        <item m="1" x="2623"/>
        <item m="1" x="2709"/>
        <item m="1" x="2378"/>
        <item m="1" x="1596"/>
        <item m="1" x="2273"/>
        <item m="1" x="2707"/>
        <item m="1" x="2741"/>
        <item m="1" x="2093"/>
        <item m="1" x="2158"/>
        <item m="1" x="2742"/>
        <item m="1" x="2505"/>
        <item m="1" x="2698"/>
        <item m="1" x="1783"/>
        <item m="1" x="2675"/>
        <item m="1" x="2541"/>
        <item m="1" x="2743"/>
        <item m="1" x="2225"/>
        <item m="1" x="2072"/>
        <item m="1" x="1883"/>
        <item m="1" x="2290"/>
        <item m="1" x="2356"/>
        <item m="1" x="2464"/>
        <item m="1" x="2099"/>
        <item m="1" x="2232"/>
        <item m="1" x="2313"/>
        <item m="1" x="2491"/>
        <item x="258"/>
        <item m="1" x="2160"/>
        <item m="1" x="2222"/>
        <item m="1" x="2551"/>
        <item m="1" x="2155"/>
        <item x="568"/>
        <item x="703"/>
        <item m="1" x="2319"/>
        <item m="1" x="2601"/>
        <item m="1" x="2149"/>
        <item m="1" x="2135"/>
        <item m="1" x="2248"/>
        <item m="1" x="1673"/>
        <item m="1" x="2133"/>
        <item m="1" x="2005"/>
        <item m="1" x="1169"/>
        <item m="1" x="1597"/>
        <item m="1" x="2747"/>
        <item m="1" x="2493"/>
        <item m="1" x="1553"/>
        <item x="314"/>
        <item m="1" x="868"/>
        <item x="570"/>
        <item m="1" x="2567"/>
        <item x="318"/>
        <item m="1" x="2762"/>
        <item m="1" x="2780"/>
        <item m="1" x="2148"/>
        <item m="1" x="1235"/>
        <item m="1" x="1061"/>
        <item m="1" x="2407"/>
        <item m="1" x="2355"/>
        <item m="1" x="2560"/>
        <item m="1" x="2011"/>
        <item m="1" x="2468"/>
        <item x="334"/>
        <item m="1" x="2696"/>
        <item m="1" x="2755"/>
        <item m="1" x="2797"/>
        <item m="1" x="1387"/>
        <item m="1" x="2760"/>
        <item m="1" x="2084"/>
        <item m="1" x="1434"/>
        <item m="1" x="2687"/>
        <item m="1" x="2605"/>
        <item m="1" x="2577"/>
        <item x="730"/>
        <item m="1" x="2713"/>
        <item m="1" x="2523"/>
        <item m="1" x="2132"/>
        <item m="1" x="2699"/>
        <item m="1" x="2123"/>
        <item m="1" x="2538"/>
        <item m="1" x="2178"/>
        <item x="589"/>
        <item m="1" x="2203"/>
        <item m="1" x="1893"/>
        <item m="1" x="2252"/>
        <item m="1" x="2582"/>
        <item m="1" x="2277"/>
        <item m="1" x="2194"/>
        <item m="1" x="2550"/>
        <item m="1" x="2537"/>
        <item m="1" x="2244"/>
        <item m="1" x="2588"/>
        <item m="1" x="2217"/>
        <item m="1" x="2204"/>
        <item m="1" x="1564"/>
        <item m="1" x="2572"/>
        <item m="1" x="2253"/>
        <item m="1" x="2238"/>
        <item m="1" x="1896"/>
        <item m="1" x="2627"/>
        <item m="1" x="2218"/>
        <item m="1" x="2564"/>
        <item x="389"/>
        <item m="1" x="1688"/>
        <item m="1" x="2539"/>
        <item m="1" x="2604"/>
        <item m="1" x="2632"/>
        <item x="393"/>
        <item m="1" x="2224"/>
        <item m="1" x="2574"/>
        <item m="1" x="2660"/>
        <item m="1" x="2602"/>
        <item m="1" x="2668"/>
        <item x="738"/>
        <item m="1" x="991"/>
        <item m="1" x="2284"/>
        <item m="1" x="2581"/>
        <item m="1" x="2395"/>
        <item m="1" x="2317"/>
        <item m="1" x="1074"/>
        <item m="1" x="2680"/>
        <item m="1" x="2606"/>
        <item m="1" x="2374"/>
        <item m="1" x="2664"/>
        <item m="1" x="2665"/>
        <item m="1" x="2669"/>
        <item m="1" x="2672"/>
        <item m="1" x="2278"/>
        <item m="1" x="2285"/>
        <item m="1" x="2286"/>
        <item m="1" x="2287"/>
        <item m="1" x="2289"/>
        <item m="1" x="1691"/>
        <item m="1" x="2750"/>
        <item m="1" x="2424"/>
        <item m="1" x="2229"/>
        <item m="1" x="2579"/>
        <item m="1" x="2728"/>
        <item m="1" x="2352"/>
        <item m="1" x="2233"/>
        <item m="1" x="1084"/>
        <item m="1" x="1567"/>
        <item m="1" x="1086"/>
        <item m="1" x="2744"/>
        <item m="1" x="2092"/>
        <item m="1" x="2209"/>
        <item m="1" x="2711"/>
        <item m="1" x="2381"/>
        <item m="1" x="2226"/>
        <item m="1" x="2562"/>
        <item m="1" x="2337"/>
        <item m="1" x="1392"/>
        <item m="1" x="2029"/>
        <item m="1" x="2575"/>
        <item m="1" x="2311"/>
        <item m="1" x="2296"/>
        <item m="1" x="2143"/>
        <item m="1" x="2410"/>
        <item m="1" x="1208"/>
        <item m="1" x="2656"/>
        <item m="1" x="2139"/>
        <item m="1" x="2180"/>
        <item m="1" x="2557"/>
        <item m="1" x="2441"/>
        <item m="1" x="2332"/>
        <item m="1" x="2535"/>
        <item m="1" x="2353"/>
        <item m="1" x="2239"/>
        <item m="1" x="2654"/>
        <item m="1" x="2724"/>
        <item m="1" x="2405"/>
        <item m="1" x="1813"/>
        <item m="1" x="2402"/>
        <item m="1" x="1695"/>
        <item m="1" x="2197"/>
        <item m="1" x="2288"/>
        <item m="1" x="2546"/>
        <item m="1" x="2336"/>
        <item m="1" x="2556"/>
        <item m="1" x="2315"/>
        <item m="1" x="2409"/>
        <item m="1" x="2723"/>
        <item m="1" x="1699"/>
        <item m="1" x="2530"/>
        <item m="1" x="2634"/>
        <item m="1" x="2501"/>
        <item m="1" x="2364"/>
        <item m="1" x="2291"/>
        <item m="1" x="1965"/>
        <item m="1" x="2376"/>
        <item m="1" x="2403"/>
        <item m="1" x="2670"/>
        <item m="1" x="2300"/>
        <item m="1" x="2721"/>
        <item m="1" x="2334"/>
        <item m="1" x="2210"/>
        <item m="1" x="2520"/>
        <item m="1" x="2633"/>
        <item m="1" x="2666"/>
        <item m="1" x="2738"/>
        <item m="1" x="2455"/>
        <item m="1" x="2489"/>
        <item m="1" x="2170"/>
        <item m="1" x="2764"/>
        <item m="1" x="2690"/>
        <item m="1" x="2245"/>
        <item m="1" x="2498"/>
        <item m="1" x="2561"/>
        <item m="1" x="2486"/>
        <item m="1" x="2457"/>
        <item m="1" x="2667"/>
        <item m="1" x="2171"/>
        <item m="1" x="2077"/>
        <item m="1" x="2427"/>
        <item m="1" x="2159"/>
        <item m="1" x="2416"/>
        <item m="1" x="2503"/>
        <item m="1" x="2508"/>
        <item m="1" x="2781"/>
        <item m="1" x="2134"/>
        <item m="1" x="2474"/>
        <item m="1" x="2478"/>
        <item m="1" x="2485"/>
        <item m="1" x="2488"/>
        <item m="1" x="2114"/>
        <item m="1" x="2116"/>
        <item m="1" x="2127"/>
        <item m="1" x="2130"/>
        <item m="1" x="2102"/>
        <item m="1" x="2109"/>
        <item m="1" x="2110"/>
        <item m="1" x="2113"/>
        <item m="1" x="2534"/>
        <item m="1" x="1006"/>
        <item m="1" x="2183"/>
        <item m="1" x="2076"/>
        <item m="1" x="2426"/>
        <item m="1" x="2414"/>
        <item x="766"/>
        <item m="1" x="2462"/>
        <item m="1" x="2101"/>
        <item m="1" x="2073"/>
        <item m="1" x="2460"/>
        <item m="1" x="1921"/>
        <item m="1" x="2475"/>
        <item m="1" x="2749"/>
        <item m="1" x="2763"/>
        <item m="1" x="2471"/>
        <item m="1" x="2342"/>
        <item x="493"/>
        <item m="1" x="2533"/>
        <item m="1" x="1058"/>
        <item m="1" x="2584"/>
        <item m="1" x="2368"/>
        <item m="1" x="2412"/>
        <item m="1" x="2153"/>
        <item m="1" x="2269"/>
        <item m="1" x="2703"/>
        <item m="1" x="2596"/>
        <item m="1" x="2469"/>
        <item m="1" x="2120"/>
        <item m="1" x="1519"/>
        <item m="1" x="2621"/>
        <item m="1" x="2735"/>
        <item m="1" x="2126"/>
        <item m="1" x="2166"/>
        <item m="1" x="2329"/>
        <item m="1" x="2305"/>
        <item m="1" x="2507"/>
        <item x="1"/>
        <item m="1" x="1839"/>
        <item x="11"/>
        <item m="1" x="1851"/>
        <item x="495"/>
        <item m="1" x="1853"/>
        <item m="1" x="1855"/>
        <item m="1" x="1179"/>
        <item x="42"/>
        <item m="1" x="1856"/>
        <item m="1" x="1857"/>
        <item x="44"/>
        <item m="1" x="1858"/>
        <item m="1" x="1840"/>
        <item m="1" x="1484"/>
        <item m="1" x="1859"/>
        <item m="1" x="1710"/>
        <item m="1" x="2292"/>
        <item m="1" x="1860"/>
        <item x="71"/>
        <item x="80"/>
        <item x="90"/>
        <item x="106"/>
        <item m="1" x="1862"/>
        <item m="1" x="1377"/>
        <item m="1" x="1863"/>
        <item m="1" x="1864"/>
        <item x="138"/>
        <item m="1" x="821"/>
        <item m="1" x="1593"/>
        <item m="1" x="1866"/>
        <item m="1" x="1867"/>
        <item x="151"/>
        <item x="153"/>
        <item m="1" x="835"/>
        <item x="170"/>
        <item x="683"/>
        <item m="1" x="1164"/>
        <item x="532"/>
        <item x="767"/>
        <item m="1" x="1870"/>
        <item m="1" x="848"/>
        <item m="1" x="1872"/>
        <item m="1" x="1147"/>
        <item x="210"/>
        <item m="1" x="1873"/>
        <item m="1" x="1874"/>
        <item m="1" x="1875"/>
        <item m="1" x="1877"/>
        <item m="1" x="1880"/>
        <item x="335"/>
        <item x="768"/>
        <item x="559"/>
        <item m="1" x="1881"/>
        <item m="1" x="1882"/>
        <item m="1" x="1053"/>
        <item x="271"/>
        <item m="1" x="862"/>
        <item x="289"/>
        <item x="290"/>
        <item x="291"/>
        <item x="294"/>
        <item m="1" x="1056"/>
        <item m="1" x="1060"/>
        <item m="1" x="1887"/>
        <item m="1" x="1888"/>
        <item m="1" x="1510"/>
        <item m="1" x="1889"/>
        <item m="1" x="1890"/>
        <item x="348"/>
        <item x="350"/>
        <item x="351"/>
        <item x="582"/>
        <item x="355"/>
        <item m="1" x="1892"/>
        <item m="1" x="1270"/>
        <item m="1" x="1894"/>
        <item m="1" x="1240"/>
        <item m="1" x="1897"/>
        <item x="390"/>
        <item m="1" x="2586"/>
        <item m="1" x="1899"/>
        <item m="1" x="1900"/>
        <item x="401"/>
        <item m="1" x="888"/>
        <item m="1" x="1902"/>
        <item m="1" x="1689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901"/>
        <item m="1" x="1914"/>
        <item m="1" x="1916"/>
        <item m="1" x="2396"/>
        <item m="1" x="1917"/>
        <item m="1" x="1821"/>
        <item m="1" x="1918"/>
        <item m="1" x="917"/>
        <item m="1" x="1922"/>
        <item m="1" x="2262"/>
        <item m="1" x="1925"/>
        <item x="25"/>
        <item m="1" x="1357"/>
        <item m="1" x="1359"/>
        <item m="1" x="1012"/>
        <item m="1" x="1476"/>
        <item m="1" x="1407"/>
        <item m="1" x="936"/>
        <item m="1" x="807"/>
        <item m="1" x="1928"/>
        <item m="1" x="1930"/>
        <item m="1" x="1714"/>
        <item m="1" x="1375"/>
        <item m="1" x="1290"/>
        <item m="1" x="1931"/>
        <item m="1" x="1934"/>
        <item x="148"/>
        <item m="1" x="1773"/>
        <item m="1" x="1187"/>
        <item x="679"/>
        <item m="1" x="1936"/>
        <item m="1" x="1937"/>
        <item m="1" x="1940"/>
        <item m="1" x="1941"/>
        <item m="1" x="1943"/>
        <item x="202"/>
        <item m="1" x="1944"/>
        <item m="1" x="980"/>
        <item m="1" x="1315"/>
        <item m="1" x="1318"/>
        <item m="1" x="1946"/>
        <item m="1" x="1947"/>
        <item m="1" x="1429"/>
        <item m="1" x="1949"/>
        <item m="1" x="977"/>
        <item m="1" x="1679"/>
        <item m="1" x="1950"/>
        <item m="1" x="1951"/>
        <item m="1" x="989"/>
        <item m="1" x="1070"/>
        <item x="587"/>
        <item x="732"/>
        <item m="1" x="1952"/>
        <item m="1" x="1953"/>
        <item m="1" x="1954"/>
        <item m="1" x="1955"/>
        <item m="1" x="1956"/>
        <item m="1" x="1957"/>
        <item x="416"/>
        <item m="1" x="1958"/>
        <item m="1" x="1959"/>
        <item m="1" x="1525"/>
        <item m="1" x="895"/>
        <item m="1" x="1962"/>
        <item m="1" x="1835"/>
        <item m="1" x="1963"/>
        <item m="1" x="1752"/>
        <item m="1" x="1753"/>
        <item m="1" x="1964"/>
        <item m="1" x="1966"/>
        <item x="457"/>
        <item x="459"/>
        <item x="460"/>
        <item m="1" x="1968"/>
        <item m="1" x="1970"/>
        <item m="1" x="2518"/>
        <item m="1" x="1972"/>
        <item m="1" x="1973"/>
        <item m="1" x="1974"/>
        <item m="1" x="1584"/>
        <item m="1" x="1585"/>
        <item m="1" x="1975"/>
        <item m="1" x="1257"/>
        <item x="38"/>
        <item m="1" x="1978"/>
        <item m="1" x="1979"/>
        <item m="1" x="1980"/>
        <item m="1" x="1981"/>
        <item m="1" x="1982"/>
        <item m="1" x="1983"/>
        <item m="1" x="1023"/>
        <item m="1" x="802"/>
        <item m="1" x="1986"/>
        <item m="1" x="1376"/>
        <item x="661"/>
        <item m="1" x="1987"/>
        <item m="1" x="1989"/>
        <item m="1" x="1421"/>
        <item m="1" x="1991"/>
        <item m="1" x="1992"/>
        <item m="1" x="2589"/>
        <item m="1" x="1993"/>
        <item m="1" x="2001"/>
        <item m="1" x="1197"/>
        <item m="1" x="1233"/>
        <item m="1" x="2004"/>
        <item m="1" x="2006"/>
        <item m="1" x="2007"/>
        <item m="1" x="2008"/>
        <item m="1" x="1788"/>
        <item m="1" x="2009"/>
        <item m="1" x="2010"/>
        <item m="1" x="1430"/>
        <item m="1" x="2012"/>
        <item m="1" x="1996"/>
        <item m="1" x="1238"/>
        <item m="1" x="1997"/>
        <item m="1" x="1433"/>
        <item m="1" x="2000"/>
        <item m="1" x="2013"/>
        <item m="1" x="2198"/>
        <item m="1" x="2014"/>
        <item m="1" x="2015"/>
        <item m="1" x="2016"/>
        <item m="1" x="1517"/>
        <item m="1" x="2019"/>
        <item m="1" x="2021"/>
        <item m="1" x="2022"/>
        <item m="1" x="1804"/>
        <item m="1" x="2023"/>
        <item x="741"/>
        <item m="1" x="2025"/>
        <item m="1" x="1079"/>
        <item m="1" x="2347"/>
        <item m="1" x="2027"/>
        <item m="1" x="2028"/>
        <item m="1" x="1807"/>
        <item m="1" x="1617"/>
        <item m="1" x="2030"/>
        <item m="1" x="2031"/>
        <item m="1" x="2032"/>
        <item m="1" x="2034"/>
        <item m="1" x="2035"/>
        <item m="1" x="2036"/>
        <item m="1" x="2037"/>
        <item m="1" x="2038"/>
        <item m="1" x="2039"/>
        <item m="1" x="2040"/>
        <item m="1" x="1620"/>
        <item x="443"/>
        <item m="1" x="2041"/>
        <item m="1" x="1814"/>
        <item m="1" x="2042"/>
        <item m="1" x="2043"/>
        <item m="1" x="2044"/>
        <item m="1" x="2045"/>
        <item m="1" x="2046"/>
        <item m="1" x="2047"/>
        <item m="1" x="2048"/>
        <item m="1" x="2049"/>
        <item m="1" x="1101"/>
        <item m="1" x="1816"/>
        <item m="1" x="2050"/>
        <item m="1" x="2051"/>
        <item x="461"/>
        <item m="1" x="2052"/>
        <item m="1" x="1274"/>
        <item m="1" x="2053"/>
        <item m="1" x="2323"/>
        <item m="1" x="2054"/>
        <item m="1" x="2057"/>
        <item m="1" x="2058"/>
        <item m="1" x="2059"/>
        <item m="1" x="1456"/>
        <item m="1" x="2060"/>
        <item m="1" x="2061"/>
        <item m="1" x="2062"/>
        <item m="1" x="2063"/>
        <item m="1" x="2064"/>
        <item m="1" x="2065"/>
        <item x="772"/>
        <item m="1" x="2066"/>
        <item m="1" x="2067"/>
        <item m="1" x="2068"/>
        <item m="1" x="1627"/>
        <item m="1" x="2069"/>
        <item m="1" x="1878"/>
        <item m="1" x="1879"/>
        <item x="349"/>
        <item m="1" x="1919"/>
        <item m="1" x="1923"/>
        <item x="160"/>
        <item m="1" x="1924"/>
        <item x="492"/>
        <item m="1" x="1976"/>
        <item x="367"/>
        <item m="1" x="2056"/>
        <item m="1" x="1628"/>
        <item m="1" x="1010"/>
        <item m="1" x="924"/>
        <item m="1" x="930"/>
        <item m="1" x="1631"/>
        <item m="1" x="1632"/>
        <item m="1" x="1110"/>
        <item m="1" x="1633"/>
        <item x="49"/>
        <item x="52"/>
        <item m="1" x="1637"/>
        <item m="1" x="1285"/>
        <item m="1" x="1638"/>
        <item m="1" x="1639"/>
        <item m="1" x="1640"/>
        <item m="1" x="1641"/>
        <item m="1" x="1642"/>
        <item m="1" x="1823"/>
        <item m="1" x="1116"/>
        <item m="1" x="1643"/>
        <item m="1" x="1644"/>
        <item m="1" x="1646"/>
        <item m="1" x="812"/>
        <item m="1" x="1647"/>
        <item m="1" x="1294"/>
        <item m="1" x="1650"/>
        <item m="1" x="1824"/>
        <item m="1" x="1825"/>
        <item x="150"/>
        <item m="1" x="1653"/>
        <item m="1" x="1656"/>
        <item x="179"/>
        <item m="1" x="1657"/>
        <item m="1" x="1658"/>
        <item m="1" x="1661"/>
        <item m="1" x="1663"/>
        <item m="1" x="1666"/>
        <item x="539"/>
        <item m="1" x="1667"/>
        <item m="1" x="1668"/>
        <item x="222"/>
        <item m="1" x="856"/>
        <item m="1" x="1669"/>
        <item m="1" x="1671"/>
        <item x="277"/>
        <item m="1" x="1672"/>
        <item x="707"/>
        <item m="1" x="865"/>
        <item m="1" x="1675"/>
        <item m="1" x="1676"/>
        <item m="1" x="1677"/>
        <item m="1" x="1508"/>
        <item m="1" x="1335"/>
        <item x="329"/>
        <item m="1" x="1337"/>
        <item x="339"/>
        <item m="1" x="1682"/>
        <item x="352"/>
        <item m="1" x="1828"/>
        <item m="1" x="1684"/>
        <item m="1" x="1685"/>
        <item m="1" x="1686"/>
        <item x="399"/>
        <item x="403"/>
        <item m="1" x="1690"/>
        <item m="1" x="1693"/>
        <item m="1" x="1830"/>
        <item x="439"/>
        <item m="1" x="1694"/>
        <item m="1" x="1696"/>
        <item m="1" x="903"/>
        <item m="1" x="1700"/>
        <item x="458"/>
        <item m="1" x="1702"/>
        <item m="1" x="1703"/>
        <item m="1" x="1704"/>
        <item m="1" x="1705"/>
        <item m="1" x="1706"/>
        <item m="1" x="1707"/>
        <item m="1" x="1831"/>
        <item m="1" x="1458"/>
        <item m="1" x="1581"/>
        <item m="1" x="1708"/>
        <item m="1" x="1709"/>
        <item m="1" x="1832"/>
        <item m="1" x="793"/>
        <item m="1" x="1282"/>
        <item x="505"/>
        <item x="645"/>
        <item m="1" x="1712"/>
        <item m="1" x="1713"/>
        <item x="89"/>
        <item x="99"/>
        <item m="1" x="1715"/>
        <item m="1" x="1716"/>
        <item x="666"/>
        <item m="1" x="1719"/>
        <item m="1" x="1720"/>
        <item x="145"/>
        <item x="673"/>
        <item m="1" x="1721"/>
        <item m="1" x="1724"/>
        <item m="1" x="1726"/>
        <item m="1" x="1727"/>
        <item m="1" x="1834"/>
        <item m="1" x="1729"/>
        <item x="682"/>
        <item m="1" x="1730"/>
        <item m="1" x="1732"/>
        <item x="204"/>
        <item x="205"/>
        <item m="1" x="1734"/>
        <item m="1" x="1735"/>
        <item m="1" x="965"/>
        <item m="1" x="966"/>
        <item m="1" x="1737"/>
        <item m="1" x="1383"/>
        <item m="1" x="1739"/>
        <item m="1" x="1742"/>
        <item m="1" x="1384"/>
        <item m="1" x="1237"/>
        <item m="1" x="1745"/>
        <item m="1" x="1746"/>
        <item x="580"/>
        <item x="583"/>
        <item m="1" x="1747"/>
        <item m="1" x="1389"/>
        <item m="1" x="1748"/>
        <item x="602"/>
        <item m="1" x="997"/>
        <item m="1" x="1836"/>
        <item m="1" x="1751"/>
        <item m="1" x="1252"/>
        <item m="1" x="1754"/>
        <item m="1" x="1755"/>
        <item m="1" x="1757"/>
        <item m="1" x="1758"/>
        <item m="1" x="1837"/>
        <item x="773"/>
        <item m="1" x="1534"/>
        <item m="1" x="1760"/>
        <item m="1" x="1761"/>
        <item m="1" x="1762"/>
        <item m="1" x="1763"/>
        <item m="1" x="1838"/>
        <item m="1" x="1764"/>
        <item m="1" x="1765"/>
        <item x="497"/>
        <item m="1" x="1766"/>
        <item m="1" x="1767"/>
        <item x="635"/>
        <item m="1" x="1412"/>
        <item m="1" x="1024"/>
        <item m="1" x="1112"/>
        <item m="1" x="1025"/>
        <item m="1" x="1768"/>
        <item m="1" x="1771"/>
        <item m="1" x="1772"/>
        <item x="528"/>
        <item m="1" x="1774"/>
        <item m="1" x="1775"/>
        <item m="1" x="1165"/>
        <item x="193"/>
        <item m="1" x="1146"/>
        <item m="1" x="1122"/>
        <item x="217"/>
        <item m="1" x="1777"/>
        <item m="1" x="1779"/>
        <item x="235"/>
        <item m="1" x="1781"/>
        <item m="1" x="1782"/>
        <item m="1" x="1784"/>
        <item m="1" x="860"/>
        <item m="1" x="861"/>
        <item m="1" x="1786"/>
        <item m="1" x="1059"/>
        <item m="1" x="1789"/>
        <item m="1" x="1791"/>
        <item m="1" x="1432"/>
        <item m="1" x="1794"/>
        <item m="1" x="1795"/>
        <item m="1" x="1435"/>
        <item m="1" x="1798"/>
        <item m="1" x="1799"/>
        <item m="1" x="1271"/>
        <item m="1" x="1800"/>
        <item m="1" x="1801"/>
        <item m="1" x="1802"/>
        <item m="1" x="1803"/>
        <item m="1" x="1805"/>
        <item m="1" x="1078"/>
        <item m="1" x="1612"/>
        <item m="1" x="1806"/>
        <item m="1" x="1808"/>
        <item m="1" x="1809"/>
        <item m="1" x="1810"/>
        <item m="1" x="1812"/>
        <item m="1" x="1844"/>
        <item x="753"/>
        <item m="1" x="1815"/>
        <item m="1" x="1845"/>
        <item x="757"/>
        <item m="1" x="1846"/>
        <item m="1" x="1818"/>
        <item m="1" x="1847"/>
        <item m="1" x="1820"/>
        <item m="1" x="1822"/>
        <item m="1" x="1645"/>
        <item m="1" x="1648"/>
        <item m="1" x="853"/>
        <item m="1" x="1681"/>
        <item x="601"/>
        <item x="420"/>
        <item m="1" x="1692"/>
        <item m="1" x="1701"/>
        <item m="1" x="1711"/>
        <item m="1" x="1718"/>
        <item m="1" x="1722"/>
        <item m="1" x="1723"/>
        <item m="1" x="850"/>
        <item m="1" x="1731"/>
        <item x="692"/>
        <item m="1" x="1733"/>
        <item m="1" x="1736"/>
        <item m="1" x="1740"/>
        <item m="1" x="1741"/>
        <item m="1" x="1743"/>
        <item m="1" x="1744"/>
        <item m="1" x="1749"/>
        <item m="1" x="1393"/>
        <item m="1" x="1756"/>
        <item m="1" x="1759"/>
        <item m="1" x="1769"/>
        <item x="659"/>
        <item x="660"/>
        <item m="1" x="1329"/>
        <item m="1" x="1106"/>
        <item x="478"/>
        <item m="1" x="1277"/>
        <item x="24"/>
        <item m="1" x="1475"/>
        <item m="1" x="1479"/>
        <item x="629"/>
        <item m="1" x="1279"/>
        <item m="1" x="1481"/>
        <item m="1" x="1482"/>
        <item m="1" x="1483"/>
        <item m="1" x="1281"/>
        <item m="1" x="1260"/>
        <item m="1" x="1461"/>
        <item m="1" x="1284"/>
        <item m="1" x="1028"/>
        <item m="1" x="1489"/>
        <item m="1" x="1115"/>
        <item m="1" x="1490"/>
        <item m="1" x="1462"/>
        <item m="1" x="1463"/>
        <item m="1" x="1464"/>
        <item m="1" x="1465"/>
        <item m="1" x="1288"/>
        <item m="1" x="1289"/>
        <item m="1" x="1291"/>
        <item m="1" x="1292"/>
        <item m="1" x="1378"/>
        <item x="670"/>
        <item x="141"/>
        <item x="143"/>
        <item m="1" x="1493"/>
        <item m="1" x="1495"/>
        <item m="1" x="1496"/>
        <item m="1" x="830"/>
        <item m="1" x="1497"/>
        <item m="1" x="1498"/>
        <item m="1" x="1297"/>
        <item m="1" x="1298"/>
        <item m="1" x="845"/>
        <item m="1" x="1499"/>
        <item m="1" x="1299"/>
        <item x="540"/>
        <item m="1" x="1500"/>
        <item m="1" x="1307"/>
        <item m="1" x="1308"/>
        <item x="231"/>
        <item m="1" x="1309"/>
        <item m="1" x="1501"/>
        <item m="1" x="1502"/>
        <item x="233"/>
        <item x="558"/>
        <item m="1" x="1504"/>
        <item m="1" x="1316"/>
        <item m="1" x="1317"/>
        <item x="562"/>
        <item m="1" x="1319"/>
        <item m="1" x="1320"/>
        <item m="1" x="1322"/>
        <item m="1" x="1323"/>
        <item m="1" x="1507"/>
        <item m="1" x="975"/>
        <item m="1" x="1325"/>
        <item m="1" x="1326"/>
        <item m="1" x="1328"/>
        <item m="1" x="1330"/>
        <item m="1" x="1331"/>
        <item m="1" x="1332"/>
        <item m="1" x="1333"/>
        <item m="1" x="1334"/>
        <item m="1" x="1467"/>
        <item m="1" x="983"/>
        <item m="1" x="1511"/>
        <item m="1" x="1512"/>
        <item m="1" x="1513"/>
        <item m="1" x="1514"/>
        <item m="1" x="883"/>
        <item m="1" x="1515"/>
        <item m="1" x="1339"/>
        <item m="1" x="1516"/>
        <item m="1" x="886"/>
        <item m="1" x="1340"/>
        <item m="1" x="1520"/>
        <item m="1" x="1075"/>
        <item m="1" x="1521"/>
        <item m="1" x="1522"/>
        <item m="1" x="1350"/>
        <item x="424"/>
        <item m="1" x="1351"/>
        <item m="1" x="1524"/>
        <item m="1" x="1354"/>
        <item m="1" x="1526"/>
        <item m="1" x="1527"/>
        <item m="1" x="1528"/>
        <item m="1" x="1530"/>
        <item m="1" x="1531"/>
        <item m="1" x="1532"/>
        <item m="1" x="1137"/>
        <item m="1" x="1468"/>
        <item m="1" x="1356"/>
        <item m="1" x="1533"/>
        <item m="1" x="913"/>
        <item m="1" x="916"/>
        <item m="1" x="1536"/>
        <item m="1" x="1365"/>
        <item m="1" x="1414"/>
        <item m="1" x="1159"/>
        <item m="1" x="942"/>
        <item x="118"/>
        <item x="119"/>
        <item m="1" x="1537"/>
        <item m="1" x="1538"/>
        <item x="668"/>
        <item m="1" x="1539"/>
        <item m="1" x="1540"/>
        <item m="1" x="827"/>
        <item m="1" x="1541"/>
        <item m="1" x="957"/>
        <item m="1" x="1543"/>
        <item m="1" x="1304"/>
        <item m="1" x="1544"/>
        <item m="1" x="1545"/>
        <item m="1" x="1546"/>
        <item m="1" x="1548"/>
        <item m="1" x="1549"/>
        <item m="1" x="1551"/>
        <item m="1" x="974"/>
        <item m="1" x="1381"/>
        <item m="1" x="1552"/>
        <item m="1" x="1554"/>
        <item m="1" x="1556"/>
        <item m="1" x="1557"/>
        <item m="1" x="1558"/>
        <item m="1" x="1559"/>
        <item m="1" x="1560"/>
        <item m="1" x="1561"/>
        <item m="1" x="1562"/>
        <item m="1" x="1563"/>
        <item m="1" x="1076"/>
        <item x="421"/>
        <item m="1" x="1083"/>
        <item m="1" x="1568"/>
        <item m="1" x="1569"/>
        <item m="1" x="1570"/>
        <item m="1" x="1571"/>
        <item m="1" x="1572"/>
        <item m="1" x="1573"/>
        <item m="1" x="1574"/>
        <item m="1" x="1575"/>
        <item m="1" x="1394"/>
        <item m="1" x="1576"/>
        <item m="1" x="1395"/>
        <item m="1" x="1578"/>
        <item m="1" x="1579"/>
        <item x="755"/>
        <item m="1" x="1580"/>
        <item m="1" x="1582"/>
        <item m="1" x="1583"/>
        <item m="1" x="1013"/>
        <item m="1" x="1408"/>
        <item m="1" x="1019"/>
        <item m="1" x="935"/>
        <item m="1" x="1410"/>
        <item x="504"/>
        <item m="1" x="1411"/>
        <item m="1" x="1413"/>
        <item m="1" x="1415"/>
        <item x="66"/>
        <item m="1" x="943"/>
        <item m="1" x="1588"/>
        <item m="1" x="1589"/>
        <item m="1" x="1590"/>
        <item m="1" x="1591"/>
        <item m="1" x="1261"/>
        <item m="1" x="1419"/>
        <item m="1" x="1592"/>
        <item m="1" x="1595"/>
        <item m="1" x="1470"/>
        <item m="1" x="1424"/>
        <item x="234"/>
        <item m="1" x="1425"/>
        <item m="1" x="1426"/>
        <item m="1" x="1427"/>
        <item m="1" x="1168"/>
        <item m="1" x="1598"/>
        <item m="1" x="1599"/>
        <item m="1" x="1471"/>
        <item x="718"/>
        <item m="1" x="1601"/>
        <item m="1" x="1602"/>
        <item m="1" x="1603"/>
        <item m="1" x="1431"/>
        <item m="1" x="1606"/>
        <item m="1" x="1607"/>
        <item m="1" x="1608"/>
        <item m="1" x="879"/>
        <item m="1" x="1437"/>
        <item m="1" x="1438"/>
        <item m="1" x="1609"/>
        <item m="1" x="1440"/>
        <item m="1" x="1472"/>
        <item m="1" x="1611"/>
        <item m="1" x="1442"/>
        <item m="1" x="1443"/>
        <item m="1" x="1444"/>
        <item m="1" x="1614"/>
        <item m="1" x="1615"/>
        <item m="1" x="1616"/>
        <item m="1" x="1446"/>
        <item m="1" x="1618"/>
        <item m="1" x="1448"/>
        <item m="1" x="1450"/>
        <item m="1" x="1619"/>
        <item m="1" x="1621"/>
        <item m="1" x="1452"/>
        <item m="1" x="1622"/>
        <item m="1" x="1453"/>
        <item m="1" x="908"/>
        <item m="1" x="1623"/>
        <item m="1" x="1624"/>
        <item m="1" x="1455"/>
        <item m="1" x="1457"/>
        <item m="1" x="1625"/>
        <item m="1" x="1473"/>
        <item m="1" x="1626"/>
        <item m="1" x="1280"/>
        <item m="1" x="1180"/>
        <item m="1" x="795"/>
        <item m="1" x="1283"/>
        <item m="1" x="1286"/>
        <item m="1" x="1287"/>
        <item m="1" x="1183"/>
        <item m="1" x="1293"/>
        <item m="1" x="818"/>
        <item m="1" x="1184"/>
        <item m="1" x="840"/>
        <item m="1" x="844"/>
        <item x="695"/>
        <item x="228"/>
        <item m="1" x="1194"/>
        <item m="1" x="1312"/>
        <item m="1" x="1196"/>
        <item x="247"/>
        <item m="1" x="1324"/>
        <item m="1" x="1336"/>
        <item m="1" x="1201"/>
        <item m="1" x="1338"/>
        <item m="1" x="1203"/>
        <item m="1" x="1204"/>
        <item m="1" x="1205"/>
        <item m="1" x="1206"/>
        <item m="1" x="1343"/>
        <item m="1" x="1207"/>
        <item m="1" x="1346"/>
        <item m="1" x="1348"/>
        <item m="1" x="1349"/>
        <item m="1" x="1353"/>
        <item x="752"/>
        <item x="451"/>
        <item m="1" x="1209"/>
        <item m="1" x="1210"/>
        <item m="1" x="1211"/>
        <item x="463"/>
        <item m="1" x="1212"/>
        <item m="1" x="1213"/>
        <item m="1" x="1215"/>
        <item m="1" x="1216"/>
        <item x="481"/>
        <item m="1" x="1218"/>
        <item m="1" x="1192"/>
        <item m="1" x="1219"/>
        <item m="1" x="1220"/>
        <item m="1" x="1364"/>
        <item m="1" x="1221"/>
        <item m="1" x="1223"/>
        <item m="1" x="1224"/>
        <item m="1" x="1367"/>
        <item x="506"/>
        <item m="1" x="799"/>
        <item m="1" x="801"/>
        <item m="1" x="1370"/>
        <item m="1" x="1371"/>
        <item m="1" x="1372"/>
        <item x="107"/>
        <item m="1" x="1373"/>
        <item m="1" x="1374"/>
        <item m="1" x="805"/>
        <item x="122"/>
        <item x="144"/>
        <item m="1" x="1228"/>
        <item m="1" x="1229"/>
        <item m="1" x="1145"/>
        <item m="1" x="1379"/>
        <item x="560"/>
        <item m="1" x="1231"/>
        <item m="1" x="1380"/>
        <item m="1" x="1382"/>
        <item m="1" x="1234"/>
        <item m="1" x="1385"/>
        <item m="1" x="1236"/>
        <item m="1" x="1388"/>
        <item x="585"/>
        <item m="1" x="1242"/>
        <item m="1" x="1245"/>
        <item m="1" x="1390"/>
        <item m="1" x="1391"/>
        <item x="597"/>
        <item m="1" x="992"/>
        <item m="1" x="1246"/>
        <item m="1" x="1249"/>
        <item m="1" x="1251"/>
        <item m="1" x="1397"/>
        <item m="1" x="1398"/>
        <item x="466"/>
        <item m="1" x="1256"/>
        <item m="1" x="1402"/>
        <item m="1" x="1403"/>
        <item m="1" x="1405"/>
        <item m="1" x="1258"/>
        <item m="1" x="1416"/>
        <item m="1" x="1417"/>
        <item m="1" x="1418"/>
        <item m="1" x="1162"/>
        <item x="685"/>
        <item m="1" x="1423"/>
        <item m="1" x="1043"/>
        <item m="1" x="1262"/>
        <item m="1" x="1263"/>
        <item m="1" x="1264"/>
        <item m="1" x="1265"/>
        <item m="1" x="1054"/>
        <item m="1" x="1266"/>
        <item m="1" x="1267"/>
        <item m="1" x="1268"/>
        <item m="1" x="1439"/>
        <item x="739"/>
        <item m="1" x="1441"/>
        <item m="1" x="1272"/>
        <item m="1" x="1451"/>
        <item m="1" x="1273"/>
        <item m="1" x="1099"/>
        <item m="1" x="1275"/>
        <item m="1" x="1460"/>
        <item x="59"/>
        <item x="191"/>
        <item m="1" x="859"/>
        <item m="1" x="863"/>
        <item m="1" x="1222"/>
        <item m="1" x="1151"/>
        <item m="1" x="867"/>
        <item x="465"/>
        <item x="36"/>
        <item m="1" x="1109"/>
        <item x="37"/>
        <item m="1" x="1113"/>
        <item m="1" x="800"/>
        <item m="1" x="1117"/>
        <item m="1" x="1118"/>
        <item m="1" x="1119"/>
        <item x="199"/>
        <item x="226"/>
        <item m="1" x="1124"/>
        <item m="1" x="1125"/>
        <item m="1" x="1126"/>
        <item m="1" x="1129"/>
        <item m="1" x="1130"/>
        <item m="1" x="1133"/>
        <item m="1" x="1134"/>
        <item m="1" x="1136"/>
        <item m="1" x="905"/>
        <item x="464"/>
        <item m="1" x="1127"/>
        <item m="1" x="1138"/>
        <item x="646"/>
        <item x="508"/>
        <item x="510"/>
        <item m="1" x="1140"/>
        <item m="1" x="1141"/>
        <item m="1" x="1142"/>
        <item x="121"/>
        <item m="1" x="1143"/>
        <item m="1" x="1144"/>
        <item m="1" x="832"/>
        <item m="1" x="1148"/>
        <item m="1" x="1149"/>
        <item m="1" x="1150"/>
        <item x="266"/>
        <item m="1" x="1154"/>
        <item x="581"/>
        <item m="1" x="1155"/>
        <item m="1" x="1156"/>
        <item m="1" x="1160"/>
        <item m="1" x="1166"/>
        <item m="1" x="1167"/>
        <item m="1" x="1170"/>
        <item x="716"/>
        <item m="1" x="1173"/>
        <item m="1" x="1174"/>
        <item m="1" x="1175"/>
        <item m="1" x="1087"/>
        <item x="761"/>
        <item m="1" x="781"/>
        <item m="1" x="794"/>
        <item m="1" x="796"/>
        <item m="1" x="806"/>
        <item m="1" x="814"/>
        <item m="1" x="815"/>
        <item m="1" x="823"/>
        <item m="1" x="825"/>
        <item m="1" x="833"/>
        <item x="678"/>
        <item m="1" x="836"/>
        <item m="1" x="849"/>
        <item m="1" x="855"/>
        <item m="1" x="869"/>
        <item m="1" x="874"/>
        <item m="1" x="876"/>
        <item m="1" x="880"/>
        <item m="1" x="882"/>
        <item m="1" x="1128"/>
        <item m="1" x="887"/>
        <item m="1" x="889"/>
        <item m="1" x="896"/>
        <item m="1" x="897"/>
        <item m="1" x="904"/>
        <item m="1" x="907"/>
        <item m="1" x="909"/>
        <item m="1" x="920"/>
        <item m="1" x="922"/>
        <item m="1" x="923"/>
        <item m="1" x="926"/>
        <item m="1" x="929"/>
        <item x="630"/>
        <item x="501"/>
        <item m="1" x="944"/>
        <item m="1" x="945"/>
        <item m="1" x="946"/>
        <item m="1" x="947"/>
        <item m="1" x="949"/>
        <item m="1" x="952"/>
        <item m="1" x="953"/>
        <item m="1" x="954"/>
        <item m="1" x="956"/>
        <item m="1" x="972"/>
        <item m="1" x="981"/>
        <item m="1" x="985"/>
        <item m="1" x="986"/>
        <item m="1" x="988"/>
        <item m="1" x="999"/>
        <item m="1" x="1000"/>
        <item m="1" x="1001"/>
        <item m="1" x="1003"/>
        <item m="1" x="1005"/>
        <item m="1" x="1021"/>
        <item x="636"/>
        <item m="1" x="1029"/>
        <item m="1" x="1032"/>
        <item m="1" x="1034"/>
        <item m="1" x="829"/>
        <item m="1" x="1040"/>
        <item m="1" x="1041"/>
        <item m="1" x="846"/>
        <item x="208"/>
        <item m="1" x="1049"/>
        <item m="1" x="1065"/>
        <item m="1" x="1066"/>
        <item m="1" x="1069"/>
        <item m="1" x="1172"/>
        <item m="1" x="1077"/>
        <item m="1" x="1082"/>
        <item m="1" x="1085"/>
        <item m="1" x="1088"/>
        <item m="1" x="996"/>
        <item x="749"/>
        <item x="771"/>
        <item m="1" x="1094"/>
        <item m="1" x="1096"/>
        <item m="1" x="1098"/>
        <item x="754"/>
        <item m="1" x="1100"/>
        <item m="1" x="1102"/>
        <item m="1" x="1104"/>
        <item m="1" x="1105"/>
        <item m="1" x="1107"/>
        <item m="1" x="779"/>
        <item m="1" x="783"/>
        <item m="1" x="784"/>
        <item m="1" x="786"/>
        <item x="40"/>
        <item m="1" x="788"/>
        <item m="1" x="789"/>
        <item m="1" x="790"/>
        <item m="1" x="792"/>
        <item m="1" x="798"/>
        <item x="512"/>
        <item x="513"/>
        <item m="1" x="809"/>
        <item m="1" x="810"/>
        <item m="1" x="813"/>
        <item m="1" x="820"/>
        <item m="1" x="822"/>
        <item m="1" x="824"/>
        <item m="1" x="834"/>
        <item m="1" x="851"/>
        <item m="1" x="852"/>
        <item m="1" x="854"/>
        <item m="1" x="858"/>
        <item m="1" x="872"/>
        <item m="1" x="873"/>
        <item x="343"/>
        <item m="1" x="877"/>
        <item m="1" x="878"/>
        <item m="1" x="881"/>
        <item m="1" x="884"/>
        <item m="1" x="890"/>
        <item m="1" x="892"/>
        <item m="1" x="894"/>
        <item m="1" x="898"/>
        <item m="1" x="911"/>
        <item m="1" x="912"/>
        <item m="1" x="914"/>
        <item m="1" x="915"/>
        <item m="1" x="778"/>
        <item m="1" x="919"/>
        <item m="1" x="928"/>
        <item x="626"/>
        <item m="1" x="934"/>
        <item m="1" x="937"/>
        <item m="1" x="938"/>
        <item m="1" x="948"/>
        <item x="518"/>
        <item x="689"/>
        <item m="1" x="955"/>
        <item m="1" x="961"/>
        <item m="1" x="964"/>
        <item m="1" x="967"/>
        <item m="1" x="968"/>
        <item m="1" x="969"/>
        <item m="1" x="970"/>
        <item m="1" x="984"/>
        <item m="1" x="987"/>
        <item m="1" x="990"/>
        <item m="1" x="995"/>
        <item m="1" x="998"/>
        <item m="1" x="1002"/>
        <item m="1" x="1004"/>
        <item m="1" x="1007"/>
        <item m="1" x="1008"/>
        <item m="1" x="1015"/>
        <item m="1" x="1020"/>
        <item m="1" x="1022"/>
        <item m="1" x="1027"/>
        <item m="1" x="1035"/>
        <item m="1" x="1036"/>
        <item x="688"/>
        <item m="1" x="1048"/>
        <item m="1" x="1050"/>
        <item m="1" x="1051"/>
        <item m="1" x="1052"/>
        <item x="262"/>
        <item m="1" x="1062"/>
        <item m="1" x="1067"/>
        <item m="1" x="1071"/>
        <item m="1" x="1072"/>
        <item m="1" x="1073"/>
        <item m="1" x="1080"/>
        <item m="1" x="1081"/>
        <item m="1" x="1091"/>
        <item m="1" x="1092"/>
        <item m="1" x="1093"/>
        <item m="1" x="1095"/>
        <item m="1" x="1097"/>
        <item m="1" x="1103"/>
        <item x="22"/>
        <item x="27"/>
        <item x="39"/>
        <item x="53"/>
        <item x="61"/>
        <item x="69"/>
        <item x="116"/>
        <item x="117"/>
        <item x="120"/>
        <item x="169"/>
        <item x="171"/>
        <item x="177"/>
        <item x="188"/>
        <item x="189"/>
        <item x="190"/>
        <item x="194"/>
        <item x="230"/>
        <item x="232"/>
        <item x="236"/>
        <item x="237"/>
        <item x="238"/>
        <item x="263"/>
        <item x="278"/>
        <item x="303"/>
        <item x="337"/>
        <item x="338"/>
        <item x="354"/>
        <item x="357"/>
        <item x="397"/>
        <item x="404"/>
        <item x="405"/>
        <item x="414"/>
        <item x="418"/>
        <item x="423"/>
        <item x="427"/>
        <item x="437"/>
        <item x="440"/>
        <item x="441"/>
        <item x="444"/>
        <item x="462"/>
        <item x="471"/>
        <item x="489"/>
        <item x="496"/>
        <item x="499"/>
        <item x="502"/>
        <item x="507"/>
        <item x="514"/>
        <item x="515"/>
        <item x="519"/>
        <item x="521"/>
        <item x="529"/>
        <item x="530"/>
        <item x="533"/>
        <item x="535"/>
        <item x="536"/>
        <item x="537"/>
        <item x="555"/>
        <item x="556"/>
        <item x="557"/>
        <item x="561"/>
        <item x="563"/>
        <item x="564"/>
        <item x="572"/>
        <item x="573"/>
        <item x="575"/>
        <item x="578"/>
        <item x="579"/>
        <item x="584"/>
        <item x="592"/>
        <item x="593"/>
        <item x="605"/>
        <item x="606"/>
        <item x="611"/>
        <item x="618"/>
        <item x="619"/>
        <item x="621"/>
        <item x="622"/>
        <item x="623"/>
        <item x="634"/>
        <item x="638"/>
        <item x="639"/>
        <item x="640"/>
        <item x="641"/>
        <item x="643"/>
        <item x="648"/>
        <item x="652"/>
        <item x="653"/>
        <item x="654"/>
        <item x="655"/>
        <item x="664"/>
        <item x="665"/>
        <item x="667"/>
        <item x="669"/>
        <item x="671"/>
        <item x="672"/>
        <item x="674"/>
        <item x="675"/>
        <item x="676"/>
        <item x="677"/>
        <item x="684"/>
        <item x="696"/>
        <item x="698"/>
        <item x="700"/>
        <item x="702"/>
        <item x="704"/>
        <item x="706"/>
        <item x="708"/>
        <item x="709"/>
        <item x="710"/>
        <item x="712"/>
        <item x="713"/>
        <item x="714"/>
        <item x="715"/>
        <item x="719"/>
        <item x="720"/>
        <item x="721"/>
        <item x="722"/>
        <item x="725"/>
        <item x="726"/>
        <item x="727"/>
        <item x="728"/>
        <item x="731"/>
        <item x="737"/>
        <item x="740"/>
        <item x="743"/>
        <item x="744"/>
        <item x="747"/>
        <item x="748"/>
        <item x="750"/>
        <item x="751"/>
        <item x="758"/>
        <item x="759"/>
        <item x="760"/>
        <item x="762"/>
        <item x="763"/>
        <item x="764"/>
        <item x="770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3"/>
        <item x="2"/>
        <item x="0"/>
        <item x="4"/>
      </items>
    </pivotField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axis="axisRow" compact="0" outline="0" showAll="0" defaultSubtotal="0">
      <items count="215">
        <item x="0"/>
        <item x="2"/>
        <item x="1"/>
        <item x="13"/>
        <item x="12"/>
        <item x="14"/>
        <item x="15"/>
        <item x="19"/>
        <item x="3"/>
        <item x="4"/>
        <item x="17"/>
        <item x="21"/>
        <item x="8"/>
        <item x="22"/>
        <item x="11"/>
        <item x="16"/>
        <item x="20"/>
        <item x="9"/>
        <item x="23"/>
        <item x="53"/>
        <item x="67"/>
        <item x="10"/>
        <item x="5"/>
        <item x="50"/>
        <item x="36"/>
        <item x="27"/>
        <item x="35"/>
        <item x="57"/>
        <item x="39"/>
        <item x="32"/>
        <item x="30"/>
        <item x="52"/>
        <item x="56"/>
        <item m="1" x="138"/>
        <item x="51"/>
        <item x="61"/>
        <item x="6"/>
        <item m="1" x="77"/>
        <item m="1" x="90"/>
        <item m="1" x="146"/>
        <item m="1" x="125"/>
        <item m="1" x="95"/>
        <item m="1" x="110"/>
        <item m="1" x="85"/>
        <item x="28"/>
        <item m="1" x="81"/>
        <item m="1" x="105"/>
        <item m="1" x="73"/>
        <item x="34"/>
        <item m="1" x="126"/>
        <item m="1" x="99"/>
        <item x="72"/>
        <item m="1" x="121"/>
        <item x="71"/>
        <item x="43"/>
        <item m="1" x="89"/>
        <item x="70"/>
        <item m="1" x="78"/>
        <item m="1" x="93"/>
        <item m="1" x="122"/>
        <item m="1" x="83"/>
        <item m="1" x="79"/>
        <item m="1" x="102"/>
        <item x="63"/>
        <item x="62"/>
        <item x="40"/>
        <item x="26"/>
        <item x="18"/>
        <item x="45"/>
        <item m="1" x="106"/>
        <item m="1" x="165"/>
        <item m="1" x="112"/>
        <item m="1" x="133"/>
        <item m="1" x="92"/>
        <item m="1" x="183"/>
        <item m="1" x="108"/>
        <item m="1" x="137"/>
        <item x="41"/>
        <item m="1" x="143"/>
        <item m="1" x="104"/>
        <item x="69"/>
        <item x="59"/>
        <item m="1" x="123"/>
        <item m="1" x="151"/>
        <item m="1" x="80"/>
        <item m="1" x="114"/>
        <item m="1" x="129"/>
        <item m="1" x="148"/>
        <item m="1" x="113"/>
        <item x="37"/>
        <item x="58"/>
        <item x="33"/>
        <item m="1" x="155"/>
        <item m="1" x="205"/>
        <item m="1" x="202"/>
        <item m="1" x="139"/>
        <item m="1" x="88"/>
        <item m="1" x="76"/>
        <item m="1" x="184"/>
        <item m="1" x="176"/>
        <item m="1" x="172"/>
        <item m="1" x="211"/>
        <item m="1" x="190"/>
        <item m="1" x="194"/>
        <item m="1" x="210"/>
        <item m="1" x="175"/>
        <item m="1" x="192"/>
        <item m="1" x="180"/>
        <item m="1" x="208"/>
        <item m="1" x="200"/>
        <item m="1" x="86"/>
        <item m="1" x="130"/>
        <item m="1" x="178"/>
        <item m="1" x="107"/>
        <item m="1" x="101"/>
        <item x="65"/>
        <item m="1" x="209"/>
        <item x="42"/>
        <item m="1" x="212"/>
        <item m="1" x="111"/>
        <item m="1" x="201"/>
        <item m="1" x="197"/>
        <item m="1" x="199"/>
        <item m="1" x="188"/>
        <item m="1" x="173"/>
        <item x="49"/>
        <item m="1" x="185"/>
        <item m="1" x="203"/>
        <item m="1" x="150"/>
        <item m="1" x="189"/>
        <item m="1" x="120"/>
        <item m="1" x="177"/>
        <item m="1" x="159"/>
        <item m="1" x="115"/>
        <item m="1" x="87"/>
        <item m="1" x="182"/>
        <item x="68"/>
        <item m="1" x="161"/>
        <item x="54"/>
        <item m="1" x="181"/>
        <item m="1" x="96"/>
        <item m="1" x="140"/>
        <item m="1" x="204"/>
        <item m="1" x="213"/>
        <item x="64"/>
        <item m="1" x="196"/>
        <item m="1" x="195"/>
        <item m="1" x="124"/>
        <item x="7"/>
        <item m="1" x="179"/>
        <item m="1" x="157"/>
        <item m="1" x="186"/>
        <item x="38"/>
        <item m="1" x="187"/>
        <item m="1" x="191"/>
        <item m="1" x="168"/>
        <item x="31"/>
        <item m="1" x="100"/>
        <item x="66"/>
        <item m="1" x="149"/>
        <item m="1" x="193"/>
        <item m="1" x="158"/>
        <item m="1" x="174"/>
        <item m="1" x="214"/>
        <item m="1" x="153"/>
        <item m="1" x="198"/>
        <item m="1" x="207"/>
        <item m="1" x="152"/>
        <item m="1" x="206"/>
        <item m="1" x="116"/>
        <item m="1" x="164"/>
        <item m="1" x="119"/>
        <item m="1" x="91"/>
        <item m="1" x="103"/>
        <item m="1" x="97"/>
        <item m="1" x="166"/>
        <item m="1" x="167"/>
        <item m="1" x="169"/>
        <item m="1" x="170"/>
        <item m="1" x="171"/>
        <item m="1" x="82"/>
        <item m="1" x="163"/>
        <item m="1" x="109"/>
        <item m="1" x="162"/>
        <item m="1" x="94"/>
        <item m="1" x="98"/>
        <item m="1" x="154"/>
        <item m="1" x="160"/>
        <item m="1" x="156"/>
        <item m="1" x="136"/>
        <item m="1" x="142"/>
        <item m="1" x="144"/>
        <item m="1" x="132"/>
        <item m="1" x="147"/>
        <item x="47"/>
        <item m="1" x="141"/>
        <item m="1" x="145"/>
        <item x="46"/>
        <item m="1" x="135"/>
        <item x="48"/>
        <item m="1" x="131"/>
        <item m="1" x="134"/>
        <item m="1" x="118"/>
        <item m="1" x="127"/>
        <item m="1" x="84"/>
        <item m="1" x="128"/>
        <item m="1" x="117"/>
        <item m="1" x="74"/>
        <item m="1" x="75"/>
        <item x="29"/>
        <item x="24"/>
        <item x="25"/>
        <item x="44"/>
        <item x="55"/>
        <item x="60"/>
      </items>
    </pivotField>
    <pivotField axis="axisPage" compact="0" outline="0" multipleItemSelectionAllowed="1" showAll="0" defaultSubtotal="0">
      <items count="5">
        <item h="1" x="0"/>
        <item h="1" x="1"/>
        <item h="1" x="4"/>
        <item h="1" x="2"/>
        <item x="3"/>
      </items>
    </pivotField>
    <pivotField compact="0" outline="0" showAll="0" defaultSubtotal="0"/>
    <pivotField compact="0" outline="0" showAll="0"/>
    <pivotField compact="0" outline="0" showAll="0"/>
    <pivotField axis="axisRow" compact="0" outline="0" showAll="0" defaultSubtotal="0">
      <items count="217">
        <item m="1" x="208"/>
        <item x="0"/>
        <item x="2"/>
        <item x="1"/>
        <item x="10"/>
        <item x="8"/>
        <item x="13"/>
        <item x="11"/>
        <item x="12"/>
        <item x="7"/>
        <item x="9"/>
        <item x="3"/>
        <item x="15"/>
        <item x="16"/>
        <item x="32"/>
        <item x="33"/>
        <item x="14"/>
        <item x="17"/>
        <item x="42"/>
        <item x="26"/>
        <item x="18"/>
        <item x="38"/>
        <item x="29"/>
        <item x="43"/>
        <item x="23"/>
        <item x="51"/>
        <item x="5"/>
        <item x="27"/>
        <item x="22"/>
        <item m="1" x="87"/>
        <item x="54"/>
        <item x="60"/>
        <item x="47"/>
        <item m="1" x="92"/>
        <item m="1" x="82"/>
        <item m="1" x="111"/>
        <item x="20"/>
        <item x="62"/>
        <item m="1" x="176"/>
        <item x="40"/>
        <item m="1" x="182"/>
        <item m="1" x="72"/>
        <item m="1" x="102"/>
        <item m="1" x="203"/>
        <item x="63"/>
        <item x="21"/>
        <item m="1" x="214"/>
        <item m="1" x="192"/>
        <item x="28"/>
        <item x="50"/>
        <item m="1" x="174"/>
        <item x="4"/>
        <item x="30"/>
        <item m="1" x="68"/>
        <item x="53"/>
        <item x="46"/>
        <item m="1" x="183"/>
        <item x="25"/>
        <item m="1" x="89"/>
        <item m="1" x="140"/>
        <item m="1" x="155"/>
        <item m="1" x="91"/>
        <item x="49"/>
        <item m="1" x="212"/>
        <item m="1" x="67"/>
        <item m="1" x="144"/>
        <item x="35"/>
        <item x="44"/>
        <item m="1" x="75"/>
        <item m="1" x="122"/>
        <item m="1" x="84"/>
        <item x="39"/>
        <item x="37"/>
        <item m="1" x="64"/>
        <item m="1" x="70"/>
        <item x="56"/>
        <item m="1" x="73"/>
        <item m="1" x="138"/>
        <item x="24"/>
        <item m="1" x="96"/>
        <item m="1" x="205"/>
        <item x="55"/>
        <item m="1" x="94"/>
        <item m="1" x="129"/>
        <item m="1" x="215"/>
        <item m="1" x="202"/>
        <item m="1" x="156"/>
        <item x="57"/>
        <item x="61"/>
        <item m="1" x="74"/>
        <item m="1" x="163"/>
        <item m="1" x="213"/>
        <item m="1" x="207"/>
        <item m="1" x="134"/>
        <item m="1" x="107"/>
        <item x="59"/>
        <item m="1" x="130"/>
        <item m="1" x="194"/>
        <item m="1" x="191"/>
        <item m="1" x="104"/>
        <item m="1" x="80"/>
        <item m="1" x="157"/>
        <item m="1" x="77"/>
        <item m="1" x="196"/>
        <item m="1" x="186"/>
        <item m="1" x="109"/>
        <item m="1" x="69"/>
        <item m="1" x="65"/>
        <item m="1" x="151"/>
        <item x="6"/>
        <item x="36"/>
        <item m="1" x="190"/>
        <item x="34"/>
        <item m="1" x="93"/>
        <item m="1" x="85"/>
        <item m="1" x="185"/>
        <item m="1" x="199"/>
        <item m="1" x="170"/>
        <item m="1" x="86"/>
        <item m="1" x="125"/>
        <item m="1" x="204"/>
        <item m="1" x="139"/>
        <item m="1" x="147"/>
        <item x="19"/>
        <item m="1" x="201"/>
        <item m="1" x="121"/>
        <item x="48"/>
        <item m="1" x="198"/>
        <item m="1" x="95"/>
        <item m="1" x="216"/>
        <item m="1" x="187"/>
        <item m="1" x="119"/>
        <item m="1" x="200"/>
        <item m="1" x="117"/>
        <item m="1" x="211"/>
        <item m="1" x="165"/>
        <item m="1" x="189"/>
        <item x="41"/>
        <item m="1" x="206"/>
        <item m="1" x="146"/>
        <item m="1" x="128"/>
        <item m="1" x="193"/>
        <item m="1" x="106"/>
        <item m="1" x="161"/>
        <item m="1" x="175"/>
        <item m="1" x="180"/>
        <item m="1" x="179"/>
        <item m="1" x="181"/>
        <item m="1" x="160"/>
        <item m="1" x="173"/>
        <item m="1" x="195"/>
        <item m="1" x="197"/>
        <item m="1" x="184"/>
        <item m="1" x="188"/>
        <item m="1" x="159"/>
        <item m="1" x="169"/>
        <item m="1" x="137"/>
        <item m="1" x="209"/>
        <item m="1" x="210"/>
        <item m="1" x="118"/>
        <item m="1" x="76"/>
        <item m="1" x="177"/>
        <item m="1" x="114"/>
        <item m="1" x="178"/>
        <item m="1" x="172"/>
        <item m="1" x="171"/>
        <item m="1" x="168"/>
        <item m="1" x="166"/>
        <item m="1" x="167"/>
        <item m="1" x="162"/>
        <item m="1" x="164"/>
        <item m="1" x="81"/>
        <item m="1" x="141"/>
        <item m="1" x="158"/>
        <item m="1" x="83"/>
        <item m="1" x="148"/>
        <item m="1" x="149"/>
        <item m="1" x="150"/>
        <item m="1" x="152"/>
        <item m="1" x="153"/>
        <item m="1" x="154"/>
        <item m="1" x="142"/>
        <item m="1" x="101"/>
        <item m="1" x="98"/>
        <item m="1" x="143"/>
        <item m="1" x="145"/>
        <item m="1" x="133"/>
        <item m="1" x="135"/>
        <item m="1" x="136"/>
        <item m="1" x="127"/>
        <item m="1" x="108"/>
        <item m="1" x="131"/>
        <item m="1" x="132"/>
        <item m="1" x="123"/>
        <item m="1" x="124"/>
        <item m="1" x="126"/>
        <item m="1" x="120"/>
        <item m="1" x="112"/>
        <item m="1" x="113"/>
        <item m="1" x="115"/>
        <item m="1" x="116"/>
        <item m="1" x="105"/>
        <item m="1" x="110"/>
        <item m="1" x="103"/>
        <item m="1" x="97"/>
        <item m="1" x="99"/>
        <item m="1" x="100"/>
        <item m="1" x="88"/>
        <item m="1" x="90"/>
        <item m="1" x="78"/>
        <item m="1" x="79"/>
        <item m="1" x="66"/>
        <item m="1" x="71"/>
        <item x="52"/>
        <item x="58"/>
        <item x="45"/>
        <item x="31"/>
      </items>
    </pivotField>
    <pivotField compact="0" outline="0" showAll="0" defaultSubtotal="0"/>
  </pivotFields>
  <rowFields count="4">
    <field x="0"/>
    <field x="4"/>
    <field x="43"/>
    <field x="38"/>
  </rowFields>
  <rowItems count="120">
    <i>
      <x v="12"/>
      <x v="3"/>
      <x v="3"/>
      <x v="1"/>
    </i>
    <i>
      <x v="14"/>
      <x v="1"/>
      <x v="11"/>
      <x v="15"/>
    </i>
    <i>
      <x v="15"/>
      <x v="1"/>
      <x v="7"/>
      <x v="13"/>
    </i>
    <i>
      <x v="18"/>
      <x v="3"/>
      <x v="3"/>
      <x v="3"/>
    </i>
    <i>
      <x v="19"/>
      <x v="1"/>
      <x v="1"/>
      <x/>
    </i>
    <i>
      <x v="22"/>
      <x v="3"/>
      <x v="2"/>
      <x v="2"/>
    </i>
    <i>
      <x v="28"/>
      <x v="3"/>
      <x v="1"/>
      <x v="4"/>
    </i>
    <i>
      <x v="29"/>
      <x v="3"/>
      <x v="1"/>
      <x/>
    </i>
    <i>
      <x v="32"/>
      <x v="3"/>
      <x v="1"/>
      <x v="1"/>
    </i>
    <i>
      <x v="36"/>
      <x v="3"/>
      <x v="2"/>
      <x v="1"/>
    </i>
    <i>
      <x v="47"/>
      <x v="3"/>
      <x v="1"/>
      <x/>
    </i>
    <i>
      <x v="67"/>
      <x v="3"/>
      <x v="2"/>
      <x v="1"/>
    </i>
    <i>
      <x v="78"/>
      <x v="3"/>
      <x v="1"/>
      <x v="1"/>
    </i>
    <i>
      <x v="90"/>
      <x v="2"/>
      <x v="5"/>
      <x v="5"/>
    </i>
    <i>
      <x v="94"/>
      <x v="3"/>
      <x v="1"/>
      <x v="2"/>
    </i>
    <i>
      <x v="95"/>
      <x v="3"/>
      <x v="1"/>
      <x v="2"/>
    </i>
    <i>
      <x v="98"/>
      <x v="3"/>
      <x v="2"/>
      <x v="1"/>
    </i>
    <i>
      <x v="101"/>
      <x v="3"/>
      <x v="1"/>
      <x v="1"/>
    </i>
    <i>
      <x v="104"/>
      <x v="3"/>
      <x v="2"/>
      <x v="1"/>
    </i>
    <i>
      <x v="111"/>
      <x v="3"/>
      <x v="1"/>
      <x v="1"/>
    </i>
    <i>
      <x v="113"/>
      <x v="3"/>
      <x v="2"/>
      <x v="1"/>
    </i>
    <i>
      <x v="117"/>
      <x v="3"/>
      <x v="1"/>
      <x v="1"/>
    </i>
    <i>
      <x v="118"/>
      <x v="3"/>
      <x v="1"/>
      <x v="1"/>
    </i>
    <i>
      <x v="119"/>
      <x v="3"/>
      <x v="4"/>
      <x v="2"/>
    </i>
    <i>
      <x v="120"/>
      <x v="3"/>
      <x v="1"/>
      <x v="1"/>
    </i>
    <i>
      <x v="124"/>
      <x v="3"/>
      <x v="4"/>
      <x/>
    </i>
    <i>
      <x v="129"/>
      <x v="3"/>
      <x v="2"/>
      <x v="1"/>
    </i>
    <i>
      <x v="131"/>
      <x v="3"/>
      <x v="1"/>
      <x v="2"/>
    </i>
    <i>
      <x v="137"/>
      <x v="3"/>
      <x v="1"/>
      <x v="3"/>
    </i>
    <i>
      <x v="140"/>
      <x v="3"/>
      <x v="1"/>
      <x v="1"/>
    </i>
    <i>
      <x v="158"/>
      <x v="3"/>
      <x v="1"/>
      <x v="2"/>
    </i>
    <i>
      <x v="159"/>
      <x v="3"/>
      <x v="1"/>
      <x v="2"/>
    </i>
    <i>
      <x v="185"/>
      <x v="3"/>
      <x v="2"/>
      <x v="1"/>
    </i>
    <i>
      <x v="188"/>
      <x v="3"/>
      <x v="1"/>
      <x v="1"/>
    </i>
    <i>
      <x v="196"/>
      <x v="3"/>
      <x v="4"/>
      <x v="2"/>
    </i>
    <i>
      <x v="212"/>
      <x v="3"/>
      <x v="1"/>
      <x v="2"/>
    </i>
    <i>
      <x v="236"/>
      <x v="3"/>
      <x v="2"/>
      <x v="1"/>
    </i>
    <i>
      <x v="240"/>
      <x v="3"/>
      <x v="3"/>
      <x v="2"/>
    </i>
    <i>
      <x v="241"/>
      <x v="3"/>
      <x v="2"/>
      <x v="1"/>
    </i>
    <i>
      <x v="246"/>
      <x v="3"/>
      <x v="1"/>
      <x v="1"/>
    </i>
    <i>
      <x v="264"/>
      <x v="3"/>
      <x v="1"/>
      <x v="2"/>
    </i>
    <i>
      <x v="285"/>
      <x v="3"/>
      <x v="1"/>
      <x v="2"/>
    </i>
    <i>
      <x v="338"/>
      <x v="1"/>
      <x v="14"/>
      <x v="80"/>
    </i>
    <i>
      <x v="344"/>
      <x v="3"/>
      <x v="2"/>
      <x v="1"/>
    </i>
    <i>
      <x v="346"/>
      <x v="3"/>
      <x v="4"/>
      <x v="2"/>
    </i>
    <i>
      <x v="348"/>
      <x v="3"/>
      <x v="2"/>
      <x v="1"/>
    </i>
    <i>
      <x v="354"/>
      <x v="3"/>
      <x v="1"/>
      <x v="1"/>
    </i>
    <i>
      <x v="361"/>
      <x v="3"/>
      <x v="2"/>
      <x v="1"/>
    </i>
    <i>
      <x v="362"/>
      <x v="3"/>
      <x v="3"/>
      <x v="2"/>
    </i>
    <i>
      <x v="363"/>
      <x v="3"/>
      <x v="7"/>
      <x v="2"/>
    </i>
    <i>
      <x v="368"/>
      <x v="3"/>
      <x v="3"/>
      <x v="2"/>
    </i>
    <i>
      <x v="369"/>
      <x v="3"/>
      <x v="3"/>
      <x v="4"/>
    </i>
    <i>
      <x v="371"/>
      <x v="3"/>
      <x v="7"/>
      <x v="4"/>
    </i>
    <i>
      <x v="373"/>
      <x v="3"/>
      <x v="2"/>
      <x v="2"/>
    </i>
    <i>
      <x v="376"/>
      <x v="3"/>
      <x v="1"/>
      <x v="3"/>
    </i>
    <i>
      <x v="383"/>
      <x v="3"/>
      <x v="2"/>
      <x v="2"/>
    </i>
    <i>
      <x v="385"/>
      <x v="1"/>
      <x v="88"/>
      <x v="56"/>
    </i>
    <i>
      <x v="389"/>
      <x v="3"/>
      <x v="3"/>
      <x v="2"/>
    </i>
    <i>
      <x v="400"/>
      <x v="3"/>
      <x v="6"/>
      <x v="5"/>
    </i>
    <i>
      <x v="402"/>
      <x v="1"/>
      <x v="7"/>
      <x v="53"/>
    </i>
    <i>
      <x v="404"/>
      <x v="3"/>
      <x v="13"/>
      <x v="3"/>
    </i>
    <i>
      <x v="407"/>
      <x v="3"/>
      <x v="4"/>
      <x v="2"/>
    </i>
    <i>
      <x v="413"/>
      <x v="2"/>
      <x v="11"/>
      <x v="5"/>
    </i>
    <i>
      <x v="422"/>
      <x v="3"/>
      <x v="3"/>
      <x v="2"/>
    </i>
    <i>
      <x v="426"/>
      <x v="3"/>
      <x v="14"/>
      <x v="2"/>
    </i>
    <i>
      <x v="428"/>
      <x v="3"/>
      <x v="13"/>
      <x v="3"/>
    </i>
    <i>
      <x v="431"/>
      <x v="3"/>
      <x v="14"/>
      <x v="2"/>
    </i>
    <i>
      <x v="433"/>
      <x v="2"/>
      <x v="6"/>
      <x v="54"/>
    </i>
    <i>
      <x v="444"/>
      <x v="3"/>
      <x v="7"/>
      <x v="4"/>
    </i>
    <i>
      <x v="447"/>
      <x v="3"/>
      <x v="4"/>
      <x v="2"/>
    </i>
    <i>
      <x v="461"/>
      <x v="3"/>
      <x v="3"/>
      <x v="2"/>
    </i>
    <i>
      <x v="470"/>
      <x v="3"/>
      <x v="2"/>
      <x v="3"/>
    </i>
    <i>
      <x v="472"/>
      <x v="3"/>
      <x v="1"/>
      <x v="1"/>
    </i>
    <i>
      <x v="479"/>
      <x v="3"/>
      <x v="1"/>
      <x v="2"/>
    </i>
    <i>
      <x v="480"/>
      <x v="3"/>
      <x v="3"/>
      <x v="3"/>
    </i>
    <i>
      <x v="486"/>
      <x v="3"/>
      <x v="10"/>
      <x v="2"/>
    </i>
    <i>
      <x v="497"/>
      <x v="3"/>
      <x v="1"/>
      <x v="2"/>
    </i>
    <i>
      <x v="499"/>
      <x v="3"/>
      <x v="3"/>
      <x v="8"/>
    </i>
    <i>
      <x v="500"/>
      <x v="3"/>
      <x v="3"/>
      <x v="4"/>
    </i>
    <i>
      <x v="507"/>
      <x v="3"/>
      <x v="1"/>
      <x v="2"/>
    </i>
    <i>
      <x v="514"/>
      <x v="2"/>
      <x v="37"/>
      <x v="21"/>
    </i>
    <i>
      <x v="522"/>
      <x v="3"/>
      <x v="2"/>
      <x v="2"/>
    </i>
    <i>
      <x v="540"/>
      <x v="3"/>
      <x v="2"/>
      <x v="2"/>
    </i>
    <i>
      <x v="548"/>
      <x v="3"/>
      <x v="1"/>
      <x v="1"/>
    </i>
    <i>
      <x v="553"/>
      <x v="3"/>
      <x v="5"/>
      <x v="1"/>
    </i>
    <i>
      <x v="559"/>
      <x v="3"/>
      <x v="8"/>
      <x v="3"/>
    </i>
    <i>
      <x v="562"/>
      <x v="3"/>
      <x v="5"/>
      <x v="2"/>
    </i>
    <i>
      <x v="567"/>
      <x v="3"/>
      <x v="4"/>
      <x v="2"/>
    </i>
    <i>
      <x v="571"/>
      <x v="3"/>
      <x v="10"/>
      <x v="2"/>
    </i>
    <i>
      <x v="585"/>
      <x v="3"/>
      <x v="7"/>
      <x v="2"/>
    </i>
    <i>
      <x v="586"/>
      <x v="3"/>
      <x v="4"/>
      <x v="2"/>
    </i>
    <i>
      <x v="588"/>
      <x v="3"/>
      <x v="18"/>
      <x v="2"/>
    </i>
    <i>
      <x v="590"/>
      <x v="3"/>
      <x v="19"/>
      <x v="2"/>
    </i>
    <i>
      <x v="597"/>
      <x v="1"/>
      <x v="14"/>
      <x v="67"/>
    </i>
    <i>
      <x v="607"/>
      <x v="3"/>
      <x v="2"/>
      <x v="2"/>
    </i>
    <i>
      <x v="609"/>
      <x v="3"/>
      <x v="2"/>
      <x v="2"/>
    </i>
    <i>
      <x v="614"/>
      <x v="3"/>
      <x v="1"/>
      <x v="1"/>
    </i>
    <i>
      <x v="615"/>
      <x v="3"/>
      <x v="1"/>
      <x/>
    </i>
    <i>
      <x v="626"/>
      <x v="3"/>
      <x v="4"/>
      <x v="4"/>
    </i>
    <i>
      <x v="628"/>
      <x v="3"/>
      <x v="2"/>
      <x v="2"/>
    </i>
    <i>
      <x v="763"/>
      <x v="3"/>
      <x v="1"/>
      <x/>
    </i>
    <i>
      <x v="828"/>
      <x v="3"/>
      <x v="2"/>
      <x v="2"/>
    </i>
    <i>
      <x v="970"/>
      <x v="3"/>
      <x v="1"/>
      <x/>
    </i>
    <i>
      <x v="1046"/>
      <x v="3"/>
      <x v="1"/>
      <x v="1"/>
    </i>
    <i>
      <x v="1082"/>
      <x v="3"/>
      <x v="1"/>
      <x v="4"/>
    </i>
    <i>
      <x v="1084"/>
      <x v="3"/>
      <x v="5"/>
      <x v="3"/>
    </i>
    <i>
      <x v="1561"/>
      <x v="3"/>
      <x v="8"/>
      <x v="3"/>
    </i>
    <i>
      <x v="1579"/>
      <x v="3"/>
      <x v="2"/>
      <x v="1"/>
    </i>
    <i>
      <x v="1598"/>
      <x v="3"/>
      <x v="1"/>
      <x v="1"/>
    </i>
    <i>
      <x v="1610"/>
      <x v="3"/>
      <x v="1"/>
      <x/>
    </i>
    <i>
      <x v="1837"/>
      <x v="3"/>
      <x v="22"/>
      <x v="3"/>
    </i>
    <i>
      <x v="1863"/>
      <x v="3"/>
      <x v="1"/>
      <x v="1"/>
    </i>
    <i>
      <x v="1907"/>
      <x v="3"/>
      <x v="2"/>
      <x v="2"/>
    </i>
    <i>
      <x v="1917"/>
      <x v="1"/>
      <x v="55"/>
      <x v="20"/>
    </i>
    <i>
      <x v="1921"/>
      <x v="1"/>
      <x v="10"/>
      <x v="16"/>
    </i>
    <i>
      <x v="1992"/>
      <x v="3"/>
      <x v="1"/>
      <x v="1"/>
    </i>
    <i>
      <x v="2434"/>
      <x v="3"/>
      <x v="4"/>
      <x v="3"/>
    </i>
    <i>
      <x v="2564"/>
      <x v="3"/>
      <x v="1"/>
      <x/>
    </i>
    <i>
      <x v="2649"/>
      <x v="3"/>
      <x v="1"/>
      <x v="1"/>
    </i>
    <i>
      <x v="2799"/>
      <x v="3"/>
      <x v="1"/>
      <x v="1"/>
    </i>
  </rowItems>
  <colItems count="1">
    <i/>
  </colItems>
  <pageFields count="1">
    <pageField fld="39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DD3F-BAEA-4E15-8CC8-B83CBCCEC56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063"/>
  <sheetViews>
    <sheetView workbookViewId="0">
      <selection activeCell="D1" sqref="D1"/>
    </sheetView>
  </sheetViews>
  <sheetFormatPr defaultColWidth="9" defaultRowHeight="15"/>
  <cols>
    <col min="1" max="1" width="18.140625" style="28" customWidth="1"/>
    <col min="2" max="2" width="16.28515625" style="1" customWidth="1"/>
    <col min="3" max="3" width="18.140625" style="28" customWidth="1"/>
    <col min="4" max="4" width="47.28515625" style="1" customWidth="1"/>
    <col min="5" max="5" width="9" style="1" customWidth="1"/>
    <col min="6" max="6" width="11" style="1" customWidth="1"/>
    <col min="7" max="7" width="9.140625" style="1" customWidth="1"/>
    <col min="8" max="8" width="15.28515625" style="8" customWidth="1"/>
    <col min="9" max="9" width="33.7109375" style="8" customWidth="1"/>
    <col min="10" max="256" width="9.140625" style="8" customWidth="1"/>
  </cols>
  <sheetData>
    <row r="1" spans="1:9">
      <c r="A1" s="45" t="s">
        <v>531</v>
      </c>
      <c r="B1" s="45" t="s">
        <v>45</v>
      </c>
      <c r="C1" s="45" t="s">
        <v>13</v>
      </c>
      <c r="D1" s="45" t="s">
        <v>14</v>
      </c>
      <c r="E1" s="45" t="s">
        <v>74</v>
      </c>
      <c r="F1" s="1" t="s">
        <v>1</v>
      </c>
      <c r="G1" s="1" t="s">
        <v>8</v>
      </c>
      <c r="H1" s="2" t="s">
        <v>75</v>
      </c>
      <c r="I1" s="8" t="s">
        <v>147</v>
      </c>
    </row>
    <row r="2" spans="1:9" ht="30">
      <c r="A2" s="88" t="s">
        <v>2330</v>
      </c>
      <c r="B2" s="88" t="s">
        <v>876</v>
      </c>
      <c r="C2" s="88" t="s">
        <v>2330</v>
      </c>
      <c r="D2" s="88" t="s">
        <v>2330</v>
      </c>
      <c r="E2" s="89">
        <v>0</v>
      </c>
      <c r="F2" s="88" t="s">
        <v>1185</v>
      </c>
      <c r="H2" s="3">
        <f>E2+SUMIF('BR DTG PACUL'!C:C,'STOK PACUL'!C2,'BR DTG PACUL'!E:E)</f>
        <v>0</v>
      </c>
      <c r="I2" s="4" t="s">
        <v>93</v>
      </c>
    </row>
    <row r="3" spans="1:9">
      <c r="A3" s="88" t="s">
        <v>2331</v>
      </c>
      <c r="B3" s="88" t="s">
        <v>876</v>
      </c>
      <c r="C3" s="88" t="s">
        <v>2331</v>
      </c>
      <c r="D3" s="88" t="s">
        <v>2332</v>
      </c>
      <c r="E3" s="89">
        <v>0</v>
      </c>
      <c r="F3" s="88" t="s">
        <v>1185</v>
      </c>
      <c r="H3" s="3">
        <f>E3+SUMIF('BR DTG PACUL'!C:C,'STOK PACUL'!C3,'BR DTG PACUL'!E:E)</f>
        <v>0</v>
      </c>
    </row>
    <row r="4" spans="1:9">
      <c r="A4" s="88" t="s">
        <v>2333</v>
      </c>
      <c r="B4" s="88" t="s">
        <v>876</v>
      </c>
      <c r="C4" s="88" t="s">
        <v>2333</v>
      </c>
      <c r="D4" s="88" t="s">
        <v>2334</v>
      </c>
      <c r="E4" s="89">
        <v>0</v>
      </c>
      <c r="F4" s="88" t="s">
        <v>1185</v>
      </c>
      <c r="H4" s="3">
        <f>E4+SUMIF('BR DTG PACUL'!C:C,'STOK PACUL'!C4,'BR DTG PACUL'!E:E)</f>
        <v>0</v>
      </c>
    </row>
    <row r="5" spans="1:9">
      <c r="A5" s="88" t="s">
        <v>2335</v>
      </c>
      <c r="B5" s="88" t="s">
        <v>876</v>
      </c>
      <c r="C5" s="88" t="s">
        <v>2335</v>
      </c>
      <c r="D5" s="88" t="s">
        <v>2336</v>
      </c>
      <c r="E5" s="89">
        <v>0</v>
      </c>
      <c r="F5" s="88" t="s">
        <v>1185</v>
      </c>
      <c r="H5" s="3">
        <f>E5+SUMIF('BR DTG PACUL'!C:C,'STOK PACUL'!C5,'BR DTG PACUL'!E:E)</f>
        <v>0</v>
      </c>
    </row>
    <row r="6" spans="1:9">
      <c r="A6" s="88" t="s">
        <v>2337</v>
      </c>
      <c r="B6" s="88" t="s">
        <v>876</v>
      </c>
      <c r="C6" s="88" t="s">
        <v>2337</v>
      </c>
      <c r="D6" s="88" t="s">
        <v>2338</v>
      </c>
      <c r="E6" s="89">
        <v>0</v>
      </c>
      <c r="F6" s="88" t="s">
        <v>1185</v>
      </c>
      <c r="H6" s="3">
        <f>E6+SUMIF('BR DTG PACUL'!C:C,'STOK PACUL'!C6,'BR DTG PACUL'!E:E)</f>
        <v>0</v>
      </c>
    </row>
    <row r="7" spans="1:9">
      <c r="A7" s="88" t="s">
        <v>2339</v>
      </c>
      <c r="B7" s="88" t="s">
        <v>876</v>
      </c>
      <c r="C7" s="88" t="s">
        <v>2339</v>
      </c>
      <c r="D7" s="88" t="s">
        <v>2340</v>
      </c>
      <c r="E7" s="89">
        <v>0</v>
      </c>
      <c r="F7" s="88" t="s">
        <v>1185</v>
      </c>
      <c r="H7" s="3">
        <f>E7+SUMIF('BR DTG PACUL'!C:C,'STOK PACUL'!C7,'BR DTG PACUL'!E:E)</f>
        <v>0</v>
      </c>
    </row>
    <row r="8" spans="1:9">
      <c r="A8" s="88" t="s">
        <v>2341</v>
      </c>
      <c r="B8" s="88" t="s">
        <v>876</v>
      </c>
      <c r="C8" s="88" t="s">
        <v>2341</v>
      </c>
      <c r="D8" s="88" t="s">
        <v>2342</v>
      </c>
      <c r="E8" s="89">
        <v>0</v>
      </c>
      <c r="F8" s="88" t="s">
        <v>1185</v>
      </c>
      <c r="H8" s="3">
        <f>E8+SUMIF('BR DTG PACUL'!C:C,'STOK PACUL'!C8,'BR DTG PACUL'!E:E)</f>
        <v>0</v>
      </c>
    </row>
    <row r="9" spans="1:9">
      <c r="A9" s="88" t="s">
        <v>2343</v>
      </c>
      <c r="B9" s="88" t="s">
        <v>876</v>
      </c>
      <c r="C9" s="88" t="s">
        <v>2343</v>
      </c>
      <c r="D9" s="88" t="s">
        <v>2344</v>
      </c>
      <c r="E9" s="89">
        <v>0</v>
      </c>
      <c r="F9" s="88" t="s">
        <v>1185</v>
      </c>
      <c r="H9" s="3">
        <f>E9+SUMIF('BR DTG PACUL'!C:C,'STOK PACUL'!C9,'BR DTG PACUL'!E:E)</f>
        <v>0</v>
      </c>
    </row>
    <row r="10" spans="1:9">
      <c r="A10" s="88" t="s">
        <v>2345</v>
      </c>
      <c r="B10" s="88" t="s">
        <v>876</v>
      </c>
      <c r="C10" s="88" t="s">
        <v>2345</v>
      </c>
      <c r="D10" s="88" t="s">
        <v>2346</v>
      </c>
      <c r="E10" s="89">
        <v>0</v>
      </c>
      <c r="F10" s="88" t="s">
        <v>1185</v>
      </c>
      <c r="H10" s="3">
        <f>E10+SUMIF('BR DTG PACUL'!C:C,'STOK PACUL'!C10,'BR DTG PACUL'!E:E)</f>
        <v>0</v>
      </c>
    </row>
    <row r="11" spans="1:9">
      <c r="A11" s="88" t="s">
        <v>2347</v>
      </c>
      <c r="B11" s="88" t="s">
        <v>876</v>
      </c>
      <c r="C11" s="88" t="s">
        <v>2347</v>
      </c>
      <c r="D11" s="88" t="s">
        <v>2348</v>
      </c>
      <c r="E11" s="89">
        <v>0</v>
      </c>
      <c r="F11" s="88" t="s">
        <v>1185</v>
      </c>
      <c r="H11" s="3">
        <f>E11+SUMIF('BR DTG PACUL'!C:C,'STOK PACUL'!C11,'BR DTG PACUL'!E:E)</f>
        <v>0</v>
      </c>
    </row>
    <row r="12" spans="1:9" ht="30">
      <c r="A12" s="88" t="s">
        <v>2349</v>
      </c>
      <c r="B12" s="88" t="s">
        <v>1303</v>
      </c>
      <c r="C12" s="88" t="s">
        <v>2349</v>
      </c>
      <c r="D12" s="88" t="s">
        <v>2350</v>
      </c>
      <c r="E12" s="89">
        <v>1</v>
      </c>
      <c r="F12" s="88" t="s">
        <v>1185</v>
      </c>
      <c r="H12" s="3">
        <f>E12+SUMIF('BR DTG PACUL'!C:C,'STOK PACUL'!C12,'BR DTG PACUL'!E:E)</f>
        <v>1</v>
      </c>
    </row>
    <row r="13" spans="1:9">
      <c r="A13" s="88" t="s">
        <v>2351</v>
      </c>
      <c r="B13" s="88" t="s">
        <v>876</v>
      </c>
      <c r="C13" s="88" t="s">
        <v>2351</v>
      </c>
      <c r="D13" s="88" t="s">
        <v>2352</v>
      </c>
      <c r="E13" s="89">
        <v>0</v>
      </c>
      <c r="F13" s="88" t="s">
        <v>1185</v>
      </c>
      <c r="H13" s="3">
        <f>E13+SUMIF('BR DTG PACUL'!C:C,'STOK PACUL'!C13,'BR DTG PACUL'!E:E)</f>
        <v>0</v>
      </c>
    </row>
    <row r="14" spans="1:9">
      <c r="A14" s="88" t="s">
        <v>2353</v>
      </c>
      <c r="B14" s="88" t="s">
        <v>876</v>
      </c>
      <c r="C14" s="88" t="s">
        <v>2353</v>
      </c>
      <c r="D14" s="88" t="s">
        <v>2354</v>
      </c>
      <c r="E14" s="89">
        <v>0</v>
      </c>
      <c r="F14" s="88" t="s">
        <v>1185</v>
      </c>
      <c r="H14" s="3">
        <f>E14+SUMIF('BR DTG PACUL'!C:C,'STOK PACUL'!C14,'BR DTG PACUL'!E:E)</f>
        <v>0</v>
      </c>
    </row>
    <row r="15" spans="1:9">
      <c r="A15" s="88" t="s">
        <v>176</v>
      </c>
      <c r="B15" s="88" t="s">
        <v>876</v>
      </c>
      <c r="C15" s="88" t="s">
        <v>176</v>
      </c>
      <c r="D15" s="88" t="s">
        <v>878</v>
      </c>
      <c r="E15" s="89">
        <v>0</v>
      </c>
      <c r="F15" s="88" t="s">
        <v>1185</v>
      </c>
      <c r="H15" s="3">
        <f>E15+SUMIF('BR DTG PACUL'!C:C,'STOK PACUL'!C15,'BR DTG PACUL'!E:E)</f>
        <v>0</v>
      </c>
    </row>
    <row r="16" spans="1:9" ht="30">
      <c r="A16" s="88" t="s">
        <v>2355</v>
      </c>
      <c r="B16" s="88" t="s">
        <v>876</v>
      </c>
      <c r="C16" s="88" t="s">
        <v>2355</v>
      </c>
      <c r="D16" s="88" t="s">
        <v>2356</v>
      </c>
      <c r="E16" s="89">
        <v>0</v>
      </c>
      <c r="F16" s="88" t="s">
        <v>1185</v>
      </c>
      <c r="H16" s="3">
        <f>E16+SUMIF('BR DTG PACUL'!C:C,'STOK PACUL'!C16,'BR DTG PACUL'!E:E)</f>
        <v>0</v>
      </c>
    </row>
    <row r="17" spans="1:8">
      <c r="A17" s="88" t="s">
        <v>2357</v>
      </c>
      <c r="B17" s="88" t="s">
        <v>876</v>
      </c>
      <c r="C17" s="88" t="s">
        <v>2357</v>
      </c>
      <c r="D17" s="88" t="s">
        <v>2358</v>
      </c>
      <c r="E17" s="89">
        <v>0</v>
      </c>
      <c r="F17" s="88" t="s">
        <v>1185</v>
      </c>
      <c r="H17" s="3">
        <f>E17+SUMIF('BR DTG PACUL'!C:C,'STOK PACUL'!C17,'BR DTG PACUL'!E:E)</f>
        <v>0</v>
      </c>
    </row>
    <row r="18" spans="1:8">
      <c r="A18" s="88" t="s">
        <v>2359</v>
      </c>
      <c r="B18" s="88" t="s">
        <v>876</v>
      </c>
      <c r="C18" s="88" t="s">
        <v>2359</v>
      </c>
      <c r="D18" s="88" t="s">
        <v>2360</v>
      </c>
      <c r="E18" s="89">
        <v>0</v>
      </c>
      <c r="F18" s="88" t="s">
        <v>1185</v>
      </c>
      <c r="H18" s="3">
        <f>E18+SUMIF('BR DTG PACUL'!C:C,'STOK PACUL'!C18,'BR DTG PACUL'!E:E)</f>
        <v>0</v>
      </c>
    </row>
    <row r="19" spans="1:8">
      <c r="A19" s="88" t="s">
        <v>2361</v>
      </c>
      <c r="B19" s="88" t="s">
        <v>876</v>
      </c>
      <c r="C19" s="88" t="s">
        <v>2361</v>
      </c>
      <c r="D19" s="88" t="s">
        <v>2362</v>
      </c>
      <c r="E19" s="89">
        <v>0</v>
      </c>
      <c r="F19" s="88" t="s">
        <v>1185</v>
      </c>
      <c r="H19" s="3">
        <f>E19+SUMIF('BR DTG PACUL'!C:C,'STOK PACUL'!C19,'BR DTG PACUL'!E:E)</f>
        <v>0</v>
      </c>
    </row>
    <row r="20" spans="1:8">
      <c r="A20" s="88" t="s">
        <v>2363</v>
      </c>
      <c r="B20" s="88" t="s">
        <v>876</v>
      </c>
      <c r="C20" s="88" t="s">
        <v>2363</v>
      </c>
      <c r="D20" s="88" t="s">
        <v>2364</v>
      </c>
      <c r="E20" s="89">
        <v>0</v>
      </c>
      <c r="F20" s="88" t="s">
        <v>1185</v>
      </c>
      <c r="H20" s="3">
        <f>E20+SUMIF('BR DTG PACUL'!C:C,'STOK PACUL'!C20,'BR DTG PACUL'!E:E)</f>
        <v>0</v>
      </c>
    </row>
    <row r="21" spans="1:8">
      <c r="A21" s="88" t="s">
        <v>2365</v>
      </c>
      <c r="B21" s="88" t="s">
        <v>876</v>
      </c>
      <c r="C21" s="88" t="s">
        <v>2365</v>
      </c>
      <c r="D21" s="88" t="s">
        <v>2366</v>
      </c>
      <c r="E21" s="89">
        <v>0</v>
      </c>
      <c r="F21" s="88" t="s">
        <v>1185</v>
      </c>
      <c r="H21" s="3">
        <f>E21+SUMIF('BR DTG PACUL'!C:C,'STOK PACUL'!C21,'BR DTG PACUL'!E:E)</f>
        <v>0</v>
      </c>
    </row>
    <row r="22" spans="1:8">
      <c r="A22" s="88" t="s">
        <v>1558</v>
      </c>
      <c r="B22" s="88" t="s">
        <v>876</v>
      </c>
      <c r="C22" s="88" t="s">
        <v>1558</v>
      </c>
      <c r="D22" s="88" t="s">
        <v>1725</v>
      </c>
      <c r="E22" s="89">
        <v>0</v>
      </c>
      <c r="F22" s="88" t="s">
        <v>1185</v>
      </c>
      <c r="H22" s="3">
        <f>E22+SUMIF('BR DTG PACUL'!C:C,'STOK PACUL'!C22,'BR DTG PACUL'!E:E)</f>
        <v>0</v>
      </c>
    </row>
    <row r="23" spans="1:8">
      <c r="A23" s="88" t="s">
        <v>879</v>
      </c>
      <c r="B23" s="88" t="s">
        <v>876</v>
      </c>
      <c r="C23" s="88" t="s">
        <v>879</v>
      </c>
      <c r="D23" s="88" t="s">
        <v>880</v>
      </c>
      <c r="E23" s="89">
        <v>0</v>
      </c>
      <c r="F23" s="88" t="s">
        <v>1185</v>
      </c>
      <c r="H23" s="3">
        <f>E23+SUMIF('BR DTG PACUL'!C:C,'STOK PACUL'!C23,'BR DTG PACUL'!E:E)</f>
        <v>0</v>
      </c>
    </row>
    <row r="24" spans="1:8">
      <c r="A24" s="88" t="s">
        <v>536</v>
      </c>
      <c r="B24" s="88" t="s">
        <v>876</v>
      </c>
      <c r="C24" s="88" t="s">
        <v>536</v>
      </c>
      <c r="D24" s="88" t="s">
        <v>610</v>
      </c>
      <c r="E24" s="89">
        <v>0</v>
      </c>
      <c r="F24" s="88" t="s">
        <v>1185</v>
      </c>
      <c r="H24" s="3">
        <f>E24+SUMIF('BR DTG PACUL'!C:C,'STOK PACUL'!C24,'BR DTG PACUL'!E:E)</f>
        <v>0</v>
      </c>
    </row>
    <row r="25" spans="1:8">
      <c r="A25" s="88" t="s">
        <v>2367</v>
      </c>
      <c r="B25" s="88" t="s">
        <v>876</v>
      </c>
      <c r="C25" s="88" t="s">
        <v>2367</v>
      </c>
      <c r="D25" s="88" t="s">
        <v>2368</v>
      </c>
      <c r="E25" s="89">
        <v>0</v>
      </c>
      <c r="F25" s="88" t="s">
        <v>1185</v>
      </c>
      <c r="H25" s="3">
        <f>E25+SUMIF('BR DTG PACUL'!C:C,'STOK PACUL'!C25,'BR DTG PACUL'!E:E)</f>
        <v>0</v>
      </c>
    </row>
    <row r="26" spans="1:8">
      <c r="A26" s="88" t="s">
        <v>2369</v>
      </c>
      <c r="B26" s="88" t="s">
        <v>876</v>
      </c>
      <c r="C26" s="88" t="s">
        <v>2369</v>
      </c>
      <c r="D26" s="88" t="s">
        <v>2370</v>
      </c>
      <c r="E26" s="89">
        <v>0</v>
      </c>
      <c r="F26" s="88" t="s">
        <v>1185</v>
      </c>
      <c r="H26" s="3">
        <f>E26+SUMIF('BR DTG PACUL'!C:C,'STOK PACUL'!C26,'BR DTG PACUL'!E:E)</f>
        <v>0</v>
      </c>
    </row>
    <row r="27" spans="1:8">
      <c r="A27" s="88" t="s">
        <v>2371</v>
      </c>
      <c r="B27" s="88" t="s">
        <v>876</v>
      </c>
      <c r="C27" s="88" t="s">
        <v>2371</v>
      </c>
      <c r="D27" s="88" t="s">
        <v>2372</v>
      </c>
      <c r="E27" s="89">
        <v>0</v>
      </c>
      <c r="F27" s="88" t="s">
        <v>1185</v>
      </c>
      <c r="H27" s="3">
        <f>E27+SUMIF('BR DTG PACUL'!C:C,'STOK PACUL'!C27,'BR DTG PACUL'!E:E)</f>
        <v>0</v>
      </c>
    </row>
    <row r="28" spans="1:8">
      <c r="A28" s="88" t="s">
        <v>2373</v>
      </c>
      <c r="B28" s="88" t="s">
        <v>876</v>
      </c>
      <c r="C28" s="88" t="s">
        <v>2373</v>
      </c>
      <c r="D28" s="88" t="s">
        <v>2374</v>
      </c>
      <c r="E28" s="89">
        <v>0</v>
      </c>
      <c r="F28" s="88" t="s">
        <v>1185</v>
      </c>
      <c r="H28" s="3">
        <f>E28+SUMIF('BR DTG PACUL'!C:C,'STOK PACUL'!C28,'BR DTG PACUL'!E:E)</f>
        <v>0</v>
      </c>
    </row>
    <row r="29" spans="1:8">
      <c r="A29" s="88" t="s">
        <v>2375</v>
      </c>
      <c r="B29" s="88" t="s">
        <v>876</v>
      </c>
      <c r="C29" s="88" t="s">
        <v>2375</v>
      </c>
      <c r="D29" s="88" t="s">
        <v>2376</v>
      </c>
      <c r="E29" s="89">
        <v>0</v>
      </c>
      <c r="F29" s="88" t="s">
        <v>1185</v>
      </c>
      <c r="H29" s="3">
        <f>E29+SUMIF('BR DTG PACUL'!C:C,'STOK PACUL'!C29,'BR DTG PACUL'!E:E)</f>
        <v>0</v>
      </c>
    </row>
    <row r="30" spans="1:8">
      <c r="A30" s="88" t="s">
        <v>2377</v>
      </c>
      <c r="B30" s="88" t="s">
        <v>876</v>
      </c>
      <c r="C30" s="88" t="s">
        <v>2377</v>
      </c>
      <c r="D30" s="88" t="s">
        <v>2378</v>
      </c>
      <c r="E30" s="89">
        <v>0</v>
      </c>
      <c r="F30" s="88" t="s">
        <v>1185</v>
      </c>
      <c r="H30" s="3">
        <f>E30+SUMIF('BR DTG PACUL'!C:C,'STOK PACUL'!C30,'BR DTG PACUL'!E:E)</f>
        <v>0</v>
      </c>
    </row>
    <row r="31" spans="1:8">
      <c r="A31" s="88" t="s">
        <v>2379</v>
      </c>
      <c r="B31" s="88" t="s">
        <v>876</v>
      </c>
      <c r="C31" s="88" t="s">
        <v>2379</v>
      </c>
      <c r="D31" s="88" t="s">
        <v>2380</v>
      </c>
      <c r="E31" s="89">
        <v>0</v>
      </c>
      <c r="F31" s="88" t="s">
        <v>1185</v>
      </c>
      <c r="H31" s="3">
        <f>E31+SUMIF('BR DTG PACUL'!C:C,'STOK PACUL'!C31,'BR DTG PACUL'!E:E)</f>
        <v>0</v>
      </c>
    </row>
    <row r="32" spans="1:8">
      <c r="A32" s="88" t="s">
        <v>177</v>
      </c>
      <c r="B32" s="88" t="s">
        <v>881</v>
      </c>
      <c r="C32" s="88" t="s">
        <v>177</v>
      </c>
      <c r="D32" s="88" t="s">
        <v>882</v>
      </c>
      <c r="E32" s="89">
        <v>2</v>
      </c>
      <c r="F32" s="88" t="s">
        <v>1185</v>
      </c>
      <c r="H32" s="3">
        <f>E32+SUMIF('BR DTG PACUL'!C:C,'STOK PACUL'!C32,'BR DTG PACUL'!E:E)</f>
        <v>2</v>
      </c>
    </row>
    <row r="33" spans="1:8">
      <c r="A33" s="88" t="s">
        <v>2381</v>
      </c>
      <c r="B33" s="88" t="s">
        <v>876</v>
      </c>
      <c r="C33" s="88" t="s">
        <v>2381</v>
      </c>
      <c r="D33" s="88" t="s">
        <v>2382</v>
      </c>
      <c r="E33" s="89">
        <v>0</v>
      </c>
      <c r="F33" s="88" t="s">
        <v>1185</v>
      </c>
      <c r="H33" s="3">
        <f>E33+SUMIF('BR DTG PACUL'!C:C,'STOK PACUL'!C33,'BR DTG PACUL'!E:E)</f>
        <v>0</v>
      </c>
    </row>
    <row r="34" spans="1:8">
      <c r="A34" s="88" t="s">
        <v>2383</v>
      </c>
      <c r="B34" s="88" t="s">
        <v>876</v>
      </c>
      <c r="C34" s="88" t="s">
        <v>2383</v>
      </c>
      <c r="D34" s="88" t="s">
        <v>2384</v>
      </c>
      <c r="E34" s="89">
        <v>0</v>
      </c>
      <c r="F34" s="88" t="s">
        <v>1185</v>
      </c>
      <c r="H34" s="3">
        <f>E34+SUMIF('BR DTG PACUL'!C:C,'STOK PACUL'!C34,'BR DTG PACUL'!E:E)</f>
        <v>0</v>
      </c>
    </row>
    <row r="35" spans="1:8">
      <c r="A35" s="88" t="s">
        <v>178</v>
      </c>
      <c r="B35" s="88" t="s">
        <v>881</v>
      </c>
      <c r="C35" s="88" t="s">
        <v>178</v>
      </c>
      <c r="D35" s="88" t="s">
        <v>883</v>
      </c>
      <c r="E35" s="89">
        <v>1</v>
      </c>
      <c r="F35" s="88" t="s">
        <v>1185</v>
      </c>
      <c r="H35" s="3">
        <f>E35+SUMIF('BR DTG PACUL'!C:C,'STOK PACUL'!C35,'BR DTG PACUL'!E:E)</f>
        <v>1</v>
      </c>
    </row>
    <row r="36" spans="1:8">
      <c r="A36" s="88" t="s">
        <v>2385</v>
      </c>
      <c r="B36" s="88" t="s">
        <v>876</v>
      </c>
      <c r="C36" s="88" t="s">
        <v>2385</v>
      </c>
      <c r="D36" s="88" t="s">
        <v>2386</v>
      </c>
      <c r="E36" s="89">
        <v>0</v>
      </c>
      <c r="F36" s="88" t="s">
        <v>1185</v>
      </c>
      <c r="H36" s="3">
        <f>E36+SUMIF('BR DTG PACUL'!C:C,'STOK PACUL'!C36,'BR DTG PACUL'!E:E)</f>
        <v>0</v>
      </c>
    </row>
    <row r="37" spans="1:8">
      <c r="A37" s="88" t="s">
        <v>2387</v>
      </c>
      <c r="B37" s="88" t="s">
        <v>876</v>
      </c>
      <c r="C37" s="88" t="s">
        <v>2387</v>
      </c>
      <c r="D37" s="88" t="s">
        <v>2388</v>
      </c>
      <c r="E37" s="89">
        <v>0</v>
      </c>
      <c r="F37" s="88" t="s">
        <v>1185</v>
      </c>
      <c r="H37" s="3">
        <f>E37+SUMIF('BR DTG PACUL'!C:C,'STOK PACUL'!C37,'BR DTG PACUL'!E:E)</f>
        <v>0</v>
      </c>
    </row>
    <row r="38" spans="1:8">
      <c r="A38" s="88" t="s">
        <v>611</v>
      </c>
      <c r="B38" s="88" t="s">
        <v>876</v>
      </c>
      <c r="C38" s="88" t="s">
        <v>611</v>
      </c>
      <c r="D38" s="88" t="s">
        <v>2389</v>
      </c>
      <c r="E38" s="89">
        <v>0</v>
      </c>
      <c r="F38" s="88" t="s">
        <v>1185</v>
      </c>
      <c r="H38" s="3">
        <f>E38+SUMIF('BR DTG PACUL'!C:C,'STOK PACUL'!C38,'BR DTG PACUL'!E:E)</f>
        <v>0</v>
      </c>
    </row>
    <row r="39" spans="1:8">
      <c r="A39" s="88" t="s">
        <v>1399</v>
      </c>
      <c r="B39" s="88" t="s">
        <v>884</v>
      </c>
      <c r="C39" s="88" t="s">
        <v>1399</v>
      </c>
      <c r="D39" s="88" t="s">
        <v>1400</v>
      </c>
      <c r="E39" s="89">
        <v>2</v>
      </c>
      <c r="F39" s="88" t="s">
        <v>1185</v>
      </c>
      <c r="H39" s="3">
        <f>E39+SUMIF('BR DTG PACUL'!C:C,'STOK PACUL'!C39,'BR DTG PACUL'!E:E)</f>
        <v>2</v>
      </c>
    </row>
    <row r="40" spans="1:8">
      <c r="A40" s="88" t="s">
        <v>2390</v>
      </c>
      <c r="B40" s="88" t="s">
        <v>884</v>
      </c>
      <c r="C40" s="88" t="s">
        <v>2390</v>
      </c>
      <c r="D40" s="88" t="s">
        <v>2391</v>
      </c>
      <c r="E40" s="89">
        <v>1</v>
      </c>
      <c r="F40" s="88" t="s">
        <v>1185</v>
      </c>
      <c r="H40" s="3">
        <f>E40+SUMIF('BR DTG PACUL'!C:C,'STOK PACUL'!C40,'BR DTG PACUL'!E:E)</f>
        <v>1</v>
      </c>
    </row>
    <row r="41" spans="1:8">
      <c r="A41" s="88" t="s">
        <v>1559</v>
      </c>
      <c r="B41" s="88" t="s">
        <v>884</v>
      </c>
      <c r="C41" s="88" t="s">
        <v>1559</v>
      </c>
      <c r="D41" s="88" t="s">
        <v>1560</v>
      </c>
      <c r="E41" s="89">
        <v>0</v>
      </c>
      <c r="F41" s="88" t="s">
        <v>1185</v>
      </c>
      <c r="H41" s="3">
        <f>E41+SUMIF('BR DTG PACUL'!C:C,'STOK PACUL'!C41,'BR DTG PACUL'!E:E)</f>
        <v>0</v>
      </c>
    </row>
    <row r="42" spans="1:8">
      <c r="A42" s="88" t="s">
        <v>179</v>
      </c>
      <c r="B42" s="88" t="s">
        <v>884</v>
      </c>
      <c r="C42" s="88" t="s">
        <v>179</v>
      </c>
      <c r="D42" s="88" t="s">
        <v>885</v>
      </c>
      <c r="E42" s="89">
        <v>1</v>
      </c>
      <c r="F42" s="88" t="s">
        <v>1185</v>
      </c>
      <c r="H42" s="3">
        <f>E42+SUMIF('BR DTG PACUL'!C:C,'STOK PACUL'!C42,'BR DTG PACUL'!E:E)</f>
        <v>1</v>
      </c>
    </row>
    <row r="43" spans="1:8">
      <c r="A43" s="88" t="s">
        <v>2392</v>
      </c>
      <c r="B43" s="88" t="s">
        <v>884</v>
      </c>
      <c r="C43" s="88" t="s">
        <v>2392</v>
      </c>
      <c r="D43" s="88" t="s">
        <v>2393</v>
      </c>
      <c r="E43" s="89">
        <v>0</v>
      </c>
      <c r="F43" s="88" t="s">
        <v>1185</v>
      </c>
      <c r="H43" s="3">
        <f>E43+SUMIF('BR DTG PACUL'!C:C,'STOK PACUL'!C43,'BR DTG PACUL'!E:E)</f>
        <v>0</v>
      </c>
    </row>
    <row r="44" spans="1:8">
      <c r="A44" s="88" t="s">
        <v>1401</v>
      </c>
      <c r="B44" s="88" t="s">
        <v>884</v>
      </c>
      <c r="C44" s="88" t="s">
        <v>1401</v>
      </c>
      <c r="D44" s="88" t="s">
        <v>1402</v>
      </c>
      <c r="E44" s="89">
        <v>1</v>
      </c>
      <c r="F44" s="88" t="s">
        <v>1185</v>
      </c>
      <c r="H44" s="3">
        <f>E44+SUMIF('BR DTG PACUL'!C:C,'STOK PACUL'!C44,'BR DTG PACUL'!E:E)</f>
        <v>1</v>
      </c>
    </row>
    <row r="45" spans="1:8">
      <c r="A45" s="88" t="s">
        <v>2394</v>
      </c>
      <c r="B45" s="88" t="s">
        <v>884</v>
      </c>
      <c r="C45" s="88" t="s">
        <v>2394</v>
      </c>
      <c r="D45" s="88" t="s">
        <v>2395</v>
      </c>
      <c r="E45" s="89">
        <v>0</v>
      </c>
      <c r="F45" s="88" t="s">
        <v>1185</v>
      </c>
      <c r="H45" s="3">
        <f>E45+SUMIF('BR DTG PACUL'!C:C,'STOK PACUL'!C45,'BR DTG PACUL'!E:E)</f>
        <v>0</v>
      </c>
    </row>
    <row r="46" spans="1:8">
      <c r="A46" s="88" t="s">
        <v>180</v>
      </c>
      <c r="B46" s="88" t="s">
        <v>884</v>
      </c>
      <c r="C46" s="88" t="s">
        <v>180</v>
      </c>
      <c r="D46" s="88" t="s">
        <v>886</v>
      </c>
      <c r="E46" s="89">
        <v>1</v>
      </c>
      <c r="F46" s="88" t="s">
        <v>1185</v>
      </c>
      <c r="H46" s="3">
        <f>E46+SUMIF('BR DTG PACUL'!C:C,'STOK PACUL'!C46,'BR DTG PACUL'!E:E)</f>
        <v>1</v>
      </c>
    </row>
    <row r="47" spans="1:8">
      <c r="A47" s="88" t="s">
        <v>2396</v>
      </c>
      <c r="B47" s="88" t="s">
        <v>876</v>
      </c>
      <c r="C47" s="88" t="s">
        <v>2396</v>
      </c>
      <c r="D47" s="88" t="s">
        <v>2397</v>
      </c>
      <c r="E47" s="89">
        <v>0</v>
      </c>
      <c r="F47" s="88" t="s">
        <v>1185</v>
      </c>
      <c r="H47" s="3">
        <f>E47+SUMIF('BR DTG PACUL'!C:C,'STOK PACUL'!C47,'BR DTG PACUL'!E:E)</f>
        <v>0</v>
      </c>
    </row>
    <row r="48" spans="1:8">
      <c r="A48" s="88" t="s">
        <v>181</v>
      </c>
      <c r="B48" s="88" t="s">
        <v>884</v>
      </c>
      <c r="C48" s="88" t="s">
        <v>181</v>
      </c>
      <c r="D48" s="88" t="s">
        <v>887</v>
      </c>
      <c r="E48" s="89">
        <v>2</v>
      </c>
      <c r="F48" s="88" t="s">
        <v>1185</v>
      </c>
      <c r="H48" s="3">
        <f>E48+SUMIF('BR DTG PACUL'!C:C,'STOK PACUL'!C48,'BR DTG PACUL'!E:E)</f>
        <v>2</v>
      </c>
    </row>
    <row r="49" spans="1:8">
      <c r="A49" s="88" t="s">
        <v>2398</v>
      </c>
      <c r="B49" s="88" t="s">
        <v>876</v>
      </c>
      <c r="C49" s="88" t="s">
        <v>2398</v>
      </c>
      <c r="D49" s="88" t="s">
        <v>2399</v>
      </c>
      <c r="E49" s="89">
        <v>0</v>
      </c>
      <c r="F49" s="88" t="s">
        <v>1185</v>
      </c>
      <c r="H49" s="3">
        <f>E49+SUMIF('BR DTG PACUL'!C:C,'STOK PACUL'!C49,'BR DTG PACUL'!E:E)</f>
        <v>0</v>
      </c>
    </row>
    <row r="50" spans="1:8">
      <c r="A50" s="88" t="s">
        <v>182</v>
      </c>
      <c r="B50" s="88" t="s">
        <v>888</v>
      </c>
      <c r="C50" s="88" t="s">
        <v>182</v>
      </c>
      <c r="D50" s="88" t="s">
        <v>1304</v>
      </c>
      <c r="E50" s="89">
        <v>10</v>
      </c>
      <c r="F50" s="88" t="s">
        <v>1185</v>
      </c>
      <c r="H50" s="3">
        <f>E50+SUMIF('BR DTG PACUL'!C:C,'STOK PACUL'!C50,'BR DTG PACUL'!E:E)</f>
        <v>10</v>
      </c>
    </row>
    <row r="51" spans="1:8">
      <c r="A51" s="88" t="s">
        <v>492</v>
      </c>
      <c r="B51" s="88" t="s">
        <v>888</v>
      </c>
      <c r="C51" s="88" t="s">
        <v>492</v>
      </c>
      <c r="D51" s="88" t="s">
        <v>890</v>
      </c>
      <c r="E51" s="89">
        <v>1</v>
      </c>
      <c r="F51" s="88" t="s">
        <v>1185</v>
      </c>
      <c r="H51" s="3">
        <f>E51+SUMIF('BR DTG PACUL'!C:C,'STOK PACUL'!C51,'BR DTG PACUL'!E:E)</f>
        <v>1</v>
      </c>
    </row>
    <row r="52" spans="1:8">
      <c r="A52" s="88" t="s">
        <v>2400</v>
      </c>
      <c r="B52" s="88" t="s">
        <v>876</v>
      </c>
      <c r="C52" s="88" t="s">
        <v>2400</v>
      </c>
      <c r="D52" s="88" t="s">
        <v>2401</v>
      </c>
      <c r="E52" s="89">
        <v>0</v>
      </c>
      <c r="F52" s="88" t="s">
        <v>1185</v>
      </c>
      <c r="H52" s="3">
        <f>E52+SUMIF('BR DTG PACUL'!C:C,'STOK PACUL'!C52,'BR DTG PACUL'!E:E)</f>
        <v>0</v>
      </c>
    </row>
    <row r="53" spans="1:8">
      <c r="A53" s="88" t="s">
        <v>2402</v>
      </c>
      <c r="B53" s="88" t="s">
        <v>876</v>
      </c>
      <c r="C53" s="88" t="s">
        <v>2402</v>
      </c>
      <c r="D53" s="88" t="s">
        <v>2403</v>
      </c>
      <c r="E53" s="89">
        <v>0</v>
      </c>
      <c r="F53" s="88" t="s">
        <v>1185</v>
      </c>
      <c r="H53" s="3">
        <f>E53+SUMIF('BR DTG PACUL'!C:C,'STOK PACUL'!C53,'BR DTG PACUL'!E:E)</f>
        <v>0</v>
      </c>
    </row>
    <row r="54" spans="1:8">
      <c r="A54" s="88" t="s">
        <v>183</v>
      </c>
      <c r="B54" s="88" t="s">
        <v>891</v>
      </c>
      <c r="C54" s="88" t="s">
        <v>183</v>
      </c>
      <c r="D54" s="88" t="s">
        <v>892</v>
      </c>
      <c r="E54" s="89">
        <v>80</v>
      </c>
      <c r="F54" s="88" t="s">
        <v>1185</v>
      </c>
      <c r="H54" s="3">
        <f>E54+SUMIF('BR DTG PACUL'!C:C,'STOK PACUL'!C54,'BR DTG PACUL'!E:E)</f>
        <v>80</v>
      </c>
    </row>
    <row r="55" spans="1:8">
      <c r="A55" s="88" t="s">
        <v>184</v>
      </c>
      <c r="B55" s="88" t="s">
        <v>891</v>
      </c>
      <c r="C55" s="88" t="s">
        <v>184</v>
      </c>
      <c r="D55" s="88" t="s">
        <v>893</v>
      </c>
      <c r="E55" s="89">
        <v>26</v>
      </c>
      <c r="F55" s="88" t="s">
        <v>1185</v>
      </c>
      <c r="H55" s="3">
        <f>E55+SUMIF('BR DTG PACUL'!C:C,'STOK PACUL'!C55,'BR DTG PACUL'!E:E)</f>
        <v>26</v>
      </c>
    </row>
    <row r="56" spans="1:8">
      <c r="A56" s="88" t="s">
        <v>185</v>
      </c>
      <c r="B56" s="88" t="s">
        <v>891</v>
      </c>
      <c r="C56" s="88" t="s">
        <v>185</v>
      </c>
      <c r="D56" s="88" t="s">
        <v>894</v>
      </c>
      <c r="E56" s="89">
        <v>68</v>
      </c>
      <c r="F56" s="88" t="s">
        <v>1185</v>
      </c>
      <c r="H56" s="3">
        <f>E56+SUMIF('BR DTG PACUL'!C:C,'STOK PACUL'!C56,'BR DTG PACUL'!E:E)</f>
        <v>68</v>
      </c>
    </row>
    <row r="57" spans="1:8">
      <c r="A57" s="88" t="s">
        <v>186</v>
      </c>
      <c r="B57" s="88" t="s">
        <v>891</v>
      </c>
      <c r="C57" s="88" t="s">
        <v>186</v>
      </c>
      <c r="D57" s="88" t="s">
        <v>895</v>
      </c>
      <c r="E57" s="89">
        <v>8</v>
      </c>
      <c r="F57" s="88" t="s">
        <v>1185</v>
      </c>
      <c r="H57" s="3">
        <f>E57+SUMIF('BR DTG PACUL'!C:C,'STOK PACUL'!C57,'BR DTG PACUL'!E:E)</f>
        <v>8</v>
      </c>
    </row>
    <row r="58" spans="1:8">
      <c r="A58" s="88" t="s">
        <v>187</v>
      </c>
      <c r="B58" s="88" t="s">
        <v>891</v>
      </c>
      <c r="C58" s="88" t="s">
        <v>187</v>
      </c>
      <c r="D58" s="88" t="s">
        <v>896</v>
      </c>
      <c r="E58" s="89">
        <v>4</v>
      </c>
      <c r="F58" s="88" t="s">
        <v>1185</v>
      </c>
      <c r="H58" s="3">
        <f>E58+SUMIF('BR DTG PACUL'!C:C,'STOK PACUL'!C58,'BR DTG PACUL'!E:E)</f>
        <v>4</v>
      </c>
    </row>
    <row r="59" spans="1:8">
      <c r="A59" s="88" t="s">
        <v>2404</v>
      </c>
      <c r="B59" s="88" t="s">
        <v>876</v>
      </c>
      <c r="C59" s="88" t="s">
        <v>2404</v>
      </c>
      <c r="D59" s="88" t="s">
        <v>2405</v>
      </c>
      <c r="E59" s="89">
        <v>0</v>
      </c>
      <c r="F59" s="88" t="s">
        <v>1185</v>
      </c>
      <c r="H59" s="3">
        <f>E59+SUMIF('BR DTG PACUL'!C:C,'STOK PACUL'!C59,'BR DTG PACUL'!E:E)</f>
        <v>0</v>
      </c>
    </row>
    <row r="60" spans="1:8">
      <c r="A60" s="88" t="s">
        <v>2406</v>
      </c>
      <c r="B60" s="88" t="s">
        <v>876</v>
      </c>
      <c r="C60" s="88" t="s">
        <v>2406</v>
      </c>
      <c r="D60" s="88" t="s">
        <v>2407</v>
      </c>
      <c r="E60" s="89">
        <v>0</v>
      </c>
      <c r="F60" s="88" t="s">
        <v>1185</v>
      </c>
      <c r="H60" s="3">
        <f>E60+SUMIF('BR DTG PACUL'!C:C,'STOK PACUL'!C60,'BR DTG PACUL'!E:E)</f>
        <v>0</v>
      </c>
    </row>
    <row r="61" spans="1:8">
      <c r="A61" s="88" t="s">
        <v>188</v>
      </c>
      <c r="B61" s="88" t="s">
        <v>891</v>
      </c>
      <c r="C61" s="88" t="s">
        <v>188</v>
      </c>
      <c r="D61" s="88" t="s">
        <v>897</v>
      </c>
      <c r="E61" s="89">
        <v>10</v>
      </c>
      <c r="F61" s="88" t="s">
        <v>1185</v>
      </c>
      <c r="H61" s="3">
        <f>E61+SUMIF('BR DTG PACUL'!C:C,'STOK PACUL'!C61,'BR DTG PACUL'!E:E)</f>
        <v>10</v>
      </c>
    </row>
    <row r="62" spans="1:8">
      <c r="A62" s="88" t="s">
        <v>1726</v>
      </c>
      <c r="B62" s="88" t="s">
        <v>891</v>
      </c>
      <c r="C62" s="88" t="s">
        <v>1726</v>
      </c>
      <c r="D62" s="88" t="s">
        <v>1727</v>
      </c>
      <c r="E62" s="89">
        <v>8</v>
      </c>
      <c r="F62" s="88" t="s">
        <v>1185</v>
      </c>
      <c r="H62" s="3">
        <f>E62+SUMIF('BR DTG PACUL'!C:C,'STOK PACUL'!C62,'BR DTG PACUL'!E:E)</f>
        <v>8</v>
      </c>
    </row>
    <row r="63" spans="1:8">
      <c r="A63" s="88" t="s">
        <v>2408</v>
      </c>
      <c r="B63" s="88" t="s">
        <v>876</v>
      </c>
      <c r="C63" s="88" t="s">
        <v>2408</v>
      </c>
      <c r="D63" s="88" t="s">
        <v>2409</v>
      </c>
      <c r="E63" s="89">
        <v>0</v>
      </c>
      <c r="F63" s="88" t="s">
        <v>1185</v>
      </c>
      <c r="H63" s="3">
        <f>E63+SUMIF('BR DTG PACUL'!C:C,'STOK PACUL'!C63,'BR DTG PACUL'!E:E)</f>
        <v>0</v>
      </c>
    </row>
    <row r="64" spans="1:8">
      <c r="A64" s="88" t="s">
        <v>2410</v>
      </c>
      <c r="B64" s="88" t="s">
        <v>876</v>
      </c>
      <c r="C64" s="88" t="s">
        <v>2410</v>
      </c>
      <c r="D64" s="88" t="s">
        <v>2411</v>
      </c>
      <c r="E64" s="89">
        <v>0</v>
      </c>
      <c r="F64" s="88" t="s">
        <v>1185</v>
      </c>
      <c r="H64" s="3">
        <f>E64+SUMIF('BR DTG PACUL'!C:C,'STOK PACUL'!C64,'BR DTG PACUL'!E:E)</f>
        <v>0</v>
      </c>
    </row>
    <row r="65" spans="1:8">
      <c r="A65" s="88" t="s">
        <v>2412</v>
      </c>
      <c r="B65" s="88" t="s">
        <v>876</v>
      </c>
      <c r="C65" s="88" t="s">
        <v>2412</v>
      </c>
      <c r="D65" s="88" t="s">
        <v>2413</v>
      </c>
      <c r="E65" s="89">
        <v>0</v>
      </c>
      <c r="F65" s="88" t="s">
        <v>1185</v>
      </c>
      <c r="H65" s="3">
        <f>E65+SUMIF('BR DTG PACUL'!C:C,'STOK PACUL'!C65,'BR DTG PACUL'!E:E)</f>
        <v>0</v>
      </c>
    </row>
    <row r="66" spans="1:8">
      <c r="A66" s="88" t="s">
        <v>2414</v>
      </c>
      <c r="B66" s="88" t="s">
        <v>876</v>
      </c>
      <c r="C66" s="88" t="s">
        <v>2414</v>
      </c>
      <c r="D66" s="88" t="s">
        <v>2415</v>
      </c>
      <c r="E66" s="89">
        <v>0</v>
      </c>
      <c r="F66" s="88" t="s">
        <v>1185</v>
      </c>
      <c r="H66" s="3">
        <f>E66+SUMIF('BR DTG PACUL'!C:C,'STOK PACUL'!C66,'BR DTG PACUL'!E:E)</f>
        <v>0</v>
      </c>
    </row>
    <row r="67" spans="1:8">
      <c r="A67" s="88" t="s">
        <v>2416</v>
      </c>
      <c r="B67" s="88" t="s">
        <v>876</v>
      </c>
      <c r="C67" s="88" t="s">
        <v>2416</v>
      </c>
      <c r="D67" s="88" t="s">
        <v>2417</v>
      </c>
      <c r="E67" s="89">
        <v>0</v>
      </c>
      <c r="F67" s="88" t="s">
        <v>1185</v>
      </c>
      <c r="H67" s="3">
        <f>E67+SUMIF('BR DTG PACUL'!C:C,'STOK PACUL'!C67,'BR DTG PACUL'!E:E)</f>
        <v>0</v>
      </c>
    </row>
    <row r="68" spans="1:8">
      <c r="A68" s="88" t="s">
        <v>612</v>
      </c>
      <c r="B68" s="88" t="s">
        <v>876</v>
      </c>
      <c r="C68" s="88" t="s">
        <v>612</v>
      </c>
      <c r="D68" s="88" t="s">
        <v>2418</v>
      </c>
      <c r="E68" s="89">
        <v>0</v>
      </c>
      <c r="F68" s="88" t="s">
        <v>1185</v>
      </c>
      <c r="H68" s="3">
        <f>E68+SUMIF('BR DTG PACUL'!C:C,'STOK PACUL'!C68,'BR DTG PACUL'!E:E)</f>
        <v>0</v>
      </c>
    </row>
    <row r="69" spans="1:8">
      <c r="A69" s="88" t="s">
        <v>189</v>
      </c>
      <c r="B69" s="88" t="s">
        <v>898</v>
      </c>
      <c r="C69" s="88" t="s">
        <v>189</v>
      </c>
      <c r="D69" s="88" t="s">
        <v>899</v>
      </c>
      <c r="E69" s="89">
        <v>2</v>
      </c>
      <c r="F69" s="88" t="s">
        <v>1185</v>
      </c>
      <c r="H69" s="3">
        <f>E69+SUMIF('BR DTG PACUL'!C:C,'STOK PACUL'!C69,'BR DTG PACUL'!E:E)</f>
        <v>2</v>
      </c>
    </row>
    <row r="70" spans="1:8" ht="30">
      <c r="A70" s="88" t="s">
        <v>2419</v>
      </c>
      <c r="B70" s="88" t="s">
        <v>876</v>
      </c>
      <c r="C70" s="88" t="s">
        <v>2419</v>
      </c>
      <c r="D70" s="88" t="s">
        <v>2420</v>
      </c>
      <c r="E70" s="89">
        <v>0</v>
      </c>
      <c r="F70" s="88" t="s">
        <v>1185</v>
      </c>
      <c r="H70" s="3">
        <f>E70+SUMIF('BR DTG PACUL'!C:C,'STOK PACUL'!C70,'BR DTG PACUL'!E:E)</f>
        <v>0</v>
      </c>
    </row>
    <row r="71" spans="1:8" ht="30">
      <c r="A71" s="88" t="s">
        <v>537</v>
      </c>
      <c r="B71" s="88" t="s">
        <v>877</v>
      </c>
      <c r="C71" s="88" t="s">
        <v>537</v>
      </c>
      <c r="D71" s="88" t="s">
        <v>900</v>
      </c>
      <c r="E71" s="89">
        <v>9</v>
      </c>
      <c r="F71" s="88" t="s">
        <v>1185</v>
      </c>
      <c r="H71" s="3">
        <f>E71+SUMIF('BR DTG PACUL'!C:C,'STOK PACUL'!C71,'BR DTG PACUL'!E:E)</f>
        <v>9</v>
      </c>
    </row>
    <row r="72" spans="1:8">
      <c r="A72" s="88" t="s">
        <v>2421</v>
      </c>
      <c r="B72" s="88" t="s">
        <v>876</v>
      </c>
      <c r="C72" s="88" t="s">
        <v>2421</v>
      </c>
      <c r="D72" s="88" t="s">
        <v>2422</v>
      </c>
      <c r="E72" s="89">
        <v>0</v>
      </c>
      <c r="F72" s="88" t="s">
        <v>1185</v>
      </c>
      <c r="H72" s="3">
        <f>E72+SUMIF('BR DTG PACUL'!C:C,'STOK PACUL'!C72,'BR DTG PACUL'!E:E)</f>
        <v>0</v>
      </c>
    </row>
    <row r="73" spans="1:8">
      <c r="A73" s="88" t="s">
        <v>2423</v>
      </c>
      <c r="B73" s="88" t="s">
        <v>876</v>
      </c>
      <c r="C73" s="88" t="s">
        <v>2423</v>
      </c>
      <c r="D73" s="88" t="s">
        <v>2424</v>
      </c>
      <c r="E73" s="89">
        <v>0</v>
      </c>
      <c r="F73" s="88" t="s">
        <v>1185</v>
      </c>
      <c r="H73" s="3">
        <f>E73+SUMIF('BR DTG PACUL'!C:C,'STOK PACUL'!C73,'BR DTG PACUL'!E:E)</f>
        <v>0</v>
      </c>
    </row>
    <row r="74" spans="1:8">
      <c r="A74" s="88" t="s">
        <v>2425</v>
      </c>
      <c r="B74" s="88" t="s">
        <v>876</v>
      </c>
      <c r="C74" s="88" t="s">
        <v>2425</v>
      </c>
      <c r="D74" s="88" t="s">
        <v>2426</v>
      </c>
      <c r="E74" s="89">
        <v>0</v>
      </c>
      <c r="F74" s="88" t="s">
        <v>1185</v>
      </c>
      <c r="H74" s="3">
        <f>E74+SUMIF('BR DTG PACUL'!C:C,'STOK PACUL'!C74,'BR DTG PACUL'!E:E)</f>
        <v>0</v>
      </c>
    </row>
    <row r="75" spans="1:8">
      <c r="A75" s="88" t="s">
        <v>2427</v>
      </c>
      <c r="B75" s="88" t="s">
        <v>876</v>
      </c>
      <c r="C75" s="88" t="s">
        <v>2427</v>
      </c>
      <c r="D75" s="88" t="s">
        <v>2428</v>
      </c>
      <c r="E75" s="89">
        <v>0</v>
      </c>
      <c r="F75" s="88" t="s">
        <v>1185</v>
      </c>
      <c r="H75" s="3">
        <f>E75+SUMIF('BR DTG PACUL'!C:C,'STOK PACUL'!C75,'BR DTG PACUL'!E:E)</f>
        <v>0</v>
      </c>
    </row>
    <row r="76" spans="1:8">
      <c r="A76" s="88" t="s">
        <v>2429</v>
      </c>
      <c r="B76" s="88" t="s">
        <v>876</v>
      </c>
      <c r="C76" s="88" t="s">
        <v>2429</v>
      </c>
      <c r="D76" s="88" t="s">
        <v>2430</v>
      </c>
      <c r="E76" s="89">
        <v>0</v>
      </c>
      <c r="F76" s="88" t="s">
        <v>1185</v>
      </c>
      <c r="H76" s="3">
        <f>E76+SUMIF('BR DTG PACUL'!C:C,'STOK PACUL'!C76,'BR DTG PACUL'!E:E)</f>
        <v>0</v>
      </c>
    </row>
    <row r="77" spans="1:8">
      <c r="A77" s="88" t="s">
        <v>2431</v>
      </c>
      <c r="B77" s="88" t="s">
        <v>876</v>
      </c>
      <c r="C77" s="88" t="s">
        <v>2431</v>
      </c>
      <c r="D77" s="88" t="s">
        <v>2432</v>
      </c>
      <c r="E77" s="89">
        <v>0</v>
      </c>
      <c r="F77" s="88" t="s">
        <v>1185</v>
      </c>
      <c r="H77" s="3">
        <f>E77+SUMIF('BR DTG PACUL'!C:C,'STOK PACUL'!C77,'BR DTG PACUL'!E:E)</f>
        <v>0</v>
      </c>
    </row>
    <row r="78" spans="1:8">
      <c r="A78" s="88" t="s">
        <v>190</v>
      </c>
      <c r="B78" s="88" t="s">
        <v>881</v>
      </c>
      <c r="C78" s="88" t="s">
        <v>190</v>
      </c>
      <c r="D78" s="88" t="s">
        <v>901</v>
      </c>
      <c r="E78" s="89">
        <v>1</v>
      </c>
      <c r="F78" s="88" t="s">
        <v>1185</v>
      </c>
      <c r="H78" s="3">
        <f>E78+SUMIF('BR DTG PACUL'!C:C,'STOK PACUL'!C78,'BR DTG PACUL'!E:E)</f>
        <v>1</v>
      </c>
    </row>
    <row r="79" spans="1:8">
      <c r="A79" s="88" t="s">
        <v>2433</v>
      </c>
      <c r="B79" s="88" t="s">
        <v>876</v>
      </c>
      <c r="C79" s="88" t="s">
        <v>2433</v>
      </c>
      <c r="D79" s="88" t="s">
        <v>2434</v>
      </c>
      <c r="E79" s="89">
        <v>0</v>
      </c>
      <c r="F79" s="88" t="s">
        <v>1185</v>
      </c>
      <c r="H79" s="3">
        <f>E79+SUMIF('BR DTG PACUL'!C:C,'STOK PACUL'!C79,'BR DTG PACUL'!E:E)</f>
        <v>0</v>
      </c>
    </row>
    <row r="80" spans="1:8">
      <c r="A80" s="88" t="s">
        <v>2435</v>
      </c>
      <c r="B80" s="88" t="s">
        <v>876</v>
      </c>
      <c r="C80" s="88" t="s">
        <v>2435</v>
      </c>
      <c r="D80" s="88" t="s">
        <v>2436</v>
      </c>
      <c r="E80" s="89">
        <v>0</v>
      </c>
      <c r="F80" s="88" t="s">
        <v>1185</v>
      </c>
      <c r="H80" s="3">
        <f>E80+SUMIF('BR DTG PACUL'!C:C,'STOK PACUL'!C80,'BR DTG PACUL'!E:E)</f>
        <v>0</v>
      </c>
    </row>
    <row r="81" spans="1:8" ht="30">
      <c r="A81" s="88" t="s">
        <v>2437</v>
      </c>
      <c r="B81" s="88" t="s">
        <v>876</v>
      </c>
      <c r="C81" s="88" t="s">
        <v>2437</v>
      </c>
      <c r="D81" s="88" t="s">
        <v>902</v>
      </c>
      <c r="E81" s="89">
        <v>0</v>
      </c>
      <c r="F81" s="88" t="s">
        <v>191</v>
      </c>
      <c r="H81" s="3">
        <f>E81+SUMIF('BR DTG PACUL'!C:C,'STOK PACUL'!C81,'BR DTG PACUL'!E:E)</f>
        <v>0</v>
      </c>
    </row>
    <row r="82" spans="1:8" ht="30">
      <c r="A82" s="88" t="s">
        <v>191</v>
      </c>
      <c r="B82" s="88" t="s">
        <v>898</v>
      </c>
      <c r="C82" s="88" t="s">
        <v>191</v>
      </c>
      <c r="D82" s="88" t="s">
        <v>902</v>
      </c>
      <c r="E82" s="89">
        <v>2</v>
      </c>
      <c r="F82" s="88" t="s">
        <v>191</v>
      </c>
      <c r="H82" s="3">
        <f>E82+SUMIF('BR DTG PACUL'!C:C,'STOK PACUL'!C82,'BR DTG PACUL'!E:E)</f>
        <v>2</v>
      </c>
    </row>
    <row r="83" spans="1:8">
      <c r="A83" s="88" t="s">
        <v>2438</v>
      </c>
      <c r="B83" s="88" t="s">
        <v>876</v>
      </c>
      <c r="C83" s="88" t="s">
        <v>2438</v>
      </c>
      <c r="D83" s="88" t="s">
        <v>613</v>
      </c>
      <c r="E83" s="89">
        <v>0</v>
      </c>
      <c r="F83" s="88" t="s">
        <v>1185</v>
      </c>
      <c r="H83" s="3">
        <f>E83+SUMIF('BR DTG PACUL'!C:C,'STOK PACUL'!C83,'BR DTG PACUL'!E:E)</f>
        <v>0</v>
      </c>
    </row>
    <row r="84" spans="1:8">
      <c r="A84" s="88" t="s">
        <v>2439</v>
      </c>
      <c r="B84" s="88" t="s">
        <v>876</v>
      </c>
      <c r="C84" s="88" t="s">
        <v>2439</v>
      </c>
      <c r="D84" s="88" t="s">
        <v>2440</v>
      </c>
      <c r="E84" s="89">
        <v>0</v>
      </c>
      <c r="F84" s="88" t="s">
        <v>1185</v>
      </c>
      <c r="H84" s="3">
        <f>E84+SUMIF('BR DTG PACUL'!C:C,'STOK PACUL'!C84,'BR DTG PACUL'!E:E)</f>
        <v>0</v>
      </c>
    </row>
    <row r="85" spans="1:8">
      <c r="A85" s="88" t="s">
        <v>2441</v>
      </c>
      <c r="B85" s="88" t="s">
        <v>876</v>
      </c>
      <c r="C85" s="88" t="s">
        <v>2441</v>
      </c>
      <c r="D85" s="88" t="s">
        <v>2442</v>
      </c>
      <c r="E85" s="89">
        <v>0</v>
      </c>
      <c r="F85" s="88" t="s">
        <v>1185</v>
      </c>
      <c r="H85" s="3">
        <f>E85+SUMIF('BR DTG PACUL'!C:C,'STOK PACUL'!C85,'BR DTG PACUL'!E:E)</f>
        <v>0</v>
      </c>
    </row>
    <row r="86" spans="1:8">
      <c r="A86" s="88" t="s">
        <v>2443</v>
      </c>
      <c r="B86" s="88" t="s">
        <v>876</v>
      </c>
      <c r="C86" s="88" t="s">
        <v>2443</v>
      </c>
      <c r="D86" s="88" t="s">
        <v>2444</v>
      </c>
      <c r="E86" s="89">
        <v>0</v>
      </c>
      <c r="F86" s="88" t="s">
        <v>1185</v>
      </c>
      <c r="H86" s="3">
        <f>E86+SUMIF('BR DTG PACUL'!C:C,'STOK PACUL'!C86,'BR DTG PACUL'!E:E)</f>
        <v>0</v>
      </c>
    </row>
    <row r="87" spans="1:8">
      <c r="A87" s="88" t="s">
        <v>2073</v>
      </c>
      <c r="B87" s="88" t="s">
        <v>876</v>
      </c>
      <c r="C87" s="88" t="s">
        <v>2073</v>
      </c>
      <c r="D87" s="88" t="s">
        <v>2445</v>
      </c>
      <c r="E87" s="89">
        <v>0</v>
      </c>
      <c r="F87" s="88" t="s">
        <v>1185</v>
      </c>
      <c r="H87" s="3">
        <f>E87+SUMIF('BR DTG PACUL'!C:C,'STOK PACUL'!C87,'BR DTG PACUL'!E:E)</f>
        <v>0</v>
      </c>
    </row>
    <row r="88" spans="1:8">
      <c r="A88" s="88" t="s">
        <v>2446</v>
      </c>
      <c r="B88" s="88" t="s">
        <v>876</v>
      </c>
      <c r="C88" s="88" t="s">
        <v>2446</v>
      </c>
      <c r="D88" s="88" t="s">
        <v>2447</v>
      </c>
      <c r="E88" s="89">
        <v>0</v>
      </c>
      <c r="F88" s="88" t="s">
        <v>1185</v>
      </c>
      <c r="H88" s="3">
        <f>E88+SUMIF('BR DTG PACUL'!C:C,'STOK PACUL'!C88,'BR DTG PACUL'!E:E)</f>
        <v>0</v>
      </c>
    </row>
    <row r="89" spans="1:8">
      <c r="A89" s="88" t="s">
        <v>2448</v>
      </c>
      <c r="B89" s="88" t="s">
        <v>876</v>
      </c>
      <c r="C89" s="88" t="s">
        <v>2448</v>
      </c>
      <c r="D89" s="88" t="s">
        <v>2449</v>
      </c>
      <c r="E89" s="89">
        <v>0</v>
      </c>
      <c r="F89" s="88" t="s">
        <v>1185</v>
      </c>
      <c r="H89" s="3">
        <f>E89+SUMIF('BR DTG PACUL'!C:C,'STOK PACUL'!C89,'BR DTG PACUL'!E:E)</f>
        <v>0</v>
      </c>
    </row>
    <row r="90" spans="1:8">
      <c r="A90" s="88" t="s">
        <v>1728</v>
      </c>
      <c r="B90" s="88" t="s">
        <v>1185</v>
      </c>
      <c r="C90" s="88" t="s">
        <v>1728</v>
      </c>
      <c r="D90" s="88" t="s">
        <v>1729</v>
      </c>
      <c r="E90" s="89">
        <v>0</v>
      </c>
      <c r="F90" s="88" t="s">
        <v>1185</v>
      </c>
      <c r="H90" s="3">
        <f>E90+SUMIF('BR DTG PACUL'!C:C,'STOK PACUL'!C90,'BR DTG PACUL'!E:E)</f>
        <v>0</v>
      </c>
    </row>
    <row r="91" spans="1:8">
      <c r="A91" s="88" t="s">
        <v>493</v>
      </c>
      <c r="B91" s="88" t="s">
        <v>898</v>
      </c>
      <c r="C91" s="88" t="s">
        <v>493</v>
      </c>
      <c r="D91" s="88" t="s">
        <v>903</v>
      </c>
      <c r="E91" s="89">
        <v>1</v>
      </c>
      <c r="F91" s="88" t="s">
        <v>1185</v>
      </c>
      <c r="H91" s="3">
        <f>E91+SUMIF('BR DTG PACUL'!C:C,'STOK PACUL'!C91,'BR DTG PACUL'!E:E)</f>
        <v>1</v>
      </c>
    </row>
    <row r="92" spans="1:8">
      <c r="A92" s="88" t="s">
        <v>2450</v>
      </c>
      <c r="B92" s="88" t="s">
        <v>876</v>
      </c>
      <c r="C92" s="88" t="s">
        <v>2450</v>
      </c>
      <c r="D92" s="88" t="s">
        <v>2451</v>
      </c>
      <c r="E92" s="89">
        <v>0</v>
      </c>
      <c r="F92" s="88" t="s">
        <v>1185</v>
      </c>
      <c r="H92" s="3">
        <f>E92+SUMIF('BR DTG PACUL'!C:C,'STOK PACUL'!C92,'BR DTG PACUL'!E:E)</f>
        <v>0</v>
      </c>
    </row>
    <row r="93" spans="1:8">
      <c r="A93" s="88" t="s">
        <v>2452</v>
      </c>
      <c r="B93" s="88" t="s">
        <v>876</v>
      </c>
      <c r="C93" s="88" t="s">
        <v>2452</v>
      </c>
      <c r="D93" s="88" t="s">
        <v>2453</v>
      </c>
      <c r="E93" s="89">
        <v>0</v>
      </c>
      <c r="F93" s="88" t="s">
        <v>1185</v>
      </c>
      <c r="H93" s="3">
        <f>E93+SUMIF('BR DTG PACUL'!C:C,'STOK PACUL'!C93,'BR DTG PACUL'!E:E)</f>
        <v>0</v>
      </c>
    </row>
    <row r="94" spans="1:8">
      <c r="A94" s="88" t="s">
        <v>2454</v>
      </c>
      <c r="B94" s="88" t="s">
        <v>876</v>
      </c>
      <c r="C94" s="88" t="s">
        <v>2454</v>
      </c>
      <c r="D94" s="88" t="s">
        <v>2455</v>
      </c>
      <c r="E94" s="89">
        <v>1</v>
      </c>
      <c r="F94" s="88" t="s">
        <v>1185</v>
      </c>
      <c r="H94" s="3">
        <f>E94+SUMIF('BR DTG PACUL'!C:C,'STOK PACUL'!C94,'BR DTG PACUL'!E:E)</f>
        <v>1</v>
      </c>
    </row>
    <row r="95" spans="1:8">
      <c r="A95" s="88" t="s">
        <v>2456</v>
      </c>
      <c r="B95" s="88" t="s">
        <v>876</v>
      </c>
      <c r="C95" s="88" t="s">
        <v>2456</v>
      </c>
      <c r="D95" s="88" t="s">
        <v>2457</v>
      </c>
      <c r="E95" s="89">
        <v>0</v>
      </c>
      <c r="F95" s="88" t="s">
        <v>1185</v>
      </c>
      <c r="H95" s="3">
        <f>E95+SUMIF('BR DTG PACUL'!C:C,'STOK PACUL'!C95,'BR DTG PACUL'!E:E)</f>
        <v>0</v>
      </c>
    </row>
    <row r="96" spans="1:8">
      <c r="A96" s="88" t="s">
        <v>2458</v>
      </c>
      <c r="B96" s="88" t="s">
        <v>876</v>
      </c>
      <c r="C96" s="88" t="s">
        <v>2458</v>
      </c>
      <c r="D96" s="88" t="s">
        <v>2459</v>
      </c>
      <c r="E96" s="89">
        <v>0</v>
      </c>
      <c r="F96" s="88" t="s">
        <v>1185</v>
      </c>
      <c r="H96" s="3">
        <f>E96+SUMIF('BR DTG PACUL'!C:C,'STOK PACUL'!C96,'BR DTG PACUL'!E:E)</f>
        <v>0</v>
      </c>
    </row>
    <row r="97" spans="1:8">
      <c r="A97" s="88" t="s">
        <v>1561</v>
      </c>
      <c r="B97" s="88" t="s">
        <v>876</v>
      </c>
      <c r="C97" s="88" t="s">
        <v>1561</v>
      </c>
      <c r="D97" s="88" t="s">
        <v>1562</v>
      </c>
      <c r="E97" s="89">
        <v>0</v>
      </c>
      <c r="F97" s="88" t="s">
        <v>1185</v>
      </c>
      <c r="H97" s="3">
        <f>E97+SUMIF('BR DTG PACUL'!C:C,'STOK PACUL'!C97,'BR DTG PACUL'!E:E)</f>
        <v>0</v>
      </c>
    </row>
    <row r="98" spans="1:8">
      <c r="A98" s="88" t="s">
        <v>2460</v>
      </c>
      <c r="B98" s="88" t="s">
        <v>876</v>
      </c>
      <c r="C98" s="88" t="s">
        <v>2460</v>
      </c>
      <c r="D98" s="88" t="s">
        <v>2461</v>
      </c>
      <c r="E98" s="89">
        <v>0</v>
      </c>
      <c r="F98" s="88" t="s">
        <v>1185</v>
      </c>
      <c r="H98" s="3">
        <f>E98+SUMIF('BR DTG PACUL'!C:C,'STOK PACUL'!C98,'BR DTG PACUL'!E:E)</f>
        <v>0</v>
      </c>
    </row>
    <row r="99" spans="1:8">
      <c r="A99" s="88" t="s">
        <v>2462</v>
      </c>
      <c r="B99" s="88" t="s">
        <v>876</v>
      </c>
      <c r="C99" s="88" t="s">
        <v>2462</v>
      </c>
      <c r="D99" s="88" t="s">
        <v>2463</v>
      </c>
      <c r="E99" s="89">
        <v>0</v>
      </c>
      <c r="F99" s="88" t="s">
        <v>1185</v>
      </c>
      <c r="H99" s="3">
        <f>E99+SUMIF('BR DTG PACUL'!C:C,'STOK PACUL'!C99,'BR DTG PACUL'!E:E)</f>
        <v>0</v>
      </c>
    </row>
    <row r="100" spans="1:8">
      <c r="A100" s="88" t="s">
        <v>2464</v>
      </c>
      <c r="B100" s="88" t="s">
        <v>876</v>
      </c>
      <c r="C100" s="88" t="s">
        <v>2464</v>
      </c>
      <c r="D100" s="88" t="s">
        <v>2465</v>
      </c>
      <c r="E100" s="89">
        <v>0</v>
      </c>
      <c r="F100" s="88" t="s">
        <v>1185</v>
      </c>
      <c r="H100" s="3">
        <f>E100+SUMIF('BR DTG PACUL'!C:C,'STOK PACUL'!C100,'BR DTG PACUL'!E:E)</f>
        <v>0</v>
      </c>
    </row>
    <row r="101" spans="1:8">
      <c r="A101" s="88" t="s">
        <v>2466</v>
      </c>
      <c r="B101" s="88" t="s">
        <v>876</v>
      </c>
      <c r="C101" s="88" t="s">
        <v>2466</v>
      </c>
      <c r="D101" s="88" t="s">
        <v>2467</v>
      </c>
      <c r="E101" s="89">
        <v>0</v>
      </c>
      <c r="F101" s="88" t="s">
        <v>1185</v>
      </c>
      <c r="H101" s="3">
        <f>E101+SUMIF('BR DTG PACUL'!C:C,'STOK PACUL'!C101,'BR DTG PACUL'!E:E)</f>
        <v>0</v>
      </c>
    </row>
    <row r="102" spans="1:8">
      <c r="A102" s="88" t="s">
        <v>2468</v>
      </c>
      <c r="B102" s="88" t="s">
        <v>876</v>
      </c>
      <c r="C102" s="88" t="s">
        <v>2468</v>
      </c>
      <c r="D102" s="88" t="s">
        <v>2469</v>
      </c>
      <c r="E102" s="89">
        <v>0</v>
      </c>
      <c r="F102" s="88" t="s">
        <v>1185</v>
      </c>
      <c r="H102" s="3">
        <f>E102+SUMIF('BR DTG PACUL'!C:C,'STOK PACUL'!C102,'BR DTG PACUL'!E:E)</f>
        <v>0</v>
      </c>
    </row>
    <row r="103" spans="1:8">
      <c r="A103" s="88" t="s">
        <v>2470</v>
      </c>
      <c r="B103" s="88" t="s">
        <v>876</v>
      </c>
      <c r="C103" s="88" t="s">
        <v>2470</v>
      </c>
      <c r="D103" s="88" t="s">
        <v>2471</v>
      </c>
      <c r="E103" s="89">
        <v>0</v>
      </c>
      <c r="F103" s="88" t="s">
        <v>1185</v>
      </c>
      <c r="H103" s="3">
        <f>E103+SUMIF('BR DTG PACUL'!C:C,'STOK PACUL'!C103,'BR DTG PACUL'!E:E)</f>
        <v>0</v>
      </c>
    </row>
    <row r="104" spans="1:8">
      <c r="A104" s="88" t="s">
        <v>2472</v>
      </c>
      <c r="B104" s="88" t="s">
        <v>876</v>
      </c>
      <c r="C104" s="88" t="s">
        <v>2472</v>
      </c>
      <c r="D104" s="88" t="s">
        <v>2473</v>
      </c>
      <c r="E104" s="89">
        <v>0</v>
      </c>
      <c r="F104" s="88" t="s">
        <v>1185</v>
      </c>
      <c r="H104" s="3">
        <f>E104+SUMIF('BR DTG PACUL'!C:C,'STOK PACUL'!C104,'BR DTG PACUL'!E:E)</f>
        <v>0</v>
      </c>
    </row>
    <row r="105" spans="1:8">
      <c r="A105" s="88" t="s">
        <v>1940</v>
      </c>
      <c r="B105" s="88" t="s">
        <v>876</v>
      </c>
      <c r="C105" s="88" t="s">
        <v>1940</v>
      </c>
      <c r="D105" s="88" t="s">
        <v>1941</v>
      </c>
      <c r="E105" s="89">
        <v>2</v>
      </c>
      <c r="F105" s="88" t="s">
        <v>1185</v>
      </c>
      <c r="H105" s="3">
        <f>E105+SUMIF('BR DTG PACUL'!C:C,'STOK PACUL'!C105,'BR DTG PACUL'!E:E)</f>
        <v>2</v>
      </c>
    </row>
    <row r="106" spans="1:8">
      <c r="A106" s="88" t="s">
        <v>904</v>
      </c>
      <c r="B106" s="88" t="s">
        <v>876</v>
      </c>
      <c r="C106" s="88" t="s">
        <v>904</v>
      </c>
      <c r="D106" s="88" t="s">
        <v>905</v>
      </c>
      <c r="E106" s="89">
        <v>1</v>
      </c>
      <c r="F106" s="88" t="s">
        <v>1185</v>
      </c>
      <c r="H106" s="3">
        <f>E106+SUMIF('BR DTG PACUL'!C:C,'STOK PACUL'!C106,'BR DTG PACUL'!E:E)</f>
        <v>1</v>
      </c>
    </row>
    <row r="107" spans="1:8">
      <c r="A107" s="88" t="s">
        <v>2474</v>
      </c>
      <c r="B107" s="88" t="s">
        <v>876</v>
      </c>
      <c r="C107" s="88" t="s">
        <v>2474</v>
      </c>
      <c r="D107" s="88" t="s">
        <v>2475</v>
      </c>
      <c r="E107" s="89">
        <v>0</v>
      </c>
      <c r="F107" s="88" t="s">
        <v>1185</v>
      </c>
      <c r="H107" s="3">
        <f>E107+SUMIF('BR DTG PACUL'!C:C,'STOK PACUL'!C107,'BR DTG PACUL'!E:E)</f>
        <v>0</v>
      </c>
    </row>
    <row r="108" spans="1:8">
      <c r="A108" s="88" t="s">
        <v>2476</v>
      </c>
      <c r="B108" s="88" t="s">
        <v>876</v>
      </c>
      <c r="C108" s="88" t="s">
        <v>2476</v>
      </c>
      <c r="D108" s="88" t="s">
        <v>2477</v>
      </c>
      <c r="E108" s="89">
        <v>0</v>
      </c>
      <c r="F108" s="88" t="s">
        <v>1185</v>
      </c>
      <c r="H108" s="3">
        <f>E108+SUMIF('BR DTG PACUL'!C:C,'STOK PACUL'!C108,'BR DTG PACUL'!E:E)</f>
        <v>0</v>
      </c>
    </row>
    <row r="109" spans="1:8">
      <c r="A109" s="88" t="s">
        <v>2478</v>
      </c>
      <c r="B109" s="88" t="s">
        <v>876</v>
      </c>
      <c r="C109" s="88" t="s">
        <v>2478</v>
      </c>
      <c r="D109" s="88" t="s">
        <v>2479</v>
      </c>
      <c r="E109" s="89">
        <v>0</v>
      </c>
      <c r="F109" s="88" t="s">
        <v>1185</v>
      </c>
      <c r="H109" s="3">
        <f>E109+SUMIF('BR DTG PACUL'!C:C,'STOK PACUL'!C109,'BR DTG PACUL'!E:E)</f>
        <v>0</v>
      </c>
    </row>
    <row r="110" spans="1:8">
      <c r="A110" s="88" t="s">
        <v>192</v>
      </c>
      <c r="B110" s="88" t="s">
        <v>876</v>
      </c>
      <c r="C110" s="88" t="s">
        <v>192</v>
      </c>
      <c r="D110" s="88" t="s">
        <v>906</v>
      </c>
      <c r="E110" s="89">
        <v>1</v>
      </c>
      <c r="F110" s="88" t="s">
        <v>1185</v>
      </c>
      <c r="H110" s="3">
        <f>E110+SUMIF('BR DTG PACUL'!C:C,'STOK PACUL'!C110,'BR DTG PACUL'!E:E)</f>
        <v>1</v>
      </c>
    </row>
    <row r="111" spans="1:8" ht="30">
      <c r="A111" s="88" t="s">
        <v>1730</v>
      </c>
      <c r="B111" s="88" t="s">
        <v>876</v>
      </c>
      <c r="C111" s="88" t="s">
        <v>1730</v>
      </c>
      <c r="D111" s="88" t="s">
        <v>1731</v>
      </c>
      <c r="E111" s="89">
        <v>0</v>
      </c>
      <c r="F111" s="88" t="s">
        <v>1185</v>
      </c>
      <c r="H111" s="3">
        <f>E111+SUMIF('BR DTG PACUL'!C:C,'STOK PACUL'!C111,'BR DTG PACUL'!E:E)</f>
        <v>0</v>
      </c>
    </row>
    <row r="112" spans="1:8" ht="30">
      <c r="A112" s="88" t="s">
        <v>1942</v>
      </c>
      <c r="B112" s="88" t="s">
        <v>876</v>
      </c>
      <c r="C112" s="88" t="s">
        <v>1942</v>
      </c>
      <c r="D112" s="88" t="s">
        <v>2480</v>
      </c>
      <c r="E112" s="89">
        <v>0</v>
      </c>
      <c r="F112" s="88" t="s">
        <v>193</v>
      </c>
      <c r="H112" s="3">
        <f>E112+SUMIF('BR DTG PACUL'!C:C,'STOK PACUL'!C112,'BR DTG PACUL'!E:E)</f>
        <v>0</v>
      </c>
    </row>
    <row r="113" spans="1:8" ht="30">
      <c r="A113" s="88" t="s">
        <v>193</v>
      </c>
      <c r="B113" s="88" t="s">
        <v>918</v>
      </c>
      <c r="C113" s="88" t="s">
        <v>193</v>
      </c>
      <c r="D113" s="88" t="s">
        <v>1305</v>
      </c>
      <c r="E113" s="89">
        <v>4</v>
      </c>
      <c r="F113" s="88" t="s">
        <v>193</v>
      </c>
      <c r="H113" s="3">
        <f>E113+SUMIF('BR DTG PACUL'!C:C,'STOK PACUL'!C113,'BR DTG PACUL'!E:E)</f>
        <v>4</v>
      </c>
    </row>
    <row r="114" spans="1:8">
      <c r="A114" s="88" t="s">
        <v>2481</v>
      </c>
      <c r="B114" s="88" t="s">
        <v>876</v>
      </c>
      <c r="C114" s="88" t="s">
        <v>2481</v>
      </c>
      <c r="D114" s="88" t="s">
        <v>2482</v>
      </c>
      <c r="E114" s="89">
        <v>0</v>
      </c>
      <c r="F114" s="88" t="s">
        <v>1185</v>
      </c>
      <c r="H114" s="3">
        <f>E114+SUMIF('BR DTG PACUL'!C:C,'STOK PACUL'!C114,'BR DTG PACUL'!E:E)</f>
        <v>0</v>
      </c>
    </row>
    <row r="115" spans="1:8">
      <c r="A115" s="88" t="s">
        <v>539</v>
      </c>
      <c r="B115" s="88" t="s">
        <v>876</v>
      </c>
      <c r="C115" s="88" t="s">
        <v>539</v>
      </c>
      <c r="D115" s="88" t="s">
        <v>908</v>
      </c>
      <c r="E115" s="89">
        <v>1</v>
      </c>
      <c r="F115" s="88" t="s">
        <v>1185</v>
      </c>
      <c r="H115" s="3">
        <f>E115+SUMIF('BR DTG PACUL'!C:C,'STOK PACUL'!C115,'BR DTG PACUL'!E:E)</f>
        <v>1</v>
      </c>
    </row>
    <row r="116" spans="1:8" ht="30">
      <c r="A116" s="88" t="s">
        <v>494</v>
      </c>
      <c r="B116" s="88" t="s">
        <v>876</v>
      </c>
      <c r="C116" s="88" t="s">
        <v>494</v>
      </c>
      <c r="D116" s="88" t="s">
        <v>1306</v>
      </c>
      <c r="E116" s="89">
        <v>1</v>
      </c>
      <c r="F116" s="88" t="s">
        <v>494</v>
      </c>
      <c r="H116" s="3">
        <f>E116+SUMIF('BR DTG PACUL'!C:C,'STOK PACUL'!C116,'BR DTG PACUL'!E:E)</f>
        <v>1</v>
      </c>
    </row>
    <row r="117" spans="1:8">
      <c r="A117" s="88" t="s">
        <v>2483</v>
      </c>
      <c r="B117" s="88" t="s">
        <v>876</v>
      </c>
      <c r="C117" s="88" t="s">
        <v>2483</v>
      </c>
      <c r="D117" s="88" t="s">
        <v>2484</v>
      </c>
      <c r="E117" s="89">
        <v>0</v>
      </c>
      <c r="F117" s="88" t="s">
        <v>1185</v>
      </c>
      <c r="H117" s="3">
        <f>E117+SUMIF('BR DTG PACUL'!C:C,'STOK PACUL'!C117,'BR DTG PACUL'!E:E)</f>
        <v>0</v>
      </c>
    </row>
    <row r="118" spans="1:8" ht="30">
      <c r="A118" s="88" t="s">
        <v>2325</v>
      </c>
      <c r="B118" s="88" t="s">
        <v>876</v>
      </c>
      <c r="C118" s="88" t="s">
        <v>2325</v>
      </c>
      <c r="D118" s="88" t="s">
        <v>2485</v>
      </c>
      <c r="E118" s="89">
        <v>0</v>
      </c>
      <c r="F118" s="88" t="s">
        <v>2325</v>
      </c>
      <c r="H118" s="3">
        <f>E118+SUMIF('BR DTG PACUL'!C:C,'STOK PACUL'!C118,'BR DTG PACUL'!E:E)</f>
        <v>0</v>
      </c>
    </row>
    <row r="119" spans="1:8">
      <c r="A119" s="88" t="s">
        <v>2486</v>
      </c>
      <c r="B119" s="88" t="s">
        <v>876</v>
      </c>
      <c r="C119" s="88" t="s">
        <v>2486</v>
      </c>
      <c r="D119" s="88" t="s">
        <v>2487</v>
      </c>
      <c r="E119" s="89">
        <v>0</v>
      </c>
      <c r="F119" s="88" t="s">
        <v>1185</v>
      </c>
      <c r="H119" s="3">
        <f>E119+SUMIF('BR DTG PACUL'!C:C,'STOK PACUL'!C119,'BR DTG PACUL'!E:E)</f>
        <v>0</v>
      </c>
    </row>
    <row r="120" spans="1:8">
      <c r="A120" s="88" t="s">
        <v>2488</v>
      </c>
      <c r="B120" s="88" t="s">
        <v>876</v>
      </c>
      <c r="C120" s="88" t="s">
        <v>2488</v>
      </c>
      <c r="D120" s="88" t="s">
        <v>2489</v>
      </c>
      <c r="E120" s="89">
        <v>0</v>
      </c>
      <c r="F120" s="88" t="s">
        <v>1185</v>
      </c>
      <c r="H120" s="3">
        <f>E120+SUMIF('BR DTG PACUL'!C:C,'STOK PACUL'!C120,'BR DTG PACUL'!E:E)</f>
        <v>0</v>
      </c>
    </row>
    <row r="121" spans="1:8">
      <c r="A121" s="88" t="s">
        <v>2490</v>
      </c>
      <c r="B121" s="88" t="s">
        <v>876</v>
      </c>
      <c r="C121" s="88" t="s">
        <v>2490</v>
      </c>
      <c r="D121" s="88" t="s">
        <v>2491</v>
      </c>
      <c r="E121" s="89">
        <v>0</v>
      </c>
      <c r="F121" s="88" t="s">
        <v>1185</v>
      </c>
      <c r="H121" s="3">
        <f>E121+SUMIF('BR DTG PACUL'!C:C,'STOK PACUL'!C121,'BR DTG PACUL'!E:E)</f>
        <v>0</v>
      </c>
    </row>
    <row r="122" spans="1:8">
      <c r="A122" s="88" t="s">
        <v>2492</v>
      </c>
      <c r="B122" s="88" t="s">
        <v>876</v>
      </c>
      <c r="C122" s="88" t="s">
        <v>2492</v>
      </c>
      <c r="D122" s="88" t="s">
        <v>2493</v>
      </c>
      <c r="E122" s="89">
        <v>0</v>
      </c>
      <c r="F122" s="88" t="s">
        <v>1185</v>
      </c>
      <c r="H122" s="3">
        <f>E122+SUMIF('BR DTG PACUL'!C:C,'STOK PACUL'!C122,'BR DTG PACUL'!E:E)</f>
        <v>0</v>
      </c>
    </row>
    <row r="123" spans="1:8">
      <c r="A123" s="88" t="s">
        <v>2494</v>
      </c>
      <c r="B123" s="88" t="s">
        <v>876</v>
      </c>
      <c r="C123" s="88" t="s">
        <v>2494</v>
      </c>
      <c r="D123" s="88" t="s">
        <v>2495</v>
      </c>
      <c r="E123" s="89">
        <v>0</v>
      </c>
      <c r="F123" s="88" t="s">
        <v>1185</v>
      </c>
      <c r="H123" s="3">
        <f>E123+SUMIF('BR DTG PACUL'!C:C,'STOK PACUL'!C123,'BR DTG PACUL'!E:E)</f>
        <v>0</v>
      </c>
    </row>
    <row r="124" spans="1:8" ht="30">
      <c r="A124" s="88" t="s">
        <v>2079</v>
      </c>
      <c r="B124" s="88" t="s">
        <v>876</v>
      </c>
      <c r="C124" s="88" t="s">
        <v>2079</v>
      </c>
      <c r="D124" s="88" t="s">
        <v>909</v>
      </c>
      <c r="E124" s="89">
        <v>0</v>
      </c>
      <c r="F124" s="88" t="s">
        <v>494</v>
      </c>
      <c r="H124" s="3">
        <f>E124+SUMIF('BR DTG PACUL'!C:C,'STOK PACUL'!C124,'BR DTG PACUL'!E:E)</f>
        <v>0</v>
      </c>
    </row>
    <row r="125" spans="1:8" ht="30">
      <c r="A125" s="88" t="s">
        <v>614</v>
      </c>
      <c r="B125" s="88" t="s">
        <v>876</v>
      </c>
      <c r="C125" s="88" t="s">
        <v>614</v>
      </c>
      <c r="D125" s="88" t="s">
        <v>2496</v>
      </c>
      <c r="E125" s="89">
        <v>0</v>
      </c>
      <c r="F125" s="88" t="s">
        <v>2325</v>
      </c>
      <c r="H125" s="3">
        <f>E125+SUMIF('BR DTG PACUL'!C:C,'STOK PACUL'!C125,'BR DTG PACUL'!E:E)</f>
        <v>0</v>
      </c>
    </row>
    <row r="126" spans="1:8">
      <c r="A126" s="88" t="s">
        <v>194</v>
      </c>
      <c r="B126" s="88" t="s">
        <v>888</v>
      </c>
      <c r="C126" s="88" t="s">
        <v>194</v>
      </c>
      <c r="D126" s="88" t="s">
        <v>910</v>
      </c>
      <c r="E126" s="89">
        <v>2</v>
      </c>
      <c r="F126" s="88" t="s">
        <v>1185</v>
      </c>
      <c r="H126" s="3">
        <f>E126+SUMIF('BR DTG PACUL'!C:C,'STOK PACUL'!C126,'BR DTG PACUL'!E:E)</f>
        <v>2</v>
      </c>
    </row>
    <row r="127" spans="1:8">
      <c r="A127" s="88" t="s">
        <v>2497</v>
      </c>
      <c r="B127" s="88" t="s">
        <v>876</v>
      </c>
      <c r="C127" s="88" t="s">
        <v>2497</v>
      </c>
      <c r="D127" s="88" t="s">
        <v>2498</v>
      </c>
      <c r="E127" s="89">
        <v>0</v>
      </c>
      <c r="F127" s="88" t="s">
        <v>1185</v>
      </c>
      <c r="H127" s="3">
        <f>E127+SUMIF('BR DTG PACUL'!C:C,'STOK PACUL'!C127,'BR DTG PACUL'!E:E)</f>
        <v>0</v>
      </c>
    </row>
    <row r="128" spans="1:8" ht="30">
      <c r="A128" s="88" t="s">
        <v>2499</v>
      </c>
      <c r="B128" s="88" t="s">
        <v>876</v>
      </c>
      <c r="C128" s="88" t="s">
        <v>2499</v>
      </c>
      <c r="D128" s="88" t="s">
        <v>2500</v>
      </c>
      <c r="E128" s="89">
        <v>0</v>
      </c>
      <c r="F128" s="88" t="s">
        <v>195</v>
      </c>
      <c r="H128" s="3">
        <f>E128+SUMIF('BR DTG PACUL'!C:C,'STOK PACUL'!C128,'BR DTG PACUL'!E:E)</f>
        <v>0</v>
      </c>
    </row>
    <row r="129" spans="1:8">
      <c r="A129" s="88" t="s">
        <v>2501</v>
      </c>
      <c r="B129" s="88" t="s">
        <v>898</v>
      </c>
      <c r="C129" s="88" t="s">
        <v>2501</v>
      </c>
      <c r="D129" s="88" t="s">
        <v>2502</v>
      </c>
      <c r="E129" s="89">
        <v>1</v>
      </c>
      <c r="F129" s="88" t="s">
        <v>1185</v>
      </c>
      <c r="H129" s="3">
        <f>E129+SUMIF('BR DTG PACUL'!C:C,'STOK PACUL'!C129,'BR DTG PACUL'!E:E)</f>
        <v>1</v>
      </c>
    </row>
    <row r="130" spans="1:8" ht="30">
      <c r="A130" s="88" t="s">
        <v>195</v>
      </c>
      <c r="B130" s="88" t="s">
        <v>898</v>
      </c>
      <c r="C130" s="88" t="s">
        <v>195</v>
      </c>
      <c r="D130" s="88" t="s">
        <v>911</v>
      </c>
      <c r="E130" s="89">
        <v>2</v>
      </c>
      <c r="F130" s="88" t="s">
        <v>195</v>
      </c>
      <c r="H130" s="3">
        <f>E130+SUMIF('BR DTG PACUL'!C:C,'STOK PACUL'!C130,'BR DTG PACUL'!E:E)</f>
        <v>2</v>
      </c>
    </row>
    <row r="131" spans="1:8" ht="30">
      <c r="A131" s="88" t="s">
        <v>2503</v>
      </c>
      <c r="B131" s="88" t="s">
        <v>898</v>
      </c>
      <c r="C131" s="88" t="s">
        <v>2503</v>
      </c>
      <c r="D131" s="88" t="s">
        <v>2504</v>
      </c>
      <c r="E131" s="89">
        <v>0</v>
      </c>
      <c r="F131" s="88" t="s">
        <v>195</v>
      </c>
      <c r="H131" s="3">
        <f>E131+SUMIF('BR DTG PACUL'!C:C,'STOK PACUL'!C131,'BR DTG PACUL'!E:E)</f>
        <v>0</v>
      </c>
    </row>
    <row r="132" spans="1:8">
      <c r="A132" s="88" t="s">
        <v>1732</v>
      </c>
      <c r="B132" s="88" t="s">
        <v>876</v>
      </c>
      <c r="C132" s="88" t="s">
        <v>1732</v>
      </c>
      <c r="D132" s="88" t="s">
        <v>1733</v>
      </c>
      <c r="E132" s="89">
        <v>1</v>
      </c>
      <c r="F132" s="88" t="s">
        <v>1185</v>
      </c>
      <c r="H132" s="3">
        <f>E132+SUMIF('BR DTG PACUL'!C:C,'STOK PACUL'!C132,'BR DTG PACUL'!E:E)</f>
        <v>1</v>
      </c>
    </row>
    <row r="133" spans="1:8">
      <c r="A133" s="88" t="s">
        <v>2505</v>
      </c>
      <c r="B133" s="88" t="s">
        <v>876</v>
      </c>
      <c r="C133" s="88" t="s">
        <v>2505</v>
      </c>
      <c r="D133" s="88" t="s">
        <v>2506</v>
      </c>
      <c r="E133" s="89">
        <v>0</v>
      </c>
      <c r="F133" s="88" t="s">
        <v>1185</v>
      </c>
      <c r="H133" s="3">
        <f>E133+SUMIF('BR DTG PACUL'!C:C,'STOK PACUL'!C133,'BR DTG PACUL'!E:E)</f>
        <v>0</v>
      </c>
    </row>
    <row r="134" spans="1:8">
      <c r="A134" s="88" t="s">
        <v>196</v>
      </c>
      <c r="B134" s="88" t="s">
        <v>876</v>
      </c>
      <c r="C134" s="88" t="s">
        <v>196</v>
      </c>
      <c r="D134" s="88" t="s">
        <v>912</v>
      </c>
      <c r="E134" s="89">
        <v>0</v>
      </c>
      <c r="F134" s="88" t="s">
        <v>1185</v>
      </c>
      <c r="H134" s="3">
        <f>E134+SUMIF('BR DTG PACUL'!C:C,'STOK PACUL'!C134,'BR DTG PACUL'!E:E)</f>
        <v>0</v>
      </c>
    </row>
    <row r="135" spans="1:8" ht="30">
      <c r="A135" s="88" t="s">
        <v>2507</v>
      </c>
      <c r="B135" s="88" t="s">
        <v>876</v>
      </c>
      <c r="C135" s="88" t="s">
        <v>2507</v>
      </c>
      <c r="D135" s="88" t="s">
        <v>2508</v>
      </c>
      <c r="E135" s="89">
        <v>0</v>
      </c>
      <c r="F135" s="88" t="s">
        <v>1943</v>
      </c>
      <c r="H135" s="3">
        <f>E135+SUMIF('BR DTG PACUL'!C:C,'STOK PACUL'!C135,'BR DTG PACUL'!E:E)</f>
        <v>0</v>
      </c>
    </row>
    <row r="136" spans="1:8">
      <c r="A136" s="88" t="s">
        <v>2509</v>
      </c>
      <c r="B136" s="88" t="s">
        <v>876</v>
      </c>
      <c r="C136" s="88" t="s">
        <v>2509</v>
      </c>
      <c r="D136" s="88" t="s">
        <v>2510</v>
      </c>
      <c r="E136" s="89">
        <v>0</v>
      </c>
      <c r="F136" s="88" t="s">
        <v>1185</v>
      </c>
      <c r="H136" s="3">
        <f>E136+SUMIF('BR DTG PACUL'!C:C,'STOK PACUL'!C136,'BR DTG PACUL'!E:E)</f>
        <v>0</v>
      </c>
    </row>
    <row r="137" spans="1:8" ht="30">
      <c r="A137" s="88" t="s">
        <v>1943</v>
      </c>
      <c r="B137" s="88" t="s">
        <v>898</v>
      </c>
      <c r="C137" s="88" t="s">
        <v>1943</v>
      </c>
      <c r="D137" s="88" t="s">
        <v>2511</v>
      </c>
      <c r="E137" s="89">
        <v>0</v>
      </c>
      <c r="F137" s="88" t="s">
        <v>1943</v>
      </c>
      <c r="H137" s="3">
        <f>E137+SUMIF('BR DTG PACUL'!C:C,'STOK PACUL'!C137,'BR DTG PACUL'!E:E)</f>
        <v>0</v>
      </c>
    </row>
    <row r="138" spans="1:8">
      <c r="A138" s="88" t="s">
        <v>197</v>
      </c>
      <c r="B138" s="88" t="s">
        <v>898</v>
      </c>
      <c r="C138" s="88" t="s">
        <v>197</v>
      </c>
      <c r="D138" s="88" t="s">
        <v>913</v>
      </c>
      <c r="E138" s="89">
        <v>3</v>
      </c>
      <c r="F138" s="88" t="s">
        <v>1185</v>
      </c>
      <c r="H138" s="3">
        <f>E138+SUMIF('BR DTG PACUL'!C:C,'STOK PACUL'!C138,'BR DTG PACUL'!E:E)</f>
        <v>3</v>
      </c>
    </row>
    <row r="139" spans="1:8">
      <c r="A139" s="88" t="s">
        <v>2512</v>
      </c>
      <c r="B139" s="88" t="s">
        <v>876</v>
      </c>
      <c r="C139" s="88" t="s">
        <v>2512</v>
      </c>
      <c r="D139" s="88" t="s">
        <v>2513</v>
      </c>
      <c r="E139" s="89">
        <v>0</v>
      </c>
      <c r="F139" s="88" t="s">
        <v>1185</v>
      </c>
      <c r="H139" s="3">
        <f>E139+SUMIF('BR DTG PACUL'!C:C,'STOK PACUL'!C139,'BR DTG PACUL'!E:E)</f>
        <v>0</v>
      </c>
    </row>
    <row r="140" spans="1:8">
      <c r="A140" s="88" t="s">
        <v>2514</v>
      </c>
      <c r="B140" s="88" t="s">
        <v>876</v>
      </c>
      <c r="C140" s="88" t="s">
        <v>2514</v>
      </c>
      <c r="D140" s="88" t="s">
        <v>2515</v>
      </c>
      <c r="E140" s="89">
        <v>0</v>
      </c>
      <c r="F140" s="88" t="s">
        <v>1185</v>
      </c>
      <c r="H140" s="3">
        <f>E140+SUMIF('BR DTG PACUL'!C:C,'STOK PACUL'!C140,'BR DTG PACUL'!E:E)</f>
        <v>0</v>
      </c>
    </row>
    <row r="141" spans="1:8">
      <c r="A141" s="88" t="s">
        <v>2516</v>
      </c>
      <c r="B141" s="88" t="s">
        <v>876</v>
      </c>
      <c r="C141" s="88" t="s">
        <v>2516</v>
      </c>
      <c r="D141" s="88" t="s">
        <v>2517</v>
      </c>
      <c r="E141" s="89">
        <v>0</v>
      </c>
      <c r="F141" s="88" t="s">
        <v>1185</v>
      </c>
      <c r="H141" s="3">
        <f>E141+SUMIF('BR DTG PACUL'!C:C,'STOK PACUL'!C141,'BR DTG PACUL'!E:E)</f>
        <v>0</v>
      </c>
    </row>
    <row r="142" spans="1:8">
      <c r="A142" s="88" t="s">
        <v>2518</v>
      </c>
      <c r="B142" s="88" t="s">
        <v>876</v>
      </c>
      <c r="C142" s="88" t="s">
        <v>2518</v>
      </c>
      <c r="D142" s="88" t="s">
        <v>2519</v>
      </c>
      <c r="E142" s="89">
        <v>0</v>
      </c>
      <c r="F142" s="88" t="s">
        <v>1185</v>
      </c>
      <c r="H142" s="3">
        <f>E142+SUMIF('BR DTG PACUL'!C:C,'STOK PACUL'!C142,'BR DTG PACUL'!E:E)</f>
        <v>0</v>
      </c>
    </row>
    <row r="143" spans="1:8">
      <c r="A143" s="88" t="s">
        <v>2520</v>
      </c>
      <c r="B143" s="88" t="s">
        <v>876</v>
      </c>
      <c r="C143" s="88" t="s">
        <v>2520</v>
      </c>
      <c r="D143" s="88" t="s">
        <v>2521</v>
      </c>
      <c r="E143" s="89">
        <v>0</v>
      </c>
      <c r="F143" s="88" t="s">
        <v>1185</v>
      </c>
      <c r="H143" s="3">
        <f>E143+SUMIF('BR DTG PACUL'!C:C,'STOK PACUL'!C143,'BR DTG PACUL'!E:E)</f>
        <v>0</v>
      </c>
    </row>
    <row r="144" spans="1:8">
      <c r="A144" s="88" t="s">
        <v>2522</v>
      </c>
      <c r="B144" s="88" t="s">
        <v>876</v>
      </c>
      <c r="C144" s="88" t="s">
        <v>2522</v>
      </c>
      <c r="D144" s="88" t="s">
        <v>2523</v>
      </c>
      <c r="E144" s="89">
        <v>0</v>
      </c>
      <c r="F144" s="88" t="s">
        <v>1185</v>
      </c>
      <c r="H144" s="3">
        <f>E144+SUMIF('BR DTG PACUL'!C:C,'STOK PACUL'!C144,'BR DTG PACUL'!E:E)</f>
        <v>0</v>
      </c>
    </row>
    <row r="145" spans="1:8">
      <c r="A145" s="88" t="s">
        <v>2524</v>
      </c>
      <c r="B145" s="88" t="s">
        <v>876</v>
      </c>
      <c r="C145" s="88" t="s">
        <v>2524</v>
      </c>
      <c r="D145" s="88" t="s">
        <v>2525</v>
      </c>
      <c r="E145" s="89">
        <v>0</v>
      </c>
      <c r="F145" s="88" t="s">
        <v>1185</v>
      </c>
      <c r="H145" s="3">
        <f>E145+SUMIF('BR DTG PACUL'!C:C,'STOK PACUL'!C145,'BR DTG PACUL'!E:E)</f>
        <v>0</v>
      </c>
    </row>
    <row r="146" spans="1:8">
      <c r="A146" s="88" t="s">
        <v>2526</v>
      </c>
      <c r="B146" s="88" t="s">
        <v>876</v>
      </c>
      <c r="C146" s="88" t="s">
        <v>2526</v>
      </c>
      <c r="D146" s="88" t="s">
        <v>2527</v>
      </c>
      <c r="E146" s="89">
        <v>0</v>
      </c>
      <c r="F146" s="88" t="s">
        <v>1185</v>
      </c>
      <c r="H146" s="3">
        <f>E146+SUMIF('BR DTG PACUL'!C:C,'STOK PACUL'!C146,'BR DTG PACUL'!E:E)</f>
        <v>0</v>
      </c>
    </row>
    <row r="147" spans="1:8">
      <c r="A147" s="88" t="s">
        <v>2528</v>
      </c>
      <c r="B147" s="88" t="s">
        <v>876</v>
      </c>
      <c r="C147" s="88" t="s">
        <v>2528</v>
      </c>
      <c r="D147" s="88" t="s">
        <v>2529</v>
      </c>
      <c r="E147" s="89">
        <v>0</v>
      </c>
      <c r="F147" s="88" t="s">
        <v>1185</v>
      </c>
      <c r="H147" s="3">
        <f>E147+SUMIF('BR DTG PACUL'!C:C,'STOK PACUL'!C147,'BR DTG PACUL'!E:E)</f>
        <v>0</v>
      </c>
    </row>
    <row r="148" spans="1:8">
      <c r="A148" s="88" t="s">
        <v>2530</v>
      </c>
      <c r="B148" s="88" t="s">
        <v>876</v>
      </c>
      <c r="C148" s="88" t="s">
        <v>2530</v>
      </c>
      <c r="D148" s="88" t="s">
        <v>2531</v>
      </c>
      <c r="E148" s="89">
        <v>0</v>
      </c>
      <c r="F148" s="88" t="s">
        <v>1185</v>
      </c>
      <c r="H148" s="3">
        <f>E148+SUMIF('BR DTG PACUL'!C:C,'STOK PACUL'!C148,'BR DTG PACUL'!E:E)</f>
        <v>0</v>
      </c>
    </row>
    <row r="149" spans="1:8">
      <c r="A149" s="88" t="s">
        <v>2532</v>
      </c>
      <c r="B149" s="88" t="s">
        <v>876</v>
      </c>
      <c r="C149" s="88" t="s">
        <v>2532</v>
      </c>
      <c r="D149" s="88" t="s">
        <v>2533</v>
      </c>
      <c r="E149" s="89">
        <v>0</v>
      </c>
      <c r="F149" s="88" t="s">
        <v>1185</v>
      </c>
      <c r="H149" s="3">
        <f>E149+SUMIF('BR DTG PACUL'!C:C,'STOK PACUL'!C149,'BR DTG PACUL'!E:E)</f>
        <v>0</v>
      </c>
    </row>
    <row r="150" spans="1:8">
      <c r="A150" s="88" t="s">
        <v>2534</v>
      </c>
      <c r="B150" s="88" t="s">
        <v>876</v>
      </c>
      <c r="C150" s="88" t="s">
        <v>2534</v>
      </c>
      <c r="D150" s="88" t="s">
        <v>2535</v>
      </c>
      <c r="E150" s="89">
        <v>0</v>
      </c>
      <c r="F150" s="88" t="s">
        <v>1185</v>
      </c>
      <c r="H150" s="3">
        <f>E150+SUMIF('BR DTG PACUL'!C:C,'STOK PACUL'!C150,'BR DTG PACUL'!E:E)</f>
        <v>0</v>
      </c>
    </row>
    <row r="151" spans="1:8">
      <c r="A151" s="88" t="s">
        <v>2536</v>
      </c>
      <c r="B151" s="88" t="s">
        <v>876</v>
      </c>
      <c r="C151" s="88" t="s">
        <v>2536</v>
      </c>
      <c r="D151" s="88" t="s">
        <v>2537</v>
      </c>
      <c r="E151" s="89">
        <v>0</v>
      </c>
      <c r="F151" s="88" t="s">
        <v>1185</v>
      </c>
      <c r="H151" s="3">
        <f>E151+SUMIF('BR DTG PACUL'!C:C,'STOK PACUL'!C151,'BR DTG PACUL'!E:E)</f>
        <v>0</v>
      </c>
    </row>
    <row r="152" spans="1:8">
      <c r="A152" s="88" t="s">
        <v>2538</v>
      </c>
      <c r="B152" s="88" t="s">
        <v>918</v>
      </c>
      <c r="C152" s="88" t="s">
        <v>2538</v>
      </c>
      <c r="D152" s="88" t="s">
        <v>2539</v>
      </c>
      <c r="E152" s="89">
        <v>1</v>
      </c>
      <c r="F152" s="88" t="s">
        <v>1185</v>
      </c>
      <c r="H152" s="3">
        <f>E152+SUMIF('BR DTG PACUL'!C:C,'STOK PACUL'!C152,'BR DTG PACUL'!E:E)</f>
        <v>1</v>
      </c>
    </row>
    <row r="153" spans="1:8">
      <c r="A153" s="88" t="s">
        <v>2540</v>
      </c>
      <c r="B153" s="88" t="s">
        <v>876</v>
      </c>
      <c r="C153" s="88" t="s">
        <v>2540</v>
      </c>
      <c r="D153" s="88" t="s">
        <v>2541</v>
      </c>
      <c r="E153" s="89">
        <v>0</v>
      </c>
      <c r="F153" s="88" t="s">
        <v>1185</v>
      </c>
      <c r="H153" s="3">
        <f>E153+SUMIF('BR DTG PACUL'!C:C,'STOK PACUL'!C153,'BR DTG PACUL'!E:E)</f>
        <v>0</v>
      </c>
    </row>
    <row r="154" spans="1:8">
      <c r="A154" s="88" t="s">
        <v>2542</v>
      </c>
      <c r="B154" s="88" t="s">
        <v>876</v>
      </c>
      <c r="C154" s="88" t="s">
        <v>2542</v>
      </c>
      <c r="D154" s="88" t="s">
        <v>2543</v>
      </c>
      <c r="E154" s="89">
        <v>0</v>
      </c>
      <c r="F154" s="88" t="s">
        <v>1185</v>
      </c>
      <c r="H154" s="3">
        <f>E154+SUMIF('BR DTG PACUL'!C:C,'STOK PACUL'!C154,'BR DTG PACUL'!E:E)</f>
        <v>0</v>
      </c>
    </row>
    <row r="155" spans="1:8">
      <c r="A155" s="88" t="s">
        <v>2544</v>
      </c>
      <c r="B155" s="88" t="s">
        <v>876</v>
      </c>
      <c r="C155" s="88" t="s">
        <v>2544</v>
      </c>
      <c r="D155" s="88" t="s">
        <v>2545</v>
      </c>
      <c r="E155" s="89">
        <v>0</v>
      </c>
      <c r="F155" s="88" t="s">
        <v>1185</v>
      </c>
      <c r="H155" s="3">
        <f>E155+SUMIF('BR DTG PACUL'!C:C,'STOK PACUL'!C155,'BR DTG PACUL'!E:E)</f>
        <v>0</v>
      </c>
    </row>
    <row r="156" spans="1:8">
      <c r="A156" s="88" t="s">
        <v>2546</v>
      </c>
      <c r="B156" s="88" t="s">
        <v>876</v>
      </c>
      <c r="C156" s="88" t="s">
        <v>2546</v>
      </c>
      <c r="D156" s="88" t="s">
        <v>2547</v>
      </c>
      <c r="E156" s="89">
        <v>0</v>
      </c>
      <c r="F156" s="88" t="s">
        <v>1185</v>
      </c>
      <c r="H156" s="3">
        <f>E156+SUMIF('BR DTG PACUL'!C:C,'STOK PACUL'!C156,'BR DTG PACUL'!E:E)</f>
        <v>0</v>
      </c>
    </row>
    <row r="157" spans="1:8">
      <c r="A157" s="88" t="s">
        <v>2548</v>
      </c>
      <c r="B157" s="88" t="s">
        <v>876</v>
      </c>
      <c r="C157" s="88" t="s">
        <v>2548</v>
      </c>
      <c r="D157" s="88" t="s">
        <v>2549</v>
      </c>
      <c r="E157" s="89">
        <v>0</v>
      </c>
      <c r="F157" s="88" t="s">
        <v>1185</v>
      </c>
      <c r="H157" s="3">
        <f>E157+SUMIF('BR DTG PACUL'!C:C,'STOK PACUL'!C157,'BR DTG PACUL'!E:E)</f>
        <v>0</v>
      </c>
    </row>
    <row r="158" spans="1:8">
      <c r="A158" s="88" t="s">
        <v>2550</v>
      </c>
      <c r="B158" s="88" t="s">
        <v>876</v>
      </c>
      <c r="C158" s="88" t="s">
        <v>2550</v>
      </c>
      <c r="D158" s="88" t="s">
        <v>2551</v>
      </c>
      <c r="E158" s="89">
        <v>0</v>
      </c>
      <c r="F158" s="88" t="s">
        <v>1185</v>
      </c>
      <c r="H158" s="3">
        <f>E158+SUMIF('BR DTG PACUL'!C:C,'STOK PACUL'!C158,'BR DTG PACUL'!E:E)</f>
        <v>0</v>
      </c>
    </row>
    <row r="159" spans="1:8">
      <c r="A159" s="88" t="s">
        <v>2552</v>
      </c>
      <c r="B159" s="88" t="s">
        <v>876</v>
      </c>
      <c r="C159" s="88" t="s">
        <v>2552</v>
      </c>
      <c r="D159" s="88" t="s">
        <v>2553</v>
      </c>
      <c r="E159" s="89">
        <v>0</v>
      </c>
      <c r="F159" s="88" t="s">
        <v>1185</v>
      </c>
      <c r="H159" s="3">
        <f>E159+SUMIF('BR DTG PACUL'!C:C,'STOK PACUL'!C159,'BR DTG PACUL'!E:E)</f>
        <v>0</v>
      </c>
    </row>
    <row r="160" spans="1:8">
      <c r="A160" s="88" t="s">
        <v>2554</v>
      </c>
      <c r="B160" s="88" t="s">
        <v>876</v>
      </c>
      <c r="C160" s="88" t="s">
        <v>2554</v>
      </c>
      <c r="D160" s="88" t="s">
        <v>2555</v>
      </c>
      <c r="E160" s="89">
        <v>0</v>
      </c>
      <c r="F160" s="88" t="s">
        <v>1185</v>
      </c>
      <c r="H160" s="3">
        <f>E160+SUMIF('BR DTG PACUL'!C:C,'STOK PACUL'!C160,'BR DTG PACUL'!E:E)</f>
        <v>0</v>
      </c>
    </row>
    <row r="161" spans="1:8">
      <c r="A161" s="88" t="s">
        <v>2556</v>
      </c>
      <c r="B161" s="88" t="s">
        <v>876</v>
      </c>
      <c r="C161" s="88" t="s">
        <v>2556</v>
      </c>
      <c r="D161" s="88" t="s">
        <v>2557</v>
      </c>
      <c r="E161" s="89">
        <v>0</v>
      </c>
      <c r="F161" s="88" t="s">
        <v>1185</v>
      </c>
      <c r="H161" s="3">
        <f>E161+SUMIF('BR DTG PACUL'!C:C,'STOK PACUL'!C161,'BR DTG PACUL'!E:E)</f>
        <v>0</v>
      </c>
    </row>
    <row r="162" spans="1:8">
      <c r="A162" s="88" t="s">
        <v>2558</v>
      </c>
      <c r="B162" s="88" t="s">
        <v>876</v>
      </c>
      <c r="C162" s="88" t="s">
        <v>2558</v>
      </c>
      <c r="D162" s="88" t="s">
        <v>2559</v>
      </c>
      <c r="E162" s="89">
        <v>0</v>
      </c>
      <c r="F162" s="88" t="s">
        <v>1185</v>
      </c>
      <c r="H162" s="3">
        <f>E162+SUMIF('BR DTG PACUL'!C:C,'STOK PACUL'!C162,'BR DTG PACUL'!E:E)</f>
        <v>0</v>
      </c>
    </row>
    <row r="163" spans="1:8">
      <c r="A163" s="88" t="s">
        <v>1734</v>
      </c>
      <c r="B163" s="88" t="s">
        <v>876</v>
      </c>
      <c r="C163" s="88" t="s">
        <v>1734</v>
      </c>
      <c r="D163" s="88" t="s">
        <v>1735</v>
      </c>
      <c r="E163" s="89">
        <v>0</v>
      </c>
      <c r="F163" s="88" t="s">
        <v>1185</v>
      </c>
      <c r="H163" s="3">
        <f>E163+SUMIF('BR DTG PACUL'!C:C,'STOK PACUL'!C163,'BR DTG PACUL'!E:E)</f>
        <v>0</v>
      </c>
    </row>
    <row r="164" spans="1:8">
      <c r="A164" s="88" t="s">
        <v>2560</v>
      </c>
      <c r="B164" s="88" t="s">
        <v>876</v>
      </c>
      <c r="C164" s="88" t="s">
        <v>2560</v>
      </c>
      <c r="D164" s="88" t="s">
        <v>2561</v>
      </c>
      <c r="E164" s="89">
        <v>0</v>
      </c>
      <c r="F164" s="88" t="s">
        <v>1185</v>
      </c>
      <c r="H164" s="3">
        <f>E164+SUMIF('BR DTG PACUL'!C:C,'STOK PACUL'!C164,'BR DTG PACUL'!E:E)</f>
        <v>0</v>
      </c>
    </row>
    <row r="165" spans="1:8">
      <c r="A165" s="88" t="s">
        <v>2562</v>
      </c>
      <c r="B165" s="88" t="s">
        <v>876</v>
      </c>
      <c r="C165" s="88" t="s">
        <v>2562</v>
      </c>
      <c r="D165" s="88" t="s">
        <v>2563</v>
      </c>
      <c r="E165" s="89">
        <v>0</v>
      </c>
      <c r="F165" s="88" t="s">
        <v>1185</v>
      </c>
      <c r="H165" s="3">
        <f>E165+SUMIF('BR DTG PACUL'!C:C,'STOK PACUL'!C165,'BR DTG PACUL'!E:E)</f>
        <v>0</v>
      </c>
    </row>
    <row r="166" spans="1:8">
      <c r="A166" s="88" t="s">
        <v>1307</v>
      </c>
      <c r="B166" s="88" t="s">
        <v>1185</v>
      </c>
      <c r="C166" s="88" t="s">
        <v>1307</v>
      </c>
      <c r="D166" s="88" t="s">
        <v>1308</v>
      </c>
      <c r="E166" s="89">
        <v>0</v>
      </c>
      <c r="F166" s="88" t="s">
        <v>1185</v>
      </c>
      <c r="H166" s="3">
        <f>E166+SUMIF('BR DTG PACUL'!C:C,'STOK PACUL'!C166,'BR DTG PACUL'!E:E)</f>
        <v>0</v>
      </c>
    </row>
    <row r="167" spans="1:8">
      <c r="A167" s="88" t="s">
        <v>2564</v>
      </c>
      <c r="B167" s="88" t="s">
        <v>876</v>
      </c>
      <c r="C167" s="88" t="s">
        <v>2564</v>
      </c>
      <c r="D167" s="88" t="s">
        <v>2565</v>
      </c>
      <c r="E167" s="89">
        <v>0</v>
      </c>
      <c r="F167" s="88" t="s">
        <v>1185</v>
      </c>
      <c r="H167" s="3">
        <f>E167+SUMIF('BR DTG PACUL'!C:C,'STOK PACUL'!C167,'BR DTG PACUL'!E:E)</f>
        <v>0</v>
      </c>
    </row>
    <row r="168" spans="1:8">
      <c r="A168" s="88" t="s">
        <v>2566</v>
      </c>
      <c r="B168" s="88" t="s">
        <v>876</v>
      </c>
      <c r="C168" s="88" t="s">
        <v>2566</v>
      </c>
      <c r="D168" s="88" t="s">
        <v>2567</v>
      </c>
      <c r="E168" s="89">
        <v>0</v>
      </c>
      <c r="F168" s="88" t="s">
        <v>1185</v>
      </c>
      <c r="H168" s="3">
        <f>E168+SUMIF('BR DTG PACUL'!C:C,'STOK PACUL'!C168,'BR DTG PACUL'!E:E)</f>
        <v>0</v>
      </c>
    </row>
    <row r="169" spans="1:8">
      <c r="A169" s="88" t="s">
        <v>2568</v>
      </c>
      <c r="B169" s="88" t="s">
        <v>876</v>
      </c>
      <c r="C169" s="88" t="s">
        <v>2568</v>
      </c>
      <c r="D169" s="88" t="s">
        <v>2569</v>
      </c>
      <c r="E169" s="89">
        <v>0</v>
      </c>
      <c r="F169" s="88" t="s">
        <v>1185</v>
      </c>
      <c r="H169" s="3">
        <f>E169+SUMIF('BR DTG PACUL'!C:C,'STOK PACUL'!C169,'BR DTG PACUL'!E:E)</f>
        <v>0</v>
      </c>
    </row>
    <row r="170" spans="1:8">
      <c r="A170" s="88" t="s">
        <v>2570</v>
      </c>
      <c r="B170" s="88" t="s">
        <v>876</v>
      </c>
      <c r="C170" s="88" t="s">
        <v>2570</v>
      </c>
      <c r="D170" s="88" t="s">
        <v>2571</v>
      </c>
      <c r="E170" s="89">
        <v>0</v>
      </c>
      <c r="F170" s="88" t="s">
        <v>1185</v>
      </c>
      <c r="H170" s="3">
        <f>E170+SUMIF('BR DTG PACUL'!C:C,'STOK PACUL'!C170,'BR DTG PACUL'!E:E)</f>
        <v>0</v>
      </c>
    </row>
    <row r="171" spans="1:8">
      <c r="A171" s="88" t="s">
        <v>2572</v>
      </c>
      <c r="B171" s="88" t="s">
        <v>876</v>
      </c>
      <c r="C171" s="88" t="s">
        <v>2572</v>
      </c>
      <c r="D171" s="88" t="s">
        <v>2573</v>
      </c>
      <c r="E171" s="89">
        <v>0</v>
      </c>
      <c r="F171" s="88" t="s">
        <v>1185</v>
      </c>
      <c r="H171" s="3">
        <f>E171+SUMIF('BR DTG PACUL'!C:C,'STOK PACUL'!C171,'BR DTG PACUL'!E:E)</f>
        <v>0</v>
      </c>
    </row>
    <row r="172" spans="1:8">
      <c r="A172" s="88" t="s">
        <v>2574</v>
      </c>
      <c r="B172" s="88" t="s">
        <v>876</v>
      </c>
      <c r="C172" s="88" t="s">
        <v>2574</v>
      </c>
      <c r="D172" s="88" t="s">
        <v>2575</v>
      </c>
      <c r="E172" s="89">
        <v>0</v>
      </c>
      <c r="F172" s="88" t="s">
        <v>1185</v>
      </c>
      <c r="H172" s="3">
        <f>E172+SUMIF('BR DTG PACUL'!C:C,'STOK PACUL'!C172,'BR DTG PACUL'!E:E)</f>
        <v>0</v>
      </c>
    </row>
    <row r="173" spans="1:8" ht="30">
      <c r="A173" s="88" t="s">
        <v>2576</v>
      </c>
      <c r="B173" s="88" t="s">
        <v>876</v>
      </c>
      <c r="C173" s="88" t="s">
        <v>2576</v>
      </c>
      <c r="D173" s="88" t="s">
        <v>2577</v>
      </c>
      <c r="E173" s="89">
        <v>0</v>
      </c>
      <c r="F173" s="88" t="s">
        <v>1185</v>
      </c>
      <c r="H173" s="3">
        <f>E173+SUMIF('BR DTG PACUL'!C:C,'STOK PACUL'!C173,'BR DTG PACUL'!E:E)</f>
        <v>0</v>
      </c>
    </row>
    <row r="174" spans="1:8">
      <c r="A174" s="88" t="s">
        <v>2578</v>
      </c>
      <c r="B174" s="88" t="s">
        <v>876</v>
      </c>
      <c r="C174" s="88" t="s">
        <v>2578</v>
      </c>
      <c r="D174" s="88" t="s">
        <v>2579</v>
      </c>
      <c r="E174" s="89">
        <v>0</v>
      </c>
      <c r="F174" s="88" t="s">
        <v>1185</v>
      </c>
      <c r="H174" s="3">
        <f>E174+SUMIF('BR DTG PACUL'!C:C,'STOK PACUL'!C174,'BR DTG PACUL'!E:E)</f>
        <v>0</v>
      </c>
    </row>
    <row r="175" spans="1:8">
      <c r="A175" s="88" t="s">
        <v>2580</v>
      </c>
      <c r="B175" s="88" t="s">
        <v>876</v>
      </c>
      <c r="C175" s="88" t="s">
        <v>2580</v>
      </c>
      <c r="D175" s="88" t="s">
        <v>2581</v>
      </c>
      <c r="E175" s="89">
        <v>0</v>
      </c>
      <c r="F175" s="88" t="s">
        <v>1185</v>
      </c>
      <c r="H175" s="3">
        <f>E175+SUMIF('BR DTG PACUL'!C:C,'STOK PACUL'!C175,'BR DTG PACUL'!E:E)</f>
        <v>0</v>
      </c>
    </row>
    <row r="176" spans="1:8">
      <c r="A176" s="88" t="s">
        <v>914</v>
      </c>
      <c r="B176" s="88" t="s">
        <v>876</v>
      </c>
      <c r="C176" s="88" t="s">
        <v>914</v>
      </c>
      <c r="D176" s="88" t="s">
        <v>1736</v>
      </c>
      <c r="E176" s="89">
        <v>1</v>
      </c>
      <c r="F176" s="88" t="s">
        <v>1185</v>
      </c>
      <c r="H176" s="3">
        <f>E176+SUMIF('BR DTG PACUL'!C:C,'STOK PACUL'!C176,'BR DTG PACUL'!E:E)</f>
        <v>1</v>
      </c>
    </row>
    <row r="177" spans="1:8">
      <c r="A177" s="88" t="s">
        <v>2582</v>
      </c>
      <c r="B177" s="88" t="s">
        <v>876</v>
      </c>
      <c r="C177" s="88" t="s">
        <v>2582</v>
      </c>
      <c r="D177" s="88" t="s">
        <v>2583</v>
      </c>
      <c r="E177" s="89">
        <v>0</v>
      </c>
      <c r="F177" s="88" t="s">
        <v>1185</v>
      </c>
      <c r="H177" s="3">
        <f>E177+SUMIF('BR DTG PACUL'!C:C,'STOK PACUL'!C177,'BR DTG PACUL'!E:E)</f>
        <v>0</v>
      </c>
    </row>
    <row r="178" spans="1:8">
      <c r="A178" s="88" t="s">
        <v>2584</v>
      </c>
      <c r="B178" s="88" t="s">
        <v>876</v>
      </c>
      <c r="C178" s="88" t="s">
        <v>2584</v>
      </c>
      <c r="D178" s="88" t="s">
        <v>2585</v>
      </c>
      <c r="E178" s="89">
        <v>0</v>
      </c>
      <c r="F178" s="88" t="s">
        <v>1185</v>
      </c>
      <c r="H178" s="3">
        <f>E178+SUMIF('BR DTG PACUL'!C:C,'STOK PACUL'!C178,'BR DTG PACUL'!E:E)</f>
        <v>0</v>
      </c>
    </row>
    <row r="179" spans="1:8">
      <c r="A179" s="88" t="s">
        <v>2586</v>
      </c>
      <c r="B179" s="88" t="s">
        <v>876</v>
      </c>
      <c r="C179" s="88" t="s">
        <v>2586</v>
      </c>
      <c r="D179" s="88" t="s">
        <v>2587</v>
      </c>
      <c r="E179" s="89">
        <v>0</v>
      </c>
      <c r="F179" s="88" t="s">
        <v>1185</v>
      </c>
      <c r="H179" s="3">
        <f>E179+SUMIF('BR DTG PACUL'!C:C,'STOK PACUL'!C179,'BR DTG PACUL'!E:E)</f>
        <v>0</v>
      </c>
    </row>
    <row r="180" spans="1:8">
      <c r="A180" s="88" t="s">
        <v>615</v>
      </c>
      <c r="B180" s="88" t="s">
        <v>876</v>
      </c>
      <c r="C180" s="88" t="s">
        <v>615</v>
      </c>
      <c r="D180" s="88" t="s">
        <v>915</v>
      </c>
      <c r="E180" s="89">
        <v>0</v>
      </c>
      <c r="F180" s="88" t="s">
        <v>1185</v>
      </c>
      <c r="H180" s="3">
        <f>E180+SUMIF('BR DTG PACUL'!C:C,'STOK PACUL'!C180,'BR DTG PACUL'!E:E)</f>
        <v>0</v>
      </c>
    </row>
    <row r="181" spans="1:8">
      <c r="A181" s="88" t="s">
        <v>2588</v>
      </c>
      <c r="B181" s="88" t="s">
        <v>876</v>
      </c>
      <c r="C181" s="88" t="s">
        <v>2588</v>
      </c>
      <c r="D181" s="88" t="s">
        <v>2589</v>
      </c>
      <c r="E181" s="89">
        <v>0</v>
      </c>
      <c r="F181" s="88" t="s">
        <v>1185</v>
      </c>
      <c r="H181" s="3">
        <f>E181+SUMIF('BR DTG PACUL'!C:C,'STOK PACUL'!C181,'BR DTG PACUL'!E:E)</f>
        <v>0</v>
      </c>
    </row>
    <row r="182" spans="1:8">
      <c r="A182" s="88" t="s">
        <v>2590</v>
      </c>
      <c r="B182" s="88" t="s">
        <v>876</v>
      </c>
      <c r="C182" s="88" t="s">
        <v>2590</v>
      </c>
      <c r="D182" s="88" t="s">
        <v>2591</v>
      </c>
      <c r="E182" s="89">
        <v>0</v>
      </c>
      <c r="F182" s="88" t="s">
        <v>1185</v>
      </c>
      <c r="H182" s="3">
        <f>E182+SUMIF('BR DTG PACUL'!C:C,'STOK PACUL'!C182,'BR DTG PACUL'!E:E)</f>
        <v>0</v>
      </c>
    </row>
    <row r="183" spans="1:8">
      <c r="A183" s="88" t="s">
        <v>198</v>
      </c>
      <c r="B183" s="88" t="s">
        <v>918</v>
      </c>
      <c r="C183" s="88" t="s">
        <v>198</v>
      </c>
      <c r="D183" s="88" t="s">
        <v>1484</v>
      </c>
      <c r="E183" s="89">
        <v>1</v>
      </c>
      <c r="F183" s="88" t="s">
        <v>1185</v>
      </c>
      <c r="H183" s="3">
        <f>E183+SUMIF('BR DTG PACUL'!C:C,'STOK PACUL'!C183,'BR DTG PACUL'!E:E)</f>
        <v>1</v>
      </c>
    </row>
    <row r="184" spans="1:8">
      <c r="A184" s="88" t="s">
        <v>2592</v>
      </c>
      <c r="B184" s="88" t="s">
        <v>876</v>
      </c>
      <c r="C184" s="88" t="s">
        <v>2592</v>
      </c>
      <c r="D184" s="88" t="s">
        <v>2593</v>
      </c>
      <c r="E184" s="89">
        <v>0</v>
      </c>
      <c r="F184" s="88" t="s">
        <v>1185</v>
      </c>
      <c r="H184" s="3">
        <f>E184+SUMIF('BR DTG PACUL'!C:C,'STOK PACUL'!C184,'BR DTG PACUL'!E:E)</f>
        <v>0</v>
      </c>
    </row>
    <row r="185" spans="1:8">
      <c r="A185" s="88" t="s">
        <v>2594</v>
      </c>
      <c r="B185" s="88" t="s">
        <v>876</v>
      </c>
      <c r="C185" s="88" t="s">
        <v>2594</v>
      </c>
      <c r="D185" s="88" t="s">
        <v>2595</v>
      </c>
      <c r="E185" s="89">
        <v>0</v>
      </c>
      <c r="F185" s="88" t="s">
        <v>1185</v>
      </c>
      <c r="H185" s="3">
        <f>E185+SUMIF('BR DTG PACUL'!C:C,'STOK PACUL'!C185,'BR DTG PACUL'!E:E)</f>
        <v>0</v>
      </c>
    </row>
    <row r="186" spans="1:8">
      <c r="A186" s="88" t="s">
        <v>616</v>
      </c>
      <c r="B186" s="88" t="s">
        <v>876</v>
      </c>
      <c r="C186" s="88" t="s">
        <v>616</v>
      </c>
      <c r="D186" s="88" t="s">
        <v>917</v>
      </c>
      <c r="E186" s="89">
        <v>0</v>
      </c>
      <c r="F186" s="88" t="s">
        <v>1185</v>
      </c>
      <c r="H186" s="3">
        <f>E186+SUMIF('BR DTG PACUL'!C:C,'STOK PACUL'!C186,'BR DTG PACUL'!E:E)</f>
        <v>0</v>
      </c>
    </row>
    <row r="187" spans="1:8">
      <c r="A187" s="88" t="s">
        <v>2596</v>
      </c>
      <c r="B187" s="88" t="s">
        <v>876</v>
      </c>
      <c r="C187" s="88" t="s">
        <v>2596</v>
      </c>
      <c r="D187" s="88" t="s">
        <v>2597</v>
      </c>
      <c r="E187" s="89">
        <v>0</v>
      </c>
      <c r="F187" s="88" t="s">
        <v>1185</v>
      </c>
      <c r="H187" s="3">
        <f>E187+SUMIF('BR DTG PACUL'!C:C,'STOK PACUL'!C187,'BR DTG PACUL'!E:E)</f>
        <v>0</v>
      </c>
    </row>
    <row r="188" spans="1:8">
      <c r="A188" s="88" t="s">
        <v>2598</v>
      </c>
      <c r="B188" s="88" t="s">
        <v>876</v>
      </c>
      <c r="C188" s="88" t="s">
        <v>2598</v>
      </c>
      <c r="D188" s="88" t="s">
        <v>2599</v>
      </c>
      <c r="E188" s="89">
        <v>0</v>
      </c>
      <c r="F188" s="88" t="s">
        <v>1185</v>
      </c>
      <c r="H188" s="3">
        <f>E188+SUMIF('BR DTG PACUL'!C:C,'STOK PACUL'!C188,'BR DTG PACUL'!E:E)</f>
        <v>0</v>
      </c>
    </row>
    <row r="189" spans="1:8" ht="30">
      <c r="A189" s="88" t="s">
        <v>2600</v>
      </c>
      <c r="B189" s="88" t="s">
        <v>876</v>
      </c>
      <c r="C189" s="88" t="s">
        <v>2600</v>
      </c>
      <c r="D189" s="88" t="s">
        <v>2601</v>
      </c>
      <c r="E189" s="89">
        <v>0</v>
      </c>
      <c r="F189" s="88" t="s">
        <v>1185</v>
      </c>
      <c r="H189" s="3">
        <f>E189+SUMIF('BR DTG PACUL'!C:C,'STOK PACUL'!C189,'BR DTG PACUL'!E:E)</f>
        <v>0</v>
      </c>
    </row>
    <row r="190" spans="1:8">
      <c r="A190" s="88" t="s">
        <v>2602</v>
      </c>
      <c r="B190" s="88" t="s">
        <v>876</v>
      </c>
      <c r="C190" s="88" t="s">
        <v>2602</v>
      </c>
      <c r="D190" s="88" t="s">
        <v>2603</v>
      </c>
      <c r="E190" s="89">
        <v>0</v>
      </c>
      <c r="F190" s="88" t="s">
        <v>1185</v>
      </c>
      <c r="H190" s="3">
        <f>E190+SUMIF('BR DTG PACUL'!C:C,'STOK PACUL'!C190,'BR DTG PACUL'!E:E)</f>
        <v>0</v>
      </c>
    </row>
    <row r="191" spans="1:8">
      <c r="A191" s="88" t="s">
        <v>2604</v>
      </c>
      <c r="B191" s="88" t="s">
        <v>876</v>
      </c>
      <c r="C191" s="88" t="s">
        <v>2604</v>
      </c>
      <c r="D191" s="88" t="s">
        <v>2603</v>
      </c>
      <c r="E191" s="89">
        <v>0</v>
      </c>
      <c r="F191" s="88" t="s">
        <v>1185</v>
      </c>
      <c r="H191" s="3">
        <f>E191+SUMIF('BR DTG PACUL'!C:C,'STOK PACUL'!C191,'BR DTG PACUL'!E:E)</f>
        <v>0</v>
      </c>
    </row>
    <row r="192" spans="1:8">
      <c r="A192" s="88" t="s">
        <v>1737</v>
      </c>
      <c r="B192" s="88" t="s">
        <v>1185</v>
      </c>
      <c r="C192" s="88" t="s">
        <v>1737</v>
      </c>
      <c r="D192" s="88" t="s">
        <v>1738</v>
      </c>
      <c r="E192" s="89">
        <v>0</v>
      </c>
      <c r="F192" s="88" t="s">
        <v>1185</v>
      </c>
      <c r="H192" s="3">
        <f>E192+SUMIF('BR DTG PACUL'!C:C,'STOK PACUL'!C192,'BR DTG PACUL'!E:E)</f>
        <v>0</v>
      </c>
    </row>
    <row r="193" spans="1:8">
      <c r="A193" s="88" t="s">
        <v>2605</v>
      </c>
      <c r="B193" s="88" t="s">
        <v>876</v>
      </c>
      <c r="C193" s="88" t="s">
        <v>2605</v>
      </c>
      <c r="D193" s="88" t="s">
        <v>2603</v>
      </c>
      <c r="E193" s="89">
        <v>0</v>
      </c>
      <c r="F193" s="88" t="s">
        <v>1185</v>
      </c>
      <c r="H193" s="3">
        <f>E193+SUMIF('BR DTG PACUL'!C:C,'STOK PACUL'!C193,'BR DTG PACUL'!E:E)</f>
        <v>0</v>
      </c>
    </row>
    <row r="194" spans="1:8">
      <c r="A194" s="88" t="s">
        <v>1563</v>
      </c>
      <c r="B194" s="88" t="s">
        <v>1185</v>
      </c>
      <c r="C194" s="88" t="s">
        <v>1563</v>
      </c>
      <c r="D194" s="88" t="s">
        <v>2603</v>
      </c>
      <c r="E194" s="89">
        <v>0</v>
      </c>
      <c r="F194" s="88" t="s">
        <v>1185</v>
      </c>
      <c r="H194" s="3">
        <f>E194+SUMIF('BR DTG PACUL'!C:C,'STOK PACUL'!C194,'BR DTG PACUL'!E:E)</f>
        <v>0</v>
      </c>
    </row>
    <row r="195" spans="1:8">
      <c r="A195" s="88" t="s">
        <v>2606</v>
      </c>
      <c r="B195" s="88" t="s">
        <v>876</v>
      </c>
      <c r="C195" s="88" t="s">
        <v>2606</v>
      </c>
      <c r="D195" s="88" t="s">
        <v>2607</v>
      </c>
      <c r="E195" s="89">
        <v>0</v>
      </c>
      <c r="F195" s="88" t="s">
        <v>1185</v>
      </c>
      <c r="H195" s="3">
        <f>E195+SUMIF('BR DTG PACUL'!C:C,'STOK PACUL'!C195,'BR DTG PACUL'!E:E)</f>
        <v>0</v>
      </c>
    </row>
    <row r="196" spans="1:8">
      <c r="A196" s="88" t="s">
        <v>2608</v>
      </c>
      <c r="B196" s="88" t="s">
        <v>876</v>
      </c>
      <c r="C196" s="88" t="s">
        <v>2608</v>
      </c>
      <c r="D196" s="88" t="s">
        <v>2609</v>
      </c>
      <c r="E196" s="89">
        <v>0</v>
      </c>
      <c r="F196" s="88" t="s">
        <v>1185</v>
      </c>
      <c r="H196" s="3">
        <f>E196+SUMIF('BR DTG PACUL'!C:C,'STOK PACUL'!C196,'BR DTG PACUL'!E:E)</f>
        <v>0</v>
      </c>
    </row>
    <row r="197" spans="1:8">
      <c r="A197" s="88" t="s">
        <v>2610</v>
      </c>
      <c r="B197" s="88" t="s">
        <v>876</v>
      </c>
      <c r="C197" s="88" t="s">
        <v>2610</v>
      </c>
      <c r="D197" s="88" t="s">
        <v>2611</v>
      </c>
      <c r="E197" s="89">
        <v>0</v>
      </c>
      <c r="F197" s="88" t="s">
        <v>1185</v>
      </c>
      <c r="H197" s="3">
        <f>E197+SUMIF('BR DTG PACUL'!C:C,'STOK PACUL'!C197,'BR DTG PACUL'!E:E)</f>
        <v>0</v>
      </c>
    </row>
    <row r="198" spans="1:8">
      <c r="A198" s="88" t="s">
        <v>2612</v>
      </c>
      <c r="B198" s="88" t="s">
        <v>876</v>
      </c>
      <c r="C198" s="88" t="s">
        <v>2612</v>
      </c>
      <c r="D198" s="88" t="s">
        <v>2613</v>
      </c>
      <c r="E198" s="89">
        <v>0</v>
      </c>
      <c r="F198" s="88" t="s">
        <v>1185</v>
      </c>
      <c r="H198" s="3">
        <f>E198+SUMIF('BR DTG PACUL'!C:C,'STOK PACUL'!C198,'BR DTG PACUL'!E:E)</f>
        <v>0</v>
      </c>
    </row>
    <row r="199" spans="1:8">
      <c r="A199" s="88" t="s">
        <v>2614</v>
      </c>
      <c r="B199" s="88" t="s">
        <v>876</v>
      </c>
      <c r="C199" s="88" t="s">
        <v>2614</v>
      </c>
      <c r="D199" s="88" t="s">
        <v>2615</v>
      </c>
      <c r="E199" s="89">
        <v>0</v>
      </c>
      <c r="F199" s="88" t="s">
        <v>1185</v>
      </c>
      <c r="H199" s="3">
        <f>E199+SUMIF('BR DTG PACUL'!C:C,'STOK PACUL'!C199,'BR DTG PACUL'!E:E)</f>
        <v>0</v>
      </c>
    </row>
    <row r="200" spans="1:8">
      <c r="A200" s="88" t="s">
        <v>2616</v>
      </c>
      <c r="B200" s="88" t="s">
        <v>876</v>
      </c>
      <c r="C200" s="88" t="s">
        <v>2616</v>
      </c>
      <c r="D200" s="88" t="s">
        <v>2617</v>
      </c>
      <c r="E200" s="89">
        <v>0</v>
      </c>
      <c r="F200" s="88" t="s">
        <v>1185</v>
      </c>
      <c r="H200" s="3">
        <f>E200+SUMIF('BR DTG PACUL'!C:C,'STOK PACUL'!C200,'BR DTG PACUL'!E:E)</f>
        <v>0</v>
      </c>
    </row>
    <row r="201" spans="1:8">
      <c r="A201" s="88" t="s">
        <v>1565</v>
      </c>
      <c r="B201" s="88" t="s">
        <v>876</v>
      </c>
      <c r="C201" s="88" t="s">
        <v>1565</v>
      </c>
      <c r="D201" s="88" t="s">
        <v>2618</v>
      </c>
      <c r="E201" s="89">
        <v>0</v>
      </c>
      <c r="F201" s="88" t="s">
        <v>1185</v>
      </c>
      <c r="H201" s="3">
        <f>E201+SUMIF('BR DTG PACUL'!C:C,'STOK PACUL'!C201,'BR DTG PACUL'!E:E)</f>
        <v>0</v>
      </c>
    </row>
    <row r="202" spans="1:8">
      <c r="A202" s="88" t="s">
        <v>2619</v>
      </c>
      <c r="B202" s="88" t="s">
        <v>876</v>
      </c>
      <c r="C202" s="88" t="s">
        <v>2619</v>
      </c>
      <c r="D202" s="88" t="s">
        <v>2620</v>
      </c>
      <c r="E202" s="89">
        <v>0</v>
      </c>
      <c r="F202" s="88" t="s">
        <v>1185</v>
      </c>
      <c r="H202" s="3">
        <f>E202+SUMIF('BR DTG PACUL'!C:C,'STOK PACUL'!C202,'BR DTG PACUL'!E:E)</f>
        <v>0</v>
      </c>
    </row>
    <row r="203" spans="1:8">
      <c r="A203" s="88" t="s">
        <v>2621</v>
      </c>
      <c r="B203" s="88" t="s">
        <v>876</v>
      </c>
      <c r="C203" s="88" t="s">
        <v>2621</v>
      </c>
      <c r="D203" s="88" t="s">
        <v>2622</v>
      </c>
      <c r="E203" s="89">
        <v>0</v>
      </c>
      <c r="F203" s="88" t="s">
        <v>1185</v>
      </c>
      <c r="H203" s="3">
        <f>E203+SUMIF('BR DTG PACUL'!C:C,'STOK PACUL'!C203,'BR DTG PACUL'!E:E)</f>
        <v>0</v>
      </c>
    </row>
    <row r="204" spans="1:8">
      <c r="A204" s="88" t="s">
        <v>2623</v>
      </c>
      <c r="B204" s="88" t="s">
        <v>876</v>
      </c>
      <c r="C204" s="88" t="s">
        <v>2623</v>
      </c>
      <c r="D204" s="88" t="s">
        <v>2624</v>
      </c>
      <c r="E204" s="89">
        <v>0</v>
      </c>
      <c r="F204" s="88" t="s">
        <v>1185</v>
      </c>
      <c r="H204" s="3">
        <f>E204+SUMIF('BR DTG PACUL'!C:C,'STOK PACUL'!C204,'BR DTG PACUL'!E:E)</f>
        <v>0</v>
      </c>
    </row>
    <row r="205" spans="1:8">
      <c r="A205" s="88" t="s">
        <v>2625</v>
      </c>
      <c r="B205" s="88" t="s">
        <v>876</v>
      </c>
      <c r="C205" s="88" t="s">
        <v>2625</v>
      </c>
      <c r="D205" s="88" t="s">
        <v>2626</v>
      </c>
      <c r="E205" s="89">
        <v>0</v>
      </c>
      <c r="F205" s="88" t="s">
        <v>1185</v>
      </c>
      <c r="H205" s="3">
        <f>E205+SUMIF('BR DTG PACUL'!C:C,'STOK PACUL'!C205,'BR DTG PACUL'!E:E)</f>
        <v>0</v>
      </c>
    </row>
    <row r="206" spans="1:8">
      <c r="A206" s="88" t="s">
        <v>1566</v>
      </c>
      <c r="B206" s="88" t="s">
        <v>1185</v>
      </c>
      <c r="C206" s="88" t="s">
        <v>1566</v>
      </c>
      <c r="D206" s="88" t="s">
        <v>1567</v>
      </c>
      <c r="E206" s="89">
        <v>0</v>
      </c>
      <c r="F206" s="88" t="s">
        <v>1185</v>
      </c>
      <c r="H206" s="3">
        <f>E206+SUMIF('BR DTG PACUL'!C:C,'STOK PACUL'!C206,'BR DTG PACUL'!E:E)</f>
        <v>0</v>
      </c>
    </row>
    <row r="207" spans="1:8">
      <c r="A207" s="88" t="s">
        <v>2627</v>
      </c>
      <c r="B207" s="88" t="s">
        <v>876</v>
      </c>
      <c r="C207" s="88" t="s">
        <v>2627</v>
      </c>
      <c r="D207" s="88" t="s">
        <v>2628</v>
      </c>
      <c r="E207" s="89">
        <v>0</v>
      </c>
      <c r="F207" s="88" t="s">
        <v>1185</v>
      </c>
      <c r="H207" s="3">
        <f>E207+SUMIF('BR DTG PACUL'!C:C,'STOK PACUL'!C207,'BR DTG PACUL'!E:E)</f>
        <v>0</v>
      </c>
    </row>
    <row r="208" spans="1:8">
      <c r="A208" s="88" t="s">
        <v>2629</v>
      </c>
      <c r="B208" s="88" t="s">
        <v>876</v>
      </c>
      <c r="C208" s="88" t="s">
        <v>2629</v>
      </c>
      <c r="D208" s="88" t="s">
        <v>2630</v>
      </c>
      <c r="E208" s="89">
        <v>0</v>
      </c>
      <c r="F208" s="88" t="s">
        <v>1185</v>
      </c>
      <c r="H208" s="3">
        <f>E208+SUMIF('BR DTG PACUL'!C:C,'STOK PACUL'!C208,'BR DTG PACUL'!E:E)</f>
        <v>0</v>
      </c>
    </row>
    <row r="209" spans="1:8">
      <c r="A209" s="88" t="s">
        <v>2631</v>
      </c>
      <c r="B209" s="88" t="s">
        <v>876</v>
      </c>
      <c r="C209" s="88" t="s">
        <v>2631</v>
      </c>
      <c r="D209" s="88" t="s">
        <v>2632</v>
      </c>
      <c r="E209" s="89">
        <v>0</v>
      </c>
      <c r="F209" s="88" t="s">
        <v>1185</v>
      </c>
      <c r="H209" s="3">
        <f>E209+SUMIF('BR DTG PACUL'!C:C,'STOK PACUL'!C209,'BR DTG PACUL'!E:E)</f>
        <v>0</v>
      </c>
    </row>
    <row r="210" spans="1:8">
      <c r="A210" s="88" t="s">
        <v>2633</v>
      </c>
      <c r="B210" s="88" t="s">
        <v>876</v>
      </c>
      <c r="C210" s="88" t="s">
        <v>2633</v>
      </c>
      <c r="D210" s="88" t="s">
        <v>2634</v>
      </c>
      <c r="E210" s="89">
        <v>0</v>
      </c>
      <c r="F210" s="88" t="s">
        <v>1185</v>
      </c>
      <c r="H210" s="3">
        <f>E210+SUMIF('BR DTG PACUL'!C:C,'STOK PACUL'!C210,'BR DTG PACUL'!E:E)</f>
        <v>0</v>
      </c>
    </row>
    <row r="211" spans="1:8">
      <c r="A211" s="88" t="s">
        <v>2635</v>
      </c>
      <c r="B211" s="88" t="s">
        <v>876</v>
      </c>
      <c r="C211" s="88" t="s">
        <v>2635</v>
      </c>
      <c r="D211" s="88" t="s">
        <v>2636</v>
      </c>
      <c r="E211" s="89">
        <v>0</v>
      </c>
      <c r="F211" s="88" t="s">
        <v>1185</v>
      </c>
      <c r="H211" s="3">
        <f>E211+SUMIF('BR DTG PACUL'!C:C,'STOK PACUL'!C211,'BR DTG PACUL'!E:E)</f>
        <v>0</v>
      </c>
    </row>
    <row r="212" spans="1:8">
      <c r="A212" s="88" t="s">
        <v>2637</v>
      </c>
      <c r="B212" s="88" t="s">
        <v>876</v>
      </c>
      <c r="C212" s="88" t="s">
        <v>2637</v>
      </c>
      <c r="D212" s="88" t="s">
        <v>2638</v>
      </c>
      <c r="E212" s="89">
        <v>0</v>
      </c>
      <c r="F212" s="88" t="s">
        <v>1185</v>
      </c>
      <c r="H212" s="3">
        <f>E212+SUMIF('BR DTG PACUL'!C:C,'STOK PACUL'!C212,'BR DTG PACUL'!E:E)</f>
        <v>0</v>
      </c>
    </row>
    <row r="213" spans="1:8">
      <c r="A213" s="88" t="s">
        <v>2639</v>
      </c>
      <c r="B213" s="88" t="s">
        <v>876</v>
      </c>
      <c r="C213" s="88" t="s">
        <v>2639</v>
      </c>
      <c r="D213" s="88" t="s">
        <v>2640</v>
      </c>
      <c r="E213" s="89">
        <v>0</v>
      </c>
      <c r="F213" s="88" t="s">
        <v>1185</v>
      </c>
      <c r="H213" s="3">
        <f>E213+SUMIF('BR DTG PACUL'!C:C,'STOK PACUL'!C213,'BR DTG PACUL'!E:E)</f>
        <v>0</v>
      </c>
    </row>
    <row r="214" spans="1:8">
      <c r="A214" s="88" t="s">
        <v>2641</v>
      </c>
      <c r="B214" s="88" t="s">
        <v>876</v>
      </c>
      <c r="C214" s="88" t="s">
        <v>2641</v>
      </c>
      <c r="D214" s="88" t="s">
        <v>2642</v>
      </c>
      <c r="E214" s="89">
        <v>0</v>
      </c>
      <c r="F214" s="88" t="s">
        <v>1185</v>
      </c>
      <c r="H214" s="3">
        <f>E214+SUMIF('BR DTG PACUL'!C:C,'STOK PACUL'!C214,'BR DTG PACUL'!E:E)</f>
        <v>0</v>
      </c>
    </row>
    <row r="215" spans="1:8">
      <c r="A215" s="88" t="s">
        <v>2643</v>
      </c>
      <c r="B215" s="88" t="s">
        <v>876</v>
      </c>
      <c r="C215" s="88" t="s">
        <v>2643</v>
      </c>
      <c r="D215" s="88" t="s">
        <v>2644</v>
      </c>
      <c r="E215" s="89">
        <v>0</v>
      </c>
      <c r="F215" s="88" t="s">
        <v>1185</v>
      </c>
      <c r="H215" s="3">
        <f>E215+SUMIF('BR DTG PACUL'!C:C,'STOK PACUL'!C215,'BR DTG PACUL'!E:E)</f>
        <v>0</v>
      </c>
    </row>
    <row r="216" spans="1:8">
      <c r="A216" s="88" t="s">
        <v>2645</v>
      </c>
      <c r="B216" s="88" t="s">
        <v>876</v>
      </c>
      <c r="C216" s="88" t="s">
        <v>2645</v>
      </c>
      <c r="D216" s="88" t="s">
        <v>2646</v>
      </c>
      <c r="E216" s="89">
        <v>0</v>
      </c>
      <c r="F216" s="88" t="s">
        <v>1185</v>
      </c>
      <c r="H216" s="3">
        <f>E216+SUMIF('BR DTG PACUL'!C:C,'STOK PACUL'!C216,'BR DTG PACUL'!E:E)</f>
        <v>0</v>
      </c>
    </row>
    <row r="217" spans="1:8">
      <c r="A217" s="88" t="s">
        <v>2647</v>
      </c>
      <c r="B217" s="88" t="s">
        <v>876</v>
      </c>
      <c r="C217" s="88" t="s">
        <v>2647</v>
      </c>
      <c r="D217" s="88" t="s">
        <v>2648</v>
      </c>
      <c r="E217" s="89">
        <v>0</v>
      </c>
      <c r="F217" s="88" t="s">
        <v>1185</v>
      </c>
      <c r="H217" s="3">
        <f>E217+SUMIF('BR DTG PACUL'!C:C,'STOK PACUL'!C217,'BR DTG PACUL'!E:E)</f>
        <v>0</v>
      </c>
    </row>
    <row r="218" spans="1:8">
      <c r="A218" s="88" t="s">
        <v>2091</v>
      </c>
      <c r="B218" s="88" t="s">
        <v>876</v>
      </c>
      <c r="C218" s="88" t="s">
        <v>2091</v>
      </c>
      <c r="D218" s="88" t="s">
        <v>2092</v>
      </c>
      <c r="E218" s="89">
        <v>0</v>
      </c>
      <c r="F218" s="88" t="s">
        <v>1185</v>
      </c>
      <c r="H218" s="3">
        <f>E218+SUMIF('BR DTG PACUL'!C:C,'STOK PACUL'!C218,'BR DTG PACUL'!E:E)</f>
        <v>0</v>
      </c>
    </row>
    <row r="219" spans="1:8">
      <c r="A219" s="88" t="s">
        <v>1568</v>
      </c>
      <c r="B219" s="88" t="s">
        <v>1185</v>
      </c>
      <c r="C219" s="88" t="s">
        <v>1568</v>
      </c>
      <c r="D219" s="88" t="s">
        <v>1569</v>
      </c>
      <c r="E219" s="89">
        <v>0</v>
      </c>
      <c r="F219" s="88" t="s">
        <v>1185</v>
      </c>
      <c r="H219" s="3">
        <f>E219+SUMIF('BR DTG PACUL'!C:C,'STOK PACUL'!C219,'BR DTG PACUL'!E:E)</f>
        <v>0</v>
      </c>
    </row>
    <row r="220" spans="1:8">
      <c r="A220" s="88" t="s">
        <v>2649</v>
      </c>
      <c r="B220" s="88" t="s">
        <v>876</v>
      </c>
      <c r="C220" s="88" t="s">
        <v>2649</v>
      </c>
      <c r="D220" s="88" t="s">
        <v>2650</v>
      </c>
      <c r="E220" s="89">
        <v>0</v>
      </c>
      <c r="F220" s="88" t="s">
        <v>1185</v>
      </c>
      <c r="H220" s="3">
        <f>E220+SUMIF('BR DTG PACUL'!C:C,'STOK PACUL'!C220,'BR DTG PACUL'!E:E)</f>
        <v>0</v>
      </c>
    </row>
    <row r="221" spans="1:8">
      <c r="A221" s="88" t="s">
        <v>2651</v>
      </c>
      <c r="B221" s="88" t="s">
        <v>876</v>
      </c>
      <c r="C221" s="88" t="s">
        <v>2651</v>
      </c>
      <c r="D221" s="88" t="s">
        <v>2652</v>
      </c>
      <c r="E221" s="89">
        <v>0</v>
      </c>
      <c r="F221" s="88" t="s">
        <v>1185</v>
      </c>
      <c r="H221" s="3">
        <f>E221+SUMIF('BR DTG PACUL'!C:C,'STOK PACUL'!C221,'BR DTG PACUL'!E:E)</f>
        <v>0</v>
      </c>
    </row>
    <row r="222" spans="1:8">
      <c r="A222" s="88" t="s">
        <v>1570</v>
      </c>
      <c r="B222" s="88" t="s">
        <v>918</v>
      </c>
      <c r="C222" s="88" t="s">
        <v>1570</v>
      </c>
      <c r="D222" s="88" t="s">
        <v>1571</v>
      </c>
      <c r="E222" s="89">
        <v>1</v>
      </c>
      <c r="F222" s="88" t="s">
        <v>1185</v>
      </c>
      <c r="H222" s="3">
        <f>E222+SUMIF('BR DTG PACUL'!C:C,'STOK PACUL'!C222,'BR DTG PACUL'!E:E)</f>
        <v>1</v>
      </c>
    </row>
    <row r="223" spans="1:8">
      <c r="A223" s="88" t="s">
        <v>2653</v>
      </c>
      <c r="B223" s="88" t="s">
        <v>876</v>
      </c>
      <c r="C223" s="88" t="s">
        <v>2653</v>
      </c>
      <c r="D223" s="88" t="s">
        <v>2654</v>
      </c>
      <c r="E223" s="89">
        <v>0</v>
      </c>
      <c r="F223" s="88" t="s">
        <v>1185</v>
      </c>
      <c r="H223" s="3">
        <f>E223+SUMIF('BR DTG PACUL'!C:C,'STOK PACUL'!C223,'BR DTG PACUL'!E:E)</f>
        <v>0</v>
      </c>
    </row>
    <row r="224" spans="1:8">
      <c r="A224" s="88" t="s">
        <v>2655</v>
      </c>
      <c r="B224" s="88" t="s">
        <v>876</v>
      </c>
      <c r="C224" s="88" t="s">
        <v>2655</v>
      </c>
      <c r="D224" s="88" t="s">
        <v>2656</v>
      </c>
      <c r="E224" s="89">
        <v>0</v>
      </c>
      <c r="F224" s="88" t="s">
        <v>1185</v>
      </c>
      <c r="H224" s="3">
        <f>E224+SUMIF('BR DTG PACUL'!C:C,'STOK PACUL'!C224,'BR DTG PACUL'!E:E)</f>
        <v>0</v>
      </c>
    </row>
    <row r="225" spans="1:8">
      <c r="A225" s="88" t="s">
        <v>2093</v>
      </c>
      <c r="B225" s="88" t="s">
        <v>876</v>
      </c>
      <c r="C225" s="88" t="s">
        <v>2093</v>
      </c>
      <c r="D225" s="88" t="s">
        <v>2094</v>
      </c>
      <c r="E225" s="89">
        <v>0</v>
      </c>
      <c r="F225" s="88" t="s">
        <v>1185</v>
      </c>
      <c r="H225" s="3">
        <f>E225+SUMIF('BR DTG PACUL'!C:C,'STOK PACUL'!C225,'BR DTG PACUL'!E:E)</f>
        <v>0</v>
      </c>
    </row>
    <row r="226" spans="1:8">
      <c r="A226" s="88" t="s">
        <v>2657</v>
      </c>
      <c r="B226" s="88" t="s">
        <v>876</v>
      </c>
      <c r="C226" s="88" t="s">
        <v>2657</v>
      </c>
      <c r="D226" s="88" t="s">
        <v>2658</v>
      </c>
      <c r="E226" s="89">
        <v>0</v>
      </c>
      <c r="F226" s="88" t="s">
        <v>1185</v>
      </c>
      <c r="H226" s="3">
        <f>E226+SUMIF('BR DTG PACUL'!C:C,'STOK PACUL'!C226,'BR DTG PACUL'!E:E)</f>
        <v>0</v>
      </c>
    </row>
    <row r="227" spans="1:8">
      <c r="A227" s="88" t="s">
        <v>2659</v>
      </c>
      <c r="B227" s="88" t="s">
        <v>876</v>
      </c>
      <c r="C227" s="88" t="s">
        <v>2659</v>
      </c>
      <c r="D227" s="88" t="s">
        <v>2660</v>
      </c>
      <c r="E227" s="89">
        <v>0</v>
      </c>
      <c r="F227" s="88" t="s">
        <v>1185</v>
      </c>
      <c r="H227" s="3">
        <f>E227+SUMIF('BR DTG PACUL'!C:C,'STOK PACUL'!C227,'BR DTG PACUL'!E:E)</f>
        <v>0</v>
      </c>
    </row>
    <row r="228" spans="1:8">
      <c r="A228" s="88" t="s">
        <v>2661</v>
      </c>
      <c r="B228" s="88" t="s">
        <v>876</v>
      </c>
      <c r="C228" s="88" t="s">
        <v>2661</v>
      </c>
      <c r="D228" s="88" t="s">
        <v>2662</v>
      </c>
      <c r="E228" s="89">
        <v>0</v>
      </c>
      <c r="F228" s="88" t="s">
        <v>1185</v>
      </c>
      <c r="H228" s="3">
        <f>E228+SUMIF('BR DTG PACUL'!C:C,'STOK PACUL'!C228,'BR DTG PACUL'!E:E)</f>
        <v>0</v>
      </c>
    </row>
    <row r="229" spans="1:8">
      <c r="A229" s="88" t="s">
        <v>1572</v>
      </c>
      <c r="B229" s="88" t="s">
        <v>876</v>
      </c>
      <c r="C229" s="88" t="s">
        <v>1572</v>
      </c>
      <c r="D229" s="88" t="s">
        <v>1739</v>
      </c>
      <c r="E229" s="89">
        <v>0</v>
      </c>
      <c r="F229" s="88" t="s">
        <v>1185</v>
      </c>
      <c r="H229" s="3">
        <f>E229+SUMIF('BR DTG PACUL'!C:C,'STOK PACUL'!C229,'BR DTG PACUL'!E:E)</f>
        <v>0</v>
      </c>
    </row>
    <row r="230" spans="1:8">
      <c r="A230" s="88" t="s">
        <v>577</v>
      </c>
      <c r="B230" s="88" t="s">
        <v>876</v>
      </c>
      <c r="C230" s="88" t="s">
        <v>577</v>
      </c>
      <c r="D230" s="88" t="s">
        <v>1739</v>
      </c>
      <c r="E230" s="89">
        <v>0</v>
      </c>
      <c r="F230" s="88" t="s">
        <v>1185</v>
      </c>
      <c r="H230" s="3">
        <f>E230+SUMIF('BR DTG PACUL'!C:C,'STOK PACUL'!C230,'BR DTG PACUL'!E:E)</f>
        <v>0</v>
      </c>
    </row>
    <row r="231" spans="1:8">
      <c r="A231" s="88" t="s">
        <v>540</v>
      </c>
      <c r="B231" s="88" t="s">
        <v>918</v>
      </c>
      <c r="C231" s="88" t="s">
        <v>540</v>
      </c>
      <c r="D231" s="88" t="s">
        <v>919</v>
      </c>
      <c r="E231" s="89">
        <v>0</v>
      </c>
      <c r="F231" s="88" t="s">
        <v>1185</v>
      </c>
      <c r="H231" s="3">
        <f>E231+SUMIF('BR DTG PACUL'!C:C,'STOK PACUL'!C231,'BR DTG PACUL'!E:E)</f>
        <v>0</v>
      </c>
    </row>
    <row r="232" spans="1:8">
      <c r="A232" s="88" t="s">
        <v>2663</v>
      </c>
      <c r="B232" s="88" t="s">
        <v>876</v>
      </c>
      <c r="C232" s="88" t="s">
        <v>2663</v>
      </c>
      <c r="D232" s="88" t="s">
        <v>2664</v>
      </c>
      <c r="E232" s="89">
        <v>0</v>
      </c>
      <c r="F232" s="88" t="s">
        <v>1185</v>
      </c>
      <c r="H232" s="3">
        <f>E232+SUMIF('BR DTG PACUL'!C:C,'STOK PACUL'!C232,'BR DTG PACUL'!E:E)</f>
        <v>0</v>
      </c>
    </row>
    <row r="233" spans="1:8">
      <c r="A233" s="88" t="s">
        <v>2665</v>
      </c>
      <c r="B233" s="88" t="s">
        <v>876</v>
      </c>
      <c r="C233" s="88" t="s">
        <v>2665</v>
      </c>
      <c r="D233" s="88" t="s">
        <v>2666</v>
      </c>
      <c r="E233" s="89">
        <v>0</v>
      </c>
      <c r="F233" s="88" t="s">
        <v>1185</v>
      </c>
      <c r="H233" s="3">
        <f>E233+SUMIF('BR DTG PACUL'!C:C,'STOK PACUL'!C233,'BR DTG PACUL'!E:E)</f>
        <v>0</v>
      </c>
    </row>
    <row r="234" spans="1:8">
      <c r="A234" s="88" t="s">
        <v>541</v>
      </c>
      <c r="B234" s="88" t="s">
        <v>984</v>
      </c>
      <c r="C234" s="88" t="s">
        <v>541</v>
      </c>
      <c r="D234" s="88" t="s">
        <v>618</v>
      </c>
      <c r="E234" s="89">
        <v>1</v>
      </c>
      <c r="F234" s="88" t="s">
        <v>1185</v>
      </c>
      <c r="H234" s="3">
        <f>E234+SUMIF('BR DTG PACUL'!C:C,'STOK PACUL'!C234,'BR DTG PACUL'!E:E)</f>
        <v>1</v>
      </c>
    </row>
    <row r="235" spans="1:8">
      <c r="A235" s="88" t="s">
        <v>1574</v>
      </c>
      <c r="B235" s="88" t="s">
        <v>1185</v>
      </c>
      <c r="C235" s="88" t="s">
        <v>1574</v>
      </c>
      <c r="D235" s="88" t="s">
        <v>1575</v>
      </c>
      <c r="E235" s="89">
        <v>0</v>
      </c>
      <c r="F235" s="88" t="s">
        <v>1185</v>
      </c>
      <c r="H235" s="3">
        <f>E235+SUMIF('BR DTG PACUL'!C:C,'STOK PACUL'!C235,'BR DTG PACUL'!E:E)</f>
        <v>0</v>
      </c>
    </row>
    <row r="236" spans="1:8">
      <c r="A236" s="88" t="s">
        <v>2667</v>
      </c>
      <c r="B236" s="88" t="s">
        <v>876</v>
      </c>
      <c r="C236" s="88" t="s">
        <v>2667</v>
      </c>
      <c r="D236" s="88" t="s">
        <v>2668</v>
      </c>
      <c r="E236" s="89">
        <v>0</v>
      </c>
      <c r="F236" s="88" t="s">
        <v>1185</v>
      </c>
      <c r="H236" s="3">
        <f>E236+SUMIF('BR DTG PACUL'!C:C,'STOK PACUL'!C236,'BR DTG PACUL'!E:E)</f>
        <v>0</v>
      </c>
    </row>
    <row r="237" spans="1:8">
      <c r="A237" s="88" t="s">
        <v>2669</v>
      </c>
      <c r="B237" s="88" t="s">
        <v>876</v>
      </c>
      <c r="C237" s="88" t="s">
        <v>2669</v>
      </c>
      <c r="D237" s="88" t="s">
        <v>2670</v>
      </c>
      <c r="E237" s="89">
        <v>0</v>
      </c>
      <c r="F237" s="88" t="s">
        <v>1185</v>
      </c>
      <c r="H237" s="3">
        <f>E237+SUMIF('BR DTG PACUL'!C:C,'STOK PACUL'!C237,'BR DTG PACUL'!E:E)</f>
        <v>0</v>
      </c>
    </row>
    <row r="238" spans="1:8">
      <c r="A238" s="88" t="s">
        <v>2096</v>
      </c>
      <c r="B238" s="88" t="s">
        <v>876</v>
      </c>
      <c r="C238" s="88" t="s">
        <v>2096</v>
      </c>
      <c r="D238" s="88" t="s">
        <v>2097</v>
      </c>
      <c r="E238" s="89">
        <v>0</v>
      </c>
      <c r="F238" s="88" t="s">
        <v>1185</v>
      </c>
      <c r="H238" s="3">
        <f>E238+SUMIF('BR DTG PACUL'!C:C,'STOK PACUL'!C238,'BR DTG PACUL'!E:E)</f>
        <v>0</v>
      </c>
    </row>
    <row r="239" spans="1:8">
      <c r="A239" s="88" t="s">
        <v>2671</v>
      </c>
      <c r="B239" s="88" t="s">
        <v>876</v>
      </c>
      <c r="C239" s="88" t="s">
        <v>2671</v>
      </c>
      <c r="D239" s="88" t="s">
        <v>2672</v>
      </c>
      <c r="E239" s="89">
        <v>0</v>
      </c>
      <c r="F239" s="88" t="s">
        <v>1185</v>
      </c>
      <c r="H239" s="3">
        <f>E239+SUMIF('BR DTG PACUL'!C:C,'STOK PACUL'!C239,'BR DTG PACUL'!E:E)</f>
        <v>0</v>
      </c>
    </row>
    <row r="240" spans="1:8">
      <c r="A240" s="88" t="s">
        <v>2673</v>
      </c>
      <c r="B240" s="88" t="s">
        <v>876</v>
      </c>
      <c r="C240" s="88" t="s">
        <v>2673</v>
      </c>
      <c r="D240" s="88" t="s">
        <v>2674</v>
      </c>
      <c r="E240" s="89">
        <v>0</v>
      </c>
      <c r="F240" s="88" t="s">
        <v>1185</v>
      </c>
      <c r="H240" s="3">
        <f>E240+SUMIF('BR DTG PACUL'!C:C,'STOK PACUL'!C240,'BR DTG PACUL'!E:E)</f>
        <v>0</v>
      </c>
    </row>
    <row r="241" spans="1:8">
      <c r="A241" s="88" t="s">
        <v>1740</v>
      </c>
      <c r="B241" s="88" t="s">
        <v>876</v>
      </c>
      <c r="C241" s="88" t="s">
        <v>1740</v>
      </c>
      <c r="D241" s="88" t="s">
        <v>1741</v>
      </c>
      <c r="E241" s="89">
        <v>0</v>
      </c>
      <c r="F241" s="88" t="s">
        <v>1185</v>
      </c>
      <c r="H241" s="3">
        <f>E241+SUMIF('BR DTG PACUL'!C:C,'STOK PACUL'!C241,'BR DTG PACUL'!E:E)</f>
        <v>0</v>
      </c>
    </row>
    <row r="242" spans="1:8">
      <c r="A242" s="88" t="s">
        <v>2675</v>
      </c>
      <c r="B242" s="88" t="s">
        <v>876</v>
      </c>
      <c r="C242" s="88" t="s">
        <v>2675</v>
      </c>
      <c r="D242" s="88" t="s">
        <v>2676</v>
      </c>
      <c r="E242" s="89">
        <v>0</v>
      </c>
      <c r="F242" s="88" t="s">
        <v>1185</v>
      </c>
      <c r="H242" s="3">
        <f>E242+SUMIF('BR DTG PACUL'!C:C,'STOK PACUL'!C242,'BR DTG PACUL'!E:E)</f>
        <v>0</v>
      </c>
    </row>
    <row r="243" spans="1:8">
      <c r="A243" s="88" t="s">
        <v>2677</v>
      </c>
      <c r="B243" s="88" t="s">
        <v>876</v>
      </c>
      <c r="C243" s="88" t="s">
        <v>2677</v>
      </c>
      <c r="D243" s="88" t="s">
        <v>2678</v>
      </c>
      <c r="E243" s="89">
        <v>0</v>
      </c>
      <c r="F243" s="88" t="s">
        <v>1185</v>
      </c>
      <c r="H243" s="3">
        <f>E243+SUMIF('BR DTG PACUL'!C:C,'STOK PACUL'!C243,'BR DTG PACUL'!E:E)</f>
        <v>0</v>
      </c>
    </row>
    <row r="244" spans="1:8">
      <c r="A244" s="88" t="s">
        <v>2679</v>
      </c>
      <c r="B244" s="88" t="s">
        <v>876</v>
      </c>
      <c r="C244" s="88" t="s">
        <v>2679</v>
      </c>
      <c r="D244" s="88" t="s">
        <v>2680</v>
      </c>
      <c r="E244" s="89">
        <v>0</v>
      </c>
      <c r="F244" s="88" t="s">
        <v>1185</v>
      </c>
      <c r="H244" s="3">
        <f>E244+SUMIF('BR DTG PACUL'!C:C,'STOK PACUL'!C244,'BR DTG PACUL'!E:E)</f>
        <v>0</v>
      </c>
    </row>
    <row r="245" spans="1:8">
      <c r="A245" s="88" t="s">
        <v>2681</v>
      </c>
      <c r="B245" s="88" t="s">
        <v>876</v>
      </c>
      <c r="C245" s="88" t="s">
        <v>2681</v>
      </c>
      <c r="D245" s="88" t="s">
        <v>2682</v>
      </c>
      <c r="E245" s="89">
        <v>0</v>
      </c>
      <c r="F245" s="88" t="s">
        <v>1185</v>
      </c>
      <c r="H245" s="3">
        <f>E245+SUMIF('BR DTG PACUL'!C:C,'STOK PACUL'!C245,'BR DTG PACUL'!E:E)</f>
        <v>0</v>
      </c>
    </row>
    <row r="246" spans="1:8">
      <c r="A246" s="88" t="s">
        <v>2683</v>
      </c>
      <c r="B246" s="88" t="s">
        <v>876</v>
      </c>
      <c r="C246" s="88" t="s">
        <v>2683</v>
      </c>
      <c r="D246" s="88" t="s">
        <v>2684</v>
      </c>
      <c r="E246" s="89">
        <v>1</v>
      </c>
      <c r="F246" s="88" t="s">
        <v>1185</v>
      </c>
      <c r="H246" s="3">
        <f>E246+SUMIF('BR DTG PACUL'!C:C,'STOK PACUL'!C246,'BR DTG PACUL'!E:E)</f>
        <v>1</v>
      </c>
    </row>
    <row r="247" spans="1:8">
      <c r="A247" s="88" t="s">
        <v>2098</v>
      </c>
      <c r="B247" s="88" t="s">
        <v>876</v>
      </c>
      <c r="C247" s="88" t="s">
        <v>2098</v>
      </c>
      <c r="D247" s="88" t="s">
        <v>2685</v>
      </c>
      <c r="E247" s="89">
        <v>0</v>
      </c>
      <c r="F247" s="88" t="s">
        <v>1185</v>
      </c>
      <c r="H247" s="3">
        <f>E247+SUMIF('BR DTG PACUL'!C:C,'STOK PACUL'!C247,'BR DTG PACUL'!E:E)</f>
        <v>0</v>
      </c>
    </row>
    <row r="248" spans="1:8">
      <c r="A248" s="88" t="s">
        <v>2686</v>
      </c>
      <c r="B248" s="88" t="s">
        <v>876</v>
      </c>
      <c r="C248" s="88" t="s">
        <v>2686</v>
      </c>
      <c r="D248" s="88" t="s">
        <v>2687</v>
      </c>
      <c r="E248" s="89">
        <v>0</v>
      </c>
      <c r="F248" s="88" t="s">
        <v>1185</v>
      </c>
      <c r="H248" s="3">
        <f>E248+SUMIF('BR DTG PACUL'!C:C,'STOK PACUL'!C248,'BR DTG PACUL'!E:E)</f>
        <v>0</v>
      </c>
    </row>
    <row r="249" spans="1:8">
      <c r="A249" s="88" t="s">
        <v>2688</v>
      </c>
      <c r="B249" s="88" t="s">
        <v>876</v>
      </c>
      <c r="C249" s="88" t="s">
        <v>2688</v>
      </c>
      <c r="D249" s="88" t="s">
        <v>2689</v>
      </c>
      <c r="E249" s="89">
        <v>0</v>
      </c>
      <c r="F249" s="88" t="s">
        <v>1185</v>
      </c>
      <c r="H249" s="3">
        <f>E249+SUMIF('BR DTG PACUL'!C:C,'STOK PACUL'!C249,'BR DTG PACUL'!E:E)</f>
        <v>0</v>
      </c>
    </row>
    <row r="250" spans="1:8">
      <c r="A250" s="88" t="s">
        <v>2690</v>
      </c>
      <c r="B250" s="88" t="s">
        <v>876</v>
      </c>
      <c r="C250" s="88" t="s">
        <v>2690</v>
      </c>
      <c r="D250" s="88" t="s">
        <v>2691</v>
      </c>
      <c r="E250" s="89">
        <v>0</v>
      </c>
      <c r="F250" s="88" t="s">
        <v>1185</v>
      </c>
      <c r="H250" s="3">
        <f>E250+SUMIF('BR DTG PACUL'!C:C,'STOK PACUL'!C250,'BR DTG PACUL'!E:E)</f>
        <v>0</v>
      </c>
    </row>
    <row r="251" spans="1:8">
      <c r="A251" s="88" t="s">
        <v>2692</v>
      </c>
      <c r="B251" s="88" t="s">
        <v>876</v>
      </c>
      <c r="C251" s="88" t="s">
        <v>2692</v>
      </c>
      <c r="D251" s="88" t="s">
        <v>2693</v>
      </c>
      <c r="E251" s="89">
        <v>0</v>
      </c>
      <c r="F251" s="88" t="s">
        <v>1185</v>
      </c>
      <c r="H251" s="3">
        <f>E251+SUMIF('BR DTG PACUL'!C:C,'STOK PACUL'!C251,'BR DTG PACUL'!E:E)</f>
        <v>0</v>
      </c>
    </row>
    <row r="252" spans="1:8">
      <c r="A252" s="88" t="s">
        <v>2694</v>
      </c>
      <c r="B252" s="88" t="s">
        <v>876</v>
      </c>
      <c r="C252" s="88" t="s">
        <v>2694</v>
      </c>
      <c r="D252" s="88" t="s">
        <v>2695</v>
      </c>
      <c r="E252" s="89">
        <v>0</v>
      </c>
      <c r="F252" s="88" t="s">
        <v>1185</v>
      </c>
      <c r="H252" s="3">
        <f>E252+SUMIF('BR DTG PACUL'!C:C,'STOK PACUL'!C252,'BR DTG PACUL'!E:E)</f>
        <v>0</v>
      </c>
    </row>
    <row r="253" spans="1:8">
      <c r="A253" s="88" t="s">
        <v>2696</v>
      </c>
      <c r="B253" s="88" t="s">
        <v>876</v>
      </c>
      <c r="C253" s="88" t="s">
        <v>2696</v>
      </c>
      <c r="D253" s="88" t="s">
        <v>2697</v>
      </c>
      <c r="E253" s="89">
        <v>0</v>
      </c>
      <c r="F253" s="88" t="s">
        <v>1185</v>
      </c>
      <c r="H253" s="3">
        <f>E253+SUMIF('BR DTG PACUL'!C:C,'STOK PACUL'!C253,'BR DTG PACUL'!E:E)</f>
        <v>0</v>
      </c>
    </row>
    <row r="254" spans="1:8">
      <c r="A254" s="88" t="s">
        <v>2698</v>
      </c>
      <c r="B254" s="88" t="s">
        <v>876</v>
      </c>
      <c r="C254" s="88" t="s">
        <v>2698</v>
      </c>
      <c r="D254" s="88" t="s">
        <v>2699</v>
      </c>
      <c r="E254" s="89">
        <v>0</v>
      </c>
      <c r="F254" s="88" t="s">
        <v>1185</v>
      </c>
      <c r="H254" s="3">
        <f>E254+SUMIF('BR DTG PACUL'!C:C,'STOK PACUL'!C254,'BR DTG PACUL'!E:E)</f>
        <v>0</v>
      </c>
    </row>
    <row r="255" spans="1:8">
      <c r="A255" s="88" t="s">
        <v>2700</v>
      </c>
      <c r="B255" s="88" t="s">
        <v>876</v>
      </c>
      <c r="C255" s="88" t="s">
        <v>2700</v>
      </c>
      <c r="D255" s="88" t="s">
        <v>2701</v>
      </c>
      <c r="E255" s="89">
        <v>0</v>
      </c>
      <c r="F255" s="88" t="s">
        <v>1185</v>
      </c>
      <c r="H255" s="3">
        <f>E255+SUMIF('BR DTG PACUL'!C:C,'STOK PACUL'!C255,'BR DTG PACUL'!E:E)</f>
        <v>0</v>
      </c>
    </row>
    <row r="256" spans="1:8">
      <c r="A256" s="88" t="s">
        <v>2702</v>
      </c>
      <c r="B256" s="88" t="s">
        <v>876</v>
      </c>
      <c r="C256" s="88" t="s">
        <v>2702</v>
      </c>
      <c r="D256" s="88" t="s">
        <v>2703</v>
      </c>
      <c r="E256" s="89">
        <v>0</v>
      </c>
      <c r="F256" s="88" t="s">
        <v>1185</v>
      </c>
      <c r="H256" s="3">
        <f>E256+SUMIF('BR DTG PACUL'!C:C,'STOK PACUL'!C256,'BR DTG PACUL'!E:E)</f>
        <v>0</v>
      </c>
    </row>
    <row r="257" spans="1:8">
      <c r="A257" s="88" t="s">
        <v>2704</v>
      </c>
      <c r="B257" s="88" t="s">
        <v>876</v>
      </c>
      <c r="C257" s="88" t="s">
        <v>2704</v>
      </c>
      <c r="D257" s="88" t="s">
        <v>2705</v>
      </c>
      <c r="E257" s="89">
        <v>0</v>
      </c>
      <c r="F257" s="88" t="s">
        <v>1185</v>
      </c>
      <c r="H257" s="3">
        <f>E257+SUMIF('BR DTG PACUL'!C:C,'STOK PACUL'!C257,'BR DTG PACUL'!E:E)</f>
        <v>0</v>
      </c>
    </row>
    <row r="258" spans="1:8">
      <c r="A258" s="88" t="s">
        <v>2706</v>
      </c>
      <c r="B258" s="88" t="s">
        <v>876</v>
      </c>
      <c r="C258" s="88" t="s">
        <v>2706</v>
      </c>
      <c r="D258" s="88" t="s">
        <v>2707</v>
      </c>
      <c r="E258" s="89">
        <v>0</v>
      </c>
      <c r="F258" s="88" t="s">
        <v>1185</v>
      </c>
      <c r="H258" s="3">
        <f>E258+SUMIF('BR DTG PACUL'!C:C,'STOK PACUL'!C258,'BR DTG PACUL'!E:E)</f>
        <v>0</v>
      </c>
    </row>
    <row r="259" spans="1:8">
      <c r="A259" s="88" t="s">
        <v>2708</v>
      </c>
      <c r="B259" s="88" t="s">
        <v>876</v>
      </c>
      <c r="C259" s="88" t="s">
        <v>2708</v>
      </c>
      <c r="D259" s="88" t="s">
        <v>2709</v>
      </c>
      <c r="E259" s="89">
        <v>0</v>
      </c>
      <c r="F259" s="88" t="s">
        <v>1185</v>
      </c>
      <c r="H259" s="3">
        <f>E259+SUMIF('BR DTG PACUL'!C:C,'STOK PACUL'!C259,'BR DTG PACUL'!E:E)</f>
        <v>0</v>
      </c>
    </row>
    <row r="260" spans="1:8">
      <c r="A260" s="88" t="s">
        <v>2710</v>
      </c>
      <c r="B260" s="88" t="s">
        <v>876</v>
      </c>
      <c r="C260" s="88" t="s">
        <v>2710</v>
      </c>
      <c r="D260" s="88" t="s">
        <v>2711</v>
      </c>
      <c r="E260" s="89">
        <v>0</v>
      </c>
      <c r="F260" s="88" t="s">
        <v>1185</v>
      </c>
      <c r="H260" s="3">
        <f>E260+SUMIF('BR DTG PACUL'!C:C,'STOK PACUL'!C260,'BR DTG PACUL'!E:E)</f>
        <v>0</v>
      </c>
    </row>
    <row r="261" spans="1:8">
      <c r="A261" s="88" t="s">
        <v>2712</v>
      </c>
      <c r="B261" s="88" t="s">
        <v>876</v>
      </c>
      <c r="C261" s="88" t="s">
        <v>2712</v>
      </c>
      <c r="D261" s="88" t="s">
        <v>2713</v>
      </c>
      <c r="E261" s="89">
        <v>0</v>
      </c>
      <c r="F261" s="88" t="s">
        <v>1185</v>
      </c>
      <c r="H261" s="3">
        <f>E261+SUMIF('BR DTG PACUL'!C:C,'STOK PACUL'!C261,'BR DTG PACUL'!E:E)</f>
        <v>0</v>
      </c>
    </row>
    <row r="262" spans="1:8">
      <c r="A262" s="88" t="s">
        <v>2714</v>
      </c>
      <c r="B262" s="88" t="s">
        <v>876</v>
      </c>
      <c r="C262" s="88" t="s">
        <v>2714</v>
      </c>
      <c r="D262" s="88" t="s">
        <v>2715</v>
      </c>
      <c r="E262" s="89">
        <v>0</v>
      </c>
      <c r="F262" s="88" t="s">
        <v>1185</v>
      </c>
      <c r="H262" s="3">
        <f>E262+SUMIF('BR DTG PACUL'!C:C,'STOK PACUL'!C262,'BR DTG PACUL'!E:E)</f>
        <v>0</v>
      </c>
    </row>
    <row r="263" spans="1:8">
      <c r="A263" s="88" t="s">
        <v>2716</v>
      </c>
      <c r="B263" s="88" t="s">
        <v>876</v>
      </c>
      <c r="C263" s="88" t="s">
        <v>2716</v>
      </c>
      <c r="D263" s="88" t="s">
        <v>2717</v>
      </c>
      <c r="E263" s="89">
        <v>0</v>
      </c>
      <c r="F263" s="88" t="s">
        <v>1185</v>
      </c>
      <c r="H263" s="3">
        <f>E263+SUMIF('BR DTG PACUL'!C:C,'STOK PACUL'!C263,'BR DTG PACUL'!E:E)</f>
        <v>0</v>
      </c>
    </row>
    <row r="264" spans="1:8">
      <c r="A264" s="88" t="s">
        <v>2718</v>
      </c>
      <c r="B264" s="88" t="s">
        <v>876</v>
      </c>
      <c r="C264" s="88" t="s">
        <v>2718</v>
      </c>
      <c r="D264" s="88" t="s">
        <v>2719</v>
      </c>
      <c r="E264" s="89">
        <v>0</v>
      </c>
      <c r="F264" s="88" t="s">
        <v>1185</v>
      </c>
      <c r="H264" s="3">
        <f>E264+SUMIF('BR DTG PACUL'!C:C,'STOK PACUL'!C264,'BR DTG PACUL'!E:E)</f>
        <v>0</v>
      </c>
    </row>
    <row r="265" spans="1:8" ht="30">
      <c r="A265" s="88" t="s">
        <v>2720</v>
      </c>
      <c r="B265" s="88" t="s">
        <v>876</v>
      </c>
      <c r="C265" s="88" t="s">
        <v>2720</v>
      </c>
      <c r="D265" s="88" t="s">
        <v>2721</v>
      </c>
      <c r="E265" s="89">
        <v>0</v>
      </c>
      <c r="F265" s="88" t="s">
        <v>1185</v>
      </c>
      <c r="H265" s="3">
        <f>E265+SUMIF('BR DTG PACUL'!C:C,'STOK PACUL'!C265,'BR DTG PACUL'!E:E)</f>
        <v>0</v>
      </c>
    </row>
    <row r="266" spans="1:8">
      <c r="A266" s="88" t="s">
        <v>2722</v>
      </c>
      <c r="B266" s="88" t="s">
        <v>876</v>
      </c>
      <c r="C266" s="88" t="s">
        <v>2722</v>
      </c>
      <c r="D266" s="88" t="s">
        <v>2723</v>
      </c>
      <c r="E266" s="89">
        <v>0</v>
      </c>
      <c r="F266" s="88" t="s">
        <v>1185</v>
      </c>
      <c r="H266" s="3">
        <f>E266+SUMIF('BR DTG PACUL'!C:C,'STOK PACUL'!C266,'BR DTG PACUL'!E:E)</f>
        <v>0</v>
      </c>
    </row>
    <row r="267" spans="1:8">
      <c r="A267" s="88" t="s">
        <v>2724</v>
      </c>
      <c r="B267" s="88" t="s">
        <v>876</v>
      </c>
      <c r="C267" s="88" t="s">
        <v>2724</v>
      </c>
      <c r="D267" s="88" t="s">
        <v>2725</v>
      </c>
      <c r="E267" s="89">
        <v>0</v>
      </c>
      <c r="F267" s="88" t="s">
        <v>1185</v>
      </c>
      <c r="H267" s="3">
        <f>E267+SUMIF('BR DTG PACUL'!C:C,'STOK PACUL'!C267,'BR DTG PACUL'!E:E)</f>
        <v>0</v>
      </c>
    </row>
    <row r="268" spans="1:8">
      <c r="A268" s="88" t="s">
        <v>2726</v>
      </c>
      <c r="B268" s="88" t="s">
        <v>876</v>
      </c>
      <c r="C268" s="88" t="s">
        <v>2726</v>
      </c>
      <c r="D268" s="88" t="s">
        <v>2727</v>
      </c>
      <c r="E268" s="89">
        <v>0</v>
      </c>
      <c r="F268" s="88" t="s">
        <v>1185</v>
      </c>
      <c r="H268" s="3">
        <f>E268+SUMIF('BR DTG PACUL'!C:C,'STOK PACUL'!C268,'BR DTG PACUL'!E:E)</f>
        <v>0</v>
      </c>
    </row>
    <row r="269" spans="1:8">
      <c r="A269" s="88" t="s">
        <v>2728</v>
      </c>
      <c r="B269" s="88" t="s">
        <v>876</v>
      </c>
      <c r="C269" s="88" t="s">
        <v>2728</v>
      </c>
      <c r="D269" s="88" t="s">
        <v>2729</v>
      </c>
      <c r="E269" s="89">
        <v>0</v>
      </c>
      <c r="F269" s="88" t="s">
        <v>1185</v>
      </c>
      <c r="H269" s="3">
        <f>E269+SUMIF('BR DTG PACUL'!C:C,'STOK PACUL'!C269,'BR DTG PACUL'!E:E)</f>
        <v>0</v>
      </c>
    </row>
    <row r="270" spans="1:8">
      <c r="A270" s="88" t="s">
        <v>2730</v>
      </c>
      <c r="B270" s="88" t="s">
        <v>876</v>
      </c>
      <c r="C270" s="88" t="s">
        <v>2730</v>
      </c>
      <c r="D270" s="88" t="s">
        <v>2731</v>
      </c>
      <c r="E270" s="89">
        <v>0</v>
      </c>
      <c r="F270" s="88" t="s">
        <v>1185</v>
      </c>
      <c r="H270" s="3">
        <f>E270+SUMIF('BR DTG PACUL'!C:C,'STOK PACUL'!C270,'BR DTG PACUL'!E:E)</f>
        <v>0</v>
      </c>
    </row>
    <row r="271" spans="1:8">
      <c r="A271" s="88" t="s">
        <v>2732</v>
      </c>
      <c r="B271" s="88" t="s">
        <v>876</v>
      </c>
      <c r="C271" s="88" t="s">
        <v>2732</v>
      </c>
      <c r="D271" s="88" t="s">
        <v>2733</v>
      </c>
      <c r="E271" s="89">
        <v>0</v>
      </c>
      <c r="F271" s="88" t="s">
        <v>1185</v>
      </c>
      <c r="H271" s="3">
        <f>E271+SUMIF('BR DTG PACUL'!C:C,'STOK PACUL'!C271,'BR DTG PACUL'!E:E)</f>
        <v>0</v>
      </c>
    </row>
    <row r="272" spans="1:8">
      <c r="A272" s="88" t="s">
        <v>2734</v>
      </c>
      <c r="B272" s="88" t="s">
        <v>876</v>
      </c>
      <c r="C272" s="88" t="s">
        <v>2734</v>
      </c>
      <c r="D272" s="88" t="s">
        <v>2735</v>
      </c>
      <c r="E272" s="89">
        <v>0</v>
      </c>
      <c r="F272" s="88" t="s">
        <v>1185</v>
      </c>
      <c r="H272" s="3">
        <f>E272+SUMIF('BR DTG PACUL'!C:C,'STOK PACUL'!C272,'BR DTG PACUL'!E:E)</f>
        <v>0</v>
      </c>
    </row>
    <row r="273" spans="1:8">
      <c r="A273" s="88" t="s">
        <v>2736</v>
      </c>
      <c r="B273" s="88" t="s">
        <v>876</v>
      </c>
      <c r="C273" s="88" t="s">
        <v>2736</v>
      </c>
      <c r="D273" s="88" t="s">
        <v>2737</v>
      </c>
      <c r="E273" s="89">
        <v>0</v>
      </c>
      <c r="F273" s="88" t="s">
        <v>1185</v>
      </c>
      <c r="H273" s="3">
        <f>E273+SUMIF('BR DTG PACUL'!C:C,'STOK PACUL'!C273,'BR DTG PACUL'!E:E)</f>
        <v>0</v>
      </c>
    </row>
    <row r="274" spans="1:8">
      <c r="A274" s="88" t="s">
        <v>2738</v>
      </c>
      <c r="B274" s="88" t="s">
        <v>876</v>
      </c>
      <c r="C274" s="88" t="s">
        <v>2738</v>
      </c>
      <c r="D274" s="88" t="s">
        <v>2739</v>
      </c>
      <c r="E274" s="89">
        <v>0</v>
      </c>
      <c r="F274" s="88" t="s">
        <v>1185</v>
      </c>
      <c r="H274" s="3">
        <f>E274+SUMIF('BR DTG PACUL'!C:C,'STOK PACUL'!C274,'BR DTG PACUL'!E:E)</f>
        <v>0</v>
      </c>
    </row>
    <row r="275" spans="1:8">
      <c r="A275" s="88" t="s">
        <v>2740</v>
      </c>
      <c r="B275" s="88" t="s">
        <v>888</v>
      </c>
      <c r="C275" s="88" t="s">
        <v>2740</v>
      </c>
      <c r="D275" s="88" t="s">
        <v>2741</v>
      </c>
      <c r="E275" s="89">
        <v>1</v>
      </c>
      <c r="F275" s="88" t="s">
        <v>1185</v>
      </c>
      <c r="H275" s="3">
        <f>E275+SUMIF('BR DTG PACUL'!C:C,'STOK PACUL'!C275,'BR DTG PACUL'!E:E)</f>
        <v>1</v>
      </c>
    </row>
    <row r="276" spans="1:8">
      <c r="A276" s="88" t="s">
        <v>199</v>
      </c>
      <c r="B276" s="88" t="s">
        <v>888</v>
      </c>
      <c r="C276" s="88" t="s">
        <v>199</v>
      </c>
      <c r="D276" s="88" t="s">
        <v>921</v>
      </c>
      <c r="E276" s="89">
        <v>2</v>
      </c>
      <c r="F276" s="88" t="s">
        <v>1185</v>
      </c>
      <c r="H276" s="3">
        <f>E276+SUMIF('BR DTG PACUL'!C:C,'STOK PACUL'!C276,'BR DTG PACUL'!E:E)</f>
        <v>2</v>
      </c>
    </row>
    <row r="277" spans="1:8">
      <c r="A277" s="88" t="s">
        <v>2742</v>
      </c>
      <c r="B277" s="88" t="s">
        <v>876</v>
      </c>
      <c r="C277" s="88" t="s">
        <v>2742</v>
      </c>
      <c r="D277" s="88" t="s">
        <v>2743</v>
      </c>
      <c r="E277" s="89">
        <v>0</v>
      </c>
      <c r="F277" s="88" t="s">
        <v>1185</v>
      </c>
      <c r="H277" s="3">
        <f>E277+SUMIF('BR DTG PACUL'!C:C,'STOK PACUL'!C277,'BR DTG PACUL'!E:E)</f>
        <v>0</v>
      </c>
    </row>
    <row r="278" spans="1:8">
      <c r="A278" s="88" t="s">
        <v>1576</v>
      </c>
      <c r="B278" s="88" t="s">
        <v>1185</v>
      </c>
      <c r="C278" s="88" t="s">
        <v>1576</v>
      </c>
      <c r="D278" s="88" t="s">
        <v>921</v>
      </c>
      <c r="E278" s="89">
        <v>0</v>
      </c>
      <c r="F278" s="88" t="s">
        <v>1185</v>
      </c>
      <c r="H278" s="3">
        <f>E278+SUMIF('BR DTG PACUL'!C:C,'STOK PACUL'!C278,'BR DTG PACUL'!E:E)</f>
        <v>0</v>
      </c>
    </row>
    <row r="279" spans="1:8">
      <c r="A279" s="88" t="s">
        <v>2744</v>
      </c>
      <c r="B279" s="88" t="s">
        <v>876</v>
      </c>
      <c r="C279" s="88" t="s">
        <v>2744</v>
      </c>
      <c r="D279" s="88" t="s">
        <v>2745</v>
      </c>
      <c r="E279" s="89">
        <v>0</v>
      </c>
      <c r="F279" s="88" t="s">
        <v>1185</v>
      </c>
      <c r="H279" s="3">
        <f>E279+SUMIF('BR DTG PACUL'!C:C,'STOK PACUL'!C279,'BR DTG PACUL'!E:E)</f>
        <v>0</v>
      </c>
    </row>
    <row r="280" spans="1:8">
      <c r="A280" s="88" t="s">
        <v>200</v>
      </c>
      <c r="B280" s="88" t="s">
        <v>922</v>
      </c>
      <c r="C280" s="88" t="s">
        <v>200</v>
      </c>
      <c r="D280" s="88" t="s">
        <v>923</v>
      </c>
      <c r="E280" s="89">
        <v>1</v>
      </c>
      <c r="F280" s="88" t="s">
        <v>1185</v>
      </c>
      <c r="H280" s="3">
        <f>E280+SUMIF('BR DTG PACUL'!C:C,'STOK PACUL'!C280,'BR DTG PACUL'!E:E)</f>
        <v>1</v>
      </c>
    </row>
    <row r="281" spans="1:8">
      <c r="A281" s="88" t="s">
        <v>2746</v>
      </c>
      <c r="B281" s="88" t="s">
        <v>876</v>
      </c>
      <c r="C281" s="88" t="s">
        <v>2746</v>
      </c>
      <c r="D281" s="88" t="s">
        <v>2747</v>
      </c>
      <c r="E281" s="89">
        <v>0</v>
      </c>
      <c r="F281" s="88" t="s">
        <v>1185</v>
      </c>
      <c r="H281" s="3">
        <f>E281+SUMIF('BR DTG PACUL'!C:C,'STOK PACUL'!C281,'BR DTG PACUL'!E:E)</f>
        <v>0</v>
      </c>
    </row>
    <row r="282" spans="1:8">
      <c r="A282" s="88" t="s">
        <v>2748</v>
      </c>
      <c r="B282" s="88" t="s">
        <v>876</v>
      </c>
      <c r="C282" s="88" t="s">
        <v>2748</v>
      </c>
      <c r="D282" s="88" t="s">
        <v>2749</v>
      </c>
      <c r="E282" s="89">
        <v>0</v>
      </c>
      <c r="F282" s="88" t="s">
        <v>1185</v>
      </c>
      <c r="H282" s="3">
        <f>E282+SUMIF('BR DTG PACUL'!C:C,'STOK PACUL'!C282,'BR DTG PACUL'!E:E)</f>
        <v>0</v>
      </c>
    </row>
    <row r="283" spans="1:8">
      <c r="A283" s="88" t="s">
        <v>2750</v>
      </c>
      <c r="B283" s="88" t="s">
        <v>876</v>
      </c>
      <c r="C283" s="88" t="s">
        <v>2750</v>
      </c>
      <c r="D283" s="88" t="s">
        <v>2751</v>
      </c>
      <c r="E283" s="89">
        <v>0</v>
      </c>
      <c r="F283" s="88" t="s">
        <v>1185</v>
      </c>
      <c r="H283" s="3">
        <f>E283+SUMIF('BR DTG PACUL'!C:C,'STOK PACUL'!C283,'BR DTG PACUL'!E:E)</f>
        <v>0</v>
      </c>
    </row>
    <row r="284" spans="1:8">
      <c r="A284" s="88" t="s">
        <v>2752</v>
      </c>
      <c r="B284" s="88" t="s">
        <v>876</v>
      </c>
      <c r="C284" s="88" t="s">
        <v>2752</v>
      </c>
      <c r="D284" s="88" t="s">
        <v>2753</v>
      </c>
      <c r="E284" s="89">
        <v>0</v>
      </c>
      <c r="F284" s="88" t="s">
        <v>1185</v>
      </c>
      <c r="H284" s="3">
        <f>E284+SUMIF('BR DTG PACUL'!C:C,'STOK PACUL'!C284,'BR DTG PACUL'!E:E)</f>
        <v>0</v>
      </c>
    </row>
    <row r="285" spans="1:8">
      <c r="A285" s="88" t="s">
        <v>1577</v>
      </c>
      <c r="B285" s="88" t="s">
        <v>876</v>
      </c>
      <c r="C285" s="88" t="s">
        <v>1577</v>
      </c>
      <c r="D285" s="88" t="s">
        <v>1578</v>
      </c>
      <c r="E285" s="89">
        <v>0</v>
      </c>
      <c r="F285" s="88" t="s">
        <v>1185</v>
      </c>
      <c r="H285" s="3">
        <f>E285+SUMIF('BR DTG PACUL'!C:C,'STOK PACUL'!C285,'BR DTG PACUL'!E:E)</f>
        <v>0</v>
      </c>
    </row>
    <row r="286" spans="1:8" ht="30">
      <c r="A286" s="88" t="s">
        <v>2754</v>
      </c>
      <c r="B286" s="88" t="s">
        <v>876</v>
      </c>
      <c r="C286" s="88" t="s">
        <v>2754</v>
      </c>
      <c r="D286" s="88" t="s">
        <v>2755</v>
      </c>
      <c r="E286" s="89">
        <v>0</v>
      </c>
      <c r="F286" s="88" t="s">
        <v>1185</v>
      </c>
      <c r="H286" s="3">
        <f>E286+SUMIF('BR DTG PACUL'!C:C,'STOK PACUL'!C286,'BR DTG PACUL'!E:E)</f>
        <v>0</v>
      </c>
    </row>
    <row r="287" spans="1:8">
      <c r="A287" s="88" t="s">
        <v>2756</v>
      </c>
      <c r="B287" s="88" t="s">
        <v>876</v>
      </c>
      <c r="C287" s="88" t="s">
        <v>2756</v>
      </c>
      <c r="D287" s="88" t="s">
        <v>2757</v>
      </c>
      <c r="E287" s="89">
        <v>0</v>
      </c>
      <c r="F287" s="88" t="s">
        <v>1185</v>
      </c>
      <c r="H287" s="3">
        <f>E287+SUMIF('BR DTG PACUL'!C:C,'STOK PACUL'!C287,'BR DTG PACUL'!E:E)</f>
        <v>0</v>
      </c>
    </row>
    <row r="288" spans="1:8">
      <c r="A288" s="88" t="s">
        <v>2758</v>
      </c>
      <c r="B288" s="88" t="s">
        <v>876</v>
      </c>
      <c r="C288" s="88" t="s">
        <v>2758</v>
      </c>
      <c r="D288" s="88" t="s">
        <v>2759</v>
      </c>
      <c r="E288" s="89">
        <v>0</v>
      </c>
      <c r="F288" s="88" t="s">
        <v>1185</v>
      </c>
      <c r="H288" s="3">
        <f>E288+SUMIF('BR DTG PACUL'!C:C,'STOK PACUL'!C288,'BR DTG PACUL'!E:E)</f>
        <v>0</v>
      </c>
    </row>
    <row r="289" spans="1:8">
      <c r="A289" s="88" t="s">
        <v>619</v>
      </c>
      <c r="B289" s="88" t="s">
        <v>876</v>
      </c>
      <c r="C289" s="88" t="s">
        <v>619</v>
      </c>
      <c r="D289" s="88" t="s">
        <v>620</v>
      </c>
      <c r="E289" s="89">
        <v>1</v>
      </c>
      <c r="F289" s="88" t="s">
        <v>1185</v>
      </c>
      <c r="H289" s="3">
        <f>E289+SUMIF('BR DTG PACUL'!C:C,'STOK PACUL'!C289,'BR DTG PACUL'!E:E)</f>
        <v>1</v>
      </c>
    </row>
    <row r="290" spans="1:8">
      <c r="A290" s="88" t="s">
        <v>2760</v>
      </c>
      <c r="B290" s="88" t="s">
        <v>876</v>
      </c>
      <c r="C290" s="88" t="s">
        <v>2760</v>
      </c>
      <c r="D290" s="88" t="s">
        <v>2761</v>
      </c>
      <c r="E290" s="89">
        <v>0</v>
      </c>
      <c r="F290" s="88" t="s">
        <v>1185</v>
      </c>
      <c r="H290" s="3">
        <f>E290+SUMIF('BR DTG PACUL'!C:C,'STOK PACUL'!C290,'BR DTG PACUL'!E:E)</f>
        <v>0</v>
      </c>
    </row>
    <row r="291" spans="1:8">
      <c r="A291" s="88" t="s">
        <v>2762</v>
      </c>
      <c r="B291" s="88" t="s">
        <v>876</v>
      </c>
      <c r="C291" s="88" t="s">
        <v>2762</v>
      </c>
      <c r="D291" s="88" t="s">
        <v>2763</v>
      </c>
      <c r="E291" s="89">
        <v>0</v>
      </c>
      <c r="F291" s="88" t="s">
        <v>1185</v>
      </c>
      <c r="H291" s="3">
        <f>E291+SUMIF('BR DTG PACUL'!C:C,'STOK PACUL'!C291,'BR DTG PACUL'!E:E)</f>
        <v>0</v>
      </c>
    </row>
    <row r="292" spans="1:8">
      <c r="A292" s="88" t="s">
        <v>2102</v>
      </c>
      <c r="B292" s="88" t="s">
        <v>876</v>
      </c>
      <c r="C292" s="88" t="s">
        <v>2102</v>
      </c>
      <c r="D292" s="88" t="s">
        <v>2103</v>
      </c>
      <c r="E292" s="89">
        <v>0</v>
      </c>
      <c r="F292" s="88" t="s">
        <v>1185</v>
      </c>
      <c r="H292" s="3">
        <f>E292+SUMIF('BR DTG PACUL'!C:C,'STOK PACUL'!C292,'BR DTG PACUL'!E:E)</f>
        <v>0</v>
      </c>
    </row>
    <row r="293" spans="1:8">
      <c r="A293" s="88" t="s">
        <v>924</v>
      </c>
      <c r="B293" s="88" t="s">
        <v>876</v>
      </c>
      <c r="C293" s="88" t="s">
        <v>924</v>
      </c>
      <c r="D293" s="88" t="s">
        <v>925</v>
      </c>
      <c r="E293" s="89">
        <v>0</v>
      </c>
      <c r="F293" s="88" t="s">
        <v>1185</v>
      </c>
      <c r="H293" s="3">
        <f>E293+SUMIF('BR DTG PACUL'!C:C,'STOK PACUL'!C293,'BR DTG PACUL'!E:E)</f>
        <v>0</v>
      </c>
    </row>
    <row r="294" spans="1:8">
      <c r="A294" s="88" t="s">
        <v>2764</v>
      </c>
      <c r="B294" s="88" t="s">
        <v>876</v>
      </c>
      <c r="C294" s="88" t="s">
        <v>2764</v>
      </c>
      <c r="D294" s="88" t="s">
        <v>925</v>
      </c>
      <c r="E294" s="89">
        <v>0</v>
      </c>
      <c r="F294" s="88" t="s">
        <v>1185</v>
      </c>
      <c r="H294" s="3">
        <f>E294+SUMIF('BR DTG PACUL'!C:C,'STOK PACUL'!C294,'BR DTG PACUL'!E:E)</f>
        <v>0</v>
      </c>
    </row>
    <row r="295" spans="1:8" ht="30">
      <c r="A295" s="88" t="s">
        <v>201</v>
      </c>
      <c r="B295" s="88" t="s">
        <v>877</v>
      </c>
      <c r="C295" s="88" t="s">
        <v>201</v>
      </c>
      <c r="D295" s="88" t="s">
        <v>926</v>
      </c>
      <c r="E295" s="89">
        <v>1</v>
      </c>
      <c r="F295" s="88" t="s">
        <v>201</v>
      </c>
      <c r="H295" s="3">
        <f>E295+SUMIF('BR DTG PACUL'!C:C,'STOK PACUL'!C295,'BR DTG PACUL'!E:E)</f>
        <v>1</v>
      </c>
    </row>
    <row r="296" spans="1:8" ht="30">
      <c r="A296" s="88" t="s">
        <v>2765</v>
      </c>
      <c r="B296" s="88" t="s">
        <v>877</v>
      </c>
      <c r="C296" s="88" t="s">
        <v>2765</v>
      </c>
      <c r="D296" s="88" t="s">
        <v>2766</v>
      </c>
      <c r="E296" s="89">
        <v>0</v>
      </c>
      <c r="F296" s="88" t="s">
        <v>201</v>
      </c>
      <c r="H296" s="3">
        <f>E296+SUMIF('BR DTG PACUL'!C:C,'STOK PACUL'!C296,'BR DTG PACUL'!E:E)</f>
        <v>3</v>
      </c>
    </row>
    <row r="297" spans="1:8">
      <c r="A297" s="88" t="s">
        <v>2767</v>
      </c>
      <c r="B297" s="88" t="s">
        <v>876</v>
      </c>
      <c r="C297" s="88" t="s">
        <v>2767</v>
      </c>
      <c r="D297" s="88" t="s">
        <v>2768</v>
      </c>
      <c r="E297" s="89">
        <v>0</v>
      </c>
      <c r="F297" s="88" t="s">
        <v>1185</v>
      </c>
      <c r="H297" s="3">
        <f>E297+SUMIF('BR DTG PACUL'!C:C,'STOK PACUL'!C297,'BR DTG PACUL'!E:E)</f>
        <v>0</v>
      </c>
    </row>
    <row r="298" spans="1:8">
      <c r="A298" s="88" t="s">
        <v>2769</v>
      </c>
      <c r="B298" s="88" t="s">
        <v>876</v>
      </c>
      <c r="C298" s="88" t="s">
        <v>2769</v>
      </c>
      <c r="D298" s="88" t="s">
        <v>2770</v>
      </c>
      <c r="E298" s="89">
        <v>0</v>
      </c>
      <c r="F298" s="88" t="s">
        <v>1185</v>
      </c>
      <c r="H298" s="3">
        <f>E298+SUMIF('BR DTG PACUL'!C:C,'STOK PACUL'!C298,'BR DTG PACUL'!E:E)</f>
        <v>0</v>
      </c>
    </row>
    <row r="299" spans="1:8">
      <c r="A299" s="88" t="s">
        <v>2771</v>
      </c>
      <c r="B299" s="88" t="s">
        <v>876</v>
      </c>
      <c r="C299" s="88" t="s">
        <v>2771</v>
      </c>
      <c r="D299" s="88" t="s">
        <v>2772</v>
      </c>
      <c r="E299" s="89">
        <v>0</v>
      </c>
      <c r="F299" s="88" t="s">
        <v>1185</v>
      </c>
      <c r="H299" s="3">
        <f>E299+SUMIF('BR DTG PACUL'!C:C,'STOK PACUL'!C299,'BR DTG PACUL'!E:E)</f>
        <v>0</v>
      </c>
    </row>
    <row r="300" spans="1:8">
      <c r="A300" s="88" t="s">
        <v>2773</v>
      </c>
      <c r="B300" s="88" t="s">
        <v>876</v>
      </c>
      <c r="C300" s="88" t="s">
        <v>2773</v>
      </c>
      <c r="D300" s="88" t="s">
        <v>2774</v>
      </c>
      <c r="E300" s="89">
        <v>0</v>
      </c>
      <c r="F300" s="88" t="s">
        <v>1185</v>
      </c>
      <c r="H300" s="3">
        <f>E300+SUMIF('BR DTG PACUL'!C:C,'STOK PACUL'!C300,'BR DTG PACUL'!E:E)</f>
        <v>0</v>
      </c>
    </row>
    <row r="301" spans="1:8">
      <c r="A301" s="88" t="s">
        <v>2775</v>
      </c>
      <c r="B301" s="88" t="s">
        <v>876</v>
      </c>
      <c r="C301" s="88" t="s">
        <v>2775</v>
      </c>
      <c r="D301" s="88" t="s">
        <v>2776</v>
      </c>
      <c r="E301" s="89">
        <v>0</v>
      </c>
      <c r="F301" s="88" t="s">
        <v>1185</v>
      </c>
      <c r="H301" s="3">
        <f>E301+SUMIF('BR DTG PACUL'!C:C,'STOK PACUL'!C301,'BR DTG PACUL'!E:E)</f>
        <v>0</v>
      </c>
    </row>
    <row r="302" spans="1:8">
      <c r="A302" s="88" t="s">
        <v>2777</v>
      </c>
      <c r="B302" s="88" t="s">
        <v>876</v>
      </c>
      <c r="C302" s="88" t="s">
        <v>2777</v>
      </c>
      <c r="D302" s="88" t="s">
        <v>2776</v>
      </c>
      <c r="E302" s="89">
        <v>0</v>
      </c>
      <c r="F302" s="88" t="s">
        <v>1185</v>
      </c>
      <c r="H302" s="3">
        <f>E302+SUMIF('BR DTG PACUL'!C:C,'STOK PACUL'!C302,'BR DTG PACUL'!E:E)</f>
        <v>0</v>
      </c>
    </row>
    <row r="303" spans="1:8" ht="30">
      <c r="A303" s="88" t="s">
        <v>2778</v>
      </c>
      <c r="B303" s="88" t="s">
        <v>920</v>
      </c>
      <c r="C303" s="88" t="s">
        <v>2778</v>
      </c>
      <c r="D303" s="88" t="s">
        <v>2779</v>
      </c>
      <c r="E303" s="89">
        <v>0</v>
      </c>
      <c r="F303" s="88" t="s">
        <v>1185</v>
      </c>
      <c r="H303" s="3">
        <f>E303+SUMIF('BR DTG PACUL'!C:C,'STOK PACUL'!C303,'BR DTG PACUL'!E:E)</f>
        <v>0</v>
      </c>
    </row>
    <row r="304" spans="1:8">
      <c r="A304" s="88" t="s">
        <v>2780</v>
      </c>
      <c r="B304" s="88" t="s">
        <v>920</v>
      </c>
      <c r="C304" s="88" t="s">
        <v>2780</v>
      </c>
      <c r="D304" s="88" t="s">
        <v>2781</v>
      </c>
      <c r="E304" s="89">
        <v>0</v>
      </c>
      <c r="F304" s="88" t="s">
        <v>1185</v>
      </c>
      <c r="H304" s="3">
        <f>E304+SUMIF('BR DTG PACUL'!C:C,'STOK PACUL'!C304,'BR DTG PACUL'!E:E)</f>
        <v>0</v>
      </c>
    </row>
    <row r="305" spans="1:8">
      <c r="A305" s="88" t="s">
        <v>2782</v>
      </c>
      <c r="B305" s="88" t="s">
        <v>876</v>
      </c>
      <c r="C305" s="88" t="s">
        <v>2782</v>
      </c>
      <c r="D305" s="88" t="s">
        <v>2783</v>
      </c>
      <c r="E305" s="89">
        <v>0</v>
      </c>
      <c r="F305" s="88" t="s">
        <v>1185</v>
      </c>
      <c r="H305" s="3">
        <f>E305+SUMIF('BR DTG PACUL'!C:C,'STOK PACUL'!C305,'BR DTG PACUL'!E:E)</f>
        <v>0</v>
      </c>
    </row>
    <row r="306" spans="1:8">
      <c r="A306" s="88" t="s">
        <v>2784</v>
      </c>
      <c r="B306" s="88" t="s">
        <v>876</v>
      </c>
      <c r="C306" s="88" t="s">
        <v>2784</v>
      </c>
      <c r="D306" s="88" t="s">
        <v>2785</v>
      </c>
      <c r="E306" s="89">
        <v>0</v>
      </c>
      <c r="F306" s="88" t="s">
        <v>1185</v>
      </c>
      <c r="H306" s="3">
        <f>E306+SUMIF('BR DTG PACUL'!C:C,'STOK PACUL'!C306,'BR DTG PACUL'!E:E)</f>
        <v>0</v>
      </c>
    </row>
    <row r="307" spans="1:8">
      <c r="A307" s="88" t="s">
        <v>2786</v>
      </c>
      <c r="B307" s="88" t="s">
        <v>876</v>
      </c>
      <c r="C307" s="88" t="s">
        <v>2786</v>
      </c>
      <c r="D307" s="88" t="s">
        <v>2787</v>
      </c>
      <c r="E307" s="89">
        <v>0</v>
      </c>
      <c r="F307" s="88" t="s">
        <v>1185</v>
      </c>
      <c r="H307" s="3">
        <f>E307+SUMIF('BR DTG PACUL'!C:C,'STOK PACUL'!C307,'BR DTG PACUL'!E:E)</f>
        <v>0</v>
      </c>
    </row>
    <row r="308" spans="1:8">
      <c r="A308" s="88" t="s">
        <v>2788</v>
      </c>
      <c r="B308" s="88" t="s">
        <v>876</v>
      </c>
      <c r="C308" s="88" t="s">
        <v>2788</v>
      </c>
      <c r="D308" s="88" t="s">
        <v>2789</v>
      </c>
      <c r="E308" s="89">
        <v>0</v>
      </c>
      <c r="F308" s="88" t="s">
        <v>1185</v>
      </c>
      <c r="H308" s="3">
        <f>E308+SUMIF('BR DTG PACUL'!C:C,'STOK PACUL'!C308,'BR DTG PACUL'!E:E)</f>
        <v>0</v>
      </c>
    </row>
    <row r="309" spans="1:8">
      <c r="A309" s="88" t="s">
        <v>621</v>
      </c>
      <c r="B309" s="88" t="s">
        <v>876</v>
      </c>
      <c r="C309" s="88" t="s">
        <v>621</v>
      </c>
      <c r="D309" s="88" t="s">
        <v>622</v>
      </c>
      <c r="E309" s="89">
        <v>0</v>
      </c>
      <c r="F309" s="88" t="s">
        <v>1185</v>
      </c>
      <c r="H309" s="3">
        <f>E309+SUMIF('BR DTG PACUL'!C:C,'STOK PACUL'!C309,'BR DTG PACUL'!E:E)</f>
        <v>0</v>
      </c>
    </row>
    <row r="310" spans="1:8">
      <c r="A310" s="88" t="s">
        <v>2790</v>
      </c>
      <c r="B310" s="88" t="s">
        <v>920</v>
      </c>
      <c r="C310" s="88" t="s">
        <v>2790</v>
      </c>
      <c r="D310" s="88" t="s">
        <v>2791</v>
      </c>
      <c r="E310" s="89">
        <v>1</v>
      </c>
      <c r="F310" s="88" t="s">
        <v>1185</v>
      </c>
      <c r="H310" s="3">
        <f>E310+SUMIF('BR DTG PACUL'!C:C,'STOK PACUL'!C310,'BR DTG PACUL'!E:E)</f>
        <v>1</v>
      </c>
    </row>
    <row r="311" spans="1:8" ht="30">
      <c r="A311" s="88" t="s">
        <v>202</v>
      </c>
      <c r="B311" s="88" t="s">
        <v>920</v>
      </c>
      <c r="C311" s="88" t="s">
        <v>202</v>
      </c>
      <c r="D311" s="88" t="s">
        <v>927</v>
      </c>
      <c r="E311" s="89">
        <v>0</v>
      </c>
      <c r="F311" s="88" t="s">
        <v>202</v>
      </c>
      <c r="H311" s="3">
        <f>E311+SUMIF('BR DTG PACUL'!C:C,'STOK PACUL'!C311,'BR DTG PACUL'!E:E)</f>
        <v>0</v>
      </c>
    </row>
    <row r="312" spans="1:8">
      <c r="A312" s="88" t="s">
        <v>203</v>
      </c>
      <c r="B312" s="88" t="s">
        <v>920</v>
      </c>
      <c r="C312" s="88" t="s">
        <v>203</v>
      </c>
      <c r="D312" s="88" t="s">
        <v>928</v>
      </c>
      <c r="E312" s="89">
        <v>6</v>
      </c>
      <c r="F312" s="88" t="s">
        <v>1185</v>
      </c>
      <c r="H312" s="3">
        <f>E312+SUMIF('BR DTG PACUL'!C:C,'STOK PACUL'!C312,'BR DTG PACUL'!E:E)</f>
        <v>6</v>
      </c>
    </row>
    <row r="313" spans="1:8">
      <c r="A313" s="88" t="s">
        <v>2792</v>
      </c>
      <c r="B313" s="88" t="s">
        <v>876</v>
      </c>
      <c r="C313" s="88" t="s">
        <v>2792</v>
      </c>
      <c r="D313" s="88" t="s">
        <v>2793</v>
      </c>
      <c r="E313" s="89">
        <v>0</v>
      </c>
      <c r="F313" s="88" t="s">
        <v>1185</v>
      </c>
      <c r="H313" s="3">
        <f>E313+SUMIF('BR DTG PACUL'!C:C,'STOK PACUL'!C313,'BR DTG PACUL'!E:E)</f>
        <v>0</v>
      </c>
    </row>
    <row r="314" spans="1:8">
      <c r="A314" s="88" t="s">
        <v>204</v>
      </c>
      <c r="B314" s="88" t="s">
        <v>920</v>
      </c>
      <c r="C314" s="88" t="s">
        <v>204</v>
      </c>
      <c r="D314" s="88" t="s">
        <v>929</v>
      </c>
      <c r="E314" s="89">
        <v>2</v>
      </c>
      <c r="F314" s="88" t="s">
        <v>1185</v>
      </c>
      <c r="H314" s="3">
        <f>E314+SUMIF('BR DTG PACUL'!C:C,'STOK PACUL'!C314,'BR DTG PACUL'!E:E)</f>
        <v>2</v>
      </c>
    </row>
    <row r="315" spans="1:8">
      <c r="A315" s="88" t="s">
        <v>930</v>
      </c>
      <c r="B315" s="88" t="s">
        <v>920</v>
      </c>
      <c r="C315" s="88" t="s">
        <v>930</v>
      </c>
      <c r="D315" s="88" t="s">
        <v>931</v>
      </c>
      <c r="E315" s="89">
        <v>0</v>
      </c>
      <c r="F315" s="88" t="s">
        <v>1185</v>
      </c>
      <c r="H315" s="3">
        <f>E315+SUMIF('BR DTG PACUL'!C:C,'STOK PACUL'!C315,'BR DTG PACUL'!E:E)</f>
        <v>0</v>
      </c>
    </row>
    <row r="316" spans="1:8">
      <c r="A316" s="88" t="s">
        <v>205</v>
      </c>
      <c r="B316" s="88" t="s">
        <v>920</v>
      </c>
      <c r="C316" s="88" t="s">
        <v>205</v>
      </c>
      <c r="D316" s="88" t="s">
        <v>932</v>
      </c>
      <c r="E316" s="89">
        <v>1</v>
      </c>
      <c r="F316" s="88" t="s">
        <v>1185</v>
      </c>
      <c r="H316" s="3">
        <f>E316+SUMIF('BR DTG PACUL'!C:C,'STOK PACUL'!C316,'BR DTG PACUL'!E:E)</f>
        <v>3</v>
      </c>
    </row>
    <row r="317" spans="1:8">
      <c r="A317" s="88" t="s">
        <v>495</v>
      </c>
      <c r="B317" s="88" t="s">
        <v>920</v>
      </c>
      <c r="C317" s="88" t="s">
        <v>495</v>
      </c>
      <c r="D317" s="88" t="s">
        <v>933</v>
      </c>
      <c r="E317" s="89">
        <v>1</v>
      </c>
      <c r="F317" s="88" t="s">
        <v>1185</v>
      </c>
      <c r="H317" s="3">
        <f>E317+SUMIF('BR DTG PACUL'!C:C,'STOK PACUL'!C317,'BR DTG PACUL'!E:E)</f>
        <v>1</v>
      </c>
    </row>
    <row r="318" spans="1:8">
      <c r="A318" s="88" t="s">
        <v>2794</v>
      </c>
      <c r="B318" s="88" t="s">
        <v>876</v>
      </c>
      <c r="C318" s="88" t="s">
        <v>2794</v>
      </c>
      <c r="D318" s="88" t="s">
        <v>2795</v>
      </c>
      <c r="E318" s="89">
        <v>0</v>
      </c>
      <c r="F318" s="88" t="s">
        <v>1185</v>
      </c>
      <c r="H318" s="3">
        <f>E318+SUMIF('BR DTG PACUL'!C:C,'STOK PACUL'!C318,'BR DTG PACUL'!E:E)</f>
        <v>0</v>
      </c>
    </row>
    <row r="319" spans="1:8">
      <c r="A319" s="88" t="s">
        <v>2796</v>
      </c>
      <c r="B319" s="88" t="s">
        <v>920</v>
      </c>
      <c r="C319" s="88" t="s">
        <v>2796</v>
      </c>
      <c r="D319" s="88" t="s">
        <v>2797</v>
      </c>
      <c r="E319" s="89">
        <v>1</v>
      </c>
      <c r="F319" s="88" t="s">
        <v>1185</v>
      </c>
      <c r="H319" s="3">
        <f>E319+SUMIF('BR DTG PACUL'!C:C,'STOK PACUL'!C319,'BR DTG PACUL'!E:E)</f>
        <v>1</v>
      </c>
    </row>
    <row r="320" spans="1:8">
      <c r="A320" s="88" t="s">
        <v>542</v>
      </c>
      <c r="B320" s="88" t="s">
        <v>920</v>
      </c>
      <c r="C320" s="88" t="s">
        <v>542</v>
      </c>
      <c r="D320" s="88" t="s">
        <v>623</v>
      </c>
      <c r="E320" s="89">
        <v>0</v>
      </c>
      <c r="F320" s="88" t="s">
        <v>1185</v>
      </c>
      <c r="H320" s="3">
        <f>E320+SUMIF('BR DTG PACUL'!C:C,'STOK PACUL'!C320,'BR DTG PACUL'!E:E)</f>
        <v>0</v>
      </c>
    </row>
    <row r="321" spans="1:8" ht="30">
      <c r="A321" s="88" t="s">
        <v>206</v>
      </c>
      <c r="B321" s="88" t="s">
        <v>920</v>
      </c>
      <c r="C321" s="88" t="s">
        <v>206</v>
      </c>
      <c r="D321" s="88" t="s">
        <v>934</v>
      </c>
      <c r="E321" s="89">
        <v>0</v>
      </c>
      <c r="F321" s="88" t="s">
        <v>496</v>
      </c>
      <c r="H321" s="3">
        <f>E321+SUMIF('BR DTG PACUL'!C:C,'STOK PACUL'!C321,'BR DTG PACUL'!E:E)</f>
        <v>0</v>
      </c>
    </row>
    <row r="322" spans="1:8">
      <c r="A322" s="88" t="s">
        <v>2798</v>
      </c>
      <c r="B322" s="88" t="s">
        <v>1185</v>
      </c>
      <c r="C322" s="88" t="s">
        <v>2798</v>
      </c>
      <c r="D322" s="88" t="s">
        <v>2799</v>
      </c>
      <c r="E322" s="89">
        <v>0</v>
      </c>
      <c r="F322" s="88" t="s">
        <v>1185</v>
      </c>
      <c r="H322" s="3">
        <f>E322+SUMIF('BR DTG PACUL'!C:C,'STOK PACUL'!C322,'BR DTG PACUL'!E:E)</f>
        <v>0</v>
      </c>
    </row>
    <row r="323" spans="1:8" ht="30">
      <c r="A323" s="88" t="s">
        <v>496</v>
      </c>
      <c r="B323" s="88" t="s">
        <v>920</v>
      </c>
      <c r="C323" s="88" t="s">
        <v>496</v>
      </c>
      <c r="D323" s="88" t="s">
        <v>935</v>
      </c>
      <c r="E323" s="89">
        <v>4</v>
      </c>
      <c r="F323" s="88" t="s">
        <v>496</v>
      </c>
      <c r="H323" s="3">
        <f>E323+SUMIF('BR DTG PACUL'!C:C,'STOK PACUL'!C323,'BR DTG PACUL'!E:E)</f>
        <v>4</v>
      </c>
    </row>
    <row r="324" spans="1:8">
      <c r="A324" s="88" t="s">
        <v>2800</v>
      </c>
      <c r="B324" s="88" t="s">
        <v>876</v>
      </c>
      <c r="C324" s="88" t="s">
        <v>2800</v>
      </c>
      <c r="D324" s="88" t="s">
        <v>2801</v>
      </c>
      <c r="E324" s="89">
        <v>0</v>
      </c>
      <c r="F324" s="88" t="s">
        <v>1185</v>
      </c>
      <c r="H324" s="3">
        <f>E324+SUMIF('BR DTG PACUL'!C:C,'STOK PACUL'!C324,'BR DTG PACUL'!E:E)</f>
        <v>0</v>
      </c>
    </row>
    <row r="325" spans="1:8">
      <c r="A325" s="88" t="s">
        <v>578</v>
      </c>
      <c r="B325" s="88" t="s">
        <v>876</v>
      </c>
      <c r="C325" s="88" t="s">
        <v>578</v>
      </c>
      <c r="D325" s="88" t="s">
        <v>624</v>
      </c>
      <c r="E325" s="89">
        <v>0</v>
      </c>
      <c r="F325" s="88" t="s">
        <v>1185</v>
      </c>
      <c r="H325" s="3">
        <f>E325+SUMIF('BR DTG PACUL'!C:C,'STOK PACUL'!C325,'BR DTG PACUL'!E:E)</f>
        <v>0</v>
      </c>
    </row>
    <row r="326" spans="1:8">
      <c r="A326" s="88" t="s">
        <v>2802</v>
      </c>
      <c r="B326" s="88" t="s">
        <v>876</v>
      </c>
      <c r="C326" s="88" t="s">
        <v>2802</v>
      </c>
      <c r="D326" s="88" t="s">
        <v>2803</v>
      </c>
      <c r="E326" s="89">
        <v>0</v>
      </c>
      <c r="F326" s="88" t="s">
        <v>1185</v>
      </c>
      <c r="H326" s="3">
        <f>E326+SUMIF('BR DTG PACUL'!C:C,'STOK PACUL'!C326,'BR DTG PACUL'!E:E)</f>
        <v>0</v>
      </c>
    </row>
    <row r="327" spans="1:8">
      <c r="A327" s="88" t="s">
        <v>2804</v>
      </c>
      <c r="B327" s="88" t="s">
        <v>876</v>
      </c>
      <c r="C327" s="88" t="s">
        <v>2804</v>
      </c>
      <c r="D327" s="88" t="s">
        <v>2805</v>
      </c>
      <c r="E327" s="89">
        <v>0</v>
      </c>
      <c r="F327" s="88" t="s">
        <v>1185</v>
      </c>
      <c r="H327" s="3">
        <f>E327+SUMIF('BR DTG PACUL'!C:C,'STOK PACUL'!C327,'BR DTG PACUL'!E:E)</f>
        <v>0</v>
      </c>
    </row>
    <row r="328" spans="1:8">
      <c r="A328" s="88" t="s">
        <v>543</v>
      </c>
      <c r="B328" s="88" t="s">
        <v>876</v>
      </c>
      <c r="C328" s="88" t="s">
        <v>543</v>
      </c>
      <c r="D328" s="88" t="s">
        <v>625</v>
      </c>
      <c r="E328" s="89">
        <v>0</v>
      </c>
      <c r="F328" s="88" t="s">
        <v>1185</v>
      </c>
      <c r="H328" s="3">
        <f>E328+SUMIF('BR DTG PACUL'!C:C,'STOK PACUL'!C328,'BR DTG PACUL'!E:E)</f>
        <v>0</v>
      </c>
    </row>
    <row r="329" spans="1:8">
      <c r="A329" s="88" t="s">
        <v>2806</v>
      </c>
      <c r="B329" s="88" t="s">
        <v>876</v>
      </c>
      <c r="C329" s="88" t="s">
        <v>2806</v>
      </c>
      <c r="D329" s="88" t="s">
        <v>2807</v>
      </c>
      <c r="E329" s="89">
        <v>0</v>
      </c>
      <c r="F329" s="88" t="s">
        <v>1185</v>
      </c>
      <c r="H329" s="3">
        <f>E329+SUMIF('BR DTG PACUL'!C:C,'STOK PACUL'!C329,'BR DTG PACUL'!E:E)</f>
        <v>0</v>
      </c>
    </row>
    <row r="330" spans="1:8">
      <c r="A330" s="88" t="s">
        <v>2808</v>
      </c>
      <c r="B330" s="88" t="s">
        <v>876</v>
      </c>
      <c r="C330" s="88" t="s">
        <v>2808</v>
      </c>
      <c r="D330" s="88" t="s">
        <v>2809</v>
      </c>
      <c r="E330" s="89">
        <v>0</v>
      </c>
      <c r="F330" s="88" t="s">
        <v>1185</v>
      </c>
      <c r="H330" s="3">
        <f>E330+SUMIF('BR DTG PACUL'!C:C,'STOK PACUL'!C330,'BR DTG PACUL'!E:E)</f>
        <v>0</v>
      </c>
    </row>
    <row r="331" spans="1:8">
      <c r="A331" s="88" t="s">
        <v>1579</v>
      </c>
      <c r="B331" s="88" t="s">
        <v>1185</v>
      </c>
      <c r="C331" s="88" t="s">
        <v>1579</v>
      </c>
      <c r="D331" s="88" t="s">
        <v>1580</v>
      </c>
      <c r="E331" s="89">
        <v>0</v>
      </c>
      <c r="F331" s="88" t="s">
        <v>1185</v>
      </c>
      <c r="H331" s="3">
        <f>E331+SUMIF('BR DTG PACUL'!C:C,'STOK PACUL'!C331,'BR DTG PACUL'!E:E)</f>
        <v>0</v>
      </c>
    </row>
    <row r="332" spans="1:8">
      <c r="A332" s="88" t="s">
        <v>1485</v>
      </c>
      <c r="B332" s="88" t="s">
        <v>1185</v>
      </c>
      <c r="C332" s="88" t="s">
        <v>1485</v>
      </c>
      <c r="D332" s="88" t="s">
        <v>1486</v>
      </c>
      <c r="E332" s="89">
        <v>0</v>
      </c>
      <c r="F332" s="88" t="s">
        <v>1185</v>
      </c>
      <c r="H332" s="3">
        <f>E332+SUMIF('BR DTG PACUL'!C:C,'STOK PACUL'!C332,'BR DTG PACUL'!E:E)</f>
        <v>0</v>
      </c>
    </row>
    <row r="333" spans="1:8">
      <c r="A333" s="88" t="s">
        <v>2810</v>
      </c>
      <c r="B333" s="88" t="s">
        <v>876</v>
      </c>
      <c r="C333" s="88" t="s">
        <v>2810</v>
      </c>
      <c r="D333" s="88" t="s">
        <v>2811</v>
      </c>
      <c r="E333" s="89">
        <v>0</v>
      </c>
      <c r="F333" s="88" t="s">
        <v>1185</v>
      </c>
      <c r="H333" s="3">
        <f>E333+SUMIF('BR DTG PACUL'!C:C,'STOK PACUL'!C333,'BR DTG PACUL'!E:E)</f>
        <v>0</v>
      </c>
    </row>
    <row r="334" spans="1:8">
      <c r="A334" s="88" t="s">
        <v>2812</v>
      </c>
      <c r="B334" s="88" t="s">
        <v>876</v>
      </c>
      <c r="C334" s="88" t="s">
        <v>2812</v>
      </c>
      <c r="D334" s="88" t="s">
        <v>2813</v>
      </c>
      <c r="E334" s="89">
        <v>0</v>
      </c>
      <c r="F334" s="88" t="s">
        <v>1185</v>
      </c>
      <c r="H334" s="3">
        <f>E334+SUMIF('BR DTG PACUL'!C:C,'STOK PACUL'!C334,'BR DTG PACUL'!E:E)</f>
        <v>0</v>
      </c>
    </row>
    <row r="335" spans="1:8">
      <c r="A335" s="88" t="s">
        <v>2814</v>
      </c>
      <c r="B335" s="88" t="s">
        <v>876</v>
      </c>
      <c r="C335" s="88" t="s">
        <v>2814</v>
      </c>
      <c r="D335" s="88" t="s">
        <v>2815</v>
      </c>
      <c r="E335" s="89">
        <v>0</v>
      </c>
      <c r="F335" s="88" t="s">
        <v>1185</v>
      </c>
      <c r="H335" s="3">
        <f>E335+SUMIF('BR DTG PACUL'!C:C,'STOK PACUL'!C335,'BR DTG PACUL'!E:E)</f>
        <v>0</v>
      </c>
    </row>
    <row r="336" spans="1:8">
      <c r="A336" s="88" t="s">
        <v>2816</v>
      </c>
      <c r="B336" s="88" t="s">
        <v>936</v>
      </c>
      <c r="C336" s="88" t="s">
        <v>2816</v>
      </c>
      <c r="D336" s="88" t="s">
        <v>2817</v>
      </c>
      <c r="E336" s="89">
        <v>1</v>
      </c>
      <c r="F336" s="88" t="s">
        <v>1185</v>
      </c>
      <c r="H336" s="3">
        <f>E336+SUMIF('BR DTG PACUL'!C:C,'STOK PACUL'!C336,'BR DTG PACUL'!E:E)</f>
        <v>1</v>
      </c>
    </row>
    <row r="337" spans="1:8">
      <c r="A337" s="88" t="s">
        <v>2818</v>
      </c>
      <c r="B337" s="88" t="s">
        <v>876</v>
      </c>
      <c r="C337" s="88" t="s">
        <v>2818</v>
      </c>
      <c r="D337" s="88" t="s">
        <v>2819</v>
      </c>
      <c r="E337" s="89">
        <v>0</v>
      </c>
      <c r="F337" s="88" t="s">
        <v>1185</v>
      </c>
      <c r="H337" s="3">
        <f>E337+SUMIF('BR DTG PACUL'!C:C,'STOK PACUL'!C337,'BR DTG PACUL'!E:E)</f>
        <v>0</v>
      </c>
    </row>
    <row r="338" spans="1:8">
      <c r="A338" s="88" t="s">
        <v>544</v>
      </c>
      <c r="B338" s="88" t="s">
        <v>876</v>
      </c>
      <c r="C338" s="88" t="s">
        <v>544</v>
      </c>
      <c r="D338" s="88" t="s">
        <v>626</v>
      </c>
      <c r="E338" s="89">
        <v>0</v>
      </c>
      <c r="F338" s="88" t="s">
        <v>1185</v>
      </c>
      <c r="H338" s="3">
        <f>E338+SUMIF('BR DTG PACUL'!C:C,'STOK PACUL'!C338,'BR DTG PACUL'!E:E)</f>
        <v>0</v>
      </c>
    </row>
    <row r="339" spans="1:8">
      <c r="A339" s="88" t="s">
        <v>2820</v>
      </c>
      <c r="B339" s="88" t="s">
        <v>876</v>
      </c>
      <c r="C339" s="88" t="s">
        <v>2820</v>
      </c>
      <c r="D339" s="88" t="s">
        <v>2821</v>
      </c>
      <c r="E339" s="89">
        <v>0</v>
      </c>
      <c r="F339" s="88" t="s">
        <v>1185</v>
      </c>
      <c r="H339" s="3">
        <f>E339+SUMIF('BR DTG PACUL'!C:C,'STOK PACUL'!C339,'BR DTG PACUL'!E:E)</f>
        <v>0</v>
      </c>
    </row>
    <row r="340" spans="1:8">
      <c r="A340" s="88" t="s">
        <v>2822</v>
      </c>
      <c r="B340" s="88" t="s">
        <v>936</v>
      </c>
      <c r="C340" s="88" t="s">
        <v>2822</v>
      </c>
      <c r="D340" s="88" t="s">
        <v>2823</v>
      </c>
      <c r="E340" s="89">
        <v>1</v>
      </c>
      <c r="F340" s="88" t="s">
        <v>1185</v>
      </c>
      <c r="H340" s="3">
        <f>E340+SUMIF('BR DTG PACUL'!C:C,'STOK PACUL'!C340,'BR DTG PACUL'!E:E)</f>
        <v>1</v>
      </c>
    </row>
    <row r="341" spans="1:8">
      <c r="A341" s="88" t="s">
        <v>2824</v>
      </c>
      <c r="B341" s="88" t="s">
        <v>936</v>
      </c>
      <c r="C341" s="88" t="s">
        <v>2824</v>
      </c>
      <c r="D341" s="88" t="s">
        <v>2825</v>
      </c>
      <c r="E341" s="89">
        <v>1</v>
      </c>
      <c r="F341" s="88" t="s">
        <v>1185</v>
      </c>
      <c r="H341" s="3">
        <f>E341+SUMIF('BR DTG PACUL'!C:C,'STOK PACUL'!C341,'BR DTG PACUL'!E:E)</f>
        <v>1</v>
      </c>
    </row>
    <row r="342" spans="1:8">
      <c r="A342" s="88" t="s">
        <v>627</v>
      </c>
      <c r="B342" s="88" t="s">
        <v>876</v>
      </c>
      <c r="C342" s="88" t="s">
        <v>627</v>
      </c>
      <c r="D342" s="88" t="s">
        <v>628</v>
      </c>
      <c r="E342" s="89">
        <v>0</v>
      </c>
      <c r="F342" s="88" t="s">
        <v>1185</v>
      </c>
      <c r="H342" s="3">
        <f>E342+SUMIF('BR DTG PACUL'!C:C,'STOK PACUL'!C342,'BR DTG PACUL'!E:E)</f>
        <v>0</v>
      </c>
    </row>
    <row r="343" spans="1:8">
      <c r="A343" s="88" t="s">
        <v>1742</v>
      </c>
      <c r="B343" s="88" t="s">
        <v>876</v>
      </c>
      <c r="C343" s="88" t="s">
        <v>1742</v>
      </c>
      <c r="D343" s="88" t="s">
        <v>1743</v>
      </c>
      <c r="E343" s="89">
        <v>0</v>
      </c>
      <c r="F343" s="88" t="s">
        <v>1185</v>
      </c>
      <c r="H343" s="3">
        <f>E343+SUMIF('BR DTG PACUL'!C:C,'STOK PACUL'!C343,'BR DTG PACUL'!E:E)</f>
        <v>0</v>
      </c>
    </row>
    <row r="344" spans="1:8">
      <c r="A344" s="88" t="s">
        <v>1951</v>
      </c>
      <c r="B344" s="88" t="s">
        <v>876</v>
      </c>
      <c r="C344" s="88" t="s">
        <v>1951</v>
      </c>
      <c r="D344" s="88" t="s">
        <v>1952</v>
      </c>
      <c r="E344" s="89">
        <v>0</v>
      </c>
      <c r="F344" s="88" t="s">
        <v>1185</v>
      </c>
      <c r="H344" s="3">
        <f>E344+SUMIF('BR DTG PACUL'!C:C,'STOK PACUL'!C344,'BR DTG PACUL'!E:E)</f>
        <v>0</v>
      </c>
    </row>
    <row r="345" spans="1:8">
      <c r="A345" s="88" t="s">
        <v>2826</v>
      </c>
      <c r="B345" s="88" t="s">
        <v>876</v>
      </c>
      <c r="C345" s="88" t="s">
        <v>2826</v>
      </c>
      <c r="D345" s="88" t="s">
        <v>2827</v>
      </c>
      <c r="E345" s="89">
        <v>0</v>
      </c>
      <c r="F345" s="88" t="s">
        <v>1185</v>
      </c>
      <c r="H345" s="3">
        <f>E345+SUMIF('BR DTG PACUL'!C:C,'STOK PACUL'!C345,'BR DTG PACUL'!E:E)</f>
        <v>0</v>
      </c>
    </row>
    <row r="346" spans="1:8">
      <c r="A346" s="88" t="s">
        <v>2828</v>
      </c>
      <c r="B346" s="88" t="s">
        <v>876</v>
      </c>
      <c r="C346" s="88" t="s">
        <v>2828</v>
      </c>
      <c r="D346" s="88" t="s">
        <v>2829</v>
      </c>
      <c r="E346" s="89">
        <v>0</v>
      </c>
      <c r="F346" s="88" t="s">
        <v>1185</v>
      </c>
      <c r="H346" s="3">
        <f>E346+SUMIF('BR DTG PACUL'!C:C,'STOK PACUL'!C346,'BR DTG PACUL'!E:E)</f>
        <v>0</v>
      </c>
    </row>
    <row r="347" spans="1:8">
      <c r="A347" s="88" t="s">
        <v>2830</v>
      </c>
      <c r="B347" s="88" t="s">
        <v>876</v>
      </c>
      <c r="C347" s="88" t="s">
        <v>2830</v>
      </c>
      <c r="D347" s="88" t="s">
        <v>2831</v>
      </c>
      <c r="E347" s="89">
        <v>0</v>
      </c>
      <c r="F347" s="88" t="s">
        <v>1185</v>
      </c>
      <c r="H347" s="3">
        <f>E347+SUMIF('BR DTG PACUL'!C:C,'STOK PACUL'!C347,'BR DTG PACUL'!E:E)</f>
        <v>0</v>
      </c>
    </row>
    <row r="348" spans="1:8">
      <c r="A348" s="88" t="s">
        <v>2832</v>
      </c>
      <c r="B348" s="88" t="s">
        <v>876</v>
      </c>
      <c r="C348" s="88" t="s">
        <v>2832</v>
      </c>
      <c r="D348" s="88" t="s">
        <v>2833</v>
      </c>
      <c r="E348" s="89">
        <v>0</v>
      </c>
      <c r="F348" s="88" t="s">
        <v>1185</v>
      </c>
      <c r="H348" s="3">
        <f>E348+SUMIF('BR DTG PACUL'!C:C,'STOK PACUL'!C348,'BR DTG PACUL'!E:E)</f>
        <v>0</v>
      </c>
    </row>
    <row r="349" spans="1:8">
      <c r="A349" s="88" t="s">
        <v>2834</v>
      </c>
      <c r="B349" s="88" t="s">
        <v>876</v>
      </c>
      <c r="C349" s="88" t="s">
        <v>2834</v>
      </c>
      <c r="D349" s="88" t="s">
        <v>2835</v>
      </c>
      <c r="E349" s="89">
        <v>0</v>
      </c>
      <c r="F349" s="88" t="s">
        <v>1185</v>
      </c>
      <c r="H349" s="3">
        <f>E349+SUMIF('BR DTG PACUL'!C:C,'STOK PACUL'!C349,'BR DTG PACUL'!E:E)</f>
        <v>0</v>
      </c>
    </row>
    <row r="350" spans="1:8">
      <c r="A350" s="88" t="s">
        <v>2836</v>
      </c>
      <c r="B350" s="88" t="s">
        <v>876</v>
      </c>
      <c r="C350" s="88" t="s">
        <v>2836</v>
      </c>
      <c r="D350" s="88" t="s">
        <v>2837</v>
      </c>
      <c r="E350" s="89">
        <v>0</v>
      </c>
      <c r="F350" s="88" t="s">
        <v>1185</v>
      </c>
      <c r="H350" s="3">
        <f>E350+SUMIF('BR DTG PACUL'!C:C,'STOK PACUL'!C350,'BR DTG PACUL'!E:E)</f>
        <v>0</v>
      </c>
    </row>
    <row r="351" spans="1:8">
      <c r="A351" s="88" t="s">
        <v>2838</v>
      </c>
      <c r="B351" s="88" t="s">
        <v>876</v>
      </c>
      <c r="C351" s="88" t="s">
        <v>2838</v>
      </c>
      <c r="D351" s="88" t="s">
        <v>2839</v>
      </c>
      <c r="E351" s="89">
        <v>0</v>
      </c>
      <c r="F351" s="88" t="s">
        <v>1185</v>
      </c>
      <c r="H351" s="3">
        <f>E351+SUMIF('BR DTG PACUL'!C:C,'STOK PACUL'!C351,'BR DTG PACUL'!E:E)</f>
        <v>0</v>
      </c>
    </row>
    <row r="352" spans="1:8">
      <c r="A352" s="88" t="s">
        <v>2840</v>
      </c>
      <c r="B352" s="88" t="s">
        <v>876</v>
      </c>
      <c r="C352" s="88" t="s">
        <v>2840</v>
      </c>
      <c r="D352" s="88" t="s">
        <v>2841</v>
      </c>
      <c r="E352" s="89">
        <v>0</v>
      </c>
      <c r="F352" s="88" t="s">
        <v>1185</v>
      </c>
      <c r="H352" s="3">
        <f>E352+SUMIF('BR DTG PACUL'!C:C,'STOK PACUL'!C352,'BR DTG PACUL'!E:E)</f>
        <v>0</v>
      </c>
    </row>
    <row r="353" spans="1:8">
      <c r="A353" s="88" t="s">
        <v>2842</v>
      </c>
      <c r="B353" s="88" t="s">
        <v>876</v>
      </c>
      <c r="C353" s="88" t="s">
        <v>2842</v>
      </c>
      <c r="D353" s="88" t="s">
        <v>2843</v>
      </c>
      <c r="E353" s="89">
        <v>0</v>
      </c>
      <c r="F353" s="88" t="s">
        <v>1185</v>
      </c>
      <c r="H353" s="3">
        <f>E353+SUMIF('BR DTG PACUL'!C:C,'STOK PACUL'!C353,'BR DTG PACUL'!E:E)</f>
        <v>0</v>
      </c>
    </row>
    <row r="354" spans="1:8">
      <c r="A354" s="88" t="s">
        <v>2844</v>
      </c>
      <c r="B354" s="88" t="s">
        <v>876</v>
      </c>
      <c r="C354" s="88" t="s">
        <v>2844</v>
      </c>
      <c r="D354" s="88" t="s">
        <v>2845</v>
      </c>
      <c r="E354" s="89">
        <v>0</v>
      </c>
      <c r="F354" s="88" t="s">
        <v>1185</v>
      </c>
      <c r="H354" s="3">
        <f>E354+SUMIF('BR DTG PACUL'!C:C,'STOK PACUL'!C354,'BR DTG PACUL'!E:E)</f>
        <v>0</v>
      </c>
    </row>
    <row r="355" spans="1:8">
      <c r="A355" s="88" t="s">
        <v>2846</v>
      </c>
      <c r="B355" s="88" t="s">
        <v>888</v>
      </c>
      <c r="C355" s="88" t="s">
        <v>2846</v>
      </c>
      <c r="D355" s="88" t="s">
        <v>2847</v>
      </c>
      <c r="E355" s="89">
        <v>1</v>
      </c>
      <c r="F355" s="88" t="s">
        <v>1185</v>
      </c>
      <c r="H355" s="3">
        <f>E355+SUMIF('BR DTG PACUL'!C:C,'STOK PACUL'!C355,'BR DTG PACUL'!E:E)</f>
        <v>1</v>
      </c>
    </row>
    <row r="356" spans="1:8">
      <c r="A356" s="88" t="s">
        <v>2848</v>
      </c>
      <c r="B356" s="88" t="s">
        <v>876</v>
      </c>
      <c r="C356" s="88" t="s">
        <v>2848</v>
      </c>
      <c r="D356" s="88" t="s">
        <v>2849</v>
      </c>
      <c r="E356" s="89">
        <v>0</v>
      </c>
      <c r="F356" s="88" t="s">
        <v>1185</v>
      </c>
      <c r="H356" s="3">
        <f>E356+SUMIF('BR DTG PACUL'!C:C,'STOK PACUL'!C356,'BR DTG PACUL'!E:E)</f>
        <v>0</v>
      </c>
    </row>
    <row r="357" spans="1:8">
      <c r="A357" s="88" t="s">
        <v>207</v>
      </c>
      <c r="B357" s="88" t="s">
        <v>888</v>
      </c>
      <c r="C357" s="88" t="s">
        <v>207</v>
      </c>
      <c r="D357" s="88" t="s">
        <v>937</v>
      </c>
      <c r="E357" s="89">
        <v>1</v>
      </c>
      <c r="F357" s="88" t="s">
        <v>1185</v>
      </c>
      <c r="H357" s="3">
        <f>E357+SUMIF('BR DTG PACUL'!C:C,'STOK PACUL'!C357,'BR DTG PACUL'!E:E)</f>
        <v>1</v>
      </c>
    </row>
    <row r="358" spans="1:8">
      <c r="A358" s="88" t="s">
        <v>2850</v>
      </c>
      <c r="B358" s="88" t="s">
        <v>876</v>
      </c>
      <c r="C358" s="88" t="s">
        <v>2850</v>
      </c>
      <c r="D358" s="88" t="s">
        <v>2851</v>
      </c>
      <c r="E358" s="89">
        <v>0</v>
      </c>
      <c r="F358" s="88" t="s">
        <v>1185</v>
      </c>
      <c r="H358" s="3">
        <f>E358+SUMIF('BR DTG PACUL'!C:C,'STOK PACUL'!C358,'BR DTG PACUL'!E:E)</f>
        <v>0</v>
      </c>
    </row>
    <row r="359" spans="1:8">
      <c r="A359" s="88" t="s">
        <v>2852</v>
      </c>
      <c r="B359" s="88" t="s">
        <v>888</v>
      </c>
      <c r="C359" s="88" t="s">
        <v>2852</v>
      </c>
      <c r="D359" s="88" t="s">
        <v>2853</v>
      </c>
      <c r="E359" s="89">
        <v>0</v>
      </c>
      <c r="F359" s="88" t="s">
        <v>1185</v>
      </c>
      <c r="H359" s="3">
        <f>E359+SUMIF('BR DTG PACUL'!C:C,'STOK PACUL'!C359,'BR DTG PACUL'!E:E)</f>
        <v>0</v>
      </c>
    </row>
    <row r="360" spans="1:8">
      <c r="A360" s="88" t="s">
        <v>1407</v>
      </c>
      <c r="B360" s="88" t="s">
        <v>876</v>
      </c>
      <c r="C360" s="88" t="s">
        <v>1407</v>
      </c>
      <c r="D360" s="88" t="s">
        <v>2854</v>
      </c>
      <c r="E360" s="89">
        <v>0</v>
      </c>
      <c r="F360" s="88" t="s">
        <v>1185</v>
      </c>
      <c r="H360" s="3">
        <f>E360+SUMIF('BR DTG PACUL'!C:C,'STOK PACUL'!C360,'BR DTG PACUL'!E:E)</f>
        <v>0</v>
      </c>
    </row>
    <row r="361" spans="1:8">
      <c r="A361" s="88" t="s">
        <v>2855</v>
      </c>
      <c r="B361" s="88" t="s">
        <v>876</v>
      </c>
      <c r="C361" s="88" t="s">
        <v>2855</v>
      </c>
      <c r="D361" s="88" t="s">
        <v>2856</v>
      </c>
      <c r="E361" s="89">
        <v>0</v>
      </c>
      <c r="F361" s="88" t="s">
        <v>1185</v>
      </c>
      <c r="H361" s="3">
        <f>E361+SUMIF('BR DTG PACUL'!C:C,'STOK PACUL'!C361,'BR DTG PACUL'!E:E)</f>
        <v>0</v>
      </c>
    </row>
    <row r="362" spans="1:8">
      <c r="A362" s="88" t="s">
        <v>579</v>
      </c>
      <c r="B362" s="88" t="s">
        <v>898</v>
      </c>
      <c r="C362" s="88" t="s">
        <v>579</v>
      </c>
      <c r="D362" s="88" t="s">
        <v>2857</v>
      </c>
      <c r="E362" s="89">
        <v>1</v>
      </c>
      <c r="F362" s="88" t="s">
        <v>1185</v>
      </c>
      <c r="H362" s="3">
        <f>E362+SUMIF('BR DTG PACUL'!C:C,'STOK PACUL'!C362,'BR DTG PACUL'!E:E)</f>
        <v>1</v>
      </c>
    </row>
    <row r="363" spans="1:8">
      <c r="A363" s="88" t="s">
        <v>2858</v>
      </c>
      <c r="B363" s="88" t="s">
        <v>876</v>
      </c>
      <c r="C363" s="88" t="s">
        <v>2858</v>
      </c>
      <c r="D363" s="88" t="s">
        <v>2859</v>
      </c>
      <c r="E363" s="89">
        <v>0</v>
      </c>
      <c r="F363" s="88" t="s">
        <v>1185</v>
      </c>
      <c r="H363" s="3">
        <f>E363+SUMIF('BR DTG PACUL'!C:C,'STOK PACUL'!C363,'BR DTG PACUL'!E:E)</f>
        <v>0</v>
      </c>
    </row>
    <row r="364" spans="1:8">
      <c r="A364" s="88" t="s">
        <v>2860</v>
      </c>
      <c r="B364" s="88" t="s">
        <v>876</v>
      </c>
      <c r="C364" s="88" t="s">
        <v>2860</v>
      </c>
      <c r="D364" s="88" t="s">
        <v>2861</v>
      </c>
      <c r="E364" s="89">
        <v>0</v>
      </c>
      <c r="F364" s="88" t="s">
        <v>1185</v>
      </c>
      <c r="H364" s="3">
        <f>E364+SUMIF('BR DTG PACUL'!C:C,'STOK PACUL'!C364,'BR DTG PACUL'!E:E)</f>
        <v>0</v>
      </c>
    </row>
    <row r="365" spans="1:8">
      <c r="A365" s="88" t="s">
        <v>2862</v>
      </c>
      <c r="B365" s="88" t="s">
        <v>876</v>
      </c>
      <c r="C365" s="88" t="s">
        <v>2862</v>
      </c>
      <c r="D365" s="88" t="s">
        <v>2863</v>
      </c>
      <c r="E365" s="89">
        <v>0</v>
      </c>
      <c r="F365" s="88" t="s">
        <v>1185</v>
      </c>
      <c r="H365" s="3">
        <f>E365+SUMIF('BR DTG PACUL'!C:C,'STOK PACUL'!C365,'BR DTG PACUL'!E:E)</f>
        <v>0</v>
      </c>
    </row>
    <row r="366" spans="1:8">
      <c r="A366" s="88" t="s">
        <v>208</v>
      </c>
      <c r="B366" s="88" t="s">
        <v>918</v>
      </c>
      <c r="C366" s="88" t="s">
        <v>208</v>
      </c>
      <c r="D366" s="88" t="s">
        <v>938</v>
      </c>
      <c r="E366" s="89">
        <v>2</v>
      </c>
      <c r="F366" s="88" t="s">
        <v>1185</v>
      </c>
      <c r="H366" s="3">
        <f>E366+SUMIF('BR DTG PACUL'!C:C,'STOK PACUL'!C366,'BR DTG PACUL'!E:E)</f>
        <v>2</v>
      </c>
    </row>
    <row r="367" spans="1:8">
      <c r="A367" s="88" t="s">
        <v>209</v>
      </c>
      <c r="B367" s="88" t="s">
        <v>898</v>
      </c>
      <c r="C367" s="88" t="s">
        <v>209</v>
      </c>
      <c r="D367" s="88" t="s">
        <v>939</v>
      </c>
      <c r="E367" s="89">
        <v>2</v>
      </c>
      <c r="F367" s="88" t="s">
        <v>1185</v>
      </c>
      <c r="H367" s="3">
        <f>E367+SUMIF('BR DTG PACUL'!C:C,'STOK PACUL'!C367,'BR DTG PACUL'!E:E)</f>
        <v>2</v>
      </c>
    </row>
    <row r="368" spans="1:8">
      <c r="A368" s="88" t="s">
        <v>210</v>
      </c>
      <c r="B368" s="88" t="s">
        <v>898</v>
      </c>
      <c r="C368" s="88" t="s">
        <v>210</v>
      </c>
      <c r="D368" s="88" t="s">
        <v>940</v>
      </c>
      <c r="E368" s="89">
        <v>1</v>
      </c>
      <c r="F368" s="88" t="s">
        <v>1185</v>
      </c>
      <c r="H368" s="3">
        <f>E368+SUMIF('BR DTG PACUL'!C:C,'STOK PACUL'!C368,'BR DTG PACUL'!E:E)</f>
        <v>1</v>
      </c>
    </row>
    <row r="369" spans="1:8">
      <c r="A369" s="88" t="s">
        <v>2864</v>
      </c>
      <c r="B369" s="88" t="s">
        <v>876</v>
      </c>
      <c r="C369" s="88" t="s">
        <v>2864</v>
      </c>
      <c r="D369" s="88" t="s">
        <v>2865</v>
      </c>
      <c r="E369" s="89">
        <v>0</v>
      </c>
      <c r="F369" s="88" t="s">
        <v>1185</v>
      </c>
      <c r="H369" s="3">
        <f>E369+SUMIF('BR DTG PACUL'!C:C,'STOK PACUL'!C369,'BR DTG PACUL'!E:E)</f>
        <v>0</v>
      </c>
    </row>
    <row r="370" spans="1:8">
      <c r="A370" s="88" t="s">
        <v>2866</v>
      </c>
      <c r="B370" s="88" t="s">
        <v>876</v>
      </c>
      <c r="C370" s="88" t="s">
        <v>2866</v>
      </c>
      <c r="D370" s="88" t="s">
        <v>2867</v>
      </c>
      <c r="E370" s="89">
        <v>0</v>
      </c>
      <c r="F370" s="88" t="s">
        <v>1185</v>
      </c>
      <c r="H370" s="3">
        <f>E370+SUMIF('BR DTG PACUL'!C:C,'STOK PACUL'!C370,'BR DTG PACUL'!E:E)</f>
        <v>0</v>
      </c>
    </row>
    <row r="371" spans="1:8">
      <c r="A371" s="88" t="s">
        <v>2868</v>
      </c>
      <c r="B371" s="88" t="s">
        <v>898</v>
      </c>
      <c r="C371" s="88" t="s">
        <v>2868</v>
      </c>
      <c r="D371" s="88" t="s">
        <v>2869</v>
      </c>
      <c r="E371" s="89">
        <v>2</v>
      </c>
      <c r="F371" s="88" t="s">
        <v>1185</v>
      </c>
      <c r="H371" s="3">
        <f>E371+SUMIF('BR DTG PACUL'!C:C,'STOK PACUL'!C371,'BR DTG PACUL'!E:E)</f>
        <v>2</v>
      </c>
    </row>
    <row r="372" spans="1:8">
      <c r="A372" s="88" t="s">
        <v>211</v>
      </c>
      <c r="B372" s="88" t="s">
        <v>898</v>
      </c>
      <c r="C372" s="88" t="s">
        <v>211</v>
      </c>
      <c r="D372" s="88" t="s">
        <v>941</v>
      </c>
      <c r="E372" s="89">
        <v>2</v>
      </c>
      <c r="F372" s="88" t="s">
        <v>1185</v>
      </c>
      <c r="H372" s="3">
        <f>E372+SUMIF('BR DTG PACUL'!C:C,'STOK PACUL'!C372,'BR DTG PACUL'!E:E)</f>
        <v>2</v>
      </c>
    </row>
    <row r="373" spans="1:8">
      <c r="A373" s="88" t="s">
        <v>1581</v>
      </c>
      <c r="B373" s="88" t="s">
        <v>876</v>
      </c>
      <c r="C373" s="88" t="s">
        <v>1581</v>
      </c>
      <c r="D373" s="88" t="s">
        <v>1582</v>
      </c>
      <c r="E373" s="89">
        <v>0</v>
      </c>
      <c r="F373" s="88" t="s">
        <v>1185</v>
      </c>
      <c r="H373" s="3">
        <f>E373+SUMIF('BR DTG PACUL'!C:C,'STOK PACUL'!C373,'BR DTG PACUL'!E:E)</f>
        <v>0</v>
      </c>
    </row>
    <row r="374" spans="1:8">
      <c r="A374" s="88" t="s">
        <v>1409</v>
      </c>
      <c r="B374" s="88" t="s">
        <v>918</v>
      </c>
      <c r="C374" s="88" t="s">
        <v>1409</v>
      </c>
      <c r="D374" s="88" t="s">
        <v>1487</v>
      </c>
      <c r="E374" s="89">
        <v>1</v>
      </c>
      <c r="F374" s="88" t="s">
        <v>1185</v>
      </c>
      <c r="H374" s="3">
        <f>E374+SUMIF('BR DTG PACUL'!C:C,'STOK PACUL'!C374,'BR DTG PACUL'!E:E)</f>
        <v>1</v>
      </c>
    </row>
    <row r="375" spans="1:8" ht="30">
      <c r="A375" s="88" t="s">
        <v>2326</v>
      </c>
      <c r="B375" s="88" t="s">
        <v>918</v>
      </c>
      <c r="C375" s="88" t="s">
        <v>2326</v>
      </c>
      <c r="D375" s="88" t="s">
        <v>2870</v>
      </c>
      <c r="E375" s="89">
        <v>1</v>
      </c>
      <c r="F375" s="88" t="s">
        <v>2326</v>
      </c>
      <c r="H375" s="3">
        <f>E375+SUMIF('BR DTG PACUL'!C:C,'STOK PACUL'!C375,'BR DTG PACUL'!E:E)</f>
        <v>1</v>
      </c>
    </row>
    <row r="376" spans="1:8">
      <c r="A376" s="88" t="s">
        <v>2871</v>
      </c>
      <c r="B376" s="88" t="s">
        <v>876</v>
      </c>
      <c r="C376" s="88" t="s">
        <v>2871</v>
      </c>
      <c r="D376" s="88" t="s">
        <v>2872</v>
      </c>
      <c r="E376" s="89">
        <v>0</v>
      </c>
      <c r="F376" s="88" t="s">
        <v>1185</v>
      </c>
      <c r="H376" s="3">
        <f>E376+SUMIF('BR DTG PACUL'!C:C,'STOK PACUL'!C376,'BR DTG PACUL'!E:E)</f>
        <v>0</v>
      </c>
    </row>
    <row r="377" spans="1:8">
      <c r="A377" s="88" t="s">
        <v>2873</v>
      </c>
      <c r="B377" s="88" t="s">
        <v>918</v>
      </c>
      <c r="C377" s="88" t="s">
        <v>2873</v>
      </c>
      <c r="D377" s="88" t="s">
        <v>2874</v>
      </c>
      <c r="E377" s="89">
        <v>1</v>
      </c>
      <c r="F377" s="88" t="s">
        <v>1185</v>
      </c>
      <c r="H377" s="3">
        <f>E377+SUMIF('BR DTG PACUL'!C:C,'STOK PACUL'!C377,'BR DTG PACUL'!E:E)</f>
        <v>1</v>
      </c>
    </row>
    <row r="378" spans="1:8">
      <c r="A378" s="88" t="s">
        <v>2875</v>
      </c>
      <c r="B378" s="88" t="s">
        <v>876</v>
      </c>
      <c r="C378" s="88" t="s">
        <v>2875</v>
      </c>
      <c r="D378" s="88" t="s">
        <v>2876</v>
      </c>
      <c r="E378" s="89">
        <v>0</v>
      </c>
      <c r="F378" s="88" t="s">
        <v>1185</v>
      </c>
      <c r="H378" s="3">
        <f>E378+SUMIF('BR DTG PACUL'!C:C,'STOK PACUL'!C378,'BR DTG PACUL'!E:E)</f>
        <v>0</v>
      </c>
    </row>
    <row r="379" spans="1:8">
      <c r="A379" s="88" t="s">
        <v>2877</v>
      </c>
      <c r="B379" s="88" t="s">
        <v>876</v>
      </c>
      <c r="C379" s="88" t="s">
        <v>2877</v>
      </c>
      <c r="D379" s="88" t="s">
        <v>2878</v>
      </c>
      <c r="E379" s="89">
        <v>0</v>
      </c>
      <c r="F379" s="88" t="s">
        <v>1185</v>
      </c>
      <c r="H379" s="3">
        <f>E379+SUMIF('BR DTG PACUL'!C:C,'STOK PACUL'!C379,'BR DTG PACUL'!E:E)</f>
        <v>0</v>
      </c>
    </row>
    <row r="380" spans="1:8">
      <c r="A380" s="88" t="s">
        <v>2879</v>
      </c>
      <c r="B380" s="88" t="s">
        <v>876</v>
      </c>
      <c r="C380" s="88" t="s">
        <v>2879</v>
      </c>
      <c r="D380" s="88" t="s">
        <v>2880</v>
      </c>
      <c r="E380" s="89">
        <v>0</v>
      </c>
      <c r="F380" s="88" t="s">
        <v>1185</v>
      </c>
      <c r="H380" s="3">
        <f>E380+SUMIF('BR DTG PACUL'!C:C,'STOK PACUL'!C380,'BR DTG PACUL'!E:E)</f>
        <v>0</v>
      </c>
    </row>
    <row r="381" spans="1:8">
      <c r="A381" s="88" t="s">
        <v>2881</v>
      </c>
      <c r="B381" s="88" t="s">
        <v>898</v>
      </c>
      <c r="C381" s="88" t="s">
        <v>2881</v>
      </c>
      <c r="D381" s="88" t="s">
        <v>2882</v>
      </c>
      <c r="E381" s="89">
        <v>0</v>
      </c>
      <c r="F381" s="88" t="s">
        <v>1185</v>
      </c>
      <c r="H381" s="3">
        <f>E381+SUMIF('BR DTG PACUL'!C:C,'STOK PACUL'!C381,'BR DTG PACUL'!E:E)</f>
        <v>0</v>
      </c>
    </row>
    <row r="382" spans="1:8">
      <c r="A382" s="88" t="s">
        <v>2883</v>
      </c>
      <c r="B382" s="88" t="s">
        <v>898</v>
      </c>
      <c r="C382" s="88" t="s">
        <v>2883</v>
      </c>
      <c r="D382" s="88" t="s">
        <v>2884</v>
      </c>
      <c r="E382" s="89">
        <v>0</v>
      </c>
      <c r="F382" s="88" t="s">
        <v>1185</v>
      </c>
      <c r="H382" s="3">
        <f>E382+SUMIF('BR DTG PACUL'!C:C,'STOK PACUL'!C382,'BR DTG PACUL'!E:E)</f>
        <v>0</v>
      </c>
    </row>
    <row r="383" spans="1:8">
      <c r="A383" s="88" t="s">
        <v>2885</v>
      </c>
      <c r="B383" s="88" t="s">
        <v>898</v>
      </c>
      <c r="C383" s="88" t="s">
        <v>2885</v>
      </c>
      <c r="D383" s="88" t="s">
        <v>2886</v>
      </c>
      <c r="E383" s="89">
        <v>0</v>
      </c>
      <c r="F383" s="88" t="s">
        <v>1185</v>
      </c>
      <c r="H383" s="3">
        <f>E383+SUMIF('BR DTG PACUL'!C:C,'STOK PACUL'!C383,'BR DTG PACUL'!E:E)</f>
        <v>0</v>
      </c>
    </row>
    <row r="384" spans="1:8">
      <c r="A384" s="88" t="s">
        <v>497</v>
      </c>
      <c r="B384" s="88" t="s">
        <v>876</v>
      </c>
      <c r="C384" s="88" t="s">
        <v>497</v>
      </c>
      <c r="D384" s="88" t="s">
        <v>2887</v>
      </c>
      <c r="E384" s="89">
        <v>0</v>
      </c>
      <c r="F384" s="88" t="s">
        <v>1185</v>
      </c>
      <c r="H384" s="3">
        <f>E384+SUMIF('BR DTG PACUL'!C:C,'STOK PACUL'!C384,'BR DTG PACUL'!E:E)</f>
        <v>0</v>
      </c>
    </row>
    <row r="385" spans="1:8">
      <c r="A385" s="88" t="s">
        <v>2888</v>
      </c>
      <c r="B385" s="88" t="s">
        <v>876</v>
      </c>
      <c r="C385" s="88" t="s">
        <v>2888</v>
      </c>
      <c r="D385" s="88" t="s">
        <v>2889</v>
      </c>
      <c r="E385" s="89">
        <v>0</v>
      </c>
      <c r="F385" s="88" t="s">
        <v>1185</v>
      </c>
      <c r="H385" s="3">
        <f>E385+SUMIF('BR DTG PACUL'!C:C,'STOK PACUL'!C385,'BR DTG PACUL'!E:E)</f>
        <v>0</v>
      </c>
    </row>
    <row r="386" spans="1:8">
      <c r="A386" s="88" t="s">
        <v>629</v>
      </c>
      <c r="B386" s="88" t="s">
        <v>876</v>
      </c>
      <c r="C386" s="88" t="s">
        <v>629</v>
      </c>
      <c r="D386" s="88" t="s">
        <v>2890</v>
      </c>
      <c r="E386" s="89">
        <v>0</v>
      </c>
      <c r="F386" s="88" t="s">
        <v>1185</v>
      </c>
      <c r="H386" s="3">
        <f>E386+SUMIF('BR DTG PACUL'!C:C,'STOK PACUL'!C386,'BR DTG PACUL'!E:E)</f>
        <v>0</v>
      </c>
    </row>
    <row r="387" spans="1:8">
      <c r="A387" s="88" t="s">
        <v>2891</v>
      </c>
      <c r="B387" s="88" t="s">
        <v>876</v>
      </c>
      <c r="C387" s="88" t="s">
        <v>2891</v>
      </c>
      <c r="D387" s="88" t="s">
        <v>2892</v>
      </c>
      <c r="E387" s="89">
        <v>0</v>
      </c>
      <c r="F387" s="88" t="s">
        <v>1185</v>
      </c>
      <c r="H387" s="3">
        <f>E387+SUMIF('BR DTG PACUL'!C:C,'STOK PACUL'!C387,'BR DTG PACUL'!E:E)</f>
        <v>0</v>
      </c>
    </row>
    <row r="388" spans="1:8">
      <c r="A388" s="88" t="s">
        <v>1488</v>
      </c>
      <c r="B388" s="88" t="s">
        <v>1185</v>
      </c>
      <c r="C388" s="88" t="s">
        <v>1488</v>
      </c>
      <c r="D388" s="88" t="s">
        <v>1489</v>
      </c>
      <c r="E388" s="89">
        <v>0</v>
      </c>
      <c r="F388" s="88" t="s">
        <v>1185</v>
      </c>
      <c r="H388" s="3">
        <f>E388+SUMIF('BR DTG PACUL'!C:C,'STOK PACUL'!C388,'BR DTG PACUL'!E:E)</f>
        <v>0</v>
      </c>
    </row>
    <row r="389" spans="1:8">
      <c r="A389" s="88" t="s">
        <v>1310</v>
      </c>
      <c r="B389" s="88" t="s">
        <v>1185</v>
      </c>
      <c r="C389" s="88" t="s">
        <v>1310</v>
      </c>
      <c r="D389" s="88" t="s">
        <v>1311</v>
      </c>
      <c r="E389" s="89">
        <v>0</v>
      </c>
      <c r="F389" s="88" t="s">
        <v>1185</v>
      </c>
      <c r="H389" s="3">
        <f>E389+SUMIF('BR DTG PACUL'!C:C,'STOK PACUL'!C389,'BR DTG PACUL'!E:E)</f>
        <v>0</v>
      </c>
    </row>
    <row r="390" spans="1:8">
      <c r="A390" s="88" t="s">
        <v>2893</v>
      </c>
      <c r="B390" s="88" t="s">
        <v>876</v>
      </c>
      <c r="C390" s="88" t="s">
        <v>2893</v>
      </c>
      <c r="D390" s="88" t="s">
        <v>2894</v>
      </c>
      <c r="E390" s="89">
        <v>0</v>
      </c>
      <c r="F390" s="88" t="s">
        <v>1185</v>
      </c>
      <c r="H390" s="3">
        <f>E390+SUMIF('BR DTG PACUL'!C:C,'STOK PACUL'!C390,'BR DTG PACUL'!E:E)</f>
        <v>0</v>
      </c>
    </row>
    <row r="391" spans="1:8">
      <c r="A391" s="88" t="s">
        <v>820</v>
      </c>
      <c r="B391" s="88" t="s">
        <v>1185</v>
      </c>
      <c r="C391" s="88" t="s">
        <v>820</v>
      </c>
      <c r="D391" s="88" t="s">
        <v>1312</v>
      </c>
      <c r="E391" s="89">
        <v>0</v>
      </c>
      <c r="F391" s="88" t="s">
        <v>1185</v>
      </c>
      <c r="H391" s="3">
        <f>E391+SUMIF('BR DTG PACUL'!C:C,'STOK PACUL'!C391,'BR DTG PACUL'!E:E)</f>
        <v>0</v>
      </c>
    </row>
    <row r="392" spans="1:8">
      <c r="A392" s="88" t="s">
        <v>2895</v>
      </c>
      <c r="B392" s="88" t="s">
        <v>876</v>
      </c>
      <c r="C392" s="88" t="s">
        <v>2895</v>
      </c>
      <c r="D392" s="88" t="s">
        <v>2896</v>
      </c>
      <c r="E392" s="89">
        <v>0</v>
      </c>
      <c r="F392" s="88" t="s">
        <v>1185</v>
      </c>
      <c r="H392" s="3">
        <f>E392+SUMIF('BR DTG PACUL'!C:C,'STOK PACUL'!C392,'BR DTG PACUL'!E:E)</f>
        <v>0</v>
      </c>
    </row>
    <row r="393" spans="1:8">
      <c r="A393" s="88" t="s">
        <v>2897</v>
      </c>
      <c r="B393" s="88" t="s">
        <v>876</v>
      </c>
      <c r="C393" s="88" t="s">
        <v>2897</v>
      </c>
      <c r="D393" s="88" t="s">
        <v>2898</v>
      </c>
      <c r="E393" s="89">
        <v>0</v>
      </c>
      <c r="F393" s="88" t="s">
        <v>1185</v>
      </c>
      <c r="H393" s="3">
        <f>E393+SUMIF('BR DTG PACUL'!C:C,'STOK PACUL'!C393,'BR DTG PACUL'!E:E)</f>
        <v>0</v>
      </c>
    </row>
    <row r="394" spans="1:8">
      <c r="A394" s="88" t="s">
        <v>2899</v>
      </c>
      <c r="B394" s="88" t="s">
        <v>876</v>
      </c>
      <c r="C394" s="88" t="s">
        <v>2899</v>
      </c>
      <c r="D394" s="88" t="s">
        <v>2900</v>
      </c>
      <c r="E394" s="89">
        <v>0</v>
      </c>
      <c r="F394" s="88" t="s">
        <v>1185</v>
      </c>
      <c r="H394" s="3">
        <f>E394+SUMIF('BR DTG PACUL'!C:C,'STOK PACUL'!C394,'BR DTG PACUL'!E:E)</f>
        <v>0</v>
      </c>
    </row>
    <row r="395" spans="1:8">
      <c r="A395" s="88" t="s">
        <v>630</v>
      </c>
      <c r="B395" s="88" t="s">
        <v>876</v>
      </c>
      <c r="C395" s="88" t="s">
        <v>630</v>
      </c>
      <c r="D395" s="88" t="s">
        <v>631</v>
      </c>
      <c r="E395" s="89">
        <v>0</v>
      </c>
      <c r="F395" s="88" t="s">
        <v>1185</v>
      </c>
      <c r="H395" s="3">
        <f>E395+SUMIF('BR DTG PACUL'!C:C,'STOK PACUL'!C395,'BR DTG PACUL'!E:E)</f>
        <v>0</v>
      </c>
    </row>
    <row r="396" spans="1:8">
      <c r="A396" s="88" t="s">
        <v>2901</v>
      </c>
      <c r="B396" s="88" t="s">
        <v>876</v>
      </c>
      <c r="C396" s="88" t="s">
        <v>2901</v>
      </c>
      <c r="D396" s="88" t="s">
        <v>2902</v>
      </c>
      <c r="E396" s="89">
        <v>0</v>
      </c>
      <c r="F396" s="88" t="s">
        <v>1185</v>
      </c>
      <c r="H396" s="3">
        <f>E396+SUMIF('BR DTG PACUL'!C:C,'STOK PACUL'!C396,'BR DTG PACUL'!E:E)</f>
        <v>0</v>
      </c>
    </row>
    <row r="397" spans="1:8">
      <c r="A397" s="88" t="s">
        <v>2903</v>
      </c>
      <c r="B397" s="88" t="s">
        <v>876</v>
      </c>
      <c r="C397" s="88" t="s">
        <v>2903</v>
      </c>
      <c r="D397" s="88" t="s">
        <v>2904</v>
      </c>
      <c r="E397" s="89">
        <v>0</v>
      </c>
      <c r="F397" s="88" t="s">
        <v>1185</v>
      </c>
      <c r="H397" s="3">
        <f>E397+SUMIF('BR DTG PACUL'!C:C,'STOK PACUL'!C397,'BR DTG PACUL'!E:E)</f>
        <v>0</v>
      </c>
    </row>
    <row r="398" spans="1:8">
      <c r="A398" s="88" t="s">
        <v>2905</v>
      </c>
      <c r="B398" s="88" t="s">
        <v>876</v>
      </c>
      <c r="C398" s="88" t="s">
        <v>2905</v>
      </c>
      <c r="D398" s="88" t="s">
        <v>2906</v>
      </c>
      <c r="E398" s="89">
        <v>0</v>
      </c>
      <c r="F398" s="88" t="s">
        <v>1185</v>
      </c>
      <c r="H398" s="3">
        <f>E398+SUMIF('BR DTG PACUL'!C:C,'STOK PACUL'!C398,'BR DTG PACUL'!E:E)</f>
        <v>0</v>
      </c>
    </row>
    <row r="399" spans="1:8">
      <c r="A399" s="88" t="s">
        <v>2907</v>
      </c>
      <c r="B399" s="88" t="s">
        <v>876</v>
      </c>
      <c r="C399" s="88" t="s">
        <v>2907</v>
      </c>
      <c r="D399" s="88" t="s">
        <v>2908</v>
      </c>
      <c r="E399" s="89">
        <v>0</v>
      </c>
      <c r="F399" s="88" t="s">
        <v>1185</v>
      </c>
      <c r="H399" s="3">
        <f>E399+SUMIF('BR DTG PACUL'!C:C,'STOK PACUL'!C399,'BR DTG PACUL'!E:E)</f>
        <v>0</v>
      </c>
    </row>
    <row r="400" spans="1:8">
      <c r="A400" s="88" t="s">
        <v>580</v>
      </c>
      <c r="B400" s="88" t="s">
        <v>888</v>
      </c>
      <c r="C400" s="88" t="s">
        <v>580</v>
      </c>
      <c r="D400" s="88" t="s">
        <v>632</v>
      </c>
      <c r="E400" s="89">
        <v>1</v>
      </c>
      <c r="F400" s="88" t="s">
        <v>1185</v>
      </c>
      <c r="H400" s="3">
        <f>E400+SUMIF('BR DTG PACUL'!C:C,'STOK PACUL'!C400,'BR DTG PACUL'!E:E)</f>
        <v>1</v>
      </c>
    </row>
    <row r="401" spans="1:8">
      <c r="A401" s="88" t="s">
        <v>633</v>
      </c>
      <c r="B401" s="88" t="s">
        <v>876</v>
      </c>
      <c r="C401" s="88" t="s">
        <v>633</v>
      </c>
      <c r="D401" s="88" t="s">
        <v>2909</v>
      </c>
      <c r="E401" s="89">
        <v>0</v>
      </c>
      <c r="F401" s="88" t="s">
        <v>1185</v>
      </c>
      <c r="H401" s="3">
        <f>E401+SUMIF('BR DTG PACUL'!C:C,'STOK PACUL'!C401,'BR DTG PACUL'!E:E)</f>
        <v>0</v>
      </c>
    </row>
    <row r="402" spans="1:8">
      <c r="A402" s="88" t="s">
        <v>2910</v>
      </c>
      <c r="B402" s="88" t="s">
        <v>876</v>
      </c>
      <c r="C402" s="88" t="s">
        <v>2910</v>
      </c>
      <c r="D402" s="88" t="s">
        <v>2911</v>
      </c>
      <c r="E402" s="89">
        <v>0</v>
      </c>
      <c r="F402" s="88" t="s">
        <v>1185</v>
      </c>
      <c r="H402" s="3">
        <f>E402+SUMIF('BR DTG PACUL'!C:C,'STOK PACUL'!C402,'BR DTG PACUL'!E:E)</f>
        <v>0</v>
      </c>
    </row>
    <row r="403" spans="1:8">
      <c r="A403" s="88" t="s">
        <v>2912</v>
      </c>
      <c r="B403" s="88" t="s">
        <v>876</v>
      </c>
      <c r="C403" s="88" t="s">
        <v>2912</v>
      </c>
      <c r="D403" s="88" t="s">
        <v>2913</v>
      </c>
      <c r="E403" s="89">
        <v>0</v>
      </c>
      <c r="F403" s="88" t="s">
        <v>1185</v>
      </c>
      <c r="H403" s="3">
        <f>E403+SUMIF('BR DTG PACUL'!C:C,'STOK PACUL'!C403,'BR DTG PACUL'!E:E)</f>
        <v>0</v>
      </c>
    </row>
    <row r="404" spans="1:8" ht="30">
      <c r="A404" s="88" t="s">
        <v>2914</v>
      </c>
      <c r="B404" s="88" t="s">
        <v>877</v>
      </c>
      <c r="C404" s="88" t="s">
        <v>2914</v>
      </c>
      <c r="D404" s="88" t="s">
        <v>2915</v>
      </c>
      <c r="E404" s="89">
        <v>1</v>
      </c>
      <c r="F404" s="88" t="s">
        <v>1185</v>
      </c>
      <c r="H404" s="3">
        <f>E404+SUMIF('BR DTG PACUL'!C:C,'STOK PACUL'!C404,'BR DTG PACUL'!E:E)</f>
        <v>1</v>
      </c>
    </row>
    <row r="405" spans="1:8">
      <c r="A405" s="88" t="s">
        <v>2916</v>
      </c>
      <c r="B405" s="88" t="s">
        <v>876</v>
      </c>
      <c r="C405" s="88" t="s">
        <v>2916</v>
      </c>
      <c r="D405" s="88" t="s">
        <v>2917</v>
      </c>
      <c r="E405" s="89">
        <v>0</v>
      </c>
      <c r="F405" s="88" t="s">
        <v>1185</v>
      </c>
      <c r="H405" s="3">
        <f>E405+SUMIF('BR DTG PACUL'!C:C,'STOK PACUL'!C405,'BR DTG PACUL'!E:E)</f>
        <v>0</v>
      </c>
    </row>
    <row r="406" spans="1:8">
      <c r="A406" s="88" t="s">
        <v>2918</v>
      </c>
      <c r="B406" s="88" t="s">
        <v>876</v>
      </c>
      <c r="C406" s="88" t="s">
        <v>2918</v>
      </c>
      <c r="D406" s="88" t="s">
        <v>2919</v>
      </c>
      <c r="E406" s="89">
        <v>0</v>
      </c>
      <c r="F406" s="88" t="s">
        <v>1185</v>
      </c>
      <c r="H406" s="3">
        <f>E406+SUMIF('BR DTG PACUL'!C:C,'STOK PACUL'!C406,'BR DTG PACUL'!E:E)</f>
        <v>0</v>
      </c>
    </row>
    <row r="407" spans="1:8">
      <c r="A407" s="88" t="s">
        <v>2920</v>
      </c>
      <c r="B407" s="88" t="s">
        <v>876</v>
      </c>
      <c r="C407" s="88" t="s">
        <v>2920</v>
      </c>
      <c r="D407" s="88" t="s">
        <v>2921</v>
      </c>
      <c r="E407" s="89">
        <v>0</v>
      </c>
      <c r="F407" s="88" t="s">
        <v>1185</v>
      </c>
      <c r="H407" s="3">
        <f>E407+SUMIF('BR DTG PACUL'!C:C,'STOK PACUL'!C407,'BR DTG PACUL'!E:E)</f>
        <v>0</v>
      </c>
    </row>
    <row r="408" spans="1:8">
      <c r="A408" s="88" t="s">
        <v>2922</v>
      </c>
      <c r="B408" s="88" t="s">
        <v>876</v>
      </c>
      <c r="C408" s="88" t="s">
        <v>2922</v>
      </c>
      <c r="D408" s="88" t="s">
        <v>2923</v>
      </c>
      <c r="E408" s="89">
        <v>0</v>
      </c>
      <c r="F408" s="88" t="s">
        <v>1185</v>
      </c>
      <c r="H408" s="3">
        <f>E408+SUMIF('BR DTG PACUL'!C:C,'STOK PACUL'!C408,'BR DTG PACUL'!E:E)</f>
        <v>0</v>
      </c>
    </row>
    <row r="409" spans="1:8">
      <c r="A409" s="88" t="s">
        <v>2924</v>
      </c>
      <c r="B409" s="88" t="s">
        <v>876</v>
      </c>
      <c r="C409" s="88" t="s">
        <v>2924</v>
      </c>
      <c r="D409" s="88" t="s">
        <v>2925</v>
      </c>
      <c r="E409" s="89">
        <v>0</v>
      </c>
      <c r="F409" s="88" t="s">
        <v>1185</v>
      </c>
      <c r="H409" s="3">
        <f>E409+SUMIF('BR DTG PACUL'!C:C,'STOK PACUL'!C409,'BR DTG PACUL'!E:E)</f>
        <v>0</v>
      </c>
    </row>
    <row r="410" spans="1:8">
      <c r="A410" s="88" t="s">
        <v>2926</v>
      </c>
      <c r="B410" s="88" t="s">
        <v>876</v>
      </c>
      <c r="C410" s="88" t="s">
        <v>2926</v>
      </c>
      <c r="D410" s="88" t="s">
        <v>2927</v>
      </c>
      <c r="E410" s="89">
        <v>0</v>
      </c>
      <c r="F410" s="88" t="s">
        <v>1185</v>
      </c>
      <c r="H410" s="3">
        <f>E410+SUMIF('BR DTG PACUL'!C:C,'STOK PACUL'!C410,'BR DTG PACUL'!E:E)</f>
        <v>0</v>
      </c>
    </row>
    <row r="411" spans="1:8">
      <c r="A411" s="88" t="s">
        <v>634</v>
      </c>
      <c r="B411" s="88" t="s">
        <v>876</v>
      </c>
      <c r="C411" s="88" t="s">
        <v>634</v>
      </c>
      <c r="D411" s="88" t="s">
        <v>1744</v>
      </c>
      <c r="E411" s="89">
        <v>0</v>
      </c>
      <c r="F411" s="88" t="s">
        <v>1185</v>
      </c>
      <c r="H411" s="3">
        <f>E411+SUMIF('BR DTG PACUL'!C:C,'STOK PACUL'!C411,'BR DTG PACUL'!E:E)</f>
        <v>0</v>
      </c>
    </row>
    <row r="412" spans="1:8">
      <c r="A412" s="88" t="s">
        <v>2928</v>
      </c>
      <c r="B412" s="88" t="s">
        <v>876</v>
      </c>
      <c r="C412" s="88" t="s">
        <v>2928</v>
      </c>
      <c r="D412" s="88" t="s">
        <v>2929</v>
      </c>
      <c r="E412" s="89">
        <v>0</v>
      </c>
      <c r="F412" s="88" t="s">
        <v>1185</v>
      </c>
      <c r="H412" s="3">
        <f>E412+SUMIF('BR DTG PACUL'!C:C,'STOK PACUL'!C412,'BR DTG PACUL'!E:E)</f>
        <v>0</v>
      </c>
    </row>
    <row r="413" spans="1:8">
      <c r="A413" s="88" t="s">
        <v>2930</v>
      </c>
      <c r="B413" s="88" t="s">
        <v>876</v>
      </c>
      <c r="C413" s="88" t="s">
        <v>2930</v>
      </c>
      <c r="D413" s="88" t="s">
        <v>2931</v>
      </c>
      <c r="E413" s="89">
        <v>0</v>
      </c>
      <c r="F413" s="88" t="s">
        <v>1185</v>
      </c>
      <c r="H413" s="3">
        <f>E413+SUMIF('BR DTG PACUL'!C:C,'STOK PACUL'!C413,'BR DTG PACUL'!E:E)</f>
        <v>0</v>
      </c>
    </row>
    <row r="414" spans="1:8">
      <c r="A414" s="88" t="s">
        <v>2932</v>
      </c>
      <c r="B414" s="88" t="s">
        <v>876</v>
      </c>
      <c r="C414" s="88" t="s">
        <v>2932</v>
      </c>
      <c r="D414" s="88" t="s">
        <v>2933</v>
      </c>
      <c r="E414" s="89">
        <v>0</v>
      </c>
      <c r="F414" s="88" t="s">
        <v>1185</v>
      </c>
      <c r="H414" s="3">
        <f>E414+SUMIF('BR DTG PACUL'!C:C,'STOK PACUL'!C414,'BR DTG PACUL'!E:E)</f>
        <v>0</v>
      </c>
    </row>
    <row r="415" spans="1:8">
      <c r="A415" s="88" t="s">
        <v>2934</v>
      </c>
      <c r="B415" s="88" t="s">
        <v>876</v>
      </c>
      <c r="C415" s="88" t="s">
        <v>2934</v>
      </c>
      <c r="D415" s="88" t="s">
        <v>2935</v>
      </c>
      <c r="E415" s="89">
        <v>0</v>
      </c>
      <c r="F415" s="88" t="s">
        <v>1185</v>
      </c>
      <c r="H415" s="3">
        <f>E415+SUMIF('BR DTG PACUL'!C:C,'STOK PACUL'!C415,'BR DTG PACUL'!E:E)</f>
        <v>0</v>
      </c>
    </row>
    <row r="416" spans="1:8">
      <c r="A416" s="88" t="s">
        <v>2936</v>
      </c>
      <c r="B416" s="88" t="s">
        <v>888</v>
      </c>
      <c r="C416" s="88" t="s">
        <v>2936</v>
      </c>
      <c r="D416" s="88" t="s">
        <v>2937</v>
      </c>
      <c r="E416" s="89">
        <v>1</v>
      </c>
      <c r="F416" s="88" t="s">
        <v>1185</v>
      </c>
      <c r="H416" s="3">
        <f>E416+SUMIF('BR DTG PACUL'!C:C,'STOK PACUL'!C416,'BR DTG PACUL'!E:E)</f>
        <v>1</v>
      </c>
    </row>
    <row r="417" spans="1:8">
      <c r="A417" s="88" t="s">
        <v>1583</v>
      </c>
      <c r="B417" s="88" t="s">
        <v>1185</v>
      </c>
      <c r="C417" s="88" t="s">
        <v>1583</v>
      </c>
      <c r="D417" s="88" t="s">
        <v>1584</v>
      </c>
      <c r="E417" s="89">
        <v>0</v>
      </c>
      <c r="F417" s="88" t="s">
        <v>1185</v>
      </c>
      <c r="H417" s="3">
        <f>E417+SUMIF('BR DTG PACUL'!C:C,'STOK PACUL'!C417,'BR DTG PACUL'!E:E)</f>
        <v>0</v>
      </c>
    </row>
    <row r="418" spans="1:8">
      <c r="A418" s="88" t="s">
        <v>2938</v>
      </c>
      <c r="B418" s="88" t="s">
        <v>876</v>
      </c>
      <c r="C418" s="88" t="s">
        <v>2938</v>
      </c>
      <c r="D418" s="88" t="s">
        <v>2939</v>
      </c>
      <c r="E418" s="89">
        <v>0</v>
      </c>
      <c r="F418" s="88" t="s">
        <v>1185</v>
      </c>
      <c r="H418" s="3">
        <f>E418+SUMIF('BR DTG PACUL'!C:C,'STOK PACUL'!C418,'BR DTG PACUL'!E:E)</f>
        <v>0</v>
      </c>
    </row>
    <row r="419" spans="1:8" ht="30">
      <c r="A419" s="88" t="s">
        <v>1585</v>
      </c>
      <c r="B419" s="88" t="s">
        <v>877</v>
      </c>
      <c r="C419" s="88" t="s">
        <v>1585</v>
      </c>
      <c r="D419" s="88" t="s">
        <v>1586</v>
      </c>
      <c r="E419" s="89">
        <v>1</v>
      </c>
      <c r="F419" s="88" t="s">
        <v>1585</v>
      </c>
      <c r="H419" s="3">
        <f>E419+SUMIF('BR DTG PACUL'!C:C,'STOK PACUL'!C419,'BR DTG PACUL'!E:E)</f>
        <v>1</v>
      </c>
    </row>
    <row r="420" spans="1:8">
      <c r="A420" s="88" t="s">
        <v>2940</v>
      </c>
      <c r="B420" s="88" t="s">
        <v>876</v>
      </c>
      <c r="C420" s="88" t="s">
        <v>2940</v>
      </c>
      <c r="D420" s="88" t="s">
        <v>2941</v>
      </c>
      <c r="E420" s="89">
        <v>0</v>
      </c>
      <c r="F420" s="88" t="s">
        <v>1185</v>
      </c>
      <c r="H420" s="3">
        <f>E420+SUMIF('BR DTG PACUL'!C:C,'STOK PACUL'!C420,'BR DTG PACUL'!E:E)</f>
        <v>0</v>
      </c>
    </row>
    <row r="421" spans="1:8">
      <c r="A421" s="88" t="s">
        <v>2942</v>
      </c>
      <c r="B421" s="88" t="s">
        <v>876</v>
      </c>
      <c r="C421" s="88" t="s">
        <v>2942</v>
      </c>
      <c r="D421" s="88" t="s">
        <v>2943</v>
      </c>
      <c r="E421" s="89">
        <v>0</v>
      </c>
      <c r="F421" s="88" t="s">
        <v>1185</v>
      </c>
      <c r="H421" s="3">
        <f>E421+SUMIF('BR DTG PACUL'!C:C,'STOK PACUL'!C421,'BR DTG PACUL'!E:E)</f>
        <v>0</v>
      </c>
    </row>
    <row r="422" spans="1:8">
      <c r="A422" s="88" t="s">
        <v>2944</v>
      </c>
      <c r="B422" s="88" t="s">
        <v>876</v>
      </c>
      <c r="C422" s="88" t="s">
        <v>2944</v>
      </c>
      <c r="D422" s="88" t="s">
        <v>2945</v>
      </c>
      <c r="E422" s="89">
        <v>0</v>
      </c>
      <c r="F422" s="88" t="s">
        <v>1185</v>
      </c>
      <c r="H422" s="3">
        <f>E422+SUMIF('BR DTG PACUL'!C:C,'STOK PACUL'!C422,'BR DTG PACUL'!E:E)</f>
        <v>0</v>
      </c>
    </row>
    <row r="423" spans="1:8">
      <c r="A423" s="88" t="s">
        <v>1745</v>
      </c>
      <c r="B423" s="88" t="s">
        <v>876</v>
      </c>
      <c r="C423" s="88" t="s">
        <v>1745</v>
      </c>
      <c r="D423" s="88" t="s">
        <v>1746</v>
      </c>
      <c r="E423" s="89">
        <v>0</v>
      </c>
      <c r="F423" s="88" t="s">
        <v>1185</v>
      </c>
      <c r="H423" s="3">
        <f>E423+SUMIF('BR DTG PACUL'!C:C,'STOK PACUL'!C423,'BR DTG PACUL'!E:E)</f>
        <v>0</v>
      </c>
    </row>
    <row r="424" spans="1:8">
      <c r="A424" s="88" t="s">
        <v>2946</v>
      </c>
      <c r="B424" s="88" t="s">
        <v>876</v>
      </c>
      <c r="C424" s="88" t="s">
        <v>2946</v>
      </c>
      <c r="D424" s="88" t="s">
        <v>2947</v>
      </c>
      <c r="E424" s="89">
        <v>0</v>
      </c>
      <c r="F424" s="88" t="s">
        <v>1185</v>
      </c>
      <c r="H424" s="3">
        <f>E424+SUMIF('BR DTG PACUL'!C:C,'STOK PACUL'!C424,'BR DTG PACUL'!E:E)</f>
        <v>0</v>
      </c>
    </row>
    <row r="425" spans="1:8">
      <c r="A425" s="88" t="s">
        <v>2948</v>
      </c>
      <c r="B425" s="88" t="s">
        <v>876</v>
      </c>
      <c r="C425" s="88" t="s">
        <v>2948</v>
      </c>
      <c r="D425" s="88" t="s">
        <v>2949</v>
      </c>
      <c r="E425" s="89">
        <v>0</v>
      </c>
      <c r="F425" s="88" t="s">
        <v>1185</v>
      </c>
      <c r="H425" s="3">
        <f>E425+SUMIF('BR DTG PACUL'!C:C,'STOK PACUL'!C425,'BR DTG PACUL'!E:E)</f>
        <v>0</v>
      </c>
    </row>
    <row r="426" spans="1:8">
      <c r="A426" s="88" t="s">
        <v>1747</v>
      </c>
      <c r="B426" s="88" t="s">
        <v>1185</v>
      </c>
      <c r="C426" s="88" t="s">
        <v>1747</v>
      </c>
      <c r="D426" s="88" t="s">
        <v>1748</v>
      </c>
      <c r="E426" s="89">
        <v>0</v>
      </c>
      <c r="F426" s="88" t="s">
        <v>1185</v>
      </c>
      <c r="H426" s="3">
        <f>E426+SUMIF('BR DTG PACUL'!C:C,'STOK PACUL'!C426,'BR DTG PACUL'!E:E)</f>
        <v>0</v>
      </c>
    </row>
    <row r="427" spans="1:8">
      <c r="A427" s="88" t="s">
        <v>212</v>
      </c>
      <c r="B427" s="88" t="s">
        <v>920</v>
      </c>
      <c r="C427" s="88" t="s">
        <v>212</v>
      </c>
      <c r="D427" s="88" t="s">
        <v>635</v>
      </c>
      <c r="E427" s="89">
        <v>1</v>
      </c>
      <c r="F427" s="88" t="s">
        <v>1185</v>
      </c>
      <c r="H427" s="3">
        <f>E427+SUMIF('BR DTG PACUL'!C:C,'STOK PACUL'!C427,'BR DTG PACUL'!E:E)</f>
        <v>1</v>
      </c>
    </row>
    <row r="428" spans="1:8">
      <c r="A428" s="88" t="s">
        <v>2950</v>
      </c>
      <c r="B428" s="88" t="s">
        <v>876</v>
      </c>
      <c r="C428" s="88" t="s">
        <v>2950</v>
      </c>
      <c r="D428" s="88" t="s">
        <v>2951</v>
      </c>
      <c r="E428" s="89">
        <v>0</v>
      </c>
      <c r="F428" s="88" t="s">
        <v>1185</v>
      </c>
      <c r="H428" s="3">
        <f>E428+SUMIF('BR DTG PACUL'!C:C,'STOK PACUL'!C428,'BR DTG PACUL'!E:E)</f>
        <v>0</v>
      </c>
    </row>
    <row r="429" spans="1:8" ht="30">
      <c r="A429" s="88" t="s">
        <v>2952</v>
      </c>
      <c r="B429" s="88" t="s">
        <v>876</v>
      </c>
      <c r="C429" s="88" t="s">
        <v>2952</v>
      </c>
      <c r="D429" s="88" t="s">
        <v>944</v>
      </c>
      <c r="E429" s="89">
        <v>0</v>
      </c>
      <c r="F429" s="88" t="s">
        <v>314</v>
      </c>
      <c r="H429" s="3">
        <f>E429+SUMIF('BR DTG PACUL'!C:C,'STOK PACUL'!C429,'BR DTG PACUL'!E:E)</f>
        <v>0</v>
      </c>
    </row>
    <row r="430" spans="1:8">
      <c r="A430" s="88" t="s">
        <v>2953</v>
      </c>
      <c r="B430" s="88" t="s">
        <v>876</v>
      </c>
      <c r="C430" s="88" t="s">
        <v>2953</v>
      </c>
      <c r="D430" s="88" t="s">
        <v>2954</v>
      </c>
      <c r="E430" s="89">
        <v>0</v>
      </c>
      <c r="F430" s="88" t="s">
        <v>1185</v>
      </c>
      <c r="H430" s="3">
        <f>E430+SUMIF('BR DTG PACUL'!C:C,'STOK PACUL'!C430,'BR DTG PACUL'!E:E)</f>
        <v>0</v>
      </c>
    </row>
    <row r="431" spans="1:8">
      <c r="A431" s="88" t="s">
        <v>636</v>
      </c>
      <c r="B431" s="88" t="s">
        <v>876</v>
      </c>
      <c r="C431" s="88" t="s">
        <v>636</v>
      </c>
      <c r="D431" s="88" t="s">
        <v>637</v>
      </c>
      <c r="E431" s="89">
        <v>0</v>
      </c>
      <c r="F431" s="88" t="s">
        <v>1185</v>
      </c>
      <c r="H431" s="3">
        <f>E431+SUMIF('BR DTG PACUL'!C:C,'STOK PACUL'!C431,'BR DTG PACUL'!E:E)</f>
        <v>0</v>
      </c>
    </row>
    <row r="432" spans="1:8">
      <c r="A432" s="88" t="s">
        <v>2955</v>
      </c>
      <c r="B432" s="88" t="s">
        <v>876</v>
      </c>
      <c r="C432" s="88" t="s">
        <v>2955</v>
      </c>
      <c r="D432" s="88" t="s">
        <v>2956</v>
      </c>
      <c r="E432" s="89">
        <v>0</v>
      </c>
      <c r="F432" s="88" t="s">
        <v>1185</v>
      </c>
      <c r="H432" s="3">
        <f>E432+SUMIF('BR DTG PACUL'!C:C,'STOK PACUL'!C432,'BR DTG PACUL'!E:E)</f>
        <v>0</v>
      </c>
    </row>
    <row r="433" spans="1:8">
      <c r="A433" s="88" t="s">
        <v>2957</v>
      </c>
      <c r="B433" s="88" t="s">
        <v>876</v>
      </c>
      <c r="C433" s="88" t="s">
        <v>2957</v>
      </c>
      <c r="D433" s="88" t="s">
        <v>2958</v>
      </c>
      <c r="E433" s="89">
        <v>0</v>
      </c>
      <c r="F433" s="88" t="s">
        <v>1185</v>
      </c>
      <c r="H433" s="3">
        <f>E433+SUMIF('BR DTG PACUL'!C:C,'STOK PACUL'!C433,'BR DTG PACUL'!E:E)</f>
        <v>0</v>
      </c>
    </row>
    <row r="434" spans="1:8">
      <c r="A434" s="88" t="s">
        <v>545</v>
      </c>
      <c r="B434" s="88" t="s">
        <v>876</v>
      </c>
      <c r="C434" s="88" t="s">
        <v>545</v>
      </c>
      <c r="D434" s="88" t="s">
        <v>638</v>
      </c>
      <c r="E434" s="89">
        <v>0</v>
      </c>
      <c r="F434" s="88" t="s">
        <v>1185</v>
      </c>
      <c r="H434" s="3">
        <f>E434+SUMIF('BR DTG PACUL'!C:C,'STOK PACUL'!C434,'BR DTG PACUL'!E:E)</f>
        <v>0</v>
      </c>
    </row>
    <row r="435" spans="1:8">
      <c r="A435" s="88" t="s">
        <v>2959</v>
      </c>
      <c r="B435" s="88" t="s">
        <v>876</v>
      </c>
      <c r="C435" s="88" t="s">
        <v>2959</v>
      </c>
      <c r="D435" s="88" t="s">
        <v>2960</v>
      </c>
      <c r="E435" s="89">
        <v>0</v>
      </c>
      <c r="F435" s="88" t="s">
        <v>1185</v>
      </c>
      <c r="H435" s="3">
        <f>E435+SUMIF('BR DTG PACUL'!C:C,'STOK PACUL'!C435,'BR DTG PACUL'!E:E)</f>
        <v>0</v>
      </c>
    </row>
    <row r="436" spans="1:8">
      <c r="A436" s="88" t="s">
        <v>213</v>
      </c>
      <c r="B436" s="88" t="s">
        <v>891</v>
      </c>
      <c r="C436" s="88" t="s">
        <v>213</v>
      </c>
      <c r="D436" s="88" t="s">
        <v>945</v>
      </c>
      <c r="E436" s="89">
        <v>6</v>
      </c>
      <c r="F436" s="88" t="s">
        <v>1185</v>
      </c>
      <c r="H436" s="3">
        <f>E436+SUMIF('BR DTG PACUL'!C:C,'STOK PACUL'!C436,'BR DTG PACUL'!E:E)</f>
        <v>6</v>
      </c>
    </row>
    <row r="437" spans="1:8">
      <c r="A437" s="88" t="s">
        <v>2961</v>
      </c>
      <c r="B437" s="88" t="s">
        <v>876</v>
      </c>
      <c r="C437" s="88" t="s">
        <v>2961</v>
      </c>
      <c r="D437" s="88" t="s">
        <v>2962</v>
      </c>
      <c r="E437" s="89">
        <v>0</v>
      </c>
      <c r="F437" s="88" t="s">
        <v>1185</v>
      </c>
      <c r="H437" s="3">
        <f>E437+SUMIF('BR DTG PACUL'!C:C,'STOK PACUL'!C437,'BR DTG PACUL'!E:E)</f>
        <v>0</v>
      </c>
    </row>
    <row r="438" spans="1:8">
      <c r="A438" s="88" t="s">
        <v>214</v>
      </c>
      <c r="B438" s="88" t="s">
        <v>891</v>
      </c>
      <c r="C438" s="88" t="s">
        <v>214</v>
      </c>
      <c r="D438" s="88" t="s">
        <v>946</v>
      </c>
      <c r="E438" s="89">
        <v>10</v>
      </c>
      <c r="F438" s="88" t="s">
        <v>1185</v>
      </c>
      <c r="H438" s="3">
        <f>E438+SUMIF('BR DTG PACUL'!C:C,'STOK PACUL'!C438,'BR DTG PACUL'!E:E)</f>
        <v>10</v>
      </c>
    </row>
    <row r="439" spans="1:8">
      <c r="A439" s="88" t="s">
        <v>2963</v>
      </c>
      <c r="B439" s="88" t="s">
        <v>876</v>
      </c>
      <c r="C439" s="88" t="s">
        <v>2963</v>
      </c>
      <c r="D439" s="88" t="s">
        <v>2964</v>
      </c>
      <c r="E439" s="89">
        <v>0</v>
      </c>
      <c r="F439" s="88" t="s">
        <v>1185</v>
      </c>
      <c r="H439" s="3">
        <f>E439+SUMIF('BR DTG PACUL'!C:C,'STOK PACUL'!C439,'BR DTG PACUL'!E:E)</f>
        <v>0</v>
      </c>
    </row>
    <row r="440" spans="1:8">
      <c r="A440" s="88" t="s">
        <v>2965</v>
      </c>
      <c r="B440" s="88" t="s">
        <v>876</v>
      </c>
      <c r="C440" s="88" t="s">
        <v>2965</v>
      </c>
      <c r="D440" s="88" t="s">
        <v>2966</v>
      </c>
      <c r="E440" s="89">
        <v>0</v>
      </c>
      <c r="F440" s="88" t="s">
        <v>1185</v>
      </c>
      <c r="H440" s="3">
        <f>E440+SUMIF('BR DTG PACUL'!C:C,'STOK PACUL'!C440,'BR DTG PACUL'!E:E)</f>
        <v>0</v>
      </c>
    </row>
    <row r="441" spans="1:8">
      <c r="A441" s="88" t="s">
        <v>2967</v>
      </c>
      <c r="B441" s="88" t="s">
        <v>876</v>
      </c>
      <c r="C441" s="88" t="s">
        <v>2967</v>
      </c>
      <c r="D441" s="88" t="s">
        <v>2968</v>
      </c>
      <c r="E441" s="89">
        <v>0</v>
      </c>
      <c r="F441" s="88" t="s">
        <v>1185</v>
      </c>
      <c r="H441" s="3">
        <f>E441+SUMIF('BR DTG PACUL'!C:C,'STOK PACUL'!C441,'BR DTG PACUL'!E:E)</f>
        <v>0</v>
      </c>
    </row>
    <row r="442" spans="1:8">
      <c r="A442" s="88" t="s">
        <v>215</v>
      </c>
      <c r="B442" s="88" t="s">
        <v>891</v>
      </c>
      <c r="C442" s="88" t="s">
        <v>215</v>
      </c>
      <c r="D442" s="88" t="s">
        <v>947</v>
      </c>
      <c r="E442" s="89">
        <v>7</v>
      </c>
      <c r="F442" s="88" t="s">
        <v>1185</v>
      </c>
      <c r="H442" s="3">
        <f>E442+SUMIF('BR DTG PACUL'!C:C,'STOK PACUL'!C442,'BR DTG PACUL'!E:E)</f>
        <v>7</v>
      </c>
    </row>
    <row r="443" spans="1:8">
      <c r="A443" s="88" t="s">
        <v>2969</v>
      </c>
      <c r="B443" s="88" t="s">
        <v>876</v>
      </c>
      <c r="C443" s="88" t="s">
        <v>2969</v>
      </c>
      <c r="D443" s="88" t="s">
        <v>2970</v>
      </c>
      <c r="E443" s="89">
        <v>0</v>
      </c>
      <c r="F443" s="88" t="s">
        <v>1185</v>
      </c>
      <c r="H443" s="3">
        <f>E443+SUMIF('BR DTG PACUL'!C:C,'STOK PACUL'!C443,'BR DTG PACUL'!E:E)</f>
        <v>0</v>
      </c>
    </row>
    <row r="444" spans="1:8">
      <c r="A444" s="88" t="s">
        <v>2971</v>
      </c>
      <c r="B444" s="88" t="s">
        <v>876</v>
      </c>
      <c r="C444" s="88" t="s">
        <v>2971</v>
      </c>
      <c r="D444" s="88" t="s">
        <v>2972</v>
      </c>
      <c r="E444" s="89">
        <v>0</v>
      </c>
      <c r="F444" s="88" t="s">
        <v>1185</v>
      </c>
      <c r="H444" s="3">
        <f>E444+SUMIF('BR DTG PACUL'!C:C,'STOK PACUL'!C444,'BR DTG PACUL'!E:E)</f>
        <v>0</v>
      </c>
    </row>
    <row r="445" spans="1:8">
      <c r="A445" s="88" t="s">
        <v>2973</v>
      </c>
      <c r="B445" s="88" t="s">
        <v>876</v>
      </c>
      <c r="C445" s="88" t="s">
        <v>2973</v>
      </c>
      <c r="D445" s="88" t="s">
        <v>2974</v>
      </c>
      <c r="E445" s="89">
        <v>0</v>
      </c>
      <c r="F445" s="88" t="s">
        <v>1185</v>
      </c>
      <c r="H445" s="3">
        <f>E445+SUMIF('BR DTG PACUL'!C:C,'STOK PACUL'!C445,'BR DTG PACUL'!E:E)</f>
        <v>0</v>
      </c>
    </row>
    <row r="446" spans="1:8">
      <c r="A446" s="88" t="s">
        <v>2975</v>
      </c>
      <c r="B446" s="88" t="s">
        <v>876</v>
      </c>
      <c r="C446" s="88" t="s">
        <v>2975</v>
      </c>
      <c r="D446" s="88" t="s">
        <v>2976</v>
      </c>
      <c r="E446" s="89">
        <v>0</v>
      </c>
      <c r="F446" s="88" t="s">
        <v>1185</v>
      </c>
      <c r="H446" s="3">
        <f>E446+SUMIF('BR DTG PACUL'!C:C,'STOK PACUL'!C446,'BR DTG PACUL'!E:E)</f>
        <v>0</v>
      </c>
    </row>
    <row r="447" spans="1:8">
      <c r="A447" s="88" t="s">
        <v>2977</v>
      </c>
      <c r="B447" s="88" t="s">
        <v>876</v>
      </c>
      <c r="C447" s="88" t="s">
        <v>2977</v>
      </c>
      <c r="D447" s="88" t="s">
        <v>2978</v>
      </c>
      <c r="E447" s="89">
        <v>0</v>
      </c>
      <c r="F447" s="88" t="s">
        <v>1185</v>
      </c>
      <c r="H447" s="3">
        <f>E447+SUMIF('BR DTG PACUL'!C:C,'STOK PACUL'!C447,'BR DTG PACUL'!E:E)</f>
        <v>0</v>
      </c>
    </row>
    <row r="448" spans="1:8">
      <c r="A448" s="88" t="s">
        <v>2979</v>
      </c>
      <c r="B448" s="88" t="s">
        <v>876</v>
      </c>
      <c r="C448" s="88" t="s">
        <v>2979</v>
      </c>
      <c r="D448" s="88" t="s">
        <v>2980</v>
      </c>
      <c r="E448" s="89">
        <v>0</v>
      </c>
      <c r="F448" s="88" t="s">
        <v>1185</v>
      </c>
      <c r="H448" s="3">
        <f>E448+SUMIF('BR DTG PACUL'!C:C,'STOK PACUL'!C448,'BR DTG PACUL'!E:E)</f>
        <v>0</v>
      </c>
    </row>
    <row r="449" spans="1:8">
      <c r="A449" s="88" t="s">
        <v>2981</v>
      </c>
      <c r="B449" s="88" t="s">
        <v>876</v>
      </c>
      <c r="C449" s="88" t="s">
        <v>2981</v>
      </c>
      <c r="D449" s="88" t="s">
        <v>2982</v>
      </c>
      <c r="E449" s="89">
        <v>0</v>
      </c>
      <c r="F449" s="88" t="s">
        <v>1185</v>
      </c>
      <c r="H449" s="3">
        <f>E449+SUMIF('BR DTG PACUL'!C:C,'STOK PACUL'!C449,'BR DTG PACUL'!E:E)</f>
        <v>0</v>
      </c>
    </row>
    <row r="450" spans="1:8">
      <c r="A450" s="88" t="s">
        <v>2983</v>
      </c>
      <c r="B450" s="88" t="s">
        <v>876</v>
      </c>
      <c r="C450" s="88" t="s">
        <v>2983</v>
      </c>
      <c r="D450" s="88" t="s">
        <v>2984</v>
      </c>
      <c r="E450" s="89">
        <v>0</v>
      </c>
      <c r="F450" s="88" t="s">
        <v>1185</v>
      </c>
      <c r="H450" s="3">
        <f>E450+SUMIF('BR DTG PACUL'!C:C,'STOK PACUL'!C450,'BR DTG PACUL'!E:E)</f>
        <v>0</v>
      </c>
    </row>
    <row r="451" spans="1:8">
      <c r="A451" s="88" t="s">
        <v>2985</v>
      </c>
      <c r="B451" s="88" t="s">
        <v>876</v>
      </c>
      <c r="C451" s="88" t="s">
        <v>2985</v>
      </c>
      <c r="D451" s="88" t="s">
        <v>2986</v>
      </c>
      <c r="E451" s="89">
        <v>0</v>
      </c>
      <c r="F451" s="88" t="s">
        <v>1185</v>
      </c>
      <c r="H451" s="3">
        <f>E451+SUMIF('BR DTG PACUL'!C:C,'STOK PACUL'!C451,'BR DTG PACUL'!E:E)</f>
        <v>0</v>
      </c>
    </row>
    <row r="452" spans="1:8" ht="30">
      <c r="A452" s="88" t="s">
        <v>546</v>
      </c>
      <c r="B452" s="88" t="s">
        <v>948</v>
      </c>
      <c r="C452" s="88" t="s">
        <v>546</v>
      </c>
      <c r="D452" s="88" t="s">
        <v>949</v>
      </c>
      <c r="E452" s="89">
        <v>1</v>
      </c>
      <c r="F452" s="88" t="s">
        <v>546</v>
      </c>
      <c r="H452" s="3">
        <f>E452+SUMIF('BR DTG PACUL'!C:C,'STOK PACUL'!C452,'BR DTG PACUL'!E:E)</f>
        <v>1</v>
      </c>
    </row>
    <row r="453" spans="1:8">
      <c r="A453" s="88" t="s">
        <v>2987</v>
      </c>
      <c r="B453" s="88" t="s">
        <v>876</v>
      </c>
      <c r="C453" s="88" t="s">
        <v>2987</v>
      </c>
      <c r="D453" s="88" t="s">
        <v>2988</v>
      </c>
      <c r="E453" s="89">
        <v>0</v>
      </c>
      <c r="F453" s="88" t="s">
        <v>1185</v>
      </c>
      <c r="H453" s="3">
        <f>E453+SUMIF('BR DTG PACUL'!C:C,'STOK PACUL'!C453,'BR DTG PACUL'!E:E)</f>
        <v>0</v>
      </c>
    </row>
    <row r="454" spans="1:8">
      <c r="A454" s="88" t="s">
        <v>2989</v>
      </c>
      <c r="B454" s="88" t="s">
        <v>876</v>
      </c>
      <c r="C454" s="88" t="s">
        <v>2989</v>
      </c>
      <c r="D454" s="88" t="s">
        <v>2990</v>
      </c>
      <c r="E454" s="89">
        <v>0</v>
      </c>
      <c r="F454" s="88" t="s">
        <v>1185</v>
      </c>
      <c r="H454" s="3">
        <f>E454+SUMIF('BR DTG PACUL'!C:C,'STOK PACUL'!C454,'BR DTG PACUL'!E:E)</f>
        <v>0</v>
      </c>
    </row>
    <row r="455" spans="1:8">
      <c r="A455" s="88" t="s">
        <v>2991</v>
      </c>
      <c r="B455" s="88" t="s">
        <v>876</v>
      </c>
      <c r="C455" s="88" t="s">
        <v>2991</v>
      </c>
      <c r="D455" s="88" t="s">
        <v>2992</v>
      </c>
      <c r="E455" s="89">
        <v>0</v>
      </c>
      <c r="F455" s="88" t="s">
        <v>1185</v>
      </c>
      <c r="H455" s="3">
        <f>E455+SUMIF('BR DTG PACUL'!C:C,'STOK PACUL'!C455,'BR DTG PACUL'!E:E)</f>
        <v>0</v>
      </c>
    </row>
    <row r="456" spans="1:8">
      <c r="A456" s="88" t="s">
        <v>2993</v>
      </c>
      <c r="B456" s="88" t="s">
        <v>876</v>
      </c>
      <c r="C456" s="88" t="s">
        <v>2993</v>
      </c>
      <c r="D456" s="88" t="s">
        <v>2994</v>
      </c>
      <c r="E456" s="89">
        <v>0</v>
      </c>
      <c r="F456" s="88" t="s">
        <v>1185</v>
      </c>
      <c r="H456" s="3">
        <f>E456+SUMIF('BR DTG PACUL'!C:C,'STOK PACUL'!C456,'BR DTG PACUL'!E:E)</f>
        <v>0</v>
      </c>
    </row>
    <row r="457" spans="1:8">
      <c r="A457" s="88" t="s">
        <v>2995</v>
      </c>
      <c r="B457" s="88" t="s">
        <v>948</v>
      </c>
      <c r="C457" s="88" t="s">
        <v>2995</v>
      </c>
      <c r="D457" s="88" t="s">
        <v>1760</v>
      </c>
      <c r="E457" s="89">
        <v>0</v>
      </c>
      <c r="F457" s="88" t="s">
        <v>1185</v>
      </c>
      <c r="H457" s="3">
        <f>E457+SUMIF('BR DTG PACUL'!C:C,'STOK PACUL'!C457,'BR DTG PACUL'!E:E)</f>
        <v>0</v>
      </c>
    </row>
    <row r="458" spans="1:8">
      <c r="A458" s="88" t="s">
        <v>216</v>
      </c>
      <c r="B458" s="88" t="s">
        <v>948</v>
      </c>
      <c r="C458" s="88" t="s">
        <v>216</v>
      </c>
      <c r="D458" s="88" t="s">
        <v>1313</v>
      </c>
      <c r="E458" s="89">
        <v>1</v>
      </c>
      <c r="F458" s="88" t="s">
        <v>1185</v>
      </c>
      <c r="H458" s="3">
        <f>E458+SUMIF('BR DTG PACUL'!C:C,'STOK PACUL'!C458,'BR DTG PACUL'!E:E)</f>
        <v>1</v>
      </c>
    </row>
    <row r="459" spans="1:8">
      <c r="A459" s="88" t="s">
        <v>217</v>
      </c>
      <c r="B459" s="88" t="s">
        <v>948</v>
      </c>
      <c r="C459" s="88" t="s">
        <v>217</v>
      </c>
      <c r="D459" s="88" t="s">
        <v>951</v>
      </c>
      <c r="E459" s="89">
        <v>9</v>
      </c>
      <c r="F459" s="88" t="s">
        <v>1185</v>
      </c>
      <c r="H459" s="3">
        <f>E459+SUMIF('BR DTG PACUL'!C:C,'STOK PACUL'!C459,'BR DTG PACUL'!E:E)</f>
        <v>9</v>
      </c>
    </row>
    <row r="460" spans="1:8" ht="30">
      <c r="A460" s="88" t="s">
        <v>2996</v>
      </c>
      <c r="B460" s="88" t="s">
        <v>876</v>
      </c>
      <c r="C460" s="88" t="s">
        <v>2996</v>
      </c>
      <c r="D460" s="88" t="s">
        <v>2997</v>
      </c>
      <c r="E460" s="89">
        <v>0</v>
      </c>
      <c r="F460" s="88" t="s">
        <v>1185</v>
      </c>
      <c r="H460" s="3">
        <f>E460+SUMIF('BR DTG PACUL'!C:C,'STOK PACUL'!C460,'BR DTG PACUL'!E:E)</f>
        <v>0</v>
      </c>
    </row>
    <row r="461" spans="1:8" ht="30">
      <c r="A461" s="88" t="s">
        <v>1749</v>
      </c>
      <c r="B461" s="88" t="s">
        <v>876</v>
      </c>
      <c r="C461" s="88" t="s">
        <v>1749</v>
      </c>
      <c r="D461" s="88" t="s">
        <v>1750</v>
      </c>
      <c r="E461" s="89">
        <v>0</v>
      </c>
      <c r="F461" s="88" t="s">
        <v>1185</v>
      </c>
      <c r="H461" s="3">
        <f>E461+SUMIF('BR DTG PACUL'!C:C,'STOK PACUL'!C461,'BR DTG PACUL'!E:E)</f>
        <v>0</v>
      </c>
    </row>
    <row r="462" spans="1:8" ht="30">
      <c r="A462" s="88" t="s">
        <v>2998</v>
      </c>
      <c r="B462" s="88" t="s">
        <v>876</v>
      </c>
      <c r="C462" s="88" t="s">
        <v>2998</v>
      </c>
      <c r="D462" s="88" t="s">
        <v>2999</v>
      </c>
      <c r="E462" s="89">
        <v>0</v>
      </c>
      <c r="F462" s="88" t="s">
        <v>1185</v>
      </c>
      <c r="H462" s="3">
        <f>E462+SUMIF('BR DTG PACUL'!C:C,'STOK PACUL'!C462,'BR DTG PACUL'!E:E)</f>
        <v>0</v>
      </c>
    </row>
    <row r="463" spans="1:8">
      <c r="A463" s="88" t="s">
        <v>1314</v>
      </c>
      <c r="B463" s="88" t="s">
        <v>1185</v>
      </c>
      <c r="C463" s="88" t="s">
        <v>1314</v>
      </c>
      <c r="D463" s="88" t="s">
        <v>1315</v>
      </c>
      <c r="E463" s="89">
        <v>0</v>
      </c>
      <c r="F463" s="88" t="s">
        <v>1185</v>
      </c>
      <c r="H463" s="3">
        <f>E463+SUMIF('BR DTG PACUL'!C:C,'STOK PACUL'!C463,'BR DTG PACUL'!E:E)</f>
        <v>0</v>
      </c>
    </row>
    <row r="464" spans="1:8" ht="30">
      <c r="A464" s="88" t="s">
        <v>1587</v>
      </c>
      <c r="B464" s="88" t="s">
        <v>948</v>
      </c>
      <c r="C464" s="88" t="s">
        <v>1587</v>
      </c>
      <c r="D464" s="88" t="s">
        <v>1588</v>
      </c>
      <c r="E464" s="89">
        <v>0</v>
      </c>
      <c r="F464" s="88" t="s">
        <v>1185</v>
      </c>
      <c r="H464" s="3">
        <f>E464+SUMIF('BR DTG PACUL'!C:C,'STOK PACUL'!C464,'BR DTG PACUL'!E:E)</f>
        <v>0</v>
      </c>
    </row>
    <row r="465" spans="1:8" ht="30">
      <c r="A465" s="88" t="s">
        <v>3000</v>
      </c>
      <c r="B465" s="88" t="s">
        <v>948</v>
      </c>
      <c r="C465" s="88" t="s">
        <v>3000</v>
      </c>
      <c r="D465" s="88" t="s">
        <v>3001</v>
      </c>
      <c r="E465" s="89">
        <v>0</v>
      </c>
      <c r="F465" s="88" t="s">
        <v>1185</v>
      </c>
      <c r="H465" s="3">
        <f>E465+SUMIF('BR DTG PACUL'!C:C,'STOK PACUL'!C465,'BR DTG PACUL'!E:E)</f>
        <v>0</v>
      </c>
    </row>
    <row r="466" spans="1:8" ht="30">
      <c r="A466" s="88" t="s">
        <v>3002</v>
      </c>
      <c r="B466" s="88" t="s">
        <v>948</v>
      </c>
      <c r="C466" s="88" t="s">
        <v>3002</v>
      </c>
      <c r="D466" s="88" t="s">
        <v>3003</v>
      </c>
      <c r="E466" s="89">
        <v>1</v>
      </c>
      <c r="F466" s="88" t="s">
        <v>1185</v>
      </c>
      <c r="H466" s="3">
        <f>E466+SUMIF('BR DTG PACUL'!C:C,'STOK PACUL'!C466,'BR DTG PACUL'!E:E)</f>
        <v>1</v>
      </c>
    </row>
    <row r="467" spans="1:8">
      <c r="A467" s="88" t="s">
        <v>218</v>
      </c>
      <c r="B467" s="88" t="s">
        <v>948</v>
      </c>
      <c r="C467" s="88" t="s">
        <v>218</v>
      </c>
      <c r="D467" s="88" t="s">
        <v>1490</v>
      </c>
      <c r="E467" s="89">
        <v>0</v>
      </c>
      <c r="F467" s="88" t="s">
        <v>1185</v>
      </c>
      <c r="H467" s="3">
        <f>E467+SUMIF('BR DTG PACUL'!C:C,'STOK PACUL'!C467,'BR DTG PACUL'!E:E)</f>
        <v>0</v>
      </c>
    </row>
    <row r="468" spans="1:8">
      <c r="A468" s="88" t="s">
        <v>1410</v>
      </c>
      <c r="B468" s="88" t="s">
        <v>948</v>
      </c>
      <c r="C468" s="88" t="s">
        <v>1410</v>
      </c>
      <c r="D468" s="88" t="s">
        <v>1411</v>
      </c>
      <c r="E468" s="89">
        <v>1</v>
      </c>
      <c r="F468" s="88" t="s">
        <v>1185</v>
      </c>
      <c r="H468" s="3">
        <f>E468+SUMIF('BR DTG PACUL'!C:C,'STOK PACUL'!C468,'BR DTG PACUL'!E:E)</f>
        <v>1</v>
      </c>
    </row>
    <row r="469" spans="1:8">
      <c r="A469" s="88" t="s">
        <v>952</v>
      </c>
      <c r="B469" s="88" t="s">
        <v>948</v>
      </c>
      <c r="C469" s="88" t="s">
        <v>952</v>
      </c>
      <c r="D469" s="88" t="s">
        <v>953</v>
      </c>
      <c r="E469" s="89">
        <v>1</v>
      </c>
      <c r="F469" s="88" t="s">
        <v>1185</v>
      </c>
      <c r="H469" s="3">
        <f>E469+SUMIF('BR DTG PACUL'!C:C,'STOK PACUL'!C469,'BR DTG PACUL'!E:E)</f>
        <v>1</v>
      </c>
    </row>
    <row r="470" spans="1:8">
      <c r="A470" s="88" t="s">
        <v>3004</v>
      </c>
      <c r="B470" s="88" t="s">
        <v>948</v>
      </c>
      <c r="C470" s="88" t="s">
        <v>3004</v>
      </c>
      <c r="D470" s="88" t="s">
        <v>3005</v>
      </c>
      <c r="E470" s="89">
        <v>0</v>
      </c>
      <c r="F470" s="88" t="s">
        <v>1185</v>
      </c>
      <c r="H470" s="3">
        <f>E470+SUMIF('BR DTG PACUL'!C:C,'STOK PACUL'!C470,'BR DTG PACUL'!E:E)</f>
        <v>0</v>
      </c>
    </row>
    <row r="471" spans="1:8">
      <c r="A471" s="88" t="s">
        <v>219</v>
      </c>
      <c r="B471" s="88" t="s">
        <v>948</v>
      </c>
      <c r="C471" s="88" t="s">
        <v>219</v>
      </c>
      <c r="D471" s="88" t="s">
        <v>954</v>
      </c>
      <c r="E471" s="89">
        <v>5</v>
      </c>
      <c r="F471" s="88" t="s">
        <v>1185</v>
      </c>
      <c r="H471" s="3">
        <f>E471+SUMIF('BR DTG PACUL'!C:C,'STOK PACUL'!C471,'BR DTG PACUL'!E:E)</f>
        <v>5</v>
      </c>
    </row>
    <row r="472" spans="1:8">
      <c r="A472" s="88" t="s">
        <v>1751</v>
      </c>
      <c r="B472" s="88" t="s">
        <v>948</v>
      </c>
      <c r="C472" s="88" t="s">
        <v>1751</v>
      </c>
      <c r="D472" s="88" t="s">
        <v>1752</v>
      </c>
      <c r="E472" s="89">
        <v>1</v>
      </c>
      <c r="F472" s="88" t="s">
        <v>1185</v>
      </c>
      <c r="H472" s="3">
        <f>E472+SUMIF('BR DTG PACUL'!C:C,'STOK PACUL'!C472,'BR DTG PACUL'!E:E)</f>
        <v>1</v>
      </c>
    </row>
    <row r="473" spans="1:8">
      <c r="A473" s="88" t="s">
        <v>3006</v>
      </c>
      <c r="B473" s="88" t="s">
        <v>948</v>
      </c>
      <c r="C473" s="88" t="s">
        <v>3006</v>
      </c>
      <c r="D473" s="88" t="s">
        <v>3007</v>
      </c>
      <c r="E473" s="89">
        <v>0</v>
      </c>
      <c r="F473" s="88" t="s">
        <v>1185</v>
      </c>
      <c r="H473" s="3">
        <f>E473+SUMIF('BR DTG PACUL'!C:C,'STOK PACUL'!C473,'BR DTG PACUL'!E:E)</f>
        <v>0</v>
      </c>
    </row>
    <row r="474" spans="1:8">
      <c r="A474" s="88" t="s">
        <v>220</v>
      </c>
      <c r="B474" s="88" t="s">
        <v>948</v>
      </c>
      <c r="C474" s="88" t="s">
        <v>220</v>
      </c>
      <c r="D474" s="88" t="s">
        <v>955</v>
      </c>
      <c r="E474" s="89">
        <v>4</v>
      </c>
      <c r="F474" s="88" t="s">
        <v>1185</v>
      </c>
      <c r="H474" s="3">
        <f>E474+SUMIF('BR DTG PACUL'!C:C,'STOK PACUL'!C474,'BR DTG PACUL'!E:E)</f>
        <v>4</v>
      </c>
    </row>
    <row r="475" spans="1:8">
      <c r="A475" s="88" t="s">
        <v>3008</v>
      </c>
      <c r="B475" s="88" t="s">
        <v>876</v>
      </c>
      <c r="C475" s="88" t="s">
        <v>3008</v>
      </c>
      <c r="D475" s="88" t="s">
        <v>3009</v>
      </c>
      <c r="E475" s="89">
        <v>0</v>
      </c>
      <c r="F475" s="88" t="s">
        <v>1185</v>
      </c>
      <c r="H475" s="3">
        <f>E475+SUMIF('BR DTG PACUL'!C:C,'STOK PACUL'!C475,'BR DTG PACUL'!E:E)</f>
        <v>0</v>
      </c>
    </row>
    <row r="476" spans="1:8" ht="30">
      <c r="A476" s="88" t="s">
        <v>221</v>
      </c>
      <c r="B476" s="88" t="s">
        <v>948</v>
      </c>
      <c r="C476" s="88" t="s">
        <v>221</v>
      </c>
      <c r="D476" s="88" t="s">
        <v>1753</v>
      </c>
      <c r="E476" s="89">
        <v>0</v>
      </c>
      <c r="F476" s="88" t="s">
        <v>1185</v>
      </c>
      <c r="H476" s="3">
        <f>E476+SUMIF('BR DTG PACUL'!C:C,'STOK PACUL'!C476,'BR DTG PACUL'!E:E)</f>
        <v>0</v>
      </c>
    </row>
    <row r="477" spans="1:8">
      <c r="A477" s="88" t="s">
        <v>1957</v>
      </c>
      <c r="B477" s="88" t="s">
        <v>948</v>
      </c>
      <c r="C477" s="88" t="s">
        <v>1957</v>
      </c>
      <c r="D477" s="88" t="s">
        <v>1958</v>
      </c>
      <c r="E477" s="89">
        <v>1</v>
      </c>
      <c r="F477" s="88" t="s">
        <v>1185</v>
      </c>
      <c r="H477" s="3">
        <f>E477+SUMIF('BR DTG PACUL'!C:C,'STOK PACUL'!C477,'BR DTG PACUL'!E:E)</f>
        <v>1</v>
      </c>
    </row>
    <row r="478" spans="1:8">
      <c r="A478" s="88" t="s">
        <v>3010</v>
      </c>
      <c r="B478" s="88" t="s">
        <v>948</v>
      </c>
      <c r="C478" s="88" t="s">
        <v>3010</v>
      </c>
      <c r="D478" s="88" t="s">
        <v>3011</v>
      </c>
      <c r="E478" s="89">
        <v>1</v>
      </c>
      <c r="F478" s="88" t="s">
        <v>1185</v>
      </c>
      <c r="H478" s="3">
        <f>E478+SUMIF('BR DTG PACUL'!C:C,'STOK PACUL'!C478,'BR DTG PACUL'!E:E)</f>
        <v>1</v>
      </c>
    </row>
    <row r="479" spans="1:8">
      <c r="A479" s="88" t="s">
        <v>222</v>
      </c>
      <c r="B479" s="88" t="s">
        <v>948</v>
      </c>
      <c r="C479" s="88" t="s">
        <v>222</v>
      </c>
      <c r="D479" s="88" t="s">
        <v>957</v>
      </c>
      <c r="E479" s="89">
        <v>4</v>
      </c>
      <c r="F479" s="88" t="s">
        <v>1185</v>
      </c>
      <c r="H479" s="3">
        <f>E479+SUMIF('BR DTG PACUL'!C:C,'STOK PACUL'!C479,'BR DTG PACUL'!E:E)</f>
        <v>5</v>
      </c>
    </row>
    <row r="480" spans="1:8">
      <c r="A480" s="88" t="s">
        <v>1754</v>
      </c>
      <c r="B480" s="88" t="s">
        <v>948</v>
      </c>
      <c r="C480" s="88" t="s">
        <v>1754</v>
      </c>
      <c r="D480" s="88" t="s">
        <v>1755</v>
      </c>
      <c r="E480" s="89">
        <v>0</v>
      </c>
      <c r="F480" s="88" t="s">
        <v>1185</v>
      </c>
      <c r="H480" s="3">
        <f>E480+SUMIF('BR DTG PACUL'!C:C,'STOK PACUL'!C480,'BR DTG PACUL'!E:E)</f>
        <v>0</v>
      </c>
    </row>
    <row r="481" spans="1:8">
      <c r="A481" s="88" t="s">
        <v>223</v>
      </c>
      <c r="B481" s="88" t="s">
        <v>948</v>
      </c>
      <c r="C481" s="88" t="s">
        <v>223</v>
      </c>
      <c r="D481" s="88" t="s">
        <v>958</v>
      </c>
      <c r="E481" s="89">
        <v>2</v>
      </c>
      <c r="F481" s="88" t="s">
        <v>1185</v>
      </c>
      <c r="H481" s="3">
        <f>E481+SUMIF('BR DTG PACUL'!C:C,'STOK PACUL'!C481,'BR DTG PACUL'!E:E)</f>
        <v>2</v>
      </c>
    </row>
    <row r="482" spans="1:8" ht="30">
      <c r="A482" s="88" t="s">
        <v>224</v>
      </c>
      <c r="B482" s="88" t="s">
        <v>948</v>
      </c>
      <c r="C482" s="88" t="s">
        <v>224</v>
      </c>
      <c r="D482" s="88" t="s">
        <v>959</v>
      </c>
      <c r="E482" s="89">
        <v>2</v>
      </c>
      <c r="F482" s="88" t="s">
        <v>226</v>
      </c>
      <c r="H482" s="3">
        <f>E482+SUMIF('BR DTG PACUL'!C:C,'STOK PACUL'!C482,'BR DTG PACUL'!E:E)</f>
        <v>2</v>
      </c>
    </row>
    <row r="483" spans="1:8">
      <c r="A483" s="88" t="s">
        <v>225</v>
      </c>
      <c r="B483" s="88" t="s">
        <v>948</v>
      </c>
      <c r="C483" s="88" t="s">
        <v>225</v>
      </c>
      <c r="D483" s="88" t="s">
        <v>960</v>
      </c>
      <c r="E483" s="89">
        <v>3</v>
      </c>
      <c r="F483" s="88" t="s">
        <v>1185</v>
      </c>
      <c r="H483" s="3">
        <f>E483+SUMIF('BR DTG PACUL'!C:C,'STOK PACUL'!C483,'BR DTG PACUL'!E:E)</f>
        <v>3</v>
      </c>
    </row>
    <row r="484" spans="1:8">
      <c r="A484" s="88" t="s">
        <v>3012</v>
      </c>
      <c r="B484" s="88" t="s">
        <v>948</v>
      </c>
      <c r="C484" s="88" t="s">
        <v>3012</v>
      </c>
      <c r="D484" s="88" t="s">
        <v>960</v>
      </c>
      <c r="E484" s="89">
        <v>0</v>
      </c>
      <c r="F484" s="88" t="s">
        <v>1185</v>
      </c>
      <c r="H484" s="3">
        <f>E484+SUMIF('BR DTG PACUL'!C:C,'STOK PACUL'!C484,'BR DTG PACUL'!E:E)</f>
        <v>0</v>
      </c>
    </row>
    <row r="485" spans="1:8" ht="30">
      <c r="A485" s="88" t="s">
        <v>226</v>
      </c>
      <c r="B485" s="88" t="s">
        <v>948</v>
      </c>
      <c r="C485" s="88" t="s">
        <v>226</v>
      </c>
      <c r="D485" s="88" t="s">
        <v>959</v>
      </c>
      <c r="E485" s="89">
        <v>0</v>
      </c>
      <c r="F485" s="88" t="s">
        <v>226</v>
      </c>
      <c r="H485" s="3">
        <f>E485+SUMIF('BR DTG PACUL'!C:C,'STOK PACUL'!C485,'BR DTG PACUL'!E:E)</f>
        <v>0</v>
      </c>
    </row>
    <row r="486" spans="1:8" ht="30">
      <c r="A486" s="88" t="s">
        <v>227</v>
      </c>
      <c r="B486" s="88" t="s">
        <v>948</v>
      </c>
      <c r="C486" s="88" t="s">
        <v>227</v>
      </c>
      <c r="D486" s="88" t="s">
        <v>961</v>
      </c>
      <c r="E486" s="89">
        <v>0</v>
      </c>
      <c r="F486" s="88" t="s">
        <v>227</v>
      </c>
      <c r="H486" s="3">
        <f>E486+SUMIF('BR DTG PACUL'!C:C,'STOK PACUL'!C486,'BR DTG PACUL'!E:E)</f>
        <v>0</v>
      </c>
    </row>
    <row r="487" spans="1:8">
      <c r="A487" s="88" t="s">
        <v>228</v>
      </c>
      <c r="B487" s="88" t="s">
        <v>948</v>
      </c>
      <c r="C487" s="88" t="s">
        <v>228</v>
      </c>
      <c r="D487" s="88" t="s">
        <v>1756</v>
      </c>
      <c r="E487" s="89">
        <v>2</v>
      </c>
      <c r="F487" s="88" t="s">
        <v>1185</v>
      </c>
      <c r="H487" s="3">
        <f>E487+SUMIF('BR DTG PACUL'!C:C,'STOK PACUL'!C487,'BR DTG PACUL'!E:E)</f>
        <v>2</v>
      </c>
    </row>
    <row r="488" spans="1:8">
      <c r="A488" s="88" t="s">
        <v>963</v>
      </c>
      <c r="B488" s="88" t="s">
        <v>948</v>
      </c>
      <c r="C488" s="88" t="s">
        <v>963</v>
      </c>
      <c r="D488" s="88" t="s">
        <v>964</v>
      </c>
      <c r="E488" s="89">
        <v>1</v>
      </c>
      <c r="F488" s="88" t="s">
        <v>1185</v>
      </c>
      <c r="H488" s="3">
        <f>E488+SUMIF('BR DTG PACUL'!C:C,'STOK PACUL'!C488,'BR DTG PACUL'!E:E)</f>
        <v>1</v>
      </c>
    </row>
    <row r="489" spans="1:8">
      <c r="A489" s="88" t="s">
        <v>3013</v>
      </c>
      <c r="B489" s="88" t="s">
        <v>948</v>
      </c>
      <c r="C489" s="88" t="s">
        <v>3013</v>
      </c>
      <c r="D489" s="88" t="s">
        <v>3014</v>
      </c>
      <c r="E489" s="89">
        <v>1</v>
      </c>
      <c r="F489" s="88" t="s">
        <v>1185</v>
      </c>
      <c r="H489" s="3">
        <f>E489+SUMIF('BR DTG PACUL'!C:C,'STOK PACUL'!C489,'BR DTG PACUL'!E:E)</f>
        <v>1</v>
      </c>
    </row>
    <row r="490" spans="1:8" ht="30">
      <c r="A490" s="88" t="s">
        <v>639</v>
      </c>
      <c r="B490" s="88" t="s">
        <v>948</v>
      </c>
      <c r="C490" s="88" t="s">
        <v>639</v>
      </c>
      <c r="D490" s="88" t="s">
        <v>965</v>
      </c>
      <c r="E490" s="89">
        <v>0</v>
      </c>
      <c r="F490" s="88" t="s">
        <v>1959</v>
      </c>
      <c r="H490" s="3">
        <f>E490+SUMIF('BR DTG PACUL'!C:C,'STOK PACUL'!C490,'BR DTG PACUL'!E:E)</f>
        <v>1</v>
      </c>
    </row>
    <row r="491" spans="1:8" ht="30">
      <c r="A491" s="88" t="s">
        <v>1959</v>
      </c>
      <c r="B491" s="88" t="s">
        <v>948</v>
      </c>
      <c r="C491" s="88" t="s">
        <v>1959</v>
      </c>
      <c r="D491" s="88" t="s">
        <v>1960</v>
      </c>
      <c r="E491" s="89">
        <v>0</v>
      </c>
      <c r="F491" s="88" t="s">
        <v>1959</v>
      </c>
      <c r="H491" s="3">
        <f>E491+SUMIF('BR DTG PACUL'!C:C,'STOK PACUL'!C491,'BR DTG PACUL'!E:E)</f>
        <v>0</v>
      </c>
    </row>
    <row r="492" spans="1:8">
      <c r="A492" s="88" t="s">
        <v>229</v>
      </c>
      <c r="B492" s="88" t="s">
        <v>948</v>
      </c>
      <c r="C492" s="88" t="s">
        <v>229</v>
      </c>
      <c r="D492" s="88" t="s">
        <v>966</v>
      </c>
      <c r="E492" s="89">
        <v>5</v>
      </c>
      <c r="F492" s="88" t="s">
        <v>1185</v>
      </c>
      <c r="H492" s="3">
        <f>E492+SUMIF('BR DTG PACUL'!C:C,'STOK PACUL'!C492,'BR DTG PACUL'!E:E)</f>
        <v>5</v>
      </c>
    </row>
    <row r="493" spans="1:8">
      <c r="A493" s="88" t="s">
        <v>230</v>
      </c>
      <c r="B493" s="88" t="s">
        <v>948</v>
      </c>
      <c r="C493" s="88" t="s">
        <v>230</v>
      </c>
      <c r="D493" s="88" t="s">
        <v>967</v>
      </c>
      <c r="E493" s="89">
        <v>1</v>
      </c>
      <c r="F493" s="88" t="s">
        <v>1185</v>
      </c>
      <c r="H493" s="3">
        <f>E493+SUMIF('BR DTG PACUL'!C:C,'STOK PACUL'!C493,'BR DTG PACUL'!E:E)</f>
        <v>1</v>
      </c>
    </row>
    <row r="494" spans="1:8" ht="30">
      <c r="A494" s="88" t="s">
        <v>1412</v>
      </c>
      <c r="B494" s="88" t="s">
        <v>948</v>
      </c>
      <c r="C494" s="88" t="s">
        <v>1412</v>
      </c>
      <c r="D494" s="88" t="s">
        <v>1413</v>
      </c>
      <c r="E494" s="89">
        <v>2</v>
      </c>
      <c r="F494" s="88" t="s">
        <v>227</v>
      </c>
      <c r="H494" s="3">
        <f>E494+SUMIF('BR DTG PACUL'!C:C,'STOK PACUL'!C494,'BR DTG PACUL'!E:E)</f>
        <v>2</v>
      </c>
    </row>
    <row r="495" spans="1:8">
      <c r="A495" s="88" t="s">
        <v>1757</v>
      </c>
      <c r="B495" s="88" t="s">
        <v>948</v>
      </c>
      <c r="C495" s="88" t="s">
        <v>1757</v>
      </c>
      <c r="D495" s="88" t="s">
        <v>1758</v>
      </c>
      <c r="E495" s="89">
        <v>1</v>
      </c>
      <c r="F495" s="88" t="s">
        <v>1185</v>
      </c>
      <c r="H495" s="3">
        <f>E495+SUMIF('BR DTG PACUL'!C:C,'STOK PACUL'!C495,'BR DTG PACUL'!E:E)</f>
        <v>1</v>
      </c>
    </row>
    <row r="496" spans="1:8">
      <c r="A496" s="88" t="s">
        <v>231</v>
      </c>
      <c r="B496" s="88" t="s">
        <v>948</v>
      </c>
      <c r="C496" s="88" t="s">
        <v>231</v>
      </c>
      <c r="D496" s="88" t="s">
        <v>968</v>
      </c>
      <c r="E496" s="89">
        <v>1</v>
      </c>
      <c r="F496" s="88" t="s">
        <v>1185</v>
      </c>
      <c r="H496" s="3">
        <f>E496+SUMIF('BR DTG PACUL'!C:C,'STOK PACUL'!C496,'BR DTG PACUL'!E:E)</f>
        <v>2</v>
      </c>
    </row>
    <row r="497" spans="1:8">
      <c r="A497" s="88" t="s">
        <v>3015</v>
      </c>
      <c r="B497" s="88" t="s">
        <v>948</v>
      </c>
      <c r="C497" s="88" t="s">
        <v>3015</v>
      </c>
      <c r="D497" s="88" t="s">
        <v>3016</v>
      </c>
      <c r="E497" s="89">
        <v>0</v>
      </c>
      <c r="F497" s="88" t="s">
        <v>1185</v>
      </c>
      <c r="H497" s="3">
        <f>E497+SUMIF('BR DTG PACUL'!C:C,'STOK PACUL'!C497,'BR DTG PACUL'!E:E)</f>
        <v>0</v>
      </c>
    </row>
    <row r="498" spans="1:8">
      <c r="A498" s="88" t="s">
        <v>3017</v>
      </c>
      <c r="B498" s="88" t="s">
        <v>876</v>
      </c>
      <c r="C498" s="88" t="s">
        <v>3017</v>
      </c>
      <c r="D498" s="88" t="s">
        <v>3018</v>
      </c>
      <c r="E498" s="89">
        <v>0</v>
      </c>
      <c r="F498" s="88" t="s">
        <v>1185</v>
      </c>
      <c r="H498" s="3">
        <f>E498+SUMIF('BR DTG PACUL'!C:C,'STOK PACUL'!C498,'BR DTG PACUL'!E:E)</f>
        <v>0</v>
      </c>
    </row>
    <row r="499" spans="1:8">
      <c r="A499" s="88" t="s">
        <v>232</v>
      </c>
      <c r="B499" s="88" t="s">
        <v>948</v>
      </c>
      <c r="C499" s="88" t="s">
        <v>232</v>
      </c>
      <c r="D499" s="88" t="s">
        <v>969</v>
      </c>
      <c r="E499" s="89">
        <v>1</v>
      </c>
      <c r="F499" s="88" t="s">
        <v>1185</v>
      </c>
      <c r="H499" s="3">
        <f>E499+SUMIF('BR DTG PACUL'!C:C,'STOK PACUL'!C499,'BR DTG PACUL'!E:E)</f>
        <v>1</v>
      </c>
    </row>
    <row r="500" spans="1:8">
      <c r="A500" s="88" t="s">
        <v>498</v>
      </c>
      <c r="B500" s="88" t="s">
        <v>948</v>
      </c>
      <c r="C500" s="88" t="s">
        <v>498</v>
      </c>
      <c r="D500" s="88" t="s">
        <v>1414</v>
      </c>
      <c r="E500" s="89">
        <v>2</v>
      </c>
      <c r="F500" s="88" t="s">
        <v>1185</v>
      </c>
      <c r="H500" s="3">
        <f>E500+SUMIF('BR DTG PACUL'!C:C,'STOK PACUL'!C500,'BR DTG PACUL'!E:E)</f>
        <v>2</v>
      </c>
    </row>
    <row r="501" spans="1:8">
      <c r="A501" s="88" t="s">
        <v>3019</v>
      </c>
      <c r="B501" s="88" t="s">
        <v>948</v>
      </c>
      <c r="C501" s="88" t="s">
        <v>3019</v>
      </c>
      <c r="D501" s="88" t="s">
        <v>970</v>
      </c>
      <c r="E501" s="89">
        <v>0</v>
      </c>
      <c r="F501" s="88" t="s">
        <v>1185</v>
      </c>
      <c r="H501" s="3">
        <f>E501+SUMIF('BR DTG PACUL'!C:C,'STOK PACUL'!C501,'BR DTG PACUL'!E:E)</f>
        <v>0</v>
      </c>
    </row>
    <row r="502" spans="1:8">
      <c r="A502" s="88" t="s">
        <v>233</v>
      </c>
      <c r="B502" s="88" t="s">
        <v>948</v>
      </c>
      <c r="C502" s="88" t="s">
        <v>233</v>
      </c>
      <c r="D502" s="88" t="s">
        <v>971</v>
      </c>
      <c r="E502" s="89">
        <v>2</v>
      </c>
      <c r="F502" s="88" t="s">
        <v>1185</v>
      </c>
      <c r="H502" s="3">
        <f>E502+SUMIF('BR DTG PACUL'!C:C,'STOK PACUL'!C502,'BR DTG PACUL'!E:E)</f>
        <v>2</v>
      </c>
    </row>
    <row r="503" spans="1:8">
      <c r="A503" s="88" t="s">
        <v>234</v>
      </c>
      <c r="B503" s="88" t="s">
        <v>948</v>
      </c>
      <c r="C503" s="88" t="s">
        <v>234</v>
      </c>
      <c r="D503" s="88" t="s">
        <v>972</v>
      </c>
      <c r="E503" s="89">
        <v>0</v>
      </c>
      <c r="F503" s="88" t="s">
        <v>1185</v>
      </c>
      <c r="H503" s="3">
        <f>E503+SUMIF('BR DTG PACUL'!C:C,'STOK PACUL'!C503,'BR DTG PACUL'!E:E)</f>
        <v>0</v>
      </c>
    </row>
    <row r="504" spans="1:8">
      <c r="A504" s="88" t="s">
        <v>235</v>
      </c>
      <c r="B504" s="88" t="s">
        <v>948</v>
      </c>
      <c r="C504" s="88" t="s">
        <v>235</v>
      </c>
      <c r="D504" s="88" t="s">
        <v>973</v>
      </c>
      <c r="E504" s="89">
        <v>5</v>
      </c>
      <c r="F504" s="88" t="s">
        <v>1185</v>
      </c>
      <c r="H504" s="3">
        <f>E504+SUMIF('BR DTG PACUL'!C:C,'STOK PACUL'!C504,'BR DTG PACUL'!E:E)</f>
        <v>5</v>
      </c>
    </row>
    <row r="505" spans="1:8">
      <c r="A505" s="88" t="s">
        <v>236</v>
      </c>
      <c r="B505" s="88" t="s">
        <v>948</v>
      </c>
      <c r="C505" s="88" t="s">
        <v>236</v>
      </c>
      <c r="D505" s="88" t="s">
        <v>970</v>
      </c>
      <c r="E505" s="89">
        <v>9</v>
      </c>
      <c r="F505" s="88" t="s">
        <v>1185</v>
      </c>
      <c r="H505" s="3">
        <f>E505+SUMIF('BR DTG PACUL'!C:C,'STOK PACUL'!C505,'BR DTG PACUL'!E:E)</f>
        <v>9</v>
      </c>
    </row>
    <row r="506" spans="1:8">
      <c r="A506" s="88" t="s">
        <v>237</v>
      </c>
      <c r="B506" s="88" t="s">
        <v>948</v>
      </c>
      <c r="C506" s="88" t="s">
        <v>237</v>
      </c>
      <c r="D506" s="88" t="s">
        <v>1316</v>
      </c>
      <c r="E506" s="89">
        <v>4</v>
      </c>
      <c r="F506" s="88" t="s">
        <v>1185</v>
      </c>
      <c r="H506" s="3">
        <f>E506+SUMIF('BR DTG PACUL'!C:C,'STOK PACUL'!C506,'BR DTG PACUL'!E:E)</f>
        <v>4</v>
      </c>
    </row>
    <row r="507" spans="1:8">
      <c r="A507" s="88" t="s">
        <v>3020</v>
      </c>
      <c r="B507" s="88" t="s">
        <v>876</v>
      </c>
      <c r="C507" s="88" t="s">
        <v>3020</v>
      </c>
      <c r="D507" s="88" t="s">
        <v>3021</v>
      </c>
      <c r="E507" s="89">
        <v>0</v>
      </c>
      <c r="F507" s="88" t="s">
        <v>1185</v>
      </c>
      <c r="H507" s="3">
        <f>E507+SUMIF('BR DTG PACUL'!C:C,'STOK PACUL'!C507,'BR DTG PACUL'!E:E)</f>
        <v>0</v>
      </c>
    </row>
    <row r="508" spans="1:8">
      <c r="A508" s="88" t="s">
        <v>975</v>
      </c>
      <c r="B508" s="88" t="s">
        <v>948</v>
      </c>
      <c r="C508" s="88" t="s">
        <v>975</v>
      </c>
      <c r="D508" s="88" t="s">
        <v>976</v>
      </c>
      <c r="E508" s="89">
        <v>2</v>
      </c>
      <c r="F508" s="88" t="s">
        <v>1185</v>
      </c>
      <c r="H508" s="3">
        <f>E508+SUMIF('BR DTG PACUL'!C:C,'STOK PACUL'!C508,'BR DTG PACUL'!E:E)</f>
        <v>2</v>
      </c>
    </row>
    <row r="509" spans="1:8">
      <c r="A509" s="88" t="s">
        <v>238</v>
      </c>
      <c r="B509" s="88" t="s">
        <v>948</v>
      </c>
      <c r="C509" s="88" t="s">
        <v>238</v>
      </c>
      <c r="D509" s="88" t="s">
        <v>977</v>
      </c>
      <c r="E509" s="89">
        <v>4</v>
      </c>
      <c r="F509" s="88" t="s">
        <v>1185</v>
      </c>
      <c r="H509" s="3">
        <f>E509+SUMIF('BR DTG PACUL'!C:C,'STOK PACUL'!C509,'BR DTG PACUL'!E:E)</f>
        <v>4</v>
      </c>
    </row>
    <row r="510" spans="1:8">
      <c r="A510" s="88" t="s">
        <v>3022</v>
      </c>
      <c r="B510" s="88" t="s">
        <v>948</v>
      </c>
      <c r="C510" s="88" t="s">
        <v>3022</v>
      </c>
      <c r="D510" s="88" t="s">
        <v>3023</v>
      </c>
      <c r="E510" s="89">
        <v>1</v>
      </c>
      <c r="F510" s="88" t="s">
        <v>1185</v>
      </c>
      <c r="H510" s="3">
        <f>E510+SUMIF('BR DTG PACUL'!C:C,'STOK PACUL'!C510,'BR DTG PACUL'!E:E)</f>
        <v>1</v>
      </c>
    </row>
    <row r="511" spans="1:8">
      <c r="A511" s="88" t="s">
        <v>239</v>
      </c>
      <c r="B511" s="88" t="s">
        <v>948</v>
      </c>
      <c r="C511" s="88" t="s">
        <v>239</v>
      </c>
      <c r="D511" s="88" t="s">
        <v>978</v>
      </c>
      <c r="E511" s="89">
        <v>1</v>
      </c>
      <c r="F511" s="88" t="s">
        <v>1185</v>
      </c>
      <c r="H511" s="3">
        <f>E511+SUMIF('BR DTG PACUL'!C:C,'STOK PACUL'!C511,'BR DTG PACUL'!E:E)</f>
        <v>1</v>
      </c>
    </row>
    <row r="512" spans="1:8">
      <c r="A512" s="88" t="s">
        <v>3024</v>
      </c>
      <c r="B512" s="88" t="s">
        <v>948</v>
      </c>
      <c r="C512" s="88" t="s">
        <v>3024</v>
      </c>
      <c r="D512" s="88" t="s">
        <v>3025</v>
      </c>
      <c r="E512" s="89">
        <v>1</v>
      </c>
      <c r="F512" s="88" t="s">
        <v>1185</v>
      </c>
      <c r="H512" s="3">
        <f>E512+SUMIF('BR DTG PACUL'!C:C,'STOK PACUL'!C512,'BR DTG PACUL'!E:E)</f>
        <v>1</v>
      </c>
    </row>
    <row r="513" spans="1:8">
      <c r="A513" s="88" t="s">
        <v>1759</v>
      </c>
      <c r="B513" s="88" t="s">
        <v>948</v>
      </c>
      <c r="C513" s="88" t="s">
        <v>1759</v>
      </c>
      <c r="D513" s="88" t="s">
        <v>1760</v>
      </c>
      <c r="E513" s="89">
        <v>9</v>
      </c>
      <c r="F513" s="88" t="s">
        <v>1185</v>
      </c>
      <c r="H513" s="3">
        <f>E513+SUMIF('BR DTG PACUL'!C:C,'STOK PACUL'!C513,'BR DTG PACUL'!E:E)</f>
        <v>9</v>
      </c>
    </row>
    <row r="514" spans="1:8">
      <c r="A514" s="88" t="s">
        <v>3026</v>
      </c>
      <c r="B514" s="88" t="s">
        <v>948</v>
      </c>
      <c r="C514" s="88" t="s">
        <v>3026</v>
      </c>
      <c r="D514" s="88" t="s">
        <v>3027</v>
      </c>
      <c r="E514" s="89">
        <v>0</v>
      </c>
      <c r="F514" s="88" t="s">
        <v>1185</v>
      </c>
      <c r="H514" s="3">
        <f>E514+SUMIF('BR DTG PACUL'!C:C,'STOK PACUL'!C514,'BR DTG PACUL'!E:E)</f>
        <v>0</v>
      </c>
    </row>
    <row r="515" spans="1:8" ht="30">
      <c r="A515" s="88" t="s">
        <v>3028</v>
      </c>
      <c r="B515" s="88" t="s">
        <v>876</v>
      </c>
      <c r="C515" s="88" t="s">
        <v>3028</v>
      </c>
      <c r="D515" s="88" t="s">
        <v>3029</v>
      </c>
      <c r="E515" s="89">
        <v>0</v>
      </c>
      <c r="F515" s="88" t="s">
        <v>1185</v>
      </c>
      <c r="H515" s="3">
        <f>E515+SUMIF('BR DTG PACUL'!C:C,'STOK PACUL'!C515,'BR DTG PACUL'!E:E)</f>
        <v>0</v>
      </c>
    </row>
    <row r="516" spans="1:8">
      <c r="A516" s="88" t="s">
        <v>3030</v>
      </c>
      <c r="B516" s="88" t="s">
        <v>876</v>
      </c>
      <c r="C516" s="88" t="s">
        <v>3030</v>
      </c>
      <c r="D516" s="88" t="s">
        <v>3031</v>
      </c>
      <c r="E516" s="89">
        <v>0</v>
      </c>
      <c r="F516" s="88" t="s">
        <v>1185</v>
      </c>
      <c r="H516" s="3">
        <f>E516+SUMIF('BR DTG PACUL'!C:C,'STOK PACUL'!C516,'BR DTG PACUL'!E:E)</f>
        <v>0</v>
      </c>
    </row>
    <row r="517" spans="1:8">
      <c r="A517" s="88" t="s">
        <v>3032</v>
      </c>
      <c r="B517" s="88" t="s">
        <v>876</v>
      </c>
      <c r="C517" s="88" t="s">
        <v>3032</v>
      </c>
      <c r="D517" s="88" t="s">
        <v>3033</v>
      </c>
      <c r="E517" s="89">
        <v>0</v>
      </c>
      <c r="F517" s="88" t="s">
        <v>1185</v>
      </c>
      <c r="H517" s="3">
        <f>E517+SUMIF('BR DTG PACUL'!C:C,'STOK PACUL'!C517,'BR DTG PACUL'!E:E)</f>
        <v>0</v>
      </c>
    </row>
    <row r="518" spans="1:8">
      <c r="A518" s="88" t="s">
        <v>3034</v>
      </c>
      <c r="B518" s="88" t="s">
        <v>876</v>
      </c>
      <c r="C518" s="88" t="s">
        <v>3034</v>
      </c>
      <c r="D518" s="88" t="s">
        <v>3035</v>
      </c>
      <c r="E518" s="89">
        <v>0</v>
      </c>
      <c r="F518" s="88" t="s">
        <v>1185</v>
      </c>
      <c r="H518" s="3">
        <f>E518+SUMIF('BR DTG PACUL'!C:C,'STOK PACUL'!C518,'BR DTG PACUL'!E:E)</f>
        <v>0</v>
      </c>
    </row>
    <row r="519" spans="1:8">
      <c r="A519" s="88" t="s">
        <v>3036</v>
      </c>
      <c r="B519" s="88" t="s">
        <v>876</v>
      </c>
      <c r="C519" s="88" t="s">
        <v>3036</v>
      </c>
      <c r="D519" s="88" t="s">
        <v>3037</v>
      </c>
      <c r="E519" s="89">
        <v>0</v>
      </c>
      <c r="F519" s="88" t="s">
        <v>1185</v>
      </c>
      <c r="H519" s="3">
        <f>E519+SUMIF('BR DTG PACUL'!C:C,'STOK PACUL'!C519,'BR DTG PACUL'!E:E)</f>
        <v>0</v>
      </c>
    </row>
    <row r="520" spans="1:8">
      <c r="A520" s="88" t="s">
        <v>3038</v>
      </c>
      <c r="B520" s="88" t="s">
        <v>876</v>
      </c>
      <c r="C520" s="88" t="s">
        <v>3038</v>
      </c>
      <c r="D520" s="88" t="s">
        <v>3039</v>
      </c>
      <c r="E520" s="89">
        <v>0</v>
      </c>
      <c r="F520" s="88" t="s">
        <v>1185</v>
      </c>
      <c r="H520" s="3">
        <f>E520+SUMIF('BR DTG PACUL'!C:C,'STOK PACUL'!C520,'BR DTG PACUL'!E:E)</f>
        <v>0</v>
      </c>
    </row>
    <row r="521" spans="1:8">
      <c r="A521" s="88" t="s">
        <v>3040</v>
      </c>
      <c r="B521" s="88" t="s">
        <v>876</v>
      </c>
      <c r="C521" s="88" t="s">
        <v>3040</v>
      </c>
      <c r="D521" s="88" t="s">
        <v>3041</v>
      </c>
      <c r="E521" s="89">
        <v>3</v>
      </c>
      <c r="F521" s="88" t="s">
        <v>1185</v>
      </c>
      <c r="H521" s="3">
        <f>E521+SUMIF('BR DTG PACUL'!C:C,'STOK PACUL'!C521,'BR DTG PACUL'!E:E)</f>
        <v>3</v>
      </c>
    </row>
    <row r="522" spans="1:8">
      <c r="A522" s="88" t="s">
        <v>3042</v>
      </c>
      <c r="B522" s="88" t="s">
        <v>876</v>
      </c>
      <c r="C522" s="88" t="s">
        <v>3042</v>
      </c>
      <c r="D522" s="88" t="s">
        <v>3043</v>
      </c>
      <c r="E522" s="89">
        <v>0</v>
      </c>
      <c r="F522" s="88" t="s">
        <v>1185</v>
      </c>
      <c r="H522" s="3">
        <f>E522+SUMIF('BR DTG PACUL'!C:C,'STOK PACUL'!C522,'BR DTG PACUL'!E:E)</f>
        <v>0</v>
      </c>
    </row>
    <row r="523" spans="1:8">
      <c r="A523" s="88" t="s">
        <v>2118</v>
      </c>
      <c r="B523" s="88" t="s">
        <v>876</v>
      </c>
      <c r="C523" s="88" t="s">
        <v>2118</v>
      </c>
      <c r="D523" s="88" t="s">
        <v>2119</v>
      </c>
      <c r="E523" s="89">
        <v>0</v>
      </c>
      <c r="F523" s="88" t="s">
        <v>1185</v>
      </c>
      <c r="H523" s="3">
        <f>E523+SUMIF('BR DTG PACUL'!C:C,'STOK PACUL'!C523,'BR DTG PACUL'!E:E)</f>
        <v>0</v>
      </c>
    </row>
    <row r="524" spans="1:8">
      <c r="A524" s="88" t="s">
        <v>3044</v>
      </c>
      <c r="B524" s="88" t="s">
        <v>876</v>
      </c>
      <c r="C524" s="88" t="s">
        <v>3044</v>
      </c>
      <c r="D524" s="88" t="s">
        <v>1415</v>
      </c>
      <c r="E524" s="89">
        <v>0</v>
      </c>
      <c r="F524" s="88" t="s">
        <v>1185</v>
      </c>
      <c r="H524" s="3">
        <f>E524+SUMIF('BR DTG PACUL'!C:C,'STOK PACUL'!C524,'BR DTG PACUL'!E:E)</f>
        <v>0</v>
      </c>
    </row>
    <row r="525" spans="1:8">
      <c r="A525" s="88" t="s">
        <v>3045</v>
      </c>
      <c r="B525" s="88" t="s">
        <v>876</v>
      </c>
      <c r="C525" s="88" t="s">
        <v>3045</v>
      </c>
      <c r="D525" s="88" t="s">
        <v>3046</v>
      </c>
      <c r="E525" s="89">
        <v>0</v>
      </c>
      <c r="F525" s="88" t="s">
        <v>1185</v>
      </c>
      <c r="H525" s="3">
        <f>E525+SUMIF('BR DTG PACUL'!C:C,'STOK PACUL'!C525,'BR DTG PACUL'!E:E)</f>
        <v>0</v>
      </c>
    </row>
    <row r="526" spans="1:8">
      <c r="A526" s="88" t="s">
        <v>3047</v>
      </c>
      <c r="B526" s="88" t="s">
        <v>876</v>
      </c>
      <c r="C526" s="88" t="s">
        <v>3047</v>
      </c>
      <c r="D526" s="88" t="s">
        <v>3048</v>
      </c>
      <c r="E526" s="89">
        <v>0</v>
      </c>
      <c r="F526" s="88" t="s">
        <v>1185</v>
      </c>
      <c r="H526" s="3">
        <f>E526+SUMIF('BR DTG PACUL'!C:C,'STOK PACUL'!C526,'BR DTG PACUL'!E:E)</f>
        <v>0</v>
      </c>
    </row>
    <row r="527" spans="1:8" ht="30">
      <c r="A527" s="88" t="s">
        <v>1416</v>
      </c>
      <c r="B527" s="88" t="s">
        <v>948</v>
      </c>
      <c r="C527" s="88" t="s">
        <v>1416</v>
      </c>
      <c r="D527" s="88" t="s">
        <v>979</v>
      </c>
      <c r="E527" s="89">
        <v>1</v>
      </c>
      <c r="F527" s="88" t="s">
        <v>2327</v>
      </c>
      <c r="H527" s="3">
        <f>E527+SUMIF('BR DTG PACUL'!C:C,'STOK PACUL'!C527,'BR DTG PACUL'!E:E)</f>
        <v>1</v>
      </c>
    </row>
    <row r="528" spans="1:8">
      <c r="A528" s="88" t="s">
        <v>1417</v>
      </c>
      <c r="B528" s="88" t="s">
        <v>948</v>
      </c>
      <c r="C528" s="88" t="s">
        <v>1417</v>
      </c>
      <c r="D528" s="88" t="s">
        <v>1418</v>
      </c>
      <c r="E528" s="89">
        <v>1</v>
      </c>
      <c r="F528" s="88" t="s">
        <v>1185</v>
      </c>
      <c r="H528" s="3">
        <f>E528+SUMIF('BR DTG PACUL'!C:C,'STOK PACUL'!C528,'BR DTG PACUL'!E:E)</f>
        <v>1</v>
      </c>
    </row>
    <row r="529" spans="1:8">
      <c r="A529" s="88" t="s">
        <v>240</v>
      </c>
      <c r="B529" s="88" t="s">
        <v>948</v>
      </c>
      <c r="C529" s="88" t="s">
        <v>240</v>
      </c>
      <c r="D529" s="88" t="s">
        <v>980</v>
      </c>
      <c r="E529" s="89">
        <v>3</v>
      </c>
      <c r="F529" s="88" t="s">
        <v>1185</v>
      </c>
      <c r="H529" s="3">
        <f>E529+SUMIF('BR DTG PACUL'!C:C,'STOK PACUL'!C529,'BR DTG PACUL'!E:E)</f>
        <v>3</v>
      </c>
    </row>
    <row r="530" spans="1:8" ht="30">
      <c r="A530" s="88" t="s">
        <v>2327</v>
      </c>
      <c r="B530" s="88" t="s">
        <v>948</v>
      </c>
      <c r="C530" s="88" t="s">
        <v>2327</v>
      </c>
      <c r="D530" s="88" t="s">
        <v>979</v>
      </c>
      <c r="E530" s="89">
        <v>0</v>
      </c>
      <c r="F530" s="88" t="s">
        <v>2327</v>
      </c>
      <c r="H530" s="3">
        <f>E530+SUMIF('BR DTG PACUL'!C:C,'STOK PACUL'!C530,'BR DTG PACUL'!E:E)</f>
        <v>0</v>
      </c>
    </row>
    <row r="531" spans="1:8">
      <c r="A531" s="88" t="s">
        <v>547</v>
      </c>
      <c r="B531" s="88" t="s">
        <v>948</v>
      </c>
      <c r="C531" s="88" t="s">
        <v>547</v>
      </c>
      <c r="D531" s="88" t="s">
        <v>981</v>
      </c>
      <c r="E531" s="89">
        <v>0</v>
      </c>
      <c r="F531" s="88" t="s">
        <v>1185</v>
      </c>
      <c r="H531" s="3">
        <f>E531+SUMIF('BR DTG PACUL'!C:C,'STOK PACUL'!C531,'BR DTG PACUL'!E:E)</f>
        <v>1</v>
      </c>
    </row>
    <row r="532" spans="1:8">
      <c r="A532" s="88" t="s">
        <v>3049</v>
      </c>
      <c r="B532" s="88" t="s">
        <v>876</v>
      </c>
      <c r="C532" s="88" t="s">
        <v>3049</v>
      </c>
      <c r="D532" s="88" t="s">
        <v>3050</v>
      </c>
      <c r="E532" s="89">
        <v>0</v>
      </c>
      <c r="F532" s="88" t="s">
        <v>1185</v>
      </c>
      <c r="H532" s="3">
        <f>E532+SUMIF('BR DTG PACUL'!C:C,'STOK PACUL'!C532,'BR DTG PACUL'!E:E)</f>
        <v>0</v>
      </c>
    </row>
    <row r="533" spans="1:8">
      <c r="A533" s="88" t="s">
        <v>241</v>
      </c>
      <c r="B533" s="88" t="s">
        <v>948</v>
      </c>
      <c r="C533" s="88" t="s">
        <v>241</v>
      </c>
      <c r="D533" s="88" t="s">
        <v>982</v>
      </c>
      <c r="E533" s="89">
        <v>1</v>
      </c>
      <c r="F533" s="88" t="s">
        <v>1185</v>
      </c>
      <c r="H533" s="3">
        <f>E533+SUMIF('BR DTG PACUL'!C:C,'STOK PACUL'!C533,'BR DTG PACUL'!E:E)</f>
        <v>1</v>
      </c>
    </row>
    <row r="534" spans="1:8">
      <c r="A534" s="88" t="s">
        <v>3051</v>
      </c>
      <c r="B534" s="88" t="s">
        <v>876</v>
      </c>
      <c r="C534" s="88" t="s">
        <v>3051</v>
      </c>
      <c r="D534" s="88" t="s">
        <v>3052</v>
      </c>
      <c r="E534" s="89">
        <v>0</v>
      </c>
      <c r="F534" s="88" t="s">
        <v>1185</v>
      </c>
      <c r="H534" s="3">
        <f>E534+SUMIF('BR DTG PACUL'!C:C,'STOK PACUL'!C534,'BR DTG PACUL'!E:E)</f>
        <v>0</v>
      </c>
    </row>
    <row r="535" spans="1:8">
      <c r="A535" s="88" t="s">
        <v>640</v>
      </c>
      <c r="B535" s="88" t="s">
        <v>948</v>
      </c>
      <c r="C535" s="88" t="s">
        <v>640</v>
      </c>
      <c r="D535" s="88" t="s">
        <v>983</v>
      </c>
      <c r="E535" s="89">
        <v>2</v>
      </c>
      <c r="F535" s="88" t="s">
        <v>1185</v>
      </c>
      <c r="H535" s="3">
        <f>E535+SUMIF('BR DTG PACUL'!C:C,'STOK PACUL'!C535,'BR DTG PACUL'!E:E)</f>
        <v>2</v>
      </c>
    </row>
    <row r="536" spans="1:8">
      <c r="A536" s="88" t="s">
        <v>3053</v>
      </c>
      <c r="B536" s="88" t="s">
        <v>876</v>
      </c>
      <c r="C536" s="88" t="s">
        <v>3053</v>
      </c>
      <c r="D536" s="88" t="s">
        <v>3054</v>
      </c>
      <c r="E536" s="89">
        <v>0</v>
      </c>
      <c r="F536" s="88" t="s">
        <v>1185</v>
      </c>
      <c r="H536" s="3">
        <f>E536+SUMIF('BR DTG PACUL'!C:C,'STOK PACUL'!C536,'BR DTG PACUL'!E:E)</f>
        <v>0</v>
      </c>
    </row>
    <row r="537" spans="1:8">
      <c r="A537" s="88" t="s">
        <v>3055</v>
      </c>
      <c r="B537" s="88" t="s">
        <v>876</v>
      </c>
      <c r="C537" s="88" t="s">
        <v>3055</v>
      </c>
      <c r="D537" s="88" t="s">
        <v>3056</v>
      </c>
      <c r="E537" s="89">
        <v>0</v>
      </c>
      <c r="F537" s="88" t="s">
        <v>1185</v>
      </c>
      <c r="H537" s="3">
        <f>E537+SUMIF('BR DTG PACUL'!C:C,'STOK PACUL'!C537,'BR DTG PACUL'!E:E)</f>
        <v>0</v>
      </c>
    </row>
    <row r="538" spans="1:8">
      <c r="A538" s="88" t="s">
        <v>3057</v>
      </c>
      <c r="B538" s="88" t="s">
        <v>876</v>
      </c>
      <c r="C538" s="88" t="s">
        <v>3057</v>
      </c>
      <c r="D538" s="88" t="s">
        <v>3058</v>
      </c>
      <c r="E538" s="89">
        <v>0</v>
      </c>
      <c r="F538" s="88" t="s">
        <v>1185</v>
      </c>
      <c r="H538" s="3">
        <f>E538+SUMIF('BR DTG PACUL'!C:C,'STOK PACUL'!C538,'BR DTG PACUL'!E:E)</f>
        <v>0</v>
      </c>
    </row>
    <row r="539" spans="1:8">
      <c r="A539" s="88" t="s">
        <v>3059</v>
      </c>
      <c r="B539" s="88" t="s">
        <v>876</v>
      </c>
      <c r="C539" s="88" t="s">
        <v>3059</v>
      </c>
      <c r="D539" s="88" t="s">
        <v>3060</v>
      </c>
      <c r="E539" s="89">
        <v>0</v>
      </c>
      <c r="F539" s="88" t="s">
        <v>1185</v>
      </c>
      <c r="H539" s="3">
        <f>E539+SUMIF('BR DTG PACUL'!C:C,'STOK PACUL'!C539,'BR DTG PACUL'!E:E)</f>
        <v>0</v>
      </c>
    </row>
    <row r="540" spans="1:8">
      <c r="A540" s="88" t="s">
        <v>641</v>
      </c>
      <c r="B540" s="88" t="s">
        <v>898</v>
      </c>
      <c r="C540" s="88" t="s">
        <v>641</v>
      </c>
      <c r="D540" s="88" t="s">
        <v>985</v>
      </c>
      <c r="E540" s="89">
        <v>6</v>
      </c>
      <c r="F540" s="88" t="s">
        <v>1185</v>
      </c>
      <c r="H540" s="3">
        <f>E540+SUMIF('BR DTG PACUL'!C:C,'STOK PACUL'!C540,'BR DTG PACUL'!E:E)</f>
        <v>6</v>
      </c>
    </row>
    <row r="541" spans="1:8">
      <c r="A541" s="88" t="s">
        <v>642</v>
      </c>
      <c r="B541" s="88" t="s">
        <v>898</v>
      </c>
      <c r="C541" s="88" t="s">
        <v>642</v>
      </c>
      <c r="D541" s="88" t="s">
        <v>1491</v>
      </c>
      <c r="E541" s="89">
        <v>0</v>
      </c>
      <c r="F541" s="88" t="s">
        <v>1185</v>
      </c>
      <c r="H541" s="3">
        <f>E541+SUMIF('BR DTG PACUL'!C:C,'STOK PACUL'!C541,'BR DTG PACUL'!E:E)</f>
        <v>0</v>
      </c>
    </row>
    <row r="542" spans="1:8" ht="30">
      <c r="A542" s="88" t="s">
        <v>3061</v>
      </c>
      <c r="B542" s="88" t="s">
        <v>876</v>
      </c>
      <c r="C542" s="88" t="s">
        <v>3061</v>
      </c>
      <c r="D542" s="88" t="s">
        <v>3062</v>
      </c>
      <c r="E542" s="89">
        <v>0</v>
      </c>
      <c r="F542" s="88" t="s">
        <v>1185</v>
      </c>
      <c r="H542" s="3">
        <f>E542+SUMIF('BR DTG PACUL'!C:C,'STOK PACUL'!C542,'BR DTG PACUL'!E:E)</f>
        <v>0</v>
      </c>
    </row>
    <row r="543" spans="1:8">
      <c r="A543" s="88" t="s">
        <v>3063</v>
      </c>
      <c r="B543" s="88" t="s">
        <v>876</v>
      </c>
      <c r="C543" s="88" t="s">
        <v>3063</v>
      </c>
      <c r="D543" s="88" t="s">
        <v>3064</v>
      </c>
      <c r="E543" s="89">
        <v>0</v>
      </c>
      <c r="F543" s="88" t="s">
        <v>1185</v>
      </c>
      <c r="H543" s="3">
        <f>E543+SUMIF('BR DTG PACUL'!C:C,'STOK PACUL'!C543,'BR DTG PACUL'!E:E)</f>
        <v>0</v>
      </c>
    </row>
    <row r="544" spans="1:8">
      <c r="A544" s="88" t="s">
        <v>3065</v>
      </c>
      <c r="B544" s="88" t="s">
        <v>876</v>
      </c>
      <c r="C544" s="88" t="s">
        <v>3065</v>
      </c>
      <c r="D544" s="88" t="s">
        <v>3066</v>
      </c>
      <c r="E544" s="89">
        <v>0</v>
      </c>
      <c r="F544" s="88" t="s">
        <v>1185</v>
      </c>
      <c r="H544" s="3">
        <f>E544+SUMIF('BR DTG PACUL'!C:C,'STOK PACUL'!C544,'BR DTG PACUL'!E:E)</f>
        <v>0</v>
      </c>
    </row>
    <row r="545" spans="1:8">
      <c r="A545" s="88" t="s">
        <v>3067</v>
      </c>
      <c r="B545" s="88" t="s">
        <v>876</v>
      </c>
      <c r="C545" s="88" t="s">
        <v>3067</v>
      </c>
      <c r="D545" s="88" t="s">
        <v>3068</v>
      </c>
      <c r="E545" s="89">
        <v>0</v>
      </c>
      <c r="F545" s="88" t="s">
        <v>1185</v>
      </c>
      <c r="H545" s="3">
        <f>E545+SUMIF('BR DTG PACUL'!C:C,'STOK PACUL'!C545,'BR DTG PACUL'!E:E)</f>
        <v>0</v>
      </c>
    </row>
    <row r="546" spans="1:8">
      <c r="A546" s="88" t="s">
        <v>3069</v>
      </c>
      <c r="B546" s="88" t="s">
        <v>876</v>
      </c>
      <c r="C546" s="88" t="s">
        <v>3069</v>
      </c>
      <c r="D546" s="88" t="s">
        <v>3070</v>
      </c>
      <c r="E546" s="89">
        <v>0</v>
      </c>
      <c r="F546" s="88" t="s">
        <v>1185</v>
      </c>
      <c r="H546" s="3">
        <f>E546+SUMIF('BR DTG PACUL'!C:C,'STOK PACUL'!C546,'BR DTG PACUL'!E:E)</f>
        <v>0</v>
      </c>
    </row>
    <row r="547" spans="1:8">
      <c r="A547" s="88" t="s">
        <v>3071</v>
      </c>
      <c r="B547" s="88" t="s">
        <v>876</v>
      </c>
      <c r="C547" s="88" t="s">
        <v>3071</v>
      </c>
      <c r="D547" s="88" t="s">
        <v>3072</v>
      </c>
      <c r="E547" s="89">
        <v>0</v>
      </c>
      <c r="F547" s="88" t="s">
        <v>1185</v>
      </c>
      <c r="H547" s="3">
        <f>E547+SUMIF('BR DTG PACUL'!C:C,'STOK PACUL'!C547,'BR DTG PACUL'!E:E)</f>
        <v>0</v>
      </c>
    </row>
    <row r="548" spans="1:8">
      <c r="A548" s="88" t="s">
        <v>3073</v>
      </c>
      <c r="B548" s="88" t="s">
        <v>888</v>
      </c>
      <c r="C548" s="88" t="s">
        <v>3073</v>
      </c>
      <c r="D548" s="88" t="s">
        <v>3074</v>
      </c>
      <c r="E548" s="89">
        <v>1</v>
      </c>
      <c r="F548" s="88" t="s">
        <v>1185</v>
      </c>
      <c r="H548" s="3">
        <f>E548+SUMIF('BR DTG PACUL'!C:C,'STOK PACUL'!C548,'BR DTG PACUL'!E:E)</f>
        <v>1</v>
      </c>
    </row>
    <row r="549" spans="1:8">
      <c r="A549" s="88" t="s">
        <v>3075</v>
      </c>
      <c r="B549" s="88" t="s">
        <v>876</v>
      </c>
      <c r="C549" s="88" t="s">
        <v>3075</v>
      </c>
      <c r="D549" s="88" t="s">
        <v>3076</v>
      </c>
      <c r="E549" s="89">
        <v>0</v>
      </c>
      <c r="F549" s="88" t="s">
        <v>1185</v>
      </c>
      <c r="H549" s="3">
        <f>E549+SUMIF('BR DTG PACUL'!C:C,'STOK PACUL'!C549,'BR DTG PACUL'!E:E)</f>
        <v>0</v>
      </c>
    </row>
    <row r="550" spans="1:8">
      <c r="A550" s="88" t="s">
        <v>242</v>
      </c>
      <c r="B550" s="88" t="s">
        <v>948</v>
      </c>
      <c r="C550" s="88" t="s">
        <v>242</v>
      </c>
      <c r="D550" s="88" t="s">
        <v>986</v>
      </c>
      <c r="E550" s="89">
        <v>4</v>
      </c>
      <c r="F550" s="88" t="s">
        <v>1185</v>
      </c>
      <c r="H550" s="3">
        <f>E550+SUMIF('BR DTG PACUL'!C:C,'STOK PACUL'!C550,'BR DTG PACUL'!E:E)</f>
        <v>4</v>
      </c>
    </row>
    <row r="551" spans="1:8">
      <c r="A551" s="88" t="s">
        <v>243</v>
      </c>
      <c r="B551" s="88" t="s">
        <v>948</v>
      </c>
      <c r="C551" s="88" t="s">
        <v>243</v>
      </c>
      <c r="D551" s="88" t="s">
        <v>988</v>
      </c>
      <c r="E551" s="89">
        <v>0</v>
      </c>
      <c r="F551" s="88" t="s">
        <v>1185</v>
      </c>
      <c r="H551" s="3">
        <f>E551+SUMIF('BR DTG PACUL'!C:C,'STOK PACUL'!C551,'BR DTG PACUL'!E:E)</f>
        <v>0</v>
      </c>
    </row>
    <row r="552" spans="1:8">
      <c r="A552" s="88" t="s">
        <v>1589</v>
      </c>
      <c r="B552" s="88" t="s">
        <v>948</v>
      </c>
      <c r="C552" s="88" t="s">
        <v>1589</v>
      </c>
      <c r="D552" s="88" t="s">
        <v>1590</v>
      </c>
      <c r="E552" s="89">
        <v>2</v>
      </c>
      <c r="F552" s="88" t="s">
        <v>1185</v>
      </c>
      <c r="H552" s="3">
        <f>E552+SUMIF('BR DTG PACUL'!C:C,'STOK PACUL'!C552,'BR DTG PACUL'!E:E)</f>
        <v>2</v>
      </c>
    </row>
    <row r="553" spans="1:8">
      <c r="A553" s="88" t="s">
        <v>244</v>
      </c>
      <c r="B553" s="88" t="s">
        <v>948</v>
      </c>
      <c r="C553" s="88" t="s">
        <v>244</v>
      </c>
      <c r="D553" s="88" t="s">
        <v>1317</v>
      </c>
      <c r="E553" s="89">
        <v>0</v>
      </c>
      <c r="F553" s="88" t="s">
        <v>1185</v>
      </c>
      <c r="H553" s="3">
        <f>E553+SUMIF('BR DTG PACUL'!C:C,'STOK PACUL'!C553,'BR DTG PACUL'!E:E)</f>
        <v>0</v>
      </c>
    </row>
    <row r="554" spans="1:8">
      <c r="A554" s="88" t="s">
        <v>3077</v>
      </c>
      <c r="B554" s="88" t="s">
        <v>876</v>
      </c>
      <c r="C554" s="88" t="s">
        <v>3077</v>
      </c>
      <c r="D554" s="88" t="s">
        <v>3078</v>
      </c>
      <c r="E554" s="89">
        <v>0</v>
      </c>
      <c r="F554" s="88" t="s">
        <v>1185</v>
      </c>
      <c r="H554" s="3">
        <f>E554+SUMIF('BR DTG PACUL'!C:C,'STOK PACUL'!C554,'BR DTG PACUL'!E:E)</f>
        <v>0</v>
      </c>
    </row>
    <row r="555" spans="1:8">
      <c r="A555" s="88" t="s">
        <v>245</v>
      </c>
      <c r="B555" s="88" t="s">
        <v>948</v>
      </c>
      <c r="C555" s="88" t="s">
        <v>245</v>
      </c>
      <c r="D555" s="88" t="s">
        <v>990</v>
      </c>
      <c r="E555" s="89">
        <v>2</v>
      </c>
      <c r="F555" s="88" t="s">
        <v>1185</v>
      </c>
      <c r="H555" s="3">
        <f>E555+SUMIF('BR DTG PACUL'!C:C,'STOK PACUL'!C555,'BR DTG PACUL'!E:E)</f>
        <v>2</v>
      </c>
    </row>
    <row r="556" spans="1:8">
      <c r="A556" s="88" t="s">
        <v>3079</v>
      </c>
      <c r="B556" s="88" t="s">
        <v>876</v>
      </c>
      <c r="C556" s="88" t="s">
        <v>3079</v>
      </c>
      <c r="D556" s="88" t="s">
        <v>3080</v>
      </c>
      <c r="E556" s="89">
        <v>0</v>
      </c>
      <c r="F556" s="88" t="s">
        <v>1185</v>
      </c>
      <c r="H556" s="3">
        <f>E556+SUMIF('BR DTG PACUL'!C:C,'STOK PACUL'!C556,'BR DTG PACUL'!E:E)</f>
        <v>0</v>
      </c>
    </row>
    <row r="557" spans="1:8">
      <c r="A557" s="88" t="s">
        <v>246</v>
      </c>
      <c r="B557" s="88" t="s">
        <v>948</v>
      </c>
      <c r="C557" s="88" t="s">
        <v>246</v>
      </c>
      <c r="D557" s="88" t="s">
        <v>991</v>
      </c>
      <c r="E557" s="89">
        <v>5</v>
      </c>
      <c r="F557" s="88" t="s">
        <v>1185</v>
      </c>
      <c r="H557" s="3">
        <f>E557+SUMIF('BR DTG PACUL'!C:C,'STOK PACUL'!C557,'BR DTG PACUL'!E:E)</f>
        <v>5</v>
      </c>
    </row>
    <row r="558" spans="1:8">
      <c r="A558" s="88" t="s">
        <v>247</v>
      </c>
      <c r="B558" s="88" t="s">
        <v>948</v>
      </c>
      <c r="C558" s="88" t="s">
        <v>247</v>
      </c>
      <c r="D558" s="88" t="s">
        <v>1318</v>
      </c>
      <c r="E558" s="89">
        <v>4</v>
      </c>
      <c r="F558" s="88" t="s">
        <v>1185</v>
      </c>
      <c r="H558" s="3">
        <f>E558+SUMIF('BR DTG PACUL'!C:C,'STOK PACUL'!C558,'BR DTG PACUL'!E:E)</f>
        <v>4</v>
      </c>
    </row>
    <row r="559" spans="1:8">
      <c r="A559" s="88" t="s">
        <v>248</v>
      </c>
      <c r="B559" s="88" t="s">
        <v>948</v>
      </c>
      <c r="C559" s="88" t="s">
        <v>248</v>
      </c>
      <c r="D559" s="88" t="s">
        <v>993</v>
      </c>
      <c r="E559" s="89">
        <v>2</v>
      </c>
      <c r="F559" s="88" t="s">
        <v>1185</v>
      </c>
      <c r="H559" s="3">
        <f>E559+SUMIF('BR DTG PACUL'!C:C,'STOK PACUL'!C559,'BR DTG PACUL'!E:E)</f>
        <v>2</v>
      </c>
    </row>
    <row r="560" spans="1:8">
      <c r="A560" s="88" t="s">
        <v>3081</v>
      </c>
      <c r="B560" s="88" t="s">
        <v>876</v>
      </c>
      <c r="C560" s="88" t="s">
        <v>3081</v>
      </c>
      <c r="D560" s="88" t="s">
        <v>3082</v>
      </c>
      <c r="E560" s="89">
        <v>0</v>
      </c>
      <c r="F560" s="88" t="s">
        <v>1185</v>
      </c>
      <c r="H560" s="3">
        <f>E560+SUMIF('BR DTG PACUL'!C:C,'STOK PACUL'!C560,'BR DTG PACUL'!E:E)</f>
        <v>0</v>
      </c>
    </row>
    <row r="561" spans="1:8">
      <c r="A561" s="88" t="s">
        <v>249</v>
      </c>
      <c r="B561" s="88" t="s">
        <v>948</v>
      </c>
      <c r="C561" s="88" t="s">
        <v>249</v>
      </c>
      <c r="D561" s="88" t="s">
        <v>994</v>
      </c>
      <c r="E561" s="89">
        <v>2</v>
      </c>
      <c r="F561" s="88" t="s">
        <v>1185</v>
      </c>
      <c r="H561" s="3">
        <f>E561+SUMIF('BR DTG PACUL'!C:C,'STOK PACUL'!C561,'BR DTG PACUL'!E:E)</f>
        <v>2</v>
      </c>
    </row>
    <row r="562" spans="1:8">
      <c r="A562" s="88" t="s">
        <v>3083</v>
      </c>
      <c r="B562" s="88" t="s">
        <v>876</v>
      </c>
      <c r="C562" s="88" t="s">
        <v>3083</v>
      </c>
      <c r="D562" s="88" t="s">
        <v>3084</v>
      </c>
      <c r="E562" s="89">
        <v>0</v>
      </c>
      <c r="F562" s="88" t="s">
        <v>1185</v>
      </c>
      <c r="H562" s="3">
        <f>E562+SUMIF('BR DTG PACUL'!C:C,'STOK PACUL'!C562,'BR DTG PACUL'!E:E)</f>
        <v>0</v>
      </c>
    </row>
    <row r="563" spans="1:8">
      <c r="A563" s="88" t="s">
        <v>250</v>
      </c>
      <c r="B563" s="88" t="s">
        <v>948</v>
      </c>
      <c r="C563" s="88" t="s">
        <v>250</v>
      </c>
      <c r="D563" s="88" t="s">
        <v>995</v>
      </c>
      <c r="E563" s="89">
        <v>4</v>
      </c>
      <c r="F563" s="88" t="s">
        <v>1185</v>
      </c>
      <c r="H563" s="3">
        <f>E563+SUMIF('BR DTG PACUL'!C:C,'STOK PACUL'!C563,'BR DTG PACUL'!E:E)</f>
        <v>4</v>
      </c>
    </row>
    <row r="564" spans="1:8">
      <c r="A564" s="88" t="s">
        <v>3085</v>
      </c>
      <c r="B564" s="88" t="s">
        <v>876</v>
      </c>
      <c r="C564" s="88" t="s">
        <v>3085</v>
      </c>
      <c r="D564" s="88" t="s">
        <v>3086</v>
      </c>
      <c r="E564" s="89">
        <v>0</v>
      </c>
      <c r="F564" s="88" t="s">
        <v>1185</v>
      </c>
      <c r="H564" s="3">
        <f>E564+SUMIF('BR DTG PACUL'!C:C,'STOK PACUL'!C564,'BR DTG PACUL'!E:E)</f>
        <v>0</v>
      </c>
    </row>
    <row r="565" spans="1:8">
      <c r="A565" s="88" t="s">
        <v>251</v>
      </c>
      <c r="B565" s="88" t="s">
        <v>948</v>
      </c>
      <c r="C565" s="88" t="s">
        <v>251</v>
      </c>
      <c r="D565" s="88" t="s">
        <v>996</v>
      </c>
      <c r="E565" s="89">
        <v>3</v>
      </c>
      <c r="F565" s="88" t="s">
        <v>1185</v>
      </c>
      <c r="H565" s="3">
        <f>E565+SUMIF('BR DTG PACUL'!C:C,'STOK PACUL'!C565,'BR DTG PACUL'!E:E)</f>
        <v>3</v>
      </c>
    </row>
    <row r="566" spans="1:8">
      <c r="A566" s="88" t="s">
        <v>2120</v>
      </c>
      <c r="B566" s="88" t="s">
        <v>876</v>
      </c>
      <c r="C566" s="88" t="s">
        <v>2120</v>
      </c>
      <c r="D566" s="88" t="s">
        <v>2121</v>
      </c>
      <c r="E566" s="89">
        <v>0</v>
      </c>
      <c r="F566" s="88" t="s">
        <v>1185</v>
      </c>
      <c r="H566" s="3">
        <f>E566+SUMIF('BR DTG PACUL'!C:C,'STOK PACUL'!C566,'BR DTG PACUL'!E:E)</f>
        <v>0</v>
      </c>
    </row>
    <row r="567" spans="1:8" ht="30">
      <c r="A567" s="88" t="s">
        <v>3087</v>
      </c>
      <c r="B567" s="88" t="s">
        <v>876</v>
      </c>
      <c r="C567" s="88" t="s">
        <v>3087</v>
      </c>
      <c r="D567" s="88" t="s">
        <v>3088</v>
      </c>
      <c r="E567" s="89">
        <v>0</v>
      </c>
      <c r="F567" s="88" t="s">
        <v>1185</v>
      </c>
      <c r="H567" s="3">
        <f>E567+SUMIF('BR DTG PACUL'!C:C,'STOK PACUL'!C567,'BR DTG PACUL'!E:E)</f>
        <v>0</v>
      </c>
    </row>
    <row r="568" spans="1:8">
      <c r="A568" s="88" t="s">
        <v>2122</v>
      </c>
      <c r="B568" s="88" t="s">
        <v>948</v>
      </c>
      <c r="C568" s="88" t="s">
        <v>2122</v>
      </c>
      <c r="D568" s="88" t="s">
        <v>2123</v>
      </c>
      <c r="E568" s="89">
        <v>1</v>
      </c>
      <c r="F568" s="88" t="s">
        <v>1185</v>
      </c>
      <c r="H568" s="3">
        <f>E568+SUMIF('BR DTG PACUL'!C:C,'STOK PACUL'!C568,'BR DTG PACUL'!E:E)</f>
        <v>1</v>
      </c>
    </row>
    <row r="569" spans="1:8">
      <c r="A569" s="88" t="s">
        <v>1761</v>
      </c>
      <c r="B569" s="88" t="s">
        <v>1185</v>
      </c>
      <c r="C569" s="88" t="s">
        <v>1761</v>
      </c>
      <c r="D569" s="88" t="s">
        <v>1762</v>
      </c>
      <c r="E569" s="89">
        <v>0</v>
      </c>
      <c r="F569" s="88" t="s">
        <v>1185</v>
      </c>
      <c r="H569" s="3">
        <f>E569+SUMIF('BR DTG PACUL'!C:C,'STOK PACUL'!C569,'BR DTG PACUL'!E:E)</f>
        <v>0</v>
      </c>
    </row>
    <row r="570" spans="1:8">
      <c r="A570" s="88" t="s">
        <v>3089</v>
      </c>
      <c r="B570" s="88" t="s">
        <v>876</v>
      </c>
      <c r="C570" s="88" t="s">
        <v>3089</v>
      </c>
      <c r="D570" s="88" t="s">
        <v>3090</v>
      </c>
      <c r="E570" s="89">
        <v>0</v>
      </c>
      <c r="F570" s="88" t="s">
        <v>1185</v>
      </c>
      <c r="H570" s="3">
        <f>E570+SUMIF('BR DTG PACUL'!C:C,'STOK PACUL'!C570,'BR DTG PACUL'!E:E)</f>
        <v>0</v>
      </c>
    </row>
    <row r="571" spans="1:8">
      <c r="A571" s="88" t="s">
        <v>1591</v>
      </c>
      <c r="B571" s="88" t="s">
        <v>876</v>
      </c>
      <c r="C571" s="88" t="s">
        <v>1591</v>
      </c>
      <c r="D571" s="88" t="s">
        <v>3091</v>
      </c>
      <c r="E571" s="89">
        <v>0</v>
      </c>
      <c r="F571" s="88" t="s">
        <v>1185</v>
      </c>
      <c r="H571" s="3">
        <f>E571+SUMIF('BR DTG PACUL'!C:C,'STOK PACUL'!C571,'BR DTG PACUL'!E:E)</f>
        <v>0</v>
      </c>
    </row>
    <row r="572" spans="1:8">
      <c r="A572" s="88" t="s">
        <v>3092</v>
      </c>
      <c r="B572" s="88" t="s">
        <v>876</v>
      </c>
      <c r="C572" s="88" t="s">
        <v>3092</v>
      </c>
      <c r="D572" s="88" t="s">
        <v>3093</v>
      </c>
      <c r="E572" s="89">
        <v>0</v>
      </c>
      <c r="F572" s="88" t="s">
        <v>1185</v>
      </c>
      <c r="H572" s="3">
        <f>E572+SUMIF('BR DTG PACUL'!C:C,'STOK PACUL'!C572,'BR DTG PACUL'!E:E)</f>
        <v>0</v>
      </c>
    </row>
    <row r="573" spans="1:8">
      <c r="A573" s="88" t="s">
        <v>1763</v>
      </c>
      <c r="B573" s="88" t="s">
        <v>876</v>
      </c>
      <c r="C573" s="88" t="s">
        <v>1763</v>
      </c>
      <c r="D573" s="88" t="s">
        <v>1764</v>
      </c>
      <c r="E573" s="89">
        <v>0</v>
      </c>
      <c r="F573" s="88" t="s">
        <v>1185</v>
      </c>
      <c r="H573" s="3">
        <f>E573+SUMIF('BR DTG PACUL'!C:C,'STOK PACUL'!C573,'BR DTG PACUL'!E:E)</f>
        <v>0</v>
      </c>
    </row>
    <row r="574" spans="1:8">
      <c r="A574" s="88" t="s">
        <v>1592</v>
      </c>
      <c r="B574" s="88" t="s">
        <v>1185</v>
      </c>
      <c r="C574" s="88" t="s">
        <v>1592</v>
      </c>
      <c r="D574" s="88" t="s">
        <v>1593</v>
      </c>
      <c r="E574" s="89">
        <v>0</v>
      </c>
      <c r="F574" s="88" t="s">
        <v>1185</v>
      </c>
      <c r="H574" s="3">
        <f>E574+SUMIF('BR DTG PACUL'!C:C,'STOK PACUL'!C574,'BR DTG PACUL'!E:E)</f>
        <v>0</v>
      </c>
    </row>
    <row r="575" spans="1:8">
      <c r="A575" s="88" t="s">
        <v>3094</v>
      </c>
      <c r="B575" s="88" t="s">
        <v>876</v>
      </c>
      <c r="C575" s="88" t="s">
        <v>3094</v>
      </c>
      <c r="D575" s="88" t="s">
        <v>1593</v>
      </c>
      <c r="E575" s="89">
        <v>0</v>
      </c>
      <c r="F575" s="88" t="s">
        <v>1185</v>
      </c>
      <c r="H575" s="3">
        <f>E575+SUMIF('BR DTG PACUL'!C:C,'STOK PACUL'!C575,'BR DTG PACUL'!E:E)</f>
        <v>0</v>
      </c>
    </row>
    <row r="576" spans="1:8">
      <c r="A576" s="88" t="s">
        <v>3095</v>
      </c>
      <c r="B576" s="88" t="s">
        <v>876</v>
      </c>
      <c r="C576" s="88" t="s">
        <v>3095</v>
      </c>
      <c r="D576" s="88" t="s">
        <v>3096</v>
      </c>
      <c r="E576" s="89">
        <v>0</v>
      </c>
      <c r="F576" s="88" t="s">
        <v>1185</v>
      </c>
      <c r="H576" s="3">
        <f>E576+SUMIF('BR DTG PACUL'!C:C,'STOK PACUL'!C576,'BR DTG PACUL'!E:E)</f>
        <v>0</v>
      </c>
    </row>
    <row r="577" spans="1:8">
      <c r="A577" s="88" t="s">
        <v>2124</v>
      </c>
      <c r="B577" s="88" t="s">
        <v>876</v>
      </c>
      <c r="C577" s="88" t="s">
        <v>2124</v>
      </c>
      <c r="D577" s="88" t="s">
        <v>3097</v>
      </c>
      <c r="E577" s="89">
        <v>0</v>
      </c>
      <c r="F577" s="88" t="s">
        <v>1185</v>
      </c>
      <c r="H577" s="3">
        <f>E577+SUMIF('BR DTG PACUL'!C:C,'STOK PACUL'!C577,'BR DTG PACUL'!E:E)</f>
        <v>0</v>
      </c>
    </row>
    <row r="578" spans="1:8">
      <c r="A578" s="88" t="s">
        <v>548</v>
      </c>
      <c r="B578" s="88" t="s">
        <v>948</v>
      </c>
      <c r="C578" s="88" t="s">
        <v>548</v>
      </c>
      <c r="D578" s="88" t="s">
        <v>997</v>
      </c>
      <c r="E578" s="89">
        <v>0</v>
      </c>
      <c r="F578" s="88" t="s">
        <v>1185</v>
      </c>
      <c r="H578" s="3">
        <f>E578+SUMIF('BR DTG PACUL'!C:C,'STOK PACUL'!C578,'BR DTG PACUL'!E:E)</f>
        <v>0</v>
      </c>
    </row>
    <row r="579" spans="1:8" ht="30">
      <c r="A579" s="88" t="s">
        <v>549</v>
      </c>
      <c r="B579" s="88" t="s">
        <v>948</v>
      </c>
      <c r="C579" s="88" t="s">
        <v>549</v>
      </c>
      <c r="D579" s="88" t="s">
        <v>998</v>
      </c>
      <c r="E579" s="89">
        <v>0</v>
      </c>
      <c r="F579" s="88" t="s">
        <v>1185</v>
      </c>
      <c r="H579" s="3">
        <f>E579+SUMIF('BR DTG PACUL'!C:C,'STOK PACUL'!C579,'BR DTG PACUL'!E:E)</f>
        <v>0</v>
      </c>
    </row>
    <row r="580" spans="1:8">
      <c r="A580" s="88" t="s">
        <v>1964</v>
      </c>
      <c r="B580" s="88" t="s">
        <v>876</v>
      </c>
      <c r="C580" s="88" t="s">
        <v>1964</v>
      </c>
      <c r="D580" s="88" t="s">
        <v>1965</v>
      </c>
      <c r="E580" s="89">
        <v>0</v>
      </c>
      <c r="F580" s="88" t="s">
        <v>1185</v>
      </c>
      <c r="H580" s="3">
        <f>E580+SUMIF('BR DTG PACUL'!C:C,'STOK PACUL'!C580,'BR DTG PACUL'!E:E)</f>
        <v>0</v>
      </c>
    </row>
    <row r="581" spans="1:8">
      <c r="A581" s="88" t="s">
        <v>643</v>
      </c>
      <c r="B581" s="88" t="s">
        <v>876</v>
      </c>
      <c r="C581" s="88" t="s">
        <v>643</v>
      </c>
      <c r="D581" s="88" t="s">
        <v>644</v>
      </c>
      <c r="E581" s="89">
        <v>0</v>
      </c>
      <c r="F581" s="88" t="s">
        <v>1185</v>
      </c>
      <c r="H581" s="3">
        <f>E581+SUMIF('BR DTG PACUL'!C:C,'STOK PACUL'!C581,'BR DTG PACUL'!E:E)</f>
        <v>0</v>
      </c>
    </row>
    <row r="582" spans="1:8">
      <c r="A582" s="88" t="s">
        <v>3098</v>
      </c>
      <c r="B582" s="88" t="s">
        <v>876</v>
      </c>
      <c r="C582" s="88" t="s">
        <v>3098</v>
      </c>
      <c r="D582" s="88" t="s">
        <v>3099</v>
      </c>
      <c r="E582" s="89">
        <v>0</v>
      </c>
      <c r="F582" s="88" t="s">
        <v>1185</v>
      </c>
      <c r="H582" s="3">
        <f>E582+SUMIF('BR DTG PACUL'!C:C,'STOK PACUL'!C582,'BR DTG PACUL'!E:E)</f>
        <v>0</v>
      </c>
    </row>
    <row r="583" spans="1:8">
      <c r="A583" s="88" t="s">
        <v>3100</v>
      </c>
      <c r="B583" s="88" t="s">
        <v>876</v>
      </c>
      <c r="C583" s="88" t="s">
        <v>3100</v>
      </c>
      <c r="D583" s="88" t="s">
        <v>3101</v>
      </c>
      <c r="E583" s="89">
        <v>0</v>
      </c>
      <c r="F583" s="88" t="s">
        <v>1185</v>
      </c>
      <c r="H583" s="3">
        <f>E583+SUMIF('BR DTG PACUL'!C:C,'STOK PACUL'!C583,'BR DTG PACUL'!E:E)</f>
        <v>0</v>
      </c>
    </row>
    <row r="584" spans="1:8">
      <c r="A584" s="88" t="s">
        <v>2128</v>
      </c>
      <c r="B584" s="88" t="s">
        <v>876</v>
      </c>
      <c r="C584" s="88" t="s">
        <v>2128</v>
      </c>
      <c r="D584" s="88" t="s">
        <v>3102</v>
      </c>
      <c r="E584" s="89">
        <v>0</v>
      </c>
      <c r="F584" s="88" t="s">
        <v>1185</v>
      </c>
      <c r="H584" s="3">
        <f>E584+SUMIF('BR DTG PACUL'!C:C,'STOK PACUL'!C584,'BR DTG PACUL'!E:E)</f>
        <v>0</v>
      </c>
    </row>
    <row r="585" spans="1:8">
      <c r="A585" s="88" t="s">
        <v>1594</v>
      </c>
      <c r="B585" s="88" t="s">
        <v>1185</v>
      </c>
      <c r="C585" s="88" t="s">
        <v>1594</v>
      </c>
      <c r="D585" s="88" t="s">
        <v>1595</v>
      </c>
      <c r="E585" s="89">
        <v>0</v>
      </c>
      <c r="F585" s="88" t="s">
        <v>1185</v>
      </c>
      <c r="H585" s="3">
        <f>E585+SUMIF('BR DTG PACUL'!C:C,'STOK PACUL'!C585,'BR DTG PACUL'!E:E)</f>
        <v>0</v>
      </c>
    </row>
    <row r="586" spans="1:8">
      <c r="A586" s="88" t="s">
        <v>1765</v>
      </c>
      <c r="B586" s="88" t="s">
        <v>876</v>
      </c>
      <c r="C586" s="88" t="s">
        <v>1765</v>
      </c>
      <c r="D586" s="88" t="s">
        <v>1766</v>
      </c>
      <c r="E586" s="89">
        <v>0</v>
      </c>
      <c r="F586" s="88" t="s">
        <v>1185</v>
      </c>
      <c r="H586" s="3">
        <f>E586+SUMIF('BR DTG PACUL'!C:C,'STOK PACUL'!C586,'BR DTG PACUL'!E:E)</f>
        <v>0</v>
      </c>
    </row>
    <row r="587" spans="1:8">
      <c r="A587" s="88" t="s">
        <v>1767</v>
      </c>
      <c r="B587" s="88" t="s">
        <v>1185</v>
      </c>
      <c r="C587" s="88" t="s">
        <v>1767</v>
      </c>
      <c r="D587" s="88" t="s">
        <v>1768</v>
      </c>
      <c r="E587" s="89">
        <v>0</v>
      </c>
      <c r="F587" s="88" t="s">
        <v>1185</v>
      </c>
      <c r="H587" s="3">
        <f>E587+SUMIF('BR DTG PACUL'!C:C,'STOK PACUL'!C587,'BR DTG PACUL'!E:E)</f>
        <v>0</v>
      </c>
    </row>
    <row r="588" spans="1:8">
      <c r="A588" s="88" t="s">
        <v>3103</v>
      </c>
      <c r="B588" s="88" t="s">
        <v>876</v>
      </c>
      <c r="C588" s="88" t="s">
        <v>3103</v>
      </c>
      <c r="D588" s="88" t="s">
        <v>3104</v>
      </c>
      <c r="E588" s="89">
        <v>0</v>
      </c>
      <c r="F588" s="88" t="s">
        <v>1185</v>
      </c>
      <c r="H588" s="3">
        <f>E588+SUMIF('BR DTG PACUL'!C:C,'STOK PACUL'!C588,'BR DTG PACUL'!E:E)</f>
        <v>0</v>
      </c>
    </row>
    <row r="589" spans="1:8">
      <c r="A589" s="88" t="s">
        <v>3105</v>
      </c>
      <c r="B589" s="88" t="s">
        <v>1185</v>
      </c>
      <c r="C589" s="88" t="s">
        <v>3105</v>
      </c>
      <c r="D589" s="88" t="s">
        <v>3106</v>
      </c>
      <c r="E589" s="89">
        <v>0</v>
      </c>
      <c r="F589" s="88" t="s">
        <v>1185</v>
      </c>
      <c r="H589" s="3">
        <f>E589+SUMIF('BR DTG PACUL'!C:C,'STOK PACUL'!C589,'BR DTG PACUL'!E:E)</f>
        <v>0</v>
      </c>
    </row>
    <row r="590" spans="1:8">
      <c r="A590" s="88" t="s">
        <v>645</v>
      </c>
      <c r="B590" s="88" t="s">
        <v>876</v>
      </c>
      <c r="C590" s="88" t="s">
        <v>645</v>
      </c>
      <c r="D590" s="88" t="s">
        <v>646</v>
      </c>
      <c r="E590" s="89">
        <v>0</v>
      </c>
      <c r="F590" s="88" t="s">
        <v>1185</v>
      </c>
      <c r="H590" s="3">
        <f>E590+SUMIF('BR DTG PACUL'!C:C,'STOK PACUL'!C590,'BR DTG PACUL'!E:E)</f>
        <v>0</v>
      </c>
    </row>
    <row r="591" spans="1:8">
      <c r="A591" s="88" t="s">
        <v>3107</v>
      </c>
      <c r="B591" s="88" t="s">
        <v>876</v>
      </c>
      <c r="C591" s="88" t="s">
        <v>3107</v>
      </c>
      <c r="D591" s="88" t="s">
        <v>3108</v>
      </c>
      <c r="E591" s="89">
        <v>0</v>
      </c>
      <c r="F591" s="88" t="s">
        <v>1185</v>
      </c>
      <c r="H591" s="3">
        <f>E591+SUMIF('BR DTG PACUL'!C:C,'STOK PACUL'!C591,'BR DTG PACUL'!E:E)</f>
        <v>0</v>
      </c>
    </row>
    <row r="592" spans="1:8" ht="30">
      <c r="A592" s="88" t="s">
        <v>3109</v>
      </c>
      <c r="B592" s="88" t="s">
        <v>876</v>
      </c>
      <c r="C592" s="88" t="s">
        <v>3109</v>
      </c>
      <c r="D592" s="88" t="s">
        <v>3110</v>
      </c>
      <c r="E592" s="89">
        <v>0</v>
      </c>
      <c r="F592" s="88" t="s">
        <v>1185</v>
      </c>
      <c r="H592" s="3">
        <f>E592+SUMIF('BR DTG PACUL'!C:C,'STOK PACUL'!C592,'BR DTG PACUL'!E:E)</f>
        <v>0</v>
      </c>
    </row>
    <row r="593" spans="1:8">
      <c r="A593" s="88" t="s">
        <v>550</v>
      </c>
      <c r="B593" s="88" t="s">
        <v>948</v>
      </c>
      <c r="C593" s="88" t="s">
        <v>550</v>
      </c>
      <c r="D593" s="88" t="s">
        <v>647</v>
      </c>
      <c r="E593" s="89">
        <v>0</v>
      </c>
      <c r="F593" s="88" t="s">
        <v>1185</v>
      </c>
      <c r="H593" s="3">
        <f>E593+SUMIF('BR DTG PACUL'!C:C,'STOK PACUL'!C593,'BR DTG PACUL'!E:E)</f>
        <v>0</v>
      </c>
    </row>
    <row r="594" spans="1:8">
      <c r="A594" s="88" t="s">
        <v>3111</v>
      </c>
      <c r="B594" s="88" t="s">
        <v>876</v>
      </c>
      <c r="C594" s="88" t="s">
        <v>3111</v>
      </c>
      <c r="D594" s="88" t="s">
        <v>3112</v>
      </c>
      <c r="E594" s="89">
        <v>0</v>
      </c>
      <c r="F594" s="88" t="s">
        <v>1185</v>
      </c>
      <c r="H594" s="3">
        <f>E594+SUMIF('BR DTG PACUL'!C:C,'STOK PACUL'!C594,'BR DTG PACUL'!E:E)</f>
        <v>0</v>
      </c>
    </row>
    <row r="595" spans="1:8">
      <c r="A595" s="88" t="s">
        <v>252</v>
      </c>
      <c r="B595" s="88" t="s">
        <v>948</v>
      </c>
      <c r="C595" s="88" t="s">
        <v>252</v>
      </c>
      <c r="D595" s="88" t="s">
        <v>3113</v>
      </c>
      <c r="E595" s="89">
        <v>0</v>
      </c>
      <c r="F595" s="88" t="s">
        <v>1185</v>
      </c>
      <c r="H595" s="3">
        <f>E595+SUMIF('BR DTG PACUL'!C:C,'STOK PACUL'!C595,'BR DTG PACUL'!E:E)</f>
        <v>0</v>
      </c>
    </row>
    <row r="596" spans="1:8">
      <c r="A596" s="88" t="s">
        <v>3114</v>
      </c>
      <c r="B596" s="88" t="s">
        <v>948</v>
      </c>
      <c r="C596" s="88" t="s">
        <v>3114</v>
      </c>
      <c r="D596" s="88" t="s">
        <v>3115</v>
      </c>
      <c r="E596" s="89">
        <v>0</v>
      </c>
      <c r="F596" s="88" t="s">
        <v>1185</v>
      </c>
      <c r="H596" s="3">
        <f>E596+SUMIF('BR DTG PACUL'!C:C,'STOK PACUL'!C596,'BR DTG PACUL'!E:E)</f>
        <v>0</v>
      </c>
    </row>
    <row r="597" spans="1:8">
      <c r="A597" s="88" t="s">
        <v>3116</v>
      </c>
      <c r="B597" s="88" t="s">
        <v>876</v>
      </c>
      <c r="C597" s="88" t="s">
        <v>3116</v>
      </c>
      <c r="D597" s="88" t="s">
        <v>3117</v>
      </c>
      <c r="E597" s="89">
        <v>0</v>
      </c>
      <c r="F597" s="88" t="s">
        <v>1185</v>
      </c>
      <c r="H597" s="3">
        <f>E597+SUMIF('BR DTG PACUL'!C:C,'STOK PACUL'!C597,'BR DTG PACUL'!E:E)</f>
        <v>0</v>
      </c>
    </row>
    <row r="598" spans="1:8">
      <c r="A598" s="88" t="s">
        <v>1596</v>
      </c>
      <c r="B598" s="88" t="s">
        <v>1185</v>
      </c>
      <c r="C598" s="88" t="s">
        <v>1596</v>
      </c>
      <c r="D598" s="88" t="s">
        <v>1597</v>
      </c>
      <c r="E598" s="89">
        <v>0</v>
      </c>
      <c r="F598" s="88" t="s">
        <v>1185</v>
      </c>
      <c r="H598" s="3">
        <f>E598+SUMIF('BR DTG PACUL'!C:C,'STOK PACUL'!C598,'BR DTG PACUL'!E:E)</f>
        <v>0</v>
      </c>
    </row>
    <row r="599" spans="1:8">
      <c r="A599" s="88" t="s">
        <v>3118</v>
      </c>
      <c r="B599" s="88" t="s">
        <v>876</v>
      </c>
      <c r="C599" s="88" t="s">
        <v>3118</v>
      </c>
      <c r="D599" s="88" t="s">
        <v>3119</v>
      </c>
      <c r="E599" s="89">
        <v>0</v>
      </c>
      <c r="F599" s="88" t="s">
        <v>1185</v>
      </c>
      <c r="H599" s="3">
        <f>E599+SUMIF('BR DTG PACUL'!C:C,'STOK PACUL'!C599,'BR DTG PACUL'!E:E)</f>
        <v>0</v>
      </c>
    </row>
    <row r="600" spans="1:8" ht="30">
      <c r="A600" s="88" t="s">
        <v>3120</v>
      </c>
      <c r="B600" s="88" t="s">
        <v>876</v>
      </c>
      <c r="C600" s="88" t="s">
        <v>3120</v>
      </c>
      <c r="D600" s="88" t="s">
        <v>3121</v>
      </c>
      <c r="E600" s="89">
        <v>0</v>
      </c>
      <c r="F600" s="88" t="s">
        <v>1185</v>
      </c>
      <c r="H600" s="3">
        <f>E600+SUMIF('BR DTG PACUL'!C:C,'STOK PACUL'!C600,'BR DTG PACUL'!E:E)</f>
        <v>0</v>
      </c>
    </row>
    <row r="601" spans="1:8">
      <c r="A601" s="88" t="s">
        <v>1598</v>
      </c>
      <c r="B601" s="88" t="s">
        <v>1185</v>
      </c>
      <c r="C601" s="88" t="s">
        <v>1598</v>
      </c>
      <c r="D601" s="88" t="s">
        <v>1599</v>
      </c>
      <c r="E601" s="89">
        <v>0</v>
      </c>
      <c r="F601" s="88" t="s">
        <v>1185</v>
      </c>
      <c r="H601" s="3">
        <f>E601+SUMIF('BR DTG PACUL'!C:C,'STOK PACUL'!C601,'BR DTG PACUL'!E:E)</f>
        <v>0</v>
      </c>
    </row>
    <row r="602" spans="1:8">
      <c r="A602" s="88" t="s">
        <v>1600</v>
      </c>
      <c r="B602" s="88" t="s">
        <v>1185</v>
      </c>
      <c r="C602" s="88" t="s">
        <v>1600</v>
      </c>
      <c r="D602" s="88" t="s">
        <v>1601</v>
      </c>
      <c r="E602" s="89">
        <v>0</v>
      </c>
      <c r="F602" s="88" t="s">
        <v>1185</v>
      </c>
      <c r="H602" s="3">
        <f>E602+SUMIF('BR DTG PACUL'!C:C,'STOK PACUL'!C602,'BR DTG PACUL'!E:E)</f>
        <v>0</v>
      </c>
    </row>
    <row r="603" spans="1:8">
      <c r="A603" s="88" t="s">
        <v>3122</v>
      </c>
      <c r="B603" s="88" t="s">
        <v>876</v>
      </c>
      <c r="C603" s="88" t="s">
        <v>3122</v>
      </c>
      <c r="D603" s="88" t="s">
        <v>3123</v>
      </c>
      <c r="E603" s="89">
        <v>0</v>
      </c>
      <c r="F603" s="88" t="s">
        <v>1185</v>
      </c>
      <c r="H603" s="3">
        <f>E603+SUMIF('BR DTG PACUL'!C:C,'STOK PACUL'!C603,'BR DTG PACUL'!E:E)</f>
        <v>0</v>
      </c>
    </row>
    <row r="604" spans="1:8">
      <c r="A604" s="88" t="s">
        <v>3124</v>
      </c>
      <c r="B604" s="88" t="s">
        <v>876</v>
      </c>
      <c r="C604" s="88" t="s">
        <v>3124</v>
      </c>
      <c r="D604" s="88" t="s">
        <v>3125</v>
      </c>
      <c r="E604" s="89">
        <v>0</v>
      </c>
      <c r="F604" s="88" t="s">
        <v>1185</v>
      </c>
      <c r="H604" s="3">
        <f>E604+SUMIF('BR DTG PACUL'!C:C,'STOK PACUL'!C604,'BR DTG PACUL'!E:E)</f>
        <v>0</v>
      </c>
    </row>
    <row r="605" spans="1:8">
      <c r="A605" s="88" t="s">
        <v>3126</v>
      </c>
      <c r="B605" s="88" t="s">
        <v>876</v>
      </c>
      <c r="C605" s="88" t="s">
        <v>3126</v>
      </c>
      <c r="D605" s="88" t="s">
        <v>3127</v>
      </c>
      <c r="E605" s="89">
        <v>0</v>
      </c>
      <c r="F605" s="88" t="s">
        <v>1185</v>
      </c>
      <c r="H605" s="3">
        <f>E605+SUMIF('BR DTG PACUL'!C:C,'STOK PACUL'!C605,'BR DTG PACUL'!E:E)</f>
        <v>0</v>
      </c>
    </row>
    <row r="606" spans="1:8">
      <c r="A606" s="88" t="s">
        <v>3128</v>
      </c>
      <c r="B606" s="88" t="s">
        <v>876</v>
      </c>
      <c r="C606" s="88" t="s">
        <v>3128</v>
      </c>
      <c r="D606" s="88" t="s">
        <v>3129</v>
      </c>
      <c r="E606" s="89">
        <v>0</v>
      </c>
      <c r="F606" s="88" t="s">
        <v>1185</v>
      </c>
      <c r="H606" s="3">
        <f>E606+SUMIF('BR DTG PACUL'!C:C,'STOK PACUL'!C606,'BR DTG PACUL'!E:E)</f>
        <v>0</v>
      </c>
    </row>
    <row r="607" spans="1:8">
      <c r="A607" s="88" t="s">
        <v>3130</v>
      </c>
      <c r="B607" s="88" t="s">
        <v>984</v>
      </c>
      <c r="C607" s="88" t="s">
        <v>3130</v>
      </c>
      <c r="D607" s="88" t="s">
        <v>3131</v>
      </c>
      <c r="E607" s="89">
        <v>1</v>
      </c>
      <c r="F607" s="88" t="s">
        <v>1185</v>
      </c>
      <c r="H607" s="3">
        <f>E607+SUMIF('BR DTG PACUL'!C:C,'STOK PACUL'!C607,'BR DTG PACUL'!E:E)</f>
        <v>1</v>
      </c>
    </row>
    <row r="608" spans="1:8">
      <c r="A608" s="88" t="s">
        <v>3132</v>
      </c>
      <c r="B608" s="88" t="s">
        <v>876</v>
      </c>
      <c r="C608" s="88" t="s">
        <v>3132</v>
      </c>
      <c r="D608" s="88" t="s">
        <v>3133</v>
      </c>
      <c r="E608" s="89">
        <v>0</v>
      </c>
      <c r="F608" s="88" t="s">
        <v>1185</v>
      </c>
      <c r="H608" s="3">
        <f>E608+SUMIF('BR DTG PACUL'!C:C,'STOK PACUL'!C608,'BR DTG PACUL'!E:E)</f>
        <v>0</v>
      </c>
    </row>
    <row r="609" spans="1:8">
      <c r="A609" s="88" t="s">
        <v>3134</v>
      </c>
      <c r="B609" s="88" t="s">
        <v>876</v>
      </c>
      <c r="C609" s="88" t="s">
        <v>3134</v>
      </c>
      <c r="D609" s="88" t="s">
        <v>3135</v>
      </c>
      <c r="E609" s="89">
        <v>0</v>
      </c>
      <c r="F609" s="88" t="s">
        <v>1185</v>
      </c>
      <c r="H609" s="3">
        <f>E609+SUMIF('BR DTG PACUL'!C:C,'STOK PACUL'!C609,'BR DTG PACUL'!E:E)</f>
        <v>0</v>
      </c>
    </row>
    <row r="610" spans="1:8">
      <c r="A610" s="88" t="s">
        <v>3136</v>
      </c>
      <c r="B610" s="88" t="s">
        <v>876</v>
      </c>
      <c r="C610" s="88" t="s">
        <v>3136</v>
      </c>
      <c r="D610" s="88" t="s">
        <v>3137</v>
      </c>
      <c r="E610" s="89">
        <v>0</v>
      </c>
      <c r="F610" s="88" t="s">
        <v>1185</v>
      </c>
      <c r="H610" s="3">
        <f>E610+SUMIF('BR DTG PACUL'!C:C,'STOK PACUL'!C610,'BR DTG PACUL'!E:E)</f>
        <v>0</v>
      </c>
    </row>
    <row r="611" spans="1:8">
      <c r="A611" s="88" t="s">
        <v>3138</v>
      </c>
      <c r="B611" s="88" t="s">
        <v>876</v>
      </c>
      <c r="C611" s="88" t="s">
        <v>3138</v>
      </c>
      <c r="D611" s="88" t="s">
        <v>3139</v>
      </c>
      <c r="E611" s="89">
        <v>0</v>
      </c>
      <c r="F611" s="88" t="s">
        <v>1185</v>
      </c>
      <c r="H611" s="3">
        <f>E611+SUMIF('BR DTG PACUL'!C:C,'STOK PACUL'!C611,'BR DTG PACUL'!E:E)</f>
        <v>0</v>
      </c>
    </row>
    <row r="612" spans="1:8">
      <c r="A612" s="88" t="s">
        <v>3140</v>
      </c>
      <c r="B612" s="88" t="s">
        <v>876</v>
      </c>
      <c r="C612" s="88" t="s">
        <v>3140</v>
      </c>
      <c r="D612" s="88" t="s">
        <v>3141</v>
      </c>
      <c r="E612" s="89">
        <v>0</v>
      </c>
      <c r="F612" s="88" t="s">
        <v>1185</v>
      </c>
      <c r="H612" s="3">
        <f>E612+SUMIF('BR DTG PACUL'!C:C,'STOK PACUL'!C612,'BR DTG PACUL'!E:E)</f>
        <v>0</v>
      </c>
    </row>
    <row r="613" spans="1:8">
      <c r="A613" s="88" t="s">
        <v>3142</v>
      </c>
      <c r="B613" s="88" t="s">
        <v>876</v>
      </c>
      <c r="C613" s="88" t="s">
        <v>3142</v>
      </c>
      <c r="D613" s="88" t="s">
        <v>3143</v>
      </c>
      <c r="E613" s="89">
        <v>0</v>
      </c>
      <c r="F613" s="88" t="s">
        <v>1185</v>
      </c>
      <c r="H613" s="3">
        <f>E613+SUMIF('BR DTG PACUL'!C:C,'STOK PACUL'!C613,'BR DTG PACUL'!E:E)</f>
        <v>0</v>
      </c>
    </row>
    <row r="614" spans="1:8">
      <c r="A614" s="88" t="s">
        <v>3144</v>
      </c>
      <c r="B614" s="88" t="s">
        <v>876</v>
      </c>
      <c r="C614" s="88" t="s">
        <v>3144</v>
      </c>
      <c r="D614" s="88" t="s">
        <v>3145</v>
      </c>
      <c r="E614" s="89">
        <v>0</v>
      </c>
      <c r="F614" s="88" t="s">
        <v>1185</v>
      </c>
      <c r="H614" s="3">
        <f>E614+SUMIF('BR DTG PACUL'!C:C,'STOK PACUL'!C614,'BR DTG PACUL'!E:E)</f>
        <v>0</v>
      </c>
    </row>
    <row r="615" spans="1:8">
      <c r="A615" s="88" t="s">
        <v>3146</v>
      </c>
      <c r="B615" s="88" t="s">
        <v>876</v>
      </c>
      <c r="C615" s="88" t="s">
        <v>3146</v>
      </c>
      <c r="D615" s="88" t="s">
        <v>3147</v>
      </c>
      <c r="E615" s="89">
        <v>0</v>
      </c>
      <c r="F615" s="88" t="s">
        <v>1185</v>
      </c>
      <c r="H615" s="3">
        <f>E615+SUMIF('BR DTG PACUL'!C:C,'STOK PACUL'!C615,'BR DTG PACUL'!E:E)</f>
        <v>0</v>
      </c>
    </row>
    <row r="616" spans="1:8">
      <c r="A616" s="88" t="s">
        <v>3148</v>
      </c>
      <c r="B616" s="88" t="s">
        <v>876</v>
      </c>
      <c r="C616" s="88" t="s">
        <v>3148</v>
      </c>
      <c r="D616" s="88" t="s">
        <v>3149</v>
      </c>
      <c r="E616" s="89">
        <v>0</v>
      </c>
      <c r="F616" s="88" t="s">
        <v>1185</v>
      </c>
      <c r="H616" s="3">
        <f>E616+SUMIF('BR DTG PACUL'!C:C,'STOK PACUL'!C616,'BR DTG PACUL'!E:E)</f>
        <v>0</v>
      </c>
    </row>
    <row r="617" spans="1:8">
      <c r="A617" s="88" t="s">
        <v>999</v>
      </c>
      <c r="B617" s="88" t="s">
        <v>876</v>
      </c>
      <c r="C617" s="88" t="s">
        <v>999</v>
      </c>
      <c r="D617" s="88" t="s">
        <v>1000</v>
      </c>
      <c r="E617" s="89">
        <v>0</v>
      </c>
      <c r="F617" s="88" t="s">
        <v>1185</v>
      </c>
      <c r="H617" s="3">
        <f>E617+SUMIF('BR DTG PACUL'!C:C,'STOK PACUL'!C617,'BR DTG PACUL'!E:E)</f>
        <v>0</v>
      </c>
    </row>
    <row r="618" spans="1:8">
      <c r="A618" s="88" t="s">
        <v>3150</v>
      </c>
      <c r="B618" s="88" t="s">
        <v>876</v>
      </c>
      <c r="C618" s="88" t="s">
        <v>3150</v>
      </c>
      <c r="D618" s="88" t="s">
        <v>3151</v>
      </c>
      <c r="E618" s="89">
        <v>0</v>
      </c>
      <c r="F618" s="88" t="s">
        <v>1185</v>
      </c>
      <c r="H618" s="3">
        <f>E618+SUMIF('BR DTG PACUL'!C:C,'STOK PACUL'!C618,'BR DTG PACUL'!E:E)</f>
        <v>0</v>
      </c>
    </row>
    <row r="619" spans="1:8">
      <c r="A619" s="88" t="s">
        <v>3152</v>
      </c>
      <c r="B619" s="88" t="s">
        <v>876</v>
      </c>
      <c r="C619" s="88" t="s">
        <v>3152</v>
      </c>
      <c r="D619" s="88" t="s">
        <v>3151</v>
      </c>
      <c r="E619" s="89">
        <v>0</v>
      </c>
      <c r="F619" s="88" t="s">
        <v>1185</v>
      </c>
      <c r="H619" s="3">
        <f>E619+SUMIF('BR DTG PACUL'!C:C,'STOK PACUL'!C619,'BR DTG PACUL'!E:E)</f>
        <v>0</v>
      </c>
    </row>
    <row r="620" spans="1:8">
      <c r="A620" s="88" t="s">
        <v>3153</v>
      </c>
      <c r="B620" s="88" t="s">
        <v>876</v>
      </c>
      <c r="C620" s="88" t="s">
        <v>3153</v>
      </c>
      <c r="D620" s="88" t="s">
        <v>3154</v>
      </c>
      <c r="E620" s="89">
        <v>0</v>
      </c>
      <c r="F620" s="88" t="s">
        <v>1185</v>
      </c>
      <c r="H620" s="3">
        <f>E620+SUMIF('BR DTG PACUL'!C:C,'STOK PACUL'!C620,'BR DTG PACUL'!E:E)</f>
        <v>0</v>
      </c>
    </row>
    <row r="621" spans="1:8">
      <c r="A621" s="88" t="s">
        <v>3155</v>
      </c>
      <c r="B621" s="88" t="s">
        <v>876</v>
      </c>
      <c r="C621" s="88" t="s">
        <v>3155</v>
      </c>
      <c r="D621" s="88" t="s">
        <v>3156</v>
      </c>
      <c r="E621" s="89">
        <v>0</v>
      </c>
      <c r="F621" s="88" t="s">
        <v>1185</v>
      </c>
      <c r="H621" s="3">
        <f>E621+SUMIF('BR DTG PACUL'!C:C,'STOK PACUL'!C621,'BR DTG PACUL'!E:E)</f>
        <v>0</v>
      </c>
    </row>
    <row r="622" spans="1:8">
      <c r="A622" s="88" t="s">
        <v>3157</v>
      </c>
      <c r="B622" s="88" t="s">
        <v>876</v>
      </c>
      <c r="C622" s="88" t="s">
        <v>3157</v>
      </c>
      <c r="D622" s="88" t="s">
        <v>3158</v>
      </c>
      <c r="E622" s="89">
        <v>0</v>
      </c>
      <c r="F622" s="88" t="s">
        <v>1185</v>
      </c>
      <c r="H622" s="3">
        <f>E622+SUMIF('BR DTG PACUL'!C:C,'STOK PACUL'!C622,'BR DTG PACUL'!E:E)</f>
        <v>0</v>
      </c>
    </row>
    <row r="623" spans="1:8">
      <c r="A623" s="88" t="s">
        <v>3159</v>
      </c>
      <c r="B623" s="88" t="s">
        <v>876</v>
      </c>
      <c r="C623" s="88" t="s">
        <v>3159</v>
      </c>
      <c r="D623" s="88" t="s">
        <v>3160</v>
      </c>
      <c r="E623" s="89">
        <v>0</v>
      </c>
      <c r="F623" s="88" t="s">
        <v>1185</v>
      </c>
      <c r="H623" s="3">
        <f>E623+SUMIF('BR DTG PACUL'!C:C,'STOK PACUL'!C623,'BR DTG PACUL'!E:E)</f>
        <v>0</v>
      </c>
    </row>
    <row r="624" spans="1:8">
      <c r="A624" s="88" t="s">
        <v>3161</v>
      </c>
      <c r="B624" s="88" t="s">
        <v>876</v>
      </c>
      <c r="C624" s="88" t="s">
        <v>3161</v>
      </c>
      <c r="D624" s="88" t="s">
        <v>3162</v>
      </c>
      <c r="E624" s="89">
        <v>0</v>
      </c>
      <c r="F624" s="88" t="s">
        <v>1185</v>
      </c>
      <c r="H624" s="3">
        <f>E624+SUMIF('BR DTG PACUL'!C:C,'STOK PACUL'!C624,'BR DTG PACUL'!E:E)</f>
        <v>0</v>
      </c>
    </row>
    <row r="625" spans="1:8">
      <c r="A625" s="88" t="s">
        <v>3163</v>
      </c>
      <c r="B625" s="88" t="s">
        <v>876</v>
      </c>
      <c r="C625" s="88" t="s">
        <v>3163</v>
      </c>
      <c r="D625" s="88" t="s">
        <v>3164</v>
      </c>
      <c r="E625" s="89">
        <v>0</v>
      </c>
      <c r="F625" s="88" t="s">
        <v>1185</v>
      </c>
      <c r="H625" s="3">
        <f>E625+SUMIF('BR DTG PACUL'!C:C,'STOK PACUL'!C625,'BR DTG PACUL'!E:E)</f>
        <v>0</v>
      </c>
    </row>
    <row r="626" spans="1:8">
      <c r="A626" s="88" t="s">
        <v>3165</v>
      </c>
      <c r="B626" s="88" t="s">
        <v>876</v>
      </c>
      <c r="C626" s="88" t="s">
        <v>3165</v>
      </c>
      <c r="D626" s="88" t="s">
        <v>3166</v>
      </c>
      <c r="E626" s="89">
        <v>0</v>
      </c>
      <c r="F626" s="88" t="s">
        <v>1185</v>
      </c>
      <c r="H626" s="3">
        <f>E626+SUMIF('BR DTG PACUL'!C:C,'STOK PACUL'!C626,'BR DTG PACUL'!E:E)</f>
        <v>0</v>
      </c>
    </row>
    <row r="627" spans="1:8">
      <c r="A627" s="88" t="s">
        <v>253</v>
      </c>
      <c r="B627" s="88" t="s">
        <v>948</v>
      </c>
      <c r="C627" s="88" t="s">
        <v>253</v>
      </c>
      <c r="D627" s="88" t="s">
        <v>1001</v>
      </c>
      <c r="E627" s="89">
        <v>15</v>
      </c>
      <c r="F627" s="88" t="s">
        <v>1185</v>
      </c>
      <c r="H627" s="3">
        <f>E627+SUMIF('BR DTG PACUL'!C:C,'STOK PACUL'!C627,'BR DTG PACUL'!E:E)</f>
        <v>15</v>
      </c>
    </row>
    <row r="628" spans="1:8">
      <c r="A628" s="88" t="s">
        <v>3167</v>
      </c>
      <c r="B628" s="88" t="s">
        <v>876</v>
      </c>
      <c r="C628" s="88" t="s">
        <v>3167</v>
      </c>
      <c r="D628" s="88" t="s">
        <v>3168</v>
      </c>
      <c r="E628" s="89">
        <v>0</v>
      </c>
      <c r="F628" s="88" t="s">
        <v>1185</v>
      </c>
      <c r="H628" s="3">
        <f>E628+SUMIF('BR DTG PACUL'!C:C,'STOK PACUL'!C628,'BR DTG PACUL'!E:E)</f>
        <v>0</v>
      </c>
    </row>
    <row r="629" spans="1:8">
      <c r="A629" s="88" t="s">
        <v>3169</v>
      </c>
      <c r="B629" s="88" t="s">
        <v>876</v>
      </c>
      <c r="C629" s="88" t="s">
        <v>3169</v>
      </c>
      <c r="D629" s="88" t="s">
        <v>3170</v>
      </c>
      <c r="E629" s="89">
        <v>0</v>
      </c>
      <c r="F629" s="88" t="s">
        <v>1185</v>
      </c>
      <c r="H629" s="3">
        <f>E629+SUMIF('BR DTG PACUL'!C:C,'STOK PACUL'!C629,'BR DTG PACUL'!E:E)</f>
        <v>0</v>
      </c>
    </row>
    <row r="630" spans="1:8">
      <c r="A630" s="88" t="s">
        <v>3171</v>
      </c>
      <c r="B630" s="88" t="s">
        <v>876</v>
      </c>
      <c r="C630" s="88" t="s">
        <v>3171</v>
      </c>
      <c r="D630" s="88" t="s">
        <v>3172</v>
      </c>
      <c r="E630" s="89">
        <v>0</v>
      </c>
      <c r="F630" s="88" t="s">
        <v>1185</v>
      </c>
      <c r="H630" s="3">
        <f>E630+SUMIF('BR DTG PACUL'!C:C,'STOK PACUL'!C630,'BR DTG PACUL'!E:E)</f>
        <v>0</v>
      </c>
    </row>
    <row r="631" spans="1:8">
      <c r="A631" s="88" t="s">
        <v>3173</v>
      </c>
      <c r="B631" s="88" t="s">
        <v>876</v>
      </c>
      <c r="C631" s="88" t="s">
        <v>3173</v>
      </c>
      <c r="D631" s="88" t="s">
        <v>3174</v>
      </c>
      <c r="E631" s="89">
        <v>0</v>
      </c>
      <c r="F631" s="88" t="s">
        <v>1185</v>
      </c>
      <c r="H631" s="3">
        <f>E631+SUMIF('BR DTG PACUL'!C:C,'STOK PACUL'!C631,'BR DTG PACUL'!E:E)</f>
        <v>0</v>
      </c>
    </row>
    <row r="632" spans="1:8">
      <c r="A632" s="88" t="s">
        <v>3175</v>
      </c>
      <c r="B632" s="88" t="s">
        <v>876</v>
      </c>
      <c r="C632" s="88" t="s">
        <v>3175</v>
      </c>
      <c r="D632" s="88" t="s">
        <v>3176</v>
      </c>
      <c r="E632" s="89">
        <v>0</v>
      </c>
      <c r="F632" s="88" t="s">
        <v>1185</v>
      </c>
      <c r="H632" s="3">
        <f>E632+SUMIF('BR DTG PACUL'!C:C,'STOK PACUL'!C632,'BR DTG PACUL'!E:E)</f>
        <v>0</v>
      </c>
    </row>
    <row r="633" spans="1:8">
      <c r="A633" s="88" t="s">
        <v>1002</v>
      </c>
      <c r="B633" s="88" t="s">
        <v>876</v>
      </c>
      <c r="C633" s="88" t="s">
        <v>1002</v>
      </c>
      <c r="D633" s="88" t="s">
        <v>3177</v>
      </c>
      <c r="E633" s="89">
        <v>0</v>
      </c>
      <c r="F633" s="88" t="s">
        <v>1185</v>
      </c>
      <c r="H633" s="3">
        <f>E633+SUMIF('BR DTG PACUL'!C:C,'STOK PACUL'!C633,'BR DTG PACUL'!E:E)</f>
        <v>0</v>
      </c>
    </row>
    <row r="634" spans="1:8">
      <c r="A634" s="88" t="s">
        <v>3178</v>
      </c>
      <c r="B634" s="88" t="s">
        <v>876</v>
      </c>
      <c r="C634" s="88" t="s">
        <v>3178</v>
      </c>
      <c r="D634" s="88" t="s">
        <v>3179</v>
      </c>
      <c r="E634" s="89">
        <v>0</v>
      </c>
      <c r="F634" s="88" t="s">
        <v>1185</v>
      </c>
      <c r="H634" s="3">
        <f>E634+SUMIF('BR DTG PACUL'!C:C,'STOK PACUL'!C634,'BR DTG PACUL'!E:E)</f>
        <v>0</v>
      </c>
    </row>
    <row r="635" spans="1:8">
      <c r="A635" s="88" t="s">
        <v>3180</v>
      </c>
      <c r="B635" s="88" t="s">
        <v>876</v>
      </c>
      <c r="C635" s="88" t="s">
        <v>3180</v>
      </c>
      <c r="D635" s="88" t="s">
        <v>3181</v>
      </c>
      <c r="E635" s="89">
        <v>0</v>
      </c>
      <c r="F635" s="88" t="s">
        <v>1185</v>
      </c>
      <c r="H635" s="3">
        <f>E635+SUMIF('BR DTG PACUL'!C:C,'STOK PACUL'!C635,'BR DTG PACUL'!E:E)</f>
        <v>0</v>
      </c>
    </row>
    <row r="636" spans="1:8">
      <c r="A636" s="88" t="s">
        <v>1602</v>
      </c>
      <c r="B636" s="88" t="s">
        <v>876</v>
      </c>
      <c r="C636" s="88" t="s">
        <v>1602</v>
      </c>
      <c r="D636" s="88" t="s">
        <v>1603</v>
      </c>
      <c r="E636" s="89">
        <v>0</v>
      </c>
      <c r="F636" s="88" t="s">
        <v>1185</v>
      </c>
      <c r="H636" s="3">
        <f>E636+SUMIF('BR DTG PACUL'!C:C,'STOK PACUL'!C636,'BR DTG PACUL'!E:E)</f>
        <v>0</v>
      </c>
    </row>
    <row r="637" spans="1:8">
      <c r="A637" s="88" t="s">
        <v>254</v>
      </c>
      <c r="B637" s="88" t="s">
        <v>884</v>
      </c>
      <c r="C637" s="88" t="s">
        <v>254</v>
      </c>
      <c r="D637" s="88" t="s">
        <v>1003</v>
      </c>
      <c r="E637" s="89">
        <v>0</v>
      </c>
      <c r="F637" s="88" t="s">
        <v>1185</v>
      </c>
      <c r="H637" s="3">
        <f>E637+SUMIF('BR DTG PACUL'!C:C,'STOK PACUL'!C637,'BR DTG PACUL'!E:E)</f>
        <v>0</v>
      </c>
    </row>
    <row r="638" spans="1:8">
      <c r="A638" s="88" t="s">
        <v>3182</v>
      </c>
      <c r="B638" s="88" t="s">
        <v>876</v>
      </c>
      <c r="C638" s="88" t="s">
        <v>3182</v>
      </c>
      <c r="D638" s="88" t="s">
        <v>3183</v>
      </c>
      <c r="E638" s="89">
        <v>0</v>
      </c>
      <c r="F638" s="88" t="s">
        <v>1185</v>
      </c>
      <c r="H638" s="3">
        <f>E638+SUMIF('BR DTG PACUL'!C:C,'STOK PACUL'!C638,'BR DTG PACUL'!E:E)</f>
        <v>0</v>
      </c>
    </row>
    <row r="639" spans="1:8">
      <c r="A639" s="88" t="s">
        <v>1769</v>
      </c>
      <c r="B639" s="88" t="s">
        <v>876</v>
      </c>
      <c r="C639" s="88" t="s">
        <v>1769</v>
      </c>
      <c r="D639" s="88" t="s">
        <v>1770</v>
      </c>
      <c r="E639" s="89">
        <v>0</v>
      </c>
      <c r="F639" s="88" t="s">
        <v>1185</v>
      </c>
      <c r="H639" s="3">
        <f>E639+SUMIF('BR DTG PACUL'!C:C,'STOK PACUL'!C639,'BR DTG PACUL'!E:E)</f>
        <v>0</v>
      </c>
    </row>
    <row r="640" spans="1:8">
      <c r="A640" s="88" t="s">
        <v>1771</v>
      </c>
      <c r="B640" s="88" t="s">
        <v>1185</v>
      </c>
      <c r="C640" s="88" t="s">
        <v>1771</v>
      </c>
      <c r="D640" s="88" t="s">
        <v>1772</v>
      </c>
      <c r="E640" s="89">
        <v>0</v>
      </c>
      <c r="F640" s="88" t="s">
        <v>1185</v>
      </c>
      <c r="H640" s="3">
        <f>E640+SUMIF('BR DTG PACUL'!C:C,'STOK PACUL'!C640,'BR DTG PACUL'!E:E)</f>
        <v>0</v>
      </c>
    </row>
    <row r="641" spans="1:8">
      <c r="A641" s="88" t="s">
        <v>3184</v>
      </c>
      <c r="B641" s="88" t="s">
        <v>876</v>
      </c>
      <c r="C641" s="88" t="s">
        <v>3184</v>
      </c>
      <c r="D641" s="88" t="s">
        <v>3185</v>
      </c>
      <c r="E641" s="89">
        <v>0</v>
      </c>
      <c r="F641" s="88" t="s">
        <v>1185</v>
      </c>
      <c r="H641" s="3">
        <f>E641+SUMIF('BR DTG PACUL'!C:C,'STOK PACUL'!C641,'BR DTG PACUL'!E:E)</f>
        <v>0</v>
      </c>
    </row>
    <row r="642" spans="1:8">
      <c r="A642" s="88" t="s">
        <v>581</v>
      </c>
      <c r="B642" s="88" t="s">
        <v>876</v>
      </c>
      <c r="C642" s="88" t="s">
        <v>581</v>
      </c>
      <c r="D642" s="88" t="s">
        <v>648</v>
      </c>
      <c r="E642" s="89">
        <v>0</v>
      </c>
      <c r="F642" s="88" t="s">
        <v>1185</v>
      </c>
      <c r="H642" s="3">
        <f>E642+SUMIF('BR DTG PACUL'!C:C,'STOK PACUL'!C642,'BR DTG PACUL'!E:E)</f>
        <v>0</v>
      </c>
    </row>
    <row r="643" spans="1:8">
      <c r="A643" s="88" t="s">
        <v>551</v>
      </c>
      <c r="B643" s="88" t="s">
        <v>876</v>
      </c>
      <c r="C643" s="88" t="s">
        <v>551</v>
      </c>
      <c r="D643" s="88" t="s">
        <v>649</v>
      </c>
      <c r="E643" s="89">
        <v>0</v>
      </c>
      <c r="F643" s="88" t="s">
        <v>1185</v>
      </c>
      <c r="H643" s="3">
        <f>E643+SUMIF('BR DTG PACUL'!C:C,'STOK PACUL'!C643,'BR DTG PACUL'!E:E)</f>
        <v>0</v>
      </c>
    </row>
    <row r="644" spans="1:8">
      <c r="A644" s="88" t="s">
        <v>1604</v>
      </c>
      <c r="B644" s="88" t="s">
        <v>920</v>
      </c>
      <c r="C644" s="88" t="s">
        <v>1604</v>
      </c>
      <c r="D644" s="88" t="s">
        <v>1605</v>
      </c>
      <c r="E644" s="89">
        <v>1</v>
      </c>
      <c r="F644" s="88" t="s">
        <v>1185</v>
      </c>
      <c r="H644" s="3">
        <f>E644+SUMIF('BR DTG PACUL'!C:C,'STOK PACUL'!C644,'BR DTG PACUL'!E:E)</f>
        <v>1</v>
      </c>
    </row>
    <row r="645" spans="1:8">
      <c r="A645" s="88" t="s">
        <v>3186</v>
      </c>
      <c r="B645" s="88" t="s">
        <v>876</v>
      </c>
      <c r="C645" s="88" t="s">
        <v>3186</v>
      </c>
      <c r="D645" s="88" t="s">
        <v>3187</v>
      </c>
      <c r="E645" s="89">
        <v>0</v>
      </c>
      <c r="F645" s="88" t="s">
        <v>1185</v>
      </c>
      <c r="H645" s="3">
        <f>E645+SUMIF('BR DTG PACUL'!C:C,'STOK PACUL'!C645,'BR DTG PACUL'!E:E)</f>
        <v>0</v>
      </c>
    </row>
    <row r="646" spans="1:8">
      <c r="A646" s="88" t="s">
        <v>255</v>
      </c>
      <c r="B646" s="88" t="s">
        <v>898</v>
      </c>
      <c r="C646" s="88" t="s">
        <v>255</v>
      </c>
      <c r="D646" s="88" t="s">
        <v>1004</v>
      </c>
      <c r="E646" s="89">
        <v>2</v>
      </c>
      <c r="F646" s="88" t="s">
        <v>1185</v>
      </c>
      <c r="H646" s="3">
        <f>E646+SUMIF('BR DTG PACUL'!C:C,'STOK PACUL'!C646,'BR DTG PACUL'!E:E)</f>
        <v>2</v>
      </c>
    </row>
    <row r="647" spans="1:8">
      <c r="A647" s="88" t="s">
        <v>256</v>
      </c>
      <c r="B647" s="88" t="s">
        <v>898</v>
      </c>
      <c r="C647" s="88" t="s">
        <v>256</v>
      </c>
      <c r="D647" s="88" t="s">
        <v>1005</v>
      </c>
      <c r="E647" s="89">
        <v>2</v>
      </c>
      <c r="F647" s="88" t="s">
        <v>1185</v>
      </c>
      <c r="H647" s="3">
        <f>E647+SUMIF('BR DTG PACUL'!C:C,'STOK PACUL'!C647,'BR DTG PACUL'!E:E)</f>
        <v>2</v>
      </c>
    </row>
    <row r="648" spans="1:8">
      <c r="A648" s="88" t="s">
        <v>257</v>
      </c>
      <c r="B648" s="88" t="s">
        <v>948</v>
      </c>
      <c r="C648" s="88" t="s">
        <v>257</v>
      </c>
      <c r="D648" s="88" t="s">
        <v>1006</v>
      </c>
      <c r="E648" s="89">
        <v>1</v>
      </c>
      <c r="F648" s="88" t="s">
        <v>1185</v>
      </c>
      <c r="H648" s="3">
        <f>E648+SUMIF('BR DTG PACUL'!C:C,'STOK PACUL'!C648,'BR DTG PACUL'!E:E)</f>
        <v>1</v>
      </c>
    </row>
    <row r="649" spans="1:8">
      <c r="A649" s="88" t="s">
        <v>499</v>
      </c>
      <c r="B649" s="88" t="s">
        <v>948</v>
      </c>
      <c r="C649" s="88" t="s">
        <v>499</v>
      </c>
      <c r="D649" s="88" t="s">
        <v>1007</v>
      </c>
      <c r="E649" s="89">
        <v>1</v>
      </c>
      <c r="F649" s="88" t="s">
        <v>1185</v>
      </c>
      <c r="H649" s="3">
        <f>E649+SUMIF('BR DTG PACUL'!C:C,'STOK PACUL'!C649,'BR DTG PACUL'!E:E)</f>
        <v>1</v>
      </c>
    </row>
    <row r="650" spans="1:8">
      <c r="A650" s="88" t="s">
        <v>3188</v>
      </c>
      <c r="B650" s="88" t="s">
        <v>876</v>
      </c>
      <c r="C650" s="88" t="s">
        <v>3188</v>
      </c>
      <c r="D650" s="88" t="s">
        <v>3189</v>
      </c>
      <c r="E650" s="89">
        <v>0</v>
      </c>
      <c r="F650" s="88" t="s">
        <v>1185</v>
      </c>
      <c r="H650" s="3">
        <f>E650+SUMIF('BR DTG PACUL'!C:C,'STOK PACUL'!C650,'BR DTG PACUL'!E:E)</f>
        <v>0</v>
      </c>
    </row>
    <row r="651" spans="1:8">
      <c r="A651" s="88" t="s">
        <v>258</v>
      </c>
      <c r="B651" s="88" t="s">
        <v>948</v>
      </c>
      <c r="C651" s="88" t="s">
        <v>258</v>
      </c>
      <c r="D651" s="88" t="s">
        <v>1008</v>
      </c>
      <c r="E651" s="89">
        <v>1</v>
      </c>
      <c r="F651" s="88" t="s">
        <v>1185</v>
      </c>
      <c r="H651" s="3">
        <f>E651+SUMIF('BR DTG PACUL'!C:C,'STOK PACUL'!C651,'BR DTG PACUL'!E:E)</f>
        <v>1</v>
      </c>
    </row>
    <row r="652" spans="1:8">
      <c r="A652" s="88" t="s">
        <v>3190</v>
      </c>
      <c r="B652" s="88" t="s">
        <v>876</v>
      </c>
      <c r="C652" s="88" t="s">
        <v>3190</v>
      </c>
      <c r="D652" s="88" t="s">
        <v>3191</v>
      </c>
      <c r="E652" s="89">
        <v>0</v>
      </c>
      <c r="F652" s="88" t="s">
        <v>1185</v>
      </c>
      <c r="H652" s="3">
        <f>E652+SUMIF('BR DTG PACUL'!C:C,'STOK PACUL'!C652,'BR DTG PACUL'!E:E)</f>
        <v>0</v>
      </c>
    </row>
    <row r="653" spans="1:8">
      <c r="A653" s="88" t="s">
        <v>500</v>
      </c>
      <c r="B653" s="88" t="s">
        <v>948</v>
      </c>
      <c r="C653" s="88" t="s">
        <v>500</v>
      </c>
      <c r="D653" s="88" t="s">
        <v>1319</v>
      </c>
      <c r="E653" s="89">
        <v>2</v>
      </c>
      <c r="F653" s="88" t="s">
        <v>1185</v>
      </c>
      <c r="H653" s="3">
        <f>E653+SUMIF('BR DTG PACUL'!C:C,'STOK PACUL'!C653,'BR DTG PACUL'!E:E)</f>
        <v>2</v>
      </c>
    </row>
    <row r="654" spans="1:8">
      <c r="A654" s="88" t="s">
        <v>3192</v>
      </c>
      <c r="B654" s="88" t="s">
        <v>876</v>
      </c>
      <c r="C654" s="88" t="s">
        <v>3192</v>
      </c>
      <c r="D654" s="88" t="s">
        <v>3193</v>
      </c>
      <c r="E654" s="89">
        <v>0</v>
      </c>
      <c r="F654" s="88" t="s">
        <v>1185</v>
      </c>
      <c r="H654" s="3">
        <f>E654+SUMIF('BR DTG PACUL'!C:C,'STOK PACUL'!C654,'BR DTG PACUL'!E:E)</f>
        <v>0</v>
      </c>
    </row>
    <row r="655" spans="1:8">
      <c r="A655" s="88" t="s">
        <v>3194</v>
      </c>
      <c r="B655" s="88" t="s">
        <v>876</v>
      </c>
      <c r="C655" s="88" t="s">
        <v>3194</v>
      </c>
      <c r="D655" s="88" t="s">
        <v>3195</v>
      </c>
      <c r="E655" s="89">
        <v>0</v>
      </c>
      <c r="F655" s="88" t="s">
        <v>1185</v>
      </c>
      <c r="H655" s="3">
        <f>E655+SUMIF('BR DTG PACUL'!C:C,'STOK PACUL'!C655,'BR DTG PACUL'!E:E)</f>
        <v>0</v>
      </c>
    </row>
    <row r="656" spans="1:8">
      <c r="A656" s="88" t="s">
        <v>3196</v>
      </c>
      <c r="B656" s="88" t="s">
        <v>876</v>
      </c>
      <c r="C656" s="88" t="s">
        <v>3196</v>
      </c>
      <c r="D656" s="88" t="s">
        <v>3197</v>
      </c>
      <c r="E656" s="89">
        <v>0</v>
      </c>
      <c r="F656" s="88" t="s">
        <v>1185</v>
      </c>
      <c r="H656" s="3">
        <f>E656+SUMIF('BR DTG PACUL'!C:C,'STOK PACUL'!C656,'BR DTG PACUL'!E:E)</f>
        <v>0</v>
      </c>
    </row>
    <row r="657" spans="1:8">
      <c r="A657" s="88" t="s">
        <v>3198</v>
      </c>
      <c r="B657" s="88" t="s">
        <v>876</v>
      </c>
      <c r="C657" s="88" t="s">
        <v>3198</v>
      </c>
      <c r="D657" s="88" t="s">
        <v>3199</v>
      </c>
      <c r="E657" s="89">
        <v>0</v>
      </c>
      <c r="F657" s="88" t="s">
        <v>1185</v>
      </c>
      <c r="H657" s="3">
        <f>E657+SUMIF('BR DTG PACUL'!C:C,'STOK PACUL'!C657,'BR DTG PACUL'!E:E)</f>
        <v>0</v>
      </c>
    </row>
    <row r="658" spans="1:8">
      <c r="A658" s="88" t="s">
        <v>3200</v>
      </c>
      <c r="B658" s="88" t="s">
        <v>876</v>
      </c>
      <c r="C658" s="88" t="s">
        <v>3200</v>
      </c>
      <c r="D658" s="88" t="s">
        <v>3201</v>
      </c>
      <c r="E658" s="89">
        <v>0</v>
      </c>
      <c r="F658" s="88" t="s">
        <v>1185</v>
      </c>
      <c r="H658" s="3">
        <f>E658+SUMIF('BR DTG PACUL'!C:C,'STOK PACUL'!C658,'BR DTG PACUL'!E:E)</f>
        <v>0</v>
      </c>
    </row>
    <row r="659" spans="1:8">
      <c r="A659" s="88" t="s">
        <v>3202</v>
      </c>
      <c r="B659" s="88" t="s">
        <v>876</v>
      </c>
      <c r="C659" s="88" t="s">
        <v>3202</v>
      </c>
      <c r="D659" s="88" t="s">
        <v>3203</v>
      </c>
      <c r="E659" s="89">
        <v>0</v>
      </c>
      <c r="F659" s="88" t="s">
        <v>1185</v>
      </c>
      <c r="H659" s="3">
        <f>E659+SUMIF('BR DTG PACUL'!C:C,'STOK PACUL'!C659,'BR DTG PACUL'!E:E)</f>
        <v>0</v>
      </c>
    </row>
    <row r="660" spans="1:8">
      <c r="A660" s="88" t="s">
        <v>3204</v>
      </c>
      <c r="B660" s="88" t="s">
        <v>876</v>
      </c>
      <c r="C660" s="88" t="s">
        <v>3204</v>
      </c>
      <c r="D660" s="88" t="s">
        <v>3205</v>
      </c>
      <c r="E660" s="89">
        <v>0</v>
      </c>
      <c r="F660" s="88" t="s">
        <v>1185</v>
      </c>
      <c r="H660" s="3">
        <f>E660+SUMIF('BR DTG PACUL'!C:C,'STOK PACUL'!C660,'BR DTG PACUL'!E:E)</f>
        <v>0</v>
      </c>
    </row>
    <row r="661" spans="1:8">
      <c r="A661" s="88" t="s">
        <v>1320</v>
      </c>
      <c r="B661" s="88" t="s">
        <v>1185</v>
      </c>
      <c r="C661" s="88" t="s">
        <v>1320</v>
      </c>
      <c r="D661" s="88" t="s">
        <v>1321</v>
      </c>
      <c r="E661" s="89">
        <v>0</v>
      </c>
      <c r="F661" s="88" t="s">
        <v>1185</v>
      </c>
      <c r="H661" s="3">
        <f>E661+SUMIF('BR DTG PACUL'!C:C,'STOK PACUL'!C661,'BR DTG PACUL'!E:E)</f>
        <v>0</v>
      </c>
    </row>
    <row r="662" spans="1:8">
      <c r="A662" s="88" t="s">
        <v>1606</v>
      </c>
      <c r="B662" s="88" t="s">
        <v>948</v>
      </c>
      <c r="C662" s="88" t="s">
        <v>1606</v>
      </c>
      <c r="D662" s="88" t="s">
        <v>1607</v>
      </c>
      <c r="E662" s="89">
        <v>0</v>
      </c>
      <c r="F662" s="88" t="s">
        <v>1185</v>
      </c>
      <c r="H662" s="3">
        <f>E662+SUMIF('BR DTG PACUL'!C:C,'STOK PACUL'!C662,'BR DTG PACUL'!E:E)</f>
        <v>0</v>
      </c>
    </row>
    <row r="663" spans="1:8">
      <c r="A663" s="88" t="s">
        <v>259</v>
      </c>
      <c r="B663" s="88" t="s">
        <v>948</v>
      </c>
      <c r="C663" s="88" t="s">
        <v>259</v>
      </c>
      <c r="D663" s="88" t="s">
        <v>1009</v>
      </c>
      <c r="E663" s="89">
        <v>2</v>
      </c>
      <c r="F663" s="88" t="s">
        <v>1185</v>
      </c>
      <c r="H663" s="3">
        <f>E663+SUMIF('BR DTG PACUL'!C:C,'STOK PACUL'!C663,'BR DTG PACUL'!E:E)</f>
        <v>2</v>
      </c>
    </row>
    <row r="664" spans="1:8">
      <c r="A664" s="88" t="s">
        <v>3206</v>
      </c>
      <c r="B664" s="88" t="s">
        <v>876</v>
      </c>
      <c r="C664" s="88" t="s">
        <v>3206</v>
      </c>
      <c r="D664" s="88" t="s">
        <v>3207</v>
      </c>
      <c r="E664" s="89">
        <v>0</v>
      </c>
      <c r="F664" s="88" t="s">
        <v>1185</v>
      </c>
      <c r="H664" s="3">
        <f>E664+SUMIF('BR DTG PACUL'!C:C,'STOK PACUL'!C664,'BR DTG PACUL'!E:E)</f>
        <v>0</v>
      </c>
    </row>
    <row r="665" spans="1:8">
      <c r="A665" s="88" t="s">
        <v>552</v>
      </c>
      <c r="B665" s="88" t="s">
        <v>876</v>
      </c>
      <c r="C665" s="88" t="s">
        <v>552</v>
      </c>
      <c r="D665" s="88" t="s">
        <v>650</v>
      </c>
      <c r="E665" s="89">
        <v>0</v>
      </c>
      <c r="F665" s="88" t="s">
        <v>1185</v>
      </c>
      <c r="H665" s="3">
        <f>E665+SUMIF('BR DTG PACUL'!C:C,'STOK PACUL'!C665,'BR DTG PACUL'!E:E)</f>
        <v>0</v>
      </c>
    </row>
    <row r="666" spans="1:8">
      <c r="A666" s="88" t="s">
        <v>3208</v>
      </c>
      <c r="B666" s="88" t="s">
        <v>876</v>
      </c>
      <c r="C666" s="88" t="s">
        <v>3208</v>
      </c>
      <c r="D666" s="88" t="s">
        <v>3209</v>
      </c>
      <c r="E666" s="89">
        <v>0</v>
      </c>
      <c r="F666" s="88" t="s">
        <v>1185</v>
      </c>
      <c r="H666" s="3">
        <f>E666+SUMIF('BR DTG PACUL'!C:C,'STOK PACUL'!C666,'BR DTG PACUL'!E:E)</f>
        <v>0</v>
      </c>
    </row>
    <row r="667" spans="1:8">
      <c r="A667" s="88" t="s">
        <v>3210</v>
      </c>
      <c r="B667" s="88" t="s">
        <v>876</v>
      </c>
      <c r="C667" s="88" t="s">
        <v>3210</v>
      </c>
      <c r="D667" s="88" t="s">
        <v>3211</v>
      </c>
      <c r="E667" s="89">
        <v>0</v>
      </c>
      <c r="F667" s="88" t="s">
        <v>1185</v>
      </c>
      <c r="H667" s="3">
        <f>E667+SUMIF('BR DTG PACUL'!C:C,'STOK PACUL'!C667,'BR DTG PACUL'!E:E)</f>
        <v>0</v>
      </c>
    </row>
    <row r="668" spans="1:8" ht="30">
      <c r="A668" s="88" t="s">
        <v>3212</v>
      </c>
      <c r="B668" s="88" t="s">
        <v>876</v>
      </c>
      <c r="C668" s="88" t="s">
        <v>3212</v>
      </c>
      <c r="D668" s="88" t="s">
        <v>3213</v>
      </c>
      <c r="E668" s="89">
        <v>0</v>
      </c>
      <c r="F668" s="88" t="s">
        <v>1185</v>
      </c>
      <c r="H668" s="3">
        <f>E668+SUMIF('BR DTG PACUL'!C:C,'STOK PACUL'!C668,'BR DTG PACUL'!E:E)</f>
        <v>0</v>
      </c>
    </row>
    <row r="669" spans="1:8">
      <c r="A669" s="88" t="s">
        <v>3214</v>
      </c>
      <c r="B669" s="88" t="s">
        <v>876</v>
      </c>
      <c r="C669" s="88" t="s">
        <v>3214</v>
      </c>
      <c r="D669" s="88" t="s">
        <v>3215</v>
      </c>
      <c r="E669" s="89">
        <v>0</v>
      </c>
      <c r="F669" s="88" t="s">
        <v>1185</v>
      </c>
      <c r="H669" s="3">
        <f>E669+SUMIF('BR DTG PACUL'!C:C,'STOK PACUL'!C669,'BR DTG PACUL'!E:E)</f>
        <v>0</v>
      </c>
    </row>
    <row r="670" spans="1:8">
      <c r="A670" s="88" t="s">
        <v>2137</v>
      </c>
      <c r="B670" s="88" t="s">
        <v>876</v>
      </c>
      <c r="C670" s="88" t="s">
        <v>2137</v>
      </c>
      <c r="D670" s="88" t="s">
        <v>2138</v>
      </c>
      <c r="E670" s="89">
        <v>0</v>
      </c>
      <c r="F670" s="88" t="s">
        <v>1185</v>
      </c>
      <c r="H670" s="3">
        <f>E670+SUMIF('BR DTG PACUL'!C:C,'STOK PACUL'!C670,'BR DTG PACUL'!E:E)</f>
        <v>0</v>
      </c>
    </row>
    <row r="671" spans="1:8">
      <c r="A671" s="88" t="s">
        <v>1608</v>
      </c>
      <c r="B671" s="88" t="s">
        <v>876</v>
      </c>
      <c r="C671" s="88" t="s">
        <v>1608</v>
      </c>
      <c r="D671" s="88" t="s">
        <v>3216</v>
      </c>
      <c r="E671" s="89">
        <v>0</v>
      </c>
      <c r="F671" s="88" t="s">
        <v>1185</v>
      </c>
      <c r="H671" s="3">
        <f>E671+SUMIF('BR DTG PACUL'!C:C,'STOK PACUL'!C671,'BR DTG PACUL'!E:E)</f>
        <v>0</v>
      </c>
    </row>
    <row r="672" spans="1:8">
      <c r="A672" s="88" t="s">
        <v>3217</v>
      </c>
      <c r="B672" s="88" t="s">
        <v>876</v>
      </c>
      <c r="C672" s="88" t="s">
        <v>3217</v>
      </c>
      <c r="D672" s="88" t="s">
        <v>3218</v>
      </c>
      <c r="E672" s="89">
        <v>0</v>
      </c>
      <c r="F672" s="88" t="s">
        <v>1185</v>
      </c>
      <c r="H672" s="3">
        <f>E672+SUMIF('BR DTG PACUL'!C:C,'STOK PACUL'!C672,'BR DTG PACUL'!E:E)</f>
        <v>0</v>
      </c>
    </row>
    <row r="673" spans="1:8">
      <c r="A673" s="88" t="s">
        <v>3219</v>
      </c>
      <c r="B673" s="88" t="s">
        <v>876</v>
      </c>
      <c r="C673" s="88" t="s">
        <v>3219</v>
      </c>
      <c r="D673" s="88" t="s">
        <v>3220</v>
      </c>
      <c r="E673" s="89">
        <v>0</v>
      </c>
      <c r="F673" s="88" t="s">
        <v>1185</v>
      </c>
      <c r="H673" s="3">
        <f>E673+SUMIF('BR DTG PACUL'!C:C,'STOK PACUL'!C673,'BR DTG PACUL'!E:E)</f>
        <v>0</v>
      </c>
    </row>
    <row r="674" spans="1:8">
      <c r="A674" s="88" t="s">
        <v>3221</v>
      </c>
      <c r="B674" s="88" t="s">
        <v>876</v>
      </c>
      <c r="C674" s="88" t="s">
        <v>3221</v>
      </c>
      <c r="D674" s="88" t="s">
        <v>3222</v>
      </c>
      <c r="E674" s="89">
        <v>0</v>
      </c>
      <c r="F674" s="88" t="s">
        <v>1185</v>
      </c>
      <c r="H674" s="3">
        <f>E674+SUMIF('BR DTG PACUL'!C:C,'STOK PACUL'!C674,'BR DTG PACUL'!E:E)</f>
        <v>0</v>
      </c>
    </row>
    <row r="675" spans="1:8">
      <c r="A675" s="88" t="s">
        <v>3223</v>
      </c>
      <c r="B675" s="88" t="s">
        <v>876</v>
      </c>
      <c r="C675" s="88" t="s">
        <v>3223</v>
      </c>
      <c r="D675" s="88" t="s">
        <v>3224</v>
      </c>
      <c r="E675" s="89">
        <v>0</v>
      </c>
      <c r="F675" s="88" t="s">
        <v>1185</v>
      </c>
      <c r="H675" s="3">
        <f>E675+SUMIF('BR DTG PACUL'!C:C,'STOK PACUL'!C675,'BR DTG PACUL'!E:E)</f>
        <v>0</v>
      </c>
    </row>
    <row r="676" spans="1:8">
      <c r="A676" s="88" t="s">
        <v>3225</v>
      </c>
      <c r="B676" s="88" t="s">
        <v>876</v>
      </c>
      <c r="C676" s="88" t="s">
        <v>3225</v>
      </c>
      <c r="D676" s="88" t="s">
        <v>3226</v>
      </c>
      <c r="E676" s="89">
        <v>0</v>
      </c>
      <c r="F676" s="88" t="s">
        <v>1185</v>
      </c>
      <c r="H676" s="3">
        <f>E676+SUMIF('BR DTG PACUL'!C:C,'STOK PACUL'!C676,'BR DTG PACUL'!E:E)</f>
        <v>0</v>
      </c>
    </row>
    <row r="677" spans="1:8">
      <c r="A677" s="88" t="s">
        <v>3227</v>
      </c>
      <c r="B677" s="88" t="s">
        <v>876</v>
      </c>
      <c r="C677" s="88" t="s">
        <v>3227</v>
      </c>
      <c r="D677" s="88" t="s">
        <v>3228</v>
      </c>
      <c r="E677" s="89">
        <v>0</v>
      </c>
      <c r="F677" s="88" t="s">
        <v>1185</v>
      </c>
      <c r="H677" s="3">
        <f>E677+SUMIF('BR DTG PACUL'!C:C,'STOK PACUL'!C677,'BR DTG PACUL'!E:E)</f>
        <v>0</v>
      </c>
    </row>
    <row r="678" spans="1:8">
      <c r="A678" s="88" t="s">
        <v>3229</v>
      </c>
      <c r="B678" s="88" t="s">
        <v>876</v>
      </c>
      <c r="C678" s="88" t="s">
        <v>3229</v>
      </c>
      <c r="D678" s="88" t="s">
        <v>3230</v>
      </c>
      <c r="E678" s="89">
        <v>0</v>
      </c>
      <c r="F678" s="88" t="s">
        <v>1185</v>
      </c>
      <c r="H678" s="3">
        <f>E678+SUMIF('BR DTG PACUL'!C:C,'STOK PACUL'!C678,'BR DTG PACUL'!E:E)</f>
        <v>0</v>
      </c>
    </row>
    <row r="679" spans="1:8">
      <c r="A679" s="88" t="s">
        <v>3231</v>
      </c>
      <c r="B679" s="88" t="s">
        <v>876</v>
      </c>
      <c r="C679" s="88" t="s">
        <v>3231</v>
      </c>
      <c r="D679" s="88" t="s">
        <v>3232</v>
      </c>
      <c r="E679" s="89">
        <v>0</v>
      </c>
      <c r="F679" s="88" t="s">
        <v>1185</v>
      </c>
      <c r="H679" s="3">
        <f>E679+SUMIF('BR DTG PACUL'!C:C,'STOK PACUL'!C679,'BR DTG PACUL'!E:E)</f>
        <v>0</v>
      </c>
    </row>
    <row r="680" spans="1:8" ht="30">
      <c r="A680" s="88" t="s">
        <v>260</v>
      </c>
      <c r="B680" s="88" t="s">
        <v>920</v>
      </c>
      <c r="C680" s="88" t="s">
        <v>260</v>
      </c>
      <c r="D680" s="88" t="s">
        <v>1010</v>
      </c>
      <c r="E680" s="89">
        <v>1</v>
      </c>
      <c r="F680" s="88" t="s">
        <v>260</v>
      </c>
      <c r="H680" s="3">
        <f>E680+SUMIF('BR DTG PACUL'!C:C,'STOK PACUL'!C680,'BR DTG PACUL'!E:E)</f>
        <v>1</v>
      </c>
    </row>
    <row r="681" spans="1:8" ht="30">
      <c r="A681" s="88" t="s">
        <v>3233</v>
      </c>
      <c r="B681" s="88" t="s">
        <v>920</v>
      </c>
      <c r="C681" s="88" t="s">
        <v>3233</v>
      </c>
      <c r="D681" s="88" t="s">
        <v>1010</v>
      </c>
      <c r="E681" s="89">
        <v>0</v>
      </c>
      <c r="F681" s="88" t="s">
        <v>260</v>
      </c>
      <c r="H681" s="3">
        <f>E681+SUMIF('BR DTG PACUL'!C:C,'STOK PACUL'!C681,'BR DTG PACUL'!E:E)</f>
        <v>0</v>
      </c>
    </row>
    <row r="682" spans="1:8" ht="30">
      <c r="A682" s="88" t="s">
        <v>501</v>
      </c>
      <c r="B682" s="88" t="s">
        <v>920</v>
      </c>
      <c r="C682" s="88" t="s">
        <v>501</v>
      </c>
      <c r="D682" s="88" t="s">
        <v>1010</v>
      </c>
      <c r="E682" s="89">
        <v>0</v>
      </c>
      <c r="F682" s="88" t="s">
        <v>260</v>
      </c>
      <c r="H682" s="3">
        <f>E682+SUMIF('BR DTG PACUL'!C:C,'STOK PACUL'!C682,'BR DTG PACUL'!E:E)</f>
        <v>0</v>
      </c>
    </row>
    <row r="683" spans="1:8">
      <c r="A683" s="88" t="s">
        <v>1609</v>
      </c>
      <c r="B683" s="88" t="s">
        <v>1185</v>
      </c>
      <c r="C683" s="88" t="s">
        <v>1609</v>
      </c>
      <c r="D683" s="88" t="s">
        <v>1610</v>
      </c>
      <c r="E683" s="89">
        <v>0</v>
      </c>
      <c r="F683" s="88" t="s">
        <v>1185</v>
      </c>
      <c r="H683" s="3">
        <f>E683+SUMIF('BR DTG PACUL'!C:C,'STOK PACUL'!C683,'BR DTG PACUL'!E:E)</f>
        <v>0</v>
      </c>
    </row>
    <row r="684" spans="1:8">
      <c r="A684" s="88" t="s">
        <v>3234</v>
      </c>
      <c r="B684" s="88" t="s">
        <v>876</v>
      </c>
      <c r="C684" s="88" t="s">
        <v>3234</v>
      </c>
      <c r="D684" s="88" t="s">
        <v>3235</v>
      </c>
      <c r="E684" s="89">
        <v>0</v>
      </c>
      <c r="F684" s="88" t="s">
        <v>1185</v>
      </c>
      <c r="H684" s="3">
        <f>E684+SUMIF('BR DTG PACUL'!C:C,'STOK PACUL'!C684,'BR DTG PACUL'!E:E)</f>
        <v>0</v>
      </c>
    </row>
    <row r="685" spans="1:8">
      <c r="A685" s="88" t="s">
        <v>1492</v>
      </c>
      <c r="B685" s="88" t="s">
        <v>1185</v>
      </c>
      <c r="C685" s="88" t="s">
        <v>1492</v>
      </c>
      <c r="D685" s="88" t="s">
        <v>1493</v>
      </c>
      <c r="E685" s="89">
        <v>0</v>
      </c>
      <c r="F685" s="88" t="s">
        <v>1185</v>
      </c>
      <c r="H685" s="3">
        <f>E685+SUMIF('BR DTG PACUL'!C:C,'STOK PACUL'!C685,'BR DTG PACUL'!E:E)</f>
        <v>0</v>
      </c>
    </row>
    <row r="686" spans="1:8">
      <c r="A686" s="88" t="s">
        <v>3236</v>
      </c>
      <c r="B686" s="88" t="s">
        <v>876</v>
      </c>
      <c r="C686" s="88" t="s">
        <v>3236</v>
      </c>
      <c r="D686" s="88" t="s">
        <v>3237</v>
      </c>
      <c r="E686" s="89">
        <v>0</v>
      </c>
      <c r="F686" s="88" t="s">
        <v>1185</v>
      </c>
      <c r="H686" s="3">
        <f>E686+SUMIF('BR DTG PACUL'!C:C,'STOK PACUL'!C686,'BR DTG PACUL'!E:E)</f>
        <v>0</v>
      </c>
    </row>
    <row r="687" spans="1:8">
      <c r="A687" s="88" t="s">
        <v>1773</v>
      </c>
      <c r="B687" s="88" t="s">
        <v>898</v>
      </c>
      <c r="C687" s="88" t="s">
        <v>1773</v>
      </c>
      <c r="D687" s="88" t="s">
        <v>1774</v>
      </c>
      <c r="E687" s="89">
        <v>4</v>
      </c>
      <c r="F687" s="88" t="s">
        <v>1185</v>
      </c>
      <c r="H687" s="3">
        <f>E687+SUMIF('BR DTG PACUL'!C:C,'STOK PACUL'!C687,'BR DTG PACUL'!E:E)</f>
        <v>4</v>
      </c>
    </row>
    <row r="688" spans="1:8">
      <c r="A688" s="88" t="s">
        <v>3238</v>
      </c>
      <c r="B688" s="88" t="s">
        <v>898</v>
      </c>
      <c r="C688" s="88" t="s">
        <v>3238</v>
      </c>
      <c r="D688" s="88" t="s">
        <v>3239</v>
      </c>
      <c r="E688" s="89">
        <v>2</v>
      </c>
      <c r="F688" s="88" t="s">
        <v>1185</v>
      </c>
      <c r="H688" s="3">
        <f>E688+SUMIF('BR DTG PACUL'!C:C,'STOK PACUL'!C688,'BR DTG PACUL'!E:E)</f>
        <v>2</v>
      </c>
    </row>
    <row r="689" spans="1:8">
      <c r="A689" s="88" t="s">
        <v>3240</v>
      </c>
      <c r="B689" s="88" t="s">
        <v>948</v>
      </c>
      <c r="C689" s="88" t="s">
        <v>3240</v>
      </c>
      <c r="D689" s="88" t="s">
        <v>3241</v>
      </c>
      <c r="E689" s="89">
        <v>1</v>
      </c>
      <c r="F689" s="88" t="s">
        <v>1185</v>
      </c>
      <c r="H689" s="3">
        <f>E689+SUMIF('BR DTG PACUL'!C:C,'STOK PACUL'!C689,'BR DTG PACUL'!E:E)</f>
        <v>1</v>
      </c>
    </row>
    <row r="690" spans="1:8">
      <c r="A690" s="88" t="s">
        <v>3242</v>
      </c>
      <c r="B690" s="88" t="s">
        <v>876</v>
      </c>
      <c r="C690" s="88" t="s">
        <v>3242</v>
      </c>
      <c r="D690" s="88" t="s">
        <v>3243</v>
      </c>
      <c r="E690" s="89">
        <v>0</v>
      </c>
      <c r="F690" s="88" t="s">
        <v>1185</v>
      </c>
      <c r="H690" s="3">
        <f>E690+SUMIF('BR DTG PACUL'!C:C,'STOK PACUL'!C690,'BR DTG PACUL'!E:E)</f>
        <v>0</v>
      </c>
    </row>
    <row r="691" spans="1:8">
      <c r="A691" s="88" t="s">
        <v>261</v>
      </c>
      <c r="B691" s="88" t="s">
        <v>948</v>
      </c>
      <c r="C691" s="88" t="s">
        <v>261</v>
      </c>
      <c r="D691" s="88" t="s">
        <v>1011</v>
      </c>
      <c r="E691" s="89">
        <v>1</v>
      </c>
      <c r="F691" s="88" t="s">
        <v>1185</v>
      </c>
      <c r="H691" s="3">
        <f>E691+SUMIF('BR DTG PACUL'!C:C,'STOK PACUL'!C691,'BR DTG PACUL'!E:E)</f>
        <v>2</v>
      </c>
    </row>
    <row r="692" spans="1:8">
      <c r="A692" s="88" t="s">
        <v>3244</v>
      </c>
      <c r="B692" s="88" t="s">
        <v>948</v>
      </c>
      <c r="C692" s="88" t="s">
        <v>3244</v>
      </c>
      <c r="D692" s="88" t="s">
        <v>3245</v>
      </c>
      <c r="E692" s="89">
        <v>1</v>
      </c>
      <c r="F692" s="88" t="s">
        <v>1185</v>
      </c>
      <c r="H692" s="3">
        <f>E692+SUMIF('BR DTG PACUL'!C:C,'STOK PACUL'!C692,'BR DTG PACUL'!E:E)</f>
        <v>1</v>
      </c>
    </row>
    <row r="693" spans="1:8">
      <c r="A693" s="88" t="s">
        <v>3246</v>
      </c>
      <c r="B693" s="88" t="s">
        <v>876</v>
      </c>
      <c r="C693" s="88" t="s">
        <v>3246</v>
      </c>
      <c r="D693" s="88" t="s">
        <v>3247</v>
      </c>
      <c r="E693" s="89">
        <v>0</v>
      </c>
      <c r="F693" s="88" t="s">
        <v>1185</v>
      </c>
      <c r="H693" s="3">
        <f>E693+SUMIF('BR DTG PACUL'!C:C,'STOK PACUL'!C693,'BR DTG PACUL'!E:E)</f>
        <v>0</v>
      </c>
    </row>
    <row r="694" spans="1:8">
      <c r="A694" s="88" t="s">
        <v>3248</v>
      </c>
      <c r="B694" s="88" t="s">
        <v>876</v>
      </c>
      <c r="C694" s="88" t="s">
        <v>3248</v>
      </c>
      <c r="D694" s="88" t="s">
        <v>3249</v>
      </c>
      <c r="E694" s="89">
        <v>0</v>
      </c>
      <c r="F694" s="88" t="s">
        <v>1185</v>
      </c>
      <c r="H694" s="3">
        <f>E694+SUMIF('BR DTG PACUL'!C:C,'STOK PACUL'!C694,'BR DTG PACUL'!E:E)</f>
        <v>0</v>
      </c>
    </row>
    <row r="695" spans="1:8">
      <c r="A695" s="88" t="s">
        <v>3250</v>
      </c>
      <c r="B695" s="88" t="s">
        <v>876</v>
      </c>
      <c r="C695" s="88" t="s">
        <v>3250</v>
      </c>
      <c r="D695" s="88" t="s">
        <v>3251</v>
      </c>
      <c r="E695" s="89">
        <v>0</v>
      </c>
      <c r="F695" s="88" t="s">
        <v>1185</v>
      </c>
      <c r="H695" s="3">
        <f>E695+SUMIF('BR DTG PACUL'!C:C,'STOK PACUL'!C695,'BR DTG PACUL'!E:E)</f>
        <v>0</v>
      </c>
    </row>
    <row r="696" spans="1:8">
      <c r="A696" s="88" t="s">
        <v>651</v>
      </c>
      <c r="B696" s="88" t="s">
        <v>876</v>
      </c>
      <c r="C696" s="88" t="s">
        <v>651</v>
      </c>
      <c r="D696" s="88" t="s">
        <v>3252</v>
      </c>
      <c r="E696" s="89">
        <v>0</v>
      </c>
      <c r="F696" s="88" t="s">
        <v>1185</v>
      </c>
      <c r="H696" s="3">
        <f>E696+SUMIF('BR DTG PACUL'!C:C,'STOK PACUL'!C696,'BR DTG PACUL'!E:E)</f>
        <v>0</v>
      </c>
    </row>
    <row r="697" spans="1:8" ht="30">
      <c r="A697" s="88" t="s">
        <v>3253</v>
      </c>
      <c r="B697" s="88" t="s">
        <v>877</v>
      </c>
      <c r="C697" s="88" t="s">
        <v>3253</v>
      </c>
      <c r="D697" s="88" t="s">
        <v>3254</v>
      </c>
      <c r="E697" s="89">
        <v>0</v>
      </c>
      <c r="F697" s="88" t="s">
        <v>1185</v>
      </c>
      <c r="H697" s="3">
        <f>E697+SUMIF('BR DTG PACUL'!C:C,'STOK PACUL'!C697,'BR DTG PACUL'!E:E)</f>
        <v>0</v>
      </c>
    </row>
    <row r="698" spans="1:8" ht="30">
      <c r="A698" s="88" t="s">
        <v>3255</v>
      </c>
      <c r="B698" s="88" t="s">
        <v>877</v>
      </c>
      <c r="C698" s="88" t="s">
        <v>3255</v>
      </c>
      <c r="D698" s="88" t="s">
        <v>3254</v>
      </c>
      <c r="E698" s="89">
        <v>1</v>
      </c>
      <c r="F698" s="88" t="s">
        <v>1185</v>
      </c>
      <c r="H698" s="3">
        <f>E698+SUMIF('BR DTG PACUL'!C:C,'STOK PACUL'!C698,'BR DTG PACUL'!E:E)</f>
        <v>1</v>
      </c>
    </row>
    <row r="699" spans="1:8" ht="30">
      <c r="A699" s="88" t="s">
        <v>2145</v>
      </c>
      <c r="B699" s="88" t="s">
        <v>877</v>
      </c>
      <c r="C699" s="88" t="s">
        <v>2145</v>
      </c>
      <c r="D699" s="88" t="s">
        <v>2146</v>
      </c>
      <c r="E699" s="89">
        <v>1</v>
      </c>
      <c r="F699" s="88" t="s">
        <v>1185</v>
      </c>
      <c r="H699" s="3">
        <f>E699+SUMIF('BR DTG PACUL'!C:C,'STOK PACUL'!C699,'BR DTG PACUL'!E:E)</f>
        <v>1</v>
      </c>
    </row>
    <row r="700" spans="1:8" ht="30">
      <c r="A700" s="88" t="s">
        <v>262</v>
      </c>
      <c r="B700" s="88" t="s">
        <v>877</v>
      </c>
      <c r="C700" s="88" t="s">
        <v>262</v>
      </c>
      <c r="D700" s="88" t="s">
        <v>1012</v>
      </c>
      <c r="E700" s="89">
        <v>2</v>
      </c>
      <c r="F700" s="88" t="s">
        <v>262</v>
      </c>
      <c r="H700" s="3">
        <f>E700+SUMIF('BR DTG PACUL'!C:C,'STOK PACUL'!C700,'BR DTG PACUL'!E:E)</f>
        <v>2</v>
      </c>
    </row>
    <row r="701" spans="1:8">
      <c r="A701" s="88" t="s">
        <v>3256</v>
      </c>
      <c r="B701" s="88" t="s">
        <v>876</v>
      </c>
      <c r="C701" s="88" t="s">
        <v>3256</v>
      </c>
      <c r="D701" s="88" t="s">
        <v>3257</v>
      </c>
      <c r="E701" s="89">
        <v>0</v>
      </c>
      <c r="F701" s="88" t="s">
        <v>1185</v>
      </c>
      <c r="H701" s="3">
        <f>E701+SUMIF('BR DTG PACUL'!C:C,'STOK PACUL'!C701,'BR DTG PACUL'!E:E)</f>
        <v>0</v>
      </c>
    </row>
    <row r="702" spans="1:8">
      <c r="A702" s="88" t="s">
        <v>3258</v>
      </c>
      <c r="B702" s="88" t="s">
        <v>876</v>
      </c>
      <c r="C702" s="88" t="s">
        <v>3258</v>
      </c>
      <c r="D702" s="88" t="s">
        <v>3259</v>
      </c>
      <c r="E702" s="89">
        <v>0</v>
      </c>
      <c r="F702" s="88" t="s">
        <v>1185</v>
      </c>
      <c r="H702" s="3">
        <f>E702+SUMIF('BR DTG PACUL'!C:C,'STOK PACUL'!C702,'BR DTG PACUL'!E:E)</f>
        <v>0</v>
      </c>
    </row>
    <row r="703" spans="1:8">
      <c r="A703" s="88" t="s">
        <v>3260</v>
      </c>
      <c r="B703" s="88" t="s">
        <v>876</v>
      </c>
      <c r="C703" s="88" t="s">
        <v>3260</v>
      </c>
      <c r="D703" s="88" t="s">
        <v>3261</v>
      </c>
      <c r="E703" s="89">
        <v>0</v>
      </c>
      <c r="F703" s="88" t="s">
        <v>1185</v>
      </c>
      <c r="H703" s="3">
        <f>E703+SUMIF('BR DTG PACUL'!C:C,'STOK PACUL'!C703,'BR DTG PACUL'!E:E)</f>
        <v>0</v>
      </c>
    </row>
    <row r="704" spans="1:8" ht="30">
      <c r="A704" s="88" t="s">
        <v>3262</v>
      </c>
      <c r="B704" s="88" t="s">
        <v>877</v>
      </c>
      <c r="C704" s="88" t="s">
        <v>3262</v>
      </c>
      <c r="D704" s="88" t="s">
        <v>3263</v>
      </c>
      <c r="E704" s="89">
        <v>1</v>
      </c>
      <c r="F704" s="88" t="s">
        <v>1185</v>
      </c>
      <c r="H704" s="3">
        <f>E704+SUMIF('BR DTG PACUL'!C:C,'STOK PACUL'!C704,'BR DTG PACUL'!E:E)</f>
        <v>1</v>
      </c>
    </row>
    <row r="705" spans="1:8">
      <c r="A705" s="88" t="s">
        <v>3264</v>
      </c>
      <c r="B705" s="88" t="s">
        <v>876</v>
      </c>
      <c r="C705" s="88" t="s">
        <v>3264</v>
      </c>
      <c r="D705" s="88" t="s">
        <v>3265</v>
      </c>
      <c r="E705" s="89">
        <v>0</v>
      </c>
      <c r="F705" s="88" t="s">
        <v>1185</v>
      </c>
      <c r="H705" s="3">
        <f>E705+SUMIF('BR DTG PACUL'!C:C,'STOK PACUL'!C705,'BR DTG PACUL'!E:E)</f>
        <v>0</v>
      </c>
    </row>
    <row r="706" spans="1:8">
      <c r="A706" s="88" t="s">
        <v>3266</v>
      </c>
      <c r="B706" s="88" t="s">
        <v>876</v>
      </c>
      <c r="C706" s="88" t="s">
        <v>3266</v>
      </c>
      <c r="D706" s="88" t="s">
        <v>3267</v>
      </c>
      <c r="E706" s="89">
        <v>0</v>
      </c>
      <c r="F706" s="88" t="s">
        <v>1185</v>
      </c>
      <c r="H706" s="3">
        <f>E706+SUMIF('BR DTG PACUL'!C:C,'STOK PACUL'!C706,'BR DTG PACUL'!E:E)</f>
        <v>0</v>
      </c>
    </row>
    <row r="707" spans="1:8">
      <c r="A707" s="88" t="s">
        <v>2149</v>
      </c>
      <c r="B707" s="88" t="s">
        <v>876</v>
      </c>
      <c r="C707" s="88" t="s">
        <v>2149</v>
      </c>
      <c r="D707" s="88" t="s">
        <v>3268</v>
      </c>
      <c r="E707" s="89">
        <v>0</v>
      </c>
      <c r="F707" s="88" t="s">
        <v>1185</v>
      </c>
      <c r="H707" s="3">
        <f>E707+SUMIF('BR DTG PACUL'!C:C,'STOK PACUL'!C707,'BR DTG PACUL'!E:E)</f>
        <v>0</v>
      </c>
    </row>
    <row r="708" spans="1:8">
      <c r="A708" s="88" t="s">
        <v>263</v>
      </c>
      <c r="B708" s="88" t="s">
        <v>948</v>
      </c>
      <c r="C708" s="88" t="s">
        <v>263</v>
      </c>
      <c r="D708" s="88" t="s">
        <v>1013</v>
      </c>
      <c r="E708" s="89">
        <v>2</v>
      </c>
      <c r="F708" s="88" t="s">
        <v>1185</v>
      </c>
      <c r="H708" s="3">
        <f>E708+SUMIF('BR DTG PACUL'!C:C,'STOK PACUL'!C708,'BR DTG PACUL'!E:E)</f>
        <v>2</v>
      </c>
    </row>
    <row r="709" spans="1:8">
      <c r="A709" s="88" t="s">
        <v>3269</v>
      </c>
      <c r="B709" s="88" t="s">
        <v>876</v>
      </c>
      <c r="C709" s="88" t="s">
        <v>3269</v>
      </c>
      <c r="D709" s="88" t="s">
        <v>3270</v>
      </c>
      <c r="E709" s="89">
        <v>0</v>
      </c>
      <c r="F709" s="88" t="s">
        <v>1185</v>
      </c>
      <c r="H709" s="3">
        <f>E709+SUMIF('BR DTG PACUL'!C:C,'STOK PACUL'!C709,'BR DTG PACUL'!E:E)</f>
        <v>0</v>
      </c>
    </row>
    <row r="710" spans="1:8" ht="30">
      <c r="A710" s="88" t="s">
        <v>3271</v>
      </c>
      <c r="B710" s="88" t="s">
        <v>877</v>
      </c>
      <c r="C710" s="88" t="s">
        <v>3271</v>
      </c>
      <c r="D710" s="88" t="s">
        <v>3272</v>
      </c>
      <c r="E710" s="89">
        <v>1</v>
      </c>
      <c r="F710" s="88" t="s">
        <v>1185</v>
      </c>
      <c r="H710" s="3">
        <f>E710+SUMIF('BR DTG PACUL'!C:C,'STOK PACUL'!C710,'BR DTG PACUL'!E:E)</f>
        <v>1</v>
      </c>
    </row>
    <row r="711" spans="1:8" ht="30">
      <c r="A711" s="88" t="s">
        <v>3273</v>
      </c>
      <c r="B711" s="88" t="s">
        <v>876</v>
      </c>
      <c r="C711" s="88" t="s">
        <v>3273</v>
      </c>
      <c r="D711" s="88" t="s">
        <v>3274</v>
      </c>
      <c r="E711" s="89">
        <v>0</v>
      </c>
      <c r="F711" s="88" t="s">
        <v>1185</v>
      </c>
      <c r="H711" s="3">
        <f>E711+SUMIF('BR DTG PACUL'!C:C,'STOK PACUL'!C711,'BR DTG PACUL'!E:E)</f>
        <v>0</v>
      </c>
    </row>
    <row r="712" spans="1:8" ht="30">
      <c r="A712" s="88" t="s">
        <v>3275</v>
      </c>
      <c r="B712" s="88" t="s">
        <v>918</v>
      </c>
      <c r="C712" s="88" t="s">
        <v>3275</v>
      </c>
      <c r="D712" s="88" t="s">
        <v>3274</v>
      </c>
      <c r="E712" s="89">
        <v>1</v>
      </c>
      <c r="F712" s="88" t="s">
        <v>1185</v>
      </c>
      <c r="H712" s="3">
        <f>E712+SUMIF('BR DTG PACUL'!C:C,'STOK PACUL'!C712,'BR DTG PACUL'!E:E)</f>
        <v>1</v>
      </c>
    </row>
    <row r="713" spans="1:8">
      <c r="A713" s="88" t="s">
        <v>3276</v>
      </c>
      <c r="B713" s="88" t="s">
        <v>876</v>
      </c>
      <c r="C713" s="88" t="s">
        <v>3276</v>
      </c>
      <c r="D713" s="88" t="s">
        <v>3277</v>
      </c>
      <c r="E713" s="89">
        <v>0</v>
      </c>
      <c r="F713" s="88" t="s">
        <v>1185</v>
      </c>
      <c r="H713" s="3">
        <f>E713+SUMIF('BR DTG PACUL'!C:C,'STOK PACUL'!C713,'BR DTG PACUL'!E:E)</f>
        <v>0</v>
      </c>
    </row>
    <row r="714" spans="1:8">
      <c r="A714" s="88" t="s">
        <v>3278</v>
      </c>
      <c r="B714" s="88" t="s">
        <v>876</v>
      </c>
      <c r="C714" s="88" t="s">
        <v>3278</v>
      </c>
      <c r="D714" s="88" t="s">
        <v>3279</v>
      </c>
      <c r="E714" s="89">
        <v>0</v>
      </c>
      <c r="F714" s="88" t="s">
        <v>1185</v>
      </c>
      <c r="H714" s="3">
        <f>E714+SUMIF('BR DTG PACUL'!C:C,'STOK PACUL'!C714,'BR DTG PACUL'!E:E)</f>
        <v>0</v>
      </c>
    </row>
    <row r="715" spans="1:8">
      <c r="A715" s="88" t="s">
        <v>3280</v>
      </c>
      <c r="B715" s="88" t="s">
        <v>948</v>
      </c>
      <c r="C715" s="88" t="s">
        <v>3280</v>
      </c>
      <c r="D715" s="88" t="s">
        <v>3281</v>
      </c>
      <c r="E715" s="89">
        <v>2</v>
      </c>
      <c r="F715" s="88" t="s">
        <v>1185</v>
      </c>
      <c r="H715" s="3">
        <f>E715+SUMIF('BR DTG PACUL'!C:C,'STOK PACUL'!C715,'BR DTG PACUL'!E:E)</f>
        <v>2</v>
      </c>
    </row>
    <row r="716" spans="1:8">
      <c r="A716" s="88" t="s">
        <v>1419</v>
      </c>
      <c r="B716" s="88" t="s">
        <v>948</v>
      </c>
      <c r="C716" s="88" t="s">
        <v>1419</v>
      </c>
      <c r="D716" s="88" t="s">
        <v>1420</v>
      </c>
      <c r="E716" s="89">
        <v>1</v>
      </c>
      <c r="F716" s="88" t="s">
        <v>1185</v>
      </c>
      <c r="H716" s="3">
        <f>E716+SUMIF('BR DTG PACUL'!C:C,'STOK PACUL'!C716,'BR DTG PACUL'!E:E)</f>
        <v>1</v>
      </c>
    </row>
    <row r="717" spans="1:8">
      <c r="A717" s="88" t="s">
        <v>3282</v>
      </c>
      <c r="B717" s="88" t="s">
        <v>948</v>
      </c>
      <c r="C717" s="88" t="s">
        <v>3282</v>
      </c>
      <c r="D717" s="88" t="s">
        <v>3283</v>
      </c>
      <c r="E717" s="89">
        <v>1</v>
      </c>
      <c r="F717" s="88" t="s">
        <v>1185</v>
      </c>
      <c r="H717" s="3">
        <f>E717+SUMIF('BR DTG PACUL'!C:C,'STOK PACUL'!C717,'BR DTG PACUL'!E:E)</f>
        <v>1</v>
      </c>
    </row>
    <row r="718" spans="1:8">
      <c r="A718" s="88" t="s">
        <v>3284</v>
      </c>
      <c r="B718" s="88" t="s">
        <v>876</v>
      </c>
      <c r="C718" s="88" t="s">
        <v>3284</v>
      </c>
      <c r="D718" s="88" t="s">
        <v>3285</v>
      </c>
      <c r="E718" s="89">
        <v>0</v>
      </c>
      <c r="F718" s="88" t="s">
        <v>1185</v>
      </c>
      <c r="H718" s="3">
        <f>E718+SUMIF('BR DTG PACUL'!C:C,'STOK PACUL'!C718,'BR DTG PACUL'!E:E)</f>
        <v>0</v>
      </c>
    </row>
    <row r="719" spans="1:8">
      <c r="A719" s="88" t="s">
        <v>3286</v>
      </c>
      <c r="B719" s="88" t="s">
        <v>888</v>
      </c>
      <c r="C719" s="88" t="s">
        <v>3286</v>
      </c>
      <c r="D719" s="88" t="s">
        <v>3287</v>
      </c>
      <c r="E719" s="89">
        <v>1</v>
      </c>
      <c r="F719" s="88" t="s">
        <v>1185</v>
      </c>
      <c r="H719" s="3">
        <f>E719+SUMIF('BR DTG PACUL'!C:C,'STOK PACUL'!C719,'BR DTG PACUL'!E:E)</f>
        <v>1</v>
      </c>
    </row>
    <row r="720" spans="1:8">
      <c r="A720" s="88" t="s">
        <v>3288</v>
      </c>
      <c r="B720" s="88" t="s">
        <v>876</v>
      </c>
      <c r="C720" s="88" t="s">
        <v>3288</v>
      </c>
      <c r="D720" s="88" t="s">
        <v>3287</v>
      </c>
      <c r="E720" s="89">
        <v>0</v>
      </c>
      <c r="F720" s="88" t="s">
        <v>1185</v>
      </c>
      <c r="H720" s="3">
        <f>E720+SUMIF('BR DTG PACUL'!C:C,'STOK PACUL'!C720,'BR DTG PACUL'!E:E)</f>
        <v>0</v>
      </c>
    </row>
    <row r="721" spans="1:8">
      <c r="A721" s="88" t="s">
        <v>3289</v>
      </c>
      <c r="B721" s="88" t="s">
        <v>876</v>
      </c>
      <c r="C721" s="88" t="s">
        <v>3289</v>
      </c>
      <c r="D721" s="88" t="s">
        <v>3290</v>
      </c>
      <c r="E721" s="89">
        <v>0</v>
      </c>
      <c r="F721" s="88" t="s">
        <v>1185</v>
      </c>
      <c r="H721" s="3">
        <f>E721+SUMIF('BR DTG PACUL'!C:C,'STOK PACUL'!C721,'BR DTG PACUL'!E:E)</f>
        <v>0</v>
      </c>
    </row>
    <row r="722" spans="1:8">
      <c r="A722" s="88" t="s">
        <v>3291</v>
      </c>
      <c r="B722" s="88" t="s">
        <v>876</v>
      </c>
      <c r="C722" s="88" t="s">
        <v>3291</v>
      </c>
      <c r="D722" s="88" t="s">
        <v>3292</v>
      </c>
      <c r="E722" s="89">
        <v>0</v>
      </c>
      <c r="F722" s="88" t="s">
        <v>1185</v>
      </c>
      <c r="H722" s="3">
        <f>E722+SUMIF('BR DTG PACUL'!C:C,'STOK PACUL'!C722,'BR DTG PACUL'!E:E)</f>
        <v>0</v>
      </c>
    </row>
    <row r="723" spans="1:8">
      <c r="A723" s="88" t="s">
        <v>3293</v>
      </c>
      <c r="B723" s="88" t="s">
        <v>876</v>
      </c>
      <c r="C723" s="88" t="s">
        <v>3293</v>
      </c>
      <c r="D723" s="88" t="s">
        <v>3294</v>
      </c>
      <c r="E723" s="89">
        <v>0</v>
      </c>
      <c r="F723" s="88" t="s">
        <v>1185</v>
      </c>
      <c r="H723" s="3">
        <f>E723+SUMIF('BR DTG PACUL'!C:C,'STOK PACUL'!C723,'BR DTG PACUL'!E:E)</f>
        <v>0</v>
      </c>
    </row>
    <row r="724" spans="1:8">
      <c r="A724" s="88" t="s">
        <v>3295</v>
      </c>
      <c r="B724" s="88" t="s">
        <v>876</v>
      </c>
      <c r="C724" s="88" t="s">
        <v>3295</v>
      </c>
      <c r="D724" s="88" t="s">
        <v>3296</v>
      </c>
      <c r="E724" s="89">
        <v>0</v>
      </c>
      <c r="F724" s="88" t="s">
        <v>1185</v>
      </c>
      <c r="H724" s="3">
        <f>E724+SUMIF('BR DTG PACUL'!C:C,'STOK PACUL'!C724,'BR DTG PACUL'!E:E)</f>
        <v>0</v>
      </c>
    </row>
    <row r="725" spans="1:8">
      <c r="A725" s="88" t="s">
        <v>3297</v>
      </c>
      <c r="B725" s="88" t="s">
        <v>876</v>
      </c>
      <c r="C725" s="88" t="s">
        <v>3297</v>
      </c>
      <c r="D725" s="88" t="s">
        <v>3298</v>
      </c>
      <c r="E725" s="89">
        <v>0</v>
      </c>
      <c r="F725" s="88" t="s">
        <v>1185</v>
      </c>
      <c r="H725" s="3">
        <f>E725+SUMIF('BR DTG PACUL'!C:C,'STOK PACUL'!C725,'BR DTG PACUL'!E:E)</f>
        <v>0</v>
      </c>
    </row>
    <row r="726" spans="1:8">
      <c r="A726" s="88" t="s">
        <v>3299</v>
      </c>
      <c r="B726" s="88" t="s">
        <v>876</v>
      </c>
      <c r="C726" s="88" t="s">
        <v>3299</v>
      </c>
      <c r="D726" s="88" t="s">
        <v>3300</v>
      </c>
      <c r="E726" s="89">
        <v>0</v>
      </c>
      <c r="F726" s="88" t="s">
        <v>1185</v>
      </c>
      <c r="H726" s="3">
        <f>E726+SUMIF('BR DTG PACUL'!C:C,'STOK PACUL'!C726,'BR DTG PACUL'!E:E)</f>
        <v>0</v>
      </c>
    </row>
    <row r="727" spans="1:8">
      <c r="A727" s="88" t="s">
        <v>2151</v>
      </c>
      <c r="B727" s="88" t="s">
        <v>876</v>
      </c>
      <c r="C727" s="88" t="s">
        <v>2151</v>
      </c>
      <c r="D727" s="88" t="s">
        <v>2152</v>
      </c>
      <c r="E727" s="89">
        <v>0</v>
      </c>
      <c r="F727" s="88" t="s">
        <v>1185</v>
      </c>
      <c r="H727" s="3">
        <f>E727+SUMIF('BR DTG PACUL'!C:C,'STOK PACUL'!C727,'BR DTG PACUL'!E:E)</f>
        <v>0</v>
      </c>
    </row>
    <row r="728" spans="1:8">
      <c r="A728" s="88" t="s">
        <v>3301</v>
      </c>
      <c r="B728" s="88" t="s">
        <v>876</v>
      </c>
      <c r="C728" s="88" t="s">
        <v>3301</v>
      </c>
      <c r="D728" s="88" t="s">
        <v>3302</v>
      </c>
      <c r="E728" s="89">
        <v>0</v>
      </c>
      <c r="F728" s="88" t="s">
        <v>1185</v>
      </c>
      <c r="H728" s="3">
        <f>E728+SUMIF('BR DTG PACUL'!C:C,'STOK PACUL'!C728,'BR DTG PACUL'!E:E)</f>
        <v>0</v>
      </c>
    </row>
    <row r="729" spans="1:8">
      <c r="A729" s="88" t="s">
        <v>652</v>
      </c>
      <c r="B729" s="88" t="s">
        <v>876</v>
      </c>
      <c r="C729" s="88" t="s">
        <v>652</v>
      </c>
      <c r="D729" s="88" t="s">
        <v>653</v>
      </c>
      <c r="E729" s="89">
        <v>0</v>
      </c>
      <c r="F729" s="88" t="s">
        <v>1185</v>
      </c>
      <c r="H729" s="3">
        <f>E729+SUMIF('BR DTG PACUL'!C:C,'STOK PACUL'!C729,'BR DTG PACUL'!E:E)</f>
        <v>0</v>
      </c>
    </row>
    <row r="730" spans="1:8">
      <c r="A730" s="88" t="s">
        <v>654</v>
      </c>
      <c r="B730" s="88" t="s">
        <v>876</v>
      </c>
      <c r="C730" s="88" t="s">
        <v>654</v>
      </c>
      <c r="D730" s="88" t="s">
        <v>655</v>
      </c>
      <c r="E730" s="89">
        <v>0</v>
      </c>
      <c r="F730" s="88" t="s">
        <v>1185</v>
      </c>
      <c r="H730" s="3">
        <f>E730+SUMIF('BR DTG PACUL'!C:C,'STOK PACUL'!C730,'BR DTG PACUL'!E:E)</f>
        <v>0</v>
      </c>
    </row>
    <row r="731" spans="1:8" ht="30">
      <c r="A731" s="88" t="s">
        <v>264</v>
      </c>
      <c r="B731" s="88" t="s">
        <v>877</v>
      </c>
      <c r="C731" s="88" t="s">
        <v>264</v>
      </c>
      <c r="D731" s="88" t="s">
        <v>1014</v>
      </c>
      <c r="E731" s="89">
        <v>0</v>
      </c>
      <c r="F731" s="88" t="s">
        <v>1185</v>
      </c>
      <c r="H731" s="3">
        <f>E731+SUMIF('BR DTG PACUL'!C:C,'STOK PACUL'!C731,'BR DTG PACUL'!E:E)</f>
        <v>0</v>
      </c>
    </row>
    <row r="732" spans="1:8" ht="30">
      <c r="A732" s="88" t="s">
        <v>656</v>
      </c>
      <c r="B732" s="88" t="s">
        <v>877</v>
      </c>
      <c r="C732" s="88" t="s">
        <v>656</v>
      </c>
      <c r="D732" s="88" t="s">
        <v>1015</v>
      </c>
      <c r="E732" s="89">
        <v>0</v>
      </c>
      <c r="F732" s="88" t="s">
        <v>1185</v>
      </c>
      <c r="H732" s="3">
        <f>E732+SUMIF('BR DTG PACUL'!C:C,'STOK PACUL'!C732,'BR DTG PACUL'!E:E)</f>
        <v>0</v>
      </c>
    </row>
    <row r="733" spans="1:8">
      <c r="A733" s="88" t="s">
        <v>1611</v>
      </c>
      <c r="B733" s="88" t="s">
        <v>1185</v>
      </c>
      <c r="C733" s="88" t="s">
        <v>1611</v>
      </c>
      <c r="D733" s="88" t="s">
        <v>1612</v>
      </c>
      <c r="E733" s="89">
        <v>0</v>
      </c>
      <c r="F733" s="88" t="s">
        <v>1185</v>
      </c>
      <c r="H733" s="3">
        <f>E733+SUMIF('BR DTG PACUL'!C:C,'STOK PACUL'!C733,'BR DTG PACUL'!E:E)</f>
        <v>0</v>
      </c>
    </row>
    <row r="734" spans="1:8">
      <c r="A734" s="88" t="s">
        <v>1775</v>
      </c>
      <c r="B734" s="88" t="s">
        <v>876</v>
      </c>
      <c r="C734" s="88" t="s">
        <v>1775</v>
      </c>
      <c r="D734" s="88" t="s">
        <v>1776</v>
      </c>
      <c r="E734" s="89">
        <v>0</v>
      </c>
      <c r="F734" s="88" t="s">
        <v>1185</v>
      </c>
      <c r="H734" s="3">
        <f>E734+SUMIF('BR DTG PACUL'!C:C,'STOK PACUL'!C734,'BR DTG PACUL'!E:E)</f>
        <v>0</v>
      </c>
    </row>
    <row r="735" spans="1:8" ht="30">
      <c r="A735" s="88" t="s">
        <v>3303</v>
      </c>
      <c r="B735" s="88" t="s">
        <v>876</v>
      </c>
      <c r="C735" s="88" t="s">
        <v>3303</v>
      </c>
      <c r="D735" s="88" t="s">
        <v>3304</v>
      </c>
      <c r="E735" s="89">
        <v>0</v>
      </c>
      <c r="F735" s="88" t="s">
        <v>502</v>
      </c>
      <c r="H735" s="3">
        <f>E735+SUMIF('BR DTG PACUL'!C:C,'STOK PACUL'!C735,'BR DTG PACUL'!E:E)</f>
        <v>0</v>
      </c>
    </row>
    <row r="736" spans="1:8">
      <c r="A736" s="88" t="s">
        <v>3305</v>
      </c>
      <c r="B736" s="88" t="s">
        <v>876</v>
      </c>
      <c r="C736" s="88" t="s">
        <v>3305</v>
      </c>
      <c r="D736" s="88" t="s">
        <v>3304</v>
      </c>
      <c r="E736" s="89">
        <v>0</v>
      </c>
      <c r="F736" s="88" t="s">
        <v>1185</v>
      </c>
      <c r="H736" s="3">
        <f>E736+SUMIF('BR DTG PACUL'!C:C,'STOK PACUL'!C736,'BR DTG PACUL'!E:E)</f>
        <v>0</v>
      </c>
    </row>
    <row r="737" spans="1:8">
      <c r="A737" s="88" t="s">
        <v>3306</v>
      </c>
      <c r="B737" s="88" t="s">
        <v>876</v>
      </c>
      <c r="C737" s="88" t="s">
        <v>3306</v>
      </c>
      <c r="D737" s="88" t="s">
        <v>3304</v>
      </c>
      <c r="E737" s="89">
        <v>0</v>
      </c>
      <c r="F737" s="88" t="s">
        <v>1185</v>
      </c>
      <c r="H737" s="3">
        <f>E737+SUMIF('BR DTG PACUL'!C:C,'STOK PACUL'!C737,'BR DTG PACUL'!E:E)</f>
        <v>0</v>
      </c>
    </row>
    <row r="738" spans="1:8">
      <c r="A738" s="88" t="s">
        <v>657</v>
      </c>
      <c r="B738" s="88" t="s">
        <v>876</v>
      </c>
      <c r="C738" s="88" t="s">
        <v>657</v>
      </c>
      <c r="D738" s="88" t="s">
        <v>1777</v>
      </c>
      <c r="E738" s="89">
        <v>0</v>
      </c>
      <c r="F738" s="88" t="s">
        <v>1185</v>
      </c>
      <c r="H738" s="3">
        <f>E738+SUMIF('BR DTG PACUL'!C:C,'STOK PACUL'!C738,'BR DTG PACUL'!E:E)</f>
        <v>0</v>
      </c>
    </row>
    <row r="739" spans="1:8">
      <c r="A739" s="88" t="s">
        <v>3307</v>
      </c>
      <c r="B739" s="88" t="s">
        <v>876</v>
      </c>
      <c r="C739" s="88" t="s">
        <v>3307</v>
      </c>
      <c r="D739" s="88" t="s">
        <v>3304</v>
      </c>
      <c r="E739" s="89">
        <v>0</v>
      </c>
      <c r="F739" s="88" t="s">
        <v>1185</v>
      </c>
      <c r="H739" s="3">
        <f>E739+SUMIF('BR DTG PACUL'!C:C,'STOK PACUL'!C739,'BR DTG PACUL'!E:E)</f>
        <v>0</v>
      </c>
    </row>
    <row r="740" spans="1:8">
      <c r="A740" s="88" t="s">
        <v>3308</v>
      </c>
      <c r="B740" s="88" t="s">
        <v>876</v>
      </c>
      <c r="C740" s="88" t="s">
        <v>3308</v>
      </c>
      <c r="D740" s="88" t="s">
        <v>3309</v>
      </c>
      <c r="E740" s="89">
        <v>0</v>
      </c>
      <c r="F740" s="88" t="s">
        <v>1185</v>
      </c>
      <c r="H740" s="3">
        <f>E740+SUMIF('BR DTG PACUL'!C:C,'STOK PACUL'!C740,'BR DTG PACUL'!E:E)</f>
        <v>0</v>
      </c>
    </row>
    <row r="741" spans="1:8">
      <c r="A741" s="88" t="s">
        <v>3310</v>
      </c>
      <c r="B741" s="88" t="s">
        <v>876</v>
      </c>
      <c r="C741" s="88" t="s">
        <v>3310</v>
      </c>
      <c r="D741" s="88" t="s">
        <v>3311</v>
      </c>
      <c r="E741" s="89">
        <v>0</v>
      </c>
      <c r="F741" s="88" t="s">
        <v>1185</v>
      </c>
      <c r="H741" s="3">
        <f>E741+SUMIF('BR DTG PACUL'!C:C,'STOK PACUL'!C741,'BR DTG PACUL'!E:E)</f>
        <v>0</v>
      </c>
    </row>
    <row r="742" spans="1:8">
      <c r="A742" s="88" t="s">
        <v>3312</v>
      </c>
      <c r="B742" s="88" t="s">
        <v>876</v>
      </c>
      <c r="C742" s="88" t="s">
        <v>3312</v>
      </c>
      <c r="D742" s="88" t="s">
        <v>3313</v>
      </c>
      <c r="E742" s="89">
        <v>0</v>
      </c>
      <c r="F742" s="88" t="s">
        <v>1185</v>
      </c>
      <c r="H742" s="3">
        <f>E742+SUMIF('BR DTG PACUL'!C:C,'STOK PACUL'!C742,'BR DTG PACUL'!E:E)</f>
        <v>0</v>
      </c>
    </row>
    <row r="743" spans="1:8">
      <c r="A743" s="88" t="s">
        <v>3314</v>
      </c>
      <c r="B743" s="88" t="s">
        <v>876</v>
      </c>
      <c r="C743" s="88" t="s">
        <v>3314</v>
      </c>
      <c r="D743" s="88" t="s">
        <v>3315</v>
      </c>
      <c r="E743" s="89">
        <v>0</v>
      </c>
      <c r="F743" s="88" t="s">
        <v>1185</v>
      </c>
      <c r="H743" s="3">
        <f>E743+SUMIF('BR DTG PACUL'!C:C,'STOK PACUL'!C743,'BR DTG PACUL'!E:E)</f>
        <v>0</v>
      </c>
    </row>
    <row r="744" spans="1:8">
      <c r="A744" s="88" t="s">
        <v>1778</v>
      </c>
      <c r="B744" s="88" t="s">
        <v>876</v>
      </c>
      <c r="C744" s="88" t="s">
        <v>1778</v>
      </c>
      <c r="D744" s="88" t="s">
        <v>1779</v>
      </c>
      <c r="E744" s="89">
        <v>0</v>
      </c>
      <c r="F744" s="88" t="s">
        <v>1185</v>
      </c>
      <c r="H744" s="3">
        <f>E744+SUMIF('BR DTG PACUL'!C:C,'STOK PACUL'!C744,'BR DTG PACUL'!E:E)</f>
        <v>0</v>
      </c>
    </row>
    <row r="745" spans="1:8">
      <c r="A745" s="88" t="s">
        <v>3316</v>
      </c>
      <c r="B745" s="88" t="s">
        <v>876</v>
      </c>
      <c r="C745" s="88" t="s">
        <v>3316</v>
      </c>
      <c r="D745" s="88" t="s">
        <v>3317</v>
      </c>
      <c r="E745" s="89">
        <v>0</v>
      </c>
      <c r="F745" s="88" t="s">
        <v>1185</v>
      </c>
      <c r="H745" s="3">
        <f>E745+SUMIF('BR DTG PACUL'!C:C,'STOK PACUL'!C745,'BR DTG PACUL'!E:E)</f>
        <v>0</v>
      </c>
    </row>
    <row r="746" spans="1:8">
      <c r="A746" s="88" t="s">
        <v>3318</v>
      </c>
      <c r="B746" s="88" t="s">
        <v>876</v>
      </c>
      <c r="C746" s="88" t="s">
        <v>3318</v>
      </c>
      <c r="D746" s="88" t="s">
        <v>3319</v>
      </c>
      <c r="E746" s="89">
        <v>0</v>
      </c>
      <c r="F746" s="88" t="s">
        <v>1185</v>
      </c>
      <c r="H746" s="3">
        <f>E746+SUMIF('BR DTG PACUL'!C:C,'STOK PACUL'!C746,'BR DTG PACUL'!E:E)</f>
        <v>0</v>
      </c>
    </row>
    <row r="747" spans="1:8">
      <c r="A747" s="88" t="s">
        <v>3320</v>
      </c>
      <c r="B747" s="88" t="s">
        <v>876</v>
      </c>
      <c r="C747" s="88" t="s">
        <v>3320</v>
      </c>
      <c r="D747" s="88" t="s">
        <v>3321</v>
      </c>
      <c r="E747" s="89">
        <v>0</v>
      </c>
      <c r="F747" s="88" t="s">
        <v>1185</v>
      </c>
      <c r="H747" s="3">
        <f>E747+SUMIF('BR DTG PACUL'!C:C,'STOK PACUL'!C747,'BR DTG PACUL'!E:E)</f>
        <v>0</v>
      </c>
    </row>
    <row r="748" spans="1:8">
      <c r="A748" s="88" t="s">
        <v>3322</v>
      </c>
      <c r="B748" s="88" t="s">
        <v>876</v>
      </c>
      <c r="C748" s="88" t="s">
        <v>3322</v>
      </c>
      <c r="D748" s="88" t="s">
        <v>3323</v>
      </c>
      <c r="E748" s="89">
        <v>0</v>
      </c>
      <c r="F748" s="88" t="s">
        <v>1185</v>
      </c>
      <c r="H748" s="3">
        <f>E748+SUMIF('BR DTG PACUL'!C:C,'STOK PACUL'!C748,'BR DTG PACUL'!E:E)</f>
        <v>0</v>
      </c>
    </row>
    <row r="749" spans="1:8">
      <c r="A749" s="88" t="s">
        <v>3324</v>
      </c>
      <c r="B749" s="88" t="s">
        <v>876</v>
      </c>
      <c r="C749" s="88" t="s">
        <v>3324</v>
      </c>
      <c r="D749" s="88" t="s">
        <v>3325</v>
      </c>
      <c r="E749" s="89">
        <v>0</v>
      </c>
      <c r="F749" s="88" t="s">
        <v>1185</v>
      </c>
      <c r="H749" s="3">
        <f>E749+SUMIF('BR DTG PACUL'!C:C,'STOK PACUL'!C749,'BR DTG PACUL'!E:E)</f>
        <v>0</v>
      </c>
    </row>
    <row r="750" spans="1:8">
      <c r="A750" s="88" t="s">
        <v>3326</v>
      </c>
      <c r="B750" s="88" t="s">
        <v>876</v>
      </c>
      <c r="C750" s="88" t="s">
        <v>3326</v>
      </c>
      <c r="D750" s="88" t="s">
        <v>3327</v>
      </c>
      <c r="E750" s="89">
        <v>0</v>
      </c>
      <c r="F750" s="88" t="s">
        <v>1185</v>
      </c>
      <c r="H750" s="3">
        <f>E750+SUMIF('BR DTG PACUL'!C:C,'STOK PACUL'!C750,'BR DTG PACUL'!E:E)</f>
        <v>0</v>
      </c>
    </row>
    <row r="751" spans="1:8">
      <c r="A751" s="88" t="s">
        <v>3328</v>
      </c>
      <c r="B751" s="88" t="s">
        <v>876</v>
      </c>
      <c r="C751" s="88" t="s">
        <v>3328</v>
      </c>
      <c r="D751" s="88" t="s">
        <v>3329</v>
      </c>
      <c r="E751" s="89">
        <v>0</v>
      </c>
      <c r="F751" s="88" t="s">
        <v>1185</v>
      </c>
      <c r="H751" s="3">
        <f>E751+SUMIF('BR DTG PACUL'!C:C,'STOK PACUL'!C751,'BR DTG PACUL'!E:E)</f>
        <v>0</v>
      </c>
    </row>
    <row r="752" spans="1:8">
      <c r="A752" s="88" t="s">
        <v>3330</v>
      </c>
      <c r="B752" s="88" t="s">
        <v>876</v>
      </c>
      <c r="C752" s="88" t="s">
        <v>3330</v>
      </c>
      <c r="D752" s="88" t="s">
        <v>3331</v>
      </c>
      <c r="E752" s="89">
        <v>0</v>
      </c>
      <c r="F752" s="88" t="s">
        <v>1185</v>
      </c>
      <c r="H752" s="3">
        <f>E752+SUMIF('BR DTG PACUL'!C:C,'STOK PACUL'!C752,'BR DTG PACUL'!E:E)</f>
        <v>0</v>
      </c>
    </row>
    <row r="753" spans="1:8">
      <c r="A753" s="88" t="s">
        <v>3332</v>
      </c>
      <c r="B753" s="88" t="s">
        <v>876</v>
      </c>
      <c r="C753" s="88" t="s">
        <v>3332</v>
      </c>
      <c r="D753" s="88" t="s">
        <v>3333</v>
      </c>
      <c r="E753" s="89">
        <v>0</v>
      </c>
      <c r="F753" s="88" t="s">
        <v>1185</v>
      </c>
      <c r="H753" s="3">
        <f>E753+SUMIF('BR DTG PACUL'!C:C,'STOK PACUL'!C753,'BR DTG PACUL'!E:E)</f>
        <v>0</v>
      </c>
    </row>
    <row r="754" spans="1:8">
      <c r="A754" s="88" t="s">
        <v>3334</v>
      </c>
      <c r="B754" s="88" t="s">
        <v>876</v>
      </c>
      <c r="C754" s="88" t="s">
        <v>3334</v>
      </c>
      <c r="D754" s="88" t="s">
        <v>3335</v>
      </c>
      <c r="E754" s="89">
        <v>0</v>
      </c>
      <c r="F754" s="88" t="s">
        <v>1185</v>
      </c>
      <c r="H754" s="3">
        <f>E754+SUMIF('BR DTG PACUL'!C:C,'STOK PACUL'!C754,'BR DTG PACUL'!E:E)</f>
        <v>0</v>
      </c>
    </row>
    <row r="755" spans="1:8">
      <c r="A755" s="88" t="s">
        <v>658</v>
      </c>
      <c r="B755" s="88" t="s">
        <v>876</v>
      </c>
      <c r="C755" s="88" t="s">
        <v>658</v>
      </c>
      <c r="D755" s="88" t="s">
        <v>659</v>
      </c>
      <c r="E755" s="89">
        <v>0</v>
      </c>
      <c r="F755" s="88" t="s">
        <v>1185</v>
      </c>
      <c r="H755" s="3">
        <f>E755+SUMIF('BR DTG PACUL'!C:C,'STOK PACUL'!C755,'BR DTG PACUL'!E:E)</f>
        <v>0</v>
      </c>
    </row>
    <row r="756" spans="1:8">
      <c r="A756" s="88" t="s">
        <v>3336</v>
      </c>
      <c r="B756" s="88" t="s">
        <v>876</v>
      </c>
      <c r="C756" s="88" t="s">
        <v>3336</v>
      </c>
      <c r="D756" s="88" t="s">
        <v>3337</v>
      </c>
      <c r="E756" s="89">
        <v>0</v>
      </c>
      <c r="F756" s="88" t="s">
        <v>1185</v>
      </c>
      <c r="H756" s="3">
        <f>E756+SUMIF('BR DTG PACUL'!C:C,'STOK PACUL'!C756,'BR DTG PACUL'!E:E)</f>
        <v>0</v>
      </c>
    </row>
    <row r="757" spans="1:8">
      <c r="A757" s="88" t="s">
        <v>3338</v>
      </c>
      <c r="B757" s="88" t="s">
        <v>876</v>
      </c>
      <c r="C757" s="88" t="s">
        <v>3338</v>
      </c>
      <c r="D757" s="88" t="s">
        <v>3339</v>
      </c>
      <c r="E757" s="89">
        <v>0</v>
      </c>
      <c r="F757" s="88" t="s">
        <v>1185</v>
      </c>
      <c r="H757" s="3">
        <f>E757+SUMIF('BR DTG PACUL'!C:C,'STOK PACUL'!C757,'BR DTG PACUL'!E:E)</f>
        <v>0</v>
      </c>
    </row>
    <row r="758" spans="1:8">
      <c r="A758" s="88" t="s">
        <v>1613</v>
      </c>
      <c r="B758" s="88" t="s">
        <v>1185</v>
      </c>
      <c r="C758" s="88" t="s">
        <v>1613</v>
      </c>
      <c r="D758" s="88" t="s">
        <v>1614</v>
      </c>
      <c r="E758" s="89">
        <v>0</v>
      </c>
      <c r="F758" s="88" t="s">
        <v>1185</v>
      </c>
      <c r="H758" s="3">
        <f>E758+SUMIF('BR DTG PACUL'!C:C,'STOK PACUL'!C758,'BR DTG PACUL'!E:E)</f>
        <v>0</v>
      </c>
    </row>
    <row r="759" spans="1:8" ht="30">
      <c r="A759" s="88" t="s">
        <v>265</v>
      </c>
      <c r="B759" s="88" t="s">
        <v>877</v>
      </c>
      <c r="C759" s="88" t="s">
        <v>265</v>
      </c>
      <c r="D759" s="88" t="s">
        <v>1780</v>
      </c>
      <c r="E759" s="89">
        <v>2</v>
      </c>
      <c r="F759" s="88" t="s">
        <v>1185</v>
      </c>
      <c r="H759" s="3">
        <f>E759+SUMIF('BR DTG PACUL'!C:C,'STOK PACUL'!C759,'BR DTG PACUL'!E:E)</f>
        <v>2</v>
      </c>
    </row>
    <row r="760" spans="1:8">
      <c r="A760" s="88" t="s">
        <v>3340</v>
      </c>
      <c r="B760" s="88" t="s">
        <v>876</v>
      </c>
      <c r="C760" s="88" t="s">
        <v>3340</v>
      </c>
      <c r="D760" s="88" t="s">
        <v>3341</v>
      </c>
      <c r="E760" s="89">
        <v>0</v>
      </c>
      <c r="F760" s="88" t="s">
        <v>1185</v>
      </c>
      <c r="H760" s="3">
        <f>E760+SUMIF('BR DTG PACUL'!C:C,'STOK PACUL'!C760,'BR DTG PACUL'!E:E)</f>
        <v>0</v>
      </c>
    </row>
    <row r="761" spans="1:8">
      <c r="A761" s="88" t="s">
        <v>3342</v>
      </c>
      <c r="B761" s="88" t="s">
        <v>876</v>
      </c>
      <c r="C761" s="88" t="s">
        <v>3342</v>
      </c>
      <c r="D761" s="88" t="s">
        <v>3343</v>
      </c>
      <c r="E761" s="89">
        <v>0</v>
      </c>
      <c r="F761" s="88" t="s">
        <v>1185</v>
      </c>
      <c r="H761" s="3">
        <f>E761+SUMIF('BR DTG PACUL'!C:C,'STOK PACUL'!C761,'BR DTG PACUL'!E:E)</f>
        <v>0</v>
      </c>
    </row>
    <row r="762" spans="1:8">
      <c r="A762" s="88" t="s">
        <v>3344</v>
      </c>
      <c r="B762" s="88" t="s">
        <v>876</v>
      </c>
      <c r="C762" s="88" t="s">
        <v>3344</v>
      </c>
      <c r="D762" s="88" t="s">
        <v>3345</v>
      </c>
      <c r="E762" s="89">
        <v>0</v>
      </c>
      <c r="F762" s="88" t="s">
        <v>1185</v>
      </c>
      <c r="H762" s="3">
        <f>E762+SUMIF('BR DTG PACUL'!C:C,'STOK PACUL'!C762,'BR DTG PACUL'!E:E)</f>
        <v>0</v>
      </c>
    </row>
    <row r="763" spans="1:8" ht="30">
      <c r="A763" s="88" t="s">
        <v>266</v>
      </c>
      <c r="B763" s="88" t="s">
        <v>877</v>
      </c>
      <c r="C763" s="88" t="s">
        <v>266</v>
      </c>
      <c r="D763" s="88" t="s">
        <v>1016</v>
      </c>
      <c r="E763" s="89">
        <v>2</v>
      </c>
      <c r="F763" s="88" t="s">
        <v>1185</v>
      </c>
      <c r="H763" s="3">
        <f>E763+SUMIF('BR DTG PACUL'!C:C,'STOK PACUL'!C763,'BR DTG PACUL'!E:E)</f>
        <v>2</v>
      </c>
    </row>
    <row r="764" spans="1:8">
      <c r="A764" s="88" t="s">
        <v>3346</v>
      </c>
      <c r="B764" s="88" t="s">
        <v>876</v>
      </c>
      <c r="C764" s="88" t="s">
        <v>3346</v>
      </c>
      <c r="D764" s="88" t="s">
        <v>3347</v>
      </c>
      <c r="E764" s="89">
        <v>0</v>
      </c>
      <c r="F764" s="88" t="s">
        <v>1185</v>
      </c>
      <c r="H764" s="3">
        <f>E764+SUMIF('BR DTG PACUL'!C:C,'STOK PACUL'!C764,'BR DTG PACUL'!E:E)</f>
        <v>0</v>
      </c>
    </row>
    <row r="765" spans="1:8">
      <c r="A765" s="88" t="s">
        <v>3348</v>
      </c>
      <c r="B765" s="88" t="s">
        <v>876</v>
      </c>
      <c r="C765" s="88" t="s">
        <v>3348</v>
      </c>
      <c r="D765" s="88" t="s">
        <v>3349</v>
      </c>
      <c r="E765" s="89">
        <v>0</v>
      </c>
      <c r="F765" s="88" t="s">
        <v>1185</v>
      </c>
      <c r="H765" s="3">
        <f>E765+SUMIF('BR DTG PACUL'!C:C,'STOK PACUL'!C765,'BR DTG PACUL'!E:E)</f>
        <v>0</v>
      </c>
    </row>
    <row r="766" spans="1:8">
      <c r="A766" s="88" t="s">
        <v>3350</v>
      </c>
      <c r="B766" s="88" t="s">
        <v>876</v>
      </c>
      <c r="C766" s="88" t="s">
        <v>3350</v>
      </c>
      <c r="D766" s="88" t="s">
        <v>3351</v>
      </c>
      <c r="E766" s="89">
        <v>0</v>
      </c>
      <c r="F766" s="88" t="s">
        <v>1185</v>
      </c>
      <c r="H766" s="3">
        <f>E766+SUMIF('BR DTG PACUL'!C:C,'STOK PACUL'!C766,'BR DTG PACUL'!E:E)</f>
        <v>0</v>
      </c>
    </row>
    <row r="767" spans="1:8" ht="30">
      <c r="A767" s="88" t="s">
        <v>267</v>
      </c>
      <c r="B767" s="88" t="s">
        <v>877</v>
      </c>
      <c r="C767" s="88" t="s">
        <v>267</v>
      </c>
      <c r="D767" s="88" t="s">
        <v>1017</v>
      </c>
      <c r="E767" s="89">
        <v>2</v>
      </c>
      <c r="F767" s="88" t="s">
        <v>1185</v>
      </c>
      <c r="H767" s="3">
        <f>E767+SUMIF('BR DTG PACUL'!C:C,'STOK PACUL'!C767,'BR DTG PACUL'!E:E)</f>
        <v>2</v>
      </c>
    </row>
    <row r="768" spans="1:8">
      <c r="A768" s="88" t="s">
        <v>3352</v>
      </c>
      <c r="B768" s="88" t="s">
        <v>876</v>
      </c>
      <c r="C768" s="88" t="s">
        <v>3352</v>
      </c>
      <c r="D768" s="88" t="s">
        <v>3353</v>
      </c>
      <c r="E768" s="89">
        <v>0</v>
      </c>
      <c r="F768" s="88" t="s">
        <v>1185</v>
      </c>
      <c r="H768" s="3">
        <f>E768+SUMIF('BR DTG PACUL'!C:C,'STOK PACUL'!C768,'BR DTG PACUL'!E:E)</f>
        <v>0</v>
      </c>
    </row>
    <row r="769" spans="1:8">
      <c r="A769" s="88" t="s">
        <v>3354</v>
      </c>
      <c r="B769" s="88" t="s">
        <v>876</v>
      </c>
      <c r="C769" s="88" t="s">
        <v>3354</v>
      </c>
      <c r="D769" s="88" t="s">
        <v>3355</v>
      </c>
      <c r="E769" s="89">
        <v>0</v>
      </c>
      <c r="F769" s="88" t="s">
        <v>1185</v>
      </c>
      <c r="H769" s="3">
        <f>E769+SUMIF('BR DTG PACUL'!C:C,'STOK PACUL'!C769,'BR DTG PACUL'!E:E)</f>
        <v>0</v>
      </c>
    </row>
    <row r="770" spans="1:8">
      <c r="A770" s="88" t="s">
        <v>1421</v>
      </c>
      <c r="B770" s="88" t="s">
        <v>876</v>
      </c>
      <c r="C770" s="88" t="s">
        <v>1421</v>
      </c>
      <c r="D770" s="88" t="s">
        <v>1494</v>
      </c>
      <c r="E770" s="89">
        <v>0</v>
      </c>
      <c r="F770" s="88" t="s">
        <v>1185</v>
      </c>
      <c r="H770" s="3">
        <f>E770+SUMIF('BR DTG PACUL'!C:C,'STOK PACUL'!C770,'BR DTG PACUL'!E:E)</f>
        <v>0</v>
      </c>
    </row>
    <row r="771" spans="1:8">
      <c r="A771" s="88" t="s">
        <v>3356</v>
      </c>
      <c r="B771" s="88" t="s">
        <v>876</v>
      </c>
      <c r="C771" s="88" t="s">
        <v>3356</v>
      </c>
      <c r="D771" s="88" t="s">
        <v>3357</v>
      </c>
      <c r="E771" s="89">
        <v>0</v>
      </c>
      <c r="F771" s="88" t="s">
        <v>1185</v>
      </c>
      <c r="H771" s="3">
        <f>E771+SUMIF('BR DTG PACUL'!C:C,'STOK PACUL'!C771,'BR DTG PACUL'!E:E)</f>
        <v>0</v>
      </c>
    </row>
    <row r="772" spans="1:8">
      <c r="A772" s="88" t="s">
        <v>3358</v>
      </c>
      <c r="B772" s="88" t="s">
        <v>876</v>
      </c>
      <c r="C772" s="88" t="s">
        <v>3358</v>
      </c>
      <c r="D772" s="88" t="s">
        <v>3359</v>
      </c>
      <c r="E772" s="89">
        <v>0</v>
      </c>
      <c r="F772" s="88" t="s">
        <v>1185</v>
      </c>
      <c r="H772" s="3">
        <f>E772+SUMIF('BR DTG PACUL'!C:C,'STOK PACUL'!C772,'BR DTG PACUL'!E:E)</f>
        <v>0</v>
      </c>
    </row>
    <row r="773" spans="1:8">
      <c r="A773" s="88" t="s">
        <v>3360</v>
      </c>
      <c r="B773" s="88" t="s">
        <v>876</v>
      </c>
      <c r="C773" s="88" t="s">
        <v>3360</v>
      </c>
      <c r="D773" s="88" t="s">
        <v>3361</v>
      </c>
      <c r="E773" s="89">
        <v>0</v>
      </c>
      <c r="F773" s="88" t="s">
        <v>1185</v>
      </c>
      <c r="H773" s="3">
        <f>E773+SUMIF('BR DTG PACUL'!C:C,'STOK PACUL'!C773,'BR DTG PACUL'!E:E)</f>
        <v>0</v>
      </c>
    </row>
    <row r="774" spans="1:8">
      <c r="A774" s="88" t="s">
        <v>3362</v>
      </c>
      <c r="B774" s="88" t="s">
        <v>876</v>
      </c>
      <c r="C774" s="88" t="s">
        <v>3362</v>
      </c>
      <c r="D774" s="88" t="s">
        <v>3363</v>
      </c>
      <c r="E774" s="89">
        <v>0</v>
      </c>
      <c r="F774" s="88" t="s">
        <v>1185</v>
      </c>
      <c r="H774" s="3">
        <f>E774+SUMIF('BR DTG PACUL'!C:C,'STOK PACUL'!C774,'BR DTG PACUL'!E:E)</f>
        <v>0</v>
      </c>
    </row>
    <row r="775" spans="1:8">
      <c r="A775" s="88" t="s">
        <v>3364</v>
      </c>
      <c r="B775" s="88" t="s">
        <v>876</v>
      </c>
      <c r="C775" s="88" t="s">
        <v>3364</v>
      </c>
      <c r="D775" s="88" t="s">
        <v>3365</v>
      </c>
      <c r="E775" s="89">
        <v>0</v>
      </c>
      <c r="F775" s="88" t="s">
        <v>1185</v>
      </c>
      <c r="H775" s="3">
        <f>E775+SUMIF('BR DTG PACUL'!C:C,'STOK PACUL'!C775,'BR DTG PACUL'!E:E)</f>
        <v>0</v>
      </c>
    </row>
    <row r="776" spans="1:8">
      <c r="A776" s="88" t="s">
        <v>3366</v>
      </c>
      <c r="B776" s="88" t="s">
        <v>876</v>
      </c>
      <c r="C776" s="88" t="s">
        <v>3366</v>
      </c>
      <c r="D776" s="88" t="s">
        <v>3367</v>
      </c>
      <c r="E776" s="89">
        <v>0</v>
      </c>
      <c r="F776" s="88" t="s">
        <v>1185</v>
      </c>
      <c r="H776" s="3">
        <f>E776+SUMIF('BR DTG PACUL'!C:C,'STOK PACUL'!C776,'BR DTG PACUL'!E:E)</f>
        <v>0</v>
      </c>
    </row>
    <row r="777" spans="1:8">
      <c r="A777" s="88" t="s">
        <v>3368</v>
      </c>
      <c r="B777" s="88" t="s">
        <v>876</v>
      </c>
      <c r="C777" s="88" t="s">
        <v>3368</v>
      </c>
      <c r="D777" s="88" t="s">
        <v>3369</v>
      </c>
      <c r="E777" s="89">
        <v>0</v>
      </c>
      <c r="F777" s="88" t="s">
        <v>1185</v>
      </c>
      <c r="H777" s="3">
        <f>E777+SUMIF('BR DTG PACUL'!C:C,'STOK PACUL'!C777,'BR DTG PACUL'!E:E)</f>
        <v>0</v>
      </c>
    </row>
    <row r="778" spans="1:8">
      <c r="A778" s="88" t="s">
        <v>3370</v>
      </c>
      <c r="B778" s="88" t="s">
        <v>876</v>
      </c>
      <c r="C778" s="88" t="s">
        <v>3370</v>
      </c>
      <c r="D778" s="88" t="s">
        <v>3371</v>
      </c>
      <c r="E778" s="89">
        <v>0</v>
      </c>
      <c r="F778" s="88" t="s">
        <v>1185</v>
      </c>
      <c r="H778" s="3">
        <f>E778+SUMIF('BR DTG PACUL'!C:C,'STOK PACUL'!C778,'BR DTG PACUL'!E:E)</f>
        <v>0</v>
      </c>
    </row>
    <row r="779" spans="1:8">
      <c r="A779" s="88" t="s">
        <v>1615</v>
      </c>
      <c r="B779" s="88" t="s">
        <v>1185</v>
      </c>
      <c r="C779" s="88" t="s">
        <v>1615</v>
      </c>
      <c r="D779" s="88" t="s">
        <v>1616</v>
      </c>
      <c r="E779" s="89">
        <v>0</v>
      </c>
      <c r="F779" s="88" t="s">
        <v>1185</v>
      </c>
      <c r="H779" s="3">
        <f>E779+SUMIF('BR DTG PACUL'!C:C,'STOK PACUL'!C779,'BR DTG PACUL'!E:E)</f>
        <v>0</v>
      </c>
    </row>
    <row r="780" spans="1:8">
      <c r="A780" s="88" t="s">
        <v>3372</v>
      </c>
      <c r="B780" s="88" t="s">
        <v>876</v>
      </c>
      <c r="C780" s="88" t="s">
        <v>3372</v>
      </c>
      <c r="D780" s="88" t="s">
        <v>3373</v>
      </c>
      <c r="E780" s="89">
        <v>0</v>
      </c>
      <c r="F780" s="88" t="s">
        <v>1185</v>
      </c>
      <c r="H780" s="3">
        <f>E780+SUMIF('BR DTG PACUL'!C:C,'STOK PACUL'!C780,'BR DTG PACUL'!E:E)</f>
        <v>0</v>
      </c>
    </row>
    <row r="781" spans="1:8">
      <c r="A781" s="88" t="s">
        <v>3374</v>
      </c>
      <c r="B781" s="88" t="s">
        <v>876</v>
      </c>
      <c r="C781" s="88" t="s">
        <v>3374</v>
      </c>
      <c r="D781" s="88" t="s">
        <v>3375</v>
      </c>
      <c r="E781" s="89">
        <v>0</v>
      </c>
      <c r="F781" s="88" t="s">
        <v>1185</v>
      </c>
      <c r="H781" s="3">
        <f>E781+SUMIF('BR DTG PACUL'!C:C,'STOK PACUL'!C781,'BR DTG PACUL'!E:E)</f>
        <v>0</v>
      </c>
    </row>
    <row r="782" spans="1:8">
      <c r="A782" s="88" t="s">
        <v>3376</v>
      </c>
      <c r="B782" s="88" t="s">
        <v>876</v>
      </c>
      <c r="C782" s="88" t="s">
        <v>3376</v>
      </c>
      <c r="D782" s="88" t="s">
        <v>3377</v>
      </c>
      <c r="E782" s="89">
        <v>0</v>
      </c>
      <c r="F782" s="88" t="s">
        <v>1185</v>
      </c>
      <c r="H782" s="3">
        <f>E782+SUMIF('BR DTG PACUL'!C:C,'STOK PACUL'!C782,'BR DTG PACUL'!E:E)</f>
        <v>0</v>
      </c>
    </row>
    <row r="783" spans="1:8">
      <c r="A783" s="88" t="s">
        <v>3378</v>
      </c>
      <c r="B783" s="88" t="s">
        <v>876</v>
      </c>
      <c r="C783" s="88" t="s">
        <v>3378</v>
      </c>
      <c r="D783" s="88" t="s">
        <v>3377</v>
      </c>
      <c r="E783" s="89">
        <v>0</v>
      </c>
      <c r="F783" s="88" t="s">
        <v>1185</v>
      </c>
      <c r="H783" s="3">
        <f>E783+SUMIF('BR DTG PACUL'!C:C,'STOK PACUL'!C783,'BR DTG PACUL'!E:E)</f>
        <v>0</v>
      </c>
    </row>
    <row r="784" spans="1:8">
      <c r="A784" s="88" t="s">
        <v>3379</v>
      </c>
      <c r="B784" s="88" t="s">
        <v>876</v>
      </c>
      <c r="C784" s="88" t="s">
        <v>3379</v>
      </c>
      <c r="D784" s="88" t="s">
        <v>3380</v>
      </c>
      <c r="E784" s="89">
        <v>0</v>
      </c>
      <c r="F784" s="88" t="s">
        <v>1185</v>
      </c>
      <c r="H784" s="3">
        <f>E784+SUMIF('BR DTG PACUL'!C:C,'STOK PACUL'!C784,'BR DTG PACUL'!E:E)</f>
        <v>0</v>
      </c>
    </row>
    <row r="785" spans="1:8">
      <c r="A785" s="88" t="s">
        <v>3381</v>
      </c>
      <c r="B785" s="88" t="s">
        <v>876</v>
      </c>
      <c r="C785" s="88" t="s">
        <v>3381</v>
      </c>
      <c r="D785" s="88" t="s">
        <v>3377</v>
      </c>
      <c r="E785" s="89">
        <v>0</v>
      </c>
      <c r="F785" s="88" t="s">
        <v>1185</v>
      </c>
      <c r="H785" s="3">
        <f>E785+SUMIF('BR DTG PACUL'!C:C,'STOK PACUL'!C785,'BR DTG PACUL'!E:E)</f>
        <v>0</v>
      </c>
    </row>
    <row r="786" spans="1:8">
      <c r="A786" s="88" t="s">
        <v>3382</v>
      </c>
      <c r="B786" s="88" t="s">
        <v>876</v>
      </c>
      <c r="C786" s="88" t="s">
        <v>3382</v>
      </c>
      <c r="D786" s="88" t="s">
        <v>3383</v>
      </c>
      <c r="E786" s="89">
        <v>0</v>
      </c>
      <c r="F786" s="88" t="s">
        <v>1185</v>
      </c>
      <c r="H786" s="3">
        <f>E786+SUMIF('BR DTG PACUL'!C:C,'STOK PACUL'!C786,'BR DTG PACUL'!E:E)</f>
        <v>0</v>
      </c>
    </row>
    <row r="787" spans="1:8">
      <c r="A787" s="88" t="s">
        <v>3384</v>
      </c>
      <c r="B787" s="88" t="s">
        <v>876</v>
      </c>
      <c r="C787" s="88" t="s">
        <v>3384</v>
      </c>
      <c r="D787" s="88" t="s">
        <v>3385</v>
      </c>
      <c r="E787" s="89">
        <v>0</v>
      </c>
      <c r="F787" s="88" t="s">
        <v>1185</v>
      </c>
      <c r="H787" s="3">
        <f>E787+SUMIF('BR DTG PACUL'!C:C,'STOK PACUL'!C787,'BR DTG PACUL'!E:E)</f>
        <v>0</v>
      </c>
    </row>
    <row r="788" spans="1:8">
      <c r="A788" s="88" t="s">
        <v>3386</v>
      </c>
      <c r="B788" s="88" t="s">
        <v>876</v>
      </c>
      <c r="C788" s="88" t="s">
        <v>3386</v>
      </c>
      <c r="D788" s="88" t="s">
        <v>3387</v>
      </c>
      <c r="E788" s="89">
        <v>0</v>
      </c>
      <c r="F788" s="88" t="s">
        <v>1185</v>
      </c>
      <c r="H788" s="3">
        <f>E788+SUMIF('BR DTG PACUL'!C:C,'STOK PACUL'!C788,'BR DTG PACUL'!E:E)</f>
        <v>0</v>
      </c>
    </row>
    <row r="789" spans="1:8">
      <c r="A789" s="88" t="s">
        <v>3388</v>
      </c>
      <c r="B789" s="88" t="s">
        <v>876</v>
      </c>
      <c r="C789" s="88" t="s">
        <v>3388</v>
      </c>
      <c r="D789" s="88" t="s">
        <v>3389</v>
      </c>
      <c r="E789" s="89">
        <v>0</v>
      </c>
      <c r="F789" s="88" t="s">
        <v>1185</v>
      </c>
      <c r="H789" s="3">
        <f>E789+SUMIF('BR DTG PACUL'!C:C,'STOK PACUL'!C789,'BR DTG PACUL'!E:E)</f>
        <v>0</v>
      </c>
    </row>
    <row r="790" spans="1:8" ht="30">
      <c r="A790" s="88" t="s">
        <v>268</v>
      </c>
      <c r="B790" s="88" t="s">
        <v>877</v>
      </c>
      <c r="C790" s="88" t="s">
        <v>268</v>
      </c>
      <c r="D790" s="88" t="s">
        <v>1018</v>
      </c>
      <c r="E790" s="89">
        <v>3</v>
      </c>
      <c r="F790" s="88" t="s">
        <v>1185</v>
      </c>
      <c r="H790" s="3">
        <f>E790+SUMIF('BR DTG PACUL'!C:C,'STOK PACUL'!C790,'BR DTG PACUL'!E:E)</f>
        <v>3</v>
      </c>
    </row>
    <row r="791" spans="1:8">
      <c r="A791" s="88" t="s">
        <v>3390</v>
      </c>
      <c r="B791" s="88" t="s">
        <v>876</v>
      </c>
      <c r="C791" s="88" t="s">
        <v>3390</v>
      </c>
      <c r="D791" s="88" t="s">
        <v>3391</v>
      </c>
      <c r="E791" s="89">
        <v>0</v>
      </c>
      <c r="F791" s="88" t="s">
        <v>1185</v>
      </c>
      <c r="H791" s="3">
        <f>E791+SUMIF('BR DTG PACUL'!C:C,'STOK PACUL'!C791,'BR DTG PACUL'!E:E)</f>
        <v>0</v>
      </c>
    </row>
    <row r="792" spans="1:8">
      <c r="A792" s="88" t="s">
        <v>3392</v>
      </c>
      <c r="B792" s="88" t="s">
        <v>876</v>
      </c>
      <c r="C792" s="88" t="s">
        <v>3392</v>
      </c>
      <c r="D792" s="88" t="s">
        <v>3393</v>
      </c>
      <c r="E792" s="89">
        <v>0</v>
      </c>
      <c r="F792" s="88" t="s">
        <v>1185</v>
      </c>
      <c r="H792" s="3">
        <f>E792+SUMIF('BR DTG PACUL'!C:C,'STOK PACUL'!C792,'BR DTG PACUL'!E:E)</f>
        <v>0</v>
      </c>
    </row>
    <row r="793" spans="1:8">
      <c r="A793" s="88" t="s">
        <v>3394</v>
      </c>
      <c r="B793" s="88" t="s">
        <v>876</v>
      </c>
      <c r="C793" s="88" t="s">
        <v>3394</v>
      </c>
      <c r="D793" s="88" t="s">
        <v>3395</v>
      </c>
      <c r="E793" s="89">
        <v>0</v>
      </c>
      <c r="F793" s="88" t="s">
        <v>1185</v>
      </c>
      <c r="H793" s="3">
        <f>E793+SUMIF('BR DTG PACUL'!C:C,'STOK PACUL'!C793,'BR DTG PACUL'!E:E)</f>
        <v>0</v>
      </c>
    </row>
    <row r="794" spans="1:8" ht="30">
      <c r="A794" s="88" t="s">
        <v>3396</v>
      </c>
      <c r="B794" s="88" t="s">
        <v>876</v>
      </c>
      <c r="C794" s="88" t="s">
        <v>3396</v>
      </c>
      <c r="D794" s="88" t="s">
        <v>3397</v>
      </c>
      <c r="E794" s="89">
        <v>0</v>
      </c>
      <c r="F794" s="88" t="s">
        <v>1185</v>
      </c>
      <c r="H794" s="3">
        <f>E794+SUMIF('BR DTG PACUL'!C:C,'STOK PACUL'!C794,'BR DTG PACUL'!E:E)</f>
        <v>0</v>
      </c>
    </row>
    <row r="795" spans="1:8">
      <c r="A795" s="88" t="s">
        <v>3398</v>
      </c>
      <c r="B795" s="88" t="s">
        <v>876</v>
      </c>
      <c r="C795" s="88" t="s">
        <v>3398</v>
      </c>
      <c r="D795" s="88" t="s">
        <v>3399</v>
      </c>
      <c r="E795" s="89">
        <v>0</v>
      </c>
      <c r="F795" s="88" t="s">
        <v>1185</v>
      </c>
      <c r="H795" s="3">
        <f>E795+SUMIF('BR DTG PACUL'!C:C,'STOK PACUL'!C795,'BR DTG PACUL'!E:E)</f>
        <v>0</v>
      </c>
    </row>
    <row r="796" spans="1:8">
      <c r="A796" s="88" t="s">
        <v>3400</v>
      </c>
      <c r="B796" s="88" t="s">
        <v>876</v>
      </c>
      <c r="C796" s="88" t="s">
        <v>3400</v>
      </c>
      <c r="D796" s="88" t="s">
        <v>3401</v>
      </c>
      <c r="E796" s="89">
        <v>0</v>
      </c>
      <c r="F796" s="88" t="s">
        <v>1185</v>
      </c>
      <c r="H796" s="3">
        <f>E796+SUMIF('BR DTG PACUL'!C:C,'STOK PACUL'!C796,'BR DTG PACUL'!E:E)</f>
        <v>0</v>
      </c>
    </row>
    <row r="797" spans="1:8">
      <c r="A797" s="88" t="s">
        <v>1972</v>
      </c>
      <c r="B797" s="88" t="s">
        <v>876</v>
      </c>
      <c r="C797" s="88" t="s">
        <v>1972</v>
      </c>
      <c r="D797" s="88" t="s">
        <v>3402</v>
      </c>
      <c r="E797" s="89">
        <v>0</v>
      </c>
      <c r="F797" s="88" t="s">
        <v>1185</v>
      </c>
      <c r="H797" s="3">
        <f>E797+SUMIF('BR DTG PACUL'!C:C,'STOK PACUL'!C797,'BR DTG PACUL'!E:E)</f>
        <v>0</v>
      </c>
    </row>
    <row r="798" spans="1:8">
      <c r="A798" s="88" t="s">
        <v>3403</v>
      </c>
      <c r="B798" s="88" t="s">
        <v>876</v>
      </c>
      <c r="C798" s="88" t="s">
        <v>3403</v>
      </c>
      <c r="D798" s="88" t="s">
        <v>3404</v>
      </c>
      <c r="E798" s="89">
        <v>0</v>
      </c>
      <c r="F798" s="88" t="s">
        <v>1185</v>
      </c>
      <c r="H798" s="3">
        <f>E798+SUMIF('BR DTG PACUL'!C:C,'STOK PACUL'!C798,'BR DTG PACUL'!E:E)</f>
        <v>0</v>
      </c>
    </row>
    <row r="799" spans="1:8">
      <c r="A799" s="88" t="s">
        <v>3405</v>
      </c>
      <c r="B799" s="88" t="s">
        <v>876</v>
      </c>
      <c r="C799" s="88" t="s">
        <v>3405</v>
      </c>
      <c r="D799" s="88" t="s">
        <v>3406</v>
      </c>
      <c r="E799" s="89">
        <v>0</v>
      </c>
      <c r="F799" s="88" t="s">
        <v>1185</v>
      </c>
      <c r="H799" s="3">
        <f>E799+SUMIF('BR DTG PACUL'!C:C,'STOK PACUL'!C799,'BR DTG PACUL'!E:E)</f>
        <v>0</v>
      </c>
    </row>
    <row r="800" spans="1:8">
      <c r="A800" s="88" t="s">
        <v>3407</v>
      </c>
      <c r="B800" s="88" t="s">
        <v>876</v>
      </c>
      <c r="C800" s="88" t="s">
        <v>3407</v>
      </c>
      <c r="D800" s="88" t="s">
        <v>3408</v>
      </c>
      <c r="E800" s="89">
        <v>0</v>
      </c>
      <c r="F800" s="88" t="s">
        <v>1185</v>
      </c>
      <c r="H800" s="3">
        <f>E800+SUMIF('BR DTG PACUL'!C:C,'STOK PACUL'!C800,'BR DTG PACUL'!E:E)</f>
        <v>0</v>
      </c>
    </row>
    <row r="801" spans="1:8">
      <c r="A801" s="88" t="s">
        <v>3409</v>
      </c>
      <c r="B801" s="88" t="s">
        <v>876</v>
      </c>
      <c r="C801" s="88" t="s">
        <v>3409</v>
      </c>
      <c r="D801" s="88" t="s">
        <v>3410</v>
      </c>
      <c r="E801" s="89">
        <v>0</v>
      </c>
      <c r="F801" s="88" t="s">
        <v>1185</v>
      </c>
      <c r="H801" s="3">
        <f>E801+SUMIF('BR DTG PACUL'!C:C,'STOK PACUL'!C801,'BR DTG PACUL'!E:E)</f>
        <v>0</v>
      </c>
    </row>
    <row r="802" spans="1:8">
      <c r="A802" s="88" t="s">
        <v>3411</v>
      </c>
      <c r="B802" s="88" t="s">
        <v>1303</v>
      </c>
      <c r="C802" s="88" t="s">
        <v>3411</v>
      </c>
      <c r="D802" s="88" t="s">
        <v>3412</v>
      </c>
      <c r="E802" s="89">
        <v>1</v>
      </c>
      <c r="F802" s="88" t="s">
        <v>1185</v>
      </c>
      <c r="H802" s="3">
        <f>E802+SUMIF('BR DTG PACUL'!C:C,'STOK PACUL'!C802,'BR DTG PACUL'!E:E)</f>
        <v>1</v>
      </c>
    </row>
    <row r="803" spans="1:8">
      <c r="A803" s="88" t="s">
        <v>3413</v>
      </c>
      <c r="B803" s="88" t="s">
        <v>876</v>
      </c>
      <c r="C803" s="88" t="s">
        <v>3413</v>
      </c>
      <c r="D803" s="88" t="s">
        <v>3414</v>
      </c>
      <c r="E803" s="89">
        <v>0</v>
      </c>
      <c r="F803" s="88" t="s">
        <v>1185</v>
      </c>
      <c r="H803" s="3">
        <f>E803+SUMIF('BR DTG PACUL'!C:C,'STOK PACUL'!C803,'BR DTG PACUL'!E:E)</f>
        <v>0</v>
      </c>
    </row>
    <row r="804" spans="1:8">
      <c r="A804" s="88" t="s">
        <v>3415</v>
      </c>
      <c r="B804" s="88" t="s">
        <v>876</v>
      </c>
      <c r="C804" s="88" t="s">
        <v>3415</v>
      </c>
      <c r="D804" s="88" t="s">
        <v>3416</v>
      </c>
      <c r="E804" s="89">
        <v>0</v>
      </c>
      <c r="F804" s="88" t="s">
        <v>1185</v>
      </c>
      <c r="H804" s="3">
        <f>E804+SUMIF('BR DTG PACUL'!C:C,'STOK PACUL'!C804,'BR DTG PACUL'!E:E)</f>
        <v>0</v>
      </c>
    </row>
    <row r="805" spans="1:8">
      <c r="A805" s="88" t="s">
        <v>3417</v>
      </c>
      <c r="B805" s="88" t="s">
        <v>1303</v>
      </c>
      <c r="C805" s="88" t="s">
        <v>3417</v>
      </c>
      <c r="D805" s="88" t="s">
        <v>3418</v>
      </c>
      <c r="E805" s="89">
        <v>1</v>
      </c>
      <c r="F805" s="88" t="s">
        <v>1185</v>
      </c>
      <c r="H805" s="3">
        <f>E805+SUMIF('BR DTG PACUL'!C:C,'STOK PACUL'!C805,'BR DTG PACUL'!E:E)</f>
        <v>1</v>
      </c>
    </row>
    <row r="806" spans="1:8">
      <c r="A806" s="88" t="s">
        <v>3419</v>
      </c>
      <c r="B806" s="88" t="s">
        <v>876</v>
      </c>
      <c r="C806" s="88" t="s">
        <v>3419</v>
      </c>
      <c r="D806" s="88" t="s">
        <v>3420</v>
      </c>
      <c r="E806" s="89">
        <v>0</v>
      </c>
      <c r="F806" s="88" t="s">
        <v>1185</v>
      </c>
      <c r="H806" s="3">
        <f>E806+SUMIF('BR DTG PACUL'!C:C,'STOK PACUL'!C806,'BR DTG PACUL'!E:E)</f>
        <v>0</v>
      </c>
    </row>
    <row r="807" spans="1:8">
      <c r="A807" s="88" t="s">
        <v>3421</v>
      </c>
      <c r="B807" s="88" t="s">
        <v>876</v>
      </c>
      <c r="C807" s="88" t="s">
        <v>3421</v>
      </c>
      <c r="D807" s="88" t="s">
        <v>3422</v>
      </c>
      <c r="E807" s="89">
        <v>0</v>
      </c>
      <c r="F807" s="88" t="s">
        <v>1185</v>
      </c>
      <c r="H807" s="3">
        <f>E807+SUMIF('BR DTG PACUL'!C:C,'STOK PACUL'!C807,'BR DTG PACUL'!E:E)</f>
        <v>0</v>
      </c>
    </row>
    <row r="808" spans="1:8">
      <c r="A808" s="88" t="s">
        <v>3423</v>
      </c>
      <c r="B808" s="88" t="s">
        <v>876</v>
      </c>
      <c r="C808" s="88" t="s">
        <v>3423</v>
      </c>
      <c r="D808" s="88" t="s">
        <v>3424</v>
      </c>
      <c r="E808" s="89">
        <v>0</v>
      </c>
      <c r="F808" s="88" t="s">
        <v>1185</v>
      </c>
      <c r="H808" s="3">
        <f>E808+SUMIF('BR DTG PACUL'!C:C,'STOK PACUL'!C808,'BR DTG PACUL'!E:E)</f>
        <v>0</v>
      </c>
    </row>
    <row r="809" spans="1:8">
      <c r="A809" s="88" t="s">
        <v>3425</v>
      </c>
      <c r="B809" s="88" t="s">
        <v>1303</v>
      </c>
      <c r="C809" s="88" t="s">
        <v>3425</v>
      </c>
      <c r="D809" s="88" t="s">
        <v>3426</v>
      </c>
      <c r="E809" s="89">
        <v>1</v>
      </c>
      <c r="F809" s="88" t="s">
        <v>1185</v>
      </c>
      <c r="H809" s="3">
        <f>E809+SUMIF('BR DTG PACUL'!C:C,'STOK PACUL'!C809,'BR DTG PACUL'!E:E)</f>
        <v>1</v>
      </c>
    </row>
    <row r="810" spans="1:8" ht="30">
      <c r="A810" s="88" t="s">
        <v>3427</v>
      </c>
      <c r="B810" s="88" t="s">
        <v>876</v>
      </c>
      <c r="C810" s="88" t="s">
        <v>3427</v>
      </c>
      <c r="D810" s="88" t="s">
        <v>3428</v>
      </c>
      <c r="E810" s="89">
        <v>0</v>
      </c>
      <c r="F810" s="88" t="s">
        <v>1185</v>
      </c>
      <c r="H810" s="3">
        <f>E810+SUMIF('BR DTG PACUL'!C:C,'STOK PACUL'!C810,'BR DTG PACUL'!E:E)</f>
        <v>0</v>
      </c>
    </row>
    <row r="811" spans="1:8">
      <c r="A811" s="88" t="s">
        <v>3429</v>
      </c>
      <c r="B811" s="88" t="s">
        <v>876</v>
      </c>
      <c r="C811" s="88" t="s">
        <v>3429</v>
      </c>
      <c r="D811" s="88" t="s">
        <v>3430</v>
      </c>
      <c r="E811" s="89">
        <v>0</v>
      </c>
      <c r="F811" s="88" t="s">
        <v>1185</v>
      </c>
      <c r="H811" s="3">
        <f>E811+SUMIF('BR DTG PACUL'!C:C,'STOK PACUL'!C811,'BR DTG PACUL'!E:E)</f>
        <v>0</v>
      </c>
    </row>
    <row r="812" spans="1:8">
      <c r="A812" s="88" t="s">
        <v>3431</v>
      </c>
      <c r="B812" s="88" t="s">
        <v>876</v>
      </c>
      <c r="C812" s="88" t="s">
        <v>3431</v>
      </c>
      <c r="D812" s="88" t="s">
        <v>3432</v>
      </c>
      <c r="E812" s="89">
        <v>0</v>
      </c>
      <c r="F812" s="88" t="s">
        <v>1185</v>
      </c>
      <c r="H812" s="3">
        <f>E812+SUMIF('BR DTG PACUL'!C:C,'STOK PACUL'!C812,'BR DTG PACUL'!E:E)</f>
        <v>0</v>
      </c>
    </row>
    <row r="813" spans="1:8">
      <c r="A813" s="88" t="s">
        <v>3433</v>
      </c>
      <c r="B813" s="88" t="s">
        <v>876</v>
      </c>
      <c r="C813" s="88" t="s">
        <v>3433</v>
      </c>
      <c r="D813" s="88" t="s">
        <v>3434</v>
      </c>
      <c r="E813" s="89">
        <v>0</v>
      </c>
      <c r="F813" s="88" t="s">
        <v>1185</v>
      </c>
      <c r="H813" s="3">
        <f>E813+SUMIF('BR DTG PACUL'!C:C,'STOK PACUL'!C813,'BR DTG PACUL'!E:E)</f>
        <v>0</v>
      </c>
    </row>
    <row r="814" spans="1:8">
      <c r="A814" s="88" t="s">
        <v>3435</v>
      </c>
      <c r="B814" s="88" t="s">
        <v>876</v>
      </c>
      <c r="C814" s="88" t="s">
        <v>3435</v>
      </c>
      <c r="D814" s="88" t="s">
        <v>3436</v>
      </c>
      <c r="E814" s="89">
        <v>0</v>
      </c>
      <c r="F814" s="88" t="s">
        <v>1185</v>
      </c>
      <c r="H814" s="3">
        <f>E814+SUMIF('BR DTG PACUL'!C:C,'STOK PACUL'!C814,'BR DTG PACUL'!E:E)</f>
        <v>0</v>
      </c>
    </row>
    <row r="815" spans="1:8">
      <c r="A815" s="88" t="s">
        <v>3437</v>
      </c>
      <c r="B815" s="88" t="s">
        <v>876</v>
      </c>
      <c r="C815" s="88" t="s">
        <v>3437</v>
      </c>
      <c r="D815" s="88" t="s">
        <v>3436</v>
      </c>
      <c r="E815" s="89">
        <v>0</v>
      </c>
      <c r="F815" s="88" t="s">
        <v>1185</v>
      </c>
      <c r="H815" s="3">
        <f>E815+SUMIF('BR DTG PACUL'!C:C,'STOK PACUL'!C815,'BR DTG PACUL'!E:E)</f>
        <v>0</v>
      </c>
    </row>
    <row r="816" spans="1:8">
      <c r="A816" s="88" t="s">
        <v>3438</v>
      </c>
      <c r="B816" s="88" t="s">
        <v>876</v>
      </c>
      <c r="C816" s="88" t="s">
        <v>3438</v>
      </c>
      <c r="D816" s="88" t="s">
        <v>1019</v>
      </c>
      <c r="E816" s="89">
        <v>0</v>
      </c>
      <c r="F816" s="88" t="s">
        <v>1185</v>
      </c>
      <c r="H816" s="3">
        <f>E816+SUMIF('BR DTG PACUL'!C:C,'STOK PACUL'!C816,'BR DTG PACUL'!E:E)</f>
        <v>0</v>
      </c>
    </row>
    <row r="817" spans="1:8" ht="30">
      <c r="A817" s="88" t="s">
        <v>502</v>
      </c>
      <c r="B817" s="88" t="s">
        <v>877</v>
      </c>
      <c r="C817" s="88" t="s">
        <v>502</v>
      </c>
      <c r="D817" s="88" t="s">
        <v>1019</v>
      </c>
      <c r="E817" s="89">
        <v>11</v>
      </c>
      <c r="F817" s="88" t="s">
        <v>502</v>
      </c>
      <c r="H817" s="3">
        <f>E817+SUMIF('BR DTG PACUL'!C:C,'STOK PACUL'!C817,'BR DTG PACUL'!E:E)</f>
        <v>11</v>
      </c>
    </row>
    <row r="818" spans="1:8">
      <c r="A818" s="88" t="s">
        <v>3439</v>
      </c>
      <c r="B818" s="88" t="s">
        <v>876</v>
      </c>
      <c r="C818" s="88" t="s">
        <v>3439</v>
      </c>
      <c r="D818" s="88" t="s">
        <v>3440</v>
      </c>
      <c r="E818" s="89">
        <v>0</v>
      </c>
      <c r="F818" s="88" t="s">
        <v>1185</v>
      </c>
      <c r="H818" s="3">
        <f>E818+SUMIF('BR DTG PACUL'!C:C,'STOK PACUL'!C818,'BR DTG PACUL'!E:E)</f>
        <v>0</v>
      </c>
    </row>
    <row r="819" spans="1:8">
      <c r="A819" s="88" t="s">
        <v>3441</v>
      </c>
      <c r="B819" s="88" t="s">
        <v>876</v>
      </c>
      <c r="C819" s="88" t="s">
        <v>3441</v>
      </c>
      <c r="D819" s="88" t="s">
        <v>3442</v>
      </c>
      <c r="E819" s="89">
        <v>0</v>
      </c>
      <c r="F819" s="88" t="s">
        <v>1185</v>
      </c>
      <c r="H819" s="3">
        <f>E819+SUMIF('BR DTG PACUL'!C:C,'STOK PACUL'!C819,'BR DTG PACUL'!E:E)</f>
        <v>0</v>
      </c>
    </row>
    <row r="820" spans="1:8">
      <c r="A820" s="88" t="s">
        <v>3443</v>
      </c>
      <c r="B820" s="88" t="s">
        <v>1303</v>
      </c>
      <c r="C820" s="88" t="s">
        <v>3443</v>
      </c>
      <c r="D820" s="88" t="s">
        <v>3444</v>
      </c>
      <c r="E820" s="89">
        <v>2</v>
      </c>
      <c r="F820" s="88" t="s">
        <v>1185</v>
      </c>
      <c r="H820" s="3">
        <f>E820+SUMIF('BR DTG PACUL'!C:C,'STOK PACUL'!C820,'BR DTG PACUL'!E:E)</f>
        <v>2</v>
      </c>
    </row>
    <row r="821" spans="1:8">
      <c r="A821" s="88" t="s">
        <v>3445</v>
      </c>
      <c r="B821" s="88" t="s">
        <v>876</v>
      </c>
      <c r="C821" s="88" t="s">
        <v>3445</v>
      </c>
      <c r="D821" s="88" t="s">
        <v>3446</v>
      </c>
      <c r="E821" s="89">
        <v>0</v>
      </c>
      <c r="F821" s="88" t="s">
        <v>1185</v>
      </c>
      <c r="H821" s="3">
        <f>E821+SUMIF('BR DTG PACUL'!C:C,'STOK PACUL'!C821,'BR DTG PACUL'!E:E)</f>
        <v>0</v>
      </c>
    </row>
    <row r="822" spans="1:8">
      <c r="A822" s="88" t="s">
        <v>3447</v>
      </c>
      <c r="B822" s="88" t="s">
        <v>876</v>
      </c>
      <c r="C822" s="88" t="s">
        <v>3447</v>
      </c>
      <c r="D822" s="88" t="s">
        <v>3448</v>
      </c>
      <c r="E822" s="89">
        <v>0</v>
      </c>
      <c r="F822" s="88" t="s">
        <v>1185</v>
      </c>
      <c r="H822" s="3">
        <f>E822+SUMIF('BR DTG PACUL'!C:C,'STOK PACUL'!C822,'BR DTG PACUL'!E:E)</f>
        <v>0</v>
      </c>
    </row>
    <row r="823" spans="1:8">
      <c r="A823" s="88" t="s">
        <v>3449</v>
      </c>
      <c r="B823" s="88" t="s">
        <v>876</v>
      </c>
      <c r="C823" s="88" t="s">
        <v>3449</v>
      </c>
      <c r="D823" s="88" t="s">
        <v>3450</v>
      </c>
      <c r="E823" s="89">
        <v>0</v>
      </c>
      <c r="F823" s="88" t="s">
        <v>1185</v>
      </c>
      <c r="H823" s="3">
        <f>E823+SUMIF('BR DTG PACUL'!C:C,'STOK PACUL'!C823,'BR DTG PACUL'!E:E)</f>
        <v>0</v>
      </c>
    </row>
    <row r="824" spans="1:8">
      <c r="A824" s="88" t="s">
        <v>3451</v>
      </c>
      <c r="B824" s="88" t="s">
        <v>876</v>
      </c>
      <c r="C824" s="88" t="s">
        <v>3451</v>
      </c>
      <c r="D824" s="88" t="s">
        <v>3452</v>
      </c>
      <c r="E824" s="89">
        <v>0</v>
      </c>
      <c r="F824" s="88" t="s">
        <v>1185</v>
      </c>
      <c r="H824" s="3">
        <f>E824+SUMIF('BR DTG PACUL'!C:C,'STOK PACUL'!C824,'BR DTG PACUL'!E:E)</f>
        <v>0</v>
      </c>
    </row>
    <row r="825" spans="1:8">
      <c r="A825" s="88" t="s">
        <v>269</v>
      </c>
      <c r="B825" s="88" t="s">
        <v>891</v>
      </c>
      <c r="C825" s="88" t="s">
        <v>269</v>
      </c>
      <c r="D825" s="88" t="s">
        <v>1020</v>
      </c>
      <c r="E825" s="89">
        <v>9</v>
      </c>
      <c r="F825" s="88" t="s">
        <v>1185</v>
      </c>
      <c r="H825" s="3">
        <f>E825+SUMIF('BR DTG PACUL'!C:C,'STOK PACUL'!C825,'BR DTG PACUL'!E:E)</f>
        <v>9</v>
      </c>
    </row>
    <row r="826" spans="1:8">
      <c r="A826" s="88" t="s">
        <v>3453</v>
      </c>
      <c r="B826" s="88" t="s">
        <v>876</v>
      </c>
      <c r="C826" s="88" t="s">
        <v>3453</v>
      </c>
      <c r="D826" s="88" t="s">
        <v>3454</v>
      </c>
      <c r="E826" s="89">
        <v>0</v>
      </c>
      <c r="F826" s="88" t="s">
        <v>1185</v>
      </c>
      <c r="H826" s="3">
        <f>E826+SUMIF('BR DTG PACUL'!C:C,'STOK PACUL'!C826,'BR DTG PACUL'!E:E)</f>
        <v>0</v>
      </c>
    </row>
    <row r="827" spans="1:8">
      <c r="A827" s="88" t="s">
        <v>3455</v>
      </c>
      <c r="B827" s="88" t="s">
        <v>876</v>
      </c>
      <c r="C827" s="88" t="s">
        <v>3455</v>
      </c>
      <c r="D827" s="88" t="s">
        <v>3456</v>
      </c>
      <c r="E827" s="89">
        <v>0</v>
      </c>
      <c r="F827" s="88" t="s">
        <v>1185</v>
      </c>
      <c r="H827" s="3">
        <f>E827+SUMIF('BR DTG PACUL'!C:C,'STOK PACUL'!C827,'BR DTG PACUL'!E:E)</f>
        <v>0</v>
      </c>
    </row>
    <row r="828" spans="1:8">
      <c r="A828" s="88" t="s">
        <v>3457</v>
      </c>
      <c r="B828" s="88" t="s">
        <v>876</v>
      </c>
      <c r="C828" s="88" t="s">
        <v>3457</v>
      </c>
      <c r="D828" s="88" t="s">
        <v>3458</v>
      </c>
      <c r="E828" s="89">
        <v>0</v>
      </c>
      <c r="F828" s="88" t="s">
        <v>1185</v>
      </c>
      <c r="H828" s="3">
        <f>E828+SUMIF('BR DTG PACUL'!C:C,'STOK PACUL'!C828,'BR DTG PACUL'!E:E)</f>
        <v>0</v>
      </c>
    </row>
    <row r="829" spans="1:8" ht="30">
      <c r="A829" s="88" t="s">
        <v>3459</v>
      </c>
      <c r="B829" s="88" t="s">
        <v>877</v>
      </c>
      <c r="C829" s="88" t="s">
        <v>3459</v>
      </c>
      <c r="D829" s="88" t="s">
        <v>3460</v>
      </c>
      <c r="E829" s="89">
        <v>0</v>
      </c>
      <c r="F829" s="88" t="s">
        <v>1585</v>
      </c>
      <c r="H829" s="3">
        <f>E829+SUMIF('BR DTG PACUL'!C:C,'STOK PACUL'!C829,'BR DTG PACUL'!E:E)</f>
        <v>0</v>
      </c>
    </row>
    <row r="830" spans="1:8">
      <c r="A830" s="88" t="s">
        <v>3461</v>
      </c>
      <c r="B830" s="88" t="s">
        <v>876</v>
      </c>
      <c r="C830" s="88" t="s">
        <v>3461</v>
      </c>
      <c r="D830" s="88" t="s">
        <v>3462</v>
      </c>
      <c r="E830" s="89">
        <v>0</v>
      </c>
      <c r="F830" s="88" t="s">
        <v>1185</v>
      </c>
      <c r="H830" s="3">
        <f>E830+SUMIF('BR DTG PACUL'!C:C,'STOK PACUL'!C830,'BR DTG PACUL'!E:E)</f>
        <v>0</v>
      </c>
    </row>
    <row r="831" spans="1:8">
      <c r="A831" s="88" t="s">
        <v>3463</v>
      </c>
      <c r="B831" s="88" t="s">
        <v>876</v>
      </c>
      <c r="C831" s="88" t="s">
        <v>3463</v>
      </c>
      <c r="D831" s="88" t="s">
        <v>3464</v>
      </c>
      <c r="E831" s="89">
        <v>0</v>
      </c>
      <c r="F831" s="88" t="s">
        <v>1185</v>
      </c>
      <c r="H831" s="3">
        <f>E831+SUMIF('BR DTG PACUL'!C:C,'STOK PACUL'!C831,'BR DTG PACUL'!E:E)</f>
        <v>0</v>
      </c>
    </row>
    <row r="832" spans="1:8" ht="30">
      <c r="A832" s="88" t="s">
        <v>270</v>
      </c>
      <c r="B832" s="88" t="s">
        <v>877</v>
      </c>
      <c r="C832" s="88" t="s">
        <v>270</v>
      </c>
      <c r="D832" s="88" t="s">
        <v>1021</v>
      </c>
      <c r="E832" s="89">
        <v>12</v>
      </c>
      <c r="F832" s="88" t="s">
        <v>1185</v>
      </c>
      <c r="H832" s="3">
        <f>E832+SUMIF('BR DTG PACUL'!C:C,'STOK PACUL'!C832,'BR DTG PACUL'!E:E)</f>
        <v>12</v>
      </c>
    </row>
    <row r="833" spans="1:8">
      <c r="A833" s="88" t="s">
        <v>3465</v>
      </c>
      <c r="B833" s="88" t="s">
        <v>876</v>
      </c>
      <c r="C833" s="88" t="s">
        <v>3465</v>
      </c>
      <c r="D833" s="88" t="s">
        <v>3466</v>
      </c>
      <c r="E833" s="89">
        <v>0</v>
      </c>
      <c r="F833" s="88" t="s">
        <v>1185</v>
      </c>
      <c r="H833" s="3">
        <f>E833+SUMIF('BR DTG PACUL'!C:C,'STOK PACUL'!C833,'BR DTG PACUL'!E:E)</f>
        <v>0</v>
      </c>
    </row>
    <row r="834" spans="1:8">
      <c r="A834" s="88" t="s">
        <v>3467</v>
      </c>
      <c r="B834" s="88" t="s">
        <v>876</v>
      </c>
      <c r="C834" s="88" t="s">
        <v>3467</v>
      </c>
      <c r="D834" s="88" t="s">
        <v>3468</v>
      </c>
      <c r="E834" s="89">
        <v>0</v>
      </c>
      <c r="F834" s="88" t="s">
        <v>1185</v>
      </c>
      <c r="H834" s="3">
        <f>E834+SUMIF('BR DTG PACUL'!C:C,'STOK PACUL'!C834,'BR DTG PACUL'!E:E)</f>
        <v>0</v>
      </c>
    </row>
    <row r="835" spans="1:8">
      <c r="A835" s="88" t="s">
        <v>3469</v>
      </c>
      <c r="B835" s="88" t="s">
        <v>876</v>
      </c>
      <c r="C835" s="88" t="s">
        <v>3469</v>
      </c>
      <c r="D835" s="88" t="s">
        <v>3470</v>
      </c>
      <c r="E835" s="89">
        <v>0</v>
      </c>
      <c r="F835" s="88" t="s">
        <v>1185</v>
      </c>
      <c r="H835" s="3">
        <f>E835+SUMIF('BR DTG PACUL'!C:C,'STOK PACUL'!C835,'BR DTG PACUL'!E:E)</f>
        <v>0</v>
      </c>
    </row>
    <row r="836" spans="1:8" ht="30">
      <c r="A836" s="88" t="s">
        <v>3471</v>
      </c>
      <c r="B836" s="88" t="s">
        <v>877</v>
      </c>
      <c r="C836" s="88" t="s">
        <v>3471</v>
      </c>
      <c r="D836" s="88" t="s">
        <v>3472</v>
      </c>
      <c r="E836" s="89">
        <v>0</v>
      </c>
      <c r="F836" s="88" t="s">
        <v>1185</v>
      </c>
      <c r="H836" s="3">
        <f>E836+SUMIF('BR DTG PACUL'!C:C,'STOK PACUL'!C836,'BR DTG PACUL'!E:E)</f>
        <v>0</v>
      </c>
    </row>
    <row r="837" spans="1:8">
      <c r="A837" s="88" t="s">
        <v>3473</v>
      </c>
      <c r="B837" s="88" t="s">
        <v>876</v>
      </c>
      <c r="C837" s="88" t="s">
        <v>3473</v>
      </c>
      <c r="D837" s="88" t="s">
        <v>3474</v>
      </c>
      <c r="E837" s="89">
        <v>0</v>
      </c>
      <c r="F837" s="88" t="s">
        <v>1185</v>
      </c>
      <c r="H837" s="3">
        <f>E837+SUMIF('BR DTG PACUL'!C:C,'STOK PACUL'!C837,'BR DTG PACUL'!E:E)</f>
        <v>0</v>
      </c>
    </row>
    <row r="838" spans="1:8">
      <c r="A838" s="88" t="s">
        <v>3475</v>
      </c>
      <c r="B838" s="88" t="s">
        <v>876</v>
      </c>
      <c r="C838" s="88" t="s">
        <v>3475</v>
      </c>
      <c r="D838" s="88" t="s">
        <v>3476</v>
      </c>
      <c r="E838" s="89">
        <v>0</v>
      </c>
      <c r="F838" s="88" t="s">
        <v>1185</v>
      </c>
      <c r="H838" s="3">
        <f>E838+SUMIF('BR DTG PACUL'!C:C,'STOK PACUL'!C838,'BR DTG PACUL'!E:E)</f>
        <v>0</v>
      </c>
    </row>
    <row r="839" spans="1:8">
      <c r="A839" s="88" t="s">
        <v>3477</v>
      </c>
      <c r="B839" s="88" t="s">
        <v>876</v>
      </c>
      <c r="C839" s="88" t="s">
        <v>3477</v>
      </c>
      <c r="D839" s="88" t="s">
        <v>3478</v>
      </c>
      <c r="E839" s="89">
        <v>0</v>
      </c>
      <c r="F839" s="88" t="s">
        <v>1185</v>
      </c>
      <c r="H839" s="3">
        <f>E839+SUMIF('BR DTG PACUL'!C:C,'STOK PACUL'!C839,'BR DTG PACUL'!E:E)</f>
        <v>0</v>
      </c>
    </row>
    <row r="840" spans="1:8">
      <c r="A840" s="88" t="s">
        <v>3479</v>
      </c>
      <c r="B840" s="88" t="s">
        <v>876</v>
      </c>
      <c r="C840" s="88" t="s">
        <v>3479</v>
      </c>
      <c r="D840" s="88" t="s">
        <v>3480</v>
      </c>
      <c r="E840" s="89">
        <v>0</v>
      </c>
      <c r="F840" s="88" t="s">
        <v>1185</v>
      </c>
      <c r="H840" s="3">
        <f>E840+SUMIF('BR DTG PACUL'!C:C,'STOK PACUL'!C840,'BR DTG PACUL'!E:E)</f>
        <v>0</v>
      </c>
    </row>
    <row r="841" spans="1:8">
      <c r="A841" s="88" t="s">
        <v>3481</v>
      </c>
      <c r="B841" s="88" t="s">
        <v>876</v>
      </c>
      <c r="C841" s="88" t="s">
        <v>3481</v>
      </c>
      <c r="D841" s="88" t="s">
        <v>3482</v>
      </c>
      <c r="E841" s="89">
        <v>0</v>
      </c>
      <c r="F841" s="88" t="s">
        <v>1185</v>
      </c>
      <c r="H841" s="3">
        <f>E841+SUMIF('BR DTG PACUL'!C:C,'STOK PACUL'!C841,'BR DTG PACUL'!E:E)</f>
        <v>0</v>
      </c>
    </row>
    <row r="842" spans="1:8">
      <c r="A842" s="88" t="s">
        <v>3483</v>
      </c>
      <c r="B842" s="88" t="s">
        <v>876</v>
      </c>
      <c r="C842" s="88" t="s">
        <v>3483</v>
      </c>
      <c r="D842" s="88" t="s">
        <v>3484</v>
      </c>
      <c r="E842" s="89">
        <v>0</v>
      </c>
      <c r="F842" s="88" t="s">
        <v>1185</v>
      </c>
      <c r="H842" s="3">
        <f>E842+SUMIF('BR DTG PACUL'!C:C,'STOK PACUL'!C842,'BR DTG PACUL'!E:E)</f>
        <v>0</v>
      </c>
    </row>
    <row r="843" spans="1:8">
      <c r="A843" s="88" t="s">
        <v>3485</v>
      </c>
      <c r="B843" s="88" t="s">
        <v>876</v>
      </c>
      <c r="C843" s="88" t="s">
        <v>3485</v>
      </c>
      <c r="D843" s="88" t="s">
        <v>3486</v>
      </c>
      <c r="E843" s="89">
        <v>0</v>
      </c>
      <c r="F843" s="88" t="s">
        <v>1185</v>
      </c>
      <c r="H843" s="3">
        <f>E843+SUMIF('BR DTG PACUL'!C:C,'STOK PACUL'!C843,'BR DTG PACUL'!E:E)</f>
        <v>0</v>
      </c>
    </row>
    <row r="844" spans="1:8">
      <c r="A844" s="88" t="s">
        <v>3487</v>
      </c>
      <c r="B844" s="88" t="s">
        <v>876</v>
      </c>
      <c r="C844" s="88" t="s">
        <v>3487</v>
      </c>
      <c r="D844" s="88" t="s">
        <v>3488</v>
      </c>
      <c r="E844" s="89">
        <v>0</v>
      </c>
      <c r="F844" s="88" t="s">
        <v>1185</v>
      </c>
      <c r="H844" s="3">
        <f>E844+SUMIF('BR DTG PACUL'!C:C,'STOK PACUL'!C844,'BR DTG PACUL'!E:E)</f>
        <v>0</v>
      </c>
    </row>
    <row r="845" spans="1:8">
      <c r="A845" s="88" t="s">
        <v>3489</v>
      </c>
      <c r="B845" s="88" t="s">
        <v>876</v>
      </c>
      <c r="C845" s="88" t="s">
        <v>3489</v>
      </c>
      <c r="D845" s="88" t="s">
        <v>3490</v>
      </c>
      <c r="E845" s="89">
        <v>0</v>
      </c>
      <c r="F845" s="88" t="s">
        <v>1185</v>
      </c>
      <c r="H845" s="3">
        <f>E845+SUMIF('BR DTG PACUL'!C:C,'STOK PACUL'!C845,'BR DTG PACUL'!E:E)</f>
        <v>0</v>
      </c>
    </row>
    <row r="846" spans="1:8">
      <c r="A846" s="88" t="s">
        <v>3491</v>
      </c>
      <c r="B846" s="88" t="s">
        <v>876</v>
      </c>
      <c r="C846" s="88" t="s">
        <v>3491</v>
      </c>
      <c r="D846" s="88" t="s">
        <v>3492</v>
      </c>
      <c r="E846" s="89">
        <v>0</v>
      </c>
      <c r="F846" s="88" t="s">
        <v>1185</v>
      </c>
      <c r="H846" s="3">
        <f>E846+SUMIF('BR DTG PACUL'!C:C,'STOK PACUL'!C846,'BR DTG PACUL'!E:E)</f>
        <v>0</v>
      </c>
    </row>
    <row r="847" spans="1:8">
      <c r="A847" s="88" t="s">
        <v>1422</v>
      </c>
      <c r="B847" s="88" t="s">
        <v>1185</v>
      </c>
      <c r="C847" s="88" t="s">
        <v>1422</v>
      </c>
      <c r="D847" s="88" t="s">
        <v>1495</v>
      </c>
      <c r="E847" s="89">
        <v>0</v>
      </c>
      <c r="F847" s="88" t="s">
        <v>1185</v>
      </c>
      <c r="H847" s="3">
        <f>E847+SUMIF('BR DTG PACUL'!C:C,'STOK PACUL'!C847,'BR DTG PACUL'!E:E)</f>
        <v>0</v>
      </c>
    </row>
    <row r="848" spans="1:8">
      <c r="A848" s="88" t="s">
        <v>3493</v>
      </c>
      <c r="B848" s="88" t="s">
        <v>876</v>
      </c>
      <c r="C848" s="88" t="s">
        <v>3493</v>
      </c>
      <c r="D848" s="88" t="s">
        <v>3494</v>
      </c>
      <c r="E848" s="89">
        <v>0</v>
      </c>
      <c r="F848" s="88" t="s">
        <v>1185</v>
      </c>
      <c r="H848" s="3">
        <f>E848+SUMIF('BR DTG PACUL'!C:C,'STOK PACUL'!C848,'BR DTG PACUL'!E:E)</f>
        <v>0</v>
      </c>
    </row>
    <row r="849" spans="1:8">
      <c r="A849" s="88" t="s">
        <v>3495</v>
      </c>
      <c r="B849" s="88" t="s">
        <v>876</v>
      </c>
      <c r="C849" s="88" t="s">
        <v>3495</v>
      </c>
      <c r="D849" s="88" t="s">
        <v>3496</v>
      </c>
      <c r="E849" s="89">
        <v>0</v>
      </c>
      <c r="F849" s="88" t="s">
        <v>1185</v>
      </c>
      <c r="H849" s="3">
        <f>E849+SUMIF('BR DTG PACUL'!C:C,'STOK PACUL'!C849,'BR DTG PACUL'!E:E)</f>
        <v>0</v>
      </c>
    </row>
    <row r="850" spans="1:8">
      <c r="A850" s="88" t="s">
        <v>1522</v>
      </c>
      <c r="B850" s="88" t="s">
        <v>1185</v>
      </c>
      <c r="C850" s="88" t="s">
        <v>1522</v>
      </c>
      <c r="D850" s="88" t="s">
        <v>1617</v>
      </c>
      <c r="E850" s="89">
        <v>0</v>
      </c>
      <c r="F850" s="88" t="s">
        <v>1185</v>
      </c>
      <c r="H850" s="3">
        <f>E850+SUMIF('BR DTG PACUL'!C:C,'STOK PACUL'!C850,'BR DTG PACUL'!E:E)</f>
        <v>0</v>
      </c>
    </row>
    <row r="851" spans="1:8">
      <c r="A851" s="88" t="s">
        <v>3497</v>
      </c>
      <c r="B851" s="88" t="s">
        <v>876</v>
      </c>
      <c r="C851" s="88" t="s">
        <v>3497</v>
      </c>
      <c r="D851" s="88" t="s">
        <v>3498</v>
      </c>
      <c r="E851" s="89">
        <v>0</v>
      </c>
      <c r="F851" s="88" t="s">
        <v>1185</v>
      </c>
      <c r="H851" s="3">
        <f>E851+SUMIF('BR DTG PACUL'!C:C,'STOK PACUL'!C851,'BR DTG PACUL'!E:E)</f>
        <v>0</v>
      </c>
    </row>
    <row r="852" spans="1:8">
      <c r="A852" s="88" t="s">
        <v>3499</v>
      </c>
      <c r="B852" s="88" t="s">
        <v>876</v>
      </c>
      <c r="C852" s="88" t="s">
        <v>3499</v>
      </c>
      <c r="D852" s="88" t="s">
        <v>3500</v>
      </c>
      <c r="E852" s="89">
        <v>0</v>
      </c>
      <c r="F852" s="88" t="s">
        <v>1185</v>
      </c>
      <c r="H852" s="3">
        <f>E852+SUMIF('BR DTG PACUL'!C:C,'STOK PACUL'!C852,'BR DTG PACUL'!E:E)</f>
        <v>0</v>
      </c>
    </row>
    <row r="853" spans="1:8">
      <c r="A853" s="88" t="s">
        <v>3501</v>
      </c>
      <c r="B853" s="88" t="s">
        <v>876</v>
      </c>
      <c r="C853" s="88" t="s">
        <v>3501</v>
      </c>
      <c r="D853" s="88" t="s">
        <v>3502</v>
      </c>
      <c r="E853" s="89">
        <v>0</v>
      </c>
      <c r="F853" s="88" t="s">
        <v>1185</v>
      </c>
      <c r="H853" s="3">
        <f>E853+SUMIF('BR DTG PACUL'!C:C,'STOK PACUL'!C853,'BR DTG PACUL'!E:E)</f>
        <v>0</v>
      </c>
    </row>
    <row r="854" spans="1:8">
      <c r="A854" s="88" t="s">
        <v>3503</v>
      </c>
      <c r="B854" s="88" t="s">
        <v>876</v>
      </c>
      <c r="C854" s="88" t="s">
        <v>3503</v>
      </c>
      <c r="D854" s="88" t="s">
        <v>3504</v>
      </c>
      <c r="E854" s="89">
        <v>0</v>
      </c>
      <c r="F854" s="88" t="s">
        <v>1185</v>
      </c>
      <c r="H854" s="3">
        <f>E854+SUMIF('BR DTG PACUL'!C:C,'STOK PACUL'!C854,'BR DTG PACUL'!E:E)</f>
        <v>0</v>
      </c>
    </row>
    <row r="855" spans="1:8" ht="30">
      <c r="A855" s="88" t="s">
        <v>3505</v>
      </c>
      <c r="B855" s="88" t="s">
        <v>877</v>
      </c>
      <c r="C855" s="88" t="s">
        <v>3505</v>
      </c>
      <c r="D855" s="88" t="s">
        <v>3506</v>
      </c>
      <c r="E855" s="89">
        <v>1</v>
      </c>
      <c r="F855" s="88" t="s">
        <v>1185</v>
      </c>
      <c r="H855" s="3">
        <f>E855+SUMIF('BR DTG PACUL'!C:C,'STOK PACUL'!C855,'BR DTG PACUL'!E:E)</f>
        <v>1</v>
      </c>
    </row>
    <row r="856" spans="1:8" ht="30">
      <c r="A856" s="88" t="s">
        <v>1022</v>
      </c>
      <c r="B856" s="88" t="s">
        <v>877</v>
      </c>
      <c r="C856" s="88" t="s">
        <v>1022</v>
      </c>
      <c r="D856" s="88" t="s">
        <v>1023</v>
      </c>
      <c r="E856" s="89">
        <v>1</v>
      </c>
      <c r="F856" s="88" t="s">
        <v>1022</v>
      </c>
      <c r="H856" s="3">
        <f>E856+SUMIF('BR DTG PACUL'!C:C,'STOK PACUL'!C856,'BR DTG PACUL'!E:E)</f>
        <v>1</v>
      </c>
    </row>
    <row r="857" spans="1:8">
      <c r="A857" s="88" t="s">
        <v>3507</v>
      </c>
      <c r="B857" s="88" t="s">
        <v>876</v>
      </c>
      <c r="C857" s="88" t="s">
        <v>3507</v>
      </c>
      <c r="D857" s="88" t="s">
        <v>3508</v>
      </c>
      <c r="E857" s="89">
        <v>0</v>
      </c>
      <c r="F857" s="88" t="s">
        <v>1185</v>
      </c>
      <c r="H857" s="3">
        <f>E857+SUMIF('BR DTG PACUL'!C:C,'STOK PACUL'!C857,'BR DTG PACUL'!E:E)</f>
        <v>0</v>
      </c>
    </row>
    <row r="858" spans="1:8" ht="30">
      <c r="A858" s="88" t="s">
        <v>2160</v>
      </c>
      <c r="B858" s="88" t="s">
        <v>877</v>
      </c>
      <c r="C858" s="88" t="s">
        <v>2160</v>
      </c>
      <c r="D858" s="88" t="s">
        <v>2161</v>
      </c>
      <c r="E858" s="89">
        <v>0</v>
      </c>
      <c r="F858" s="88" t="s">
        <v>1185</v>
      </c>
      <c r="H858" s="3">
        <f>E858+SUMIF('BR DTG PACUL'!C:C,'STOK PACUL'!C858,'BR DTG PACUL'!E:E)</f>
        <v>0</v>
      </c>
    </row>
    <row r="859" spans="1:8" ht="30">
      <c r="A859" s="88" t="s">
        <v>3509</v>
      </c>
      <c r="B859" s="88" t="s">
        <v>877</v>
      </c>
      <c r="C859" s="88" t="s">
        <v>3509</v>
      </c>
      <c r="D859" s="88" t="s">
        <v>1023</v>
      </c>
      <c r="E859" s="89">
        <v>0</v>
      </c>
      <c r="F859" s="88" t="s">
        <v>1022</v>
      </c>
      <c r="H859" s="3">
        <f>E859+SUMIF('BR DTG PACUL'!C:C,'STOK PACUL'!C859,'BR DTG PACUL'!E:E)</f>
        <v>0</v>
      </c>
    </row>
    <row r="860" spans="1:8" ht="30">
      <c r="A860" s="88" t="s">
        <v>3510</v>
      </c>
      <c r="B860" s="88" t="s">
        <v>877</v>
      </c>
      <c r="C860" s="88" t="s">
        <v>3510</v>
      </c>
      <c r="D860" s="88" t="s">
        <v>3511</v>
      </c>
      <c r="E860" s="89">
        <v>2</v>
      </c>
      <c r="F860" s="88" t="s">
        <v>1185</v>
      </c>
      <c r="H860" s="3">
        <f>E860+SUMIF('BR DTG PACUL'!C:C,'STOK PACUL'!C860,'BR DTG PACUL'!E:E)</f>
        <v>2</v>
      </c>
    </row>
    <row r="861" spans="1:8" ht="30">
      <c r="A861" s="88" t="s">
        <v>1423</v>
      </c>
      <c r="B861" s="88" t="s">
        <v>877</v>
      </c>
      <c r="C861" s="88" t="s">
        <v>1423</v>
      </c>
      <c r="D861" s="88" t="s">
        <v>1424</v>
      </c>
      <c r="E861" s="89">
        <v>2</v>
      </c>
      <c r="F861" s="88" t="s">
        <v>1185</v>
      </c>
      <c r="H861" s="3">
        <f>E861+SUMIF('BR DTG PACUL'!C:C,'STOK PACUL'!C861,'BR DTG PACUL'!E:E)</f>
        <v>2</v>
      </c>
    </row>
    <row r="862" spans="1:8" ht="30">
      <c r="A862" s="88" t="s">
        <v>1976</v>
      </c>
      <c r="B862" s="88" t="s">
        <v>877</v>
      </c>
      <c r="C862" s="88" t="s">
        <v>1976</v>
      </c>
      <c r="D862" s="88" t="s">
        <v>1977</v>
      </c>
      <c r="E862" s="89">
        <v>3</v>
      </c>
      <c r="F862" s="88" t="s">
        <v>1185</v>
      </c>
      <c r="H862" s="3">
        <f>E862+SUMIF('BR DTG PACUL'!C:C,'STOK PACUL'!C862,'BR DTG PACUL'!E:E)</f>
        <v>3</v>
      </c>
    </row>
    <row r="863" spans="1:8">
      <c r="A863" s="88" t="s">
        <v>3512</v>
      </c>
      <c r="B863" s="88" t="s">
        <v>876</v>
      </c>
      <c r="C863" s="88" t="s">
        <v>3512</v>
      </c>
      <c r="D863" s="88" t="s">
        <v>3513</v>
      </c>
      <c r="E863" s="89">
        <v>0</v>
      </c>
      <c r="F863" s="88" t="s">
        <v>1185</v>
      </c>
      <c r="H863" s="3">
        <f>E863+SUMIF('BR DTG PACUL'!C:C,'STOK PACUL'!C863,'BR DTG PACUL'!E:E)</f>
        <v>0</v>
      </c>
    </row>
    <row r="864" spans="1:8" ht="30">
      <c r="A864" s="88" t="s">
        <v>3514</v>
      </c>
      <c r="B864" s="88" t="s">
        <v>877</v>
      </c>
      <c r="C864" s="88" t="s">
        <v>3514</v>
      </c>
      <c r="D864" s="88" t="s">
        <v>3515</v>
      </c>
      <c r="E864" s="89">
        <v>1</v>
      </c>
      <c r="F864" s="88" t="s">
        <v>1185</v>
      </c>
      <c r="H864" s="3">
        <f>E864+SUMIF('BR DTG PACUL'!C:C,'STOK PACUL'!C864,'BR DTG PACUL'!E:E)</f>
        <v>1</v>
      </c>
    </row>
    <row r="865" spans="1:8" ht="30">
      <c r="A865" s="88" t="s">
        <v>271</v>
      </c>
      <c r="B865" s="88" t="s">
        <v>877</v>
      </c>
      <c r="C865" s="88" t="s">
        <v>271</v>
      </c>
      <c r="D865" s="88" t="s">
        <v>1024</v>
      </c>
      <c r="E865" s="89">
        <v>4</v>
      </c>
      <c r="F865" s="88" t="s">
        <v>1185</v>
      </c>
      <c r="H865" s="3">
        <f>E865+SUMIF('BR DTG PACUL'!C:C,'STOK PACUL'!C865,'BR DTG PACUL'!E:E)</f>
        <v>4</v>
      </c>
    </row>
    <row r="866" spans="1:8" ht="30">
      <c r="A866" s="88" t="s">
        <v>272</v>
      </c>
      <c r="B866" s="88" t="s">
        <v>877</v>
      </c>
      <c r="C866" s="88" t="s">
        <v>272</v>
      </c>
      <c r="D866" s="88" t="s">
        <v>1025</v>
      </c>
      <c r="E866" s="89">
        <v>1</v>
      </c>
      <c r="F866" s="88" t="s">
        <v>272</v>
      </c>
      <c r="H866" s="3">
        <f>E866+SUMIF('BR DTG PACUL'!C:C,'STOK PACUL'!C866,'BR DTG PACUL'!E:E)</f>
        <v>1</v>
      </c>
    </row>
    <row r="867" spans="1:8" ht="30">
      <c r="A867" s="88" t="s">
        <v>1978</v>
      </c>
      <c r="B867" s="88" t="s">
        <v>877</v>
      </c>
      <c r="C867" s="88" t="s">
        <v>1978</v>
      </c>
      <c r="D867" s="88" t="s">
        <v>1979</v>
      </c>
      <c r="E867" s="89">
        <v>0</v>
      </c>
      <c r="F867" s="88" t="s">
        <v>272</v>
      </c>
      <c r="H867" s="3">
        <f>E867+SUMIF('BR DTG PACUL'!C:C,'STOK PACUL'!C867,'BR DTG PACUL'!E:E)</f>
        <v>0</v>
      </c>
    </row>
    <row r="868" spans="1:8" ht="30">
      <c r="A868" s="88" t="s">
        <v>1980</v>
      </c>
      <c r="B868" s="88" t="s">
        <v>877</v>
      </c>
      <c r="C868" s="88" t="s">
        <v>1980</v>
      </c>
      <c r="D868" s="88" t="s">
        <v>1981</v>
      </c>
      <c r="E868" s="89">
        <v>1</v>
      </c>
      <c r="F868" s="88" t="s">
        <v>1185</v>
      </c>
      <c r="H868" s="3">
        <f>E868+SUMIF('BR DTG PACUL'!C:C,'STOK PACUL'!C868,'BR DTG PACUL'!E:E)</f>
        <v>1</v>
      </c>
    </row>
    <row r="869" spans="1:8" ht="30">
      <c r="A869" s="88" t="s">
        <v>273</v>
      </c>
      <c r="B869" s="88" t="s">
        <v>877</v>
      </c>
      <c r="C869" s="88" t="s">
        <v>273</v>
      </c>
      <c r="D869" s="88" t="s">
        <v>1026</v>
      </c>
      <c r="E869" s="89">
        <v>3</v>
      </c>
      <c r="F869" s="88" t="s">
        <v>1185</v>
      </c>
      <c r="H869" s="3">
        <f>E869+SUMIF('BR DTG PACUL'!C:C,'STOK PACUL'!C869,'BR DTG PACUL'!E:E)</f>
        <v>3</v>
      </c>
    </row>
    <row r="870" spans="1:8">
      <c r="A870" s="88" t="s">
        <v>3516</v>
      </c>
      <c r="B870" s="88" t="s">
        <v>876</v>
      </c>
      <c r="C870" s="88" t="s">
        <v>3516</v>
      </c>
      <c r="D870" s="88" t="s">
        <v>3517</v>
      </c>
      <c r="E870" s="89">
        <v>0</v>
      </c>
      <c r="F870" s="88" t="s">
        <v>1185</v>
      </c>
      <c r="H870" s="3">
        <f>E870+SUMIF('BR DTG PACUL'!C:C,'STOK PACUL'!C870,'BR DTG PACUL'!E:E)</f>
        <v>0</v>
      </c>
    </row>
    <row r="871" spans="1:8" ht="30">
      <c r="A871" s="88" t="s">
        <v>1618</v>
      </c>
      <c r="B871" s="88" t="s">
        <v>877</v>
      </c>
      <c r="C871" s="88" t="s">
        <v>1618</v>
      </c>
      <c r="D871" s="88" t="s">
        <v>1619</v>
      </c>
      <c r="E871" s="89">
        <v>1</v>
      </c>
      <c r="F871" s="88" t="s">
        <v>1185</v>
      </c>
      <c r="H871" s="3">
        <f>E871+SUMIF('BR DTG PACUL'!C:C,'STOK PACUL'!C871,'BR DTG PACUL'!E:E)</f>
        <v>1</v>
      </c>
    </row>
    <row r="872" spans="1:8" ht="30">
      <c r="A872" s="88" t="s">
        <v>274</v>
      </c>
      <c r="B872" s="88" t="s">
        <v>877</v>
      </c>
      <c r="C872" s="88" t="s">
        <v>274</v>
      </c>
      <c r="D872" s="88" t="s">
        <v>1027</v>
      </c>
      <c r="E872" s="89">
        <v>2</v>
      </c>
      <c r="F872" s="88" t="s">
        <v>1185</v>
      </c>
      <c r="H872" s="3">
        <f>E872+SUMIF('BR DTG PACUL'!C:C,'STOK PACUL'!C872,'BR DTG PACUL'!E:E)</f>
        <v>2</v>
      </c>
    </row>
    <row r="873" spans="1:8">
      <c r="A873" s="88" t="s">
        <v>1781</v>
      </c>
      <c r="B873" s="88" t="s">
        <v>876</v>
      </c>
      <c r="C873" s="88" t="s">
        <v>1781</v>
      </c>
      <c r="D873" s="88" t="s">
        <v>1782</v>
      </c>
      <c r="E873" s="89">
        <v>0</v>
      </c>
      <c r="F873" s="88" t="s">
        <v>1185</v>
      </c>
      <c r="H873" s="3">
        <f>E873+SUMIF('BR DTG PACUL'!C:C,'STOK PACUL'!C873,'BR DTG PACUL'!E:E)</f>
        <v>0</v>
      </c>
    </row>
    <row r="874" spans="1:8">
      <c r="A874" s="88" t="s">
        <v>3518</v>
      </c>
      <c r="B874" s="88" t="s">
        <v>876</v>
      </c>
      <c r="C874" s="88" t="s">
        <v>3518</v>
      </c>
      <c r="D874" s="88" t="s">
        <v>1028</v>
      </c>
      <c r="E874" s="89">
        <v>0</v>
      </c>
      <c r="F874" s="88" t="s">
        <v>1185</v>
      </c>
      <c r="H874" s="3">
        <f>E874+SUMIF('BR DTG PACUL'!C:C,'STOK PACUL'!C874,'BR DTG PACUL'!E:E)</f>
        <v>0</v>
      </c>
    </row>
    <row r="875" spans="1:8">
      <c r="A875" s="88" t="s">
        <v>3519</v>
      </c>
      <c r="B875" s="88" t="s">
        <v>876</v>
      </c>
      <c r="C875" s="88" t="s">
        <v>3519</v>
      </c>
      <c r="D875" s="88" t="s">
        <v>3520</v>
      </c>
      <c r="E875" s="89">
        <v>0</v>
      </c>
      <c r="F875" s="88" t="s">
        <v>1185</v>
      </c>
      <c r="H875" s="3">
        <f>E875+SUMIF('BR DTG PACUL'!C:C,'STOK PACUL'!C875,'BR DTG PACUL'!E:E)</f>
        <v>0</v>
      </c>
    </row>
    <row r="876" spans="1:8">
      <c r="A876" s="88" t="s">
        <v>3521</v>
      </c>
      <c r="B876" s="88" t="s">
        <v>876</v>
      </c>
      <c r="C876" s="88" t="s">
        <v>3521</v>
      </c>
      <c r="D876" s="88" t="s">
        <v>1782</v>
      </c>
      <c r="E876" s="89">
        <v>0</v>
      </c>
      <c r="F876" s="88" t="s">
        <v>1185</v>
      </c>
      <c r="H876" s="3">
        <f>E876+SUMIF('BR DTG PACUL'!C:C,'STOK PACUL'!C876,'BR DTG PACUL'!E:E)</f>
        <v>0</v>
      </c>
    </row>
    <row r="877" spans="1:8" ht="30">
      <c r="A877" s="88" t="s">
        <v>275</v>
      </c>
      <c r="B877" s="88" t="s">
        <v>877</v>
      </c>
      <c r="C877" s="88" t="s">
        <v>275</v>
      </c>
      <c r="D877" s="88" t="s">
        <v>1028</v>
      </c>
      <c r="E877" s="89">
        <v>2</v>
      </c>
      <c r="F877" s="88" t="s">
        <v>1185</v>
      </c>
      <c r="H877" s="3">
        <f>E877+SUMIF('BR DTG PACUL'!C:C,'STOK PACUL'!C877,'BR DTG PACUL'!E:E)</f>
        <v>4</v>
      </c>
    </row>
    <row r="878" spans="1:8">
      <c r="A878" s="88" t="s">
        <v>3522</v>
      </c>
      <c r="B878" s="88" t="s">
        <v>876</v>
      </c>
      <c r="C878" s="88" t="s">
        <v>3522</v>
      </c>
      <c r="D878" s="88" t="s">
        <v>3523</v>
      </c>
      <c r="E878" s="89">
        <v>0</v>
      </c>
      <c r="F878" s="88" t="s">
        <v>1185</v>
      </c>
      <c r="H878" s="3">
        <f>E878+SUMIF('BR DTG PACUL'!C:C,'STOK PACUL'!C878,'BR DTG PACUL'!E:E)</f>
        <v>0</v>
      </c>
    </row>
    <row r="879" spans="1:8">
      <c r="A879" s="88" t="s">
        <v>3524</v>
      </c>
      <c r="B879" s="88" t="s">
        <v>876</v>
      </c>
      <c r="C879" s="88" t="s">
        <v>3524</v>
      </c>
      <c r="D879" s="88" t="s">
        <v>3525</v>
      </c>
      <c r="E879" s="89">
        <v>0</v>
      </c>
      <c r="F879" s="88" t="s">
        <v>1185</v>
      </c>
      <c r="H879" s="3">
        <f>E879+SUMIF('BR DTG PACUL'!C:C,'STOK PACUL'!C879,'BR DTG PACUL'!E:E)</f>
        <v>0</v>
      </c>
    </row>
    <row r="880" spans="1:8">
      <c r="A880" s="88" t="s">
        <v>1783</v>
      </c>
      <c r="B880" s="88" t="s">
        <v>876</v>
      </c>
      <c r="C880" s="88" t="s">
        <v>1783</v>
      </c>
      <c r="D880" s="88" t="s">
        <v>1784</v>
      </c>
      <c r="E880" s="89">
        <v>0</v>
      </c>
      <c r="F880" s="88" t="s">
        <v>1185</v>
      </c>
      <c r="H880" s="3">
        <f>E880+SUMIF('BR DTG PACUL'!C:C,'STOK PACUL'!C880,'BR DTG PACUL'!E:E)</f>
        <v>0</v>
      </c>
    </row>
    <row r="881" spans="1:8">
      <c r="A881" s="88" t="s">
        <v>3526</v>
      </c>
      <c r="B881" s="88" t="s">
        <v>876</v>
      </c>
      <c r="C881" s="88" t="s">
        <v>3526</v>
      </c>
      <c r="D881" s="88" t="s">
        <v>3527</v>
      </c>
      <c r="E881" s="89">
        <v>0</v>
      </c>
      <c r="F881" s="88" t="s">
        <v>1185</v>
      </c>
      <c r="H881" s="3">
        <f>E881+SUMIF('BR DTG PACUL'!C:C,'STOK PACUL'!C881,'BR DTG PACUL'!E:E)</f>
        <v>0</v>
      </c>
    </row>
    <row r="882" spans="1:8">
      <c r="A882" s="88" t="s">
        <v>3528</v>
      </c>
      <c r="B882" s="88" t="s">
        <v>876</v>
      </c>
      <c r="C882" s="88" t="s">
        <v>3528</v>
      </c>
      <c r="D882" s="88" t="s">
        <v>3529</v>
      </c>
      <c r="E882" s="89">
        <v>0</v>
      </c>
      <c r="F882" s="88" t="s">
        <v>1185</v>
      </c>
      <c r="H882" s="3">
        <f>E882+SUMIF('BR DTG PACUL'!C:C,'STOK PACUL'!C882,'BR DTG PACUL'!E:E)</f>
        <v>0</v>
      </c>
    </row>
    <row r="883" spans="1:8">
      <c r="A883" s="88" t="s">
        <v>1425</v>
      </c>
      <c r="B883" s="88" t="s">
        <v>888</v>
      </c>
      <c r="C883" s="88" t="s">
        <v>1425</v>
      </c>
      <c r="D883" s="88" t="s">
        <v>1426</v>
      </c>
      <c r="E883" s="89">
        <v>1</v>
      </c>
      <c r="F883" s="88" t="s">
        <v>1185</v>
      </c>
      <c r="H883" s="3">
        <f>E883+SUMIF('BR DTG PACUL'!C:C,'STOK PACUL'!C883,'BR DTG PACUL'!E:E)</f>
        <v>1</v>
      </c>
    </row>
    <row r="884" spans="1:8">
      <c r="A884" s="88" t="s">
        <v>3530</v>
      </c>
      <c r="B884" s="88" t="s">
        <v>876</v>
      </c>
      <c r="C884" s="88" t="s">
        <v>3530</v>
      </c>
      <c r="D884" s="88" t="s">
        <v>3531</v>
      </c>
      <c r="E884" s="89">
        <v>0</v>
      </c>
      <c r="F884" s="88" t="s">
        <v>1185</v>
      </c>
      <c r="H884" s="3">
        <f>E884+SUMIF('BR DTG PACUL'!C:C,'STOK PACUL'!C884,'BR DTG PACUL'!E:E)</f>
        <v>0</v>
      </c>
    </row>
    <row r="885" spans="1:8">
      <c r="A885" s="88" t="s">
        <v>3532</v>
      </c>
      <c r="B885" s="88" t="s">
        <v>876</v>
      </c>
      <c r="C885" s="88" t="s">
        <v>3532</v>
      </c>
      <c r="D885" s="88" t="s">
        <v>3533</v>
      </c>
      <c r="E885" s="89">
        <v>0</v>
      </c>
      <c r="F885" s="88" t="s">
        <v>1185</v>
      </c>
      <c r="H885" s="3">
        <f>E885+SUMIF('BR DTG PACUL'!C:C,'STOK PACUL'!C885,'BR DTG PACUL'!E:E)</f>
        <v>0</v>
      </c>
    </row>
    <row r="886" spans="1:8">
      <c r="A886" s="88" t="s">
        <v>3534</v>
      </c>
      <c r="B886" s="88" t="s">
        <v>876</v>
      </c>
      <c r="C886" s="88" t="s">
        <v>3534</v>
      </c>
      <c r="D886" s="88" t="s">
        <v>3535</v>
      </c>
      <c r="E886" s="89">
        <v>0</v>
      </c>
      <c r="F886" s="88" t="s">
        <v>1185</v>
      </c>
      <c r="H886" s="3">
        <f>E886+SUMIF('BR DTG PACUL'!C:C,'STOK PACUL'!C886,'BR DTG PACUL'!E:E)</f>
        <v>0</v>
      </c>
    </row>
    <row r="887" spans="1:8">
      <c r="A887" s="88" t="s">
        <v>3536</v>
      </c>
      <c r="B887" s="88" t="s">
        <v>876</v>
      </c>
      <c r="C887" s="88" t="s">
        <v>3536</v>
      </c>
      <c r="D887" s="88" t="s">
        <v>3537</v>
      </c>
      <c r="E887" s="89">
        <v>0</v>
      </c>
      <c r="F887" s="88" t="s">
        <v>1185</v>
      </c>
      <c r="H887" s="3">
        <f>E887+SUMIF('BR DTG PACUL'!C:C,'STOK PACUL'!C887,'BR DTG PACUL'!E:E)</f>
        <v>0</v>
      </c>
    </row>
    <row r="888" spans="1:8">
      <c r="A888" s="88" t="s">
        <v>1427</v>
      </c>
      <c r="B888" s="88" t="s">
        <v>876</v>
      </c>
      <c r="C888" s="88" t="s">
        <v>1427</v>
      </c>
      <c r="D888" s="88" t="s">
        <v>3537</v>
      </c>
      <c r="E888" s="89">
        <v>0</v>
      </c>
      <c r="F888" s="88" t="s">
        <v>1185</v>
      </c>
      <c r="H888" s="3">
        <f>E888+SUMIF('BR DTG PACUL'!C:C,'STOK PACUL'!C888,'BR DTG PACUL'!E:E)</f>
        <v>0</v>
      </c>
    </row>
    <row r="889" spans="1:8">
      <c r="A889" s="88" t="s">
        <v>660</v>
      </c>
      <c r="B889" s="88" t="s">
        <v>876</v>
      </c>
      <c r="C889" s="88" t="s">
        <v>660</v>
      </c>
      <c r="D889" s="88" t="s">
        <v>661</v>
      </c>
      <c r="E889" s="89">
        <v>0</v>
      </c>
      <c r="F889" s="88" t="s">
        <v>1185</v>
      </c>
      <c r="H889" s="3">
        <f>E889+SUMIF('BR DTG PACUL'!C:C,'STOK PACUL'!C889,'BR DTG PACUL'!E:E)</f>
        <v>0</v>
      </c>
    </row>
    <row r="890" spans="1:8">
      <c r="A890" s="88" t="s">
        <v>3538</v>
      </c>
      <c r="B890" s="88" t="s">
        <v>876</v>
      </c>
      <c r="C890" s="88" t="s">
        <v>3538</v>
      </c>
      <c r="D890" s="88" t="s">
        <v>3539</v>
      </c>
      <c r="E890" s="89">
        <v>0</v>
      </c>
      <c r="F890" s="88" t="s">
        <v>1185</v>
      </c>
      <c r="H890" s="3">
        <f>E890+SUMIF('BR DTG PACUL'!C:C,'STOK PACUL'!C890,'BR DTG PACUL'!E:E)</f>
        <v>0</v>
      </c>
    </row>
    <row r="891" spans="1:8">
      <c r="A891" s="88" t="s">
        <v>3540</v>
      </c>
      <c r="B891" s="88" t="s">
        <v>876</v>
      </c>
      <c r="C891" s="88" t="s">
        <v>3540</v>
      </c>
      <c r="D891" s="88" t="s">
        <v>3541</v>
      </c>
      <c r="E891" s="89">
        <v>0</v>
      </c>
      <c r="F891" s="88" t="s">
        <v>1185</v>
      </c>
      <c r="H891" s="3">
        <f>E891+SUMIF('BR DTG PACUL'!C:C,'STOK PACUL'!C891,'BR DTG PACUL'!E:E)</f>
        <v>0</v>
      </c>
    </row>
    <row r="892" spans="1:8">
      <c r="A892" s="88" t="s">
        <v>1620</v>
      </c>
      <c r="B892" s="88" t="s">
        <v>1185</v>
      </c>
      <c r="C892" s="88" t="s">
        <v>1620</v>
      </c>
      <c r="D892" s="88" t="s">
        <v>1621</v>
      </c>
      <c r="E892" s="89">
        <v>0</v>
      </c>
      <c r="F892" s="88" t="s">
        <v>1185</v>
      </c>
      <c r="H892" s="3">
        <f>E892+SUMIF('BR DTG PACUL'!C:C,'STOK PACUL'!C892,'BR DTG PACUL'!E:E)</f>
        <v>0</v>
      </c>
    </row>
    <row r="893" spans="1:8">
      <c r="A893" s="88" t="s">
        <v>3542</v>
      </c>
      <c r="B893" s="88" t="s">
        <v>876</v>
      </c>
      <c r="C893" s="88" t="s">
        <v>3542</v>
      </c>
      <c r="D893" s="88" t="s">
        <v>3537</v>
      </c>
      <c r="E893" s="89">
        <v>0</v>
      </c>
      <c r="F893" s="88" t="s">
        <v>1185</v>
      </c>
      <c r="H893" s="3">
        <f>E893+SUMIF('BR DTG PACUL'!C:C,'STOK PACUL'!C893,'BR DTG PACUL'!E:E)</f>
        <v>0</v>
      </c>
    </row>
    <row r="894" spans="1:8">
      <c r="A894" s="88" t="s">
        <v>3543</v>
      </c>
      <c r="B894" s="88" t="s">
        <v>1303</v>
      </c>
      <c r="C894" s="88" t="s">
        <v>3543</v>
      </c>
      <c r="D894" s="88" t="s">
        <v>3537</v>
      </c>
      <c r="E894" s="89">
        <v>2</v>
      </c>
      <c r="F894" s="88" t="s">
        <v>1185</v>
      </c>
      <c r="H894" s="3">
        <f>E894+SUMIF('BR DTG PACUL'!C:C,'STOK PACUL'!C894,'BR DTG PACUL'!E:E)</f>
        <v>2</v>
      </c>
    </row>
    <row r="895" spans="1:8">
      <c r="A895" s="88" t="s">
        <v>3544</v>
      </c>
      <c r="B895" s="88" t="s">
        <v>876</v>
      </c>
      <c r="C895" s="88" t="s">
        <v>3544</v>
      </c>
      <c r="D895" s="88" t="s">
        <v>3537</v>
      </c>
      <c r="E895" s="89">
        <v>0</v>
      </c>
      <c r="F895" s="88" t="s">
        <v>1185</v>
      </c>
      <c r="H895" s="3">
        <f>E895+SUMIF('BR DTG PACUL'!C:C,'STOK PACUL'!C895,'BR DTG PACUL'!E:E)</f>
        <v>0</v>
      </c>
    </row>
    <row r="896" spans="1:8">
      <c r="A896" s="88" t="s">
        <v>3545</v>
      </c>
      <c r="B896" s="88" t="s">
        <v>876</v>
      </c>
      <c r="C896" s="88" t="s">
        <v>3545</v>
      </c>
      <c r="D896" s="88" t="s">
        <v>3546</v>
      </c>
      <c r="E896" s="89">
        <v>0</v>
      </c>
      <c r="F896" s="88" t="s">
        <v>1185</v>
      </c>
      <c r="H896" s="3">
        <f>E896+SUMIF('BR DTG PACUL'!C:C,'STOK PACUL'!C896,'BR DTG PACUL'!E:E)</f>
        <v>0</v>
      </c>
    </row>
    <row r="897" spans="1:8">
      <c r="A897" s="88" t="s">
        <v>3547</v>
      </c>
      <c r="B897" s="88" t="s">
        <v>876</v>
      </c>
      <c r="C897" s="88" t="s">
        <v>3547</v>
      </c>
      <c r="D897" s="88" t="s">
        <v>3548</v>
      </c>
      <c r="E897" s="89">
        <v>0</v>
      </c>
      <c r="F897" s="88" t="s">
        <v>1185</v>
      </c>
      <c r="H897" s="3">
        <f>E897+SUMIF('BR DTG PACUL'!C:C,'STOK PACUL'!C897,'BR DTG PACUL'!E:E)</f>
        <v>0</v>
      </c>
    </row>
    <row r="898" spans="1:8">
      <c r="A898" s="88" t="s">
        <v>3549</v>
      </c>
      <c r="B898" s="88" t="s">
        <v>876</v>
      </c>
      <c r="C898" s="88" t="s">
        <v>3549</v>
      </c>
      <c r="D898" s="88" t="s">
        <v>3537</v>
      </c>
      <c r="E898" s="89">
        <v>0</v>
      </c>
      <c r="F898" s="88" t="s">
        <v>1185</v>
      </c>
      <c r="H898" s="3">
        <f>E898+SUMIF('BR DTG PACUL'!C:C,'STOK PACUL'!C898,'BR DTG PACUL'!E:E)</f>
        <v>0</v>
      </c>
    </row>
    <row r="899" spans="1:8">
      <c r="A899" s="88" t="s">
        <v>3550</v>
      </c>
      <c r="B899" s="88" t="s">
        <v>876</v>
      </c>
      <c r="C899" s="88" t="s">
        <v>3550</v>
      </c>
      <c r="D899" s="88" t="s">
        <v>3551</v>
      </c>
      <c r="E899" s="89">
        <v>0</v>
      </c>
      <c r="F899" s="88" t="s">
        <v>1185</v>
      </c>
      <c r="H899" s="3">
        <f>E899+SUMIF('BR DTG PACUL'!C:C,'STOK PACUL'!C899,'BR DTG PACUL'!E:E)</f>
        <v>0</v>
      </c>
    </row>
    <row r="900" spans="1:8">
      <c r="A900" s="88" t="s">
        <v>3552</v>
      </c>
      <c r="B900" s="88" t="s">
        <v>876</v>
      </c>
      <c r="C900" s="88" t="s">
        <v>3552</v>
      </c>
      <c r="D900" s="88" t="s">
        <v>3553</v>
      </c>
      <c r="E900" s="89">
        <v>0</v>
      </c>
      <c r="F900" s="88" t="s">
        <v>1185</v>
      </c>
      <c r="H900" s="3">
        <f>E900+SUMIF('BR DTG PACUL'!C:C,'STOK PACUL'!C900,'BR DTG PACUL'!E:E)</f>
        <v>0</v>
      </c>
    </row>
    <row r="901" spans="1:8" ht="30">
      <c r="A901" s="88" t="s">
        <v>1428</v>
      </c>
      <c r="B901" s="88" t="s">
        <v>877</v>
      </c>
      <c r="C901" s="88" t="s">
        <v>1428</v>
      </c>
      <c r="D901" s="88" t="s">
        <v>1429</v>
      </c>
      <c r="E901" s="89">
        <v>1</v>
      </c>
      <c r="F901" s="88" t="s">
        <v>1185</v>
      </c>
      <c r="H901" s="3">
        <f>E901+SUMIF('BR DTG PACUL'!C:C,'STOK PACUL'!C901,'BR DTG PACUL'!E:E)</f>
        <v>1</v>
      </c>
    </row>
    <row r="902" spans="1:8" ht="30">
      <c r="A902" s="88" t="s">
        <v>3554</v>
      </c>
      <c r="B902" s="88" t="s">
        <v>877</v>
      </c>
      <c r="C902" s="88" t="s">
        <v>3554</v>
      </c>
      <c r="D902" s="88" t="s">
        <v>3555</v>
      </c>
      <c r="E902" s="89">
        <v>0</v>
      </c>
      <c r="F902" s="88" t="s">
        <v>1185</v>
      </c>
      <c r="H902" s="3">
        <f>E902+SUMIF('BR DTG PACUL'!C:C,'STOK PACUL'!C902,'BR DTG PACUL'!E:E)</f>
        <v>0</v>
      </c>
    </row>
    <row r="903" spans="1:8" ht="30">
      <c r="A903" s="88" t="s">
        <v>3556</v>
      </c>
      <c r="B903" s="88" t="s">
        <v>877</v>
      </c>
      <c r="C903" s="88" t="s">
        <v>3556</v>
      </c>
      <c r="D903" s="88" t="s">
        <v>3557</v>
      </c>
      <c r="E903" s="89">
        <v>1</v>
      </c>
      <c r="F903" s="88" t="s">
        <v>1185</v>
      </c>
      <c r="H903" s="3">
        <f>E903+SUMIF('BR DTG PACUL'!C:C,'STOK PACUL'!C903,'BR DTG PACUL'!E:E)</f>
        <v>1</v>
      </c>
    </row>
    <row r="904" spans="1:8" ht="30">
      <c r="A904" s="88" t="s">
        <v>3558</v>
      </c>
      <c r="B904" s="88" t="s">
        <v>877</v>
      </c>
      <c r="C904" s="88" t="s">
        <v>3558</v>
      </c>
      <c r="D904" s="88" t="s">
        <v>3555</v>
      </c>
      <c r="E904" s="89">
        <v>0</v>
      </c>
      <c r="F904" s="88" t="s">
        <v>1185</v>
      </c>
      <c r="H904" s="3">
        <f>E904+SUMIF('BR DTG PACUL'!C:C,'STOK PACUL'!C904,'BR DTG PACUL'!E:E)</f>
        <v>0</v>
      </c>
    </row>
    <row r="905" spans="1:8" ht="30">
      <c r="A905" s="88" t="s">
        <v>276</v>
      </c>
      <c r="B905" s="88" t="s">
        <v>877</v>
      </c>
      <c r="C905" s="88" t="s">
        <v>276</v>
      </c>
      <c r="D905" s="88" t="s">
        <v>1029</v>
      </c>
      <c r="E905" s="89">
        <v>1</v>
      </c>
      <c r="F905" s="88" t="s">
        <v>1185</v>
      </c>
      <c r="H905" s="3">
        <f>E905+SUMIF('BR DTG PACUL'!C:C,'STOK PACUL'!C905,'BR DTG PACUL'!E:E)</f>
        <v>1</v>
      </c>
    </row>
    <row r="906" spans="1:8" ht="30">
      <c r="A906" s="88" t="s">
        <v>277</v>
      </c>
      <c r="B906" s="88" t="s">
        <v>877</v>
      </c>
      <c r="C906" s="88" t="s">
        <v>277</v>
      </c>
      <c r="D906" s="88" t="s">
        <v>1030</v>
      </c>
      <c r="E906" s="89">
        <v>3</v>
      </c>
      <c r="F906" s="88" t="s">
        <v>1185</v>
      </c>
      <c r="H906" s="3">
        <f>E906+SUMIF('BR DTG PACUL'!C:C,'STOK PACUL'!C906,'BR DTG PACUL'!E:E)</f>
        <v>3</v>
      </c>
    </row>
    <row r="907" spans="1:8" ht="30">
      <c r="A907" s="88" t="s">
        <v>1785</v>
      </c>
      <c r="B907" s="88" t="s">
        <v>877</v>
      </c>
      <c r="C907" s="88" t="s">
        <v>1785</v>
      </c>
      <c r="D907" s="88" t="s">
        <v>1786</v>
      </c>
      <c r="E907" s="89">
        <v>1</v>
      </c>
      <c r="F907" s="88" t="s">
        <v>1185</v>
      </c>
      <c r="H907" s="3">
        <f>E907+SUMIF('BR DTG PACUL'!C:C,'STOK PACUL'!C907,'BR DTG PACUL'!E:E)</f>
        <v>1</v>
      </c>
    </row>
    <row r="908" spans="1:8">
      <c r="A908" s="88" t="s">
        <v>3559</v>
      </c>
      <c r="B908" s="88" t="s">
        <v>876</v>
      </c>
      <c r="C908" s="88" t="s">
        <v>3559</v>
      </c>
      <c r="D908" s="88" t="s">
        <v>3560</v>
      </c>
      <c r="E908" s="89">
        <v>0</v>
      </c>
      <c r="F908" s="88" t="s">
        <v>1185</v>
      </c>
      <c r="H908" s="3">
        <f>E908+SUMIF('BR DTG PACUL'!C:C,'STOK PACUL'!C908,'BR DTG PACUL'!E:E)</f>
        <v>0</v>
      </c>
    </row>
    <row r="909" spans="1:8" ht="30">
      <c r="A909" s="88" t="s">
        <v>2165</v>
      </c>
      <c r="B909" s="88" t="s">
        <v>876</v>
      </c>
      <c r="C909" s="88" t="s">
        <v>2165</v>
      </c>
      <c r="D909" s="88" t="s">
        <v>2166</v>
      </c>
      <c r="E909" s="89">
        <v>0</v>
      </c>
      <c r="F909" s="88" t="s">
        <v>1185</v>
      </c>
      <c r="H909" s="3">
        <f>E909+SUMIF('BR DTG PACUL'!C:C,'STOK PACUL'!C909,'BR DTG PACUL'!E:E)</f>
        <v>0</v>
      </c>
    </row>
    <row r="910" spans="1:8">
      <c r="A910" s="88" t="s">
        <v>3561</v>
      </c>
      <c r="B910" s="88" t="s">
        <v>876</v>
      </c>
      <c r="C910" s="88" t="s">
        <v>3561</v>
      </c>
      <c r="D910" s="88" t="s">
        <v>3562</v>
      </c>
      <c r="E910" s="89">
        <v>0</v>
      </c>
      <c r="F910" s="88" t="s">
        <v>1185</v>
      </c>
      <c r="H910" s="3">
        <f>E910+SUMIF('BR DTG PACUL'!C:C,'STOK PACUL'!C910,'BR DTG PACUL'!E:E)</f>
        <v>0</v>
      </c>
    </row>
    <row r="911" spans="1:8" ht="30">
      <c r="A911" s="88" t="s">
        <v>3563</v>
      </c>
      <c r="B911" s="88" t="s">
        <v>876</v>
      </c>
      <c r="C911" s="88" t="s">
        <v>3563</v>
      </c>
      <c r="D911" s="88" t="s">
        <v>3564</v>
      </c>
      <c r="E911" s="89">
        <v>0</v>
      </c>
      <c r="F911" s="88" t="s">
        <v>1185</v>
      </c>
      <c r="H911" s="3">
        <f>E911+SUMIF('BR DTG PACUL'!C:C,'STOK PACUL'!C911,'BR DTG PACUL'!E:E)</f>
        <v>0</v>
      </c>
    </row>
    <row r="912" spans="1:8">
      <c r="A912" s="88" t="s">
        <v>3565</v>
      </c>
      <c r="B912" s="88" t="s">
        <v>876</v>
      </c>
      <c r="C912" s="88" t="s">
        <v>3565</v>
      </c>
      <c r="D912" s="88" t="s">
        <v>3566</v>
      </c>
      <c r="E912" s="89">
        <v>0</v>
      </c>
      <c r="F912" s="88" t="s">
        <v>1185</v>
      </c>
      <c r="H912" s="3">
        <f>E912+SUMIF('BR DTG PACUL'!C:C,'STOK PACUL'!C912,'BR DTG PACUL'!E:E)</f>
        <v>0</v>
      </c>
    </row>
    <row r="913" spans="1:8" ht="30">
      <c r="A913" s="88" t="s">
        <v>3567</v>
      </c>
      <c r="B913" s="88" t="s">
        <v>877</v>
      </c>
      <c r="C913" s="88" t="s">
        <v>3567</v>
      </c>
      <c r="D913" s="88" t="s">
        <v>3568</v>
      </c>
      <c r="E913" s="89">
        <v>1</v>
      </c>
      <c r="F913" s="88" t="s">
        <v>1185</v>
      </c>
      <c r="H913" s="3">
        <f>E913+SUMIF('BR DTG PACUL'!C:C,'STOK PACUL'!C913,'BR DTG PACUL'!E:E)</f>
        <v>1</v>
      </c>
    </row>
    <row r="914" spans="1:8" ht="30">
      <c r="A914" s="88" t="s">
        <v>1430</v>
      </c>
      <c r="B914" s="88" t="s">
        <v>877</v>
      </c>
      <c r="C914" s="88" t="s">
        <v>1430</v>
      </c>
      <c r="D914" s="88" t="s">
        <v>1431</v>
      </c>
      <c r="E914" s="89">
        <v>0</v>
      </c>
      <c r="F914" s="88" t="s">
        <v>1185</v>
      </c>
      <c r="H914" s="3">
        <f>E914+SUMIF('BR DTG PACUL'!C:C,'STOK PACUL'!C914,'BR DTG PACUL'!E:E)</f>
        <v>0</v>
      </c>
    </row>
    <row r="915" spans="1:8">
      <c r="A915" s="88" t="s">
        <v>3569</v>
      </c>
      <c r="B915" s="88" t="s">
        <v>876</v>
      </c>
      <c r="C915" s="88" t="s">
        <v>3569</v>
      </c>
      <c r="D915" s="88" t="s">
        <v>3570</v>
      </c>
      <c r="E915" s="89">
        <v>0</v>
      </c>
      <c r="F915" s="88" t="s">
        <v>1185</v>
      </c>
      <c r="H915" s="3">
        <f>E915+SUMIF('BR DTG PACUL'!C:C,'STOK PACUL'!C915,'BR DTG PACUL'!E:E)</f>
        <v>0</v>
      </c>
    </row>
    <row r="916" spans="1:8">
      <c r="A916" s="88" t="s">
        <v>3571</v>
      </c>
      <c r="B916" s="88" t="s">
        <v>876</v>
      </c>
      <c r="C916" s="88" t="s">
        <v>3571</v>
      </c>
      <c r="D916" s="88" t="s">
        <v>3572</v>
      </c>
      <c r="E916" s="89">
        <v>0</v>
      </c>
      <c r="F916" s="88" t="s">
        <v>1185</v>
      </c>
      <c r="H916" s="3">
        <f>E916+SUMIF('BR DTG PACUL'!C:C,'STOK PACUL'!C916,'BR DTG PACUL'!E:E)</f>
        <v>0</v>
      </c>
    </row>
    <row r="917" spans="1:8">
      <c r="A917" s="88" t="s">
        <v>3573</v>
      </c>
      <c r="B917" s="88" t="s">
        <v>876</v>
      </c>
      <c r="C917" s="88" t="s">
        <v>3573</v>
      </c>
      <c r="D917" s="88" t="s">
        <v>3574</v>
      </c>
      <c r="E917" s="89">
        <v>0</v>
      </c>
      <c r="F917" s="88" t="s">
        <v>1185</v>
      </c>
      <c r="H917" s="3">
        <f>E917+SUMIF('BR DTG PACUL'!C:C,'STOK PACUL'!C917,'BR DTG PACUL'!E:E)</f>
        <v>0</v>
      </c>
    </row>
    <row r="918" spans="1:8">
      <c r="A918" s="88" t="s">
        <v>1432</v>
      </c>
      <c r="B918" s="88" t="s">
        <v>876</v>
      </c>
      <c r="C918" s="88" t="s">
        <v>1432</v>
      </c>
      <c r="D918" s="88" t="s">
        <v>1433</v>
      </c>
      <c r="E918" s="89">
        <v>0</v>
      </c>
      <c r="F918" s="88" t="s">
        <v>1185</v>
      </c>
      <c r="H918" s="3">
        <f>E918+SUMIF('BR DTG PACUL'!C:C,'STOK PACUL'!C918,'BR DTG PACUL'!E:E)</f>
        <v>0</v>
      </c>
    </row>
    <row r="919" spans="1:8">
      <c r="A919" s="88" t="s">
        <v>3575</v>
      </c>
      <c r="B919" s="88" t="s">
        <v>876</v>
      </c>
      <c r="C919" s="88" t="s">
        <v>3575</v>
      </c>
      <c r="D919" s="88" t="s">
        <v>3576</v>
      </c>
      <c r="E919" s="89">
        <v>0</v>
      </c>
      <c r="F919" s="88" t="s">
        <v>1185</v>
      </c>
      <c r="H919" s="3">
        <f>E919+SUMIF('BR DTG PACUL'!C:C,'STOK PACUL'!C919,'BR DTG PACUL'!E:E)</f>
        <v>0</v>
      </c>
    </row>
    <row r="920" spans="1:8">
      <c r="A920" s="88" t="s">
        <v>3577</v>
      </c>
      <c r="B920" s="88" t="s">
        <v>876</v>
      </c>
      <c r="C920" s="88" t="s">
        <v>3577</v>
      </c>
      <c r="D920" s="88" t="s">
        <v>3578</v>
      </c>
      <c r="E920" s="89">
        <v>0</v>
      </c>
      <c r="F920" s="88" t="s">
        <v>1185</v>
      </c>
      <c r="H920" s="3">
        <f>E920+SUMIF('BR DTG PACUL'!C:C,'STOK PACUL'!C920,'BR DTG PACUL'!E:E)</f>
        <v>0</v>
      </c>
    </row>
    <row r="921" spans="1:8">
      <c r="A921" s="88" t="s">
        <v>3579</v>
      </c>
      <c r="B921" s="88" t="s">
        <v>876</v>
      </c>
      <c r="C921" s="88" t="s">
        <v>3579</v>
      </c>
      <c r="D921" s="88" t="s">
        <v>3580</v>
      </c>
      <c r="E921" s="89">
        <v>0</v>
      </c>
      <c r="F921" s="88" t="s">
        <v>1185</v>
      </c>
      <c r="H921" s="3">
        <f>E921+SUMIF('BR DTG PACUL'!C:C,'STOK PACUL'!C921,'BR DTG PACUL'!E:E)</f>
        <v>0</v>
      </c>
    </row>
    <row r="922" spans="1:8" ht="30">
      <c r="A922" s="88" t="s">
        <v>3581</v>
      </c>
      <c r="B922" s="88" t="s">
        <v>877</v>
      </c>
      <c r="C922" s="88" t="s">
        <v>3581</v>
      </c>
      <c r="D922" s="88" t="s">
        <v>3582</v>
      </c>
      <c r="E922" s="89">
        <v>0</v>
      </c>
      <c r="F922" s="88" t="s">
        <v>278</v>
      </c>
      <c r="H922" s="3">
        <f>E922+SUMIF('BR DTG PACUL'!C:C,'STOK PACUL'!C922,'BR DTG PACUL'!E:E)</f>
        <v>0</v>
      </c>
    </row>
    <row r="923" spans="1:8" ht="30">
      <c r="A923" s="88" t="s">
        <v>278</v>
      </c>
      <c r="B923" s="88" t="s">
        <v>877</v>
      </c>
      <c r="C923" s="88" t="s">
        <v>278</v>
      </c>
      <c r="D923" s="88" t="s">
        <v>1031</v>
      </c>
      <c r="E923" s="89">
        <v>3</v>
      </c>
      <c r="F923" s="88" t="s">
        <v>278</v>
      </c>
      <c r="H923" s="3">
        <f>E923+SUMIF('BR DTG PACUL'!C:C,'STOK PACUL'!C923,'BR DTG PACUL'!E:E)</f>
        <v>5</v>
      </c>
    </row>
    <row r="924" spans="1:8">
      <c r="A924" s="88" t="s">
        <v>3583</v>
      </c>
      <c r="B924" s="88" t="s">
        <v>876</v>
      </c>
      <c r="C924" s="88" t="s">
        <v>3583</v>
      </c>
      <c r="D924" s="88" t="s">
        <v>3584</v>
      </c>
      <c r="E924" s="89">
        <v>0</v>
      </c>
      <c r="F924" s="88" t="s">
        <v>1185</v>
      </c>
      <c r="H924" s="3">
        <f>E924+SUMIF('BR DTG PACUL'!C:C,'STOK PACUL'!C924,'BR DTG PACUL'!E:E)</f>
        <v>0</v>
      </c>
    </row>
    <row r="925" spans="1:8" ht="30">
      <c r="A925" s="88" t="s">
        <v>279</v>
      </c>
      <c r="B925" s="88" t="s">
        <v>877</v>
      </c>
      <c r="C925" s="88" t="s">
        <v>279</v>
      </c>
      <c r="D925" s="88" t="s">
        <v>1032</v>
      </c>
      <c r="E925" s="89">
        <v>1</v>
      </c>
      <c r="F925" s="88" t="s">
        <v>1185</v>
      </c>
      <c r="H925" s="3">
        <f>E925+SUMIF('BR DTG PACUL'!C:C,'STOK PACUL'!C925,'BR DTG PACUL'!E:E)</f>
        <v>1</v>
      </c>
    </row>
    <row r="926" spans="1:8" ht="30">
      <c r="A926" s="88" t="s">
        <v>280</v>
      </c>
      <c r="B926" s="88" t="s">
        <v>877</v>
      </c>
      <c r="C926" s="88" t="s">
        <v>280</v>
      </c>
      <c r="D926" s="88" t="s">
        <v>1033</v>
      </c>
      <c r="E926" s="89">
        <v>2</v>
      </c>
      <c r="F926" s="88" t="s">
        <v>1185</v>
      </c>
      <c r="H926" s="3">
        <f>E926+SUMIF('BR DTG PACUL'!C:C,'STOK PACUL'!C926,'BR DTG PACUL'!E:E)</f>
        <v>2</v>
      </c>
    </row>
    <row r="927" spans="1:8">
      <c r="A927" s="88" t="s">
        <v>3585</v>
      </c>
      <c r="B927" s="88" t="s">
        <v>876</v>
      </c>
      <c r="C927" s="88" t="s">
        <v>3585</v>
      </c>
      <c r="D927" s="88" t="s">
        <v>3586</v>
      </c>
      <c r="E927" s="89">
        <v>0</v>
      </c>
      <c r="F927" s="88" t="s">
        <v>1185</v>
      </c>
      <c r="H927" s="3">
        <f>E927+SUMIF('BR DTG PACUL'!C:C,'STOK PACUL'!C927,'BR DTG PACUL'!E:E)</f>
        <v>0</v>
      </c>
    </row>
    <row r="928" spans="1:8" ht="30">
      <c r="A928" s="88" t="s">
        <v>281</v>
      </c>
      <c r="B928" s="88" t="s">
        <v>877</v>
      </c>
      <c r="C928" s="88" t="s">
        <v>281</v>
      </c>
      <c r="D928" s="88" t="s">
        <v>1034</v>
      </c>
      <c r="E928" s="89">
        <v>2</v>
      </c>
      <c r="F928" s="88" t="s">
        <v>1185</v>
      </c>
      <c r="H928" s="3">
        <f>E928+SUMIF('BR DTG PACUL'!C:C,'STOK PACUL'!C928,'BR DTG PACUL'!E:E)</f>
        <v>2</v>
      </c>
    </row>
    <row r="929" spans="1:8" ht="30">
      <c r="A929" s="88" t="s">
        <v>553</v>
      </c>
      <c r="B929" s="88" t="s">
        <v>877</v>
      </c>
      <c r="C929" s="88" t="s">
        <v>553</v>
      </c>
      <c r="D929" s="88" t="s">
        <v>1035</v>
      </c>
      <c r="E929" s="89">
        <v>1</v>
      </c>
      <c r="F929" s="88" t="s">
        <v>1185</v>
      </c>
      <c r="H929" s="3">
        <f>E929+SUMIF('BR DTG PACUL'!C:C,'STOK PACUL'!C929,'BR DTG PACUL'!E:E)</f>
        <v>1</v>
      </c>
    </row>
    <row r="930" spans="1:8">
      <c r="A930" s="88" t="s">
        <v>1787</v>
      </c>
      <c r="B930" s="88" t="s">
        <v>1185</v>
      </c>
      <c r="C930" s="88" t="s">
        <v>1787</v>
      </c>
      <c r="D930" s="88" t="s">
        <v>1788</v>
      </c>
      <c r="E930" s="89">
        <v>0</v>
      </c>
      <c r="F930" s="88" t="s">
        <v>1185</v>
      </c>
      <c r="H930" s="3">
        <f>E930+SUMIF('BR DTG PACUL'!C:C,'STOK PACUL'!C930,'BR DTG PACUL'!E:E)</f>
        <v>0</v>
      </c>
    </row>
    <row r="931" spans="1:8">
      <c r="A931" s="88" t="s">
        <v>3587</v>
      </c>
      <c r="B931" s="88" t="s">
        <v>876</v>
      </c>
      <c r="C931" s="88" t="s">
        <v>3587</v>
      </c>
      <c r="D931" s="88" t="s">
        <v>3588</v>
      </c>
      <c r="E931" s="89">
        <v>0</v>
      </c>
      <c r="F931" s="88" t="s">
        <v>1185</v>
      </c>
      <c r="H931" s="3">
        <f>E931+SUMIF('BR DTG PACUL'!C:C,'STOK PACUL'!C931,'BR DTG PACUL'!E:E)</f>
        <v>0</v>
      </c>
    </row>
    <row r="932" spans="1:8">
      <c r="A932" s="88" t="s">
        <v>3589</v>
      </c>
      <c r="B932" s="88" t="s">
        <v>876</v>
      </c>
      <c r="C932" s="88" t="s">
        <v>3589</v>
      </c>
      <c r="D932" s="88" t="s">
        <v>3590</v>
      </c>
      <c r="E932" s="89">
        <v>0</v>
      </c>
      <c r="F932" s="88" t="s">
        <v>1185</v>
      </c>
      <c r="H932" s="3">
        <f>E932+SUMIF('BR DTG PACUL'!C:C,'STOK PACUL'!C932,'BR DTG PACUL'!E:E)</f>
        <v>0</v>
      </c>
    </row>
    <row r="933" spans="1:8">
      <c r="A933" s="88" t="s">
        <v>282</v>
      </c>
      <c r="B933" s="88" t="s">
        <v>898</v>
      </c>
      <c r="C933" s="88" t="s">
        <v>282</v>
      </c>
      <c r="D933" s="88" t="s">
        <v>1322</v>
      </c>
      <c r="E933" s="89">
        <v>8</v>
      </c>
      <c r="F933" s="88" t="s">
        <v>1185</v>
      </c>
      <c r="H933" s="3">
        <f>E933+SUMIF('BR DTG PACUL'!C:C,'STOK PACUL'!C933,'BR DTG PACUL'!E:E)</f>
        <v>8</v>
      </c>
    </row>
    <row r="934" spans="1:8">
      <c r="A934" s="88" t="s">
        <v>3591</v>
      </c>
      <c r="B934" s="88" t="s">
        <v>876</v>
      </c>
      <c r="C934" s="88" t="s">
        <v>3591</v>
      </c>
      <c r="D934" s="88" t="s">
        <v>3592</v>
      </c>
      <c r="E934" s="89">
        <v>0</v>
      </c>
      <c r="F934" s="88" t="s">
        <v>1185</v>
      </c>
      <c r="H934" s="3">
        <f>E934+SUMIF('BR DTG PACUL'!C:C,'STOK PACUL'!C934,'BR DTG PACUL'!E:E)</f>
        <v>0</v>
      </c>
    </row>
    <row r="935" spans="1:8">
      <c r="A935" s="88" t="s">
        <v>3593</v>
      </c>
      <c r="B935" s="88" t="s">
        <v>876</v>
      </c>
      <c r="C935" s="88" t="s">
        <v>3593</v>
      </c>
      <c r="D935" s="88" t="s">
        <v>3594</v>
      </c>
      <c r="E935" s="89">
        <v>0</v>
      </c>
      <c r="F935" s="88" t="s">
        <v>1185</v>
      </c>
      <c r="H935" s="3">
        <f>E935+SUMIF('BR DTG PACUL'!C:C,'STOK PACUL'!C935,'BR DTG PACUL'!E:E)</f>
        <v>0</v>
      </c>
    </row>
    <row r="936" spans="1:8">
      <c r="A936" s="88" t="s">
        <v>3595</v>
      </c>
      <c r="B936" s="88" t="s">
        <v>876</v>
      </c>
      <c r="C936" s="88" t="s">
        <v>3595</v>
      </c>
      <c r="D936" s="88" t="s">
        <v>3596</v>
      </c>
      <c r="E936" s="89">
        <v>0</v>
      </c>
      <c r="F936" s="88" t="s">
        <v>1185</v>
      </c>
      <c r="H936" s="3">
        <f>E936+SUMIF('BR DTG PACUL'!C:C,'STOK PACUL'!C936,'BR DTG PACUL'!E:E)</f>
        <v>0</v>
      </c>
    </row>
    <row r="937" spans="1:8">
      <c r="A937" s="88" t="s">
        <v>3597</v>
      </c>
      <c r="B937" s="88" t="s">
        <v>876</v>
      </c>
      <c r="C937" s="88" t="s">
        <v>3597</v>
      </c>
      <c r="D937" s="88" t="s">
        <v>3598</v>
      </c>
      <c r="E937" s="89">
        <v>0</v>
      </c>
      <c r="F937" s="88" t="s">
        <v>1185</v>
      </c>
      <c r="H937" s="3">
        <f>E937+SUMIF('BR DTG PACUL'!C:C,'STOK PACUL'!C937,'BR DTG PACUL'!E:E)</f>
        <v>0</v>
      </c>
    </row>
    <row r="938" spans="1:8">
      <c r="A938" s="88" t="s">
        <v>3599</v>
      </c>
      <c r="B938" s="88" t="s">
        <v>876</v>
      </c>
      <c r="C938" s="88" t="s">
        <v>3599</v>
      </c>
      <c r="D938" s="88" t="s">
        <v>3600</v>
      </c>
      <c r="E938" s="89">
        <v>0</v>
      </c>
      <c r="F938" s="88" t="s">
        <v>1185</v>
      </c>
      <c r="H938" s="3">
        <f>E938+SUMIF('BR DTG PACUL'!C:C,'STOK PACUL'!C938,'BR DTG PACUL'!E:E)</f>
        <v>0</v>
      </c>
    </row>
    <row r="939" spans="1:8">
      <c r="A939" s="88" t="s">
        <v>1789</v>
      </c>
      <c r="B939" s="88" t="s">
        <v>920</v>
      </c>
      <c r="C939" s="88" t="s">
        <v>1789</v>
      </c>
      <c r="D939" s="88" t="s">
        <v>1790</v>
      </c>
      <c r="E939" s="89">
        <v>0</v>
      </c>
      <c r="F939" s="88" t="s">
        <v>1185</v>
      </c>
      <c r="H939" s="3">
        <f>E939+SUMIF('BR DTG PACUL'!C:C,'STOK PACUL'!C939,'BR DTG PACUL'!E:E)</f>
        <v>0</v>
      </c>
    </row>
    <row r="940" spans="1:8">
      <c r="A940" s="88" t="s">
        <v>3601</v>
      </c>
      <c r="B940" s="88" t="s">
        <v>876</v>
      </c>
      <c r="C940" s="88" t="s">
        <v>3601</v>
      </c>
      <c r="D940" s="88" t="s">
        <v>3602</v>
      </c>
      <c r="E940" s="89">
        <v>0</v>
      </c>
      <c r="F940" s="88" t="s">
        <v>1185</v>
      </c>
      <c r="H940" s="3">
        <f>E940+SUMIF('BR DTG PACUL'!C:C,'STOK PACUL'!C940,'BR DTG PACUL'!E:E)</f>
        <v>0</v>
      </c>
    </row>
    <row r="941" spans="1:8">
      <c r="A941" s="88" t="s">
        <v>3603</v>
      </c>
      <c r="B941" s="88" t="s">
        <v>876</v>
      </c>
      <c r="C941" s="88" t="s">
        <v>3603</v>
      </c>
      <c r="D941" s="88" t="s">
        <v>3604</v>
      </c>
      <c r="E941" s="89">
        <v>0</v>
      </c>
      <c r="F941" s="88" t="s">
        <v>1185</v>
      </c>
      <c r="H941" s="3">
        <f>E941+SUMIF('BR DTG PACUL'!C:C,'STOK PACUL'!C941,'BR DTG PACUL'!E:E)</f>
        <v>0</v>
      </c>
    </row>
    <row r="942" spans="1:8">
      <c r="A942" s="88" t="s">
        <v>3605</v>
      </c>
      <c r="B942" s="88" t="s">
        <v>888</v>
      </c>
      <c r="C942" s="88" t="s">
        <v>3605</v>
      </c>
      <c r="D942" s="88" t="s">
        <v>3606</v>
      </c>
      <c r="E942" s="89">
        <v>2</v>
      </c>
      <c r="F942" s="88" t="s">
        <v>1185</v>
      </c>
      <c r="H942" s="3">
        <f>E942+SUMIF('BR DTG PACUL'!C:C,'STOK PACUL'!C942,'BR DTG PACUL'!E:E)</f>
        <v>2</v>
      </c>
    </row>
    <row r="943" spans="1:8">
      <c r="A943" s="88" t="s">
        <v>3607</v>
      </c>
      <c r="B943" s="88" t="s">
        <v>876</v>
      </c>
      <c r="C943" s="88" t="s">
        <v>3607</v>
      </c>
      <c r="D943" s="88" t="s">
        <v>3608</v>
      </c>
      <c r="E943" s="89">
        <v>0</v>
      </c>
      <c r="F943" s="88" t="s">
        <v>1185</v>
      </c>
      <c r="H943" s="3">
        <f>E943+SUMIF('BR DTG PACUL'!C:C,'STOK PACUL'!C943,'BR DTG PACUL'!E:E)</f>
        <v>0</v>
      </c>
    </row>
    <row r="944" spans="1:8">
      <c r="A944" s="88" t="s">
        <v>3609</v>
      </c>
      <c r="B944" s="88" t="s">
        <v>876</v>
      </c>
      <c r="C944" s="88" t="s">
        <v>3609</v>
      </c>
      <c r="D944" s="88" t="s">
        <v>3610</v>
      </c>
      <c r="E944" s="89">
        <v>0</v>
      </c>
      <c r="F944" s="88" t="s">
        <v>1185</v>
      </c>
      <c r="H944" s="3">
        <f>E944+SUMIF('BR DTG PACUL'!C:C,'STOK PACUL'!C944,'BR DTG PACUL'!E:E)</f>
        <v>0</v>
      </c>
    </row>
    <row r="945" spans="1:8">
      <c r="A945" s="88" t="s">
        <v>3611</v>
      </c>
      <c r="B945" s="88" t="s">
        <v>876</v>
      </c>
      <c r="C945" s="88" t="s">
        <v>3611</v>
      </c>
      <c r="D945" s="88" t="s">
        <v>3612</v>
      </c>
      <c r="E945" s="89">
        <v>0</v>
      </c>
      <c r="F945" s="88" t="s">
        <v>1185</v>
      </c>
      <c r="H945" s="3">
        <f>E945+SUMIF('BR DTG PACUL'!C:C,'STOK PACUL'!C945,'BR DTG PACUL'!E:E)</f>
        <v>0</v>
      </c>
    </row>
    <row r="946" spans="1:8">
      <c r="A946" s="88" t="s">
        <v>3613</v>
      </c>
      <c r="B946" s="88" t="s">
        <v>876</v>
      </c>
      <c r="C946" s="88" t="s">
        <v>3613</v>
      </c>
      <c r="D946" s="88" t="s">
        <v>3614</v>
      </c>
      <c r="E946" s="89">
        <v>0</v>
      </c>
      <c r="F946" s="88" t="s">
        <v>1185</v>
      </c>
      <c r="H946" s="3">
        <f>E946+SUMIF('BR DTG PACUL'!C:C,'STOK PACUL'!C946,'BR DTG PACUL'!E:E)</f>
        <v>0</v>
      </c>
    </row>
    <row r="947" spans="1:8">
      <c r="A947" s="88" t="s">
        <v>283</v>
      </c>
      <c r="B947" s="88" t="s">
        <v>884</v>
      </c>
      <c r="C947" s="88" t="s">
        <v>283</v>
      </c>
      <c r="D947" s="88" t="s">
        <v>1037</v>
      </c>
      <c r="E947" s="89">
        <v>3</v>
      </c>
      <c r="F947" s="88" t="s">
        <v>1185</v>
      </c>
      <c r="H947" s="3">
        <f>E947+SUMIF('BR DTG PACUL'!C:C,'STOK PACUL'!C947,'BR DTG PACUL'!E:E)</f>
        <v>3</v>
      </c>
    </row>
    <row r="948" spans="1:8">
      <c r="A948" s="88" t="s">
        <v>3615</v>
      </c>
      <c r="B948" s="88" t="s">
        <v>876</v>
      </c>
      <c r="C948" s="88" t="s">
        <v>3615</v>
      </c>
      <c r="D948" s="88" t="s">
        <v>3616</v>
      </c>
      <c r="E948" s="89">
        <v>0</v>
      </c>
      <c r="F948" s="88" t="s">
        <v>1185</v>
      </c>
      <c r="H948" s="3">
        <f>E948+SUMIF('BR DTG PACUL'!C:C,'STOK PACUL'!C948,'BR DTG PACUL'!E:E)</f>
        <v>0</v>
      </c>
    </row>
    <row r="949" spans="1:8">
      <c r="A949" s="88" t="s">
        <v>3617</v>
      </c>
      <c r="B949" s="88" t="s">
        <v>876</v>
      </c>
      <c r="C949" s="88" t="s">
        <v>3617</v>
      </c>
      <c r="D949" s="88" t="s">
        <v>3618</v>
      </c>
      <c r="E949" s="89">
        <v>0</v>
      </c>
      <c r="F949" s="88" t="s">
        <v>1185</v>
      </c>
      <c r="H949" s="3">
        <f>E949+SUMIF('BR DTG PACUL'!C:C,'STOK PACUL'!C949,'BR DTG PACUL'!E:E)</f>
        <v>0</v>
      </c>
    </row>
    <row r="950" spans="1:8">
      <c r="A950" s="88" t="s">
        <v>3619</v>
      </c>
      <c r="B950" s="88" t="s">
        <v>876</v>
      </c>
      <c r="C950" s="88" t="s">
        <v>3619</v>
      </c>
      <c r="D950" s="88" t="s">
        <v>3620</v>
      </c>
      <c r="E950" s="89">
        <v>0</v>
      </c>
      <c r="F950" s="88" t="s">
        <v>1185</v>
      </c>
      <c r="H950" s="3">
        <f>E950+SUMIF('BR DTG PACUL'!C:C,'STOK PACUL'!C950,'BR DTG PACUL'!E:E)</f>
        <v>0</v>
      </c>
    </row>
    <row r="951" spans="1:8">
      <c r="A951" s="88" t="s">
        <v>3621</v>
      </c>
      <c r="B951" s="88" t="s">
        <v>876</v>
      </c>
      <c r="C951" s="88" t="s">
        <v>3621</v>
      </c>
      <c r="D951" s="88" t="s">
        <v>3622</v>
      </c>
      <c r="E951" s="89">
        <v>0</v>
      </c>
      <c r="F951" s="88" t="s">
        <v>1185</v>
      </c>
      <c r="H951" s="3">
        <f>E951+SUMIF('BR DTG PACUL'!C:C,'STOK PACUL'!C951,'BR DTG PACUL'!E:E)</f>
        <v>0</v>
      </c>
    </row>
    <row r="952" spans="1:8" ht="30">
      <c r="A952" s="88" t="s">
        <v>3623</v>
      </c>
      <c r="B952" s="88" t="s">
        <v>877</v>
      </c>
      <c r="C952" s="88" t="s">
        <v>3623</v>
      </c>
      <c r="D952" s="88" t="s">
        <v>3624</v>
      </c>
      <c r="E952" s="89">
        <v>0</v>
      </c>
      <c r="F952" s="88" t="s">
        <v>1185</v>
      </c>
      <c r="H952" s="3">
        <f>E952+SUMIF('BR DTG PACUL'!C:C,'STOK PACUL'!C952,'BR DTG PACUL'!E:E)</f>
        <v>0</v>
      </c>
    </row>
    <row r="953" spans="1:8">
      <c r="A953" s="88" t="s">
        <v>3625</v>
      </c>
      <c r="B953" s="88" t="s">
        <v>876</v>
      </c>
      <c r="C953" s="88" t="s">
        <v>3625</v>
      </c>
      <c r="D953" s="88" t="s">
        <v>3626</v>
      </c>
      <c r="E953" s="89">
        <v>0</v>
      </c>
      <c r="F953" s="88" t="s">
        <v>1185</v>
      </c>
      <c r="H953" s="3">
        <f>E953+SUMIF('BR DTG PACUL'!C:C,'STOK PACUL'!C953,'BR DTG PACUL'!E:E)</f>
        <v>0</v>
      </c>
    </row>
    <row r="954" spans="1:8">
      <c r="A954" s="88" t="s">
        <v>3627</v>
      </c>
      <c r="B954" s="88" t="s">
        <v>876</v>
      </c>
      <c r="C954" s="88" t="s">
        <v>3627</v>
      </c>
      <c r="D954" s="88" t="s">
        <v>3628</v>
      </c>
      <c r="E954" s="89">
        <v>0</v>
      </c>
      <c r="F954" s="88" t="s">
        <v>1185</v>
      </c>
      <c r="H954" s="3">
        <f>E954+SUMIF('BR DTG PACUL'!C:C,'STOK PACUL'!C954,'BR DTG PACUL'!E:E)</f>
        <v>0</v>
      </c>
    </row>
    <row r="955" spans="1:8">
      <c r="A955" s="88" t="s">
        <v>3629</v>
      </c>
      <c r="B955" s="88" t="s">
        <v>876</v>
      </c>
      <c r="C955" s="88" t="s">
        <v>3629</v>
      </c>
      <c r="D955" s="88" t="s">
        <v>3630</v>
      </c>
      <c r="E955" s="89">
        <v>0</v>
      </c>
      <c r="F955" s="88" t="s">
        <v>1185</v>
      </c>
      <c r="H955" s="3">
        <f>E955+SUMIF('BR DTG PACUL'!C:C,'STOK PACUL'!C955,'BR DTG PACUL'!E:E)</f>
        <v>0</v>
      </c>
    </row>
    <row r="956" spans="1:8">
      <c r="A956" s="88" t="s">
        <v>3631</v>
      </c>
      <c r="B956" s="88" t="s">
        <v>876</v>
      </c>
      <c r="C956" s="88" t="s">
        <v>3631</v>
      </c>
      <c r="D956" s="88" t="s">
        <v>3632</v>
      </c>
      <c r="E956" s="89">
        <v>0</v>
      </c>
      <c r="F956" s="88" t="s">
        <v>1185</v>
      </c>
      <c r="H956" s="3">
        <f>E956+SUMIF('BR DTG PACUL'!C:C,'STOK PACUL'!C956,'BR DTG PACUL'!E:E)</f>
        <v>0</v>
      </c>
    </row>
    <row r="957" spans="1:8">
      <c r="A957" s="88" t="s">
        <v>3633</v>
      </c>
      <c r="B957" s="88" t="s">
        <v>876</v>
      </c>
      <c r="C957" s="88" t="s">
        <v>3633</v>
      </c>
      <c r="D957" s="88" t="s">
        <v>3634</v>
      </c>
      <c r="E957" s="89">
        <v>0</v>
      </c>
      <c r="F957" s="88" t="s">
        <v>1185</v>
      </c>
      <c r="H957" s="3">
        <f>E957+SUMIF('BR DTG PACUL'!C:C,'STOK PACUL'!C957,'BR DTG PACUL'!E:E)</f>
        <v>0</v>
      </c>
    </row>
    <row r="958" spans="1:8">
      <c r="A958" s="88" t="s">
        <v>3635</v>
      </c>
      <c r="B958" s="88" t="s">
        <v>876</v>
      </c>
      <c r="C958" s="88" t="s">
        <v>3635</v>
      </c>
      <c r="D958" s="88" t="s">
        <v>3636</v>
      </c>
      <c r="E958" s="89">
        <v>0</v>
      </c>
      <c r="F958" s="88" t="s">
        <v>1185</v>
      </c>
      <c r="H958" s="3">
        <f>E958+SUMIF('BR DTG PACUL'!C:C,'STOK PACUL'!C958,'BR DTG PACUL'!E:E)</f>
        <v>0</v>
      </c>
    </row>
    <row r="959" spans="1:8">
      <c r="A959" s="88" t="s">
        <v>3637</v>
      </c>
      <c r="B959" s="88" t="s">
        <v>876</v>
      </c>
      <c r="C959" s="88" t="s">
        <v>3637</v>
      </c>
      <c r="D959" s="88" t="s">
        <v>3638</v>
      </c>
      <c r="E959" s="89">
        <v>0</v>
      </c>
      <c r="F959" s="88" t="s">
        <v>1185</v>
      </c>
      <c r="H959" s="3">
        <f>E959+SUMIF('BR DTG PACUL'!C:C,'STOK PACUL'!C959,'BR DTG PACUL'!E:E)</f>
        <v>0</v>
      </c>
    </row>
    <row r="960" spans="1:8">
      <c r="A960" s="88" t="s">
        <v>1434</v>
      </c>
      <c r="B960" s="88" t="s">
        <v>898</v>
      </c>
      <c r="C960" s="88" t="s">
        <v>1434</v>
      </c>
      <c r="D960" s="88" t="s">
        <v>1435</v>
      </c>
      <c r="E960" s="89">
        <v>2</v>
      </c>
      <c r="F960" s="88" t="s">
        <v>1185</v>
      </c>
      <c r="H960" s="3">
        <f>E960+SUMIF('BR DTG PACUL'!C:C,'STOK PACUL'!C960,'BR DTG PACUL'!E:E)</f>
        <v>2</v>
      </c>
    </row>
    <row r="961" spans="1:8">
      <c r="A961" s="88" t="s">
        <v>3639</v>
      </c>
      <c r="B961" s="88" t="s">
        <v>876</v>
      </c>
      <c r="C961" s="88" t="s">
        <v>3639</v>
      </c>
      <c r="D961" s="88" t="s">
        <v>3640</v>
      </c>
      <c r="E961" s="89">
        <v>0</v>
      </c>
      <c r="F961" s="88" t="s">
        <v>1185</v>
      </c>
      <c r="H961" s="3">
        <f>E961+SUMIF('BR DTG PACUL'!C:C,'STOK PACUL'!C961,'BR DTG PACUL'!E:E)</f>
        <v>0</v>
      </c>
    </row>
    <row r="962" spans="1:8">
      <c r="A962" s="88" t="s">
        <v>3641</v>
      </c>
      <c r="B962" s="88" t="s">
        <v>888</v>
      </c>
      <c r="C962" s="88" t="s">
        <v>3641</v>
      </c>
      <c r="D962" s="88" t="s">
        <v>3642</v>
      </c>
      <c r="E962" s="89">
        <v>1</v>
      </c>
      <c r="F962" s="88" t="s">
        <v>1185</v>
      </c>
      <c r="H962" s="3">
        <f>E962+SUMIF('BR DTG PACUL'!C:C,'STOK PACUL'!C962,'BR DTG PACUL'!E:E)</f>
        <v>1</v>
      </c>
    </row>
    <row r="963" spans="1:8">
      <c r="A963" s="88" t="s">
        <v>3643</v>
      </c>
      <c r="B963" s="88" t="s">
        <v>876</v>
      </c>
      <c r="C963" s="88" t="s">
        <v>3643</v>
      </c>
      <c r="D963" s="88" t="s">
        <v>3644</v>
      </c>
      <c r="E963" s="89">
        <v>0</v>
      </c>
      <c r="F963" s="88" t="s">
        <v>1185</v>
      </c>
      <c r="H963" s="3">
        <f>E963+SUMIF('BR DTG PACUL'!C:C,'STOK PACUL'!C963,'BR DTG PACUL'!E:E)</f>
        <v>0</v>
      </c>
    </row>
    <row r="964" spans="1:8">
      <c r="A964" s="88" t="s">
        <v>3645</v>
      </c>
      <c r="B964" s="88" t="s">
        <v>876</v>
      </c>
      <c r="C964" s="88" t="s">
        <v>3645</v>
      </c>
      <c r="D964" s="88" t="s">
        <v>3646</v>
      </c>
      <c r="E964" s="89">
        <v>0</v>
      </c>
      <c r="F964" s="88" t="s">
        <v>1185</v>
      </c>
      <c r="H964" s="3">
        <f>E964+SUMIF('BR DTG PACUL'!C:C,'STOK PACUL'!C964,'BR DTG PACUL'!E:E)</f>
        <v>0</v>
      </c>
    </row>
    <row r="965" spans="1:8">
      <c r="A965" s="88" t="s">
        <v>3647</v>
      </c>
      <c r="B965" s="88" t="s">
        <v>876</v>
      </c>
      <c r="C965" s="88" t="s">
        <v>3647</v>
      </c>
      <c r="D965" s="88" t="s">
        <v>3648</v>
      </c>
      <c r="E965" s="89">
        <v>0</v>
      </c>
      <c r="F965" s="88" t="s">
        <v>1185</v>
      </c>
      <c r="H965" s="3">
        <f>E965+SUMIF('BR DTG PACUL'!C:C,'STOK PACUL'!C965,'BR DTG PACUL'!E:E)</f>
        <v>0</v>
      </c>
    </row>
    <row r="966" spans="1:8">
      <c r="A966" s="88" t="s">
        <v>3649</v>
      </c>
      <c r="B966" s="88" t="s">
        <v>876</v>
      </c>
      <c r="C966" s="88" t="s">
        <v>3649</v>
      </c>
      <c r="D966" s="88" t="s">
        <v>3650</v>
      </c>
      <c r="E966" s="89">
        <v>0</v>
      </c>
      <c r="F966" s="88" t="s">
        <v>1185</v>
      </c>
      <c r="H966" s="3">
        <f>E966+SUMIF('BR DTG PACUL'!C:C,'STOK PACUL'!C966,'BR DTG PACUL'!E:E)</f>
        <v>0</v>
      </c>
    </row>
    <row r="967" spans="1:8">
      <c r="A967" s="88" t="s">
        <v>3651</v>
      </c>
      <c r="B967" s="88" t="s">
        <v>876</v>
      </c>
      <c r="C967" s="88" t="s">
        <v>3651</v>
      </c>
      <c r="D967" s="88" t="s">
        <v>3652</v>
      </c>
      <c r="E967" s="89">
        <v>0</v>
      </c>
      <c r="F967" s="88" t="s">
        <v>1185</v>
      </c>
      <c r="H967" s="3">
        <f>E967+SUMIF('BR DTG PACUL'!C:C,'STOK PACUL'!C967,'BR DTG PACUL'!E:E)</f>
        <v>0</v>
      </c>
    </row>
    <row r="968" spans="1:8">
      <c r="A968" s="88" t="s">
        <v>3653</v>
      </c>
      <c r="B968" s="88" t="s">
        <v>876</v>
      </c>
      <c r="C968" s="88" t="s">
        <v>3653</v>
      </c>
      <c r="D968" s="88" t="s">
        <v>3654</v>
      </c>
      <c r="E968" s="89">
        <v>0</v>
      </c>
      <c r="F968" s="88" t="s">
        <v>1185</v>
      </c>
      <c r="H968" s="3">
        <f>E968+SUMIF('BR DTG PACUL'!C:C,'STOK PACUL'!C968,'BR DTG PACUL'!E:E)</f>
        <v>0</v>
      </c>
    </row>
    <row r="969" spans="1:8">
      <c r="A969" s="88" t="s">
        <v>3655</v>
      </c>
      <c r="B969" s="88" t="s">
        <v>876</v>
      </c>
      <c r="C969" s="88" t="s">
        <v>3655</v>
      </c>
      <c r="D969" s="88" t="s">
        <v>3656</v>
      </c>
      <c r="E969" s="89">
        <v>0</v>
      </c>
      <c r="F969" s="88" t="s">
        <v>1185</v>
      </c>
      <c r="H969" s="3">
        <f>E969+SUMIF('BR DTG PACUL'!C:C,'STOK PACUL'!C969,'BR DTG PACUL'!E:E)</f>
        <v>0</v>
      </c>
    </row>
    <row r="970" spans="1:8">
      <c r="A970" s="88" t="s">
        <v>3657</v>
      </c>
      <c r="B970" s="88" t="s">
        <v>876</v>
      </c>
      <c r="C970" s="88" t="s">
        <v>3657</v>
      </c>
      <c r="D970" s="88" t="s">
        <v>3658</v>
      </c>
      <c r="E970" s="89">
        <v>0</v>
      </c>
      <c r="F970" s="88" t="s">
        <v>1185</v>
      </c>
      <c r="H970" s="3">
        <f>E970+SUMIF('BR DTG PACUL'!C:C,'STOK PACUL'!C970,'BR DTG PACUL'!E:E)</f>
        <v>0</v>
      </c>
    </row>
    <row r="971" spans="1:8">
      <c r="A971" s="88" t="s">
        <v>3659</v>
      </c>
      <c r="B971" s="88" t="s">
        <v>876</v>
      </c>
      <c r="C971" s="88" t="s">
        <v>3659</v>
      </c>
      <c r="D971" s="88" t="s">
        <v>3660</v>
      </c>
      <c r="E971" s="89">
        <v>0</v>
      </c>
      <c r="F971" s="88" t="s">
        <v>1185</v>
      </c>
      <c r="H971" s="3">
        <f>E971+SUMIF('BR DTG PACUL'!C:C,'STOK PACUL'!C971,'BR DTG PACUL'!E:E)</f>
        <v>0</v>
      </c>
    </row>
    <row r="972" spans="1:8">
      <c r="A972" s="88" t="s">
        <v>3661</v>
      </c>
      <c r="B972" s="88" t="s">
        <v>876</v>
      </c>
      <c r="C972" s="88" t="s">
        <v>3661</v>
      </c>
      <c r="D972" s="88" t="s">
        <v>3662</v>
      </c>
      <c r="E972" s="89">
        <v>0</v>
      </c>
      <c r="F972" s="88" t="s">
        <v>1185</v>
      </c>
      <c r="H972" s="3">
        <f>E972+SUMIF('BR DTG PACUL'!C:C,'STOK PACUL'!C972,'BR DTG PACUL'!E:E)</f>
        <v>0</v>
      </c>
    </row>
    <row r="973" spans="1:8">
      <c r="A973" s="88" t="s">
        <v>3663</v>
      </c>
      <c r="B973" s="88" t="s">
        <v>876</v>
      </c>
      <c r="C973" s="88" t="s">
        <v>3663</v>
      </c>
      <c r="D973" s="88" t="s">
        <v>3664</v>
      </c>
      <c r="E973" s="89">
        <v>0</v>
      </c>
      <c r="F973" s="88" t="s">
        <v>1185</v>
      </c>
      <c r="H973" s="3">
        <f>E973+SUMIF('BR DTG PACUL'!C:C,'STOK PACUL'!C973,'BR DTG PACUL'!E:E)</f>
        <v>0</v>
      </c>
    </row>
    <row r="974" spans="1:8">
      <c r="A974" s="88" t="s">
        <v>3665</v>
      </c>
      <c r="B974" s="88" t="s">
        <v>876</v>
      </c>
      <c r="C974" s="88" t="s">
        <v>3665</v>
      </c>
      <c r="D974" s="88" t="s">
        <v>3666</v>
      </c>
      <c r="E974" s="89">
        <v>0</v>
      </c>
      <c r="F974" s="88" t="s">
        <v>1185</v>
      </c>
      <c r="H974" s="3">
        <f>E974+SUMIF('BR DTG PACUL'!C:C,'STOK PACUL'!C974,'BR DTG PACUL'!E:E)</f>
        <v>0</v>
      </c>
    </row>
    <row r="975" spans="1:8">
      <c r="A975" s="88" t="s">
        <v>1984</v>
      </c>
      <c r="B975" s="88" t="s">
        <v>876</v>
      </c>
      <c r="C975" s="88" t="s">
        <v>1984</v>
      </c>
      <c r="D975" s="88" t="s">
        <v>1038</v>
      </c>
      <c r="E975" s="89">
        <v>2</v>
      </c>
      <c r="F975" s="88" t="s">
        <v>1185</v>
      </c>
      <c r="H975" s="3">
        <f>E975+SUMIF('BR DTG PACUL'!C:C,'STOK PACUL'!C975,'BR DTG PACUL'!E:E)</f>
        <v>2</v>
      </c>
    </row>
    <row r="976" spans="1:8">
      <c r="A976" s="88" t="s">
        <v>284</v>
      </c>
      <c r="B976" s="88" t="s">
        <v>881</v>
      </c>
      <c r="C976" s="88" t="s">
        <v>284</v>
      </c>
      <c r="D976" s="88" t="s">
        <v>1038</v>
      </c>
      <c r="E976" s="89">
        <v>0</v>
      </c>
      <c r="F976" s="88" t="s">
        <v>1185</v>
      </c>
      <c r="H976" s="3">
        <f>E976+SUMIF('BR DTG PACUL'!C:C,'STOK PACUL'!C976,'BR DTG PACUL'!E:E)</f>
        <v>0</v>
      </c>
    </row>
    <row r="977" spans="1:8">
      <c r="A977" s="88" t="s">
        <v>2169</v>
      </c>
      <c r="B977" s="88" t="s">
        <v>881</v>
      </c>
      <c r="C977" s="88" t="s">
        <v>2169</v>
      </c>
      <c r="D977" s="88" t="s">
        <v>2170</v>
      </c>
      <c r="E977" s="89">
        <v>0</v>
      </c>
      <c r="F977" s="88" t="s">
        <v>1185</v>
      </c>
      <c r="H977" s="3">
        <f>E977+SUMIF('BR DTG PACUL'!C:C,'STOK PACUL'!C977,'BR DTG PACUL'!E:E)</f>
        <v>0</v>
      </c>
    </row>
    <row r="978" spans="1:8">
      <c r="A978" s="88" t="s">
        <v>3667</v>
      </c>
      <c r="B978" s="88" t="s">
        <v>876</v>
      </c>
      <c r="C978" s="88" t="s">
        <v>3667</v>
      </c>
      <c r="D978" s="88" t="s">
        <v>3668</v>
      </c>
      <c r="E978" s="89">
        <v>0</v>
      </c>
      <c r="F978" s="88" t="s">
        <v>1185</v>
      </c>
      <c r="H978" s="3">
        <f>E978+SUMIF('BR DTG PACUL'!C:C,'STOK PACUL'!C978,'BR DTG PACUL'!E:E)</f>
        <v>0</v>
      </c>
    </row>
    <row r="979" spans="1:8">
      <c r="A979" s="88" t="s">
        <v>3669</v>
      </c>
      <c r="B979" s="88" t="s">
        <v>881</v>
      </c>
      <c r="C979" s="88" t="s">
        <v>3669</v>
      </c>
      <c r="D979" s="88" t="s">
        <v>3670</v>
      </c>
      <c r="E979" s="89">
        <v>2</v>
      </c>
      <c r="F979" s="88" t="s">
        <v>1185</v>
      </c>
      <c r="H979" s="3">
        <f>E979+SUMIF('BR DTG PACUL'!C:C,'STOK PACUL'!C979,'BR DTG PACUL'!E:E)</f>
        <v>2</v>
      </c>
    </row>
    <row r="980" spans="1:8">
      <c r="A980" s="88" t="s">
        <v>3671</v>
      </c>
      <c r="B980" s="88" t="s">
        <v>881</v>
      </c>
      <c r="C980" s="88" t="s">
        <v>3671</v>
      </c>
      <c r="D980" s="88" t="s">
        <v>3672</v>
      </c>
      <c r="E980" s="89">
        <v>0</v>
      </c>
      <c r="F980" s="88" t="s">
        <v>1185</v>
      </c>
      <c r="H980" s="3">
        <f>E980+SUMIF('BR DTG PACUL'!C:C,'STOK PACUL'!C980,'BR DTG PACUL'!E:E)</f>
        <v>0</v>
      </c>
    </row>
    <row r="981" spans="1:8">
      <c r="A981" s="88" t="s">
        <v>285</v>
      </c>
      <c r="B981" s="88" t="s">
        <v>881</v>
      </c>
      <c r="C981" s="88" t="s">
        <v>285</v>
      </c>
      <c r="D981" s="88" t="s">
        <v>1039</v>
      </c>
      <c r="E981" s="89">
        <v>2</v>
      </c>
      <c r="F981" s="88" t="s">
        <v>1185</v>
      </c>
      <c r="H981" s="3">
        <f>E981+SUMIF('BR DTG PACUL'!C:C,'STOK PACUL'!C981,'BR DTG PACUL'!E:E)</f>
        <v>2</v>
      </c>
    </row>
    <row r="982" spans="1:8">
      <c r="A982" s="88" t="s">
        <v>3673</v>
      </c>
      <c r="B982" s="88" t="s">
        <v>876</v>
      </c>
      <c r="C982" s="88" t="s">
        <v>3673</v>
      </c>
      <c r="D982" s="88" t="s">
        <v>3674</v>
      </c>
      <c r="E982" s="89">
        <v>0</v>
      </c>
      <c r="F982" s="88" t="s">
        <v>1185</v>
      </c>
      <c r="H982" s="3">
        <f>E982+SUMIF('BR DTG PACUL'!C:C,'STOK PACUL'!C982,'BR DTG PACUL'!E:E)</f>
        <v>0</v>
      </c>
    </row>
    <row r="983" spans="1:8">
      <c r="A983" s="88" t="s">
        <v>3675</v>
      </c>
      <c r="B983" s="88" t="s">
        <v>876</v>
      </c>
      <c r="C983" s="88" t="s">
        <v>3675</v>
      </c>
      <c r="D983" s="88" t="s">
        <v>3676</v>
      </c>
      <c r="E983" s="89">
        <v>0</v>
      </c>
      <c r="F983" s="88" t="s">
        <v>1185</v>
      </c>
      <c r="H983" s="3">
        <f>E983+SUMIF('BR DTG PACUL'!C:C,'STOK PACUL'!C983,'BR DTG PACUL'!E:E)</f>
        <v>0</v>
      </c>
    </row>
    <row r="984" spans="1:8">
      <c r="A984" s="88" t="s">
        <v>3677</v>
      </c>
      <c r="B984" s="88" t="s">
        <v>876</v>
      </c>
      <c r="C984" s="88" t="s">
        <v>3677</v>
      </c>
      <c r="D984" s="88" t="s">
        <v>3678</v>
      </c>
      <c r="E984" s="89">
        <v>0</v>
      </c>
      <c r="F984" s="88" t="s">
        <v>1185</v>
      </c>
      <c r="H984" s="3">
        <f>E984+SUMIF('BR DTG PACUL'!C:C,'STOK PACUL'!C984,'BR DTG PACUL'!E:E)</f>
        <v>0</v>
      </c>
    </row>
    <row r="985" spans="1:8" ht="30">
      <c r="A985" s="88" t="s">
        <v>3679</v>
      </c>
      <c r="B985" s="88" t="s">
        <v>876</v>
      </c>
      <c r="C985" s="88" t="s">
        <v>3679</v>
      </c>
      <c r="D985" s="88" t="s">
        <v>3680</v>
      </c>
      <c r="E985" s="89">
        <v>0</v>
      </c>
      <c r="F985" s="88" t="s">
        <v>287</v>
      </c>
      <c r="H985" s="3">
        <f>E985+SUMIF('BR DTG PACUL'!C:C,'STOK PACUL'!C985,'BR DTG PACUL'!E:E)</f>
        <v>0</v>
      </c>
    </row>
    <row r="986" spans="1:8" ht="30">
      <c r="A986" s="88" t="s">
        <v>286</v>
      </c>
      <c r="B986" s="88" t="s">
        <v>884</v>
      </c>
      <c r="C986" s="88" t="s">
        <v>286</v>
      </c>
      <c r="D986" s="88" t="s">
        <v>1040</v>
      </c>
      <c r="E986" s="89">
        <v>2</v>
      </c>
      <c r="F986" s="88" t="s">
        <v>286</v>
      </c>
      <c r="H986" s="3">
        <f>E986+SUMIF('BR DTG PACUL'!C:C,'STOK PACUL'!C986,'BR DTG PACUL'!E:E)</f>
        <v>2</v>
      </c>
    </row>
    <row r="987" spans="1:8" ht="30">
      <c r="A987" s="88" t="s">
        <v>287</v>
      </c>
      <c r="B987" s="88" t="s">
        <v>884</v>
      </c>
      <c r="C987" s="88" t="s">
        <v>287</v>
      </c>
      <c r="D987" s="88" t="s">
        <v>1041</v>
      </c>
      <c r="E987" s="89">
        <v>11</v>
      </c>
      <c r="F987" s="88" t="s">
        <v>287</v>
      </c>
      <c r="H987" s="3">
        <f>E987+SUMIF('BR DTG PACUL'!C:C,'STOK PACUL'!C987,'BR DTG PACUL'!E:E)</f>
        <v>11</v>
      </c>
    </row>
    <row r="988" spans="1:8">
      <c r="A988" s="88" t="s">
        <v>3681</v>
      </c>
      <c r="B988" s="88" t="s">
        <v>876</v>
      </c>
      <c r="C988" s="88" t="s">
        <v>3681</v>
      </c>
      <c r="D988" s="88" t="s">
        <v>3682</v>
      </c>
      <c r="E988" s="89">
        <v>0</v>
      </c>
      <c r="F988" s="88" t="s">
        <v>1185</v>
      </c>
      <c r="H988" s="3">
        <f>E988+SUMIF('BR DTG PACUL'!C:C,'STOK PACUL'!C988,'BR DTG PACUL'!E:E)</f>
        <v>0</v>
      </c>
    </row>
    <row r="989" spans="1:8" ht="30">
      <c r="A989" s="88" t="s">
        <v>1792</v>
      </c>
      <c r="B989" s="88" t="s">
        <v>876</v>
      </c>
      <c r="C989" s="88" t="s">
        <v>1792</v>
      </c>
      <c r="D989" s="88" t="s">
        <v>1793</v>
      </c>
      <c r="E989" s="89">
        <v>0</v>
      </c>
      <c r="F989" s="88" t="s">
        <v>1185</v>
      </c>
      <c r="H989" s="3">
        <f>E989+SUMIF('BR DTG PACUL'!C:C,'STOK PACUL'!C989,'BR DTG PACUL'!E:E)</f>
        <v>0</v>
      </c>
    </row>
    <row r="990" spans="1:8">
      <c r="A990" s="88" t="s">
        <v>3683</v>
      </c>
      <c r="B990" s="88" t="s">
        <v>876</v>
      </c>
      <c r="C990" s="88" t="s">
        <v>3683</v>
      </c>
      <c r="D990" s="88" t="s">
        <v>3684</v>
      </c>
      <c r="E990" s="89">
        <v>0</v>
      </c>
      <c r="F990" s="88" t="s">
        <v>1185</v>
      </c>
      <c r="H990" s="3">
        <f>E990+SUMIF('BR DTG PACUL'!C:C,'STOK PACUL'!C990,'BR DTG PACUL'!E:E)</f>
        <v>0</v>
      </c>
    </row>
    <row r="991" spans="1:8">
      <c r="A991" s="88" t="s">
        <v>3685</v>
      </c>
      <c r="B991" s="88" t="s">
        <v>876</v>
      </c>
      <c r="C991" s="88" t="s">
        <v>3685</v>
      </c>
      <c r="D991" s="88" t="s">
        <v>662</v>
      </c>
      <c r="E991" s="89">
        <v>0</v>
      </c>
      <c r="F991" s="88" t="s">
        <v>1185</v>
      </c>
      <c r="H991" s="3">
        <f>E991+SUMIF('BR DTG PACUL'!C:C,'STOK PACUL'!C991,'BR DTG PACUL'!E:E)</f>
        <v>0</v>
      </c>
    </row>
    <row r="992" spans="1:8">
      <c r="A992" s="88" t="s">
        <v>3686</v>
      </c>
      <c r="B992" s="88" t="s">
        <v>876</v>
      </c>
      <c r="C992" s="88" t="s">
        <v>3686</v>
      </c>
      <c r="D992" s="88" t="s">
        <v>3687</v>
      </c>
      <c r="E992" s="89">
        <v>0</v>
      </c>
      <c r="F992" s="88" t="s">
        <v>1185</v>
      </c>
      <c r="H992" s="3">
        <f>E992+SUMIF('BR DTG PACUL'!C:C,'STOK PACUL'!C992,'BR DTG PACUL'!E:E)</f>
        <v>0</v>
      </c>
    </row>
    <row r="993" spans="1:8" ht="30">
      <c r="A993" s="88" t="s">
        <v>3688</v>
      </c>
      <c r="B993" s="88" t="s">
        <v>876</v>
      </c>
      <c r="C993" s="88" t="s">
        <v>3688</v>
      </c>
      <c r="D993" s="88" t="s">
        <v>3689</v>
      </c>
      <c r="E993" s="89">
        <v>0</v>
      </c>
      <c r="F993" s="88" t="s">
        <v>1185</v>
      </c>
      <c r="H993" s="3">
        <f>E993+SUMIF('BR DTG PACUL'!C:C,'STOK PACUL'!C993,'BR DTG PACUL'!E:E)</f>
        <v>0</v>
      </c>
    </row>
    <row r="994" spans="1:8">
      <c r="A994" s="88" t="s">
        <v>3690</v>
      </c>
      <c r="B994" s="88" t="s">
        <v>1185</v>
      </c>
      <c r="C994" s="88" t="s">
        <v>3690</v>
      </c>
      <c r="D994" s="88" t="s">
        <v>3691</v>
      </c>
      <c r="E994" s="89">
        <v>0</v>
      </c>
      <c r="F994" s="88" t="s">
        <v>1185</v>
      </c>
      <c r="H994" s="3">
        <f>E994+SUMIF('BR DTG PACUL'!C:C,'STOK PACUL'!C994,'BR DTG PACUL'!E:E)</f>
        <v>0</v>
      </c>
    </row>
    <row r="995" spans="1:8">
      <c r="A995" s="88" t="s">
        <v>3692</v>
      </c>
      <c r="B995" s="88" t="s">
        <v>876</v>
      </c>
      <c r="C995" s="88" t="s">
        <v>3692</v>
      </c>
      <c r="D995" s="88" t="s">
        <v>3693</v>
      </c>
      <c r="E995" s="89">
        <v>0</v>
      </c>
      <c r="F995" s="88" t="s">
        <v>1185</v>
      </c>
      <c r="H995" s="3">
        <f>E995+SUMIF('BR DTG PACUL'!C:C,'STOK PACUL'!C995,'BR DTG PACUL'!E:E)</f>
        <v>0</v>
      </c>
    </row>
    <row r="996" spans="1:8">
      <c r="A996" s="88" t="s">
        <v>3694</v>
      </c>
      <c r="B996" s="88" t="s">
        <v>876</v>
      </c>
      <c r="C996" s="88" t="s">
        <v>3694</v>
      </c>
      <c r="D996" s="88" t="s">
        <v>3695</v>
      </c>
      <c r="E996" s="89">
        <v>0</v>
      </c>
      <c r="F996" s="88" t="s">
        <v>1185</v>
      </c>
      <c r="H996" s="3">
        <f>E996+SUMIF('BR DTG PACUL'!C:C,'STOK PACUL'!C996,'BR DTG PACUL'!E:E)</f>
        <v>0</v>
      </c>
    </row>
    <row r="997" spans="1:8">
      <c r="A997" s="88" t="s">
        <v>3696</v>
      </c>
      <c r="B997" s="88" t="s">
        <v>876</v>
      </c>
      <c r="C997" s="88" t="s">
        <v>3696</v>
      </c>
      <c r="D997" s="88" t="s">
        <v>3697</v>
      </c>
      <c r="E997" s="89">
        <v>1</v>
      </c>
      <c r="F997" s="88" t="s">
        <v>1185</v>
      </c>
      <c r="H997" s="3">
        <f>E997+SUMIF('BR DTG PACUL'!C:C,'STOK PACUL'!C997,'BR DTG PACUL'!E:E)</f>
        <v>1</v>
      </c>
    </row>
    <row r="998" spans="1:8">
      <c r="A998" s="88" t="s">
        <v>288</v>
      </c>
      <c r="B998" s="88" t="s">
        <v>881</v>
      </c>
      <c r="C998" s="88" t="s">
        <v>288</v>
      </c>
      <c r="D998" s="88" t="s">
        <v>1042</v>
      </c>
      <c r="E998" s="89">
        <v>3</v>
      </c>
      <c r="F998" s="88" t="s">
        <v>1185</v>
      </c>
      <c r="H998" s="3">
        <f>E998+SUMIF('BR DTG PACUL'!C:C,'STOK PACUL'!C998,'BR DTG PACUL'!E:E)</f>
        <v>3</v>
      </c>
    </row>
    <row r="999" spans="1:8">
      <c r="A999" s="88" t="s">
        <v>1794</v>
      </c>
      <c r="B999" s="88" t="s">
        <v>881</v>
      </c>
      <c r="C999" s="88" t="s">
        <v>1794</v>
      </c>
      <c r="D999" s="88" t="s">
        <v>1795</v>
      </c>
      <c r="E999" s="89">
        <v>1</v>
      </c>
      <c r="F999" s="88" t="s">
        <v>1185</v>
      </c>
      <c r="H999" s="3">
        <f>E999+SUMIF('BR DTG PACUL'!C:C,'STOK PACUL'!C999,'BR DTG PACUL'!E:E)</f>
        <v>1</v>
      </c>
    </row>
    <row r="1000" spans="1:8">
      <c r="A1000" s="88" t="s">
        <v>3698</v>
      </c>
      <c r="B1000" s="88" t="s">
        <v>881</v>
      </c>
      <c r="C1000" s="88" t="s">
        <v>3698</v>
      </c>
      <c r="D1000" s="88" t="s">
        <v>3699</v>
      </c>
      <c r="E1000" s="89">
        <v>0</v>
      </c>
      <c r="F1000" s="88" t="s">
        <v>1185</v>
      </c>
      <c r="H1000" s="3">
        <f>E1000+SUMIF('BR DTG PACUL'!C:C,'STOK PACUL'!C1000,'BR DTG PACUL'!E:E)</f>
        <v>0</v>
      </c>
    </row>
    <row r="1001" spans="1:8">
      <c r="A1001" s="88" t="s">
        <v>3700</v>
      </c>
      <c r="B1001" s="88" t="s">
        <v>876</v>
      </c>
      <c r="C1001" s="88" t="s">
        <v>3700</v>
      </c>
      <c r="D1001" s="88" t="s">
        <v>3701</v>
      </c>
      <c r="E1001" s="89">
        <v>0</v>
      </c>
      <c r="F1001" s="88" t="s">
        <v>1185</v>
      </c>
      <c r="H1001" s="3">
        <f>E1001+SUMIF('BR DTG PACUL'!C:C,'STOK PACUL'!C1001,'BR DTG PACUL'!E:E)</f>
        <v>0</v>
      </c>
    </row>
    <row r="1002" spans="1:8">
      <c r="A1002" s="88" t="s">
        <v>503</v>
      </c>
      <c r="B1002" s="88" t="s">
        <v>881</v>
      </c>
      <c r="C1002" s="88" t="s">
        <v>503</v>
      </c>
      <c r="D1002" s="88" t="s">
        <v>1043</v>
      </c>
      <c r="E1002" s="89">
        <v>1</v>
      </c>
      <c r="F1002" s="88" t="s">
        <v>1185</v>
      </c>
      <c r="H1002" s="3">
        <f>E1002+SUMIF('BR DTG PACUL'!C:C,'STOK PACUL'!C1002,'BR DTG PACUL'!E:E)</f>
        <v>1</v>
      </c>
    </row>
    <row r="1003" spans="1:8">
      <c r="A1003" s="88" t="s">
        <v>3702</v>
      </c>
      <c r="B1003" s="88" t="s">
        <v>881</v>
      </c>
      <c r="C1003" s="88" t="s">
        <v>3702</v>
      </c>
      <c r="D1003" s="88" t="s">
        <v>3703</v>
      </c>
      <c r="E1003" s="89">
        <v>0</v>
      </c>
      <c r="F1003" s="88" t="s">
        <v>1185</v>
      </c>
      <c r="H1003" s="3">
        <f>E1003+SUMIF('BR DTG PACUL'!C:C,'STOK PACUL'!C1003,'BR DTG PACUL'!E:E)</f>
        <v>0</v>
      </c>
    </row>
    <row r="1004" spans="1:8">
      <c r="A1004" s="88" t="s">
        <v>289</v>
      </c>
      <c r="B1004" s="88" t="s">
        <v>881</v>
      </c>
      <c r="C1004" s="88" t="s">
        <v>289</v>
      </c>
      <c r="D1004" s="88" t="s">
        <v>1044</v>
      </c>
      <c r="E1004" s="89">
        <v>1</v>
      </c>
      <c r="F1004" s="88" t="s">
        <v>1185</v>
      </c>
      <c r="H1004" s="3">
        <f>E1004+SUMIF('BR DTG PACUL'!C:C,'STOK PACUL'!C1004,'BR DTG PACUL'!E:E)</f>
        <v>1</v>
      </c>
    </row>
    <row r="1005" spans="1:8" ht="30">
      <c r="A1005" s="88" t="s">
        <v>290</v>
      </c>
      <c r="B1005" s="88" t="s">
        <v>881</v>
      </c>
      <c r="C1005" s="88" t="s">
        <v>290</v>
      </c>
      <c r="D1005" s="88" t="s">
        <v>1045</v>
      </c>
      <c r="E1005" s="89">
        <v>3</v>
      </c>
      <c r="F1005" s="88" t="s">
        <v>290</v>
      </c>
      <c r="H1005" s="3">
        <f>E1005+SUMIF('BR DTG PACUL'!C:C,'STOK PACUL'!C1005,'BR DTG PACUL'!E:E)</f>
        <v>3</v>
      </c>
    </row>
    <row r="1006" spans="1:8">
      <c r="A1006" s="88" t="s">
        <v>3704</v>
      </c>
      <c r="B1006" s="88" t="s">
        <v>876</v>
      </c>
      <c r="C1006" s="88" t="s">
        <v>3704</v>
      </c>
      <c r="D1006" s="88" t="s">
        <v>3705</v>
      </c>
      <c r="E1006" s="89">
        <v>0</v>
      </c>
      <c r="F1006" s="88" t="s">
        <v>1185</v>
      </c>
      <c r="H1006" s="3">
        <f>E1006+SUMIF('BR DTG PACUL'!C:C,'STOK PACUL'!C1006,'BR DTG PACUL'!E:E)</f>
        <v>0</v>
      </c>
    </row>
    <row r="1007" spans="1:8" ht="30">
      <c r="A1007" s="88" t="s">
        <v>3706</v>
      </c>
      <c r="B1007" s="88" t="s">
        <v>881</v>
      </c>
      <c r="C1007" s="88" t="s">
        <v>3706</v>
      </c>
      <c r="D1007" s="88" t="s">
        <v>3707</v>
      </c>
      <c r="E1007" s="89">
        <v>0</v>
      </c>
      <c r="F1007" s="88" t="s">
        <v>290</v>
      </c>
      <c r="H1007" s="3">
        <f>E1007+SUMIF('BR DTG PACUL'!C:C,'STOK PACUL'!C1007,'BR DTG PACUL'!E:E)</f>
        <v>0</v>
      </c>
    </row>
    <row r="1008" spans="1:8">
      <c r="A1008" s="88" t="s">
        <v>1046</v>
      </c>
      <c r="B1008" s="88" t="s">
        <v>881</v>
      </c>
      <c r="C1008" s="88" t="s">
        <v>1046</v>
      </c>
      <c r="D1008" s="88" t="s">
        <v>1047</v>
      </c>
      <c r="E1008" s="89">
        <v>1</v>
      </c>
      <c r="F1008" s="88" t="s">
        <v>1185</v>
      </c>
      <c r="H1008" s="3">
        <f>E1008+SUMIF('BR DTG PACUL'!C:C,'STOK PACUL'!C1008,'BR DTG PACUL'!E:E)</f>
        <v>1</v>
      </c>
    </row>
    <row r="1009" spans="1:8">
      <c r="A1009" s="88" t="s">
        <v>3708</v>
      </c>
      <c r="B1009" s="88" t="s">
        <v>876</v>
      </c>
      <c r="C1009" s="88" t="s">
        <v>3708</v>
      </c>
      <c r="D1009" s="88" t="s">
        <v>3709</v>
      </c>
      <c r="E1009" s="89">
        <v>0</v>
      </c>
      <c r="F1009" s="88" t="s">
        <v>1185</v>
      </c>
      <c r="H1009" s="3">
        <f>E1009+SUMIF('BR DTG PACUL'!C:C,'STOK PACUL'!C1009,'BR DTG PACUL'!E:E)</f>
        <v>0</v>
      </c>
    </row>
    <row r="1010" spans="1:8">
      <c r="A1010" s="88" t="s">
        <v>3710</v>
      </c>
      <c r="B1010" s="88" t="s">
        <v>936</v>
      </c>
      <c r="C1010" s="88" t="s">
        <v>3710</v>
      </c>
      <c r="D1010" s="88" t="s">
        <v>3711</v>
      </c>
      <c r="E1010" s="89">
        <v>1</v>
      </c>
      <c r="F1010" s="88" t="s">
        <v>1185</v>
      </c>
      <c r="H1010" s="3">
        <f>E1010+SUMIF('BR DTG PACUL'!C:C,'STOK PACUL'!C1010,'BR DTG PACUL'!E:E)</f>
        <v>1</v>
      </c>
    </row>
    <row r="1011" spans="1:8">
      <c r="A1011" s="88" t="s">
        <v>3712</v>
      </c>
      <c r="B1011" s="88" t="s">
        <v>876</v>
      </c>
      <c r="C1011" s="88" t="s">
        <v>3712</v>
      </c>
      <c r="D1011" s="88" t="s">
        <v>3713</v>
      </c>
      <c r="E1011" s="89">
        <v>0</v>
      </c>
      <c r="F1011" s="88" t="s">
        <v>1185</v>
      </c>
      <c r="H1011" s="3">
        <f>E1011+SUMIF('BR DTG PACUL'!C:C,'STOK PACUL'!C1011,'BR DTG PACUL'!E:E)</f>
        <v>0</v>
      </c>
    </row>
    <row r="1012" spans="1:8">
      <c r="A1012" s="88" t="s">
        <v>3714</v>
      </c>
      <c r="B1012" s="88" t="s">
        <v>876</v>
      </c>
      <c r="C1012" s="88" t="s">
        <v>3714</v>
      </c>
      <c r="D1012" s="88" t="s">
        <v>3715</v>
      </c>
      <c r="E1012" s="89">
        <v>0</v>
      </c>
      <c r="F1012" s="88" t="s">
        <v>1185</v>
      </c>
      <c r="H1012" s="3">
        <f>E1012+SUMIF('BR DTG PACUL'!C:C,'STOK PACUL'!C1012,'BR DTG PACUL'!E:E)</f>
        <v>0</v>
      </c>
    </row>
    <row r="1013" spans="1:8" ht="30">
      <c r="A1013" s="88" t="s">
        <v>291</v>
      </c>
      <c r="B1013" s="88" t="s">
        <v>936</v>
      </c>
      <c r="C1013" s="88" t="s">
        <v>291</v>
      </c>
      <c r="D1013" s="88" t="s">
        <v>1048</v>
      </c>
      <c r="E1013" s="89">
        <v>0</v>
      </c>
      <c r="F1013" s="88" t="s">
        <v>292</v>
      </c>
      <c r="H1013" s="3">
        <f>E1013+SUMIF('BR DTG PACUL'!C:C,'STOK PACUL'!C1013,'BR DTG PACUL'!E:E)</f>
        <v>0</v>
      </c>
    </row>
    <row r="1014" spans="1:8" ht="30">
      <c r="A1014" s="88" t="s">
        <v>292</v>
      </c>
      <c r="B1014" s="88" t="s">
        <v>936</v>
      </c>
      <c r="C1014" s="88" t="s">
        <v>292</v>
      </c>
      <c r="D1014" s="88" t="s">
        <v>1323</v>
      </c>
      <c r="E1014" s="89">
        <v>5</v>
      </c>
      <c r="F1014" s="88" t="s">
        <v>292</v>
      </c>
      <c r="H1014" s="3">
        <f>E1014+SUMIF('BR DTG PACUL'!C:C,'STOK PACUL'!C1014,'BR DTG PACUL'!E:E)</f>
        <v>5</v>
      </c>
    </row>
    <row r="1015" spans="1:8">
      <c r="A1015" s="88" t="s">
        <v>1436</v>
      </c>
      <c r="B1015" s="88" t="s">
        <v>936</v>
      </c>
      <c r="C1015" s="88" t="s">
        <v>1436</v>
      </c>
      <c r="D1015" s="88" t="s">
        <v>1437</v>
      </c>
      <c r="E1015" s="89">
        <v>1</v>
      </c>
      <c r="F1015" s="88" t="s">
        <v>1185</v>
      </c>
      <c r="H1015" s="3">
        <f>E1015+SUMIF('BR DTG PACUL'!C:C,'STOK PACUL'!C1015,'BR DTG PACUL'!E:E)</f>
        <v>1</v>
      </c>
    </row>
    <row r="1016" spans="1:8">
      <c r="A1016" s="88" t="s">
        <v>3716</v>
      </c>
      <c r="B1016" s="88" t="s">
        <v>876</v>
      </c>
      <c r="C1016" s="88" t="s">
        <v>3716</v>
      </c>
      <c r="D1016" s="88" t="s">
        <v>3717</v>
      </c>
      <c r="E1016" s="89">
        <v>0</v>
      </c>
      <c r="F1016" s="88" t="s">
        <v>1185</v>
      </c>
      <c r="H1016" s="3">
        <f>E1016+SUMIF('BR DTG PACUL'!C:C,'STOK PACUL'!C1016,'BR DTG PACUL'!E:E)</f>
        <v>0</v>
      </c>
    </row>
    <row r="1017" spans="1:8">
      <c r="A1017" s="88" t="s">
        <v>3718</v>
      </c>
      <c r="B1017" s="88" t="s">
        <v>876</v>
      </c>
      <c r="C1017" s="88" t="s">
        <v>3718</v>
      </c>
      <c r="D1017" s="88" t="s">
        <v>3719</v>
      </c>
      <c r="E1017" s="89">
        <v>0</v>
      </c>
      <c r="F1017" s="88" t="s">
        <v>1185</v>
      </c>
      <c r="H1017" s="3">
        <f>E1017+SUMIF('BR DTG PACUL'!C:C,'STOK PACUL'!C1017,'BR DTG PACUL'!E:E)</f>
        <v>0</v>
      </c>
    </row>
    <row r="1018" spans="1:8">
      <c r="A1018" s="88" t="s">
        <v>3720</v>
      </c>
      <c r="B1018" s="88" t="s">
        <v>876</v>
      </c>
      <c r="C1018" s="88" t="s">
        <v>3720</v>
      </c>
      <c r="D1018" s="88" t="s">
        <v>3721</v>
      </c>
      <c r="E1018" s="89">
        <v>0</v>
      </c>
      <c r="F1018" s="88" t="s">
        <v>1185</v>
      </c>
      <c r="H1018" s="3">
        <f>E1018+SUMIF('BR DTG PACUL'!C:C,'STOK PACUL'!C1018,'BR DTG PACUL'!E:E)</f>
        <v>0</v>
      </c>
    </row>
    <row r="1019" spans="1:8">
      <c r="A1019" s="88" t="s">
        <v>3722</v>
      </c>
      <c r="B1019" s="88" t="s">
        <v>876</v>
      </c>
      <c r="C1019" s="88" t="s">
        <v>3722</v>
      </c>
      <c r="D1019" s="88" t="s">
        <v>3723</v>
      </c>
      <c r="E1019" s="89">
        <v>0</v>
      </c>
      <c r="F1019" s="88" t="s">
        <v>1185</v>
      </c>
      <c r="H1019" s="3">
        <f>E1019+SUMIF('BR DTG PACUL'!C:C,'STOK PACUL'!C1019,'BR DTG PACUL'!E:E)</f>
        <v>0</v>
      </c>
    </row>
    <row r="1020" spans="1:8">
      <c r="A1020" s="88" t="s">
        <v>3724</v>
      </c>
      <c r="B1020" s="88" t="s">
        <v>876</v>
      </c>
      <c r="C1020" s="88" t="s">
        <v>3724</v>
      </c>
      <c r="D1020" s="88" t="s">
        <v>3725</v>
      </c>
      <c r="E1020" s="89">
        <v>0</v>
      </c>
      <c r="F1020" s="88" t="s">
        <v>1185</v>
      </c>
      <c r="H1020" s="3">
        <f>E1020+SUMIF('BR DTG PACUL'!C:C,'STOK PACUL'!C1020,'BR DTG PACUL'!E:E)</f>
        <v>0</v>
      </c>
    </row>
    <row r="1021" spans="1:8">
      <c r="A1021" s="88" t="s">
        <v>3726</v>
      </c>
      <c r="B1021" s="88" t="s">
        <v>876</v>
      </c>
      <c r="C1021" s="88" t="s">
        <v>3726</v>
      </c>
      <c r="D1021" s="88" t="s">
        <v>3727</v>
      </c>
      <c r="E1021" s="89">
        <v>0</v>
      </c>
      <c r="F1021" s="88" t="s">
        <v>1185</v>
      </c>
      <c r="H1021" s="3">
        <f>E1021+SUMIF('BR DTG PACUL'!C:C,'STOK PACUL'!C1021,'BR DTG PACUL'!E:E)</f>
        <v>0</v>
      </c>
    </row>
    <row r="1022" spans="1:8">
      <c r="A1022" s="88" t="s">
        <v>3728</v>
      </c>
      <c r="B1022" s="88" t="s">
        <v>876</v>
      </c>
      <c r="C1022" s="88" t="s">
        <v>3728</v>
      </c>
      <c r="D1022" s="88" t="s">
        <v>3729</v>
      </c>
      <c r="E1022" s="89">
        <v>0</v>
      </c>
      <c r="F1022" s="88" t="s">
        <v>1185</v>
      </c>
      <c r="H1022" s="3">
        <f>E1022+SUMIF('BR DTG PACUL'!C:C,'STOK PACUL'!C1022,'BR DTG PACUL'!E:E)</f>
        <v>0</v>
      </c>
    </row>
    <row r="1023" spans="1:8">
      <c r="A1023" s="88" t="s">
        <v>3730</v>
      </c>
      <c r="B1023" s="88" t="s">
        <v>876</v>
      </c>
      <c r="C1023" s="88" t="s">
        <v>3730</v>
      </c>
      <c r="D1023" s="88" t="s">
        <v>3731</v>
      </c>
      <c r="E1023" s="89">
        <v>0</v>
      </c>
      <c r="F1023" s="88" t="s">
        <v>1185</v>
      </c>
      <c r="H1023" s="3">
        <f>E1023+SUMIF('BR DTG PACUL'!C:C,'STOK PACUL'!C1023,'BR DTG PACUL'!E:E)</f>
        <v>0</v>
      </c>
    </row>
    <row r="1024" spans="1:8">
      <c r="A1024" s="88" t="s">
        <v>3732</v>
      </c>
      <c r="B1024" s="88" t="s">
        <v>876</v>
      </c>
      <c r="C1024" s="88" t="s">
        <v>3732</v>
      </c>
      <c r="D1024" s="88" t="s">
        <v>3733</v>
      </c>
      <c r="E1024" s="89">
        <v>0</v>
      </c>
      <c r="F1024" s="88" t="s">
        <v>1185</v>
      </c>
      <c r="H1024" s="3">
        <f>E1024+SUMIF('BR DTG PACUL'!C:C,'STOK PACUL'!C1024,'BR DTG PACUL'!E:E)</f>
        <v>0</v>
      </c>
    </row>
    <row r="1025" spans="1:8">
      <c r="A1025" s="88" t="s">
        <v>663</v>
      </c>
      <c r="B1025" s="88" t="s">
        <v>948</v>
      </c>
      <c r="C1025" s="88" t="s">
        <v>663</v>
      </c>
      <c r="D1025" s="88" t="s">
        <v>3734</v>
      </c>
      <c r="E1025" s="89">
        <v>1</v>
      </c>
      <c r="F1025" s="88" t="s">
        <v>1185</v>
      </c>
      <c r="H1025" s="3">
        <f>E1025+SUMIF('BR DTG PACUL'!C:C,'STOK PACUL'!C1025,'BR DTG PACUL'!E:E)</f>
        <v>1</v>
      </c>
    </row>
    <row r="1026" spans="1:8">
      <c r="A1026" s="88" t="s">
        <v>2173</v>
      </c>
      <c r="B1026" s="88" t="s">
        <v>948</v>
      </c>
      <c r="C1026" s="88" t="s">
        <v>2173</v>
      </c>
      <c r="D1026" s="88" t="s">
        <v>2174</v>
      </c>
      <c r="E1026" s="89">
        <v>1</v>
      </c>
      <c r="F1026" s="88" t="s">
        <v>1185</v>
      </c>
      <c r="H1026" s="3">
        <f>E1026+SUMIF('BR DTG PACUL'!C:C,'STOK PACUL'!C1026,'BR DTG PACUL'!E:E)</f>
        <v>1</v>
      </c>
    </row>
    <row r="1027" spans="1:8">
      <c r="A1027" s="88" t="s">
        <v>3735</v>
      </c>
      <c r="B1027" s="88" t="s">
        <v>948</v>
      </c>
      <c r="C1027" s="88" t="s">
        <v>3735</v>
      </c>
      <c r="D1027" s="88" t="s">
        <v>3736</v>
      </c>
      <c r="E1027" s="89">
        <v>1</v>
      </c>
      <c r="F1027" s="88" t="s">
        <v>1185</v>
      </c>
      <c r="H1027" s="3">
        <f>E1027+SUMIF('BR DTG PACUL'!C:C,'STOK PACUL'!C1027,'BR DTG PACUL'!E:E)</f>
        <v>1</v>
      </c>
    </row>
    <row r="1028" spans="1:8">
      <c r="A1028" s="88" t="s">
        <v>3737</v>
      </c>
      <c r="B1028" s="88" t="s">
        <v>948</v>
      </c>
      <c r="C1028" s="88" t="s">
        <v>3737</v>
      </c>
      <c r="D1028" s="88" t="s">
        <v>1013</v>
      </c>
      <c r="E1028" s="89">
        <v>0</v>
      </c>
      <c r="F1028" s="88" t="s">
        <v>1185</v>
      </c>
      <c r="H1028" s="3">
        <f>E1028+SUMIF('BR DTG PACUL'!C:C,'STOK PACUL'!C1028,'BR DTG PACUL'!E:E)</f>
        <v>0</v>
      </c>
    </row>
    <row r="1029" spans="1:8">
      <c r="A1029" s="88" t="s">
        <v>1051</v>
      </c>
      <c r="B1029" s="88" t="s">
        <v>948</v>
      </c>
      <c r="C1029" s="88" t="s">
        <v>1051</v>
      </c>
      <c r="D1029" s="88" t="s">
        <v>1052</v>
      </c>
      <c r="E1029" s="89">
        <v>0</v>
      </c>
      <c r="F1029" s="88" t="s">
        <v>1185</v>
      </c>
      <c r="H1029" s="3">
        <f>E1029+SUMIF('BR DTG PACUL'!C:C,'STOK PACUL'!C1029,'BR DTG PACUL'!E:E)</f>
        <v>0</v>
      </c>
    </row>
    <row r="1030" spans="1:8">
      <c r="A1030" s="88" t="s">
        <v>3738</v>
      </c>
      <c r="B1030" s="88" t="s">
        <v>876</v>
      </c>
      <c r="C1030" s="88" t="s">
        <v>3738</v>
      </c>
      <c r="D1030" s="88" t="s">
        <v>3739</v>
      </c>
      <c r="E1030" s="89">
        <v>0</v>
      </c>
      <c r="F1030" s="88" t="s">
        <v>1185</v>
      </c>
      <c r="H1030" s="3">
        <f>E1030+SUMIF('BR DTG PACUL'!C:C,'STOK PACUL'!C1030,'BR DTG PACUL'!E:E)</f>
        <v>0</v>
      </c>
    </row>
    <row r="1031" spans="1:8">
      <c r="A1031" s="88" t="s">
        <v>3740</v>
      </c>
      <c r="B1031" s="88" t="s">
        <v>876</v>
      </c>
      <c r="C1031" s="88" t="s">
        <v>3740</v>
      </c>
      <c r="D1031" s="88" t="s">
        <v>3741</v>
      </c>
      <c r="E1031" s="89">
        <v>0</v>
      </c>
      <c r="F1031" s="88" t="s">
        <v>1185</v>
      </c>
      <c r="H1031" s="3">
        <f>E1031+SUMIF('BR DTG PACUL'!C:C,'STOK PACUL'!C1031,'BR DTG PACUL'!E:E)</f>
        <v>0</v>
      </c>
    </row>
    <row r="1032" spans="1:8">
      <c r="A1032" s="88" t="s">
        <v>3742</v>
      </c>
      <c r="B1032" s="88" t="s">
        <v>876</v>
      </c>
      <c r="C1032" s="88" t="s">
        <v>3742</v>
      </c>
      <c r="D1032" s="88" t="s">
        <v>3743</v>
      </c>
      <c r="E1032" s="89">
        <v>0</v>
      </c>
      <c r="F1032" s="88" t="s">
        <v>1185</v>
      </c>
      <c r="H1032" s="3">
        <f>E1032+SUMIF('BR DTG PACUL'!C:C,'STOK PACUL'!C1032,'BR DTG PACUL'!E:E)</f>
        <v>0</v>
      </c>
    </row>
    <row r="1033" spans="1:8">
      <c r="A1033" s="88" t="s">
        <v>1796</v>
      </c>
      <c r="B1033" s="88" t="s">
        <v>1185</v>
      </c>
      <c r="C1033" s="88" t="s">
        <v>1796</v>
      </c>
      <c r="D1033" s="88" t="s">
        <v>1797</v>
      </c>
      <c r="E1033" s="89">
        <v>0</v>
      </c>
      <c r="F1033" s="88" t="s">
        <v>1185</v>
      </c>
      <c r="H1033" s="3">
        <f>E1033+SUMIF('BR DTG PACUL'!C:C,'STOK PACUL'!C1033,'BR DTG PACUL'!E:E)</f>
        <v>0</v>
      </c>
    </row>
    <row r="1034" spans="1:8">
      <c r="A1034" s="88" t="s">
        <v>2175</v>
      </c>
      <c r="B1034" s="88" t="s">
        <v>876</v>
      </c>
      <c r="C1034" s="88" t="s">
        <v>2175</v>
      </c>
      <c r="D1034" s="88" t="s">
        <v>3744</v>
      </c>
      <c r="E1034" s="89">
        <v>0</v>
      </c>
      <c r="F1034" s="88" t="s">
        <v>1185</v>
      </c>
      <c r="H1034" s="3">
        <f>E1034+SUMIF('BR DTG PACUL'!C:C,'STOK PACUL'!C1034,'BR DTG PACUL'!E:E)</f>
        <v>0</v>
      </c>
    </row>
    <row r="1035" spans="1:8">
      <c r="A1035" s="88" t="s">
        <v>3745</v>
      </c>
      <c r="B1035" s="88" t="s">
        <v>876</v>
      </c>
      <c r="C1035" s="88" t="s">
        <v>3745</v>
      </c>
      <c r="D1035" s="88" t="s">
        <v>3746</v>
      </c>
      <c r="E1035" s="89">
        <v>0</v>
      </c>
      <c r="F1035" s="88" t="s">
        <v>1185</v>
      </c>
      <c r="H1035" s="3">
        <f>E1035+SUMIF('BR DTG PACUL'!C:C,'STOK PACUL'!C1035,'BR DTG PACUL'!E:E)</f>
        <v>0</v>
      </c>
    </row>
    <row r="1036" spans="1:8">
      <c r="A1036" s="88" t="s">
        <v>3747</v>
      </c>
      <c r="B1036" s="88" t="s">
        <v>876</v>
      </c>
      <c r="C1036" s="88" t="s">
        <v>3747</v>
      </c>
      <c r="D1036" s="88" t="s">
        <v>3748</v>
      </c>
      <c r="E1036" s="89">
        <v>0</v>
      </c>
      <c r="F1036" s="88" t="s">
        <v>1185</v>
      </c>
      <c r="H1036" s="3">
        <f>E1036+SUMIF('BR DTG PACUL'!C:C,'STOK PACUL'!C1036,'BR DTG PACUL'!E:E)</f>
        <v>0</v>
      </c>
    </row>
    <row r="1037" spans="1:8">
      <c r="A1037" s="88" t="s">
        <v>664</v>
      </c>
      <c r="B1037" s="88" t="s">
        <v>888</v>
      </c>
      <c r="C1037" s="88" t="s">
        <v>664</v>
      </c>
      <c r="D1037" s="88" t="s">
        <v>1053</v>
      </c>
      <c r="E1037" s="89">
        <v>2</v>
      </c>
      <c r="F1037" s="88" t="s">
        <v>1185</v>
      </c>
      <c r="H1037" s="3">
        <f>E1037+SUMIF('BR DTG PACUL'!C:C,'STOK PACUL'!C1037,'BR DTG PACUL'!E:E)</f>
        <v>2</v>
      </c>
    </row>
    <row r="1038" spans="1:8">
      <c r="A1038" s="88" t="s">
        <v>3749</v>
      </c>
      <c r="B1038" s="88" t="s">
        <v>876</v>
      </c>
      <c r="C1038" s="88" t="s">
        <v>3749</v>
      </c>
      <c r="D1038" s="88" t="s">
        <v>3750</v>
      </c>
      <c r="E1038" s="89">
        <v>0</v>
      </c>
      <c r="F1038" s="88" t="s">
        <v>1185</v>
      </c>
      <c r="H1038" s="3">
        <f>E1038+SUMIF('BR DTG PACUL'!C:C,'STOK PACUL'!C1038,'BR DTG PACUL'!E:E)</f>
        <v>0</v>
      </c>
    </row>
    <row r="1039" spans="1:8">
      <c r="A1039" s="88" t="s">
        <v>3751</v>
      </c>
      <c r="B1039" s="88" t="s">
        <v>948</v>
      </c>
      <c r="C1039" s="88" t="s">
        <v>3751</v>
      </c>
      <c r="D1039" s="88" t="s">
        <v>3752</v>
      </c>
      <c r="E1039" s="89">
        <v>2</v>
      </c>
      <c r="F1039" s="88" t="s">
        <v>1185</v>
      </c>
      <c r="H1039" s="3">
        <f>E1039+SUMIF('BR DTG PACUL'!C:C,'STOK PACUL'!C1039,'BR DTG PACUL'!E:E)</f>
        <v>2</v>
      </c>
    </row>
    <row r="1040" spans="1:8" ht="30">
      <c r="A1040" s="88" t="s">
        <v>1622</v>
      </c>
      <c r="B1040" s="88" t="s">
        <v>884</v>
      </c>
      <c r="C1040" s="88" t="s">
        <v>1622</v>
      </c>
      <c r="D1040" s="88" t="s">
        <v>1623</v>
      </c>
      <c r="E1040" s="89">
        <v>0</v>
      </c>
      <c r="F1040" s="88" t="s">
        <v>286</v>
      </c>
      <c r="H1040" s="3">
        <f>E1040+SUMIF('BR DTG PACUL'!C:C,'STOK PACUL'!C1040,'BR DTG PACUL'!E:E)</f>
        <v>0</v>
      </c>
    </row>
    <row r="1041" spans="1:8">
      <c r="A1041" s="88" t="s">
        <v>3753</v>
      </c>
      <c r="B1041" s="88" t="s">
        <v>876</v>
      </c>
      <c r="C1041" s="88" t="s">
        <v>3753</v>
      </c>
      <c r="D1041" s="88" t="s">
        <v>3754</v>
      </c>
      <c r="E1041" s="89">
        <v>0</v>
      </c>
      <c r="F1041" s="88" t="s">
        <v>1185</v>
      </c>
      <c r="H1041" s="3">
        <f>E1041+SUMIF('BR DTG PACUL'!C:C,'STOK PACUL'!C1041,'BR DTG PACUL'!E:E)</f>
        <v>0</v>
      </c>
    </row>
    <row r="1042" spans="1:8">
      <c r="A1042" s="88" t="s">
        <v>3755</v>
      </c>
      <c r="B1042" s="88" t="s">
        <v>876</v>
      </c>
      <c r="C1042" s="88" t="s">
        <v>3755</v>
      </c>
      <c r="D1042" s="88" t="s">
        <v>3756</v>
      </c>
      <c r="E1042" s="89">
        <v>0</v>
      </c>
      <c r="F1042" s="88" t="s">
        <v>1185</v>
      </c>
      <c r="H1042" s="3">
        <f>E1042+SUMIF('BR DTG PACUL'!C:C,'STOK PACUL'!C1042,'BR DTG PACUL'!E:E)</f>
        <v>0</v>
      </c>
    </row>
    <row r="1043" spans="1:8">
      <c r="A1043" s="88" t="s">
        <v>3757</v>
      </c>
      <c r="B1043" s="88" t="s">
        <v>876</v>
      </c>
      <c r="C1043" s="88" t="s">
        <v>3757</v>
      </c>
      <c r="D1043" s="88" t="s">
        <v>3758</v>
      </c>
      <c r="E1043" s="89">
        <v>0</v>
      </c>
      <c r="F1043" s="88" t="s">
        <v>1185</v>
      </c>
      <c r="H1043" s="3">
        <f>E1043+SUMIF('BR DTG PACUL'!C:C,'STOK PACUL'!C1043,'BR DTG PACUL'!E:E)</f>
        <v>0</v>
      </c>
    </row>
    <row r="1044" spans="1:8">
      <c r="A1044" s="88" t="s">
        <v>3759</v>
      </c>
      <c r="B1044" s="88" t="s">
        <v>876</v>
      </c>
      <c r="C1044" s="88" t="s">
        <v>3759</v>
      </c>
      <c r="D1044" s="88" t="s">
        <v>3760</v>
      </c>
      <c r="E1044" s="89">
        <v>0</v>
      </c>
      <c r="F1044" s="88" t="s">
        <v>1185</v>
      </c>
      <c r="H1044" s="3">
        <f>E1044+SUMIF('BR DTG PACUL'!C:C,'STOK PACUL'!C1044,'BR DTG PACUL'!E:E)</f>
        <v>0</v>
      </c>
    </row>
    <row r="1045" spans="1:8">
      <c r="A1045" s="88" t="s">
        <v>3761</v>
      </c>
      <c r="B1045" s="88" t="s">
        <v>884</v>
      </c>
      <c r="C1045" s="88" t="s">
        <v>3761</v>
      </c>
      <c r="D1045" s="88" t="s">
        <v>3762</v>
      </c>
      <c r="E1045" s="89">
        <v>1</v>
      </c>
      <c r="F1045" s="88" t="s">
        <v>1185</v>
      </c>
      <c r="H1045" s="3">
        <f>E1045+SUMIF('BR DTG PACUL'!C:C,'STOK PACUL'!C1045,'BR DTG PACUL'!E:E)</f>
        <v>1</v>
      </c>
    </row>
    <row r="1046" spans="1:8">
      <c r="A1046" s="88" t="s">
        <v>3763</v>
      </c>
      <c r="B1046" s="88" t="s">
        <v>881</v>
      </c>
      <c r="C1046" s="88" t="s">
        <v>3763</v>
      </c>
      <c r="D1046" s="88" t="s">
        <v>1990</v>
      </c>
      <c r="E1046" s="89">
        <v>0</v>
      </c>
      <c r="F1046" s="88" t="s">
        <v>1185</v>
      </c>
      <c r="H1046" s="3">
        <f>E1046+SUMIF('BR DTG PACUL'!C:C,'STOK PACUL'!C1046,'BR DTG PACUL'!E:E)</f>
        <v>0</v>
      </c>
    </row>
    <row r="1047" spans="1:8">
      <c r="A1047" s="88" t="s">
        <v>1989</v>
      </c>
      <c r="B1047" s="88" t="s">
        <v>881</v>
      </c>
      <c r="C1047" s="88" t="s">
        <v>1989</v>
      </c>
      <c r="D1047" s="88" t="s">
        <v>1990</v>
      </c>
      <c r="E1047" s="89">
        <v>0</v>
      </c>
      <c r="F1047" s="88" t="s">
        <v>1185</v>
      </c>
      <c r="H1047" s="3">
        <f>E1047+SUMIF('BR DTG PACUL'!C:C,'STOK PACUL'!C1047,'BR DTG PACUL'!E:E)</f>
        <v>0</v>
      </c>
    </row>
    <row r="1048" spans="1:8">
      <c r="A1048" s="88" t="s">
        <v>3764</v>
      </c>
      <c r="B1048" s="88" t="s">
        <v>876</v>
      </c>
      <c r="C1048" s="88" t="s">
        <v>3764</v>
      </c>
      <c r="D1048" s="88" t="s">
        <v>3765</v>
      </c>
      <c r="E1048" s="89">
        <v>0</v>
      </c>
      <c r="F1048" s="88" t="s">
        <v>1185</v>
      </c>
      <c r="H1048" s="3">
        <f>E1048+SUMIF('BR DTG PACUL'!C:C,'STOK PACUL'!C1048,'BR DTG PACUL'!E:E)</f>
        <v>0</v>
      </c>
    </row>
    <row r="1049" spans="1:8">
      <c r="A1049" s="88" t="s">
        <v>3766</v>
      </c>
      <c r="B1049" s="88" t="s">
        <v>876</v>
      </c>
      <c r="C1049" s="88" t="s">
        <v>3766</v>
      </c>
      <c r="D1049" s="88" t="s">
        <v>3767</v>
      </c>
      <c r="E1049" s="89">
        <v>0</v>
      </c>
      <c r="F1049" s="88" t="s">
        <v>1185</v>
      </c>
      <c r="H1049" s="3">
        <f>E1049+SUMIF('BR DTG PACUL'!C:C,'STOK PACUL'!C1049,'BR DTG PACUL'!E:E)</f>
        <v>0</v>
      </c>
    </row>
    <row r="1050" spans="1:8" ht="30">
      <c r="A1050" s="88" t="s">
        <v>1798</v>
      </c>
      <c r="B1050" s="88" t="s">
        <v>876</v>
      </c>
      <c r="C1050" s="88" t="s">
        <v>1798</v>
      </c>
      <c r="D1050" s="88" t="s">
        <v>1799</v>
      </c>
      <c r="E1050" s="89">
        <v>0</v>
      </c>
      <c r="F1050" s="88" t="s">
        <v>1185</v>
      </c>
      <c r="H1050" s="3">
        <f>E1050+SUMIF('BR DTG PACUL'!C:C,'STOK PACUL'!C1050,'BR DTG PACUL'!E:E)</f>
        <v>0</v>
      </c>
    </row>
    <row r="1051" spans="1:8">
      <c r="A1051" s="88" t="s">
        <v>3768</v>
      </c>
      <c r="B1051" s="88" t="s">
        <v>876</v>
      </c>
      <c r="C1051" s="88" t="s">
        <v>3768</v>
      </c>
      <c r="D1051" s="88" t="s">
        <v>3769</v>
      </c>
      <c r="E1051" s="89">
        <v>0</v>
      </c>
      <c r="F1051" s="88" t="s">
        <v>1185</v>
      </c>
      <c r="H1051" s="3">
        <f>E1051+SUMIF('BR DTG PACUL'!C:C,'STOK PACUL'!C1051,'BR DTG PACUL'!E:E)</f>
        <v>0</v>
      </c>
    </row>
    <row r="1052" spans="1:8">
      <c r="A1052" s="88" t="s">
        <v>3770</v>
      </c>
      <c r="B1052" s="88" t="s">
        <v>876</v>
      </c>
      <c r="C1052" s="88" t="s">
        <v>3770</v>
      </c>
      <c r="D1052" s="88" t="s">
        <v>3771</v>
      </c>
      <c r="E1052" s="89">
        <v>0</v>
      </c>
      <c r="F1052" s="88" t="s">
        <v>1185</v>
      </c>
      <c r="H1052" s="3">
        <f>E1052+SUMIF('BR DTG PACUL'!C:C,'STOK PACUL'!C1052,'BR DTG PACUL'!E:E)</f>
        <v>0</v>
      </c>
    </row>
    <row r="1053" spans="1:8">
      <c r="A1053" s="88" t="s">
        <v>3772</v>
      </c>
      <c r="B1053" s="88" t="s">
        <v>876</v>
      </c>
      <c r="C1053" s="88" t="s">
        <v>3772</v>
      </c>
      <c r="D1053" s="88" t="s">
        <v>3773</v>
      </c>
      <c r="E1053" s="89">
        <v>0</v>
      </c>
      <c r="F1053" s="88" t="s">
        <v>1185</v>
      </c>
      <c r="H1053" s="3">
        <f>E1053+SUMIF('BR DTG PACUL'!C:C,'STOK PACUL'!C1053,'BR DTG PACUL'!E:E)</f>
        <v>0</v>
      </c>
    </row>
    <row r="1054" spans="1:8">
      <c r="A1054" s="88" t="s">
        <v>3774</v>
      </c>
      <c r="B1054" s="88" t="s">
        <v>876</v>
      </c>
      <c r="C1054" s="88" t="s">
        <v>3774</v>
      </c>
      <c r="D1054" s="88" t="s">
        <v>3775</v>
      </c>
      <c r="E1054" s="89">
        <v>0</v>
      </c>
      <c r="F1054" s="88" t="s">
        <v>1185</v>
      </c>
      <c r="H1054" s="3">
        <f>E1054+SUMIF('BR DTG PACUL'!C:C,'STOK PACUL'!C1054,'BR DTG PACUL'!E:E)</f>
        <v>0</v>
      </c>
    </row>
    <row r="1055" spans="1:8">
      <c r="A1055" s="88" t="s">
        <v>3776</v>
      </c>
      <c r="B1055" s="88" t="s">
        <v>876</v>
      </c>
      <c r="C1055" s="88" t="s">
        <v>3776</v>
      </c>
      <c r="D1055" s="88" t="s">
        <v>3777</v>
      </c>
      <c r="E1055" s="89">
        <v>0</v>
      </c>
      <c r="F1055" s="88" t="s">
        <v>1185</v>
      </c>
      <c r="H1055" s="3">
        <f>E1055+SUMIF('BR DTG PACUL'!C:C,'STOK PACUL'!C1055,'BR DTG PACUL'!E:E)</f>
        <v>0</v>
      </c>
    </row>
    <row r="1056" spans="1:8">
      <c r="A1056" s="88" t="s">
        <v>3778</v>
      </c>
      <c r="B1056" s="88" t="s">
        <v>876</v>
      </c>
      <c r="C1056" s="88" t="s">
        <v>3778</v>
      </c>
      <c r="D1056" s="88" t="s">
        <v>3779</v>
      </c>
      <c r="E1056" s="89">
        <v>0</v>
      </c>
      <c r="F1056" s="88" t="s">
        <v>1185</v>
      </c>
      <c r="H1056" s="3">
        <f>E1056+SUMIF('BR DTG PACUL'!C:C,'STOK PACUL'!C1056,'BR DTG PACUL'!E:E)</f>
        <v>0</v>
      </c>
    </row>
    <row r="1057" spans="1:8">
      <c r="A1057" s="88" t="s">
        <v>3780</v>
      </c>
      <c r="B1057" s="88" t="s">
        <v>876</v>
      </c>
      <c r="C1057" s="88" t="s">
        <v>3780</v>
      </c>
      <c r="D1057" s="88" t="s">
        <v>3781</v>
      </c>
      <c r="E1057" s="89">
        <v>0</v>
      </c>
      <c r="F1057" s="88" t="s">
        <v>1185</v>
      </c>
      <c r="H1057" s="3">
        <f>E1057+SUMIF('BR DTG PACUL'!C:C,'STOK PACUL'!C1057,'BR DTG PACUL'!E:E)</f>
        <v>0</v>
      </c>
    </row>
    <row r="1058" spans="1:8">
      <c r="A1058" s="88" t="s">
        <v>3782</v>
      </c>
      <c r="B1058" s="88" t="s">
        <v>876</v>
      </c>
      <c r="C1058" s="88" t="s">
        <v>3782</v>
      </c>
      <c r="D1058" s="88" t="s">
        <v>3783</v>
      </c>
      <c r="E1058" s="89">
        <v>0</v>
      </c>
      <c r="F1058" s="88" t="s">
        <v>1185</v>
      </c>
      <c r="H1058" s="3">
        <f>E1058+SUMIF('BR DTG PACUL'!C:C,'STOK PACUL'!C1058,'BR DTG PACUL'!E:E)</f>
        <v>0</v>
      </c>
    </row>
    <row r="1059" spans="1:8">
      <c r="A1059" s="88" t="s">
        <v>582</v>
      </c>
      <c r="B1059" s="88" t="s">
        <v>888</v>
      </c>
      <c r="C1059" s="88" t="s">
        <v>582</v>
      </c>
      <c r="D1059" s="88" t="s">
        <v>665</v>
      </c>
      <c r="E1059" s="89">
        <v>2</v>
      </c>
      <c r="F1059" s="88" t="s">
        <v>1185</v>
      </c>
      <c r="H1059" s="3">
        <f>E1059+SUMIF('BR DTG PACUL'!C:C,'STOK PACUL'!C1059,'BR DTG PACUL'!E:E)</f>
        <v>2</v>
      </c>
    </row>
    <row r="1060" spans="1:8">
      <c r="A1060" s="88" t="s">
        <v>3784</v>
      </c>
      <c r="B1060" s="88" t="s">
        <v>876</v>
      </c>
      <c r="C1060" s="88" t="s">
        <v>3784</v>
      </c>
      <c r="D1060" s="88" t="s">
        <v>3785</v>
      </c>
      <c r="E1060" s="89">
        <v>0</v>
      </c>
      <c r="F1060" s="88" t="s">
        <v>1185</v>
      </c>
      <c r="H1060" s="3">
        <f>E1060+SUMIF('BR DTG PACUL'!C:C,'STOK PACUL'!C1060,'BR DTG PACUL'!E:E)</f>
        <v>0</v>
      </c>
    </row>
    <row r="1061" spans="1:8">
      <c r="A1061" s="88" t="s">
        <v>3786</v>
      </c>
      <c r="B1061" s="88" t="s">
        <v>876</v>
      </c>
      <c r="C1061" s="88" t="s">
        <v>3786</v>
      </c>
      <c r="D1061" s="88" t="s">
        <v>3787</v>
      </c>
      <c r="E1061" s="89">
        <v>0</v>
      </c>
      <c r="F1061" s="88" t="s">
        <v>1185</v>
      </c>
      <c r="H1061" s="3">
        <f>E1061+SUMIF('BR DTG PACUL'!C:C,'STOK PACUL'!C1061,'BR DTG PACUL'!E:E)</f>
        <v>0</v>
      </c>
    </row>
    <row r="1062" spans="1:8">
      <c r="A1062" s="88" t="s">
        <v>3788</v>
      </c>
      <c r="B1062" s="88" t="s">
        <v>876</v>
      </c>
      <c r="C1062" s="88" t="s">
        <v>3788</v>
      </c>
      <c r="D1062" s="88" t="s">
        <v>3789</v>
      </c>
      <c r="E1062" s="89">
        <v>0</v>
      </c>
      <c r="F1062" s="88" t="s">
        <v>1185</v>
      </c>
      <c r="H1062" s="3">
        <f>E1062+SUMIF('BR DTG PACUL'!C:C,'STOK PACUL'!C1062,'BR DTG PACUL'!E:E)</f>
        <v>0</v>
      </c>
    </row>
    <row r="1063" spans="1:8">
      <c r="A1063" s="88" t="s">
        <v>3790</v>
      </c>
      <c r="B1063" s="88" t="s">
        <v>876</v>
      </c>
      <c r="C1063" s="88" t="s">
        <v>3790</v>
      </c>
      <c r="D1063" s="88" t="s">
        <v>3791</v>
      </c>
      <c r="E1063" s="89">
        <v>0</v>
      </c>
      <c r="F1063" s="88" t="s">
        <v>1185</v>
      </c>
      <c r="H1063" s="3">
        <f>E1063+SUMIF('BR DTG PACUL'!C:C,'STOK PACUL'!C1063,'BR DTG PACUL'!E:E)</f>
        <v>0</v>
      </c>
    </row>
    <row r="1064" spans="1:8">
      <c r="A1064" s="88" t="s">
        <v>1800</v>
      </c>
      <c r="B1064" s="88" t="s">
        <v>876</v>
      </c>
      <c r="C1064" s="88" t="s">
        <v>1800</v>
      </c>
      <c r="D1064" s="88" t="s">
        <v>1801</v>
      </c>
      <c r="E1064" s="89">
        <v>0</v>
      </c>
      <c r="F1064" s="88" t="s">
        <v>1185</v>
      </c>
      <c r="H1064" s="3">
        <f>E1064+SUMIF('BR DTG PACUL'!C:C,'STOK PACUL'!C1064,'BR DTG PACUL'!E:E)</f>
        <v>0</v>
      </c>
    </row>
    <row r="1065" spans="1:8">
      <c r="A1065" s="88" t="s">
        <v>3792</v>
      </c>
      <c r="B1065" s="88" t="s">
        <v>884</v>
      </c>
      <c r="C1065" s="88" t="s">
        <v>3792</v>
      </c>
      <c r="D1065" s="88" t="s">
        <v>3793</v>
      </c>
      <c r="E1065" s="89">
        <v>1</v>
      </c>
      <c r="F1065" s="88" t="s">
        <v>1185</v>
      </c>
      <c r="H1065" s="3">
        <f>E1065+SUMIF('BR DTG PACUL'!C:C,'STOK PACUL'!C1065,'BR DTG PACUL'!E:E)</f>
        <v>1</v>
      </c>
    </row>
    <row r="1066" spans="1:8">
      <c r="A1066" s="88" t="s">
        <v>3794</v>
      </c>
      <c r="B1066" s="88" t="s">
        <v>898</v>
      </c>
      <c r="C1066" s="88" t="s">
        <v>3794</v>
      </c>
      <c r="D1066" s="88" t="s">
        <v>3795</v>
      </c>
      <c r="E1066" s="89">
        <v>2</v>
      </c>
      <c r="F1066" s="88" t="s">
        <v>1185</v>
      </c>
      <c r="H1066" s="3">
        <f>E1066+SUMIF('BR DTG PACUL'!C:C,'STOK PACUL'!C1066,'BR DTG PACUL'!E:E)</f>
        <v>2</v>
      </c>
    </row>
    <row r="1067" spans="1:8">
      <c r="A1067" s="88" t="s">
        <v>3796</v>
      </c>
      <c r="B1067" s="88" t="s">
        <v>891</v>
      </c>
      <c r="C1067" s="88" t="s">
        <v>3796</v>
      </c>
      <c r="D1067" s="88" t="s">
        <v>3797</v>
      </c>
      <c r="E1067" s="89">
        <v>0</v>
      </c>
      <c r="F1067" s="88" t="s">
        <v>1185</v>
      </c>
      <c r="H1067" s="3">
        <f>E1067+SUMIF('BR DTG PACUL'!C:C,'STOK PACUL'!C1067,'BR DTG PACUL'!E:E)</f>
        <v>0</v>
      </c>
    </row>
    <row r="1068" spans="1:8">
      <c r="A1068" s="88" t="s">
        <v>3798</v>
      </c>
      <c r="B1068" s="88" t="s">
        <v>876</v>
      </c>
      <c r="C1068" s="88" t="s">
        <v>3798</v>
      </c>
      <c r="D1068" s="88" t="s">
        <v>3799</v>
      </c>
      <c r="E1068" s="89">
        <v>0</v>
      </c>
      <c r="F1068" s="88" t="s">
        <v>1185</v>
      </c>
      <c r="H1068" s="3">
        <f>E1068+SUMIF('BR DTG PACUL'!C:C,'STOK PACUL'!C1068,'BR DTG PACUL'!E:E)</f>
        <v>0</v>
      </c>
    </row>
    <row r="1069" spans="1:8">
      <c r="A1069" s="88" t="s">
        <v>666</v>
      </c>
      <c r="B1069" s="88" t="s">
        <v>891</v>
      </c>
      <c r="C1069" s="88" t="s">
        <v>666</v>
      </c>
      <c r="D1069" s="88" t="s">
        <v>1054</v>
      </c>
      <c r="E1069" s="89">
        <v>4</v>
      </c>
      <c r="F1069" s="88" t="s">
        <v>1185</v>
      </c>
      <c r="H1069" s="3">
        <f>E1069+SUMIF('BR DTG PACUL'!C:C,'STOK PACUL'!C1069,'BR DTG PACUL'!E:E)</f>
        <v>4</v>
      </c>
    </row>
    <row r="1070" spans="1:8">
      <c r="A1070" s="88" t="s">
        <v>3800</v>
      </c>
      <c r="B1070" s="88" t="s">
        <v>876</v>
      </c>
      <c r="C1070" s="88" t="s">
        <v>3800</v>
      </c>
      <c r="D1070" s="88" t="s">
        <v>3801</v>
      </c>
      <c r="E1070" s="89">
        <v>0</v>
      </c>
      <c r="F1070" s="88" t="s">
        <v>1185</v>
      </c>
      <c r="H1070" s="3">
        <f>E1070+SUMIF('BR DTG PACUL'!C:C,'STOK PACUL'!C1070,'BR DTG PACUL'!E:E)</f>
        <v>0</v>
      </c>
    </row>
    <row r="1071" spans="1:8">
      <c r="A1071" s="88" t="s">
        <v>3802</v>
      </c>
      <c r="B1071" s="88" t="s">
        <v>876</v>
      </c>
      <c r="C1071" s="88" t="s">
        <v>3802</v>
      </c>
      <c r="D1071" s="88" t="s">
        <v>3803</v>
      </c>
      <c r="E1071" s="89">
        <v>0</v>
      </c>
      <c r="F1071" s="88" t="s">
        <v>1185</v>
      </c>
      <c r="H1071" s="3">
        <f>E1071+SUMIF('BR DTG PACUL'!C:C,'STOK PACUL'!C1071,'BR DTG PACUL'!E:E)</f>
        <v>0</v>
      </c>
    </row>
    <row r="1072" spans="1:8" ht="30">
      <c r="A1072" s="88" t="s">
        <v>3804</v>
      </c>
      <c r="B1072" s="88" t="s">
        <v>876</v>
      </c>
      <c r="C1072" s="88" t="s">
        <v>3804</v>
      </c>
      <c r="D1072" s="88" t="s">
        <v>3805</v>
      </c>
      <c r="E1072" s="89">
        <v>0</v>
      </c>
      <c r="F1072" s="88" t="s">
        <v>1185</v>
      </c>
      <c r="H1072" s="3">
        <f>E1072+SUMIF('BR DTG PACUL'!C:C,'STOK PACUL'!C1072,'BR DTG PACUL'!E:E)</f>
        <v>0</v>
      </c>
    </row>
    <row r="1073" spans="1:8">
      <c r="A1073" s="88" t="s">
        <v>3806</v>
      </c>
      <c r="B1073" s="88" t="s">
        <v>898</v>
      </c>
      <c r="C1073" s="88" t="s">
        <v>3806</v>
      </c>
      <c r="D1073" s="88" t="s">
        <v>3807</v>
      </c>
      <c r="E1073" s="89">
        <v>2</v>
      </c>
      <c r="F1073" s="88" t="s">
        <v>1185</v>
      </c>
      <c r="H1073" s="3">
        <f>E1073+SUMIF('BR DTG PACUL'!C:C,'STOK PACUL'!C1073,'BR DTG PACUL'!E:E)</f>
        <v>2</v>
      </c>
    </row>
    <row r="1074" spans="1:8">
      <c r="A1074" s="88" t="s">
        <v>3808</v>
      </c>
      <c r="B1074" s="88" t="s">
        <v>876</v>
      </c>
      <c r="C1074" s="88" t="s">
        <v>3808</v>
      </c>
      <c r="D1074" s="88" t="s">
        <v>3809</v>
      </c>
      <c r="E1074" s="89">
        <v>1</v>
      </c>
      <c r="F1074" s="88" t="s">
        <v>1185</v>
      </c>
      <c r="H1074" s="3">
        <f>E1074+SUMIF('BR DTG PACUL'!C:C,'STOK PACUL'!C1074,'BR DTG PACUL'!E:E)</f>
        <v>1</v>
      </c>
    </row>
    <row r="1075" spans="1:8">
      <c r="A1075" s="88" t="s">
        <v>3810</v>
      </c>
      <c r="B1075" s="88" t="s">
        <v>876</v>
      </c>
      <c r="C1075" s="88" t="s">
        <v>3810</v>
      </c>
      <c r="D1075" s="88" t="s">
        <v>3811</v>
      </c>
      <c r="E1075" s="89">
        <v>0</v>
      </c>
      <c r="F1075" s="88" t="s">
        <v>1185</v>
      </c>
      <c r="H1075" s="3">
        <f>E1075+SUMIF('BR DTG PACUL'!C:C,'STOK PACUL'!C1075,'BR DTG PACUL'!E:E)</f>
        <v>0</v>
      </c>
    </row>
    <row r="1076" spans="1:8">
      <c r="A1076" s="88" t="s">
        <v>1624</v>
      </c>
      <c r="B1076" s="88" t="s">
        <v>876</v>
      </c>
      <c r="C1076" s="88" t="s">
        <v>1624</v>
      </c>
      <c r="D1076" s="88" t="s">
        <v>3812</v>
      </c>
      <c r="E1076" s="89">
        <v>0</v>
      </c>
      <c r="F1076" s="88" t="s">
        <v>1185</v>
      </c>
      <c r="H1076" s="3">
        <f>E1076+SUMIF('BR DTG PACUL'!C:C,'STOK PACUL'!C1076,'BR DTG PACUL'!E:E)</f>
        <v>0</v>
      </c>
    </row>
    <row r="1077" spans="1:8">
      <c r="A1077" s="88" t="s">
        <v>3813</v>
      </c>
      <c r="B1077" s="88" t="s">
        <v>876</v>
      </c>
      <c r="C1077" s="88" t="s">
        <v>3813</v>
      </c>
      <c r="D1077" s="88" t="s">
        <v>3814</v>
      </c>
      <c r="E1077" s="89">
        <v>0</v>
      </c>
      <c r="F1077" s="88" t="s">
        <v>1185</v>
      </c>
      <c r="H1077" s="3">
        <f>E1077+SUMIF('BR DTG PACUL'!C:C,'STOK PACUL'!C1077,'BR DTG PACUL'!E:E)</f>
        <v>0</v>
      </c>
    </row>
    <row r="1078" spans="1:8">
      <c r="A1078" s="88" t="s">
        <v>293</v>
      </c>
      <c r="B1078" s="88" t="s">
        <v>881</v>
      </c>
      <c r="C1078" s="88" t="s">
        <v>293</v>
      </c>
      <c r="D1078" s="88" t="s">
        <v>1055</v>
      </c>
      <c r="E1078" s="89">
        <v>1</v>
      </c>
      <c r="F1078" s="88" t="s">
        <v>1185</v>
      </c>
      <c r="H1078" s="3">
        <f>E1078+SUMIF('BR DTG PACUL'!C:C,'STOK PACUL'!C1078,'BR DTG PACUL'!E:E)</f>
        <v>1</v>
      </c>
    </row>
    <row r="1079" spans="1:8">
      <c r="A1079" s="88" t="s">
        <v>3815</v>
      </c>
      <c r="B1079" s="88" t="s">
        <v>876</v>
      </c>
      <c r="C1079" s="88" t="s">
        <v>3815</v>
      </c>
      <c r="D1079" s="88" t="s">
        <v>3816</v>
      </c>
      <c r="E1079" s="89">
        <v>0</v>
      </c>
      <c r="F1079" s="88" t="s">
        <v>1185</v>
      </c>
      <c r="H1079" s="3">
        <f>E1079+SUMIF('BR DTG PACUL'!C:C,'STOK PACUL'!C1079,'BR DTG PACUL'!E:E)</f>
        <v>0</v>
      </c>
    </row>
    <row r="1080" spans="1:8">
      <c r="A1080" s="88" t="s">
        <v>3817</v>
      </c>
      <c r="B1080" s="88" t="s">
        <v>876</v>
      </c>
      <c r="C1080" s="88" t="s">
        <v>3817</v>
      </c>
      <c r="D1080" s="88" t="s">
        <v>3818</v>
      </c>
      <c r="E1080" s="89">
        <v>0</v>
      </c>
      <c r="F1080" s="88" t="s">
        <v>1185</v>
      </c>
      <c r="H1080" s="3">
        <f>E1080+SUMIF('BR DTG PACUL'!C:C,'STOK PACUL'!C1080,'BR DTG PACUL'!E:E)</f>
        <v>0</v>
      </c>
    </row>
    <row r="1081" spans="1:8">
      <c r="A1081" s="88" t="s">
        <v>3819</v>
      </c>
      <c r="B1081" s="88" t="s">
        <v>876</v>
      </c>
      <c r="C1081" s="88" t="s">
        <v>3819</v>
      </c>
      <c r="D1081" s="88" t="s">
        <v>3820</v>
      </c>
      <c r="E1081" s="89">
        <v>0</v>
      </c>
      <c r="F1081" s="88" t="s">
        <v>1185</v>
      </c>
      <c r="H1081" s="3">
        <f>E1081+SUMIF('BR DTG PACUL'!C:C,'STOK PACUL'!C1081,'BR DTG PACUL'!E:E)</f>
        <v>0</v>
      </c>
    </row>
    <row r="1082" spans="1:8">
      <c r="A1082" s="88" t="s">
        <v>3821</v>
      </c>
      <c r="B1082" s="88" t="s">
        <v>876</v>
      </c>
      <c r="C1082" s="88" t="s">
        <v>3821</v>
      </c>
      <c r="D1082" s="88" t="s">
        <v>3822</v>
      </c>
      <c r="E1082" s="89">
        <v>0</v>
      </c>
      <c r="F1082" s="88" t="s">
        <v>1185</v>
      </c>
      <c r="H1082" s="3">
        <f>E1082+SUMIF('BR DTG PACUL'!C:C,'STOK PACUL'!C1082,'BR DTG PACUL'!E:E)</f>
        <v>0</v>
      </c>
    </row>
    <row r="1083" spans="1:8">
      <c r="A1083" s="88" t="s">
        <v>1625</v>
      </c>
      <c r="B1083" s="88" t="s">
        <v>876</v>
      </c>
      <c r="C1083" s="88" t="s">
        <v>1625</v>
      </c>
      <c r="D1083" s="88" t="s">
        <v>1626</v>
      </c>
      <c r="E1083" s="89">
        <v>0</v>
      </c>
      <c r="F1083" s="88" t="s">
        <v>1185</v>
      </c>
      <c r="H1083" s="3">
        <f>E1083+SUMIF('BR DTG PACUL'!C:C,'STOK PACUL'!C1083,'BR DTG PACUL'!E:E)</f>
        <v>0</v>
      </c>
    </row>
    <row r="1084" spans="1:8">
      <c r="A1084" s="88" t="s">
        <v>3823</v>
      </c>
      <c r="B1084" s="88" t="s">
        <v>876</v>
      </c>
      <c r="C1084" s="88" t="s">
        <v>3823</v>
      </c>
      <c r="D1084" s="88" t="s">
        <v>3824</v>
      </c>
      <c r="E1084" s="89">
        <v>0</v>
      </c>
      <c r="F1084" s="88" t="s">
        <v>1185</v>
      </c>
      <c r="H1084" s="3">
        <f>E1084+SUMIF('BR DTG PACUL'!C:C,'STOK PACUL'!C1084,'BR DTG PACUL'!E:E)</f>
        <v>0</v>
      </c>
    </row>
    <row r="1085" spans="1:8">
      <c r="A1085" s="88" t="s">
        <v>3825</v>
      </c>
      <c r="B1085" s="88" t="s">
        <v>876</v>
      </c>
      <c r="C1085" s="88" t="s">
        <v>3825</v>
      </c>
      <c r="D1085" s="88" t="s">
        <v>3826</v>
      </c>
      <c r="E1085" s="89">
        <v>0</v>
      </c>
      <c r="F1085" s="88" t="s">
        <v>1185</v>
      </c>
      <c r="H1085" s="3">
        <f>E1085+SUMIF('BR DTG PACUL'!C:C,'STOK PACUL'!C1085,'BR DTG PACUL'!E:E)</f>
        <v>0</v>
      </c>
    </row>
    <row r="1086" spans="1:8">
      <c r="A1086" s="88" t="s">
        <v>1802</v>
      </c>
      <c r="B1086" s="88" t="s">
        <v>1185</v>
      </c>
      <c r="C1086" s="88" t="s">
        <v>1802</v>
      </c>
      <c r="D1086" s="88" t="s">
        <v>1803</v>
      </c>
      <c r="E1086" s="89">
        <v>0</v>
      </c>
      <c r="F1086" s="88" t="s">
        <v>1185</v>
      </c>
      <c r="H1086" s="3">
        <f>E1086+SUMIF('BR DTG PACUL'!C:C,'STOK PACUL'!C1086,'BR DTG PACUL'!E:E)</f>
        <v>0</v>
      </c>
    </row>
    <row r="1087" spans="1:8">
      <c r="A1087" s="88" t="s">
        <v>3827</v>
      </c>
      <c r="B1087" s="88" t="s">
        <v>876</v>
      </c>
      <c r="C1087" s="88" t="s">
        <v>3827</v>
      </c>
      <c r="D1087" s="88" t="s">
        <v>3828</v>
      </c>
      <c r="E1087" s="89">
        <v>0</v>
      </c>
      <c r="F1087" s="88" t="s">
        <v>1185</v>
      </c>
      <c r="H1087" s="3">
        <f>E1087+SUMIF('BR DTG PACUL'!C:C,'STOK PACUL'!C1087,'BR DTG PACUL'!E:E)</f>
        <v>0</v>
      </c>
    </row>
    <row r="1088" spans="1:8">
      <c r="A1088" s="88" t="s">
        <v>3829</v>
      </c>
      <c r="B1088" s="88" t="s">
        <v>876</v>
      </c>
      <c r="C1088" s="88" t="s">
        <v>3829</v>
      </c>
      <c r="D1088" s="88" t="s">
        <v>3830</v>
      </c>
      <c r="E1088" s="89">
        <v>0</v>
      </c>
      <c r="F1088" s="88" t="s">
        <v>1185</v>
      </c>
      <c r="H1088" s="3">
        <f>E1088+SUMIF('BR DTG PACUL'!C:C,'STOK PACUL'!C1088,'BR DTG PACUL'!E:E)</f>
        <v>0</v>
      </c>
    </row>
    <row r="1089" spans="1:8">
      <c r="A1089" s="88" t="s">
        <v>3831</v>
      </c>
      <c r="B1089" s="88" t="s">
        <v>876</v>
      </c>
      <c r="C1089" s="88" t="s">
        <v>3831</v>
      </c>
      <c r="D1089" s="88" t="s">
        <v>3832</v>
      </c>
      <c r="E1089" s="89">
        <v>0</v>
      </c>
      <c r="F1089" s="88" t="s">
        <v>1185</v>
      </c>
      <c r="H1089" s="3">
        <f>E1089+SUMIF('BR DTG PACUL'!C:C,'STOK PACUL'!C1089,'BR DTG PACUL'!E:E)</f>
        <v>0</v>
      </c>
    </row>
    <row r="1090" spans="1:8">
      <c r="A1090" s="88" t="s">
        <v>583</v>
      </c>
      <c r="B1090" s="88" t="s">
        <v>876</v>
      </c>
      <c r="C1090" s="88" t="s">
        <v>583</v>
      </c>
      <c r="D1090" s="88" t="s">
        <v>667</v>
      </c>
      <c r="E1090" s="89">
        <v>0</v>
      </c>
      <c r="F1090" s="88" t="s">
        <v>1185</v>
      </c>
      <c r="H1090" s="3">
        <f>E1090+SUMIF('BR DTG PACUL'!C:C,'STOK PACUL'!C1090,'BR DTG PACUL'!E:E)</f>
        <v>0</v>
      </c>
    </row>
    <row r="1091" spans="1:8">
      <c r="A1091" s="88" t="s">
        <v>3833</v>
      </c>
      <c r="B1091" s="88" t="s">
        <v>876</v>
      </c>
      <c r="C1091" s="88" t="s">
        <v>3833</v>
      </c>
      <c r="D1091" s="88" t="s">
        <v>3834</v>
      </c>
      <c r="E1091" s="89">
        <v>0</v>
      </c>
      <c r="F1091" s="88" t="s">
        <v>1185</v>
      </c>
      <c r="H1091" s="3">
        <f>E1091+SUMIF('BR DTG PACUL'!C:C,'STOK PACUL'!C1091,'BR DTG PACUL'!E:E)</f>
        <v>0</v>
      </c>
    </row>
    <row r="1092" spans="1:8">
      <c r="A1092" s="88" t="s">
        <v>3835</v>
      </c>
      <c r="B1092" s="88" t="s">
        <v>876</v>
      </c>
      <c r="C1092" s="88" t="s">
        <v>3835</v>
      </c>
      <c r="D1092" s="88" t="s">
        <v>3836</v>
      </c>
      <c r="E1092" s="89">
        <v>0</v>
      </c>
      <c r="F1092" s="88" t="s">
        <v>1185</v>
      </c>
      <c r="H1092" s="3">
        <f>E1092+SUMIF('BR DTG PACUL'!C:C,'STOK PACUL'!C1092,'BR DTG PACUL'!E:E)</f>
        <v>0</v>
      </c>
    </row>
    <row r="1093" spans="1:8">
      <c r="A1093" s="88" t="s">
        <v>3837</v>
      </c>
      <c r="B1093" s="88" t="s">
        <v>876</v>
      </c>
      <c r="C1093" s="88" t="s">
        <v>3837</v>
      </c>
      <c r="D1093" s="88" t="s">
        <v>3838</v>
      </c>
      <c r="E1093" s="89">
        <v>0</v>
      </c>
      <c r="F1093" s="88" t="s">
        <v>1185</v>
      </c>
      <c r="H1093" s="3">
        <f>E1093+SUMIF('BR DTG PACUL'!C:C,'STOK PACUL'!C1093,'BR DTG PACUL'!E:E)</f>
        <v>0</v>
      </c>
    </row>
    <row r="1094" spans="1:8">
      <c r="A1094" s="88" t="s">
        <v>3839</v>
      </c>
      <c r="B1094" s="88" t="s">
        <v>876</v>
      </c>
      <c r="C1094" s="88" t="s">
        <v>3839</v>
      </c>
      <c r="D1094" s="88" t="s">
        <v>3840</v>
      </c>
      <c r="E1094" s="89">
        <v>0</v>
      </c>
      <c r="F1094" s="88" t="s">
        <v>1185</v>
      </c>
      <c r="H1094" s="3">
        <f>E1094+SUMIF('BR DTG PACUL'!C:C,'STOK PACUL'!C1094,'BR DTG PACUL'!E:E)</f>
        <v>0</v>
      </c>
    </row>
    <row r="1095" spans="1:8">
      <c r="A1095" s="88" t="s">
        <v>3841</v>
      </c>
      <c r="B1095" s="88" t="s">
        <v>876</v>
      </c>
      <c r="C1095" s="88" t="s">
        <v>3841</v>
      </c>
      <c r="D1095" s="88" t="s">
        <v>3842</v>
      </c>
      <c r="E1095" s="89">
        <v>1</v>
      </c>
      <c r="F1095" s="88" t="s">
        <v>1185</v>
      </c>
      <c r="H1095" s="3">
        <f>E1095+SUMIF('BR DTG PACUL'!C:C,'STOK PACUL'!C1095,'BR DTG PACUL'!E:E)</f>
        <v>1</v>
      </c>
    </row>
    <row r="1096" spans="1:8">
      <c r="A1096" s="88" t="s">
        <v>3843</v>
      </c>
      <c r="B1096" s="88" t="s">
        <v>876</v>
      </c>
      <c r="C1096" s="88" t="s">
        <v>3843</v>
      </c>
      <c r="D1096" s="88" t="s">
        <v>3844</v>
      </c>
      <c r="E1096" s="89">
        <v>0</v>
      </c>
      <c r="F1096" s="88" t="s">
        <v>1185</v>
      </c>
      <c r="H1096" s="3">
        <f>E1096+SUMIF('BR DTG PACUL'!C:C,'STOK PACUL'!C1096,'BR DTG PACUL'!E:E)</f>
        <v>0</v>
      </c>
    </row>
    <row r="1097" spans="1:8">
      <c r="A1097" s="88" t="s">
        <v>3845</v>
      </c>
      <c r="B1097" s="88" t="s">
        <v>876</v>
      </c>
      <c r="C1097" s="88" t="s">
        <v>3845</v>
      </c>
      <c r="D1097" s="88" t="s">
        <v>3846</v>
      </c>
      <c r="E1097" s="89">
        <v>1</v>
      </c>
      <c r="F1097" s="88" t="s">
        <v>1185</v>
      </c>
      <c r="H1097" s="3">
        <f>E1097+SUMIF('BR DTG PACUL'!C:C,'STOK PACUL'!C1097,'BR DTG PACUL'!E:E)</f>
        <v>1</v>
      </c>
    </row>
    <row r="1098" spans="1:8">
      <c r="A1098" s="88" t="s">
        <v>3847</v>
      </c>
      <c r="B1098" s="88" t="s">
        <v>876</v>
      </c>
      <c r="C1098" s="88" t="s">
        <v>3847</v>
      </c>
      <c r="D1098" s="88" t="s">
        <v>3848</v>
      </c>
      <c r="E1098" s="89">
        <v>0</v>
      </c>
      <c r="F1098" s="88" t="s">
        <v>1185</v>
      </c>
      <c r="H1098" s="3">
        <f>E1098+SUMIF('BR DTG PACUL'!C:C,'STOK PACUL'!C1098,'BR DTG PACUL'!E:E)</f>
        <v>0</v>
      </c>
    </row>
    <row r="1099" spans="1:8">
      <c r="A1099" s="88" t="s">
        <v>3849</v>
      </c>
      <c r="B1099" s="88" t="s">
        <v>876</v>
      </c>
      <c r="C1099" s="88" t="s">
        <v>3849</v>
      </c>
      <c r="D1099" s="88" t="s">
        <v>3850</v>
      </c>
      <c r="E1099" s="89">
        <v>0</v>
      </c>
      <c r="F1099" s="88" t="s">
        <v>1185</v>
      </c>
      <c r="H1099" s="3">
        <f>E1099+SUMIF('BR DTG PACUL'!C:C,'STOK PACUL'!C1099,'BR DTG PACUL'!E:E)</f>
        <v>0</v>
      </c>
    </row>
    <row r="1100" spans="1:8" ht="30">
      <c r="A1100" s="88" t="s">
        <v>2178</v>
      </c>
      <c r="B1100" s="88" t="s">
        <v>876</v>
      </c>
      <c r="C1100" s="88" t="s">
        <v>2178</v>
      </c>
      <c r="D1100" s="88" t="s">
        <v>3851</v>
      </c>
      <c r="E1100" s="89">
        <v>0</v>
      </c>
      <c r="F1100" s="88" t="s">
        <v>1185</v>
      </c>
      <c r="H1100" s="3">
        <f>E1100+SUMIF('BR DTG PACUL'!C:C,'STOK PACUL'!C1100,'BR DTG PACUL'!E:E)</f>
        <v>0</v>
      </c>
    </row>
    <row r="1101" spans="1:8">
      <c r="A1101" s="88" t="s">
        <v>3852</v>
      </c>
      <c r="B1101" s="88" t="s">
        <v>876</v>
      </c>
      <c r="C1101" s="88" t="s">
        <v>3852</v>
      </c>
      <c r="D1101" s="88" t="s">
        <v>3853</v>
      </c>
      <c r="E1101" s="89">
        <v>0</v>
      </c>
      <c r="F1101" s="88" t="s">
        <v>1185</v>
      </c>
      <c r="H1101" s="3">
        <f>E1101+SUMIF('BR DTG PACUL'!C:C,'STOK PACUL'!C1101,'BR DTG PACUL'!E:E)</f>
        <v>0</v>
      </c>
    </row>
    <row r="1102" spans="1:8">
      <c r="A1102" s="88" t="s">
        <v>3854</v>
      </c>
      <c r="B1102" s="88" t="s">
        <v>876</v>
      </c>
      <c r="C1102" s="88" t="s">
        <v>3854</v>
      </c>
      <c r="D1102" s="88" t="s">
        <v>3855</v>
      </c>
      <c r="E1102" s="89">
        <v>0</v>
      </c>
      <c r="F1102" s="88" t="s">
        <v>1185</v>
      </c>
      <c r="H1102" s="3">
        <f>E1102+SUMIF('BR DTG PACUL'!C:C,'STOK PACUL'!C1102,'BR DTG PACUL'!E:E)</f>
        <v>0</v>
      </c>
    </row>
    <row r="1103" spans="1:8">
      <c r="A1103" s="88" t="s">
        <v>3856</v>
      </c>
      <c r="B1103" s="88" t="s">
        <v>876</v>
      </c>
      <c r="C1103" s="88" t="s">
        <v>3856</v>
      </c>
      <c r="D1103" s="88" t="s">
        <v>3857</v>
      </c>
      <c r="E1103" s="89">
        <v>0</v>
      </c>
      <c r="F1103" s="88" t="s">
        <v>1185</v>
      </c>
      <c r="H1103" s="3">
        <f>E1103+SUMIF('BR DTG PACUL'!C:C,'STOK PACUL'!C1103,'BR DTG PACUL'!E:E)</f>
        <v>0</v>
      </c>
    </row>
    <row r="1104" spans="1:8">
      <c r="A1104" s="88" t="s">
        <v>3858</v>
      </c>
      <c r="B1104" s="88" t="s">
        <v>876</v>
      </c>
      <c r="C1104" s="88" t="s">
        <v>3858</v>
      </c>
      <c r="D1104" s="88" t="s">
        <v>3859</v>
      </c>
      <c r="E1104" s="89">
        <v>0</v>
      </c>
      <c r="F1104" s="88" t="s">
        <v>1185</v>
      </c>
      <c r="H1104" s="3">
        <f>E1104+SUMIF('BR DTG PACUL'!C:C,'STOK PACUL'!C1104,'BR DTG PACUL'!E:E)</f>
        <v>0</v>
      </c>
    </row>
    <row r="1105" spans="1:8">
      <c r="A1105" s="88" t="s">
        <v>3860</v>
      </c>
      <c r="B1105" s="88" t="s">
        <v>876</v>
      </c>
      <c r="C1105" s="88" t="s">
        <v>3860</v>
      </c>
      <c r="D1105" s="88" t="s">
        <v>3861</v>
      </c>
      <c r="E1105" s="89">
        <v>0</v>
      </c>
      <c r="F1105" s="88" t="s">
        <v>1185</v>
      </c>
      <c r="H1105" s="3">
        <f>E1105+SUMIF('BR DTG PACUL'!C:C,'STOK PACUL'!C1105,'BR DTG PACUL'!E:E)</f>
        <v>0</v>
      </c>
    </row>
    <row r="1106" spans="1:8">
      <c r="A1106" s="88" t="s">
        <v>3862</v>
      </c>
      <c r="B1106" s="88" t="s">
        <v>876</v>
      </c>
      <c r="C1106" s="88" t="s">
        <v>3862</v>
      </c>
      <c r="D1106" s="88" t="s">
        <v>3863</v>
      </c>
      <c r="E1106" s="89">
        <v>0</v>
      </c>
      <c r="F1106" s="88" t="s">
        <v>1185</v>
      </c>
      <c r="H1106" s="3">
        <f>E1106+SUMIF('BR DTG PACUL'!C:C,'STOK PACUL'!C1106,'BR DTG PACUL'!E:E)</f>
        <v>0</v>
      </c>
    </row>
    <row r="1107" spans="1:8">
      <c r="A1107" s="88" t="s">
        <v>3864</v>
      </c>
      <c r="B1107" s="88" t="s">
        <v>876</v>
      </c>
      <c r="C1107" s="88" t="s">
        <v>3864</v>
      </c>
      <c r="D1107" s="88" t="s">
        <v>3865</v>
      </c>
      <c r="E1107" s="89">
        <v>0</v>
      </c>
      <c r="F1107" s="88" t="s">
        <v>1185</v>
      </c>
      <c r="H1107" s="3">
        <f>E1107+SUMIF('BR DTG PACUL'!C:C,'STOK PACUL'!C1107,'BR DTG PACUL'!E:E)</f>
        <v>0</v>
      </c>
    </row>
    <row r="1108" spans="1:8" ht="30">
      <c r="A1108" s="88" t="s">
        <v>1804</v>
      </c>
      <c r="B1108" s="88" t="s">
        <v>876</v>
      </c>
      <c r="C1108" s="88" t="s">
        <v>1804</v>
      </c>
      <c r="D1108" s="88" t="s">
        <v>1805</v>
      </c>
      <c r="E1108" s="89">
        <v>0</v>
      </c>
      <c r="F1108" s="88" t="s">
        <v>1185</v>
      </c>
      <c r="H1108" s="3">
        <f>E1108+SUMIF('BR DTG PACUL'!C:C,'STOK PACUL'!C1108,'BR DTG PACUL'!E:E)</f>
        <v>0</v>
      </c>
    </row>
    <row r="1109" spans="1:8">
      <c r="A1109" s="88" t="s">
        <v>668</v>
      </c>
      <c r="B1109" s="88" t="s">
        <v>876</v>
      </c>
      <c r="C1109" s="88" t="s">
        <v>668</v>
      </c>
      <c r="D1109" s="88" t="s">
        <v>669</v>
      </c>
      <c r="E1109" s="89">
        <v>0</v>
      </c>
      <c r="F1109" s="88" t="s">
        <v>1185</v>
      </c>
      <c r="H1109" s="3">
        <f>E1109+SUMIF('BR DTG PACUL'!C:C,'STOK PACUL'!C1109,'BR DTG PACUL'!E:E)</f>
        <v>0</v>
      </c>
    </row>
    <row r="1110" spans="1:8">
      <c r="A1110" s="88" t="s">
        <v>3866</v>
      </c>
      <c r="B1110" s="88" t="s">
        <v>876</v>
      </c>
      <c r="C1110" s="88" t="s">
        <v>3866</v>
      </c>
      <c r="D1110" s="88" t="s">
        <v>3867</v>
      </c>
      <c r="E1110" s="89">
        <v>0</v>
      </c>
      <c r="F1110" s="88" t="s">
        <v>1185</v>
      </c>
      <c r="H1110" s="3">
        <f>E1110+SUMIF('BR DTG PACUL'!C:C,'STOK PACUL'!C1110,'BR DTG PACUL'!E:E)</f>
        <v>0</v>
      </c>
    </row>
    <row r="1111" spans="1:8">
      <c r="A1111" s="88" t="s">
        <v>1806</v>
      </c>
      <c r="B1111" s="88" t="s">
        <v>876</v>
      </c>
      <c r="C1111" s="88" t="s">
        <v>1806</v>
      </c>
      <c r="D1111" s="88" t="s">
        <v>1056</v>
      </c>
      <c r="E1111" s="89">
        <v>16</v>
      </c>
      <c r="F1111" s="88" t="s">
        <v>1185</v>
      </c>
      <c r="H1111" s="3">
        <f>E1111+SUMIF('BR DTG PACUL'!C:C,'STOK PACUL'!C1111,'BR DTG PACUL'!E:E)</f>
        <v>16</v>
      </c>
    </row>
    <row r="1112" spans="1:8">
      <c r="A1112" s="88" t="s">
        <v>3868</v>
      </c>
      <c r="B1112" s="88" t="s">
        <v>984</v>
      </c>
      <c r="C1112" s="88" t="s">
        <v>3868</v>
      </c>
      <c r="D1112" s="88" t="s">
        <v>1056</v>
      </c>
      <c r="E1112" s="89">
        <v>0</v>
      </c>
      <c r="F1112" s="88" t="s">
        <v>1185</v>
      </c>
      <c r="H1112" s="3">
        <f>E1112+SUMIF('BR DTG PACUL'!C:C,'STOK PACUL'!C1112,'BR DTG PACUL'!E:E)</f>
        <v>0</v>
      </c>
    </row>
    <row r="1113" spans="1:8">
      <c r="A1113" s="88" t="s">
        <v>3869</v>
      </c>
      <c r="B1113" s="88" t="s">
        <v>876</v>
      </c>
      <c r="C1113" s="88" t="s">
        <v>3869</v>
      </c>
      <c r="D1113" s="88" t="s">
        <v>3870</v>
      </c>
      <c r="E1113" s="89">
        <v>0</v>
      </c>
      <c r="F1113" s="88" t="s">
        <v>1185</v>
      </c>
      <c r="H1113" s="3">
        <f>E1113+SUMIF('BR DTG PACUL'!C:C,'STOK PACUL'!C1113,'BR DTG PACUL'!E:E)</f>
        <v>0</v>
      </c>
    </row>
    <row r="1114" spans="1:8">
      <c r="A1114" s="88" t="s">
        <v>3871</v>
      </c>
      <c r="B1114" s="88" t="s">
        <v>876</v>
      </c>
      <c r="C1114" s="88" t="s">
        <v>3871</v>
      </c>
      <c r="D1114" s="88" t="s">
        <v>3872</v>
      </c>
      <c r="E1114" s="89">
        <v>0</v>
      </c>
      <c r="F1114" s="88" t="s">
        <v>1185</v>
      </c>
      <c r="H1114" s="3">
        <f>E1114+SUMIF('BR DTG PACUL'!C:C,'STOK PACUL'!C1114,'BR DTG PACUL'!E:E)</f>
        <v>0</v>
      </c>
    </row>
    <row r="1115" spans="1:8">
      <c r="A1115" s="88" t="s">
        <v>3873</v>
      </c>
      <c r="B1115" s="88" t="s">
        <v>876</v>
      </c>
      <c r="C1115" s="88" t="s">
        <v>3873</v>
      </c>
      <c r="D1115" s="88" t="s">
        <v>3874</v>
      </c>
      <c r="E1115" s="89">
        <v>0</v>
      </c>
      <c r="F1115" s="88" t="s">
        <v>1185</v>
      </c>
      <c r="H1115" s="3">
        <f>E1115+SUMIF('BR DTG PACUL'!C:C,'STOK PACUL'!C1115,'BR DTG PACUL'!E:E)</f>
        <v>0</v>
      </c>
    </row>
    <row r="1116" spans="1:8">
      <c r="A1116" s="88" t="s">
        <v>3875</v>
      </c>
      <c r="B1116" s="88" t="s">
        <v>876</v>
      </c>
      <c r="C1116" s="88" t="s">
        <v>3875</v>
      </c>
      <c r="D1116" s="88" t="s">
        <v>3876</v>
      </c>
      <c r="E1116" s="89">
        <v>0</v>
      </c>
      <c r="F1116" s="88" t="s">
        <v>1185</v>
      </c>
      <c r="H1116" s="3">
        <f>E1116+SUMIF('BR DTG PACUL'!C:C,'STOK PACUL'!C1116,'BR DTG PACUL'!E:E)</f>
        <v>0</v>
      </c>
    </row>
    <row r="1117" spans="1:8">
      <c r="A1117" s="88" t="s">
        <v>3877</v>
      </c>
      <c r="B1117" s="88" t="s">
        <v>876</v>
      </c>
      <c r="C1117" s="88" t="s">
        <v>3877</v>
      </c>
      <c r="D1117" s="88" t="s">
        <v>3878</v>
      </c>
      <c r="E1117" s="89">
        <v>0</v>
      </c>
      <c r="F1117" s="88" t="s">
        <v>1185</v>
      </c>
      <c r="H1117" s="3">
        <f>E1117+SUMIF('BR DTG PACUL'!C:C,'STOK PACUL'!C1117,'BR DTG PACUL'!E:E)</f>
        <v>0</v>
      </c>
    </row>
    <row r="1118" spans="1:8">
      <c r="A1118" s="88" t="s">
        <v>3879</v>
      </c>
      <c r="B1118" s="88" t="s">
        <v>876</v>
      </c>
      <c r="C1118" s="88" t="s">
        <v>3879</v>
      </c>
      <c r="D1118" s="88" t="s">
        <v>3880</v>
      </c>
      <c r="E1118" s="89">
        <v>0</v>
      </c>
      <c r="F1118" s="88" t="s">
        <v>1185</v>
      </c>
      <c r="H1118" s="3">
        <f>E1118+SUMIF('BR DTG PACUL'!C:C,'STOK PACUL'!C1118,'BR DTG PACUL'!E:E)</f>
        <v>0</v>
      </c>
    </row>
    <row r="1119" spans="1:8" ht="30">
      <c r="A1119" s="88" t="s">
        <v>1807</v>
      </c>
      <c r="B1119" s="88" t="s">
        <v>876</v>
      </c>
      <c r="C1119" s="88" t="s">
        <v>1807</v>
      </c>
      <c r="D1119" s="88" t="s">
        <v>1808</v>
      </c>
      <c r="E1119" s="89">
        <v>0</v>
      </c>
      <c r="F1119" s="88" t="s">
        <v>1185</v>
      </c>
      <c r="H1119" s="3">
        <f>E1119+SUMIF('BR DTG PACUL'!C:C,'STOK PACUL'!C1119,'BR DTG PACUL'!E:E)</f>
        <v>0</v>
      </c>
    </row>
    <row r="1120" spans="1:8">
      <c r="A1120" s="88" t="s">
        <v>1809</v>
      </c>
      <c r="B1120" s="88" t="s">
        <v>876</v>
      </c>
      <c r="C1120" s="88" t="s">
        <v>1809</v>
      </c>
      <c r="D1120" s="88" t="s">
        <v>1810</v>
      </c>
      <c r="E1120" s="89">
        <v>0</v>
      </c>
      <c r="F1120" s="88" t="s">
        <v>1185</v>
      </c>
      <c r="H1120" s="3">
        <f>E1120+SUMIF('BR DTG PACUL'!C:C,'STOK PACUL'!C1120,'BR DTG PACUL'!E:E)</f>
        <v>0</v>
      </c>
    </row>
    <row r="1121" spans="1:8">
      <c r="A1121" s="88" t="s">
        <v>3881</v>
      </c>
      <c r="B1121" s="88" t="s">
        <v>876</v>
      </c>
      <c r="C1121" s="88" t="s">
        <v>3881</v>
      </c>
      <c r="D1121" s="88" t="s">
        <v>3882</v>
      </c>
      <c r="E1121" s="89">
        <v>0</v>
      </c>
      <c r="F1121" s="88" t="s">
        <v>1185</v>
      </c>
      <c r="H1121" s="3">
        <f>E1121+SUMIF('BR DTG PACUL'!C:C,'STOK PACUL'!C1121,'BR DTG PACUL'!E:E)</f>
        <v>0</v>
      </c>
    </row>
    <row r="1122" spans="1:8">
      <c r="A1122" s="88" t="s">
        <v>3883</v>
      </c>
      <c r="B1122" s="88" t="s">
        <v>876</v>
      </c>
      <c r="C1122" s="88" t="s">
        <v>3883</v>
      </c>
      <c r="D1122" s="88" t="s">
        <v>3884</v>
      </c>
      <c r="E1122" s="89">
        <v>0</v>
      </c>
      <c r="F1122" s="88" t="s">
        <v>1185</v>
      </c>
      <c r="H1122" s="3">
        <f>E1122+SUMIF('BR DTG PACUL'!C:C,'STOK PACUL'!C1122,'BR DTG PACUL'!E:E)</f>
        <v>0</v>
      </c>
    </row>
    <row r="1123" spans="1:8">
      <c r="A1123" s="88" t="s">
        <v>3885</v>
      </c>
      <c r="B1123" s="88" t="s">
        <v>876</v>
      </c>
      <c r="C1123" s="88" t="s">
        <v>3885</v>
      </c>
      <c r="D1123" s="88" t="s">
        <v>3886</v>
      </c>
      <c r="E1123" s="89">
        <v>0</v>
      </c>
      <c r="F1123" s="88" t="s">
        <v>1185</v>
      </c>
      <c r="H1123" s="3">
        <f>E1123+SUMIF('BR DTG PACUL'!C:C,'STOK PACUL'!C1123,'BR DTG PACUL'!E:E)</f>
        <v>0</v>
      </c>
    </row>
    <row r="1124" spans="1:8">
      <c r="A1124" s="88" t="s">
        <v>294</v>
      </c>
      <c r="B1124" s="88" t="s">
        <v>984</v>
      </c>
      <c r="C1124" s="88" t="s">
        <v>294</v>
      </c>
      <c r="D1124" s="88" t="s">
        <v>1057</v>
      </c>
      <c r="E1124" s="89">
        <v>2</v>
      </c>
      <c r="F1124" s="88" t="s">
        <v>1185</v>
      </c>
      <c r="H1124" s="3">
        <f>E1124+SUMIF('BR DTG PACUL'!C:C,'STOK PACUL'!C1124,'BR DTG PACUL'!E:E)</f>
        <v>2</v>
      </c>
    </row>
    <row r="1125" spans="1:8">
      <c r="A1125" s="88" t="s">
        <v>3887</v>
      </c>
      <c r="B1125" s="88" t="s">
        <v>876</v>
      </c>
      <c r="C1125" s="88" t="s">
        <v>3887</v>
      </c>
      <c r="D1125" s="88" t="s">
        <v>3888</v>
      </c>
      <c r="E1125" s="89">
        <v>0</v>
      </c>
      <c r="F1125" s="88" t="s">
        <v>1185</v>
      </c>
      <c r="H1125" s="3">
        <f>E1125+SUMIF('BR DTG PACUL'!C:C,'STOK PACUL'!C1125,'BR DTG PACUL'!E:E)</f>
        <v>0</v>
      </c>
    </row>
    <row r="1126" spans="1:8">
      <c r="A1126" s="88" t="s">
        <v>1811</v>
      </c>
      <c r="B1126" s="88" t="s">
        <v>888</v>
      </c>
      <c r="C1126" s="88" t="s">
        <v>1811</v>
      </c>
      <c r="D1126" s="88" t="s">
        <v>1812</v>
      </c>
      <c r="E1126" s="89">
        <v>2</v>
      </c>
      <c r="F1126" s="88" t="s">
        <v>1185</v>
      </c>
      <c r="H1126" s="3">
        <f>E1126+SUMIF('BR DTG PACUL'!C:C,'STOK PACUL'!C1126,'BR DTG PACUL'!E:E)</f>
        <v>2</v>
      </c>
    </row>
    <row r="1127" spans="1:8">
      <c r="A1127" s="88" t="s">
        <v>3889</v>
      </c>
      <c r="B1127" s="88" t="s">
        <v>876</v>
      </c>
      <c r="C1127" s="88" t="s">
        <v>3889</v>
      </c>
      <c r="D1127" s="88" t="s">
        <v>3890</v>
      </c>
      <c r="E1127" s="89">
        <v>0</v>
      </c>
      <c r="F1127" s="88" t="s">
        <v>1185</v>
      </c>
      <c r="H1127" s="3">
        <f>E1127+SUMIF('BR DTG PACUL'!C:C,'STOK PACUL'!C1127,'BR DTG PACUL'!E:E)</f>
        <v>0</v>
      </c>
    </row>
    <row r="1128" spans="1:8">
      <c r="A1128" s="88" t="s">
        <v>295</v>
      </c>
      <c r="B1128" s="88" t="s">
        <v>898</v>
      </c>
      <c r="C1128" s="88" t="s">
        <v>295</v>
      </c>
      <c r="D1128" s="88" t="s">
        <v>1058</v>
      </c>
      <c r="E1128" s="89">
        <v>1</v>
      </c>
      <c r="F1128" s="88" t="s">
        <v>1185</v>
      </c>
      <c r="H1128" s="3">
        <f>E1128+SUMIF('BR DTG PACUL'!C:C,'STOK PACUL'!C1128,'BR DTG PACUL'!E:E)</f>
        <v>1</v>
      </c>
    </row>
    <row r="1129" spans="1:8" ht="30">
      <c r="A1129" s="88" t="s">
        <v>3891</v>
      </c>
      <c r="B1129" s="88" t="s">
        <v>898</v>
      </c>
      <c r="C1129" s="88" t="s">
        <v>3891</v>
      </c>
      <c r="D1129" s="88" t="s">
        <v>3892</v>
      </c>
      <c r="E1129" s="89">
        <v>2</v>
      </c>
      <c r="F1129" s="88" t="s">
        <v>1185</v>
      </c>
      <c r="H1129" s="3">
        <f>E1129+SUMIF('BR DTG PACUL'!C:C,'STOK PACUL'!C1129,'BR DTG PACUL'!E:E)</f>
        <v>2</v>
      </c>
    </row>
    <row r="1130" spans="1:8">
      <c r="A1130" s="88" t="s">
        <v>3893</v>
      </c>
      <c r="B1130" s="88" t="s">
        <v>876</v>
      </c>
      <c r="C1130" s="88" t="s">
        <v>3893</v>
      </c>
      <c r="D1130" s="88" t="s">
        <v>3894</v>
      </c>
      <c r="E1130" s="89">
        <v>0</v>
      </c>
      <c r="F1130" s="88" t="s">
        <v>1185</v>
      </c>
      <c r="H1130" s="3">
        <f>E1130+SUMIF('BR DTG PACUL'!C:C,'STOK PACUL'!C1130,'BR DTG PACUL'!E:E)</f>
        <v>0</v>
      </c>
    </row>
    <row r="1131" spans="1:8" ht="30">
      <c r="A1131" s="88" t="s">
        <v>3895</v>
      </c>
      <c r="B1131" s="88" t="s">
        <v>876</v>
      </c>
      <c r="C1131" s="88" t="s">
        <v>3895</v>
      </c>
      <c r="D1131" s="88" t="s">
        <v>3896</v>
      </c>
      <c r="E1131" s="89">
        <v>0</v>
      </c>
      <c r="F1131" s="88" t="s">
        <v>1185</v>
      </c>
      <c r="H1131" s="3">
        <f>E1131+SUMIF('BR DTG PACUL'!C:C,'STOK PACUL'!C1131,'BR DTG PACUL'!E:E)</f>
        <v>0</v>
      </c>
    </row>
    <row r="1132" spans="1:8">
      <c r="A1132" s="88" t="s">
        <v>3897</v>
      </c>
      <c r="B1132" s="88" t="s">
        <v>876</v>
      </c>
      <c r="C1132" s="88" t="s">
        <v>3897</v>
      </c>
      <c r="D1132" s="88" t="s">
        <v>3898</v>
      </c>
      <c r="E1132" s="89">
        <v>0</v>
      </c>
      <c r="F1132" s="88" t="s">
        <v>1185</v>
      </c>
      <c r="H1132" s="3">
        <f>E1132+SUMIF('BR DTG PACUL'!C:C,'STOK PACUL'!C1132,'BR DTG PACUL'!E:E)</f>
        <v>0</v>
      </c>
    </row>
    <row r="1133" spans="1:8">
      <c r="A1133" s="88" t="s">
        <v>3899</v>
      </c>
      <c r="B1133" s="88" t="s">
        <v>876</v>
      </c>
      <c r="C1133" s="88" t="s">
        <v>3899</v>
      </c>
      <c r="D1133" s="88" t="s">
        <v>3900</v>
      </c>
      <c r="E1133" s="89">
        <v>0</v>
      </c>
      <c r="F1133" s="88" t="s">
        <v>1185</v>
      </c>
      <c r="H1133" s="3">
        <f>E1133+SUMIF('BR DTG PACUL'!C:C,'STOK PACUL'!C1133,'BR DTG PACUL'!E:E)</f>
        <v>0</v>
      </c>
    </row>
    <row r="1134" spans="1:8">
      <c r="A1134" s="88" t="s">
        <v>3901</v>
      </c>
      <c r="B1134" s="88" t="s">
        <v>876</v>
      </c>
      <c r="C1134" s="88" t="s">
        <v>3901</v>
      </c>
      <c r="D1134" s="88" t="s">
        <v>3902</v>
      </c>
      <c r="E1134" s="89">
        <v>0</v>
      </c>
      <c r="F1134" s="88" t="s">
        <v>1185</v>
      </c>
      <c r="H1134" s="3">
        <f>E1134+SUMIF('BR DTG PACUL'!C:C,'STOK PACUL'!C1134,'BR DTG PACUL'!E:E)</f>
        <v>0</v>
      </c>
    </row>
    <row r="1135" spans="1:8">
      <c r="A1135" s="88" t="s">
        <v>3903</v>
      </c>
      <c r="B1135" s="88" t="s">
        <v>876</v>
      </c>
      <c r="C1135" s="88" t="s">
        <v>3903</v>
      </c>
      <c r="D1135" s="88" t="s">
        <v>3904</v>
      </c>
      <c r="E1135" s="89">
        <v>0</v>
      </c>
      <c r="F1135" s="88" t="s">
        <v>1185</v>
      </c>
      <c r="H1135" s="3">
        <f>E1135+SUMIF('BR DTG PACUL'!C:C,'STOK PACUL'!C1135,'BR DTG PACUL'!E:E)</f>
        <v>0</v>
      </c>
    </row>
    <row r="1136" spans="1:8">
      <c r="A1136" s="88" t="s">
        <v>3905</v>
      </c>
      <c r="B1136" s="88" t="s">
        <v>876</v>
      </c>
      <c r="C1136" s="88" t="s">
        <v>3905</v>
      </c>
      <c r="D1136" s="88" t="s">
        <v>3906</v>
      </c>
      <c r="E1136" s="89">
        <v>0</v>
      </c>
      <c r="F1136" s="88" t="s">
        <v>1185</v>
      </c>
      <c r="H1136" s="3">
        <f>E1136+SUMIF('BR DTG PACUL'!C:C,'STOK PACUL'!C1136,'BR DTG PACUL'!E:E)</f>
        <v>0</v>
      </c>
    </row>
    <row r="1137" spans="1:8">
      <c r="A1137" s="88" t="s">
        <v>296</v>
      </c>
      <c r="B1137" s="88" t="s">
        <v>984</v>
      </c>
      <c r="C1137" s="88" t="s">
        <v>296</v>
      </c>
      <c r="D1137" s="88" t="s">
        <v>1059</v>
      </c>
      <c r="E1137" s="89">
        <v>2</v>
      </c>
      <c r="F1137" s="88" t="s">
        <v>1185</v>
      </c>
      <c r="H1137" s="3">
        <f>E1137+SUMIF('BR DTG PACUL'!C:C,'STOK PACUL'!C1137,'BR DTG PACUL'!E:E)</f>
        <v>2</v>
      </c>
    </row>
    <row r="1138" spans="1:8">
      <c r="A1138" s="88" t="s">
        <v>3907</v>
      </c>
      <c r="B1138" s="88" t="s">
        <v>876</v>
      </c>
      <c r="C1138" s="88" t="s">
        <v>3907</v>
      </c>
      <c r="D1138" s="88" t="s">
        <v>3908</v>
      </c>
      <c r="E1138" s="89">
        <v>0</v>
      </c>
      <c r="F1138" s="88" t="s">
        <v>1185</v>
      </c>
      <c r="H1138" s="3">
        <f>E1138+SUMIF('BR DTG PACUL'!C:C,'STOK PACUL'!C1138,'BR DTG PACUL'!E:E)</f>
        <v>0</v>
      </c>
    </row>
    <row r="1139" spans="1:8">
      <c r="A1139" s="88" t="s">
        <v>3909</v>
      </c>
      <c r="B1139" s="88" t="s">
        <v>876</v>
      </c>
      <c r="C1139" s="88" t="s">
        <v>3909</v>
      </c>
      <c r="D1139" s="88" t="s">
        <v>3910</v>
      </c>
      <c r="E1139" s="89">
        <v>0</v>
      </c>
      <c r="F1139" s="88" t="s">
        <v>1185</v>
      </c>
      <c r="H1139" s="3">
        <f>E1139+SUMIF('BR DTG PACUL'!C:C,'STOK PACUL'!C1139,'BR DTG PACUL'!E:E)</f>
        <v>0</v>
      </c>
    </row>
    <row r="1140" spans="1:8">
      <c r="A1140" s="88" t="s">
        <v>3911</v>
      </c>
      <c r="B1140" s="88" t="s">
        <v>876</v>
      </c>
      <c r="C1140" s="88" t="s">
        <v>3911</v>
      </c>
      <c r="D1140" s="88" t="s">
        <v>3912</v>
      </c>
      <c r="E1140" s="89">
        <v>0</v>
      </c>
      <c r="F1140" s="88" t="s">
        <v>1185</v>
      </c>
      <c r="H1140" s="3">
        <f>E1140+SUMIF('BR DTG PACUL'!C:C,'STOK PACUL'!C1140,'BR DTG PACUL'!E:E)</f>
        <v>0</v>
      </c>
    </row>
    <row r="1141" spans="1:8">
      <c r="A1141" s="88" t="s">
        <v>3913</v>
      </c>
      <c r="B1141" s="88" t="s">
        <v>876</v>
      </c>
      <c r="C1141" s="88" t="s">
        <v>3913</v>
      </c>
      <c r="D1141" s="88" t="s">
        <v>3914</v>
      </c>
      <c r="E1141" s="89">
        <v>0</v>
      </c>
      <c r="F1141" s="88" t="s">
        <v>1185</v>
      </c>
      <c r="H1141" s="3">
        <f>E1141+SUMIF('BR DTG PACUL'!C:C,'STOK PACUL'!C1141,'BR DTG PACUL'!E:E)</f>
        <v>0</v>
      </c>
    </row>
    <row r="1142" spans="1:8">
      <c r="A1142" s="88" t="s">
        <v>3915</v>
      </c>
      <c r="B1142" s="88" t="s">
        <v>876</v>
      </c>
      <c r="C1142" s="88" t="s">
        <v>3915</v>
      </c>
      <c r="D1142" s="88" t="s">
        <v>3916</v>
      </c>
      <c r="E1142" s="89">
        <v>0</v>
      </c>
      <c r="F1142" s="88" t="s">
        <v>1185</v>
      </c>
      <c r="H1142" s="3">
        <f>E1142+SUMIF('BR DTG PACUL'!C:C,'STOK PACUL'!C1142,'BR DTG PACUL'!E:E)</f>
        <v>0</v>
      </c>
    </row>
    <row r="1143" spans="1:8">
      <c r="A1143" s="88" t="s">
        <v>1627</v>
      </c>
      <c r="B1143" s="88" t="s">
        <v>876</v>
      </c>
      <c r="C1143" s="88" t="s">
        <v>1627</v>
      </c>
      <c r="D1143" s="88" t="s">
        <v>1628</v>
      </c>
      <c r="E1143" s="89">
        <v>0</v>
      </c>
      <c r="F1143" s="88" t="s">
        <v>1185</v>
      </c>
      <c r="H1143" s="3">
        <f>E1143+SUMIF('BR DTG PACUL'!C:C,'STOK PACUL'!C1143,'BR DTG PACUL'!E:E)</f>
        <v>0</v>
      </c>
    </row>
    <row r="1144" spans="1:8">
      <c r="A1144" s="88" t="s">
        <v>3917</v>
      </c>
      <c r="B1144" s="88" t="s">
        <v>876</v>
      </c>
      <c r="C1144" s="88" t="s">
        <v>3917</v>
      </c>
      <c r="D1144" s="88" t="s">
        <v>3918</v>
      </c>
      <c r="E1144" s="89">
        <v>0</v>
      </c>
      <c r="F1144" s="88" t="s">
        <v>1185</v>
      </c>
      <c r="H1144" s="3">
        <f>E1144+SUMIF('BR DTG PACUL'!C:C,'STOK PACUL'!C1144,'BR DTG PACUL'!E:E)</f>
        <v>0</v>
      </c>
    </row>
    <row r="1145" spans="1:8">
      <c r="A1145" s="88" t="s">
        <v>3919</v>
      </c>
      <c r="B1145" s="88" t="s">
        <v>876</v>
      </c>
      <c r="C1145" s="88" t="s">
        <v>3919</v>
      </c>
      <c r="D1145" s="88" t="s">
        <v>3920</v>
      </c>
      <c r="E1145" s="89">
        <v>0</v>
      </c>
      <c r="F1145" s="88" t="s">
        <v>1185</v>
      </c>
      <c r="H1145" s="3">
        <f>E1145+SUMIF('BR DTG PACUL'!C:C,'STOK PACUL'!C1145,'BR DTG PACUL'!E:E)</f>
        <v>0</v>
      </c>
    </row>
    <row r="1146" spans="1:8">
      <c r="A1146" s="88" t="s">
        <v>3921</v>
      </c>
      <c r="B1146" s="88" t="s">
        <v>876</v>
      </c>
      <c r="C1146" s="88" t="s">
        <v>3921</v>
      </c>
      <c r="D1146" s="88" t="s">
        <v>3922</v>
      </c>
      <c r="E1146" s="89">
        <v>0</v>
      </c>
      <c r="F1146" s="88" t="s">
        <v>1185</v>
      </c>
      <c r="H1146" s="3">
        <f>E1146+SUMIF('BR DTG PACUL'!C:C,'STOK PACUL'!C1146,'BR DTG PACUL'!E:E)</f>
        <v>0</v>
      </c>
    </row>
    <row r="1147" spans="1:8">
      <c r="A1147" s="88" t="s">
        <v>3923</v>
      </c>
      <c r="B1147" s="88" t="s">
        <v>876</v>
      </c>
      <c r="C1147" s="88" t="s">
        <v>3923</v>
      </c>
      <c r="D1147" s="88" t="s">
        <v>3924</v>
      </c>
      <c r="E1147" s="89">
        <v>0</v>
      </c>
      <c r="F1147" s="88" t="s">
        <v>1185</v>
      </c>
      <c r="H1147" s="3">
        <f>E1147+SUMIF('BR DTG PACUL'!C:C,'STOK PACUL'!C1147,'BR DTG PACUL'!E:E)</f>
        <v>0</v>
      </c>
    </row>
    <row r="1148" spans="1:8">
      <c r="A1148" s="88" t="s">
        <v>3925</v>
      </c>
      <c r="B1148" s="88" t="s">
        <v>876</v>
      </c>
      <c r="C1148" s="88" t="s">
        <v>3925</v>
      </c>
      <c r="D1148" s="88" t="s">
        <v>3926</v>
      </c>
      <c r="E1148" s="89">
        <v>0</v>
      </c>
      <c r="F1148" s="88" t="s">
        <v>1185</v>
      </c>
      <c r="H1148" s="3">
        <f>E1148+SUMIF('BR DTG PACUL'!C:C,'STOK PACUL'!C1148,'BR DTG PACUL'!E:E)</f>
        <v>0</v>
      </c>
    </row>
    <row r="1149" spans="1:8">
      <c r="A1149" s="88" t="s">
        <v>3927</v>
      </c>
      <c r="B1149" s="88" t="s">
        <v>876</v>
      </c>
      <c r="C1149" s="88" t="s">
        <v>3927</v>
      </c>
      <c r="D1149" s="88" t="s">
        <v>3928</v>
      </c>
      <c r="E1149" s="89">
        <v>0</v>
      </c>
      <c r="F1149" s="88" t="s">
        <v>1185</v>
      </c>
      <c r="H1149" s="3">
        <f>E1149+SUMIF('BR DTG PACUL'!C:C,'STOK PACUL'!C1149,'BR DTG PACUL'!E:E)</f>
        <v>0</v>
      </c>
    </row>
    <row r="1150" spans="1:8">
      <c r="A1150" s="88" t="s">
        <v>3929</v>
      </c>
      <c r="B1150" s="88" t="s">
        <v>876</v>
      </c>
      <c r="C1150" s="88" t="s">
        <v>3929</v>
      </c>
      <c r="D1150" s="88" t="s">
        <v>3930</v>
      </c>
      <c r="E1150" s="89">
        <v>0</v>
      </c>
      <c r="F1150" s="88" t="s">
        <v>1185</v>
      </c>
      <c r="H1150" s="3">
        <f>E1150+SUMIF('BR DTG PACUL'!C:C,'STOK PACUL'!C1150,'BR DTG PACUL'!E:E)</f>
        <v>0</v>
      </c>
    </row>
    <row r="1151" spans="1:8">
      <c r="A1151" s="88" t="s">
        <v>3931</v>
      </c>
      <c r="B1151" s="88" t="s">
        <v>876</v>
      </c>
      <c r="C1151" s="88" t="s">
        <v>3931</v>
      </c>
      <c r="D1151" s="88" t="s">
        <v>3932</v>
      </c>
      <c r="E1151" s="89">
        <v>0</v>
      </c>
      <c r="F1151" s="88" t="s">
        <v>1185</v>
      </c>
      <c r="H1151" s="3">
        <f>E1151+SUMIF('BR DTG PACUL'!C:C,'STOK PACUL'!C1151,'BR DTG PACUL'!E:E)</f>
        <v>0</v>
      </c>
    </row>
    <row r="1152" spans="1:8">
      <c r="A1152" s="88" t="s">
        <v>3933</v>
      </c>
      <c r="B1152" s="88" t="s">
        <v>876</v>
      </c>
      <c r="C1152" s="88" t="s">
        <v>3933</v>
      </c>
      <c r="D1152" s="88" t="s">
        <v>3934</v>
      </c>
      <c r="E1152" s="89">
        <v>0</v>
      </c>
      <c r="F1152" s="88" t="s">
        <v>1185</v>
      </c>
      <c r="H1152" s="3">
        <f>E1152+SUMIF('BR DTG PACUL'!C:C,'STOK PACUL'!C1152,'BR DTG PACUL'!E:E)</f>
        <v>0</v>
      </c>
    </row>
    <row r="1153" spans="1:8">
      <c r="A1153" s="88" t="s">
        <v>3935</v>
      </c>
      <c r="B1153" s="88" t="s">
        <v>876</v>
      </c>
      <c r="C1153" s="88" t="s">
        <v>3935</v>
      </c>
      <c r="D1153" s="88" t="s">
        <v>3936</v>
      </c>
      <c r="E1153" s="89">
        <v>0</v>
      </c>
      <c r="F1153" s="88" t="s">
        <v>1185</v>
      </c>
      <c r="H1153" s="3">
        <f>E1153+SUMIF('BR DTG PACUL'!C:C,'STOK PACUL'!C1153,'BR DTG PACUL'!E:E)</f>
        <v>0</v>
      </c>
    </row>
    <row r="1154" spans="1:8">
      <c r="A1154" s="88" t="s">
        <v>3937</v>
      </c>
      <c r="B1154" s="88" t="s">
        <v>876</v>
      </c>
      <c r="C1154" s="88" t="s">
        <v>3937</v>
      </c>
      <c r="D1154" s="88" t="s">
        <v>3938</v>
      </c>
      <c r="E1154" s="89">
        <v>0</v>
      </c>
      <c r="F1154" s="88" t="s">
        <v>1185</v>
      </c>
      <c r="H1154" s="3">
        <f>E1154+SUMIF('BR DTG PACUL'!C:C,'STOK PACUL'!C1154,'BR DTG PACUL'!E:E)</f>
        <v>0</v>
      </c>
    </row>
    <row r="1155" spans="1:8">
      <c r="A1155" s="88" t="s">
        <v>3939</v>
      </c>
      <c r="B1155" s="88" t="s">
        <v>876</v>
      </c>
      <c r="C1155" s="88" t="s">
        <v>3939</v>
      </c>
      <c r="D1155" s="88" t="s">
        <v>3940</v>
      </c>
      <c r="E1155" s="89">
        <v>0</v>
      </c>
      <c r="F1155" s="88" t="s">
        <v>1185</v>
      </c>
      <c r="H1155" s="3">
        <f>E1155+SUMIF('BR DTG PACUL'!C:C,'STOK PACUL'!C1155,'BR DTG PACUL'!E:E)</f>
        <v>0</v>
      </c>
    </row>
    <row r="1156" spans="1:8">
      <c r="A1156" s="88" t="s">
        <v>3941</v>
      </c>
      <c r="B1156" s="88" t="s">
        <v>898</v>
      </c>
      <c r="C1156" s="88" t="s">
        <v>3941</v>
      </c>
      <c r="D1156" s="88" t="s">
        <v>3942</v>
      </c>
      <c r="E1156" s="89">
        <v>1</v>
      </c>
      <c r="F1156" s="88" t="s">
        <v>1185</v>
      </c>
      <c r="H1156" s="3">
        <f>E1156+SUMIF('BR DTG PACUL'!C:C,'STOK PACUL'!C1156,'BR DTG PACUL'!E:E)</f>
        <v>1</v>
      </c>
    </row>
    <row r="1157" spans="1:8">
      <c r="A1157" s="88" t="s">
        <v>529</v>
      </c>
      <c r="B1157" s="88" t="s">
        <v>876</v>
      </c>
      <c r="C1157" s="88" t="s">
        <v>529</v>
      </c>
      <c r="D1157" s="88" t="s">
        <v>670</v>
      </c>
      <c r="E1157" s="89">
        <v>0</v>
      </c>
      <c r="F1157" s="88" t="s">
        <v>1185</v>
      </c>
      <c r="H1157" s="3">
        <f>E1157+SUMIF('BR DTG PACUL'!C:C,'STOK PACUL'!C1157,'BR DTG PACUL'!E:E)</f>
        <v>0</v>
      </c>
    </row>
    <row r="1158" spans="1:8">
      <c r="A1158" s="88" t="s">
        <v>3943</v>
      </c>
      <c r="B1158" s="88" t="s">
        <v>876</v>
      </c>
      <c r="C1158" s="88" t="s">
        <v>3943</v>
      </c>
      <c r="D1158" s="88" t="s">
        <v>3944</v>
      </c>
      <c r="E1158" s="89">
        <v>0</v>
      </c>
      <c r="F1158" s="88" t="s">
        <v>1185</v>
      </c>
      <c r="H1158" s="3">
        <f>E1158+SUMIF('BR DTG PACUL'!C:C,'STOK PACUL'!C1158,'BR DTG PACUL'!E:E)</f>
        <v>0</v>
      </c>
    </row>
    <row r="1159" spans="1:8">
      <c r="A1159" s="88" t="s">
        <v>3945</v>
      </c>
      <c r="B1159" s="88" t="s">
        <v>876</v>
      </c>
      <c r="C1159" s="88" t="s">
        <v>3945</v>
      </c>
      <c r="D1159" s="88" t="s">
        <v>3946</v>
      </c>
      <c r="E1159" s="89">
        <v>0</v>
      </c>
      <c r="F1159" s="88" t="s">
        <v>1185</v>
      </c>
      <c r="H1159" s="3">
        <f>E1159+SUMIF('BR DTG PACUL'!C:C,'STOK PACUL'!C1159,'BR DTG PACUL'!E:E)</f>
        <v>0</v>
      </c>
    </row>
    <row r="1160" spans="1:8">
      <c r="A1160" s="88" t="s">
        <v>1998</v>
      </c>
      <c r="B1160" s="88" t="s">
        <v>876</v>
      </c>
      <c r="C1160" s="88" t="s">
        <v>1998</v>
      </c>
      <c r="D1160" s="88" t="s">
        <v>3947</v>
      </c>
      <c r="E1160" s="89">
        <v>1</v>
      </c>
      <c r="F1160" s="88" t="s">
        <v>1185</v>
      </c>
      <c r="H1160" s="3">
        <f>E1160+SUMIF('BR DTG PACUL'!C:C,'STOK PACUL'!C1160,'BR DTG PACUL'!E:E)</f>
        <v>1</v>
      </c>
    </row>
    <row r="1161" spans="1:8">
      <c r="A1161" s="88" t="s">
        <v>3948</v>
      </c>
      <c r="B1161" s="88" t="s">
        <v>876</v>
      </c>
      <c r="C1161" s="88" t="s">
        <v>3948</v>
      </c>
      <c r="D1161" s="88" t="s">
        <v>3949</v>
      </c>
      <c r="E1161" s="89">
        <v>0</v>
      </c>
      <c r="F1161" s="88" t="s">
        <v>1185</v>
      </c>
      <c r="H1161" s="3">
        <f>E1161+SUMIF('BR DTG PACUL'!C:C,'STOK PACUL'!C1161,'BR DTG PACUL'!E:E)</f>
        <v>0</v>
      </c>
    </row>
    <row r="1162" spans="1:8">
      <c r="A1162" s="88" t="s">
        <v>3950</v>
      </c>
      <c r="B1162" s="88" t="s">
        <v>876</v>
      </c>
      <c r="C1162" s="88" t="s">
        <v>3950</v>
      </c>
      <c r="D1162" s="88" t="s">
        <v>3951</v>
      </c>
      <c r="E1162" s="89">
        <v>0</v>
      </c>
      <c r="F1162" s="88" t="s">
        <v>1185</v>
      </c>
      <c r="H1162" s="3">
        <f>E1162+SUMIF('BR DTG PACUL'!C:C,'STOK PACUL'!C1162,'BR DTG PACUL'!E:E)</f>
        <v>0</v>
      </c>
    </row>
    <row r="1163" spans="1:8">
      <c r="A1163" s="88" t="s">
        <v>584</v>
      </c>
      <c r="B1163" s="88" t="s">
        <v>876</v>
      </c>
      <c r="C1163" s="88" t="s">
        <v>584</v>
      </c>
      <c r="D1163" s="88" t="s">
        <v>671</v>
      </c>
      <c r="E1163" s="89">
        <v>0</v>
      </c>
      <c r="F1163" s="88" t="s">
        <v>1185</v>
      </c>
      <c r="H1163" s="3">
        <f>E1163+SUMIF('BR DTG PACUL'!C:C,'STOK PACUL'!C1163,'BR DTG PACUL'!E:E)</f>
        <v>0</v>
      </c>
    </row>
    <row r="1164" spans="1:8">
      <c r="A1164" s="88" t="s">
        <v>3952</v>
      </c>
      <c r="B1164" s="88" t="s">
        <v>876</v>
      </c>
      <c r="C1164" s="88" t="s">
        <v>3952</v>
      </c>
      <c r="D1164" s="88" t="s">
        <v>3953</v>
      </c>
      <c r="E1164" s="89">
        <v>0</v>
      </c>
      <c r="F1164" s="88" t="s">
        <v>1185</v>
      </c>
      <c r="H1164" s="3">
        <f>E1164+SUMIF('BR DTG PACUL'!C:C,'STOK PACUL'!C1164,'BR DTG PACUL'!E:E)</f>
        <v>0</v>
      </c>
    </row>
    <row r="1165" spans="1:8">
      <c r="A1165" s="88" t="s">
        <v>1629</v>
      </c>
      <c r="B1165" s="88" t="s">
        <v>1185</v>
      </c>
      <c r="C1165" s="88" t="s">
        <v>1629</v>
      </c>
      <c r="D1165" s="88" t="s">
        <v>1630</v>
      </c>
      <c r="E1165" s="89">
        <v>0</v>
      </c>
      <c r="F1165" s="88" t="s">
        <v>1185</v>
      </c>
      <c r="H1165" s="3">
        <f>E1165+SUMIF('BR DTG PACUL'!C:C,'STOK PACUL'!C1165,'BR DTG PACUL'!E:E)</f>
        <v>0</v>
      </c>
    </row>
    <row r="1166" spans="1:8">
      <c r="A1166" s="88" t="s">
        <v>1631</v>
      </c>
      <c r="B1166" s="88" t="s">
        <v>1185</v>
      </c>
      <c r="C1166" s="88" t="s">
        <v>1631</v>
      </c>
      <c r="D1166" s="88" t="s">
        <v>1632</v>
      </c>
      <c r="E1166" s="89">
        <v>0</v>
      </c>
      <c r="F1166" s="88" t="s">
        <v>1185</v>
      </c>
      <c r="H1166" s="3">
        <f>E1166+SUMIF('BR DTG PACUL'!C:C,'STOK PACUL'!C1166,'BR DTG PACUL'!E:E)</f>
        <v>0</v>
      </c>
    </row>
    <row r="1167" spans="1:8">
      <c r="A1167" s="88" t="s">
        <v>504</v>
      </c>
      <c r="B1167" s="88" t="s">
        <v>884</v>
      </c>
      <c r="C1167" s="88" t="s">
        <v>504</v>
      </c>
      <c r="D1167" s="88" t="s">
        <v>3954</v>
      </c>
      <c r="E1167" s="89">
        <v>1</v>
      </c>
      <c r="F1167" s="88" t="s">
        <v>1185</v>
      </c>
      <c r="H1167" s="3">
        <f>E1167+SUMIF('BR DTG PACUL'!C:C,'STOK PACUL'!C1167,'BR DTG PACUL'!E:E)</f>
        <v>1</v>
      </c>
    </row>
    <row r="1168" spans="1:8">
      <c r="A1168" s="88" t="s">
        <v>1633</v>
      </c>
      <c r="B1168" s="88" t="s">
        <v>876</v>
      </c>
      <c r="C1168" s="88" t="s">
        <v>1633</v>
      </c>
      <c r="D1168" s="88" t="s">
        <v>3955</v>
      </c>
      <c r="E1168" s="89">
        <v>0</v>
      </c>
      <c r="F1168" s="88" t="s">
        <v>1185</v>
      </c>
      <c r="H1168" s="3">
        <f>E1168+SUMIF('BR DTG PACUL'!C:C,'STOK PACUL'!C1168,'BR DTG PACUL'!E:E)</f>
        <v>0</v>
      </c>
    </row>
    <row r="1169" spans="1:8" ht="30">
      <c r="A1169" s="88" t="s">
        <v>3956</v>
      </c>
      <c r="B1169" s="88" t="s">
        <v>876</v>
      </c>
      <c r="C1169" s="88" t="s">
        <v>3956</v>
      </c>
      <c r="D1169" s="88" t="s">
        <v>3957</v>
      </c>
      <c r="E1169" s="89">
        <v>0</v>
      </c>
      <c r="F1169" s="88" t="s">
        <v>1185</v>
      </c>
      <c r="H1169" s="3">
        <f>E1169+SUMIF('BR DTG PACUL'!C:C,'STOK PACUL'!C1169,'BR DTG PACUL'!E:E)</f>
        <v>0</v>
      </c>
    </row>
    <row r="1170" spans="1:8">
      <c r="A1170" s="88" t="s">
        <v>3958</v>
      </c>
      <c r="B1170" s="88" t="s">
        <v>876</v>
      </c>
      <c r="C1170" s="88" t="s">
        <v>3958</v>
      </c>
      <c r="D1170" s="88" t="s">
        <v>3959</v>
      </c>
      <c r="E1170" s="89">
        <v>0</v>
      </c>
      <c r="F1170" s="88" t="s">
        <v>1185</v>
      </c>
      <c r="H1170" s="3">
        <f>E1170+SUMIF('BR DTG PACUL'!C:C,'STOK PACUL'!C1170,'BR DTG PACUL'!E:E)</f>
        <v>0</v>
      </c>
    </row>
    <row r="1171" spans="1:8">
      <c r="A1171" s="88" t="s">
        <v>3960</v>
      </c>
      <c r="B1171" s="88" t="s">
        <v>876</v>
      </c>
      <c r="C1171" s="88" t="s">
        <v>3960</v>
      </c>
      <c r="D1171" s="88" t="s">
        <v>3961</v>
      </c>
      <c r="E1171" s="89">
        <v>0</v>
      </c>
      <c r="F1171" s="88" t="s">
        <v>1185</v>
      </c>
      <c r="H1171" s="3">
        <f>E1171+SUMIF('BR DTG PACUL'!C:C,'STOK PACUL'!C1171,'BR DTG PACUL'!E:E)</f>
        <v>0</v>
      </c>
    </row>
    <row r="1172" spans="1:8">
      <c r="A1172" s="88" t="s">
        <v>672</v>
      </c>
      <c r="B1172" s="88" t="s">
        <v>884</v>
      </c>
      <c r="C1172" s="88" t="s">
        <v>672</v>
      </c>
      <c r="D1172" s="88" t="s">
        <v>1061</v>
      </c>
      <c r="E1172" s="89">
        <v>1</v>
      </c>
      <c r="F1172" s="88" t="s">
        <v>1185</v>
      </c>
      <c r="H1172" s="3">
        <f>E1172+SUMIF('BR DTG PACUL'!C:C,'STOK PACUL'!C1172,'BR DTG PACUL'!E:E)</f>
        <v>1</v>
      </c>
    </row>
    <row r="1173" spans="1:8" ht="30">
      <c r="A1173" s="88" t="s">
        <v>3962</v>
      </c>
      <c r="B1173" s="88" t="s">
        <v>876</v>
      </c>
      <c r="C1173" s="88" t="s">
        <v>3962</v>
      </c>
      <c r="D1173" s="88" t="s">
        <v>3963</v>
      </c>
      <c r="E1173" s="89">
        <v>0</v>
      </c>
      <c r="F1173" s="88" t="s">
        <v>1185</v>
      </c>
      <c r="H1173" s="3">
        <f>E1173+SUMIF('BR DTG PACUL'!C:C,'STOK PACUL'!C1173,'BR DTG PACUL'!E:E)</f>
        <v>0</v>
      </c>
    </row>
    <row r="1174" spans="1:8" ht="30">
      <c r="A1174" s="88" t="s">
        <v>505</v>
      </c>
      <c r="B1174" s="88" t="s">
        <v>884</v>
      </c>
      <c r="C1174" s="88" t="s">
        <v>505</v>
      </c>
      <c r="D1174" s="88" t="s">
        <v>3964</v>
      </c>
      <c r="E1174" s="89">
        <v>1</v>
      </c>
      <c r="F1174" s="88" t="s">
        <v>1185</v>
      </c>
      <c r="H1174" s="3">
        <f>E1174+SUMIF('BR DTG PACUL'!C:C,'STOK PACUL'!C1174,'BR DTG PACUL'!E:E)</f>
        <v>1</v>
      </c>
    </row>
    <row r="1175" spans="1:8" ht="30">
      <c r="A1175" s="88" t="s">
        <v>1634</v>
      </c>
      <c r="B1175" s="88" t="s">
        <v>876</v>
      </c>
      <c r="C1175" s="88" t="s">
        <v>1634</v>
      </c>
      <c r="D1175" s="88" t="s">
        <v>3965</v>
      </c>
      <c r="E1175" s="89">
        <v>0</v>
      </c>
      <c r="F1175" s="88" t="s">
        <v>1185</v>
      </c>
      <c r="H1175" s="3">
        <f>E1175+SUMIF('BR DTG PACUL'!C:C,'STOK PACUL'!C1175,'BR DTG PACUL'!E:E)</f>
        <v>0</v>
      </c>
    </row>
    <row r="1176" spans="1:8">
      <c r="A1176" s="88" t="s">
        <v>297</v>
      </c>
      <c r="B1176" s="88" t="s">
        <v>884</v>
      </c>
      <c r="C1176" s="88" t="s">
        <v>297</v>
      </c>
      <c r="D1176" s="88" t="s">
        <v>1063</v>
      </c>
      <c r="E1176" s="89">
        <v>0</v>
      </c>
      <c r="F1176" s="88" t="s">
        <v>1185</v>
      </c>
      <c r="H1176" s="3">
        <f>E1176+SUMIF('BR DTG PACUL'!C:C,'STOK PACUL'!C1176,'BR DTG PACUL'!E:E)</f>
        <v>1</v>
      </c>
    </row>
    <row r="1177" spans="1:8">
      <c r="A1177" s="88" t="s">
        <v>3966</v>
      </c>
      <c r="B1177" s="88" t="s">
        <v>876</v>
      </c>
      <c r="C1177" s="88" t="s">
        <v>3966</v>
      </c>
      <c r="D1177" s="88" t="s">
        <v>3967</v>
      </c>
      <c r="E1177" s="89">
        <v>0</v>
      </c>
      <c r="F1177" s="88" t="s">
        <v>1185</v>
      </c>
      <c r="H1177" s="3">
        <f>E1177+SUMIF('BR DTG PACUL'!C:C,'STOK PACUL'!C1177,'BR DTG PACUL'!E:E)</f>
        <v>0</v>
      </c>
    </row>
    <row r="1178" spans="1:8">
      <c r="A1178" s="88" t="s">
        <v>1813</v>
      </c>
      <c r="B1178" s="88" t="s">
        <v>1185</v>
      </c>
      <c r="C1178" s="88" t="s">
        <v>1813</v>
      </c>
      <c r="D1178" s="88" t="s">
        <v>1814</v>
      </c>
      <c r="E1178" s="89">
        <v>0</v>
      </c>
      <c r="F1178" s="88" t="s">
        <v>1185</v>
      </c>
      <c r="H1178" s="3">
        <f>E1178+SUMIF('BR DTG PACUL'!C:C,'STOK PACUL'!C1178,'BR DTG PACUL'!E:E)</f>
        <v>0</v>
      </c>
    </row>
    <row r="1179" spans="1:8">
      <c r="A1179" s="88" t="s">
        <v>3968</v>
      </c>
      <c r="B1179" s="88" t="s">
        <v>876</v>
      </c>
      <c r="C1179" s="88" t="s">
        <v>3968</v>
      </c>
      <c r="D1179" s="88" t="s">
        <v>3969</v>
      </c>
      <c r="E1179" s="89">
        <v>0</v>
      </c>
      <c r="F1179" s="88" t="s">
        <v>1185</v>
      </c>
      <c r="H1179" s="3">
        <f>E1179+SUMIF('BR DTG PACUL'!C:C,'STOK PACUL'!C1179,'BR DTG PACUL'!E:E)</f>
        <v>0</v>
      </c>
    </row>
    <row r="1180" spans="1:8">
      <c r="A1180" s="88" t="s">
        <v>506</v>
      </c>
      <c r="B1180" s="88" t="s">
        <v>884</v>
      </c>
      <c r="C1180" s="88" t="s">
        <v>506</v>
      </c>
      <c r="D1180" s="88" t="s">
        <v>1815</v>
      </c>
      <c r="E1180" s="89">
        <v>1</v>
      </c>
      <c r="F1180" s="88" t="s">
        <v>1185</v>
      </c>
      <c r="H1180" s="3">
        <f>E1180+SUMIF('BR DTG PACUL'!C:C,'STOK PACUL'!C1180,'BR DTG PACUL'!E:E)</f>
        <v>1</v>
      </c>
    </row>
    <row r="1181" spans="1:8">
      <c r="A1181" s="88" t="s">
        <v>507</v>
      </c>
      <c r="B1181" s="88" t="s">
        <v>884</v>
      </c>
      <c r="C1181" s="88" t="s">
        <v>507</v>
      </c>
      <c r="D1181" s="88" t="s">
        <v>1065</v>
      </c>
      <c r="E1181" s="89">
        <v>1</v>
      </c>
      <c r="F1181" s="88" t="s">
        <v>1185</v>
      </c>
      <c r="H1181" s="3">
        <f>E1181+SUMIF('BR DTG PACUL'!C:C,'STOK PACUL'!C1181,'BR DTG PACUL'!E:E)</f>
        <v>1</v>
      </c>
    </row>
    <row r="1182" spans="1:8">
      <c r="A1182" s="88" t="s">
        <v>298</v>
      </c>
      <c r="B1182" s="88" t="s">
        <v>884</v>
      </c>
      <c r="C1182" s="88" t="s">
        <v>298</v>
      </c>
      <c r="D1182" s="88" t="s">
        <v>1066</v>
      </c>
      <c r="E1182" s="89">
        <v>1</v>
      </c>
      <c r="F1182" s="88" t="s">
        <v>1185</v>
      </c>
      <c r="H1182" s="3">
        <f>E1182+SUMIF('BR DTG PACUL'!C:C,'STOK PACUL'!C1182,'BR DTG PACUL'!E:E)</f>
        <v>1</v>
      </c>
    </row>
    <row r="1183" spans="1:8">
      <c r="A1183" s="88" t="s">
        <v>299</v>
      </c>
      <c r="B1183" s="88" t="s">
        <v>884</v>
      </c>
      <c r="C1183" s="88" t="s">
        <v>299</v>
      </c>
      <c r="D1183" s="88" t="s">
        <v>1496</v>
      </c>
      <c r="E1183" s="89">
        <v>2</v>
      </c>
      <c r="F1183" s="88" t="s">
        <v>1185</v>
      </c>
      <c r="H1183" s="3">
        <f>E1183+SUMIF('BR DTG PACUL'!C:C,'STOK PACUL'!C1183,'BR DTG PACUL'!E:E)</f>
        <v>2</v>
      </c>
    </row>
    <row r="1184" spans="1:8">
      <c r="A1184" s="88" t="s">
        <v>3970</v>
      </c>
      <c r="B1184" s="88" t="s">
        <v>884</v>
      </c>
      <c r="C1184" s="88" t="s">
        <v>3970</v>
      </c>
      <c r="D1184" s="88" t="s">
        <v>3971</v>
      </c>
      <c r="E1184" s="89">
        <v>1</v>
      </c>
      <c r="F1184" s="88" t="s">
        <v>1185</v>
      </c>
      <c r="H1184" s="3">
        <f>E1184+SUMIF('BR DTG PACUL'!C:C,'STOK PACUL'!C1184,'BR DTG PACUL'!E:E)</f>
        <v>1</v>
      </c>
    </row>
    <row r="1185" spans="1:8">
      <c r="A1185" s="88" t="s">
        <v>300</v>
      </c>
      <c r="B1185" s="88" t="s">
        <v>884</v>
      </c>
      <c r="C1185" s="88" t="s">
        <v>300</v>
      </c>
      <c r="D1185" s="88" t="s">
        <v>1068</v>
      </c>
      <c r="E1185" s="89">
        <v>1</v>
      </c>
      <c r="F1185" s="88" t="s">
        <v>1185</v>
      </c>
      <c r="H1185" s="3">
        <f>E1185+SUMIF('BR DTG PACUL'!C:C,'STOK PACUL'!C1185,'BR DTG PACUL'!E:E)</f>
        <v>1</v>
      </c>
    </row>
    <row r="1186" spans="1:8">
      <c r="A1186" s="88" t="s">
        <v>1497</v>
      </c>
      <c r="B1186" s="88" t="s">
        <v>876</v>
      </c>
      <c r="C1186" s="88" t="s">
        <v>1497</v>
      </c>
      <c r="D1186" s="88" t="s">
        <v>1816</v>
      </c>
      <c r="E1186" s="89">
        <v>0</v>
      </c>
      <c r="F1186" s="88" t="s">
        <v>1185</v>
      </c>
      <c r="H1186" s="3">
        <f>E1186+SUMIF('BR DTG PACUL'!C:C,'STOK PACUL'!C1186,'BR DTG PACUL'!E:E)</f>
        <v>0</v>
      </c>
    </row>
    <row r="1187" spans="1:8">
      <c r="A1187" s="88" t="s">
        <v>673</v>
      </c>
      <c r="B1187" s="88" t="s">
        <v>884</v>
      </c>
      <c r="C1187" s="88" t="s">
        <v>673</v>
      </c>
      <c r="D1187" s="88" t="s">
        <v>1068</v>
      </c>
      <c r="E1187" s="89">
        <v>0</v>
      </c>
      <c r="F1187" s="88" t="s">
        <v>1185</v>
      </c>
      <c r="H1187" s="3">
        <f>E1187+SUMIF('BR DTG PACUL'!C:C,'STOK PACUL'!C1187,'BR DTG PACUL'!E:E)</f>
        <v>0</v>
      </c>
    </row>
    <row r="1188" spans="1:8">
      <c r="A1188" s="88" t="s">
        <v>1438</v>
      </c>
      <c r="B1188" s="88" t="s">
        <v>884</v>
      </c>
      <c r="C1188" s="88" t="s">
        <v>1438</v>
      </c>
      <c r="D1188" s="88" t="s">
        <v>1439</v>
      </c>
      <c r="E1188" s="89">
        <v>1</v>
      </c>
      <c r="F1188" s="88" t="s">
        <v>1185</v>
      </c>
      <c r="H1188" s="3">
        <f>E1188+SUMIF('BR DTG PACUL'!C:C,'STOK PACUL'!C1188,'BR DTG PACUL'!E:E)</f>
        <v>1</v>
      </c>
    </row>
    <row r="1189" spans="1:8">
      <c r="A1189" s="88" t="s">
        <v>301</v>
      </c>
      <c r="B1189" s="88" t="s">
        <v>984</v>
      </c>
      <c r="C1189" s="88" t="s">
        <v>301</v>
      </c>
      <c r="D1189" s="88" t="s">
        <v>1069</v>
      </c>
      <c r="E1189" s="89">
        <v>0</v>
      </c>
      <c r="F1189" s="88" t="s">
        <v>1185</v>
      </c>
      <c r="H1189" s="3">
        <f>E1189+SUMIF('BR DTG PACUL'!C:C,'STOK PACUL'!C1189,'BR DTG PACUL'!E:E)</f>
        <v>0</v>
      </c>
    </row>
    <row r="1190" spans="1:8">
      <c r="A1190" s="88" t="s">
        <v>302</v>
      </c>
      <c r="B1190" s="88" t="s">
        <v>984</v>
      </c>
      <c r="C1190" s="88" t="s">
        <v>302</v>
      </c>
      <c r="D1190" s="88" t="s">
        <v>1069</v>
      </c>
      <c r="E1190" s="89">
        <v>3</v>
      </c>
      <c r="F1190" s="88" t="s">
        <v>1185</v>
      </c>
      <c r="H1190" s="3">
        <f>E1190+SUMIF('BR DTG PACUL'!C:C,'STOK PACUL'!C1190,'BR DTG PACUL'!E:E)</f>
        <v>3</v>
      </c>
    </row>
    <row r="1191" spans="1:8">
      <c r="A1191" s="88" t="s">
        <v>3972</v>
      </c>
      <c r="B1191" s="88" t="s">
        <v>876</v>
      </c>
      <c r="C1191" s="88" t="s">
        <v>3972</v>
      </c>
      <c r="D1191" s="88" t="s">
        <v>3973</v>
      </c>
      <c r="E1191" s="89">
        <v>0</v>
      </c>
      <c r="F1191" s="88" t="s">
        <v>1185</v>
      </c>
      <c r="H1191" s="3">
        <f>E1191+SUMIF('BR DTG PACUL'!C:C,'STOK PACUL'!C1191,'BR DTG PACUL'!E:E)</f>
        <v>0</v>
      </c>
    </row>
    <row r="1192" spans="1:8" ht="30">
      <c r="A1192" s="88" t="s">
        <v>3974</v>
      </c>
      <c r="B1192" s="88" t="s">
        <v>876</v>
      </c>
      <c r="C1192" s="88" t="s">
        <v>3974</v>
      </c>
      <c r="D1192" s="88" t="s">
        <v>3975</v>
      </c>
      <c r="E1192" s="89">
        <v>0</v>
      </c>
      <c r="F1192" s="88" t="s">
        <v>1185</v>
      </c>
      <c r="H1192" s="3">
        <f>E1192+SUMIF('BR DTG PACUL'!C:C,'STOK PACUL'!C1192,'BR DTG PACUL'!E:E)</f>
        <v>0</v>
      </c>
    </row>
    <row r="1193" spans="1:8">
      <c r="A1193" s="88" t="s">
        <v>3976</v>
      </c>
      <c r="B1193" s="88" t="s">
        <v>876</v>
      </c>
      <c r="C1193" s="88" t="s">
        <v>3976</v>
      </c>
      <c r="D1193" s="88" t="s">
        <v>3977</v>
      </c>
      <c r="E1193" s="89">
        <v>0</v>
      </c>
      <c r="F1193" s="88" t="s">
        <v>1185</v>
      </c>
      <c r="H1193" s="3">
        <f>E1193+SUMIF('BR DTG PACUL'!C:C,'STOK PACUL'!C1193,'BR DTG PACUL'!E:E)</f>
        <v>0</v>
      </c>
    </row>
    <row r="1194" spans="1:8" ht="30">
      <c r="A1194" s="88" t="s">
        <v>3978</v>
      </c>
      <c r="B1194" s="88" t="s">
        <v>1303</v>
      </c>
      <c r="C1194" s="88" t="s">
        <v>3978</v>
      </c>
      <c r="D1194" s="88" t="s">
        <v>3979</v>
      </c>
      <c r="E1194" s="89">
        <v>1</v>
      </c>
      <c r="F1194" s="88" t="s">
        <v>1185</v>
      </c>
      <c r="H1194" s="3">
        <f>E1194+SUMIF('BR DTG PACUL'!C:C,'STOK PACUL'!C1194,'BR DTG PACUL'!E:E)</f>
        <v>1</v>
      </c>
    </row>
    <row r="1195" spans="1:8">
      <c r="A1195" s="88" t="s">
        <v>3980</v>
      </c>
      <c r="B1195" s="88" t="s">
        <v>876</v>
      </c>
      <c r="C1195" s="88" t="s">
        <v>3980</v>
      </c>
      <c r="D1195" s="88" t="s">
        <v>3981</v>
      </c>
      <c r="E1195" s="89">
        <v>0</v>
      </c>
      <c r="F1195" s="88" t="s">
        <v>1185</v>
      </c>
      <c r="H1195" s="3">
        <f>E1195+SUMIF('BR DTG PACUL'!C:C,'STOK PACUL'!C1195,'BR DTG PACUL'!E:E)</f>
        <v>0</v>
      </c>
    </row>
    <row r="1196" spans="1:8">
      <c r="A1196" s="88" t="s">
        <v>3982</v>
      </c>
      <c r="B1196" s="88" t="s">
        <v>876</v>
      </c>
      <c r="C1196" s="88" t="s">
        <v>3982</v>
      </c>
      <c r="D1196" s="88" t="s">
        <v>3983</v>
      </c>
      <c r="E1196" s="89">
        <v>0</v>
      </c>
      <c r="F1196" s="88" t="s">
        <v>1185</v>
      </c>
      <c r="H1196" s="3">
        <f>E1196+SUMIF('BR DTG PACUL'!C:C,'STOK PACUL'!C1196,'BR DTG PACUL'!E:E)</f>
        <v>0</v>
      </c>
    </row>
    <row r="1197" spans="1:8">
      <c r="A1197" s="88" t="s">
        <v>3984</v>
      </c>
      <c r="B1197" s="88" t="s">
        <v>876</v>
      </c>
      <c r="C1197" s="88" t="s">
        <v>3984</v>
      </c>
      <c r="D1197" s="88" t="s">
        <v>3981</v>
      </c>
      <c r="E1197" s="89">
        <v>0</v>
      </c>
      <c r="F1197" s="88" t="s">
        <v>1185</v>
      </c>
      <c r="H1197" s="3">
        <f>E1197+SUMIF('BR DTG PACUL'!C:C,'STOK PACUL'!C1197,'BR DTG PACUL'!E:E)</f>
        <v>0</v>
      </c>
    </row>
    <row r="1198" spans="1:8">
      <c r="A1198" s="88" t="s">
        <v>3985</v>
      </c>
      <c r="B1198" s="88" t="s">
        <v>1303</v>
      </c>
      <c r="C1198" s="88" t="s">
        <v>3985</v>
      </c>
      <c r="D1198" s="88" t="s">
        <v>3983</v>
      </c>
      <c r="E1198" s="89">
        <v>1</v>
      </c>
      <c r="F1198" s="88" t="s">
        <v>1185</v>
      </c>
      <c r="H1198" s="3">
        <f>E1198+SUMIF('BR DTG PACUL'!C:C,'STOK PACUL'!C1198,'BR DTG PACUL'!E:E)</f>
        <v>1</v>
      </c>
    </row>
    <row r="1199" spans="1:8">
      <c r="A1199" s="88" t="s">
        <v>3986</v>
      </c>
      <c r="B1199" s="88" t="s">
        <v>876</v>
      </c>
      <c r="C1199" s="88" t="s">
        <v>3986</v>
      </c>
      <c r="D1199" s="88" t="s">
        <v>3987</v>
      </c>
      <c r="E1199" s="89">
        <v>0</v>
      </c>
      <c r="F1199" s="88" t="s">
        <v>1185</v>
      </c>
      <c r="H1199" s="3">
        <f>E1199+SUMIF('BR DTG PACUL'!C:C,'STOK PACUL'!C1199,'BR DTG PACUL'!E:E)</f>
        <v>0</v>
      </c>
    </row>
    <row r="1200" spans="1:8">
      <c r="A1200" s="88" t="s">
        <v>3988</v>
      </c>
      <c r="B1200" s="88" t="s">
        <v>876</v>
      </c>
      <c r="C1200" s="88" t="s">
        <v>3988</v>
      </c>
      <c r="D1200" s="88" t="s">
        <v>3983</v>
      </c>
      <c r="E1200" s="89">
        <v>0</v>
      </c>
      <c r="F1200" s="88" t="s">
        <v>1185</v>
      </c>
      <c r="H1200" s="3">
        <f>E1200+SUMIF('BR DTG PACUL'!C:C,'STOK PACUL'!C1200,'BR DTG PACUL'!E:E)</f>
        <v>0</v>
      </c>
    </row>
    <row r="1201" spans="1:8">
      <c r="A1201" s="88" t="s">
        <v>3989</v>
      </c>
      <c r="B1201" s="88" t="s">
        <v>876</v>
      </c>
      <c r="C1201" s="88" t="s">
        <v>3989</v>
      </c>
      <c r="D1201" s="88" t="s">
        <v>3981</v>
      </c>
      <c r="E1201" s="89">
        <v>0</v>
      </c>
      <c r="F1201" s="88" t="s">
        <v>1185</v>
      </c>
      <c r="H1201" s="3">
        <f>E1201+SUMIF('BR DTG PACUL'!C:C,'STOK PACUL'!C1201,'BR DTG PACUL'!E:E)</f>
        <v>0</v>
      </c>
    </row>
    <row r="1202" spans="1:8">
      <c r="A1202" s="88" t="s">
        <v>3990</v>
      </c>
      <c r="B1202" s="88" t="s">
        <v>876</v>
      </c>
      <c r="C1202" s="88" t="s">
        <v>3990</v>
      </c>
      <c r="D1202" s="88" t="s">
        <v>3991</v>
      </c>
      <c r="E1202" s="89">
        <v>0</v>
      </c>
      <c r="F1202" s="88" t="s">
        <v>1185</v>
      </c>
      <c r="H1202" s="3">
        <f>E1202+SUMIF('BR DTG PACUL'!C:C,'STOK PACUL'!C1202,'BR DTG PACUL'!E:E)</f>
        <v>0</v>
      </c>
    </row>
    <row r="1203" spans="1:8" ht="30">
      <c r="A1203" s="88" t="s">
        <v>3992</v>
      </c>
      <c r="B1203" s="88" t="s">
        <v>876</v>
      </c>
      <c r="C1203" s="88" t="s">
        <v>3992</v>
      </c>
      <c r="D1203" s="88" t="s">
        <v>3993</v>
      </c>
      <c r="E1203" s="89">
        <v>0</v>
      </c>
      <c r="F1203" s="88" t="s">
        <v>1185</v>
      </c>
      <c r="H1203" s="3">
        <f>E1203+SUMIF('BR DTG PACUL'!C:C,'STOK PACUL'!C1203,'BR DTG PACUL'!E:E)</f>
        <v>0</v>
      </c>
    </row>
    <row r="1204" spans="1:8">
      <c r="A1204" s="88" t="s">
        <v>3994</v>
      </c>
      <c r="B1204" s="88" t="s">
        <v>876</v>
      </c>
      <c r="C1204" s="88" t="s">
        <v>3994</v>
      </c>
      <c r="D1204" s="88" t="s">
        <v>3995</v>
      </c>
      <c r="E1204" s="89">
        <v>0</v>
      </c>
      <c r="F1204" s="88" t="s">
        <v>1185</v>
      </c>
      <c r="H1204" s="3">
        <f>E1204+SUMIF('BR DTG PACUL'!C:C,'STOK PACUL'!C1204,'BR DTG PACUL'!E:E)</f>
        <v>0</v>
      </c>
    </row>
    <row r="1205" spans="1:8" ht="30">
      <c r="A1205" s="88" t="s">
        <v>3996</v>
      </c>
      <c r="B1205" s="88" t="s">
        <v>876</v>
      </c>
      <c r="C1205" s="88" t="s">
        <v>3996</v>
      </c>
      <c r="D1205" s="88" t="s">
        <v>3997</v>
      </c>
      <c r="E1205" s="89">
        <v>0</v>
      </c>
      <c r="F1205" s="88" t="s">
        <v>1185</v>
      </c>
      <c r="H1205" s="3">
        <f>E1205+SUMIF('BR DTG PACUL'!C:C,'STOK PACUL'!C1205,'BR DTG PACUL'!E:E)</f>
        <v>0</v>
      </c>
    </row>
    <row r="1206" spans="1:8" ht="30">
      <c r="A1206" s="88" t="s">
        <v>3998</v>
      </c>
      <c r="B1206" s="88" t="s">
        <v>876</v>
      </c>
      <c r="C1206" s="88" t="s">
        <v>3998</v>
      </c>
      <c r="D1206" s="88" t="s">
        <v>3999</v>
      </c>
      <c r="E1206" s="89">
        <v>0</v>
      </c>
      <c r="F1206" s="88" t="s">
        <v>1185</v>
      </c>
      <c r="H1206" s="3">
        <f>E1206+SUMIF('BR DTG PACUL'!C:C,'STOK PACUL'!C1206,'BR DTG PACUL'!E:E)</f>
        <v>0</v>
      </c>
    </row>
    <row r="1207" spans="1:8" ht="30">
      <c r="A1207" s="88" t="s">
        <v>4000</v>
      </c>
      <c r="B1207" s="88" t="s">
        <v>876</v>
      </c>
      <c r="C1207" s="88" t="s">
        <v>4000</v>
      </c>
      <c r="D1207" s="88" t="s">
        <v>4001</v>
      </c>
      <c r="E1207" s="89">
        <v>0</v>
      </c>
      <c r="F1207" s="88" t="s">
        <v>1185</v>
      </c>
      <c r="H1207" s="3">
        <f>E1207+SUMIF('BR DTG PACUL'!C:C,'STOK PACUL'!C1207,'BR DTG PACUL'!E:E)</f>
        <v>0</v>
      </c>
    </row>
    <row r="1208" spans="1:8">
      <c r="A1208" s="88" t="s">
        <v>4002</v>
      </c>
      <c r="B1208" s="88" t="s">
        <v>876</v>
      </c>
      <c r="C1208" s="88" t="s">
        <v>4002</v>
      </c>
      <c r="D1208" s="88" t="s">
        <v>4003</v>
      </c>
      <c r="E1208" s="89">
        <v>0</v>
      </c>
      <c r="F1208" s="88" t="s">
        <v>1185</v>
      </c>
      <c r="H1208" s="3">
        <f>E1208+SUMIF('BR DTG PACUL'!C:C,'STOK PACUL'!C1208,'BR DTG PACUL'!E:E)</f>
        <v>0</v>
      </c>
    </row>
    <row r="1209" spans="1:8" ht="30">
      <c r="A1209" s="88" t="s">
        <v>4004</v>
      </c>
      <c r="B1209" s="88" t="s">
        <v>1303</v>
      </c>
      <c r="C1209" s="88" t="s">
        <v>4004</v>
      </c>
      <c r="D1209" s="88" t="s">
        <v>4005</v>
      </c>
      <c r="E1209" s="89">
        <v>1</v>
      </c>
      <c r="F1209" s="88" t="s">
        <v>1185</v>
      </c>
      <c r="H1209" s="3">
        <f>E1209+SUMIF('BR DTG PACUL'!C:C,'STOK PACUL'!C1209,'BR DTG PACUL'!E:E)</f>
        <v>1</v>
      </c>
    </row>
    <row r="1210" spans="1:8">
      <c r="A1210" s="88" t="s">
        <v>4006</v>
      </c>
      <c r="B1210" s="88" t="s">
        <v>1303</v>
      </c>
      <c r="C1210" s="88" t="s">
        <v>4006</v>
      </c>
      <c r="D1210" s="88" t="s">
        <v>4007</v>
      </c>
      <c r="E1210" s="89">
        <v>1</v>
      </c>
      <c r="F1210" s="88" t="s">
        <v>1185</v>
      </c>
      <c r="H1210" s="3">
        <f>E1210+SUMIF('BR DTG PACUL'!C:C,'STOK PACUL'!C1210,'BR DTG PACUL'!E:E)</f>
        <v>1</v>
      </c>
    </row>
    <row r="1211" spans="1:8">
      <c r="A1211" s="88" t="s">
        <v>4008</v>
      </c>
      <c r="B1211" s="88" t="s">
        <v>876</v>
      </c>
      <c r="C1211" s="88" t="s">
        <v>4008</v>
      </c>
      <c r="D1211" s="88" t="s">
        <v>3983</v>
      </c>
      <c r="E1211" s="89">
        <v>0</v>
      </c>
      <c r="F1211" s="88" t="s">
        <v>1185</v>
      </c>
      <c r="H1211" s="3">
        <f>E1211+SUMIF('BR DTG PACUL'!C:C,'STOK PACUL'!C1211,'BR DTG PACUL'!E:E)</f>
        <v>0</v>
      </c>
    </row>
    <row r="1212" spans="1:8" ht="30">
      <c r="A1212" s="88" t="s">
        <v>4009</v>
      </c>
      <c r="B1212" s="88" t="s">
        <v>1303</v>
      </c>
      <c r="C1212" s="88" t="s">
        <v>4009</v>
      </c>
      <c r="D1212" s="88" t="s">
        <v>4010</v>
      </c>
      <c r="E1212" s="89">
        <v>1</v>
      </c>
      <c r="F1212" s="88" t="s">
        <v>1185</v>
      </c>
      <c r="H1212" s="3">
        <f>E1212+SUMIF('BR DTG PACUL'!C:C,'STOK PACUL'!C1212,'BR DTG PACUL'!E:E)</f>
        <v>1</v>
      </c>
    </row>
    <row r="1213" spans="1:8">
      <c r="A1213" s="88" t="s">
        <v>4011</v>
      </c>
      <c r="B1213" s="88" t="s">
        <v>876</v>
      </c>
      <c r="C1213" s="88" t="s">
        <v>4011</v>
      </c>
      <c r="D1213" s="88" t="s">
        <v>4012</v>
      </c>
      <c r="E1213" s="89">
        <v>0</v>
      </c>
      <c r="F1213" s="88" t="s">
        <v>1185</v>
      </c>
      <c r="H1213" s="3">
        <f>E1213+SUMIF('BR DTG PACUL'!C:C,'STOK PACUL'!C1213,'BR DTG PACUL'!E:E)</f>
        <v>0</v>
      </c>
    </row>
    <row r="1214" spans="1:8">
      <c r="A1214" s="88" t="s">
        <v>4013</v>
      </c>
      <c r="B1214" s="88" t="s">
        <v>876</v>
      </c>
      <c r="C1214" s="88" t="s">
        <v>4013</v>
      </c>
      <c r="D1214" s="88" t="s">
        <v>4014</v>
      </c>
      <c r="E1214" s="89">
        <v>0</v>
      </c>
      <c r="F1214" s="88" t="s">
        <v>1185</v>
      </c>
      <c r="H1214" s="3">
        <f>E1214+SUMIF('BR DTG PACUL'!C:C,'STOK PACUL'!C1214,'BR DTG PACUL'!E:E)</f>
        <v>0</v>
      </c>
    </row>
    <row r="1215" spans="1:8">
      <c r="A1215" s="88" t="s">
        <v>4015</v>
      </c>
      <c r="B1215" s="88" t="s">
        <v>876</v>
      </c>
      <c r="C1215" s="88" t="s">
        <v>4015</v>
      </c>
      <c r="D1215" s="88" t="s">
        <v>4016</v>
      </c>
      <c r="E1215" s="89">
        <v>0</v>
      </c>
      <c r="F1215" s="88" t="s">
        <v>1185</v>
      </c>
      <c r="H1215" s="3">
        <f>E1215+SUMIF('BR DTG PACUL'!C:C,'STOK PACUL'!C1215,'BR DTG PACUL'!E:E)</f>
        <v>0</v>
      </c>
    </row>
    <row r="1216" spans="1:8">
      <c r="A1216" s="88" t="s">
        <v>4017</v>
      </c>
      <c r="B1216" s="88" t="s">
        <v>876</v>
      </c>
      <c r="C1216" s="88" t="s">
        <v>4017</v>
      </c>
      <c r="D1216" s="88" t="s">
        <v>4018</v>
      </c>
      <c r="E1216" s="89">
        <v>0</v>
      </c>
      <c r="F1216" s="88" t="s">
        <v>1185</v>
      </c>
      <c r="H1216" s="3">
        <f>E1216+SUMIF('BR DTG PACUL'!C:C,'STOK PACUL'!C1216,'BR DTG PACUL'!E:E)</f>
        <v>0</v>
      </c>
    </row>
    <row r="1217" spans="1:8">
      <c r="A1217" s="88" t="s">
        <v>4019</v>
      </c>
      <c r="B1217" s="88" t="s">
        <v>876</v>
      </c>
      <c r="C1217" s="88" t="s">
        <v>4019</v>
      </c>
      <c r="D1217" s="88" t="s">
        <v>4020</v>
      </c>
      <c r="E1217" s="89">
        <v>0</v>
      </c>
      <c r="F1217" s="88" t="s">
        <v>1185</v>
      </c>
      <c r="H1217" s="3">
        <f>E1217+SUMIF('BR DTG PACUL'!C:C,'STOK PACUL'!C1217,'BR DTG PACUL'!E:E)</f>
        <v>0</v>
      </c>
    </row>
    <row r="1218" spans="1:8">
      <c r="A1218" s="88" t="s">
        <v>4021</v>
      </c>
      <c r="B1218" s="88" t="s">
        <v>876</v>
      </c>
      <c r="C1218" s="88" t="s">
        <v>4021</v>
      </c>
      <c r="D1218" s="88" t="s">
        <v>4010</v>
      </c>
      <c r="E1218" s="89">
        <v>0</v>
      </c>
      <c r="F1218" s="88" t="s">
        <v>1185</v>
      </c>
      <c r="H1218" s="3">
        <f>E1218+SUMIF('BR DTG PACUL'!C:C,'STOK PACUL'!C1218,'BR DTG PACUL'!E:E)</f>
        <v>0</v>
      </c>
    </row>
    <row r="1219" spans="1:8">
      <c r="A1219" s="88" t="s">
        <v>4022</v>
      </c>
      <c r="B1219" s="88" t="s">
        <v>1303</v>
      </c>
      <c r="C1219" s="88" t="s">
        <v>4022</v>
      </c>
      <c r="D1219" s="88" t="s">
        <v>4023</v>
      </c>
      <c r="E1219" s="89">
        <v>1</v>
      </c>
      <c r="F1219" s="88" t="s">
        <v>1185</v>
      </c>
      <c r="H1219" s="3">
        <f>E1219+SUMIF('BR DTG PACUL'!C:C,'STOK PACUL'!C1219,'BR DTG PACUL'!E:E)</f>
        <v>1</v>
      </c>
    </row>
    <row r="1220" spans="1:8">
      <c r="A1220" s="88" t="s">
        <v>4024</v>
      </c>
      <c r="B1220" s="88" t="s">
        <v>876</v>
      </c>
      <c r="C1220" s="88" t="s">
        <v>4024</v>
      </c>
      <c r="D1220" s="88" t="s">
        <v>4014</v>
      </c>
      <c r="E1220" s="89">
        <v>0</v>
      </c>
      <c r="F1220" s="88" t="s">
        <v>1185</v>
      </c>
      <c r="H1220" s="3">
        <f>E1220+SUMIF('BR DTG PACUL'!C:C,'STOK PACUL'!C1220,'BR DTG PACUL'!E:E)</f>
        <v>0</v>
      </c>
    </row>
    <row r="1221" spans="1:8">
      <c r="A1221" s="88" t="s">
        <v>4025</v>
      </c>
      <c r="B1221" s="88" t="s">
        <v>876</v>
      </c>
      <c r="C1221" s="88" t="s">
        <v>4025</v>
      </c>
      <c r="D1221" s="88" t="s">
        <v>4010</v>
      </c>
      <c r="E1221" s="89">
        <v>0</v>
      </c>
      <c r="F1221" s="88" t="s">
        <v>1185</v>
      </c>
      <c r="H1221" s="3">
        <f>E1221+SUMIF('BR DTG PACUL'!C:C,'STOK PACUL'!C1221,'BR DTG PACUL'!E:E)</f>
        <v>0</v>
      </c>
    </row>
    <row r="1222" spans="1:8">
      <c r="A1222" s="88" t="s">
        <v>4026</v>
      </c>
      <c r="B1222" s="88" t="s">
        <v>1303</v>
      </c>
      <c r="C1222" s="88" t="s">
        <v>4026</v>
      </c>
      <c r="D1222" s="88" t="s">
        <v>4027</v>
      </c>
      <c r="E1222" s="89">
        <v>1</v>
      </c>
      <c r="F1222" s="88" t="s">
        <v>1185</v>
      </c>
      <c r="H1222" s="3">
        <f>E1222+SUMIF('BR DTG PACUL'!C:C,'STOK PACUL'!C1222,'BR DTG PACUL'!E:E)</f>
        <v>1</v>
      </c>
    </row>
    <row r="1223" spans="1:8">
      <c r="A1223" s="88" t="s">
        <v>4028</v>
      </c>
      <c r="B1223" s="88" t="s">
        <v>876</v>
      </c>
      <c r="C1223" s="88" t="s">
        <v>4028</v>
      </c>
      <c r="D1223" s="88" t="s">
        <v>4029</v>
      </c>
      <c r="E1223" s="89">
        <v>0</v>
      </c>
      <c r="F1223" s="88" t="s">
        <v>1185</v>
      </c>
      <c r="H1223" s="3">
        <f>E1223+SUMIF('BR DTG PACUL'!C:C,'STOK PACUL'!C1223,'BR DTG PACUL'!E:E)</f>
        <v>0</v>
      </c>
    </row>
    <row r="1224" spans="1:8">
      <c r="A1224" s="88" t="s">
        <v>4030</v>
      </c>
      <c r="B1224" s="88" t="s">
        <v>876</v>
      </c>
      <c r="C1224" s="88" t="s">
        <v>4030</v>
      </c>
      <c r="D1224" s="88" t="s">
        <v>4031</v>
      </c>
      <c r="E1224" s="89">
        <v>0</v>
      </c>
      <c r="F1224" s="88" t="s">
        <v>1185</v>
      </c>
      <c r="H1224" s="3">
        <f>E1224+SUMIF('BR DTG PACUL'!C:C,'STOK PACUL'!C1224,'BR DTG PACUL'!E:E)</f>
        <v>0</v>
      </c>
    </row>
    <row r="1225" spans="1:8">
      <c r="A1225" s="88" t="s">
        <v>4032</v>
      </c>
      <c r="B1225" s="88" t="s">
        <v>876</v>
      </c>
      <c r="C1225" s="88" t="s">
        <v>4032</v>
      </c>
      <c r="D1225" s="88" t="s">
        <v>4033</v>
      </c>
      <c r="E1225" s="89">
        <v>0</v>
      </c>
      <c r="F1225" s="88" t="s">
        <v>1185</v>
      </c>
      <c r="H1225" s="3">
        <f>E1225+SUMIF('BR DTG PACUL'!C:C,'STOK PACUL'!C1225,'BR DTG PACUL'!E:E)</f>
        <v>0</v>
      </c>
    </row>
    <row r="1226" spans="1:8">
      <c r="A1226" s="88" t="s">
        <v>4034</v>
      </c>
      <c r="B1226" s="88" t="s">
        <v>876</v>
      </c>
      <c r="C1226" s="88" t="s">
        <v>4034</v>
      </c>
      <c r="D1226" s="88" t="s">
        <v>4035</v>
      </c>
      <c r="E1226" s="89">
        <v>0</v>
      </c>
      <c r="F1226" s="88" t="s">
        <v>1185</v>
      </c>
      <c r="H1226" s="3">
        <f>E1226+SUMIF('BR DTG PACUL'!C:C,'STOK PACUL'!C1226,'BR DTG PACUL'!E:E)</f>
        <v>0</v>
      </c>
    </row>
    <row r="1227" spans="1:8">
      <c r="A1227" s="88" t="s">
        <v>4036</v>
      </c>
      <c r="B1227" s="88" t="s">
        <v>876</v>
      </c>
      <c r="C1227" s="88" t="s">
        <v>4036</v>
      </c>
      <c r="D1227" s="88" t="s">
        <v>4037</v>
      </c>
      <c r="E1227" s="89">
        <v>0</v>
      </c>
      <c r="F1227" s="88" t="s">
        <v>1185</v>
      </c>
      <c r="H1227" s="3">
        <f>E1227+SUMIF('BR DTG PACUL'!C:C,'STOK PACUL'!C1227,'BR DTG PACUL'!E:E)</f>
        <v>0</v>
      </c>
    </row>
    <row r="1228" spans="1:8">
      <c r="A1228" s="88" t="s">
        <v>4038</v>
      </c>
      <c r="B1228" s="88" t="s">
        <v>876</v>
      </c>
      <c r="C1228" s="88" t="s">
        <v>4038</v>
      </c>
      <c r="D1228" s="88" t="s">
        <v>4039</v>
      </c>
      <c r="E1228" s="89">
        <v>0</v>
      </c>
      <c r="F1228" s="88" t="s">
        <v>1185</v>
      </c>
      <c r="H1228" s="3">
        <f>E1228+SUMIF('BR DTG PACUL'!C:C,'STOK PACUL'!C1228,'BR DTG PACUL'!E:E)</f>
        <v>0</v>
      </c>
    </row>
    <row r="1229" spans="1:8">
      <c r="A1229" s="88" t="s">
        <v>4040</v>
      </c>
      <c r="B1229" s="88" t="s">
        <v>876</v>
      </c>
      <c r="C1229" s="88" t="s">
        <v>4040</v>
      </c>
      <c r="D1229" s="88" t="s">
        <v>4041</v>
      </c>
      <c r="E1229" s="89">
        <v>0</v>
      </c>
      <c r="F1229" s="88" t="s">
        <v>1185</v>
      </c>
      <c r="H1229" s="3">
        <f>E1229+SUMIF('BR DTG PACUL'!C:C,'STOK PACUL'!C1229,'BR DTG PACUL'!E:E)</f>
        <v>0</v>
      </c>
    </row>
    <row r="1230" spans="1:8">
      <c r="A1230" s="88" t="s">
        <v>4042</v>
      </c>
      <c r="B1230" s="88" t="s">
        <v>876</v>
      </c>
      <c r="C1230" s="88" t="s">
        <v>4042</v>
      </c>
      <c r="D1230" s="88" t="s">
        <v>4043</v>
      </c>
      <c r="E1230" s="89">
        <v>0</v>
      </c>
      <c r="F1230" s="88" t="s">
        <v>1185</v>
      </c>
      <c r="H1230" s="3">
        <f>E1230+SUMIF('BR DTG PACUL'!C:C,'STOK PACUL'!C1230,'BR DTG PACUL'!E:E)</f>
        <v>0</v>
      </c>
    </row>
    <row r="1231" spans="1:8">
      <c r="A1231" s="88" t="s">
        <v>4044</v>
      </c>
      <c r="B1231" s="88" t="s">
        <v>876</v>
      </c>
      <c r="C1231" s="88" t="s">
        <v>4044</v>
      </c>
      <c r="D1231" s="88" t="s">
        <v>4045</v>
      </c>
      <c r="E1231" s="89">
        <v>0</v>
      </c>
      <c r="F1231" s="88" t="s">
        <v>1185</v>
      </c>
      <c r="H1231" s="3">
        <f>E1231+SUMIF('BR DTG PACUL'!C:C,'STOK PACUL'!C1231,'BR DTG PACUL'!E:E)</f>
        <v>0</v>
      </c>
    </row>
    <row r="1232" spans="1:8">
      <c r="A1232" s="88" t="s">
        <v>4046</v>
      </c>
      <c r="B1232" s="88" t="s">
        <v>876</v>
      </c>
      <c r="C1232" s="88" t="s">
        <v>4046</v>
      </c>
      <c r="D1232" s="88" t="s">
        <v>4047</v>
      </c>
      <c r="E1232" s="89">
        <v>0</v>
      </c>
      <c r="F1232" s="88" t="s">
        <v>1185</v>
      </c>
      <c r="H1232" s="3">
        <f>E1232+SUMIF('BR DTG PACUL'!C:C,'STOK PACUL'!C1232,'BR DTG PACUL'!E:E)</f>
        <v>0</v>
      </c>
    </row>
    <row r="1233" spans="1:8">
      <c r="A1233" s="88" t="s">
        <v>303</v>
      </c>
      <c r="B1233" s="88" t="s">
        <v>888</v>
      </c>
      <c r="C1233" s="88" t="s">
        <v>303</v>
      </c>
      <c r="D1233" s="88" t="s">
        <v>1070</v>
      </c>
      <c r="E1233" s="89">
        <v>5</v>
      </c>
      <c r="F1233" s="88" t="s">
        <v>1185</v>
      </c>
      <c r="H1233" s="3">
        <f>E1233+SUMIF('BR DTG PACUL'!C:C,'STOK PACUL'!C1233,'BR DTG PACUL'!E:E)</f>
        <v>5</v>
      </c>
    </row>
    <row r="1234" spans="1:8">
      <c r="A1234" s="88" t="s">
        <v>4048</v>
      </c>
      <c r="B1234" s="88" t="s">
        <v>876</v>
      </c>
      <c r="C1234" s="88" t="s">
        <v>4048</v>
      </c>
      <c r="D1234" s="88" t="s">
        <v>4049</v>
      </c>
      <c r="E1234" s="89">
        <v>0</v>
      </c>
      <c r="F1234" s="88" t="s">
        <v>1185</v>
      </c>
      <c r="H1234" s="3">
        <f>E1234+SUMIF('BR DTG PACUL'!C:C,'STOK PACUL'!C1234,'BR DTG PACUL'!E:E)</f>
        <v>0</v>
      </c>
    </row>
    <row r="1235" spans="1:8">
      <c r="A1235" s="88" t="s">
        <v>4050</v>
      </c>
      <c r="B1235" s="88" t="s">
        <v>876</v>
      </c>
      <c r="C1235" s="88" t="s">
        <v>4050</v>
      </c>
      <c r="D1235" s="88" t="s">
        <v>3930</v>
      </c>
      <c r="E1235" s="89">
        <v>0</v>
      </c>
      <c r="F1235" s="88" t="s">
        <v>1185</v>
      </c>
      <c r="H1235" s="3">
        <f>E1235+SUMIF('BR DTG PACUL'!C:C,'STOK PACUL'!C1235,'BR DTG PACUL'!E:E)</f>
        <v>0</v>
      </c>
    </row>
    <row r="1236" spans="1:8">
      <c r="A1236" s="88" t="s">
        <v>4051</v>
      </c>
      <c r="B1236" s="88" t="s">
        <v>876</v>
      </c>
      <c r="C1236" s="88" t="s">
        <v>4051</v>
      </c>
      <c r="D1236" s="88" t="s">
        <v>4052</v>
      </c>
      <c r="E1236" s="89">
        <v>0</v>
      </c>
      <c r="F1236" s="88" t="s">
        <v>1185</v>
      </c>
      <c r="H1236" s="3">
        <f>E1236+SUMIF('BR DTG PACUL'!C:C,'STOK PACUL'!C1236,'BR DTG PACUL'!E:E)</f>
        <v>0</v>
      </c>
    </row>
    <row r="1237" spans="1:8" ht="30">
      <c r="A1237" s="88" t="s">
        <v>4053</v>
      </c>
      <c r="B1237" s="88" t="s">
        <v>876</v>
      </c>
      <c r="C1237" s="88" t="s">
        <v>4053</v>
      </c>
      <c r="D1237" s="88" t="s">
        <v>4054</v>
      </c>
      <c r="E1237" s="89">
        <v>0</v>
      </c>
      <c r="F1237" s="88" t="s">
        <v>1185</v>
      </c>
      <c r="H1237" s="3">
        <f>E1237+SUMIF('BR DTG PACUL'!C:C,'STOK PACUL'!C1237,'BR DTG PACUL'!E:E)</f>
        <v>0</v>
      </c>
    </row>
    <row r="1238" spans="1:8">
      <c r="A1238" s="88" t="s">
        <v>4055</v>
      </c>
      <c r="B1238" s="88" t="s">
        <v>876</v>
      </c>
      <c r="C1238" s="88" t="s">
        <v>4055</v>
      </c>
      <c r="D1238" s="88" t="s">
        <v>4056</v>
      </c>
      <c r="E1238" s="89">
        <v>0</v>
      </c>
      <c r="F1238" s="88" t="s">
        <v>1185</v>
      </c>
      <c r="H1238" s="3">
        <f>E1238+SUMIF('BR DTG PACUL'!C:C,'STOK PACUL'!C1238,'BR DTG PACUL'!E:E)</f>
        <v>0</v>
      </c>
    </row>
    <row r="1239" spans="1:8">
      <c r="A1239" s="88" t="s">
        <v>4057</v>
      </c>
      <c r="B1239" s="88" t="s">
        <v>876</v>
      </c>
      <c r="C1239" s="88" t="s">
        <v>4057</v>
      </c>
      <c r="D1239" s="88" t="s">
        <v>4058</v>
      </c>
      <c r="E1239" s="89">
        <v>0</v>
      </c>
      <c r="F1239" s="88" t="s">
        <v>1185</v>
      </c>
      <c r="H1239" s="3">
        <f>E1239+SUMIF('BR DTG PACUL'!C:C,'STOK PACUL'!C1239,'BR DTG PACUL'!E:E)</f>
        <v>0</v>
      </c>
    </row>
    <row r="1240" spans="1:8">
      <c r="A1240" s="88" t="s">
        <v>4059</v>
      </c>
      <c r="B1240" s="88" t="s">
        <v>876</v>
      </c>
      <c r="C1240" s="88" t="s">
        <v>4059</v>
      </c>
      <c r="D1240" s="88" t="s">
        <v>4060</v>
      </c>
      <c r="E1240" s="89">
        <v>0</v>
      </c>
      <c r="F1240" s="88" t="s">
        <v>1185</v>
      </c>
      <c r="H1240" s="3">
        <f>E1240+SUMIF('BR DTG PACUL'!C:C,'STOK PACUL'!C1240,'BR DTG PACUL'!E:E)</f>
        <v>0</v>
      </c>
    </row>
    <row r="1241" spans="1:8">
      <c r="A1241" s="88" t="s">
        <v>4061</v>
      </c>
      <c r="B1241" s="88" t="s">
        <v>876</v>
      </c>
      <c r="C1241" s="88" t="s">
        <v>4061</v>
      </c>
      <c r="D1241" s="88" t="s">
        <v>4062</v>
      </c>
      <c r="E1241" s="89">
        <v>0</v>
      </c>
      <c r="F1241" s="88" t="s">
        <v>1185</v>
      </c>
      <c r="H1241" s="3">
        <f>E1241+SUMIF('BR DTG PACUL'!C:C,'STOK PACUL'!C1241,'BR DTG PACUL'!E:E)</f>
        <v>0</v>
      </c>
    </row>
    <row r="1242" spans="1:8">
      <c r="A1242" s="88" t="s">
        <v>508</v>
      </c>
      <c r="B1242" s="88" t="s">
        <v>876</v>
      </c>
      <c r="C1242" s="88" t="s">
        <v>508</v>
      </c>
      <c r="D1242" s="88" t="s">
        <v>1071</v>
      </c>
      <c r="E1242" s="89">
        <v>0</v>
      </c>
      <c r="F1242" s="88" t="s">
        <v>1185</v>
      </c>
      <c r="H1242" s="3">
        <f>E1242+SUMIF('BR DTG PACUL'!C:C,'STOK PACUL'!C1242,'BR DTG PACUL'!E:E)</f>
        <v>0</v>
      </c>
    </row>
    <row r="1243" spans="1:8">
      <c r="A1243" s="88" t="s">
        <v>1440</v>
      </c>
      <c r="B1243" s="88" t="s">
        <v>898</v>
      </c>
      <c r="C1243" s="88" t="s">
        <v>1440</v>
      </c>
      <c r="D1243" s="88" t="s">
        <v>1441</v>
      </c>
      <c r="E1243" s="89">
        <v>1</v>
      </c>
      <c r="F1243" s="88" t="s">
        <v>1185</v>
      </c>
      <c r="H1243" s="3">
        <f>E1243+SUMIF('BR DTG PACUL'!C:C,'STOK PACUL'!C1243,'BR DTG PACUL'!E:E)</f>
        <v>1</v>
      </c>
    </row>
    <row r="1244" spans="1:8">
      <c r="A1244" s="88" t="s">
        <v>509</v>
      </c>
      <c r="B1244" s="88" t="s">
        <v>876</v>
      </c>
      <c r="C1244" s="88" t="s">
        <v>509</v>
      </c>
      <c r="D1244" s="88" t="s">
        <v>4063</v>
      </c>
      <c r="E1244" s="89">
        <v>0</v>
      </c>
      <c r="F1244" s="88" t="s">
        <v>1185</v>
      </c>
      <c r="H1244" s="3">
        <f>E1244+SUMIF('BR DTG PACUL'!C:C,'STOK PACUL'!C1244,'BR DTG PACUL'!E:E)</f>
        <v>0</v>
      </c>
    </row>
    <row r="1245" spans="1:8">
      <c r="A1245" s="88" t="s">
        <v>674</v>
      </c>
      <c r="B1245" s="88" t="s">
        <v>876</v>
      </c>
      <c r="C1245" s="88" t="s">
        <v>674</v>
      </c>
      <c r="D1245" s="88" t="s">
        <v>1073</v>
      </c>
      <c r="E1245" s="89">
        <v>0</v>
      </c>
      <c r="F1245" s="88" t="s">
        <v>1185</v>
      </c>
      <c r="H1245" s="3">
        <f>E1245+SUMIF('BR DTG PACUL'!C:C,'STOK PACUL'!C1245,'BR DTG PACUL'!E:E)</f>
        <v>0</v>
      </c>
    </row>
    <row r="1246" spans="1:8">
      <c r="A1246" s="88" t="s">
        <v>4064</v>
      </c>
      <c r="B1246" s="88" t="s">
        <v>918</v>
      </c>
      <c r="C1246" s="88" t="s">
        <v>4064</v>
      </c>
      <c r="D1246" s="88" t="s">
        <v>4065</v>
      </c>
      <c r="E1246" s="89">
        <v>1</v>
      </c>
      <c r="F1246" s="88" t="s">
        <v>1185</v>
      </c>
      <c r="H1246" s="3">
        <f>E1246+SUMIF('BR DTG PACUL'!C:C,'STOK PACUL'!C1246,'BR DTG PACUL'!E:E)</f>
        <v>1</v>
      </c>
    </row>
    <row r="1247" spans="1:8" ht="30">
      <c r="A1247" s="88" t="s">
        <v>4066</v>
      </c>
      <c r="B1247" s="88" t="s">
        <v>876</v>
      </c>
      <c r="C1247" s="88" t="s">
        <v>4066</v>
      </c>
      <c r="D1247" s="88" t="s">
        <v>4067</v>
      </c>
      <c r="E1247" s="89">
        <v>0</v>
      </c>
      <c r="F1247" s="88" t="s">
        <v>193</v>
      </c>
      <c r="H1247" s="3">
        <f>E1247+SUMIF('BR DTG PACUL'!C:C,'STOK PACUL'!C1247,'BR DTG PACUL'!E:E)</f>
        <v>0</v>
      </c>
    </row>
    <row r="1248" spans="1:8">
      <c r="A1248" s="88" t="s">
        <v>2182</v>
      </c>
      <c r="B1248" s="88" t="s">
        <v>918</v>
      </c>
      <c r="C1248" s="88" t="s">
        <v>2182</v>
      </c>
      <c r="D1248" s="88" t="s">
        <v>2183</v>
      </c>
      <c r="E1248" s="89">
        <v>1</v>
      </c>
      <c r="F1248" s="88" t="s">
        <v>1185</v>
      </c>
      <c r="H1248" s="3">
        <f>E1248+SUMIF('BR DTG PACUL'!C:C,'STOK PACUL'!C1248,'BR DTG PACUL'!E:E)</f>
        <v>1</v>
      </c>
    </row>
    <row r="1249" spans="1:8">
      <c r="A1249" s="88" t="s">
        <v>4068</v>
      </c>
      <c r="B1249" s="88" t="s">
        <v>876</v>
      </c>
      <c r="C1249" s="88" t="s">
        <v>4068</v>
      </c>
      <c r="D1249" s="88" t="s">
        <v>4069</v>
      </c>
      <c r="E1249" s="89">
        <v>0</v>
      </c>
      <c r="F1249" s="88" t="s">
        <v>1185</v>
      </c>
      <c r="H1249" s="3">
        <f>E1249+SUMIF('BR DTG PACUL'!C:C,'STOK PACUL'!C1249,'BR DTG PACUL'!E:E)</f>
        <v>0</v>
      </c>
    </row>
    <row r="1250" spans="1:8">
      <c r="A1250" s="88" t="s">
        <v>4070</v>
      </c>
      <c r="B1250" s="88" t="s">
        <v>876</v>
      </c>
      <c r="C1250" s="88" t="s">
        <v>4070</v>
      </c>
      <c r="D1250" s="88" t="s">
        <v>4071</v>
      </c>
      <c r="E1250" s="89">
        <v>0</v>
      </c>
      <c r="F1250" s="88" t="s">
        <v>1185</v>
      </c>
      <c r="H1250" s="3">
        <f>E1250+SUMIF('BR DTG PACUL'!C:C,'STOK PACUL'!C1250,'BR DTG PACUL'!E:E)</f>
        <v>0</v>
      </c>
    </row>
    <row r="1251" spans="1:8">
      <c r="A1251" s="88" t="s">
        <v>4072</v>
      </c>
      <c r="B1251" s="88" t="s">
        <v>876</v>
      </c>
      <c r="C1251" s="88" t="s">
        <v>4072</v>
      </c>
      <c r="D1251" s="88" t="s">
        <v>4073</v>
      </c>
      <c r="E1251" s="89">
        <v>0</v>
      </c>
      <c r="F1251" s="88" t="s">
        <v>1185</v>
      </c>
      <c r="H1251" s="3">
        <f>E1251+SUMIF('BR DTG PACUL'!C:C,'STOK PACUL'!C1251,'BR DTG PACUL'!E:E)</f>
        <v>0</v>
      </c>
    </row>
    <row r="1252" spans="1:8">
      <c r="A1252" s="88" t="s">
        <v>4074</v>
      </c>
      <c r="B1252" s="88" t="s">
        <v>876</v>
      </c>
      <c r="C1252" s="88" t="s">
        <v>4074</v>
      </c>
      <c r="D1252" s="88" t="s">
        <v>4075</v>
      </c>
      <c r="E1252" s="89">
        <v>0</v>
      </c>
      <c r="F1252" s="88" t="s">
        <v>1185</v>
      </c>
      <c r="H1252" s="3">
        <f>E1252+SUMIF('BR DTG PACUL'!C:C,'STOK PACUL'!C1252,'BR DTG PACUL'!E:E)</f>
        <v>0</v>
      </c>
    </row>
    <row r="1253" spans="1:8">
      <c r="A1253" s="88" t="s">
        <v>4076</v>
      </c>
      <c r="B1253" s="88" t="s">
        <v>876</v>
      </c>
      <c r="C1253" s="88" t="s">
        <v>4076</v>
      </c>
      <c r="D1253" s="88" t="s">
        <v>4077</v>
      </c>
      <c r="E1253" s="89">
        <v>0</v>
      </c>
      <c r="F1253" s="88" t="s">
        <v>1185</v>
      </c>
      <c r="H1253" s="3">
        <f>E1253+SUMIF('BR DTG PACUL'!C:C,'STOK PACUL'!C1253,'BR DTG PACUL'!E:E)</f>
        <v>0</v>
      </c>
    </row>
    <row r="1254" spans="1:8" ht="30">
      <c r="A1254" s="88" t="s">
        <v>4078</v>
      </c>
      <c r="B1254" s="88" t="s">
        <v>876</v>
      </c>
      <c r="C1254" s="88" t="s">
        <v>4078</v>
      </c>
      <c r="D1254" s="88" t="s">
        <v>4079</v>
      </c>
      <c r="E1254" s="89">
        <v>0</v>
      </c>
      <c r="F1254" s="88" t="s">
        <v>1185</v>
      </c>
      <c r="H1254" s="3">
        <f>E1254+SUMIF('BR DTG PACUL'!C:C,'STOK PACUL'!C1254,'BR DTG PACUL'!E:E)</f>
        <v>0</v>
      </c>
    </row>
    <row r="1255" spans="1:8" ht="30">
      <c r="A1255" s="88" t="s">
        <v>4080</v>
      </c>
      <c r="B1255" s="88" t="s">
        <v>876</v>
      </c>
      <c r="C1255" s="88" t="s">
        <v>4080</v>
      </c>
      <c r="D1255" s="88" t="s">
        <v>4081</v>
      </c>
      <c r="E1255" s="89">
        <v>0</v>
      </c>
      <c r="F1255" s="88" t="s">
        <v>1185</v>
      </c>
      <c r="H1255" s="3">
        <f>E1255+SUMIF('BR DTG PACUL'!C:C,'STOK PACUL'!C1255,'BR DTG PACUL'!E:E)</f>
        <v>0</v>
      </c>
    </row>
    <row r="1256" spans="1:8">
      <c r="A1256" s="88" t="s">
        <v>4082</v>
      </c>
      <c r="B1256" s="88" t="s">
        <v>876</v>
      </c>
      <c r="C1256" s="88" t="s">
        <v>4082</v>
      </c>
      <c r="D1256" s="88" t="s">
        <v>4083</v>
      </c>
      <c r="E1256" s="89">
        <v>0</v>
      </c>
      <c r="F1256" s="88" t="s">
        <v>1185</v>
      </c>
      <c r="H1256" s="3">
        <f>E1256+SUMIF('BR DTG PACUL'!C:C,'STOK PACUL'!C1256,'BR DTG PACUL'!E:E)</f>
        <v>0</v>
      </c>
    </row>
    <row r="1257" spans="1:8">
      <c r="A1257" s="88" t="s">
        <v>675</v>
      </c>
      <c r="B1257" s="88" t="s">
        <v>876</v>
      </c>
      <c r="C1257" s="88" t="s">
        <v>675</v>
      </c>
      <c r="D1257" s="88" t="s">
        <v>676</v>
      </c>
      <c r="E1257" s="89">
        <v>0</v>
      </c>
      <c r="F1257" s="88" t="s">
        <v>1185</v>
      </c>
      <c r="H1257" s="3">
        <f>E1257+SUMIF('BR DTG PACUL'!C:C,'STOK PACUL'!C1257,'BR DTG PACUL'!E:E)</f>
        <v>0</v>
      </c>
    </row>
    <row r="1258" spans="1:8">
      <c r="A1258" s="88" t="s">
        <v>4084</v>
      </c>
      <c r="B1258" s="88" t="s">
        <v>876</v>
      </c>
      <c r="C1258" s="88" t="s">
        <v>4084</v>
      </c>
      <c r="D1258" s="88" t="s">
        <v>4085</v>
      </c>
      <c r="E1258" s="89">
        <v>0</v>
      </c>
      <c r="F1258" s="88" t="s">
        <v>1185</v>
      </c>
      <c r="H1258" s="3">
        <f>E1258+SUMIF('BR DTG PACUL'!C:C,'STOK PACUL'!C1258,'BR DTG PACUL'!E:E)</f>
        <v>0</v>
      </c>
    </row>
    <row r="1259" spans="1:8">
      <c r="A1259" s="88" t="s">
        <v>4086</v>
      </c>
      <c r="B1259" s="88" t="s">
        <v>876</v>
      </c>
      <c r="C1259" s="88" t="s">
        <v>4086</v>
      </c>
      <c r="D1259" s="88" t="s">
        <v>4087</v>
      </c>
      <c r="E1259" s="89">
        <v>0</v>
      </c>
      <c r="F1259" s="88" t="s">
        <v>1185</v>
      </c>
      <c r="H1259" s="3">
        <f>E1259+SUMIF('BR DTG PACUL'!C:C,'STOK PACUL'!C1259,'BR DTG PACUL'!E:E)</f>
        <v>0</v>
      </c>
    </row>
    <row r="1260" spans="1:8">
      <c r="A1260" s="88" t="s">
        <v>4088</v>
      </c>
      <c r="B1260" s="88" t="s">
        <v>876</v>
      </c>
      <c r="C1260" s="88" t="s">
        <v>4088</v>
      </c>
      <c r="D1260" s="88" t="s">
        <v>4089</v>
      </c>
      <c r="E1260" s="89">
        <v>0</v>
      </c>
      <c r="F1260" s="88" t="s">
        <v>1185</v>
      </c>
      <c r="H1260" s="3">
        <f>E1260+SUMIF('BR DTG PACUL'!C:C,'STOK PACUL'!C1260,'BR DTG PACUL'!E:E)</f>
        <v>0</v>
      </c>
    </row>
    <row r="1261" spans="1:8" ht="30">
      <c r="A1261" s="88" t="s">
        <v>4090</v>
      </c>
      <c r="B1261" s="88" t="s">
        <v>876</v>
      </c>
      <c r="C1261" s="88" t="s">
        <v>4090</v>
      </c>
      <c r="D1261" s="88" t="s">
        <v>4091</v>
      </c>
      <c r="E1261" s="89">
        <v>0</v>
      </c>
      <c r="F1261" s="88" t="s">
        <v>546</v>
      </c>
      <c r="H1261" s="3">
        <f>E1261+SUMIF('BR DTG PACUL'!C:C,'STOK PACUL'!C1261,'BR DTG PACUL'!E:E)</f>
        <v>0</v>
      </c>
    </row>
    <row r="1262" spans="1:8">
      <c r="A1262" s="88" t="s">
        <v>4092</v>
      </c>
      <c r="B1262" s="88" t="s">
        <v>876</v>
      </c>
      <c r="C1262" s="88" t="s">
        <v>4092</v>
      </c>
      <c r="D1262" s="88" t="s">
        <v>4093</v>
      </c>
      <c r="E1262" s="89">
        <v>0</v>
      </c>
      <c r="F1262" s="88" t="s">
        <v>1185</v>
      </c>
      <c r="H1262" s="3">
        <f>E1262+SUMIF('BR DTG PACUL'!C:C,'STOK PACUL'!C1262,'BR DTG PACUL'!E:E)</f>
        <v>0</v>
      </c>
    </row>
    <row r="1263" spans="1:8">
      <c r="A1263" s="88" t="s">
        <v>510</v>
      </c>
      <c r="B1263" s="88" t="s">
        <v>898</v>
      </c>
      <c r="C1263" s="88" t="s">
        <v>510</v>
      </c>
      <c r="D1263" s="88" t="s">
        <v>1074</v>
      </c>
      <c r="E1263" s="89">
        <v>2</v>
      </c>
      <c r="F1263" s="88" t="s">
        <v>1185</v>
      </c>
      <c r="H1263" s="3">
        <f>E1263+SUMIF('BR DTG PACUL'!C:C,'STOK PACUL'!C1263,'BR DTG PACUL'!E:E)</f>
        <v>2</v>
      </c>
    </row>
    <row r="1264" spans="1:8">
      <c r="A1264" s="88" t="s">
        <v>304</v>
      </c>
      <c r="B1264" s="88" t="s">
        <v>898</v>
      </c>
      <c r="C1264" s="88" t="s">
        <v>304</v>
      </c>
      <c r="D1264" s="88" t="s">
        <v>1075</v>
      </c>
      <c r="E1264" s="89">
        <v>4</v>
      </c>
      <c r="F1264" s="88" t="s">
        <v>1185</v>
      </c>
      <c r="H1264" s="3">
        <f>E1264+SUMIF('BR DTG PACUL'!C:C,'STOK PACUL'!C1264,'BR DTG PACUL'!E:E)</f>
        <v>4</v>
      </c>
    </row>
    <row r="1265" spans="1:8">
      <c r="A1265" s="88" t="s">
        <v>305</v>
      </c>
      <c r="B1265" s="88" t="s">
        <v>948</v>
      </c>
      <c r="C1265" s="88" t="s">
        <v>305</v>
      </c>
      <c r="D1265" s="88" t="s">
        <v>1076</v>
      </c>
      <c r="E1265" s="89">
        <v>2</v>
      </c>
      <c r="F1265" s="88" t="s">
        <v>1185</v>
      </c>
      <c r="H1265" s="3">
        <f>E1265+SUMIF('BR DTG PACUL'!C:C,'STOK PACUL'!C1265,'BR DTG PACUL'!E:E)</f>
        <v>2</v>
      </c>
    </row>
    <row r="1266" spans="1:8">
      <c r="A1266" s="88" t="s">
        <v>1077</v>
      </c>
      <c r="B1266" s="88" t="s">
        <v>948</v>
      </c>
      <c r="C1266" s="88" t="s">
        <v>1077</v>
      </c>
      <c r="D1266" s="88" t="s">
        <v>1078</v>
      </c>
      <c r="E1266" s="89">
        <v>2</v>
      </c>
      <c r="F1266" s="88" t="s">
        <v>1185</v>
      </c>
      <c r="H1266" s="3">
        <f>E1266+SUMIF('BR DTG PACUL'!C:C,'STOK PACUL'!C1266,'BR DTG PACUL'!E:E)</f>
        <v>2</v>
      </c>
    </row>
    <row r="1267" spans="1:8">
      <c r="A1267" s="88" t="s">
        <v>1817</v>
      </c>
      <c r="B1267" s="88" t="s">
        <v>948</v>
      </c>
      <c r="C1267" s="88" t="s">
        <v>1817</v>
      </c>
      <c r="D1267" s="88" t="s">
        <v>1818</v>
      </c>
      <c r="E1267" s="89">
        <v>1</v>
      </c>
      <c r="F1267" s="88" t="s">
        <v>1185</v>
      </c>
      <c r="H1267" s="3">
        <f>E1267+SUMIF('BR DTG PACUL'!C:C,'STOK PACUL'!C1267,'BR DTG PACUL'!E:E)</f>
        <v>1</v>
      </c>
    </row>
    <row r="1268" spans="1:8">
      <c r="A1268" s="88" t="s">
        <v>4094</v>
      </c>
      <c r="B1268" s="88" t="s">
        <v>876</v>
      </c>
      <c r="C1268" s="88" t="s">
        <v>4094</v>
      </c>
      <c r="D1268" s="88" t="s">
        <v>4095</v>
      </c>
      <c r="E1268" s="89">
        <v>0</v>
      </c>
      <c r="F1268" s="88" t="s">
        <v>1185</v>
      </c>
      <c r="H1268" s="3">
        <f>E1268+SUMIF('BR DTG PACUL'!C:C,'STOK PACUL'!C1268,'BR DTG PACUL'!E:E)</f>
        <v>0</v>
      </c>
    </row>
    <row r="1269" spans="1:8">
      <c r="A1269" s="88" t="s">
        <v>306</v>
      </c>
      <c r="B1269" s="88" t="s">
        <v>948</v>
      </c>
      <c r="C1269" s="88" t="s">
        <v>306</v>
      </c>
      <c r="D1269" s="88" t="s">
        <v>1079</v>
      </c>
      <c r="E1269" s="89">
        <v>3</v>
      </c>
      <c r="F1269" s="88" t="s">
        <v>1185</v>
      </c>
      <c r="H1269" s="3">
        <f>E1269+SUMIF('BR DTG PACUL'!C:C,'STOK PACUL'!C1269,'BR DTG PACUL'!E:E)</f>
        <v>3</v>
      </c>
    </row>
    <row r="1270" spans="1:8">
      <c r="A1270" s="88" t="s">
        <v>4096</v>
      </c>
      <c r="B1270" s="88" t="s">
        <v>876</v>
      </c>
      <c r="C1270" s="88" t="s">
        <v>4096</v>
      </c>
      <c r="D1270" s="88" t="s">
        <v>4097</v>
      </c>
      <c r="E1270" s="89">
        <v>0</v>
      </c>
      <c r="F1270" s="88" t="s">
        <v>1185</v>
      </c>
      <c r="H1270" s="3">
        <f>E1270+SUMIF('BR DTG PACUL'!C:C,'STOK PACUL'!C1270,'BR DTG PACUL'!E:E)</f>
        <v>0</v>
      </c>
    </row>
    <row r="1271" spans="1:8">
      <c r="A1271" s="88" t="s">
        <v>4098</v>
      </c>
      <c r="B1271" s="88" t="s">
        <v>876</v>
      </c>
      <c r="C1271" s="88" t="s">
        <v>4098</v>
      </c>
      <c r="D1271" s="88" t="s">
        <v>4099</v>
      </c>
      <c r="E1271" s="89">
        <v>0</v>
      </c>
      <c r="F1271" s="88" t="s">
        <v>1185</v>
      </c>
      <c r="H1271" s="3">
        <f>E1271+SUMIF('BR DTG PACUL'!C:C,'STOK PACUL'!C1271,'BR DTG PACUL'!E:E)</f>
        <v>0</v>
      </c>
    </row>
    <row r="1272" spans="1:8" ht="30">
      <c r="A1272" s="88" t="s">
        <v>4100</v>
      </c>
      <c r="B1272" s="88" t="s">
        <v>876</v>
      </c>
      <c r="C1272" s="88" t="s">
        <v>4100</v>
      </c>
      <c r="D1272" s="88" t="s">
        <v>4101</v>
      </c>
      <c r="E1272" s="89">
        <v>0</v>
      </c>
      <c r="F1272" s="88" t="s">
        <v>1185</v>
      </c>
      <c r="H1272" s="3">
        <f>E1272+SUMIF('BR DTG PACUL'!C:C,'STOK PACUL'!C1272,'BR DTG PACUL'!E:E)</f>
        <v>0</v>
      </c>
    </row>
    <row r="1273" spans="1:8">
      <c r="A1273" s="88" t="s">
        <v>307</v>
      </c>
      <c r="B1273" s="88" t="s">
        <v>948</v>
      </c>
      <c r="C1273" s="88" t="s">
        <v>307</v>
      </c>
      <c r="D1273" s="88" t="s">
        <v>1080</v>
      </c>
      <c r="E1273" s="89">
        <v>2</v>
      </c>
      <c r="F1273" s="88" t="s">
        <v>1185</v>
      </c>
      <c r="H1273" s="3">
        <f>E1273+SUMIF('BR DTG PACUL'!C:C,'STOK PACUL'!C1273,'BR DTG PACUL'!E:E)</f>
        <v>2</v>
      </c>
    </row>
    <row r="1274" spans="1:8">
      <c r="A1274" s="88" t="s">
        <v>4102</v>
      </c>
      <c r="B1274" s="88" t="s">
        <v>948</v>
      </c>
      <c r="C1274" s="88" t="s">
        <v>4102</v>
      </c>
      <c r="D1274" s="88" t="s">
        <v>4103</v>
      </c>
      <c r="E1274" s="89">
        <v>1</v>
      </c>
      <c r="F1274" s="88" t="s">
        <v>1185</v>
      </c>
      <c r="H1274" s="3">
        <f>E1274+SUMIF('BR DTG PACUL'!C:C,'STOK PACUL'!C1274,'BR DTG PACUL'!E:E)</f>
        <v>1</v>
      </c>
    </row>
    <row r="1275" spans="1:8">
      <c r="A1275" s="88" t="s">
        <v>4104</v>
      </c>
      <c r="B1275" s="88" t="s">
        <v>876</v>
      </c>
      <c r="C1275" s="88" t="s">
        <v>4104</v>
      </c>
      <c r="D1275" s="88" t="s">
        <v>4105</v>
      </c>
      <c r="E1275" s="89">
        <v>0</v>
      </c>
      <c r="F1275" s="88" t="s">
        <v>1185</v>
      </c>
      <c r="H1275" s="3">
        <f>E1275+SUMIF('BR DTG PACUL'!C:C,'STOK PACUL'!C1275,'BR DTG PACUL'!E:E)</f>
        <v>0</v>
      </c>
    </row>
    <row r="1276" spans="1:8">
      <c r="A1276" s="88" t="s">
        <v>4106</v>
      </c>
      <c r="B1276" s="88" t="s">
        <v>876</v>
      </c>
      <c r="C1276" s="88" t="s">
        <v>4106</v>
      </c>
      <c r="D1276" s="88" t="s">
        <v>4107</v>
      </c>
      <c r="E1276" s="89">
        <v>0</v>
      </c>
      <c r="F1276" s="88" t="s">
        <v>1185</v>
      </c>
      <c r="H1276" s="3">
        <f>E1276+SUMIF('BR DTG PACUL'!C:C,'STOK PACUL'!C1276,'BR DTG PACUL'!E:E)</f>
        <v>0</v>
      </c>
    </row>
    <row r="1277" spans="1:8">
      <c r="A1277" s="88" t="s">
        <v>4108</v>
      </c>
      <c r="B1277" s="88" t="s">
        <v>876</v>
      </c>
      <c r="C1277" s="88" t="s">
        <v>4108</v>
      </c>
      <c r="D1277" s="88" t="s">
        <v>4109</v>
      </c>
      <c r="E1277" s="89">
        <v>0</v>
      </c>
      <c r="F1277" s="88" t="s">
        <v>1185</v>
      </c>
      <c r="H1277" s="3">
        <f>E1277+SUMIF('BR DTG PACUL'!C:C,'STOK PACUL'!C1277,'BR DTG PACUL'!E:E)</f>
        <v>0</v>
      </c>
    </row>
    <row r="1278" spans="1:8">
      <c r="A1278" s="88" t="s">
        <v>4110</v>
      </c>
      <c r="B1278" s="88" t="s">
        <v>876</v>
      </c>
      <c r="C1278" s="88" t="s">
        <v>4110</v>
      </c>
      <c r="D1278" s="88" t="s">
        <v>4111</v>
      </c>
      <c r="E1278" s="89">
        <v>0</v>
      </c>
      <c r="F1278" s="88" t="s">
        <v>1185</v>
      </c>
      <c r="H1278" s="3">
        <f>E1278+SUMIF('BR DTG PACUL'!C:C,'STOK PACUL'!C1278,'BR DTG PACUL'!E:E)</f>
        <v>0</v>
      </c>
    </row>
    <row r="1279" spans="1:8">
      <c r="A1279" s="88" t="s">
        <v>4112</v>
      </c>
      <c r="B1279" s="88" t="s">
        <v>881</v>
      </c>
      <c r="C1279" s="88" t="s">
        <v>4112</v>
      </c>
      <c r="D1279" s="88" t="s">
        <v>4113</v>
      </c>
      <c r="E1279" s="89">
        <v>0</v>
      </c>
      <c r="F1279" s="88" t="s">
        <v>1185</v>
      </c>
      <c r="H1279" s="3">
        <f>E1279+SUMIF('BR DTG PACUL'!C:C,'STOK PACUL'!C1279,'BR DTG PACUL'!E:E)</f>
        <v>0</v>
      </c>
    </row>
    <row r="1280" spans="1:8">
      <c r="A1280" s="88" t="s">
        <v>4114</v>
      </c>
      <c r="B1280" s="88" t="s">
        <v>876</v>
      </c>
      <c r="C1280" s="88" t="s">
        <v>4114</v>
      </c>
      <c r="D1280" s="88" t="s">
        <v>4115</v>
      </c>
      <c r="E1280" s="89">
        <v>0</v>
      </c>
      <c r="F1280" s="88" t="s">
        <v>1185</v>
      </c>
      <c r="H1280" s="3">
        <f>E1280+SUMIF('BR DTG PACUL'!C:C,'STOK PACUL'!C1280,'BR DTG PACUL'!E:E)</f>
        <v>0</v>
      </c>
    </row>
    <row r="1281" spans="1:8">
      <c r="A1281" s="88" t="s">
        <v>554</v>
      </c>
      <c r="B1281" s="88" t="s">
        <v>876</v>
      </c>
      <c r="C1281" s="88" t="s">
        <v>554</v>
      </c>
      <c r="D1281" s="88" t="s">
        <v>677</v>
      </c>
      <c r="E1281" s="89">
        <v>0</v>
      </c>
      <c r="F1281" s="88" t="s">
        <v>1185</v>
      </c>
      <c r="H1281" s="3">
        <f>E1281+SUMIF('BR DTG PACUL'!C:C,'STOK PACUL'!C1281,'BR DTG PACUL'!E:E)</f>
        <v>0</v>
      </c>
    </row>
    <row r="1282" spans="1:8">
      <c r="A1282" s="88" t="s">
        <v>4116</v>
      </c>
      <c r="B1282" s="88" t="s">
        <v>876</v>
      </c>
      <c r="C1282" s="88" t="s">
        <v>4116</v>
      </c>
      <c r="D1282" s="88" t="s">
        <v>1820</v>
      </c>
      <c r="E1282" s="89">
        <v>0</v>
      </c>
      <c r="F1282" s="88" t="s">
        <v>1185</v>
      </c>
      <c r="H1282" s="3">
        <f>E1282+SUMIF('BR DTG PACUL'!C:C,'STOK PACUL'!C1282,'BR DTG PACUL'!E:E)</f>
        <v>0</v>
      </c>
    </row>
    <row r="1283" spans="1:8">
      <c r="A1283" s="88" t="s">
        <v>1819</v>
      </c>
      <c r="B1283" s="88" t="s">
        <v>876</v>
      </c>
      <c r="C1283" s="88" t="s">
        <v>1819</v>
      </c>
      <c r="D1283" s="88" t="s">
        <v>1820</v>
      </c>
      <c r="E1283" s="89">
        <v>0</v>
      </c>
      <c r="F1283" s="88" t="s">
        <v>1185</v>
      </c>
      <c r="H1283" s="3">
        <f>E1283+SUMIF('BR DTG PACUL'!C:C,'STOK PACUL'!C1283,'BR DTG PACUL'!E:E)</f>
        <v>0</v>
      </c>
    </row>
    <row r="1284" spans="1:8">
      <c r="A1284" s="88" t="s">
        <v>4117</v>
      </c>
      <c r="B1284" s="88" t="s">
        <v>876</v>
      </c>
      <c r="C1284" s="88" t="s">
        <v>4117</v>
      </c>
      <c r="D1284" s="88" t="s">
        <v>4118</v>
      </c>
      <c r="E1284" s="89">
        <v>0</v>
      </c>
      <c r="F1284" s="88" t="s">
        <v>1185</v>
      </c>
      <c r="H1284" s="3">
        <f>E1284+SUMIF('BR DTG PACUL'!C:C,'STOK PACUL'!C1284,'BR DTG PACUL'!E:E)</f>
        <v>0</v>
      </c>
    </row>
    <row r="1285" spans="1:8">
      <c r="A1285" s="88" t="s">
        <v>1635</v>
      </c>
      <c r="B1285" s="88" t="s">
        <v>876</v>
      </c>
      <c r="C1285" s="88" t="s">
        <v>1635</v>
      </c>
      <c r="D1285" s="88" t="s">
        <v>4119</v>
      </c>
      <c r="E1285" s="89">
        <v>0</v>
      </c>
      <c r="F1285" s="88" t="s">
        <v>1185</v>
      </c>
      <c r="H1285" s="3">
        <f>E1285+SUMIF('BR DTG PACUL'!C:C,'STOK PACUL'!C1285,'BR DTG PACUL'!E:E)</f>
        <v>0</v>
      </c>
    </row>
    <row r="1286" spans="1:8" ht="30">
      <c r="A1286" s="88" t="s">
        <v>4120</v>
      </c>
      <c r="B1286" s="88" t="s">
        <v>877</v>
      </c>
      <c r="C1286" s="88" t="s">
        <v>4120</v>
      </c>
      <c r="D1286" s="88" t="s">
        <v>4121</v>
      </c>
      <c r="E1286" s="89">
        <v>1</v>
      </c>
      <c r="F1286" s="88" t="s">
        <v>1185</v>
      </c>
      <c r="H1286" s="3">
        <f>E1286+SUMIF('BR DTG PACUL'!C:C,'STOK PACUL'!C1286,'BR DTG PACUL'!E:E)</f>
        <v>1</v>
      </c>
    </row>
    <row r="1287" spans="1:8" ht="30">
      <c r="A1287" s="88" t="s">
        <v>4122</v>
      </c>
      <c r="B1287" s="88" t="s">
        <v>877</v>
      </c>
      <c r="C1287" s="88" t="s">
        <v>4122</v>
      </c>
      <c r="D1287" s="88" t="s">
        <v>4123</v>
      </c>
      <c r="E1287" s="89">
        <v>1</v>
      </c>
      <c r="F1287" s="88" t="s">
        <v>1185</v>
      </c>
      <c r="H1287" s="3">
        <f>E1287+SUMIF('BR DTG PACUL'!C:C,'STOK PACUL'!C1287,'BR DTG PACUL'!E:E)</f>
        <v>1</v>
      </c>
    </row>
    <row r="1288" spans="1:8">
      <c r="A1288" s="88" t="s">
        <v>4124</v>
      </c>
      <c r="B1288" s="88" t="s">
        <v>876</v>
      </c>
      <c r="C1288" s="88" t="s">
        <v>4124</v>
      </c>
      <c r="D1288" s="88" t="s">
        <v>4125</v>
      </c>
      <c r="E1288" s="89">
        <v>0</v>
      </c>
      <c r="F1288" s="88" t="s">
        <v>1185</v>
      </c>
      <c r="H1288" s="3">
        <f>E1288+SUMIF('BR DTG PACUL'!C:C,'STOK PACUL'!C1288,'BR DTG PACUL'!E:E)</f>
        <v>0</v>
      </c>
    </row>
    <row r="1289" spans="1:8">
      <c r="A1289" s="88" t="s">
        <v>308</v>
      </c>
      <c r="B1289" s="88" t="s">
        <v>936</v>
      </c>
      <c r="C1289" s="88" t="s">
        <v>308</v>
      </c>
      <c r="D1289" s="88" t="s">
        <v>1081</v>
      </c>
      <c r="E1289" s="89">
        <v>2</v>
      </c>
      <c r="F1289" s="88" t="s">
        <v>1185</v>
      </c>
      <c r="H1289" s="3">
        <f>E1289+SUMIF('BR DTG PACUL'!C:C,'STOK PACUL'!C1289,'BR DTG PACUL'!E:E)</f>
        <v>2</v>
      </c>
    </row>
    <row r="1290" spans="1:8" ht="30">
      <c r="A1290" s="88" t="s">
        <v>4126</v>
      </c>
      <c r="B1290" s="88" t="s">
        <v>877</v>
      </c>
      <c r="C1290" s="88" t="s">
        <v>4126</v>
      </c>
      <c r="D1290" s="88" t="s">
        <v>4127</v>
      </c>
      <c r="E1290" s="89">
        <v>1</v>
      </c>
      <c r="F1290" s="88" t="s">
        <v>1185</v>
      </c>
      <c r="H1290" s="3">
        <f>E1290+SUMIF('BR DTG PACUL'!C:C,'STOK PACUL'!C1290,'BR DTG PACUL'!E:E)</f>
        <v>1</v>
      </c>
    </row>
    <row r="1291" spans="1:8">
      <c r="A1291" s="88" t="s">
        <v>4128</v>
      </c>
      <c r="B1291" s="88" t="s">
        <v>936</v>
      </c>
      <c r="C1291" s="88" t="s">
        <v>4128</v>
      </c>
      <c r="D1291" s="88" t="s">
        <v>4129</v>
      </c>
      <c r="E1291" s="89">
        <v>0</v>
      </c>
      <c r="F1291" s="88" t="s">
        <v>1185</v>
      </c>
      <c r="H1291" s="3">
        <f>E1291+SUMIF('BR DTG PACUL'!C:C,'STOK PACUL'!C1291,'BR DTG PACUL'!E:E)</f>
        <v>0</v>
      </c>
    </row>
    <row r="1292" spans="1:8">
      <c r="A1292" s="88" t="s">
        <v>511</v>
      </c>
      <c r="B1292" s="88" t="s">
        <v>876</v>
      </c>
      <c r="C1292" s="88" t="s">
        <v>511</v>
      </c>
      <c r="D1292" s="88" t="s">
        <v>1082</v>
      </c>
      <c r="E1292" s="89">
        <v>0</v>
      </c>
      <c r="F1292" s="88" t="s">
        <v>1185</v>
      </c>
      <c r="H1292" s="3">
        <f>E1292+SUMIF('BR DTG PACUL'!C:C,'STOK PACUL'!C1292,'BR DTG PACUL'!E:E)</f>
        <v>0</v>
      </c>
    </row>
    <row r="1293" spans="1:8">
      <c r="A1293" s="88" t="s">
        <v>4130</v>
      </c>
      <c r="B1293" s="88" t="s">
        <v>876</v>
      </c>
      <c r="C1293" s="88" t="s">
        <v>4130</v>
      </c>
      <c r="D1293" s="88" t="s">
        <v>4131</v>
      </c>
      <c r="E1293" s="89">
        <v>0</v>
      </c>
      <c r="F1293" s="88" t="s">
        <v>1185</v>
      </c>
      <c r="H1293" s="3">
        <f>E1293+SUMIF('BR DTG PACUL'!C:C,'STOK PACUL'!C1293,'BR DTG PACUL'!E:E)</f>
        <v>0</v>
      </c>
    </row>
    <row r="1294" spans="1:8" ht="30">
      <c r="A1294" s="88" t="s">
        <v>1821</v>
      </c>
      <c r="B1294" s="88" t="s">
        <v>920</v>
      </c>
      <c r="C1294" s="88" t="s">
        <v>1821</v>
      </c>
      <c r="D1294" s="88" t="s">
        <v>1083</v>
      </c>
      <c r="E1294" s="89">
        <v>1</v>
      </c>
      <c r="F1294" s="88" t="s">
        <v>1821</v>
      </c>
      <c r="H1294" s="3">
        <f>E1294+SUMIF('BR DTG PACUL'!C:C,'STOK PACUL'!C1294,'BR DTG PACUL'!E:E)</f>
        <v>1</v>
      </c>
    </row>
    <row r="1295" spans="1:8" ht="30">
      <c r="A1295" s="88" t="s">
        <v>1084</v>
      </c>
      <c r="B1295" s="88" t="s">
        <v>920</v>
      </c>
      <c r="C1295" s="88" t="s">
        <v>1084</v>
      </c>
      <c r="D1295" s="88" t="s">
        <v>1083</v>
      </c>
      <c r="E1295" s="89">
        <v>0</v>
      </c>
      <c r="F1295" s="88" t="s">
        <v>1821</v>
      </c>
      <c r="H1295" s="3">
        <f>E1295+SUMIF('BR DTG PACUL'!C:C,'STOK PACUL'!C1295,'BR DTG PACUL'!E:E)</f>
        <v>0</v>
      </c>
    </row>
    <row r="1296" spans="1:8">
      <c r="A1296" s="88" t="s">
        <v>309</v>
      </c>
      <c r="B1296" s="88" t="s">
        <v>948</v>
      </c>
      <c r="C1296" s="88" t="s">
        <v>309</v>
      </c>
      <c r="D1296" s="88" t="s">
        <v>1085</v>
      </c>
      <c r="E1296" s="89">
        <v>3</v>
      </c>
      <c r="F1296" s="88" t="s">
        <v>1185</v>
      </c>
      <c r="H1296" s="3">
        <f>E1296+SUMIF('BR DTG PACUL'!C:C,'STOK PACUL'!C1296,'BR DTG PACUL'!E:E)</f>
        <v>3</v>
      </c>
    </row>
    <row r="1297" spans="1:8">
      <c r="A1297" s="88" t="s">
        <v>4132</v>
      </c>
      <c r="B1297" s="88" t="s">
        <v>948</v>
      </c>
      <c r="C1297" s="88" t="s">
        <v>4132</v>
      </c>
      <c r="D1297" s="88" t="s">
        <v>1079</v>
      </c>
      <c r="E1297" s="89">
        <v>0</v>
      </c>
      <c r="F1297" s="88" t="s">
        <v>1185</v>
      </c>
      <c r="H1297" s="3">
        <f>E1297+SUMIF('BR DTG PACUL'!C:C,'STOK PACUL'!C1297,'BR DTG PACUL'!E:E)</f>
        <v>0</v>
      </c>
    </row>
    <row r="1298" spans="1:8">
      <c r="A1298" s="88" t="s">
        <v>4133</v>
      </c>
      <c r="B1298" s="88" t="s">
        <v>876</v>
      </c>
      <c r="C1298" s="88" t="s">
        <v>4133</v>
      </c>
      <c r="D1298" s="88" t="s">
        <v>4134</v>
      </c>
      <c r="E1298" s="89">
        <v>0</v>
      </c>
      <c r="F1298" s="88" t="s">
        <v>1185</v>
      </c>
      <c r="H1298" s="3">
        <f>E1298+SUMIF('BR DTG PACUL'!C:C,'STOK PACUL'!C1298,'BR DTG PACUL'!E:E)</f>
        <v>0</v>
      </c>
    </row>
    <row r="1299" spans="1:8">
      <c r="A1299" s="88" t="s">
        <v>4135</v>
      </c>
      <c r="B1299" s="88" t="s">
        <v>876</v>
      </c>
      <c r="C1299" s="88" t="s">
        <v>4135</v>
      </c>
      <c r="D1299" s="88" t="s">
        <v>4136</v>
      </c>
      <c r="E1299" s="89">
        <v>0</v>
      </c>
      <c r="F1299" s="88" t="s">
        <v>1185</v>
      </c>
      <c r="H1299" s="3">
        <f>E1299+SUMIF('BR DTG PACUL'!C:C,'STOK PACUL'!C1299,'BR DTG PACUL'!E:E)</f>
        <v>0</v>
      </c>
    </row>
    <row r="1300" spans="1:8" ht="30">
      <c r="A1300" s="88" t="s">
        <v>512</v>
      </c>
      <c r="B1300" s="88" t="s">
        <v>877</v>
      </c>
      <c r="C1300" s="88" t="s">
        <v>512</v>
      </c>
      <c r="D1300" s="88" t="s">
        <v>1086</v>
      </c>
      <c r="E1300" s="89">
        <v>2</v>
      </c>
      <c r="F1300" s="88" t="s">
        <v>1185</v>
      </c>
      <c r="H1300" s="3">
        <f>E1300+SUMIF('BR DTG PACUL'!C:C,'STOK PACUL'!C1300,'BR DTG PACUL'!E:E)</f>
        <v>2</v>
      </c>
    </row>
    <row r="1301" spans="1:8">
      <c r="A1301" s="88" t="s">
        <v>4137</v>
      </c>
      <c r="B1301" s="88" t="s">
        <v>876</v>
      </c>
      <c r="C1301" s="88" t="s">
        <v>4137</v>
      </c>
      <c r="D1301" s="88" t="s">
        <v>4138</v>
      </c>
      <c r="E1301" s="89">
        <v>0</v>
      </c>
      <c r="F1301" s="88" t="s">
        <v>1185</v>
      </c>
      <c r="H1301" s="3">
        <f>E1301+SUMIF('BR DTG PACUL'!C:C,'STOK PACUL'!C1301,'BR DTG PACUL'!E:E)</f>
        <v>0</v>
      </c>
    </row>
    <row r="1302" spans="1:8">
      <c r="A1302" s="88" t="s">
        <v>4139</v>
      </c>
      <c r="B1302" s="88" t="s">
        <v>876</v>
      </c>
      <c r="C1302" s="88" t="s">
        <v>4139</v>
      </c>
      <c r="D1302" s="88" t="s">
        <v>4140</v>
      </c>
      <c r="E1302" s="89">
        <v>0</v>
      </c>
      <c r="F1302" s="88" t="s">
        <v>1185</v>
      </c>
      <c r="H1302" s="3">
        <f>E1302+SUMIF('BR DTG PACUL'!C:C,'STOK PACUL'!C1302,'BR DTG PACUL'!E:E)</f>
        <v>0</v>
      </c>
    </row>
    <row r="1303" spans="1:8">
      <c r="A1303" s="88" t="s">
        <v>4141</v>
      </c>
      <c r="B1303" s="88" t="s">
        <v>876</v>
      </c>
      <c r="C1303" s="88" t="s">
        <v>4141</v>
      </c>
      <c r="D1303" s="88" t="s">
        <v>4142</v>
      </c>
      <c r="E1303" s="89">
        <v>0</v>
      </c>
      <c r="F1303" s="88" t="s">
        <v>1185</v>
      </c>
      <c r="H1303" s="3">
        <f>E1303+SUMIF('BR DTG PACUL'!C:C,'STOK PACUL'!C1303,'BR DTG PACUL'!E:E)</f>
        <v>0</v>
      </c>
    </row>
    <row r="1304" spans="1:8">
      <c r="A1304" s="88" t="s">
        <v>4143</v>
      </c>
      <c r="B1304" s="88" t="s">
        <v>876</v>
      </c>
      <c r="C1304" s="88" t="s">
        <v>4143</v>
      </c>
      <c r="D1304" s="88" t="s">
        <v>4144</v>
      </c>
      <c r="E1304" s="89">
        <v>0</v>
      </c>
      <c r="F1304" s="88" t="s">
        <v>1185</v>
      </c>
      <c r="H1304" s="3">
        <f>E1304+SUMIF('BR DTG PACUL'!C:C,'STOK PACUL'!C1304,'BR DTG PACUL'!E:E)</f>
        <v>0</v>
      </c>
    </row>
    <row r="1305" spans="1:8">
      <c r="A1305" s="88" t="s">
        <v>4145</v>
      </c>
      <c r="B1305" s="88" t="s">
        <v>876</v>
      </c>
      <c r="C1305" s="88" t="s">
        <v>4145</v>
      </c>
      <c r="D1305" s="88" t="s">
        <v>4146</v>
      </c>
      <c r="E1305" s="89">
        <v>0</v>
      </c>
      <c r="F1305" s="88" t="s">
        <v>1185</v>
      </c>
      <c r="H1305" s="3">
        <f>E1305+SUMIF('BR DTG PACUL'!C:C,'STOK PACUL'!C1305,'BR DTG PACUL'!E:E)</f>
        <v>0</v>
      </c>
    </row>
    <row r="1306" spans="1:8">
      <c r="A1306" s="88" t="s">
        <v>4147</v>
      </c>
      <c r="B1306" s="88" t="s">
        <v>876</v>
      </c>
      <c r="C1306" s="88" t="s">
        <v>4147</v>
      </c>
      <c r="D1306" s="88" t="s">
        <v>4148</v>
      </c>
      <c r="E1306" s="89">
        <v>0</v>
      </c>
      <c r="F1306" s="88" t="s">
        <v>1185</v>
      </c>
      <c r="H1306" s="3">
        <f>E1306+SUMIF('BR DTG PACUL'!C:C,'STOK PACUL'!C1306,'BR DTG PACUL'!E:E)</f>
        <v>0</v>
      </c>
    </row>
    <row r="1307" spans="1:8">
      <c r="A1307" s="88" t="s">
        <v>1442</v>
      </c>
      <c r="B1307" s="88" t="s">
        <v>876</v>
      </c>
      <c r="C1307" s="88" t="s">
        <v>1442</v>
      </c>
      <c r="D1307" s="88" t="s">
        <v>1443</v>
      </c>
      <c r="E1307" s="89">
        <v>0</v>
      </c>
      <c r="F1307" s="88" t="s">
        <v>1185</v>
      </c>
      <c r="H1307" s="3">
        <f>E1307+SUMIF('BR DTG PACUL'!C:C,'STOK PACUL'!C1307,'BR DTG PACUL'!E:E)</f>
        <v>0</v>
      </c>
    </row>
    <row r="1308" spans="1:8">
      <c r="A1308" s="88" t="s">
        <v>2000</v>
      </c>
      <c r="B1308" s="88" t="s">
        <v>898</v>
      </c>
      <c r="C1308" s="88" t="s">
        <v>2000</v>
      </c>
      <c r="D1308" s="88" t="s">
        <v>2001</v>
      </c>
      <c r="E1308" s="89">
        <v>2</v>
      </c>
      <c r="F1308" s="88" t="s">
        <v>1185</v>
      </c>
      <c r="H1308" s="3">
        <f>E1308+SUMIF('BR DTG PACUL'!C:C,'STOK PACUL'!C1308,'BR DTG PACUL'!E:E)</f>
        <v>2</v>
      </c>
    </row>
    <row r="1309" spans="1:8">
      <c r="A1309" s="88" t="s">
        <v>310</v>
      </c>
      <c r="B1309" s="88" t="s">
        <v>888</v>
      </c>
      <c r="C1309" s="88" t="s">
        <v>310</v>
      </c>
      <c r="D1309" s="88" t="s">
        <v>1087</v>
      </c>
      <c r="E1309" s="89">
        <v>1</v>
      </c>
      <c r="F1309" s="88" t="s">
        <v>1185</v>
      </c>
      <c r="H1309" s="3">
        <f>E1309+SUMIF('BR DTG PACUL'!C:C,'STOK PACUL'!C1309,'BR DTG PACUL'!E:E)</f>
        <v>1</v>
      </c>
    </row>
    <row r="1310" spans="1:8">
      <c r="A1310" s="88" t="s">
        <v>311</v>
      </c>
      <c r="B1310" s="88" t="s">
        <v>888</v>
      </c>
      <c r="C1310" s="88" t="s">
        <v>311</v>
      </c>
      <c r="D1310" s="88" t="s">
        <v>1088</v>
      </c>
      <c r="E1310" s="89">
        <v>1</v>
      </c>
      <c r="F1310" s="88" t="s">
        <v>1185</v>
      </c>
      <c r="H1310" s="3">
        <f>E1310+SUMIF('BR DTG PACUL'!C:C,'STOK PACUL'!C1310,'BR DTG PACUL'!E:E)</f>
        <v>1</v>
      </c>
    </row>
    <row r="1311" spans="1:8">
      <c r="A1311" s="88" t="s">
        <v>312</v>
      </c>
      <c r="B1311" s="88" t="s">
        <v>884</v>
      </c>
      <c r="C1311" s="88" t="s">
        <v>312</v>
      </c>
      <c r="D1311" s="88" t="s">
        <v>1089</v>
      </c>
      <c r="E1311" s="89">
        <v>1</v>
      </c>
      <c r="F1311" s="88" t="s">
        <v>1185</v>
      </c>
      <c r="H1311" s="3">
        <f>E1311+SUMIF('BR DTG PACUL'!C:C,'STOK PACUL'!C1311,'BR DTG PACUL'!E:E)</f>
        <v>1</v>
      </c>
    </row>
    <row r="1312" spans="1:8">
      <c r="A1312" s="88" t="s">
        <v>4149</v>
      </c>
      <c r="B1312" s="88" t="s">
        <v>876</v>
      </c>
      <c r="C1312" s="88" t="s">
        <v>4149</v>
      </c>
      <c r="D1312" s="88" t="s">
        <v>4150</v>
      </c>
      <c r="E1312" s="89">
        <v>0</v>
      </c>
      <c r="F1312" s="88" t="s">
        <v>1185</v>
      </c>
      <c r="H1312" s="3">
        <f>E1312+SUMIF('BR DTG PACUL'!C:C,'STOK PACUL'!C1312,'BR DTG PACUL'!E:E)</f>
        <v>0</v>
      </c>
    </row>
    <row r="1313" spans="1:8">
      <c r="A1313" s="88" t="s">
        <v>4151</v>
      </c>
      <c r="B1313" s="88" t="s">
        <v>876</v>
      </c>
      <c r="C1313" s="88" t="s">
        <v>4151</v>
      </c>
      <c r="D1313" s="88" t="s">
        <v>4152</v>
      </c>
      <c r="E1313" s="89">
        <v>0</v>
      </c>
      <c r="F1313" s="88" t="s">
        <v>1185</v>
      </c>
      <c r="H1313" s="3">
        <f>E1313+SUMIF('BR DTG PACUL'!C:C,'STOK PACUL'!C1313,'BR DTG PACUL'!E:E)</f>
        <v>0</v>
      </c>
    </row>
    <row r="1314" spans="1:8">
      <c r="A1314" s="88" t="s">
        <v>4153</v>
      </c>
      <c r="B1314" s="88" t="s">
        <v>876</v>
      </c>
      <c r="C1314" s="88" t="s">
        <v>4153</v>
      </c>
      <c r="D1314" s="88" t="s">
        <v>4154</v>
      </c>
      <c r="E1314" s="89">
        <v>0</v>
      </c>
      <c r="F1314" s="88" t="s">
        <v>1185</v>
      </c>
      <c r="H1314" s="3">
        <f>E1314+SUMIF('BR DTG PACUL'!C:C,'STOK PACUL'!C1314,'BR DTG PACUL'!E:E)</f>
        <v>0</v>
      </c>
    </row>
    <row r="1315" spans="1:8">
      <c r="A1315" s="88" t="s">
        <v>4155</v>
      </c>
      <c r="B1315" s="88" t="s">
        <v>876</v>
      </c>
      <c r="C1315" s="88" t="s">
        <v>4155</v>
      </c>
      <c r="D1315" s="88" t="s">
        <v>4156</v>
      </c>
      <c r="E1315" s="89">
        <v>0</v>
      </c>
      <c r="F1315" s="88" t="s">
        <v>1185</v>
      </c>
      <c r="H1315" s="3">
        <f>E1315+SUMIF('BR DTG PACUL'!C:C,'STOK PACUL'!C1315,'BR DTG PACUL'!E:E)</f>
        <v>0</v>
      </c>
    </row>
    <row r="1316" spans="1:8">
      <c r="A1316" s="88" t="s">
        <v>4157</v>
      </c>
      <c r="B1316" s="88" t="s">
        <v>876</v>
      </c>
      <c r="C1316" s="88" t="s">
        <v>4157</v>
      </c>
      <c r="D1316" s="88" t="s">
        <v>4158</v>
      </c>
      <c r="E1316" s="89">
        <v>0</v>
      </c>
      <c r="F1316" s="88" t="s">
        <v>1185</v>
      </c>
      <c r="H1316" s="3">
        <f>E1316+SUMIF('BR DTG PACUL'!C:C,'STOK PACUL'!C1316,'BR DTG PACUL'!E:E)</f>
        <v>0</v>
      </c>
    </row>
    <row r="1317" spans="1:8">
      <c r="A1317" s="88" t="s">
        <v>4159</v>
      </c>
      <c r="B1317" s="88" t="s">
        <v>876</v>
      </c>
      <c r="C1317" s="88" t="s">
        <v>4159</v>
      </c>
      <c r="D1317" s="88" t="s">
        <v>4160</v>
      </c>
      <c r="E1317" s="89">
        <v>0</v>
      </c>
      <c r="F1317" s="88" t="s">
        <v>1185</v>
      </c>
      <c r="H1317" s="3">
        <f>E1317+SUMIF('BR DTG PACUL'!C:C,'STOK PACUL'!C1317,'BR DTG PACUL'!E:E)</f>
        <v>0</v>
      </c>
    </row>
    <row r="1318" spans="1:8" ht="45">
      <c r="A1318" s="88" t="s">
        <v>4161</v>
      </c>
      <c r="B1318" s="88" t="s">
        <v>876</v>
      </c>
      <c r="C1318" s="88" t="s">
        <v>4161</v>
      </c>
      <c r="D1318" s="88" t="s">
        <v>4162</v>
      </c>
      <c r="E1318" s="89">
        <v>5</v>
      </c>
      <c r="F1318" s="88" t="s">
        <v>1185</v>
      </c>
      <c r="H1318" s="3">
        <f>E1318+SUMIF('BR DTG PACUL'!C:C,'STOK PACUL'!C1318,'BR DTG PACUL'!E:E)</f>
        <v>5</v>
      </c>
    </row>
    <row r="1319" spans="1:8">
      <c r="A1319" s="88" t="s">
        <v>4163</v>
      </c>
      <c r="B1319" s="88" t="s">
        <v>876</v>
      </c>
      <c r="C1319" s="88" t="s">
        <v>4163</v>
      </c>
      <c r="D1319" s="88" t="s">
        <v>4164</v>
      </c>
      <c r="E1319" s="89">
        <v>0</v>
      </c>
      <c r="F1319" s="88" t="s">
        <v>1185</v>
      </c>
      <c r="H1319" s="3">
        <f>E1319+SUMIF('BR DTG PACUL'!C:C,'STOK PACUL'!C1319,'BR DTG PACUL'!E:E)</f>
        <v>0</v>
      </c>
    </row>
    <row r="1320" spans="1:8" ht="30">
      <c r="A1320" s="88" t="s">
        <v>4165</v>
      </c>
      <c r="B1320" s="88" t="s">
        <v>876</v>
      </c>
      <c r="C1320" s="88" t="s">
        <v>4165</v>
      </c>
      <c r="D1320" s="88" t="s">
        <v>4166</v>
      </c>
      <c r="E1320" s="89">
        <v>0</v>
      </c>
      <c r="F1320" s="88" t="s">
        <v>1185</v>
      </c>
      <c r="H1320" s="3">
        <f>E1320+SUMIF('BR DTG PACUL'!C:C,'STOK PACUL'!C1320,'BR DTG PACUL'!E:E)</f>
        <v>0</v>
      </c>
    </row>
    <row r="1321" spans="1:8">
      <c r="A1321" s="88" t="s">
        <v>4167</v>
      </c>
      <c r="B1321" s="88" t="s">
        <v>876</v>
      </c>
      <c r="C1321" s="88" t="s">
        <v>4167</v>
      </c>
      <c r="D1321" s="88" t="s">
        <v>4168</v>
      </c>
      <c r="E1321" s="89">
        <v>0</v>
      </c>
      <c r="F1321" s="88" t="s">
        <v>1185</v>
      </c>
      <c r="H1321" s="3">
        <f>E1321+SUMIF('BR DTG PACUL'!C:C,'STOK PACUL'!C1321,'BR DTG PACUL'!E:E)</f>
        <v>0</v>
      </c>
    </row>
    <row r="1322" spans="1:8">
      <c r="A1322" s="88" t="s">
        <v>313</v>
      </c>
      <c r="B1322" s="88" t="s">
        <v>884</v>
      </c>
      <c r="C1322" s="88" t="s">
        <v>313</v>
      </c>
      <c r="D1322" s="88" t="s">
        <v>1090</v>
      </c>
      <c r="E1322" s="89">
        <v>1</v>
      </c>
      <c r="F1322" s="88" t="s">
        <v>1185</v>
      </c>
      <c r="H1322" s="3">
        <f>E1322+SUMIF('BR DTG PACUL'!C:C,'STOK PACUL'!C1322,'BR DTG PACUL'!E:E)</f>
        <v>1</v>
      </c>
    </row>
    <row r="1323" spans="1:8">
      <c r="A1323" s="88" t="s">
        <v>4169</v>
      </c>
      <c r="B1323" s="88" t="s">
        <v>876</v>
      </c>
      <c r="C1323" s="88" t="s">
        <v>4169</v>
      </c>
      <c r="D1323" s="88" t="s">
        <v>4170</v>
      </c>
      <c r="E1323" s="89">
        <v>0</v>
      </c>
      <c r="F1323" s="88" t="s">
        <v>1185</v>
      </c>
      <c r="H1323" s="3">
        <f>E1323+SUMIF('BR DTG PACUL'!C:C,'STOK PACUL'!C1323,'BR DTG PACUL'!E:E)</f>
        <v>0</v>
      </c>
    </row>
    <row r="1324" spans="1:8">
      <c r="A1324" s="88" t="s">
        <v>678</v>
      </c>
      <c r="B1324" s="88" t="s">
        <v>876</v>
      </c>
      <c r="C1324" s="88" t="s">
        <v>678</v>
      </c>
      <c r="D1324" s="88" t="s">
        <v>679</v>
      </c>
      <c r="E1324" s="89">
        <v>0</v>
      </c>
      <c r="F1324" s="88" t="s">
        <v>1185</v>
      </c>
      <c r="H1324" s="3">
        <f>E1324+SUMIF('BR DTG PACUL'!C:C,'STOK PACUL'!C1324,'BR DTG PACUL'!E:E)</f>
        <v>0</v>
      </c>
    </row>
    <row r="1325" spans="1:8">
      <c r="A1325" s="88" t="s">
        <v>4171</v>
      </c>
      <c r="B1325" s="88" t="s">
        <v>876</v>
      </c>
      <c r="C1325" s="88" t="s">
        <v>4171</v>
      </c>
      <c r="D1325" s="88" t="s">
        <v>4172</v>
      </c>
      <c r="E1325" s="89">
        <v>0</v>
      </c>
      <c r="F1325" s="88" t="s">
        <v>1185</v>
      </c>
      <c r="H1325" s="3">
        <f>E1325+SUMIF('BR DTG PACUL'!C:C,'STOK PACUL'!C1325,'BR DTG PACUL'!E:E)</f>
        <v>0</v>
      </c>
    </row>
    <row r="1326" spans="1:8">
      <c r="A1326" s="88" t="s">
        <v>4173</v>
      </c>
      <c r="B1326" s="88" t="s">
        <v>876</v>
      </c>
      <c r="C1326" s="88" t="s">
        <v>4173</v>
      </c>
      <c r="D1326" s="88" t="s">
        <v>4174</v>
      </c>
      <c r="E1326" s="89">
        <v>0</v>
      </c>
      <c r="F1326" s="88" t="s">
        <v>1185</v>
      </c>
      <c r="H1326" s="3">
        <f>E1326+SUMIF('BR DTG PACUL'!C:C,'STOK PACUL'!C1326,'BR DTG PACUL'!E:E)</f>
        <v>0</v>
      </c>
    </row>
    <row r="1327" spans="1:8">
      <c r="A1327" s="88" t="s">
        <v>4175</v>
      </c>
      <c r="B1327" s="88" t="s">
        <v>876</v>
      </c>
      <c r="C1327" s="88" t="s">
        <v>4175</v>
      </c>
      <c r="D1327" s="88" t="s">
        <v>4176</v>
      </c>
      <c r="E1327" s="89">
        <v>0</v>
      </c>
      <c r="F1327" s="88" t="s">
        <v>1185</v>
      </c>
      <c r="H1327" s="3">
        <f>E1327+SUMIF('BR DTG PACUL'!C:C,'STOK PACUL'!C1327,'BR DTG PACUL'!E:E)</f>
        <v>0</v>
      </c>
    </row>
    <row r="1328" spans="1:8">
      <c r="A1328" s="88" t="s">
        <v>4177</v>
      </c>
      <c r="B1328" s="88" t="s">
        <v>876</v>
      </c>
      <c r="C1328" s="88" t="s">
        <v>4177</v>
      </c>
      <c r="D1328" s="88" t="s">
        <v>1090</v>
      </c>
      <c r="E1328" s="89">
        <v>0</v>
      </c>
      <c r="F1328" s="88" t="s">
        <v>1185</v>
      </c>
      <c r="H1328" s="3">
        <f>E1328+SUMIF('BR DTG PACUL'!C:C,'STOK PACUL'!C1328,'BR DTG PACUL'!E:E)</f>
        <v>0</v>
      </c>
    </row>
    <row r="1329" spans="1:8">
      <c r="A1329" s="88" t="s">
        <v>4178</v>
      </c>
      <c r="B1329" s="88" t="s">
        <v>876</v>
      </c>
      <c r="C1329" s="88" t="s">
        <v>4178</v>
      </c>
      <c r="D1329" s="88" t="s">
        <v>4179</v>
      </c>
      <c r="E1329" s="89">
        <v>0</v>
      </c>
      <c r="F1329" s="88" t="s">
        <v>1185</v>
      </c>
      <c r="H1329" s="3">
        <f>E1329+SUMIF('BR DTG PACUL'!C:C,'STOK PACUL'!C1329,'BR DTG PACUL'!E:E)</f>
        <v>0</v>
      </c>
    </row>
    <row r="1330" spans="1:8">
      <c r="A1330" s="88" t="s">
        <v>4180</v>
      </c>
      <c r="B1330" s="88" t="s">
        <v>876</v>
      </c>
      <c r="C1330" s="88" t="s">
        <v>4180</v>
      </c>
      <c r="D1330" s="88" t="s">
        <v>4181</v>
      </c>
      <c r="E1330" s="89">
        <v>0</v>
      </c>
      <c r="F1330" s="88" t="s">
        <v>1185</v>
      </c>
      <c r="H1330" s="3">
        <f>E1330+SUMIF('BR DTG PACUL'!C:C,'STOK PACUL'!C1330,'BR DTG PACUL'!E:E)</f>
        <v>0</v>
      </c>
    </row>
    <row r="1331" spans="1:8">
      <c r="A1331" s="88" t="s">
        <v>4182</v>
      </c>
      <c r="B1331" s="88" t="s">
        <v>876</v>
      </c>
      <c r="C1331" s="88" t="s">
        <v>4182</v>
      </c>
      <c r="D1331" s="88" t="s">
        <v>4183</v>
      </c>
      <c r="E1331" s="89">
        <v>0</v>
      </c>
      <c r="F1331" s="88" t="s">
        <v>1185</v>
      </c>
      <c r="H1331" s="3">
        <f>E1331+SUMIF('BR DTG PACUL'!C:C,'STOK PACUL'!C1331,'BR DTG PACUL'!E:E)</f>
        <v>0</v>
      </c>
    </row>
    <row r="1332" spans="1:8">
      <c r="A1332" s="88" t="s">
        <v>4184</v>
      </c>
      <c r="B1332" s="88" t="s">
        <v>876</v>
      </c>
      <c r="C1332" s="88" t="s">
        <v>4184</v>
      </c>
      <c r="D1332" s="88" t="s">
        <v>4185</v>
      </c>
      <c r="E1332" s="89">
        <v>0</v>
      </c>
      <c r="F1332" s="88" t="s">
        <v>1185</v>
      </c>
      <c r="H1332" s="3">
        <f>E1332+SUMIF('BR DTG PACUL'!C:C,'STOK PACUL'!C1332,'BR DTG PACUL'!E:E)</f>
        <v>0</v>
      </c>
    </row>
    <row r="1333" spans="1:8" ht="30">
      <c r="A1333" s="88" t="s">
        <v>4186</v>
      </c>
      <c r="B1333" s="88" t="s">
        <v>876</v>
      </c>
      <c r="C1333" s="88" t="s">
        <v>4186</v>
      </c>
      <c r="D1333" s="88" t="s">
        <v>4187</v>
      </c>
      <c r="E1333" s="89">
        <v>0</v>
      </c>
      <c r="F1333" s="88" t="s">
        <v>1185</v>
      </c>
      <c r="H1333" s="3">
        <f>E1333+SUMIF('BR DTG PACUL'!C:C,'STOK PACUL'!C1333,'BR DTG PACUL'!E:E)</f>
        <v>0</v>
      </c>
    </row>
    <row r="1334" spans="1:8">
      <c r="A1334" s="88" t="s">
        <v>4188</v>
      </c>
      <c r="B1334" s="88" t="s">
        <v>876</v>
      </c>
      <c r="C1334" s="88" t="s">
        <v>4188</v>
      </c>
      <c r="D1334" s="88" t="s">
        <v>4189</v>
      </c>
      <c r="E1334" s="89">
        <v>0</v>
      </c>
      <c r="F1334" s="88" t="s">
        <v>1185</v>
      </c>
      <c r="H1334" s="3">
        <f>E1334+SUMIF('BR DTG PACUL'!C:C,'STOK PACUL'!C1334,'BR DTG PACUL'!E:E)</f>
        <v>0</v>
      </c>
    </row>
    <row r="1335" spans="1:8">
      <c r="A1335" s="88" t="s">
        <v>4190</v>
      </c>
      <c r="B1335" s="88" t="s">
        <v>876</v>
      </c>
      <c r="C1335" s="88" t="s">
        <v>4190</v>
      </c>
      <c r="D1335" s="88" t="s">
        <v>4191</v>
      </c>
      <c r="E1335" s="89">
        <v>0</v>
      </c>
      <c r="F1335" s="88" t="s">
        <v>1185</v>
      </c>
      <c r="H1335" s="3">
        <f>E1335+SUMIF('BR DTG PACUL'!C:C,'STOK PACUL'!C1335,'BR DTG PACUL'!E:E)</f>
        <v>0</v>
      </c>
    </row>
    <row r="1336" spans="1:8" ht="30">
      <c r="A1336" s="88" t="s">
        <v>4192</v>
      </c>
      <c r="B1336" s="88" t="s">
        <v>876</v>
      </c>
      <c r="C1336" s="88" t="s">
        <v>4192</v>
      </c>
      <c r="D1336" s="88" t="s">
        <v>4193</v>
      </c>
      <c r="E1336" s="89">
        <v>0</v>
      </c>
      <c r="F1336" s="88" t="s">
        <v>1185</v>
      </c>
      <c r="H1336" s="3">
        <f>E1336+SUMIF('BR DTG PACUL'!C:C,'STOK PACUL'!C1336,'BR DTG PACUL'!E:E)</f>
        <v>0</v>
      </c>
    </row>
    <row r="1337" spans="1:8">
      <c r="A1337" s="88" t="s">
        <v>4194</v>
      </c>
      <c r="B1337" s="88" t="s">
        <v>876</v>
      </c>
      <c r="C1337" s="88" t="s">
        <v>4194</v>
      </c>
      <c r="D1337" s="88" t="s">
        <v>3166</v>
      </c>
      <c r="E1337" s="89">
        <v>0</v>
      </c>
      <c r="F1337" s="88" t="s">
        <v>1185</v>
      </c>
      <c r="H1337" s="3">
        <f>E1337+SUMIF('BR DTG PACUL'!C:C,'STOK PACUL'!C1337,'BR DTG PACUL'!E:E)</f>
        <v>0</v>
      </c>
    </row>
    <row r="1338" spans="1:8">
      <c r="A1338" s="88" t="s">
        <v>1324</v>
      </c>
      <c r="B1338" s="88" t="s">
        <v>1185</v>
      </c>
      <c r="C1338" s="88" t="s">
        <v>1324</v>
      </c>
      <c r="D1338" s="88" t="s">
        <v>1325</v>
      </c>
      <c r="E1338" s="89">
        <v>0</v>
      </c>
      <c r="F1338" s="88" t="s">
        <v>1185</v>
      </c>
      <c r="H1338" s="3">
        <f>E1338+SUMIF('BR DTG PACUL'!C:C,'STOK PACUL'!C1338,'BR DTG PACUL'!E:E)</f>
        <v>0</v>
      </c>
    </row>
    <row r="1339" spans="1:8">
      <c r="A1339" s="88" t="s">
        <v>2186</v>
      </c>
      <c r="B1339" s="88" t="s">
        <v>876</v>
      </c>
      <c r="C1339" s="88" t="s">
        <v>2186</v>
      </c>
      <c r="D1339" s="88" t="s">
        <v>4195</v>
      </c>
      <c r="E1339" s="89">
        <v>0</v>
      </c>
      <c r="F1339" s="88" t="s">
        <v>1185</v>
      </c>
      <c r="H1339" s="3">
        <f>E1339+SUMIF('BR DTG PACUL'!C:C,'STOK PACUL'!C1339,'BR DTG PACUL'!E:E)</f>
        <v>0</v>
      </c>
    </row>
    <row r="1340" spans="1:8">
      <c r="A1340" s="88" t="s">
        <v>4196</v>
      </c>
      <c r="B1340" s="88" t="s">
        <v>948</v>
      </c>
      <c r="C1340" s="88" t="s">
        <v>4196</v>
      </c>
      <c r="D1340" s="88" t="s">
        <v>4197</v>
      </c>
      <c r="E1340" s="89">
        <v>1</v>
      </c>
      <c r="F1340" s="88" t="s">
        <v>1185</v>
      </c>
      <c r="H1340" s="3">
        <f>E1340+SUMIF('BR DTG PACUL'!C:C,'STOK PACUL'!C1340,'BR DTG PACUL'!E:E)</f>
        <v>1</v>
      </c>
    </row>
    <row r="1341" spans="1:8">
      <c r="A1341" s="88" t="s">
        <v>4198</v>
      </c>
      <c r="B1341" s="88" t="s">
        <v>876</v>
      </c>
      <c r="C1341" s="88" t="s">
        <v>4198</v>
      </c>
      <c r="D1341" s="88" t="s">
        <v>4199</v>
      </c>
      <c r="E1341" s="89">
        <v>0</v>
      </c>
      <c r="F1341" s="88" t="s">
        <v>1185</v>
      </c>
      <c r="H1341" s="3">
        <f>E1341+SUMIF('BR DTG PACUL'!C:C,'STOK PACUL'!C1341,'BR DTG PACUL'!E:E)</f>
        <v>0</v>
      </c>
    </row>
    <row r="1342" spans="1:8">
      <c r="A1342" s="88" t="s">
        <v>4200</v>
      </c>
      <c r="B1342" s="88" t="s">
        <v>876</v>
      </c>
      <c r="C1342" s="88" t="s">
        <v>4200</v>
      </c>
      <c r="D1342" s="88" t="s">
        <v>4201</v>
      </c>
      <c r="E1342" s="89">
        <v>0</v>
      </c>
      <c r="F1342" s="88" t="s">
        <v>1185</v>
      </c>
      <c r="H1342" s="3">
        <f>E1342+SUMIF('BR DTG PACUL'!C:C,'STOK PACUL'!C1342,'BR DTG PACUL'!E:E)</f>
        <v>0</v>
      </c>
    </row>
    <row r="1343" spans="1:8">
      <c r="A1343" s="88" t="s">
        <v>4202</v>
      </c>
      <c r="B1343" s="88" t="s">
        <v>876</v>
      </c>
      <c r="C1343" s="88" t="s">
        <v>4202</v>
      </c>
      <c r="D1343" s="88" t="s">
        <v>4203</v>
      </c>
      <c r="E1343" s="89">
        <v>0</v>
      </c>
      <c r="F1343" s="88" t="s">
        <v>1185</v>
      </c>
      <c r="H1343" s="3">
        <f>E1343+SUMIF('BR DTG PACUL'!C:C,'STOK PACUL'!C1343,'BR DTG PACUL'!E:E)</f>
        <v>0</v>
      </c>
    </row>
    <row r="1344" spans="1:8">
      <c r="A1344" s="88" t="s">
        <v>4204</v>
      </c>
      <c r="B1344" s="88" t="s">
        <v>876</v>
      </c>
      <c r="C1344" s="88" t="s">
        <v>4204</v>
      </c>
      <c r="D1344" s="88" t="s">
        <v>4205</v>
      </c>
      <c r="E1344" s="89">
        <v>0</v>
      </c>
      <c r="F1344" s="88" t="s">
        <v>1185</v>
      </c>
      <c r="H1344" s="3">
        <f>E1344+SUMIF('BR DTG PACUL'!C:C,'STOK PACUL'!C1344,'BR DTG PACUL'!E:E)</f>
        <v>0</v>
      </c>
    </row>
    <row r="1345" spans="1:8">
      <c r="A1345" s="88" t="s">
        <v>4206</v>
      </c>
      <c r="B1345" s="88" t="s">
        <v>876</v>
      </c>
      <c r="C1345" s="88" t="s">
        <v>4206</v>
      </c>
      <c r="D1345" s="88" t="s">
        <v>4207</v>
      </c>
      <c r="E1345" s="89">
        <v>0</v>
      </c>
      <c r="F1345" s="88" t="s">
        <v>1185</v>
      </c>
      <c r="H1345" s="3">
        <f>E1345+SUMIF('BR DTG PACUL'!C:C,'STOK PACUL'!C1345,'BR DTG PACUL'!E:E)</f>
        <v>0</v>
      </c>
    </row>
    <row r="1346" spans="1:8">
      <c r="A1346" s="88" t="s">
        <v>4208</v>
      </c>
      <c r="B1346" s="88" t="s">
        <v>876</v>
      </c>
      <c r="C1346" s="88" t="s">
        <v>4208</v>
      </c>
      <c r="D1346" s="88" t="s">
        <v>4209</v>
      </c>
      <c r="E1346" s="89">
        <v>0</v>
      </c>
      <c r="F1346" s="88" t="s">
        <v>1185</v>
      </c>
      <c r="H1346" s="3">
        <f>E1346+SUMIF('BR DTG PACUL'!C:C,'STOK PACUL'!C1346,'BR DTG PACUL'!E:E)</f>
        <v>0</v>
      </c>
    </row>
    <row r="1347" spans="1:8" ht="30">
      <c r="A1347" s="88" t="s">
        <v>314</v>
      </c>
      <c r="B1347" s="88" t="s">
        <v>884</v>
      </c>
      <c r="C1347" s="88" t="s">
        <v>314</v>
      </c>
      <c r="D1347" s="88" t="s">
        <v>944</v>
      </c>
      <c r="E1347" s="89">
        <v>3</v>
      </c>
      <c r="F1347" s="88" t="s">
        <v>314</v>
      </c>
      <c r="H1347" s="3">
        <f>E1347+SUMIF('BR DTG PACUL'!C:C,'STOK PACUL'!C1347,'BR DTG PACUL'!E:E)</f>
        <v>3</v>
      </c>
    </row>
    <row r="1348" spans="1:8" ht="30">
      <c r="A1348" s="88" t="s">
        <v>4210</v>
      </c>
      <c r="B1348" s="88" t="s">
        <v>876</v>
      </c>
      <c r="C1348" s="88" t="s">
        <v>4210</v>
      </c>
      <c r="D1348" s="88" t="s">
        <v>1012</v>
      </c>
      <c r="E1348" s="89">
        <v>0</v>
      </c>
      <c r="F1348" s="88" t="s">
        <v>262</v>
      </c>
      <c r="H1348" s="3">
        <f>E1348+SUMIF('BR DTG PACUL'!C:C,'STOK PACUL'!C1348,'BR DTG PACUL'!E:E)</f>
        <v>0</v>
      </c>
    </row>
    <row r="1349" spans="1:8">
      <c r="A1349" s="88" t="s">
        <v>1498</v>
      </c>
      <c r="B1349" s="88" t="s">
        <v>1185</v>
      </c>
      <c r="C1349" s="88" t="s">
        <v>1498</v>
      </c>
      <c r="D1349" s="88" t="s">
        <v>1499</v>
      </c>
      <c r="E1349" s="89">
        <v>0</v>
      </c>
      <c r="F1349" s="88" t="s">
        <v>1185</v>
      </c>
      <c r="H1349" s="3">
        <f>E1349+SUMIF('BR DTG PACUL'!C:C,'STOK PACUL'!C1349,'BR DTG PACUL'!E:E)</f>
        <v>0</v>
      </c>
    </row>
    <row r="1350" spans="1:8">
      <c r="A1350" s="88" t="s">
        <v>4211</v>
      </c>
      <c r="B1350" s="88" t="s">
        <v>876</v>
      </c>
      <c r="C1350" s="88" t="s">
        <v>4211</v>
      </c>
      <c r="D1350" s="88" t="s">
        <v>4212</v>
      </c>
      <c r="E1350" s="89">
        <v>0</v>
      </c>
      <c r="F1350" s="88" t="s">
        <v>1185</v>
      </c>
      <c r="H1350" s="3">
        <f>E1350+SUMIF('BR DTG PACUL'!C:C,'STOK PACUL'!C1350,'BR DTG PACUL'!E:E)</f>
        <v>0</v>
      </c>
    </row>
    <row r="1351" spans="1:8">
      <c r="A1351" s="88" t="s">
        <v>4213</v>
      </c>
      <c r="B1351" s="88" t="s">
        <v>876</v>
      </c>
      <c r="C1351" s="88" t="s">
        <v>4213</v>
      </c>
      <c r="D1351" s="88" t="s">
        <v>4214</v>
      </c>
      <c r="E1351" s="89">
        <v>0</v>
      </c>
      <c r="F1351" s="88" t="s">
        <v>1185</v>
      </c>
      <c r="H1351" s="3">
        <f>E1351+SUMIF('BR DTG PACUL'!C:C,'STOK PACUL'!C1351,'BR DTG PACUL'!E:E)</f>
        <v>0</v>
      </c>
    </row>
    <row r="1352" spans="1:8">
      <c r="A1352" s="88" t="s">
        <v>4215</v>
      </c>
      <c r="B1352" s="88" t="s">
        <v>876</v>
      </c>
      <c r="C1352" s="88" t="s">
        <v>4215</v>
      </c>
      <c r="D1352" s="88" t="s">
        <v>4216</v>
      </c>
      <c r="E1352" s="89">
        <v>0</v>
      </c>
      <c r="F1352" s="88" t="s">
        <v>1185</v>
      </c>
      <c r="H1352" s="3">
        <f>E1352+SUMIF('BR DTG PACUL'!C:C,'STOK PACUL'!C1352,'BR DTG PACUL'!E:E)</f>
        <v>0</v>
      </c>
    </row>
    <row r="1353" spans="1:8">
      <c r="A1353" s="88" t="s">
        <v>4217</v>
      </c>
      <c r="B1353" s="88" t="s">
        <v>876</v>
      </c>
      <c r="C1353" s="88" t="s">
        <v>4217</v>
      </c>
      <c r="D1353" s="88" t="s">
        <v>4218</v>
      </c>
      <c r="E1353" s="89">
        <v>0</v>
      </c>
      <c r="F1353" s="88" t="s">
        <v>1185</v>
      </c>
      <c r="H1353" s="3">
        <f>E1353+SUMIF('BR DTG PACUL'!C:C,'STOK PACUL'!C1353,'BR DTG PACUL'!E:E)</f>
        <v>0</v>
      </c>
    </row>
    <row r="1354" spans="1:8">
      <c r="A1354" s="88" t="s">
        <v>4219</v>
      </c>
      <c r="B1354" s="88" t="s">
        <v>876</v>
      </c>
      <c r="C1354" s="88" t="s">
        <v>4219</v>
      </c>
      <c r="D1354" s="88" t="s">
        <v>4220</v>
      </c>
      <c r="E1354" s="89">
        <v>0</v>
      </c>
      <c r="F1354" s="88" t="s">
        <v>1185</v>
      </c>
      <c r="H1354" s="3">
        <f>E1354+SUMIF('BR DTG PACUL'!C:C,'STOK PACUL'!C1354,'BR DTG PACUL'!E:E)</f>
        <v>0</v>
      </c>
    </row>
    <row r="1355" spans="1:8">
      <c r="A1355" s="88" t="s">
        <v>4221</v>
      </c>
      <c r="B1355" s="88" t="s">
        <v>876</v>
      </c>
      <c r="C1355" s="88" t="s">
        <v>4221</v>
      </c>
      <c r="D1355" s="88" t="s">
        <v>4222</v>
      </c>
      <c r="E1355" s="89">
        <v>0</v>
      </c>
      <c r="F1355" s="88" t="s">
        <v>1185</v>
      </c>
      <c r="H1355" s="3">
        <f>E1355+SUMIF('BR DTG PACUL'!C:C,'STOK PACUL'!C1355,'BR DTG PACUL'!E:E)</f>
        <v>0</v>
      </c>
    </row>
    <row r="1356" spans="1:8">
      <c r="A1356" s="88" t="s">
        <v>4223</v>
      </c>
      <c r="B1356" s="88" t="s">
        <v>876</v>
      </c>
      <c r="C1356" s="88" t="s">
        <v>4223</v>
      </c>
      <c r="D1356" s="88" t="s">
        <v>3176</v>
      </c>
      <c r="E1356" s="89">
        <v>0</v>
      </c>
      <c r="F1356" s="88" t="s">
        <v>1185</v>
      </c>
      <c r="H1356" s="3">
        <f>E1356+SUMIF('BR DTG PACUL'!C:C,'STOK PACUL'!C1356,'BR DTG PACUL'!E:E)</f>
        <v>0</v>
      </c>
    </row>
    <row r="1357" spans="1:8">
      <c r="A1357" s="88" t="s">
        <v>4224</v>
      </c>
      <c r="B1357" s="88" t="s">
        <v>922</v>
      </c>
      <c r="C1357" s="88" t="s">
        <v>4224</v>
      </c>
      <c r="D1357" s="88" t="s">
        <v>4225</v>
      </c>
      <c r="E1357" s="89">
        <v>1</v>
      </c>
      <c r="F1357" s="88" t="s">
        <v>1185</v>
      </c>
      <c r="H1357" s="3">
        <f>E1357+SUMIF('BR DTG PACUL'!C:C,'STOK PACUL'!C1357,'BR DTG PACUL'!E:E)</f>
        <v>1</v>
      </c>
    </row>
    <row r="1358" spans="1:8">
      <c r="A1358" s="88" t="s">
        <v>4226</v>
      </c>
      <c r="B1358" s="88" t="s">
        <v>876</v>
      </c>
      <c r="C1358" s="88" t="s">
        <v>4226</v>
      </c>
      <c r="D1358" s="88" t="s">
        <v>4227</v>
      </c>
      <c r="E1358" s="89">
        <v>0</v>
      </c>
      <c r="F1358" s="88" t="s">
        <v>1185</v>
      </c>
      <c r="H1358" s="3">
        <f>E1358+SUMIF('BR DTG PACUL'!C:C,'STOK PACUL'!C1358,'BR DTG PACUL'!E:E)</f>
        <v>0</v>
      </c>
    </row>
    <row r="1359" spans="1:8">
      <c r="A1359" s="88" t="s">
        <v>4228</v>
      </c>
      <c r="B1359" s="88" t="s">
        <v>876</v>
      </c>
      <c r="C1359" s="88" t="s">
        <v>4228</v>
      </c>
      <c r="D1359" s="88" t="s">
        <v>4229</v>
      </c>
      <c r="E1359" s="89">
        <v>0</v>
      </c>
      <c r="F1359" s="88" t="s">
        <v>1185</v>
      </c>
      <c r="H1359" s="3">
        <f>E1359+SUMIF('BR DTG PACUL'!C:C,'STOK PACUL'!C1359,'BR DTG PACUL'!E:E)</f>
        <v>0</v>
      </c>
    </row>
    <row r="1360" spans="1:8">
      <c r="A1360" s="88" t="s">
        <v>4230</v>
      </c>
      <c r="B1360" s="88" t="s">
        <v>876</v>
      </c>
      <c r="C1360" s="88" t="s">
        <v>4230</v>
      </c>
      <c r="D1360" s="88" t="s">
        <v>4231</v>
      </c>
      <c r="E1360" s="89">
        <v>0</v>
      </c>
      <c r="F1360" s="88" t="s">
        <v>1185</v>
      </c>
      <c r="H1360" s="3">
        <f>E1360+SUMIF('BR DTG PACUL'!C:C,'STOK PACUL'!C1360,'BR DTG PACUL'!E:E)</f>
        <v>0</v>
      </c>
    </row>
    <row r="1361" spans="1:8">
      <c r="A1361" s="88" t="s">
        <v>4232</v>
      </c>
      <c r="B1361" s="88" t="s">
        <v>876</v>
      </c>
      <c r="C1361" s="88" t="s">
        <v>4232</v>
      </c>
      <c r="D1361" s="88" t="s">
        <v>4233</v>
      </c>
      <c r="E1361" s="89">
        <v>0</v>
      </c>
      <c r="F1361" s="88" t="s">
        <v>1185</v>
      </c>
      <c r="H1361" s="3">
        <f>E1361+SUMIF('BR DTG PACUL'!C:C,'STOK PACUL'!C1361,'BR DTG PACUL'!E:E)</f>
        <v>0</v>
      </c>
    </row>
    <row r="1362" spans="1:8">
      <c r="A1362" s="88" t="s">
        <v>4234</v>
      </c>
      <c r="B1362" s="88" t="s">
        <v>876</v>
      </c>
      <c r="C1362" s="88" t="s">
        <v>4234</v>
      </c>
      <c r="D1362" s="88" t="s">
        <v>4235</v>
      </c>
      <c r="E1362" s="89">
        <v>0</v>
      </c>
      <c r="F1362" s="88" t="s">
        <v>1185</v>
      </c>
      <c r="H1362" s="3">
        <f>E1362+SUMIF('BR DTG PACUL'!C:C,'STOK PACUL'!C1362,'BR DTG PACUL'!E:E)</f>
        <v>0</v>
      </c>
    </row>
    <row r="1363" spans="1:8">
      <c r="A1363" s="88" t="s">
        <v>4236</v>
      </c>
      <c r="B1363" s="88" t="s">
        <v>876</v>
      </c>
      <c r="C1363" s="88" t="s">
        <v>4236</v>
      </c>
      <c r="D1363" s="88" t="s">
        <v>4237</v>
      </c>
      <c r="E1363" s="89">
        <v>0</v>
      </c>
      <c r="F1363" s="88" t="s">
        <v>1185</v>
      </c>
      <c r="H1363" s="3">
        <f>E1363+SUMIF('BR DTG PACUL'!C:C,'STOK PACUL'!C1363,'BR DTG PACUL'!E:E)</f>
        <v>0</v>
      </c>
    </row>
    <row r="1364" spans="1:8">
      <c r="A1364" s="88" t="s">
        <v>4238</v>
      </c>
      <c r="B1364" s="88" t="s">
        <v>876</v>
      </c>
      <c r="C1364" s="88" t="s">
        <v>4238</v>
      </c>
      <c r="D1364" s="88" t="s">
        <v>4239</v>
      </c>
      <c r="E1364" s="89">
        <v>0</v>
      </c>
      <c r="F1364" s="88" t="s">
        <v>1185</v>
      </c>
      <c r="H1364" s="3">
        <f>E1364+SUMIF('BR DTG PACUL'!C:C,'STOK PACUL'!C1364,'BR DTG PACUL'!E:E)</f>
        <v>0</v>
      </c>
    </row>
    <row r="1365" spans="1:8">
      <c r="A1365" s="88" t="s">
        <v>4240</v>
      </c>
      <c r="B1365" s="88" t="s">
        <v>948</v>
      </c>
      <c r="C1365" s="88" t="s">
        <v>4240</v>
      </c>
      <c r="D1365" s="88" t="s">
        <v>4241</v>
      </c>
      <c r="E1365" s="89">
        <v>1</v>
      </c>
      <c r="F1365" s="88" t="s">
        <v>1185</v>
      </c>
      <c r="H1365" s="3">
        <f>E1365+SUMIF('BR DTG PACUL'!C:C,'STOK PACUL'!C1365,'BR DTG PACUL'!E:E)</f>
        <v>1</v>
      </c>
    </row>
    <row r="1366" spans="1:8">
      <c r="A1366" s="88" t="s">
        <v>4242</v>
      </c>
      <c r="B1366" s="88" t="s">
        <v>876</v>
      </c>
      <c r="C1366" s="88" t="s">
        <v>4242</v>
      </c>
      <c r="D1366" s="88" t="s">
        <v>4243</v>
      </c>
      <c r="E1366" s="89">
        <v>0</v>
      </c>
      <c r="F1366" s="88" t="s">
        <v>1185</v>
      </c>
      <c r="H1366" s="3">
        <f>E1366+SUMIF('BR DTG PACUL'!C:C,'STOK PACUL'!C1366,'BR DTG PACUL'!E:E)</f>
        <v>0</v>
      </c>
    </row>
    <row r="1367" spans="1:8">
      <c r="A1367" s="88" t="s">
        <v>4244</v>
      </c>
      <c r="B1367" s="88" t="s">
        <v>876</v>
      </c>
      <c r="C1367" s="88" t="s">
        <v>4244</v>
      </c>
      <c r="D1367" s="88" t="s">
        <v>4245</v>
      </c>
      <c r="E1367" s="89">
        <v>0</v>
      </c>
      <c r="F1367" s="88" t="s">
        <v>1185</v>
      </c>
      <c r="H1367" s="3">
        <f>E1367+SUMIF('BR DTG PACUL'!C:C,'STOK PACUL'!C1367,'BR DTG PACUL'!E:E)</f>
        <v>0</v>
      </c>
    </row>
    <row r="1368" spans="1:8">
      <c r="A1368" s="88" t="s">
        <v>4246</v>
      </c>
      <c r="B1368" s="88" t="s">
        <v>876</v>
      </c>
      <c r="C1368" s="88" t="s">
        <v>4246</v>
      </c>
      <c r="D1368" s="88" t="s">
        <v>4247</v>
      </c>
      <c r="E1368" s="89">
        <v>0</v>
      </c>
      <c r="F1368" s="88" t="s">
        <v>1185</v>
      </c>
      <c r="H1368" s="3">
        <f>E1368+SUMIF('BR DTG PACUL'!C:C,'STOK PACUL'!C1368,'BR DTG PACUL'!E:E)</f>
        <v>0</v>
      </c>
    </row>
    <row r="1369" spans="1:8">
      <c r="A1369" s="88" t="s">
        <v>4248</v>
      </c>
      <c r="B1369" s="88" t="s">
        <v>876</v>
      </c>
      <c r="C1369" s="88" t="s">
        <v>4248</v>
      </c>
      <c r="D1369" s="88" t="s">
        <v>4249</v>
      </c>
      <c r="E1369" s="89">
        <v>0</v>
      </c>
      <c r="F1369" s="88" t="s">
        <v>1185</v>
      </c>
      <c r="H1369" s="3">
        <f>E1369+SUMIF('BR DTG PACUL'!C:C,'STOK PACUL'!C1369,'BR DTG PACUL'!E:E)</f>
        <v>0</v>
      </c>
    </row>
    <row r="1370" spans="1:8">
      <c r="A1370" s="88" t="s">
        <v>4250</v>
      </c>
      <c r="B1370" s="88" t="s">
        <v>876</v>
      </c>
      <c r="C1370" s="88" t="s">
        <v>4250</v>
      </c>
      <c r="D1370" s="88" t="s">
        <v>4251</v>
      </c>
      <c r="E1370" s="89">
        <v>0</v>
      </c>
      <c r="F1370" s="88" t="s">
        <v>1185</v>
      </c>
      <c r="H1370" s="3">
        <f>E1370+SUMIF('BR DTG PACUL'!C:C,'STOK PACUL'!C1370,'BR DTG PACUL'!E:E)</f>
        <v>0</v>
      </c>
    </row>
    <row r="1371" spans="1:8">
      <c r="A1371" s="88" t="s">
        <v>4252</v>
      </c>
      <c r="B1371" s="88" t="s">
        <v>876</v>
      </c>
      <c r="C1371" s="88" t="s">
        <v>4252</v>
      </c>
      <c r="D1371" s="88" t="s">
        <v>4253</v>
      </c>
      <c r="E1371" s="89">
        <v>0</v>
      </c>
      <c r="F1371" s="88" t="s">
        <v>1185</v>
      </c>
      <c r="H1371" s="3">
        <f>E1371+SUMIF('BR DTG PACUL'!C:C,'STOK PACUL'!C1371,'BR DTG PACUL'!E:E)</f>
        <v>0</v>
      </c>
    </row>
    <row r="1372" spans="1:8">
      <c r="A1372" s="88" t="s">
        <v>585</v>
      </c>
      <c r="B1372" s="88" t="s">
        <v>888</v>
      </c>
      <c r="C1372" s="88" t="s">
        <v>585</v>
      </c>
      <c r="D1372" s="88" t="s">
        <v>680</v>
      </c>
      <c r="E1372" s="89">
        <v>2</v>
      </c>
      <c r="F1372" s="88" t="s">
        <v>1185</v>
      </c>
      <c r="H1372" s="3">
        <f>E1372+SUMIF('BR DTG PACUL'!C:C,'STOK PACUL'!C1372,'BR DTG PACUL'!E:E)</f>
        <v>2</v>
      </c>
    </row>
    <row r="1373" spans="1:8">
      <c r="A1373" s="88" t="s">
        <v>681</v>
      </c>
      <c r="B1373" s="88" t="s">
        <v>876</v>
      </c>
      <c r="C1373" s="88" t="s">
        <v>681</v>
      </c>
      <c r="D1373" s="88" t="s">
        <v>682</v>
      </c>
      <c r="E1373" s="89">
        <v>0</v>
      </c>
      <c r="F1373" s="88" t="s">
        <v>1185</v>
      </c>
      <c r="H1373" s="3">
        <f>E1373+SUMIF('BR DTG PACUL'!C:C,'STOK PACUL'!C1373,'BR DTG PACUL'!E:E)</f>
        <v>0</v>
      </c>
    </row>
    <row r="1374" spans="1:8">
      <c r="A1374" s="88" t="s">
        <v>4254</v>
      </c>
      <c r="B1374" s="88" t="s">
        <v>876</v>
      </c>
      <c r="C1374" s="88" t="s">
        <v>4254</v>
      </c>
      <c r="D1374" s="88" t="s">
        <v>4255</v>
      </c>
      <c r="E1374" s="89">
        <v>0</v>
      </c>
      <c r="F1374" s="88" t="s">
        <v>1185</v>
      </c>
      <c r="H1374" s="3">
        <f>E1374+SUMIF('BR DTG PACUL'!C:C,'STOK PACUL'!C1374,'BR DTG PACUL'!E:E)</f>
        <v>0</v>
      </c>
    </row>
    <row r="1375" spans="1:8">
      <c r="A1375" s="88" t="s">
        <v>4256</v>
      </c>
      <c r="B1375" s="88" t="s">
        <v>876</v>
      </c>
      <c r="C1375" s="88" t="s">
        <v>4256</v>
      </c>
      <c r="D1375" s="88" t="s">
        <v>4257</v>
      </c>
      <c r="E1375" s="89">
        <v>0</v>
      </c>
      <c r="F1375" s="88" t="s">
        <v>1185</v>
      </c>
      <c r="H1375" s="3">
        <f>E1375+SUMIF('BR DTG PACUL'!C:C,'STOK PACUL'!C1375,'BR DTG PACUL'!E:E)</f>
        <v>0</v>
      </c>
    </row>
    <row r="1376" spans="1:8">
      <c r="A1376" s="88" t="s">
        <v>1822</v>
      </c>
      <c r="B1376" s="88" t="s">
        <v>876</v>
      </c>
      <c r="C1376" s="88" t="s">
        <v>1822</v>
      </c>
      <c r="D1376" s="88" t="s">
        <v>1823</v>
      </c>
      <c r="E1376" s="89">
        <v>0</v>
      </c>
      <c r="F1376" s="88" t="s">
        <v>1185</v>
      </c>
      <c r="H1376" s="3">
        <f>E1376+SUMIF('BR DTG PACUL'!C:C,'STOK PACUL'!C1376,'BR DTG PACUL'!E:E)</f>
        <v>0</v>
      </c>
    </row>
    <row r="1377" spans="1:8">
      <c r="A1377" s="88" t="s">
        <v>4258</v>
      </c>
      <c r="B1377" s="88" t="s">
        <v>876</v>
      </c>
      <c r="C1377" s="88" t="s">
        <v>4258</v>
      </c>
      <c r="D1377" s="88" t="s">
        <v>4259</v>
      </c>
      <c r="E1377" s="89">
        <v>0</v>
      </c>
      <c r="F1377" s="88" t="s">
        <v>1185</v>
      </c>
      <c r="H1377" s="3">
        <f>E1377+SUMIF('BR DTG PACUL'!C:C,'STOK PACUL'!C1377,'BR DTG PACUL'!E:E)</f>
        <v>0</v>
      </c>
    </row>
    <row r="1378" spans="1:8">
      <c r="A1378" s="88" t="s">
        <v>4260</v>
      </c>
      <c r="B1378" s="88" t="s">
        <v>876</v>
      </c>
      <c r="C1378" s="88" t="s">
        <v>4260</v>
      </c>
      <c r="D1378" s="88" t="s">
        <v>4261</v>
      </c>
      <c r="E1378" s="89">
        <v>0</v>
      </c>
      <c r="F1378" s="88" t="s">
        <v>1185</v>
      </c>
      <c r="H1378" s="3">
        <f>E1378+SUMIF('BR DTG PACUL'!C:C,'STOK PACUL'!C1378,'BR DTG PACUL'!E:E)</f>
        <v>0</v>
      </c>
    </row>
    <row r="1379" spans="1:8">
      <c r="A1379" s="88" t="s">
        <v>4262</v>
      </c>
      <c r="B1379" s="88" t="s">
        <v>876</v>
      </c>
      <c r="C1379" s="88" t="s">
        <v>4262</v>
      </c>
      <c r="D1379" s="88" t="s">
        <v>4263</v>
      </c>
      <c r="E1379" s="89">
        <v>0</v>
      </c>
      <c r="F1379" s="88" t="s">
        <v>1185</v>
      </c>
      <c r="H1379" s="3">
        <f>E1379+SUMIF('BR DTG PACUL'!C:C,'STOK PACUL'!C1379,'BR DTG PACUL'!E:E)</f>
        <v>0</v>
      </c>
    </row>
    <row r="1380" spans="1:8">
      <c r="A1380" s="88" t="s">
        <v>4264</v>
      </c>
      <c r="B1380" s="88" t="s">
        <v>876</v>
      </c>
      <c r="C1380" s="88" t="s">
        <v>4264</v>
      </c>
      <c r="D1380" s="88" t="s">
        <v>4265</v>
      </c>
      <c r="E1380" s="89">
        <v>0</v>
      </c>
      <c r="F1380" s="88" t="s">
        <v>1185</v>
      </c>
      <c r="H1380" s="3">
        <f>E1380+SUMIF('BR DTG PACUL'!C:C,'STOK PACUL'!C1380,'BR DTG PACUL'!E:E)</f>
        <v>0</v>
      </c>
    </row>
    <row r="1381" spans="1:8">
      <c r="A1381" s="88" t="s">
        <v>4266</v>
      </c>
      <c r="B1381" s="88" t="s">
        <v>876</v>
      </c>
      <c r="C1381" s="88" t="s">
        <v>4266</v>
      </c>
      <c r="D1381" s="88" t="s">
        <v>4267</v>
      </c>
      <c r="E1381" s="89">
        <v>0</v>
      </c>
      <c r="F1381" s="88" t="s">
        <v>1185</v>
      </c>
      <c r="H1381" s="3">
        <f>E1381+SUMIF('BR DTG PACUL'!C:C,'STOK PACUL'!C1381,'BR DTG PACUL'!E:E)</f>
        <v>0</v>
      </c>
    </row>
    <row r="1382" spans="1:8">
      <c r="A1382" s="88" t="s">
        <v>4268</v>
      </c>
      <c r="B1382" s="88" t="s">
        <v>876</v>
      </c>
      <c r="C1382" s="88" t="s">
        <v>4268</v>
      </c>
      <c r="D1382" s="88" t="s">
        <v>4269</v>
      </c>
      <c r="E1382" s="89">
        <v>0</v>
      </c>
      <c r="F1382" s="88" t="s">
        <v>1185</v>
      </c>
      <c r="H1382" s="3">
        <f>E1382+SUMIF('BR DTG PACUL'!C:C,'STOK PACUL'!C1382,'BR DTG PACUL'!E:E)</f>
        <v>0</v>
      </c>
    </row>
    <row r="1383" spans="1:8">
      <c r="A1383" s="88" t="s">
        <v>4270</v>
      </c>
      <c r="B1383" s="88" t="s">
        <v>876</v>
      </c>
      <c r="C1383" s="88" t="s">
        <v>4270</v>
      </c>
      <c r="D1383" s="88" t="s">
        <v>4271</v>
      </c>
      <c r="E1383" s="89">
        <v>0</v>
      </c>
      <c r="F1383" s="88" t="s">
        <v>1185</v>
      </c>
      <c r="H1383" s="3">
        <f>E1383+SUMIF('BR DTG PACUL'!C:C,'STOK PACUL'!C1383,'BR DTG PACUL'!E:E)</f>
        <v>0</v>
      </c>
    </row>
    <row r="1384" spans="1:8">
      <c r="A1384" s="88" t="s">
        <v>4272</v>
      </c>
      <c r="B1384" s="88" t="s">
        <v>876</v>
      </c>
      <c r="C1384" s="88" t="s">
        <v>4272</v>
      </c>
      <c r="D1384" s="88" t="s">
        <v>3172</v>
      </c>
      <c r="E1384" s="89">
        <v>0</v>
      </c>
      <c r="F1384" s="88" t="s">
        <v>1185</v>
      </c>
      <c r="H1384" s="3">
        <f>E1384+SUMIF('BR DTG PACUL'!C:C,'STOK PACUL'!C1384,'BR DTG PACUL'!E:E)</f>
        <v>0</v>
      </c>
    </row>
    <row r="1385" spans="1:8">
      <c r="A1385" s="88" t="s">
        <v>1824</v>
      </c>
      <c r="B1385" s="88" t="s">
        <v>1185</v>
      </c>
      <c r="C1385" s="88" t="s">
        <v>1824</v>
      </c>
      <c r="D1385" s="88" t="s">
        <v>1825</v>
      </c>
      <c r="E1385" s="89">
        <v>0</v>
      </c>
      <c r="F1385" s="88" t="s">
        <v>1185</v>
      </c>
      <c r="H1385" s="3">
        <f>E1385+SUMIF('BR DTG PACUL'!C:C,'STOK PACUL'!C1385,'BR DTG PACUL'!E:E)</f>
        <v>0</v>
      </c>
    </row>
    <row r="1386" spans="1:8">
      <c r="A1386" s="88" t="s">
        <v>1826</v>
      </c>
      <c r="B1386" s="88" t="s">
        <v>876</v>
      </c>
      <c r="C1386" s="88" t="s">
        <v>1826</v>
      </c>
      <c r="D1386" s="88" t="s">
        <v>1827</v>
      </c>
      <c r="E1386" s="89">
        <v>0</v>
      </c>
      <c r="F1386" s="88" t="s">
        <v>1185</v>
      </c>
      <c r="H1386" s="3">
        <f>E1386+SUMIF('BR DTG PACUL'!C:C,'STOK PACUL'!C1386,'BR DTG PACUL'!E:E)</f>
        <v>0</v>
      </c>
    </row>
    <row r="1387" spans="1:8">
      <c r="A1387" s="88" t="s">
        <v>4273</v>
      </c>
      <c r="B1387" s="88" t="s">
        <v>876</v>
      </c>
      <c r="C1387" s="88" t="s">
        <v>4273</v>
      </c>
      <c r="D1387" s="88" t="s">
        <v>4274</v>
      </c>
      <c r="E1387" s="89">
        <v>0</v>
      </c>
      <c r="F1387" s="88" t="s">
        <v>1185</v>
      </c>
      <c r="H1387" s="3">
        <f>E1387+SUMIF('BR DTG PACUL'!C:C,'STOK PACUL'!C1387,'BR DTG PACUL'!E:E)</f>
        <v>0</v>
      </c>
    </row>
    <row r="1388" spans="1:8" ht="30">
      <c r="A1388" s="88" t="s">
        <v>4275</v>
      </c>
      <c r="B1388" s="88" t="s">
        <v>876</v>
      </c>
      <c r="C1388" s="88" t="s">
        <v>4275</v>
      </c>
      <c r="D1388" s="88" t="s">
        <v>4276</v>
      </c>
      <c r="E1388" s="89">
        <v>0</v>
      </c>
      <c r="F1388" s="88" t="s">
        <v>1185</v>
      </c>
      <c r="H1388" s="3">
        <f>E1388+SUMIF('BR DTG PACUL'!C:C,'STOK PACUL'!C1388,'BR DTG PACUL'!E:E)</f>
        <v>0</v>
      </c>
    </row>
    <row r="1389" spans="1:8" ht="30">
      <c r="A1389" s="88" t="s">
        <v>4277</v>
      </c>
      <c r="B1389" s="88" t="s">
        <v>877</v>
      </c>
      <c r="C1389" s="88" t="s">
        <v>4277</v>
      </c>
      <c r="D1389" s="88" t="s">
        <v>4278</v>
      </c>
      <c r="E1389" s="89">
        <v>1</v>
      </c>
      <c r="F1389" s="88" t="s">
        <v>1185</v>
      </c>
      <c r="H1389" s="3">
        <f>E1389+SUMIF('BR DTG PACUL'!C:C,'STOK PACUL'!C1389,'BR DTG PACUL'!E:E)</f>
        <v>1</v>
      </c>
    </row>
    <row r="1390" spans="1:8" ht="30">
      <c r="A1390" s="88" t="s">
        <v>315</v>
      </c>
      <c r="B1390" s="88" t="s">
        <v>877</v>
      </c>
      <c r="C1390" s="88" t="s">
        <v>315</v>
      </c>
      <c r="D1390" s="88" t="s">
        <v>1091</v>
      </c>
      <c r="E1390" s="89">
        <v>1</v>
      </c>
      <c r="F1390" s="88" t="s">
        <v>1185</v>
      </c>
      <c r="H1390" s="3">
        <f>E1390+SUMIF('BR DTG PACUL'!C:C,'STOK PACUL'!C1390,'BR DTG PACUL'!E:E)</f>
        <v>1</v>
      </c>
    </row>
    <row r="1391" spans="1:8">
      <c r="A1391" s="88" t="s">
        <v>4279</v>
      </c>
      <c r="B1391" s="88" t="s">
        <v>876</v>
      </c>
      <c r="C1391" s="88" t="s">
        <v>4279</v>
      </c>
      <c r="D1391" s="88" t="s">
        <v>4280</v>
      </c>
      <c r="E1391" s="89">
        <v>0</v>
      </c>
      <c r="F1391" s="88" t="s">
        <v>1185</v>
      </c>
      <c r="H1391" s="3">
        <f>E1391+SUMIF('BR DTG PACUL'!C:C,'STOK PACUL'!C1391,'BR DTG PACUL'!E:E)</f>
        <v>0</v>
      </c>
    </row>
    <row r="1392" spans="1:8">
      <c r="A1392" s="88" t="s">
        <v>4281</v>
      </c>
      <c r="B1392" s="88" t="s">
        <v>876</v>
      </c>
      <c r="C1392" s="88" t="s">
        <v>4281</v>
      </c>
      <c r="D1392" s="88" t="s">
        <v>4282</v>
      </c>
      <c r="E1392" s="89">
        <v>0</v>
      </c>
      <c r="F1392" s="88" t="s">
        <v>1185</v>
      </c>
      <c r="H1392" s="3">
        <f>E1392+SUMIF('BR DTG PACUL'!C:C,'STOK PACUL'!C1392,'BR DTG PACUL'!E:E)</f>
        <v>0</v>
      </c>
    </row>
    <row r="1393" spans="1:8">
      <c r="A1393" s="88" t="s">
        <v>4283</v>
      </c>
      <c r="B1393" s="88" t="s">
        <v>876</v>
      </c>
      <c r="C1393" s="88" t="s">
        <v>4283</v>
      </c>
      <c r="D1393" s="88" t="s">
        <v>4284</v>
      </c>
      <c r="E1393" s="89">
        <v>0</v>
      </c>
      <c r="F1393" s="88" t="s">
        <v>1185</v>
      </c>
      <c r="H1393" s="3">
        <f>E1393+SUMIF('BR DTG PACUL'!C:C,'STOK PACUL'!C1393,'BR DTG PACUL'!E:E)</f>
        <v>0</v>
      </c>
    </row>
    <row r="1394" spans="1:8">
      <c r="A1394" s="88" t="s">
        <v>4285</v>
      </c>
      <c r="B1394" s="88" t="s">
        <v>876</v>
      </c>
      <c r="C1394" s="88" t="s">
        <v>4285</v>
      </c>
      <c r="D1394" s="88" t="s">
        <v>4286</v>
      </c>
      <c r="E1394" s="89">
        <v>0</v>
      </c>
      <c r="F1394" s="88" t="s">
        <v>1185</v>
      </c>
      <c r="H1394" s="3">
        <f>E1394+SUMIF('BR DTG PACUL'!C:C,'STOK PACUL'!C1394,'BR DTG PACUL'!E:E)</f>
        <v>0</v>
      </c>
    </row>
    <row r="1395" spans="1:8">
      <c r="A1395" s="88" t="s">
        <v>4287</v>
      </c>
      <c r="B1395" s="88" t="s">
        <v>876</v>
      </c>
      <c r="C1395" s="88" t="s">
        <v>4287</v>
      </c>
      <c r="D1395" s="88" t="s">
        <v>4288</v>
      </c>
      <c r="E1395" s="89">
        <v>0</v>
      </c>
      <c r="F1395" s="88" t="s">
        <v>1185</v>
      </c>
      <c r="H1395" s="3">
        <f>E1395+SUMIF('BR DTG PACUL'!C:C,'STOK PACUL'!C1395,'BR DTG PACUL'!E:E)</f>
        <v>0</v>
      </c>
    </row>
    <row r="1396" spans="1:8">
      <c r="A1396" s="88" t="s">
        <v>4289</v>
      </c>
      <c r="B1396" s="88" t="s">
        <v>876</v>
      </c>
      <c r="C1396" s="88" t="s">
        <v>4289</v>
      </c>
      <c r="D1396" s="88" t="s">
        <v>4290</v>
      </c>
      <c r="E1396" s="89">
        <v>0</v>
      </c>
      <c r="F1396" s="88" t="s">
        <v>1185</v>
      </c>
      <c r="H1396" s="3">
        <f>E1396+SUMIF('BR DTG PACUL'!C:C,'STOK PACUL'!C1396,'BR DTG PACUL'!E:E)</f>
        <v>0</v>
      </c>
    </row>
    <row r="1397" spans="1:8" ht="30">
      <c r="A1397" s="88" t="s">
        <v>4291</v>
      </c>
      <c r="B1397" s="88" t="s">
        <v>877</v>
      </c>
      <c r="C1397" s="88" t="s">
        <v>4291</v>
      </c>
      <c r="D1397" s="88" t="s">
        <v>4292</v>
      </c>
      <c r="E1397" s="89">
        <v>1</v>
      </c>
      <c r="F1397" s="88" t="s">
        <v>1185</v>
      </c>
      <c r="H1397" s="3">
        <f>E1397+SUMIF('BR DTG PACUL'!C:C,'STOK PACUL'!C1397,'BR DTG PACUL'!E:E)</f>
        <v>1</v>
      </c>
    </row>
    <row r="1398" spans="1:8">
      <c r="A1398" s="88" t="s">
        <v>4293</v>
      </c>
      <c r="B1398" s="88" t="s">
        <v>881</v>
      </c>
      <c r="C1398" s="88" t="s">
        <v>4293</v>
      </c>
      <c r="D1398" s="88" t="s">
        <v>4294</v>
      </c>
      <c r="E1398" s="89">
        <v>1</v>
      </c>
      <c r="F1398" s="88" t="s">
        <v>1185</v>
      </c>
      <c r="H1398" s="3">
        <f>E1398+SUMIF('BR DTG PACUL'!C:C,'STOK PACUL'!C1398,'BR DTG PACUL'!E:E)</f>
        <v>1</v>
      </c>
    </row>
    <row r="1399" spans="1:8">
      <c r="A1399" s="88" t="s">
        <v>4295</v>
      </c>
      <c r="B1399" s="88" t="s">
        <v>876</v>
      </c>
      <c r="C1399" s="88" t="s">
        <v>4295</v>
      </c>
      <c r="D1399" s="88" t="s">
        <v>4296</v>
      </c>
      <c r="E1399" s="89">
        <v>0</v>
      </c>
      <c r="F1399" s="88" t="s">
        <v>1185</v>
      </c>
      <c r="H1399" s="3">
        <f>E1399+SUMIF('BR DTG PACUL'!C:C,'STOK PACUL'!C1399,'BR DTG PACUL'!E:E)</f>
        <v>0</v>
      </c>
    </row>
    <row r="1400" spans="1:8">
      <c r="A1400" s="88" t="s">
        <v>4297</v>
      </c>
      <c r="B1400" s="88" t="s">
        <v>876</v>
      </c>
      <c r="C1400" s="88" t="s">
        <v>4297</v>
      </c>
      <c r="D1400" s="88" t="s">
        <v>4298</v>
      </c>
      <c r="E1400" s="89">
        <v>0</v>
      </c>
      <c r="F1400" s="88" t="s">
        <v>1185</v>
      </c>
      <c r="H1400" s="3">
        <f>E1400+SUMIF('BR DTG PACUL'!C:C,'STOK PACUL'!C1400,'BR DTG PACUL'!E:E)</f>
        <v>0</v>
      </c>
    </row>
    <row r="1401" spans="1:8">
      <c r="A1401" s="88" t="s">
        <v>4299</v>
      </c>
      <c r="B1401" s="88" t="s">
        <v>876</v>
      </c>
      <c r="C1401" s="88" t="s">
        <v>4299</v>
      </c>
      <c r="D1401" s="88" t="s">
        <v>4300</v>
      </c>
      <c r="E1401" s="89">
        <v>0</v>
      </c>
      <c r="F1401" s="88" t="s">
        <v>1185</v>
      </c>
      <c r="H1401" s="3">
        <f>E1401+SUMIF('BR DTG PACUL'!C:C,'STOK PACUL'!C1401,'BR DTG PACUL'!E:E)</f>
        <v>0</v>
      </c>
    </row>
    <row r="1402" spans="1:8">
      <c r="A1402" s="88" t="s">
        <v>4301</v>
      </c>
      <c r="B1402" s="88" t="s">
        <v>876</v>
      </c>
      <c r="C1402" s="88" t="s">
        <v>4301</v>
      </c>
      <c r="D1402" s="88" t="s">
        <v>4302</v>
      </c>
      <c r="E1402" s="89">
        <v>0</v>
      </c>
      <c r="F1402" s="88" t="s">
        <v>1185</v>
      </c>
      <c r="H1402" s="3">
        <f>E1402+SUMIF('BR DTG PACUL'!C:C,'STOK PACUL'!C1402,'BR DTG PACUL'!E:E)</f>
        <v>0</v>
      </c>
    </row>
    <row r="1403" spans="1:8">
      <c r="A1403" s="88" t="s">
        <v>683</v>
      </c>
      <c r="B1403" s="88" t="s">
        <v>876</v>
      </c>
      <c r="C1403" s="88" t="s">
        <v>683</v>
      </c>
      <c r="D1403" s="88" t="s">
        <v>684</v>
      </c>
      <c r="E1403" s="89">
        <v>0</v>
      </c>
      <c r="F1403" s="88" t="s">
        <v>1185</v>
      </c>
      <c r="H1403" s="3">
        <f>E1403+SUMIF('BR DTG PACUL'!C:C,'STOK PACUL'!C1403,'BR DTG PACUL'!E:E)</f>
        <v>0</v>
      </c>
    </row>
    <row r="1404" spans="1:8">
      <c r="A1404" s="88" t="s">
        <v>4303</v>
      </c>
      <c r="B1404" s="88" t="s">
        <v>876</v>
      </c>
      <c r="C1404" s="88" t="s">
        <v>4303</v>
      </c>
      <c r="D1404" s="88" t="s">
        <v>4304</v>
      </c>
      <c r="E1404" s="89">
        <v>0</v>
      </c>
      <c r="F1404" s="88" t="s">
        <v>1185</v>
      </c>
      <c r="H1404" s="3">
        <f>E1404+SUMIF('BR DTG PACUL'!C:C,'STOK PACUL'!C1404,'BR DTG PACUL'!E:E)</f>
        <v>0</v>
      </c>
    </row>
    <row r="1405" spans="1:8">
      <c r="A1405" s="88" t="s">
        <v>4305</v>
      </c>
      <c r="B1405" s="88" t="s">
        <v>876</v>
      </c>
      <c r="C1405" s="88" t="s">
        <v>4305</v>
      </c>
      <c r="D1405" s="88" t="s">
        <v>4306</v>
      </c>
      <c r="E1405" s="89">
        <v>0</v>
      </c>
      <c r="F1405" s="88" t="s">
        <v>1185</v>
      </c>
      <c r="H1405" s="3">
        <f>E1405+SUMIF('BR DTG PACUL'!C:C,'STOK PACUL'!C1405,'BR DTG PACUL'!E:E)</f>
        <v>0</v>
      </c>
    </row>
    <row r="1406" spans="1:8">
      <c r="A1406" s="88" t="s">
        <v>4307</v>
      </c>
      <c r="B1406" s="88" t="s">
        <v>876</v>
      </c>
      <c r="C1406" s="88" t="s">
        <v>4307</v>
      </c>
      <c r="D1406" s="88" t="s">
        <v>4308</v>
      </c>
      <c r="E1406" s="89">
        <v>0</v>
      </c>
      <c r="F1406" s="88" t="s">
        <v>1185</v>
      </c>
      <c r="H1406" s="3">
        <f>E1406+SUMIF('BR DTG PACUL'!C:C,'STOK PACUL'!C1406,'BR DTG PACUL'!E:E)</f>
        <v>0</v>
      </c>
    </row>
    <row r="1407" spans="1:8">
      <c r="A1407" s="88" t="s">
        <v>4309</v>
      </c>
      <c r="B1407" s="88" t="s">
        <v>876</v>
      </c>
      <c r="C1407" s="88" t="s">
        <v>4309</v>
      </c>
      <c r="D1407" s="88" t="s">
        <v>4310</v>
      </c>
      <c r="E1407" s="89">
        <v>0</v>
      </c>
      <c r="F1407" s="88" t="s">
        <v>1185</v>
      </c>
      <c r="H1407" s="3">
        <f>E1407+SUMIF('BR DTG PACUL'!C:C,'STOK PACUL'!C1407,'BR DTG PACUL'!E:E)</f>
        <v>0</v>
      </c>
    </row>
    <row r="1408" spans="1:8">
      <c r="A1408" s="88" t="s">
        <v>4311</v>
      </c>
      <c r="B1408" s="88" t="s">
        <v>876</v>
      </c>
      <c r="C1408" s="88" t="s">
        <v>4311</v>
      </c>
      <c r="D1408" s="88" t="s">
        <v>4312</v>
      </c>
      <c r="E1408" s="89">
        <v>0</v>
      </c>
      <c r="F1408" s="88" t="s">
        <v>1185</v>
      </c>
      <c r="H1408" s="3">
        <f>E1408+SUMIF('BR DTG PACUL'!C:C,'STOK PACUL'!C1408,'BR DTG PACUL'!E:E)</f>
        <v>0</v>
      </c>
    </row>
    <row r="1409" spans="1:8">
      <c r="A1409" s="88" t="s">
        <v>4313</v>
      </c>
      <c r="B1409" s="88" t="s">
        <v>876</v>
      </c>
      <c r="C1409" s="88" t="s">
        <v>4313</v>
      </c>
      <c r="D1409" s="88" t="s">
        <v>4314</v>
      </c>
      <c r="E1409" s="89">
        <v>0</v>
      </c>
      <c r="F1409" s="88" t="s">
        <v>1185</v>
      </c>
      <c r="H1409" s="3">
        <f>E1409+SUMIF('BR DTG PACUL'!C:C,'STOK PACUL'!C1409,'BR DTG PACUL'!E:E)</f>
        <v>0</v>
      </c>
    </row>
    <row r="1410" spans="1:8">
      <c r="A1410" s="88" t="s">
        <v>4315</v>
      </c>
      <c r="B1410" s="88" t="s">
        <v>876</v>
      </c>
      <c r="C1410" s="88" t="s">
        <v>4315</v>
      </c>
      <c r="D1410" s="88" t="s">
        <v>4316</v>
      </c>
      <c r="E1410" s="89">
        <v>0</v>
      </c>
      <c r="F1410" s="88" t="s">
        <v>1185</v>
      </c>
      <c r="H1410" s="3">
        <f>E1410+SUMIF('BR DTG PACUL'!C:C,'STOK PACUL'!C1410,'BR DTG PACUL'!E:E)</f>
        <v>0</v>
      </c>
    </row>
    <row r="1411" spans="1:8">
      <c r="A1411" s="88" t="s">
        <v>4317</v>
      </c>
      <c r="B1411" s="88" t="s">
        <v>876</v>
      </c>
      <c r="C1411" s="88" t="s">
        <v>4317</v>
      </c>
      <c r="D1411" s="88" t="s">
        <v>4318</v>
      </c>
      <c r="E1411" s="89">
        <v>0</v>
      </c>
      <c r="F1411" s="88" t="s">
        <v>1185</v>
      </c>
      <c r="H1411" s="3">
        <f>E1411+SUMIF('BR DTG PACUL'!C:C,'STOK PACUL'!C1411,'BR DTG PACUL'!E:E)</f>
        <v>0</v>
      </c>
    </row>
    <row r="1412" spans="1:8">
      <c r="A1412" s="88" t="s">
        <v>4319</v>
      </c>
      <c r="B1412" s="88" t="s">
        <v>876</v>
      </c>
      <c r="C1412" s="88" t="s">
        <v>4319</v>
      </c>
      <c r="D1412" s="88" t="s">
        <v>4320</v>
      </c>
      <c r="E1412" s="89">
        <v>0</v>
      </c>
      <c r="F1412" s="88" t="s">
        <v>1185</v>
      </c>
      <c r="H1412" s="3">
        <f>E1412+SUMIF('BR DTG PACUL'!C:C,'STOK PACUL'!C1412,'BR DTG PACUL'!E:E)</f>
        <v>0</v>
      </c>
    </row>
    <row r="1413" spans="1:8">
      <c r="A1413" s="88" t="s">
        <v>4321</v>
      </c>
      <c r="B1413" s="88" t="s">
        <v>876</v>
      </c>
      <c r="C1413" s="88" t="s">
        <v>4321</v>
      </c>
      <c r="D1413" s="88" t="s">
        <v>4322</v>
      </c>
      <c r="E1413" s="89">
        <v>0</v>
      </c>
      <c r="F1413" s="88" t="s">
        <v>1185</v>
      </c>
      <c r="H1413" s="3">
        <f>E1413+SUMIF('BR DTG PACUL'!C:C,'STOK PACUL'!C1413,'BR DTG PACUL'!E:E)</f>
        <v>0</v>
      </c>
    </row>
    <row r="1414" spans="1:8">
      <c r="A1414" s="88" t="s">
        <v>4323</v>
      </c>
      <c r="B1414" s="88" t="s">
        <v>876</v>
      </c>
      <c r="C1414" s="88" t="s">
        <v>4323</v>
      </c>
      <c r="D1414" s="88" t="s">
        <v>4324</v>
      </c>
      <c r="E1414" s="89">
        <v>0</v>
      </c>
      <c r="F1414" s="88" t="s">
        <v>1185</v>
      </c>
      <c r="H1414" s="3">
        <f>E1414+SUMIF('BR DTG PACUL'!C:C,'STOK PACUL'!C1414,'BR DTG PACUL'!E:E)</f>
        <v>0</v>
      </c>
    </row>
    <row r="1415" spans="1:8">
      <c r="A1415" s="88" t="s">
        <v>4325</v>
      </c>
      <c r="B1415" s="88" t="s">
        <v>876</v>
      </c>
      <c r="C1415" s="88" t="s">
        <v>4325</v>
      </c>
      <c r="D1415" s="88" t="s">
        <v>4322</v>
      </c>
      <c r="E1415" s="89">
        <v>0</v>
      </c>
      <c r="F1415" s="88" t="s">
        <v>1185</v>
      </c>
      <c r="H1415" s="3">
        <f>E1415+SUMIF('BR DTG PACUL'!C:C,'STOK PACUL'!C1415,'BR DTG PACUL'!E:E)</f>
        <v>0</v>
      </c>
    </row>
    <row r="1416" spans="1:8">
      <c r="A1416" s="88" t="s">
        <v>4326</v>
      </c>
      <c r="B1416" s="88" t="s">
        <v>876</v>
      </c>
      <c r="C1416" s="88" t="s">
        <v>4326</v>
      </c>
      <c r="D1416" s="88" t="s">
        <v>4327</v>
      </c>
      <c r="E1416" s="89">
        <v>0</v>
      </c>
      <c r="F1416" s="88" t="s">
        <v>1185</v>
      </c>
      <c r="H1416" s="3">
        <f>E1416+SUMIF('BR DTG PACUL'!C:C,'STOK PACUL'!C1416,'BR DTG PACUL'!E:E)</f>
        <v>0</v>
      </c>
    </row>
    <row r="1417" spans="1:8" ht="30">
      <c r="A1417" s="88" t="s">
        <v>4328</v>
      </c>
      <c r="B1417" s="88" t="s">
        <v>876</v>
      </c>
      <c r="C1417" s="88" t="s">
        <v>4328</v>
      </c>
      <c r="D1417" s="88" t="s">
        <v>4329</v>
      </c>
      <c r="E1417" s="89">
        <v>0</v>
      </c>
      <c r="F1417" s="88" t="s">
        <v>1185</v>
      </c>
      <c r="H1417" s="3">
        <f>E1417+SUMIF('BR DTG PACUL'!C:C,'STOK PACUL'!C1417,'BR DTG PACUL'!E:E)</f>
        <v>0</v>
      </c>
    </row>
    <row r="1418" spans="1:8" ht="30">
      <c r="A1418" s="88" t="s">
        <v>4330</v>
      </c>
      <c r="B1418" s="88" t="s">
        <v>876</v>
      </c>
      <c r="C1418" s="88" t="s">
        <v>4330</v>
      </c>
      <c r="D1418" s="88" t="s">
        <v>4331</v>
      </c>
      <c r="E1418" s="89">
        <v>0</v>
      </c>
      <c r="F1418" s="88" t="s">
        <v>1185</v>
      </c>
      <c r="H1418" s="3">
        <f>E1418+SUMIF('BR DTG PACUL'!C:C,'STOK PACUL'!C1418,'BR DTG PACUL'!E:E)</f>
        <v>0</v>
      </c>
    </row>
    <row r="1419" spans="1:8">
      <c r="A1419" s="88" t="s">
        <v>4332</v>
      </c>
      <c r="B1419" s="88" t="s">
        <v>876</v>
      </c>
      <c r="C1419" s="88" t="s">
        <v>4332</v>
      </c>
      <c r="D1419" s="88" t="s">
        <v>4333</v>
      </c>
      <c r="E1419" s="89">
        <v>0</v>
      </c>
      <c r="F1419" s="88" t="s">
        <v>1185</v>
      </c>
      <c r="H1419" s="3">
        <f>E1419+SUMIF('BR DTG PACUL'!C:C,'STOK PACUL'!C1419,'BR DTG PACUL'!E:E)</f>
        <v>0</v>
      </c>
    </row>
    <row r="1420" spans="1:8">
      <c r="A1420" s="88" t="s">
        <v>4334</v>
      </c>
      <c r="B1420" s="88" t="s">
        <v>876</v>
      </c>
      <c r="C1420" s="88" t="s">
        <v>4334</v>
      </c>
      <c r="D1420" s="88" t="s">
        <v>4335</v>
      </c>
      <c r="E1420" s="89">
        <v>0</v>
      </c>
      <c r="F1420" s="88" t="s">
        <v>1185</v>
      </c>
      <c r="H1420" s="3">
        <f>E1420+SUMIF('BR DTG PACUL'!C:C,'STOK PACUL'!C1420,'BR DTG PACUL'!E:E)</f>
        <v>0</v>
      </c>
    </row>
    <row r="1421" spans="1:8">
      <c r="A1421" s="88" t="s">
        <v>4336</v>
      </c>
      <c r="B1421" s="88" t="s">
        <v>876</v>
      </c>
      <c r="C1421" s="88" t="s">
        <v>4336</v>
      </c>
      <c r="D1421" s="88" t="s">
        <v>4337</v>
      </c>
      <c r="E1421" s="89">
        <v>0</v>
      </c>
      <c r="F1421" s="88" t="s">
        <v>1185</v>
      </c>
      <c r="H1421" s="3">
        <f>E1421+SUMIF('BR DTG PACUL'!C:C,'STOK PACUL'!C1421,'BR DTG PACUL'!E:E)</f>
        <v>0</v>
      </c>
    </row>
    <row r="1422" spans="1:8">
      <c r="A1422" s="88" t="s">
        <v>4338</v>
      </c>
      <c r="B1422" s="88" t="s">
        <v>876</v>
      </c>
      <c r="C1422" s="88" t="s">
        <v>4338</v>
      </c>
      <c r="D1422" s="88" t="s">
        <v>4339</v>
      </c>
      <c r="E1422" s="89">
        <v>0</v>
      </c>
      <c r="F1422" s="88" t="s">
        <v>1185</v>
      </c>
      <c r="H1422" s="3">
        <f>E1422+SUMIF('BR DTG PACUL'!C:C,'STOK PACUL'!C1422,'BR DTG PACUL'!E:E)</f>
        <v>0</v>
      </c>
    </row>
    <row r="1423" spans="1:8">
      <c r="A1423" s="88" t="s">
        <v>4340</v>
      </c>
      <c r="B1423" s="88" t="s">
        <v>876</v>
      </c>
      <c r="C1423" s="88" t="s">
        <v>4340</v>
      </c>
      <c r="D1423" s="88" t="s">
        <v>4324</v>
      </c>
      <c r="E1423" s="89">
        <v>0</v>
      </c>
      <c r="F1423" s="88" t="s">
        <v>1185</v>
      </c>
      <c r="H1423" s="3">
        <f>E1423+SUMIF('BR DTG PACUL'!C:C,'STOK PACUL'!C1423,'BR DTG PACUL'!E:E)</f>
        <v>0</v>
      </c>
    </row>
    <row r="1424" spans="1:8" ht="30">
      <c r="A1424" s="88" t="s">
        <v>4341</v>
      </c>
      <c r="B1424" s="88" t="s">
        <v>876</v>
      </c>
      <c r="C1424" s="88" t="s">
        <v>4341</v>
      </c>
      <c r="D1424" s="88" t="s">
        <v>4342</v>
      </c>
      <c r="E1424" s="89">
        <v>0</v>
      </c>
      <c r="F1424" s="88" t="s">
        <v>1185</v>
      </c>
      <c r="H1424" s="3">
        <f>E1424+SUMIF('BR DTG PACUL'!C:C,'STOK PACUL'!C1424,'BR DTG PACUL'!E:E)</f>
        <v>0</v>
      </c>
    </row>
    <row r="1425" spans="1:8" ht="30">
      <c r="A1425" s="88" t="s">
        <v>4343</v>
      </c>
      <c r="B1425" s="88" t="s">
        <v>1303</v>
      </c>
      <c r="C1425" s="88" t="s">
        <v>4343</v>
      </c>
      <c r="D1425" s="88" t="s">
        <v>4344</v>
      </c>
      <c r="E1425" s="89">
        <v>2</v>
      </c>
      <c r="F1425" s="88" t="s">
        <v>1185</v>
      </c>
      <c r="H1425" s="3">
        <f>E1425+SUMIF('BR DTG PACUL'!C:C,'STOK PACUL'!C1425,'BR DTG PACUL'!E:E)</f>
        <v>2</v>
      </c>
    </row>
    <row r="1426" spans="1:8">
      <c r="A1426" s="88" t="s">
        <v>4345</v>
      </c>
      <c r="B1426" s="88" t="s">
        <v>876</v>
      </c>
      <c r="C1426" s="88" t="s">
        <v>4345</v>
      </c>
      <c r="D1426" s="88" t="s">
        <v>4346</v>
      </c>
      <c r="E1426" s="89">
        <v>0</v>
      </c>
      <c r="F1426" s="88" t="s">
        <v>1185</v>
      </c>
      <c r="H1426" s="3">
        <f>E1426+SUMIF('BR DTG PACUL'!C:C,'STOK PACUL'!C1426,'BR DTG PACUL'!E:E)</f>
        <v>0</v>
      </c>
    </row>
    <row r="1427" spans="1:8">
      <c r="A1427" s="88" t="s">
        <v>4347</v>
      </c>
      <c r="B1427" s="88" t="s">
        <v>876</v>
      </c>
      <c r="C1427" s="88" t="s">
        <v>4347</v>
      </c>
      <c r="D1427" s="88" t="s">
        <v>4339</v>
      </c>
      <c r="E1427" s="89">
        <v>0</v>
      </c>
      <c r="F1427" s="88" t="s">
        <v>1185</v>
      </c>
      <c r="H1427" s="3">
        <f>E1427+SUMIF('BR DTG PACUL'!C:C,'STOK PACUL'!C1427,'BR DTG PACUL'!E:E)</f>
        <v>0</v>
      </c>
    </row>
    <row r="1428" spans="1:8" ht="30">
      <c r="A1428" s="88" t="s">
        <v>4348</v>
      </c>
      <c r="B1428" s="88" t="s">
        <v>1303</v>
      </c>
      <c r="C1428" s="88" t="s">
        <v>4348</v>
      </c>
      <c r="D1428" s="88" t="s">
        <v>4349</v>
      </c>
      <c r="E1428" s="89">
        <v>1</v>
      </c>
      <c r="F1428" s="88" t="s">
        <v>1185</v>
      </c>
      <c r="H1428" s="3">
        <f>E1428+SUMIF('BR DTG PACUL'!C:C,'STOK PACUL'!C1428,'BR DTG PACUL'!E:E)</f>
        <v>1</v>
      </c>
    </row>
    <row r="1429" spans="1:8">
      <c r="A1429" s="88" t="s">
        <v>4350</v>
      </c>
      <c r="B1429" s="88" t="s">
        <v>876</v>
      </c>
      <c r="C1429" s="88" t="s">
        <v>4350</v>
      </c>
      <c r="D1429" s="88" t="s">
        <v>4351</v>
      </c>
      <c r="E1429" s="89">
        <v>0</v>
      </c>
      <c r="F1429" s="88" t="s">
        <v>1185</v>
      </c>
      <c r="H1429" s="3">
        <f>E1429+SUMIF('BR DTG PACUL'!C:C,'STOK PACUL'!C1429,'BR DTG PACUL'!E:E)</f>
        <v>0</v>
      </c>
    </row>
    <row r="1430" spans="1:8">
      <c r="A1430" s="88" t="s">
        <v>4352</v>
      </c>
      <c r="B1430" s="88" t="s">
        <v>1303</v>
      </c>
      <c r="C1430" s="88" t="s">
        <v>4352</v>
      </c>
      <c r="D1430" s="88" t="s">
        <v>4346</v>
      </c>
      <c r="E1430" s="89">
        <v>1</v>
      </c>
      <c r="F1430" s="88" t="s">
        <v>1185</v>
      </c>
      <c r="H1430" s="3">
        <f>E1430+SUMIF('BR DTG PACUL'!C:C,'STOK PACUL'!C1430,'BR DTG PACUL'!E:E)</f>
        <v>1</v>
      </c>
    </row>
    <row r="1431" spans="1:8" ht="30">
      <c r="A1431" s="88" t="s">
        <v>4353</v>
      </c>
      <c r="B1431" s="88" t="s">
        <v>876</v>
      </c>
      <c r="C1431" s="88" t="s">
        <v>4353</v>
      </c>
      <c r="D1431" s="88" t="s">
        <v>4354</v>
      </c>
      <c r="E1431" s="89">
        <v>0</v>
      </c>
      <c r="F1431" s="88" t="s">
        <v>1185</v>
      </c>
      <c r="H1431" s="3">
        <f>E1431+SUMIF('BR DTG PACUL'!C:C,'STOK PACUL'!C1431,'BR DTG PACUL'!E:E)</f>
        <v>0</v>
      </c>
    </row>
    <row r="1432" spans="1:8">
      <c r="A1432" s="88" t="s">
        <v>4355</v>
      </c>
      <c r="B1432" s="88" t="s">
        <v>876</v>
      </c>
      <c r="C1432" s="88" t="s">
        <v>4355</v>
      </c>
      <c r="D1432" s="88" t="s">
        <v>4356</v>
      </c>
      <c r="E1432" s="89">
        <v>0</v>
      </c>
      <c r="F1432" s="88" t="s">
        <v>1185</v>
      </c>
      <c r="H1432" s="3">
        <f>E1432+SUMIF('BR DTG PACUL'!C:C,'STOK PACUL'!C1432,'BR DTG PACUL'!E:E)</f>
        <v>0</v>
      </c>
    </row>
    <row r="1433" spans="1:8" ht="30">
      <c r="A1433" s="88" t="s">
        <v>4357</v>
      </c>
      <c r="B1433" s="88" t="s">
        <v>876</v>
      </c>
      <c r="C1433" s="88" t="s">
        <v>4357</v>
      </c>
      <c r="D1433" s="88" t="s">
        <v>4358</v>
      </c>
      <c r="E1433" s="89">
        <v>0</v>
      </c>
      <c r="F1433" s="88" t="s">
        <v>1185</v>
      </c>
      <c r="H1433" s="3">
        <f>E1433+SUMIF('BR DTG PACUL'!C:C,'STOK PACUL'!C1433,'BR DTG PACUL'!E:E)</f>
        <v>0</v>
      </c>
    </row>
    <row r="1434" spans="1:8">
      <c r="A1434" s="88" t="s">
        <v>4359</v>
      </c>
      <c r="B1434" s="88" t="s">
        <v>1303</v>
      </c>
      <c r="C1434" s="88" t="s">
        <v>4359</v>
      </c>
      <c r="D1434" s="88" t="s">
        <v>4360</v>
      </c>
      <c r="E1434" s="89">
        <v>1</v>
      </c>
      <c r="F1434" s="88" t="s">
        <v>1185</v>
      </c>
      <c r="H1434" s="3">
        <f>E1434+SUMIF('BR DTG PACUL'!C:C,'STOK PACUL'!C1434,'BR DTG PACUL'!E:E)</f>
        <v>1</v>
      </c>
    </row>
    <row r="1435" spans="1:8">
      <c r="A1435" s="88" t="s">
        <v>4361</v>
      </c>
      <c r="B1435" s="88" t="s">
        <v>876</v>
      </c>
      <c r="C1435" s="88" t="s">
        <v>4361</v>
      </c>
      <c r="D1435" s="88" t="s">
        <v>4339</v>
      </c>
      <c r="E1435" s="89">
        <v>0</v>
      </c>
      <c r="F1435" s="88" t="s">
        <v>1185</v>
      </c>
      <c r="H1435" s="3">
        <f>E1435+SUMIF('BR DTG PACUL'!C:C,'STOK PACUL'!C1435,'BR DTG PACUL'!E:E)</f>
        <v>0</v>
      </c>
    </row>
    <row r="1436" spans="1:8">
      <c r="A1436" s="88" t="s">
        <v>4362</v>
      </c>
      <c r="B1436" s="88" t="s">
        <v>876</v>
      </c>
      <c r="C1436" s="88" t="s">
        <v>4362</v>
      </c>
      <c r="D1436" s="88" t="s">
        <v>4354</v>
      </c>
      <c r="E1436" s="89">
        <v>0</v>
      </c>
      <c r="F1436" s="88" t="s">
        <v>1185</v>
      </c>
      <c r="H1436" s="3">
        <f>E1436+SUMIF('BR DTG PACUL'!C:C,'STOK PACUL'!C1436,'BR DTG PACUL'!E:E)</f>
        <v>0</v>
      </c>
    </row>
    <row r="1437" spans="1:8">
      <c r="A1437" s="88" t="s">
        <v>4363</v>
      </c>
      <c r="B1437" s="88" t="s">
        <v>1303</v>
      </c>
      <c r="C1437" s="88" t="s">
        <v>4363</v>
      </c>
      <c r="D1437" s="88" t="s">
        <v>4364</v>
      </c>
      <c r="E1437" s="89">
        <v>1</v>
      </c>
      <c r="F1437" s="88" t="s">
        <v>1185</v>
      </c>
      <c r="H1437" s="3">
        <f>E1437+SUMIF('BR DTG PACUL'!C:C,'STOK PACUL'!C1437,'BR DTG PACUL'!E:E)</f>
        <v>1</v>
      </c>
    </row>
    <row r="1438" spans="1:8">
      <c r="A1438" s="88" t="s">
        <v>4365</v>
      </c>
      <c r="B1438" s="88" t="s">
        <v>876</v>
      </c>
      <c r="C1438" s="88" t="s">
        <v>4365</v>
      </c>
      <c r="D1438" s="88" t="s">
        <v>4360</v>
      </c>
      <c r="E1438" s="89">
        <v>0</v>
      </c>
      <c r="F1438" s="88" t="s">
        <v>1185</v>
      </c>
      <c r="H1438" s="3">
        <f>E1438+SUMIF('BR DTG PACUL'!C:C,'STOK PACUL'!C1438,'BR DTG PACUL'!E:E)</f>
        <v>0</v>
      </c>
    </row>
    <row r="1439" spans="1:8">
      <c r="A1439" s="88" t="s">
        <v>4366</v>
      </c>
      <c r="B1439" s="88" t="s">
        <v>876</v>
      </c>
      <c r="C1439" s="88" t="s">
        <v>4366</v>
      </c>
      <c r="D1439" s="88" t="s">
        <v>4339</v>
      </c>
      <c r="E1439" s="89">
        <v>0</v>
      </c>
      <c r="F1439" s="88" t="s">
        <v>1185</v>
      </c>
      <c r="H1439" s="3">
        <f>E1439+SUMIF('BR DTG PACUL'!C:C,'STOK PACUL'!C1439,'BR DTG PACUL'!E:E)</f>
        <v>0</v>
      </c>
    </row>
    <row r="1440" spans="1:8">
      <c r="A1440" s="88" t="s">
        <v>4367</v>
      </c>
      <c r="B1440" s="88" t="s">
        <v>876</v>
      </c>
      <c r="C1440" s="88" t="s">
        <v>4367</v>
      </c>
      <c r="D1440" s="88" t="s">
        <v>4368</v>
      </c>
      <c r="E1440" s="89">
        <v>0</v>
      </c>
      <c r="F1440" s="88" t="s">
        <v>1185</v>
      </c>
      <c r="H1440" s="3">
        <f>E1440+SUMIF('BR DTG PACUL'!C:C,'STOK PACUL'!C1440,'BR DTG PACUL'!E:E)</f>
        <v>0</v>
      </c>
    </row>
    <row r="1441" spans="1:8" ht="30">
      <c r="A1441" s="88" t="s">
        <v>4369</v>
      </c>
      <c r="B1441" s="88" t="s">
        <v>1303</v>
      </c>
      <c r="C1441" s="88" t="s">
        <v>4369</v>
      </c>
      <c r="D1441" s="88" t="s">
        <v>4370</v>
      </c>
      <c r="E1441" s="89">
        <v>1</v>
      </c>
      <c r="F1441" s="88" t="s">
        <v>1185</v>
      </c>
      <c r="H1441" s="3">
        <f>E1441+SUMIF('BR DTG PACUL'!C:C,'STOK PACUL'!C1441,'BR DTG PACUL'!E:E)</f>
        <v>1</v>
      </c>
    </row>
    <row r="1442" spans="1:8">
      <c r="A1442" s="88" t="s">
        <v>4371</v>
      </c>
      <c r="B1442" s="88" t="s">
        <v>876</v>
      </c>
      <c r="C1442" s="88" t="s">
        <v>4371</v>
      </c>
      <c r="D1442" s="88" t="s">
        <v>4372</v>
      </c>
      <c r="E1442" s="89">
        <v>0</v>
      </c>
      <c r="F1442" s="88" t="s">
        <v>1185</v>
      </c>
      <c r="H1442" s="3">
        <f>E1442+SUMIF('BR DTG PACUL'!C:C,'STOK PACUL'!C1442,'BR DTG PACUL'!E:E)</f>
        <v>0</v>
      </c>
    </row>
    <row r="1443" spans="1:8">
      <c r="A1443" s="88" t="s">
        <v>4373</v>
      </c>
      <c r="B1443" s="88" t="s">
        <v>876</v>
      </c>
      <c r="C1443" s="88" t="s">
        <v>4373</v>
      </c>
      <c r="D1443" s="88" t="s">
        <v>4333</v>
      </c>
      <c r="E1443" s="89">
        <v>0</v>
      </c>
      <c r="F1443" s="88" t="s">
        <v>1185</v>
      </c>
      <c r="H1443" s="3">
        <f>E1443+SUMIF('BR DTG PACUL'!C:C,'STOK PACUL'!C1443,'BR DTG PACUL'!E:E)</f>
        <v>0</v>
      </c>
    </row>
    <row r="1444" spans="1:8">
      <c r="A1444" s="88" t="s">
        <v>4374</v>
      </c>
      <c r="B1444" s="88" t="s">
        <v>876</v>
      </c>
      <c r="C1444" s="88" t="s">
        <v>4374</v>
      </c>
      <c r="D1444" s="88" t="s">
        <v>4346</v>
      </c>
      <c r="E1444" s="89">
        <v>0</v>
      </c>
      <c r="F1444" s="88" t="s">
        <v>1185</v>
      </c>
      <c r="H1444" s="3">
        <f>E1444+SUMIF('BR DTG PACUL'!C:C,'STOK PACUL'!C1444,'BR DTG PACUL'!E:E)</f>
        <v>0</v>
      </c>
    </row>
    <row r="1445" spans="1:8">
      <c r="A1445" s="88" t="s">
        <v>4375</v>
      </c>
      <c r="B1445" s="88" t="s">
        <v>876</v>
      </c>
      <c r="C1445" s="88" t="s">
        <v>4375</v>
      </c>
      <c r="D1445" s="88" t="s">
        <v>4324</v>
      </c>
      <c r="E1445" s="89">
        <v>0</v>
      </c>
      <c r="F1445" s="88" t="s">
        <v>1185</v>
      </c>
      <c r="H1445" s="3">
        <f>E1445+SUMIF('BR DTG PACUL'!C:C,'STOK PACUL'!C1445,'BR DTG PACUL'!E:E)</f>
        <v>0</v>
      </c>
    </row>
    <row r="1446" spans="1:8">
      <c r="A1446" s="88" t="s">
        <v>4376</v>
      </c>
      <c r="B1446" s="88" t="s">
        <v>876</v>
      </c>
      <c r="C1446" s="88" t="s">
        <v>4376</v>
      </c>
      <c r="D1446" s="88" t="s">
        <v>4322</v>
      </c>
      <c r="E1446" s="89">
        <v>0</v>
      </c>
      <c r="F1446" s="88" t="s">
        <v>1185</v>
      </c>
      <c r="H1446" s="3">
        <f>E1446+SUMIF('BR DTG PACUL'!C:C,'STOK PACUL'!C1446,'BR DTG PACUL'!E:E)</f>
        <v>0</v>
      </c>
    </row>
    <row r="1447" spans="1:8">
      <c r="A1447" s="88" t="s">
        <v>4377</v>
      </c>
      <c r="B1447" s="88" t="s">
        <v>876</v>
      </c>
      <c r="C1447" s="88" t="s">
        <v>4377</v>
      </c>
      <c r="D1447" s="88" t="s">
        <v>4378</v>
      </c>
      <c r="E1447" s="89">
        <v>0</v>
      </c>
      <c r="F1447" s="88" t="s">
        <v>1185</v>
      </c>
      <c r="H1447" s="3">
        <f>E1447+SUMIF('BR DTG PACUL'!C:C,'STOK PACUL'!C1447,'BR DTG PACUL'!E:E)</f>
        <v>0</v>
      </c>
    </row>
    <row r="1448" spans="1:8">
      <c r="A1448" s="88" t="s">
        <v>4379</v>
      </c>
      <c r="B1448" s="88" t="s">
        <v>876</v>
      </c>
      <c r="C1448" s="88" t="s">
        <v>4379</v>
      </c>
      <c r="D1448" s="88" t="s">
        <v>4380</v>
      </c>
      <c r="E1448" s="89">
        <v>0</v>
      </c>
      <c r="F1448" s="88" t="s">
        <v>1185</v>
      </c>
      <c r="H1448" s="3">
        <f>E1448+SUMIF('BR DTG PACUL'!C:C,'STOK PACUL'!C1448,'BR DTG PACUL'!E:E)</f>
        <v>0</v>
      </c>
    </row>
    <row r="1449" spans="1:8">
      <c r="A1449" s="88" t="s">
        <v>1828</v>
      </c>
      <c r="B1449" s="88" t="s">
        <v>881</v>
      </c>
      <c r="C1449" s="88" t="s">
        <v>1828</v>
      </c>
      <c r="D1449" s="88" t="s">
        <v>1829</v>
      </c>
      <c r="E1449" s="89">
        <v>2</v>
      </c>
      <c r="F1449" s="88" t="s">
        <v>1185</v>
      </c>
      <c r="H1449" s="3">
        <f>E1449+SUMIF('BR DTG PACUL'!C:C,'STOK PACUL'!C1449,'BR DTG PACUL'!E:E)</f>
        <v>2</v>
      </c>
    </row>
    <row r="1450" spans="1:8">
      <c r="A1450" s="88" t="s">
        <v>4381</v>
      </c>
      <c r="B1450" s="88" t="s">
        <v>881</v>
      </c>
      <c r="C1450" s="88" t="s">
        <v>4381</v>
      </c>
      <c r="D1450" s="88" t="s">
        <v>4382</v>
      </c>
      <c r="E1450" s="89">
        <v>0</v>
      </c>
      <c r="F1450" s="88" t="s">
        <v>1185</v>
      </c>
      <c r="H1450" s="3">
        <f>E1450+SUMIF('BR DTG PACUL'!C:C,'STOK PACUL'!C1450,'BR DTG PACUL'!E:E)</f>
        <v>0</v>
      </c>
    </row>
    <row r="1451" spans="1:8">
      <c r="A1451" s="88" t="s">
        <v>4383</v>
      </c>
      <c r="B1451" s="88" t="s">
        <v>876</v>
      </c>
      <c r="C1451" s="88" t="s">
        <v>4383</v>
      </c>
      <c r="D1451" s="88" t="s">
        <v>4384</v>
      </c>
      <c r="E1451" s="89">
        <v>0</v>
      </c>
      <c r="F1451" s="88" t="s">
        <v>1185</v>
      </c>
      <c r="H1451" s="3">
        <f>E1451+SUMIF('BR DTG PACUL'!C:C,'STOK PACUL'!C1451,'BR DTG PACUL'!E:E)</f>
        <v>0</v>
      </c>
    </row>
    <row r="1452" spans="1:8">
      <c r="A1452" s="88" t="s">
        <v>4385</v>
      </c>
      <c r="B1452" s="88" t="s">
        <v>876</v>
      </c>
      <c r="C1452" s="88" t="s">
        <v>4385</v>
      </c>
      <c r="D1452" s="88" t="s">
        <v>2330</v>
      </c>
      <c r="E1452" s="89">
        <v>0</v>
      </c>
      <c r="F1452" s="88" t="s">
        <v>1185</v>
      </c>
      <c r="H1452" s="3">
        <f>E1452+SUMIF('BR DTG PACUL'!C:C,'STOK PACUL'!C1452,'BR DTG PACUL'!E:E)</f>
        <v>0</v>
      </c>
    </row>
    <row r="1453" spans="1:8">
      <c r="A1453" s="88" t="s">
        <v>4386</v>
      </c>
      <c r="B1453" s="88" t="s">
        <v>876</v>
      </c>
      <c r="C1453" s="88" t="s">
        <v>4386</v>
      </c>
      <c r="D1453" s="88" t="s">
        <v>4387</v>
      </c>
      <c r="E1453" s="89">
        <v>0</v>
      </c>
      <c r="F1453" s="88" t="s">
        <v>1185</v>
      </c>
      <c r="H1453" s="3">
        <f>E1453+SUMIF('BR DTG PACUL'!C:C,'STOK PACUL'!C1453,'BR DTG PACUL'!E:E)</f>
        <v>0</v>
      </c>
    </row>
    <row r="1454" spans="1:8">
      <c r="A1454" s="88" t="s">
        <v>4388</v>
      </c>
      <c r="B1454" s="88" t="s">
        <v>876</v>
      </c>
      <c r="C1454" s="88" t="s">
        <v>4388</v>
      </c>
      <c r="D1454" s="88" t="s">
        <v>2330</v>
      </c>
      <c r="E1454" s="89">
        <v>0</v>
      </c>
      <c r="F1454" s="88" t="s">
        <v>1185</v>
      </c>
      <c r="H1454" s="3">
        <f>E1454+SUMIF('BR DTG PACUL'!C:C,'STOK PACUL'!C1454,'BR DTG PACUL'!E:E)</f>
        <v>0</v>
      </c>
    </row>
    <row r="1455" spans="1:8">
      <c r="A1455" s="88" t="s">
        <v>4389</v>
      </c>
      <c r="B1455" s="88" t="s">
        <v>876</v>
      </c>
      <c r="C1455" s="88" t="s">
        <v>4389</v>
      </c>
      <c r="D1455" s="88" t="s">
        <v>4390</v>
      </c>
      <c r="E1455" s="89">
        <v>0</v>
      </c>
      <c r="F1455" s="88" t="s">
        <v>1185</v>
      </c>
      <c r="H1455" s="3">
        <f>E1455+SUMIF('BR DTG PACUL'!C:C,'STOK PACUL'!C1455,'BR DTG PACUL'!E:E)</f>
        <v>0</v>
      </c>
    </row>
    <row r="1456" spans="1:8">
      <c r="A1456" s="88" t="s">
        <v>586</v>
      </c>
      <c r="B1456" s="88" t="s">
        <v>876</v>
      </c>
      <c r="C1456" s="88" t="s">
        <v>586</v>
      </c>
      <c r="D1456" s="88" t="s">
        <v>685</v>
      </c>
      <c r="E1456" s="89">
        <v>0</v>
      </c>
      <c r="F1456" s="88" t="s">
        <v>1185</v>
      </c>
      <c r="H1456" s="3">
        <f>E1456+SUMIF('BR DTG PACUL'!C:C,'STOK PACUL'!C1456,'BR DTG PACUL'!E:E)</f>
        <v>0</v>
      </c>
    </row>
    <row r="1457" spans="1:8" ht="30">
      <c r="A1457" s="88" t="s">
        <v>4391</v>
      </c>
      <c r="B1457" s="88" t="s">
        <v>876</v>
      </c>
      <c r="C1457" s="88" t="s">
        <v>4391</v>
      </c>
      <c r="D1457" s="88" t="s">
        <v>4392</v>
      </c>
      <c r="E1457" s="89">
        <v>0</v>
      </c>
      <c r="F1457" s="88" t="s">
        <v>1185</v>
      </c>
      <c r="H1457" s="3">
        <f>E1457+SUMIF('BR DTG PACUL'!C:C,'STOK PACUL'!C1457,'BR DTG PACUL'!E:E)</f>
        <v>0</v>
      </c>
    </row>
    <row r="1458" spans="1:8" ht="30">
      <c r="A1458" s="88" t="s">
        <v>4393</v>
      </c>
      <c r="B1458" s="88" t="s">
        <v>876</v>
      </c>
      <c r="C1458" s="88" t="s">
        <v>4393</v>
      </c>
      <c r="D1458" s="88" t="s">
        <v>4394</v>
      </c>
      <c r="E1458" s="89">
        <v>0</v>
      </c>
      <c r="F1458" s="88" t="s">
        <v>1185</v>
      </c>
      <c r="H1458" s="3">
        <f>E1458+SUMIF('BR DTG PACUL'!C:C,'STOK PACUL'!C1458,'BR DTG PACUL'!E:E)</f>
        <v>0</v>
      </c>
    </row>
    <row r="1459" spans="1:8">
      <c r="A1459" s="88" t="s">
        <v>4395</v>
      </c>
      <c r="B1459" s="88" t="s">
        <v>876</v>
      </c>
      <c r="C1459" s="88" t="s">
        <v>4395</v>
      </c>
      <c r="D1459" s="88" t="s">
        <v>4396</v>
      </c>
      <c r="E1459" s="89">
        <v>0</v>
      </c>
      <c r="F1459" s="88" t="s">
        <v>1185</v>
      </c>
      <c r="H1459" s="3">
        <f>E1459+SUMIF('BR DTG PACUL'!C:C,'STOK PACUL'!C1459,'BR DTG PACUL'!E:E)</f>
        <v>0</v>
      </c>
    </row>
    <row r="1460" spans="1:8">
      <c r="A1460" s="88" t="s">
        <v>4397</v>
      </c>
      <c r="B1460" s="88" t="s">
        <v>876</v>
      </c>
      <c r="C1460" s="88" t="s">
        <v>4397</v>
      </c>
      <c r="D1460" s="88" t="s">
        <v>4398</v>
      </c>
      <c r="E1460" s="89">
        <v>0</v>
      </c>
      <c r="F1460" s="88" t="s">
        <v>1185</v>
      </c>
      <c r="H1460" s="3">
        <f>E1460+SUMIF('BR DTG PACUL'!C:C,'STOK PACUL'!C1460,'BR DTG PACUL'!E:E)</f>
        <v>0</v>
      </c>
    </row>
    <row r="1461" spans="1:8">
      <c r="A1461" s="88" t="s">
        <v>4399</v>
      </c>
      <c r="B1461" s="88" t="s">
        <v>876</v>
      </c>
      <c r="C1461" s="88" t="s">
        <v>4399</v>
      </c>
      <c r="D1461" s="88" t="s">
        <v>4400</v>
      </c>
      <c r="E1461" s="89">
        <v>0</v>
      </c>
      <c r="F1461" s="88" t="s">
        <v>1185</v>
      </c>
      <c r="H1461" s="3">
        <f>E1461+SUMIF('BR DTG PACUL'!C:C,'STOK PACUL'!C1461,'BR DTG PACUL'!E:E)</f>
        <v>0</v>
      </c>
    </row>
    <row r="1462" spans="1:8">
      <c r="A1462" s="88" t="s">
        <v>4401</v>
      </c>
      <c r="B1462" s="88" t="s">
        <v>876</v>
      </c>
      <c r="C1462" s="88" t="s">
        <v>4401</v>
      </c>
      <c r="D1462" s="88" t="s">
        <v>4402</v>
      </c>
      <c r="E1462" s="89">
        <v>0</v>
      </c>
      <c r="F1462" s="88" t="s">
        <v>1185</v>
      </c>
      <c r="H1462" s="3">
        <f>E1462+SUMIF('BR DTG PACUL'!C:C,'STOK PACUL'!C1462,'BR DTG PACUL'!E:E)</f>
        <v>0</v>
      </c>
    </row>
    <row r="1463" spans="1:8">
      <c r="A1463" s="88" t="s">
        <v>4403</v>
      </c>
      <c r="B1463" s="88" t="s">
        <v>876</v>
      </c>
      <c r="C1463" s="88" t="s">
        <v>4403</v>
      </c>
      <c r="D1463" s="88" t="s">
        <v>4404</v>
      </c>
      <c r="E1463" s="89">
        <v>0</v>
      </c>
      <c r="F1463" s="88" t="s">
        <v>1185</v>
      </c>
      <c r="H1463" s="3">
        <f>E1463+SUMIF('BR DTG PACUL'!C:C,'STOK PACUL'!C1463,'BR DTG PACUL'!E:E)</f>
        <v>0</v>
      </c>
    </row>
    <row r="1464" spans="1:8">
      <c r="A1464" s="88" t="s">
        <v>4405</v>
      </c>
      <c r="B1464" s="88" t="s">
        <v>876</v>
      </c>
      <c r="C1464" s="88" t="s">
        <v>4405</v>
      </c>
      <c r="D1464" s="88" t="s">
        <v>4406</v>
      </c>
      <c r="E1464" s="89">
        <v>0</v>
      </c>
      <c r="F1464" s="88" t="s">
        <v>1185</v>
      </c>
      <c r="H1464" s="3">
        <f>E1464+SUMIF('BR DTG PACUL'!C:C,'STOK PACUL'!C1464,'BR DTG PACUL'!E:E)</f>
        <v>0</v>
      </c>
    </row>
    <row r="1465" spans="1:8">
      <c r="A1465" s="88" t="s">
        <v>4407</v>
      </c>
      <c r="B1465" s="88" t="s">
        <v>876</v>
      </c>
      <c r="C1465" s="88" t="s">
        <v>4407</v>
      </c>
      <c r="D1465" s="88" t="s">
        <v>4408</v>
      </c>
      <c r="E1465" s="89">
        <v>0</v>
      </c>
      <c r="F1465" s="88" t="s">
        <v>1185</v>
      </c>
      <c r="H1465" s="3">
        <f>E1465+SUMIF('BR DTG PACUL'!C:C,'STOK PACUL'!C1465,'BR DTG PACUL'!E:E)</f>
        <v>0</v>
      </c>
    </row>
    <row r="1466" spans="1:8">
      <c r="A1466" s="88" t="s">
        <v>4409</v>
      </c>
      <c r="B1466" s="88" t="s">
        <v>876</v>
      </c>
      <c r="C1466" s="88" t="s">
        <v>4409</v>
      </c>
      <c r="D1466" s="88" t="s">
        <v>4410</v>
      </c>
      <c r="E1466" s="89">
        <v>0</v>
      </c>
      <c r="F1466" s="88" t="s">
        <v>1185</v>
      </c>
      <c r="H1466" s="3">
        <f>E1466+SUMIF('BR DTG PACUL'!C:C,'STOK PACUL'!C1466,'BR DTG PACUL'!E:E)</f>
        <v>0</v>
      </c>
    </row>
    <row r="1467" spans="1:8" ht="30">
      <c r="A1467" s="88" t="s">
        <v>2004</v>
      </c>
      <c r="B1467" s="88" t="s">
        <v>876</v>
      </c>
      <c r="C1467" s="88" t="s">
        <v>2004</v>
      </c>
      <c r="D1467" s="88" t="s">
        <v>2005</v>
      </c>
      <c r="E1467" s="89">
        <v>0</v>
      </c>
      <c r="F1467" s="88" t="s">
        <v>1185</v>
      </c>
      <c r="H1467" s="3">
        <f>E1467+SUMIF('BR DTG PACUL'!C:C,'STOK PACUL'!C1467,'BR DTG PACUL'!E:E)</f>
        <v>0</v>
      </c>
    </row>
    <row r="1468" spans="1:8" ht="30">
      <c r="A1468" s="88" t="s">
        <v>4411</v>
      </c>
      <c r="B1468" s="88" t="s">
        <v>876</v>
      </c>
      <c r="C1468" s="88" t="s">
        <v>4411</v>
      </c>
      <c r="D1468" s="88" t="s">
        <v>4412</v>
      </c>
      <c r="E1468" s="89">
        <v>0</v>
      </c>
      <c r="F1468" s="88" t="s">
        <v>1185</v>
      </c>
      <c r="H1468" s="3">
        <f>E1468+SUMIF('BR DTG PACUL'!C:C,'STOK PACUL'!C1468,'BR DTG PACUL'!E:E)</f>
        <v>0</v>
      </c>
    </row>
    <row r="1469" spans="1:8">
      <c r="A1469" s="88" t="s">
        <v>4413</v>
      </c>
      <c r="B1469" s="88" t="s">
        <v>876</v>
      </c>
      <c r="C1469" s="88" t="s">
        <v>4413</v>
      </c>
      <c r="D1469" s="88" t="s">
        <v>4414</v>
      </c>
      <c r="E1469" s="89">
        <v>0</v>
      </c>
      <c r="F1469" s="88" t="s">
        <v>1185</v>
      </c>
      <c r="H1469" s="3">
        <f>E1469+SUMIF('BR DTG PACUL'!C:C,'STOK PACUL'!C1469,'BR DTG PACUL'!E:E)</f>
        <v>0</v>
      </c>
    </row>
    <row r="1470" spans="1:8">
      <c r="A1470" s="88" t="s">
        <v>4415</v>
      </c>
      <c r="B1470" s="88" t="s">
        <v>876</v>
      </c>
      <c r="C1470" s="88" t="s">
        <v>4415</v>
      </c>
      <c r="D1470" s="88" t="s">
        <v>4416</v>
      </c>
      <c r="E1470" s="89">
        <v>0</v>
      </c>
      <c r="F1470" s="88" t="s">
        <v>1185</v>
      </c>
      <c r="H1470" s="3">
        <f>E1470+SUMIF('BR DTG PACUL'!C:C,'STOK PACUL'!C1470,'BR DTG PACUL'!E:E)</f>
        <v>0</v>
      </c>
    </row>
    <row r="1471" spans="1:8" ht="30">
      <c r="A1471" s="88" t="s">
        <v>4417</v>
      </c>
      <c r="B1471" s="88" t="s">
        <v>876</v>
      </c>
      <c r="C1471" s="88" t="s">
        <v>4417</v>
      </c>
      <c r="D1471" s="88" t="s">
        <v>4418</v>
      </c>
      <c r="E1471" s="89">
        <v>0</v>
      </c>
      <c r="F1471" s="88" t="s">
        <v>1185</v>
      </c>
      <c r="H1471" s="3">
        <f>E1471+SUMIF('BR DTG PACUL'!C:C,'STOK PACUL'!C1471,'BR DTG PACUL'!E:E)</f>
        <v>0</v>
      </c>
    </row>
    <row r="1472" spans="1:8">
      <c r="A1472" s="88" t="s">
        <v>4419</v>
      </c>
      <c r="B1472" s="88" t="s">
        <v>876</v>
      </c>
      <c r="C1472" s="88" t="s">
        <v>4419</v>
      </c>
      <c r="D1472" s="88" t="s">
        <v>4420</v>
      </c>
      <c r="E1472" s="89">
        <v>0</v>
      </c>
      <c r="F1472" s="88" t="s">
        <v>1185</v>
      </c>
      <c r="H1472" s="3">
        <f>E1472+SUMIF('BR DTG PACUL'!C:C,'STOK PACUL'!C1472,'BR DTG PACUL'!E:E)</f>
        <v>0</v>
      </c>
    </row>
    <row r="1473" spans="1:8">
      <c r="A1473" s="88" t="s">
        <v>4421</v>
      </c>
      <c r="B1473" s="88" t="s">
        <v>876</v>
      </c>
      <c r="C1473" s="88" t="s">
        <v>4421</v>
      </c>
      <c r="D1473" s="88" t="s">
        <v>4422</v>
      </c>
      <c r="E1473" s="89">
        <v>0</v>
      </c>
      <c r="F1473" s="88" t="s">
        <v>1185</v>
      </c>
      <c r="H1473" s="3">
        <f>E1473+SUMIF('BR DTG PACUL'!C:C,'STOK PACUL'!C1473,'BR DTG PACUL'!E:E)</f>
        <v>0</v>
      </c>
    </row>
    <row r="1474" spans="1:8">
      <c r="A1474" s="88" t="s">
        <v>4423</v>
      </c>
      <c r="B1474" s="88" t="s">
        <v>876</v>
      </c>
      <c r="C1474" s="88" t="s">
        <v>4423</v>
      </c>
      <c r="D1474" s="88" t="s">
        <v>4424</v>
      </c>
      <c r="E1474" s="89">
        <v>0</v>
      </c>
      <c r="F1474" s="88" t="s">
        <v>1185</v>
      </c>
      <c r="H1474" s="3">
        <f>E1474+SUMIF('BR DTG PACUL'!C:C,'STOK PACUL'!C1474,'BR DTG PACUL'!E:E)</f>
        <v>0</v>
      </c>
    </row>
    <row r="1475" spans="1:8">
      <c r="A1475" s="88" t="s">
        <v>4425</v>
      </c>
      <c r="B1475" s="88" t="s">
        <v>1303</v>
      </c>
      <c r="C1475" s="88" t="s">
        <v>4425</v>
      </c>
      <c r="D1475" s="88" t="s">
        <v>4426</v>
      </c>
      <c r="E1475" s="89">
        <v>2</v>
      </c>
      <c r="F1475" s="88" t="s">
        <v>1185</v>
      </c>
      <c r="H1475" s="3">
        <f>E1475+SUMIF('BR DTG PACUL'!C:C,'STOK PACUL'!C1475,'BR DTG PACUL'!E:E)</f>
        <v>2</v>
      </c>
    </row>
    <row r="1476" spans="1:8">
      <c r="A1476" s="88" t="s">
        <v>4427</v>
      </c>
      <c r="B1476" s="88" t="s">
        <v>876</v>
      </c>
      <c r="C1476" s="88" t="s">
        <v>4427</v>
      </c>
      <c r="D1476" s="88" t="s">
        <v>4428</v>
      </c>
      <c r="E1476" s="89">
        <v>0</v>
      </c>
      <c r="F1476" s="88" t="s">
        <v>1185</v>
      </c>
      <c r="H1476" s="3">
        <f>E1476+SUMIF('BR DTG PACUL'!C:C,'STOK PACUL'!C1476,'BR DTG PACUL'!E:E)</f>
        <v>0</v>
      </c>
    </row>
    <row r="1477" spans="1:8">
      <c r="A1477" s="88" t="s">
        <v>4429</v>
      </c>
      <c r="B1477" s="88" t="s">
        <v>876</v>
      </c>
      <c r="C1477" s="88" t="s">
        <v>4429</v>
      </c>
      <c r="D1477" s="88" t="s">
        <v>4418</v>
      </c>
      <c r="E1477" s="89">
        <v>0</v>
      </c>
      <c r="F1477" s="88" t="s">
        <v>1185</v>
      </c>
      <c r="H1477" s="3">
        <f>E1477+SUMIF('BR DTG PACUL'!C:C,'STOK PACUL'!C1477,'BR DTG PACUL'!E:E)</f>
        <v>0</v>
      </c>
    </row>
    <row r="1478" spans="1:8">
      <c r="A1478" s="88" t="s">
        <v>4430</v>
      </c>
      <c r="B1478" s="88" t="s">
        <v>876</v>
      </c>
      <c r="C1478" s="88" t="s">
        <v>4430</v>
      </c>
      <c r="D1478" s="88" t="s">
        <v>4431</v>
      </c>
      <c r="E1478" s="89">
        <v>0</v>
      </c>
      <c r="F1478" s="88" t="s">
        <v>1185</v>
      </c>
      <c r="H1478" s="3">
        <f>E1478+SUMIF('BR DTG PACUL'!C:C,'STOK PACUL'!C1478,'BR DTG PACUL'!E:E)</f>
        <v>0</v>
      </c>
    </row>
    <row r="1479" spans="1:8">
      <c r="A1479" s="88" t="s">
        <v>4432</v>
      </c>
      <c r="B1479" s="88" t="s">
        <v>876</v>
      </c>
      <c r="C1479" s="88" t="s">
        <v>4432</v>
      </c>
      <c r="D1479" s="88" t="s">
        <v>4433</v>
      </c>
      <c r="E1479" s="89">
        <v>0</v>
      </c>
      <c r="F1479" s="88" t="s">
        <v>1185</v>
      </c>
      <c r="H1479" s="3">
        <f>E1479+SUMIF('BR DTG PACUL'!C:C,'STOK PACUL'!C1479,'BR DTG PACUL'!E:E)</f>
        <v>0</v>
      </c>
    </row>
    <row r="1480" spans="1:8">
      <c r="A1480" s="88" t="s">
        <v>4434</v>
      </c>
      <c r="B1480" s="88" t="s">
        <v>876</v>
      </c>
      <c r="C1480" s="88" t="s">
        <v>4434</v>
      </c>
      <c r="D1480" s="88" t="s">
        <v>4435</v>
      </c>
      <c r="E1480" s="89">
        <v>0</v>
      </c>
      <c r="F1480" s="88" t="s">
        <v>1185</v>
      </c>
      <c r="H1480" s="3">
        <f>E1480+SUMIF('BR DTG PACUL'!C:C,'STOK PACUL'!C1480,'BR DTG PACUL'!E:E)</f>
        <v>0</v>
      </c>
    </row>
    <row r="1481" spans="1:8">
      <c r="A1481" s="88" t="s">
        <v>4436</v>
      </c>
      <c r="B1481" s="88" t="s">
        <v>876</v>
      </c>
      <c r="C1481" s="88" t="s">
        <v>4436</v>
      </c>
      <c r="D1481" s="88" t="s">
        <v>4437</v>
      </c>
      <c r="E1481" s="89">
        <v>0</v>
      </c>
      <c r="F1481" s="88" t="s">
        <v>1185</v>
      </c>
      <c r="H1481" s="3">
        <f>E1481+SUMIF('BR DTG PACUL'!C:C,'STOK PACUL'!C1481,'BR DTG PACUL'!E:E)</f>
        <v>0</v>
      </c>
    </row>
    <row r="1482" spans="1:8">
      <c r="A1482" s="88" t="s">
        <v>4438</v>
      </c>
      <c r="B1482" s="88" t="s">
        <v>876</v>
      </c>
      <c r="C1482" s="88" t="s">
        <v>4438</v>
      </c>
      <c r="D1482" s="88" t="s">
        <v>4402</v>
      </c>
      <c r="E1482" s="89">
        <v>0</v>
      </c>
      <c r="F1482" s="88" t="s">
        <v>1185</v>
      </c>
      <c r="H1482" s="3">
        <f>E1482+SUMIF('BR DTG PACUL'!C:C,'STOK PACUL'!C1482,'BR DTG PACUL'!E:E)</f>
        <v>0</v>
      </c>
    </row>
    <row r="1483" spans="1:8">
      <c r="A1483" s="88" t="s">
        <v>4439</v>
      </c>
      <c r="B1483" s="88" t="s">
        <v>1303</v>
      </c>
      <c r="C1483" s="88" t="s">
        <v>4439</v>
      </c>
      <c r="D1483" s="88" t="s">
        <v>4440</v>
      </c>
      <c r="E1483" s="89">
        <v>1</v>
      </c>
      <c r="F1483" s="88" t="s">
        <v>1185</v>
      </c>
      <c r="H1483" s="3">
        <f>E1483+SUMIF('BR DTG PACUL'!C:C,'STOK PACUL'!C1483,'BR DTG PACUL'!E:E)</f>
        <v>1</v>
      </c>
    </row>
    <row r="1484" spans="1:8">
      <c r="A1484" s="88" t="s">
        <v>4441</v>
      </c>
      <c r="B1484" s="88" t="s">
        <v>876</v>
      </c>
      <c r="C1484" s="88" t="s">
        <v>4441</v>
      </c>
      <c r="D1484" s="88" t="s">
        <v>4442</v>
      </c>
      <c r="E1484" s="89">
        <v>0</v>
      </c>
      <c r="F1484" s="88" t="s">
        <v>1185</v>
      </c>
      <c r="H1484" s="3">
        <f>E1484+SUMIF('BR DTG PACUL'!C:C,'STOK PACUL'!C1484,'BR DTG PACUL'!E:E)</f>
        <v>0</v>
      </c>
    </row>
    <row r="1485" spans="1:8">
      <c r="A1485" s="88" t="s">
        <v>4443</v>
      </c>
      <c r="B1485" s="88" t="s">
        <v>876</v>
      </c>
      <c r="C1485" s="88" t="s">
        <v>4443</v>
      </c>
      <c r="D1485" s="88" t="s">
        <v>4444</v>
      </c>
      <c r="E1485" s="89">
        <v>0</v>
      </c>
      <c r="F1485" s="88" t="s">
        <v>1185</v>
      </c>
      <c r="H1485" s="3">
        <f>E1485+SUMIF('BR DTG PACUL'!C:C,'STOK PACUL'!C1485,'BR DTG PACUL'!E:E)</f>
        <v>0</v>
      </c>
    </row>
    <row r="1486" spans="1:8" ht="30">
      <c r="A1486" s="88" t="s">
        <v>4445</v>
      </c>
      <c r="B1486" s="88" t="s">
        <v>876</v>
      </c>
      <c r="C1486" s="88" t="s">
        <v>4445</v>
      </c>
      <c r="D1486" s="88" t="s">
        <v>4446</v>
      </c>
      <c r="E1486" s="89">
        <v>0</v>
      </c>
      <c r="F1486" s="88" t="s">
        <v>1185</v>
      </c>
      <c r="H1486" s="3">
        <f>E1486+SUMIF('BR DTG PACUL'!C:C,'STOK PACUL'!C1486,'BR DTG PACUL'!E:E)</f>
        <v>0</v>
      </c>
    </row>
    <row r="1487" spans="1:8" ht="30">
      <c r="A1487" s="88" t="s">
        <v>4447</v>
      </c>
      <c r="B1487" s="88" t="s">
        <v>876</v>
      </c>
      <c r="C1487" s="88" t="s">
        <v>4447</v>
      </c>
      <c r="D1487" s="88" t="s">
        <v>4448</v>
      </c>
      <c r="E1487" s="89">
        <v>0</v>
      </c>
      <c r="F1487" s="88" t="s">
        <v>1185</v>
      </c>
      <c r="H1487" s="3">
        <f>E1487+SUMIF('BR DTG PACUL'!C:C,'STOK PACUL'!C1487,'BR DTG PACUL'!E:E)</f>
        <v>0</v>
      </c>
    </row>
    <row r="1488" spans="1:8">
      <c r="A1488" s="88" t="s">
        <v>555</v>
      </c>
      <c r="B1488" s="88" t="s">
        <v>876</v>
      </c>
      <c r="C1488" s="88" t="s">
        <v>555</v>
      </c>
      <c r="D1488" s="88" t="s">
        <v>686</v>
      </c>
      <c r="E1488" s="89">
        <v>0</v>
      </c>
      <c r="F1488" s="88" t="s">
        <v>1185</v>
      </c>
      <c r="H1488" s="3">
        <f>E1488+SUMIF('BR DTG PACUL'!C:C,'STOK PACUL'!C1488,'BR DTG PACUL'!E:E)</f>
        <v>0</v>
      </c>
    </row>
    <row r="1489" spans="1:8">
      <c r="A1489" s="88" t="s">
        <v>4449</v>
      </c>
      <c r="B1489" s="88" t="s">
        <v>876</v>
      </c>
      <c r="C1489" s="88" t="s">
        <v>4449</v>
      </c>
      <c r="D1489" s="88" t="s">
        <v>4450</v>
      </c>
      <c r="E1489" s="89">
        <v>0</v>
      </c>
      <c r="F1489" s="88" t="s">
        <v>1185</v>
      </c>
      <c r="H1489" s="3">
        <f>E1489+SUMIF('BR DTG PACUL'!C:C,'STOK PACUL'!C1489,'BR DTG PACUL'!E:E)</f>
        <v>0</v>
      </c>
    </row>
    <row r="1490" spans="1:8">
      <c r="A1490" s="88" t="s">
        <v>1636</v>
      </c>
      <c r="B1490" s="88" t="s">
        <v>876</v>
      </c>
      <c r="C1490" s="88" t="s">
        <v>1636</v>
      </c>
      <c r="D1490" s="88" t="s">
        <v>4451</v>
      </c>
      <c r="E1490" s="89">
        <v>0</v>
      </c>
      <c r="F1490" s="88" t="s">
        <v>1185</v>
      </c>
      <c r="H1490" s="3">
        <f>E1490+SUMIF('BR DTG PACUL'!C:C,'STOK PACUL'!C1490,'BR DTG PACUL'!E:E)</f>
        <v>0</v>
      </c>
    </row>
    <row r="1491" spans="1:8">
      <c r="A1491" s="88" t="s">
        <v>4452</v>
      </c>
      <c r="B1491" s="88" t="s">
        <v>876</v>
      </c>
      <c r="C1491" s="88" t="s">
        <v>4452</v>
      </c>
      <c r="D1491" s="88" t="s">
        <v>4453</v>
      </c>
      <c r="E1491" s="89">
        <v>0</v>
      </c>
      <c r="F1491" s="88" t="s">
        <v>1185</v>
      </c>
      <c r="H1491" s="3">
        <f>E1491+SUMIF('BR DTG PACUL'!C:C,'STOK PACUL'!C1491,'BR DTG PACUL'!E:E)</f>
        <v>0</v>
      </c>
    </row>
    <row r="1492" spans="1:8">
      <c r="A1492" s="88" t="s">
        <v>4454</v>
      </c>
      <c r="B1492" s="88" t="s">
        <v>876</v>
      </c>
      <c r="C1492" s="88" t="s">
        <v>4454</v>
      </c>
      <c r="D1492" s="88" t="s">
        <v>4455</v>
      </c>
      <c r="E1492" s="89">
        <v>0</v>
      </c>
      <c r="F1492" s="88" t="s">
        <v>1185</v>
      </c>
      <c r="H1492" s="3">
        <f>E1492+SUMIF('BR DTG PACUL'!C:C,'STOK PACUL'!C1492,'BR DTG PACUL'!E:E)</f>
        <v>0</v>
      </c>
    </row>
    <row r="1493" spans="1:8">
      <c r="A1493" s="88" t="s">
        <v>4456</v>
      </c>
      <c r="B1493" s="88" t="s">
        <v>876</v>
      </c>
      <c r="C1493" s="88" t="s">
        <v>4456</v>
      </c>
      <c r="D1493" s="88" t="s">
        <v>4457</v>
      </c>
      <c r="E1493" s="89">
        <v>0</v>
      </c>
      <c r="F1493" s="88" t="s">
        <v>1185</v>
      </c>
      <c r="H1493" s="3">
        <f>E1493+SUMIF('BR DTG PACUL'!C:C,'STOK PACUL'!C1493,'BR DTG PACUL'!E:E)</f>
        <v>0</v>
      </c>
    </row>
    <row r="1494" spans="1:8">
      <c r="A1494" s="88" t="s">
        <v>4458</v>
      </c>
      <c r="B1494" s="88" t="s">
        <v>876</v>
      </c>
      <c r="C1494" s="88" t="s">
        <v>4458</v>
      </c>
      <c r="D1494" s="88" t="s">
        <v>4459</v>
      </c>
      <c r="E1494" s="89">
        <v>0</v>
      </c>
      <c r="F1494" s="88" t="s">
        <v>1185</v>
      </c>
      <c r="H1494" s="3">
        <f>E1494+SUMIF('BR DTG PACUL'!C:C,'STOK PACUL'!C1494,'BR DTG PACUL'!E:E)</f>
        <v>0</v>
      </c>
    </row>
    <row r="1495" spans="1:8">
      <c r="A1495" s="88" t="s">
        <v>4460</v>
      </c>
      <c r="B1495" s="88" t="s">
        <v>876</v>
      </c>
      <c r="C1495" s="88" t="s">
        <v>4460</v>
      </c>
      <c r="D1495" s="88" t="s">
        <v>4461</v>
      </c>
      <c r="E1495" s="89">
        <v>0</v>
      </c>
      <c r="F1495" s="88" t="s">
        <v>1185</v>
      </c>
      <c r="H1495" s="3">
        <f>E1495+SUMIF('BR DTG PACUL'!C:C,'STOK PACUL'!C1495,'BR DTG PACUL'!E:E)</f>
        <v>0</v>
      </c>
    </row>
    <row r="1496" spans="1:8">
      <c r="A1496" s="88" t="s">
        <v>4462</v>
      </c>
      <c r="B1496" s="88" t="s">
        <v>876</v>
      </c>
      <c r="C1496" s="88" t="s">
        <v>4462</v>
      </c>
      <c r="D1496" s="88" t="s">
        <v>4463</v>
      </c>
      <c r="E1496" s="89">
        <v>0</v>
      </c>
      <c r="F1496" s="88" t="s">
        <v>1185</v>
      </c>
      <c r="H1496" s="3">
        <f>E1496+SUMIF('BR DTG PACUL'!C:C,'STOK PACUL'!C1496,'BR DTG PACUL'!E:E)</f>
        <v>0</v>
      </c>
    </row>
    <row r="1497" spans="1:8">
      <c r="A1497" s="88" t="s">
        <v>4464</v>
      </c>
      <c r="B1497" s="88" t="s">
        <v>876</v>
      </c>
      <c r="C1497" s="88" t="s">
        <v>4464</v>
      </c>
      <c r="D1497" s="88" t="s">
        <v>4465</v>
      </c>
      <c r="E1497" s="89">
        <v>0</v>
      </c>
      <c r="F1497" s="88" t="s">
        <v>1185</v>
      </c>
      <c r="H1497" s="3">
        <f>E1497+SUMIF('BR DTG PACUL'!C:C,'STOK PACUL'!C1497,'BR DTG PACUL'!E:E)</f>
        <v>0</v>
      </c>
    </row>
    <row r="1498" spans="1:8">
      <c r="A1498" s="88" t="s">
        <v>4466</v>
      </c>
      <c r="B1498" s="88" t="s">
        <v>876</v>
      </c>
      <c r="C1498" s="88" t="s">
        <v>4466</v>
      </c>
      <c r="D1498" s="88" t="s">
        <v>4467</v>
      </c>
      <c r="E1498" s="89">
        <v>0</v>
      </c>
      <c r="F1498" s="88" t="s">
        <v>1185</v>
      </c>
      <c r="H1498" s="3">
        <f>E1498+SUMIF('BR DTG PACUL'!C:C,'STOK PACUL'!C1498,'BR DTG PACUL'!E:E)</f>
        <v>0</v>
      </c>
    </row>
    <row r="1499" spans="1:8">
      <c r="A1499" s="88" t="s">
        <v>1830</v>
      </c>
      <c r="B1499" s="88" t="s">
        <v>876</v>
      </c>
      <c r="C1499" s="88" t="s">
        <v>1830</v>
      </c>
      <c r="D1499" s="88" t="s">
        <v>1831</v>
      </c>
      <c r="E1499" s="89">
        <v>0</v>
      </c>
      <c r="F1499" s="88" t="s">
        <v>1185</v>
      </c>
      <c r="H1499" s="3">
        <f>E1499+SUMIF('BR DTG PACUL'!C:C,'STOK PACUL'!C1499,'BR DTG PACUL'!E:E)</f>
        <v>0</v>
      </c>
    </row>
    <row r="1500" spans="1:8">
      <c r="A1500" s="88" t="s">
        <v>2008</v>
      </c>
      <c r="B1500" s="88" t="s">
        <v>876</v>
      </c>
      <c r="C1500" s="88" t="s">
        <v>2008</v>
      </c>
      <c r="D1500" s="88" t="s">
        <v>2009</v>
      </c>
      <c r="E1500" s="89">
        <v>0</v>
      </c>
      <c r="F1500" s="88" t="s">
        <v>1185</v>
      </c>
      <c r="H1500" s="3">
        <f>E1500+SUMIF('BR DTG PACUL'!C:C,'STOK PACUL'!C1500,'BR DTG PACUL'!E:E)</f>
        <v>0</v>
      </c>
    </row>
    <row r="1501" spans="1:8">
      <c r="A1501" s="88" t="s">
        <v>4468</v>
      </c>
      <c r="B1501" s="88" t="s">
        <v>876</v>
      </c>
      <c r="C1501" s="88" t="s">
        <v>4468</v>
      </c>
      <c r="D1501" s="88" t="s">
        <v>4469</v>
      </c>
      <c r="E1501" s="89">
        <v>0</v>
      </c>
      <c r="F1501" s="88" t="s">
        <v>1185</v>
      </c>
      <c r="H1501" s="3">
        <f>E1501+SUMIF('BR DTG PACUL'!C:C,'STOK PACUL'!C1501,'BR DTG PACUL'!E:E)</f>
        <v>0</v>
      </c>
    </row>
    <row r="1502" spans="1:8">
      <c r="A1502" s="88" t="s">
        <v>4470</v>
      </c>
      <c r="B1502" s="88" t="s">
        <v>876</v>
      </c>
      <c r="C1502" s="88" t="s">
        <v>4470</v>
      </c>
      <c r="D1502" s="88" t="s">
        <v>4469</v>
      </c>
      <c r="E1502" s="89">
        <v>0</v>
      </c>
      <c r="F1502" s="88" t="s">
        <v>1185</v>
      </c>
      <c r="H1502" s="3">
        <f>E1502+SUMIF('BR DTG PACUL'!C:C,'STOK PACUL'!C1502,'BR DTG PACUL'!E:E)</f>
        <v>0</v>
      </c>
    </row>
    <row r="1503" spans="1:8">
      <c r="A1503" s="88" t="s">
        <v>4471</v>
      </c>
      <c r="B1503" s="88" t="s">
        <v>876</v>
      </c>
      <c r="C1503" s="88" t="s">
        <v>4471</v>
      </c>
      <c r="D1503" s="88" t="s">
        <v>4472</v>
      </c>
      <c r="E1503" s="89">
        <v>0</v>
      </c>
      <c r="F1503" s="88" t="s">
        <v>1185</v>
      </c>
      <c r="H1503" s="3">
        <f>E1503+SUMIF('BR DTG PACUL'!C:C,'STOK PACUL'!C1503,'BR DTG PACUL'!E:E)</f>
        <v>0</v>
      </c>
    </row>
    <row r="1504" spans="1:8">
      <c r="A1504" s="88" t="s">
        <v>4473</v>
      </c>
      <c r="B1504" s="88" t="s">
        <v>876</v>
      </c>
      <c r="C1504" s="88" t="s">
        <v>4473</v>
      </c>
      <c r="D1504" s="88" t="s">
        <v>4474</v>
      </c>
      <c r="E1504" s="89">
        <v>0</v>
      </c>
      <c r="F1504" s="88" t="s">
        <v>1185</v>
      </c>
      <c r="H1504" s="3">
        <f>E1504+SUMIF('BR DTG PACUL'!C:C,'STOK PACUL'!C1504,'BR DTG PACUL'!E:E)</f>
        <v>0</v>
      </c>
    </row>
    <row r="1505" spans="1:8">
      <c r="A1505" s="88" t="s">
        <v>4475</v>
      </c>
      <c r="B1505" s="88" t="s">
        <v>876</v>
      </c>
      <c r="C1505" s="88" t="s">
        <v>4475</v>
      </c>
      <c r="D1505" s="88" t="s">
        <v>4476</v>
      </c>
      <c r="E1505" s="89">
        <v>0</v>
      </c>
      <c r="F1505" s="88" t="s">
        <v>1185</v>
      </c>
      <c r="H1505" s="3">
        <f>E1505+SUMIF('BR DTG PACUL'!C:C,'STOK PACUL'!C1505,'BR DTG PACUL'!E:E)</f>
        <v>0</v>
      </c>
    </row>
    <row r="1506" spans="1:8">
      <c r="A1506" s="88" t="s">
        <v>4477</v>
      </c>
      <c r="B1506" s="88" t="s">
        <v>876</v>
      </c>
      <c r="C1506" s="88" t="s">
        <v>4477</v>
      </c>
      <c r="D1506" s="88" t="s">
        <v>4478</v>
      </c>
      <c r="E1506" s="89">
        <v>0</v>
      </c>
      <c r="F1506" s="88" t="s">
        <v>1185</v>
      </c>
      <c r="H1506" s="3">
        <f>E1506+SUMIF('BR DTG PACUL'!C:C,'STOK PACUL'!C1506,'BR DTG PACUL'!E:E)</f>
        <v>0</v>
      </c>
    </row>
    <row r="1507" spans="1:8">
      <c r="A1507" s="88" t="s">
        <v>4479</v>
      </c>
      <c r="B1507" s="88" t="s">
        <v>876</v>
      </c>
      <c r="C1507" s="88" t="s">
        <v>4479</v>
      </c>
      <c r="D1507" s="88" t="s">
        <v>4480</v>
      </c>
      <c r="E1507" s="89">
        <v>0</v>
      </c>
      <c r="F1507" s="88" t="s">
        <v>1185</v>
      </c>
      <c r="H1507" s="3">
        <f>E1507+SUMIF('BR DTG PACUL'!C:C,'STOK PACUL'!C1507,'BR DTG PACUL'!E:E)</f>
        <v>0</v>
      </c>
    </row>
    <row r="1508" spans="1:8">
      <c r="A1508" s="88" t="s">
        <v>4481</v>
      </c>
      <c r="B1508" s="88" t="s">
        <v>876</v>
      </c>
      <c r="C1508" s="88" t="s">
        <v>4481</v>
      </c>
      <c r="D1508" s="88" t="s">
        <v>4482</v>
      </c>
      <c r="E1508" s="89">
        <v>0</v>
      </c>
      <c r="F1508" s="88" t="s">
        <v>1185</v>
      </c>
      <c r="H1508" s="3">
        <f>E1508+SUMIF('BR DTG PACUL'!C:C,'STOK PACUL'!C1508,'BR DTG PACUL'!E:E)</f>
        <v>0</v>
      </c>
    </row>
    <row r="1509" spans="1:8" ht="30">
      <c r="A1509" s="88" t="s">
        <v>4483</v>
      </c>
      <c r="B1509" s="88" t="s">
        <v>876</v>
      </c>
      <c r="C1509" s="88" t="s">
        <v>4483</v>
      </c>
      <c r="D1509" s="88" t="s">
        <v>4484</v>
      </c>
      <c r="E1509" s="89">
        <v>0</v>
      </c>
      <c r="F1509" s="88" t="s">
        <v>1185</v>
      </c>
      <c r="H1509" s="3">
        <f>E1509+SUMIF('BR DTG PACUL'!C:C,'STOK PACUL'!C1509,'BR DTG PACUL'!E:E)</f>
        <v>0</v>
      </c>
    </row>
    <row r="1510" spans="1:8">
      <c r="A1510" s="88" t="s">
        <v>4485</v>
      </c>
      <c r="B1510" s="88" t="s">
        <v>1303</v>
      </c>
      <c r="C1510" s="88" t="s">
        <v>4485</v>
      </c>
      <c r="D1510" s="88" t="s">
        <v>4486</v>
      </c>
      <c r="E1510" s="89">
        <v>1</v>
      </c>
      <c r="F1510" s="88" t="s">
        <v>1185</v>
      </c>
      <c r="H1510" s="3">
        <f>E1510+SUMIF('BR DTG PACUL'!C:C,'STOK PACUL'!C1510,'BR DTG PACUL'!E:E)</f>
        <v>1</v>
      </c>
    </row>
    <row r="1511" spans="1:8">
      <c r="A1511" s="88" t="s">
        <v>4487</v>
      </c>
      <c r="B1511" s="88" t="s">
        <v>876</v>
      </c>
      <c r="C1511" s="88" t="s">
        <v>4487</v>
      </c>
      <c r="D1511" s="88" t="s">
        <v>4488</v>
      </c>
      <c r="E1511" s="89">
        <v>0</v>
      </c>
      <c r="F1511" s="88" t="s">
        <v>1185</v>
      </c>
      <c r="H1511" s="3">
        <f>E1511+SUMIF('BR DTG PACUL'!C:C,'STOK PACUL'!C1511,'BR DTG PACUL'!E:E)</f>
        <v>0</v>
      </c>
    </row>
    <row r="1512" spans="1:8">
      <c r="A1512" s="88" t="s">
        <v>1832</v>
      </c>
      <c r="B1512" s="88" t="s">
        <v>876</v>
      </c>
      <c r="C1512" s="88" t="s">
        <v>1832</v>
      </c>
      <c r="D1512" s="88" t="s">
        <v>1833</v>
      </c>
      <c r="E1512" s="89">
        <v>0</v>
      </c>
      <c r="F1512" s="88" t="s">
        <v>1185</v>
      </c>
      <c r="H1512" s="3">
        <f>E1512+SUMIF('BR DTG PACUL'!C:C,'STOK PACUL'!C1512,'BR DTG PACUL'!E:E)</f>
        <v>0</v>
      </c>
    </row>
    <row r="1513" spans="1:8">
      <c r="A1513" s="88" t="s">
        <v>4489</v>
      </c>
      <c r="B1513" s="88" t="s">
        <v>1303</v>
      </c>
      <c r="C1513" s="88" t="s">
        <v>4489</v>
      </c>
      <c r="D1513" s="88" t="s">
        <v>4490</v>
      </c>
      <c r="E1513" s="89">
        <v>1</v>
      </c>
      <c r="F1513" s="88" t="s">
        <v>1185</v>
      </c>
      <c r="H1513" s="3">
        <f>E1513+SUMIF('BR DTG PACUL'!C:C,'STOK PACUL'!C1513,'BR DTG PACUL'!E:E)</f>
        <v>1</v>
      </c>
    </row>
    <row r="1514" spans="1:8">
      <c r="A1514" s="88" t="s">
        <v>4491</v>
      </c>
      <c r="B1514" s="88" t="s">
        <v>876</v>
      </c>
      <c r="C1514" s="88" t="s">
        <v>4491</v>
      </c>
      <c r="D1514" s="88" t="s">
        <v>4492</v>
      </c>
      <c r="E1514" s="89">
        <v>0</v>
      </c>
      <c r="F1514" s="88" t="s">
        <v>1185</v>
      </c>
      <c r="H1514" s="3">
        <f>E1514+SUMIF('BR DTG PACUL'!C:C,'STOK PACUL'!C1514,'BR DTG PACUL'!E:E)</f>
        <v>0</v>
      </c>
    </row>
    <row r="1515" spans="1:8">
      <c r="A1515" s="88" t="s">
        <v>4493</v>
      </c>
      <c r="B1515" s="88" t="s">
        <v>1303</v>
      </c>
      <c r="C1515" s="88" t="s">
        <v>4493</v>
      </c>
      <c r="D1515" s="88" t="s">
        <v>4494</v>
      </c>
      <c r="E1515" s="89">
        <v>1</v>
      </c>
      <c r="F1515" s="88" t="s">
        <v>1185</v>
      </c>
      <c r="H1515" s="3">
        <f>E1515+SUMIF('BR DTG PACUL'!C:C,'STOK PACUL'!C1515,'BR DTG PACUL'!E:E)</f>
        <v>1</v>
      </c>
    </row>
    <row r="1516" spans="1:8">
      <c r="A1516" s="88" t="s">
        <v>4495</v>
      </c>
      <c r="B1516" s="88" t="s">
        <v>876</v>
      </c>
      <c r="C1516" s="88" t="s">
        <v>4495</v>
      </c>
      <c r="D1516" s="88" t="s">
        <v>4496</v>
      </c>
      <c r="E1516" s="89">
        <v>0</v>
      </c>
      <c r="F1516" s="88" t="s">
        <v>1185</v>
      </c>
      <c r="H1516" s="3">
        <f>E1516+SUMIF('BR DTG PACUL'!C:C,'STOK PACUL'!C1516,'BR DTG PACUL'!E:E)</f>
        <v>0</v>
      </c>
    </row>
    <row r="1517" spans="1:8">
      <c r="A1517" s="88" t="s">
        <v>4497</v>
      </c>
      <c r="B1517" s="88" t="s">
        <v>876</v>
      </c>
      <c r="C1517" s="88" t="s">
        <v>4497</v>
      </c>
      <c r="D1517" s="88" t="s">
        <v>4498</v>
      </c>
      <c r="E1517" s="89">
        <v>0</v>
      </c>
      <c r="F1517" s="88" t="s">
        <v>1185</v>
      </c>
      <c r="H1517" s="3">
        <f>E1517+SUMIF('BR DTG PACUL'!C:C,'STOK PACUL'!C1517,'BR DTG PACUL'!E:E)</f>
        <v>0</v>
      </c>
    </row>
    <row r="1518" spans="1:8">
      <c r="A1518" s="88" t="s">
        <v>4499</v>
      </c>
      <c r="B1518" s="88" t="s">
        <v>876</v>
      </c>
      <c r="C1518" s="88" t="s">
        <v>4499</v>
      </c>
      <c r="D1518" s="88" t="s">
        <v>4500</v>
      </c>
      <c r="E1518" s="89">
        <v>0</v>
      </c>
      <c r="F1518" s="88" t="s">
        <v>1185</v>
      </c>
      <c r="H1518" s="3">
        <f>E1518+SUMIF('BR DTG PACUL'!C:C,'STOK PACUL'!C1518,'BR DTG PACUL'!E:E)</f>
        <v>0</v>
      </c>
    </row>
    <row r="1519" spans="1:8">
      <c r="A1519" s="88" t="s">
        <v>4501</v>
      </c>
      <c r="B1519" s="88" t="s">
        <v>876</v>
      </c>
      <c r="C1519" s="88" t="s">
        <v>4501</v>
      </c>
      <c r="D1519" s="88" t="s">
        <v>4502</v>
      </c>
      <c r="E1519" s="89">
        <v>0</v>
      </c>
      <c r="F1519" s="88" t="s">
        <v>1185</v>
      </c>
      <c r="H1519" s="3">
        <f>E1519+SUMIF('BR DTG PACUL'!C:C,'STOK PACUL'!C1519,'BR DTG PACUL'!E:E)</f>
        <v>0</v>
      </c>
    </row>
    <row r="1520" spans="1:8">
      <c r="A1520" s="88" t="s">
        <v>4503</v>
      </c>
      <c r="B1520" s="88" t="s">
        <v>876</v>
      </c>
      <c r="C1520" s="88" t="s">
        <v>4503</v>
      </c>
      <c r="D1520" s="88" t="s">
        <v>4504</v>
      </c>
      <c r="E1520" s="89">
        <v>0</v>
      </c>
      <c r="F1520" s="88" t="s">
        <v>1185</v>
      </c>
      <c r="H1520" s="3">
        <f>E1520+SUMIF('BR DTG PACUL'!C:C,'STOK PACUL'!C1520,'BR DTG PACUL'!E:E)</f>
        <v>0</v>
      </c>
    </row>
    <row r="1521" spans="1:8">
      <c r="A1521" s="88" t="s">
        <v>4505</v>
      </c>
      <c r="B1521" s="88" t="s">
        <v>876</v>
      </c>
      <c r="C1521" s="88" t="s">
        <v>4505</v>
      </c>
      <c r="D1521" s="88" t="s">
        <v>4506</v>
      </c>
      <c r="E1521" s="89">
        <v>0</v>
      </c>
      <c r="F1521" s="88" t="s">
        <v>1185</v>
      </c>
      <c r="H1521" s="3">
        <f>E1521+SUMIF('BR DTG PACUL'!C:C,'STOK PACUL'!C1521,'BR DTG PACUL'!E:E)</f>
        <v>0</v>
      </c>
    </row>
    <row r="1522" spans="1:8" ht="30">
      <c r="A1522" s="88" t="s">
        <v>4507</v>
      </c>
      <c r="B1522" s="88" t="s">
        <v>876</v>
      </c>
      <c r="C1522" s="88" t="s">
        <v>4507</v>
      </c>
      <c r="D1522" s="88" t="s">
        <v>4508</v>
      </c>
      <c r="E1522" s="89">
        <v>0</v>
      </c>
      <c r="F1522" s="88" t="s">
        <v>1185</v>
      </c>
      <c r="H1522" s="3">
        <f>E1522+SUMIF('BR DTG PACUL'!C:C,'STOK PACUL'!C1522,'BR DTG PACUL'!E:E)</f>
        <v>0</v>
      </c>
    </row>
    <row r="1523" spans="1:8">
      <c r="A1523" s="88" t="s">
        <v>4509</v>
      </c>
      <c r="B1523" s="88" t="s">
        <v>876</v>
      </c>
      <c r="C1523" s="88" t="s">
        <v>4509</v>
      </c>
      <c r="D1523" s="88" t="s">
        <v>4510</v>
      </c>
      <c r="E1523" s="89">
        <v>0</v>
      </c>
      <c r="F1523" s="88" t="s">
        <v>1185</v>
      </c>
      <c r="H1523" s="3">
        <f>E1523+SUMIF('BR DTG PACUL'!C:C,'STOK PACUL'!C1523,'BR DTG PACUL'!E:E)</f>
        <v>0</v>
      </c>
    </row>
    <row r="1524" spans="1:8">
      <c r="A1524" s="88" t="s">
        <v>4511</v>
      </c>
      <c r="B1524" s="88" t="s">
        <v>876</v>
      </c>
      <c r="C1524" s="88" t="s">
        <v>4511</v>
      </c>
      <c r="D1524" s="88" t="s">
        <v>4512</v>
      </c>
      <c r="E1524" s="89">
        <v>0</v>
      </c>
      <c r="F1524" s="88" t="s">
        <v>1185</v>
      </c>
      <c r="H1524" s="3">
        <f>E1524+SUMIF('BR DTG PACUL'!C:C,'STOK PACUL'!C1524,'BR DTG PACUL'!E:E)</f>
        <v>0</v>
      </c>
    </row>
    <row r="1525" spans="1:8">
      <c r="A1525" s="88" t="s">
        <v>4513</v>
      </c>
      <c r="B1525" s="88" t="s">
        <v>876</v>
      </c>
      <c r="C1525" s="88" t="s">
        <v>4513</v>
      </c>
      <c r="D1525" s="88" t="s">
        <v>4514</v>
      </c>
      <c r="E1525" s="89">
        <v>0</v>
      </c>
      <c r="F1525" s="88" t="s">
        <v>1185</v>
      </c>
      <c r="H1525" s="3">
        <f>E1525+SUMIF('BR DTG PACUL'!C:C,'STOK PACUL'!C1525,'BR DTG PACUL'!E:E)</f>
        <v>0</v>
      </c>
    </row>
    <row r="1526" spans="1:8">
      <c r="A1526" s="88" t="s">
        <v>4515</v>
      </c>
      <c r="B1526" s="88" t="s">
        <v>1303</v>
      </c>
      <c r="C1526" s="88" t="s">
        <v>4515</v>
      </c>
      <c r="D1526" s="88" t="s">
        <v>4516</v>
      </c>
      <c r="E1526" s="89">
        <v>1</v>
      </c>
      <c r="F1526" s="88" t="s">
        <v>1185</v>
      </c>
      <c r="H1526" s="3">
        <f>E1526+SUMIF('BR DTG PACUL'!C:C,'STOK PACUL'!C1526,'BR DTG PACUL'!E:E)</f>
        <v>1</v>
      </c>
    </row>
    <row r="1527" spans="1:8">
      <c r="A1527" s="88" t="s">
        <v>4517</v>
      </c>
      <c r="B1527" s="88" t="s">
        <v>876</v>
      </c>
      <c r="C1527" s="88" t="s">
        <v>4517</v>
      </c>
      <c r="D1527" s="88" t="s">
        <v>4518</v>
      </c>
      <c r="E1527" s="89">
        <v>0</v>
      </c>
      <c r="F1527" s="88" t="s">
        <v>1185</v>
      </c>
      <c r="H1527" s="3">
        <f>E1527+SUMIF('BR DTG PACUL'!C:C,'STOK PACUL'!C1527,'BR DTG PACUL'!E:E)</f>
        <v>0</v>
      </c>
    </row>
    <row r="1528" spans="1:8" ht="30">
      <c r="A1528" s="88" t="s">
        <v>4519</v>
      </c>
      <c r="B1528" s="88" t="s">
        <v>876</v>
      </c>
      <c r="C1528" s="88" t="s">
        <v>4519</v>
      </c>
      <c r="D1528" s="88" t="s">
        <v>4520</v>
      </c>
      <c r="E1528" s="89">
        <v>0</v>
      </c>
      <c r="F1528" s="88" t="s">
        <v>1185</v>
      </c>
      <c r="H1528" s="3">
        <f>E1528+SUMIF('BR DTG PACUL'!C:C,'STOK PACUL'!C1528,'BR DTG PACUL'!E:E)</f>
        <v>0</v>
      </c>
    </row>
    <row r="1529" spans="1:8">
      <c r="A1529" s="88" t="s">
        <v>4521</v>
      </c>
      <c r="B1529" s="88" t="s">
        <v>881</v>
      </c>
      <c r="C1529" s="88" t="s">
        <v>4521</v>
      </c>
      <c r="D1529" s="88" t="s">
        <v>4522</v>
      </c>
      <c r="E1529" s="89">
        <v>1</v>
      </c>
      <c r="F1529" s="88" t="s">
        <v>1185</v>
      </c>
      <c r="H1529" s="3">
        <f>E1529+SUMIF('BR DTG PACUL'!C:C,'STOK PACUL'!C1529,'BR DTG PACUL'!E:E)</f>
        <v>1</v>
      </c>
    </row>
    <row r="1530" spans="1:8">
      <c r="A1530" s="88" t="s">
        <v>4523</v>
      </c>
      <c r="B1530" s="88" t="s">
        <v>876</v>
      </c>
      <c r="C1530" s="88" t="s">
        <v>4523</v>
      </c>
      <c r="D1530" s="88" t="s">
        <v>4524</v>
      </c>
      <c r="E1530" s="89">
        <v>0</v>
      </c>
      <c r="F1530" s="88" t="s">
        <v>1185</v>
      </c>
      <c r="H1530" s="3">
        <f>E1530+SUMIF('BR DTG PACUL'!C:C,'STOK PACUL'!C1530,'BR DTG PACUL'!E:E)</f>
        <v>0</v>
      </c>
    </row>
    <row r="1531" spans="1:8">
      <c r="A1531" s="88" t="s">
        <v>4525</v>
      </c>
      <c r="B1531" s="88" t="s">
        <v>876</v>
      </c>
      <c r="C1531" s="88" t="s">
        <v>4525</v>
      </c>
      <c r="D1531" s="88" t="s">
        <v>4526</v>
      </c>
      <c r="E1531" s="89">
        <v>0</v>
      </c>
      <c r="F1531" s="88" t="s">
        <v>1185</v>
      </c>
      <c r="H1531" s="3">
        <f>E1531+SUMIF('BR DTG PACUL'!C:C,'STOK PACUL'!C1531,'BR DTG PACUL'!E:E)</f>
        <v>0</v>
      </c>
    </row>
    <row r="1532" spans="1:8">
      <c r="A1532" s="88" t="s">
        <v>4527</v>
      </c>
      <c r="B1532" s="88" t="s">
        <v>876</v>
      </c>
      <c r="C1532" s="88" t="s">
        <v>4527</v>
      </c>
      <c r="D1532" s="88" t="s">
        <v>4528</v>
      </c>
      <c r="E1532" s="89">
        <v>0</v>
      </c>
      <c r="F1532" s="88" t="s">
        <v>1185</v>
      </c>
      <c r="H1532" s="3">
        <f>E1532+SUMIF('BR DTG PACUL'!C:C,'STOK PACUL'!C1532,'BR DTG PACUL'!E:E)</f>
        <v>0</v>
      </c>
    </row>
    <row r="1533" spans="1:8">
      <c r="A1533" s="88" t="s">
        <v>4529</v>
      </c>
      <c r="B1533" s="88" t="s">
        <v>876</v>
      </c>
      <c r="C1533" s="88" t="s">
        <v>4529</v>
      </c>
      <c r="D1533" s="88" t="s">
        <v>4530</v>
      </c>
      <c r="E1533" s="89">
        <v>0</v>
      </c>
      <c r="F1533" s="88" t="s">
        <v>1185</v>
      </c>
      <c r="H1533" s="3">
        <f>E1533+SUMIF('BR DTG PACUL'!C:C,'STOK PACUL'!C1533,'BR DTG PACUL'!E:E)</f>
        <v>0</v>
      </c>
    </row>
    <row r="1534" spans="1:8">
      <c r="A1534" s="88" t="s">
        <v>4531</v>
      </c>
      <c r="B1534" s="88" t="s">
        <v>876</v>
      </c>
      <c r="C1534" s="88" t="s">
        <v>4531</v>
      </c>
      <c r="D1534" s="88" t="s">
        <v>4532</v>
      </c>
      <c r="E1534" s="89">
        <v>0</v>
      </c>
      <c r="F1534" s="88" t="s">
        <v>1185</v>
      </c>
      <c r="H1534" s="3">
        <f>E1534+SUMIF('BR DTG PACUL'!C:C,'STOK PACUL'!C1534,'BR DTG PACUL'!E:E)</f>
        <v>0</v>
      </c>
    </row>
    <row r="1535" spans="1:8">
      <c r="A1535" s="88" t="s">
        <v>4533</v>
      </c>
      <c r="B1535" s="88" t="s">
        <v>876</v>
      </c>
      <c r="C1535" s="88" t="s">
        <v>4533</v>
      </c>
      <c r="D1535" s="88" t="s">
        <v>4534</v>
      </c>
      <c r="E1535" s="89">
        <v>0</v>
      </c>
      <c r="F1535" s="88" t="s">
        <v>1185</v>
      </c>
      <c r="H1535" s="3">
        <f>E1535+SUMIF('BR DTG PACUL'!C:C,'STOK PACUL'!C1535,'BR DTG PACUL'!E:E)</f>
        <v>0</v>
      </c>
    </row>
    <row r="1536" spans="1:8">
      <c r="A1536" s="88" t="s">
        <v>4535</v>
      </c>
      <c r="B1536" s="88" t="s">
        <v>876</v>
      </c>
      <c r="C1536" s="88" t="s">
        <v>4535</v>
      </c>
      <c r="D1536" s="88" t="s">
        <v>4536</v>
      </c>
      <c r="E1536" s="89">
        <v>0</v>
      </c>
      <c r="F1536" s="88" t="s">
        <v>1185</v>
      </c>
      <c r="H1536" s="3">
        <f>E1536+SUMIF('BR DTG PACUL'!C:C,'STOK PACUL'!C1536,'BR DTG PACUL'!E:E)</f>
        <v>0</v>
      </c>
    </row>
    <row r="1537" spans="1:8">
      <c r="A1537" s="88" t="s">
        <v>4537</v>
      </c>
      <c r="B1537" s="88" t="s">
        <v>876</v>
      </c>
      <c r="C1537" s="88" t="s">
        <v>4537</v>
      </c>
      <c r="D1537" s="88" t="s">
        <v>4538</v>
      </c>
      <c r="E1537" s="89">
        <v>0</v>
      </c>
      <c r="F1537" s="88" t="s">
        <v>1185</v>
      </c>
      <c r="H1537" s="3">
        <f>E1537+SUMIF('BR DTG PACUL'!C:C,'STOK PACUL'!C1537,'BR DTG PACUL'!E:E)</f>
        <v>0</v>
      </c>
    </row>
    <row r="1538" spans="1:8">
      <c r="A1538" s="88" t="s">
        <v>4539</v>
      </c>
      <c r="B1538" s="88" t="s">
        <v>876</v>
      </c>
      <c r="C1538" s="88" t="s">
        <v>4539</v>
      </c>
      <c r="D1538" s="88" t="s">
        <v>4538</v>
      </c>
      <c r="E1538" s="89">
        <v>0</v>
      </c>
      <c r="F1538" s="88" t="s">
        <v>1185</v>
      </c>
      <c r="H1538" s="3">
        <f>E1538+SUMIF('BR DTG PACUL'!C:C,'STOK PACUL'!C1538,'BR DTG PACUL'!E:E)</f>
        <v>0</v>
      </c>
    </row>
    <row r="1539" spans="1:8">
      <c r="A1539" s="88" t="s">
        <v>4540</v>
      </c>
      <c r="B1539" s="88" t="s">
        <v>876</v>
      </c>
      <c r="C1539" s="88" t="s">
        <v>4540</v>
      </c>
      <c r="D1539" s="88" t="s">
        <v>4538</v>
      </c>
      <c r="E1539" s="89">
        <v>0</v>
      </c>
      <c r="F1539" s="88" t="s">
        <v>1185</v>
      </c>
      <c r="H1539" s="3">
        <f>E1539+SUMIF('BR DTG PACUL'!C:C,'STOK PACUL'!C1539,'BR DTG PACUL'!E:E)</f>
        <v>0</v>
      </c>
    </row>
    <row r="1540" spans="1:8">
      <c r="A1540" s="88" t="s">
        <v>4541</v>
      </c>
      <c r="B1540" s="88" t="s">
        <v>876</v>
      </c>
      <c r="C1540" s="88" t="s">
        <v>4541</v>
      </c>
      <c r="D1540" s="88" t="s">
        <v>4542</v>
      </c>
      <c r="E1540" s="89">
        <v>0</v>
      </c>
      <c r="F1540" s="88" t="s">
        <v>1185</v>
      </c>
      <c r="H1540" s="3">
        <f>E1540+SUMIF('BR DTG PACUL'!C:C,'STOK PACUL'!C1540,'BR DTG PACUL'!E:E)</f>
        <v>0</v>
      </c>
    </row>
    <row r="1541" spans="1:8">
      <c r="A1541" s="88" t="s">
        <v>4543</v>
      </c>
      <c r="B1541" s="88" t="s">
        <v>876</v>
      </c>
      <c r="C1541" s="88" t="s">
        <v>4543</v>
      </c>
      <c r="D1541" s="88" t="s">
        <v>4544</v>
      </c>
      <c r="E1541" s="89">
        <v>0</v>
      </c>
      <c r="F1541" s="88" t="s">
        <v>1185</v>
      </c>
      <c r="H1541" s="3">
        <f>E1541+SUMIF('BR DTG PACUL'!C:C,'STOK PACUL'!C1541,'BR DTG PACUL'!E:E)</f>
        <v>0</v>
      </c>
    </row>
    <row r="1542" spans="1:8">
      <c r="A1542" s="88" t="s">
        <v>4545</v>
      </c>
      <c r="B1542" s="88" t="s">
        <v>876</v>
      </c>
      <c r="C1542" s="88" t="s">
        <v>4545</v>
      </c>
      <c r="D1542" s="88" t="s">
        <v>4546</v>
      </c>
      <c r="E1542" s="89">
        <v>0</v>
      </c>
      <c r="F1542" s="88" t="s">
        <v>1185</v>
      </c>
      <c r="H1542" s="3">
        <f>E1542+SUMIF('BR DTG PACUL'!C:C,'STOK PACUL'!C1542,'BR DTG PACUL'!E:E)</f>
        <v>0</v>
      </c>
    </row>
    <row r="1543" spans="1:8">
      <c r="A1543" s="88" t="s">
        <v>4547</v>
      </c>
      <c r="B1543" s="88" t="s">
        <v>876</v>
      </c>
      <c r="C1543" s="88" t="s">
        <v>4547</v>
      </c>
      <c r="D1543" s="88" t="s">
        <v>4548</v>
      </c>
      <c r="E1543" s="89">
        <v>0</v>
      </c>
      <c r="F1543" s="88" t="s">
        <v>1185</v>
      </c>
      <c r="H1543" s="3">
        <f>E1543+SUMIF('BR DTG PACUL'!C:C,'STOK PACUL'!C1543,'BR DTG PACUL'!E:E)</f>
        <v>0</v>
      </c>
    </row>
    <row r="1544" spans="1:8">
      <c r="A1544" s="88" t="s">
        <v>4549</v>
      </c>
      <c r="B1544" s="88" t="s">
        <v>876</v>
      </c>
      <c r="C1544" s="88" t="s">
        <v>4549</v>
      </c>
      <c r="D1544" s="88" t="s">
        <v>4550</v>
      </c>
      <c r="E1544" s="89">
        <v>0</v>
      </c>
      <c r="F1544" s="88" t="s">
        <v>1185</v>
      </c>
      <c r="H1544" s="3">
        <f>E1544+SUMIF('BR DTG PACUL'!C:C,'STOK PACUL'!C1544,'BR DTG PACUL'!E:E)</f>
        <v>0</v>
      </c>
    </row>
    <row r="1545" spans="1:8">
      <c r="A1545" s="88" t="s">
        <v>4551</v>
      </c>
      <c r="B1545" s="88" t="s">
        <v>876</v>
      </c>
      <c r="C1545" s="88" t="s">
        <v>4551</v>
      </c>
      <c r="D1545" s="88" t="s">
        <v>4552</v>
      </c>
      <c r="E1545" s="89">
        <v>0</v>
      </c>
      <c r="F1545" s="88" t="s">
        <v>1185</v>
      </c>
      <c r="H1545" s="3">
        <f>E1545+SUMIF('BR DTG PACUL'!C:C,'STOK PACUL'!C1545,'BR DTG PACUL'!E:E)</f>
        <v>0</v>
      </c>
    </row>
    <row r="1546" spans="1:8" ht="30">
      <c r="A1546" s="88" t="s">
        <v>4553</v>
      </c>
      <c r="B1546" s="88" t="s">
        <v>876</v>
      </c>
      <c r="C1546" s="88" t="s">
        <v>4553</v>
      </c>
      <c r="D1546" s="88" t="s">
        <v>4554</v>
      </c>
      <c r="E1546" s="89">
        <v>0</v>
      </c>
      <c r="F1546" s="88" t="s">
        <v>1185</v>
      </c>
      <c r="H1546" s="3">
        <f>E1546+SUMIF('BR DTG PACUL'!C:C,'STOK PACUL'!C1546,'BR DTG PACUL'!E:E)</f>
        <v>0</v>
      </c>
    </row>
    <row r="1547" spans="1:8">
      <c r="A1547" s="88" t="s">
        <v>4555</v>
      </c>
      <c r="B1547" s="88" t="s">
        <v>876</v>
      </c>
      <c r="C1547" s="88" t="s">
        <v>4555</v>
      </c>
      <c r="D1547" s="88" t="s">
        <v>4556</v>
      </c>
      <c r="E1547" s="89">
        <v>0</v>
      </c>
      <c r="F1547" s="88" t="s">
        <v>1185</v>
      </c>
      <c r="H1547" s="3">
        <f>E1547+SUMIF('BR DTG PACUL'!C:C,'STOK PACUL'!C1547,'BR DTG PACUL'!E:E)</f>
        <v>0</v>
      </c>
    </row>
    <row r="1548" spans="1:8">
      <c r="A1548" s="88" t="s">
        <v>4557</v>
      </c>
      <c r="B1548" s="88" t="s">
        <v>876</v>
      </c>
      <c r="C1548" s="88" t="s">
        <v>4557</v>
      </c>
      <c r="D1548" s="88" t="s">
        <v>4558</v>
      </c>
      <c r="E1548" s="89">
        <v>0</v>
      </c>
      <c r="F1548" s="88" t="s">
        <v>1185</v>
      </c>
      <c r="H1548" s="3">
        <f>E1548+SUMIF('BR DTG PACUL'!C:C,'STOK PACUL'!C1548,'BR DTG PACUL'!E:E)</f>
        <v>0</v>
      </c>
    </row>
    <row r="1549" spans="1:8">
      <c r="A1549" s="88" t="s">
        <v>4559</v>
      </c>
      <c r="B1549" s="88" t="s">
        <v>876</v>
      </c>
      <c r="C1549" s="88" t="s">
        <v>4559</v>
      </c>
      <c r="D1549" s="88" t="s">
        <v>4560</v>
      </c>
      <c r="E1549" s="89">
        <v>0</v>
      </c>
      <c r="F1549" s="88" t="s">
        <v>1185</v>
      </c>
      <c r="H1549" s="3">
        <f>E1549+SUMIF('BR DTG PACUL'!C:C,'STOK PACUL'!C1549,'BR DTG PACUL'!E:E)</f>
        <v>0</v>
      </c>
    </row>
    <row r="1550" spans="1:8">
      <c r="A1550" s="88" t="s">
        <v>4561</v>
      </c>
      <c r="B1550" s="88" t="s">
        <v>876</v>
      </c>
      <c r="C1550" s="88" t="s">
        <v>4561</v>
      </c>
      <c r="D1550" s="88" t="s">
        <v>4562</v>
      </c>
      <c r="E1550" s="89">
        <v>0</v>
      </c>
      <c r="F1550" s="88" t="s">
        <v>1185</v>
      </c>
      <c r="H1550" s="3">
        <f>E1550+SUMIF('BR DTG PACUL'!C:C,'STOK PACUL'!C1550,'BR DTG PACUL'!E:E)</f>
        <v>0</v>
      </c>
    </row>
    <row r="1551" spans="1:8">
      <c r="A1551" s="88" t="s">
        <v>4563</v>
      </c>
      <c r="B1551" s="88" t="s">
        <v>1303</v>
      </c>
      <c r="C1551" s="88" t="s">
        <v>4563</v>
      </c>
      <c r="D1551" s="88" t="s">
        <v>4564</v>
      </c>
      <c r="E1551" s="89">
        <v>1</v>
      </c>
      <c r="F1551" s="88" t="s">
        <v>1185</v>
      </c>
      <c r="H1551" s="3">
        <f>E1551+SUMIF('BR DTG PACUL'!C:C,'STOK PACUL'!C1551,'BR DTG PACUL'!E:E)</f>
        <v>1</v>
      </c>
    </row>
    <row r="1552" spans="1:8">
      <c r="A1552" s="88" t="s">
        <v>4565</v>
      </c>
      <c r="B1552" s="88" t="s">
        <v>876</v>
      </c>
      <c r="C1552" s="88" t="s">
        <v>4565</v>
      </c>
      <c r="D1552" s="88" t="s">
        <v>4566</v>
      </c>
      <c r="E1552" s="89">
        <v>0</v>
      </c>
      <c r="F1552" s="88" t="s">
        <v>1185</v>
      </c>
      <c r="H1552" s="3">
        <f>E1552+SUMIF('BR DTG PACUL'!C:C,'STOK PACUL'!C1552,'BR DTG PACUL'!E:E)</f>
        <v>0</v>
      </c>
    </row>
    <row r="1553" spans="1:8">
      <c r="A1553" s="88" t="s">
        <v>4567</v>
      </c>
      <c r="B1553" s="88" t="s">
        <v>876</v>
      </c>
      <c r="C1553" s="88" t="s">
        <v>4567</v>
      </c>
      <c r="D1553" s="88" t="s">
        <v>4568</v>
      </c>
      <c r="E1553" s="89">
        <v>0</v>
      </c>
      <c r="F1553" s="88" t="s">
        <v>1185</v>
      </c>
      <c r="H1553" s="3">
        <f>E1553+SUMIF('BR DTG PACUL'!C:C,'STOK PACUL'!C1553,'BR DTG PACUL'!E:E)</f>
        <v>0</v>
      </c>
    </row>
    <row r="1554" spans="1:8">
      <c r="A1554" s="88" t="s">
        <v>4569</v>
      </c>
      <c r="B1554" s="88" t="s">
        <v>876</v>
      </c>
      <c r="C1554" s="88" t="s">
        <v>4569</v>
      </c>
      <c r="D1554" s="88" t="s">
        <v>4570</v>
      </c>
      <c r="E1554" s="89">
        <v>0</v>
      </c>
      <c r="F1554" s="88" t="s">
        <v>1185</v>
      </c>
      <c r="H1554" s="3">
        <f>E1554+SUMIF('BR DTG PACUL'!C:C,'STOK PACUL'!C1554,'BR DTG PACUL'!E:E)</f>
        <v>0</v>
      </c>
    </row>
    <row r="1555" spans="1:8">
      <c r="A1555" s="88" t="s">
        <v>4571</v>
      </c>
      <c r="B1555" s="88" t="s">
        <v>876</v>
      </c>
      <c r="C1555" s="88" t="s">
        <v>4571</v>
      </c>
      <c r="D1555" s="88" t="s">
        <v>4572</v>
      </c>
      <c r="E1555" s="89">
        <v>0</v>
      </c>
      <c r="F1555" s="88" t="s">
        <v>1185</v>
      </c>
      <c r="H1555" s="3">
        <f>E1555+SUMIF('BR DTG PACUL'!C:C,'STOK PACUL'!C1555,'BR DTG PACUL'!E:E)</f>
        <v>0</v>
      </c>
    </row>
    <row r="1556" spans="1:8">
      <c r="A1556" s="88" t="s">
        <v>4573</v>
      </c>
      <c r="B1556" s="88" t="s">
        <v>876</v>
      </c>
      <c r="C1556" s="88" t="s">
        <v>4573</v>
      </c>
      <c r="D1556" s="88" t="s">
        <v>4574</v>
      </c>
      <c r="E1556" s="89">
        <v>0</v>
      </c>
      <c r="F1556" s="88" t="s">
        <v>1185</v>
      </c>
      <c r="H1556" s="3">
        <f>E1556+SUMIF('BR DTG PACUL'!C:C,'STOK PACUL'!C1556,'BR DTG PACUL'!E:E)</f>
        <v>0</v>
      </c>
    </row>
    <row r="1557" spans="1:8">
      <c r="A1557" s="88" t="s">
        <v>4575</v>
      </c>
      <c r="B1557" s="88" t="s">
        <v>876</v>
      </c>
      <c r="C1557" s="88" t="s">
        <v>4575</v>
      </c>
      <c r="D1557" s="88" t="s">
        <v>4576</v>
      </c>
      <c r="E1557" s="89">
        <v>0</v>
      </c>
      <c r="F1557" s="88" t="s">
        <v>1185</v>
      </c>
      <c r="H1557" s="3">
        <f>E1557+SUMIF('BR DTG PACUL'!C:C,'STOK PACUL'!C1557,'BR DTG PACUL'!E:E)</f>
        <v>0</v>
      </c>
    </row>
    <row r="1558" spans="1:8">
      <c r="A1558" s="88" t="s">
        <v>4577</v>
      </c>
      <c r="B1558" s="88" t="s">
        <v>876</v>
      </c>
      <c r="C1558" s="88" t="s">
        <v>4577</v>
      </c>
      <c r="D1558" s="88" t="s">
        <v>4572</v>
      </c>
      <c r="E1558" s="89">
        <v>0</v>
      </c>
      <c r="F1558" s="88" t="s">
        <v>1185</v>
      </c>
      <c r="H1558" s="3">
        <f>E1558+SUMIF('BR DTG PACUL'!C:C,'STOK PACUL'!C1558,'BR DTG PACUL'!E:E)</f>
        <v>0</v>
      </c>
    </row>
    <row r="1559" spans="1:8">
      <c r="A1559" s="88" t="s">
        <v>4578</v>
      </c>
      <c r="B1559" s="88" t="s">
        <v>876</v>
      </c>
      <c r="C1559" s="88" t="s">
        <v>4578</v>
      </c>
      <c r="D1559" s="88" t="s">
        <v>4579</v>
      </c>
      <c r="E1559" s="89">
        <v>0</v>
      </c>
      <c r="F1559" s="88" t="s">
        <v>1185</v>
      </c>
      <c r="H1559" s="3">
        <f>E1559+SUMIF('BR DTG PACUL'!C:C,'STOK PACUL'!C1559,'BR DTG PACUL'!E:E)</f>
        <v>0</v>
      </c>
    </row>
    <row r="1560" spans="1:8">
      <c r="A1560" s="88" t="s">
        <v>4580</v>
      </c>
      <c r="B1560" s="88" t="s">
        <v>876</v>
      </c>
      <c r="C1560" s="88" t="s">
        <v>4580</v>
      </c>
      <c r="D1560" s="88" t="s">
        <v>4581</v>
      </c>
      <c r="E1560" s="89">
        <v>0</v>
      </c>
      <c r="F1560" s="88" t="s">
        <v>1185</v>
      </c>
      <c r="H1560" s="3">
        <f>E1560+SUMIF('BR DTG PACUL'!C:C,'STOK PACUL'!C1560,'BR DTG PACUL'!E:E)</f>
        <v>0</v>
      </c>
    </row>
    <row r="1561" spans="1:8">
      <c r="A1561" s="88" t="s">
        <v>4582</v>
      </c>
      <c r="B1561" s="88" t="s">
        <v>876</v>
      </c>
      <c r="C1561" s="88" t="s">
        <v>4582</v>
      </c>
      <c r="D1561" s="88" t="s">
        <v>4583</v>
      </c>
      <c r="E1561" s="89">
        <v>0</v>
      </c>
      <c r="F1561" s="88" t="s">
        <v>1185</v>
      </c>
      <c r="H1561" s="3">
        <f>E1561+SUMIF('BR DTG PACUL'!C:C,'STOK PACUL'!C1561,'BR DTG PACUL'!E:E)</f>
        <v>0</v>
      </c>
    </row>
    <row r="1562" spans="1:8">
      <c r="A1562" s="88" t="s">
        <v>4584</v>
      </c>
      <c r="B1562" s="88" t="s">
        <v>876</v>
      </c>
      <c r="C1562" s="88" t="s">
        <v>4584</v>
      </c>
      <c r="D1562" s="88" t="s">
        <v>4579</v>
      </c>
      <c r="E1562" s="89">
        <v>0</v>
      </c>
      <c r="F1562" s="88" t="s">
        <v>1185</v>
      </c>
      <c r="H1562" s="3">
        <f>E1562+SUMIF('BR DTG PACUL'!C:C,'STOK PACUL'!C1562,'BR DTG PACUL'!E:E)</f>
        <v>0</v>
      </c>
    </row>
    <row r="1563" spans="1:8">
      <c r="A1563" s="88" t="s">
        <v>4585</v>
      </c>
      <c r="B1563" s="88" t="s">
        <v>876</v>
      </c>
      <c r="C1563" s="88" t="s">
        <v>4585</v>
      </c>
      <c r="D1563" s="88" t="s">
        <v>4542</v>
      </c>
      <c r="E1563" s="89">
        <v>0</v>
      </c>
      <c r="F1563" s="88" t="s">
        <v>1185</v>
      </c>
      <c r="H1563" s="3">
        <f>E1563+SUMIF('BR DTG PACUL'!C:C,'STOK PACUL'!C1563,'BR DTG PACUL'!E:E)</f>
        <v>0</v>
      </c>
    </row>
    <row r="1564" spans="1:8">
      <c r="A1564" s="88" t="s">
        <v>1834</v>
      </c>
      <c r="B1564" s="88" t="s">
        <v>1185</v>
      </c>
      <c r="C1564" s="88" t="s">
        <v>1834</v>
      </c>
      <c r="D1564" s="88" t="s">
        <v>1835</v>
      </c>
      <c r="E1564" s="89">
        <v>0</v>
      </c>
      <c r="F1564" s="88" t="s">
        <v>1185</v>
      </c>
      <c r="H1564" s="3">
        <f>E1564+SUMIF('BR DTG PACUL'!C:C,'STOK PACUL'!C1564,'BR DTG PACUL'!E:E)</f>
        <v>0</v>
      </c>
    </row>
    <row r="1565" spans="1:8">
      <c r="A1565" s="88" t="s">
        <v>4586</v>
      </c>
      <c r="B1565" s="88" t="s">
        <v>1303</v>
      </c>
      <c r="C1565" s="88" t="s">
        <v>4586</v>
      </c>
      <c r="D1565" s="88" t="s">
        <v>1835</v>
      </c>
      <c r="E1565" s="89">
        <v>1</v>
      </c>
      <c r="F1565" s="88" t="s">
        <v>1185</v>
      </c>
      <c r="H1565" s="3">
        <f>E1565+SUMIF('BR DTG PACUL'!C:C,'STOK PACUL'!C1565,'BR DTG PACUL'!E:E)</f>
        <v>1</v>
      </c>
    </row>
    <row r="1566" spans="1:8">
      <c r="A1566" s="88" t="s">
        <v>4587</v>
      </c>
      <c r="B1566" s="88" t="s">
        <v>876</v>
      </c>
      <c r="C1566" s="88" t="s">
        <v>4587</v>
      </c>
      <c r="D1566" s="88" t="s">
        <v>4588</v>
      </c>
      <c r="E1566" s="89">
        <v>0</v>
      </c>
      <c r="F1566" s="88" t="s">
        <v>1185</v>
      </c>
      <c r="H1566" s="3">
        <f>E1566+SUMIF('BR DTG PACUL'!C:C,'STOK PACUL'!C1566,'BR DTG PACUL'!E:E)</f>
        <v>0</v>
      </c>
    </row>
    <row r="1567" spans="1:8">
      <c r="A1567" s="88" t="s">
        <v>4589</v>
      </c>
      <c r="B1567" s="88" t="s">
        <v>876</v>
      </c>
      <c r="C1567" s="88" t="s">
        <v>4589</v>
      </c>
      <c r="D1567" s="88" t="s">
        <v>4590</v>
      </c>
      <c r="E1567" s="89">
        <v>0</v>
      </c>
      <c r="F1567" s="88" t="s">
        <v>1185</v>
      </c>
      <c r="H1567" s="3">
        <f>E1567+SUMIF('BR DTG PACUL'!C:C,'STOK PACUL'!C1567,'BR DTG PACUL'!E:E)</f>
        <v>0</v>
      </c>
    </row>
    <row r="1568" spans="1:8">
      <c r="A1568" s="88" t="s">
        <v>4591</v>
      </c>
      <c r="B1568" s="88" t="s">
        <v>876</v>
      </c>
      <c r="C1568" s="88" t="s">
        <v>4591</v>
      </c>
      <c r="D1568" s="88" t="s">
        <v>4592</v>
      </c>
      <c r="E1568" s="89">
        <v>0</v>
      </c>
      <c r="F1568" s="88" t="s">
        <v>1185</v>
      </c>
      <c r="H1568" s="3">
        <f>E1568+SUMIF('BR DTG PACUL'!C:C,'STOK PACUL'!C1568,'BR DTG PACUL'!E:E)</f>
        <v>0</v>
      </c>
    </row>
    <row r="1569" spans="1:8">
      <c r="A1569" s="88" t="s">
        <v>4593</v>
      </c>
      <c r="B1569" s="88" t="s">
        <v>876</v>
      </c>
      <c r="C1569" s="88" t="s">
        <v>4593</v>
      </c>
      <c r="D1569" s="88" t="s">
        <v>4594</v>
      </c>
      <c r="E1569" s="89">
        <v>0</v>
      </c>
      <c r="F1569" s="88" t="s">
        <v>1185</v>
      </c>
      <c r="H1569" s="3">
        <f>E1569+SUMIF('BR DTG PACUL'!C:C,'STOK PACUL'!C1569,'BR DTG PACUL'!E:E)</f>
        <v>0</v>
      </c>
    </row>
    <row r="1570" spans="1:8">
      <c r="A1570" s="88" t="s">
        <v>4595</v>
      </c>
      <c r="B1570" s="88" t="s">
        <v>876</v>
      </c>
      <c r="C1570" s="88" t="s">
        <v>4595</v>
      </c>
      <c r="D1570" s="88" t="s">
        <v>4596</v>
      </c>
      <c r="E1570" s="89">
        <v>0</v>
      </c>
      <c r="F1570" s="88" t="s">
        <v>1185</v>
      </c>
      <c r="H1570" s="3">
        <f>E1570+SUMIF('BR DTG PACUL'!C:C,'STOK PACUL'!C1570,'BR DTG PACUL'!E:E)</f>
        <v>0</v>
      </c>
    </row>
    <row r="1571" spans="1:8">
      <c r="A1571" s="88" t="s">
        <v>4597</v>
      </c>
      <c r="B1571" s="88" t="s">
        <v>876</v>
      </c>
      <c r="C1571" s="88" t="s">
        <v>4597</v>
      </c>
      <c r="D1571" s="88" t="s">
        <v>4598</v>
      </c>
      <c r="E1571" s="89">
        <v>0</v>
      </c>
      <c r="F1571" s="88" t="s">
        <v>1185</v>
      </c>
      <c r="H1571" s="3">
        <f>E1571+SUMIF('BR DTG PACUL'!C:C,'STOK PACUL'!C1571,'BR DTG PACUL'!E:E)</f>
        <v>0</v>
      </c>
    </row>
    <row r="1572" spans="1:8">
      <c r="A1572" s="88" t="s">
        <v>2012</v>
      </c>
      <c r="B1572" s="88" t="s">
        <v>876</v>
      </c>
      <c r="C1572" s="88" t="s">
        <v>2012</v>
      </c>
      <c r="D1572" s="88" t="s">
        <v>2013</v>
      </c>
      <c r="E1572" s="89">
        <v>0</v>
      </c>
      <c r="F1572" s="88" t="s">
        <v>1185</v>
      </c>
      <c r="H1572" s="3">
        <f>E1572+SUMIF('BR DTG PACUL'!C:C,'STOK PACUL'!C1572,'BR DTG PACUL'!E:E)</f>
        <v>0</v>
      </c>
    </row>
    <row r="1573" spans="1:8">
      <c r="A1573" s="88" t="s">
        <v>4599</v>
      </c>
      <c r="B1573" s="88" t="s">
        <v>876</v>
      </c>
      <c r="C1573" s="88" t="s">
        <v>4599</v>
      </c>
      <c r="D1573" s="88" t="s">
        <v>4600</v>
      </c>
      <c r="E1573" s="89">
        <v>0</v>
      </c>
      <c r="F1573" s="88" t="s">
        <v>1185</v>
      </c>
      <c r="H1573" s="3">
        <f>E1573+SUMIF('BR DTG PACUL'!C:C,'STOK PACUL'!C1573,'BR DTG PACUL'!E:E)</f>
        <v>0</v>
      </c>
    </row>
    <row r="1574" spans="1:8">
      <c r="A1574" s="88" t="s">
        <v>4601</v>
      </c>
      <c r="B1574" s="88" t="s">
        <v>876</v>
      </c>
      <c r="C1574" s="88" t="s">
        <v>4601</v>
      </c>
      <c r="D1574" s="88" t="s">
        <v>4602</v>
      </c>
      <c r="E1574" s="89">
        <v>0</v>
      </c>
      <c r="F1574" s="88" t="s">
        <v>1185</v>
      </c>
      <c r="H1574" s="3">
        <f>E1574+SUMIF('BR DTG PACUL'!C:C,'STOK PACUL'!C1574,'BR DTG PACUL'!E:E)</f>
        <v>0</v>
      </c>
    </row>
    <row r="1575" spans="1:8">
      <c r="A1575" s="88" t="s">
        <v>513</v>
      </c>
      <c r="B1575" s="88" t="s">
        <v>888</v>
      </c>
      <c r="C1575" s="88" t="s">
        <v>513</v>
      </c>
      <c r="D1575" s="88" t="s">
        <v>1092</v>
      </c>
      <c r="E1575" s="89">
        <v>2</v>
      </c>
      <c r="F1575" s="88" t="s">
        <v>1185</v>
      </c>
      <c r="H1575" s="3">
        <f>E1575+SUMIF('BR DTG PACUL'!C:C,'STOK PACUL'!C1575,'BR DTG PACUL'!E:E)</f>
        <v>2</v>
      </c>
    </row>
    <row r="1576" spans="1:8">
      <c r="A1576" s="88" t="s">
        <v>4603</v>
      </c>
      <c r="B1576" s="88" t="s">
        <v>876</v>
      </c>
      <c r="C1576" s="88" t="s">
        <v>4603</v>
      </c>
      <c r="D1576" s="88" t="s">
        <v>4604</v>
      </c>
      <c r="E1576" s="89">
        <v>0</v>
      </c>
      <c r="F1576" s="88" t="s">
        <v>1185</v>
      </c>
      <c r="H1576" s="3">
        <f>E1576+SUMIF('BR DTG PACUL'!C:C,'STOK PACUL'!C1576,'BR DTG PACUL'!E:E)</f>
        <v>0</v>
      </c>
    </row>
    <row r="1577" spans="1:8">
      <c r="A1577" s="88" t="s">
        <v>587</v>
      </c>
      <c r="B1577" s="88" t="s">
        <v>876</v>
      </c>
      <c r="C1577" s="88" t="s">
        <v>587</v>
      </c>
      <c r="D1577" s="88" t="s">
        <v>687</v>
      </c>
      <c r="E1577" s="89">
        <v>1</v>
      </c>
      <c r="F1577" s="88" t="s">
        <v>1185</v>
      </c>
      <c r="H1577" s="3">
        <f>E1577+SUMIF('BR DTG PACUL'!C:C,'STOK PACUL'!C1577,'BR DTG PACUL'!E:E)</f>
        <v>1</v>
      </c>
    </row>
    <row r="1578" spans="1:8">
      <c r="A1578" s="88" t="s">
        <v>1836</v>
      </c>
      <c r="B1578" s="88" t="s">
        <v>1185</v>
      </c>
      <c r="C1578" s="88" t="s">
        <v>1836</v>
      </c>
      <c r="D1578" s="88" t="s">
        <v>1837</v>
      </c>
      <c r="E1578" s="89">
        <v>0</v>
      </c>
      <c r="F1578" s="88" t="s">
        <v>1185</v>
      </c>
      <c r="H1578" s="3">
        <f>E1578+SUMIF('BR DTG PACUL'!C:C,'STOK PACUL'!C1578,'BR DTG PACUL'!E:E)</f>
        <v>0</v>
      </c>
    </row>
    <row r="1579" spans="1:8">
      <c r="A1579" s="88" t="s">
        <v>4605</v>
      </c>
      <c r="B1579" s="88" t="s">
        <v>876</v>
      </c>
      <c r="C1579" s="88" t="s">
        <v>4605</v>
      </c>
      <c r="D1579" s="88" t="s">
        <v>4606</v>
      </c>
      <c r="E1579" s="89">
        <v>0</v>
      </c>
      <c r="F1579" s="88" t="s">
        <v>1185</v>
      </c>
      <c r="H1579" s="3">
        <f>E1579+SUMIF('BR DTG PACUL'!C:C,'STOK PACUL'!C1579,'BR DTG PACUL'!E:E)</f>
        <v>0</v>
      </c>
    </row>
    <row r="1580" spans="1:8" ht="30">
      <c r="A1580" s="88" t="s">
        <v>2014</v>
      </c>
      <c r="B1580" s="88" t="s">
        <v>876</v>
      </c>
      <c r="C1580" s="88" t="s">
        <v>2014</v>
      </c>
      <c r="D1580" s="88" t="s">
        <v>4607</v>
      </c>
      <c r="E1580" s="89">
        <v>0</v>
      </c>
      <c r="F1580" s="88" t="s">
        <v>1185</v>
      </c>
      <c r="H1580" s="3">
        <f>E1580+SUMIF('BR DTG PACUL'!C:C,'STOK PACUL'!C1580,'BR DTG PACUL'!E:E)</f>
        <v>0</v>
      </c>
    </row>
    <row r="1581" spans="1:8">
      <c r="A1581" s="88" t="s">
        <v>4608</v>
      </c>
      <c r="B1581" s="88" t="s">
        <v>876</v>
      </c>
      <c r="C1581" s="88" t="s">
        <v>4608</v>
      </c>
      <c r="D1581" s="88" t="s">
        <v>4609</v>
      </c>
      <c r="E1581" s="89">
        <v>0</v>
      </c>
      <c r="F1581" s="88" t="s">
        <v>1185</v>
      </c>
      <c r="H1581" s="3">
        <f>E1581+SUMIF('BR DTG PACUL'!C:C,'STOK PACUL'!C1581,'BR DTG PACUL'!E:E)</f>
        <v>0</v>
      </c>
    </row>
    <row r="1582" spans="1:8">
      <c r="A1582" s="88" t="s">
        <v>4610</v>
      </c>
      <c r="B1582" s="88" t="s">
        <v>876</v>
      </c>
      <c r="C1582" s="88" t="s">
        <v>4610</v>
      </c>
      <c r="D1582" s="88" t="s">
        <v>4611</v>
      </c>
      <c r="E1582" s="89">
        <v>0</v>
      </c>
      <c r="F1582" s="88" t="s">
        <v>1185</v>
      </c>
      <c r="H1582" s="3">
        <f>E1582+SUMIF('BR DTG PACUL'!C:C,'STOK PACUL'!C1582,'BR DTG PACUL'!E:E)</f>
        <v>0</v>
      </c>
    </row>
    <row r="1583" spans="1:8">
      <c r="A1583" s="88" t="s">
        <v>4612</v>
      </c>
      <c r="B1583" s="88" t="s">
        <v>876</v>
      </c>
      <c r="C1583" s="88" t="s">
        <v>4612</v>
      </c>
      <c r="D1583" s="88" t="s">
        <v>4613</v>
      </c>
      <c r="E1583" s="89">
        <v>0</v>
      </c>
      <c r="F1583" s="88" t="s">
        <v>1185</v>
      </c>
      <c r="H1583" s="3">
        <f>E1583+SUMIF('BR DTG PACUL'!C:C,'STOK PACUL'!C1583,'BR DTG PACUL'!E:E)</f>
        <v>0</v>
      </c>
    </row>
    <row r="1584" spans="1:8">
      <c r="A1584" s="88" t="s">
        <v>4614</v>
      </c>
      <c r="B1584" s="88" t="s">
        <v>876</v>
      </c>
      <c r="C1584" s="88" t="s">
        <v>4614</v>
      </c>
      <c r="D1584" s="88" t="s">
        <v>4615</v>
      </c>
      <c r="E1584" s="89">
        <v>0</v>
      </c>
      <c r="F1584" s="88" t="s">
        <v>1185</v>
      </c>
      <c r="H1584" s="3">
        <f>E1584+SUMIF('BR DTG PACUL'!C:C,'STOK PACUL'!C1584,'BR DTG PACUL'!E:E)</f>
        <v>0</v>
      </c>
    </row>
    <row r="1585" spans="1:8">
      <c r="A1585" s="88" t="s">
        <v>4616</v>
      </c>
      <c r="B1585" s="88" t="s">
        <v>876</v>
      </c>
      <c r="C1585" s="88" t="s">
        <v>4616</v>
      </c>
      <c r="D1585" s="88" t="s">
        <v>4615</v>
      </c>
      <c r="E1585" s="89">
        <v>0</v>
      </c>
      <c r="F1585" s="88" t="s">
        <v>1185</v>
      </c>
      <c r="H1585" s="3">
        <f>E1585+SUMIF('BR DTG PACUL'!C:C,'STOK PACUL'!C1585,'BR DTG PACUL'!E:E)</f>
        <v>0</v>
      </c>
    </row>
    <row r="1586" spans="1:8">
      <c r="A1586" s="88" t="s">
        <v>1838</v>
      </c>
      <c r="B1586" s="88" t="s">
        <v>1185</v>
      </c>
      <c r="C1586" s="88" t="s">
        <v>1838</v>
      </c>
      <c r="D1586" s="88" t="s">
        <v>1839</v>
      </c>
      <c r="E1586" s="89">
        <v>0</v>
      </c>
      <c r="F1586" s="88" t="s">
        <v>1185</v>
      </c>
      <c r="H1586" s="3">
        <f>E1586+SUMIF('BR DTG PACUL'!C:C,'STOK PACUL'!C1586,'BR DTG PACUL'!E:E)</f>
        <v>0</v>
      </c>
    </row>
    <row r="1587" spans="1:8">
      <c r="A1587" s="88" t="s">
        <v>4617</v>
      </c>
      <c r="B1587" s="88" t="s">
        <v>876</v>
      </c>
      <c r="C1587" s="88" t="s">
        <v>4617</v>
      </c>
      <c r="D1587" s="88" t="s">
        <v>1839</v>
      </c>
      <c r="E1587" s="89">
        <v>0</v>
      </c>
      <c r="F1587" s="88" t="s">
        <v>1185</v>
      </c>
      <c r="H1587" s="3">
        <f>E1587+SUMIF('BR DTG PACUL'!C:C,'STOK PACUL'!C1587,'BR DTG PACUL'!E:E)</f>
        <v>0</v>
      </c>
    </row>
    <row r="1588" spans="1:8">
      <c r="A1588" s="88" t="s">
        <v>4618</v>
      </c>
      <c r="B1588" s="88" t="s">
        <v>876</v>
      </c>
      <c r="C1588" s="88" t="s">
        <v>4618</v>
      </c>
      <c r="D1588" s="88" t="s">
        <v>4619</v>
      </c>
      <c r="E1588" s="89">
        <v>0</v>
      </c>
      <c r="F1588" s="88" t="s">
        <v>1185</v>
      </c>
      <c r="H1588" s="3">
        <f>E1588+SUMIF('BR DTG PACUL'!C:C,'STOK PACUL'!C1588,'BR DTG PACUL'!E:E)</f>
        <v>0</v>
      </c>
    </row>
    <row r="1589" spans="1:8">
      <c r="A1589" s="88" t="s">
        <v>316</v>
      </c>
      <c r="B1589" s="88" t="s">
        <v>891</v>
      </c>
      <c r="C1589" s="88" t="s">
        <v>316</v>
      </c>
      <c r="D1589" s="88" t="s">
        <v>1093</v>
      </c>
      <c r="E1589" s="89">
        <v>4</v>
      </c>
      <c r="F1589" s="88" t="s">
        <v>1185</v>
      </c>
      <c r="H1589" s="3">
        <f>E1589+SUMIF('BR DTG PACUL'!C:C,'STOK PACUL'!C1589,'BR DTG PACUL'!E:E)</f>
        <v>4</v>
      </c>
    </row>
    <row r="1590" spans="1:8">
      <c r="A1590" s="88" t="s">
        <v>4620</v>
      </c>
      <c r="B1590" s="88" t="s">
        <v>876</v>
      </c>
      <c r="C1590" s="88" t="s">
        <v>4620</v>
      </c>
      <c r="D1590" s="88" t="s">
        <v>4621</v>
      </c>
      <c r="E1590" s="89">
        <v>0</v>
      </c>
      <c r="F1590" s="88" t="s">
        <v>1185</v>
      </c>
      <c r="H1590" s="3">
        <f>E1590+SUMIF('BR DTG PACUL'!C:C,'STOK PACUL'!C1590,'BR DTG PACUL'!E:E)</f>
        <v>0</v>
      </c>
    </row>
    <row r="1591" spans="1:8">
      <c r="A1591" s="88" t="s">
        <v>4622</v>
      </c>
      <c r="B1591" s="88" t="s">
        <v>876</v>
      </c>
      <c r="C1591" s="88" t="s">
        <v>4622</v>
      </c>
      <c r="D1591" s="88" t="s">
        <v>4623</v>
      </c>
      <c r="E1591" s="89">
        <v>0</v>
      </c>
      <c r="F1591" s="88" t="s">
        <v>1185</v>
      </c>
      <c r="H1591" s="3">
        <f>E1591+SUMIF('BR DTG PACUL'!C:C,'STOK PACUL'!C1591,'BR DTG PACUL'!E:E)</f>
        <v>0</v>
      </c>
    </row>
    <row r="1592" spans="1:8">
      <c r="A1592" s="88" t="s">
        <v>4624</v>
      </c>
      <c r="B1592" s="88" t="s">
        <v>876</v>
      </c>
      <c r="C1592" s="88" t="s">
        <v>4624</v>
      </c>
      <c r="D1592" s="88" t="s">
        <v>4625</v>
      </c>
      <c r="E1592" s="89">
        <v>0</v>
      </c>
      <c r="F1592" s="88" t="s">
        <v>1185</v>
      </c>
      <c r="H1592" s="3">
        <f>E1592+SUMIF('BR DTG PACUL'!C:C,'STOK PACUL'!C1592,'BR DTG PACUL'!E:E)</f>
        <v>0</v>
      </c>
    </row>
    <row r="1593" spans="1:8">
      <c r="A1593" s="88" t="s">
        <v>4626</v>
      </c>
      <c r="B1593" s="88" t="s">
        <v>1303</v>
      </c>
      <c r="C1593" s="88" t="s">
        <v>4626</v>
      </c>
      <c r="D1593" s="88" t="s">
        <v>4627</v>
      </c>
      <c r="E1593" s="89">
        <v>1</v>
      </c>
      <c r="F1593" s="88" t="s">
        <v>1185</v>
      </c>
      <c r="H1593" s="3">
        <f>E1593+SUMIF('BR DTG PACUL'!C:C,'STOK PACUL'!C1593,'BR DTG PACUL'!E:E)</f>
        <v>1</v>
      </c>
    </row>
    <row r="1594" spans="1:8">
      <c r="A1594" s="88" t="s">
        <v>4628</v>
      </c>
      <c r="B1594" s="88" t="s">
        <v>876</v>
      </c>
      <c r="C1594" s="88" t="s">
        <v>4628</v>
      </c>
      <c r="D1594" s="88" t="s">
        <v>4629</v>
      </c>
      <c r="E1594" s="89">
        <v>0</v>
      </c>
      <c r="F1594" s="88" t="s">
        <v>1185</v>
      </c>
      <c r="H1594" s="3">
        <f>E1594+SUMIF('BR DTG PACUL'!C:C,'STOK PACUL'!C1594,'BR DTG PACUL'!E:E)</f>
        <v>0</v>
      </c>
    </row>
    <row r="1595" spans="1:8">
      <c r="A1595" s="88" t="s">
        <v>4630</v>
      </c>
      <c r="B1595" s="88" t="s">
        <v>876</v>
      </c>
      <c r="C1595" s="88" t="s">
        <v>4630</v>
      </c>
      <c r="D1595" s="88" t="s">
        <v>4631</v>
      </c>
      <c r="E1595" s="89">
        <v>0</v>
      </c>
      <c r="F1595" s="88" t="s">
        <v>1185</v>
      </c>
      <c r="H1595" s="3">
        <f>E1595+SUMIF('BR DTG PACUL'!C:C,'STOK PACUL'!C1595,'BR DTG PACUL'!E:E)</f>
        <v>0</v>
      </c>
    </row>
    <row r="1596" spans="1:8">
      <c r="A1596" s="88" t="s">
        <v>4632</v>
      </c>
      <c r="B1596" s="88" t="s">
        <v>876</v>
      </c>
      <c r="C1596" s="88" t="s">
        <v>4632</v>
      </c>
      <c r="D1596" s="88" t="s">
        <v>4633</v>
      </c>
      <c r="E1596" s="89">
        <v>0</v>
      </c>
      <c r="F1596" s="88" t="s">
        <v>1185</v>
      </c>
      <c r="H1596" s="3">
        <f>E1596+SUMIF('BR DTG PACUL'!C:C,'STOK PACUL'!C1596,'BR DTG PACUL'!E:E)</f>
        <v>0</v>
      </c>
    </row>
    <row r="1597" spans="1:8">
      <c r="A1597" s="88" t="s">
        <v>4634</v>
      </c>
      <c r="B1597" s="88" t="s">
        <v>876</v>
      </c>
      <c r="C1597" s="88" t="s">
        <v>4634</v>
      </c>
      <c r="D1597" s="88" t="s">
        <v>4635</v>
      </c>
      <c r="E1597" s="89">
        <v>0</v>
      </c>
      <c r="F1597" s="88" t="s">
        <v>1185</v>
      </c>
      <c r="H1597" s="3">
        <f>E1597+SUMIF('BR DTG PACUL'!C:C,'STOK PACUL'!C1597,'BR DTG PACUL'!E:E)</f>
        <v>0</v>
      </c>
    </row>
    <row r="1598" spans="1:8">
      <c r="A1598" s="88" t="s">
        <v>4636</v>
      </c>
      <c r="B1598" s="88" t="s">
        <v>876</v>
      </c>
      <c r="C1598" s="88" t="s">
        <v>4636</v>
      </c>
      <c r="D1598" s="88" t="s">
        <v>4637</v>
      </c>
      <c r="E1598" s="89">
        <v>0</v>
      </c>
      <c r="F1598" s="88" t="s">
        <v>1185</v>
      </c>
      <c r="H1598" s="3">
        <f>E1598+SUMIF('BR DTG PACUL'!C:C,'STOK PACUL'!C1598,'BR DTG PACUL'!E:E)</f>
        <v>0</v>
      </c>
    </row>
    <row r="1599" spans="1:8">
      <c r="A1599" s="88" t="s">
        <v>4638</v>
      </c>
      <c r="B1599" s="88" t="s">
        <v>1303</v>
      </c>
      <c r="C1599" s="88" t="s">
        <v>4638</v>
      </c>
      <c r="D1599" s="88" t="s">
        <v>4639</v>
      </c>
      <c r="E1599" s="89">
        <v>1</v>
      </c>
      <c r="F1599" s="88" t="s">
        <v>1185</v>
      </c>
      <c r="H1599" s="3">
        <f>E1599+SUMIF('BR DTG PACUL'!C:C,'STOK PACUL'!C1599,'BR DTG PACUL'!E:E)</f>
        <v>1</v>
      </c>
    </row>
    <row r="1600" spans="1:8">
      <c r="A1600" s="88" t="s">
        <v>4640</v>
      </c>
      <c r="B1600" s="88" t="s">
        <v>876</v>
      </c>
      <c r="C1600" s="88" t="s">
        <v>4640</v>
      </c>
      <c r="D1600" s="88" t="s">
        <v>4641</v>
      </c>
      <c r="E1600" s="89">
        <v>0</v>
      </c>
      <c r="F1600" s="88" t="s">
        <v>1185</v>
      </c>
      <c r="H1600" s="3">
        <f>E1600+SUMIF('BR DTG PACUL'!C:C,'STOK PACUL'!C1600,'BR DTG PACUL'!E:E)</f>
        <v>0</v>
      </c>
    </row>
    <row r="1601" spans="1:8">
      <c r="A1601" s="88" t="s">
        <v>4642</v>
      </c>
      <c r="B1601" s="88" t="s">
        <v>876</v>
      </c>
      <c r="C1601" s="88" t="s">
        <v>4642</v>
      </c>
      <c r="D1601" s="88" t="s">
        <v>4643</v>
      </c>
      <c r="E1601" s="89">
        <v>0</v>
      </c>
      <c r="F1601" s="88" t="s">
        <v>1185</v>
      </c>
      <c r="H1601" s="3">
        <f>E1601+SUMIF('BR DTG PACUL'!C:C,'STOK PACUL'!C1601,'BR DTG PACUL'!E:E)</f>
        <v>0</v>
      </c>
    </row>
    <row r="1602" spans="1:8">
      <c r="A1602" s="88" t="s">
        <v>4644</v>
      </c>
      <c r="B1602" s="88" t="s">
        <v>876</v>
      </c>
      <c r="C1602" s="88" t="s">
        <v>4644</v>
      </c>
      <c r="D1602" s="88" t="s">
        <v>4645</v>
      </c>
      <c r="E1602" s="89">
        <v>0</v>
      </c>
      <c r="F1602" s="88" t="s">
        <v>1185</v>
      </c>
      <c r="H1602" s="3">
        <f>E1602+SUMIF('BR DTG PACUL'!C:C,'STOK PACUL'!C1602,'BR DTG PACUL'!E:E)</f>
        <v>0</v>
      </c>
    </row>
    <row r="1603" spans="1:8">
      <c r="A1603" s="88" t="s">
        <v>4646</v>
      </c>
      <c r="B1603" s="88" t="s">
        <v>876</v>
      </c>
      <c r="C1603" s="88" t="s">
        <v>4646</v>
      </c>
      <c r="D1603" s="88" t="s">
        <v>4647</v>
      </c>
      <c r="E1603" s="89">
        <v>0</v>
      </c>
      <c r="F1603" s="88" t="s">
        <v>1185</v>
      </c>
      <c r="H1603" s="3">
        <f>E1603+SUMIF('BR DTG PACUL'!C:C,'STOK PACUL'!C1603,'BR DTG PACUL'!E:E)</f>
        <v>0</v>
      </c>
    </row>
    <row r="1604" spans="1:8">
      <c r="A1604" s="88" t="s">
        <v>4648</v>
      </c>
      <c r="B1604" s="88" t="s">
        <v>876</v>
      </c>
      <c r="C1604" s="88" t="s">
        <v>4648</v>
      </c>
      <c r="D1604" s="88" t="s">
        <v>4649</v>
      </c>
      <c r="E1604" s="89">
        <v>0</v>
      </c>
      <c r="F1604" s="88" t="s">
        <v>1185</v>
      </c>
      <c r="H1604" s="3">
        <f>E1604+SUMIF('BR DTG PACUL'!C:C,'STOK PACUL'!C1604,'BR DTG PACUL'!E:E)</f>
        <v>0</v>
      </c>
    </row>
    <row r="1605" spans="1:8" ht="30">
      <c r="A1605" s="88" t="s">
        <v>4650</v>
      </c>
      <c r="B1605" s="88" t="s">
        <v>876</v>
      </c>
      <c r="C1605" s="88" t="s">
        <v>4650</v>
      </c>
      <c r="D1605" s="88" t="s">
        <v>4651</v>
      </c>
      <c r="E1605" s="89">
        <v>0</v>
      </c>
      <c r="F1605" s="88" t="s">
        <v>1185</v>
      </c>
      <c r="H1605" s="3">
        <f>E1605+SUMIF('BR DTG PACUL'!C:C,'STOK PACUL'!C1605,'BR DTG PACUL'!E:E)</f>
        <v>0</v>
      </c>
    </row>
    <row r="1606" spans="1:8">
      <c r="A1606" s="88" t="s">
        <v>4652</v>
      </c>
      <c r="B1606" s="88" t="s">
        <v>876</v>
      </c>
      <c r="C1606" s="88" t="s">
        <v>4652</v>
      </c>
      <c r="D1606" s="88" t="s">
        <v>4653</v>
      </c>
      <c r="E1606" s="89">
        <v>0</v>
      </c>
      <c r="F1606" s="88" t="s">
        <v>1185</v>
      </c>
      <c r="H1606" s="3">
        <f>E1606+SUMIF('BR DTG PACUL'!C:C,'STOK PACUL'!C1606,'BR DTG PACUL'!E:E)</f>
        <v>0</v>
      </c>
    </row>
    <row r="1607" spans="1:8">
      <c r="A1607" s="88" t="s">
        <v>4654</v>
      </c>
      <c r="B1607" s="88" t="s">
        <v>876</v>
      </c>
      <c r="C1607" s="88" t="s">
        <v>4654</v>
      </c>
      <c r="D1607" s="88" t="s">
        <v>4655</v>
      </c>
      <c r="E1607" s="89">
        <v>0</v>
      </c>
      <c r="F1607" s="88" t="s">
        <v>1185</v>
      </c>
      <c r="H1607" s="3">
        <f>E1607+SUMIF('BR DTG PACUL'!C:C,'STOK PACUL'!C1607,'BR DTG PACUL'!E:E)</f>
        <v>0</v>
      </c>
    </row>
    <row r="1608" spans="1:8">
      <c r="A1608" s="88" t="s">
        <v>4656</v>
      </c>
      <c r="B1608" s="88" t="s">
        <v>876</v>
      </c>
      <c r="C1608" s="88" t="s">
        <v>4656</v>
      </c>
      <c r="D1608" s="88" t="s">
        <v>4657</v>
      </c>
      <c r="E1608" s="89">
        <v>0</v>
      </c>
      <c r="F1608" s="88" t="s">
        <v>1185</v>
      </c>
      <c r="H1608" s="3">
        <f>E1608+SUMIF('BR DTG PACUL'!C:C,'STOK PACUL'!C1608,'BR DTG PACUL'!E:E)</f>
        <v>0</v>
      </c>
    </row>
    <row r="1609" spans="1:8">
      <c r="A1609" s="88" t="s">
        <v>4658</v>
      </c>
      <c r="B1609" s="88" t="s">
        <v>876</v>
      </c>
      <c r="C1609" s="88" t="s">
        <v>4658</v>
      </c>
      <c r="D1609" s="88" t="s">
        <v>4659</v>
      </c>
      <c r="E1609" s="89">
        <v>0</v>
      </c>
      <c r="F1609" s="88" t="s">
        <v>1185</v>
      </c>
      <c r="H1609" s="3">
        <f>E1609+SUMIF('BR DTG PACUL'!C:C,'STOK PACUL'!C1609,'BR DTG PACUL'!E:E)</f>
        <v>0</v>
      </c>
    </row>
    <row r="1610" spans="1:8">
      <c r="A1610" s="88" t="s">
        <v>4660</v>
      </c>
      <c r="B1610" s="88" t="s">
        <v>876</v>
      </c>
      <c r="C1610" s="88" t="s">
        <v>4660</v>
      </c>
      <c r="D1610" s="88" t="s">
        <v>4661</v>
      </c>
      <c r="E1610" s="89">
        <v>0</v>
      </c>
      <c r="F1610" s="88" t="s">
        <v>1185</v>
      </c>
      <c r="H1610" s="3">
        <f>E1610+SUMIF('BR DTG PACUL'!C:C,'STOK PACUL'!C1610,'BR DTG PACUL'!E:E)</f>
        <v>0</v>
      </c>
    </row>
    <row r="1611" spans="1:8">
      <c r="A1611" s="88" t="s">
        <v>4662</v>
      </c>
      <c r="B1611" s="88" t="s">
        <v>876</v>
      </c>
      <c r="C1611" s="88" t="s">
        <v>4662</v>
      </c>
      <c r="D1611" s="88" t="s">
        <v>4663</v>
      </c>
      <c r="E1611" s="89">
        <v>0</v>
      </c>
      <c r="F1611" s="88" t="s">
        <v>1185</v>
      </c>
      <c r="H1611" s="3">
        <f>E1611+SUMIF('BR DTG PACUL'!C:C,'STOK PACUL'!C1611,'BR DTG PACUL'!E:E)</f>
        <v>0</v>
      </c>
    </row>
    <row r="1612" spans="1:8">
      <c r="A1612" s="88" t="s">
        <v>4664</v>
      </c>
      <c r="B1612" s="88" t="s">
        <v>876</v>
      </c>
      <c r="C1612" s="88" t="s">
        <v>4664</v>
      </c>
      <c r="D1612" s="88" t="s">
        <v>4665</v>
      </c>
      <c r="E1612" s="89">
        <v>0</v>
      </c>
      <c r="F1612" s="88" t="s">
        <v>1185</v>
      </c>
      <c r="H1612" s="3">
        <f>E1612+SUMIF('BR DTG PACUL'!C:C,'STOK PACUL'!C1612,'BR DTG PACUL'!E:E)</f>
        <v>0</v>
      </c>
    </row>
    <row r="1613" spans="1:8">
      <c r="A1613" s="88" t="s">
        <v>4666</v>
      </c>
      <c r="B1613" s="88" t="s">
        <v>876</v>
      </c>
      <c r="C1613" s="88" t="s">
        <v>4666</v>
      </c>
      <c r="D1613" s="88" t="s">
        <v>4667</v>
      </c>
      <c r="E1613" s="89">
        <v>0</v>
      </c>
      <c r="F1613" s="88" t="s">
        <v>1185</v>
      </c>
      <c r="H1613" s="3">
        <f>E1613+SUMIF('BR DTG PACUL'!C:C,'STOK PACUL'!C1613,'BR DTG PACUL'!E:E)</f>
        <v>0</v>
      </c>
    </row>
    <row r="1614" spans="1:8" ht="30">
      <c r="A1614" s="88" t="s">
        <v>4668</v>
      </c>
      <c r="B1614" s="88" t="s">
        <v>876</v>
      </c>
      <c r="C1614" s="88" t="s">
        <v>4668</v>
      </c>
      <c r="D1614" s="88" t="s">
        <v>4669</v>
      </c>
      <c r="E1614" s="89">
        <v>0</v>
      </c>
      <c r="F1614" s="88" t="s">
        <v>1185</v>
      </c>
      <c r="H1614" s="3">
        <f>E1614+SUMIF('BR DTG PACUL'!C:C,'STOK PACUL'!C1614,'BR DTG PACUL'!E:E)</f>
        <v>0</v>
      </c>
    </row>
    <row r="1615" spans="1:8">
      <c r="A1615" s="88" t="s">
        <v>4670</v>
      </c>
      <c r="B1615" s="88" t="s">
        <v>876</v>
      </c>
      <c r="C1615" s="88" t="s">
        <v>4670</v>
      </c>
      <c r="D1615" s="88" t="s">
        <v>4671</v>
      </c>
      <c r="E1615" s="89">
        <v>0</v>
      </c>
      <c r="F1615" s="88" t="s">
        <v>1185</v>
      </c>
      <c r="H1615" s="3">
        <f>E1615+SUMIF('BR DTG PACUL'!C:C,'STOK PACUL'!C1615,'BR DTG PACUL'!E:E)</f>
        <v>0</v>
      </c>
    </row>
    <row r="1616" spans="1:8">
      <c r="A1616" s="88" t="s">
        <v>4672</v>
      </c>
      <c r="B1616" s="88" t="s">
        <v>876</v>
      </c>
      <c r="C1616" s="88" t="s">
        <v>4672</v>
      </c>
      <c r="D1616" s="88" t="s">
        <v>4673</v>
      </c>
      <c r="E1616" s="89">
        <v>0</v>
      </c>
      <c r="F1616" s="88" t="s">
        <v>1185</v>
      </c>
      <c r="H1616" s="3">
        <f>E1616+SUMIF('BR DTG PACUL'!C:C,'STOK PACUL'!C1616,'BR DTG PACUL'!E:E)</f>
        <v>0</v>
      </c>
    </row>
    <row r="1617" spans="1:8">
      <c r="A1617" s="88" t="s">
        <v>4674</v>
      </c>
      <c r="B1617" s="88" t="s">
        <v>1303</v>
      </c>
      <c r="C1617" s="88" t="s">
        <v>4674</v>
      </c>
      <c r="D1617" s="88" t="s">
        <v>4675</v>
      </c>
      <c r="E1617" s="89">
        <v>1</v>
      </c>
      <c r="F1617" s="88" t="s">
        <v>1185</v>
      </c>
      <c r="H1617" s="3">
        <f>E1617+SUMIF('BR DTG PACUL'!C:C,'STOK PACUL'!C1617,'BR DTG PACUL'!E:E)</f>
        <v>1</v>
      </c>
    </row>
    <row r="1618" spans="1:8">
      <c r="A1618" s="88" t="s">
        <v>4676</v>
      </c>
      <c r="B1618" s="88" t="s">
        <v>876</v>
      </c>
      <c r="C1618" s="88" t="s">
        <v>4676</v>
      </c>
      <c r="D1618" s="88" t="s">
        <v>4667</v>
      </c>
      <c r="E1618" s="89">
        <v>0</v>
      </c>
      <c r="F1618" s="88" t="s">
        <v>1185</v>
      </c>
      <c r="H1618" s="3">
        <f>E1618+SUMIF('BR DTG PACUL'!C:C,'STOK PACUL'!C1618,'BR DTG PACUL'!E:E)</f>
        <v>0</v>
      </c>
    </row>
    <row r="1619" spans="1:8">
      <c r="A1619" s="88" t="s">
        <v>4677</v>
      </c>
      <c r="B1619" s="88" t="s">
        <v>876</v>
      </c>
      <c r="C1619" s="88" t="s">
        <v>4677</v>
      </c>
      <c r="D1619" s="88" t="s">
        <v>4678</v>
      </c>
      <c r="E1619" s="89">
        <v>0</v>
      </c>
      <c r="F1619" s="88" t="s">
        <v>1185</v>
      </c>
      <c r="H1619" s="3">
        <f>E1619+SUMIF('BR DTG PACUL'!C:C,'STOK PACUL'!C1619,'BR DTG PACUL'!E:E)</f>
        <v>0</v>
      </c>
    </row>
    <row r="1620" spans="1:8">
      <c r="A1620" s="88" t="s">
        <v>4679</v>
      </c>
      <c r="B1620" s="88" t="s">
        <v>876</v>
      </c>
      <c r="C1620" s="88" t="s">
        <v>4679</v>
      </c>
      <c r="D1620" s="88" t="s">
        <v>4680</v>
      </c>
      <c r="E1620" s="89">
        <v>0</v>
      </c>
      <c r="F1620" s="88" t="s">
        <v>1185</v>
      </c>
      <c r="H1620" s="3">
        <f>E1620+SUMIF('BR DTG PACUL'!C:C,'STOK PACUL'!C1620,'BR DTG PACUL'!E:E)</f>
        <v>0</v>
      </c>
    </row>
    <row r="1621" spans="1:8" ht="30">
      <c r="A1621" s="88" t="s">
        <v>4681</v>
      </c>
      <c r="B1621" s="88" t="s">
        <v>876</v>
      </c>
      <c r="C1621" s="88" t="s">
        <v>4681</v>
      </c>
      <c r="D1621" s="88" t="s">
        <v>4682</v>
      </c>
      <c r="E1621" s="89">
        <v>0</v>
      </c>
      <c r="F1621" s="88" t="s">
        <v>1185</v>
      </c>
      <c r="H1621" s="3">
        <f>E1621+SUMIF('BR DTG PACUL'!C:C,'STOK PACUL'!C1621,'BR DTG PACUL'!E:E)</f>
        <v>0</v>
      </c>
    </row>
    <row r="1622" spans="1:8">
      <c r="A1622" s="88" t="s">
        <v>4683</v>
      </c>
      <c r="B1622" s="88" t="s">
        <v>876</v>
      </c>
      <c r="C1622" s="88" t="s">
        <v>4683</v>
      </c>
      <c r="D1622" s="88" t="s">
        <v>4684</v>
      </c>
      <c r="E1622" s="89">
        <v>0</v>
      </c>
      <c r="F1622" s="88" t="s">
        <v>1185</v>
      </c>
      <c r="H1622" s="3">
        <f>E1622+SUMIF('BR DTG PACUL'!C:C,'STOK PACUL'!C1622,'BR DTG PACUL'!E:E)</f>
        <v>0</v>
      </c>
    </row>
    <row r="1623" spans="1:8">
      <c r="A1623" s="88" t="s">
        <v>514</v>
      </c>
      <c r="B1623" s="88" t="s">
        <v>881</v>
      </c>
      <c r="C1623" s="88" t="s">
        <v>514</v>
      </c>
      <c r="D1623" s="88" t="s">
        <v>1094</v>
      </c>
      <c r="E1623" s="89">
        <v>2</v>
      </c>
      <c r="F1623" s="88" t="s">
        <v>1185</v>
      </c>
      <c r="H1623" s="3">
        <f>E1623+SUMIF('BR DTG PACUL'!C:C,'STOK PACUL'!C1623,'BR DTG PACUL'!E:E)</f>
        <v>2</v>
      </c>
    </row>
    <row r="1624" spans="1:8">
      <c r="A1624" s="88" t="s">
        <v>317</v>
      </c>
      <c r="B1624" s="88" t="s">
        <v>881</v>
      </c>
      <c r="C1624" s="88" t="s">
        <v>317</v>
      </c>
      <c r="D1624" s="88" t="s">
        <v>1095</v>
      </c>
      <c r="E1624" s="89">
        <v>2</v>
      </c>
      <c r="F1624" s="88" t="s">
        <v>1185</v>
      </c>
      <c r="H1624" s="3">
        <f>E1624+SUMIF('BR DTG PACUL'!C:C,'STOK PACUL'!C1624,'BR DTG PACUL'!E:E)</f>
        <v>2</v>
      </c>
    </row>
    <row r="1625" spans="1:8">
      <c r="A1625" s="88" t="s">
        <v>318</v>
      </c>
      <c r="B1625" s="88" t="s">
        <v>881</v>
      </c>
      <c r="C1625" s="88" t="s">
        <v>318</v>
      </c>
      <c r="D1625" s="88" t="s">
        <v>1096</v>
      </c>
      <c r="E1625" s="89">
        <v>2</v>
      </c>
      <c r="F1625" s="88" t="s">
        <v>1185</v>
      </c>
      <c r="H1625" s="3">
        <f>E1625+SUMIF('BR DTG PACUL'!C:C,'STOK PACUL'!C1625,'BR DTG PACUL'!E:E)</f>
        <v>2</v>
      </c>
    </row>
    <row r="1626" spans="1:8">
      <c r="A1626" s="88" t="s">
        <v>319</v>
      </c>
      <c r="B1626" s="88" t="s">
        <v>881</v>
      </c>
      <c r="C1626" s="88" t="s">
        <v>319</v>
      </c>
      <c r="D1626" s="88" t="s">
        <v>1326</v>
      </c>
      <c r="E1626" s="89">
        <v>2</v>
      </c>
      <c r="F1626" s="88" t="s">
        <v>1185</v>
      </c>
      <c r="H1626" s="3">
        <f>E1626+SUMIF('BR DTG PACUL'!C:C,'STOK PACUL'!C1626,'BR DTG PACUL'!E:E)</f>
        <v>2</v>
      </c>
    </row>
    <row r="1627" spans="1:8">
      <c r="A1627" s="88" t="s">
        <v>4685</v>
      </c>
      <c r="B1627" s="88" t="s">
        <v>876</v>
      </c>
      <c r="C1627" s="88" t="s">
        <v>4685</v>
      </c>
      <c r="D1627" s="88" t="s">
        <v>4686</v>
      </c>
      <c r="E1627" s="89">
        <v>0</v>
      </c>
      <c r="F1627" s="88" t="s">
        <v>1185</v>
      </c>
      <c r="H1627" s="3">
        <f>E1627+SUMIF('BR DTG PACUL'!C:C,'STOK PACUL'!C1627,'BR DTG PACUL'!E:E)</f>
        <v>0</v>
      </c>
    </row>
    <row r="1628" spans="1:8">
      <c r="A1628" s="88" t="s">
        <v>4687</v>
      </c>
      <c r="B1628" s="88" t="s">
        <v>876</v>
      </c>
      <c r="C1628" s="88" t="s">
        <v>4687</v>
      </c>
      <c r="D1628" s="88" t="s">
        <v>4688</v>
      </c>
      <c r="E1628" s="89">
        <v>0</v>
      </c>
      <c r="F1628" s="88" t="s">
        <v>1185</v>
      </c>
      <c r="H1628" s="3">
        <f>E1628+SUMIF('BR DTG PACUL'!C:C,'STOK PACUL'!C1628,'BR DTG PACUL'!E:E)</f>
        <v>0</v>
      </c>
    </row>
    <row r="1629" spans="1:8">
      <c r="A1629" s="88" t="s">
        <v>320</v>
      </c>
      <c r="B1629" s="88" t="s">
        <v>881</v>
      </c>
      <c r="C1629" s="88" t="s">
        <v>320</v>
      </c>
      <c r="D1629" s="88" t="s">
        <v>1098</v>
      </c>
      <c r="E1629" s="89">
        <v>3</v>
      </c>
      <c r="F1629" s="88" t="s">
        <v>1185</v>
      </c>
      <c r="H1629" s="3">
        <f>E1629+SUMIF('BR DTG PACUL'!C:C,'STOK PACUL'!C1629,'BR DTG PACUL'!E:E)</f>
        <v>3</v>
      </c>
    </row>
    <row r="1630" spans="1:8">
      <c r="A1630" s="88" t="s">
        <v>4689</v>
      </c>
      <c r="B1630" s="88" t="s">
        <v>881</v>
      </c>
      <c r="C1630" s="88" t="s">
        <v>4689</v>
      </c>
      <c r="D1630" s="88" t="s">
        <v>4690</v>
      </c>
      <c r="E1630" s="89">
        <v>0</v>
      </c>
      <c r="F1630" s="88" t="s">
        <v>1185</v>
      </c>
      <c r="H1630" s="3">
        <f>E1630+SUMIF('BR DTG PACUL'!C:C,'STOK PACUL'!C1630,'BR DTG PACUL'!E:E)</f>
        <v>0</v>
      </c>
    </row>
    <row r="1631" spans="1:8">
      <c r="A1631" s="88" t="s">
        <v>4691</v>
      </c>
      <c r="B1631" s="88" t="s">
        <v>876</v>
      </c>
      <c r="C1631" s="88" t="s">
        <v>4691</v>
      </c>
      <c r="D1631" s="88" t="s">
        <v>4692</v>
      </c>
      <c r="E1631" s="89">
        <v>0</v>
      </c>
      <c r="F1631" s="88" t="s">
        <v>1185</v>
      </c>
      <c r="H1631" s="3">
        <f>E1631+SUMIF('BR DTG PACUL'!C:C,'STOK PACUL'!C1631,'BR DTG PACUL'!E:E)</f>
        <v>0</v>
      </c>
    </row>
    <row r="1632" spans="1:8">
      <c r="A1632" s="88" t="s">
        <v>4693</v>
      </c>
      <c r="B1632" s="88" t="s">
        <v>876</v>
      </c>
      <c r="C1632" s="88" t="s">
        <v>4693</v>
      </c>
      <c r="D1632" s="88" t="s">
        <v>4694</v>
      </c>
      <c r="E1632" s="89">
        <v>0</v>
      </c>
      <c r="F1632" s="88" t="s">
        <v>1185</v>
      </c>
      <c r="H1632" s="3">
        <f>E1632+SUMIF('BR DTG PACUL'!C:C,'STOK PACUL'!C1632,'BR DTG PACUL'!E:E)</f>
        <v>0</v>
      </c>
    </row>
    <row r="1633" spans="1:8">
      <c r="A1633" s="88" t="s">
        <v>321</v>
      </c>
      <c r="B1633" s="88" t="s">
        <v>891</v>
      </c>
      <c r="C1633" s="88" t="s">
        <v>321</v>
      </c>
      <c r="D1633" s="88" t="s">
        <v>1099</v>
      </c>
      <c r="E1633" s="89">
        <v>2</v>
      </c>
      <c r="F1633" s="88" t="s">
        <v>1185</v>
      </c>
      <c r="H1633" s="3">
        <f>E1633+SUMIF('BR DTG PACUL'!C:C,'STOK PACUL'!C1633,'BR DTG PACUL'!E:E)</f>
        <v>2</v>
      </c>
    </row>
    <row r="1634" spans="1:8">
      <c r="A1634" s="88" t="s">
        <v>4695</v>
      </c>
      <c r="B1634" s="88" t="s">
        <v>876</v>
      </c>
      <c r="C1634" s="88" t="s">
        <v>4695</v>
      </c>
      <c r="D1634" s="88" t="s">
        <v>4696</v>
      </c>
      <c r="E1634" s="89">
        <v>0</v>
      </c>
      <c r="F1634" s="88" t="s">
        <v>1185</v>
      </c>
      <c r="H1634" s="3">
        <f>E1634+SUMIF('BR DTG PACUL'!C:C,'STOK PACUL'!C1634,'BR DTG PACUL'!E:E)</f>
        <v>0</v>
      </c>
    </row>
    <row r="1635" spans="1:8">
      <c r="A1635" s="88" t="s">
        <v>4697</v>
      </c>
      <c r="B1635" s="88" t="s">
        <v>891</v>
      </c>
      <c r="C1635" s="88" t="s">
        <v>4697</v>
      </c>
      <c r="D1635" s="88" t="s">
        <v>4698</v>
      </c>
      <c r="E1635" s="89">
        <v>1</v>
      </c>
      <c r="F1635" s="88" t="s">
        <v>1185</v>
      </c>
      <c r="H1635" s="3">
        <f>E1635+SUMIF('BR DTG PACUL'!C:C,'STOK PACUL'!C1635,'BR DTG PACUL'!E:E)</f>
        <v>1</v>
      </c>
    </row>
    <row r="1636" spans="1:8" ht="30">
      <c r="A1636" s="88" t="s">
        <v>322</v>
      </c>
      <c r="B1636" s="88" t="s">
        <v>1100</v>
      </c>
      <c r="C1636" s="88" t="s">
        <v>322</v>
      </c>
      <c r="D1636" s="88" t="s">
        <v>1101</v>
      </c>
      <c r="E1636" s="89">
        <v>7</v>
      </c>
      <c r="F1636" s="88" t="s">
        <v>1185</v>
      </c>
      <c r="H1636" s="3">
        <f>E1636+SUMIF('BR DTG PACUL'!C:C,'STOK PACUL'!C1636,'BR DTG PACUL'!E:E)</f>
        <v>7</v>
      </c>
    </row>
    <row r="1637" spans="1:8">
      <c r="A1637" s="88" t="s">
        <v>4699</v>
      </c>
      <c r="B1637" s="88" t="s">
        <v>876</v>
      </c>
      <c r="C1637" s="88" t="s">
        <v>4699</v>
      </c>
      <c r="D1637" s="88" t="s">
        <v>4700</v>
      </c>
      <c r="E1637" s="89">
        <v>0</v>
      </c>
      <c r="F1637" s="88" t="s">
        <v>1185</v>
      </c>
      <c r="H1637" s="3">
        <f>E1637+SUMIF('BR DTG PACUL'!C:C,'STOK PACUL'!C1637,'BR DTG PACUL'!E:E)</f>
        <v>0</v>
      </c>
    </row>
    <row r="1638" spans="1:8">
      <c r="A1638" s="88" t="s">
        <v>4701</v>
      </c>
      <c r="B1638" s="88" t="s">
        <v>876</v>
      </c>
      <c r="C1638" s="88" t="s">
        <v>4701</v>
      </c>
      <c r="D1638" s="88" t="s">
        <v>4702</v>
      </c>
      <c r="E1638" s="89">
        <v>0</v>
      </c>
      <c r="F1638" s="88" t="s">
        <v>1185</v>
      </c>
      <c r="H1638" s="3">
        <f>E1638+SUMIF('BR DTG PACUL'!C:C,'STOK PACUL'!C1638,'BR DTG PACUL'!E:E)</f>
        <v>0</v>
      </c>
    </row>
    <row r="1639" spans="1:8">
      <c r="A1639" s="88" t="s">
        <v>688</v>
      </c>
      <c r="B1639" s="88" t="s">
        <v>888</v>
      </c>
      <c r="C1639" s="88" t="s">
        <v>688</v>
      </c>
      <c r="D1639" s="88" t="s">
        <v>689</v>
      </c>
      <c r="E1639" s="89">
        <v>0</v>
      </c>
      <c r="F1639" s="88" t="s">
        <v>1185</v>
      </c>
      <c r="H1639" s="3">
        <f>E1639+SUMIF('BR DTG PACUL'!C:C,'STOK PACUL'!C1639,'BR DTG PACUL'!E:E)</f>
        <v>0</v>
      </c>
    </row>
    <row r="1640" spans="1:8">
      <c r="A1640" s="88" t="s">
        <v>690</v>
      </c>
      <c r="B1640" s="88" t="s">
        <v>876</v>
      </c>
      <c r="C1640" s="88" t="s">
        <v>690</v>
      </c>
      <c r="D1640" s="88" t="s">
        <v>691</v>
      </c>
      <c r="E1640" s="89">
        <v>0</v>
      </c>
      <c r="F1640" s="88" t="s">
        <v>1185</v>
      </c>
      <c r="H1640" s="3">
        <f>E1640+SUMIF('BR DTG PACUL'!C:C,'STOK PACUL'!C1640,'BR DTG PACUL'!E:E)</f>
        <v>0</v>
      </c>
    </row>
    <row r="1641" spans="1:8">
      <c r="A1641" s="88" t="s">
        <v>4703</v>
      </c>
      <c r="B1641" s="88" t="s">
        <v>876</v>
      </c>
      <c r="C1641" s="88" t="s">
        <v>4703</v>
      </c>
      <c r="D1641" s="88" t="s">
        <v>4704</v>
      </c>
      <c r="E1641" s="89">
        <v>0</v>
      </c>
      <c r="F1641" s="88" t="s">
        <v>1185</v>
      </c>
      <c r="H1641" s="3">
        <f>E1641+SUMIF('BR DTG PACUL'!C:C,'STOK PACUL'!C1641,'BR DTG PACUL'!E:E)</f>
        <v>0</v>
      </c>
    </row>
    <row r="1642" spans="1:8">
      <c r="A1642" s="88" t="s">
        <v>4705</v>
      </c>
      <c r="B1642" s="88" t="s">
        <v>876</v>
      </c>
      <c r="C1642" s="88" t="s">
        <v>4705</v>
      </c>
      <c r="D1642" s="88" t="s">
        <v>4706</v>
      </c>
      <c r="E1642" s="89">
        <v>0</v>
      </c>
      <c r="F1642" s="88" t="s">
        <v>1185</v>
      </c>
      <c r="H1642" s="3">
        <f>E1642+SUMIF('BR DTG PACUL'!C:C,'STOK PACUL'!C1642,'BR DTG PACUL'!E:E)</f>
        <v>0</v>
      </c>
    </row>
    <row r="1643" spans="1:8">
      <c r="A1643" s="88" t="s">
        <v>2020</v>
      </c>
      <c r="B1643" s="88" t="s">
        <v>888</v>
      </c>
      <c r="C1643" s="88" t="s">
        <v>2020</v>
      </c>
      <c r="D1643" s="88" t="s">
        <v>2021</v>
      </c>
      <c r="E1643" s="89">
        <v>2</v>
      </c>
      <c r="F1643" s="88" t="s">
        <v>1185</v>
      </c>
      <c r="H1643" s="3">
        <f>E1643+SUMIF('BR DTG PACUL'!C:C,'STOK PACUL'!C1643,'BR DTG PACUL'!E:E)</f>
        <v>2</v>
      </c>
    </row>
    <row r="1644" spans="1:8">
      <c r="A1644" s="88" t="s">
        <v>4707</v>
      </c>
      <c r="B1644" s="88" t="s">
        <v>888</v>
      </c>
      <c r="C1644" s="88" t="s">
        <v>4707</v>
      </c>
      <c r="D1644" s="88" t="s">
        <v>4708</v>
      </c>
      <c r="E1644" s="89">
        <v>0</v>
      </c>
      <c r="F1644" s="88" t="s">
        <v>1185</v>
      </c>
      <c r="H1644" s="3">
        <f>E1644+SUMIF('BR DTG PACUL'!C:C,'STOK PACUL'!C1644,'BR DTG PACUL'!E:E)</f>
        <v>0</v>
      </c>
    </row>
    <row r="1645" spans="1:8">
      <c r="A1645" s="88" t="s">
        <v>1840</v>
      </c>
      <c r="B1645" s="88" t="s">
        <v>888</v>
      </c>
      <c r="C1645" s="88" t="s">
        <v>1840</v>
      </c>
      <c r="D1645" s="88" t="s">
        <v>1841</v>
      </c>
      <c r="E1645" s="89">
        <v>0</v>
      </c>
      <c r="F1645" s="88" t="s">
        <v>1185</v>
      </c>
      <c r="H1645" s="3">
        <f>E1645+SUMIF('BR DTG PACUL'!C:C,'STOK PACUL'!C1645,'BR DTG PACUL'!E:E)</f>
        <v>0</v>
      </c>
    </row>
    <row r="1646" spans="1:8">
      <c r="A1646" s="88" t="s">
        <v>692</v>
      </c>
      <c r="B1646" s="88" t="s">
        <v>888</v>
      </c>
      <c r="C1646" s="88" t="s">
        <v>692</v>
      </c>
      <c r="D1646" s="88" t="s">
        <v>693</v>
      </c>
      <c r="E1646" s="89">
        <v>0</v>
      </c>
      <c r="F1646" s="88" t="s">
        <v>1185</v>
      </c>
      <c r="H1646" s="3">
        <f>E1646+SUMIF('BR DTG PACUL'!C:C,'STOK PACUL'!C1646,'BR DTG PACUL'!E:E)</f>
        <v>0</v>
      </c>
    </row>
    <row r="1647" spans="1:8">
      <c r="A1647" s="88" t="s">
        <v>4709</v>
      </c>
      <c r="B1647" s="88" t="s">
        <v>876</v>
      </c>
      <c r="C1647" s="88" t="s">
        <v>4709</v>
      </c>
      <c r="D1647" s="88" t="s">
        <v>4710</v>
      </c>
      <c r="E1647" s="89">
        <v>0</v>
      </c>
      <c r="F1647" s="88" t="s">
        <v>1185</v>
      </c>
      <c r="H1647" s="3">
        <f>E1647+SUMIF('BR DTG PACUL'!C:C,'STOK PACUL'!C1647,'BR DTG PACUL'!E:E)</f>
        <v>0</v>
      </c>
    </row>
    <row r="1648" spans="1:8">
      <c r="A1648" s="88" t="s">
        <v>4711</v>
      </c>
      <c r="B1648" s="88" t="s">
        <v>876</v>
      </c>
      <c r="C1648" s="88" t="s">
        <v>4711</v>
      </c>
      <c r="D1648" s="88" t="s">
        <v>4712</v>
      </c>
      <c r="E1648" s="89">
        <v>0</v>
      </c>
      <c r="F1648" s="88" t="s">
        <v>1185</v>
      </c>
      <c r="H1648" s="3">
        <f>E1648+SUMIF('BR DTG PACUL'!C:C,'STOK PACUL'!C1648,'BR DTG PACUL'!E:E)</f>
        <v>0</v>
      </c>
    </row>
    <row r="1649" spans="1:8">
      <c r="A1649" s="88" t="s">
        <v>4713</v>
      </c>
      <c r="B1649" s="88" t="s">
        <v>876</v>
      </c>
      <c r="C1649" s="88" t="s">
        <v>4713</v>
      </c>
      <c r="D1649" s="88" t="s">
        <v>4714</v>
      </c>
      <c r="E1649" s="89">
        <v>0</v>
      </c>
      <c r="F1649" s="88" t="s">
        <v>1185</v>
      </c>
      <c r="H1649" s="3">
        <f>E1649+SUMIF('BR DTG PACUL'!C:C,'STOK PACUL'!C1649,'BR DTG PACUL'!E:E)</f>
        <v>0</v>
      </c>
    </row>
    <row r="1650" spans="1:8">
      <c r="A1650" s="88" t="s">
        <v>4715</v>
      </c>
      <c r="B1650" s="88" t="s">
        <v>876</v>
      </c>
      <c r="C1650" s="88" t="s">
        <v>4715</v>
      </c>
      <c r="D1650" s="88" t="s">
        <v>4716</v>
      </c>
      <c r="E1650" s="89">
        <v>0</v>
      </c>
      <c r="F1650" s="88" t="s">
        <v>1185</v>
      </c>
      <c r="H1650" s="3">
        <f>E1650+SUMIF('BR DTG PACUL'!C:C,'STOK PACUL'!C1650,'BR DTG PACUL'!E:E)</f>
        <v>0</v>
      </c>
    </row>
    <row r="1651" spans="1:8">
      <c r="A1651" s="88" t="s">
        <v>323</v>
      </c>
      <c r="B1651" s="88" t="s">
        <v>888</v>
      </c>
      <c r="C1651" s="88" t="s">
        <v>323</v>
      </c>
      <c r="D1651" s="88" t="s">
        <v>1102</v>
      </c>
      <c r="E1651" s="89">
        <v>3</v>
      </c>
      <c r="F1651" s="88" t="s">
        <v>1185</v>
      </c>
      <c r="H1651" s="3">
        <f>E1651+SUMIF('BR DTG PACUL'!C:C,'STOK PACUL'!C1651,'BR DTG PACUL'!E:E)</f>
        <v>3</v>
      </c>
    </row>
    <row r="1652" spans="1:8">
      <c r="A1652" s="88" t="s">
        <v>4717</v>
      </c>
      <c r="B1652" s="88" t="s">
        <v>876</v>
      </c>
      <c r="C1652" s="88" t="s">
        <v>4717</v>
      </c>
      <c r="D1652" s="88" t="s">
        <v>4718</v>
      </c>
      <c r="E1652" s="89">
        <v>0</v>
      </c>
      <c r="F1652" s="88" t="s">
        <v>1185</v>
      </c>
      <c r="H1652" s="3">
        <f>E1652+SUMIF('BR DTG PACUL'!C:C,'STOK PACUL'!C1652,'BR DTG PACUL'!E:E)</f>
        <v>0</v>
      </c>
    </row>
    <row r="1653" spans="1:8">
      <c r="A1653" s="88" t="s">
        <v>4719</v>
      </c>
      <c r="B1653" s="88" t="s">
        <v>876</v>
      </c>
      <c r="C1653" s="88" t="s">
        <v>4719</v>
      </c>
      <c r="D1653" s="88" t="s">
        <v>4720</v>
      </c>
      <c r="E1653" s="89">
        <v>0</v>
      </c>
      <c r="F1653" s="88" t="s">
        <v>1185</v>
      </c>
      <c r="H1653" s="3">
        <f>E1653+SUMIF('BR DTG PACUL'!C:C,'STOK PACUL'!C1653,'BR DTG PACUL'!E:E)</f>
        <v>0</v>
      </c>
    </row>
    <row r="1654" spans="1:8">
      <c r="A1654" s="88" t="s">
        <v>4721</v>
      </c>
      <c r="B1654" s="88" t="s">
        <v>876</v>
      </c>
      <c r="C1654" s="88" t="s">
        <v>4721</v>
      </c>
      <c r="D1654" s="88" t="s">
        <v>4722</v>
      </c>
      <c r="E1654" s="89">
        <v>0</v>
      </c>
      <c r="F1654" s="88" t="s">
        <v>1185</v>
      </c>
      <c r="H1654" s="3">
        <f>E1654+SUMIF('BR DTG PACUL'!C:C,'STOK PACUL'!C1654,'BR DTG PACUL'!E:E)</f>
        <v>0</v>
      </c>
    </row>
    <row r="1655" spans="1:8">
      <c r="A1655" s="88" t="s">
        <v>4723</v>
      </c>
      <c r="B1655" s="88" t="s">
        <v>876</v>
      </c>
      <c r="C1655" s="88" t="s">
        <v>4723</v>
      </c>
      <c r="D1655" s="88" t="s">
        <v>4724</v>
      </c>
      <c r="E1655" s="89">
        <v>0</v>
      </c>
      <c r="F1655" s="88" t="s">
        <v>1185</v>
      </c>
      <c r="H1655" s="3">
        <f>E1655+SUMIF('BR DTG PACUL'!C:C,'STOK PACUL'!C1655,'BR DTG PACUL'!E:E)</f>
        <v>0</v>
      </c>
    </row>
    <row r="1656" spans="1:8">
      <c r="A1656" s="88" t="s">
        <v>4725</v>
      </c>
      <c r="B1656" s="88" t="s">
        <v>876</v>
      </c>
      <c r="C1656" s="88" t="s">
        <v>4725</v>
      </c>
      <c r="D1656" s="88" t="s">
        <v>4726</v>
      </c>
      <c r="E1656" s="89">
        <v>0</v>
      </c>
      <c r="F1656" s="88" t="s">
        <v>1185</v>
      </c>
      <c r="H1656" s="3">
        <f>E1656+SUMIF('BR DTG PACUL'!C:C,'STOK PACUL'!C1656,'BR DTG PACUL'!E:E)</f>
        <v>0</v>
      </c>
    </row>
    <row r="1657" spans="1:8">
      <c r="A1657" s="88" t="s">
        <v>4727</v>
      </c>
      <c r="B1657" s="88" t="s">
        <v>876</v>
      </c>
      <c r="C1657" s="88" t="s">
        <v>4727</v>
      </c>
      <c r="D1657" s="88" t="s">
        <v>4728</v>
      </c>
      <c r="E1657" s="89">
        <v>0</v>
      </c>
      <c r="F1657" s="88" t="s">
        <v>1185</v>
      </c>
      <c r="H1657" s="3">
        <f>E1657+SUMIF('BR DTG PACUL'!C:C,'STOK PACUL'!C1657,'BR DTG PACUL'!E:E)</f>
        <v>0</v>
      </c>
    </row>
    <row r="1658" spans="1:8">
      <c r="A1658" s="88" t="s">
        <v>324</v>
      </c>
      <c r="B1658" s="88" t="s">
        <v>891</v>
      </c>
      <c r="C1658" s="88" t="s">
        <v>324</v>
      </c>
      <c r="D1658" s="88" t="s">
        <v>1103</v>
      </c>
      <c r="E1658" s="89">
        <v>19</v>
      </c>
      <c r="F1658" s="88" t="s">
        <v>1185</v>
      </c>
      <c r="H1658" s="3">
        <f>E1658+SUMIF('BR DTG PACUL'!C:C,'STOK PACUL'!C1658,'BR DTG PACUL'!E:E)</f>
        <v>19</v>
      </c>
    </row>
    <row r="1659" spans="1:8">
      <c r="A1659" s="88" t="s">
        <v>325</v>
      </c>
      <c r="B1659" s="88" t="s">
        <v>891</v>
      </c>
      <c r="C1659" s="88" t="s">
        <v>325</v>
      </c>
      <c r="D1659" s="88" t="s">
        <v>1104</v>
      </c>
      <c r="E1659" s="89">
        <v>4</v>
      </c>
      <c r="F1659" s="88" t="s">
        <v>1185</v>
      </c>
      <c r="H1659" s="3">
        <f>E1659+SUMIF('BR DTG PACUL'!C:C,'STOK PACUL'!C1659,'BR DTG PACUL'!E:E)</f>
        <v>4</v>
      </c>
    </row>
    <row r="1660" spans="1:8">
      <c r="A1660" s="88" t="s">
        <v>326</v>
      </c>
      <c r="B1660" s="88" t="s">
        <v>891</v>
      </c>
      <c r="C1660" s="88" t="s">
        <v>326</v>
      </c>
      <c r="D1660" s="88" t="s">
        <v>1105</v>
      </c>
      <c r="E1660" s="89">
        <v>7</v>
      </c>
      <c r="F1660" s="88" t="s">
        <v>1185</v>
      </c>
      <c r="H1660" s="3">
        <f>E1660+SUMIF('BR DTG PACUL'!C:C,'STOK PACUL'!C1660,'BR DTG PACUL'!E:E)</f>
        <v>7</v>
      </c>
    </row>
    <row r="1661" spans="1:8">
      <c r="A1661" s="88" t="s">
        <v>4729</v>
      </c>
      <c r="B1661" s="88" t="s">
        <v>876</v>
      </c>
      <c r="C1661" s="88" t="s">
        <v>4729</v>
      </c>
      <c r="D1661" s="88" t="s">
        <v>4730</v>
      </c>
      <c r="E1661" s="89">
        <v>0</v>
      </c>
      <c r="F1661" s="88" t="s">
        <v>1185</v>
      </c>
      <c r="H1661" s="3">
        <f>E1661+SUMIF('BR DTG PACUL'!C:C,'STOK PACUL'!C1661,'BR DTG PACUL'!E:E)</f>
        <v>0</v>
      </c>
    </row>
    <row r="1662" spans="1:8">
      <c r="A1662" s="88" t="s">
        <v>4731</v>
      </c>
      <c r="B1662" s="88" t="s">
        <v>876</v>
      </c>
      <c r="C1662" s="88" t="s">
        <v>4731</v>
      </c>
      <c r="D1662" s="88" t="s">
        <v>4732</v>
      </c>
      <c r="E1662" s="89">
        <v>0</v>
      </c>
      <c r="F1662" s="88" t="s">
        <v>1185</v>
      </c>
      <c r="H1662" s="3">
        <f>E1662+SUMIF('BR DTG PACUL'!C:C,'STOK PACUL'!C1662,'BR DTG PACUL'!E:E)</f>
        <v>0</v>
      </c>
    </row>
    <row r="1663" spans="1:8">
      <c r="A1663" s="88" t="s">
        <v>327</v>
      </c>
      <c r="B1663" s="88" t="s">
        <v>891</v>
      </c>
      <c r="C1663" s="88" t="s">
        <v>327</v>
      </c>
      <c r="D1663" s="88" t="s">
        <v>1106</v>
      </c>
      <c r="E1663" s="89">
        <v>9</v>
      </c>
      <c r="F1663" s="88" t="s">
        <v>1185</v>
      </c>
      <c r="H1663" s="3">
        <f>E1663+SUMIF('BR DTG PACUL'!C:C,'STOK PACUL'!C1663,'BR DTG PACUL'!E:E)</f>
        <v>9</v>
      </c>
    </row>
    <row r="1664" spans="1:8">
      <c r="A1664" s="88" t="s">
        <v>4733</v>
      </c>
      <c r="B1664" s="88" t="s">
        <v>876</v>
      </c>
      <c r="C1664" s="88" t="s">
        <v>4733</v>
      </c>
      <c r="D1664" s="88" t="s">
        <v>4734</v>
      </c>
      <c r="E1664" s="89">
        <v>0</v>
      </c>
      <c r="F1664" s="88" t="s">
        <v>1185</v>
      </c>
      <c r="H1664" s="3">
        <f>E1664+SUMIF('BR DTG PACUL'!C:C,'STOK PACUL'!C1664,'BR DTG PACUL'!E:E)</f>
        <v>0</v>
      </c>
    </row>
    <row r="1665" spans="1:8">
      <c r="A1665" s="88" t="s">
        <v>4735</v>
      </c>
      <c r="B1665" s="88" t="s">
        <v>876</v>
      </c>
      <c r="C1665" s="88" t="s">
        <v>4735</v>
      </c>
      <c r="D1665" s="88" t="s">
        <v>4736</v>
      </c>
      <c r="E1665" s="89">
        <v>0</v>
      </c>
      <c r="F1665" s="88" t="s">
        <v>1185</v>
      </c>
      <c r="H1665" s="3">
        <f>E1665+SUMIF('BR DTG PACUL'!C:C,'STOK PACUL'!C1665,'BR DTG PACUL'!E:E)</f>
        <v>0</v>
      </c>
    </row>
    <row r="1666" spans="1:8">
      <c r="A1666" s="88" t="s">
        <v>1637</v>
      </c>
      <c r="B1666" s="88" t="s">
        <v>876</v>
      </c>
      <c r="C1666" s="88" t="s">
        <v>1637</v>
      </c>
      <c r="D1666" s="88" t="s">
        <v>1842</v>
      </c>
      <c r="E1666" s="89">
        <v>0</v>
      </c>
      <c r="F1666" s="88" t="s">
        <v>1185</v>
      </c>
      <c r="H1666" s="3">
        <f>E1666+SUMIF('BR DTG PACUL'!C:C,'STOK PACUL'!C1666,'BR DTG PACUL'!E:E)</f>
        <v>0</v>
      </c>
    </row>
    <row r="1667" spans="1:8">
      <c r="A1667" s="88" t="s">
        <v>1107</v>
      </c>
      <c r="B1667" s="88" t="s">
        <v>876</v>
      </c>
      <c r="C1667" s="88" t="s">
        <v>1107</v>
      </c>
      <c r="D1667" s="88" t="s">
        <v>1108</v>
      </c>
      <c r="E1667" s="89">
        <v>0</v>
      </c>
      <c r="F1667" s="88" t="s">
        <v>1185</v>
      </c>
      <c r="H1667" s="3">
        <f>E1667+SUMIF('BR DTG PACUL'!C:C,'STOK PACUL'!C1667,'BR DTG PACUL'!E:E)</f>
        <v>0</v>
      </c>
    </row>
    <row r="1668" spans="1:8" ht="30">
      <c r="A1668" s="88" t="s">
        <v>4737</v>
      </c>
      <c r="B1668" s="88" t="s">
        <v>881</v>
      </c>
      <c r="C1668" s="88" t="s">
        <v>4737</v>
      </c>
      <c r="D1668" s="88" t="s">
        <v>4738</v>
      </c>
      <c r="E1668" s="89">
        <v>1</v>
      </c>
      <c r="F1668" s="88" t="s">
        <v>330</v>
      </c>
      <c r="H1668" s="3">
        <f>E1668+SUMIF('BR DTG PACUL'!C:C,'STOK PACUL'!C1668,'BR DTG PACUL'!E:E)</f>
        <v>1</v>
      </c>
    </row>
    <row r="1669" spans="1:8">
      <c r="A1669" s="88" t="s">
        <v>4739</v>
      </c>
      <c r="B1669" s="88" t="s">
        <v>876</v>
      </c>
      <c r="C1669" s="88" t="s">
        <v>4739</v>
      </c>
      <c r="D1669" s="88" t="s">
        <v>4740</v>
      </c>
      <c r="E1669" s="89">
        <v>0</v>
      </c>
      <c r="F1669" s="88" t="s">
        <v>1185</v>
      </c>
      <c r="H1669" s="3">
        <f>E1669+SUMIF('BR DTG PACUL'!C:C,'STOK PACUL'!C1669,'BR DTG PACUL'!E:E)</f>
        <v>0</v>
      </c>
    </row>
    <row r="1670" spans="1:8">
      <c r="A1670" s="88" t="s">
        <v>4741</v>
      </c>
      <c r="B1670" s="88" t="s">
        <v>876</v>
      </c>
      <c r="C1670" s="88" t="s">
        <v>4741</v>
      </c>
      <c r="D1670" s="88" t="s">
        <v>4742</v>
      </c>
      <c r="E1670" s="89">
        <v>0</v>
      </c>
      <c r="F1670" s="88" t="s">
        <v>1185</v>
      </c>
      <c r="H1670" s="3">
        <f>E1670+SUMIF('BR DTG PACUL'!C:C,'STOK PACUL'!C1670,'BR DTG PACUL'!E:E)</f>
        <v>0</v>
      </c>
    </row>
    <row r="1671" spans="1:8">
      <c r="A1671" s="88" t="s">
        <v>1109</v>
      </c>
      <c r="B1671" s="88" t="s">
        <v>876</v>
      </c>
      <c r="C1671" s="88" t="s">
        <v>1109</v>
      </c>
      <c r="D1671" s="88" t="s">
        <v>1110</v>
      </c>
      <c r="E1671" s="89">
        <v>0</v>
      </c>
      <c r="F1671" s="88" t="s">
        <v>1185</v>
      </c>
      <c r="H1671" s="3">
        <f>E1671+SUMIF('BR DTG PACUL'!C:C,'STOK PACUL'!C1671,'BR DTG PACUL'!E:E)</f>
        <v>0</v>
      </c>
    </row>
    <row r="1672" spans="1:8">
      <c r="A1672" s="88" t="s">
        <v>1638</v>
      </c>
      <c r="B1672" s="88" t="s">
        <v>876</v>
      </c>
      <c r="C1672" s="88" t="s">
        <v>1638</v>
      </c>
      <c r="D1672" s="88" t="s">
        <v>1843</v>
      </c>
      <c r="E1672" s="89">
        <v>0</v>
      </c>
      <c r="F1672" s="88" t="s">
        <v>1185</v>
      </c>
      <c r="H1672" s="3">
        <f>E1672+SUMIF('BR DTG PACUL'!C:C,'STOK PACUL'!C1672,'BR DTG PACUL'!E:E)</f>
        <v>0</v>
      </c>
    </row>
    <row r="1673" spans="1:8">
      <c r="A1673" s="88" t="s">
        <v>4743</v>
      </c>
      <c r="B1673" s="88" t="s">
        <v>876</v>
      </c>
      <c r="C1673" s="88" t="s">
        <v>4743</v>
      </c>
      <c r="D1673" s="88" t="s">
        <v>4744</v>
      </c>
      <c r="E1673" s="89">
        <v>0</v>
      </c>
      <c r="F1673" s="88" t="s">
        <v>1185</v>
      </c>
      <c r="H1673" s="3">
        <f>E1673+SUMIF('BR DTG PACUL'!C:C,'STOK PACUL'!C1673,'BR DTG PACUL'!E:E)</f>
        <v>0</v>
      </c>
    </row>
    <row r="1674" spans="1:8">
      <c r="A1674" s="88" t="s">
        <v>4745</v>
      </c>
      <c r="B1674" s="88" t="s">
        <v>876</v>
      </c>
      <c r="C1674" s="88" t="s">
        <v>4745</v>
      </c>
      <c r="D1674" s="88" t="s">
        <v>1111</v>
      </c>
      <c r="E1674" s="89">
        <v>0</v>
      </c>
      <c r="F1674" s="88" t="s">
        <v>1185</v>
      </c>
      <c r="H1674" s="3">
        <f>E1674+SUMIF('BR DTG PACUL'!C:C,'STOK PACUL'!C1674,'BR DTG PACUL'!E:E)</f>
        <v>0</v>
      </c>
    </row>
    <row r="1675" spans="1:8">
      <c r="A1675" s="88" t="s">
        <v>328</v>
      </c>
      <c r="B1675" s="88" t="s">
        <v>881</v>
      </c>
      <c r="C1675" s="88" t="s">
        <v>328</v>
      </c>
      <c r="D1675" s="88" t="s">
        <v>1111</v>
      </c>
      <c r="E1675" s="89">
        <v>3</v>
      </c>
      <c r="F1675" s="88" t="s">
        <v>1185</v>
      </c>
      <c r="H1675" s="3">
        <f>E1675+SUMIF('BR DTG PACUL'!C:C,'STOK PACUL'!C1675,'BR DTG PACUL'!E:E)</f>
        <v>3</v>
      </c>
    </row>
    <row r="1676" spans="1:8">
      <c r="A1676" s="88" t="s">
        <v>4746</v>
      </c>
      <c r="B1676" s="88" t="s">
        <v>876</v>
      </c>
      <c r="C1676" s="88" t="s">
        <v>4746</v>
      </c>
      <c r="D1676" s="88" t="s">
        <v>4747</v>
      </c>
      <c r="E1676" s="89">
        <v>0</v>
      </c>
      <c r="F1676" s="88" t="s">
        <v>1185</v>
      </c>
      <c r="H1676" s="3">
        <f>E1676+SUMIF('BR DTG PACUL'!C:C,'STOK PACUL'!C1676,'BR DTG PACUL'!E:E)</f>
        <v>0</v>
      </c>
    </row>
    <row r="1677" spans="1:8">
      <c r="A1677" s="88" t="s">
        <v>4748</v>
      </c>
      <c r="B1677" s="88" t="s">
        <v>876</v>
      </c>
      <c r="C1677" s="88" t="s">
        <v>4748</v>
      </c>
      <c r="D1677" s="88" t="s">
        <v>4749</v>
      </c>
      <c r="E1677" s="89">
        <v>0</v>
      </c>
      <c r="F1677" s="88" t="s">
        <v>1185</v>
      </c>
      <c r="H1677" s="3">
        <f>E1677+SUMIF('BR DTG PACUL'!C:C,'STOK PACUL'!C1677,'BR DTG PACUL'!E:E)</f>
        <v>0</v>
      </c>
    </row>
    <row r="1678" spans="1:8">
      <c r="A1678" s="88" t="s">
        <v>4750</v>
      </c>
      <c r="B1678" s="88" t="s">
        <v>876</v>
      </c>
      <c r="C1678" s="88" t="s">
        <v>4750</v>
      </c>
      <c r="D1678" s="88" t="s">
        <v>1112</v>
      </c>
      <c r="E1678" s="89">
        <v>0</v>
      </c>
      <c r="F1678" s="88" t="s">
        <v>1185</v>
      </c>
      <c r="H1678" s="3">
        <f>E1678+SUMIF('BR DTG PACUL'!C:C,'STOK PACUL'!C1678,'BR DTG PACUL'!E:E)</f>
        <v>0</v>
      </c>
    </row>
    <row r="1679" spans="1:8" ht="30">
      <c r="A1679" s="88" t="s">
        <v>329</v>
      </c>
      <c r="B1679" s="88" t="s">
        <v>881</v>
      </c>
      <c r="C1679" s="88" t="s">
        <v>329</v>
      </c>
      <c r="D1679" s="88" t="s">
        <v>1113</v>
      </c>
      <c r="E1679" s="89">
        <v>0</v>
      </c>
      <c r="F1679" s="88" t="s">
        <v>1185</v>
      </c>
      <c r="H1679" s="3">
        <f>E1679+SUMIF('BR DTG PACUL'!C:C,'STOK PACUL'!C1679,'BR DTG PACUL'!E:E)</f>
        <v>1</v>
      </c>
    </row>
    <row r="1680" spans="1:8" ht="30">
      <c r="A1680" s="88" t="s">
        <v>330</v>
      </c>
      <c r="B1680" s="88" t="s">
        <v>881</v>
      </c>
      <c r="C1680" s="88" t="s">
        <v>330</v>
      </c>
      <c r="D1680" s="88" t="s">
        <v>1112</v>
      </c>
      <c r="E1680" s="89">
        <v>3</v>
      </c>
      <c r="F1680" s="88" t="s">
        <v>330</v>
      </c>
      <c r="H1680" s="3">
        <f>E1680+SUMIF('BR DTG PACUL'!C:C,'STOK PACUL'!C1680,'BR DTG PACUL'!E:E)</f>
        <v>3</v>
      </c>
    </row>
    <row r="1681" spans="1:8">
      <c r="A1681" s="88" t="s">
        <v>1702</v>
      </c>
      <c r="B1681" s="88" t="s">
        <v>881</v>
      </c>
      <c r="C1681" s="88" t="s">
        <v>1702</v>
      </c>
      <c r="D1681" s="88" t="s">
        <v>1114</v>
      </c>
      <c r="E1681" s="89">
        <v>2</v>
      </c>
      <c r="F1681" s="88" t="s">
        <v>1185</v>
      </c>
      <c r="H1681" s="3">
        <f>E1681+SUMIF('BR DTG PACUL'!C:C,'STOK PACUL'!C1681,'BR DTG PACUL'!E:E)</f>
        <v>2</v>
      </c>
    </row>
    <row r="1682" spans="1:8">
      <c r="A1682" s="88" t="s">
        <v>1844</v>
      </c>
      <c r="B1682" s="88" t="s">
        <v>876</v>
      </c>
      <c r="C1682" s="88" t="s">
        <v>1844</v>
      </c>
      <c r="D1682" s="88" t="s">
        <v>1845</v>
      </c>
      <c r="E1682" s="89">
        <v>0</v>
      </c>
      <c r="F1682" s="88" t="s">
        <v>1185</v>
      </c>
      <c r="H1682" s="3">
        <f>E1682+SUMIF('BR DTG PACUL'!C:C,'STOK PACUL'!C1682,'BR DTG PACUL'!E:E)</f>
        <v>0</v>
      </c>
    </row>
    <row r="1683" spans="1:8">
      <c r="A1683" s="88" t="s">
        <v>331</v>
      </c>
      <c r="B1683" s="88" t="s">
        <v>881</v>
      </c>
      <c r="C1683" s="88" t="s">
        <v>331</v>
      </c>
      <c r="D1683" s="88" t="s">
        <v>1114</v>
      </c>
      <c r="E1683" s="89">
        <v>0</v>
      </c>
      <c r="F1683" s="88" t="s">
        <v>1185</v>
      </c>
      <c r="H1683" s="3">
        <f>E1683+SUMIF('BR DTG PACUL'!C:C,'STOK PACUL'!C1683,'BR DTG PACUL'!E:E)</f>
        <v>0</v>
      </c>
    </row>
    <row r="1684" spans="1:8">
      <c r="A1684" s="88" t="s">
        <v>4751</v>
      </c>
      <c r="B1684" s="88" t="s">
        <v>876</v>
      </c>
      <c r="C1684" s="88" t="s">
        <v>4751</v>
      </c>
      <c r="D1684" s="88" t="s">
        <v>4752</v>
      </c>
      <c r="E1684" s="89">
        <v>0</v>
      </c>
      <c r="F1684" s="88" t="s">
        <v>1185</v>
      </c>
      <c r="H1684" s="3">
        <f>E1684+SUMIF('BR DTG PACUL'!C:C,'STOK PACUL'!C1684,'BR DTG PACUL'!E:E)</f>
        <v>0</v>
      </c>
    </row>
    <row r="1685" spans="1:8" ht="30">
      <c r="A1685" s="88" t="s">
        <v>332</v>
      </c>
      <c r="B1685" s="88" t="s">
        <v>898</v>
      </c>
      <c r="C1685" s="88" t="s">
        <v>332</v>
      </c>
      <c r="D1685" s="88" t="s">
        <v>1115</v>
      </c>
      <c r="E1685" s="89">
        <v>2</v>
      </c>
      <c r="F1685" s="88" t="s">
        <v>1185</v>
      </c>
      <c r="H1685" s="3">
        <f>E1685+SUMIF('BR DTG PACUL'!C:C,'STOK PACUL'!C1685,'BR DTG PACUL'!E:E)</f>
        <v>2</v>
      </c>
    </row>
    <row r="1686" spans="1:8">
      <c r="A1686" s="88" t="s">
        <v>333</v>
      </c>
      <c r="B1686" s="88" t="s">
        <v>898</v>
      </c>
      <c r="C1686" s="88" t="s">
        <v>333</v>
      </c>
      <c r="D1686" s="88" t="s">
        <v>4753</v>
      </c>
      <c r="E1686" s="89">
        <v>2</v>
      </c>
      <c r="F1686" s="88" t="s">
        <v>1185</v>
      </c>
      <c r="H1686" s="3">
        <f>E1686+SUMIF('BR DTG PACUL'!C:C,'STOK PACUL'!C1686,'BR DTG PACUL'!E:E)</f>
        <v>2</v>
      </c>
    </row>
    <row r="1687" spans="1:8" ht="30">
      <c r="A1687" s="88" t="s">
        <v>1116</v>
      </c>
      <c r="B1687" s="88" t="s">
        <v>898</v>
      </c>
      <c r="C1687" s="88" t="s">
        <v>1116</v>
      </c>
      <c r="D1687" s="88" t="s">
        <v>1117</v>
      </c>
      <c r="E1687" s="89">
        <v>0</v>
      </c>
      <c r="F1687" s="88" t="s">
        <v>1116</v>
      </c>
      <c r="H1687" s="3">
        <f>E1687+SUMIF('BR DTG PACUL'!C:C,'STOK PACUL'!C1687,'BR DTG PACUL'!E:E)</f>
        <v>0</v>
      </c>
    </row>
    <row r="1688" spans="1:8">
      <c r="A1688" s="88" t="s">
        <v>334</v>
      </c>
      <c r="B1688" s="88" t="s">
        <v>898</v>
      </c>
      <c r="C1688" s="88" t="s">
        <v>334</v>
      </c>
      <c r="D1688" s="88" t="s">
        <v>1118</v>
      </c>
      <c r="E1688" s="89">
        <v>2</v>
      </c>
      <c r="F1688" s="88" t="s">
        <v>1185</v>
      </c>
      <c r="H1688" s="3">
        <f>E1688+SUMIF('BR DTG PACUL'!C:C,'STOK PACUL'!C1688,'BR DTG PACUL'!E:E)</f>
        <v>2</v>
      </c>
    </row>
    <row r="1689" spans="1:8" ht="30">
      <c r="A1689" s="88" t="s">
        <v>335</v>
      </c>
      <c r="B1689" s="88" t="s">
        <v>898</v>
      </c>
      <c r="C1689" s="88" t="s">
        <v>335</v>
      </c>
      <c r="D1689" s="88" t="s">
        <v>1117</v>
      </c>
      <c r="E1689" s="89">
        <v>1</v>
      </c>
      <c r="F1689" s="88" t="s">
        <v>1116</v>
      </c>
      <c r="H1689" s="3">
        <f>E1689+SUMIF('BR DTG PACUL'!C:C,'STOK PACUL'!C1689,'BR DTG PACUL'!E:E)</f>
        <v>1</v>
      </c>
    </row>
    <row r="1690" spans="1:8">
      <c r="A1690" s="88" t="s">
        <v>4754</v>
      </c>
      <c r="B1690" s="88" t="s">
        <v>876</v>
      </c>
      <c r="C1690" s="88" t="s">
        <v>4754</v>
      </c>
      <c r="D1690" s="88" t="s">
        <v>4755</v>
      </c>
      <c r="E1690" s="89">
        <v>0</v>
      </c>
      <c r="F1690" s="88" t="s">
        <v>1185</v>
      </c>
      <c r="H1690" s="3">
        <f>E1690+SUMIF('BR DTG PACUL'!C:C,'STOK PACUL'!C1690,'BR DTG PACUL'!E:E)</f>
        <v>0</v>
      </c>
    </row>
    <row r="1691" spans="1:8">
      <c r="A1691" s="88" t="s">
        <v>4756</v>
      </c>
      <c r="B1691" s="88" t="s">
        <v>876</v>
      </c>
      <c r="C1691" s="88" t="s">
        <v>4756</v>
      </c>
      <c r="D1691" s="88" t="s">
        <v>4757</v>
      </c>
      <c r="E1691" s="89">
        <v>0</v>
      </c>
      <c r="F1691" s="88" t="s">
        <v>1185</v>
      </c>
      <c r="H1691" s="3">
        <f>E1691+SUMIF('BR DTG PACUL'!C:C,'STOK PACUL'!C1691,'BR DTG PACUL'!E:E)</f>
        <v>0</v>
      </c>
    </row>
    <row r="1692" spans="1:8">
      <c r="A1692" s="88" t="s">
        <v>4758</v>
      </c>
      <c r="B1692" s="88" t="s">
        <v>898</v>
      </c>
      <c r="C1692" s="88" t="s">
        <v>4758</v>
      </c>
      <c r="D1692" s="88" t="s">
        <v>4759</v>
      </c>
      <c r="E1692" s="89">
        <v>1</v>
      </c>
      <c r="F1692" s="88" t="s">
        <v>1185</v>
      </c>
      <c r="H1692" s="3">
        <f>E1692+SUMIF('BR DTG PACUL'!C:C,'STOK PACUL'!C1692,'BR DTG PACUL'!E:E)</f>
        <v>1</v>
      </c>
    </row>
    <row r="1693" spans="1:8" ht="30">
      <c r="A1693" s="88" t="s">
        <v>336</v>
      </c>
      <c r="B1693" s="88" t="s">
        <v>898</v>
      </c>
      <c r="C1693" s="88" t="s">
        <v>336</v>
      </c>
      <c r="D1693" s="88" t="s">
        <v>1119</v>
      </c>
      <c r="E1693" s="89">
        <v>6</v>
      </c>
      <c r="F1693" s="88" t="s">
        <v>1185</v>
      </c>
      <c r="H1693" s="3">
        <f>E1693+SUMIF('BR DTG PACUL'!C:C,'STOK PACUL'!C1693,'BR DTG PACUL'!E:E)</f>
        <v>6</v>
      </c>
    </row>
    <row r="1694" spans="1:8" ht="30">
      <c r="A1694" s="88" t="s">
        <v>337</v>
      </c>
      <c r="B1694" s="88" t="s">
        <v>898</v>
      </c>
      <c r="C1694" s="88" t="s">
        <v>337</v>
      </c>
      <c r="D1694" s="88" t="s">
        <v>1120</v>
      </c>
      <c r="E1694" s="89">
        <v>0</v>
      </c>
      <c r="F1694" s="88" t="s">
        <v>337</v>
      </c>
      <c r="H1694" s="3">
        <f>E1694+SUMIF('BR DTG PACUL'!C:C,'STOK PACUL'!C1694,'BR DTG PACUL'!E:E)</f>
        <v>0</v>
      </c>
    </row>
    <row r="1695" spans="1:8" ht="30">
      <c r="A1695" s="88" t="s">
        <v>4760</v>
      </c>
      <c r="B1695" s="88" t="s">
        <v>876</v>
      </c>
      <c r="C1695" s="88" t="s">
        <v>4760</v>
      </c>
      <c r="D1695" s="88" t="s">
        <v>4761</v>
      </c>
      <c r="E1695" s="89">
        <v>0</v>
      </c>
      <c r="F1695" s="88" t="s">
        <v>1185</v>
      </c>
      <c r="H1695" s="3">
        <f>E1695+SUMIF('BR DTG PACUL'!C:C,'STOK PACUL'!C1695,'BR DTG PACUL'!E:E)</f>
        <v>0</v>
      </c>
    </row>
    <row r="1696" spans="1:8">
      <c r="A1696" s="88" t="s">
        <v>4762</v>
      </c>
      <c r="B1696" s="88" t="s">
        <v>876</v>
      </c>
      <c r="C1696" s="88" t="s">
        <v>4762</v>
      </c>
      <c r="D1696" s="88" t="s">
        <v>4763</v>
      </c>
      <c r="E1696" s="89">
        <v>0</v>
      </c>
      <c r="F1696" s="88" t="s">
        <v>1185</v>
      </c>
      <c r="H1696" s="3">
        <f>E1696+SUMIF('BR DTG PACUL'!C:C,'STOK PACUL'!C1696,'BR DTG PACUL'!E:E)</f>
        <v>0</v>
      </c>
    </row>
    <row r="1697" spans="1:8" ht="30">
      <c r="A1697" s="88" t="s">
        <v>338</v>
      </c>
      <c r="B1697" s="88" t="s">
        <v>898</v>
      </c>
      <c r="C1697" s="88" t="s">
        <v>338</v>
      </c>
      <c r="D1697" s="88" t="s">
        <v>1121</v>
      </c>
      <c r="E1697" s="89">
        <v>6</v>
      </c>
      <c r="F1697" s="88" t="s">
        <v>1185</v>
      </c>
      <c r="H1697" s="3">
        <f>E1697+SUMIF('BR DTG PACUL'!C:C,'STOK PACUL'!C1697,'BR DTG PACUL'!E:E)</f>
        <v>6</v>
      </c>
    </row>
    <row r="1698" spans="1:8" ht="30">
      <c r="A1698" s="88" t="s">
        <v>339</v>
      </c>
      <c r="B1698" s="88" t="s">
        <v>898</v>
      </c>
      <c r="C1698" s="88" t="s">
        <v>339</v>
      </c>
      <c r="D1698" s="88" t="s">
        <v>1122</v>
      </c>
      <c r="E1698" s="89">
        <v>7</v>
      </c>
      <c r="F1698" s="88" t="s">
        <v>337</v>
      </c>
      <c r="H1698" s="3">
        <f>E1698+SUMIF('BR DTG PACUL'!C:C,'STOK PACUL'!C1698,'BR DTG PACUL'!E:E)</f>
        <v>12</v>
      </c>
    </row>
    <row r="1699" spans="1:8" ht="30">
      <c r="A1699" s="88" t="s">
        <v>340</v>
      </c>
      <c r="B1699" s="88" t="s">
        <v>898</v>
      </c>
      <c r="C1699" s="88" t="s">
        <v>340</v>
      </c>
      <c r="D1699" s="88" t="s">
        <v>1123</v>
      </c>
      <c r="E1699" s="89">
        <v>2</v>
      </c>
      <c r="F1699" s="88" t="s">
        <v>340</v>
      </c>
      <c r="H1699" s="3">
        <f>E1699+SUMIF('BR DTG PACUL'!C:C,'STOK PACUL'!C1699,'BR DTG PACUL'!E:E)</f>
        <v>2</v>
      </c>
    </row>
    <row r="1700" spans="1:8" ht="30">
      <c r="A1700" s="88" t="s">
        <v>4764</v>
      </c>
      <c r="B1700" s="88" t="s">
        <v>898</v>
      </c>
      <c r="C1700" s="88" t="s">
        <v>4764</v>
      </c>
      <c r="D1700" s="88" t="s">
        <v>1123</v>
      </c>
      <c r="E1700" s="89">
        <v>0</v>
      </c>
      <c r="F1700" s="88" t="s">
        <v>340</v>
      </c>
      <c r="H1700" s="3">
        <f>E1700+SUMIF('BR DTG PACUL'!C:C,'STOK PACUL'!C1700,'BR DTG PACUL'!E:E)</f>
        <v>0</v>
      </c>
    </row>
    <row r="1701" spans="1:8">
      <c r="A1701" s="88" t="s">
        <v>341</v>
      </c>
      <c r="B1701" s="88" t="s">
        <v>898</v>
      </c>
      <c r="C1701" s="88" t="s">
        <v>341</v>
      </c>
      <c r="D1701" s="88" t="s">
        <v>1124</v>
      </c>
      <c r="E1701" s="89">
        <v>2</v>
      </c>
      <c r="F1701" s="88" t="s">
        <v>1185</v>
      </c>
      <c r="H1701" s="3">
        <f>E1701+SUMIF('BR DTG PACUL'!C:C,'STOK PACUL'!C1701,'BR DTG PACUL'!E:E)</f>
        <v>2</v>
      </c>
    </row>
    <row r="1702" spans="1:8">
      <c r="A1702" s="88" t="s">
        <v>4765</v>
      </c>
      <c r="B1702" s="88" t="s">
        <v>876</v>
      </c>
      <c r="C1702" s="88" t="s">
        <v>4765</v>
      </c>
      <c r="D1702" s="88" t="s">
        <v>4766</v>
      </c>
      <c r="E1702" s="89">
        <v>0</v>
      </c>
      <c r="F1702" s="88" t="s">
        <v>1185</v>
      </c>
      <c r="H1702" s="3">
        <f>E1702+SUMIF('BR DTG PACUL'!C:C,'STOK PACUL'!C1702,'BR DTG PACUL'!E:E)</f>
        <v>0</v>
      </c>
    </row>
    <row r="1703" spans="1:8" ht="30">
      <c r="A1703" s="88" t="s">
        <v>4767</v>
      </c>
      <c r="B1703" s="88" t="s">
        <v>876</v>
      </c>
      <c r="C1703" s="88" t="s">
        <v>4767</v>
      </c>
      <c r="D1703" s="88" t="s">
        <v>4768</v>
      </c>
      <c r="E1703" s="89">
        <v>0</v>
      </c>
      <c r="F1703" s="88" t="s">
        <v>1185</v>
      </c>
      <c r="H1703" s="3">
        <f>E1703+SUMIF('BR DTG PACUL'!C:C,'STOK PACUL'!C1703,'BR DTG PACUL'!E:E)</f>
        <v>0</v>
      </c>
    </row>
    <row r="1704" spans="1:8" ht="30">
      <c r="A1704" s="88" t="s">
        <v>342</v>
      </c>
      <c r="B1704" s="88" t="s">
        <v>898</v>
      </c>
      <c r="C1704" s="88" t="s">
        <v>342</v>
      </c>
      <c r="D1704" s="88" t="s">
        <v>1125</v>
      </c>
      <c r="E1704" s="89">
        <v>2</v>
      </c>
      <c r="F1704" s="88" t="s">
        <v>342</v>
      </c>
      <c r="H1704" s="3">
        <f>E1704+SUMIF('BR DTG PACUL'!C:C,'STOK PACUL'!C1704,'BR DTG PACUL'!E:E)</f>
        <v>2</v>
      </c>
    </row>
    <row r="1705" spans="1:8" ht="30">
      <c r="A1705" s="88" t="s">
        <v>1846</v>
      </c>
      <c r="B1705" s="88" t="s">
        <v>898</v>
      </c>
      <c r="C1705" s="88" t="s">
        <v>1846</v>
      </c>
      <c r="D1705" s="88" t="s">
        <v>1847</v>
      </c>
      <c r="E1705" s="89">
        <v>1</v>
      </c>
      <c r="F1705" s="88" t="s">
        <v>1846</v>
      </c>
      <c r="H1705" s="3">
        <f>E1705+SUMIF('BR DTG PACUL'!C:C,'STOK PACUL'!C1705,'BR DTG PACUL'!E:E)</f>
        <v>1</v>
      </c>
    </row>
    <row r="1706" spans="1:8">
      <c r="A1706" s="88" t="s">
        <v>1848</v>
      </c>
      <c r="B1706" s="88" t="s">
        <v>898</v>
      </c>
      <c r="C1706" s="88" t="s">
        <v>1848</v>
      </c>
      <c r="D1706" s="88" t="s">
        <v>1849</v>
      </c>
      <c r="E1706" s="89">
        <v>1</v>
      </c>
      <c r="F1706" s="88" t="s">
        <v>1185</v>
      </c>
      <c r="H1706" s="3">
        <f>E1706+SUMIF('BR DTG PACUL'!C:C,'STOK PACUL'!C1706,'BR DTG PACUL'!E:E)</f>
        <v>1</v>
      </c>
    </row>
    <row r="1707" spans="1:8" ht="30">
      <c r="A1707" s="88" t="s">
        <v>4769</v>
      </c>
      <c r="B1707" s="88" t="s">
        <v>898</v>
      </c>
      <c r="C1707" s="88" t="s">
        <v>4769</v>
      </c>
      <c r="D1707" s="88" t="s">
        <v>4770</v>
      </c>
      <c r="E1707" s="89">
        <v>0</v>
      </c>
      <c r="F1707" s="88" t="s">
        <v>1846</v>
      </c>
      <c r="H1707" s="3">
        <f>E1707+SUMIF('BR DTG PACUL'!C:C,'STOK PACUL'!C1707,'BR DTG PACUL'!E:E)</f>
        <v>0</v>
      </c>
    </row>
    <row r="1708" spans="1:8">
      <c r="A1708" s="88" t="s">
        <v>343</v>
      </c>
      <c r="B1708" s="88" t="s">
        <v>876</v>
      </c>
      <c r="C1708" s="88" t="s">
        <v>343</v>
      </c>
      <c r="D1708" s="88" t="s">
        <v>694</v>
      </c>
      <c r="E1708" s="89">
        <v>0</v>
      </c>
      <c r="F1708" s="88" t="s">
        <v>1185</v>
      </c>
      <c r="H1708" s="3">
        <f>E1708+SUMIF('BR DTG PACUL'!C:C,'STOK PACUL'!C1708,'BR DTG PACUL'!E:E)</f>
        <v>0</v>
      </c>
    </row>
    <row r="1709" spans="1:8">
      <c r="A1709" s="88" t="s">
        <v>4771</v>
      </c>
      <c r="B1709" s="88" t="s">
        <v>876</v>
      </c>
      <c r="C1709" s="88" t="s">
        <v>4771</v>
      </c>
      <c r="D1709" s="88" t="s">
        <v>4772</v>
      </c>
      <c r="E1709" s="89">
        <v>0</v>
      </c>
      <c r="F1709" s="88" t="s">
        <v>1185</v>
      </c>
      <c r="H1709" s="3">
        <f>E1709+SUMIF('BR DTG PACUL'!C:C,'STOK PACUL'!C1709,'BR DTG PACUL'!E:E)</f>
        <v>0</v>
      </c>
    </row>
    <row r="1710" spans="1:8">
      <c r="A1710" s="88" t="s">
        <v>4773</v>
      </c>
      <c r="B1710" s="88" t="s">
        <v>876</v>
      </c>
      <c r="C1710" s="88" t="s">
        <v>4773</v>
      </c>
      <c r="D1710" s="88" t="s">
        <v>4774</v>
      </c>
      <c r="E1710" s="89">
        <v>0</v>
      </c>
      <c r="F1710" s="88" t="s">
        <v>1185</v>
      </c>
      <c r="H1710" s="3">
        <f>E1710+SUMIF('BR DTG PACUL'!C:C,'STOK PACUL'!C1710,'BR DTG PACUL'!E:E)</f>
        <v>0</v>
      </c>
    </row>
    <row r="1711" spans="1:8" ht="30">
      <c r="A1711" s="88" t="s">
        <v>2022</v>
      </c>
      <c r="B1711" s="88" t="s">
        <v>876</v>
      </c>
      <c r="C1711" s="88" t="s">
        <v>2022</v>
      </c>
      <c r="D1711" s="88" t="s">
        <v>1327</v>
      </c>
      <c r="E1711" s="89">
        <v>0</v>
      </c>
      <c r="F1711" s="88" t="s">
        <v>344</v>
      </c>
      <c r="H1711" s="3">
        <f>E1711+SUMIF('BR DTG PACUL'!C:C,'STOK PACUL'!C1711,'BR DTG PACUL'!E:E)</f>
        <v>0</v>
      </c>
    </row>
    <row r="1712" spans="1:8" ht="30">
      <c r="A1712" s="88" t="s">
        <v>344</v>
      </c>
      <c r="B1712" s="88" t="s">
        <v>898</v>
      </c>
      <c r="C1712" s="88" t="s">
        <v>344</v>
      </c>
      <c r="D1712" s="88" t="s">
        <v>1327</v>
      </c>
      <c r="E1712" s="89">
        <v>2</v>
      </c>
      <c r="F1712" s="88" t="s">
        <v>344</v>
      </c>
      <c r="H1712" s="3">
        <f>E1712+SUMIF('BR DTG PACUL'!C:C,'STOK PACUL'!C1712,'BR DTG PACUL'!E:E)</f>
        <v>4</v>
      </c>
    </row>
    <row r="1713" spans="1:8" ht="30">
      <c r="A1713" s="88" t="s">
        <v>4775</v>
      </c>
      <c r="B1713" s="88" t="s">
        <v>876</v>
      </c>
      <c r="C1713" s="88" t="s">
        <v>4775</v>
      </c>
      <c r="D1713" s="88" t="s">
        <v>4776</v>
      </c>
      <c r="E1713" s="89">
        <v>0</v>
      </c>
      <c r="F1713" s="88" t="s">
        <v>345</v>
      </c>
      <c r="H1713" s="3">
        <f>E1713+SUMIF('BR DTG PACUL'!C:C,'STOK PACUL'!C1713,'BR DTG PACUL'!E:E)</f>
        <v>0</v>
      </c>
    </row>
    <row r="1714" spans="1:8" ht="30">
      <c r="A1714" s="88" t="s">
        <v>345</v>
      </c>
      <c r="B1714" s="88" t="s">
        <v>898</v>
      </c>
      <c r="C1714" s="88" t="s">
        <v>345</v>
      </c>
      <c r="D1714" s="88" t="s">
        <v>1127</v>
      </c>
      <c r="E1714" s="89">
        <v>10</v>
      </c>
      <c r="F1714" s="88" t="s">
        <v>345</v>
      </c>
      <c r="H1714" s="3">
        <f>E1714+SUMIF('BR DTG PACUL'!C:C,'STOK PACUL'!C1714,'BR DTG PACUL'!E:E)</f>
        <v>10</v>
      </c>
    </row>
    <row r="1715" spans="1:8">
      <c r="A1715" s="88" t="s">
        <v>4777</v>
      </c>
      <c r="B1715" s="88" t="s">
        <v>876</v>
      </c>
      <c r="C1715" s="88" t="s">
        <v>4777</v>
      </c>
      <c r="D1715" s="88" t="s">
        <v>4778</v>
      </c>
      <c r="E1715" s="89">
        <v>0</v>
      </c>
      <c r="F1715" s="88" t="s">
        <v>1185</v>
      </c>
      <c r="H1715" s="3">
        <f>E1715+SUMIF('BR DTG PACUL'!C:C,'STOK PACUL'!C1715,'BR DTG PACUL'!E:E)</f>
        <v>0</v>
      </c>
    </row>
    <row r="1716" spans="1:8">
      <c r="A1716" s="88" t="s">
        <v>4779</v>
      </c>
      <c r="B1716" s="88" t="s">
        <v>876</v>
      </c>
      <c r="C1716" s="88" t="s">
        <v>4779</v>
      </c>
      <c r="D1716" s="88" t="s">
        <v>4780</v>
      </c>
      <c r="E1716" s="89">
        <v>0</v>
      </c>
      <c r="F1716" s="88" t="s">
        <v>1185</v>
      </c>
      <c r="H1716" s="3">
        <f>E1716+SUMIF('BR DTG PACUL'!C:C,'STOK PACUL'!C1716,'BR DTG PACUL'!E:E)</f>
        <v>0</v>
      </c>
    </row>
    <row r="1717" spans="1:8">
      <c r="A1717" s="88" t="s">
        <v>4781</v>
      </c>
      <c r="B1717" s="88" t="s">
        <v>876</v>
      </c>
      <c r="C1717" s="88" t="s">
        <v>4781</v>
      </c>
      <c r="D1717" s="88" t="s">
        <v>1058</v>
      </c>
      <c r="E1717" s="89">
        <v>0</v>
      </c>
      <c r="F1717" s="88" t="s">
        <v>1185</v>
      </c>
      <c r="H1717" s="3">
        <f>E1717+SUMIF('BR DTG PACUL'!C:C,'STOK PACUL'!C1717,'BR DTG PACUL'!E:E)</f>
        <v>0</v>
      </c>
    </row>
    <row r="1718" spans="1:8" ht="30">
      <c r="A1718" s="88" t="s">
        <v>4782</v>
      </c>
      <c r="B1718" s="88" t="s">
        <v>876</v>
      </c>
      <c r="C1718" s="88" t="s">
        <v>4782</v>
      </c>
      <c r="D1718" s="88" t="s">
        <v>1125</v>
      </c>
      <c r="E1718" s="89">
        <v>0</v>
      </c>
      <c r="F1718" s="88" t="s">
        <v>342</v>
      </c>
      <c r="H1718" s="3">
        <f>E1718+SUMIF('BR DTG PACUL'!C:C,'STOK PACUL'!C1718,'BR DTG PACUL'!E:E)</f>
        <v>0</v>
      </c>
    </row>
    <row r="1719" spans="1:8">
      <c r="A1719" s="88" t="s">
        <v>4783</v>
      </c>
      <c r="B1719" s="88" t="s">
        <v>898</v>
      </c>
      <c r="C1719" s="88" t="s">
        <v>4783</v>
      </c>
      <c r="D1719" s="88" t="s">
        <v>4784</v>
      </c>
      <c r="E1719" s="89">
        <v>2</v>
      </c>
      <c r="F1719" s="88" t="s">
        <v>1185</v>
      </c>
      <c r="H1719" s="3">
        <f>E1719+SUMIF('BR DTG PACUL'!C:C,'STOK PACUL'!C1719,'BR DTG PACUL'!E:E)</f>
        <v>2</v>
      </c>
    </row>
    <row r="1720" spans="1:8">
      <c r="A1720" s="88" t="s">
        <v>4785</v>
      </c>
      <c r="B1720" s="88" t="s">
        <v>876</v>
      </c>
      <c r="C1720" s="88" t="s">
        <v>4785</v>
      </c>
      <c r="D1720" s="88" t="s">
        <v>4786</v>
      </c>
      <c r="E1720" s="89">
        <v>0</v>
      </c>
      <c r="F1720" s="88" t="s">
        <v>1185</v>
      </c>
      <c r="H1720" s="3">
        <f>E1720+SUMIF('BR DTG PACUL'!C:C,'STOK PACUL'!C1720,'BR DTG PACUL'!E:E)</f>
        <v>0</v>
      </c>
    </row>
    <row r="1721" spans="1:8">
      <c r="A1721" s="88" t="s">
        <v>4787</v>
      </c>
      <c r="B1721" s="88" t="s">
        <v>876</v>
      </c>
      <c r="C1721" s="88" t="s">
        <v>4787</v>
      </c>
      <c r="D1721" s="88" t="s">
        <v>4788</v>
      </c>
      <c r="E1721" s="89">
        <v>0</v>
      </c>
      <c r="F1721" s="88" t="s">
        <v>1185</v>
      </c>
      <c r="H1721" s="3">
        <f>E1721+SUMIF('BR DTG PACUL'!C:C,'STOK PACUL'!C1721,'BR DTG PACUL'!E:E)</f>
        <v>0</v>
      </c>
    </row>
    <row r="1722" spans="1:8" ht="30">
      <c r="A1722" s="88" t="s">
        <v>346</v>
      </c>
      <c r="B1722" s="88" t="s">
        <v>898</v>
      </c>
      <c r="C1722" s="88" t="s">
        <v>346</v>
      </c>
      <c r="D1722" s="88" t="s">
        <v>1128</v>
      </c>
      <c r="E1722" s="89">
        <v>8</v>
      </c>
      <c r="F1722" s="88" t="s">
        <v>346</v>
      </c>
      <c r="H1722" s="3">
        <f>E1722+SUMIF('BR DTG PACUL'!C:C,'STOK PACUL'!C1722,'BR DTG PACUL'!E:E)</f>
        <v>8</v>
      </c>
    </row>
    <row r="1723" spans="1:8" ht="30">
      <c r="A1723" s="88" t="s">
        <v>1444</v>
      </c>
      <c r="B1723" s="88" t="s">
        <v>898</v>
      </c>
      <c r="C1723" s="88" t="s">
        <v>1444</v>
      </c>
      <c r="D1723" s="88" t="s">
        <v>1445</v>
      </c>
      <c r="E1723" s="89">
        <v>1</v>
      </c>
      <c r="F1723" s="88" t="s">
        <v>346</v>
      </c>
      <c r="H1723" s="3">
        <f>E1723+SUMIF('BR DTG PACUL'!C:C,'STOK PACUL'!C1723,'BR DTG PACUL'!E:E)</f>
        <v>1</v>
      </c>
    </row>
    <row r="1724" spans="1:8">
      <c r="A1724" s="88" t="s">
        <v>4789</v>
      </c>
      <c r="B1724" s="88" t="s">
        <v>876</v>
      </c>
      <c r="C1724" s="88" t="s">
        <v>4789</v>
      </c>
      <c r="D1724" s="88" t="s">
        <v>4790</v>
      </c>
      <c r="E1724" s="89">
        <v>0</v>
      </c>
      <c r="F1724" s="88" t="s">
        <v>1185</v>
      </c>
      <c r="H1724" s="3">
        <f>E1724+SUMIF('BR DTG PACUL'!C:C,'STOK PACUL'!C1724,'BR DTG PACUL'!E:E)</f>
        <v>0</v>
      </c>
    </row>
    <row r="1725" spans="1:8">
      <c r="A1725" s="88" t="s">
        <v>4791</v>
      </c>
      <c r="B1725" s="88" t="s">
        <v>876</v>
      </c>
      <c r="C1725" s="88" t="s">
        <v>4791</v>
      </c>
      <c r="D1725" s="88" t="s">
        <v>4792</v>
      </c>
      <c r="E1725" s="89">
        <v>0</v>
      </c>
      <c r="F1725" s="88" t="s">
        <v>1185</v>
      </c>
      <c r="H1725" s="3">
        <f>E1725+SUMIF('BR DTG PACUL'!C:C,'STOK PACUL'!C1725,'BR DTG PACUL'!E:E)</f>
        <v>0</v>
      </c>
    </row>
    <row r="1726" spans="1:8">
      <c r="A1726" s="88" t="s">
        <v>4793</v>
      </c>
      <c r="B1726" s="88" t="s">
        <v>876</v>
      </c>
      <c r="C1726" s="88" t="s">
        <v>4793</v>
      </c>
      <c r="D1726" s="88" t="s">
        <v>4794</v>
      </c>
      <c r="E1726" s="89">
        <v>0</v>
      </c>
      <c r="F1726" s="88" t="s">
        <v>1185</v>
      </c>
      <c r="H1726" s="3">
        <f>E1726+SUMIF('BR DTG PACUL'!C:C,'STOK PACUL'!C1726,'BR DTG PACUL'!E:E)</f>
        <v>0</v>
      </c>
    </row>
    <row r="1727" spans="1:8">
      <c r="A1727" s="88" t="s">
        <v>4795</v>
      </c>
      <c r="B1727" s="88" t="s">
        <v>876</v>
      </c>
      <c r="C1727" s="88" t="s">
        <v>4795</v>
      </c>
      <c r="D1727" s="88" t="s">
        <v>4796</v>
      </c>
      <c r="E1727" s="89">
        <v>0</v>
      </c>
      <c r="F1727" s="88" t="s">
        <v>1185</v>
      </c>
      <c r="H1727" s="3">
        <f>E1727+SUMIF('BR DTG PACUL'!C:C,'STOK PACUL'!C1727,'BR DTG PACUL'!E:E)</f>
        <v>0</v>
      </c>
    </row>
    <row r="1728" spans="1:8">
      <c r="A1728" s="88" t="s">
        <v>1446</v>
      </c>
      <c r="B1728" s="88" t="s">
        <v>898</v>
      </c>
      <c r="C1728" s="88" t="s">
        <v>1446</v>
      </c>
      <c r="D1728" s="88" t="s">
        <v>1447</v>
      </c>
      <c r="E1728" s="89">
        <v>4</v>
      </c>
      <c r="F1728" s="88" t="s">
        <v>1185</v>
      </c>
      <c r="H1728" s="3">
        <f>E1728+SUMIF('BR DTG PACUL'!C:C,'STOK PACUL'!C1728,'BR DTG PACUL'!E:E)</f>
        <v>4</v>
      </c>
    </row>
    <row r="1729" spans="1:8">
      <c r="A1729" s="88" t="s">
        <v>4797</v>
      </c>
      <c r="B1729" s="88" t="s">
        <v>876</v>
      </c>
      <c r="C1729" s="88" t="s">
        <v>4797</v>
      </c>
      <c r="D1729" s="88" t="s">
        <v>4798</v>
      </c>
      <c r="E1729" s="89">
        <v>0</v>
      </c>
      <c r="F1729" s="88" t="s">
        <v>1185</v>
      </c>
      <c r="H1729" s="3">
        <f>E1729+SUMIF('BR DTG PACUL'!C:C,'STOK PACUL'!C1729,'BR DTG PACUL'!E:E)</f>
        <v>0</v>
      </c>
    </row>
    <row r="1730" spans="1:8">
      <c r="A1730" s="88" t="s">
        <v>2193</v>
      </c>
      <c r="B1730" s="88" t="s">
        <v>898</v>
      </c>
      <c r="C1730" s="88" t="s">
        <v>2193</v>
      </c>
      <c r="D1730" s="88" t="s">
        <v>2194</v>
      </c>
      <c r="E1730" s="89">
        <v>1</v>
      </c>
      <c r="F1730" s="88" t="s">
        <v>1185</v>
      </c>
      <c r="H1730" s="3">
        <f>E1730+SUMIF('BR DTG PACUL'!C:C,'STOK PACUL'!C1730,'BR DTG PACUL'!E:E)</f>
        <v>1</v>
      </c>
    </row>
    <row r="1731" spans="1:8" ht="30">
      <c r="A1731" s="88" t="s">
        <v>347</v>
      </c>
      <c r="B1731" s="88" t="s">
        <v>898</v>
      </c>
      <c r="C1731" s="88" t="s">
        <v>347</v>
      </c>
      <c r="D1731" s="88" t="s">
        <v>1328</v>
      </c>
      <c r="E1731" s="89">
        <v>2</v>
      </c>
      <c r="F1731" s="88" t="s">
        <v>1185</v>
      </c>
      <c r="H1731" s="3">
        <f>E1731+SUMIF('BR DTG PACUL'!C:C,'STOK PACUL'!C1731,'BR DTG PACUL'!E:E)</f>
        <v>2</v>
      </c>
    </row>
    <row r="1732" spans="1:8">
      <c r="A1732" s="88" t="s">
        <v>348</v>
      </c>
      <c r="B1732" s="88" t="s">
        <v>898</v>
      </c>
      <c r="C1732" s="88" t="s">
        <v>348</v>
      </c>
      <c r="D1732" s="88" t="s">
        <v>1130</v>
      </c>
      <c r="E1732" s="89">
        <v>2</v>
      </c>
      <c r="F1732" s="88" t="s">
        <v>1185</v>
      </c>
      <c r="H1732" s="3">
        <f>E1732+SUMIF('BR DTG PACUL'!C:C,'STOK PACUL'!C1732,'BR DTG PACUL'!E:E)</f>
        <v>2</v>
      </c>
    </row>
    <row r="1733" spans="1:8">
      <c r="A1733" s="88" t="s">
        <v>349</v>
      </c>
      <c r="B1733" s="88" t="s">
        <v>898</v>
      </c>
      <c r="C1733" s="88" t="s">
        <v>349</v>
      </c>
      <c r="D1733" s="88" t="s">
        <v>1131</v>
      </c>
      <c r="E1733" s="89">
        <v>4</v>
      </c>
      <c r="F1733" s="88" t="s">
        <v>1185</v>
      </c>
      <c r="H1733" s="3">
        <f>E1733+SUMIF('BR DTG PACUL'!C:C,'STOK PACUL'!C1733,'BR DTG PACUL'!E:E)</f>
        <v>4</v>
      </c>
    </row>
    <row r="1734" spans="1:8">
      <c r="A1734" s="88" t="s">
        <v>350</v>
      </c>
      <c r="B1734" s="88" t="s">
        <v>898</v>
      </c>
      <c r="C1734" s="88" t="s">
        <v>350</v>
      </c>
      <c r="D1734" s="88" t="s">
        <v>1132</v>
      </c>
      <c r="E1734" s="89">
        <v>4</v>
      </c>
      <c r="F1734" s="88" t="s">
        <v>1185</v>
      </c>
      <c r="H1734" s="3">
        <f>E1734+SUMIF('BR DTG PACUL'!C:C,'STOK PACUL'!C1734,'BR DTG PACUL'!E:E)</f>
        <v>4</v>
      </c>
    </row>
    <row r="1735" spans="1:8">
      <c r="A1735" s="88" t="s">
        <v>515</v>
      </c>
      <c r="B1735" s="88" t="s">
        <v>898</v>
      </c>
      <c r="C1735" s="88" t="s">
        <v>515</v>
      </c>
      <c r="D1735" s="88" t="s">
        <v>1133</v>
      </c>
      <c r="E1735" s="89">
        <v>3</v>
      </c>
      <c r="F1735" s="88" t="s">
        <v>1185</v>
      </c>
      <c r="H1735" s="3">
        <f>E1735+SUMIF('BR DTG PACUL'!C:C,'STOK PACUL'!C1735,'BR DTG PACUL'!E:E)</f>
        <v>3</v>
      </c>
    </row>
    <row r="1736" spans="1:8">
      <c r="A1736" s="88" t="s">
        <v>4799</v>
      </c>
      <c r="B1736" s="88" t="s">
        <v>876</v>
      </c>
      <c r="C1736" s="88" t="s">
        <v>4799</v>
      </c>
      <c r="D1736" s="88" t="s">
        <v>4800</v>
      </c>
      <c r="E1736" s="89">
        <v>0</v>
      </c>
      <c r="F1736" s="88" t="s">
        <v>1185</v>
      </c>
      <c r="H1736" s="3">
        <f>E1736+SUMIF('BR DTG PACUL'!C:C,'STOK PACUL'!C1736,'BR DTG PACUL'!E:E)</f>
        <v>0</v>
      </c>
    </row>
    <row r="1737" spans="1:8">
      <c r="A1737" s="88" t="s">
        <v>351</v>
      </c>
      <c r="B1737" s="88" t="s">
        <v>898</v>
      </c>
      <c r="C1737" s="88" t="s">
        <v>351</v>
      </c>
      <c r="D1737" s="88" t="s">
        <v>1134</v>
      </c>
      <c r="E1737" s="89">
        <v>2</v>
      </c>
      <c r="F1737" s="88" t="s">
        <v>1185</v>
      </c>
      <c r="H1737" s="3">
        <f>E1737+SUMIF('BR DTG PACUL'!C:C,'STOK PACUL'!C1737,'BR DTG PACUL'!E:E)</f>
        <v>2</v>
      </c>
    </row>
    <row r="1738" spans="1:8" ht="30">
      <c r="A1738" s="88" t="s">
        <v>1639</v>
      </c>
      <c r="B1738" s="88" t="s">
        <v>898</v>
      </c>
      <c r="C1738" s="88" t="s">
        <v>1639</v>
      </c>
      <c r="D1738" s="88" t="s">
        <v>4801</v>
      </c>
      <c r="E1738" s="89">
        <v>2</v>
      </c>
      <c r="F1738" s="88" t="s">
        <v>1185</v>
      </c>
      <c r="H1738" s="3">
        <f>E1738+SUMIF('BR DTG PACUL'!C:C,'STOK PACUL'!C1738,'BR DTG PACUL'!E:E)</f>
        <v>2</v>
      </c>
    </row>
    <row r="1739" spans="1:8">
      <c r="A1739" s="88" t="s">
        <v>588</v>
      </c>
      <c r="B1739" s="88" t="s">
        <v>876</v>
      </c>
      <c r="C1739" s="88" t="s">
        <v>588</v>
      </c>
      <c r="D1739" s="88" t="s">
        <v>695</v>
      </c>
      <c r="E1739" s="89">
        <v>0</v>
      </c>
      <c r="F1739" s="88" t="s">
        <v>1185</v>
      </c>
      <c r="H1739" s="3">
        <f>E1739+SUMIF('BR DTG PACUL'!C:C,'STOK PACUL'!C1739,'BR DTG PACUL'!E:E)</f>
        <v>0</v>
      </c>
    </row>
    <row r="1740" spans="1:8">
      <c r="A1740" s="88" t="s">
        <v>1850</v>
      </c>
      <c r="B1740" s="88" t="s">
        <v>876</v>
      </c>
      <c r="C1740" s="88" t="s">
        <v>1850</v>
      </c>
      <c r="D1740" s="88" t="s">
        <v>1851</v>
      </c>
      <c r="E1740" s="89">
        <v>0</v>
      </c>
      <c r="F1740" s="88" t="s">
        <v>1185</v>
      </c>
      <c r="H1740" s="3">
        <f>E1740+SUMIF('BR DTG PACUL'!C:C,'STOK PACUL'!C1740,'BR DTG PACUL'!E:E)</f>
        <v>0</v>
      </c>
    </row>
    <row r="1741" spans="1:8">
      <c r="A1741" s="88" t="s">
        <v>1852</v>
      </c>
      <c r="B1741" s="88" t="s">
        <v>876</v>
      </c>
      <c r="C1741" s="88" t="s">
        <v>1852</v>
      </c>
      <c r="D1741" s="88" t="s">
        <v>1853</v>
      </c>
      <c r="E1741" s="89">
        <v>0</v>
      </c>
      <c r="F1741" s="88" t="s">
        <v>1185</v>
      </c>
      <c r="H1741" s="3">
        <f>E1741+SUMIF('BR DTG PACUL'!C:C,'STOK PACUL'!C1741,'BR DTG PACUL'!E:E)</f>
        <v>0</v>
      </c>
    </row>
    <row r="1742" spans="1:8">
      <c r="A1742" s="88" t="s">
        <v>4802</v>
      </c>
      <c r="B1742" s="88" t="s">
        <v>876</v>
      </c>
      <c r="C1742" s="88" t="s">
        <v>4802</v>
      </c>
      <c r="D1742" s="88" t="s">
        <v>4803</v>
      </c>
      <c r="E1742" s="89">
        <v>0</v>
      </c>
      <c r="F1742" s="88" t="s">
        <v>1185</v>
      </c>
      <c r="H1742" s="3">
        <f>E1742+SUMIF('BR DTG PACUL'!C:C,'STOK PACUL'!C1742,'BR DTG PACUL'!E:E)</f>
        <v>0</v>
      </c>
    </row>
    <row r="1743" spans="1:8">
      <c r="A1743" s="88" t="s">
        <v>589</v>
      </c>
      <c r="B1743" s="88" t="s">
        <v>876</v>
      </c>
      <c r="C1743" s="88" t="s">
        <v>589</v>
      </c>
      <c r="D1743" s="88" t="s">
        <v>696</v>
      </c>
      <c r="E1743" s="89">
        <v>0</v>
      </c>
      <c r="F1743" s="88" t="s">
        <v>1185</v>
      </c>
      <c r="H1743" s="3">
        <f>E1743+SUMIF('BR DTG PACUL'!C:C,'STOK PACUL'!C1743,'BR DTG PACUL'!E:E)</f>
        <v>0</v>
      </c>
    </row>
    <row r="1744" spans="1:8">
      <c r="A1744" s="88" t="s">
        <v>4804</v>
      </c>
      <c r="B1744" s="88" t="s">
        <v>876</v>
      </c>
      <c r="C1744" s="88" t="s">
        <v>4804</v>
      </c>
      <c r="D1744" s="88" t="s">
        <v>4805</v>
      </c>
      <c r="E1744" s="89">
        <v>0</v>
      </c>
      <c r="F1744" s="88" t="s">
        <v>1185</v>
      </c>
      <c r="H1744" s="3">
        <f>E1744+SUMIF('BR DTG PACUL'!C:C,'STOK PACUL'!C1744,'BR DTG PACUL'!E:E)</f>
        <v>0</v>
      </c>
    </row>
    <row r="1745" spans="1:8">
      <c r="A1745" s="88" t="s">
        <v>1854</v>
      </c>
      <c r="B1745" s="88" t="s">
        <v>876</v>
      </c>
      <c r="C1745" s="88" t="s">
        <v>1854</v>
      </c>
      <c r="D1745" s="88" t="s">
        <v>1855</v>
      </c>
      <c r="E1745" s="89">
        <v>0</v>
      </c>
      <c r="F1745" s="88" t="s">
        <v>1185</v>
      </c>
      <c r="H1745" s="3">
        <f>E1745+SUMIF('BR DTG PACUL'!C:C,'STOK PACUL'!C1745,'BR DTG PACUL'!E:E)</f>
        <v>0</v>
      </c>
    </row>
    <row r="1746" spans="1:8">
      <c r="A1746" s="88" t="s">
        <v>4806</v>
      </c>
      <c r="B1746" s="88" t="s">
        <v>881</v>
      </c>
      <c r="C1746" s="88" t="s">
        <v>4806</v>
      </c>
      <c r="D1746" s="88" t="s">
        <v>4807</v>
      </c>
      <c r="E1746" s="89">
        <v>1</v>
      </c>
      <c r="F1746" s="88" t="s">
        <v>1185</v>
      </c>
      <c r="H1746" s="3">
        <f>E1746+SUMIF('BR DTG PACUL'!C:C,'STOK PACUL'!C1746,'BR DTG PACUL'!E:E)</f>
        <v>1</v>
      </c>
    </row>
    <row r="1747" spans="1:8">
      <c r="A1747" s="88" t="s">
        <v>1856</v>
      </c>
      <c r="B1747" s="88" t="s">
        <v>881</v>
      </c>
      <c r="C1747" s="88" t="s">
        <v>1856</v>
      </c>
      <c r="D1747" s="88" t="s">
        <v>1857</v>
      </c>
      <c r="E1747" s="89">
        <v>1</v>
      </c>
      <c r="F1747" s="88" t="s">
        <v>1185</v>
      </c>
      <c r="H1747" s="3">
        <f>E1747+SUMIF('BR DTG PACUL'!C:C,'STOK PACUL'!C1747,'BR DTG PACUL'!E:E)</f>
        <v>1</v>
      </c>
    </row>
    <row r="1748" spans="1:8">
      <c r="A1748" s="88" t="s">
        <v>4808</v>
      </c>
      <c r="B1748" s="88" t="s">
        <v>876</v>
      </c>
      <c r="C1748" s="88" t="s">
        <v>4808</v>
      </c>
      <c r="D1748" s="88" t="s">
        <v>4809</v>
      </c>
      <c r="E1748" s="89">
        <v>0</v>
      </c>
      <c r="F1748" s="88" t="s">
        <v>1185</v>
      </c>
      <c r="H1748" s="3">
        <f>E1748+SUMIF('BR DTG PACUL'!C:C,'STOK PACUL'!C1748,'BR DTG PACUL'!E:E)</f>
        <v>0</v>
      </c>
    </row>
    <row r="1749" spans="1:8">
      <c r="A1749" s="88" t="s">
        <v>4810</v>
      </c>
      <c r="B1749" s="88" t="s">
        <v>881</v>
      </c>
      <c r="C1749" s="88" t="s">
        <v>4810</v>
      </c>
      <c r="D1749" s="88" t="s">
        <v>4811</v>
      </c>
      <c r="E1749" s="89">
        <v>2</v>
      </c>
      <c r="F1749" s="88" t="s">
        <v>1185</v>
      </c>
      <c r="H1749" s="3">
        <f>E1749+SUMIF('BR DTG PACUL'!C:C,'STOK PACUL'!C1749,'BR DTG PACUL'!E:E)</f>
        <v>2</v>
      </c>
    </row>
    <row r="1750" spans="1:8">
      <c r="A1750" s="88" t="s">
        <v>1858</v>
      </c>
      <c r="B1750" s="88" t="s">
        <v>881</v>
      </c>
      <c r="C1750" s="88" t="s">
        <v>1858</v>
      </c>
      <c r="D1750" s="88" t="s">
        <v>1859</v>
      </c>
      <c r="E1750" s="89">
        <v>1</v>
      </c>
      <c r="F1750" s="88" t="s">
        <v>1185</v>
      </c>
      <c r="H1750" s="3">
        <f>E1750+SUMIF('BR DTG PACUL'!C:C,'STOK PACUL'!C1750,'BR DTG PACUL'!E:E)</f>
        <v>1</v>
      </c>
    </row>
    <row r="1751" spans="1:8">
      <c r="A1751" s="88" t="s">
        <v>4812</v>
      </c>
      <c r="B1751" s="88" t="s">
        <v>876</v>
      </c>
      <c r="C1751" s="88" t="s">
        <v>4812</v>
      </c>
      <c r="D1751" s="88" t="s">
        <v>4813</v>
      </c>
      <c r="E1751" s="89">
        <v>0</v>
      </c>
      <c r="F1751" s="88" t="s">
        <v>1185</v>
      </c>
      <c r="H1751" s="3">
        <f>E1751+SUMIF('BR DTG PACUL'!C:C,'STOK PACUL'!C1751,'BR DTG PACUL'!E:E)</f>
        <v>0</v>
      </c>
    </row>
    <row r="1752" spans="1:8">
      <c r="A1752" s="88" t="s">
        <v>4814</v>
      </c>
      <c r="B1752" s="88" t="s">
        <v>881</v>
      </c>
      <c r="C1752" s="88" t="s">
        <v>4814</v>
      </c>
      <c r="D1752" s="88" t="s">
        <v>4815</v>
      </c>
      <c r="E1752" s="89">
        <v>0</v>
      </c>
      <c r="F1752" s="88" t="s">
        <v>1185</v>
      </c>
      <c r="H1752" s="3">
        <f>E1752+SUMIF('BR DTG PACUL'!C:C,'STOK PACUL'!C1752,'BR DTG PACUL'!E:E)</f>
        <v>0</v>
      </c>
    </row>
    <row r="1753" spans="1:8">
      <c r="A1753" s="88" t="s">
        <v>4816</v>
      </c>
      <c r="B1753" s="88" t="s">
        <v>881</v>
      </c>
      <c r="C1753" s="88" t="s">
        <v>4816</v>
      </c>
      <c r="D1753" s="88" t="s">
        <v>4815</v>
      </c>
      <c r="E1753" s="89">
        <v>0</v>
      </c>
      <c r="F1753" s="88" t="s">
        <v>1185</v>
      </c>
      <c r="H1753" s="3">
        <f>E1753+SUMIF('BR DTG PACUL'!C:C,'STOK PACUL'!C1753,'BR DTG PACUL'!E:E)</f>
        <v>0</v>
      </c>
    </row>
    <row r="1754" spans="1:8">
      <c r="A1754" s="88" t="s">
        <v>4817</v>
      </c>
      <c r="B1754" s="88" t="s">
        <v>876</v>
      </c>
      <c r="C1754" s="88" t="s">
        <v>4817</v>
      </c>
      <c r="D1754" s="88" t="s">
        <v>4818</v>
      </c>
      <c r="E1754" s="89">
        <v>0</v>
      </c>
      <c r="F1754" s="88" t="s">
        <v>1185</v>
      </c>
      <c r="H1754" s="3">
        <f>E1754+SUMIF('BR DTG PACUL'!C:C,'STOK PACUL'!C1754,'BR DTG PACUL'!E:E)</f>
        <v>0</v>
      </c>
    </row>
    <row r="1755" spans="1:8">
      <c r="A1755" s="88" t="s">
        <v>4819</v>
      </c>
      <c r="B1755" s="88" t="s">
        <v>876</v>
      </c>
      <c r="C1755" s="88" t="s">
        <v>4819</v>
      </c>
      <c r="D1755" s="88" t="s">
        <v>4820</v>
      </c>
      <c r="E1755" s="89">
        <v>0</v>
      </c>
      <c r="F1755" s="88" t="s">
        <v>1185</v>
      </c>
      <c r="H1755" s="3">
        <f>E1755+SUMIF('BR DTG PACUL'!C:C,'STOK PACUL'!C1755,'BR DTG PACUL'!E:E)</f>
        <v>0</v>
      </c>
    </row>
    <row r="1756" spans="1:8">
      <c r="A1756" s="88" t="s">
        <v>4821</v>
      </c>
      <c r="B1756" s="88" t="s">
        <v>876</v>
      </c>
      <c r="C1756" s="88" t="s">
        <v>4821</v>
      </c>
      <c r="D1756" s="88" t="s">
        <v>3187</v>
      </c>
      <c r="E1756" s="89">
        <v>0</v>
      </c>
      <c r="F1756" s="88" t="s">
        <v>1185</v>
      </c>
      <c r="H1756" s="3">
        <f>E1756+SUMIF('BR DTG PACUL'!C:C,'STOK PACUL'!C1756,'BR DTG PACUL'!E:E)</f>
        <v>0</v>
      </c>
    </row>
    <row r="1757" spans="1:8">
      <c r="A1757" s="88" t="s">
        <v>590</v>
      </c>
      <c r="B1757" s="88" t="s">
        <v>876</v>
      </c>
      <c r="C1757" s="88" t="s">
        <v>590</v>
      </c>
      <c r="D1757" s="88" t="s">
        <v>697</v>
      </c>
      <c r="E1757" s="89">
        <v>0</v>
      </c>
      <c r="F1757" s="88" t="s">
        <v>1185</v>
      </c>
      <c r="H1757" s="3">
        <f>E1757+SUMIF('BR DTG PACUL'!C:C,'STOK PACUL'!C1757,'BR DTG PACUL'!E:E)</f>
        <v>0</v>
      </c>
    </row>
    <row r="1758" spans="1:8">
      <c r="A1758" s="88" t="s">
        <v>4822</v>
      </c>
      <c r="B1758" s="88" t="s">
        <v>881</v>
      </c>
      <c r="C1758" s="88" t="s">
        <v>4822</v>
      </c>
      <c r="D1758" s="88" t="s">
        <v>4823</v>
      </c>
      <c r="E1758" s="89">
        <v>0</v>
      </c>
      <c r="F1758" s="88" t="s">
        <v>1185</v>
      </c>
      <c r="H1758" s="3">
        <f>E1758+SUMIF('BR DTG PACUL'!C:C,'STOK PACUL'!C1758,'BR DTG PACUL'!E:E)</f>
        <v>0</v>
      </c>
    </row>
    <row r="1759" spans="1:8">
      <c r="A1759" s="88" t="s">
        <v>4824</v>
      </c>
      <c r="B1759" s="88" t="s">
        <v>881</v>
      </c>
      <c r="C1759" s="88" t="s">
        <v>4824</v>
      </c>
      <c r="D1759" s="88" t="s">
        <v>4823</v>
      </c>
      <c r="E1759" s="89">
        <v>1</v>
      </c>
      <c r="F1759" s="88" t="s">
        <v>1185</v>
      </c>
      <c r="H1759" s="3">
        <f>E1759+SUMIF('BR DTG PACUL'!C:C,'STOK PACUL'!C1759,'BR DTG PACUL'!E:E)</f>
        <v>1</v>
      </c>
    </row>
    <row r="1760" spans="1:8">
      <c r="A1760" s="88" t="s">
        <v>4825</v>
      </c>
      <c r="B1760" s="88" t="s">
        <v>881</v>
      </c>
      <c r="C1760" s="88" t="s">
        <v>4825</v>
      </c>
      <c r="D1760" s="88" t="s">
        <v>4826</v>
      </c>
      <c r="E1760" s="89">
        <v>0</v>
      </c>
      <c r="F1760" s="88" t="s">
        <v>1185</v>
      </c>
      <c r="H1760" s="3">
        <f>E1760+SUMIF('BR DTG PACUL'!C:C,'STOK PACUL'!C1760,'BR DTG PACUL'!E:E)</f>
        <v>0</v>
      </c>
    </row>
    <row r="1761" spans="1:8">
      <c r="A1761" s="88" t="s">
        <v>352</v>
      </c>
      <c r="B1761" s="88" t="s">
        <v>881</v>
      </c>
      <c r="C1761" s="88" t="s">
        <v>352</v>
      </c>
      <c r="D1761" s="88" t="s">
        <v>1135</v>
      </c>
      <c r="E1761" s="89">
        <v>2</v>
      </c>
      <c r="F1761" s="88" t="s">
        <v>1185</v>
      </c>
      <c r="H1761" s="3">
        <f>E1761+SUMIF('BR DTG PACUL'!C:C,'STOK PACUL'!C1761,'BR DTG PACUL'!E:E)</f>
        <v>2</v>
      </c>
    </row>
    <row r="1762" spans="1:8" ht="30">
      <c r="A1762" s="88" t="s">
        <v>1860</v>
      </c>
      <c r="B1762" s="88" t="s">
        <v>881</v>
      </c>
      <c r="C1762" s="88" t="s">
        <v>1860</v>
      </c>
      <c r="D1762" s="88" t="s">
        <v>1861</v>
      </c>
      <c r="E1762" s="89">
        <v>0</v>
      </c>
      <c r="F1762" s="88" t="s">
        <v>1185</v>
      </c>
      <c r="H1762" s="3">
        <f>E1762+SUMIF('BR DTG PACUL'!C:C,'STOK PACUL'!C1762,'BR DTG PACUL'!E:E)</f>
        <v>0</v>
      </c>
    </row>
    <row r="1763" spans="1:8">
      <c r="A1763" s="88" t="s">
        <v>4827</v>
      </c>
      <c r="B1763" s="88" t="s">
        <v>881</v>
      </c>
      <c r="C1763" s="88" t="s">
        <v>4827</v>
      </c>
      <c r="D1763" s="88" t="s">
        <v>4828</v>
      </c>
      <c r="E1763" s="89">
        <v>0</v>
      </c>
      <c r="F1763" s="88" t="s">
        <v>1185</v>
      </c>
      <c r="H1763" s="3">
        <f>E1763+SUMIF('BR DTG PACUL'!C:C,'STOK PACUL'!C1763,'BR DTG PACUL'!E:E)</f>
        <v>0</v>
      </c>
    </row>
    <row r="1764" spans="1:8">
      <c r="A1764" s="88" t="s">
        <v>591</v>
      </c>
      <c r="B1764" s="88" t="s">
        <v>876</v>
      </c>
      <c r="C1764" s="88" t="s">
        <v>591</v>
      </c>
      <c r="D1764" s="88" t="s">
        <v>698</v>
      </c>
      <c r="E1764" s="89">
        <v>0</v>
      </c>
      <c r="F1764" s="88" t="s">
        <v>1185</v>
      </c>
      <c r="H1764" s="3">
        <f>E1764+SUMIF('BR DTG PACUL'!C:C,'STOK PACUL'!C1764,'BR DTG PACUL'!E:E)</f>
        <v>0</v>
      </c>
    </row>
    <row r="1765" spans="1:8">
      <c r="A1765" s="88" t="s">
        <v>1448</v>
      </c>
      <c r="B1765" s="88" t="s">
        <v>881</v>
      </c>
      <c r="C1765" s="88" t="s">
        <v>1448</v>
      </c>
      <c r="D1765" s="88" t="s">
        <v>4829</v>
      </c>
      <c r="E1765" s="89">
        <v>2</v>
      </c>
      <c r="F1765" s="88" t="s">
        <v>1185</v>
      </c>
      <c r="H1765" s="3">
        <f>E1765+SUMIF('BR DTG PACUL'!C:C,'STOK PACUL'!C1765,'BR DTG PACUL'!E:E)</f>
        <v>2</v>
      </c>
    </row>
    <row r="1766" spans="1:8">
      <c r="A1766" s="88" t="s">
        <v>4830</v>
      </c>
      <c r="B1766" s="88" t="s">
        <v>876</v>
      </c>
      <c r="C1766" s="88" t="s">
        <v>4830</v>
      </c>
      <c r="D1766" s="88" t="s">
        <v>4831</v>
      </c>
      <c r="E1766" s="89">
        <v>0</v>
      </c>
      <c r="F1766" s="88" t="s">
        <v>1185</v>
      </c>
      <c r="H1766" s="3">
        <f>E1766+SUMIF('BR DTG PACUL'!C:C,'STOK PACUL'!C1766,'BR DTG PACUL'!E:E)</f>
        <v>0</v>
      </c>
    </row>
    <row r="1767" spans="1:8">
      <c r="A1767" s="88" t="s">
        <v>4832</v>
      </c>
      <c r="B1767" s="88" t="s">
        <v>876</v>
      </c>
      <c r="C1767" s="88" t="s">
        <v>4832</v>
      </c>
      <c r="D1767" s="88" t="s">
        <v>4833</v>
      </c>
      <c r="E1767" s="89">
        <v>0</v>
      </c>
      <c r="F1767" s="88" t="s">
        <v>1185</v>
      </c>
      <c r="H1767" s="3">
        <f>E1767+SUMIF('BR DTG PACUL'!C:C,'STOK PACUL'!C1767,'BR DTG PACUL'!E:E)</f>
        <v>0</v>
      </c>
    </row>
    <row r="1768" spans="1:8">
      <c r="A1768" s="88" t="s">
        <v>1137</v>
      </c>
      <c r="B1768" s="88" t="s">
        <v>881</v>
      </c>
      <c r="C1768" s="88" t="s">
        <v>1137</v>
      </c>
      <c r="D1768" s="88" t="s">
        <v>1136</v>
      </c>
      <c r="E1768" s="89">
        <v>0</v>
      </c>
      <c r="F1768" s="88" t="s">
        <v>1185</v>
      </c>
      <c r="H1768" s="3">
        <f>E1768+SUMIF('BR DTG PACUL'!C:C,'STOK PACUL'!C1768,'BR DTG PACUL'!E:E)</f>
        <v>0</v>
      </c>
    </row>
    <row r="1769" spans="1:8">
      <c r="A1769" s="88" t="s">
        <v>2201</v>
      </c>
      <c r="B1769" s="88" t="s">
        <v>876</v>
      </c>
      <c r="C1769" s="88" t="s">
        <v>2201</v>
      </c>
      <c r="D1769" s="88" t="s">
        <v>4834</v>
      </c>
      <c r="E1769" s="89">
        <v>0</v>
      </c>
      <c r="F1769" s="88" t="s">
        <v>1185</v>
      </c>
      <c r="H1769" s="3">
        <f>E1769+SUMIF('BR DTG PACUL'!C:C,'STOK PACUL'!C1769,'BR DTG PACUL'!E:E)</f>
        <v>0</v>
      </c>
    </row>
    <row r="1770" spans="1:8">
      <c r="A1770" s="88" t="s">
        <v>4835</v>
      </c>
      <c r="B1770" s="88" t="s">
        <v>881</v>
      </c>
      <c r="C1770" s="88" t="s">
        <v>4835</v>
      </c>
      <c r="D1770" s="88" t="s">
        <v>4836</v>
      </c>
      <c r="E1770" s="89">
        <v>1</v>
      </c>
      <c r="F1770" s="88" t="s">
        <v>1185</v>
      </c>
      <c r="H1770" s="3">
        <f>E1770+SUMIF('BR DTG PACUL'!C:C,'STOK PACUL'!C1770,'BR DTG PACUL'!E:E)</f>
        <v>1</v>
      </c>
    </row>
    <row r="1771" spans="1:8">
      <c r="A1771" s="88" t="s">
        <v>2203</v>
      </c>
      <c r="B1771" s="88" t="s">
        <v>876</v>
      </c>
      <c r="C1771" s="88" t="s">
        <v>2203</v>
      </c>
      <c r="D1771" s="88" t="s">
        <v>4837</v>
      </c>
      <c r="E1771" s="89">
        <v>0</v>
      </c>
      <c r="F1771" s="88" t="s">
        <v>1185</v>
      </c>
      <c r="H1771" s="3">
        <f>E1771+SUMIF('BR DTG PACUL'!C:C,'STOK PACUL'!C1771,'BR DTG PACUL'!E:E)</f>
        <v>0</v>
      </c>
    </row>
    <row r="1772" spans="1:8">
      <c r="A1772" s="88" t="s">
        <v>4838</v>
      </c>
      <c r="B1772" s="88" t="s">
        <v>876</v>
      </c>
      <c r="C1772" s="88" t="s">
        <v>4838</v>
      </c>
      <c r="D1772" s="88" t="s">
        <v>4839</v>
      </c>
      <c r="E1772" s="89">
        <v>0</v>
      </c>
      <c r="F1772" s="88" t="s">
        <v>1185</v>
      </c>
      <c r="H1772" s="3">
        <f>E1772+SUMIF('BR DTG PACUL'!C:C,'STOK PACUL'!C1772,'BR DTG PACUL'!E:E)</f>
        <v>0</v>
      </c>
    </row>
    <row r="1773" spans="1:8">
      <c r="A1773" s="88" t="s">
        <v>4840</v>
      </c>
      <c r="B1773" s="88" t="s">
        <v>881</v>
      </c>
      <c r="C1773" s="88" t="s">
        <v>4840</v>
      </c>
      <c r="D1773" s="88" t="s">
        <v>4841</v>
      </c>
      <c r="E1773" s="89">
        <v>2</v>
      </c>
      <c r="F1773" s="88" t="s">
        <v>1185</v>
      </c>
      <c r="H1773" s="3">
        <f>E1773+SUMIF('BR DTG PACUL'!C:C,'STOK PACUL'!C1773,'BR DTG PACUL'!E:E)</f>
        <v>2</v>
      </c>
    </row>
    <row r="1774" spans="1:8">
      <c r="A1774" s="88" t="s">
        <v>699</v>
      </c>
      <c r="B1774" s="88" t="s">
        <v>888</v>
      </c>
      <c r="C1774" s="88" t="s">
        <v>699</v>
      </c>
      <c r="D1774" s="88" t="s">
        <v>700</v>
      </c>
      <c r="E1774" s="89">
        <v>0</v>
      </c>
      <c r="F1774" s="88" t="s">
        <v>1185</v>
      </c>
      <c r="H1774" s="3">
        <f>E1774+SUMIF('BR DTG PACUL'!C:C,'STOK PACUL'!C1774,'BR DTG PACUL'!E:E)</f>
        <v>0</v>
      </c>
    </row>
    <row r="1775" spans="1:8">
      <c r="A1775" s="88" t="s">
        <v>4842</v>
      </c>
      <c r="B1775" s="88" t="s">
        <v>876</v>
      </c>
      <c r="C1775" s="88" t="s">
        <v>4842</v>
      </c>
      <c r="D1775" s="88" t="s">
        <v>4843</v>
      </c>
      <c r="E1775" s="89">
        <v>0</v>
      </c>
      <c r="F1775" s="88" t="s">
        <v>1185</v>
      </c>
      <c r="H1775" s="3">
        <f>E1775+SUMIF('BR DTG PACUL'!C:C,'STOK PACUL'!C1775,'BR DTG PACUL'!E:E)</f>
        <v>0</v>
      </c>
    </row>
    <row r="1776" spans="1:8">
      <c r="A1776" s="88" t="s">
        <v>4844</v>
      </c>
      <c r="B1776" s="88" t="s">
        <v>876</v>
      </c>
      <c r="C1776" s="88" t="s">
        <v>4844</v>
      </c>
      <c r="D1776" s="88" t="s">
        <v>4845</v>
      </c>
      <c r="E1776" s="89">
        <v>0</v>
      </c>
      <c r="F1776" s="88" t="s">
        <v>1185</v>
      </c>
      <c r="H1776" s="3">
        <f>E1776+SUMIF('BR DTG PACUL'!C:C,'STOK PACUL'!C1776,'BR DTG PACUL'!E:E)</f>
        <v>0</v>
      </c>
    </row>
    <row r="1777" spans="1:8">
      <c r="A1777" s="88" t="s">
        <v>4846</v>
      </c>
      <c r="B1777" s="88" t="s">
        <v>876</v>
      </c>
      <c r="C1777" s="88" t="s">
        <v>4846</v>
      </c>
      <c r="D1777" s="88" t="s">
        <v>4847</v>
      </c>
      <c r="E1777" s="89">
        <v>0</v>
      </c>
      <c r="F1777" s="88" t="s">
        <v>1185</v>
      </c>
      <c r="H1777" s="3">
        <f>E1777+SUMIF('BR DTG PACUL'!C:C,'STOK PACUL'!C1777,'BR DTG PACUL'!E:E)</f>
        <v>0</v>
      </c>
    </row>
    <row r="1778" spans="1:8">
      <c r="A1778" s="88" t="s">
        <v>4848</v>
      </c>
      <c r="B1778" s="88" t="s">
        <v>876</v>
      </c>
      <c r="C1778" s="88" t="s">
        <v>4848</v>
      </c>
      <c r="D1778" s="88" t="s">
        <v>4849</v>
      </c>
      <c r="E1778" s="89">
        <v>0</v>
      </c>
      <c r="F1778" s="88" t="s">
        <v>1185</v>
      </c>
      <c r="H1778" s="3">
        <f>E1778+SUMIF('BR DTG PACUL'!C:C,'STOK PACUL'!C1778,'BR DTG PACUL'!E:E)</f>
        <v>0</v>
      </c>
    </row>
    <row r="1779" spans="1:8">
      <c r="A1779" s="88" t="s">
        <v>4850</v>
      </c>
      <c r="B1779" s="88" t="s">
        <v>876</v>
      </c>
      <c r="C1779" s="88" t="s">
        <v>4850</v>
      </c>
      <c r="D1779" s="88" t="s">
        <v>4851</v>
      </c>
      <c r="E1779" s="89">
        <v>0</v>
      </c>
      <c r="F1779" s="88" t="s">
        <v>1185</v>
      </c>
      <c r="H1779" s="3">
        <f>E1779+SUMIF('BR DTG PACUL'!C:C,'STOK PACUL'!C1779,'BR DTG PACUL'!E:E)</f>
        <v>0</v>
      </c>
    </row>
    <row r="1780" spans="1:8" ht="30">
      <c r="A1780" s="88" t="s">
        <v>353</v>
      </c>
      <c r="B1780" s="88" t="s">
        <v>877</v>
      </c>
      <c r="C1780" s="88" t="s">
        <v>353</v>
      </c>
      <c r="D1780" s="88" t="s">
        <v>1138</v>
      </c>
      <c r="E1780" s="89">
        <v>2</v>
      </c>
      <c r="F1780" s="88" t="s">
        <v>1185</v>
      </c>
      <c r="H1780" s="3">
        <f>E1780+SUMIF('BR DTG PACUL'!C:C,'STOK PACUL'!C1780,'BR DTG PACUL'!E:E)</f>
        <v>2</v>
      </c>
    </row>
    <row r="1781" spans="1:8">
      <c r="A1781" s="88" t="s">
        <v>4852</v>
      </c>
      <c r="B1781" s="88" t="s">
        <v>876</v>
      </c>
      <c r="C1781" s="88" t="s">
        <v>4852</v>
      </c>
      <c r="D1781" s="88" t="s">
        <v>4853</v>
      </c>
      <c r="E1781" s="89">
        <v>0</v>
      </c>
      <c r="F1781" s="88" t="s">
        <v>1185</v>
      </c>
      <c r="H1781" s="3">
        <f>E1781+SUMIF('BR DTG PACUL'!C:C,'STOK PACUL'!C1781,'BR DTG PACUL'!E:E)</f>
        <v>0</v>
      </c>
    </row>
    <row r="1782" spans="1:8">
      <c r="A1782" s="88" t="s">
        <v>4854</v>
      </c>
      <c r="B1782" s="88" t="s">
        <v>876</v>
      </c>
      <c r="C1782" s="88" t="s">
        <v>4854</v>
      </c>
      <c r="D1782" s="88" t="s">
        <v>4855</v>
      </c>
      <c r="E1782" s="89">
        <v>0</v>
      </c>
      <c r="F1782" s="88" t="s">
        <v>1185</v>
      </c>
      <c r="H1782" s="3">
        <f>E1782+SUMIF('BR DTG PACUL'!C:C,'STOK PACUL'!C1782,'BR DTG PACUL'!E:E)</f>
        <v>0</v>
      </c>
    </row>
    <row r="1783" spans="1:8">
      <c r="A1783" s="88" t="s">
        <v>4856</v>
      </c>
      <c r="B1783" s="88" t="s">
        <v>876</v>
      </c>
      <c r="C1783" s="88" t="s">
        <v>4856</v>
      </c>
      <c r="D1783" s="88" t="s">
        <v>4857</v>
      </c>
      <c r="E1783" s="89">
        <v>0</v>
      </c>
      <c r="F1783" s="88" t="s">
        <v>1185</v>
      </c>
      <c r="H1783" s="3">
        <f>E1783+SUMIF('BR DTG PACUL'!C:C,'STOK PACUL'!C1783,'BR DTG PACUL'!E:E)</f>
        <v>0</v>
      </c>
    </row>
    <row r="1784" spans="1:8">
      <c r="A1784" s="88" t="s">
        <v>4858</v>
      </c>
      <c r="B1784" s="88" t="s">
        <v>876</v>
      </c>
      <c r="C1784" s="88" t="s">
        <v>4858</v>
      </c>
      <c r="D1784" s="88" t="s">
        <v>4859</v>
      </c>
      <c r="E1784" s="89">
        <v>0</v>
      </c>
      <c r="F1784" s="88" t="s">
        <v>1185</v>
      </c>
      <c r="H1784" s="3">
        <f>E1784+SUMIF('BR DTG PACUL'!C:C,'STOK PACUL'!C1784,'BR DTG PACUL'!E:E)</f>
        <v>0</v>
      </c>
    </row>
    <row r="1785" spans="1:8">
      <c r="A1785" s="88" t="s">
        <v>4860</v>
      </c>
      <c r="B1785" s="88" t="s">
        <v>876</v>
      </c>
      <c r="C1785" s="88" t="s">
        <v>4860</v>
      </c>
      <c r="D1785" s="88" t="s">
        <v>4861</v>
      </c>
      <c r="E1785" s="89">
        <v>0</v>
      </c>
      <c r="F1785" s="88" t="s">
        <v>1185</v>
      </c>
      <c r="H1785" s="3">
        <f>E1785+SUMIF('BR DTG PACUL'!C:C,'STOK PACUL'!C1785,'BR DTG PACUL'!E:E)</f>
        <v>0</v>
      </c>
    </row>
    <row r="1786" spans="1:8">
      <c r="A1786" s="88" t="s">
        <v>4862</v>
      </c>
      <c r="B1786" s="88" t="s">
        <v>876</v>
      </c>
      <c r="C1786" s="88" t="s">
        <v>4862</v>
      </c>
      <c r="D1786" s="88" t="s">
        <v>4863</v>
      </c>
      <c r="E1786" s="89">
        <v>0</v>
      </c>
      <c r="F1786" s="88" t="s">
        <v>1185</v>
      </c>
      <c r="H1786" s="3">
        <f>E1786+SUMIF('BR DTG PACUL'!C:C,'STOK PACUL'!C1786,'BR DTG PACUL'!E:E)</f>
        <v>0</v>
      </c>
    </row>
    <row r="1787" spans="1:8">
      <c r="A1787" s="88" t="s">
        <v>4864</v>
      </c>
      <c r="B1787" s="88" t="s">
        <v>876</v>
      </c>
      <c r="C1787" s="88" t="s">
        <v>4864</v>
      </c>
      <c r="D1787" s="88" t="s">
        <v>4865</v>
      </c>
      <c r="E1787" s="89">
        <v>0</v>
      </c>
      <c r="F1787" s="88" t="s">
        <v>1185</v>
      </c>
      <c r="H1787" s="3">
        <f>E1787+SUMIF('BR DTG PACUL'!C:C,'STOK PACUL'!C1787,'BR DTG PACUL'!E:E)</f>
        <v>0</v>
      </c>
    </row>
    <row r="1788" spans="1:8">
      <c r="A1788" s="88" t="s">
        <v>556</v>
      </c>
      <c r="B1788" s="88" t="s">
        <v>888</v>
      </c>
      <c r="C1788" s="88" t="s">
        <v>556</v>
      </c>
      <c r="D1788" s="88" t="s">
        <v>701</v>
      </c>
      <c r="E1788" s="89">
        <v>0</v>
      </c>
      <c r="F1788" s="88" t="s">
        <v>1185</v>
      </c>
      <c r="H1788" s="3">
        <f>E1788+SUMIF('BR DTG PACUL'!C:C,'STOK PACUL'!C1788,'BR DTG PACUL'!E:E)</f>
        <v>0</v>
      </c>
    </row>
    <row r="1789" spans="1:8">
      <c r="A1789" s="88" t="s">
        <v>4866</v>
      </c>
      <c r="B1789" s="88" t="s">
        <v>876</v>
      </c>
      <c r="C1789" s="88" t="s">
        <v>4866</v>
      </c>
      <c r="D1789" s="88" t="s">
        <v>4867</v>
      </c>
      <c r="E1789" s="89">
        <v>0</v>
      </c>
      <c r="F1789" s="88" t="s">
        <v>1185</v>
      </c>
      <c r="H1789" s="3">
        <f>E1789+SUMIF('BR DTG PACUL'!C:C,'STOK PACUL'!C1789,'BR DTG PACUL'!E:E)</f>
        <v>0</v>
      </c>
    </row>
    <row r="1790" spans="1:8">
      <c r="A1790" s="88" t="s">
        <v>4868</v>
      </c>
      <c r="B1790" s="88" t="s">
        <v>876</v>
      </c>
      <c r="C1790" s="88" t="s">
        <v>4868</v>
      </c>
      <c r="D1790" s="88" t="s">
        <v>4869</v>
      </c>
      <c r="E1790" s="89">
        <v>0</v>
      </c>
      <c r="F1790" s="88" t="s">
        <v>1185</v>
      </c>
      <c r="H1790" s="3">
        <f>E1790+SUMIF('BR DTG PACUL'!C:C,'STOK PACUL'!C1790,'BR DTG PACUL'!E:E)</f>
        <v>0</v>
      </c>
    </row>
    <row r="1791" spans="1:8">
      <c r="A1791" s="88" t="s">
        <v>4870</v>
      </c>
      <c r="B1791" s="88" t="s">
        <v>876</v>
      </c>
      <c r="C1791" s="88" t="s">
        <v>4870</v>
      </c>
      <c r="D1791" s="88" t="s">
        <v>4871</v>
      </c>
      <c r="E1791" s="89">
        <v>0</v>
      </c>
      <c r="F1791" s="88" t="s">
        <v>1185</v>
      </c>
      <c r="H1791" s="3">
        <f>E1791+SUMIF('BR DTG PACUL'!C:C,'STOK PACUL'!C1791,'BR DTG PACUL'!E:E)</f>
        <v>0</v>
      </c>
    </row>
    <row r="1792" spans="1:8" ht="30">
      <c r="A1792" s="88" t="s">
        <v>354</v>
      </c>
      <c r="B1792" s="88" t="s">
        <v>877</v>
      </c>
      <c r="C1792" s="88" t="s">
        <v>354</v>
      </c>
      <c r="D1792" s="88" t="s">
        <v>1139</v>
      </c>
      <c r="E1792" s="89">
        <v>3</v>
      </c>
      <c r="F1792" s="88" t="s">
        <v>1185</v>
      </c>
      <c r="H1792" s="3">
        <f>E1792+SUMIF('BR DTG PACUL'!C:C,'STOK PACUL'!C1792,'BR DTG PACUL'!E:E)</f>
        <v>3</v>
      </c>
    </row>
    <row r="1793" spans="1:8">
      <c r="A1793" s="88" t="s">
        <v>4872</v>
      </c>
      <c r="B1793" s="88" t="s">
        <v>876</v>
      </c>
      <c r="C1793" s="88" t="s">
        <v>4872</v>
      </c>
      <c r="D1793" s="88" t="s">
        <v>4873</v>
      </c>
      <c r="E1793" s="89">
        <v>0</v>
      </c>
      <c r="F1793" s="88" t="s">
        <v>1185</v>
      </c>
      <c r="H1793" s="3">
        <f>E1793+SUMIF('BR DTG PACUL'!C:C,'STOK PACUL'!C1793,'BR DTG PACUL'!E:E)</f>
        <v>0</v>
      </c>
    </row>
    <row r="1794" spans="1:8">
      <c r="A1794" s="88" t="s">
        <v>4874</v>
      </c>
      <c r="B1794" s="88" t="s">
        <v>876</v>
      </c>
      <c r="C1794" s="88" t="s">
        <v>4874</v>
      </c>
      <c r="D1794" s="88" t="s">
        <v>4875</v>
      </c>
      <c r="E1794" s="89">
        <v>0</v>
      </c>
      <c r="F1794" s="88" t="s">
        <v>1185</v>
      </c>
      <c r="H1794" s="3">
        <f>E1794+SUMIF('BR DTG PACUL'!C:C,'STOK PACUL'!C1794,'BR DTG PACUL'!E:E)</f>
        <v>0</v>
      </c>
    </row>
    <row r="1795" spans="1:8">
      <c r="A1795" s="88" t="s">
        <v>4876</v>
      </c>
      <c r="B1795" s="88" t="s">
        <v>876</v>
      </c>
      <c r="C1795" s="88" t="s">
        <v>4876</v>
      </c>
      <c r="D1795" s="88" t="s">
        <v>4877</v>
      </c>
      <c r="E1795" s="89">
        <v>0</v>
      </c>
      <c r="F1795" s="88" t="s">
        <v>1185</v>
      </c>
      <c r="H1795" s="3">
        <f>E1795+SUMIF('BR DTG PACUL'!C:C,'STOK PACUL'!C1795,'BR DTG PACUL'!E:E)</f>
        <v>0</v>
      </c>
    </row>
    <row r="1796" spans="1:8">
      <c r="A1796" s="88" t="s">
        <v>4878</v>
      </c>
      <c r="B1796" s="88" t="s">
        <v>876</v>
      </c>
      <c r="C1796" s="88" t="s">
        <v>4878</v>
      </c>
      <c r="D1796" s="88" t="s">
        <v>4879</v>
      </c>
      <c r="E1796" s="89">
        <v>0</v>
      </c>
      <c r="F1796" s="88" t="s">
        <v>1185</v>
      </c>
      <c r="H1796" s="3">
        <f>E1796+SUMIF('BR DTG PACUL'!C:C,'STOK PACUL'!C1796,'BR DTG PACUL'!E:E)</f>
        <v>0</v>
      </c>
    </row>
    <row r="1797" spans="1:8">
      <c r="A1797" s="88" t="s">
        <v>4880</v>
      </c>
      <c r="B1797" s="88" t="s">
        <v>876</v>
      </c>
      <c r="C1797" s="88" t="s">
        <v>4880</v>
      </c>
      <c r="D1797" s="88" t="s">
        <v>4881</v>
      </c>
      <c r="E1797" s="89">
        <v>0</v>
      </c>
      <c r="F1797" s="88" t="s">
        <v>1185</v>
      </c>
      <c r="H1797" s="3">
        <f>E1797+SUMIF('BR DTG PACUL'!C:C,'STOK PACUL'!C1797,'BR DTG PACUL'!E:E)</f>
        <v>0</v>
      </c>
    </row>
    <row r="1798" spans="1:8" ht="30">
      <c r="A1798" s="88" t="s">
        <v>4882</v>
      </c>
      <c r="B1798" s="88" t="s">
        <v>877</v>
      </c>
      <c r="C1798" s="88" t="s">
        <v>4882</v>
      </c>
      <c r="D1798" s="88" t="s">
        <v>4883</v>
      </c>
      <c r="E1798" s="89">
        <v>0</v>
      </c>
      <c r="F1798" s="88" t="s">
        <v>1185</v>
      </c>
      <c r="H1798" s="3">
        <f>E1798+SUMIF('BR DTG PACUL'!C:C,'STOK PACUL'!C1798,'BR DTG PACUL'!E:E)</f>
        <v>0</v>
      </c>
    </row>
    <row r="1799" spans="1:8" ht="30">
      <c r="A1799" s="88" t="s">
        <v>355</v>
      </c>
      <c r="B1799" s="88" t="s">
        <v>1100</v>
      </c>
      <c r="C1799" s="88" t="s">
        <v>355</v>
      </c>
      <c r="D1799" s="88" t="s">
        <v>1140</v>
      </c>
      <c r="E1799" s="89">
        <v>82</v>
      </c>
      <c r="F1799" s="88" t="s">
        <v>1185</v>
      </c>
      <c r="H1799" s="3">
        <f>E1799+SUMIF('BR DTG PACUL'!C:C,'STOK PACUL'!C1799,'BR DTG PACUL'!E:E)</f>
        <v>82</v>
      </c>
    </row>
    <row r="1800" spans="1:8" ht="30">
      <c r="A1800" s="88" t="s">
        <v>4884</v>
      </c>
      <c r="B1800" s="88" t="s">
        <v>876</v>
      </c>
      <c r="C1800" s="88" t="s">
        <v>4884</v>
      </c>
      <c r="D1800" s="88" t="s">
        <v>4885</v>
      </c>
      <c r="E1800" s="89">
        <v>0</v>
      </c>
      <c r="F1800" s="88" t="s">
        <v>1185</v>
      </c>
      <c r="H1800" s="3">
        <f>E1800+SUMIF('BR DTG PACUL'!C:C,'STOK PACUL'!C1800,'BR DTG PACUL'!E:E)</f>
        <v>0</v>
      </c>
    </row>
    <row r="1801" spans="1:8" ht="30">
      <c r="A1801" s="88" t="s">
        <v>4886</v>
      </c>
      <c r="B1801" s="88" t="s">
        <v>876</v>
      </c>
      <c r="C1801" s="88" t="s">
        <v>4886</v>
      </c>
      <c r="D1801" s="88" t="s">
        <v>4887</v>
      </c>
      <c r="E1801" s="89">
        <v>0</v>
      </c>
      <c r="F1801" s="88" t="s">
        <v>1185</v>
      </c>
      <c r="H1801" s="3">
        <f>E1801+SUMIF('BR DTG PACUL'!C:C,'STOK PACUL'!C1801,'BR DTG PACUL'!E:E)</f>
        <v>0</v>
      </c>
    </row>
    <row r="1802" spans="1:8">
      <c r="A1802" s="88" t="s">
        <v>4888</v>
      </c>
      <c r="B1802" s="88" t="s">
        <v>876</v>
      </c>
      <c r="C1802" s="88" t="s">
        <v>4888</v>
      </c>
      <c r="D1802" s="88" t="s">
        <v>4889</v>
      </c>
      <c r="E1802" s="89">
        <v>0</v>
      </c>
      <c r="F1802" s="88" t="s">
        <v>1185</v>
      </c>
      <c r="H1802" s="3">
        <f>E1802+SUMIF('BR DTG PACUL'!C:C,'STOK PACUL'!C1802,'BR DTG PACUL'!E:E)</f>
        <v>0</v>
      </c>
    </row>
    <row r="1803" spans="1:8">
      <c r="A1803" s="88" t="s">
        <v>4890</v>
      </c>
      <c r="B1803" s="88" t="s">
        <v>876</v>
      </c>
      <c r="C1803" s="88" t="s">
        <v>4890</v>
      </c>
      <c r="D1803" s="88" t="s">
        <v>4891</v>
      </c>
      <c r="E1803" s="89">
        <v>0</v>
      </c>
      <c r="F1803" s="88" t="s">
        <v>1185</v>
      </c>
      <c r="H1803" s="3">
        <f>E1803+SUMIF('BR DTG PACUL'!C:C,'STOK PACUL'!C1803,'BR DTG PACUL'!E:E)</f>
        <v>0</v>
      </c>
    </row>
    <row r="1804" spans="1:8">
      <c r="A1804" s="88" t="s">
        <v>356</v>
      </c>
      <c r="B1804" s="88" t="s">
        <v>891</v>
      </c>
      <c r="C1804" s="88" t="s">
        <v>356</v>
      </c>
      <c r="D1804" s="88" t="s">
        <v>1141</v>
      </c>
      <c r="E1804" s="89">
        <v>1</v>
      </c>
      <c r="F1804" s="88" t="s">
        <v>1185</v>
      </c>
      <c r="H1804" s="3">
        <f>E1804+SUMIF('BR DTG PACUL'!C:C,'STOK PACUL'!C1804,'BR DTG PACUL'!E:E)</f>
        <v>1</v>
      </c>
    </row>
    <row r="1805" spans="1:8">
      <c r="A1805" s="88" t="s">
        <v>4892</v>
      </c>
      <c r="B1805" s="88" t="s">
        <v>876</v>
      </c>
      <c r="C1805" s="88" t="s">
        <v>4892</v>
      </c>
      <c r="D1805" s="88" t="s">
        <v>4893</v>
      </c>
      <c r="E1805" s="89">
        <v>0</v>
      </c>
      <c r="F1805" s="88" t="s">
        <v>1185</v>
      </c>
      <c r="H1805" s="3">
        <f>E1805+SUMIF('BR DTG PACUL'!C:C,'STOK PACUL'!C1805,'BR DTG PACUL'!E:E)</f>
        <v>0</v>
      </c>
    </row>
    <row r="1806" spans="1:8">
      <c r="A1806" s="88" t="s">
        <v>4894</v>
      </c>
      <c r="B1806" s="88" t="s">
        <v>876</v>
      </c>
      <c r="C1806" s="88" t="s">
        <v>4894</v>
      </c>
      <c r="D1806" s="88" t="s">
        <v>4895</v>
      </c>
      <c r="E1806" s="89">
        <v>0</v>
      </c>
      <c r="F1806" s="88" t="s">
        <v>1185</v>
      </c>
      <c r="H1806" s="3">
        <f>E1806+SUMIF('BR DTG PACUL'!C:C,'STOK PACUL'!C1806,'BR DTG PACUL'!E:E)</f>
        <v>0</v>
      </c>
    </row>
    <row r="1807" spans="1:8">
      <c r="A1807" s="88" t="s">
        <v>4896</v>
      </c>
      <c r="B1807" s="88" t="s">
        <v>876</v>
      </c>
      <c r="C1807" s="88" t="s">
        <v>4896</v>
      </c>
      <c r="D1807" s="88" t="s">
        <v>4897</v>
      </c>
      <c r="E1807" s="89">
        <v>0</v>
      </c>
      <c r="F1807" s="88" t="s">
        <v>1185</v>
      </c>
      <c r="H1807" s="3">
        <f>E1807+SUMIF('BR DTG PACUL'!C:C,'STOK PACUL'!C1807,'BR DTG PACUL'!E:E)</f>
        <v>0</v>
      </c>
    </row>
    <row r="1808" spans="1:8">
      <c r="A1808" s="88" t="s">
        <v>4898</v>
      </c>
      <c r="B1808" s="88" t="s">
        <v>876</v>
      </c>
      <c r="C1808" s="88" t="s">
        <v>4898</v>
      </c>
      <c r="D1808" s="88" t="s">
        <v>4899</v>
      </c>
      <c r="E1808" s="89">
        <v>0</v>
      </c>
      <c r="F1808" s="88" t="s">
        <v>1185</v>
      </c>
      <c r="H1808" s="3">
        <f>E1808+SUMIF('BR DTG PACUL'!C:C,'STOK PACUL'!C1808,'BR DTG PACUL'!E:E)</f>
        <v>0</v>
      </c>
    </row>
    <row r="1809" spans="1:8">
      <c r="A1809" s="88" t="s">
        <v>4900</v>
      </c>
      <c r="B1809" s="88" t="s">
        <v>876</v>
      </c>
      <c r="C1809" s="88" t="s">
        <v>4900</v>
      </c>
      <c r="D1809" s="88" t="s">
        <v>4901</v>
      </c>
      <c r="E1809" s="89">
        <v>0</v>
      </c>
      <c r="F1809" s="88" t="s">
        <v>1185</v>
      </c>
      <c r="H1809" s="3">
        <f>E1809+SUMIF('BR DTG PACUL'!C:C,'STOK PACUL'!C1809,'BR DTG PACUL'!E:E)</f>
        <v>0</v>
      </c>
    </row>
    <row r="1810" spans="1:8">
      <c r="A1810" s="88" t="s">
        <v>4902</v>
      </c>
      <c r="B1810" s="88" t="s">
        <v>876</v>
      </c>
      <c r="C1810" s="88" t="s">
        <v>4902</v>
      </c>
      <c r="D1810" s="88" t="s">
        <v>4903</v>
      </c>
      <c r="E1810" s="89">
        <v>0</v>
      </c>
      <c r="F1810" s="88" t="s">
        <v>1185</v>
      </c>
      <c r="H1810" s="3">
        <f>E1810+SUMIF('BR DTG PACUL'!C:C,'STOK PACUL'!C1810,'BR DTG PACUL'!E:E)</f>
        <v>0</v>
      </c>
    </row>
    <row r="1811" spans="1:8">
      <c r="A1811" s="88" t="s">
        <v>4904</v>
      </c>
      <c r="B1811" s="88" t="s">
        <v>891</v>
      </c>
      <c r="C1811" s="88" t="s">
        <v>4904</v>
      </c>
      <c r="D1811" s="88" t="s">
        <v>4905</v>
      </c>
      <c r="E1811" s="89">
        <v>0</v>
      </c>
      <c r="F1811" s="88" t="s">
        <v>1185</v>
      </c>
      <c r="H1811" s="3">
        <f>E1811+SUMIF('BR DTG PACUL'!C:C,'STOK PACUL'!C1811,'BR DTG PACUL'!E:E)</f>
        <v>0</v>
      </c>
    </row>
    <row r="1812" spans="1:8">
      <c r="A1812" s="88" t="s">
        <v>702</v>
      </c>
      <c r="B1812" s="88" t="s">
        <v>876</v>
      </c>
      <c r="C1812" s="88" t="s">
        <v>702</v>
      </c>
      <c r="D1812" s="88" t="s">
        <v>703</v>
      </c>
      <c r="E1812" s="89">
        <v>0</v>
      </c>
      <c r="F1812" s="88" t="s">
        <v>1185</v>
      </c>
      <c r="H1812" s="3">
        <f>E1812+SUMIF('BR DTG PACUL'!C:C,'STOK PACUL'!C1812,'BR DTG PACUL'!E:E)</f>
        <v>0</v>
      </c>
    </row>
    <row r="1813" spans="1:8">
      <c r="A1813" s="88" t="s">
        <v>4906</v>
      </c>
      <c r="B1813" s="88" t="s">
        <v>876</v>
      </c>
      <c r="C1813" s="88" t="s">
        <v>4906</v>
      </c>
      <c r="D1813" s="88" t="s">
        <v>2330</v>
      </c>
      <c r="E1813" s="89">
        <v>0</v>
      </c>
      <c r="F1813" s="88" t="s">
        <v>1185</v>
      </c>
      <c r="H1813" s="3">
        <f>E1813+SUMIF('BR DTG PACUL'!C:C,'STOK PACUL'!C1813,'BR DTG PACUL'!E:E)</f>
        <v>0</v>
      </c>
    </row>
    <row r="1814" spans="1:8">
      <c r="A1814" s="88" t="s">
        <v>4907</v>
      </c>
      <c r="B1814" s="88" t="s">
        <v>876</v>
      </c>
      <c r="C1814" s="88" t="s">
        <v>4907</v>
      </c>
      <c r="D1814" s="88" t="s">
        <v>4908</v>
      </c>
      <c r="E1814" s="89">
        <v>0</v>
      </c>
      <c r="F1814" s="88" t="s">
        <v>1185</v>
      </c>
      <c r="H1814" s="3">
        <f>E1814+SUMIF('BR DTG PACUL'!C:C,'STOK PACUL'!C1814,'BR DTG PACUL'!E:E)</f>
        <v>0</v>
      </c>
    </row>
    <row r="1815" spans="1:8">
      <c r="A1815" s="88" t="s">
        <v>4909</v>
      </c>
      <c r="B1815" s="88" t="s">
        <v>876</v>
      </c>
      <c r="C1815" s="88" t="s">
        <v>4909</v>
      </c>
      <c r="D1815" s="88" t="s">
        <v>4910</v>
      </c>
      <c r="E1815" s="89">
        <v>0</v>
      </c>
      <c r="F1815" s="88" t="s">
        <v>1185</v>
      </c>
      <c r="H1815" s="3">
        <f>E1815+SUMIF('BR DTG PACUL'!C:C,'STOK PACUL'!C1815,'BR DTG PACUL'!E:E)</f>
        <v>0</v>
      </c>
    </row>
    <row r="1816" spans="1:8">
      <c r="A1816" s="88" t="s">
        <v>4911</v>
      </c>
      <c r="B1816" s="88" t="s">
        <v>881</v>
      </c>
      <c r="C1816" s="88" t="s">
        <v>4911</v>
      </c>
      <c r="D1816" s="88" t="s">
        <v>4912</v>
      </c>
      <c r="E1816" s="89">
        <v>4</v>
      </c>
      <c r="F1816" s="88" t="s">
        <v>1185</v>
      </c>
      <c r="H1816" s="3">
        <f>E1816+SUMIF('BR DTG PACUL'!C:C,'STOK PACUL'!C1816,'BR DTG PACUL'!E:E)</f>
        <v>4</v>
      </c>
    </row>
    <row r="1817" spans="1:8">
      <c r="A1817" s="88" t="s">
        <v>4913</v>
      </c>
      <c r="B1817" s="88" t="s">
        <v>876</v>
      </c>
      <c r="C1817" s="88" t="s">
        <v>4913</v>
      </c>
      <c r="D1817" s="88" t="s">
        <v>4914</v>
      </c>
      <c r="E1817" s="89">
        <v>0</v>
      </c>
      <c r="F1817" s="88" t="s">
        <v>1185</v>
      </c>
      <c r="H1817" s="3">
        <f>E1817+SUMIF('BR DTG PACUL'!C:C,'STOK PACUL'!C1817,'BR DTG PACUL'!E:E)</f>
        <v>0</v>
      </c>
    </row>
    <row r="1818" spans="1:8">
      <c r="A1818" s="88" t="s">
        <v>4915</v>
      </c>
      <c r="B1818" s="88" t="s">
        <v>876</v>
      </c>
      <c r="C1818" s="88" t="s">
        <v>4915</v>
      </c>
      <c r="D1818" s="88" t="s">
        <v>2330</v>
      </c>
      <c r="E1818" s="89">
        <v>0</v>
      </c>
      <c r="F1818" s="88" t="s">
        <v>1185</v>
      </c>
      <c r="H1818" s="3">
        <f>E1818+SUMIF('BR DTG PACUL'!C:C,'STOK PACUL'!C1818,'BR DTG PACUL'!E:E)</f>
        <v>0</v>
      </c>
    </row>
    <row r="1819" spans="1:8">
      <c r="A1819" s="88" t="s">
        <v>4916</v>
      </c>
      <c r="B1819" s="88" t="s">
        <v>876</v>
      </c>
      <c r="C1819" s="88" t="s">
        <v>4916</v>
      </c>
      <c r="D1819" s="88" t="s">
        <v>4917</v>
      </c>
      <c r="E1819" s="89">
        <v>0</v>
      </c>
      <c r="F1819" s="88" t="s">
        <v>1185</v>
      </c>
      <c r="H1819" s="3">
        <f>E1819+SUMIF('BR DTG PACUL'!C:C,'STOK PACUL'!C1819,'BR DTG PACUL'!E:E)</f>
        <v>0</v>
      </c>
    </row>
    <row r="1820" spans="1:8">
      <c r="A1820" s="88" t="s">
        <v>4918</v>
      </c>
      <c r="B1820" s="88" t="s">
        <v>876</v>
      </c>
      <c r="C1820" s="88" t="s">
        <v>4918</v>
      </c>
      <c r="D1820" s="88" t="s">
        <v>4919</v>
      </c>
      <c r="E1820" s="89">
        <v>0</v>
      </c>
      <c r="F1820" s="88" t="s">
        <v>1185</v>
      </c>
      <c r="H1820" s="3">
        <f>E1820+SUMIF('BR DTG PACUL'!C:C,'STOK PACUL'!C1820,'BR DTG PACUL'!E:E)</f>
        <v>0</v>
      </c>
    </row>
    <row r="1821" spans="1:8">
      <c r="A1821" s="88" t="s">
        <v>4920</v>
      </c>
      <c r="B1821" s="88" t="s">
        <v>876</v>
      </c>
      <c r="C1821" s="88" t="s">
        <v>4920</v>
      </c>
      <c r="D1821" s="88" t="s">
        <v>1829</v>
      </c>
      <c r="E1821" s="89">
        <v>0</v>
      </c>
      <c r="F1821" s="88" t="s">
        <v>1185</v>
      </c>
      <c r="H1821" s="3">
        <f>E1821+SUMIF('BR DTG PACUL'!C:C,'STOK PACUL'!C1821,'BR DTG PACUL'!E:E)</f>
        <v>0</v>
      </c>
    </row>
    <row r="1822" spans="1:8">
      <c r="A1822" s="88" t="s">
        <v>4921</v>
      </c>
      <c r="B1822" s="88" t="s">
        <v>876</v>
      </c>
      <c r="C1822" s="88" t="s">
        <v>4921</v>
      </c>
      <c r="D1822" s="88" t="s">
        <v>4922</v>
      </c>
      <c r="E1822" s="89">
        <v>0</v>
      </c>
      <c r="F1822" s="88" t="s">
        <v>1185</v>
      </c>
      <c r="H1822" s="3">
        <f>E1822+SUMIF('BR DTG PACUL'!C:C,'STOK PACUL'!C1822,'BR DTG PACUL'!E:E)</f>
        <v>0</v>
      </c>
    </row>
    <row r="1823" spans="1:8" ht="30">
      <c r="A1823" s="88" t="s">
        <v>357</v>
      </c>
      <c r="B1823" s="88" t="s">
        <v>881</v>
      </c>
      <c r="C1823" s="88" t="s">
        <v>357</v>
      </c>
      <c r="D1823" s="88" t="s">
        <v>1142</v>
      </c>
      <c r="E1823" s="89">
        <v>16</v>
      </c>
      <c r="F1823" s="88" t="s">
        <v>357</v>
      </c>
      <c r="H1823" s="3">
        <f>E1823+SUMIF('BR DTG PACUL'!C:C,'STOK PACUL'!C1823,'BR DTG PACUL'!E:E)</f>
        <v>16</v>
      </c>
    </row>
    <row r="1824" spans="1:8" ht="30">
      <c r="A1824" s="88" t="s">
        <v>4923</v>
      </c>
      <c r="B1824" s="88" t="s">
        <v>881</v>
      </c>
      <c r="C1824" s="88" t="s">
        <v>4923</v>
      </c>
      <c r="D1824" s="88" t="s">
        <v>4924</v>
      </c>
      <c r="E1824" s="89">
        <v>0</v>
      </c>
      <c r="F1824" s="88" t="s">
        <v>1185</v>
      </c>
      <c r="H1824" s="3">
        <f>E1824+SUMIF('BR DTG PACUL'!C:C,'STOK PACUL'!C1824,'BR DTG PACUL'!E:E)</f>
        <v>0</v>
      </c>
    </row>
    <row r="1825" spans="1:8" ht="30">
      <c r="A1825" s="88" t="s">
        <v>4925</v>
      </c>
      <c r="B1825" s="88" t="s">
        <v>1100</v>
      </c>
      <c r="C1825" s="88" t="s">
        <v>4925</v>
      </c>
      <c r="D1825" s="88" t="s">
        <v>4926</v>
      </c>
      <c r="E1825" s="89">
        <v>0</v>
      </c>
      <c r="F1825" s="88" t="s">
        <v>1185</v>
      </c>
      <c r="H1825" s="3">
        <f>E1825+SUMIF('BR DTG PACUL'!C:C,'STOK PACUL'!C1825,'BR DTG PACUL'!E:E)</f>
        <v>0</v>
      </c>
    </row>
    <row r="1826" spans="1:8">
      <c r="A1826" s="88" t="s">
        <v>4927</v>
      </c>
      <c r="B1826" s="88" t="s">
        <v>876</v>
      </c>
      <c r="C1826" s="88" t="s">
        <v>4927</v>
      </c>
      <c r="D1826" s="88" t="s">
        <v>4928</v>
      </c>
      <c r="E1826" s="89">
        <v>0</v>
      </c>
      <c r="F1826" s="88" t="s">
        <v>1185</v>
      </c>
      <c r="H1826" s="3">
        <f>E1826+SUMIF('BR DTG PACUL'!C:C,'STOK PACUL'!C1826,'BR DTG PACUL'!E:E)</f>
        <v>0</v>
      </c>
    </row>
    <row r="1827" spans="1:8">
      <c r="A1827" s="88" t="s">
        <v>4929</v>
      </c>
      <c r="B1827" s="88" t="s">
        <v>876</v>
      </c>
      <c r="C1827" s="88" t="s">
        <v>4929</v>
      </c>
      <c r="D1827" s="88" t="s">
        <v>4930</v>
      </c>
      <c r="E1827" s="89">
        <v>0</v>
      </c>
      <c r="F1827" s="88" t="s">
        <v>1185</v>
      </c>
      <c r="H1827" s="3">
        <f>E1827+SUMIF('BR DTG PACUL'!C:C,'STOK PACUL'!C1827,'BR DTG PACUL'!E:E)</f>
        <v>0</v>
      </c>
    </row>
    <row r="1828" spans="1:8">
      <c r="A1828" s="88" t="s">
        <v>4931</v>
      </c>
      <c r="B1828" s="88" t="s">
        <v>876</v>
      </c>
      <c r="C1828" s="88" t="s">
        <v>4931</v>
      </c>
      <c r="D1828" s="88" t="s">
        <v>4932</v>
      </c>
      <c r="E1828" s="89">
        <v>0</v>
      </c>
      <c r="F1828" s="88" t="s">
        <v>1185</v>
      </c>
      <c r="H1828" s="3">
        <f>E1828+SUMIF('BR DTG PACUL'!C:C,'STOK PACUL'!C1828,'BR DTG PACUL'!E:E)</f>
        <v>0</v>
      </c>
    </row>
    <row r="1829" spans="1:8">
      <c r="A1829" s="88" t="s">
        <v>4933</v>
      </c>
      <c r="B1829" s="88" t="s">
        <v>876</v>
      </c>
      <c r="C1829" s="88" t="s">
        <v>4933</v>
      </c>
      <c r="D1829" s="88" t="s">
        <v>4934</v>
      </c>
      <c r="E1829" s="89">
        <v>0</v>
      </c>
      <c r="F1829" s="88" t="s">
        <v>1185</v>
      </c>
      <c r="H1829" s="3">
        <f>E1829+SUMIF('BR DTG PACUL'!C:C,'STOK PACUL'!C1829,'BR DTG PACUL'!E:E)</f>
        <v>0</v>
      </c>
    </row>
    <row r="1830" spans="1:8">
      <c r="A1830" s="88" t="s">
        <v>4935</v>
      </c>
      <c r="B1830" s="88" t="s">
        <v>876</v>
      </c>
      <c r="C1830" s="88" t="s">
        <v>4935</v>
      </c>
      <c r="D1830" s="88" t="s">
        <v>4936</v>
      </c>
      <c r="E1830" s="89">
        <v>0</v>
      </c>
      <c r="F1830" s="88" t="s">
        <v>1185</v>
      </c>
      <c r="H1830" s="3">
        <f>E1830+SUMIF('BR DTG PACUL'!C:C,'STOK PACUL'!C1830,'BR DTG PACUL'!E:E)</f>
        <v>0</v>
      </c>
    </row>
    <row r="1831" spans="1:8">
      <c r="A1831" s="88" t="s">
        <v>4937</v>
      </c>
      <c r="B1831" s="88" t="s">
        <v>876</v>
      </c>
      <c r="C1831" s="88" t="s">
        <v>4937</v>
      </c>
      <c r="D1831" s="88" t="s">
        <v>4938</v>
      </c>
      <c r="E1831" s="89">
        <v>0</v>
      </c>
      <c r="F1831" s="88" t="s">
        <v>1185</v>
      </c>
      <c r="H1831" s="3">
        <f>E1831+SUMIF('BR DTG PACUL'!C:C,'STOK PACUL'!C1831,'BR DTG PACUL'!E:E)</f>
        <v>0</v>
      </c>
    </row>
    <row r="1832" spans="1:8">
      <c r="A1832" s="88" t="s">
        <v>4939</v>
      </c>
      <c r="B1832" s="88" t="s">
        <v>876</v>
      </c>
      <c r="C1832" s="88" t="s">
        <v>4939</v>
      </c>
      <c r="D1832" s="88" t="s">
        <v>4940</v>
      </c>
      <c r="E1832" s="89">
        <v>0</v>
      </c>
      <c r="F1832" s="88" t="s">
        <v>1185</v>
      </c>
      <c r="H1832" s="3">
        <f>E1832+SUMIF('BR DTG PACUL'!C:C,'STOK PACUL'!C1832,'BR DTG PACUL'!E:E)</f>
        <v>0</v>
      </c>
    </row>
    <row r="1833" spans="1:8">
      <c r="A1833" s="88" t="s">
        <v>4941</v>
      </c>
      <c r="B1833" s="88" t="s">
        <v>876</v>
      </c>
      <c r="C1833" s="88" t="s">
        <v>4941</v>
      </c>
      <c r="D1833" s="88" t="s">
        <v>4942</v>
      </c>
      <c r="E1833" s="89">
        <v>0</v>
      </c>
      <c r="F1833" s="88" t="s">
        <v>1185</v>
      </c>
      <c r="H1833" s="3">
        <f>E1833+SUMIF('BR DTG PACUL'!C:C,'STOK PACUL'!C1833,'BR DTG PACUL'!E:E)</f>
        <v>0</v>
      </c>
    </row>
    <row r="1834" spans="1:8">
      <c r="A1834" s="88" t="s">
        <v>4943</v>
      </c>
      <c r="B1834" s="88" t="s">
        <v>876</v>
      </c>
      <c r="C1834" s="88" t="s">
        <v>4943</v>
      </c>
      <c r="D1834" s="88" t="s">
        <v>4944</v>
      </c>
      <c r="E1834" s="89">
        <v>0</v>
      </c>
      <c r="F1834" s="88" t="s">
        <v>1185</v>
      </c>
      <c r="H1834" s="3">
        <f>E1834+SUMIF('BR DTG PACUL'!C:C,'STOK PACUL'!C1834,'BR DTG PACUL'!E:E)</f>
        <v>0</v>
      </c>
    </row>
    <row r="1835" spans="1:8">
      <c r="A1835" s="88" t="s">
        <v>4945</v>
      </c>
      <c r="B1835" s="88" t="s">
        <v>984</v>
      </c>
      <c r="C1835" s="88" t="s">
        <v>4945</v>
      </c>
      <c r="D1835" s="88" t="s">
        <v>4946</v>
      </c>
      <c r="E1835" s="89">
        <v>2</v>
      </c>
      <c r="F1835" s="88" t="s">
        <v>1185</v>
      </c>
      <c r="H1835" s="3">
        <f>E1835+SUMIF('BR DTG PACUL'!C:C,'STOK PACUL'!C1835,'BR DTG PACUL'!E:E)</f>
        <v>2</v>
      </c>
    </row>
    <row r="1836" spans="1:8">
      <c r="A1836" s="88" t="s">
        <v>4947</v>
      </c>
      <c r="B1836" s="88" t="s">
        <v>876</v>
      </c>
      <c r="C1836" s="88" t="s">
        <v>4947</v>
      </c>
      <c r="D1836" s="88" t="s">
        <v>4948</v>
      </c>
      <c r="E1836" s="89">
        <v>0</v>
      </c>
      <c r="F1836" s="88" t="s">
        <v>1185</v>
      </c>
      <c r="H1836" s="3">
        <f>E1836+SUMIF('BR DTG PACUL'!C:C,'STOK PACUL'!C1836,'BR DTG PACUL'!E:E)</f>
        <v>0</v>
      </c>
    </row>
    <row r="1837" spans="1:8">
      <c r="A1837" s="88" t="s">
        <v>4949</v>
      </c>
      <c r="B1837" s="88" t="s">
        <v>876</v>
      </c>
      <c r="C1837" s="88" t="s">
        <v>4949</v>
      </c>
      <c r="D1837" s="88" t="s">
        <v>4950</v>
      </c>
      <c r="E1837" s="89">
        <v>0</v>
      </c>
      <c r="F1837" s="88" t="s">
        <v>1185</v>
      </c>
      <c r="H1837" s="3">
        <f>E1837+SUMIF('BR DTG PACUL'!C:C,'STOK PACUL'!C1837,'BR DTG PACUL'!E:E)</f>
        <v>0</v>
      </c>
    </row>
    <row r="1838" spans="1:8">
      <c r="A1838" s="88" t="s">
        <v>4951</v>
      </c>
      <c r="B1838" s="88" t="s">
        <v>876</v>
      </c>
      <c r="C1838" s="88" t="s">
        <v>4951</v>
      </c>
      <c r="D1838" s="88" t="s">
        <v>4952</v>
      </c>
      <c r="E1838" s="89">
        <v>0</v>
      </c>
      <c r="F1838" s="88" t="s">
        <v>1185</v>
      </c>
      <c r="H1838" s="3">
        <f>E1838+SUMIF('BR DTG PACUL'!C:C,'STOK PACUL'!C1838,'BR DTG PACUL'!E:E)</f>
        <v>0</v>
      </c>
    </row>
    <row r="1839" spans="1:8">
      <c r="A1839" s="88" t="s">
        <v>4953</v>
      </c>
      <c r="B1839" s="88" t="s">
        <v>876</v>
      </c>
      <c r="C1839" s="88" t="s">
        <v>4953</v>
      </c>
      <c r="D1839" s="88" t="s">
        <v>4954</v>
      </c>
      <c r="E1839" s="89">
        <v>0</v>
      </c>
      <c r="F1839" s="88" t="s">
        <v>1185</v>
      </c>
      <c r="H1839" s="3">
        <f>E1839+SUMIF('BR DTG PACUL'!C:C,'STOK PACUL'!C1839,'BR DTG PACUL'!E:E)</f>
        <v>0</v>
      </c>
    </row>
    <row r="1840" spans="1:8">
      <c r="A1840" s="88" t="s">
        <v>4955</v>
      </c>
      <c r="B1840" s="88" t="s">
        <v>876</v>
      </c>
      <c r="C1840" s="88" t="s">
        <v>4955</v>
      </c>
      <c r="D1840" s="88" t="s">
        <v>4956</v>
      </c>
      <c r="E1840" s="89">
        <v>0</v>
      </c>
      <c r="F1840" s="88" t="s">
        <v>1185</v>
      </c>
      <c r="H1840" s="3">
        <f>E1840+SUMIF('BR DTG PACUL'!C:C,'STOK PACUL'!C1840,'BR DTG PACUL'!E:E)</f>
        <v>0</v>
      </c>
    </row>
    <row r="1841" spans="1:8">
      <c r="A1841" s="88" t="s">
        <v>4957</v>
      </c>
      <c r="B1841" s="88" t="s">
        <v>876</v>
      </c>
      <c r="C1841" s="88" t="s">
        <v>4957</v>
      </c>
      <c r="D1841" s="88" t="s">
        <v>4958</v>
      </c>
      <c r="E1841" s="89">
        <v>0</v>
      </c>
      <c r="F1841" s="88" t="s">
        <v>1185</v>
      </c>
      <c r="H1841" s="3">
        <f>E1841+SUMIF('BR DTG PACUL'!C:C,'STOK PACUL'!C1841,'BR DTG PACUL'!E:E)</f>
        <v>0</v>
      </c>
    </row>
    <row r="1842" spans="1:8">
      <c r="A1842" s="88" t="s">
        <v>4959</v>
      </c>
      <c r="B1842" s="88" t="s">
        <v>876</v>
      </c>
      <c r="C1842" s="88" t="s">
        <v>4959</v>
      </c>
      <c r="D1842" s="88" t="s">
        <v>4960</v>
      </c>
      <c r="E1842" s="89">
        <v>0</v>
      </c>
      <c r="F1842" s="88" t="s">
        <v>1185</v>
      </c>
      <c r="H1842" s="3">
        <f>E1842+SUMIF('BR DTG PACUL'!C:C,'STOK PACUL'!C1842,'BR DTG PACUL'!E:E)</f>
        <v>0</v>
      </c>
    </row>
    <row r="1843" spans="1:8">
      <c r="A1843" s="88" t="s">
        <v>4961</v>
      </c>
      <c r="B1843" s="88" t="s">
        <v>876</v>
      </c>
      <c r="C1843" s="88" t="s">
        <v>4961</v>
      </c>
      <c r="D1843" s="88" t="s">
        <v>4962</v>
      </c>
      <c r="E1843" s="89">
        <v>0</v>
      </c>
      <c r="F1843" s="88" t="s">
        <v>1185</v>
      </c>
      <c r="H1843" s="3">
        <f>E1843+SUMIF('BR DTG PACUL'!C:C,'STOK PACUL'!C1843,'BR DTG PACUL'!E:E)</f>
        <v>0</v>
      </c>
    </row>
    <row r="1844" spans="1:8">
      <c r="A1844" s="88" t="s">
        <v>4963</v>
      </c>
      <c r="B1844" s="88" t="s">
        <v>876</v>
      </c>
      <c r="C1844" s="88" t="s">
        <v>4963</v>
      </c>
      <c r="D1844" s="88" t="s">
        <v>4964</v>
      </c>
      <c r="E1844" s="89">
        <v>0</v>
      </c>
      <c r="F1844" s="88" t="s">
        <v>1185</v>
      </c>
      <c r="H1844" s="3">
        <f>E1844+SUMIF('BR DTG PACUL'!C:C,'STOK PACUL'!C1844,'BR DTG PACUL'!E:E)</f>
        <v>0</v>
      </c>
    </row>
    <row r="1845" spans="1:8">
      <c r="A1845" s="88" t="s">
        <v>4965</v>
      </c>
      <c r="B1845" s="88" t="s">
        <v>876</v>
      </c>
      <c r="C1845" s="88" t="s">
        <v>4965</v>
      </c>
      <c r="D1845" s="88" t="s">
        <v>4966</v>
      </c>
      <c r="E1845" s="89">
        <v>0</v>
      </c>
      <c r="F1845" s="88" t="s">
        <v>1185</v>
      </c>
      <c r="H1845" s="3">
        <f>E1845+SUMIF('BR DTG PACUL'!C:C,'STOK PACUL'!C1845,'BR DTG PACUL'!E:E)</f>
        <v>0</v>
      </c>
    </row>
    <row r="1846" spans="1:8">
      <c r="A1846" s="88" t="s">
        <v>4967</v>
      </c>
      <c r="B1846" s="88" t="s">
        <v>876</v>
      </c>
      <c r="C1846" s="88" t="s">
        <v>4967</v>
      </c>
      <c r="D1846" s="88" t="s">
        <v>4968</v>
      </c>
      <c r="E1846" s="89">
        <v>0</v>
      </c>
      <c r="F1846" s="88" t="s">
        <v>1185</v>
      </c>
      <c r="H1846" s="3">
        <f>E1846+SUMIF('BR DTG PACUL'!C:C,'STOK PACUL'!C1846,'BR DTG PACUL'!E:E)</f>
        <v>0</v>
      </c>
    </row>
    <row r="1847" spans="1:8">
      <c r="A1847" s="88" t="s">
        <v>4969</v>
      </c>
      <c r="B1847" s="88" t="s">
        <v>876</v>
      </c>
      <c r="C1847" s="88" t="s">
        <v>4969</v>
      </c>
      <c r="D1847" s="88" t="s">
        <v>4970</v>
      </c>
      <c r="E1847" s="89">
        <v>0</v>
      </c>
      <c r="F1847" s="88" t="s">
        <v>1185</v>
      </c>
      <c r="H1847" s="3">
        <f>E1847+SUMIF('BR DTG PACUL'!C:C,'STOK PACUL'!C1847,'BR DTG PACUL'!E:E)</f>
        <v>0</v>
      </c>
    </row>
    <row r="1848" spans="1:8">
      <c r="A1848" s="88" t="s">
        <v>4971</v>
      </c>
      <c r="B1848" s="88" t="s">
        <v>876</v>
      </c>
      <c r="C1848" s="88" t="s">
        <v>4971</v>
      </c>
      <c r="D1848" s="88" t="s">
        <v>4972</v>
      </c>
      <c r="E1848" s="89">
        <v>0</v>
      </c>
      <c r="F1848" s="88" t="s">
        <v>1185</v>
      </c>
      <c r="H1848" s="3">
        <f>E1848+SUMIF('BR DTG PACUL'!C:C,'STOK PACUL'!C1848,'BR DTG PACUL'!E:E)</f>
        <v>0</v>
      </c>
    </row>
    <row r="1849" spans="1:8">
      <c r="A1849" s="88" t="s">
        <v>4973</v>
      </c>
      <c r="B1849" s="88" t="s">
        <v>876</v>
      </c>
      <c r="C1849" s="88" t="s">
        <v>4973</v>
      </c>
      <c r="D1849" s="88" t="s">
        <v>4974</v>
      </c>
      <c r="E1849" s="89">
        <v>0</v>
      </c>
      <c r="F1849" s="88" t="s">
        <v>1185</v>
      </c>
      <c r="H1849" s="3">
        <f>E1849+SUMIF('BR DTG PACUL'!C:C,'STOK PACUL'!C1849,'BR DTG PACUL'!E:E)</f>
        <v>0</v>
      </c>
    </row>
    <row r="1850" spans="1:8">
      <c r="A1850" s="88" t="s">
        <v>4975</v>
      </c>
      <c r="B1850" s="88" t="s">
        <v>876</v>
      </c>
      <c r="C1850" s="88" t="s">
        <v>4975</v>
      </c>
      <c r="D1850" s="88" t="s">
        <v>4976</v>
      </c>
      <c r="E1850" s="89">
        <v>0</v>
      </c>
      <c r="F1850" s="88" t="s">
        <v>1185</v>
      </c>
      <c r="H1850" s="3">
        <f>E1850+SUMIF('BR DTG PACUL'!C:C,'STOK PACUL'!C1850,'BR DTG PACUL'!E:E)</f>
        <v>0</v>
      </c>
    </row>
    <row r="1851" spans="1:8">
      <c r="A1851" s="88" t="s">
        <v>4977</v>
      </c>
      <c r="B1851" s="88" t="s">
        <v>876</v>
      </c>
      <c r="C1851" s="88" t="s">
        <v>4977</v>
      </c>
      <c r="D1851" s="88" t="s">
        <v>4978</v>
      </c>
      <c r="E1851" s="89">
        <v>0</v>
      </c>
      <c r="F1851" s="88" t="s">
        <v>1185</v>
      </c>
      <c r="H1851" s="3">
        <f>E1851+SUMIF('BR DTG PACUL'!C:C,'STOK PACUL'!C1851,'BR DTG PACUL'!E:E)</f>
        <v>0</v>
      </c>
    </row>
    <row r="1852" spans="1:8">
      <c r="A1852" s="88" t="s">
        <v>4979</v>
      </c>
      <c r="B1852" s="88" t="s">
        <v>876</v>
      </c>
      <c r="C1852" s="88" t="s">
        <v>4979</v>
      </c>
      <c r="D1852" s="88" t="s">
        <v>4980</v>
      </c>
      <c r="E1852" s="89">
        <v>0</v>
      </c>
      <c r="F1852" s="88" t="s">
        <v>1185</v>
      </c>
      <c r="H1852" s="3">
        <f>E1852+SUMIF('BR DTG PACUL'!C:C,'STOK PACUL'!C1852,'BR DTG PACUL'!E:E)</f>
        <v>0</v>
      </c>
    </row>
    <row r="1853" spans="1:8">
      <c r="A1853" s="88" t="s">
        <v>4981</v>
      </c>
      <c r="B1853" s="88" t="s">
        <v>876</v>
      </c>
      <c r="C1853" s="88" t="s">
        <v>4981</v>
      </c>
      <c r="D1853" s="88" t="s">
        <v>4982</v>
      </c>
      <c r="E1853" s="89">
        <v>0</v>
      </c>
      <c r="F1853" s="88" t="s">
        <v>1185</v>
      </c>
      <c r="H1853" s="3">
        <f>E1853+SUMIF('BR DTG PACUL'!C:C,'STOK PACUL'!C1853,'BR DTG PACUL'!E:E)</f>
        <v>0</v>
      </c>
    </row>
    <row r="1854" spans="1:8">
      <c r="A1854" s="88" t="s">
        <v>4983</v>
      </c>
      <c r="B1854" s="88" t="s">
        <v>876</v>
      </c>
      <c r="C1854" s="88" t="s">
        <v>4983</v>
      </c>
      <c r="D1854" s="88" t="s">
        <v>4984</v>
      </c>
      <c r="E1854" s="89">
        <v>0</v>
      </c>
      <c r="F1854" s="88" t="s">
        <v>1185</v>
      </c>
      <c r="H1854" s="3">
        <f>E1854+SUMIF('BR DTG PACUL'!C:C,'STOK PACUL'!C1854,'BR DTG PACUL'!E:E)</f>
        <v>0</v>
      </c>
    </row>
    <row r="1855" spans="1:8">
      <c r="A1855" s="88" t="s">
        <v>4985</v>
      </c>
      <c r="B1855" s="88" t="s">
        <v>876</v>
      </c>
      <c r="C1855" s="88" t="s">
        <v>4985</v>
      </c>
      <c r="D1855" s="88" t="s">
        <v>4986</v>
      </c>
      <c r="E1855" s="89">
        <v>0</v>
      </c>
      <c r="F1855" s="88" t="s">
        <v>1185</v>
      </c>
      <c r="H1855" s="3">
        <f>E1855+SUMIF('BR DTG PACUL'!C:C,'STOK PACUL'!C1855,'BR DTG PACUL'!E:E)</f>
        <v>0</v>
      </c>
    </row>
    <row r="1856" spans="1:8">
      <c r="A1856" s="88" t="s">
        <v>4987</v>
      </c>
      <c r="B1856" s="88" t="s">
        <v>881</v>
      </c>
      <c r="C1856" s="88" t="s">
        <v>4987</v>
      </c>
      <c r="D1856" s="88" t="s">
        <v>4988</v>
      </c>
      <c r="E1856" s="89">
        <v>0</v>
      </c>
      <c r="F1856" s="88" t="s">
        <v>1185</v>
      </c>
      <c r="H1856" s="3">
        <f>E1856+SUMIF('BR DTG PACUL'!C:C,'STOK PACUL'!C1856,'BR DTG PACUL'!E:E)</f>
        <v>0</v>
      </c>
    </row>
    <row r="1857" spans="1:8">
      <c r="A1857" s="88" t="s">
        <v>4989</v>
      </c>
      <c r="B1857" s="88" t="s">
        <v>876</v>
      </c>
      <c r="C1857" s="88" t="s">
        <v>4989</v>
      </c>
      <c r="D1857" s="88" t="s">
        <v>4990</v>
      </c>
      <c r="E1857" s="89">
        <v>0</v>
      </c>
      <c r="F1857" s="88" t="s">
        <v>1185</v>
      </c>
      <c r="H1857" s="3">
        <f>E1857+SUMIF('BR DTG PACUL'!C:C,'STOK PACUL'!C1857,'BR DTG PACUL'!E:E)</f>
        <v>0</v>
      </c>
    </row>
    <row r="1858" spans="1:8">
      <c r="A1858" s="88" t="s">
        <v>4991</v>
      </c>
      <c r="B1858" s="88" t="s">
        <v>876</v>
      </c>
      <c r="C1858" s="88" t="s">
        <v>4991</v>
      </c>
      <c r="D1858" s="88" t="s">
        <v>4992</v>
      </c>
      <c r="E1858" s="89">
        <v>0</v>
      </c>
      <c r="F1858" s="88" t="s">
        <v>1185</v>
      </c>
      <c r="H1858" s="3">
        <f>E1858+SUMIF('BR DTG PACUL'!C:C,'STOK PACUL'!C1858,'BR DTG PACUL'!E:E)</f>
        <v>0</v>
      </c>
    </row>
    <row r="1859" spans="1:8">
      <c r="A1859" s="88" t="s">
        <v>4993</v>
      </c>
      <c r="B1859" s="88" t="s">
        <v>876</v>
      </c>
      <c r="C1859" s="88" t="s">
        <v>4993</v>
      </c>
      <c r="D1859" s="88" t="s">
        <v>4994</v>
      </c>
      <c r="E1859" s="89">
        <v>0</v>
      </c>
      <c r="F1859" s="88" t="s">
        <v>1185</v>
      </c>
      <c r="H1859" s="3">
        <f>E1859+SUMIF('BR DTG PACUL'!C:C,'STOK PACUL'!C1859,'BR DTG PACUL'!E:E)</f>
        <v>0</v>
      </c>
    </row>
    <row r="1860" spans="1:8">
      <c r="A1860" s="88" t="s">
        <v>4995</v>
      </c>
      <c r="B1860" s="88" t="s">
        <v>876</v>
      </c>
      <c r="C1860" s="88" t="s">
        <v>4995</v>
      </c>
      <c r="D1860" s="88" t="s">
        <v>4996</v>
      </c>
      <c r="E1860" s="89">
        <v>0</v>
      </c>
      <c r="F1860" s="88" t="s">
        <v>1185</v>
      </c>
      <c r="H1860" s="3">
        <f>E1860+SUMIF('BR DTG PACUL'!C:C,'STOK PACUL'!C1860,'BR DTG PACUL'!E:E)</f>
        <v>0</v>
      </c>
    </row>
    <row r="1861" spans="1:8">
      <c r="A1861" s="88" t="s">
        <v>4997</v>
      </c>
      <c r="B1861" s="88" t="s">
        <v>876</v>
      </c>
      <c r="C1861" s="88" t="s">
        <v>4997</v>
      </c>
      <c r="D1861" s="88" t="s">
        <v>4998</v>
      </c>
      <c r="E1861" s="89">
        <v>0</v>
      </c>
      <c r="F1861" s="88" t="s">
        <v>1185</v>
      </c>
      <c r="H1861" s="3">
        <f>E1861+SUMIF('BR DTG PACUL'!C:C,'STOK PACUL'!C1861,'BR DTG PACUL'!E:E)</f>
        <v>0</v>
      </c>
    </row>
    <row r="1862" spans="1:8">
      <c r="A1862" s="88" t="s">
        <v>4999</v>
      </c>
      <c r="B1862" s="88" t="s">
        <v>876</v>
      </c>
      <c r="C1862" s="88" t="s">
        <v>4999</v>
      </c>
      <c r="D1862" s="88" t="s">
        <v>5000</v>
      </c>
      <c r="E1862" s="89">
        <v>0</v>
      </c>
      <c r="F1862" s="88" t="s">
        <v>1185</v>
      </c>
      <c r="H1862" s="3">
        <f>E1862+SUMIF('BR DTG PACUL'!C:C,'STOK PACUL'!C1862,'BR DTG PACUL'!E:E)</f>
        <v>0</v>
      </c>
    </row>
    <row r="1863" spans="1:8">
      <c r="A1863" s="88" t="s">
        <v>5001</v>
      </c>
      <c r="B1863" s="88" t="s">
        <v>876</v>
      </c>
      <c r="C1863" s="88" t="s">
        <v>5001</v>
      </c>
      <c r="D1863" s="88" t="s">
        <v>5002</v>
      </c>
      <c r="E1863" s="89">
        <v>0</v>
      </c>
      <c r="F1863" s="88" t="s">
        <v>1185</v>
      </c>
      <c r="H1863" s="3">
        <f>E1863+SUMIF('BR DTG PACUL'!C:C,'STOK PACUL'!C1863,'BR DTG PACUL'!E:E)</f>
        <v>0</v>
      </c>
    </row>
    <row r="1864" spans="1:8">
      <c r="A1864" s="88" t="s">
        <v>5003</v>
      </c>
      <c r="B1864" s="88" t="s">
        <v>876</v>
      </c>
      <c r="C1864" s="88" t="s">
        <v>5003</v>
      </c>
      <c r="D1864" s="88" t="s">
        <v>5004</v>
      </c>
      <c r="E1864" s="89">
        <v>0</v>
      </c>
      <c r="F1864" s="88" t="s">
        <v>1185</v>
      </c>
      <c r="H1864" s="3">
        <f>E1864+SUMIF('BR DTG PACUL'!C:C,'STOK PACUL'!C1864,'BR DTG PACUL'!E:E)</f>
        <v>0</v>
      </c>
    </row>
    <row r="1865" spans="1:8">
      <c r="A1865" s="88" t="s">
        <v>358</v>
      </c>
      <c r="B1865" s="88" t="s">
        <v>888</v>
      </c>
      <c r="C1865" s="88" t="s">
        <v>358</v>
      </c>
      <c r="D1865" s="88" t="s">
        <v>1143</v>
      </c>
      <c r="E1865" s="89">
        <v>3</v>
      </c>
      <c r="F1865" s="88" t="s">
        <v>1185</v>
      </c>
      <c r="H1865" s="3">
        <f>E1865+SUMIF('BR DTG PACUL'!C:C,'STOK PACUL'!C1865,'BR DTG PACUL'!E:E)</f>
        <v>3</v>
      </c>
    </row>
    <row r="1866" spans="1:8">
      <c r="A1866" s="88" t="s">
        <v>557</v>
      </c>
      <c r="B1866" s="88" t="s">
        <v>876</v>
      </c>
      <c r="C1866" s="88" t="s">
        <v>557</v>
      </c>
      <c r="D1866" s="88" t="s">
        <v>704</v>
      </c>
      <c r="E1866" s="89">
        <v>0</v>
      </c>
      <c r="F1866" s="88" t="s">
        <v>1185</v>
      </c>
      <c r="H1866" s="3">
        <f>E1866+SUMIF('BR DTG PACUL'!C:C,'STOK PACUL'!C1866,'BR DTG PACUL'!E:E)</f>
        <v>0</v>
      </c>
    </row>
    <row r="1867" spans="1:8">
      <c r="A1867" s="88" t="s">
        <v>5005</v>
      </c>
      <c r="B1867" s="88" t="s">
        <v>876</v>
      </c>
      <c r="C1867" s="88" t="s">
        <v>5005</v>
      </c>
      <c r="D1867" s="88" t="s">
        <v>5006</v>
      </c>
      <c r="E1867" s="89">
        <v>0</v>
      </c>
      <c r="F1867" s="88" t="s">
        <v>1185</v>
      </c>
      <c r="H1867" s="3">
        <f>E1867+SUMIF('BR DTG PACUL'!C:C,'STOK PACUL'!C1867,'BR DTG PACUL'!E:E)</f>
        <v>0</v>
      </c>
    </row>
    <row r="1868" spans="1:8">
      <c r="A1868" s="88" t="s">
        <v>5007</v>
      </c>
      <c r="B1868" s="88" t="s">
        <v>876</v>
      </c>
      <c r="C1868" s="88" t="s">
        <v>5007</v>
      </c>
      <c r="D1868" s="88" t="s">
        <v>5008</v>
      </c>
      <c r="E1868" s="89">
        <v>0</v>
      </c>
      <c r="F1868" s="88" t="s">
        <v>1185</v>
      </c>
      <c r="H1868" s="3">
        <f>E1868+SUMIF('BR DTG PACUL'!C:C,'STOK PACUL'!C1868,'BR DTG PACUL'!E:E)</f>
        <v>0</v>
      </c>
    </row>
    <row r="1869" spans="1:8">
      <c r="A1869" s="88" t="s">
        <v>5009</v>
      </c>
      <c r="B1869" s="88" t="s">
        <v>876</v>
      </c>
      <c r="C1869" s="88" t="s">
        <v>5009</v>
      </c>
      <c r="D1869" s="88" t="s">
        <v>5010</v>
      </c>
      <c r="E1869" s="89">
        <v>0</v>
      </c>
      <c r="F1869" s="88" t="s">
        <v>1185</v>
      </c>
      <c r="H1869" s="3">
        <f>E1869+SUMIF('BR DTG PACUL'!C:C,'STOK PACUL'!C1869,'BR DTG PACUL'!E:E)</f>
        <v>0</v>
      </c>
    </row>
    <row r="1870" spans="1:8">
      <c r="A1870" s="88" t="s">
        <v>5011</v>
      </c>
      <c r="B1870" s="88" t="s">
        <v>876</v>
      </c>
      <c r="C1870" s="88" t="s">
        <v>5011</v>
      </c>
      <c r="D1870" s="88" t="s">
        <v>5012</v>
      </c>
      <c r="E1870" s="89">
        <v>0</v>
      </c>
      <c r="F1870" s="88" t="s">
        <v>1185</v>
      </c>
      <c r="H1870" s="3">
        <f>E1870+SUMIF('BR DTG PACUL'!C:C,'STOK PACUL'!C1870,'BR DTG PACUL'!E:E)</f>
        <v>0</v>
      </c>
    </row>
    <row r="1871" spans="1:8">
      <c r="A1871" s="88" t="s">
        <v>5013</v>
      </c>
      <c r="B1871" s="88" t="s">
        <v>876</v>
      </c>
      <c r="C1871" s="88" t="s">
        <v>5013</v>
      </c>
      <c r="D1871" s="88" t="s">
        <v>5014</v>
      </c>
      <c r="E1871" s="89">
        <v>0</v>
      </c>
      <c r="F1871" s="88" t="s">
        <v>1185</v>
      </c>
      <c r="H1871" s="3">
        <f>E1871+SUMIF('BR DTG PACUL'!C:C,'STOK PACUL'!C1871,'BR DTG PACUL'!E:E)</f>
        <v>0</v>
      </c>
    </row>
    <row r="1872" spans="1:8">
      <c r="A1872" s="88" t="s">
        <v>558</v>
      </c>
      <c r="B1872" s="88" t="s">
        <v>876</v>
      </c>
      <c r="C1872" s="88" t="s">
        <v>558</v>
      </c>
      <c r="D1872" s="88" t="s">
        <v>705</v>
      </c>
      <c r="E1872" s="89">
        <v>0</v>
      </c>
      <c r="F1872" s="88" t="s">
        <v>1185</v>
      </c>
      <c r="H1872" s="3">
        <f>E1872+SUMIF('BR DTG PACUL'!C:C,'STOK PACUL'!C1872,'BR DTG PACUL'!E:E)</f>
        <v>0</v>
      </c>
    </row>
    <row r="1873" spans="1:8">
      <c r="A1873" s="88" t="s">
        <v>5015</v>
      </c>
      <c r="B1873" s="88" t="s">
        <v>876</v>
      </c>
      <c r="C1873" s="88" t="s">
        <v>5015</v>
      </c>
      <c r="D1873" s="88" t="s">
        <v>5016</v>
      </c>
      <c r="E1873" s="89">
        <v>0</v>
      </c>
      <c r="F1873" s="88" t="s">
        <v>1185</v>
      </c>
      <c r="H1873" s="3">
        <f>E1873+SUMIF('BR DTG PACUL'!C:C,'STOK PACUL'!C1873,'BR DTG PACUL'!E:E)</f>
        <v>0</v>
      </c>
    </row>
    <row r="1874" spans="1:8">
      <c r="A1874" s="88" t="s">
        <v>5017</v>
      </c>
      <c r="B1874" s="88" t="s">
        <v>876</v>
      </c>
      <c r="C1874" s="88" t="s">
        <v>5017</v>
      </c>
      <c r="D1874" s="88" t="s">
        <v>5018</v>
      </c>
      <c r="E1874" s="89">
        <v>0</v>
      </c>
      <c r="F1874" s="88" t="s">
        <v>1185</v>
      </c>
      <c r="H1874" s="3">
        <f>E1874+SUMIF('BR DTG PACUL'!C:C,'STOK PACUL'!C1874,'BR DTG PACUL'!E:E)</f>
        <v>0</v>
      </c>
    </row>
    <row r="1875" spans="1:8">
      <c r="A1875" s="88" t="s">
        <v>5019</v>
      </c>
      <c r="B1875" s="88" t="s">
        <v>876</v>
      </c>
      <c r="C1875" s="88" t="s">
        <v>5019</v>
      </c>
      <c r="D1875" s="88" t="s">
        <v>3287</v>
      </c>
      <c r="E1875" s="89">
        <v>0</v>
      </c>
      <c r="F1875" s="88" t="s">
        <v>1185</v>
      </c>
      <c r="H1875" s="3">
        <f>E1875+SUMIF('BR DTG PACUL'!C:C,'STOK PACUL'!C1875,'BR DTG PACUL'!E:E)</f>
        <v>0</v>
      </c>
    </row>
    <row r="1876" spans="1:8">
      <c r="A1876" s="88" t="s">
        <v>5020</v>
      </c>
      <c r="B1876" s="88" t="s">
        <v>876</v>
      </c>
      <c r="C1876" s="88" t="s">
        <v>5020</v>
      </c>
      <c r="D1876" s="88" t="s">
        <v>5021</v>
      </c>
      <c r="E1876" s="89">
        <v>0</v>
      </c>
      <c r="F1876" s="88" t="s">
        <v>1185</v>
      </c>
      <c r="H1876" s="3">
        <f>E1876+SUMIF('BR DTG PACUL'!C:C,'STOK PACUL'!C1876,'BR DTG PACUL'!E:E)</f>
        <v>0</v>
      </c>
    </row>
    <row r="1877" spans="1:8">
      <c r="A1877" s="88" t="s">
        <v>5022</v>
      </c>
      <c r="B1877" s="88" t="s">
        <v>876</v>
      </c>
      <c r="C1877" s="88" t="s">
        <v>5022</v>
      </c>
      <c r="D1877" s="88" t="s">
        <v>5023</v>
      </c>
      <c r="E1877" s="89">
        <v>0</v>
      </c>
      <c r="F1877" s="88" t="s">
        <v>1185</v>
      </c>
      <c r="H1877" s="3">
        <f>E1877+SUMIF('BR DTG PACUL'!C:C,'STOK PACUL'!C1877,'BR DTG PACUL'!E:E)</f>
        <v>0</v>
      </c>
    </row>
    <row r="1878" spans="1:8">
      <c r="A1878" s="88" t="s">
        <v>530</v>
      </c>
      <c r="B1878" s="88" t="s">
        <v>876</v>
      </c>
      <c r="C1878" s="88" t="s">
        <v>530</v>
      </c>
      <c r="D1878" s="88" t="s">
        <v>706</v>
      </c>
      <c r="E1878" s="89">
        <v>0</v>
      </c>
      <c r="F1878" s="88" t="s">
        <v>1185</v>
      </c>
      <c r="H1878" s="3">
        <f>E1878+SUMIF('BR DTG PACUL'!C:C,'STOK PACUL'!C1878,'BR DTG PACUL'!E:E)</f>
        <v>0</v>
      </c>
    </row>
    <row r="1879" spans="1:8">
      <c r="A1879" s="88" t="s">
        <v>592</v>
      </c>
      <c r="B1879" s="88" t="s">
        <v>876</v>
      </c>
      <c r="C1879" s="88" t="s">
        <v>592</v>
      </c>
      <c r="D1879" s="88" t="s">
        <v>707</v>
      </c>
      <c r="E1879" s="89">
        <v>0</v>
      </c>
      <c r="F1879" s="88" t="s">
        <v>1185</v>
      </c>
      <c r="H1879" s="3">
        <f>E1879+SUMIF('BR DTG PACUL'!C:C,'STOK PACUL'!C1879,'BR DTG PACUL'!E:E)</f>
        <v>0</v>
      </c>
    </row>
    <row r="1880" spans="1:8">
      <c r="A1880" s="88" t="s">
        <v>5024</v>
      </c>
      <c r="B1880" s="88" t="s">
        <v>876</v>
      </c>
      <c r="C1880" s="88" t="s">
        <v>5024</v>
      </c>
      <c r="D1880" s="88" t="s">
        <v>5025</v>
      </c>
      <c r="E1880" s="89">
        <v>0</v>
      </c>
      <c r="F1880" s="88" t="s">
        <v>1185</v>
      </c>
      <c r="H1880" s="3">
        <f>E1880+SUMIF('BR DTG PACUL'!C:C,'STOK PACUL'!C1880,'BR DTG PACUL'!E:E)</f>
        <v>0</v>
      </c>
    </row>
    <row r="1881" spans="1:8">
      <c r="A1881" s="88" t="s">
        <v>5026</v>
      </c>
      <c r="B1881" s="88" t="s">
        <v>876</v>
      </c>
      <c r="C1881" s="88" t="s">
        <v>5026</v>
      </c>
      <c r="D1881" s="88" t="s">
        <v>5027</v>
      </c>
      <c r="E1881" s="89">
        <v>0</v>
      </c>
      <c r="F1881" s="88" t="s">
        <v>1185</v>
      </c>
      <c r="H1881" s="3">
        <f>E1881+SUMIF('BR DTG PACUL'!C:C,'STOK PACUL'!C1881,'BR DTG PACUL'!E:E)</f>
        <v>0</v>
      </c>
    </row>
    <row r="1882" spans="1:8">
      <c r="A1882" s="88" t="s">
        <v>593</v>
      </c>
      <c r="B1882" s="88" t="s">
        <v>876</v>
      </c>
      <c r="C1882" s="88" t="s">
        <v>593</v>
      </c>
      <c r="D1882" s="88" t="s">
        <v>708</v>
      </c>
      <c r="E1882" s="89">
        <v>0</v>
      </c>
      <c r="F1882" s="88" t="s">
        <v>1185</v>
      </c>
      <c r="H1882" s="3">
        <f>E1882+SUMIF('BR DTG PACUL'!C:C,'STOK PACUL'!C1882,'BR DTG PACUL'!E:E)</f>
        <v>0</v>
      </c>
    </row>
    <row r="1883" spans="1:8">
      <c r="A1883" s="88" t="s">
        <v>594</v>
      </c>
      <c r="B1883" s="88" t="s">
        <v>876</v>
      </c>
      <c r="C1883" s="88" t="s">
        <v>594</v>
      </c>
      <c r="D1883" s="88" t="s">
        <v>709</v>
      </c>
      <c r="E1883" s="89">
        <v>0</v>
      </c>
      <c r="F1883" s="88" t="s">
        <v>1185</v>
      </c>
      <c r="H1883" s="3">
        <f>E1883+SUMIF('BR DTG PACUL'!C:C,'STOK PACUL'!C1883,'BR DTG PACUL'!E:E)</f>
        <v>0</v>
      </c>
    </row>
    <row r="1884" spans="1:8">
      <c r="A1884" s="88" t="s">
        <v>595</v>
      </c>
      <c r="B1884" s="88" t="s">
        <v>876</v>
      </c>
      <c r="C1884" s="88" t="s">
        <v>595</v>
      </c>
      <c r="D1884" s="88" t="s">
        <v>710</v>
      </c>
      <c r="E1884" s="89">
        <v>0</v>
      </c>
      <c r="F1884" s="88" t="s">
        <v>1185</v>
      </c>
      <c r="H1884" s="3">
        <f>E1884+SUMIF('BR DTG PACUL'!C:C,'STOK PACUL'!C1884,'BR DTG PACUL'!E:E)</f>
        <v>0</v>
      </c>
    </row>
    <row r="1885" spans="1:8">
      <c r="A1885" s="88" t="s">
        <v>1144</v>
      </c>
      <c r="B1885" s="88" t="s">
        <v>948</v>
      </c>
      <c r="C1885" s="88" t="s">
        <v>1144</v>
      </c>
      <c r="D1885" s="88" t="s">
        <v>1145</v>
      </c>
      <c r="E1885" s="89">
        <v>1</v>
      </c>
      <c r="F1885" s="88" t="s">
        <v>1185</v>
      </c>
      <c r="H1885" s="3">
        <f>E1885+SUMIF('BR DTG PACUL'!C:C,'STOK PACUL'!C1885,'BR DTG PACUL'!E:E)</f>
        <v>1</v>
      </c>
    </row>
    <row r="1886" spans="1:8">
      <c r="A1886" s="88" t="s">
        <v>359</v>
      </c>
      <c r="B1886" s="88" t="s">
        <v>948</v>
      </c>
      <c r="C1886" s="88" t="s">
        <v>359</v>
      </c>
      <c r="D1886" s="88" t="s">
        <v>1146</v>
      </c>
      <c r="E1886" s="89">
        <v>1</v>
      </c>
      <c r="F1886" s="88" t="s">
        <v>1185</v>
      </c>
      <c r="H1886" s="3">
        <f>E1886+SUMIF('BR DTG PACUL'!C:C,'STOK PACUL'!C1886,'BR DTG PACUL'!E:E)</f>
        <v>1</v>
      </c>
    </row>
    <row r="1887" spans="1:8">
      <c r="A1887" s="88" t="s">
        <v>5028</v>
      </c>
      <c r="B1887" s="88" t="s">
        <v>876</v>
      </c>
      <c r="C1887" s="88" t="s">
        <v>5028</v>
      </c>
      <c r="D1887" s="88" t="s">
        <v>5029</v>
      </c>
      <c r="E1887" s="89">
        <v>0</v>
      </c>
      <c r="F1887" s="88" t="s">
        <v>1185</v>
      </c>
      <c r="H1887" s="3">
        <f>E1887+SUMIF('BR DTG PACUL'!C:C,'STOK PACUL'!C1887,'BR DTG PACUL'!E:E)</f>
        <v>0</v>
      </c>
    </row>
    <row r="1888" spans="1:8">
      <c r="A1888" s="88" t="s">
        <v>1862</v>
      </c>
      <c r="B1888" s="88" t="s">
        <v>888</v>
      </c>
      <c r="C1888" s="88" t="s">
        <v>1862</v>
      </c>
      <c r="D1888" s="88" t="s">
        <v>1863</v>
      </c>
      <c r="E1888" s="89">
        <v>0</v>
      </c>
      <c r="F1888" s="88" t="s">
        <v>1185</v>
      </c>
      <c r="H1888" s="3">
        <f>E1888+SUMIF('BR DTG PACUL'!C:C,'STOK PACUL'!C1888,'BR DTG PACUL'!E:E)</f>
        <v>0</v>
      </c>
    </row>
    <row r="1889" spans="1:8">
      <c r="A1889" s="88" t="s">
        <v>1449</v>
      </c>
      <c r="B1889" s="88" t="s">
        <v>948</v>
      </c>
      <c r="C1889" s="88" t="s">
        <v>1449</v>
      </c>
      <c r="D1889" s="88" t="s">
        <v>1450</v>
      </c>
      <c r="E1889" s="89">
        <v>1</v>
      </c>
      <c r="F1889" s="88" t="s">
        <v>1185</v>
      </c>
      <c r="H1889" s="3">
        <f>E1889+SUMIF('BR DTG PACUL'!C:C,'STOK PACUL'!C1889,'BR DTG PACUL'!E:E)</f>
        <v>1</v>
      </c>
    </row>
    <row r="1890" spans="1:8">
      <c r="A1890" s="88" t="s">
        <v>5030</v>
      </c>
      <c r="B1890" s="88" t="s">
        <v>948</v>
      </c>
      <c r="C1890" s="88" t="s">
        <v>5030</v>
      </c>
      <c r="D1890" s="88" t="s">
        <v>5031</v>
      </c>
      <c r="E1890" s="89">
        <v>0</v>
      </c>
      <c r="F1890" s="88" t="s">
        <v>1185</v>
      </c>
      <c r="H1890" s="3">
        <f>E1890+SUMIF('BR DTG PACUL'!C:C,'STOK PACUL'!C1890,'BR DTG PACUL'!E:E)</f>
        <v>0</v>
      </c>
    </row>
    <row r="1891" spans="1:8">
      <c r="A1891" s="88" t="s">
        <v>5032</v>
      </c>
      <c r="B1891" s="88" t="s">
        <v>876</v>
      </c>
      <c r="C1891" s="88" t="s">
        <v>5032</v>
      </c>
      <c r="D1891" s="88" t="s">
        <v>5033</v>
      </c>
      <c r="E1891" s="89">
        <v>0</v>
      </c>
      <c r="F1891" s="88" t="s">
        <v>1185</v>
      </c>
      <c r="H1891" s="3">
        <f>E1891+SUMIF('BR DTG PACUL'!C:C,'STOK PACUL'!C1891,'BR DTG PACUL'!E:E)</f>
        <v>0</v>
      </c>
    </row>
    <row r="1892" spans="1:8">
      <c r="A1892" s="88" t="s">
        <v>5034</v>
      </c>
      <c r="B1892" s="88" t="s">
        <v>876</v>
      </c>
      <c r="C1892" s="88" t="s">
        <v>5034</v>
      </c>
      <c r="D1892" s="88" t="s">
        <v>5035</v>
      </c>
      <c r="E1892" s="89">
        <v>0</v>
      </c>
      <c r="F1892" s="88" t="s">
        <v>1185</v>
      </c>
      <c r="H1892" s="3">
        <f>E1892+SUMIF('BR DTG PACUL'!C:C,'STOK PACUL'!C1892,'BR DTG PACUL'!E:E)</f>
        <v>0</v>
      </c>
    </row>
    <row r="1893" spans="1:8">
      <c r="A1893" s="88" t="s">
        <v>5036</v>
      </c>
      <c r="B1893" s="88" t="s">
        <v>876</v>
      </c>
      <c r="C1893" s="88" t="s">
        <v>5036</v>
      </c>
      <c r="D1893" s="88" t="s">
        <v>5037</v>
      </c>
      <c r="E1893" s="89">
        <v>0</v>
      </c>
      <c r="F1893" s="88" t="s">
        <v>1185</v>
      </c>
      <c r="H1893" s="3">
        <f>E1893+SUMIF('BR DTG PACUL'!C:C,'STOK PACUL'!C1893,'BR DTG PACUL'!E:E)</f>
        <v>0</v>
      </c>
    </row>
    <row r="1894" spans="1:8">
      <c r="A1894" s="88" t="s">
        <v>1864</v>
      </c>
      <c r="B1894" s="88" t="s">
        <v>884</v>
      </c>
      <c r="C1894" s="88" t="s">
        <v>1864</v>
      </c>
      <c r="D1894" s="88" t="s">
        <v>1865</v>
      </c>
      <c r="E1894" s="89">
        <v>1</v>
      </c>
      <c r="F1894" s="88" t="s">
        <v>1185</v>
      </c>
      <c r="H1894" s="3">
        <f>E1894+SUMIF('BR DTG PACUL'!C:C,'STOK PACUL'!C1894,'BR DTG PACUL'!E:E)</f>
        <v>1</v>
      </c>
    </row>
    <row r="1895" spans="1:8">
      <c r="A1895" s="88" t="s">
        <v>5038</v>
      </c>
      <c r="B1895" s="88" t="s">
        <v>876</v>
      </c>
      <c r="C1895" s="88" t="s">
        <v>5038</v>
      </c>
      <c r="D1895" s="88" t="s">
        <v>5039</v>
      </c>
      <c r="E1895" s="89">
        <v>0</v>
      </c>
      <c r="F1895" s="88" t="s">
        <v>1185</v>
      </c>
      <c r="H1895" s="3">
        <f>E1895+SUMIF('BR DTG PACUL'!C:C,'STOK PACUL'!C1895,'BR DTG PACUL'!E:E)</f>
        <v>0</v>
      </c>
    </row>
    <row r="1896" spans="1:8">
      <c r="A1896" s="88" t="s">
        <v>5040</v>
      </c>
      <c r="B1896" s="88" t="s">
        <v>888</v>
      </c>
      <c r="C1896" s="88" t="s">
        <v>5040</v>
      </c>
      <c r="D1896" s="88" t="s">
        <v>5041</v>
      </c>
      <c r="E1896" s="89">
        <v>1</v>
      </c>
      <c r="F1896" s="88" t="s">
        <v>1185</v>
      </c>
      <c r="H1896" s="3">
        <f>E1896+SUMIF('BR DTG PACUL'!C:C,'STOK PACUL'!C1896,'BR DTG PACUL'!E:E)</f>
        <v>1</v>
      </c>
    </row>
    <row r="1897" spans="1:8">
      <c r="A1897" s="88" t="s">
        <v>5042</v>
      </c>
      <c r="B1897" s="88" t="s">
        <v>888</v>
      </c>
      <c r="C1897" s="88" t="s">
        <v>5042</v>
      </c>
      <c r="D1897" s="88" t="s">
        <v>5043</v>
      </c>
      <c r="E1897" s="89">
        <v>0</v>
      </c>
      <c r="F1897" s="88" t="s">
        <v>1185</v>
      </c>
      <c r="H1897" s="3">
        <f>E1897+SUMIF('BR DTG PACUL'!C:C,'STOK PACUL'!C1897,'BR DTG PACUL'!E:E)</f>
        <v>0</v>
      </c>
    </row>
    <row r="1898" spans="1:8">
      <c r="A1898" s="88" t="s">
        <v>5044</v>
      </c>
      <c r="B1898" s="88" t="s">
        <v>876</v>
      </c>
      <c r="C1898" s="88" t="s">
        <v>5044</v>
      </c>
      <c r="D1898" s="88" t="s">
        <v>5045</v>
      </c>
      <c r="E1898" s="89">
        <v>0</v>
      </c>
      <c r="F1898" s="88" t="s">
        <v>1185</v>
      </c>
      <c r="H1898" s="3">
        <f>E1898+SUMIF('BR DTG PACUL'!C:C,'STOK PACUL'!C1898,'BR DTG PACUL'!E:E)</f>
        <v>0</v>
      </c>
    </row>
    <row r="1899" spans="1:8">
      <c r="A1899" s="88" t="s">
        <v>5046</v>
      </c>
      <c r="B1899" s="88" t="s">
        <v>876</v>
      </c>
      <c r="C1899" s="88" t="s">
        <v>5046</v>
      </c>
      <c r="D1899" s="88" t="s">
        <v>5047</v>
      </c>
      <c r="E1899" s="89">
        <v>0</v>
      </c>
      <c r="F1899" s="88" t="s">
        <v>1185</v>
      </c>
      <c r="H1899" s="3">
        <f>E1899+SUMIF('BR DTG PACUL'!C:C,'STOK PACUL'!C1899,'BR DTG PACUL'!E:E)</f>
        <v>0</v>
      </c>
    </row>
    <row r="1900" spans="1:8">
      <c r="A1900" s="88" t="s">
        <v>5048</v>
      </c>
      <c r="B1900" s="88" t="s">
        <v>876</v>
      </c>
      <c r="C1900" s="88" t="s">
        <v>5048</v>
      </c>
      <c r="D1900" s="88" t="s">
        <v>5049</v>
      </c>
      <c r="E1900" s="89">
        <v>0</v>
      </c>
      <c r="F1900" s="88" t="s">
        <v>1185</v>
      </c>
      <c r="H1900" s="3">
        <f>E1900+SUMIF('BR DTG PACUL'!C:C,'STOK PACUL'!C1900,'BR DTG PACUL'!E:E)</f>
        <v>0</v>
      </c>
    </row>
    <row r="1901" spans="1:8">
      <c r="A1901" s="88" t="s">
        <v>360</v>
      </c>
      <c r="B1901" s="88" t="s">
        <v>888</v>
      </c>
      <c r="C1901" s="88" t="s">
        <v>360</v>
      </c>
      <c r="D1901" s="88" t="s">
        <v>1147</v>
      </c>
      <c r="E1901" s="89">
        <v>16</v>
      </c>
      <c r="F1901" s="88" t="s">
        <v>1185</v>
      </c>
      <c r="H1901" s="3">
        <f>E1901+SUMIF('BR DTG PACUL'!C:C,'STOK PACUL'!C1901,'BR DTG PACUL'!E:E)</f>
        <v>16</v>
      </c>
    </row>
    <row r="1902" spans="1:8">
      <c r="A1902" s="88" t="s">
        <v>361</v>
      </c>
      <c r="B1902" s="88" t="s">
        <v>888</v>
      </c>
      <c r="C1902" s="88" t="s">
        <v>361</v>
      </c>
      <c r="D1902" s="88" t="s">
        <v>1148</v>
      </c>
      <c r="E1902" s="89">
        <v>8</v>
      </c>
      <c r="F1902" s="88" t="s">
        <v>1185</v>
      </c>
      <c r="H1902" s="3">
        <f>E1902+SUMIF('BR DTG PACUL'!C:C,'STOK PACUL'!C1902,'BR DTG PACUL'!E:E)</f>
        <v>8</v>
      </c>
    </row>
    <row r="1903" spans="1:8">
      <c r="A1903" s="88" t="s">
        <v>362</v>
      </c>
      <c r="B1903" s="88" t="s">
        <v>888</v>
      </c>
      <c r="C1903" s="88" t="s">
        <v>362</v>
      </c>
      <c r="D1903" s="88" t="s">
        <v>1149</v>
      </c>
      <c r="E1903" s="89">
        <v>12</v>
      </c>
      <c r="F1903" s="88" t="s">
        <v>1185</v>
      </c>
      <c r="H1903" s="3">
        <f>E1903+SUMIF('BR DTG PACUL'!C:C,'STOK PACUL'!C1903,'BR DTG PACUL'!E:E)</f>
        <v>12</v>
      </c>
    </row>
    <row r="1904" spans="1:8">
      <c r="A1904" s="88" t="s">
        <v>363</v>
      </c>
      <c r="B1904" s="88" t="s">
        <v>888</v>
      </c>
      <c r="C1904" s="88" t="s">
        <v>363</v>
      </c>
      <c r="D1904" s="88" t="s">
        <v>1150</v>
      </c>
      <c r="E1904" s="89">
        <v>2</v>
      </c>
      <c r="F1904" s="88" t="s">
        <v>1185</v>
      </c>
      <c r="H1904" s="3">
        <f>E1904+SUMIF('BR DTG PACUL'!C:C,'STOK PACUL'!C1904,'BR DTG PACUL'!E:E)</f>
        <v>2</v>
      </c>
    </row>
    <row r="1905" spans="1:8">
      <c r="A1905" s="88" t="s">
        <v>364</v>
      </c>
      <c r="B1905" s="88" t="s">
        <v>888</v>
      </c>
      <c r="C1905" s="88" t="s">
        <v>364</v>
      </c>
      <c r="D1905" s="88" t="s">
        <v>1151</v>
      </c>
      <c r="E1905" s="89">
        <v>73</v>
      </c>
      <c r="F1905" s="88" t="s">
        <v>1185</v>
      </c>
      <c r="H1905" s="3">
        <f>E1905+SUMIF('BR DTG PACUL'!C:C,'STOK PACUL'!C1905,'BR DTG PACUL'!E:E)</f>
        <v>73</v>
      </c>
    </row>
    <row r="1906" spans="1:8">
      <c r="A1906" s="88" t="s">
        <v>365</v>
      </c>
      <c r="B1906" s="88" t="s">
        <v>888</v>
      </c>
      <c r="C1906" s="88" t="s">
        <v>365</v>
      </c>
      <c r="D1906" s="88" t="s">
        <v>1152</v>
      </c>
      <c r="E1906" s="89">
        <v>43</v>
      </c>
      <c r="F1906" s="88" t="s">
        <v>1185</v>
      </c>
      <c r="H1906" s="3">
        <f>E1906+SUMIF('BR DTG PACUL'!C:C,'STOK PACUL'!C1906,'BR DTG PACUL'!E:E)</f>
        <v>43</v>
      </c>
    </row>
    <row r="1907" spans="1:8">
      <c r="A1907" s="88" t="s">
        <v>366</v>
      </c>
      <c r="B1907" s="88" t="s">
        <v>888</v>
      </c>
      <c r="C1907" s="88" t="s">
        <v>366</v>
      </c>
      <c r="D1907" s="88" t="s">
        <v>1153</v>
      </c>
      <c r="E1907" s="89">
        <v>35</v>
      </c>
      <c r="F1907" s="88" t="s">
        <v>1185</v>
      </c>
      <c r="H1907" s="3">
        <f>E1907+SUMIF('BR DTG PACUL'!C:C,'STOK PACUL'!C1907,'BR DTG PACUL'!E:E)</f>
        <v>35</v>
      </c>
    </row>
    <row r="1908" spans="1:8">
      <c r="A1908" s="88" t="s">
        <v>5050</v>
      </c>
      <c r="B1908" s="88" t="s">
        <v>876</v>
      </c>
      <c r="C1908" s="88" t="s">
        <v>5050</v>
      </c>
      <c r="D1908" s="88" t="s">
        <v>2330</v>
      </c>
      <c r="E1908" s="89">
        <v>0</v>
      </c>
      <c r="F1908" s="88" t="s">
        <v>1185</v>
      </c>
      <c r="H1908" s="3">
        <f>E1908+SUMIF('BR DTG PACUL'!C:C,'STOK PACUL'!C1908,'BR DTG PACUL'!E:E)</f>
        <v>0</v>
      </c>
    </row>
    <row r="1909" spans="1:8">
      <c r="A1909" s="88" t="s">
        <v>367</v>
      </c>
      <c r="B1909" s="88" t="s">
        <v>888</v>
      </c>
      <c r="C1909" s="88" t="s">
        <v>367</v>
      </c>
      <c r="D1909" s="88" t="s">
        <v>1154</v>
      </c>
      <c r="E1909" s="89">
        <v>6</v>
      </c>
      <c r="F1909" s="88" t="s">
        <v>1185</v>
      </c>
      <c r="H1909" s="3">
        <f>E1909+SUMIF('BR DTG PACUL'!C:C,'STOK PACUL'!C1909,'BR DTG PACUL'!E:E)</f>
        <v>6</v>
      </c>
    </row>
    <row r="1910" spans="1:8">
      <c r="A1910" s="88" t="s">
        <v>5051</v>
      </c>
      <c r="B1910" s="88" t="s">
        <v>876</v>
      </c>
      <c r="C1910" s="88" t="s">
        <v>5051</v>
      </c>
      <c r="D1910" s="88" t="s">
        <v>2330</v>
      </c>
      <c r="E1910" s="89">
        <v>0</v>
      </c>
      <c r="F1910" s="88" t="s">
        <v>1185</v>
      </c>
      <c r="H1910" s="3">
        <f>E1910+SUMIF('BR DTG PACUL'!C:C,'STOK PACUL'!C1910,'BR DTG PACUL'!E:E)</f>
        <v>0</v>
      </c>
    </row>
    <row r="1911" spans="1:8">
      <c r="A1911" s="88" t="s">
        <v>5052</v>
      </c>
      <c r="B1911" s="88" t="s">
        <v>876</v>
      </c>
      <c r="C1911" s="88" t="s">
        <v>5052</v>
      </c>
      <c r="D1911" s="88" t="s">
        <v>5053</v>
      </c>
      <c r="E1911" s="89">
        <v>0</v>
      </c>
      <c r="F1911" s="88" t="s">
        <v>1185</v>
      </c>
      <c r="H1911" s="3">
        <f>E1911+SUMIF('BR DTG PACUL'!C:C,'STOK PACUL'!C1911,'BR DTG PACUL'!E:E)</f>
        <v>0</v>
      </c>
    </row>
    <row r="1912" spans="1:8">
      <c r="A1912" s="88" t="s">
        <v>1640</v>
      </c>
      <c r="B1912" s="88" t="s">
        <v>888</v>
      </c>
      <c r="C1912" s="88" t="s">
        <v>1640</v>
      </c>
      <c r="D1912" s="88" t="s">
        <v>1641</v>
      </c>
      <c r="E1912" s="89">
        <v>0</v>
      </c>
      <c r="F1912" s="88" t="s">
        <v>1185</v>
      </c>
      <c r="H1912" s="3">
        <f>E1912+SUMIF('BR DTG PACUL'!C:C,'STOK PACUL'!C1912,'BR DTG PACUL'!E:E)</f>
        <v>0</v>
      </c>
    </row>
    <row r="1913" spans="1:8">
      <c r="A1913" s="88" t="s">
        <v>1451</v>
      </c>
      <c r="B1913" s="88" t="s">
        <v>876</v>
      </c>
      <c r="C1913" s="88" t="s">
        <v>1451</v>
      </c>
      <c r="D1913" s="88" t="s">
        <v>1452</v>
      </c>
      <c r="E1913" s="89">
        <v>0</v>
      </c>
      <c r="F1913" s="88" t="s">
        <v>1185</v>
      </c>
      <c r="H1913" s="3">
        <f>E1913+SUMIF('BR DTG PACUL'!C:C,'STOK PACUL'!C1913,'BR DTG PACUL'!E:E)</f>
        <v>0</v>
      </c>
    </row>
    <row r="1914" spans="1:8">
      <c r="A1914" s="88" t="s">
        <v>368</v>
      </c>
      <c r="B1914" s="88" t="s">
        <v>888</v>
      </c>
      <c r="C1914" s="88" t="s">
        <v>368</v>
      </c>
      <c r="D1914" s="88" t="s">
        <v>1155</v>
      </c>
      <c r="E1914" s="89">
        <v>23</v>
      </c>
      <c r="F1914" s="88" t="s">
        <v>1185</v>
      </c>
      <c r="H1914" s="3">
        <f>E1914+SUMIF('BR DTG PACUL'!C:C,'STOK PACUL'!C1914,'BR DTG PACUL'!E:E)</f>
        <v>23</v>
      </c>
    </row>
    <row r="1915" spans="1:8">
      <c r="A1915" s="88" t="s">
        <v>711</v>
      </c>
      <c r="B1915" s="88" t="s">
        <v>876</v>
      </c>
      <c r="C1915" s="88" t="s">
        <v>711</v>
      </c>
      <c r="D1915" s="88" t="s">
        <v>712</v>
      </c>
      <c r="E1915" s="89">
        <v>1</v>
      </c>
      <c r="F1915" s="88" t="s">
        <v>1185</v>
      </c>
      <c r="H1915" s="3">
        <f>E1915+SUMIF('BR DTG PACUL'!C:C,'STOK PACUL'!C1915,'BR DTG PACUL'!E:E)</f>
        <v>1</v>
      </c>
    </row>
    <row r="1916" spans="1:8">
      <c r="A1916" s="88" t="s">
        <v>369</v>
      </c>
      <c r="B1916" s="88" t="s">
        <v>888</v>
      </c>
      <c r="C1916" s="88" t="s">
        <v>369</v>
      </c>
      <c r="D1916" s="88" t="s">
        <v>1156</v>
      </c>
      <c r="E1916" s="89">
        <v>15</v>
      </c>
      <c r="F1916" s="88" t="s">
        <v>1185</v>
      </c>
      <c r="H1916" s="3">
        <f>E1916+SUMIF('BR DTG PACUL'!C:C,'STOK PACUL'!C1916,'BR DTG PACUL'!E:E)</f>
        <v>15</v>
      </c>
    </row>
    <row r="1917" spans="1:8">
      <c r="A1917" s="88" t="s">
        <v>5054</v>
      </c>
      <c r="B1917" s="88" t="s">
        <v>888</v>
      </c>
      <c r="C1917" s="88" t="s">
        <v>5054</v>
      </c>
      <c r="D1917" s="88" t="s">
        <v>5055</v>
      </c>
      <c r="E1917" s="89">
        <v>3</v>
      </c>
      <c r="F1917" s="88" t="s">
        <v>1185</v>
      </c>
      <c r="H1917" s="3">
        <f>E1917+SUMIF('BR DTG PACUL'!C:C,'STOK PACUL'!C1917,'BR DTG PACUL'!E:E)</f>
        <v>3</v>
      </c>
    </row>
    <row r="1918" spans="1:8" ht="30">
      <c r="A1918" s="88" t="s">
        <v>1157</v>
      </c>
      <c r="B1918" s="88" t="s">
        <v>888</v>
      </c>
      <c r="C1918" s="88" t="s">
        <v>1157</v>
      </c>
      <c r="D1918" s="88" t="s">
        <v>1158</v>
      </c>
      <c r="E1918" s="89">
        <v>4</v>
      </c>
      <c r="F1918" s="88" t="s">
        <v>1185</v>
      </c>
      <c r="H1918" s="3">
        <f>E1918+SUMIF('BR DTG PACUL'!C:C,'STOK PACUL'!C1918,'BR DTG PACUL'!E:E)</f>
        <v>4</v>
      </c>
    </row>
    <row r="1919" spans="1:8">
      <c r="A1919" s="88" t="s">
        <v>5056</v>
      </c>
      <c r="B1919" s="88" t="s">
        <v>876</v>
      </c>
      <c r="C1919" s="88" t="s">
        <v>5056</v>
      </c>
      <c r="D1919" s="88" t="s">
        <v>2330</v>
      </c>
      <c r="E1919" s="89">
        <v>0</v>
      </c>
      <c r="F1919" s="88" t="s">
        <v>1185</v>
      </c>
      <c r="H1919" s="3">
        <f>E1919+SUMIF('BR DTG PACUL'!C:C,'STOK PACUL'!C1919,'BR DTG PACUL'!E:E)</f>
        <v>0</v>
      </c>
    </row>
    <row r="1920" spans="1:8">
      <c r="A1920" s="88" t="s">
        <v>1642</v>
      </c>
      <c r="B1920" s="88" t="s">
        <v>876</v>
      </c>
      <c r="C1920" s="88" t="s">
        <v>1642</v>
      </c>
      <c r="D1920" s="88" t="s">
        <v>1643</v>
      </c>
      <c r="E1920" s="89">
        <v>0</v>
      </c>
      <c r="F1920" s="88" t="s">
        <v>1185</v>
      </c>
      <c r="H1920" s="3">
        <f>E1920+SUMIF('BR DTG PACUL'!C:C,'STOK PACUL'!C1920,'BR DTG PACUL'!E:E)</f>
        <v>0</v>
      </c>
    </row>
    <row r="1921" spans="1:8">
      <c r="A1921" s="88" t="s">
        <v>1159</v>
      </c>
      <c r="B1921" s="88" t="s">
        <v>888</v>
      </c>
      <c r="C1921" s="88" t="s">
        <v>1159</v>
      </c>
      <c r="D1921" s="88" t="s">
        <v>1160</v>
      </c>
      <c r="E1921" s="89">
        <v>2</v>
      </c>
      <c r="F1921" s="88" t="s">
        <v>1185</v>
      </c>
      <c r="H1921" s="3">
        <f>E1921+SUMIF('BR DTG PACUL'!C:C,'STOK PACUL'!C1921,'BR DTG PACUL'!E:E)</f>
        <v>2</v>
      </c>
    </row>
    <row r="1922" spans="1:8">
      <c r="A1922" s="88" t="s">
        <v>5057</v>
      </c>
      <c r="B1922" s="88" t="s">
        <v>888</v>
      </c>
      <c r="C1922" s="88" t="s">
        <v>5057</v>
      </c>
      <c r="D1922" s="88" t="s">
        <v>5058</v>
      </c>
      <c r="E1922" s="89">
        <v>2</v>
      </c>
      <c r="F1922" s="88" t="s">
        <v>1185</v>
      </c>
      <c r="H1922" s="3">
        <f>E1922+SUMIF('BR DTG PACUL'!C:C,'STOK PACUL'!C1922,'BR DTG PACUL'!E:E)</f>
        <v>2</v>
      </c>
    </row>
    <row r="1923" spans="1:8">
      <c r="A1923" s="88" t="s">
        <v>5059</v>
      </c>
      <c r="B1923" s="88" t="s">
        <v>876</v>
      </c>
      <c r="C1923" s="88" t="s">
        <v>5059</v>
      </c>
      <c r="D1923" s="88" t="s">
        <v>5060</v>
      </c>
      <c r="E1923" s="89">
        <v>0</v>
      </c>
      <c r="F1923" s="88" t="s">
        <v>1185</v>
      </c>
      <c r="H1923" s="3">
        <f>E1923+SUMIF('BR DTG PACUL'!C:C,'STOK PACUL'!C1923,'BR DTG PACUL'!E:E)</f>
        <v>0</v>
      </c>
    </row>
    <row r="1924" spans="1:8">
      <c r="A1924" s="88" t="s">
        <v>5061</v>
      </c>
      <c r="B1924" s="88" t="s">
        <v>876</v>
      </c>
      <c r="C1924" s="88" t="s">
        <v>5061</v>
      </c>
      <c r="D1924" s="88" t="s">
        <v>5062</v>
      </c>
      <c r="E1924" s="89">
        <v>0</v>
      </c>
      <c r="F1924" s="88" t="s">
        <v>1185</v>
      </c>
      <c r="H1924" s="3">
        <f>E1924+SUMIF('BR DTG PACUL'!C:C,'STOK PACUL'!C1924,'BR DTG PACUL'!E:E)</f>
        <v>0</v>
      </c>
    </row>
    <row r="1925" spans="1:8">
      <c r="A1925" s="88" t="s">
        <v>370</v>
      </c>
      <c r="B1925" s="88" t="s">
        <v>888</v>
      </c>
      <c r="C1925" s="88" t="s">
        <v>370</v>
      </c>
      <c r="D1925" s="88" t="s">
        <v>1161</v>
      </c>
      <c r="E1925" s="89">
        <v>0</v>
      </c>
      <c r="F1925" s="88" t="s">
        <v>1185</v>
      </c>
      <c r="H1925" s="3">
        <f>E1925+SUMIF('BR DTG PACUL'!C:C,'STOK PACUL'!C1925,'BR DTG PACUL'!E:E)</f>
        <v>0</v>
      </c>
    </row>
    <row r="1926" spans="1:8">
      <c r="A1926" s="88" t="s">
        <v>1644</v>
      </c>
      <c r="B1926" s="88" t="s">
        <v>888</v>
      </c>
      <c r="C1926" s="88" t="s">
        <v>1644</v>
      </c>
      <c r="D1926" s="88" t="s">
        <v>1645</v>
      </c>
      <c r="E1926" s="89">
        <v>0</v>
      </c>
      <c r="F1926" s="88" t="s">
        <v>1185</v>
      </c>
      <c r="H1926" s="3">
        <f>E1926+SUMIF('BR DTG PACUL'!C:C,'STOK PACUL'!C1926,'BR DTG PACUL'!E:E)</f>
        <v>0</v>
      </c>
    </row>
    <row r="1927" spans="1:8">
      <c r="A1927" s="88" t="s">
        <v>559</v>
      </c>
      <c r="B1927" s="88" t="s">
        <v>888</v>
      </c>
      <c r="C1927" s="88" t="s">
        <v>559</v>
      </c>
      <c r="D1927" s="88" t="s">
        <v>1162</v>
      </c>
      <c r="E1927" s="89">
        <v>1</v>
      </c>
      <c r="F1927" s="88" t="s">
        <v>1185</v>
      </c>
      <c r="H1927" s="3">
        <f>E1927+SUMIF('BR DTG PACUL'!C:C,'STOK PACUL'!C1927,'BR DTG PACUL'!E:E)</f>
        <v>1</v>
      </c>
    </row>
    <row r="1928" spans="1:8">
      <c r="A1928" s="88" t="s">
        <v>5063</v>
      </c>
      <c r="B1928" s="88" t="s">
        <v>876</v>
      </c>
      <c r="C1928" s="88" t="s">
        <v>5063</v>
      </c>
      <c r="D1928" s="88" t="s">
        <v>5064</v>
      </c>
      <c r="E1928" s="89">
        <v>0</v>
      </c>
      <c r="F1928" s="88" t="s">
        <v>1185</v>
      </c>
      <c r="H1928" s="3">
        <f>E1928+SUMIF('BR DTG PACUL'!C:C,'STOK PACUL'!C1928,'BR DTG PACUL'!E:E)</f>
        <v>0</v>
      </c>
    </row>
    <row r="1929" spans="1:8">
      <c r="A1929" s="88" t="s">
        <v>371</v>
      </c>
      <c r="B1929" s="88" t="s">
        <v>888</v>
      </c>
      <c r="C1929" s="88" t="s">
        <v>371</v>
      </c>
      <c r="D1929" s="88" t="s">
        <v>1329</v>
      </c>
      <c r="E1929" s="89">
        <v>2</v>
      </c>
      <c r="F1929" s="88" t="s">
        <v>1185</v>
      </c>
      <c r="H1929" s="3">
        <f>E1929+SUMIF('BR DTG PACUL'!C:C,'STOK PACUL'!C1929,'BR DTG PACUL'!E:E)</f>
        <v>2</v>
      </c>
    </row>
    <row r="1930" spans="1:8">
      <c r="A1930" s="88" t="s">
        <v>1646</v>
      </c>
      <c r="B1930" s="88" t="s">
        <v>888</v>
      </c>
      <c r="C1930" s="88" t="s">
        <v>1646</v>
      </c>
      <c r="D1930" s="88" t="s">
        <v>1647</v>
      </c>
      <c r="E1930" s="89">
        <v>4</v>
      </c>
      <c r="F1930" s="88" t="s">
        <v>1185</v>
      </c>
      <c r="H1930" s="3">
        <f>E1930+SUMIF('BR DTG PACUL'!C:C,'STOK PACUL'!C1930,'BR DTG PACUL'!E:E)</f>
        <v>4</v>
      </c>
    </row>
    <row r="1931" spans="1:8">
      <c r="A1931" s="88" t="s">
        <v>5065</v>
      </c>
      <c r="B1931" s="88" t="s">
        <v>876</v>
      </c>
      <c r="C1931" s="88" t="s">
        <v>5065</v>
      </c>
      <c r="D1931" s="88" t="s">
        <v>5065</v>
      </c>
      <c r="E1931" s="89">
        <v>0</v>
      </c>
      <c r="F1931" s="88" t="s">
        <v>1185</v>
      </c>
      <c r="H1931" s="3">
        <f>E1931+SUMIF('BR DTG PACUL'!C:C,'STOK PACUL'!C1931,'BR DTG PACUL'!E:E)</f>
        <v>0</v>
      </c>
    </row>
    <row r="1932" spans="1:8">
      <c r="A1932" s="88" t="s">
        <v>5066</v>
      </c>
      <c r="B1932" s="88" t="s">
        <v>876</v>
      </c>
      <c r="C1932" s="88" t="s">
        <v>5066</v>
      </c>
      <c r="D1932" s="88" t="s">
        <v>2330</v>
      </c>
      <c r="E1932" s="89">
        <v>0</v>
      </c>
      <c r="F1932" s="88" t="s">
        <v>1185</v>
      </c>
      <c r="H1932" s="3">
        <f>E1932+SUMIF('BR DTG PACUL'!C:C,'STOK PACUL'!C1932,'BR DTG PACUL'!E:E)</f>
        <v>0</v>
      </c>
    </row>
    <row r="1933" spans="1:8">
      <c r="A1933" s="88" t="s">
        <v>5067</v>
      </c>
      <c r="B1933" s="88" t="s">
        <v>876</v>
      </c>
      <c r="C1933" s="88" t="s">
        <v>5067</v>
      </c>
      <c r="D1933" s="88" t="s">
        <v>5068</v>
      </c>
      <c r="E1933" s="89">
        <v>0</v>
      </c>
      <c r="F1933" s="88" t="s">
        <v>1185</v>
      </c>
      <c r="H1933" s="3">
        <f>E1933+SUMIF('BR DTG PACUL'!C:C,'STOK PACUL'!C1933,'BR DTG PACUL'!E:E)</f>
        <v>0</v>
      </c>
    </row>
    <row r="1934" spans="1:8">
      <c r="A1934" s="88" t="s">
        <v>5069</v>
      </c>
      <c r="B1934" s="88" t="s">
        <v>876</v>
      </c>
      <c r="C1934" s="88" t="s">
        <v>5069</v>
      </c>
      <c r="D1934" s="88" t="s">
        <v>5070</v>
      </c>
      <c r="E1934" s="89">
        <v>0</v>
      </c>
      <c r="F1934" s="88" t="s">
        <v>1185</v>
      </c>
      <c r="H1934" s="3">
        <f>E1934+SUMIF('BR DTG PACUL'!C:C,'STOK PACUL'!C1934,'BR DTG PACUL'!E:E)</f>
        <v>0</v>
      </c>
    </row>
    <row r="1935" spans="1:8">
      <c r="A1935" s="88" t="s">
        <v>5071</v>
      </c>
      <c r="B1935" s="88" t="s">
        <v>876</v>
      </c>
      <c r="C1935" s="88" t="s">
        <v>5071</v>
      </c>
      <c r="D1935" s="88" t="s">
        <v>5072</v>
      </c>
      <c r="E1935" s="89">
        <v>0</v>
      </c>
      <c r="F1935" s="88" t="s">
        <v>1185</v>
      </c>
      <c r="H1935" s="3">
        <f>E1935+SUMIF('BR DTG PACUL'!C:C,'STOK PACUL'!C1935,'BR DTG PACUL'!E:E)</f>
        <v>0</v>
      </c>
    </row>
    <row r="1936" spans="1:8">
      <c r="A1936" s="88" t="s">
        <v>5073</v>
      </c>
      <c r="B1936" s="88" t="s">
        <v>876</v>
      </c>
      <c r="C1936" s="88" t="s">
        <v>5073</v>
      </c>
      <c r="D1936" s="88" t="s">
        <v>5074</v>
      </c>
      <c r="E1936" s="89">
        <v>0</v>
      </c>
      <c r="F1936" s="88" t="s">
        <v>1185</v>
      </c>
      <c r="H1936" s="3">
        <f>E1936+SUMIF('BR DTG PACUL'!C:C,'STOK PACUL'!C1936,'BR DTG PACUL'!E:E)</f>
        <v>0</v>
      </c>
    </row>
    <row r="1937" spans="1:8">
      <c r="A1937" s="88" t="s">
        <v>5075</v>
      </c>
      <c r="B1937" s="88" t="s">
        <v>876</v>
      </c>
      <c r="C1937" s="88" t="s">
        <v>5075</v>
      </c>
      <c r="D1937" s="88" t="s">
        <v>5076</v>
      </c>
      <c r="E1937" s="89">
        <v>0</v>
      </c>
      <c r="F1937" s="88" t="s">
        <v>1185</v>
      </c>
      <c r="H1937" s="3">
        <f>E1937+SUMIF('BR DTG PACUL'!C:C,'STOK PACUL'!C1937,'BR DTG PACUL'!E:E)</f>
        <v>0</v>
      </c>
    </row>
    <row r="1938" spans="1:8">
      <c r="A1938" s="88" t="s">
        <v>372</v>
      </c>
      <c r="B1938" s="88" t="s">
        <v>888</v>
      </c>
      <c r="C1938" s="88" t="s">
        <v>372</v>
      </c>
      <c r="D1938" s="88" t="s">
        <v>1163</v>
      </c>
      <c r="E1938" s="89">
        <v>31</v>
      </c>
      <c r="F1938" s="88" t="s">
        <v>1185</v>
      </c>
      <c r="H1938" s="3">
        <f>E1938+SUMIF('BR DTG PACUL'!C:C,'STOK PACUL'!C1938,'BR DTG PACUL'!E:E)</f>
        <v>31</v>
      </c>
    </row>
    <row r="1939" spans="1:8">
      <c r="A1939" s="88" t="s">
        <v>5077</v>
      </c>
      <c r="B1939" s="88" t="s">
        <v>876</v>
      </c>
      <c r="C1939" s="88" t="s">
        <v>5077</v>
      </c>
      <c r="D1939" s="88" t="s">
        <v>5078</v>
      </c>
      <c r="E1939" s="89">
        <v>0</v>
      </c>
      <c r="F1939" s="88" t="s">
        <v>1185</v>
      </c>
      <c r="H1939" s="3">
        <f>E1939+SUMIF('BR DTG PACUL'!C:C,'STOK PACUL'!C1939,'BR DTG PACUL'!E:E)</f>
        <v>0</v>
      </c>
    </row>
    <row r="1940" spans="1:8">
      <c r="A1940" s="88" t="s">
        <v>5079</v>
      </c>
      <c r="B1940" s="88" t="s">
        <v>876</v>
      </c>
      <c r="C1940" s="88" t="s">
        <v>5079</v>
      </c>
      <c r="D1940" s="88" t="s">
        <v>5080</v>
      </c>
      <c r="E1940" s="89">
        <v>0</v>
      </c>
      <c r="F1940" s="88" t="s">
        <v>1185</v>
      </c>
      <c r="H1940" s="3">
        <f>E1940+SUMIF('BR DTG PACUL'!C:C,'STOK PACUL'!C1940,'BR DTG PACUL'!E:E)</f>
        <v>0</v>
      </c>
    </row>
    <row r="1941" spans="1:8">
      <c r="A1941" s="88" t="s">
        <v>5081</v>
      </c>
      <c r="B1941" s="88" t="s">
        <v>876</v>
      </c>
      <c r="C1941" s="88" t="s">
        <v>5081</v>
      </c>
      <c r="D1941" s="88" t="s">
        <v>5082</v>
      </c>
      <c r="E1941" s="89">
        <v>0</v>
      </c>
      <c r="F1941" s="88" t="s">
        <v>1185</v>
      </c>
      <c r="H1941" s="3">
        <f>E1941+SUMIF('BR DTG PACUL'!C:C,'STOK PACUL'!C1941,'BR DTG PACUL'!E:E)</f>
        <v>0</v>
      </c>
    </row>
    <row r="1942" spans="1:8">
      <c r="A1942" s="88" t="s">
        <v>5083</v>
      </c>
      <c r="B1942" s="88" t="s">
        <v>876</v>
      </c>
      <c r="C1942" s="88" t="s">
        <v>5083</v>
      </c>
      <c r="D1942" s="88" t="s">
        <v>5084</v>
      </c>
      <c r="E1942" s="89">
        <v>0</v>
      </c>
      <c r="F1942" s="88" t="s">
        <v>1185</v>
      </c>
      <c r="H1942" s="3">
        <f>E1942+SUMIF('BR DTG PACUL'!C:C,'STOK PACUL'!C1942,'BR DTG PACUL'!E:E)</f>
        <v>0</v>
      </c>
    </row>
    <row r="1943" spans="1:8">
      <c r="A1943" s="88" t="s">
        <v>5085</v>
      </c>
      <c r="B1943" s="88" t="s">
        <v>876</v>
      </c>
      <c r="C1943" s="88" t="s">
        <v>5085</v>
      </c>
      <c r="D1943" s="88" t="s">
        <v>5086</v>
      </c>
      <c r="E1943" s="89">
        <v>0</v>
      </c>
      <c r="F1943" s="88" t="s">
        <v>1185</v>
      </c>
      <c r="H1943" s="3">
        <f>E1943+SUMIF('BR DTG PACUL'!C:C,'STOK PACUL'!C1943,'BR DTG PACUL'!E:E)</f>
        <v>0</v>
      </c>
    </row>
    <row r="1944" spans="1:8">
      <c r="A1944" s="88" t="s">
        <v>5087</v>
      </c>
      <c r="B1944" s="88" t="s">
        <v>876</v>
      </c>
      <c r="C1944" s="88" t="s">
        <v>5087</v>
      </c>
      <c r="D1944" s="88" t="s">
        <v>5088</v>
      </c>
      <c r="E1944" s="89">
        <v>0</v>
      </c>
      <c r="F1944" s="88" t="s">
        <v>1185</v>
      </c>
      <c r="H1944" s="3">
        <f>E1944+SUMIF('BR DTG PACUL'!C:C,'STOK PACUL'!C1944,'BR DTG PACUL'!E:E)</f>
        <v>0</v>
      </c>
    </row>
    <row r="1945" spans="1:8">
      <c r="A1945" s="88" t="s">
        <v>5089</v>
      </c>
      <c r="B1945" s="88" t="s">
        <v>876</v>
      </c>
      <c r="C1945" s="88" t="s">
        <v>5089</v>
      </c>
      <c r="D1945" s="88" t="s">
        <v>5090</v>
      </c>
      <c r="E1945" s="89">
        <v>0</v>
      </c>
      <c r="F1945" s="88" t="s">
        <v>1185</v>
      </c>
      <c r="H1945" s="3">
        <f>E1945+SUMIF('BR DTG PACUL'!C:C,'STOK PACUL'!C1945,'BR DTG PACUL'!E:E)</f>
        <v>0</v>
      </c>
    </row>
    <row r="1946" spans="1:8">
      <c r="A1946" s="88" t="s">
        <v>5091</v>
      </c>
      <c r="B1946" s="88" t="s">
        <v>876</v>
      </c>
      <c r="C1946" s="88" t="s">
        <v>5091</v>
      </c>
      <c r="D1946" s="88" t="s">
        <v>5092</v>
      </c>
      <c r="E1946" s="89">
        <v>0</v>
      </c>
      <c r="F1946" s="88" t="s">
        <v>1185</v>
      </c>
      <c r="H1946" s="3">
        <f>E1946+SUMIF('BR DTG PACUL'!C:C,'STOK PACUL'!C1946,'BR DTG PACUL'!E:E)</f>
        <v>0</v>
      </c>
    </row>
    <row r="1947" spans="1:8">
      <c r="A1947" s="88" t="s">
        <v>5093</v>
      </c>
      <c r="B1947" s="88" t="s">
        <v>876</v>
      </c>
      <c r="C1947" s="88" t="s">
        <v>5093</v>
      </c>
      <c r="D1947" s="88" t="s">
        <v>5094</v>
      </c>
      <c r="E1947" s="89">
        <v>0</v>
      </c>
      <c r="F1947" s="88" t="s">
        <v>1185</v>
      </c>
      <c r="H1947" s="3">
        <f>E1947+SUMIF('BR DTG PACUL'!C:C,'STOK PACUL'!C1947,'BR DTG PACUL'!E:E)</f>
        <v>0</v>
      </c>
    </row>
    <row r="1948" spans="1:8">
      <c r="A1948" s="88" t="s">
        <v>5095</v>
      </c>
      <c r="B1948" s="88" t="s">
        <v>876</v>
      </c>
      <c r="C1948" s="88" t="s">
        <v>5095</v>
      </c>
      <c r="D1948" s="88" t="s">
        <v>5096</v>
      </c>
      <c r="E1948" s="89">
        <v>0</v>
      </c>
      <c r="F1948" s="88" t="s">
        <v>1185</v>
      </c>
      <c r="H1948" s="3">
        <f>E1948+SUMIF('BR DTG PACUL'!C:C,'STOK PACUL'!C1948,'BR DTG PACUL'!E:E)</f>
        <v>0</v>
      </c>
    </row>
    <row r="1949" spans="1:8">
      <c r="A1949" s="88" t="s">
        <v>1500</v>
      </c>
      <c r="B1949" s="88" t="s">
        <v>888</v>
      </c>
      <c r="C1949" s="88" t="s">
        <v>1500</v>
      </c>
      <c r="D1949" s="88" t="s">
        <v>1501</v>
      </c>
      <c r="E1949" s="89">
        <v>0</v>
      </c>
      <c r="F1949" s="88" t="s">
        <v>1185</v>
      </c>
      <c r="H1949" s="3">
        <f>E1949+SUMIF('BR DTG PACUL'!C:C,'STOK PACUL'!C1949,'BR DTG PACUL'!E:E)</f>
        <v>0</v>
      </c>
    </row>
    <row r="1950" spans="1:8">
      <c r="A1950" s="88" t="s">
        <v>5097</v>
      </c>
      <c r="B1950" s="88" t="s">
        <v>876</v>
      </c>
      <c r="C1950" s="88" t="s">
        <v>5097</v>
      </c>
      <c r="D1950" s="88" t="s">
        <v>5098</v>
      </c>
      <c r="E1950" s="89">
        <v>0</v>
      </c>
      <c r="F1950" s="88" t="s">
        <v>1185</v>
      </c>
      <c r="H1950" s="3">
        <f>E1950+SUMIF('BR DTG PACUL'!C:C,'STOK PACUL'!C1950,'BR DTG PACUL'!E:E)</f>
        <v>0</v>
      </c>
    </row>
    <row r="1951" spans="1:8">
      <c r="A1951" s="88" t="s">
        <v>5099</v>
      </c>
      <c r="B1951" s="88" t="s">
        <v>888</v>
      </c>
      <c r="C1951" s="88" t="s">
        <v>5099</v>
      </c>
      <c r="D1951" s="88" t="s">
        <v>5100</v>
      </c>
      <c r="E1951" s="89">
        <v>4</v>
      </c>
      <c r="F1951" s="88" t="s">
        <v>1185</v>
      </c>
      <c r="H1951" s="3">
        <f>E1951+SUMIF('BR DTG PACUL'!C:C,'STOK PACUL'!C1951,'BR DTG PACUL'!E:E)</f>
        <v>4</v>
      </c>
    </row>
    <row r="1952" spans="1:8">
      <c r="A1952" s="88" t="s">
        <v>713</v>
      </c>
      <c r="B1952" s="88" t="s">
        <v>876</v>
      </c>
      <c r="C1952" s="88" t="s">
        <v>713</v>
      </c>
      <c r="D1952" s="88" t="s">
        <v>714</v>
      </c>
      <c r="E1952" s="89">
        <v>0</v>
      </c>
      <c r="F1952" s="88" t="s">
        <v>1185</v>
      </c>
      <c r="H1952" s="3">
        <f>E1952+SUMIF('BR DTG PACUL'!C:C,'STOK PACUL'!C1952,'BR DTG PACUL'!E:E)</f>
        <v>0</v>
      </c>
    </row>
    <row r="1953" spans="1:8" ht="30">
      <c r="A1953" s="88" t="s">
        <v>715</v>
      </c>
      <c r="B1953" s="88" t="s">
        <v>876</v>
      </c>
      <c r="C1953" s="88" t="s">
        <v>715</v>
      </c>
      <c r="D1953" s="88" t="s">
        <v>716</v>
      </c>
      <c r="E1953" s="89">
        <v>0</v>
      </c>
      <c r="F1953" s="88" t="s">
        <v>1185</v>
      </c>
      <c r="H1953" s="3">
        <f>E1953+SUMIF('BR DTG PACUL'!C:C,'STOK PACUL'!C1953,'BR DTG PACUL'!E:E)</f>
        <v>0</v>
      </c>
    </row>
    <row r="1954" spans="1:8">
      <c r="A1954" s="88" t="s">
        <v>5101</v>
      </c>
      <c r="B1954" s="88" t="s">
        <v>876</v>
      </c>
      <c r="C1954" s="88" t="s">
        <v>5101</v>
      </c>
      <c r="D1954" s="88" t="s">
        <v>5102</v>
      </c>
      <c r="E1954" s="89">
        <v>0</v>
      </c>
      <c r="F1954" s="88" t="s">
        <v>1185</v>
      </c>
      <c r="H1954" s="3">
        <f>E1954+SUMIF('BR DTG PACUL'!C:C,'STOK PACUL'!C1954,'BR DTG PACUL'!E:E)</f>
        <v>0</v>
      </c>
    </row>
    <row r="1955" spans="1:8">
      <c r="A1955" s="88" t="s">
        <v>5103</v>
      </c>
      <c r="B1955" s="88" t="s">
        <v>876</v>
      </c>
      <c r="C1955" s="88" t="s">
        <v>5103</v>
      </c>
      <c r="D1955" s="88" t="s">
        <v>2330</v>
      </c>
      <c r="E1955" s="89">
        <v>0</v>
      </c>
      <c r="F1955" s="88" t="s">
        <v>1185</v>
      </c>
      <c r="H1955" s="3">
        <f>E1955+SUMIF('BR DTG PACUL'!C:C,'STOK PACUL'!C1955,'BR DTG PACUL'!E:E)</f>
        <v>0</v>
      </c>
    </row>
    <row r="1956" spans="1:8">
      <c r="A1956" s="88" t="s">
        <v>5104</v>
      </c>
      <c r="B1956" s="88" t="s">
        <v>876</v>
      </c>
      <c r="C1956" s="88" t="s">
        <v>5104</v>
      </c>
      <c r="D1956" s="88" t="s">
        <v>5105</v>
      </c>
      <c r="E1956" s="89">
        <v>0</v>
      </c>
      <c r="F1956" s="88" t="s">
        <v>1185</v>
      </c>
      <c r="H1956" s="3">
        <f>E1956+SUMIF('BR DTG PACUL'!C:C,'STOK PACUL'!C1956,'BR DTG PACUL'!E:E)</f>
        <v>0</v>
      </c>
    </row>
    <row r="1957" spans="1:8">
      <c r="A1957" s="88" t="s">
        <v>373</v>
      </c>
      <c r="B1957" s="88" t="s">
        <v>891</v>
      </c>
      <c r="C1957" s="88" t="s">
        <v>373</v>
      </c>
      <c r="D1957" s="88" t="s">
        <v>1330</v>
      </c>
      <c r="E1957" s="89">
        <v>7</v>
      </c>
      <c r="F1957" s="88" t="s">
        <v>1185</v>
      </c>
      <c r="H1957" s="3">
        <f>E1957+SUMIF('BR DTG PACUL'!C:C,'STOK PACUL'!C1957,'BR DTG PACUL'!E:E)</f>
        <v>7</v>
      </c>
    </row>
    <row r="1958" spans="1:8">
      <c r="A1958" s="88" t="s">
        <v>5106</v>
      </c>
      <c r="B1958" s="88" t="s">
        <v>876</v>
      </c>
      <c r="C1958" s="88" t="s">
        <v>5106</v>
      </c>
      <c r="D1958" s="88" t="s">
        <v>5107</v>
      </c>
      <c r="E1958" s="89">
        <v>0</v>
      </c>
      <c r="F1958" s="88" t="s">
        <v>1185</v>
      </c>
      <c r="H1958" s="3">
        <f>E1958+SUMIF('BR DTG PACUL'!C:C,'STOK PACUL'!C1958,'BR DTG PACUL'!E:E)</f>
        <v>0</v>
      </c>
    </row>
    <row r="1959" spans="1:8">
      <c r="A1959" s="88" t="s">
        <v>5108</v>
      </c>
      <c r="B1959" s="88" t="s">
        <v>876</v>
      </c>
      <c r="C1959" s="88" t="s">
        <v>5108</v>
      </c>
      <c r="D1959" s="88" t="s">
        <v>5109</v>
      </c>
      <c r="E1959" s="89">
        <v>0</v>
      </c>
      <c r="F1959" s="88" t="s">
        <v>1185</v>
      </c>
      <c r="H1959" s="3">
        <f>E1959+SUMIF('BR DTG PACUL'!C:C,'STOK PACUL'!C1959,'BR DTG PACUL'!E:E)</f>
        <v>0</v>
      </c>
    </row>
    <row r="1960" spans="1:8">
      <c r="A1960" s="88" t="s">
        <v>5110</v>
      </c>
      <c r="B1960" s="88" t="s">
        <v>876</v>
      </c>
      <c r="C1960" s="88" t="s">
        <v>5110</v>
      </c>
      <c r="D1960" s="88" t="s">
        <v>5111</v>
      </c>
      <c r="E1960" s="89">
        <v>0</v>
      </c>
      <c r="F1960" s="88" t="s">
        <v>1185</v>
      </c>
      <c r="H1960" s="3">
        <f>E1960+SUMIF('BR DTG PACUL'!C:C,'STOK PACUL'!C1960,'BR DTG PACUL'!E:E)</f>
        <v>0</v>
      </c>
    </row>
    <row r="1961" spans="1:8" ht="30">
      <c r="A1961" s="88" t="s">
        <v>374</v>
      </c>
      <c r="B1961" s="88" t="s">
        <v>888</v>
      </c>
      <c r="C1961" s="88" t="s">
        <v>374</v>
      </c>
      <c r="D1961" s="88" t="s">
        <v>1165</v>
      </c>
      <c r="E1961" s="89">
        <v>6</v>
      </c>
      <c r="F1961" s="88" t="s">
        <v>1185</v>
      </c>
      <c r="H1961" s="3">
        <f>E1961+SUMIF('BR DTG PACUL'!C:C,'STOK PACUL'!C1961,'BR DTG PACUL'!E:E)</f>
        <v>6</v>
      </c>
    </row>
    <row r="1962" spans="1:8">
      <c r="A1962" s="88" t="s">
        <v>5112</v>
      </c>
      <c r="B1962" s="88" t="s">
        <v>876</v>
      </c>
      <c r="C1962" s="88" t="s">
        <v>5112</v>
      </c>
      <c r="D1962" s="88" t="s">
        <v>5113</v>
      </c>
      <c r="E1962" s="89">
        <v>0</v>
      </c>
      <c r="F1962" s="88" t="s">
        <v>1185</v>
      </c>
      <c r="H1962" s="3">
        <f>E1962+SUMIF('BR DTG PACUL'!C:C,'STOK PACUL'!C1962,'BR DTG PACUL'!E:E)</f>
        <v>0</v>
      </c>
    </row>
    <row r="1963" spans="1:8">
      <c r="A1963" s="88" t="s">
        <v>5114</v>
      </c>
      <c r="B1963" s="88" t="s">
        <v>876</v>
      </c>
      <c r="C1963" s="88" t="s">
        <v>5114</v>
      </c>
      <c r="D1963" s="88" t="s">
        <v>5115</v>
      </c>
      <c r="E1963" s="89">
        <v>0</v>
      </c>
      <c r="F1963" s="88" t="s">
        <v>1185</v>
      </c>
      <c r="H1963" s="3">
        <f>E1963+SUMIF('BR DTG PACUL'!C:C,'STOK PACUL'!C1963,'BR DTG PACUL'!E:E)</f>
        <v>0</v>
      </c>
    </row>
    <row r="1964" spans="1:8">
      <c r="A1964" s="88" t="s">
        <v>5116</v>
      </c>
      <c r="B1964" s="88" t="s">
        <v>876</v>
      </c>
      <c r="C1964" s="88" t="s">
        <v>5116</v>
      </c>
      <c r="D1964" s="88" t="s">
        <v>5117</v>
      </c>
      <c r="E1964" s="89">
        <v>0</v>
      </c>
      <c r="F1964" s="88" t="s">
        <v>1185</v>
      </c>
      <c r="H1964" s="3">
        <f>E1964+SUMIF('BR DTG PACUL'!C:C,'STOK PACUL'!C1964,'BR DTG PACUL'!E:E)</f>
        <v>0</v>
      </c>
    </row>
    <row r="1965" spans="1:8">
      <c r="A1965" s="88" t="s">
        <v>375</v>
      </c>
      <c r="B1965" s="88" t="s">
        <v>888</v>
      </c>
      <c r="C1965" s="88" t="s">
        <v>375</v>
      </c>
      <c r="D1965" s="88" t="s">
        <v>1166</v>
      </c>
      <c r="E1965" s="89">
        <v>24</v>
      </c>
      <c r="F1965" s="88" t="s">
        <v>1185</v>
      </c>
      <c r="H1965" s="3">
        <f>E1965+SUMIF('BR DTG PACUL'!C:C,'STOK PACUL'!C1965,'BR DTG PACUL'!E:E)</f>
        <v>24</v>
      </c>
    </row>
    <row r="1966" spans="1:8">
      <c r="A1966" s="88" t="s">
        <v>5118</v>
      </c>
      <c r="B1966" s="88" t="s">
        <v>876</v>
      </c>
      <c r="C1966" s="88" t="s">
        <v>5118</v>
      </c>
      <c r="D1966" s="88" t="s">
        <v>5119</v>
      </c>
      <c r="E1966" s="89">
        <v>0</v>
      </c>
      <c r="F1966" s="88" t="s">
        <v>1185</v>
      </c>
      <c r="H1966" s="3">
        <f>E1966+SUMIF('BR DTG PACUL'!C:C,'STOK PACUL'!C1966,'BR DTG PACUL'!E:E)</f>
        <v>0</v>
      </c>
    </row>
    <row r="1967" spans="1:8" ht="30">
      <c r="A1967" s="88" t="s">
        <v>376</v>
      </c>
      <c r="B1967" s="88" t="s">
        <v>877</v>
      </c>
      <c r="C1967" s="88" t="s">
        <v>376</v>
      </c>
      <c r="D1967" s="88" t="s">
        <v>1167</v>
      </c>
      <c r="E1967" s="89">
        <v>5</v>
      </c>
      <c r="F1967" s="88" t="s">
        <v>1185</v>
      </c>
      <c r="H1967" s="3">
        <f>E1967+SUMIF('BR DTG PACUL'!C:C,'STOK PACUL'!C1967,'BR DTG PACUL'!E:E)</f>
        <v>5</v>
      </c>
    </row>
    <row r="1968" spans="1:8">
      <c r="A1968" s="88" t="s">
        <v>5120</v>
      </c>
      <c r="B1968" s="88" t="s">
        <v>876</v>
      </c>
      <c r="C1968" s="88" t="s">
        <v>5120</v>
      </c>
      <c r="D1968" s="88" t="s">
        <v>5121</v>
      </c>
      <c r="E1968" s="89">
        <v>0</v>
      </c>
      <c r="F1968" s="88" t="s">
        <v>1185</v>
      </c>
      <c r="H1968" s="3">
        <f>E1968+SUMIF('BR DTG PACUL'!C:C,'STOK PACUL'!C1968,'BR DTG PACUL'!E:E)</f>
        <v>0</v>
      </c>
    </row>
    <row r="1969" spans="1:8">
      <c r="A1969" s="88" t="s">
        <v>5122</v>
      </c>
      <c r="B1969" s="88" t="s">
        <v>876</v>
      </c>
      <c r="C1969" s="88" t="s">
        <v>5122</v>
      </c>
      <c r="D1969" s="88" t="s">
        <v>5123</v>
      </c>
      <c r="E1969" s="89">
        <v>0</v>
      </c>
      <c r="F1969" s="88" t="s">
        <v>1185</v>
      </c>
      <c r="H1969" s="3">
        <f>E1969+SUMIF('BR DTG PACUL'!C:C,'STOK PACUL'!C1969,'BR DTG PACUL'!E:E)</f>
        <v>0</v>
      </c>
    </row>
    <row r="1970" spans="1:8">
      <c r="A1970" s="88" t="s">
        <v>5124</v>
      </c>
      <c r="B1970" s="88" t="s">
        <v>876</v>
      </c>
      <c r="C1970" s="88" t="s">
        <v>5124</v>
      </c>
      <c r="D1970" s="88" t="s">
        <v>5125</v>
      </c>
      <c r="E1970" s="89">
        <v>0</v>
      </c>
      <c r="F1970" s="88" t="s">
        <v>1185</v>
      </c>
      <c r="H1970" s="3">
        <f>E1970+SUMIF('BR DTG PACUL'!C:C,'STOK PACUL'!C1970,'BR DTG PACUL'!E:E)</f>
        <v>0</v>
      </c>
    </row>
    <row r="1971" spans="1:8">
      <c r="A1971" s="88" t="s">
        <v>5126</v>
      </c>
      <c r="B1971" s="88" t="s">
        <v>876</v>
      </c>
      <c r="C1971" s="88" t="s">
        <v>5126</v>
      </c>
      <c r="D1971" s="88" t="s">
        <v>5127</v>
      </c>
      <c r="E1971" s="89">
        <v>0</v>
      </c>
      <c r="F1971" s="88" t="s">
        <v>1185</v>
      </c>
      <c r="H1971" s="3">
        <f>E1971+SUMIF('BR DTG PACUL'!C:C,'STOK PACUL'!C1971,'BR DTG PACUL'!E:E)</f>
        <v>0</v>
      </c>
    </row>
    <row r="1972" spans="1:8">
      <c r="A1972" s="88" t="s">
        <v>5128</v>
      </c>
      <c r="B1972" s="88" t="s">
        <v>876</v>
      </c>
      <c r="C1972" s="88" t="s">
        <v>5128</v>
      </c>
      <c r="D1972" s="88" t="s">
        <v>5129</v>
      </c>
      <c r="E1972" s="89">
        <v>0</v>
      </c>
      <c r="F1972" s="88" t="s">
        <v>1185</v>
      </c>
      <c r="H1972" s="3">
        <f>E1972+SUMIF('BR DTG PACUL'!C:C,'STOK PACUL'!C1972,'BR DTG PACUL'!E:E)</f>
        <v>0</v>
      </c>
    </row>
    <row r="1973" spans="1:8">
      <c r="A1973" s="88" t="s">
        <v>377</v>
      </c>
      <c r="B1973" s="88" t="s">
        <v>888</v>
      </c>
      <c r="C1973" s="88" t="s">
        <v>377</v>
      </c>
      <c r="D1973" s="88" t="s">
        <v>1331</v>
      </c>
      <c r="E1973" s="89">
        <v>2</v>
      </c>
      <c r="F1973" s="88" t="s">
        <v>1185</v>
      </c>
      <c r="H1973" s="3">
        <f>E1973+SUMIF('BR DTG PACUL'!C:C,'STOK PACUL'!C1973,'BR DTG PACUL'!E:E)</f>
        <v>2</v>
      </c>
    </row>
    <row r="1974" spans="1:8">
      <c r="A1974" s="88" t="s">
        <v>5130</v>
      </c>
      <c r="B1974" s="88" t="s">
        <v>876</v>
      </c>
      <c r="C1974" s="88" t="s">
        <v>5130</v>
      </c>
      <c r="D1974" s="88" t="s">
        <v>5131</v>
      </c>
      <c r="E1974" s="89">
        <v>0</v>
      </c>
      <c r="F1974" s="88" t="s">
        <v>1185</v>
      </c>
      <c r="H1974" s="3">
        <f>E1974+SUMIF('BR DTG PACUL'!C:C,'STOK PACUL'!C1974,'BR DTG PACUL'!E:E)</f>
        <v>0</v>
      </c>
    </row>
    <row r="1975" spans="1:8">
      <c r="A1975" s="88" t="s">
        <v>5132</v>
      </c>
      <c r="B1975" s="88" t="s">
        <v>876</v>
      </c>
      <c r="C1975" s="88" t="s">
        <v>5132</v>
      </c>
      <c r="D1975" s="88" t="s">
        <v>5133</v>
      </c>
      <c r="E1975" s="89">
        <v>0</v>
      </c>
      <c r="F1975" s="88" t="s">
        <v>1185</v>
      </c>
      <c r="H1975" s="3">
        <f>E1975+SUMIF('BR DTG PACUL'!C:C,'STOK PACUL'!C1975,'BR DTG PACUL'!E:E)</f>
        <v>0</v>
      </c>
    </row>
    <row r="1976" spans="1:8">
      <c r="A1976" s="88" t="s">
        <v>5134</v>
      </c>
      <c r="B1976" s="88" t="s">
        <v>876</v>
      </c>
      <c r="C1976" s="88" t="s">
        <v>5134</v>
      </c>
      <c r="D1976" s="88" t="s">
        <v>5135</v>
      </c>
      <c r="E1976" s="89">
        <v>0</v>
      </c>
      <c r="F1976" s="88" t="s">
        <v>1185</v>
      </c>
      <c r="H1976" s="3">
        <f>E1976+SUMIF('BR DTG PACUL'!C:C,'STOK PACUL'!C1976,'BR DTG PACUL'!E:E)</f>
        <v>0</v>
      </c>
    </row>
    <row r="1977" spans="1:8">
      <c r="A1977" s="88" t="s">
        <v>5136</v>
      </c>
      <c r="B1977" s="88" t="s">
        <v>876</v>
      </c>
      <c r="C1977" s="88" t="s">
        <v>5136</v>
      </c>
      <c r="D1977" s="88" t="s">
        <v>5137</v>
      </c>
      <c r="E1977" s="89">
        <v>0</v>
      </c>
      <c r="F1977" s="88" t="s">
        <v>1185</v>
      </c>
      <c r="H1977" s="3">
        <f>E1977+SUMIF('BR DTG PACUL'!C:C,'STOK PACUL'!C1977,'BR DTG PACUL'!E:E)</f>
        <v>0</v>
      </c>
    </row>
    <row r="1978" spans="1:8">
      <c r="A1978" s="88" t="s">
        <v>5138</v>
      </c>
      <c r="B1978" s="88" t="s">
        <v>876</v>
      </c>
      <c r="C1978" s="88" t="s">
        <v>5138</v>
      </c>
      <c r="D1978" s="88" t="s">
        <v>5139</v>
      </c>
      <c r="E1978" s="89">
        <v>0</v>
      </c>
      <c r="F1978" s="88" t="s">
        <v>1185</v>
      </c>
      <c r="H1978" s="3">
        <f>E1978+SUMIF('BR DTG PACUL'!C:C,'STOK PACUL'!C1978,'BR DTG PACUL'!E:E)</f>
        <v>0</v>
      </c>
    </row>
    <row r="1979" spans="1:8">
      <c r="A1979" s="88" t="s">
        <v>5140</v>
      </c>
      <c r="B1979" s="88" t="s">
        <v>876</v>
      </c>
      <c r="C1979" s="88" t="s">
        <v>5140</v>
      </c>
      <c r="D1979" s="88" t="s">
        <v>5141</v>
      </c>
      <c r="E1979" s="89">
        <v>0</v>
      </c>
      <c r="F1979" s="88" t="s">
        <v>1185</v>
      </c>
      <c r="H1979" s="3">
        <f>E1979+SUMIF('BR DTG PACUL'!C:C,'STOK PACUL'!C1979,'BR DTG PACUL'!E:E)</f>
        <v>0</v>
      </c>
    </row>
    <row r="1980" spans="1:8">
      <c r="A1980" s="88" t="s">
        <v>5142</v>
      </c>
      <c r="B1980" s="88" t="s">
        <v>876</v>
      </c>
      <c r="C1980" s="88" t="s">
        <v>5142</v>
      </c>
      <c r="D1980" s="88" t="s">
        <v>5143</v>
      </c>
      <c r="E1980" s="89">
        <v>0</v>
      </c>
      <c r="F1980" s="88" t="s">
        <v>1185</v>
      </c>
      <c r="H1980" s="3">
        <f>E1980+SUMIF('BR DTG PACUL'!C:C,'STOK PACUL'!C1980,'BR DTG PACUL'!E:E)</f>
        <v>0</v>
      </c>
    </row>
    <row r="1981" spans="1:8">
      <c r="A1981" s="88" t="s">
        <v>717</v>
      </c>
      <c r="B1981" s="88" t="s">
        <v>876</v>
      </c>
      <c r="C1981" s="88" t="s">
        <v>717</v>
      </c>
      <c r="D1981" s="88" t="s">
        <v>718</v>
      </c>
      <c r="E1981" s="89">
        <v>0</v>
      </c>
      <c r="F1981" s="88" t="s">
        <v>1185</v>
      </c>
      <c r="H1981" s="3">
        <f>E1981+SUMIF('BR DTG PACUL'!C:C,'STOK PACUL'!C1981,'BR DTG PACUL'!E:E)</f>
        <v>0</v>
      </c>
    </row>
    <row r="1982" spans="1:8">
      <c r="A1982" s="88" t="s">
        <v>5144</v>
      </c>
      <c r="B1982" s="88" t="s">
        <v>876</v>
      </c>
      <c r="C1982" s="88" t="s">
        <v>5144</v>
      </c>
      <c r="D1982" s="88" t="s">
        <v>5145</v>
      </c>
      <c r="E1982" s="89">
        <v>0</v>
      </c>
      <c r="F1982" s="88" t="s">
        <v>1185</v>
      </c>
      <c r="H1982" s="3">
        <f>E1982+SUMIF('BR DTG PACUL'!C:C,'STOK PACUL'!C1982,'BR DTG PACUL'!E:E)</f>
        <v>0</v>
      </c>
    </row>
    <row r="1983" spans="1:8">
      <c r="A1983" s="88" t="s">
        <v>5146</v>
      </c>
      <c r="B1983" s="88" t="s">
        <v>876</v>
      </c>
      <c r="C1983" s="88" t="s">
        <v>5146</v>
      </c>
      <c r="D1983" s="88" t="s">
        <v>5147</v>
      </c>
      <c r="E1983" s="89">
        <v>0</v>
      </c>
      <c r="F1983" s="88" t="s">
        <v>1185</v>
      </c>
      <c r="H1983" s="3">
        <f>E1983+SUMIF('BR DTG PACUL'!C:C,'STOK PACUL'!C1983,'BR DTG PACUL'!E:E)</f>
        <v>0</v>
      </c>
    </row>
    <row r="1984" spans="1:8">
      <c r="A1984" s="88" t="s">
        <v>5148</v>
      </c>
      <c r="B1984" s="88" t="s">
        <v>876</v>
      </c>
      <c r="C1984" s="88" t="s">
        <v>5148</v>
      </c>
      <c r="D1984" s="88" t="s">
        <v>5149</v>
      </c>
      <c r="E1984" s="89">
        <v>0</v>
      </c>
      <c r="F1984" s="88" t="s">
        <v>1185</v>
      </c>
      <c r="H1984" s="3">
        <f>E1984+SUMIF('BR DTG PACUL'!C:C,'STOK PACUL'!C1984,'BR DTG PACUL'!E:E)</f>
        <v>0</v>
      </c>
    </row>
    <row r="1985" spans="1:8">
      <c r="A1985" s="88" t="s">
        <v>5150</v>
      </c>
      <c r="B1985" s="88" t="s">
        <v>876</v>
      </c>
      <c r="C1985" s="88" t="s">
        <v>5150</v>
      </c>
      <c r="D1985" s="88" t="s">
        <v>5151</v>
      </c>
      <c r="E1985" s="89">
        <v>0</v>
      </c>
      <c r="F1985" s="88" t="s">
        <v>1185</v>
      </c>
      <c r="H1985" s="3">
        <f>E1985+SUMIF('BR DTG PACUL'!C:C,'STOK PACUL'!C1985,'BR DTG PACUL'!E:E)</f>
        <v>0</v>
      </c>
    </row>
    <row r="1986" spans="1:8">
      <c r="A1986" s="88" t="s">
        <v>5152</v>
      </c>
      <c r="B1986" s="88" t="s">
        <v>881</v>
      </c>
      <c r="C1986" s="88" t="s">
        <v>5152</v>
      </c>
      <c r="D1986" s="88" t="s">
        <v>5153</v>
      </c>
      <c r="E1986" s="89">
        <v>1</v>
      </c>
      <c r="F1986" s="88" t="s">
        <v>1185</v>
      </c>
      <c r="H1986" s="3">
        <f>E1986+SUMIF('BR DTG PACUL'!C:C,'STOK PACUL'!C1986,'BR DTG PACUL'!E:E)</f>
        <v>1</v>
      </c>
    </row>
    <row r="1987" spans="1:8">
      <c r="A1987" s="88" t="s">
        <v>5154</v>
      </c>
      <c r="B1987" s="88" t="s">
        <v>876</v>
      </c>
      <c r="C1987" s="88" t="s">
        <v>5154</v>
      </c>
      <c r="D1987" s="88" t="s">
        <v>5155</v>
      </c>
      <c r="E1987" s="89">
        <v>0</v>
      </c>
      <c r="F1987" s="88" t="s">
        <v>1185</v>
      </c>
      <c r="H1987" s="3">
        <f>E1987+SUMIF('BR DTG PACUL'!C:C,'STOK PACUL'!C1987,'BR DTG PACUL'!E:E)</f>
        <v>0</v>
      </c>
    </row>
    <row r="1988" spans="1:8">
      <c r="A1988" s="88" t="s">
        <v>378</v>
      </c>
      <c r="B1988" s="88" t="s">
        <v>888</v>
      </c>
      <c r="C1988" s="88" t="s">
        <v>378</v>
      </c>
      <c r="D1988" s="88" t="s">
        <v>1168</v>
      </c>
      <c r="E1988" s="89">
        <v>18</v>
      </c>
      <c r="F1988" s="88" t="s">
        <v>1185</v>
      </c>
      <c r="H1988" s="3">
        <f>E1988+SUMIF('BR DTG PACUL'!C:C,'STOK PACUL'!C1988,'BR DTG PACUL'!E:E)</f>
        <v>18</v>
      </c>
    </row>
    <row r="1989" spans="1:8">
      <c r="A1989" s="88" t="s">
        <v>5156</v>
      </c>
      <c r="B1989" s="88" t="s">
        <v>876</v>
      </c>
      <c r="C1989" s="88" t="s">
        <v>5156</v>
      </c>
      <c r="D1989" s="88" t="s">
        <v>5157</v>
      </c>
      <c r="E1989" s="89">
        <v>0</v>
      </c>
      <c r="F1989" s="88" t="s">
        <v>1185</v>
      </c>
      <c r="H1989" s="3">
        <f>E1989+SUMIF('BR DTG PACUL'!C:C,'STOK PACUL'!C1989,'BR DTG PACUL'!E:E)</f>
        <v>0</v>
      </c>
    </row>
    <row r="1990" spans="1:8">
      <c r="A1990" s="88" t="s">
        <v>379</v>
      </c>
      <c r="B1990" s="88" t="s">
        <v>888</v>
      </c>
      <c r="C1990" s="88" t="s">
        <v>379</v>
      </c>
      <c r="D1990" s="88" t="s">
        <v>1169</v>
      </c>
      <c r="E1990" s="89">
        <v>5</v>
      </c>
      <c r="F1990" s="88" t="s">
        <v>1185</v>
      </c>
      <c r="H1990" s="3">
        <f>E1990+SUMIF('BR DTG PACUL'!C:C,'STOK PACUL'!C1990,'BR DTG PACUL'!E:E)</f>
        <v>5</v>
      </c>
    </row>
    <row r="1991" spans="1:8">
      <c r="A1991" s="88" t="s">
        <v>1453</v>
      </c>
      <c r="B1991" s="88" t="s">
        <v>888</v>
      </c>
      <c r="C1991" s="88" t="s">
        <v>1453</v>
      </c>
      <c r="D1991" s="88" t="s">
        <v>1454</v>
      </c>
      <c r="E1991" s="89">
        <v>2</v>
      </c>
      <c r="F1991" s="88" t="s">
        <v>1185</v>
      </c>
      <c r="H1991" s="3">
        <f>E1991+SUMIF('BR DTG PACUL'!C:C,'STOK PACUL'!C1991,'BR DTG PACUL'!E:E)</f>
        <v>2</v>
      </c>
    </row>
    <row r="1992" spans="1:8">
      <c r="A1992" s="88" t="s">
        <v>5158</v>
      </c>
      <c r="B1992" s="88" t="s">
        <v>876</v>
      </c>
      <c r="C1992" s="88" t="s">
        <v>5158</v>
      </c>
      <c r="D1992" s="88" t="s">
        <v>5159</v>
      </c>
      <c r="E1992" s="89">
        <v>0</v>
      </c>
      <c r="F1992" s="88" t="s">
        <v>1185</v>
      </c>
      <c r="H1992" s="3">
        <f>E1992+SUMIF('BR DTG PACUL'!C:C,'STOK PACUL'!C1992,'BR DTG PACUL'!E:E)</f>
        <v>0</v>
      </c>
    </row>
    <row r="1993" spans="1:8">
      <c r="A1993" s="88" t="s">
        <v>380</v>
      </c>
      <c r="B1993" s="88" t="s">
        <v>888</v>
      </c>
      <c r="C1993" s="88" t="s">
        <v>380</v>
      </c>
      <c r="D1993" s="88" t="s">
        <v>1170</v>
      </c>
      <c r="E1993" s="89">
        <v>30</v>
      </c>
      <c r="F1993" s="88" t="s">
        <v>1185</v>
      </c>
      <c r="H1993" s="3">
        <f>E1993+SUMIF('BR DTG PACUL'!C:C,'STOK PACUL'!C1993,'BR DTG PACUL'!E:E)</f>
        <v>30</v>
      </c>
    </row>
    <row r="1994" spans="1:8">
      <c r="A1994" s="88" t="s">
        <v>5160</v>
      </c>
      <c r="B1994" s="88" t="s">
        <v>876</v>
      </c>
      <c r="C1994" s="88" t="s">
        <v>5160</v>
      </c>
      <c r="D1994" s="88" t="s">
        <v>5161</v>
      </c>
      <c r="E1994" s="89">
        <v>0</v>
      </c>
      <c r="F1994" s="88" t="s">
        <v>1185</v>
      </c>
      <c r="H1994" s="3">
        <f>E1994+SUMIF('BR DTG PACUL'!C:C,'STOK PACUL'!C1994,'BR DTG PACUL'!E:E)</f>
        <v>0</v>
      </c>
    </row>
    <row r="1995" spans="1:8">
      <c r="A1995" s="88" t="s">
        <v>1455</v>
      </c>
      <c r="B1995" s="88" t="s">
        <v>888</v>
      </c>
      <c r="C1995" s="88" t="s">
        <v>1455</v>
      </c>
      <c r="D1995" s="88" t="s">
        <v>1456</v>
      </c>
      <c r="E1995" s="89">
        <v>1</v>
      </c>
      <c r="F1995" s="88" t="s">
        <v>1185</v>
      </c>
      <c r="H1995" s="3">
        <f>E1995+SUMIF('BR DTG PACUL'!C:C,'STOK PACUL'!C1995,'BR DTG PACUL'!E:E)</f>
        <v>1</v>
      </c>
    </row>
    <row r="1996" spans="1:8">
      <c r="A1996" s="88" t="s">
        <v>5162</v>
      </c>
      <c r="B1996" s="88" t="s">
        <v>876</v>
      </c>
      <c r="C1996" s="88" t="s">
        <v>5162</v>
      </c>
      <c r="D1996" s="88" t="s">
        <v>5163</v>
      </c>
      <c r="E1996" s="89">
        <v>0</v>
      </c>
      <c r="F1996" s="88" t="s">
        <v>1185</v>
      </c>
      <c r="H1996" s="3">
        <f>E1996+SUMIF('BR DTG PACUL'!C:C,'STOK PACUL'!C1996,'BR DTG PACUL'!E:E)</f>
        <v>0</v>
      </c>
    </row>
    <row r="1997" spans="1:8">
      <c r="A1997" s="88" t="s">
        <v>5164</v>
      </c>
      <c r="B1997" s="88" t="s">
        <v>876</v>
      </c>
      <c r="C1997" s="88" t="s">
        <v>5164</v>
      </c>
      <c r="D1997" s="88" t="s">
        <v>5165</v>
      </c>
      <c r="E1997" s="89">
        <v>0</v>
      </c>
      <c r="F1997" s="88" t="s">
        <v>1185</v>
      </c>
      <c r="H1997" s="3">
        <f>E1997+SUMIF('BR DTG PACUL'!C:C,'STOK PACUL'!C1997,'BR DTG PACUL'!E:E)</f>
        <v>0</v>
      </c>
    </row>
    <row r="1998" spans="1:8" ht="30">
      <c r="A1998" s="88" t="s">
        <v>5166</v>
      </c>
      <c r="B1998" s="88" t="s">
        <v>877</v>
      </c>
      <c r="C1998" s="88" t="s">
        <v>5166</v>
      </c>
      <c r="D1998" s="88" t="s">
        <v>5167</v>
      </c>
      <c r="E1998" s="89">
        <v>0</v>
      </c>
      <c r="F1998" s="88" t="s">
        <v>1185</v>
      </c>
      <c r="H1998" s="3">
        <f>E1998+SUMIF('BR DTG PACUL'!C:C,'STOK PACUL'!C1998,'BR DTG PACUL'!E:E)</f>
        <v>0</v>
      </c>
    </row>
    <row r="1999" spans="1:8">
      <c r="A1999" s="88" t="s">
        <v>5168</v>
      </c>
      <c r="B1999" s="88" t="s">
        <v>876</v>
      </c>
      <c r="C1999" s="88" t="s">
        <v>5168</v>
      </c>
      <c r="D1999" s="88" t="s">
        <v>5169</v>
      </c>
      <c r="E1999" s="89">
        <v>0</v>
      </c>
      <c r="F1999" s="88" t="s">
        <v>1185</v>
      </c>
      <c r="H1999" s="3">
        <f>E1999+SUMIF('BR DTG PACUL'!C:C,'STOK PACUL'!C1999,'BR DTG PACUL'!E:E)</f>
        <v>0</v>
      </c>
    </row>
    <row r="2000" spans="1:8">
      <c r="A2000" s="88" t="s">
        <v>5170</v>
      </c>
      <c r="B2000" s="88" t="s">
        <v>876</v>
      </c>
      <c r="C2000" s="88" t="s">
        <v>5170</v>
      </c>
      <c r="D2000" s="88" t="s">
        <v>5171</v>
      </c>
      <c r="E2000" s="89">
        <v>0</v>
      </c>
      <c r="F2000" s="88" t="s">
        <v>1185</v>
      </c>
      <c r="H2000" s="3">
        <f>E2000+SUMIF('BR DTG PACUL'!C:C,'STOK PACUL'!C2000,'BR DTG PACUL'!E:E)</f>
        <v>0</v>
      </c>
    </row>
    <row r="2001" spans="1:8">
      <c r="A2001" s="88" t="s">
        <v>1171</v>
      </c>
      <c r="B2001" s="88" t="s">
        <v>876</v>
      </c>
      <c r="C2001" s="88" t="s">
        <v>1171</v>
      </c>
      <c r="D2001" s="88" t="s">
        <v>1172</v>
      </c>
      <c r="E2001" s="89">
        <v>0</v>
      </c>
      <c r="F2001" s="88" t="s">
        <v>1185</v>
      </c>
      <c r="H2001" s="3">
        <f>E2001+SUMIF('BR DTG PACUL'!C:C,'STOK PACUL'!C2001,'BR DTG PACUL'!E:E)</f>
        <v>0</v>
      </c>
    </row>
    <row r="2002" spans="1:8">
      <c r="A2002" s="88" t="s">
        <v>381</v>
      </c>
      <c r="B2002" s="88" t="s">
        <v>888</v>
      </c>
      <c r="C2002" s="88" t="s">
        <v>381</v>
      </c>
      <c r="D2002" s="88" t="s">
        <v>1173</v>
      </c>
      <c r="E2002" s="89">
        <v>27</v>
      </c>
      <c r="F2002" s="88" t="s">
        <v>1185</v>
      </c>
      <c r="H2002" s="3">
        <f>E2002+SUMIF('BR DTG PACUL'!C:C,'STOK PACUL'!C2002,'BR DTG PACUL'!E:E)</f>
        <v>27</v>
      </c>
    </row>
    <row r="2003" spans="1:8">
      <c r="A2003" s="88" t="s">
        <v>5172</v>
      </c>
      <c r="B2003" s="88" t="s">
        <v>876</v>
      </c>
      <c r="C2003" s="88" t="s">
        <v>5172</v>
      </c>
      <c r="D2003" s="88" t="s">
        <v>5173</v>
      </c>
      <c r="E2003" s="89">
        <v>0</v>
      </c>
      <c r="F2003" s="88" t="s">
        <v>1185</v>
      </c>
      <c r="H2003" s="3">
        <f>E2003+SUMIF('BR DTG PACUL'!C:C,'STOK PACUL'!C2003,'BR DTG PACUL'!E:E)</f>
        <v>0</v>
      </c>
    </row>
    <row r="2004" spans="1:8">
      <c r="A2004" s="88" t="s">
        <v>382</v>
      </c>
      <c r="B2004" s="88" t="s">
        <v>888</v>
      </c>
      <c r="C2004" s="88" t="s">
        <v>382</v>
      </c>
      <c r="D2004" s="88" t="s">
        <v>1174</v>
      </c>
      <c r="E2004" s="89">
        <v>21</v>
      </c>
      <c r="F2004" s="88" t="s">
        <v>1185</v>
      </c>
      <c r="H2004" s="3">
        <f>E2004+SUMIF('BR DTG PACUL'!C:C,'STOK PACUL'!C2004,'BR DTG PACUL'!E:E)</f>
        <v>21</v>
      </c>
    </row>
    <row r="2005" spans="1:8">
      <c r="A2005" s="88" t="s">
        <v>5174</v>
      </c>
      <c r="B2005" s="88" t="s">
        <v>876</v>
      </c>
      <c r="C2005" s="88" t="s">
        <v>5174</v>
      </c>
      <c r="D2005" s="88" t="s">
        <v>5175</v>
      </c>
      <c r="E2005" s="89">
        <v>0</v>
      </c>
      <c r="F2005" s="88" t="s">
        <v>1185</v>
      </c>
      <c r="H2005" s="3">
        <f>E2005+SUMIF('BR DTG PACUL'!C:C,'STOK PACUL'!C2005,'BR DTG PACUL'!E:E)</f>
        <v>0</v>
      </c>
    </row>
    <row r="2006" spans="1:8">
      <c r="A2006" s="88" t="s">
        <v>5176</v>
      </c>
      <c r="B2006" s="88" t="s">
        <v>876</v>
      </c>
      <c r="C2006" s="88" t="s">
        <v>5176</v>
      </c>
      <c r="D2006" s="88" t="s">
        <v>1175</v>
      </c>
      <c r="E2006" s="89">
        <v>0</v>
      </c>
      <c r="F2006" s="88" t="s">
        <v>1185</v>
      </c>
      <c r="H2006" s="3">
        <f>E2006+SUMIF('BR DTG PACUL'!C:C,'STOK PACUL'!C2006,'BR DTG PACUL'!E:E)</f>
        <v>0</v>
      </c>
    </row>
    <row r="2007" spans="1:8">
      <c r="A2007" s="88" t="s">
        <v>383</v>
      </c>
      <c r="B2007" s="88" t="s">
        <v>888</v>
      </c>
      <c r="C2007" s="88" t="s">
        <v>383</v>
      </c>
      <c r="D2007" s="88" t="s">
        <v>1175</v>
      </c>
      <c r="E2007" s="89">
        <v>83</v>
      </c>
      <c r="F2007" s="88" t="s">
        <v>1185</v>
      </c>
      <c r="H2007" s="3">
        <f>E2007+SUMIF('BR DTG PACUL'!C:C,'STOK PACUL'!C2007,'BR DTG PACUL'!E:E)</f>
        <v>83</v>
      </c>
    </row>
    <row r="2008" spans="1:8">
      <c r="A2008" s="88" t="s">
        <v>5177</v>
      </c>
      <c r="B2008" s="88" t="s">
        <v>876</v>
      </c>
      <c r="C2008" s="88" t="s">
        <v>5177</v>
      </c>
      <c r="D2008" s="88" t="s">
        <v>5178</v>
      </c>
      <c r="E2008" s="89">
        <v>0</v>
      </c>
      <c r="F2008" s="88" t="s">
        <v>1185</v>
      </c>
      <c r="H2008" s="3">
        <f>E2008+SUMIF('BR DTG PACUL'!C:C,'STOK PACUL'!C2008,'BR DTG PACUL'!E:E)</f>
        <v>0</v>
      </c>
    </row>
    <row r="2009" spans="1:8" ht="30">
      <c r="A2009" s="88" t="s">
        <v>5179</v>
      </c>
      <c r="B2009" s="88" t="s">
        <v>876</v>
      </c>
      <c r="C2009" s="88" t="s">
        <v>5179</v>
      </c>
      <c r="D2009" s="88" t="s">
        <v>5180</v>
      </c>
      <c r="E2009" s="89">
        <v>0</v>
      </c>
      <c r="F2009" s="88" t="s">
        <v>1185</v>
      </c>
      <c r="H2009" s="3">
        <f>E2009+SUMIF('BR DTG PACUL'!C:C,'STOK PACUL'!C2009,'BR DTG PACUL'!E:E)</f>
        <v>0</v>
      </c>
    </row>
    <row r="2010" spans="1:8">
      <c r="A2010" s="88" t="s">
        <v>5181</v>
      </c>
      <c r="B2010" s="88" t="s">
        <v>876</v>
      </c>
      <c r="C2010" s="88" t="s">
        <v>5181</v>
      </c>
      <c r="D2010" s="88" t="s">
        <v>5182</v>
      </c>
      <c r="E2010" s="89">
        <v>0</v>
      </c>
      <c r="F2010" s="88" t="s">
        <v>1185</v>
      </c>
      <c r="H2010" s="3">
        <f>E2010+SUMIF('BR DTG PACUL'!C:C,'STOK PACUL'!C2010,'BR DTG PACUL'!E:E)</f>
        <v>0</v>
      </c>
    </row>
    <row r="2011" spans="1:8">
      <c r="A2011" s="88" t="s">
        <v>5183</v>
      </c>
      <c r="B2011" s="88" t="s">
        <v>876</v>
      </c>
      <c r="C2011" s="88" t="s">
        <v>5183</v>
      </c>
      <c r="D2011" s="88" t="s">
        <v>5184</v>
      </c>
      <c r="E2011" s="89">
        <v>0</v>
      </c>
      <c r="F2011" s="88" t="s">
        <v>1185</v>
      </c>
      <c r="H2011" s="3">
        <f>E2011+SUMIF('BR DTG PACUL'!C:C,'STOK PACUL'!C2011,'BR DTG PACUL'!E:E)</f>
        <v>0</v>
      </c>
    </row>
    <row r="2012" spans="1:8">
      <c r="A2012" s="88" t="s">
        <v>5185</v>
      </c>
      <c r="B2012" s="88" t="s">
        <v>888</v>
      </c>
      <c r="C2012" s="88" t="s">
        <v>5185</v>
      </c>
      <c r="D2012" s="88" t="s">
        <v>5186</v>
      </c>
      <c r="E2012" s="89">
        <v>4</v>
      </c>
      <c r="F2012" s="88" t="s">
        <v>1185</v>
      </c>
      <c r="H2012" s="3">
        <f>E2012+SUMIF('BR DTG PACUL'!C:C,'STOK PACUL'!C2012,'BR DTG PACUL'!E:E)</f>
        <v>4</v>
      </c>
    </row>
    <row r="2013" spans="1:8">
      <c r="A2013" s="88" t="s">
        <v>384</v>
      </c>
      <c r="B2013" s="88" t="s">
        <v>888</v>
      </c>
      <c r="C2013" s="88" t="s">
        <v>384</v>
      </c>
      <c r="D2013" s="88" t="s">
        <v>1176</v>
      </c>
      <c r="E2013" s="89">
        <v>4</v>
      </c>
      <c r="F2013" s="88" t="s">
        <v>1185</v>
      </c>
      <c r="H2013" s="3">
        <f>E2013+SUMIF('BR DTG PACUL'!C:C,'STOK PACUL'!C2013,'BR DTG PACUL'!E:E)</f>
        <v>4</v>
      </c>
    </row>
    <row r="2014" spans="1:8">
      <c r="A2014" s="88" t="s">
        <v>5187</v>
      </c>
      <c r="B2014" s="88" t="s">
        <v>876</v>
      </c>
      <c r="C2014" s="88" t="s">
        <v>5187</v>
      </c>
      <c r="D2014" s="88" t="s">
        <v>5188</v>
      </c>
      <c r="E2014" s="89">
        <v>0</v>
      </c>
      <c r="F2014" s="88" t="s">
        <v>1185</v>
      </c>
      <c r="H2014" s="3">
        <f>E2014+SUMIF('BR DTG PACUL'!C:C,'STOK PACUL'!C2014,'BR DTG PACUL'!E:E)</f>
        <v>0</v>
      </c>
    </row>
    <row r="2015" spans="1:8">
      <c r="A2015" s="88" t="s">
        <v>5189</v>
      </c>
      <c r="B2015" s="88" t="s">
        <v>876</v>
      </c>
      <c r="C2015" s="88" t="s">
        <v>5189</v>
      </c>
      <c r="D2015" s="88" t="s">
        <v>5190</v>
      </c>
      <c r="E2015" s="89">
        <v>0</v>
      </c>
      <c r="F2015" s="88" t="s">
        <v>1185</v>
      </c>
      <c r="H2015" s="3">
        <f>E2015+SUMIF('BR DTG PACUL'!C:C,'STOK PACUL'!C2015,'BR DTG PACUL'!E:E)</f>
        <v>0</v>
      </c>
    </row>
    <row r="2016" spans="1:8">
      <c r="A2016" s="88" t="s">
        <v>5191</v>
      </c>
      <c r="B2016" s="88" t="s">
        <v>876</v>
      </c>
      <c r="C2016" s="88" t="s">
        <v>5191</v>
      </c>
      <c r="D2016" s="88" t="s">
        <v>5192</v>
      </c>
      <c r="E2016" s="89">
        <v>0</v>
      </c>
      <c r="F2016" s="88" t="s">
        <v>1185</v>
      </c>
      <c r="H2016" s="3">
        <f>E2016+SUMIF('BR DTG PACUL'!C:C,'STOK PACUL'!C2016,'BR DTG PACUL'!E:E)</f>
        <v>0</v>
      </c>
    </row>
    <row r="2017" spans="1:8">
      <c r="A2017" s="88" t="s">
        <v>5193</v>
      </c>
      <c r="B2017" s="88" t="s">
        <v>876</v>
      </c>
      <c r="C2017" s="88" t="s">
        <v>5193</v>
      </c>
      <c r="D2017" s="88" t="s">
        <v>5194</v>
      </c>
      <c r="E2017" s="89">
        <v>0</v>
      </c>
      <c r="F2017" s="88" t="s">
        <v>1185</v>
      </c>
      <c r="H2017" s="3">
        <f>E2017+SUMIF('BR DTG PACUL'!C:C,'STOK PACUL'!C2017,'BR DTG PACUL'!E:E)</f>
        <v>0</v>
      </c>
    </row>
    <row r="2018" spans="1:8" ht="30">
      <c r="A2018" s="88" t="s">
        <v>385</v>
      </c>
      <c r="B2018" s="88" t="s">
        <v>877</v>
      </c>
      <c r="C2018" s="88" t="s">
        <v>385</v>
      </c>
      <c r="D2018" s="88" t="s">
        <v>1177</v>
      </c>
      <c r="E2018" s="89">
        <v>1</v>
      </c>
      <c r="F2018" s="88" t="s">
        <v>1185</v>
      </c>
      <c r="H2018" s="3">
        <f>E2018+SUMIF('BR DTG PACUL'!C:C,'STOK PACUL'!C2018,'BR DTG PACUL'!E:E)</f>
        <v>1</v>
      </c>
    </row>
    <row r="2019" spans="1:8">
      <c r="A2019" s="88" t="s">
        <v>5195</v>
      </c>
      <c r="B2019" s="88" t="s">
        <v>876</v>
      </c>
      <c r="C2019" s="88" t="s">
        <v>5195</v>
      </c>
      <c r="D2019" s="88" t="s">
        <v>5196</v>
      </c>
      <c r="E2019" s="89">
        <v>0</v>
      </c>
      <c r="F2019" s="88" t="s">
        <v>1185</v>
      </c>
      <c r="H2019" s="3">
        <f>E2019+SUMIF('BR DTG PACUL'!C:C,'STOK PACUL'!C2019,'BR DTG PACUL'!E:E)</f>
        <v>0</v>
      </c>
    </row>
    <row r="2020" spans="1:8">
      <c r="A2020" s="88" t="s">
        <v>5197</v>
      </c>
      <c r="B2020" s="88" t="s">
        <v>876</v>
      </c>
      <c r="C2020" s="88" t="s">
        <v>5197</v>
      </c>
      <c r="D2020" s="88" t="s">
        <v>5198</v>
      </c>
      <c r="E2020" s="89">
        <v>0</v>
      </c>
      <c r="F2020" s="88" t="s">
        <v>1185</v>
      </c>
      <c r="H2020" s="3">
        <f>E2020+SUMIF('BR DTG PACUL'!C:C,'STOK PACUL'!C2020,'BR DTG PACUL'!E:E)</f>
        <v>0</v>
      </c>
    </row>
    <row r="2021" spans="1:8" ht="30">
      <c r="A2021" s="88" t="s">
        <v>5199</v>
      </c>
      <c r="B2021" s="88" t="s">
        <v>876</v>
      </c>
      <c r="C2021" s="88" t="s">
        <v>5199</v>
      </c>
      <c r="D2021" s="88" t="s">
        <v>5200</v>
      </c>
      <c r="E2021" s="89">
        <v>0</v>
      </c>
      <c r="F2021" s="88" t="s">
        <v>1185</v>
      </c>
      <c r="H2021" s="3">
        <f>E2021+SUMIF('BR DTG PACUL'!C:C,'STOK PACUL'!C2021,'BR DTG PACUL'!E:E)</f>
        <v>0</v>
      </c>
    </row>
    <row r="2022" spans="1:8">
      <c r="A2022" s="88" t="s">
        <v>5201</v>
      </c>
      <c r="B2022" s="88" t="s">
        <v>876</v>
      </c>
      <c r="C2022" s="88" t="s">
        <v>5201</v>
      </c>
      <c r="D2022" s="88" t="s">
        <v>5202</v>
      </c>
      <c r="E2022" s="89">
        <v>0</v>
      </c>
      <c r="F2022" s="88" t="s">
        <v>1185</v>
      </c>
      <c r="H2022" s="3">
        <f>E2022+SUMIF('BR DTG PACUL'!C:C,'STOK PACUL'!C2022,'BR DTG PACUL'!E:E)</f>
        <v>0</v>
      </c>
    </row>
    <row r="2023" spans="1:8">
      <c r="A2023" s="88" t="s">
        <v>560</v>
      </c>
      <c r="B2023" s="88" t="s">
        <v>888</v>
      </c>
      <c r="C2023" s="88" t="s">
        <v>560</v>
      </c>
      <c r="D2023" s="88" t="s">
        <v>1178</v>
      </c>
      <c r="E2023" s="89">
        <v>7</v>
      </c>
      <c r="F2023" s="88" t="s">
        <v>1185</v>
      </c>
      <c r="H2023" s="3">
        <f>E2023+SUMIF('BR DTG PACUL'!C:C,'STOK PACUL'!C2023,'BR DTG PACUL'!E:E)</f>
        <v>7</v>
      </c>
    </row>
    <row r="2024" spans="1:8">
      <c r="A2024" s="88" t="s">
        <v>5203</v>
      </c>
      <c r="B2024" s="88" t="s">
        <v>876</v>
      </c>
      <c r="C2024" s="88" t="s">
        <v>5203</v>
      </c>
      <c r="D2024" s="88" t="s">
        <v>5204</v>
      </c>
      <c r="E2024" s="89">
        <v>0</v>
      </c>
      <c r="F2024" s="88" t="s">
        <v>1185</v>
      </c>
      <c r="H2024" s="3">
        <f>E2024+SUMIF('BR DTG PACUL'!C:C,'STOK PACUL'!C2024,'BR DTG PACUL'!E:E)</f>
        <v>0</v>
      </c>
    </row>
    <row r="2025" spans="1:8">
      <c r="A2025" s="88" t="s">
        <v>5205</v>
      </c>
      <c r="B2025" s="88" t="s">
        <v>876</v>
      </c>
      <c r="C2025" s="88" t="s">
        <v>5205</v>
      </c>
      <c r="D2025" s="88" t="s">
        <v>5206</v>
      </c>
      <c r="E2025" s="89">
        <v>0</v>
      </c>
      <c r="F2025" s="88" t="s">
        <v>1185</v>
      </c>
      <c r="H2025" s="3">
        <f>E2025+SUMIF('BR DTG PACUL'!C:C,'STOK PACUL'!C2025,'BR DTG PACUL'!E:E)</f>
        <v>0</v>
      </c>
    </row>
    <row r="2026" spans="1:8">
      <c r="A2026" s="88" t="s">
        <v>5207</v>
      </c>
      <c r="B2026" s="88" t="s">
        <v>876</v>
      </c>
      <c r="C2026" s="88" t="s">
        <v>5207</v>
      </c>
      <c r="D2026" s="88" t="s">
        <v>5208</v>
      </c>
      <c r="E2026" s="89">
        <v>0</v>
      </c>
      <c r="F2026" s="88" t="s">
        <v>1185</v>
      </c>
      <c r="H2026" s="3">
        <f>E2026+SUMIF('BR DTG PACUL'!C:C,'STOK PACUL'!C2026,'BR DTG PACUL'!E:E)</f>
        <v>0</v>
      </c>
    </row>
    <row r="2027" spans="1:8">
      <c r="A2027" s="88" t="s">
        <v>5209</v>
      </c>
      <c r="B2027" s="88" t="s">
        <v>876</v>
      </c>
      <c r="C2027" s="88" t="s">
        <v>5209</v>
      </c>
      <c r="D2027" s="88" t="s">
        <v>5210</v>
      </c>
      <c r="E2027" s="89">
        <v>0</v>
      </c>
      <c r="F2027" s="88" t="s">
        <v>1185</v>
      </c>
      <c r="H2027" s="3">
        <f>E2027+SUMIF('BR DTG PACUL'!C:C,'STOK PACUL'!C2027,'BR DTG PACUL'!E:E)</f>
        <v>0</v>
      </c>
    </row>
    <row r="2028" spans="1:8">
      <c r="A2028" s="88" t="s">
        <v>5211</v>
      </c>
      <c r="B2028" s="88" t="s">
        <v>876</v>
      </c>
      <c r="C2028" s="88" t="s">
        <v>5211</v>
      </c>
      <c r="D2028" s="88" t="s">
        <v>5212</v>
      </c>
      <c r="E2028" s="89">
        <v>0</v>
      </c>
      <c r="F2028" s="88" t="s">
        <v>1185</v>
      </c>
      <c r="H2028" s="3">
        <f>E2028+SUMIF('BR DTG PACUL'!C:C,'STOK PACUL'!C2028,'BR DTG PACUL'!E:E)</f>
        <v>0</v>
      </c>
    </row>
    <row r="2029" spans="1:8">
      <c r="A2029" s="88" t="s">
        <v>2303</v>
      </c>
      <c r="B2029" s="88" t="s">
        <v>876</v>
      </c>
      <c r="C2029" s="88" t="s">
        <v>2303</v>
      </c>
      <c r="D2029" s="88" t="s">
        <v>2304</v>
      </c>
      <c r="E2029" s="89">
        <v>0</v>
      </c>
      <c r="F2029" s="88" t="s">
        <v>1185</v>
      </c>
      <c r="H2029" s="3">
        <f>E2029+SUMIF('BR DTG PACUL'!C:C,'STOK PACUL'!C2029,'BR DTG PACUL'!E:E)</f>
        <v>0</v>
      </c>
    </row>
    <row r="2030" spans="1:8">
      <c r="A2030" s="88" t="s">
        <v>5213</v>
      </c>
      <c r="B2030" s="88" t="s">
        <v>876</v>
      </c>
      <c r="C2030" s="88" t="s">
        <v>5213</v>
      </c>
      <c r="D2030" s="88" t="s">
        <v>5214</v>
      </c>
      <c r="E2030" s="89">
        <v>0</v>
      </c>
      <c r="F2030" s="88" t="s">
        <v>1185</v>
      </c>
      <c r="H2030" s="3">
        <f>E2030+SUMIF('BR DTG PACUL'!C:C,'STOK PACUL'!C2030,'BR DTG PACUL'!E:E)</f>
        <v>0</v>
      </c>
    </row>
    <row r="2031" spans="1:8">
      <c r="A2031" s="88" t="s">
        <v>5215</v>
      </c>
      <c r="B2031" s="88" t="s">
        <v>876</v>
      </c>
      <c r="C2031" s="88" t="s">
        <v>5215</v>
      </c>
      <c r="D2031" s="88" t="s">
        <v>5216</v>
      </c>
      <c r="E2031" s="89">
        <v>0</v>
      </c>
      <c r="F2031" s="88" t="s">
        <v>1185</v>
      </c>
      <c r="H2031" s="3">
        <f>E2031+SUMIF('BR DTG PACUL'!C:C,'STOK PACUL'!C2031,'BR DTG PACUL'!E:E)</f>
        <v>0</v>
      </c>
    </row>
    <row r="2032" spans="1:8">
      <c r="A2032" s="88" t="s">
        <v>5217</v>
      </c>
      <c r="B2032" s="88" t="s">
        <v>876</v>
      </c>
      <c r="C2032" s="88" t="s">
        <v>5217</v>
      </c>
      <c r="D2032" s="88" t="s">
        <v>2330</v>
      </c>
      <c r="E2032" s="89">
        <v>0</v>
      </c>
      <c r="F2032" s="88" t="s">
        <v>1185</v>
      </c>
      <c r="H2032" s="3">
        <f>E2032+SUMIF('BR DTG PACUL'!C:C,'STOK PACUL'!C2032,'BR DTG PACUL'!E:E)</f>
        <v>0</v>
      </c>
    </row>
    <row r="2033" spans="1:8">
      <c r="A2033" s="88" t="s">
        <v>5218</v>
      </c>
      <c r="B2033" s="88" t="s">
        <v>876</v>
      </c>
      <c r="C2033" s="88" t="s">
        <v>5218</v>
      </c>
      <c r="D2033" s="88" t="s">
        <v>5219</v>
      </c>
      <c r="E2033" s="89">
        <v>0</v>
      </c>
      <c r="F2033" s="88" t="s">
        <v>1185</v>
      </c>
      <c r="H2033" s="3">
        <f>E2033+SUMIF('BR DTG PACUL'!C:C,'STOK PACUL'!C2033,'BR DTG PACUL'!E:E)</f>
        <v>0</v>
      </c>
    </row>
    <row r="2034" spans="1:8">
      <c r="A2034" s="88" t="s">
        <v>5220</v>
      </c>
      <c r="B2034" s="88" t="s">
        <v>876</v>
      </c>
      <c r="C2034" s="88" t="s">
        <v>5220</v>
      </c>
      <c r="D2034" s="88" t="s">
        <v>5221</v>
      </c>
      <c r="E2034" s="89">
        <v>0</v>
      </c>
      <c r="F2034" s="88" t="s">
        <v>1185</v>
      </c>
      <c r="H2034" s="3">
        <f>E2034+SUMIF('BR DTG PACUL'!C:C,'STOK PACUL'!C2034,'BR DTG PACUL'!E:E)</f>
        <v>0</v>
      </c>
    </row>
    <row r="2035" spans="1:8">
      <c r="A2035" s="88" t="s">
        <v>5222</v>
      </c>
      <c r="B2035" s="88" t="s">
        <v>876</v>
      </c>
      <c r="C2035" s="88" t="s">
        <v>5222</v>
      </c>
      <c r="D2035" s="88" t="s">
        <v>5223</v>
      </c>
      <c r="E2035" s="89">
        <v>0</v>
      </c>
      <c r="F2035" s="88" t="s">
        <v>1185</v>
      </c>
      <c r="H2035" s="3">
        <f>E2035+SUMIF('BR DTG PACUL'!C:C,'STOK PACUL'!C2035,'BR DTG PACUL'!E:E)</f>
        <v>0</v>
      </c>
    </row>
    <row r="2036" spans="1:8">
      <c r="A2036" s="88" t="s">
        <v>5224</v>
      </c>
      <c r="B2036" s="88" t="s">
        <v>876</v>
      </c>
      <c r="C2036" s="88" t="s">
        <v>5224</v>
      </c>
      <c r="D2036" s="88" t="s">
        <v>5225</v>
      </c>
      <c r="E2036" s="89">
        <v>0</v>
      </c>
      <c r="F2036" s="88" t="s">
        <v>1185</v>
      </c>
      <c r="H2036" s="3">
        <f>E2036+SUMIF('BR DTG PACUL'!C:C,'STOK PACUL'!C2036,'BR DTG PACUL'!E:E)</f>
        <v>0</v>
      </c>
    </row>
    <row r="2037" spans="1:8">
      <c r="A2037" s="88" t="s">
        <v>1866</v>
      </c>
      <c r="B2037" s="88" t="s">
        <v>876</v>
      </c>
      <c r="C2037" s="88" t="s">
        <v>1866</v>
      </c>
      <c r="D2037" s="88" t="s">
        <v>1867</v>
      </c>
      <c r="E2037" s="89">
        <v>0</v>
      </c>
      <c r="F2037" s="88" t="s">
        <v>1185</v>
      </c>
      <c r="H2037" s="3">
        <f>E2037+SUMIF('BR DTG PACUL'!C:C,'STOK PACUL'!C2037,'BR DTG PACUL'!E:E)</f>
        <v>0</v>
      </c>
    </row>
    <row r="2038" spans="1:8">
      <c r="A2038" s="88" t="s">
        <v>5226</v>
      </c>
      <c r="B2038" s="88" t="s">
        <v>876</v>
      </c>
      <c r="C2038" s="88" t="s">
        <v>5226</v>
      </c>
      <c r="D2038" s="88" t="s">
        <v>5227</v>
      </c>
      <c r="E2038" s="89">
        <v>0</v>
      </c>
      <c r="F2038" s="88" t="s">
        <v>1185</v>
      </c>
      <c r="H2038" s="3">
        <f>E2038+SUMIF('BR DTG PACUL'!C:C,'STOK PACUL'!C2038,'BR DTG PACUL'!E:E)</f>
        <v>0</v>
      </c>
    </row>
    <row r="2039" spans="1:8">
      <c r="A2039" s="88" t="s">
        <v>5228</v>
      </c>
      <c r="B2039" s="88" t="s">
        <v>876</v>
      </c>
      <c r="C2039" s="88" t="s">
        <v>5228</v>
      </c>
      <c r="D2039" s="88" t="s">
        <v>5229</v>
      </c>
      <c r="E2039" s="89">
        <v>0</v>
      </c>
      <c r="F2039" s="88" t="s">
        <v>1185</v>
      </c>
      <c r="H2039" s="3">
        <f>E2039+SUMIF('BR DTG PACUL'!C:C,'STOK PACUL'!C2039,'BR DTG PACUL'!E:E)</f>
        <v>0</v>
      </c>
    </row>
    <row r="2040" spans="1:8">
      <c r="A2040" s="88" t="s">
        <v>5230</v>
      </c>
      <c r="B2040" s="88" t="s">
        <v>876</v>
      </c>
      <c r="C2040" s="88" t="s">
        <v>5230</v>
      </c>
      <c r="D2040" s="88" t="s">
        <v>5231</v>
      </c>
      <c r="E2040" s="89">
        <v>0</v>
      </c>
      <c r="F2040" s="88" t="s">
        <v>1185</v>
      </c>
      <c r="H2040" s="3">
        <f>E2040+SUMIF('BR DTG PACUL'!C:C,'STOK PACUL'!C2040,'BR DTG PACUL'!E:E)</f>
        <v>0</v>
      </c>
    </row>
    <row r="2041" spans="1:8">
      <c r="A2041" s="88" t="s">
        <v>5232</v>
      </c>
      <c r="B2041" s="88" t="s">
        <v>876</v>
      </c>
      <c r="C2041" s="88" t="s">
        <v>5232</v>
      </c>
      <c r="D2041" s="88" t="s">
        <v>5233</v>
      </c>
      <c r="E2041" s="89">
        <v>0</v>
      </c>
      <c r="F2041" s="88" t="s">
        <v>1185</v>
      </c>
      <c r="H2041" s="3">
        <f>E2041+SUMIF('BR DTG PACUL'!C:C,'STOK PACUL'!C2041,'BR DTG PACUL'!E:E)</f>
        <v>0</v>
      </c>
    </row>
    <row r="2042" spans="1:8">
      <c r="A2042" s="88" t="s">
        <v>5234</v>
      </c>
      <c r="B2042" s="88" t="s">
        <v>876</v>
      </c>
      <c r="C2042" s="88" t="s">
        <v>5234</v>
      </c>
      <c r="D2042" s="88" t="s">
        <v>5235</v>
      </c>
      <c r="E2042" s="89">
        <v>0</v>
      </c>
      <c r="F2042" s="88" t="s">
        <v>1185</v>
      </c>
      <c r="H2042" s="3">
        <f>E2042+SUMIF('BR DTG PACUL'!C:C,'STOK PACUL'!C2042,'BR DTG PACUL'!E:E)</f>
        <v>0</v>
      </c>
    </row>
    <row r="2043" spans="1:8">
      <c r="A2043" s="88" t="s">
        <v>5236</v>
      </c>
      <c r="B2043" s="88" t="s">
        <v>876</v>
      </c>
      <c r="C2043" s="88" t="s">
        <v>5236</v>
      </c>
      <c r="D2043" s="88" t="s">
        <v>5237</v>
      </c>
      <c r="E2043" s="89">
        <v>0</v>
      </c>
      <c r="F2043" s="88" t="s">
        <v>1185</v>
      </c>
      <c r="H2043" s="3">
        <f>E2043+SUMIF('BR DTG PACUL'!C:C,'STOK PACUL'!C2043,'BR DTG PACUL'!E:E)</f>
        <v>0</v>
      </c>
    </row>
    <row r="2044" spans="1:8" ht="30">
      <c r="A2044" s="88" t="s">
        <v>5238</v>
      </c>
      <c r="B2044" s="88" t="s">
        <v>876</v>
      </c>
      <c r="C2044" s="88" t="s">
        <v>5238</v>
      </c>
      <c r="D2044" s="88" t="s">
        <v>5239</v>
      </c>
      <c r="E2044" s="89">
        <v>0</v>
      </c>
      <c r="F2044" s="88" t="s">
        <v>1185</v>
      </c>
      <c r="H2044" s="3">
        <f>E2044+SUMIF('BR DTG PACUL'!C:C,'STOK PACUL'!C2044,'BR DTG PACUL'!E:E)</f>
        <v>0</v>
      </c>
    </row>
    <row r="2045" spans="1:8">
      <c r="A2045" s="88" t="s">
        <v>5240</v>
      </c>
      <c r="B2045" s="88" t="s">
        <v>876</v>
      </c>
      <c r="C2045" s="88" t="s">
        <v>5240</v>
      </c>
      <c r="D2045" s="88" t="s">
        <v>5241</v>
      </c>
      <c r="E2045" s="89">
        <v>0</v>
      </c>
      <c r="F2045" s="88" t="s">
        <v>1185</v>
      </c>
      <c r="H2045" s="3">
        <f>E2045+SUMIF('BR DTG PACUL'!C:C,'STOK PACUL'!C2045,'BR DTG PACUL'!E:E)</f>
        <v>0</v>
      </c>
    </row>
    <row r="2046" spans="1:8">
      <c r="A2046" s="88" t="s">
        <v>5242</v>
      </c>
      <c r="B2046" s="88" t="s">
        <v>876</v>
      </c>
      <c r="C2046" s="88" t="s">
        <v>5242</v>
      </c>
      <c r="D2046" s="88" t="s">
        <v>5243</v>
      </c>
      <c r="E2046" s="89">
        <v>0</v>
      </c>
      <c r="F2046" s="88" t="s">
        <v>1185</v>
      </c>
      <c r="H2046" s="3">
        <f>E2046+SUMIF('BR DTG PACUL'!C:C,'STOK PACUL'!C2046,'BR DTG PACUL'!E:E)</f>
        <v>0</v>
      </c>
    </row>
    <row r="2047" spans="1:8">
      <c r="A2047" s="88" t="s">
        <v>5244</v>
      </c>
      <c r="B2047" s="88" t="s">
        <v>876</v>
      </c>
      <c r="C2047" s="88" t="s">
        <v>5244</v>
      </c>
      <c r="D2047" s="88" t="s">
        <v>5245</v>
      </c>
      <c r="E2047" s="89">
        <v>0</v>
      </c>
      <c r="F2047" s="88" t="s">
        <v>1185</v>
      </c>
      <c r="H2047" s="3">
        <f>E2047+SUMIF('BR DTG PACUL'!C:C,'STOK PACUL'!C2047,'BR DTG PACUL'!E:E)</f>
        <v>0</v>
      </c>
    </row>
    <row r="2048" spans="1:8">
      <c r="A2048" s="88" t="s">
        <v>5246</v>
      </c>
      <c r="B2048" s="88" t="s">
        <v>876</v>
      </c>
      <c r="C2048" s="88" t="s">
        <v>5246</v>
      </c>
      <c r="D2048" s="88" t="s">
        <v>5247</v>
      </c>
      <c r="E2048" s="89">
        <v>0</v>
      </c>
      <c r="F2048" s="88" t="s">
        <v>1185</v>
      </c>
      <c r="H2048" s="3">
        <f>E2048+SUMIF('BR DTG PACUL'!C:C,'STOK PACUL'!C2048,'BR DTG PACUL'!E:E)</f>
        <v>0</v>
      </c>
    </row>
    <row r="2049" spans="1:8">
      <c r="A2049" s="88" t="s">
        <v>5248</v>
      </c>
      <c r="B2049" s="88" t="s">
        <v>876</v>
      </c>
      <c r="C2049" s="88" t="s">
        <v>5248</v>
      </c>
      <c r="D2049" s="88" t="s">
        <v>5249</v>
      </c>
      <c r="E2049" s="89">
        <v>0</v>
      </c>
      <c r="F2049" s="88" t="s">
        <v>1185</v>
      </c>
      <c r="H2049" s="3">
        <f>E2049+SUMIF('BR DTG PACUL'!C:C,'STOK PACUL'!C2049,'BR DTG PACUL'!E:E)</f>
        <v>0</v>
      </c>
    </row>
    <row r="2050" spans="1:8">
      <c r="A2050" s="88" t="s">
        <v>5250</v>
      </c>
      <c r="B2050" s="88" t="s">
        <v>876</v>
      </c>
      <c r="C2050" s="88" t="s">
        <v>5250</v>
      </c>
      <c r="D2050" s="88" t="s">
        <v>5251</v>
      </c>
      <c r="E2050" s="89">
        <v>0</v>
      </c>
      <c r="F2050" s="88" t="s">
        <v>1185</v>
      </c>
      <c r="H2050" s="3">
        <f>E2050+SUMIF('BR DTG PACUL'!C:C,'STOK PACUL'!C2050,'BR DTG PACUL'!E:E)</f>
        <v>0</v>
      </c>
    </row>
    <row r="2051" spans="1:8">
      <c r="A2051" s="88" t="s">
        <v>5252</v>
      </c>
      <c r="B2051" s="88" t="s">
        <v>876</v>
      </c>
      <c r="C2051" s="88" t="s">
        <v>5252</v>
      </c>
      <c r="D2051" s="88" t="s">
        <v>5253</v>
      </c>
      <c r="E2051" s="89">
        <v>0</v>
      </c>
      <c r="F2051" s="88" t="s">
        <v>1185</v>
      </c>
      <c r="H2051" s="3">
        <f>E2051+SUMIF('BR DTG PACUL'!C:C,'STOK PACUL'!C2051,'BR DTG PACUL'!E:E)</f>
        <v>0</v>
      </c>
    </row>
    <row r="2052" spans="1:8">
      <c r="A2052" s="88" t="s">
        <v>5254</v>
      </c>
      <c r="B2052" s="88" t="s">
        <v>876</v>
      </c>
      <c r="C2052" s="88" t="s">
        <v>5254</v>
      </c>
      <c r="D2052" s="88" t="s">
        <v>5255</v>
      </c>
      <c r="E2052" s="89">
        <v>0</v>
      </c>
      <c r="F2052" s="88" t="s">
        <v>1185</v>
      </c>
      <c r="H2052" s="3">
        <f>E2052+SUMIF('BR DTG PACUL'!C:C,'STOK PACUL'!C2052,'BR DTG PACUL'!E:E)</f>
        <v>0</v>
      </c>
    </row>
    <row r="2053" spans="1:8">
      <c r="A2053" s="88" t="s">
        <v>5256</v>
      </c>
      <c r="B2053" s="88" t="s">
        <v>876</v>
      </c>
      <c r="C2053" s="88" t="s">
        <v>5256</v>
      </c>
      <c r="D2053" s="88" t="s">
        <v>5257</v>
      </c>
      <c r="E2053" s="89">
        <v>0</v>
      </c>
      <c r="F2053" s="88" t="s">
        <v>1185</v>
      </c>
      <c r="H2053" s="3">
        <f>E2053+SUMIF('BR DTG PACUL'!C:C,'STOK PACUL'!C2053,'BR DTG PACUL'!E:E)</f>
        <v>0</v>
      </c>
    </row>
    <row r="2054" spans="1:8">
      <c r="A2054" s="88" t="s">
        <v>5258</v>
      </c>
      <c r="B2054" s="88" t="s">
        <v>876</v>
      </c>
      <c r="C2054" s="88" t="s">
        <v>5258</v>
      </c>
      <c r="D2054" s="88" t="s">
        <v>5259</v>
      </c>
      <c r="E2054" s="89">
        <v>0</v>
      </c>
      <c r="F2054" s="88" t="s">
        <v>1185</v>
      </c>
      <c r="H2054" s="3">
        <f>E2054+SUMIF('BR DTG PACUL'!C:C,'STOK PACUL'!C2054,'BR DTG PACUL'!E:E)</f>
        <v>0</v>
      </c>
    </row>
    <row r="2055" spans="1:8">
      <c r="A2055" s="88" t="s">
        <v>5260</v>
      </c>
      <c r="B2055" s="88" t="s">
        <v>918</v>
      </c>
      <c r="C2055" s="88" t="s">
        <v>5260</v>
      </c>
      <c r="D2055" s="88" t="s">
        <v>5261</v>
      </c>
      <c r="E2055" s="89">
        <v>1</v>
      </c>
      <c r="F2055" s="88" t="s">
        <v>1185</v>
      </c>
      <c r="H2055" s="3">
        <f>E2055+SUMIF('BR DTG PACUL'!C:C,'STOK PACUL'!C2055,'BR DTG PACUL'!E:E)</f>
        <v>1</v>
      </c>
    </row>
    <row r="2056" spans="1:8">
      <c r="A2056" s="88" t="s">
        <v>5262</v>
      </c>
      <c r="B2056" s="88" t="s">
        <v>876</v>
      </c>
      <c r="C2056" s="88" t="s">
        <v>5262</v>
      </c>
      <c r="D2056" s="88" t="s">
        <v>5263</v>
      </c>
      <c r="E2056" s="89">
        <v>0</v>
      </c>
      <c r="F2056" s="88" t="s">
        <v>1185</v>
      </c>
      <c r="H2056" s="3">
        <f>E2056+SUMIF('BR DTG PACUL'!C:C,'STOK PACUL'!C2056,'BR DTG PACUL'!E:E)</f>
        <v>0</v>
      </c>
    </row>
    <row r="2057" spans="1:8">
      <c r="A2057" s="88" t="s">
        <v>5264</v>
      </c>
      <c r="B2057" s="88" t="s">
        <v>876</v>
      </c>
      <c r="C2057" s="88" t="s">
        <v>5264</v>
      </c>
      <c r="D2057" s="88" t="s">
        <v>5265</v>
      </c>
      <c r="E2057" s="89">
        <v>0</v>
      </c>
      <c r="F2057" s="88" t="s">
        <v>1185</v>
      </c>
      <c r="H2057" s="3">
        <f>E2057+SUMIF('BR DTG PACUL'!C:C,'STOK PACUL'!C2057,'BR DTG PACUL'!E:E)</f>
        <v>0</v>
      </c>
    </row>
    <row r="2058" spans="1:8">
      <c r="A2058" s="88" t="s">
        <v>5266</v>
      </c>
      <c r="B2058" s="88" t="s">
        <v>876</v>
      </c>
      <c r="C2058" s="88" t="s">
        <v>5266</v>
      </c>
      <c r="D2058" s="88" t="s">
        <v>5267</v>
      </c>
      <c r="E2058" s="89">
        <v>0</v>
      </c>
      <c r="F2058" s="88" t="s">
        <v>1185</v>
      </c>
      <c r="H2058" s="3">
        <f>E2058+SUMIF('BR DTG PACUL'!C:C,'STOK PACUL'!C2058,'BR DTG PACUL'!E:E)</f>
        <v>0</v>
      </c>
    </row>
    <row r="2059" spans="1:8">
      <c r="A2059" s="88" t="s">
        <v>5268</v>
      </c>
      <c r="B2059" s="88" t="s">
        <v>876</v>
      </c>
      <c r="C2059" s="88" t="s">
        <v>5268</v>
      </c>
      <c r="D2059" s="88" t="s">
        <v>5269</v>
      </c>
      <c r="E2059" s="89">
        <v>0</v>
      </c>
      <c r="F2059" s="88" t="s">
        <v>1185</v>
      </c>
      <c r="H2059" s="3">
        <f>E2059+SUMIF('BR DTG PACUL'!C:C,'STOK PACUL'!C2059,'BR DTG PACUL'!E:E)</f>
        <v>0</v>
      </c>
    </row>
    <row r="2060" spans="1:8">
      <c r="A2060" s="88" t="s">
        <v>5270</v>
      </c>
      <c r="B2060" s="88" t="s">
        <v>876</v>
      </c>
      <c r="C2060" s="88" t="s">
        <v>5270</v>
      </c>
      <c r="D2060" s="88" t="s">
        <v>5271</v>
      </c>
      <c r="E2060" s="89">
        <v>0</v>
      </c>
      <c r="F2060" s="88" t="s">
        <v>1185</v>
      </c>
      <c r="H2060" s="3">
        <f>E2060+SUMIF('BR DTG PACUL'!C:C,'STOK PACUL'!C2060,'BR DTG PACUL'!E:E)</f>
        <v>0</v>
      </c>
    </row>
    <row r="2061" spans="1:8">
      <c r="A2061" s="88" t="s">
        <v>5272</v>
      </c>
      <c r="B2061" s="88" t="s">
        <v>876</v>
      </c>
      <c r="C2061" s="88" t="s">
        <v>5272</v>
      </c>
      <c r="D2061" s="88" t="s">
        <v>5273</v>
      </c>
      <c r="E2061" s="89">
        <v>0</v>
      </c>
      <c r="F2061" s="88" t="s">
        <v>1185</v>
      </c>
      <c r="H2061" s="3">
        <f>E2061+SUMIF('BR DTG PACUL'!C:C,'STOK PACUL'!C2061,'BR DTG PACUL'!E:E)</f>
        <v>0</v>
      </c>
    </row>
    <row r="2062" spans="1:8">
      <c r="A2062" s="88" t="s">
        <v>5274</v>
      </c>
      <c r="B2062" s="88" t="s">
        <v>876</v>
      </c>
      <c r="C2062" s="88" t="s">
        <v>5274</v>
      </c>
      <c r="D2062" s="88" t="s">
        <v>2330</v>
      </c>
      <c r="E2062" s="89">
        <v>0</v>
      </c>
      <c r="F2062" s="88" t="s">
        <v>1185</v>
      </c>
      <c r="H2062" s="3">
        <f>E2062+SUMIF('BR DTG PACUL'!C:C,'STOK PACUL'!C2062,'BR DTG PACUL'!E:E)</f>
        <v>0</v>
      </c>
    </row>
    <row r="2063" spans="1:8">
      <c r="A2063" s="88" t="s">
        <v>5275</v>
      </c>
      <c r="B2063" s="88" t="s">
        <v>876</v>
      </c>
      <c r="C2063" s="88" t="s">
        <v>5275</v>
      </c>
      <c r="D2063" s="88" t="s">
        <v>5276</v>
      </c>
      <c r="E2063" s="89">
        <v>0</v>
      </c>
      <c r="F2063" s="88" t="s">
        <v>1185</v>
      </c>
      <c r="H2063" s="3">
        <f>E2063+SUMIF('BR DTG PACUL'!C:C,'STOK PACUL'!C2063,'BR DTG PACUL'!E:E)</f>
        <v>0</v>
      </c>
    </row>
    <row r="2064" spans="1:8">
      <c r="A2064" s="88" t="s">
        <v>5277</v>
      </c>
      <c r="B2064" s="88" t="s">
        <v>876</v>
      </c>
      <c r="C2064" s="88" t="s">
        <v>5277</v>
      </c>
      <c r="D2064" s="88" t="s">
        <v>5278</v>
      </c>
      <c r="E2064" s="89">
        <v>0</v>
      </c>
      <c r="F2064" s="88" t="s">
        <v>1185</v>
      </c>
      <c r="H2064" s="3">
        <f>E2064+SUMIF('BR DTG PACUL'!C:C,'STOK PACUL'!C2064,'BR DTG PACUL'!E:E)</f>
        <v>0</v>
      </c>
    </row>
    <row r="2065" spans="1:8">
      <c r="A2065" s="88" t="s">
        <v>5279</v>
      </c>
      <c r="B2065" s="88" t="s">
        <v>881</v>
      </c>
      <c r="C2065" s="88" t="s">
        <v>5279</v>
      </c>
      <c r="D2065" s="88" t="s">
        <v>5280</v>
      </c>
      <c r="E2065" s="89">
        <v>1</v>
      </c>
      <c r="F2065" s="88" t="s">
        <v>1185</v>
      </c>
      <c r="H2065" s="3">
        <f>E2065+SUMIF('BR DTG PACUL'!C:C,'STOK PACUL'!C2065,'BR DTG PACUL'!E:E)</f>
        <v>1</v>
      </c>
    </row>
    <row r="2066" spans="1:8">
      <c r="A2066" s="88" t="s">
        <v>5281</v>
      </c>
      <c r="B2066" s="88" t="s">
        <v>876</v>
      </c>
      <c r="C2066" s="88" t="s">
        <v>5281</v>
      </c>
      <c r="D2066" s="88" t="s">
        <v>5282</v>
      </c>
      <c r="E2066" s="89">
        <v>0</v>
      </c>
      <c r="F2066" s="88" t="s">
        <v>1185</v>
      </c>
      <c r="H2066" s="3">
        <f>E2066+SUMIF('BR DTG PACUL'!C:C,'STOK PACUL'!C2066,'BR DTG PACUL'!E:E)</f>
        <v>0</v>
      </c>
    </row>
    <row r="2067" spans="1:8">
      <c r="A2067" s="88" t="s">
        <v>5283</v>
      </c>
      <c r="B2067" s="88" t="s">
        <v>876</v>
      </c>
      <c r="C2067" s="88" t="s">
        <v>5283</v>
      </c>
      <c r="D2067" s="88" t="s">
        <v>5284</v>
      </c>
      <c r="E2067" s="89">
        <v>0</v>
      </c>
      <c r="F2067" s="88" t="s">
        <v>1185</v>
      </c>
      <c r="H2067" s="3">
        <f>E2067+SUMIF('BR DTG PACUL'!C:C,'STOK PACUL'!C2067,'BR DTG PACUL'!E:E)</f>
        <v>0</v>
      </c>
    </row>
    <row r="2068" spans="1:8">
      <c r="A2068" s="88" t="s">
        <v>5285</v>
      </c>
      <c r="B2068" s="88" t="s">
        <v>876</v>
      </c>
      <c r="C2068" s="88" t="s">
        <v>5285</v>
      </c>
      <c r="D2068" s="88" t="s">
        <v>5286</v>
      </c>
      <c r="E2068" s="89">
        <v>0</v>
      </c>
      <c r="F2068" s="88" t="s">
        <v>1185</v>
      </c>
      <c r="H2068" s="3">
        <f>E2068+SUMIF('BR DTG PACUL'!C:C,'STOK PACUL'!C2068,'BR DTG PACUL'!E:E)</f>
        <v>0</v>
      </c>
    </row>
    <row r="2069" spans="1:8">
      <c r="A2069" s="88" t="s">
        <v>2030</v>
      </c>
      <c r="B2069" s="88" t="s">
        <v>881</v>
      </c>
      <c r="C2069" s="88" t="s">
        <v>2030</v>
      </c>
      <c r="D2069" s="88" t="s">
        <v>2031</v>
      </c>
      <c r="E2069" s="89">
        <v>0</v>
      </c>
      <c r="F2069" s="88" t="s">
        <v>1185</v>
      </c>
      <c r="H2069" s="3">
        <f>E2069+SUMIF('BR DTG PACUL'!C:C,'STOK PACUL'!C2069,'BR DTG PACUL'!E:E)</f>
        <v>0</v>
      </c>
    </row>
    <row r="2070" spans="1:8">
      <c r="A2070" s="88" t="s">
        <v>5287</v>
      </c>
      <c r="B2070" s="88" t="s">
        <v>876</v>
      </c>
      <c r="C2070" s="88" t="s">
        <v>5287</v>
      </c>
      <c r="D2070" s="88" t="s">
        <v>5288</v>
      </c>
      <c r="E2070" s="89">
        <v>0</v>
      </c>
      <c r="F2070" s="88" t="s">
        <v>1185</v>
      </c>
      <c r="H2070" s="3">
        <f>E2070+SUMIF('BR DTG PACUL'!C:C,'STOK PACUL'!C2070,'BR DTG PACUL'!E:E)</f>
        <v>0</v>
      </c>
    </row>
    <row r="2071" spans="1:8">
      <c r="A2071" s="88" t="s">
        <v>5289</v>
      </c>
      <c r="B2071" s="88" t="s">
        <v>876</v>
      </c>
      <c r="C2071" s="88" t="s">
        <v>5289</v>
      </c>
      <c r="D2071" s="88" t="s">
        <v>5290</v>
      </c>
      <c r="E2071" s="89">
        <v>0</v>
      </c>
      <c r="F2071" s="88" t="s">
        <v>1185</v>
      </c>
      <c r="H2071" s="3">
        <f>E2071+SUMIF('BR DTG PACUL'!C:C,'STOK PACUL'!C2071,'BR DTG PACUL'!E:E)</f>
        <v>0</v>
      </c>
    </row>
    <row r="2072" spans="1:8">
      <c r="A2072" s="88" t="s">
        <v>5291</v>
      </c>
      <c r="B2072" s="88" t="s">
        <v>876</v>
      </c>
      <c r="C2072" s="88" t="s">
        <v>5291</v>
      </c>
      <c r="D2072" s="88" t="s">
        <v>5292</v>
      </c>
      <c r="E2072" s="89">
        <v>0</v>
      </c>
      <c r="F2072" s="88" t="s">
        <v>1185</v>
      </c>
      <c r="H2072" s="3">
        <f>E2072+SUMIF('BR DTG PACUL'!C:C,'STOK PACUL'!C2072,'BR DTG PACUL'!E:E)</f>
        <v>0</v>
      </c>
    </row>
    <row r="2073" spans="1:8">
      <c r="A2073" s="88" t="s">
        <v>5293</v>
      </c>
      <c r="B2073" s="88" t="s">
        <v>876</v>
      </c>
      <c r="C2073" s="88" t="s">
        <v>5293</v>
      </c>
      <c r="D2073" s="88" t="s">
        <v>5294</v>
      </c>
      <c r="E2073" s="89">
        <v>0</v>
      </c>
      <c r="F2073" s="88" t="s">
        <v>1185</v>
      </c>
      <c r="H2073" s="3">
        <f>E2073+SUMIF('BR DTG PACUL'!C:C,'STOK PACUL'!C2073,'BR DTG PACUL'!E:E)</f>
        <v>0</v>
      </c>
    </row>
    <row r="2074" spans="1:8">
      <c r="A2074" s="88" t="s">
        <v>5295</v>
      </c>
      <c r="B2074" s="88" t="s">
        <v>876</v>
      </c>
      <c r="C2074" s="88" t="s">
        <v>5295</v>
      </c>
      <c r="D2074" s="88" t="s">
        <v>5296</v>
      </c>
      <c r="E2074" s="89">
        <v>0</v>
      </c>
      <c r="F2074" s="88" t="s">
        <v>1185</v>
      </c>
      <c r="H2074" s="3">
        <f>E2074+SUMIF('BR DTG PACUL'!C:C,'STOK PACUL'!C2074,'BR DTG PACUL'!E:E)</f>
        <v>0</v>
      </c>
    </row>
    <row r="2075" spans="1:8">
      <c r="A2075" s="88" t="s">
        <v>5297</v>
      </c>
      <c r="B2075" s="88" t="s">
        <v>876</v>
      </c>
      <c r="C2075" s="88" t="s">
        <v>5297</v>
      </c>
      <c r="D2075" s="88" t="s">
        <v>5298</v>
      </c>
      <c r="E2075" s="89">
        <v>0</v>
      </c>
      <c r="F2075" s="88" t="s">
        <v>1185</v>
      </c>
      <c r="H2075" s="3">
        <f>E2075+SUMIF('BR DTG PACUL'!C:C,'STOK PACUL'!C2075,'BR DTG PACUL'!E:E)</f>
        <v>0</v>
      </c>
    </row>
    <row r="2076" spans="1:8">
      <c r="A2076" s="88" t="s">
        <v>5299</v>
      </c>
      <c r="B2076" s="88" t="s">
        <v>876</v>
      </c>
      <c r="C2076" s="88" t="s">
        <v>5299</v>
      </c>
      <c r="D2076" s="88" t="s">
        <v>5300</v>
      </c>
      <c r="E2076" s="89">
        <v>0</v>
      </c>
      <c r="F2076" s="88" t="s">
        <v>1185</v>
      </c>
      <c r="H2076" s="3">
        <f>E2076+SUMIF('BR DTG PACUL'!C:C,'STOK PACUL'!C2076,'BR DTG PACUL'!E:E)</f>
        <v>0</v>
      </c>
    </row>
    <row r="2077" spans="1:8">
      <c r="A2077" s="88" t="s">
        <v>1457</v>
      </c>
      <c r="B2077" s="88" t="s">
        <v>876</v>
      </c>
      <c r="C2077" s="88" t="s">
        <v>1457</v>
      </c>
      <c r="D2077" s="88" t="s">
        <v>1458</v>
      </c>
      <c r="E2077" s="89">
        <v>0</v>
      </c>
      <c r="F2077" s="88" t="s">
        <v>1185</v>
      </c>
      <c r="H2077" s="3">
        <f>E2077+SUMIF('BR DTG PACUL'!C:C,'STOK PACUL'!C2077,'BR DTG PACUL'!E:E)</f>
        <v>0</v>
      </c>
    </row>
    <row r="2078" spans="1:8">
      <c r="A2078" s="88" t="s">
        <v>719</v>
      </c>
      <c r="B2078" s="88" t="s">
        <v>881</v>
      </c>
      <c r="C2078" s="88" t="s">
        <v>719</v>
      </c>
      <c r="D2078" s="88" t="s">
        <v>1179</v>
      </c>
      <c r="E2078" s="89">
        <v>1</v>
      </c>
      <c r="F2078" s="88" t="s">
        <v>1185</v>
      </c>
      <c r="H2078" s="3">
        <f>E2078+SUMIF('BR DTG PACUL'!C:C,'STOK PACUL'!C2078,'BR DTG PACUL'!E:E)</f>
        <v>1</v>
      </c>
    </row>
    <row r="2079" spans="1:8">
      <c r="A2079" s="88" t="s">
        <v>5301</v>
      </c>
      <c r="B2079" s="88" t="s">
        <v>881</v>
      </c>
      <c r="C2079" s="88" t="s">
        <v>5301</v>
      </c>
      <c r="D2079" s="88" t="s">
        <v>5302</v>
      </c>
      <c r="E2079" s="89">
        <v>1</v>
      </c>
      <c r="F2079" s="88" t="s">
        <v>1185</v>
      </c>
      <c r="H2079" s="3">
        <f>E2079+SUMIF('BR DTG PACUL'!C:C,'STOK PACUL'!C2079,'BR DTG PACUL'!E:E)</f>
        <v>1</v>
      </c>
    </row>
    <row r="2080" spans="1:8">
      <c r="A2080" s="88" t="s">
        <v>1868</v>
      </c>
      <c r="B2080" s="88" t="s">
        <v>881</v>
      </c>
      <c r="C2080" s="88" t="s">
        <v>1868</v>
      </c>
      <c r="D2080" s="88" t="s">
        <v>1869</v>
      </c>
      <c r="E2080" s="89">
        <v>1</v>
      </c>
      <c r="F2080" s="88" t="s">
        <v>1185</v>
      </c>
      <c r="H2080" s="3">
        <f>E2080+SUMIF('BR DTG PACUL'!C:C,'STOK PACUL'!C2080,'BR DTG PACUL'!E:E)</f>
        <v>1</v>
      </c>
    </row>
    <row r="2081" spans="1:8">
      <c r="A2081" s="88" t="s">
        <v>517</v>
      </c>
      <c r="B2081" s="88" t="s">
        <v>881</v>
      </c>
      <c r="C2081" s="88" t="s">
        <v>517</v>
      </c>
      <c r="D2081" s="88" t="s">
        <v>1332</v>
      </c>
      <c r="E2081" s="89">
        <v>1</v>
      </c>
      <c r="F2081" s="88" t="s">
        <v>1185</v>
      </c>
      <c r="H2081" s="3">
        <f>E2081+SUMIF('BR DTG PACUL'!C:C,'STOK PACUL'!C2081,'BR DTG PACUL'!E:E)</f>
        <v>1</v>
      </c>
    </row>
    <row r="2082" spans="1:8">
      <c r="A2082" s="88" t="s">
        <v>5303</v>
      </c>
      <c r="B2082" s="88" t="s">
        <v>881</v>
      </c>
      <c r="C2082" s="88" t="s">
        <v>5303</v>
      </c>
      <c r="D2082" s="88" t="s">
        <v>5304</v>
      </c>
      <c r="E2082" s="89">
        <v>1</v>
      </c>
      <c r="F2082" s="88" t="s">
        <v>1185</v>
      </c>
      <c r="H2082" s="3">
        <f>E2082+SUMIF('BR DTG PACUL'!C:C,'STOK PACUL'!C2082,'BR DTG PACUL'!E:E)</f>
        <v>1</v>
      </c>
    </row>
    <row r="2083" spans="1:8">
      <c r="A2083" s="88" t="s">
        <v>5305</v>
      </c>
      <c r="B2083" s="88" t="s">
        <v>876</v>
      </c>
      <c r="C2083" s="88" t="s">
        <v>5305</v>
      </c>
      <c r="D2083" s="88" t="s">
        <v>5306</v>
      </c>
      <c r="E2083" s="89">
        <v>0</v>
      </c>
      <c r="F2083" s="88" t="s">
        <v>1185</v>
      </c>
      <c r="H2083" s="3">
        <f>E2083+SUMIF('BR DTG PACUL'!C:C,'STOK PACUL'!C2083,'BR DTG PACUL'!E:E)</f>
        <v>0</v>
      </c>
    </row>
    <row r="2084" spans="1:8">
      <c r="A2084" s="88" t="s">
        <v>5307</v>
      </c>
      <c r="B2084" s="88" t="s">
        <v>876</v>
      </c>
      <c r="C2084" s="88" t="s">
        <v>5307</v>
      </c>
      <c r="D2084" s="88" t="s">
        <v>5308</v>
      </c>
      <c r="E2084" s="89">
        <v>0</v>
      </c>
      <c r="F2084" s="88" t="s">
        <v>1185</v>
      </c>
      <c r="H2084" s="3">
        <f>E2084+SUMIF('BR DTG PACUL'!C:C,'STOK PACUL'!C2084,'BR DTG PACUL'!E:E)</f>
        <v>0</v>
      </c>
    </row>
    <row r="2085" spans="1:8">
      <c r="A2085" s="88" t="s">
        <v>5309</v>
      </c>
      <c r="B2085" s="88" t="s">
        <v>876</v>
      </c>
      <c r="C2085" s="88" t="s">
        <v>5309</v>
      </c>
      <c r="D2085" s="88" t="s">
        <v>5310</v>
      </c>
      <c r="E2085" s="89">
        <v>0</v>
      </c>
      <c r="F2085" s="88" t="s">
        <v>1185</v>
      </c>
      <c r="H2085" s="3">
        <f>E2085+SUMIF('BR DTG PACUL'!C:C,'STOK PACUL'!C2085,'BR DTG PACUL'!E:E)</f>
        <v>0</v>
      </c>
    </row>
    <row r="2086" spans="1:8">
      <c r="A2086" s="88" t="s">
        <v>5311</v>
      </c>
      <c r="B2086" s="88" t="s">
        <v>876</v>
      </c>
      <c r="C2086" s="88" t="s">
        <v>5311</v>
      </c>
      <c r="D2086" s="88" t="s">
        <v>5312</v>
      </c>
      <c r="E2086" s="89">
        <v>0</v>
      </c>
      <c r="F2086" s="88" t="s">
        <v>1185</v>
      </c>
      <c r="H2086" s="3">
        <f>E2086+SUMIF('BR DTG PACUL'!C:C,'STOK PACUL'!C2086,'BR DTG PACUL'!E:E)</f>
        <v>0</v>
      </c>
    </row>
    <row r="2087" spans="1:8">
      <c r="A2087" s="88" t="s">
        <v>5313</v>
      </c>
      <c r="B2087" s="88" t="s">
        <v>876</v>
      </c>
      <c r="C2087" s="88" t="s">
        <v>5313</v>
      </c>
      <c r="D2087" s="88" t="s">
        <v>5314</v>
      </c>
      <c r="E2087" s="89">
        <v>0</v>
      </c>
      <c r="F2087" s="88" t="s">
        <v>1185</v>
      </c>
      <c r="H2087" s="3">
        <f>E2087+SUMIF('BR DTG PACUL'!C:C,'STOK PACUL'!C2087,'BR DTG PACUL'!E:E)</f>
        <v>0</v>
      </c>
    </row>
    <row r="2088" spans="1:8">
      <c r="A2088" s="88" t="s">
        <v>5315</v>
      </c>
      <c r="B2088" s="88" t="s">
        <v>876</v>
      </c>
      <c r="C2088" s="88" t="s">
        <v>5315</v>
      </c>
      <c r="D2088" s="88" t="s">
        <v>2330</v>
      </c>
      <c r="E2088" s="89">
        <v>0</v>
      </c>
      <c r="F2088" s="88" t="s">
        <v>1185</v>
      </c>
      <c r="H2088" s="3">
        <f>E2088+SUMIF('BR DTG PACUL'!C:C,'STOK PACUL'!C2088,'BR DTG PACUL'!E:E)</f>
        <v>0</v>
      </c>
    </row>
    <row r="2089" spans="1:8">
      <c r="A2089" s="88" t="s">
        <v>5316</v>
      </c>
      <c r="B2089" s="88" t="s">
        <v>876</v>
      </c>
      <c r="C2089" s="88" t="s">
        <v>5316</v>
      </c>
      <c r="D2089" s="88" t="s">
        <v>5317</v>
      </c>
      <c r="E2089" s="89">
        <v>0</v>
      </c>
      <c r="F2089" s="88" t="s">
        <v>1185</v>
      </c>
      <c r="H2089" s="3">
        <f>E2089+SUMIF('BR DTG PACUL'!C:C,'STOK PACUL'!C2089,'BR DTG PACUL'!E:E)</f>
        <v>0</v>
      </c>
    </row>
    <row r="2090" spans="1:8">
      <c r="A2090" s="88" t="s">
        <v>5318</v>
      </c>
      <c r="B2090" s="88" t="s">
        <v>876</v>
      </c>
      <c r="C2090" s="88" t="s">
        <v>5318</v>
      </c>
      <c r="D2090" s="88" t="s">
        <v>5319</v>
      </c>
      <c r="E2090" s="89">
        <v>0</v>
      </c>
      <c r="F2090" s="88" t="s">
        <v>1185</v>
      </c>
      <c r="H2090" s="3">
        <f>E2090+SUMIF('BR DTG PACUL'!C:C,'STOK PACUL'!C2090,'BR DTG PACUL'!E:E)</f>
        <v>0</v>
      </c>
    </row>
    <row r="2091" spans="1:8">
      <c r="A2091" s="88" t="s">
        <v>5320</v>
      </c>
      <c r="B2091" s="88" t="s">
        <v>876</v>
      </c>
      <c r="C2091" s="88" t="s">
        <v>5320</v>
      </c>
      <c r="D2091" s="88" t="s">
        <v>5321</v>
      </c>
      <c r="E2091" s="89">
        <v>0</v>
      </c>
      <c r="F2091" s="88" t="s">
        <v>1185</v>
      </c>
      <c r="H2091" s="3">
        <f>E2091+SUMIF('BR DTG PACUL'!C:C,'STOK PACUL'!C2091,'BR DTG PACUL'!E:E)</f>
        <v>0</v>
      </c>
    </row>
    <row r="2092" spans="1:8">
      <c r="A2092" s="88" t="s">
        <v>5322</v>
      </c>
      <c r="B2092" s="88" t="s">
        <v>876</v>
      </c>
      <c r="C2092" s="88" t="s">
        <v>5322</v>
      </c>
      <c r="D2092" s="88" t="s">
        <v>5323</v>
      </c>
      <c r="E2092" s="89">
        <v>0</v>
      </c>
      <c r="F2092" s="88" t="s">
        <v>1185</v>
      </c>
      <c r="H2092" s="3">
        <f>E2092+SUMIF('BR DTG PACUL'!C:C,'STOK PACUL'!C2092,'BR DTG PACUL'!E:E)</f>
        <v>0</v>
      </c>
    </row>
    <row r="2093" spans="1:8">
      <c r="A2093" s="88" t="s">
        <v>5324</v>
      </c>
      <c r="B2093" s="88" t="s">
        <v>876</v>
      </c>
      <c r="C2093" s="88" t="s">
        <v>5324</v>
      </c>
      <c r="D2093" s="88" t="s">
        <v>5325</v>
      </c>
      <c r="E2093" s="89">
        <v>0</v>
      </c>
      <c r="F2093" s="88" t="s">
        <v>1185</v>
      </c>
      <c r="H2093" s="3">
        <f>E2093+SUMIF('BR DTG PACUL'!C:C,'STOK PACUL'!C2093,'BR DTG PACUL'!E:E)</f>
        <v>0</v>
      </c>
    </row>
    <row r="2094" spans="1:8">
      <c r="A2094" s="88" t="s">
        <v>5326</v>
      </c>
      <c r="B2094" s="88" t="s">
        <v>876</v>
      </c>
      <c r="C2094" s="88" t="s">
        <v>5326</v>
      </c>
      <c r="D2094" s="88" t="s">
        <v>5327</v>
      </c>
      <c r="E2094" s="89">
        <v>0</v>
      </c>
      <c r="F2094" s="88" t="s">
        <v>1185</v>
      </c>
      <c r="H2094" s="3">
        <f>E2094+SUMIF('BR DTG PACUL'!C:C,'STOK PACUL'!C2094,'BR DTG PACUL'!E:E)</f>
        <v>0</v>
      </c>
    </row>
    <row r="2095" spans="1:8">
      <c r="A2095" s="88" t="s">
        <v>5328</v>
      </c>
      <c r="B2095" s="88" t="s">
        <v>876</v>
      </c>
      <c r="C2095" s="88" t="s">
        <v>5328</v>
      </c>
      <c r="D2095" s="88" t="s">
        <v>5329</v>
      </c>
      <c r="E2095" s="89">
        <v>0</v>
      </c>
      <c r="F2095" s="88" t="s">
        <v>1185</v>
      </c>
      <c r="H2095" s="3">
        <f>E2095+SUMIF('BR DTG PACUL'!C:C,'STOK PACUL'!C2095,'BR DTG PACUL'!E:E)</f>
        <v>0</v>
      </c>
    </row>
    <row r="2096" spans="1:8">
      <c r="A2096" s="88" t="s">
        <v>5330</v>
      </c>
      <c r="B2096" s="88" t="s">
        <v>876</v>
      </c>
      <c r="C2096" s="88" t="s">
        <v>5330</v>
      </c>
      <c r="D2096" s="88" t="s">
        <v>5331</v>
      </c>
      <c r="E2096" s="89">
        <v>0</v>
      </c>
      <c r="F2096" s="88" t="s">
        <v>1185</v>
      </c>
      <c r="H2096" s="3">
        <f>E2096+SUMIF('BR DTG PACUL'!C:C,'STOK PACUL'!C2096,'BR DTG PACUL'!E:E)</f>
        <v>0</v>
      </c>
    </row>
    <row r="2097" spans="1:8" ht="30">
      <c r="A2097" s="88" t="s">
        <v>5332</v>
      </c>
      <c r="B2097" s="88" t="s">
        <v>877</v>
      </c>
      <c r="C2097" s="88" t="s">
        <v>5332</v>
      </c>
      <c r="D2097" s="88" t="s">
        <v>5333</v>
      </c>
      <c r="E2097" s="89">
        <v>0</v>
      </c>
      <c r="F2097" s="88" t="s">
        <v>1185</v>
      </c>
      <c r="H2097" s="3">
        <f>E2097+SUMIF('BR DTG PACUL'!C:C,'STOK PACUL'!C2097,'BR DTG PACUL'!E:E)</f>
        <v>0</v>
      </c>
    </row>
    <row r="2098" spans="1:8">
      <c r="A2098" s="88" t="s">
        <v>5334</v>
      </c>
      <c r="B2098" s="88" t="s">
        <v>876</v>
      </c>
      <c r="C2098" s="88" t="s">
        <v>5334</v>
      </c>
      <c r="D2098" s="88" t="s">
        <v>5335</v>
      </c>
      <c r="E2098" s="89">
        <v>0</v>
      </c>
      <c r="F2098" s="88" t="s">
        <v>1185</v>
      </c>
      <c r="H2098" s="3">
        <f>E2098+SUMIF('BR DTG PACUL'!C:C,'STOK PACUL'!C2098,'BR DTG PACUL'!E:E)</f>
        <v>0</v>
      </c>
    </row>
    <row r="2099" spans="1:8">
      <c r="A2099" s="88" t="s">
        <v>2035</v>
      </c>
      <c r="B2099" s="88" t="s">
        <v>881</v>
      </c>
      <c r="C2099" s="88" t="s">
        <v>2035</v>
      </c>
      <c r="D2099" s="88" t="s">
        <v>2036</v>
      </c>
      <c r="E2099" s="89">
        <v>0</v>
      </c>
      <c r="F2099" s="88" t="s">
        <v>1185</v>
      </c>
      <c r="H2099" s="3">
        <f>E2099+SUMIF('BR DTG PACUL'!C:C,'STOK PACUL'!C2099,'BR DTG PACUL'!E:E)</f>
        <v>0</v>
      </c>
    </row>
    <row r="2100" spans="1:8">
      <c r="A2100" s="88" t="s">
        <v>518</v>
      </c>
      <c r="B2100" s="88" t="s">
        <v>881</v>
      </c>
      <c r="C2100" s="88" t="s">
        <v>518</v>
      </c>
      <c r="D2100" s="88" t="s">
        <v>1180</v>
      </c>
      <c r="E2100" s="89">
        <v>1</v>
      </c>
      <c r="F2100" s="88" t="s">
        <v>1185</v>
      </c>
      <c r="H2100" s="3">
        <f>E2100+SUMIF('BR DTG PACUL'!C:C,'STOK PACUL'!C2100,'BR DTG PACUL'!E:E)</f>
        <v>1</v>
      </c>
    </row>
    <row r="2101" spans="1:8" ht="30">
      <c r="A2101" s="88" t="s">
        <v>386</v>
      </c>
      <c r="B2101" s="88" t="s">
        <v>877</v>
      </c>
      <c r="C2101" s="88" t="s">
        <v>386</v>
      </c>
      <c r="D2101" s="88" t="s">
        <v>1181</v>
      </c>
      <c r="E2101" s="89">
        <v>18</v>
      </c>
      <c r="F2101" s="88" t="s">
        <v>1185</v>
      </c>
      <c r="H2101" s="3">
        <f>E2101+SUMIF('BR DTG PACUL'!C:C,'STOK PACUL'!C2101,'BR DTG PACUL'!E:E)</f>
        <v>18</v>
      </c>
    </row>
    <row r="2102" spans="1:8">
      <c r="A2102" s="88" t="s">
        <v>5336</v>
      </c>
      <c r="B2102" s="88" t="s">
        <v>876</v>
      </c>
      <c r="C2102" s="88" t="s">
        <v>5336</v>
      </c>
      <c r="D2102" s="88" t="s">
        <v>5337</v>
      </c>
      <c r="E2102" s="89">
        <v>0</v>
      </c>
      <c r="F2102" s="88" t="s">
        <v>1185</v>
      </c>
      <c r="H2102" s="3">
        <f>E2102+SUMIF('BR DTG PACUL'!C:C,'STOK PACUL'!C2102,'BR DTG PACUL'!E:E)</f>
        <v>0</v>
      </c>
    </row>
    <row r="2103" spans="1:8">
      <c r="A2103" s="88" t="s">
        <v>5338</v>
      </c>
      <c r="B2103" s="88" t="s">
        <v>876</v>
      </c>
      <c r="C2103" s="88" t="s">
        <v>5338</v>
      </c>
      <c r="D2103" s="88" t="s">
        <v>5339</v>
      </c>
      <c r="E2103" s="89">
        <v>0</v>
      </c>
      <c r="F2103" s="88" t="s">
        <v>1185</v>
      </c>
      <c r="H2103" s="3">
        <f>E2103+SUMIF('BR DTG PACUL'!C:C,'STOK PACUL'!C2103,'BR DTG PACUL'!E:E)</f>
        <v>0</v>
      </c>
    </row>
    <row r="2104" spans="1:8">
      <c r="A2104" s="88" t="s">
        <v>720</v>
      </c>
      <c r="B2104" s="88" t="s">
        <v>876</v>
      </c>
      <c r="C2104" s="88" t="s">
        <v>720</v>
      </c>
      <c r="D2104" s="88" t="s">
        <v>721</v>
      </c>
      <c r="E2104" s="89">
        <v>0</v>
      </c>
      <c r="F2104" s="88" t="s">
        <v>1185</v>
      </c>
      <c r="H2104" s="3">
        <f>E2104+SUMIF('BR DTG PACUL'!C:C,'STOK PACUL'!C2104,'BR DTG PACUL'!E:E)</f>
        <v>0</v>
      </c>
    </row>
    <row r="2105" spans="1:8">
      <c r="A2105" s="88" t="s">
        <v>5340</v>
      </c>
      <c r="B2105" s="88" t="s">
        <v>876</v>
      </c>
      <c r="C2105" s="88" t="s">
        <v>5340</v>
      </c>
      <c r="D2105" s="88" t="s">
        <v>5341</v>
      </c>
      <c r="E2105" s="89">
        <v>0</v>
      </c>
      <c r="F2105" s="88" t="s">
        <v>1185</v>
      </c>
      <c r="H2105" s="3">
        <f>E2105+SUMIF('BR DTG PACUL'!C:C,'STOK PACUL'!C2105,'BR DTG PACUL'!E:E)</f>
        <v>0</v>
      </c>
    </row>
    <row r="2106" spans="1:8">
      <c r="A2106" s="88" t="s">
        <v>1459</v>
      </c>
      <c r="B2106" s="88" t="s">
        <v>876</v>
      </c>
      <c r="C2106" s="88" t="s">
        <v>1459</v>
      </c>
      <c r="D2106" s="88" t="s">
        <v>1460</v>
      </c>
      <c r="E2106" s="89">
        <v>0</v>
      </c>
      <c r="F2106" s="88" t="s">
        <v>1185</v>
      </c>
      <c r="H2106" s="3">
        <f>E2106+SUMIF('BR DTG PACUL'!C:C,'STOK PACUL'!C2106,'BR DTG PACUL'!E:E)</f>
        <v>0</v>
      </c>
    </row>
    <row r="2107" spans="1:8">
      <c r="A2107" s="88" t="s">
        <v>5342</v>
      </c>
      <c r="B2107" s="88" t="s">
        <v>876</v>
      </c>
      <c r="C2107" s="88" t="s">
        <v>5342</v>
      </c>
      <c r="D2107" s="88" t="s">
        <v>5343</v>
      </c>
      <c r="E2107" s="89">
        <v>0</v>
      </c>
      <c r="F2107" s="88" t="s">
        <v>1185</v>
      </c>
      <c r="H2107" s="3">
        <f>E2107+SUMIF('BR DTG PACUL'!C:C,'STOK PACUL'!C2107,'BR DTG PACUL'!E:E)</f>
        <v>0</v>
      </c>
    </row>
    <row r="2108" spans="1:8">
      <c r="A2108" s="88" t="s">
        <v>5344</v>
      </c>
      <c r="B2108" s="88" t="s">
        <v>876</v>
      </c>
      <c r="C2108" s="88" t="s">
        <v>5344</v>
      </c>
      <c r="D2108" s="88" t="s">
        <v>5345</v>
      </c>
      <c r="E2108" s="89">
        <v>0</v>
      </c>
      <c r="F2108" s="88" t="s">
        <v>1185</v>
      </c>
      <c r="H2108" s="3">
        <f>E2108+SUMIF('BR DTG PACUL'!C:C,'STOK PACUL'!C2108,'BR DTG PACUL'!E:E)</f>
        <v>0</v>
      </c>
    </row>
    <row r="2109" spans="1:8">
      <c r="A2109" s="88" t="s">
        <v>5346</v>
      </c>
      <c r="B2109" s="88" t="s">
        <v>918</v>
      </c>
      <c r="C2109" s="88" t="s">
        <v>5346</v>
      </c>
      <c r="D2109" s="88" t="s">
        <v>5347</v>
      </c>
      <c r="E2109" s="89">
        <v>1</v>
      </c>
      <c r="F2109" s="88" t="s">
        <v>1185</v>
      </c>
      <c r="H2109" s="3">
        <f>E2109+SUMIF('BR DTG PACUL'!C:C,'STOK PACUL'!C2109,'BR DTG PACUL'!E:E)</f>
        <v>1</v>
      </c>
    </row>
    <row r="2110" spans="1:8">
      <c r="A2110" s="88" t="s">
        <v>5348</v>
      </c>
      <c r="B2110" s="88" t="s">
        <v>876</v>
      </c>
      <c r="C2110" s="88" t="s">
        <v>5348</v>
      </c>
      <c r="D2110" s="88" t="s">
        <v>5349</v>
      </c>
      <c r="E2110" s="89">
        <v>0</v>
      </c>
      <c r="F2110" s="88" t="s">
        <v>1185</v>
      </c>
      <c r="H2110" s="3">
        <f>E2110+SUMIF('BR DTG PACUL'!C:C,'STOK PACUL'!C2110,'BR DTG PACUL'!E:E)</f>
        <v>0</v>
      </c>
    </row>
    <row r="2111" spans="1:8">
      <c r="A2111" s="88" t="s">
        <v>5350</v>
      </c>
      <c r="B2111" s="88" t="s">
        <v>876</v>
      </c>
      <c r="C2111" s="88" t="s">
        <v>5350</v>
      </c>
      <c r="D2111" s="88" t="s">
        <v>5351</v>
      </c>
      <c r="E2111" s="89">
        <v>0</v>
      </c>
      <c r="F2111" s="88" t="s">
        <v>1185</v>
      </c>
      <c r="H2111" s="3">
        <f>E2111+SUMIF('BR DTG PACUL'!C:C,'STOK PACUL'!C2111,'BR DTG PACUL'!E:E)</f>
        <v>0</v>
      </c>
    </row>
    <row r="2112" spans="1:8">
      <c r="A2112" s="88" t="s">
        <v>5352</v>
      </c>
      <c r="B2112" s="88" t="s">
        <v>876</v>
      </c>
      <c r="C2112" s="88" t="s">
        <v>5352</v>
      </c>
      <c r="D2112" s="88" t="s">
        <v>5353</v>
      </c>
      <c r="E2112" s="89">
        <v>0</v>
      </c>
      <c r="F2112" s="88" t="s">
        <v>1185</v>
      </c>
      <c r="H2112" s="3">
        <f>E2112+SUMIF('BR DTG PACUL'!C:C,'STOK PACUL'!C2112,'BR DTG PACUL'!E:E)</f>
        <v>0</v>
      </c>
    </row>
    <row r="2113" spans="1:8">
      <c r="A2113" s="88" t="s">
        <v>5354</v>
      </c>
      <c r="B2113" s="88" t="s">
        <v>876</v>
      </c>
      <c r="C2113" s="88" t="s">
        <v>5354</v>
      </c>
      <c r="D2113" s="88" t="s">
        <v>5355</v>
      </c>
      <c r="E2113" s="89">
        <v>0</v>
      </c>
      <c r="F2113" s="88" t="s">
        <v>1185</v>
      </c>
      <c r="H2113" s="3">
        <f>E2113+SUMIF('BR DTG PACUL'!C:C,'STOK PACUL'!C2113,'BR DTG PACUL'!E:E)</f>
        <v>0</v>
      </c>
    </row>
    <row r="2114" spans="1:8">
      <c r="A2114" s="88" t="s">
        <v>5356</v>
      </c>
      <c r="B2114" s="88" t="s">
        <v>876</v>
      </c>
      <c r="C2114" s="88" t="s">
        <v>5356</v>
      </c>
      <c r="D2114" s="88" t="s">
        <v>5357</v>
      </c>
      <c r="E2114" s="89">
        <v>0</v>
      </c>
      <c r="F2114" s="88" t="s">
        <v>1185</v>
      </c>
      <c r="H2114" s="3">
        <f>E2114+SUMIF('BR DTG PACUL'!C:C,'STOK PACUL'!C2114,'BR DTG PACUL'!E:E)</f>
        <v>0</v>
      </c>
    </row>
    <row r="2115" spans="1:8">
      <c r="A2115" s="88" t="s">
        <v>5358</v>
      </c>
      <c r="B2115" s="88" t="s">
        <v>876</v>
      </c>
      <c r="C2115" s="88" t="s">
        <v>5358</v>
      </c>
      <c r="D2115" s="88" t="s">
        <v>5359</v>
      </c>
      <c r="E2115" s="89">
        <v>0</v>
      </c>
      <c r="F2115" s="88" t="s">
        <v>1185</v>
      </c>
      <c r="H2115" s="3">
        <f>E2115+SUMIF('BR DTG PACUL'!C:C,'STOK PACUL'!C2115,'BR DTG PACUL'!E:E)</f>
        <v>0</v>
      </c>
    </row>
    <row r="2116" spans="1:8">
      <c r="A2116" s="88" t="s">
        <v>5360</v>
      </c>
      <c r="B2116" s="88" t="s">
        <v>876</v>
      </c>
      <c r="C2116" s="88" t="s">
        <v>5360</v>
      </c>
      <c r="D2116" s="88" t="s">
        <v>5361</v>
      </c>
      <c r="E2116" s="89">
        <v>0</v>
      </c>
      <c r="F2116" s="88" t="s">
        <v>1185</v>
      </c>
      <c r="H2116" s="3">
        <f>E2116+SUMIF('BR DTG PACUL'!C:C,'STOK PACUL'!C2116,'BR DTG PACUL'!E:E)</f>
        <v>0</v>
      </c>
    </row>
    <row r="2117" spans="1:8">
      <c r="A2117" s="88" t="s">
        <v>561</v>
      </c>
      <c r="B2117" s="88" t="s">
        <v>876</v>
      </c>
      <c r="C2117" s="88" t="s">
        <v>561</v>
      </c>
      <c r="D2117" s="88" t="s">
        <v>722</v>
      </c>
      <c r="E2117" s="89">
        <v>0</v>
      </c>
      <c r="F2117" s="88" t="s">
        <v>1185</v>
      </c>
      <c r="H2117" s="3">
        <f>E2117+SUMIF('BR DTG PACUL'!C:C,'STOK PACUL'!C2117,'BR DTG PACUL'!E:E)</f>
        <v>0</v>
      </c>
    </row>
    <row r="2118" spans="1:8">
      <c r="A2118" s="88" t="s">
        <v>5362</v>
      </c>
      <c r="B2118" s="88" t="s">
        <v>876</v>
      </c>
      <c r="C2118" s="88" t="s">
        <v>5362</v>
      </c>
      <c r="D2118" s="88" t="s">
        <v>5363</v>
      </c>
      <c r="E2118" s="89">
        <v>0</v>
      </c>
      <c r="F2118" s="88" t="s">
        <v>1185</v>
      </c>
      <c r="H2118" s="3">
        <f>E2118+SUMIF('BR DTG PACUL'!C:C,'STOK PACUL'!C2118,'BR DTG PACUL'!E:E)</f>
        <v>0</v>
      </c>
    </row>
    <row r="2119" spans="1:8">
      <c r="A2119" s="88" t="s">
        <v>723</v>
      </c>
      <c r="B2119" s="88" t="s">
        <v>876</v>
      </c>
      <c r="C2119" s="88" t="s">
        <v>723</v>
      </c>
      <c r="D2119" s="88" t="s">
        <v>724</v>
      </c>
      <c r="E2119" s="89">
        <v>0</v>
      </c>
      <c r="F2119" s="88" t="s">
        <v>1185</v>
      </c>
      <c r="H2119" s="3">
        <f>E2119+SUMIF('BR DTG PACUL'!C:C,'STOK PACUL'!C2119,'BR DTG PACUL'!E:E)</f>
        <v>0</v>
      </c>
    </row>
    <row r="2120" spans="1:8">
      <c r="A2120" s="88" t="s">
        <v>1648</v>
      </c>
      <c r="B2120" s="88" t="s">
        <v>1185</v>
      </c>
      <c r="C2120" s="88" t="s">
        <v>1648</v>
      </c>
      <c r="D2120" s="88" t="s">
        <v>1649</v>
      </c>
      <c r="E2120" s="89">
        <v>0</v>
      </c>
      <c r="F2120" s="88" t="s">
        <v>1185</v>
      </c>
      <c r="H2120" s="3">
        <f>E2120+SUMIF('BR DTG PACUL'!C:C,'STOK PACUL'!C2120,'BR DTG PACUL'!E:E)</f>
        <v>0</v>
      </c>
    </row>
    <row r="2121" spans="1:8">
      <c r="A2121" s="88" t="s">
        <v>387</v>
      </c>
      <c r="B2121" s="88" t="s">
        <v>891</v>
      </c>
      <c r="C2121" s="88" t="s">
        <v>387</v>
      </c>
      <c r="D2121" s="88" t="s">
        <v>1182</v>
      </c>
      <c r="E2121" s="89">
        <v>10</v>
      </c>
      <c r="F2121" s="88" t="s">
        <v>1185</v>
      </c>
      <c r="H2121" s="3">
        <f>E2121+SUMIF('BR DTG PACUL'!C:C,'STOK PACUL'!C2121,'BR DTG PACUL'!E:E)</f>
        <v>10</v>
      </c>
    </row>
    <row r="2122" spans="1:8">
      <c r="A2122" s="88" t="s">
        <v>5364</v>
      </c>
      <c r="B2122" s="88" t="s">
        <v>876</v>
      </c>
      <c r="C2122" s="88" t="s">
        <v>5364</v>
      </c>
      <c r="D2122" s="88" t="s">
        <v>5365</v>
      </c>
      <c r="E2122" s="89">
        <v>0</v>
      </c>
      <c r="F2122" s="88" t="s">
        <v>1185</v>
      </c>
      <c r="H2122" s="3">
        <f>E2122+SUMIF('BR DTG PACUL'!C:C,'STOK PACUL'!C2122,'BR DTG PACUL'!E:E)</f>
        <v>0</v>
      </c>
    </row>
    <row r="2123" spans="1:8">
      <c r="A2123" s="88" t="s">
        <v>5366</v>
      </c>
      <c r="B2123" s="88" t="s">
        <v>876</v>
      </c>
      <c r="C2123" s="88" t="s">
        <v>5366</v>
      </c>
      <c r="D2123" s="88" t="s">
        <v>5367</v>
      </c>
      <c r="E2123" s="89">
        <v>0</v>
      </c>
      <c r="F2123" s="88" t="s">
        <v>1185</v>
      </c>
      <c r="H2123" s="3">
        <f>E2123+SUMIF('BR DTG PACUL'!C:C,'STOK PACUL'!C2123,'BR DTG PACUL'!E:E)</f>
        <v>0</v>
      </c>
    </row>
    <row r="2124" spans="1:8">
      <c r="A2124" s="88" t="s">
        <v>5368</v>
      </c>
      <c r="B2124" s="88" t="s">
        <v>876</v>
      </c>
      <c r="C2124" s="88" t="s">
        <v>5368</v>
      </c>
      <c r="D2124" s="88" t="s">
        <v>5369</v>
      </c>
      <c r="E2124" s="89">
        <v>0</v>
      </c>
      <c r="F2124" s="88" t="s">
        <v>1185</v>
      </c>
      <c r="H2124" s="3">
        <f>E2124+SUMIF('BR DTG PACUL'!C:C,'STOK PACUL'!C2124,'BR DTG PACUL'!E:E)</f>
        <v>0</v>
      </c>
    </row>
    <row r="2125" spans="1:8">
      <c r="A2125" s="88" t="s">
        <v>5370</v>
      </c>
      <c r="B2125" s="88" t="s">
        <v>888</v>
      </c>
      <c r="C2125" s="88" t="s">
        <v>5370</v>
      </c>
      <c r="D2125" s="88" t="s">
        <v>5371</v>
      </c>
      <c r="E2125" s="89">
        <v>1</v>
      </c>
      <c r="F2125" s="88" t="s">
        <v>1185</v>
      </c>
      <c r="H2125" s="3">
        <f>E2125+SUMIF('BR DTG PACUL'!C:C,'STOK PACUL'!C2125,'BR DTG PACUL'!E:E)</f>
        <v>1</v>
      </c>
    </row>
    <row r="2126" spans="1:8">
      <c r="A2126" s="88" t="s">
        <v>5372</v>
      </c>
      <c r="B2126" s="88" t="s">
        <v>876</v>
      </c>
      <c r="C2126" s="88" t="s">
        <v>5372</v>
      </c>
      <c r="D2126" s="88" t="s">
        <v>5373</v>
      </c>
      <c r="E2126" s="89">
        <v>0</v>
      </c>
      <c r="F2126" s="88" t="s">
        <v>1185</v>
      </c>
      <c r="H2126" s="3">
        <f>E2126+SUMIF('BR DTG PACUL'!C:C,'STOK PACUL'!C2126,'BR DTG PACUL'!E:E)</f>
        <v>0</v>
      </c>
    </row>
    <row r="2127" spans="1:8">
      <c r="A2127" s="88" t="s">
        <v>5374</v>
      </c>
      <c r="B2127" s="88" t="s">
        <v>876</v>
      </c>
      <c r="C2127" s="88" t="s">
        <v>5374</v>
      </c>
      <c r="D2127" s="88" t="s">
        <v>5375</v>
      </c>
      <c r="E2127" s="89">
        <v>0</v>
      </c>
      <c r="F2127" s="88" t="s">
        <v>1185</v>
      </c>
      <c r="H2127" s="3">
        <f>E2127+SUMIF('BR DTG PACUL'!C:C,'STOK PACUL'!C2127,'BR DTG PACUL'!E:E)</f>
        <v>0</v>
      </c>
    </row>
    <row r="2128" spans="1:8">
      <c r="A2128" s="88" t="s">
        <v>5376</v>
      </c>
      <c r="B2128" s="88" t="s">
        <v>876</v>
      </c>
      <c r="C2128" s="88" t="s">
        <v>5376</v>
      </c>
      <c r="D2128" s="88" t="s">
        <v>5377</v>
      </c>
      <c r="E2128" s="89">
        <v>0</v>
      </c>
      <c r="F2128" s="88" t="s">
        <v>1185</v>
      </c>
      <c r="H2128" s="3">
        <f>E2128+SUMIF('BR DTG PACUL'!C:C,'STOK PACUL'!C2128,'BR DTG PACUL'!E:E)</f>
        <v>0</v>
      </c>
    </row>
    <row r="2129" spans="1:8">
      <c r="A2129" s="88" t="s">
        <v>1650</v>
      </c>
      <c r="B2129" s="88" t="s">
        <v>876</v>
      </c>
      <c r="C2129" s="88" t="s">
        <v>1650</v>
      </c>
      <c r="D2129" s="88" t="s">
        <v>1651</v>
      </c>
      <c r="E2129" s="89">
        <v>5</v>
      </c>
      <c r="F2129" s="88" t="s">
        <v>1185</v>
      </c>
      <c r="H2129" s="3">
        <f>E2129+SUMIF('BR DTG PACUL'!C:C,'STOK PACUL'!C2129,'BR DTG PACUL'!E:E)</f>
        <v>5</v>
      </c>
    </row>
    <row r="2130" spans="1:8">
      <c r="A2130" s="88" t="s">
        <v>5378</v>
      </c>
      <c r="B2130" s="88" t="s">
        <v>876</v>
      </c>
      <c r="C2130" s="88" t="s">
        <v>5378</v>
      </c>
      <c r="D2130" s="88" t="s">
        <v>5379</v>
      </c>
      <c r="E2130" s="89">
        <v>0</v>
      </c>
      <c r="F2130" s="88" t="s">
        <v>1185</v>
      </c>
      <c r="H2130" s="3">
        <f>E2130+SUMIF('BR DTG PACUL'!C:C,'STOK PACUL'!C2130,'BR DTG PACUL'!E:E)</f>
        <v>0</v>
      </c>
    </row>
    <row r="2131" spans="1:8">
      <c r="A2131" s="88" t="s">
        <v>5380</v>
      </c>
      <c r="B2131" s="88" t="s">
        <v>876</v>
      </c>
      <c r="C2131" s="88" t="s">
        <v>5380</v>
      </c>
      <c r="D2131" s="88" t="s">
        <v>5381</v>
      </c>
      <c r="E2131" s="89">
        <v>0</v>
      </c>
      <c r="F2131" s="88" t="s">
        <v>1185</v>
      </c>
      <c r="H2131" s="3">
        <f>E2131+SUMIF('BR DTG PACUL'!C:C,'STOK PACUL'!C2131,'BR DTG PACUL'!E:E)</f>
        <v>0</v>
      </c>
    </row>
    <row r="2132" spans="1:8">
      <c r="A2132" s="88" t="s">
        <v>5382</v>
      </c>
      <c r="B2132" s="88" t="s">
        <v>918</v>
      </c>
      <c r="C2132" s="88" t="s">
        <v>5382</v>
      </c>
      <c r="D2132" s="88" t="s">
        <v>5383</v>
      </c>
      <c r="E2132" s="89">
        <v>1</v>
      </c>
      <c r="F2132" s="88" t="s">
        <v>1185</v>
      </c>
      <c r="H2132" s="3">
        <f>E2132+SUMIF('BR DTG PACUL'!C:C,'STOK PACUL'!C2132,'BR DTG PACUL'!E:E)</f>
        <v>1</v>
      </c>
    </row>
    <row r="2133" spans="1:8">
      <c r="A2133" s="88" t="s">
        <v>5384</v>
      </c>
      <c r="B2133" s="88" t="s">
        <v>876</v>
      </c>
      <c r="C2133" s="88" t="s">
        <v>5384</v>
      </c>
      <c r="D2133" s="88" t="s">
        <v>5385</v>
      </c>
      <c r="E2133" s="89">
        <v>0</v>
      </c>
      <c r="F2133" s="88" t="s">
        <v>1185</v>
      </c>
      <c r="H2133" s="3">
        <f>E2133+SUMIF('BR DTG PACUL'!C:C,'STOK PACUL'!C2133,'BR DTG PACUL'!E:E)</f>
        <v>0</v>
      </c>
    </row>
    <row r="2134" spans="1:8">
      <c r="A2134" s="88" t="s">
        <v>5386</v>
      </c>
      <c r="B2134" s="88" t="s">
        <v>876</v>
      </c>
      <c r="C2134" s="88" t="s">
        <v>5386</v>
      </c>
      <c r="D2134" s="88" t="s">
        <v>5387</v>
      </c>
      <c r="E2134" s="89">
        <v>0</v>
      </c>
      <c r="F2134" s="88" t="s">
        <v>1185</v>
      </c>
      <c r="H2134" s="3">
        <f>E2134+SUMIF('BR DTG PACUL'!C:C,'STOK PACUL'!C2134,'BR DTG PACUL'!E:E)</f>
        <v>0</v>
      </c>
    </row>
    <row r="2135" spans="1:8" ht="30">
      <c r="A2135" s="88" t="s">
        <v>5388</v>
      </c>
      <c r="B2135" s="88" t="s">
        <v>876</v>
      </c>
      <c r="C2135" s="88" t="s">
        <v>5388</v>
      </c>
      <c r="D2135" s="88" t="s">
        <v>5389</v>
      </c>
      <c r="E2135" s="89">
        <v>0</v>
      </c>
      <c r="F2135" s="88" t="s">
        <v>1185</v>
      </c>
      <c r="H2135" s="3">
        <f>E2135+SUMIF('BR DTG PACUL'!C:C,'STOK PACUL'!C2135,'BR DTG PACUL'!E:E)</f>
        <v>0</v>
      </c>
    </row>
    <row r="2136" spans="1:8">
      <c r="A2136" s="88" t="s">
        <v>5390</v>
      </c>
      <c r="B2136" s="88" t="s">
        <v>876</v>
      </c>
      <c r="C2136" s="88" t="s">
        <v>5390</v>
      </c>
      <c r="D2136" s="88" t="s">
        <v>5391</v>
      </c>
      <c r="E2136" s="89">
        <v>0</v>
      </c>
      <c r="F2136" s="88" t="s">
        <v>1185</v>
      </c>
      <c r="H2136" s="3">
        <f>E2136+SUMIF('BR DTG PACUL'!C:C,'STOK PACUL'!C2136,'BR DTG PACUL'!E:E)</f>
        <v>0</v>
      </c>
    </row>
    <row r="2137" spans="1:8">
      <c r="A2137" s="88" t="s">
        <v>1502</v>
      </c>
      <c r="B2137" s="88" t="s">
        <v>1185</v>
      </c>
      <c r="C2137" s="88" t="s">
        <v>1502</v>
      </c>
      <c r="D2137" s="88" t="s">
        <v>1503</v>
      </c>
      <c r="E2137" s="89">
        <v>0</v>
      </c>
      <c r="F2137" s="88" t="s">
        <v>1185</v>
      </c>
      <c r="H2137" s="3">
        <f>E2137+SUMIF('BR DTG PACUL'!C:C,'STOK PACUL'!C2137,'BR DTG PACUL'!E:E)</f>
        <v>0</v>
      </c>
    </row>
    <row r="2138" spans="1:8">
      <c r="A2138" s="88" t="s">
        <v>5392</v>
      </c>
      <c r="B2138" s="88" t="s">
        <v>876</v>
      </c>
      <c r="C2138" s="88" t="s">
        <v>5392</v>
      </c>
      <c r="D2138" s="88" t="s">
        <v>5393</v>
      </c>
      <c r="E2138" s="89">
        <v>0</v>
      </c>
      <c r="F2138" s="88" t="s">
        <v>1185</v>
      </c>
      <c r="H2138" s="3">
        <f>E2138+SUMIF('BR DTG PACUL'!C:C,'STOK PACUL'!C2138,'BR DTG PACUL'!E:E)</f>
        <v>0</v>
      </c>
    </row>
    <row r="2139" spans="1:8">
      <c r="A2139" s="88" t="s">
        <v>5394</v>
      </c>
      <c r="B2139" s="88" t="s">
        <v>876</v>
      </c>
      <c r="C2139" s="88" t="s">
        <v>5394</v>
      </c>
      <c r="D2139" s="88" t="s">
        <v>5395</v>
      </c>
      <c r="E2139" s="89">
        <v>0</v>
      </c>
      <c r="F2139" s="88" t="s">
        <v>1185</v>
      </c>
      <c r="H2139" s="3">
        <f>E2139+SUMIF('BR DTG PACUL'!C:C,'STOK PACUL'!C2139,'BR DTG PACUL'!E:E)</f>
        <v>0</v>
      </c>
    </row>
    <row r="2140" spans="1:8">
      <c r="A2140" s="88" t="s">
        <v>5396</v>
      </c>
      <c r="B2140" s="88" t="s">
        <v>876</v>
      </c>
      <c r="C2140" s="88" t="s">
        <v>5396</v>
      </c>
      <c r="D2140" s="88" t="s">
        <v>5397</v>
      </c>
      <c r="E2140" s="89">
        <v>0</v>
      </c>
      <c r="F2140" s="88" t="s">
        <v>1185</v>
      </c>
      <c r="H2140" s="3">
        <f>E2140+SUMIF('BR DTG PACUL'!C:C,'STOK PACUL'!C2140,'BR DTG PACUL'!E:E)</f>
        <v>0</v>
      </c>
    </row>
    <row r="2141" spans="1:8">
      <c r="A2141" s="88" t="s">
        <v>5398</v>
      </c>
      <c r="B2141" s="88" t="s">
        <v>876</v>
      </c>
      <c r="C2141" s="88" t="s">
        <v>5398</v>
      </c>
      <c r="D2141" s="88" t="s">
        <v>5399</v>
      </c>
      <c r="E2141" s="89">
        <v>0</v>
      </c>
      <c r="F2141" s="88" t="s">
        <v>1185</v>
      </c>
      <c r="H2141" s="3">
        <f>E2141+SUMIF('BR DTG PACUL'!C:C,'STOK PACUL'!C2141,'BR DTG PACUL'!E:E)</f>
        <v>0</v>
      </c>
    </row>
    <row r="2142" spans="1:8">
      <c r="A2142" s="88" t="s">
        <v>2225</v>
      </c>
      <c r="B2142" s="88" t="s">
        <v>876</v>
      </c>
      <c r="C2142" s="88" t="s">
        <v>2225</v>
      </c>
      <c r="D2142" s="88" t="s">
        <v>2226</v>
      </c>
      <c r="E2142" s="89">
        <v>0</v>
      </c>
      <c r="F2142" s="88" t="s">
        <v>1185</v>
      </c>
      <c r="H2142" s="3">
        <f>E2142+SUMIF('BR DTG PACUL'!C:C,'STOK PACUL'!C2142,'BR DTG PACUL'!E:E)</f>
        <v>0</v>
      </c>
    </row>
    <row r="2143" spans="1:8">
      <c r="A2143" s="88" t="s">
        <v>5400</v>
      </c>
      <c r="B2143" s="88" t="s">
        <v>876</v>
      </c>
      <c r="C2143" s="88" t="s">
        <v>5400</v>
      </c>
      <c r="D2143" s="88" t="s">
        <v>5401</v>
      </c>
      <c r="E2143" s="89">
        <v>0</v>
      </c>
      <c r="F2143" s="88" t="s">
        <v>1185</v>
      </c>
      <c r="H2143" s="3">
        <f>E2143+SUMIF('BR DTG PACUL'!C:C,'STOK PACUL'!C2143,'BR DTG PACUL'!E:E)</f>
        <v>0</v>
      </c>
    </row>
    <row r="2144" spans="1:8">
      <c r="A2144" s="88" t="s">
        <v>725</v>
      </c>
      <c r="B2144" s="88" t="s">
        <v>876</v>
      </c>
      <c r="C2144" s="88" t="s">
        <v>725</v>
      </c>
      <c r="D2144" s="88" t="s">
        <v>726</v>
      </c>
      <c r="E2144" s="89">
        <v>0</v>
      </c>
      <c r="F2144" s="88" t="s">
        <v>1185</v>
      </c>
      <c r="H2144" s="3">
        <f>E2144+SUMIF('BR DTG PACUL'!C:C,'STOK PACUL'!C2144,'BR DTG PACUL'!E:E)</f>
        <v>0</v>
      </c>
    </row>
    <row r="2145" spans="1:8">
      <c r="A2145" s="88" t="s">
        <v>5402</v>
      </c>
      <c r="B2145" s="88" t="s">
        <v>876</v>
      </c>
      <c r="C2145" s="88" t="s">
        <v>5402</v>
      </c>
      <c r="D2145" s="88" t="s">
        <v>5403</v>
      </c>
      <c r="E2145" s="89">
        <v>0</v>
      </c>
      <c r="F2145" s="88" t="s">
        <v>1185</v>
      </c>
      <c r="H2145" s="3">
        <f>E2145+SUMIF('BR DTG PACUL'!C:C,'STOK PACUL'!C2145,'BR DTG PACUL'!E:E)</f>
        <v>0</v>
      </c>
    </row>
    <row r="2146" spans="1:8" ht="30">
      <c r="A2146" s="88" t="s">
        <v>388</v>
      </c>
      <c r="B2146" s="88" t="s">
        <v>877</v>
      </c>
      <c r="C2146" s="88" t="s">
        <v>388</v>
      </c>
      <c r="D2146" s="88" t="s">
        <v>1183</v>
      </c>
      <c r="E2146" s="89">
        <v>1</v>
      </c>
      <c r="F2146" s="88" t="s">
        <v>1185</v>
      </c>
      <c r="H2146" s="3">
        <f>E2146+SUMIF('BR DTG PACUL'!C:C,'STOK PACUL'!C2146,'BR DTG PACUL'!E:E)</f>
        <v>1</v>
      </c>
    </row>
    <row r="2147" spans="1:8">
      <c r="A2147" s="88" t="s">
        <v>389</v>
      </c>
      <c r="B2147" s="88" t="s">
        <v>888</v>
      </c>
      <c r="C2147" s="88" t="s">
        <v>389</v>
      </c>
      <c r="D2147" s="88" t="s">
        <v>727</v>
      </c>
      <c r="E2147" s="89">
        <v>2</v>
      </c>
      <c r="F2147" s="88" t="s">
        <v>1185</v>
      </c>
      <c r="H2147" s="3">
        <f>E2147+SUMIF('BR DTG PACUL'!C:C,'STOK PACUL'!C2147,'BR DTG PACUL'!E:E)</f>
        <v>2</v>
      </c>
    </row>
    <row r="2148" spans="1:8">
      <c r="A2148" s="88" t="s">
        <v>5404</v>
      </c>
      <c r="B2148" s="88" t="s">
        <v>876</v>
      </c>
      <c r="C2148" s="88" t="s">
        <v>5404</v>
      </c>
      <c r="D2148" s="88" t="s">
        <v>5405</v>
      </c>
      <c r="E2148" s="89">
        <v>0</v>
      </c>
      <c r="F2148" s="88" t="s">
        <v>1185</v>
      </c>
      <c r="H2148" s="3">
        <f>E2148+SUMIF('BR DTG PACUL'!C:C,'STOK PACUL'!C2148,'BR DTG PACUL'!E:E)</f>
        <v>0</v>
      </c>
    </row>
    <row r="2149" spans="1:8">
      <c r="A2149" s="88" t="s">
        <v>5406</v>
      </c>
      <c r="B2149" s="88" t="s">
        <v>876</v>
      </c>
      <c r="C2149" s="88" t="s">
        <v>5406</v>
      </c>
      <c r="D2149" s="88" t="s">
        <v>5407</v>
      </c>
      <c r="E2149" s="89">
        <v>0</v>
      </c>
      <c r="F2149" s="88" t="s">
        <v>1185</v>
      </c>
      <c r="H2149" s="3">
        <f>E2149+SUMIF('BR DTG PACUL'!C:C,'STOK PACUL'!C2149,'BR DTG PACUL'!E:E)</f>
        <v>0</v>
      </c>
    </row>
    <row r="2150" spans="1:8">
      <c r="A2150" s="88" t="s">
        <v>5408</v>
      </c>
      <c r="B2150" s="88" t="s">
        <v>876</v>
      </c>
      <c r="C2150" s="88" t="s">
        <v>5408</v>
      </c>
      <c r="D2150" s="88" t="s">
        <v>5409</v>
      </c>
      <c r="E2150" s="89">
        <v>0</v>
      </c>
      <c r="F2150" s="88" t="s">
        <v>1185</v>
      </c>
      <c r="H2150" s="3">
        <f>E2150+SUMIF('BR DTG PACUL'!C:C,'STOK PACUL'!C2150,'BR DTG PACUL'!E:E)</f>
        <v>0</v>
      </c>
    </row>
    <row r="2151" spans="1:8">
      <c r="A2151" s="88" t="s">
        <v>5410</v>
      </c>
      <c r="B2151" s="88" t="s">
        <v>876</v>
      </c>
      <c r="C2151" s="88" t="s">
        <v>5410</v>
      </c>
      <c r="D2151" s="88" t="s">
        <v>5411</v>
      </c>
      <c r="E2151" s="89">
        <v>0</v>
      </c>
      <c r="F2151" s="88" t="s">
        <v>1185</v>
      </c>
      <c r="H2151" s="3">
        <f>E2151+SUMIF('BR DTG PACUL'!C:C,'STOK PACUL'!C2151,'BR DTG PACUL'!E:E)</f>
        <v>0</v>
      </c>
    </row>
    <row r="2152" spans="1:8">
      <c r="A2152" s="88" t="s">
        <v>5412</v>
      </c>
      <c r="B2152" s="88" t="s">
        <v>876</v>
      </c>
      <c r="C2152" s="88" t="s">
        <v>5412</v>
      </c>
      <c r="D2152" s="88" t="s">
        <v>5413</v>
      </c>
      <c r="E2152" s="89">
        <v>0</v>
      </c>
      <c r="F2152" s="88" t="s">
        <v>1185</v>
      </c>
      <c r="H2152" s="3">
        <f>E2152+SUMIF('BR DTG PACUL'!C:C,'STOK PACUL'!C2152,'BR DTG PACUL'!E:E)</f>
        <v>0</v>
      </c>
    </row>
    <row r="2153" spans="1:8">
      <c r="A2153" s="88" t="s">
        <v>5414</v>
      </c>
      <c r="B2153" s="88" t="s">
        <v>876</v>
      </c>
      <c r="C2153" s="88" t="s">
        <v>5414</v>
      </c>
      <c r="D2153" s="88" t="s">
        <v>5415</v>
      </c>
      <c r="E2153" s="89">
        <v>0</v>
      </c>
      <c r="F2153" s="88" t="s">
        <v>1185</v>
      </c>
      <c r="H2153" s="3">
        <f>E2153+SUMIF('BR DTG PACUL'!C:C,'STOK PACUL'!C2153,'BR DTG PACUL'!E:E)</f>
        <v>0</v>
      </c>
    </row>
    <row r="2154" spans="1:8">
      <c r="A2154" s="88" t="s">
        <v>5416</v>
      </c>
      <c r="B2154" s="88" t="s">
        <v>876</v>
      </c>
      <c r="C2154" s="88" t="s">
        <v>5416</v>
      </c>
      <c r="D2154" s="88" t="s">
        <v>5417</v>
      </c>
      <c r="E2154" s="89">
        <v>0</v>
      </c>
      <c r="F2154" s="88" t="s">
        <v>1185</v>
      </c>
      <c r="H2154" s="3">
        <f>E2154+SUMIF('BR DTG PACUL'!C:C,'STOK PACUL'!C2154,'BR DTG PACUL'!E:E)</f>
        <v>0</v>
      </c>
    </row>
    <row r="2155" spans="1:8">
      <c r="A2155" s="88" t="s">
        <v>5418</v>
      </c>
      <c r="B2155" s="88" t="s">
        <v>876</v>
      </c>
      <c r="C2155" s="88" t="s">
        <v>5418</v>
      </c>
      <c r="D2155" s="88" t="s">
        <v>5419</v>
      </c>
      <c r="E2155" s="89">
        <v>0</v>
      </c>
      <c r="F2155" s="88" t="s">
        <v>1185</v>
      </c>
      <c r="H2155" s="3">
        <f>E2155+SUMIF('BR DTG PACUL'!C:C,'STOK PACUL'!C2155,'BR DTG PACUL'!E:E)</f>
        <v>0</v>
      </c>
    </row>
    <row r="2156" spans="1:8">
      <c r="A2156" s="88" t="s">
        <v>728</v>
      </c>
      <c r="B2156" s="88" t="s">
        <v>876</v>
      </c>
      <c r="C2156" s="88" t="s">
        <v>728</v>
      </c>
      <c r="D2156" s="88" t="s">
        <v>729</v>
      </c>
      <c r="E2156" s="89">
        <v>0</v>
      </c>
      <c r="F2156" s="88" t="s">
        <v>1185</v>
      </c>
      <c r="H2156" s="3">
        <f>E2156+SUMIF('BR DTG PACUL'!C:C,'STOK PACUL'!C2156,'BR DTG PACUL'!E:E)</f>
        <v>0</v>
      </c>
    </row>
    <row r="2157" spans="1:8">
      <c r="A2157" s="88" t="s">
        <v>5420</v>
      </c>
      <c r="B2157" s="88" t="s">
        <v>876</v>
      </c>
      <c r="C2157" s="88" t="s">
        <v>5420</v>
      </c>
      <c r="D2157" s="88" t="s">
        <v>5421</v>
      </c>
      <c r="E2157" s="89">
        <v>0</v>
      </c>
      <c r="F2157" s="88" t="s">
        <v>1185</v>
      </c>
      <c r="H2157" s="3">
        <f>E2157+SUMIF('BR DTG PACUL'!C:C,'STOK PACUL'!C2157,'BR DTG PACUL'!E:E)</f>
        <v>0</v>
      </c>
    </row>
    <row r="2158" spans="1:8">
      <c r="A2158" s="88" t="s">
        <v>5422</v>
      </c>
      <c r="B2158" s="88" t="s">
        <v>876</v>
      </c>
      <c r="C2158" s="88" t="s">
        <v>5422</v>
      </c>
      <c r="D2158" s="88" t="s">
        <v>5423</v>
      </c>
      <c r="E2158" s="89">
        <v>0</v>
      </c>
      <c r="F2158" s="88" t="s">
        <v>1185</v>
      </c>
      <c r="H2158" s="3">
        <f>E2158+SUMIF('BR DTG PACUL'!C:C,'STOK PACUL'!C2158,'BR DTG PACUL'!E:E)</f>
        <v>0</v>
      </c>
    </row>
    <row r="2159" spans="1:8">
      <c r="A2159" s="88" t="s">
        <v>5424</v>
      </c>
      <c r="B2159" s="88" t="s">
        <v>876</v>
      </c>
      <c r="C2159" s="88" t="s">
        <v>5424</v>
      </c>
      <c r="D2159" s="88" t="s">
        <v>5425</v>
      </c>
      <c r="E2159" s="89">
        <v>0</v>
      </c>
      <c r="F2159" s="88" t="s">
        <v>1185</v>
      </c>
      <c r="H2159" s="3">
        <f>E2159+SUMIF('BR DTG PACUL'!C:C,'STOK PACUL'!C2159,'BR DTG PACUL'!E:E)</f>
        <v>0</v>
      </c>
    </row>
    <row r="2160" spans="1:8">
      <c r="A2160" s="88" t="s">
        <v>5426</v>
      </c>
      <c r="B2160" s="88" t="s">
        <v>876</v>
      </c>
      <c r="C2160" s="88" t="s">
        <v>5426</v>
      </c>
      <c r="D2160" s="88" t="s">
        <v>5427</v>
      </c>
      <c r="E2160" s="89">
        <v>0</v>
      </c>
      <c r="F2160" s="88" t="s">
        <v>1185</v>
      </c>
      <c r="H2160" s="3">
        <f>E2160+SUMIF('BR DTG PACUL'!C:C,'STOK PACUL'!C2160,'BR DTG PACUL'!E:E)</f>
        <v>0</v>
      </c>
    </row>
    <row r="2161" spans="1:8">
      <c r="A2161" s="88" t="s">
        <v>5428</v>
      </c>
      <c r="B2161" s="88" t="s">
        <v>876</v>
      </c>
      <c r="C2161" s="88" t="s">
        <v>5428</v>
      </c>
      <c r="D2161" s="88" t="s">
        <v>5429</v>
      </c>
      <c r="E2161" s="89">
        <v>0</v>
      </c>
      <c r="F2161" s="88" t="s">
        <v>1185</v>
      </c>
      <c r="H2161" s="3">
        <f>E2161+SUMIF('BR DTG PACUL'!C:C,'STOK PACUL'!C2161,'BR DTG PACUL'!E:E)</f>
        <v>0</v>
      </c>
    </row>
    <row r="2162" spans="1:8">
      <c r="A2162" s="88" t="s">
        <v>5430</v>
      </c>
      <c r="B2162" s="88" t="s">
        <v>876</v>
      </c>
      <c r="C2162" s="88" t="s">
        <v>5430</v>
      </c>
      <c r="D2162" s="88" t="s">
        <v>5431</v>
      </c>
      <c r="E2162" s="89">
        <v>0</v>
      </c>
      <c r="F2162" s="88" t="s">
        <v>1185</v>
      </c>
      <c r="H2162" s="3">
        <f>E2162+SUMIF('BR DTG PACUL'!C:C,'STOK PACUL'!C2162,'BR DTG PACUL'!E:E)</f>
        <v>0</v>
      </c>
    </row>
    <row r="2163" spans="1:8" ht="30">
      <c r="A2163" s="88" t="s">
        <v>5432</v>
      </c>
      <c r="B2163" s="88" t="s">
        <v>1100</v>
      </c>
      <c r="C2163" s="88" t="s">
        <v>5432</v>
      </c>
      <c r="D2163" s="88" t="s">
        <v>5433</v>
      </c>
      <c r="E2163" s="89">
        <v>0</v>
      </c>
      <c r="F2163" s="88" t="s">
        <v>1185</v>
      </c>
      <c r="H2163" s="3">
        <f>E2163+SUMIF('BR DTG PACUL'!C:C,'STOK PACUL'!C2163,'BR DTG PACUL'!E:E)</f>
        <v>0</v>
      </c>
    </row>
    <row r="2164" spans="1:8">
      <c r="A2164" s="88" t="s">
        <v>5434</v>
      </c>
      <c r="B2164" s="88" t="s">
        <v>876</v>
      </c>
      <c r="C2164" s="88" t="s">
        <v>5434</v>
      </c>
      <c r="D2164" s="88" t="s">
        <v>5435</v>
      </c>
      <c r="E2164" s="89">
        <v>0</v>
      </c>
      <c r="F2164" s="88" t="s">
        <v>1185</v>
      </c>
      <c r="H2164" s="3">
        <f>E2164+SUMIF('BR DTG PACUL'!C:C,'STOK PACUL'!C2164,'BR DTG PACUL'!E:E)</f>
        <v>0</v>
      </c>
    </row>
    <row r="2165" spans="1:8">
      <c r="A2165" s="88" t="s">
        <v>5436</v>
      </c>
      <c r="B2165" s="88" t="s">
        <v>876</v>
      </c>
      <c r="C2165" s="88" t="s">
        <v>5436</v>
      </c>
      <c r="D2165" s="88" t="s">
        <v>5437</v>
      </c>
      <c r="E2165" s="89">
        <v>0</v>
      </c>
      <c r="F2165" s="88" t="s">
        <v>1185</v>
      </c>
      <c r="H2165" s="3">
        <f>E2165+SUMIF('BR DTG PACUL'!C:C,'STOK PACUL'!C2165,'BR DTG PACUL'!E:E)</f>
        <v>0</v>
      </c>
    </row>
    <row r="2166" spans="1:8">
      <c r="A2166" s="88" t="s">
        <v>5438</v>
      </c>
      <c r="B2166" s="88" t="s">
        <v>876</v>
      </c>
      <c r="C2166" s="88" t="s">
        <v>5438</v>
      </c>
      <c r="D2166" s="88" t="s">
        <v>5439</v>
      </c>
      <c r="E2166" s="89">
        <v>0</v>
      </c>
      <c r="F2166" s="88" t="s">
        <v>1185</v>
      </c>
      <c r="H2166" s="3">
        <f>E2166+SUMIF('BR DTG PACUL'!C:C,'STOK PACUL'!C2166,'BR DTG PACUL'!E:E)</f>
        <v>0</v>
      </c>
    </row>
    <row r="2167" spans="1:8">
      <c r="A2167" s="88" t="s">
        <v>5440</v>
      </c>
      <c r="B2167" s="88" t="s">
        <v>876</v>
      </c>
      <c r="C2167" s="88" t="s">
        <v>5440</v>
      </c>
      <c r="D2167" s="88" t="s">
        <v>5441</v>
      </c>
      <c r="E2167" s="89">
        <v>0</v>
      </c>
      <c r="F2167" s="88" t="s">
        <v>1185</v>
      </c>
      <c r="H2167" s="3">
        <f>E2167+SUMIF('BR DTG PACUL'!C:C,'STOK PACUL'!C2167,'BR DTG PACUL'!E:E)</f>
        <v>0</v>
      </c>
    </row>
    <row r="2168" spans="1:8">
      <c r="A2168" s="88" t="s">
        <v>5442</v>
      </c>
      <c r="B2168" s="88" t="s">
        <v>876</v>
      </c>
      <c r="C2168" s="88" t="s">
        <v>5442</v>
      </c>
      <c r="D2168" s="88" t="s">
        <v>5443</v>
      </c>
      <c r="E2168" s="89">
        <v>0</v>
      </c>
      <c r="F2168" s="88" t="s">
        <v>1185</v>
      </c>
      <c r="H2168" s="3">
        <f>E2168+SUMIF('BR DTG PACUL'!C:C,'STOK PACUL'!C2168,'BR DTG PACUL'!E:E)</f>
        <v>0</v>
      </c>
    </row>
    <row r="2169" spans="1:8" ht="30">
      <c r="A2169" s="88" t="s">
        <v>5444</v>
      </c>
      <c r="B2169" s="88" t="s">
        <v>876</v>
      </c>
      <c r="C2169" s="88" t="s">
        <v>5444</v>
      </c>
      <c r="D2169" s="88" t="s">
        <v>5445</v>
      </c>
      <c r="E2169" s="89">
        <v>0</v>
      </c>
      <c r="F2169" s="88" t="s">
        <v>1185</v>
      </c>
      <c r="H2169" s="3">
        <f>E2169+SUMIF('BR DTG PACUL'!C:C,'STOK PACUL'!C2169,'BR DTG PACUL'!E:E)</f>
        <v>0</v>
      </c>
    </row>
    <row r="2170" spans="1:8">
      <c r="A2170" s="88" t="s">
        <v>5446</v>
      </c>
      <c r="B2170" s="88" t="s">
        <v>876</v>
      </c>
      <c r="C2170" s="88" t="s">
        <v>5446</v>
      </c>
      <c r="D2170" s="88" t="s">
        <v>5447</v>
      </c>
      <c r="E2170" s="89">
        <v>0</v>
      </c>
      <c r="F2170" s="88" t="s">
        <v>1185</v>
      </c>
      <c r="H2170" s="3">
        <f>E2170+SUMIF('BR DTG PACUL'!C:C,'STOK PACUL'!C2170,'BR DTG PACUL'!E:E)</f>
        <v>0</v>
      </c>
    </row>
    <row r="2171" spans="1:8" ht="30">
      <c r="A2171" s="88" t="s">
        <v>5448</v>
      </c>
      <c r="B2171" s="88" t="s">
        <v>876</v>
      </c>
      <c r="C2171" s="88" t="s">
        <v>5448</v>
      </c>
      <c r="D2171" s="88" t="s">
        <v>5449</v>
      </c>
      <c r="E2171" s="89">
        <v>0</v>
      </c>
      <c r="F2171" s="88" t="s">
        <v>1185</v>
      </c>
      <c r="H2171" s="3">
        <f>E2171+SUMIF('BR DTG PACUL'!C:C,'STOK PACUL'!C2171,'BR DTG PACUL'!E:E)</f>
        <v>0</v>
      </c>
    </row>
    <row r="2172" spans="1:8">
      <c r="A2172" s="88" t="s">
        <v>5450</v>
      </c>
      <c r="B2172" s="88" t="s">
        <v>876</v>
      </c>
      <c r="C2172" s="88" t="s">
        <v>5450</v>
      </c>
      <c r="D2172" s="88" t="s">
        <v>5451</v>
      </c>
      <c r="E2172" s="89">
        <v>0</v>
      </c>
      <c r="F2172" s="88" t="s">
        <v>1185</v>
      </c>
      <c r="H2172" s="3">
        <f>E2172+SUMIF('BR DTG PACUL'!C:C,'STOK PACUL'!C2172,'BR DTG PACUL'!E:E)</f>
        <v>0</v>
      </c>
    </row>
    <row r="2173" spans="1:8" ht="30">
      <c r="A2173" s="88" t="s">
        <v>5452</v>
      </c>
      <c r="B2173" s="88" t="s">
        <v>876</v>
      </c>
      <c r="C2173" s="88" t="s">
        <v>5452</v>
      </c>
      <c r="D2173" s="88" t="s">
        <v>5453</v>
      </c>
      <c r="E2173" s="89">
        <v>0</v>
      </c>
      <c r="F2173" s="88" t="s">
        <v>1185</v>
      </c>
      <c r="H2173" s="3">
        <f>E2173+SUMIF('BR DTG PACUL'!C:C,'STOK PACUL'!C2173,'BR DTG PACUL'!E:E)</f>
        <v>0</v>
      </c>
    </row>
    <row r="2174" spans="1:8" ht="30">
      <c r="A2174" s="88" t="s">
        <v>5454</v>
      </c>
      <c r="B2174" s="88" t="s">
        <v>876</v>
      </c>
      <c r="C2174" s="88" t="s">
        <v>5454</v>
      </c>
      <c r="D2174" s="88" t="s">
        <v>5455</v>
      </c>
      <c r="E2174" s="89">
        <v>0</v>
      </c>
      <c r="F2174" s="88" t="s">
        <v>1185</v>
      </c>
      <c r="H2174" s="3">
        <f>E2174+SUMIF('BR DTG PACUL'!C:C,'STOK PACUL'!C2174,'BR DTG PACUL'!E:E)</f>
        <v>0</v>
      </c>
    </row>
    <row r="2175" spans="1:8" ht="30">
      <c r="A2175" s="88" t="s">
        <v>5456</v>
      </c>
      <c r="B2175" s="88" t="s">
        <v>876</v>
      </c>
      <c r="C2175" s="88" t="s">
        <v>5456</v>
      </c>
      <c r="D2175" s="88" t="s">
        <v>5457</v>
      </c>
      <c r="E2175" s="89">
        <v>0</v>
      </c>
      <c r="F2175" s="88" t="s">
        <v>1185</v>
      </c>
      <c r="H2175" s="3">
        <f>E2175+SUMIF('BR DTG PACUL'!C:C,'STOK PACUL'!C2175,'BR DTG PACUL'!E:E)</f>
        <v>0</v>
      </c>
    </row>
    <row r="2176" spans="1:8" ht="30">
      <c r="A2176" s="88" t="s">
        <v>5458</v>
      </c>
      <c r="B2176" s="88" t="s">
        <v>877</v>
      </c>
      <c r="C2176" s="88" t="s">
        <v>5458</v>
      </c>
      <c r="D2176" s="88" t="s">
        <v>5459</v>
      </c>
      <c r="E2176" s="89">
        <v>1</v>
      </c>
      <c r="F2176" s="88" t="s">
        <v>1185</v>
      </c>
      <c r="H2176" s="3">
        <f>E2176+SUMIF('BR DTG PACUL'!C:C,'STOK PACUL'!C2176,'BR DTG PACUL'!E:E)</f>
        <v>1</v>
      </c>
    </row>
    <row r="2177" spans="1:8" ht="30">
      <c r="A2177" s="88" t="s">
        <v>5460</v>
      </c>
      <c r="B2177" s="88" t="s">
        <v>1184</v>
      </c>
      <c r="C2177" s="88" t="s">
        <v>5460</v>
      </c>
      <c r="D2177" s="88" t="s">
        <v>5461</v>
      </c>
      <c r="E2177" s="89">
        <v>0</v>
      </c>
      <c r="F2177" s="88" t="s">
        <v>1185</v>
      </c>
      <c r="H2177" s="3">
        <f>E2177+SUMIF('BR DTG PACUL'!C:C,'STOK PACUL'!C2177,'BR DTG PACUL'!E:E)</f>
        <v>0</v>
      </c>
    </row>
    <row r="2178" spans="1:8">
      <c r="A2178" s="88" t="s">
        <v>5462</v>
      </c>
      <c r="B2178" s="88" t="s">
        <v>876</v>
      </c>
      <c r="C2178" s="88" t="s">
        <v>5462</v>
      </c>
      <c r="D2178" s="88" t="s">
        <v>5463</v>
      </c>
      <c r="E2178" s="89">
        <v>0</v>
      </c>
      <c r="F2178" s="88" t="s">
        <v>1185</v>
      </c>
      <c r="H2178" s="3">
        <f>E2178+SUMIF('BR DTG PACUL'!C:C,'STOK PACUL'!C2178,'BR DTG PACUL'!E:E)</f>
        <v>0</v>
      </c>
    </row>
    <row r="2179" spans="1:8">
      <c r="A2179" s="88" t="s">
        <v>5464</v>
      </c>
      <c r="B2179" s="88" t="s">
        <v>876</v>
      </c>
      <c r="C2179" s="88" t="s">
        <v>5464</v>
      </c>
      <c r="D2179" s="88" t="s">
        <v>5465</v>
      </c>
      <c r="E2179" s="89">
        <v>0</v>
      </c>
      <c r="F2179" s="88" t="s">
        <v>1185</v>
      </c>
      <c r="H2179" s="3">
        <f>E2179+SUMIF('BR DTG PACUL'!C:C,'STOK PACUL'!C2179,'BR DTG PACUL'!E:E)</f>
        <v>0</v>
      </c>
    </row>
    <row r="2180" spans="1:8">
      <c r="A2180" s="88" t="s">
        <v>5466</v>
      </c>
      <c r="B2180" s="88" t="s">
        <v>876</v>
      </c>
      <c r="C2180" s="88" t="s">
        <v>5466</v>
      </c>
      <c r="D2180" s="88" t="s">
        <v>5467</v>
      </c>
      <c r="E2180" s="89">
        <v>0</v>
      </c>
      <c r="F2180" s="88" t="s">
        <v>1185</v>
      </c>
      <c r="H2180" s="3">
        <f>E2180+SUMIF('BR DTG PACUL'!C:C,'STOK PACUL'!C2180,'BR DTG PACUL'!E:E)</f>
        <v>0</v>
      </c>
    </row>
    <row r="2181" spans="1:8">
      <c r="A2181" s="88" t="s">
        <v>5468</v>
      </c>
      <c r="B2181" s="88" t="s">
        <v>876</v>
      </c>
      <c r="C2181" s="88" t="s">
        <v>5468</v>
      </c>
      <c r="D2181" s="88" t="s">
        <v>5469</v>
      </c>
      <c r="E2181" s="89">
        <v>0</v>
      </c>
      <c r="F2181" s="88" t="s">
        <v>1185</v>
      </c>
      <c r="H2181" s="3">
        <f>E2181+SUMIF('BR DTG PACUL'!C:C,'STOK PACUL'!C2181,'BR DTG PACUL'!E:E)</f>
        <v>0</v>
      </c>
    </row>
    <row r="2182" spans="1:8">
      <c r="A2182" s="88" t="s">
        <v>5470</v>
      </c>
      <c r="B2182" s="88" t="s">
        <v>876</v>
      </c>
      <c r="C2182" s="88" t="s">
        <v>5470</v>
      </c>
      <c r="D2182" s="88" t="s">
        <v>2330</v>
      </c>
      <c r="E2182" s="89">
        <v>0</v>
      </c>
      <c r="F2182" s="88" t="s">
        <v>1185</v>
      </c>
      <c r="H2182" s="3">
        <f>E2182+SUMIF('BR DTG PACUL'!C:C,'STOK PACUL'!C2182,'BR DTG PACUL'!E:E)</f>
        <v>0</v>
      </c>
    </row>
    <row r="2183" spans="1:8">
      <c r="A2183" s="88" t="s">
        <v>5471</v>
      </c>
      <c r="B2183" s="88" t="s">
        <v>876</v>
      </c>
      <c r="C2183" s="88" t="s">
        <v>5471</v>
      </c>
      <c r="D2183" s="88" t="s">
        <v>5472</v>
      </c>
      <c r="E2183" s="89">
        <v>0</v>
      </c>
      <c r="F2183" s="88" t="s">
        <v>1185</v>
      </c>
      <c r="H2183" s="3">
        <f>E2183+SUMIF('BR DTG PACUL'!C:C,'STOK PACUL'!C2183,'BR DTG PACUL'!E:E)</f>
        <v>0</v>
      </c>
    </row>
    <row r="2184" spans="1:8" ht="30">
      <c r="A2184" s="88" t="s">
        <v>5473</v>
      </c>
      <c r="B2184" s="88" t="s">
        <v>1100</v>
      </c>
      <c r="C2184" s="88" t="s">
        <v>5473</v>
      </c>
      <c r="D2184" s="88" t="s">
        <v>5474</v>
      </c>
      <c r="E2184" s="89">
        <v>0</v>
      </c>
      <c r="F2184" s="88" t="s">
        <v>1185</v>
      </c>
      <c r="H2184" s="3">
        <f>E2184+SUMIF('BR DTG PACUL'!C:C,'STOK PACUL'!C2184,'BR DTG PACUL'!E:E)</f>
        <v>0</v>
      </c>
    </row>
    <row r="2185" spans="1:8">
      <c r="A2185" s="88" t="s">
        <v>5475</v>
      </c>
      <c r="B2185" s="88" t="s">
        <v>1185</v>
      </c>
      <c r="C2185" s="88" t="s">
        <v>5475</v>
      </c>
      <c r="D2185" s="88" t="s">
        <v>5476</v>
      </c>
      <c r="E2185" s="89">
        <v>0</v>
      </c>
      <c r="F2185" s="88" t="s">
        <v>1185</v>
      </c>
      <c r="H2185" s="3">
        <f>E2185+SUMIF('BR DTG PACUL'!C:C,'STOK PACUL'!C2185,'BR DTG PACUL'!E:E)</f>
        <v>0</v>
      </c>
    </row>
    <row r="2186" spans="1:8">
      <c r="A2186" s="88" t="s">
        <v>5477</v>
      </c>
      <c r="B2186" s="88" t="s">
        <v>876</v>
      </c>
      <c r="C2186" s="88" t="s">
        <v>5477</v>
      </c>
      <c r="D2186" s="88" t="s">
        <v>5478</v>
      </c>
      <c r="E2186" s="89">
        <v>0</v>
      </c>
      <c r="F2186" s="88" t="s">
        <v>1185</v>
      </c>
      <c r="H2186" s="3">
        <f>E2186+SUMIF('BR DTG PACUL'!C:C,'STOK PACUL'!C2186,'BR DTG PACUL'!E:E)</f>
        <v>0</v>
      </c>
    </row>
    <row r="2187" spans="1:8">
      <c r="A2187" s="88" t="s">
        <v>5479</v>
      </c>
      <c r="B2187" s="88" t="s">
        <v>876</v>
      </c>
      <c r="C2187" s="88" t="s">
        <v>5479</v>
      </c>
      <c r="D2187" s="88" t="s">
        <v>5480</v>
      </c>
      <c r="E2187" s="89">
        <v>0</v>
      </c>
      <c r="F2187" s="88" t="s">
        <v>1185</v>
      </c>
      <c r="H2187" s="3">
        <f>E2187+SUMIF('BR DTG PACUL'!C:C,'STOK PACUL'!C2187,'BR DTG PACUL'!E:E)</f>
        <v>0</v>
      </c>
    </row>
    <row r="2188" spans="1:8">
      <c r="A2188" s="88" t="s">
        <v>5481</v>
      </c>
      <c r="B2188" s="88" t="s">
        <v>876</v>
      </c>
      <c r="C2188" s="88" t="s">
        <v>5481</v>
      </c>
      <c r="D2188" s="88" t="s">
        <v>5482</v>
      </c>
      <c r="E2188" s="89">
        <v>0</v>
      </c>
      <c r="F2188" s="88" t="s">
        <v>1185</v>
      </c>
      <c r="H2188" s="3">
        <f>E2188+SUMIF('BR DTG PACUL'!C:C,'STOK PACUL'!C2188,'BR DTG PACUL'!E:E)</f>
        <v>0</v>
      </c>
    </row>
    <row r="2189" spans="1:8">
      <c r="A2189" s="88" t="s">
        <v>5483</v>
      </c>
      <c r="B2189" s="88" t="s">
        <v>876</v>
      </c>
      <c r="C2189" s="88" t="s">
        <v>5483</v>
      </c>
      <c r="D2189" s="88" t="s">
        <v>5484</v>
      </c>
      <c r="E2189" s="89">
        <v>0</v>
      </c>
      <c r="F2189" s="88" t="s">
        <v>1185</v>
      </c>
      <c r="H2189" s="3">
        <f>E2189+SUMIF('BR DTG PACUL'!C:C,'STOK PACUL'!C2189,'BR DTG PACUL'!E:E)</f>
        <v>0</v>
      </c>
    </row>
    <row r="2190" spans="1:8">
      <c r="A2190" s="88" t="s">
        <v>5485</v>
      </c>
      <c r="B2190" s="88" t="s">
        <v>876</v>
      </c>
      <c r="C2190" s="88" t="s">
        <v>5485</v>
      </c>
      <c r="D2190" s="88" t="s">
        <v>5486</v>
      </c>
      <c r="E2190" s="89">
        <v>0</v>
      </c>
      <c r="F2190" s="88" t="s">
        <v>1185</v>
      </c>
      <c r="H2190" s="3">
        <f>E2190+SUMIF('BR DTG PACUL'!C:C,'STOK PACUL'!C2190,'BR DTG PACUL'!E:E)</f>
        <v>0</v>
      </c>
    </row>
    <row r="2191" spans="1:8" ht="30">
      <c r="A2191" s="88" t="s">
        <v>390</v>
      </c>
      <c r="B2191" s="88" t="s">
        <v>877</v>
      </c>
      <c r="C2191" s="88" t="s">
        <v>390</v>
      </c>
      <c r="D2191" s="88" t="s">
        <v>1186</v>
      </c>
      <c r="E2191" s="89">
        <v>2</v>
      </c>
      <c r="F2191" s="88" t="s">
        <v>1185</v>
      </c>
      <c r="H2191" s="3">
        <f>E2191+SUMIF('BR DTG PACUL'!C:C,'STOK PACUL'!C2191,'BR DTG PACUL'!E:E)</f>
        <v>2</v>
      </c>
    </row>
    <row r="2192" spans="1:8">
      <c r="A2192" s="88" t="s">
        <v>5487</v>
      </c>
      <c r="B2192" s="88" t="s">
        <v>876</v>
      </c>
      <c r="C2192" s="88" t="s">
        <v>5487</v>
      </c>
      <c r="D2192" s="88" t="s">
        <v>5488</v>
      </c>
      <c r="E2192" s="89">
        <v>0</v>
      </c>
      <c r="F2192" s="88" t="s">
        <v>1185</v>
      </c>
      <c r="H2192" s="3">
        <f>E2192+SUMIF('BR DTG PACUL'!C:C,'STOK PACUL'!C2192,'BR DTG PACUL'!E:E)</f>
        <v>0</v>
      </c>
    </row>
    <row r="2193" spans="1:8">
      <c r="A2193" s="88" t="s">
        <v>5489</v>
      </c>
      <c r="B2193" s="88" t="s">
        <v>876</v>
      </c>
      <c r="C2193" s="88" t="s">
        <v>5489</v>
      </c>
      <c r="D2193" s="88" t="s">
        <v>5490</v>
      </c>
      <c r="E2193" s="89">
        <v>0</v>
      </c>
      <c r="F2193" s="88" t="s">
        <v>1185</v>
      </c>
      <c r="H2193" s="3">
        <f>E2193+SUMIF('BR DTG PACUL'!C:C,'STOK PACUL'!C2193,'BR DTG PACUL'!E:E)</f>
        <v>0</v>
      </c>
    </row>
    <row r="2194" spans="1:8">
      <c r="A2194" s="88" t="s">
        <v>5491</v>
      </c>
      <c r="B2194" s="88" t="s">
        <v>876</v>
      </c>
      <c r="C2194" s="88" t="s">
        <v>5491</v>
      </c>
      <c r="D2194" s="88" t="s">
        <v>5492</v>
      </c>
      <c r="E2194" s="89">
        <v>0</v>
      </c>
      <c r="F2194" s="88" t="s">
        <v>1185</v>
      </c>
      <c r="H2194" s="3">
        <f>E2194+SUMIF('BR DTG PACUL'!C:C,'STOK PACUL'!C2194,'BR DTG PACUL'!E:E)</f>
        <v>0</v>
      </c>
    </row>
    <row r="2195" spans="1:8" ht="30">
      <c r="A2195" s="88" t="s">
        <v>391</v>
      </c>
      <c r="B2195" s="88" t="s">
        <v>877</v>
      </c>
      <c r="C2195" s="88" t="s">
        <v>391</v>
      </c>
      <c r="D2195" s="88" t="s">
        <v>1187</v>
      </c>
      <c r="E2195" s="89">
        <v>2</v>
      </c>
      <c r="F2195" s="88" t="s">
        <v>1185</v>
      </c>
      <c r="H2195" s="3">
        <f>E2195+SUMIF('BR DTG PACUL'!C:C,'STOK PACUL'!C2195,'BR DTG PACUL'!E:E)</f>
        <v>2</v>
      </c>
    </row>
    <row r="2196" spans="1:8">
      <c r="A2196" s="88" t="s">
        <v>5493</v>
      </c>
      <c r="B2196" s="88" t="s">
        <v>876</v>
      </c>
      <c r="C2196" s="88" t="s">
        <v>5493</v>
      </c>
      <c r="D2196" s="88" t="s">
        <v>5494</v>
      </c>
      <c r="E2196" s="89">
        <v>0</v>
      </c>
      <c r="F2196" s="88" t="s">
        <v>1185</v>
      </c>
      <c r="H2196" s="3">
        <f>E2196+SUMIF('BR DTG PACUL'!C:C,'STOK PACUL'!C2196,'BR DTG PACUL'!E:E)</f>
        <v>0</v>
      </c>
    </row>
    <row r="2197" spans="1:8">
      <c r="A2197" s="88" t="s">
        <v>5495</v>
      </c>
      <c r="B2197" s="88" t="s">
        <v>876</v>
      </c>
      <c r="C2197" s="88" t="s">
        <v>5495</v>
      </c>
      <c r="D2197" s="88" t="s">
        <v>5496</v>
      </c>
      <c r="E2197" s="89">
        <v>0</v>
      </c>
      <c r="F2197" s="88" t="s">
        <v>1185</v>
      </c>
      <c r="H2197" s="3">
        <f>E2197+SUMIF('BR DTG PACUL'!C:C,'STOK PACUL'!C2197,'BR DTG PACUL'!E:E)</f>
        <v>0</v>
      </c>
    </row>
    <row r="2198" spans="1:8">
      <c r="A2198" s="88" t="s">
        <v>5497</v>
      </c>
      <c r="B2198" s="88" t="s">
        <v>876</v>
      </c>
      <c r="C2198" s="88" t="s">
        <v>5497</v>
      </c>
      <c r="D2198" s="88" t="s">
        <v>5498</v>
      </c>
      <c r="E2198" s="89">
        <v>0</v>
      </c>
      <c r="F2198" s="88" t="s">
        <v>1185</v>
      </c>
      <c r="H2198" s="3">
        <f>E2198+SUMIF('BR DTG PACUL'!C:C,'STOK PACUL'!C2198,'BR DTG PACUL'!E:E)</f>
        <v>0</v>
      </c>
    </row>
    <row r="2199" spans="1:8" ht="30">
      <c r="A2199" s="88" t="s">
        <v>5499</v>
      </c>
      <c r="B2199" s="88" t="s">
        <v>877</v>
      </c>
      <c r="C2199" s="88" t="s">
        <v>5499</v>
      </c>
      <c r="D2199" s="88" t="s">
        <v>5500</v>
      </c>
      <c r="E2199" s="89">
        <v>1</v>
      </c>
      <c r="F2199" s="88" t="s">
        <v>1185</v>
      </c>
      <c r="H2199" s="3">
        <f>E2199+SUMIF('BR DTG PACUL'!C:C,'STOK PACUL'!C2199,'BR DTG PACUL'!E:E)</f>
        <v>1</v>
      </c>
    </row>
    <row r="2200" spans="1:8">
      <c r="A2200" s="88" t="s">
        <v>5501</v>
      </c>
      <c r="B2200" s="88" t="s">
        <v>876</v>
      </c>
      <c r="C2200" s="88" t="s">
        <v>5501</v>
      </c>
      <c r="D2200" s="88" t="s">
        <v>5502</v>
      </c>
      <c r="E2200" s="89">
        <v>0</v>
      </c>
      <c r="F2200" s="88" t="s">
        <v>1185</v>
      </c>
      <c r="H2200" s="3">
        <f>E2200+SUMIF('BR DTG PACUL'!C:C,'STOK PACUL'!C2200,'BR DTG PACUL'!E:E)</f>
        <v>0</v>
      </c>
    </row>
    <row r="2201" spans="1:8" ht="30">
      <c r="A2201" s="88" t="s">
        <v>5503</v>
      </c>
      <c r="B2201" s="88" t="s">
        <v>1184</v>
      </c>
      <c r="C2201" s="88" t="s">
        <v>5503</v>
      </c>
      <c r="D2201" s="88" t="s">
        <v>5504</v>
      </c>
      <c r="E2201" s="89">
        <v>0</v>
      </c>
      <c r="F2201" s="88" t="s">
        <v>1185</v>
      </c>
      <c r="H2201" s="3">
        <f>E2201+SUMIF('BR DTG PACUL'!C:C,'STOK PACUL'!C2201,'BR DTG PACUL'!E:E)</f>
        <v>0</v>
      </c>
    </row>
    <row r="2202" spans="1:8" ht="30">
      <c r="A2202" s="88" t="s">
        <v>5505</v>
      </c>
      <c r="B2202" s="88" t="s">
        <v>1184</v>
      </c>
      <c r="C2202" s="88" t="s">
        <v>5505</v>
      </c>
      <c r="D2202" s="88" t="s">
        <v>5506</v>
      </c>
      <c r="E2202" s="89">
        <v>0</v>
      </c>
      <c r="F2202" s="88" t="s">
        <v>1185</v>
      </c>
      <c r="H2202" s="3">
        <f>E2202+SUMIF('BR DTG PACUL'!C:C,'STOK PACUL'!C2202,'BR DTG PACUL'!E:E)</f>
        <v>0</v>
      </c>
    </row>
    <row r="2203" spans="1:8" ht="30">
      <c r="A2203" s="88" t="s">
        <v>5507</v>
      </c>
      <c r="B2203" s="88" t="s">
        <v>1184</v>
      </c>
      <c r="C2203" s="88" t="s">
        <v>5507</v>
      </c>
      <c r="D2203" s="88" t="s">
        <v>5508</v>
      </c>
      <c r="E2203" s="89">
        <v>0</v>
      </c>
      <c r="F2203" s="88" t="s">
        <v>1185</v>
      </c>
      <c r="H2203" s="3">
        <f>E2203+SUMIF('BR DTG PACUL'!C:C,'STOK PACUL'!C2203,'BR DTG PACUL'!E:E)</f>
        <v>0</v>
      </c>
    </row>
    <row r="2204" spans="1:8" ht="30">
      <c r="A2204" s="88" t="s">
        <v>5509</v>
      </c>
      <c r="B2204" s="88" t="s">
        <v>1184</v>
      </c>
      <c r="C2204" s="88" t="s">
        <v>5509</v>
      </c>
      <c r="D2204" s="88" t="s">
        <v>5510</v>
      </c>
      <c r="E2204" s="89">
        <v>0</v>
      </c>
      <c r="F2204" s="88" t="s">
        <v>1185</v>
      </c>
      <c r="H2204" s="3">
        <f>E2204+SUMIF('BR DTG PACUL'!C:C,'STOK PACUL'!C2204,'BR DTG PACUL'!E:E)</f>
        <v>0</v>
      </c>
    </row>
    <row r="2205" spans="1:8" ht="30">
      <c r="A2205" s="88" t="s">
        <v>5511</v>
      </c>
      <c r="B2205" s="88" t="s">
        <v>876</v>
      </c>
      <c r="C2205" s="88" t="s">
        <v>5511</v>
      </c>
      <c r="D2205" s="88" t="s">
        <v>5512</v>
      </c>
      <c r="E2205" s="89">
        <v>0</v>
      </c>
      <c r="F2205" s="88" t="s">
        <v>1185</v>
      </c>
      <c r="H2205" s="3">
        <f>E2205+SUMIF('BR DTG PACUL'!C:C,'STOK PACUL'!C2205,'BR DTG PACUL'!E:E)</f>
        <v>0</v>
      </c>
    </row>
    <row r="2206" spans="1:8">
      <c r="A2206" s="88" t="s">
        <v>1652</v>
      </c>
      <c r="B2206" s="88" t="s">
        <v>1185</v>
      </c>
      <c r="C2206" s="88" t="s">
        <v>1652</v>
      </c>
      <c r="D2206" s="88" t="s">
        <v>1653</v>
      </c>
      <c r="E2206" s="89">
        <v>0</v>
      </c>
      <c r="F2206" s="88" t="s">
        <v>1185</v>
      </c>
      <c r="H2206" s="3">
        <f>E2206+SUMIF('BR DTG PACUL'!C:C,'STOK PACUL'!C2206,'BR DTG PACUL'!E:E)</f>
        <v>0</v>
      </c>
    </row>
    <row r="2207" spans="1:8">
      <c r="A2207" s="88" t="s">
        <v>5513</v>
      </c>
      <c r="B2207" s="88" t="s">
        <v>876</v>
      </c>
      <c r="C2207" s="88" t="s">
        <v>5513</v>
      </c>
      <c r="D2207" s="88" t="s">
        <v>5514</v>
      </c>
      <c r="E2207" s="89">
        <v>0</v>
      </c>
      <c r="F2207" s="88" t="s">
        <v>1185</v>
      </c>
      <c r="H2207" s="3">
        <f>E2207+SUMIF('BR DTG PACUL'!C:C,'STOK PACUL'!C2207,'BR DTG PACUL'!E:E)</f>
        <v>0</v>
      </c>
    </row>
    <row r="2208" spans="1:8">
      <c r="A2208" s="88" t="s">
        <v>5515</v>
      </c>
      <c r="B2208" s="88" t="s">
        <v>876</v>
      </c>
      <c r="C2208" s="88" t="s">
        <v>5515</v>
      </c>
      <c r="D2208" s="88" t="s">
        <v>2330</v>
      </c>
      <c r="E2208" s="89">
        <v>0</v>
      </c>
      <c r="F2208" s="88" t="s">
        <v>1185</v>
      </c>
      <c r="H2208" s="3">
        <f>E2208+SUMIF('BR DTG PACUL'!C:C,'STOK PACUL'!C2208,'BR DTG PACUL'!E:E)</f>
        <v>0</v>
      </c>
    </row>
    <row r="2209" spans="1:8">
      <c r="A2209" s="88" t="s">
        <v>5516</v>
      </c>
      <c r="B2209" s="88" t="s">
        <v>876</v>
      </c>
      <c r="C2209" s="88" t="s">
        <v>5516</v>
      </c>
      <c r="D2209" s="88" t="s">
        <v>5517</v>
      </c>
      <c r="E2209" s="89">
        <v>0</v>
      </c>
      <c r="F2209" s="88" t="s">
        <v>1185</v>
      </c>
      <c r="H2209" s="3">
        <f>E2209+SUMIF('BR DTG PACUL'!C:C,'STOK PACUL'!C2209,'BR DTG PACUL'!E:E)</f>
        <v>0</v>
      </c>
    </row>
    <row r="2210" spans="1:8">
      <c r="A2210" s="88" t="s">
        <v>1654</v>
      </c>
      <c r="B2210" s="88" t="s">
        <v>1185</v>
      </c>
      <c r="C2210" s="88" t="s">
        <v>1654</v>
      </c>
      <c r="D2210" s="88" t="s">
        <v>1655</v>
      </c>
      <c r="E2210" s="89">
        <v>0</v>
      </c>
      <c r="F2210" s="88" t="s">
        <v>1185</v>
      </c>
      <c r="H2210" s="3">
        <f>E2210+SUMIF('BR DTG PACUL'!C:C,'STOK PACUL'!C2210,'BR DTG PACUL'!E:E)</f>
        <v>0</v>
      </c>
    </row>
    <row r="2211" spans="1:8">
      <c r="A2211" s="88" t="s">
        <v>1504</v>
      </c>
      <c r="B2211" s="88" t="s">
        <v>1185</v>
      </c>
      <c r="C2211" s="88" t="s">
        <v>1504</v>
      </c>
      <c r="D2211" s="88" t="s">
        <v>1505</v>
      </c>
      <c r="E2211" s="89">
        <v>0</v>
      </c>
      <c r="F2211" s="88" t="s">
        <v>1185</v>
      </c>
      <c r="H2211" s="3">
        <f>E2211+SUMIF('BR DTG PACUL'!C:C,'STOK PACUL'!C2211,'BR DTG PACUL'!E:E)</f>
        <v>0</v>
      </c>
    </row>
    <row r="2212" spans="1:8">
      <c r="A2212" s="88" t="s">
        <v>5518</v>
      </c>
      <c r="B2212" s="88" t="s">
        <v>876</v>
      </c>
      <c r="C2212" s="88" t="s">
        <v>5518</v>
      </c>
      <c r="D2212" s="88" t="s">
        <v>5519</v>
      </c>
      <c r="E2212" s="89">
        <v>0</v>
      </c>
      <c r="F2212" s="88" t="s">
        <v>1185</v>
      </c>
      <c r="H2212" s="3">
        <f>E2212+SUMIF('BR DTG PACUL'!C:C,'STOK PACUL'!C2212,'BR DTG PACUL'!E:E)</f>
        <v>0</v>
      </c>
    </row>
    <row r="2213" spans="1:8" ht="30">
      <c r="A2213" s="88" t="s">
        <v>5520</v>
      </c>
      <c r="B2213" s="88" t="s">
        <v>1100</v>
      </c>
      <c r="C2213" s="88" t="s">
        <v>5520</v>
      </c>
      <c r="D2213" s="88" t="s">
        <v>5521</v>
      </c>
      <c r="E2213" s="89">
        <v>0</v>
      </c>
      <c r="F2213" s="88" t="s">
        <v>1185</v>
      </c>
      <c r="H2213" s="3">
        <f>E2213+SUMIF('BR DTG PACUL'!C:C,'STOK PACUL'!C2213,'BR DTG PACUL'!E:E)</f>
        <v>0</v>
      </c>
    </row>
    <row r="2214" spans="1:8">
      <c r="A2214" s="88" t="s">
        <v>1656</v>
      </c>
      <c r="B2214" s="88" t="s">
        <v>884</v>
      </c>
      <c r="C2214" s="88" t="s">
        <v>1656</v>
      </c>
      <c r="D2214" s="88" t="s">
        <v>5522</v>
      </c>
      <c r="E2214" s="89">
        <v>2</v>
      </c>
      <c r="F2214" s="88" t="s">
        <v>1185</v>
      </c>
      <c r="H2214" s="3">
        <f>E2214+SUMIF('BR DTG PACUL'!C:C,'STOK PACUL'!C2214,'BR DTG PACUL'!E:E)</f>
        <v>2</v>
      </c>
    </row>
    <row r="2215" spans="1:8">
      <c r="A2215" s="88" t="s">
        <v>392</v>
      </c>
      <c r="B2215" s="88" t="s">
        <v>884</v>
      </c>
      <c r="C2215" s="88" t="s">
        <v>392</v>
      </c>
      <c r="D2215" s="88" t="s">
        <v>1333</v>
      </c>
      <c r="E2215" s="89">
        <v>5</v>
      </c>
      <c r="F2215" s="88" t="s">
        <v>1185</v>
      </c>
      <c r="H2215" s="3">
        <f>E2215+SUMIF('BR DTG PACUL'!C:C,'STOK PACUL'!C2215,'BR DTG PACUL'!E:E)</f>
        <v>5</v>
      </c>
    </row>
    <row r="2216" spans="1:8" ht="30">
      <c r="A2216" s="88" t="s">
        <v>730</v>
      </c>
      <c r="B2216" s="88" t="s">
        <v>884</v>
      </c>
      <c r="C2216" s="88" t="s">
        <v>730</v>
      </c>
      <c r="D2216" s="88" t="s">
        <v>1506</v>
      </c>
      <c r="E2216" s="89">
        <v>4</v>
      </c>
      <c r="F2216" s="88" t="s">
        <v>1185</v>
      </c>
      <c r="H2216" s="3">
        <f>E2216+SUMIF('BR DTG PACUL'!C:C,'STOK PACUL'!C2216,'BR DTG PACUL'!E:E)</f>
        <v>4</v>
      </c>
    </row>
    <row r="2217" spans="1:8">
      <c r="A2217" s="88" t="s">
        <v>5523</v>
      </c>
      <c r="B2217" s="88" t="s">
        <v>876</v>
      </c>
      <c r="C2217" s="88" t="s">
        <v>5523</v>
      </c>
      <c r="D2217" s="88" t="s">
        <v>2330</v>
      </c>
      <c r="E2217" s="89">
        <v>0</v>
      </c>
      <c r="F2217" s="88" t="s">
        <v>1185</v>
      </c>
      <c r="H2217" s="3">
        <f>E2217+SUMIF('BR DTG PACUL'!C:C,'STOK PACUL'!C2217,'BR DTG PACUL'!E:E)</f>
        <v>0</v>
      </c>
    </row>
    <row r="2218" spans="1:8">
      <c r="A2218" s="88" t="s">
        <v>393</v>
      </c>
      <c r="B2218" s="88" t="s">
        <v>884</v>
      </c>
      <c r="C2218" s="88" t="s">
        <v>393</v>
      </c>
      <c r="D2218" s="88" t="s">
        <v>1189</v>
      </c>
      <c r="E2218" s="89">
        <v>7</v>
      </c>
      <c r="F2218" s="88" t="s">
        <v>1185</v>
      </c>
      <c r="H2218" s="3">
        <f>E2218+SUMIF('BR DTG PACUL'!C:C,'STOK PACUL'!C2218,'BR DTG PACUL'!E:E)</f>
        <v>7</v>
      </c>
    </row>
    <row r="2219" spans="1:8">
      <c r="A2219" s="88" t="s">
        <v>5524</v>
      </c>
      <c r="B2219" s="88" t="s">
        <v>876</v>
      </c>
      <c r="C2219" s="88" t="s">
        <v>5524</v>
      </c>
      <c r="D2219" s="88" t="s">
        <v>5525</v>
      </c>
      <c r="E2219" s="89">
        <v>0</v>
      </c>
      <c r="F2219" s="88" t="s">
        <v>1185</v>
      </c>
      <c r="H2219" s="3">
        <f>E2219+SUMIF('BR DTG PACUL'!C:C,'STOK PACUL'!C2219,'BR DTG PACUL'!E:E)</f>
        <v>0</v>
      </c>
    </row>
    <row r="2220" spans="1:8">
      <c r="A2220" s="88" t="s">
        <v>5526</v>
      </c>
      <c r="B2220" s="88" t="s">
        <v>876</v>
      </c>
      <c r="C2220" s="88" t="s">
        <v>5526</v>
      </c>
      <c r="D2220" s="88" t="s">
        <v>5527</v>
      </c>
      <c r="E2220" s="89">
        <v>0</v>
      </c>
      <c r="F2220" s="88" t="s">
        <v>1185</v>
      </c>
      <c r="H2220" s="3">
        <f>E2220+SUMIF('BR DTG PACUL'!C:C,'STOK PACUL'!C2220,'BR DTG PACUL'!E:E)</f>
        <v>0</v>
      </c>
    </row>
    <row r="2221" spans="1:8">
      <c r="A2221" s="88" t="s">
        <v>5528</v>
      </c>
      <c r="B2221" s="88" t="s">
        <v>876</v>
      </c>
      <c r="C2221" s="88" t="s">
        <v>5528</v>
      </c>
      <c r="D2221" s="88" t="s">
        <v>5529</v>
      </c>
      <c r="E2221" s="89">
        <v>0</v>
      </c>
      <c r="F2221" s="88" t="s">
        <v>1185</v>
      </c>
      <c r="H2221" s="3">
        <f>E2221+SUMIF('BR DTG PACUL'!C:C,'STOK PACUL'!C2221,'BR DTG PACUL'!E:E)</f>
        <v>0</v>
      </c>
    </row>
    <row r="2222" spans="1:8">
      <c r="A2222" s="88" t="s">
        <v>5530</v>
      </c>
      <c r="B2222" s="88" t="s">
        <v>876</v>
      </c>
      <c r="C2222" s="88" t="s">
        <v>5530</v>
      </c>
      <c r="D2222" s="88" t="s">
        <v>5531</v>
      </c>
      <c r="E2222" s="89">
        <v>0</v>
      </c>
      <c r="F2222" s="88" t="s">
        <v>1185</v>
      </c>
      <c r="H2222" s="3">
        <f>E2222+SUMIF('BR DTG PACUL'!C:C,'STOK PACUL'!C2222,'BR DTG PACUL'!E:E)</f>
        <v>0</v>
      </c>
    </row>
    <row r="2223" spans="1:8">
      <c r="A2223" s="88" t="s">
        <v>394</v>
      </c>
      <c r="B2223" s="88" t="s">
        <v>884</v>
      </c>
      <c r="C2223" s="88" t="s">
        <v>394</v>
      </c>
      <c r="D2223" s="88" t="s">
        <v>1334</v>
      </c>
      <c r="E2223" s="89">
        <v>4</v>
      </c>
      <c r="F2223" s="88" t="s">
        <v>1185</v>
      </c>
      <c r="H2223" s="3">
        <f>E2223+SUMIF('BR DTG PACUL'!C:C,'STOK PACUL'!C2223,'BR DTG PACUL'!E:E)</f>
        <v>4</v>
      </c>
    </row>
    <row r="2224" spans="1:8">
      <c r="A2224" s="88" t="s">
        <v>1657</v>
      </c>
      <c r="B2224" s="88" t="s">
        <v>1185</v>
      </c>
      <c r="C2224" s="88" t="s">
        <v>1657</v>
      </c>
      <c r="D2224" s="88" t="s">
        <v>1658</v>
      </c>
      <c r="E2224" s="89">
        <v>0</v>
      </c>
      <c r="F2224" s="88" t="s">
        <v>1185</v>
      </c>
      <c r="H2224" s="3">
        <f>E2224+SUMIF('BR DTG PACUL'!C:C,'STOK PACUL'!C2224,'BR DTG PACUL'!E:E)</f>
        <v>0</v>
      </c>
    </row>
    <row r="2225" spans="1:8">
      <c r="A2225" s="88" t="s">
        <v>5532</v>
      </c>
      <c r="B2225" s="88" t="s">
        <v>888</v>
      </c>
      <c r="C2225" s="88" t="s">
        <v>5532</v>
      </c>
      <c r="D2225" s="88" t="s">
        <v>5533</v>
      </c>
      <c r="E2225" s="89">
        <v>1</v>
      </c>
      <c r="F2225" s="88" t="s">
        <v>1185</v>
      </c>
      <c r="H2225" s="3">
        <f>E2225+SUMIF('BR DTG PACUL'!C:C,'STOK PACUL'!C2225,'BR DTG PACUL'!E:E)</f>
        <v>1</v>
      </c>
    </row>
    <row r="2226" spans="1:8">
      <c r="A2226" s="88" t="s">
        <v>519</v>
      </c>
      <c r="B2226" s="88" t="s">
        <v>884</v>
      </c>
      <c r="C2226" s="88" t="s">
        <v>519</v>
      </c>
      <c r="D2226" s="88" t="s">
        <v>1335</v>
      </c>
      <c r="E2226" s="89">
        <v>3</v>
      </c>
      <c r="F2226" s="88" t="s">
        <v>1185</v>
      </c>
      <c r="H2226" s="3">
        <f>E2226+SUMIF('BR DTG PACUL'!C:C,'STOK PACUL'!C2226,'BR DTG PACUL'!E:E)</f>
        <v>3</v>
      </c>
    </row>
    <row r="2227" spans="1:8">
      <c r="A2227" s="88" t="s">
        <v>5534</v>
      </c>
      <c r="B2227" s="88" t="s">
        <v>876</v>
      </c>
      <c r="C2227" s="88" t="s">
        <v>5534</v>
      </c>
      <c r="D2227" s="88" t="s">
        <v>5535</v>
      </c>
      <c r="E2227" s="89">
        <v>0</v>
      </c>
      <c r="F2227" s="88" t="s">
        <v>1185</v>
      </c>
      <c r="H2227" s="3">
        <f>E2227+SUMIF('BR DTG PACUL'!C:C,'STOK PACUL'!C2227,'BR DTG PACUL'!E:E)</f>
        <v>0</v>
      </c>
    </row>
    <row r="2228" spans="1:8">
      <c r="A2228" s="88" t="s">
        <v>5536</v>
      </c>
      <c r="B2228" s="88" t="s">
        <v>876</v>
      </c>
      <c r="C2228" s="88" t="s">
        <v>5536</v>
      </c>
      <c r="D2228" s="88" t="s">
        <v>5537</v>
      </c>
      <c r="E2228" s="89">
        <v>0</v>
      </c>
      <c r="F2228" s="88" t="s">
        <v>1185</v>
      </c>
      <c r="H2228" s="3">
        <f>E2228+SUMIF('BR DTG PACUL'!C:C,'STOK PACUL'!C2228,'BR DTG PACUL'!E:E)</f>
        <v>0</v>
      </c>
    </row>
    <row r="2229" spans="1:8">
      <c r="A2229" s="88" t="s">
        <v>5538</v>
      </c>
      <c r="B2229" s="88" t="s">
        <v>876</v>
      </c>
      <c r="C2229" s="88" t="s">
        <v>5538</v>
      </c>
      <c r="D2229" s="88" t="s">
        <v>5539</v>
      </c>
      <c r="E2229" s="89">
        <v>0</v>
      </c>
      <c r="F2229" s="88" t="s">
        <v>1185</v>
      </c>
      <c r="H2229" s="3">
        <f>E2229+SUMIF('BR DTG PACUL'!C:C,'STOK PACUL'!C2229,'BR DTG PACUL'!E:E)</f>
        <v>0</v>
      </c>
    </row>
    <row r="2230" spans="1:8">
      <c r="A2230" s="88" t="s">
        <v>5540</v>
      </c>
      <c r="B2230" s="88" t="s">
        <v>876</v>
      </c>
      <c r="C2230" s="88" t="s">
        <v>5540</v>
      </c>
      <c r="D2230" s="88" t="s">
        <v>5541</v>
      </c>
      <c r="E2230" s="89">
        <v>0</v>
      </c>
      <c r="F2230" s="88" t="s">
        <v>1185</v>
      </c>
      <c r="H2230" s="3">
        <f>E2230+SUMIF('BR DTG PACUL'!C:C,'STOK PACUL'!C2230,'BR DTG PACUL'!E:E)</f>
        <v>0</v>
      </c>
    </row>
    <row r="2231" spans="1:8">
      <c r="A2231" s="88" t="s">
        <v>5542</v>
      </c>
      <c r="B2231" s="88" t="s">
        <v>876</v>
      </c>
      <c r="C2231" s="88" t="s">
        <v>5542</v>
      </c>
      <c r="D2231" s="88" t="s">
        <v>5543</v>
      </c>
      <c r="E2231" s="89">
        <v>0</v>
      </c>
      <c r="F2231" s="88" t="s">
        <v>1185</v>
      </c>
      <c r="H2231" s="3">
        <f>E2231+SUMIF('BR DTG PACUL'!C:C,'STOK PACUL'!C2231,'BR DTG PACUL'!E:E)</f>
        <v>0</v>
      </c>
    </row>
    <row r="2232" spans="1:8" ht="30">
      <c r="A2232" s="88" t="s">
        <v>395</v>
      </c>
      <c r="B2232" s="88" t="s">
        <v>1100</v>
      </c>
      <c r="C2232" s="88" t="s">
        <v>395</v>
      </c>
      <c r="D2232" s="88" t="s">
        <v>1192</v>
      </c>
      <c r="E2232" s="89">
        <v>2</v>
      </c>
      <c r="F2232" s="88" t="s">
        <v>1185</v>
      </c>
      <c r="H2232" s="3">
        <f>E2232+SUMIF('BR DTG PACUL'!C:C,'STOK PACUL'!C2232,'BR DTG PACUL'!E:E)</f>
        <v>2</v>
      </c>
    </row>
    <row r="2233" spans="1:8">
      <c r="A2233" s="88" t="s">
        <v>1870</v>
      </c>
      <c r="B2233" s="88" t="s">
        <v>876</v>
      </c>
      <c r="C2233" s="88" t="s">
        <v>1870</v>
      </c>
      <c r="D2233" s="88" t="s">
        <v>1871</v>
      </c>
      <c r="E2233" s="89">
        <v>0</v>
      </c>
      <c r="F2233" s="88" t="s">
        <v>1185</v>
      </c>
      <c r="H2233" s="3">
        <f>E2233+SUMIF('BR DTG PACUL'!C:C,'STOK PACUL'!C2233,'BR DTG PACUL'!E:E)</f>
        <v>0</v>
      </c>
    </row>
    <row r="2234" spans="1:8">
      <c r="A2234" s="88" t="s">
        <v>5544</v>
      </c>
      <c r="B2234" s="88" t="s">
        <v>876</v>
      </c>
      <c r="C2234" s="88" t="s">
        <v>5544</v>
      </c>
      <c r="D2234" s="88" t="s">
        <v>5545</v>
      </c>
      <c r="E2234" s="89">
        <v>0</v>
      </c>
      <c r="F2234" s="88" t="s">
        <v>1185</v>
      </c>
      <c r="H2234" s="3">
        <f>E2234+SUMIF('BR DTG PACUL'!C:C,'STOK PACUL'!C2234,'BR DTG PACUL'!E:E)</f>
        <v>0</v>
      </c>
    </row>
    <row r="2235" spans="1:8">
      <c r="A2235" s="88" t="s">
        <v>5546</v>
      </c>
      <c r="B2235" s="88" t="s">
        <v>876</v>
      </c>
      <c r="C2235" s="88" t="s">
        <v>5546</v>
      </c>
      <c r="D2235" s="88" t="s">
        <v>5547</v>
      </c>
      <c r="E2235" s="89">
        <v>0</v>
      </c>
      <c r="F2235" s="88" t="s">
        <v>1185</v>
      </c>
      <c r="H2235" s="3">
        <f>E2235+SUMIF('BR DTG PACUL'!C:C,'STOK PACUL'!C2235,'BR DTG PACUL'!E:E)</f>
        <v>0</v>
      </c>
    </row>
    <row r="2236" spans="1:8" ht="30">
      <c r="A2236" s="88" t="s">
        <v>5548</v>
      </c>
      <c r="B2236" s="88" t="s">
        <v>877</v>
      </c>
      <c r="C2236" s="88" t="s">
        <v>5548</v>
      </c>
      <c r="D2236" s="88" t="s">
        <v>5549</v>
      </c>
      <c r="E2236" s="89">
        <v>1</v>
      </c>
      <c r="F2236" s="88" t="s">
        <v>1185</v>
      </c>
      <c r="H2236" s="3">
        <f>E2236+SUMIF('BR DTG PACUL'!C:C,'STOK PACUL'!C2236,'BR DTG PACUL'!E:E)</f>
        <v>1</v>
      </c>
    </row>
    <row r="2237" spans="1:8">
      <c r="A2237" s="88" t="s">
        <v>1336</v>
      </c>
      <c r="B2237" s="88" t="s">
        <v>1185</v>
      </c>
      <c r="C2237" s="88" t="s">
        <v>1336</v>
      </c>
      <c r="D2237" s="88" t="s">
        <v>1337</v>
      </c>
      <c r="E2237" s="89">
        <v>0</v>
      </c>
      <c r="F2237" s="88" t="s">
        <v>1185</v>
      </c>
      <c r="H2237" s="3">
        <f>E2237+SUMIF('BR DTG PACUL'!C:C,'STOK PACUL'!C2237,'BR DTG PACUL'!E:E)</f>
        <v>0</v>
      </c>
    </row>
    <row r="2238" spans="1:8">
      <c r="A2238" s="88" t="s">
        <v>5550</v>
      </c>
      <c r="B2238" s="88" t="s">
        <v>876</v>
      </c>
      <c r="C2238" s="88" t="s">
        <v>5550</v>
      </c>
      <c r="D2238" s="88" t="s">
        <v>5551</v>
      </c>
      <c r="E2238" s="89">
        <v>0</v>
      </c>
      <c r="F2238" s="88" t="s">
        <v>1185</v>
      </c>
      <c r="H2238" s="3">
        <f>E2238+SUMIF('BR DTG PACUL'!C:C,'STOK PACUL'!C2238,'BR DTG PACUL'!E:E)</f>
        <v>0</v>
      </c>
    </row>
    <row r="2239" spans="1:8">
      <c r="A2239" s="88" t="s">
        <v>5552</v>
      </c>
      <c r="B2239" s="88" t="s">
        <v>876</v>
      </c>
      <c r="C2239" s="88" t="s">
        <v>5552</v>
      </c>
      <c r="D2239" s="88" t="s">
        <v>2330</v>
      </c>
      <c r="E2239" s="89">
        <v>0</v>
      </c>
      <c r="F2239" s="88" t="s">
        <v>1185</v>
      </c>
      <c r="H2239" s="3">
        <f>E2239+SUMIF('BR DTG PACUL'!C:C,'STOK PACUL'!C2239,'BR DTG PACUL'!E:E)</f>
        <v>0</v>
      </c>
    </row>
    <row r="2240" spans="1:8">
      <c r="A2240" s="88" t="s">
        <v>5553</v>
      </c>
      <c r="B2240" s="88" t="s">
        <v>876</v>
      </c>
      <c r="C2240" s="88" t="s">
        <v>5553</v>
      </c>
      <c r="D2240" s="88" t="s">
        <v>3183</v>
      </c>
      <c r="E2240" s="89">
        <v>0</v>
      </c>
      <c r="F2240" s="88" t="s">
        <v>1185</v>
      </c>
      <c r="H2240" s="3">
        <f>E2240+SUMIF('BR DTG PACUL'!C:C,'STOK PACUL'!C2240,'BR DTG PACUL'!E:E)</f>
        <v>0</v>
      </c>
    </row>
    <row r="2241" spans="1:8">
      <c r="A2241" s="88" t="s">
        <v>5554</v>
      </c>
      <c r="B2241" s="88" t="s">
        <v>884</v>
      </c>
      <c r="C2241" s="88" t="s">
        <v>5554</v>
      </c>
      <c r="D2241" s="88" t="s">
        <v>5555</v>
      </c>
      <c r="E2241" s="89">
        <v>0</v>
      </c>
      <c r="F2241" s="88" t="s">
        <v>1185</v>
      </c>
      <c r="H2241" s="3">
        <f>E2241+SUMIF('BR DTG PACUL'!C:C,'STOK PACUL'!C2241,'BR DTG PACUL'!E:E)</f>
        <v>0</v>
      </c>
    </row>
    <row r="2242" spans="1:8">
      <c r="A2242" s="88" t="s">
        <v>396</v>
      </c>
      <c r="B2242" s="88" t="s">
        <v>884</v>
      </c>
      <c r="C2242" s="88" t="s">
        <v>396</v>
      </c>
      <c r="D2242" s="88" t="s">
        <v>1193</v>
      </c>
      <c r="E2242" s="89">
        <v>9</v>
      </c>
      <c r="F2242" s="88" t="s">
        <v>1185</v>
      </c>
      <c r="H2242" s="3">
        <f>E2242+SUMIF('BR DTG PACUL'!C:C,'STOK PACUL'!C2242,'BR DTG PACUL'!E:E)</f>
        <v>9</v>
      </c>
    </row>
    <row r="2243" spans="1:8">
      <c r="A2243" s="88" t="s">
        <v>5556</v>
      </c>
      <c r="B2243" s="88" t="s">
        <v>876</v>
      </c>
      <c r="C2243" s="88" t="s">
        <v>5556</v>
      </c>
      <c r="D2243" s="88" t="s">
        <v>5557</v>
      </c>
      <c r="E2243" s="89">
        <v>0</v>
      </c>
      <c r="F2243" s="88" t="s">
        <v>1185</v>
      </c>
      <c r="H2243" s="3">
        <f>E2243+SUMIF('BR DTG PACUL'!C:C,'STOK PACUL'!C2243,'BR DTG PACUL'!E:E)</f>
        <v>0</v>
      </c>
    </row>
    <row r="2244" spans="1:8">
      <c r="A2244" s="88" t="s">
        <v>397</v>
      </c>
      <c r="B2244" s="88" t="s">
        <v>884</v>
      </c>
      <c r="C2244" s="88" t="s">
        <v>397</v>
      </c>
      <c r="D2244" s="88" t="s">
        <v>1194</v>
      </c>
      <c r="E2244" s="89">
        <v>4</v>
      </c>
      <c r="F2244" s="88" t="s">
        <v>1185</v>
      </c>
      <c r="H2244" s="3">
        <f>E2244+SUMIF('BR DTG PACUL'!C:C,'STOK PACUL'!C2244,'BR DTG PACUL'!E:E)</f>
        <v>4</v>
      </c>
    </row>
    <row r="2245" spans="1:8">
      <c r="A2245" s="88" t="s">
        <v>5558</v>
      </c>
      <c r="B2245" s="88" t="s">
        <v>876</v>
      </c>
      <c r="C2245" s="88" t="s">
        <v>5558</v>
      </c>
      <c r="D2245" s="88" t="s">
        <v>5559</v>
      </c>
      <c r="E2245" s="89">
        <v>0</v>
      </c>
      <c r="F2245" s="88" t="s">
        <v>1185</v>
      </c>
      <c r="H2245" s="3">
        <f>E2245+SUMIF('BR DTG PACUL'!C:C,'STOK PACUL'!C2245,'BR DTG PACUL'!E:E)</f>
        <v>0</v>
      </c>
    </row>
    <row r="2246" spans="1:8">
      <c r="A2246" s="88" t="s">
        <v>5560</v>
      </c>
      <c r="B2246" s="88" t="s">
        <v>876</v>
      </c>
      <c r="C2246" s="88" t="s">
        <v>5560</v>
      </c>
      <c r="D2246" s="88" t="s">
        <v>5561</v>
      </c>
      <c r="E2246" s="89">
        <v>0</v>
      </c>
      <c r="F2246" s="88" t="s">
        <v>1185</v>
      </c>
      <c r="H2246" s="3">
        <f>E2246+SUMIF('BR DTG PACUL'!C:C,'STOK PACUL'!C2246,'BR DTG PACUL'!E:E)</f>
        <v>0</v>
      </c>
    </row>
    <row r="2247" spans="1:8">
      <c r="A2247" s="88" t="s">
        <v>731</v>
      </c>
      <c r="B2247" s="88" t="s">
        <v>884</v>
      </c>
      <c r="C2247" s="88" t="s">
        <v>731</v>
      </c>
      <c r="D2247" s="88" t="s">
        <v>1195</v>
      </c>
      <c r="E2247" s="89">
        <v>3</v>
      </c>
      <c r="F2247" s="88" t="s">
        <v>1185</v>
      </c>
      <c r="H2247" s="3">
        <f>E2247+SUMIF('BR DTG PACUL'!C:C,'STOK PACUL'!C2247,'BR DTG PACUL'!E:E)</f>
        <v>3</v>
      </c>
    </row>
    <row r="2248" spans="1:8">
      <c r="A2248" s="88" t="s">
        <v>398</v>
      </c>
      <c r="B2248" s="88" t="s">
        <v>884</v>
      </c>
      <c r="C2248" s="88" t="s">
        <v>398</v>
      </c>
      <c r="D2248" s="88" t="s">
        <v>1338</v>
      </c>
      <c r="E2248" s="89">
        <v>9</v>
      </c>
      <c r="F2248" s="88" t="s">
        <v>1185</v>
      </c>
      <c r="H2248" s="3">
        <f>E2248+SUMIF('BR DTG PACUL'!C:C,'STOK PACUL'!C2248,'BR DTG PACUL'!E:E)</f>
        <v>9</v>
      </c>
    </row>
    <row r="2249" spans="1:8">
      <c r="A2249" s="88" t="s">
        <v>2044</v>
      </c>
      <c r="B2249" s="88" t="s">
        <v>876</v>
      </c>
      <c r="C2249" s="88" t="s">
        <v>2044</v>
      </c>
      <c r="D2249" s="88" t="s">
        <v>2045</v>
      </c>
      <c r="E2249" s="89">
        <v>0</v>
      </c>
      <c r="F2249" s="88" t="s">
        <v>1185</v>
      </c>
      <c r="H2249" s="3">
        <f>E2249+SUMIF('BR DTG PACUL'!C:C,'STOK PACUL'!C2249,'BR DTG PACUL'!E:E)</f>
        <v>0</v>
      </c>
    </row>
    <row r="2250" spans="1:8">
      <c r="A2250" s="88" t="s">
        <v>5562</v>
      </c>
      <c r="B2250" s="88" t="s">
        <v>876</v>
      </c>
      <c r="C2250" s="88" t="s">
        <v>5562</v>
      </c>
      <c r="D2250" s="88" t="s">
        <v>5563</v>
      </c>
      <c r="E2250" s="89">
        <v>0</v>
      </c>
      <c r="F2250" s="88" t="s">
        <v>1185</v>
      </c>
      <c r="H2250" s="3">
        <f>E2250+SUMIF('BR DTG PACUL'!C:C,'STOK PACUL'!C2250,'BR DTG PACUL'!E:E)</f>
        <v>0</v>
      </c>
    </row>
    <row r="2251" spans="1:8">
      <c r="A2251" s="88" t="s">
        <v>732</v>
      </c>
      <c r="B2251" s="88" t="s">
        <v>884</v>
      </c>
      <c r="C2251" s="88" t="s">
        <v>732</v>
      </c>
      <c r="D2251" s="88" t="s">
        <v>1197</v>
      </c>
      <c r="E2251" s="89">
        <v>0</v>
      </c>
      <c r="F2251" s="88" t="s">
        <v>1185</v>
      </c>
      <c r="H2251" s="3">
        <f>E2251+SUMIF('BR DTG PACUL'!C:C,'STOK PACUL'!C2251,'BR DTG PACUL'!E:E)</f>
        <v>0</v>
      </c>
    </row>
    <row r="2252" spans="1:8">
      <c r="A2252" s="88" t="s">
        <v>5564</v>
      </c>
      <c r="B2252" s="88" t="s">
        <v>876</v>
      </c>
      <c r="C2252" s="88" t="s">
        <v>5564</v>
      </c>
      <c r="D2252" s="88" t="s">
        <v>5565</v>
      </c>
      <c r="E2252" s="89">
        <v>0</v>
      </c>
      <c r="F2252" s="88" t="s">
        <v>1185</v>
      </c>
      <c r="H2252" s="3">
        <f>E2252+SUMIF('BR DTG PACUL'!C:C,'STOK PACUL'!C2252,'BR DTG PACUL'!E:E)</f>
        <v>0</v>
      </c>
    </row>
    <row r="2253" spans="1:8">
      <c r="A2253" s="88" t="s">
        <v>5566</v>
      </c>
      <c r="B2253" s="88" t="s">
        <v>876</v>
      </c>
      <c r="C2253" s="88" t="s">
        <v>5566</v>
      </c>
      <c r="D2253" s="88" t="s">
        <v>5567</v>
      </c>
      <c r="E2253" s="89">
        <v>0</v>
      </c>
      <c r="F2253" s="88" t="s">
        <v>1185</v>
      </c>
      <c r="H2253" s="3">
        <f>E2253+SUMIF('BR DTG PACUL'!C:C,'STOK PACUL'!C2253,'BR DTG PACUL'!E:E)</f>
        <v>0</v>
      </c>
    </row>
    <row r="2254" spans="1:8">
      <c r="A2254" s="88" t="s">
        <v>1872</v>
      </c>
      <c r="B2254" s="88" t="s">
        <v>1185</v>
      </c>
      <c r="C2254" s="88" t="s">
        <v>1872</v>
      </c>
      <c r="D2254" s="88" t="s">
        <v>1873</v>
      </c>
      <c r="E2254" s="89">
        <v>0</v>
      </c>
      <c r="F2254" s="88" t="s">
        <v>1185</v>
      </c>
      <c r="H2254" s="3">
        <f>E2254+SUMIF('BR DTG PACUL'!C:C,'STOK PACUL'!C2254,'BR DTG PACUL'!E:E)</f>
        <v>0</v>
      </c>
    </row>
    <row r="2255" spans="1:8">
      <c r="A2255" s="88" t="s">
        <v>5568</v>
      </c>
      <c r="B2255" s="88" t="s">
        <v>876</v>
      </c>
      <c r="C2255" s="88" t="s">
        <v>5568</v>
      </c>
      <c r="D2255" s="88" t="s">
        <v>5569</v>
      </c>
      <c r="E2255" s="89">
        <v>0</v>
      </c>
      <c r="F2255" s="88" t="s">
        <v>1185</v>
      </c>
      <c r="H2255" s="3">
        <f>E2255+SUMIF('BR DTG PACUL'!C:C,'STOK PACUL'!C2255,'BR DTG PACUL'!E:E)</f>
        <v>0</v>
      </c>
    </row>
    <row r="2256" spans="1:8" ht="30">
      <c r="A2256" s="88" t="s">
        <v>5570</v>
      </c>
      <c r="B2256" s="88" t="s">
        <v>884</v>
      </c>
      <c r="C2256" s="88" t="s">
        <v>5570</v>
      </c>
      <c r="D2256" s="88" t="s">
        <v>5571</v>
      </c>
      <c r="E2256" s="89">
        <v>0</v>
      </c>
      <c r="F2256" s="88" t="s">
        <v>1185</v>
      </c>
      <c r="H2256" s="3">
        <f>E2256+SUMIF('BR DTG PACUL'!C:C,'STOK PACUL'!C2256,'BR DTG PACUL'!E:E)</f>
        <v>0</v>
      </c>
    </row>
    <row r="2257" spans="1:8">
      <c r="A2257" s="88" t="s">
        <v>5572</v>
      </c>
      <c r="B2257" s="88" t="s">
        <v>884</v>
      </c>
      <c r="C2257" s="88" t="s">
        <v>5572</v>
      </c>
      <c r="D2257" s="88" t="s">
        <v>5573</v>
      </c>
      <c r="E2257" s="89">
        <v>0</v>
      </c>
      <c r="F2257" s="88" t="s">
        <v>1185</v>
      </c>
      <c r="H2257" s="3">
        <f>E2257+SUMIF('BR DTG PACUL'!C:C,'STOK PACUL'!C2257,'BR DTG PACUL'!E:E)</f>
        <v>0</v>
      </c>
    </row>
    <row r="2258" spans="1:8">
      <c r="A2258" s="88" t="s">
        <v>5574</v>
      </c>
      <c r="B2258" s="88" t="s">
        <v>876</v>
      </c>
      <c r="C2258" s="88" t="s">
        <v>5574</v>
      </c>
      <c r="D2258" s="88" t="s">
        <v>5575</v>
      </c>
      <c r="E2258" s="89">
        <v>0</v>
      </c>
      <c r="F2258" s="88" t="s">
        <v>1185</v>
      </c>
      <c r="H2258" s="3">
        <f>E2258+SUMIF('BR DTG PACUL'!C:C,'STOK PACUL'!C2258,'BR DTG PACUL'!E:E)</f>
        <v>0</v>
      </c>
    </row>
    <row r="2259" spans="1:8">
      <c r="A2259" s="88" t="s">
        <v>5576</v>
      </c>
      <c r="B2259" s="88" t="s">
        <v>876</v>
      </c>
      <c r="C2259" s="88" t="s">
        <v>5576</v>
      </c>
      <c r="D2259" s="88" t="s">
        <v>5577</v>
      </c>
      <c r="E2259" s="89">
        <v>0</v>
      </c>
      <c r="F2259" s="88" t="s">
        <v>1185</v>
      </c>
      <c r="H2259" s="3">
        <f>E2259+SUMIF('BR DTG PACUL'!C:C,'STOK PACUL'!C2259,'BR DTG PACUL'!E:E)</f>
        <v>0</v>
      </c>
    </row>
    <row r="2260" spans="1:8">
      <c r="A2260" s="88" t="s">
        <v>5578</v>
      </c>
      <c r="B2260" s="88" t="s">
        <v>876</v>
      </c>
      <c r="C2260" s="88" t="s">
        <v>5578</v>
      </c>
      <c r="D2260" s="88" t="s">
        <v>5579</v>
      </c>
      <c r="E2260" s="89">
        <v>0</v>
      </c>
      <c r="F2260" s="88" t="s">
        <v>1185</v>
      </c>
      <c r="H2260" s="3">
        <f>E2260+SUMIF('BR DTG PACUL'!C:C,'STOK PACUL'!C2260,'BR DTG PACUL'!E:E)</f>
        <v>0</v>
      </c>
    </row>
    <row r="2261" spans="1:8">
      <c r="A2261" s="88" t="s">
        <v>5580</v>
      </c>
      <c r="B2261" s="88" t="s">
        <v>876</v>
      </c>
      <c r="C2261" s="88" t="s">
        <v>5580</v>
      </c>
      <c r="D2261" s="88" t="s">
        <v>5581</v>
      </c>
      <c r="E2261" s="89">
        <v>0</v>
      </c>
      <c r="F2261" s="88" t="s">
        <v>1185</v>
      </c>
      <c r="H2261" s="3">
        <f>E2261+SUMIF('BR DTG PACUL'!C:C,'STOK PACUL'!C2261,'BR DTG PACUL'!E:E)</f>
        <v>0</v>
      </c>
    </row>
    <row r="2262" spans="1:8">
      <c r="A2262" s="88" t="s">
        <v>5582</v>
      </c>
      <c r="B2262" s="88" t="s">
        <v>876</v>
      </c>
      <c r="C2262" s="88" t="s">
        <v>5582</v>
      </c>
      <c r="D2262" s="88" t="s">
        <v>5583</v>
      </c>
      <c r="E2262" s="89">
        <v>0</v>
      </c>
      <c r="F2262" s="88" t="s">
        <v>1185</v>
      </c>
      <c r="H2262" s="3">
        <f>E2262+SUMIF('BR DTG PACUL'!C:C,'STOK PACUL'!C2262,'BR DTG PACUL'!E:E)</f>
        <v>0</v>
      </c>
    </row>
    <row r="2263" spans="1:8">
      <c r="A2263" s="88" t="s">
        <v>5584</v>
      </c>
      <c r="B2263" s="88" t="s">
        <v>876</v>
      </c>
      <c r="C2263" s="88" t="s">
        <v>5584</v>
      </c>
      <c r="D2263" s="88" t="s">
        <v>5585</v>
      </c>
      <c r="E2263" s="89">
        <v>0</v>
      </c>
      <c r="F2263" s="88" t="s">
        <v>1185</v>
      </c>
      <c r="H2263" s="3">
        <f>E2263+SUMIF('BR DTG PACUL'!C:C,'STOK PACUL'!C2263,'BR DTG PACUL'!E:E)</f>
        <v>0</v>
      </c>
    </row>
    <row r="2264" spans="1:8">
      <c r="A2264" s="88" t="s">
        <v>5586</v>
      </c>
      <c r="B2264" s="88" t="s">
        <v>876</v>
      </c>
      <c r="C2264" s="88" t="s">
        <v>5586</v>
      </c>
      <c r="D2264" s="88" t="s">
        <v>2330</v>
      </c>
      <c r="E2264" s="89">
        <v>0</v>
      </c>
      <c r="F2264" s="88" t="s">
        <v>1185</v>
      </c>
      <c r="H2264" s="3">
        <f>E2264+SUMIF('BR DTG PACUL'!C:C,'STOK PACUL'!C2264,'BR DTG PACUL'!E:E)</f>
        <v>0</v>
      </c>
    </row>
    <row r="2265" spans="1:8">
      <c r="A2265" s="88" t="s">
        <v>5587</v>
      </c>
      <c r="B2265" s="88" t="s">
        <v>876</v>
      </c>
      <c r="C2265" s="88" t="s">
        <v>5587</v>
      </c>
      <c r="D2265" s="88" t="s">
        <v>5588</v>
      </c>
      <c r="E2265" s="89">
        <v>0</v>
      </c>
      <c r="F2265" s="88" t="s">
        <v>1185</v>
      </c>
      <c r="H2265" s="3">
        <f>E2265+SUMIF('BR DTG PACUL'!C:C,'STOK PACUL'!C2265,'BR DTG PACUL'!E:E)</f>
        <v>0</v>
      </c>
    </row>
    <row r="2266" spans="1:8">
      <c r="A2266" s="88" t="s">
        <v>399</v>
      </c>
      <c r="B2266" s="88" t="s">
        <v>884</v>
      </c>
      <c r="C2266" s="88" t="s">
        <v>399</v>
      </c>
      <c r="D2266" s="88" t="s">
        <v>1339</v>
      </c>
      <c r="E2266" s="89">
        <v>1</v>
      </c>
      <c r="F2266" s="88" t="s">
        <v>1185</v>
      </c>
      <c r="H2266" s="3">
        <f>E2266+SUMIF('BR DTG PACUL'!C:C,'STOK PACUL'!C2266,'BR DTG PACUL'!E:E)</f>
        <v>1</v>
      </c>
    </row>
    <row r="2267" spans="1:8" ht="30">
      <c r="A2267" s="88" t="s">
        <v>5589</v>
      </c>
      <c r="B2267" s="88" t="s">
        <v>1100</v>
      </c>
      <c r="C2267" s="88" t="s">
        <v>5589</v>
      </c>
      <c r="D2267" s="88" t="s">
        <v>5590</v>
      </c>
      <c r="E2267" s="89">
        <v>0</v>
      </c>
      <c r="F2267" s="88" t="s">
        <v>1185</v>
      </c>
      <c r="H2267" s="3">
        <f>E2267+SUMIF('BR DTG PACUL'!C:C,'STOK PACUL'!C2267,'BR DTG PACUL'!E:E)</f>
        <v>0</v>
      </c>
    </row>
    <row r="2268" spans="1:8" ht="30">
      <c r="A2268" s="88" t="s">
        <v>5591</v>
      </c>
      <c r="B2268" s="88" t="s">
        <v>1100</v>
      </c>
      <c r="C2268" s="88" t="s">
        <v>5591</v>
      </c>
      <c r="D2268" s="88" t="s">
        <v>5592</v>
      </c>
      <c r="E2268" s="89">
        <v>0</v>
      </c>
      <c r="F2268" s="88" t="s">
        <v>1185</v>
      </c>
      <c r="H2268" s="3">
        <f>E2268+SUMIF('BR DTG PACUL'!C:C,'STOK PACUL'!C2268,'BR DTG PACUL'!E:E)</f>
        <v>0</v>
      </c>
    </row>
    <row r="2269" spans="1:8" ht="30">
      <c r="A2269" s="88" t="s">
        <v>400</v>
      </c>
      <c r="B2269" s="88" t="s">
        <v>1100</v>
      </c>
      <c r="C2269" s="88" t="s">
        <v>400</v>
      </c>
      <c r="D2269" s="88" t="s">
        <v>1199</v>
      </c>
      <c r="E2269" s="89">
        <v>2</v>
      </c>
      <c r="F2269" s="88" t="s">
        <v>1185</v>
      </c>
      <c r="H2269" s="3">
        <f>E2269+SUMIF('BR DTG PACUL'!C:C,'STOK PACUL'!C2269,'BR DTG PACUL'!E:E)</f>
        <v>2</v>
      </c>
    </row>
    <row r="2270" spans="1:8">
      <c r="A2270" s="88" t="s">
        <v>5593</v>
      </c>
      <c r="B2270" s="88" t="s">
        <v>876</v>
      </c>
      <c r="C2270" s="88" t="s">
        <v>5593</v>
      </c>
      <c r="D2270" s="88" t="s">
        <v>5594</v>
      </c>
      <c r="E2270" s="89">
        <v>0</v>
      </c>
      <c r="F2270" s="88" t="s">
        <v>1185</v>
      </c>
      <c r="H2270" s="3">
        <f>E2270+SUMIF('BR DTG PACUL'!C:C,'STOK PACUL'!C2270,'BR DTG PACUL'!E:E)</f>
        <v>0</v>
      </c>
    </row>
    <row r="2271" spans="1:8">
      <c r="A2271" s="88" t="s">
        <v>401</v>
      </c>
      <c r="B2271" s="88" t="s">
        <v>891</v>
      </c>
      <c r="C2271" s="88" t="s">
        <v>401</v>
      </c>
      <c r="D2271" s="88" t="s">
        <v>1200</v>
      </c>
      <c r="E2271" s="89">
        <v>5</v>
      </c>
      <c r="F2271" s="88" t="s">
        <v>1185</v>
      </c>
      <c r="H2271" s="3">
        <f>E2271+SUMIF('BR DTG PACUL'!C:C,'STOK PACUL'!C2271,'BR DTG PACUL'!E:E)</f>
        <v>5</v>
      </c>
    </row>
    <row r="2272" spans="1:8">
      <c r="A2272" s="88" t="s">
        <v>5595</v>
      </c>
      <c r="B2272" s="88" t="s">
        <v>891</v>
      </c>
      <c r="C2272" s="88" t="s">
        <v>5595</v>
      </c>
      <c r="D2272" s="88" t="s">
        <v>5596</v>
      </c>
      <c r="E2272" s="89">
        <v>0</v>
      </c>
      <c r="F2272" s="88" t="s">
        <v>1185</v>
      </c>
      <c r="H2272" s="3">
        <f>E2272+SUMIF('BR DTG PACUL'!C:C,'STOK PACUL'!C2272,'BR DTG PACUL'!E:E)</f>
        <v>0</v>
      </c>
    </row>
    <row r="2273" spans="1:8">
      <c r="A2273" s="88" t="s">
        <v>402</v>
      </c>
      <c r="B2273" s="88" t="s">
        <v>891</v>
      </c>
      <c r="C2273" s="88" t="s">
        <v>402</v>
      </c>
      <c r="D2273" s="88" t="s">
        <v>1201</v>
      </c>
      <c r="E2273" s="89">
        <v>3</v>
      </c>
      <c r="F2273" s="88" t="s">
        <v>1185</v>
      </c>
      <c r="H2273" s="3">
        <f>E2273+SUMIF('BR DTG PACUL'!C:C,'STOK PACUL'!C2273,'BR DTG PACUL'!E:E)</f>
        <v>3</v>
      </c>
    </row>
    <row r="2274" spans="1:8">
      <c r="A2274" s="88" t="s">
        <v>403</v>
      </c>
      <c r="B2274" s="88" t="s">
        <v>891</v>
      </c>
      <c r="C2274" s="88" t="s">
        <v>403</v>
      </c>
      <c r="D2274" s="88" t="s">
        <v>1202</v>
      </c>
      <c r="E2274" s="89">
        <v>3</v>
      </c>
      <c r="F2274" s="88" t="s">
        <v>1185</v>
      </c>
      <c r="H2274" s="3">
        <f>E2274+SUMIF('BR DTG PACUL'!C:C,'STOK PACUL'!C2274,'BR DTG PACUL'!E:E)</f>
        <v>3</v>
      </c>
    </row>
    <row r="2275" spans="1:8">
      <c r="A2275" s="88" t="s">
        <v>5597</v>
      </c>
      <c r="B2275" s="88" t="s">
        <v>876</v>
      </c>
      <c r="C2275" s="88" t="s">
        <v>5597</v>
      </c>
      <c r="D2275" s="88" t="s">
        <v>5598</v>
      </c>
      <c r="E2275" s="89">
        <v>0</v>
      </c>
      <c r="F2275" s="88" t="s">
        <v>1185</v>
      </c>
      <c r="H2275" s="3">
        <f>E2275+SUMIF('BR DTG PACUL'!C:C,'STOK PACUL'!C2275,'BR DTG PACUL'!E:E)</f>
        <v>0</v>
      </c>
    </row>
    <row r="2276" spans="1:8">
      <c r="A2276" s="88" t="s">
        <v>5599</v>
      </c>
      <c r="B2276" s="88" t="s">
        <v>876</v>
      </c>
      <c r="C2276" s="88" t="s">
        <v>5599</v>
      </c>
      <c r="D2276" s="88" t="s">
        <v>2330</v>
      </c>
      <c r="E2276" s="89">
        <v>0</v>
      </c>
      <c r="F2276" s="88" t="s">
        <v>1185</v>
      </c>
      <c r="H2276" s="3">
        <f>E2276+SUMIF('BR DTG PACUL'!C:C,'STOK PACUL'!C2276,'BR DTG PACUL'!E:E)</f>
        <v>0</v>
      </c>
    </row>
    <row r="2277" spans="1:8">
      <c r="A2277" s="88" t="s">
        <v>5600</v>
      </c>
      <c r="B2277" s="88" t="s">
        <v>876</v>
      </c>
      <c r="C2277" s="88" t="s">
        <v>5600</v>
      </c>
      <c r="D2277" s="88" t="s">
        <v>5601</v>
      </c>
      <c r="E2277" s="89">
        <v>0</v>
      </c>
      <c r="F2277" s="88" t="s">
        <v>1185</v>
      </c>
      <c r="H2277" s="3">
        <f>E2277+SUMIF('BR DTG PACUL'!C:C,'STOK PACUL'!C2277,'BR DTG PACUL'!E:E)</f>
        <v>0</v>
      </c>
    </row>
    <row r="2278" spans="1:8">
      <c r="A2278" s="88" t="s">
        <v>5602</v>
      </c>
      <c r="B2278" s="88" t="s">
        <v>876</v>
      </c>
      <c r="C2278" s="88" t="s">
        <v>5602</v>
      </c>
      <c r="D2278" s="88" t="s">
        <v>5603</v>
      </c>
      <c r="E2278" s="89">
        <v>0</v>
      </c>
      <c r="F2278" s="88" t="s">
        <v>1185</v>
      </c>
      <c r="H2278" s="3">
        <f>E2278+SUMIF('BR DTG PACUL'!C:C,'STOK PACUL'!C2278,'BR DTG PACUL'!E:E)</f>
        <v>0</v>
      </c>
    </row>
    <row r="2279" spans="1:8">
      <c r="A2279" s="88" t="s">
        <v>404</v>
      </c>
      <c r="B2279" s="88" t="s">
        <v>881</v>
      </c>
      <c r="C2279" s="88" t="s">
        <v>404</v>
      </c>
      <c r="D2279" s="88" t="s">
        <v>1203</v>
      </c>
      <c r="E2279" s="89">
        <v>1</v>
      </c>
      <c r="F2279" s="88" t="s">
        <v>1185</v>
      </c>
      <c r="H2279" s="3">
        <f>E2279+SUMIF('BR DTG PACUL'!C:C,'STOK PACUL'!C2279,'BR DTG PACUL'!E:E)</f>
        <v>1</v>
      </c>
    </row>
    <row r="2280" spans="1:8">
      <c r="A2280" s="88" t="s">
        <v>5604</v>
      </c>
      <c r="B2280" s="88" t="s">
        <v>876</v>
      </c>
      <c r="C2280" s="88" t="s">
        <v>5604</v>
      </c>
      <c r="D2280" s="88" t="s">
        <v>5605</v>
      </c>
      <c r="E2280" s="89">
        <v>0</v>
      </c>
      <c r="F2280" s="88" t="s">
        <v>1185</v>
      </c>
      <c r="H2280" s="3">
        <f>E2280+SUMIF('BR DTG PACUL'!C:C,'STOK PACUL'!C2280,'BR DTG PACUL'!E:E)</f>
        <v>0</v>
      </c>
    </row>
    <row r="2281" spans="1:8">
      <c r="A2281" s="88" t="s">
        <v>5606</v>
      </c>
      <c r="B2281" s="88" t="s">
        <v>920</v>
      </c>
      <c r="C2281" s="88" t="s">
        <v>5606</v>
      </c>
      <c r="D2281" s="88" t="s">
        <v>5607</v>
      </c>
      <c r="E2281" s="89">
        <v>0</v>
      </c>
      <c r="F2281" s="88" t="s">
        <v>1185</v>
      </c>
      <c r="H2281" s="3">
        <f>E2281+SUMIF('BR DTG PACUL'!C:C,'STOK PACUL'!C2281,'BR DTG PACUL'!E:E)</f>
        <v>0</v>
      </c>
    </row>
    <row r="2282" spans="1:8">
      <c r="A2282" s="88" t="s">
        <v>733</v>
      </c>
      <c r="B2282" s="88" t="s">
        <v>920</v>
      </c>
      <c r="C2282" s="88" t="s">
        <v>733</v>
      </c>
      <c r="D2282" s="88" t="s">
        <v>1340</v>
      </c>
      <c r="E2282" s="89">
        <v>1</v>
      </c>
      <c r="F2282" s="88" t="s">
        <v>1185</v>
      </c>
      <c r="H2282" s="3">
        <f>E2282+SUMIF('BR DTG PACUL'!C:C,'STOK PACUL'!C2282,'BR DTG PACUL'!E:E)</f>
        <v>1</v>
      </c>
    </row>
    <row r="2283" spans="1:8">
      <c r="A2283" s="88" t="s">
        <v>5608</v>
      </c>
      <c r="B2283" s="88" t="s">
        <v>920</v>
      </c>
      <c r="C2283" s="88" t="s">
        <v>5608</v>
      </c>
      <c r="D2283" s="88" t="s">
        <v>5609</v>
      </c>
      <c r="E2283" s="89">
        <v>2</v>
      </c>
      <c r="F2283" s="88" t="s">
        <v>1185</v>
      </c>
      <c r="H2283" s="3">
        <f>E2283+SUMIF('BR DTG PACUL'!C:C,'STOK PACUL'!C2283,'BR DTG PACUL'!E:E)</f>
        <v>2</v>
      </c>
    </row>
    <row r="2284" spans="1:8">
      <c r="A2284" s="88" t="s">
        <v>2237</v>
      </c>
      <c r="B2284" s="88" t="s">
        <v>920</v>
      </c>
      <c r="C2284" s="88" t="s">
        <v>2237</v>
      </c>
      <c r="D2284" s="88" t="s">
        <v>5610</v>
      </c>
      <c r="E2284" s="89">
        <v>2</v>
      </c>
      <c r="F2284" s="88" t="s">
        <v>1185</v>
      </c>
      <c r="H2284" s="3">
        <f>E2284+SUMIF('BR DTG PACUL'!C:C,'STOK PACUL'!C2284,'BR DTG PACUL'!E:E)</f>
        <v>2</v>
      </c>
    </row>
    <row r="2285" spans="1:8">
      <c r="A2285" s="88" t="s">
        <v>5611</v>
      </c>
      <c r="B2285" s="88" t="s">
        <v>876</v>
      </c>
      <c r="C2285" s="88" t="s">
        <v>5611</v>
      </c>
      <c r="D2285" s="88" t="s">
        <v>5612</v>
      </c>
      <c r="E2285" s="89">
        <v>0</v>
      </c>
      <c r="F2285" s="88" t="s">
        <v>1185</v>
      </c>
      <c r="H2285" s="3">
        <f>E2285+SUMIF('BR DTG PACUL'!C:C,'STOK PACUL'!C2285,'BR DTG PACUL'!E:E)</f>
        <v>0</v>
      </c>
    </row>
    <row r="2286" spans="1:8">
      <c r="A2286" s="88" t="s">
        <v>5613</v>
      </c>
      <c r="B2286" s="88" t="s">
        <v>876</v>
      </c>
      <c r="C2286" s="88" t="s">
        <v>5613</v>
      </c>
      <c r="D2286" s="88" t="s">
        <v>5614</v>
      </c>
      <c r="E2286" s="89">
        <v>0</v>
      </c>
      <c r="F2286" s="88" t="s">
        <v>1185</v>
      </c>
      <c r="H2286" s="3">
        <f>E2286+SUMIF('BR DTG PACUL'!C:C,'STOK PACUL'!C2286,'BR DTG PACUL'!E:E)</f>
        <v>0</v>
      </c>
    </row>
    <row r="2287" spans="1:8">
      <c r="A2287" s="88" t="s">
        <v>5615</v>
      </c>
      <c r="B2287" s="88" t="s">
        <v>876</v>
      </c>
      <c r="C2287" s="88" t="s">
        <v>5615</v>
      </c>
      <c r="D2287" s="88" t="s">
        <v>5616</v>
      </c>
      <c r="E2287" s="89">
        <v>0</v>
      </c>
      <c r="F2287" s="88" t="s">
        <v>1185</v>
      </c>
      <c r="H2287" s="3">
        <f>E2287+SUMIF('BR DTG PACUL'!C:C,'STOK PACUL'!C2287,'BR DTG PACUL'!E:E)</f>
        <v>0</v>
      </c>
    </row>
    <row r="2288" spans="1:8">
      <c r="A2288" s="88" t="s">
        <v>5617</v>
      </c>
      <c r="B2288" s="88" t="s">
        <v>876</v>
      </c>
      <c r="C2288" s="88" t="s">
        <v>5617</v>
      </c>
      <c r="D2288" s="88" t="s">
        <v>5618</v>
      </c>
      <c r="E2288" s="89">
        <v>0</v>
      </c>
      <c r="F2288" s="88" t="s">
        <v>1185</v>
      </c>
      <c r="H2288" s="3">
        <f>E2288+SUMIF('BR DTG PACUL'!C:C,'STOK PACUL'!C2288,'BR DTG PACUL'!E:E)</f>
        <v>0</v>
      </c>
    </row>
    <row r="2289" spans="1:8">
      <c r="A2289" s="88" t="s">
        <v>5619</v>
      </c>
      <c r="B2289" s="88" t="s">
        <v>876</v>
      </c>
      <c r="C2289" s="88" t="s">
        <v>5619</v>
      </c>
      <c r="D2289" s="88" t="s">
        <v>5620</v>
      </c>
      <c r="E2289" s="89">
        <v>0</v>
      </c>
      <c r="F2289" s="88" t="s">
        <v>1185</v>
      </c>
      <c r="H2289" s="3">
        <f>E2289+SUMIF('BR DTG PACUL'!C:C,'STOK PACUL'!C2289,'BR DTG PACUL'!E:E)</f>
        <v>0</v>
      </c>
    </row>
    <row r="2290" spans="1:8">
      <c r="A2290" s="88" t="s">
        <v>5621</v>
      </c>
      <c r="B2290" s="88" t="s">
        <v>876</v>
      </c>
      <c r="C2290" s="88" t="s">
        <v>5621</v>
      </c>
      <c r="D2290" s="88" t="s">
        <v>5622</v>
      </c>
      <c r="E2290" s="89">
        <v>0</v>
      </c>
      <c r="F2290" s="88" t="s">
        <v>1185</v>
      </c>
      <c r="H2290" s="3">
        <f>E2290+SUMIF('BR DTG PACUL'!C:C,'STOK PACUL'!C2290,'BR DTG PACUL'!E:E)</f>
        <v>0</v>
      </c>
    </row>
    <row r="2291" spans="1:8">
      <c r="A2291" s="88" t="s">
        <v>5623</v>
      </c>
      <c r="B2291" s="88" t="s">
        <v>876</v>
      </c>
      <c r="C2291" s="88" t="s">
        <v>5623</v>
      </c>
      <c r="D2291" s="88" t="s">
        <v>5624</v>
      </c>
      <c r="E2291" s="89">
        <v>0</v>
      </c>
      <c r="F2291" s="88" t="s">
        <v>1185</v>
      </c>
      <c r="H2291" s="3">
        <f>E2291+SUMIF('BR DTG PACUL'!C:C,'STOK PACUL'!C2291,'BR DTG PACUL'!E:E)</f>
        <v>0</v>
      </c>
    </row>
    <row r="2292" spans="1:8">
      <c r="A2292" s="88" t="s">
        <v>5625</v>
      </c>
      <c r="B2292" s="88" t="s">
        <v>876</v>
      </c>
      <c r="C2292" s="88" t="s">
        <v>5625</v>
      </c>
      <c r="D2292" s="88" t="s">
        <v>5626</v>
      </c>
      <c r="E2292" s="89">
        <v>0</v>
      </c>
      <c r="F2292" s="88" t="s">
        <v>1185</v>
      </c>
      <c r="H2292" s="3">
        <f>E2292+SUMIF('BR DTG PACUL'!C:C,'STOK PACUL'!C2292,'BR DTG PACUL'!E:E)</f>
        <v>0</v>
      </c>
    </row>
    <row r="2293" spans="1:8">
      <c r="A2293" s="88" t="s">
        <v>5627</v>
      </c>
      <c r="B2293" s="88" t="s">
        <v>876</v>
      </c>
      <c r="C2293" s="88" t="s">
        <v>5627</v>
      </c>
      <c r="D2293" s="88" t="s">
        <v>5628</v>
      </c>
      <c r="E2293" s="89">
        <v>0</v>
      </c>
      <c r="F2293" s="88" t="s">
        <v>1185</v>
      </c>
      <c r="H2293" s="3">
        <f>E2293+SUMIF('BR DTG PACUL'!C:C,'STOK PACUL'!C2293,'BR DTG PACUL'!E:E)</f>
        <v>0</v>
      </c>
    </row>
    <row r="2294" spans="1:8">
      <c r="A2294" s="88" t="s">
        <v>5629</v>
      </c>
      <c r="B2294" s="88" t="s">
        <v>876</v>
      </c>
      <c r="C2294" s="88" t="s">
        <v>5629</v>
      </c>
      <c r="D2294" s="88" t="s">
        <v>5630</v>
      </c>
      <c r="E2294" s="89">
        <v>0</v>
      </c>
      <c r="F2294" s="88" t="s">
        <v>1185</v>
      </c>
      <c r="H2294" s="3">
        <f>E2294+SUMIF('BR DTG PACUL'!C:C,'STOK PACUL'!C2294,'BR DTG PACUL'!E:E)</f>
        <v>0</v>
      </c>
    </row>
    <row r="2295" spans="1:8">
      <c r="A2295" s="88" t="s">
        <v>5631</v>
      </c>
      <c r="B2295" s="88" t="s">
        <v>876</v>
      </c>
      <c r="C2295" s="88" t="s">
        <v>5631</v>
      </c>
      <c r="D2295" s="88" t="s">
        <v>5632</v>
      </c>
      <c r="E2295" s="89">
        <v>0</v>
      </c>
      <c r="F2295" s="88" t="s">
        <v>1185</v>
      </c>
      <c r="H2295" s="3">
        <f>E2295+SUMIF('BR DTG PACUL'!C:C,'STOK PACUL'!C2295,'BR DTG PACUL'!E:E)</f>
        <v>0</v>
      </c>
    </row>
    <row r="2296" spans="1:8">
      <c r="A2296" s="88" t="s">
        <v>405</v>
      </c>
      <c r="B2296" s="88" t="s">
        <v>920</v>
      </c>
      <c r="C2296" s="88" t="s">
        <v>405</v>
      </c>
      <c r="D2296" s="88" t="s">
        <v>1341</v>
      </c>
      <c r="E2296" s="89">
        <v>1</v>
      </c>
      <c r="F2296" s="88" t="s">
        <v>1185</v>
      </c>
      <c r="H2296" s="3">
        <f>E2296+SUMIF('BR DTG PACUL'!C:C,'STOK PACUL'!C2296,'BR DTG PACUL'!E:E)</f>
        <v>1</v>
      </c>
    </row>
    <row r="2297" spans="1:8">
      <c r="A2297" s="88" t="s">
        <v>5633</v>
      </c>
      <c r="B2297" s="88" t="s">
        <v>876</v>
      </c>
      <c r="C2297" s="88" t="s">
        <v>5633</v>
      </c>
      <c r="D2297" s="88" t="s">
        <v>5634</v>
      </c>
      <c r="E2297" s="89">
        <v>0</v>
      </c>
      <c r="F2297" s="88" t="s">
        <v>1185</v>
      </c>
      <c r="H2297" s="3">
        <f>E2297+SUMIF('BR DTG PACUL'!C:C,'STOK PACUL'!C2297,'BR DTG PACUL'!E:E)</f>
        <v>0</v>
      </c>
    </row>
    <row r="2298" spans="1:8">
      <c r="A2298" s="88" t="s">
        <v>5635</v>
      </c>
      <c r="B2298" s="88" t="s">
        <v>876</v>
      </c>
      <c r="C2298" s="88" t="s">
        <v>5635</v>
      </c>
      <c r="D2298" s="88" t="s">
        <v>5636</v>
      </c>
      <c r="E2298" s="89">
        <v>0</v>
      </c>
      <c r="F2298" s="88" t="s">
        <v>1185</v>
      </c>
      <c r="H2298" s="3">
        <f>E2298+SUMIF('BR DTG PACUL'!C:C,'STOK PACUL'!C2298,'BR DTG PACUL'!E:E)</f>
        <v>0</v>
      </c>
    </row>
    <row r="2299" spans="1:8">
      <c r="A2299" s="88" t="s">
        <v>5637</v>
      </c>
      <c r="B2299" s="88" t="s">
        <v>876</v>
      </c>
      <c r="C2299" s="88" t="s">
        <v>5637</v>
      </c>
      <c r="D2299" s="88" t="s">
        <v>5638</v>
      </c>
      <c r="E2299" s="89">
        <v>0</v>
      </c>
      <c r="F2299" s="88" t="s">
        <v>1185</v>
      </c>
      <c r="H2299" s="3">
        <f>E2299+SUMIF('BR DTG PACUL'!C:C,'STOK PACUL'!C2299,'BR DTG PACUL'!E:E)</f>
        <v>0</v>
      </c>
    </row>
    <row r="2300" spans="1:8">
      <c r="A2300" s="88" t="s">
        <v>5639</v>
      </c>
      <c r="B2300" s="88" t="s">
        <v>876</v>
      </c>
      <c r="C2300" s="88" t="s">
        <v>5639</v>
      </c>
      <c r="D2300" s="88" t="s">
        <v>5640</v>
      </c>
      <c r="E2300" s="89">
        <v>0</v>
      </c>
      <c r="F2300" s="88" t="s">
        <v>1185</v>
      </c>
      <c r="H2300" s="3">
        <f>E2300+SUMIF('BR DTG PACUL'!C:C,'STOK PACUL'!C2300,'BR DTG PACUL'!E:E)</f>
        <v>0</v>
      </c>
    </row>
    <row r="2301" spans="1:8">
      <c r="A2301" s="88" t="s">
        <v>5641</v>
      </c>
      <c r="B2301" s="88" t="s">
        <v>876</v>
      </c>
      <c r="C2301" s="88" t="s">
        <v>5641</v>
      </c>
      <c r="D2301" s="88" t="s">
        <v>5642</v>
      </c>
      <c r="E2301" s="89">
        <v>0</v>
      </c>
      <c r="F2301" s="88" t="s">
        <v>1185</v>
      </c>
      <c r="H2301" s="3">
        <f>E2301+SUMIF('BR DTG PACUL'!C:C,'STOK PACUL'!C2301,'BR DTG PACUL'!E:E)</f>
        <v>0</v>
      </c>
    </row>
    <row r="2302" spans="1:8">
      <c r="A2302" s="88" t="s">
        <v>5643</v>
      </c>
      <c r="B2302" s="88" t="s">
        <v>876</v>
      </c>
      <c r="C2302" s="88" t="s">
        <v>5643</v>
      </c>
      <c r="D2302" s="88" t="s">
        <v>5644</v>
      </c>
      <c r="E2302" s="89">
        <v>0</v>
      </c>
      <c r="F2302" s="88" t="s">
        <v>1185</v>
      </c>
      <c r="H2302" s="3">
        <f>E2302+SUMIF('BR DTG PACUL'!C:C,'STOK PACUL'!C2302,'BR DTG PACUL'!E:E)</f>
        <v>0</v>
      </c>
    </row>
    <row r="2303" spans="1:8" ht="30">
      <c r="A2303" s="88" t="s">
        <v>406</v>
      </c>
      <c r="B2303" s="88" t="s">
        <v>877</v>
      </c>
      <c r="C2303" s="88" t="s">
        <v>406</v>
      </c>
      <c r="D2303" s="88" t="s">
        <v>1205</v>
      </c>
      <c r="E2303" s="89">
        <v>4</v>
      </c>
      <c r="F2303" s="88" t="s">
        <v>1185</v>
      </c>
      <c r="H2303" s="3">
        <f>E2303+SUMIF('BR DTG PACUL'!C:C,'STOK PACUL'!C2303,'BR DTG PACUL'!E:E)</f>
        <v>4</v>
      </c>
    </row>
    <row r="2304" spans="1:8">
      <c r="A2304" s="88" t="s">
        <v>5645</v>
      </c>
      <c r="B2304" s="88" t="s">
        <v>876</v>
      </c>
      <c r="C2304" s="88" t="s">
        <v>5645</v>
      </c>
      <c r="D2304" s="88" t="s">
        <v>5646</v>
      </c>
      <c r="E2304" s="89">
        <v>0</v>
      </c>
      <c r="F2304" s="88" t="s">
        <v>1185</v>
      </c>
      <c r="H2304" s="3">
        <f>E2304+SUMIF('BR DTG PACUL'!C:C,'STOK PACUL'!C2304,'BR DTG PACUL'!E:E)</f>
        <v>0</v>
      </c>
    </row>
    <row r="2305" spans="1:8">
      <c r="A2305" s="88" t="s">
        <v>596</v>
      </c>
      <c r="B2305" s="88" t="s">
        <v>876</v>
      </c>
      <c r="C2305" s="88" t="s">
        <v>596</v>
      </c>
      <c r="D2305" s="88" t="s">
        <v>734</v>
      </c>
      <c r="E2305" s="89">
        <v>0</v>
      </c>
      <c r="F2305" s="88" t="s">
        <v>1185</v>
      </c>
      <c r="H2305" s="3">
        <f>E2305+SUMIF('BR DTG PACUL'!C:C,'STOK PACUL'!C2305,'BR DTG PACUL'!E:E)</f>
        <v>0</v>
      </c>
    </row>
    <row r="2306" spans="1:8">
      <c r="A2306" s="88" t="s">
        <v>5647</v>
      </c>
      <c r="B2306" s="88" t="s">
        <v>876</v>
      </c>
      <c r="C2306" s="88" t="s">
        <v>5647</v>
      </c>
      <c r="D2306" s="88" t="s">
        <v>5648</v>
      </c>
      <c r="E2306" s="89">
        <v>0</v>
      </c>
      <c r="F2306" s="88" t="s">
        <v>1185</v>
      </c>
      <c r="H2306" s="3">
        <f>E2306+SUMIF('BR DTG PACUL'!C:C,'STOK PACUL'!C2306,'BR DTG PACUL'!E:E)</f>
        <v>0</v>
      </c>
    </row>
    <row r="2307" spans="1:8">
      <c r="A2307" s="88" t="s">
        <v>5649</v>
      </c>
      <c r="B2307" s="88" t="s">
        <v>876</v>
      </c>
      <c r="C2307" s="88" t="s">
        <v>5649</v>
      </c>
      <c r="D2307" s="88" t="s">
        <v>5650</v>
      </c>
      <c r="E2307" s="89">
        <v>0</v>
      </c>
      <c r="F2307" s="88" t="s">
        <v>1185</v>
      </c>
      <c r="H2307" s="3">
        <f>E2307+SUMIF('BR DTG PACUL'!C:C,'STOK PACUL'!C2307,'BR DTG PACUL'!E:E)</f>
        <v>0</v>
      </c>
    </row>
    <row r="2308" spans="1:8">
      <c r="A2308" s="88" t="s">
        <v>5651</v>
      </c>
      <c r="B2308" s="88" t="s">
        <v>876</v>
      </c>
      <c r="C2308" s="88" t="s">
        <v>5651</v>
      </c>
      <c r="D2308" s="88" t="s">
        <v>5652</v>
      </c>
      <c r="E2308" s="89">
        <v>0</v>
      </c>
      <c r="F2308" s="88" t="s">
        <v>1185</v>
      </c>
      <c r="H2308" s="3">
        <f>E2308+SUMIF('BR DTG PACUL'!C:C,'STOK PACUL'!C2308,'BR DTG PACUL'!E:E)</f>
        <v>0</v>
      </c>
    </row>
    <row r="2309" spans="1:8">
      <c r="A2309" s="88" t="s">
        <v>5653</v>
      </c>
      <c r="B2309" s="88" t="s">
        <v>876</v>
      </c>
      <c r="C2309" s="88" t="s">
        <v>5653</v>
      </c>
      <c r="D2309" s="88" t="s">
        <v>5654</v>
      </c>
      <c r="E2309" s="89">
        <v>0</v>
      </c>
      <c r="F2309" s="88" t="s">
        <v>1185</v>
      </c>
      <c r="H2309" s="3">
        <f>E2309+SUMIF('BR DTG PACUL'!C:C,'STOK PACUL'!C2309,'BR DTG PACUL'!E:E)</f>
        <v>0</v>
      </c>
    </row>
    <row r="2310" spans="1:8">
      <c r="A2310" s="88" t="s">
        <v>5655</v>
      </c>
      <c r="B2310" s="88" t="s">
        <v>876</v>
      </c>
      <c r="C2310" s="88" t="s">
        <v>5655</v>
      </c>
      <c r="D2310" s="88" t="s">
        <v>5656</v>
      </c>
      <c r="E2310" s="89">
        <v>0</v>
      </c>
      <c r="F2310" s="88" t="s">
        <v>1185</v>
      </c>
      <c r="H2310" s="3">
        <f>E2310+SUMIF('BR DTG PACUL'!C:C,'STOK PACUL'!C2310,'BR DTG PACUL'!E:E)</f>
        <v>0</v>
      </c>
    </row>
    <row r="2311" spans="1:8">
      <c r="A2311" s="88" t="s">
        <v>5657</v>
      </c>
      <c r="B2311" s="88" t="s">
        <v>876</v>
      </c>
      <c r="C2311" s="88" t="s">
        <v>5657</v>
      </c>
      <c r="D2311" s="88" t="s">
        <v>5658</v>
      </c>
      <c r="E2311" s="89">
        <v>0</v>
      </c>
      <c r="F2311" s="88" t="s">
        <v>1185</v>
      </c>
      <c r="H2311" s="3">
        <f>E2311+SUMIF('BR DTG PACUL'!C:C,'STOK PACUL'!C2311,'BR DTG PACUL'!E:E)</f>
        <v>0</v>
      </c>
    </row>
    <row r="2312" spans="1:8">
      <c r="A2312" s="88" t="s">
        <v>1342</v>
      </c>
      <c r="B2312" s="88" t="s">
        <v>1185</v>
      </c>
      <c r="C2312" s="88" t="s">
        <v>1342</v>
      </c>
      <c r="D2312" s="88" t="s">
        <v>1343</v>
      </c>
      <c r="E2312" s="89">
        <v>0</v>
      </c>
      <c r="F2312" s="88" t="s">
        <v>1185</v>
      </c>
      <c r="H2312" s="3">
        <f>E2312+SUMIF('BR DTG PACUL'!C:C,'STOK PACUL'!C2312,'BR DTG PACUL'!E:E)</f>
        <v>0</v>
      </c>
    </row>
    <row r="2313" spans="1:8">
      <c r="A2313" s="88" t="s">
        <v>5659</v>
      </c>
      <c r="B2313" s="88" t="s">
        <v>876</v>
      </c>
      <c r="C2313" s="88" t="s">
        <v>5659</v>
      </c>
      <c r="D2313" s="88" t="s">
        <v>5660</v>
      </c>
      <c r="E2313" s="89">
        <v>0</v>
      </c>
      <c r="F2313" s="88" t="s">
        <v>1185</v>
      </c>
      <c r="H2313" s="3">
        <f>E2313+SUMIF('BR DTG PACUL'!C:C,'STOK PACUL'!C2313,'BR DTG PACUL'!E:E)</f>
        <v>0</v>
      </c>
    </row>
    <row r="2314" spans="1:8">
      <c r="A2314" s="88" t="s">
        <v>2048</v>
      </c>
      <c r="B2314" s="88" t="s">
        <v>876</v>
      </c>
      <c r="C2314" s="88" t="s">
        <v>2048</v>
      </c>
      <c r="D2314" s="88" t="s">
        <v>5661</v>
      </c>
      <c r="E2314" s="89">
        <v>0</v>
      </c>
      <c r="F2314" s="88" t="s">
        <v>1185</v>
      </c>
      <c r="H2314" s="3">
        <f>E2314+SUMIF('BR DTG PACUL'!C:C,'STOK PACUL'!C2314,'BR DTG PACUL'!E:E)</f>
        <v>0</v>
      </c>
    </row>
    <row r="2315" spans="1:8">
      <c r="A2315" s="88" t="s">
        <v>5662</v>
      </c>
      <c r="B2315" s="88" t="s">
        <v>876</v>
      </c>
      <c r="C2315" s="88" t="s">
        <v>5662</v>
      </c>
      <c r="D2315" s="88" t="s">
        <v>5663</v>
      </c>
      <c r="E2315" s="89">
        <v>0</v>
      </c>
      <c r="F2315" s="88" t="s">
        <v>1185</v>
      </c>
      <c r="H2315" s="3">
        <f>E2315+SUMIF('BR DTG PACUL'!C:C,'STOK PACUL'!C2315,'BR DTG PACUL'!E:E)</f>
        <v>0</v>
      </c>
    </row>
    <row r="2316" spans="1:8">
      <c r="A2316" s="88" t="s">
        <v>5664</v>
      </c>
      <c r="B2316" s="88" t="s">
        <v>876</v>
      </c>
      <c r="C2316" s="88" t="s">
        <v>5664</v>
      </c>
      <c r="D2316" s="88" t="s">
        <v>5665</v>
      </c>
      <c r="E2316" s="89">
        <v>0</v>
      </c>
      <c r="F2316" s="88" t="s">
        <v>1185</v>
      </c>
      <c r="H2316" s="3">
        <f>E2316+SUMIF('BR DTG PACUL'!C:C,'STOK PACUL'!C2316,'BR DTG PACUL'!E:E)</f>
        <v>0</v>
      </c>
    </row>
    <row r="2317" spans="1:8">
      <c r="A2317" s="88" t="s">
        <v>5666</v>
      </c>
      <c r="B2317" s="88" t="s">
        <v>876</v>
      </c>
      <c r="C2317" s="88" t="s">
        <v>5666</v>
      </c>
      <c r="D2317" s="88" t="s">
        <v>5667</v>
      </c>
      <c r="E2317" s="89">
        <v>0</v>
      </c>
      <c r="F2317" s="88" t="s">
        <v>1185</v>
      </c>
      <c r="H2317" s="3">
        <f>E2317+SUMIF('BR DTG PACUL'!C:C,'STOK PACUL'!C2317,'BR DTG PACUL'!E:E)</f>
        <v>0</v>
      </c>
    </row>
    <row r="2318" spans="1:8" ht="30">
      <c r="A2318" s="88" t="s">
        <v>5668</v>
      </c>
      <c r="B2318" s="88" t="s">
        <v>876</v>
      </c>
      <c r="C2318" s="88" t="s">
        <v>5668</v>
      </c>
      <c r="D2318" s="88" t="s">
        <v>5669</v>
      </c>
      <c r="E2318" s="89">
        <v>0</v>
      </c>
      <c r="F2318" s="88" t="s">
        <v>1185</v>
      </c>
      <c r="H2318" s="3">
        <f>E2318+SUMIF('BR DTG PACUL'!C:C,'STOK PACUL'!C2318,'BR DTG PACUL'!E:E)</f>
        <v>0</v>
      </c>
    </row>
    <row r="2319" spans="1:8">
      <c r="A2319" s="88" t="s">
        <v>5670</v>
      </c>
      <c r="B2319" s="88" t="s">
        <v>876</v>
      </c>
      <c r="C2319" s="88" t="s">
        <v>5670</v>
      </c>
      <c r="D2319" s="88" t="s">
        <v>5671</v>
      </c>
      <c r="E2319" s="89">
        <v>0</v>
      </c>
      <c r="F2319" s="88" t="s">
        <v>1185</v>
      </c>
      <c r="H2319" s="3">
        <f>E2319+SUMIF('BR DTG PACUL'!C:C,'STOK PACUL'!C2319,'BR DTG PACUL'!E:E)</f>
        <v>0</v>
      </c>
    </row>
    <row r="2320" spans="1:8">
      <c r="A2320" s="88" t="s">
        <v>5672</v>
      </c>
      <c r="B2320" s="88" t="s">
        <v>876</v>
      </c>
      <c r="C2320" s="88" t="s">
        <v>5672</v>
      </c>
      <c r="D2320" s="88" t="s">
        <v>5673</v>
      </c>
      <c r="E2320" s="89">
        <v>0</v>
      </c>
      <c r="F2320" s="88" t="s">
        <v>1185</v>
      </c>
      <c r="H2320" s="3">
        <f>E2320+SUMIF('BR DTG PACUL'!C:C,'STOK PACUL'!C2320,'BR DTG PACUL'!E:E)</f>
        <v>0</v>
      </c>
    </row>
    <row r="2321" spans="1:8">
      <c r="A2321" s="88" t="s">
        <v>5674</v>
      </c>
      <c r="B2321" s="88" t="s">
        <v>876</v>
      </c>
      <c r="C2321" s="88" t="s">
        <v>5674</v>
      </c>
      <c r="D2321" s="88" t="s">
        <v>5675</v>
      </c>
      <c r="E2321" s="89">
        <v>0</v>
      </c>
      <c r="F2321" s="88" t="s">
        <v>1185</v>
      </c>
      <c r="H2321" s="3">
        <f>E2321+SUMIF('BR DTG PACUL'!C:C,'STOK PACUL'!C2321,'BR DTG PACUL'!E:E)</f>
        <v>0</v>
      </c>
    </row>
    <row r="2322" spans="1:8">
      <c r="A2322" s="88" t="s">
        <v>5676</v>
      </c>
      <c r="B2322" s="88" t="s">
        <v>876</v>
      </c>
      <c r="C2322" s="88" t="s">
        <v>5676</v>
      </c>
      <c r="D2322" s="88" t="s">
        <v>5677</v>
      </c>
      <c r="E2322" s="89">
        <v>0</v>
      </c>
      <c r="F2322" s="88" t="s">
        <v>1185</v>
      </c>
      <c r="H2322" s="3">
        <f>E2322+SUMIF('BR DTG PACUL'!C:C,'STOK PACUL'!C2322,'BR DTG PACUL'!E:E)</f>
        <v>0</v>
      </c>
    </row>
    <row r="2323" spans="1:8">
      <c r="A2323" s="88" t="s">
        <v>5678</v>
      </c>
      <c r="B2323" s="88" t="s">
        <v>876</v>
      </c>
      <c r="C2323" s="88" t="s">
        <v>5678</v>
      </c>
      <c r="D2323" s="88" t="s">
        <v>5679</v>
      </c>
      <c r="E2323" s="89">
        <v>0</v>
      </c>
      <c r="F2323" s="88" t="s">
        <v>1185</v>
      </c>
      <c r="H2323" s="3">
        <f>E2323+SUMIF('BR DTG PACUL'!C:C,'STOK PACUL'!C2323,'BR DTG PACUL'!E:E)</f>
        <v>0</v>
      </c>
    </row>
    <row r="2324" spans="1:8">
      <c r="A2324" s="88" t="s">
        <v>5680</v>
      </c>
      <c r="B2324" s="88" t="s">
        <v>876</v>
      </c>
      <c r="C2324" s="88" t="s">
        <v>5680</v>
      </c>
      <c r="D2324" s="88" t="s">
        <v>5681</v>
      </c>
      <c r="E2324" s="89">
        <v>0</v>
      </c>
      <c r="F2324" s="88" t="s">
        <v>1185</v>
      </c>
      <c r="H2324" s="3">
        <f>E2324+SUMIF('BR DTG PACUL'!C:C,'STOK PACUL'!C2324,'BR DTG PACUL'!E:E)</f>
        <v>0</v>
      </c>
    </row>
    <row r="2325" spans="1:8">
      <c r="A2325" s="88" t="s">
        <v>5682</v>
      </c>
      <c r="B2325" s="88" t="s">
        <v>876</v>
      </c>
      <c r="C2325" s="88" t="s">
        <v>5682</v>
      </c>
      <c r="D2325" s="88" t="s">
        <v>5683</v>
      </c>
      <c r="E2325" s="89">
        <v>0</v>
      </c>
      <c r="F2325" s="88" t="s">
        <v>1185</v>
      </c>
      <c r="H2325" s="3">
        <f>E2325+SUMIF('BR DTG PACUL'!C:C,'STOK PACUL'!C2325,'BR DTG PACUL'!E:E)</f>
        <v>0</v>
      </c>
    </row>
    <row r="2326" spans="1:8" ht="30">
      <c r="A2326" s="88" t="s">
        <v>5684</v>
      </c>
      <c r="B2326" s="88" t="s">
        <v>876</v>
      </c>
      <c r="C2326" s="88" t="s">
        <v>5684</v>
      </c>
      <c r="D2326" s="88" t="s">
        <v>5427</v>
      </c>
      <c r="E2326" s="89">
        <v>0</v>
      </c>
      <c r="F2326" s="88" t="s">
        <v>1185</v>
      </c>
      <c r="H2326" s="3">
        <f>E2326+SUMIF('BR DTG PACUL'!C:C,'STOK PACUL'!C2326,'BR DTG PACUL'!E:E)</f>
        <v>0</v>
      </c>
    </row>
    <row r="2327" spans="1:8" ht="30">
      <c r="A2327" s="88" t="s">
        <v>5685</v>
      </c>
      <c r="B2327" s="88" t="s">
        <v>876</v>
      </c>
      <c r="C2327" s="88" t="s">
        <v>5685</v>
      </c>
      <c r="D2327" s="88" t="s">
        <v>5686</v>
      </c>
      <c r="E2327" s="89">
        <v>0</v>
      </c>
      <c r="F2327" s="88" t="s">
        <v>1185</v>
      </c>
      <c r="H2327" s="3">
        <f>E2327+SUMIF('BR DTG PACUL'!C:C,'STOK PACUL'!C2327,'BR DTG PACUL'!E:E)</f>
        <v>0</v>
      </c>
    </row>
    <row r="2328" spans="1:8">
      <c r="A2328" s="88" t="s">
        <v>5687</v>
      </c>
      <c r="B2328" s="88" t="s">
        <v>876</v>
      </c>
      <c r="C2328" s="88" t="s">
        <v>5687</v>
      </c>
      <c r="D2328" s="88" t="s">
        <v>5688</v>
      </c>
      <c r="E2328" s="89">
        <v>0</v>
      </c>
      <c r="F2328" s="88" t="s">
        <v>1185</v>
      </c>
      <c r="H2328" s="3">
        <f>E2328+SUMIF('BR DTG PACUL'!C:C,'STOK PACUL'!C2328,'BR DTG PACUL'!E:E)</f>
        <v>0</v>
      </c>
    </row>
    <row r="2329" spans="1:8" ht="30">
      <c r="A2329" s="88" t="s">
        <v>2239</v>
      </c>
      <c r="B2329" s="88" t="s">
        <v>876</v>
      </c>
      <c r="C2329" s="88" t="s">
        <v>2239</v>
      </c>
      <c r="D2329" s="88" t="s">
        <v>2240</v>
      </c>
      <c r="E2329" s="89">
        <v>0</v>
      </c>
      <c r="F2329" s="88" t="s">
        <v>1185</v>
      </c>
      <c r="H2329" s="3">
        <f>E2329+SUMIF('BR DTG PACUL'!C:C,'STOK PACUL'!C2329,'BR DTG PACUL'!E:E)</f>
        <v>0</v>
      </c>
    </row>
    <row r="2330" spans="1:8" ht="30">
      <c r="A2330" s="88" t="s">
        <v>5689</v>
      </c>
      <c r="B2330" s="88" t="s">
        <v>876</v>
      </c>
      <c r="C2330" s="88" t="s">
        <v>5689</v>
      </c>
      <c r="D2330" s="88" t="s">
        <v>5690</v>
      </c>
      <c r="E2330" s="89">
        <v>0</v>
      </c>
      <c r="F2330" s="88" t="s">
        <v>1185</v>
      </c>
      <c r="H2330" s="3">
        <f>E2330+SUMIF('BR DTG PACUL'!C:C,'STOK PACUL'!C2330,'BR DTG PACUL'!E:E)</f>
        <v>0</v>
      </c>
    </row>
    <row r="2331" spans="1:8">
      <c r="A2331" s="88" t="s">
        <v>5691</v>
      </c>
      <c r="B2331" s="88" t="s">
        <v>876</v>
      </c>
      <c r="C2331" s="88" t="s">
        <v>5691</v>
      </c>
      <c r="D2331" s="88" t="s">
        <v>5692</v>
      </c>
      <c r="E2331" s="89">
        <v>0</v>
      </c>
      <c r="F2331" s="88" t="s">
        <v>1185</v>
      </c>
      <c r="H2331" s="3">
        <f>E2331+SUMIF('BR DTG PACUL'!C:C,'STOK PACUL'!C2331,'BR DTG PACUL'!E:E)</f>
        <v>0</v>
      </c>
    </row>
    <row r="2332" spans="1:8">
      <c r="A2332" s="88" t="s">
        <v>5693</v>
      </c>
      <c r="B2332" s="88" t="s">
        <v>920</v>
      </c>
      <c r="C2332" s="88" t="s">
        <v>5693</v>
      </c>
      <c r="D2332" s="88" t="s">
        <v>5694</v>
      </c>
      <c r="E2332" s="89">
        <v>1</v>
      </c>
      <c r="F2332" s="88" t="s">
        <v>1185</v>
      </c>
      <c r="H2332" s="3">
        <f>E2332+SUMIF('BR DTG PACUL'!C:C,'STOK PACUL'!C2332,'BR DTG PACUL'!E:E)</f>
        <v>1</v>
      </c>
    </row>
    <row r="2333" spans="1:8">
      <c r="A2333" s="88" t="s">
        <v>481</v>
      </c>
      <c r="B2333" s="88" t="s">
        <v>920</v>
      </c>
      <c r="C2333" s="88" t="s">
        <v>481</v>
      </c>
      <c r="D2333" s="88" t="s">
        <v>1874</v>
      </c>
      <c r="E2333" s="89">
        <v>2</v>
      </c>
      <c r="F2333" s="88" t="s">
        <v>1185</v>
      </c>
      <c r="H2333" s="3">
        <f>E2333+SUMIF('BR DTG PACUL'!C:C,'STOK PACUL'!C2333,'BR DTG PACUL'!E:E)</f>
        <v>2</v>
      </c>
    </row>
    <row r="2334" spans="1:8">
      <c r="A2334" s="88" t="s">
        <v>407</v>
      </c>
      <c r="B2334" s="88" t="s">
        <v>920</v>
      </c>
      <c r="C2334" s="88" t="s">
        <v>407</v>
      </c>
      <c r="D2334" s="88" t="s">
        <v>1344</v>
      </c>
      <c r="E2334" s="89">
        <v>4</v>
      </c>
      <c r="F2334" s="88" t="s">
        <v>1185</v>
      </c>
      <c r="H2334" s="3">
        <f>E2334+SUMIF('BR DTG PACUL'!C:C,'STOK PACUL'!C2334,'BR DTG PACUL'!E:E)</f>
        <v>4</v>
      </c>
    </row>
    <row r="2335" spans="1:8">
      <c r="A2335" s="88" t="s">
        <v>2050</v>
      </c>
      <c r="B2335" s="88" t="s">
        <v>920</v>
      </c>
      <c r="C2335" s="88" t="s">
        <v>2050</v>
      </c>
      <c r="D2335" s="88" t="s">
        <v>2051</v>
      </c>
      <c r="E2335" s="89">
        <v>0</v>
      </c>
      <c r="F2335" s="88" t="s">
        <v>1185</v>
      </c>
      <c r="H2335" s="3">
        <f>E2335+SUMIF('BR DTG PACUL'!C:C,'STOK PACUL'!C2335,'BR DTG PACUL'!E:E)</f>
        <v>0</v>
      </c>
    </row>
    <row r="2336" spans="1:8" ht="30">
      <c r="A2336" s="88" t="s">
        <v>408</v>
      </c>
      <c r="B2336" s="88" t="s">
        <v>920</v>
      </c>
      <c r="C2336" s="88" t="s">
        <v>408</v>
      </c>
      <c r="D2336" s="88" t="s">
        <v>1345</v>
      </c>
      <c r="E2336" s="89">
        <v>4</v>
      </c>
      <c r="F2336" s="88" t="s">
        <v>1185</v>
      </c>
      <c r="H2336" s="3">
        <f>E2336+SUMIF('BR DTG PACUL'!C:C,'STOK PACUL'!C2336,'BR DTG PACUL'!E:E)</f>
        <v>4</v>
      </c>
    </row>
    <row r="2337" spans="1:8" ht="30">
      <c r="A2337" s="88" t="s">
        <v>5695</v>
      </c>
      <c r="B2337" s="88" t="s">
        <v>876</v>
      </c>
      <c r="C2337" s="88" t="s">
        <v>5695</v>
      </c>
      <c r="D2337" s="88" t="s">
        <v>5696</v>
      </c>
      <c r="E2337" s="89">
        <v>0</v>
      </c>
      <c r="F2337" s="88" t="s">
        <v>1185</v>
      </c>
      <c r="H2337" s="3">
        <f>E2337+SUMIF('BR DTG PACUL'!C:C,'STOK PACUL'!C2337,'BR DTG PACUL'!E:E)</f>
        <v>0</v>
      </c>
    </row>
    <row r="2338" spans="1:8">
      <c r="A2338" s="88" t="s">
        <v>5697</v>
      </c>
      <c r="B2338" s="88" t="s">
        <v>876</v>
      </c>
      <c r="C2338" s="88" t="s">
        <v>5697</v>
      </c>
      <c r="D2338" s="88" t="s">
        <v>5698</v>
      </c>
      <c r="E2338" s="89">
        <v>0</v>
      </c>
      <c r="F2338" s="88" t="s">
        <v>1185</v>
      </c>
      <c r="H2338" s="3">
        <f>E2338+SUMIF('BR DTG PACUL'!C:C,'STOK PACUL'!C2338,'BR DTG PACUL'!E:E)</f>
        <v>0</v>
      </c>
    </row>
    <row r="2339" spans="1:8">
      <c r="A2339" s="88" t="s">
        <v>5699</v>
      </c>
      <c r="B2339" s="88" t="s">
        <v>876</v>
      </c>
      <c r="C2339" s="88" t="s">
        <v>5699</v>
      </c>
      <c r="D2339" s="88" t="s">
        <v>5700</v>
      </c>
      <c r="E2339" s="89">
        <v>0</v>
      </c>
      <c r="F2339" s="88" t="s">
        <v>1185</v>
      </c>
      <c r="H2339" s="3">
        <f>E2339+SUMIF('BR DTG PACUL'!C:C,'STOK PACUL'!C2339,'BR DTG PACUL'!E:E)</f>
        <v>0</v>
      </c>
    </row>
    <row r="2340" spans="1:8">
      <c r="A2340" s="88" t="s">
        <v>5701</v>
      </c>
      <c r="B2340" s="88" t="s">
        <v>876</v>
      </c>
      <c r="C2340" s="88" t="s">
        <v>5701</v>
      </c>
      <c r="D2340" s="88" t="s">
        <v>5702</v>
      </c>
      <c r="E2340" s="89">
        <v>0</v>
      </c>
      <c r="F2340" s="88" t="s">
        <v>1185</v>
      </c>
      <c r="H2340" s="3">
        <f>E2340+SUMIF('BR DTG PACUL'!C:C,'STOK PACUL'!C2340,'BR DTG PACUL'!E:E)</f>
        <v>0</v>
      </c>
    </row>
    <row r="2341" spans="1:8">
      <c r="A2341" s="88" t="s">
        <v>5703</v>
      </c>
      <c r="B2341" s="88" t="s">
        <v>876</v>
      </c>
      <c r="C2341" s="88" t="s">
        <v>5703</v>
      </c>
      <c r="D2341" s="88" t="s">
        <v>5704</v>
      </c>
      <c r="E2341" s="89">
        <v>0</v>
      </c>
      <c r="F2341" s="88" t="s">
        <v>1185</v>
      </c>
      <c r="H2341" s="3">
        <f>E2341+SUMIF('BR DTG PACUL'!C:C,'STOK PACUL'!C2341,'BR DTG PACUL'!E:E)</f>
        <v>0</v>
      </c>
    </row>
    <row r="2342" spans="1:8">
      <c r="A2342" s="88" t="s">
        <v>5705</v>
      </c>
      <c r="B2342" s="88" t="s">
        <v>876</v>
      </c>
      <c r="C2342" s="88" t="s">
        <v>5705</v>
      </c>
      <c r="D2342" s="88" t="s">
        <v>5706</v>
      </c>
      <c r="E2342" s="89">
        <v>0</v>
      </c>
      <c r="F2342" s="88" t="s">
        <v>1185</v>
      </c>
      <c r="H2342" s="3">
        <f>E2342+SUMIF('BR DTG PACUL'!C:C,'STOK PACUL'!C2342,'BR DTG PACUL'!E:E)</f>
        <v>0</v>
      </c>
    </row>
    <row r="2343" spans="1:8">
      <c r="A2343" s="88" t="s">
        <v>5707</v>
      </c>
      <c r="B2343" s="88" t="s">
        <v>876</v>
      </c>
      <c r="C2343" s="88" t="s">
        <v>5707</v>
      </c>
      <c r="D2343" s="88" t="s">
        <v>5708</v>
      </c>
      <c r="E2343" s="89">
        <v>0</v>
      </c>
      <c r="F2343" s="88" t="s">
        <v>1185</v>
      </c>
      <c r="H2343" s="3">
        <f>E2343+SUMIF('BR DTG PACUL'!C:C,'STOK PACUL'!C2343,'BR DTG PACUL'!E:E)</f>
        <v>0</v>
      </c>
    </row>
    <row r="2344" spans="1:8">
      <c r="A2344" s="88" t="s">
        <v>5709</v>
      </c>
      <c r="B2344" s="88" t="s">
        <v>876</v>
      </c>
      <c r="C2344" s="88" t="s">
        <v>5709</v>
      </c>
      <c r="D2344" s="88" t="s">
        <v>5710</v>
      </c>
      <c r="E2344" s="89">
        <v>0</v>
      </c>
      <c r="F2344" s="88" t="s">
        <v>1185</v>
      </c>
      <c r="H2344" s="3">
        <f>E2344+SUMIF('BR DTG PACUL'!C:C,'STOK PACUL'!C2344,'BR DTG PACUL'!E:E)</f>
        <v>0</v>
      </c>
    </row>
    <row r="2345" spans="1:8">
      <c r="A2345" s="88" t="s">
        <v>5711</v>
      </c>
      <c r="B2345" s="88" t="s">
        <v>876</v>
      </c>
      <c r="C2345" s="88" t="s">
        <v>5711</v>
      </c>
      <c r="D2345" s="88" t="s">
        <v>5712</v>
      </c>
      <c r="E2345" s="89">
        <v>0</v>
      </c>
      <c r="F2345" s="88" t="s">
        <v>1185</v>
      </c>
      <c r="H2345" s="3">
        <f>E2345+SUMIF('BR DTG PACUL'!C:C,'STOK PACUL'!C2345,'BR DTG PACUL'!E:E)</f>
        <v>0</v>
      </c>
    </row>
    <row r="2346" spans="1:8">
      <c r="A2346" s="88" t="s">
        <v>5713</v>
      </c>
      <c r="B2346" s="88" t="s">
        <v>876</v>
      </c>
      <c r="C2346" s="88" t="s">
        <v>5713</v>
      </c>
      <c r="D2346" s="88" t="s">
        <v>2330</v>
      </c>
      <c r="E2346" s="89">
        <v>0</v>
      </c>
      <c r="F2346" s="88" t="s">
        <v>1185</v>
      </c>
      <c r="H2346" s="3">
        <f>E2346+SUMIF('BR DTG PACUL'!C:C,'STOK PACUL'!C2346,'BR DTG PACUL'!E:E)</f>
        <v>0</v>
      </c>
    </row>
    <row r="2347" spans="1:8">
      <c r="A2347" s="88" t="s">
        <v>5714</v>
      </c>
      <c r="B2347" s="88" t="s">
        <v>881</v>
      </c>
      <c r="C2347" s="88" t="s">
        <v>5714</v>
      </c>
      <c r="D2347" s="88" t="s">
        <v>5715</v>
      </c>
      <c r="E2347" s="89">
        <v>0</v>
      </c>
      <c r="F2347" s="88" t="s">
        <v>1185</v>
      </c>
      <c r="H2347" s="3">
        <f>E2347+SUMIF('BR DTG PACUL'!C:C,'STOK PACUL'!C2347,'BR DTG PACUL'!E:E)</f>
        <v>0</v>
      </c>
    </row>
    <row r="2348" spans="1:8">
      <c r="A2348" s="88" t="s">
        <v>5716</v>
      </c>
      <c r="B2348" s="88" t="s">
        <v>876</v>
      </c>
      <c r="C2348" s="88" t="s">
        <v>5716</v>
      </c>
      <c r="D2348" s="88" t="s">
        <v>2330</v>
      </c>
      <c r="E2348" s="89">
        <v>0</v>
      </c>
      <c r="F2348" s="88" t="s">
        <v>1185</v>
      </c>
      <c r="H2348" s="3">
        <f>E2348+SUMIF('BR DTG PACUL'!C:C,'STOK PACUL'!C2348,'BR DTG PACUL'!E:E)</f>
        <v>0</v>
      </c>
    </row>
    <row r="2349" spans="1:8">
      <c r="A2349" s="88" t="s">
        <v>5717</v>
      </c>
      <c r="B2349" s="88" t="s">
        <v>876</v>
      </c>
      <c r="C2349" s="88" t="s">
        <v>5717</v>
      </c>
      <c r="D2349" s="88" t="s">
        <v>2330</v>
      </c>
      <c r="E2349" s="89">
        <v>0</v>
      </c>
      <c r="F2349" s="88" t="s">
        <v>1185</v>
      </c>
      <c r="H2349" s="3">
        <f>E2349+SUMIF('BR DTG PACUL'!C:C,'STOK PACUL'!C2349,'BR DTG PACUL'!E:E)</f>
        <v>0</v>
      </c>
    </row>
    <row r="2350" spans="1:8">
      <c r="A2350" s="88" t="s">
        <v>5718</v>
      </c>
      <c r="B2350" s="88" t="s">
        <v>876</v>
      </c>
      <c r="C2350" s="88" t="s">
        <v>5718</v>
      </c>
      <c r="D2350" s="88" t="s">
        <v>2330</v>
      </c>
      <c r="E2350" s="89">
        <v>0</v>
      </c>
      <c r="F2350" s="88" t="s">
        <v>1185</v>
      </c>
      <c r="H2350" s="3">
        <f>E2350+SUMIF('BR DTG PACUL'!C:C,'STOK PACUL'!C2350,'BR DTG PACUL'!E:E)</f>
        <v>0</v>
      </c>
    </row>
    <row r="2351" spans="1:8">
      <c r="A2351" s="88" t="s">
        <v>5719</v>
      </c>
      <c r="B2351" s="88" t="s">
        <v>876</v>
      </c>
      <c r="C2351" s="88" t="s">
        <v>5719</v>
      </c>
      <c r="D2351" s="88" t="s">
        <v>2330</v>
      </c>
      <c r="E2351" s="89">
        <v>0</v>
      </c>
      <c r="F2351" s="88" t="s">
        <v>1185</v>
      </c>
      <c r="H2351" s="3">
        <f>E2351+SUMIF('BR DTG PACUL'!C:C,'STOK PACUL'!C2351,'BR DTG PACUL'!E:E)</f>
        <v>0</v>
      </c>
    </row>
    <row r="2352" spans="1:8">
      <c r="A2352" s="88" t="s">
        <v>5720</v>
      </c>
      <c r="B2352" s="88" t="s">
        <v>876</v>
      </c>
      <c r="C2352" s="88" t="s">
        <v>5720</v>
      </c>
      <c r="D2352" s="88" t="s">
        <v>2330</v>
      </c>
      <c r="E2352" s="89">
        <v>0</v>
      </c>
      <c r="F2352" s="88" t="s">
        <v>1185</v>
      </c>
      <c r="H2352" s="3">
        <f>E2352+SUMIF('BR DTG PACUL'!C:C,'STOK PACUL'!C2352,'BR DTG PACUL'!E:E)</f>
        <v>0</v>
      </c>
    </row>
    <row r="2353" spans="1:8">
      <c r="A2353" s="88" t="s">
        <v>5721</v>
      </c>
      <c r="B2353" s="88" t="s">
        <v>876</v>
      </c>
      <c r="C2353" s="88" t="s">
        <v>5721</v>
      </c>
      <c r="D2353" s="88" t="s">
        <v>5722</v>
      </c>
      <c r="E2353" s="89">
        <v>0</v>
      </c>
      <c r="F2353" s="88" t="s">
        <v>1185</v>
      </c>
      <c r="H2353" s="3">
        <f>E2353+SUMIF('BR DTG PACUL'!C:C,'STOK PACUL'!C2353,'BR DTG PACUL'!E:E)</f>
        <v>0</v>
      </c>
    </row>
    <row r="2354" spans="1:8">
      <c r="A2354" s="88" t="s">
        <v>5723</v>
      </c>
      <c r="B2354" s="88" t="s">
        <v>876</v>
      </c>
      <c r="C2354" s="88" t="s">
        <v>5723</v>
      </c>
      <c r="D2354" s="88" t="s">
        <v>5724</v>
      </c>
      <c r="E2354" s="89">
        <v>0</v>
      </c>
      <c r="F2354" s="88" t="s">
        <v>1185</v>
      </c>
      <c r="H2354" s="3">
        <f>E2354+SUMIF('BR DTG PACUL'!C:C,'STOK PACUL'!C2354,'BR DTG PACUL'!E:E)</f>
        <v>0</v>
      </c>
    </row>
    <row r="2355" spans="1:8">
      <c r="A2355" s="88" t="s">
        <v>5725</v>
      </c>
      <c r="B2355" s="88" t="s">
        <v>876</v>
      </c>
      <c r="C2355" s="88" t="s">
        <v>5725</v>
      </c>
      <c r="D2355" s="88" t="s">
        <v>5726</v>
      </c>
      <c r="E2355" s="89">
        <v>0</v>
      </c>
      <c r="F2355" s="88" t="s">
        <v>1185</v>
      </c>
      <c r="H2355" s="3">
        <f>E2355+SUMIF('BR DTG PACUL'!C:C,'STOK PACUL'!C2355,'BR DTG PACUL'!E:E)</f>
        <v>0</v>
      </c>
    </row>
    <row r="2356" spans="1:8">
      <c r="A2356" s="88" t="s">
        <v>5727</v>
      </c>
      <c r="B2356" s="88" t="s">
        <v>876</v>
      </c>
      <c r="C2356" s="88" t="s">
        <v>5727</v>
      </c>
      <c r="D2356" s="88" t="s">
        <v>5728</v>
      </c>
      <c r="E2356" s="89">
        <v>0</v>
      </c>
      <c r="F2356" s="88" t="s">
        <v>1185</v>
      </c>
      <c r="H2356" s="3">
        <f>E2356+SUMIF('BR DTG PACUL'!C:C,'STOK PACUL'!C2356,'BR DTG PACUL'!E:E)</f>
        <v>0</v>
      </c>
    </row>
    <row r="2357" spans="1:8">
      <c r="A2357" s="88" t="s">
        <v>5729</v>
      </c>
      <c r="B2357" s="88" t="s">
        <v>876</v>
      </c>
      <c r="C2357" s="88" t="s">
        <v>5729</v>
      </c>
      <c r="D2357" s="88" t="s">
        <v>5730</v>
      </c>
      <c r="E2357" s="89">
        <v>0</v>
      </c>
      <c r="F2357" s="88" t="s">
        <v>1185</v>
      </c>
      <c r="H2357" s="3">
        <f>E2357+SUMIF('BR DTG PACUL'!C:C,'STOK PACUL'!C2357,'BR DTG PACUL'!E:E)</f>
        <v>0</v>
      </c>
    </row>
    <row r="2358" spans="1:8">
      <c r="A2358" s="88" t="s">
        <v>5731</v>
      </c>
      <c r="B2358" s="88" t="s">
        <v>876</v>
      </c>
      <c r="C2358" s="88" t="s">
        <v>5731</v>
      </c>
      <c r="D2358" s="88" t="s">
        <v>5732</v>
      </c>
      <c r="E2358" s="89">
        <v>0</v>
      </c>
      <c r="F2358" s="88" t="s">
        <v>1185</v>
      </c>
      <c r="H2358" s="3">
        <f>E2358+SUMIF('BR DTG PACUL'!C:C,'STOK PACUL'!C2358,'BR DTG PACUL'!E:E)</f>
        <v>0</v>
      </c>
    </row>
    <row r="2359" spans="1:8">
      <c r="A2359" s="88" t="s">
        <v>409</v>
      </c>
      <c r="B2359" s="88" t="s">
        <v>891</v>
      </c>
      <c r="C2359" s="88" t="s">
        <v>409</v>
      </c>
      <c r="D2359" s="88" t="s">
        <v>1209</v>
      </c>
      <c r="E2359" s="89">
        <v>8</v>
      </c>
      <c r="F2359" s="88" t="s">
        <v>1185</v>
      </c>
      <c r="H2359" s="3">
        <f>E2359+SUMIF('BR DTG PACUL'!C:C,'STOK PACUL'!C2359,'BR DTG PACUL'!E:E)</f>
        <v>8</v>
      </c>
    </row>
    <row r="2360" spans="1:8">
      <c r="A2360" s="88" t="s">
        <v>5733</v>
      </c>
      <c r="B2360" s="88" t="s">
        <v>876</v>
      </c>
      <c r="C2360" s="88" t="s">
        <v>5733</v>
      </c>
      <c r="D2360" s="88" t="s">
        <v>5734</v>
      </c>
      <c r="E2360" s="89">
        <v>0</v>
      </c>
      <c r="F2360" s="88" t="s">
        <v>1185</v>
      </c>
      <c r="H2360" s="3">
        <f>E2360+SUMIF('BR DTG PACUL'!C:C,'STOK PACUL'!C2360,'BR DTG PACUL'!E:E)</f>
        <v>0</v>
      </c>
    </row>
    <row r="2361" spans="1:8" ht="30">
      <c r="A2361" s="88" t="s">
        <v>5735</v>
      </c>
      <c r="B2361" s="88" t="s">
        <v>876</v>
      </c>
      <c r="C2361" s="88" t="s">
        <v>5735</v>
      </c>
      <c r="D2361" s="88" t="s">
        <v>5736</v>
      </c>
      <c r="E2361" s="89">
        <v>0</v>
      </c>
      <c r="F2361" s="88" t="s">
        <v>1185</v>
      </c>
      <c r="H2361" s="3">
        <f>E2361+SUMIF('BR DTG PACUL'!C:C,'STOK PACUL'!C2361,'BR DTG PACUL'!E:E)</f>
        <v>0</v>
      </c>
    </row>
    <row r="2362" spans="1:8">
      <c r="A2362" s="88" t="s">
        <v>5737</v>
      </c>
      <c r="B2362" s="88" t="s">
        <v>876</v>
      </c>
      <c r="C2362" s="88" t="s">
        <v>5737</v>
      </c>
      <c r="D2362" s="88" t="s">
        <v>2330</v>
      </c>
      <c r="E2362" s="89">
        <v>0</v>
      </c>
      <c r="F2362" s="88" t="s">
        <v>1185</v>
      </c>
      <c r="H2362" s="3">
        <f>E2362+SUMIF('BR DTG PACUL'!C:C,'STOK PACUL'!C2362,'BR DTG PACUL'!E:E)</f>
        <v>0</v>
      </c>
    </row>
    <row r="2363" spans="1:8">
      <c r="A2363" s="88" t="s">
        <v>5738</v>
      </c>
      <c r="B2363" s="88" t="s">
        <v>888</v>
      </c>
      <c r="C2363" s="88" t="s">
        <v>5738</v>
      </c>
      <c r="D2363" s="88" t="s">
        <v>5739</v>
      </c>
      <c r="E2363" s="89">
        <v>1</v>
      </c>
      <c r="F2363" s="88" t="s">
        <v>1185</v>
      </c>
      <c r="H2363" s="3">
        <f>E2363+SUMIF('BR DTG PACUL'!C:C,'STOK PACUL'!C2363,'BR DTG PACUL'!E:E)</f>
        <v>1</v>
      </c>
    </row>
    <row r="2364" spans="1:8">
      <c r="A2364" s="88" t="s">
        <v>410</v>
      </c>
      <c r="B2364" s="88" t="s">
        <v>891</v>
      </c>
      <c r="C2364" s="88" t="s">
        <v>410</v>
      </c>
      <c r="D2364" s="88" t="s">
        <v>1210</v>
      </c>
      <c r="E2364" s="89">
        <v>11</v>
      </c>
      <c r="F2364" s="88" t="s">
        <v>1185</v>
      </c>
      <c r="H2364" s="3">
        <f>E2364+SUMIF('BR DTG PACUL'!C:C,'STOK PACUL'!C2364,'BR DTG PACUL'!E:E)</f>
        <v>11</v>
      </c>
    </row>
    <row r="2365" spans="1:8">
      <c r="A2365" s="88" t="s">
        <v>5740</v>
      </c>
      <c r="B2365" s="88" t="s">
        <v>891</v>
      </c>
      <c r="C2365" s="88" t="s">
        <v>5740</v>
      </c>
      <c r="D2365" s="88" t="s">
        <v>5741</v>
      </c>
      <c r="E2365" s="89">
        <v>0</v>
      </c>
      <c r="F2365" s="88" t="s">
        <v>1185</v>
      </c>
      <c r="H2365" s="3">
        <f>E2365+SUMIF('BR DTG PACUL'!C:C,'STOK PACUL'!C2365,'BR DTG PACUL'!E:E)</f>
        <v>0</v>
      </c>
    </row>
    <row r="2366" spans="1:8">
      <c r="A2366" s="88" t="s">
        <v>5742</v>
      </c>
      <c r="B2366" s="88" t="s">
        <v>876</v>
      </c>
      <c r="C2366" s="88" t="s">
        <v>5742</v>
      </c>
      <c r="D2366" s="88" t="s">
        <v>2330</v>
      </c>
      <c r="E2366" s="89">
        <v>0</v>
      </c>
      <c r="F2366" s="88" t="s">
        <v>1185</v>
      </c>
      <c r="H2366" s="3">
        <f>E2366+SUMIF('BR DTG PACUL'!C:C,'STOK PACUL'!C2366,'BR DTG PACUL'!E:E)</f>
        <v>0</v>
      </c>
    </row>
    <row r="2367" spans="1:8">
      <c r="A2367" s="88" t="s">
        <v>5743</v>
      </c>
      <c r="B2367" s="88" t="s">
        <v>876</v>
      </c>
      <c r="C2367" s="88" t="s">
        <v>5743</v>
      </c>
      <c r="D2367" s="88" t="s">
        <v>5744</v>
      </c>
      <c r="E2367" s="89">
        <v>0</v>
      </c>
      <c r="F2367" s="88" t="s">
        <v>1185</v>
      </c>
      <c r="H2367" s="3">
        <f>E2367+SUMIF('BR DTG PACUL'!C:C,'STOK PACUL'!C2367,'BR DTG PACUL'!E:E)</f>
        <v>0</v>
      </c>
    </row>
    <row r="2368" spans="1:8">
      <c r="A2368" s="88" t="s">
        <v>5745</v>
      </c>
      <c r="B2368" s="88" t="s">
        <v>876</v>
      </c>
      <c r="C2368" s="88" t="s">
        <v>5745</v>
      </c>
      <c r="D2368" s="88" t="s">
        <v>2330</v>
      </c>
      <c r="E2368" s="89">
        <v>0</v>
      </c>
      <c r="F2368" s="88" t="s">
        <v>1185</v>
      </c>
      <c r="H2368" s="3">
        <f>E2368+SUMIF('BR DTG PACUL'!C:C,'STOK PACUL'!C2368,'BR DTG PACUL'!E:E)</f>
        <v>0</v>
      </c>
    </row>
    <row r="2369" spans="1:8">
      <c r="A2369" s="88" t="s">
        <v>5746</v>
      </c>
      <c r="B2369" s="88" t="s">
        <v>876</v>
      </c>
      <c r="C2369" s="88" t="s">
        <v>5746</v>
      </c>
      <c r="D2369" s="88" t="s">
        <v>2330</v>
      </c>
      <c r="E2369" s="89">
        <v>0</v>
      </c>
      <c r="F2369" s="88" t="s">
        <v>1185</v>
      </c>
      <c r="H2369" s="3">
        <f>E2369+SUMIF('BR DTG PACUL'!C:C,'STOK PACUL'!C2369,'BR DTG PACUL'!E:E)</f>
        <v>0</v>
      </c>
    </row>
    <row r="2370" spans="1:8">
      <c r="A2370" s="88" t="s">
        <v>5747</v>
      </c>
      <c r="B2370" s="88" t="s">
        <v>876</v>
      </c>
      <c r="C2370" s="88" t="s">
        <v>5747</v>
      </c>
      <c r="D2370" s="88" t="s">
        <v>2330</v>
      </c>
      <c r="E2370" s="89">
        <v>0</v>
      </c>
      <c r="F2370" s="88" t="s">
        <v>1185</v>
      </c>
      <c r="H2370" s="3">
        <f>E2370+SUMIF('BR DTG PACUL'!C:C,'STOK PACUL'!C2370,'BR DTG PACUL'!E:E)</f>
        <v>0</v>
      </c>
    </row>
    <row r="2371" spans="1:8">
      <c r="A2371" s="88" t="s">
        <v>5748</v>
      </c>
      <c r="B2371" s="88" t="s">
        <v>891</v>
      </c>
      <c r="C2371" s="88" t="s">
        <v>5748</v>
      </c>
      <c r="D2371" s="88" t="s">
        <v>5749</v>
      </c>
      <c r="E2371" s="89">
        <v>0</v>
      </c>
      <c r="F2371" s="88" t="s">
        <v>1185</v>
      </c>
      <c r="H2371" s="3">
        <f>E2371+SUMIF('BR DTG PACUL'!C:C,'STOK PACUL'!C2371,'BR DTG PACUL'!E:E)</f>
        <v>0</v>
      </c>
    </row>
    <row r="2372" spans="1:8">
      <c r="A2372" s="88" t="s">
        <v>5750</v>
      </c>
      <c r="B2372" s="88" t="s">
        <v>876</v>
      </c>
      <c r="C2372" s="88" t="s">
        <v>5750</v>
      </c>
      <c r="D2372" s="88" t="s">
        <v>5751</v>
      </c>
      <c r="E2372" s="89">
        <v>0</v>
      </c>
      <c r="F2372" s="88" t="s">
        <v>1185</v>
      </c>
      <c r="H2372" s="3">
        <f>E2372+SUMIF('BR DTG PACUL'!C:C,'STOK PACUL'!C2372,'BR DTG PACUL'!E:E)</f>
        <v>0</v>
      </c>
    </row>
    <row r="2373" spans="1:8">
      <c r="A2373" s="88" t="s">
        <v>5752</v>
      </c>
      <c r="B2373" s="88" t="s">
        <v>876</v>
      </c>
      <c r="C2373" s="88" t="s">
        <v>5752</v>
      </c>
      <c r="D2373" s="88" t="s">
        <v>2330</v>
      </c>
      <c r="E2373" s="89">
        <v>0</v>
      </c>
      <c r="F2373" s="88" t="s">
        <v>1185</v>
      </c>
      <c r="H2373" s="3">
        <f>E2373+SUMIF('BR DTG PACUL'!C:C,'STOK PACUL'!C2373,'BR DTG PACUL'!E:E)</f>
        <v>0</v>
      </c>
    </row>
    <row r="2374" spans="1:8">
      <c r="A2374" s="88" t="s">
        <v>5753</v>
      </c>
      <c r="B2374" s="88" t="s">
        <v>876</v>
      </c>
      <c r="C2374" s="88" t="s">
        <v>5753</v>
      </c>
      <c r="D2374" s="88" t="s">
        <v>2330</v>
      </c>
      <c r="E2374" s="89">
        <v>0</v>
      </c>
      <c r="F2374" s="88" t="s">
        <v>1185</v>
      </c>
      <c r="H2374" s="3">
        <f>E2374+SUMIF('BR DTG PACUL'!C:C,'STOK PACUL'!C2374,'BR DTG PACUL'!E:E)</f>
        <v>0</v>
      </c>
    </row>
    <row r="2375" spans="1:8" ht="30">
      <c r="A2375" s="88" t="s">
        <v>5754</v>
      </c>
      <c r="B2375" s="88" t="s">
        <v>877</v>
      </c>
      <c r="C2375" s="88" t="s">
        <v>5754</v>
      </c>
      <c r="D2375" s="88" t="s">
        <v>5755</v>
      </c>
      <c r="E2375" s="89">
        <v>1</v>
      </c>
      <c r="F2375" s="88" t="s">
        <v>1185</v>
      </c>
      <c r="H2375" s="3">
        <f>E2375+SUMIF('BR DTG PACUL'!C:C,'STOK PACUL'!C2375,'BR DTG PACUL'!E:E)</f>
        <v>1</v>
      </c>
    </row>
    <row r="2376" spans="1:8">
      <c r="A2376" s="88" t="s">
        <v>5756</v>
      </c>
      <c r="B2376" s="88" t="s">
        <v>876</v>
      </c>
      <c r="C2376" s="88" t="s">
        <v>5756</v>
      </c>
      <c r="D2376" s="88" t="s">
        <v>5757</v>
      </c>
      <c r="E2376" s="89">
        <v>0</v>
      </c>
      <c r="F2376" s="88" t="s">
        <v>1185</v>
      </c>
      <c r="H2376" s="3">
        <f>E2376+SUMIF('BR DTG PACUL'!C:C,'STOK PACUL'!C2376,'BR DTG PACUL'!E:E)</f>
        <v>0</v>
      </c>
    </row>
    <row r="2377" spans="1:8">
      <c r="A2377" s="88" t="s">
        <v>562</v>
      </c>
      <c r="B2377" s="88" t="s">
        <v>876</v>
      </c>
      <c r="C2377" s="88" t="s">
        <v>562</v>
      </c>
      <c r="D2377" s="88" t="s">
        <v>735</v>
      </c>
      <c r="E2377" s="89">
        <v>0</v>
      </c>
      <c r="F2377" s="88" t="s">
        <v>1185</v>
      </c>
      <c r="H2377" s="3">
        <f>E2377+SUMIF('BR DTG PACUL'!C:C,'STOK PACUL'!C2377,'BR DTG PACUL'!E:E)</f>
        <v>0</v>
      </c>
    </row>
    <row r="2378" spans="1:8">
      <c r="A2378" s="88" t="s">
        <v>5758</v>
      </c>
      <c r="B2378" s="88" t="s">
        <v>876</v>
      </c>
      <c r="C2378" s="88" t="s">
        <v>5758</v>
      </c>
      <c r="D2378" s="88" t="s">
        <v>5759</v>
      </c>
      <c r="E2378" s="89">
        <v>0</v>
      </c>
      <c r="F2378" s="88" t="s">
        <v>1185</v>
      </c>
      <c r="H2378" s="3">
        <f>E2378+SUMIF('BR DTG PACUL'!C:C,'STOK PACUL'!C2378,'BR DTG PACUL'!E:E)</f>
        <v>0</v>
      </c>
    </row>
    <row r="2379" spans="1:8" ht="30">
      <c r="A2379" s="88" t="s">
        <v>5760</v>
      </c>
      <c r="B2379" s="88" t="s">
        <v>876</v>
      </c>
      <c r="C2379" s="88" t="s">
        <v>5760</v>
      </c>
      <c r="D2379" s="88" t="s">
        <v>5761</v>
      </c>
      <c r="E2379" s="89">
        <v>0</v>
      </c>
      <c r="F2379" s="88" t="s">
        <v>1185</v>
      </c>
      <c r="H2379" s="3">
        <f>E2379+SUMIF('BR DTG PACUL'!C:C,'STOK PACUL'!C2379,'BR DTG PACUL'!E:E)</f>
        <v>0</v>
      </c>
    </row>
    <row r="2380" spans="1:8">
      <c r="A2380" s="88" t="s">
        <v>5762</v>
      </c>
      <c r="B2380" s="88" t="s">
        <v>876</v>
      </c>
      <c r="C2380" s="88" t="s">
        <v>5762</v>
      </c>
      <c r="D2380" s="88" t="s">
        <v>2330</v>
      </c>
      <c r="E2380" s="89">
        <v>0</v>
      </c>
      <c r="F2380" s="88" t="s">
        <v>1185</v>
      </c>
      <c r="H2380" s="3">
        <f>E2380+SUMIF('BR DTG PACUL'!C:C,'STOK PACUL'!C2380,'BR DTG PACUL'!E:E)</f>
        <v>0</v>
      </c>
    </row>
    <row r="2381" spans="1:8" ht="30">
      <c r="A2381" s="88" t="s">
        <v>5763</v>
      </c>
      <c r="B2381" s="88" t="s">
        <v>876</v>
      </c>
      <c r="C2381" s="88" t="s">
        <v>5763</v>
      </c>
      <c r="D2381" s="88" t="s">
        <v>5764</v>
      </c>
      <c r="E2381" s="89">
        <v>0</v>
      </c>
      <c r="F2381" s="88" t="s">
        <v>1185</v>
      </c>
      <c r="H2381" s="3">
        <f>E2381+SUMIF('BR DTG PACUL'!C:C,'STOK PACUL'!C2381,'BR DTG PACUL'!E:E)</f>
        <v>0</v>
      </c>
    </row>
    <row r="2382" spans="1:8">
      <c r="A2382" s="88" t="s">
        <v>5765</v>
      </c>
      <c r="B2382" s="88" t="s">
        <v>876</v>
      </c>
      <c r="C2382" s="88" t="s">
        <v>5765</v>
      </c>
      <c r="D2382" s="88" t="s">
        <v>2330</v>
      </c>
      <c r="E2382" s="89">
        <v>0</v>
      </c>
      <c r="F2382" s="88" t="s">
        <v>1185</v>
      </c>
      <c r="H2382" s="3">
        <f>E2382+SUMIF('BR DTG PACUL'!C:C,'STOK PACUL'!C2382,'BR DTG PACUL'!E:E)</f>
        <v>0</v>
      </c>
    </row>
    <row r="2383" spans="1:8">
      <c r="A2383" s="88" t="s">
        <v>5766</v>
      </c>
      <c r="B2383" s="88" t="s">
        <v>876</v>
      </c>
      <c r="C2383" s="88" t="s">
        <v>5766</v>
      </c>
      <c r="D2383" s="88" t="s">
        <v>5767</v>
      </c>
      <c r="E2383" s="89">
        <v>0</v>
      </c>
      <c r="F2383" s="88" t="s">
        <v>1185</v>
      </c>
      <c r="H2383" s="3">
        <f>E2383+SUMIF('BR DTG PACUL'!C:C,'STOK PACUL'!C2383,'BR DTG PACUL'!E:E)</f>
        <v>0</v>
      </c>
    </row>
    <row r="2384" spans="1:8">
      <c r="A2384" s="88" t="s">
        <v>5768</v>
      </c>
      <c r="B2384" s="88" t="s">
        <v>876</v>
      </c>
      <c r="C2384" s="88" t="s">
        <v>5768</v>
      </c>
      <c r="D2384" s="88" t="s">
        <v>5769</v>
      </c>
      <c r="E2384" s="89">
        <v>0</v>
      </c>
      <c r="F2384" s="88" t="s">
        <v>1185</v>
      </c>
      <c r="H2384" s="3">
        <f>E2384+SUMIF('BR DTG PACUL'!C:C,'STOK PACUL'!C2384,'BR DTG PACUL'!E:E)</f>
        <v>0</v>
      </c>
    </row>
    <row r="2385" spans="1:8">
      <c r="A2385" s="88" t="s">
        <v>1659</v>
      </c>
      <c r="B2385" s="88" t="s">
        <v>888</v>
      </c>
      <c r="C2385" s="88" t="s">
        <v>1659</v>
      </c>
      <c r="D2385" s="88" t="s">
        <v>1660</v>
      </c>
      <c r="E2385" s="89">
        <v>0</v>
      </c>
      <c r="F2385" s="88" t="s">
        <v>1185</v>
      </c>
      <c r="H2385" s="3">
        <f>E2385+SUMIF('BR DTG PACUL'!C:C,'STOK PACUL'!C2385,'BR DTG PACUL'!E:E)</f>
        <v>0</v>
      </c>
    </row>
    <row r="2386" spans="1:8" ht="30">
      <c r="A2386" s="88" t="s">
        <v>1875</v>
      </c>
      <c r="B2386" s="88" t="s">
        <v>877</v>
      </c>
      <c r="C2386" s="88" t="s">
        <v>1875</v>
      </c>
      <c r="D2386" s="88" t="s">
        <v>1876</v>
      </c>
      <c r="E2386" s="89">
        <v>9</v>
      </c>
      <c r="F2386" s="88" t="s">
        <v>1185</v>
      </c>
      <c r="H2386" s="3">
        <f>E2386+SUMIF('BR DTG PACUL'!C:C,'STOK PACUL'!C2386,'BR DTG PACUL'!E:E)</f>
        <v>9</v>
      </c>
    </row>
    <row r="2387" spans="1:8">
      <c r="A2387" s="88" t="s">
        <v>5770</v>
      </c>
      <c r="B2387" s="88" t="s">
        <v>881</v>
      </c>
      <c r="C2387" s="88" t="s">
        <v>5770</v>
      </c>
      <c r="D2387" s="88" t="s">
        <v>5771</v>
      </c>
      <c r="E2387" s="89">
        <v>0</v>
      </c>
      <c r="F2387" s="88" t="s">
        <v>1185</v>
      </c>
      <c r="H2387" s="3">
        <f>E2387+SUMIF('BR DTG PACUL'!C:C,'STOK PACUL'!C2387,'BR DTG PACUL'!E:E)</f>
        <v>0</v>
      </c>
    </row>
    <row r="2388" spans="1:8">
      <c r="A2388" s="88" t="s">
        <v>5772</v>
      </c>
      <c r="B2388" s="88" t="s">
        <v>876</v>
      </c>
      <c r="C2388" s="88" t="s">
        <v>5772</v>
      </c>
      <c r="D2388" s="88" t="s">
        <v>5773</v>
      </c>
      <c r="E2388" s="89">
        <v>0</v>
      </c>
      <c r="F2388" s="88" t="s">
        <v>1185</v>
      </c>
      <c r="H2388" s="3">
        <f>E2388+SUMIF('BR DTG PACUL'!C:C,'STOK PACUL'!C2388,'BR DTG PACUL'!E:E)</f>
        <v>0</v>
      </c>
    </row>
    <row r="2389" spans="1:8">
      <c r="A2389" s="88" t="s">
        <v>5774</v>
      </c>
      <c r="B2389" s="88" t="s">
        <v>876</v>
      </c>
      <c r="C2389" s="88" t="s">
        <v>5774</v>
      </c>
      <c r="D2389" s="88" t="s">
        <v>5775</v>
      </c>
      <c r="E2389" s="89">
        <v>0</v>
      </c>
      <c r="F2389" s="88" t="s">
        <v>1185</v>
      </c>
      <c r="H2389" s="3">
        <f>E2389+SUMIF('BR DTG PACUL'!C:C,'STOK PACUL'!C2389,'BR DTG PACUL'!E:E)</f>
        <v>0</v>
      </c>
    </row>
    <row r="2390" spans="1:8">
      <c r="A2390" s="88" t="s">
        <v>5776</v>
      </c>
      <c r="B2390" s="88" t="s">
        <v>876</v>
      </c>
      <c r="C2390" s="88" t="s">
        <v>5776</v>
      </c>
      <c r="D2390" s="88" t="s">
        <v>5777</v>
      </c>
      <c r="E2390" s="89">
        <v>0</v>
      </c>
      <c r="F2390" s="88" t="s">
        <v>1185</v>
      </c>
      <c r="H2390" s="3">
        <f>E2390+SUMIF('BR DTG PACUL'!C:C,'STOK PACUL'!C2390,'BR DTG PACUL'!E:E)</f>
        <v>0</v>
      </c>
    </row>
    <row r="2391" spans="1:8">
      <c r="A2391" s="88" t="s">
        <v>5778</v>
      </c>
      <c r="B2391" s="88" t="s">
        <v>876</v>
      </c>
      <c r="C2391" s="88" t="s">
        <v>5778</v>
      </c>
      <c r="D2391" s="88" t="s">
        <v>5779</v>
      </c>
      <c r="E2391" s="89">
        <v>0</v>
      </c>
      <c r="F2391" s="88" t="s">
        <v>1185</v>
      </c>
      <c r="H2391" s="3">
        <f>E2391+SUMIF('BR DTG PACUL'!C:C,'STOK PACUL'!C2391,'BR DTG PACUL'!E:E)</f>
        <v>0</v>
      </c>
    </row>
    <row r="2392" spans="1:8">
      <c r="A2392" s="88" t="s">
        <v>5780</v>
      </c>
      <c r="B2392" s="88" t="s">
        <v>876</v>
      </c>
      <c r="C2392" s="88" t="s">
        <v>5780</v>
      </c>
      <c r="D2392" s="88" t="s">
        <v>5781</v>
      </c>
      <c r="E2392" s="89">
        <v>0</v>
      </c>
      <c r="F2392" s="88" t="s">
        <v>1185</v>
      </c>
      <c r="H2392" s="3">
        <f>E2392+SUMIF('BR DTG PACUL'!C:C,'STOK PACUL'!C2392,'BR DTG PACUL'!E:E)</f>
        <v>0</v>
      </c>
    </row>
    <row r="2393" spans="1:8">
      <c r="A2393" s="88" t="s">
        <v>5782</v>
      </c>
      <c r="B2393" s="88" t="s">
        <v>876</v>
      </c>
      <c r="C2393" s="88" t="s">
        <v>5782</v>
      </c>
      <c r="D2393" s="88" t="s">
        <v>5783</v>
      </c>
      <c r="E2393" s="89">
        <v>0</v>
      </c>
      <c r="F2393" s="88" t="s">
        <v>1185</v>
      </c>
      <c r="H2393" s="3">
        <f>E2393+SUMIF('BR DTG PACUL'!C:C,'STOK PACUL'!C2393,'BR DTG PACUL'!E:E)</f>
        <v>0</v>
      </c>
    </row>
    <row r="2394" spans="1:8">
      <c r="A2394" s="88" t="s">
        <v>5784</v>
      </c>
      <c r="B2394" s="88" t="s">
        <v>876</v>
      </c>
      <c r="C2394" s="88" t="s">
        <v>5784</v>
      </c>
      <c r="D2394" s="88" t="s">
        <v>5785</v>
      </c>
      <c r="E2394" s="89">
        <v>0</v>
      </c>
      <c r="F2394" s="88" t="s">
        <v>1185</v>
      </c>
      <c r="H2394" s="3">
        <f>E2394+SUMIF('BR DTG PACUL'!C:C,'STOK PACUL'!C2394,'BR DTG PACUL'!E:E)</f>
        <v>0</v>
      </c>
    </row>
    <row r="2395" spans="1:8">
      <c r="A2395" s="88" t="s">
        <v>5786</v>
      </c>
      <c r="B2395" s="88" t="s">
        <v>876</v>
      </c>
      <c r="C2395" s="88" t="s">
        <v>5786</v>
      </c>
      <c r="D2395" s="88" t="s">
        <v>5787</v>
      </c>
      <c r="E2395" s="89">
        <v>0</v>
      </c>
      <c r="F2395" s="88" t="s">
        <v>1185</v>
      </c>
      <c r="H2395" s="3">
        <f>E2395+SUMIF('BR DTG PACUL'!C:C,'STOK PACUL'!C2395,'BR DTG PACUL'!E:E)</f>
        <v>0</v>
      </c>
    </row>
    <row r="2396" spans="1:8">
      <c r="A2396" s="88" t="s">
        <v>5788</v>
      </c>
      <c r="B2396" s="88" t="s">
        <v>876</v>
      </c>
      <c r="C2396" s="88" t="s">
        <v>5788</v>
      </c>
      <c r="D2396" s="88" t="s">
        <v>5789</v>
      </c>
      <c r="E2396" s="89">
        <v>0</v>
      </c>
      <c r="F2396" s="88" t="s">
        <v>1185</v>
      </c>
      <c r="H2396" s="3">
        <f>E2396+SUMIF('BR DTG PACUL'!C:C,'STOK PACUL'!C2396,'BR DTG PACUL'!E:E)</f>
        <v>0</v>
      </c>
    </row>
    <row r="2397" spans="1:8">
      <c r="A2397" s="88" t="s">
        <v>5790</v>
      </c>
      <c r="B2397" s="88" t="s">
        <v>876</v>
      </c>
      <c r="C2397" s="88" t="s">
        <v>5790</v>
      </c>
      <c r="D2397" s="88" t="s">
        <v>5791</v>
      </c>
      <c r="E2397" s="89">
        <v>0</v>
      </c>
      <c r="F2397" s="88" t="s">
        <v>1185</v>
      </c>
      <c r="H2397" s="3">
        <f>E2397+SUMIF('BR DTG PACUL'!C:C,'STOK PACUL'!C2397,'BR DTG PACUL'!E:E)</f>
        <v>0</v>
      </c>
    </row>
    <row r="2398" spans="1:8">
      <c r="A2398" s="88" t="s">
        <v>5792</v>
      </c>
      <c r="B2398" s="88" t="s">
        <v>876</v>
      </c>
      <c r="C2398" s="88" t="s">
        <v>5792</v>
      </c>
      <c r="D2398" s="88" t="s">
        <v>2330</v>
      </c>
      <c r="E2398" s="89">
        <v>0</v>
      </c>
      <c r="F2398" s="88" t="s">
        <v>1185</v>
      </c>
      <c r="H2398" s="3">
        <f>E2398+SUMIF('BR DTG PACUL'!C:C,'STOK PACUL'!C2398,'BR DTG PACUL'!E:E)</f>
        <v>0</v>
      </c>
    </row>
    <row r="2399" spans="1:8">
      <c r="A2399" s="88" t="s">
        <v>5793</v>
      </c>
      <c r="B2399" s="88" t="s">
        <v>876</v>
      </c>
      <c r="C2399" s="88" t="s">
        <v>5793</v>
      </c>
      <c r="D2399" s="88" t="s">
        <v>5794</v>
      </c>
      <c r="E2399" s="89">
        <v>0</v>
      </c>
      <c r="F2399" s="88" t="s">
        <v>1185</v>
      </c>
      <c r="H2399" s="3">
        <f>E2399+SUMIF('BR DTG PACUL'!C:C,'STOK PACUL'!C2399,'BR DTG PACUL'!E:E)</f>
        <v>0</v>
      </c>
    </row>
    <row r="2400" spans="1:8">
      <c r="A2400" s="88" t="s">
        <v>5795</v>
      </c>
      <c r="B2400" s="88" t="s">
        <v>876</v>
      </c>
      <c r="C2400" s="88" t="s">
        <v>5795</v>
      </c>
      <c r="D2400" s="88" t="s">
        <v>5796</v>
      </c>
      <c r="E2400" s="89">
        <v>0</v>
      </c>
      <c r="F2400" s="88" t="s">
        <v>1185</v>
      </c>
      <c r="H2400" s="3">
        <f>E2400+SUMIF('BR DTG PACUL'!C:C,'STOK PACUL'!C2400,'BR DTG PACUL'!E:E)</f>
        <v>0</v>
      </c>
    </row>
    <row r="2401" spans="1:8">
      <c r="A2401" s="88" t="s">
        <v>5797</v>
      </c>
      <c r="B2401" s="88" t="s">
        <v>876</v>
      </c>
      <c r="C2401" s="88" t="s">
        <v>5797</v>
      </c>
      <c r="D2401" s="88" t="s">
        <v>5798</v>
      </c>
      <c r="E2401" s="89">
        <v>0</v>
      </c>
      <c r="F2401" s="88" t="s">
        <v>1185</v>
      </c>
      <c r="H2401" s="3">
        <f>E2401+SUMIF('BR DTG PACUL'!C:C,'STOK PACUL'!C2401,'BR DTG PACUL'!E:E)</f>
        <v>0</v>
      </c>
    </row>
    <row r="2402" spans="1:8">
      <c r="A2402" s="88" t="s">
        <v>5799</v>
      </c>
      <c r="B2402" s="88" t="s">
        <v>876</v>
      </c>
      <c r="C2402" s="88" t="s">
        <v>5799</v>
      </c>
      <c r="D2402" s="88" t="s">
        <v>5800</v>
      </c>
      <c r="E2402" s="89">
        <v>0</v>
      </c>
      <c r="F2402" s="88" t="s">
        <v>1185</v>
      </c>
      <c r="H2402" s="3">
        <f>E2402+SUMIF('BR DTG PACUL'!C:C,'STOK PACUL'!C2402,'BR DTG PACUL'!E:E)</f>
        <v>0</v>
      </c>
    </row>
    <row r="2403" spans="1:8">
      <c r="A2403" s="88" t="s">
        <v>5801</v>
      </c>
      <c r="B2403" s="88" t="s">
        <v>876</v>
      </c>
      <c r="C2403" s="88" t="s">
        <v>5801</v>
      </c>
      <c r="D2403" s="88" t="s">
        <v>5802</v>
      </c>
      <c r="E2403" s="89">
        <v>0</v>
      </c>
      <c r="F2403" s="88" t="s">
        <v>1185</v>
      </c>
      <c r="H2403" s="3">
        <f>E2403+SUMIF('BR DTG PACUL'!C:C,'STOK PACUL'!C2403,'BR DTG PACUL'!E:E)</f>
        <v>0</v>
      </c>
    </row>
    <row r="2404" spans="1:8">
      <c r="A2404" s="88" t="s">
        <v>5803</v>
      </c>
      <c r="B2404" s="88" t="s">
        <v>876</v>
      </c>
      <c r="C2404" s="88" t="s">
        <v>5803</v>
      </c>
      <c r="D2404" s="88" t="s">
        <v>5804</v>
      </c>
      <c r="E2404" s="89">
        <v>0</v>
      </c>
      <c r="F2404" s="88" t="s">
        <v>1185</v>
      </c>
      <c r="H2404" s="3">
        <f>E2404+SUMIF('BR DTG PACUL'!C:C,'STOK PACUL'!C2404,'BR DTG PACUL'!E:E)</f>
        <v>0</v>
      </c>
    </row>
    <row r="2405" spans="1:8">
      <c r="A2405" s="88" t="s">
        <v>5805</v>
      </c>
      <c r="B2405" s="88" t="s">
        <v>876</v>
      </c>
      <c r="C2405" s="88" t="s">
        <v>5805</v>
      </c>
      <c r="D2405" s="88" t="s">
        <v>5806</v>
      </c>
      <c r="E2405" s="89">
        <v>0</v>
      </c>
      <c r="F2405" s="88" t="s">
        <v>1185</v>
      </c>
      <c r="H2405" s="3">
        <f>E2405+SUMIF('BR DTG PACUL'!C:C,'STOK PACUL'!C2405,'BR DTG PACUL'!E:E)</f>
        <v>0</v>
      </c>
    </row>
    <row r="2406" spans="1:8">
      <c r="A2406" s="88" t="s">
        <v>5807</v>
      </c>
      <c r="B2406" s="88" t="s">
        <v>876</v>
      </c>
      <c r="C2406" s="88" t="s">
        <v>5807</v>
      </c>
      <c r="D2406" s="88" t="s">
        <v>5808</v>
      </c>
      <c r="E2406" s="89">
        <v>0</v>
      </c>
      <c r="F2406" s="88" t="s">
        <v>1185</v>
      </c>
      <c r="H2406" s="3">
        <f>E2406+SUMIF('BR DTG PACUL'!C:C,'STOK PACUL'!C2406,'BR DTG PACUL'!E:E)</f>
        <v>0</v>
      </c>
    </row>
    <row r="2407" spans="1:8">
      <c r="A2407" s="88" t="s">
        <v>5809</v>
      </c>
      <c r="B2407" s="88" t="s">
        <v>876</v>
      </c>
      <c r="C2407" s="88" t="s">
        <v>5809</v>
      </c>
      <c r="D2407" s="88" t="s">
        <v>5810</v>
      </c>
      <c r="E2407" s="89">
        <v>0</v>
      </c>
      <c r="F2407" s="88" t="s">
        <v>1185</v>
      </c>
      <c r="H2407" s="3">
        <f>E2407+SUMIF('BR DTG PACUL'!C:C,'STOK PACUL'!C2407,'BR DTG PACUL'!E:E)</f>
        <v>0</v>
      </c>
    </row>
    <row r="2408" spans="1:8">
      <c r="A2408" s="88" t="s">
        <v>5811</v>
      </c>
      <c r="B2408" s="88" t="s">
        <v>876</v>
      </c>
      <c r="C2408" s="88" t="s">
        <v>5811</v>
      </c>
      <c r="D2408" s="88" t="s">
        <v>5812</v>
      </c>
      <c r="E2408" s="89">
        <v>0</v>
      </c>
      <c r="F2408" s="88" t="s">
        <v>1185</v>
      </c>
      <c r="H2408" s="3">
        <f>E2408+SUMIF('BR DTG PACUL'!C:C,'STOK PACUL'!C2408,'BR DTG PACUL'!E:E)</f>
        <v>0</v>
      </c>
    </row>
    <row r="2409" spans="1:8">
      <c r="A2409" s="88" t="s">
        <v>5813</v>
      </c>
      <c r="B2409" s="88" t="s">
        <v>876</v>
      </c>
      <c r="C2409" s="88" t="s">
        <v>5813</v>
      </c>
      <c r="D2409" s="88" t="s">
        <v>5814</v>
      </c>
      <c r="E2409" s="89">
        <v>0</v>
      </c>
      <c r="F2409" s="88" t="s">
        <v>1185</v>
      </c>
      <c r="H2409" s="3">
        <f>E2409+SUMIF('BR DTG PACUL'!C:C,'STOK PACUL'!C2409,'BR DTG PACUL'!E:E)</f>
        <v>0</v>
      </c>
    </row>
    <row r="2410" spans="1:8">
      <c r="A2410" s="88" t="s">
        <v>411</v>
      </c>
      <c r="B2410" s="88" t="s">
        <v>888</v>
      </c>
      <c r="C2410" s="88" t="s">
        <v>411</v>
      </c>
      <c r="D2410" s="88" t="s">
        <v>1211</v>
      </c>
      <c r="E2410" s="89">
        <v>6</v>
      </c>
      <c r="F2410" s="88" t="s">
        <v>1185</v>
      </c>
      <c r="H2410" s="3">
        <f>E2410+SUMIF('BR DTG PACUL'!C:C,'STOK PACUL'!C2410,'BR DTG PACUL'!E:E)</f>
        <v>6</v>
      </c>
    </row>
    <row r="2411" spans="1:8">
      <c r="A2411" s="88" t="s">
        <v>5815</v>
      </c>
      <c r="B2411" s="88" t="s">
        <v>876</v>
      </c>
      <c r="C2411" s="88" t="s">
        <v>5815</v>
      </c>
      <c r="D2411" s="88" t="s">
        <v>5816</v>
      </c>
      <c r="E2411" s="89">
        <v>0</v>
      </c>
      <c r="F2411" s="88" t="s">
        <v>1185</v>
      </c>
      <c r="H2411" s="3">
        <f>E2411+SUMIF('BR DTG PACUL'!C:C,'STOK PACUL'!C2411,'BR DTG PACUL'!E:E)</f>
        <v>0</v>
      </c>
    </row>
    <row r="2412" spans="1:8">
      <c r="A2412" s="88" t="s">
        <v>5817</v>
      </c>
      <c r="B2412" s="88" t="s">
        <v>876</v>
      </c>
      <c r="C2412" s="88" t="s">
        <v>5817</v>
      </c>
      <c r="D2412" s="88" t="s">
        <v>5818</v>
      </c>
      <c r="E2412" s="89">
        <v>0</v>
      </c>
      <c r="F2412" s="88" t="s">
        <v>1185</v>
      </c>
      <c r="H2412" s="3">
        <f>E2412+SUMIF('BR DTG PACUL'!C:C,'STOK PACUL'!C2412,'BR DTG PACUL'!E:E)</f>
        <v>0</v>
      </c>
    </row>
    <row r="2413" spans="1:8">
      <c r="A2413" s="88" t="s">
        <v>5819</v>
      </c>
      <c r="B2413" s="88" t="s">
        <v>888</v>
      </c>
      <c r="C2413" s="88" t="s">
        <v>5819</v>
      </c>
      <c r="D2413" s="88" t="s">
        <v>5820</v>
      </c>
      <c r="E2413" s="89">
        <v>1</v>
      </c>
      <c r="F2413" s="88" t="s">
        <v>1185</v>
      </c>
      <c r="H2413" s="3">
        <f>E2413+SUMIF('BR DTG PACUL'!C:C,'STOK PACUL'!C2413,'BR DTG PACUL'!E:E)</f>
        <v>1</v>
      </c>
    </row>
    <row r="2414" spans="1:8">
      <c r="A2414" s="88" t="s">
        <v>5821</v>
      </c>
      <c r="B2414" s="88" t="s">
        <v>888</v>
      </c>
      <c r="C2414" s="88" t="s">
        <v>5821</v>
      </c>
      <c r="D2414" s="88" t="s">
        <v>5822</v>
      </c>
      <c r="E2414" s="89">
        <v>1</v>
      </c>
      <c r="F2414" s="88" t="s">
        <v>1185</v>
      </c>
      <c r="H2414" s="3">
        <f>E2414+SUMIF('BR DTG PACUL'!C:C,'STOK PACUL'!C2414,'BR DTG PACUL'!E:E)</f>
        <v>1</v>
      </c>
    </row>
    <row r="2415" spans="1:8">
      <c r="A2415" s="88" t="s">
        <v>1661</v>
      </c>
      <c r="B2415" s="88" t="s">
        <v>876</v>
      </c>
      <c r="C2415" s="88" t="s">
        <v>1661</v>
      </c>
      <c r="D2415" s="88" t="s">
        <v>1662</v>
      </c>
      <c r="E2415" s="89">
        <v>0</v>
      </c>
      <c r="F2415" s="88" t="s">
        <v>1185</v>
      </c>
      <c r="H2415" s="3">
        <f>E2415+SUMIF('BR DTG PACUL'!C:C,'STOK PACUL'!C2415,'BR DTG PACUL'!E:E)</f>
        <v>0</v>
      </c>
    </row>
    <row r="2416" spans="1:8">
      <c r="A2416" s="88" t="s">
        <v>5823</v>
      </c>
      <c r="B2416" s="88" t="s">
        <v>876</v>
      </c>
      <c r="C2416" s="88" t="s">
        <v>5823</v>
      </c>
      <c r="D2416" s="88" t="s">
        <v>5824</v>
      </c>
      <c r="E2416" s="89">
        <v>0</v>
      </c>
      <c r="F2416" s="88" t="s">
        <v>1185</v>
      </c>
      <c r="H2416" s="3">
        <f>E2416+SUMIF('BR DTG PACUL'!C:C,'STOK PACUL'!C2416,'BR DTG PACUL'!E:E)</f>
        <v>0</v>
      </c>
    </row>
    <row r="2417" spans="1:8">
      <c r="A2417" s="88" t="s">
        <v>5825</v>
      </c>
      <c r="B2417" s="88" t="s">
        <v>876</v>
      </c>
      <c r="C2417" s="88" t="s">
        <v>5825</v>
      </c>
      <c r="D2417" s="88" t="s">
        <v>5826</v>
      </c>
      <c r="E2417" s="89">
        <v>0</v>
      </c>
      <c r="F2417" s="88" t="s">
        <v>1185</v>
      </c>
      <c r="H2417" s="3">
        <f>E2417+SUMIF('BR DTG PACUL'!C:C,'STOK PACUL'!C2417,'BR DTG PACUL'!E:E)</f>
        <v>0</v>
      </c>
    </row>
    <row r="2418" spans="1:8">
      <c r="A2418" s="88" t="s">
        <v>5827</v>
      </c>
      <c r="B2418" s="88" t="s">
        <v>876</v>
      </c>
      <c r="C2418" s="88" t="s">
        <v>5827</v>
      </c>
      <c r="D2418" s="88" t="s">
        <v>5828</v>
      </c>
      <c r="E2418" s="89">
        <v>0</v>
      </c>
      <c r="F2418" s="88" t="s">
        <v>1185</v>
      </c>
      <c r="H2418" s="3">
        <f>E2418+SUMIF('BR DTG PACUL'!C:C,'STOK PACUL'!C2418,'BR DTG PACUL'!E:E)</f>
        <v>0</v>
      </c>
    </row>
    <row r="2419" spans="1:8">
      <c r="A2419" s="88" t="s">
        <v>412</v>
      </c>
      <c r="B2419" s="88" t="s">
        <v>888</v>
      </c>
      <c r="C2419" s="88" t="s">
        <v>412</v>
      </c>
      <c r="D2419" s="88" t="s">
        <v>1212</v>
      </c>
      <c r="E2419" s="89">
        <v>19</v>
      </c>
      <c r="F2419" s="88" t="s">
        <v>1185</v>
      </c>
      <c r="H2419" s="3">
        <f>E2419+SUMIF('BR DTG PACUL'!C:C,'STOK PACUL'!C2419,'BR DTG PACUL'!E:E)</f>
        <v>19</v>
      </c>
    </row>
    <row r="2420" spans="1:8">
      <c r="A2420" s="88" t="s">
        <v>5829</v>
      </c>
      <c r="B2420" s="88" t="s">
        <v>876</v>
      </c>
      <c r="C2420" s="88" t="s">
        <v>5829</v>
      </c>
      <c r="D2420" s="88" t="s">
        <v>4917</v>
      </c>
      <c r="E2420" s="89">
        <v>0</v>
      </c>
      <c r="F2420" s="88" t="s">
        <v>1185</v>
      </c>
      <c r="H2420" s="3">
        <f>E2420+SUMIF('BR DTG PACUL'!C:C,'STOK PACUL'!C2420,'BR DTG PACUL'!E:E)</f>
        <v>0</v>
      </c>
    </row>
    <row r="2421" spans="1:8">
      <c r="A2421" s="88" t="s">
        <v>5830</v>
      </c>
      <c r="B2421" s="88" t="s">
        <v>876</v>
      </c>
      <c r="C2421" s="88" t="s">
        <v>5830</v>
      </c>
      <c r="D2421" s="88" t="s">
        <v>5831</v>
      </c>
      <c r="E2421" s="89">
        <v>0</v>
      </c>
      <c r="F2421" s="88" t="s">
        <v>1185</v>
      </c>
      <c r="H2421" s="3">
        <f>E2421+SUMIF('BR DTG PACUL'!C:C,'STOK PACUL'!C2421,'BR DTG PACUL'!E:E)</f>
        <v>0</v>
      </c>
    </row>
    <row r="2422" spans="1:8">
      <c r="A2422" s="88" t="s">
        <v>5832</v>
      </c>
      <c r="B2422" s="88" t="s">
        <v>876</v>
      </c>
      <c r="C2422" s="88" t="s">
        <v>5832</v>
      </c>
      <c r="D2422" s="88" t="s">
        <v>5833</v>
      </c>
      <c r="E2422" s="89">
        <v>0</v>
      </c>
      <c r="F2422" s="88" t="s">
        <v>1185</v>
      </c>
      <c r="H2422" s="3">
        <f>E2422+SUMIF('BR DTG PACUL'!C:C,'STOK PACUL'!C2422,'BR DTG PACUL'!E:E)</f>
        <v>0</v>
      </c>
    </row>
    <row r="2423" spans="1:8">
      <c r="A2423" s="88" t="s">
        <v>1663</v>
      </c>
      <c r="B2423" s="88" t="s">
        <v>876</v>
      </c>
      <c r="C2423" s="88" t="s">
        <v>1663</v>
      </c>
      <c r="D2423" s="88" t="s">
        <v>1664</v>
      </c>
      <c r="E2423" s="89">
        <v>0</v>
      </c>
      <c r="F2423" s="88" t="s">
        <v>1185</v>
      </c>
      <c r="H2423" s="3">
        <f>E2423+SUMIF('BR DTG PACUL'!C:C,'STOK PACUL'!C2423,'BR DTG PACUL'!E:E)</f>
        <v>0</v>
      </c>
    </row>
    <row r="2424" spans="1:8">
      <c r="A2424" s="88" t="s">
        <v>5834</v>
      </c>
      <c r="B2424" s="88" t="s">
        <v>876</v>
      </c>
      <c r="C2424" s="88" t="s">
        <v>5834</v>
      </c>
      <c r="D2424" s="88" t="s">
        <v>5835</v>
      </c>
      <c r="E2424" s="89">
        <v>0</v>
      </c>
      <c r="F2424" s="88" t="s">
        <v>1185</v>
      </c>
      <c r="H2424" s="3">
        <f>E2424+SUMIF('BR DTG PACUL'!C:C,'STOK PACUL'!C2424,'BR DTG PACUL'!E:E)</f>
        <v>0</v>
      </c>
    </row>
    <row r="2425" spans="1:8">
      <c r="A2425" s="88" t="s">
        <v>5836</v>
      </c>
      <c r="B2425" s="88" t="s">
        <v>876</v>
      </c>
      <c r="C2425" s="88" t="s">
        <v>5836</v>
      </c>
      <c r="D2425" s="88" t="s">
        <v>2330</v>
      </c>
      <c r="E2425" s="89">
        <v>0</v>
      </c>
      <c r="F2425" s="88" t="s">
        <v>1185</v>
      </c>
      <c r="H2425" s="3">
        <f>E2425+SUMIF('BR DTG PACUL'!C:C,'STOK PACUL'!C2425,'BR DTG PACUL'!E:E)</f>
        <v>0</v>
      </c>
    </row>
    <row r="2426" spans="1:8">
      <c r="A2426" s="88" t="s">
        <v>5837</v>
      </c>
      <c r="B2426" s="88" t="s">
        <v>876</v>
      </c>
      <c r="C2426" s="88" t="s">
        <v>5837</v>
      </c>
      <c r="D2426" s="88" t="s">
        <v>5838</v>
      </c>
      <c r="E2426" s="89">
        <v>0</v>
      </c>
      <c r="F2426" s="88" t="s">
        <v>1185</v>
      </c>
      <c r="H2426" s="3">
        <f>E2426+SUMIF('BR DTG PACUL'!C:C,'STOK PACUL'!C2426,'BR DTG PACUL'!E:E)</f>
        <v>0</v>
      </c>
    </row>
    <row r="2427" spans="1:8">
      <c r="A2427" s="88" t="s">
        <v>5839</v>
      </c>
      <c r="B2427" s="88" t="s">
        <v>876</v>
      </c>
      <c r="C2427" s="88" t="s">
        <v>5839</v>
      </c>
      <c r="D2427" s="88" t="s">
        <v>5840</v>
      </c>
      <c r="E2427" s="89">
        <v>0</v>
      </c>
      <c r="F2427" s="88" t="s">
        <v>1185</v>
      </c>
      <c r="H2427" s="3">
        <f>E2427+SUMIF('BR DTG PACUL'!C:C,'STOK PACUL'!C2427,'BR DTG PACUL'!E:E)</f>
        <v>0</v>
      </c>
    </row>
    <row r="2428" spans="1:8">
      <c r="A2428" s="88" t="s">
        <v>5841</v>
      </c>
      <c r="B2428" s="88" t="s">
        <v>876</v>
      </c>
      <c r="C2428" s="88" t="s">
        <v>5841</v>
      </c>
      <c r="D2428" s="88" t="s">
        <v>2330</v>
      </c>
      <c r="E2428" s="89">
        <v>0</v>
      </c>
      <c r="F2428" s="88" t="s">
        <v>1185</v>
      </c>
      <c r="H2428" s="3">
        <f>E2428+SUMIF('BR DTG PACUL'!C:C,'STOK PACUL'!C2428,'BR DTG PACUL'!E:E)</f>
        <v>0</v>
      </c>
    </row>
    <row r="2429" spans="1:8">
      <c r="A2429" s="88" t="s">
        <v>2244</v>
      </c>
      <c r="B2429" s="88" t="s">
        <v>876</v>
      </c>
      <c r="C2429" s="88" t="s">
        <v>2244</v>
      </c>
      <c r="D2429" s="88" t="s">
        <v>2245</v>
      </c>
      <c r="E2429" s="89">
        <v>0</v>
      </c>
      <c r="F2429" s="88" t="s">
        <v>1185</v>
      </c>
      <c r="H2429" s="3">
        <f>E2429+SUMIF('BR DTG PACUL'!C:C,'STOK PACUL'!C2429,'BR DTG PACUL'!E:E)</f>
        <v>0</v>
      </c>
    </row>
    <row r="2430" spans="1:8">
      <c r="A2430" s="88" t="s">
        <v>5842</v>
      </c>
      <c r="B2430" s="88" t="s">
        <v>876</v>
      </c>
      <c r="C2430" s="88" t="s">
        <v>5842</v>
      </c>
      <c r="D2430" s="88" t="s">
        <v>2330</v>
      </c>
      <c r="E2430" s="89">
        <v>0</v>
      </c>
      <c r="F2430" s="88" t="s">
        <v>1185</v>
      </c>
      <c r="H2430" s="3">
        <f>E2430+SUMIF('BR DTG PACUL'!C:C,'STOK PACUL'!C2430,'BR DTG PACUL'!E:E)</f>
        <v>0</v>
      </c>
    </row>
    <row r="2431" spans="1:8">
      <c r="A2431" s="88" t="s">
        <v>5843</v>
      </c>
      <c r="B2431" s="88" t="s">
        <v>876</v>
      </c>
      <c r="C2431" s="88" t="s">
        <v>5843</v>
      </c>
      <c r="D2431" s="88" t="s">
        <v>5844</v>
      </c>
      <c r="E2431" s="89">
        <v>0</v>
      </c>
      <c r="F2431" s="88" t="s">
        <v>1185</v>
      </c>
      <c r="H2431" s="3">
        <f>E2431+SUMIF('BR DTG PACUL'!C:C,'STOK PACUL'!C2431,'BR DTG PACUL'!E:E)</f>
        <v>0</v>
      </c>
    </row>
    <row r="2432" spans="1:8">
      <c r="A2432" s="88" t="s">
        <v>5845</v>
      </c>
      <c r="B2432" s="88" t="s">
        <v>876</v>
      </c>
      <c r="C2432" s="88" t="s">
        <v>5845</v>
      </c>
      <c r="D2432" s="88" t="s">
        <v>5846</v>
      </c>
      <c r="E2432" s="89">
        <v>0</v>
      </c>
      <c r="F2432" s="88" t="s">
        <v>1185</v>
      </c>
      <c r="H2432" s="3">
        <f>E2432+SUMIF('BR DTG PACUL'!C:C,'STOK PACUL'!C2432,'BR DTG PACUL'!E:E)</f>
        <v>0</v>
      </c>
    </row>
    <row r="2433" spans="1:8" ht="30">
      <c r="A2433" s="88" t="s">
        <v>5847</v>
      </c>
      <c r="B2433" s="88" t="s">
        <v>877</v>
      </c>
      <c r="C2433" s="88" t="s">
        <v>5847</v>
      </c>
      <c r="D2433" s="88" t="s">
        <v>5848</v>
      </c>
      <c r="E2433" s="89">
        <v>1</v>
      </c>
      <c r="F2433" s="88" t="s">
        <v>1185</v>
      </c>
      <c r="H2433" s="3">
        <f>E2433+SUMIF('BR DTG PACUL'!C:C,'STOK PACUL'!C2433,'BR DTG PACUL'!E:E)</f>
        <v>1</v>
      </c>
    </row>
    <row r="2434" spans="1:8">
      <c r="A2434" s="88" t="s">
        <v>5849</v>
      </c>
      <c r="B2434" s="88" t="s">
        <v>876</v>
      </c>
      <c r="C2434" s="88" t="s">
        <v>5849</v>
      </c>
      <c r="D2434" s="88" t="s">
        <v>5850</v>
      </c>
      <c r="E2434" s="89">
        <v>0</v>
      </c>
      <c r="F2434" s="88" t="s">
        <v>1185</v>
      </c>
      <c r="H2434" s="3">
        <f>E2434+SUMIF('BR DTG PACUL'!C:C,'STOK PACUL'!C2434,'BR DTG PACUL'!E:E)</f>
        <v>0</v>
      </c>
    </row>
    <row r="2435" spans="1:8">
      <c r="A2435" s="88" t="s">
        <v>5851</v>
      </c>
      <c r="B2435" s="88" t="s">
        <v>876</v>
      </c>
      <c r="C2435" s="88" t="s">
        <v>5851</v>
      </c>
      <c r="D2435" s="88" t="s">
        <v>2330</v>
      </c>
      <c r="E2435" s="89">
        <v>0</v>
      </c>
      <c r="F2435" s="88" t="s">
        <v>1185</v>
      </c>
      <c r="H2435" s="3">
        <f>E2435+SUMIF('BR DTG PACUL'!C:C,'STOK PACUL'!C2435,'BR DTG PACUL'!E:E)</f>
        <v>0</v>
      </c>
    </row>
    <row r="2436" spans="1:8">
      <c r="A2436" s="88" t="s">
        <v>5852</v>
      </c>
      <c r="B2436" s="88" t="s">
        <v>876</v>
      </c>
      <c r="C2436" s="88" t="s">
        <v>5852</v>
      </c>
      <c r="D2436" s="88" t="s">
        <v>5853</v>
      </c>
      <c r="E2436" s="89">
        <v>0</v>
      </c>
      <c r="F2436" s="88" t="s">
        <v>1185</v>
      </c>
      <c r="H2436" s="3">
        <f>E2436+SUMIF('BR DTG PACUL'!C:C,'STOK PACUL'!C2436,'BR DTG PACUL'!E:E)</f>
        <v>0</v>
      </c>
    </row>
    <row r="2437" spans="1:8">
      <c r="A2437" s="88" t="s">
        <v>5854</v>
      </c>
      <c r="B2437" s="88" t="s">
        <v>876</v>
      </c>
      <c r="C2437" s="88" t="s">
        <v>5854</v>
      </c>
      <c r="D2437" s="88" t="s">
        <v>5855</v>
      </c>
      <c r="E2437" s="89">
        <v>0</v>
      </c>
      <c r="F2437" s="88" t="s">
        <v>1185</v>
      </c>
      <c r="H2437" s="3">
        <f>E2437+SUMIF('BR DTG PACUL'!C:C,'STOK PACUL'!C2437,'BR DTG PACUL'!E:E)</f>
        <v>0</v>
      </c>
    </row>
    <row r="2438" spans="1:8">
      <c r="A2438" s="88" t="s">
        <v>5856</v>
      </c>
      <c r="B2438" s="88" t="s">
        <v>876</v>
      </c>
      <c r="C2438" s="88" t="s">
        <v>5856</v>
      </c>
      <c r="D2438" s="88" t="s">
        <v>5857</v>
      </c>
      <c r="E2438" s="89">
        <v>0</v>
      </c>
      <c r="F2438" s="88" t="s">
        <v>1185</v>
      </c>
      <c r="H2438" s="3">
        <f>E2438+SUMIF('BR DTG PACUL'!C:C,'STOK PACUL'!C2438,'BR DTG PACUL'!E:E)</f>
        <v>0</v>
      </c>
    </row>
    <row r="2439" spans="1:8">
      <c r="A2439" s="88" t="s">
        <v>5858</v>
      </c>
      <c r="B2439" s="88" t="s">
        <v>876</v>
      </c>
      <c r="C2439" s="88" t="s">
        <v>5858</v>
      </c>
      <c r="D2439" s="88" t="s">
        <v>2330</v>
      </c>
      <c r="E2439" s="89">
        <v>0</v>
      </c>
      <c r="F2439" s="88" t="s">
        <v>1185</v>
      </c>
      <c r="H2439" s="3">
        <f>E2439+SUMIF('BR DTG PACUL'!C:C,'STOK PACUL'!C2439,'BR DTG PACUL'!E:E)</f>
        <v>0</v>
      </c>
    </row>
    <row r="2440" spans="1:8">
      <c r="A2440" s="88" t="s">
        <v>5859</v>
      </c>
      <c r="B2440" s="88" t="s">
        <v>876</v>
      </c>
      <c r="C2440" s="88" t="s">
        <v>5859</v>
      </c>
      <c r="D2440" s="88" t="s">
        <v>5860</v>
      </c>
      <c r="E2440" s="89">
        <v>0</v>
      </c>
      <c r="F2440" s="88" t="s">
        <v>1185</v>
      </c>
      <c r="H2440" s="3">
        <f>E2440+SUMIF('BR DTG PACUL'!C:C,'STOK PACUL'!C2440,'BR DTG PACUL'!E:E)</f>
        <v>0</v>
      </c>
    </row>
    <row r="2441" spans="1:8">
      <c r="A2441" s="88" t="s">
        <v>5861</v>
      </c>
      <c r="B2441" s="88" t="s">
        <v>876</v>
      </c>
      <c r="C2441" s="88" t="s">
        <v>5861</v>
      </c>
      <c r="D2441" s="88" t="s">
        <v>5862</v>
      </c>
      <c r="E2441" s="89">
        <v>0</v>
      </c>
      <c r="F2441" s="88" t="s">
        <v>1185</v>
      </c>
      <c r="H2441" s="3">
        <f>E2441+SUMIF('BR DTG PACUL'!C:C,'STOK PACUL'!C2441,'BR DTG PACUL'!E:E)</f>
        <v>0</v>
      </c>
    </row>
    <row r="2442" spans="1:8">
      <c r="A2442" s="88" t="s">
        <v>5863</v>
      </c>
      <c r="B2442" s="88" t="s">
        <v>876</v>
      </c>
      <c r="C2442" s="88" t="s">
        <v>5863</v>
      </c>
      <c r="D2442" s="88" t="s">
        <v>5864</v>
      </c>
      <c r="E2442" s="89">
        <v>0</v>
      </c>
      <c r="F2442" s="88" t="s">
        <v>1185</v>
      </c>
      <c r="H2442" s="3">
        <f>E2442+SUMIF('BR DTG PACUL'!C:C,'STOK PACUL'!C2442,'BR DTG PACUL'!E:E)</f>
        <v>0</v>
      </c>
    </row>
    <row r="2443" spans="1:8">
      <c r="A2443" s="88" t="s">
        <v>5865</v>
      </c>
      <c r="B2443" s="88" t="s">
        <v>876</v>
      </c>
      <c r="C2443" s="88" t="s">
        <v>5865</v>
      </c>
      <c r="D2443" s="88" t="s">
        <v>1665</v>
      </c>
      <c r="E2443" s="89">
        <v>0</v>
      </c>
      <c r="F2443" s="88" t="s">
        <v>1185</v>
      </c>
      <c r="H2443" s="3">
        <f>E2443+SUMIF('BR DTG PACUL'!C:C,'STOK PACUL'!C2443,'BR DTG PACUL'!E:E)</f>
        <v>0</v>
      </c>
    </row>
    <row r="2444" spans="1:8">
      <c r="A2444" s="88" t="s">
        <v>5866</v>
      </c>
      <c r="B2444" s="88" t="s">
        <v>876</v>
      </c>
      <c r="C2444" s="88" t="s">
        <v>5866</v>
      </c>
      <c r="D2444" s="88" t="s">
        <v>5867</v>
      </c>
      <c r="E2444" s="89">
        <v>0</v>
      </c>
      <c r="F2444" s="88" t="s">
        <v>1185</v>
      </c>
      <c r="H2444" s="3">
        <f>E2444+SUMIF('BR DTG PACUL'!C:C,'STOK PACUL'!C2444,'BR DTG PACUL'!E:E)</f>
        <v>0</v>
      </c>
    </row>
    <row r="2445" spans="1:8">
      <c r="A2445" s="88" t="s">
        <v>5868</v>
      </c>
      <c r="B2445" s="88" t="s">
        <v>876</v>
      </c>
      <c r="C2445" s="88" t="s">
        <v>5868</v>
      </c>
      <c r="D2445" s="88" t="s">
        <v>5869</v>
      </c>
      <c r="E2445" s="89">
        <v>0</v>
      </c>
      <c r="F2445" s="88" t="s">
        <v>1185</v>
      </c>
      <c r="H2445" s="3">
        <f>E2445+SUMIF('BR DTG PACUL'!C:C,'STOK PACUL'!C2445,'BR DTG PACUL'!E:E)</f>
        <v>0</v>
      </c>
    </row>
    <row r="2446" spans="1:8">
      <c r="A2446" s="88" t="s">
        <v>5870</v>
      </c>
      <c r="B2446" s="88" t="s">
        <v>876</v>
      </c>
      <c r="C2446" s="88" t="s">
        <v>5870</v>
      </c>
      <c r="D2446" s="88" t="s">
        <v>5871</v>
      </c>
      <c r="E2446" s="89">
        <v>0</v>
      </c>
      <c r="F2446" s="88" t="s">
        <v>1185</v>
      </c>
      <c r="H2446" s="3">
        <f>E2446+SUMIF('BR DTG PACUL'!C:C,'STOK PACUL'!C2446,'BR DTG PACUL'!E:E)</f>
        <v>0</v>
      </c>
    </row>
    <row r="2447" spans="1:8">
      <c r="A2447" s="88" t="s">
        <v>5872</v>
      </c>
      <c r="B2447" s="88" t="s">
        <v>876</v>
      </c>
      <c r="C2447" s="88" t="s">
        <v>5872</v>
      </c>
      <c r="D2447" s="88" t="s">
        <v>5873</v>
      </c>
      <c r="E2447" s="89">
        <v>0</v>
      </c>
      <c r="F2447" s="88" t="s">
        <v>1185</v>
      </c>
      <c r="H2447" s="3">
        <f>E2447+SUMIF('BR DTG PACUL'!C:C,'STOK PACUL'!C2447,'BR DTG PACUL'!E:E)</f>
        <v>0</v>
      </c>
    </row>
    <row r="2448" spans="1:8">
      <c r="A2448" s="88" t="s">
        <v>5874</v>
      </c>
      <c r="B2448" s="88" t="s">
        <v>876</v>
      </c>
      <c r="C2448" s="88" t="s">
        <v>5874</v>
      </c>
      <c r="D2448" s="88" t="s">
        <v>5875</v>
      </c>
      <c r="E2448" s="89">
        <v>0</v>
      </c>
      <c r="F2448" s="88" t="s">
        <v>1185</v>
      </c>
      <c r="H2448" s="3">
        <f>E2448+SUMIF('BR DTG PACUL'!C:C,'STOK PACUL'!C2448,'BR DTG PACUL'!E:E)</f>
        <v>0</v>
      </c>
    </row>
    <row r="2449" spans="1:8">
      <c r="A2449" s="88" t="s">
        <v>5876</v>
      </c>
      <c r="B2449" s="88" t="s">
        <v>876</v>
      </c>
      <c r="C2449" s="88" t="s">
        <v>5876</v>
      </c>
      <c r="D2449" s="88" t="s">
        <v>5877</v>
      </c>
      <c r="E2449" s="89">
        <v>0</v>
      </c>
      <c r="F2449" s="88" t="s">
        <v>1185</v>
      </c>
      <c r="H2449" s="3">
        <f>E2449+SUMIF('BR DTG PACUL'!C:C,'STOK PACUL'!C2449,'BR DTG PACUL'!E:E)</f>
        <v>0</v>
      </c>
    </row>
    <row r="2450" spans="1:8" ht="30">
      <c r="A2450" s="88" t="s">
        <v>413</v>
      </c>
      <c r="B2450" s="88" t="s">
        <v>877</v>
      </c>
      <c r="C2450" s="88" t="s">
        <v>413</v>
      </c>
      <c r="D2450" s="88" t="s">
        <v>1346</v>
      </c>
      <c r="E2450" s="89">
        <v>3</v>
      </c>
      <c r="F2450" s="88" t="s">
        <v>1185</v>
      </c>
      <c r="H2450" s="3">
        <f>E2450+SUMIF('BR DTG PACUL'!C:C,'STOK PACUL'!C2450,'BR DTG PACUL'!E:E)</f>
        <v>3</v>
      </c>
    </row>
    <row r="2451" spans="1:8" ht="30">
      <c r="A2451" s="88" t="s">
        <v>2052</v>
      </c>
      <c r="B2451" s="88" t="s">
        <v>877</v>
      </c>
      <c r="C2451" s="88" t="s">
        <v>2052</v>
      </c>
      <c r="D2451" s="88" t="s">
        <v>5878</v>
      </c>
      <c r="E2451" s="89">
        <v>1</v>
      </c>
      <c r="F2451" s="88" t="s">
        <v>1185</v>
      </c>
      <c r="H2451" s="3">
        <f>E2451+SUMIF('BR DTG PACUL'!C:C,'STOK PACUL'!C2451,'BR DTG PACUL'!E:E)</f>
        <v>1</v>
      </c>
    </row>
    <row r="2452" spans="1:8" ht="30">
      <c r="A2452" s="88" t="s">
        <v>414</v>
      </c>
      <c r="B2452" s="88" t="s">
        <v>877</v>
      </c>
      <c r="C2452" s="88" t="s">
        <v>414</v>
      </c>
      <c r="D2452" s="88" t="s">
        <v>1214</v>
      </c>
      <c r="E2452" s="89">
        <v>2</v>
      </c>
      <c r="F2452" s="88" t="s">
        <v>1185</v>
      </c>
      <c r="H2452" s="3">
        <f>E2452+SUMIF('BR DTG PACUL'!C:C,'STOK PACUL'!C2452,'BR DTG PACUL'!E:E)</f>
        <v>2</v>
      </c>
    </row>
    <row r="2453" spans="1:8">
      <c r="A2453" s="88" t="s">
        <v>1877</v>
      </c>
      <c r="B2453" s="88" t="s">
        <v>876</v>
      </c>
      <c r="C2453" s="88" t="s">
        <v>1877</v>
      </c>
      <c r="D2453" s="88" t="s">
        <v>1878</v>
      </c>
      <c r="E2453" s="89">
        <v>0</v>
      </c>
      <c r="F2453" s="88" t="s">
        <v>1185</v>
      </c>
      <c r="H2453" s="3">
        <f>E2453+SUMIF('BR DTG PACUL'!C:C,'STOK PACUL'!C2453,'BR DTG PACUL'!E:E)</f>
        <v>0</v>
      </c>
    </row>
    <row r="2454" spans="1:8">
      <c r="A2454" s="88" t="s">
        <v>5879</v>
      </c>
      <c r="B2454" s="88" t="s">
        <v>876</v>
      </c>
      <c r="C2454" s="88" t="s">
        <v>5879</v>
      </c>
      <c r="D2454" s="88" t="s">
        <v>5880</v>
      </c>
      <c r="E2454" s="89">
        <v>0</v>
      </c>
      <c r="F2454" s="88" t="s">
        <v>1185</v>
      </c>
      <c r="H2454" s="3">
        <f>E2454+SUMIF('BR DTG PACUL'!C:C,'STOK PACUL'!C2454,'BR DTG PACUL'!E:E)</f>
        <v>0</v>
      </c>
    </row>
    <row r="2455" spans="1:8">
      <c r="A2455" s="88" t="s">
        <v>5881</v>
      </c>
      <c r="B2455" s="88" t="s">
        <v>876</v>
      </c>
      <c r="C2455" s="88" t="s">
        <v>5881</v>
      </c>
      <c r="D2455" s="88" t="s">
        <v>2330</v>
      </c>
      <c r="E2455" s="89">
        <v>0</v>
      </c>
      <c r="F2455" s="88" t="s">
        <v>1185</v>
      </c>
      <c r="H2455" s="3">
        <f>E2455+SUMIF('BR DTG PACUL'!C:C,'STOK PACUL'!C2455,'BR DTG PACUL'!E:E)</f>
        <v>0</v>
      </c>
    </row>
    <row r="2456" spans="1:8">
      <c r="A2456" s="88" t="s">
        <v>5882</v>
      </c>
      <c r="B2456" s="88" t="s">
        <v>876</v>
      </c>
      <c r="C2456" s="88" t="s">
        <v>5882</v>
      </c>
      <c r="D2456" s="88" t="s">
        <v>2330</v>
      </c>
      <c r="E2456" s="89">
        <v>0</v>
      </c>
      <c r="F2456" s="88" t="s">
        <v>1185</v>
      </c>
      <c r="H2456" s="3">
        <f>E2456+SUMIF('BR DTG PACUL'!C:C,'STOK PACUL'!C2456,'BR DTG PACUL'!E:E)</f>
        <v>0</v>
      </c>
    </row>
    <row r="2457" spans="1:8">
      <c r="A2457" s="88" t="s">
        <v>5883</v>
      </c>
      <c r="B2457" s="88" t="s">
        <v>876</v>
      </c>
      <c r="C2457" s="88" t="s">
        <v>5883</v>
      </c>
      <c r="D2457" s="88" t="s">
        <v>2330</v>
      </c>
      <c r="E2457" s="89">
        <v>0</v>
      </c>
      <c r="F2457" s="88" t="s">
        <v>1185</v>
      </c>
      <c r="H2457" s="3">
        <f>E2457+SUMIF('BR DTG PACUL'!C:C,'STOK PACUL'!C2457,'BR DTG PACUL'!E:E)</f>
        <v>0</v>
      </c>
    </row>
    <row r="2458" spans="1:8">
      <c r="A2458" s="88" t="s">
        <v>5884</v>
      </c>
      <c r="B2458" s="88" t="s">
        <v>876</v>
      </c>
      <c r="C2458" s="88" t="s">
        <v>5884</v>
      </c>
      <c r="D2458" s="88" t="s">
        <v>2330</v>
      </c>
      <c r="E2458" s="89">
        <v>0</v>
      </c>
      <c r="F2458" s="88" t="s">
        <v>1185</v>
      </c>
      <c r="H2458" s="3">
        <f>E2458+SUMIF('BR DTG PACUL'!C:C,'STOK PACUL'!C2458,'BR DTG PACUL'!E:E)</f>
        <v>0</v>
      </c>
    </row>
    <row r="2459" spans="1:8">
      <c r="A2459" s="88" t="s">
        <v>5885</v>
      </c>
      <c r="B2459" s="88" t="s">
        <v>876</v>
      </c>
      <c r="C2459" s="88" t="s">
        <v>5885</v>
      </c>
      <c r="D2459" s="88" t="s">
        <v>2330</v>
      </c>
      <c r="E2459" s="89">
        <v>0</v>
      </c>
      <c r="F2459" s="88" t="s">
        <v>1185</v>
      </c>
      <c r="H2459" s="3">
        <f>E2459+SUMIF('BR DTG PACUL'!C:C,'STOK PACUL'!C2459,'BR DTG PACUL'!E:E)</f>
        <v>0</v>
      </c>
    </row>
    <row r="2460" spans="1:8">
      <c r="A2460" s="88" t="s">
        <v>5886</v>
      </c>
      <c r="B2460" s="88" t="s">
        <v>876</v>
      </c>
      <c r="C2460" s="88" t="s">
        <v>5886</v>
      </c>
      <c r="D2460" s="88" t="s">
        <v>2330</v>
      </c>
      <c r="E2460" s="89">
        <v>0</v>
      </c>
      <c r="F2460" s="88" t="s">
        <v>1185</v>
      </c>
      <c r="H2460" s="3">
        <f>E2460+SUMIF('BR DTG PACUL'!C:C,'STOK PACUL'!C2460,'BR DTG PACUL'!E:E)</f>
        <v>0</v>
      </c>
    </row>
    <row r="2461" spans="1:8">
      <c r="A2461" s="88" t="s">
        <v>5887</v>
      </c>
      <c r="B2461" s="88" t="s">
        <v>876</v>
      </c>
      <c r="C2461" s="88" t="s">
        <v>5887</v>
      </c>
      <c r="D2461" s="88" t="s">
        <v>2330</v>
      </c>
      <c r="E2461" s="89">
        <v>0</v>
      </c>
      <c r="F2461" s="88" t="s">
        <v>1185</v>
      </c>
      <c r="H2461" s="3">
        <f>E2461+SUMIF('BR DTG PACUL'!C:C,'STOK PACUL'!C2461,'BR DTG PACUL'!E:E)</f>
        <v>0</v>
      </c>
    </row>
    <row r="2462" spans="1:8">
      <c r="A2462" s="88" t="s">
        <v>5888</v>
      </c>
      <c r="B2462" s="88" t="s">
        <v>876</v>
      </c>
      <c r="C2462" s="88" t="s">
        <v>5888</v>
      </c>
      <c r="D2462" s="88" t="s">
        <v>2330</v>
      </c>
      <c r="E2462" s="89">
        <v>0</v>
      </c>
      <c r="F2462" s="88" t="s">
        <v>1185</v>
      </c>
      <c r="H2462" s="3">
        <f>E2462+SUMIF('BR DTG PACUL'!C:C,'STOK PACUL'!C2462,'BR DTG PACUL'!E:E)</f>
        <v>0</v>
      </c>
    </row>
    <row r="2463" spans="1:8">
      <c r="A2463" s="88" t="s">
        <v>5889</v>
      </c>
      <c r="B2463" s="88" t="s">
        <v>876</v>
      </c>
      <c r="C2463" s="88" t="s">
        <v>5889</v>
      </c>
      <c r="D2463" s="88" t="s">
        <v>2330</v>
      </c>
      <c r="E2463" s="89">
        <v>0</v>
      </c>
      <c r="F2463" s="88" t="s">
        <v>1185</v>
      </c>
      <c r="H2463" s="3">
        <f>E2463+SUMIF('BR DTG PACUL'!C:C,'STOK PACUL'!C2463,'BR DTG PACUL'!E:E)</f>
        <v>0</v>
      </c>
    </row>
    <row r="2464" spans="1:8">
      <c r="A2464" s="88" t="s">
        <v>5890</v>
      </c>
      <c r="B2464" s="88" t="s">
        <v>876</v>
      </c>
      <c r="C2464" s="88" t="s">
        <v>5890</v>
      </c>
      <c r="D2464" s="88" t="s">
        <v>5891</v>
      </c>
      <c r="E2464" s="89">
        <v>0</v>
      </c>
      <c r="F2464" s="88" t="s">
        <v>1185</v>
      </c>
      <c r="H2464" s="3">
        <f>E2464+SUMIF('BR DTG PACUL'!C:C,'STOK PACUL'!C2464,'BR DTG PACUL'!E:E)</f>
        <v>0</v>
      </c>
    </row>
    <row r="2465" spans="1:8">
      <c r="A2465" s="88" t="s">
        <v>5892</v>
      </c>
      <c r="B2465" s="88" t="s">
        <v>876</v>
      </c>
      <c r="C2465" s="88" t="s">
        <v>5892</v>
      </c>
      <c r="D2465" s="88" t="s">
        <v>2330</v>
      </c>
      <c r="E2465" s="89">
        <v>0</v>
      </c>
      <c r="F2465" s="88" t="s">
        <v>1185</v>
      </c>
      <c r="H2465" s="3">
        <f>E2465+SUMIF('BR DTG PACUL'!C:C,'STOK PACUL'!C2465,'BR DTG PACUL'!E:E)</f>
        <v>0</v>
      </c>
    </row>
    <row r="2466" spans="1:8">
      <c r="A2466" s="88" t="s">
        <v>5893</v>
      </c>
      <c r="B2466" s="88" t="s">
        <v>876</v>
      </c>
      <c r="C2466" s="88" t="s">
        <v>5893</v>
      </c>
      <c r="D2466" s="88" t="s">
        <v>2330</v>
      </c>
      <c r="E2466" s="89">
        <v>0</v>
      </c>
      <c r="F2466" s="88" t="s">
        <v>1185</v>
      </c>
      <c r="H2466" s="3">
        <f>E2466+SUMIF('BR DTG PACUL'!C:C,'STOK PACUL'!C2466,'BR DTG PACUL'!E:E)</f>
        <v>0</v>
      </c>
    </row>
    <row r="2467" spans="1:8">
      <c r="A2467" s="88" t="s">
        <v>5894</v>
      </c>
      <c r="B2467" s="88" t="s">
        <v>876</v>
      </c>
      <c r="C2467" s="88" t="s">
        <v>5894</v>
      </c>
      <c r="D2467" s="88" t="s">
        <v>2330</v>
      </c>
      <c r="E2467" s="89">
        <v>0</v>
      </c>
      <c r="F2467" s="88" t="s">
        <v>1185</v>
      </c>
      <c r="H2467" s="3">
        <f>E2467+SUMIF('BR DTG PACUL'!C:C,'STOK PACUL'!C2467,'BR DTG PACUL'!E:E)</f>
        <v>0</v>
      </c>
    </row>
    <row r="2468" spans="1:8">
      <c r="A2468" s="88" t="s">
        <v>5895</v>
      </c>
      <c r="B2468" s="88" t="s">
        <v>876</v>
      </c>
      <c r="C2468" s="88" t="s">
        <v>5895</v>
      </c>
      <c r="D2468" s="88" t="s">
        <v>5891</v>
      </c>
      <c r="E2468" s="89">
        <v>0</v>
      </c>
      <c r="F2468" s="88" t="s">
        <v>1185</v>
      </c>
      <c r="H2468" s="3">
        <f>E2468+SUMIF('BR DTG PACUL'!C:C,'STOK PACUL'!C2468,'BR DTG PACUL'!E:E)</f>
        <v>0</v>
      </c>
    </row>
    <row r="2469" spans="1:8">
      <c r="A2469" s="88" t="s">
        <v>5896</v>
      </c>
      <c r="B2469" s="88" t="s">
        <v>876</v>
      </c>
      <c r="C2469" s="88" t="s">
        <v>5896</v>
      </c>
      <c r="D2469" s="88" t="s">
        <v>5880</v>
      </c>
      <c r="E2469" s="89">
        <v>0</v>
      </c>
      <c r="F2469" s="88" t="s">
        <v>1185</v>
      </c>
      <c r="H2469" s="3">
        <f>E2469+SUMIF('BR DTG PACUL'!C:C,'STOK PACUL'!C2469,'BR DTG PACUL'!E:E)</f>
        <v>0</v>
      </c>
    </row>
    <row r="2470" spans="1:8">
      <c r="A2470" s="88" t="s">
        <v>5897</v>
      </c>
      <c r="B2470" s="88" t="s">
        <v>876</v>
      </c>
      <c r="C2470" s="88" t="s">
        <v>5897</v>
      </c>
      <c r="D2470" s="88" t="s">
        <v>2330</v>
      </c>
      <c r="E2470" s="89">
        <v>0</v>
      </c>
      <c r="F2470" s="88" t="s">
        <v>1185</v>
      </c>
      <c r="H2470" s="3">
        <f>E2470+SUMIF('BR DTG PACUL'!C:C,'STOK PACUL'!C2470,'BR DTG PACUL'!E:E)</f>
        <v>0</v>
      </c>
    </row>
    <row r="2471" spans="1:8">
      <c r="A2471" s="88" t="s">
        <v>5898</v>
      </c>
      <c r="B2471" s="88" t="s">
        <v>876</v>
      </c>
      <c r="C2471" s="88" t="s">
        <v>5898</v>
      </c>
      <c r="D2471" s="88" t="s">
        <v>5899</v>
      </c>
      <c r="E2471" s="89">
        <v>0</v>
      </c>
      <c r="F2471" s="88" t="s">
        <v>1185</v>
      </c>
      <c r="H2471" s="3">
        <f>E2471+SUMIF('BR DTG PACUL'!C:C,'STOK PACUL'!C2471,'BR DTG PACUL'!E:E)</f>
        <v>0</v>
      </c>
    </row>
    <row r="2472" spans="1:8" ht="30">
      <c r="A2472" s="88" t="s">
        <v>415</v>
      </c>
      <c r="B2472" s="88" t="s">
        <v>884</v>
      </c>
      <c r="C2472" s="88" t="s">
        <v>415</v>
      </c>
      <c r="D2472" s="88" t="s">
        <v>1347</v>
      </c>
      <c r="E2472" s="89">
        <v>1</v>
      </c>
      <c r="F2472" s="88" t="s">
        <v>1185</v>
      </c>
      <c r="H2472" s="3">
        <f>E2472+SUMIF('BR DTG PACUL'!C:C,'STOK PACUL'!C2472,'BR DTG PACUL'!E:E)</f>
        <v>1</v>
      </c>
    </row>
    <row r="2473" spans="1:8">
      <c r="A2473" s="88" t="s">
        <v>5900</v>
      </c>
      <c r="B2473" s="88" t="s">
        <v>876</v>
      </c>
      <c r="C2473" s="88" t="s">
        <v>5900</v>
      </c>
      <c r="D2473" s="88" t="s">
        <v>2330</v>
      </c>
      <c r="E2473" s="89">
        <v>0</v>
      </c>
      <c r="F2473" s="88" t="s">
        <v>1185</v>
      </c>
      <c r="H2473" s="3">
        <f>E2473+SUMIF('BR DTG PACUL'!C:C,'STOK PACUL'!C2473,'BR DTG PACUL'!E:E)</f>
        <v>0</v>
      </c>
    </row>
    <row r="2474" spans="1:8">
      <c r="A2474" s="88" t="s">
        <v>5901</v>
      </c>
      <c r="B2474" s="88" t="s">
        <v>876</v>
      </c>
      <c r="C2474" s="88" t="s">
        <v>5901</v>
      </c>
      <c r="D2474" s="88" t="s">
        <v>2330</v>
      </c>
      <c r="E2474" s="89">
        <v>0</v>
      </c>
      <c r="F2474" s="88" t="s">
        <v>1185</v>
      </c>
      <c r="H2474" s="3">
        <f>E2474+SUMIF('BR DTG PACUL'!C:C,'STOK PACUL'!C2474,'BR DTG PACUL'!E:E)</f>
        <v>0</v>
      </c>
    </row>
    <row r="2475" spans="1:8">
      <c r="A2475" s="88" t="s">
        <v>5902</v>
      </c>
      <c r="B2475" s="88" t="s">
        <v>876</v>
      </c>
      <c r="C2475" s="88" t="s">
        <v>5902</v>
      </c>
      <c r="D2475" s="88" t="s">
        <v>2330</v>
      </c>
      <c r="E2475" s="89">
        <v>0</v>
      </c>
      <c r="F2475" s="88" t="s">
        <v>1185</v>
      </c>
      <c r="H2475" s="3">
        <f>E2475+SUMIF('BR DTG PACUL'!C:C,'STOK PACUL'!C2475,'BR DTG PACUL'!E:E)</f>
        <v>0</v>
      </c>
    </row>
    <row r="2476" spans="1:8">
      <c r="A2476" s="88" t="s">
        <v>5903</v>
      </c>
      <c r="B2476" s="88" t="s">
        <v>876</v>
      </c>
      <c r="C2476" s="88" t="s">
        <v>5903</v>
      </c>
      <c r="D2476" s="88" t="s">
        <v>2330</v>
      </c>
      <c r="E2476" s="89">
        <v>0</v>
      </c>
      <c r="F2476" s="88" t="s">
        <v>1185</v>
      </c>
      <c r="H2476" s="3">
        <f>E2476+SUMIF('BR DTG PACUL'!C:C,'STOK PACUL'!C2476,'BR DTG PACUL'!E:E)</f>
        <v>0</v>
      </c>
    </row>
    <row r="2477" spans="1:8">
      <c r="A2477" s="88" t="s">
        <v>5904</v>
      </c>
      <c r="B2477" s="88" t="s">
        <v>884</v>
      </c>
      <c r="C2477" s="88" t="s">
        <v>5904</v>
      </c>
      <c r="D2477" s="88" t="s">
        <v>5905</v>
      </c>
      <c r="E2477" s="89">
        <v>1</v>
      </c>
      <c r="F2477" s="88" t="s">
        <v>1185</v>
      </c>
      <c r="H2477" s="3">
        <f>E2477+SUMIF('BR DTG PACUL'!C:C,'STOK PACUL'!C2477,'BR DTG PACUL'!E:E)</f>
        <v>1</v>
      </c>
    </row>
    <row r="2478" spans="1:8">
      <c r="A2478" s="88" t="s">
        <v>5906</v>
      </c>
      <c r="B2478" s="88" t="s">
        <v>876</v>
      </c>
      <c r="C2478" s="88" t="s">
        <v>5906</v>
      </c>
      <c r="D2478" s="88" t="s">
        <v>5907</v>
      </c>
      <c r="E2478" s="89">
        <v>0</v>
      </c>
      <c r="F2478" s="88" t="s">
        <v>1185</v>
      </c>
      <c r="H2478" s="3">
        <f>E2478+SUMIF('BR DTG PACUL'!C:C,'STOK PACUL'!C2478,'BR DTG PACUL'!E:E)</f>
        <v>0</v>
      </c>
    </row>
    <row r="2479" spans="1:8">
      <c r="A2479" s="88" t="s">
        <v>5908</v>
      </c>
      <c r="B2479" s="88" t="s">
        <v>876</v>
      </c>
      <c r="C2479" s="88" t="s">
        <v>5908</v>
      </c>
      <c r="D2479" s="88" t="s">
        <v>2330</v>
      </c>
      <c r="E2479" s="89">
        <v>0</v>
      </c>
      <c r="F2479" s="88" t="s">
        <v>1185</v>
      </c>
      <c r="H2479" s="3">
        <f>E2479+SUMIF('BR DTG PACUL'!C:C,'STOK PACUL'!C2479,'BR DTG PACUL'!E:E)</f>
        <v>0</v>
      </c>
    </row>
    <row r="2480" spans="1:8">
      <c r="A2480" s="88" t="s">
        <v>5909</v>
      </c>
      <c r="B2480" s="88" t="s">
        <v>876</v>
      </c>
      <c r="C2480" s="88" t="s">
        <v>5909</v>
      </c>
      <c r="D2480" s="88" t="s">
        <v>2330</v>
      </c>
      <c r="E2480" s="89">
        <v>0</v>
      </c>
      <c r="F2480" s="88" t="s">
        <v>1185</v>
      </c>
      <c r="H2480" s="3">
        <f>E2480+SUMIF('BR DTG PACUL'!C:C,'STOK PACUL'!C2480,'BR DTG PACUL'!E:E)</f>
        <v>0</v>
      </c>
    </row>
    <row r="2481" spans="1:8">
      <c r="A2481" s="88" t="s">
        <v>5910</v>
      </c>
      <c r="B2481" s="88" t="s">
        <v>876</v>
      </c>
      <c r="C2481" s="88" t="s">
        <v>5910</v>
      </c>
      <c r="D2481" s="88" t="s">
        <v>5911</v>
      </c>
      <c r="E2481" s="89">
        <v>0</v>
      </c>
      <c r="F2481" s="88" t="s">
        <v>1185</v>
      </c>
      <c r="H2481" s="3">
        <f>E2481+SUMIF('BR DTG PACUL'!C:C,'STOK PACUL'!C2481,'BR DTG PACUL'!E:E)</f>
        <v>0</v>
      </c>
    </row>
    <row r="2482" spans="1:8">
      <c r="A2482" s="88" t="s">
        <v>5912</v>
      </c>
      <c r="B2482" s="88" t="s">
        <v>876</v>
      </c>
      <c r="C2482" s="88" t="s">
        <v>5912</v>
      </c>
      <c r="D2482" s="88" t="s">
        <v>5913</v>
      </c>
      <c r="E2482" s="89">
        <v>0</v>
      </c>
      <c r="F2482" s="88" t="s">
        <v>1185</v>
      </c>
      <c r="H2482" s="3">
        <f>E2482+SUMIF('BR DTG PACUL'!C:C,'STOK PACUL'!C2482,'BR DTG PACUL'!E:E)</f>
        <v>0</v>
      </c>
    </row>
    <row r="2483" spans="1:8">
      <c r="A2483" s="88" t="s">
        <v>5914</v>
      </c>
      <c r="B2483" s="88" t="s">
        <v>876</v>
      </c>
      <c r="C2483" s="88" t="s">
        <v>5914</v>
      </c>
      <c r="D2483" s="88" t="s">
        <v>5915</v>
      </c>
      <c r="E2483" s="89">
        <v>0</v>
      </c>
      <c r="F2483" s="88" t="s">
        <v>1185</v>
      </c>
      <c r="H2483" s="3">
        <f>E2483+SUMIF('BR DTG PACUL'!C:C,'STOK PACUL'!C2483,'BR DTG PACUL'!E:E)</f>
        <v>0</v>
      </c>
    </row>
    <row r="2484" spans="1:8">
      <c r="A2484" s="88" t="s">
        <v>5916</v>
      </c>
      <c r="B2484" s="88" t="s">
        <v>876</v>
      </c>
      <c r="C2484" s="88" t="s">
        <v>5916</v>
      </c>
      <c r="D2484" s="88" t="s">
        <v>5917</v>
      </c>
      <c r="E2484" s="89">
        <v>0</v>
      </c>
      <c r="F2484" s="88" t="s">
        <v>1185</v>
      </c>
      <c r="H2484" s="3">
        <f>E2484+SUMIF('BR DTG PACUL'!C:C,'STOK PACUL'!C2484,'BR DTG PACUL'!E:E)</f>
        <v>0</v>
      </c>
    </row>
    <row r="2485" spans="1:8" ht="30">
      <c r="A2485" s="88" t="s">
        <v>5918</v>
      </c>
      <c r="B2485" s="88" t="s">
        <v>877</v>
      </c>
      <c r="C2485" s="88" t="s">
        <v>5918</v>
      </c>
      <c r="D2485" s="88" t="s">
        <v>5919</v>
      </c>
      <c r="E2485" s="89">
        <v>1</v>
      </c>
      <c r="F2485" s="88" t="s">
        <v>1185</v>
      </c>
      <c r="H2485" s="3">
        <f>E2485+SUMIF('BR DTG PACUL'!C:C,'STOK PACUL'!C2485,'BR DTG PACUL'!E:E)</f>
        <v>1</v>
      </c>
    </row>
    <row r="2486" spans="1:8">
      <c r="A2486" s="88" t="s">
        <v>5920</v>
      </c>
      <c r="B2486" s="88" t="s">
        <v>876</v>
      </c>
      <c r="C2486" s="88" t="s">
        <v>5920</v>
      </c>
      <c r="D2486" s="88" t="s">
        <v>5921</v>
      </c>
      <c r="E2486" s="89">
        <v>0</v>
      </c>
      <c r="F2486" s="88" t="s">
        <v>1185</v>
      </c>
      <c r="H2486" s="3">
        <f>E2486+SUMIF('BR DTG PACUL'!C:C,'STOK PACUL'!C2486,'BR DTG PACUL'!E:E)</f>
        <v>0</v>
      </c>
    </row>
    <row r="2487" spans="1:8">
      <c r="A2487" s="88" t="s">
        <v>5922</v>
      </c>
      <c r="B2487" s="88" t="s">
        <v>876</v>
      </c>
      <c r="C2487" s="88" t="s">
        <v>5922</v>
      </c>
      <c r="D2487" s="88" t="s">
        <v>5923</v>
      </c>
      <c r="E2487" s="89">
        <v>0</v>
      </c>
      <c r="F2487" s="88" t="s">
        <v>1185</v>
      </c>
      <c r="H2487" s="3">
        <f>E2487+SUMIF('BR DTG PACUL'!C:C,'STOK PACUL'!C2487,'BR DTG PACUL'!E:E)</f>
        <v>0</v>
      </c>
    </row>
    <row r="2488" spans="1:8">
      <c r="A2488" s="88" t="s">
        <v>5924</v>
      </c>
      <c r="B2488" s="88" t="s">
        <v>876</v>
      </c>
      <c r="C2488" s="88" t="s">
        <v>5924</v>
      </c>
      <c r="D2488" s="88" t="s">
        <v>5925</v>
      </c>
      <c r="E2488" s="89">
        <v>0</v>
      </c>
      <c r="F2488" s="88" t="s">
        <v>1185</v>
      </c>
      <c r="H2488" s="3">
        <f>E2488+SUMIF('BR DTG PACUL'!C:C,'STOK PACUL'!C2488,'BR DTG PACUL'!E:E)</f>
        <v>0</v>
      </c>
    </row>
    <row r="2489" spans="1:8">
      <c r="A2489" s="88" t="s">
        <v>5926</v>
      </c>
      <c r="B2489" s="88" t="s">
        <v>876</v>
      </c>
      <c r="C2489" s="88" t="s">
        <v>5926</v>
      </c>
      <c r="D2489" s="88" t="s">
        <v>5927</v>
      </c>
      <c r="E2489" s="89">
        <v>0</v>
      </c>
      <c r="F2489" s="88" t="s">
        <v>1185</v>
      </c>
      <c r="H2489" s="3">
        <f>E2489+SUMIF('BR DTG PACUL'!C:C,'STOK PACUL'!C2489,'BR DTG PACUL'!E:E)</f>
        <v>0</v>
      </c>
    </row>
    <row r="2490" spans="1:8">
      <c r="A2490" s="88" t="s">
        <v>5928</v>
      </c>
      <c r="B2490" s="88" t="s">
        <v>876</v>
      </c>
      <c r="C2490" s="88" t="s">
        <v>5928</v>
      </c>
      <c r="D2490" s="88" t="s">
        <v>5929</v>
      </c>
      <c r="E2490" s="89">
        <v>0</v>
      </c>
      <c r="F2490" s="88" t="s">
        <v>1185</v>
      </c>
      <c r="H2490" s="3">
        <f>E2490+SUMIF('BR DTG PACUL'!C:C,'STOK PACUL'!C2490,'BR DTG PACUL'!E:E)</f>
        <v>0</v>
      </c>
    </row>
    <row r="2491" spans="1:8">
      <c r="A2491" s="88" t="s">
        <v>5930</v>
      </c>
      <c r="B2491" s="88" t="s">
        <v>876</v>
      </c>
      <c r="C2491" s="88" t="s">
        <v>5930</v>
      </c>
      <c r="D2491" s="88" t="s">
        <v>5931</v>
      </c>
      <c r="E2491" s="89">
        <v>0</v>
      </c>
      <c r="F2491" s="88" t="s">
        <v>1185</v>
      </c>
      <c r="H2491" s="3">
        <f>E2491+SUMIF('BR DTG PACUL'!C:C,'STOK PACUL'!C2491,'BR DTG PACUL'!E:E)</f>
        <v>0</v>
      </c>
    </row>
    <row r="2492" spans="1:8">
      <c r="A2492" s="88" t="s">
        <v>5932</v>
      </c>
      <c r="B2492" s="88" t="s">
        <v>876</v>
      </c>
      <c r="C2492" s="88" t="s">
        <v>5932</v>
      </c>
      <c r="D2492" s="88" t="s">
        <v>5933</v>
      </c>
      <c r="E2492" s="89">
        <v>0</v>
      </c>
      <c r="F2492" s="88" t="s">
        <v>1185</v>
      </c>
      <c r="H2492" s="3">
        <f>E2492+SUMIF('BR DTG PACUL'!C:C,'STOK PACUL'!C2492,'BR DTG PACUL'!E:E)</f>
        <v>0</v>
      </c>
    </row>
    <row r="2493" spans="1:8" ht="30">
      <c r="A2493" s="88" t="s">
        <v>5934</v>
      </c>
      <c r="B2493" s="88" t="s">
        <v>876</v>
      </c>
      <c r="C2493" s="88" t="s">
        <v>5934</v>
      </c>
      <c r="D2493" s="88" t="s">
        <v>5935</v>
      </c>
      <c r="E2493" s="89">
        <v>0</v>
      </c>
      <c r="F2493" s="88" t="s">
        <v>1185</v>
      </c>
      <c r="H2493" s="3">
        <f>E2493+SUMIF('BR DTG PACUL'!C:C,'STOK PACUL'!C2493,'BR DTG PACUL'!E:E)</f>
        <v>0</v>
      </c>
    </row>
    <row r="2494" spans="1:8">
      <c r="A2494" s="88" t="s">
        <v>5936</v>
      </c>
      <c r="B2494" s="88" t="s">
        <v>876</v>
      </c>
      <c r="C2494" s="88" t="s">
        <v>5936</v>
      </c>
      <c r="D2494" s="88" t="s">
        <v>5937</v>
      </c>
      <c r="E2494" s="89">
        <v>0</v>
      </c>
      <c r="F2494" s="88" t="s">
        <v>1185</v>
      </c>
      <c r="H2494" s="3">
        <f>E2494+SUMIF('BR DTG PACUL'!C:C,'STOK PACUL'!C2494,'BR DTG PACUL'!E:E)</f>
        <v>0</v>
      </c>
    </row>
    <row r="2495" spans="1:8" ht="30">
      <c r="A2495" s="88" t="s">
        <v>5938</v>
      </c>
      <c r="B2495" s="88" t="s">
        <v>876</v>
      </c>
      <c r="C2495" s="88" t="s">
        <v>5938</v>
      </c>
      <c r="D2495" s="88" t="s">
        <v>5939</v>
      </c>
      <c r="E2495" s="89">
        <v>0</v>
      </c>
      <c r="F2495" s="88" t="s">
        <v>1185</v>
      </c>
      <c r="H2495" s="3">
        <f>E2495+SUMIF('BR DTG PACUL'!C:C,'STOK PACUL'!C2495,'BR DTG PACUL'!E:E)</f>
        <v>0</v>
      </c>
    </row>
    <row r="2496" spans="1:8">
      <c r="A2496" s="88" t="s">
        <v>5940</v>
      </c>
      <c r="B2496" s="88" t="s">
        <v>876</v>
      </c>
      <c r="C2496" s="88" t="s">
        <v>5940</v>
      </c>
      <c r="D2496" s="88" t="s">
        <v>5941</v>
      </c>
      <c r="E2496" s="89">
        <v>0</v>
      </c>
      <c r="F2496" s="88" t="s">
        <v>1185</v>
      </c>
      <c r="H2496" s="3">
        <f>E2496+SUMIF('BR DTG PACUL'!C:C,'STOK PACUL'!C2496,'BR DTG PACUL'!E:E)</f>
        <v>0</v>
      </c>
    </row>
    <row r="2497" spans="1:8" ht="30">
      <c r="A2497" s="88" t="s">
        <v>5942</v>
      </c>
      <c r="B2497" s="88" t="s">
        <v>876</v>
      </c>
      <c r="C2497" s="88" t="s">
        <v>5942</v>
      </c>
      <c r="D2497" s="88" t="s">
        <v>5943</v>
      </c>
      <c r="E2497" s="89">
        <v>0</v>
      </c>
      <c r="F2497" s="88" t="s">
        <v>1185</v>
      </c>
      <c r="H2497" s="3">
        <f>E2497+SUMIF('BR DTG PACUL'!C:C,'STOK PACUL'!C2497,'BR DTG PACUL'!E:E)</f>
        <v>0</v>
      </c>
    </row>
    <row r="2498" spans="1:8">
      <c r="A2498" s="88" t="s">
        <v>5944</v>
      </c>
      <c r="B2498" s="88" t="s">
        <v>876</v>
      </c>
      <c r="C2498" s="88" t="s">
        <v>5944</v>
      </c>
      <c r="D2498" s="88" t="s">
        <v>5945</v>
      </c>
      <c r="E2498" s="89">
        <v>0</v>
      </c>
      <c r="F2498" s="88" t="s">
        <v>1185</v>
      </c>
      <c r="H2498" s="3">
        <f>E2498+SUMIF('BR DTG PACUL'!C:C,'STOK PACUL'!C2498,'BR DTG PACUL'!E:E)</f>
        <v>0</v>
      </c>
    </row>
    <row r="2499" spans="1:8">
      <c r="A2499" s="88" t="s">
        <v>5946</v>
      </c>
      <c r="B2499" s="88" t="s">
        <v>876</v>
      </c>
      <c r="C2499" s="88" t="s">
        <v>5946</v>
      </c>
      <c r="D2499" s="88" t="s">
        <v>5947</v>
      </c>
      <c r="E2499" s="89">
        <v>0</v>
      </c>
      <c r="F2499" s="88" t="s">
        <v>1185</v>
      </c>
      <c r="H2499" s="3">
        <f>E2499+SUMIF('BR DTG PACUL'!C:C,'STOK PACUL'!C2499,'BR DTG PACUL'!E:E)</f>
        <v>0</v>
      </c>
    </row>
    <row r="2500" spans="1:8">
      <c r="A2500" s="88" t="s">
        <v>5948</v>
      </c>
      <c r="B2500" s="88" t="s">
        <v>876</v>
      </c>
      <c r="C2500" s="88" t="s">
        <v>5948</v>
      </c>
      <c r="D2500" s="88" t="s">
        <v>5949</v>
      </c>
      <c r="E2500" s="89">
        <v>0</v>
      </c>
      <c r="F2500" s="88" t="s">
        <v>1185</v>
      </c>
      <c r="H2500" s="3">
        <f>E2500+SUMIF('BR DTG PACUL'!C:C,'STOK PACUL'!C2500,'BR DTG PACUL'!E:E)</f>
        <v>0</v>
      </c>
    </row>
    <row r="2501" spans="1:8">
      <c r="A2501" s="88" t="s">
        <v>5950</v>
      </c>
      <c r="B2501" s="88" t="s">
        <v>876</v>
      </c>
      <c r="C2501" s="88" t="s">
        <v>5950</v>
      </c>
      <c r="D2501" s="88" t="s">
        <v>5951</v>
      </c>
      <c r="E2501" s="89">
        <v>0</v>
      </c>
      <c r="F2501" s="88" t="s">
        <v>1185</v>
      </c>
      <c r="H2501" s="3">
        <f>E2501+SUMIF('BR DTG PACUL'!C:C,'STOK PACUL'!C2501,'BR DTG PACUL'!E:E)</f>
        <v>0</v>
      </c>
    </row>
    <row r="2502" spans="1:8">
      <c r="A2502" s="88" t="s">
        <v>5952</v>
      </c>
      <c r="B2502" s="88" t="s">
        <v>936</v>
      </c>
      <c r="C2502" s="88" t="s">
        <v>5952</v>
      </c>
      <c r="D2502" s="88" t="s">
        <v>5953</v>
      </c>
      <c r="E2502" s="89">
        <v>3</v>
      </c>
      <c r="F2502" s="88" t="s">
        <v>1185</v>
      </c>
      <c r="H2502" s="3">
        <f>E2502+SUMIF('BR DTG PACUL'!C:C,'STOK PACUL'!C2502,'BR DTG PACUL'!E:E)</f>
        <v>3</v>
      </c>
    </row>
    <row r="2503" spans="1:8">
      <c r="A2503" s="88" t="s">
        <v>5954</v>
      </c>
      <c r="B2503" s="88" t="s">
        <v>876</v>
      </c>
      <c r="C2503" s="88" t="s">
        <v>5954</v>
      </c>
      <c r="D2503" s="88" t="s">
        <v>5955</v>
      </c>
      <c r="E2503" s="89">
        <v>0</v>
      </c>
      <c r="F2503" s="88" t="s">
        <v>1185</v>
      </c>
      <c r="H2503" s="3">
        <f>E2503+SUMIF('BR DTG PACUL'!C:C,'STOK PACUL'!C2503,'BR DTG PACUL'!E:E)</f>
        <v>0</v>
      </c>
    </row>
    <row r="2504" spans="1:8">
      <c r="A2504" s="88" t="s">
        <v>5956</v>
      </c>
      <c r="B2504" s="88" t="s">
        <v>876</v>
      </c>
      <c r="C2504" s="88" t="s">
        <v>5956</v>
      </c>
      <c r="D2504" s="88" t="s">
        <v>5957</v>
      </c>
      <c r="E2504" s="89">
        <v>0</v>
      </c>
      <c r="F2504" s="88" t="s">
        <v>1185</v>
      </c>
      <c r="H2504" s="3">
        <f>E2504+SUMIF('BR DTG PACUL'!C:C,'STOK PACUL'!C2504,'BR DTG PACUL'!E:E)</f>
        <v>0</v>
      </c>
    </row>
    <row r="2505" spans="1:8">
      <c r="A2505" s="88" t="s">
        <v>5958</v>
      </c>
      <c r="B2505" s="88" t="s">
        <v>876</v>
      </c>
      <c r="C2505" s="88" t="s">
        <v>5958</v>
      </c>
      <c r="D2505" s="88" t="s">
        <v>5959</v>
      </c>
      <c r="E2505" s="89">
        <v>0</v>
      </c>
      <c r="F2505" s="88" t="s">
        <v>1185</v>
      </c>
      <c r="H2505" s="3">
        <f>E2505+SUMIF('BR DTG PACUL'!C:C,'STOK PACUL'!C2505,'BR DTG PACUL'!E:E)</f>
        <v>0</v>
      </c>
    </row>
    <row r="2506" spans="1:8">
      <c r="A2506" s="88" t="s">
        <v>5960</v>
      </c>
      <c r="B2506" s="88" t="s">
        <v>936</v>
      </c>
      <c r="C2506" s="88" t="s">
        <v>5960</v>
      </c>
      <c r="D2506" s="88" t="s">
        <v>5961</v>
      </c>
      <c r="E2506" s="89">
        <v>1</v>
      </c>
      <c r="F2506" s="88" t="s">
        <v>1185</v>
      </c>
      <c r="H2506" s="3">
        <f>E2506+SUMIF('BR DTG PACUL'!C:C,'STOK PACUL'!C2506,'BR DTG PACUL'!E:E)</f>
        <v>1</v>
      </c>
    </row>
    <row r="2507" spans="1:8">
      <c r="A2507" s="88" t="s">
        <v>5962</v>
      </c>
      <c r="B2507" s="88" t="s">
        <v>876</v>
      </c>
      <c r="C2507" s="88" t="s">
        <v>5962</v>
      </c>
      <c r="D2507" s="88" t="s">
        <v>5963</v>
      </c>
      <c r="E2507" s="89">
        <v>0</v>
      </c>
      <c r="F2507" s="88" t="s">
        <v>1185</v>
      </c>
      <c r="H2507" s="3">
        <f>E2507+SUMIF('BR DTG PACUL'!C:C,'STOK PACUL'!C2507,'BR DTG PACUL'!E:E)</f>
        <v>0</v>
      </c>
    </row>
    <row r="2508" spans="1:8">
      <c r="A2508" s="88" t="s">
        <v>5964</v>
      </c>
      <c r="B2508" s="88" t="s">
        <v>876</v>
      </c>
      <c r="C2508" s="88" t="s">
        <v>5964</v>
      </c>
      <c r="D2508" s="88" t="s">
        <v>5965</v>
      </c>
      <c r="E2508" s="89">
        <v>0</v>
      </c>
      <c r="F2508" s="88" t="s">
        <v>1185</v>
      </c>
      <c r="H2508" s="3">
        <f>E2508+SUMIF('BR DTG PACUL'!C:C,'STOK PACUL'!C2508,'BR DTG PACUL'!E:E)</f>
        <v>0</v>
      </c>
    </row>
    <row r="2509" spans="1:8">
      <c r="A2509" s="88" t="s">
        <v>5966</v>
      </c>
      <c r="B2509" s="88" t="s">
        <v>876</v>
      </c>
      <c r="C2509" s="88" t="s">
        <v>5966</v>
      </c>
      <c r="D2509" s="88" t="s">
        <v>5967</v>
      </c>
      <c r="E2509" s="89">
        <v>0</v>
      </c>
      <c r="F2509" s="88" t="s">
        <v>1185</v>
      </c>
      <c r="H2509" s="3">
        <f>E2509+SUMIF('BR DTG PACUL'!C:C,'STOK PACUL'!C2509,'BR DTG PACUL'!E:E)</f>
        <v>0</v>
      </c>
    </row>
    <row r="2510" spans="1:8">
      <c r="A2510" s="88" t="s">
        <v>5968</v>
      </c>
      <c r="B2510" s="88" t="s">
        <v>936</v>
      </c>
      <c r="C2510" s="88" t="s">
        <v>5968</v>
      </c>
      <c r="D2510" s="88" t="s">
        <v>5969</v>
      </c>
      <c r="E2510" s="89">
        <v>1</v>
      </c>
      <c r="F2510" s="88" t="s">
        <v>1185</v>
      </c>
      <c r="H2510" s="3">
        <f>E2510+SUMIF('BR DTG PACUL'!C:C,'STOK PACUL'!C2510,'BR DTG PACUL'!E:E)</f>
        <v>1</v>
      </c>
    </row>
    <row r="2511" spans="1:8">
      <c r="A2511" s="88" t="s">
        <v>5970</v>
      </c>
      <c r="B2511" s="88" t="s">
        <v>876</v>
      </c>
      <c r="C2511" s="88" t="s">
        <v>5970</v>
      </c>
      <c r="D2511" s="88" t="s">
        <v>5971</v>
      </c>
      <c r="E2511" s="89">
        <v>0</v>
      </c>
      <c r="F2511" s="88" t="s">
        <v>1185</v>
      </c>
      <c r="H2511" s="3">
        <f>E2511+SUMIF('BR DTG PACUL'!C:C,'STOK PACUL'!C2511,'BR DTG PACUL'!E:E)</f>
        <v>0</v>
      </c>
    </row>
    <row r="2512" spans="1:8">
      <c r="A2512" s="88" t="s">
        <v>5972</v>
      </c>
      <c r="B2512" s="88" t="s">
        <v>876</v>
      </c>
      <c r="C2512" s="88" t="s">
        <v>5972</v>
      </c>
      <c r="D2512" s="88" t="s">
        <v>5973</v>
      </c>
      <c r="E2512" s="89">
        <v>0</v>
      </c>
      <c r="F2512" s="88" t="s">
        <v>1185</v>
      </c>
      <c r="H2512" s="3">
        <f>E2512+SUMIF('BR DTG PACUL'!C:C,'STOK PACUL'!C2512,'BR DTG PACUL'!E:E)</f>
        <v>0</v>
      </c>
    </row>
    <row r="2513" spans="1:8">
      <c r="A2513" s="88" t="s">
        <v>5974</v>
      </c>
      <c r="B2513" s="88" t="s">
        <v>876</v>
      </c>
      <c r="C2513" s="88" t="s">
        <v>5974</v>
      </c>
      <c r="D2513" s="88" t="s">
        <v>2330</v>
      </c>
      <c r="E2513" s="89">
        <v>0</v>
      </c>
      <c r="F2513" s="88" t="s">
        <v>1185</v>
      </c>
      <c r="H2513" s="3">
        <f>E2513+SUMIF('BR DTG PACUL'!C:C,'STOK PACUL'!C2513,'BR DTG PACUL'!E:E)</f>
        <v>0</v>
      </c>
    </row>
    <row r="2514" spans="1:8">
      <c r="A2514" s="88" t="s">
        <v>5975</v>
      </c>
      <c r="B2514" s="88" t="s">
        <v>876</v>
      </c>
      <c r="C2514" s="88" t="s">
        <v>5975</v>
      </c>
      <c r="D2514" s="88" t="s">
        <v>2330</v>
      </c>
      <c r="E2514" s="89">
        <v>0</v>
      </c>
      <c r="F2514" s="88" t="s">
        <v>1185</v>
      </c>
      <c r="H2514" s="3">
        <f>E2514+SUMIF('BR DTG PACUL'!C:C,'STOK PACUL'!C2514,'BR DTG PACUL'!E:E)</f>
        <v>0</v>
      </c>
    </row>
    <row r="2515" spans="1:8">
      <c r="A2515" s="88" t="s">
        <v>5976</v>
      </c>
      <c r="B2515" s="88" t="s">
        <v>876</v>
      </c>
      <c r="C2515" s="88" t="s">
        <v>5976</v>
      </c>
      <c r="D2515" s="88" t="s">
        <v>2330</v>
      </c>
      <c r="E2515" s="89">
        <v>0</v>
      </c>
      <c r="F2515" s="88" t="s">
        <v>1185</v>
      </c>
      <c r="H2515" s="3">
        <f>E2515+SUMIF('BR DTG PACUL'!C:C,'STOK PACUL'!C2515,'BR DTG PACUL'!E:E)</f>
        <v>0</v>
      </c>
    </row>
    <row r="2516" spans="1:8">
      <c r="A2516" s="88" t="s">
        <v>5977</v>
      </c>
      <c r="B2516" s="88" t="s">
        <v>876</v>
      </c>
      <c r="C2516" s="88" t="s">
        <v>5977</v>
      </c>
      <c r="D2516" s="88" t="s">
        <v>2330</v>
      </c>
      <c r="E2516" s="89">
        <v>0</v>
      </c>
      <c r="F2516" s="88" t="s">
        <v>1185</v>
      </c>
      <c r="H2516" s="3">
        <f>E2516+SUMIF('BR DTG PACUL'!C:C,'STOK PACUL'!C2516,'BR DTG PACUL'!E:E)</f>
        <v>0</v>
      </c>
    </row>
    <row r="2517" spans="1:8">
      <c r="A2517" s="88" t="s">
        <v>5978</v>
      </c>
      <c r="B2517" s="88" t="s">
        <v>876</v>
      </c>
      <c r="C2517" s="88" t="s">
        <v>5978</v>
      </c>
      <c r="D2517" s="88" t="s">
        <v>2330</v>
      </c>
      <c r="E2517" s="89">
        <v>0</v>
      </c>
      <c r="F2517" s="88" t="s">
        <v>1185</v>
      </c>
      <c r="H2517" s="3">
        <f>E2517+SUMIF('BR DTG PACUL'!C:C,'STOK PACUL'!C2517,'BR DTG PACUL'!E:E)</f>
        <v>0</v>
      </c>
    </row>
    <row r="2518" spans="1:8">
      <c r="A2518" s="88" t="s">
        <v>5979</v>
      </c>
      <c r="B2518" s="88" t="s">
        <v>876</v>
      </c>
      <c r="C2518" s="88" t="s">
        <v>5979</v>
      </c>
      <c r="D2518" s="88" t="s">
        <v>5980</v>
      </c>
      <c r="E2518" s="89">
        <v>0</v>
      </c>
      <c r="F2518" s="88" t="s">
        <v>1185</v>
      </c>
      <c r="H2518" s="3">
        <f>E2518+SUMIF('BR DTG PACUL'!C:C,'STOK PACUL'!C2518,'BR DTG PACUL'!E:E)</f>
        <v>0</v>
      </c>
    </row>
    <row r="2519" spans="1:8">
      <c r="A2519" s="88" t="s">
        <v>5981</v>
      </c>
      <c r="B2519" s="88" t="s">
        <v>876</v>
      </c>
      <c r="C2519" s="88" t="s">
        <v>5981</v>
      </c>
      <c r="D2519" s="88" t="s">
        <v>2330</v>
      </c>
      <c r="E2519" s="89">
        <v>0</v>
      </c>
      <c r="F2519" s="88" t="s">
        <v>1185</v>
      </c>
      <c r="H2519" s="3">
        <f>E2519+SUMIF('BR DTG PACUL'!C:C,'STOK PACUL'!C2519,'BR DTG PACUL'!E:E)</f>
        <v>0</v>
      </c>
    </row>
    <row r="2520" spans="1:8">
      <c r="A2520" s="88" t="s">
        <v>5982</v>
      </c>
      <c r="B2520" s="88" t="s">
        <v>876</v>
      </c>
      <c r="C2520" s="88" t="s">
        <v>5982</v>
      </c>
      <c r="D2520" s="88" t="s">
        <v>2330</v>
      </c>
      <c r="E2520" s="89">
        <v>0</v>
      </c>
      <c r="F2520" s="88" t="s">
        <v>1185</v>
      </c>
      <c r="H2520" s="3">
        <f>E2520+SUMIF('BR DTG PACUL'!C:C,'STOK PACUL'!C2520,'BR DTG PACUL'!E:E)</f>
        <v>0</v>
      </c>
    </row>
    <row r="2521" spans="1:8">
      <c r="A2521" s="88" t="s">
        <v>1464</v>
      </c>
      <c r="B2521" s="88" t="s">
        <v>881</v>
      </c>
      <c r="C2521" s="88" t="s">
        <v>1464</v>
      </c>
      <c r="D2521" s="88" t="s">
        <v>1465</v>
      </c>
      <c r="E2521" s="89">
        <v>2</v>
      </c>
      <c r="F2521" s="88" t="s">
        <v>1185</v>
      </c>
      <c r="H2521" s="3">
        <f>E2521+SUMIF('BR DTG PACUL'!C:C,'STOK PACUL'!C2521,'BR DTG PACUL'!E:E)</f>
        <v>2</v>
      </c>
    </row>
    <row r="2522" spans="1:8">
      <c r="A2522" s="88" t="s">
        <v>1466</v>
      </c>
      <c r="B2522" s="88" t="s">
        <v>881</v>
      </c>
      <c r="C2522" s="88" t="s">
        <v>1466</v>
      </c>
      <c r="D2522" s="88" t="s">
        <v>1467</v>
      </c>
      <c r="E2522" s="89">
        <v>2</v>
      </c>
      <c r="F2522" s="88" t="s">
        <v>1185</v>
      </c>
      <c r="H2522" s="3">
        <f>E2522+SUMIF('BR DTG PACUL'!C:C,'STOK PACUL'!C2522,'BR DTG PACUL'!E:E)</f>
        <v>2</v>
      </c>
    </row>
    <row r="2523" spans="1:8">
      <c r="A2523" s="88" t="s">
        <v>5983</v>
      </c>
      <c r="B2523" s="88" t="s">
        <v>881</v>
      </c>
      <c r="C2523" s="88" t="s">
        <v>5983</v>
      </c>
      <c r="D2523" s="88" t="s">
        <v>5984</v>
      </c>
      <c r="E2523" s="89">
        <v>1</v>
      </c>
      <c r="F2523" s="88" t="s">
        <v>1185</v>
      </c>
      <c r="H2523" s="3">
        <f>E2523+SUMIF('BR DTG PACUL'!C:C,'STOK PACUL'!C2523,'BR DTG PACUL'!E:E)</f>
        <v>1</v>
      </c>
    </row>
    <row r="2524" spans="1:8">
      <c r="A2524" s="88" t="s">
        <v>5985</v>
      </c>
      <c r="B2524" s="88" t="s">
        <v>876</v>
      </c>
      <c r="C2524" s="88" t="s">
        <v>5985</v>
      </c>
      <c r="D2524" s="88" t="s">
        <v>5986</v>
      </c>
      <c r="E2524" s="89">
        <v>0</v>
      </c>
      <c r="F2524" s="88" t="s">
        <v>1185</v>
      </c>
      <c r="H2524" s="3">
        <f>E2524+SUMIF('BR DTG PACUL'!C:C,'STOK PACUL'!C2524,'BR DTG PACUL'!E:E)</f>
        <v>0</v>
      </c>
    </row>
    <row r="2525" spans="1:8">
      <c r="A2525" s="88" t="s">
        <v>5987</v>
      </c>
      <c r="B2525" s="88" t="s">
        <v>876</v>
      </c>
      <c r="C2525" s="88" t="s">
        <v>5987</v>
      </c>
      <c r="D2525" s="88" t="s">
        <v>5988</v>
      </c>
      <c r="E2525" s="89">
        <v>0</v>
      </c>
      <c r="F2525" s="88" t="s">
        <v>1185</v>
      </c>
      <c r="H2525" s="3">
        <f>E2525+SUMIF('BR DTG PACUL'!C:C,'STOK PACUL'!C2525,'BR DTG PACUL'!E:E)</f>
        <v>0</v>
      </c>
    </row>
    <row r="2526" spans="1:8">
      <c r="A2526" s="88" t="s">
        <v>5989</v>
      </c>
      <c r="B2526" s="88" t="s">
        <v>876</v>
      </c>
      <c r="C2526" s="88" t="s">
        <v>5989</v>
      </c>
      <c r="D2526" s="88" t="s">
        <v>5990</v>
      </c>
      <c r="E2526" s="89">
        <v>0</v>
      </c>
      <c r="F2526" s="88" t="s">
        <v>1185</v>
      </c>
      <c r="H2526" s="3">
        <f>E2526+SUMIF('BR DTG PACUL'!C:C,'STOK PACUL'!C2526,'BR DTG PACUL'!E:E)</f>
        <v>0</v>
      </c>
    </row>
    <row r="2527" spans="1:8">
      <c r="A2527" s="88" t="s">
        <v>1468</v>
      </c>
      <c r="B2527" s="88" t="s">
        <v>884</v>
      </c>
      <c r="C2527" s="88" t="s">
        <v>1468</v>
      </c>
      <c r="D2527" s="88" t="s">
        <v>1469</v>
      </c>
      <c r="E2527" s="89">
        <v>1</v>
      </c>
      <c r="F2527" s="88" t="s">
        <v>1185</v>
      </c>
      <c r="H2527" s="3">
        <f>E2527+SUMIF('BR DTG PACUL'!C:C,'STOK PACUL'!C2527,'BR DTG PACUL'!E:E)</f>
        <v>1</v>
      </c>
    </row>
    <row r="2528" spans="1:8">
      <c r="A2528" s="88" t="s">
        <v>416</v>
      </c>
      <c r="B2528" s="88" t="s">
        <v>884</v>
      </c>
      <c r="C2528" s="88" t="s">
        <v>416</v>
      </c>
      <c r="D2528" s="88" t="s">
        <v>1215</v>
      </c>
      <c r="E2528" s="89">
        <v>3</v>
      </c>
      <c r="F2528" s="88" t="s">
        <v>1185</v>
      </c>
      <c r="H2528" s="3">
        <f>E2528+SUMIF('BR DTG PACUL'!C:C,'STOK PACUL'!C2528,'BR DTG PACUL'!E:E)</f>
        <v>3</v>
      </c>
    </row>
    <row r="2529" spans="1:8">
      <c r="A2529" s="88" t="s">
        <v>417</v>
      </c>
      <c r="B2529" s="88" t="s">
        <v>898</v>
      </c>
      <c r="C2529" s="88" t="s">
        <v>417</v>
      </c>
      <c r="D2529" s="88" t="s">
        <v>1216</v>
      </c>
      <c r="E2529" s="89">
        <v>3</v>
      </c>
      <c r="F2529" s="88" t="s">
        <v>1185</v>
      </c>
      <c r="H2529" s="3">
        <f>E2529+SUMIF('BR DTG PACUL'!C:C,'STOK PACUL'!C2529,'BR DTG PACUL'!E:E)</f>
        <v>3</v>
      </c>
    </row>
    <row r="2530" spans="1:8">
      <c r="A2530" s="88" t="s">
        <v>418</v>
      </c>
      <c r="B2530" s="88" t="s">
        <v>898</v>
      </c>
      <c r="C2530" s="88" t="s">
        <v>418</v>
      </c>
      <c r="D2530" s="88" t="s">
        <v>1217</v>
      </c>
      <c r="E2530" s="89">
        <v>5</v>
      </c>
      <c r="F2530" s="88" t="s">
        <v>1185</v>
      </c>
      <c r="H2530" s="3">
        <f>E2530+SUMIF('BR DTG PACUL'!C:C,'STOK PACUL'!C2530,'BR DTG PACUL'!E:E)</f>
        <v>5</v>
      </c>
    </row>
    <row r="2531" spans="1:8">
      <c r="A2531" s="88" t="s">
        <v>5991</v>
      </c>
      <c r="B2531" s="88" t="s">
        <v>876</v>
      </c>
      <c r="C2531" s="88" t="s">
        <v>5991</v>
      </c>
      <c r="D2531" s="88" t="s">
        <v>5992</v>
      </c>
      <c r="E2531" s="89">
        <v>0</v>
      </c>
      <c r="F2531" s="88" t="s">
        <v>1185</v>
      </c>
      <c r="H2531" s="3">
        <f>E2531+SUMIF('BR DTG PACUL'!C:C,'STOK PACUL'!C2531,'BR DTG PACUL'!E:E)</f>
        <v>0</v>
      </c>
    </row>
    <row r="2532" spans="1:8">
      <c r="A2532" s="88" t="s">
        <v>419</v>
      </c>
      <c r="B2532" s="88" t="s">
        <v>898</v>
      </c>
      <c r="C2532" s="88" t="s">
        <v>419</v>
      </c>
      <c r="D2532" s="88" t="s">
        <v>1218</v>
      </c>
      <c r="E2532" s="89">
        <v>9</v>
      </c>
      <c r="F2532" s="88" t="s">
        <v>1185</v>
      </c>
      <c r="H2532" s="3">
        <f>E2532+SUMIF('BR DTG PACUL'!C:C,'STOK PACUL'!C2532,'BR DTG PACUL'!E:E)</f>
        <v>9</v>
      </c>
    </row>
    <row r="2533" spans="1:8">
      <c r="A2533" s="88" t="s">
        <v>5993</v>
      </c>
      <c r="B2533" s="88" t="s">
        <v>876</v>
      </c>
      <c r="C2533" s="88" t="s">
        <v>5993</v>
      </c>
      <c r="D2533" s="88" t="s">
        <v>5994</v>
      </c>
      <c r="E2533" s="89">
        <v>0</v>
      </c>
      <c r="F2533" s="88" t="s">
        <v>1185</v>
      </c>
      <c r="H2533" s="3">
        <f>E2533+SUMIF('BR DTG PACUL'!C:C,'STOK PACUL'!C2533,'BR DTG PACUL'!E:E)</f>
        <v>0</v>
      </c>
    </row>
    <row r="2534" spans="1:8">
      <c r="A2534" s="88" t="s">
        <v>5995</v>
      </c>
      <c r="B2534" s="88" t="s">
        <v>876</v>
      </c>
      <c r="C2534" s="88" t="s">
        <v>5995</v>
      </c>
      <c r="D2534" s="88" t="s">
        <v>5996</v>
      </c>
      <c r="E2534" s="89">
        <v>0</v>
      </c>
      <c r="F2534" s="88" t="s">
        <v>1185</v>
      </c>
      <c r="H2534" s="3">
        <f>E2534+SUMIF('BR DTG PACUL'!C:C,'STOK PACUL'!C2534,'BR DTG PACUL'!E:E)</f>
        <v>0</v>
      </c>
    </row>
    <row r="2535" spans="1:8">
      <c r="A2535" s="88" t="s">
        <v>5997</v>
      </c>
      <c r="B2535" s="88" t="s">
        <v>876</v>
      </c>
      <c r="C2535" s="88" t="s">
        <v>5997</v>
      </c>
      <c r="D2535" s="88" t="s">
        <v>5998</v>
      </c>
      <c r="E2535" s="89">
        <v>0</v>
      </c>
      <c r="F2535" s="88" t="s">
        <v>1185</v>
      </c>
      <c r="H2535" s="3">
        <f>E2535+SUMIF('BR DTG PACUL'!C:C,'STOK PACUL'!C2535,'BR DTG PACUL'!E:E)</f>
        <v>0</v>
      </c>
    </row>
    <row r="2536" spans="1:8">
      <c r="A2536" s="88" t="s">
        <v>5999</v>
      </c>
      <c r="B2536" s="88" t="s">
        <v>876</v>
      </c>
      <c r="C2536" s="88" t="s">
        <v>5999</v>
      </c>
      <c r="D2536" s="88" t="s">
        <v>6000</v>
      </c>
      <c r="E2536" s="89">
        <v>0</v>
      </c>
      <c r="F2536" s="88" t="s">
        <v>1185</v>
      </c>
      <c r="H2536" s="3">
        <f>E2536+SUMIF('BR DTG PACUL'!C:C,'STOK PACUL'!C2536,'BR DTG PACUL'!E:E)</f>
        <v>0</v>
      </c>
    </row>
    <row r="2537" spans="1:8">
      <c r="A2537" s="88" t="s">
        <v>6001</v>
      </c>
      <c r="B2537" s="88" t="s">
        <v>876</v>
      </c>
      <c r="C2537" s="88" t="s">
        <v>6001</v>
      </c>
      <c r="D2537" s="88" t="s">
        <v>6002</v>
      </c>
      <c r="E2537" s="89">
        <v>0</v>
      </c>
      <c r="F2537" s="88" t="s">
        <v>1185</v>
      </c>
      <c r="H2537" s="3">
        <f>E2537+SUMIF('BR DTG PACUL'!C:C,'STOK PACUL'!C2537,'BR DTG PACUL'!E:E)</f>
        <v>0</v>
      </c>
    </row>
    <row r="2538" spans="1:8">
      <c r="A2538" s="88" t="s">
        <v>6003</v>
      </c>
      <c r="B2538" s="88" t="s">
        <v>876</v>
      </c>
      <c r="C2538" s="88" t="s">
        <v>6003</v>
      </c>
      <c r="D2538" s="88" t="s">
        <v>6004</v>
      </c>
      <c r="E2538" s="89">
        <v>0</v>
      </c>
      <c r="F2538" s="88" t="s">
        <v>1185</v>
      </c>
      <c r="H2538" s="3">
        <f>E2538+SUMIF('BR DTG PACUL'!C:C,'STOK PACUL'!C2538,'BR DTG PACUL'!E:E)</f>
        <v>0</v>
      </c>
    </row>
    <row r="2539" spans="1:8">
      <c r="A2539" s="88" t="s">
        <v>6005</v>
      </c>
      <c r="B2539" s="88" t="s">
        <v>876</v>
      </c>
      <c r="C2539" s="88" t="s">
        <v>6005</v>
      </c>
      <c r="D2539" s="88" t="s">
        <v>6006</v>
      </c>
      <c r="E2539" s="89">
        <v>0</v>
      </c>
      <c r="F2539" s="88" t="s">
        <v>1185</v>
      </c>
      <c r="H2539" s="3">
        <f>E2539+SUMIF('BR DTG PACUL'!C:C,'STOK PACUL'!C2539,'BR DTG PACUL'!E:E)</f>
        <v>0</v>
      </c>
    </row>
    <row r="2540" spans="1:8">
      <c r="A2540" s="88" t="s">
        <v>6007</v>
      </c>
      <c r="B2540" s="88" t="s">
        <v>876</v>
      </c>
      <c r="C2540" s="88" t="s">
        <v>6007</v>
      </c>
      <c r="D2540" s="88" t="s">
        <v>6008</v>
      </c>
      <c r="E2540" s="89">
        <v>0</v>
      </c>
      <c r="F2540" s="88" t="s">
        <v>1185</v>
      </c>
      <c r="H2540" s="3">
        <f>E2540+SUMIF('BR DTG PACUL'!C:C,'STOK PACUL'!C2540,'BR DTG PACUL'!E:E)</f>
        <v>0</v>
      </c>
    </row>
    <row r="2541" spans="1:8">
      <c r="A2541" s="88" t="s">
        <v>6009</v>
      </c>
      <c r="B2541" s="88" t="s">
        <v>876</v>
      </c>
      <c r="C2541" s="88" t="s">
        <v>6009</v>
      </c>
      <c r="D2541" s="88" t="s">
        <v>6010</v>
      </c>
      <c r="E2541" s="89">
        <v>0</v>
      </c>
      <c r="F2541" s="88" t="s">
        <v>1185</v>
      </c>
      <c r="H2541" s="3">
        <f>E2541+SUMIF('BR DTG PACUL'!C:C,'STOK PACUL'!C2541,'BR DTG PACUL'!E:E)</f>
        <v>0</v>
      </c>
    </row>
    <row r="2542" spans="1:8">
      <c r="A2542" s="88" t="s">
        <v>6011</v>
      </c>
      <c r="B2542" s="88" t="s">
        <v>876</v>
      </c>
      <c r="C2542" s="88" t="s">
        <v>6011</v>
      </c>
      <c r="D2542" s="88" t="s">
        <v>6012</v>
      </c>
      <c r="E2542" s="89">
        <v>0</v>
      </c>
      <c r="F2542" s="88" t="s">
        <v>1185</v>
      </c>
      <c r="H2542" s="3">
        <f>E2542+SUMIF('BR DTG PACUL'!C:C,'STOK PACUL'!C2542,'BR DTG PACUL'!E:E)</f>
        <v>0</v>
      </c>
    </row>
    <row r="2543" spans="1:8">
      <c r="A2543" s="88" t="s">
        <v>6013</v>
      </c>
      <c r="B2543" s="88" t="s">
        <v>876</v>
      </c>
      <c r="C2543" s="88" t="s">
        <v>6013</v>
      </c>
      <c r="D2543" s="88" t="s">
        <v>6014</v>
      </c>
      <c r="E2543" s="89">
        <v>0</v>
      </c>
      <c r="F2543" s="88" t="s">
        <v>1185</v>
      </c>
      <c r="H2543" s="3">
        <f>E2543+SUMIF('BR DTG PACUL'!C:C,'STOK PACUL'!C2543,'BR DTG PACUL'!E:E)</f>
        <v>0</v>
      </c>
    </row>
    <row r="2544" spans="1:8" ht="30">
      <c r="A2544" s="88" t="s">
        <v>6015</v>
      </c>
      <c r="B2544" s="88" t="s">
        <v>898</v>
      </c>
      <c r="C2544" s="88" t="s">
        <v>6015</v>
      </c>
      <c r="D2544" s="88" t="s">
        <v>6016</v>
      </c>
      <c r="E2544" s="89">
        <v>1</v>
      </c>
      <c r="F2544" s="88" t="s">
        <v>1185</v>
      </c>
      <c r="H2544" s="3">
        <f>E2544+SUMIF('BR DTG PACUL'!C:C,'STOK PACUL'!C2544,'BR DTG PACUL'!E:E)</f>
        <v>1</v>
      </c>
    </row>
    <row r="2545" spans="1:8">
      <c r="A2545" s="88" t="s">
        <v>6017</v>
      </c>
      <c r="B2545" s="88" t="s">
        <v>876</v>
      </c>
      <c r="C2545" s="88" t="s">
        <v>6017</v>
      </c>
      <c r="D2545" s="88" t="s">
        <v>6018</v>
      </c>
      <c r="E2545" s="89">
        <v>0</v>
      </c>
      <c r="F2545" s="88" t="s">
        <v>1185</v>
      </c>
      <c r="H2545" s="3">
        <f>E2545+SUMIF('BR DTG PACUL'!C:C,'STOK PACUL'!C2545,'BR DTG PACUL'!E:E)</f>
        <v>0</v>
      </c>
    </row>
    <row r="2546" spans="1:8">
      <c r="A2546" s="88" t="s">
        <v>6019</v>
      </c>
      <c r="B2546" s="88" t="s">
        <v>876</v>
      </c>
      <c r="C2546" s="88" t="s">
        <v>6019</v>
      </c>
      <c r="D2546" s="88" t="s">
        <v>6020</v>
      </c>
      <c r="E2546" s="89">
        <v>0</v>
      </c>
      <c r="F2546" s="88" t="s">
        <v>1185</v>
      </c>
      <c r="H2546" s="3">
        <f>E2546+SUMIF('BR DTG PACUL'!C:C,'STOK PACUL'!C2546,'BR DTG PACUL'!E:E)</f>
        <v>0</v>
      </c>
    </row>
    <row r="2547" spans="1:8">
      <c r="A2547" s="88" t="s">
        <v>6021</v>
      </c>
      <c r="B2547" s="88" t="s">
        <v>876</v>
      </c>
      <c r="C2547" s="88" t="s">
        <v>6021</v>
      </c>
      <c r="D2547" s="88" t="s">
        <v>6022</v>
      </c>
      <c r="E2547" s="89">
        <v>0</v>
      </c>
      <c r="F2547" s="88" t="s">
        <v>1185</v>
      </c>
      <c r="H2547" s="3">
        <f>E2547+SUMIF('BR DTG PACUL'!C:C,'STOK PACUL'!C2547,'BR DTG PACUL'!E:E)</f>
        <v>0</v>
      </c>
    </row>
    <row r="2548" spans="1:8">
      <c r="A2548" s="88" t="s">
        <v>6023</v>
      </c>
      <c r="B2548" s="88" t="s">
        <v>876</v>
      </c>
      <c r="C2548" s="88" t="s">
        <v>6023</v>
      </c>
      <c r="D2548" s="88" t="s">
        <v>6024</v>
      </c>
      <c r="E2548" s="89">
        <v>0</v>
      </c>
      <c r="F2548" s="88" t="s">
        <v>1185</v>
      </c>
      <c r="H2548" s="3">
        <f>E2548+SUMIF('BR DTG PACUL'!C:C,'STOK PACUL'!C2548,'BR DTG PACUL'!E:E)</f>
        <v>0</v>
      </c>
    </row>
    <row r="2549" spans="1:8">
      <c r="A2549" s="88" t="s">
        <v>6025</v>
      </c>
      <c r="B2549" s="88" t="s">
        <v>876</v>
      </c>
      <c r="C2549" s="88" t="s">
        <v>6025</v>
      </c>
      <c r="D2549" s="88" t="s">
        <v>6026</v>
      </c>
      <c r="E2549" s="89">
        <v>0</v>
      </c>
      <c r="F2549" s="88" t="s">
        <v>1185</v>
      </c>
      <c r="H2549" s="3">
        <f>E2549+SUMIF('BR DTG PACUL'!C:C,'STOK PACUL'!C2549,'BR DTG PACUL'!E:E)</f>
        <v>0</v>
      </c>
    </row>
    <row r="2550" spans="1:8">
      <c r="A2550" s="88" t="s">
        <v>6027</v>
      </c>
      <c r="B2550" s="88" t="s">
        <v>876</v>
      </c>
      <c r="C2550" s="88" t="s">
        <v>6027</v>
      </c>
      <c r="D2550" s="88" t="s">
        <v>6028</v>
      </c>
      <c r="E2550" s="89">
        <v>0</v>
      </c>
      <c r="F2550" s="88" t="s">
        <v>1185</v>
      </c>
      <c r="H2550" s="3">
        <f>E2550+SUMIF('BR DTG PACUL'!C:C,'STOK PACUL'!C2550,'BR DTG PACUL'!E:E)</f>
        <v>0</v>
      </c>
    </row>
    <row r="2551" spans="1:8">
      <c r="A2551" s="88" t="s">
        <v>6029</v>
      </c>
      <c r="B2551" s="88" t="s">
        <v>876</v>
      </c>
      <c r="C2551" s="88" t="s">
        <v>6029</v>
      </c>
      <c r="D2551" s="88" t="s">
        <v>6030</v>
      </c>
      <c r="E2551" s="89">
        <v>0</v>
      </c>
      <c r="F2551" s="88" t="s">
        <v>1185</v>
      </c>
      <c r="H2551" s="3">
        <f>E2551+SUMIF('BR DTG PACUL'!C:C,'STOK PACUL'!C2551,'BR DTG PACUL'!E:E)</f>
        <v>0</v>
      </c>
    </row>
    <row r="2552" spans="1:8">
      <c r="A2552" s="88" t="s">
        <v>6031</v>
      </c>
      <c r="B2552" s="88" t="s">
        <v>876</v>
      </c>
      <c r="C2552" s="88" t="s">
        <v>6031</v>
      </c>
      <c r="D2552" s="88" t="s">
        <v>6032</v>
      </c>
      <c r="E2552" s="89">
        <v>0</v>
      </c>
      <c r="F2552" s="88" t="s">
        <v>1185</v>
      </c>
      <c r="H2552" s="3">
        <f>E2552+SUMIF('BR DTG PACUL'!C:C,'STOK PACUL'!C2552,'BR DTG PACUL'!E:E)</f>
        <v>0</v>
      </c>
    </row>
    <row r="2553" spans="1:8">
      <c r="A2553" s="88" t="s">
        <v>6033</v>
      </c>
      <c r="B2553" s="88" t="s">
        <v>876</v>
      </c>
      <c r="C2553" s="88" t="s">
        <v>6033</v>
      </c>
      <c r="D2553" s="88" t="s">
        <v>6034</v>
      </c>
      <c r="E2553" s="89">
        <v>0</v>
      </c>
      <c r="F2553" s="88" t="s">
        <v>1185</v>
      </c>
      <c r="H2553" s="3">
        <f>E2553+SUMIF('BR DTG PACUL'!C:C,'STOK PACUL'!C2553,'BR DTG PACUL'!E:E)</f>
        <v>0</v>
      </c>
    </row>
    <row r="2554" spans="1:8">
      <c r="A2554" s="88" t="s">
        <v>6035</v>
      </c>
      <c r="B2554" s="88" t="s">
        <v>876</v>
      </c>
      <c r="C2554" s="88" t="s">
        <v>6035</v>
      </c>
      <c r="D2554" s="88" t="s">
        <v>6036</v>
      </c>
      <c r="E2554" s="89">
        <v>10</v>
      </c>
      <c r="F2554" s="88" t="s">
        <v>1185</v>
      </c>
      <c r="H2554" s="3">
        <f>E2554+SUMIF('BR DTG PACUL'!C:C,'STOK PACUL'!C2554,'BR DTG PACUL'!E:E)</f>
        <v>10</v>
      </c>
    </row>
    <row r="2555" spans="1:8">
      <c r="A2555" s="88" t="s">
        <v>6037</v>
      </c>
      <c r="B2555" s="88" t="s">
        <v>876</v>
      </c>
      <c r="C2555" s="88" t="s">
        <v>6037</v>
      </c>
      <c r="D2555" s="88" t="s">
        <v>6038</v>
      </c>
      <c r="E2555" s="89">
        <v>0</v>
      </c>
      <c r="F2555" s="88" t="s">
        <v>1185</v>
      </c>
      <c r="H2555" s="3">
        <f>E2555+SUMIF('BR DTG PACUL'!C:C,'STOK PACUL'!C2555,'BR DTG PACUL'!E:E)</f>
        <v>0</v>
      </c>
    </row>
    <row r="2556" spans="1:8">
      <c r="A2556" s="88" t="s">
        <v>6039</v>
      </c>
      <c r="B2556" s="88" t="s">
        <v>876</v>
      </c>
      <c r="C2556" s="88" t="s">
        <v>6039</v>
      </c>
      <c r="D2556" s="88" t="s">
        <v>6040</v>
      </c>
      <c r="E2556" s="89">
        <v>0</v>
      </c>
      <c r="F2556" s="88" t="s">
        <v>1185</v>
      </c>
      <c r="H2556" s="3">
        <f>E2556+SUMIF('BR DTG PACUL'!C:C,'STOK PACUL'!C2556,'BR DTG PACUL'!E:E)</f>
        <v>0</v>
      </c>
    </row>
    <row r="2557" spans="1:8">
      <c r="A2557" s="88" t="s">
        <v>6041</v>
      </c>
      <c r="B2557" s="88" t="s">
        <v>876</v>
      </c>
      <c r="C2557" s="88" t="s">
        <v>6041</v>
      </c>
      <c r="D2557" s="88" t="s">
        <v>6042</v>
      </c>
      <c r="E2557" s="89">
        <v>0</v>
      </c>
      <c r="F2557" s="88" t="s">
        <v>1185</v>
      </c>
      <c r="H2557" s="3">
        <f>E2557+SUMIF('BR DTG PACUL'!C:C,'STOK PACUL'!C2557,'BR DTG PACUL'!E:E)</f>
        <v>0</v>
      </c>
    </row>
    <row r="2558" spans="1:8">
      <c r="A2558" s="88" t="s">
        <v>6043</v>
      </c>
      <c r="B2558" s="88" t="s">
        <v>876</v>
      </c>
      <c r="C2558" s="88" t="s">
        <v>6043</v>
      </c>
      <c r="D2558" s="88" t="s">
        <v>6044</v>
      </c>
      <c r="E2558" s="89">
        <v>0</v>
      </c>
      <c r="F2558" s="88" t="s">
        <v>1185</v>
      </c>
      <c r="H2558" s="3">
        <f>E2558+SUMIF('BR DTG PACUL'!C:C,'STOK PACUL'!C2558,'BR DTG PACUL'!E:E)</f>
        <v>0</v>
      </c>
    </row>
    <row r="2559" spans="1:8">
      <c r="A2559" s="88" t="s">
        <v>6045</v>
      </c>
      <c r="B2559" s="88" t="s">
        <v>876</v>
      </c>
      <c r="C2559" s="88" t="s">
        <v>6045</v>
      </c>
      <c r="D2559" s="88" t="s">
        <v>6046</v>
      </c>
      <c r="E2559" s="89">
        <v>0</v>
      </c>
      <c r="F2559" s="88" t="s">
        <v>1185</v>
      </c>
      <c r="H2559" s="3">
        <f>E2559+SUMIF('BR DTG PACUL'!C:C,'STOK PACUL'!C2559,'BR DTG PACUL'!E:E)</f>
        <v>0</v>
      </c>
    </row>
    <row r="2560" spans="1:8">
      <c r="A2560" s="88" t="s">
        <v>6047</v>
      </c>
      <c r="B2560" s="88" t="s">
        <v>876</v>
      </c>
      <c r="C2560" s="88" t="s">
        <v>6047</v>
      </c>
      <c r="D2560" s="88" t="s">
        <v>6048</v>
      </c>
      <c r="E2560" s="89">
        <v>0</v>
      </c>
      <c r="F2560" s="88" t="s">
        <v>1185</v>
      </c>
      <c r="H2560" s="3">
        <f>E2560+SUMIF('BR DTG PACUL'!C:C,'STOK PACUL'!C2560,'BR DTG PACUL'!E:E)</f>
        <v>0</v>
      </c>
    </row>
    <row r="2561" spans="1:8">
      <c r="A2561" s="88" t="s">
        <v>6049</v>
      </c>
      <c r="B2561" s="88" t="s">
        <v>876</v>
      </c>
      <c r="C2561" s="88" t="s">
        <v>6049</v>
      </c>
      <c r="D2561" s="88" t="s">
        <v>6050</v>
      </c>
      <c r="E2561" s="89">
        <v>0</v>
      </c>
      <c r="F2561" s="88" t="s">
        <v>1185</v>
      </c>
      <c r="H2561" s="3">
        <f>E2561+SUMIF('BR DTG PACUL'!C:C,'STOK PACUL'!C2561,'BR DTG PACUL'!E:E)</f>
        <v>0</v>
      </c>
    </row>
    <row r="2562" spans="1:8">
      <c r="A2562" s="88" t="s">
        <v>6051</v>
      </c>
      <c r="B2562" s="88" t="s">
        <v>876</v>
      </c>
      <c r="C2562" s="88" t="s">
        <v>6051</v>
      </c>
      <c r="D2562" s="88" t="s">
        <v>6052</v>
      </c>
      <c r="E2562" s="89">
        <v>0</v>
      </c>
      <c r="F2562" s="88" t="s">
        <v>1185</v>
      </c>
      <c r="H2562" s="3">
        <f>E2562+SUMIF('BR DTG PACUL'!C:C,'STOK PACUL'!C2562,'BR DTG PACUL'!E:E)</f>
        <v>0</v>
      </c>
    </row>
    <row r="2563" spans="1:8">
      <c r="A2563" s="88" t="s">
        <v>6053</v>
      </c>
      <c r="B2563" s="88" t="s">
        <v>876</v>
      </c>
      <c r="C2563" s="88" t="s">
        <v>6053</v>
      </c>
      <c r="D2563" s="88" t="s">
        <v>6054</v>
      </c>
      <c r="E2563" s="89">
        <v>0</v>
      </c>
      <c r="F2563" s="88" t="s">
        <v>1185</v>
      </c>
      <c r="H2563" s="3">
        <f>E2563+SUMIF('BR DTG PACUL'!C:C,'STOK PACUL'!C2563,'BR DTG PACUL'!E:E)</f>
        <v>0</v>
      </c>
    </row>
    <row r="2564" spans="1:8">
      <c r="A2564" s="88" t="s">
        <v>6055</v>
      </c>
      <c r="B2564" s="88" t="s">
        <v>876</v>
      </c>
      <c r="C2564" s="88" t="s">
        <v>6055</v>
      </c>
      <c r="D2564" s="88" t="s">
        <v>6056</v>
      </c>
      <c r="E2564" s="89">
        <v>0</v>
      </c>
      <c r="F2564" s="88" t="s">
        <v>1185</v>
      </c>
      <c r="H2564" s="3">
        <f>E2564+SUMIF('BR DTG PACUL'!C:C,'STOK PACUL'!C2564,'BR DTG PACUL'!E:E)</f>
        <v>0</v>
      </c>
    </row>
    <row r="2565" spans="1:8">
      <c r="A2565" s="88" t="s">
        <v>6057</v>
      </c>
      <c r="B2565" s="88" t="s">
        <v>876</v>
      </c>
      <c r="C2565" s="88" t="s">
        <v>6057</v>
      </c>
      <c r="D2565" s="88" t="s">
        <v>2330</v>
      </c>
      <c r="E2565" s="89">
        <v>0</v>
      </c>
      <c r="F2565" s="88" t="s">
        <v>1185</v>
      </c>
      <c r="H2565" s="3">
        <f>E2565+SUMIF('BR DTG PACUL'!C:C,'STOK PACUL'!C2565,'BR DTG PACUL'!E:E)</f>
        <v>0</v>
      </c>
    </row>
    <row r="2566" spans="1:8">
      <c r="A2566" s="88" t="s">
        <v>6058</v>
      </c>
      <c r="B2566" s="88" t="s">
        <v>876</v>
      </c>
      <c r="C2566" s="88" t="s">
        <v>6058</v>
      </c>
      <c r="D2566" s="88" t="s">
        <v>2330</v>
      </c>
      <c r="E2566" s="89">
        <v>0</v>
      </c>
      <c r="F2566" s="88" t="s">
        <v>1185</v>
      </c>
      <c r="H2566" s="3">
        <f>E2566+SUMIF('BR DTG PACUL'!C:C,'STOK PACUL'!C2566,'BR DTG PACUL'!E:E)</f>
        <v>0</v>
      </c>
    </row>
    <row r="2567" spans="1:8">
      <c r="A2567" s="88" t="s">
        <v>6059</v>
      </c>
      <c r="B2567" s="88" t="s">
        <v>876</v>
      </c>
      <c r="C2567" s="88" t="s">
        <v>6059</v>
      </c>
      <c r="D2567" s="88" t="s">
        <v>6060</v>
      </c>
      <c r="E2567" s="89">
        <v>0</v>
      </c>
      <c r="F2567" s="88" t="s">
        <v>1185</v>
      </c>
      <c r="H2567" s="3">
        <f>E2567+SUMIF('BR DTG PACUL'!C:C,'STOK PACUL'!C2567,'BR DTG PACUL'!E:E)</f>
        <v>0</v>
      </c>
    </row>
    <row r="2568" spans="1:8">
      <c r="A2568" s="88" t="s">
        <v>6061</v>
      </c>
      <c r="B2568" s="88" t="s">
        <v>876</v>
      </c>
      <c r="C2568" s="88" t="s">
        <v>6061</v>
      </c>
      <c r="D2568" s="88" t="s">
        <v>6062</v>
      </c>
      <c r="E2568" s="89">
        <v>0</v>
      </c>
      <c r="F2568" s="88" t="s">
        <v>1185</v>
      </c>
      <c r="H2568" s="3">
        <f>E2568+SUMIF('BR DTG PACUL'!C:C,'STOK PACUL'!C2568,'BR DTG PACUL'!E:E)</f>
        <v>0</v>
      </c>
    </row>
    <row r="2569" spans="1:8">
      <c r="A2569" s="88" t="s">
        <v>6063</v>
      </c>
      <c r="B2569" s="88" t="s">
        <v>876</v>
      </c>
      <c r="C2569" s="88" t="s">
        <v>6063</v>
      </c>
      <c r="D2569" s="88" t="s">
        <v>6064</v>
      </c>
      <c r="E2569" s="89">
        <v>0</v>
      </c>
      <c r="F2569" s="88" t="s">
        <v>1185</v>
      </c>
      <c r="H2569" s="3">
        <f>E2569+SUMIF('BR DTG PACUL'!C:C,'STOK PACUL'!C2569,'BR DTG PACUL'!E:E)</f>
        <v>0</v>
      </c>
    </row>
    <row r="2570" spans="1:8" ht="30">
      <c r="A2570" s="88" t="s">
        <v>6065</v>
      </c>
      <c r="B2570" s="88" t="s">
        <v>877</v>
      </c>
      <c r="C2570" s="88" t="s">
        <v>6065</v>
      </c>
      <c r="D2570" s="88" t="s">
        <v>6066</v>
      </c>
      <c r="E2570" s="89">
        <v>3</v>
      </c>
      <c r="F2570" s="88" t="s">
        <v>1185</v>
      </c>
      <c r="H2570" s="3">
        <f>E2570+SUMIF('BR DTG PACUL'!C:C,'STOK PACUL'!C2570,'BR DTG PACUL'!E:E)</f>
        <v>3</v>
      </c>
    </row>
    <row r="2571" spans="1:8" ht="30">
      <c r="A2571" s="88" t="s">
        <v>420</v>
      </c>
      <c r="B2571" s="88" t="s">
        <v>877</v>
      </c>
      <c r="C2571" s="88" t="s">
        <v>420</v>
      </c>
      <c r="D2571" s="88" t="s">
        <v>1219</v>
      </c>
      <c r="E2571" s="89">
        <v>4</v>
      </c>
      <c r="F2571" s="88" t="s">
        <v>1185</v>
      </c>
      <c r="H2571" s="3">
        <f>E2571+SUMIF('BR DTG PACUL'!C:C,'STOK PACUL'!C2571,'BR DTG PACUL'!E:E)</f>
        <v>4</v>
      </c>
    </row>
    <row r="2572" spans="1:8">
      <c r="A2572" s="88" t="s">
        <v>6067</v>
      </c>
      <c r="B2572" s="88" t="s">
        <v>876</v>
      </c>
      <c r="C2572" s="88" t="s">
        <v>6067</v>
      </c>
      <c r="D2572" s="88" t="s">
        <v>6068</v>
      </c>
      <c r="E2572" s="89">
        <v>0</v>
      </c>
      <c r="F2572" s="88" t="s">
        <v>1185</v>
      </c>
      <c r="H2572" s="3">
        <f>E2572+SUMIF('BR DTG PACUL'!C:C,'STOK PACUL'!C2572,'BR DTG PACUL'!E:E)</f>
        <v>0</v>
      </c>
    </row>
    <row r="2573" spans="1:8">
      <c r="A2573" s="88" t="s">
        <v>563</v>
      </c>
      <c r="B2573" s="88" t="s">
        <v>876</v>
      </c>
      <c r="C2573" s="88" t="s">
        <v>563</v>
      </c>
      <c r="D2573" s="88" t="s">
        <v>736</v>
      </c>
      <c r="E2573" s="89">
        <v>0</v>
      </c>
      <c r="F2573" s="88" t="s">
        <v>1185</v>
      </c>
      <c r="H2573" s="3">
        <f>E2573+SUMIF('BR DTG PACUL'!C:C,'STOK PACUL'!C2573,'BR DTG PACUL'!E:E)</f>
        <v>0</v>
      </c>
    </row>
    <row r="2574" spans="1:8">
      <c r="A2574" s="88" t="s">
        <v>564</v>
      </c>
      <c r="B2574" s="88" t="s">
        <v>876</v>
      </c>
      <c r="C2574" s="88" t="s">
        <v>564</v>
      </c>
      <c r="D2574" s="88" t="s">
        <v>737</v>
      </c>
      <c r="E2574" s="89">
        <v>0</v>
      </c>
      <c r="F2574" s="88" t="s">
        <v>1185</v>
      </c>
      <c r="H2574" s="3">
        <f>E2574+SUMIF('BR DTG PACUL'!C:C,'STOK PACUL'!C2574,'BR DTG PACUL'!E:E)</f>
        <v>0</v>
      </c>
    </row>
    <row r="2575" spans="1:8">
      <c r="A2575" s="88" t="s">
        <v>6069</v>
      </c>
      <c r="B2575" s="88" t="s">
        <v>876</v>
      </c>
      <c r="C2575" s="88" t="s">
        <v>6069</v>
      </c>
      <c r="D2575" s="88" t="s">
        <v>6070</v>
      </c>
      <c r="E2575" s="89">
        <v>0</v>
      </c>
      <c r="F2575" s="88" t="s">
        <v>1185</v>
      </c>
      <c r="H2575" s="3">
        <f>E2575+SUMIF('BR DTG PACUL'!C:C,'STOK PACUL'!C2575,'BR DTG PACUL'!E:E)</f>
        <v>0</v>
      </c>
    </row>
    <row r="2576" spans="1:8" ht="30">
      <c r="A2576" s="88" t="s">
        <v>421</v>
      </c>
      <c r="B2576" s="88" t="s">
        <v>877</v>
      </c>
      <c r="C2576" s="88" t="s">
        <v>421</v>
      </c>
      <c r="D2576" s="88" t="s">
        <v>1220</v>
      </c>
      <c r="E2576" s="89">
        <v>7</v>
      </c>
      <c r="F2576" s="88" t="s">
        <v>1185</v>
      </c>
      <c r="H2576" s="3">
        <f>E2576+SUMIF('BR DTG PACUL'!C:C,'STOK PACUL'!C2576,'BR DTG PACUL'!E:E)</f>
        <v>7</v>
      </c>
    </row>
    <row r="2577" spans="1:8" ht="30">
      <c r="A2577" s="88" t="s">
        <v>422</v>
      </c>
      <c r="B2577" s="88" t="s">
        <v>877</v>
      </c>
      <c r="C2577" s="88" t="s">
        <v>422</v>
      </c>
      <c r="D2577" s="88" t="s">
        <v>738</v>
      </c>
      <c r="E2577" s="89">
        <v>5</v>
      </c>
      <c r="F2577" s="88" t="s">
        <v>1185</v>
      </c>
      <c r="H2577" s="3">
        <f>E2577+SUMIF('BR DTG PACUL'!C:C,'STOK PACUL'!C2577,'BR DTG PACUL'!E:E)</f>
        <v>5</v>
      </c>
    </row>
    <row r="2578" spans="1:8" ht="30">
      <c r="A2578" s="88" t="s">
        <v>1666</v>
      </c>
      <c r="B2578" s="88" t="s">
        <v>877</v>
      </c>
      <c r="C2578" s="88" t="s">
        <v>1666</v>
      </c>
      <c r="D2578" s="88" t="s">
        <v>1667</v>
      </c>
      <c r="E2578" s="89">
        <v>23</v>
      </c>
      <c r="F2578" s="88" t="s">
        <v>1185</v>
      </c>
      <c r="H2578" s="3">
        <f>E2578+SUMIF('BR DTG PACUL'!C:C,'STOK PACUL'!C2578,'BR DTG PACUL'!E:E)</f>
        <v>23</v>
      </c>
    </row>
    <row r="2579" spans="1:8">
      <c r="A2579" s="88" t="s">
        <v>6071</v>
      </c>
      <c r="B2579" s="88" t="s">
        <v>876</v>
      </c>
      <c r="C2579" s="88" t="s">
        <v>6071</v>
      </c>
      <c r="D2579" s="88" t="s">
        <v>2330</v>
      </c>
      <c r="E2579" s="89">
        <v>0</v>
      </c>
      <c r="F2579" s="88" t="s">
        <v>1185</v>
      </c>
      <c r="H2579" s="3">
        <f>E2579+SUMIF('BR DTG PACUL'!C:C,'STOK PACUL'!C2579,'BR DTG PACUL'!E:E)</f>
        <v>0</v>
      </c>
    </row>
    <row r="2580" spans="1:8">
      <c r="A2580" s="88" t="s">
        <v>6072</v>
      </c>
      <c r="B2580" s="88" t="s">
        <v>876</v>
      </c>
      <c r="C2580" s="88" t="s">
        <v>6072</v>
      </c>
      <c r="D2580" s="88" t="s">
        <v>6073</v>
      </c>
      <c r="E2580" s="89">
        <v>0</v>
      </c>
      <c r="F2580" s="88" t="s">
        <v>1185</v>
      </c>
      <c r="H2580" s="3">
        <f>E2580+SUMIF('BR DTG PACUL'!C:C,'STOK PACUL'!C2580,'BR DTG PACUL'!E:E)</f>
        <v>0</v>
      </c>
    </row>
    <row r="2581" spans="1:8">
      <c r="A2581" s="88" t="s">
        <v>2246</v>
      </c>
      <c r="B2581" s="88" t="s">
        <v>876</v>
      </c>
      <c r="C2581" s="88" t="s">
        <v>2246</v>
      </c>
      <c r="D2581" s="88" t="s">
        <v>2247</v>
      </c>
      <c r="E2581" s="89">
        <v>0</v>
      </c>
      <c r="F2581" s="88" t="s">
        <v>1185</v>
      </c>
      <c r="H2581" s="3">
        <f>E2581+SUMIF('BR DTG PACUL'!C:C,'STOK PACUL'!C2581,'BR DTG PACUL'!E:E)</f>
        <v>0</v>
      </c>
    </row>
    <row r="2582" spans="1:8">
      <c r="A2582" s="88" t="s">
        <v>6074</v>
      </c>
      <c r="B2582" s="88" t="s">
        <v>876</v>
      </c>
      <c r="C2582" s="88" t="s">
        <v>6074</v>
      </c>
      <c r="D2582" s="88" t="s">
        <v>2330</v>
      </c>
      <c r="E2582" s="89">
        <v>0</v>
      </c>
      <c r="F2582" s="88" t="s">
        <v>1185</v>
      </c>
      <c r="H2582" s="3">
        <f>E2582+SUMIF('BR DTG PACUL'!C:C,'STOK PACUL'!C2582,'BR DTG PACUL'!E:E)</f>
        <v>0</v>
      </c>
    </row>
    <row r="2583" spans="1:8" ht="30">
      <c r="A2583" s="88" t="s">
        <v>423</v>
      </c>
      <c r="B2583" s="88" t="s">
        <v>877</v>
      </c>
      <c r="C2583" s="88" t="s">
        <v>423</v>
      </c>
      <c r="D2583" s="88" t="s">
        <v>739</v>
      </c>
      <c r="E2583" s="89">
        <v>12</v>
      </c>
      <c r="F2583" s="88" t="s">
        <v>1185</v>
      </c>
      <c r="H2583" s="3">
        <f>E2583+SUMIF('BR DTG PACUL'!C:C,'STOK PACUL'!C2583,'BR DTG PACUL'!E:E)</f>
        <v>12</v>
      </c>
    </row>
    <row r="2584" spans="1:8">
      <c r="A2584" s="88" t="s">
        <v>6075</v>
      </c>
      <c r="B2584" s="88" t="s">
        <v>876</v>
      </c>
      <c r="C2584" s="88" t="s">
        <v>6075</v>
      </c>
      <c r="D2584" s="88" t="s">
        <v>6076</v>
      </c>
      <c r="E2584" s="89">
        <v>0</v>
      </c>
      <c r="F2584" s="88" t="s">
        <v>1185</v>
      </c>
      <c r="H2584" s="3">
        <f>E2584+SUMIF('BR DTG PACUL'!C:C,'STOK PACUL'!C2584,'BR DTG PACUL'!E:E)</f>
        <v>0</v>
      </c>
    </row>
    <row r="2585" spans="1:8">
      <c r="A2585" s="88" t="s">
        <v>6077</v>
      </c>
      <c r="B2585" s="88" t="s">
        <v>876</v>
      </c>
      <c r="C2585" s="88" t="s">
        <v>6077</v>
      </c>
      <c r="D2585" s="88" t="s">
        <v>6078</v>
      </c>
      <c r="E2585" s="89">
        <v>0</v>
      </c>
      <c r="F2585" s="88" t="s">
        <v>1185</v>
      </c>
      <c r="H2585" s="3">
        <f>E2585+SUMIF('BR DTG PACUL'!C:C,'STOK PACUL'!C2585,'BR DTG PACUL'!E:E)</f>
        <v>0</v>
      </c>
    </row>
    <row r="2586" spans="1:8">
      <c r="A2586" s="88" t="s">
        <v>6079</v>
      </c>
      <c r="B2586" s="88" t="s">
        <v>876</v>
      </c>
      <c r="C2586" s="88" t="s">
        <v>6079</v>
      </c>
      <c r="D2586" s="88" t="s">
        <v>6080</v>
      </c>
      <c r="E2586" s="89">
        <v>0</v>
      </c>
      <c r="F2586" s="88" t="s">
        <v>1185</v>
      </c>
      <c r="H2586" s="3">
        <f>E2586+SUMIF('BR DTG PACUL'!C:C,'STOK PACUL'!C2586,'BR DTG PACUL'!E:E)</f>
        <v>0</v>
      </c>
    </row>
    <row r="2587" spans="1:8">
      <c r="A2587" s="88" t="s">
        <v>6081</v>
      </c>
      <c r="B2587" s="88" t="s">
        <v>876</v>
      </c>
      <c r="C2587" s="88" t="s">
        <v>6081</v>
      </c>
      <c r="D2587" s="88" t="s">
        <v>6082</v>
      </c>
      <c r="E2587" s="89">
        <v>0</v>
      </c>
      <c r="F2587" s="88" t="s">
        <v>1185</v>
      </c>
      <c r="H2587" s="3">
        <f>E2587+SUMIF('BR DTG PACUL'!C:C,'STOK PACUL'!C2587,'BR DTG PACUL'!E:E)</f>
        <v>0</v>
      </c>
    </row>
    <row r="2588" spans="1:8">
      <c r="A2588" s="88" t="s">
        <v>6083</v>
      </c>
      <c r="B2588" s="88" t="s">
        <v>876</v>
      </c>
      <c r="C2588" s="88" t="s">
        <v>6083</v>
      </c>
      <c r="D2588" s="88" t="s">
        <v>6084</v>
      </c>
      <c r="E2588" s="89">
        <v>0</v>
      </c>
      <c r="F2588" s="88" t="s">
        <v>1185</v>
      </c>
      <c r="H2588" s="3">
        <f>E2588+SUMIF('BR DTG PACUL'!C:C,'STOK PACUL'!C2588,'BR DTG PACUL'!E:E)</f>
        <v>0</v>
      </c>
    </row>
    <row r="2589" spans="1:8">
      <c r="A2589" s="88" t="s">
        <v>6085</v>
      </c>
      <c r="B2589" s="88" t="s">
        <v>876</v>
      </c>
      <c r="C2589" s="88" t="s">
        <v>6085</v>
      </c>
      <c r="D2589" s="88" t="s">
        <v>6086</v>
      </c>
      <c r="E2589" s="89">
        <v>0</v>
      </c>
      <c r="F2589" s="88" t="s">
        <v>1185</v>
      </c>
      <c r="H2589" s="3">
        <f>E2589+SUMIF('BR DTG PACUL'!C:C,'STOK PACUL'!C2589,'BR DTG PACUL'!E:E)</f>
        <v>0</v>
      </c>
    </row>
    <row r="2590" spans="1:8">
      <c r="A2590" s="88" t="s">
        <v>6087</v>
      </c>
      <c r="B2590" s="88" t="s">
        <v>876</v>
      </c>
      <c r="C2590" s="88" t="s">
        <v>6087</v>
      </c>
      <c r="D2590" s="88" t="s">
        <v>4976</v>
      </c>
      <c r="E2590" s="89">
        <v>0</v>
      </c>
      <c r="F2590" s="88" t="s">
        <v>1185</v>
      </c>
      <c r="H2590" s="3">
        <f>E2590+SUMIF('BR DTG PACUL'!C:C,'STOK PACUL'!C2590,'BR DTG PACUL'!E:E)</f>
        <v>0</v>
      </c>
    </row>
    <row r="2591" spans="1:8">
      <c r="A2591" s="88" t="s">
        <v>2054</v>
      </c>
      <c r="B2591" s="88" t="s">
        <v>876</v>
      </c>
      <c r="C2591" s="88" t="s">
        <v>2054</v>
      </c>
      <c r="D2591" s="88" t="s">
        <v>2055</v>
      </c>
      <c r="E2591" s="89">
        <v>0</v>
      </c>
      <c r="F2591" s="88" t="s">
        <v>1185</v>
      </c>
      <c r="H2591" s="3">
        <f>E2591+SUMIF('BR DTG PACUL'!C:C,'STOK PACUL'!C2591,'BR DTG PACUL'!E:E)</f>
        <v>0</v>
      </c>
    </row>
    <row r="2592" spans="1:8">
      <c r="A2592" s="88" t="s">
        <v>6088</v>
      </c>
      <c r="B2592" s="88" t="s">
        <v>876</v>
      </c>
      <c r="C2592" s="88" t="s">
        <v>6088</v>
      </c>
      <c r="D2592" s="88" t="s">
        <v>6089</v>
      </c>
      <c r="E2592" s="89">
        <v>0</v>
      </c>
      <c r="F2592" s="88" t="s">
        <v>1185</v>
      </c>
      <c r="H2592" s="3">
        <f>E2592+SUMIF('BR DTG PACUL'!C:C,'STOK PACUL'!C2592,'BR DTG PACUL'!E:E)</f>
        <v>0</v>
      </c>
    </row>
    <row r="2593" spans="1:8">
      <c r="A2593" s="88" t="s">
        <v>6090</v>
      </c>
      <c r="B2593" s="88" t="s">
        <v>876</v>
      </c>
      <c r="C2593" s="88" t="s">
        <v>6090</v>
      </c>
      <c r="D2593" s="88" t="s">
        <v>6091</v>
      </c>
      <c r="E2593" s="89">
        <v>0</v>
      </c>
      <c r="F2593" s="88" t="s">
        <v>1185</v>
      </c>
      <c r="H2593" s="3">
        <f>E2593+SUMIF('BR DTG PACUL'!C:C,'STOK PACUL'!C2593,'BR DTG PACUL'!E:E)</f>
        <v>0</v>
      </c>
    </row>
    <row r="2594" spans="1:8">
      <c r="A2594" s="88" t="s">
        <v>6092</v>
      </c>
      <c r="B2594" s="88" t="s">
        <v>876</v>
      </c>
      <c r="C2594" s="88" t="s">
        <v>6092</v>
      </c>
      <c r="D2594" s="88" t="s">
        <v>6093</v>
      </c>
      <c r="E2594" s="89">
        <v>0</v>
      </c>
      <c r="F2594" s="88" t="s">
        <v>1185</v>
      </c>
      <c r="H2594" s="3">
        <f>E2594+SUMIF('BR DTG PACUL'!C:C,'STOK PACUL'!C2594,'BR DTG PACUL'!E:E)</f>
        <v>0</v>
      </c>
    </row>
    <row r="2595" spans="1:8">
      <c r="A2595" s="88" t="s">
        <v>6094</v>
      </c>
      <c r="B2595" s="88" t="s">
        <v>876</v>
      </c>
      <c r="C2595" s="88" t="s">
        <v>6094</v>
      </c>
      <c r="D2595" s="88" t="s">
        <v>6095</v>
      </c>
      <c r="E2595" s="89">
        <v>0</v>
      </c>
      <c r="F2595" s="88" t="s">
        <v>1185</v>
      </c>
      <c r="H2595" s="3">
        <f>E2595+SUMIF('BR DTG PACUL'!C:C,'STOK PACUL'!C2595,'BR DTG PACUL'!E:E)</f>
        <v>0</v>
      </c>
    </row>
    <row r="2596" spans="1:8">
      <c r="A2596" s="88" t="s">
        <v>740</v>
      </c>
      <c r="B2596" s="88" t="s">
        <v>876</v>
      </c>
      <c r="C2596" s="88" t="s">
        <v>740</v>
      </c>
      <c r="D2596" s="88" t="s">
        <v>741</v>
      </c>
      <c r="E2596" s="89">
        <v>0</v>
      </c>
      <c r="F2596" s="88" t="s">
        <v>1185</v>
      </c>
      <c r="H2596" s="3">
        <f>E2596+SUMIF('BR DTG PACUL'!C:C,'STOK PACUL'!C2596,'BR DTG PACUL'!E:E)</f>
        <v>0</v>
      </c>
    </row>
    <row r="2597" spans="1:8">
      <c r="A2597" s="88" t="s">
        <v>6096</v>
      </c>
      <c r="B2597" s="88" t="s">
        <v>881</v>
      </c>
      <c r="C2597" s="88" t="s">
        <v>6096</v>
      </c>
      <c r="D2597" s="88" t="s">
        <v>6097</v>
      </c>
      <c r="E2597" s="89">
        <v>1</v>
      </c>
      <c r="F2597" s="88" t="s">
        <v>1185</v>
      </c>
      <c r="H2597" s="3">
        <f>E2597+SUMIF('BR DTG PACUL'!C:C,'STOK PACUL'!C2597,'BR DTG PACUL'!E:E)</f>
        <v>1</v>
      </c>
    </row>
    <row r="2598" spans="1:8">
      <c r="A2598" s="88" t="s">
        <v>6098</v>
      </c>
      <c r="B2598" s="88" t="s">
        <v>876</v>
      </c>
      <c r="C2598" s="88" t="s">
        <v>6098</v>
      </c>
      <c r="D2598" s="88" t="s">
        <v>6099</v>
      </c>
      <c r="E2598" s="89">
        <v>0</v>
      </c>
      <c r="F2598" s="88" t="s">
        <v>1185</v>
      </c>
      <c r="H2598" s="3">
        <f>E2598+SUMIF('BR DTG PACUL'!C:C,'STOK PACUL'!C2598,'BR DTG PACUL'!E:E)</f>
        <v>0</v>
      </c>
    </row>
    <row r="2599" spans="1:8">
      <c r="A2599" s="88" t="s">
        <v>6100</v>
      </c>
      <c r="B2599" s="88" t="s">
        <v>876</v>
      </c>
      <c r="C2599" s="88" t="s">
        <v>6100</v>
      </c>
      <c r="D2599" s="88" t="s">
        <v>6101</v>
      </c>
      <c r="E2599" s="89">
        <v>0</v>
      </c>
      <c r="F2599" s="88" t="s">
        <v>1185</v>
      </c>
      <c r="H2599" s="3">
        <f>E2599+SUMIF('BR DTG PACUL'!C:C,'STOK PACUL'!C2599,'BR DTG PACUL'!E:E)</f>
        <v>0</v>
      </c>
    </row>
    <row r="2600" spans="1:8">
      <c r="A2600" s="88" t="s">
        <v>6102</v>
      </c>
      <c r="B2600" s="88" t="s">
        <v>876</v>
      </c>
      <c r="C2600" s="88" t="s">
        <v>6102</v>
      </c>
      <c r="D2600" s="88" t="s">
        <v>6103</v>
      </c>
      <c r="E2600" s="89">
        <v>0</v>
      </c>
      <c r="F2600" s="88" t="s">
        <v>1185</v>
      </c>
      <c r="H2600" s="3">
        <f>E2600+SUMIF('BR DTG PACUL'!C:C,'STOK PACUL'!C2600,'BR DTG PACUL'!E:E)</f>
        <v>0</v>
      </c>
    </row>
    <row r="2601" spans="1:8">
      <c r="A2601" s="88" t="s">
        <v>6104</v>
      </c>
      <c r="B2601" s="88" t="s">
        <v>876</v>
      </c>
      <c r="C2601" s="88" t="s">
        <v>6104</v>
      </c>
      <c r="D2601" s="88" t="s">
        <v>6105</v>
      </c>
      <c r="E2601" s="89">
        <v>0</v>
      </c>
      <c r="F2601" s="88" t="s">
        <v>1185</v>
      </c>
      <c r="H2601" s="3">
        <f>E2601+SUMIF('BR DTG PACUL'!C:C,'STOK PACUL'!C2601,'BR DTG PACUL'!E:E)</f>
        <v>0</v>
      </c>
    </row>
    <row r="2602" spans="1:8">
      <c r="A2602" s="88" t="s">
        <v>6106</v>
      </c>
      <c r="B2602" s="88" t="s">
        <v>876</v>
      </c>
      <c r="C2602" s="88" t="s">
        <v>6106</v>
      </c>
      <c r="D2602" s="88" t="s">
        <v>6107</v>
      </c>
      <c r="E2602" s="89">
        <v>0</v>
      </c>
      <c r="F2602" s="88" t="s">
        <v>1185</v>
      </c>
      <c r="H2602" s="3">
        <f>E2602+SUMIF('BR DTG PACUL'!C:C,'STOK PACUL'!C2602,'BR DTG PACUL'!E:E)</f>
        <v>0</v>
      </c>
    </row>
    <row r="2603" spans="1:8">
      <c r="A2603" s="88" t="s">
        <v>6108</v>
      </c>
      <c r="B2603" s="88" t="s">
        <v>876</v>
      </c>
      <c r="C2603" s="88" t="s">
        <v>6108</v>
      </c>
      <c r="D2603" s="88" t="s">
        <v>6109</v>
      </c>
      <c r="E2603" s="89">
        <v>0</v>
      </c>
      <c r="F2603" s="88" t="s">
        <v>1185</v>
      </c>
      <c r="H2603" s="3">
        <f>E2603+SUMIF('BR DTG PACUL'!C:C,'STOK PACUL'!C2603,'BR DTG PACUL'!E:E)</f>
        <v>0</v>
      </c>
    </row>
    <row r="2604" spans="1:8">
      <c r="A2604" s="88" t="s">
        <v>6110</v>
      </c>
      <c r="B2604" s="88" t="s">
        <v>876</v>
      </c>
      <c r="C2604" s="88" t="s">
        <v>6110</v>
      </c>
      <c r="D2604" s="88" t="s">
        <v>6111</v>
      </c>
      <c r="E2604" s="89">
        <v>0</v>
      </c>
      <c r="F2604" s="88" t="s">
        <v>1185</v>
      </c>
      <c r="H2604" s="3">
        <f>E2604+SUMIF('BR DTG PACUL'!C:C,'STOK PACUL'!C2604,'BR DTG PACUL'!E:E)</f>
        <v>0</v>
      </c>
    </row>
    <row r="2605" spans="1:8">
      <c r="A2605" s="88" t="s">
        <v>6112</v>
      </c>
      <c r="B2605" s="88" t="s">
        <v>876</v>
      </c>
      <c r="C2605" s="88" t="s">
        <v>6112</v>
      </c>
      <c r="D2605" s="88" t="s">
        <v>6113</v>
      </c>
      <c r="E2605" s="89">
        <v>0</v>
      </c>
      <c r="F2605" s="88" t="s">
        <v>1185</v>
      </c>
      <c r="H2605" s="3">
        <f>E2605+SUMIF('BR DTG PACUL'!C:C,'STOK PACUL'!C2605,'BR DTG PACUL'!E:E)</f>
        <v>0</v>
      </c>
    </row>
    <row r="2606" spans="1:8">
      <c r="A2606" s="88" t="s">
        <v>6114</v>
      </c>
      <c r="B2606" s="88" t="s">
        <v>876</v>
      </c>
      <c r="C2606" s="88" t="s">
        <v>6114</v>
      </c>
      <c r="D2606" s="88" t="s">
        <v>6115</v>
      </c>
      <c r="E2606" s="89">
        <v>0</v>
      </c>
      <c r="F2606" s="88" t="s">
        <v>1185</v>
      </c>
      <c r="H2606" s="3">
        <f>E2606+SUMIF('BR DTG PACUL'!C:C,'STOK PACUL'!C2606,'BR DTG PACUL'!E:E)</f>
        <v>0</v>
      </c>
    </row>
    <row r="2607" spans="1:8">
      <c r="A2607" s="88" t="s">
        <v>6116</v>
      </c>
      <c r="B2607" s="88" t="s">
        <v>876</v>
      </c>
      <c r="C2607" s="88" t="s">
        <v>6116</v>
      </c>
      <c r="D2607" s="88" t="s">
        <v>2240</v>
      </c>
      <c r="E2607" s="89">
        <v>0</v>
      </c>
      <c r="F2607" s="88" t="s">
        <v>1185</v>
      </c>
      <c r="H2607" s="3">
        <f>E2607+SUMIF('BR DTG PACUL'!C:C,'STOK PACUL'!C2607,'BR DTG PACUL'!E:E)</f>
        <v>0</v>
      </c>
    </row>
    <row r="2608" spans="1:8">
      <c r="A2608" s="88" t="s">
        <v>6117</v>
      </c>
      <c r="B2608" s="88" t="s">
        <v>876</v>
      </c>
      <c r="C2608" s="88" t="s">
        <v>6117</v>
      </c>
      <c r="D2608" s="88" t="s">
        <v>6118</v>
      </c>
      <c r="E2608" s="89">
        <v>0</v>
      </c>
      <c r="F2608" s="88" t="s">
        <v>1185</v>
      </c>
      <c r="H2608" s="3">
        <f>E2608+SUMIF('BR DTG PACUL'!C:C,'STOK PACUL'!C2608,'BR DTG PACUL'!E:E)</f>
        <v>0</v>
      </c>
    </row>
    <row r="2609" spans="1:8" ht="30">
      <c r="A2609" s="88" t="s">
        <v>424</v>
      </c>
      <c r="B2609" s="88" t="s">
        <v>877</v>
      </c>
      <c r="C2609" s="88" t="s">
        <v>424</v>
      </c>
      <c r="D2609" s="88" t="s">
        <v>1879</v>
      </c>
      <c r="E2609" s="89">
        <v>2</v>
      </c>
      <c r="F2609" s="88" t="s">
        <v>1185</v>
      </c>
      <c r="H2609" s="3">
        <f>E2609+SUMIF('BR DTG PACUL'!C:C,'STOK PACUL'!C2609,'BR DTG PACUL'!E:E)</f>
        <v>2</v>
      </c>
    </row>
    <row r="2610" spans="1:8">
      <c r="A2610" s="88" t="s">
        <v>6119</v>
      </c>
      <c r="B2610" s="88" t="s">
        <v>876</v>
      </c>
      <c r="C2610" s="88" t="s">
        <v>6119</v>
      </c>
      <c r="D2610" s="88" t="s">
        <v>2330</v>
      </c>
      <c r="E2610" s="89">
        <v>0</v>
      </c>
      <c r="F2610" s="88" t="s">
        <v>1185</v>
      </c>
      <c r="H2610" s="3">
        <f>E2610+SUMIF('BR DTG PACUL'!C:C,'STOK PACUL'!C2610,'BR DTG PACUL'!E:E)</f>
        <v>0</v>
      </c>
    </row>
    <row r="2611" spans="1:8" ht="30">
      <c r="A2611" s="88" t="s">
        <v>6120</v>
      </c>
      <c r="B2611" s="88" t="s">
        <v>877</v>
      </c>
      <c r="C2611" s="88" t="s">
        <v>6120</v>
      </c>
      <c r="D2611" s="88" t="s">
        <v>6121</v>
      </c>
      <c r="E2611" s="89">
        <v>3</v>
      </c>
      <c r="F2611" s="88" t="s">
        <v>1185</v>
      </c>
      <c r="H2611" s="3">
        <f>E2611+SUMIF('BR DTG PACUL'!C:C,'STOK PACUL'!C2611,'BR DTG PACUL'!E:E)</f>
        <v>3</v>
      </c>
    </row>
    <row r="2612" spans="1:8">
      <c r="A2612" s="88" t="s">
        <v>6122</v>
      </c>
      <c r="B2612" s="88" t="s">
        <v>876</v>
      </c>
      <c r="C2612" s="88" t="s">
        <v>6122</v>
      </c>
      <c r="D2612" s="88" t="s">
        <v>6123</v>
      </c>
      <c r="E2612" s="89">
        <v>0</v>
      </c>
      <c r="F2612" s="88" t="s">
        <v>1185</v>
      </c>
      <c r="H2612" s="3">
        <f>E2612+SUMIF('BR DTG PACUL'!C:C,'STOK PACUL'!C2612,'BR DTG PACUL'!E:E)</f>
        <v>0</v>
      </c>
    </row>
    <row r="2613" spans="1:8">
      <c r="A2613" s="88" t="s">
        <v>6124</v>
      </c>
      <c r="B2613" s="88" t="s">
        <v>876</v>
      </c>
      <c r="C2613" s="88" t="s">
        <v>6124</v>
      </c>
      <c r="D2613" s="88" t="s">
        <v>2330</v>
      </c>
      <c r="E2613" s="89">
        <v>0</v>
      </c>
      <c r="F2613" s="88" t="s">
        <v>1185</v>
      </c>
      <c r="H2613" s="3">
        <f>E2613+SUMIF('BR DTG PACUL'!C:C,'STOK PACUL'!C2613,'BR DTG PACUL'!E:E)</f>
        <v>0</v>
      </c>
    </row>
    <row r="2614" spans="1:8">
      <c r="A2614" s="88" t="s">
        <v>6125</v>
      </c>
      <c r="B2614" s="88" t="s">
        <v>876</v>
      </c>
      <c r="C2614" s="88" t="s">
        <v>6125</v>
      </c>
      <c r="D2614" s="88" t="s">
        <v>6126</v>
      </c>
      <c r="E2614" s="89">
        <v>0</v>
      </c>
      <c r="F2614" s="88" t="s">
        <v>1185</v>
      </c>
      <c r="H2614" s="3">
        <f>E2614+SUMIF('BR DTG PACUL'!C:C,'STOK PACUL'!C2614,'BR DTG PACUL'!E:E)</f>
        <v>0</v>
      </c>
    </row>
    <row r="2615" spans="1:8" ht="30">
      <c r="A2615" s="88" t="s">
        <v>425</v>
      </c>
      <c r="B2615" s="88" t="s">
        <v>884</v>
      </c>
      <c r="C2615" s="88" t="s">
        <v>425</v>
      </c>
      <c r="D2615" s="88" t="s">
        <v>1222</v>
      </c>
      <c r="E2615" s="89">
        <v>4</v>
      </c>
      <c r="F2615" s="88" t="s">
        <v>1185</v>
      </c>
      <c r="H2615" s="3">
        <f>E2615+SUMIF('BR DTG PACUL'!C:C,'STOK PACUL'!C2615,'BR DTG PACUL'!E:E)</f>
        <v>4</v>
      </c>
    </row>
    <row r="2616" spans="1:8">
      <c r="A2616" s="88" t="s">
        <v>426</v>
      </c>
      <c r="B2616" s="88" t="s">
        <v>884</v>
      </c>
      <c r="C2616" s="88" t="s">
        <v>426</v>
      </c>
      <c r="D2616" s="88" t="s">
        <v>1223</v>
      </c>
      <c r="E2616" s="89">
        <v>7</v>
      </c>
      <c r="F2616" s="88" t="s">
        <v>1185</v>
      </c>
      <c r="H2616" s="3">
        <f>E2616+SUMIF('BR DTG PACUL'!C:C,'STOK PACUL'!C2616,'BR DTG PACUL'!E:E)</f>
        <v>7</v>
      </c>
    </row>
    <row r="2617" spans="1:8">
      <c r="A2617" s="88" t="s">
        <v>1880</v>
      </c>
      <c r="B2617" s="88" t="s">
        <v>984</v>
      </c>
      <c r="C2617" s="88" t="s">
        <v>1880</v>
      </c>
      <c r="D2617" s="88" t="s">
        <v>1881</v>
      </c>
      <c r="E2617" s="89">
        <v>0</v>
      </c>
      <c r="F2617" s="88" t="s">
        <v>1185</v>
      </c>
      <c r="H2617" s="3">
        <f>E2617+SUMIF('BR DTG PACUL'!C:C,'STOK PACUL'!C2617,'BR DTG PACUL'!E:E)</f>
        <v>0</v>
      </c>
    </row>
    <row r="2618" spans="1:8">
      <c r="A2618" s="88" t="s">
        <v>6127</v>
      </c>
      <c r="B2618" s="88" t="s">
        <v>984</v>
      </c>
      <c r="C2618" s="88" t="s">
        <v>6127</v>
      </c>
      <c r="D2618" s="88" t="s">
        <v>6128</v>
      </c>
      <c r="E2618" s="89">
        <v>1</v>
      </c>
      <c r="F2618" s="88" t="s">
        <v>1185</v>
      </c>
      <c r="H2618" s="3">
        <f>E2618+SUMIF('BR DTG PACUL'!C:C,'STOK PACUL'!C2618,'BR DTG PACUL'!E:E)</f>
        <v>1</v>
      </c>
    </row>
    <row r="2619" spans="1:8">
      <c r="A2619" s="88" t="s">
        <v>6129</v>
      </c>
      <c r="B2619" s="88" t="s">
        <v>876</v>
      </c>
      <c r="C2619" s="88" t="s">
        <v>6129</v>
      </c>
      <c r="D2619" s="88" t="s">
        <v>2330</v>
      </c>
      <c r="E2619" s="89">
        <v>0</v>
      </c>
      <c r="F2619" s="88" t="s">
        <v>1185</v>
      </c>
      <c r="H2619" s="3">
        <f>E2619+SUMIF('BR DTG PACUL'!C:C,'STOK PACUL'!C2619,'BR DTG PACUL'!E:E)</f>
        <v>0</v>
      </c>
    </row>
    <row r="2620" spans="1:8">
      <c r="A2620" s="88" t="s">
        <v>6130</v>
      </c>
      <c r="B2620" s="88" t="s">
        <v>876</v>
      </c>
      <c r="C2620" s="88" t="s">
        <v>6130</v>
      </c>
      <c r="D2620" s="88" t="s">
        <v>6131</v>
      </c>
      <c r="E2620" s="89">
        <v>0</v>
      </c>
      <c r="F2620" s="88" t="s">
        <v>1185</v>
      </c>
      <c r="H2620" s="3">
        <f>E2620+SUMIF('BR DTG PACUL'!C:C,'STOK PACUL'!C2620,'BR DTG PACUL'!E:E)</f>
        <v>0</v>
      </c>
    </row>
    <row r="2621" spans="1:8">
      <c r="A2621" s="88" t="s">
        <v>6132</v>
      </c>
      <c r="B2621" s="88" t="s">
        <v>876</v>
      </c>
      <c r="C2621" s="88" t="s">
        <v>6132</v>
      </c>
      <c r="D2621" s="88" t="s">
        <v>6133</v>
      </c>
      <c r="E2621" s="89">
        <v>0</v>
      </c>
      <c r="F2621" s="88" t="s">
        <v>1185</v>
      </c>
      <c r="H2621" s="3">
        <f>E2621+SUMIF('BR DTG PACUL'!C:C,'STOK PACUL'!C2621,'BR DTG PACUL'!E:E)</f>
        <v>0</v>
      </c>
    </row>
    <row r="2622" spans="1:8">
      <c r="A2622" s="88" t="s">
        <v>6134</v>
      </c>
      <c r="B2622" s="88" t="s">
        <v>936</v>
      </c>
      <c r="C2622" s="88" t="s">
        <v>6134</v>
      </c>
      <c r="D2622" s="88" t="s">
        <v>6135</v>
      </c>
      <c r="E2622" s="89">
        <v>0</v>
      </c>
      <c r="F2622" s="88" t="s">
        <v>1185</v>
      </c>
      <c r="H2622" s="3">
        <f>E2622+SUMIF('BR DTG PACUL'!C:C,'STOK PACUL'!C2622,'BR DTG PACUL'!E:E)</f>
        <v>0</v>
      </c>
    </row>
    <row r="2623" spans="1:8">
      <c r="A2623" s="88" t="s">
        <v>6136</v>
      </c>
      <c r="B2623" s="88" t="s">
        <v>876</v>
      </c>
      <c r="C2623" s="88" t="s">
        <v>6136</v>
      </c>
      <c r="D2623" s="88" t="s">
        <v>6137</v>
      </c>
      <c r="E2623" s="89">
        <v>0</v>
      </c>
      <c r="F2623" s="88" t="s">
        <v>1185</v>
      </c>
      <c r="H2623" s="3">
        <f>E2623+SUMIF('BR DTG PACUL'!C:C,'STOK PACUL'!C2623,'BR DTG PACUL'!E:E)</f>
        <v>0</v>
      </c>
    </row>
    <row r="2624" spans="1:8">
      <c r="A2624" s="88" t="s">
        <v>6138</v>
      </c>
      <c r="B2624" s="88" t="s">
        <v>876</v>
      </c>
      <c r="C2624" s="88" t="s">
        <v>6138</v>
      </c>
      <c r="D2624" s="88" t="s">
        <v>5959</v>
      </c>
      <c r="E2624" s="89">
        <v>0</v>
      </c>
      <c r="F2624" s="88" t="s">
        <v>1185</v>
      </c>
      <c r="H2624" s="3">
        <f>E2624+SUMIF('BR DTG PACUL'!C:C,'STOK PACUL'!C2624,'BR DTG PACUL'!E:E)</f>
        <v>0</v>
      </c>
    </row>
    <row r="2625" spans="1:8">
      <c r="A2625" s="88" t="s">
        <v>6139</v>
      </c>
      <c r="B2625" s="88" t="s">
        <v>876</v>
      </c>
      <c r="C2625" s="88" t="s">
        <v>6139</v>
      </c>
      <c r="D2625" s="88" t="s">
        <v>6140</v>
      </c>
      <c r="E2625" s="89">
        <v>0</v>
      </c>
      <c r="F2625" s="88" t="s">
        <v>1185</v>
      </c>
      <c r="H2625" s="3">
        <f>E2625+SUMIF('BR DTG PACUL'!C:C,'STOK PACUL'!C2625,'BR DTG PACUL'!E:E)</f>
        <v>0</v>
      </c>
    </row>
    <row r="2626" spans="1:8">
      <c r="A2626" s="88" t="s">
        <v>6141</v>
      </c>
      <c r="B2626" s="88" t="s">
        <v>876</v>
      </c>
      <c r="C2626" s="88" t="s">
        <v>6141</v>
      </c>
      <c r="D2626" s="88" t="s">
        <v>6142</v>
      </c>
      <c r="E2626" s="89">
        <v>0</v>
      </c>
      <c r="F2626" s="88" t="s">
        <v>1185</v>
      </c>
      <c r="H2626" s="3">
        <f>E2626+SUMIF('BR DTG PACUL'!C:C,'STOK PACUL'!C2626,'BR DTG PACUL'!E:E)</f>
        <v>0</v>
      </c>
    </row>
    <row r="2627" spans="1:8">
      <c r="A2627" s="88" t="s">
        <v>6143</v>
      </c>
      <c r="B2627" s="88" t="s">
        <v>876</v>
      </c>
      <c r="C2627" s="88" t="s">
        <v>6143</v>
      </c>
      <c r="D2627" s="88" t="s">
        <v>6144</v>
      </c>
      <c r="E2627" s="89">
        <v>0</v>
      </c>
      <c r="F2627" s="88" t="s">
        <v>1185</v>
      </c>
      <c r="H2627" s="3">
        <f>E2627+SUMIF('BR DTG PACUL'!C:C,'STOK PACUL'!C2627,'BR DTG PACUL'!E:E)</f>
        <v>0</v>
      </c>
    </row>
    <row r="2628" spans="1:8">
      <c r="A2628" s="88" t="s">
        <v>6145</v>
      </c>
      <c r="B2628" s="88" t="s">
        <v>876</v>
      </c>
      <c r="C2628" s="88" t="s">
        <v>6145</v>
      </c>
      <c r="D2628" s="88" t="s">
        <v>6146</v>
      </c>
      <c r="E2628" s="89">
        <v>0</v>
      </c>
      <c r="F2628" s="88" t="s">
        <v>1185</v>
      </c>
      <c r="H2628" s="3">
        <f>E2628+SUMIF('BR DTG PACUL'!C:C,'STOK PACUL'!C2628,'BR DTG PACUL'!E:E)</f>
        <v>0</v>
      </c>
    </row>
    <row r="2629" spans="1:8">
      <c r="A2629" s="88" t="s">
        <v>6147</v>
      </c>
      <c r="B2629" s="88" t="s">
        <v>876</v>
      </c>
      <c r="C2629" s="88" t="s">
        <v>6147</v>
      </c>
      <c r="D2629" s="88" t="s">
        <v>6148</v>
      </c>
      <c r="E2629" s="89">
        <v>0</v>
      </c>
      <c r="F2629" s="88" t="s">
        <v>1185</v>
      </c>
      <c r="H2629" s="3">
        <f>E2629+SUMIF('BR DTG PACUL'!C:C,'STOK PACUL'!C2629,'BR DTG PACUL'!E:E)</f>
        <v>0</v>
      </c>
    </row>
    <row r="2630" spans="1:8">
      <c r="A2630" s="88" t="s">
        <v>6149</v>
      </c>
      <c r="B2630" s="88" t="s">
        <v>876</v>
      </c>
      <c r="C2630" s="88" t="s">
        <v>6149</v>
      </c>
      <c r="D2630" s="88" t="s">
        <v>6150</v>
      </c>
      <c r="E2630" s="89">
        <v>0</v>
      </c>
      <c r="F2630" s="88" t="s">
        <v>1185</v>
      </c>
      <c r="H2630" s="3">
        <f>E2630+SUMIF('BR DTG PACUL'!C:C,'STOK PACUL'!C2630,'BR DTG PACUL'!E:E)</f>
        <v>0</v>
      </c>
    </row>
    <row r="2631" spans="1:8">
      <c r="A2631" s="88" t="s">
        <v>6151</v>
      </c>
      <c r="B2631" s="88" t="s">
        <v>876</v>
      </c>
      <c r="C2631" s="88" t="s">
        <v>6151</v>
      </c>
      <c r="D2631" s="88" t="s">
        <v>6152</v>
      </c>
      <c r="E2631" s="89">
        <v>0</v>
      </c>
      <c r="F2631" s="88" t="s">
        <v>1185</v>
      </c>
      <c r="H2631" s="3">
        <f>E2631+SUMIF('BR DTG PACUL'!C:C,'STOK PACUL'!C2631,'BR DTG PACUL'!E:E)</f>
        <v>0</v>
      </c>
    </row>
    <row r="2632" spans="1:8">
      <c r="A2632" s="88" t="s">
        <v>6153</v>
      </c>
      <c r="B2632" s="88" t="s">
        <v>876</v>
      </c>
      <c r="C2632" s="88" t="s">
        <v>6153</v>
      </c>
      <c r="D2632" s="88" t="s">
        <v>6154</v>
      </c>
      <c r="E2632" s="89">
        <v>0</v>
      </c>
      <c r="F2632" s="88" t="s">
        <v>1185</v>
      </c>
      <c r="H2632" s="3">
        <f>E2632+SUMIF('BR DTG PACUL'!C:C,'STOK PACUL'!C2632,'BR DTG PACUL'!E:E)</f>
        <v>0</v>
      </c>
    </row>
    <row r="2633" spans="1:8">
      <c r="A2633" s="88" t="s">
        <v>6155</v>
      </c>
      <c r="B2633" s="88" t="s">
        <v>1303</v>
      </c>
      <c r="C2633" s="88" t="s">
        <v>6155</v>
      </c>
      <c r="D2633" s="88" t="s">
        <v>6156</v>
      </c>
      <c r="E2633" s="89">
        <v>2</v>
      </c>
      <c r="F2633" s="88" t="s">
        <v>1185</v>
      </c>
      <c r="H2633" s="3">
        <f>E2633+SUMIF('BR DTG PACUL'!C:C,'STOK PACUL'!C2633,'BR DTG PACUL'!E:E)</f>
        <v>2</v>
      </c>
    </row>
    <row r="2634" spans="1:8">
      <c r="A2634" s="88" t="s">
        <v>6157</v>
      </c>
      <c r="B2634" s="88" t="s">
        <v>876</v>
      </c>
      <c r="C2634" s="88" t="s">
        <v>6157</v>
      </c>
      <c r="D2634" s="88" t="s">
        <v>6158</v>
      </c>
      <c r="E2634" s="89">
        <v>0</v>
      </c>
      <c r="F2634" s="88" t="s">
        <v>1185</v>
      </c>
      <c r="H2634" s="3">
        <f>E2634+SUMIF('BR DTG PACUL'!C:C,'STOK PACUL'!C2634,'BR DTG PACUL'!E:E)</f>
        <v>0</v>
      </c>
    </row>
    <row r="2635" spans="1:8">
      <c r="A2635" s="88" t="s">
        <v>1882</v>
      </c>
      <c r="B2635" s="88" t="s">
        <v>876</v>
      </c>
      <c r="C2635" s="88" t="s">
        <v>1882</v>
      </c>
      <c r="D2635" s="88" t="s">
        <v>1883</v>
      </c>
      <c r="E2635" s="89">
        <v>0</v>
      </c>
      <c r="F2635" s="88" t="s">
        <v>1185</v>
      </c>
      <c r="H2635" s="3">
        <f>E2635+SUMIF('BR DTG PACUL'!C:C,'STOK PACUL'!C2635,'BR DTG PACUL'!E:E)</f>
        <v>0</v>
      </c>
    </row>
    <row r="2636" spans="1:8">
      <c r="A2636" s="88" t="s">
        <v>6159</v>
      </c>
      <c r="B2636" s="88" t="s">
        <v>876</v>
      </c>
      <c r="C2636" s="88" t="s">
        <v>6159</v>
      </c>
      <c r="D2636" s="88" t="s">
        <v>6160</v>
      </c>
      <c r="E2636" s="89">
        <v>0</v>
      </c>
      <c r="F2636" s="88" t="s">
        <v>1185</v>
      </c>
      <c r="H2636" s="3">
        <f>E2636+SUMIF('BR DTG PACUL'!C:C,'STOK PACUL'!C2636,'BR DTG PACUL'!E:E)</f>
        <v>0</v>
      </c>
    </row>
    <row r="2637" spans="1:8">
      <c r="A2637" s="88" t="s">
        <v>6161</v>
      </c>
      <c r="B2637" s="88" t="s">
        <v>876</v>
      </c>
      <c r="C2637" s="88" t="s">
        <v>6161</v>
      </c>
      <c r="D2637" s="88" t="s">
        <v>6162</v>
      </c>
      <c r="E2637" s="89">
        <v>0</v>
      </c>
      <c r="F2637" s="88" t="s">
        <v>1185</v>
      </c>
      <c r="H2637" s="3">
        <f>E2637+SUMIF('BR DTG PACUL'!C:C,'STOK PACUL'!C2637,'BR DTG PACUL'!E:E)</f>
        <v>0</v>
      </c>
    </row>
    <row r="2638" spans="1:8">
      <c r="A2638" s="88" t="s">
        <v>6163</v>
      </c>
      <c r="B2638" s="88" t="s">
        <v>876</v>
      </c>
      <c r="C2638" s="88" t="s">
        <v>6163</v>
      </c>
      <c r="D2638" s="88" t="s">
        <v>6164</v>
      </c>
      <c r="E2638" s="89">
        <v>0</v>
      </c>
      <c r="F2638" s="88" t="s">
        <v>1185</v>
      </c>
      <c r="H2638" s="3">
        <f>E2638+SUMIF('BR DTG PACUL'!C:C,'STOK PACUL'!C2638,'BR DTG PACUL'!E:E)</f>
        <v>0</v>
      </c>
    </row>
    <row r="2639" spans="1:8">
      <c r="A2639" s="88" t="s">
        <v>6165</v>
      </c>
      <c r="B2639" s="88" t="s">
        <v>888</v>
      </c>
      <c r="C2639" s="88" t="s">
        <v>6165</v>
      </c>
      <c r="D2639" s="88" t="s">
        <v>6166</v>
      </c>
      <c r="E2639" s="89">
        <v>1</v>
      </c>
      <c r="F2639" s="88" t="s">
        <v>1185</v>
      </c>
      <c r="H2639" s="3">
        <f>E2639+SUMIF('BR DTG PACUL'!C:C,'STOK PACUL'!C2639,'BR DTG PACUL'!E:E)</f>
        <v>1</v>
      </c>
    </row>
    <row r="2640" spans="1:8">
      <c r="A2640" s="88" t="s">
        <v>742</v>
      </c>
      <c r="B2640" s="88" t="s">
        <v>876</v>
      </c>
      <c r="C2640" s="88" t="s">
        <v>742</v>
      </c>
      <c r="D2640" s="88" t="s">
        <v>743</v>
      </c>
      <c r="E2640" s="89">
        <v>0</v>
      </c>
      <c r="F2640" s="88" t="s">
        <v>1185</v>
      </c>
      <c r="H2640" s="3">
        <f>E2640+SUMIF('BR DTG PACUL'!C:C,'STOK PACUL'!C2640,'BR DTG PACUL'!E:E)</f>
        <v>0</v>
      </c>
    </row>
    <row r="2641" spans="1:8">
      <c r="A2641" s="88" t="s">
        <v>6167</v>
      </c>
      <c r="B2641" s="88" t="s">
        <v>876</v>
      </c>
      <c r="C2641" s="88" t="s">
        <v>6167</v>
      </c>
      <c r="D2641" s="88" t="s">
        <v>6168</v>
      </c>
      <c r="E2641" s="89">
        <v>0</v>
      </c>
      <c r="F2641" s="88" t="s">
        <v>1185</v>
      </c>
      <c r="H2641" s="3">
        <f>E2641+SUMIF('BR DTG PACUL'!C:C,'STOK PACUL'!C2641,'BR DTG PACUL'!E:E)</f>
        <v>0</v>
      </c>
    </row>
    <row r="2642" spans="1:8">
      <c r="A2642" s="88" t="s">
        <v>6169</v>
      </c>
      <c r="B2642" s="88" t="s">
        <v>881</v>
      </c>
      <c r="C2642" s="88" t="s">
        <v>6169</v>
      </c>
      <c r="D2642" s="88" t="s">
        <v>6170</v>
      </c>
      <c r="E2642" s="89">
        <v>3</v>
      </c>
      <c r="F2642" s="88" t="s">
        <v>1185</v>
      </c>
      <c r="H2642" s="3">
        <f>E2642+SUMIF('BR DTG PACUL'!C:C,'STOK PACUL'!C2642,'BR DTG PACUL'!E:E)</f>
        <v>3</v>
      </c>
    </row>
    <row r="2643" spans="1:8">
      <c r="A2643" s="88" t="s">
        <v>6171</v>
      </c>
      <c r="B2643" s="88" t="s">
        <v>876</v>
      </c>
      <c r="C2643" s="88" t="s">
        <v>6171</v>
      </c>
      <c r="D2643" s="88" t="s">
        <v>2330</v>
      </c>
      <c r="E2643" s="89">
        <v>0</v>
      </c>
      <c r="F2643" s="88" t="s">
        <v>1185</v>
      </c>
      <c r="H2643" s="3">
        <f>E2643+SUMIF('BR DTG PACUL'!C:C,'STOK PACUL'!C2643,'BR DTG PACUL'!E:E)</f>
        <v>0</v>
      </c>
    </row>
    <row r="2644" spans="1:8">
      <c r="A2644" s="88" t="s">
        <v>6172</v>
      </c>
      <c r="B2644" s="88" t="s">
        <v>876</v>
      </c>
      <c r="C2644" s="88" t="s">
        <v>6172</v>
      </c>
      <c r="D2644" s="88" t="s">
        <v>6160</v>
      </c>
      <c r="E2644" s="89">
        <v>0</v>
      </c>
      <c r="F2644" s="88" t="s">
        <v>1185</v>
      </c>
      <c r="H2644" s="3">
        <f>E2644+SUMIF('BR DTG PACUL'!C:C,'STOK PACUL'!C2644,'BR DTG PACUL'!E:E)</f>
        <v>0</v>
      </c>
    </row>
    <row r="2645" spans="1:8">
      <c r="A2645" s="88" t="s">
        <v>6173</v>
      </c>
      <c r="B2645" s="88" t="s">
        <v>876</v>
      </c>
      <c r="C2645" s="88" t="s">
        <v>6173</v>
      </c>
      <c r="D2645" s="88" t="s">
        <v>2330</v>
      </c>
      <c r="E2645" s="89">
        <v>0</v>
      </c>
      <c r="F2645" s="88" t="s">
        <v>1185</v>
      </c>
      <c r="H2645" s="3">
        <f>E2645+SUMIF('BR DTG PACUL'!C:C,'STOK PACUL'!C2645,'BR DTG PACUL'!E:E)</f>
        <v>0</v>
      </c>
    </row>
    <row r="2646" spans="1:8">
      <c r="A2646" s="88" t="s">
        <v>6174</v>
      </c>
      <c r="B2646" s="88" t="s">
        <v>876</v>
      </c>
      <c r="C2646" s="88" t="s">
        <v>6174</v>
      </c>
      <c r="D2646" s="88" t="s">
        <v>6175</v>
      </c>
      <c r="E2646" s="89">
        <v>0</v>
      </c>
      <c r="F2646" s="88" t="s">
        <v>1185</v>
      </c>
      <c r="H2646" s="3">
        <f>E2646+SUMIF('BR DTG PACUL'!C:C,'STOK PACUL'!C2646,'BR DTG PACUL'!E:E)</f>
        <v>0</v>
      </c>
    </row>
    <row r="2647" spans="1:8">
      <c r="A2647" s="88" t="s">
        <v>6176</v>
      </c>
      <c r="B2647" s="88" t="s">
        <v>876</v>
      </c>
      <c r="C2647" s="88" t="s">
        <v>6176</v>
      </c>
      <c r="D2647" s="88" t="s">
        <v>6177</v>
      </c>
      <c r="E2647" s="89">
        <v>0</v>
      </c>
      <c r="F2647" s="88" t="s">
        <v>1185</v>
      </c>
      <c r="H2647" s="3">
        <f>E2647+SUMIF('BR DTG PACUL'!C:C,'STOK PACUL'!C2647,'BR DTG PACUL'!E:E)</f>
        <v>0</v>
      </c>
    </row>
    <row r="2648" spans="1:8">
      <c r="A2648" s="88" t="s">
        <v>6178</v>
      </c>
      <c r="B2648" s="88" t="s">
        <v>884</v>
      </c>
      <c r="C2648" s="88" t="s">
        <v>6178</v>
      </c>
      <c r="D2648" s="88" t="s">
        <v>6179</v>
      </c>
      <c r="E2648" s="89">
        <v>1</v>
      </c>
      <c r="F2648" s="88" t="s">
        <v>1185</v>
      </c>
      <c r="H2648" s="3">
        <f>E2648+SUMIF('BR DTG PACUL'!C:C,'STOK PACUL'!C2648,'BR DTG PACUL'!E:E)</f>
        <v>1</v>
      </c>
    </row>
    <row r="2649" spans="1:8">
      <c r="A2649" s="88" t="s">
        <v>744</v>
      </c>
      <c r="B2649" s="88" t="s">
        <v>876</v>
      </c>
      <c r="C2649" s="88" t="s">
        <v>744</v>
      </c>
      <c r="D2649" s="88" t="s">
        <v>745</v>
      </c>
      <c r="E2649" s="89">
        <v>0</v>
      </c>
      <c r="F2649" s="88" t="s">
        <v>1185</v>
      </c>
      <c r="H2649" s="3">
        <f>E2649+SUMIF('BR DTG PACUL'!C:C,'STOK PACUL'!C2649,'BR DTG PACUL'!E:E)</f>
        <v>0</v>
      </c>
    </row>
    <row r="2650" spans="1:8">
      <c r="A2650" s="88" t="s">
        <v>2248</v>
      </c>
      <c r="B2650" s="88" t="s">
        <v>876</v>
      </c>
      <c r="C2650" s="88" t="s">
        <v>2248</v>
      </c>
      <c r="D2650" s="88" t="s">
        <v>2249</v>
      </c>
      <c r="E2650" s="89">
        <v>0</v>
      </c>
      <c r="F2650" s="88" t="s">
        <v>1185</v>
      </c>
      <c r="H2650" s="3">
        <f>E2650+SUMIF('BR DTG PACUL'!C:C,'STOK PACUL'!C2650,'BR DTG PACUL'!E:E)</f>
        <v>0</v>
      </c>
    </row>
    <row r="2651" spans="1:8">
      <c r="A2651" s="88" t="s">
        <v>6180</v>
      </c>
      <c r="B2651" s="88" t="s">
        <v>876</v>
      </c>
      <c r="C2651" s="88" t="s">
        <v>6180</v>
      </c>
      <c r="D2651" s="88" t="s">
        <v>6181</v>
      </c>
      <c r="E2651" s="89">
        <v>0</v>
      </c>
      <c r="F2651" s="88" t="s">
        <v>1185</v>
      </c>
      <c r="H2651" s="3">
        <f>E2651+SUMIF('BR DTG PACUL'!C:C,'STOK PACUL'!C2651,'BR DTG PACUL'!E:E)</f>
        <v>0</v>
      </c>
    </row>
    <row r="2652" spans="1:8">
      <c r="A2652" s="88" t="s">
        <v>6182</v>
      </c>
      <c r="B2652" s="88" t="s">
        <v>876</v>
      </c>
      <c r="C2652" s="88" t="s">
        <v>6182</v>
      </c>
      <c r="D2652" s="88" t="s">
        <v>6183</v>
      </c>
      <c r="E2652" s="89">
        <v>0</v>
      </c>
      <c r="F2652" s="88" t="s">
        <v>1185</v>
      </c>
      <c r="H2652" s="3">
        <f>E2652+SUMIF('BR DTG PACUL'!C:C,'STOK PACUL'!C2652,'BR DTG PACUL'!E:E)</f>
        <v>0</v>
      </c>
    </row>
    <row r="2653" spans="1:8">
      <c r="A2653" s="88" t="s">
        <v>6184</v>
      </c>
      <c r="B2653" s="88" t="s">
        <v>876</v>
      </c>
      <c r="C2653" s="88" t="s">
        <v>6184</v>
      </c>
      <c r="D2653" s="88" t="s">
        <v>6185</v>
      </c>
      <c r="E2653" s="89">
        <v>0</v>
      </c>
      <c r="F2653" s="88" t="s">
        <v>1185</v>
      </c>
      <c r="H2653" s="3">
        <f>E2653+SUMIF('BR DTG PACUL'!C:C,'STOK PACUL'!C2653,'BR DTG PACUL'!E:E)</f>
        <v>0</v>
      </c>
    </row>
    <row r="2654" spans="1:8">
      <c r="A2654" s="88" t="s">
        <v>6186</v>
      </c>
      <c r="B2654" s="88" t="s">
        <v>876</v>
      </c>
      <c r="C2654" s="88" t="s">
        <v>6186</v>
      </c>
      <c r="D2654" s="88" t="s">
        <v>6187</v>
      </c>
      <c r="E2654" s="89">
        <v>0</v>
      </c>
      <c r="F2654" s="88" t="s">
        <v>1185</v>
      </c>
      <c r="H2654" s="3">
        <f>E2654+SUMIF('BR DTG PACUL'!C:C,'STOK PACUL'!C2654,'BR DTG PACUL'!E:E)</f>
        <v>0</v>
      </c>
    </row>
    <row r="2655" spans="1:8">
      <c r="A2655" s="88" t="s">
        <v>6188</v>
      </c>
      <c r="B2655" s="88" t="s">
        <v>876</v>
      </c>
      <c r="C2655" s="88" t="s">
        <v>6188</v>
      </c>
      <c r="D2655" s="88" t="s">
        <v>6189</v>
      </c>
      <c r="E2655" s="89">
        <v>0</v>
      </c>
      <c r="F2655" s="88" t="s">
        <v>1185</v>
      </c>
      <c r="H2655" s="3">
        <f>E2655+SUMIF('BR DTG PACUL'!C:C,'STOK PACUL'!C2655,'BR DTG PACUL'!E:E)</f>
        <v>0</v>
      </c>
    </row>
    <row r="2656" spans="1:8">
      <c r="A2656" s="88" t="s">
        <v>6190</v>
      </c>
      <c r="B2656" s="88" t="s">
        <v>876</v>
      </c>
      <c r="C2656" s="88" t="s">
        <v>6190</v>
      </c>
      <c r="D2656" s="88" t="s">
        <v>6191</v>
      </c>
      <c r="E2656" s="89">
        <v>0</v>
      </c>
      <c r="F2656" s="88" t="s">
        <v>1185</v>
      </c>
      <c r="H2656" s="3">
        <f>E2656+SUMIF('BR DTG PACUL'!C:C,'STOK PACUL'!C2656,'BR DTG PACUL'!E:E)</f>
        <v>0</v>
      </c>
    </row>
    <row r="2657" spans="1:8">
      <c r="A2657" s="88" t="s">
        <v>6192</v>
      </c>
      <c r="B2657" s="88" t="s">
        <v>876</v>
      </c>
      <c r="C2657" s="88" t="s">
        <v>6192</v>
      </c>
      <c r="D2657" s="88" t="s">
        <v>6193</v>
      </c>
      <c r="E2657" s="89">
        <v>0</v>
      </c>
      <c r="F2657" s="88" t="s">
        <v>1185</v>
      </c>
      <c r="H2657" s="3">
        <f>E2657+SUMIF('BR DTG PACUL'!C:C,'STOK PACUL'!C2657,'BR DTG PACUL'!E:E)</f>
        <v>0</v>
      </c>
    </row>
    <row r="2658" spans="1:8">
      <c r="A2658" s="88" t="s">
        <v>6194</v>
      </c>
      <c r="B2658" s="88" t="s">
        <v>876</v>
      </c>
      <c r="C2658" s="88" t="s">
        <v>6194</v>
      </c>
      <c r="D2658" s="88" t="s">
        <v>6195</v>
      </c>
      <c r="E2658" s="89">
        <v>0</v>
      </c>
      <c r="F2658" s="88" t="s">
        <v>1185</v>
      </c>
      <c r="H2658" s="3">
        <f>E2658+SUMIF('BR DTG PACUL'!C:C,'STOK PACUL'!C2658,'BR DTG PACUL'!E:E)</f>
        <v>0</v>
      </c>
    </row>
    <row r="2659" spans="1:8">
      <c r="A2659" s="88" t="s">
        <v>6196</v>
      </c>
      <c r="B2659" s="88" t="s">
        <v>876</v>
      </c>
      <c r="C2659" s="88" t="s">
        <v>6196</v>
      </c>
      <c r="D2659" s="88" t="s">
        <v>6197</v>
      </c>
      <c r="E2659" s="89">
        <v>0</v>
      </c>
      <c r="F2659" s="88" t="s">
        <v>1185</v>
      </c>
      <c r="H2659" s="3">
        <f>E2659+SUMIF('BR DTG PACUL'!C:C,'STOK PACUL'!C2659,'BR DTG PACUL'!E:E)</f>
        <v>0</v>
      </c>
    </row>
    <row r="2660" spans="1:8">
      <c r="A2660" s="88" t="s">
        <v>6198</v>
      </c>
      <c r="B2660" s="88" t="s">
        <v>876</v>
      </c>
      <c r="C2660" s="88" t="s">
        <v>6198</v>
      </c>
      <c r="D2660" s="88" t="s">
        <v>6199</v>
      </c>
      <c r="E2660" s="89">
        <v>0</v>
      </c>
      <c r="F2660" s="88" t="s">
        <v>1185</v>
      </c>
      <c r="H2660" s="3">
        <f>E2660+SUMIF('BR DTG PACUL'!C:C,'STOK PACUL'!C2660,'BR DTG PACUL'!E:E)</f>
        <v>0</v>
      </c>
    </row>
    <row r="2661" spans="1:8">
      <c r="A2661" s="88" t="s">
        <v>6200</v>
      </c>
      <c r="B2661" s="88" t="s">
        <v>1303</v>
      </c>
      <c r="C2661" s="88" t="s">
        <v>6200</v>
      </c>
      <c r="D2661" s="88" t="s">
        <v>6201</v>
      </c>
      <c r="E2661" s="89">
        <v>1</v>
      </c>
      <c r="F2661" s="88" t="s">
        <v>1185</v>
      </c>
      <c r="H2661" s="3">
        <f>E2661+SUMIF('BR DTG PACUL'!C:C,'STOK PACUL'!C2661,'BR DTG PACUL'!E:E)</f>
        <v>1</v>
      </c>
    </row>
    <row r="2662" spans="1:8">
      <c r="A2662" s="88" t="s">
        <v>6202</v>
      </c>
      <c r="B2662" s="88" t="s">
        <v>888</v>
      </c>
      <c r="C2662" s="88" t="s">
        <v>6202</v>
      </c>
      <c r="D2662" s="88" t="s">
        <v>6203</v>
      </c>
      <c r="E2662" s="89">
        <v>2</v>
      </c>
      <c r="F2662" s="88" t="s">
        <v>1185</v>
      </c>
      <c r="H2662" s="3">
        <f>E2662+SUMIF('BR DTG PACUL'!C:C,'STOK PACUL'!C2662,'BR DTG PACUL'!E:E)</f>
        <v>2</v>
      </c>
    </row>
    <row r="2663" spans="1:8">
      <c r="A2663" s="88" t="s">
        <v>6204</v>
      </c>
      <c r="B2663" s="88" t="s">
        <v>936</v>
      </c>
      <c r="C2663" s="88" t="s">
        <v>6204</v>
      </c>
      <c r="D2663" s="88" t="s">
        <v>6205</v>
      </c>
      <c r="E2663" s="89">
        <v>0</v>
      </c>
      <c r="F2663" s="88" t="s">
        <v>1185</v>
      </c>
      <c r="H2663" s="3">
        <f>E2663+SUMIF('BR DTG PACUL'!C:C,'STOK PACUL'!C2663,'BR DTG PACUL'!E:E)</f>
        <v>0</v>
      </c>
    </row>
    <row r="2664" spans="1:8">
      <c r="A2664" s="88" t="s">
        <v>427</v>
      </c>
      <c r="B2664" s="88" t="s">
        <v>936</v>
      </c>
      <c r="C2664" s="88" t="s">
        <v>427</v>
      </c>
      <c r="D2664" s="88" t="s">
        <v>1224</v>
      </c>
      <c r="E2664" s="89">
        <v>185</v>
      </c>
      <c r="F2664" s="88" t="s">
        <v>1185</v>
      </c>
      <c r="H2664" s="3">
        <f>E2664+SUMIF('BR DTG PACUL'!C:C,'STOK PACUL'!C2664,'BR DTG PACUL'!E:E)</f>
        <v>185</v>
      </c>
    </row>
    <row r="2665" spans="1:8">
      <c r="A2665" s="88" t="s">
        <v>6206</v>
      </c>
      <c r="B2665" s="88" t="s">
        <v>936</v>
      </c>
      <c r="C2665" s="88" t="s">
        <v>6206</v>
      </c>
      <c r="D2665" s="88" t="s">
        <v>6207</v>
      </c>
      <c r="E2665" s="89">
        <v>0</v>
      </c>
      <c r="F2665" s="88" t="s">
        <v>1185</v>
      </c>
      <c r="H2665" s="3">
        <f>E2665+SUMIF('BR DTG PACUL'!C:C,'STOK PACUL'!C2665,'BR DTG PACUL'!E:E)</f>
        <v>0</v>
      </c>
    </row>
    <row r="2666" spans="1:8">
      <c r="A2666" s="88" t="s">
        <v>6208</v>
      </c>
      <c r="B2666" s="88" t="s">
        <v>876</v>
      </c>
      <c r="C2666" s="88" t="s">
        <v>6208</v>
      </c>
      <c r="D2666" s="88" t="s">
        <v>6209</v>
      </c>
      <c r="E2666" s="89">
        <v>0</v>
      </c>
      <c r="F2666" s="88" t="s">
        <v>1185</v>
      </c>
      <c r="H2666" s="3">
        <f>E2666+SUMIF('BR DTG PACUL'!C:C,'STOK PACUL'!C2666,'BR DTG PACUL'!E:E)</f>
        <v>0</v>
      </c>
    </row>
    <row r="2667" spans="1:8">
      <c r="A2667" s="88" t="s">
        <v>6210</v>
      </c>
      <c r="B2667" s="88" t="s">
        <v>876</v>
      </c>
      <c r="C2667" s="88" t="s">
        <v>6210</v>
      </c>
      <c r="D2667" s="88" t="s">
        <v>6211</v>
      </c>
      <c r="E2667" s="89">
        <v>0</v>
      </c>
      <c r="F2667" s="88" t="s">
        <v>1185</v>
      </c>
      <c r="H2667" s="3">
        <f>E2667+SUMIF('BR DTG PACUL'!C:C,'STOK PACUL'!C2667,'BR DTG PACUL'!E:E)</f>
        <v>0</v>
      </c>
    </row>
    <row r="2668" spans="1:8">
      <c r="A2668" s="88" t="s">
        <v>6212</v>
      </c>
      <c r="B2668" s="88" t="s">
        <v>876</v>
      </c>
      <c r="C2668" s="88" t="s">
        <v>6212</v>
      </c>
      <c r="D2668" s="88" t="s">
        <v>2330</v>
      </c>
      <c r="E2668" s="89">
        <v>0</v>
      </c>
      <c r="F2668" s="88" t="s">
        <v>1185</v>
      </c>
      <c r="H2668" s="3">
        <f>E2668+SUMIF('BR DTG PACUL'!C:C,'STOK PACUL'!C2668,'BR DTG PACUL'!E:E)</f>
        <v>0</v>
      </c>
    </row>
    <row r="2669" spans="1:8">
      <c r="A2669" s="88" t="s">
        <v>6213</v>
      </c>
      <c r="B2669" s="88" t="s">
        <v>876</v>
      </c>
      <c r="C2669" s="88" t="s">
        <v>6213</v>
      </c>
      <c r="D2669" s="88" t="s">
        <v>6214</v>
      </c>
      <c r="E2669" s="89">
        <v>0</v>
      </c>
      <c r="F2669" s="88" t="s">
        <v>1185</v>
      </c>
      <c r="H2669" s="3">
        <f>E2669+SUMIF('BR DTG PACUL'!C:C,'STOK PACUL'!C2669,'BR DTG PACUL'!E:E)</f>
        <v>0</v>
      </c>
    </row>
    <row r="2670" spans="1:8">
      <c r="A2670" s="88" t="s">
        <v>6215</v>
      </c>
      <c r="B2670" s="88" t="s">
        <v>876</v>
      </c>
      <c r="C2670" s="88" t="s">
        <v>6215</v>
      </c>
      <c r="D2670" s="88" t="s">
        <v>2330</v>
      </c>
      <c r="E2670" s="89">
        <v>0</v>
      </c>
      <c r="F2670" s="88" t="s">
        <v>1185</v>
      </c>
      <c r="H2670" s="3">
        <f>E2670+SUMIF('BR DTG PACUL'!C:C,'STOK PACUL'!C2670,'BR DTG PACUL'!E:E)</f>
        <v>0</v>
      </c>
    </row>
    <row r="2671" spans="1:8">
      <c r="A2671" s="88" t="s">
        <v>6216</v>
      </c>
      <c r="B2671" s="88" t="s">
        <v>876</v>
      </c>
      <c r="C2671" s="88" t="s">
        <v>6216</v>
      </c>
      <c r="D2671" s="88" t="s">
        <v>1215</v>
      </c>
      <c r="E2671" s="89">
        <v>0</v>
      </c>
      <c r="F2671" s="88" t="s">
        <v>1185</v>
      </c>
      <c r="H2671" s="3">
        <f>E2671+SUMIF('BR DTG PACUL'!C:C,'STOK PACUL'!C2671,'BR DTG PACUL'!E:E)</f>
        <v>0</v>
      </c>
    </row>
    <row r="2672" spans="1:8">
      <c r="A2672" s="88" t="s">
        <v>6217</v>
      </c>
      <c r="B2672" s="88" t="s">
        <v>876</v>
      </c>
      <c r="C2672" s="88" t="s">
        <v>6217</v>
      </c>
      <c r="D2672" s="88" t="s">
        <v>6218</v>
      </c>
      <c r="E2672" s="89">
        <v>0</v>
      </c>
      <c r="F2672" s="88" t="s">
        <v>1185</v>
      </c>
      <c r="H2672" s="3">
        <f>E2672+SUMIF('BR DTG PACUL'!C:C,'STOK PACUL'!C2672,'BR DTG PACUL'!E:E)</f>
        <v>0</v>
      </c>
    </row>
    <row r="2673" spans="1:8">
      <c r="A2673" s="88" t="s">
        <v>6219</v>
      </c>
      <c r="B2673" s="88" t="s">
        <v>876</v>
      </c>
      <c r="C2673" s="88" t="s">
        <v>6219</v>
      </c>
      <c r="D2673" s="88" t="s">
        <v>6220</v>
      </c>
      <c r="E2673" s="89">
        <v>0</v>
      </c>
      <c r="F2673" s="88" t="s">
        <v>1185</v>
      </c>
      <c r="H2673" s="3">
        <f>E2673+SUMIF('BR DTG PACUL'!C:C,'STOK PACUL'!C2673,'BR DTG PACUL'!E:E)</f>
        <v>0</v>
      </c>
    </row>
    <row r="2674" spans="1:8">
      <c r="A2674" s="88" t="s">
        <v>6221</v>
      </c>
      <c r="B2674" s="88" t="s">
        <v>876</v>
      </c>
      <c r="C2674" s="88" t="s">
        <v>6221</v>
      </c>
      <c r="D2674" s="88" t="s">
        <v>6222</v>
      </c>
      <c r="E2674" s="89">
        <v>0</v>
      </c>
      <c r="F2674" s="88" t="s">
        <v>1185</v>
      </c>
      <c r="H2674" s="3">
        <f>E2674+SUMIF('BR DTG PACUL'!C:C,'STOK PACUL'!C2674,'BR DTG PACUL'!E:E)</f>
        <v>0</v>
      </c>
    </row>
    <row r="2675" spans="1:8">
      <c r="A2675" s="88" t="s">
        <v>6223</v>
      </c>
      <c r="B2675" s="88" t="s">
        <v>876</v>
      </c>
      <c r="C2675" s="88" t="s">
        <v>6223</v>
      </c>
      <c r="D2675" s="88" t="s">
        <v>6224</v>
      </c>
      <c r="E2675" s="89">
        <v>0</v>
      </c>
      <c r="F2675" s="88" t="s">
        <v>1185</v>
      </c>
      <c r="H2675" s="3">
        <f>E2675+SUMIF('BR DTG PACUL'!C:C,'STOK PACUL'!C2675,'BR DTG PACUL'!E:E)</f>
        <v>0</v>
      </c>
    </row>
    <row r="2676" spans="1:8">
      <c r="A2676" s="88" t="s">
        <v>6225</v>
      </c>
      <c r="B2676" s="88" t="s">
        <v>876</v>
      </c>
      <c r="C2676" s="88" t="s">
        <v>6225</v>
      </c>
      <c r="D2676" s="88" t="s">
        <v>6226</v>
      </c>
      <c r="E2676" s="89">
        <v>0</v>
      </c>
      <c r="F2676" s="88" t="s">
        <v>1185</v>
      </c>
      <c r="H2676" s="3">
        <f>E2676+SUMIF('BR DTG PACUL'!C:C,'STOK PACUL'!C2676,'BR DTG PACUL'!E:E)</f>
        <v>0</v>
      </c>
    </row>
    <row r="2677" spans="1:8">
      <c r="A2677" s="88" t="s">
        <v>6227</v>
      </c>
      <c r="B2677" s="88" t="s">
        <v>876</v>
      </c>
      <c r="C2677" s="88" t="s">
        <v>6227</v>
      </c>
      <c r="D2677" s="88" t="s">
        <v>6228</v>
      </c>
      <c r="E2677" s="89">
        <v>0</v>
      </c>
      <c r="F2677" s="88" t="s">
        <v>1185</v>
      </c>
      <c r="H2677" s="3">
        <f>E2677+SUMIF('BR DTG PACUL'!C:C,'STOK PACUL'!C2677,'BR DTG PACUL'!E:E)</f>
        <v>0</v>
      </c>
    </row>
    <row r="2678" spans="1:8">
      <c r="A2678" s="88" t="s">
        <v>6229</v>
      </c>
      <c r="B2678" s="88" t="s">
        <v>876</v>
      </c>
      <c r="C2678" s="88" t="s">
        <v>6229</v>
      </c>
      <c r="D2678" s="88" t="s">
        <v>6230</v>
      </c>
      <c r="E2678" s="89">
        <v>0</v>
      </c>
      <c r="F2678" s="88" t="s">
        <v>1185</v>
      </c>
      <c r="H2678" s="3">
        <f>E2678+SUMIF('BR DTG PACUL'!C:C,'STOK PACUL'!C2678,'BR DTG PACUL'!E:E)</f>
        <v>0</v>
      </c>
    </row>
    <row r="2679" spans="1:8">
      <c r="A2679" s="88" t="s">
        <v>6231</v>
      </c>
      <c r="B2679" s="88" t="s">
        <v>876</v>
      </c>
      <c r="C2679" s="88" t="s">
        <v>6231</v>
      </c>
      <c r="D2679" s="88" t="s">
        <v>6232</v>
      </c>
      <c r="E2679" s="89">
        <v>0</v>
      </c>
      <c r="F2679" s="88" t="s">
        <v>1185</v>
      </c>
      <c r="H2679" s="3">
        <f>E2679+SUMIF('BR DTG PACUL'!C:C,'STOK PACUL'!C2679,'BR DTG PACUL'!E:E)</f>
        <v>0</v>
      </c>
    </row>
    <row r="2680" spans="1:8">
      <c r="A2680" s="88" t="s">
        <v>6233</v>
      </c>
      <c r="B2680" s="88" t="s">
        <v>876</v>
      </c>
      <c r="C2680" s="88" t="s">
        <v>6233</v>
      </c>
      <c r="D2680" s="88" t="s">
        <v>6234</v>
      </c>
      <c r="E2680" s="89">
        <v>0</v>
      </c>
      <c r="F2680" s="88" t="s">
        <v>1185</v>
      </c>
      <c r="H2680" s="3">
        <f>E2680+SUMIF('BR DTG PACUL'!C:C,'STOK PACUL'!C2680,'BR DTG PACUL'!E:E)</f>
        <v>0</v>
      </c>
    </row>
    <row r="2681" spans="1:8">
      <c r="A2681" s="88" t="s">
        <v>6235</v>
      </c>
      <c r="B2681" s="88" t="s">
        <v>876</v>
      </c>
      <c r="C2681" s="88" t="s">
        <v>6235</v>
      </c>
      <c r="D2681" s="88" t="s">
        <v>6236</v>
      </c>
      <c r="E2681" s="89">
        <v>0</v>
      </c>
      <c r="F2681" s="88" t="s">
        <v>1185</v>
      </c>
      <c r="H2681" s="3">
        <f>E2681+SUMIF('BR DTG PACUL'!C:C,'STOK PACUL'!C2681,'BR DTG PACUL'!E:E)</f>
        <v>0</v>
      </c>
    </row>
    <row r="2682" spans="1:8">
      <c r="A2682" s="88" t="s">
        <v>6237</v>
      </c>
      <c r="B2682" s="88" t="s">
        <v>876</v>
      </c>
      <c r="C2682" s="88" t="s">
        <v>6237</v>
      </c>
      <c r="D2682" s="88" t="s">
        <v>6238</v>
      </c>
      <c r="E2682" s="89">
        <v>0</v>
      </c>
      <c r="F2682" s="88" t="s">
        <v>1185</v>
      </c>
      <c r="H2682" s="3">
        <f>E2682+SUMIF('BR DTG PACUL'!C:C,'STOK PACUL'!C2682,'BR DTG PACUL'!E:E)</f>
        <v>0</v>
      </c>
    </row>
    <row r="2683" spans="1:8">
      <c r="A2683" s="88" t="s">
        <v>6239</v>
      </c>
      <c r="B2683" s="88" t="s">
        <v>876</v>
      </c>
      <c r="C2683" s="88" t="s">
        <v>6239</v>
      </c>
      <c r="D2683" s="88" t="s">
        <v>6240</v>
      </c>
      <c r="E2683" s="89">
        <v>0</v>
      </c>
      <c r="F2683" s="88" t="s">
        <v>1185</v>
      </c>
      <c r="H2683" s="3">
        <f>E2683+SUMIF('BR DTG PACUL'!C:C,'STOK PACUL'!C2683,'BR DTG PACUL'!E:E)</f>
        <v>0</v>
      </c>
    </row>
    <row r="2684" spans="1:8">
      <c r="A2684" s="88" t="s">
        <v>6241</v>
      </c>
      <c r="B2684" s="88" t="s">
        <v>876</v>
      </c>
      <c r="C2684" s="88" t="s">
        <v>6241</v>
      </c>
      <c r="D2684" s="88" t="s">
        <v>6242</v>
      </c>
      <c r="E2684" s="89">
        <v>0</v>
      </c>
      <c r="F2684" s="88" t="s">
        <v>1185</v>
      </c>
      <c r="H2684" s="3">
        <f>E2684+SUMIF('BR DTG PACUL'!C:C,'STOK PACUL'!C2684,'BR DTG PACUL'!E:E)</f>
        <v>0</v>
      </c>
    </row>
    <row r="2685" spans="1:8">
      <c r="A2685" s="88" t="s">
        <v>6243</v>
      </c>
      <c r="B2685" s="88" t="s">
        <v>876</v>
      </c>
      <c r="C2685" s="88" t="s">
        <v>6243</v>
      </c>
      <c r="D2685" s="88" t="s">
        <v>6244</v>
      </c>
      <c r="E2685" s="89">
        <v>0</v>
      </c>
      <c r="F2685" s="88" t="s">
        <v>1185</v>
      </c>
      <c r="H2685" s="3">
        <f>E2685+SUMIF('BR DTG PACUL'!C:C,'STOK PACUL'!C2685,'BR DTG PACUL'!E:E)</f>
        <v>0</v>
      </c>
    </row>
    <row r="2686" spans="1:8">
      <c r="A2686" s="88" t="s">
        <v>6245</v>
      </c>
      <c r="B2686" s="88" t="s">
        <v>876</v>
      </c>
      <c r="C2686" s="88" t="s">
        <v>6245</v>
      </c>
      <c r="D2686" s="88" t="s">
        <v>6246</v>
      </c>
      <c r="E2686" s="89">
        <v>0</v>
      </c>
      <c r="F2686" s="88" t="s">
        <v>1185</v>
      </c>
      <c r="H2686" s="3">
        <f>E2686+SUMIF('BR DTG PACUL'!C:C,'STOK PACUL'!C2686,'BR DTG PACUL'!E:E)</f>
        <v>0</v>
      </c>
    </row>
    <row r="2687" spans="1:8" ht="30">
      <c r="A2687" s="88" t="s">
        <v>6247</v>
      </c>
      <c r="B2687" s="88" t="s">
        <v>876</v>
      </c>
      <c r="C2687" s="88" t="s">
        <v>6247</v>
      </c>
      <c r="D2687" s="88" t="s">
        <v>6248</v>
      </c>
      <c r="E2687" s="89">
        <v>0</v>
      </c>
      <c r="F2687" s="88" t="s">
        <v>1185</v>
      </c>
      <c r="H2687" s="3">
        <f>E2687+SUMIF('BR DTG PACUL'!C:C,'STOK PACUL'!C2687,'BR DTG PACUL'!E:E)</f>
        <v>0</v>
      </c>
    </row>
    <row r="2688" spans="1:8">
      <c r="A2688" s="88" t="s">
        <v>6249</v>
      </c>
      <c r="B2688" s="88" t="s">
        <v>876</v>
      </c>
      <c r="C2688" s="88" t="s">
        <v>6249</v>
      </c>
      <c r="D2688" s="88" t="s">
        <v>6250</v>
      </c>
      <c r="E2688" s="89">
        <v>0</v>
      </c>
      <c r="F2688" s="88" t="s">
        <v>1185</v>
      </c>
      <c r="H2688" s="3">
        <f>E2688+SUMIF('BR DTG PACUL'!C:C,'STOK PACUL'!C2688,'BR DTG PACUL'!E:E)</f>
        <v>0</v>
      </c>
    </row>
    <row r="2689" spans="1:8">
      <c r="A2689" s="88" t="s">
        <v>6251</v>
      </c>
      <c r="B2689" s="88" t="s">
        <v>876</v>
      </c>
      <c r="C2689" s="88" t="s">
        <v>6251</v>
      </c>
      <c r="D2689" s="88" t="s">
        <v>6252</v>
      </c>
      <c r="E2689" s="89">
        <v>0</v>
      </c>
      <c r="F2689" s="88" t="s">
        <v>1185</v>
      </c>
      <c r="H2689" s="3">
        <f>E2689+SUMIF('BR DTG PACUL'!C:C,'STOK PACUL'!C2689,'BR DTG PACUL'!E:E)</f>
        <v>0</v>
      </c>
    </row>
    <row r="2690" spans="1:8">
      <c r="A2690" s="88" t="s">
        <v>6253</v>
      </c>
      <c r="B2690" s="88" t="s">
        <v>876</v>
      </c>
      <c r="C2690" s="88" t="s">
        <v>6253</v>
      </c>
      <c r="D2690" s="88" t="s">
        <v>6254</v>
      </c>
      <c r="E2690" s="89">
        <v>0</v>
      </c>
      <c r="F2690" s="88" t="s">
        <v>1185</v>
      </c>
      <c r="H2690" s="3">
        <f>E2690+SUMIF('BR DTG PACUL'!C:C,'STOK PACUL'!C2690,'BR DTG PACUL'!E:E)</f>
        <v>0</v>
      </c>
    </row>
    <row r="2691" spans="1:8">
      <c r="A2691" s="88" t="s">
        <v>6255</v>
      </c>
      <c r="B2691" s="88" t="s">
        <v>876</v>
      </c>
      <c r="C2691" s="88" t="s">
        <v>6255</v>
      </c>
      <c r="D2691" s="88" t="s">
        <v>6256</v>
      </c>
      <c r="E2691" s="89">
        <v>0</v>
      </c>
      <c r="F2691" s="88" t="s">
        <v>1185</v>
      </c>
      <c r="H2691" s="3">
        <f>E2691+SUMIF('BR DTG PACUL'!C:C,'STOK PACUL'!C2691,'BR DTG PACUL'!E:E)</f>
        <v>0</v>
      </c>
    </row>
    <row r="2692" spans="1:8">
      <c r="A2692" s="88" t="s">
        <v>6257</v>
      </c>
      <c r="B2692" s="88" t="s">
        <v>876</v>
      </c>
      <c r="C2692" s="88" t="s">
        <v>6257</v>
      </c>
      <c r="D2692" s="88" t="s">
        <v>6258</v>
      </c>
      <c r="E2692" s="89">
        <v>0</v>
      </c>
      <c r="F2692" s="88" t="s">
        <v>1185</v>
      </c>
      <c r="H2692" s="3">
        <f>E2692+SUMIF('BR DTG PACUL'!C:C,'STOK PACUL'!C2692,'BR DTG PACUL'!E:E)</f>
        <v>0</v>
      </c>
    </row>
    <row r="2693" spans="1:8" ht="30">
      <c r="A2693" s="88" t="s">
        <v>6259</v>
      </c>
      <c r="B2693" s="88" t="s">
        <v>876</v>
      </c>
      <c r="C2693" s="88" t="s">
        <v>6259</v>
      </c>
      <c r="D2693" s="88" t="s">
        <v>6260</v>
      </c>
      <c r="E2693" s="89">
        <v>0</v>
      </c>
      <c r="F2693" s="88" t="s">
        <v>1185</v>
      </c>
      <c r="H2693" s="3">
        <f>E2693+SUMIF('BR DTG PACUL'!C:C,'STOK PACUL'!C2693,'BR DTG PACUL'!E:E)</f>
        <v>0</v>
      </c>
    </row>
    <row r="2694" spans="1:8">
      <c r="A2694" s="88" t="s">
        <v>6261</v>
      </c>
      <c r="B2694" s="88" t="s">
        <v>876</v>
      </c>
      <c r="C2694" s="88" t="s">
        <v>6261</v>
      </c>
      <c r="D2694" s="88" t="s">
        <v>6262</v>
      </c>
      <c r="E2694" s="89">
        <v>0</v>
      </c>
      <c r="F2694" s="88" t="s">
        <v>1185</v>
      </c>
      <c r="H2694" s="3">
        <f>E2694+SUMIF('BR DTG PACUL'!C:C,'STOK PACUL'!C2694,'BR DTG PACUL'!E:E)</f>
        <v>0</v>
      </c>
    </row>
    <row r="2695" spans="1:8">
      <c r="A2695" s="88" t="s">
        <v>6263</v>
      </c>
      <c r="B2695" s="88" t="s">
        <v>876</v>
      </c>
      <c r="C2695" s="88" t="s">
        <v>6263</v>
      </c>
      <c r="D2695" s="88" t="s">
        <v>6264</v>
      </c>
      <c r="E2695" s="89">
        <v>0</v>
      </c>
      <c r="F2695" s="88" t="s">
        <v>1185</v>
      </c>
      <c r="H2695" s="3">
        <f>E2695+SUMIF('BR DTG PACUL'!C:C,'STOK PACUL'!C2695,'BR DTG PACUL'!E:E)</f>
        <v>0</v>
      </c>
    </row>
    <row r="2696" spans="1:8">
      <c r="A2696" s="88" t="s">
        <v>6265</v>
      </c>
      <c r="B2696" s="88" t="s">
        <v>876</v>
      </c>
      <c r="C2696" s="88" t="s">
        <v>6265</v>
      </c>
      <c r="D2696" s="88" t="s">
        <v>6266</v>
      </c>
      <c r="E2696" s="89">
        <v>0</v>
      </c>
      <c r="F2696" s="88" t="s">
        <v>1185</v>
      </c>
      <c r="H2696" s="3">
        <f>E2696+SUMIF('BR DTG PACUL'!C:C,'STOK PACUL'!C2696,'BR DTG PACUL'!E:E)</f>
        <v>0</v>
      </c>
    </row>
    <row r="2697" spans="1:8">
      <c r="A2697" s="88" t="s">
        <v>6267</v>
      </c>
      <c r="B2697" s="88" t="s">
        <v>876</v>
      </c>
      <c r="C2697" s="88" t="s">
        <v>6267</v>
      </c>
      <c r="D2697" s="88" t="s">
        <v>6268</v>
      </c>
      <c r="E2697" s="89">
        <v>0</v>
      </c>
      <c r="F2697" s="88" t="s">
        <v>1185</v>
      </c>
      <c r="H2697" s="3">
        <f>E2697+SUMIF('BR DTG PACUL'!C:C,'STOK PACUL'!C2697,'BR DTG PACUL'!E:E)</f>
        <v>0</v>
      </c>
    </row>
    <row r="2698" spans="1:8">
      <c r="A2698" s="88" t="s">
        <v>6269</v>
      </c>
      <c r="B2698" s="88" t="s">
        <v>876</v>
      </c>
      <c r="C2698" s="88" t="s">
        <v>6269</v>
      </c>
      <c r="D2698" s="88" t="s">
        <v>6270</v>
      </c>
      <c r="E2698" s="89">
        <v>0</v>
      </c>
      <c r="F2698" s="88" t="s">
        <v>1185</v>
      </c>
      <c r="H2698" s="3">
        <f>E2698+SUMIF('BR DTG PACUL'!C:C,'STOK PACUL'!C2698,'BR DTG PACUL'!E:E)</f>
        <v>0</v>
      </c>
    </row>
    <row r="2699" spans="1:8">
      <c r="A2699" s="88" t="s">
        <v>6271</v>
      </c>
      <c r="B2699" s="88" t="s">
        <v>876</v>
      </c>
      <c r="C2699" s="88" t="s">
        <v>6271</v>
      </c>
      <c r="D2699" s="88" t="s">
        <v>6272</v>
      </c>
      <c r="E2699" s="89">
        <v>0</v>
      </c>
      <c r="F2699" s="88" t="s">
        <v>1185</v>
      </c>
      <c r="H2699" s="3">
        <f>E2699+SUMIF('BR DTG PACUL'!C:C,'STOK PACUL'!C2699,'BR DTG PACUL'!E:E)</f>
        <v>0</v>
      </c>
    </row>
    <row r="2700" spans="1:8">
      <c r="A2700" s="88" t="s">
        <v>6273</v>
      </c>
      <c r="B2700" s="88" t="s">
        <v>876</v>
      </c>
      <c r="C2700" s="88" t="s">
        <v>6273</v>
      </c>
      <c r="D2700" s="88" t="s">
        <v>6274</v>
      </c>
      <c r="E2700" s="89">
        <v>0</v>
      </c>
      <c r="F2700" s="88" t="s">
        <v>1185</v>
      </c>
      <c r="H2700" s="3">
        <f>E2700+SUMIF('BR DTG PACUL'!C:C,'STOK PACUL'!C2700,'BR DTG PACUL'!E:E)</f>
        <v>0</v>
      </c>
    </row>
    <row r="2701" spans="1:8">
      <c r="A2701" s="88" t="s">
        <v>6275</v>
      </c>
      <c r="B2701" s="88" t="s">
        <v>876</v>
      </c>
      <c r="C2701" s="88" t="s">
        <v>6275</v>
      </c>
      <c r="D2701" s="88" t="s">
        <v>6276</v>
      </c>
      <c r="E2701" s="89">
        <v>0</v>
      </c>
      <c r="F2701" s="88" t="s">
        <v>1185</v>
      </c>
      <c r="H2701" s="3">
        <f>E2701+SUMIF('BR DTG PACUL'!C:C,'STOK PACUL'!C2701,'BR DTG PACUL'!E:E)</f>
        <v>0</v>
      </c>
    </row>
    <row r="2702" spans="1:8">
      <c r="A2702" s="88" t="s">
        <v>6277</v>
      </c>
      <c r="B2702" s="88" t="s">
        <v>876</v>
      </c>
      <c r="C2702" s="88" t="s">
        <v>6277</v>
      </c>
      <c r="D2702" s="88" t="s">
        <v>6278</v>
      </c>
      <c r="E2702" s="89">
        <v>0</v>
      </c>
      <c r="F2702" s="88" t="s">
        <v>1185</v>
      </c>
      <c r="H2702" s="3">
        <f>E2702+SUMIF('BR DTG PACUL'!C:C,'STOK PACUL'!C2702,'BR DTG PACUL'!E:E)</f>
        <v>0</v>
      </c>
    </row>
    <row r="2703" spans="1:8">
      <c r="A2703" s="88" t="s">
        <v>6279</v>
      </c>
      <c r="B2703" s="88" t="s">
        <v>876</v>
      </c>
      <c r="C2703" s="88" t="s">
        <v>6279</v>
      </c>
      <c r="D2703" s="88" t="s">
        <v>6280</v>
      </c>
      <c r="E2703" s="89">
        <v>0</v>
      </c>
      <c r="F2703" s="88" t="s">
        <v>1185</v>
      </c>
      <c r="H2703" s="3">
        <f>E2703+SUMIF('BR DTG PACUL'!C:C,'STOK PACUL'!C2703,'BR DTG PACUL'!E:E)</f>
        <v>0</v>
      </c>
    </row>
    <row r="2704" spans="1:8">
      <c r="A2704" s="88" t="s">
        <v>6281</v>
      </c>
      <c r="B2704" s="88" t="s">
        <v>876</v>
      </c>
      <c r="C2704" s="88" t="s">
        <v>6281</v>
      </c>
      <c r="D2704" s="88" t="s">
        <v>6282</v>
      </c>
      <c r="E2704" s="89">
        <v>0</v>
      </c>
      <c r="F2704" s="88" t="s">
        <v>1185</v>
      </c>
      <c r="H2704" s="3">
        <f>E2704+SUMIF('BR DTG PACUL'!C:C,'STOK PACUL'!C2704,'BR DTG PACUL'!E:E)</f>
        <v>0</v>
      </c>
    </row>
    <row r="2705" spans="1:8" ht="30">
      <c r="A2705" s="88" t="s">
        <v>428</v>
      </c>
      <c r="B2705" s="88" t="s">
        <v>877</v>
      </c>
      <c r="C2705" s="88" t="s">
        <v>428</v>
      </c>
      <c r="D2705" s="88" t="s">
        <v>1225</v>
      </c>
      <c r="E2705" s="89">
        <v>8</v>
      </c>
      <c r="F2705" s="88" t="s">
        <v>1185</v>
      </c>
      <c r="H2705" s="3">
        <f>E2705+SUMIF('BR DTG PACUL'!C:C,'STOK PACUL'!C2705,'BR DTG PACUL'!E:E)</f>
        <v>8</v>
      </c>
    </row>
    <row r="2706" spans="1:8">
      <c r="A2706" s="88" t="s">
        <v>6283</v>
      </c>
      <c r="B2706" s="88" t="s">
        <v>876</v>
      </c>
      <c r="C2706" s="88" t="s">
        <v>6283</v>
      </c>
      <c r="D2706" s="88" t="s">
        <v>6284</v>
      </c>
      <c r="E2706" s="89">
        <v>0</v>
      </c>
      <c r="F2706" s="88" t="s">
        <v>1185</v>
      </c>
      <c r="H2706" s="3">
        <f>E2706+SUMIF('BR DTG PACUL'!C:C,'STOK PACUL'!C2706,'BR DTG PACUL'!E:E)</f>
        <v>0</v>
      </c>
    </row>
    <row r="2707" spans="1:8" ht="30">
      <c r="A2707" s="88" t="s">
        <v>2056</v>
      </c>
      <c r="B2707" s="88" t="s">
        <v>877</v>
      </c>
      <c r="C2707" s="88" t="s">
        <v>2056</v>
      </c>
      <c r="D2707" s="88" t="s">
        <v>2057</v>
      </c>
      <c r="E2707" s="89">
        <v>0</v>
      </c>
      <c r="F2707" s="88" t="s">
        <v>1185</v>
      </c>
      <c r="H2707" s="3">
        <f>E2707+SUMIF('BR DTG PACUL'!C:C,'STOK PACUL'!C2707,'BR DTG PACUL'!E:E)</f>
        <v>0</v>
      </c>
    </row>
    <row r="2708" spans="1:8">
      <c r="A2708" s="88" t="s">
        <v>6285</v>
      </c>
      <c r="B2708" s="88" t="s">
        <v>876</v>
      </c>
      <c r="C2708" s="88" t="s">
        <v>6285</v>
      </c>
      <c r="D2708" s="88" t="s">
        <v>6286</v>
      </c>
      <c r="E2708" s="89">
        <v>0</v>
      </c>
      <c r="F2708" s="88" t="s">
        <v>1185</v>
      </c>
      <c r="H2708" s="3">
        <f>E2708+SUMIF('BR DTG PACUL'!C:C,'STOK PACUL'!C2708,'BR DTG PACUL'!E:E)</f>
        <v>0</v>
      </c>
    </row>
    <row r="2709" spans="1:8">
      <c r="A2709" s="88" t="s">
        <v>6287</v>
      </c>
      <c r="B2709" s="88" t="s">
        <v>876</v>
      </c>
      <c r="C2709" s="88" t="s">
        <v>6287</v>
      </c>
      <c r="D2709" s="88" t="s">
        <v>6288</v>
      </c>
      <c r="E2709" s="89">
        <v>0</v>
      </c>
      <c r="F2709" s="88" t="s">
        <v>1185</v>
      </c>
      <c r="H2709" s="3">
        <f>E2709+SUMIF('BR DTG PACUL'!C:C,'STOK PACUL'!C2709,'BR DTG PACUL'!E:E)</f>
        <v>0</v>
      </c>
    </row>
    <row r="2710" spans="1:8">
      <c r="A2710" s="88" t="s">
        <v>6289</v>
      </c>
      <c r="B2710" s="88" t="s">
        <v>876</v>
      </c>
      <c r="C2710" s="88" t="s">
        <v>6289</v>
      </c>
      <c r="D2710" s="88" t="s">
        <v>6290</v>
      </c>
      <c r="E2710" s="89">
        <v>0</v>
      </c>
      <c r="F2710" s="88" t="s">
        <v>1185</v>
      </c>
      <c r="H2710" s="3">
        <f>E2710+SUMIF('BR DTG PACUL'!C:C,'STOK PACUL'!C2710,'BR DTG PACUL'!E:E)</f>
        <v>0</v>
      </c>
    </row>
    <row r="2711" spans="1:8">
      <c r="A2711" s="88" t="s">
        <v>6291</v>
      </c>
      <c r="B2711" s="88" t="s">
        <v>876</v>
      </c>
      <c r="C2711" s="88" t="s">
        <v>6291</v>
      </c>
      <c r="D2711" s="88" t="s">
        <v>6292</v>
      </c>
      <c r="E2711" s="89">
        <v>0</v>
      </c>
      <c r="F2711" s="88" t="s">
        <v>1185</v>
      </c>
      <c r="H2711" s="3">
        <f>E2711+SUMIF('BR DTG PACUL'!C:C,'STOK PACUL'!C2711,'BR DTG PACUL'!E:E)</f>
        <v>0</v>
      </c>
    </row>
    <row r="2712" spans="1:8">
      <c r="A2712" s="88" t="s">
        <v>6293</v>
      </c>
      <c r="B2712" s="88" t="s">
        <v>876</v>
      </c>
      <c r="C2712" s="88" t="s">
        <v>6293</v>
      </c>
      <c r="D2712" s="88" t="s">
        <v>6294</v>
      </c>
      <c r="E2712" s="89">
        <v>0</v>
      </c>
      <c r="F2712" s="88" t="s">
        <v>1185</v>
      </c>
      <c r="H2712" s="3">
        <f>E2712+SUMIF('BR DTG PACUL'!C:C,'STOK PACUL'!C2712,'BR DTG PACUL'!E:E)</f>
        <v>0</v>
      </c>
    </row>
    <row r="2713" spans="1:8">
      <c r="A2713" s="88" t="s">
        <v>6295</v>
      </c>
      <c r="B2713" s="88" t="s">
        <v>876</v>
      </c>
      <c r="C2713" s="88" t="s">
        <v>6295</v>
      </c>
      <c r="D2713" s="88" t="s">
        <v>6296</v>
      </c>
      <c r="E2713" s="89">
        <v>0</v>
      </c>
      <c r="F2713" s="88" t="s">
        <v>1185</v>
      </c>
      <c r="H2713" s="3">
        <f>E2713+SUMIF('BR DTG PACUL'!C:C,'STOK PACUL'!C2713,'BR DTG PACUL'!E:E)</f>
        <v>0</v>
      </c>
    </row>
    <row r="2714" spans="1:8">
      <c r="A2714" s="88" t="s">
        <v>6297</v>
      </c>
      <c r="B2714" s="88" t="s">
        <v>876</v>
      </c>
      <c r="C2714" s="88" t="s">
        <v>6297</v>
      </c>
      <c r="D2714" s="88" t="s">
        <v>6298</v>
      </c>
      <c r="E2714" s="89">
        <v>0</v>
      </c>
      <c r="F2714" s="88" t="s">
        <v>1185</v>
      </c>
      <c r="H2714" s="3">
        <f>E2714+SUMIF('BR DTG PACUL'!C:C,'STOK PACUL'!C2714,'BR DTG PACUL'!E:E)</f>
        <v>0</v>
      </c>
    </row>
    <row r="2715" spans="1:8">
      <c r="A2715" s="88" t="s">
        <v>6299</v>
      </c>
      <c r="B2715" s="88" t="s">
        <v>876</v>
      </c>
      <c r="C2715" s="88" t="s">
        <v>6299</v>
      </c>
      <c r="D2715" s="88" t="s">
        <v>6300</v>
      </c>
      <c r="E2715" s="89">
        <v>0</v>
      </c>
      <c r="F2715" s="88" t="s">
        <v>1185</v>
      </c>
      <c r="H2715" s="3">
        <f>E2715+SUMIF('BR DTG PACUL'!C:C,'STOK PACUL'!C2715,'BR DTG PACUL'!E:E)</f>
        <v>0</v>
      </c>
    </row>
    <row r="2716" spans="1:8">
      <c r="A2716" s="88" t="s">
        <v>6301</v>
      </c>
      <c r="B2716" s="88" t="s">
        <v>876</v>
      </c>
      <c r="C2716" s="88" t="s">
        <v>6301</v>
      </c>
      <c r="D2716" s="88" t="s">
        <v>6302</v>
      </c>
      <c r="E2716" s="89">
        <v>0</v>
      </c>
      <c r="F2716" s="88" t="s">
        <v>1185</v>
      </c>
      <c r="H2716" s="3">
        <f>E2716+SUMIF('BR DTG PACUL'!C:C,'STOK PACUL'!C2716,'BR DTG PACUL'!E:E)</f>
        <v>0</v>
      </c>
    </row>
    <row r="2717" spans="1:8">
      <c r="A2717" s="88" t="s">
        <v>6303</v>
      </c>
      <c r="B2717" s="88" t="s">
        <v>876</v>
      </c>
      <c r="C2717" s="88" t="s">
        <v>6303</v>
      </c>
      <c r="D2717" s="88" t="s">
        <v>6304</v>
      </c>
      <c r="E2717" s="89">
        <v>0</v>
      </c>
      <c r="F2717" s="88" t="s">
        <v>1185</v>
      </c>
      <c r="H2717" s="3">
        <f>E2717+SUMIF('BR DTG PACUL'!C:C,'STOK PACUL'!C2717,'BR DTG PACUL'!E:E)</f>
        <v>0</v>
      </c>
    </row>
    <row r="2718" spans="1:8">
      <c r="A2718" s="88" t="s">
        <v>6305</v>
      </c>
      <c r="B2718" s="88" t="s">
        <v>876</v>
      </c>
      <c r="C2718" s="88" t="s">
        <v>6305</v>
      </c>
      <c r="D2718" s="88" t="s">
        <v>6306</v>
      </c>
      <c r="E2718" s="89">
        <v>0</v>
      </c>
      <c r="F2718" s="88" t="s">
        <v>1185</v>
      </c>
      <c r="H2718" s="3">
        <f>E2718+SUMIF('BR DTG PACUL'!C:C,'STOK PACUL'!C2718,'BR DTG PACUL'!E:E)</f>
        <v>0</v>
      </c>
    </row>
    <row r="2719" spans="1:8">
      <c r="A2719" s="88" t="s">
        <v>6307</v>
      </c>
      <c r="B2719" s="88" t="s">
        <v>876</v>
      </c>
      <c r="C2719" s="88" t="s">
        <v>6307</v>
      </c>
      <c r="D2719" s="88" t="s">
        <v>6308</v>
      </c>
      <c r="E2719" s="89">
        <v>0</v>
      </c>
      <c r="F2719" s="88" t="s">
        <v>1185</v>
      </c>
      <c r="H2719" s="3">
        <f>E2719+SUMIF('BR DTG PACUL'!C:C,'STOK PACUL'!C2719,'BR DTG PACUL'!E:E)</f>
        <v>0</v>
      </c>
    </row>
    <row r="2720" spans="1:8">
      <c r="A2720" s="88" t="s">
        <v>6309</v>
      </c>
      <c r="B2720" s="88" t="s">
        <v>876</v>
      </c>
      <c r="C2720" s="88" t="s">
        <v>6309</v>
      </c>
      <c r="D2720" s="88" t="s">
        <v>6310</v>
      </c>
      <c r="E2720" s="89">
        <v>0</v>
      </c>
      <c r="F2720" s="88" t="s">
        <v>1185</v>
      </c>
      <c r="H2720" s="3">
        <f>E2720+SUMIF('BR DTG PACUL'!C:C,'STOK PACUL'!C2720,'BR DTG PACUL'!E:E)</f>
        <v>0</v>
      </c>
    </row>
    <row r="2721" spans="1:8" ht="30">
      <c r="A2721" s="88" t="s">
        <v>6311</v>
      </c>
      <c r="B2721" s="88" t="s">
        <v>876</v>
      </c>
      <c r="C2721" s="88" t="s">
        <v>6311</v>
      </c>
      <c r="D2721" s="88" t="s">
        <v>5667</v>
      </c>
      <c r="E2721" s="89">
        <v>0</v>
      </c>
      <c r="F2721" s="88" t="s">
        <v>1185</v>
      </c>
      <c r="H2721" s="3">
        <f>E2721+SUMIF('BR DTG PACUL'!C:C,'STOK PACUL'!C2721,'BR DTG PACUL'!E:E)</f>
        <v>0</v>
      </c>
    </row>
    <row r="2722" spans="1:8" ht="30">
      <c r="A2722" s="88" t="s">
        <v>1884</v>
      </c>
      <c r="B2722" s="88" t="s">
        <v>876</v>
      </c>
      <c r="C2722" s="88" t="s">
        <v>1884</v>
      </c>
      <c r="D2722" s="88" t="s">
        <v>1885</v>
      </c>
      <c r="E2722" s="89">
        <v>0</v>
      </c>
      <c r="F2722" s="88" t="s">
        <v>1185</v>
      </c>
      <c r="H2722" s="3">
        <f>E2722+SUMIF('BR DTG PACUL'!C:C,'STOK PACUL'!C2722,'BR DTG PACUL'!E:E)</f>
        <v>0</v>
      </c>
    </row>
    <row r="2723" spans="1:8" ht="30">
      <c r="A2723" s="88" t="s">
        <v>565</v>
      </c>
      <c r="B2723" s="88" t="s">
        <v>876</v>
      </c>
      <c r="C2723" s="88" t="s">
        <v>565</v>
      </c>
      <c r="D2723" s="88" t="s">
        <v>746</v>
      </c>
      <c r="E2723" s="89">
        <v>0</v>
      </c>
      <c r="F2723" s="88" t="s">
        <v>1185</v>
      </c>
      <c r="H2723" s="3">
        <f>E2723+SUMIF('BR DTG PACUL'!C:C,'STOK PACUL'!C2723,'BR DTG PACUL'!E:E)</f>
        <v>0</v>
      </c>
    </row>
    <row r="2724" spans="1:8">
      <c r="A2724" s="88" t="s">
        <v>6312</v>
      </c>
      <c r="B2724" s="88" t="s">
        <v>876</v>
      </c>
      <c r="C2724" s="88" t="s">
        <v>6312</v>
      </c>
      <c r="D2724" s="88" t="s">
        <v>2330</v>
      </c>
      <c r="E2724" s="89">
        <v>0</v>
      </c>
      <c r="F2724" s="88" t="s">
        <v>1185</v>
      </c>
      <c r="H2724" s="3">
        <f>E2724+SUMIF('BR DTG PACUL'!C:C,'STOK PACUL'!C2724,'BR DTG PACUL'!E:E)</f>
        <v>0</v>
      </c>
    </row>
    <row r="2725" spans="1:8">
      <c r="A2725" s="88" t="s">
        <v>6313</v>
      </c>
      <c r="B2725" s="88" t="s">
        <v>876</v>
      </c>
      <c r="C2725" s="88" t="s">
        <v>6313</v>
      </c>
      <c r="D2725" s="88" t="s">
        <v>6314</v>
      </c>
      <c r="E2725" s="89">
        <v>0</v>
      </c>
      <c r="F2725" s="88" t="s">
        <v>1185</v>
      </c>
      <c r="H2725" s="3">
        <f>E2725+SUMIF('BR DTG PACUL'!C:C,'STOK PACUL'!C2725,'BR DTG PACUL'!E:E)</f>
        <v>0</v>
      </c>
    </row>
    <row r="2726" spans="1:8">
      <c r="A2726" s="88" t="s">
        <v>6315</v>
      </c>
      <c r="B2726" s="88" t="s">
        <v>876</v>
      </c>
      <c r="C2726" s="88" t="s">
        <v>6315</v>
      </c>
      <c r="D2726" s="88" t="s">
        <v>6316</v>
      </c>
      <c r="E2726" s="89">
        <v>0</v>
      </c>
      <c r="F2726" s="88" t="s">
        <v>1185</v>
      </c>
      <c r="H2726" s="3">
        <f>E2726+SUMIF('BR DTG PACUL'!C:C,'STOK PACUL'!C2726,'BR DTG PACUL'!E:E)</f>
        <v>0</v>
      </c>
    </row>
    <row r="2727" spans="1:8" ht="30">
      <c r="A2727" s="88" t="s">
        <v>1886</v>
      </c>
      <c r="B2727" s="88" t="s">
        <v>1185</v>
      </c>
      <c r="C2727" s="88" t="s">
        <v>1886</v>
      </c>
      <c r="D2727" s="88" t="s">
        <v>1887</v>
      </c>
      <c r="E2727" s="89">
        <v>0</v>
      </c>
      <c r="F2727" s="88" t="s">
        <v>1185</v>
      </c>
      <c r="H2727" s="3">
        <f>E2727+SUMIF('BR DTG PACUL'!C:C,'STOK PACUL'!C2727,'BR DTG PACUL'!E:E)</f>
        <v>0</v>
      </c>
    </row>
    <row r="2728" spans="1:8">
      <c r="A2728" s="88" t="s">
        <v>6317</v>
      </c>
      <c r="B2728" s="88" t="s">
        <v>876</v>
      </c>
      <c r="C2728" s="88" t="s">
        <v>6317</v>
      </c>
      <c r="D2728" s="88" t="s">
        <v>6318</v>
      </c>
      <c r="E2728" s="89">
        <v>0</v>
      </c>
      <c r="F2728" s="88" t="s">
        <v>1185</v>
      </c>
      <c r="H2728" s="3">
        <f>E2728+SUMIF('BR DTG PACUL'!C:C,'STOK PACUL'!C2728,'BR DTG PACUL'!E:E)</f>
        <v>0</v>
      </c>
    </row>
    <row r="2729" spans="1:8">
      <c r="A2729" s="88" t="s">
        <v>1470</v>
      </c>
      <c r="B2729" s="88" t="s">
        <v>881</v>
      </c>
      <c r="C2729" s="88" t="s">
        <v>1470</v>
      </c>
      <c r="D2729" s="88" t="s">
        <v>1471</v>
      </c>
      <c r="E2729" s="89">
        <v>0</v>
      </c>
      <c r="F2729" s="88" t="s">
        <v>357</v>
      </c>
      <c r="H2729" s="3">
        <f>E2729+SUMIF('BR DTG PACUL'!C:C,'STOK PACUL'!C2729,'BR DTG PACUL'!E:E)</f>
        <v>0</v>
      </c>
    </row>
    <row r="2730" spans="1:8">
      <c r="A2730" s="88" t="s">
        <v>747</v>
      </c>
      <c r="B2730" s="88" t="s">
        <v>881</v>
      </c>
      <c r="C2730" s="88" t="s">
        <v>747</v>
      </c>
      <c r="D2730" s="88" t="s">
        <v>1226</v>
      </c>
      <c r="E2730" s="89">
        <v>0</v>
      </c>
      <c r="F2730" s="88" t="s">
        <v>1185</v>
      </c>
      <c r="H2730" s="3">
        <f>E2730+SUMIF('BR DTG PACUL'!C:C,'STOK PACUL'!C2730,'BR DTG PACUL'!E:E)</f>
        <v>0</v>
      </c>
    </row>
    <row r="2731" spans="1:8">
      <c r="A2731" s="88" t="s">
        <v>566</v>
      </c>
      <c r="B2731" s="88" t="s">
        <v>881</v>
      </c>
      <c r="C2731" s="88" t="s">
        <v>566</v>
      </c>
      <c r="D2731" s="88" t="s">
        <v>1227</v>
      </c>
      <c r="E2731" s="89">
        <v>2</v>
      </c>
      <c r="F2731" s="88" t="s">
        <v>1185</v>
      </c>
      <c r="H2731" s="3">
        <f>E2731+SUMIF('BR DTG PACUL'!C:C,'STOK PACUL'!C2731,'BR DTG PACUL'!E:E)</f>
        <v>2</v>
      </c>
    </row>
    <row r="2732" spans="1:8" ht="30">
      <c r="A2732" s="88" t="s">
        <v>1888</v>
      </c>
      <c r="B2732" s="88" t="s">
        <v>881</v>
      </c>
      <c r="C2732" s="88" t="s">
        <v>1888</v>
      </c>
      <c r="D2732" s="88" t="s">
        <v>1889</v>
      </c>
      <c r="E2732" s="89">
        <v>0</v>
      </c>
      <c r="F2732" s="88" t="s">
        <v>1185</v>
      </c>
      <c r="H2732" s="3">
        <f>E2732+SUMIF('BR DTG PACUL'!C:C,'STOK PACUL'!C2732,'BR DTG PACUL'!E:E)</f>
        <v>0</v>
      </c>
    </row>
    <row r="2733" spans="1:8">
      <c r="A2733" s="88" t="s">
        <v>429</v>
      </c>
      <c r="B2733" s="88" t="s">
        <v>881</v>
      </c>
      <c r="C2733" s="88" t="s">
        <v>429</v>
      </c>
      <c r="D2733" s="88" t="s">
        <v>1228</v>
      </c>
      <c r="E2733" s="89">
        <v>0</v>
      </c>
      <c r="F2733" s="88" t="s">
        <v>1185</v>
      </c>
      <c r="H2733" s="3">
        <f>E2733+SUMIF('BR DTG PACUL'!C:C,'STOK PACUL'!C2733,'BR DTG PACUL'!E:E)</f>
        <v>0</v>
      </c>
    </row>
    <row r="2734" spans="1:8">
      <c r="A2734" s="88" t="s">
        <v>430</v>
      </c>
      <c r="B2734" s="88" t="s">
        <v>881</v>
      </c>
      <c r="C2734" s="88" t="s">
        <v>430</v>
      </c>
      <c r="D2734" s="88" t="s">
        <v>1229</v>
      </c>
      <c r="E2734" s="89">
        <v>1</v>
      </c>
      <c r="F2734" s="88" t="s">
        <v>1185</v>
      </c>
      <c r="H2734" s="3">
        <f>E2734+SUMIF('BR DTG PACUL'!C:C,'STOK PACUL'!C2734,'BR DTG PACUL'!E:E)</f>
        <v>1</v>
      </c>
    </row>
    <row r="2735" spans="1:8">
      <c r="A2735" s="88" t="s">
        <v>6319</v>
      </c>
      <c r="B2735" s="88" t="s">
        <v>876</v>
      </c>
      <c r="C2735" s="88" t="s">
        <v>6319</v>
      </c>
      <c r="D2735" s="88" t="s">
        <v>2092</v>
      </c>
      <c r="E2735" s="89">
        <v>0</v>
      </c>
      <c r="F2735" s="88" t="s">
        <v>1185</v>
      </c>
      <c r="H2735" s="3">
        <f>E2735+SUMIF('BR DTG PACUL'!C:C,'STOK PACUL'!C2735,'BR DTG PACUL'!E:E)</f>
        <v>0</v>
      </c>
    </row>
    <row r="2736" spans="1:8">
      <c r="A2736" s="88" t="s">
        <v>2250</v>
      </c>
      <c r="B2736" s="88" t="s">
        <v>876</v>
      </c>
      <c r="C2736" s="88" t="s">
        <v>2250</v>
      </c>
      <c r="D2736" s="88" t="s">
        <v>2251</v>
      </c>
      <c r="E2736" s="89">
        <v>0</v>
      </c>
      <c r="F2736" s="88" t="s">
        <v>1185</v>
      </c>
      <c r="H2736" s="3">
        <f>E2736+SUMIF('BR DTG PACUL'!C:C,'STOK PACUL'!C2736,'BR DTG PACUL'!E:E)</f>
        <v>0</v>
      </c>
    </row>
    <row r="2737" spans="1:8">
      <c r="A2737" s="88" t="s">
        <v>6320</v>
      </c>
      <c r="B2737" s="88" t="s">
        <v>876</v>
      </c>
      <c r="C2737" s="88" t="s">
        <v>6320</v>
      </c>
      <c r="D2737" s="88" t="s">
        <v>6321</v>
      </c>
      <c r="E2737" s="89">
        <v>0</v>
      </c>
      <c r="F2737" s="88" t="s">
        <v>1185</v>
      </c>
      <c r="H2737" s="3">
        <f>E2737+SUMIF('BR DTG PACUL'!C:C,'STOK PACUL'!C2737,'BR DTG PACUL'!E:E)</f>
        <v>0</v>
      </c>
    </row>
    <row r="2738" spans="1:8">
      <c r="A2738" s="88" t="s">
        <v>6322</v>
      </c>
      <c r="B2738" s="88" t="s">
        <v>876</v>
      </c>
      <c r="C2738" s="88" t="s">
        <v>6322</v>
      </c>
      <c r="D2738" s="88" t="s">
        <v>6323</v>
      </c>
      <c r="E2738" s="89">
        <v>0</v>
      </c>
      <c r="F2738" s="88" t="s">
        <v>1185</v>
      </c>
      <c r="H2738" s="3">
        <f>E2738+SUMIF('BR DTG PACUL'!C:C,'STOK PACUL'!C2738,'BR DTG PACUL'!E:E)</f>
        <v>0</v>
      </c>
    </row>
    <row r="2739" spans="1:8">
      <c r="A2739" s="88" t="s">
        <v>6324</v>
      </c>
      <c r="B2739" s="88" t="s">
        <v>876</v>
      </c>
      <c r="C2739" s="88" t="s">
        <v>6324</v>
      </c>
      <c r="D2739" s="88" t="s">
        <v>6325</v>
      </c>
      <c r="E2739" s="89">
        <v>0</v>
      </c>
      <c r="F2739" s="88" t="s">
        <v>1185</v>
      </c>
      <c r="H2739" s="3">
        <f>E2739+SUMIF('BR DTG PACUL'!C:C,'STOK PACUL'!C2739,'BR DTG PACUL'!E:E)</f>
        <v>0</v>
      </c>
    </row>
    <row r="2740" spans="1:8">
      <c r="A2740" s="88" t="s">
        <v>6326</v>
      </c>
      <c r="B2740" s="88" t="s">
        <v>876</v>
      </c>
      <c r="C2740" s="88" t="s">
        <v>6326</v>
      </c>
      <c r="D2740" s="88" t="s">
        <v>6327</v>
      </c>
      <c r="E2740" s="89">
        <v>0</v>
      </c>
      <c r="F2740" s="88" t="s">
        <v>1185</v>
      </c>
      <c r="H2740" s="3">
        <f>E2740+SUMIF('BR DTG PACUL'!C:C,'STOK PACUL'!C2740,'BR DTG PACUL'!E:E)</f>
        <v>0</v>
      </c>
    </row>
    <row r="2741" spans="1:8">
      <c r="A2741" s="88" t="s">
        <v>6328</v>
      </c>
      <c r="B2741" s="88" t="s">
        <v>876</v>
      </c>
      <c r="C2741" s="88" t="s">
        <v>6328</v>
      </c>
      <c r="D2741" s="88" t="s">
        <v>6329</v>
      </c>
      <c r="E2741" s="89">
        <v>0</v>
      </c>
      <c r="F2741" s="88" t="s">
        <v>1185</v>
      </c>
      <c r="H2741" s="3">
        <f>E2741+SUMIF('BR DTG PACUL'!C:C,'STOK PACUL'!C2741,'BR DTG PACUL'!E:E)</f>
        <v>0</v>
      </c>
    </row>
    <row r="2742" spans="1:8">
      <c r="A2742" s="88" t="s">
        <v>567</v>
      </c>
      <c r="B2742" s="88" t="s">
        <v>881</v>
      </c>
      <c r="C2742" s="88" t="s">
        <v>567</v>
      </c>
      <c r="D2742" s="88" t="s">
        <v>748</v>
      </c>
      <c r="E2742" s="89">
        <v>1</v>
      </c>
      <c r="F2742" s="88" t="s">
        <v>1185</v>
      </c>
      <c r="H2742" s="3">
        <f>E2742+SUMIF('BR DTG PACUL'!C:C,'STOK PACUL'!C2742,'BR DTG PACUL'!E:E)</f>
        <v>1</v>
      </c>
    </row>
    <row r="2743" spans="1:8">
      <c r="A2743" s="88" t="s">
        <v>6330</v>
      </c>
      <c r="B2743" s="88" t="s">
        <v>876</v>
      </c>
      <c r="C2743" s="88" t="s">
        <v>6330</v>
      </c>
      <c r="D2743" s="88" t="s">
        <v>6331</v>
      </c>
      <c r="E2743" s="89">
        <v>0</v>
      </c>
      <c r="F2743" s="88" t="s">
        <v>1185</v>
      </c>
      <c r="H2743" s="3">
        <f>E2743+SUMIF('BR DTG PACUL'!C:C,'STOK PACUL'!C2743,'BR DTG PACUL'!E:E)</f>
        <v>0</v>
      </c>
    </row>
    <row r="2744" spans="1:8">
      <c r="A2744" s="88" t="s">
        <v>6332</v>
      </c>
      <c r="B2744" s="88" t="s">
        <v>876</v>
      </c>
      <c r="C2744" s="88" t="s">
        <v>6332</v>
      </c>
      <c r="D2744" s="88" t="s">
        <v>6333</v>
      </c>
      <c r="E2744" s="89">
        <v>0</v>
      </c>
      <c r="F2744" s="88" t="s">
        <v>1185</v>
      </c>
      <c r="H2744" s="3">
        <f>E2744+SUMIF('BR DTG PACUL'!C:C,'STOK PACUL'!C2744,'BR DTG PACUL'!E:E)</f>
        <v>0</v>
      </c>
    </row>
    <row r="2745" spans="1:8">
      <c r="A2745" s="88" t="s">
        <v>6334</v>
      </c>
      <c r="B2745" s="88" t="s">
        <v>876</v>
      </c>
      <c r="C2745" s="88" t="s">
        <v>6334</v>
      </c>
      <c r="D2745" s="88" t="s">
        <v>6335</v>
      </c>
      <c r="E2745" s="89">
        <v>0</v>
      </c>
      <c r="F2745" s="88" t="s">
        <v>1185</v>
      </c>
      <c r="H2745" s="3">
        <f>E2745+SUMIF('BR DTG PACUL'!C:C,'STOK PACUL'!C2745,'BR DTG PACUL'!E:E)</f>
        <v>0</v>
      </c>
    </row>
    <row r="2746" spans="1:8">
      <c r="A2746" s="88" t="s">
        <v>2252</v>
      </c>
      <c r="B2746" s="88" t="s">
        <v>876</v>
      </c>
      <c r="C2746" s="88" t="s">
        <v>2252</v>
      </c>
      <c r="D2746" s="88" t="s">
        <v>2253</v>
      </c>
      <c r="E2746" s="89">
        <v>0</v>
      </c>
      <c r="F2746" s="88" t="s">
        <v>1185</v>
      </c>
      <c r="H2746" s="3">
        <f>E2746+SUMIF('BR DTG PACUL'!C:C,'STOK PACUL'!C2746,'BR DTG PACUL'!E:E)</f>
        <v>0</v>
      </c>
    </row>
    <row r="2747" spans="1:8">
      <c r="A2747" s="88" t="s">
        <v>6336</v>
      </c>
      <c r="B2747" s="88" t="s">
        <v>876</v>
      </c>
      <c r="C2747" s="88" t="s">
        <v>6336</v>
      </c>
      <c r="D2747" s="88" t="s">
        <v>2330</v>
      </c>
      <c r="E2747" s="89">
        <v>0</v>
      </c>
      <c r="F2747" s="88" t="s">
        <v>1185</v>
      </c>
      <c r="H2747" s="3">
        <f>E2747+SUMIF('BR DTG PACUL'!C:C,'STOK PACUL'!C2747,'BR DTG PACUL'!E:E)</f>
        <v>0</v>
      </c>
    </row>
    <row r="2748" spans="1:8">
      <c r="A2748" s="88" t="s">
        <v>749</v>
      </c>
      <c r="B2748" s="88" t="s">
        <v>876</v>
      </c>
      <c r="C2748" s="88" t="s">
        <v>749</v>
      </c>
      <c r="D2748" s="88" t="s">
        <v>750</v>
      </c>
      <c r="E2748" s="89">
        <v>0</v>
      </c>
      <c r="F2748" s="88" t="s">
        <v>1185</v>
      </c>
      <c r="H2748" s="3">
        <f>E2748+SUMIF('BR DTG PACUL'!C:C,'STOK PACUL'!C2748,'BR DTG PACUL'!E:E)</f>
        <v>0</v>
      </c>
    </row>
    <row r="2749" spans="1:8">
      <c r="A2749" s="88" t="s">
        <v>6337</v>
      </c>
      <c r="B2749" s="88" t="s">
        <v>876</v>
      </c>
      <c r="C2749" s="88" t="s">
        <v>6337</v>
      </c>
      <c r="D2749" s="88" t="s">
        <v>6338</v>
      </c>
      <c r="E2749" s="89">
        <v>0</v>
      </c>
      <c r="F2749" s="88" t="s">
        <v>1185</v>
      </c>
      <c r="H2749" s="3">
        <f>E2749+SUMIF('BR DTG PACUL'!C:C,'STOK PACUL'!C2749,'BR DTG PACUL'!E:E)</f>
        <v>0</v>
      </c>
    </row>
    <row r="2750" spans="1:8">
      <c r="A2750" s="88" t="s">
        <v>6339</v>
      </c>
      <c r="B2750" s="88" t="s">
        <v>876</v>
      </c>
      <c r="C2750" s="88" t="s">
        <v>6339</v>
      </c>
      <c r="D2750" s="88" t="s">
        <v>2330</v>
      </c>
      <c r="E2750" s="89">
        <v>0</v>
      </c>
      <c r="F2750" s="88" t="s">
        <v>1185</v>
      </c>
      <c r="H2750" s="3">
        <f>E2750+SUMIF('BR DTG PACUL'!C:C,'STOK PACUL'!C2750,'BR DTG PACUL'!E:E)</f>
        <v>0</v>
      </c>
    </row>
    <row r="2751" spans="1:8">
      <c r="A2751" s="88" t="s">
        <v>6340</v>
      </c>
      <c r="B2751" s="88" t="s">
        <v>876</v>
      </c>
      <c r="C2751" s="88" t="s">
        <v>6340</v>
      </c>
      <c r="D2751" s="88" t="s">
        <v>6341</v>
      </c>
      <c r="E2751" s="89">
        <v>0</v>
      </c>
      <c r="F2751" s="88" t="s">
        <v>1185</v>
      </c>
      <c r="H2751" s="3">
        <f>E2751+SUMIF('BR DTG PACUL'!C:C,'STOK PACUL'!C2751,'BR DTG PACUL'!E:E)</f>
        <v>0</v>
      </c>
    </row>
    <row r="2752" spans="1:8" ht="30">
      <c r="A2752" s="88" t="s">
        <v>6342</v>
      </c>
      <c r="B2752" s="88" t="s">
        <v>1100</v>
      </c>
      <c r="C2752" s="88" t="s">
        <v>6342</v>
      </c>
      <c r="D2752" s="88" t="s">
        <v>6343</v>
      </c>
      <c r="E2752" s="89">
        <v>0</v>
      </c>
      <c r="F2752" s="88" t="s">
        <v>1185</v>
      </c>
      <c r="H2752" s="3">
        <f>E2752+SUMIF('BR DTG PACUL'!C:C,'STOK PACUL'!C2752,'BR DTG PACUL'!E:E)</f>
        <v>0</v>
      </c>
    </row>
    <row r="2753" spans="1:8" ht="30">
      <c r="A2753" s="88" t="s">
        <v>520</v>
      </c>
      <c r="B2753" s="88" t="s">
        <v>1100</v>
      </c>
      <c r="C2753" s="88" t="s">
        <v>520</v>
      </c>
      <c r="D2753" s="88" t="s">
        <v>1230</v>
      </c>
      <c r="E2753" s="89">
        <v>26</v>
      </c>
      <c r="F2753" s="88" t="s">
        <v>1185</v>
      </c>
      <c r="H2753" s="3">
        <f>E2753+SUMIF('BR DTG PACUL'!C:C,'STOK PACUL'!C2753,'BR DTG PACUL'!E:E)</f>
        <v>26</v>
      </c>
    </row>
    <row r="2754" spans="1:8">
      <c r="A2754" s="88" t="s">
        <v>6344</v>
      </c>
      <c r="B2754" s="88" t="s">
        <v>876</v>
      </c>
      <c r="C2754" s="88" t="s">
        <v>6344</v>
      </c>
      <c r="D2754" s="88" t="s">
        <v>6345</v>
      </c>
      <c r="E2754" s="89">
        <v>0</v>
      </c>
      <c r="F2754" s="88" t="s">
        <v>1185</v>
      </c>
      <c r="H2754" s="3">
        <f>E2754+SUMIF('BR DTG PACUL'!C:C,'STOK PACUL'!C2754,'BR DTG PACUL'!E:E)</f>
        <v>0</v>
      </c>
    </row>
    <row r="2755" spans="1:8" ht="30">
      <c r="A2755" s="88" t="s">
        <v>6346</v>
      </c>
      <c r="B2755" s="88" t="s">
        <v>1184</v>
      </c>
      <c r="C2755" s="88" t="s">
        <v>6346</v>
      </c>
      <c r="D2755" s="88" t="s">
        <v>6347</v>
      </c>
      <c r="E2755" s="89">
        <v>0</v>
      </c>
      <c r="F2755" s="88" t="s">
        <v>1185</v>
      </c>
      <c r="H2755" s="3">
        <f>E2755+SUMIF('BR DTG PACUL'!C:C,'STOK PACUL'!C2755,'BR DTG PACUL'!E:E)</f>
        <v>0</v>
      </c>
    </row>
    <row r="2756" spans="1:8" ht="30">
      <c r="A2756" s="88" t="s">
        <v>6348</v>
      </c>
      <c r="B2756" s="88" t="s">
        <v>1184</v>
      </c>
      <c r="C2756" s="88" t="s">
        <v>6348</v>
      </c>
      <c r="D2756" s="88" t="s">
        <v>6349</v>
      </c>
      <c r="E2756" s="89">
        <v>0</v>
      </c>
      <c r="F2756" s="88" t="s">
        <v>1185</v>
      </c>
      <c r="H2756" s="3">
        <f>E2756+SUMIF('BR DTG PACUL'!C:C,'STOK PACUL'!C2756,'BR DTG PACUL'!E:E)</f>
        <v>0</v>
      </c>
    </row>
    <row r="2757" spans="1:8" ht="30">
      <c r="A2757" s="88" t="s">
        <v>6350</v>
      </c>
      <c r="B2757" s="88" t="s">
        <v>1184</v>
      </c>
      <c r="C2757" s="88" t="s">
        <v>6350</v>
      </c>
      <c r="D2757" s="88" t="s">
        <v>6351</v>
      </c>
      <c r="E2757" s="89">
        <v>0</v>
      </c>
      <c r="F2757" s="88" t="s">
        <v>1185</v>
      </c>
      <c r="H2757" s="3">
        <f>E2757+SUMIF('BR DTG PACUL'!C:C,'STOK PACUL'!C2757,'BR DTG PACUL'!E:E)</f>
        <v>0</v>
      </c>
    </row>
    <row r="2758" spans="1:8" ht="30">
      <c r="A2758" s="88" t="s">
        <v>6352</v>
      </c>
      <c r="B2758" s="88" t="s">
        <v>1184</v>
      </c>
      <c r="C2758" s="88" t="s">
        <v>6352</v>
      </c>
      <c r="D2758" s="88" t="s">
        <v>6353</v>
      </c>
      <c r="E2758" s="89">
        <v>0</v>
      </c>
      <c r="F2758" s="88" t="s">
        <v>1185</v>
      </c>
      <c r="H2758" s="3">
        <f>E2758+SUMIF('BR DTG PACUL'!C:C,'STOK PACUL'!C2758,'BR DTG PACUL'!E:E)</f>
        <v>0</v>
      </c>
    </row>
    <row r="2759" spans="1:8" ht="30">
      <c r="A2759" s="88" t="s">
        <v>6354</v>
      </c>
      <c r="B2759" s="88" t="s">
        <v>876</v>
      </c>
      <c r="C2759" s="88" t="s">
        <v>6354</v>
      </c>
      <c r="D2759" s="88" t="s">
        <v>6355</v>
      </c>
      <c r="E2759" s="89">
        <v>0</v>
      </c>
      <c r="F2759" s="88" t="s">
        <v>1185</v>
      </c>
      <c r="H2759" s="3">
        <f>E2759+SUMIF('BR DTG PACUL'!C:C,'STOK PACUL'!C2759,'BR DTG PACUL'!E:E)</f>
        <v>0</v>
      </c>
    </row>
    <row r="2760" spans="1:8">
      <c r="A2760" s="88" t="s">
        <v>6356</v>
      </c>
      <c r="B2760" s="88" t="s">
        <v>876</v>
      </c>
      <c r="C2760" s="88" t="s">
        <v>6356</v>
      </c>
      <c r="D2760" s="88" t="s">
        <v>6357</v>
      </c>
      <c r="E2760" s="89">
        <v>0</v>
      </c>
      <c r="F2760" s="88" t="s">
        <v>1185</v>
      </c>
      <c r="H2760" s="3">
        <f>E2760+SUMIF('BR DTG PACUL'!C:C,'STOK PACUL'!C2760,'BR DTG PACUL'!E:E)</f>
        <v>0</v>
      </c>
    </row>
    <row r="2761" spans="1:8">
      <c r="A2761" s="88" t="s">
        <v>6358</v>
      </c>
      <c r="B2761" s="88" t="s">
        <v>876</v>
      </c>
      <c r="C2761" s="88" t="s">
        <v>6358</v>
      </c>
      <c r="D2761" s="88" t="s">
        <v>6359</v>
      </c>
      <c r="E2761" s="89">
        <v>0</v>
      </c>
      <c r="F2761" s="88" t="s">
        <v>1185</v>
      </c>
      <c r="H2761" s="3">
        <f>E2761+SUMIF('BR DTG PACUL'!C:C,'STOK PACUL'!C2761,'BR DTG PACUL'!E:E)</f>
        <v>0</v>
      </c>
    </row>
    <row r="2762" spans="1:8">
      <c r="A2762" s="88" t="s">
        <v>6360</v>
      </c>
      <c r="B2762" s="88" t="s">
        <v>876</v>
      </c>
      <c r="C2762" s="88" t="s">
        <v>6360</v>
      </c>
      <c r="D2762" s="88" t="s">
        <v>6361</v>
      </c>
      <c r="E2762" s="89">
        <v>0</v>
      </c>
      <c r="F2762" s="88" t="s">
        <v>1185</v>
      </c>
      <c r="H2762" s="3">
        <f>E2762+SUMIF('BR DTG PACUL'!C:C,'STOK PACUL'!C2762,'BR DTG PACUL'!E:E)</f>
        <v>0</v>
      </c>
    </row>
    <row r="2763" spans="1:8">
      <c r="A2763" s="88" t="s">
        <v>1890</v>
      </c>
      <c r="B2763" s="88" t="s">
        <v>881</v>
      </c>
      <c r="C2763" s="88" t="s">
        <v>1890</v>
      </c>
      <c r="D2763" s="88" t="s">
        <v>1891</v>
      </c>
      <c r="E2763" s="89">
        <v>3</v>
      </c>
      <c r="F2763" s="88" t="s">
        <v>1185</v>
      </c>
      <c r="H2763" s="3">
        <f>E2763+SUMIF('BR DTG PACUL'!C:C,'STOK PACUL'!C2763,'BR DTG PACUL'!E:E)</f>
        <v>3</v>
      </c>
    </row>
    <row r="2764" spans="1:8">
      <c r="A2764" s="88" t="s">
        <v>6362</v>
      </c>
      <c r="B2764" s="88" t="s">
        <v>876</v>
      </c>
      <c r="C2764" s="88" t="s">
        <v>6362</v>
      </c>
      <c r="D2764" s="88" t="s">
        <v>6363</v>
      </c>
      <c r="E2764" s="89">
        <v>0</v>
      </c>
      <c r="F2764" s="88" t="s">
        <v>1185</v>
      </c>
      <c r="H2764" s="3">
        <f>E2764+SUMIF('BR DTG PACUL'!C:C,'STOK PACUL'!C2764,'BR DTG PACUL'!E:E)</f>
        <v>0</v>
      </c>
    </row>
    <row r="2765" spans="1:8" ht="30">
      <c r="A2765" s="88" t="s">
        <v>6364</v>
      </c>
      <c r="B2765" s="88" t="s">
        <v>877</v>
      </c>
      <c r="C2765" s="88" t="s">
        <v>6364</v>
      </c>
      <c r="D2765" s="88" t="s">
        <v>6365</v>
      </c>
      <c r="E2765" s="89">
        <v>1</v>
      </c>
      <c r="F2765" s="88" t="s">
        <v>1185</v>
      </c>
      <c r="H2765" s="3">
        <f>E2765+SUMIF('BR DTG PACUL'!C:C,'STOK PACUL'!C2765,'BR DTG PACUL'!E:E)</f>
        <v>1</v>
      </c>
    </row>
    <row r="2766" spans="1:8">
      <c r="A2766" s="88" t="s">
        <v>6366</v>
      </c>
      <c r="B2766" s="88" t="s">
        <v>876</v>
      </c>
      <c r="C2766" s="88" t="s">
        <v>6366</v>
      </c>
      <c r="D2766" s="88" t="s">
        <v>2330</v>
      </c>
      <c r="E2766" s="89">
        <v>0</v>
      </c>
      <c r="F2766" s="88" t="s">
        <v>1185</v>
      </c>
      <c r="H2766" s="3">
        <f>E2766+SUMIF('BR DTG PACUL'!C:C,'STOK PACUL'!C2766,'BR DTG PACUL'!E:E)</f>
        <v>0</v>
      </c>
    </row>
    <row r="2767" spans="1:8">
      <c r="A2767" s="88" t="s">
        <v>6367</v>
      </c>
      <c r="B2767" s="88" t="s">
        <v>876</v>
      </c>
      <c r="C2767" s="88" t="s">
        <v>6367</v>
      </c>
      <c r="D2767" s="88" t="s">
        <v>2330</v>
      </c>
      <c r="E2767" s="89">
        <v>0</v>
      </c>
      <c r="F2767" s="88" t="s">
        <v>1185</v>
      </c>
      <c r="H2767" s="3">
        <f>E2767+SUMIF('BR DTG PACUL'!C:C,'STOK PACUL'!C2767,'BR DTG PACUL'!E:E)</f>
        <v>0</v>
      </c>
    </row>
    <row r="2768" spans="1:8">
      <c r="A2768" s="88" t="s">
        <v>6368</v>
      </c>
      <c r="B2768" s="88" t="s">
        <v>876</v>
      </c>
      <c r="C2768" s="88" t="s">
        <v>6368</v>
      </c>
      <c r="D2768" s="88" t="s">
        <v>6369</v>
      </c>
      <c r="E2768" s="89">
        <v>0</v>
      </c>
      <c r="F2768" s="88" t="s">
        <v>1185</v>
      </c>
      <c r="H2768" s="3">
        <f>E2768+SUMIF('BR DTG PACUL'!C:C,'STOK PACUL'!C2768,'BR DTG PACUL'!E:E)</f>
        <v>0</v>
      </c>
    </row>
    <row r="2769" spans="1:8">
      <c r="A2769" s="88" t="s">
        <v>751</v>
      </c>
      <c r="B2769" s="88" t="s">
        <v>876</v>
      </c>
      <c r="C2769" s="88" t="s">
        <v>751</v>
      </c>
      <c r="D2769" s="88" t="s">
        <v>752</v>
      </c>
      <c r="E2769" s="89">
        <v>0</v>
      </c>
      <c r="F2769" s="88" t="s">
        <v>1185</v>
      </c>
      <c r="H2769" s="3">
        <f>E2769+SUMIF('BR DTG PACUL'!C:C,'STOK PACUL'!C2769,'BR DTG PACUL'!E:E)</f>
        <v>0</v>
      </c>
    </row>
    <row r="2770" spans="1:8">
      <c r="A2770" s="88" t="s">
        <v>6370</v>
      </c>
      <c r="B2770" s="88" t="s">
        <v>876</v>
      </c>
      <c r="C2770" s="88" t="s">
        <v>6370</v>
      </c>
      <c r="D2770" s="88" t="s">
        <v>2330</v>
      </c>
      <c r="E2770" s="89">
        <v>0</v>
      </c>
      <c r="F2770" s="88" t="s">
        <v>1185</v>
      </c>
      <c r="H2770" s="3">
        <f>E2770+SUMIF('BR DTG PACUL'!C:C,'STOK PACUL'!C2770,'BR DTG PACUL'!E:E)</f>
        <v>0</v>
      </c>
    </row>
    <row r="2771" spans="1:8">
      <c r="A2771" s="88" t="s">
        <v>6371</v>
      </c>
      <c r="B2771" s="88" t="s">
        <v>876</v>
      </c>
      <c r="C2771" s="88" t="s">
        <v>6371</v>
      </c>
      <c r="D2771" s="88" t="s">
        <v>2330</v>
      </c>
      <c r="E2771" s="89">
        <v>0</v>
      </c>
      <c r="F2771" s="88" t="s">
        <v>1185</v>
      </c>
      <c r="H2771" s="3">
        <f>E2771+SUMIF('BR DTG PACUL'!C:C,'STOK PACUL'!C2771,'BR DTG PACUL'!E:E)</f>
        <v>0</v>
      </c>
    </row>
    <row r="2772" spans="1:8">
      <c r="A2772" s="88" t="s">
        <v>6372</v>
      </c>
      <c r="B2772" s="88" t="s">
        <v>876</v>
      </c>
      <c r="C2772" s="88" t="s">
        <v>6372</v>
      </c>
      <c r="D2772" s="88" t="s">
        <v>6373</v>
      </c>
      <c r="E2772" s="89">
        <v>0</v>
      </c>
      <c r="F2772" s="88" t="s">
        <v>1185</v>
      </c>
      <c r="H2772" s="3">
        <f>E2772+SUMIF('BR DTG PACUL'!C:C,'STOK PACUL'!C2772,'BR DTG PACUL'!E:E)</f>
        <v>0</v>
      </c>
    </row>
    <row r="2773" spans="1:8">
      <c r="A2773" s="88" t="s">
        <v>6374</v>
      </c>
      <c r="B2773" s="88" t="s">
        <v>876</v>
      </c>
      <c r="C2773" s="88" t="s">
        <v>6374</v>
      </c>
      <c r="D2773" s="88" t="s">
        <v>6375</v>
      </c>
      <c r="E2773" s="89">
        <v>0</v>
      </c>
      <c r="F2773" s="88" t="s">
        <v>1185</v>
      </c>
      <c r="H2773" s="3">
        <f>E2773+SUMIF('BR DTG PACUL'!C:C,'STOK PACUL'!C2773,'BR DTG PACUL'!E:E)</f>
        <v>0</v>
      </c>
    </row>
    <row r="2774" spans="1:8">
      <c r="A2774" s="88" t="s">
        <v>6376</v>
      </c>
      <c r="B2774" s="88" t="s">
        <v>876</v>
      </c>
      <c r="C2774" s="88" t="s">
        <v>6376</v>
      </c>
      <c r="D2774" s="88" t="s">
        <v>6377</v>
      </c>
      <c r="E2774" s="89">
        <v>0</v>
      </c>
      <c r="F2774" s="88" t="s">
        <v>1185</v>
      </c>
      <c r="H2774" s="3">
        <f>E2774+SUMIF('BR DTG PACUL'!C:C,'STOK PACUL'!C2774,'BR DTG PACUL'!E:E)</f>
        <v>0</v>
      </c>
    </row>
    <row r="2775" spans="1:8">
      <c r="A2775" s="88" t="s">
        <v>6378</v>
      </c>
      <c r="B2775" s="88" t="s">
        <v>876</v>
      </c>
      <c r="C2775" s="88" t="s">
        <v>6378</v>
      </c>
      <c r="D2775" s="88" t="s">
        <v>6379</v>
      </c>
      <c r="E2775" s="89">
        <v>0</v>
      </c>
      <c r="F2775" s="88" t="s">
        <v>1185</v>
      </c>
      <c r="H2775" s="3">
        <f>E2775+SUMIF('BR DTG PACUL'!C:C,'STOK PACUL'!C2775,'BR DTG PACUL'!E:E)</f>
        <v>0</v>
      </c>
    </row>
    <row r="2776" spans="1:8">
      <c r="A2776" s="88" t="s">
        <v>6380</v>
      </c>
      <c r="B2776" s="88" t="s">
        <v>876</v>
      </c>
      <c r="C2776" s="88" t="s">
        <v>6380</v>
      </c>
      <c r="D2776" s="88" t="s">
        <v>6381</v>
      </c>
      <c r="E2776" s="89">
        <v>0</v>
      </c>
      <c r="F2776" s="88" t="s">
        <v>1185</v>
      </c>
      <c r="H2776" s="3">
        <f>E2776+SUMIF('BR DTG PACUL'!C:C,'STOK PACUL'!C2776,'BR DTG PACUL'!E:E)</f>
        <v>0</v>
      </c>
    </row>
    <row r="2777" spans="1:8">
      <c r="A2777" s="88" t="s">
        <v>1507</v>
      </c>
      <c r="B2777" s="88" t="s">
        <v>1185</v>
      </c>
      <c r="C2777" s="88" t="s">
        <v>1507</v>
      </c>
      <c r="D2777" s="88" t="s">
        <v>1508</v>
      </c>
      <c r="E2777" s="89">
        <v>0</v>
      </c>
      <c r="F2777" s="88" t="s">
        <v>1185</v>
      </c>
      <c r="H2777" s="3">
        <f>E2777+SUMIF('BR DTG PACUL'!C:C,'STOK PACUL'!C2777,'BR DTG PACUL'!E:E)</f>
        <v>0</v>
      </c>
    </row>
    <row r="2778" spans="1:8" ht="30">
      <c r="A2778" s="88" t="s">
        <v>1892</v>
      </c>
      <c r="B2778" s="88" t="s">
        <v>1184</v>
      </c>
      <c r="C2778" s="88" t="s">
        <v>1892</v>
      </c>
      <c r="D2778" s="88" t="s">
        <v>1893</v>
      </c>
      <c r="E2778" s="89">
        <v>11</v>
      </c>
      <c r="F2778" s="88" t="s">
        <v>1185</v>
      </c>
      <c r="H2778" s="3">
        <f>E2778+SUMIF('BR DTG PACUL'!C:C,'STOK PACUL'!C2778,'BR DTG PACUL'!E:E)</f>
        <v>11</v>
      </c>
    </row>
    <row r="2779" spans="1:8">
      <c r="A2779" s="88" t="s">
        <v>6382</v>
      </c>
      <c r="B2779" s="88" t="s">
        <v>876</v>
      </c>
      <c r="C2779" s="88" t="s">
        <v>6382</v>
      </c>
      <c r="D2779" s="88" t="s">
        <v>6383</v>
      </c>
      <c r="E2779" s="89">
        <v>0</v>
      </c>
      <c r="F2779" s="88" t="s">
        <v>1185</v>
      </c>
      <c r="H2779" s="3">
        <f>E2779+SUMIF('BR DTG PACUL'!C:C,'STOK PACUL'!C2779,'BR DTG PACUL'!E:E)</f>
        <v>0</v>
      </c>
    </row>
    <row r="2780" spans="1:8">
      <c r="A2780" s="88" t="s">
        <v>6384</v>
      </c>
      <c r="B2780" s="88" t="s">
        <v>876</v>
      </c>
      <c r="C2780" s="88" t="s">
        <v>6384</v>
      </c>
      <c r="D2780" s="88" t="s">
        <v>6385</v>
      </c>
      <c r="E2780" s="89">
        <v>0</v>
      </c>
      <c r="F2780" s="88" t="s">
        <v>1185</v>
      </c>
      <c r="H2780" s="3">
        <f>E2780+SUMIF('BR DTG PACUL'!C:C,'STOK PACUL'!C2780,'BR DTG PACUL'!E:E)</f>
        <v>0</v>
      </c>
    </row>
    <row r="2781" spans="1:8">
      <c r="A2781" s="88" t="s">
        <v>6386</v>
      </c>
      <c r="B2781" s="88" t="s">
        <v>876</v>
      </c>
      <c r="C2781" s="88" t="s">
        <v>6386</v>
      </c>
      <c r="D2781" s="88" t="s">
        <v>6387</v>
      </c>
      <c r="E2781" s="89">
        <v>0</v>
      </c>
      <c r="F2781" s="88" t="s">
        <v>1185</v>
      </c>
      <c r="H2781" s="3">
        <f>E2781+SUMIF('BR DTG PACUL'!C:C,'STOK PACUL'!C2781,'BR DTG PACUL'!E:E)</f>
        <v>0</v>
      </c>
    </row>
    <row r="2782" spans="1:8">
      <c r="A2782" s="88" t="s">
        <v>6388</v>
      </c>
      <c r="B2782" s="88" t="s">
        <v>888</v>
      </c>
      <c r="C2782" s="88" t="s">
        <v>6388</v>
      </c>
      <c r="D2782" s="88" t="s">
        <v>6389</v>
      </c>
      <c r="E2782" s="89">
        <v>1</v>
      </c>
      <c r="F2782" s="88" t="s">
        <v>1185</v>
      </c>
      <c r="H2782" s="3">
        <f>E2782+SUMIF('BR DTG PACUL'!C:C,'STOK PACUL'!C2782,'BR DTG PACUL'!E:E)</f>
        <v>1</v>
      </c>
    </row>
    <row r="2783" spans="1:8">
      <c r="A2783" s="88" t="s">
        <v>6390</v>
      </c>
      <c r="B2783" s="88" t="s">
        <v>888</v>
      </c>
      <c r="C2783" s="88" t="s">
        <v>6390</v>
      </c>
      <c r="D2783" s="88" t="s">
        <v>6391</v>
      </c>
      <c r="E2783" s="89">
        <v>1</v>
      </c>
      <c r="F2783" s="88" t="s">
        <v>1185</v>
      </c>
      <c r="H2783" s="3">
        <f>E2783+SUMIF('BR DTG PACUL'!C:C,'STOK PACUL'!C2783,'BR DTG PACUL'!E:E)</f>
        <v>1</v>
      </c>
    </row>
    <row r="2784" spans="1:8">
      <c r="A2784" s="88" t="s">
        <v>6392</v>
      </c>
      <c r="B2784" s="88" t="s">
        <v>876</v>
      </c>
      <c r="C2784" s="88" t="s">
        <v>6392</v>
      </c>
      <c r="D2784" s="88" t="s">
        <v>6393</v>
      </c>
      <c r="E2784" s="89">
        <v>0</v>
      </c>
      <c r="F2784" s="88" t="s">
        <v>1185</v>
      </c>
      <c r="H2784" s="3">
        <f>E2784+SUMIF('BR DTG PACUL'!C:C,'STOK PACUL'!C2784,'BR DTG PACUL'!E:E)</f>
        <v>0</v>
      </c>
    </row>
    <row r="2785" spans="1:8">
      <c r="A2785" s="88" t="s">
        <v>6394</v>
      </c>
      <c r="B2785" s="88" t="s">
        <v>898</v>
      </c>
      <c r="C2785" s="88" t="s">
        <v>6394</v>
      </c>
      <c r="D2785" s="88" t="s">
        <v>6395</v>
      </c>
      <c r="E2785" s="89">
        <v>3</v>
      </c>
      <c r="F2785" s="88" t="s">
        <v>1185</v>
      </c>
      <c r="H2785" s="3">
        <f>E2785+SUMIF('BR DTG PACUL'!C:C,'STOK PACUL'!C2785,'BR DTG PACUL'!E:E)</f>
        <v>3</v>
      </c>
    </row>
    <row r="2786" spans="1:8" ht="30">
      <c r="A2786" s="88" t="s">
        <v>431</v>
      </c>
      <c r="B2786" s="88" t="s">
        <v>877</v>
      </c>
      <c r="C2786" s="88" t="s">
        <v>431</v>
      </c>
      <c r="D2786" s="88" t="s">
        <v>1231</v>
      </c>
      <c r="E2786" s="89">
        <v>2</v>
      </c>
      <c r="F2786" s="88" t="s">
        <v>1185</v>
      </c>
      <c r="H2786" s="3">
        <f>E2786+SUMIF('BR DTG PACUL'!C:C,'STOK PACUL'!C2786,'BR DTG PACUL'!E:E)</f>
        <v>2</v>
      </c>
    </row>
    <row r="2787" spans="1:8">
      <c r="A2787" s="88" t="s">
        <v>6396</v>
      </c>
      <c r="B2787" s="88" t="s">
        <v>876</v>
      </c>
      <c r="C2787" s="88" t="s">
        <v>6396</v>
      </c>
      <c r="D2787" s="88" t="s">
        <v>6397</v>
      </c>
      <c r="E2787" s="89">
        <v>0</v>
      </c>
      <c r="F2787" s="88" t="s">
        <v>1185</v>
      </c>
      <c r="H2787" s="3">
        <f>E2787+SUMIF('BR DTG PACUL'!C:C,'STOK PACUL'!C2787,'BR DTG PACUL'!E:E)</f>
        <v>0</v>
      </c>
    </row>
    <row r="2788" spans="1:8">
      <c r="A2788" s="88" t="s">
        <v>6398</v>
      </c>
      <c r="B2788" s="88" t="s">
        <v>936</v>
      </c>
      <c r="C2788" s="88" t="s">
        <v>6398</v>
      </c>
      <c r="D2788" s="88" t="s">
        <v>6399</v>
      </c>
      <c r="E2788" s="89">
        <v>4</v>
      </c>
      <c r="F2788" s="88" t="s">
        <v>1185</v>
      </c>
      <c r="H2788" s="3">
        <f>E2788+SUMIF('BR DTG PACUL'!C:C,'STOK PACUL'!C2788,'BR DTG PACUL'!E:E)</f>
        <v>4</v>
      </c>
    </row>
    <row r="2789" spans="1:8">
      <c r="A2789" s="88" t="s">
        <v>6400</v>
      </c>
      <c r="B2789" s="88" t="s">
        <v>936</v>
      </c>
      <c r="C2789" s="88" t="s">
        <v>6400</v>
      </c>
      <c r="D2789" s="88" t="s">
        <v>6401</v>
      </c>
      <c r="E2789" s="89">
        <v>2</v>
      </c>
      <c r="F2789" s="88" t="s">
        <v>1185</v>
      </c>
      <c r="H2789" s="3">
        <f>E2789+SUMIF('BR DTG PACUL'!C:C,'STOK PACUL'!C2789,'BR DTG PACUL'!E:E)</f>
        <v>2</v>
      </c>
    </row>
    <row r="2790" spans="1:8">
      <c r="A2790" s="88" t="s">
        <v>6402</v>
      </c>
      <c r="B2790" s="88" t="s">
        <v>876</v>
      </c>
      <c r="C2790" s="88" t="s">
        <v>6402</v>
      </c>
      <c r="D2790" s="88" t="s">
        <v>6403</v>
      </c>
      <c r="E2790" s="89">
        <v>0</v>
      </c>
      <c r="F2790" s="88" t="s">
        <v>1185</v>
      </c>
      <c r="H2790" s="3">
        <f>E2790+SUMIF('BR DTG PACUL'!C:C,'STOK PACUL'!C2790,'BR DTG PACUL'!E:E)</f>
        <v>0</v>
      </c>
    </row>
    <row r="2791" spans="1:8">
      <c r="A2791" s="88" t="s">
        <v>6404</v>
      </c>
      <c r="B2791" s="88" t="s">
        <v>876</v>
      </c>
      <c r="C2791" s="88" t="s">
        <v>6404</v>
      </c>
      <c r="D2791" s="88" t="s">
        <v>6405</v>
      </c>
      <c r="E2791" s="89">
        <v>0</v>
      </c>
      <c r="F2791" s="88" t="s">
        <v>1185</v>
      </c>
      <c r="H2791" s="3">
        <f>E2791+SUMIF('BR DTG PACUL'!C:C,'STOK PACUL'!C2791,'BR DTG PACUL'!E:E)</f>
        <v>0</v>
      </c>
    </row>
    <row r="2792" spans="1:8">
      <c r="A2792" s="88" t="s">
        <v>6406</v>
      </c>
      <c r="B2792" s="88" t="s">
        <v>876</v>
      </c>
      <c r="C2792" s="88" t="s">
        <v>6406</v>
      </c>
      <c r="D2792" s="88" t="s">
        <v>6407</v>
      </c>
      <c r="E2792" s="89">
        <v>0</v>
      </c>
      <c r="F2792" s="88" t="s">
        <v>1185</v>
      </c>
      <c r="H2792" s="3">
        <f>E2792+SUMIF('BR DTG PACUL'!C:C,'STOK PACUL'!C2792,'BR DTG PACUL'!E:E)</f>
        <v>0</v>
      </c>
    </row>
    <row r="2793" spans="1:8">
      <c r="A2793" s="88" t="s">
        <v>6408</v>
      </c>
      <c r="B2793" s="88" t="s">
        <v>876</v>
      </c>
      <c r="C2793" s="88" t="s">
        <v>6408</v>
      </c>
      <c r="D2793" s="88" t="s">
        <v>6409</v>
      </c>
      <c r="E2793" s="89">
        <v>0</v>
      </c>
      <c r="F2793" s="88" t="s">
        <v>1185</v>
      </c>
      <c r="H2793" s="3">
        <f>E2793+SUMIF('BR DTG PACUL'!C:C,'STOK PACUL'!C2793,'BR DTG PACUL'!E:E)</f>
        <v>0</v>
      </c>
    </row>
    <row r="2794" spans="1:8">
      <c r="A2794" s="88" t="s">
        <v>6410</v>
      </c>
      <c r="B2794" s="88" t="s">
        <v>876</v>
      </c>
      <c r="C2794" s="88" t="s">
        <v>6410</v>
      </c>
      <c r="D2794" s="88" t="s">
        <v>6411</v>
      </c>
      <c r="E2794" s="89">
        <v>0</v>
      </c>
      <c r="F2794" s="88" t="s">
        <v>1185</v>
      </c>
      <c r="H2794" s="3">
        <f>E2794+SUMIF('BR DTG PACUL'!C:C,'STOK PACUL'!C2794,'BR DTG PACUL'!E:E)</f>
        <v>0</v>
      </c>
    </row>
    <row r="2795" spans="1:8">
      <c r="A2795" s="88" t="s">
        <v>6412</v>
      </c>
      <c r="B2795" s="88" t="s">
        <v>876</v>
      </c>
      <c r="C2795" s="88" t="s">
        <v>6412</v>
      </c>
      <c r="D2795" s="88" t="s">
        <v>6413</v>
      </c>
      <c r="E2795" s="89">
        <v>0</v>
      </c>
      <c r="F2795" s="88" t="s">
        <v>1185</v>
      </c>
      <c r="H2795" s="3">
        <f>E2795+SUMIF('BR DTG PACUL'!C:C,'STOK PACUL'!C2795,'BR DTG PACUL'!E:E)</f>
        <v>0</v>
      </c>
    </row>
    <row r="2796" spans="1:8">
      <c r="A2796" s="88" t="s">
        <v>6414</v>
      </c>
      <c r="B2796" s="88" t="s">
        <v>876</v>
      </c>
      <c r="C2796" s="88" t="s">
        <v>6414</v>
      </c>
      <c r="D2796" s="88" t="s">
        <v>6415</v>
      </c>
      <c r="E2796" s="89">
        <v>0</v>
      </c>
      <c r="F2796" s="88" t="s">
        <v>1185</v>
      </c>
      <c r="H2796" s="3">
        <f>E2796+SUMIF('BR DTG PACUL'!C:C,'STOK PACUL'!C2796,'BR DTG PACUL'!E:E)</f>
        <v>0</v>
      </c>
    </row>
    <row r="2797" spans="1:8">
      <c r="A2797" s="88" t="s">
        <v>6416</v>
      </c>
      <c r="B2797" s="88" t="s">
        <v>876</v>
      </c>
      <c r="C2797" s="88" t="s">
        <v>6416</v>
      </c>
      <c r="D2797" s="88" t="s">
        <v>6417</v>
      </c>
      <c r="E2797" s="89">
        <v>0</v>
      </c>
      <c r="F2797" s="88" t="s">
        <v>1185</v>
      </c>
      <c r="H2797" s="3">
        <f>E2797+SUMIF('BR DTG PACUL'!C:C,'STOK PACUL'!C2797,'BR DTG PACUL'!E:E)</f>
        <v>0</v>
      </c>
    </row>
    <row r="2798" spans="1:8">
      <c r="A2798" s="88" t="s">
        <v>6418</v>
      </c>
      <c r="B2798" s="88" t="s">
        <v>876</v>
      </c>
      <c r="C2798" s="88" t="s">
        <v>6418</v>
      </c>
      <c r="D2798" s="88" t="s">
        <v>6419</v>
      </c>
      <c r="E2798" s="89">
        <v>0</v>
      </c>
      <c r="F2798" s="88" t="s">
        <v>1185</v>
      </c>
      <c r="H2798" s="3">
        <f>E2798+SUMIF('BR DTG PACUL'!C:C,'STOK PACUL'!C2798,'BR DTG PACUL'!E:E)</f>
        <v>0</v>
      </c>
    </row>
    <row r="2799" spans="1:8">
      <c r="A2799" s="88" t="s">
        <v>6420</v>
      </c>
      <c r="B2799" s="88" t="s">
        <v>876</v>
      </c>
      <c r="C2799" s="88" t="s">
        <v>6420</v>
      </c>
      <c r="D2799" s="88" t="s">
        <v>6421</v>
      </c>
      <c r="E2799" s="89">
        <v>0</v>
      </c>
      <c r="F2799" s="88" t="s">
        <v>1185</v>
      </c>
      <c r="H2799" s="3">
        <f>E2799+SUMIF('BR DTG PACUL'!C:C,'STOK PACUL'!C2799,'BR DTG PACUL'!E:E)</f>
        <v>0</v>
      </c>
    </row>
    <row r="2800" spans="1:8">
      <c r="A2800" s="88" t="s">
        <v>6422</v>
      </c>
      <c r="B2800" s="88" t="s">
        <v>888</v>
      </c>
      <c r="C2800" s="88" t="s">
        <v>6422</v>
      </c>
      <c r="D2800" s="88" t="s">
        <v>6423</v>
      </c>
      <c r="E2800" s="89">
        <v>1</v>
      </c>
      <c r="F2800" s="88" t="s">
        <v>1185</v>
      </c>
      <c r="H2800" s="3">
        <f>E2800+SUMIF('BR DTG PACUL'!C:C,'STOK PACUL'!C2800,'BR DTG PACUL'!E:E)</f>
        <v>1</v>
      </c>
    </row>
    <row r="2801" spans="1:8">
      <c r="A2801" s="88" t="s">
        <v>6424</v>
      </c>
      <c r="B2801" s="88" t="s">
        <v>876</v>
      </c>
      <c r="C2801" s="88" t="s">
        <v>6424</v>
      </c>
      <c r="D2801" s="88" t="s">
        <v>6425</v>
      </c>
      <c r="E2801" s="89">
        <v>0</v>
      </c>
      <c r="F2801" s="88" t="s">
        <v>1185</v>
      </c>
      <c r="H2801" s="3">
        <f>E2801+SUMIF('BR DTG PACUL'!C:C,'STOK PACUL'!C2801,'BR DTG PACUL'!E:E)</f>
        <v>0</v>
      </c>
    </row>
    <row r="2802" spans="1:8">
      <c r="A2802" s="88" t="s">
        <v>432</v>
      </c>
      <c r="B2802" s="88" t="s">
        <v>888</v>
      </c>
      <c r="C2802" s="88" t="s">
        <v>432</v>
      </c>
      <c r="D2802" s="88" t="s">
        <v>1232</v>
      </c>
      <c r="E2802" s="89">
        <v>6</v>
      </c>
      <c r="F2802" s="88" t="s">
        <v>1185</v>
      </c>
      <c r="H2802" s="3">
        <f>E2802+SUMIF('BR DTG PACUL'!C:C,'STOK PACUL'!C2802,'BR DTG PACUL'!E:E)</f>
        <v>6</v>
      </c>
    </row>
    <row r="2803" spans="1:8">
      <c r="A2803" s="88" t="s">
        <v>6426</v>
      </c>
      <c r="B2803" s="88" t="s">
        <v>876</v>
      </c>
      <c r="C2803" s="88" t="s">
        <v>6426</v>
      </c>
      <c r="D2803" s="88" t="s">
        <v>6427</v>
      </c>
      <c r="E2803" s="89">
        <v>0</v>
      </c>
      <c r="F2803" s="88" t="s">
        <v>1185</v>
      </c>
      <c r="H2803" s="3">
        <f>E2803+SUMIF('BR DTG PACUL'!C:C,'STOK PACUL'!C2803,'BR DTG PACUL'!E:E)</f>
        <v>0</v>
      </c>
    </row>
    <row r="2804" spans="1:8">
      <c r="A2804" s="88" t="s">
        <v>6428</v>
      </c>
      <c r="B2804" s="88" t="s">
        <v>876</v>
      </c>
      <c r="C2804" s="88" t="s">
        <v>6428</v>
      </c>
      <c r="D2804" s="88" t="s">
        <v>6429</v>
      </c>
      <c r="E2804" s="89">
        <v>0</v>
      </c>
      <c r="F2804" s="88" t="s">
        <v>1185</v>
      </c>
      <c r="H2804" s="3">
        <f>E2804+SUMIF('BR DTG PACUL'!C:C,'STOK PACUL'!C2804,'BR DTG PACUL'!E:E)</f>
        <v>0</v>
      </c>
    </row>
    <row r="2805" spans="1:8">
      <c r="A2805" s="88" t="s">
        <v>6430</v>
      </c>
      <c r="B2805" s="88" t="s">
        <v>876</v>
      </c>
      <c r="C2805" s="88" t="s">
        <v>6430</v>
      </c>
      <c r="D2805" s="88" t="s">
        <v>6431</v>
      </c>
      <c r="E2805" s="89">
        <v>0</v>
      </c>
      <c r="F2805" s="88" t="s">
        <v>1185</v>
      </c>
      <c r="H2805" s="3">
        <f>E2805+SUMIF('BR DTG PACUL'!C:C,'STOK PACUL'!C2805,'BR DTG PACUL'!E:E)</f>
        <v>0</v>
      </c>
    </row>
    <row r="2806" spans="1:8">
      <c r="A2806" s="88" t="s">
        <v>6432</v>
      </c>
      <c r="B2806" s="88" t="s">
        <v>876</v>
      </c>
      <c r="C2806" s="88" t="s">
        <v>6432</v>
      </c>
      <c r="D2806" s="88" t="s">
        <v>6433</v>
      </c>
      <c r="E2806" s="89">
        <v>0</v>
      </c>
      <c r="F2806" s="88" t="s">
        <v>1185</v>
      </c>
      <c r="H2806" s="3">
        <f>E2806+SUMIF('BR DTG PACUL'!C:C,'STOK PACUL'!C2806,'BR DTG PACUL'!E:E)</f>
        <v>0</v>
      </c>
    </row>
    <row r="2807" spans="1:8">
      <c r="A2807" s="88" t="s">
        <v>6434</v>
      </c>
      <c r="B2807" s="88" t="s">
        <v>876</v>
      </c>
      <c r="C2807" s="88" t="s">
        <v>6434</v>
      </c>
      <c r="D2807" s="88" t="s">
        <v>6435</v>
      </c>
      <c r="E2807" s="89">
        <v>0</v>
      </c>
      <c r="F2807" s="88" t="s">
        <v>1185</v>
      </c>
      <c r="H2807" s="3">
        <f>E2807+SUMIF('BR DTG PACUL'!C:C,'STOK PACUL'!C2807,'BR DTG PACUL'!E:E)</f>
        <v>0</v>
      </c>
    </row>
    <row r="2808" spans="1:8">
      <c r="A2808" s="88" t="s">
        <v>6436</v>
      </c>
      <c r="B2808" s="88" t="s">
        <v>876</v>
      </c>
      <c r="C2808" s="88" t="s">
        <v>6436</v>
      </c>
      <c r="D2808" s="88" t="s">
        <v>6437</v>
      </c>
      <c r="E2808" s="89">
        <v>0</v>
      </c>
      <c r="F2808" s="88" t="s">
        <v>1185</v>
      </c>
      <c r="H2808" s="3">
        <f>E2808+SUMIF('BR DTG PACUL'!C:C,'STOK PACUL'!C2808,'BR DTG PACUL'!E:E)</f>
        <v>0</v>
      </c>
    </row>
    <row r="2809" spans="1:8">
      <c r="A2809" s="88" t="s">
        <v>6438</v>
      </c>
      <c r="B2809" s="88" t="s">
        <v>876</v>
      </c>
      <c r="C2809" s="88" t="s">
        <v>6438</v>
      </c>
      <c r="D2809" s="88" t="s">
        <v>6439</v>
      </c>
      <c r="E2809" s="89">
        <v>0</v>
      </c>
      <c r="F2809" s="88" t="s">
        <v>1185</v>
      </c>
      <c r="H2809" s="3">
        <f>E2809+SUMIF('BR DTG PACUL'!C:C,'STOK PACUL'!C2809,'BR DTG PACUL'!E:E)</f>
        <v>0</v>
      </c>
    </row>
    <row r="2810" spans="1:8" ht="30">
      <c r="A2810" s="88" t="s">
        <v>6440</v>
      </c>
      <c r="B2810" s="88" t="s">
        <v>876</v>
      </c>
      <c r="C2810" s="88" t="s">
        <v>6440</v>
      </c>
      <c r="D2810" s="88" t="s">
        <v>6441</v>
      </c>
      <c r="E2810" s="89">
        <v>0</v>
      </c>
      <c r="F2810" s="88" t="s">
        <v>1185</v>
      </c>
      <c r="H2810" s="3">
        <f>E2810+SUMIF('BR DTG PACUL'!C:C,'STOK PACUL'!C2810,'BR DTG PACUL'!E:E)</f>
        <v>0</v>
      </c>
    </row>
    <row r="2811" spans="1:8">
      <c r="A2811" s="88" t="s">
        <v>6442</v>
      </c>
      <c r="B2811" s="88" t="s">
        <v>876</v>
      </c>
      <c r="C2811" s="88" t="s">
        <v>6442</v>
      </c>
      <c r="D2811" s="88" t="s">
        <v>6443</v>
      </c>
      <c r="E2811" s="89">
        <v>0</v>
      </c>
      <c r="F2811" s="88" t="s">
        <v>1185</v>
      </c>
      <c r="H2811" s="3">
        <f>E2811+SUMIF('BR DTG PACUL'!C:C,'STOK PACUL'!C2811,'BR DTG PACUL'!E:E)</f>
        <v>0</v>
      </c>
    </row>
    <row r="2812" spans="1:8">
      <c r="A2812" s="88" t="s">
        <v>6444</v>
      </c>
      <c r="B2812" s="88" t="s">
        <v>876</v>
      </c>
      <c r="C2812" s="88" t="s">
        <v>6444</v>
      </c>
      <c r="D2812" s="88" t="s">
        <v>6445</v>
      </c>
      <c r="E2812" s="89">
        <v>0</v>
      </c>
      <c r="F2812" s="88" t="s">
        <v>1185</v>
      </c>
      <c r="H2812" s="3">
        <f>E2812+SUMIF('BR DTG PACUL'!C:C,'STOK PACUL'!C2812,'BR DTG PACUL'!E:E)</f>
        <v>0</v>
      </c>
    </row>
    <row r="2813" spans="1:8">
      <c r="A2813" s="88" t="s">
        <v>433</v>
      </c>
      <c r="B2813" s="88" t="s">
        <v>888</v>
      </c>
      <c r="C2813" s="88" t="s">
        <v>433</v>
      </c>
      <c r="D2813" s="88" t="s">
        <v>1233</v>
      </c>
      <c r="E2813" s="89">
        <v>4</v>
      </c>
      <c r="F2813" s="88" t="s">
        <v>1185</v>
      </c>
      <c r="H2813" s="3">
        <f>E2813+SUMIF('BR DTG PACUL'!C:C,'STOK PACUL'!C2813,'BR DTG PACUL'!E:E)</f>
        <v>4</v>
      </c>
    </row>
    <row r="2814" spans="1:8">
      <c r="A2814" s="88" t="s">
        <v>6446</v>
      </c>
      <c r="B2814" s="88" t="s">
        <v>876</v>
      </c>
      <c r="C2814" s="88" t="s">
        <v>6446</v>
      </c>
      <c r="D2814" s="88" t="s">
        <v>6447</v>
      </c>
      <c r="E2814" s="89">
        <v>0</v>
      </c>
      <c r="F2814" s="88" t="s">
        <v>1185</v>
      </c>
      <c r="H2814" s="3">
        <f>E2814+SUMIF('BR DTG PACUL'!C:C,'STOK PACUL'!C2814,'BR DTG PACUL'!E:E)</f>
        <v>0</v>
      </c>
    </row>
    <row r="2815" spans="1:8">
      <c r="A2815" s="88" t="s">
        <v>6448</v>
      </c>
      <c r="B2815" s="88" t="s">
        <v>876</v>
      </c>
      <c r="C2815" s="88" t="s">
        <v>6448</v>
      </c>
      <c r="D2815" s="88" t="s">
        <v>6449</v>
      </c>
      <c r="E2815" s="89">
        <v>0</v>
      </c>
      <c r="F2815" s="88" t="s">
        <v>1185</v>
      </c>
      <c r="H2815" s="3">
        <f>E2815+SUMIF('BR DTG PACUL'!C:C,'STOK PACUL'!C2815,'BR DTG PACUL'!E:E)</f>
        <v>0</v>
      </c>
    </row>
    <row r="2816" spans="1:8">
      <c r="A2816" s="88" t="s">
        <v>6450</v>
      </c>
      <c r="B2816" s="88" t="s">
        <v>876</v>
      </c>
      <c r="C2816" s="88" t="s">
        <v>6450</v>
      </c>
      <c r="D2816" s="88" t="s">
        <v>6451</v>
      </c>
      <c r="E2816" s="89">
        <v>0</v>
      </c>
      <c r="F2816" s="88" t="s">
        <v>1185</v>
      </c>
      <c r="H2816" s="3">
        <f>E2816+SUMIF('BR DTG PACUL'!C:C,'STOK PACUL'!C2816,'BR DTG PACUL'!E:E)</f>
        <v>0</v>
      </c>
    </row>
    <row r="2817" spans="1:8">
      <c r="A2817" s="88" t="s">
        <v>6452</v>
      </c>
      <c r="B2817" s="88" t="s">
        <v>876</v>
      </c>
      <c r="C2817" s="88" t="s">
        <v>6452</v>
      </c>
      <c r="D2817" s="88" t="s">
        <v>6453</v>
      </c>
      <c r="E2817" s="89">
        <v>0</v>
      </c>
      <c r="F2817" s="88" t="s">
        <v>1185</v>
      </c>
      <c r="H2817" s="3">
        <f>E2817+SUMIF('BR DTG PACUL'!C:C,'STOK PACUL'!C2817,'BR DTG PACUL'!E:E)</f>
        <v>0</v>
      </c>
    </row>
    <row r="2818" spans="1:8">
      <c r="A2818" s="88" t="s">
        <v>6454</v>
      </c>
      <c r="B2818" s="88" t="s">
        <v>876</v>
      </c>
      <c r="C2818" s="88" t="s">
        <v>6454</v>
      </c>
      <c r="D2818" s="88" t="s">
        <v>6455</v>
      </c>
      <c r="E2818" s="89">
        <v>0</v>
      </c>
      <c r="F2818" s="88" t="s">
        <v>1185</v>
      </c>
      <c r="H2818" s="3">
        <f>E2818+SUMIF('BR DTG PACUL'!C:C,'STOK PACUL'!C2818,'BR DTG PACUL'!E:E)</f>
        <v>0</v>
      </c>
    </row>
    <row r="2819" spans="1:8">
      <c r="A2819" s="88" t="s">
        <v>6456</v>
      </c>
      <c r="B2819" s="88" t="s">
        <v>876</v>
      </c>
      <c r="C2819" s="88" t="s">
        <v>6456</v>
      </c>
      <c r="D2819" s="88" t="s">
        <v>6457</v>
      </c>
      <c r="E2819" s="89">
        <v>0</v>
      </c>
      <c r="F2819" s="88" t="s">
        <v>1185</v>
      </c>
      <c r="H2819" s="3">
        <f>E2819+SUMIF('BR DTG PACUL'!C:C,'STOK PACUL'!C2819,'BR DTG PACUL'!E:E)</f>
        <v>0</v>
      </c>
    </row>
    <row r="2820" spans="1:8">
      <c r="A2820" s="88" t="s">
        <v>6458</v>
      </c>
      <c r="B2820" s="88" t="s">
        <v>876</v>
      </c>
      <c r="C2820" s="88" t="s">
        <v>6458</v>
      </c>
      <c r="D2820" s="88" t="s">
        <v>6459</v>
      </c>
      <c r="E2820" s="89">
        <v>0</v>
      </c>
      <c r="F2820" s="88" t="s">
        <v>1185</v>
      </c>
      <c r="H2820" s="3">
        <f>E2820+SUMIF('BR DTG PACUL'!C:C,'STOK PACUL'!C2820,'BR DTG PACUL'!E:E)</f>
        <v>0</v>
      </c>
    </row>
    <row r="2821" spans="1:8">
      <c r="A2821" s="88" t="s">
        <v>568</v>
      </c>
      <c r="B2821" s="88" t="s">
        <v>888</v>
      </c>
      <c r="C2821" s="88" t="s">
        <v>568</v>
      </c>
      <c r="D2821" s="88" t="s">
        <v>1234</v>
      </c>
      <c r="E2821" s="89">
        <v>3</v>
      </c>
      <c r="F2821" s="88" t="s">
        <v>1185</v>
      </c>
      <c r="H2821" s="3">
        <f>E2821+SUMIF('BR DTG PACUL'!C:C,'STOK PACUL'!C2821,'BR DTG PACUL'!E:E)</f>
        <v>3</v>
      </c>
    </row>
    <row r="2822" spans="1:8">
      <c r="A2822" s="88" t="s">
        <v>6460</v>
      </c>
      <c r="B2822" s="88" t="s">
        <v>898</v>
      </c>
      <c r="C2822" s="88" t="s">
        <v>6460</v>
      </c>
      <c r="D2822" s="88" t="s">
        <v>6461</v>
      </c>
      <c r="E2822" s="89">
        <v>3</v>
      </c>
      <c r="F2822" s="88" t="s">
        <v>1185</v>
      </c>
      <c r="H2822" s="3">
        <f>E2822+SUMIF('BR DTG PACUL'!C:C,'STOK PACUL'!C2822,'BR DTG PACUL'!E:E)</f>
        <v>3</v>
      </c>
    </row>
    <row r="2823" spans="1:8">
      <c r="A2823" s="88" t="s">
        <v>2258</v>
      </c>
      <c r="B2823" s="88" t="s">
        <v>888</v>
      </c>
      <c r="C2823" s="88" t="s">
        <v>2258</v>
      </c>
      <c r="D2823" s="88" t="s">
        <v>2259</v>
      </c>
      <c r="E2823" s="89">
        <v>1</v>
      </c>
      <c r="F2823" s="88" t="s">
        <v>1185</v>
      </c>
      <c r="H2823" s="3">
        <f>E2823+SUMIF('BR DTG PACUL'!C:C,'STOK PACUL'!C2823,'BR DTG PACUL'!E:E)</f>
        <v>1</v>
      </c>
    </row>
    <row r="2824" spans="1:8">
      <c r="A2824" s="88" t="s">
        <v>6462</v>
      </c>
      <c r="B2824" s="88" t="s">
        <v>876</v>
      </c>
      <c r="C2824" s="88" t="s">
        <v>6462</v>
      </c>
      <c r="D2824" s="88" t="s">
        <v>6463</v>
      </c>
      <c r="E2824" s="89">
        <v>0</v>
      </c>
      <c r="F2824" s="88" t="s">
        <v>1185</v>
      </c>
      <c r="H2824" s="3">
        <f>E2824+SUMIF('BR DTG PACUL'!C:C,'STOK PACUL'!C2824,'BR DTG PACUL'!E:E)</f>
        <v>0</v>
      </c>
    </row>
    <row r="2825" spans="1:8">
      <c r="A2825" s="88" t="s">
        <v>6464</v>
      </c>
      <c r="B2825" s="88" t="s">
        <v>876</v>
      </c>
      <c r="C2825" s="88" t="s">
        <v>6464</v>
      </c>
      <c r="D2825" s="88" t="s">
        <v>6465</v>
      </c>
      <c r="E2825" s="89">
        <v>0</v>
      </c>
      <c r="F2825" s="88" t="s">
        <v>1185</v>
      </c>
      <c r="H2825" s="3">
        <f>E2825+SUMIF('BR DTG PACUL'!C:C,'STOK PACUL'!C2825,'BR DTG PACUL'!E:E)</f>
        <v>0</v>
      </c>
    </row>
    <row r="2826" spans="1:8">
      <c r="A2826" s="88" t="s">
        <v>6466</v>
      </c>
      <c r="B2826" s="88" t="s">
        <v>876</v>
      </c>
      <c r="C2826" s="88" t="s">
        <v>6466</v>
      </c>
      <c r="D2826" s="88" t="s">
        <v>6170</v>
      </c>
      <c r="E2826" s="89">
        <v>0</v>
      </c>
      <c r="F2826" s="88" t="s">
        <v>1185</v>
      </c>
      <c r="H2826" s="3">
        <f>E2826+SUMIF('BR DTG PACUL'!C:C,'STOK PACUL'!C2826,'BR DTG PACUL'!E:E)</f>
        <v>0</v>
      </c>
    </row>
    <row r="2827" spans="1:8">
      <c r="A2827" s="88" t="s">
        <v>6467</v>
      </c>
      <c r="B2827" s="88" t="s">
        <v>876</v>
      </c>
      <c r="C2827" s="88" t="s">
        <v>6467</v>
      </c>
      <c r="D2827" s="88" t="s">
        <v>6468</v>
      </c>
      <c r="E2827" s="89">
        <v>0</v>
      </c>
      <c r="F2827" s="88" t="s">
        <v>1185</v>
      </c>
      <c r="H2827" s="3">
        <f>E2827+SUMIF('BR DTG PACUL'!C:C,'STOK PACUL'!C2827,'BR DTG PACUL'!E:E)</f>
        <v>0</v>
      </c>
    </row>
    <row r="2828" spans="1:8">
      <c r="A2828" s="88" t="s">
        <v>6469</v>
      </c>
      <c r="B2828" s="88" t="s">
        <v>876</v>
      </c>
      <c r="C2828" s="88" t="s">
        <v>6469</v>
      </c>
      <c r="D2828" s="88" t="s">
        <v>6470</v>
      </c>
      <c r="E2828" s="89">
        <v>0</v>
      </c>
      <c r="F2828" s="88" t="s">
        <v>1185</v>
      </c>
      <c r="H2828" s="3">
        <f>E2828+SUMIF('BR DTG PACUL'!C:C,'STOK PACUL'!C2828,'BR DTG PACUL'!E:E)</f>
        <v>0</v>
      </c>
    </row>
    <row r="2829" spans="1:8">
      <c r="A2829" s="88" t="s">
        <v>6471</v>
      </c>
      <c r="B2829" s="88" t="s">
        <v>876</v>
      </c>
      <c r="C2829" s="88" t="s">
        <v>6471</v>
      </c>
      <c r="D2829" s="88" t="s">
        <v>6472</v>
      </c>
      <c r="E2829" s="89">
        <v>0</v>
      </c>
      <c r="F2829" s="88" t="s">
        <v>1185</v>
      </c>
      <c r="H2829" s="3">
        <f>E2829+SUMIF('BR DTG PACUL'!C:C,'STOK PACUL'!C2829,'BR DTG PACUL'!E:E)</f>
        <v>0</v>
      </c>
    </row>
    <row r="2830" spans="1:8" ht="30">
      <c r="A2830" s="88" t="s">
        <v>6473</v>
      </c>
      <c r="B2830" s="88" t="s">
        <v>877</v>
      </c>
      <c r="C2830" s="88" t="s">
        <v>6473</v>
      </c>
      <c r="D2830" s="88" t="s">
        <v>6474</v>
      </c>
      <c r="E2830" s="89">
        <v>0</v>
      </c>
      <c r="F2830" s="88" t="s">
        <v>1185</v>
      </c>
      <c r="H2830" s="3">
        <f>E2830+SUMIF('BR DTG PACUL'!C:C,'STOK PACUL'!C2830,'BR DTG PACUL'!E:E)</f>
        <v>0</v>
      </c>
    </row>
    <row r="2831" spans="1:8" ht="30">
      <c r="A2831" s="88" t="s">
        <v>6475</v>
      </c>
      <c r="B2831" s="88" t="s">
        <v>877</v>
      </c>
      <c r="C2831" s="88" t="s">
        <v>6475</v>
      </c>
      <c r="D2831" s="88" t="s">
        <v>6476</v>
      </c>
      <c r="E2831" s="89">
        <v>0</v>
      </c>
      <c r="F2831" s="88" t="s">
        <v>1185</v>
      </c>
      <c r="H2831" s="3">
        <f>E2831+SUMIF('BR DTG PACUL'!C:C,'STOK PACUL'!C2831,'BR DTG PACUL'!E:E)</f>
        <v>0</v>
      </c>
    </row>
    <row r="2832" spans="1:8">
      <c r="A2832" s="88" t="s">
        <v>6477</v>
      </c>
      <c r="B2832" s="88" t="s">
        <v>876</v>
      </c>
      <c r="C2832" s="88" t="s">
        <v>6477</v>
      </c>
      <c r="D2832" s="88" t="s">
        <v>6478</v>
      </c>
      <c r="E2832" s="89">
        <v>2</v>
      </c>
      <c r="F2832" s="88" t="s">
        <v>1185</v>
      </c>
      <c r="H2832" s="3">
        <f>E2832+SUMIF('BR DTG PACUL'!C:C,'STOK PACUL'!C2832,'BR DTG PACUL'!E:E)</f>
        <v>2</v>
      </c>
    </row>
    <row r="2833" spans="1:8">
      <c r="A2833" s="88" t="s">
        <v>6479</v>
      </c>
      <c r="B2833" s="88" t="s">
        <v>876</v>
      </c>
      <c r="C2833" s="88" t="s">
        <v>6479</v>
      </c>
      <c r="D2833" s="88" t="s">
        <v>6480</v>
      </c>
      <c r="E2833" s="89">
        <v>0</v>
      </c>
      <c r="F2833" s="88" t="s">
        <v>1185</v>
      </c>
      <c r="H2833" s="3">
        <f>E2833+SUMIF('BR DTG PACUL'!C:C,'STOK PACUL'!C2833,'BR DTG PACUL'!E:E)</f>
        <v>0</v>
      </c>
    </row>
    <row r="2834" spans="1:8">
      <c r="A2834" s="88" t="s">
        <v>6481</v>
      </c>
      <c r="B2834" s="88" t="s">
        <v>876</v>
      </c>
      <c r="C2834" s="88" t="s">
        <v>6481</v>
      </c>
      <c r="D2834" s="88" t="s">
        <v>6482</v>
      </c>
      <c r="E2834" s="89">
        <v>0</v>
      </c>
      <c r="F2834" s="88" t="s">
        <v>1185</v>
      </c>
      <c r="H2834" s="3">
        <f>E2834+SUMIF('BR DTG PACUL'!C:C,'STOK PACUL'!C2834,'BR DTG PACUL'!E:E)</f>
        <v>0</v>
      </c>
    </row>
    <row r="2835" spans="1:8">
      <c r="A2835" s="88" t="s">
        <v>6483</v>
      </c>
      <c r="B2835" s="88" t="s">
        <v>876</v>
      </c>
      <c r="C2835" s="88" t="s">
        <v>6483</v>
      </c>
      <c r="D2835" s="88" t="s">
        <v>6484</v>
      </c>
      <c r="E2835" s="89">
        <v>0</v>
      </c>
      <c r="F2835" s="88" t="s">
        <v>1185</v>
      </c>
      <c r="H2835" s="3">
        <f>E2835+SUMIF('BR DTG PACUL'!C:C,'STOK PACUL'!C2835,'BR DTG PACUL'!E:E)</f>
        <v>0</v>
      </c>
    </row>
    <row r="2836" spans="1:8">
      <c r="A2836" s="88" t="s">
        <v>753</v>
      </c>
      <c r="B2836" s="88" t="s">
        <v>876</v>
      </c>
      <c r="C2836" s="88" t="s">
        <v>753</v>
      </c>
      <c r="D2836" s="88" t="s">
        <v>754</v>
      </c>
      <c r="E2836" s="89">
        <v>0</v>
      </c>
      <c r="F2836" s="88" t="s">
        <v>1185</v>
      </c>
      <c r="H2836" s="3">
        <f>E2836+SUMIF('BR DTG PACUL'!C:C,'STOK PACUL'!C2836,'BR DTG PACUL'!E:E)</f>
        <v>0</v>
      </c>
    </row>
    <row r="2837" spans="1:8">
      <c r="A2837" s="88" t="s">
        <v>6485</v>
      </c>
      <c r="B2837" s="88" t="s">
        <v>876</v>
      </c>
      <c r="C2837" s="88" t="s">
        <v>6485</v>
      </c>
      <c r="D2837" s="88" t="s">
        <v>6486</v>
      </c>
      <c r="E2837" s="89">
        <v>0</v>
      </c>
      <c r="F2837" s="88" t="s">
        <v>1185</v>
      </c>
      <c r="H2837" s="3">
        <f>E2837+SUMIF('BR DTG PACUL'!C:C,'STOK PACUL'!C2837,'BR DTG PACUL'!E:E)</f>
        <v>0</v>
      </c>
    </row>
    <row r="2838" spans="1:8">
      <c r="A2838" s="88" t="s">
        <v>6487</v>
      </c>
      <c r="B2838" s="88" t="s">
        <v>876</v>
      </c>
      <c r="C2838" s="88" t="s">
        <v>6487</v>
      </c>
      <c r="D2838" s="88" t="s">
        <v>6488</v>
      </c>
      <c r="E2838" s="89">
        <v>0</v>
      </c>
      <c r="F2838" s="88" t="s">
        <v>1185</v>
      </c>
      <c r="H2838" s="3">
        <f>E2838+SUMIF('BR DTG PACUL'!C:C,'STOK PACUL'!C2838,'BR DTG PACUL'!E:E)</f>
        <v>0</v>
      </c>
    </row>
    <row r="2839" spans="1:8">
      <c r="A2839" s="88" t="s">
        <v>6489</v>
      </c>
      <c r="B2839" s="88" t="s">
        <v>876</v>
      </c>
      <c r="C2839" s="88" t="s">
        <v>6489</v>
      </c>
      <c r="D2839" s="88" t="s">
        <v>6490</v>
      </c>
      <c r="E2839" s="89">
        <v>0</v>
      </c>
      <c r="F2839" s="88" t="s">
        <v>1185</v>
      </c>
      <c r="H2839" s="3">
        <f>E2839+SUMIF('BR DTG PACUL'!C:C,'STOK PACUL'!C2839,'BR DTG PACUL'!E:E)</f>
        <v>0</v>
      </c>
    </row>
    <row r="2840" spans="1:8">
      <c r="A2840" s="88" t="s">
        <v>6491</v>
      </c>
      <c r="B2840" s="88" t="s">
        <v>876</v>
      </c>
      <c r="C2840" s="88" t="s">
        <v>6491</v>
      </c>
      <c r="D2840" s="88" t="s">
        <v>6492</v>
      </c>
      <c r="E2840" s="89">
        <v>0</v>
      </c>
      <c r="F2840" s="88" t="s">
        <v>1185</v>
      </c>
      <c r="H2840" s="3">
        <f>E2840+SUMIF('BR DTG PACUL'!C:C,'STOK PACUL'!C2840,'BR DTG PACUL'!E:E)</f>
        <v>0</v>
      </c>
    </row>
    <row r="2841" spans="1:8">
      <c r="A2841" s="88" t="s">
        <v>6493</v>
      </c>
      <c r="B2841" s="88" t="s">
        <v>876</v>
      </c>
      <c r="C2841" s="88" t="s">
        <v>6493</v>
      </c>
      <c r="D2841" s="88" t="s">
        <v>6494</v>
      </c>
      <c r="E2841" s="89">
        <v>0</v>
      </c>
      <c r="F2841" s="88" t="s">
        <v>1185</v>
      </c>
      <c r="H2841" s="3">
        <f>E2841+SUMIF('BR DTG PACUL'!C:C,'STOK PACUL'!C2841,'BR DTG PACUL'!E:E)</f>
        <v>0</v>
      </c>
    </row>
    <row r="2842" spans="1:8">
      <c r="A2842" s="88" t="s">
        <v>6495</v>
      </c>
      <c r="B2842" s="88" t="s">
        <v>876</v>
      </c>
      <c r="C2842" s="88" t="s">
        <v>6495</v>
      </c>
      <c r="D2842" s="88" t="s">
        <v>6496</v>
      </c>
      <c r="E2842" s="89">
        <v>0</v>
      </c>
      <c r="F2842" s="88" t="s">
        <v>1185</v>
      </c>
      <c r="H2842" s="3">
        <f>E2842+SUMIF('BR DTG PACUL'!C:C,'STOK PACUL'!C2842,'BR DTG PACUL'!E:E)</f>
        <v>0</v>
      </c>
    </row>
    <row r="2843" spans="1:8">
      <c r="A2843" s="88" t="s">
        <v>6497</v>
      </c>
      <c r="B2843" s="88" t="s">
        <v>876</v>
      </c>
      <c r="C2843" s="88" t="s">
        <v>6497</v>
      </c>
      <c r="D2843" s="88" t="s">
        <v>6498</v>
      </c>
      <c r="E2843" s="89">
        <v>0</v>
      </c>
      <c r="F2843" s="88" t="s">
        <v>1185</v>
      </c>
      <c r="H2843" s="3">
        <f>E2843+SUMIF('BR DTG PACUL'!C:C,'STOK PACUL'!C2843,'BR DTG PACUL'!E:E)</f>
        <v>0</v>
      </c>
    </row>
    <row r="2844" spans="1:8">
      <c r="A2844" s="88" t="s">
        <v>6499</v>
      </c>
      <c r="B2844" s="88" t="s">
        <v>876</v>
      </c>
      <c r="C2844" s="88" t="s">
        <v>6499</v>
      </c>
      <c r="D2844" s="88" t="s">
        <v>6500</v>
      </c>
      <c r="E2844" s="89">
        <v>0</v>
      </c>
      <c r="F2844" s="88" t="s">
        <v>1185</v>
      </c>
      <c r="H2844" s="3">
        <f>E2844+SUMIF('BR DTG PACUL'!C:C,'STOK PACUL'!C2844,'BR DTG PACUL'!E:E)</f>
        <v>0</v>
      </c>
    </row>
    <row r="2845" spans="1:8">
      <c r="A2845" s="88" t="s">
        <v>6501</v>
      </c>
      <c r="B2845" s="88" t="s">
        <v>876</v>
      </c>
      <c r="C2845" s="88" t="s">
        <v>6501</v>
      </c>
      <c r="D2845" s="88" t="s">
        <v>6502</v>
      </c>
      <c r="E2845" s="89">
        <v>0</v>
      </c>
      <c r="F2845" s="88" t="s">
        <v>1185</v>
      </c>
      <c r="H2845" s="3">
        <f>E2845+SUMIF('BR DTG PACUL'!C:C,'STOK PACUL'!C2845,'BR DTG PACUL'!E:E)</f>
        <v>0</v>
      </c>
    </row>
    <row r="2846" spans="1:8">
      <c r="A2846" s="88" t="s">
        <v>6503</v>
      </c>
      <c r="B2846" s="88" t="s">
        <v>876</v>
      </c>
      <c r="C2846" s="88" t="s">
        <v>6503</v>
      </c>
      <c r="D2846" s="88" t="s">
        <v>6504</v>
      </c>
      <c r="E2846" s="89">
        <v>0</v>
      </c>
      <c r="F2846" s="88" t="s">
        <v>1185</v>
      </c>
      <c r="H2846" s="3">
        <f>E2846+SUMIF('BR DTG PACUL'!C:C,'STOK PACUL'!C2846,'BR DTG PACUL'!E:E)</f>
        <v>0</v>
      </c>
    </row>
    <row r="2847" spans="1:8">
      <c r="A2847" s="88" t="s">
        <v>6505</v>
      </c>
      <c r="B2847" s="88" t="s">
        <v>876</v>
      </c>
      <c r="C2847" s="88" t="s">
        <v>6505</v>
      </c>
      <c r="D2847" s="88" t="s">
        <v>6506</v>
      </c>
      <c r="E2847" s="89">
        <v>0</v>
      </c>
      <c r="F2847" s="88" t="s">
        <v>1185</v>
      </c>
      <c r="H2847" s="3">
        <f>E2847+SUMIF('BR DTG PACUL'!C:C,'STOK PACUL'!C2847,'BR DTG PACUL'!E:E)</f>
        <v>0</v>
      </c>
    </row>
    <row r="2848" spans="1:8">
      <c r="A2848" s="88" t="s">
        <v>6507</v>
      </c>
      <c r="B2848" s="88" t="s">
        <v>876</v>
      </c>
      <c r="C2848" s="88" t="s">
        <v>6507</v>
      </c>
      <c r="D2848" s="88" t="s">
        <v>6508</v>
      </c>
      <c r="E2848" s="89">
        <v>0</v>
      </c>
      <c r="F2848" s="88" t="s">
        <v>1185</v>
      </c>
      <c r="H2848" s="3">
        <f>E2848+SUMIF('BR DTG PACUL'!C:C,'STOK PACUL'!C2848,'BR DTG PACUL'!E:E)</f>
        <v>0</v>
      </c>
    </row>
    <row r="2849" spans="1:8">
      <c r="A2849" s="88" t="s">
        <v>6509</v>
      </c>
      <c r="B2849" s="88" t="s">
        <v>876</v>
      </c>
      <c r="C2849" s="88" t="s">
        <v>6509</v>
      </c>
      <c r="D2849" s="88" t="s">
        <v>6510</v>
      </c>
      <c r="E2849" s="89">
        <v>0</v>
      </c>
      <c r="F2849" s="88" t="s">
        <v>1185</v>
      </c>
      <c r="H2849" s="3">
        <f>E2849+SUMIF('BR DTG PACUL'!C:C,'STOK PACUL'!C2849,'BR DTG PACUL'!E:E)</f>
        <v>0</v>
      </c>
    </row>
    <row r="2850" spans="1:8">
      <c r="A2850" s="88" t="s">
        <v>6511</v>
      </c>
      <c r="B2850" s="88" t="s">
        <v>876</v>
      </c>
      <c r="C2850" s="88" t="s">
        <v>6511</v>
      </c>
      <c r="D2850" s="88" t="s">
        <v>6512</v>
      </c>
      <c r="E2850" s="89">
        <v>0</v>
      </c>
      <c r="F2850" s="88" t="s">
        <v>1185</v>
      </c>
      <c r="H2850" s="3">
        <f>E2850+SUMIF('BR DTG PACUL'!C:C,'STOK PACUL'!C2850,'BR DTG PACUL'!E:E)</f>
        <v>0</v>
      </c>
    </row>
    <row r="2851" spans="1:8">
      <c r="A2851" s="88" t="s">
        <v>6513</v>
      </c>
      <c r="B2851" s="88" t="s">
        <v>876</v>
      </c>
      <c r="C2851" s="88" t="s">
        <v>6513</v>
      </c>
      <c r="D2851" s="88" t="s">
        <v>6514</v>
      </c>
      <c r="E2851" s="89">
        <v>0</v>
      </c>
      <c r="F2851" s="88" t="s">
        <v>1185</v>
      </c>
      <c r="H2851" s="3">
        <f>E2851+SUMIF('BR DTG PACUL'!C:C,'STOK PACUL'!C2851,'BR DTG PACUL'!E:E)</f>
        <v>0</v>
      </c>
    </row>
    <row r="2852" spans="1:8">
      <c r="A2852" s="88" t="s">
        <v>6515</v>
      </c>
      <c r="B2852" s="88" t="s">
        <v>876</v>
      </c>
      <c r="C2852" s="88" t="s">
        <v>6515</v>
      </c>
      <c r="D2852" s="88" t="s">
        <v>6516</v>
      </c>
      <c r="E2852" s="89">
        <v>0</v>
      </c>
      <c r="F2852" s="88" t="s">
        <v>1185</v>
      </c>
      <c r="H2852" s="3">
        <f>E2852+SUMIF('BR DTG PACUL'!C:C,'STOK PACUL'!C2852,'BR DTG PACUL'!E:E)</f>
        <v>0</v>
      </c>
    </row>
    <row r="2853" spans="1:8">
      <c r="A2853" s="88" t="s">
        <v>1894</v>
      </c>
      <c r="B2853" s="88" t="s">
        <v>876</v>
      </c>
      <c r="C2853" s="88" t="s">
        <v>1894</v>
      </c>
      <c r="D2853" s="88" t="s">
        <v>1895</v>
      </c>
      <c r="E2853" s="89">
        <v>0</v>
      </c>
      <c r="F2853" s="88" t="s">
        <v>1185</v>
      </c>
      <c r="H2853" s="3">
        <f>E2853+SUMIF('BR DTG PACUL'!C:C,'STOK PACUL'!C2853,'BR DTG PACUL'!E:E)</f>
        <v>0</v>
      </c>
    </row>
    <row r="2854" spans="1:8">
      <c r="A2854" s="88" t="s">
        <v>6517</v>
      </c>
      <c r="B2854" s="88" t="s">
        <v>876</v>
      </c>
      <c r="C2854" s="88" t="s">
        <v>6517</v>
      </c>
      <c r="D2854" s="88" t="s">
        <v>6518</v>
      </c>
      <c r="E2854" s="89">
        <v>0</v>
      </c>
      <c r="F2854" s="88" t="s">
        <v>1185</v>
      </c>
      <c r="H2854" s="3">
        <f>E2854+SUMIF('BR DTG PACUL'!C:C,'STOK PACUL'!C2854,'BR DTG PACUL'!E:E)</f>
        <v>0</v>
      </c>
    </row>
    <row r="2855" spans="1:8">
      <c r="A2855" s="88" t="s">
        <v>6519</v>
      </c>
      <c r="B2855" s="88" t="s">
        <v>876</v>
      </c>
      <c r="C2855" s="88" t="s">
        <v>6519</v>
      </c>
      <c r="D2855" s="88" t="s">
        <v>6520</v>
      </c>
      <c r="E2855" s="89">
        <v>0</v>
      </c>
      <c r="F2855" s="88" t="s">
        <v>1185</v>
      </c>
      <c r="H2855" s="3">
        <f>E2855+SUMIF('BR DTG PACUL'!C:C,'STOK PACUL'!C2855,'BR DTG PACUL'!E:E)</f>
        <v>0</v>
      </c>
    </row>
    <row r="2856" spans="1:8">
      <c r="A2856" s="88" t="s">
        <v>6521</v>
      </c>
      <c r="B2856" s="88" t="s">
        <v>876</v>
      </c>
      <c r="C2856" s="88" t="s">
        <v>6521</v>
      </c>
      <c r="D2856" s="88" t="s">
        <v>6522</v>
      </c>
      <c r="E2856" s="89">
        <v>0</v>
      </c>
      <c r="F2856" s="88" t="s">
        <v>1185</v>
      </c>
      <c r="H2856" s="3">
        <f>E2856+SUMIF('BR DTG PACUL'!C:C,'STOK PACUL'!C2856,'BR DTG PACUL'!E:E)</f>
        <v>0</v>
      </c>
    </row>
    <row r="2857" spans="1:8">
      <c r="A2857" s="88" t="s">
        <v>6523</v>
      </c>
      <c r="B2857" s="88" t="s">
        <v>876</v>
      </c>
      <c r="C2857" s="88" t="s">
        <v>6523</v>
      </c>
      <c r="D2857" s="88" t="s">
        <v>6524</v>
      </c>
      <c r="E2857" s="89">
        <v>0</v>
      </c>
      <c r="F2857" s="88" t="s">
        <v>1185</v>
      </c>
      <c r="H2857" s="3">
        <f>E2857+SUMIF('BR DTG PACUL'!C:C,'STOK PACUL'!C2857,'BR DTG PACUL'!E:E)</f>
        <v>0</v>
      </c>
    </row>
    <row r="2858" spans="1:8">
      <c r="A2858" s="88" t="s">
        <v>6525</v>
      </c>
      <c r="B2858" s="88" t="s">
        <v>876</v>
      </c>
      <c r="C2858" s="88" t="s">
        <v>6525</v>
      </c>
      <c r="D2858" s="88" t="s">
        <v>6526</v>
      </c>
      <c r="E2858" s="89">
        <v>0</v>
      </c>
      <c r="F2858" s="88" t="s">
        <v>1185</v>
      </c>
      <c r="H2858" s="3">
        <f>E2858+SUMIF('BR DTG PACUL'!C:C,'STOK PACUL'!C2858,'BR DTG PACUL'!E:E)</f>
        <v>0</v>
      </c>
    </row>
    <row r="2859" spans="1:8">
      <c r="A2859" s="88" t="s">
        <v>6527</v>
      </c>
      <c r="B2859" s="88" t="s">
        <v>876</v>
      </c>
      <c r="C2859" s="88" t="s">
        <v>6527</v>
      </c>
      <c r="D2859" s="88" t="s">
        <v>6528</v>
      </c>
      <c r="E2859" s="89">
        <v>0</v>
      </c>
      <c r="F2859" s="88" t="s">
        <v>1185</v>
      </c>
      <c r="H2859" s="3">
        <f>E2859+SUMIF('BR DTG PACUL'!C:C,'STOK PACUL'!C2859,'BR DTG PACUL'!E:E)</f>
        <v>0</v>
      </c>
    </row>
    <row r="2860" spans="1:8">
      <c r="A2860" s="88" t="s">
        <v>6529</v>
      </c>
      <c r="B2860" s="88" t="s">
        <v>876</v>
      </c>
      <c r="C2860" s="88" t="s">
        <v>6529</v>
      </c>
      <c r="D2860" s="88" t="s">
        <v>6530</v>
      </c>
      <c r="E2860" s="89">
        <v>0</v>
      </c>
      <c r="F2860" s="88" t="s">
        <v>1185</v>
      </c>
      <c r="H2860" s="3">
        <f>E2860+SUMIF('BR DTG PACUL'!C:C,'STOK PACUL'!C2860,'BR DTG PACUL'!E:E)</f>
        <v>0</v>
      </c>
    </row>
    <row r="2861" spans="1:8" ht="30">
      <c r="A2861" s="88" t="s">
        <v>6531</v>
      </c>
      <c r="B2861" s="88" t="s">
        <v>876</v>
      </c>
      <c r="C2861" s="88" t="s">
        <v>6531</v>
      </c>
      <c r="D2861" s="88" t="s">
        <v>6532</v>
      </c>
      <c r="E2861" s="89">
        <v>0</v>
      </c>
      <c r="F2861" s="88" t="s">
        <v>1185</v>
      </c>
      <c r="H2861" s="3">
        <f>E2861+SUMIF('BR DTG PACUL'!C:C,'STOK PACUL'!C2861,'BR DTG PACUL'!E:E)</f>
        <v>0</v>
      </c>
    </row>
    <row r="2862" spans="1:8">
      <c r="A2862" s="88" t="s">
        <v>6533</v>
      </c>
      <c r="B2862" s="88" t="s">
        <v>876</v>
      </c>
      <c r="C2862" s="88" t="s">
        <v>6533</v>
      </c>
      <c r="D2862" s="88" t="s">
        <v>6534</v>
      </c>
      <c r="E2862" s="89">
        <v>0</v>
      </c>
      <c r="F2862" s="88" t="s">
        <v>1185</v>
      </c>
      <c r="H2862" s="3">
        <f>E2862+SUMIF('BR DTG PACUL'!C:C,'STOK PACUL'!C2862,'BR DTG PACUL'!E:E)</f>
        <v>0</v>
      </c>
    </row>
    <row r="2863" spans="1:8">
      <c r="A2863" s="88" t="s">
        <v>6535</v>
      </c>
      <c r="B2863" s="88" t="s">
        <v>876</v>
      </c>
      <c r="C2863" s="88" t="s">
        <v>6535</v>
      </c>
      <c r="D2863" s="88" t="s">
        <v>6536</v>
      </c>
      <c r="E2863" s="89">
        <v>0</v>
      </c>
      <c r="F2863" s="88" t="s">
        <v>1185</v>
      </c>
      <c r="H2863" s="3">
        <f>E2863+SUMIF('BR DTG PACUL'!C:C,'STOK PACUL'!C2863,'BR DTG PACUL'!E:E)</f>
        <v>0</v>
      </c>
    </row>
    <row r="2864" spans="1:8">
      <c r="A2864" s="88" t="s">
        <v>6537</v>
      </c>
      <c r="B2864" s="88" t="s">
        <v>876</v>
      </c>
      <c r="C2864" s="88" t="s">
        <v>6537</v>
      </c>
      <c r="D2864" s="88" t="s">
        <v>6538</v>
      </c>
      <c r="E2864" s="89">
        <v>0</v>
      </c>
      <c r="F2864" s="88" t="s">
        <v>1185</v>
      </c>
      <c r="H2864" s="3">
        <f>E2864+SUMIF('BR DTG PACUL'!C:C,'STOK PACUL'!C2864,'BR DTG PACUL'!E:E)</f>
        <v>0</v>
      </c>
    </row>
    <row r="2865" spans="1:8">
      <c r="A2865" s="88" t="s">
        <v>6539</v>
      </c>
      <c r="B2865" s="88" t="s">
        <v>876</v>
      </c>
      <c r="C2865" s="88" t="s">
        <v>6539</v>
      </c>
      <c r="D2865" s="88" t="s">
        <v>6540</v>
      </c>
      <c r="E2865" s="89">
        <v>0</v>
      </c>
      <c r="F2865" s="88" t="s">
        <v>1185</v>
      </c>
      <c r="H2865" s="3">
        <f>E2865+SUMIF('BR DTG PACUL'!C:C,'STOK PACUL'!C2865,'BR DTG PACUL'!E:E)</f>
        <v>0</v>
      </c>
    </row>
    <row r="2866" spans="1:8">
      <c r="A2866" s="88" t="s">
        <v>6541</v>
      </c>
      <c r="B2866" s="88" t="s">
        <v>876</v>
      </c>
      <c r="C2866" s="88" t="s">
        <v>6541</v>
      </c>
      <c r="D2866" s="88" t="s">
        <v>6542</v>
      </c>
      <c r="E2866" s="89">
        <v>0</v>
      </c>
      <c r="F2866" s="88" t="s">
        <v>1185</v>
      </c>
      <c r="H2866" s="3">
        <f>E2866+SUMIF('BR DTG PACUL'!C:C,'STOK PACUL'!C2866,'BR DTG PACUL'!E:E)</f>
        <v>0</v>
      </c>
    </row>
    <row r="2867" spans="1:8">
      <c r="A2867" s="88" t="s">
        <v>755</v>
      </c>
      <c r="B2867" s="88" t="s">
        <v>876</v>
      </c>
      <c r="C2867" s="88" t="s">
        <v>755</v>
      </c>
      <c r="D2867" s="88" t="s">
        <v>756</v>
      </c>
      <c r="E2867" s="89">
        <v>0</v>
      </c>
      <c r="F2867" s="88" t="s">
        <v>1185</v>
      </c>
      <c r="H2867" s="3">
        <f>E2867+SUMIF('BR DTG PACUL'!C:C,'STOK PACUL'!C2867,'BR DTG PACUL'!E:E)</f>
        <v>0</v>
      </c>
    </row>
    <row r="2868" spans="1:8">
      <c r="A2868" s="88" t="s">
        <v>757</v>
      </c>
      <c r="B2868" s="88" t="s">
        <v>876</v>
      </c>
      <c r="C2868" s="88" t="s">
        <v>757</v>
      </c>
      <c r="D2868" s="88" t="s">
        <v>758</v>
      </c>
      <c r="E2868" s="89">
        <v>0</v>
      </c>
      <c r="F2868" s="88" t="s">
        <v>1185</v>
      </c>
      <c r="H2868" s="3">
        <f>E2868+SUMIF('BR DTG PACUL'!C:C,'STOK PACUL'!C2868,'BR DTG PACUL'!E:E)</f>
        <v>0</v>
      </c>
    </row>
    <row r="2869" spans="1:8">
      <c r="A2869" s="88" t="s">
        <v>6543</v>
      </c>
      <c r="B2869" s="88" t="s">
        <v>876</v>
      </c>
      <c r="C2869" s="88" t="s">
        <v>6543</v>
      </c>
      <c r="D2869" s="88" t="s">
        <v>6544</v>
      </c>
      <c r="E2869" s="89">
        <v>0</v>
      </c>
      <c r="F2869" s="88" t="s">
        <v>1185</v>
      </c>
      <c r="H2869" s="3">
        <f>E2869+SUMIF('BR DTG PACUL'!C:C,'STOK PACUL'!C2869,'BR DTG PACUL'!E:E)</f>
        <v>0</v>
      </c>
    </row>
    <row r="2870" spans="1:8">
      <c r="A2870" s="88" t="s">
        <v>6545</v>
      </c>
      <c r="B2870" s="88" t="s">
        <v>876</v>
      </c>
      <c r="C2870" s="88" t="s">
        <v>6545</v>
      </c>
      <c r="D2870" s="88" t="s">
        <v>6546</v>
      </c>
      <c r="E2870" s="89">
        <v>0</v>
      </c>
      <c r="F2870" s="88" t="s">
        <v>1185</v>
      </c>
      <c r="H2870" s="3">
        <f>E2870+SUMIF('BR DTG PACUL'!C:C,'STOK PACUL'!C2870,'BR DTG PACUL'!E:E)</f>
        <v>0</v>
      </c>
    </row>
    <row r="2871" spans="1:8">
      <c r="A2871" s="88" t="s">
        <v>6547</v>
      </c>
      <c r="B2871" s="88" t="s">
        <v>876</v>
      </c>
      <c r="C2871" s="88" t="s">
        <v>6547</v>
      </c>
      <c r="D2871" s="88" t="s">
        <v>6548</v>
      </c>
      <c r="E2871" s="89">
        <v>0</v>
      </c>
      <c r="F2871" s="88" t="s">
        <v>1185</v>
      </c>
      <c r="H2871" s="3">
        <f>E2871+SUMIF('BR DTG PACUL'!C:C,'STOK PACUL'!C2871,'BR DTG PACUL'!E:E)</f>
        <v>0</v>
      </c>
    </row>
    <row r="2872" spans="1:8">
      <c r="A2872" s="88" t="s">
        <v>6549</v>
      </c>
      <c r="B2872" s="88" t="s">
        <v>876</v>
      </c>
      <c r="C2872" s="88" t="s">
        <v>6549</v>
      </c>
      <c r="D2872" s="88" t="s">
        <v>6550</v>
      </c>
      <c r="E2872" s="89">
        <v>0</v>
      </c>
      <c r="F2872" s="88" t="s">
        <v>1185</v>
      </c>
      <c r="H2872" s="3">
        <f>E2872+SUMIF('BR DTG PACUL'!C:C,'STOK PACUL'!C2872,'BR DTG PACUL'!E:E)</f>
        <v>0</v>
      </c>
    </row>
    <row r="2873" spans="1:8">
      <c r="A2873" s="88" t="s">
        <v>759</v>
      </c>
      <c r="B2873" s="88" t="s">
        <v>888</v>
      </c>
      <c r="C2873" s="88" t="s">
        <v>759</v>
      </c>
      <c r="D2873" s="88" t="s">
        <v>760</v>
      </c>
      <c r="E2873" s="89">
        <v>0</v>
      </c>
      <c r="F2873" s="88" t="s">
        <v>1185</v>
      </c>
      <c r="H2873" s="3">
        <f>E2873+SUMIF('BR DTG PACUL'!C:C,'STOK PACUL'!C2873,'BR DTG PACUL'!E:E)</f>
        <v>0</v>
      </c>
    </row>
    <row r="2874" spans="1:8">
      <c r="A2874" s="88" t="s">
        <v>6551</v>
      </c>
      <c r="B2874" s="88" t="s">
        <v>876</v>
      </c>
      <c r="C2874" s="88" t="s">
        <v>6551</v>
      </c>
      <c r="D2874" s="88" t="s">
        <v>6552</v>
      </c>
      <c r="E2874" s="89">
        <v>0</v>
      </c>
      <c r="F2874" s="88" t="s">
        <v>1185</v>
      </c>
      <c r="H2874" s="3">
        <f>E2874+SUMIF('BR DTG PACUL'!C:C,'STOK PACUL'!C2874,'BR DTG PACUL'!E:E)</f>
        <v>0</v>
      </c>
    </row>
    <row r="2875" spans="1:8">
      <c r="A2875" s="88" t="s">
        <v>6553</v>
      </c>
      <c r="B2875" s="88" t="s">
        <v>876</v>
      </c>
      <c r="C2875" s="88" t="s">
        <v>6553</v>
      </c>
      <c r="D2875" s="88" t="s">
        <v>6554</v>
      </c>
      <c r="E2875" s="89">
        <v>0</v>
      </c>
      <c r="F2875" s="88" t="s">
        <v>1185</v>
      </c>
      <c r="H2875" s="3">
        <f>E2875+SUMIF('BR DTG PACUL'!C:C,'STOK PACUL'!C2875,'BR DTG PACUL'!E:E)</f>
        <v>0</v>
      </c>
    </row>
    <row r="2876" spans="1:8">
      <c r="A2876" s="88" t="s">
        <v>6555</v>
      </c>
      <c r="B2876" s="88" t="s">
        <v>876</v>
      </c>
      <c r="C2876" s="88" t="s">
        <v>6555</v>
      </c>
      <c r="D2876" s="88" t="s">
        <v>6556</v>
      </c>
      <c r="E2876" s="89">
        <v>0</v>
      </c>
      <c r="F2876" s="88" t="s">
        <v>1185</v>
      </c>
      <c r="H2876" s="3">
        <f>E2876+SUMIF('BR DTG PACUL'!C:C,'STOK PACUL'!C2876,'BR DTG PACUL'!E:E)</f>
        <v>0</v>
      </c>
    </row>
    <row r="2877" spans="1:8">
      <c r="A2877" s="88" t="s">
        <v>6557</v>
      </c>
      <c r="B2877" s="88" t="s">
        <v>876</v>
      </c>
      <c r="C2877" s="88" t="s">
        <v>6557</v>
      </c>
      <c r="D2877" s="88" t="s">
        <v>6558</v>
      </c>
      <c r="E2877" s="89">
        <v>0</v>
      </c>
      <c r="F2877" s="88" t="s">
        <v>1185</v>
      </c>
      <c r="H2877" s="3">
        <f>E2877+SUMIF('BR DTG PACUL'!C:C,'STOK PACUL'!C2877,'BR DTG PACUL'!E:E)</f>
        <v>0</v>
      </c>
    </row>
    <row r="2878" spans="1:8">
      <c r="A2878" s="88" t="s">
        <v>6559</v>
      </c>
      <c r="B2878" s="88" t="s">
        <v>876</v>
      </c>
      <c r="C2878" s="88" t="s">
        <v>6559</v>
      </c>
      <c r="D2878" s="88" t="s">
        <v>6560</v>
      </c>
      <c r="E2878" s="89">
        <v>0</v>
      </c>
      <c r="F2878" s="88" t="s">
        <v>1185</v>
      </c>
      <c r="H2878" s="3">
        <f>E2878+SUMIF('BR DTG PACUL'!C:C,'STOK PACUL'!C2878,'BR DTG PACUL'!E:E)</f>
        <v>0</v>
      </c>
    </row>
    <row r="2879" spans="1:8">
      <c r="A2879" s="88" t="s">
        <v>6561</v>
      </c>
      <c r="B2879" s="88" t="s">
        <v>876</v>
      </c>
      <c r="C2879" s="88" t="s">
        <v>6561</v>
      </c>
      <c r="D2879" s="88" t="s">
        <v>6562</v>
      </c>
      <c r="E2879" s="89">
        <v>0</v>
      </c>
      <c r="F2879" s="88" t="s">
        <v>1185</v>
      </c>
      <c r="H2879" s="3">
        <f>E2879+SUMIF('BR DTG PACUL'!C:C,'STOK PACUL'!C2879,'BR DTG PACUL'!E:E)</f>
        <v>0</v>
      </c>
    </row>
    <row r="2880" spans="1:8">
      <c r="A2880" s="88" t="s">
        <v>6563</v>
      </c>
      <c r="B2880" s="88" t="s">
        <v>876</v>
      </c>
      <c r="C2880" s="88" t="s">
        <v>6563</v>
      </c>
      <c r="D2880" s="88" t="s">
        <v>6564</v>
      </c>
      <c r="E2880" s="89">
        <v>0</v>
      </c>
      <c r="F2880" s="88" t="s">
        <v>1185</v>
      </c>
      <c r="H2880" s="3">
        <f>E2880+SUMIF('BR DTG PACUL'!C:C,'STOK PACUL'!C2880,'BR DTG PACUL'!E:E)</f>
        <v>0</v>
      </c>
    </row>
    <row r="2881" spans="1:8">
      <c r="A2881" s="88" t="s">
        <v>6565</v>
      </c>
      <c r="B2881" s="88" t="s">
        <v>876</v>
      </c>
      <c r="C2881" s="88" t="s">
        <v>6565</v>
      </c>
      <c r="D2881" s="88" t="s">
        <v>6566</v>
      </c>
      <c r="E2881" s="89">
        <v>0</v>
      </c>
      <c r="F2881" s="88" t="s">
        <v>1185</v>
      </c>
      <c r="H2881" s="3">
        <f>E2881+SUMIF('BR DTG PACUL'!C:C,'STOK PACUL'!C2881,'BR DTG PACUL'!E:E)</f>
        <v>0</v>
      </c>
    </row>
    <row r="2882" spans="1:8">
      <c r="A2882" s="88" t="s">
        <v>6567</v>
      </c>
      <c r="B2882" s="88" t="s">
        <v>876</v>
      </c>
      <c r="C2882" s="88" t="s">
        <v>6567</v>
      </c>
      <c r="D2882" s="88" t="s">
        <v>6568</v>
      </c>
      <c r="E2882" s="89">
        <v>0</v>
      </c>
      <c r="F2882" s="88" t="s">
        <v>1185</v>
      </c>
      <c r="H2882" s="3">
        <f>E2882+SUMIF('BR DTG PACUL'!C:C,'STOK PACUL'!C2882,'BR DTG PACUL'!E:E)</f>
        <v>0</v>
      </c>
    </row>
    <row r="2883" spans="1:8">
      <c r="A2883" s="88" t="s">
        <v>6569</v>
      </c>
      <c r="B2883" s="88" t="s">
        <v>876</v>
      </c>
      <c r="C2883" s="88" t="s">
        <v>6569</v>
      </c>
      <c r="D2883" s="88" t="s">
        <v>6570</v>
      </c>
      <c r="E2883" s="89">
        <v>0</v>
      </c>
      <c r="F2883" s="88" t="s">
        <v>1185</v>
      </c>
      <c r="H2883" s="3">
        <f>E2883+SUMIF('BR DTG PACUL'!C:C,'STOK PACUL'!C2883,'BR DTG PACUL'!E:E)</f>
        <v>0</v>
      </c>
    </row>
    <row r="2884" spans="1:8">
      <c r="A2884" s="88" t="s">
        <v>6571</v>
      </c>
      <c r="B2884" s="88" t="s">
        <v>876</v>
      </c>
      <c r="C2884" s="88" t="s">
        <v>6571</v>
      </c>
      <c r="D2884" s="88" t="s">
        <v>6572</v>
      </c>
      <c r="E2884" s="89">
        <v>0</v>
      </c>
      <c r="F2884" s="88" t="s">
        <v>1185</v>
      </c>
      <c r="H2884" s="3">
        <f>E2884+SUMIF('BR DTG PACUL'!C:C,'STOK PACUL'!C2884,'BR DTG PACUL'!E:E)</f>
        <v>0</v>
      </c>
    </row>
    <row r="2885" spans="1:8">
      <c r="A2885" s="88" t="s">
        <v>6573</v>
      </c>
      <c r="B2885" s="88" t="s">
        <v>876</v>
      </c>
      <c r="C2885" s="88" t="s">
        <v>6573</v>
      </c>
      <c r="D2885" s="88" t="s">
        <v>6574</v>
      </c>
      <c r="E2885" s="89">
        <v>0</v>
      </c>
      <c r="F2885" s="88" t="s">
        <v>1185</v>
      </c>
      <c r="H2885" s="3">
        <f>E2885+SUMIF('BR DTG PACUL'!C:C,'STOK PACUL'!C2885,'BR DTG PACUL'!E:E)</f>
        <v>0</v>
      </c>
    </row>
    <row r="2886" spans="1:8">
      <c r="A2886" s="88" t="s">
        <v>6575</v>
      </c>
      <c r="B2886" s="88" t="s">
        <v>876</v>
      </c>
      <c r="C2886" s="88" t="s">
        <v>6575</v>
      </c>
      <c r="D2886" s="88" t="s">
        <v>6576</v>
      </c>
      <c r="E2886" s="89">
        <v>0</v>
      </c>
      <c r="F2886" s="88" t="s">
        <v>1185</v>
      </c>
      <c r="H2886" s="3">
        <f>E2886+SUMIF('BR DTG PACUL'!C:C,'STOK PACUL'!C2886,'BR DTG PACUL'!E:E)</f>
        <v>0</v>
      </c>
    </row>
    <row r="2887" spans="1:8">
      <c r="A2887" s="88" t="s">
        <v>6577</v>
      </c>
      <c r="B2887" s="88" t="s">
        <v>876</v>
      </c>
      <c r="C2887" s="88" t="s">
        <v>6577</v>
      </c>
      <c r="D2887" s="88" t="s">
        <v>2330</v>
      </c>
      <c r="E2887" s="89">
        <v>0</v>
      </c>
      <c r="F2887" s="88" t="s">
        <v>1185</v>
      </c>
      <c r="H2887" s="3">
        <f>E2887+SUMIF('BR DTG PACUL'!C:C,'STOK PACUL'!C2887,'BR DTG PACUL'!E:E)</f>
        <v>0</v>
      </c>
    </row>
    <row r="2888" spans="1:8">
      <c r="A2888" s="88" t="s">
        <v>6578</v>
      </c>
      <c r="B2888" s="88" t="s">
        <v>876</v>
      </c>
      <c r="C2888" s="88" t="s">
        <v>6578</v>
      </c>
      <c r="D2888" s="88" t="s">
        <v>6579</v>
      </c>
      <c r="E2888" s="89">
        <v>0</v>
      </c>
      <c r="F2888" s="88" t="s">
        <v>1185</v>
      </c>
      <c r="H2888" s="3">
        <f>E2888+SUMIF('BR DTG PACUL'!C:C,'STOK PACUL'!C2888,'BR DTG PACUL'!E:E)</f>
        <v>0</v>
      </c>
    </row>
    <row r="2889" spans="1:8">
      <c r="A2889" s="88" t="s">
        <v>6580</v>
      </c>
      <c r="B2889" s="88" t="s">
        <v>876</v>
      </c>
      <c r="C2889" s="88" t="s">
        <v>6580</v>
      </c>
      <c r="D2889" s="88" t="s">
        <v>2240</v>
      </c>
      <c r="E2889" s="89">
        <v>0</v>
      </c>
      <c r="F2889" s="88" t="s">
        <v>1185</v>
      </c>
      <c r="H2889" s="3">
        <f>E2889+SUMIF('BR DTG PACUL'!C:C,'STOK PACUL'!C2889,'BR DTG PACUL'!E:E)</f>
        <v>0</v>
      </c>
    </row>
    <row r="2890" spans="1:8">
      <c r="A2890" s="88" t="s">
        <v>6581</v>
      </c>
      <c r="B2890" s="88" t="s">
        <v>876</v>
      </c>
      <c r="C2890" s="88" t="s">
        <v>6581</v>
      </c>
      <c r="D2890" s="88" t="s">
        <v>6582</v>
      </c>
      <c r="E2890" s="89">
        <v>0</v>
      </c>
      <c r="F2890" s="88" t="s">
        <v>1185</v>
      </c>
      <c r="H2890" s="3">
        <f>E2890+SUMIF('BR DTG PACUL'!C:C,'STOK PACUL'!C2890,'BR DTG PACUL'!E:E)</f>
        <v>0</v>
      </c>
    </row>
    <row r="2891" spans="1:8">
      <c r="A2891" s="88" t="s">
        <v>6583</v>
      </c>
      <c r="B2891" s="88" t="s">
        <v>876</v>
      </c>
      <c r="C2891" s="88" t="s">
        <v>6583</v>
      </c>
      <c r="D2891" s="88" t="s">
        <v>6584</v>
      </c>
      <c r="E2891" s="89">
        <v>0</v>
      </c>
      <c r="F2891" s="88" t="s">
        <v>1185</v>
      </c>
      <c r="H2891" s="3">
        <f>E2891+SUMIF('BR DTG PACUL'!C:C,'STOK PACUL'!C2891,'BR DTG PACUL'!E:E)</f>
        <v>0</v>
      </c>
    </row>
    <row r="2892" spans="1:8">
      <c r="A2892" s="88" t="s">
        <v>6585</v>
      </c>
      <c r="B2892" s="88" t="s">
        <v>888</v>
      </c>
      <c r="C2892" s="88" t="s">
        <v>6585</v>
      </c>
      <c r="D2892" s="88" t="s">
        <v>6586</v>
      </c>
      <c r="E2892" s="89">
        <v>0</v>
      </c>
      <c r="F2892" s="88" t="s">
        <v>1185</v>
      </c>
      <c r="H2892" s="3">
        <f>E2892+SUMIF('BR DTG PACUL'!C:C,'STOK PACUL'!C2892,'BR DTG PACUL'!E:E)</f>
        <v>0</v>
      </c>
    </row>
    <row r="2893" spans="1:8">
      <c r="A2893" s="88" t="s">
        <v>6587</v>
      </c>
      <c r="B2893" s="88" t="s">
        <v>876</v>
      </c>
      <c r="C2893" s="88" t="s">
        <v>6587</v>
      </c>
      <c r="D2893" s="88" t="s">
        <v>6588</v>
      </c>
      <c r="E2893" s="89">
        <v>0</v>
      </c>
      <c r="F2893" s="88" t="s">
        <v>1185</v>
      </c>
      <c r="H2893" s="3">
        <f>E2893+SUMIF('BR DTG PACUL'!C:C,'STOK PACUL'!C2893,'BR DTG PACUL'!E:E)</f>
        <v>0</v>
      </c>
    </row>
    <row r="2894" spans="1:8">
      <c r="A2894" s="88" t="s">
        <v>6589</v>
      </c>
      <c r="B2894" s="88" t="s">
        <v>876</v>
      </c>
      <c r="C2894" s="88" t="s">
        <v>6589</v>
      </c>
      <c r="D2894" s="88" t="s">
        <v>6590</v>
      </c>
      <c r="E2894" s="89">
        <v>0</v>
      </c>
      <c r="F2894" s="88" t="s">
        <v>1185</v>
      </c>
      <c r="H2894" s="3">
        <f>E2894+SUMIF('BR DTG PACUL'!C:C,'STOK PACUL'!C2894,'BR DTG PACUL'!E:E)</f>
        <v>0</v>
      </c>
    </row>
    <row r="2895" spans="1:8">
      <c r="A2895" s="88" t="s">
        <v>6591</v>
      </c>
      <c r="B2895" s="88" t="s">
        <v>876</v>
      </c>
      <c r="C2895" s="88" t="s">
        <v>6591</v>
      </c>
      <c r="D2895" s="88" t="s">
        <v>6592</v>
      </c>
      <c r="E2895" s="89">
        <v>0</v>
      </c>
      <c r="F2895" s="88" t="s">
        <v>1185</v>
      </c>
      <c r="H2895" s="3">
        <f>E2895+SUMIF('BR DTG PACUL'!C:C,'STOK PACUL'!C2895,'BR DTG PACUL'!E:E)</f>
        <v>0</v>
      </c>
    </row>
    <row r="2896" spans="1:8">
      <c r="A2896" s="88" t="s">
        <v>6593</v>
      </c>
      <c r="B2896" s="88" t="s">
        <v>876</v>
      </c>
      <c r="C2896" s="88" t="s">
        <v>6593</v>
      </c>
      <c r="D2896" s="88" t="s">
        <v>6594</v>
      </c>
      <c r="E2896" s="89">
        <v>0</v>
      </c>
      <c r="F2896" s="88" t="s">
        <v>1185</v>
      </c>
      <c r="H2896" s="3">
        <f>E2896+SUMIF('BR DTG PACUL'!C:C,'STOK PACUL'!C2896,'BR DTG PACUL'!E:E)</f>
        <v>0</v>
      </c>
    </row>
    <row r="2897" spans="1:8">
      <c r="A2897" s="88" t="s">
        <v>434</v>
      </c>
      <c r="B2897" s="88" t="s">
        <v>898</v>
      </c>
      <c r="C2897" s="88" t="s">
        <v>434</v>
      </c>
      <c r="D2897" s="88" t="s">
        <v>1235</v>
      </c>
      <c r="E2897" s="89">
        <v>2</v>
      </c>
      <c r="F2897" s="88" t="s">
        <v>1185</v>
      </c>
      <c r="H2897" s="3">
        <f>E2897+SUMIF('BR DTG PACUL'!C:C,'STOK PACUL'!C2897,'BR DTG PACUL'!E:E)</f>
        <v>2</v>
      </c>
    </row>
    <row r="2898" spans="1:8">
      <c r="A2898" s="88" t="s">
        <v>6595</v>
      </c>
      <c r="B2898" s="88" t="s">
        <v>876</v>
      </c>
      <c r="C2898" s="88" t="s">
        <v>6595</v>
      </c>
      <c r="D2898" s="88" t="s">
        <v>6596</v>
      </c>
      <c r="E2898" s="89">
        <v>0</v>
      </c>
      <c r="F2898" s="88" t="s">
        <v>1185</v>
      </c>
      <c r="H2898" s="3">
        <f>E2898+SUMIF('BR DTG PACUL'!C:C,'STOK PACUL'!C2898,'BR DTG PACUL'!E:E)</f>
        <v>0</v>
      </c>
    </row>
    <row r="2899" spans="1:8">
      <c r="A2899" s="88" t="s">
        <v>6597</v>
      </c>
      <c r="B2899" s="88" t="s">
        <v>876</v>
      </c>
      <c r="C2899" s="88" t="s">
        <v>6597</v>
      </c>
      <c r="D2899" s="88" t="s">
        <v>6598</v>
      </c>
      <c r="E2899" s="89">
        <v>0</v>
      </c>
      <c r="F2899" s="88" t="s">
        <v>1185</v>
      </c>
      <c r="H2899" s="3">
        <f>E2899+SUMIF('BR DTG PACUL'!C:C,'STOK PACUL'!C2899,'BR DTG PACUL'!E:E)</f>
        <v>0</v>
      </c>
    </row>
    <row r="2900" spans="1:8">
      <c r="A2900" s="88" t="s">
        <v>6599</v>
      </c>
      <c r="B2900" s="88" t="s">
        <v>876</v>
      </c>
      <c r="C2900" s="88" t="s">
        <v>6599</v>
      </c>
      <c r="D2900" s="88" t="s">
        <v>6600</v>
      </c>
      <c r="E2900" s="89">
        <v>0</v>
      </c>
      <c r="F2900" s="88" t="s">
        <v>1185</v>
      </c>
      <c r="H2900" s="3">
        <f>E2900+SUMIF('BR DTG PACUL'!C:C,'STOK PACUL'!C2900,'BR DTG PACUL'!E:E)</f>
        <v>0</v>
      </c>
    </row>
    <row r="2901" spans="1:8">
      <c r="A2901" s="88" t="s">
        <v>6601</v>
      </c>
      <c r="B2901" s="88" t="s">
        <v>876</v>
      </c>
      <c r="C2901" s="88" t="s">
        <v>6601</v>
      </c>
      <c r="D2901" s="88" t="s">
        <v>6602</v>
      </c>
      <c r="E2901" s="89">
        <v>0</v>
      </c>
      <c r="F2901" s="88" t="s">
        <v>1185</v>
      </c>
      <c r="H2901" s="3">
        <f>E2901+SUMIF('BR DTG PACUL'!C:C,'STOK PACUL'!C2901,'BR DTG PACUL'!E:E)</f>
        <v>0</v>
      </c>
    </row>
    <row r="2902" spans="1:8">
      <c r="A2902" s="88" t="s">
        <v>6603</v>
      </c>
      <c r="B2902" s="88" t="s">
        <v>876</v>
      </c>
      <c r="C2902" s="88" t="s">
        <v>6603</v>
      </c>
      <c r="D2902" s="88" t="s">
        <v>6604</v>
      </c>
      <c r="E2902" s="89">
        <v>0</v>
      </c>
      <c r="F2902" s="88" t="s">
        <v>1185</v>
      </c>
      <c r="H2902" s="3">
        <f>E2902+SUMIF('BR DTG PACUL'!C:C,'STOK PACUL'!C2902,'BR DTG PACUL'!E:E)</f>
        <v>0</v>
      </c>
    </row>
    <row r="2903" spans="1:8">
      <c r="A2903" s="88" t="s">
        <v>6605</v>
      </c>
      <c r="B2903" s="88" t="s">
        <v>876</v>
      </c>
      <c r="C2903" s="88" t="s">
        <v>6605</v>
      </c>
      <c r="D2903" s="88" t="s">
        <v>6606</v>
      </c>
      <c r="E2903" s="89">
        <v>0</v>
      </c>
      <c r="F2903" s="88" t="s">
        <v>1185</v>
      </c>
      <c r="H2903" s="3">
        <f>E2903+SUMIF('BR DTG PACUL'!C:C,'STOK PACUL'!C2903,'BR DTG PACUL'!E:E)</f>
        <v>0</v>
      </c>
    </row>
    <row r="2904" spans="1:8">
      <c r="A2904" s="88" t="s">
        <v>6607</v>
      </c>
      <c r="B2904" s="88" t="s">
        <v>876</v>
      </c>
      <c r="C2904" s="88" t="s">
        <v>6607</v>
      </c>
      <c r="D2904" s="88" t="s">
        <v>6608</v>
      </c>
      <c r="E2904" s="89">
        <v>0</v>
      </c>
      <c r="F2904" s="88" t="s">
        <v>1185</v>
      </c>
      <c r="H2904" s="3">
        <f>E2904+SUMIF('BR DTG PACUL'!C:C,'STOK PACUL'!C2904,'BR DTG PACUL'!E:E)</f>
        <v>0</v>
      </c>
    </row>
    <row r="2905" spans="1:8">
      <c r="A2905" s="88" t="s">
        <v>6609</v>
      </c>
      <c r="B2905" s="88" t="s">
        <v>876</v>
      </c>
      <c r="C2905" s="88" t="s">
        <v>6609</v>
      </c>
      <c r="D2905" s="88" t="s">
        <v>6610</v>
      </c>
      <c r="E2905" s="89">
        <v>0</v>
      </c>
      <c r="F2905" s="88" t="s">
        <v>1185</v>
      </c>
      <c r="H2905" s="3">
        <f>E2905+SUMIF('BR DTG PACUL'!C:C,'STOK PACUL'!C2905,'BR DTG PACUL'!E:E)</f>
        <v>0</v>
      </c>
    </row>
    <row r="2906" spans="1:8" ht="30">
      <c r="A2906" s="88" t="s">
        <v>6611</v>
      </c>
      <c r="B2906" s="88" t="s">
        <v>876</v>
      </c>
      <c r="C2906" s="88" t="s">
        <v>6611</v>
      </c>
      <c r="D2906" s="88" t="s">
        <v>6612</v>
      </c>
      <c r="E2906" s="89">
        <v>0</v>
      </c>
      <c r="F2906" s="88" t="s">
        <v>1185</v>
      </c>
      <c r="H2906" s="3">
        <f>E2906+SUMIF('BR DTG PACUL'!C:C,'STOK PACUL'!C2906,'BR DTG PACUL'!E:E)</f>
        <v>0</v>
      </c>
    </row>
    <row r="2907" spans="1:8">
      <c r="A2907" s="88" t="s">
        <v>6613</v>
      </c>
      <c r="B2907" s="88" t="s">
        <v>876</v>
      </c>
      <c r="C2907" s="88" t="s">
        <v>6613</v>
      </c>
      <c r="D2907" s="88" t="s">
        <v>6614</v>
      </c>
      <c r="E2907" s="89">
        <v>0</v>
      </c>
      <c r="F2907" s="88" t="s">
        <v>1185</v>
      </c>
      <c r="H2907" s="3">
        <f>E2907+SUMIF('BR DTG PACUL'!C:C,'STOK PACUL'!C2907,'BR DTG PACUL'!E:E)</f>
        <v>0</v>
      </c>
    </row>
    <row r="2908" spans="1:8">
      <c r="A2908" s="88" t="s">
        <v>6615</v>
      </c>
      <c r="B2908" s="88" t="s">
        <v>876</v>
      </c>
      <c r="C2908" s="88" t="s">
        <v>6615</v>
      </c>
      <c r="D2908" s="88" t="s">
        <v>6616</v>
      </c>
      <c r="E2908" s="89">
        <v>0</v>
      </c>
      <c r="F2908" s="88" t="s">
        <v>1185</v>
      </c>
      <c r="H2908" s="3">
        <f>E2908+SUMIF('BR DTG PACUL'!C:C,'STOK PACUL'!C2908,'BR DTG PACUL'!E:E)</f>
        <v>0</v>
      </c>
    </row>
    <row r="2909" spans="1:8">
      <c r="A2909" s="88" t="s">
        <v>6617</v>
      </c>
      <c r="B2909" s="88" t="s">
        <v>876</v>
      </c>
      <c r="C2909" s="88" t="s">
        <v>6617</v>
      </c>
      <c r="D2909" s="88" t="s">
        <v>6618</v>
      </c>
      <c r="E2909" s="89">
        <v>0</v>
      </c>
      <c r="F2909" s="88" t="s">
        <v>1185</v>
      </c>
      <c r="H2909" s="3">
        <f>E2909+SUMIF('BR DTG PACUL'!C:C,'STOK PACUL'!C2909,'BR DTG PACUL'!E:E)</f>
        <v>0</v>
      </c>
    </row>
    <row r="2910" spans="1:8">
      <c r="A2910" s="88" t="s">
        <v>6619</v>
      </c>
      <c r="B2910" s="88" t="s">
        <v>876</v>
      </c>
      <c r="C2910" s="88" t="s">
        <v>6619</v>
      </c>
      <c r="D2910" s="88" t="s">
        <v>6620</v>
      </c>
      <c r="E2910" s="89">
        <v>0</v>
      </c>
      <c r="F2910" s="88" t="s">
        <v>1185</v>
      </c>
      <c r="H2910" s="3">
        <f>E2910+SUMIF('BR DTG PACUL'!C:C,'STOK PACUL'!C2910,'BR DTG PACUL'!E:E)</f>
        <v>0</v>
      </c>
    </row>
    <row r="2911" spans="1:8">
      <c r="A2911" s="88" t="s">
        <v>435</v>
      </c>
      <c r="B2911" s="88" t="s">
        <v>898</v>
      </c>
      <c r="C2911" s="88" t="s">
        <v>435</v>
      </c>
      <c r="D2911" s="88" t="s">
        <v>1236</v>
      </c>
      <c r="E2911" s="89">
        <v>1</v>
      </c>
      <c r="F2911" s="88" t="s">
        <v>1185</v>
      </c>
      <c r="H2911" s="3">
        <f>E2911+SUMIF('BR DTG PACUL'!C:C,'STOK PACUL'!C2911,'BR DTG PACUL'!E:E)</f>
        <v>1</v>
      </c>
    </row>
    <row r="2912" spans="1:8">
      <c r="A2912" s="88" t="s">
        <v>6621</v>
      </c>
      <c r="B2912" s="88" t="s">
        <v>876</v>
      </c>
      <c r="C2912" s="88" t="s">
        <v>6621</v>
      </c>
      <c r="D2912" s="88" t="s">
        <v>6622</v>
      </c>
      <c r="E2912" s="89">
        <v>0</v>
      </c>
      <c r="F2912" s="88" t="s">
        <v>1185</v>
      </c>
      <c r="H2912" s="3">
        <f>E2912+SUMIF('BR DTG PACUL'!C:C,'STOK PACUL'!C2912,'BR DTG PACUL'!E:E)</f>
        <v>0</v>
      </c>
    </row>
    <row r="2913" spans="1:8" ht="30">
      <c r="A2913" s="88" t="s">
        <v>6623</v>
      </c>
      <c r="B2913" s="88" t="s">
        <v>876</v>
      </c>
      <c r="C2913" s="88" t="s">
        <v>6623</v>
      </c>
      <c r="D2913" s="88" t="s">
        <v>6624</v>
      </c>
      <c r="E2913" s="89">
        <v>1</v>
      </c>
      <c r="F2913" s="88" t="s">
        <v>1185</v>
      </c>
      <c r="H2913" s="3">
        <f>E2913+SUMIF('BR DTG PACUL'!C:C,'STOK PACUL'!C2913,'BR DTG PACUL'!E:E)</f>
        <v>1</v>
      </c>
    </row>
    <row r="2914" spans="1:8">
      <c r="A2914" s="88" t="s">
        <v>6625</v>
      </c>
      <c r="B2914" s="88" t="s">
        <v>876</v>
      </c>
      <c r="C2914" s="88" t="s">
        <v>6625</v>
      </c>
      <c r="D2914" s="88" t="s">
        <v>6626</v>
      </c>
      <c r="E2914" s="89">
        <v>0</v>
      </c>
      <c r="F2914" s="88" t="s">
        <v>1185</v>
      </c>
      <c r="H2914" s="3">
        <f>E2914+SUMIF('BR DTG PACUL'!C:C,'STOK PACUL'!C2914,'BR DTG PACUL'!E:E)</f>
        <v>0</v>
      </c>
    </row>
    <row r="2915" spans="1:8">
      <c r="A2915" s="88" t="s">
        <v>6627</v>
      </c>
      <c r="B2915" s="88" t="s">
        <v>876</v>
      </c>
      <c r="C2915" s="88" t="s">
        <v>6627</v>
      </c>
      <c r="D2915" s="88" t="s">
        <v>6628</v>
      </c>
      <c r="E2915" s="89">
        <v>0</v>
      </c>
      <c r="F2915" s="88" t="s">
        <v>1185</v>
      </c>
      <c r="H2915" s="3">
        <f>E2915+SUMIF('BR DTG PACUL'!C:C,'STOK PACUL'!C2915,'BR DTG PACUL'!E:E)</f>
        <v>0</v>
      </c>
    </row>
    <row r="2916" spans="1:8">
      <c r="A2916" s="88" t="s">
        <v>6629</v>
      </c>
      <c r="B2916" s="88" t="s">
        <v>876</v>
      </c>
      <c r="C2916" s="88" t="s">
        <v>6629</v>
      </c>
      <c r="D2916" s="88" t="s">
        <v>6630</v>
      </c>
      <c r="E2916" s="89">
        <v>0</v>
      </c>
      <c r="F2916" s="88" t="s">
        <v>1185</v>
      </c>
      <c r="H2916" s="3">
        <f>E2916+SUMIF('BR DTG PACUL'!C:C,'STOK PACUL'!C2916,'BR DTG PACUL'!E:E)</f>
        <v>0</v>
      </c>
    </row>
    <row r="2917" spans="1:8">
      <c r="A2917" s="88" t="s">
        <v>6631</v>
      </c>
      <c r="B2917" s="88" t="s">
        <v>876</v>
      </c>
      <c r="C2917" s="88" t="s">
        <v>6631</v>
      </c>
      <c r="D2917" s="88" t="s">
        <v>6632</v>
      </c>
      <c r="E2917" s="89">
        <v>0</v>
      </c>
      <c r="F2917" s="88" t="s">
        <v>1185</v>
      </c>
      <c r="H2917" s="3">
        <f>E2917+SUMIF('BR DTG PACUL'!C:C,'STOK PACUL'!C2917,'BR DTG PACUL'!E:E)</f>
        <v>0</v>
      </c>
    </row>
    <row r="2918" spans="1:8">
      <c r="A2918" s="88" t="s">
        <v>6633</v>
      </c>
      <c r="B2918" s="88" t="s">
        <v>876</v>
      </c>
      <c r="C2918" s="88" t="s">
        <v>6633</v>
      </c>
      <c r="D2918" s="88" t="s">
        <v>6634</v>
      </c>
      <c r="E2918" s="89">
        <v>0</v>
      </c>
      <c r="F2918" s="88" t="s">
        <v>1185</v>
      </c>
      <c r="H2918" s="3">
        <f>E2918+SUMIF('BR DTG PACUL'!C:C,'STOK PACUL'!C2918,'BR DTG PACUL'!E:E)</f>
        <v>0</v>
      </c>
    </row>
    <row r="2919" spans="1:8">
      <c r="A2919" s="88" t="s">
        <v>6635</v>
      </c>
      <c r="B2919" s="88" t="s">
        <v>876</v>
      </c>
      <c r="C2919" s="88" t="s">
        <v>6635</v>
      </c>
      <c r="D2919" s="88" t="s">
        <v>6636</v>
      </c>
      <c r="E2919" s="89">
        <v>0</v>
      </c>
      <c r="F2919" s="88" t="s">
        <v>1185</v>
      </c>
      <c r="H2919" s="3">
        <f>E2919+SUMIF('BR DTG PACUL'!C:C,'STOK PACUL'!C2919,'BR DTG PACUL'!E:E)</f>
        <v>0</v>
      </c>
    </row>
    <row r="2920" spans="1:8">
      <c r="A2920" s="88" t="s">
        <v>6637</v>
      </c>
      <c r="B2920" s="88" t="s">
        <v>876</v>
      </c>
      <c r="C2920" s="88" t="s">
        <v>6637</v>
      </c>
      <c r="D2920" s="88" t="s">
        <v>6638</v>
      </c>
      <c r="E2920" s="89">
        <v>0</v>
      </c>
      <c r="F2920" s="88" t="s">
        <v>1185</v>
      </c>
      <c r="H2920" s="3">
        <f>E2920+SUMIF('BR DTG PACUL'!C:C,'STOK PACUL'!C2920,'BR DTG PACUL'!E:E)</f>
        <v>0</v>
      </c>
    </row>
    <row r="2921" spans="1:8">
      <c r="A2921" s="88" t="s">
        <v>6639</v>
      </c>
      <c r="B2921" s="88" t="s">
        <v>876</v>
      </c>
      <c r="C2921" s="88" t="s">
        <v>6639</v>
      </c>
      <c r="D2921" s="88" t="s">
        <v>6640</v>
      </c>
      <c r="E2921" s="89">
        <v>0</v>
      </c>
      <c r="F2921" s="88" t="s">
        <v>1185</v>
      </c>
      <c r="H2921" s="3">
        <f>E2921+SUMIF('BR DTG PACUL'!C:C,'STOK PACUL'!C2921,'BR DTG PACUL'!E:E)</f>
        <v>0</v>
      </c>
    </row>
    <row r="2922" spans="1:8">
      <c r="A2922" s="88" t="s">
        <v>6641</v>
      </c>
      <c r="B2922" s="88" t="s">
        <v>876</v>
      </c>
      <c r="C2922" s="88" t="s">
        <v>6641</v>
      </c>
      <c r="D2922" s="88" t="s">
        <v>6642</v>
      </c>
      <c r="E2922" s="89">
        <v>0</v>
      </c>
      <c r="F2922" s="88" t="s">
        <v>1185</v>
      </c>
      <c r="H2922" s="3">
        <f>E2922+SUMIF('BR DTG PACUL'!C:C,'STOK PACUL'!C2922,'BR DTG PACUL'!E:E)</f>
        <v>0</v>
      </c>
    </row>
    <row r="2923" spans="1:8">
      <c r="A2923" s="88" t="s">
        <v>6643</v>
      </c>
      <c r="B2923" s="88" t="s">
        <v>876</v>
      </c>
      <c r="C2923" s="88" t="s">
        <v>6643</v>
      </c>
      <c r="D2923" s="88" t="s">
        <v>6644</v>
      </c>
      <c r="E2923" s="89">
        <v>0</v>
      </c>
      <c r="F2923" s="88" t="s">
        <v>1185</v>
      </c>
      <c r="H2923" s="3">
        <f>E2923+SUMIF('BR DTG PACUL'!C:C,'STOK PACUL'!C2923,'BR DTG PACUL'!E:E)</f>
        <v>0</v>
      </c>
    </row>
    <row r="2924" spans="1:8">
      <c r="A2924" s="88" t="s">
        <v>6645</v>
      </c>
      <c r="B2924" s="88" t="s">
        <v>876</v>
      </c>
      <c r="C2924" s="88" t="s">
        <v>6645</v>
      </c>
      <c r="D2924" s="88" t="s">
        <v>6646</v>
      </c>
      <c r="E2924" s="89">
        <v>0</v>
      </c>
      <c r="F2924" s="88" t="s">
        <v>1185</v>
      </c>
      <c r="H2924" s="3">
        <f>E2924+SUMIF('BR DTG PACUL'!C:C,'STOK PACUL'!C2924,'BR DTG PACUL'!E:E)</f>
        <v>0</v>
      </c>
    </row>
    <row r="2925" spans="1:8">
      <c r="A2925" s="88" t="s">
        <v>6647</v>
      </c>
      <c r="B2925" s="88" t="s">
        <v>876</v>
      </c>
      <c r="C2925" s="88" t="s">
        <v>6647</v>
      </c>
      <c r="D2925" s="88" t="s">
        <v>6648</v>
      </c>
      <c r="E2925" s="89">
        <v>0</v>
      </c>
      <c r="F2925" s="88" t="s">
        <v>1185</v>
      </c>
      <c r="H2925" s="3">
        <f>E2925+SUMIF('BR DTG PACUL'!C:C,'STOK PACUL'!C2925,'BR DTG PACUL'!E:E)</f>
        <v>0</v>
      </c>
    </row>
    <row r="2926" spans="1:8" ht="30">
      <c r="A2926" s="88" t="s">
        <v>6649</v>
      </c>
      <c r="B2926" s="88" t="s">
        <v>1184</v>
      </c>
      <c r="C2926" s="88" t="s">
        <v>6649</v>
      </c>
      <c r="D2926" s="88" t="s">
        <v>6650</v>
      </c>
      <c r="E2926" s="89">
        <v>0</v>
      </c>
      <c r="F2926" s="88" t="s">
        <v>1185</v>
      </c>
      <c r="H2926" s="3">
        <f>E2926+SUMIF('BR DTG PACUL'!C:C,'STOK PACUL'!C2926,'BR DTG PACUL'!E:E)</f>
        <v>0</v>
      </c>
    </row>
    <row r="2927" spans="1:8" ht="30">
      <c r="A2927" s="88" t="s">
        <v>761</v>
      </c>
      <c r="B2927" s="88" t="s">
        <v>1184</v>
      </c>
      <c r="C2927" s="88" t="s">
        <v>761</v>
      </c>
      <c r="D2927" s="88" t="s">
        <v>1237</v>
      </c>
      <c r="E2927" s="89">
        <v>0</v>
      </c>
      <c r="F2927" s="88" t="s">
        <v>1185</v>
      </c>
      <c r="H2927" s="3">
        <f>E2927+SUMIF('BR DTG PACUL'!C:C,'STOK PACUL'!C2927,'BR DTG PACUL'!E:E)</f>
        <v>0</v>
      </c>
    </row>
    <row r="2928" spans="1:8" ht="30">
      <c r="A2928" s="88" t="s">
        <v>6651</v>
      </c>
      <c r="B2928" s="88" t="s">
        <v>1184</v>
      </c>
      <c r="C2928" s="88" t="s">
        <v>6651</v>
      </c>
      <c r="D2928" s="88" t="s">
        <v>6652</v>
      </c>
      <c r="E2928" s="89">
        <v>0</v>
      </c>
      <c r="F2928" s="88" t="s">
        <v>1185</v>
      </c>
      <c r="H2928" s="3">
        <f>E2928+SUMIF('BR DTG PACUL'!C:C,'STOK PACUL'!C2928,'BR DTG PACUL'!E:E)</f>
        <v>0</v>
      </c>
    </row>
    <row r="2929" spans="1:8" ht="30">
      <c r="A2929" s="88" t="s">
        <v>6653</v>
      </c>
      <c r="B2929" s="88" t="s">
        <v>1184</v>
      </c>
      <c r="C2929" s="88" t="s">
        <v>6653</v>
      </c>
      <c r="D2929" s="88" t="s">
        <v>6654</v>
      </c>
      <c r="E2929" s="89">
        <v>0</v>
      </c>
      <c r="F2929" s="88" t="s">
        <v>1185</v>
      </c>
      <c r="H2929" s="3">
        <f>E2929+SUMIF('BR DTG PACUL'!C:C,'STOK PACUL'!C2929,'BR DTG PACUL'!E:E)</f>
        <v>0</v>
      </c>
    </row>
    <row r="2930" spans="1:8" ht="30">
      <c r="A2930" s="88" t="s">
        <v>6655</v>
      </c>
      <c r="B2930" s="88" t="s">
        <v>1184</v>
      </c>
      <c r="C2930" s="88" t="s">
        <v>6655</v>
      </c>
      <c r="D2930" s="88" t="s">
        <v>6656</v>
      </c>
      <c r="E2930" s="89">
        <v>0</v>
      </c>
      <c r="F2930" s="88" t="s">
        <v>1185</v>
      </c>
      <c r="H2930" s="3">
        <f>E2930+SUMIF('BR DTG PACUL'!C:C,'STOK PACUL'!C2930,'BR DTG PACUL'!E:E)</f>
        <v>0</v>
      </c>
    </row>
    <row r="2931" spans="1:8" ht="30">
      <c r="A2931" s="88" t="s">
        <v>436</v>
      </c>
      <c r="B2931" s="88" t="s">
        <v>1184</v>
      </c>
      <c r="C2931" s="88" t="s">
        <v>436</v>
      </c>
      <c r="D2931" s="88" t="s">
        <v>1238</v>
      </c>
      <c r="E2931" s="89">
        <v>9</v>
      </c>
      <c r="F2931" s="88" t="s">
        <v>1185</v>
      </c>
      <c r="H2931" s="3">
        <f>E2931+SUMIF('BR DTG PACUL'!C:C,'STOK PACUL'!C2931,'BR DTG PACUL'!E:E)</f>
        <v>9</v>
      </c>
    </row>
    <row r="2932" spans="1:8" ht="30">
      <c r="A2932" s="88" t="s">
        <v>1896</v>
      </c>
      <c r="B2932" s="88" t="s">
        <v>1184</v>
      </c>
      <c r="C2932" s="88" t="s">
        <v>1896</v>
      </c>
      <c r="D2932" s="88" t="s">
        <v>1897</v>
      </c>
      <c r="E2932" s="89">
        <v>0</v>
      </c>
      <c r="F2932" s="88" t="s">
        <v>1185</v>
      </c>
      <c r="H2932" s="3">
        <f>E2932+SUMIF('BR DTG PACUL'!C:C,'STOK PACUL'!C2932,'BR DTG PACUL'!E:E)</f>
        <v>0</v>
      </c>
    </row>
    <row r="2933" spans="1:8" ht="30">
      <c r="A2933" s="88" t="s">
        <v>6657</v>
      </c>
      <c r="B2933" s="88" t="s">
        <v>1184</v>
      </c>
      <c r="C2933" s="88" t="s">
        <v>6657</v>
      </c>
      <c r="D2933" s="88" t="s">
        <v>6658</v>
      </c>
      <c r="E2933" s="89">
        <v>0</v>
      </c>
      <c r="F2933" s="88" t="s">
        <v>1185</v>
      </c>
      <c r="H2933" s="3">
        <f>E2933+SUMIF('BR DTG PACUL'!C:C,'STOK PACUL'!C2933,'BR DTG PACUL'!E:E)</f>
        <v>0</v>
      </c>
    </row>
    <row r="2934" spans="1:8" ht="30">
      <c r="A2934" s="88" t="s">
        <v>6659</v>
      </c>
      <c r="B2934" s="88" t="s">
        <v>1184</v>
      </c>
      <c r="C2934" s="88" t="s">
        <v>6659</v>
      </c>
      <c r="D2934" s="88" t="s">
        <v>6660</v>
      </c>
      <c r="E2934" s="89">
        <v>0</v>
      </c>
      <c r="F2934" s="88" t="s">
        <v>1185</v>
      </c>
      <c r="H2934" s="3">
        <f>E2934+SUMIF('BR DTG PACUL'!C:C,'STOK PACUL'!C2934,'BR DTG PACUL'!E:E)</f>
        <v>0</v>
      </c>
    </row>
    <row r="2935" spans="1:8" ht="30">
      <c r="A2935" s="88" t="s">
        <v>6661</v>
      </c>
      <c r="B2935" s="88" t="s">
        <v>1184</v>
      </c>
      <c r="C2935" s="88" t="s">
        <v>6661</v>
      </c>
      <c r="D2935" s="88" t="s">
        <v>6662</v>
      </c>
      <c r="E2935" s="89">
        <v>0</v>
      </c>
      <c r="F2935" s="88" t="s">
        <v>1185</v>
      </c>
      <c r="H2935" s="3">
        <f>E2935+SUMIF('BR DTG PACUL'!C:C,'STOK PACUL'!C2935,'BR DTG PACUL'!E:E)</f>
        <v>0</v>
      </c>
    </row>
    <row r="2936" spans="1:8" ht="30">
      <c r="A2936" s="88" t="s">
        <v>6663</v>
      </c>
      <c r="B2936" s="88" t="s">
        <v>1184</v>
      </c>
      <c r="C2936" s="88" t="s">
        <v>6663</v>
      </c>
      <c r="D2936" s="88" t="s">
        <v>6664</v>
      </c>
      <c r="E2936" s="89">
        <v>0</v>
      </c>
      <c r="F2936" s="88" t="s">
        <v>1185</v>
      </c>
      <c r="H2936" s="3">
        <f>E2936+SUMIF('BR DTG PACUL'!C:C,'STOK PACUL'!C2936,'BR DTG PACUL'!E:E)</f>
        <v>0</v>
      </c>
    </row>
    <row r="2937" spans="1:8" ht="30">
      <c r="A2937" s="88" t="s">
        <v>6665</v>
      </c>
      <c r="B2937" s="88" t="s">
        <v>1184</v>
      </c>
      <c r="C2937" s="88" t="s">
        <v>6665</v>
      </c>
      <c r="D2937" s="88" t="s">
        <v>6666</v>
      </c>
      <c r="E2937" s="89">
        <v>0</v>
      </c>
      <c r="F2937" s="88" t="s">
        <v>1185</v>
      </c>
      <c r="H2937" s="3">
        <f>E2937+SUMIF('BR DTG PACUL'!C:C,'STOK PACUL'!C2937,'BR DTG PACUL'!E:E)</f>
        <v>0</v>
      </c>
    </row>
    <row r="2938" spans="1:8" ht="30">
      <c r="A2938" s="88" t="s">
        <v>6667</v>
      </c>
      <c r="B2938" s="88" t="s">
        <v>1184</v>
      </c>
      <c r="C2938" s="88" t="s">
        <v>6667</v>
      </c>
      <c r="D2938" s="88" t="s">
        <v>6668</v>
      </c>
      <c r="E2938" s="89">
        <v>0</v>
      </c>
      <c r="F2938" s="88" t="s">
        <v>1185</v>
      </c>
      <c r="H2938" s="3">
        <f>E2938+SUMIF('BR DTG PACUL'!C:C,'STOK PACUL'!C2938,'BR DTG PACUL'!E:E)</f>
        <v>0</v>
      </c>
    </row>
    <row r="2939" spans="1:8" ht="30">
      <c r="A2939" s="88" t="s">
        <v>6669</v>
      </c>
      <c r="B2939" s="88" t="s">
        <v>1184</v>
      </c>
      <c r="C2939" s="88" t="s">
        <v>6669</v>
      </c>
      <c r="D2939" s="88" t="s">
        <v>6670</v>
      </c>
      <c r="E2939" s="89">
        <v>0</v>
      </c>
      <c r="F2939" s="88" t="s">
        <v>1185</v>
      </c>
      <c r="H2939" s="3">
        <f>E2939+SUMIF('BR DTG PACUL'!C:C,'STOK PACUL'!C2939,'BR DTG PACUL'!E:E)</f>
        <v>0</v>
      </c>
    </row>
    <row r="2940" spans="1:8" ht="30">
      <c r="A2940" s="88" t="s">
        <v>6671</v>
      </c>
      <c r="B2940" s="88" t="s">
        <v>1184</v>
      </c>
      <c r="C2940" s="88" t="s">
        <v>6671</v>
      </c>
      <c r="D2940" s="88" t="s">
        <v>6672</v>
      </c>
      <c r="E2940" s="89">
        <v>0</v>
      </c>
      <c r="F2940" s="88" t="s">
        <v>1185</v>
      </c>
      <c r="H2940" s="3">
        <f>E2940+SUMIF('BR DTG PACUL'!C:C,'STOK PACUL'!C2940,'BR DTG PACUL'!E:E)</f>
        <v>0</v>
      </c>
    </row>
    <row r="2941" spans="1:8" ht="30">
      <c r="A2941" s="88" t="s">
        <v>6673</v>
      </c>
      <c r="B2941" s="88" t="s">
        <v>1184</v>
      </c>
      <c r="C2941" s="88" t="s">
        <v>6673</v>
      </c>
      <c r="D2941" s="88" t="s">
        <v>6674</v>
      </c>
      <c r="E2941" s="89">
        <v>0</v>
      </c>
      <c r="F2941" s="88" t="s">
        <v>1185</v>
      </c>
      <c r="H2941" s="3">
        <f>E2941+SUMIF('BR DTG PACUL'!C:C,'STOK PACUL'!C2941,'BR DTG PACUL'!E:E)</f>
        <v>0</v>
      </c>
    </row>
    <row r="2942" spans="1:8" ht="30">
      <c r="A2942" s="88" t="s">
        <v>6675</v>
      </c>
      <c r="B2942" s="88" t="s">
        <v>1184</v>
      </c>
      <c r="C2942" s="88" t="s">
        <v>6675</v>
      </c>
      <c r="D2942" s="88" t="s">
        <v>6676</v>
      </c>
      <c r="E2942" s="89">
        <v>0</v>
      </c>
      <c r="F2942" s="88" t="s">
        <v>1185</v>
      </c>
      <c r="H2942" s="3">
        <f>E2942+SUMIF('BR DTG PACUL'!C:C,'STOK PACUL'!C2942,'BR DTG PACUL'!E:E)</f>
        <v>0</v>
      </c>
    </row>
    <row r="2943" spans="1:8" ht="30">
      <c r="A2943" s="88" t="s">
        <v>6677</v>
      </c>
      <c r="B2943" s="88" t="s">
        <v>1184</v>
      </c>
      <c r="C2943" s="88" t="s">
        <v>6677</v>
      </c>
      <c r="D2943" s="88" t="s">
        <v>6678</v>
      </c>
      <c r="E2943" s="89">
        <v>0</v>
      </c>
      <c r="F2943" s="88" t="s">
        <v>1185</v>
      </c>
      <c r="H2943" s="3">
        <f>E2943+SUMIF('BR DTG PACUL'!C:C,'STOK PACUL'!C2943,'BR DTG PACUL'!E:E)</f>
        <v>0</v>
      </c>
    </row>
    <row r="2944" spans="1:8" ht="30">
      <c r="A2944" s="88" t="s">
        <v>6679</v>
      </c>
      <c r="B2944" s="88" t="s">
        <v>1184</v>
      </c>
      <c r="C2944" s="88" t="s">
        <v>6679</v>
      </c>
      <c r="D2944" s="88" t="s">
        <v>6680</v>
      </c>
      <c r="E2944" s="89">
        <v>0</v>
      </c>
      <c r="F2944" s="88" t="s">
        <v>1185</v>
      </c>
      <c r="H2944" s="3">
        <f>E2944+SUMIF('BR DTG PACUL'!C:C,'STOK PACUL'!C2944,'BR DTG PACUL'!E:E)</f>
        <v>0</v>
      </c>
    </row>
    <row r="2945" spans="1:8" ht="30">
      <c r="A2945" s="88" t="s">
        <v>437</v>
      </c>
      <c r="B2945" s="88" t="s">
        <v>1184</v>
      </c>
      <c r="C2945" s="88" t="s">
        <v>437</v>
      </c>
      <c r="D2945" s="88" t="s">
        <v>6681</v>
      </c>
      <c r="E2945" s="89">
        <v>0</v>
      </c>
      <c r="F2945" s="88" t="s">
        <v>1185</v>
      </c>
      <c r="H2945" s="3">
        <f>E2945+SUMIF('BR DTG PACUL'!C:C,'STOK PACUL'!C2945,'BR DTG PACUL'!E:E)</f>
        <v>0</v>
      </c>
    </row>
    <row r="2946" spans="1:8" ht="30">
      <c r="A2946" s="88" t="s">
        <v>6682</v>
      </c>
      <c r="B2946" s="88" t="s">
        <v>1184</v>
      </c>
      <c r="C2946" s="88" t="s">
        <v>6682</v>
      </c>
      <c r="D2946" s="88" t="s">
        <v>6683</v>
      </c>
      <c r="E2946" s="89">
        <v>0</v>
      </c>
      <c r="F2946" s="88" t="s">
        <v>1185</v>
      </c>
      <c r="H2946" s="3">
        <f>E2946+SUMIF('BR DTG PACUL'!C:C,'STOK PACUL'!C2946,'BR DTG PACUL'!E:E)</f>
        <v>0</v>
      </c>
    </row>
    <row r="2947" spans="1:8" ht="30">
      <c r="A2947" s="88" t="s">
        <v>6684</v>
      </c>
      <c r="B2947" s="88" t="s">
        <v>1184</v>
      </c>
      <c r="C2947" s="88" t="s">
        <v>6684</v>
      </c>
      <c r="D2947" s="88" t="s">
        <v>6685</v>
      </c>
      <c r="E2947" s="89">
        <v>0</v>
      </c>
      <c r="F2947" s="88" t="s">
        <v>1185</v>
      </c>
      <c r="H2947" s="3">
        <f>E2947+SUMIF('BR DTG PACUL'!C:C,'STOK PACUL'!C2947,'BR DTG PACUL'!E:E)</f>
        <v>0</v>
      </c>
    </row>
    <row r="2948" spans="1:8" ht="30">
      <c r="A2948" s="88" t="s">
        <v>438</v>
      </c>
      <c r="B2948" s="88" t="s">
        <v>1184</v>
      </c>
      <c r="C2948" s="88" t="s">
        <v>438</v>
      </c>
      <c r="D2948" s="88" t="s">
        <v>6686</v>
      </c>
      <c r="E2948" s="89">
        <v>0</v>
      </c>
      <c r="F2948" s="88" t="s">
        <v>1185</v>
      </c>
      <c r="H2948" s="3">
        <f>E2948+SUMIF('BR DTG PACUL'!C:C,'STOK PACUL'!C2948,'BR DTG PACUL'!E:E)</f>
        <v>0</v>
      </c>
    </row>
    <row r="2949" spans="1:8">
      <c r="A2949" s="88" t="s">
        <v>6687</v>
      </c>
      <c r="B2949" s="88" t="s">
        <v>876</v>
      </c>
      <c r="C2949" s="88" t="s">
        <v>6687</v>
      </c>
      <c r="D2949" s="88" t="s">
        <v>6688</v>
      </c>
      <c r="E2949" s="89">
        <v>0</v>
      </c>
      <c r="F2949" s="88" t="s">
        <v>1185</v>
      </c>
      <c r="H2949" s="3">
        <f>E2949+SUMIF('BR DTG PACUL'!C:C,'STOK PACUL'!C2949,'BR DTG PACUL'!E:E)</f>
        <v>0</v>
      </c>
    </row>
    <row r="2950" spans="1:8">
      <c r="A2950" s="88" t="s">
        <v>6689</v>
      </c>
      <c r="B2950" s="88" t="s">
        <v>898</v>
      </c>
      <c r="C2950" s="88" t="s">
        <v>6689</v>
      </c>
      <c r="D2950" s="88" t="s">
        <v>6690</v>
      </c>
      <c r="E2950" s="89">
        <v>1</v>
      </c>
      <c r="F2950" s="88" t="s">
        <v>1185</v>
      </c>
      <c r="H2950" s="3">
        <f>E2950+SUMIF('BR DTG PACUL'!C:C,'STOK PACUL'!C2950,'BR DTG PACUL'!E:E)</f>
        <v>1</v>
      </c>
    </row>
    <row r="2951" spans="1:8">
      <c r="A2951" s="88" t="s">
        <v>6691</v>
      </c>
      <c r="B2951" s="88" t="s">
        <v>876</v>
      </c>
      <c r="C2951" s="88" t="s">
        <v>6691</v>
      </c>
      <c r="D2951" s="88" t="s">
        <v>6692</v>
      </c>
      <c r="E2951" s="89">
        <v>0</v>
      </c>
      <c r="F2951" s="88" t="s">
        <v>1185</v>
      </c>
      <c r="H2951" s="3">
        <f>E2951+SUMIF('BR DTG PACUL'!C:C,'STOK PACUL'!C2951,'BR DTG PACUL'!E:E)</f>
        <v>0</v>
      </c>
    </row>
    <row r="2952" spans="1:8">
      <c r="A2952" s="88" t="s">
        <v>6693</v>
      </c>
      <c r="B2952" s="88" t="s">
        <v>876</v>
      </c>
      <c r="C2952" s="88" t="s">
        <v>6693</v>
      </c>
      <c r="D2952" s="88" t="s">
        <v>6694</v>
      </c>
      <c r="E2952" s="89">
        <v>0</v>
      </c>
      <c r="F2952" s="88" t="s">
        <v>1185</v>
      </c>
      <c r="H2952" s="3">
        <f>E2952+SUMIF('BR DTG PACUL'!C:C,'STOK PACUL'!C2952,'BR DTG PACUL'!E:E)</f>
        <v>0</v>
      </c>
    </row>
    <row r="2953" spans="1:8">
      <c r="A2953" s="88" t="s">
        <v>6695</v>
      </c>
      <c r="B2953" s="88" t="s">
        <v>876</v>
      </c>
      <c r="C2953" s="88" t="s">
        <v>6695</v>
      </c>
      <c r="D2953" s="88" t="s">
        <v>6696</v>
      </c>
      <c r="E2953" s="89">
        <v>0</v>
      </c>
      <c r="F2953" s="88" t="s">
        <v>1185</v>
      </c>
      <c r="H2953" s="3">
        <f>E2953+SUMIF('BR DTG PACUL'!C:C,'STOK PACUL'!C2953,'BR DTG PACUL'!E:E)</f>
        <v>0</v>
      </c>
    </row>
    <row r="2954" spans="1:8">
      <c r="A2954" s="88" t="s">
        <v>6697</v>
      </c>
      <c r="B2954" s="88" t="s">
        <v>898</v>
      </c>
      <c r="C2954" s="88" t="s">
        <v>6697</v>
      </c>
      <c r="D2954" s="88" t="s">
        <v>6698</v>
      </c>
      <c r="E2954" s="89">
        <v>1</v>
      </c>
      <c r="F2954" s="88" t="s">
        <v>1185</v>
      </c>
      <c r="H2954" s="3">
        <f>E2954+SUMIF('BR DTG PACUL'!C:C,'STOK PACUL'!C2954,'BR DTG PACUL'!E:E)</f>
        <v>1</v>
      </c>
    </row>
    <row r="2955" spans="1:8">
      <c r="A2955" s="88" t="s">
        <v>6699</v>
      </c>
      <c r="B2955" s="88" t="s">
        <v>876</v>
      </c>
      <c r="C2955" s="88" t="s">
        <v>6699</v>
      </c>
      <c r="D2955" s="88" t="s">
        <v>6700</v>
      </c>
      <c r="E2955" s="89">
        <v>0</v>
      </c>
      <c r="F2955" s="88" t="s">
        <v>1185</v>
      </c>
      <c r="H2955" s="3">
        <f>E2955+SUMIF('BR DTG PACUL'!C:C,'STOK PACUL'!C2955,'BR DTG PACUL'!E:E)</f>
        <v>0</v>
      </c>
    </row>
    <row r="2956" spans="1:8">
      <c r="A2956" s="88" t="s">
        <v>6701</v>
      </c>
      <c r="B2956" s="88" t="s">
        <v>876</v>
      </c>
      <c r="C2956" s="88" t="s">
        <v>6701</v>
      </c>
      <c r="D2956" s="88" t="s">
        <v>6702</v>
      </c>
      <c r="E2956" s="89">
        <v>0</v>
      </c>
      <c r="F2956" s="88" t="s">
        <v>1185</v>
      </c>
      <c r="H2956" s="3">
        <f>E2956+SUMIF('BR DTG PACUL'!C:C,'STOK PACUL'!C2956,'BR DTG PACUL'!E:E)</f>
        <v>0</v>
      </c>
    </row>
    <row r="2957" spans="1:8">
      <c r="A2957" s="88" t="s">
        <v>6703</v>
      </c>
      <c r="B2957" s="88" t="s">
        <v>898</v>
      </c>
      <c r="C2957" s="88" t="s">
        <v>6703</v>
      </c>
      <c r="D2957" s="88" t="s">
        <v>6704</v>
      </c>
      <c r="E2957" s="89">
        <v>3</v>
      </c>
      <c r="F2957" s="88" t="s">
        <v>1185</v>
      </c>
      <c r="H2957" s="3">
        <f>E2957+SUMIF('BR DTG PACUL'!C:C,'STOK PACUL'!C2957,'BR DTG PACUL'!E:E)</f>
        <v>3</v>
      </c>
    </row>
    <row r="2958" spans="1:8">
      <c r="A2958" s="88" t="s">
        <v>6705</v>
      </c>
      <c r="B2958" s="88" t="s">
        <v>876</v>
      </c>
      <c r="C2958" s="88" t="s">
        <v>6705</v>
      </c>
      <c r="D2958" s="88" t="s">
        <v>6706</v>
      </c>
      <c r="E2958" s="89">
        <v>0</v>
      </c>
      <c r="F2958" s="88" t="s">
        <v>1185</v>
      </c>
      <c r="H2958" s="3">
        <f>E2958+SUMIF('BR DTG PACUL'!C:C,'STOK PACUL'!C2958,'BR DTG PACUL'!E:E)</f>
        <v>0</v>
      </c>
    </row>
    <row r="2959" spans="1:8">
      <c r="A2959" s="88" t="s">
        <v>6707</v>
      </c>
      <c r="B2959" s="88" t="s">
        <v>876</v>
      </c>
      <c r="C2959" s="88" t="s">
        <v>6707</v>
      </c>
      <c r="D2959" s="88" t="s">
        <v>6708</v>
      </c>
      <c r="E2959" s="89">
        <v>0</v>
      </c>
      <c r="F2959" s="88" t="s">
        <v>1185</v>
      </c>
      <c r="H2959" s="3">
        <f>E2959+SUMIF('BR DTG PACUL'!C:C,'STOK PACUL'!C2959,'BR DTG PACUL'!E:E)</f>
        <v>0</v>
      </c>
    </row>
    <row r="2960" spans="1:8" ht="30">
      <c r="A2960" s="88" t="s">
        <v>6709</v>
      </c>
      <c r="B2960" s="88" t="s">
        <v>1184</v>
      </c>
      <c r="C2960" s="88" t="s">
        <v>6709</v>
      </c>
      <c r="D2960" s="88" t="s">
        <v>6710</v>
      </c>
      <c r="E2960" s="89">
        <v>0</v>
      </c>
      <c r="F2960" s="88" t="s">
        <v>1185</v>
      </c>
      <c r="H2960" s="3">
        <f>E2960+SUMIF('BR DTG PACUL'!C:C,'STOK PACUL'!C2960,'BR DTG PACUL'!E:E)</f>
        <v>0</v>
      </c>
    </row>
    <row r="2961" spans="1:8">
      <c r="A2961" s="88" t="s">
        <v>6711</v>
      </c>
      <c r="B2961" s="88" t="s">
        <v>876</v>
      </c>
      <c r="C2961" s="88" t="s">
        <v>6711</v>
      </c>
      <c r="D2961" s="88" t="s">
        <v>6712</v>
      </c>
      <c r="E2961" s="89">
        <v>0</v>
      </c>
      <c r="F2961" s="88" t="s">
        <v>1185</v>
      </c>
      <c r="H2961" s="3">
        <f>E2961+SUMIF('BR DTG PACUL'!C:C,'STOK PACUL'!C2961,'BR DTG PACUL'!E:E)</f>
        <v>0</v>
      </c>
    </row>
    <row r="2962" spans="1:8">
      <c r="A2962" s="88" t="s">
        <v>6713</v>
      </c>
      <c r="B2962" s="88" t="s">
        <v>876</v>
      </c>
      <c r="C2962" s="88" t="s">
        <v>6713</v>
      </c>
      <c r="D2962" s="88" t="s">
        <v>6714</v>
      </c>
      <c r="E2962" s="89">
        <v>0</v>
      </c>
      <c r="F2962" s="88" t="s">
        <v>1185</v>
      </c>
      <c r="H2962" s="3">
        <f>E2962+SUMIF('BR DTG PACUL'!C:C,'STOK PACUL'!C2962,'BR DTG PACUL'!E:E)</f>
        <v>0</v>
      </c>
    </row>
    <row r="2963" spans="1:8">
      <c r="A2963" s="88" t="s">
        <v>1472</v>
      </c>
      <c r="B2963" s="88" t="s">
        <v>936</v>
      </c>
      <c r="C2963" s="88" t="s">
        <v>1472</v>
      </c>
      <c r="D2963" s="88" t="s">
        <v>6715</v>
      </c>
      <c r="E2963" s="89">
        <v>1</v>
      </c>
      <c r="F2963" s="88" t="s">
        <v>1185</v>
      </c>
      <c r="H2963" s="3">
        <f>E2963+SUMIF('BR DTG PACUL'!C:C,'STOK PACUL'!C2963,'BR DTG PACUL'!E:E)</f>
        <v>1</v>
      </c>
    </row>
    <row r="2964" spans="1:8">
      <c r="A2964" s="88" t="s">
        <v>2264</v>
      </c>
      <c r="B2964" s="88" t="s">
        <v>936</v>
      </c>
      <c r="C2964" s="88" t="s">
        <v>2264</v>
      </c>
      <c r="D2964" s="88" t="s">
        <v>2265</v>
      </c>
      <c r="E2964" s="89">
        <v>1</v>
      </c>
      <c r="F2964" s="88" t="s">
        <v>1185</v>
      </c>
      <c r="H2964" s="3">
        <f>E2964+SUMIF('BR DTG PACUL'!C:C,'STOK PACUL'!C2964,'BR DTG PACUL'!E:E)</f>
        <v>1</v>
      </c>
    </row>
    <row r="2965" spans="1:8">
      <c r="A2965" s="88" t="s">
        <v>6716</v>
      </c>
      <c r="B2965" s="88" t="s">
        <v>876</v>
      </c>
      <c r="C2965" s="88" t="s">
        <v>6716</v>
      </c>
      <c r="D2965" s="88" t="s">
        <v>1829</v>
      </c>
      <c r="E2965" s="89">
        <v>0</v>
      </c>
      <c r="F2965" s="88" t="s">
        <v>1185</v>
      </c>
      <c r="H2965" s="3">
        <f>E2965+SUMIF('BR DTG PACUL'!C:C,'STOK PACUL'!C2965,'BR DTG PACUL'!E:E)</f>
        <v>0</v>
      </c>
    </row>
    <row r="2966" spans="1:8">
      <c r="A2966" s="88" t="s">
        <v>762</v>
      </c>
      <c r="B2966" s="88" t="s">
        <v>876</v>
      </c>
      <c r="C2966" s="88" t="s">
        <v>762</v>
      </c>
      <c r="D2966" s="88" t="s">
        <v>763</v>
      </c>
      <c r="E2966" s="89">
        <v>0</v>
      </c>
      <c r="F2966" s="88" t="s">
        <v>1185</v>
      </c>
      <c r="H2966" s="3">
        <f>E2966+SUMIF('BR DTG PACUL'!C:C,'STOK PACUL'!C2966,'BR DTG PACUL'!E:E)</f>
        <v>0</v>
      </c>
    </row>
    <row r="2967" spans="1:8">
      <c r="A2967" s="88" t="s">
        <v>1898</v>
      </c>
      <c r="B2967" s="88" t="s">
        <v>1185</v>
      </c>
      <c r="C2967" s="88" t="s">
        <v>1898</v>
      </c>
      <c r="D2967" s="88" t="s">
        <v>1899</v>
      </c>
      <c r="E2967" s="89">
        <v>0</v>
      </c>
      <c r="F2967" s="88" t="s">
        <v>1185</v>
      </c>
      <c r="H2967" s="3">
        <f>E2967+SUMIF('BR DTG PACUL'!C:C,'STOK PACUL'!C2967,'BR DTG PACUL'!E:E)</f>
        <v>0</v>
      </c>
    </row>
    <row r="2968" spans="1:8">
      <c r="A2968" s="88" t="s">
        <v>6717</v>
      </c>
      <c r="B2968" s="88" t="s">
        <v>876</v>
      </c>
      <c r="C2968" s="88" t="s">
        <v>6717</v>
      </c>
      <c r="D2968" s="88" t="s">
        <v>6718</v>
      </c>
      <c r="E2968" s="89">
        <v>0</v>
      </c>
      <c r="F2968" s="88" t="s">
        <v>1185</v>
      </c>
      <c r="H2968" s="3">
        <f>E2968+SUMIF('BR DTG PACUL'!C:C,'STOK PACUL'!C2968,'BR DTG PACUL'!E:E)</f>
        <v>0</v>
      </c>
    </row>
    <row r="2969" spans="1:8" ht="30">
      <c r="A2969" s="88" t="s">
        <v>439</v>
      </c>
      <c r="B2969" s="88" t="s">
        <v>1100</v>
      </c>
      <c r="C2969" s="88" t="s">
        <v>439</v>
      </c>
      <c r="D2969" s="88" t="s">
        <v>1240</v>
      </c>
      <c r="E2969" s="89">
        <v>3</v>
      </c>
      <c r="F2969" s="88" t="s">
        <v>1185</v>
      </c>
      <c r="H2969" s="3">
        <f>E2969+SUMIF('BR DTG PACUL'!C:C,'STOK PACUL'!C2969,'BR DTG PACUL'!E:E)</f>
        <v>3</v>
      </c>
    </row>
    <row r="2970" spans="1:8" ht="30">
      <c r="A2970" s="88" t="s">
        <v>440</v>
      </c>
      <c r="B2970" s="88" t="s">
        <v>877</v>
      </c>
      <c r="C2970" s="88" t="s">
        <v>440</v>
      </c>
      <c r="D2970" s="88" t="s">
        <v>1241</v>
      </c>
      <c r="E2970" s="89">
        <v>4</v>
      </c>
      <c r="F2970" s="88" t="s">
        <v>1185</v>
      </c>
      <c r="H2970" s="3">
        <f>E2970+SUMIF('BR DTG PACUL'!C:C,'STOK PACUL'!C2970,'BR DTG PACUL'!E:E)</f>
        <v>4</v>
      </c>
    </row>
    <row r="2971" spans="1:8" ht="30">
      <c r="A2971" s="88" t="s">
        <v>6719</v>
      </c>
      <c r="B2971" s="88" t="s">
        <v>877</v>
      </c>
      <c r="C2971" s="88" t="s">
        <v>6719</v>
      </c>
      <c r="D2971" s="88" t="s">
        <v>6720</v>
      </c>
      <c r="E2971" s="89">
        <v>0</v>
      </c>
      <c r="F2971" s="88" t="s">
        <v>1185</v>
      </c>
      <c r="H2971" s="3">
        <f>E2971+SUMIF('BR DTG PACUL'!C:C,'STOK PACUL'!C2971,'BR DTG PACUL'!E:E)</f>
        <v>0</v>
      </c>
    </row>
    <row r="2972" spans="1:8" ht="30">
      <c r="A2972" s="88" t="s">
        <v>1242</v>
      </c>
      <c r="B2972" s="88" t="s">
        <v>877</v>
      </c>
      <c r="C2972" s="88" t="s">
        <v>1242</v>
      </c>
      <c r="D2972" s="88" t="s">
        <v>6721</v>
      </c>
      <c r="E2972" s="89">
        <v>1</v>
      </c>
      <c r="F2972" s="88" t="s">
        <v>1185</v>
      </c>
      <c r="H2972" s="3">
        <f>E2972+SUMIF('BR DTG PACUL'!C:C,'STOK PACUL'!C2972,'BR DTG PACUL'!E:E)</f>
        <v>1</v>
      </c>
    </row>
    <row r="2973" spans="1:8" ht="30">
      <c r="A2973" s="88" t="s">
        <v>6722</v>
      </c>
      <c r="B2973" s="88" t="s">
        <v>1100</v>
      </c>
      <c r="C2973" s="88" t="s">
        <v>6722</v>
      </c>
      <c r="D2973" s="88" t="s">
        <v>6723</v>
      </c>
      <c r="E2973" s="89">
        <v>0</v>
      </c>
      <c r="F2973" s="88" t="s">
        <v>1185</v>
      </c>
      <c r="H2973" s="3">
        <f>E2973+SUMIF('BR DTG PACUL'!C:C,'STOK PACUL'!C2973,'BR DTG PACUL'!E:E)</f>
        <v>0</v>
      </c>
    </row>
    <row r="2974" spans="1:8">
      <c r="A2974" s="88" t="s">
        <v>6724</v>
      </c>
      <c r="B2974" s="88" t="s">
        <v>876</v>
      </c>
      <c r="C2974" s="88" t="s">
        <v>6724</v>
      </c>
      <c r="D2974" s="88" t="s">
        <v>6725</v>
      </c>
      <c r="E2974" s="89">
        <v>0</v>
      </c>
      <c r="F2974" s="88" t="s">
        <v>1185</v>
      </c>
      <c r="H2974" s="3">
        <f>E2974+SUMIF('BR DTG PACUL'!C:C,'STOK PACUL'!C2974,'BR DTG PACUL'!E:E)</f>
        <v>0</v>
      </c>
    </row>
    <row r="2975" spans="1:8">
      <c r="A2975" s="88" t="s">
        <v>1244</v>
      </c>
      <c r="B2975" s="88" t="s">
        <v>881</v>
      </c>
      <c r="C2975" s="88" t="s">
        <v>1244</v>
      </c>
      <c r="D2975" s="88" t="s">
        <v>764</v>
      </c>
      <c r="E2975" s="89">
        <v>3</v>
      </c>
      <c r="F2975" s="88" t="s">
        <v>1185</v>
      </c>
      <c r="H2975" s="3">
        <f>E2975+SUMIF('BR DTG PACUL'!C:C,'STOK PACUL'!C2975,'BR DTG PACUL'!E:E)</f>
        <v>3</v>
      </c>
    </row>
    <row r="2976" spans="1:8" ht="30">
      <c r="A2976" s="88" t="s">
        <v>6726</v>
      </c>
      <c r="B2976" s="88" t="s">
        <v>1100</v>
      </c>
      <c r="C2976" s="88" t="s">
        <v>6726</v>
      </c>
      <c r="D2976" s="88" t="s">
        <v>6727</v>
      </c>
      <c r="E2976" s="89">
        <v>0</v>
      </c>
      <c r="F2976" s="88" t="s">
        <v>1185</v>
      </c>
      <c r="H2976" s="3">
        <f>E2976+SUMIF('BR DTG PACUL'!C:C,'STOK PACUL'!C2976,'BR DTG PACUL'!E:E)</f>
        <v>0</v>
      </c>
    </row>
    <row r="2977" spans="1:8" ht="30">
      <c r="A2977" s="88" t="s">
        <v>6728</v>
      </c>
      <c r="B2977" s="88" t="s">
        <v>1100</v>
      </c>
      <c r="C2977" s="88" t="s">
        <v>6728</v>
      </c>
      <c r="D2977" s="88" t="s">
        <v>6729</v>
      </c>
      <c r="E2977" s="89">
        <v>0</v>
      </c>
      <c r="F2977" s="88" t="s">
        <v>1185</v>
      </c>
      <c r="H2977" s="3">
        <f>E2977+SUMIF('BR DTG PACUL'!C:C,'STOK PACUL'!C2977,'BR DTG PACUL'!E:E)</f>
        <v>0</v>
      </c>
    </row>
    <row r="2978" spans="1:8">
      <c r="A2978" s="88" t="s">
        <v>1900</v>
      </c>
      <c r="B2978" s="88" t="s">
        <v>881</v>
      </c>
      <c r="C2978" s="88" t="s">
        <v>1900</v>
      </c>
      <c r="D2978" s="88" t="s">
        <v>1901</v>
      </c>
      <c r="E2978" s="89">
        <v>0</v>
      </c>
      <c r="F2978" s="88" t="s">
        <v>1185</v>
      </c>
      <c r="H2978" s="3">
        <f>E2978+SUMIF('BR DTG PACUL'!C:C,'STOK PACUL'!C2978,'BR DTG PACUL'!E:E)</f>
        <v>0</v>
      </c>
    </row>
    <row r="2979" spans="1:8">
      <c r="A2979" s="88" t="s">
        <v>6730</v>
      </c>
      <c r="B2979" s="88" t="s">
        <v>876</v>
      </c>
      <c r="C2979" s="88" t="s">
        <v>6730</v>
      </c>
      <c r="D2979" s="88" t="s">
        <v>5314</v>
      </c>
      <c r="E2979" s="89">
        <v>0</v>
      </c>
      <c r="F2979" s="88" t="s">
        <v>1185</v>
      </c>
      <c r="H2979" s="3">
        <f>E2979+SUMIF('BR DTG PACUL'!C:C,'STOK PACUL'!C2979,'BR DTG PACUL'!E:E)</f>
        <v>0</v>
      </c>
    </row>
    <row r="2980" spans="1:8">
      <c r="A2980" s="88" t="s">
        <v>6731</v>
      </c>
      <c r="B2980" s="88" t="s">
        <v>876</v>
      </c>
      <c r="C2980" s="88" t="s">
        <v>6731</v>
      </c>
      <c r="D2980" s="88" t="s">
        <v>6732</v>
      </c>
      <c r="E2980" s="89">
        <v>0</v>
      </c>
      <c r="F2980" s="88" t="s">
        <v>1185</v>
      </c>
      <c r="H2980" s="3">
        <f>E2980+SUMIF('BR DTG PACUL'!C:C,'STOK PACUL'!C2980,'BR DTG PACUL'!E:E)</f>
        <v>0</v>
      </c>
    </row>
    <row r="2981" spans="1:8">
      <c r="A2981" s="88" t="s">
        <v>6733</v>
      </c>
      <c r="B2981" s="88" t="s">
        <v>876</v>
      </c>
      <c r="C2981" s="88" t="s">
        <v>6733</v>
      </c>
      <c r="D2981" s="88" t="s">
        <v>6734</v>
      </c>
      <c r="E2981" s="89">
        <v>0</v>
      </c>
      <c r="F2981" s="88" t="s">
        <v>1185</v>
      </c>
      <c r="H2981" s="3">
        <f>E2981+SUMIF('BR DTG PACUL'!C:C,'STOK PACUL'!C2981,'BR DTG PACUL'!E:E)</f>
        <v>0</v>
      </c>
    </row>
    <row r="2982" spans="1:8">
      <c r="A2982" s="88" t="s">
        <v>6735</v>
      </c>
      <c r="B2982" s="88" t="s">
        <v>876</v>
      </c>
      <c r="C2982" s="88" t="s">
        <v>6735</v>
      </c>
      <c r="D2982" s="88" t="s">
        <v>6736</v>
      </c>
      <c r="E2982" s="89">
        <v>0</v>
      </c>
      <c r="F2982" s="88" t="s">
        <v>1185</v>
      </c>
      <c r="H2982" s="3">
        <f>E2982+SUMIF('BR DTG PACUL'!C:C,'STOK PACUL'!C2982,'BR DTG PACUL'!E:E)</f>
        <v>0</v>
      </c>
    </row>
    <row r="2983" spans="1:8">
      <c r="A2983" s="88" t="s">
        <v>522</v>
      </c>
      <c r="B2983" s="88" t="s">
        <v>881</v>
      </c>
      <c r="C2983" s="88" t="s">
        <v>522</v>
      </c>
      <c r="D2983" s="88" t="s">
        <v>1245</v>
      </c>
      <c r="E2983" s="89">
        <v>3</v>
      </c>
      <c r="F2983" s="88" t="s">
        <v>1185</v>
      </c>
      <c r="H2983" s="3">
        <f>E2983+SUMIF('BR DTG PACUL'!C:C,'STOK PACUL'!C2983,'BR DTG PACUL'!E:E)</f>
        <v>3</v>
      </c>
    </row>
    <row r="2984" spans="1:8">
      <c r="A2984" s="88" t="s">
        <v>765</v>
      </c>
      <c r="B2984" s="88" t="s">
        <v>876</v>
      </c>
      <c r="C2984" s="88" t="s">
        <v>765</v>
      </c>
      <c r="D2984" s="88" t="s">
        <v>766</v>
      </c>
      <c r="E2984" s="89">
        <v>0</v>
      </c>
      <c r="F2984" s="88" t="s">
        <v>1185</v>
      </c>
      <c r="H2984" s="3">
        <f>E2984+SUMIF('BR DTG PACUL'!C:C,'STOK PACUL'!C2984,'BR DTG PACUL'!E:E)</f>
        <v>0</v>
      </c>
    </row>
    <row r="2985" spans="1:8">
      <c r="A2985" s="88" t="s">
        <v>6737</v>
      </c>
      <c r="B2985" s="88" t="s">
        <v>876</v>
      </c>
      <c r="C2985" s="88" t="s">
        <v>6737</v>
      </c>
      <c r="D2985" s="88" t="s">
        <v>6738</v>
      </c>
      <c r="E2985" s="89">
        <v>0</v>
      </c>
      <c r="F2985" s="88" t="s">
        <v>1185</v>
      </c>
      <c r="H2985" s="3">
        <f>E2985+SUMIF('BR DTG PACUL'!C:C,'STOK PACUL'!C2985,'BR DTG PACUL'!E:E)</f>
        <v>0</v>
      </c>
    </row>
    <row r="2986" spans="1:8">
      <c r="A2986" s="88" t="s">
        <v>6739</v>
      </c>
      <c r="B2986" s="88" t="s">
        <v>876</v>
      </c>
      <c r="C2986" s="88" t="s">
        <v>6739</v>
      </c>
      <c r="D2986" s="88" t="s">
        <v>5681</v>
      </c>
      <c r="E2986" s="89">
        <v>0</v>
      </c>
      <c r="F2986" s="88" t="s">
        <v>1185</v>
      </c>
      <c r="H2986" s="3">
        <f>E2986+SUMIF('BR DTG PACUL'!C:C,'STOK PACUL'!C2986,'BR DTG PACUL'!E:E)</f>
        <v>0</v>
      </c>
    </row>
    <row r="2987" spans="1:8">
      <c r="A2987" s="88" t="s">
        <v>569</v>
      </c>
      <c r="B2987" s="88" t="s">
        <v>876</v>
      </c>
      <c r="C2987" s="88" t="s">
        <v>569</v>
      </c>
      <c r="D2987" s="88" t="s">
        <v>767</v>
      </c>
      <c r="E2987" s="89">
        <v>0</v>
      </c>
      <c r="F2987" s="88" t="s">
        <v>1185</v>
      </c>
      <c r="H2987" s="3">
        <f>E2987+SUMIF('BR DTG PACUL'!C:C,'STOK PACUL'!C2987,'BR DTG PACUL'!E:E)</f>
        <v>0</v>
      </c>
    </row>
    <row r="2988" spans="1:8">
      <c r="A2988" s="88" t="s">
        <v>6740</v>
      </c>
      <c r="B2988" s="88" t="s">
        <v>876</v>
      </c>
      <c r="C2988" s="88" t="s">
        <v>6740</v>
      </c>
      <c r="D2988" s="88" t="s">
        <v>6741</v>
      </c>
      <c r="E2988" s="89">
        <v>0</v>
      </c>
      <c r="F2988" s="88" t="s">
        <v>1185</v>
      </c>
      <c r="H2988" s="3">
        <f>E2988+SUMIF('BR DTG PACUL'!C:C,'STOK PACUL'!C2988,'BR DTG PACUL'!E:E)</f>
        <v>0</v>
      </c>
    </row>
    <row r="2989" spans="1:8">
      <c r="A2989" s="88" t="s">
        <v>6742</v>
      </c>
      <c r="B2989" s="88" t="s">
        <v>876</v>
      </c>
      <c r="C2989" s="88" t="s">
        <v>6742</v>
      </c>
      <c r="D2989" s="88" t="s">
        <v>6743</v>
      </c>
      <c r="E2989" s="89">
        <v>0</v>
      </c>
      <c r="F2989" s="88" t="s">
        <v>1185</v>
      </c>
      <c r="H2989" s="3">
        <f>E2989+SUMIF('BR DTG PACUL'!C:C,'STOK PACUL'!C2989,'BR DTG PACUL'!E:E)</f>
        <v>0</v>
      </c>
    </row>
    <row r="2990" spans="1:8">
      <c r="A2990" s="88" t="s">
        <v>768</v>
      </c>
      <c r="B2990" s="88" t="s">
        <v>876</v>
      </c>
      <c r="C2990" s="88" t="s">
        <v>768</v>
      </c>
      <c r="D2990" s="88" t="s">
        <v>769</v>
      </c>
      <c r="E2990" s="89">
        <v>0</v>
      </c>
      <c r="F2990" s="88" t="s">
        <v>1185</v>
      </c>
      <c r="H2990" s="3">
        <f>E2990+SUMIF('BR DTG PACUL'!C:C,'STOK PACUL'!C2990,'BR DTG PACUL'!E:E)</f>
        <v>0</v>
      </c>
    </row>
    <row r="2991" spans="1:8">
      <c r="A2991" s="88" t="s">
        <v>6744</v>
      </c>
      <c r="B2991" s="88" t="s">
        <v>876</v>
      </c>
      <c r="C2991" s="88" t="s">
        <v>6744</v>
      </c>
      <c r="D2991" s="88" t="s">
        <v>6745</v>
      </c>
      <c r="E2991" s="89">
        <v>0</v>
      </c>
      <c r="F2991" s="88" t="s">
        <v>1185</v>
      </c>
      <c r="H2991" s="3">
        <f>E2991+SUMIF('BR DTG PACUL'!C:C,'STOK PACUL'!C2991,'BR DTG PACUL'!E:E)</f>
        <v>0</v>
      </c>
    </row>
    <row r="2992" spans="1:8" ht="30">
      <c r="A2992" s="88" t="s">
        <v>6746</v>
      </c>
      <c r="B2992" s="88" t="s">
        <v>1100</v>
      </c>
      <c r="C2992" s="88" t="s">
        <v>6746</v>
      </c>
      <c r="D2992" s="88" t="s">
        <v>6747</v>
      </c>
      <c r="E2992" s="89">
        <v>0</v>
      </c>
      <c r="F2992" s="88" t="s">
        <v>1185</v>
      </c>
      <c r="H2992" s="3">
        <f>E2992+SUMIF('BR DTG PACUL'!C:C,'STOK PACUL'!C2992,'BR DTG PACUL'!E:E)</f>
        <v>0</v>
      </c>
    </row>
    <row r="2993" spans="1:8">
      <c r="A2993" s="88" t="s">
        <v>6748</v>
      </c>
      <c r="B2993" s="88" t="s">
        <v>876</v>
      </c>
      <c r="C2993" s="88" t="s">
        <v>6748</v>
      </c>
      <c r="D2993" s="88" t="s">
        <v>6749</v>
      </c>
      <c r="E2993" s="89">
        <v>0</v>
      </c>
      <c r="F2993" s="88" t="s">
        <v>1185</v>
      </c>
      <c r="H2993" s="3">
        <f>E2993+SUMIF('BR DTG PACUL'!C:C,'STOK PACUL'!C2993,'BR DTG PACUL'!E:E)</f>
        <v>0</v>
      </c>
    </row>
    <row r="2994" spans="1:8">
      <c r="A2994" s="88" t="s">
        <v>6750</v>
      </c>
      <c r="B2994" s="88" t="s">
        <v>876</v>
      </c>
      <c r="C2994" s="88" t="s">
        <v>6750</v>
      </c>
      <c r="D2994" s="88" t="s">
        <v>6751</v>
      </c>
      <c r="E2994" s="89">
        <v>0</v>
      </c>
      <c r="F2994" s="88" t="s">
        <v>1185</v>
      </c>
      <c r="H2994" s="3">
        <f>E2994+SUMIF('BR DTG PACUL'!C:C,'STOK PACUL'!C2994,'BR DTG PACUL'!E:E)</f>
        <v>0</v>
      </c>
    </row>
    <row r="2995" spans="1:8">
      <c r="A2995" s="88" t="s">
        <v>6752</v>
      </c>
      <c r="B2995" s="88" t="s">
        <v>876</v>
      </c>
      <c r="C2995" s="88" t="s">
        <v>6752</v>
      </c>
      <c r="D2995" s="88" t="s">
        <v>6753</v>
      </c>
      <c r="E2995" s="89">
        <v>0</v>
      </c>
      <c r="F2995" s="88" t="s">
        <v>1185</v>
      </c>
      <c r="H2995" s="3">
        <f>E2995+SUMIF('BR DTG PACUL'!C:C,'STOK PACUL'!C2995,'BR DTG PACUL'!E:E)</f>
        <v>0</v>
      </c>
    </row>
    <row r="2996" spans="1:8">
      <c r="A2996" s="88" t="s">
        <v>770</v>
      </c>
      <c r="B2996" s="88" t="s">
        <v>876</v>
      </c>
      <c r="C2996" s="88" t="s">
        <v>770</v>
      </c>
      <c r="D2996" s="88" t="s">
        <v>771</v>
      </c>
      <c r="E2996" s="89">
        <v>0</v>
      </c>
      <c r="F2996" s="88" t="s">
        <v>1185</v>
      </c>
      <c r="H2996" s="3">
        <f>E2996+SUMIF('BR DTG PACUL'!C:C,'STOK PACUL'!C2996,'BR DTG PACUL'!E:E)</f>
        <v>0</v>
      </c>
    </row>
    <row r="2997" spans="1:8">
      <c r="A2997" s="88" t="s">
        <v>6754</v>
      </c>
      <c r="B2997" s="88" t="s">
        <v>876</v>
      </c>
      <c r="C2997" s="88" t="s">
        <v>6754</v>
      </c>
      <c r="D2997" s="88" t="s">
        <v>6755</v>
      </c>
      <c r="E2997" s="89">
        <v>0</v>
      </c>
      <c r="F2997" s="88" t="s">
        <v>1185</v>
      </c>
      <c r="H2997" s="3">
        <f>E2997+SUMIF('BR DTG PACUL'!C:C,'STOK PACUL'!C2997,'BR DTG PACUL'!E:E)</f>
        <v>0</v>
      </c>
    </row>
    <row r="2998" spans="1:8">
      <c r="A2998" s="88" t="s">
        <v>6756</v>
      </c>
      <c r="B2998" s="88" t="s">
        <v>876</v>
      </c>
      <c r="C2998" s="88" t="s">
        <v>6756</v>
      </c>
      <c r="D2998" s="88" t="s">
        <v>6757</v>
      </c>
      <c r="E2998" s="89">
        <v>0</v>
      </c>
      <c r="F2998" s="88" t="s">
        <v>1185</v>
      </c>
      <c r="H2998" s="3">
        <f>E2998+SUMIF('BR DTG PACUL'!C:C,'STOK PACUL'!C2998,'BR DTG PACUL'!E:E)</f>
        <v>0</v>
      </c>
    </row>
    <row r="2999" spans="1:8">
      <c r="A2999" s="88" t="s">
        <v>6758</v>
      </c>
      <c r="B2999" s="88" t="s">
        <v>881</v>
      </c>
      <c r="C2999" s="88" t="s">
        <v>6758</v>
      </c>
      <c r="D2999" s="88" t="s">
        <v>6759</v>
      </c>
      <c r="E2999" s="89">
        <v>2</v>
      </c>
      <c r="F2999" s="88" t="s">
        <v>1185</v>
      </c>
      <c r="H2999" s="3">
        <f>E2999+SUMIF('BR DTG PACUL'!C:C,'STOK PACUL'!C2999,'BR DTG PACUL'!E:E)</f>
        <v>2</v>
      </c>
    </row>
    <row r="3000" spans="1:8">
      <c r="A3000" s="88" t="s">
        <v>6760</v>
      </c>
      <c r="B3000" s="88" t="s">
        <v>876</v>
      </c>
      <c r="C3000" s="88" t="s">
        <v>6760</v>
      </c>
      <c r="D3000" s="88" t="s">
        <v>6761</v>
      </c>
      <c r="E3000" s="89">
        <v>0</v>
      </c>
      <c r="F3000" s="88" t="s">
        <v>1185</v>
      </c>
      <c r="H3000" s="3">
        <f>E3000+SUMIF('BR DTG PACUL'!C:C,'STOK PACUL'!C3000,'BR DTG PACUL'!E:E)</f>
        <v>0</v>
      </c>
    </row>
    <row r="3001" spans="1:8">
      <c r="A3001" s="88" t="s">
        <v>6762</v>
      </c>
      <c r="B3001" s="88" t="s">
        <v>876</v>
      </c>
      <c r="C3001" s="88" t="s">
        <v>6762</v>
      </c>
      <c r="D3001" s="88" t="s">
        <v>6763</v>
      </c>
      <c r="E3001" s="89">
        <v>0</v>
      </c>
      <c r="F3001" s="88" t="s">
        <v>1185</v>
      </c>
      <c r="H3001" s="3">
        <f>E3001+SUMIF('BR DTG PACUL'!C:C,'STOK PACUL'!C3001,'BR DTG PACUL'!E:E)</f>
        <v>0</v>
      </c>
    </row>
    <row r="3002" spans="1:8">
      <c r="A3002" s="88" t="s">
        <v>6764</v>
      </c>
      <c r="B3002" s="88" t="s">
        <v>876</v>
      </c>
      <c r="C3002" s="88" t="s">
        <v>6764</v>
      </c>
      <c r="D3002" s="88" t="s">
        <v>6765</v>
      </c>
      <c r="E3002" s="89">
        <v>0</v>
      </c>
      <c r="F3002" s="88" t="s">
        <v>1185</v>
      </c>
      <c r="H3002" s="3">
        <f>E3002+SUMIF('BR DTG PACUL'!C:C,'STOK PACUL'!C3002,'BR DTG PACUL'!E:E)</f>
        <v>0</v>
      </c>
    </row>
    <row r="3003" spans="1:8">
      <c r="A3003" s="88" t="s">
        <v>528</v>
      </c>
      <c r="B3003" s="88" t="s">
        <v>876</v>
      </c>
      <c r="C3003" s="88" t="s">
        <v>528</v>
      </c>
      <c r="D3003" s="88" t="s">
        <v>772</v>
      </c>
      <c r="E3003" s="89">
        <v>0</v>
      </c>
      <c r="F3003" s="88" t="s">
        <v>1185</v>
      </c>
      <c r="H3003" s="3">
        <f>E3003+SUMIF('BR DTG PACUL'!C:C,'STOK PACUL'!C3003,'BR DTG PACUL'!E:E)</f>
        <v>0</v>
      </c>
    </row>
    <row r="3004" spans="1:8">
      <c r="A3004" s="88" t="s">
        <v>6766</v>
      </c>
      <c r="B3004" s="88" t="s">
        <v>876</v>
      </c>
      <c r="C3004" s="88" t="s">
        <v>6766</v>
      </c>
      <c r="D3004" s="88" t="s">
        <v>6767</v>
      </c>
      <c r="E3004" s="89">
        <v>0</v>
      </c>
      <c r="F3004" s="88" t="s">
        <v>1185</v>
      </c>
      <c r="H3004" s="3">
        <f>E3004+SUMIF('BR DTG PACUL'!C:C,'STOK PACUL'!C3004,'BR DTG PACUL'!E:E)</f>
        <v>0</v>
      </c>
    </row>
    <row r="3005" spans="1:8">
      <c r="A3005" s="88" t="s">
        <v>6768</v>
      </c>
      <c r="B3005" s="88" t="s">
        <v>876</v>
      </c>
      <c r="C3005" s="88" t="s">
        <v>6768</v>
      </c>
      <c r="D3005" s="88" t="s">
        <v>2330</v>
      </c>
      <c r="E3005" s="89">
        <v>0</v>
      </c>
      <c r="F3005" s="88" t="s">
        <v>1185</v>
      </c>
      <c r="H3005" s="3">
        <f>E3005+SUMIF('BR DTG PACUL'!C:C,'STOK PACUL'!C3005,'BR DTG PACUL'!E:E)</f>
        <v>0</v>
      </c>
    </row>
    <row r="3006" spans="1:8">
      <c r="A3006" s="88" t="s">
        <v>6769</v>
      </c>
      <c r="B3006" s="88" t="s">
        <v>876</v>
      </c>
      <c r="C3006" s="88" t="s">
        <v>6769</v>
      </c>
      <c r="D3006" s="88" t="s">
        <v>6770</v>
      </c>
      <c r="E3006" s="89">
        <v>0</v>
      </c>
      <c r="F3006" s="88" t="s">
        <v>1185</v>
      </c>
      <c r="H3006" s="3">
        <f>E3006+SUMIF('BR DTG PACUL'!C:C,'STOK PACUL'!C3006,'BR DTG PACUL'!E:E)</f>
        <v>0</v>
      </c>
    </row>
    <row r="3007" spans="1:8" ht="30">
      <c r="A3007" s="88" t="s">
        <v>1902</v>
      </c>
      <c r="B3007" s="88" t="s">
        <v>877</v>
      </c>
      <c r="C3007" s="88" t="s">
        <v>1902</v>
      </c>
      <c r="D3007" s="88" t="s">
        <v>1903</v>
      </c>
      <c r="E3007" s="89">
        <v>0</v>
      </c>
      <c r="F3007" s="88" t="s">
        <v>1185</v>
      </c>
      <c r="H3007" s="3">
        <f>E3007+SUMIF('BR DTG PACUL'!C:C,'STOK PACUL'!C3007,'BR DTG PACUL'!E:E)</f>
        <v>0</v>
      </c>
    </row>
    <row r="3008" spans="1:8">
      <c r="A3008" s="88" t="s">
        <v>6771</v>
      </c>
      <c r="B3008" s="88" t="s">
        <v>876</v>
      </c>
      <c r="C3008" s="88" t="s">
        <v>6771</v>
      </c>
      <c r="D3008" s="88" t="s">
        <v>6772</v>
      </c>
      <c r="E3008" s="89">
        <v>0</v>
      </c>
      <c r="F3008" s="88" t="s">
        <v>1185</v>
      </c>
      <c r="H3008" s="3">
        <f>E3008+SUMIF('BR DTG PACUL'!C:C,'STOK PACUL'!C3008,'BR DTG PACUL'!E:E)</f>
        <v>0</v>
      </c>
    </row>
    <row r="3009" spans="1:8">
      <c r="A3009" s="88" t="s">
        <v>6773</v>
      </c>
      <c r="B3009" s="88" t="s">
        <v>876</v>
      </c>
      <c r="C3009" s="88" t="s">
        <v>6773</v>
      </c>
      <c r="D3009" s="88" t="s">
        <v>6774</v>
      </c>
      <c r="E3009" s="89">
        <v>0</v>
      </c>
      <c r="F3009" s="88" t="s">
        <v>1185</v>
      </c>
      <c r="H3009" s="3">
        <f>E3009+SUMIF('BR DTG PACUL'!C:C,'STOK PACUL'!C3009,'BR DTG PACUL'!E:E)</f>
        <v>0</v>
      </c>
    </row>
    <row r="3010" spans="1:8">
      <c r="A3010" s="88" t="s">
        <v>6775</v>
      </c>
      <c r="B3010" s="88" t="s">
        <v>876</v>
      </c>
      <c r="C3010" s="88" t="s">
        <v>6775</v>
      </c>
      <c r="D3010" s="88" t="s">
        <v>6776</v>
      </c>
      <c r="E3010" s="89">
        <v>0</v>
      </c>
      <c r="F3010" s="88" t="s">
        <v>1185</v>
      </c>
      <c r="H3010" s="3">
        <f>E3010+SUMIF('BR DTG PACUL'!C:C,'STOK PACUL'!C3010,'BR DTG PACUL'!E:E)</f>
        <v>0</v>
      </c>
    </row>
    <row r="3011" spans="1:8">
      <c r="A3011" s="88" t="s">
        <v>6777</v>
      </c>
      <c r="B3011" s="88" t="s">
        <v>876</v>
      </c>
      <c r="C3011" s="88" t="s">
        <v>6777</v>
      </c>
      <c r="D3011" s="88" t="s">
        <v>6778</v>
      </c>
      <c r="E3011" s="89">
        <v>0</v>
      </c>
      <c r="F3011" s="88" t="s">
        <v>1185</v>
      </c>
      <c r="H3011" s="3">
        <f>E3011+SUMIF('BR DTG PACUL'!C:C,'STOK PACUL'!C3011,'BR DTG PACUL'!E:E)</f>
        <v>0</v>
      </c>
    </row>
    <row r="3012" spans="1:8">
      <c r="A3012" s="88" t="s">
        <v>6779</v>
      </c>
      <c r="B3012" s="88" t="s">
        <v>876</v>
      </c>
      <c r="C3012" s="88" t="s">
        <v>6779</v>
      </c>
      <c r="D3012" s="88" t="s">
        <v>6780</v>
      </c>
      <c r="E3012" s="89">
        <v>0</v>
      </c>
      <c r="F3012" s="88" t="s">
        <v>1185</v>
      </c>
      <c r="H3012" s="3">
        <f>E3012+SUMIF('BR DTG PACUL'!C:C,'STOK PACUL'!C3012,'BR DTG PACUL'!E:E)</f>
        <v>0</v>
      </c>
    </row>
    <row r="3013" spans="1:8">
      <c r="A3013" s="88" t="s">
        <v>6781</v>
      </c>
      <c r="B3013" s="88" t="s">
        <v>876</v>
      </c>
      <c r="C3013" s="88" t="s">
        <v>6781</v>
      </c>
      <c r="D3013" s="88" t="s">
        <v>6782</v>
      </c>
      <c r="E3013" s="89">
        <v>0</v>
      </c>
      <c r="F3013" s="88" t="s">
        <v>1185</v>
      </c>
      <c r="H3013" s="3">
        <f>E3013+SUMIF('BR DTG PACUL'!C:C,'STOK PACUL'!C3013,'BR DTG PACUL'!E:E)</f>
        <v>0</v>
      </c>
    </row>
    <row r="3014" spans="1:8">
      <c r="A3014" s="88" t="s">
        <v>6783</v>
      </c>
      <c r="B3014" s="88" t="s">
        <v>876</v>
      </c>
      <c r="C3014" s="88" t="s">
        <v>6783</v>
      </c>
      <c r="D3014" s="88" t="s">
        <v>6784</v>
      </c>
      <c r="E3014" s="89">
        <v>0</v>
      </c>
      <c r="F3014" s="88" t="s">
        <v>1185</v>
      </c>
      <c r="H3014" s="3">
        <f>E3014+SUMIF('BR DTG PACUL'!C:C,'STOK PACUL'!C3014,'BR DTG PACUL'!E:E)</f>
        <v>0</v>
      </c>
    </row>
    <row r="3015" spans="1:8">
      <c r="A3015" s="88" t="s">
        <v>6785</v>
      </c>
      <c r="B3015" s="88" t="s">
        <v>876</v>
      </c>
      <c r="C3015" s="88" t="s">
        <v>6785</v>
      </c>
      <c r="D3015" s="88" t="s">
        <v>6786</v>
      </c>
      <c r="E3015" s="89">
        <v>0</v>
      </c>
      <c r="F3015" s="88" t="s">
        <v>1185</v>
      </c>
      <c r="H3015" s="3">
        <f>E3015+SUMIF('BR DTG PACUL'!C:C,'STOK PACUL'!C3015,'BR DTG PACUL'!E:E)</f>
        <v>0</v>
      </c>
    </row>
    <row r="3016" spans="1:8">
      <c r="A3016" s="88" t="s">
        <v>6787</v>
      </c>
      <c r="B3016" s="88" t="s">
        <v>876</v>
      </c>
      <c r="C3016" s="88" t="s">
        <v>6787</v>
      </c>
      <c r="D3016" s="88" t="s">
        <v>6788</v>
      </c>
      <c r="E3016" s="89">
        <v>0</v>
      </c>
      <c r="F3016" s="88" t="s">
        <v>1185</v>
      </c>
      <c r="H3016" s="3">
        <f>E3016+SUMIF('BR DTG PACUL'!C:C,'STOK PACUL'!C3016,'BR DTG PACUL'!E:E)</f>
        <v>0</v>
      </c>
    </row>
    <row r="3017" spans="1:8">
      <c r="A3017" s="88" t="s">
        <v>6789</v>
      </c>
      <c r="B3017" s="88" t="s">
        <v>922</v>
      </c>
      <c r="C3017" s="88" t="s">
        <v>6789</v>
      </c>
      <c r="D3017" s="88" t="s">
        <v>6790</v>
      </c>
      <c r="E3017" s="89">
        <v>1</v>
      </c>
      <c r="F3017" s="88" t="s">
        <v>1185</v>
      </c>
      <c r="H3017" s="3">
        <f>E3017+SUMIF('BR DTG PACUL'!C:C,'STOK PACUL'!C3017,'BR DTG PACUL'!E:E)</f>
        <v>1</v>
      </c>
    </row>
    <row r="3018" spans="1:8">
      <c r="A3018" s="88" t="s">
        <v>1668</v>
      </c>
      <c r="B3018" s="88" t="s">
        <v>876</v>
      </c>
      <c r="C3018" s="88" t="s">
        <v>1668</v>
      </c>
      <c r="D3018" s="88" t="s">
        <v>1669</v>
      </c>
      <c r="E3018" s="89">
        <v>0</v>
      </c>
      <c r="F3018" s="88" t="s">
        <v>1185</v>
      </c>
      <c r="H3018" s="3">
        <f>E3018+SUMIF('BR DTG PACUL'!C:C,'STOK PACUL'!C3018,'BR DTG PACUL'!E:E)</f>
        <v>0</v>
      </c>
    </row>
    <row r="3019" spans="1:8">
      <c r="A3019" s="88" t="s">
        <v>6791</v>
      </c>
      <c r="B3019" s="88" t="s">
        <v>876</v>
      </c>
      <c r="C3019" s="88" t="s">
        <v>6791</v>
      </c>
      <c r="D3019" s="88" t="s">
        <v>6792</v>
      </c>
      <c r="E3019" s="89">
        <v>0</v>
      </c>
      <c r="F3019" s="88" t="s">
        <v>1185</v>
      </c>
      <c r="H3019" s="3">
        <f>E3019+SUMIF('BR DTG PACUL'!C:C,'STOK PACUL'!C3019,'BR DTG PACUL'!E:E)</f>
        <v>0</v>
      </c>
    </row>
    <row r="3020" spans="1:8">
      <c r="A3020" s="88" t="s">
        <v>6793</v>
      </c>
      <c r="B3020" s="88" t="s">
        <v>876</v>
      </c>
      <c r="C3020" s="88" t="s">
        <v>6793</v>
      </c>
      <c r="D3020" s="88" t="s">
        <v>6794</v>
      </c>
      <c r="E3020" s="89">
        <v>0</v>
      </c>
      <c r="F3020" s="88" t="s">
        <v>1185</v>
      </c>
      <c r="H3020" s="3">
        <f>E3020+SUMIF('BR DTG PACUL'!C:C,'STOK PACUL'!C3020,'BR DTG PACUL'!E:E)</f>
        <v>0</v>
      </c>
    </row>
    <row r="3021" spans="1:8" ht="30">
      <c r="A3021" s="88" t="s">
        <v>441</v>
      </c>
      <c r="B3021" s="88" t="s">
        <v>877</v>
      </c>
      <c r="C3021" s="88" t="s">
        <v>441</v>
      </c>
      <c r="D3021" s="88" t="s">
        <v>1247</v>
      </c>
      <c r="E3021" s="89">
        <v>2</v>
      </c>
      <c r="F3021" s="88" t="s">
        <v>1185</v>
      </c>
      <c r="H3021" s="3">
        <f>E3021+SUMIF('BR DTG PACUL'!C:C,'STOK PACUL'!C3021,'BR DTG PACUL'!E:E)</f>
        <v>2</v>
      </c>
    </row>
    <row r="3022" spans="1:8" ht="30">
      <c r="A3022" s="88" t="s">
        <v>2305</v>
      </c>
      <c r="B3022" s="88" t="s">
        <v>877</v>
      </c>
      <c r="C3022" s="88" t="s">
        <v>2305</v>
      </c>
      <c r="D3022" s="88" t="s">
        <v>2306</v>
      </c>
      <c r="E3022" s="89">
        <v>1</v>
      </c>
      <c r="F3022" s="88" t="s">
        <v>1185</v>
      </c>
      <c r="H3022" s="3">
        <f>E3022+SUMIF('BR DTG PACUL'!C:C,'STOK PACUL'!C3022,'BR DTG PACUL'!E:E)</f>
        <v>1</v>
      </c>
    </row>
    <row r="3023" spans="1:8" ht="30">
      <c r="A3023" s="88" t="s">
        <v>1904</v>
      </c>
      <c r="B3023" s="88" t="s">
        <v>877</v>
      </c>
      <c r="C3023" s="88" t="s">
        <v>1904</v>
      </c>
      <c r="D3023" s="88" t="s">
        <v>1905</v>
      </c>
      <c r="E3023" s="89">
        <v>0</v>
      </c>
      <c r="F3023" s="88" t="s">
        <v>1185</v>
      </c>
      <c r="H3023" s="3">
        <f>E3023+SUMIF('BR DTG PACUL'!C:C,'STOK PACUL'!C3023,'BR DTG PACUL'!E:E)</f>
        <v>0</v>
      </c>
    </row>
    <row r="3024" spans="1:8">
      <c r="A3024" s="88" t="s">
        <v>6795</v>
      </c>
      <c r="B3024" s="88" t="s">
        <v>876</v>
      </c>
      <c r="C3024" s="88" t="s">
        <v>6795</v>
      </c>
      <c r="D3024" s="88" t="s">
        <v>6796</v>
      </c>
      <c r="E3024" s="89">
        <v>0</v>
      </c>
      <c r="F3024" s="88" t="s">
        <v>1185</v>
      </c>
      <c r="H3024" s="3">
        <f>E3024+SUMIF('BR DTG PACUL'!C:C,'STOK PACUL'!C3024,'BR DTG PACUL'!E:E)</f>
        <v>0</v>
      </c>
    </row>
    <row r="3025" spans="1:8">
      <c r="A3025" s="88" t="s">
        <v>6797</v>
      </c>
      <c r="B3025" s="88" t="s">
        <v>876</v>
      </c>
      <c r="C3025" s="88" t="s">
        <v>6797</v>
      </c>
      <c r="D3025" s="88" t="s">
        <v>6798</v>
      </c>
      <c r="E3025" s="89">
        <v>0</v>
      </c>
      <c r="F3025" s="88" t="s">
        <v>1185</v>
      </c>
      <c r="H3025" s="3">
        <f>E3025+SUMIF('BR DTG PACUL'!C:C,'STOK PACUL'!C3025,'BR DTG PACUL'!E:E)</f>
        <v>0</v>
      </c>
    </row>
    <row r="3026" spans="1:8">
      <c r="A3026" s="88" t="s">
        <v>6799</v>
      </c>
      <c r="B3026" s="88" t="s">
        <v>876</v>
      </c>
      <c r="C3026" s="88" t="s">
        <v>6799</v>
      </c>
      <c r="D3026" s="88" t="s">
        <v>6800</v>
      </c>
      <c r="E3026" s="89">
        <v>0</v>
      </c>
      <c r="F3026" s="88" t="s">
        <v>1185</v>
      </c>
      <c r="H3026" s="3">
        <f>E3026+SUMIF('BR DTG PACUL'!C:C,'STOK PACUL'!C3026,'BR DTG PACUL'!E:E)</f>
        <v>0</v>
      </c>
    </row>
    <row r="3027" spans="1:8">
      <c r="A3027" s="88" t="s">
        <v>6801</v>
      </c>
      <c r="B3027" s="88" t="s">
        <v>876</v>
      </c>
      <c r="C3027" s="88" t="s">
        <v>6801</v>
      </c>
      <c r="D3027" s="88" t="s">
        <v>6802</v>
      </c>
      <c r="E3027" s="89">
        <v>0</v>
      </c>
      <c r="F3027" s="88" t="s">
        <v>1185</v>
      </c>
      <c r="H3027" s="3">
        <f>E3027+SUMIF('BR DTG PACUL'!C:C,'STOK PACUL'!C3027,'BR DTG PACUL'!E:E)</f>
        <v>0</v>
      </c>
    </row>
    <row r="3028" spans="1:8">
      <c r="A3028" s="88" t="s">
        <v>6803</v>
      </c>
      <c r="B3028" s="88" t="s">
        <v>876</v>
      </c>
      <c r="C3028" s="88" t="s">
        <v>6803</v>
      </c>
      <c r="D3028" s="88" t="s">
        <v>6804</v>
      </c>
      <c r="E3028" s="89">
        <v>0</v>
      </c>
      <c r="F3028" s="88" t="s">
        <v>1185</v>
      </c>
      <c r="H3028" s="3">
        <f>E3028+SUMIF('BR DTG PACUL'!C:C,'STOK PACUL'!C3028,'BR DTG PACUL'!E:E)</f>
        <v>0</v>
      </c>
    </row>
    <row r="3029" spans="1:8">
      <c r="A3029" s="88" t="s">
        <v>6805</v>
      </c>
      <c r="B3029" s="88" t="s">
        <v>876</v>
      </c>
      <c r="C3029" s="88" t="s">
        <v>6805</v>
      </c>
      <c r="D3029" s="88" t="s">
        <v>6806</v>
      </c>
      <c r="E3029" s="89">
        <v>0</v>
      </c>
      <c r="F3029" s="88" t="s">
        <v>1185</v>
      </c>
      <c r="H3029" s="3">
        <f>E3029+SUMIF('BR DTG PACUL'!C:C,'STOK PACUL'!C3029,'BR DTG PACUL'!E:E)</f>
        <v>0</v>
      </c>
    </row>
    <row r="3030" spans="1:8">
      <c r="A3030" s="88" t="s">
        <v>6807</v>
      </c>
      <c r="B3030" s="88" t="s">
        <v>876</v>
      </c>
      <c r="C3030" s="88" t="s">
        <v>6807</v>
      </c>
      <c r="D3030" s="88" t="s">
        <v>6808</v>
      </c>
      <c r="E3030" s="89">
        <v>0</v>
      </c>
      <c r="F3030" s="88" t="s">
        <v>1185</v>
      </c>
      <c r="H3030" s="3">
        <f>E3030+SUMIF('BR DTG PACUL'!C:C,'STOK PACUL'!C3030,'BR DTG PACUL'!E:E)</f>
        <v>0</v>
      </c>
    </row>
    <row r="3031" spans="1:8">
      <c r="A3031" s="88" t="s">
        <v>6809</v>
      </c>
      <c r="B3031" s="88" t="s">
        <v>876</v>
      </c>
      <c r="C3031" s="88" t="s">
        <v>6809</v>
      </c>
      <c r="D3031" s="88" t="s">
        <v>6810</v>
      </c>
      <c r="E3031" s="89">
        <v>0</v>
      </c>
      <c r="F3031" s="88" t="s">
        <v>1185</v>
      </c>
      <c r="H3031" s="3">
        <f>E3031+SUMIF('BR DTG PACUL'!C:C,'STOK PACUL'!C3031,'BR DTG PACUL'!E:E)</f>
        <v>0</v>
      </c>
    </row>
    <row r="3032" spans="1:8">
      <c r="A3032" s="88" t="s">
        <v>6811</v>
      </c>
      <c r="B3032" s="88" t="s">
        <v>876</v>
      </c>
      <c r="C3032" s="88" t="s">
        <v>6811</v>
      </c>
      <c r="D3032" s="88" t="s">
        <v>6812</v>
      </c>
      <c r="E3032" s="89">
        <v>0</v>
      </c>
      <c r="F3032" s="88" t="s">
        <v>1185</v>
      </c>
      <c r="H3032" s="3">
        <f>E3032+SUMIF('BR DTG PACUL'!C:C,'STOK PACUL'!C3032,'BR DTG PACUL'!E:E)</f>
        <v>0</v>
      </c>
    </row>
    <row r="3033" spans="1:8">
      <c r="A3033" s="88" t="s">
        <v>6813</v>
      </c>
      <c r="B3033" s="88" t="s">
        <v>876</v>
      </c>
      <c r="C3033" s="88" t="s">
        <v>6813</v>
      </c>
      <c r="D3033" s="88" t="s">
        <v>6814</v>
      </c>
      <c r="E3033" s="89">
        <v>0</v>
      </c>
      <c r="F3033" s="88" t="s">
        <v>1185</v>
      </c>
      <c r="H3033" s="3">
        <f>E3033+SUMIF('BR DTG PACUL'!C:C,'STOK PACUL'!C3033,'BR DTG PACUL'!E:E)</f>
        <v>0</v>
      </c>
    </row>
    <row r="3034" spans="1:8">
      <c r="A3034" s="88" t="s">
        <v>6815</v>
      </c>
      <c r="B3034" s="88" t="s">
        <v>876</v>
      </c>
      <c r="C3034" s="88" t="s">
        <v>6815</v>
      </c>
      <c r="D3034" s="88" t="s">
        <v>6816</v>
      </c>
      <c r="E3034" s="89">
        <v>0</v>
      </c>
      <c r="F3034" s="88" t="s">
        <v>1185</v>
      </c>
      <c r="H3034" s="3">
        <f>E3034+SUMIF('BR DTG PACUL'!C:C,'STOK PACUL'!C3034,'BR DTG PACUL'!E:E)</f>
        <v>0</v>
      </c>
    </row>
    <row r="3035" spans="1:8">
      <c r="A3035" s="88" t="s">
        <v>6817</v>
      </c>
      <c r="B3035" s="88" t="s">
        <v>876</v>
      </c>
      <c r="C3035" s="88" t="s">
        <v>6817</v>
      </c>
      <c r="D3035" s="88" t="s">
        <v>6818</v>
      </c>
      <c r="E3035" s="89">
        <v>1</v>
      </c>
      <c r="F3035" s="88" t="s">
        <v>1185</v>
      </c>
      <c r="H3035" s="3">
        <f>E3035+SUMIF('BR DTG PACUL'!C:C,'STOK PACUL'!C3035,'BR DTG PACUL'!E:E)</f>
        <v>1</v>
      </c>
    </row>
    <row r="3036" spans="1:8">
      <c r="A3036" s="88" t="s">
        <v>6819</v>
      </c>
      <c r="B3036" s="88" t="s">
        <v>876</v>
      </c>
      <c r="C3036" s="88" t="s">
        <v>6819</v>
      </c>
      <c r="D3036" s="88" t="s">
        <v>6820</v>
      </c>
      <c r="E3036" s="89">
        <v>0</v>
      </c>
      <c r="F3036" s="88" t="s">
        <v>1185</v>
      </c>
      <c r="H3036" s="3">
        <f>E3036+SUMIF('BR DTG PACUL'!C:C,'STOK PACUL'!C3036,'BR DTG PACUL'!E:E)</f>
        <v>0</v>
      </c>
    </row>
    <row r="3037" spans="1:8">
      <c r="A3037" s="88" t="s">
        <v>6821</v>
      </c>
      <c r="B3037" s="88" t="s">
        <v>876</v>
      </c>
      <c r="C3037" s="88" t="s">
        <v>6821</v>
      </c>
      <c r="D3037" s="88" t="s">
        <v>6822</v>
      </c>
      <c r="E3037" s="89">
        <v>0</v>
      </c>
      <c r="F3037" s="88" t="s">
        <v>1185</v>
      </c>
      <c r="H3037" s="3">
        <f>E3037+SUMIF('BR DTG PACUL'!C:C,'STOK PACUL'!C3037,'BR DTG PACUL'!E:E)</f>
        <v>0</v>
      </c>
    </row>
    <row r="3038" spans="1:8">
      <c r="A3038" s="88" t="s">
        <v>6823</v>
      </c>
      <c r="B3038" s="88" t="s">
        <v>876</v>
      </c>
      <c r="C3038" s="88" t="s">
        <v>6823</v>
      </c>
      <c r="D3038" s="88" t="s">
        <v>6824</v>
      </c>
      <c r="E3038" s="89">
        <v>0</v>
      </c>
      <c r="F3038" s="88" t="s">
        <v>1185</v>
      </c>
      <c r="H3038" s="3">
        <f>E3038+SUMIF('BR DTG PACUL'!C:C,'STOK PACUL'!C3038,'BR DTG PACUL'!E:E)</f>
        <v>0</v>
      </c>
    </row>
    <row r="3039" spans="1:8">
      <c r="A3039" s="88" t="s">
        <v>6825</v>
      </c>
      <c r="B3039" s="88" t="s">
        <v>876</v>
      </c>
      <c r="C3039" s="88" t="s">
        <v>6825</v>
      </c>
      <c r="D3039" s="88" t="s">
        <v>6826</v>
      </c>
      <c r="E3039" s="89">
        <v>0</v>
      </c>
      <c r="F3039" s="88" t="s">
        <v>1185</v>
      </c>
      <c r="H3039" s="3">
        <f>E3039+SUMIF('BR DTG PACUL'!C:C,'STOK PACUL'!C3039,'BR DTG PACUL'!E:E)</f>
        <v>0</v>
      </c>
    </row>
    <row r="3040" spans="1:8">
      <c r="A3040" s="88" t="s">
        <v>6827</v>
      </c>
      <c r="B3040" s="88" t="s">
        <v>876</v>
      </c>
      <c r="C3040" s="88" t="s">
        <v>6827</v>
      </c>
      <c r="D3040" s="88" t="s">
        <v>6828</v>
      </c>
      <c r="E3040" s="89">
        <v>0</v>
      </c>
      <c r="F3040" s="88" t="s">
        <v>1185</v>
      </c>
      <c r="H3040" s="3">
        <f>E3040+SUMIF('BR DTG PACUL'!C:C,'STOK PACUL'!C3040,'BR DTG PACUL'!E:E)</f>
        <v>0</v>
      </c>
    </row>
    <row r="3041" spans="1:8">
      <c r="A3041" s="88" t="s">
        <v>6829</v>
      </c>
      <c r="B3041" s="88" t="s">
        <v>876</v>
      </c>
      <c r="C3041" s="88" t="s">
        <v>6829</v>
      </c>
      <c r="D3041" s="88" t="s">
        <v>6830</v>
      </c>
      <c r="E3041" s="89">
        <v>0</v>
      </c>
      <c r="F3041" s="88" t="s">
        <v>1185</v>
      </c>
      <c r="H3041" s="3">
        <f>E3041+SUMIF('BR DTG PACUL'!C:C,'STOK PACUL'!C3041,'BR DTG PACUL'!E:E)</f>
        <v>0</v>
      </c>
    </row>
    <row r="3042" spans="1:8">
      <c r="A3042" s="88" t="s">
        <v>6831</v>
      </c>
      <c r="B3042" s="88" t="s">
        <v>876</v>
      </c>
      <c r="C3042" s="88" t="s">
        <v>6831</v>
      </c>
      <c r="D3042" s="88" t="s">
        <v>6832</v>
      </c>
      <c r="E3042" s="89">
        <v>0</v>
      </c>
      <c r="F3042" s="88" t="s">
        <v>1185</v>
      </c>
      <c r="H3042" s="3">
        <f>E3042+SUMIF('BR DTG PACUL'!C:C,'STOK PACUL'!C3042,'BR DTG PACUL'!E:E)</f>
        <v>0</v>
      </c>
    </row>
    <row r="3043" spans="1:8" ht="30">
      <c r="A3043" s="88" t="s">
        <v>6833</v>
      </c>
      <c r="B3043" s="88" t="s">
        <v>1184</v>
      </c>
      <c r="C3043" s="88" t="s">
        <v>6833</v>
      </c>
      <c r="D3043" s="88" t="s">
        <v>6834</v>
      </c>
      <c r="E3043" s="89">
        <v>0</v>
      </c>
      <c r="F3043" s="88" t="s">
        <v>1185</v>
      </c>
      <c r="H3043" s="3">
        <f>E3043+SUMIF('BR DTG PACUL'!C:C,'STOK PACUL'!C3043,'BR DTG PACUL'!E:E)</f>
        <v>0</v>
      </c>
    </row>
    <row r="3044" spans="1:8" ht="30">
      <c r="A3044" s="88" t="s">
        <v>6835</v>
      </c>
      <c r="B3044" s="88" t="s">
        <v>1184</v>
      </c>
      <c r="C3044" s="88" t="s">
        <v>6835</v>
      </c>
      <c r="D3044" s="88" t="s">
        <v>6836</v>
      </c>
      <c r="E3044" s="89">
        <v>0</v>
      </c>
      <c r="F3044" s="88" t="s">
        <v>1185</v>
      </c>
      <c r="H3044" s="3">
        <f>E3044+SUMIF('BR DTG PACUL'!C:C,'STOK PACUL'!C3044,'BR DTG PACUL'!E:E)</f>
        <v>0</v>
      </c>
    </row>
    <row r="3045" spans="1:8" ht="30">
      <c r="A3045" s="88" t="s">
        <v>6837</v>
      </c>
      <c r="B3045" s="88" t="s">
        <v>1184</v>
      </c>
      <c r="C3045" s="88" t="s">
        <v>6837</v>
      </c>
      <c r="D3045" s="88" t="s">
        <v>6838</v>
      </c>
      <c r="E3045" s="89">
        <v>0</v>
      </c>
      <c r="F3045" s="88" t="s">
        <v>1185</v>
      </c>
      <c r="H3045" s="3">
        <f>E3045+SUMIF('BR DTG PACUL'!C:C,'STOK PACUL'!C3045,'BR DTG PACUL'!E:E)</f>
        <v>0</v>
      </c>
    </row>
    <row r="3046" spans="1:8">
      <c r="A3046" s="88" t="s">
        <v>6839</v>
      </c>
      <c r="B3046" s="88" t="s">
        <v>876</v>
      </c>
      <c r="C3046" s="88" t="s">
        <v>6839</v>
      </c>
      <c r="D3046" s="88" t="s">
        <v>6840</v>
      </c>
      <c r="E3046" s="89">
        <v>0</v>
      </c>
      <c r="F3046" s="88" t="s">
        <v>1185</v>
      </c>
      <c r="H3046" s="3">
        <f>E3046+SUMIF('BR DTG PACUL'!C:C,'STOK PACUL'!C3046,'BR DTG PACUL'!E:E)</f>
        <v>0</v>
      </c>
    </row>
    <row r="3047" spans="1:8">
      <c r="A3047" s="88" t="s">
        <v>6841</v>
      </c>
      <c r="B3047" s="88" t="s">
        <v>876</v>
      </c>
      <c r="C3047" s="88" t="s">
        <v>6841</v>
      </c>
      <c r="D3047" s="88" t="s">
        <v>6842</v>
      </c>
      <c r="E3047" s="89">
        <v>0</v>
      </c>
      <c r="F3047" s="88" t="s">
        <v>1185</v>
      </c>
      <c r="H3047" s="3">
        <f>E3047+SUMIF('BR DTG PACUL'!C:C,'STOK PACUL'!C3047,'BR DTG PACUL'!E:E)</f>
        <v>0</v>
      </c>
    </row>
    <row r="3048" spans="1:8">
      <c r="A3048" s="88" t="s">
        <v>6843</v>
      </c>
      <c r="B3048" s="88" t="s">
        <v>888</v>
      </c>
      <c r="C3048" s="88" t="s">
        <v>6843</v>
      </c>
      <c r="D3048" s="88" t="s">
        <v>6844</v>
      </c>
      <c r="E3048" s="89">
        <v>0</v>
      </c>
      <c r="F3048" s="88" t="s">
        <v>1185</v>
      </c>
      <c r="H3048" s="3">
        <f>E3048+SUMIF('BR DTG PACUL'!C:C,'STOK PACUL'!C3048,'BR DTG PACUL'!E:E)</f>
        <v>0</v>
      </c>
    </row>
    <row r="3049" spans="1:8">
      <c r="A3049" s="88" t="s">
        <v>1474</v>
      </c>
      <c r="B3049" s="88" t="s">
        <v>888</v>
      </c>
      <c r="C3049" s="88" t="s">
        <v>1474</v>
      </c>
      <c r="D3049" s="88" t="s">
        <v>1475</v>
      </c>
      <c r="E3049" s="89">
        <v>0</v>
      </c>
      <c r="F3049" s="88" t="s">
        <v>1185</v>
      </c>
      <c r="H3049" s="3">
        <f>E3049+SUMIF('BR DTG PACUL'!C:C,'STOK PACUL'!C3049,'BR DTG PACUL'!E:E)</f>
        <v>0</v>
      </c>
    </row>
    <row r="3050" spans="1:8">
      <c r="A3050" s="88" t="s">
        <v>6845</v>
      </c>
      <c r="B3050" s="88" t="s">
        <v>876</v>
      </c>
      <c r="C3050" s="88" t="s">
        <v>6845</v>
      </c>
      <c r="D3050" s="88" t="s">
        <v>6846</v>
      </c>
      <c r="E3050" s="89">
        <v>0</v>
      </c>
      <c r="F3050" s="88" t="s">
        <v>1185</v>
      </c>
      <c r="H3050" s="3">
        <f>E3050+SUMIF('BR DTG PACUL'!C:C,'STOK PACUL'!C3050,'BR DTG PACUL'!E:E)</f>
        <v>0</v>
      </c>
    </row>
    <row r="3051" spans="1:8">
      <c r="A3051" s="88" t="s">
        <v>6847</v>
      </c>
      <c r="B3051" s="88" t="s">
        <v>876</v>
      </c>
      <c r="C3051" s="88" t="s">
        <v>6847</v>
      </c>
      <c r="D3051" s="88" t="s">
        <v>6848</v>
      </c>
      <c r="E3051" s="89">
        <v>0</v>
      </c>
      <c r="F3051" s="88" t="s">
        <v>1185</v>
      </c>
      <c r="H3051" s="3">
        <f>E3051+SUMIF('BR DTG PACUL'!C:C,'STOK PACUL'!C3051,'BR DTG PACUL'!E:E)</f>
        <v>0</v>
      </c>
    </row>
    <row r="3052" spans="1:8">
      <c r="A3052" s="88" t="s">
        <v>6849</v>
      </c>
      <c r="B3052" s="88" t="s">
        <v>876</v>
      </c>
      <c r="C3052" s="88" t="s">
        <v>6849</v>
      </c>
      <c r="D3052" s="88" t="s">
        <v>6850</v>
      </c>
      <c r="E3052" s="89">
        <v>0</v>
      </c>
      <c r="F3052" s="88" t="s">
        <v>1185</v>
      </c>
      <c r="H3052" s="3">
        <f>E3052+SUMIF('BR DTG PACUL'!C:C,'STOK PACUL'!C3052,'BR DTG PACUL'!E:E)</f>
        <v>0</v>
      </c>
    </row>
    <row r="3053" spans="1:8">
      <c r="A3053" s="88" t="s">
        <v>597</v>
      </c>
      <c r="B3053" s="88" t="s">
        <v>876</v>
      </c>
      <c r="C3053" s="88" t="s">
        <v>597</v>
      </c>
      <c r="D3053" s="88" t="s">
        <v>773</v>
      </c>
      <c r="E3053" s="89">
        <v>0</v>
      </c>
      <c r="F3053" s="88" t="s">
        <v>1185</v>
      </c>
      <c r="H3053" s="3">
        <f>E3053+SUMIF('BR DTG PACUL'!C:C,'STOK PACUL'!C3053,'BR DTG PACUL'!E:E)</f>
        <v>0</v>
      </c>
    </row>
    <row r="3054" spans="1:8">
      <c r="A3054" s="88" t="s">
        <v>6851</v>
      </c>
      <c r="B3054" s="88" t="s">
        <v>876</v>
      </c>
      <c r="C3054" s="88" t="s">
        <v>6851</v>
      </c>
      <c r="D3054" s="88" t="s">
        <v>6852</v>
      </c>
      <c r="E3054" s="89">
        <v>0</v>
      </c>
      <c r="F3054" s="88" t="s">
        <v>1185</v>
      </c>
      <c r="H3054" s="3">
        <f>E3054+SUMIF('BR DTG PACUL'!C:C,'STOK PACUL'!C3054,'BR DTG PACUL'!E:E)</f>
        <v>0</v>
      </c>
    </row>
    <row r="3055" spans="1:8">
      <c r="A3055" s="88" t="s">
        <v>6853</v>
      </c>
      <c r="B3055" s="88" t="s">
        <v>884</v>
      </c>
      <c r="C3055" s="88" t="s">
        <v>6853</v>
      </c>
      <c r="D3055" s="88" t="s">
        <v>6854</v>
      </c>
      <c r="E3055" s="89">
        <v>1</v>
      </c>
      <c r="F3055" s="88" t="s">
        <v>1185</v>
      </c>
      <c r="H3055" s="3">
        <f>E3055+SUMIF('BR DTG PACUL'!C:C,'STOK PACUL'!C3055,'BR DTG PACUL'!E:E)</f>
        <v>1</v>
      </c>
    </row>
    <row r="3056" spans="1:8">
      <c r="A3056" s="88" t="s">
        <v>6855</v>
      </c>
      <c r="B3056" s="88" t="s">
        <v>876</v>
      </c>
      <c r="C3056" s="88" t="s">
        <v>6855</v>
      </c>
      <c r="D3056" s="88" t="s">
        <v>6856</v>
      </c>
      <c r="E3056" s="89">
        <v>0</v>
      </c>
      <c r="F3056" s="88" t="s">
        <v>1185</v>
      </c>
      <c r="H3056" s="3">
        <f>E3056+SUMIF('BR DTG PACUL'!C:C,'STOK PACUL'!C3056,'BR DTG PACUL'!E:E)</f>
        <v>0</v>
      </c>
    </row>
    <row r="3057" spans="1:8">
      <c r="A3057" s="88" t="s">
        <v>6857</v>
      </c>
      <c r="B3057" s="88" t="s">
        <v>876</v>
      </c>
      <c r="C3057" s="88" t="s">
        <v>6857</v>
      </c>
      <c r="D3057" s="88" t="s">
        <v>2330</v>
      </c>
      <c r="E3057" s="89">
        <v>0</v>
      </c>
      <c r="F3057" s="88" t="s">
        <v>1185</v>
      </c>
      <c r="H3057" s="3">
        <f>E3057+SUMIF('BR DTG PACUL'!C:C,'STOK PACUL'!C3057,'BR DTG PACUL'!E:E)</f>
        <v>0</v>
      </c>
    </row>
    <row r="3058" spans="1:8">
      <c r="A3058" s="88" t="s">
        <v>6858</v>
      </c>
      <c r="B3058" s="88" t="s">
        <v>876</v>
      </c>
      <c r="C3058" s="88" t="s">
        <v>6858</v>
      </c>
      <c r="D3058" s="88" t="s">
        <v>2330</v>
      </c>
      <c r="E3058" s="89">
        <v>0</v>
      </c>
      <c r="F3058" s="88" t="s">
        <v>1185</v>
      </c>
      <c r="H3058" s="3">
        <f>E3058+SUMIF('BR DTG PACUL'!C:C,'STOK PACUL'!C3058,'BR DTG PACUL'!E:E)</f>
        <v>0</v>
      </c>
    </row>
    <row r="3059" spans="1:8">
      <c r="A3059" s="88" t="s">
        <v>6859</v>
      </c>
      <c r="B3059" s="88" t="s">
        <v>876</v>
      </c>
      <c r="C3059" s="88" t="s">
        <v>6859</v>
      </c>
      <c r="D3059" s="88" t="s">
        <v>2330</v>
      </c>
      <c r="E3059" s="89">
        <v>0</v>
      </c>
      <c r="F3059" s="88" t="s">
        <v>1185</v>
      </c>
      <c r="H3059" s="3">
        <f>E3059+SUMIF('BR DTG PACUL'!C:C,'STOK PACUL'!C3059,'BR DTG PACUL'!E:E)</f>
        <v>0</v>
      </c>
    </row>
    <row r="3060" spans="1:8">
      <c r="A3060" s="88" t="s">
        <v>1476</v>
      </c>
      <c r="B3060" s="88" t="s">
        <v>876</v>
      </c>
      <c r="C3060" s="88" t="s">
        <v>1476</v>
      </c>
      <c r="D3060" s="88" t="s">
        <v>1477</v>
      </c>
      <c r="E3060" s="89">
        <v>0</v>
      </c>
      <c r="F3060" s="88" t="s">
        <v>1185</v>
      </c>
      <c r="H3060" s="3">
        <f>E3060+SUMIF('BR DTG PACUL'!C:C,'STOK PACUL'!C3060,'BR DTG PACUL'!E:E)</f>
        <v>0</v>
      </c>
    </row>
    <row r="3061" spans="1:8">
      <c r="A3061" s="88" t="s">
        <v>570</v>
      </c>
      <c r="B3061" s="88" t="s">
        <v>888</v>
      </c>
      <c r="C3061" s="88" t="s">
        <v>570</v>
      </c>
      <c r="D3061" s="88" t="s">
        <v>1248</v>
      </c>
      <c r="E3061" s="89">
        <v>0</v>
      </c>
      <c r="F3061" s="88" t="s">
        <v>1185</v>
      </c>
      <c r="H3061" s="3">
        <f>E3061+SUMIF('BR DTG PACUL'!C:C,'STOK PACUL'!C3061,'BR DTG PACUL'!E:E)</f>
        <v>0</v>
      </c>
    </row>
    <row r="3062" spans="1:8">
      <c r="A3062" s="88" t="s">
        <v>6860</v>
      </c>
      <c r="B3062" s="88" t="s">
        <v>876</v>
      </c>
      <c r="C3062" s="88" t="s">
        <v>6860</v>
      </c>
      <c r="D3062" s="88" t="s">
        <v>6861</v>
      </c>
      <c r="E3062" s="89">
        <v>0</v>
      </c>
      <c r="F3062" s="88" t="s">
        <v>1185</v>
      </c>
      <c r="H3062" s="3">
        <f>E3062+SUMIF('BR DTG PACUL'!C:C,'STOK PACUL'!C3062,'BR DTG PACUL'!E:E)</f>
        <v>0</v>
      </c>
    </row>
    <row r="3063" spans="1:8">
      <c r="A3063" s="88" t="s">
        <v>6862</v>
      </c>
      <c r="B3063" s="88" t="s">
        <v>876</v>
      </c>
      <c r="C3063" s="88" t="s">
        <v>6862</v>
      </c>
      <c r="D3063" s="88" t="s">
        <v>6863</v>
      </c>
      <c r="E3063" s="89">
        <v>0</v>
      </c>
      <c r="F3063" s="88" t="s">
        <v>1185</v>
      </c>
      <c r="H3063" s="3">
        <f>E3063+SUMIF('BR DTG PACUL'!C:C,'STOK PACUL'!C3063,'BR DTG PACUL'!E:E)</f>
        <v>0</v>
      </c>
    </row>
    <row r="3064" spans="1:8">
      <c r="A3064" s="88" t="s">
        <v>442</v>
      </c>
      <c r="B3064" s="88" t="s">
        <v>884</v>
      </c>
      <c r="C3064" s="88" t="s">
        <v>442</v>
      </c>
      <c r="D3064" s="88" t="s">
        <v>1249</v>
      </c>
      <c r="E3064" s="89">
        <v>13</v>
      </c>
      <c r="F3064" s="88" t="s">
        <v>1185</v>
      </c>
      <c r="H3064" s="3">
        <f>E3064+SUMIF('BR DTG PACUL'!C:C,'STOK PACUL'!C3064,'BR DTG PACUL'!E:E)</f>
        <v>13</v>
      </c>
    </row>
    <row r="3065" spans="1:8">
      <c r="A3065" s="88" t="s">
        <v>6864</v>
      </c>
      <c r="B3065" s="88" t="s">
        <v>876</v>
      </c>
      <c r="C3065" s="88" t="s">
        <v>6864</v>
      </c>
      <c r="D3065" s="88" t="s">
        <v>6865</v>
      </c>
      <c r="E3065" s="89">
        <v>0</v>
      </c>
      <c r="F3065" s="88" t="s">
        <v>1185</v>
      </c>
      <c r="H3065" s="3">
        <f>E3065+SUMIF('BR DTG PACUL'!C:C,'STOK PACUL'!C3065,'BR DTG PACUL'!E:E)</f>
        <v>0</v>
      </c>
    </row>
    <row r="3066" spans="1:8">
      <c r="A3066" s="88" t="s">
        <v>6866</v>
      </c>
      <c r="B3066" s="88" t="s">
        <v>876</v>
      </c>
      <c r="C3066" s="88" t="s">
        <v>6866</v>
      </c>
      <c r="D3066" s="88" t="s">
        <v>6867</v>
      </c>
      <c r="E3066" s="89">
        <v>0</v>
      </c>
      <c r="F3066" s="88" t="s">
        <v>1185</v>
      </c>
      <c r="H3066" s="3">
        <f>E3066+SUMIF('BR DTG PACUL'!C:C,'STOK PACUL'!C3066,'BR DTG PACUL'!E:E)</f>
        <v>0</v>
      </c>
    </row>
    <row r="3067" spans="1:8">
      <c r="A3067" s="88" t="s">
        <v>6868</v>
      </c>
      <c r="B3067" s="88" t="s">
        <v>884</v>
      </c>
      <c r="C3067" s="88" t="s">
        <v>6868</v>
      </c>
      <c r="D3067" s="88" t="s">
        <v>6869</v>
      </c>
      <c r="E3067" s="89">
        <v>1</v>
      </c>
      <c r="F3067" s="88" t="s">
        <v>1185</v>
      </c>
      <c r="H3067" s="3">
        <f>E3067+SUMIF('BR DTG PACUL'!C:C,'STOK PACUL'!C3067,'BR DTG PACUL'!E:E)</f>
        <v>1</v>
      </c>
    </row>
    <row r="3068" spans="1:8">
      <c r="A3068" s="88" t="s">
        <v>6870</v>
      </c>
      <c r="B3068" s="88" t="s">
        <v>876</v>
      </c>
      <c r="C3068" s="88" t="s">
        <v>6870</v>
      </c>
      <c r="D3068" s="88" t="s">
        <v>6871</v>
      </c>
      <c r="E3068" s="89">
        <v>0</v>
      </c>
      <c r="F3068" s="88" t="s">
        <v>1185</v>
      </c>
      <c r="H3068" s="3">
        <f>E3068+SUMIF('BR DTG PACUL'!C:C,'STOK PACUL'!C3068,'BR DTG PACUL'!E:E)</f>
        <v>0</v>
      </c>
    </row>
    <row r="3069" spans="1:8">
      <c r="A3069" s="88" t="s">
        <v>6872</v>
      </c>
      <c r="B3069" s="88" t="s">
        <v>888</v>
      </c>
      <c r="C3069" s="88" t="s">
        <v>6872</v>
      </c>
      <c r="D3069" s="88" t="s">
        <v>6873</v>
      </c>
      <c r="E3069" s="89">
        <v>0</v>
      </c>
      <c r="F3069" s="88" t="s">
        <v>1185</v>
      </c>
      <c r="H3069" s="3">
        <f>E3069+SUMIF('BR DTG PACUL'!C:C,'STOK PACUL'!C3069,'BR DTG PACUL'!E:E)</f>
        <v>0</v>
      </c>
    </row>
    <row r="3070" spans="1:8">
      <c r="A3070" s="88" t="s">
        <v>6874</v>
      </c>
      <c r="B3070" s="88" t="s">
        <v>876</v>
      </c>
      <c r="C3070" s="88" t="s">
        <v>6874</v>
      </c>
      <c r="D3070" s="88" t="s">
        <v>6875</v>
      </c>
      <c r="E3070" s="89">
        <v>0</v>
      </c>
      <c r="F3070" s="88" t="s">
        <v>1185</v>
      </c>
      <c r="H3070" s="3">
        <f>E3070+SUMIF('BR DTG PACUL'!C:C,'STOK PACUL'!C3070,'BR DTG PACUL'!E:E)</f>
        <v>0</v>
      </c>
    </row>
    <row r="3071" spans="1:8">
      <c r="A3071" s="88" t="s">
        <v>6876</v>
      </c>
      <c r="B3071" s="88" t="s">
        <v>876</v>
      </c>
      <c r="C3071" s="88" t="s">
        <v>6876</v>
      </c>
      <c r="D3071" s="88" t="s">
        <v>6877</v>
      </c>
      <c r="E3071" s="89">
        <v>0</v>
      </c>
      <c r="F3071" s="88" t="s">
        <v>1185</v>
      </c>
      <c r="H3071" s="3">
        <f>E3071+SUMIF('BR DTG PACUL'!C:C,'STOK PACUL'!C3071,'BR DTG PACUL'!E:E)</f>
        <v>0</v>
      </c>
    </row>
    <row r="3072" spans="1:8">
      <c r="A3072" s="88" t="s">
        <v>6878</v>
      </c>
      <c r="B3072" s="88" t="s">
        <v>876</v>
      </c>
      <c r="C3072" s="88" t="s">
        <v>6878</v>
      </c>
      <c r="D3072" s="88" t="s">
        <v>6879</v>
      </c>
      <c r="E3072" s="89">
        <v>0</v>
      </c>
      <c r="F3072" s="88" t="s">
        <v>1185</v>
      </c>
      <c r="H3072" s="3">
        <f>E3072+SUMIF('BR DTG PACUL'!C:C,'STOK PACUL'!C3072,'BR DTG PACUL'!E:E)</f>
        <v>0</v>
      </c>
    </row>
    <row r="3073" spans="1:8">
      <c r="A3073" s="88" t="s">
        <v>6880</v>
      </c>
      <c r="B3073" s="88" t="s">
        <v>876</v>
      </c>
      <c r="C3073" s="88" t="s">
        <v>6880</v>
      </c>
      <c r="D3073" s="88" t="s">
        <v>1223</v>
      </c>
      <c r="E3073" s="89">
        <v>0</v>
      </c>
      <c r="F3073" s="88" t="s">
        <v>1185</v>
      </c>
      <c r="H3073" s="3">
        <f>E3073+SUMIF('BR DTG PACUL'!C:C,'STOK PACUL'!C3073,'BR DTG PACUL'!E:E)</f>
        <v>0</v>
      </c>
    </row>
    <row r="3074" spans="1:8">
      <c r="A3074" s="88" t="s">
        <v>6881</v>
      </c>
      <c r="B3074" s="88" t="s">
        <v>876</v>
      </c>
      <c r="C3074" s="88" t="s">
        <v>6881</v>
      </c>
      <c r="D3074" s="88" t="s">
        <v>6882</v>
      </c>
      <c r="E3074" s="89">
        <v>0</v>
      </c>
      <c r="F3074" s="88" t="s">
        <v>1185</v>
      </c>
      <c r="H3074" s="3">
        <f>E3074+SUMIF('BR DTG PACUL'!C:C,'STOK PACUL'!C3074,'BR DTG PACUL'!E:E)</f>
        <v>0</v>
      </c>
    </row>
    <row r="3075" spans="1:8">
      <c r="A3075" s="88" t="s">
        <v>443</v>
      </c>
      <c r="B3075" s="88" t="s">
        <v>891</v>
      </c>
      <c r="C3075" s="88" t="s">
        <v>443</v>
      </c>
      <c r="D3075" s="88" t="s">
        <v>1250</v>
      </c>
      <c r="E3075" s="89">
        <v>0</v>
      </c>
      <c r="F3075" s="88" t="s">
        <v>1185</v>
      </c>
      <c r="H3075" s="3">
        <f>E3075+SUMIF('BR DTG PACUL'!C:C,'STOK PACUL'!C3075,'BR DTG PACUL'!E:E)</f>
        <v>0</v>
      </c>
    </row>
    <row r="3076" spans="1:8">
      <c r="A3076" s="88" t="s">
        <v>6883</v>
      </c>
      <c r="B3076" s="88" t="s">
        <v>876</v>
      </c>
      <c r="C3076" s="88" t="s">
        <v>6883</v>
      </c>
      <c r="D3076" s="88" t="s">
        <v>1223</v>
      </c>
      <c r="E3076" s="89">
        <v>0</v>
      </c>
      <c r="F3076" s="88" t="s">
        <v>1185</v>
      </c>
      <c r="H3076" s="3">
        <f>E3076+SUMIF('BR DTG PACUL'!C:C,'STOK PACUL'!C3076,'BR DTG PACUL'!E:E)</f>
        <v>0</v>
      </c>
    </row>
    <row r="3077" spans="1:8">
      <c r="A3077" s="88" t="s">
        <v>6884</v>
      </c>
      <c r="B3077" s="88" t="s">
        <v>876</v>
      </c>
      <c r="C3077" s="88" t="s">
        <v>6884</v>
      </c>
      <c r="D3077" s="88" t="s">
        <v>6885</v>
      </c>
      <c r="E3077" s="89">
        <v>0</v>
      </c>
      <c r="F3077" s="88" t="s">
        <v>1185</v>
      </c>
      <c r="H3077" s="3">
        <f>E3077+SUMIF('BR DTG PACUL'!C:C,'STOK PACUL'!C3077,'BR DTG PACUL'!E:E)</f>
        <v>0</v>
      </c>
    </row>
    <row r="3078" spans="1:8">
      <c r="A3078" s="88" t="s">
        <v>6886</v>
      </c>
      <c r="B3078" s="88" t="s">
        <v>876</v>
      </c>
      <c r="C3078" s="88" t="s">
        <v>6886</v>
      </c>
      <c r="D3078" s="88" t="s">
        <v>2330</v>
      </c>
      <c r="E3078" s="89">
        <v>0</v>
      </c>
      <c r="F3078" s="88" t="s">
        <v>1185</v>
      </c>
      <c r="H3078" s="3">
        <f>E3078+SUMIF('BR DTG PACUL'!C:C,'STOK PACUL'!C3078,'BR DTG PACUL'!E:E)</f>
        <v>0</v>
      </c>
    </row>
    <row r="3079" spans="1:8">
      <c r="A3079" s="88" t="s">
        <v>6887</v>
      </c>
      <c r="B3079" s="88" t="s">
        <v>876</v>
      </c>
      <c r="C3079" s="88" t="s">
        <v>6887</v>
      </c>
      <c r="D3079" s="88" t="s">
        <v>6888</v>
      </c>
      <c r="E3079" s="89">
        <v>0</v>
      </c>
      <c r="F3079" s="88" t="s">
        <v>1185</v>
      </c>
      <c r="H3079" s="3">
        <f>E3079+SUMIF('BR DTG PACUL'!C:C,'STOK PACUL'!C3079,'BR DTG PACUL'!E:E)</f>
        <v>0</v>
      </c>
    </row>
    <row r="3080" spans="1:8">
      <c r="A3080" s="88" t="s">
        <v>6889</v>
      </c>
      <c r="B3080" s="88" t="s">
        <v>876</v>
      </c>
      <c r="C3080" s="88" t="s">
        <v>6889</v>
      </c>
      <c r="D3080" s="88" t="s">
        <v>6890</v>
      </c>
      <c r="E3080" s="89">
        <v>0</v>
      </c>
      <c r="F3080" s="88" t="s">
        <v>1185</v>
      </c>
      <c r="H3080" s="3">
        <f>E3080+SUMIF('BR DTG PACUL'!C:C,'STOK PACUL'!C3080,'BR DTG PACUL'!E:E)</f>
        <v>0</v>
      </c>
    </row>
    <row r="3081" spans="1:8">
      <c r="A3081" s="88" t="s">
        <v>6891</v>
      </c>
      <c r="B3081" s="88" t="s">
        <v>876</v>
      </c>
      <c r="C3081" s="88" t="s">
        <v>6891</v>
      </c>
      <c r="D3081" s="88" t="s">
        <v>6892</v>
      </c>
      <c r="E3081" s="89">
        <v>0</v>
      </c>
      <c r="F3081" s="88" t="s">
        <v>1185</v>
      </c>
      <c r="H3081" s="3">
        <f>E3081+SUMIF('BR DTG PACUL'!C:C,'STOK PACUL'!C3081,'BR DTG PACUL'!E:E)</f>
        <v>0</v>
      </c>
    </row>
    <row r="3082" spans="1:8" ht="30">
      <c r="A3082" s="88" t="s">
        <v>6893</v>
      </c>
      <c r="B3082" s="88" t="s">
        <v>876</v>
      </c>
      <c r="C3082" s="88" t="s">
        <v>6893</v>
      </c>
      <c r="D3082" s="88" t="s">
        <v>6894</v>
      </c>
      <c r="E3082" s="89">
        <v>0</v>
      </c>
      <c r="F3082" s="88" t="s">
        <v>1185</v>
      </c>
      <c r="H3082" s="3">
        <f>E3082+SUMIF('BR DTG PACUL'!C:C,'STOK PACUL'!C3082,'BR DTG PACUL'!E:E)</f>
        <v>0</v>
      </c>
    </row>
    <row r="3083" spans="1:8">
      <c r="A3083" s="88" t="s">
        <v>6895</v>
      </c>
      <c r="B3083" s="88" t="s">
        <v>876</v>
      </c>
      <c r="C3083" s="88" t="s">
        <v>6895</v>
      </c>
      <c r="D3083" s="88" t="s">
        <v>6896</v>
      </c>
      <c r="E3083" s="89">
        <v>0</v>
      </c>
      <c r="F3083" s="88" t="s">
        <v>1185</v>
      </c>
      <c r="H3083" s="3">
        <f>E3083+SUMIF('BR DTG PACUL'!C:C,'STOK PACUL'!C3083,'BR DTG PACUL'!E:E)</f>
        <v>0</v>
      </c>
    </row>
    <row r="3084" spans="1:8">
      <c r="A3084" s="88" t="s">
        <v>6897</v>
      </c>
      <c r="B3084" s="88" t="s">
        <v>876</v>
      </c>
      <c r="C3084" s="88" t="s">
        <v>6897</v>
      </c>
      <c r="D3084" s="88" t="s">
        <v>6898</v>
      </c>
      <c r="E3084" s="89">
        <v>0</v>
      </c>
      <c r="F3084" s="88" t="s">
        <v>1185</v>
      </c>
      <c r="H3084" s="3">
        <f>E3084+SUMIF('BR DTG PACUL'!C:C,'STOK PACUL'!C3084,'BR DTG PACUL'!E:E)</f>
        <v>0</v>
      </c>
    </row>
    <row r="3085" spans="1:8">
      <c r="A3085" s="88" t="s">
        <v>6899</v>
      </c>
      <c r="B3085" s="88" t="s">
        <v>888</v>
      </c>
      <c r="C3085" s="88" t="s">
        <v>6899</v>
      </c>
      <c r="D3085" s="88" t="s">
        <v>6900</v>
      </c>
      <c r="E3085" s="89">
        <v>0</v>
      </c>
      <c r="F3085" s="88" t="s">
        <v>1185</v>
      </c>
      <c r="H3085" s="3">
        <f>E3085+SUMIF('BR DTG PACUL'!C:C,'STOK PACUL'!C3085,'BR DTG PACUL'!E:E)</f>
        <v>0</v>
      </c>
    </row>
    <row r="3086" spans="1:8">
      <c r="A3086" s="88" t="s">
        <v>444</v>
      </c>
      <c r="B3086" s="88" t="s">
        <v>888</v>
      </c>
      <c r="C3086" s="88" t="s">
        <v>444</v>
      </c>
      <c r="D3086" s="88" t="s">
        <v>1251</v>
      </c>
      <c r="E3086" s="89">
        <v>0</v>
      </c>
      <c r="F3086" s="88" t="s">
        <v>1185</v>
      </c>
      <c r="H3086" s="3">
        <f>E3086+SUMIF('BR DTG PACUL'!C:C,'STOK PACUL'!C3086,'BR DTG PACUL'!E:E)</f>
        <v>0</v>
      </c>
    </row>
    <row r="3087" spans="1:8">
      <c r="A3087" s="88" t="s">
        <v>1670</v>
      </c>
      <c r="B3087" s="88" t="s">
        <v>1185</v>
      </c>
      <c r="C3087" s="88" t="s">
        <v>1670</v>
      </c>
      <c r="D3087" s="88" t="s">
        <v>1671</v>
      </c>
      <c r="E3087" s="89">
        <v>0</v>
      </c>
      <c r="F3087" s="88" t="s">
        <v>1185</v>
      </c>
      <c r="H3087" s="3">
        <f>E3087+SUMIF('BR DTG PACUL'!C:C,'STOK PACUL'!C3087,'BR DTG PACUL'!E:E)</f>
        <v>0</v>
      </c>
    </row>
    <row r="3088" spans="1:8">
      <c r="A3088" s="88" t="s">
        <v>6901</v>
      </c>
      <c r="B3088" s="88" t="s">
        <v>876</v>
      </c>
      <c r="C3088" s="88" t="s">
        <v>6901</v>
      </c>
      <c r="D3088" s="88" t="s">
        <v>6902</v>
      </c>
      <c r="E3088" s="89">
        <v>0</v>
      </c>
      <c r="F3088" s="88" t="s">
        <v>1185</v>
      </c>
      <c r="H3088" s="3">
        <f>E3088+SUMIF('BR DTG PACUL'!C:C,'STOK PACUL'!C3088,'BR DTG PACUL'!E:E)</f>
        <v>0</v>
      </c>
    </row>
    <row r="3089" spans="1:8">
      <c r="A3089" s="88" t="s">
        <v>1906</v>
      </c>
      <c r="B3089" s="88" t="s">
        <v>876</v>
      </c>
      <c r="C3089" s="88" t="s">
        <v>1906</v>
      </c>
      <c r="D3089" s="88" t="s">
        <v>1907</v>
      </c>
      <c r="E3089" s="89">
        <v>1</v>
      </c>
      <c r="F3089" s="88" t="s">
        <v>1185</v>
      </c>
      <c r="H3089" s="3">
        <f>E3089+SUMIF('BR DTG PACUL'!C:C,'STOK PACUL'!C3089,'BR DTG PACUL'!E:E)</f>
        <v>1</v>
      </c>
    </row>
    <row r="3090" spans="1:8">
      <c r="A3090" s="88" t="s">
        <v>6903</v>
      </c>
      <c r="B3090" s="88" t="s">
        <v>876</v>
      </c>
      <c r="C3090" s="88" t="s">
        <v>6903</v>
      </c>
      <c r="D3090" s="88" t="s">
        <v>6904</v>
      </c>
      <c r="E3090" s="89">
        <v>0</v>
      </c>
      <c r="F3090" s="88" t="s">
        <v>1185</v>
      </c>
      <c r="H3090" s="3">
        <f>E3090+SUMIF('BR DTG PACUL'!C:C,'STOK PACUL'!C3090,'BR DTG PACUL'!E:E)</f>
        <v>0</v>
      </c>
    </row>
    <row r="3091" spans="1:8">
      <c r="A3091" s="88" t="s">
        <v>445</v>
      </c>
      <c r="B3091" s="88" t="s">
        <v>888</v>
      </c>
      <c r="C3091" s="88" t="s">
        <v>445</v>
      </c>
      <c r="D3091" s="88" t="s">
        <v>1252</v>
      </c>
      <c r="E3091" s="89">
        <v>3</v>
      </c>
      <c r="F3091" s="88" t="s">
        <v>1185</v>
      </c>
      <c r="H3091" s="3">
        <f>E3091+SUMIF('BR DTG PACUL'!C:C,'STOK PACUL'!C3091,'BR DTG PACUL'!E:E)</f>
        <v>3</v>
      </c>
    </row>
    <row r="3092" spans="1:8">
      <c r="A3092" s="88" t="s">
        <v>6905</v>
      </c>
      <c r="B3092" s="88" t="s">
        <v>888</v>
      </c>
      <c r="C3092" s="88" t="s">
        <v>6905</v>
      </c>
      <c r="D3092" s="88" t="s">
        <v>6906</v>
      </c>
      <c r="E3092" s="89">
        <v>0</v>
      </c>
      <c r="F3092" s="88" t="s">
        <v>1185</v>
      </c>
      <c r="H3092" s="3">
        <f>E3092+SUMIF('BR DTG PACUL'!C:C,'STOK PACUL'!C3092,'BR DTG PACUL'!E:E)</f>
        <v>0</v>
      </c>
    </row>
    <row r="3093" spans="1:8">
      <c r="A3093" s="88" t="s">
        <v>2060</v>
      </c>
      <c r="B3093" s="88" t="s">
        <v>876</v>
      </c>
      <c r="C3093" s="88" t="s">
        <v>2060</v>
      </c>
      <c r="D3093" s="88" t="s">
        <v>2061</v>
      </c>
      <c r="E3093" s="89">
        <v>0</v>
      </c>
      <c r="F3093" s="88" t="s">
        <v>1185</v>
      </c>
      <c r="H3093" s="3">
        <f>E3093+SUMIF('BR DTG PACUL'!C:C,'STOK PACUL'!C3093,'BR DTG PACUL'!E:E)</f>
        <v>0</v>
      </c>
    </row>
    <row r="3094" spans="1:8">
      <c r="A3094" s="88" t="s">
        <v>6907</v>
      </c>
      <c r="B3094" s="88" t="s">
        <v>876</v>
      </c>
      <c r="C3094" s="88" t="s">
        <v>6907</v>
      </c>
      <c r="D3094" s="88" t="s">
        <v>6908</v>
      </c>
      <c r="E3094" s="89">
        <v>0</v>
      </c>
      <c r="F3094" s="88" t="s">
        <v>1185</v>
      </c>
      <c r="H3094" s="3">
        <f>E3094+SUMIF('BR DTG PACUL'!C:C,'STOK PACUL'!C3094,'BR DTG PACUL'!E:E)</f>
        <v>0</v>
      </c>
    </row>
    <row r="3095" spans="1:8">
      <c r="A3095" s="88" t="s">
        <v>6909</v>
      </c>
      <c r="B3095" s="88" t="s">
        <v>876</v>
      </c>
      <c r="C3095" s="88" t="s">
        <v>6909</v>
      </c>
      <c r="D3095" s="88" t="s">
        <v>6910</v>
      </c>
      <c r="E3095" s="89">
        <v>0</v>
      </c>
      <c r="F3095" s="88" t="s">
        <v>1185</v>
      </c>
      <c r="H3095" s="3">
        <f>E3095+SUMIF('BR DTG PACUL'!C:C,'STOK PACUL'!C3095,'BR DTG PACUL'!E:E)</f>
        <v>0</v>
      </c>
    </row>
    <row r="3096" spans="1:8">
      <c r="A3096" s="88" t="s">
        <v>6911</v>
      </c>
      <c r="B3096" s="88" t="s">
        <v>888</v>
      </c>
      <c r="C3096" s="88" t="s">
        <v>6911</v>
      </c>
      <c r="D3096" s="88" t="s">
        <v>6912</v>
      </c>
      <c r="E3096" s="89">
        <v>3</v>
      </c>
      <c r="F3096" s="88" t="s">
        <v>1185</v>
      </c>
      <c r="H3096" s="3">
        <f>E3096+SUMIF('BR DTG PACUL'!C:C,'STOK PACUL'!C3096,'BR DTG PACUL'!E:E)</f>
        <v>3</v>
      </c>
    </row>
    <row r="3097" spans="1:8">
      <c r="A3097" s="88" t="s">
        <v>1908</v>
      </c>
      <c r="B3097" s="88" t="s">
        <v>876</v>
      </c>
      <c r="C3097" s="88" t="s">
        <v>1908</v>
      </c>
      <c r="D3097" s="88" t="s">
        <v>1909</v>
      </c>
      <c r="E3097" s="89">
        <v>1</v>
      </c>
      <c r="F3097" s="88" t="s">
        <v>1185</v>
      </c>
      <c r="H3097" s="3">
        <f>E3097+SUMIF('BR DTG PACUL'!C:C,'STOK PACUL'!C3097,'BR DTG PACUL'!E:E)</f>
        <v>1</v>
      </c>
    </row>
    <row r="3098" spans="1:8">
      <c r="A3098" s="88" t="s">
        <v>6913</v>
      </c>
      <c r="B3098" s="88" t="s">
        <v>876</v>
      </c>
      <c r="C3098" s="88" t="s">
        <v>6913</v>
      </c>
      <c r="D3098" s="88" t="s">
        <v>2330</v>
      </c>
      <c r="E3098" s="89">
        <v>0</v>
      </c>
      <c r="F3098" s="88" t="s">
        <v>1185</v>
      </c>
      <c r="H3098" s="3">
        <f>E3098+SUMIF('BR DTG PACUL'!C:C,'STOK PACUL'!C3098,'BR DTG PACUL'!E:E)</f>
        <v>0</v>
      </c>
    </row>
    <row r="3099" spans="1:8">
      <c r="A3099" s="88" t="s">
        <v>6914</v>
      </c>
      <c r="B3099" s="88" t="s">
        <v>876</v>
      </c>
      <c r="C3099" s="88" t="s">
        <v>6914</v>
      </c>
      <c r="D3099" s="88" t="s">
        <v>6915</v>
      </c>
      <c r="E3099" s="89">
        <v>0</v>
      </c>
      <c r="F3099" s="88" t="s">
        <v>1185</v>
      </c>
      <c r="H3099" s="3">
        <f>E3099+SUMIF('BR DTG PACUL'!C:C,'STOK PACUL'!C3099,'BR DTG PACUL'!E:E)</f>
        <v>0</v>
      </c>
    </row>
    <row r="3100" spans="1:8">
      <c r="A3100" s="88" t="s">
        <v>6916</v>
      </c>
      <c r="B3100" s="88" t="s">
        <v>876</v>
      </c>
      <c r="C3100" s="88" t="s">
        <v>6916</v>
      </c>
      <c r="D3100" s="88" t="s">
        <v>6917</v>
      </c>
      <c r="E3100" s="89">
        <v>0</v>
      </c>
      <c r="F3100" s="88" t="s">
        <v>1185</v>
      </c>
      <c r="H3100" s="3">
        <f>E3100+SUMIF('BR DTG PACUL'!C:C,'STOK PACUL'!C3100,'BR DTG PACUL'!E:E)</f>
        <v>0</v>
      </c>
    </row>
    <row r="3101" spans="1:8">
      <c r="A3101" s="88" t="s">
        <v>6918</v>
      </c>
      <c r="B3101" s="88" t="s">
        <v>876</v>
      </c>
      <c r="C3101" s="88" t="s">
        <v>6918</v>
      </c>
      <c r="D3101" s="88" t="s">
        <v>6919</v>
      </c>
      <c r="E3101" s="89">
        <v>0</v>
      </c>
      <c r="F3101" s="88" t="s">
        <v>1185</v>
      </c>
      <c r="H3101" s="3">
        <f>E3101+SUMIF('BR DTG PACUL'!C:C,'STOK PACUL'!C3101,'BR DTG PACUL'!E:E)</f>
        <v>0</v>
      </c>
    </row>
    <row r="3102" spans="1:8">
      <c r="A3102" s="88" t="s">
        <v>6920</v>
      </c>
      <c r="B3102" s="88" t="s">
        <v>876</v>
      </c>
      <c r="C3102" s="88" t="s">
        <v>6920</v>
      </c>
      <c r="D3102" s="88" t="s">
        <v>6921</v>
      </c>
      <c r="E3102" s="89">
        <v>0</v>
      </c>
      <c r="F3102" s="88" t="s">
        <v>1185</v>
      </c>
      <c r="H3102" s="3">
        <f>E3102+SUMIF('BR DTG PACUL'!C:C,'STOK PACUL'!C3102,'BR DTG PACUL'!E:E)</f>
        <v>0</v>
      </c>
    </row>
    <row r="3103" spans="1:8">
      <c r="A3103" s="88" t="s">
        <v>6922</v>
      </c>
      <c r="B3103" s="88" t="s">
        <v>876</v>
      </c>
      <c r="C3103" s="88" t="s">
        <v>6922</v>
      </c>
      <c r="D3103" s="88" t="s">
        <v>6923</v>
      </c>
      <c r="E3103" s="89">
        <v>0</v>
      </c>
      <c r="F3103" s="88" t="s">
        <v>1185</v>
      </c>
      <c r="H3103" s="3">
        <f>E3103+SUMIF('BR DTG PACUL'!C:C,'STOK PACUL'!C3103,'BR DTG PACUL'!E:E)</f>
        <v>0</v>
      </c>
    </row>
    <row r="3104" spans="1:8">
      <c r="A3104" s="88" t="s">
        <v>6924</v>
      </c>
      <c r="B3104" s="88" t="s">
        <v>888</v>
      </c>
      <c r="C3104" s="88" t="s">
        <v>6924</v>
      </c>
      <c r="D3104" s="88" t="s">
        <v>6925</v>
      </c>
      <c r="E3104" s="89">
        <v>4</v>
      </c>
      <c r="F3104" s="88" t="s">
        <v>1185</v>
      </c>
      <c r="H3104" s="3">
        <f>E3104+SUMIF('BR DTG PACUL'!C:C,'STOK PACUL'!C3104,'BR DTG PACUL'!E:E)</f>
        <v>4</v>
      </c>
    </row>
    <row r="3105" spans="1:8" ht="30">
      <c r="A3105" s="88" t="s">
        <v>6926</v>
      </c>
      <c r="B3105" s="88" t="s">
        <v>876</v>
      </c>
      <c r="C3105" s="88" t="s">
        <v>6926</v>
      </c>
      <c r="D3105" s="88" t="s">
        <v>6927</v>
      </c>
      <c r="E3105" s="89">
        <v>0</v>
      </c>
      <c r="F3105" s="88" t="s">
        <v>1185</v>
      </c>
      <c r="H3105" s="3">
        <f>E3105+SUMIF('BR DTG PACUL'!C:C,'STOK PACUL'!C3105,'BR DTG PACUL'!E:E)</f>
        <v>0</v>
      </c>
    </row>
    <row r="3106" spans="1:8" ht="30">
      <c r="A3106" s="88" t="s">
        <v>446</v>
      </c>
      <c r="B3106" s="88" t="s">
        <v>877</v>
      </c>
      <c r="C3106" s="88" t="s">
        <v>446</v>
      </c>
      <c r="D3106" s="88" t="s">
        <v>1253</v>
      </c>
      <c r="E3106" s="89">
        <v>5</v>
      </c>
      <c r="F3106" s="88" t="s">
        <v>1185</v>
      </c>
      <c r="H3106" s="3">
        <f>E3106+SUMIF('BR DTG PACUL'!C:C,'STOK PACUL'!C3106,'BR DTG PACUL'!E:E)</f>
        <v>5</v>
      </c>
    </row>
    <row r="3107" spans="1:8" ht="30">
      <c r="A3107" s="88" t="s">
        <v>447</v>
      </c>
      <c r="B3107" s="88" t="s">
        <v>877</v>
      </c>
      <c r="C3107" s="88" t="s">
        <v>447</v>
      </c>
      <c r="D3107" s="88" t="s">
        <v>1254</v>
      </c>
      <c r="E3107" s="89">
        <v>8</v>
      </c>
      <c r="F3107" s="88" t="s">
        <v>1185</v>
      </c>
      <c r="H3107" s="3">
        <f>E3107+SUMIF('BR DTG PACUL'!C:C,'STOK PACUL'!C3107,'BR DTG PACUL'!E:E)</f>
        <v>8</v>
      </c>
    </row>
    <row r="3108" spans="1:8">
      <c r="A3108" s="88" t="s">
        <v>6928</v>
      </c>
      <c r="B3108" s="88" t="s">
        <v>876</v>
      </c>
      <c r="C3108" s="88" t="s">
        <v>6928</v>
      </c>
      <c r="D3108" s="88" t="s">
        <v>6929</v>
      </c>
      <c r="E3108" s="89">
        <v>0</v>
      </c>
      <c r="F3108" s="88" t="s">
        <v>1185</v>
      </c>
      <c r="H3108" s="3">
        <f>E3108+SUMIF('BR DTG PACUL'!C:C,'STOK PACUL'!C3108,'BR DTG PACUL'!E:E)</f>
        <v>0</v>
      </c>
    </row>
    <row r="3109" spans="1:8">
      <c r="A3109" s="88" t="s">
        <v>6930</v>
      </c>
      <c r="B3109" s="88" t="s">
        <v>876</v>
      </c>
      <c r="C3109" s="88" t="s">
        <v>6930</v>
      </c>
      <c r="D3109" s="88" t="s">
        <v>6931</v>
      </c>
      <c r="E3109" s="89">
        <v>0</v>
      </c>
      <c r="F3109" s="88" t="s">
        <v>1185</v>
      </c>
      <c r="H3109" s="3">
        <f>E3109+SUMIF('BR DTG PACUL'!C:C,'STOK PACUL'!C3109,'BR DTG PACUL'!E:E)</f>
        <v>0</v>
      </c>
    </row>
    <row r="3110" spans="1:8">
      <c r="A3110" s="88" t="s">
        <v>6932</v>
      </c>
      <c r="B3110" s="88" t="s">
        <v>876</v>
      </c>
      <c r="C3110" s="88" t="s">
        <v>6932</v>
      </c>
      <c r="D3110" s="88" t="s">
        <v>6933</v>
      </c>
      <c r="E3110" s="89">
        <v>0</v>
      </c>
      <c r="F3110" s="88" t="s">
        <v>1185</v>
      </c>
      <c r="H3110" s="3">
        <f>E3110+SUMIF('BR DTG PACUL'!C:C,'STOK PACUL'!C3110,'BR DTG PACUL'!E:E)</f>
        <v>0</v>
      </c>
    </row>
    <row r="3111" spans="1:8">
      <c r="A3111" s="88" t="s">
        <v>6934</v>
      </c>
      <c r="B3111" s="88" t="s">
        <v>876</v>
      </c>
      <c r="C3111" s="88" t="s">
        <v>6934</v>
      </c>
      <c r="D3111" s="88" t="s">
        <v>6935</v>
      </c>
      <c r="E3111" s="89">
        <v>0</v>
      </c>
      <c r="F3111" s="88" t="s">
        <v>1185</v>
      </c>
      <c r="H3111" s="3">
        <f>E3111+SUMIF('BR DTG PACUL'!C:C,'STOK PACUL'!C3111,'BR DTG PACUL'!E:E)</f>
        <v>0</v>
      </c>
    </row>
    <row r="3112" spans="1:8">
      <c r="A3112" s="88" t="s">
        <v>6936</v>
      </c>
      <c r="B3112" s="88" t="s">
        <v>876</v>
      </c>
      <c r="C3112" s="88" t="s">
        <v>6936</v>
      </c>
      <c r="D3112" s="88" t="s">
        <v>6937</v>
      </c>
      <c r="E3112" s="89">
        <v>0</v>
      </c>
      <c r="F3112" s="88" t="s">
        <v>1185</v>
      </c>
      <c r="H3112" s="3">
        <f>E3112+SUMIF('BR DTG PACUL'!C:C,'STOK PACUL'!C3112,'BR DTG PACUL'!E:E)</f>
        <v>0</v>
      </c>
    </row>
    <row r="3113" spans="1:8">
      <c r="A3113" s="88" t="s">
        <v>6938</v>
      </c>
      <c r="B3113" s="88" t="s">
        <v>876</v>
      </c>
      <c r="C3113" s="88" t="s">
        <v>6938</v>
      </c>
      <c r="D3113" s="88" t="s">
        <v>6939</v>
      </c>
      <c r="E3113" s="89">
        <v>0</v>
      </c>
      <c r="F3113" s="88" t="s">
        <v>1185</v>
      </c>
      <c r="H3113" s="3">
        <f>E3113+SUMIF('BR DTG PACUL'!C:C,'STOK PACUL'!C3113,'BR DTG PACUL'!E:E)</f>
        <v>0</v>
      </c>
    </row>
    <row r="3114" spans="1:8">
      <c r="A3114" s="88" t="s">
        <v>6940</v>
      </c>
      <c r="B3114" s="88" t="s">
        <v>876</v>
      </c>
      <c r="C3114" s="88" t="s">
        <v>6940</v>
      </c>
      <c r="D3114" s="88" t="s">
        <v>4220</v>
      </c>
      <c r="E3114" s="89">
        <v>0</v>
      </c>
      <c r="F3114" s="88" t="s">
        <v>1185</v>
      </c>
      <c r="H3114" s="3">
        <f>E3114+SUMIF('BR DTG PACUL'!C:C,'STOK PACUL'!C3114,'BR DTG PACUL'!E:E)</f>
        <v>0</v>
      </c>
    </row>
    <row r="3115" spans="1:8">
      <c r="A3115" s="88" t="s">
        <v>6941</v>
      </c>
      <c r="B3115" s="88" t="s">
        <v>876</v>
      </c>
      <c r="C3115" s="88" t="s">
        <v>6941</v>
      </c>
      <c r="D3115" s="88" t="s">
        <v>6942</v>
      </c>
      <c r="E3115" s="89">
        <v>0</v>
      </c>
      <c r="F3115" s="88" t="s">
        <v>1185</v>
      </c>
      <c r="H3115" s="3">
        <f>E3115+SUMIF('BR DTG PACUL'!C:C,'STOK PACUL'!C3115,'BR DTG PACUL'!E:E)</f>
        <v>0</v>
      </c>
    </row>
    <row r="3116" spans="1:8">
      <c r="A3116" s="88" t="s">
        <v>6943</v>
      </c>
      <c r="B3116" s="88" t="s">
        <v>876</v>
      </c>
      <c r="C3116" s="88" t="s">
        <v>6943</v>
      </c>
      <c r="D3116" s="88" t="s">
        <v>6944</v>
      </c>
      <c r="E3116" s="89">
        <v>0</v>
      </c>
      <c r="F3116" s="88" t="s">
        <v>1185</v>
      </c>
      <c r="H3116" s="3">
        <f>E3116+SUMIF('BR DTG PACUL'!C:C,'STOK PACUL'!C3116,'BR DTG PACUL'!E:E)</f>
        <v>0</v>
      </c>
    </row>
    <row r="3117" spans="1:8">
      <c r="A3117" s="88" t="s">
        <v>6945</v>
      </c>
      <c r="B3117" s="88" t="s">
        <v>876</v>
      </c>
      <c r="C3117" s="88" t="s">
        <v>6945</v>
      </c>
      <c r="D3117" s="88" t="s">
        <v>6946</v>
      </c>
      <c r="E3117" s="89">
        <v>0</v>
      </c>
      <c r="F3117" s="88" t="s">
        <v>1185</v>
      </c>
      <c r="H3117" s="3">
        <f>E3117+SUMIF('BR DTG PACUL'!C:C,'STOK PACUL'!C3117,'BR DTG PACUL'!E:E)</f>
        <v>0</v>
      </c>
    </row>
    <row r="3118" spans="1:8">
      <c r="A3118" s="88" t="s">
        <v>774</v>
      </c>
      <c r="B3118" s="88" t="s">
        <v>922</v>
      </c>
      <c r="C3118" s="88" t="s">
        <v>774</v>
      </c>
      <c r="D3118" s="88" t="s">
        <v>775</v>
      </c>
      <c r="E3118" s="89">
        <v>1</v>
      </c>
      <c r="F3118" s="88" t="s">
        <v>1185</v>
      </c>
      <c r="H3118" s="3">
        <f>E3118+SUMIF('BR DTG PACUL'!C:C,'STOK PACUL'!C3118,'BR DTG PACUL'!E:E)</f>
        <v>1</v>
      </c>
    </row>
    <row r="3119" spans="1:8">
      <c r="A3119" s="88" t="s">
        <v>6947</v>
      </c>
      <c r="B3119" s="88" t="s">
        <v>876</v>
      </c>
      <c r="C3119" s="88" t="s">
        <v>6947</v>
      </c>
      <c r="D3119" s="88" t="s">
        <v>2330</v>
      </c>
      <c r="E3119" s="89">
        <v>0</v>
      </c>
      <c r="F3119" s="88" t="s">
        <v>1185</v>
      </c>
      <c r="H3119" s="3">
        <f>E3119+SUMIF('BR DTG PACUL'!C:C,'STOK PACUL'!C3119,'BR DTG PACUL'!E:E)</f>
        <v>0</v>
      </c>
    </row>
    <row r="3120" spans="1:8">
      <c r="A3120" s="88" t="s">
        <v>6948</v>
      </c>
      <c r="B3120" s="88" t="s">
        <v>922</v>
      </c>
      <c r="C3120" s="88" t="s">
        <v>6948</v>
      </c>
      <c r="D3120" s="88" t="s">
        <v>6949</v>
      </c>
      <c r="E3120" s="89">
        <v>1</v>
      </c>
      <c r="F3120" s="88" t="s">
        <v>1185</v>
      </c>
      <c r="H3120" s="3">
        <f>E3120+SUMIF('BR DTG PACUL'!C:C,'STOK PACUL'!C3120,'BR DTG PACUL'!E:E)</f>
        <v>1</v>
      </c>
    </row>
    <row r="3121" spans="1:8">
      <c r="A3121" s="88" t="s">
        <v>6950</v>
      </c>
      <c r="B3121" s="88" t="s">
        <v>876</v>
      </c>
      <c r="C3121" s="88" t="s">
        <v>6950</v>
      </c>
      <c r="D3121" s="88" t="s">
        <v>6951</v>
      </c>
      <c r="E3121" s="89">
        <v>0</v>
      </c>
      <c r="F3121" s="88" t="s">
        <v>1185</v>
      </c>
      <c r="H3121" s="3">
        <f>E3121+SUMIF('BR DTG PACUL'!C:C,'STOK PACUL'!C3121,'BR DTG PACUL'!E:E)</f>
        <v>0</v>
      </c>
    </row>
    <row r="3122" spans="1:8">
      <c r="A3122" s="88" t="s">
        <v>6952</v>
      </c>
      <c r="B3122" s="88" t="s">
        <v>876</v>
      </c>
      <c r="C3122" s="88" t="s">
        <v>6952</v>
      </c>
      <c r="D3122" s="88" t="s">
        <v>6953</v>
      </c>
      <c r="E3122" s="89">
        <v>0</v>
      </c>
      <c r="F3122" s="88" t="s">
        <v>1185</v>
      </c>
      <c r="H3122" s="3">
        <f>E3122+SUMIF('BR DTG PACUL'!C:C,'STOK PACUL'!C3122,'BR DTG PACUL'!E:E)</f>
        <v>0</v>
      </c>
    </row>
    <row r="3123" spans="1:8" ht="30">
      <c r="A3123" s="88" t="s">
        <v>6954</v>
      </c>
      <c r="B3123" s="88" t="s">
        <v>877</v>
      </c>
      <c r="C3123" s="88" t="s">
        <v>6954</v>
      </c>
      <c r="D3123" s="88" t="s">
        <v>6955</v>
      </c>
      <c r="E3123" s="89">
        <v>6</v>
      </c>
      <c r="F3123" s="88" t="s">
        <v>1185</v>
      </c>
      <c r="H3123" s="3">
        <f>E3123+SUMIF('BR DTG PACUL'!C:C,'STOK PACUL'!C3123,'BR DTG PACUL'!E:E)</f>
        <v>6</v>
      </c>
    </row>
    <row r="3124" spans="1:8">
      <c r="A3124" s="88" t="s">
        <v>6956</v>
      </c>
      <c r="B3124" s="88" t="s">
        <v>876</v>
      </c>
      <c r="C3124" s="88" t="s">
        <v>6956</v>
      </c>
      <c r="D3124" s="88" t="s">
        <v>6957</v>
      </c>
      <c r="E3124" s="89">
        <v>0</v>
      </c>
      <c r="F3124" s="88" t="s">
        <v>1185</v>
      </c>
      <c r="H3124" s="3">
        <f>E3124+SUMIF('BR DTG PACUL'!C:C,'STOK PACUL'!C3124,'BR DTG PACUL'!E:E)</f>
        <v>0</v>
      </c>
    </row>
    <row r="3125" spans="1:8">
      <c r="A3125" s="88" t="s">
        <v>1672</v>
      </c>
      <c r="B3125" s="88" t="s">
        <v>876</v>
      </c>
      <c r="C3125" s="88" t="s">
        <v>1672</v>
      </c>
      <c r="D3125" s="88" t="s">
        <v>1673</v>
      </c>
      <c r="E3125" s="89">
        <v>0</v>
      </c>
      <c r="F3125" s="88" t="s">
        <v>1185</v>
      </c>
      <c r="H3125" s="3">
        <f>E3125+SUMIF('BR DTG PACUL'!C:C,'STOK PACUL'!C3125,'BR DTG PACUL'!E:E)</f>
        <v>0</v>
      </c>
    </row>
    <row r="3126" spans="1:8">
      <c r="A3126" s="88" t="s">
        <v>6958</v>
      </c>
      <c r="B3126" s="88" t="s">
        <v>876</v>
      </c>
      <c r="C3126" s="88" t="s">
        <v>6958</v>
      </c>
      <c r="D3126" s="88" t="s">
        <v>6959</v>
      </c>
      <c r="E3126" s="89">
        <v>0</v>
      </c>
      <c r="F3126" s="88" t="s">
        <v>1185</v>
      </c>
      <c r="H3126" s="3">
        <f>E3126+SUMIF('BR DTG PACUL'!C:C,'STOK PACUL'!C3126,'BR DTG PACUL'!E:E)</f>
        <v>0</v>
      </c>
    </row>
    <row r="3127" spans="1:8">
      <c r="A3127" s="88" t="s">
        <v>6960</v>
      </c>
      <c r="B3127" s="88" t="s">
        <v>898</v>
      </c>
      <c r="C3127" s="88" t="s">
        <v>6960</v>
      </c>
      <c r="D3127" s="88" t="s">
        <v>6415</v>
      </c>
      <c r="E3127" s="89">
        <v>1</v>
      </c>
      <c r="F3127" s="88" t="s">
        <v>1185</v>
      </c>
      <c r="H3127" s="3">
        <f>E3127+SUMIF('BR DTG PACUL'!C:C,'STOK PACUL'!C3127,'BR DTG PACUL'!E:E)</f>
        <v>1</v>
      </c>
    </row>
    <row r="3128" spans="1:8">
      <c r="A3128" s="88" t="s">
        <v>6961</v>
      </c>
      <c r="B3128" s="88" t="s">
        <v>876</v>
      </c>
      <c r="C3128" s="88" t="s">
        <v>6961</v>
      </c>
      <c r="D3128" s="88" t="s">
        <v>6962</v>
      </c>
      <c r="E3128" s="89">
        <v>0</v>
      </c>
      <c r="F3128" s="88" t="s">
        <v>1185</v>
      </c>
      <c r="H3128" s="3">
        <f>E3128+SUMIF('BR DTG PACUL'!C:C,'STOK PACUL'!C3128,'BR DTG PACUL'!E:E)</f>
        <v>0</v>
      </c>
    </row>
    <row r="3129" spans="1:8">
      <c r="A3129" s="88" t="s">
        <v>6963</v>
      </c>
      <c r="B3129" s="88" t="s">
        <v>876</v>
      </c>
      <c r="C3129" s="88" t="s">
        <v>6963</v>
      </c>
      <c r="D3129" s="88" t="s">
        <v>6964</v>
      </c>
      <c r="E3129" s="89">
        <v>0</v>
      </c>
      <c r="F3129" s="88" t="s">
        <v>1185</v>
      </c>
      <c r="H3129" s="3">
        <f>E3129+SUMIF('BR DTG PACUL'!C:C,'STOK PACUL'!C3129,'BR DTG PACUL'!E:E)</f>
        <v>0</v>
      </c>
    </row>
    <row r="3130" spans="1:8">
      <c r="A3130" s="88" t="s">
        <v>6965</v>
      </c>
      <c r="B3130" s="88" t="s">
        <v>876</v>
      </c>
      <c r="C3130" s="88" t="s">
        <v>6965</v>
      </c>
      <c r="D3130" s="88" t="s">
        <v>6966</v>
      </c>
      <c r="E3130" s="89">
        <v>0</v>
      </c>
      <c r="F3130" s="88" t="s">
        <v>1185</v>
      </c>
      <c r="H3130" s="3">
        <f>E3130+SUMIF('BR DTG PACUL'!C:C,'STOK PACUL'!C3130,'BR DTG PACUL'!E:E)</f>
        <v>0</v>
      </c>
    </row>
    <row r="3131" spans="1:8">
      <c r="A3131" s="88" t="s">
        <v>6967</v>
      </c>
      <c r="B3131" s="88" t="s">
        <v>876</v>
      </c>
      <c r="C3131" s="88" t="s">
        <v>6967</v>
      </c>
      <c r="D3131" s="88" t="s">
        <v>2330</v>
      </c>
      <c r="E3131" s="89">
        <v>0</v>
      </c>
      <c r="F3131" s="88" t="s">
        <v>1185</v>
      </c>
      <c r="H3131" s="3">
        <f>E3131+SUMIF('BR DTG PACUL'!C:C,'STOK PACUL'!C3131,'BR DTG PACUL'!E:E)</f>
        <v>0</v>
      </c>
    </row>
    <row r="3132" spans="1:8">
      <c r="A3132" s="88" t="s">
        <v>6968</v>
      </c>
      <c r="B3132" s="88" t="s">
        <v>876</v>
      </c>
      <c r="C3132" s="88" t="s">
        <v>6968</v>
      </c>
      <c r="D3132" s="88" t="s">
        <v>6969</v>
      </c>
      <c r="E3132" s="89">
        <v>0</v>
      </c>
      <c r="F3132" s="88" t="s">
        <v>1185</v>
      </c>
      <c r="H3132" s="3">
        <f>E3132+SUMIF('BR DTG PACUL'!C:C,'STOK PACUL'!C3132,'BR DTG PACUL'!E:E)</f>
        <v>0</v>
      </c>
    </row>
    <row r="3133" spans="1:8">
      <c r="A3133" s="88" t="s">
        <v>571</v>
      </c>
      <c r="B3133" s="88" t="s">
        <v>876</v>
      </c>
      <c r="C3133" s="88" t="s">
        <v>571</v>
      </c>
      <c r="D3133" s="88" t="s">
        <v>776</v>
      </c>
      <c r="E3133" s="89">
        <v>0</v>
      </c>
      <c r="F3133" s="88" t="s">
        <v>1185</v>
      </c>
      <c r="H3133" s="3">
        <f>E3133+SUMIF('BR DTG PACUL'!C:C,'STOK PACUL'!C3133,'BR DTG PACUL'!E:E)</f>
        <v>0</v>
      </c>
    </row>
    <row r="3134" spans="1:8">
      <c r="A3134" s="88" t="s">
        <v>6970</v>
      </c>
      <c r="B3134" s="88" t="s">
        <v>876</v>
      </c>
      <c r="C3134" s="88" t="s">
        <v>6970</v>
      </c>
      <c r="D3134" s="88" t="s">
        <v>6570</v>
      </c>
      <c r="E3134" s="89">
        <v>0</v>
      </c>
      <c r="F3134" s="88" t="s">
        <v>1185</v>
      </c>
      <c r="H3134" s="3">
        <f>E3134+SUMIF('BR DTG PACUL'!C:C,'STOK PACUL'!C3134,'BR DTG PACUL'!E:E)</f>
        <v>0</v>
      </c>
    </row>
    <row r="3135" spans="1:8">
      <c r="A3135" s="88" t="s">
        <v>6971</v>
      </c>
      <c r="B3135" s="88" t="s">
        <v>876</v>
      </c>
      <c r="C3135" s="88" t="s">
        <v>6971</v>
      </c>
      <c r="D3135" s="88" t="s">
        <v>2330</v>
      </c>
      <c r="E3135" s="89">
        <v>0</v>
      </c>
      <c r="F3135" s="88" t="s">
        <v>1185</v>
      </c>
      <c r="H3135" s="3">
        <f>E3135+SUMIF('BR DTG PACUL'!C:C,'STOK PACUL'!C3135,'BR DTG PACUL'!E:E)</f>
        <v>0</v>
      </c>
    </row>
    <row r="3136" spans="1:8">
      <c r="A3136" s="88" t="s">
        <v>6972</v>
      </c>
      <c r="B3136" s="88" t="s">
        <v>876</v>
      </c>
      <c r="C3136" s="88" t="s">
        <v>6972</v>
      </c>
      <c r="D3136" s="88" t="s">
        <v>6973</v>
      </c>
      <c r="E3136" s="89">
        <v>0</v>
      </c>
      <c r="F3136" s="88" t="s">
        <v>1185</v>
      </c>
      <c r="H3136" s="3">
        <f>E3136+SUMIF('BR DTG PACUL'!C:C,'STOK PACUL'!C3136,'BR DTG PACUL'!E:E)</f>
        <v>0</v>
      </c>
    </row>
    <row r="3137" spans="1:8">
      <c r="A3137" s="88" t="s">
        <v>6974</v>
      </c>
      <c r="B3137" s="88" t="s">
        <v>876</v>
      </c>
      <c r="C3137" s="88" t="s">
        <v>6974</v>
      </c>
      <c r="D3137" s="88" t="s">
        <v>6975</v>
      </c>
      <c r="E3137" s="89">
        <v>0</v>
      </c>
      <c r="F3137" s="88" t="s">
        <v>1185</v>
      </c>
      <c r="H3137" s="3">
        <f>E3137+SUMIF('BR DTG PACUL'!C:C,'STOK PACUL'!C3137,'BR DTG PACUL'!E:E)</f>
        <v>0</v>
      </c>
    </row>
    <row r="3138" spans="1:8">
      <c r="A3138" s="88" t="s">
        <v>6976</v>
      </c>
      <c r="B3138" s="88" t="s">
        <v>876</v>
      </c>
      <c r="C3138" s="88" t="s">
        <v>6976</v>
      </c>
      <c r="D3138" s="88" t="s">
        <v>6977</v>
      </c>
      <c r="E3138" s="89">
        <v>0</v>
      </c>
      <c r="F3138" s="88" t="s">
        <v>1185</v>
      </c>
      <c r="H3138" s="3">
        <f>E3138+SUMIF('BR DTG PACUL'!C:C,'STOK PACUL'!C3138,'BR DTG PACUL'!E:E)</f>
        <v>0</v>
      </c>
    </row>
    <row r="3139" spans="1:8">
      <c r="A3139" s="88" t="s">
        <v>6978</v>
      </c>
      <c r="B3139" s="88" t="s">
        <v>876</v>
      </c>
      <c r="C3139" s="88" t="s">
        <v>6978</v>
      </c>
      <c r="D3139" s="88" t="s">
        <v>6979</v>
      </c>
      <c r="E3139" s="89">
        <v>0</v>
      </c>
      <c r="F3139" s="88" t="s">
        <v>1185</v>
      </c>
      <c r="H3139" s="3">
        <f>E3139+SUMIF('BR DTG PACUL'!C:C,'STOK PACUL'!C3139,'BR DTG PACUL'!E:E)</f>
        <v>0</v>
      </c>
    </row>
    <row r="3140" spans="1:8">
      <c r="A3140" s="88" t="s">
        <v>6980</v>
      </c>
      <c r="B3140" s="88" t="s">
        <v>876</v>
      </c>
      <c r="C3140" s="88" t="s">
        <v>6980</v>
      </c>
      <c r="D3140" s="88" t="s">
        <v>6981</v>
      </c>
      <c r="E3140" s="89">
        <v>0</v>
      </c>
      <c r="F3140" s="88" t="s">
        <v>1185</v>
      </c>
      <c r="H3140" s="3">
        <f>E3140+SUMIF('BR DTG PACUL'!C:C,'STOK PACUL'!C3140,'BR DTG PACUL'!E:E)</f>
        <v>0</v>
      </c>
    </row>
    <row r="3141" spans="1:8">
      <c r="A3141" s="88" t="s">
        <v>1674</v>
      </c>
      <c r="B3141" s="88" t="s">
        <v>876</v>
      </c>
      <c r="C3141" s="88" t="s">
        <v>1674</v>
      </c>
      <c r="D3141" s="88" t="s">
        <v>1665</v>
      </c>
      <c r="E3141" s="89">
        <v>0</v>
      </c>
      <c r="F3141" s="88" t="s">
        <v>1185</v>
      </c>
      <c r="H3141" s="3">
        <f>E3141+SUMIF('BR DTG PACUL'!C:C,'STOK PACUL'!C3141,'BR DTG PACUL'!E:E)</f>
        <v>0</v>
      </c>
    </row>
    <row r="3142" spans="1:8">
      <c r="A3142" s="88" t="s">
        <v>6982</v>
      </c>
      <c r="B3142" s="88" t="s">
        <v>876</v>
      </c>
      <c r="C3142" s="88" t="s">
        <v>6982</v>
      </c>
      <c r="D3142" s="88" t="s">
        <v>6983</v>
      </c>
      <c r="E3142" s="89">
        <v>0</v>
      </c>
      <c r="F3142" s="88" t="s">
        <v>1185</v>
      </c>
      <c r="H3142" s="3">
        <f>E3142+SUMIF('BR DTG PACUL'!C:C,'STOK PACUL'!C3142,'BR DTG PACUL'!E:E)</f>
        <v>0</v>
      </c>
    </row>
    <row r="3143" spans="1:8">
      <c r="A3143" s="88" t="s">
        <v>448</v>
      </c>
      <c r="B3143" s="88" t="s">
        <v>888</v>
      </c>
      <c r="C3143" s="88" t="s">
        <v>448</v>
      </c>
      <c r="D3143" s="88" t="s">
        <v>1255</v>
      </c>
      <c r="E3143" s="89">
        <v>15</v>
      </c>
      <c r="F3143" s="88" t="s">
        <v>1185</v>
      </c>
      <c r="H3143" s="3">
        <f>E3143+SUMIF('BR DTG PACUL'!C:C,'STOK PACUL'!C3143,'BR DTG PACUL'!E:E)</f>
        <v>15</v>
      </c>
    </row>
    <row r="3144" spans="1:8">
      <c r="A3144" s="88" t="s">
        <v>6984</v>
      </c>
      <c r="B3144" s="88" t="s">
        <v>876</v>
      </c>
      <c r="C3144" s="88" t="s">
        <v>6984</v>
      </c>
      <c r="D3144" s="88" t="s">
        <v>6985</v>
      </c>
      <c r="E3144" s="89">
        <v>0</v>
      </c>
      <c r="F3144" s="88" t="s">
        <v>1185</v>
      </c>
      <c r="H3144" s="3">
        <f>E3144+SUMIF('BR DTG PACUL'!C:C,'STOK PACUL'!C3144,'BR DTG PACUL'!E:E)</f>
        <v>0</v>
      </c>
    </row>
    <row r="3145" spans="1:8">
      <c r="A3145" s="88" t="s">
        <v>6986</v>
      </c>
      <c r="B3145" s="88" t="s">
        <v>876</v>
      </c>
      <c r="C3145" s="88" t="s">
        <v>6986</v>
      </c>
      <c r="D3145" s="88" t="s">
        <v>6987</v>
      </c>
      <c r="E3145" s="89">
        <v>0</v>
      </c>
      <c r="F3145" s="88" t="s">
        <v>1185</v>
      </c>
      <c r="H3145" s="3">
        <f>E3145+SUMIF('BR DTG PACUL'!C:C,'STOK PACUL'!C3145,'BR DTG PACUL'!E:E)</f>
        <v>0</v>
      </c>
    </row>
    <row r="3146" spans="1:8">
      <c r="A3146" s="88" t="s">
        <v>6988</v>
      </c>
      <c r="B3146" s="88" t="s">
        <v>876</v>
      </c>
      <c r="C3146" s="88" t="s">
        <v>6988</v>
      </c>
      <c r="D3146" s="88" t="s">
        <v>6989</v>
      </c>
      <c r="E3146" s="89">
        <v>0</v>
      </c>
      <c r="F3146" s="88" t="s">
        <v>1185</v>
      </c>
      <c r="H3146" s="3">
        <f>E3146+SUMIF('BR DTG PACUL'!C:C,'STOK PACUL'!C3146,'BR DTG PACUL'!E:E)</f>
        <v>0</v>
      </c>
    </row>
    <row r="3147" spans="1:8">
      <c r="A3147" s="88" t="s">
        <v>6990</v>
      </c>
      <c r="B3147" s="88" t="s">
        <v>876</v>
      </c>
      <c r="C3147" s="88" t="s">
        <v>6990</v>
      </c>
      <c r="D3147" s="88" t="s">
        <v>6991</v>
      </c>
      <c r="E3147" s="89">
        <v>0</v>
      </c>
      <c r="F3147" s="88" t="s">
        <v>1185</v>
      </c>
      <c r="H3147" s="3">
        <f>E3147+SUMIF('BR DTG PACUL'!C:C,'STOK PACUL'!C3147,'BR DTG PACUL'!E:E)</f>
        <v>0</v>
      </c>
    </row>
    <row r="3148" spans="1:8">
      <c r="A3148" s="88" t="s">
        <v>6992</v>
      </c>
      <c r="B3148" s="88" t="s">
        <v>876</v>
      </c>
      <c r="C3148" s="88" t="s">
        <v>6992</v>
      </c>
      <c r="D3148" s="88" t="s">
        <v>6993</v>
      </c>
      <c r="E3148" s="89">
        <v>0</v>
      </c>
      <c r="F3148" s="88" t="s">
        <v>1185</v>
      </c>
      <c r="H3148" s="3">
        <f>E3148+SUMIF('BR DTG PACUL'!C:C,'STOK PACUL'!C3148,'BR DTG PACUL'!E:E)</f>
        <v>0</v>
      </c>
    </row>
    <row r="3149" spans="1:8">
      <c r="A3149" s="88" t="s">
        <v>6994</v>
      </c>
      <c r="B3149" s="88" t="s">
        <v>876</v>
      </c>
      <c r="C3149" s="88" t="s">
        <v>6994</v>
      </c>
      <c r="D3149" s="88" t="s">
        <v>6995</v>
      </c>
      <c r="E3149" s="89">
        <v>0</v>
      </c>
      <c r="F3149" s="88" t="s">
        <v>1185</v>
      </c>
      <c r="H3149" s="3">
        <f>E3149+SUMIF('BR DTG PACUL'!C:C,'STOK PACUL'!C3149,'BR DTG PACUL'!E:E)</f>
        <v>0</v>
      </c>
    </row>
    <row r="3150" spans="1:8">
      <c r="A3150" s="88" t="s">
        <v>6996</v>
      </c>
      <c r="B3150" s="88" t="s">
        <v>1303</v>
      </c>
      <c r="C3150" s="88" t="s">
        <v>6996</v>
      </c>
      <c r="D3150" s="88" t="s">
        <v>6997</v>
      </c>
      <c r="E3150" s="89">
        <v>1</v>
      </c>
      <c r="F3150" s="88" t="s">
        <v>1185</v>
      </c>
      <c r="H3150" s="3">
        <f>E3150+SUMIF('BR DTG PACUL'!C:C,'STOK PACUL'!C3150,'BR DTG PACUL'!E:E)</f>
        <v>1</v>
      </c>
    </row>
    <row r="3151" spans="1:8">
      <c r="A3151" s="88" t="s">
        <v>6998</v>
      </c>
      <c r="B3151" s="88" t="s">
        <v>876</v>
      </c>
      <c r="C3151" s="88" t="s">
        <v>6998</v>
      </c>
      <c r="D3151" s="88" t="s">
        <v>6999</v>
      </c>
      <c r="E3151" s="89">
        <v>0</v>
      </c>
      <c r="F3151" s="88" t="s">
        <v>1185</v>
      </c>
      <c r="H3151" s="3">
        <f>E3151+SUMIF('BR DTG PACUL'!C:C,'STOK PACUL'!C3151,'BR DTG PACUL'!E:E)</f>
        <v>0</v>
      </c>
    </row>
    <row r="3152" spans="1:8">
      <c r="A3152" s="88" t="s">
        <v>7000</v>
      </c>
      <c r="B3152" s="88" t="s">
        <v>876</v>
      </c>
      <c r="C3152" s="88" t="s">
        <v>7000</v>
      </c>
      <c r="D3152" s="88" t="s">
        <v>7001</v>
      </c>
      <c r="E3152" s="89">
        <v>0</v>
      </c>
      <c r="F3152" s="88" t="s">
        <v>1185</v>
      </c>
      <c r="H3152" s="3">
        <f>E3152+SUMIF('BR DTG PACUL'!C:C,'STOK PACUL'!C3152,'BR DTG PACUL'!E:E)</f>
        <v>0</v>
      </c>
    </row>
    <row r="3153" spans="1:8">
      <c r="A3153" s="88" t="s">
        <v>7002</v>
      </c>
      <c r="B3153" s="88" t="s">
        <v>876</v>
      </c>
      <c r="C3153" s="88" t="s">
        <v>7002</v>
      </c>
      <c r="D3153" s="88" t="s">
        <v>2330</v>
      </c>
      <c r="E3153" s="89">
        <v>0</v>
      </c>
      <c r="F3153" s="88" t="s">
        <v>1185</v>
      </c>
      <c r="H3153" s="3">
        <f>E3153+SUMIF('BR DTG PACUL'!C:C,'STOK PACUL'!C3153,'BR DTG PACUL'!E:E)</f>
        <v>0</v>
      </c>
    </row>
    <row r="3154" spans="1:8">
      <c r="A3154" s="88" t="s">
        <v>7003</v>
      </c>
      <c r="B3154" s="88" t="s">
        <v>876</v>
      </c>
      <c r="C3154" s="88" t="s">
        <v>7003</v>
      </c>
      <c r="D3154" s="88" t="s">
        <v>7004</v>
      </c>
      <c r="E3154" s="89">
        <v>0</v>
      </c>
      <c r="F3154" s="88" t="s">
        <v>1185</v>
      </c>
      <c r="H3154" s="3">
        <f>E3154+SUMIF('BR DTG PACUL'!C:C,'STOK PACUL'!C3154,'BR DTG PACUL'!E:E)</f>
        <v>0</v>
      </c>
    </row>
    <row r="3155" spans="1:8">
      <c r="A3155" s="88" t="s">
        <v>7005</v>
      </c>
      <c r="B3155" s="88" t="s">
        <v>876</v>
      </c>
      <c r="C3155" s="88" t="s">
        <v>7005</v>
      </c>
      <c r="D3155" s="88" t="s">
        <v>7006</v>
      </c>
      <c r="E3155" s="89">
        <v>0</v>
      </c>
      <c r="F3155" s="88" t="s">
        <v>1185</v>
      </c>
      <c r="H3155" s="3">
        <f>E3155+SUMIF('BR DTG PACUL'!C:C,'STOK PACUL'!C3155,'BR DTG PACUL'!E:E)</f>
        <v>0</v>
      </c>
    </row>
    <row r="3156" spans="1:8">
      <c r="A3156" s="88" t="s">
        <v>7007</v>
      </c>
      <c r="B3156" s="88" t="s">
        <v>876</v>
      </c>
      <c r="C3156" s="88" t="s">
        <v>7007</v>
      </c>
      <c r="D3156" s="88" t="s">
        <v>2330</v>
      </c>
      <c r="E3156" s="89">
        <v>0</v>
      </c>
      <c r="F3156" s="88" t="s">
        <v>1185</v>
      </c>
      <c r="H3156" s="3">
        <f>E3156+SUMIF('BR DTG PACUL'!C:C,'STOK PACUL'!C3156,'BR DTG PACUL'!E:E)</f>
        <v>0</v>
      </c>
    </row>
    <row r="3157" spans="1:8">
      <c r="A3157" s="88" t="s">
        <v>7008</v>
      </c>
      <c r="B3157" s="88" t="s">
        <v>876</v>
      </c>
      <c r="C3157" s="88" t="s">
        <v>7008</v>
      </c>
      <c r="D3157" s="88" t="s">
        <v>7009</v>
      </c>
      <c r="E3157" s="89">
        <v>0</v>
      </c>
      <c r="F3157" s="88" t="s">
        <v>1185</v>
      </c>
      <c r="H3157" s="3">
        <f>E3157+SUMIF('BR DTG PACUL'!C:C,'STOK PACUL'!C3157,'BR DTG PACUL'!E:E)</f>
        <v>0</v>
      </c>
    </row>
    <row r="3158" spans="1:8">
      <c r="A3158" s="88" t="s">
        <v>7010</v>
      </c>
      <c r="B3158" s="88" t="s">
        <v>876</v>
      </c>
      <c r="C3158" s="88" t="s">
        <v>7010</v>
      </c>
      <c r="D3158" s="88" t="s">
        <v>7011</v>
      </c>
      <c r="E3158" s="89">
        <v>0</v>
      </c>
      <c r="F3158" s="88" t="s">
        <v>1185</v>
      </c>
      <c r="H3158" s="3">
        <f>E3158+SUMIF('BR DTG PACUL'!C:C,'STOK PACUL'!C3158,'BR DTG PACUL'!E:E)</f>
        <v>0</v>
      </c>
    </row>
    <row r="3159" spans="1:8">
      <c r="A3159" s="88" t="s">
        <v>7012</v>
      </c>
      <c r="B3159" s="88" t="s">
        <v>876</v>
      </c>
      <c r="C3159" s="88" t="s">
        <v>7012</v>
      </c>
      <c r="D3159" s="88" t="s">
        <v>7013</v>
      </c>
      <c r="E3159" s="89">
        <v>0</v>
      </c>
      <c r="F3159" s="88" t="s">
        <v>1185</v>
      </c>
      <c r="H3159" s="3">
        <f>E3159+SUMIF('BR DTG PACUL'!C:C,'STOK PACUL'!C3159,'BR DTG PACUL'!E:E)</f>
        <v>0</v>
      </c>
    </row>
    <row r="3160" spans="1:8" ht="30">
      <c r="A3160" s="88" t="s">
        <v>449</v>
      </c>
      <c r="B3160" s="88" t="s">
        <v>877</v>
      </c>
      <c r="C3160" s="88" t="s">
        <v>449</v>
      </c>
      <c r="D3160" s="88" t="s">
        <v>1256</v>
      </c>
      <c r="E3160" s="89">
        <v>2</v>
      </c>
      <c r="F3160" s="88" t="s">
        <v>1185</v>
      </c>
      <c r="H3160" s="3">
        <f>E3160+SUMIF('BR DTG PACUL'!C:C,'STOK PACUL'!C3160,'BR DTG PACUL'!E:E)</f>
        <v>2</v>
      </c>
    </row>
    <row r="3161" spans="1:8">
      <c r="A3161" s="88" t="s">
        <v>7014</v>
      </c>
      <c r="B3161" s="88" t="s">
        <v>876</v>
      </c>
      <c r="C3161" s="88" t="s">
        <v>7014</v>
      </c>
      <c r="D3161" s="88" t="s">
        <v>7015</v>
      </c>
      <c r="E3161" s="89">
        <v>0</v>
      </c>
      <c r="F3161" s="88" t="s">
        <v>1185</v>
      </c>
      <c r="H3161" s="3">
        <f>E3161+SUMIF('BR DTG PACUL'!C:C,'STOK PACUL'!C3161,'BR DTG PACUL'!E:E)</f>
        <v>0</v>
      </c>
    </row>
    <row r="3162" spans="1:8">
      <c r="A3162" s="88" t="s">
        <v>1910</v>
      </c>
      <c r="B3162" s="88" t="s">
        <v>876</v>
      </c>
      <c r="C3162" s="88" t="s">
        <v>1910</v>
      </c>
      <c r="D3162" s="88" t="s">
        <v>1911</v>
      </c>
      <c r="E3162" s="89">
        <v>0</v>
      </c>
      <c r="F3162" s="88" t="s">
        <v>1185</v>
      </c>
      <c r="H3162" s="3">
        <f>E3162+SUMIF('BR DTG PACUL'!C:C,'STOK PACUL'!C3162,'BR DTG PACUL'!E:E)</f>
        <v>0</v>
      </c>
    </row>
    <row r="3163" spans="1:8">
      <c r="A3163" s="88" t="s">
        <v>777</v>
      </c>
      <c r="B3163" s="88" t="s">
        <v>876</v>
      </c>
      <c r="C3163" s="88" t="s">
        <v>777</v>
      </c>
      <c r="D3163" s="88" t="s">
        <v>778</v>
      </c>
      <c r="E3163" s="89">
        <v>0</v>
      </c>
      <c r="F3163" s="88" t="s">
        <v>1185</v>
      </c>
      <c r="H3163" s="3">
        <f>E3163+SUMIF('BR DTG PACUL'!C:C,'STOK PACUL'!C3163,'BR DTG PACUL'!E:E)</f>
        <v>0</v>
      </c>
    </row>
    <row r="3164" spans="1:8">
      <c r="A3164" s="88" t="s">
        <v>450</v>
      </c>
      <c r="B3164" s="88" t="s">
        <v>888</v>
      </c>
      <c r="C3164" s="88" t="s">
        <v>450</v>
      </c>
      <c r="D3164" s="88" t="s">
        <v>1257</v>
      </c>
      <c r="E3164" s="89">
        <v>24</v>
      </c>
      <c r="F3164" s="88" t="s">
        <v>1185</v>
      </c>
      <c r="H3164" s="3">
        <f>E3164+SUMIF('BR DTG PACUL'!C:C,'STOK PACUL'!C3164,'BR DTG PACUL'!E:E)</f>
        <v>24</v>
      </c>
    </row>
    <row r="3165" spans="1:8" ht="30">
      <c r="A3165" s="88" t="s">
        <v>7016</v>
      </c>
      <c r="B3165" s="88" t="s">
        <v>877</v>
      </c>
      <c r="C3165" s="88" t="s">
        <v>7016</v>
      </c>
      <c r="D3165" s="88" t="s">
        <v>7017</v>
      </c>
      <c r="E3165" s="89">
        <v>1</v>
      </c>
      <c r="F3165" s="88" t="s">
        <v>1185</v>
      </c>
      <c r="H3165" s="3">
        <f>E3165+SUMIF('BR DTG PACUL'!C:C,'STOK PACUL'!C3165,'BR DTG PACUL'!E:E)</f>
        <v>1</v>
      </c>
    </row>
    <row r="3166" spans="1:8">
      <c r="A3166" s="88" t="s">
        <v>7018</v>
      </c>
      <c r="B3166" s="88" t="s">
        <v>876</v>
      </c>
      <c r="C3166" s="88" t="s">
        <v>7018</v>
      </c>
      <c r="D3166" s="88" t="s">
        <v>2330</v>
      </c>
      <c r="E3166" s="89">
        <v>0</v>
      </c>
      <c r="F3166" s="88" t="s">
        <v>1185</v>
      </c>
      <c r="H3166" s="3">
        <f>E3166+SUMIF('BR DTG PACUL'!C:C,'STOK PACUL'!C3166,'BR DTG PACUL'!E:E)</f>
        <v>0</v>
      </c>
    </row>
    <row r="3167" spans="1:8">
      <c r="A3167" s="88" t="s">
        <v>7019</v>
      </c>
      <c r="B3167" s="88" t="s">
        <v>876</v>
      </c>
      <c r="C3167" s="88" t="s">
        <v>7019</v>
      </c>
      <c r="D3167" s="88" t="s">
        <v>2330</v>
      </c>
      <c r="E3167" s="89">
        <v>0</v>
      </c>
      <c r="F3167" s="88" t="s">
        <v>1185</v>
      </c>
      <c r="H3167" s="3">
        <f>E3167+SUMIF('BR DTG PACUL'!C:C,'STOK PACUL'!C3167,'BR DTG PACUL'!E:E)</f>
        <v>0</v>
      </c>
    </row>
    <row r="3168" spans="1:8">
      <c r="A3168" s="88" t="s">
        <v>7020</v>
      </c>
      <c r="B3168" s="88" t="s">
        <v>876</v>
      </c>
      <c r="C3168" s="88" t="s">
        <v>7020</v>
      </c>
      <c r="D3168" s="88" t="s">
        <v>7021</v>
      </c>
      <c r="E3168" s="89">
        <v>1</v>
      </c>
      <c r="F3168" s="88" t="s">
        <v>1185</v>
      </c>
      <c r="H3168" s="3">
        <f>E3168+SUMIF('BR DTG PACUL'!C:C,'STOK PACUL'!C3168,'BR DTG PACUL'!E:E)</f>
        <v>1</v>
      </c>
    </row>
    <row r="3169" spans="1:8">
      <c r="A3169" s="88" t="s">
        <v>7022</v>
      </c>
      <c r="B3169" s="88" t="s">
        <v>876</v>
      </c>
      <c r="C3169" s="88" t="s">
        <v>7022</v>
      </c>
      <c r="D3169" s="88" t="s">
        <v>7023</v>
      </c>
      <c r="E3169" s="89">
        <v>0</v>
      </c>
      <c r="F3169" s="88" t="s">
        <v>1185</v>
      </c>
      <c r="H3169" s="3">
        <f>E3169+SUMIF('BR DTG PACUL'!C:C,'STOK PACUL'!C3169,'BR DTG PACUL'!E:E)</f>
        <v>0</v>
      </c>
    </row>
    <row r="3170" spans="1:8">
      <c r="A3170" s="88" t="s">
        <v>7024</v>
      </c>
      <c r="B3170" s="88" t="s">
        <v>876</v>
      </c>
      <c r="C3170" s="88" t="s">
        <v>7024</v>
      </c>
      <c r="D3170" s="88" t="s">
        <v>7025</v>
      </c>
      <c r="E3170" s="89">
        <v>0</v>
      </c>
      <c r="F3170" s="88" t="s">
        <v>1185</v>
      </c>
      <c r="H3170" s="3">
        <f>E3170+SUMIF('BR DTG PACUL'!C:C,'STOK PACUL'!C3170,'BR DTG PACUL'!E:E)</f>
        <v>0</v>
      </c>
    </row>
    <row r="3171" spans="1:8">
      <c r="A3171" s="88" t="s">
        <v>7026</v>
      </c>
      <c r="B3171" s="88" t="s">
        <v>876</v>
      </c>
      <c r="C3171" s="88" t="s">
        <v>7026</v>
      </c>
      <c r="D3171" s="88" t="s">
        <v>7027</v>
      </c>
      <c r="E3171" s="89">
        <v>0</v>
      </c>
      <c r="F3171" s="88" t="s">
        <v>1185</v>
      </c>
      <c r="H3171" s="3">
        <f>E3171+SUMIF('BR DTG PACUL'!C:C,'STOK PACUL'!C3171,'BR DTG PACUL'!E:E)</f>
        <v>0</v>
      </c>
    </row>
    <row r="3172" spans="1:8">
      <c r="A3172" s="88" t="s">
        <v>7028</v>
      </c>
      <c r="B3172" s="88" t="s">
        <v>876</v>
      </c>
      <c r="C3172" s="88" t="s">
        <v>7028</v>
      </c>
      <c r="D3172" s="88" t="s">
        <v>7029</v>
      </c>
      <c r="E3172" s="89">
        <v>0</v>
      </c>
      <c r="F3172" s="88" t="s">
        <v>1185</v>
      </c>
      <c r="H3172" s="3">
        <f>E3172+SUMIF('BR DTG PACUL'!C:C,'STOK PACUL'!C3172,'BR DTG PACUL'!E:E)</f>
        <v>0</v>
      </c>
    </row>
    <row r="3173" spans="1:8">
      <c r="A3173" s="88" t="s">
        <v>572</v>
      </c>
      <c r="B3173" s="88" t="s">
        <v>888</v>
      </c>
      <c r="C3173" s="88" t="s">
        <v>572</v>
      </c>
      <c r="D3173" s="88" t="s">
        <v>779</v>
      </c>
      <c r="E3173" s="89">
        <v>0</v>
      </c>
      <c r="F3173" s="88" t="s">
        <v>1185</v>
      </c>
      <c r="H3173" s="3">
        <f>E3173+SUMIF('BR DTG PACUL'!C:C,'STOK PACUL'!C3173,'BR DTG PACUL'!E:E)</f>
        <v>0</v>
      </c>
    </row>
    <row r="3174" spans="1:8" ht="30">
      <c r="A3174" s="88" t="s">
        <v>7030</v>
      </c>
      <c r="B3174" s="88" t="s">
        <v>876</v>
      </c>
      <c r="C3174" s="88" t="s">
        <v>7030</v>
      </c>
      <c r="D3174" s="88" t="s">
        <v>7031</v>
      </c>
      <c r="E3174" s="89">
        <v>0</v>
      </c>
      <c r="F3174" s="88" t="s">
        <v>1185</v>
      </c>
      <c r="H3174" s="3">
        <f>E3174+SUMIF('BR DTG PACUL'!C:C,'STOK PACUL'!C3174,'BR DTG PACUL'!E:E)</f>
        <v>0</v>
      </c>
    </row>
    <row r="3175" spans="1:8">
      <c r="A3175" s="88" t="s">
        <v>1675</v>
      </c>
      <c r="B3175" s="88" t="s">
        <v>1185</v>
      </c>
      <c r="C3175" s="88" t="s">
        <v>1675</v>
      </c>
      <c r="D3175" s="88" t="s">
        <v>1676</v>
      </c>
      <c r="E3175" s="89">
        <v>0</v>
      </c>
      <c r="F3175" s="88" t="s">
        <v>1185</v>
      </c>
      <c r="H3175" s="3">
        <f>E3175+SUMIF('BR DTG PACUL'!C:C,'STOK PACUL'!C3175,'BR DTG PACUL'!E:E)</f>
        <v>0</v>
      </c>
    </row>
    <row r="3176" spans="1:8">
      <c r="A3176" s="88" t="s">
        <v>7032</v>
      </c>
      <c r="B3176" s="88" t="s">
        <v>876</v>
      </c>
      <c r="C3176" s="88" t="s">
        <v>7032</v>
      </c>
      <c r="D3176" s="88" t="s">
        <v>7033</v>
      </c>
      <c r="E3176" s="89">
        <v>0</v>
      </c>
      <c r="F3176" s="88" t="s">
        <v>1185</v>
      </c>
      <c r="H3176" s="3">
        <f>E3176+SUMIF('BR DTG PACUL'!C:C,'STOK PACUL'!C3176,'BR DTG PACUL'!E:E)</f>
        <v>0</v>
      </c>
    </row>
    <row r="3177" spans="1:8">
      <c r="A3177" s="88" t="s">
        <v>7034</v>
      </c>
      <c r="B3177" s="88" t="s">
        <v>876</v>
      </c>
      <c r="C3177" s="88" t="s">
        <v>7034</v>
      </c>
      <c r="D3177" s="88" t="s">
        <v>7035</v>
      </c>
      <c r="E3177" s="89">
        <v>0</v>
      </c>
      <c r="F3177" s="88" t="s">
        <v>1185</v>
      </c>
      <c r="H3177" s="3">
        <f>E3177+SUMIF('BR DTG PACUL'!C:C,'STOK PACUL'!C3177,'BR DTG PACUL'!E:E)</f>
        <v>0</v>
      </c>
    </row>
    <row r="3178" spans="1:8">
      <c r="A3178" s="88" t="s">
        <v>7036</v>
      </c>
      <c r="B3178" s="88" t="s">
        <v>898</v>
      </c>
      <c r="C3178" s="88" t="s">
        <v>7036</v>
      </c>
      <c r="D3178" s="88" t="s">
        <v>7037</v>
      </c>
      <c r="E3178" s="89">
        <v>1</v>
      </c>
      <c r="F3178" s="88" t="s">
        <v>1185</v>
      </c>
      <c r="H3178" s="3">
        <f>E3178+SUMIF('BR DTG PACUL'!C:C,'STOK PACUL'!C3178,'BR DTG PACUL'!E:E)</f>
        <v>1</v>
      </c>
    </row>
    <row r="3179" spans="1:8">
      <c r="A3179" s="88" t="s">
        <v>7038</v>
      </c>
      <c r="B3179" s="88" t="s">
        <v>876</v>
      </c>
      <c r="C3179" s="88" t="s">
        <v>7038</v>
      </c>
      <c r="D3179" s="88" t="s">
        <v>7039</v>
      </c>
      <c r="E3179" s="89">
        <v>0</v>
      </c>
      <c r="F3179" s="88" t="s">
        <v>1185</v>
      </c>
      <c r="H3179" s="3">
        <f>E3179+SUMIF('BR DTG PACUL'!C:C,'STOK PACUL'!C3179,'BR DTG PACUL'!E:E)</f>
        <v>0</v>
      </c>
    </row>
    <row r="3180" spans="1:8">
      <c r="A3180" s="88" t="s">
        <v>7040</v>
      </c>
      <c r="B3180" s="88" t="s">
        <v>876</v>
      </c>
      <c r="C3180" s="88" t="s">
        <v>7040</v>
      </c>
      <c r="D3180" s="88" t="s">
        <v>7041</v>
      </c>
      <c r="E3180" s="89">
        <v>0</v>
      </c>
      <c r="F3180" s="88" t="s">
        <v>1185</v>
      </c>
      <c r="H3180" s="3">
        <f>E3180+SUMIF('BR DTG PACUL'!C:C,'STOK PACUL'!C3180,'BR DTG PACUL'!E:E)</f>
        <v>0</v>
      </c>
    </row>
    <row r="3181" spans="1:8">
      <c r="A3181" s="88" t="s">
        <v>7042</v>
      </c>
      <c r="B3181" s="88" t="s">
        <v>876</v>
      </c>
      <c r="C3181" s="88" t="s">
        <v>7042</v>
      </c>
      <c r="D3181" s="88" t="s">
        <v>7043</v>
      </c>
      <c r="E3181" s="89">
        <v>0</v>
      </c>
      <c r="F3181" s="88" t="s">
        <v>1185</v>
      </c>
      <c r="H3181" s="3">
        <f>E3181+SUMIF('BR DTG PACUL'!C:C,'STOK PACUL'!C3181,'BR DTG PACUL'!E:E)</f>
        <v>0</v>
      </c>
    </row>
    <row r="3182" spans="1:8">
      <c r="A3182" s="88" t="s">
        <v>7044</v>
      </c>
      <c r="B3182" s="88" t="s">
        <v>876</v>
      </c>
      <c r="C3182" s="88" t="s">
        <v>7044</v>
      </c>
      <c r="D3182" s="88" t="s">
        <v>7045</v>
      </c>
      <c r="E3182" s="89">
        <v>0</v>
      </c>
      <c r="F3182" s="88" t="s">
        <v>1185</v>
      </c>
      <c r="H3182" s="3">
        <f>E3182+SUMIF('BR DTG PACUL'!C:C,'STOK PACUL'!C3182,'BR DTG PACUL'!E:E)</f>
        <v>0</v>
      </c>
    </row>
    <row r="3183" spans="1:8">
      <c r="A3183" s="88" t="s">
        <v>7046</v>
      </c>
      <c r="B3183" s="88" t="s">
        <v>876</v>
      </c>
      <c r="C3183" s="88" t="s">
        <v>7046</v>
      </c>
      <c r="D3183" s="88" t="s">
        <v>7047</v>
      </c>
      <c r="E3183" s="89">
        <v>0</v>
      </c>
      <c r="F3183" s="88" t="s">
        <v>1185</v>
      </c>
      <c r="H3183" s="3">
        <f>E3183+SUMIF('BR DTG PACUL'!C:C,'STOK PACUL'!C3183,'BR DTG PACUL'!E:E)</f>
        <v>0</v>
      </c>
    </row>
    <row r="3184" spans="1:8">
      <c r="A3184" s="88" t="s">
        <v>7048</v>
      </c>
      <c r="B3184" s="88" t="s">
        <v>876</v>
      </c>
      <c r="C3184" s="88" t="s">
        <v>7048</v>
      </c>
      <c r="D3184" s="88" t="s">
        <v>7049</v>
      </c>
      <c r="E3184" s="89">
        <v>0</v>
      </c>
      <c r="F3184" s="88" t="s">
        <v>1185</v>
      </c>
      <c r="H3184" s="3">
        <f>E3184+SUMIF('BR DTG PACUL'!C:C,'STOK PACUL'!C3184,'BR DTG PACUL'!E:E)</f>
        <v>0</v>
      </c>
    </row>
    <row r="3185" spans="1:8">
      <c r="A3185" s="88" t="s">
        <v>7050</v>
      </c>
      <c r="B3185" s="88" t="s">
        <v>876</v>
      </c>
      <c r="C3185" s="88" t="s">
        <v>7050</v>
      </c>
      <c r="D3185" s="88" t="s">
        <v>7051</v>
      </c>
      <c r="E3185" s="89">
        <v>0</v>
      </c>
      <c r="F3185" s="88" t="s">
        <v>1185</v>
      </c>
      <c r="H3185" s="3">
        <f>E3185+SUMIF('BR DTG PACUL'!C:C,'STOK PACUL'!C3185,'BR DTG PACUL'!E:E)</f>
        <v>0</v>
      </c>
    </row>
    <row r="3186" spans="1:8">
      <c r="A3186" s="88" t="s">
        <v>7052</v>
      </c>
      <c r="B3186" s="88" t="s">
        <v>876</v>
      </c>
      <c r="C3186" s="88" t="s">
        <v>7052</v>
      </c>
      <c r="D3186" s="88" t="s">
        <v>7053</v>
      </c>
      <c r="E3186" s="89">
        <v>0</v>
      </c>
      <c r="F3186" s="88" t="s">
        <v>1185</v>
      </c>
      <c r="H3186" s="3">
        <f>E3186+SUMIF('BR DTG PACUL'!C:C,'STOK PACUL'!C3186,'BR DTG PACUL'!E:E)</f>
        <v>0</v>
      </c>
    </row>
    <row r="3187" spans="1:8">
      <c r="A3187" s="88" t="s">
        <v>7054</v>
      </c>
      <c r="B3187" s="88" t="s">
        <v>876</v>
      </c>
      <c r="C3187" s="88" t="s">
        <v>7054</v>
      </c>
      <c r="D3187" s="88" t="s">
        <v>7055</v>
      </c>
      <c r="E3187" s="89">
        <v>0</v>
      </c>
      <c r="F3187" s="88" t="s">
        <v>1185</v>
      </c>
      <c r="H3187" s="3">
        <f>E3187+SUMIF('BR DTG PACUL'!C:C,'STOK PACUL'!C3187,'BR DTG PACUL'!E:E)</f>
        <v>0</v>
      </c>
    </row>
    <row r="3188" spans="1:8">
      <c r="A3188" s="88" t="s">
        <v>7056</v>
      </c>
      <c r="B3188" s="88" t="s">
        <v>876</v>
      </c>
      <c r="C3188" s="88" t="s">
        <v>7056</v>
      </c>
      <c r="D3188" s="88" t="s">
        <v>7057</v>
      </c>
      <c r="E3188" s="89">
        <v>0</v>
      </c>
      <c r="F3188" s="88" t="s">
        <v>1185</v>
      </c>
      <c r="H3188" s="3">
        <f>E3188+SUMIF('BR DTG PACUL'!C:C,'STOK PACUL'!C3188,'BR DTG PACUL'!E:E)</f>
        <v>0</v>
      </c>
    </row>
    <row r="3189" spans="1:8">
      <c r="A3189" s="88" t="s">
        <v>7058</v>
      </c>
      <c r="B3189" s="88" t="s">
        <v>876</v>
      </c>
      <c r="C3189" s="88" t="s">
        <v>7058</v>
      </c>
      <c r="D3189" s="88" t="s">
        <v>7059</v>
      </c>
      <c r="E3189" s="89">
        <v>0</v>
      </c>
      <c r="F3189" s="88" t="s">
        <v>1185</v>
      </c>
      <c r="H3189" s="3">
        <f>E3189+SUMIF('BR DTG PACUL'!C:C,'STOK PACUL'!C3189,'BR DTG PACUL'!E:E)</f>
        <v>0</v>
      </c>
    </row>
    <row r="3190" spans="1:8">
      <c r="A3190" s="88" t="s">
        <v>7060</v>
      </c>
      <c r="B3190" s="88" t="s">
        <v>876</v>
      </c>
      <c r="C3190" s="88" t="s">
        <v>7060</v>
      </c>
      <c r="D3190" s="88" t="s">
        <v>7061</v>
      </c>
      <c r="E3190" s="89">
        <v>0</v>
      </c>
      <c r="F3190" s="88" t="s">
        <v>1185</v>
      </c>
      <c r="H3190" s="3">
        <f>E3190+SUMIF('BR DTG PACUL'!C:C,'STOK PACUL'!C3190,'BR DTG PACUL'!E:E)</f>
        <v>0</v>
      </c>
    </row>
    <row r="3191" spans="1:8" ht="30">
      <c r="A3191" s="88" t="s">
        <v>2062</v>
      </c>
      <c r="B3191" s="88" t="s">
        <v>1100</v>
      </c>
      <c r="C3191" s="88" t="s">
        <v>2062</v>
      </c>
      <c r="D3191" s="88" t="s">
        <v>2063</v>
      </c>
      <c r="E3191" s="89">
        <v>3</v>
      </c>
      <c r="F3191" s="88" t="s">
        <v>1185</v>
      </c>
      <c r="H3191" s="3">
        <f>E3191+SUMIF('BR DTG PACUL'!C:C,'STOK PACUL'!C3191,'BR DTG PACUL'!E:E)</f>
        <v>3</v>
      </c>
    </row>
    <row r="3192" spans="1:8">
      <c r="A3192" s="88" t="s">
        <v>7062</v>
      </c>
      <c r="B3192" s="88" t="s">
        <v>876</v>
      </c>
      <c r="C3192" s="88" t="s">
        <v>7062</v>
      </c>
      <c r="D3192" s="88" t="s">
        <v>7063</v>
      </c>
      <c r="E3192" s="89">
        <v>0</v>
      </c>
      <c r="F3192" s="88" t="s">
        <v>1185</v>
      </c>
      <c r="H3192" s="3">
        <f>E3192+SUMIF('BR DTG PACUL'!C:C,'STOK PACUL'!C3192,'BR DTG PACUL'!E:E)</f>
        <v>0</v>
      </c>
    </row>
    <row r="3193" spans="1:8">
      <c r="A3193" s="88" t="s">
        <v>7064</v>
      </c>
      <c r="B3193" s="88" t="s">
        <v>876</v>
      </c>
      <c r="C3193" s="88" t="s">
        <v>7064</v>
      </c>
      <c r="D3193" s="88" t="s">
        <v>7065</v>
      </c>
      <c r="E3193" s="89">
        <v>0</v>
      </c>
      <c r="F3193" s="88" t="s">
        <v>1185</v>
      </c>
      <c r="H3193" s="3">
        <f>E3193+SUMIF('BR DTG PACUL'!C:C,'STOK PACUL'!C3193,'BR DTG PACUL'!E:E)</f>
        <v>0</v>
      </c>
    </row>
    <row r="3194" spans="1:8">
      <c r="A3194" s="88" t="s">
        <v>7066</v>
      </c>
      <c r="B3194" s="88" t="s">
        <v>876</v>
      </c>
      <c r="C3194" s="88" t="s">
        <v>7066</v>
      </c>
      <c r="D3194" s="88" t="s">
        <v>7067</v>
      </c>
      <c r="E3194" s="89">
        <v>0</v>
      </c>
      <c r="F3194" s="88" t="s">
        <v>1185</v>
      </c>
      <c r="H3194" s="3">
        <f>E3194+SUMIF('BR DTG PACUL'!C:C,'STOK PACUL'!C3194,'BR DTG PACUL'!E:E)</f>
        <v>0</v>
      </c>
    </row>
    <row r="3195" spans="1:8">
      <c r="A3195" s="88" t="s">
        <v>7068</v>
      </c>
      <c r="B3195" s="88" t="s">
        <v>876</v>
      </c>
      <c r="C3195" s="88" t="s">
        <v>7068</v>
      </c>
      <c r="D3195" s="88" t="s">
        <v>7069</v>
      </c>
      <c r="E3195" s="89">
        <v>0</v>
      </c>
      <c r="F3195" s="88" t="s">
        <v>1185</v>
      </c>
      <c r="H3195" s="3">
        <f>E3195+SUMIF('BR DTG PACUL'!C:C,'STOK PACUL'!C3195,'BR DTG PACUL'!E:E)</f>
        <v>0</v>
      </c>
    </row>
    <row r="3196" spans="1:8">
      <c r="A3196" s="88" t="s">
        <v>7070</v>
      </c>
      <c r="B3196" s="88" t="s">
        <v>876</v>
      </c>
      <c r="C3196" s="88" t="s">
        <v>7070</v>
      </c>
      <c r="D3196" s="88" t="s">
        <v>7071</v>
      </c>
      <c r="E3196" s="89">
        <v>0</v>
      </c>
      <c r="F3196" s="88" t="s">
        <v>1185</v>
      </c>
      <c r="H3196" s="3">
        <f>E3196+SUMIF('BR DTG PACUL'!C:C,'STOK PACUL'!C3196,'BR DTG PACUL'!E:E)</f>
        <v>0</v>
      </c>
    </row>
    <row r="3197" spans="1:8">
      <c r="A3197" s="88" t="s">
        <v>7072</v>
      </c>
      <c r="B3197" s="88" t="s">
        <v>876</v>
      </c>
      <c r="C3197" s="88" t="s">
        <v>7072</v>
      </c>
      <c r="D3197" s="88" t="s">
        <v>7073</v>
      </c>
      <c r="E3197" s="89">
        <v>0</v>
      </c>
      <c r="F3197" s="88" t="s">
        <v>1185</v>
      </c>
      <c r="H3197" s="3">
        <f>E3197+SUMIF('BR DTG PACUL'!C:C,'STOK PACUL'!C3197,'BR DTG PACUL'!E:E)</f>
        <v>0</v>
      </c>
    </row>
    <row r="3198" spans="1:8">
      <c r="A3198" s="88" t="s">
        <v>7074</v>
      </c>
      <c r="B3198" s="88" t="s">
        <v>876</v>
      </c>
      <c r="C3198" s="88" t="s">
        <v>7074</v>
      </c>
      <c r="D3198" s="88" t="s">
        <v>7075</v>
      </c>
      <c r="E3198" s="89">
        <v>0</v>
      </c>
      <c r="F3198" s="88" t="s">
        <v>1185</v>
      </c>
      <c r="H3198" s="3">
        <f>E3198+SUMIF('BR DTG PACUL'!C:C,'STOK PACUL'!C3198,'BR DTG PACUL'!E:E)</f>
        <v>0</v>
      </c>
    </row>
    <row r="3199" spans="1:8">
      <c r="A3199" s="88" t="s">
        <v>7076</v>
      </c>
      <c r="B3199" s="88" t="s">
        <v>876</v>
      </c>
      <c r="C3199" s="88" t="s">
        <v>7076</v>
      </c>
      <c r="D3199" s="88" t="s">
        <v>7077</v>
      </c>
      <c r="E3199" s="89">
        <v>0</v>
      </c>
      <c r="F3199" s="88" t="s">
        <v>1185</v>
      </c>
      <c r="H3199" s="3">
        <f>E3199+SUMIF('BR DTG PACUL'!C:C,'STOK PACUL'!C3199,'BR DTG PACUL'!E:E)</f>
        <v>0</v>
      </c>
    </row>
    <row r="3200" spans="1:8">
      <c r="A3200" s="88" t="s">
        <v>7078</v>
      </c>
      <c r="B3200" s="88" t="s">
        <v>876</v>
      </c>
      <c r="C3200" s="88" t="s">
        <v>7078</v>
      </c>
      <c r="D3200" s="88" t="s">
        <v>7079</v>
      </c>
      <c r="E3200" s="89">
        <v>0</v>
      </c>
      <c r="F3200" s="88" t="s">
        <v>1185</v>
      </c>
      <c r="H3200" s="3">
        <f>E3200+SUMIF('BR DTG PACUL'!C:C,'STOK PACUL'!C3200,'BR DTG PACUL'!E:E)</f>
        <v>0</v>
      </c>
    </row>
    <row r="3201" spans="1:8">
      <c r="A3201" s="88" t="s">
        <v>7080</v>
      </c>
      <c r="B3201" s="88" t="s">
        <v>876</v>
      </c>
      <c r="C3201" s="88" t="s">
        <v>7080</v>
      </c>
      <c r="D3201" s="88" t="s">
        <v>7081</v>
      </c>
      <c r="E3201" s="89">
        <v>0</v>
      </c>
      <c r="F3201" s="88" t="s">
        <v>1185</v>
      </c>
      <c r="H3201" s="3">
        <f>E3201+SUMIF('BR DTG PACUL'!C:C,'STOK PACUL'!C3201,'BR DTG PACUL'!E:E)</f>
        <v>0</v>
      </c>
    </row>
    <row r="3202" spans="1:8">
      <c r="A3202" s="88" t="s">
        <v>7082</v>
      </c>
      <c r="B3202" s="88" t="s">
        <v>876</v>
      </c>
      <c r="C3202" s="88" t="s">
        <v>7082</v>
      </c>
      <c r="D3202" s="88" t="s">
        <v>7083</v>
      </c>
      <c r="E3202" s="89">
        <v>0</v>
      </c>
      <c r="F3202" s="88" t="s">
        <v>1185</v>
      </c>
      <c r="H3202" s="3">
        <f>E3202+SUMIF('BR DTG PACUL'!C:C,'STOK PACUL'!C3202,'BR DTG PACUL'!E:E)</f>
        <v>0</v>
      </c>
    </row>
    <row r="3203" spans="1:8">
      <c r="A3203" s="88" t="s">
        <v>7084</v>
      </c>
      <c r="B3203" s="88" t="s">
        <v>876</v>
      </c>
      <c r="C3203" s="88" t="s">
        <v>7084</v>
      </c>
      <c r="D3203" s="88" t="s">
        <v>7085</v>
      </c>
      <c r="E3203" s="89">
        <v>0</v>
      </c>
      <c r="F3203" s="88" t="s">
        <v>1185</v>
      </c>
      <c r="H3203" s="3">
        <f>E3203+SUMIF('BR DTG PACUL'!C:C,'STOK PACUL'!C3203,'BR DTG PACUL'!E:E)</f>
        <v>0</v>
      </c>
    </row>
    <row r="3204" spans="1:8">
      <c r="A3204" s="88" t="s">
        <v>1912</v>
      </c>
      <c r="B3204" s="88" t="s">
        <v>876</v>
      </c>
      <c r="C3204" s="88" t="s">
        <v>1912</v>
      </c>
      <c r="D3204" s="88" t="s">
        <v>1913</v>
      </c>
      <c r="E3204" s="89">
        <v>0</v>
      </c>
      <c r="F3204" s="88" t="s">
        <v>1185</v>
      </c>
      <c r="H3204" s="3">
        <f>E3204+SUMIF('BR DTG PACUL'!C:C,'STOK PACUL'!C3204,'BR DTG PACUL'!E:E)</f>
        <v>0</v>
      </c>
    </row>
    <row r="3205" spans="1:8">
      <c r="A3205" s="88" t="s">
        <v>7086</v>
      </c>
      <c r="B3205" s="88" t="s">
        <v>898</v>
      </c>
      <c r="C3205" s="88" t="s">
        <v>7086</v>
      </c>
      <c r="D3205" s="88" t="s">
        <v>7087</v>
      </c>
      <c r="E3205" s="89">
        <v>1</v>
      </c>
      <c r="F3205" s="88" t="s">
        <v>1185</v>
      </c>
      <c r="H3205" s="3">
        <f>E3205+SUMIF('BR DTG PACUL'!C:C,'STOK PACUL'!C3205,'BR DTG PACUL'!E:E)</f>
        <v>1</v>
      </c>
    </row>
    <row r="3206" spans="1:8">
      <c r="A3206" s="88" t="s">
        <v>7088</v>
      </c>
      <c r="B3206" s="88" t="s">
        <v>876</v>
      </c>
      <c r="C3206" s="88" t="s">
        <v>7088</v>
      </c>
      <c r="D3206" s="88" t="s">
        <v>7089</v>
      </c>
      <c r="E3206" s="89">
        <v>0</v>
      </c>
      <c r="F3206" s="88" t="s">
        <v>1185</v>
      </c>
      <c r="H3206" s="3">
        <f>E3206+SUMIF('BR DTG PACUL'!C:C,'STOK PACUL'!C3206,'BR DTG PACUL'!E:E)</f>
        <v>0</v>
      </c>
    </row>
    <row r="3207" spans="1:8">
      <c r="A3207" s="88" t="s">
        <v>7090</v>
      </c>
      <c r="B3207" s="88" t="s">
        <v>876</v>
      </c>
      <c r="C3207" s="88" t="s">
        <v>7090</v>
      </c>
      <c r="D3207" s="88" t="s">
        <v>6977</v>
      </c>
      <c r="E3207" s="89">
        <v>0</v>
      </c>
      <c r="F3207" s="88" t="s">
        <v>1185</v>
      </c>
      <c r="H3207" s="3">
        <f>E3207+SUMIF('BR DTG PACUL'!C:C,'STOK PACUL'!C3207,'BR DTG PACUL'!E:E)</f>
        <v>0</v>
      </c>
    </row>
    <row r="3208" spans="1:8">
      <c r="A3208" s="88" t="s">
        <v>451</v>
      </c>
      <c r="B3208" s="88" t="s">
        <v>898</v>
      </c>
      <c r="C3208" s="88" t="s">
        <v>451</v>
      </c>
      <c r="D3208" s="88" t="s">
        <v>1258</v>
      </c>
      <c r="E3208" s="89">
        <v>14</v>
      </c>
      <c r="F3208" s="88" t="s">
        <v>1185</v>
      </c>
      <c r="H3208" s="3">
        <f>E3208+SUMIF('BR DTG PACUL'!C:C,'STOK PACUL'!C3208,'BR DTG PACUL'!E:E)</f>
        <v>14</v>
      </c>
    </row>
    <row r="3209" spans="1:8">
      <c r="A3209" s="88" t="s">
        <v>7091</v>
      </c>
      <c r="B3209" s="88" t="s">
        <v>876</v>
      </c>
      <c r="C3209" s="88" t="s">
        <v>7091</v>
      </c>
      <c r="D3209" s="88" t="s">
        <v>7092</v>
      </c>
      <c r="E3209" s="89">
        <v>0</v>
      </c>
      <c r="F3209" s="88" t="s">
        <v>1185</v>
      </c>
      <c r="H3209" s="3">
        <f>E3209+SUMIF('BR DTG PACUL'!C:C,'STOK PACUL'!C3209,'BR DTG PACUL'!E:E)</f>
        <v>0</v>
      </c>
    </row>
    <row r="3210" spans="1:8">
      <c r="A3210" s="88" t="s">
        <v>7093</v>
      </c>
      <c r="B3210" s="88" t="s">
        <v>876</v>
      </c>
      <c r="C3210" s="88" t="s">
        <v>7093</v>
      </c>
      <c r="D3210" s="88" t="s">
        <v>7094</v>
      </c>
      <c r="E3210" s="89">
        <v>0</v>
      </c>
      <c r="F3210" s="88" t="s">
        <v>1185</v>
      </c>
      <c r="H3210" s="3">
        <f>E3210+SUMIF('BR DTG PACUL'!C:C,'STOK PACUL'!C3210,'BR DTG PACUL'!E:E)</f>
        <v>0</v>
      </c>
    </row>
    <row r="3211" spans="1:8">
      <c r="A3211" s="88" t="s">
        <v>7095</v>
      </c>
      <c r="B3211" s="88" t="s">
        <v>876</v>
      </c>
      <c r="C3211" s="88" t="s">
        <v>7095</v>
      </c>
      <c r="D3211" s="88" t="s">
        <v>7096</v>
      </c>
      <c r="E3211" s="89">
        <v>0</v>
      </c>
      <c r="F3211" s="88" t="s">
        <v>1185</v>
      </c>
      <c r="H3211" s="3">
        <f>E3211+SUMIF('BR DTG PACUL'!C:C,'STOK PACUL'!C3211,'BR DTG PACUL'!E:E)</f>
        <v>0</v>
      </c>
    </row>
    <row r="3212" spans="1:8">
      <c r="A3212" s="88" t="s">
        <v>7097</v>
      </c>
      <c r="B3212" s="88" t="s">
        <v>876</v>
      </c>
      <c r="C3212" s="88" t="s">
        <v>7097</v>
      </c>
      <c r="D3212" s="88" t="s">
        <v>7098</v>
      </c>
      <c r="E3212" s="89">
        <v>0</v>
      </c>
      <c r="F3212" s="88" t="s">
        <v>1185</v>
      </c>
      <c r="H3212" s="3">
        <f>E3212+SUMIF('BR DTG PACUL'!C:C,'STOK PACUL'!C3212,'BR DTG PACUL'!E:E)</f>
        <v>0</v>
      </c>
    </row>
    <row r="3213" spans="1:8">
      <c r="A3213" s="88" t="s">
        <v>7099</v>
      </c>
      <c r="B3213" s="88" t="s">
        <v>898</v>
      </c>
      <c r="C3213" s="88" t="s">
        <v>7099</v>
      </c>
      <c r="D3213" s="88" t="s">
        <v>7100</v>
      </c>
      <c r="E3213" s="89">
        <v>1</v>
      </c>
      <c r="F3213" s="88" t="s">
        <v>1185</v>
      </c>
      <c r="H3213" s="3">
        <f>E3213+SUMIF('BR DTG PACUL'!C:C,'STOK PACUL'!C3213,'BR DTG PACUL'!E:E)</f>
        <v>1</v>
      </c>
    </row>
    <row r="3214" spans="1:8">
      <c r="A3214" s="88" t="s">
        <v>7101</v>
      </c>
      <c r="B3214" s="88" t="s">
        <v>876</v>
      </c>
      <c r="C3214" s="88" t="s">
        <v>7101</v>
      </c>
      <c r="D3214" s="88" t="s">
        <v>7102</v>
      </c>
      <c r="E3214" s="89">
        <v>0</v>
      </c>
      <c r="F3214" s="88" t="s">
        <v>1185</v>
      </c>
      <c r="H3214" s="3">
        <f>E3214+SUMIF('BR DTG PACUL'!C:C,'STOK PACUL'!C3214,'BR DTG PACUL'!E:E)</f>
        <v>0</v>
      </c>
    </row>
    <row r="3215" spans="1:8">
      <c r="A3215" s="88" t="s">
        <v>7103</v>
      </c>
      <c r="B3215" s="88" t="s">
        <v>876</v>
      </c>
      <c r="C3215" s="88" t="s">
        <v>7103</v>
      </c>
      <c r="D3215" s="88" t="s">
        <v>7104</v>
      </c>
      <c r="E3215" s="89">
        <v>0</v>
      </c>
      <c r="F3215" s="88" t="s">
        <v>1185</v>
      </c>
      <c r="H3215" s="3">
        <f>E3215+SUMIF('BR DTG PACUL'!C:C,'STOK PACUL'!C3215,'BR DTG PACUL'!E:E)</f>
        <v>0</v>
      </c>
    </row>
    <row r="3216" spans="1:8">
      <c r="A3216" s="88" t="s">
        <v>7105</v>
      </c>
      <c r="B3216" s="88" t="s">
        <v>876</v>
      </c>
      <c r="C3216" s="88" t="s">
        <v>7105</v>
      </c>
      <c r="D3216" s="88" t="s">
        <v>7106</v>
      </c>
      <c r="E3216" s="89">
        <v>0</v>
      </c>
      <c r="F3216" s="88" t="s">
        <v>1185</v>
      </c>
      <c r="H3216" s="3">
        <f>E3216+SUMIF('BR DTG PACUL'!C:C,'STOK PACUL'!C3216,'BR DTG PACUL'!E:E)</f>
        <v>0</v>
      </c>
    </row>
    <row r="3217" spans="1:8">
      <c r="A3217" s="88" t="s">
        <v>7107</v>
      </c>
      <c r="B3217" s="88" t="s">
        <v>876</v>
      </c>
      <c r="C3217" s="88" t="s">
        <v>7107</v>
      </c>
      <c r="D3217" s="88" t="s">
        <v>7108</v>
      </c>
      <c r="E3217" s="89">
        <v>0</v>
      </c>
      <c r="F3217" s="88" t="s">
        <v>1185</v>
      </c>
      <c r="H3217" s="3">
        <f>E3217+SUMIF('BR DTG PACUL'!C:C,'STOK PACUL'!C3217,'BR DTG PACUL'!E:E)</f>
        <v>0</v>
      </c>
    </row>
    <row r="3218" spans="1:8">
      <c r="A3218" s="88" t="s">
        <v>7109</v>
      </c>
      <c r="B3218" s="88" t="s">
        <v>876</v>
      </c>
      <c r="C3218" s="88" t="s">
        <v>7109</v>
      </c>
      <c r="D3218" s="88" t="s">
        <v>7110</v>
      </c>
      <c r="E3218" s="89">
        <v>0</v>
      </c>
      <c r="F3218" s="88" t="s">
        <v>1185</v>
      </c>
      <c r="H3218" s="3">
        <f>E3218+SUMIF('BR DTG PACUL'!C:C,'STOK PACUL'!C3218,'BR DTG PACUL'!E:E)</f>
        <v>0</v>
      </c>
    </row>
    <row r="3219" spans="1:8">
      <c r="A3219" s="88" t="s">
        <v>7111</v>
      </c>
      <c r="B3219" s="88" t="s">
        <v>876</v>
      </c>
      <c r="C3219" s="88" t="s">
        <v>7111</v>
      </c>
      <c r="D3219" s="88" t="s">
        <v>7112</v>
      </c>
      <c r="E3219" s="89">
        <v>0</v>
      </c>
      <c r="F3219" s="88" t="s">
        <v>1185</v>
      </c>
      <c r="H3219" s="3">
        <f>E3219+SUMIF('BR DTG PACUL'!C:C,'STOK PACUL'!C3219,'BR DTG PACUL'!E:E)</f>
        <v>0</v>
      </c>
    </row>
    <row r="3220" spans="1:8">
      <c r="A3220" s="88" t="s">
        <v>7113</v>
      </c>
      <c r="B3220" s="88" t="s">
        <v>876</v>
      </c>
      <c r="C3220" s="88" t="s">
        <v>7113</v>
      </c>
      <c r="D3220" s="88" t="s">
        <v>7114</v>
      </c>
      <c r="E3220" s="89">
        <v>0</v>
      </c>
      <c r="F3220" s="88" t="s">
        <v>1185</v>
      </c>
      <c r="H3220" s="3">
        <f>E3220+SUMIF('BR DTG PACUL'!C:C,'STOK PACUL'!C3220,'BR DTG PACUL'!E:E)</f>
        <v>0</v>
      </c>
    </row>
    <row r="3221" spans="1:8">
      <c r="A3221" s="88" t="s">
        <v>7115</v>
      </c>
      <c r="B3221" s="88" t="s">
        <v>876</v>
      </c>
      <c r="C3221" s="88" t="s">
        <v>7115</v>
      </c>
      <c r="D3221" s="88" t="s">
        <v>7116</v>
      </c>
      <c r="E3221" s="89">
        <v>0</v>
      </c>
      <c r="F3221" s="88" t="s">
        <v>1185</v>
      </c>
      <c r="H3221" s="3">
        <f>E3221+SUMIF('BR DTG PACUL'!C:C,'STOK PACUL'!C3221,'BR DTG PACUL'!E:E)</f>
        <v>0</v>
      </c>
    </row>
    <row r="3222" spans="1:8">
      <c r="A3222" s="88" t="s">
        <v>7117</v>
      </c>
      <c r="B3222" s="88" t="s">
        <v>876</v>
      </c>
      <c r="C3222" s="88" t="s">
        <v>7117</v>
      </c>
      <c r="D3222" s="88" t="s">
        <v>7118</v>
      </c>
      <c r="E3222" s="89">
        <v>0</v>
      </c>
      <c r="F3222" s="88" t="s">
        <v>1185</v>
      </c>
      <c r="H3222" s="3">
        <f>E3222+SUMIF('BR DTG PACUL'!C:C,'STOK PACUL'!C3222,'BR DTG PACUL'!E:E)</f>
        <v>0</v>
      </c>
    </row>
    <row r="3223" spans="1:8">
      <c r="A3223" s="88" t="s">
        <v>7119</v>
      </c>
      <c r="B3223" s="88" t="s">
        <v>876</v>
      </c>
      <c r="C3223" s="88" t="s">
        <v>7119</v>
      </c>
      <c r="D3223" s="88" t="s">
        <v>7120</v>
      </c>
      <c r="E3223" s="89">
        <v>0</v>
      </c>
      <c r="F3223" s="88" t="s">
        <v>1185</v>
      </c>
      <c r="H3223" s="3">
        <f>E3223+SUMIF('BR DTG PACUL'!C:C,'STOK PACUL'!C3223,'BR DTG PACUL'!E:E)</f>
        <v>0</v>
      </c>
    </row>
    <row r="3224" spans="1:8">
      <c r="A3224" s="88" t="s">
        <v>7121</v>
      </c>
      <c r="B3224" s="88" t="s">
        <v>876</v>
      </c>
      <c r="C3224" s="88" t="s">
        <v>7121</v>
      </c>
      <c r="D3224" s="88" t="s">
        <v>7122</v>
      </c>
      <c r="E3224" s="89">
        <v>0</v>
      </c>
      <c r="F3224" s="88" t="s">
        <v>1185</v>
      </c>
      <c r="H3224" s="3">
        <f>E3224+SUMIF('BR DTG PACUL'!C:C,'STOK PACUL'!C3224,'BR DTG PACUL'!E:E)</f>
        <v>0</v>
      </c>
    </row>
    <row r="3225" spans="1:8">
      <c r="A3225" s="88" t="s">
        <v>7123</v>
      </c>
      <c r="B3225" s="88" t="s">
        <v>876</v>
      </c>
      <c r="C3225" s="88" t="s">
        <v>7123</v>
      </c>
      <c r="D3225" s="88" t="s">
        <v>7124</v>
      </c>
      <c r="E3225" s="89">
        <v>0</v>
      </c>
      <c r="F3225" s="88" t="s">
        <v>1185</v>
      </c>
      <c r="H3225" s="3">
        <f>E3225+SUMIF('BR DTG PACUL'!C:C,'STOK PACUL'!C3225,'BR DTG PACUL'!E:E)</f>
        <v>0</v>
      </c>
    </row>
    <row r="3226" spans="1:8">
      <c r="A3226" s="88" t="s">
        <v>7125</v>
      </c>
      <c r="B3226" s="88" t="s">
        <v>876</v>
      </c>
      <c r="C3226" s="88" t="s">
        <v>7125</v>
      </c>
      <c r="D3226" s="88" t="s">
        <v>7126</v>
      </c>
      <c r="E3226" s="89">
        <v>0</v>
      </c>
      <c r="F3226" s="88" t="s">
        <v>1185</v>
      </c>
      <c r="H3226" s="3">
        <f>E3226+SUMIF('BR DTG PACUL'!C:C,'STOK PACUL'!C3226,'BR DTG PACUL'!E:E)</f>
        <v>0</v>
      </c>
    </row>
    <row r="3227" spans="1:8">
      <c r="A3227" s="88" t="s">
        <v>7127</v>
      </c>
      <c r="B3227" s="88" t="s">
        <v>876</v>
      </c>
      <c r="C3227" s="88" t="s">
        <v>7127</v>
      </c>
      <c r="D3227" s="88" t="s">
        <v>7128</v>
      </c>
      <c r="E3227" s="89">
        <v>0</v>
      </c>
      <c r="F3227" s="88" t="s">
        <v>1185</v>
      </c>
      <c r="H3227" s="3">
        <f>E3227+SUMIF('BR DTG PACUL'!C:C,'STOK PACUL'!C3227,'BR DTG PACUL'!E:E)</f>
        <v>0</v>
      </c>
    </row>
    <row r="3228" spans="1:8" ht="30">
      <c r="A3228" s="88" t="s">
        <v>7129</v>
      </c>
      <c r="B3228" s="88" t="s">
        <v>876</v>
      </c>
      <c r="C3228" s="88" t="s">
        <v>7129</v>
      </c>
      <c r="D3228" s="88" t="s">
        <v>7130</v>
      </c>
      <c r="E3228" s="89">
        <v>0</v>
      </c>
      <c r="F3228" s="88" t="s">
        <v>1185</v>
      </c>
      <c r="H3228" s="3">
        <f>E3228+SUMIF('BR DTG PACUL'!C:C,'STOK PACUL'!C3228,'BR DTG PACUL'!E:E)</f>
        <v>0</v>
      </c>
    </row>
    <row r="3229" spans="1:8">
      <c r="A3229" s="88" t="s">
        <v>7131</v>
      </c>
      <c r="B3229" s="88" t="s">
        <v>876</v>
      </c>
      <c r="C3229" s="88" t="s">
        <v>7131</v>
      </c>
      <c r="D3229" s="88" t="s">
        <v>7132</v>
      </c>
      <c r="E3229" s="89">
        <v>0</v>
      </c>
      <c r="F3229" s="88" t="s">
        <v>1185</v>
      </c>
      <c r="H3229" s="3">
        <f>E3229+SUMIF('BR DTG PACUL'!C:C,'STOK PACUL'!C3229,'BR DTG PACUL'!E:E)</f>
        <v>0</v>
      </c>
    </row>
    <row r="3230" spans="1:8">
      <c r="A3230" s="88" t="s">
        <v>7133</v>
      </c>
      <c r="B3230" s="88" t="s">
        <v>876</v>
      </c>
      <c r="C3230" s="88" t="s">
        <v>7133</v>
      </c>
      <c r="D3230" s="88" t="s">
        <v>7134</v>
      </c>
      <c r="E3230" s="89">
        <v>0</v>
      </c>
      <c r="F3230" s="88" t="s">
        <v>1185</v>
      </c>
      <c r="H3230" s="3">
        <f>E3230+SUMIF('BR DTG PACUL'!C:C,'STOK PACUL'!C3230,'BR DTG PACUL'!E:E)</f>
        <v>0</v>
      </c>
    </row>
    <row r="3231" spans="1:8" ht="30">
      <c r="A3231" s="88" t="s">
        <v>7135</v>
      </c>
      <c r="B3231" s="88" t="s">
        <v>876</v>
      </c>
      <c r="C3231" s="88" t="s">
        <v>7135</v>
      </c>
      <c r="D3231" s="88" t="s">
        <v>7136</v>
      </c>
      <c r="E3231" s="89">
        <v>0</v>
      </c>
      <c r="F3231" s="88" t="s">
        <v>1185</v>
      </c>
      <c r="H3231" s="3">
        <f>E3231+SUMIF('BR DTG PACUL'!C:C,'STOK PACUL'!C3231,'BR DTG PACUL'!E:E)</f>
        <v>0</v>
      </c>
    </row>
    <row r="3232" spans="1:8">
      <c r="A3232" s="88" t="s">
        <v>7137</v>
      </c>
      <c r="B3232" s="88" t="s">
        <v>876</v>
      </c>
      <c r="C3232" s="88" t="s">
        <v>7137</v>
      </c>
      <c r="D3232" s="88" t="s">
        <v>7138</v>
      </c>
      <c r="E3232" s="89">
        <v>0</v>
      </c>
      <c r="F3232" s="88" t="s">
        <v>1185</v>
      </c>
      <c r="H3232" s="3">
        <f>E3232+SUMIF('BR DTG PACUL'!C:C,'STOK PACUL'!C3232,'BR DTG PACUL'!E:E)</f>
        <v>0</v>
      </c>
    </row>
    <row r="3233" spans="1:8">
      <c r="A3233" s="88" t="s">
        <v>7139</v>
      </c>
      <c r="B3233" s="88" t="s">
        <v>876</v>
      </c>
      <c r="C3233" s="88" t="s">
        <v>7139</v>
      </c>
      <c r="D3233" s="88" t="s">
        <v>7140</v>
      </c>
      <c r="E3233" s="89">
        <v>0</v>
      </c>
      <c r="F3233" s="88" t="s">
        <v>1185</v>
      </c>
      <c r="H3233" s="3">
        <f>E3233+SUMIF('BR DTG PACUL'!C:C,'STOK PACUL'!C3233,'BR DTG PACUL'!E:E)</f>
        <v>0</v>
      </c>
    </row>
    <row r="3234" spans="1:8">
      <c r="A3234" s="88" t="s">
        <v>7141</v>
      </c>
      <c r="B3234" s="88" t="s">
        <v>876</v>
      </c>
      <c r="C3234" s="88" t="s">
        <v>7141</v>
      </c>
      <c r="D3234" s="88" t="s">
        <v>7142</v>
      </c>
      <c r="E3234" s="89">
        <v>0</v>
      </c>
      <c r="F3234" s="88" t="s">
        <v>1185</v>
      </c>
      <c r="H3234" s="3">
        <f>E3234+SUMIF('BR DTG PACUL'!C:C,'STOK PACUL'!C3234,'BR DTG PACUL'!E:E)</f>
        <v>0</v>
      </c>
    </row>
    <row r="3235" spans="1:8">
      <c r="A3235" s="88" t="s">
        <v>7143</v>
      </c>
      <c r="B3235" s="88" t="s">
        <v>876</v>
      </c>
      <c r="C3235" s="88" t="s">
        <v>7143</v>
      </c>
      <c r="D3235" s="88" t="s">
        <v>7144</v>
      </c>
      <c r="E3235" s="89">
        <v>0</v>
      </c>
      <c r="F3235" s="88" t="s">
        <v>1185</v>
      </c>
      <c r="H3235" s="3">
        <f>E3235+SUMIF('BR DTG PACUL'!C:C,'STOK PACUL'!C3235,'BR DTG PACUL'!E:E)</f>
        <v>0</v>
      </c>
    </row>
    <row r="3236" spans="1:8">
      <c r="A3236" s="88" t="s">
        <v>7145</v>
      </c>
      <c r="B3236" s="88" t="s">
        <v>876</v>
      </c>
      <c r="C3236" s="88" t="s">
        <v>7145</v>
      </c>
      <c r="D3236" s="88" t="s">
        <v>7146</v>
      </c>
      <c r="E3236" s="89">
        <v>0</v>
      </c>
      <c r="F3236" s="88" t="s">
        <v>1185</v>
      </c>
      <c r="H3236" s="3">
        <f>E3236+SUMIF('BR DTG PACUL'!C:C,'STOK PACUL'!C3236,'BR DTG PACUL'!E:E)</f>
        <v>0</v>
      </c>
    </row>
    <row r="3237" spans="1:8">
      <c r="A3237" s="88" t="s">
        <v>7147</v>
      </c>
      <c r="B3237" s="88" t="s">
        <v>876</v>
      </c>
      <c r="C3237" s="88" t="s">
        <v>7147</v>
      </c>
      <c r="D3237" s="88" t="s">
        <v>7148</v>
      </c>
      <c r="E3237" s="89">
        <v>0</v>
      </c>
      <c r="F3237" s="88" t="s">
        <v>1185</v>
      </c>
      <c r="H3237" s="3">
        <f>E3237+SUMIF('BR DTG PACUL'!C:C,'STOK PACUL'!C3237,'BR DTG PACUL'!E:E)</f>
        <v>0</v>
      </c>
    </row>
    <row r="3238" spans="1:8">
      <c r="A3238" s="88" t="s">
        <v>7149</v>
      </c>
      <c r="B3238" s="88" t="s">
        <v>876</v>
      </c>
      <c r="C3238" s="88" t="s">
        <v>7149</v>
      </c>
      <c r="D3238" s="88" t="s">
        <v>7150</v>
      </c>
      <c r="E3238" s="89">
        <v>0</v>
      </c>
      <c r="F3238" s="88" t="s">
        <v>1185</v>
      </c>
      <c r="H3238" s="3">
        <f>E3238+SUMIF('BR DTG PACUL'!C:C,'STOK PACUL'!C3238,'BR DTG PACUL'!E:E)</f>
        <v>0</v>
      </c>
    </row>
    <row r="3239" spans="1:8">
      <c r="A3239" s="88" t="s">
        <v>7151</v>
      </c>
      <c r="B3239" s="88" t="s">
        <v>876</v>
      </c>
      <c r="C3239" s="88" t="s">
        <v>7151</v>
      </c>
      <c r="D3239" s="88" t="s">
        <v>7152</v>
      </c>
      <c r="E3239" s="89">
        <v>0</v>
      </c>
      <c r="F3239" s="88" t="s">
        <v>1185</v>
      </c>
      <c r="H3239" s="3">
        <f>E3239+SUMIF('BR DTG PACUL'!C:C,'STOK PACUL'!C3239,'BR DTG PACUL'!E:E)</f>
        <v>0</v>
      </c>
    </row>
    <row r="3240" spans="1:8">
      <c r="A3240" s="88" t="s">
        <v>7153</v>
      </c>
      <c r="B3240" s="88" t="s">
        <v>876</v>
      </c>
      <c r="C3240" s="88" t="s">
        <v>7153</v>
      </c>
      <c r="D3240" s="88" t="s">
        <v>7154</v>
      </c>
      <c r="E3240" s="89">
        <v>0</v>
      </c>
      <c r="F3240" s="88" t="s">
        <v>1185</v>
      </c>
      <c r="H3240" s="3">
        <f>E3240+SUMIF('BR DTG PACUL'!C:C,'STOK PACUL'!C3240,'BR DTG PACUL'!E:E)</f>
        <v>0</v>
      </c>
    </row>
    <row r="3241" spans="1:8">
      <c r="A3241" s="88" t="s">
        <v>7155</v>
      </c>
      <c r="B3241" s="88" t="s">
        <v>876</v>
      </c>
      <c r="C3241" s="88" t="s">
        <v>7155</v>
      </c>
      <c r="D3241" s="88" t="s">
        <v>7156</v>
      </c>
      <c r="E3241" s="89">
        <v>0</v>
      </c>
      <c r="F3241" s="88" t="s">
        <v>1185</v>
      </c>
      <c r="H3241" s="3">
        <f>E3241+SUMIF('BR DTG PACUL'!C:C,'STOK PACUL'!C3241,'BR DTG PACUL'!E:E)</f>
        <v>0</v>
      </c>
    </row>
    <row r="3242" spans="1:8">
      <c r="A3242" s="88" t="s">
        <v>7157</v>
      </c>
      <c r="B3242" s="88" t="s">
        <v>876</v>
      </c>
      <c r="C3242" s="88" t="s">
        <v>7157</v>
      </c>
      <c r="D3242" s="88" t="s">
        <v>7158</v>
      </c>
      <c r="E3242" s="89">
        <v>0</v>
      </c>
      <c r="F3242" s="88" t="s">
        <v>1185</v>
      </c>
      <c r="H3242" s="3">
        <f>E3242+SUMIF('BR DTG PACUL'!C:C,'STOK PACUL'!C3242,'BR DTG PACUL'!E:E)</f>
        <v>0</v>
      </c>
    </row>
    <row r="3243" spans="1:8" ht="30">
      <c r="A3243" s="88" t="s">
        <v>1259</v>
      </c>
      <c r="B3243" s="88" t="s">
        <v>1100</v>
      </c>
      <c r="C3243" s="88" t="s">
        <v>1259</v>
      </c>
      <c r="D3243" s="88" t="s">
        <v>1260</v>
      </c>
      <c r="E3243" s="89">
        <v>0</v>
      </c>
      <c r="F3243" s="88" t="s">
        <v>1185</v>
      </c>
      <c r="H3243" s="3">
        <f>E3243+SUMIF('BR DTG PACUL'!C:C,'STOK PACUL'!C3243,'BR DTG PACUL'!E:E)</f>
        <v>0</v>
      </c>
    </row>
    <row r="3244" spans="1:8" ht="30">
      <c r="A3244" s="88" t="s">
        <v>524</v>
      </c>
      <c r="B3244" s="88" t="s">
        <v>1100</v>
      </c>
      <c r="C3244" s="88" t="s">
        <v>524</v>
      </c>
      <c r="D3244" s="88" t="s">
        <v>1261</v>
      </c>
      <c r="E3244" s="89">
        <v>18</v>
      </c>
      <c r="F3244" s="88" t="s">
        <v>1185</v>
      </c>
      <c r="H3244" s="3">
        <f>E3244+SUMIF('BR DTG PACUL'!C:C,'STOK PACUL'!C3244,'BR DTG PACUL'!E:E)</f>
        <v>18</v>
      </c>
    </row>
    <row r="3245" spans="1:8">
      <c r="A3245" s="88" t="s">
        <v>7159</v>
      </c>
      <c r="B3245" s="88" t="s">
        <v>876</v>
      </c>
      <c r="C3245" s="88" t="s">
        <v>7159</v>
      </c>
      <c r="D3245" s="88" t="s">
        <v>7160</v>
      </c>
      <c r="E3245" s="89">
        <v>0</v>
      </c>
      <c r="F3245" s="88" t="s">
        <v>1185</v>
      </c>
      <c r="H3245" s="3">
        <f>E3245+SUMIF('BR DTG PACUL'!C:C,'STOK PACUL'!C3245,'BR DTG PACUL'!E:E)</f>
        <v>0</v>
      </c>
    </row>
    <row r="3246" spans="1:8">
      <c r="A3246" s="88" t="s">
        <v>525</v>
      </c>
      <c r="B3246" s="88" t="s">
        <v>984</v>
      </c>
      <c r="C3246" s="88" t="s">
        <v>525</v>
      </c>
      <c r="D3246" s="88" t="s">
        <v>780</v>
      </c>
      <c r="E3246" s="89">
        <v>2</v>
      </c>
      <c r="F3246" s="88" t="s">
        <v>1185</v>
      </c>
      <c r="H3246" s="3">
        <f>E3246+SUMIF('BR DTG PACUL'!C:C,'STOK PACUL'!C3246,'BR DTG PACUL'!E:E)</f>
        <v>2</v>
      </c>
    </row>
    <row r="3247" spans="1:8">
      <c r="A3247" s="88" t="s">
        <v>7161</v>
      </c>
      <c r="B3247" s="88" t="s">
        <v>876</v>
      </c>
      <c r="C3247" s="88" t="s">
        <v>7161</v>
      </c>
      <c r="D3247" s="88" t="s">
        <v>7162</v>
      </c>
      <c r="E3247" s="89">
        <v>0</v>
      </c>
      <c r="F3247" s="88" t="s">
        <v>1185</v>
      </c>
      <c r="H3247" s="3">
        <f>E3247+SUMIF('BR DTG PACUL'!C:C,'STOK PACUL'!C3247,'BR DTG PACUL'!E:E)</f>
        <v>0</v>
      </c>
    </row>
    <row r="3248" spans="1:8">
      <c r="A3248" s="88" t="s">
        <v>7163</v>
      </c>
      <c r="B3248" s="88" t="s">
        <v>876</v>
      </c>
      <c r="C3248" s="88" t="s">
        <v>7163</v>
      </c>
      <c r="D3248" s="88" t="s">
        <v>7164</v>
      </c>
      <c r="E3248" s="89">
        <v>0</v>
      </c>
      <c r="F3248" s="88" t="s">
        <v>1185</v>
      </c>
      <c r="H3248" s="3">
        <f>E3248+SUMIF('BR DTG PACUL'!C:C,'STOK PACUL'!C3248,'BR DTG PACUL'!E:E)</f>
        <v>0</v>
      </c>
    </row>
    <row r="3249" spans="1:8">
      <c r="A3249" s="88" t="s">
        <v>7165</v>
      </c>
      <c r="B3249" s="88" t="s">
        <v>876</v>
      </c>
      <c r="C3249" s="88" t="s">
        <v>7165</v>
      </c>
      <c r="D3249" s="88" t="s">
        <v>7166</v>
      </c>
      <c r="E3249" s="89">
        <v>0</v>
      </c>
      <c r="F3249" s="88" t="s">
        <v>1185</v>
      </c>
      <c r="H3249" s="3">
        <f>E3249+SUMIF('BR DTG PACUL'!C:C,'STOK PACUL'!C3249,'BR DTG PACUL'!E:E)</f>
        <v>0</v>
      </c>
    </row>
    <row r="3250" spans="1:8">
      <c r="A3250" s="88" t="s">
        <v>781</v>
      </c>
      <c r="B3250" s="88" t="s">
        <v>984</v>
      </c>
      <c r="C3250" s="88" t="s">
        <v>781</v>
      </c>
      <c r="D3250" s="88" t="s">
        <v>782</v>
      </c>
      <c r="E3250" s="89">
        <v>1</v>
      </c>
      <c r="F3250" s="88" t="s">
        <v>1185</v>
      </c>
      <c r="H3250" s="3">
        <f>E3250+SUMIF('BR DTG PACUL'!C:C,'STOK PACUL'!C3250,'BR DTG PACUL'!E:E)</f>
        <v>1</v>
      </c>
    </row>
    <row r="3251" spans="1:8">
      <c r="A3251" s="88" t="s">
        <v>7167</v>
      </c>
      <c r="B3251" s="88" t="s">
        <v>876</v>
      </c>
      <c r="C3251" s="88" t="s">
        <v>7167</v>
      </c>
      <c r="D3251" s="88" t="s">
        <v>7168</v>
      </c>
      <c r="E3251" s="89">
        <v>0</v>
      </c>
      <c r="F3251" s="88" t="s">
        <v>1185</v>
      </c>
      <c r="H3251" s="3">
        <f>E3251+SUMIF('BR DTG PACUL'!C:C,'STOK PACUL'!C3251,'BR DTG PACUL'!E:E)</f>
        <v>0</v>
      </c>
    </row>
    <row r="3252" spans="1:8">
      <c r="A3252" s="88" t="s">
        <v>7169</v>
      </c>
      <c r="B3252" s="88" t="s">
        <v>876</v>
      </c>
      <c r="C3252" s="88" t="s">
        <v>7169</v>
      </c>
      <c r="D3252" s="88" t="s">
        <v>7170</v>
      </c>
      <c r="E3252" s="89">
        <v>0</v>
      </c>
      <c r="F3252" s="88" t="s">
        <v>1185</v>
      </c>
      <c r="H3252" s="3">
        <f>E3252+SUMIF('BR DTG PACUL'!C:C,'STOK PACUL'!C3252,'BR DTG PACUL'!E:E)</f>
        <v>0</v>
      </c>
    </row>
    <row r="3253" spans="1:8">
      <c r="A3253" s="88" t="s">
        <v>7171</v>
      </c>
      <c r="B3253" s="88" t="s">
        <v>876</v>
      </c>
      <c r="C3253" s="88" t="s">
        <v>7171</v>
      </c>
      <c r="D3253" s="88" t="s">
        <v>7172</v>
      </c>
      <c r="E3253" s="89">
        <v>0</v>
      </c>
      <c r="F3253" s="88" t="s">
        <v>1185</v>
      </c>
      <c r="H3253" s="3">
        <f>E3253+SUMIF('BR DTG PACUL'!C:C,'STOK PACUL'!C3253,'BR DTG PACUL'!E:E)</f>
        <v>0</v>
      </c>
    </row>
    <row r="3254" spans="1:8">
      <c r="A3254" s="88" t="s">
        <v>7173</v>
      </c>
      <c r="B3254" s="88" t="s">
        <v>876</v>
      </c>
      <c r="C3254" s="88" t="s">
        <v>7173</v>
      </c>
      <c r="D3254" s="88" t="s">
        <v>7174</v>
      </c>
      <c r="E3254" s="89">
        <v>0</v>
      </c>
      <c r="F3254" s="88" t="s">
        <v>1185</v>
      </c>
      <c r="H3254" s="3">
        <f>E3254+SUMIF('BR DTG PACUL'!C:C,'STOK PACUL'!C3254,'BR DTG PACUL'!E:E)</f>
        <v>0</v>
      </c>
    </row>
    <row r="3255" spans="1:8">
      <c r="A3255" s="88" t="s">
        <v>7175</v>
      </c>
      <c r="B3255" s="88" t="s">
        <v>876</v>
      </c>
      <c r="C3255" s="88" t="s">
        <v>7175</v>
      </c>
      <c r="D3255" s="88" t="s">
        <v>7176</v>
      </c>
      <c r="E3255" s="89">
        <v>1</v>
      </c>
      <c r="F3255" s="88" t="s">
        <v>1185</v>
      </c>
      <c r="H3255" s="3">
        <f>E3255+SUMIF('BR DTG PACUL'!C:C,'STOK PACUL'!C3255,'BR DTG PACUL'!E:E)</f>
        <v>1</v>
      </c>
    </row>
    <row r="3256" spans="1:8">
      <c r="A3256" s="88" t="s">
        <v>7177</v>
      </c>
      <c r="B3256" s="88" t="s">
        <v>876</v>
      </c>
      <c r="C3256" s="88" t="s">
        <v>7177</v>
      </c>
      <c r="D3256" s="88" t="s">
        <v>7178</v>
      </c>
      <c r="E3256" s="89">
        <v>0</v>
      </c>
      <c r="F3256" s="88" t="s">
        <v>1185</v>
      </c>
      <c r="H3256" s="3">
        <f>E3256+SUMIF('BR DTG PACUL'!C:C,'STOK PACUL'!C3256,'BR DTG PACUL'!E:E)</f>
        <v>0</v>
      </c>
    </row>
    <row r="3257" spans="1:8">
      <c r="A3257" s="88" t="s">
        <v>7179</v>
      </c>
      <c r="B3257" s="88" t="s">
        <v>876</v>
      </c>
      <c r="C3257" s="88" t="s">
        <v>7179</v>
      </c>
      <c r="D3257" s="88" t="s">
        <v>7180</v>
      </c>
      <c r="E3257" s="89">
        <v>0</v>
      </c>
      <c r="F3257" s="88" t="s">
        <v>1185</v>
      </c>
      <c r="H3257" s="3">
        <f>E3257+SUMIF('BR DTG PACUL'!C:C,'STOK PACUL'!C3257,'BR DTG PACUL'!E:E)</f>
        <v>0</v>
      </c>
    </row>
    <row r="3258" spans="1:8">
      <c r="A3258" s="88" t="s">
        <v>7181</v>
      </c>
      <c r="B3258" s="88" t="s">
        <v>876</v>
      </c>
      <c r="C3258" s="88" t="s">
        <v>7181</v>
      </c>
      <c r="D3258" s="88" t="s">
        <v>7182</v>
      </c>
      <c r="E3258" s="89">
        <v>0</v>
      </c>
      <c r="F3258" s="88" t="s">
        <v>1185</v>
      </c>
      <c r="H3258" s="3">
        <f>E3258+SUMIF('BR DTG PACUL'!C:C,'STOK PACUL'!C3258,'BR DTG PACUL'!E:E)</f>
        <v>0</v>
      </c>
    </row>
    <row r="3259" spans="1:8">
      <c r="A3259" s="88" t="s">
        <v>7183</v>
      </c>
      <c r="B3259" s="88" t="s">
        <v>876</v>
      </c>
      <c r="C3259" s="88" t="s">
        <v>7183</v>
      </c>
      <c r="D3259" s="88" t="s">
        <v>7184</v>
      </c>
      <c r="E3259" s="89">
        <v>0</v>
      </c>
      <c r="F3259" s="88" t="s">
        <v>1185</v>
      </c>
      <c r="H3259" s="3">
        <f>E3259+SUMIF('BR DTG PACUL'!C:C,'STOK PACUL'!C3259,'BR DTG PACUL'!E:E)</f>
        <v>0</v>
      </c>
    </row>
    <row r="3260" spans="1:8">
      <c r="A3260" s="88" t="s">
        <v>7185</v>
      </c>
      <c r="B3260" s="88" t="s">
        <v>876</v>
      </c>
      <c r="C3260" s="88" t="s">
        <v>7185</v>
      </c>
      <c r="D3260" s="88" t="s">
        <v>7186</v>
      </c>
      <c r="E3260" s="89">
        <v>0</v>
      </c>
      <c r="F3260" s="88" t="s">
        <v>1185</v>
      </c>
      <c r="H3260" s="3">
        <f>E3260+SUMIF('BR DTG PACUL'!C:C,'STOK PACUL'!C3260,'BR DTG PACUL'!E:E)</f>
        <v>0</v>
      </c>
    </row>
    <row r="3261" spans="1:8">
      <c r="A3261" s="88" t="s">
        <v>7187</v>
      </c>
      <c r="B3261" s="88" t="s">
        <v>876</v>
      </c>
      <c r="C3261" s="88" t="s">
        <v>7187</v>
      </c>
      <c r="D3261" s="88" t="s">
        <v>7188</v>
      </c>
      <c r="E3261" s="89">
        <v>0</v>
      </c>
      <c r="F3261" s="88" t="s">
        <v>1185</v>
      </c>
      <c r="H3261" s="3">
        <f>E3261+SUMIF('BR DTG PACUL'!C:C,'STOK PACUL'!C3261,'BR DTG PACUL'!E:E)</f>
        <v>0</v>
      </c>
    </row>
    <row r="3262" spans="1:8">
      <c r="A3262" s="88" t="s">
        <v>7189</v>
      </c>
      <c r="B3262" s="88" t="s">
        <v>876</v>
      </c>
      <c r="C3262" s="88" t="s">
        <v>7189</v>
      </c>
      <c r="D3262" s="88" t="s">
        <v>7190</v>
      </c>
      <c r="E3262" s="89">
        <v>0</v>
      </c>
      <c r="F3262" s="88" t="s">
        <v>1185</v>
      </c>
      <c r="H3262" s="3">
        <f>E3262+SUMIF('BR DTG PACUL'!C:C,'STOK PACUL'!C3262,'BR DTG PACUL'!E:E)</f>
        <v>0</v>
      </c>
    </row>
    <row r="3263" spans="1:8">
      <c r="A3263" s="88" t="s">
        <v>7191</v>
      </c>
      <c r="B3263" s="88" t="s">
        <v>876</v>
      </c>
      <c r="C3263" s="88" t="s">
        <v>7191</v>
      </c>
      <c r="D3263" s="88" t="s">
        <v>7192</v>
      </c>
      <c r="E3263" s="89">
        <v>0</v>
      </c>
      <c r="F3263" s="88" t="s">
        <v>1185</v>
      </c>
      <c r="H3263" s="3">
        <f>E3263+SUMIF('BR DTG PACUL'!C:C,'STOK PACUL'!C3263,'BR DTG PACUL'!E:E)</f>
        <v>0</v>
      </c>
    </row>
    <row r="3264" spans="1:8">
      <c r="A3264" s="88" t="s">
        <v>7193</v>
      </c>
      <c r="B3264" s="88" t="s">
        <v>876</v>
      </c>
      <c r="C3264" s="88" t="s">
        <v>7193</v>
      </c>
      <c r="D3264" s="88" t="s">
        <v>7194</v>
      </c>
      <c r="E3264" s="89">
        <v>0</v>
      </c>
      <c r="F3264" s="88" t="s">
        <v>1185</v>
      </c>
      <c r="H3264" s="3">
        <f>E3264+SUMIF('BR DTG PACUL'!C:C,'STOK PACUL'!C3264,'BR DTG PACUL'!E:E)</f>
        <v>0</v>
      </c>
    </row>
    <row r="3265" spans="1:8">
      <c r="A3265" s="88" t="s">
        <v>7195</v>
      </c>
      <c r="B3265" s="88" t="s">
        <v>876</v>
      </c>
      <c r="C3265" s="88" t="s">
        <v>7195</v>
      </c>
      <c r="D3265" s="88" t="s">
        <v>7196</v>
      </c>
      <c r="E3265" s="89">
        <v>0</v>
      </c>
      <c r="F3265" s="88" t="s">
        <v>1185</v>
      </c>
      <c r="H3265" s="3">
        <f>E3265+SUMIF('BR DTG PACUL'!C:C,'STOK PACUL'!C3265,'BR DTG PACUL'!E:E)</f>
        <v>0</v>
      </c>
    </row>
    <row r="3266" spans="1:8">
      <c r="A3266" s="88" t="s">
        <v>7197</v>
      </c>
      <c r="B3266" s="88" t="s">
        <v>876</v>
      </c>
      <c r="C3266" s="88" t="s">
        <v>7197</v>
      </c>
      <c r="D3266" s="88" t="s">
        <v>7198</v>
      </c>
      <c r="E3266" s="89">
        <v>0</v>
      </c>
      <c r="F3266" s="88" t="s">
        <v>1185</v>
      </c>
      <c r="H3266" s="3">
        <f>E3266+SUMIF('BR DTG PACUL'!C:C,'STOK PACUL'!C3266,'BR DTG PACUL'!E:E)</f>
        <v>0</v>
      </c>
    </row>
    <row r="3267" spans="1:8">
      <c r="A3267" s="88" t="s">
        <v>7199</v>
      </c>
      <c r="B3267" s="88" t="s">
        <v>876</v>
      </c>
      <c r="C3267" s="88" t="s">
        <v>7199</v>
      </c>
      <c r="D3267" s="88" t="s">
        <v>7200</v>
      </c>
      <c r="E3267" s="89">
        <v>0</v>
      </c>
      <c r="F3267" s="88" t="s">
        <v>1185</v>
      </c>
      <c r="H3267" s="3">
        <f>E3267+SUMIF('BR DTG PACUL'!C:C,'STOK PACUL'!C3267,'BR DTG PACUL'!E:E)</f>
        <v>0</v>
      </c>
    </row>
    <row r="3268" spans="1:8">
      <c r="A3268" s="88" t="s">
        <v>7201</v>
      </c>
      <c r="B3268" s="88" t="s">
        <v>876</v>
      </c>
      <c r="C3268" s="88" t="s">
        <v>7201</v>
      </c>
      <c r="D3268" s="88" t="s">
        <v>7202</v>
      </c>
      <c r="E3268" s="89">
        <v>0</v>
      </c>
      <c r="F3268" s="88" t="s">
        <v>1185</v>
      </c>
      <c r="H3268" s="3">
        <f>E3268+SUMIF('BR DTG PACUL'!C:C,'STOK PACUL'!C3268,'BR DTG PACUL'!E:E)</f>
        <v>0</v>
      </c>
    </row>
    <row r="3269" spans="1:8">
      <c r="A3269" s="88" t="s">
        <v>1914</v>
      </c>
      <c r="B3269" s="88" t="s">
        <v>918</v>
      </c>
      <c r="C3269" s="88" t="s">
        <v>1914</v>
      </c>
      <c r="D3269" s="88" t="s">
        <v>1915</v>
      </c>
      <c r="E3269" s="89">
        <v>0</v>
      </c>
      <c r="F3269" s="88" t="s">
        <v>1185</v>
      </c>
      <c r="H3269" s="3">
        <f>E3269+SUMIF('BR DTG PACUL'!C:C,'STOK PACUL'!C3269,'BR DTG PACUL'!E:E)</f>
        <v>0</v>
      </c>
    </row>
    <row r="3270" spans="1:8">
      <c r="A3270" s="88" t="s">
        <v>7203</v>
      </c>
      <c r="B3270" s="88" t="s">
        <v>876</v>
      </c>
      <c r="C3270" s="88" t="s">
        <v>7203</v>
      </c>
      <c r="D3270" s="88" t="s">
        <v>7204</v>
      </c>
      <c r="E3270" s="89">
        <v>0</v>
      </c>
      <c r="F3270" s="88" t="s">
        <v>1185</v>
      </c>
      <c r="H3270" s="3">
        <f>E3270+SUMIF('BR DTG PACUL'!C:C,'STOK PACUL'!C3270,'BR DTG PACUL'!E:E)</f>
        <v>0</v>
      </c>
    </row>
    <row r="3271" spans="1:8">
      <c r="A3271" s="88" t="s">
        <v>1916</v>
      </c>
      <c r="B3271" s="88" t="s">
        <v>876</v>
      </c>
      <c r="C3271" s="88" t="s">
        <v>1916</v>
      </c>
      <c r="D3271" s="88" t="s">
        <v>1917</v>
      </c>
      <c r="E3271" s="89">
        <v>0</v>
      </c>
      <c r="F3271" s="88" t="s">
        <v>1185</v>
      </c>
      <c r="H3271" s="3">
        <f>E3271+SUMIF('BR DTG PACUL'!C:C,'STOK PACUL'!C3271,'BR DTG PACUL'!E:E)</f>
        <v>0</v>
      </c>
    </row>
    <row r="3272" spans="1:8">
      <c r="A3272" s="88" t="s">
        <v>7205</v>
      </c>
      <c r="B3272" s="88" t="s">
        <v>876</v>
      </c>
      <c r="C3272" s="88" t="s">
        <v>7205</v>
      </c>
      <c r="D3272" s="88" t="s">
        <v>7206</v>
      </c>
      <c r="E3272" s="89">
        <v>0</v>
      </c>
      <c r="F3272" s="88" t="s">
        <v>1185</v>
      </c>
      <c r="H3272" s="3">
        <f>E3272+SUMIF('BR DTG PACUL'!C:C,'STOK PACUL'!C3272,'BR DTG PACUL'!E:E)</f>
        <v>0</v>
      </c>
    </row>
    <row r="3273" spans="1:8">
      <c r="A3273" s="88" t="s">
        <v>7207</v>
      </c>
      <c r="B3273" s="88" t="s">
        <v>876</v>
      </c>
      <c r="C3273" s="88" t="s">
        <v>7207</v>
      </c>
      <c r="D3273" s="88" t="s">
        <v>7208</v>
      </c>
      <c r="E3273" s="89">
        <v>0</v>
      </c>
      <c r="F3273" s="88" t="s">
        <v>1185</v>
      </c>
      <c r="H3273" s="3">
        <f>E3273+SUMIF('BR DTG PACUL'!C:C,'STOK PACUL'!C3273,'BR DTG PACUL'!E:E)</f>
        <v>0</v>
      </c>
    </row>
    <row r="3274" spans="1:8">
      <c r="A3274" s="88" t="s">
        <v>7209</v>
      </c>
      <c r="B3274" s="88" t="s">
        <v>876</v>
      </c>
      <c r="C3274" s="88" t="s">
        <v>7209</v>
      </c>
      <c r="D3274" s="88" t="s">
        <v>7210</v>
      </c>
      <c r="E3274" s="89">
        <v>0</v>
      </c>
      <c r="F3274" s="88" t="s">
        <v>1185</v>
      </c>
      <c r="H3274" s="3">
        <f>E3274+SUMIF('BR DTG PACUL'!C:C,'STOK PACUL'!C3274,'BR DTG PACUL'!E:E)</f>
        <v>0</v>
      </c>
    </row>
    <row r="3275" spans="1:8">
      <c r="A3275" s="88" t="s">
        <v>7211</v>
      </c>
      <c r="B3275" s="88" t="s">
        <v>876</v>
      </c>
      <c r="C3275" s="88" t="s">
        <v>7211</v>
      </c>
      <c r="D3275" s="88" t="s">
        <v>7212</v>
      </c>
      <c r="E3275" s="89">
        <v>0</v>
      </c>
      <c r="F3275" s="88" t="s">
        <v>1185</v>
      </c>
      <c r="H3275" s="3">
        <f>E3275+SUMIF('BR DTG PACUL'!C:C,'STOK PACUL'!C3275,'BR DTG PACUL'!E:E)</f>
        <v>0</v>
      </c>
    </row>
    <row r="3276" spans="1:8">
      <c r="A3276" s="88" t="s">
        <v>7213</v>
      </c>
      <c r="B3276" s="88" t="s">
        <v>876</v>
      </c>
      <c r="C3276" s="88" t="s">
        <v>7213</v>
      </c>
      <c r="D3276" s="88" t="s">
        <v>7214</v>
      </c>
      <c r="E3276" s="89">
        <v>0</v>
      </c>
      <c r="F3276" s="88" t="s">
        <v>1185</v>
      </c>
      <c r="H3276" s="3">
        <f>E3276+SUMIF('BR DTG PACUL'!C:C,'STOK PACUL'!C3276,'BR DTG PACUL'!E:E)</f>
        <v>0</v>
      </c>
    </row>
    <row r="3277" spans="1:8">
      <c r="A3277" s="88" t="s">
        <v>7215</v>
      </c>
      <c r="B3277" s="88" t="s">
        <v>876</v>
      </c>
      <c r="C3277" s="88" t="s">
        <v>7215</v>
      </c>
      <c r="D3277" s="88" t="s">
        <v>7216</v>
      </c>
      <c r="E3277" s="89">
        <v>0</v>
      </c>
      <c r="F3277" s="88" t="s">
        <v>1185</v>
      </c>
      <c r="H3277" s="3">
        <f>E3277+SUMIF('BR DTG PACUL'!C:C,'STOK PACUL'!C3277,'BR DTG PACUL'!E:E)</f>
        <v>0</v>
      </c>
    </row>
    <row r="3278" spans="1:8">
      <c r="A3278" s="88" t="s">
        <v>7217</v>
      </c>
      <c r="B3278" s="88" t="s">
        <v>876</v>
      </c>
      <c r="C3278" s="88" t="s">
        <v>7217</v>
      </c>
      <c r="D3278" s="88" t="s">
        <v>7218</v>
      </c>
      <c r="E3278" s="89">
        <v>0</v>
      </c>
      <c r="F3278" s="88" t="s">
        <v>1185</v>
      </c>
      <c r="H3278" s="3">
        <f>E3278+SUMIF('BR DTG PACUL'!C:C,'STOK PACUL'!C3278,'BR DTG PACUL'!E:E)</f>
        <v>0</v>
      </c>
    </row>
    <row r="3279" spans="1:8">
      <c r="A3279" s="88" t="s">
        <v>7219</v>
      </c>
      <c r="B3279" s="88" t="s">
        <v>876</v>
      </c>
      <c r="C3279" s="88" t="s">
        <v>7219</v>
      </c>
      <c r="D3279" s="88" t="s">
        <v>7220</v>
      </c>
      <c r="E3279" s="89">
        <v>0</v>
      </c>
      <c r="F3279" s="88" t="s">
        <v>1185</v>
      </c>
      <c r="H3279" s="3">
        <f>E3279+SUMIF('BR DTG PACUL'!C:C,'STOK PACUL'!C3279,'BR DTG PACUL'!E:E)</f>
        <v>0</v>
      </c>
    </row>
    <row r="3280" spans="1:8">
      <c r="A3280" s="88" t="s">
        <v>526</v>
      </c>
      <c r="B3280" s="88" t="s">
        <v>876</v>
      </c>
      <c r="C3280" s="88" t="s">
        <v>526</v>
      </c>
      <c r="D3280" s="88" t="s">
        <v>7221</v>
      </c>
      <c r="E3280" s="89">
        <v>0</v>
      </c>
      <c r="F3280" s="88" t="s">
        <v>1185</v>
      </c>
      <c r="H3280" s="3">
        <f>E3280+SUMIF('BR DTG PACUL'!C:C,'STOK PACUL'!C3280,'BR DTG PACUL'!E:E)</f>
        <v>0</v>
      </c>
    </row>
    <row r="3281" spans="1:8">
      <c r="A3281" s="88" t="s">
        <v>7222</v>
      </c>
      <c r="B3281" s="88" t="s">
        <v>876</v>
      </c>
      <c r="C3281" s="88" t="s">
        <v>7222</v>
      </c>
      <c r="D3281" s="88" t="s">
        <v>7223</v>
      </c>
      <c r="E3281" s="89">
        <v>0</v>
      </c>
      <c r="F3281" s="88" t="s">
        <v>1185</v>
      </c>
      <c r="H3281" s="3">
        <f>E3281+SUMIF('BR DTG PACUL'!C:C,'STOK PACUL'!C3281,'BR DTG PACUL'!E:E)</f>
        <v>0</v>
      </c>
    </row>
    <row r="3282" spans="1:8">
      <c r="A3282" s="88" t="s">
        <v>7224</v>
      </c>
      <c r="B3282" s="88" t="s">
        <v>876</v>
      </c>
      <c r="C3282" s="88" t="s">
        <v>7224</v>
      </c>
      <c r="D3282" s="88" t="s">
        <v>7225</v>
      </c>
      <c r="E3282" s="89">
        <v>0</v>
      </c>
      <c r="F3282" s="88" t="s">
        <v>1185</v>
      </c>
      <c r="H3282" s="3">
        <f>E3282+SUMIF('BR DTG PACUL'!C:C,'STOK PACUL'!C3282,'BR DTG PACUL'!E:E)</f>
        <v>0</v>
      </c>
    </row>
    <row r="3283" spans="1:8">
      <c r="A3283" s="88" t="s">
        <v>7226</v>
      </c>
      <c r="B3283" s="88" t="s">
        <v>876</v>
      </c>
      <c r="C3283" s="88" t="s">
        <v>7226</v>
      </c>
      <c r="D3283" s="88" t="s">
        <v>7227</v>
      </c>
      <c r="E3283" s="89">
        <v>0</v>
      </c>
      <c r="F3283" s="88" t="s">
        <v>1185</v>
      </c>
      <c r="H3283" s="3">
        <f>E3283+SUMIF('BR DTG PACUL'!C:C,'STOK PACUL'!C3283,'BR DTG PACUL'!E:E)</f>
        <v>0</v>
      </c>
    </row>
    <row r="3284" spans="1:8">
      <c r="A3284" s="88" t="s">
        <v>7228</v>
      </c>
      <c r="B3284" s="88" t="s">
        <v>876</v>
      </c>
      <c r="C3284" s="88" t="s">
        <v>7228</v>
      </c>
      <c r="D3284" s="88" t="s">
        <v>7229</v>
      </c>
      <c r="E3284" s="89">
        <v>0</v>
      </c>
      <c r="F3284" s="88" t="s">
        <v>1185</v>
      </c>
      <c r="H3284" s="3">
        <f>E3284+SUMIF('BR DTG PACUL'!C:C,'STOK PACUL'!C3284,'BR DTG PACUL'!E:E)</f>
        <v>0</v>
      </c>
    </row>
    <row r="3285" spans="1:8">
      <c r="A3285" s="88" t="s">
        <v>7230</v>
      </c>
      <c r="B3285" s="88" t="s">
        <v>876</v>
      </c>
      <c r="C3285" s="88" t="s">
        <v>7230</v>
      </c>
      <c r="D3285" s="88" t="s">
        <v>7231</v>
      </c>
      <c r="E3285" s="89">
        <v>0</v>
      </c>
      <c r="F3285" s="88" t="s">
        <v>1185</v>
      </c>
      <c r="H3285" s="3">
        <f>E3285+SUMIF('BR DTG PACUL'!C:C,'STOK PACUL'!C3285,'BR DTG PACUL'!E:E)</f>
        <v>0</v>
      </c>
    </row>
    <row r="3286" spans="1:8">
      <c r="A3286" s="88" t="s">
        <v>7232</v>
      </c>
      <c r="B3286" s="88" t="s">
        <v>876</v>
      </c>
      <c r="C3286" s="88" t="s">
        <v>7232</v>
      </c>
      <c r="D3286" s="88" t="s">
        <v>7233</v>
      </c>
      <c r="E3286" s="89">
        <v>0</v>
      </c>
      <c r="F3286" s="88" t="s">
        <v>1185</v>
      </c>
      <c r="H3286" s="3">
        <f>E3286+SUMIF('BR DTG PACUL'!C:C,'STOK PACUL'!C3286,'BR DTG PACUL'!E:E)</f>
        <v>0</v>
      </c>
    </row>
    <row r="3287" spans="1:8">
      <c r="A3287" s="88" t="s">
        <v>7234</v>
      </c>
      <c r="B3287" s="88" t="s">
        <v>876</v>
      </c>
      <c r="C3287" s="88" t="s">
        <v>7234</v>
      </c>
      <c r="D3287" s="88" t="s">
        <v>7235</v>
      </c>
      <c r="E3287" s="89">
        <v>0</v>
      </c>
      <c r="F3287" s="88" t="s">
        <v>1185</v>
      </c>
      <c r="H3287" s="3">
        <f>E3287+SUMIF('BR DTG PACUL'!C:C,'STOK PACUL'!C3287,'BR DTG PACUL'!E:E)</f>
        <v>0</v>
      </c>
    </row>
    <row r="3288" spans="1:8">
      <c r="A3288" s="88" t="s">
        <v>7236</v>
      </c>
      <c r="B3288" s="88" t="s">
        <v>876</v>
      </c>
      <c r="C3288" s="88" t="s">
        <v>7236</v>
      </c>
      <c r="D3288" s="88" t="s">
        <v>7237</v>
      </c>
      <c r="E3288" s="89">
        <v>1</v>
      </c>
      <c r="F3288" s="88" t="s">
        <v>1185</v>
      </c>
      <c r="H3288" s="3">
        <f>E3288+SUMIF('BR DTG PACUL'!C:C,'STOK PACUL'!C3288,'BR DTG PACUL'!E:E)</f>
        <v>1</v>
      </c>
    </row>
    <row r="3289" spans="1:8">
      <c r="A3289" s="88" t="s">
        <v>7238</v>
      </c>
      <c r="B3289" s="88" t="s">
        <v>876</v>
      </c>
      <c r="C3289" s="88" t="s">
        <v>7238</v>
      </c>
      <c r="D3289" s="88" t="s">
        <v>7239</v>
      </c>
      <c r="E3289" s="89">
        <v>0</v>
      </c>
      <c r="F3289" s="88" t="s">
        <v>1185</v>
      </c>
      <c r="H3289" s="3">
        <f>E3289+SUMIF('BR DTG PACUL'!C:C,'STOK PACUL'!C3289,'BR DTG PACUL'!E:E)</f>
        <v>0</v>
      </c>
    </row>
    <row r="3290" spans="1:8">
      <c r="A3290" s="88" t="s">
        <v>7240</v>
      </c>
      <c r="B3290" s="88" t="s">
        <v>876</v>
      </c>
      <c r="C3290" s="88" t="s">
        <v>7240</v>
      </c>
      <c r="D3290" s="88" t="s">
        <v>7241</v>
      </c>
      <c r="E3290" s="89">
        <v>0</v>
      </c>
      <c r="F3290" s="88" t="s">
        <v>1185</v>
      </c>
      <c r="H3290" s="3">
        <f>E3290+SUMIF('BR DTG PACUL'!C:C,'STOK PACUL'!C3290,'BR DTG PACUL'!E:E)</f>
        <v>0</v>
      </c>
    </row>
    <row r="3291" spans="1:8">
      <c r="A3291" s="88" t="s">
        <v>7242</v>
      </c>
      <c r="B3291" s="88" t="s">
        <v>876</v>
      </c>
      <c r="C3291" s="88" t="s">
        <v>7242</v>
      </c>
      <c r="D3291" s="88" t="s">
        <v>7243</v>
      </c>
      <c r="E3291" s="89">
        <v>0</v>
      </c>
      <c r="F3291" s="88" t="s">
        <v>1185</v>
      </c>
      <c r="H3291" s="3">
        <f>E3291+SUMIF('BR DTG PACUL'!C:C,'STOK PACUL'!C3291,'BR DTG PACUL'!E:E)</f>
        <v>0</v>
      </c>
    </row>
    <row r="3292" spans="1:8">
      <c r="A3292" s="88" t="s">
        <v>7244</v>
      </c>
      <c r="B3292" s="88" t="s">
        <v>876</v>
      </c>
      <c r="C3292" s="88" t="s">
        <v>7244</v>
      </c>
      <c r="D3292" s="88" t="s">
        <v>7245</v>
      </c>
      <c r="E3292" s="89">
        <v>0</v>
      </c>
      <c r="F3292" s="88" t="s">
        <v>1185</v>
      </c>
      <c r="H3292" s="3">
        <f>E3292+SUMIF('BR DTG PACUL'!C:C,'STOK PACUL'!C3292,'BR DTG PACUL'!E:E)</f>
        <v>0</v>
      </c>
    </row>
    <row r="3293" spans="1:8">
      <c r="A3293" s="88" t="s">
        <v>7246</v>
      </c>
      <c r="B3293" s="88" t="s">
        <v>876</v>
      </c>
      <c r="C3293" s="88" t="s">
        <v>7246</v>
      </c>
      <c r="D3293" s="88" t="s">
        <v>7247</v>
      </c>
      <c r="E3293" s="89">
        <v>1</v>
      </c>
      <c r="F3293" s="88" t="s">
        <v>1185</v>
      </c>
      <c r="H3293" s="3">
        <f>E3293+SUMIF('BR DTG PACUL'!C:C,'STOK PACUL'!C3293,'BR DTG PACUL'!E:E)</f>
        <v>1</v>
      </c>
    </row>
    <row r="3294" spans="1:8">
      <c r="A3294" s="88" t="s">
        <v>7248</v>
      </c>
      <c r="B3294" s="88" t="s">
        <v>876</v>
      </c>
      <c r="C3294" s="88" t="s">
        <v>7248</v>
      </c>
      <c r="D3294" s="88" t="s">
        <v>7249</v>
      </c>
      <c r="E3294" s="89">
        <v>0</v>
      </c>
      <c r="F3294" s="88" t="s">
        <v>1185</v>
      </c>
      <c r="H3294" s="3">
        <f>E3294+SUMIF('BR DTG PACUL'!C:C,'STOK PACUL'!C3294,'BR DTG PACUL'!E:E)</f>
        <v>0</v>
      </c>
    </row>
    <row r="3295" spans="1:8">
      <c r="A3295" s="88" t="s">
        <v>7250</v>
      </c>
      <c r="B3295" s="88" t="s">
        <v>876</v>
      </c>
      <c r="C3295" s="88" t="s">
        <v>7250</v>
      </c>
      <c r="D3295" s="88" t="s">
        <v>7251</v>
      </c>
      <c r="E3295" s="89">
        <v>0</v>
      </c>
      <c r="F3295" s="88" t="s">
        <v>1185</v>
      </c>
      <c r="H3295" s="3">
        <f>E3295+SUMIF('BR DTG PACUL'!C:C,'STOK PACUL'!C3295,'BR DTG PACUL'!E:E)</f>
        <v>0</v>
      </c>
    </row>
    <row r="3296" spans="1:8">
      <c r="A3296" s="88" t="s">
        <v>7252</v>
      </c>
      <c r="B3296" s="88" t="s">
        <v>876</v>
      </c>
      <c r="C3296" s="88" t="s">
        <v>7252</v>
      </c>
      <c r="D3296" s="88" t="s">
        <v>7253</v>
      </c>
      <c r="E3296" s="89">
        <v>1</v>
      </c>
      <c r="F3296" s="88" t="s">
        <v>1185</v>
      </c>
      <c r="H3296" s="3">
        <f>E3296+SUMIF('BR DTG PACUL'!C:C,'STOK PACUL'!C3296,'BR DTG PACUL'!E:E)</f>
        <v>1</v>
      </c>
    </row>
    <row r="3297" spans="1:8">
      <c r="A3297" s="88" t="s">
        <v>7254</v>
      </c>
      <c r="B3297" s="88" t="s">
        <v>876</v>
      </c>
      <c r="C3297" s="88" t="s">
        <v>7254</v>
      </c>
      <c r="D3297" s="88" t="s">
        <v>7255</v>
      </c>
      <c r="E3297" s="89">
        <v>0</v>
      </c>
      <c r="F3297" s="88" t="s">
        <v>1185</v>
      </c>
      <c r="H3297" s="3">
        <f>E3297+SUMIF('BR DTG PACUL'!C:C,'STOK PACUL'!C3297,'BR DTG PACUL'!E:E)</f>
        <v>0</v>
      </c>
    </row>
    <row r="3298" spans="1:8">
      <c r="A3298" s="88" t="s">
        <v>7256</v>
      </c>
      <c r="B3298" s="88" t="s">
        <v>876</v>
      </c>
      <c r="C3298" s="88" t="s">
        <v>7256</v>
      </c>
      <c r="D3298" s="88" t="s">
        <v>7257</v>
      </c>
      <c r="E3298" s="89">
        <v>0</v>
      </c>
      <c r="F3298" s="88" t="s">
        <v>1185</v>
      </c>
      <c r="H3298" s="3">
        <f>E3298+SUMIF('BR DTG PACUL'!C:C,'STOK PACUL'!C3298,'BR DTG PACUL'!E:E)</f>
        <v>0</v>
      </c>
    </row>
    <row r="3299" spans="1:8">
      <c r="A3299" s="88" t="s">
        <v>7258</v>
      </c>
      <c r="B3299" s="88" t="s">
        <v>876</v>
      </c>
      <c r="C3299" s="88" t="s">
        <v>7258</v>
      </c>
      <c r="D3299" s="88" t="s">
        <v>7259</v>
      </c>
      <c r="E3299" s="89">
        <v>0</v>
      </c>
      <c r="F3299" s="88" t="s">
        <v>1185</v>
      </c>
      <c r="H3299" s="3">
        <f>E3299+SUMIF('BR DTG PACUL'!C:C,'STOK PACUL'!C3299,'BR DTG PACUL'!E:E)</f>
        <v>0</v>
      </c>
    </row>
    <row r="3300" spans="1:8">
      <c r="A3300" s="88" t="s">
        <v>7260</v>
      </c>
      <c r="B3300" s="88" t="s">
        <v>876</v>
      </c>
      <c r="C3300" s="88" t="s">
        <v>7260</v>
      </c>
      <c r="D3300" s="88" t="s">
        <v>7261</v>
      </c>
      <c r="E3300" s="89">
        <v>0</v>
      </c>
      <c r="F3300" s="88" t="s">
        <v>1185</v>
      </c>
      <c r="H3300" s="3">
        <f>E3300+SUMIF('BR DTG PACUL'!C:C,'STOK PACUL'!C3300,'BR DTG PACUL'!E:E)</f>
        <v>0</v>
      </c>
    </row>
    <row r="3301" spans="1:8">
      <c r="A3301" s="88" t="s">
        <v>7262</v>
      </c>
      <c r="B3301" s="88" t="s">
        <v>876</v>
      </c>
      <c r="C3301" s="88" t="s">
        <v>7262</v>
      </c>
      <c r="D3301" s="88" t="s">
        <v>7263</v>
      </c>
      <c r="E3301" s="89">
        <v>0</v>
      </c>
      <c r="F3301" s="88" t="s">
        <v>1185</v>
      </c>
      <c r="H3301" s="3">
        <f>E3301+SUMIF('BR DTG PACUL'!C:C,'STOK PACUL'!C3301,'BR DTG PACUL'!E:E)</f>
        <v>0</v>
      </c>
    </row>
    <row r="3302" spans="1:8">
      <c r="A3302" s="88" t="s">
        <v>7264</v>
      </c>
      <c r="B3302" s="88" t="s">
        <v>876</v>
      </c>
      <c r="C3302" s="88" t="s">
        <v>7264</v>
      </c>
      <c r="D3302" s="88" t="s">
        <v>7265</v>
      </c>
      <c r="E3302" s="89">
        <v>0</v>
      </c>
      <c r="F3302" s="88" t="s">
        <v>1185</v>
      </c>
      <c r="H3302" s="3">
        <f>E3302+SUMIF('BR DTG PACUL'!C:C,'STOK PACUL'!C3302,'BR DTG PACUL'!E:E)</f>
        <v>0</v>
      </c>
    </row>
    <row r="3303" spans="1:8">
      <c r="A3303" s="88" t="s">
        <v>2307</v>
      </c>
      <c r="B3303" s="88" t="s">
        <v>1185</v>
      </c>
      <c r="C3303" s="88" t="s">
        <v>2307</v>
      </c>
      <c r="D3303" s="88" t="s">
        <v>2308</v>
      </c>
      <c r="E3303" s="89">
        <v>0</v>
      </c>
      <c r="F3303" s="88" t="s">
        <v>1185</v>
      </c>
      <c r="H3303" s="3">
        <f>E3303+SUMIF('BR DTG PACUL'!C:C,'STOK PACUL'!C3303,'BR DTG PACUL'!E:E)</f>
        <v>0</v>
      </c>
    </row>
    <row r="3304" spans="1:8">
      <c r="A3304" s="88" t="s">
        <v>7266</v>
      </c>
      <c r="B3304" s="88" t="s">
        <v>876</v>
      </c>
      <c r="C3304" s="88" t="s">
        <v>7266</v>
      </c>
      <c r="D3304" s="88" t="s">
        <v>7267</v>
      </c>
      <c r="E3304" s="89">
        <v>0</v>
      </c>
      <c r="F3304" s="88" t="s">
        <v>1185</v>
      </c>
      <c r="H3304" s="3">
        <f>E3304+SUMIF('BR DTG PACUL'!C:C,'STOK PACUL'!C3304,'BR DTG PACUL'!E:E)</f>
        <v>0</v>
      </c>
    </row>
    <row r="3305" spans="1:8">
      <c r="A3305" s="88" t="s">
        <v>7268</v>
      </c>
      <c r="B3305" s="88" t="s">
        <v>876</v>
      </c>
      <c r="C3305" s="88" t="s">
        <v>7268</v>
      </c>
      <c r="D3305" s="88" t="s">
        <v>7269</v>
      </c>
      <c r="E3305" s="89">
        <v>0</v>
      </c>
      <c r="F3305" s="88" t="s">
        <v>1185</v>
      </c>
      <c r="H3305" s="3">
        <f>E3305+SUMIF('BR DTG PACUL'!C:C,'STOK PACUL'!C3305,'BR DTG PACUL'!E:E)</f>
        <v>0</v>
      </c>
    </row>
    <row r="3306" spans="1:8">
      <c r="A3306" s="88" t="s">
        <v>7270</v>
      </c>
      <c r="B3306" s="88" t="s">
        <v>876</v>
      </c>
      <c r="C3306" s="88" t="s">
        <v>7270</v>
      </c>
      <c r="D3306" s="88" t="s">
        <v>7271</v>
      </c>
      <c r="E3306" s="89">
        <v>0</v>
      </c>
      <c r="F3306" s="88" t="s">
        <v>1185</v>
      </c>
      <c r="H3306" s="3">
        <f>E3306+SUMIF('BR DTG PACUL'!C:C,'STOK PACUL'!C3306,'BR DTG PACUL'!E:E)</f>
        <v>0</v>
      </c>
    </row>
    <row r="3307" spans="1:8">
      <c r="A3307" s="88" t="s">
        <v>7272</v>
      </c>
      <c r="B3307" s="88" t="s">
        <v>876</v>
      </c>
      <c r="C3307" s="88" t="s">
        <v>7272</v>
      </c>
      <c r="D3307" s="88" t="s">
        <v>7273</v>
      </c>
      <c r="E3307" s="89">
        <v>0</v>
      </c>
      <c r="F3307" s="88" t="s">
        <v>1185</v>
      </c>
      <c r="H3307" s="3">
        <f>E3307+SUMIF('BR DTG PACUL'!C:C,'STOK PACUL'!C3307,'BR DTG PACUL'!E:E)</f>
        <v>0</v>
      </c>
    </row>
    <row r="3308" spans="1:8">
      <c r="A3308" s="88" t="s">
        <v>7274</v>
      </c>
      <c r="B3308" s="88" t="s">
        <v>876</v>
      </c>
      <c r="C3308" s="88" t="s">
        <v>7274</v>
      </c>
      <c r="D3308" s="88" t="s">
        <v>7275</v>
      </c>
      <c r="E3308" s="89">
        <v>0</v>
      </c>
      <c r="F3308" s="88" t="s">
        <v>1185</v>
      </c>
      <c r="H3308" s="3">
        <f>E3308+SUMIF('BR DTG PACUL'!C:C,'STOK PACUL'!C3308,'BR DTG PACUL'!E:E)</f>
        <v>0</v>
      </c>
    </row>
    <row r="3309" spans="1:8">
      <c r="A3309" s="88" t="s">
        <v>7276</v>
      </c>
      <c r="B3309" s="88" t="s">
        <v>876</v>
      </c>
      <c r="C3309" s="88" t="s">
        <v>7276</v>
      </c>
      <c r="D3309" s="88" t="s">
        <v>7277</v>
      </c>
      <c r="E3309" s="89">
        <v>0</v>
      </c>
      <c r="F3309" s="88" t="s">
        <v>1185</v>
      </c>
      <c r="H3309" s="3">
        <f>E3309+SUMIF('BR DTG PACUL'!C:C,'STOK PACUL'!C3309,'BR DTG PACUL'!E:E)</f>
        <v>0</v>
      </c>
    </row>
    <row r="3310" spans="1:8">
      <c r="A3310" s="88" t="s">
        <v>7278</v>
      </c>
      <c r="B3310" s="88" t="s">
        <v>876</v>
      </c>
      <c r="C3310" s="88" t="s">
        <v>7278</v>
      </c>
      <c r="D3310" s="88" t="s">
        <v>7279</v>
      </c>
      <c r="E3310" s="89">
        <v>0</v>
      </c>
      <c r="F3310" s="88" t="s">
        <v>1185</v>
      </c>
      <c r="H3310" s="3">
        <f>E3310+SUMIF('BR DTG PACUL'!C:C,'STOK PACUL'!C3310,'BR DTG PACUL'!E:E)</f>
        <v>0</v>
      </c>
    </row>
    <row r="3311" spans="1:8">
      <c r="A3311" s="88" t="s">
        <v>7280</v>
      </c>
      <c r="B3311" s="88" t="s">
        <v>876</v>
      </c>
      <c r="C3311" s="88" t="s">
        <v>7280</v>
      </c>
      <c r="D3311" s="88" t="s">
        <v>7281</v>
      </c>
      <c r="E3311" s="89">
        <v>0</v>
      </c>
      <c r="F3311" s="88" t="s">
        <v>1185</v>
      </c>
      <c r="H3311" s="3">
        <f>E3311+SUMIF('BR DTG PACUL'!C:C,'STOK PACUL'!C3311,'BR DTG PACUL'!E:E)</f>
        <v>0</v>
      </c>
    </row>
    <row r="3312" spans="1:8">
      <c r="A3312" s="88" t="s">
        <v>7282</v>
      </c>
      <c r="B3312" s="88" t="s">
        <v>876</v>
      </c>
      <c r="C3312" s="88" t="s">
        <v>7282</v>
      </c>
      <c r="D3312" s="88" t="s">
        <v>7283</v>
      </c>
      <c r="E3312" s="89">
        <v>0</v>
      </c>
      <c r="F3312" s="88" t="s">
        <v>1185</v>
      </c>
      <c r="H3312" s="3">
        <f>E3312+SUMIF('BR DTG PACUL'!C:C,'STOK PACUL'!C3312,'BR DTG PACUL'!E:E)</f>
        <v>0</v>
      </c>
    </row>
    <row r="3313" spans="1:8">
      <c r="A3313" s="88" t="s">
        <v>7284</v>
      </c>
      <c r="B3313" s="88" t="s">
        <v>876</v>
      </c>
      <c r="C3313" s="88" t="s">
        <v>7284</v>
      </c>
      <c r="D3313" s="88" t="s">
        <v>7285</v>
      </c>
      <c r="E3313" s="89">
        <v>0</v>
      </c>
      <c r="F3313" s="88" t="s">
        <v>1185</v>
      </c>
      <c r="H3313" s="3">
        <f>E3313+SUMIF('BR DTG PACUL'!C:C,'STOK PACUL'!C3313,'BR DTG PACUL'!E:E)</f>
        <v>0</v>
      </c>
    </row>
    <row r="3314" spans="1:8">
      <c r="A3314" s="88" t="s">
        <v>7286</v>
      </c>
      <c r="B3314" s="88" t="s">
        <v>876</v>
      </c>
      <c r="C3314" s="88" t="s">
        <v>7286</v>
      </c>
      <c r="D3314" s="88" t="s">
        <v>7287</v>
      </c>
      <c r="E3314" s="89">
        <v>0</v>
      </c>
      <c r="F3314" s="88" t="s">
        <v>1185</v>
      </c>
      <c r="H3314" s="3">
        <f>E3314+SUMIF('BR DTG PACUL'!C:C,'STOK PACUL'!C3314,'BR DTG PACUL'!E:E)</f>
        <v>0</v>
      </c>
    </row>
    <row r="3315" spans="1:8" ht="30">
      <c r="A3315" s="88" t="s">
        <v>7288</v>
      </c>
      <c r="B3315" s="88" t="s">
        <v>877</v>
      </c>
      <c r="C3315" s="88" t="s">
        <v>7288</v>
      </c>
      <c r="D3315" s="88" t="s">
        <v>7289</v>
      </c>
      <c r="E3315" s="89">
        <v>1</v>
      </c>
      <c r="F3315" s="88" t="s">
        <v>1185</v>
      </c>
      <c r="H3315" s="3">
        <f>E3315+SUMIF('BR DTG PACUL'!C:C,'STOK PACUL'!C3315,'BR DTG PACUL'!E:E)</f>
        <v>1</v>
      </c>
    </row>
    <row r="3316" spans="1:8">
      <c r="A3316" s="88" t="s">
        <v>7290</v>
      </c>
      <c r="B3316" s="88" t="s">
        <v>876</v>
      </c>
      <c r="C3316" s="88" t="s">
        <v>7290</v>
      </c>
      <c r="D3316" s="88" t="s">
        <v>7291</v>
      </c>
      <c r="E3316" s="89">
        <v>0</v>
      </c>
      <c r="F3316" s="88" t="s">
        <v>1185</v>
      </c>
      <c r="H3316" s="3">
        <f>E3316+SUMIF('BR DTG PACUL'!C:C,'STOK PACUL'!C3316,'BR DTG PACUL'!E:E)</f>
        <v>0</v>
      </c>
    </row>
    <row r="3317" spans="1:8">
      <c r="A3317" s="88" t="s">
        <v>7292</v>
      </c>
      <c r="B3317" s="88" t="s">
        <v>876</v>
      </c>
      <c r="C3317" s="88" t="s">
        <v>7292</v>
      </c>
      <c r="D3317" s="88" t="s">
        <v>7293</v>
      </c>
      <c r="E3317" s="89">
        <v>0</v>
      </c>
      <c r="F3317" s="88" t="s">
        <v>1185</v>
      </c>
      <c r="H3317" s="3">
        <f>E3317+SUMIF('BR DTG PACUL'!C:C,'STOK PACUL'!C3317,'BR DTG PACUL'!E:E)</f>
        <v>0</v>
      </c>
    </row>
    <row r="3318" spans="1:8">
      <c r="A3318" s="88" t="s">
        <v>7294</v>
      </c>
      <c r="B3318" s="88" t="s">
        <v>876</v>
      </c>
      <c r="C3318" s="88" t="s">
        <v>7294</v>
      </c>
      <c r="D3318" s="88" t="s">
        <v>7295</v>
      </c>
      <c r="E3318" s="89">
        <v>0</v>
      </c>
      <c r="F3318" s="88" t="s">
        <v>1185</v>
      </c>
      <c r="H3318" s="3">
        <f>E3318+SUMIF('BR DTG PACUL'!C:C,'STOK PACUL'!C3318,'BR DTG PACUL'!E:E)</f>
        <v>0</v>
      </c>
    </row>
    <row r="3319" spans="1:8">
      <c r="A3319" s="88" t="s">
        <v>7296</v>
      </c>
      <c r="B3319" s="88" t="s">
        <v>876</v>
      </c>
      <c r="C3319" s="88" t="s">
        <v>7296</v>
      </c>
      <c r="D3319" s="88" t="s">
        <v>7297</v>
      </c>
      <c r="E3319" s="89">
        <v>0</v>
      </c>
      <c r="F3319" s="88" t="s">
        <v>1185</v>
      </c>
      <c r="H3319" s="3">
        <f>E3319+SUMIF('BR DTG PACUL'!C:C,'STOK PACUL'!C3319,'BR DTG PACUL'!E:E)</f>
        <v>0</v>
      </c>
    </row>
    <row r="3320" spans="1:8">
      <c r="A3320" s="88" t="s">
        <v>7298</v>
      </c>
      <c r="B3320" s="88" t="s">
        <v>876</v>
      </c>
      <c r="C3320" s="88" t="s">
        <v>7298</v>
      </c>
      <c r="D3320" s="88" t="s">
        <v>7299</v>
      </c>
      <c r="E3320" s="89">
        <v>0</v>
      </c>
      <c r="F3320" s="88" t="s">
        <v>1185</v>
      </c>
      <c r="H3320" s="3">
        <f>E3320+SUMIF('BR DTG PACUL'!C:C,'STOK PACUL'!C3320,'BR DTG PACUL'!E:E)</f>
        <v>0</v>
      </c>
    </row>
    <row r="3321" spans="1:8">
      <c r="A3321" s="88" t="s">
        <v>7300</v>
      </c>
      <c r="B3321" s="88" t="s">
        <v>876</v>
      </c>
      <c r="C3321" s="88" t="s">
        <v>7300</v>
      </c>
      <c r="D3321" s="88" t="s">
        <v>7301</v>
      </c>
      <c r="E3321" s="89">
        <v>0</v>
      </c>
      <c r="F3321" s="88" t="s">
        <v>1185</v>
      </c>
      <c r="H3321" s="3">
        <f>E3321+SUMIF('BR DTG PACUL'!C:C,'STOK PACUL'!C3321,'BR DTG PACUL'!E:E)</f>
        <v>0</v>
      </c>
    </row>
    <row r="3322" spans="1:8">
      <c r="A3322" s="88" t="s">
        <v>7302</v>
      </c>
      <c r="B3322" s="88" t="s">
        <v>876</v>
      </c>
      <c r="C3322" s="88" t="s">
        <v>7302</v>
      </c>
      <c r="D3322" s="88" t="s">
        <v>7303</v>
      </c>
      <c r="E3322" s="89">
        <v>0</v>
      </c>
      <c r="F3322" s="88" t="s">
        <v>1185</v>
      </c>
      <c r="H3322" s="3">
        <f>E3322+SUMIF('BR DTG PACUL'!C:C,'STOK PACUL'!C3322,'BR DTG PACUL'!E:E)</f>
        <v>0</v>
      </c>
    </row>
    <row r="3323" spans="1:8">
      <c r="A3323" s="88" t="s">
        <v>7304</v>
      </c>
      <c r="B3323" s="88" t="s">
        <v>876</v>
      </c>
      <c r="C3323" s="88" t="s">
        <v>7304</v>
      </c>
      <c r="D3323" s="88" t="s">
        <v>7305</v>
      </c>
      <c r="E3323" s="89">
        <v>0</v>
      </c>
      <c r="F3323" s="88" t="s">
        <v>1185</v>
      </c>
      <c r="H3323" s="3">
        <f>E3323+SUMIF('BR DTG PACUL'!C:C,'STOK PACUL'!C3323,'BR DTG PACUL'!E:E)</f>
        <v>0</v>
      </c>
    </row>
    <row r="3324" spans="1:8">
      <c r="A3324" s="88" t="s">
        <v>7306</v>
      </c>
      <c r="B3324" s="88" t="s">
        <v>876</v>
      </c>
      <c r="C3324" s="88" t="s">
        <v>7306</v>
      </c>
      <c r="D3324" s="88" t="s">
        <v>7307</v>
      </c>
      <c r="E3324" s="89">
        <v>0</v>
      </c>
      <c r="F3324" s="88" t="s">
        <v>1185</v>
      </c>
      <c r="H3324" s="3">
        <f>E3324+SUMIF('BR DTG PACUL'!C:C,'STOK PACUL'!C3324,'BR DTG PACUL'!E:E)</f>
        <v>0</v>
      </c>
    </row>
    <row r="3325" spans="1:8">
      <c r="A3325" s="88" t="s">
        <v>7308</v>
      </c>
      <c r="B3325" s="88" t="s">
        <v>876</v>
      </c>
      <c r="C3325" s="88" t="s">
        <v>7308</v>
      </c>
      <c r="D3325" s="88" t="s">
        <v>7309</v>
      </c>
      <c r="E3325" s="89">
        <v>0</v>
      </c>
      <c r="F3325" s="88" t="s">
        <v>1185</v>
      </c>
      <c r="H3325" s="3">
        <f>E3325+SUMIF('BR DTG PACUL'!C:C,'STOK PACUL'!C3325,'BR DTG PACUL'!E:E)</f>
        <v>0</v>
      </c>
    </row>
    <row r="3326" spans="1:8">
      <c r="A3326" s="88" t="s">
        <v>7310</v>
      </c>
      <c r="B3326" s="88" t="s">
        <v>876</v>
      </c>
      <c r="C3326" s="88" t="s">
        <v>7310</v>
      </c>
      <c r="D3326" s="88" t="s">
        <v>7311</v>
      </c>
      <c r="E3326" s="89">
        <v>0</v>
      </c>
      <c r="F3326" s="88" t="s">
        <v>1185</v>
      </c>
      <c r="H3326" s="3">
        <f>E3326+SUMIF('BR DTG PACUL'!C:C,'STOK PACUL'!C3326,'BR DTG PACUL'!E:E)</f>
        <v>0</v>
      </c>
    </row>
    <row r="3327" spans="1:8">
      <c r="A3327" s="88" t="s">
        <v>7312</v>
      </c>
      <c r="B3327" s="88" t="s">
        <v>876</v>
      </c>
      <c r="C3327" s="88" t="s">
        <v>7312</v>
      </c>
      <c r="D3327" s="88" t="s">
        <v>7313</v>
      </c>
      <c r="E3327" s="89">
        <v>0</v>
      </c>
      <c r="F3327" s="88" t="s">
        <v>1185</v>
      </c>
      <c r="H3327" s="3">
        <f>E3327+SUMIF('BR DTG PACUL'!C:C,'STOK PACUL'!C3327,'BR DTG PACUL'!E:E)</f>
        <v>0</v>
      </c>
    </row>
    <row r="3328" spans="1:8">
      <c r="A3328" s="88" t="s">
        <v>7314</v>
      </c>
      <c r="B3328" s="88" t="s">
        <v>876</v>
      </c>
      <c r="C3328" s="88" t="s">
        <v>7314</v>
      </c>
      <c r="D3328" s="88" t="s">
        <v>7315</v>
      </c>
      <c r="E3328" s="89">
        <v>0</v>
      </c>
      <c r="F3328" s="88" t="s">
        <v>1185</v>
      </c>
      <c r="H3328" s="3">
        <f>E3328+SUMIF('BR DTG PACUL'!C:C,'STOK PACUL'!C3328,'BR DTG PACUL'!E:E)</f>
        <v>0</v>
      </c>
    </row>
    <row r="3329" spans="1:8">
      <c r="A3329" s="88" t="s">
        <v>7316</v>
      </c>
      <c r="B3329" s="88" t="s">
        <v>876</v>
      </c>
      <c r="C3329" s="88" t="s">
        <v>7316</v>
      </c>
      <c r="D3329" s="88" t="s">
        <v>7317</v>
      </c>
      <c r="E3329" s="89">
        <v>0</v>
      </c>
      <c r="F3329" s="88" t="s">
        <v>1185</v>
      </c>
      <c r="H3329" s="3">
        <f>E3329+SUMIF('BR DTG PACUL'!C:C,'STOK PACUL'!C3329,'BR DTG PACUL'!E:E)</f>
        <v>0</v>
      </c>
    </row>
    <row r="3330" spans="1:8">
      <c r="A3330" s="88" t="s">
        <v>598</v>
      </c>
      <c r="B3330" s="88" t="s">
        <v>876</v>
      </c>
      <c r="C3330" s="88" t="s">
        <v>598</v>
      </c>
      <c r="D3330" s="88" t="s">
        <v>783</v>
      </c>
      <c r="E3330" s="89">
        <v>0</v>
      </c>
      <c r="F3330" s="88" t="s">
        <v>1185</v>
      </c>
      <c r="H3330" s="3">
        <f>E3330+SUMIF('BR DTG PACUL'!C:C,'STOK PACUL'!C3330,'BR DTG PACUL'!E:E)</f>
        <v>0</v>
      </c>
    </row>
    <row r="3331" spans="1:8">
      <c r="A3331" s="88" t="s">
        <v>7318</v>
      </c>
      <c r="B3331" s="88" t="s">
        <v>876</v>
      </c>
      <c r="C3331" s="88" t="s">
        <v>7318</v>
      </c>
      <c r="D3331" s="88" t="s">
        <v>7319</v>
      </c>
      <c r="E3331" s="89">
        <v>0</v>
      </c>
      <c r="F3331" s="88" t="s">
        <v>1185</v>
      </c>
      <c r="H3331" s="3">
        <f>E3331+SUMIF('BR DTG PACUL'!C:C,'STOK PACUL'!C3331,'BR DTG PACUL'!E:E)</f>
        <v>0</v>
      </c>
    </row>
    <row r="3332" spans="1:8">
      <c r="A3332" s="88" t="s">
        <v>7320</v>
      </c>
      <c r="B3332" s="88" t="s">
        <v>876</v>
      </c>
      <c r="C3332" s="88" t="s">
        <v>7320</v>
      </c>
      <c r="D3332" s="88" t="s">
        <v>7321</v>
      </c>
      <c r="E3332" s="89">
        <v>0</v>
      </c>
      <c r="F3332" s="88" t="s">
        <v>1185</v>
      </c>
      <c r="H3332" s="3">
        <f>E3332+SUMIF('BR DTG PACUL'!C:C,'STOK PACUL'!C3332,'BR DTG PACUL'!E:E)</f>
        <v>0</v>
      </c>
    </row>
    <row r="3333" spans="1:8">
      <c r="A3333" s="88" t="s">
        <v>7322</v>
      </c>
      <c r="B3333" s="88" t="s">
        <v>876</v>
      </c>
      <c r="C3333" s="88" t="s">
        <v>7322</v>
      </c>
      <c r="D3333" s="88" t="s">
        <v>7323</v>
      </c>
      <c r="E3333" s="89">
        <v>0</v>
      </c>
      <c r="F3333" s="88" t="s">
        <v>1185</v>
      </c>
      <c r="H3333" s="3">
        <f>E3333+SUMIF('BR DTG PACUL'!C:C,'STOK PACUL'!C3333,'BR DTG PACUL'!E:E)</f>
        <v>0</v>
      </c>
    </row>
    <row r="3334" spans="1:8">
      <c r="A3334" s="88" t="s">
        <v>7324</v>
      </c>
      <c r="B3334" s="88" t="s">
        <v>876</v>
      </c>
      <c r="C3334" s="88" t="s">
        <v>7324</v>
      </c>
      <c r="D3334" s="88" t="s">
        <v>7325</v>
      </c>
      <c r="E3334" s="89">
        <v>0</v>
      </c>
      <c r="F3334" s="88" t="s">
        <v>1185</v>
      </c>
      <c r="H3334" s="3">
        <f>E3334+SUMIF('BR DTG PACUL'!C:C,'STOK PACUL'!C3334,'BR DTG PACUL'!E:E)</f>
        <v>0</v>
      </c>
    </row>
    <row r="3335" spans="1:8">
      <c r="A3335" s="88" t="s">
        <v>7326</v>
      </c>
      <c r="B3335" s="88" t="s">
        <v>876</v>
      </c>
      <c r="C3335" s="88" t="s">
        <v>7326</v>
      </c>
      <c r="D3335" s="88" t="s">
        <v>7327</v>
      </c>
      <c r="E3335" s="89">
        <v>0</v>
      </c>
      <c r="F3335" s="88" t="s">
        <v>1185</v>
      </c>
      <c r="H3335" s="3">
        <f>E3335+SUMIF('BR DTG PACUL'!C:C,'STOK PACUL'!C3335,'BR DTG PACUL'!E:E)</f>
        <v>0</v>
      </c>
    </row>
    <row r="3336" spans="1:8" ht="30">
      <c r="A3336" s="88" t="s">
        <v>7328</v>
      </c>
      <c r="B3336" s="88" t="s">
        <v>876</v>
      </c>
      <c r="C3336" s="88" t="s">
        <v>7328</v>
      </c>
      <c r="D3336" s="88" t="s">
        <v>7329</v>
      </c>
      <c r="E3336" s="89">
        <v>0</v>
      </c>
      <c r="F3336" s="88" t="s">
        <v>1185</v>
      </c>
      <c r="H3336" s="3">
        <f>E3336+SUMIF('BR DTG PACUL'!C:C,'STOK PACUL'!C3336,'BR DTG PACUL'!E:E)</f>
        <v>0</v>
      </c>
    </row>
    <row r="3337" spans="1:8">
      <c r="A3337" s="88" t="s">
        <v>7330</v>
      </c>
      <c r="B3337" s="88" t="s">
        <v>876</v>
      </c>
      <c r="C3337" s="88" t="s">
        <v>7330</v>
      </c>
      <c r="D3337" s="88" t="s">
        <v>7331</v>
      </c>
      <c r="E3337" s="89">
        <v>0</v>
      </c>
      <c r="F3337" s="88" t="s">
        <v>1185</v>
      </c>
      <c r="H3337" s="3">
        <f>E3337+SUMIF('BR DTG PACUL'!C:C,'STOK PACUL'!C3337,'BR DTG PACUL'!E:E)</f>
        <v>0</v>
      </c>
    </row>
    <row r="3338" spans="1:8">
      <c r="A3338" s="88" t="s">
        <v>7332</v>
      </c>
      <c r="B3338" s="88" t="s">
        <v>876</v>
      </c>
      <c r="C3338" s="88" t="s">
        <v>7332</v>
      </c>
      <c r="D3338" s="88" t="s">
        <v>7333</v>
      </c>
      <c r="E3338" s="89">
        <v>0</v>
      </c>
      <c r="F3338" s="88" t="s">
        <v>1185</v>
      </c>
      <c r="H3338" s="3">
        <f>E3338+SUMIF('BR DTG PACUL'!C:C,'STOK PACUL'!C3338,'BR DTG PACUL'!E:E)</f>
        <v>0</v>
      </c>
    </row>
    <row r="3339" spans="1:8">
      <c r="A3339" s="88" t="s">
        <v>7334</v>
      </c>
      <c r="B3339" s="88" t="s">
        <v>876</v>
      </c>
      <c r="C3339" s="88" t="s">
        <v>7334</v>
      </c>
      <c r="D3339" s="88" t="s">
        <v>7335</v>
      </c>
      <c r="E3339" s="89">
        <v>0</v>
      </c>
      <c r="F3339" s="88" t="s">
        <v>1185</v>
      </c>
      <c r="H3339" s="3">
        <f>E3339+SUMIF('BR DTG PACUL'!C:C,'STOK PACUL'!C3339,'BR DTG PACUL'!E:E)</f>
        <v>0</v>
      </c>
    </row>
    <row r="3340" spans="1:8">
      <c r="A3340" s="88" t="s">
        <v>7336</v>
      </c>
      <c r="B3340" s="88" t="s">
        <v>876</v>
      </c>
      <c r="C3340" s="88" t="s">
        <v>7336</v>
      </c>
      <c r="D3340" s="88" t="s">
        <v>5710</v>
      </c>
      <c r="E3340" s="89">
        <v>1</v>
      </c>
      <c r="F3340" s="88" t="s">
        <v>1185</v>
      </c>
      <c r="H3340" s="3">
        <f>E3340+SUMIF('BR DTG PACUL'!C:C,'STOK PACUL'!C3340,'BR DTG PACUL'!E:E)</f>
        <v>1</v>
      </c>
    </row>
    <row r="3341" spans="1:8">
      <c r="A3341" s="88" t="s">
        <v>7337</v>
      </c>
      <c r="B3341" s="88" t="s">
        <v>876</v>
      </c>
      <c r="C3341" s="88" t="s">
        <v>7337</v>
      </c>
      <c r="D3341" s="88" t="s">
        <v>7338</v>
      </c>
      <c r="E3341" s="89">
        <v>0</v>
      </c>
      <c r="F3341" s="88" t="s">
        <v>1185</v>
      </c>
      <c r="H3341" s="3">
        <f>E3341+SUMIF('BR DTG PACUL'!C:C,'STOK PACUL'!C3341,'BR DTG PACUL'!E:E)</f>
        <v>0</v>
      </c>
    </row>
    <row r="3342" spans="1:8">
      <c r="A3342" s="88" t="s">
        <v>7339</v>
      </c>
      <c r="B3342" s="88" t="s">
        <v>876</v>
      </c>
      <c r="C3342" s="88" t="s">
        <v>7339</v>
      </c>
      <c r="D3342" s="88" t="s">
        <v>7340</v>
      </c>
      <c r="E3342" s="89">
        <v>0</v>
      </c>
      <c r="F3342" s="88" t="s">
        <v>1185</v>
      </c>
      <c r="H3342" s="3">
        <f>E3342+SUMIF('BR DTG PACUL'!C:C,'STOK PACUL'!C3342,'BR DTG PACUL'!E:E)</f>
        <v>0</v>
      </c>
    </row>
    <row r="3343" spans="1:8">
      <c r="A3343" s="88" t="s">
        <v>7341</v>
      </c>
      <c r="B3343" s="88" t="s">
        <v>876</v>
      </c>
      <c r="C3343" s="88" t="s">
        <v>7341</v>
      </c>
      <c r="D3343" s="88" t="s">
        <v>7342</v>
      </c>
      <c r="E3343" s="89">
        <v>1</v>
      </c>
      <c r="F3343" s="88" t="s">
        <v>1185</v>
      </c>
      <c r="H3343" s="3">
        <f>E3343+SUMIF('BR DTG PACUL'!C:C,'STOK PACUL'!C3343,'BR DTG PACUL'!E:E)</f>
        <v>1</v>
      </c>
    </row>
    <row r="3344" spans="1:8">
      <c r="A3344" s="88" t="s">
        <v>7343</v>
      </c>
      <c r="B3344" s="88" t="s">
        <v>876</v>
      </c>
      <c r="C3344" s="88" t="s">
        <v>7343</v>
      </c>
      <c r="D3344" s="88" t="s">
        <v>7344</v>
      </c>
      <c r="E3344" s="89">
        <v>0</v>
      </c>
      <c r="F3344" s="88" t="s">
        <v>1185</v>
      </c>
      <c r="H3344" s="3">
        <f>E3344+SUMIF('BR DTG PACUL'!C:C,'STOK PACUL'!C3344,'BR DTG PACUL'!E:E)</f>
        <v>0</v>
      </c>
    </row>
    <row r="3345" spans="1:8">
      <c r="A3345" s="88" t="s">
        <v>7345</v>
      </c>
      <c r="B3345" s="88" t="s">
        <v>876</v>
      </c>
      <c r="C3345" s="88" t="s">
        <v>7345</v>
      </c>
      <c r="D3345" s="88" t="s">
        <v>7346</v>
      </c>
      <c r="E3345" s="89">
        <v>0</v>
      </c>
      <c r="F3345" s="88" t="s">
        <v>1185</v>
      </c>
      <c r="H3345" s="3">
        <f>E3345+SUMIF('BR DTG PACUL'!C:C,'STOK PACUL'!C3345,'BR DTG PACUL'!E:E)</f>
        <v>0</v>
      </c>
    </row>
    <row r="3346" spans="1:8">
      <c r="A3346" s="88" t="s">
        <v>7347</v>
      </c>
      <c r="B3346" s="88" t="s">
        <v>1185</v>
      </c>
      <c r="C3346" s="88" t="s">
        <v>7347</v>
      </c>
      <c r="D3346" s="88" t="s">
        <v>7348</v>
      </c>
      <c r="E3346" s="89">
        <v>0</v>
      </c>
      <c r="F3346" s="88" t="s">
        <v>1185</v>
      </c>
      <c r="H3346" s="3">
        <f>E3346+SUMIF('BR DTG PACUL'!C:C,'STOK PACUL'!C3346,'BR DTG PACUL'!E:E)</f>
        <v>0</v>
      </c>
    </row>
    <row r="3347" spans="1:8">
      <c r="A3347" s="88" t="s">
        <v>7349</v>
      </c>
      <c r="B3347" s="88" t="s">
        <v>876</v>
      </c>
      <c r="C3347" s="88" t="s">
        <v>7349</v>
      </c>
      <c r="D3347" s="88" t="s">
        <v>7350</v>
      </c>
      <c r="E3347" s="89">
        <v>0</v>
      </c>
      <c r="F3347" s="88" t="s">
        <v>1185</v>
      </c>
      <c r="H3347" s="3">
        <f>E3347+SUMIF('BR DTG PACUL'!C:C,'STOK PACUL'!C3347,'BR DTG PACUL'!E:E)</f>
        <v>0</v>
      </c>
    </row>
    <row r="3348" spans="1:8">
      <c r="A3348" s="88" t="s">
        <v>7351</v>
      </c>
      <c r="B3348" s="88" t="s">
        <v>876</v>
      </c>
      <c r="C3348" s="88" t="s">
        <v>7351</v>
      </c>
      <c r="D3348" s="88" t="s">
        <v>2330</v>
      </c>
      <c r="E3348" s="89">
        <v>0</v>
      </c>
      <c r="F3348" s="88" t="s">
        <v>1185</v>
      </c>
      <c r="H3348" s="3">
        <f>E3348+SUMIF('BR DTG PACUL'!C:C,'STOK PACUL'!C3348,'BR DTG PACUL'!E:E)</f>
        <v>0</v>
      </c>
    </row>
    <row r="3349" spans="1:8">
      <c r="A3349" s="88" t="s">
        <v>7352</v>
      </c>
      <c r="B3349" s="88" t="s">
        <v>876</v>
      </c>
      <c r="C3349" s="88" t="s">
        <v>7352</v>
      </c>
      <c r="D3349" s="88" t="s">
        <v>7353</v>
      </c>
      <c r="E3349" s="89">
        <v>0</v>
      </c>
      <c r="F3349" s="88" t="s">
        <v>1185</v>
      </c>
      <c r="H3349" s="3">
        <f>E3349+SUMIF('BR DTG PACUL'!C:C,'STOK PACUL'!C3349,'BR DTG PACUL'!E:E)</f>
        <v>0</v>
      </c>
    </row>
    <row r="3350" spans="1:8">
      <c r="A3350" s="88" t="s">
        <v>7354</v>
      </c>
      <c r="B3350" s="88" t="s">
        <v>876</v>
      </c>
      <c r="C3350" s="88" t="s">
        <v>7354</v>
      </c>
      <c r="D3350" s="88" t="s">
        <v>7355</v>
      </c>
      <c r="E3350" s="89">
        <v>1</v>
      </c>
      <c r="F3350" s="88" t="s">
        <v>1185</v>
      </c>
      <c r="H3350" s="3">
        <f>E3350+SUMIF('BR DTG PACUL'!C:C,'STOK PACUL'!C3350,'BR DTG PACUL'!E:E)</f>
        <v>1</v>
      </c>
    </row>
    <row r="3351" spans="1:8">
      <c r="A3351" s="88" t="s">
        <v>7356</v>
      </c>
      <c r="B3351" s="88" t="s">
        <v>876</v>
      </c>
      <c r="C3351" s="88" t="s">
        <v>7356</v>
      </c>
      <c r="D3351" s="88" t="s">
        <v>7357</v>
      </c>
      <c r="E3351" s="89">
        <v>0</v>
      </c>
      <c r="F3351" s="88" t="s">
        <v>1185</v>
      </c>
      <c r="H3351" s="3">
        <f>E3351+SUMIF('BR DTG PACUL'!C:C,'STOK PACUL'!C3351,'BR DTG PACUL'!E:E)</f>
        <v>0</v>
      </c>
    </row>
    <row r="3352" spans="1:8">
      <c r="A3352" s="88" t="s">
        <v>452</v>
      </c>
      <c r="B3352" s="88" t="s">
        <v>876</v>
      </c>
      <c r="C3352" s="88" t="s">
        <v>452</v>
      </c>
      <c r="D3352" s="88" t="s">
        <v>1262</v>
      </c>
      <c r="E3352" s="89">
        <v>2</v>
      </c>
      <c r="F3352" s="88" t="s">
        <v>1185</v>
      </c>
      <c r="H3352" s="3">
        <f>E3352+SUMIF('BR DTG PACUL'!C:C,'STOK PACUL'!C3352,'BR DTG PACUL'!E:E)</f>
        <v>2</v>
      </c>
    </row>
    <row r="3353" spans="1:8">
      <c r="A3353" s="88" t="s">
        <v>7358</v>
      </c>
      <c r="B3353" s="88" t="s">
        <v>876</v>
      </c>
      <c r="C3353" s="88" t="s">
        <v>7358</v>
      </c>
      <c r="D3353" s="88" t="s">
        <v>7359</v>
      </c>
      <c r="E3353" s="89">
        <v>0</v>
      </c>
      <c r="F3353" s="88" t="s">
        <v>1185</v>
      </c>
      <c r="H3353" s="3">
        <f>E3353+SUMIF('BR DTG PACUL'!C:C,'STOK PACUL'!C3353,'BR DTG PACUL'!E:E)</f>
        <v>0</v>
      </c>
    </row>
    <row r="3354" spans="1:8">
      <c r="A3354" s="88" t="s">
        <v>7360</v>
      </c>
      <c r="B3354" s="88" t="s">
        <v>876</v>
      </c>
      <c r="C3354" s="88" t="s">
        <v>7360</v>
      </c>
      <c r="D3354" s="88" t="s">
        <v>7361</v>
      </c>
      <c r="E3354" s="89">
        <v>0</v>
      </c>
      <c r="F3354" s="88" t="s">
        <v>1185</v>
      </c>
      <c r="H3354" s="3">
        <f>E3354+SUMIF('BR DTG PACUL'!C:C,'STOK PACUL'!C3354,'BR DTG PACUL'!E:E)</f>
        <v>0</v>
      </c>
    </row>
    <row r="3355" spans="1:8">
      <c r="A3355" s="88" t="s">
        <v>7362</v>
      </c>
      <c r="B3355" s="88" t="s">
        <v>876</v>
      </c>
      <c r="C3355" s="88" t="s">
        <v>7362</v>
      </c>
      <c r="D3355" s="88" t="s">
        <v>7363</v>
      </c>
      <c r="E3355" s="89">
        <v>0</v>
      </c>
      <c r="F3355" s="88" t="s">
        <v>1185</v>
      </c>
      <c r="H3355" s="3">
        <f>E3355+SUMIF('BR DTG PACUL'!C:C,'STOK PACUL'!C3355,'BR DTG PACUL'!E:E)</f>
        <v>0</v>
      </c>
    </row>
    <row r="3356" spans="1:8">
      <c r="A3356" s="88" t="s">
        <v>1918</v>
      </c>
      <c r="B3356" s="88" t="s">
        <v>876</v>
      </c>
      <c r="C3356" s="88" t="s">
        <v>1918</v>
      </c>
      <c r="D3356" s="88" t="s">
        <v>1919</v>
      </c>
      <c r="E3356" s="89">
        <v>0</v>
      </c>
      <c r="F3356" s="88" t="s">
        <v>1185</v>
      </c>
      <c r="H3356" s="3">
        <f>E3356+SUMIF('BR DTG PACUL'!C:C,'STOK PACUL'!C3356,'BR DTG PACUL'!E:E)</f>
        <v>0</v>
      </c>
    </row>
    <row r="3357" spans="1:8">
      <c r="A3357" s="88" t="s">
        <v>1677</v>
      </c>
      <c r="B3357" s="88" t="s">
        <v>1185</v>
      </c>
      <c r="C3357" s="88" t="s">
        <v>1677</v>
      </c>
      <c r="D3357" s="88" t="s">
        <v>1678</v>
      </c>
      <c r="E3357" s="89">
        <v>0</v>
      </c>
      <c r="F3357" s="88" t="s">
        <v>1185</v>
      </c>
      <c r="H3357" s="3">
        <f>E3357+SUMIF('BR DTG PACUL'!C:C,'STOK PACUL'!C3357,'BR DTG PACUL'!E:E)</f>
        <v>0</v>
      </c>
    </row>
    <row r="3358" spans="1:8">
      <c r="A3358" s="88" t="s">
        <v>7364</v>
      </c>
      <c r="B3358" s="88" t="s">
        <v>876</v>
      </c>
      <c r="C3358" s="88" t="s">
        <v>7364</v>
      </c>
      <c r="D3358" s="88" t="s">
        <v>7365</v>
      </c>
      <c r="E3358" s="89">
        <v>1</v>
      </c>
      <c r="F3358" s="88" t="s">
        <v>1185</v>
      </c>
      <c r="H3358" s="3">
        <f>E3358+SUMIF('BR DTG PACUL'!C:C,'STOK PACUL'!C3358,'BR DTG PACUL'!E:E)</f>
        <v>1</v>
      </c>
    </row>
    <row r="3359" spans="1:8">
      <c r="A3359" s="88" t="s">
        <v>7366</v>
      </c>
      <c r="B3359" s="88" t="s">
        <v>876</v>
      </c>
      <c r="C3359" s="88" t="s">
        <v>7366</v>
      </c>
      <c r="D3359" s="88" t="s">
        <v>7367</v>
      </c>
      <c r="E3359" s="89">
        <v>1</v>
      </c>
      <c r="F3359" s="88" t="s">
        <v>1185</v>
      </c>
      <c r="H3359" s="3">
        <f>E3359+SUMIF('BR DTG PACUL'!C:C,'STOK PACUL'!C3359,'BR DTG PACUL'!E:E)</f>
        <v>1</v>
      </c>
    </row>
    <row r="3360" spans="1:8">
      <c r="A3360" s="88" t="s">
        <v>7368</v>
      </c>
      <c r="B3360" s="88" t="s">
        <v>876</v>
      </c>
      <c r="C3360" s="88" t="s">
        <v>7368</v>
      </c>
      <c r="D3360" s="88" t="s">
        <v>7369</v>
      </c>
      <c r="E3360" s="89">
        <v>0</v>
      </c>
      <c r="F3360" s="88" t="s">
        <v>1185</v>
      </c>
      <c r="H3360" s="3">
        <f>E3360+SUMIF('BR DTG PACUL'!C:C,'STOK PACUL'!C3360,'BR DTG PACUL'!E:E)</f>
        <v>0</v>
      </c>
    </row>
    <row r="3361" spans="1:8">
      <c r="A3361" s="88" t="s">
        <v>7370</v>
      </c>
      <c r="B3361" s="88" t="s">
        <v>876</v>
      </c>
      <c r="C3361" s="88" t="s">
        <v>7370</v>
      </c>
      <c r="D3361" s="88" t="s">
        <v>7371</v>
      </c>
      <c r="E3361" s="89">
        <v>0</v>
      </c>
      <c r="F3361" s="88" t="s">
        <v>1185</v>
      </c>
      <c r="H3361" s="3">
        <f>E3361+SUMIF('BR DTG PACUL'!C:C,'STOK PACUL'!C3361,'BR DTG PACUL'!E:E)</f>
        <v>0</v>
      </c>
    </row>
    <row r="3362" spans="1:8">
      <c r="A3362" s="88" t="s">
        <v>7372</v>
      </c>
      <c r="B3362" s="88" t="s">
        <v>876</v>
      </c>
      <c r="C3362" s="88" t="s">
        <v>7372</v>
      </c>
      <c r="D3362" s="88" t="s">
        <v>7373</v>
      </c>
      <c r="E3362" s="89">
        <v>0</v>
      </c>
      <c r="F3362" s="88" t="s">
        <v>1185</v>
      </c>
      <c r="H3362" s="3">
        <f>E3362+SUMIF('BR DTG PACUL'!C:C,'STOK PACUL'!C3362,'BR DTG PACUL'!E:E)</f>
        <v>0</v>
      </c>
    </row>
    <row r="3363" spans="1:8">
      <c r="A3363" s="88" t="s">
        <v>1920</v>
      </c>
      <c r="B3363" s="88" t="s">
        <v>876</v>
      </c>
      <c r="C3363" s="88" t="s">
        <v>1920</v>
      </c>
      <c r="D3363" s="88" t="s">
        <v>1921</v>
      </c>
      <c r="E3363" s="89">
        <v>0</v>
      </c>
      <c r="F3363" s="88" t="s">
        <v>1185</v>
      </c>
      <c r="H3363" s="3">
        <f>E3363+SUMIF('BR DTG PACUL'!C:C,'STOK PACUL'!C3363,'BR DTG PACUL'!E:E)</f>
        <v>0</v>
      </c>
    </row>
    <row r="3364" spans="1:8">
      <c r="A3364" s="88" t="s">
        <v>784</v>
      </c>
      <c r="B3364" s="88" t="s">
        <v>876</v>
      </c>
      <c r="C3364" s="88" t="s">
        <v>784</v>
      </c>
      <c r="D3364" s="88" t="s">
        <v>785</v>
      </c>
      <c r="E3364" s="89">
        <v>0</v>
      </c>
      <c r="F3364" s="88" t="s">
        <v>1185</v>
      </c>
      <c r="H3364" s="3">
        <f>E3364+SUMIF('BR DTG PACUL'!C:C,'STOK PACUL'!C3364,'BR DTG PACUL'!E:E)</f>
        <v>0</v>
      </c>
    </row>
    <row r="3365" spans="1:8" ht="30">
      <c r="A3365" s="88" t="s">
        <v>7374</v>
      </c>
      <c r="B3365" s="88" t="s">
        <v>876</v>
      </c>
      <c r="C3365" s="88" t="s">
        <v>7374</v>
      </c>
      <c r="D3365" s="88" t="s">
        <v>7375</v>
      </c>
      <c r="E3365" s="89">
        <v>0</v>
      </c>
      <c r="F3365" s="88" t="s">
        <v>1185</v>
      </c>
      <c r="H3365" s="3">
        <f>E3365+SUMIF('BR DTG PACUL'!C:C,'STOK PACUL'!C3365,'BR DTG PACUL'!E:E)</f>
        <v>0</v>
      </c>
    </row>
    <row r="3366" spans="1:8">
      <c r="A3366" s="88" t="s">
        <v>2276</v>
      </c>
      <c r="B3366" s="88" t="s">
        <v>876</v>
      </c>
      <c r="C3366" s="88" t="s">
        <v>2276</v>
      </c>
      <c r="D3366" s="88" t="s">
        <v>2277</v>
      </c>
      <c r="E3366" s="89">
        <v>0</v>
      </c>
      <c r="F3366" s="88" t="s">
        <v>1185</v>
      </c>
      <c r="H3366" s="3">
        <f>E3366+SUMIF('BR DTG PACUL'!C:C,'STOK PACUL'!C3366,'BR DTG PACUL'!E:E)</f>
        <v>0</v>
      </c>
    </row>
    <row r="3367" spans="1:8">
      <c r="A3367" s="88" t="s">
        <v>7376</v>
      </c>
      <c r="B3367" s="88" t="s">
        <v>876</v>
      </c>
      <c r="C3367" s="88" t="s">
        <v>7376</v>
      </c>
      <c r="D3367" s="88" t="s">
        <v>7377</v>
      </c>
      <c r="E3367" s="89">
        <v>0</v>
      </c>
      <c r="F3367" s="88" t="s">
        <v>1185</v>
      </c>
      <c r="H3367" s="3">
        <f>E3367+SUMIF('BR DTG PACUL'!C:C,'STOK PACUL'!C3367,'BR DTG PACUL'!E:E)</f>
        <v>0</v>
      </c>
    </row>
    <row r="3368" spans="1:8">
      <c r="A3368" s="88" t="s">
        <v>7378</v>
      </c>
      <c r="B3368" s="88" t="s">
        <v>876</v>
      </c>
      <c r="C3368" s="88" t="s">
        <v>7378</v>
      </c>
      <c r="D3368" s="88" t="s">
        <v>7379</v>
      </c>
      <c r="E3368" s="89">
        <v>0</v>
      </c>
      <c r="F3368" s="88" t="s">
        <v>1185</v>
      </c>
      <c r="H3368" s="3">
        <f>E3368+SUMIF('BR DTG PACUL'!C:C,'STOK PACUL'!C3368,'BR DTG PACUL'!E:E)</f>
        <v>0</v>
      </c>
    </row>
    <row r="3369" spans="1:8">
      <c r="A3369" s="88" t="s">
        <v>7380</v>
      </c>
      <c r="B3369" s="88" t="s">
        <v>876</v>
      </c>
      <c r="C3369" s="88" t="s">
        <v>7380</v>
      </c>
      <c r="D3369" s="88" t="s">
        <v>7381</v>
      </c>
      <c r="E3369" s="89">
        <v>0</v>
      </c>
      <c r="F3369" s="88" t="s">
        <v>1185</v>
      </c>
      <c r="H3369" s="3">
        <f>E3369+SUMIF('BR DTG PACUL'!C:C,'STOK PACUL'!C3369,'BR DTG PACUL'!E:E)</f>
        <v>0</v>
      </c>
    </row>
    <row r="3370" spans="1:8">
      <c r="A3370" s="88" t="s">
        <v>7382</v>
      </c>
      <c r="B3370" s="88" t="s">
        <v>876</v>
      </c>
      <c r="C3370" s="88" t="s">
        <v>7382</v>
      </c>
      <c r="D3370" s="88" t="s">
        <v>7383</v>
      </c>
      <c r="E3370" s="89">
        <v>0</v>
      </c>
      <c r="F3370" s="88" t="s">
        <v>1185</v>
      </c>
      <c r="H3370" s="3">
        <f>E3370+SUMIF('BR DTG PACUL'!C:C,'STOK PACUL'!C3370,'BR DTG PACUL'!E:E)</f>
        <v>0</v>
      </c>
    </row>
    <row r="3371" spans="1:8">
      <c r="A3371" s="88" t="s">
        <v>7384</v>
      </c>
      <c r="B3371" s="88" t="s">
        <v>876</v>
      </c>
      <c r="C3371" s="88" t="s">
        <v>7384</v>
      </c>
      <c r="D3371" s="88" t="s">
        <v>7385</v>
      </c>
      <c r="E3371" s="89">
        <v>0</v>
      </c>
      <c r="F3371" s="88" t="s">
        <v>1185</v>
      </c>
      <c r="H3371" s="3">
        <f>E3371+SUMIF('BR DTG PACUL'!C:C,'STOK PACUL'!C3371,'BR DTG PACUL'!E:E)</f>
        <v>0</v>
      </c>
    </row>
    <row r="3372" spans="1:8">
      <c r="A3372" s="88" t="s">
        <v>7386</v>
      </c>
      <c r="B3372" s="88" t="s">
        <v>876</v>
      </c>
      <c r="C3372" s="88" t="s">
        <v>7386</v>
      </c>
      <c r="D3372" s="88" t="s">
        <v>7387</v>
      </c>
      <c r="E3372" s="89">
        <v>0</v>
      </c>
      <c r="F3372" s="88" t="s">
        <v>1185</v>
      </c>
      <c r="H3372" s="3">
        <f>E3372+SUMIF('BR DTG PACUL'!C:C,'STOK PACUL'!C3372,'BR DTG PACUL'!E:E)</f>
        <v>0</v>
      </c>
    </row>
    <row r="3373" spans="1:8">
      <c r="A3373" s="88" t="s">
        <v>7388</v>
      </c>
      <c r="B3373" s="88" t="s">
        <v>876</v>
      </c>
      <c r="C3373" s="88" t="s">
        <v>7388</v>
      </c>
      <c r="D3373" s="88" t="s">
        <v>7389</v>
      </c>
      <c r="E3373" s="89">
        <v>0</v>
      </c>
      <c r="F3373" s="88" t="s">
        <v>1185</v>
      </c>
      <c r="H3373" s="3">
        <f>E3373+SUMIF('BR DTG PACUL'!C:C,'STOK PACUL'!C3373,'BR DTG PACUL'!E:E)</f>
        <v>0</v>
      </c>
    </row>
    <row r="3374" spans="1:8">
      <c r="A3374" s="88" t="s">
        <v>7390</v>
      </c>
      <c r="B3374" s="88" t="s">
        <v>876</v>
      </c>
      <c r="C3374" s="88" t="s">
        <v>7390</v>
      </c>
      <c r="D3374" s="88" t="s">
        <v>7391</v>
      </c>
      <c r="E3374" s="89">
        <v>0</v>
      </c>
      <c r="F3374" s="88" t="s">
        <v>1185</v>
      </c>
      <c r="H3374" s="3">
        <f>E3374+SUMIF('BR DTG PACUL'!C:C,'STOK PACUL'!C3374,'BR DTG PACUL'!E:E)</f>
        <v>0</v>
      </c>
    </row>
    <row r="3375" spans="1:8">
      <c r="A3375" s="88" t="s">
        <v>7392</v>
      </c>
      <c r="B3375" s="88" t="s">
        <v>876</v>
      </c>
      <c r="C3375" s="88" t="s">
        <v>7392</v>
      </c>
      <c r="D3375" s="88" t="s">
        <v>7393</v>
      </c>
      <c r="E3375" s="89">
        <v>0</v>
      </c>
      <c r="F3375" s="88" t="s">
        <v>1185</v>
      </c>
      <c r="H3375" s="3">
        <f>E3375+SUMIF('BR DTG PACUL'!C:C,'STOK PACUL'!C3375,'BR DTG PACUL'!E:E)</f>
        <v>0</v>
      </c>
    </row>
    <row r="3376" spans="1:8">
      <c r="A3376" s="88" t="s">
        <v>7394</v>
      </c>
      <c r="B3376" s="88" t="s">
        <v>876</v>
      </c>
      <c r="C3376" s="88" t="s">
        <v>7394</v>
      </c>
      <c r="D3376" s="88" t="s">
        <v>7395</v>
      </c>
      <c r="E3376" s="89">
        <v>0</v>
      </c>
      <c r="F3376" s="88" t="s">
        <v>1185</v>
      </c>
      <c r="H3376" s="3">
        <f>E3376+SUMIF('BR DTG PACUL'!C:C,'STOK PACUL'!C3376,'BR DTG PACUL'!E:E)</f>
        <v>0</v>
      </c>
    </row>
    <row r="3377" spans="1:8">
      <c r="A3377" s="88" t="s">
        <v>7396</v>
      </c>
      <c r="B3377" s="88" t="s">
        <v>876</v>
      </c>
      <c r="C3377" s="88" t="s">
        <v>7396</v>
      </c>
      <c r="D3377" s="88" t="s">
        <v>7397</v>
      </c>
      <c r="E3377" s="89">
        <v>0</v>
      </c>
      <c r="F3377" s="88" t="s">
        <v>1185</v>
      </c>
      <c r="H3377" s="3">
        <f>E3377+SUMIF('BR DTG PACUL'!C:C,'STOK PACUL'!C3377,'BR DTG PACUL'!E:E)</f>
        <v>0</v>
      </c>
    </row>
    <row r="3378" spans="1:8">
      <c r="A3378" s="88" t="s">
        <v>7398</v>
      </c>
      <c r="B3378" s="88" t="s">
        <v>876</v>
      </c>
      <c r="C3378" s="88" t="s">
        <v>7398</v>
      </c>
      <c r="D3378" s="88" t="s">
        <v>7399</v>
      </c>
      <c r="E3378" s="89">
        <v>0</v>
      </c>
      <c r="F3378" s="88" t="s">
        <v>1185</v>
      </c>
      <c r="H3378" s="3">
        <f>E3378+SUMIF('BR DTG PACUL'!C:C,'STOK PACUL'!C3378,'BR DTG PACUL'!E:E)</f>
        <v>0</v>
      </c>
    </row>
    <row r="3379" spans="1:8">
      <c r="A3379" s="88" t="s">
        <v>7400</v>
      </c>
      <c r="B3379" s="88" t="s">
        <v>876</v>
      </c>
      <c r="C3379" s="88" t="s">
        <v>7400</v>
      </c>
      <c r="D3379" s="88" t="s">
        <v>7401</v>
      </c>
      <c r="E3379" s="89">
        <v>0</v>
      </c>
      <c r="F3379" s="88" t="s">
        <v>1185</v>
      </c>
      <c r="H3379" s="3">
        <f>E3379+SUMIF('BR DTG PACUL'!C:C,'STOK PACUL'!C3379,'BR DTG PACUL'!E:E)</f>
        <v>0</v>
      </c>
    </row>
    <row r="3380" spans="1:8">
      <c r="A3380" s="88" t="s">
        <v>7402</v>
      </c>
      <c r="B3380" s="88" t="s">
        <v>876</v>
      </c>
      <c r="C3380" s="88" t="s">
        <v>7402</v>
      </c>
      <c r="D3380" s="88" t="s">
        <v>7403</v>
      </c>
      <c r="E3380" s="89">
        <v>0</v>
      </c>
      <c r="F3380" s="88" t="s">
        <v>1185</v>
      </c>
      <c r="H3380" s="3">
        <f>E3380+SUMIF('BR DTG PACUL'!C:C,'STOK PACUL'!C3380,'BR DTG PACUL'!E:E)</f>
        <v>0</v>
      </c>
    </row>
    <row r="3381" spans="1:8">
      <c r="A3381" s="88" t="s">
        <v>7404</v>
      </c>
      <c r="B3381" s="88" t="s">
        <v>876</v>
      </c>
      <c r="C3381" s="88" t="s">
        <v>7404</v>
      </c>
      <c r="D3381" s="88" t="s">
        <v>7405</v>
      </c>
      <c r="E3381" s="89">
        <v>0</v>
      </c>
      <c r="F3381" s="88" t="s">
        <v>1185</v>
      </c>
      <c r="H3381" s="3">
        <f>E3381+SUMIF('BR DTG PACUL'!C:C,'STOK PACUL'!C3381,'BR DTG PACUL'!E:E)</f>
        <v>0</v>
      </c>
    </row>
    <row r="3382" spans="1:8">
      <c r="A3382" s="88" t="s">
        <v>7406</v>
      </c>
      <c r="B3382" s="88" t="s">
        <v>876</v>
      </c>
      <c r="C3382" s="88" t="s">
        <v>7406</v>
      </c>
      <c r="D3382" s="88" t="s">
        <v>7407</v>
      </c>
      <c r="E3382" s="89">
        <v>0</v>
      </c>
      <c r="F3382" s="88" t="s">
        <v>1185</v>
      </c>
      <c r="H3382" s="3">
        <f>E3382+SUMIF('BR DTG PACUL'!C:C,'STOK PACUL'!C3382,'BR DTG PACUL'!E:E)</f>
        <v>0</v>
      </c>
    </row>
    <row r="3383" spans="1:8">
      <c r="A3383" s="88" t="s">
        <v>1348</v>
      </c>
      <c r="B3383" s="88" t="s">
        <v>876</v>
      </c>
      <c r="C3383" s="88" t="s">
        <v>1348</v>
      </c>
      <c r="D3383" s="88" t="s">
        <v>1349</v>
      </c>
      <c r="E3383" s="89">
        <v>0</v>
      </c>
      <c r="F3383" s="88" t="s">
        <v>1185</v>
      </c>
      <c r="H3383" s="3">
        <f>E3383+SUMIF('BR DTG PACUL'!C:C,'STOK PACUL'!C3383,'BR DTG PACUL'!E:E)</f>
        <v>0</v>
      </c>
    </row>
    <row r="3384" spans="1:8">
      <c r="A3384" s="88" t="s">
        <v>7408</v>
      </c>
      <c r="B3384" s="88" t="s">
        <v>876</v>
      </c>
      <c r="C3384" s="88" t="s">
        <v>7408</v>
      </c>
      <c r="D3384" s="88" t="s">
        <v>7409</v>
      </c>
      <c r="E3384" s="89">
        <v>0</v>
      </c>
      <c r="F3384" s="88" t="s">
        <v>1185</v>
      </c>
      <c r="H3384" s="3">
        <f>E3384+SUMIF('BR DTG PACUL'!C:C,'STOK PACUL'!C3384,'BR DTG PACUL'!E:E)</f>
        <v>0</v>
      </c>
    </row>
    <row r="3385" spans="1:8">
      <c r="A3385" s="88" t="s">
        <v>7410</v>
      </c>
      <c r="B3385" s="88" t="s">
        <v>876</v>
      </c>
      <c r="C3385" s="88" t="s">
        <v>7410</v>
      </c>
      <c r="D3385" s="88" t="s">
        <v>7411</v>
      </c>
      <c r="E3385" s="89">
        <v>0</v>
      </c>
      <c r="F3385" s="88" t="s">
        <v>1185</v>
      </c>
      <c r="H3385" s="3">
        <f>E3385+SUMIF('BR DTG PACUL'!C:C,'STOK PACUL'!C3385,'BR DTG PACUL'!E:E)</f>
        <v>0</v>
      </c>
    </row>
    <row r="3386" spans="1:8">
      <c r="A3386" s="88" t="s">
        <v>7412</v>
      </c>
      <c r="B3386" s="88" t="s">
        <v>876</v>
      </c>
      <c r="C3386" s="88" t="s">
        <v>7412</v>
      </c>
      <c r="D3386" s="88" t="s">
        <v>7413</v>
      </c>
      <c r="E3386" s="89">
        <v>0</v>
      </c>
      <c r="F3386" s="88" t="s">
        <v>1185</v>
      </c>
      <c r="H3386" s="3">
        <f>E3386+SUMIF('BR DTG PACUL'!C:C,'STOK PACUL'!C3386,'BR DTG PACUL'!E:E)</f>
        <v>0</v>
      </c>
    </row>
    <row r="3387" spans="1:8">
      <c r="A3387" s="88" t="s">
        <v>7414</v>
      </c>
      <c r="B3387" s="88" t="s">
        <v>876</v>
      </c>
      <c r="C3387" s="88" t="s">
        <v>7414</v>
      </c>
      <c r="D3387" s="88" t="s">
        <v>7415</v>
      </c>
      <c r="E3387" s="89">
        <v>0</v>
      </c>
      <c r="F3387" s="88" t="s">
        <v>1185</v>
      </c>
      <c r="H3387" s="3">
        <f>E3387+SUMIF('BR DTG PACUL'!C:C,'STOK PACUL'!C3387,'BR DTG PACUL'!E:E)</f>
        <v>0</v>
      </c>
    </row>
    <row r="3388" spans="1:8">
      <c r="A3388" s="88" t="s">
        <v>7416</v>
      </c>
      <c r="B3388" s="88" t="s">
        <v>876</v>
      </c>
      <c r="C3388" s="88" t="s">
        <v>7416</v>
      </c>
      <c r="D3388" s="88" t="s">
        <v>7417</v>
      </c>
      <c r="E3388" s="89">
        <v>0</v>
      </c>
      <c r="F3388" s="88" t="s">
        <v>1185</v>
      </c>
      <c r="H3388" s="3">
        <f>E3388+SUMIF('BR DTG PACUL'!C:C,'STOK PACUL'!C3388,'BR DTG PACUL'!E:E)</f>
        <v>0</v>
      </c>
    </row>
    <row r="3389" spans="1:8">
      <c r="A3389" s="88" t="s">
        <v>7418</v>
      </c>
      <c r="B3389" s="88" t="s">
        <v>876</v>
      </c>
      <c r="C3389" s="88" t="s">
        <v>7418</v>
      </c>
      <c r="D3389" s="88" t="s">
        <v>7419</v>
      </c>
      <c r="E3389" s="89">
        <v>0</v>
      </c>
      <c r="F3389" s="88" t="s">
        <v>1185</v>
      </c>
      <c r="H3389" s="3">
        <f>E3389+SUMIF('BR DTG PACUL'!C:C,'STOK PACUL'!C3389,'BR DTG PACUL'!E:E)</f>
        <v>0</v>
      </c>
    </row>
    <row r="3390" spans="1:8">
      <c r="A3390" s="88" t="s">
        <v>7420</v>
      </c>
      <c r="B3390" s="88" t="s">
        <v>891</v>
      </c>
      <c r="C3390" s="88" t="s">
        <v>7420</v>
      </c>
      <c r="D3390" s="88" t="s">
        <v>7421</v>
      </c>
      <c r="E3390" s="89">
        <v>0</v>
      </c>
      <c r="F3390" s="88" t="s">
        <v>1185</v>
      </c>
      <c r="H3390" s="3">
        <f>E3390+SUMIF('BR DTG PACUL'!C:C,'STOK PACUL'!C3390,'BR DTG PACUL'!E:E)</f>
        <v>0</v>
      </c>
    </row>
    <row r="3391" spans="1:8">
      <c r="A3391" s="88" t="s">
        <v>7422</v>
      </c>
      <c r="B3391" s="88" t="s">
        <v>876</v>
      </c>
      <c r="C3391" s="88" t="s">
        <v>7422</v>
      </c>
      <c r="D3391" s="88" t="s">
        <v>7423</v>
      </c>
      <c r="E3391" s="89">
        <v>0</v>
      </c>
      <c r="F3391" s="88" t="s">
        <v>1185</v>
      </c>
      <c r="H3391" s="3">
        <f>E3391+SUMIF('BR DTG PACUL'!C:C,'STOK PACUL'!C3391,'BR DTG PACUL'!E:E)</f>
        <v>0</v>
      </c>
    </row>
    <row r="3392" spans="1:8">
      <c r="A3392" s="88" t="s">
        <v>7424</v>
      </c>
      <c r="B3392" s="88" t="s">
        <v>876</v>
      </c>
      <c r="C3392" s="88" t="s">
        <v>7424</v>
      </c>
      <c r="D3392" s="88" t="s">
        <v>7425</v>
      </c>
      <c r="E3392" s="89">
        <v>0</v>
      </c>
      <c r="F3392" s="88" t="s">
        <v>1185</v>
      </c>
      <c r="H3392" s="3">
        <f>E3392+SUMIF('BR DTG PACUL'!C:C,'STOK PACUL'!C3392,'BR DTG PACUL'!E:E)</f>
        <v>0</v>
      </c>
    </row>
    <row r="3393" spans="1:8">
      <c r="A3393" s="88" t="s">
        <v>7426</v>
      </c>
      <c r="B3393" s="88" t="s">
        <v>876</v>
      </c>
      <c r="C3393" s="88" t="s">
        <v>7426</v>
      </c>
      <c r="D3393" s="88" t="s">
        <v>7427</v>
      </c>
      <c r="E3393" s="89">
        <v>0</v>
      </c>
      <c r="F3393" s="88" t="s">
        <v>1185</v>
      </c>
      <c r="H3393" s="3">
        <f>E3393+SUMIF('BR DTG PACUL'!C:C,'STOK PACUL'!C3393,'BR DTG PACUL'!E:E)</f>
        <v>0</v>
      </c>
    </row>
    <row r="3394" spans="1:8">
      <c r="A3394" s="88" t="s">
        <v>7428</v>
      </c>
      <c r="B3394" s="88" t="s">
        <v>876</v>
      </c>
      <c r="C3394" s="88" t="s">
        <v>7428</v>
      </c>
      <c r="D3394" s="88" t="s">
        <v>7429</v>
      </c>
      <c r="E3394" s="89">
        <v>0</v>
      </c>
      <c r="F3394" s="88" t="s">
        <v>1185</v>
      </c>
      <c r="H3394" s="3">
        <f>E3394+SUMIF('BR DTG PACUL'!C:C,'STOK PACUL'!C3394,'BR DTG PACUL'!E:E)</f>
        <v>0</v>
      </c>
    </row>
    <row r="3395" spans="1:8">
      <c r="A3395" s="88" t="s">
        <v>7430</v>
      </c>
      <c r="B3395" s="88" t="s">
        <v>876</v>
      </c>
      <c r="C3395" s="88" t="s">
        <v>7430</v>
      </c>
      <c r="D3395" s="88" t="s">
        <v>7431</v>
      </c>
      <c r="E3395" s="89">
        <v>0</v>
      </c>
      <c r="F3395" s="88" t="s">
        <v>1185</v>
      </c>
      <c r="H3395" s="3">
        <f>E3395+SUMIF('BR DTG PACUL'!C:C,'STOK PACUL'!C3395,'BR DTG PACUL'!E:E)</f>
        <v>0</v>
      </c>
    </row>
    <row r="3396" spans="1:8">
      <c r="A3396" s="88" t="s">
        <v>7432</v>
      </c>
      <c r="B3396" s="88" t="s">
        <v>876</v>
      </c>
      <c r="C3396" s="88" t="s">
        <v>7432</v>
      </c>
      <c r="D3396" s="88" t="s">
        <v>7433</v>
      </c>
      <c r="E3396" s="89">
        <v>0</v>
      </c>
      <c r="F3396" s="88" t="s">
        <v>1185</v>
      </c>
      <c r="H3396" s="3">
        <f>E3396+SUMIF('BR DTG PACUL'!C:C,'STOK PACUL'!C3396,'BR DTG PACUL'!E:E)</f>
        <v>0</v>
      </c>
    </row>
    <row r="3397" spans="1:8">
      <c r="A3397" s="88" t="s">
        <v>7434</v>
      </c>
      <c r="B3397" s="88" t="s">
        <v>876</v>
      </c>
      <c r="C3397" s="88" t="s">
        <v>7434</v>
      </c>
      <c r="D3397" s="88" t="s">
        <v>7435</v>
      </c>
      <c r="E3397" s="89">
        <v>0</v>
      </c>
      <c r="F3397" s="88" t="s">
        <v>1185</v>
      </c>
      <c r="H3397" s="3">
        <f>E3397+SUMIF('BR DTG PACUL'!C:C,'STOK PACUL'!C3397,'BR DTG PACUL'!E:E)</f>
        <v>0</v>
      </c>
    </row>
    <row r="3398" spans="1:8" ht="30">
      <c r="A3398" s="88" t="s">
        <v>7436</v>
      </c>
      <c r="B3398" s="88" t="s">
        <v>877</v>
      </c>
      <c r="C3398" s="88" t="s">
        <v>7436</v>
      </c>
      <c r="D3398" s="88" t="s">
        <v>7437</v>
      </c>
      <c r="E3398" s="89">
        <v>1</v>
      </c>
      <c r="F3398" s="88" t="s">
        <v>1185</v>
      </c>
      <c r="H3398" s="3">
        <f>E3398+SUMIF('BR DTG PACUL'!C:C,'STOK PACUL'!C3398,'BR DTG PACUL'!E:E)</f>
        <v>1</v>
      </c>
    </row>
    <row r="3399" spans="1:8">
      <c r="A3399" s="88" t="s">
        <v>7438</v>
      </c>
      <c r="B3399" s="88" t="s">
        <v>876</v>
      </c>
      <c r="C3399" s="88" t="s">
        <v>7438</v>
      </c>
      <c r="D3399" s="88" t="s">
        <v>7439</v>
      </c>
      <c r="E3399" s="89">
        <v>0</v>
      </c>
      <c r="F3399" s="88" t="s">
        <v>1185</v>
      </c>
      <c r="H3399" s="3">
        <f>E3399+SUMIF('BR DTG PACUL'!C:C,'STOK PACUL'!C3399,'BR DTG PACUL'!E:E)</f>
        <v>0</v>
      </c>
    </row>
    <row r="3400" spans="1:8">
      <c r="A3400" s="88" t="s">
        <v>7440</v>
      </c>
      <c r="B3400" s="88" t="s">
        <v>876</v>
      </c>
      <c r="C3400" s="88" t="s">
        <v>7440</v>
      </c>
      <c r="D3400" s="88" t="s">
        <v>7441</v>
      </c>
      <c r="E3400" s="89">
        <v>0</v>
      </c>
      <c r="F3400" s="88" t="s">
        <v>1185</v>
      </c>
      <c r="H3400" s="3">
        <f>E3400+SUMIF('BR DTG PACUL'!C:C,'STOK PACUL'!C3400,'BR DTG PACUL'!E:E)</f>
        <v>0</v>
      </c>
    </row>
    <row r="3401" spans="1:8">
      <c r="A3401" s="88" t="s">
        <v>7442</v>
      </c>
      <c r="B3401" s="88" t="s">
        <v>876</v>
      </c>
      <c r="C3401" s="88" t="s">
        <v>7442</v>
      </c>
      <c r="D3401" s="88" t="s">
        <v>7443</v>
      </c>
      <c r="E3401" s="89">
        <v>0</v>
      </c>
      <c r="F3401" s="88" t="s">
        <v>1185</v>
      </c>
      <c r="H3401" s="3">
        <f>E3401+SUMIF('BR DTG PACUL'!C:C,'STOK PACUL'!C3401,'BR DTG PACUL'!E:E)</f>
        <v>0</v>
      </c>
    </row>
    <row r="3402" spans="1:8">
      <c r="A3402" s="88" t="s">
        <v>7444</v>
      </c>
      <c r="B3402" s="88" t="s">
        <v>876</v>
      </c>
      <c r="C3402" s="88" t="s">
        <v>7444</v>
      </c>
      <c r="D3402" s="88" t="s">
        <v>7445</v>
      </c>
      <c r="E3402" s="89">
        <v>0</v>
      </c>
      <c r="F3402" s="88" t="s">
        <v>1185</v>
      </c>
      <c r="H3402" s="3">
        <f>E3402+SUMIF('BR DTG PACUL'!C:C,'STOK PACUL'!C3402,'BR DTG PACUL'!E:E)</f>
        <v>0</v>
      </c>
    </row>
    <row r="3403" spans="1:8">
      <c r="A3403" s="88" t="s">
        <v>7446</v>
      </c>
      <c r="B3403" s="88" t="s">
        <v>984</v>
      </c>
      <c r="C3403" s="88" t="s">
        <v>7446</v>
      </c>
      <c r="D3403" s="88" t="s">
        <v>7447</v>
      </c>
      <c r="E3403" s="89">
        <v>1</v>
      </c>
      <c r="F3403" s="88" t="s">
        <v>1185</v>
      </c>
      <c r="H3403" s="3">
        <f>E3403+SUMIF('BR DTG PACUL'!C:C,'STOK PACUL'!C3403,'BR DTG PACUL'!E:E)</f>
        <v>1</v>
      </c>
    </row>
    <row r="3404" spans="1:8">
      <c r="A3404" s="88" t="s">
        <v>7448</v>
      </c>
      <c r="B3404" s="88" t="s">
        <v>876</v>
      </c>
      <c r="C3404" s="88" t="s">
        <v>7448</v>
      </c>
      <c r="D3404" s="88" t="s">
        <v>7449</v>
      </c>
      <c r="E3404" s="89">
        <v>0</v>
      </c>
      <c r="F3404" s="88" t="s">
        <v>1185</v>
      </c>
      <c r="H3404" s="3">
        <f>E3404+SUMIF('BR DTG PACUL'!C:C,'STOK PACUL'!C3404,'BR DTG PACUL'!E:E)</f>
        <v>0</v>
      </c>
    </row>
    <row r="3405" spans="1:8">
      <c r="A3405" s="88" t="s">
        <v>7450</v>
      </c>
      <c r="B3405" s="88" t="s">
        <v>984</v>
      </c>
      <c r="C3405" s="88" t="s">
        <v>7450</v>
      </c>
      <c r="D3405" s="88" t="s">
        <v>7451</v>
      </c>
      <c r="E3405" s="89">
        <v>0</v>
      </c>
      <c r="F3405" s="88" t="s">
        <v>1185</v>
      </c>
      <c r="H3405" s="3">
        <f>E3405+SUMIF('BR DTG PACUL'!C:C,'STOK PACUL'!C3405,'BR DTG PACUL'!E:E)</f>
        <v>0</v>
      </c>
    </row>
    <row r="3406" spans="1:8">
      <c r="A3406" s="88" t="s">
        <v>1263</v>
      </c>
      <c r="B3406" s="88" t="s">
        <v>984</v>
      </c>
      <c r="C3406" s="88" t="s">
        <v>1263</v>
      </c>
      <c r="D3406" s="88" t="s">
        <v>1264</v>
      </c>
      <c r="E3406" s="89">
        <v>2</v>
      </c>
      <c r="F3406" s="88" t="s">
        <v>1185</v>
      </c>
      <c r="H3406" s="3">
        <f>E3406+SUMIF('BR DTG PACUL'!C:C,'STOK PACUL'!C3406,'BR DTG PACUL'!E:E)</f>
        <v>2</v>
      </c>
    </row>
    <row r="3407" spans="1:8">
      <c r="A3407" s="88" t="s">
        <v>7452</v>
      </c>
      <c r="B3407" s="88" t="s">
        <v>876</v>
      </c>
      <c r="C3407" s="88" t="s">
        <v>7452</v>
      </c>
      <c r="D3407" s="88" t="s">
        <v>7453</v>
      </c>
      <c r="E3407" s="89">
        <v>0</v>
      </c>
      <c r="F3407" s="88" t="s">
        <v>1185</v>
      </c>
      <c r="H3407" s="3">
        <f>E3407+SUMIF('BR DTG PACUL'!C:C,'STOK PACUL'!C3407,'BR DTG PACUL'!E:E)</f>
        <v>0</v>
      </c>
    </row>
    <row r="3408" spans="1:8">
      <c r="A3408" s="88" t="s">
        <v>7454</v>
      </c>
      <c r="B3408" s="88" t="s">
        <v>876</v>
      </c>
      <c r="C3408" s="88" t="s">
        <v>7454</v>
      </c>
      <c r="D3408" s="88" t="s">
        <v>7455</v>
      </c>
      <c r="E3408" s="89">
        <v>0</v>
      </c>
      <c r="F3408" s="88" t="s">
        <v>1185</v>
      </c>
      <c r="H3408" s="3">
        <f>E3408+SUMIF('BR DTG PACUL'!C:C,'STOK PACUL'!C3408,'BR DTG PACUL'!E:E)</f>
        <v>0</v>
      </c>
    </row>
    <row r="3409" spans="1:8">
      <c r="A3409" s="88" t="s">
        <v>7456</v>
      </c>
      <c r="B3409" s="88" t="s">
        <v>876</v>
      </c>
      <c r="C3409" s="88" t="s">
        <v>7456</v>
      </c>
      <c r="D3409" s="88" t="s">
        <v>7457</v>
      </c>
      <c r="E3409" s="89">
        <v>0</v>
      </c>
      <c r="F3409" s="88" t="s">
        <v>1185</v>
      </c>
      <c r="H3409" s="3">
        <f>E3409+SUMIF('BR DTG PACUL'!C:C,'STOK PACUL'!C3409,'BR DTG PACUL'!E:E)</f>
        <v>0</v>
      </c>
    </row>
    <row r="3410" spans="1:8">
      <c r="A3410" s="88" t="s">
        <v>7458</v>
      </c>
      <c r="B3410" s="88" t="s">
        <v>876</v>
      </c>
      <c r="C3410" s="88" t="s">
        <v>7458</v>
      </c>
      <c r="D3410" s="88" t="s">
        <v>7459</v>
      </c>
      <c r="E3410" s="89">
        <v>0</v>
      </c>
      <c r="F3410" s="88" t="s">
        <v>1185</v>
      </c>
      <c r="H3410" s="3">
        <f>E3410+SUMIF('BR DTG PACUL'!C:C,'STOK PACUL'!C3410,'BR DTG PACUL'!E:E)</f>
        <v>0</v>
      </c>
    </row>
    <row r="3411" spans="1:8">
      <c r="A3411" s="88" t="s">
        <v>7460</v>
      </c>
      <c r="B3411" s="88" t="s">
        <v>876</v>
      </c>
      <c r="C3411" s="88" t="s">
        <v>7460</v>
      </c>
      <c r="D3411" s="88" t="s">
        <v>7461</v>
      </c>
      <c r="E3411" s="89">
        <v>0</v>
      </c>
      <c r="F3411" s="88" t="s">
        <v>1185</v>
      </c>
      <c r="H3411" s="3">
        <f>E3411+SUMIF('BR DTG PACUL'!C:C,'STOK PACUL'!C3411,'BR DTG PACUL'!E:E)</f>
        <v>0</v>
      </c>
    </row>
    <row r="3412" spans="1:8">
      <c r="A3412" s="88" t="s">
        <v>7462</v>
      </c>
      <c r="B3412" s="88" t="s">
        <v>876</v>
      </c>
      <c r="C3412" s="88" t="s">
        <v>7462</v>
      </c>
      <c r="D3412" s="88" t="s">
        <v>7463</v>
      </c>
      <c r="E3412" s="89">
        <v>0</v>
      </c>
      <c r="F3412" s="88" t="s">
        <v>1185</v>
      </c>
      <c r="H3412" s="3">
        <f>E3412+SUMIF('BR DTG PACUL'!C:C,'STOK PACUL'!C3412,'BR DTG PACUL'!E:E)</f>
        <v>0</v>
      </c>
    </row>
    <row r="3413" spans="1:8">
      <c r="A3413" s="88" t="s">
        <v>7464</v>
      </c>
      <c r="B3413" s="88" t="s">
        <v>876</v>
      </c>
      <c r="C3413" s="88" t="s">
        <v>7464</v>
      </c>
      <c r="D3413" s="88" t="s">
        <v>7465</v>
      </c>
      <c r="E3413" s="89">
        <v>0</v>
      </c>
      <c r="F3413" s="88" t="s">
        <v>1185</v>
      </c>
      <c r="H3413" s="3">
        <f>E3413+SUMIF('BR DTG PACUL'!C:C,'STOK PACUL'!C3413,'BR DTG PACUL'!E:E)</f>
        <v>0</v>
      </c>
    </row>
    <row r="3414" spans="1:8">
      <c r="A3414" s="88" t="s">
        <v>7466</v>
      </c>
      <c r="B3414" s="88" t="s">
        <v>876</v>
      </c>
      <c r="C3414" s="88" t="s">
        <v>7466</v>
      </c>
      <c r="D3414" s="88" t="s">
        <v>7467</v>
      </c>
      <c r="E3414" s="89">
        <v>0</v>
      </c>
      <c r="F3414" s="88" t="s">
        <v>1185</v>
      </c>
      <c r="H3414" s="3">
        <f>E3414+SUMIF('BR DTG PACUL'!C:C,'STOK PACUL'!C3414,'BR DTG PACUL'!E:E)</f>
        <v>0</v>
      </c>
    </row>
    <row r="3415" spans="1:8" ht="30">
      <c r="A3415" s="88" t="s">
        <v>7468</v>
      </c>
      <c r="B3415" s="88" t="s">
        <v>876</v>
      </c>
      <c r="C3415" s="88" t="s">
        <v>7468</v>
      </c>
      <c r="D3415" s="88" t="s">
        <v>7469</v>
      </c>
      <c r="E3415" s="89">
        <v>0</v>
      </c>
      <c r="F3415" s="88" t="s">
        <v>1185</v>
      </c>
      <c r="H3415" s="3">
        <f>E3415+SUMIF('BR DTG PACUL'!C:C,'STOK PACUL'!C3415,'BR DTG PACUL'!E:E)</f>
        <v>0</v>
      </c>
    </row>
    <row r="3416" spans="1:8">
      <c r="A3416" s="88" t="s">
        <v>7470</v>
      </c>
      <c r="B3416" s="88" t="s">
        <v>876</v>
      </c>
      <c r="C3416" s="88" t="s">
        <v>7470</v>
      </c>
      <c r="D3416" s="88" t="s">
        <v>7471</v>
      </c>
      <c r="E3416" s="89">
        <v>0</v>
      </c>
      <c r="F3416" s="88" t="s">
        <v>1185</v>
      </c>
      <c r="H3416" s="3">
        <f>E3416+SUMIF('BR DTG PACUL'!C:C,'STOK PACUL'!C3416,'BR DTG PACUL'!E:E)</f>
        <v>0</v>
      </c>
    </row>
    <row r="3417" spans="1:8" ht="30">
      <c r="A3417" s="88" t="s">
        <v>7472</v>
      </c>
      <c r="B3417" s="88" t="s">
        <v>877</v>
      </c>
      <c r="C3417" s="88" t="s">
        <v>7472</v>
      </c>
      <c r="D3417" s="88" t="s">
        <v>7473</v>
      </c>
      <c r="E3417" s="89">
        <v>1</v>
      </c>
      <c r="F3417" s="88" t="s">
        <v>1185</v>
      </c>
      <c r="H3417" s="3">
        <f>E3417+SUMIF('BR DTG PACUL'!C:C,'STOK PACUL'!C3417,'BR DTG PACUL'!E:E)</f>
        <v>1</v>
      </c>
    </row>
    <row r="3418" spans="1:8">
      <c r="A3418" s="88" t="s">
        <v>7474</v>
      </c>
      <c r="B3418" s="88" t="s">
        <v>876</v>
      </c>
      <c r="C3418" s="88" t="s">
        <v>7474</v>
      </c>
      <c r="D3418" s="88" t="s">
        <v>7475</v>
      </c>
      <c r="E3418" s="89">
        <v>0</v>
      </c>
      <c r="F3418" s="88" t="s">
        <v>1185</v>
      </c>
      <c r="H3418" s="3">
        <f>E3418+SUMIF('BR DTG PACUL'!C:C,'STOK PACUL'!C3418,'BR DTG PACUL'!E:E)</f>
        <v>0</v>
      </c>
    </row>
    <row r="3419" spans="1:8">
      <c r="A3419" s="88" t="s">
        <v>7476</v>
      </c>
      <c r="B3419" s="88" t="s">
        <v>876</v>
      </c>
      <c r="C3419" s="88" t="s">
        <v>7476</v>
      </c>
      <c r="D3419" s="88" t="s">
        <v>7477</v>
      </c>
      <c r="E3419" s="89">
        <v>0</v>
      </c>
      <c r="F3419" s="88" t="s">
        <v>1185</v>
      </c>
      <c r="H3419" s="3">
        <f>E3419+SUMIF('BR DTG PACUL'!C:C,'STOK PACUL'!C3419,'BR DTG PACUL'!E:E)</f>
        <v>0</v>
      </c>
    </row>
    <row r="3420" spans="1:8">
      <c r="A3420" s="88" t="s">
        <v>7478</v>
      </c>
      <c r="B3420" s="88" t="s">
        <v>876</v>
      </c>
      <c r="C3420" s="88" t="s">
        <v>7478</v>
      </c>
      <c r="D3420" s="88" t="s">
        <v>7479</v>
      </c>
      <c r="E3420" s="89">
        <v>0</v>
      </c>
      <c r="F3420" s="88" t="s">
        <v>1185</v>
      </c>
      <c r="H3420" s="3">
        <f>E3420+SUMIF('BR DTG PACUL'!C:C,'STOK PACUL'!C3420,'BR DTG PACUL'!E:E)</f>
        <v>0</v>
      </c>
    </row>
    <row r="3421" spans="1:8">
      <c r="A3421" s="88" t="s">
        <v>7480</v>
      </c>
      <c r="B3421" s="88" t="s">
        <v>876</v>
      </c>
      <c r="C3421" s="88" t="s">
        <v>7480</v>
      </c>
      <c r="D3421" s="88" t="s">
        <v>7481</v>
      </c>
      <c r="E3421" s="89">
        <v>0</v>
      </c>
      <c r="F3421" s="88" t="s">
        <v>1185</v>
      </c>
      <c r="H3421" s="3">
        <f>E3421+SUMIF('BR DTG PACUL'!C:C,'STOK PACUL'!C3421,'BR DTG PACUL'!E:E)</f>
        <v>0</v>
      </c>
    </row>
    <row r="3422" spans="1:8">
      <c r="A3422" s="88" t="s">
        <v>7482</v>
      </c>
      <c r="B3422" s="88" t="s">
        <v>876</v>
      </c>
      <c r="C3422" s="88" t="s">
        <v>7482</v>
      </c>
      <c r="D3422" s="88" t="s">
        <v>7483</v>
      </c>
      <c r="E3422" s="89">
        <v>0</v>
      </c>
      <c r="F3422" s="88" t="s">
        <v>1185</v>
      </c>
      <c r="H3422" s="3">
        <f>E3422+SUMIF('BR DTG PACUL'!C:C,'STOK PACUL'!C3422,'BR DTG PACUL'!E:E)</f>
        <v>0</v>
      </c>
    </row>
    <row r="3423" spans="1:8">
      <c r="A3423" s="88" t="s">
        <v>7484</v>
      </c>
      <c r="B3423" s="88" t="s">
        <v>876</v>
      </c>
      <c r="C3423" s="88" t="s">
        <v>7484</v>
      </c>
      <c r="D3423" s="88" t="s">
        <v>7485</v>
      </c>
      <c r="E3423" s="89">
        <v>0</v>
      </c>
      <c r="F3423" s="88" t="s">
        <v>1185</v>
      </c>
      <c r="H3423" s="3">
        <f>E3423+SUMIF('BR DTG PACUL'!C:C,'STOK PACUL'!C3423,'BR DTG PACUL'!E:E)</f>
        <v>0</v>
      </c>
    </row>
    <row r="3424" spans="1:8">
      <c r="A3424" s="88" t="s">
        <v>7486</v>
      </c>
      <c r="B3424" s="88" t="s">
        <v>876</v>
      </c>
      <c r="C3424" s="88" t="s">
        <v>7486</v>
      </c>
      <c r="D3424" s="88" t="s">
        <v>7487</v>
      </c>
      <c r="E3424" s="89">
        <v>0</v>
      </c>
      <c r="F3424" s="88" t="s">
        <v>1185</v>
      </c>
      <c r="H3424" s="3">
        <f>E3424+SUMIF('BR DTG PACUL'!C:C,'STOK PACUL'!C3424,'BR DTG PACUL'!E:E)</f>
        <v>0</v>
      </c>
    </row>
    <row r="3425" spans="1:8">
      <c r="A3425" s="88" t="s">
        <v>7488</v>
      </c>
      <c r="B3425" s="88" t="s">
        <v>876</v>
      </c>
      <c r="C3425" s="88" t="s">
        <v>7488</v>
      </c>
      <c r="D3425" s="88" t="s">
        <v>7489</v>
      </c>
      <c r="E3425" s="89">
        <v>0</v>
      </c>
      <c r="F3425" s="88" t="s">
        <v>1185</v>
      </c>
      <c r="H3425" s="3">
        <f>E3425+SUMIF('BR DTG PACUL'!C:C,'STOK PACUL'!C3425,'BR DTG PACUL'!E:E)</f>
        <v>0</v>
      </c>
    </row>
    <row r="3426" spans="1:8">
      <c r="A3426" s="88" t="s">
        <v>7490</v>
      </c>
      <c r="B3426" s="88" t="s">
        <v>876</v>
      </c>
      <c r="C3426" s="88" t="s">
        <v>7490</v>
      </c>
      <c r="D3426" s="88" t="s">
        <v>7491</v>
      </c>
      <c r="E3426" s="89">
        <v>0</v>
      </c>
      <c r="F3426" s="88" t="s">
        <v>1185</v>
      </c>
      <c r="H3426" s="3">
        <f>E3426+SUMIF('BR DTG PACUL'!C:C,'STOK PACUL'!C3426,'BR DTG PACUL'!E:E)</f>
        <v>0</v>
      </c>
    </row>
    <row r="3427" spans="1:8">
      <c r="A3427" s="88" t="s">
        <v>7492</v>
      </c>
      <c r="B3427" s="88" t="s">
        <v>876</v>
      </c>
      <c r="C3427" s="88" t="s">
        <v>7492</v>
      </c>
      <c r="D3427" s="88" t="s">
        <v>7493</v>
      </c>
      <c r="E3427" s="89">
        <v>0</v>
      </c>
      <c r="F3427" s="88" t="s">
        <v>1185</v>
      </c>
      <c r="H3427" s="3">
        <f>E3427+SUMIF('BR DTG PACUL'!C:C,'STOK PACUL'!C3427,'BR DTG PACUL'!E:E)</f>
        <v>0</v>
      </c>
    </row>
    <row r="3428" spans="1:8">
      <c r="A3428" s="88" t="s">
        <v>7494</v>
      </c>
      <c r="B3428" s="88" t="s">
        <v>876</v>
      </c>
      <c r="C3428" s="88" t="s">
        <v>7494</v>
      </c>
      <c r="D3428" s="88" t="s">
        <v>7495</v>
      </c>
      <c r="E3428" s="89">
        <v>0</v>
      </c>
      <c r="F3428" s="88" t="s">
        <v>1185</v>
      </c>
      <c r="H3428" s="3">
        <f>E3428+SUMIF('BR DTG PACUL'!C:C,'STOK PACUL'!C3428,'BR DTG PACUL'!E:E)</f>
        <v>0</v>
      </c>
    </row>
    <row r="3429" spans="1:8">
      <c r="A3429" s="88" t="s">
        <v>7496</v>
      </c>
      <c r="B3429" s="88" t="s">
        <v>876</v>
      </c>
      <c r="C3429" s="88" t="s">
        <v>7496</v>
      </c>
      <c r="D3429" s="88" t="s">
        <v>7497</v>
      </c>
      <c r="E3429" s="89">
        <v>0</v>
      </c>
      <c r="F3429" s="88" t="s">
        <v>1185</v>
      </c>
      <c r="H3429" s="3">
        <f>E3429+SUMIF('BR DTG PACUL'!C:C,'STOK PACUL'!C3429,'BR DTG PACUL'!E:E)</f>
        <v>0</v>
      </c>
    </row>
    <row r="3430" spans="1:8">
      <c r="A3430" s="88" t="s">
        <v>7498</v>
      </c>
      <c r="B3430" s="88" t="s">
        <v>1185</v>
      </c>
      <c r="C3430" s="88" t="s">
        <v>7498</v>
      </c>
      <c r="D3430" s="88" t="s">
        <v>7499</v>
      </c>
      <c r="E3430" s="89">
        <v>0</v>
      </c>
      <c r="F3430" s="88" t="s">
        <v>1185</v>
      </c>
      <c r="H3430" s="3">
        <f>E3430+SUMIF('BR DTG PACUL'!C:C,'STOK PACUL'!C3430,'BR DTG PACUL'!E:E)</f>
        <v>0</v>
      </c>
    </row>
    <row r="3431" spans="1:8">
      <c r="A3431" s="88" t="s">
        <v>7500</v>
      </c>
      <c r="B3431" s="88" t="s">
        <v>876</v>
      </c>
      <c r="C3431" s="88" t="s">
        <v>7500</v>
      </c>
      <c r="D3431" s="88" t="s">
        <v>7501</v>
      </c>
      <c r="E3431" s="89">
        <v>0</v>
      </c>
      <c r="F3431" s="88" t="s">
        <v>1185</v>
      </c>
      <c r="H3431" s="3">
        <f>E3431+SUMIF('BR DTG PACUL'!C:C,'STOK PACUL'!C3431,'BR DTG PACUL'!E:E)</f>
        <v>0</v>
      </c>
    </row>
    <row r="3432" spans="1:8">
      <c r="A3432" s="88" t="s">
        <v>7502</v>
      </c>
      <c r="B3432" s="88" t="s">
        <v>876</v>
      </c>
      <c r="C3432" s="88" t="s">
        <v>7502</v>
      </c>
      <c r="D3432" s="88" t="s">
        <v>7503</v>
      </c>
      <c r="E3432" s="89">
        <v>0</v>
      </c>
      <c r="F3432" s="88" t="s">
        <v>1185</v>
      </c>
      <c r="H3432" s="3">
        <f>E3432+SUMIF('BR DTG PACUL'!C:C,'STOK PACUL'!C3432,'BR DTG PACUL'!E:E)</f>
        <v>0</v>
      </c>
    </row>
    <row r="3433" spans="1:8">
      <c r="A3433" s="88" t="s">
        <v>7504</v>
      </c>
      <c r="B3433" s="88" t="s">
        <v>876</v>
      </c>
      <c r="C3433" s="88" t="s">
        <v>7504</v>
      </c>
      <c r="D3433" s="88" t="s">
        <v>7505</v>
      </c>
      <c r="E3433" s="89">
        <v>0</v>
      </c>
      <c r="F3433" s="88" t="s">
        <v>1185</v>
      </c>
      <c r="H3433" s="3">
        <f>E3433+SUMIF('BR DTG PACUL'!C:C,'STOK PACUL'!C3433,'BR DTG PACUL'!E:E)</f>
        <v>0</v>
      </c>
    </row>
    <row r="3434" spans="1:8">
      <c r="A3434" s="88" t="s">
        <v>7506</v>
      </c>
      <c r="B3434" s="88" t="s">
        <v>876</v>
      </c>
      <c r="C3434" s="88" t="s">
        <v>7506</v>
      </c>
      <c r="D3434" s="88" t="s">
        <v>7507</v>
      </c>
      <c r="E3434" s="89">
        <v>0</v>
      </c>
      <c r="F3434" s="88" t="s">
        <v>1185</v>
      </c>
      <c r="H3434" s="3">
        <f>E3434+SUMIF('BR DTG PACUL'!C:C,'STOK PACUL'!C3434,'BR DTG PACUL'!E:E)</f>
        <v>0</v>
      </c>
    </row>
    <row r="3435" spans="1:8">
      <c r="A3435" s="88" t="s">
        <v>7508</v>
      </c>
      <c r="B3435" s="88" t="s">
        <v>876</v>
      </c>
      <c r="C3435" s="88" t="s">
        <v>7508</v>
      </c>
      <c r="D3435" s="88" t="s">
        <v>7509</v>
      </c>
      <c r="E3435" s="89">
        <v>0</v>
      </c>
      <c r="F3435" s="88" t="s">
        <v>1185</v>
      </c>
      <c r="H3435" s="3">
        <f>E3435+SUMIF('BR DTG PACUL'!C:C,'STOK PACUL'!C3435,'BR DTG PACUL'!E:E)</f>
        <v>0</v>
      </c>
    </row>
    <row r="3436" spans="1:8">
      <c r="A3436" s="88" t="s">
        <v>7510</v>
      </c>
      <c r="B3436" s="88" t="s">
        <v>876</v>
      </c>
      <c r="C3436" s="88" t="s">
        <v>7510</v>
      </c>
      <c r="D3436" s="88" t="s">
        <v>7511</v>
      </c>
      <c r="E3436" s="89">
        <v>0</v>
      </c>
      <c r="F3436" s="88" t="s">
        <v>1185</v>
      </c>
      <c r="H3436" s="3">
        <f>E3436+SUMIF('BR DTG PACUL'!C:C,'STOK PACUL'!C3436,'BR DTG PACUL'!E:E)</f>
        <v>0</v>
      </c>
    </row>
    <row r="3437" spans="1:8">
      <c r="A3437" s="88" t="s">
        <v>7512</v>
      </c>
      <c r="B3437" s="88" t="s">
        <v>876</v>
      </c>
      <c r="C3437" s="88" t="s">
        <v>7512</v>
      </c>
      <c r="D3437" s="88" t="s">
        <v>7513</v>
      </c>
      <c r="E3437" s="89">
        <v>0</v>
      </c>
      <c r="F3437" s="88" t="s">
        <v>1185</v>
      </c>
      <c r="H3437" s="3">
        <f>E3437+SUMIF('BR DTG PACUL'!C:C,'STOK PACUL'!C3437,'BR DTG PACUL'!E:E)</f>
        <v>0</v>
      </c>
    </row>
    <row r="3438" spans="1:8">
      <c r="A3438" s="88" t="s">
        <v>7514</v>
      </c>
      <c r="B3438" s="88" t="s">
        <v>876</v>
      </c>
      <c r="C3438" s="88" t="s">
        <v>7514</v>
      </c>
      <c r="D3438" s="88" t="s">
        <v>7515</v>
      </c>
      <c r="E3438" s="89">
        <v>0</v>
      </c>
      <c r="F3438" s="88" t="s">
        <v>1185</v>
      </c>
      <c r="H3438" s="3">
        <f>E3438+SUMIF('BR DTG PACUL'!C:C,'STOK PACUL'!C3438,'BR DTG PACUL'!E:E)</f>
        <v>0</v>
      </c>
    </row>
    <row r="3439" spans="1:8">
      <c r="A3439" s="88" t="s">
        <v>7516</v>
      </c>
      <c r="B3439" s="88" t="s">
        <v>876</v>
      </c>
      <c r="C3439" s="88" t="s">
        <v>7516</v>
      </c>
      <c r="D3439" s="88" t="s">
        <v>7517</v>
      </c>
      <c r="E3439" s="89">
        <v>0</v>
      </c>
      <c r="F3439" s="88" t="s">
        <v>1185</v>
      </c>
      <c r="H3439" s="3">
        <f>E3439+SUMIF('BR DTG PACUL'!C:C,'STOK PACUL'!C3439,'BR DTG PACUL'!E:E)</f>
        <v>0</v>
      </c>
    </row>
    <row r="3440" spans="1:8">
      <c r="A3440" s="88" t="s">
        <v>7518</v>
      </c>
      <c r="B3440" s="88" t="s">
        <v>876</v>
      </c>
      <c r="C3440" s="88" t="s">
        <v>7518</v>
      </c>
      <c r="D3440" s="88" t="s">
        <v>7519</v>
      </c>
      <c r="E3440" s="89">
        <v>0</v>
      </c>
      <c r="F3440" s="88" t="s">
        <v>1185</v>
      </c>
      <c r="H3440" s="3">
        <f>E3440+SUMIF('BR DTG PACUL'!C:C,'STOK PACUL'!C3440,'BR DTG PACUL'!E:E)</f>
        <v>0</v>
      </c>
    </row>
    <row r="3441" spans="1:8">
      <c r="A3441" s="88" t="s">
        <v>453</v>
      </c>
      <c r="B3441" s="88" t="s">
        <v>888</v>
      </c>
      <c r="C3441" s="88" t="s">
        <v>453</v>
      </c>
      <c r="D3441" s="88" t="s">
        <v>1265</v>
      </c>
      <c r="E3441" s="89">
        <v>3</v>
      </c>
      <c r="F3441" s="88" t="s">
        <v>1185</v>
      </c>
      <c r="H3441" s="3">
        <f>E3441+SUMIF('BR DTG PACUL'!C:C,'STOK PACUL'!C3441,'BR DTG PACUL'!E:E)</f>
        <v>3</v>
      </c>
    </row>
    <row r="3442" spans="1:8">
      <c r="A3442" s="88" t="s">
        <v>7520</v>
      </c>
      <c r="B3442" s="88" t="s">
        <v>876</v>
      </c>
      <c r="C3442" s="88" t="s">
        <v>7520</v>
      </c>
      <c r="D3442" s="88" t="s">
        <v>7521</v>
      </c>
      <c r="E3442" s="89">
        <v>0</v>
      </c>
      <c r="F3442" s="88" t="s">
        <v>1185</v>
      </c>
      <c r="H3442" s="3">
        <f>E3442+SUMIF('BR DTG PACUL'!C:C,'STOK PACUL'!C3442,'BR DTG PACUL'!E:E)</f>
        <v>0</v>
      </c>
    </row>
    <row r="3443" spans="1:8">
      <c r="A3443" s="88" t="s">
        <v>7522</v>
      </c>
      <c r="B3443" s="88" t="s">
        <v>876</v>
      </c>
      <c r="C3443" s="88" t="s">
        <v>7522</v>
      </c>
      <c r="D3443" s="88" t="s">
        <v>7523</v>
      </c>
      <c r="E3443" s="89">
        <v>0</v>
      </c>
      <c r="F3443" s="88" t="s">
        <v>1185</v>
      </c>
      <c r="H3443" s="3">
        <f>E3443+SUMIF('BR DTG PACUL'!C:C,'STOK PACUL'!C3443,'BR DTG PACUL'!E:E)</f>
        <v>0</v>
      </c>
    </row>
    <row r="3444" spans="1:8">
      <c r="A3444" s="88" t="s">
        <v>7524</v>
      </c>
      <c r="B3444" s="88" t="s">
        <v>876</v>
      </c>
      <c r="C3444" s="88" t="s">
        <v>7524</v>
      </c>
      <c r="D3444" s="88" t="s">
        <v>7525</v>
      </c>
      <c r="E3444" s="89">
        <v>0</v>
      </c>
      <c r="F3444" s="88" t="s">
        <v>1185</v>
      </c>
      <c r="H3444" s="3">
        <f>E3444+SUMIF('BR DTG PACUL'!C:C,'STOK PACUL'!C3444,'BR DTG PACUL'!E:E)</f>
        <v>0</v>
      </c>
    </row>
    <row r="3445" spans="1:8">
      <c r="A3445" s="88" t="s">
        <v>7526</v>
      </c>
      <c r="B3445" s="88" t="s">
        <v>876</v>
      </c>
      <c r="C3445" s="88" t="s">
        <v>7526</v>
      </c>
      <c r="D3445" s="88" t="s">
        <v>7527</v>
      </c>
      <c r="E3445" s="89">
        <v>0</v>
      </c>
      <c r="F3445" s="88" t="s">
        <v>1185</v>
      </c>
      <c r="H3445" s="3">
        <f>E3445+SUMIF('BR DTG PACUL'!C:C,'STOK PACUL'!C3445,'BR DTG PACUL'!E:E)</f>
        <v>0</v>
      </c>
    </row>
    <row r="3446" spans="1:8">
      <c r="A3446" s="88" t="s">
        <v>7528</v>
      </c>
      <c r="B3446" s="88" t="s">
        <v>876</v>
      </c>
      <c r="C3446" s="88" t="s">
        <v>7528</v>
      </c>
      <c r="D3446" s="88" t="s">
        <v>7529</v>
      </c>
      <c r="E3446" s="89">
        <v>0</v>
      </c>
      <c r="F3446" s="88" t="s">
        <v>1185</v>
      </c>
      <c r="H3446" s="3">
        <f>E3446+SUMIF('BR DTG PACUL'!C:C,'STOK PACUL'!C3446,'BR DTG PACUL'!E:E)</f>
        <v>0</v>
      </c>
    </row>
    <row r="3447" spans="1:8" ht="30">
      <c r="A3447" s="88" t="s">
        <v>7530</v>
      </c>
      <c r="B3447" s="88" t="s">
        <v>876</v>
      </c>
      <c r="C3447" s="88" t="s">
        <v>7530</v>
      </c>
      <c r="D3447" s="88" t="s">
        <v>7531</v>
      </c>
      <c r="E3447" s="89">
        <v>0</v>
      </c>
      <c r="F3447" s="88" t="s">
        <v>1185</v>
      </c>
      <c r="H3447" s="3">
        <f>E3447+SUMIF('BR DTG PACUL'!C:C,'STOK PACUL'!C3447,'BR DTG PACUL'!E:E)</f>
        <v>0</v>
      </c>
    </row>
    <row r="3448" spans="1:8">
      <c r="A3448" s="88" t="s">
        <v>454</v>
      </c>
      <c r="B3448" s="88" t="s">
        <v>888</v>
      </c>
      <c r="C3448" s="88" t="s">
        <v>454</v>
      </c>
      <c r="D3448" s="88" t="s">
        <v>1266</v>
      </c>
      <c r="E3448" s="89">
        <v>6</v>
      </c>
      <c r="F3448" s="88" t="s">
        <v>1185</v>
      </c>
      <c r="H3448" s="3">
        <f>E3448+SUMIF('BR DTG PACUL'!C:C,'STOK PACUL'!C3448,'BR DTG PACUL'!E:E)</f>
        <v>6</v>
      </c>
    </row>
    <row r="3449" spans="1:8">
      <c r="A3449" s="88" t="s">
        <v>455</v>
      </c>
      <c r="B3449" s="88" t="s">
        <v>888</v>
      </c>
      <c r="C3449" s="88" t="s">
        <v>455</v>
      </c>
      <c r="D3449" s="88" t="s">
        <v>1267</v>
      </c>
      <c r="E3449" s="89">
        <v>62</v>
      </c>
      <c r="F3449" s="88" t="s">
        <v>1185</v>
      </c>
      <c r="H3449" s="3">
        <f>E3449+SUMIF('BR DTG PACUL'!C:C,'STOK PACUL'!C3449,'BR DTG PACUL'!E:E)</f>
        <v>62</v>
      </c>
    </row>
    <row r="3450" spans="1:8">
      <c r="A3450" s="88" t="s">
        <v>7532</v>
      </c>
      <c r="B3450" s="88" t="s">
        <v>876</v>
      </c>
      <c r="C3450" s="88" t="s">
        <v>7532</v>
      </c>
      <c r="D3450" s="88" t="s">
        <v>7533</v>
      </c>
      <c r="E3450" s="89">
        <v>0</v>
      </c>
      <c r="F3450" s="88" t="s">
        <v>1185</v>
      </c>
      <c r="H3450" s="3">
        <f>E3450+SUMIF('BR DTG PACUL'!C:C,'STOK PACUL'!C3450,'BR DTG PACUL'!E:E)</f>
        <v>0</v>
      </c>
    </row>
    <row r="3451" spans="1:8">
      <c r="A3451" s="88" t="s">
        <v>7534</v>
      </c>
      <c r="B3451" s="88" t="s">
        <v>876</v>
      </c>
      <c r="C3451" s="88" t="s">
        <v>7534</v>
      </c>
      <c r="D3451" s="88" t="s">
        <v>7535</v>
      </c>
      <c r="E3451" s="89">
        <v>0</v>
      </c>
      <c r="F3451" s="88" t="s">
        <v>1185</v>
      </c>
      <c r="H3451" s="3">
        <f>E3451+SUMIF('BR DTG PACUL'!C:C,'STOK PACUL'!C3451,'BR DTG PACUL'!E:E)</f>
        <v>0</v>
      </c>
    </row>
    <row r="3452" spans="1:8">
      <c r="A3452" s="88" t="s">
        <v>7536</v>
      </c>
      <c r="B3452" s="88" t="s">
        <v>888</v>
      </c>
      <c r="C3452" s="88" t="s">
        <v>7536</v>
      </c>
      <c r="D3452" s="88" t="s">
        <v>7537</v>
      </c>
      <c r="E3452" s="89">
        <v>9</v>
      </c>
      <c r="F3452" s="88" t="s">
        <v>1185</v>
      </c>
      <c r="H3452" s="3">
        <f>E3452+SUMIF('BR DTG PACUL'!C:C,'STOK PACUL'!C3452,'BR DTG PACUL'!E:E)</f>
        <v>9</v>
      </c>
    </row>
    <row r="3453" spans="1:8">
      <c r="A3453" s="88" t="s">
        <v>7538</v>
      </c>
      <c r="B3453" s="88" t="s">
        <v>876</v>
      </c>
      <c r="C3453" s="88" t="s">
        <v>7538</v>
      </c>
      <c r="D3453" s="88" t="s">
        <v>7539</v>
      </c>
      <c r="E3453" s="89">
        <v>0</v>
      </c>
      <c r="F3453" s="88" t="s">
        <v>1185</v>
      </c>
      <c r="H3453" s="3">
        <f>E3453+SUMIF('BR DTG PACUL'!C:C,'STOK PACUL'!C3453,'BR DTG PACUL'!E:E)</f>
        <v>0</v>
      </c>
    </row>
    <row r="3454" spans="1:8">
      <c r="A3454" s="88" t="s">
        <v>456</v>
      </c>
      <c r="B3454" s="88" t="s">
        <v>888</v>
      </c>
      <c r="C3454" s="88" t="s">
        <v>456</v>
      </c>
      <c r="D3454" s="88" t="s">
        <v>1268</v>
      </c>
      <c r="E3454" s="89">
        <v>12</v>
      </c>
      <c r="F3454" s="88" t="s">
        <v>1185</v>
      </c>
      <c r="H3454" s="3">
        <f>E3454+SUMIF('BR DTG PACUL'!C:C,'STOK PACUL'!C3454,'BR DTG PACUL'!E:E)</f>
        <v>12</v>
      </c>
    </row>
    <row r="3455" spans="1:8">
      <c r="A3455" s="88" t="s">
        <v>2064</v>
      </c>
      <c r="B3455" s="88" t="s">
        <v>876</v>
      </c>
      <c r="C3455" s="88" t="s">
        <v>2064</v>
      </c>
      <c r="D3455" s="88" t="s">
        <v>2065</v>
      </c>
      <c r="E3455" s="89">
        <v>0</v>
      </c>
      <c r="F3455" s="88" t="s">
        <v>1185</v>
      </c>
      <c r="H3455" s="3">
        <f>E3455+SUMIF('BR DTG PACUL'!C:C,'STOK PACUL'!C3455,'BR DTG PACUL'!E:E)</f>
        <v>0</v>
      </c>
    </row>
    <row r="3456" spans="1:8">
      <c r="A3456" s="88" t="s">
        <v>7540</v>
      </c>
      <c r="B3456" s="88" t="s">
        <v>876</v>
      </c>
      <c r="C3456" s="88" t="s">
        <v>7540</v>
      </c>
      <c r="D3456" s="88" t="s">
        <v>7541</v>
      </c>
      <c r="E3456" s="89">
        <v>0</v>
      </c>
      <c r="F3456" s="88" t="s">
        <v>1185</v>
      </c>
      <c r="H3456" s="3">
        <f>E3456+SUMIF('BR DTG PACUL'!C:C,'STOK PACUL'!C3456,'BR DTG PACUL'!E:E)</f>
        <v>0</v>
      </c>
    </row>
    <row r="3457" spans="1:8">
      <c r="A3457" s="88" t="s">
        <v>7542</v>
      </c>
      <c r="B3457" s="88" t="s">
        <v>876</v>
      </c>
      <c r="C3457" s="88" t="s">
        <v>7542</v>
      </c>
      <c r="D3457" s="88" t="s">
        <v>7543</v>
      </c>
      <c r="E3457" s="89">
        <v>0</v>
      </c>
      <c r="F3457" s="88" t="s">
        <v>1185</v>
      </c>
      <c r="H3457" s="3">
        <f>E3457+SUMIF('BR DTG PACUL'!C:C,'STOK PACUL'!C3457,'BR DTG PACUL'!E:E)</f>
        <v>0</v>
      </c>
    </row>
    <row r="3458" spans="1:8">
      <c r="A3458" s="88" t="s">
        <v>7544</v>
      </c>
      <c r="B3458" s="88" t="s">
        <v>876</v>
      </c>
      <c r="C3458" s="88" t="s">
        <v>7544</v>
      </c>
      <c r="D3458" s="88" t="s">
        <v>7545</v>
      </c>
      <c r="E3458" s="89">
        <v>0</v>
      </c>
      <c r="F3458" s="88" t="s">
        <v>1185</v>
      </c>
      <c r="H3458" s="3">
        <f>E3458+SUMIF('BR DTG PACUL'!C:C,'STOK PACUL'!C3458,'BR DTG PACUL'!E:E)</f>
        <v>0</v>
      </c>
    </row>
    <row r="3459" spans="1:8">
      <c r="A3459" s="88" t="s">
        <v>7546</v>
      </c>
      <c r="B3459" s="88" t="s">
        <v>876</v>
      </c>
      <c r="C3459" s="88" t="s">
        <v>7546</v>
      </c>
      <c r="D3459" s="88" t="s">
        <v>7547</v>
      </c>
      <c r="E3459" s="89">
        <v>0</v>
      </c>
      <c r="F3459" s="88" t="s">
        <v>1185</v>
      </c>
      <c r="H3459" s="3">
        <f>E3459+SUMIF('BR DTG PACUL'!C:C,'STOK PACUL'!C3459,'BR DTG PACUL'!E:E)</f>
        <v>0</v>
      </c>
    </row>
    <row r="3460" spans="1:8" ht="30">
      <c r="A3460" s="88" t="s">
        <v>1269</v>
      </c>
      <c r="B3460" s="88" t="s">
        <v>877</v>
      </c>
      <c r="C3460" s="88" t="s">
        <v>1269</v>
      </c>
      <c r="D3460" s="88" t="s">
        <v>1270</v>
      </c>
      <c r="E3460" s="89">
        <v>1</v>
      </c>
      <c r="F3460" s="88" t="s">
        <v>1185</v>
      </c>
      <c r="H3460" s="3">
        <f>E3460+SUMIF('BR DTG PACUL'!C:C,'STOK PACUL'!C3460,'BR DTG PACUL'!E:E)</f>
        <v>1</v>
      </c>
    </row>
    <row r="3461" spans="1:8">
      <c r="A3461" s="88" t="s">
        <v>7548</v>
      </c>
      <c r="B3461" s="88" t="s">
        <v>876</v>
      </c>
      <c r="C3461" s="88" t="s">
        <v>7548</v>
      </c>
      <c r="D3461" s="88" t="s">
        <v>7549</v>
      </c>
      <c r="E3461" s="89">
        <v>0</v>
      </c>
      <c r="F3461" s="88" t="s">
        <v>1185</v>
      </c>
      <c r="H3461" s="3">
        <f>E3461+SUMIF('BR DTG PACUL'!C:C,'STOK PACUL'!C3461,'BR DTG PACUL'!E:E)</f>
        <v>0</v>
      </c>
    </row>
    <row r="3462" spans="1:8">
      <c r="A3462" s="88" t="s">
        <v>7550</v>
      </c>
      <c r="B3462" s="88" t="s">
        <v>876</v>
      </c>
      <c r="C3462" s="88" t="s">
        <v>7550</v>
      </c>
      <c r="D3462" s="88" t="s">
        <v>7551</v>
      </c>
      <c r="E3462" s="89">
        <v>0</v>
      </c>
      <c r="F3462" s="88" t="s">
        <v>1185</v>
      </c>
      <c r="H3462" s="3">
        <f>E3462+SUMIF('BR DTG PACUL'!C:C,'STOK PACUL'!C3462,'BR DTG PACUL'!E:E)</f>
        <v>0</v>
      </c>
    </row>
    <row r="3463" spans="1:8" ht="30">
      <c r="A3463" s="88" t="s">
        <v>1922</v>
      </c>
      <c r="B3463" s="88" t="s">
        <v>877</v>
      </c>
      <c r="C3463" s="88" t="s">
        <v>1922</v>
      </c>
      <c r="D3463" s="88" t="s">
        <v>1923</v>
      </c>
      <c r="E3463" s="89">
        <v>2</v>
      </c>
      <c r="F3463" s="88" t="s">
        <v>1185</v>
      </c>
      <c r="H3463" s="3">
        <f>E3463+SUMIF('BR DTG PACUL'!C:C,'STOK PACUL'!C3463,'BR DTG PACUL'!E:E)</f>
        <v>2</v>
      </c>
    </row>
    <row r="3464" spans="1:8">
      <c r="A3464" s="88" t="s">
        <v>7552</v>
      </c>
      <c r="B3464" s="88" t="s">
        <v>948</v>
      </c>
      <c r="C3464" s="88" t="s">
        <v>7552</v>
      </c>
      <c r="D3464" s="88" t="s">
        <v>7553</v>
      </c>
      <c r="E3464" s="89">
        <v>2</v>
      </c>
      <c r="F3464" s="88" t="s">
        <v>1185</v>
      </c>
      <c r="H3464" s="3">
        <f>E3464+SUMIF('BR DTG PACUL'!C:C,'STOK PACUL'!C3464,'BR DTG PACUL'!E:E)</f>
        <v>2</v>
      </c>
    </row>
    <row r="3465" spans="1:8">
      <c r="A3465" s="88" t="s">
        <v>7554</v>
      </c>
      <c r="B3465" s="88" t="s">
        <v>876</v>
      </c>
      <c r="C3465" s="88" t="s">
        <v>7554</v>
      </c>
      <c r="D3465" s="88" t="s">
        <v>7555</v>
      </c>
      <c r="E3465" s="89">
        <v>0</v>
      </c>
      <c r="F3465" s="88" t="s">
        <v>1185</v>
      </c>
      <c r="H3465" s="3">
        <f>E3465+SUMIF('BR DTG PACUL'!C:C,'STOK PACUL'!C3465,'BR DTG PACUL'!E:E)</f>
        <v>0</v>
      </c>
    </row>
    <row r="3466" spans="1:8">
      <c r="A3466" s="88" t="s">
        <v>7556</v>
      </c>
      <c r="B3466" s="88" t="s">
        <v>876</v>
      </c>
      <c r="C3466" s="88" t="s">
        <v>7556</v>
      </c>
      <c r="D3466" s="88" t="s">
        <v>7557</v>
      </c>
      <c r="E3466" s="89">
        <v>0</v>
      </c>
      <c r="F3466" s="88" t="s">
        <v>1185</v>
      </c>
      <c r="H3466" s="3">
        <f>E3466+SUMIF('BR DTG PACUL'!C:C,'STOK PACUL'!C3466,'BR DTG PACUL'!E:E)</f>
        <v>0</v>
      </c>
    </row>
    <row r="3467" spans="1:8">
      <c r="A3467" s="88" t="s">
        <v>7558</v>
      </c>
      <c r="B3467" s="88" t="s">
        <v>876</v>
      </c>
      <c r="C3467" s="88" t="s">
        <v>7558</v>
      </c>
      <c r="D3467" s="88" t="s">
        <v>7559</v>
      </c>
      <c r="E3467" s="89">
        <v>0</v>
      </c>
      <c r="F3467" s="88" t="s">
        <v>1185</v>
      </c>
      <c r="H3467" s="3">
        <f>E3467+SUMIF('BR DTG PACUL'!C:C,'STOK PACUL'!C3467,'BR DTG PACUL'!E:E)</f>
        <v>0</v>
      </c>
    </row>
    <row r="3468" spans="1:8">
      <c r="A3468" s="88" t="s">
        <v>7560</v>
      </c>
      <c r="B3468" s="88" t="s">
        <v>876</v>
      </c>
      <c r="C3468" s="88" t="s">
        <v>7560</v>
      </c>
      <c r="D3468" s="88" t="s">
        <v>7561</v>
      </c>
      <c r="E3468" s="89">
        <v>0</v>
      </c>
      <c r="F3468" s="88" t="s">
        <v>1185</v>
      </c>
      <c r="H3468" s="3">
        <f>E3468+SUMIF('BR DTG PACUL'!C:C,'STOK PACUL'!C3468,'BR DTG PACUL'!E:E)</f>
        <v>0</v>
      </c>
    </row>
    <row r="3469" spans="1:8" ht="30">
      <c r="A3469" s="88" t="s">
        <v>7562</v>
      </c>
      <c r="B3469" s="88" t="s">
        <v>876</v>
      </c>
      <c r="C3469" s="88" t="s">
        <v>7562</v>
      </c>
      <c r="D3469" s="88" t="s">
        <v>7563</v>
      </c>
      <c r="E3469" s="89">
        <v>0</v>
      </c>
      <c r="F3469" s="88" t="s">
        <v>1185</v>
      </c>
      <c r="H3469" s="3">
        <f>E3469+SUMIF('BR DTG PACUL'!C:C,'STOK PACUL'!C3469,'BR DTG PACUL'!E:E)</f>
        <v>0</v>
      </c>
    </row>
    <row r="3470" spans="1:8">
      <c r="A3470" s="88" t="s">
        <v>7564</v>
      </c>
      <c r="B3470" s="88" t="s">
        <v>876</v>
      </c>
      <c r="C3470" s="88" t="s">
        <v>7564</v>
      </c>
      <c r="D3470" s="88" t="s">
        <v>7565</v>
      </c>
      <c r="E3470" s="89">
        <v>0</v>
      </c>
      <c r="F3470" s="88" t="s">
        <v>1185</v>
      </c>
      <c r="H3470" s="3">
        <f>E3470+SUMIF('BR DTG PACUL'!C:C,'STOK PACUL'!C3470,'BR DTG PACUL'!E:E)</f>
        <v>0</v>
      </c>
    </row>
    <row r="3471" spans="1:8" ht="30">
      <c r="A3471" s="88" t="s">
        <v>7566</v>
      </c>
      <c r="B3471" s="88" t="s">
        <v>876</v>
      </c>
      <c r="C3471" s="88" t="s">
        <v>7566</v>
      </c>
      <c r="D3471" s="88" t="s">
        <v>7567</v>
      </c>
      <c r="E3471" s="89">
        <v>0</v>
      </c>
      <c r="F3471" s="88" t="s">
        <v>1185</v>
      </c>
      <c r="H3471" s="3">
        <f>E3471+SUMIF('BR DTG PACUL'!C:C,'STOK PACUL'!C3471,'BR DTG PACUL'!E:E)</f>
        <v>0</v>
      </c>
    </row>
    <row r="3472" spans="1:8">
      <c r="A3472" s="88" t="s">
        <v>7568</v>
      </c>
      <c r="B3472" s="88" t="s">
        <v>884</v>
      </c>
      <c r="C3472" s="88" t="s">
        <v>7568</v>
      </c>
      <c r="D3472" s="88" t="s">
        <v>7569</v>
      </c>
      <c r="E3472" s="89">
        <v>1</v>
      </c>
      <c r="F3472" s="88" t="s">
        <v>1185</v>
      </c>
      <c r="H3472" s="3">
        <f>E3472+SUMIF('BR DTG PACUL'!C:C,'STOK PACUL'!C3472,'BR DTG PACUL'!E:E)</f>
        <v>1</v>
      </c>
    </row>
    <row r="3473" spans="1:8">
      <c r="A3473" s="88" t="s">
        <v>7570</v>
      </c>
      <c r="B3473" s="88" t="s">
        <v>876</v>
      </c>
      <c r="C3473" s="88" t="s">
        <v>7570</v>
      </c>
      <c r="D3473" s="88" t="s">
        <v>7571</v>
      </c>
      <c r="E3473" s="89">
        <v>0</v>
      </c>
      <c r="F3473" s="88" t="s">
        <v>1185</v>
      </c>
      <c r="H3473" s="3">
        <f>E3473+SUMIF('BR DTG PACUL'!C:C,'STOK PACUL'!C3473,'BR DTG PACUL'!E:E)</f>
        <v>0</v>
      </c>
    </row>
    <row r="3474" spans="1:8">
      <c r="A3474" s="88" t="s">
        <v>7572</v>
      </c>
      <c r="B3474" s="88" t="s">
        <v>876</v>
      </c>
      <c r="C3474" s="88" t="s">
        <v>7572</v>
      </c>
      <c r="D3474" s="88" t="s">
        <v>7573</v>
      </c>
      <c r="E3474" s="89">
        <v>0</v>
      </c>
      <c r="F3474" s="88" t="s">
        <v>1185</v>
      </c>
      <c r="H3474" s="3">
        <f>E3474+SUMIF('BR DTG PACUL'!C:C,'STOK PACUL'!C3474,'BR DTG PACUL'!E:E)</f>
        <v>0</v>
      </c>
    </row>
    <row r="3475" spans="1:8">
      <c r="A3475" s="88" t="s">
        <v>7574</v>
      </c>
      <c r="B3475" s="88" t="s">
        <v>876</v>
      </c>
      <c r="C3475" s="88" t="s">
        <v>7574</v>
      </c>
      <c r="D3475" s="88" t="s">
        <v>7575</v>
      </c>
      <c r="E3475" s="89">
        <v>0</v>
      </c>
      <c r="F3475" s="88" t="s">
        <v>1185</v>
      </c>
      <c r="H3475" s="3">
        <f>E3475+SUMIF('BR DTG PACUL'!C:C,'STOK PACUL'!C3475,'BR DTG PACUL'!E:E)</f>
        <v>0</v>
      </c>
    </row>
    <row r="3476" spans="1:8">
      <c r="A3476" s="88" t="s">
        <v>7576</v>
      </c>
      <c r="B3476" s="88" t="s">
        <v>876</v>
      </c>
      <c r="C3476" s="88" t="s">
        <v>7576</v>
      </c>
      <c r="D3476" s="88" t="s">
        <v>7577</v>
      </c>
      <c r="E3476" s="89">
        <v>0</v>
      </c>
      <c r="F3476" s="88" t="s">
        <v>1185</v>
      </c>
      <c r="H3476" s="3">
        <f>E3476+SUMIF('BR DTG PACUL'!C:C,'STOK PACUL'!C3476,'BR DTG PACUL'!E:E)</f>
        <v>0</v>
      </c>
    </row>
    <row r="3477" spans="1:8">
      <c r="A3477" s="88" t="s">
        <v>7578</v>
      </c>
      <c r="B3477" s="88" t="s">
        <v>876</v>
      </c>
      <c r="C3477" s="88" t="s">
        <v>7578</v>
      </c>
      <c r="D3477" s="88" t="s">
        <v>7579</v>
      </c>
      <c r="E3477" s="89">
        <v>0</v>
      </c>
      <c r="F3477" s="88" t="s">
        <v>1185</v>
      </c>
      <c r="H3477" s="3">
        <f>E3477+SUMIF('BR DTG PACUL'!C:C,'STOK PACUL'!C3477,'BR DTG PACUL'!E:E)</f>
        <v>0</v>
      </c>
    </row>
    <row r="3478" spans="1:8">
      <c r="A3478" s="88" t="s">
        <v>7580</v>
      </c>
      <c r="B3478" s="88" t="s">
        <v>876</v>
      </c>
      <c r="C3478" s="88" t="s">
        <v>7580</v>
      </c>
      <c r="D3478" s="88" t="s">
        <v>7581</v>
      </c>
      <c r="E3478" s="89">
        <v>0</v>
      </c>
      <c r="F3478" s="88" t="s">
        <v>1185</v>
      </c>
      <c r="H3478" s="3">
        <f>E3478+SUMIF('BR DTG PACUL'!C:C,'STOK PACUL'!C3478,'BR DTG PACUL'!E:E)</f>
        <v>0</v>
      </c>
    </row>
    <row r="3479" spans="1:8">
      <c r="A3479" s="88" t="s">
        <v>786</v>
      </c>
      <c r="B3479" s="88" t="s">
        <v>888</v>
      </c>
      <c r="C3479" s="88" t="s">
        <v>786</v>
      </c>
      <c r="D3479" s="88" t="s">
        <v>1350</v>
      </c>
      <c r="E3479" s="89">
        <v>0</v>
      </c>
      <c r="F3479" s="88" t="s">
        <v>1185</v>
      </c>
      <c r="H3479" s="3">
        <f>E3479+SUMIF('BR DTG PACUL'!C:C,'STOK PACUL'!C3479,'BR DTG PACUL'!E:E)</f>
        <v>0</v>
      </c>
    </row>
    <row r="3480" spans="1:8">
      <c r="A3480" s="88" t="s">
        <v>457</v>
      </c>
      <c r="B3480" s="88" t="s">
        <v>888</v>
      </c>
      <c r="C3480" s="88" t="s">
        <v>457</v>
      </c>
      <c r="D3480" s="88" t="s">
        <v>1271</v>
      </c>
      <c r="E3480" s="89">
        <v>21</v>
      </c>
      <c r="F3480" s="88" t="s">
        <v>1185</v>
      </c>
      <c r="H3480" s="3">
        <f>E3480+SUMIF('BR DTG PACUL'!C:C,'STOK PACUL'!C3480,'BR DTG PACUL'!E:E)</f>
        <v>21</v>
      </c>
    </row>
    <row r="3481" spans="1:8">
      <c r="A3481" s="88" t="s">
        <v>458</v>
      </c>
      <c r="B3481" s="88" t="s">
        <v>888</v>
      </c>
      <c r="C3481" s="88" t="s">
        <v>458</v>
      </c>
      <c r="D3481" s="88" t="s">
        <v>1272</v>
      </c>
      <c r="E3481" s="89">
        <v>5</v>
      </c>
      <c r="F3481" s="88" t="s">
        <v>1185</v>
      </c>
      <c r="H3481" s="3">
        <f>E3481+SUMIF('BR DTG PACUL'!C:C,'STOK PACUL'!C3481,'BR DTG PACUL'!E:E)</f>
        <v>5</v>
      </c>
    </row>
    <row r="3482" spans="1:8">
      <c r="A3482" s="88" t="s">
        <v>459</v>
      </c>
      <c r="B3482" s="88" t="s">
        <v>888</v>
      </c>
      <c r="C3482" s="88" t="s">
        <v>459</v>
      </c>
      <c r="D3482" s="88" t="s">
        <v>1273</v>
      </c>
      <c r="E3482" s="89">
        <v>34</v>
      </c>
      <c r="F3482" s="88" t="s">
        <v>1185</v>
      </c>
      <c r="H3482" s="3">
        <f>E3482+SUMIF('BR DTG PACUL'!C:C,'STOK PACUL'!C3482,'BR DTG PACUL'!E:E)</f>
        <v>34</v>
      </c>
    </row>
    <row r="3483" spans="1:8">
      <c r="A3483" s="88" t="s">
        <v>7582</v>
      </c>
      <c r="B3483" s="88" t="s">
        <v>876</v>
      </c>
      <c r="C3483" s="88" t="s">
        <v>7582</v>
      </c>
      <c r="D3483" s="88" t="s">
        <v>6107</v>
      </c>
      <c r="E3483" s="89">
        <v>0</v>
      </c>
      <c r="F3483" s="88" t="s">
        <v>1185</v>
      </c>
      <c r="H3483" s="3">
        <f>E3483+SUMIF('BR DTG PACUL'!C:C,'STOK PACUL'!C3483,'BR DTG PACUL'!E:E)</f>
        <v>0</v>
      </c>
    </row>
    <row r="3484" spans="1:8">
      <c r="A3484" s="88" t="s">
        <v>787</v>
      </c>
      <c r="B3484" s="88" t="s">
        <v>876</v>
      </c>
      <c r="C3484" s="88" t="s">
        <v>787</v>
      </c>
      <c r="D3484" s="88" t="s">
        <v>788</v>
      </c>
      <c r="E3484" s="89">
        <v>0</v>
      </c>
      <c r="F3484" s="88" t="s">
        <v>1185</v>
      </c>
      <c r="H3484" s="3">
        <f>E3484+SUMIF('BR DTG PACUL'!C:C,'STOK PACUL'!C3484,'BR DTG PACUL'!E:E)</f>
        <v>0</v>
      </c>
    </row>
    <row r="3485" spans="1:8">
      <c r="A3485" s="88" t="s">
        <v>7583</v>
      </c>
      <c r="B3485" s="88" t="s">
        <v>876</v>
      </c>
      <c r="C3485" s="88" t="s">
        <v>7583</v>
      </c>
      <c r="D3485" s="88" t="s">
        <v>7584</v>
      </c>
      <c r="E3485" s="89">
        <v>0</v>
      </c>
      <c r="F3485" s="88" t="s">
        <v>1185</v>
      </c>
      <c r="H3485" s="3">
        <f>E3485+SUMIF('BR DTG PACUL'!C:C,'STOK PACUL'!C3485,'BR DTG PACUL'!E:E)</f>
        <v>0</v>
      </c>
    </row>
    <row r="3486" spans="1:8">
      <c r="A3486" s="88" t="s">
        <v>7585</v>
      </c>
      <c r="B3486" s="88" t="s">
        <v>876</v>
      </c>
      <c r="C3486" s="88" t="s">
        <v>7585</v>
      </c>
      <c r="D3486" s="88" t="s">
        <v>7586</v>
      </c>
      <c r="E3486" s="89">
        <v>0</v>
      </c>
      <c r="F3486" s="88" t="s">
        <v>1185</v>
      </c>
      <c r="H3486" s="3">
        <f>E3486+SUMIF('BR DTG PACUL'!C:C,'STOK PACUL'!C3486,'BR DTG PACUL'!E:E)</f>
        <v>0</v>
      </c>
    </row>
    <row r="3487" spans="1:8">
      <c r="A3487" s="88" t="s">
        <v>7587</v>
      </c>
      <c r="B3487" s="88" t="s">
        <v>876</v>
      </c>
      <c r="C3487" s="88" t="s">
        <v>7587</v>
      </c>
      <c r="D3487" s="88" t="s">
        <v>7588</v>
      </c>
      <c r="E3487" s="89">
        <v>0</v>
      </c>
      <c r="F3487" s="88" t="s">
        <v>1185</v>
      </c>
      <c r="H3487" s="3">
        <f>E3487+SUMIF('BR DTG PACUL'!C:C,'STOK PACUL'!C3487,'BR DTG PACUL'!E:E)</f>
        <v>0</v>
      </c>
    </row>
    <row r="3488" spans="1:8">
      <c r="A3488" s="88" t="s">
        <v>7589</v>
      </c>
      <c r="B3488" s="88" t="s">
        <v>876</v>
      </c>
      <c r="C3488" s="88" t="s">
        <v>7589</v>
      </c>
      <c r="D3488" s="88" t="s">
        <v>7590</v>
      </c>
      <c r="E3488" s="89">
        <v>0</v>
      </c>
      <c r="F3488" s="88" t="s">
        <v>1185</v>
      </c>
      <c r="H3488" s="3">
        <f>E3488+SUMIF('BR DTG PACUL'!C:C,'STOK PACUL'!C3488,'BR DTG PACUL'!E:E)</f>
        <v>0</v>
      </c>
    </row>
    <row r="3489" spans="1:8">
      <c r="A3489" s="88" t="s">
        <v>7591</v>
      </c>
      <c r="B3489" s="88" t="s">
        <v>876</v>
      </c>
      <c r="C3489" s="88" t="s">
        <v>7591</v>
      </c>
      <c r="D3489" s="88" t="s">
        <v>7592</v>
      </c>
      <c r="E3489" s="89">
        <v>0</v>
      </c>
      <c r="F3489" s="88" t="s">
        <v>1185</v>
      </c>
      <c r="H3489" s="3">
        <f>E3489+SUMIF('BR DTG PACUL'!C:C,'STOK PACUL'!C3489,'BR DTG PACUL'!E:E)</f>
        <v>0</v>
      </c>
    </row>
    <row r="3490" spans="1:8">
      <c r="A3490" s="88" t="s">
        <v>7593</v>
      </c>
      <c r="B3490" s="88" t="s">
        <v>876</v>
      </c>
      <c r="C3490" s="88" t="s">
        <v>7593</v>
      </c>
      <c r="D3490" s="88" t="s">
        <v>7594</v>
      </c>
      <c r="E3490" s="89">
        <v>0</v>
      </c>
      <c r="F3490" s="88" t="s">
        <v>1185</v>
      </c>
      <c r="H3490" s="3">
        <f>E3490+SUMIF('BR DTG PACUL'!C:C,'STOK PACUL'!C3490,'BR DTG PACUL'!E:E)</f>
        <v>0</v>
      </c>
    </row>
    <row r="3491" spans="1:8">
      <c r="A3491" s="88" t="s">
        <v>7595</v>
      </c>
      <c r="B3491" s="88" t="s">
        <v>876</v>
      </c>
      <c r="C3491" s="88" t="s">
        <v>7595</v>
      </c>
      <c r="D3491" s="88" t="s">
        <v>7596</v>
      </c>
      <c r="E3491" s="89">
        <v>0</v>
      </c>
      <c r="F3491" s="88" t="s">
        <v>1185</v>
      </c>
      <c r="H3491" s="3">
        <f>E3491+SUMIF('BR DTG PACUL'!C:C,'STOK PACUL'!C3491,'BR DTG PACUL'!E:E)</f>
        <v>0</v>
      </c>
    </row>
    <row r="3492" spans="1:8">
      <c r="A3492" s="88" t="s">
        <v>7597</v>
      </c>
      <c r="B3492" s="88" t="s">
        <v>922</v>
      </c>
      <c r="C3492" s="88" t="s">
        <v>7597</v>
      </c>
      <c r="D3492" s="88" t="s">
        <v>7598</v>
      </c>
      <c r="E3492" s="89">
        <v>1</v>
      </c>
      <c r="F3492" s="88" t="s">
        <v>1185</v>
      </c>
      <c r="H3492" s="3">
        <f>E3492+SUMIF('BR DTG PACUL'!C:C,'STOK PACUL'!C3492,'BR DTG PACUL'!E:E)</f>
        <v>1</v>
      </c>
    </row>
    <row r="3493" spans="1:8">
      <c r="A3493" s="88" t="s">
        <v>7599</v>
      </c>
      <c r="B3493" s="88" t="s">
        <v>876</v>
      </c>
      <c r="C3493" s="88" t="s">
        <v>7599</v>
      </c>
      <c r="D3493" s="88" t="s">
        <v>7600</v>
      </c>
      <c r="E3493" s="89">
        <v>0</v>
      </c>
      <c r="F3493" s="88" t="s">
        <v>1185</v>
      </c>
      <c r="H3493" s="3">
        <f>E3493+SUMIF('BR DTG PACUL'!C:C,'STOK PACUL'!C3493,'BR DTG PACUL'!E:E)</f>
        <v>0</v>
      </c>
    </row>
    <row r="3494" spans="1:8">
      <c r="A3494" s="88" t="s">
        <v>7601</v>
      </c>
      <c r="B3494" s="88" t="s">
        <v>876</v>
      </c>
      <c r="C3494" s="88" t="s">
        <v>7601</v>
      </c>
      <c r="D3494" s="88" t="s">
        <v>7602</v>
      </c>
      <c r="E3494" s="89">
        <v>0</v>
      </c>
      <c r="F3494" s="88" t="s">
        <v>1185</v>
      </c>
      <c r="H3494" s="3">
        <f>E3494+SUMIF('BR DTG PACUL'!C:C,'STOK PACUL'!C3494,'BR DTG PACUL'!E:E)</f>
        <v>0</v>
      </c>
    </row>
    <row r="3495" spans="1:8">
      <c r="A3495" s="88" t="s">
        <v>7603</v>
      </c>
      <c r="B3495" s="88" t="s">
        <v>876</v>
      </c>
      <c r="C3495" s="88" t="s">
        <v>7603</v>
      </c>
      <c r="D3495" s="88" t="s">
        <v>7604</v>
      </c>
      <c r="E3495" s="89">
        <v>0</v>
      </c>
      <c r="F3495" s="88" t="s">
        <v>1185</v>
      </c>
      <c r="H3495" s="3">
        <f>E3495+SUMIF('BR DTG PACUL'!C:C,'STOK PACUL'!C3495,'BR DTG PACUL'!E:E)</f>
        <v>0</v>
      </c>
    </row>
    <row r="3496" spans="1:8" ht="30">
      <c r="A3496" s="88" t="s">
        <v>7605</v>
      </c>
      <c r="B3496" s="88" t="s">
        <v>1184</v>
      </c>
      <c r="C3496" s="88" t="s">
        <v>7605</v>
      </c>
      <c r="D3496" s="88" t="s">
        <v>7606</v>
      </c>
      <c r="E3496" s="89">
        <v>0</v>
      </c>
      <c r="F3496" s="88" t="s">
        <v>1185</v>
      </c>
      <c r="H3496" s="3">
        <f>E3496+SUMIF('BR DTG PACUL'!C:C,'STOK PACUL'!C3496,'BR DTG PACUL'!E:E)</f>
        <v>0</v>
      </c>
    </row>
    <row r="3497" spans="1:8">
      <c r="A3497" s="88" t="s">
        <v>7607</v>
      </c>
      <c r="B3497" s="88" t="s">
        <v>876</v>
      </c>
      <c r="C3497" s="88" t="s">
        <v>7607</v>
      </c>
      <c r="D3497" s="88" t="s">
        <v>7608</v>
      </c>
      <c r="E3497" s="89">
        <v>0</v>
      </c>
      <c r="F3497" s="88" t="s">
        <v>1185</v>
      </c>
      <c r="H3497" s="3">
        <f>E3497+SUMIF('BR DTG PACUL'!C:C,'STOK PACUL'!C3497,'BR DTG PACUL'!E:E)</f>
        <v>0</v>
      </c>
    </row>
    <row r="3498" spans="1:8">
      <c r="A3498" s="88" t="s">
        <v>7609</v>
      </c>
      <c r="B3498" s="88" t="s">
        <v>876</v>
      </c>
      <c r="C3498" s="88" t="s">
        <v>7609</v>
      </c>
      <c r="D3498" s="88" t="s">
        <v>7610</v>
      </c>
      <c r="E3498" s="89">
        <v>0</v>
      </c>
      <c r="F3498" s="88" t="s">
        <v>1185</v>
      </c>
      <c r="H3498" s="3">
        <f>E3498+SUMIF('BR DTG PACUL'!C:C,'STOK PACUL'!C3498,'BR DTG PACUL'!E:E)</f>
        <v>0</v>
      </c>
    </row>
    <row r="3499" spans="1:8">
      <c r="A3499" s="88" t="s">
        <v>7611</v>
      </c>
      <c r="B3499" s="88" t="s">
        <v>876</v>
      </c>
      <c r="C3499" s="88" t="s">
        <v>7611</v>
      </c>
      <c r="D3499" s="88" t="s">
        <v>7612</v>
      </c>
      <c r="E3499" s="89">
        <v>0</v>
      </c>
      <c r="F3499" s="88" t="s">
        <v>1185</v>
      </c>
      <c r="H3499" s="3">
        <f>E3499+SUMIF('BR DTG PACUL'!C:C,'STOK PACUL'!C3499,'BR DTG PACUL'!E:E)</f>
        <v>0</v>
      </c>
    </row>
    <row r="3500" spans="1:8">
      <c r="A3500" s="88" t="s">
        <v>7613</v>
      </c>
      <c r="B3500" s="88" t="s">
        <v>876</v>
      </c>
      <c r="C3500" s="88" t="s">
        <v>7613</v>
      </c>
      <c r="D3500" s="88" t="s">
        <v>7614</v>
      </c>
      <c r="E3500" s="89">
        <v>0</v>
      </c>
      <c r="F3500" s="88" t="s">
        <v>1185</v>
      </c>
      <c r="H3500" s="3">
        <f>E3500+SUMIF('BR DTG PACUL'!C:C,'STOK PACUL'!C3500,'BR DTG PACUL'!E:E)</f>
        <v>0</v>
      </c>
    </row>
    <row r="3501" spans="1:8">
      <c r="A3501" s="88" t="s">
        <v>7615</v>
      </c>
      <c r="B3501" s="88" t="s">
        <v>876</v>
      </c>
      <c r="C3501" s="88" t="s">
        <v>7615</v>
      </c>
      <c r="D3501" s="88" t="s">
        <v>7616</v>
      </c>
      <c r="E3501" s="89">
        <v>0</v>
      </c>
      <c r="F3501" s="88" t="s">
        <v>1185</v>
      </c>
      <c r="H3501" s="3">
        <f>E3501+SUMIF('BR DTG PACUL'!C:C,'STOK PACUL'!C3501,'BR DTG PACUL'!E:E)</f>
        <v>0</v>
      </c>
    </row>
    <row r="3502" spans="1:8">
      <c r="A3502" s="88" t="s">
        <v>7617</v>
      </c>
      <c r="B3502" s="88" t="s">
        <v>876</v>
      </c>
      <c r="C3502" s="88" t="s">
        <v>7617</v>
      </c>
      <c r="D3502" s="88" t="s">
        <v>7618</v>
      </c>
      <c r="E3502" s="89">
        <v>0</v>
      </c>
      <c r="F3502" s="88" t="s">
        <v>1185</v>
      </c>
      <c r="H3502" s="3">
        <f>E3502+SUMIF('BR DTG PACUL'!C:C,'STOK PACUL'!C3502,'BR DTG PACUL'!E:E)</f>
        <v>0</v>
      </c>
    </row>
    <row r="3503" spans="1:8">
      <c r="A3503" s="88" t="s">
        <v>7619</v>
      </c>
      <c r="B3503" s="88" t="s">
        <v>876</v>
      </c>
      <c r="C3503" s="88" t="s">
        <v>7619</v>
      </c>
      <c r="D3503" s="88" t="s">
        <v>7620</v>
      </c>
      <c r="E3503" s="89">
        <v>0</v>
      </c>
      <c r="F3503" s="88" t="s">
        <v>1185</v>
      </c>
      <c r="H3503" s="3">
        <f>E3503+SUMIF('BR DTG PACUL'!C:C,'STOK PACUL'!C3503,'BR DTG PACUL'!E:E)</f>
        <v>0</v>
      </c>
    </row>
    <row r="3504" spans="1:8" ht="30">
      <c r="A3504" s="88" t="s">
        <v>2280</v>
      </c>
      <c r="B3504" s="88" t="s">
        <v>877</v>
      </c>
      <c r="C3504" s="88" t="s">
        <v>2280</v>
      </c>
      <c r="D3504" s="88" t="s">
        <v>7621</v>
      </c>
      <c r="E3504" s="89">
        <v>1</v>
      </c>
      <c r="F3504" s="88" t="s">
        <v>1185</v>
      </c>
      <c r="H3504" s="3">
        <f>E3504+SUMIF('BR DTG PACUL'!C:C,'STOK PACUL'!C3504,'BR DTG PACUL'!E:E)</f>
        <v>1</v>
      </c>
    </row>
    <row r="3505" spans="1:8">
      <c r="A3505" s="88" t="s">
        <v>7622</v>
      </c>
      <c r="B3505" s="88" t="s">
        <v>876</v>
      </c>
      <c r="C3505" s="88" t="s">
        <v>7622</v>
      </c>
      <c r="D3505" s="88" t="s">
        <v>7623</v>
      </c>
      <c r="E3505" s="89">
        <v>0</v>
      </c>
      <c r="F3505" s="88" t="s">
        <v>1185</v>
      </c>
      <c r="H3505" s="3">
        <f>E3505+SUMIF('BR DTG PACUL'!C:C,'STOK PACUL'!C3505,'BR DTG PACUL'!E:E)</f>
        <v>0</v>
      </c>
    </row>
    <row r="3506" spans="1:8">
      <c r="A3506" s="88" t="s">
        <v>7624</v>
      </c>
      <c r="B3506" s="88" t="s">
        <v>876</v>
      </c>
      <c r="C3506" s="88" t="s">
        <v>7624</v>
      </c>
      <c r="D3506" s="88" t="s">
        <v>7625</v>
      </c>
      <c r="E3506" s="89">
        <v>0</v>
      </c>
      <c r="F3506" s="88" t="s">
        <v>1185</v>
      </c>
      <c r="H3506" s="3">
        <f>E3506+SUMIF('BR DTG PACUL'!C:C,'STOK PACUL'!C3506,'BR DTG PACUL'!E:E)</f>
        <v>0</v>
      </c>
    </row>
    <row r="3507" spans="1:8">
      <c r="A3507" s="88" t="s">
        <v>7626</v>
      </c>
      <c r="B3507" s="88" t="s">
        <v>876</v>
      </c>
      <c r="C3507" s="88" t="s">
        <v>7626</v>
      </c>
      <c r="D3507" s="88" t="s">
        <v>7627</v>
      </c>
      <c r="E3507" s="89">
        <v>0</v>
      </c>
      <c r="F3507" s="88" t="s">
        <v>1185</v>
      </c>
      <c r="H3507" s="3">
        <f>E3507+SUMIF('BR DTG PACUL'!C:C,'STOK PACUL'!C3507,'BR DTG PACUL'!E:E)</f>
        <v>0</v>
      </c>
    </row>
    <row r="3508" spans="1:8">
      <c r="A3508" s="88" t="s">
        <v>7628</v>
      </c>
      <c r="B3508" s="88" t="s">
        <v>876</v>
      </c>
      <c r="C3508" s="88" t="s">
        <v>7628</v>
      </c>
      <c r="D3508" s="88" t="s">
        <v>7629</v>
      </c>
      <c r="E3508" s="89">
        <v>0</v>
      </c>
      <c r="F3508" s="88" t="s">
        <v>1185</v>
      </c>
      <c r="H3508" s="3">
        <f>E3508+SUMIF('BR DTG PACUL'!C:C,'STOK PACUL'!C3508,'BR DTG PACUL'!E:E)</f>
        <v>0</v>
      </c>
    </row>
    <row r="3509" spans="1:8">
      <c r="A3509" s="88" t="s">
        <v>7630</v>
      </c>
      <c r="B3509" s="88" t="s">
        <v>876</v>
      </c>
      <c r="C3509" s="88" t="s">
        <v>7630</v>
      </c>
      <c r="D3509" s="88" t="s">
        <v>7629</v>
      </c>
      <c r="E3509" s="89">
        <v>0</v>
      </c>
      <c r="F3509" s="88" t="s">
        <v>1185</v>
      </c>
      <c r="H3509" s="3">
        <f>E3509+SUMIF('BR DTG PACUL'!C:C,'STOK PACUL'!C3509,'BR DTG PACUL'!E:E)</f>
        <v>0</v>
      </c>
    </row>
    <row r="3510" spans="1:8">
      <c r="A3510" s="88" t="s">
        <v>7631</v>
      </c>
      <c r="B3510" s="88" t="s">
        <v>876</v>
      </c>
      <c r="C3510" s="88" t="s">
        <v>7631</v>
      </c>
      <c r="D3510" s="88" t="s">
        <v>7632</v>
      </c>
      <c r="E3510" s="89">
        <v>0</v>
      </c>
      <c r="F3510" s="88" t="s">
        <v>1185</v>
      </c>
      <c r="H3510" s="3">
        <f>E3510+SUMIF('BR DTG PACUL'!C:C,'STOK PACUL'!C3510,'BR DTG PACUL'!E:E)</f>
        <v>0</v>
      </c>
    </row>
    <row r="3511" spans="1:8">
      <c r="A3511" s="88" t="s">
        <v>7633</v>
      </c>
      <c r="B3511" s="88" t="s">
        <v>888</v>
      </c>
      <c r="C3511" s="88" t="s">
        <v>7633</v>
      </c>
      <c r="D3511" s="88" t="s">
        <v>7634</v>
      </c>
      <c r="E3511" s="89">
        <v>1</v>
      </c>
      <c r="F3511" s="88" t="s">
        <v>1185</v>
      </c>
      <c r="H3511" s="3">
        <f>E3511+SUMIF('BR DTG PACUL'!C:C,'STOK PACUL'!C3511,'BR DTG PACUL'!E:E)</f>
        <v>1</v>
      </c>
    </row>
    <row r="3512" spans="1:8">
      <c r="A3512" s="88" t="s">
        <v>7635</v>
      </c>
      <c r="B3512" s="88" t="s">
        <v>876</v>
      </c>
      <c r="C3512" s="88" t="s">
        <v>7635</v>
      </c>
      <c r="D3512" s="88" t="s">
        <v>7636</v>
      </c>
      <c r="E3512" s="89">
        <v>0</v>
      </c>
      <c r="F3512" s="88" t="s">
        <v>1185</v>
      </c>
      <c r="H3512" s="3">
        <f>E3512+SUMIF('BR DTG PACUL'!C:C,'STOK PACUL'!C3512,'BR DTG PACUL'!E:E)</f>
        <v>0</v>
      </c>
    </row>
    <row r="3513" spans="1:8">
      <c r="A3513" s="88" t="s">
        <v>7637</v>
      </c>
      <c r="B3513" s="88" t="s">
        <v>876</v>
      </c>
      <c r="C3513" s="88" t="s">
        <v>7637</v>
      </c>
      <c r="D3513" s="88" t="s">
        <v>7638</v>
      </c>
      <c r="E3513" s="89">
        <v>0</v>
      </c>
      <c r="F3513" s="88" t="s">
        <v>1185</v>
      </c>
      <c r="H3513" s="3">
        <f>E3513+SUMIF('BR DTG PACUL'!C:C,'STOK PACUL'!C3513,'BR DTG PACUL'!E:E)</f>
        <v>0</v>
      </c>
    </row>
    <row r="3514" spans="1:8">
      <c r="A3514" s="88" t="s">
        <v>7639</v>
      </c>
      <c r="B3514" s="88" t="s">
        <v>876</v>
      </c>
      <c r="C3514" s="88" t="s">
        <v>7639</v>
      </c>
      <c r="D3514" s="88" t="s">
        <v>7640</v>
      </c>
      <c r="E3514" s="89">
        <v>0</v>
      </c>
      <c r="F3514" s="88" t="s">
        <v>1185</v>
      </c>
      <c r="H3514" s="3">
        <f>E3514+SUMIF('BR DTG PACUL'!C:C,'STOK PACUL'!C3514,'BR DTG PACUL'!E:E)</f>
        <v>0</v>
      </c>
    </row>
    <row r="3515" spans="1:8">
      <c r="A3515" s="88" t="s">
        <v>7641</v>
      </c>
      <c r="B3515" s="88" t="s">
        <v>876</v>
      </c>
      <c r="C3515" s="88" t="s">
        <v>7641</v>
      </c>
      <c r="D3515" s="88" t="s">
        <v>7642</v>
      </c>
      <c r="E3515" s="89">
        <v>0</v>
      </c>
      <c r="F3515" s="88" t="s">
        <v>1185</v>
      </c>
      <c r="H3515" s="3">
        <f>E3515+SUMIF('BR DTG PACUL'!C:C,'STOK PACUL'!C3515,'BR DTG PACUL'!E:E)</f>
        <v>0</v>
      </c>
    </row>
    <row r="3516" spans="1:8">
      <c r="A3516" s="88" t="s">
        <v>7643</v>
      </c>
      <c r="B3516" s="88" t="s">
        <v>876</v>
      </c>
      <c r="C3516" s="88" t="s">
        <v>7643</v>
      </c>
      <c r="D3516" s="88" t="s">
        <v>7644</v>
      </c>
      <c r="E3516" s="89">
        <v>0</v>
      </c>
      <c r="F3516" s="88" t="s">
        <v>1185</v>
      </c>
      <c r="H3516" s="3">
        <f>E3516+SUMIF('BR DTG PACUL'!C:C,'STOK PACUL'!C3516,'BR DTG PACUL'!E:E)</f>
        <v>0</v>
      </c>
    </row>
    <row r="3517" spans="1:8">
      <c r="A3517" s="88" t="s">
        <v>7645</v>
      </c>
      <c r="B3517" s="88" t="s">
        <v>876</v>
      </c>
      <c r="C3517" s="88" t="s">
        <v>7645</v>
      </c>
      <c r="D3517" s="88" t="s">
        <v>7646</v>
      </c>
      <c r="E3517" s="89">
        <v>0</v>
      </c>
      <c r="F3517" s="88" t="s">
        <v>1185</v>
      </c>
      <c r="H3517" s="3">
        <f>E3517+SUMIF('BR DTG PACUL'!C:C,'STOK PACUL'!C3517,'BR DTG PACUL'!E:E)</f>
        <v>0</v>
      </c>
    </row>
    <row r="3518" spans="1:8">
      <c r="A3518" s="88" t="s">
        <v>7647</v>
      </c>
      <c r="B3518" s="88" t="s">
        <v>876</v>
      </c>
      <c r="C3518" s="88" t="s">
        <v>7647</v>
      </c>
      <c r="D3518" s="88" t="s">
        <v>7648</v>
      </c>
      <c r="E3518" s="89">
        <v>0</v>
      </c>
      <c r="F3518" s="88" t="s">
        <v>1185</v>
      </c>
      <c r="H3518" s="3">
        <f>E3518+SUMIF('BR DTG PACUL'!C:C,'STOK PACUL'!C3518,'BR DTG PACUL'!E:E)</f>
        <v>0</v>
      </c>
    </row>
    <row r="3519" spans="1:8">
      <c r="A3519" s="88" t="s">
        <v>7649</v>
      </c>
      <c r="B3519" s="88" t="s">
        <v>876</v>
      </c>
      <c r="C3519" s="88" t="s">
        <v>7649</v>
      </c>
      <c r="D3519" s="88" t="s">
        <v>7650</v>
      </c>
      <c r="E3519" s="89">
        <v>0</v>
      </c>
      <c r="F3519" s="88" t="s">
        <v>1185</v>
      </c>
      <c r="H3519" s="3">
        <f>E3519+SUMIF('BR DTG PACUL'!C:C,'STOK PACUL'!C3519,'BR DTG PACUL'!E:E)</f>
        <v>0</v>
      </c>
    </row>
    <row r="3520" spans="1:8">
      <c r="A3520" s="88" t="s">
        <v>7651</v>
      </c>
      <c r="B3520" s="88" t="s">
        <v>876</v>
      </c>
      <c r="C3520" s="88" t="s">
        <v>7651</v>
      </c>
      <c r="D3520" s="88" t="s">
        <v>7652</v>
      </c>
      <c r="E3520" s="89">
        <v>0</v>
      </c>
      <c r="F3520" s="88" t="s">
        <v>1185</v>
      </c>
      <c r="H3520" s="3">
        <f>E3520+SUMIF('BR DTG PACUL'!C:C,'STOK PACUL'!C3520,'BR DTG PACUL'!E:E)</f>
        <v>0</v>
      </c>
    </row>
    <row r="3521" spans="1:8">
      <c r="A3521" s="88" t="s">
        <v>7653</v>
      </c>
      <c r="B3521" s="88" t="s">
        <v>876</v>
      </c>
      <c r="C3521" s="88" t="s">
        <v>7653</v>
      </c>
      <c r="D3521" s="88" t="s">
        <v>7654</v>
      </c>
      <c r="E3521" s="89">
        <v>0</v>
      </c>
      <c r="F3521" s="88" t="s">
        <v>1185</v>
      </c>
      <c r="H3521" s="3">
        <f>E3521+SUMIF('BR DTG PACUL'!C:C,'STOK PACUL'!C3521,'BR DTG PACUL'!E:E)</f>
        <v>0</v>
      </c>
    </row>
    <row r="3522" spans="1:8">
      <c r="A3522" s="88" t="s">
        <v>7655</v>
      </c>
      <c r="B3522" s="88" t="s">
        <v>876</v>
      </c>
      <c r="C3522" s="88" t="s">
        <v>7655</v>
      </c>
      <c r="D3522" s="88" t="s">
        <v>7656</v>
      </c>
      <c r="E3522" s="89">
        <v>0</v>
      </c>
      <c r="F3522" s="88" t="s">
        <v>1185</v>
      </c>
      <c r="H3522" s="3">
        <f>E3522+SUMIF('BR DTG PACUL'!C:C,'STOK PACUL'!C3522,'BR DTG PACUL'!E:E)</f>
        <v>0</v>
      </c>
    </row>
    <row r="3523" spans="1:8">
      <c r="A3523" s="88" t="s">
        <v>7657</v>
      </c>
      <c r="B3523" s="88" t="s">
        <v>876</v>
      </c>
      <c r="C3523" s="88" t="s">
        <v>7657</v>
      </c>
      <c r="D3523" s="88" t="s">
        <v>7658</v>
      </c>
      <c r="E3523" s="89">
        <v>0</v>
      </c>
      <c r="F3523" s="88" t="s">
        <v>1185</v>
      </c>
      <c r="H3523" s="3">
        <f>E3523+SUMIF('BR DTG PACUL'!C:C,'STOK PACUL'!C3523,'BR DTG PACUL'!E:E)</f>
        <v>0</v>
      </c>
    </row>
    <row r="3524" spans="1:8">
      <c r="A3524" s="88" t="s">
        <v>7659</v>
      </c>
      <c r="B3524" s="88" t="s">
        <v>876</v>
      </c>
      <c r="C3524" s="88" t="s">
        <v>7659</v>
      </c>
      <c r="D3524" s="88" t="s">
        <v>7660</v>
      </c>
      <c r="E3524" s="89">
        <v>0</v>
      </c>
      <c r="F3524" s="88" t="s">
        <v>1185</v>
      </c>
      <c r="H3524" s="3">
        <f>E3524+SUMIF('BR DTG PACUL'!C:C,'STOK PACUL'!C3524,'BR DTG PACUL'!E:E)</f>
        <v>0</v>
      </c>
    </row>
    <row r="3525" spans="1:8">
      <c r="A3525" s="88" t="s">
        <v>7661</v>
      </c>
      <c r="B3525" s="88" t="s">
        <v>876</v>
      </c>
      <c r="C3525" s="88" t="s">
        <v>7661</v>
      </c>
      <c r="D3525" s="88" t="s">
        <v>7662</v>
      </c>
      <c r="E3525" s="89">
        <v>0</v>
      </c>
      <c r="F3525" s="88" t="s">
        <v>1185</v>
      </c>
      <c r="H3525" s="3">
        <f>E3525+SUMIF('BR DTG PACUL'!C:C,'STOK PACUL'!C3525,'BR DTG PACUL'!E:E)</f>
        <v>0</v>
      </c>
    </row>
    <row r="3526" spans="1:8">
      <c r="A3526" s="88" t="s">
        <v>7663</v>
      </c>
      <c r="B3526" s="88" t="s">
        <v>876</v>
      </c>
      <c r="C3526" s="88" t="s">
        <v>7663</v>
      </c>
      <c r="D3526" s="88" t="s">
        <v>7664</v>
      </c>
      <c r="E3526" s="89">
        <v>0</v>
      </c>
      <c r="F3526" s="88" t="s">
        <v>1185</v>
      </c>
      <c r="H3526" s="3">
        <f>E3526+SUMIF('BR DTG PACUL'!C:C,'STOK PACUL'!C3526,'BR DTG PACUL'!E:E)</f>
        <v>0</v>
      </c>
    </row>
    <row r="3527" spans="1:8">
      <c r="A3527" s="88" t="s">
        <v>7665</v>
      </c>
      <c r="B3527" s="88" t="s">
        <v>876</v>
      </c>
      <c r="C3527" s="88" t="s">
        <v>7665</v>
      </c>
      <c r="D3527" s="88" t="s">
        <v>7666</v>
      </c>
      <c r="E3527" s="89">
        <v>0</v>
      </c>
      <c r="F3527" s="88" t="s">
        <v>1185</v>
      </c>
      <c r="H3527" s="3">
        <f>E3527+SUMIF('BR DTG PACUL'!C:C,'STOK PACUL'!C3527,'BR DTG PACUL'!E:E)</f>
        <v>0</v>
      </c>
    </row>
    <row r="3528" spans="1:8">
      <c r="A3528" s="88" t="s">
        <v>7667</v>
      </c>
      <c r="B3528" s="88" t="s">
        <v>876</v>
      </c>
      <c r="C3528" s="88" t="s">
        <v>7667</v>
      </c>
      <c r="D3528" s="88" t="s">
        <v>7668</v>
      </c>
      <c r="E3528" s="89">
        <v>0</v>
      </c>
      <c r="F3528" s="88" t="s">
        <v>1185</v>
      </c>
      <c r="H3528" s="3">
        <f>E3528+SUMIF('BR DTG PACUL'!C:C,'STOK PACUL'!C3528,'BR DTG PACUL'!E:E)</f>
        <v>0</v>
      </c>
    </row>
    <row r="3529" spans="1:8">
      <c r="A3529" s="88" t="s">
        <v>7669</v>
      </c>
      <c r="B3529" s="88" t="s">
        <v>876</v>
      </c>
      <c r="C3529" s="88" t="s">
        <v>7669</v>
      </c>
      <c r="D3529" s="88" t="s">
        <v>7670</v>
      </c>
      <c r="E3529" s="89">
        <v>0</v>
      </c>
      <c r="F3529" s="88" t="s">
        <v>1185</v>
      </c>
      <c r="H3529" s="3">
        <f>E3529+SUMIF('BR DTG PACUL'!C:C,'STOK PACUL'!C3529,'BR DTG PACUL'!E:E)</f>
        <v>0</v>
      </c>
    </row>
    <row r="3530" spans="1:8">
      <c r="A3530" s="88" t="s">
        <v>7671</v>
      </c>
      <c r="B3530" s="88" t="s">
        <v>876</v>
      </c>
      <c r="C3530" s="88" t="s">
        <v>7671</v>
      </c>
      <c r="D3530" s="88" t="s">
        <v>7672</v>
      </c>
      <c r="E3530" s="89">
        <v>0</v>
      </c>
      <c r="F3530" s="88" t="s">
        <v>1185</v>
      </c>
      <c r="H3530" s="3">
        <f>E3530+SUMIF('BR DTG PACUL'!C:C,'STOK PACUL'!C3530,'BR DTG PACUL'!E:E)</f>
        <v>0</v>
      </c>
    </row>
    <row r="3531" spans="1:8">
      <c r="A3531" s="88" t="s">
        <v>7673</v>
      </c>
      <c r="B3531" s="88" t="s">
        <v>876</v>
      </c>
      <c r="C3531" s="88" t="s">
        <v>7673</v>
      </c>
      <c r="D3531" s="88" t="s">
        <v>7674</v>
      </c>
      <c r="E3531" s="89">
        <v>0</v>
      </c>
      <c r="F3531" s="88" t="s">
        <v>1185</v>
      </c>
      <c r="H3531" s="3">
        <f>E3531+SUMIF('BR DTG PACUL'!C:C,'STOK PACUL'!C3531,'BR DTG PACUL'!E:E)</f>
        <v>0</v>
      </c>
    </row>
    <row r="3532" spans="1:8" ht="30">
      <c r="A3532" s="88" t="s">
        <v>460</v>
      </c>
      <c r="B3532" s="88" t="s">
        <v>1100</v>
      </c>
      <c r="C3532" s="88" t="s">
        <v>460</v>
      </c>
      <c r="D3532" s="88" t="s">
        <v>1274</v>
      </c>
      <c r="E3532" s="89">
        <v>59</v>
      </c>
      <c r="F3532" s="88" t="s">
        <v>1185</v>
      </c>
      <c r="H3532" s="3">
        <f>E3532+SUMIF('BR DTG PACUL'!C:C,'STOK PACUL'!C3532,'BR DTG PACUL'!E:E)</f>
        <v>59</v>
      </c>
    </row>
    <row r="3533" spans="1:8">
      <c r="A3533" s="88" t="s">
        <v>7675</v>
      </c>
      <c r="B3533" s="88" t="s">
        <v>876</v>
      </c>
      <c r="C3533" s="88" t="s">
        <v>7675</v>
      </c>
      <c r="D3533" s="88" t="s">
        <v>7676</v>
      </c>
      <c r="E3533" s="89">
        <v>0</v>
      </c>
      <c r="F3533" s="88" t="s">
        <v>1185</v>
      </c>
      <c r="H3533" s="3">
        <f>E3533+SUMIF('BR DTG PACUL'!C:C,'STOK PACUL'!C3533,'BR DTG PACUL'!E:E)</f>
        <v>0</v>
      </c>
    </row>
    <row r="3534" spans="1:8">
      <c r="A3534" s="88" t="s">
        <v>2282</v>
      </c>
      <c r="B3534" s="88" t="s">
        <v>920</v>
      </c>
      <c r="C3534" s="88" t="s">
        <v>2282</v>
      </c>
      <c r="D3534" s="88" t="s">
        <v>2283</v>
      </c>
      <c r="E3534" s="89">
        <v>1</v>
      </c>
      <c r="F3534" s="88" t="s">
        <v>1185</v>
      </c>
      <c r="H3534" s="3">
        <f>E3534+SUMIF('BR DTG PACUL'!C:C,'STOK PACUL'!C3534,'BR DTG PACUL'!E:E)</f>
        <v>1</v>
      </c>
    </row>
    <row r="3535" spans="1:8">
      <c r="A3535" s="88" t="s">
        <v>7677</v>
      </c>
      <c r="B3535" s="88" t="s">
        <v>876</v>
      </c>
      <c r="C3535" s="88" t="s">
        <v>7677</v>
      </c>
      <c r="D3535" s="88" t="s">
        <v>7678</v>
      </c>
      <c r="E3535" s="89">
        <v>0</v>
      </c>
      <c r="F3535" s="88" t="s">
        <v>1185</v>
      </c>
      <c r="H3535" s="3">
        <f>E3535+SUMIF('BR DTG PACUL'!C:C,'STOK PACUL'!C3535,'BR DTG PACUL'!E:E)</f>
        <v>0</v>
      </c>
    </row>
    <row r="3536" spans="1:8" ht="30">
      <c r="A3536" s="88" t="s">
        <v>1275</v>
      </c>
      <c r="B3536" s="88" t="s">
        <v>877</v>
      </c>
      <c r="C3536" s="88" t="s">
        <v>1275</v>
      </c>
      <c r="D3536" s="88" t="s">
        <v>1276</v>
      </c>
      <c r="E3536" s="89">
        <v>2</v>
      </c>
      <c r="F3536" s="88" t="s">
        <v>1185</v>
      </c>
      <c r="H3536" s="3">
        <f>E3536+SUMIF('BR DTG PACUL'!C:C,'STOK PACUL'!C3536,'BR DTG PACUL'!E:E)</f>
        <v>2</v>
      </c>
    </row>
    <row r="3537" spans="1:8" ht="30">
      <c r="A3537" s="88" t="s">
        <v>573</v>
      </c>
      <c r="B3537" s="88" t="s">
        <v>877</v>
      </c>
      <c r="C3537" s="88" t="s">
        <v>573</v>
      </c>
      <c r="D3537" s="88" t="s">
        <v>7679</v>
      </c>
      <c r="E3537" s="89">
        <v>1</v>
      </c>
      <c r="F3537" s="88" t="s">
        <v>1185</v>
      </c>
      <c r="H3537" s="3">
        <f>E3537+SUMIF('BR DTG PACUL'!C:C,'STOK PACUL'!C3537,'BR DTG PACUL'!E:E)</f>
        <v>1</v>
      </c>
    </row>
    <row r="3538" spans="1:8">
      <c r="A3538" s="88" t="s">
        <v>7680</v>
      </c>
      <c r="B3538" s="88" t="s">
        <v>876</v>
      </c>
      <c r="C3538" s="88" t="s">
        <v>7680</v>
      </c>
      <c r="D3538" s="88" t="s">
        <v>7681</v>
      </c>
      <c r="E3538" s="89">
        <v>0</v>
      </c>
      <c r="F3538" s="88" t="s">
        <v>1185</v>
      </c>
      <c r="H3538" s="3">
        <f>E3538+SUMIF('BR DTG PACUL'!C:C,'STOK PACUL'!C3538,'BR DTG PACUL'!E:E)</f>
        <v>0</v>
      </c>
    </row>
    <row r="3539" spans="1:8" ht="30">
      <c r="A3539" s="88" t="s">
        <v>7682</v>
      </c>
      <c r="B3539" s="88" t="s">
        <v>877</v>
      </c>
      <c r="C3539" s="88" t="s">
        <v>7682</v>
      </c>
      <c r="D3539" s="88" t="s">
        <v>7683</v>
      </c>
      <c r="E3539" s="89">
        <v>1</v>
      </c>
      <c r="F3539" s="88" t="s">
        <v>1185</v>
      </c>
      <c r="H3539" s="3">
        <f>E3539+SUMIF('BR DTG PACUL'!C:C,'STOK PACUL'!C3539,'BR DTG PACUL'!E:E)</f>
        <v>1</v>
      </c>
    </row>
    <row r="3540" spans="1:8" ht="30">
      <c r="A3540" s="88" t="s">
        <v>7684</v>
      </c>
      <c r="B3540" s="88" t="s">
        <v>877</v>
      </c>
      <c r="C3540" s="88" t="s">
        <v>7684</v>
      </c>
      <c r="D3540" s="88" t="s">
        <v>7685</v>
      </c>
      <c r="E3540" s="89">
        <v>1</v>
      </c>
      <c r="F3540" s="88" t="s">
        <v>1185</v>
      </c>
      <c r="H3540" s="3">
        <f>E3540+SUMIF('BR DTG PACUL'!C:C,'STOK PACUL'!C3540,'BR DTG PACUL'!E:E)</f>
        <v>1</v>
      </c>
    </row>
    <row r="3541" spans="1:8" ht="30">
      <c r="A3541" s="88" t="s">
        <v>461</v>
      </c>
      <c r="B3541" s="88" t="s">
        <v>877</v>
      </c>
      <c r="C3541" s="88" t="s">
        <v>461</v>
      </c>
      <c r="D3541" s="88" t="s">
        <v>1277</v>
      </c>
      <c r="E3541" s="89">
        <v>0</v>
      </c>
      <c r="F3541" s="88" t="s">
        <v>1185</v>
      </c>
      <c r="H3541" s="3">
        <f>E3541+SUMIF('BR DTG PACUL'!C:C,'STOK PACUL'!C3541,'BR DTG PACUL'!E:E)</f>
        <v>0</v>
      </c>
    </row>
    <row r="3542" spans="1:8">
      <c r="A3542" s="88" t="s">
        <v>7686</v>
      </c>
      <c r="B3542" s="88" t="s">
        <v>876</v>
      </c>
      <c r="C3542" s="88" t="s">
        <v>7686</v>
      </c>
      <c r="D3542" s="88" t="s">
        <v>7687</v>
      </c>
      <c r="E3542" s="89">
        <v>0</v>
      </c>
      <c r="F3542" s="88" t="s">
        <v>1185</v>
      </c>
      <c r="H3542" s="3">
        <f>E3542+SUMIF('BR DTG PACUL'!C:C,'STOK PACUL'!C3542,'BR DTG PACUL'!E:E)</f>
        <v>0</v>
      </c>
    </row>
    <row r="3543" spans="1:8">
      <c r="A3543" s="88" t="s">
        <v>7688</v>
      </c>
      <c r="B3543" s="88" t="s">
        <v>876</v>
      </c>
      <c r="C3543" s="88" t="s">
        <v>7688</v>
      </c>
      <c r="D3543" s="88" t="s">
        <v>7689</v>
      </c>
      <c r="E3543" s="89">
        <v>0</v>
      </c>
      <c r="F3543" s="88" t="s">
        <v>1185</v>
      </c>
      <c r="H3543" s="3">
        <f>E3543+SUMIF('BR DTG PACUL'!C:C,'STOK PACUL'!C3543,'BR DTG PACUL'!E:E)</f>
        <v>0</v>
      </c>
    </row>
    <row r="3544" spans="1:8">
      <c r="A3544" s="88" t="s">
        <v>7690</v>
      </c>
      <c r="B3544" s="88" t="s">
        <v>876</v>
      </c>
      <c r="C3544" s="88" t="s">
        <v>7690</v>
      </c>
      <c r="D3544" s="88" t="s">
        <v>7691</v>
      </c>
      <c r="E3544" s="89">
        <v>0</v>
      </c>
      <c r="F3544" s="88" t="s">
        <v>1185</v>
      </c>
      <c r="H3544" s="3">
        <f>E3544+SUMIF('BR DTG PACUL'!C:C,'STOK PACUL'!C3544,'BR DTG PACUL'!E:E)</f>
        <v>0</v>
      </c>
    </row>
    <row r="3545" spans="1:8">
      <c r="A3545" s="88" t="s">
        <v>1924</v>
      </c>
      <c r="B3545" s="88" t="s">
        <v>876</v>
      </c>
      <c r="C3545" s="88" t="s">
        <v>1924</v>
      </c>
      <c r="D3545" s="88" t="s">
        <v>1925</v>
      </c>
      <c r="E3545" s="89">
        <v>0</v>
      </c>
      <c r="F3545" s="88" t="s">
        <v>1185</v>
      </c>
      <c r="H3545" s="3">
        <f>E3545+SUMIF('BR DTG PACUL'!C:C,'STOK PACUL'!C3545,'BR DTG PACUL'!E:E)</f>
        <v>0</v>
      </c>
    </row>
    <row r="3546" spans="1:8">
      <c r="A3546" s="88" t="s">
        <v>7692</v>
      </c>
      <c r="B3546" s="88" t="s">
        <v>876</v>
      </c>
      <c r="C3546" s="88" t="s">
        <v>7692</v>
      </c>
      <c r="D3546" s="88" t="s">
        <v>7693</v>
      </c>
      <c r="E3546" s="89">
        <v>0</v>
      </c>
      <c r="F3546" s="88" t="s">
        <v>1185</v>
      </c>
      <c r="H3546" s="3">
        <f>E3546+SUMIF('BR DTG PACUL'!C:C,'STOK PACUL'!C3546,'BR DTG PACUL'!E:E)</f>
        <v>0</v>
      </c>
    </row>
    <row r="3547" spans="1:8">
      <c r="A3547" s="88" t="s">
        <v>789</v>
      </c>
      <c r="B3547" s="88" t="s">
        <v>876</v>
      </c>
      <c r="C3547" s="88" t="s">
        <v>789</v>
      </c>
      <c r="D3547" s="88" t="s">
        <v>790</v>
      </c>
      <c r="E3547" s="89">
        <v>0</v>
      </c>
      <c r="F3547" s="88" t="s">
        <v>1185</v>
      </c>
      <c r="H3547" s="3">
        <f>E3547+SUMIF('BR DTG PACUL'!C:C,'STOK PACUL'!C3547,'BR DTG PACUL'!E:E)</f>
        <v>0</v>
      </c>
    </row>
    <row r="3548" spans="1:8">
      <c r="A3548" s="88" t="s">
        <v>791</v>
      </c>
      <c r="B3548" s="88" t="s">
        <v>876</v>
      </c>
      <c r="C3548" s="88" t="s">
        <v>791</v>
      </c>
      <c r="D3548" s="88" t="s">
        <v>792</v>
      </c>
      <c r="E3548" s="89">
        <v>0</v>
      </c>
      <c r="F3548" s="88" t="s">
        <v>1185</v>
      </c>
      <c r="H3548" s="3">
        <f>E3548+SUMIF('BR DTG PACUL'!C:C,'STOK PACUL'!C3548,'BR DTG PACUL'!E:E)</f>
        <v>0</v>
      </c>
    </row>
    <row r="3549" spans="1:8">
      <c r="A3549" s="88" t="s">
        <v>7694</v>
      </c>
      <c r="B3549" s="88" t="s">
        <v>876</v>
      </c>
      <c r="C3549" s="88" t="s">
        <v>7694</v>
      </c>
      <c r="D3549" s="88" t="s">
        <v>7695</v>
      </c>
      <c r="E3549" s="89">
        <v>0</v>
      </c>
      <c r="F3549" s="88" t="s">
        <v>1185</v>
      </c>
      <c r="H3549" s="3">
        <f>E3549+SUMIF('BR DTG PACUL'!C:C,'STOK PACUL'!C3549,'BR DTG PACUL'!E:E)</f>
        <v>0</v>
      </c>
    </row>
    <row r="3550" spans="1:8">
      <c r="A3550" s="88" t="s">
        <v>7696</v>
      </c>
      <c r="B3550" s="88" t="s">
        <v>876</v>
      </c>
      <c r="C3550" s="88" t="s">
        <v>7696</v>
      </c>
      <c r="D3550" s="88" t="s">
        <v>7697</v>
      </c>
      <c r="E3550" s="89">
        <v>0</v>
      </c>
      <c r="F3550" s="88" t="s">
        <v>1185</v>
      </c>
      <c r="H3550" s="3">
        <f>E3550+SUMIF('BR DTG PACUL'!C:C,'STOK PACUL'!C3550,'BR DTG PACUL'!E:E)</f>
        <v>0</v>
      </c>
    </row>
    <row r="3551" spans="1:8">
      <c r="A3551" s="88" t="s">
        <v>7698</v>
      </c>
      <c r="B3551" s="88" t="s">
        <v>876</v>
      </c>
      <c r="C3551" s="88" t="s">
        <v>7698</v>
      </c>
      <c r="D3551" s="88" t="s">
        <v>7699</v>
      </c>
      <c r="E3551" s="89">
        <v>0</v>
      </c>
      <c r="F3551" s="88" t="s">
        <v>1185</v>
      </c>
      <c r="H3551" s="3">
        <f>E3551+SUMIF('BR DTG PACUL'!C:C,'STOK PACUL'!C3551,'BR DTG PACUL'!E:E)</f>
        <v>0</v>
      </c>
    </row>
    <row r="3552" spans="1:8">
      <c r="A3552" s="88" t="s">
        <v>7700</v>
      </c>
      <c r="B3552" s="88" t="s">
        <v>876</v>
      </c>
      <c r="C3552" s="88" t="s">
        <v>7700</v>
      </c>
      <c r="D3552" s="88" t="s">
        <v>7701</v>
      </c>
      <c r="E3552" s="89">
        <v>0</v>
      </c>
      <c r="F3552" s="88" t="s">
        <v>1185</v>
      </c>
      <c r="H3552" s="3">
        <f>E3552+SUMIF('BR DTG PACUL'!C:C,'STOK PACUL'!C3552,'BR DTG PACUL'!E:E)</f>
        <v>0</v>
      </c>
    </row>
    <row r="3553" spans="1:8">
      <c r="A3553" s="88" t="s">
        <v>7702</v>
      </c>
      <c r="B3553" s="88" t="s">
        <v>876</v>
      </c>
      <c r="C3553" s="88" t="s">
        <v>7702</v>
      </c>
      <c r="D3553" s="88" t="s">
        <v>7703</v>
      </c>
      <c r="E3553" s="89">
        <v>0</v>
      </c>
      <c r="F3553" s="88" t="s">
        <v>1185</v>
      </c>
      <c r="H3553" s="3">
        <f>E3553+SUMIF('BR DTG PACUL'!C:C,'STOK PACUL'!C3553,'BR DTG PACUL'!E:E)</f>
        <v>0</v>
      </c>
    </row>
    <row r="3554" spans="1:8">
      <c r="A3554" s="88" t="s">
        <v>7704</v>
      </c>
      <c r="B3554" s="88" t="s">
        <v>876</v>
      </c>
      <c r="C3554" s="88" t="s">
        <v>7704</v>
      </c>
      <c r="D3554" s="88" t="s">
        <v>7705</v>
      </c>
      <c r="E3554" s="89">
        <v>0</v>
      </c>
      <c r="F3554" s="88" t="s">
        <v>1185</v>
      </c>
      <c r="H3554" s="3">
        <f>E3554+SUMIF('BR DTG PACUL'!C:C,'STOK PACUL'!C3554,'BR DTG PACUL'!E:E)</f>
        <v>0</v>
      </c>
    </row>
    <row r="3555" spans="1:8">
      <c r="A3555" s="88" t="s">
        <v>7706</v>
      </c>
      <c r="B3555" s="88" t="s">
        <v>876</v>
      </c>
      <c r="C3555" s="88" t="s">
        <v>7706</v>
      </c>
      <c r="D3555" s="88" t="s">
        <v>7707</v>
      </c>
      <c r="E3555" s="89">
        <v>0</v>
      </c>
      <c r="F3555" s="88" t="s">
        <v>1185</v>
      </c>
      <c r="H3555" s="3">
        <f>E3555+SUMIF('BR DTG PACUL'!C:C,'STOK PACUL'!C3555,'BR DTG PACUL'!E:E)</f>
        <v>0</v>
      </c>
    </row>
    <row r="3556" spans="1:8" ht="30">
      <c r="A3556" s="88" t="s">
        <v>462</v>
      </c>
      <c r="B3556" s="88" t="s">
        <v>877</v>
      </c>
      <c r="C3556" s="88" t="s">
        <v>462</v>
      </c>
      <c r="D3556" s="88" t="s">
        <v>1278</v>
      </c>
      <c r="E3556" s="89">
        <v>4</v>
      </c>
      <c r="F3556" s="88" t="s">
        <v>1185</v>
      </c>
      <c r="H3556" s="3">
        <f>E3556+SUMIF('BR DTG PACUL'!C:C,'STOK PACUL'!C3556,'BR DTG PACUL'!E:E)</f>
        <v>4</v>
      </c>
    </row>
    <row r="3557" spans="1:8">
      <c r="A3557" s="88" t="s">
        <v>7708</v>
      </c>
      <c r="B3557" s="88" t="s">
        <v>876</v>
      </c>
      <c r="C3557" s="88" t="s">
        <v>7708</v>
      </c>
      <c r="D3557" s="88" t="s">
        <v>5455</v>
      </c>
      <c r="E3557" s="89">
        <v>0</v>
      </c>
      <c r="F3557" s="88" t="s">
        <v>1185</v>
      </c>
      <c r="H3557" s="3">
        <f>E3557+SUMIF('BR DTG PACUL'!C:C,'STOK PACUL'!C3557,'BR DTG PACUL'!E:E)</f>
        <v>0</v>
      </c>
    </row>
    <row r="3558" spans="1:8">
      <c r="A3558" s="88" t="s">
        <v>7709</v>
      </c>
      <c r="B3558" s="88" t="s">
        <v>876</v>
      </c>
      <c r="C3558" s="88" t="s">
        <v>7709</v>
      </c>
      <c r="D3558" s="88" t="s">
        <v>7710</v>
      </c>
      <c r="E3558" s="89">
        <v>0</v>
      </c>
      <c r="F3558" s="88" t="s">
        <v>1185</v>
      </c>
      <c r="H3558" s="3">
        <f>E3558+SUMIF('BR DTG PACUL'!C:C,'STOK PACUL'!C3558,'BR DTG PACUL'!E:E)</f>
        <v>0</v>
      </c>
    </row>
    <row r="3559" spans="1:8">
      <c r="A3559" s="88" t="s">
        <v>7711</v>
      </c>
      <c r="B3559" s="88" t="s">
        <v>876</v>
      </c>
      <c r="C3559" s="88" t="s">
        <v>7711</v>
      </c>
      <c r="D3559" s="88" t="s">
        <v>7712</v>
      </c>
      <c r="E3559" s="89">
        <v>0</v>
      </c>
      <c r="F3559" s="88" t="s">
        <v>1185</v>
      </c>
      <c r="H3559" s="3">
        <f>E3559+SUMIF('BR DTG PACUL'!C:C,'STOK PACUL'!C3559,'BR DTG PACUL'!E:E)</f>
        <v>0</v>
      </c>
    </row>
    <row r="3560" spans="1:8">
      <c r="A3560" s="88" t="s">
        <v>7713</v>
      </c>
      <c r="B3560" s="88" t="s">
        <v>876</v>
      </c>
      <c r="C3560" s="88" t="s">
        <v>7713</v>
      </c>
      <c r="D3560" s="88" t="s">
        <v>7714</v>
      </c>
      <c r="E3560" s="89">
        <v>0</v>
      </c>
      <c r="F3560" s="88" t="s">
        <v>1185</v>
      </c>
      <c r="H3560" s="3">
        <f>E3560+SUMIF('BR DTG PACUL'!C:C,'STOK PACUL'!C3560,'BR DTG PACUL'!E:E)</f>
        <v>0</v>
      </c>
    </row>
    <row r="3561" spans="1:8">
      <c r="A3561" s="88" t="s">
        <v>7715</v>
      </c>
      <c r="B3561" s="88" t="s">
        <v>876</v>
      </c>
      <c r="C3561" s="88" t="s">
        <v>7715</v>
      </c>
      <c r="D3561" s="88" t="s">
        <v>7716</v>
      </c>
      <c r="E3561" s="89">
        <v>0</v>
      </c>
      <c r="F3561" s="88" t="s">
        <v>1185</v>
      </c>
      <c r="H3561" s="3">
        <f>E3561+SUMIF('BR DTG PACUL'!C:C,'STOK PACUL'!C3561,'BR DTG PACUL'!E:E)</f>
        <v>0</v>
      </c>
    </row>
    <row r="3562" spans="1:8">
      <c r="A3562" s="88" t="s">
        <v>7717</v>
      </c>
      <c r="B3562" s="88" t="s">
        <v>876</v>
      </c>
      <c r="C3562" s="88" t="s">
        <v>7717</v>
      </c>
      <c r="D3562" s="88" t="s">
        <v>7718</v>
      </c>
      <c r="E3562" s="89">
        <v>0</v>
      </c>
      <c r="F3562" s="88" t="s">
        <v>1185</v>
      </c>
      <c r="H3562" s="3">
        <f>E3562+SUMIF('BR DTG PACUL'!C:C,'STOK PACUL'!C3562,'BR DTG PACUL'!E:E)</f>
        <v>0</v>
      </c>
    </row>
    <row r="3563" spans="1:8">
      <c r="A3563" s="88" t="s">
        <v>7719</v>
      </c>
      <c r="B3563" s="88" t="s">
        <v>876</v>
      </c>
      <c r="C3563" s="88" t="s">
        <v>7719</v>
      </c>
      <c r="D3563" s="88" t="s">
        <v>7720</v>
      </c>
      <c r="E3563" s="89">
        <v>0</v>
      </c>
      <c r="F3563" s="88" t="s">
        <v>1185</v>
      </c>
      <c r="H3563" s="3">
        <f>E3563+SUMIF('BR DTG PACUL'!C:C,'STOK PACUL'!C3563,'BR DTG PACUL'!E:E)</f>
        <v>0</v>
      </c>
    </row>
    <row r="3564" spans="1:8">
      <c r="A3564" s="88" t="s">
        <v>7721</v>
      </c>
      <c r="B3564" s="88" t="s">
        <v>876</v>
      </c>
      <c r="C3564" s="88" t="s">
        <v>7721</v>
      </c>
      <c r="D3564" s="88" t="s">
        <v>7722</v>
      </c>
      <c r="E3564" s="89">
        <v>0</v>
      </c>
      <c r="F3564" s="88" t="s">
        <v>1185</v>
      </c>
      <c r="H3564" s="3">
        <f>E3564+SUMIF('BR DTG PACUL'!C:C,'STOK PACUL'!C3564,'BR DTG PACUL'!E:E)</f>
        <v>0</v>
      </c>
    </row>
    <row r="3565" spans="1:8" ht="30">
      <c r="A3565" s="88" t="s">
        <v>574</v>
      </c>
      <c r="B3565" s="88" t="s">
        <v>877</v>
      </c>
      <c r="C3565" s="88" t="s">
        <v>574</v>
      </c>
      <c r="D3565" s="88" t="s">
        <v>1279</v>
      </c>
      <c r="E3565" s="89">
        <v>1</v>
      </c>
      <c r="F3565" s="88" t="s">
        <v>1185</v>
      </c>
      <c r="H3565" s="3">
        <f>E3565+SUMIF('BR DTG PACUL'!C:C,'STOK PACUL'!C3565,'BR DTG PACUL'!E:E)</f>
        <v>1</v>
      </c>
    </row>
    <row r="3566" spans="1:8">
      <c r="A3566" s="88" t="s">
        <v>7723</v>
      </c>
      <c r="B3566" s="88" t="s">
        <v>876</v>
      </c>
      <c r="C3566" s="88" t="s">
        <v>7723</v>
      </c>
      <c r="D3566" s="88" t="s">
        <v>7724</v>
      </c>
      <c r="E3566" s="89">
        <v>0</v>
      </c>
      <c r="F3566" s="88" t="s">
        <v>1185</v>
      </c>
      <c r="H3566" s="3">
        <f>E3566+SUMIF('BR DTG PACUL'!C:C,'STOK PACUL'!C3566,'BR DTG PACUL'!E:E)</f>
        <v>0</v>
      </c>
    </row>
    <row r="3567" spans="1:8" ht="30">
      <c r="A3567" s="88" t="s">
        <v>7725</v>
      </c>
      <c r="B3567" s="88" t="s">
        <v>876</v>
      </c>
      <c r="C3567" s="88" t="s">
        <v>7725</v>
      </c>
      <c r="D3567" s="88" t="s">
        <v>7726</v>
      </c>
      <c r="E3567" s="89">
        <v>0</v>
      </c>
      <c r="F3567" s="88" t="s">
        <v>1185</v>
      </c>
      <c r="H3567" s="3">
        <f>E3567+SUMIF('BR DTG PACUL'!C:C,'STOK PACUL'!C3567,'BR DTG PACUL'!E:E)</f>
        <v>0</v>
      </c>
    </row>
    <row r="3568" spans="1:8">
      <c r="A3568" s="88" t="s">
        <v>7727</v>
      </c>
      <c r="B3568" s="88" t="s">
        <v>876</v>
      </c>
      <c r="C3568" s="88" t="s">
        <v>7727</v>
      </c>
      <c r="D3568" s="88" t="s">
        <v>7728</v>
      </c>
      <c r="E3568" s="89">
        <v>0</v>
      </c>
      <c r="F3568" s="88" t="s">
        <v>1185</v>
      </c>
      <c r="H3568" s="3">
        <f>E3568+SUMIF('BR DTG PACUL'!C:C,'STOK PACUL'!C3568,'BR DTG PACUL'!E:E)</f>
        <v>0</v>
      </c>
    </row>
    <row r="3569" spans="1:8">
      <c r="A3569" s="88" t="s">
        <v>7729</v>
      </c>
      <c r="B3569" s="88" t="s">
        <v>876</v>
      </c>
      <c r="C3569" s="88" t="s">
        <v>7729</v>
      </c>
      <c r="D3569" s="88" t="s">
        <v>7730</v>
      </c>
      <c r="E3569" s="89">
        <v>0</v>
      </c>
      <c r="F3569" s="88" t="s">
        <v>1185</v>
      </c>
      <c r="H3569" s="3">
        <f>E3569+SUMIF('BR DTG PACUL'!C:C,'STOK PACUL'!C3569,'BR DTG PACUL'!E:E)</f>
        <v>0</v>
      </c>
    </row>
    <row r="3570" spans="1:8" ht="30">
      <c r="A3570" s="88" t="s">
        <v>463</v>
      </c>
      <c r="B3570" s="88" t="s">
        <v>877</v>
      </c>
      <c r="C3570" s="88" t="s">
        <v>463</v>
      </c>
      <c r="D3570" s="88" t="s">
        <v>1280</v>
      </c>
      <c r="E3570" s="89">
        <v>2</v>
      </c>
      <c r="F3570" s="88" t="s">
        <v>1185</v>
      </c>
      <c r="H3570" s="3">
        <f>E3570+SUMIF('BR DTG PACUL'!C:C,'STOK PACUL'!C3570,'BR DTG PACUL'!E:E)</f>
        <v>2</v>
      </c>
    </row>
    <row r="3571" spans="1:8" ht="30">
      <c r="A3571" s="88" t="s">
        <v>7731</v>
      </c>
      <c r="B3571" s="88" t="s">
        <v>877</v>
      </c>
      <c r="C3571" s="88" t="s">
        <v>7731</v>
      </c>
      <c r="D3571" s="88" t="s">
        <v>7732</v>
      </c>
      <c r="E3571" s="89">
        <v>1</v>
      </c>
      <c r="F3571" s="88" t="s">
        <v>1185</v>
      </c>
      <c r="H3571" s="3">
        <f>E3571+SUMIF('BR DTG PACUL'!C:C,'STOK PACUL'!C3571,'BR DTG PACUL'!E:E)</f>
        <v>1</v>
      </c>
    </row>
    <row r="3572" spans="1:8">
      <c r="A3572" s="88" t="s">
        <v>7733</v>
      </c>
      <c r="B3572" s="88" t="s">
        <v>876</v>
      </c>
      <c r="C3572" s="88" t="s">
        <v>7733</v>
      </c>
      <c r="D3572" s="88" t="s">
        <v>7734</v>
      </c>
      <c r="E3572" s="89">
        <v>0</v>
      </c>
      <c r="F3572" s="88" t="s">
        <v>1185</v>
      </c>
      <c r="H3572" s="3">
        <f>E3572+SUMIF('BR DTG PACUL'!C:C,'STOK PACUL'!C3572,'BR DTG PACUL'!E:E)</f>
        <v>0</v>
      </c>
    </row>
    <row r="3573" spans="1:8">
      <c r="A3573" s="88" t="s">
        <v>7735</v>
      </c>
      <c r="B3573" s="88" t="s">
        <v>876</v>
      </c>
      <c r="C3573" s="88" t="s">
        <v>7735</v>
      </c>
      <c r="D3573" s="88" t="s">
        <v>7736</v>
      </c>
      <c r="E3573" s="89">
        <v>0</v>
      </c>
      <c r="F3573" s="88" t="s">
        <v>1185</v>
      </c>
      <c r="H3573" s="3">
        <f>E3573+SUMIF('BR DTG PACUL'!C:C,'STOK PACUL'!C3573,'BR DTG PACUL'!E:E)</f>
        <v>0</v>
      </c>
    </row>
    <row r="3574" spans="1:8">
      <c r="A3574" s="88" t="s">
        <v>793</v>
      </c>
      <c r="B3574" s="88" t="s">
        <v>876</v>
      </c>
      <c r="C3574" s="88" t="s">
        <v>793</v>
      </c>
      <c r="D3574" s="88" t="s">
        <v>794</v>
      </c>
      <c r="E3574" s="89">
        <v>0</v>
      </c>
      <c r="F3574" s="88" t="s">
        <v>1185</v>
      </c>
      <c r="H3574" s="3">
        <f>E3574+SUMIF('BR DTG PACUL'!C:C,'STOK PACUL'!C3574,'BR DTG PACUL'!E:E)</f>
        <v>0</v>
      </c>
    </row>
    <row r="3575" spans="1:8" ht="30">
      <c r="A3575" s="88" t="s">
        <v>7737</v>
      </c>
      <c r="B3575" s="88" t="s">
        <v>876</v>
      </c>
      <c r="C3575" s="88" t="s">
        <v>7737</v>
      </c>
      <c r="D3575" s="88" t="s">
        <v>7738</v>
      </c>
      <c r="E3575" s="89">
        <v>0</v>
      </c>
      <c r="F3575" s="88" t="s">
        <v>1185</v>
      </c>
      <c r="H3575" s="3">
        <f>E3575+SUMIF('BR DTG PACUL'!C:C,'STOK PACUL'!C3575,'BR DTG PACUL'!E:E)</f>
        <v>0</v>
      </c>
    </row>
    <row r="3576" spans="1:8">
      <c r="A3576" s="88" t="s">
        <v>7739</v>
      </c>
      <c r="B3576" s="88" t="s">
        <v>876</v>
      </c>
      <c r="C3576" s="88" t="s">
        <v>7739</v>
      </c>
      <c r="D3576" s="88" t="s">
        <v>2330</v>
      </c>
      <c r="E3576" s="89">
        <v>0</v>
      </c>
      <c r="F3576" s="88" t="s">
        <v>1185</v>
      </c>
      <c r="H3576" s="3">
        <f>E3576+SUMIF('BR DTG PACUL'!C:C,'STOK PACUL'!C3576,'BR DTG PACUL'!E:E)</f>
        <v>0</v>
      </c>
    </row>
    <row r="3577" spans="1:8" ht="30">
      <c r="A3577" s="88" t="s">
        <v>7740</v>
      </c>
      <c r="B3577" s="88" t="s">
        <v>877</v>
      </c>
      <c r="C3577" s="88" t="s">
        <v>7740</v>
      </c>
      <c r="D3577" s="88" t="s">
        <v>7741</v>
      </c>
      <c r="E3577" s="89">
        <v>1</v>
      </c>
      <c r="F3577" s="88" t="s">
        <v>1185</v>
      </c>
      <c r="H3577" s="3">
        <f>E3577+SUMIF('BR DTG PACUL'!C:C,'STOK PACUL'!C3577,'BR DTG PACUL'!E:E)</f>
        <v>1</v>
      </c>
    </row>
    <row r="3578" spans="1:8">
      <c r="A3578" s="88" t="s">
        <v>7742</v>
      </c>
      <c r="B3578" s="88" t="s">
        <v>876</v>
      </c>
      <c r="C3578" s="88" t="s">
        <v>7742</v>
      </c>
      <c r="D3578" s="88" t="s">
        <v>7743</v>
      </c>
      <c r="E3578" s="89">
        <v>0</v>
      </c>
      <c r="F3578" s="88" t="s">
        <v>1185</v>
      </c>
      <c r="H3578" s="3">
        <f>E3578+SUMIF('BR DTG PACUL'!C:C,'STOK PACUL'!C3578,'BR DTG PACUL'!E:E)</f>
        <v>0</v>
      </c>
    </row>
    <row r="3579" spans="1:8">
      <c r="A3579" s="88" t="s">
        <v>7744</v>
      </c>
      <c r="B3579" s="88" t="s">
        <v>876</v>
      </c>
      <c r="C3579" s="88" t="s">
        <v>7744</v>
      </c>
      <c r="D3579" s="88" t="s">
        <v>7745</v>
      </c>
      <c r="E3579" s="89">
        <v>0</v>
      </c>
      <c r="F3579" s="88" t="s">
        <v>1185</v>
      </c>
      <c r="H3579" s="3">
        <f>E3579+SUMIF('BR DTG PACUL'!C:C,'STOK PACUL'!C3579,'BR DTG PACUL'!E:E)</f>
        <v>0</v>
      </c>
    </row>
    <row r="3580" spans="1:8" ht="30">
      <c r="A3580" s="88" t="s">
        <v>7746</v>
      </c>
      <c r="B3580" s="88" t="s">
        <v>877</v>
      </c>
      <c r="C3580" s="88" t="s">
        <v>7746</v>
      </c>
      <c r="D3580" s="88" t="s">
        <v>7747</v>
      </c>
      <c r="E3580" s="89">
        <v>1</v>
      </c>
      <c r="F3580" s="88" t="s">
        <v>1185</v>
      </c>
      <c r="H3580" s="3">
        <f>E3580+SUMIF('BR DTG PACUL'!C:C,'STOK PACUL'!C3580,'BR DTG PACUL'!E:E)</f>
        <v>1</v>
      </c>
    </row>
    <row r="3581" spans="1:8">
      <c r="A3581" s="88" t="s">
        <v>7748</v>
      </c>
      <c r="B3581" s="88" t="s">
        <v>876</v>
      </c>
      <c r="C3581" s="88" t="s">
        <v>7748</v>
      </c>
      <c r="D3581" s="88" t="s">
        <v>7749</v>
      </c>
      <c r="E3581" s="89">
        <v>0</v>
      </c>
      <c r="F3581" s="88" t="s">
        <v>1185</v>
      </c>
      <c r="H3581" s="3">
        <f>E3581+SUMIF('BR DTG PACUL'!C:C,'STOK PACUL'!C3581,'BR DTG PACUL'!E:E)</f>
        <v>0</v>
      </c>
    </row>
    <row r="3582" spans="1:8" ht="30">
      <c r="A3582" s="88" t="s">
        <v>7750</v>
      </c>
      <c r="B3582" s="88" t="s">
        <v>876</v>
      </c>
      <c r="C3582" s="88" t="s">
        <v>7750</v>
      </c>
      <c r="D3582" s="88" t="s">
        <v>7751</v>
      </c>
      <c r="E3582" s="89">
        <v>0</v>
      </c>
      <c r="F3582" s="88" t="s">
        <v>1185</v>
      </c>
      <c r="H3582" s="3">
        <f>E3582+SUMIF('BR DTG PACUL'!C:C,'STOK PACUL'!C3582,'BR DTG PACUL'!E:E)</f>
        <v>0</v>
      </c>
    </row>
    <row r="3583" spans="1:8">
      <c r="A3583" s="88" t="s">
        <v>7752</v>
      </c>
      <c r="B3583" s="88" t="s">
        <v>876</v>
      </c>
      <c r="C3583" s="88" t="s">
        <v>7752</v>
      </c>
      <c r="D3583" s="88" t="s">
        <v>7753</v>
      </c>
      <c r="E3583" s="89">
        <v>0</v>
      </c>
      <c r="F3583" s="88" t="s">
        <v>1185</v>
      </c>
      <c r="H3583" s="3">
        <f>E3583+SUMIF('BR DTG PACUL'!C:C,'STOK PACUL'!C3583,'BR DTG PACUL'!E:E)</f>
        <v>0</v>
      </c>
    </row>
    <row r="3584" spans="1:8">
      <c r="A3584" s="88" t="s">
        <v>7754</v>
      </c>
      <c r="B3584" s="88" t="s">
        <v>876</v>
      </c>
      <c r="C3584" s="88" t="s">
        <v>7754</v>
      </c>
      <c r="D3584" s="88" t="s">
        <v>7755</v>
      </c>
      <c r="E3584" s="89">
        <v>0</v>
      </c>
      <c r="F3584" s="88" t="s">
        <v>1185</v>
      </c>
      <c r="H3584" s="3">
        <f>E3584+SUMIF('BR DTG PACUL'!C:C,'STOK PACUL'!C3584,'BR DTG PACUL'!E:E)</f>
        <v>0</v>
      </c>
    </row>
    <row r="3585" spans="1:8">
      <c r="A3585" s="88" t="s">
        <v>7756</v>
      </c>
      <c r="B3585" s="88" t="s">
        <v>876</v>
      </c>
      <c r="C3585" s="88" t="s">
        <v>7756</v>
      </c>
      <c r="D3585" s="88" t="s">
        <v>2330</v>
      </c>
      <c r="E3585" s="89">
        <v>0</v>
      </c>
      <c r="F3585" s="88" t="s">
        <v>1185</v>
      </c>
      <c r="H3585" s="3">
        <f>E3585+SUMIF('BR DTG PACUL'!C:C,'STOK PACUL'!C3585,'BR DTG PACUL'!E:E)</f>
        <v>0</v>
      </c>
    </row>
    <row r="3586" spans="1:8">
      <c r="A3586" s="88" t="s">
        <v>7757</v>
      </c>
      <c r="B3586" s="88" t="s">
        <v>876</v>
      </c>
      <c r="C3586" s="88" t="s">
        <v>7757</v>
      </c>
      <c r="D3586" s="88" t="s">
        <v>2330</v>
      </c>
      <c r="E3586" s="89">
        <v>0</v>
      </c>
      <c r="F3586" s="88" t="s">
        <v>1185</v>
      </c>
      <c r="H3586" s="3">
        <f>E3586+SUMIF('BR DTG PACUL'!C:C,'STOK PACUL'!C3586,'BR DTG PACUL'!E:E)</f>
        <v>0</v>
      </c>
    </row>
    <row r="3587" spans="1:8" ht="30">
      <c r="A3587" s="88" t="s">
        <v>7758</v>
      </c>
      <c r="B3587" s="88" t="s">
        <v>876</v>
      </c>
      <c r="C3587" s="88" t="s">
        <v>7758</v>
      </c>
      <c r="D3587" s="88" t="s">
        <v>7759</v>
      </c>
      <c r="E3587" s="89">
        <v>0</v>
      </c>
      <c r="F3587" s="88" t="s">
        <v>1185</v>
      </c>
      <c r="H3587" s="3">
        <f>E3587+SUMIF('BR DTG PACUL'!C:C,'STOK PACUL'!C3587,'BR DTG PACUL'!E:E)</f>
        <v>0</v>
      </c>
    </row>
    <row r="3588" spans="1:8" ht="30">
      <c r="A3588" s="88" t="s">
        <v>7760</v>
      </c>
      <c r="B3588" s="88" t="s">
        <v>876</v>
      </c>
      <c r="C3588" s="88" t="s">
        <v>7760</v>
      </c>
      <c r="D3588" s="88" t="s">
        <v>7759</v>
      </c>
      <c r="E3588" s="89">
        <v>0</v>
      </c>
      <c r="F3588" s="88" t="s">
        <v>1185</v>
      </c>
      <c r="H3588" s="3">
        <f>E3588+SUMIF('BR DTG PACUL'!C:C,'STOK PACUL'!C3588,'BR DTG PACUL'!E:E)</f>
        <v>0</v>
      </c>
    </row>
    <row r="3589" spans="1:8">
      <c r="A3589" s="88" t="s">
        <v>7761</v>
      </c>
      <c r="B3589" s="88" t="s">
        <v>876</v>
      </c>
      <c r="C3589" s="88" t="s">
        <v>7761</v>
      </c>
      <c r="D3589" s="88" t="s">
        <v>2330</v>
      </c>
      <c r="E3589" s="89">
        <v>0</v>
      </c>
      <c r="F3589" s="88" t="s">
        <v>1185</v>
      </c>
      <c r="H3589" s="3">
        <f>E3589+SUMIF('BR DTG PACUL'!C:C,'STOK PACUL'!C3589,'BR DTG PACUL'!E:E)</f>
        <v>0</v>
      </c>
    </row>
    <row r="3590" spans="1:8">
      <c r="A3590" s="88" t="s">
        <v>7762</v>
      </c>
      <c r="B3590" s="88" t="s">
        <v>876</v>
      </c>
      <c r="C3590" s="88" t="s">
        <v>7762</v>
      </c>
      <c r="D3590" s="88" t="s">
        <v>7763</v>
      </c>
      <c r="E3590" s="89">
        <v>0</v>
      </c>
      <c r="F3590" s="88" t="s">
        <v>1185</v>
      </c>
      <c r="H3590" s="3">
        <f>E3590+SUMIF('BR DTG PACUL'!C:C,'STOK PACUL'!C3590,'BR DTG PACUL'!E:E)</f>
        <v>0</v>
      </c>
    </row>
    <row r="3591" spans="1:8">
      <c r="A3591" s="88" t="s">
        <v>1926</v>
      </c>
      <c r="B3591" s="88" t="s">
        <v>1185</v>
      </c>
      <c r="C3591" s="88" t="s">
        <v>1926</v>
      </c>
      <c r="D3591" s="88" t="s">
        <v>1927</v>
      </c>
      <c r="E3591" s="89">
        <v>0</v>
      </c>
      <c r="F3591" s="88" t="s">
        <v>1185</v>
      </c>
      <c r="H3591" s="3">
        <f>E3591+SUMIF('BR DTG PACUL'!C:C,'STOK PACUL'!C3591,'BR DTG PACUL'!E:E)</f>
        <v>0</v>
      </c>
    </row>
    <row r="3592" spans="1:8">
      <c r="A3592" s="88" t="s">
        <v>7764</v>
      </c>
      <c r="B3592" s="88" t="s">
        <v>876</v>
      </c>
      <c r="C3592" s="88" t="s">
        <v>7764</v>
      </c>
      <c r="D3592" s="88" t="s">
        <v>7765</v>
      </c>
      <c r="E3592" s="89">
        <v>0</v>
      </c>
      <c r="F3592" s="88" t="s">
        <v>1185</v>
      </c>
      <c r="H3592" s="3">
        <f>E3592+SUMIF('BR DTG PACUL'!C:C,'STOK PACUL'!C3592,'BR DTG PACUL'!E:E)</f>
        <v>0</v>
      </c>
    </row>
    <row r="3593" spans="1:8">
      <c r="A3593" s="88" t="s">
        <v>795</v>
      </c>
      <c r="B3593" s="88" t="s">
        <v>876</v>
      </c>
      <c r="C3593" s="88" t="s">
        <v>795</v>
      </c>
      <c r="D3593" s="88" t="s">
        <v>796</v>
      </c>
      <c r="E3593" s="89">
        <v>0</v>
      </c>
      <c r="F3593" s="88" t="s">
        <v>1185</v>
      </c>
      <c r="H3593" s="3">
        <f>E3593+SUMIF('BR DTG PACUL'!C:C,'STOK PACUL'!C3593,'BR DTG PACUL'!E:E)</f>
        <v>0</v>
      </c>
    </row>
    <row r="3594" spans="1:8">
      <c r="A3594" s="88" t="s">
        <v>7766</v>
      </c>
      <c r="B3594" s="88" t="s">
        <v>876</v>
      </c>
      <c r="C3594" s="88" t="s">
        <v>7766</v>
      </c>
      <c r="D3594" s="88" t="s">
        <v>7767</v>
      </c>
      <c r="E3594" s="89">
        <v>0</v>
      </c>
      <c r="F3594" s="88" t="s">
        <v>1185</v>
      </c>
      <c r="H3594" s="3">
        <f>E3594+SUMIF('BR DTG PACUL'!C:C,'STOK PACUL'!C3594,'BR DTG PACUL'!E:E)</f>
        <v>0</v>
      </c>
    </row>
    <row r="3595" spans="1:8">
      <c r="A3595" s="88" t="s">
        <v>7768</v>
      </c>
      <c r="B3595" s="88" t="s">
        <v>876</v>
      </c>
      <c r="C3595" s="88" t="s">
        <v>7768</v>
      </c>
      <c r="D3595" s="88" t="s">
        <v>7769</v>
      </c>
      <c r="E3595" s="89">
        <v>0</v>
      </c>
      <c r="F3595" s="88" t="s">
        <v>1185</v>
      </c>
      <c r="H3595" s="3">
        <f>E3595+SUMIF('BR DTG PACUL'!C:C,'STOK PACUL'!C3595,'BR DTG PACUL'!E:E)</f>
        <v>0</v>
      </c>
    </row>
    <row r="3596" spans="1:8" ht="30">
      <c r="A3596" s="88" t="s">
        <v>7770</v>
      </c>
      <c r="B3596" s="88" t="s">
        <v>876</v>
      </c>
      <c r="C3596" s="88" t="s">
        <v>7770</v>
      </c>
      <c r="D3596" s="88" t="s">
        <v>7771</v>
      </c>
      <c r="E3596" s="89">
        <v>0</v>
      </c>
      <c r="F3596" s="88" t="s">
        <v>1185</v>
      </c>
      <c r="H3596" s="3">
        <f>E3596+SUMIF('BR DTG PACUL'!C:C,'STOK PACUL'!C3596,'BR DTG PACUL'!E:E)</f>
        <v>0</v>
      </c>
    </row>
    <row r="3597" spans="1:8" ht="30">
      <c r="A3597" s="88" t="s">
        <v>797</v>
      </c>
      <c r="B3597" s="88" t="s">
        <v>877</v>
      </c>
      <c r="C3597" s="88" t="s">
        <v>797</v>
      </c>
      <c r="D3597" s="88" t="s">
        <v>798</v>
      </c>
      <c r="E3597" s="89">
        <v>2</v>
      </c>
      <c r="F3597" s="88" t="s">
        <v>1185</v>
      </c>
      <c r="H3597" s="3">
        <f>E3597+SUMIF('BR DTG PACUL'!C:C,'STOK PACUL'!C3597,'BR DTG PACUL'!E:E)</f>
        <v>2</v>
      </c>
    </row>
    <row r="3598" spans="1:8" ht="30">
      <c r="A3598" s="88" t="s">
        <v>1928</v>
      </c>
      <c r="B3598" s="88" t="s">
        <v>877</v>
      </c>
      <c r="C3598" s="88" t="s">
        <v>1928</v>
      </c>
      <c r="D3598" s="88" t="s">
        <v>1929</v>
      </c>
      <c r="E3598" s="89">
        <v>1</v>
      </c>
      <c r="F3598" s="88" t="s">
        <v>1185</v>
      </c>
      <c r="H3598" s="3">
        <f>E3598+SUMIF('BR DTG PACUL'!C:C,'STOK PACUL'!C3598,'BR DTG PACUL'!E:E)</f>
        <v>1</v>
      </c>
    </row>
    <row r="3599" spans="1:8" ht="30">
      <c r="A3599" s="88" t="s">
        <v>7772</v>
      </c>
      <c r="B3599" s="88" t="s">
        <v>877</v>
      </c>
      <c r="C3599" s="88" t="s">
        <v>7772</v>
      </c>
      <c r="D3599" s="88" t="s">
        <v>7773</v>
      </c>
      <c r="E3599" s="89">
        <v>0</v>
      </c>
      <c r="F3599" s="88" t="s">
        <v>1185</v>
      </c>
      <c r="H3599" s="3">
        <f>E3599+SUMIF('BR DTG PACUL'!C:C,'STOK PACUL'!C3599,'BR DTG PACUL'!E:E)</f>
        <v>0</v>
      </c>
    </row>
    <row r="3600" spans="1:8" ht="30">
      <c r="A3600" s="88" t="s">
        <v>799</v>
      </c>
      <c r="B3600" s="88" t="s">
        <v>877</v>
      </c>
      <c r="C3600" s="88" t="s">
        <v>799</v>
      </c>
      <c r="D3600" s="88" t="s">
        <v>1281</v>
      </c>
      <c r="E3600" s="89">
        <v>0</v>
      </c>
      <c r="F3600" s="88" t="s">
        <v>1185</v>
      </c>
      <c r="H3600" s="3">
        <f>E3600+SUMIF('BR DTG PACUL'!C:C,'STOK PACUL'!C3600,'BR DTG PACUL'!E:E)</f>
        <v>0</v>
      </c>
    </row>
    <row r="3601" spans="1:8">
      <c r="A3601" s="88" t="s">
        <v>7774</v>
      </c>
      <c r="B3601" s="88" t="s">
        <v>876</v>
      </c>
      <c r="C3601" s="88" t="s">
        <v>7774</v>
      </c>
      <c r="D3601" s="88" t="s">
        <v>7775</v>
      </c>
      <c r="E3601" s="89">
        <v>0</v>
      </c>
      <c r="F3601" s="88" t="s">
        <v>1185</v>
      </c>
      <c r="H3601" s="3">
        <f>E3601+SUMIF('BR DTG PACUL'!C:C,'STOK PACUL'!C3601,'BR DTG PACUL'!E:E)</f>
        <v>0</v>
      </c>
    </row>
    <row r="3602" spans="1:8" ht="30">
      <c r="A3602" s="88" t="s">
        <v>464</v>
      </c>
      <c r="B3602" s="88" t="s">
        <v>877</v>
      </c>
      <c r="C3602" s="88" t="s">
        <v>464</v>
      </c>
      <c r="D3602" s="88" t="s">
        <v>1282</v>
      </c>
      <c r="E3602" s="89">
        <v>5</v>
      </c>
      <c r="F3602" s="88" t="s">
        <v>1185</v>
      </c>
      <c r="H3602" s="3">
        <f>E3602+SUMIF('BR DTG PACUL'!C:C,'STOK PACUL'!C3602,'BR DTG PACUL'!E:E)</f>
        <v>5</v>
      </c>
    </row>
    <row r="3603" spans="1:8">
      <c r="A3603" s="88" t="s">
        <v>7776</v>
      </c>
      <c r="B3603" s="88" t="s">
        <v>876</v>
      </c>
      <c r="C3603" s="88" t="s">
        <v>7776</v>
      </c>
      <c r="D3603" s="88" t="s">
        <v>7777</v>
      </c>
      <c r="E3603" s="89">
        <v>0</v>
      </c>
      <c r="F3603" s="88" t="s">
        <v>1185</v>
      </c>
      <c r="H3603" s="3">
        <f>E3603+SUMIF('BR DTG PACUL'!C:C,'STOK PACUL'!C3603,'BR DTG PACUL'!E:E)</f>
        <v>0</v>
      </c>
    </row>
    <row r="3604" spans="1:8">
      <c r="A3604" s="88" t="s">
        <v>7778</v>
      </c>
      <c r="B3604" s="88" t="s">
        <v>876</v>
      </c>
      <c r="C3604" s="88" t="s">
        <v>7778</v>
      </c>
      <c r="D3604" s="88" t="s">
        <v>7779</v>
      </c>
      <c r="E3604" s="89">
        <v>0</v>
      </c>
      <c r="F3604" s="88" t="s">
        <v>1185</v>
      </c>
      <c r="H3604" s="3">
        <f>E3604+SUMIF('BR DTG PACUL'!C:C,'STOK PACUL'!C3604,'BR DTG PACUL'!E:E)</f>
        <v>0</v>
      </c>
    </row>
    <row r="3605" spans="1:8">
      <c r="A3605" s="88" t="s">
        <v>7780</v>
      </c>
      <c r="B3605" s="88" t="s">
        <v>876</v>
      </c>
      <c r="C3605" s="88" t="s">
        <v>7780</v>
      </c>
      <c r="D3605" s="88" t="s">
        <v>7781</v>
      </c>
      <c r="E3605" s="89">
        <v>0</v>
      </c>
      <c r="F3605" s="88" t="s">
        <v>1185</v>
      </c>
      <c r="H3605" s="3">
        <f>E3605+SUMIF('BR DTG PACUL'!C:C,'STOK PACUL'!C3605,'BR DTG PACUL'!E:E)</f>
        <v>0</v>
      </c>
    </row>
    <row r="3606" spans="1:8">
      <c r="A3606" s="88" t="s">
        <v>1509</v>
      </c>
      <c r="B3606" s="88" t="s">
        <v>1185</v>
      </c>
      <c r="C3606" s="88" t="s">
        <v>1509</v>
      </c>
      <c r="D3606" s="88" t="s">
        <v>1510</v>
      </c>
      <c r="E3606" s="89">
        <v>0</v>
      </c>
      <c r="F3606" s="88" t="s">
        <v>1185</v>
      </c>
      <c r="H3606" s="3">
        <f>E3606+SUMIF('BR DTG PACUL'!C:C,'STOK PACUL'!C3606,'BR DTG PACUL'!E:E)</f>
        <v>0</v>
      </c>
    </row>
    <row r="3607" spans="1:8">
      <c r="A3607" s="88" t="s">
        <v>7782</v>
      </c>
      <c r="B3607" s="88" t="s">
        <v>876</v>
      </c>
      <c r="C3607" s="88" t="s">
        <v>7782</v>
      </c>
      <c r="D3607" s="88" t="s">
        <v>7783</v>
      </c>
      <c r="E3607" s="89">
        <v>0</v>
      </c>
      <c r="F3607" s="88" t="s">
        <v>1185</v>
      </c>
      <c r="H3607" s="3">
        <f>E3607+SUMIF('BR DTG PACUL'!C:C,'STOK PACUL'!C3607,'BR DTG PACUL'!E:E)</f>
        <v>0</v>
      </c>
    </row>
    <row r="3608" spans="1:8" ht="30">
      <c r="A3608" s="88" t="s">
        <v>7784</v>
      </c>
      <c r="B3608" s="88" t="s">
        <v>877</v>
      </c>
      <c r="C3608" s="88" t="s">
        <v>7784</v>
      </c>
      <c r="D3608" s="88" t="s">
        <v>7785</v>
      </c>
      <c r="E3608" s="89">
        <v>1</v>
      </c>
      <c r="F3608" s="88" t="s">
        <v>1185</v>
      </c>
      <c r="H3608" s="3">
        <f>E3608+SUMIF('BR DTG PACUL'!C:C,'STOK PACUL'!C3608,'BR DTG PACUL'!E:E)</f>
        <v>1</v>
      </c>
    </row>
    <row r="3609" spans="1:8" ht="30">
      <c r="A3609" s="88" t="s">
        <v>7786</v>
      </c>
      <c r="B3609" s="88" t="s">
        <v>877</v>
      </c>
      <c r="C3609" s="88" t="s">
        <v>7786</v>
      </c>
      <c r="D3609" s="88" t="s">
        <v>7787</v>
      </c>
      <c r="E3609" s="89">
        <v>0</v>
      </c>
      <c r="F3609" s="88" t="s">
        <v>1185</v>
      </c>
      <c r="H3609" s="3">
        <f>E3609+SUMIF('BR DTG PACUL'!C:C,'STOK PACUL'!C3609,'BR DTG PACUL'!E:E)</f>
        <v>0</v>
      </c>
    </row>
    <row r="3610" spans="1:8">
      <c r="A3610" s="88" t="s">
        <v>7788</v>
      </c>
      <c r="B3610" s="88" t="s">
        <v>876</v>
      </c>
      <c r="C3610" s="88" t="s">
        <v>7788</v>
      </c>
      <c r="D3610" s="88" t="s">
        <v>7789</v>
      </c>
      <c r="E3610" s="89">
        <v>0</v>
      </c>
      <c r="F3610" s="88" t="s">
        <v>1185</v>
      </c>
      <c r="H3610" s="3">
        <f>E3610+SUMIF('BR DTG PACUL'!C:C,'STOK PACUL'!C3610,'BR DTG PACUL'!E:E)</f>
        <v>0</v>
      </c>
    </row>
    <row r="3611" spans="1:8">
      <c r="A3611" s="88" t="s">
        <v>800</v>
      </c>
      <c r="B3611" s="88" t="s">
        <v>876</v>
      </c>
      <c r="C3611" s="88" t="s">
        <v>800</v>
      </c>
      <c r="D3611" s="88" t="s">
        <v>801</v>
      </c>
      <c r="E3611" s="89">
        <v>0</v>
      </c>
      <c r="F3611" s="88" t="s">
        <v>1185</v>
      </c>
      <c r="H3611" s="3">
        <f>E3611+SUMIF('BR DTG PACUL'!C:C,'STOK PACUL'!C3611,'BR DTG PACUL'!E:E)</f>
        <v>0</v>
      </c>
    </row>
    <row r="3612" spans="1:8">
      <c r="A3612" s="88" t="s">
        <v>7790</v>
      </c>
      <c r="B3612" s="88" t="s">
        <v>876</v>
      </c>
      <c r="C3612" s="88" t="s">
        <v>7790</v>
      </c>
      <c r="D3612" s="88" t="s">
        <v>7791</v>
      </c>
      <c r="E3612" s="89">
        <v>0</v>
      </c>
      <c r="F3612" s="88" t="s">
        <v>1185</v>
      </c>
      <c r="H3612" s="3">
        <f>E3612+SUMIF('BR DTG PACUL'!C:C,'STOK PACUL'!C3612,'BR DTG PACUL'!E:E)</f>
        <v>0</v>
      </c>
    </row>
    <row r="3613" spans="1:8" ht="30">
      <c r="A3613" s="88" t="s">
        <v>465</v>
      </c>
      <c r="B3613" s="88" t="s">
        <v>877</v>
      </c>
      <c r="C3613" s="88" t="s">
        <v>465</v>
      </c>
      <c r="D3613" s="88" t="s">
        <v>1351</v>
      </c>
      <c r="E3613" s="89">
        <v>2</v>
      </c>
      <c r="F3613" s="88" t="s">
        <v>1185</v>
      </c>
      <c r="H3613" s="3">
        <f>E3613+SUMIF('BR DTG PACUL'!C:C,'STOK PACUL'!C3613,'BR DTG PACUL'!E:E)</f>
        <v>2</v>
      </c>
    </row>
    <row r="3614" spans="1:8" ht="30">
      <c r="A3614" s="88" t="s">
        <v>466</v>
      </c>
      <c r="B3614" s="88" t="s">
        <v>877</v>
      </c>
      <c r="C3614" s="88" t="s">
        <v>466</v>
      </c>
      <c r="D3614" s="88" t="s">
        <v>1283</v>
      </c>
      <c r="E3614" s="89">
        <v>11</v>
      </c>
      <c r="F3614" s="88" t="s">
        <v>1185</v>
      </c>
      <c r="H3614" s="3">
        <f>E3614+SUMIF('BR DTG PACUL'!C:C,'STOK PACUL'!C3614,'BR DTG PACUL'!E:E)</f>
        <v>11</v>
      </c>
    </row>
    <row r="3615" spans="1:8">
      <c r="A3615" s="88" t="s">
        <v>7792</v>
      </c>
      <c r="B3615" s="88" t="s">
        <v>876</v>
      </c>
      <c r="C3615" s="88" t="s">
        <v>7792</v>
      </c>
      <c r="D3615" s="88" t="s">
        <v>7793</v>
      </c>
      <c r="E3615" s="89">
        <v>0</v>
      </c>
      <c r="F3615" s="88" t="s">
        <v>1185</v>
      </c>
      <c r="H3615" s="3">
        <f>E3615+SUMIF('BR DTG PACUL'!C:C,'STOK PACUL'!C3615,'BR DTG PACUL'!E:E)</f>
        <v>0</v>
      </c>
    </row>
    <row r="3616" spans="1:8">
      <c r="A3616" s="88" t="s">
        <v>7794</v>
      </c>
      <c r="B3616" s="88" t="s">
        <v>876</v>
      </c>
      <c r="C3616" s="88" t="s">
        <v>7794</v>
      </c>
      <c r="D3616" s="88" t="s">
        <v>7795</v>
      </c>
      <c r="E3616" s="89">
        <v>0</v>
      </c>
      <c r="F3616" s="88" t="s">
        <v>1185</v>
      </c>
      <c r="H3616" s="3">
        <f>E3616+SUMIF('BR DTG PACUL'!C:C,'STOK PACUL'!C3616,'BR DTG PACUL'!E:E)</f>
        <v>0</v>
      </c>
    </row>
    <row r="3617" spans="1:8">
      <c r="A3617" s="88" t="s">
        <v>7796</v>
      </c>
      <c r="B3617" s="88" t="s">
        <v>876</v>
      </c>
      <c r="C3617" s="88" t="s">
        <v>7796</v>
      </c>
      <c r="D3617" s="88" t="s">
        <v>7797</v>
      </c>
      <c r="E3617" s="89">
        <v>0</v>
      </c>
      <c r="F3617" s="88" t="s">
        <v>1185</v>
      </c>
      <c r="H3617" s="3">
        <f>E3617+SUMIF('BR DTG PACUL'!C:C,'STOK PACUL'!C3617,'BR DTG PACUL'!E:E)</f>
        <v>0</v>
      </c>
    </row>
    <row r="3618" spans="1:8" ht="30">
      <c r="A3618" s="88" t="s">
        <v>7798</v>
      </c>
      <c r="B3618" s="88" t="s">
        <v>877</v>
      </c>
      <c r="C3618" s="88" t="s">
        <v>7798</v>
      </c>
      <c r="D3618" s="88" t="s">
        <v>7799</v>
      </c>
      <c r="E3618" s="89">
        <v>1</v>
      </c>
      <c r="F3618" s="88" t="s">
        <v>1185</v>
      </c>
      <c r="H3618" s="3">
        <f>E3618+SUMIF('BR DTG PACUL'!C:C,'STOK PACUL'!C3618,'BR DTG PACUL'!E:E)</f>
        <v>1</v>
      </c>
    </row>
    <row r="3619" spans="1:8">
      <c r="A3619" s="88" t="s">
        <v>7800</v>
      </c>
      <c r="B3619" s="88" t="s">
        <v>876</v>
      </c>
      <c r="C3619" s="88" t="s">
        <v>7800</v>
      </c>
      <c r="D3619" s="88" t="s">
        <v>7801</v>
      </c>
      <c r="E3619" s="89">
        <v>0</v>
      </c>
      <c r="F3619" s="88" t="s">
        <v>1185</v>
      </c>
      <c r="H3619" s="3">
        <f>E3619+SUMIF('BR DTG PACUL'!C:C,'STOK PACUL'!C3619,'BR DTG PACUL'!E:E)</f>
        <v>0</v>
      </c>
    </row>
    <row r="3620" spans="1:8">
      <c r="A3620" s="88" t="s">
        <v>7802</v>
      </c>
      <c r="B3620" s="88" t="s">
        <v>876</v>
      </c>
      <c r="C3620" s="88" t="s">
        <v>7802</v>
      </c>
      <c r="D3620" s="88" t="s">
        <v>7803</v>
      </c>
      <c r="E3620" s="89">
        <v>0</v>
      </c>
      <c r="F3620" s="88" t="s">
        <v>1185</v>
      </c>
      <c r="H3620" s="3">
        <f>E3620+SUMIF('BR DTG PACUL'!C:C,'STOK PACUL'!C3620,'BR DTG PACUL'!E:E)</f>
        <v>0</v>
      </c>
    </row>
    <row r="3621" spans="1:8">
      <c r="A3621" s="88" t="s">
        <v>7804</v>
      </c>
      <c r="B3621" s="88" t="s">
        <v>876</v>
      </c>
      <c r="C3621" s="88" t="s">
        <v>7804</v>
      </c>
      <c r="D3621" s="88" t="s">
        <v>7805</v>
      </c>
      <c r="E3621" s="89">
        <v>0</v>
      </c>
      <c r="F3621" s="88" t="s">
        <v>1185</v>
      </c>
      <c r="H3621" s="3">
        <f>E3621+SUMIF('BR DTG PACUL'!C:C,'STOK PACUL'!C3621,'BR DTG PACUL'!E:E)</f>
        <v>0</v>
      </c>
    </row>
    <row r="3622" spans="1:8">
      <c r="A3622" s="88" t="s">
        <v>7806</v>
      </c>
      <c r="B3622" s="88" t="s">
        <v>876</v>
      </c>
      <c r="C3622" s="88" t="s">
        <v>7806</v>
      </c>
      <c r="D3622" s="88" t="s">
        <v>7807</v>
      </c>
      <c r="E3622" s="89">
        <v>0</v>
      </c>
      <c r="F3622" s="88" t="s">
        <v>1185</v>
      </c>
      <c r="H3622" s="3">
        <f>E3622+SUMIF('BR DTG PACUL'!C:C,'STOK PACUL'!C3622,'BR DTG PACUL'!E:E)</f>
        <v>0</v>
      </c>
    </row>
    <row r="3623" spans="1:8">
      <c r="A3623" s="88" t="s">
        <v>7808</v>
      </c>
      <c r="B3623" s="88" t="s">
        <v>876</v>
      </c>
      <c r="C3623" s="88" t="s">
        <v>7808</v>
      </c>
      <c r="D3623" s="88" t="s">
        <v>7809</v>
      </c>
      <c r="E3623" s="89">
        <v>0</v>
      </c>
      <c r="F3623" s="88" t="s">
        <v>1185</v>
      </c>
      <c r="H3623" s="3">
        <f>E3623+SUMIF('BR DTG PACUL'!C:C,'STOK PACUL'!C3623,'BR DTG PACUL'!E:E)</f>
        <v>0</v>
      </c>
    </row>
    <row r="3624" spans="1:8">
      <c r="A3624" s="88" t="s">
        <v>7810</v>
      </c>
      <c r="B3624" s="88" t="s">
        <v>876</v>
      </c>
      <c r="C3624" s="88" t="s">
        <v>7810</v>
      </c>
      <c r="D3624" s="88" t="s">
        <v>7811</v>
      </c>
      <c r="E3624" s="89">
        <v>0</v>
      </c>
      <c r="F3624" s="88" t="s">
        <v>1185</v>
      </c>
      <c r="H3624" s="3">
        <f>E3624+SUMIF('BR DTG PACUL'!C:C,'STOK PACUL'!C3624,'BR DTG PACUL'!E:E)</f>
        <v>0</v>
      </c>
    </row>
    <row r="3625" spans="1:8">
      <c r="A3625" s="88" t="s">
        <v>7812</v>
      </c>
      <c r="B3625" s="88" t="s">
        <v>898</v>
      </c>
      <c r="C3625" s="88" t="s">
        <v>7812</v>
      </c>
      <c r="D3625" s="88" t="s">
        <v>7813</v>
      </c>
      <c r="E3625" s="89">
        <v>0</v>
      </c>
      <c r="F3625" s="88" t="s">
        <v>1185</v>
      </c>
      <c r="H3625" s="3">
        <f>E3625+SUMIF('BR DTG PACUL'!C:C,'STOK PACUL'!C3625,'BR DTG PACUL'!E:E)</f>
        <v>0</v>
      </c>
    </row>
    <row r="3626" spans="1:8">
      <c r="A3626" s="88" t="s">
        <v>7814</v>
      </c>
      <c r="B3626" s="88" t="s">
        <v>898</v>
      </c>
      <c r="C3626" s="88" t="s">
        <v>7814</v>
      </c>
      <c r="D3626" s="88" t="s">
        <v>7815</v>
      </c>
      <c r="E3626" s="89">
        <v>0</v>
      </c>
      <c r="F3626" s="88" t="s">
        <v>1185</v>
      </c>
      <c r="H3626" s="3">
        <f>E3626+SUMIF('BR DTG PACUL'!C:C,'STOK PACUL'!C3626,'BR DTG PACUL'!E:E)</f>
        <v>0</v>
      </c>
    </row>
    <row r="3627" spans="1:8" ht="30">
      <c r="A3627" s="88" t="s">
        <v>7816</v>
      </c>
      <c r="B3627" s="88" t="s">
        <v>876</v>
      </c>
      <c r="C3627" s="88" t="s">
        <v>7816</v>
      </c>
      <c r="D3627" s="88" t="s">
        <v>7817</v>
      </c>
      <c r="E3627" s="89">
        <v>0</v>
      </c>
      <c r="F3627" s="88" t="s">
        <v>1185</v>
      </c>
      <c r="H3627" s="3">
        <f>E3627+SUMIF('BR DTG PACUL'!C:C,'STOK PACUL'!C3627,'BR DTG PACUL'!E:E)</f>
        <v>0</v>
      </c>
    </row>
    <row r="3628" spans="1:8">
      <c r="A3628" s="88" t="s">
        <v>7818</v>
      </c>
      <c r="B3628" s="88" t="s">
        <v>876</v>
      </c>
      <c r="C3628" s="88" t="s">
        <v>7818</v>
      </c>
      <c r="D3628" s="88" t="s">
        <v>7819</v>
      </c>
      <c r="E3628" s="89">
        <v>0</v>
      </c>
      <c r="F3628" s="88" t="s">
        <v>1185</v>
      </c>
      <c r="H3628" s="3">
        <f>E3628+SUMIF('BR DTG PACUL'!C:C,'STOK PACUL'!C3628,'BR DTG PACUL'!E:E)</f>
        <v>0</v>
      </c>
    </row>
    <row r="3629" spans="1:8">
      <c r="A3629" s="88" t="s">
        <v>7820</v>
      </c>
      <c r="B3629" s="88" t="s">
        <v>876</v>
      </c>
      <c r="C3629" s="88" t="s">
        <v>7820</v>
      </c>
      <c r="D3629" s="88" t="s">
        <v>7821</v>
      </c>
      <c r="E3629" s="89">
        <v>0</v>
      </c>
      <c r="F3629" s="88" t="s">
        <v>1185</v>
      </c>
      <c r="H3629" s="3">
        <f>E3629+SUMIF('BR DTG PACUL'!C:C,'STOK PACUL'!C3629,'BR DTG PACUL'!E:E)</f>
        <v>0</v>
      </c>
    </row>
    <row r="3630" spans="1:8" ht="30">
      <c r="A3630" s="88" t="s">
        <v>7822</v>
      </c>
      <c r="B3630" s="88" t="s">
        <v>876</v>
      </c>
      <c r="C3630" s="88" t="s">
        <v>7822</v>
      </c>
      <c r="D3630" s="88" t="s">
        <v>7823</v>
      </c>
      <c r="E3630" s="89">
        <v>0</v>
      </c>
      <c r="F3630" s="88" t="s">
        <v>1185</v>
      </c>
      <c r="H3630" s="3">
        <f>E3630+SUMIF('BR DTG PACUL'!C:C,'STOK PACUL'!C3630,'BR DTG PACUL'!E:E)</f>
        <v>0</v>
      </c>
    </row>
    <row r="3631" spans="1:8">
      <c r="A3631" s="88" t="s">
        <v>1930</v>
      </c>
      <c r="B3631" s="88" t="s">
        <v>876</v>
      </c>
      <c r="C3631" s="88" t="s">
        <v>1930</v>
      </c>
      <c r="D3631" s="88" t="s">
        <v>1931</v>
      </c>
      <c r="E3631" s="89">
        <v>0</v>
      </c>
      <c r="F3631" s="88" t="s">
        <v>1185</v>
      </c>
      <c r="H3631" s="3">
        <f>E3631+SUMIF('BR DTG PACUL'!C:C,'STOK PACUL'!C3631,'BR DTG PACUL'!E:E)</f>
        <v>0</v>
      </c>
    </row>
    <row r="3632" spans="1:8">
      <c r="A3632" s="88" t="s">
        <v>7824</v>
      </c>
      <c r="B3632" s="88" t="s">
        <v>876</v>
      </c>
      <c r="C3632" s="88" t="s">
        <v>7824</v>
      </c>
      <c r="D3632" s="88" t="s">
        <v>7825</v>
      </c>
      <c r="E3632" s="89">
        <v>0</v>
      </c>
      <c r="F3632" s="88" t="s">
        <v>1185</v>
      </c>
      <c r="H3632" s="3">
        <f>E3632+SUMIF('BR DTG PACUL'!C:C,'STOK PACUL'!C3632,'BR DTG PACUL'!E:E)</f>
        <v>0</v>
      </c>
    </row>
    <row r="3633" spans="1:8">
      <c r="A3633" s="88" t="s">
        <v>7826</v>
      </c>
      <c r="B3633" s="88" t="s">
        <v>876</v>
      </c>
      <c r="C3633" s="88" t="s">
        <v>7826</v>
      </c>
      <c r="D3633" s="88" t="s">
        <v>7827</v>
      </c>
      <c r="E3633" s="89">
        <v>0</v>
      </c>
      <c r="F3633" s="88" t="s">
        <v>1185</v>
      </c>
      <c r="H3633" s="3">
        <f>E3633+SUMIF('BR DTG PACUL'!C:C,'STOK PACUL'!C3633,'BR DTG PACUL'!E:E)</f>
        <v>0</v>
      </c>
    </row>
    <row r="3634" spans="1:8">
      <c r="A3634" s="88" t="s">
        <v>7828</v>
      </c>
      <c r="B3634" s="88" t="s">
        <v>876</v>
      </c>
      <c r="C3634" s="88" t="s">
        <v>7828</v>
      </c>
      <c r="D3634" s="88" t="s">
        <v>7829</v>
      </c>
      <c r="E3634" s="89">
        <v>0</v>
      </c>
      <c r="F3634" s="88" t="s">
        <v>1185</v>
      </c>
      <c r="H3634" s="3">
        <f>E3634+SUMIF('BR DTG PACUL'!C:C,'STOK PACUL'!C3634,'BR DTG PACUL'!E:E)</f>
        <v>0</v>
      </c>
    </row>
    <row r="3635" spans="1:8">
      <c r="A3635" s="88" t="s">
        <v>7830</v>
      </c>
      <c r="B3635" s="88" t="s">
        <v>898</v>
      </c>
      <c r="C3635" s="88" t="s">
        <v>7830</v>
      </c>
      <c r="D3635" s="88" t="s">
        <v>7831</v>
      </c>
      <c r="E3635" s="89">
        <v>1</v>
      </c>
      <c r="F3635" s="88" t="s">
        <v>1185</v>
      </c>
      <c r="H3635" s="3">
        <f>E3635+SUMIF('BR DTG PACUL'!C:C,'STOK PACUL'!C3635,'BR DTG PACUL'!E:E)</f>
        <v>1</v>
      </c>
    </row>
    <row r="3636" spans="1:8">
      <c r="A3636" s="88" t="s">
        <v>7832</v>
      </c>
      <c r="B3636" s="88" t="s">
        <v>891</v>
      </c>
      <c r="C3636" s="88" t="s">
        <v>7832</v>
      </c>
      <c r="D3636" s="88" t="s">
        <v>7833</v>
      </c>
      <c r="E3636" s="89">
        <v>0</v>
      </c>
      <c r="F3636" s="88" t="s">
        <v>1185</v>
      </c>
      <c r="H3636" s="3">
        <f>E3636+SUMIF('BR DTG PACUL'!C:C,'STOK PACUL'!C3636,'BR DTG PACUL'!E:E)</f>
        <v>0</v>
      </c>
    </row>
    <row r="3637" spans="1:8">
      <c r="A3637" s="88" t="s">
        <v>1932</v>
      </c>
      <c r="B3637" s="88" t="s">
        <v>1185</v>
      </c>
      <c r="C3637" s="88" t="s">
        <v>1932</v>
      </c>
      <c r="D3637" s="88" t="s">
        <v>1933</v>
      </c>
      <c r="E3637" s="89">
        <v>0</v>
      </c>
      <c r="F3637" s="88" t="s">
        <v>1185</v>
      </c>
      <c r="H3637" s="3">
        <f>E3637+SUMIF('BR DTG PACUL'!C:C,'STOK PACUL'!C3637,'BR DTG PACUL'!E:E)</f>
        <v>0</v>
      </c>
    </row>
    <row r="3638" spans="1:8" ht="30">
      <c r="A3638" s="88" t="s">
        <v>467</v>
      </c>
      <c r="B3638" s="88" t="s">
        <v>877</v>
      </c>
      <c r="C3638" s="88" t="s">
        <v>467</v>
      </c>
      <c r="D3638" s="88" t="s">
        <v>1284</v>
      </c>
      <c r="E3638" s="89">
        <v>3</v>
      </c>
      <c r="F3638" s="88" t="s">
        <v>1185</v>
      </c>
      <c r="H3638" s="3">
        <f>E3638+SUMIF('BR DTG PACUL'!C:C,'STOK PACUL'!C3638,'BR DTG PACUL'!E:E)</f>
        <v>3</v>
      </c>
    </row>
    <row r="3639" spans="1:8">
      <c r="A3639" s="88" t="s">
        <v>7834</v>
      </c>
      <c r="B3639" s="88" t="s">
        <v>876</v>
      </c>
      <c r="C3639" s="88" t="s">
        <v>7834</v>
      </c>
      <c r="D3639" s="88" t="s">
        <v>7835</v>
      </c>
      <c r="E3639" s="89">
        <v>0</v>
      </c>
      <c r="F3639" s="88" t="s">
        <v>1185</v>
      </c>
      <c r="H3639" s="3">
        <f>E3639+SUMIF('BR DTG PACUL'!C:C,'STOK PACUL'!C3639,'BR DTG PACUL'!E:E)</f>
        <v>0</v>
      </c>
    </row>
    <row r="3640" spans="1:8">
      <c r="A3640" s="88" t="s">
        <v>7836</v>
      </c>
      <c r="B3640" s="88" t="s">
        <v>876</v>
      </c>
      <c r="C3640" s="88" t="s">
        <v>7836</v>
      </c>
      <c r="D3640" s="88" t="s">
        <v>7837</v>
      </c>
      <c r="E3640" s="89">
        <v>0</v>
      </c>
      <c r="F3640" s="88" t="s">
        <v>1185</v>
      </c>
      <c r="H3640" s="3">
        <f>E3640+SUMIF('BR DTG PACUL'!C:C,'STOK PACUL'!C3640,'BR DTG PACUL'!E:E)</f>
        <v>0</v>
      </c>
    </row>
    <row r="3641" spans="1:8" ht="30">
      <c r="A3641" s="88" t="s">
        <v>7838</v>
      </c>
      <c r="B3641" s="88" t="s">
        <v>877</v>
      </c>
      <c r="C3641" s="88" t="s">
        <v>7838</v>
      </c>
      <c r="D3641" s="88" t="s">
        <v>7839</v>
      </c>
      <c r="E3641" s="89">
        <v>0</v>
      </c>
      <c r="F3641" s="88" t="s">
        <v>1185</v>
      </c>
      <c r="H3641" s="3">
        <f>E3641+SUMIF('BR DTG PACUL'!C:C,'STOK PACUL'!C3641,'BR DTG PACUL'!E:E)</f>
        <v>0</v>
      </c>
    </row>
    <row r="3642" spans="1:8">
      <c r="A3642" s="88" t="s">
        <v>7840</v>
      </c>
      <c r="B3642" s="88" t="s">
        <v>876</v>
      </c>
      <c r="C3642" s="88" t="s">
        <v>7840</v>
      </c>
      <c r="D3642" s="88" t="s">
        <v>7841</v>
      </c>
      <c r="E3642" s="89">
        <v>0</v>
      </c>
      <c r="F3642" s="88" t="s">
        <v>1185</v>
      </c>
      <c r="H3642" s="3">
        <f>E3642+SUMIF('BR DTG PACUL'!C:C,'STOK PACUL'!C3642,'BR DTG PACUL'!E:E)</f>
        <v>0</v>
      </c>
    </row>
    <row r="3643" spans="1:8">
      <c r="A3643" s="88" t="s">
        <v>7842</v>
      </c>
      <c r="B3643" s="88" t="s">
        <v>876</v>
      </c>
      <c r="C3643" s="88" t="s">
        <v>7842</v>
      </c>
      <c r="D3643" s="88" t="s">
        <v>7843</v>
      </c>
      <c r="E3643" s="89">
        <v>0</v>
      </c>
      <c r="F3643" s="88" t="s">
        <v>1185</v>
      </c>
      <c r="H3643" s="3">
        <f>E3643+SUMIF('BR DTG PACUL'!C:C,'STOK PACUL'!C3643,'BR DTG PACUL'!E:E)</f>
        <v>0</v>
      </c>
    </row>
    <row r="3644" spans="1:8">
      <c r="A3644" s="88" t="s">
        <v>7844</v>
      </c>
      <c r="B3644" s="88" t="s">
        <v>1185</v>
      </c>
      <c r="C3644" s="88" t="s">
        <v>7844</v>
      </c>
      <c r="D3644" s="88" t="s">
        <v>7845</v>
      </c>
      <c r="E3644" s="89">
        <v>0</v>
      </c>
      <c r="F3644" s="88" t="s">
        <v>1185</v>
      </c>
      <c r="H3644" s="3">
        <f>E3644+SUMIF('BR DTG PACUL'!C:C,'STOK PACUL'!C3644,'BR DTG PACUL'!E:E)</f>
        <v>0</v>
      </c>
    </row>
    <row r="3645" spans="1:8">
      <c r="A3645" s="88" t="s">
        <v>2067</v>
      </c>
      <c r="B3645" s="88" t="s">
        <v>876</v>
      </c>
      <c r="C3645" s="88" t="s">
        <v>2067</v>
      </c>
      <c r="D3645" s="88" t="s">
        <v>2068</v>
      </c>
      <c r="E3645" s="89">
        <v>0</v>
      </c>
      <c r="F3645" s="88" t="s">
        <v>1185</v>
      </c>
      <c r="H3645" s="3">
        <f>E3645+SUMIF('BR DTG PACUL'!C:C,'STOK PACUL'!C3645,'BR DTG PACUL'!E:E)</f>
        <v>0</v>
      </c>
    </row>
    <row r="3646" spans="1:8" ht="30">
      <c r="A3646" s="88" t="s">
        <v>468</v>
      </c>
      <c r="B3646" s="88" t="s">
        <v>877</v>
      </c>
      <c r="C3646" s="88" t="s">
        <v>468</v>
      </c>
      <c r="D3646" s="88" t="s">
        <v>1285</v>
      </c>
      <c r="E3646" s="89">
        <v>39</v>
      </c>
      <c r="F3646" s="88" t="s">
        <v>1185</v>
      </c>
      <c r="H3646" s="3">
        <f>E3646+SUMIF('BR DTG PACUL'!C:C,'STOK PACUL'!C3646,'BR DTG PACUL'!E:E)</f>
        <v>39</v>
      </c>
    </row>
    <row r="3647" spans="1:8">
      <c r="A3647" s="88" t="s">
        <v>7846</v>
      </c>
      <c r="B3647" s="88" t="s">
        <v>876</v>
      </c>
      <c r="C3647" s="88" t="s">
        <v>7846</v>
      </c>
      <c r="D3647" s="88" t="s">
        <v>7847</v>
      </c>
      <c r="E3647" s="89">
        <v>0</v>
      </c>
      <c r="F3647" s="88" t="s">
        <v>1185</v>
      </c>
      <c r="H3647" s="3">
        <f>E3647+SUMIF('BR DTG PACUL'!C:C,'STOK PACUL'!C3647,'BR DTG PACUL'!E:E)</f>
        <v>0</v>
      </c>
    </row>
    <row r="3648" spans="1:8">
      <c r="A3648" s="88" t="s">
        <v>7848</v>
      </c>
      <c r="B3648" s="88" t="s">
        <v>876</v>
      </c>
      <c r="C3648" s="88" t="s">
        <v>7848</v>
      </c>
      <c r="D3648" s="88" t="s">
        <v>7849</v>
      </c>
      <c r="E3648" s="89">
        <v>0</v>
      </c>
      <c r="F3648" s="88" t="s">
        <v>1185</v>
      </c>
      <c r="H3648" s="3">
        <f>E3648+SUMIF('BR DTG PACUL'!C:C,'STOK PACUL'!C3648,'BR DTG PACUL'!E:E)</f>
        <v>0</v>
      </c>
    </row>
    <row r="3649" spans="1:8" ht="30">
      <c r="A3649" s="88" t="s">
        <v>7850</v>
      </c>
      <c r="B3649" s="88" t="s">
        <v>1100</v>
      </c>
      <c r="C3649" s="88" t="s">
        <v>7850</v>
      </c>
      <c r="D3649" s="88" t="s">
        <v>7851</v>
      </c>
      <c r="E3649" s="89">
        <v>0</v>
      </c>
      <c r="F3649" s="88" t="s">
        <v>1185</v>
      </c>
      <c r="H3649" s="3">
        <f>E3649+SUMIF('BR DTG PACUL'!C:C,'STOK PACUL'!C3649,'BR DTG PACUL'!E:E)</f>
        <v>0</v>
      </c>
    </row>
    <row r="3650" spans="1:8" ht="30">
      <c r="A3650" s="88" t="s">
        <v>469</v>
      </c>
      <c r="B3650" s="88" t="s">
        <v>1100</v>
      </c>
      <c r="C3650" s="88" t="s">
        <v>469</v>
      </c>
      <c r="D3650" s="88" t="s">
        <v>1286</v>
      </c>
      <c r="E3650" s="89">
        <v>3</v>
      </c>
      <c r="F3650" s="88" t="s">
        <v>1185</v>
      </c>
      <c r="H3650" s="3">
        <f>E3650+SUMIF('BR DTG PACUL'!C:C,'STOK PACUL'!C3650,'BR DTG PACUL'!E:E)</f>
        <v>3</v>
      </c>
    </row>
    <row r="3651" spans="1:8">
      <c r="A3651" s="88" t="s">
        <v>7852</v>
      </c>
      <c r="B3651" s="88" t="s">
        <v>876</v>
      </c>
      <c r="C3651" s="88" t="s">
        <v>7852</v>
      </c>
      <c r="D3651" s="88" t="s">
        <v>7853</v>
      </c>
      <c r="E3651" s="89">
        <v>0</v>
      </c>
      <c r="F3651" s="88" t="s">
        <v>1185</v>
      </c>
      <c r="H3651" s="3">
        <f>E3651+SUMIF('BR DTG PACUL'!C:C,'STOK PACUL'!C3651,'BR DTG PACUL'!E:E)</f>
        <v>0</v>
      </c>
    </row>
    <row r="3652" spans="1:8" ht="30">
      <c r="A3652" s="88" t="s">
        <v>7854</v>
      </c>
      <c r="B3652" s="88" t="s">
        <v>876</v>
      </c>
      <c r="C3652" s="88" t="s">
        <v>7854</v>
      </c>
      <c r="D3652" s="88" t="s">
        <v>7855</v>
      </c>
      <c r="E3652" s="89">
        <v>0</v>
      </c>
      <c r="F3652" s="88" t="s">
        <v>1185</v>
      </c>
      <c r="H3652" s="3">
        <f>E3652+SUMIF('BR DTG PACUL'!C:C,'STOK PACUL'!C3652,'BR DTG PACUL'!E:E)</f>
        <v>0</v>
      </c>
    </row>
    <row r="3653" spans="1:8">
      <c r="A3653" s="88" t="s">
        <v>7856</v>
      </c>
      <c r="B3653" s="88" t="s">
        <v>876</v>
      </c>
      <c r="C3653" s="88" t="s">
        <v>7856</v>
      </c>
      <c r="D3653" s="88" t="s">
        <v>7857</v>
      </c>
      <c r="E3653" s="89">
        <v>0</v>
      </c>
      <c r="F3653" s="88" t="s">
        <v>1185</v>
      </c>
      <c r="H3653" s="3">
        <f>E3653+SUMIF('BR DTG PACUL'!C:C,'STOK PACUL'!C3653,'BR DTG PACUL'!E:E)</f>
        <v>0</v>
      </c>
    </row>
    <row r="3654" spans="1:8">
      <c r="A3654" s="88" t="s">
        <v>7858</v>
      </c>
      <c r="B3654" s="88" t="s">
        <v>876</v>
      </c>
      <c r="C3654" s="88" t="s">
        <v>7858</v>
      </c>
      <c r="D3654" s="88" t="s">
        <v>7859</v>
      </c>
      <c r="E3654" s="89">
        <v>0</v>
      </c>
      <c r="F3654" s="88" t="s">
        <v>1185</v>
      </c>
      <c r="H3654" s="3">
        <f>E3654+SUMIF('BR DTG PACUL'!C:C,'STOK PACUL'!C3654,'BR DTG PACUL'!E:E)</f>
        <v>0</v>
      </c>
    </row>
    <row r="3655" spans="1:8">
      <c r="A3655" s="88" t="s">
        <v>7860</v>
      </c>
      <c r="B3655" s="88" t="s">
        <v>876</v>
      </c>
      <c r="C3655" s="88" t="s">
        <v>7860</v>
      </c>
      <c r="D3655" s="88" t="s">
        <v>7861</v>
      </c>
      <c r="E3655" s="89">
        <v>0</v>
      </c>
      <c r="F3655" s="88" t="s">
        <v>1185</v>
      </c>
      <c r="H3655" s="3">
        <f>E3655+SUMIF('BR DTG PACUL'!C:C,'STOK PACUL'!C3655,'BR DTG PACUL'!E:E)</f>
        <v>0</v>
      </c>
    </row>
    <row r="3656" spans="1:8">
      <c r="A3656" s="88" t="s">
        <v>7862</v>
      </c>
      <c r="B3656" s="88" t="s">
        <v>876</v>
      </c>
      <c r="C3656" s="88" t="s">
        <v>7862</v>
      </c>
      <c r="D3656" s="88" t="s">
        <v>7863</v>
      </c>
      <c r="E3656" s="89">
        <v>0</v>
      </c>
      <c r="F3656" s="88" t="s">
        <v>1185</v>
      </c>
      <c r="H3656" s="3">
        <f>E3656+SUMIF('BR DTG PACUL'!C:C,'STOK PACUL'!C3656,'BR DTG PACUL'!E:E)</f>
        <v>0</v>
      </c>
    </row>
    <row r="3657" spans="1:8" ht="30">
      <c r="A3657" s="88" t="s">
        <v>470</v>
      </c>
      <c r="B3657" s="88" t="s">
        <v>1100</v>
      </c>
      <c r="C3657" s="88" t="s">
        <v>470</v>
      </c>
      <c r="D3657" s="88" t="s">
        <v>1287</v>
      </c>
      <c r="E3657" s="89">
        <v>0</v>
      </c>
      <c r="F3657" s="88" t="s">
        <v>1185</v>
      </c>
      <c r="H3657" s="3">
        <f>E3657+SUMIF('BR DTG PACUL'!C:C,'STOK PACUL'!C3657,'BR DTG PACUL'!E:E)</f>
        <v>0</v>
      </c>
    </row>
    <row r="3658" spans="1:8">
      <c r="A3658" s="88" t="s">
        <v>7864</v>
      </c>
      <c r="B3658" s="88" t="s">
        <v>876</v>
      </c>
      <c r="C3658" s="88" t="s">
        <v>7864</v>
      </c>
      <c r="D3658" s="88" t="s">
        <v>7865</v>
      </c>
      <c r="E3658" s="89">
        <v>0</v>
      </c>
      <c r="F3658" s="88" t="s">
        <v>1185</v>
      </c>
      <c r="H3658" s="3">
        <f>E3658+SUMIF('BR DTG PACUL'!C:C,'STOK PACUL'!C3658,'BR DTG PACUL'!E:E)</f>
        <v>0</v>
      </c>
    </row>
    <row r="3659" spans="1:8">
      <c r="A3659" s="88" t="s">
        <v>7866</v>
      </c>
      <c r="B3659" s="88" t="s">
        <v>876</v>
      </c>
      <c r="C3659" s="88" t="s">
        <v>7866</v>
      </c>
      <c r="D3659" s="88" t="s">
        <v>7867</v>
      </c>
      <c r="E3659" s="89">
        <v>0</v>
      </c>
      <c r="F3659" s="88" t="s">
        <v>1185</v>
      </c>
      <c r="H3659" s="3">
        <f>E3659+SUMIF('BR DTG PACUL'!C:C,'STOK PACUL'!C3659,'BR DTG PACUL'!E:E)</f>
        <v>0</v>
      </c>
    </row>
    <row r="3660" spans="1:8" ht="30">
      <c r="A3660" s="88" t="s">
        <v>7868</v>
      </c>
      <c r="B3660" s="88" t="s">
        <v>876</v>
      </c>
      <c r="C3660" s="88" t="s">
        <v>7868</v>
      </c>
      <c r="D3660" s="88" t="s">
        <v>7869</v>
      </c>
      <c r="E3660" s="89">
        <v>0</v>
      </c>
      <c r="F3660" s="88" t="s">
        <v>1185</v>
      </c>
      <c r="H3660" s="3">
        <f>E3660+SUMIF('BR DTG PACUL'!C:C,'STOK PACUL'!C3660,'BR DTG PACUL'!E:E)</f>
        <v>0</v>
      </c>
    </row>
    <row r="3661" spans="1:8">
      <c r="A3661" s="88" t="s">
        <v>7870</v>
      </c>
      <c r="B3661" s="88" t="s">
        <v>876</v>
      </c>
      <c r="C3661" s="88" t="s">
        <v>7870</v>
      </c>
      <c r="D3661" s="88" t="s">
        <v>2330</v>
      </c>
      <c r="E3661" s="89">
        <v>0</v>
      </c>
      <c r="F3661" s="88" t="s">
        <v>1185</v>
      </c>
      <c r="H3661" s="3">
        <f>E3661+SUMIF('BR DTG PACUL'!C:C,'STOK PACUL'!C3661,'BR DTG PACUL'!E:E)</f>
        <v>0</v>
      </c>
    </row>
    <row r="3662" spans="1:8">
      <c r="A3662" s="88" t="s">
        <v>7871</v>
      </c>
      <c r="B3662" s="88" t="s">
        <v>876</v>
      </c>
      <c r="C3662" s="88" t="s">
        <v>7871</v>
      </c>
      <c r="D3662" s="88" t="s">
        <v>7872</v>
      </c>
      <c r="E3662" s="89">
        <v>0</v>
      </c>
      <c r="F3662" s="88" t="s">
        <v>1185</v>
      </c>
      <c r="H3662" s="3">
        <f>E3662+SUMIF('BR DTG PACUL'!C:C,'STOK PACUL'!C3662,'BR DTG PACUL'!E:E)</f>
        <v>0</v>
      </c>
    </row>
    <row r="3663" spans="1:8">
      <c r="A3663" s="88" t="s">
        <v>7873</v>
      </c>
      <c r="B3663" s="88" t="s">
        <v>876</v>
      </c>
      <c r="C3663" s="88" t="s">
        <v>7873</v>
      </c>
      <c r="D3663" s="88" t="s">
        <v>7874</v>
      </c>
      <c r="E3663" s="89">
        <v>0</v>
      </c>
      <c r="F3663" s="88" t="s">
        <v>1185</v>
      </c>
      <c r="H3663" s="3">
        <f>E3663+SUMIF('BR DTG PACUL'!C:C,'STOK PACUL'!C3663,'BR DTG PACUL'!E:E)</f>
        <v>0</v>
      </c>
    </row>
    <row r="3664" spans="1:8">
      <c r="A3664" s="88" t="s">
        <v>7875</v>
      </c>
      <c r="B3664" s="88" t="s">
        <v>876</v>
      </c>
      <c r="C3664" s="88" t="s">
        <v>7875</v>
      </c>
      <c r="D3664" s="88" t="s">
        <v>7876</v>
      </c>
      <c r="E3664" s="89">
        <v>0</v>
      </c>
      <c r="F3664" s="88" t="s">
        <v>1185</v>
      </c>
      <c r="H3664" s="3">
        <f>E3664+SUMIF('BR DTG PACUL'!C:C,'STOK PACUL'!C3664,'BR DTG PACUL'!E:E)</f>
        <v>0</v>
      </c>
    </row>
    <row r="3665" spans="1:8">
      <c r="A3665" s="88" t="s">
        <v>7877</v>
      </c>
      <c r="B3665" s="88" t="s">
        <v>876</v>
      </c>
      <c r="C3665" s="88" t="s">
        <v>7877</v>
      </c>
      <c r="D3665" s="88" t="s">
        <v>7878</v>
      </c>
      <c r="E3665" s="89">
        <v>0</v>
      </c>
      <c r="F3665" s="88" t="s">
        <v>1185</v>
      </c>
      <c r="H3665" s="3">
        <f>E3665+SUMIF('BR DTG PACUL'!C:C,'STOK PACUL'!C3665,'BR DTG PACUL'!E:E)</f>
        <v>0</v>
      </c>
    </row>
    <row r="3666" spans="1:8" ht="30">
      <c r="A3666" s="88" t="s">
        <v>7879</v>
      </c>
      <c r="B3666" s="88" t="s">
        <v>876</v>
      </c>
      <c r="C3666" s="88" t="s">
        <v>7879</v>
      </c>
      <c r="D3666" s="88" t="s">
        <v>7880</v>
      </c>
      <c r="E3666" s="89">
        <v>0</v>
      </c>
      <c r="F3666" s="88" t="s">
        <v>1185</v>
      </c>
      <c r="H3666" s="3">
        <f>E3666+SUMIF('BR DTG PACUL'!C:C,'STOK PACUL'!C3666,'BR DTG PACUL'!E:E)</f>
        <v>0</v>
      </c>
    </row>
    <row r="3667" spans="1:8">
      <c r="A3667" s="88" t="s">
        <v>7881</v>
      </c>
      <c r="B3667" s="88" t="s">
        <v>876</v>
      </c>
      <c r="C3667" s="88" t="s">
        <v>7881</v>
      </c>
      <c r="D3667" s="88" t="s">
        <v>7882</v>
      </c>
      <c r="E3667" s="89">
        <v>0</v>
      </c>
      <c r="F3667" s="88" t="s">
        <v>1185</v>
      </c>
      <c r="H3667" s="3">
        <f>E3667+SUMIF('BR DTG PACUL'!C:C,'STOK PACUL'!C3667,'BR DTG PACUL'!E:E)</f>
        <v>0</v>
      </c>
    </row>
    <row r="3668" spans="1:8">
      <c r="A3668" s="88" t="s">
        <v>7883</v>
      </c>
      <c r="B3668" s="88" t="s">
        <v>1185</v>
      </c>
      <c r="C3668" s="88" t="s">
        <v>7883</v>
      </c>
      <c r="D3668" s="88" t="s">
        <v>7884</v>
      </c>
      <c r="E3668" s="89">
        <v>0</v>
      </c>
      <c r="F3668" s="88" t="s">
        <v>1185</v>
      </c>
      <c r="H3668" s="3">
        <f>E3668+SUMIF('BR DTG PACUL'!C:C,'STOK PACUL'!C3668,'BR DTG PACUL'!E:E)</f>
        <v>0</v>
      </c>
    </row>
    <row r="3669" spans="1:8">
      <c r="A3669" s="88" t="s">
        <v>7885</v>
      </c>
      <c r="B3669" s="88" t="s">
        <v>876</v>
      </c>
      <c r="C3669" s="88" t="s">
        <v>7885</v>
      </c>
      <c r="D3669" s="88" t="s">
        <v>7886</v>
      </c>
      <c r="E3669" s="89">
        <v>0</v>
      </c>
      <c r="F3669" s="88" t="s">
        <v>1185</v>
      </c>
      <c r="H3669" s="3">
        <f>E3669+SUMIF('BR DTG PACUL'!C:C,'STOK PACUL'!C3669,'BR DTG PACUL'!E:E)</f>
        <v>0</v>
      </c>
    </row>
    <row r="3670" spans="1:8">
      <c r="A3670" s="88" t="s">
        <v>7887</v>
      </c>
      <c r="B3670" s="88" t="s">
        <v>876</v>
      </c>
      <c r="C3670" s="88" t="s">
        <v>7887</v>
      </c>
      <c r="D3670" s="88" t="s">
        <v>7888</v>
      </c>
      <c r="E3670" s="89">
        <v>0</v>
      </c>
      <c r="F3670" s="88" t="s">
        <v>1185</v>
      </c>
      <c r="H3670" s="3">
        <f>E3670+SUMIF('BR DTG PACUL'!C:C,'STOK PACUL'!C3670,'BR DTG PACUL'!E:E)</f>
        <v>0</v>
      </c>
    </row>
    <row r="3671" spans="1:8">
      <c r="A3671" s="88" t="s">
        <v>7889</v>
      </c>
      <c r="B3671" s="88" t="s">
        <v>876</v>
      </c>
      <c r="C3671" s="88" t="s">
        <v>7889</v>
      </c>
      <c r="D3671" s="88" t="s">
        <v>7890</v>
      </c>
      <c r="E3671" s="89">
        <v>0</v>
      </c>
      <c r="F3671" s="88" t="s">
        <v>1185</v>
      </c>
      <c r="H3671" s="3">
        <f>E3671+SUMIF('BR DTG PACUL'!C:C,'STOK PACUL'!C3671,'BR DTG PACUL'!E:E)</f>
        <v>0</v>
      </c>
    </row>
    <row r="3672" spans="1:8" ht="30">
      <c r="A3672" s="88" t="s">
        <v>471</v>
      </c>
      <c r="B3672" s="88" t="s">
        <v>877</v>
      </c>
      <c r="C3672" s="88" t="s">
        <v>471</v>
      </c>
      <c r="D3672" s="88" t="s">
        <v>1288</v>
      </c>
      <c r="E3672" s="89">
        <v>3</v>
      </c>
      <c r="F3672" s="88" t="s">
        <v>1185</v>
      </c>
      <c r="H3672" s="3">
        <f>E3672+SUMIF('BR DTG PACUL'!C:C,'STOK PACUL'!C3672,'BR DTG PACUL'!E:E)</f>
        <v>3</v>
      </c>
    </row>
    <row r="3673" spans="1:8">
      <c r="A3673" s="88" t="s">
        <v>7891</v>
      </c>
      <c r="B3673" s="88" t="s">
        <v>876</v>
      </c>
      <c r="C3673" s="88" t="s">
        <v>7891</v>
      </c>
      <c r="D3673" s="88" t="s">
        <v>2330</v>
      </c>
      <c r="E3673" s="89">
        <v>0</v>
      </c>
      <c r="F3673" s="88" t="s">
        <v>1185</v>
      </c>
      <c r="H3673" s="3">
        <f>E3673+SUMIF('BR DTG PACUL'!C:C,'STOK PACUL'!C3673,'BR DTG PACUL'!E:E)</f>
        <v>0</v>
      </c>
    </row>
    <row r="3674" spans="1:8" ht="30">
      <c r="A3674" s="88" t="s">
        <v>7892</v>
      </c>
      <c r="B3674" s="88" t="s">
        <v>877</v>
      </c>
      <c r="C3674" s="88" t="s">
        <v>7892</v>
      </c>
      <c r="D3674" s="88" t="s">
        <v>7893</v>
      </c>
      <c r="E3674" s="89">
        <v>1</v>
      </c>
      <c r="F3674" s="88" t="s">
        <v>1185</v>
      </c>
      <c r="H3674" s="3">
        <f>E3674+SUMIF('BR DTG PACUL'!C:C,'STOK PACUL'!C3674,'BR DTG PACUL'!E:E)</f>
        <v>1</v>
      </c>
    </row>
    <row r="3675" spans="1:8">
      <c r="A3675" s="88" t="s">
        <v>7894</v>
      </c>
      <c r="B3675" s="88" t="s">
        <v>876</v>
      </c>
      <c r="C3675" s="88" t="s">
        <v>7894</v>
      </c>
      <c r="D3675" s="88" t="s">
        <v>7895</v>
      </c>
      <c r="E3675" s="89">
        <v>0</v>
      </c>
      <c r="F3675" s="88" t="s">
        <v>1185</v>
      </c>
      <c r="H3675" s="3">
        <f>E3675+SUMIF('BR DTG PACUL'!C:C,'STOK PACUL'!C3675,'BR DTG PACUL'!E:E)</f>
        <v>0</v>
      </c>
    </row>
    <row r="3676" spans="1:8" ht="30">
      <c r="A3676" s="88" t="s">
        <v>7896</v>
      </c>
      <c r="B3676" s="88" t="s">
        <v>877</v>
      </c>
      <c r="C3676" s="88" t="s">
        <v>7896</v>
      </c>
      <c r="D3676" s="88" t="s">
        <v>7897</v>
      </c>
      <c r="E3676" s="89">
        <v>1</v>
      </c>
      <c r="F3676" s="88" t="s">
        <v>1185</v>
      </c>
      <c r="H3676" s="3">
        <f>E3676+SUMIF('BR DTG PACUL'!C:C,'STOK PACUL'!C3676,'BR DTG PACUL'!E:E)</f>
        <v>1</v>
      </c>
    </row>
    <row r="3677" spans="1:8">
      <c r="A3677" s="88" t="s">
        <v>7898</v>
      </c>
      <c r="B3677" s="88" t="s">
        <v>876</v>
      </c>
      <c r="C3677" s="88" t="s">
        <v>7898</v>
      </c>
      <c r="D3677" s="88" t="s">
        <v>7899</v>
      </c>
      <c r="E3677" s="89">
        <v>0</v>
      </c>
      <c r="F3677" s="88" t="s">
        <v>1185</v>
      </c>
      <c r="H3677" s="3">
        <f>E3677+SUMIF('BR DTG PACUL'!C:C,'STOK PACUL'!C3677,'BR DTG PACUL'!E:E)</f>
        <v>0</v>
      </c>
    </row>
    <row r="3678" spans="1:8">
      <c r="A3678" s="88" t="s">
        <v>7900</v>
      </c>
      <c r="B3678" s="88" t="s">
        <v>876</v>
      </c>
      <c r="C3678" s="88" t="s">
        <v>7900</v>
      </c>
      <c r="D3678" s="88" t="s">
        <v>7901</v>
      </c>
      <c r="E3678" s="89">
        <v>0</v>
      </c>
      <c r="F3678" s="88" t="s">
        <v>1185</v>
      </c>
      <c r="H3678" s="3">
        <f>E3678+SUMIF('BR DTG PACUL'!C:C,'STOK PACUL'!C3678,'BR DTG PACUL'!E:E)</f>
        <v>0</v>
      </c>
    </row>
    <row r="3679" spans="1:8">
      <c r="A3679" s="88" t="s">
        <v>7902</v>
      </c>
      <c r="B3679" s="88" t="s">
        <v>876</v>
      </c>
      <c r="C3679" s="88" t="s">
        <v>7902</v>
      </c>
      <c r="D3679" s="88" t="s">
        <v>7903</v>
      </c>
      <c r="E3679" s="89">
        <v>0</v>
      </c>
      <c r="F3679" s="88" t="s">
        <v>1185</v>
      </c>
      <c r="H3679" s="3">
        <f>E3679+SUMIF('BR DTG PACUL'!C:C,'STOK PACUL'!C3679,'BR DTG PACUL'!E:E)</f>
        <v>0</v>
      </c>
    </row>
    <row r="3680" spans="1:8">
      <c r="A3680" s="88" t="s">
        <v>7904</v>
      </c>
      <c r="B3680" s="88" t="s">
        <v>876</v>
      </c>
      <c r="C3680" s="88" t="s">
        <v>7904</v>
      </c>
      <c r="D3680" s="88" t="s">
        <v>7905</v>
      </c>
      <c r="E3680" s="89">
        <v>0</v>
      </c>
      <c r="F3680" s="88" t="s">
        <v>1185</v>
      </c>
      <c r="H3680" s="3">
        <f>E3680+SUMIF('BR DTG PACUL'!C:C,'STOK PACUL'!C3680,'BR DTG PACUL'!E:E)</f>
        <v>0</v>
      </c>
    </row>
    <row r="3681" spans="1:8">
      <c r="A3681" s="88" t="s">
        <v>7906</v>
      </c>
      <c r="B3681" s="88" t="s">
        <v>876</v>
      </c>
      <c r="C3681" s="88" t="s">
        <v>7906</v>
      </c>
      <c r="D3681" s="88" t="s">
        <v>7907</v>
      </c>
      <c r="E3681" s="89">
        <v>0</v>
      </c>
      <c r="F3681" s="88" t="s">
        <v>1185</v>
      </c>
      <c r="H3681" s="3">
        <f>E3681+SUMIF('BR DTG PACUL'!C:C,'STOK PACUL'!C3681,'BR DTG PACUL'!E:E)</f>
        <v>0</v>
      </c>
    </row>
    <row r="3682" spans="1:8">
      <c r="A3682" s="88" t="s">
        <v>7908</v>
      </c>
      <c r="B3682" s="88" t="s">
        <v>898</v>
      </c>
      <c r="C3682" s="88" t="s">
        <v>7908</v>
      </c>
      <c r="D3682" s="88" t="s">
        <v>7909</v>
      </c>
      <c r="E3682" s="89">
        <v>1</v>
      </c>
      <c r="F3682" s="88" t="s">
        <v>1185</v>
      </c>
      <c r="H3682" s="3">
        <f>E3682+SUMIF('BR DTG PACUL'!C:C,'STOK PACUL'!C3682,'BR DTG PACUL'!E:E)</f>
        <v>1</v>
      </c>
    </row>
    <row r="3683" spans="1:8">
      <c r="A3683" s="88" t="s">
        <v>7910</v>
      </c>
      <c r="B3683" s="88" t="s">
        <v>898</v>
      </c>
      <c r="C3683" s="88" t="s">
        <v>7910</v>
      </c>
      <c r="D3683" s="88" t="s">
        <v>7911</v>
      </c>
      <c r="E3683" s="89">
        <v>2</v>
      </c>
      <c r="F3683" s="88" t="s">
        <v>1185</v>
      </c>
      <c r="H3683" s="3">
        <f>E3683+SUMIF('BR DTG PACUL'!C:C,'STOK PACUL'!C3683,'BR DTG PACUL'!E:E)</f>
        <v>2</v>
      </c>
    </row>
    <row r="3684" spans="1:8">
      <c r="A3684" s="88" t="s">
        <v>7912</v>
      </c>
      <c r="B3684" s="88" t="s">
        <v>898</v>
      </c>
      <c r="C3684" s="88" t="s">
        <v>7912</v>
      </c>
      <c r="D3684" s="88" t="s">
        <v>7913</v>
      </c>
      <c r="E3684" s="89">
        <v>1</v>
      </c>
      <c r="F3684" s="88" t="s">
        <v>1185</v>
      </c>
      <c r="H3684" s="3">
        <f>E3684+SUMIF('BR DTG PACUL'!C:C,'STOK PACUL'!C3684,'BR DTG PACUL'!E:E)</f>
        <v>1</v>
      </c>
    </row>
    <row r="3685" spans="1:8">
      <c r="A3685" s="88" t="s">
        <v>7914</v>
      </c>
      <c r="B3685" s="88" t="s">
        <v>876</v>
      </c>
      <c r="C3685" s="88" t="s">
        <v>7914</v>
      </c>
      <c r="D3685" s="88" t="s">
        <v>7915</v>
      </c>
      <c r="E3685" s="89">
        <v>0</v>
      </c>
      <c r="F3685" s="88" t="s">
        <v>1185</v>
      </c>
      <c r="H3685" s="3">
        <f>E3685+SUMIF('BR DTG PACUL'!C:C,'STOK PACUL'!C3685,'BR DTG PACUL'!E:E)</f>
        <v>0</v>
      </c>
    </row>
    <row r="3686" spans="1:8">
      <c r="A3686" s="88" t="s">
        <v>1679</v>
      </c>
      <c r="B3686" s="88" t="s">
        <v>1185</v>
      </c>
      <c r="C3686" s="88" t="s">
        <v>1679</v>
      </c>
      <c r="D3686" s="88" t="s">
        <v>1680</v>
      </c>
      <c r="E3686" s="89">
        <v>0</v>
      </c>
      <c r="F3686" s="88" t="s">
        <v>1185</v>
      </c>
      <c r="H3686" s="3">
        <f>E3686+SUMIF('BR DTG PACUL'!C:C,'STOK PACUL'!C3686,'BR DTG PACUL'!E:E)</f>
        <v>0</v>
      </c>
    </row>
    <row r="3687" spans="1:8">
      <c r="A3687" s="88" t="s">
        <v>7916</v>
      </c>
      <c r="B3687" s="88" t="s">
        <v>876</v>
      </c>
      <c r="C3687" s="88" t="s">
        <v>7916</v>
      </c>
      <c r="D3687" s="88" t="s">
        <v>7917</v>
      </c>
      <c r="E3687" s="89">
        <v>0</v>
      </c>
      <c r="F3687" s="88" t="s">
        <v>1185</v>
      </c>
      <c r="H3687" s="3">
        <f>E3687+SUMIF('BR DTG PACUL'!C:C,'STOK PACUL'!C3687,'BR DTG PACUL'!E:E)</f>
        <v>0</v>
      </c>
    </row>
    <row r="3688" spans="1:8">
      <c r="A3688" s="88" t="s">
        <v>7918</v>
      </c>
      <c r="B3688" s="88" t="s">
        <v>876</v>
      </c>
      <c r="C3688" s="88" t="s">
        <v>7918</v>
      </c>
      <c r="D3688" s="88" t="s">
        <v>7919</v>
      </c>
      <c r="E3688" s="89">
        <v>0</v>
      </c>
      <c r="F3688" s="88" t="s">
        <v>1185</v>
      </c>
      <c r="H3688" s="3">
        <f>E3688+SUMIF('BR DTG PACUL'!C:C,'STOK PACUL'!C3688,'BR DTG PACUL'!E:E)</f>
        <v>0</v>
      </c>
    </row>
    <row r="3689" spans="1:8">
      <c r="A3689" s="88" t="s">
        <v>7920</v>
      </c>
      <c r="B3689" s="88" t="s">
        <v>876</v>
      </c>
      <c r="C3689" s="88" t="s">
        <v>7920</v>
      </c>
      <c r="D3689" s="88" t="s">
        <v>7921</v>
      </c>
      <c r="E3689" s="89">
        <v>0</v>
      </c>
      <c r="F3689" s="88" t="s">
        <v>1185</v>
      </c>
      <c r="H3689" s="3">
        <f>E3689+SUMIF('BR DTG PACUL'!C:C,'STOK PACUL'!C3689,'BR DTG PACUL'!E:E)</f>
        <v>0</v>
      </c>
    </row>
    <row r="3690" spans="1:8">
      <c r="A3690" s="88" t="s">
        <v>7922</v>
      </c>
      <c r="B3690" s="88" t="s">
        <v>876</v>
      </c>
      <c r="C3690" s="88" t="s">
        <v>7922</v>
      </c>
      <c r="D3690" s="88" t="s">
        <v>7923</v>
      </c>
      <c r="E3690" s="89">
        <v>0</v>
      </c>
      <c r="F3690" s="88" t="s">
        <v>1185</v>
      </c>
      <c r="H3690" s="3">
        <f>E3690+SUMIF('BR DTG PACUL'!C:C,'STOK PACUL'!C3690,'BR DTG PACUL'!E:E)</f>
        <v>0</v>
      </c>
    </row>
    <row r="3691" spans="1:8">
      <c r="A3691" s="88" t="s">
        <v>7924</v>
      </c>
      <c r="B3691" s="88" t="s">
        <v>876</v>
      </c>
      <c r="C3691" s="88" t="s">
        <v>7924</v>
      </c>
      <c r="D3691" s="88" t="s">
        <v>7925</v>
      </c>
      <c r="E3691" s="89">
        <v>0</v>
      </c>
      <c r="F3691" s="88" t="s">
        <v>1185</v>
      </c>
      <c r="H3691" s="3">
        <f>E3691+SUMIF('BR DTG PACUL'!C:C,'STOK PACUL'!C3691,'BR DTG PACUL'!E:E)</f>
        <v>0</v>
      </c>
    </row>
    <row r="3692" spans="1:8">
      <c r="A3692" s="88" t="s">
        <v>802</v>
      </c>
      <c r="B3692" s="88" t="s">
        <v>876</v>
      </c>
      <c r="C3692" s="88" t="s">
        <v>802</v>
      </c>
      <c r="D3692" s="88" t="s">
        <v>803</v>
      </c>
      <c r="E3692" s="89">
        <v>0</v>
      </c>
      <c r="F3692" s="88" t="s">
        <v>1185</v>
      </c>
      <c r="H3692" s="3">
        <f>E3692+SUMIF('BR DTG PACUL'!C:C,'STOK PACUL'!C3692,'BR DTG PACUL'!E:E)</f>
        <v>0</v>
      </c>
    </row>
    <row r="3693" spans="1:8">
      <c r="A3693" s="88" t="s">
        <v>7926</v>
      </c>
      <c r="B3693" s="88" t="s">
        <v>876</v>
      </c>
      <c r="C3693" s="88" t="s">
        <v>7926</v>
      </c>
      <c r="D3693" s="88" t="s">
        <v>7927</v>
      </c>
      <c r="E3693" s="89">
        <v>0</v>
      </c>
      <c r="F3693" s="88" t="s">
        <v>1185</v>
      </c>
      <c r="H3693" s="3">
        <f>E3693+SUMIF('BR DTG PACUL'!C:C,'STOK PACUL'!C3693,'BR DTG PACUL'!E:E)</f>
        <v>0</v>
      </c>
    </row>
    <row r="3694" spans="1:8">
      <c r="A3694" s="88" t="s">
        <v>7928</v>
      </c>
      <c r="B3694" s="88" t="s">
        <v>876</v>
      </c>
      <c r="C3694" s="88" t="s">
        <v>7928</v>
      </c>
      <c r="D3694" s="88" t="s">
        <v>7929</v>
      </c>
      <c r="E3694" s="89">
        <v>0</v>
      </c>
      <c r="F3694" s="88" t="s">
        <v>1185</v>
      </c>
      <c r="H3694" s="3">
        <f>E3694+SUMIF('BR DTG PACUL'!C:C,'STOK PACUL'!C3694,'BR DTG PACUL'!E:E)</f>
        <v>0</v>
      </c>
    </row>
    <row r="3695" spans="1:8">
      <c r="A3695" s="88" t="s">
        <v>7930</v>
      </c>
      <c r="B3695" s="88" t="s">
        <v>876</v>
      </c>
      <c r="C3695" s="88" t="s">
        <v>7930</v>
      </c>
      <c r="D3695" s="88" t="s">
        <v>7931</v>
      </c>
      <c r="E3695" s="89">
        <v>0</v>
      </c>
      <c r="F3695" s="88" t="s">
        <v>1185</v>
      </c>
      <c r="H3695" s="3">
        <f>E3695+SUMIF('BR DTG PACUL'!C:C,'STOK PACUL'!C3695,'BR DTG PACUL'!E:E)</f>
        <v>0</v>
      </c>
    </row>
    <row r="3696" spans="1:8">
      <c r="A3696" s="88" t="s">
        <v>7932</v>
      </c>
      <c r="B3696" s="88" t="s">
        <v>876</v>
      </c>
      <c r="C3696" s="88" t="s">
        <v>7932</v>
      </c>
      <c r="D3696" s="88" t="s">
        <v>7933</v>
      </c>
      <c r="E3696" s="89">
        <v>0</v>
      </c>
      <c r="F3696" s="88" t="s">
        <v>1185</v>
      </c>
      <c r="H3696" s="3">
        <f>E3696+SUMIF('BR DTG PACUL'!C:C,'STOK PACUL'!C3696,'BR DTG PACUL'!E:E)</f>
        <v>0</v>
      </c>
    </row>
    <row r="3697" spans="1:8">
      <c r="A3697" s="88" t="s">
        <v>7934</v>
      </c>
      <c r="B3697" s="88" t="s">
        <v>876</v>
      </c>
      <c r="C3697" s="88" t="s">
        <v>7934</v>
      </c>
      <c r="D3697" s="88" t="s">
        <v>7935</v>
      </c>
      <c r="E3697" s="89">
        <v>0</v>
      </c>
      <c r="F3697" s="88" t="s">
        <v>1185</v>
      </c>
      <c r="H3697" s="3">
        <f>E3697+SUMIF('BR DTG PACUL'!C:C,'STOK PACUL'!C3697,'BR DTG PACUL'!E:E)</f>
        <v>0</v>
      </c>
    </row>
    <row r="3698" spans="1:8">
      <c r="A3698" s="88" t="s">
        <v>7936</v>
      </c>
      <c r="B3698" s="88" t="s">
        <v>876</v>
      </c>
      <c r="C3698" s="88" t="s">
        <v>7936</v>
      </c>
      <c r="D3698" s="88" t="s">
        <v>7937</v>
      </c>
      <c r="E3698" s="89">
        <v>0</v>
      </c>
      <c r="F3698" s="88" t="s">
        <v>1185</v>
      </c>
      <c r="H3698" s="3">
        <f>E3698+SUMIF('BR DTG PACUL'!C:C,'STOK PACUL'!C3698,'BR DTG PACUL'!E:E)</f>
        <v>0</v>
      </c>
    </row>
    <row r="3699" spans="1:8">
      <c r="A3699" s="88" t="s">
        <v>7938</v>
      </c>
      <c r="B3699" s="88" t="s">
        <v>876</v>
      </c>
      <c r="C3699" s="88" t="s">
        <v>7938</v>
      </c>
      <c r="D3699" s="88" t="s">
        <v>7939</v>
      </c>
      <c r="E3699" s="89">
        <v>0</v>
      </c>
      <c r="F3699" s="88" t="s">
        <v>1185</v>
      </c>
      <c r="H3699" s="3">
        <f>E3699+SUMIF('BR DTG PACUL'!C:C,'STOK PACUL'!C3699,'BR DTG PACUL'!E:E)</f>
        <v>0</v>
      </c>
    </row>
    <row r="3700" spans="1:8">
      <c r="A3700" s="88" t="s">
        <v>7940</v>
      </c>
      <c r="B3700" s="88" t="s">
        <v>876</v>
      </c>
      <c r="C3700" s="88" t="s">
        <v>7940</v>
      </c>
      <c r="D3700" s="88" t="s">
        <v>7941</v>
      </c>
      <c r="E3700" s="89">
        <v>0</v>
      </c>
      <c r="F3700" s="88" t="s">
        <v>1185</v>
      </c>
      <c r="H3700" s="3">
        <f>E3700+SUMIF('BR DTG PACUL'!C:C,'STOK PACUL'!C3700,'BR DTG PACUL'!E:E)</f>
        <v>0</v>
      </c>
    </row>
    <row r="3701" spans="1:8">
      <c r="A3701" s="88" t="s">
        <v>7942</v>
      </c>
      <c r="B3701" s="88" t="s">
        <v>876</v>
      </c>
      <c r="C3701" s="88" t="s">
        <v>7942</v>
      </c>
      <c r="D3701" s="88" t="s">
        <v>7943</v>
      </c>
      <c r="E3701" s="89">
        <v>0</v>
      </c>
      <c r="F3701" s="88" t="s">
        <v>1185</v>
      </c>
      <c r="H3701" s="3">
        <f>E3701+SUMIF('BR DTG PACUL'!C:C,'STOK PACUL'!C3701,'BR DTG PACUL'!E:E)</f>
        <v>0</v>
      </c>
    </row>
    <row r="3702" spans="1:8">
      <c r="A3702" s="88" t="s">
        <v>7944</v>
      </c>
      <c r="B3702" s="88" t="s">
        <v>876</v>
      </c>
      <c r="C3702" s="88" t="s">
        <v>7944</v>
      </c>
      <c r="D3702" s="88" t="s">
        <v>7945</v>
      </c>
      <c r="E3702" s="89">
        <v>0</v>
      </c>
      <c r="F3702" s="88" t="s">
        <v>1185</v>
      </c>
      <c r="H3702" s="3">
        <f>E3702+SUMIF('BR DTG PACUL'!C:C,'STOK PACUL'!C3702,'BR DTG PACUL'!E:E)</f>
        <v>0</v>
      </c>
    </row>
    <row r="3703" spans="1:8" ht="30">
      <c r="A3703" s="88" t="s">
        <v>7946</v>
      </c>
      <c r="B3703" s="88" t="s">
        <v>877</v>
      </c>
      <c r="C3703" s="88" t="s">
        <v>7946</v>
      </c>
      <c r="D3703" s="88" t="s">
        <v>7947</v>
      </c>
      <c r="E3703" s="89">
        <v>1</v>
      </c>
      <c r="F3703" s="88" t="s">
        <v>1185</v>
      </c>
      <c r="H3703" s="3">
        <f>E3703+SUMIF('BR DTG PACUL'!C:C,'STOK PACUL'!C3703,'BR DTG PACUL'!E:E)</f>
        <v>1</v>
      </c>
    </row>
    <row r="3704" spans="1:8">
      <c r="A3704" s="88" t="s">
        <v>7948</v>
      </c>
      <c r="B3704" s="88" t="s">
        <v>876</v>
      </c>
      <c r="C3704" s="88" t="s">
        <v>7948</v>
      </c>
      <c r="D3704" s="88" t="s">
        <v>7949</v>
      </c>
      <c r="E3704" s="89">
        <v>0</v>
      </c>
      <c r="F3704" s="88" t="s">
        <v>1185</v>
      </c>
      <c r="H3704" s="3">
        <f>E3704+SUMIF('BR DTG PACUL'!C:C,'STOK PACUL'!C3704,'BR DTG PACUL'!E:E)</f>
        <v>0</v>
      </c>
    </row>
    <row r="3705" spans="1:8">
      <c r="A3705" s="88" t="s">
        <v>7950</v>
      </c>
      <c r="B3705" s="88" t="s">
        <v>876</v>
      </c>
      <c r="C3705" s="88" t="s">
        <v>7950</v>
      </c>
      <c r="D3705" s="88" t="s">
        <v>7951</v>
      </c>
      <c r="E3705" s="89">
        <v>0</v>
      </c>
      <c r="F3705" s="88" t="s">
        <v>1185</v>
      </c>
      <c r="H3705" s="3">
        <f>E3705+SUMIF('BR DTG PACUL'!C:C,'STOK PACUL'!C3705,'BR DTG PACUL'!E:E)</f>
        <v>0</v>
      </c>
    </row>
    <row r="3706" spans="1:8">
      <c r="A3706" s="88" t="s">
        <v>7952</v>
      </c>
      <c r="B3706" s="88" t="s">
        <v>876</v>
      </c>
      <c r="C3706" s="88" t="s">
        <v>7952</v>
      </c>
      <c r="D3706" s="88" t="s">
        <v>7953</v>
      </c>
      <c r="E3706" s="89">
        <v>0</v>
      </c>
      <c r="F3706" s="88" t="s">
        <v>1185</v>
      </c>
      <c r="H3706" s="3">
        <f>E3706+SUMIF('BR DTG PACUL'!C:C,'STOK PACUL'!C3706,'BR DTG PACUL'!E:E)</f>
        <v>0</v>
      </c>
    </row>
    <row r="3707" spans="1:8">
      <c r="A3707" s="88" t="s">
        <v>7954</v>
      </c>
      <c r="B3707" s="88" t="s">
        <v>876</v>
      </c>
      <c r="C3707" s="88" t="s">
        <v>7954</v>
      </c>
      <c r="D3707" s="88" t="s">
        <v>2330</v>
      </c>
      <c r="E3707" s="89">
        <v>0</v>
      </c>
      <c r="F3707" s="88" t="s">
        <v>1185</v>
      </c>
      <c r="H3707" s="3">
        <f>E3707+SUMIF('BR DTG PACUL'!C:C,'STOK PACUL'!C3707,'BR DTG PACUL'!E:E)</f>
        <v>0</v>
      </c>
    </row>
    <row r="3708" spans="1:8">
      <c r="A3708" s="88" t="s">
        <v>7955</v>
      </c>
      <c r="B3708" s="88" t="s">
        <v>876</v>
      </c>
      <c r="C3708" s="88" t="s">
        <v>7955</v>
      </c>
      <c r="D3708" s="88" t="s">
        <v>7956</v>
      </c>
      <c r="E3708" s="89">
        <v>0</v>
      </c>
      <c r="F3708" s="88" t="s">
        <v>1185</v>
      </c>
      <c r="H3708" s="3">
        <f>E3708+SUMIF('BR DTG PACUL'!C:C,'STOK PACUL'!C3708,'BR DTG PACUL'!E:E)</f>
        <v>0</v>
      </c>
    </row>
    <row r="3709" spans="1:8">
      <c r="A3709" s="88" t="s">
        <v>7957</v>
      </c>
      <c r="B3709" s="88" t="s">
        <v>876</v>
      </c>
      <c r="C3709" s="88" t="s">
        <v>7957</v>
      </c>
      <c r="D3709" s="88" t="s">
        <v>7958</v>
      </c>
      <c r="E3709" s="89">
        <v>0</v>
      </c>
      <c r="F3709" s="88" t="s">
        <v>1185</v>
      </c>
      <c r="H3709" s="3">
        <f>E3709+SUMIF('BR DTG PACUL'!C:C,'STOK PACUL'!C3709,'BR DTG PACUL'!E:E)</f>
        <v>0</v>
      </c>
    </row>
    <row r="3710" spans="1:8">
      <c r="A3710" s="88" t="s">
        <v>7959</v>
      </c>
      <c r="B3710" s="88" t="s">
        <v>876</v>
      </c>
      <c r="C3710" s="88" t="s">
        <v>7959</v>
      </c>
      <c r="D3710" s="88" t="s">
        <v>7960</v>
      </c>
      <c r="E3710" s="89">
        <v>0</v>
      </c>
      <c r="F3710" s="88" t="s">
        <v>1185</v>
      </c>
      <c r="H3710" s="3">
        <f>E3710+SUMIF('BR DTG PACUL'!C:C,'STOK PACUL'!C3710,'BR DTG PACUL'!E:E)</f>
        <v>0</v>
      </c>
    </row>
    <row r="3711" spans="1:8">
      <c r="A3711" s="88" t="s">
        <v>7961</v>
      </c>
      <c r="B3711" s="88" t="s">
        <v>876</v>
      </c>
      <c r="C3711" s="88" t="s">
        <v>7961</v>
      </c>
      <c r="D3711" s="88" t="s">
        <v>7962</v>
      </c>
      <c r="E3711" s="89">
        <v>0</v>
      </c>
      <c r="F3711" s="88" t="s">
        <v>1185</v>
      </c>
      <c r="H3711" s="3">
        <f>E3711+SUMIF('BR DTG PACUL'!C:C,'STOK PACUL'!C3711,'BR DTG PACUL'!E:E)</f>
        <v>0</v>
      </c>
    </row>
    <row r="3712" spans="1:8">
      <c r="A3712" s="88" t="s">
        <v>7963</v>
      </c>
      <c r="B3712" s="88" t="s">
        <v>876</v>
      </c>
      <c r="C3712" s="88" t="s">
        <v>7963</v>
      </c>
      <c r="D3712" s="88" t="s">
        <v>7964</v>
      </c>
      <c r="E3712" s="89">
        <v>0</v>
      </c>
      <c r="F3712" s="88" t="s">
        <v>1185</v>
      </c>
      <c r="H3712" s="3">
        <f>E3712+SUMIF('BR DTG PACUL'!C:C,'STOK PACUL'!C3712,'BR DTG PACUL'!E:E)</f>
        <v>0</v>
      </c>
    </row>
    <row r="3713" spans="1:8" ht="30">
      <c r="A3713" s="88" t="s">
        <v>472</v>
      </c>
      <c r="B3713" s="88" t="s">
        <v>877</v>
      </c>
      <c r="C3713" s="88" t="s">
        <v>472</v>
      </c>
      <c r="D3713" s="88" t="s">
        <v>1291</v>
      </c>
      <c r="E3713" s="89">
        <v>2</v>
      </c>
      <c r="F3713" s="88" t="s">
        <v>1185</v>
      </c>
      <c r="H3713" s="3">
        <f>E3713+SUMIF('BR DTG PACUL'!C:C,'STOK PACUL'!C3713,'BR DTG PACUL'!E:E)</f>
        <v>2</v>
      </c>
    </row>
    <row r="3714" spans="1:8" ht="30">
      <c r="A3714" s="88" t="s">
        <v>7965</v>
      </c>
      <c r="B3714" s="88" t="s">
        <v>877</v>
      </c>
      <c r="C3714" s="88" t="s">
        <v>7965</v>
      </c>
      <c r="D3714" s="88" t="s">
        <v>7966</v>
      </c>
      <c r="E3714" s="89">
        <v>1</v>
      </c>
      <c r="F3714" s="88" t="s">
        <v>1185</v>
      </c>
      <c r="H3714" s="3">
        <f>E3714+SUMIF('BR DTG PACUL'!C:C,'STOK PACUL'!C3714,'BR DTG PACUL'!E:E)</f>
        <v>1</v>
      </c>
    </row>
    <row r="3715" spans="1:8">
      <c r="A3715" s="88" t="s">
        <v>7967</v>
      </c>
      <c r="B3715" s="88" t="s">
        <v>876</v>
      </c>
      <c r="C3715" s="88" t="s">
        <v>7967</v>
      </c>
      <c r="D3715" s="88" t="s">
        <v>7968</v>
      </c>
      <c r="E3715" s="89">
        <v>0</v>
      </c>
      <c r="F3715" s="88" t="s">
        <v>1185</v>
      </c>
      <c r="H3715" s="3">
        <f>E3715+SUMIF('BR DTG PACUL'!C:C,'STOK PACUL'!C3715,'BR DTG PACUL'!E:E)</f>
        <v>0</v>
      </c>
    </row>
    <row r="3716" spans="1:8">
      <c r="A3716" s="88" t="s">
        <v>7969</v>
      </c>
      <c r="B3716" s="88" t="s">
        <v>876</v>
      </c>
      <c r="C3716" s="88" t="s">
        <v>7969</v>
      </c>
      <c r="D3716" s="88" t="s">
        <v>7970</v>
      </c>
      <c r="E3716" s="89">
        <v>0</v>
      </c>
      <c r="F3716" s="88" t="s">
        <v>1185</v>
      </c>
      <c r="H3716" s="3">
        <f>E3716+SUMIF('BR DTG PACUL'!C:C,'STOK PACUL'!C3716,'BR DTG PACUL'!E:E)</f>
        <v>0</v>
      </c>
    </row>
    <row r="3717" spans="1:8">
      <c r="A3717" s="88" t="s">
        <v>7971</v>
      </c>
      <c r="B3717" s="88" t="s">
        <v>876</v>
      </c>
      <c r="C3717" s="88" t="s">
        <v>7971</v>
      </c>
      <c r="D3717" s="88" t="s">
        <v>7972</v>
      </c>
      <c r="E3717" s="89">
        <v>0</v>
      </c>
      <c r="F3717" s="88" t="s">
        <v>1185</v>
      </c>
      <c r="H3717" s="3">
        <f>E3717+SUMIF('BR DTG PACUL'!C:C,'STOK PACUL'!C3717,'BR DTG PACUL'!E:E)</f>
        <v>0</v>
      </c>
    </row>
    <row r="3718" spans="1:8">
      <c r="A3718" s="88" t="s">
        <v>7973</v>
      </c>
      <c r="B3718" s="88" t="s">
        <v>876</v>
      </c>
      <c r="C3718" s="88" t="s">
        <v>7973</v>
      </c>
      <c r="D3718" s="88" t="s">
        <v>7974</v>
      </c>
      <c r="E3718" s="89">
        <v>0</v>
      </c>
      <c r="F3718" s="88" t="s">
        <v>1185</v>
      </c>
      <c r="H3718" s="3">
        <f>E3718+SUMIF('BR DTG PACUL'!C:C,'STOK PACUL'!C3718,'BR DTG PACUL'!E:E)</f>
        <v>0</v>
      </c>
    </row>
    <row r="3719" spans="1:8">
      <c r="A3719" s="88" t="s">
        <v>7975</v>
      </c>
      <c r="B3719" s="88" t="s">
        <v>876</v>
      </c>
      <c r="C3719" s="88" t="s">
        <v>7975</v>
      </c>
      <c r="D3719" s="88" t="s">
        <v>7976</v>
      </c>
      <c r="E3719" s="89">
        <v>0</v>
      </c>
      <c r="F3719" s="88" t="s">
        <v>1185</v>
      </c>
      <c r="H3719" s="3">
        <f>E3719+SUMIF('BR DTG PACUL'!C:C,'STOK PACUL'!C3719,'BR DTG PACUL'!E:E)</f>
        <v>0</v>
      </c>
    </row>
    <row r="3720" spans="1:8">
      <c r="A3720" s="88" t="s">
        <v>7977</v>
      </c>
      <c r="B3720" s="88" t="s">
        <v>876</v>
      </c>
      <c r="C3720" s="88" t="s">
        <v>7977</v>
      </c>
      <c r="D3720" s="88" t="s">
        <v>7978</v>
      </c>
      <c r="E3720" s="89">
        <v>0</v>
      </c>
      <c r="F3720" s="88" t="s">
        <v>1185</v>
      </c>
      <c r="H3720" s="3">
        <f>E3720+SUMIF('BR DTG PACUL'!C:C,'STOK PACUL'!C3720,'BR DTG PACUL'!E:E)</f>
        <v>0</v>
      </c>
    </row>
    <row r="3721" spans="1:8">
      <c r="A3721" s="88" t="s">
        <v>7979</v>
      </c>
      <c r="B3721" s="88" t="s">
        <v>876</v>
      </c>
      <c r="C3721" s="88" t="s">
        <v>7979</v>
      </c>
      <c r="D3721" s="88" t="s">
        <v>7980</v>
      </c>
      <c r="E3721" s="89">
        <v>0</v>
      </c>
      <c r="F3721" s="88" t="s">
        <v>1185</v>
      </c>
      <c r="H3721" s="3">
        <f>E3721+SUMIF('BR DTG PACUL'!C:C,'STOK PACUL'!C3721,'BR DTG PACUL'!E:E)</f>
        <v>0</v>
      </c>
    </row>
    <row r="3722" spans="1:8" ht="30">
      <c r="A3722" s="88" t="s">
        <v>7981</v>
      </c>
      <c r="B3722" s="88" t="s">
        <v>877</v>
      </c>
      <c r="C3722" s="88" t="s">
        <v>7981</v>
      </c>
      <c r="D3722" s="88" t="s">
        <v>7982</v>
      </c>
      <c r="E3722" s="89">
        <v>1</v>
      </c>
      <c r="F3722" s="88" t="s">
        <v>1185</v>
      </c>
      <c r="H3722" s="3">
        <f>E3722+SUMIF('BR DTG PACUL'!C:C,'STOK PACUL'!C3722,'BR DTG PACUL'!E:E)</f>
        <v>1</v>
      </c>
    </row>
    <row r="3723" spans="1:8" ht="30">
      <c r="A3723" s="88" t="s">
        <v>7983</v>
      </c>
      <c r="B3723" s="88" t="s">
        <v>877</v>
      </c>
      <c r="C3723" s="88" t="s">
        <v>7983</v>
      </c>
      <c r="D3723" s="88" t="s">
        <v>7984</v>
      </c>
      <c r="E3723" s="89">
        <v>0</v>
      </c>
      <c r="F3723" s="88" t="s">
        <v>1185</v>
      </c>
      <c r="H3723" s="3">
        <f>E3723+SUMIF('BR DTG PACUL'!C:C,'STOK PACUL'!C3723,'BR DTG PACUL'!E:E)</f>
        <v>0</v>
      </c>
    </row>
    <row r="3724" spans="1:8">
      <c r="A3724" s="88" t="s">
        <v>7985</v>
      </c>
      <c r="B3724" s="88" t="s">
        <v>876</v>
      </c>
      <c r="C3724" s="88" t="s">
        <v>7985</v>
      </c>
      <c r="D3724" s="88" t="s">
        <v>7986</v>
      </c>
      <c r="E3724" s="89">
        <v>0</v>
      </c>
      <c r="F3724" s="88" t="s">
        <v>1185</v>
      </c>
      <c r="H3724" s="3">
        <f>E3724+SUMIF('BR DTG PACUL'!C:C,'STOK PACUL'!C3724,'BR DTG PACUL'!E:E)</f>
        <v>0</v>
      </c>
    </row>
    <row r="3725" spans="1:8">
      <c r="A3725" s="88" t="s">
        <v>7987</v>
      </c>
      <c r="B3725" s="88" t="s">
        <v>876</v>
      </c>
      <c r="C3725" s="88" t="s">
        <v>7987</v>
      </c>
      <c r="D3725" s="88" t="s">
        <v>7988</v>
      </c>
      <c r="E3725" s="89">
        <v>0</v>
      </c>
      <c r="F3725" s="88" t="s">
        <v>1185</v>
      </c>
      <c r="H3725" s="3">
        <f>E3725+SUMIF('BR DTG PACUL'!C:C,'STOK PACUL'!C3725,'BR DTG PACUL'!E:E)</f>
        <v>0</v>
      </c>
    </row>
    <row r="3726" spans="1:8">
      <c r="A3726" s="88" t="s">
        <v>7989</v>
      </c>
      <c r="B3726" s="88" t="s">
        <v>876</v>
      </c>
      <c r="C3726" s="88" t="s">
        <v>7989</v>
      </c>
      <c r="D3726" s="88" t="s">
        <v>7990</v>
      </c>
      <c r="E3726" s="89">
        <v>0</v>
      </c>
      <c r="F3726" s="88" t="s">
        <v>1185</v>
      </c>
      <c r="H3726" s="3">
        <f>E3726+SUMIF('BR DTG PACUL'!C:C,'STOK PACUL'!C3726,'BR DTG PACUL'!E:E)</f>
        <v>0</v>
      </c>
    </row>
    <row r="3727" spans="1:8">
      <c r="A3727" s="88" t="s">
        <v>7991</v>
      </c>
      <c r="B3727" s="88" t="s">
        <v>876</v>
      </c>
      <c r="C3727" s="88" t="s">
        <v>7991</v>
      </c>
      <c r="D3727" s="88" t="s">
        <v>7992</v>
      </c>
      <c r="E3727" s="89">
        <v>0</v>
      </c>
      <c r="F3727" s="88" t="s">
        <v>1185</v>
      </c>
      <c r="H3727" s="3">
        <f>E3727+SUMIF('BR DTG PACUL'!C:C,'STOK PACUL'!C3727,'BR DTG PACUL'!E:E)</f>
        <v>0</v>
      </c>
    </row>
    <row r="3728" spans="1:8">
      <c r="A3728" s="88" t="s">
        <v>7993</v>
      </c>
      <c r="B3728" s="88" t="s">
        <v>876</v>
      </c>
      <c r="C3728" s="88" t="s">
        <v>7993</v>
      </c>
      <c r="D3728" s="88" t="s">
        <v>7994</v>
      </c>
      <c r="E3728" s="89">
        <v>0</v>
      </c>
      <c r="F3728" s="88" t="s">
        <v>1185</v>
      </c>
      <c r="H3728" s="3">
        <f>E3728+SUMIF('BR DTG PACUL'!C:C,'STOK PACUL'!C3728,'BR DTG PACUL'!E:E)</f>
        <v>0</v>
      </c>
    </row>
    <row r="3729" spans="1:8">
      <c r="A3729" s="88" t="s">
        <v>7995</v>
      </c>
      <c r="B3729" s="88" t="s">
        <v>876</v>
      </c>
      <c r="C3729" s="88" t="s">
        <v>7995</v>
      </c>
      <c r="D3729" s="88" t="s">
        <v>2330</v>
      </c>
      <c r="E3729" s="89">
        <v>0</v>
      </c>
      <c r="F3729" s="88" t="s">
        <v>1185</v>
      </c>
      <c r="H3729" s="3">
        <f>E3729+SUMIF('BR DTG PACUL'!C:C,'STOK PACUL'!C3729,'BR DTG PACUL'!E:E)</f>
        <v>0</v>
      </c>
    </row>
    <row r="3730" spans="1:8" ht="30">
      <c r="A3730" s="88" t="s">
        <v>804</v>
      </c>
      <c r="B3730" s="88" t="s">
        <v>877</v>
      </c>
      <c r="C3730" s="88" t="s">
        <v>804</v>
      </c>
      <c r="D3730" s="88" t="s">
        <v>1292</v>
      </c>
      <c r="E3730" s="89">
        <v>5</v>
      </c>
      <c r="F3730" s="88" t="s">
        <v>1185</v>
      </c>
      <c r="H3730" s="3">
        <f>E3730+SUMIF('BR DTG PACUL'!C:C,'STOK PACUL'!C3730,'BR DTG PACUL'!E:E)</f>
        <v>5</v>
      </c>
    </row>
    <row r="3731" spans="1:8">
      <c r="A3731" s="88" t="s">
        <v>7996</v>
      </c>
      <c r="B3731" s="88" t="s">
        <v>876</v>
      </c>
      <c r="C3731" s="88" t="s">
        <v>7996</v>
      </c>
      <c r="D3731" s="88" t="s">
        <v>7997</v>
      </c>
      <c r="E3731" s="89">
        <v>0</v>
      </c>
      <c r="F3731" s="88" t="s">
        <v>1185</v>
      </c>
      <c r="H3731" s="3">
        <f>E3731+SUMIF('BR DTG PACUL'!C:C,'STOK PACUL'!C3731,'BR DTG PACUL'!E:E)</f>
        <v>0</v>
      </c>
    </row>
    <row r="3732" spans="1:8">
      <c r="A3732" s="88" t="s">
        <v>7998</v>
      </c>
      <c r="B3732" s="88" t="s">
        <v>876</v>
      </c>
      <c r="C3732" s="88" t="s">
        <v>7998</v>
      </c>
      <c r="D3732" s="88" t="s">
        <v>7999</v>
      </c>
      <c r="E3732" s="89">
        <v>0</v>
      </c>
      <c r="F3732" s="88" t="s">
        <v>1185</v>
      </c>
      <c r="H3732" s="3">
        <f>E3732+SUMIF('BR DTG PACUL'!C:C,'STOK PACUL'!C3732,'BR DTG PACUL'!E:E)</f>
        <v>0</v>
      </c>
    </row>
    <row r="3733" spans="1:8">
      <c r="A3733" s="88" t="s">
        <v>8000</v>
      </c>
      <c r="B3733" s="88" t="s">
        <v>876</v>
      </c>
      <c r="C3733" s="88" t="s">
        <v>8000</v>
      </c>
      <c r="D3733" s="88" t="s">
        <v>8001</v>
      </c>
      <c r="E3733" s="89">
        <v>0</v>
      </c>
      <c r="F3733" s="88" t="s">
        <v>1185</v>
      </c>
      <c r="H3733" s="3">
        <f>E3733+SUMIF('BR DTG PACUL'!C:C,'STOK PACUL'!C3733,'BR DTG PACUL'!E:E)</f>
        <v>0</v>
      </c>
    </row>
    <row r="3734" spans="1:8">
      <c r="A3734" s="88" t="s">
        <v>8002</v>
      </c>
      <c r="B3734" s="88" t="s">
        <v>876</v>
      </c>
      <c r="C3734" s="88" t="s">
        <v>8002</v>
      </c>
      <c r="D3734" s="88" t="s">
        <v>8003</v>
      </c>
      <c r="E3734" s="89">
        <v>0</v>
      </c>
      <c r="F3734" s="88" t="s">
        <v>1185</v>
      </c>
      <c r="H3734" s="3">
        <f>E3734+SUMIF('BR DTG PACUL'!C:C,'STOK PACUL'!C3734,'BR DTG PACUL'!E:E)</f>
        <v>0</v>
      </c>
    </row>
    <row r="3735" spans="1:8">
      <c r="A3735" s="88" t="s">
        <v>8004</v>
      </c>
      <c r="B3735" s="88" t="s">
        <v>876</v>
      </c>
      <c r="C3735" s="88" t="s">
        <v>8004</v>
      </c>
      <c r="D3735" s="88" t="s">
        <v>8005</v>
      </c>
      <c r="E3735" s="89">
        <v>0</v>
      </c>
      <c r="F3735" s="88" t="s">
        <v>1185</v>
      </c>
      <c r="H3735" s="3">
        <f>E3735+SUMIF('BR DTG PACUL'!C:C,'STOK PACUL'!C3735,'BR DTG PACUL'!E:E)</f>
        <v>0</v>
      </c>
    </row>
    <row r="3736" spans="1:8">
      <c r="A3736" s="88" t="s">
        <v>8006</v>
      </c>
      <c r="B3736" s="88" t="s">
        <v>876</v>
      </c>
      <c r="C3736" s="88" t="s">
        <v>8006</v>
      </c>
      <c r="D3736" s="88" t="s">
        <v>8007</v>
      </c>
      <c r="E3736" s="89">
        <v>0</v>
      </c>
      <c r="F3736" s="88" t="s">
        <v>1185</v>
      </c>
      <c r="H3736" s="3">
        <f>E3736+SUMIF('BR DTG PACUL'!C:C,'STOK PACUL'!C3736,'BR DTG PACUL'!E:E)</f>
        <v>0</v>
      </c>
    </row>
    <row r="3737" spans="1:8">
      <c r="A3737" s="88" t="s">
        <v>8008</v>
      </c>
      <c r="B3737" s="88" t="s">
        <v>876</v>
      </c>
      <c r="C3737" s="88" t="s">
        <v>8008</v>
      </c>
      <c r="D3737" s="88" t="s">
        <v>8009</v>
      </c>
      <c r="E3737" s="89">
        <v>0</v>
      </c>
      <c r="F3737" s="88" t="s">
        <v>1185</v>
      </c>
      <c r="H3737" s="3">
        <f>E3737+SUMIF('BR DTG PACUL'!C:C,'STOK PACUL'!C3737,'BR DTG PACUL'!E:E)</f>
        <v>0</v>
      </c>
    </row>
    <row r="3738" spans="1:8">
      <c r="A3738" s="88" t="s">
        <v>8010</v>
      </c>
      <c r="B3738" s="88" t="s">
        <v>876</v>
      </c>
      <c r="C3738" s="88" t="s">
        <v>8010</v>
      </c>
      <c r="D3738" s="88" t="s">
        <v>8011</v>
      </c>
      <c r="E3738" s="89">
        <v>0</v>
      </c>
      <c r="F3738" s="88" t="s">
        <v>1185</v>
      </c>
      <c r="H3738" s="3">
        <f>E3738+SUMIF('BR DTG PACUL'!C:C,'STOK PACUL'!C3738,'BR DTG PACUL'!E:E)</f>
        <v>0</v>
      </c>
    </row>
    <row r="3739" spans="1:8">
      <c r="A3739" s="88" t="s">
        <v>8012</v>
      </c>
      <c r="B3739" s="88" t="s">
        <v>876</v>
      </c>
      <c r="C3739" s="88" t="s">
        <v>8012</v>
      </c>
      <c r="D3739" s="88" t="s">
        <v>8013</v>
      </c>
      <c r="E3739" s="89">
        <v>0</v>
      </c>
      <c r="F3739" s="88" t="s">
        <v>1185</v>
      </c>
      <c r="H3739" s="3">
        <f>E3739+SUMIF('BR DTG PACUL'!C:C,'STOK PACUL'!C3739,'BR DTG PACUL'!E:E)</f>
        <v>0</v>
      </c>
    </row>
    <row r="3740" spans="1:8" ht="30">
      <c r="A3740" s="88" t="s">
        <v>527</v>
      </c>
      <c r="B3740" s="88" t="s">
        <v>877</v>
      </c>
      <c r="C3740" s="88" t="s">
        <v>527</v>
      </c>
      <c r="D3740" s="88" t="s">
        <v>1293</v>
      </c>
      <c r="E3740" s="89">
        <v>1</v>
      </c>
      <c r="F3740" s="88" t="s">
        <v>1185</v>
      </c>
      <c r="H3740" s="3">
        <f>E3740+SUMIF('BR DTG PACUL'!C:C,'STOK PACUL'!C3740,'BR DTG PACUL'!E:E)</f>
        <v>1</v>
      </c>
    </row>
    <row r="3741" spans="1:8" ht="30">
      <c r="A3741" s="88" t="s">
        <v>473</v>
      </c>
      <c r="B3741" s="88" t="s">
        <v>877</v>
      </c>
      <c r="C3741" s="88" t="s">
        <v>473</v>
      </c>
      <c r="D3741" s="88" t="s">
        <v>1294</v>
      </c>
      <c r="E3741" s="89">
        <v>3</v>
      </c>
      <c r="F3741" s="88" t="s">
        <v>1185</v>
      </c>
      <c r="H3741" s="3">
        <f>E3741+SUMIF('BR DTG PACUL'!C:C,'STOK PACUL'!C3741,'BR DTG PACUL'!E:E)</f>
        <v>3</v>
      </c>
    </row>
    <row r="3742" spans="1:8" ht="30">
      <c r="A3742" s="88" t="s">
        <v>8014</v>
      </c>
      <c r="B3742" s="88" t="s">
        <v>876</v>
      </c>
      <c r="C3742" s="88" t="s">
        <v>8014</v>
      </c>
      <c r="D3742" s="88" t="s">
        <v>8015</v>
      </c>
      <c r="E3742" s="89">
        <v>0</v>
      </c>
      <c r="F3742" s="88" t="s">
        <v>1185</v>
      </c>
      <c r="H3742" s="3">
        <f>E3742+SUMIF('BR DTG PACUL'!C:C,'STOK PACUL'!C3742,'BR DTG PACUL'!E:E)</f>
        <v>0</v>
      </c>
    </row>
    <row r="3743" spans="1:8" ht="30">
      <c r="A3743" s="88" t="s">
        <v>2294</v>
      </c>
      <c r="B3743" s="88" t="s">
        <v>877</v>
      </c>
      <c r="C3743" s="88" t="s">
        <v>2294</v>
      </c>
      <c r="D3743" s="88" t="s">
        <v>8016</v>
      </c>
      <c r="E3743" s="89">
        <v>1</v>
      </c>
      <c r="F3743" s="88" t="s">
        <v>1185</v>
      </c>
      <c r="H3743" s="3">
        <f>E3743+SUMIF('BR DTG PACUL'!C:C,'STOK PACUL'!C3743,'BR DTG PACUL'!E:E)</f>
        <v>1</v>
      </c>
    </row>
    <row r="3744" spans="1:8">
      <c r="A3744" s="88" t="s">
        <v>1681</v>
      </c>
      <c r="B3744" s="88" t="s">
        <v>881</v>
      </c>
      <c r="C3744" s="88" t="s">
        <v>1681</v>
      </c>
      <c r="D3744" s="88" t="s">
        <v>1682</v>
      </c>
      <c r="E3744" s="89">
        <v>0</v>
      </c>
      <c r="F3744" s="88" t="s">
        <v>1185</v>
      </c>
      <c r="H3744" s="3">
        <f>E3744+SUMIF('BR DTG PACUL'!C:C,'STOK PACUL'!C3744,'BR DTG PACUL'!E:E)</f>
        <v>0</v>
      </c>
    </row>
    <row r="3745" spans="1:8">
      <c r="A3745" s="88" t="s">
        <v>8017</v>
      </c>
      <c r="B3745" s="88" t="s">
        <v>876</v>
      </c>
      <c r="C3745" s="88" t="s">
        <v>8017</v>
      </c>
      <c r="D3745" s="88" t="s">
        <v>8018</v>
      </c>
      <c r="E3745" s="89">
        <v>0</v>
      </c>
      <c r="F3745" s="88" t="s">
        <v>1185</v>
      </c>
      <c r="H3745" s="3">
        <f>E3745+SUMIF('BR DTG PACUL'!C:C,'STOK PACUL'!C3745,'BR DTG PACUL'!E:E)</f>
        <v>0</v>
      </c>
    </row>
    <row r="3746" spans="1:8">
      <c r="A3746" s="88" t="s">
        <v>1683</v>
      </c>
      <c r="B3746" s="88" t="s">
        <v>1185</v>
      </c>
      <c r="C3746" s="88" t="s">
        <v>1683</v>
      </c>
      <c r="D3746" s="88" t="s">
        <v>1684</v>
      </c>
      <c r="E3746" s="89">
        <v>0</v>
      </c>
      <c r="F3746" s="88" t="s">
        <v>1185</v>
      </c>
      <c r="H3746" s="3">
        <f>E3746+SUMIF('BR DTG PACUL'!C:C,'STOK PACUL'!C3746,'BR DTG PACUL'!E:E)</f>
        <v>0</v>
      </c>
    </row>
    <row r="3747" spans="1:8">
      <c r="A3747" s="88" t="s">
        <v>8019</v>
      </c>
      <c r="B3747" s="88" t="s">
        <v>876</v>
      </c>
      <c r="C3747" s="88" t="s">
        <v>8019</v>
      </c>
      <c r="D3747" s="88" t="s">
        <v>8020</v>
      </c>
      <c r="E3747" s="89">
        <v>0</v>
      </c>
      <c r="F3747" s="88" t="s">
        <v>1185</v>
      </c>
      <c r="H3747" s="3">
        <f>E3747+SUMIF('BR DTG PACUL'!C:C,'STOK PACUL'!C3747,'BR DTG PACUL'!E:E)</f>
        <v>0</v>
      </c>
    </row>
    <row r="3748" spans="1:8">
      <c r="A3748" s="88" t="s">
        <v>8021</v>
      </c>
      <c r="B3748" s="88" t="s">
        <v>876</v>
      </c>
      <c r="C3748" s="88" t="s">
        <v>8021</v>
      </c>
      <c r="D3748" s="88" t="s">
        <v>8022</v>
      </c>
      <c r="E3748" s="89">
        <v>0</v>
      </c>
      <c r="F3748" s="88" t="s">
        <v>1185</v>
      </c>
      <c r="H3748" s="3">
        <f>E3748+SUMIF('BR DTG PACUL'!C:C,'STOK PACUL'!C3748,'BR DTG PACUL'!E:E)</f>
        <v>0</v>
      </c>
    </row>
    <row r="3749" spans="1:8">
      <c r="A3749" s="88" t="s">
        <v>8023</v>
      </c>
      <c r="B3749" s="88" t="s">
        <v>876</v>
      </c>
      <c r="C3749" s="88" t="s">
        <v>8023</v>
      </c>
      <c r="D3749" s="88" t="s">
        <v>8024</v>
      </c>
      <c r="E3749" s="89">
        <v>0</v>
      </c>
      <c r="F3749" s="88" t="s">
        <v>1185</v>
      </c>
      <c r="H3749" s="3">
        <f>E3749+SUMIF('BR DTG PACUL'!C:C,'STOK PACUL'!C3749,'BR DTG PACUL'!E:E)</f>
        <v>0</v>
      </c>
    </row>
    <row r="3750" spans="1:8" ht="30">
      <c r="A3750" s="88" t="s">
        <v>8025</v>
      </c>
      <c r="B3750" s="88" t="s">
        <v>877</v>
      </c>
      <c r="C3750" s="88" t="s">
        <v>8025</v>
      </c>
      <c r="D3750" s="88" t="s">
        <v>8026</v>
      </c>
      <c r="E3750" s="89">
        <v>5</v>
      </c>
      <c r="F3750" s="88" t="s">
        <v>1185</v>
      </c>
      <c r="H3750" s="3">
        <f>E3750+SUMIF('BR DTG PACUL'!C:C,'STOK PACUL'!C3750,'BR DTG PACUL'!E:E)</f>
        <v>5</v>
      </c>
    </row>
    <row r="3751" spans="1:8">
      <c r="A3751" s="88" t="s">
        <v>8027</v>
      </c>
      <c r="B3751" s="88" t="s">
        <v>876</v>
      </c>
      <c r="C3751" s="88" t="s">
        <v>8027</v>
      </c>
      <c r="D3751" s="88" t="s">
        <v>8028</v>
      </c>
      <c r="E3751" s="89">
        <v>0</v>
      </c>
      <c r="F3751" s="88" t="s">
        <v>1185</v>
      </c>
      <c r="H3751" s="3">
        <f>E3751+SUMIF('BR DTG PACUL'!C:C,'STOK PACUL'!C3751,'BR DTG PACUL'!E:E)</f>
        <v>0</v>
      </c>
    </row>
    <row r="3752" spans="1:8">
      <c r="A3752" s="88" t="s">
        <v>8029</v>
      </c>
      <c r="B3752" s="88" t="s">
        <v>876</v>
      </c>
      <c r="C3752" s="88" t="s">
        <v>8029</v>
      </c>
      <c r="D3752" s="88" t="s">
        <v>8030</v>
      </c>
      <c r="E3752" s="89">
        <v>0</v>
      </c>
      <c r="F3752" s="88" t="s">
        <v>1185</v>
      </c>
      <c r="H3752" s="3">
        <f>E3752+SUMIF('BR DTG PACUL'!C:C,'STOK PACUL'!C3752,'BR DTG PACUL'!E:E)</f>
        <v>0</v>
      </c>
    </row>
    <row r="3753" spans="1:8">
      <c r="A3753" s="88" t="s">
        <v>8031</v>
      </c>
      <c r="B3753" s="88" t="s">
        <v>876</v>
      </c>
      <c r="C3753" s="88" t="s">
        <v>8031</v>
      </c>
      <c r="D3753" s="88" t="s">
        <v>8032</v>
      </c>
      <c r="E3753" s="89">
        <v>0</v>
      </c>
      <c r="F3753" s="88" t="s">
        <v>1185</v>
      </c>
      <c r="H3753" s="3">
        <f>E3753+SUMIF('BR DTG PACUL'!C:C,'STOK PACUL'!C3753,'BR DTG PACUL'!E:E)</f>
        <v>0</v>
      </c>
    </row>
    <row r="3754" spans="1:8">
      <c r="A3754" s="88" t="s">
        <v>8033</v>
      </c>
      <c r="B3754" s="88" t="s">
        <v>876</v>
      </c>
      <c r="C3754" s="88" t="s">
        <v>8033</v>
      </c>
      <c r="D3754" s="88" t="s">
        <v>8034</v>
      </c>
      <c r="E3754" s="89">
        <v>0</v>
      </c>
      <c r="F3754" s="88" t="s">
        <v>1185</v>
      </c>
      <c r="H3754" s="3">
        <f>E3754+SUMIF('BR DTG PACUL'!C:C,'STOK PACUL'!C3754,'BR DTG PACUL'!E:E)</f>
        <v>0</v>
      </c>
    </row>
    <row r="3755" spans="1:8">
      <c r="A3755" s="88" t="s">
        <v>8035</v>
      </c>
      <c r="B3755" s="88" t="s">
        <v>876</v>
      </c>
      <c r="C3755" s="88" t="s">
        <v>8035</v>
      </c>
      <c r="D3755" s="88" t="s">
        <v>8036</v>
      </c>
      <c r="E3755" s="89">
        <v>0</v>
      </c>
      <c r="F3755" s="88" t="s">
        <v>1185</v>
      </c>
      <c r="H3755" s="3">
        <f>E3755+SUMIF('BR DTG PACUL'!C:C,'STOK PACUL'!C3755,'BR DTG PACUL'!E:E)</f>
        <v>0</v>
      </c>
    </row>
    <row r="3756" spans="1:8">
      <c r="A3756" s="88" t="s">
        <v>8037</v>
      </c>
      <c r="B3756" s="88" t="s">
        <v>876</v>
      </c>
      <c r="C3756" s="88" t="s">
        <v>8037</v>
      </c>
      <c r="D3756" s="88" t="s">
        <v>8038</v>
      </c>
      <c r="E3756" s="89">
        <v>0</v>
      </c>
      <c r="F3756" s="88" t="s">
        <v>1185</v>
      </c>
      <c r="H3756" s="3">
        <f>E3756+SUMIF('BR DTG PACUL'!C:C,'STOK PACUL'!C3756,'BR DTG PACUL'!E:E)</f>
        <v>0</v>
      </c>
    </row>
    <row r="3757" spans="1:8">
      <c r="A3757" s="88" t="s">
        <v>8039</v>
      </c>
      <c r="B3757" s="88" t="s">
        <v>876</v>
      </c>
      <c r="C3757" s="88" t="s">
        <v>8039</v>
      </c>
      <c r="D3757" s="88" t="s">
        <v>8040</v>
      </c>
      <c r="E3757" s="89">
        <v>0</v>
      </c>
      <c r="F3757" s="88" t="s">
        <v>1185</v>
      </c>
      <c r="H3757" s="3">
        <f>E3757+SUMIF('BR DTG PACUL'!C:C,'STOK PACUL'!C3757,'BR DTG PACUL'!E:E)</f>
        <v>0</v>
      </c>
    </row>
    <row r="3758" spans="1:8">
      <c r="A3758" s="88" t="s">
        <v>8041</v>
      </c>
      <c r="B3758" s="88" t="s">
        <v>876</v>
      </c>
      <c r="C3758" s="88" t="s">
        <v>8041</v>
      </c>
      <c r="D3758" s="88" t="s">
        <v>8042</v>
      </c>
      <c r="E3758" s="89">
        <v>0</v>
      </c>
      <c r="F3758" s="88" t="s">
        <v>1185</v>
      </c>
      <c r="H3758" s="3">
        <f>E3758+SUMIF('BR DTG PACUL'!C:C,'STOK PACUL'!C3758,'BR DTG PACUL'!E:E)</f>
        <v>0</v>
      </c>
    </row>
    <row r="3759" spans="1:8">
      <c r="A3759" s="88" t="s">
        <v>8043</v>
      </c>
      <c r="B3759" s="88" t="s">
        <v>876</v>
      </c>
      <c r="C3759" s="88" t="s">
        <v>8043</v>
      </c>
      <c r="D3759" s="88" t="s">
        <v>8044</v>
      </c>
      <c r="E3759" s="89">
        <v>0</v>
      </c>
      <c r="F3759" s="88" t="s">
        <v>1185</v>
      </c>
      <c r="H3759" s="3">
        <f>E3759+SUMIF('BR DTG PACUL'!C:C,'STOK PACUL'!C3759,'BR DTG PACUL'!E:E)</f>
        <v>0</v>
      </c>
    </row>
    <row r="3760" spans="1:8">
      <c r="A3760" s="88" t="s">
        <v>8045</v>
      </c>
      <c r="B3760" s="88" t="s">
        <v>876</v>
      </c>
      <c r="C3760" s="88" t="s">
        <v>8045</v>
      </c>
      <c r="D3760" s="88" t="s">
        <v>8046</v>
      </c>
      <c r="E3760" s="89">
        <v>0</v>
      </c>
      <c r="F3760" s="88" t="s">
        <v>1185</v>
      </c>
      <c r="H3760" s="3">
        <f>E3760+SUMIF('BR DTG PACUL'!C:C,'STOK PACUL'!C3760,'BR DTG PACUL'!E:E)</f>
        <v>0</v>
      </c>
    </row>
    <row r="3761" spans="1:8">
      <c r="A3761" s="88" t="s">
        <v>8047</v>
      </c>
      <c r="B3761" s="88" t="s">
        <v>876</v>
      </c>
      <c r="C3761" s="88" t="s">
        <v>8047</v>
      </c>
      <c r="D3761" s="88" t="s">
        <v>8048</v>
      </c>
      <c r="E3761" s="89">
        <v>0</v>
      </c>
      <c r="F3761" s="88" t="s">
        <v>1185</v>
      </c>
      <c r="H3761" s="3">
        <f>E3761+SUMIF('BR DTG PACUL'!C:C,'STOK PACUL'!C3761,'BR DTG PACUL'!E:E)</f>
        <v>0</v>
      </c>
    </row>
    <row r="3762" spans="1:8">
      <c r="A3762" s="88" t="s">
        <v>8049</v>
      </c>
      <c r="B3762" s="88" t="s">
        <v>876</v>
      </c>
      <c r="C3762" s="88" t="s">
        <v>8049</v>
      </c>
      <c r="D3762" s="88" t="s">
        <v>8050</v>
      </c>
      <c r="E3762" s="89">
        <v>0</v>
      </c>
      <c r="F3762" s="88" t="s">
        <v>1185</v>
      </c>
      <c r="H3762" s="3">
        <f>E3762+SUMIF('BR DTG PACUL'!C:C,'STOK PACUL'!C3762,'BR DTG PACUL'!E:E)</f>
        <v>0</v>
      </c>
    </row>
    <row r="3763" spans="1:8">
      <c r="A3763" s="88" t="s">
        <v>8051</v>
      </c>
      <c r="B3763" s="88" t="s">
        <v>876</v>
      </c>
      <c r="C3763" s="88" t="s">
        <v>8051</v>
      </c>
      <c r="D3763" s="88" t="s">
        <v>8052</v>
      </c>
      <c r="E3763" s="89">
        <v>0</v>
      </c>
      <c r="F3763" s="88" t="s">
        <v>1185</v>
      </c>
      <c r="H3763" s="3">
        <f>E3763+SUMIF('BR DTG PACUL'!C:C,'STOK PACUL'!C3763,'BR DTG PACUL'!E:E)</f>
        <v>0</v>
      </c>
    </row>
    <row r="3764" spans="1:8">
      <c r="A3764" s="88" t="s">
        <v>8053</v>
      </c>
      <c r="B3764" s="88" t="s">
        <v>876</v>
      </c>
      <c r="C3764" s="88" t="s">
        <v>8053</v>
      </c>
      <c r="D3764" s="88" t="s">
        <v>8054</v>
      </c>
      <c r="E3764" s="89">
        <v>0</v>
      </c>
      <c r="F3764" s="88" t="s">
        <v>1185</v>
      </c>
      <c r="H3764" s="3">
        <f>E3764+SUMIF('BR DTG PACUL'!C:C,'STOK PACUL'!C3764,'BR DTG PACUL'!E:E)</f>
        <v>0</v>
      </c>
    </row>
    <row r="3765" spans="1:8">
      <c r="A3765" s="88" t="s">
        <v>8055</v>
      </c>
      <c r="B3765" s="88" t="s">
        <v>876</v>
      </c>
      <c r="C3765" s="88" t="s">
        <v>8055</v>
      </c>
      <c r="D3765" s="88" t="s">
        <v>8056</v>
      </c>
      <c r="E3765" s="89">
        <v>0</v>
      </c>
      <c r="F3765" s="88" t="s">
        <v>1185</v>
      </c>
      <c r="H3765" s="3">
        <f>E3765+SUMIF('BR DTG PACUL'!C:C,'STOK PACUL'!C3765,'BR DTG PACUL'!E:E)</f>
        <v>0</v>
      </c>
    </row>
    <row r="3766" spans="1:8">
      <c r="A3766" s="88" t="s">
        <v>8057</v>
      </c>
      <c r="B3766" s="88" t="s">
        <v>876</v>
      </c>
      <c r="C3766" s="88" t="s">
        <v>8057</v>
      </c>
      <c r="D3766" s="88" t="s">
        <v>5514</v>
      </c>
      <c r="E3766" s="89">
        <v>0</v>
      </c>
      <c r="F3766" s="88" t="s">
        <v>1185</v>
      </c>
      <c r="H3766" s="3">
        <f>E3766+SUMIF('BR DTG PACUL'!C:C,'STOK PACUL'!C3766,'BR DTG PACUL'!E:E)</f>
        <v>0</v>
      </c>
    </row>
    <row r="3767" spans="1:8">
      <c r="A3767" s="88" t="s">
        <v>8058</v>
      </c>
      <c r="B3767" s="88" t="s">
        <v>876</v>
      </c>
      <c r="C3767" s="88" t="s">
        <v>8058</v>
      </c>
      <c r="D3767" s="88" t="s">
        <v>8059</v>
      </c>
      <c r="E3767" s="89">
        <v>0</v>
      </c>
      <c r="F3767" s="88" t="s">
        <v>1185</v>
      </c>
      <c r="H3767" s="3">
        <f>E3767+SUMIF('BR DTG PACUL'!C:C,'STOK PACUL'!C3767,'BR DTG PACUL'!E:E)</f>
        <v>0</v>
      </c>
    </row>
    <row r="3768" spans="1:8">
      <c r="A3768" s="88" t="s">
        <v>8060</v>
      </c>
      <c r="B3768" s="88" t="s">
        <v>876</v>
      </c>
      <c r="C3768" s="88" t="s">
        <v>8060</v>
      </c>
      <c r="D3768" s="88" t="s">
        <v>8061</v>
      </c>
      <c r="E3768" s="89">
        <v>0</v>
      </c>
      <c r="F3768" s="88" t="s">
        <v>1185</v>
      </c>
      <c r="H3768" s="3">
        <f>E3768+SUMIF('BR DTG PACUL'!C:C,'STOK PACUL'!C3768,'BR DTG PACUL'!E:E)</f>
        <v>0</v>
      </c>
    </row>
    <row r="3769" spans="1:8">
      <c r="A3769" s="88" t="s">
        <v>8062</v>
      </c>
      <c r="B3769" s="88" t="s">
        <v>876</v>
      </c>
      <c r="C3769" s="88" t="s">
        <v>8062</v>
      </c>
      <c r="D3769" s="88" t="s">
        <v>8063</v>
      </c>
      <c r="E3769" s="89">
        <v>0</v>
      </c>
      <c r="F3769" s="88" t="s">
        <v>1185</v>
      </c>
      <c r="H3769" s="3">
        <f>E3769+SUMIF('BR DTG PACUL'!C:C,'STOK PACUL'!C3769,'BR DTG PACUL'!E:E)</f>
        <v>0</v>
      </c>
    </row>
    <row r="3770" spans="1:8">
      <c r="A3770" s="88" t="s">
        <v>8064</v>
      </c>
      <c r="B3770" s="88" t="s">
        <v>876</v>
      </c>
      <c r="C3770" s="88" t="s">
        <v>8064</v>
      </c>
      <c r="D3770" s="88" t="s">
        <v>8065</v>
      </c>
      <c r="E3770" s="89">
        <v>0</v>
      </c>
      <c r="F3770" s="88" t="s">
        <v>1185</v>
      </c>
      <c r="H3770" s="3">
        <f>E3770+SUMIF('BR DTG PACUL'!C:C,'STOK PACUL'!C3770,'BR DTG PACUL'!E:E)</f>
        <v>0</v>
      </c>
    </row>
    <row r="3771" spans="1:8">
      <c r="A3771" s="88" t="s">
        <v>8066</v>
      </c>
      <c r="B3771" s="88" t="s">
        <v>876</v>
      </c>
      <c r="C3771" s="88" t="s">
        <v>8066</v>
      </c>
      <c r="D3771" s="88" t="s">
        <v>8067</v>
      </c>
      <c r="E3771" s="89">
        <v>0</v>
      </c>
      <c r="F3771" s="88" t="s">
        <v>1185</v>
      </c>
      <c r="H3771" s="3">
        <f>E3771+SUMIF('BR DTG PACUL'!C:C,'STOK PACUL'!C3771,'BR DTG PACUL'!E:E)</f>
        <v>0</v>
      </c>
    </row>
    <row r="3772" spans="1:8">
      <c r="A3772" s="88" t="s">
        <v>8068</v>
      </c>
      <c r="B3772" s="88" t="s">
        <v>876</v>
      </c>
      <c r="C3772" s="88" t="s">
        <v>8068</v>
      </c>
      <c r="D3772" s="88" t="s">
        <v>8069</v>
      </c>
      <c r="E3772" s="89">
        <v>0</v>
      </c>
      <c r="F3772" s="88" t="s">
        <v>1185</v>
      </c>
      <c r="H3772" s="3">
        <f>E3772+SUMIF('BR DTG PACUL'!C:C,'STOK PACUL'!C3772,'BR DTG PACUL'!E:E)</f>
        <v>0</v>
      </c>
    </row>
    <row r="3773" spans="1:8">
      <c r="A3773" s="88" t="s">
        <v>8070</v>
      </c>
      <c r="B3773" s="88" t="s">
        <v>876</v>
      </c>
      <c r="C3773" s="88" t="s">
        <v>8070</v>
      </c>
      <c r="D3773" s="88" t="s">
        <v>8071</v>
      </c>
      <c r="E3773" s="89">
        <v>0</v>
      </c>
      <c r="F3773" s="88" t="s">
        <v>1185</v>
      </c>
      <c r="H3773" s="3">
        <f>E3773+SUMIF('BR DTG PACUL'!C:C,'STOK PACUL'!C3773,'BR DTG PACUL'!E:E)</f>
        <v>0</v>
      </c>
    </row>
    <row r="3774" spans="1:8">
      <c r="A3774" s="88" t="s">
        <v>8072</v>
      </c>
      <c r="B3774" s="88" t="s">
        <v>876</v>
      </c>
      <c r="C3774" s="88" t="s">
        <v>8072</v>
      </c>
      <c r="D3774" s="88" t="s">
        <v>8073</v>
      </c>
      <c r="E3774" s="89">
        <v>0</v>
      </c>
      <c r="F3774" s="88" t="s">
        <v>1185</v>
      </c>
      <c r="H3774" s="3">
        <f>E3774+SUMIF('BR DTG PACUL'!C:C,'STOK PACUL'!C3774,'BR DTG PACUL'!E:E)</f>
        <v>0</v>
      </c>
    </row>
    <row r="3775" spans="1:8">
      <c r="A3775" s="88" t="s">
        <v>8074</v>
      </c>
      <c r="B3775" s="88" t="s">
        <v>876</v>
      </c>
      <c r="C3775" s="88" t="s">
        <v>8074</v>
      </c>
      <c r="D3775" s="88" t="s">
        <v>8075</v>
      </c>
      <c r="E3775" s="89">
        <v>0</v>
      </c>
      <c r="F3775" s="88" t="s">
        <v>1185</v>
      </c>
      <c r="H3775" s="3">
        <f>E3775+SUMIF('BR DTG PACUL'!C:C,'STOK PACUL'!C3775,'BR DTG PACUL'!E:E)</f>
        <v>0</v>
      </c>
    </row>
    <row r="3776" spans="1:8">
      <c r="A3776" s="88" t="s">
        <v>8076</v>
      </c>
      <c r="B3776" s="88" t="s">
        <v>876</v>
      </c>
      <c r="C3776" s="88" t="s">
        <v>8076</v>
      </c>
      <c r="D3776" s="88" t="s">
        <v>8077</v>
      </c>
      <c r="E3776" s="89">
        <v>0</v>
      </c>
      <c r="F3776" s="88" t="s">
        <v>1185</v>
      </c>
      <c r="H3776" s="3">
        <f>E3776+SUMIF('BR DTG PACUL'!C:C,'STOK PACUL'!C3776,'BR DTG PACUL'!E:E)</f>
        <v>0</v>
      </c>
    </row>
    <row r="3777" spans="1:8">
      <c r="A3777" s="88" t="s">
        <v>8078</v>
      </c>
      <c r="B3777" s="88" t="s">
        <v>876</v>
      </c>
      <c r="C3777" s="88" t="s">
        <v>8078</v>
      </c>
      <c r="D3777" s="88" t="s">
        <v>8079</v>
      </c>
      <c r="E3777" s="89">
        <v>0</v>
      </c>
      <c r="F3777" s="88" t="s">
        <v>1185</v>
      </c>
      <c r="H3777" s="3">
        <f>E3777+SUMIF('BR DTG PACUL'!C:C,'STOK PACUL'!C3777,'BR DTG PACUL'!E:E)</f>
        <v>0</v>
      </c>
    </row>
    <row r="3778" spans="1:8">
      <c r="A3778" s="88" t="s">
        <v>8080</v>
      </c>
      <c r="B3778" s="88" t="s">
        <v>876</v>
      </c>
      <c r="C3778" s="88" t="s">
        <v>8080</v>
      </c>
      <c r="D3778" s="88" t="s">
        <v>8081</v>
      </c>
      <c r="E3778" s="89">
        <v>0</v>
      </c>
      <c r="F3778" s="88" t="s">
        <v>1185</v>
      </c>
      <c r="H3778" s="3">
        <f>E3778+SUMIF('BR DTG PACUL'!C:C,'STOK PACUL'!C3778,'BR DTG PACUL'!E:E)</f>
        <v>0</v>
      </c>
    </row>
    <row r="3779" spans="1:8">
      <c r="A3779" s="88" t="s">
        <v>8082</v>
      </c>
      <c r="B3779" s="88" t="s">
        <v>876</v>
      </c>
      <c r="C3779" s="88" t="s">
        <v>8082</v>
      </c>
      <c r="D3779" s="88" t="s">
        <v>8083</v>
      </c>
      <c r="E3779" s="89">
        <v>0</v>
      </c>
      <c r="F3779" s="88" t="s">
        <v>1185</v>
      </c>
      <c r="H3779" s="3">
        <f>E3779+SUMIF('BR DTG PACUL'!C:C,'STOK PACUL'!C3779,'BR DTG PACUL'!E:E)</f>
        <v>0</v>
      </c>
    </row>
    <row r="3780" spans="1:8">
      <c r="A3780" s="88" t="s">
        <v>8084</v>
      </c>
      <c r="B3780" s="88" t="s">
        <v>876</v>
      </c>
      <c r="C3780" s="88" t="s">
        <v>8084</v>
      </c>
      <c r="D3780" s="88" t="s">
        <v>8085</v>
      </c>
      <c r="E3780" s="89">
        <v>0</v>
      </c>
      <c r="F3780" s="88" t="s">
        <v>1185</v>
      </c>
      <c r="H3780" s="3">
        <f>E3780+SUMIF('BR DTG PACUL'!C:C,'STOK PACUL'!C3780,'BR DTG PACUL'!E:E)</f>
        <v>0</v>
      </c>
    </row>
    <row r="3781" spans="1:8">
      <c r="A3781" s="88" t="s">
        <v>8086</v>
      </c>
      <c r="B3781" s="88" t="s">
        <v>876</v>
      </c>
      <c r="C3781" s="88" t="s">
        <v>8086</v>
      </c>
      <c r="D3781" s="88" t="s">
        <v>8087</v>
      </c>
      <c r="E3781" s="89">
        <v>0</v>
      </c>
      <c r="F3781" s="88" t="s">
        <v>1185</v>
      </c>
      <c r="H3781" s="3">
        <f>E3781+SUMIF('BR DTG PACUL'!C:C,'STOK PACUL'!C3781,'BR DTG PACUL'!E:E)</f>
        <v>0</v>
      </c>
    </row>
    <row r="3782" spans="1:8">
      <c r="A3782" s="88" t="s">
        <v>8088</v>
      </c>
      <c r="B3782" s="88" t="s">
        <v>876</v>
      </c>
      <c r="C3782" s="88" t="s">
        <v>8088</v>
      </c>
      <c r="D3782" s="88" t="s">
        <v>8089</v>
      </c>
      <c r="E3782" s="89">
        <v>0</v>
      </c>
      <c r="F3782" s="88" t="s">
        <v>1185</v>
      </c>
      <c r="H3782" s="3">
        <f>E3782+SUMIF('BR DTG PACUL'!C:C,'STOK PACUL'!C3782,'BR DTG PACUL'!E:E)</f>
        <v>0</v>
      </c>
    </row>
    <row r="3783" spans="1:8">
      <c r="A3783" s="88" t="s">
        <v>8090</v>
      </c>
      <c r="B3783" s="88" t="s">
        <v>876</v>
      </c>
      <c r="C3783" s="88" t="s">
        <v>8090</v>
      </c>
      <c r="D3783" s="88" t="s">
        <v>8091</v>
      </c>
      <c r="E3783" s="89">
        <v>0</v>
      </c>
      <c r="F3783" s="88" t="s">
        <v>1185</v>
      </c>
      <c r="H3783" s="3">
        <f>E3783+SUMIF('BR DTG PACUL'!C:C,'STOK PACUL'!C3783,'BR DTG PACUL'!E:E)</f>
        <v>0</v>
      </c>
    </row>
    <row r="3784" spans="1:8">
      <c r="A3784" s="88" t="s">
        <v>8092</v>
      </c>
      <c r="B3784" s="88" t="s">
        <v>876</v>
      </c>
      <c r="C3784" s="88" t="s">
        <v>8092</v>
      </c>
      <c r="D3784" s="88" t="s">
        <v>8093</v>
      </c>
      <c r="E3784" s="89">
        <v>0</v>
      </c>
      <c r="F3784" s="88" t="s">
        <v>1185</v>
      </c>
      <c r="H3784" s="3">
        <f>E3784+SUMIF('BR DTG PACUL'!C:C,'STOK PACUL'!C3784,'BR DTG PACUL'!E:E)</f>
        <v>0</v>
      </c>
    </row>
    <row r="3785" spans="1:8">
      <c r="A3785" s="88" t="s">
        <v>8094</v>
      </c>
      <c r="B3785" s="88" t="s">
        <v>876</v>
      </c>
      <c r="C3785" s="88" t="s">
        <v>8094</v>
      </c>
      <c r="D3785" s="88" t="s">
        <v>8095</v>
      </c>
      <c r="E3785" s="89">
        <v>0</v>
      </c>
      <c r="F3785" s="88" t="s">
        <v>1185</v>
      </c>
      <c r="H3785" s="3">
        <f>E3785+SUMIF('BR DTG PACUL'!C:C,'STOK PACUL'!C3785,'BR DTG PACUL'!E:E)</f>
        <v>0</v>
      </c>
    </row>
    <row r="3786" spans="1:8">
      <c r="A3786" s="88" t="s">
        <v>8096</v>
      </c>
      <c r="B3786" s="88" t="s">
        <v>876</v>
      </c>
      <c r="C3786" s="88" t="s">
        <v>8096</v>
      </c>
      <c r="D3786" s="88" t="s">
        <v>8097</v>
      </c>
      <c r="E3786" s="89">
        <v>0</v>
      </c>
      <c r="F3786" s="88" t="s">
        <v>1185</v>
      </c>
      <c r="H3786" s="3">
        <f>E3786+SUMIF('BR DTG PACUL'!C:C,'STOK PACUL'!C3786,'BR DTG PACUL'!E:E)</f>
        <v>0</v>
      </c>
    </row>
    <row r="3787" spans="1:8">
      <c r="A3787" s="88" t="s">
        <v>8098</v>
      </c>
      <c r="B3787" s="88" t="s">
        <v>876</v>
      </c>
      <c r="C3787" s="88" t="s">
        <v>8098</v>
      </c>
      <c r="D3787" s="88" t="s">
        <v>8099</v>
      </c>
      <c r="E3787" s="89">
        <v>0</v>
      </c>
      <c r="F3787" s="88" t="s">
        <v>1185</v>
      </c>
      <c r="H3787" s="3">
        <f>E3787+SUMIF('BR DTG PACUL'!C:C,'STOK PACUL'!C3787,'BR DTG PACUL'!E:E)</f>
        <v>0</v>
      </c>
    </row>
    <row r="3788" spans="1:8">
      <c r="A3788" s="88" t="s">
        <v>8100</v>
      </c>
      <c r="B3788" s="88" t="s">
        <v>876</v>
      </c>
      <c r="C3788" s="88" t="s">
        <v>8100</v>
      </c>
      <c r="D3788" s="88" t="s">
        <v>8101</v>
      </c>
      <c r="E3788" s="89">
        <v>0</v>
      </c>
      <c r="F3788" s="88" t="s">
        <v>1185</v>
      </c>
      <c r="H3788" s="3">
        <f>E3788+SUMIF('BR DTG PACUL'!C:C,'STOK PACUL'!C3788,'BR DTG PACUL'!E:E)</f>
        <v>0</v>
      </c>
    </row>
    <row r="3789" spans="1:8">
      <c r="A3789" s="88" t="s">
        <v>8102</v>
      </c>
      <c r="B3789" s="88" t="s">
        <v>876</v>
      </c>
      <c r="C3789" s="88" t="s">
        <v>8102</v>
      </c>
      <c r="D3789" s="88" t="s">
        <v>8103</v>
      </c>
      <c r="E3789" s="89">
        <v>0</v>
      </c>
      <c r="F3789" s="88" t="s">
        <v>1185</v>
      </c>
      <c r="H3789" s="3">
        <f>E3789+SUMIF('BR DTG PACUL'!C:C,'STOK PACUL'!C3789,'BR DTG PACUL'!E:E)</f>
        <v>0</v>
      </c>
    </row>
    <row r="3790" spans="1:8">
      <c r="A3790" s="88" t="s">
        <v>8104</v>
      </c>
      <c r="B3790" s="88" t="s">
        <v>876</v>
      </c>
      <c r="C3790" s="88" t="s">
        <v>8104</v>
      </c>
      <c r="D3790" s="88" t="s">
        <v>8105</v>
      </c>
      <c r="E3790" s="89">
        <v>0</v>
      </c>
      <c r="F3790" s="88" t="s">
        <v>1185</v>
      </c>
      <c r="H3790" s="3">
        <f>E3790+SUMIF('BR DTG PACUL'!C:C,'STOK PACUL'!C3790,'BR DTG PACUL'!E:E)</f>
        <v>0</v>
      </c>
    </row>
    <row r="3791" spans="1:8">
      <c r="A3791" s="88" t="s">
        <v>8106</v>
      </c>
      <c r="B3791" s="88" t="s">
        <v>876</v>
      </c>
      <c r="C3791" s="88" t="s">
        <v>8106</v>
      </c>
      <c r="D3791" s="88" t="s">
        <v>8107</v>
      </c>
      <c r="E3791" s="89">
        <v>0</v>
      </c>
      <c r="F3791" s="88" t="s">
        <v>1185</v>
      </c>
      <c r="H3791" s="3">
        <f>E3791+SUMIF('BR DTG PACUL'!C:C,'STOK PACUL'!C3791,'BR DTG PACUL'!E:E)</f>
        <v>0</v>
      </c>
    </row>
    <row r="3792" spans="1:8">
      <c r="A3792" s="88" t="s">
        <v>8108</v>
      </c>
      <c r="B3792" s="88" t="s">
        <v>876</v>
      </c>
      <c r="C3792" s="88" t="s">
        <v>8108</v>
      </c>
      <c r="D3792" s="88" t="s">
        <v>8109</v>
      </c>
      <c r="E3792" s="89">
        <v>0</v>
      </c>
      <c r="F3792" s="88" t="s">
        <v>1185</v>
      </c>
      <c r="H3792" s="3">
        <f>E3792+SUMIF('BR DTG PACUL'!C:C,'STOK PACUL'!C3792,'BR DTG PACUL'!E:E)</f>
        <v>0</v>
      </c>
    </row>
    <row r="3793" spans="1:8">
      <c r="A3793" s="88" t="s">
        <v>8110</v>
      </c>
      <c r="B3793" s="88" t="s">
        <v>876</v>
      </c>
      <c r="C3793" s="88" t="s">
        <v>8110</v>
      </c>
      <c r="D3793" s="88" t="s">
        <v>8111</v>
      </c>
      <c r="E3793" s="89">
        <v>0</v>
      </c>
      <c r="F3793" s="88" t="s">
        <v>1185</v>
      </c>
      <c r="H3793" s="3">
        <f>E3793+SUMIF('BR DTG PACUL'!C:C,'STOK PACUL'!C3793,'BR DTG PACUL'!E:E)</f>
        <v>0</v>
      </c>
    </row>
    <row r="3794" spans="1:8">
      <c r="A3794" s="88" t="s">
        <v>8112</v>
      </c>
      <c r="B3794" s="88" t="s">
        <v>876</v>
      </c>
      <c r="C3794" s="88" t="s">
        <v>8112</v>
      </c>
      <c r="D3794" s="88" t="s">
        <v>8113</v>
      </c>
      <c r="E3794" s="89">
        <v>0</v>
      </c>
      <c r="F3794" s="88" t="s">
        <v>1185</v>
      </c>
      <c r="H3794" s="3">
        <f>E3794+SUMIF('BR DTG PACUL'!C:C,'STOK PACUL'!C3794,'BR DTG PACUL'!E:E)</f>
        <v>0</v>
      </c>
    </row>
    <row r="3795" spans="1:8">
      <c r="A3795" s="88" t="s">
        <v>8114</v>
      </c>
      <c r="B3795" s="88" t="s">
        <v>876</v>
      </c>
      <c r="C3795" s="88" t="s">
        <v>8114</v>
      </c>
      <c r="D3795" s="88" t="s">
        <v>8115</v>
      </c>
      <c r="E3795" s="89">
        <v>0</v>
      </c>
      <c r="F3795" s="88" t="s">
        <v>1185</v>
      </c>
      <c r="H3795" s="3">
        <f>E3795+SUMIF('BR DTG PACUL'!C:C,'STOK PACUL'!C3795,'BR DTG PACUL'!E:E)</f>
        <v>0</v>
      </c>
    </row>
    <row r="3796" spans="1:8">
      <c r="A3796" s="88" t="s">
        <v>8116</v>
      </c>
      <c r="B3796" s="88" t="s">
        <v>876</v>
      </c>
      <c r="C3796" s="88" t="s">
        <v>8116</v>
      </c>
      <c r="D3796" s="88" t="s">
        <v>8117</v>
      </c>
      <c r="E3796" s="89">
        <v>0</v>
      </c>
      <c r="F3796" s="88" t="s">
        <v>1185</v>
      </c>
      <c r="H3796" s="3">
        <f>E3796+SUMIF('BR DTG PACUL'!C:C,'STOK PACUL'!C3796,'BR DTG PACUL'!E:E)</f>
        <v>0</v>
      </c>
    </row>
    <row r="3797" spans="1:8">
      <c r="A3797" s="88" t="s">
        <v>8118</v>
      </c>
      <c r="B3797" s="88" t="s">
        <v>876</v>
      </c>
      <c r="C3797" s="88" t="s">
        <v>8118</v>
      </c>
      <c r="D3797" s="88" t="s">
        <v>8119</v>
      </c>
      <c r="E3797" s="89">
        <v>0</v>
      </c>
      <c r="F3797" s="88" t="s">
        <v>1185</v>
      </c>
      <c r="H3797" s="3">
        <f>E3797+SUMIF('BR DTG PACUL'!C:C,'STOK PACUL'!C3797,'BR DTG PACUL'!E:E)</f>
        <v>0</v>
      </c>
    </row>
    <row r="3798" spans="1:8">
      <c r="A3798" s="88" t="s">
        <v>8120</v>
      </c>
      <c r="B3798" s="88" t="s">
        <v>876</v>
      </c>
      <c r="C3798" s="88" t="s">
        <v>8120</v>
      </c>
      <c r="D3798" s="88" t="s">
        <v>8121</v>
      </c>
      <c r="E3798" s="89">
        <v>0</v>
      </c>
      <c r="F3798" s="88" t="s">
        <v>1185</v>
      </c>
      <c r="H3798" s="3">
        <f>E3798+SUMIF('BR DTG PACUL'!C:C,'STOK PACUL'!C3798,'BR DTG PACUL'!E:E)</f>
        <v>0</v>
      </c>
    </row>
    <row r="3799" spans="1:8">
      <c r="A3799" s="88" t="s">
        <v>8122</v>
      </c>
      <c r="B3799" s="88" t="s">
        <v>1185</v>
      </c>
      <c r="C3799" s="88" t="s">
        <v>8122</v>
      </c>
      <c r="D3799" s="88" t="s">
        <v>8123</v>
      </c>
      <c r="E3799" s="89">
        <v>0</v>
      </c>
      <c r="F3799" s="88" t="s">
        <v>1185</v>
      </c>
      <c r="H3799" s="3">
        <f>E3799+SUMIF('BR DTG PACUL'!C:C,'STOK PACUL'!C3799,'BR DTG PACUL'!E:E)</f>
        <v>0</v>
      </c>
    </row>
    <row r="3800" spans="1:8">
      <c r="A3800" s="88" t="s">
        <v>8124</v>
      </c>
      <c r="B3800" s="88" t="s">
        <v>1185</v>
      </c>
      <c r="C3800" s="88" t="s">
        <v>8124</v>
      </c>
      <c r="D3800" s="88" t="s">
        <v>8125</v>
      </c>
      <c r="E3800" s="89">
        <v>0</v>
      </c>
      <c r="F3800" s="88" t="s">
        <v>1185</v>
      </c>
      <c r="H3800" s="3">
        <f>E3800+SUMIF('BR DTG PACUL'!C:C,'STOK PACUL'!C3800,'BR DTG PACUL'!E:E)</f>
        <v>0</v>
      </c>
    </row>
    <row r="3801" spans="1:8">
      <c r="A3801" s="88" t="s">
        <v>8126</v>
      </c>
      <c r="B3801" s="88" t="s">
        <v>1185</v>
      </c>
      <c r="C3801" s="88" t="s">
        <v>8126</v>
      </c>
      <c r="D3801" s="88" t="s">
        <v>8127</v>
      </c>
      <c r="E3801" s="89">
        <v>0</v>
      </c>
      <c r="F3801" s="88" t="s">
        <v>1185</v>
      </c>
      <c r="H3801" s="3">
        <f>E3801+SUMIF('BR DTG PACUL'!C:C,'STOK PACUL'!C3801,'BR DTG PACUL'!E:E)</f>
        <v>0</v>
      </c>
    </row>
    <row r="3802" spans="1:8">
      <c r="A3802" s="88" t="s">
        <v>8128</v>
      </c>
      <c r="B3802" s="88" t="s">
        <v>1185</v>
      </c>
      <c r="C3802" s="88" t="s">
        <v>8128</v>
      </c>
      <c r="D3802" s="88" t="s">
        <v>8129</v>
      </c>
      <c r="E3802" s="89">
        <v>0</v>
      </c>
      <c r="F3802" s="88" t="s">
        <v>1185</v>
      </c>
      <c r="H3802" s="3">
        <f>E3802+SUMIF('BR DTG PACUL'!C:C,'STOK PACUL'!C3802,'BR DTG PACUL'!E:E)</f>
        <v>0</v>
      </c>
    </row>
    <row r="3803" spans="1:8">
      <c r="A3803" s="88" t="s">
        <v>8130</v>
      </c>
      <c r="B3803" s="88" t="s">
        <v>1185</v>
      </c>
      <c r="C3803" s="88" t="s">
        <v>8130</v>
      </c>
      <c r="D3803" s="88" t="s">
        <v>8131</v>
      </c>
      <c r="E3803" s="89">
        <v>0</v>
      </c>
      <c r="F3803" s="88" t="s">
        <v>1185</v>
      </c>
      <c r="H3803" s="3">
        <f>E3803+SUMIF('BR DTG PACUL'!C:C,'STOK PACUL'!C3803,'BR DTG PACUL'!E:E)</f>
        <v>0</v>
      </c>
    </row>
    <row r="3804" spans="1:8">
      <c r="A3804" s="88" t="s">
        <v>8132</v>
      </c>
      <c r="B3804" s="88" t="s">
        <v>1185</v>
      </c>
      <c r="C3804" s="88" t="s">
        <v>8132</v>
      </c>
      <c r="D3804" s="88" t="s">
        <v>8133</v>
      </c>
      <c r="E3804" s="89">
        <v>0</v>
      </c>
      <c r="F3804" s="88" t="s">
        <v>1185</v>
      </c>
      <c r="H3804" s="3">
        <f>E3804+SUMIF('BR DTG PACUL'!C:C,'STOK PACUL'!C3804,'BR DTG PACUL'!E:E)</f>
        <v>0</v>
      </c>
    </row>
    <row r="3805" spans="1:8">
      <c r="A3805" s="88" t="s">
        <v>8134</v>
      </c>
      <c r="B3805" s="88" t="s">
        <v>1185</v>
      </c>
      <c r="C3805" s="88" t="s">
        <v>8134</v>
      </c>
      <c r="D3805" s="88" t="s">
        <v>8135</v>
      </c>
      <c r="E3805" s="89">
        <v>0</v>
      </c>
      <c r="F3805" s="88" t="s">
        <v>1185</v>
      </c>
      <c r="H3805" s="3">
        <f>E3805+SUMIF('BR DTG PACUL'!C:C,'STOK PACUL'!C3805,'BR DTG PACUL'!E:E)</f>
        <v>0</v>
      </c>
    </row>
    <row r="3806" spans="1:8">
      <c r="A3806" s="88" t="s">
        <v>8136</v>
      </c>
      <c r="B3806" s="88" t="s">
        <v>1185</v>
      </c>
      <c r="C3806" s="88" t="s">
        <v>8136</v>
      </c>
      <c r="D3806" s="88" t="s">
        <v>8137</v>
      </c>
      <c r="E3806" s="89">
        <v>0</v>
      </c>
      <c r="F3806" s="88" t="s">
        <v>1185</v>
      </c>
      <c r="H3806" s="3">
        <f>E3806+SUMIF('BR DTG PACUL'!C:C,'STOK PACUL'!C3806,'BR DTG PACUL'!E:E)</f>
        <v>0</v>
      </c>
    </row>
    <row r="3807" spans="1:8">
      <c r="A3807" s="88" t="s">
        <v>8138</v>
      </c>
      <c r="B3807" s="88" t="s">
        <v>1185</v>
      </c>
      <c r="C3807" s="88" t="s">
        <v>8138</v>
      </c>
      <c r="D3807" s="88" t="s">
        <v>8139</v>
      </c>
      <c r="E3807" s="89">
        <v>0</v>
      </c>
      <c r="F3807" s="88" t="s">
        <v>1185</v>
      </c>
      <c r="H3807" s="3">
        <f>E3807+SUMIF('BR DTG PACUL'!C:C,'STOK PACUL'!C3807,'BR DTG PACUL'!E:E)</f>
        <v>0</v>
      </c>
    </row>
    <row r="3808" spans="1:8">
      <c r="A3808" s="88" t="s">
        <v>8140</v>
      </c>
      <c r="B3808" s="88" t="s">
        <v>1185</v>
      </c>
      <c r="C3808" s="88" t="s">
        <v>8140</v>
      </c>
      <c r="D3808" s="88" t="s">
        <v>8141</v>
      </c>
      <c r="E3808" s="89">
        <v>0</v>
      </c>
      <c r="F3808" s="88" t="s">
        <v>1185</v>
      </c>
      <c r="H3808" s="3">
        <f>E3808+SUMIF('BR DTG PACUL'!C:C,'STOK PACUL'!C3808,'BR DTG PACUL'!E:E)</f>
        <v>0</v>
      </c>
    </row>
    <row r="3809" spans="1:8">
      <c r="A3809" s="88" t="s">
        <v>8142</v>
      </c>
      <c r="B3809" s="88" t="s">
        <v>1185</v>
      </c>
      <c r="C3809" s="88" t="s">
        <v>8142</v>
      </c>
      <c r="D3809" s="88" t="s">
        <v>8143</v>
      </c>
      <c r="E3809" s="89">
        <v>0</v>
      </c>
      <c r="F3809" s="88" t="s">
        <v>1185</v>
      </c>
      <c r="H3809" s="3">
        <f>E3809+SUMIF('BR DTG PACUL'!C:C,'STOK PACUL'!C3809,'BR DTG PACUL'!E:E)</f>
        <v>0</v>
      </c>
    </row>
    <row r="3810" spans="1:8">
      <c r="A3810" s="88" t="s">
        <v>8144</v>
      </c>
      <c r="B3810" s="88" t="s">
        <v>1185</v>
      </c>
      <c r="C3810" s="88" t="s">
        <v>8144</v>
      </c>
      <c r="D3810" s="88" t="s">
        <v>8145</v>
      </c>
      <c r="E3810" s="89">
        <v>0</v>
      </c>
      <c r="F3810" s="88" t="s">
        <v>1185</v>
      </c>
      <c r="H3810" s="3">
        <f>E3810+SUMIF('BR DTG PACUL'!C:C,'STOK PACUL'!C3810,'BR DTG PACUL'!E:E)</f>
        <v>0</v>
      </c>
    </row>
    <row r="3811" spans="1:8">
      <c r="A3811" s="88" t="s">
        <v>8146</v>
      </c>
      <c r="B3811" s="88" t="s">
        <v>1185</v>
      </c>
      <c r="C3811" s="88" t="s">
        <v>8146</v>
      </c>
      <c r="D3811" s="88" t="s">
        <v>8147</v>
      </c>
      <c r="E3811" s="89">
        <v>0</v>
      </c>
      <c r="F3811" s="88" t="s">
        <v>1185</v>
      </c>
      <c r="H3811" s="3">
        <f>E3811+SUMIF('BR DTG PACUL'!C:C,'STOK PACUL'!C3811,'BR DTG PACUL'!E:E)</f>
        <v>0</v>
      </c>
    </row>
    <row r="3812" spans="1:8">
      <c r="A3812" s="88" t="s">
        <v>8148</v>
      </c>
      <c r="B3812" s="88" t="s">
        <v>1185</v>
      </c>
      <c r="C3812" s="88" t="s">
        <v>8148</v>
      </c>
      <c r="D3812" s="88" t="s">
        <v>8149</v>
      </c>
      <c r="E3812" s="89">
        <v>0</v>
      </c>
      <c r="F3812" s="88" t="s">
        <v>1185</v>
      </c>
      <c r="H3812" s="3">
        <f>E3812+SUMIF('BR DTG PACUL'!C:C,'STOK PACUL'!C3812,'BR DTG PACUL'!E:E)</f>
        <v>0</v>
      </c>
    </row>
    <row r="3813" spans="1:8">
      <c r="A3813" s="88" t="s">
        <v>8150</v>
      </c>
      <c r="B3813" s="88" t="s">
        <v>1185</v>
      </c>
      <c r="C3813" s="88" t="s">
        <v>8150</v>
      </c>
      <c r="D3813" s="88" t="s">
        <v>8151</v>
      </c>
      <c r="E3813" s="89">
        <v>0</v>
      </c>
      <c r="F3813" s="88" t="s">
        <v>1185</v>
      </c>
      <c r="H3813" s="3">
        <f>E3813+SUMIF('BR DTG PACUL'!C:C,'STOK PACUL'!C3813,'BR DTG PACUL'!E:E)</f>
        <v>0</v>
      </c>
    </row>
    <row r="3814" spans="1:8">
      <c r="A3814" s="88" t="s">
        <v>8152</v>
      </c>
      <c r="B3814" s="88" t="s">
        <v>876</v>
      </c>
      <c r="C3814" s="88" t="s">
        <v>8152</v>
      </c>
      <c r="D3814" s="88" t="s">
        <v>8153</v>
      </c>
      <c r="E3814" s="89">
        <v>0</v>
      </c>
      <c r="F3814" s="88" t="s">
        <v>1185</v>
      </c>
      <c r="H3814" s="3">
        <f>E3814+SUMIF('BR DTG PACUL'!C:C,'STOK PACUL'!C3814,'BR DTG PACUL'!E:E)</f>
        <v>0</v>
      </c>
    </row>
    <row r="3815" spans="1:8">
      <c r="A3815" s="88" t="s">
        <v>8154</v>
      </c>
      <c r="B3815" s="88" t="s">
        <v>876</v>
      </c>
      <c r="C3815" s="88" t="s">
        <v>8154</v>
      </c>
      <c r="D3815" s="88" t="s">
        <v>8155</v>
      </c>
      <c r="E3815" s="89">
        <v>0</v>
      </c>
      <c r="F3815" s="88" t="s">
        <v>1185</v>
      </c>
      <c r="H3815" s="3">
        <f>E3815+SUMIF('BR DTG PACUL'!C:C,'STOK PACUL'!C3815,'BR DTG PACUL'!E:E)</f>
        <v>0</v>
      </c>
    </row>
    <row r="3816" spans="1:8">
      <c r="A3816" s="88" t="s">
        <v>8156</v>
      </c>
      <c r="B3816" s="88" t="s">
        <v>876</v>
      </c>
      <c r="C3816" s="88" t="s">
        <v>8156</v>
      </c>
      <c r="D3816" s="88" t="s">
        <v>8157</v>
      </c>
      <c r="E3816" s="89">
        <v>0</v>
      </c>
      <c r="F3816" s="88" t="s">
        <v>1185</v>
      </c>
      <c r="H3816" s="3">
        <f>E3816+SUMIF('BR DTG PACUL'!C:C,'STOK PACUL'!C3816,'BR DTG PACUL'!E:E)</f>
        <v>0</v>
      </c>
    </row>
    <row r="3817" spans="1:8">
      <c r="A3817" s="88" t="s">
        <v>8158</v>
      </c>
      <c r="B3817" s="88" t="s">
        <v>876</v>
      </c>
      <c r="C3817" s="88" t="s">
        <v>8158</v>
      </c>
      <c r="D3817" s="88" t="s">
        <v>8159</v>
      </c>
      <c r="E3817" s="89">
        <v>0</v>
      </c>
      <c r="F3817" s="88" t="s">
        <v>1185</v>
      </c>
      <c r="H3817" s="3">
        <f>E3817+SUMIF('BR DTG PACUL'!C:C,'STOK PACUL'!C3817,'BR DTG PACUL'!E:E)</f>
        <v>0</v>
      </c>
    </row>
    <row r="3818" spans="1:8">
      <c r="A3818" s="88" t="s">
        <v>8160</v>
      </c>
      <c r="B3818" s="88" t="s">
        <v>876</v>
      </c>
      <c r="C3818" s="88" t="s">
        <v>8160</v>
      </c>
      <c r="D3818" s="88" t="s">
        <v>8161</v>
      </c>
      <c r="E3818" s="89">
        <v>0</v>
      </c>
      <c r="F3818" s="88" t="s">
        <v>1185</v>
      </c>
      <c r="H3818" s="3">
        <f>E3818+SUMIF('BR DTG PACUL'!C:C,'STOK PACUL'!C3818,'BR DTG PACUL'!E:E)</f>
        <v>0</v>
      </c>
    </row>
    <row r="3819" spans="1:8">
      <c r="A3819" s="88" t="s">
        <v>8162</v>
      </c>
      <c r="B3819" s="88" t="s">
        <v>876</v>
      </c>
      <c r="C3819" s="88" t="s">
        <v>8162</v>
      </c>
      <c r="D3819" s="88" t="s">
        <v>8163</v>
      </c>
      <c r="E3819" s="89">
        <v>1</v>
      </c>
      <c r="F3819" s="88" t="s">
        <v>1185</v>
      </c>
      <c r="H3819" s="3">
        <f>E3819+SUMIF('BR DTG PACUL'!C:C,'STOK PACUL'!C3819,'BR DTG PACUL'!E:E)</f>
        <v>1</v>
      </c>
    </row>
    <row r="3820" spans="1:8">
      <c r="A3820" s="88" t="s">
        <v>8164</v>
      </c>
      <c r="B3820" s="88" t="s">
        <v>876</v>
      </c>
      <c r="C3820" s="88" t="s">
        <v>8164</v>
      </c>
      <c r="D3820" s="88" t="s">
        <v>8165</v>
      </c>
      <c r="E3820" s="89">
        <v>0</v>
      </c>
      <c r="F3820" s="88" t="s">
        <v>1185</v>
      </c>
      <c r="H3820" s="3">
        <f>E3820+SUMIF('BR DTG PACUL'!C:C,'STOK PACUL'!C3820,'BR DTG PACUL'!E:E)</f>
        <v>0</v>
      </c>
    </row>
    <row r="3821" spans="1:8">
      <c r="A3821" s="88" t="s">
        <v>8166</v>
      </c>
      <c r="B3821" s="88" t="s">
        <v>876</v>
      </c>
      <c r="C3821" s="88" t="s">
        <v>8166</v>
      </c>
      <c r="D3821" s="88" t="s">
        <v>8167</v>
      </c>
      <c r="E3821" s="89">
        <v>0</v>
      </c>
      <c r="F3821" s="88" t="s">
        <v>1185</v>
      </c>
      <c r="H3821" s="3">
        <f>E3821+SUMIF('BR DTG PACUL'!C:C,'STOK PACUL'!C3821,'BR DTG PACUL'!E:E)</f>
        <v>0</v>
      </c>
    </row>
    <row r="3822" spans="1:8">
      <c r="A3822" s="88" t="s">
        <v>8168</v>
      </c>
      <c r="B3822" s="88" t="s">
        <v>876</v>
      </c>
      <c r="C3822" s="88" t="s">
        <v>8168</v>
      </c>
      <c r="D3822" s="88" t="s">
        <v>8169</v>
      </c>
      <c r="E3822" s="89">
        <v>0</v>
      </c>
      <c r="F3822" s="88" t="s">
        <v>1185</v>
      </c>
      <c r="H3822" s="3">
        <f>E3822+SUMIF('BR DTG PACUL'!C:C,'STOK PACUL'!C3822,'BR DTG PACUL'!E:E)</f>
        <v>0</v>
      </c>
    </row>
    <row r="3823" spans="1:8" ht="30">
      <c r="A3823" s="88" t="s">
        <v>8170</v>
      </c>
      <c r="B3823" s="88" t="s">
        <v>876</v>
      </c>
      <c r="C3823" s="88" t="s">
        <v>8170</v>
      </c>
      <c r="D3823" s="88" t="s">
        <v>8171</v>
      </c>
      <c r="E3823" s="89">
        <v>0</v>
      </c>
      <c r="F3823" s="88" t="s">
        <v>1185</v>
      </c>
      <c r="H3823" s="3">
        <f>E3823+SUMIF('BR DTG PACUL'!C:C,'STOK PACUL'!C3823,'BR DTG PACUL'!E:E)</f>
        <v>0</v>
      </c>
    </row>
    <row r="3824" spans="1:8">
      <c r="A3824" s="88" t="s">
        <v>8172</v>
      </c>
      <c r="B3824" s="88" t="s">
        <v>876</v>
      </c>
      <c r="C3824" s="88" t="s">
        <v>8172</v>
      </c>
      <c r="D3824" s="88" t="s">
        <v>8173</v>
      </c>
      <c r="E3824" s="89">
        <v>0</v>
      </c>
      <c r="F3824" s="88" t="s">
        <v>1185</v>
      </c>
      <c r="H3824" s="3">
        <f>E3824+SUMIF('BR DTG PACUL'!C:C,'STOK PACUL'!C3824,'BR DTG PACUL'!E:E)</f>
        <v>0</v>
      </c>
    </row>
    <row r="3825" spans="1:8">
      <c r="A3825" s="88" t="s">
        <v>8174</v>
      </c>
      <c r="B3825" s="88" t="s">
        <v>876</v>
      </c>
      <c r="C3825" s="88" t="s">
        <v>8174</v>
      </c>
      <c r="D3825" s="88" t="s">
        <v>8175</v>
      </c>
      <c r="E3825" s="89">
        <v>0</v>
      </c>
      <c r="F3825" s="88" t="s">
        <v>1185</v>
      </c>
      <c r="H3825" s="3">
        <f>E3825+SUMIF('BR DTG PACUL'!C:C,'STOK PACUL'!C3825,'BR DTG PACUL'!E:E)</f>
        <v>0</v>
      </c>
    </row>
    <row r="3826" spans="1:8">
      <c r="A3826" s="88" t="s">
        <v>8176</v>
      </c>
      <c r="B3826" s="88" t="s">
        <v>876</v>
      </c>
      <c r="C3826" s="88" t="s">
        <v>8176</v>
      </c>
      <c r="D3826" s="88" t="s">
        <v>8177</v>
      </c>
      <c r="E3826" s="89">
        <v>0</v>
      </c>
      <c r="F3826" s="88" t="s">
        <v>1185</v>
      </c>
      <c r="H3826" s="3">
        <f>E3826+SUMIF('BR DTG PACUL'!C:C,'STOK PACUL'!C3826,'BR DTG PACUL'!E:E)</f>
        <v>0</v>
      </c>
    </row>
    <row r="3827" spans="1:8">
      <c r="A3827" s="88" t="s">
        <v>8178</v>
      </c>
      <c r="B3827" s="88" t="s">
        <v>876</v>
      </c>
      <c r="C3827" s="88" t="s">
        <v>8178</v>
      </c>
      <c r="D3827" s="88" t="s">
        <v>8179</v>
      </c>
      <c r="E3827" s="89">
        <v>0</v>
      </c>
      <c r="F3827" s="88" t="s">
        <v>1185</v>
      </c>
      <c r="H3827" s="3">
        <f>E3827+SUMIF('BR DTG PACUL'!C:C,'STOK PACUL'!C3827,'BR DTG PACUL'!E:E)</f>
        <v>0</v>
      </c>
    </row>
    <row r="3828" spans="1:8">
      <c r="A3828" s="88" t="s">
        <v>8180</v>
      </c>
      <c r="B3828" s="88" t="s">
        <v>876</v>
      </c>
      <c r="C3828" s="88" t="s">
        <v>8180</v>
      </c>
      <c r="D3828" s="88" t="s">
        <v>8181</v>
      </c>
      <c r="E3828" s="89">
        <v>0</v>
      </c>
      <c r="F3828" s="88" t="s">
        <v>1185</v>
      </c>
      <c r="H3828" s="3">
        <f>E3828+SUMIF('BR DTG PACUL'!C:C,'STOK PACUL'!C3828,'BR DTG PACUL'!E:E)</f>
        <v>0</v>
      </c>
    </row>
    <row r="3829" spans="1:8">
      <c r="A3829" s="88" t="s">
        <v>8182</v>
      </c>
      <c r="B3829" s="88" t="s">
        <v>876</v>
      </c>
      <c r="C3829" s="88" t="s">
        <v>8182</v>
      </c>
      <c r="D3829" s="88" t="s">
        <v>8183</v>
      </c>
      <c r="E3829" s="89">
        <v>0</v>
      </c>
      <c r="F3829" s="88" t="s">
        <v>1185</v>
      </c>
      <c r="H3829" s="3">
        <f>E3829+SUMIF('BR DTG PACUL'!C:C,'STOK PACUL'!C3829,'BR DTG PACUL'!E:E)</f>
        <v>0</v>
      </c>
    </row>
    <row r="3830" spans="1:8">
      <c r="A3830" s="88" t="s">
        <v>8184</v>
      </c>
      <c r="B3830" s="88" t="s">
        <v>876</v>
      </c>
      <c r="C3830" s="88" t="s">
        <v>8184</v>
      </c>
      <c r="D3830" s="88" t="s">
        <v>8185</v>
      </c>
      <c r="E3830" s="89">
        <v>0</v>
      </c>
      <c r="F3830" s="88" t="s">
        <v>1185</v>
      </c>
      <c r="H3830" s="3">
        <f>E3830+SUMIF('BR DTG PACUL'!C:C,'STOK PACUL'!C3830,'BR DTG PACUL'!E:E)</f>
        <v>0</v>
      </c>
    </row>
    <row r="3831" spans="1:8">
      <c r="A3831" s="88" t="s">
        <v>1934</v>
      </c>
      <c r="B3831" s="88" t="s">
        <v>881</v>
      </c>
      <c r="C3831" s="88" t="s">
        <v>1934</v>
      </c>
      <c r="D3831" s="88" t="s">
        <v>1935</v>
      </c>
      <c r="E3831" s="89">
        <v>1</v>
      </c>
      <c r="F3831" s="88" t="s">
        <v>1185</v>
      </c>
      <c r="H3831" s="3">
        <f>E3831+SUMIF('BR DTG PACUL'!C:C,'STOK PACUL'!C3831,'BR DTG PACUL'!E:E)</f>
        <v>1</v>
      </c>
    </row>
    <row r="3832" spans="1:8">
      <c r="A3832" s="88" t="s">
        <v>8186</v>
      </c>
      <c r="B3832" s="88" t="s">
        <v>876</v>
      </c>
      <c r="C3832" s="88" t="s">
        <v>8186</v>
      </c>
      <c r="D3832" s="88" t="s">
        <v>8187</v>
      </c>
      <c r="E3832" s="89">
        <v>0</v>
      </c>
      <c r="F3832" s="88" t="s">
        <v>1185</v>
      </c>
      <c r="H3832" s="3">
        <f>E3832+SUMIF('BR DTG PACUL'!C:C,'STOK PACUL'!C3832,'BR DTG PACUL'!E:E)</f>
        <v>0</v>
      </c>
    </row>
    <row r="3833" spans="1:8">
      <c r="A3833" s="88" t="s">
        <v>8188</v>
      </c>
      <c r="B3833" s="88" t="s">
        <v>876</v>
      </c>
      <c r="C3833" s="88" t="s">
        <v>8188</v>
      </c>
      <c r="D3833" s="88" t="s">
        <v>6135</v>
      </c>
      <c r="E3833" s="89">
        <v>0</v>
      </c>
      <c r="F3833" s="88" t="s">
        <v>1185</v>
      </c>
      <c r="H3833" s="3">
        <f>E3833+SUMIF('BR DTG PACUL'!C:C,'STOK PACUL'!C3833,'BR DTG PACUL'!E:E)</f>
        <v>0</v>
      </c>
    </row>
    <row r="3834" spans="1:8">
      <c r="A3834" s="88" t="s">
        <v>8189</v>
      </c>
      <c r="B3834" s="88" t="s">
        <v>876</v>
      </c>
      <c r="C3834" s="88" t="s">
        <v>8189</v>
      </c>
      <c r="D3834" s="88" t="s">
        <v>2330</v>
      </c>
      <c r="E3834" s="89">
        <v>0</v>
      </c>
      <c r="F3834" s="88" t="s">
        <v>1185</v>
      </c>
      <c r="H3834" s="3">
        <f>E3834+SUMIF('BR DTG PACUL'!C:C,'STOK PACUL'!C3834,'BR DTG PACUL'!E:E)</f>
        <v>0</v>
      </c>
    </row>
    <row r="3835" spans="1:8">
      <c r="A3835" s="88" t="s">
        <v>8190</v>
      </c>
      <c r="B3835" s="88" t="s">
        <v>876</v>
      </c>
      <c r="C3835" s="88" t="s">
        <v>8190</v>
      </c>
      <c r="D3835" s="88" t="s">
        <v>8191</v>
      </c>
      <c r="E3835" s="89">
        <v>0</v>
      </c>
      <c r="F3835" s="88" t="s">
        <v>1185</v>
      </c>
      <c r="H3835" s="3">
        <f>E3835+SUMIF('BR DTG PACUL'!C:C,'STOK PACUL'!C3835,'BR DTG PACUL'!E:E)</f>
        <v>0</v>
      </c>
    </row>
    <row r="3836" spans="1:8">
      <c r="A3836" s="88" t="s">
        <v>8192</v>
      </c>
      <c r="B3836" s="88" t="s">
        <v>876</v>
      </c>
      <c r="C3836" s="88" t="s">
        <v>8192</v>
      </c>
      <c r="D3836" s="88" t="s">
        <v>8193</v>
      </c>
      <c r="E3836" s="89">
        <v>0</v>
      </c>
      <c r="F3836" s="88" t="s">
        <v>1185</v>
      </c>
      <c r="H3836" s="3">
        <f>E3836+SUMIF('BR DTG PACUL'!C:C,'STOK PACUL'!C3836,'BR DTG PACUL'!E:E)</f>
        <v>0</v>
      </c>
    </row>
    <row r="3837" spans="1:8">
      <c r="A3837" s="88" t="s">
        <v>8194</v>
      </c>
      <c r="B3837" s="88" t="s">
        <v>876</v>
      </c>
      <c r="C3837" s="88" t="s">
        <v>8194</v>
      </c>
      <c r="D3837" s="88" t="s">
        <v>2330</v>
      </c>
      <c r="E3837" s="89">
        <v>0</v>
      </c>
      <c r="F3837" s="88" t="s">
        <v>1185</v>
      </c>
      <c r="H3837" s="3">
        <f>E3837+SUMIF('BR DTG PACUL'!C:C,'STOK PACUL'!C3837,'BR DTG PACUL'!E:E)</f>
        <v>0</v>
      </c>
    </row>
    <row r="3838" spans="1:8">
      <c r="A3838" s="88" t="s">
        <v>8195</v>
      </c>
      <c r="B3838" s="88" t="s">
        <v>876</v>
      </c>
      <c r="C3838" s="88" t="s">
        <v>8195</v>
      </c>
      <c r="D3838" s="88" t="s">
        <v>6115</v>
      </c>
      <c r="E3838" s="89">
        <v>0</v>
      </c>
      <c r="F3838" s="88" t="s">
        <v>1185</v>
      </c>
      <c r="H3838" s="3">
        <f>E3838+SUMIF('BR DTG PACUL'!C:C,'STOK PACUL'!C3838,'BR DTG PACUL'!E:E)</f>
        <v>0</v>
      </c>
    </row>
    <row r="3839" spans="1:8">
      <c r="A3839" s="88" t="s">
        <v>8196</v>
      </c>
      <c r="B3839" s="88" t="s">
        <v>876</v>
      </c>
      <c r="C3839" s="88" t="s">
        <v>8196</v>
      </c>
      <c r="D3839" s="88" t="s">
        <v>2330</v>
      </c>
      <c r="E3839" s="89">
        <v>0</v>
      </c>
      <c r="F3839" s="88" t="s">
        <v>1185</v>
      </c>
      <c r="H3839" s="3">
        <f>E3839+SUMIF('BR DTG PACUL'!C:C,'STOK PACUL'!C3839,'BR DTG PACUL'!E:E)</f>
        <v>0</v>
      </c>
    </row>
    <row r="3840" spans="1:8">
      <c r="A3840" s="88" t="s">
        <v>8197</v>
      </c>
      <c r="B3840" s="88" t="s">
        <v>876</v>
      </c>
      <c r="C3840" s="88" t="s">
        <v>8197</v>
      </c>
      <c r="D3840" s="88" t="s">
        <v>2330</v>
      </c>
      <c r="E3840" s="89">
        <v>0</v>
      </c>
      <c r="F3840" s="88" t="s">
        <v>1185</v>
      </c>
      <c r="H3840" s="3">
        <f>E3840+SUMIF('BR DTG PACUL'!C:C,'STOK PACUL'!C3840,'BR DTG PACUL'!E:E)</f>
        <v>0</v>
      </c>
    </row>
    <row r="3841" spans="1:8">
      <c r="A3841" s="88" t="s">
        <v>8198</v>
      </c>
      <c r="B3841" s="88" t="s">
        <v>876</v>
      </c>
      <c r="C3841" s="88" t="s">
        <v>8198</v>
      </c>
      <c r="D3841" s="88" t="s">
        <v>2330</v>
      </c>
      <c r="E3841" s="89">
        <v>0</v>
      </c>
      <c r="F3841" s="88" t="s">
        <v>1185</v>
      </c>
      <c r="H3841" s="3">
        <f>E3841+SUMIF('BR DTG PACUL'!C:C,'STOK PACUL'!C3841,'BR DTG PACUL'!E:E)</f>
        <v>0</v>
      </c>
    </row>
    <row r="3842" spans="1:8">
      <c r="A3842" s="88" t="s">
        <v>8199</v>
      </c>
      <c r="B3842" s="88" t="s">
        <v>876</v>
      </c>
      <c r="C3842" s="88" t="s">
        <v>8199</v>
      </c>
      <c r="D3842" s="88" t="s">
        <v>8200</v>
      </c>
      <c r="E3842" s="89">
        <v>0</v>
      </c>
      <c r="F3842" s="88" t="s">
        <v>1185</v>
      </c>
      <c r="H3842" s="3">
        <f>E3842+SUMIF('BR DTG PACUL'!C:C,'STOK PACUL'!C3842,'BR DTG PACUL'!E:E)</f>
        <v>0</v>
      </c>
    </row>
    <row r="3843" spans="1:8">
      <c r="A3843" s="88" t="s">
        <v>8201</v>
      </c>
      <c r="B3843" s="88" t="s">
        <v>876</v>
      </c>
      <c r="C3843" s="88" t="s">
        <v>8201</v>
      </c>
      <c r="D3843" s="88" t="s">
        <v>4629</v>
      </c>
      <c r="E3843" s="89">
        <v>0</v>
      </c>
      <c r="F3843" s="88" t="s">
        <v>1185</v>
      </c>
      <c r="H3843" s="3">
        <f>E3843+SUMIF('BR DTG PACUL'!C:C,'STOK PACUL'!C3843,'BR DTG PACUL'!E:E)</f>
        <v>0</v>
      </c>
    </row>
    <row r="3844" spans="1:8">
      <c r="A3844" s="88" t="s">
        <v>2310</v>
      </c>
      <c r="B3844" s="88" t="s">
        <v>918</v>
      </c>
      <c r="C3844" s="88" t="s">
        <v>2310</v>
      </c>
      <c r="D3844" s="88" t="s">
        <v>2311</v>
      </c>
      <c r="E3844" s="89">
        <v>1</v>
      </c>
      <c r="F3844" s="88" t="s">
        <v>1185</v>
      </c>
      <c r="H3844" s="3">
        <f>E3844+SUMIF('BR DTG PACUL'!C:C,'STOK PACUL'!C3844,'BR DTG PACUL'!E:E)</f>
        <v>1</v>
      </c>
    </row>
    <row r="3845" spans="1:8">
      <c r="A3845" s="88" t="s">
        <v>8202</v>
      </c>
      <c r="B3845" s="88" t="s">
        <v>888</v>
      </c>
      <c r="C3845" s="88" t="s">
        <v>8202</v>
      </c>
      <c r="D3845" s="88" t="s">
        <v>8203</v>
      </c>
      <c r="E3845" s="89">
        <v>1</v>
      </c>
      <c r="F3845" s="88" t="s">
        <v>1185</v>
      </c>
      <c r="H3845" s="3">
        <f>E3845+SUMIF('BR DTG PACUL'!C:C,'STOK PACUL'!C3845,'BR DTG PACUL'!E:E)</f>
        <v>1</v>
      </c>
    </row>
    <row r="3846" spans="1:8">
      <c r="A3846" s="88" t="s">
        <v>8204</v>
      </c>
      <c r="B3846" s="88" t="s">
        <v>918</v>
      </c>
      <c r="C3846" s="88" t="s">
        <v>8204</v>
      </c>
      <c r="D3846" s="88" t="s">
        <v>8205</v>
      </c>
      <c r="E3846" s="89">
        <v>1</v>
      </c>
      <c r="F3846" s="88" t="s">
        <v>1185</v>
      </c>
      <c r="H3846" s="3">
        <f>E3846+SUMIF('BR DTG PACUL'!C:C,'STOK PACUL'!C3846,'BR DTG PACUL'!E:E)</f>
        <v>1</v>
      </c>
    </row>
    <row r="3847" spans="1:8">
      <c r="A3847" s="88" t="s">
        <v>8206</v>
      </c>
      <c r="B3847" s="88" t="s">
        <v>876</v>
      </c>
      <c r="C3847" s="88" t="s">
        <v>8206</v>
      </c>
      <c r="D3847" s="88" t="s">
        <v>8207</v>
      </c>
      <c r="E3847" s="89">
        <v>0</v>
      </c>
      <c r="F3847" s="88" t="s">
        <v>1185</v>
      </c>
      <c r="H3847" s="3">
        <f>E3847+SUMIF('BR DTG PACUL'!C:C,'STOK PACUL'!C3847,'BR DTG PACUL'!E:E)</f>
        <v>0</v>
      </c>
    </row>
    <row r="3848" spans="1:8">
      <c r="A3848" s="88" t="s">
        <v>8208</v>
      </c>
      <c r="B3848" s="88" t="s">
        <v>876</v>
      </c>
      <c r="C3848" s="88" t="s">
        <v>8208</v>
      </c>
      <c r="D3848" s="88" t="s">
        <v>8209</v>
      </c>
      <c r="E3848" s="89">
        <v>0</v>
      </c>
      <c r="F3848" s="88" t="s">
        <v>1185</v>
      </c>
      <c r="H3848" s="3">
        <f>E3848+SUMIF('BR DTG PACUL'!C:C,'STOK PACUL'!C3848,'BR DTG PACUL'!E:E)</f>
        <v>0</v>
      </c>
    </row>
    <row r="3849" spans="1:8">
      <c r="A3849" s="88" t="s">
        <v>8210</v>
      </c>
      <c r="B3849" s="88" t="s">
        <v>876</v>
      </c>
      <c r="C3849" s="88" t="s">
        <v>8210</v>
      </c>
      <c r="D3849" s="88" t="s">
        <v>8211</v>
      </c>
      <c r="E3849" s="89">
        <v>0</v>
      </c>
      <c r="F3849" s="88" t="s">
        <v>1185</v>
      </c>
      <c r="H3849" s="3">
        <f>E3849+SUMIF('BR DTG PACUL'!C:C,'STOK PACUL'!C3849,'BR DTG PACUL'!E:E)</f>
        <v>0</v>
      </c>
    </row>
    <row r="3850" spans="1:8">
      <c r="A3850" s="88" t="s">
        <v>8212</v>
      </c>
      <c r="B3850" s="88" t="s">
        <v>876</v>
      </c>
      <c r="C3850" s="88" t="s">
        <v>8212</v>
      </c>
      <c r="D3850" s="88" t="s">
        <v>2330</v>
      </c>
      <c r="E3850" s="89">
        <v>0</v>
      </c>
      <c r="F3850" s="88" t="s">
        <v>1185</v>
      </c>
      <c r="H3850" s="3">
        <f>E3850+SUMIF('BR DTG PACUL'!C:C,'STOK PACUL'!C3850,'BR DTG PACUL'!E:E)</f>
        <v>0</v>
      </c>
    </row>
    <row r="3851" spans="1:8">
      <c r="A3851" s="88" t="s">
        <v>2312</v>
      </c>
      <c r="B3851" s="88" t="s">
        <v>876</v>
      </c>
      <c r="C3851" s="88" t="s">
        <v>2312</v>
      </c>
      <c r="D3851" s="88" t="s">
        <v>2313</v>
      </c>
      <c r="E3851" s="89">
        <v>0</v>
      </c>
      <c r="F3851" s="88" t="s">
        <v>1185</v>
      </c>
      <c r="H3851" s="3">
        <f>E3851+SUMIF('BR DTG PACUL'!C:C,'STOK PACUL'!C3851,'BR DTG PACUL'!E:E)</f>
        <v>0</v>
      </c>
    </row>
    <row r="3852" spans="1:8">
      <c r="A3852" s="88" t="s">
        <v>8213</v>
      </c>
      <c r="B3852" s="88" t="s">
        <v>876</v>
      </c>
      <c r="C3852" s="88" t="s">
        <v>8213</v>
      </c>
      <c r="D3852" s="88" t="s">
        <v>8214</v>
      </c>
      <c r="E3852" s="89">
        <v>0</v>
      </c>
      <c r="F3852" s="88" t="s">
        <v>1185</v>
      </c>
      <c r="H3852" s="3">
        <f>E3852+SUMIF('BR DTG PACUL'!C:C,'STOK PACUL'!C3852,'BR DTG PACUL'!E:E)</f>
        <v>0</v>
      </c>
    </row>
    <row r="3853" spans="1:8">
      <c r="A3853" s="88" t="s">
        <v>8215</v>
      </c>
      <c r="B3853" s="88" t="s">
        <v>876</v>
      </c>
      <c r="C3853" s="88" t="s">
        <v>8215</v>
      </c>
      <c r="D3853" s="88" t="s">
        <v>8216</v>
      </c>
      <c r="E3853" s="89">
        <v>0</v>
      </c>
      <c r="F3853" s="88" t="s">
        <v>1185</v>
      </c>
      <c r="H3853" s="3">
        <f>E3853+SUMIF('BR DTG PACUL'!C:C,'STOK PACUL'!C3853,'BR DTG PACUL'!E:E)</f>
        <v>0</v>
      </c>
    </row>
    <row r="3854" spans="1:8">
      <c r="A3854" s="88" t="s">
        <v>8217</v>
      </c>
      <c r="B3854" s="88" t="s">
        <v>876</v>
      </c>
      <c r="C3854" s="88" t="s">
        <v>8217</v>
      </c>
      <c r="D3854" s="88" t="s">
        <v>8218</v>
      </c>
      <c r="E3854" s="89">
        <v>0</v>
      </c>
      <c r="F3854" s="88" t="s">
        <v>1185</v>
      </c>
      <c r="H3854" s="3">
        <f>E3854+SUMIF('BR DTG PACUL'!C:C,'STOK PACUL'!C3854,'BR DTG PACUL'!E:E)</f>
        <v>0</v>
      </c>
    </row>
    <row r="3855" spans="1:8">
      <c r="A3855" s="88" t="s">
        <v>8219</v>
      </c>
      <c r="B3855" s="88" t="s">
        <v>876</v>
      </c>
      <c r="C3855" s="88" t="s">
        <v>8219</v>
      </c>
      <c r="D3855" s="88" t="s">
        <v>8220</v>
      </c>
      <c r="E3855" s="89">
        <v>0</v>
      </c>
      <c r="F3855" s="88" t="s">
        <v>1185</v>
      </c>
      <c r="H3855" s="3">
        <f>E3855+SUMIF('BR DTG PACUL'!C:C,'STOK PACUL'!C3855,'BR DTG PACUL'!E:E)</f>
        <v>0</v>
      </c>
    </row>
    <row r="3856" spans="1:8">
      <c r="A3856" s="88" t="s">
        <v>8221</v>
      </c>
      <c r="B3856" s="88" t="s">
        <v>918</v>
      </c>
      <c r="C3856" s="88" t="s">
        <v>8221</v>
      </c>
      <c r="D3856" s="88" t="s">
        <v>8222</v>
      </c>
      <c r="E3856" s="89">
        <v>1</v>
      </c>
      <c r="F3856" s="88" t="s">
        <v>1185</v>
      </c>
      <c r="H3856" s="3">
        <f>E3856+SUMIF('BR DTG PACUL'!C:C,'STOK PACUL'!C3856,'BR DTG PACUL'!E:E)</f>
        <v>1</v>
      </c>
    </row>
    <row r="3857" spans="1:8">
      <c r="A3857" s="88" t="s">
        <v>8223</v>
      </c>
      <c r="B3857" s="88" t="s">
        <v>876</v>
      </c>
      <c r="C3857" s="88" t="s">
        <v>8223</v>
      </c>
      <c r="D3857" s="88" t="s">
        <v>8224</v>
      </c>
      <c r="E3857" s="89">
        <v>0</v>
      </c>
      <c r="F3857" s="88" t="s">
        <v>1185</v>
      </c>
      <c r="H3857" s="3">
        <f>E3857+SUMIF('BR DTG PACUL'!C:C,'STOK PACUL'!C3857,'BR DTG PACUL'!E:E)</f>
        <v>0</v>
      </c>
    </row>
    <row r="3858" spans="1:8">
      <c r="A3858" s="88" t="s">
        <v>8225</v>
      </c>
      <c r="B3858" s="88" t="s">
        <v>876</v>
      </c>
      <c r="C3858" s="88" t="s">
        <v>8225</v>
      </c>
      <c r="D3858" s="88" t="s">
        <v>8226</v>
      </c>
      <c r="E3858" s="89">
        <v>0</v>
      </c>
      <c r="F3858" s="88" t="s">
        <v>1185</v>
      </c>
      <c r="H3858" s="3">
        <f>E3858+SUMIF('BR DTG PACUL'!C:C,'STOK PACUL'!C3858,'BR DTG PACUL'!E:E)</f>
        <v>0</v>
      </c>
    </row>
    <row r="3859" spans="1:8">
      <c r="A3859" s="88" t="s">
        <v>8227</v>
      </c>
      <c r="B3859" s="88" t="s">
        <v>876</v>
      </c>
      <c r="C3859" s="88" t="s">
        <v>8227</v>
      </c>
      <c r="D3859" s="88" t="s">
        <v>8228</v>
      </c>
      <c r="E3859" s="89">
        <v>0</v>
      </c>
      <c r="F3859" s="88" t="s">
        <v>1185</v>
      </c>
      <c r="H3859" s="3">
        <f>E3859+SUMIF('BR DTG PACUL'!C:C,'STOK PACUL'!C3859,'BR DTG PACUL'!E:E)</f>
        <v>0</v>
      </c>
    </row>
    <row r="3860" spans="1:8">
      <c r="A3860" s="88" t="s">
        <v>8229</v>
      </c>
      <c r="B3860" s="88" t="s">
        <v>876</v>
      </c>
      <c r="C3860" s="88" t="s">
        <v>8229</v>
      </c>
      <c r="D3860" s="88" t="s">
        <v>8230</v>
      </c>
      <c r="E3860" s="89">
        <v>0</v>
      </c>
      <c r="F3860" s="88" t="s">
        <v>1185</v>
      </c>
      <c r="H3860" s="3">
        <f>E3860+SUMIF('BR DTG PACUL'!C:C,'STOK PACUL'!C3860,'BR DTG PACUL'!E:E)</f>
        <v>0</v>
      </c>
    </row>
    <row r="3861" spans="1:8">
      <c r="A3861" s="88" t="s">
        <v>8231</v>
      </c>
      <c r="B3861" s="88" t="s">
        <v>876</v>
      </c>
      <c r="C3861" s="88" t="s">
        <v>8231</v>
      </c>
      <c r="D3861" s="88" t="s">
        <v>8232</v>
      </c>
      <c r="E3861" s="89">
        <v>1</v>
      </c>
      <c r="F3861" s="88" t="s">
        <v>1185</v>
      </c>
      <c r="H3861" s="3">
        <f>E3861+SUMIF('BR DTG PACUL'!C:C,'STOK PACUL'!C3861,'BR DTG PACUL'!E:E)</f>
        <v>1</v>
      </c>
    </row>
    <row r="3862" spans="1:8">
      <c r="A3862" s="88" t="s">
        <v>8233</v>
      </c>
      <c r="B3862" s="88" t="s">
        <v>876</v>
      </c>
      <c r="C3862" s="88" t="s">
        <v>8233</v>
      </c>
      <c r="D3862" s="88" t="s">
        <v>8234</v>
      </c>
      <c r="E3862" s="89">
        <v>0</v>
      </c>
      <c r="F3862" s="88" t="s">
        <v>1185</v>
      </c>
      <c r="H3862" s="3">
        <f>E3862+SUMIF('BR DTG PACUL'!C:C,'STOK PACUL'!C3862,'BR DTG PACUL'!E:E)</f>
        <v>0</v>
      </c>
    </row>
    <row r="3863" spans="1:8">
      <c r="A3863" s="88" t="s">
        <v>8235</v>
      </c>
      <c r="B3863" s="88" t="s">
        <v>876</v>
      </c>
      <c r="C3863" s="88" t="s">
        <v>8235</v>
      </c>
      <c r="D3863" s="88" t="s">
        <v>8236</v>
      </c>
      <c r="E3863" s="89">
        <v>0</v>
      </c>
      <c r="F3863" s="88" t="s">
        <v>1185</v>
      </c>
      <c r="H3863" s="3">
        <f>E3863+SUMIF('BR DTG PACUL'!C:C,'STOK PACUL'!C3863,'BR DTG PACUL'!E:E)</f>
        <v>0</v>
      </c>
    </row>
    <row r="3864" spans="1:8">
      <c r="A3864" s="88" t="s">
        <v>8237</v>
      </c>
      <c r="B3864" s="88" t="s">
        <v>876</v>
      </c>
      <c r="C3864" s="88" t="s">
        <v>8237</v>
      </c>
      <c r="D3864" s="88" t="s">
        <v>8238</v>
      </c>
      <c r="E3864" s="89">
        <v>0</v>
      </c>
      <c r="F3864" s="88" t="s">
        <v>1185</v>
      </c>
      <c r="H3864" s="3">
        <f>E3864+SUMIF('BR DTG PACUL'!C:C,'STOK PACUL'!C3864,'BR DTG PACUL'!E:E)</f>
        <v>0</v>
      </c>
    </row>
    <row r="3865" spans="1:8">
      <c r="A3865" s="88" t="s">
        <v>8239</v>
      </c>
      <c r="B3865" s="88" t="s">
        <v>876</v>
      </c>
      <c r="C3865" s="88" t="s">
        <v>8239</v>
      </c>
      <c r="D3865" s="88" t="s">
        <v>8240</v>
      </c>
      <c r="E3865" s="89">
        <v>0</v>
      </c>
      <c r="F3865" s="88" t="s">
        <v>1185</v>
      </c>
      <c r="H3865" s="3">
        <f>E3865+SUMIF('BR DTG PACUL'!C:C,'STOK PACUL'!C3865,'BR DTG PACUL'!E:E)</f>
        <v>0</v>
      </c>
    </row>
    <row r="3866" spans="1:8">
      <c r="A3866" s="88" t="s">
        <v>8241</v>
      </c>
      <c r="B3866" s="88" t="s">
        <v>876</v>
      </c>
      <c r="C3866" s="88" t="s">
        <v>8241</v>
      </c>
      <c r="D3866" s="88" t="s">
        <v>2330</v>
      </c>
      <c r="E3866" s="89">
        <v>0</v>
      </c>
      <c r="F3866" s="88" t="s">
        <v>1185</v>
      </c>
      <c r="H3866" s="3">
        <f>E3866+SUMIF('BR DTG PACUL'!C:C,'STOK PACUL'!C3866,'BR DTG PACUL'!E:E)</f>
        <v>0</v>
      </c>
    </row>
    <row r="3867" spans="1:8" ht="30">
      <c r="A3867" s="88" t="s">
        <v>805</v>
      </c>
      <c r="B3867" s="88" t="s">
        <v>877</v>
      </c>
      <c r="C3867" s="88" t="s">
        <v>805</v>
      </c>
      <c r="D3867" s="88" t="s">
        <v>1352</v>
      </c>
      <c r="E3867" s="89">
        <v>10</v>
      </c>
      <c r="F3867" s="88" t="s">
        <v>1185</v>
      </c>
      <c r="H3867" s="3">
        <f>E3867+SUMIF('BR DTG PACUL'!C:C,'STOK PACUL'!C3867,'BR DTG PACUL'!E:E)</f>
        <v>10</v>
      </c>
    </row>
    <row r="3868" spans="1:8">
      <c r="A3868" s="88" t="s">
        <v>8242</v>
      </c>
      <c r="B3868" s="88" t="s">
        <v>876</v>
      </c>
      <c r="C3868" s="88" t="s">
        <v>8242</v>
      </c>
      <c r="D3868" s="88" t="s">
        <v>8243</v>
      </c>
      <c r="E3868" s="89">
        <v>0</v>
      </c>
      <c r="F3868" s="88" t="s">
        <v>1185</v>
      </c>
      <c r="H3868" s="3">
        <f>E3868+SUMIF('BR DTG PACUL'!C:C,'STOK PACUL'!C3868,'BR DTG PACUL'!E:E)</f>
        <v>0</v>
      </c>
    </row>
    <row r="3869" spans="1:8">
      <c r="A3869" s="88" t="s">
        <v>8244</v>
      </c>
      <c r="B3869" s="88" t="s">
        <v>876</v>
      </c>
      <c r="C3869" s="88" t="s">
        <v>8244</v>
      </c>
      <c r="D3869" s="88" t="s">
        <v>8245</v>
      </c>
      <c r="E3869" s="89">
        <v>0</v>
      </c>
      <c r="F3869" s="88" t="s">
        <v>1185</v>
      </c>
      <c r="H3869" s="3">
        <f>E3869+SUMIF('BR DTG PACUL'!C:C,'STOK PACUL'!C3869,'BR DTG PACUL'!E:E)</f>
        <v>0</v>
      </c>
    </row>
    <row r="3870" spans="1:8">
      <c r="A3870" s="88" t="s">
        <v>1295</v>
      </c>
      <c r="B3870" s="88" t="s">
        <v>876</v>
      </c>
      <c r="C3870" s="88" t="s">
        <v>1295</v>
      </c>
      <c r="D3870" s="88" t="s">
        <v>1353</v>
      </c>
      <c r="E3870" s="89">
        <v>0</v>
      </c>
      <c r="F3870" s="88" t="s">
        <v>1185</v>
      </c>
      <c r="H3870" s="3">
        <f>E3870+SUMIF('BR DTG PACUL'!C:C,'STOK PACUL'!C3870,'BR DTG PACUL'!E:E)</f>
        <v>0</v>
      </c>
    </row>
    <row r="3871" spans="1:8" ht="30">
      <c r="A3871" s="88" t="s">
        <v>1936</v>
      </c>
      <c r="B3871" s="88" t="s">
        <v>876</v>
      </c>
      <c r="C3871" s="88" t="s">
        <v>1936</v>
      </c>
      <c r="D3871" s="88" t="s">
        <v>1937</v>
      </c>
      <c r="E3871" s="89">
        <v>0</v>
      </c>
      <c r="F3871" s="88" t="s">
        <v>1185</v>
      </c>
      <c r="H3871" s="3">
        <f>E3871+SUMIF('BR DTG PACUL'!C:C,'STOK PACUL'!C3871,'BR DTG PACUL'!E:E)</f>
        <v>0</v>
      </c>
    </row>
    <row r="3872" spans="1:8">
      <c r="A3872" s="88" t="s">
        <v>8246</v>
      </c>
      <c r="B3872" s="88" t="s">
        <v>876</v>
      </c>
      <c r="C3872" s="88" t="s">
        <v>8246</v>
      </c>
      <c r="D3872" s="88" t="s">
        <v>2330</v>
      </c>
      <c r="E3872" s="89">
        <v>0</v>
      </c>
      <c r="F3872" s="88" t="s">
        <v>1185</v>
      </c>
      <c r="H3872" s="3">
        <f>E3872+SUMIF('BR DTG PACUL'!C:C,'STOK PACUL'!C3872,'BR DTG PACUL'!E:E)</f>
        <v>0</v>
      </c>
    </row>
    <row r="3873" spans="1:8">
      <c r="A3873" s="88" t="s">
        <v>8247</v>
      </c>
      <c r="B3873" s="88" t="s">
        <v>876</v>
      </c>
      <c r="C3873" s="88" t="s">
        <v>8247</v>
      </c>
      <c r="D3873" s="88" t="s">
        <v>8248</v>
      </c>
      <c r="E3873" s="89">
        <v>0</v>
      </c>
      <c r="F3873" s="88" t="s">
        <v>1185</v>
      </c>
      <c r="H3873" s="3">
        <f>E3873+SUMIF('BR DTG PACUL'!C:C,'STOK PACUL'!C3873,'BR DTG PACUL'!E:E)</f>
        <v>0</v>
      </c>
    </row>
    <row r="3874" spans="1:8">
      <c r="A3874" s="88" t="s">
        <v>8249</v>
      </c>
      <c r="B3874" s="88" t="s">
        <v>876</v>
      </c>
      <c r="C3874" s="88" t="s">
        <v>8249</v>
      </c>
      <c r="D3874" s="88" t="s">
        <v>8250</v>
      </c>
      <c r="E3874" s="89">
        <v>0</v>
      </c>
      <c r="F3874" s="88" t="s">
        <v>1185</v>
      </c>
      <c r="H3874" s="3">
        <f>E3874+SUMIF('BR DTG PACUL'!C:C,'STOK PACUL'!C3874,'BR DTG PACUL'!E:E)</f>
        <v>0</v>
      </c>
    </row>
    <row r="3875" spans="1:8">
      <c r="A3875" s="88" t="s">
        <v>8251</v>
      </c>
      <c r="B3875" s="88" t="s">
        <v>876</v>
      </c>
      <c r="C3875" s="88" t="s">
        <v>8251</v>
      </c>
      <c r="D3875" s="88" t="s">
        <v>8252</v>
      </c>
      <c r="E3875" s="89">
        <v>0</v>
      </c>
      <c r="F3875" s="88" t="s">
        <v>1185</v>
      </c>
      <c r="H3875" s="3">
        <f>E3875+SUMIF('BR DTG PACUL'!C:C,'STOK PACUL'!C3875,'BR DTG PACUL'!E:E)</f>
        <v>0</v>
      </c>
    </row>
    <row r="3876" spans="1:8">
      <c r="A3876" s="88" t="s">
        <v>8253</v>
      </c>
      <c r="B3876" s="88" t="s">
        <v>876</v>
      </c>
      <c r="C3876" s="88" t="s">
        <v>8253</v>
      </c>
      <c r="D3876" s="88" t="s">
        <v>8254</v>
      </c>
      <c r="E3876" s="89">
        <v>0</v>
      </c>
      <c r="F3876" s="88" t="s">
        <v>1185</v>
      </c>
      <c r="H3876" s="3">
        <f>E3876+SUMIF('BR DTG PACUL'!C:C,'STOK PACUL'!C3876,'BR DTG PACUL'!E:E)</f>
        <v>0</v>
      </c>
    </row>
    <row r="3877" spans="1:8">
      <c r="A3877" s="88" t="s">
        <v>8255</v>
      </c>
      <c r="B3877" s="88" t="s">
        <v>876</v>
      </c>
      <c r="C3877" s="88" t="s">
        <v>8255</v>
      </c>
      <c r="D3877" s="88" t="s">
        <v>8256</v>
      </c>
      <c r="E3877" s="89">
        <v>0</v>
      </c>
      <c r="F3877" s="88" t="s">
        <v>1185</v>
      </c>
      <c r="H3877" s="3">
        <f>E3877+SUMIF('BR DTG PACUL'!C:C,'STOK PACUL'!C3877,'BR DTG PACUL'!E:E)</f>
        <v>0</v>
      </c>
    </row>
    <row r="3878" spans="1:8">
      <c r="A3878" s="88" t="s">
        <v>8257</v>
      </c>
      <c r="B3878" s="88" t="s">
        <v>876</v>
      </c>
      <c r="C3878" s="88" t="s">
        <v>8257</v>
      </c>
      <c r="D3878" s="88" t="s">
        <v>5650</v>
      </c>
      <c r="E3878" s="89">
        <v>0</v>
      </c>
      <c r="F3878" s="88" t="s">
        <v>1185</v>
      </c>
      <c r="H3878" s="3">
        <f>E3878+SUMIF('BR DTG PACUL'!C:C,'STOK PACUL'!C3878,'BR DTG PACUL'!E:E)</f>
        <v>0</v>
      </c>
    </row>
    <row r="3879" spans="1:8">
      <c r="A3879" s="88" t="s">
        <v>8258</v>
      </c>
      <c r="B3879" s="88" t="s">
        <v>876</v>
      </c>
      <c r="C3879" s="88" t="s">
        <v>8258</v>
      </c>
      <c r="D3879" s="88" t="s">
        <v>8259</v>
      </c>
      <c r="E3879" s="89">
        <v>0</v>
      </c>
      <c r="F3879" s="88" t="s">
        <v>1185</v>
      </c>
      <c r="H3879" s="3">
        <f>E3879+SUMIF('BR DTG PACUL'!C:C,'STOK PACUL'!C3879,'BR DTG PACUL'!E:E)</f>
        <v>0</v>
      </c>
    </row>
    <row r="3880" spans="1:8">
      <c r="A3880" s="88" t="s">
        <v>8260</v>
      </c>
      <c r="B3880" s="88" t="s">
        <v>876</v>
      </c>
      <c r="C3880" s="88" t="s">
        <v>8260</v>
      </c>
      <c r="D3880" s="88" t="s">
        <v>8261</v>
      </c>
      <c r="E3880" s="89">
        <v>0</v>
      </c>
      <c r="F3880" s="88" t="s">
        <v>1185</v>
      </c>
      <c r="H3880" s="3">
        <f>E3880+SUMIF('BR DTG PACUL'!C:C,'STOK PACUL'!C3880,'BR DTG PACUL'!E:E)</f>
        <v>0</v>
      </c>
    </row>
    <row r="3881" spans="1:8">
      <c r="A3881" s="88" t="s">
        <v>8262</v>
      </c>
      <c r="B3881" s="88" t="s">
        <v>876</v>
      </c>
      <c r="C3881" s="88" t="s">
        <v>8262</v>
      </c>
      <c r="D3881" s="88" t="s">
        <v>8263</v>
      </c>
      <c r="E3881" s="89">
        <v>0</v>
      </c>
      <c r="F3881" s="88" t="s">
        <v>1185</v>
      </c>
      <c r="H3881" s="3">
        <f>E3881+SUMIF('BR DTG PACUL'!C:C,'STOK PACUL'!C3881,'BR DTG PACUL'!E:E)</f>
        <v>0</v>
      </c>
    </row>
    <row r="3882" spans="1:8">
      <c r="A3882" s="88" t="s">
        <v>8264</v>
      </c>
      <c r="B3882" s="88" t="s">
        <v>876</v>
      </c>
      <c r="C3882" s="88" t="s">
        <v>8264</v>
      </c>
      <c r="D3882" s="88" t="s">
        <v>8265</v>
      </c>
      <c r="E3882" s="89">
        <v>0</v>
      </c>
      <c r="F3882" s="88" t="s">
        <v>1185</v>
      </c>
      <c r="H3882" s="3">
        <f>E3882+SUMIF('BR DTG PACUL'!C:C,'STOK PACUL'!C3882,'BR DTG PACUL'!E:E)</f>
        <v>0</v>
      </c>
    </row>
    <row r="3883" spans="1:8">
      <c r="A3883" s="88" t="s">
        <v>8266</v>
      </c>
      <c r="B3883" s="88" t="s">
        <v>888</v>
      </c>
      <c r="C3883" s="88" t="s">
        <v>8266</v>
      </c>
      <c r="D3883" s="88" t="s">
        <v>8267</v>
      </c>
      <c r="E3883" s="89">
        <v>0</v>
      </c>
      <c r="F3883" s="88" t="s">
        <v>1185</v>
      </c>
      <c r="H3883" s="3">
        <f>E3883+SUMIF('BR DTG PACUL'!C:C,'STOK PACUL'!C3883,'BR DTG PACUL'!E:E)</f>
        <v>0</v>
      </c>
    </row>
    <row r="3884" spans="1:8">
      <c r="A3884" s="88" t="s">
        <v>8268</v>
      </c>
      <c r="B3884" s="88" t="s">
        <v>1185</v>
      </c>
      <c r="C3884" s="88" t="s">
        <v>8268</v>
      </c>
      <c r="D3884" s="88" t="s">
        <v>8269</v>
      </c>
      <c r="E3884" s="89">
        <v>0</v>
      </c>
      <c r="F3884" s="88" t="s">
        <v>1185</v>
      </c>
      <c r="H3884" s="3">
        <f>E3884+SUMIF('BR DTG PACUL'!C:C,'STOK PACUL'!C3884,'BR DTG PACUL'!E:E)</f>
        <v>0</v>
      </c>
    </row>
    <row r="3885" spans="1:8">
      <c r="A3885" s="88" t="s">
        <v>8270</v>
      </c>
      <c r="B3885" s="88" t="s">
        <v>876</v>
      </c>
      <c r="C3885" s="88" t="s">
        <v>8270</v>
      </c>
      <c r="D3885" s="88" t="s">
        <v>8271</v>
      </c>
      <c r="E3885" s="89">
        <v>0</v>
      </c>
      <c r="F3885" s="88" t="s">
        <v>1185</v>
      </c>
      <c r="H3885" s="3">
        <f>E3885+SUMIF('BR DTG PACUL'!C:C,'STOK PACUL'!C3885,'BR DTG PACUL'!E:E)</f>
        <v>0</v>
      </c>
    </row>
    <row r="3886" spans="1:8">
      <c r="A3886" s="88" t="s">
        <v>1480</v>
      </c>
      <c r="B3886" s="88" t="s">
        <v>888</v>
      </c>
      <c r="C3886" s="88" t="s">
        <v>1480</v>
      </c>
      <c r="D3886" s="88" t="s">
        <v>1481</v>
      </c>
      <c r="E3886" s="89">
        <v>0</v>
      </c>
      <c r="F3886" s="88" t="s">
        <v>1185</v>
      </c>
      <c r="H3886" s="3">
        <f>E3886+SUMIF('BR DTG PACUL'!C:C,'STOK PACUL'!C3886,'BR DTG PACUL'!E:E)</f>
        <v>0</v>
      </c>
    </row>
    <row r="3887" spans="1:8">
      <c r="A3887" s="88" t="s">
        <v>8272</v>
      </c>
      <c r="B3887" s="88" t="s">
        <v>888</v>
      </c>
      <c r="C3887" s="88" t="s">
        <v>8272</v>
      </c>
      <c r="D3887" s="88" t="s">
        <v>8273</v>
      </c>
      <c r="E3887" s="89">
        <v>0</v>
      </c>
      <c r="F3887" s="88" t="s">
        <v>1185</v>
      </c>
      <c r="H3887" s="3">
        <f>E3887+SUMIF('BR DTG PACUL'!C:C,'STOK PACUL'!C3887,'BR DTG PACUL'!E:E)</f>
        <v>0</v>
      </c>
    </row>
    <row r="3888" spans="1:8">
      <c r="A3888" s="88" t="s">
        <v>8274</v>
      </c>
      <c r="B3888" s="88" t="s">
        <v>876</v>
      </c>
      <c r="C3888" s="88" t="s">
        <v>8274</v>
      </c>
      <c r="D3888" s="88" t="s">
        <v>8275</v>
      </c>
      <c r="E3888" s="89">
        <v>0</v>
      </c>
      <c r="F3888" s="88" t="s">
        <v>1185</v>
      </c>
      <c r="H3888" s="3">
        <f>E3888+SUMIF('BR DTG PACUL'!C:C,'STOK PACUL'!C3888,'BR DTG PACUL'!E:E)</f>
        <v>0</v>
      </c>
    </row>
    <row r="3889" spans="1:8">
      <c r="A3889" s="88" t="s">
        <v>8276</v>
      </c>
      <c r="B3889" s="88" t="s">
        <v>888</v>
      </c>
      <c r="C3889" s="88" t="s">
        <v>8276</v>
      </c>
      <c r="D3889" s="88" t="s">
        <v>8277</v>
      </c>
      <c r="E3889" s="89">
        <v>0</v>
      </c>
      <c r="F3889" s="88" t="s">
        <v>1185</v>
      </c>
      <c r="H3889" s="3">
        <f>E3889+SUMIF('BR DTG PACUL'!C:C,'STOK PACUL'!C3889,'BR DTG PACUL'!E:E)</f>
        <v>0</v>
      </c>
    </row>
    <row r="3890" spans="1:8">
      <c r="A3890" s="88" t="s">
        <v>8278</v>
      </c>
      <c r="B3890" s="88" t="s">
        <v>876</v>
      </c>
      <c r="C3890" s="88" t="s">
        <v>8278</v>
      </c>
      <c r="D3890" s="88" t="s">
        <v>8279</v>
      </c>
      <c r="E3890" s="89">
        <v>0</v>
      </c>
      <c r="F3890" s="88" t="s">
        <v>1185</v>
      </c>
      <c r="H3890" s="3">
        <f>E3890+SUMIF('BR DTG PACUL'!C:C,'STOK PACUL'!C3890,'BR DTG PACUL'!E:E)</f>
        <v>0</v>
      </c>
    </row>
    <row r="3891" spans="1:8">
      <c r="A3891" s="88" t="s">
        <v>8280</v>
      </c>
      <c r="B3891" s="88" t="s">
        <v>898</v>
      </c>
      <c r="C3891" s="88" t="s">
        <v>8280</v>
      </c>
      <c r="D3891" s="88" t="s">
        <v>8281</v>
      </c>
      <c r="E3891" s="89">
        <v>0</v>
      </c>
      <c r="F3891" s="88" t="s">
        <v>1185</v>
      </c>
      <c r="H3891" s="3">
        <f>E3891+SUMIF('BR DTG PACUL'!C:C,'STOK PACUL'!C3891,'BR DTG PACUL'!E:E)</f>
        <v>0</v>
      </c>
    </row>
    <row r="3892" spans="1:8">
      <c r="A3892" s="88" t="s">
        <v>8282</v>
      </c>
      <c r="B3892" s="88" t="s">
        <v>876</v>
      </c>
      <c r="C3892" s="88" t="s">
        <v>8282</v>
      </c>
      <c r="D3892" s="88" t="s">
        <v>8283</v>
      </c>
      <c r="E3892" s="89">
        <v>0</v>
      </c>
      <c r="F3892" s="88" t="s">
        <v>1185</v>
      </c>
      <c r="H3892" s="3">
        <f>E3892+SUMIF('BR DTG PACUL'!C:C,'STOK PACUL'!C3892,'BR DTG PACUL'!E:E)</f>
        <v>0</v>
      </c>
    </row>
    <row r="3893" spans="1:8">
      <c r="A3893" s="88" t="s">
        <v>8284</v>
      </c>
      <c r="B3893" s="88" t="s">
        <v>876</v>
      </c>
      <c r="C3893" s="88" t="s">
        <v>8284</v>
      </c>
      <c r="D3893" s="88" t="s">
        <v>8285</v>
      </c>
      <c r="E3893" s="89">
        <v>0</v>
      </c>
      <c r="F3893" s="88" t="s">
        <v>1185</v>
      </c>
      <c r="H3893" s="3">
        <f>E3893+SUMIF('BR DTG PACUL'!C:C,'STOK PACUL'!C3893,'BR DTG PACUL'!E:E)</f>
        <v>0</v>
      </c>
    </row>
    <row r="3894" spans="1:8">
      <c r="A3894" s="88" t="s">
        <v>2298</v>
      </c>
      <c r="B3894" s="88" t="s">
        <v>876</v>
      </c>
      <c r="C3894" s="88" t="s">
        <v>2298</v>
      </c>
      <c r="D3894" s="88" t="s">
        <v>8286</v>
      </c>
      <c r="E3894" s="89">
        <v>0</v>
      </c>
      <c r="F3894" s="88" t="s">
        <v>1185</v>
      </c>
      <c r="H3894" s="3">
        <f>E3894+SUMIF('BR DTG PACUL'!C:C,'STOK PACUL'!C3894,'BR DTG PACUL'!E:E)</f>
        <v>0</v>
      </c>
    </row>
    <row r="3895" spans="1:8">
      <c r="A3895" s="88" t="s">
        <v>8287</v>
      </c>
      <c r="B3895" s="88" t="s">
        <v>876</v>
      </c>
      <c r="C3895" s="88" t="s">
        <v>8287</v>
      </c>
      <c r="D3895" s="88" t="s">
        <v>8288</v>
      </c>
      <c r="E3895" s="89">
        <v>0</v>
      </c>
      <c r="F3895" s="88" t="s">
        <v>1185</v>
      </c>
      <c r="H3895" s="3">
        <f>E3895+SUMIF('BR DTG PACUL'!C:C,'STOK PACUL'!C3895,'BR DTG PACUL'!E:E)</f>
        <v>0</v>
      </c>
    </row>
    <row r="3896" spans="1:8">
      <c r="A3896" s="88" t="s">
        <v>8289</v>
      </c>
      <c r="B3896" s="88" t="s">
        <v>876</v>
      </c>
      <c r="C3896" s="88" t="s">
        <v>8289</v>
      </c>
      <c r="D3896" s="88" t="s">
        <v>8290</v>
      </c>
      <c r="E3896" s="89">
        <v>0</v>
      </c>
      <c r="F3896" s="88" t="s">
        <v>1185</v>
      </c>
      <c r="H3896" s="3">
        <f>E3896+SUMIF('BR DTG PACUL'!C:C,'STOK PACUL'!C3896,'BR DTG PACUL'!E:E)</f>
        <v>0</v>
      </c>
    </row>
    <row r="3897" spans="1:8">
      <c r="A3897" s="88" t="s">
        <v>8291</v>
      </c>
      <c r="B3897" s="88" t="s">
        <v>876</v>
      </c>
      <c r="C3897" s="88" t="s">
        <v>8291</v>
      </c>
      <c r="D3897" s="88" t="s">
        <v>7598</v>
      </c>
      <c r="E3897" s="89">
        <v>0</v>
      </c>
      <c r="F3897" s="88" t="s">
        <v>1185</v>
      </c>
      <c r="H3897" s="3">
        <f>E3897+SUMIF('BR DTG PACUL'!C:C,'STOK PACUL'!C3897,'BR DTG PACUL'!E:E)</f>
        <v>0</v>
      </c>
    </row>
    <row r="3898" spans="1:8">
      <c r="A3898" s="88" t="s">
        <v>8292</v>
      </c>
      <c r="B3898" s="88" t="s">
        <v>876</v>
      </c>
      <c r="C3898" s="88" t="s">
        <v>8292</v>
      </c>
      <c r="D3898" s="88" t="s">
        <v>8293</v>
      </c>
      <c r="E3898" s="89">
        <v>0</v>
      </c>
      <c r="F3898" s="88" t="s">
        <v>1185</v>
      </c>
      <c r="H3898" s="3">
        <f>E3898+SUMIF('BR DTG PACUL'!C:C,'STOK PACUL'!C3898,'BR DTG PACUL'!E:E)</f>
        <v>0</v>
      </c>
    </row>
    <row r="3899" spans="1:8">
      <c r="A3899" s="88" t="s">
        <v>8294</v>
      </c>
      <c r="B3899" s="88" t="s">
        <v>876</v>
      </c>
      <c r="C3899" s="88" t="s">
        <v>8294</v>
      </c>
      <c r="D3899" s="88" t="s">
        <v>8295</v>
      </c>
      <c r="E3899" s="89">
        <v>0</v>
      </c>
      <c r="F3899" s="88" t="s">
        <v>1185</v>
      </c>
      <c r="H3899" s="3">
        <f>E3899+SUMIF('BR DTG PACUL'!C:C,'STOK PACUL'!C3899,'BR DTG PACUL'!E:E)</f>
        <v>0</v>
      </c>
    </row>
    <row r="3900" spans="1:8">
      <c r="A3900" s="88" t="s">
        <v>8296</v>
      </c>
      <c r="B3900" s="88" t="s">
        <v>876</v>
      </c>
      <c r="C3900" s="88" t="s">
        <v>8296</v>
      </c>
      <c r="D3900" s="88" t="s">
        <v>8297</v>
      </c>
      <c r="E3900" s="89">
        <v>0</v>
      </c>
      <c r="F3900" s="88" t="s">
        <v>1185</v>
      </c>
      <c r="H3900" s="3">
        <f>E3900+SUMIF('BR DTG PACUL'!C:C,'STOK PACUL'!C3900,'BR DTG PACUL'!E:E)</f>
        <v>0</v>
      </c>
    </row>
    <row r="3901" spans="1:8">
      <c r="A3901" s="88" t="s">
        <v>8298</v>
      </c>
      <c r="B3901" s="88" t="s">
        <v>876</v>
      </c>
      <c r="C3901" s="88" t="s">
        <v>8298</v>
      </c>
      <c r="D3901" s="88" t="s">
        <v>8299</v>
      </c>
      <c r="E3901" s="89">
        <v>0</v>
      </c>
      <c r="F3901" s="88" t="s">
        <v>1185</v>
      </c>
      <c r="H3901" s="3">
        <f>E3901+SUMIF('BR DTG PACUL'!C:C,'STOK PACUL'!C3901,'BR DTG PACUL'!E:E)</f>
        <v>0</v>
      </c>
    </row>
    <row r="3902" spans="1:8">
      <c r="A3902" s="88" t="s">
        <v>8300</v>
      </c>
      <c r="B3902" s="88" t="s">
        <v>876</v>
      </c>
      <c r="C3902" s="88" t="s">
        <v>8300</v>
      </c>
      <c r="D3902" s="88" t="s">
        <v>8301</v>
      </c>
      <c r="E3902" s="89">
        <v>0</v>
      </c>
      <c r="F3902" s="88" t="s">
        <v>1185</v>
      </c>
      <c r="H3902" s="3">
        <f>E3902+SUMIF('BR DTG PACUL'!C:C,'STOK PACUL'!C3902,'BR DTG PACUL'!E:E)</f>
        <v>0</v>
      </c>
    </row>
    <row r="3903" spans="1:8">
      <c r="A3903" s="88" t="s">
        <v>8302</v>
      </c>
      <c r="B3903" s="88" t="s">
        <v>876</v>
      </c>
      <c r="C3903" s="88" t="s">
        <v>8302</v>
      </c>
      <c r="D3903" s="88" t="s">
        <v>8303</v>
      </c>
      <c r="E3903" s="89">
        <v>0</v>
      </c>
      <c r="F3903" s="88" t="s">
        <v>1185</v>
      </c>
      <c r="H3903" s="3">
        <f>E3903+SUMIF('BR DTG PACUL'!C:C,'STOK PACUL'!C3903,'BR DTG PACUL'!E:E)</f>
        <v>0</v>
      </c>
    </row>
    <row r="3904" spans="1:8">
      <c r="A3904" s="88" t="s">
        <v>475</v>
      </c>
      <c r="B3904" s="88" t="s">
        <v>888</v>
      </c>
      <c r="C3904" s="88" t="s">
        <v>475</v>
      </c>
      <c r="D3904" s="88" t="s">
        <v>1354</v>
      </c>
      <c r="E3904" s="89">
        <v>5</v>
      </c>
      <c r="F3904" s="88" t="s">
        <v>1185</v>
      </c>
      <c r="H3904" s="3">
        <f>E3904+SUMIF('BR DTG PACUL'!C:C,'STOK PACUL'!C3904,'BR DTG PACUL'!E:E)</f>
        <v>5</v>
      </c>
    </row>
    <row r="3905" spans="1:8">
      <c r="A3905" s="88" t="s">
        <v>8304</v>
      </c>
      <c r="B3905" s="88" t="s">
        <v>876</v>
      </c>
      <c r="C3905" s="88" t="s">
        <v>8304</v>
      </c>
      <c r="D3905" s="88" t="s">
        <v>8305</v>
      </c>
      <c r="E3905" s="89">
        <v>0</v>
      </c>
      <c r="F3905" s="88" t="s">
        <v>1185</v>
      </c>
      <c r="H3905" s="3">
        <f>E3905+SUMIF('BR DTG PACUL'!C:C,'STOK PACUL'!C3905,'BR DTG PACUL'!E:E)</f>
        <v>0</v>
      </c>
    </row>
    <row r="3906" spans="1:8">
      <c r="A3906" s="88" t="s">
        <v>8306</v>
      </c>
      <c r="B3906" s="88" t="s">
        <v>876</v>
      </c>
      <c r="C3906" s="88" t="s">
        <v>8306</v>
      </c>
      <c r="D3906" s="88" t="s">
        <v>8307</v>
      </c>
      <c r="E3906" s="89">
        <v>0</v>
      </c>
      <c r="F3906" s="88" t="s">
        <v>1185</v>
      </c>
      <c r="H3906" s="3">
        <f>E3906+SUMIF('BR DTG PACUL'!C:C,'STOK PACUL'!C3906,'BR DTG PACUL'!E:E)</f>
        <v>0</v>
      </c>
    </row>
    <row r="3907" spans="1:8">
      <c r="A3907" s="88" t="s">
        <v>8308</v>
      </c>
      <c r="B3907" s="88" t="s">
        <v>876</v>
      </c>
      <c r="C3907" s="88" t="s">
        <v>8308</v>
      </c>
      <c r="D3907" s="88" t="s">
        <v>8309</v>
      </c>
      <c r="E3907" s="89">
        <v>0</v>
      </c>
      <c r="F3907" s="88" t="s">
        <v>1185</v>
      </c>
      <c r="H3907" s="3">
        <f>E3907+SUMIF('BR DTG PACUL'!C:C,'STOK PACUL'!C3907,'BR DTG PACUL'!E:E)</f>
        <v>0</v>
      </c>
    </row>
    <row r="3908" spans="1:8" ht="30">
      <c r="A3908" s="88" t="s">
        <v>8310</v>
      </c>
      <c r="B3908" s="88" t="s">
        <v>876</v>
      </c>
      <c r="C3908" s="88" t="s">
        <v>8310</v>
      </c>
      <c r="D3908" s="88" t="s">
        <v>8311</v>
      </c>
      <c r="E3908" s="89">
        <v>0</v>
      </c>
      <c r="F3908" s="88" t="s">
        <v>1185</v>
      </c>
      <c r="H3908" s="3">
        <f>E3908+SUMIF('BR DTG PACUL'!C:C,'STOK PACUL'!C3908,'BR DTG PACUL'!E:E)</f>
        <v>0</v>
      </c>
    </row>
    <row r="3909" spans="1:8">
      <c r="A3909" s="88" t="s">
        <v>8312</v>
      </c>
      <c r="B3909" s="88" t="s">
        <v>876</v>
      </c>
      <c r="C3909" s="88" t="s">
        <v>8312</v>
      </c>
      <c r="D3909" s="88" t="s">
        <v>8313</v>
      </c>
      <c r="E3909" s="89">
        <v>0</v>
      </c>
      <c r="F3909" s="88" t="s">
        <v>1185</v>
      </c>
      <c r="H3909" s="3">
        <f>E3909+SUMIF('BR DTG PACUL'!C:C,'STOK PACUL'!C3909,'BR DTG PACUL'!E:E)</f>
        <v>0</v>
      </c>
    </row>
    <row r="3910" spans="1:8">
      <c r="A3910" s="88" t="s">
        <v>8314</v>
      </c>
      <c r="B3910" s="88" t="s">
        <v>876</v>
      </c>
      <c r="C3910" s="88" t="s">
        <v>8314</v>
      </c>
      <c r="D3910" s="88" t="s">
        <v>8315</v>
      </c>
      <c r="E3910" s="89">
        <v>0</v>
      </c>
      <c r="F3910" s="88" t="s">
        <v>1185</v>
      </c>
      <c r="H3910" s="3">
        <f>E3910+SUMIF('BR DTG PACUL'!C:C,'STOK PACUL'!C3910,'BR DTG PACUL'!E:E)</f>
        <v>0</v>
      </c>
    </row>
    <row r="3911" spans="1:8">
      <c r="A3911" s="88" t="s">
        <v>8316</v>
      </c>
      <c r="B3911" s="88" t="s">
        <v>876</v>
      </c>
      <c r="C3911" s="88" t="s">
        <v>8316</v>
      </c>
      <c r="D3911" s="88" t="s">
        <v>8317</v>
      </c>
      <c r="E3911" s="89">
        <v>0</v>
      </c>
      <c r="F3911" s="88" t="s">
        <v>1185</v>
      </c>
      <c r="H3911" s="3">
        <f>E3911+SUMIF('BR DTG PACUL'!C:C,'STOK PACUL'!C3911,'BR DTG PACUL'!E:E)</f>
        <v>0</v>
      </c>
    </row>
    <row r="3912" spans="1:8">
      <c r="A3912" s="88" t="s">
        <v>8318</v>
      </c>
      <c r="B3912" s="88" t="s">
        <v>876</v>
      </c>
      <c r="C3912" s="88" t="s">
        <v>8318</v>
      </c>
      <c r="D3912" s="88" t="s">
        <v>8319</v>
      </c>
      <c r="E3912" s="89">
        <v>0</v>
      </c>
      <c r="F3912" s="88" t="s">
        <v>1185</v>
      </c>
      <c r="H3912" s="3">
        <f>E3912+SUMIF('BR DTG PACUL'!C:C,'STOK PACUL'!C3912,'BR DTG PACUL'!E:E)</f>
        <v>0</v>
      </c>
    </row>
    <row r="3913" spans="1:8">
      <c r="A3913" s="88" t="s">
        <v>8320</v>
      </c>
      <c r="B3913" s="88" t="s">
        <v>876</v>
      </c>
      <c r="C3913" s="88" t="s">
        <v>8320</v>
      </c>
      <c r="D3913" s="88" t="s">
        <v>8321</v>
      </c>
      <c r="E3913" s="89">
        <v>0</v>
      </c>
      <c r="F3913" s="88" t="s">
        <v>1185</v>
      </c>
      <c r="H3913" s="3">
        <f>E3913+SUMIF('BR DTG PACUL'!C:C,'STOK PACUL'!C3913,'BR DTG PACUL'!E:E)</f>
        <v>0</v>
      </c>
    </row>
    <row r="3914" spans="1:8">
      <c r="A3914" s="88" t="s">
        <v>8322</v>
      </c>
      <c r="B3914" s="88" t="s">
        <v>876</v>
      </c>
      <c r="C3914" s="88" t="s">
        <v>8322</v>
      </c>
      <c r="D3914" s="88" t="s">
        <v>8323</v>
      </c>
      <c r="E3914" s="89">
        <v>0</v>
      </c>
      <c r="F3914" s="88" t="s">
        <v>1185</v>
      </c>
      <c r="H3914" s="3">
        <f>E3914+SUMIF('BR DTG PACUL'!C:C,'STOK PACUL'!C3914,'BR DTG PACUL'!E:E)</f>
        <v>0</v>
      </c>
    </row>
    <row r="3915" spans="1:8">
      <c r="A3915" s="88" t="s">
        <v>8324</v>
      </c>
      <c r="B3915" s="88" t="s">
        <v>876</v>
      </c>
      <c r="C3915" s="88" t="s">
        <v>8324</v>
      </c>
      <c r="D3915" s="88" t="s">
        <v>8325</v>
      </c>
      <c r="E3915" s="89">
        <v>0</v>
      </c>
      <c r="F3915" s="88" t="s">
        <v>1185</v>
      </c>
      <c r="H3915" s="3">
        <f>E3915+SUMIF('BR DTG PACUL'!C:C,'STOK PACUL'!C3915,'BR DTG PACUL'!E:E)</f>
        <v>0</v>
      </c>
    </row>
    <row r="3916" spans="1:8">
      <c r="A3916" s="88" t="s">
        <v>8326</v>
      </c>
      <c r="B3916" s="88" t="s">
        <v>876</v>
      </c>
      <c r="C3916" s="88" t="s">
        <v>8326</v>
      </c>
      <c r="D3916" s="88" t="s">
        <v>8327</v>
      </c>
      <c r="E3916" s="89">
        <v>0</v>
      </c>
      <c r="F3916" s="88" t="s">
        <v>1185</v>
      </c>
      <c r="H3916" s="3">
        <f>E3916+SUMIF('BR DTG PACUL'!C:C,'STOK PACUL'!C3916,'BR DTG PACUL'!E:E)</f>
        <v>0</v>
      </c>
    </row>
    <row r="3917" spans="1:8">
      <c r="A3917" s="88" t="s">
        <v>8328</v>
      </c>
      <c r="B3917" s="88" t="s">
        <v>876</v>
      </c>
      <c r="C3917" s="88" t="s">
        <v>8328</v>
      </c>
      <c r="D3917" s="88" t="s">
        <v>8329</v>
      </c>
      <c r="E3917" s="89">
        <v>0</v>
      </c>
      <c r="F3917" s="88" t="s">
        <v>1185</v>
      </c>
      <c r="H3917" s="3">
        <f>E3917+SUMIF('BR DTG PACUL'!C:C,'STOK PACUL'!C3917,'BR DTG PACUL'!E:E)</f>
        <v>0</v>
      </c>
    </row>
    <row r="3918" spans="1:8">
      <c r="A3918" s="88" t="s">
        <v>8330</v>
      </c>
      <c r="B3918" s="88" t="s">
        <v>876</v>
      </c>
      <c r="C3918" s="88" t="s">
        <v>8330</v>
      </c>
      <c r="D3918" s="88" t="s">
        <v>8331</v>
      </c>
      <c r="E3918" s="89">
        <v>0</v>
      </c>
      <c r="F3918" s="88" t="s">
        <v>1185</v>
      </c>
      <c r="H3918" s="3">
        <f>E3918+SUMIF('BR DTG PACUL'!C:C,'STOK PACUL'!C3918,'BR DTG PACUL'!E:E)</f>
        <v>0</v>
      </c>
    </row>
    <row r="3919" spans="1:8">
      <c r="A3919" s="88" t="s">
        <v>8332</v>
      </c>
      <c r="B3919" s="88" t="s">
        <v>876</v>
      </c>
      <c r="C3919" s="88" t="s">
        <v>8332</v>
      </c>
      <c r="D3919" s="88" t="s">
        <v>8333</v>
      </c>
      <c r="E3919" s="89">
        <v>0</v>
      </c>
      <c r="F3919" s="88" t="s">
        <v>1185</v>
      </c>
      <c r="H3919" s="3">
        <f>E3919+SUMIF('BR DTG PACUL'!C:C,'STOK PACUL'!C3919,'BR DTG PACUL'!E:E)</f>
        <v>0</v>
      </c>
    </row>
    <row r="3920" spans="1:8">
      <c r="A3920" s="88" t="s">
        <v>8334</v>
      </c>
      <c r="B3920" s="88" t="s">
        <v>876</v>
      </c>
      <c r="C3920" s="88" t="s">
        <v>8334</v>
      </c>
      <c r="D3920" s="88" t="s">
        <v>8335</v>
      </c>
      <c r="E3920" s="89">
        <v>0</v>
      </c>
      <c r="F3920" s="88" t="s">
        <v>1185</v>
      </c>
      <c r="H3920" s="3">
        <f>E3920+SUMIF('BR DTG PACUL'!C:C,'STOK PACUL'!C3920,'BR DTG PACUL'!E:E)</f>
        <v>0</v>
      </c>
    </row>
    <row r="3921" spans="1:8">
      <c r="A3921" s="88" t="s">
        <v>8336</v>
      </c>
      <c r="B3921" s="88" t="s">
        <v>876</v>
      </c>
      <c r="C3921" s="88" t="s">
        <v>8336</v>
      </c>
      <c r="D3921" s="88" t="s">
        <v>8337</v>
      </c>
      <c r="E3921" s="89">
        <v>0</v>
      </c>
      <c r="F3921" s="88" t="s">
        <v>1185</v>
      </c>
      <c r="H3921" s="3">
        <f>E3921+SUMIF('BR DTG PACUL'!C:C,'STOK PACUL'!C3921,'BR DTG PACUL'!E:E)</f>
        <v>0</v>
      </c>
    </row>
    <row r="3922" spans="1:8" ht="30">
      <c r="A3922" s="88" t="s">
        <v>8338</v>
      </c>
      <c r="B3922" s="88" t="s">
        <v>876</v>
      </c>
      <c r="C3922" s="88" t="s">
        <v>8338</v>
      </c>
      <c r="D3922" s="88" t="s">
        <v>8339</v>
      </c>
      <c r="E3922" s="89">
        <v>0</v>
      </c>
      <c r="F3922" s="88" t="s">
        <v>1185</v>
      </c>
      <c r="H3922" s="3">
        <f>E3922+SUMIF('BR DTG PACUL'!C:C,'STOK PACUL'!C3922,'BR DTG PACUL'!E:E)</f>
        <v>0</v>
      </c>
    </row>
    <row r="3923" spans="1:8">
      <c r="A3923" s="88" t="s">
        <v>8340</v>
      </c>
      <c r="B3923" s="88" t="s">
        <v>876</v>
      </c>
      <c r="C3923" s="88" t="s">
        <v>8340</v>
      </c>
      <c r="D3923" s="88" t="s">
        <v>8341</v>
      </c>
      <c r="E3923" s="89">
        <v>0</v>
      </c>
      <c r="F3923" s="88" t="s">
        <v>1185</v>
      </c>
      <c r="H3923" s="3">
        <f>E3923+SUMIF('BR DTG PACUL'!C:C,'STOK PACUL'!C3923,'BR DTG PACUL'!E:E)</f>
        <v>0</v>
      </c>
    </row>
    <row r="3924" spans="1:8">
      <c r="A3924" s="88" t="s">
        <v>8342</v>
      </c>
      <c r="B3924" s="88" t="s">
        <v>876</v>
      </c>
      <c r="C3924" s="88" t="s">
        <v>8342</v>
      </c>
      <c r="D3924" s="88" t="s">
        <v>8343</v>
      </c>
      <c r="E3924" s="89">
        <v>0</v>
      </c>
      <c r="F3924" s="88" t="s">
        <v>1185</v>
      </c>
      <c r="H3924" s="3">
        <f>E3924+SUMIF('BR DTG PACUL'!C:C,'STOK PACUL'!C3924,'BR DTG PACUL'!E:E)</f>
        <v>0</v>
      </c>
    </row>
    <row r="3925" spans="1:8">
      <c r="A3925" s="88" t="s">
        <v>8344</v>
      </c>
      <c r="B3925" s="88" t="s">
        <v>876</v>
      </c>
      <c r="C3925" s="88" t="s">
        <v>8344</v>
      </c>
      <c r="D3925" s="88" t="s">
        <v>8345</v>
      </c>
      <c r="E3925" s="89">
        <v>0</v>
      </c>
      <c r="F3925" s="88" t="s">
        <v>1185</v>
      </c>
      <c r="H3925" s="3">
        <f>E3925+SUMIF('BR DTG PACUL'!C:C,'STOK PACUL'!C3925,'BR DTG PACUL'!E:E)</f>
        <v>0</v>
      </c>
    </row>
    <row r="3926" spans="1:8">
      <c r="A3926" s="88" t="s">
        <v>8346</v>
      </c>
      <c r="B3926" s="88" t="s">
        <v>876</v>
      </c>
      <c r="C3926" s="88" t="s">
        <v>8346</v>
      </c>
      <c r="D3926" s="88" t="s">
        <v>8347</v>
      </c>
      <c r="E3926" s="89">
        <v>0</v>
      </c>
      <c r="F3926" s="88" t="s">
        <v>1185</v>
      </c>
      <c r="H3926" s="3">
        <f>E3926+SUMIF('BR DTG PACUL'!C:C,'STOK PACUL'!C3926,'BR DTG PACUL'!E:E)</f>
        <v>0</v>
      </c>
    </row>
    <row r="3927" spans="1:8">
      <c r="A3927" s="88" t="s">
        <v>8348</v>
      </c>
      <c r="B3927" s="88" t="s">
        <v>876</v>
      </c>
      <c r="C3927" s="88" t="s">
        <v>8348</v>
      </c>
      <c r="D3927" s="88" t="s">
        <v>8349</v>
      </c>
      <c r="E3927" s="89">
        <v>0</v>
      </c>
      <c r="F3927" s="88" t="s">
        <v>1185</v>
      </c>
      <c r="H3927" s="3">
        <f>E3927+SUMIF('BR DTG PACUL'!C:C,'STOK PACUL'!C3927,'BR DTG PACUL'!E:E)</f>
        <v>0</v>
      </c>
    </row>
    <row r="3928" spans="1:8">
      <c r="A3928" s="88" t="s">
        <v>8350</v>
      </c>
      <c r="B3928" s="88" t="s">
        <v>876</v>
      </c>
      <c r="C3928" s="88" t="s">
        <v>8350</v>
      </c>
      <c r="D3928" s="88" t="s">
        <v>8351</v>
      </c>
      <c r="E3928" s="89">
        <v>0</v>
      </c>
      <c r="F3928" s="88" t="s">
        <v>1185</v>
      </c>
      <c r="H3928" s="3">
        <f>E3928+SUMIF('BR DTG PACUL'!C:C,'STOK PACUL'!C3928,'BR DTG PACUL'!E:E)</f>
        <v>0</v>
      </c>
    </row>
    <row r="3929" spans="1:8">
      <c r="A3929" s="88" t="s">
        <v>8352</v>
      </c>
      <c r="B3929" s="88" t="s">
        <v>876</v>
      </c>
      <c r="C3929" s="88" t="s">
        <v>8352</v>
      </c>
      <c r="D3929" s="88" t="s">
        <v>8353</v>
      </c>
      <c r="E3929" s="89">
        <v>0</v>
      </c>
      <c r="F3929" s="88" t="s">
        <v>1185</v>
      </c>
      <c r="H3929" s="3">
        <f>E3929+SUMIF('BR DTG PACUL'!C:C,'STOK PACUL'!C3929,'BR DTG PACUL'!E:E)</f>
        <v>0</v>
      </c>
    </row>
    <row r="3930" spans="1:8">
      <c r="A3930" s="88" t="s">
        <v>8354</v>
      </c>
      <c r="B3930" s="88" t="s">
        <v>876</v>
      </c>
      <c r="C3930" s="88" t="s">
        <v>8354</v>
      </c>
      <c r="D3930" s="88" t="s">
        <v>8355</v>
      </c>
      <c r="E3930" s="89">
        <v>0</v>
      </c>
      <c r="F3930" s="88" t="s">
        <v>1185</v>
      </c>
      <c r="H3930" s="3">
        <f>E3930+SUMIF('BR DTG PACUL'!C:C,'STOK PACUL'!C3930,'BR DTG PACUL'!E:E)</f>
        <v>0</v>
      </c>
    </row>
    <row r="3931" spans="1:8">
      <c r="A3931" s="88" t="s">
        <v>8356</v>
      </c>
      <c r="B3931" s="88" t="s">
        <v>876</v>
      </c>
      <c r="C3931" s="88" t="s">
        <v>8356</v>
      </c>
      <c r="D3931" s="88" t="s">
        <v>8357</v>
      </c>
      <c r="E3931" s="89">
        <v>0</v>
      </c>
      <c r="F3931" s="88" t="s">
        <v>1185</v>
      </c>
      <c r="H3931" s="3">
        <f>E3931+SUMIF('BR DTG PACUL'!C:C,'STOK PACUL'!C3931,'BR DTG PACUL'!E:E)</f>
        <v>0</v>
      </c>
    </row>
    <row r="3932" spans="1:8">
      <c r="A3932" s="88" t="s">
        <v>8358</v>
      </c>
      <c r="B3932" s="88" t="s">
        <v>876</v>
      </c>
      <c r="C3932" s="88" t="s">
        <v>8358</v>
      </c>
      <c r="D3932" s="88" t="s">
        <v>8359</v>
      </c>
      <c r="E3932" s="89">
        <v>0</v>
      </c>
      <c r="F3932" s="88" t="s">
        <v>1185</v>
      </c>
      <c r="H3932" s="3">
        <f>E3932+SUMIF('BR DTG PACUL'!C:C,'STOK PACUL'!C3932,'BR DTG PACUL'!E:E)</f>
        <v>0</v>
      </c>
    </row>
    <row r="3933" spans="1:8">
      <c r="A3933" s="88" t="s">
        <v>8360</v>
      </c>
      <c r="B3933" s="88" t="s">
        <v>876</v>
      </c>
      <c r="C3933" s="88" t="s">
        <v>8360</v>
      </c>
      <c r="D3933" s="88" t="s">
        <v>8361</v>
      </c>
      <c r="E3933" s="89">
        <v>0</v>
      </c>
      <c r="F3933" s="88" t="s">
        <v>1185</v>
      </c>
      <c r="H3933" s="3">
        <f>E3933+SUMIF('BR DTG PACUL'!C:C,'STOK PACUL'!C3933,'BR DTG PACUL'!E:E)</f>
        <v>0</v>
      </c>
    </row>
    <row r="3934" spans="1:8">
      <c r="A3934" s="88" t="s">
        <v>8362</v>
      </c>
      <c r="B3934" s="88" t="s">
        <v>876</v>
      </c>
      <c r="C3934" s="88" t="s">
        <v>8362</v>
      </c>
      <c r="D3934" s="88" t="s">
        <v>8363</v>
      </c>
      <c r="E3934" s="89">
        <v>0</v>
      </c>
      <c r="F3934" s="88" t="s">
        <v>1185</v>
      </c>
      <c r="H3934" s="3">
        <f>E3934+SUMIF('BR DTG PACUL'!C:C,'STOK PACUL'!C3934,'BR DTG PACUL'!E:E)</f>
        <v>0</v>
      </c>
    </row>
    <row r="3935" spans="1:8">
      <c r="A3935" s="88" t="s">
        <v>8364</v>
      </c>
      <c r="B3935" s="88" t="s">
        <v>876</v>
      </c>
      <c r="C3935" s="88" t="s">
        <v>8364</v>
      </c>
      <c r="D3935" s="88" t="s">
        <v>8365</v>
      </c>
      <c r="E3935" s="89">
        <v>0</v>
      </c>
      <c r="F3935" s="88" t="s">
        <v>1185</v>
      </c>
      <c r="H3935" s="3">
        <f>E3935+SUMIF('BR DTG PACUL'!C:C,'STOK PACUL'!C3935,'BR DTG PACUL'!E:E)</f>
        <v>0</v>
      </c>
    </row>
    <row r="3936" spans="1:8">
      <c r="A3936" s="88" t="s">
        <v>8366</v>
      </c>
      <c r="B3936" s="88" t="s">
        <v>876</v>
      </c>
      <c r="C3936" s="88" t="s">
        <v>8366</v>
      </c>
      <c r="D3936" s="88" t="s">
        <v>8367</v>
      </c>
      <c r="E3936" s="89">
        <v>0</v>
      </c>
      <c r="F3936" s="88" t="s">
        <v>1185</v>
      </c>
      <c r="H3936" s="3">
        <f>E3936+SUMIF('BR DTG PACUL'!C:C,'STOK PACUL'!C3936,'BR DTG PACUL'!E:E)</f>
        <v>0</v>
      </c>
    </row>
    <row r="3937" spans="1:8">
      <c r="A3937" s="88" t="s">
        <v>8368</v>
      </c>
      <c r="B3937" s="88" t="s">
        <v>876</v>
      </c>
      <c r="C3937" s="88" t="s">
        <v>8368</v>
      </c>
      <c r="D3937" s="88" t="s">
        <v>8369</v>
      </c>
      <c r="E3937" s="89">
        <v>0</v>
      </c>
      <c r="F3937" s="88" t="s">
        <v>1185</v>
      </c>
      <c r="H3937" s="3">
        <f>E3937+SUMIF('BR DTG PACUL'!C:C,'STOK PACUL'!C3937,'BR DTG PACUL'!E:E)</f>
        <v>0</v>
      </c>
    </row>
    <row r="3938" spans="1:8">
      <c r="A3938" s="88" t="s">
        <v>8370</v>
      </c>
      <c r="B3938" s="88" t="s">
        <v>876</v>
      </c>
      <c r="C3938" s="88" t="s">
        <v>8370</v>
      </c>
      <c r="D3938" s="88" t="s">
        <v>8371</v>
      </c>
      <c r="E3938" s="89">
        <v>0</v>
      </c>
      <c r="F3938" s="88" t="s">
        <v>1185</v>
      </c>
      <c r="H3938" s="3">
        <f>E3938+SUMIF('BR DTG PACUL'!C:C,'STOK PACUL'!C3938,'BR DTG PACUL'!E:E)</f>
        <v>0</v>
      </c>
    </row>
    <row r="3939" spans="1:8">
      <c r="A3939" s="88" t="s">
        <v>476</v>
      </c>
      <c r="B3939" s="88" t="s">
        <v>1303</v>
      </c>
      <c r="C3939" s="88" t="s">
        <v>476</v>
      </c>
      <c r="D3939" s="88" t="s">
        <v>1297</v>
      </c>
      <c r="E3939" s="89">
        <v>3</v>
      </c>
      <c r="F3939" s="88" t="s">
        <v>1185</v>
      </c>
      <c r="H3939" s="3">
        <f>E3939+SUMIF('BR DTG PACUL'!C:C,'STOK PACUL'!C3939,'BR DTG PACUL'!E:E)</f>
        <v>3</v>
      </c>
    </row>
    <row r="3940" spans="1:8">
      <c r="A3940" s="88" t="s">
        <v>8372</v>
      </c>
      <c r="B3940" s="88" t="s">
        <v>876</v>
      </c>
      <c r="C3940" s="88" t="s">
        <v>8372</v>
      </c>
      <c r="D3940" s="88" t="s">
        <v>8373</v>
      </c>
      <c r="E3940" s="89">
        <v>0</v>
      </c>
      <c r="F3940" s="88" t="s">
        <v>1185</v>
      </c>
      <c r="H3940" s="3">
        <f>E3940+SUMIF('BR DTG PACUL'!C:C,'STOK PACUL'!C3940,'BR DTG PACUL'!E:E)</f>
        <v>0</v>
      </c>
    </row>
    <row r="3941" spans="1:8">
      <c r="A3941" s="88" t="s">
        <v>8374</v>
      </c>
      <c r="B3941" s="88" t="s">
        <v>876</v>
      </c>
      <c r="C3941" s="88" t="s">
        <v>8374</v>
      </c>
      <c r="D3941" s="88" t="s">
        <v>8375</v>
      </c>
      <c r="E3941" s="89">
        <v>0</v>
      </c>
      <c r="F3941" s="88" t="s">
        <v>1185</v>
      </c>
      <c r="H3941" s="3">
        <f>E3941+SUMIF('BR DTG PACUL'!C:C,'STOK PACUL'!C3941,'BR DTG PACUL'!E:E)</f>
        <v>0</v>
      </c>
    </row>
    <row r="3942" spans="1:8">
      <c r="A3942" s="88" t="s">
        <v>8376</v>
      </c>
      <c r="B3942" s="88" t="s">
        <v>876</v>
      </c>
      <c r="C3942" s="88" t="s">
        <v>8376</v>
      </c>
      <c r="D3942" s="88" t="s">
        <v>8377</v>
      </c>
      <c r="E3942" s="89">
        <v>0</v>
      </c>
      <c r="F3942" s="88" t="s">
        <v>1185</v>
      </c>
      <c r="H3942" s="3">
        <f>E3942+SUMIF('BR DTG PACUL'!C:C,'STOK PACUL'!C3942,'BR DTG PACUL'!E:E)</f>
        <v>0</v>
      </c>
    </row>
    <row r="3943" spans="1:8">
      <c r="A3943" s="88" t="s">
        <v>8378</v>
      </c>
      <c r="B3943" s="88" t="s">
        <v>1303</v>
      </c>
      <c r="C3943" s="88" t="s">
        <v>8378</v>
      </c>
      <c r="D3943" s="88" t="s">
        <v>8379</v>
      </c>
      <c r="E3943" s="89">
        <v>1</v>
      </c>
      <c r="F3943" s="88" t="s">
        <v>1185</v>
      </c>
      <c r="H3943" s="3">
        <f>E3943+SUMIF('BR DTG PACUL'!C:C,'STOK PACUL'!C3943,'BR DTG PACUL'!E:E)</f>
        <v>1</v>
      </c>
    </row>
    <row r="3944" spans="1:8">
      <c r="A3944" s="88" t="s">
        <v>8380</v>
      </c>
      <c r="B3944" s="88" t="s">
        <v>876</v>
      </c>
      <c r="C3944" s="88" t="s">
        <v>8380</v>
      </c>
      <c r="D3944" s="88" t="s">
        <v>8381</v>
      </c>
      <c r="E3944" s="89">
        <v>0</v>
      </c>
      <c r="F3944" s="88" t="s">
        <v>1185</v>
      </c>
      <c r="H3944" s="3">
        <f>E3944+SUMIF('BR DTG PACUL'!C:C,'STOK PACUL'!C3944,'BR DTG PACUL'!E:E)</f>
        <v>0</v>
      </c>
    </row>
    <row r="3945" spans="1:8">
      <c r="A3945" s="88" t="s">
        <v>8382</v>
      </c>
      <c r="B3945" s="88" t="s">
        <v>876</v>
      </c>
      <c r="C3945" s="88" t="s">
        <v>8382</v>
      </c>
      <c r="D3945" s="88" t="s">
        <v>8383</v>
      </c>
      <c r="E3945" s="89">
        <v>0</v>
      </c>
      <c r="F3945" s="88" t="s">
        <v>1185</v>
      </c>
      <c r="H3945" s="3">
        <f>E3945+SUMIF('BR DTG PACUL'!C:C,'STOK PACUL'!C3945,'BR DTG PACUL'!E:E)</f>
        <v>0</v>
      </c>
    </row>
    <row r="3946" spans="1:8">
      <c r="A3946" s="88" t="s">
        <v>8384</v>
      </c>
      <c r="B3946" s="88" t="s">
        <v>876</v>
      </c>
      <c r="C3946" s="88" t="s">
        <v>8384</v>
      </c>
      <c r="D3946" s="88" t="s">
        <v>8385</v>
      </c>
      <c r="E3946" s="89">
        <v>0</v>
      </c>
      <c r="F3946" s="88" t="s">
        <v>1185</v>
      </c>
      <c r="H3946" s="3">
        <f>E3946+SUMIF('BR DTG PACUL'!C:C,'STOK PACUL'!C3946,'BR DTG PACUL'!E:E)</f>
        <v>0</v>
      </c>
    </row>
    <row r="3947" spans="1:8">
      <c r="A3947" s="88" t="s">
        <v>8386</v>
      </c>
      <c r="B3947" s="88" t="s">
        <v>876</v>
      </c>
      <c r="C3947" s="88" t="s">
        <v>8386</v>
      </c>
      <c r="D3947" s="88" t="s">
        <v>8387</v>
      </c>
      <c r="E3947" s="89">
        <v>0</v>
      </c>
      <c r="F3947" s="88" t="s">
        <v>1185</v>
      </c>
      <c r="H3947" s="3">
        <f>E3947+SUMIF('BR DTG PACUL'!C:C,'STOK PACUL'!C3947,'BR DTG PACUL'!E:E)</f>
        <v>0</v>
      </c>
    </row>
    <row r="3948" spans="1:8">
      <c r="A3948" s="88" t="s">
        <v>8388</v>
      </c>
      <c r="B3948" s="88" t="s">
        <v>876</v>
      </c>
      <c r="C3948" s="88" t="s">
        <v>8388</v>
      </c>
      <c r="D3948" s="88" t="s">
        <v>8389</v>
      </c>
      <c r="E3948" s="89">
        <v>0</v>
      </c>
      <c r="F3948" s="88" t="s">
        <v>1185</v>
      </c>
      <c r="H3948" s="3">
        <f>E3948+SUMIF('BR DTG PACUL'!C:C,'STOK PACUL'!C3948,'BR DTG PACUL'!E:E)</f>
        <v>0</v>
      </c>
    </row>
    <row r="3949" spans="1:8">
      <c r="A3949" s="88" t="s">
        <v>8390</v>
      </c>
      <c r="B3949" s="88" t="s">
        <v>876</v>
      </c>
      <c r="C3949" s="88" t="s">
        <v>8390</v>
      </c>
      <c r="D3949" s="88" t="s">
        <v>8391</v>
      </c>
      <c r="E3949" s="89">
        <v>0</v>
      </c>
      <c r="F3949" s="88" t="s">
        <v>1185</v>
      </c>
      <c r="H3949" s="3">
        <f>E3949+SUMIF('BR DTG PACUL'!C:C,'STOK PACUL'!C3949,'BR DTG PACUL'!E:E)</f>
        <v>0</v>
      </c>
    </row>
    <row r="3950" spans="1:8">
      <c r="A3950" s="88" t="s">
        <v>8392</v>
      </c>
      <c r="B3950" s="88" t="s">
        <v>876</v>
      </c>
      <c r="C3950" s="88" t="s">
        <v>8392</v>
      </c>
      <c r="D3950" s="88" t="s">
        <v>8393</v>
      </c>
      <c r="E3950" s="89">
        <v>0</v>
      </c>
      <c r="F3950" s="88" t="s">
        <v>1185</v>
      </c>
      <c r="H3950" s="3">
        <f>E3950+SUMIF('BR DTG PACUL'!C:C,'STOK PACUL'!C3950,'BR DTG PACUL'!E:E)</f>
        <v>0</v>
      </c>
    </row>
    <row r="3951" spans="1:8">
      <c r="A3951" s="88" t="s">
        <v>8394</v>
      </c>
      <c r="B3951" s="88" t="s">
        <v>876</v>
      </c>
      <c r="C3951" s="88" t="s">
        <v>8394</v>
      </c>
      <c r="D3951" s="88" t="s">
        <v>8395</v>
      </c>
      <c r="E3951" s="89">
        <v>0</v>
      </c>
      <c r="F3951" s="88" t="s">
        <v>1185</v>
      </c>
      <c r="H3951" s="3">
        <f>E3951+SUMIF('BR DTG PACUL'!C:C,'STOK PACUL'!C3951,'BR DTG PACUL'!E:E)</f>
        <v>0</v>
      </c>
    </row>
    <row r="3952" spans="1:8">
      <c r="A3952" s="88" t="s">
        <v>8396</v>
      </c>
      <c r="B3952" s="88" t="s">
        <v>876</v>
      </c>
      <c r="C3952" s="88" t="s">
        <v>8396</v>
      </c>
      <c r="D3952" s="88" t="s">
        <v>8397</v>
      </c>
      <c r="E3952" s="89">
        <v>0</v>
      </c>
      <c r="F3952" s="88" t="s">
        <v>1185</v>
      </c>
      <c r="H3952" s="3">
        <f>E3952+SUMIF('BR DTG PACUL'!C:C,'STOK PACUL'!C3952,'BR DTG PACUL'!E:E)</f>
        <v>0</v>
      </c>
    </row>
    <row r="3953" spans="1:8">
      <c r="A3953" s="88" t="s">
        <v>8398</v>
      </c>
      <c r="B3953" s="88" t="s">
        <v>1303</v>
      </c>
      <c r="C3953" s="88" t="s">
        <v>8398</v>
      </c>
      <c r="D3953" s="88" t="s">
        <v>8399</v>
      </c>
      <c r="E3953" s="89">
        <v>1</v>
      </c>
      <c r="F3953" s="88" t="s">
        <v>1185</v>
      </c>
      <c r="H3953" s="3">
        <f>E3953+SUMIF('BR DTG PACUL'!C:C,'STOK PACUL'!C3953,'BR DTG PACUL'!E:E)</f>
        <v>1</v>
      </c>
    </row>
    <row r="3954" spans="1:8">
      <c r="A3954" s="88" t="s">
        <v>8400</v>
      </c>
      <c r="B3954" s="88" t="s">
        <v>876</v>
      </c>
      <c r="C3954" s="88" t="s">
        <v>8400</v>
      </c>
      <c r="D3954" s="88" t="s">
        <v>2330</v>
      </c>
      <c r="E3954" s="89">
        <v>0</v>
      </c>
      <c r="F3954" s="88" t="s">
        <v>1185</v>
      </c>
      <c r="H3954" s="3">
        <f>E3954+SUMIF('BR DTG PACUL'!C:C,'STOK PACUL'!C3954,'BR DTG PACUL'!E:E)</f>
        <v>0</v>
      </c>
    </row>
    <row r="3955" spans="1:8">
      <c r="A3955" s="88" t="s">
        <v>8401</v>
      </c>
      <c r="B3955" s="88" t="s">
        <v>876</v>
      </c>
      <c r="C3955" s="88" t="s">
        <v>8401</v>
      </c>
      <c r="D3955" s="88" t="s">
        <v>8402</v>
      </c>
      <c r="E3955" s="89">
        <v>0</v>
      </c>
      <c r="F3955" s="88" t="s">
        <v>1185</v>
      </c>
      <c r="H3955" s="3">
        <f>E3955+SUMIF('BR DTG PACUL'!C:C,'STOK PACUL'!C3955,'BR DTG PACUL'!E:E)</f>
        <v>0</v>
      </c>
    </row>
    <row r="3956" spans="1:8">
      <c r="A3956" s="88" t="s">
        <v>8403</v>
      </c>
      <c r="B3956" s="88" t="s">
        <v>876</v>
      </c>
      <c r="C3956" s="88" t="s">
        <v>8403</v>
      </c>
      <c r="D3956" s="88" t="s">
        <v>8404</v>
      </c>
      <c r="E3956" s="89">
        <v>0</v>
      </c>
      <c r="F3956" s="88" t="s">
        <v>1185</v>
      </c>
      <c r="H3956" s="3">
        <f>E3956+SUMIF('BR DTG PACUL'!C:C,'STOK PACUL'!C3956,'BR DTG PACUL'!E:E)</f>
        <v>0</v>
      </c>
    </row>
    <row r="3957" spans="1:8">
      <c r="A3957" s="88" t="s">
        <v>8405</v>
      </c>
      <c r="B3957" s="88" t="s">
        <v>876</v>
      </c>
      <c r="C3957" s="88" t="s">
        <v>8405</v>
      </c>
      <c r="D3957" s="88" t="s">
        <v>8406</v>
      </c>
      <c r="E3957" s="89">
        <v>0</v>
      </c>
      <c r="F3957" s="88" t="s">
        <v>1185</v>
      </c>
      <c r="H3957" s="3">
        <f>E3957+SUMIF('BR DTG PACUL'!C:C,'STOK PACUL'!C3957,'BR DTG PACUL'!E:E)</f>
        <v>0</v>
      </c>
    </row>
    <row r="3958" spans="1:8">
      <c r="A3958" s="88" t="s">
        <v>8407</v>
      </c>
      <c r="B3958" s="88" t="s">
        <v>876</v>
      </c>
      <c r="C3958" s="88" t="s">
        <v>8407</v>
      </c>
      <c r="D3958" s="88" t="s">
        <v>8408</v>
      </c>
      <c r="E3958" s="89">
        <v>0</v>
      </c>
      <c r="F3958" s="88" t="s">
        <v>1185</v>
      </c>
      <c r="H3958" s="3">
        <f>E3958+SUMIF('BR DTG PACUL'!C:C,'STOK PACUL'!C3958,'BR DTG PACUL'!E:E)</f>
        <v>0</v>
      </c>
    </row>
    <row r="3959" spans="1:8">
      <c r="A3959" s="88" t="s">
        <v>8409</v>
      </c>
      <c r="B3959" s="88" t="s">
        <v>876</v>
      </c>
      <c r="C3959" s="88" t="s">
        <v>8409</v>
      </c>
      <c r="D3959" s="88" t="s">
        <v>8410</v>
      </c>
      <c r="E3959" s="89">
        <v>0</v>
      </c>
      <c r="F3959" s="88" t="s">
        <v>1185</v>
      </c>
      <c r="H3959" s="3">
        <f>E3959+SUMIF('BR DTG PACUL'!C:C,'STOK PACUL'!C3959,'BR DTG PACUL'!E:E)</f>
        <v>0</v>
      </c>
    </row>
    <row r="3960" spans="1:8">
      <c r="A3960" s="88" t="s">
        <v>8411</v>
      </c>
      <c r="B3960" s="88" t="s">
        <v>876</v>
      </c>
      <c r="C3960" s="88" t="s">
        <v>8411</v>
      </c>
      <c r="D3960" s="88" t="s">
        <v>8412</v>
      </c>
      <c r="E3960" s="89">
        <v>0</v>
      </c>
      <c r="F3960" s="88" t="s">
        <v>1185</v>
      </c>
      <c r="H3960" s="3">
        <f>E3960+SUMIF('BR DTG PACUL'!C:C,'STOK PACUL'!C3960,'BR DTG PACUL'!E:E)</f>
        <v>0</v>
      </c>
    </row>
    <row r="3961" spans="1:8">
      <c r="A3961" s="88" t="s">
        <v>8413</v>
      </c>
      <c r="B3961" s="88" t="s">
        <v>876</v>
      </c>
      <c r="C3961" s="88" t="s">
        <v>8413</v>
      </c>
      <c r="D3961" s="88" t="s">
        <v>8414</v>
      </c>
      <c r="E3961" s="89">
        <v>0</v>
      </c>
      <c r="F3961" s="88" t="s">
        <v>1185</v>
      </c>
      <c r="H3961" s="3">
        <f>E3961+SUMIF('BR DTG PACUL'!C:C,'STOK PACUL'!C3961,'BR DTG PACUL'!E:E)</f>
        <v>0</v>
      </c>
    </row>
    <row r="3962" spans="1:8">
      <c r="A3962" s="88" t="s">
        <v>8415</v>
      </c>
      <c r="B3962" s="88" t="s">
        <v>876</v>
      </c>
      <c r="C3962" s="88" t="s">
        <v>8415</v>
      </c>
      <c r="D3962" s="88" t="s">
        <v>8416</v>
      </c>
      <c r="E3962" s="89">
        <v>0</v>
      </c>
      <c r="F3962" s="88" t="s">
        <v>1185</v>
      </c>
      <c r="H3962" s="3">
        <f>E3962+SUMIF('BR DTG PACUL'!C:C,'STOK PACUL'!C3962,'BR DTG PACUL'!E:E)</f>
        <v>0</v>
      </c>
    </row>
    <row r="3963" spans="1:8">
      <c r="A3963" s="88" t="s">
        <v>8417</v>
      </c>
      <c r="B3963" s="88" t="s">
        <v>876</v>
      </c>
      <c r="C3963" s="88" t="s">
        <v>8417</v>
      </c>
      <c r="D3963" s="88" t="s">
        <v>8418</v>
      </c>
      <c r="E3963" s="89">
        <v>0</v>
      </c>
      <c r="F3963" s="88" t="s">
        <v>1185</v>
      </c>
      <c r="H3963" s="3">
        <f>E3963+SUMIF('BR DTG PACUL'!C:C,'STOK PACUL'!C3963,'BR DTG PACUL'!E:E)</f>
        <v>0</v>
      </c>
    </row>
    <row r="3964" spans="1:8">
      <c r="A3964" s="88" t="s">
        <v>8419</v>
      </c>
      <c r="B3964" s="88" t="s">
        <v>876</v>
      </c>
      <c r="C3964" s="88" t="s">
        <v>8419</v>
      </c>
      <c r="D3964" s="88" t="s">
        <v>8420</v>
      </c>
      <c r="E3964" s="89">
        <v>0</v>
      </c>
      <c r="F3964" s="88" t="s">
        <v>1185</v>
      </c>
      <c r="H3964" s="3">
        <f>E3964+SUMIF('BR DTG PACUL'!C:C,'STOK PACUL'!C3964,'BR DTG PACUL'!E:E)</f>
        <v>0</v>
      </c>
    </row>
    <row r="3965" spans="1:8">
      <c r="A3965" s="88" t="s">
        <v>8421</v>
      </c>
      <c r="B3965" s="88" t="s">
        <v>1303</v>
      </c>
      <c r="C3965" s="88" t="s">
        <v>8421</v>
      </c>
      <c r="D3965" s="88" t="s">
        <v>8422</v>
      </c>
      <c r="E3965" s="89">
        <v>1</v>
      </c>
      <c r="F3965" s="88" t="s">
        <v>1185</v>
      </c>
      <c r="H3965" s="3">
        <f>E3965+SUMIF('BR DTG PACUL'!C:C,'STOK PACUL'!C3965,'BR DTG PACUL'!E:E)</f>
        <v>1</v>
      </c>
    </row>
    <row r="3966" spans="1:8">
      <c r="A3966" s="88" t="s">
        <v>8423</v>
      </c>
      <c r="B3966" s="88" t="s">
        <v>876</v>
      </c>
      <c r="C3966" s="88" t="s">
        <v>8423</v>
      </c>
      <c r="D3966" s="88" t="s">
        <v>8424</v>
      </c>
      <c r="E3966" s="89">
        <v>0</v>
      </c>
      <c r="F3966" s="88" t="s">
        <v>1185</v>
      </c>
      <c r="H3966" s="3">
        <f>E3966+SUMIF('BR DTG PACUL'!C:C,'STOK PACUL'!C3966,'BR DTG PACUL'!E:E)</f>
        <v>0</v>
      </c>
    </row>
    <row r="3967" spans="1:8">
      <c r="A3967" s="88" t="s">
        <v>8425</v>
      </c>
      <c r="B3967" s="88" t="s">
        <v>876</v>
      </c>
      <c r="C3967" s="88" t="s">
        <v>8425</v>
      </c>
      <c r="D3967" s="88" t="s">
        <v>2330</v>
      </c>
      <c r="E3967" s="89">
        <v>0</v>
      </c>
      <c r="F3967" s="88" t="s">
        <v>1185</v>
      </c>
      <c r="H3967" s="3">
        <f>E3967+SUMIF('BR DTG PACUL'!C:C,'STOK PACUL'!C3967,'BR DTG PACUL'!E:E)</f>
        <v>0</v>
      </c>
    </row>
    <row r="3968" spans="1:8">
      <c r="A3968" s="88" t="s">
        <v>8426</v>
      </c>
      <c r="B3968" s="88" t="s">
        <v>876</v>
      </c>
      <c r="C3968" s="88" t="s">
        <v>8426</v>
      </c>
      <c r="D3968" s="88" t="s">
        <v>8427</v>
      </c>
      <c r="E3968" s="89">
        <v>0</v>
      </c>
      <c r="F3968" s="88" t="s">
        <v>1185</v>
      </c>
      <c r="H3968" s="3">
        <f>E3968+SUMIF('BR DTG PACUL'!C:C,'STOK PACUL'!C3968,'BR DTG PACUL'!E:E)</f>
        <v>0</v>
      </c>
    </row>
    <row r="3969" spans="1:8">
      <c r="A3969" s="88" t="s">
        <v>8428</v>
      </c>
      <c r="B3969" s="88" t="s">
        <v>876</v>
      </c>
      <c r="C3969" s="88" t="s">
        <v>8428</v>
      </c>
      <c r="D3969" s="88" t="s">
        <v>8429</v>
      </c>
      <c r="E3969" s="89">
        <v>0</v>
      </c>
      <c r="F3969" s="88" t="s">
        <v>1185</v>
      </c>
      <c r="H3969" s="3">
        <f>E3969+SUMIF('BR DTG PACUL'!C:C,'STOK PACUL'!C3969,'BR DTG PACUL'!E:E)</f>
        <v>0</v>
      </c>
    </row>
    <row r="3970" spans="1:8" ht="30">
      <c r="A3970" s="88" t="s">
        <v>477</v>
      </c>
      <c r="B3970" s="88" t="s">
        <v>877</v>
      </c>
      <c r="C3970" s="88" t="s">
        <v>477</v>
      </c>
      <c r="D3970" s="88" t="s">
        <v>1298</v>
      </c>
      <c r="E3970" s="89">
        <v>7</v>
      </c>
      <c r="F3970" s="88" t="s">
        <v>1185</v>
      </c>
      <c r="H3970" s="3">
        <f>E3970+SUMIF('BR DTG PACUL'!C:C,'STOK PACUL'!C3970,'BR DTG PACUL'!E:E)</f>
        <v>7</v>
      </c>
    </row>
    <row r="3971" spans="1:8" ht="30">
      <c r="A3971" s="88" t="s">
        <v>1685</v>
      </c>
      <c r="B3971" s="88" t="s">
        <v>876</v>
      </c>
      <c r="C3971" s="88" t="s">
        <v>1685</v>
      </c>
      <c r="D3971" s="88" t="s">
        <v>1686</v>
      </c>
      <c r="E3971" s="89">
        <v>0</v>
      </c>
      <c r="F3971" s="88" t="s">
        <v>1185</v>
      </c>
      <c r="H3971" s="3">
        <f>E3971+SUMIF('BR DTG PACUL'!C:C,'STOK PACUL'!C3971,'BR DTG PACUL'!E:E)</f>
        <v>0</v>
      </c>
    </row>
    <row r="3972" spans="1:8">
      <c r="A3972" s="88" t="s">
        <v>8430</v>
      </c>
      <c r="B3972" s="88" t="s">
        <v>876</v>
      </c>
      <c r="C3972" s="88" t="s">
        <v>8430</v>
      </c>
      <c r="D3972" s="88" t="s">
        <v>8431</v>
      </c>
      <c r="E3972" s="89">
        <v>0</v>
      </c>
      <c r="F3972" s="88" t="s">
        <v>1185</v>
      </c>
      <c r="H3972" s="3">
        <f>E3972+SUMIF('BR DTG PACUL'!C:C,'STOK PACUL'!C3972,'BR DTG PACUL'!E:E)</f>
        <v>0</v>
      </c>
    </row>
    <row r="3973" spans="1:8">
      <c r="A3973" s="88" t="s">
        <v>8432</v>
      </c>
      <c r="B3973" s="88" t="s">
        <v>876</v>
      </c>
      <c r="C3973" s="88" t="s">
        <v>8432</v>
      </c>
      <c r="D3973" s="88" t="s">
        <v>8433</v>
      </c>
      <c r="E3973" s="89">
        <v>0</v>
      </c>
      <c r="F3973" s="88" t="s">
        <v>1185</v>
      </c>
      <c r="H3973" s="3">
        <f>E3973+SUMIF('BR DTG PACUL'!C:C,'STOK PACUL'!C3973,'BR DTG PACUL'!E:E)</f>
        <v>0</v>
      </c>
    </row>
    <row r="3974" spans="1:8">
      <c r="A3974" s="88" t="s">
        <v>8434</v>
      </c>
      <c r="B3974" s="88" t="s">
        <v>876</v>
      </c>
      <c r="C3974" s="88" t="s">
        <v>8434</v>
      </c>
      <c r="D3974" s="88" t="s">
        <v>8435</v>
      </c>
      <c r="E3974" s="89">
        <v>0</v>
      </c>
      <c r="F3974" s="88" t="s">
        <v>1185</v>
      </c>
      <c r="H3974" s="3">
        <f>E3974+SUMIF('BR DTG PACUL'!C:C,'STOK PACUL'!C3974,'BR DTG PACUL'!E:E)</f>
        <v>0</v>
      </c>
    </row>
    <row r="3975" spans="1:8">
      <c r="A3975" s="88" t="s">
        <v>8436</v>
      </c>
      <c r="B3975" s="88" t="s">
        <v>876</v>
      </c>
      <c r="C3975" s="88" t="s">
        <v>8436</v>
      </c>
      <c r="D3975" s="88" t="s">
        <v>8437</v>
      </c>
      <c r="E3975" s="89">
        <v>0</v>
      </c>
      <c r="F3975" s="88" t="s">
        <v>1185</v>
      </c>
      <c r="H3975" s="3">
        <f>E3975+SUMIF('BR DTG PACUL'!C:C,'STOK PACUL'!C3975,'BR DTG PACUL'!E:E)</f>
        <v>0</v>
      </c>
    </row>
    <row r="3976" spans="1:8">
      <c r="A3976" s="88" t="s">
        <v>8438</v>
      </c>
      <c r="B3976" s="88" t="s">
        <v>876</v>
      </c>
      <c r="C3976" s="88" t="s">
        <v>8438</v>
      </c>
      <c r="D3976" s="88" t="s">
        <v>8439</v>
      </c>
      <c r="E3976" s="89">
        <v>0</v>
      </c>
      <c r="F3976" s="88" t="s">
        <v>1185</v>
      </c>
      <c r="H3976" s="3">
        <f>E3976+SUMIF('BR DTG PACUL'!C:C,'STOK PACUL'!C3976,'BR DTG PACUL'!E:E)</f>
        <v>0</v>
      </c>
    </row>
    <row r="3977" spans="1:8">
      <c r="A3977" s="88" t="s">
        <v>8440</v>
      </c>
      <c r="B3977" s="88" t="s">
        <v>876</v>
      </c>
      <c r="C3977" s="88" t="s">
        <v>8440</v>
      </c>
      <c r="D3977" s="88" t="s">
        <v>8441</v>
      </c>
      <c r="E3977" s="89">
        <v>0</v>
      </c>
      <c r="F3977" s="88" t="s">
        <v>1185</v>
      </c>
      <c r="H3977" s="3">
        <f>E3977+SUMIF('BR DTG PACUL'!C:C,'STOK PACUL'!C3977,'BR DTG PACUL'!E:E)</f>
        <v>0</v>
      </c>
    </row>
    <row r="3978" spans="1:8">
      <c r="A3978" s="88" t="s">
        <v>8442</v>
      </c>
      <c r="B3978" s="88" t="s">
        <v>876</v>
      </c>
      <c r="C3978" s="88" t="s">
        <v>8442</v>
      </c>
      <c r="D3978" s="88" t="s">
        <v>2680</v>
      </c>
      <c r="E3978" s="89">
        <v>0</v>
      </c>
      <c r="F3978" s="88" t="s">
        <v>1185</v>
      </c>
      <c r="H3978" s="3">
        <f>E3978+SUMIF('BR DTG PACUL'!C:C,'STOK PACUL'!C3978,'BR DTG PACUL'!E:E)</f>
        <v>0</v>
      </c>
    </row>
    <row r="3979" spans="1:8">
      <c r="A3979" s="88" t="s">
        <v>8443</v>
      </c>
      <c r="B3979" s="88" t="s">
        <v>876</v>
      </c>
      <c r="C3979" s="88" t="s">
        <v>8443</v>
      </c>
      <c r="D3979" s="88" t="s">
        <v>8444</v>
      </c>
      <c r="E3979" s="89">
        <v>0</v>
      </c>
      <c r="F3979" s="88" t="s">
        <v>1185</v>
      </c>
      <c r="H3979" s="3">
        <f>E3979+SUMIF('BR DTG PACUL'!C:C,'STOK PACUL'!C3979,'BR DTG PACUL'!E:E)</f>
        <v>0</v>
      </c>
    </row>
    <row r="3980" spans="1:8">
      <c r="A3980" s="88" t="s">
        <v>8445</v>
      </c>
      <c r="B3980" s="88" t="s">
        <v>876</v>
      </c>
      <c r="C3980" s="88" t="s">
        <v>8445</v>
      </c>
      <c r="D3980" s="88" t="s">
        <v>8446</v>
      </c>
      <c r="E3980" s="89">
        <v>1</v>
      </c>
      <c r="F3980" s="88" t="s">
        <v>1185</v>
      </c>
      <c r="H3980" s="3">
        <f>E3980+SUMIF('BR DTG PACUL'!C:C,'STOK PACUL'!C3980,'BR DTG PACUL'!E:E)</f>
        <v>1</v>
      </c>
    </row>
    <row r="3981" spans="1:8">
      <c r="A3981" s="88" t="s">
        <v>2300</v>
      </c>
      <c r="B3981" s="88" t="s">
        <v>876</v>
      </c>
      <c r="C3981" s="88" t="s">
        <v>2300</v>
      </c>
      <c r="D3981" s="88" t="s">
        <v>2301</v>
      </c>
      <c r="E3981" s="89">
        <v>0</v>
      </c>
      <c r="F3981" s="88" t="s">
        <v>1185</v>
      </c>
      <c r="H3981" s="3">
        <f>E3981+SUMIF('BR DTG PACUL'!C:C,'STOK PACUL'!C3981,'BR DTG PACUL'!E:E)</f>
        <v>0</v>
      </c>
    </row>
    <row r="3982" spans="1:8">
      <c r="A3982" s="88" t="s">
        <v>8447</v>
      </c>
      <c r="B3982" s="88" t="s">
        <v>876</v>
      </c>
      <c r="C3982" s="88" t="s">
        <v>8447</v>
      </c>
      <c r="D3982" s="88" t="s">
        <v>8448</v>
      </c>
      <c r="E3982" s="89">
        <v>0</v>
      </c>
      <c r="F3982" s="88" t="s">
        <v>1185</v>
      </c>
      <c r="H3982" s="3">
        <f>E3982+SUMIF('BR DTG PACUL'!C:C,'STOK PACUL'!C3982,'BR DTG PACUL'!E:E)</f>
        <v>0</v>
      </c>
    </row>
    <row r="3983" spans="1:8">
      <c r="A3983" s="88" t="s">
        <v>8449</v>
      </c>
      <c r="B3983" s="88" t="s">
        <v>876</v>
      </c>
      <c r="C3983" s="88" t="s">
        <v>8449</v>
      </c>
      <c r="D3983" s="88" t="s">
        <v>8450</v>
      </c>
      <c r="E3983" s="89">
        <v>0</v>
      </c>
      <c r="F3983" s="88" t="s">
        <v>1185</v>
      </c>
      <c r="H3983" s="3">
        <f>E3983+SUMIF('BR DTG PACUL'!C:C,'STOK PACUL'!C3983,'BR DTG PACUL'!E:E)</f>
        <v>0</v>
      </c>
    </row>
    <row r="3984" spans="1:8">
      <c r="A3984" s="88" t="s">
        <v>8451</v>
      </c>
      <c r="B3984" s="88" t="s">
        <v>876</v>
      </c>
      <c r="C3984" s="88" t="s">
        <v>8451</v>
      </c>
      <c r="D3984" s="88" t="s">
        <v>8452</v>
      </c>
      <c r="E3984" s="89">
        <v>0</v>
      </c>
      <c r="F3984" s="88" t="s">
        <v>1185</v>
      </c>
      <c r="H3984" s="3">
        <f>E3984+SUMIF('BR DTG PACUL'!C:C,'STOK PACUL'!C3984,'BR DTG PACUL'!E:E)</f>
        <v>0</v>
      </c>
    </row>
    <row r="3985" spans="1:8">
      <c r="A3985" s="88" t="s">
        <v>8453</v>
      </c>
      <c r="B3985" s="88" t="s">
        <v>876</v>
      </c>
      <c r="C3985" s="88" t="s">
        <v>8453</v>
      </c>
      <c r="D3985" s="88" t="s">
        <v>8454</v>
      </c>
      <c r="E3985" s="89">
        <v>0</v>
      </c>
      <c r="F3985" s="88" t="s">
        <v>1185</v>
      </c>
      <c r="H3985" s="3">
        <f>E3985+SUMIF('BR DTG PACUL'!C:C,'STOK PACUL'!C3985,'BR DTG PACUL'!E:E)</f>
        <v>0</v>
      </c>
    </row>
    <row r="3986" spans="1:8">
      <c r="A3986" s="88" t="s">
        <v>8455</v>
      </c>
      <c r="B3986" s="88" t="s">
        <v>876</v>
      </c>
      <c r="C3986" s="88" t="s">
        <v>8455</v>
      </c>
      <c r="D3986" s="88" t="s">
        <v>8456</v>
      </c>
      <c r="E3986" s="89">
        <v>0</v>
      </c>
      <c r="F3986" s="88" t="s">
        <v>1185</v>
      </c>
      <c r="H3986" s="3">
        <f>E3986+SUMIF('BR DTG PACUL'!C:C,'STOK PACUL'!C3986,'BR DTG PACUL'!E:E)</f>
        <v>0</v>
      </c>
    </row>
    <row r="3987" spans="1:8">
      <c r="A3987" s="88" t="s">
        <v>8457</v>
      </c>
      <c r="B3987" s="88" t="s">
        <v>876</v>
      </c>
      <c r="C3987" s="88" t="s">
        <v>8457</v>
      </c>
      <c r="D3987" s="88" t="s">
        <v>8458</v>
      </c>
      <c r="E3987" s="89">
        <v>0</v>
      </c>
      <c r="F3987" s="88" t="s">
        <v>1185</v>
      </c>
      <c r="H3987" s="3">
        <f>E3987+SUMIF('BR DTG PACUL'!C:C,'STOK PACUL'!C3987,'BR DTG PACUL'!E:E)</f>
        <v>0</v>
      </c>
    </row>
    <row r="3988" spans="1:8">
      <c r="A3988" s="88" t="s">
        <v>8459</v>
      </c>
      <c r="B3988" s="88" t="s">
        <v>876</v>
      </c>
      <c r="C3988" s="88" t="s">
        <v>8459</v>
      </c>
      <c r="D3988" s="88" t="s">
        <v>8460</v>
      </c>
      <c r="E3988" s="89">
        <v>0</v>
      </c>
      <c r="F3988" s="88" t="s">
        <v>1185</v>
      </c>
      <c r="H3988" s="3">
        <f>E3988+SUMIF('BR DTG PACUL'!C:C,'STOK PACUL'!C3988,'BR DTG PACUL'!E:E)</f>
        <v>0</v>
      </c>
    </row>
    <row r="3989" spans="1:8">
      <c r="A3989" s="88" t="s">
        <v>8461</v>
      </c>
      <c r="B3989" s="88" t="s">
        <v>876</v>
      </c>
      <c r="C3989" s="88" t="s">
        <v>8461</v>
      </c>
      <c r="D3989" s="88" t="s">
        <v>8462</v>
      </c>
      <c r="E3989" s="89">
        <v>0</v>
      </c>
      <c r="F3989" s="88" t="s">
        <v>1185</v>
      </c>
      <c r="H3989" s="3">
        <f>E3989+SUMIF('BR DTG PACUL'!C:C,'STOK PACUL'!C3989,'BR DTG PACUL'!E:E)</f>
        <v>0</v>
      </c>
    </row>
    <row r="3990" spans="1:8">
      <c r="A3990" s="88" t="s">
        <v>8463</v>
      </c>
      <c r="B3990" s="88" t="s">
        <v>936</v>
      </c>
      <c r="C3990" s="88" t="s">
        <v>8463</v>
      </c>
      <c r="D3990" s="88" t="s">
        <v>8464</v>
      </c>
      <c r="E3990" s="89">
        <v>0</v>
      </c>
      <c r="F3990" s="88" t="s">
        <v>1185</v>
      </c>
      <c r="H3990" s="3">
        <f>E3990+SUMIF('BR DTG PACUL'!C:C,'STOK PACUL'!C3990,'BR DTG PACUL'!E:E)</f>
        <v>0</v>
      </c>
    </row>
    <row r="3991" spans="1:8">
      <c r="A3991" s="88" t="s">
        <v>8465</v>
      </c>
      <c r="B3991" s="88" t="s">
        <v>936</v>
      </c>
      <c r="C3991" s="88" t="s">
        <v>8465</v>
      </c>
      <c r="D3991" s="88" t="s">
        <v>8466</v>
      </c>
      <c r="E3991" s="89">
        <v>0</v>
      </c>
      <c r="F3991" s="88" t="s">
        <v>1185</v>
      </c>
      <c r="H3991" s="3">
        <f>E3991+SUMIF('BR DTG PACUL'!C:C,'STOK PACUL'!C3991,'BR DTG PACUL'!E:E)</f>
        <v>0</v>
      </c>
    </row>
    <row r="3992" spans="1:8">
      <c r="A3992" s="88" t="s">
        <v>8467</v>
      </c>
      <c r="B3992" s="88" t="s">
        <v>876</v>
      </c>
      <c r="C3992" s="88" t="s">
        <v>8467</v>
      </c>
      <c r="D3992" s="88" t="s">
        <v>8468</v>
      </c>
      <c r="E3992" s="89">
        <v>0</v>
      </c>
      <c r="F3992" s="88" t="s">
        <v>1185</v>
      </c>
      <c r="H3992" s="3">
        <f>E3992+SUMIF('BR DTG PACUL'!C:C,'STOK PACUL'!C3992,'BR DTG PACUL'!E:E)</f>
        <v>0</v>
      </c>
    </row>
    <row r="3993" spans="1:8">
      <c r="A3993" s="88" t="s">
        <v>8469</v>
      </c>
      <c r="B3993" s="88" t="s">
        <v>876</v>
      </c>
      <c r="C3993" s="88" t="s">
        <v>8469</v>
      </c>
      <c r="D3993" s="88" t="s">
        <v>2330</v>
      </c>
      <c r="E3993" s="89">
        <v>0</v>
      </c>
      <c r="F3993" s="88" t="s">
        <v>1185</v>
      </c>
      <c r="H3993" s="3">
        <f>E3993+SUMIF('BR DTG PACUL'!C:C,'STOK PACUL'!C3993,'BR DTG PACUL'!E:E)</f>
        <v>0</v>
      </c>
    </row>
    <row r="3994" spans="1:8">
      <c r="A3994" s="88" t="s">
        <v>8470</v>
      </c>
      <c r="B3994" s="88" t="s">
        <v>876</v>
      </c>
      <c r="C3994" s="88" t="s">
        <v>8470</v>
      </c>
      <c r="D3994" s="88" t="s">
        <v>8471</v>
      </c>
      <c r="E3994" s="89">
        <v>0</v>
      </c>
      <c r="F3994" s="88" t="s">
        <v>1185</v>
      </c>
      <c r="H3994" s="3">
        <f>E3994+SUMIF('BR DTG PACUL'!C:C,'STOK PACUL'!C3994,'BR DTG PACUL'!E:E)</f>
        <v>0</v>
      </c>
    </row>
    <row r="3995" spans="1:8">
      <c r="A3995" s="88" t="s">
        <v>1482</v>
      </c>
      <c r="B3995" s="88" t="s">
        <v>888</v>
      </c>
      <c r="C3995" s="88" t="s">
        <v>1482</v>
      </c>
      <c r="D3995" s="88" t="s">
        <v>8472</v>
      </c>
      <c r="E3995" s="89">
        <v>0</v>
      </c>
      <c r="F3995" s="88" t="s">
        <v>1185</v>
      </c>
      <c r="H3995" s="3">
        <f>E3995+SUMIF('BR DTG PACUL'!C:C,'STOK PACUL'!C3995,'BR DTG PACUL'!E:E)</f>
        <v>0</v>
      </c>
    </row>
    <row r="3996" spans="1:8">
      <c r="A3996" s="88" t="s">
        <v>8473</v>
      </c>
      <c r="B3996" s="88" t="s">
        <v>876</v>
      </c>
      <c r="C3996" s="88" t="s">
        <v>8473</v>
      </c>
      <c r="D3996" s="88" t="s">
        <v>8474</v>
      </c>
      <c r="E3996" s="89">
        <v>0</v>
      </c>
      <c r="F3996" s="88" t="s">
        <v>1185</v>
      </c>
      <c r="H3996" s="3">
        <f>E3996+SUMIF('BR DTG PACUL'!C:C,'STOK PACUL'!C3996,'BR DTG PACUL'!E:E)</f>
        <v>0</v>
      </c>
    </row>
    <row r="3997" spans="1:8">
      <c r="A3997" s="88" t="s">
        <v>8475</v>
      </c>
      <c r="B3997" s="88" t="s">
        <v>876</v>
      </c>
      <c r="C3997" s="88" t="s">
        <v>8475</v>
      </c>
      <c r="D3997" s="88" t="s">
        <v>8476</v>
      </c>
      <c r="E3997" s="89">
        <v>0</v>
      </c>
      <c r="F3997" s="88" t="s">
        <v>1185</v>
      </c>
      <c r="H3997" s="3">
        <f>E3997+SUMIF('BR DTG PACUL'!C:C,'STOK PACUL'!C3997,'BR DTG PACUL'!E:E)</f>
        <v>0</v>
      </c>
    </row>
    <row r="3998" spans="1:8">
      <c r="A3998" s="88" t="s">
        <v>8477</v>
      </c>
      <c r="B3998" s="88" t="s">
        <v>876</v>
      </c>
      <c r="C3998" s="88" t="s">
        <v>8477</v>
      </c>
      <c r="D3998" s="88" t="s">
        <v>8478</v>
      </c>
      <c r="E3998" s="89">
        <v>0</v>
      </c>
      <c r="F3998" s="88" t="s">
        <v>1185</v>
      </c>
      <c r="H3998" s="3">
        <f>E3998+SUMIF('BR DTG PACUL'!C:C,'STOK PACUL'!C3998,'BR DTG PACUL'!E:E)</f>
        <v>0</v>
      </c>
    </row>
    <row r="3999" spans="1:8" ht="30">
      <c r="A3999" s="88" t="s">
        <v>478</v>
      </c>
      <c r="B3999" s="88" t="s">
        <v>1100</v>
      </c>
      <c r="C3999" s="88" t="s">
        <v>478</v>
      </c>
      <c r="D3999" s="88" t="s">
        <v>1299</v>
      </c>
      <c r="E3999" s="89">
        <v>4</v>
      </c>
      <c r="F3999" s="88" t="s">
        <v>1185</v>
      </c>
      <c r="H3999" s="3">
        <f>E3999+SUMIF('BR DTG PACUL'!C:C,'STOK PACUL'!C3999,'BR DTG PACUL'!E:E)</f>
        <v>4</v>
      </c>
    </row>
    <row r="4000" spans="1:8">
      <c r="A4000" s="88" t="s">
        <v>8479</v>
      </c>
      <c r="B4000" s="88" t="s">
        <v>876</v>
      </c>
      <c r="C4000" s="88" t="s">
        <v>8479</v>
      </c>
      <c r="D4000" s="88" t="s">
        <v>8480</v>
      </c>
      <c r="E4000" s="89">
        <v>0</v>
      </c>
      <c r="F4000" s="88" t="s">
        <v>1185</v>
      </c>
      <c r="H4000" s="3">
        <f>E4000+SUMIF('BR DTG PACUL'!C:C,'STOK PACUL'!C4000,'BR DTG PACUL'!E:E)</f>
        <v>0</v>
      </c>
    </row>
    <row r="4001" spans="1:8">
      <c r="A4001" s="88" t="s">
        <v>8481</v>
      </c>
      <c r="B4001" s="88" t="s">
        <v>876</v>
      </c>
      <c r="C4001" s="88" t="s">
        <v>8481</v>
      </c>
      <c r="D4001" s="88" t="s">
        <v>8482</v>
      </c>
      <c r="E4001" s="89">
        <v>0</v>
      </c>
      <c r="F4001" s="88" t="s">
        <v>1185</v>
      </c>
      <c r="H4001" s="3">
        <f>E4001+SUMIF('BR DTG PACUL'!C:C,'STOK PACUL'!C4001,'BR DTG PACUL'!E:E)</f>
        <v>0</v>
      </c>
    </row>
    <row r="4002" spans="1:8">
      <c r="A4002" s="88" t="s">
        <v>8483</v>
      </c>
      <c r="B4002" s="88" t="s">
        <v>876</v>
      </c>
      <c r="C4002" s="88" t="s">
        <v>8483</v>
      </c>
      <c r="D4002" s="88" t="s">
        <v>8484</v>
      </c>
      <c r="E4002" s="89">
        <v>0</v>
      </c>
      <c r="F4002" s="88" t="s">
        <v>1185</v>
      </c>
      <c r="H4002" s="3">
        <f>E4002+SUMIF('BR DTG PACUL'!C:C,'STOK PACUL'!C4002,'BR DTG PACUL'!E:E)</f>
        <v>0</v>
      </c>
    </row>
    <row r="4003" spans="1:8">
      <c r="A4003" s="88" t="s">
        <v>8485</v>
      </c>
      <c r="B4003" s="88" t="s">
        <v>876</v>
      </c>
      <c r="C4003" s="88" t="s">
        <v>8485</v>
      </c>
      <c r="D4003" s="88" t="s">
        <v>8486</v>
      </c>
      <c r="E4003" s="89">
        <v>0</v>
      </c>
      <c r="F4003" s="88" t="s">
        <v>1185</v>
      </c>
      <c r="H4003" s="3">
        <f>E4003+SUMIF('BR DTG PACUL'!C:C,'STOK PACUL'!C4003,'BR DTG PACUL'!E:E)</f>
        <v>0</v>
      </c>
    </row>
    <row r="4004" spans="1:8">
      <c r="A4004" s="88" t="s">
        <v>8487</v>
      </c>
      <c r="B4004" s="88" t="s">
        <v>1303</v>
      </c>
      <c r="C4004" s="88" t="s">
        <v>8487</v>
      </c>
      <c r="D4004" s="88" t="s">
        <v>8488</v>
      </c>
      <c r="E4004" s="89">
        <v>1</v>
      </c>
      <c r="F4004" s="88" t="s">
        <v>1185</v>
      </c>
      <c r="H4004" s="3">
        <f>E4004+SUMIF('BR DTG PACUL'!C:C,'STOK PACUL'!C4004,'BR DTG PACUL'!E:E)</f>
        <v>1</v>
      </c>
    </row>
    <row r="4005" spans="1:8" ht="30">
      <c r="A4005" s="88" t="s">
        <v>8489</v>
      </c>
      <c r="B4005" s="88" t="s">
        <v>876</v>
      </c>
      <c r="C4005" s="88" t="s">
        <v>8489</v>
      </c>
      <c r="D4005" s="88" t="s">
        <v>8490</v>
      </c>
      <c r="E4005" s="89">
        <v>0</v>
      </c>
      <c r="F4005" s="88" t="s">
        <v>1185</v>
      </c>
      <c r="H4005" s="3">
        <f>E4005+SUMIF('BR DTG PACUL'!C:C,'STOK PACUL'!C4005,'BR DTG PACUL'!E:E)</f>
        <v>0</v>
      </c>
    </row>
    <row r="4006" spans="1:8">
      <c r="A4006" s="88" t="s">
        <v>8491</v>
      </c>
      <c r="B4006" s="88" t="s">
        <v>876</v>
      </c>
      <c r="C4006" s="88" t="s">
        <v>8491</v>
      </c>
      <c r="D4006" s="88" t="s">
        <v>8492</v>
      </c>
      <c r="E4006" s="89">
        <v>0</v>
      </c>
      <c r="F4006" s="88" t="s">
        <v>1185</v>
      </c>
      <c r="H4006" s="3">
        <f>E4006+SUMIF('BR DTG PACUL'!C:C,'STOK PACUL'!C4006,'BR DTG PACUL'!E:E)</f>
        <v>0</v>
      </c>
    </row>
    <row r="4007" spans="1:8">
      <c r="A4007" s="88" t="s">
        <v>8493</v>
      </c>
      <c r="B4007" s="88" t="s">
        <v>876</v>
      </c>
      <c r="C4007" s="88" t="s">
        <v>8493</v>
      </c>
      <c r="D4007" s="88" t="s">
        <v>8494</v>
      </c>
      <c r="E4007" s="89">
        <v>0</v>
      </c>
      <c r="F4007" s="88" t="s">
        <v>1185</v>
      </c>
      <c r="H4007" s="3">
        <f>E4007+SUMIF('BR DTG PACUL'!C:C,'STOK PACUL'!C4007,'BR DTG PACUL'!E:E)</f>
        <v>0</v>
      </c>
    </row>
    <row r="4008" spans="1:8">
      <c r="A4008" s="88" t="s">
        <v>8495</v>
      </c>
      <c r="B4008" s="88" t="s">
        <v>876</v>
      </c>
      <c r="C4008" s="88" t="s">
        <v>8495</v>
      </c>
      <c r="D4008" s="88" t="s">
        <v>8496</v>
      </c>
      <c r="E4008" s="89">
        <v>0</v>
      </c>
      <c r="F4008" s="88" t="s">
        <v>1185</v>
      </c>
      <c r="H4008" s="3">
        <f>E4008+SUMIF('BR DTG PACUL'!C:C,'STOK PACUL'!C4008,'BR DTG PACUL'!E:E)</f>
        <v>0</v>
      </c>
    </row>
    <row r="4009" spans="1:8">
      <c r="A4009" s="88" t="s">
        <v>8497</v>
      </c>
      <c r="B4009" s="88" t="s">
        <v>876</v>
      </c>
      <c r="C4009" s="88" t="s">
        <v>8497</v>
      </c>
      <c r="D4009" s="88" t="s">
        <v>2330</v>
      </c>
      <c r="E4009" s="89">
        <v>0</v>
      </c>
      <c r="F4009" s="88" t="s">
        <v>1185</v>
      </c>
      <c r="H4009" s="3">
        <f>E4009+SUMIF('BR DTG PACUL'!C:C,'STOK PACUL'!C4009,'BR DTG PACUL'!E:E)</f>
        <v>0</v>
      </c>
    </row>
    <row r="4010" spans="1:8">
      <c r="A4010" s="88" t="s">
        <v>8498</v>
      </c>
      <c r="B4010" s="88" t="s">
        <v>876</v>
      </c>
      <c r="C4010" s="88" t="s">
        <v>8498</v>
      </c>
      <c r="D4010" s="88" t="s">
        <v>8499</v>
      </c>
      <c r="E4010" s="89">
        <v>0</v>
      </c>
      <c r="F4010" s="88" t="s">
        <v>1185</v>
      </c>
      <c r="H4010" s="3">
        <f>E4010+SUMIF('BR DTG PACUL'!C:C,'STOK PACUL'!C4010,'BR DTG PACUL'!E:E)</f>
        <v>0</v>
      </c>
    </row>
    <row r="4011" spans="1:8" ht="30">
      <c r="A4011" s="88" t="s">
        <v>8500</v>
      </c>
      <c r="B4011" s="88" t="s">
        <v>876</v>
      </c>
      <c r="C4011" s="88" t="s">
        <v>8500</v>
      </c>
      <c r="D4011" s="88" t="s">
        <v>8501</v>
      </c>
      <c r="E4011" s="89">
        <v>0</v>
      </c>
      <c r="F4011" s="88" t="s">
        <v>1185</v>
      </c>
      <c r="H4011" s="3">
        <f>E4011+SUMIF('BR DTG PACUL'!C:C,'STOK PACUL'!C4011,'BR DTG PACUL'!E:E)</f>
        <v>0</v>
      </c>
    </row>
    <row r="4012" spans="1:8">
      <c r="A4012" s="88" t="s">
        <v>8502</v>
      </c>
      <c r="B4012" s="88" t="s">
        <v>876</v>
      </c>
      <c r="C4012" s="88" t="s">
        <v>8502</v>
      </c>
      <c r="D4012" s="88" t="s">
        <v>8503</v>
      </c>
      <c r="E4012" s="89">
        <v>0</v>
      </c>
      <c r="F4012" s="88" t="s">
        <v>1185</v>
      </c>
      <c r="H4012" s="3">
        <f>E4012+SUMIF('BR DTG PACUL'!C:C,'STOK PACUL'!C4012,'BR DTG PACUL'!E:E)</f>
        <v>0</v>
      </c>
    </row>
    <row r="4013" spans="1:8">
      <c r="A4013" s="88" t="s">
        <v>8504</v>
      </c>
      <c r="B4013" s="88" t="s">
        <v>876</v>
      </c>
      <c r="C4013" s="88" t="s">
        <v>8504</v>
      </c>
      <c r="D4013" s="88" t="s">
        <v>8505</v>
      </c>
      <c r="E4013" s="89">
        <v>0</v>
      </c>
      <c r="F4013" s="88" t="s">
        <v>1185</v>
      </c>
      <c r="H4013" s="3">
        <f>E4013+SUMIF('BR DTG PACUL'!C:C,'STOK PACUL'!C4013,'BR DTG PACUL'!E:E)</f>
        <v>0</v>
      </c>
    </row>
    <row r="4014" spans="1:8" ht="30">
      <c r="A4014" s="88" t="s">
        <v>8506</v>
      </c>
      <c r="B4014" s="88" t="s">
        <v>876</v>
      </c>
      <c r="C4014" s="88" t="s">
        <v>8506</v>
      </c>
      <c r="D4014" s="88" t="s">
        <v>8507</v>
      </c>
      <c r="E4014" s="89">
        <v>0</v>
      </c>
      <c r="F4014" s="88" t="s">
        <v>1185</v>
      </c>
      <c r="H4014" s="3">
        <f>E4014+SUMIF('BR DTG PACUL'!C:C,'STOK PACUL'!C4014,'BR DTG PACUL'!E:E)</f>
        <v>0</v>
      </c>
    </row>
    <row r="4015" spans="1:8">
      <c r="A4015" s="88" t="s">
        <v>8508</v>
      </c>
      <c r="B4015" s="88" t="s">
        <v>876</v>
      </c>
      <c r="C4015" s="88" t="s">
        <v>8508</v>
      </c>
      <c r="D4015" s="88" t="s">
        <v>8509</v>
      </c>
      <c r="E4015" s="89">
        <v>0</v>
      </c>
      <c r="F4015" s="88" t="s">
        <v>1185</v>
      </c>
      <c r="H4015" s="3">
        <f>E4015+SUMIF('BR DTG PACUL'!C:C,'STOK PACUL'!C4015,'BR DTG PACUL'!E:E)</f>
        <v>0</v>
      </c>
    </row>
    <row r="4016" spans="1:8">
      <c r="A4016" s="88" t="s">
        <v>8510</v>
      </c>
      <c r="B4016" s="88" t="s">
        <v>876</v>
      </c>
      <c r="C4016" s="88" t="s">
        <v>8510</v>
      </c>
      <c r="D4016" s="88" t="s">
        <v>8511</v>
      </c>
      <c r="E4016" s="89">
        <v>0</v>
      </c>
      <c r="F4016" s="88" t="s">
        <v>1185</v>
      </c>
      <c r="H4016" s="3">
        <f>E4016+SUMIF('BR DTG PACUL'!C:C,'STOK PACUL'!C4016,'BR DTG PACUL'!E:E)</f>
        <v>0</v>
      </c>
    </row>
    <row r="4017" spans="1:8" ht="30">
      <c r="A4017" s="88" t="s">
        <v>8512</v>
      </c>
      <c r="B4017" s="88" t="s">
        <v>876</v>
      </c>
      <c r="C4017" s="88" t="s">
        <v>8512</v>
      </c>
      <c r="D4017" s="88" t="s">
        <v>8513</v>
      </c>
      <c r="E4017" s="89">
        <v>0</v>
      </c>
      <c r="F4017" s="88" t="s">
        <v>1185</v>
      </c>
      <c r="H4017" s="3">
        <f>E4017+SUMIF('BR DTG PACUL'!C:C,'STOK PACUL'!C4017,'BR DTG PACUL'!E:E)</f>
        <v>0</v>
      </c>
    </row>
    <row r="4018" spans="1:8" ht="30">
      <c r="A4018" s="88" t="s">
        <v>8514</v>
      </c>
      <c r="B4018" s="88" t="s">
        <v>876</v>
      </c>
      <c r="C4018" s="88" t="s">
        <v>8514</v>
      </c>
      <c r="D4018" s="88" t="s">
        <v>8515</v>
      </c>
      <c r="E4018" s="89">
        <v>0</v>
      </c>
      <c r="F4018" s="88" t="s">
        <v>1185</v>
      </c>
      <c r="H4018" s="3">
        <f>E4018+SUMIF('BR DTG PACUL'!C:C,'STOK PACUL'!C4018,'BR DTG PACUL'!E:E)</f>
        <v>0</v>
      </c>
    </row>
    <row r="4019" spans="1:8">
      <c r="A4019" s="88" t="s">
        <v>8516</v>
      </c>
      <c r="B4019" s="88" t="s">
        <v>876</v>
      </c>
      <c r="C4019" s="88" t="s">
        <v>8516</v>
      </c>
      <c r="D4019" s="88" t="s">
        <v>8517</v>
      </c>
      <c r="E4019" s="89">
        <v>0</v>
      </c>
      <c r="F4019" s="88" t="s">
        <v>1185</v>
      </c>
      <c r="H4019" s="3">
        <f>E4019+SUMIF('BR DTG PACUL'!C:C,'STOK PACUL'!C4019,'BR DTG PACUL'!E:E)</f>
        <v>0</v>
      </c>
    </row>
    <row r="4020" spans="1:8">
      <c r="A4020" s="88" t="s">
        <v>8518</v>
      </c>
      <c r="B4020" s="88" t="s">
        <v>876</v>
      </c>
      <c r="C4020" s="88" t="s">
        <v>8518</v>
      </c>
      <c r="D4020" s="88" t="s">
        <v>8519</v>
      </c>
      <c r="E4020" s="89">
        <v>0</v>
      </c>
      <c r="F4020" s="88" t="s">
        <v>1185</v>
      </c>
      <c r="H4020" s="3">
        <f>E4020+SUMIF('BR DTG PACUL'!C:C,'STOK PACUL'!C4020,'BR DTG PACUL'!E:E)</f>
        <v>0</v>
      </c>
    </row>
    <row r="4021" spans="1:8">
      <c r="A4021" s="88" t="s">
        <v>8520</v>
      </c>
      <c r="B4021" s="88" t="s">
        <v>876</v>
      </c>
      <c r="C4021" s="88" t="s">
        <v>8520</v>
      </c>
      <c r="D4021" s="88" t="s">
        <v>8521</v>
      </c>
      <c r="E4021" s="89">
        <v>0</v>
      </c>
      <c r="F4021" s="88" t="s">
        <v>1185</v>
      </c>
      <c r="H4021" s="3">
        <f>E4021+SUMIF('BR DTG PACUL'!C:C,'STOK PACUL'!C4021,'BR DTG PACUL'!E:E)</f>
        <v>0</v>
      </c>
    </row>
    <row r="4022" spans="1:8">
      <c r="A4022" s="88" t="s">
        <v>8522</v>
      </c>
      <c r="B4022" s="88" t="s">
        <v>876</v>
      </c>
      <c r="C4022" s="88" t="s">
        <v>8522</v>
      </c>
      <c r="D4022" s="88" t="s">
        <v>8523</v>
      </c>
      <c r="E4022" s="89">
        <v>0</v>
      </c>
      <c r="F4022" s="88" t="s">
        <v>1185</v>
      </c>
      <c r="H4022" s="3">
        <f>E4022+SUMIF('BR DTG PACUL'!C:C,'STOK PACUL'!C4022,'BR DTG PACUL'!E:E)</f>
        <v>0</v>
      </c>
    </row>
    <row r="4023" spans="1:8">
      <c r="A4023" s="88" t="s">
        <v>8524</v>
      </c>
      <c r="B4023" s="88" t="s">
        <v>876</v>
      </c>
      <c r="C4023" s="88" t="s">
        <v>8524</v>
      </c>
      <c r="D4023" s="88" t="s">
        <v>8525</v>
      </c>
      <c r="E4023" s="89">
        <v>0</v>
      </c>
      <c r="F4023" s="88" t="s">
        <v>1185</v>
      </c>
      <c r="H4023" s="3">
        <f>E4023+SUMIF('BR DTG PACUL'!C:C,'STOK PACUL'!C4023,'BR DTG PACUL'!E:E)</f>
        <v>0</v>
      </c>
    </row>
    <row r="4024" spans="1:8">
      <c r="A4024" s="88" t="s">
        <v>8526</v>
      </c>
      <c r="B4024" s="88" t="s">
        <v>876</v>
      </c>
      <c r="C4024" s="88" t="s">
        <v>8526</v>
      </c>
      <c r="D4024" s="88" t="s">
        <v>8527</v>
      </c>
      <c r="E4024" s="89">
        <v>0</v>
      </c>
      <c r="F4024" s="88" t="s">
        <v>1185</v>
      </c>
      <c r="H4024" s="3">
        <f>E4024+SUMIF('BR DTG PACUL'!C:C,'STOK PACUL'!C4024,'BR DTG PACUL'!E:E)</f>
        <v>0</v>
      </c>
    </row>
    <row r="4025" spans="1:8">
      <c r="A4025" s="88" t="s">
        <v>8528</v>
      </c>
      <c r="B4025" s="88" t="s">
        <v>876</v>
      </c>
      <c r="C4025" s="88" t="s">
        <v>8528</v>
      </c>
      <c r="D4025" s="88" t="s">
        <v>8529</v>
      </c>
      <c r="E4025" s="89">
        <v>0</v>
      </c>
      <c r="F4025" s="88" t="s">
        <v>1185</v>
      </c>
      <c r="H4025" s="3">
        <f>E4025+SUMIF('BR DTG PACUL'!C:C,'STOK PACUL'!C4025,'BR DTG PACUL'!E:E)</f>
        <v>0</v>
      </c>
    </row>
    <row r="4026" spans="1:8">
      <c r="A4026" s="88" t="s">
        <v>8530</v>
      </c>
      <c r="B4026" s="88" t="s">
        <v>876</v>
      </c>
      <c r="C4026" s="88" t="s">
        <v>8530</v>
      </c>
      <c r="D4026" s="88" t="s">
        <v>8531</v>
      </c>
      <c r="E4026" s="89">
        <v>0</v>
      </c>
      <c r="F4026" s="88" t="s">
        <v>1185</v>
      </c>
      <c r="H4026" s="3">
        <f>E4026+SUMIF('BR DTG PACUL'!C:C,'STOK PACUL'!C4026,'BR DTG PACUL'!E:E)</f>
        <v>0</v>
      </c>
    </row>
    <row r="4027" spans="1:8">
      <c r="A4027" s="88" t="s">
        <v>8532</v>
      </c>
      <c r="B4027" s="88" t="s">
        <v>876</v>
      </c>
      <c r="C4027" s="88" t="s">
        <v>8532</v>
      </c>
      <c r="D4027" s="88" t="s">
        <v>8533</v>
      </c>
      <c r="E4027" s="89">
        <v>0</v>
      </c>
      <c r="F4027" s="88" t="s">
        <v>1185</v>
      </c>
      <c r="H4027" s="3">
        <f>E4027+SUMIF('BR DTG PACUL'!C:C,'STOK PACUL'!C4027,'BR DTG PACUL'!E:E)</f>
        <v>0</v>
      </c>
    </row>
    <row r="4028" spans="1:8">
      <c r="A4028" s="88" t="s">
        <v>8534</v>
      </c>
      <c r="B4028" s="88" t="s">
        <v>876</v>
      </c>
      <c r="C4028" s="88" t="s">
        <v>8534</v>
      </c>
      <c r="D4028" s="88" t="s">
        <v>8535</v>
      </c>
      <c r="E4028" s="89">
        <v>1</v>
      </c>
      <c r="F4028" s="88" t="s">
        <v>1185</v>
      </c>
      <c r="H4028" s="3">
        <f>E4028+SUMIF('BR DTG PACUL'!C:C,'STOK PACUL'!C4028,'BR DTG PACUL'!E:E)</f>
        <v>1</v>
      </c>
    </row>
    <row r="4029" spans="1:8">
      <c r="A4029" s="88" t="s">
        <v>8536</v>
      </c>
      <c r="B4029" s="88" t="s">
        <v>876</v>
      </c>
      <c r="C4029" s="88" t="s">
        <v>8536</v>
      </c>
      <c r="D4029" s="88" t="s">
        <v>8537</v>
      </c>
      <c r="E4029" s="89">
        <v>0</v>
      </c>
      <c r="F4029" s="88" t="s">
        <v>1185</v>
      </c>
      <c r="H4029" s="3">
        <f>E4029+SUMIF('BR DTG PACUL'!C:C,'STOK PACUL'!C4029,'BR DTG PACUL'!E:E)</f>
        <v>0</v>
      </c>
    </row>
    <row r="4030" spans="1:8">
      <c r="A4030" s="88" t="s">
        <v>8538</v>
      </c>
      <c r="B4030" s="88" t="s">
        <v>876</v>
      </c>
      <c r="C4030" s="88" t="s">
        <v>8538</v>
      </c>
      <c r="D4030" s="88" t="s">
        <v>8539</v>
      </c>
      <c r="E4030" s="89">
        <v>0</v>
      </c>
      <c r="F4030" s="88" t="s">
        <v>1185</v>
      </c>
      <c r="H4030" s="3">
        <f>E4030+SUMIF('BR DTG PACUL'!C:C,'STOK PACUL'!C4030,'BR DTG PACUL'!E:E)</f>
        <v>0</v>
      </c>
    </row>
    <row r="4031" spans="1:8">
      <c r="A4031" s="88" t="s">
        <v>8540</v>
      </c>
      <c r="B4031" s="88" t="s">
        <v>876</v>
      </c>
      <c r="C4031" s="88" t="s">
        <v>8540</v>
      </c>
      <c r="D4031" s="88" t="s">
        <v>8541</v>
      </c>
      <c r="E4031" s="89">
        <v>0</v>
      </c>
      <c r="F4031" s="88" t="s">
        <v>1185</v>
      </c>
      <c r="H4031" s="3">
        <f>E4031+SUMIF('BR DTG PACUL'!C:C,'STOK PACUL'!C4031,'BR DTG PACUL'!E:E)</f>
        <v>0</v>
      </c>
    </row>
    <row r="4032" spans="1:8">
      <c r="A4032" s="88" t="s">
        <v>8542</v>
      </c>
      <c r="B4032" s="88" t="s">
        <v>876</v>
      </c>
      <c r="C4032" s="88" t="s">
        <v>8542</v>
      </c>
      <c r="D4032" s="88" t="s">
        <v>8543</v>
      </c>
      <c r="E4032" s="89">
        <v>0</v>
      </c>
      <c r="F4032" s="88" t="s">
        <v>1185</v>
      </c>
      <c r="H4032" s="3">
        <f>E4032+SUMIF('BR DTG PACUL'!C:C,'STOK PACUL'!C4032,'BR DTG PACUL'!E:E)</f>
        <v>0</v>
      </c>
    </row>
    <row r="4033" spans="1:8">
      <c r="A4033" s="88" t="s">
        <v>8544</v>
      </c>
      <c r="B4033" s="88" t="s">
        <v>876</v>
      </c>
      <c r="C4033" s="88" t="s">
        <v>8544</v>
      </c>
      <c r="D4033" s="88" t="s">
        <v>8545</v>
      </c>
      <c r="E4033" s="89">
        <v>0</v>
      </c>
      <c r="F4033" s="88" t="s">
        <v>1185</v>
      </c>
      <c r="H4033" s="3">
        <f>E4033+SUMIF('BR DTG PACUL'!C:C,'STOK PACUL'!C4033,'BR DTG PACUL'!E:E)</f>
        <v>0</v>
      </c>
    </row>
    <row r="4034" spans="1:8">
      <c r="A4034" s="88" t="s">
        <v>8546</v>
      </c>
      <c r="B4034" s="88" t="s">
        <v>876</v>
      </c>
      <c r="C4034" s="88" t="s">
        <v>8546</v>
      </c>
      <c r="D4034" s="88" t="s">
        <v>8547</v>
      </c>
      <c r="E4034" s="89">
        <v>0</v>
      </c>
      <c r="F4034" s="88" t="s">
        <v>1185</v>
      </c>
      <c r="H4034" s="3">
        <f>E4034+SUMIF('BR DTG PACUL'!C:C,'STOK PACUL'!C4034,'BR DTG PACUL'!E:E)</f>
        <v>0</v>
      </c>
    </row>
    <row r="4035" spans="1:8">
      <c r="A4035" s="88" t="s">
        <v>8548</v>
      </c>
      <c r="B4035" s="88" t="s">
        <v>876</v>
      </c>
      <c r="C4035" s="88" t="s">
        <v>8548</v>
      </c>
      <c r="D4035" s="88" t="s">
        <v>8549</v>
      </c>
      <c r="E4035" s="89">
        <v>0</v>
      </c>
      <c r="F4035" s="88" t="s">
        <v>1185</v>
      </c>
      <c r="H4035" s="3">
        <f>E4035+SUMIF('BR DTG PACUL'!C:C,'STOK PACUL'!C4035,'BR DTG PACUL'!E:E)</f>
        <v>0</v>
      </c>
    </row>
    <row r="4036" spans="1:8">
      <c r="A4036" s="88" t="s">
        <v>8550</v>
      </c>
      <c r="B4036" s="88" t="s">
        <v>876</v>
      </c>
      <c r="C4036" s="88" t="s">
        <v>8550</v>
      </c>
      <c r="D4036" s="88" t="s">
        <v>8551</v>
      </c>
      <c r="E4036" s="89">
        <v>0</v>
      </c>
      <c r="F4036" s="88" t="s">
        <v>1185</v>
      </c>
      <c r="H4036" s="3">
        <f>E4036+SUMIF('BR DTG PACUL'!C:C,'STOK PACUL'!C4036,'BR DTG PACUL'!E:E)</f>
        <v>0</v>
      </c>
    </row>
    <row r="4037" spans="1:8">
      <c r="A4037" s="88" t="s">
        <v>8552</v>
      </c>
      <c r="B4037" s="88" t="s">
        <v>876</v>
      </c>
      <c r="C4037" s="88" t="s">
        <v>8552</v>
      </c>
      <c r="D4037" s="88" t="s">
        <v>8553</v>
      </c>
      <c r="E4037" s="89">
        <v>0</v>
      </c>
      <c r="F4037" s="88" t="s">
        <v>1185</v>
      </c>
      <c r="H4037" s="3">
        <f>E4037+SUMIF('BR DTG PACUL'!C:C,'STOK PACUL'!C4037,'BR DTG PACUL'!E:E)</f>
        <v>0</v>
      </c>
    </row>
    <row r="4038" spans="1:8">
      <c r="A4038" s="88" t="s">
        <v>8554</v>
      </c>
      <c r="B4038" s="88" t="s">
        <v>876</v>
      </c>
      <c r="C4038" s="88" t="s">
        <v>8554</v>
      </c>
      <c r="D4038" s="88" t="s">
        <v>8555</v>
      </c>
      <c r="E4038" s="89">
        <v>0</v>
      </c>
      <c r="F4038" s="88" t="s">
        <v>1185</v>
      </c>
      <c r="H4038" s="3">
        <f>E4038+SUMIF('BR DTG PACUL'!C:C,'STOK PACUL'!C4038,'BR DTG PACUL'!E:E)</f>
        <v>0</v>
      </c>
    </row>
    <row r="4039" spans="1:8">
      <c r="A4039" s="88" t="s">
        <v>8556</v>
      </c>
      <c r="B4039" s="88" t="s">
        <v>876</v>
      </c>
      <c r="C4039" s="88" t="s">
        <v>8556</v>
      </c>
      <c r="D4039" s="88" t="s">
        <v>8557</v>
      </c>
      <c r="E4039" s="89">
        <v>0</v>
      </c>
      <c r="F4039" s="88" t="s">
        <v>1185</v>
      </c>
      <c r="H4039" s="3">
        <f>E4039+SUMIF('BR DTG PACUL'!C:C,'STOK PACUL'!C4039,'BR DTG PACUL'!E:E)</f>
        <v>0</v>
      </c>
    </row>
    <row r="4040" spans="1:8">
      <c r="A4040" s="88" t="s">
        <v>8558</v>
      </c>
      <c r="B4040" s="88" t="s">
        <v>876</v>
      </c>
      <c r="C4040" s="88" t="s">
        <v>8558</v>
      </c>
      <c r="D4040" s="88" t="s">
        <v>8559</v>
      </c>
      <c r="E4040" s="89">
        <v>0</v>
      </c>
      <c r="F4040" s="88" t="s">
        <v>1185</v>
      </c>
      <c r="H4040" s="3">
        <f>E4040+SUMIF('BR DTG PACUL'!C:C,'STOK PACUL'!C4040,'BR DTG PACUL'!E:E)</f>
        <v>0</v>
      </c>
    </row>
    <row r="4041" spans="1:8" ht="30">
      <c r="A4041" s="88" t="s">
        <v>8560</v>
      </c>
      <c r="B4041" s="88" t="s">
        <v>876</v>
      </c>
      <c r="C4041" s="88" t="s">
        <v>8560</v>
      </c>
      <c r="D4041" s="88" t="s">
        <v>8561</v>
      </c>
      <c r="E4041" s="89">
        <v>0</v>
      </c>
      <c r="F4041" s="88" t="s">
        <v>1185</v>
      </c>
      <c r="H4041" s="3">
        <f>E4041+SUMIF('BR DTG PACUL'!C:C,'STOK PACUL'!C4041,'BR DTG PACUL'!E:E)</f>
        <v>0</v>
      </c>
    </row>
    <row r="4042" spans="1:8">
      <c r="A4042" s="88" t="s">
        <v>1938</v>
      </c>
      <c r="B4042" s="88" t="s">
        <v>876</v>
      </c>
      <c r="C4042" s="88" t="s">
        <v>1938</v>
      </c>
      <c r="D4042" s="88" t="s">
        <v>1939</v>
      </c>
      <c r="E4042" s="89">
        <v>0</v>
      </c>
      <c r="F4042" s="88" t="s">
        <v>1185</v>
      </c>
      <c r="H4042" s="3">
        <f>E4042+SUMIF('BR DTG PACUL'!C:C,'STOK PACUL'!C4042,'BR DTG PACUL'!E:E)</f>
        <v>0</v>
      </c>
    </row>
    <row r="4043" spans="1:8">
      <c r="A4043" s="88" t="s">
        <v>8562</v>
      </c>
      <c r="B4043" s="88" t="s">
        <v>876</v>
      </c>
      <c r="C4043" s="88" t="s">
        <v>8562</v>
      </c>
      <c r="D4043" s="88" t="s">
        <v>8563</v>
      </c>
      <c r="E4043" s="89">
        <v>0</v>
      </c>
      <c r="F4043" s="88" t="s">
        <v>1185</v>
      </c>
      <c r="H4043" s="3">
        <f>E4043+SUMIF('BR DTG PACUL'!C:C,'STOK PACUL'!C4043,'BR DTG PACUL'!E:E)</f>
        <v>0</v>
      </c>
    </row>
    <row r="4044" spans="1:8">
      <c r="A4044" s="88" t="s">
        <v>8564</v>
      </c>
      <c r="B4044" s="88" t="s">
        <v>876</v>
      </c>
      <c r="C4044" s="88" t="s">
        <v>8564</v>
      </c>
      <c r="D4044" s="88" t="s">
        <v>8565</v>
      </c>
      <c r="E4044" s="89">
        <v>0</v>
      </c>
      <c r="F4044" s="88" t="s">
        <v>1185</v>
      </c>
      <c r="H4044" s="3">
        <f>E4044+SUMIF('BR DTG PACUL'!C:C,'STOK PACUL'!C4044,'BR DTG PACUL'!E:E)</f>
        <v>0</v>
      </c>
    </row>
    <row r="4045" spans="1:8">
      <c r="A4045" s="88" t="s">
        <v>8566</v>
      </c>
      <c r="B4045" s="88" t="s">
        <v>876</v>
      </c>
      <c r="C4045" s="88" t="s">
        <v>8566</v>
      </c>
      <c r="D4045" s="88" t="s">
        <v>8567</v>
      </c>
      <c r="E4045" s="89">
        <v>0</v>
      </c>
      <c r="F4045" s="88" t="s">
        <v>1185</v>
      </c>
      <c r="H4045" s="3">
        <f>E4045+SUMIF('BR DTG PACUL'!C:C,'STOK PACUL'!C4045,'BR DTG PACUL'!E:E)</f>
        <v>0</v>
      </c>
    </row>
    <row r="4046" spans="1:8">
      <c r="A4046" s="88" t="s">
        <v>8568</v>
      </c>
      <c r="B4046" s="88" t="s">
        <v>876</v>
      </c>
      <c r="C4046" s="88" t="s">
        <v>8568</v>
      </c>
      <c r="D4046" s="88" t="s">
        <v>2330</v>
      </c>
      <c r="E4046" s="89">
        <v>0</v>
      </c>
      <c r="F4046" s="88" t="s">
        <v>1185</v>
      </c>
      <c r="H4046" s="3">
        <f>E4046+SUMIF('BR DTG PACUL'!C:C,'STOK PACUL'!C4046,'BR DTG PACUL'!E:E)</f>
        <v>0</v>
      </c>
    </row>
    <row r="4047" spans="1:8">
      <c r="A4047" s="88" t="s">
        <v>8569</v>
      </c>
      <c r="B4047" s="88" t="s">
        <v>876</v>
      </c>
      <c r="C4047" s="88" t="s">
        <v>8569</v>
      </c>
      <c r="D4047" s="88" t="s">
        <v>8570</v>
      </c>
      <c r="E4047" s="89">
        <v>0</v>
      </c>
      <c r="F4047" s="88" t="s">
        <v>1185</v>
      </c>
      <c r="H4047" s="3">
        <f>E4047+SUMIF('BR DTG PACUL'!C:C,'STOK PACUL'!C4047,'BR DTG PACUL'!E:E)</f>
        <v>0</v>
      </c>
    </row>
    <row r="4048" spans="1:8">
      <c r="A4048" s="88" t="s">
        <v>8571</v>
      </c>
      <c r="B4048" s="88" t="s">
        <v>876</v>
      </c>
      <c r="C4048" s="88" t="s">
        <v>8571</v>
      </c>
      <c r="D4048" s="88" t="s">
        <v>8572</v>
      </c>
      <c r="E4048" s="89">
        <v>0</v>
      </c>
      <c r="F4048" s="88" t="s">
        <v>1185</v>
      </c>
      <c r="H4048" s="3">
        <f>E4048+SUMIF('BR DTG PACUL'!C:C,'STOK PACUL'!C4048,'BR DTG PACUL'!E:E)</f>
        <v>0</v>
      </c>
    </row>
    <row r="4049" spans="1:8">
      <c r="A4049" s="88" t="s">
        <v>8573</v>
      </c>
      <c r="B4049" s="88" t="s">
        <v>876</v>
      </c>
      <c r="C4049" s="88" t="s">
        <v>8573</v>
      </c>
      <c r="D4049" s="88" t="s">
        <v>8574</v>
      </c>
      <c r="E4049" s="89">
        <v>0</v>
      </c>
      <c r="F4049" s="88" t="s">
        <v>1185</v>
      </c>
      <c r="H4049" s="3">
        <f>E4049+SUMIF('BR DTG PACUL'!C:C,'STOK PACUL'!C4049,'BR DTG PACUL'!E:E)</f>
        <v>0</v>
      </c>
    </row>
    <row r="4050" spans="1:8">
      <c r="A4050" s="88" t="s">
        <v>8575</v>
      </c>
      <c r="B4050" s="88" t="s">
        <v>876</v>
      </c>
      <c r="C4050" s="88" t="s">
        <v>8575</v>
      </c>
      <c r="D4050" s="88" t="s">
        <v>8576</v>
      </c>
      <c r="E4050" s="89">
        <v>1</v>
      </c>
      <c r="F4050" s="88" t="s">
        <v>1185</v>
      </c>
      <c r="H4050" s="3">
        <f>E4050+SUMIF('BR DTG PACUL'!C:C,'STOK PACUL'!C4050,'BR DTG PACUL'!E:E)</f>
        <v>1</v>
      </c>
    </row>
    <row r="4051" spans="1:8">
      <c r="A4051" s="88" t="s">
        <v>8577</v>
      </c>
      <c r="B4051" s="88" t="s">
        <v>876</v>
      </c>
      <c r="C4051" s="88" t="s">
        <v>8577</v>
      </c>
      <c r="D4051" s="88" t="s">
        <v>8578</v>
      </c>
      <c r="E4051" s="89">
        <v>0</v>
      </c>
      <c r="F4051" s="88" t="s">
        <v>1185</v>
      </c>
      <c r="H4051" s="3">
        <f>E4051+SUMIF('BR DTG PACUL'!C:C,'STOK PACUL'!C4051,'BR DTG PACUL'!E:E)</f>
        <v>0</v>
      </c>
    </row>
    <row r="4052" spans="1:8" ht="30">
      <c r="A4052" s="88" t="s">
        <v>8579</v>
      </c>
      <c r="B4052" s="88" t="s">
        <v>876</v>
      </c>
      <c r="C4052" s="88" t="s">
        <v>8579</v>
      </c>
      <c r="D4052" s="88" t="s">
        <v>2330</v>
      </c>
      <c r="E4052" s="89">
        <v>0</v>
      </c>
      <c r="F4052" s="88" t="s">
        <v>1185</v>
      </c>
      <c r="H4052" s="3">
        <f>E4052+SUMIF('BR DTG PACUL'!C:C,'STOK PACUL'!C4052,'BR DTG PACUL'!E:E)</f>
        <v>0</v>
      </c>
    </row>
    <row r="4053" spans="1:8">
      <c r="A4053" s="88" t="s">
        <v>8580</v>
      </c>
      <c r="B4053" s="88" t="s">
        <v>876</v>
      </c>
      <c r="C4053" s="88" t="s">
        <v>8580</v>
      </c>
      <c r="D4053" s="88" t="s">
        <v>8581</v>
      </c>
      <c r="E4053" s="89">
        <v>0</v>
      </c>
      <c r="F4053" s="88" t="s">
        <v>1185</v>
      </c>
      <c r="H4053" s="3">
        <f>E4053+SUMIF('BR DTG PACUL'!C:C,'STOK PACUL'!C4053,'BR DTG PACUL'!E:E)</f>
        <v>0</v>
      </c>
    </row>
    <row r="4054" spans="1:8">
      <c r="A4054" s="88" t="s">
        <v>8582</v>
      </c>
      <c r="B4054" s="88" t="s">
        <v>881</v>
      </c>
      <c r="C4054" s="88" t="s">
        <v>8582</v>
      </c>
      <c r="D4054" s="88" t="s">
        <v>8583</v>
      </c>
      <c r="E4054" s="89">
        <v>2</v>
      </c>
      <c r="F4054" s="88" t="s">
        <v>1185</v>
      </c>
      <c r="H4054" s="3">
        <f>E4054+SUMIF('BR DTG PACUL'!C:C,'STOK PACUL'!C4054,'BR DTG PACUL'!E:E)</f>
        <v>2</v>
      </c>
    </row>
    <row r="4055" spans="1:8">
      <c r="A4055" s="88" t="s">
        <v>8584</v>
      </c>
      <c r="B4055" s="88" t="s">
        <v>876</v>
      </c>
      <c r="C4055" s="88" t="s">
        <v>8584</v>
      </c>
      <c r="D4055" s="88" t="s">
        <v>7627</v>
      </c>
      <c r="E4055" s="89">
        <v>0</v>
      </c>
      <c r="F4055" s="88" t="s">
        <v>1185</v>
      </c>
      <c r="H4055" s="3">
        <f>E4055+SUMIF('BR DTG PACUL'!C:C,'STOK PACUL'!C4055,'BR DTG PACUL'!E:E)</f>
        <v>0</v>
      </c>
    </row>
    <row r="4056" spans="1:8" ht="30">
      <c r="A4056" s="88" t="s">
        <v>8585</v>
      </c>
      <c r="B4056" s="88" t="s">
        <v>1184</v>
      </c>
      <c r="C4056" s="88" t="s">
        <v>8585</v>
      </c>
      <c r="D4056" s="88" t="s">
        <v>8586</v>
      </c>
      <c r="E4056" s="89">
        <v>0</v>
      </c>
      <c r="F4056" s="88" t="s">
        <v>1185</v>
      </c>
      <c r="H4056" s="3">
        <f>E4056+SUMIF('BR DTG PACUL'!C:C,'STOK PACUL'!C4056,'BR DTG PACUL'!E:E)</f>
        <v>0</v>
      </c>
    </row>
    <row r="4057" spans="1:8" ht="30">
      <c r="A4057" s="88" t="s">
        <v>575</v>
      </c>
      <c r="B4057" s="88" t="s">
        <v>877</v>
      </c>
      <c r="C4057" s="88" t="s">
        <v>575</v>
      </c>
      <c r="D4057" s="88" t="s">
        <v>1300</v>
      </c>
      <c r="E4057" s="89">
        <v>0</v>
      </c>
      <c r="F4057" s="88" t="s">
        <v>1185</v>
      </c>
      <c r="H4057" s="3">
        <f>E4057+SUMIF('BR DTG PACUL'!C:C,'STOK PACUL'!C4057,'BR DTG PACUL'!E:E)</f>
        <v>0</v>
      </c>
    </row>
    <row r="4058" spans="1:8" ht="30">
      <c r="A4058" s="88" t="s">
        <v>576</v>
      </c>
      <c r="B4058" s="88" t="s">
        <v>877</v>
      </c>
      <c r="C4058" s="88" t="s">
        <v>576</v>
      </c>
      <c r="D4058" s="88" t="s">
        <v>1301</v>
      </c>
      <c r="E4058" s="89">
        <v>0</v>
      </c>
      <c r="F4058" s="88" t="s">
        <v>1185</v>
      </c>
      <c r="H4058" s="3">
        <f>E4058+SUMIF('BR DTG PACUL'!C:C,'STOK PACUL'!C4058,'BR DTG PACUL'!E:E)</f>
        <v>0</v>
      </c>
    </row>
    <row r="4059" spans="1:8" ht="30">
      <c r="A4059" s="88" t="s">
        <v>479</v>
      </c>
      <c r="B4059" s="88" t="s">
        <v>877</v>
      </c>
      <c r="C4059" s="88" t="s">
        <v>479</v>
      </c>
      <c r="D4059" s="88" t="s">
        <v>1302</v>
      </c>
      <c r="E4059" s="89">
        <v>0</v>
      </c>
      <c r="F4059" s="88" t="s">
        <v>1185</v>
      </c>
      <c r="H4059" s="3">
        <f>E4059+SUMIF('BR DTG PACUL'!C:C,'STOK PACUL'!C4059,'BR DTG PACUL'!E:E)</f>
        <v>0</v>
      </c>
    </row>
    <row r="4060" spans="1:8" ht="30">
      <c r="A4060" s="88" t="s">
        <v>480</v>
      </c>
      <c r="B4060" s="88" t="s">
        <v>877</v>
      </c>
      <c r="C4060" s="88" t="s">
        <v>480</v>
      </c>
      <c r="D4060" s="88" t="s">
        <v>2072</v>
      </c>
      <c r="E4060" s="89">
        <v>1</v>
      </c>
      <c r="F4060" s="88" t="s">
        <v>1185</v>
      </c>
      <c r="H4060" s="3">
        <f>E4060+SUMIF('BR DTG PACUL'!C:C,'STOK PACUL'!C4060,'BR DTG PACUL'!E:E)</f>
        <v>1</v>
      </c>
    </row>
    <row r="4061" spans="1:8">
      <c r="A4061" s="88" t="s">
        <v>8587</v>
      </c>
      <c r="B4061" s="88" t="s">
        <v>876</v>
      </c>
      <c r="C4061" s="88" t="s">
        <v>8587</v>
      </c>
      <c r="D4061" s="88" t="s">
        <v>8588</v>
      </c>
      <c r="E4061" s="89">
        <v>0</v>
      </c>
      <c r="F4061" s="88" t="s">
        <v>1185</v>
      </c>
      <c r="H4061" s="3">
        <f>E4061+SUMIF('BR DTG PACUL'!C:C,'STOK PACUL'!C4061,'BR DTG PACUL'!E:E)</f>
        <v>0</v>
      </c>
    </row>
    <row r="4062" spans="1:8">
      <c r="A4062" s="88" t="s">
        <v>8589</v>
      </c>
      <c r="B4062" s="88" t="s">
        <v>876</v>
      </c>
      <c r="C4062" s="88" t="s">
        <v>8589</v>
      </c>
      <c r="D4062" s="88" t="s">
        <v>2330</v>
      </c>
      <c r="E4062" s="89">
        <v>0</v>
      </c>
      <c r="F4062" s="88" t="s">
        <v>1185</v>
      </c>
      <c r="H4062" s="3">
        <f>E4062+SUMIF('BR DTG PACUL'!C:C,'STOK PACUL'!C4062,'BR DTG PACUL'!E:E)</f>
        <v>0</v>
      </c>
    </row>
    <row r="4063" spans="1:8">
      <c r="A4063" s="88" t="s">
        <v>8590</v>
      </c>
      <c r="B4063" s="88" t="s">
        <v>876</v>
      </c>
      <c r="C4063" s="88" t="s">
        <v>8590</v>
      </c>
      <c r="D4063" s="88" t="s">
        <v>8591</v>
      </c>
      <c r="E4063" s="89">
        <v>0</v>
      </c>
      <c r="F4063" s="88" t="s">
        <v>1185</v>
      </c>
      <c r="H4063" s="3">
        <f>E4063+SUMIF('BR DTG PACUL'!C:C,'STOK PACUL'!C4063,'BR DTG PACUL'!E:E)</f>
        <v>0</v>
      </c>
    </row>
  </sheetData>
  <autoFilter ref="A1:IV4063" xr:uid="{00000000-0001-0000-0000-000000000000}"/>
  <phoneticPr fontId="40" type="noConversion"/>
  <pageMargins left="0.7" right="0.7" top="0.27" bottom="0.16" header="0.3" footer="0.3"/>
  <pageSetup paperSize="512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921"/>
  <sheetViews>
    <sheetView zoomScaleNormal="100" workbookViewId="0"/>
  </sheetViews>
  <sheetFormatPr defaultColWidth="9" defaultRowHeight="15.75" customHeight="1"/>
  <cols>
    <col min="1" max="1" width="18.140625" style="1" customWidth="1"/>
    <col min="2" max="2" width="16.7109375" style="1" customWidth="1"/>
    <col min="3" max="3" width="18.140625" style="1" customWidth="1"/>
    <col min="4" max="4" width="49.5703125" style="1" customWidth="1"/>
    <col min="5" max="5" width="13.28515625" style="1" bestFit="1" customWidth="1"/>
    <col min="6" max="7" width="13.85546875" style="1" customWidth="1"/>
    <col min="8" max="8" width="12" style="5" customWidth="1"/>
    <col min="9" max="9" width="54" style="8" customWidth="1"/>
    <col min="10" max="11" width="9.140625" style="8" customWidth="1"/>
    <col min="12" max="12" width="11.140625" style="8" customWidth="1"/>
    <col min="13" max="256" width="9.140625" style="8" customWidth="1"/>
  </cols>
  <sheetData>
    <row r="1" spans="1:13" ht="15.75" customHeight="1">
      <c r="A1" s="73" t="s">
        <v>531</v>
      </c>
      <c r="B1" s="44" t="s">
        <v>45</v>
      </c>
      <c r="C1" s="44" t="s">
        <v>13</v>
      </c>
      <c r="D1" s="44" t="s">
        <v>14</v>
      </c>
      <c r="E1" s="44" t="s">
        <v>74</v>
      </c>
      <c r="F1" s="1" t="s">
        <v>1</v>
      </c>
      <c r="G1" s="1" t="s">
        <v>8</v>
      </c>
      <c r="H1" s="2" t="s">
        <v>75</v>
      </c>
      <c r="I1" s="8" t="s">
        <v>147</v>
      </c>
    </row>
    <row r="2" spans="1:13" ht="15.75" customHeight="1">
      <c r="A2" s="91" t="s">
        <v>2330</v>
      </c>
      <c r="B2" s="91" t="s">
        <v>876</v>
      </c>
      <c r="C2" s="91" t="s">
        <v>2330</v>
      </c>
      <c r="D2" s="91" t="s">
        <v>2330</v>
      </c>
      <c r="E2" s="92">
        <v>0</v>
      </c>
      <c r="F2" s="91" t="s">
        <v>1185</v>
      </c>
      <c r="H2" s="3">
        <f>E2+SUMIF('BR DTG ADW'!C:C,C2,'BR DTG ADW'!E:E)</f>
        <v>0</v>
      </c>
      <c r="I2" s="4" t="s">
        <v>93</v>
      </c>
      <c r="J2" s="6"/>
      <c r="M2" s="7"/>
    </row>
    <row r="3" spans="1:13" ht="15.75" customHeight="1">
      <c r="A3" s="91" t="s">
        <v>8592</v>
      </c>
      <c r="B3" s="91" t="s">
        <v>876</v>
      </c>
      <c r="C3" s="91" t="s">
        <v>8592</v>
      </c>
      <c r="D3" s="91" t="s">
        <v>2330</v>
      </c>
      <c r="E3" s="92">
        <v>0</v>
      </c>
      <c r="F3" s="91" t="s">
        <v>1185</v>
      </c>
      <c r="H3" s="3">
        <f>E3+SUMIF('BR DTG ADW'!C:C,C3,'BR DTG ADW'!E:E)</f>
        <v>0</v>
      </c>
      <c r="J3" s="6"/>
      <c r="M3" s="7"/>
    </row>
    <row r="4" spans="1:13" ht="15.75" customHeight="1">
      <c r="A4" s="91" t="s">
        <v>8595</v>
      </c>
      <c r="B4" s="91" t="s">
        <v>876</v>
      </c>
      <c r="C4" s="91" t="s">
        <v>8595</v>
      </c>
      <c r="D4" s="91" t="s">
        <v>10631</v>
      </c>
      <c r="E4" s="92">
        <v>0</v>
      </c>
      <c r="F4" s="91" t="s">
        <v>1185</v>
      </c>
      <c r="H4" s="3">
        <f>E4+SUMIF('BR DTG ADW'!C:C,C4,'BR DTG ADW'!E:E)</f>
        <v>0</v>
      </c>
      <c r="J4" s="6"/>
    </row>
    <row r="5" spans="1:13" ht="15.75" customHeight="1">
      <c r="A5" s="91" t="s">
        <v>2333</v>
      </c>
      <c r="B5" s="91" t="s">
        <v>876</v>
      </c>
      <c r="C5" s="91" t="s">
        <v>2333</v>
      </c>
      <c r="D5" s="91" t="s">
        <v>2334</v>
      </c>
      <c r="E5" s="92">
        <v>0</v>
      </c>
      <c r="F5" s="91" t="s">
        <v>1185</v>
      </c>
      <c r="H5" s="3">
        <f>E5+SUMIF('BR DTG ADW'!C:C,C5,'BR DTG ADW'!E:E)</f>
        <v>0</v>
      </c>
      <c r="J5" s="6"/>
    </row>
    <row r="6" spans="1:13" ht="15.75" customHeight="1">
      <c r="A6" s="91" t="s">
        <v>2343</v>
      </c>
      <c r="B6" s="91" t="s">
        <v>876</v>
      </c>
      <c r="C6" s="91" t="s">
        <v>2343</v>
      </c>
      <c r="D6" s="91" t="s">
        <v>2344</v>
      </c>
      <c r="E6" s="92">
        <v>0</v>
      </c>
      <c r="F6" s="91" t="s">
        <v>1185</v>
      </c>
      <c r="H6" s="3">
        <f>E6+SUMIF('BR DTG ADW'!C:C,C6,'BR DTG ADW'!E:E)</f>
        <v>0</v>
      </c>
      <c r="J6" s="6"/>
    </row>
    <row r="7" spans="1:13" ht="15.75" customHeight="1">
      <c r="A7" s="91" t="s">
        <v>2345</v>
      </c>
      <c r="B7" s="91" t="s">
        <v>876</v>
      </c>
      <c r="C7" s="91" t="s">
        <v>2345</v>
      </c>
      <c r="D7" s="91" t="s">
        <v>2346</v>
      </c>
      <c r="E7" s="92">
        <v>0</v>
      </c>
      <c r="F7" s="91" t="s">
        <v>1185</v>
      </c>
      <c r="H7" s="3">
        <f>E7+SUMIF('BR DTG ADW'!C:C,C7,'BR DTG ADW'!E:E)</f>
        <v>0</v>
      </c>
      <c r="J7" s="6"/>
    </row>
    <row r="8" spans="1:13" ht="15.75" customHeight="1">
      <c r="A8" s="91" t="s">
        <v>2347</v>
      </c>
      <c r="B8" s="91" t="s">
        <v>877</v>
      </c>
      <c r="C8" s="91" t="s">
        <v>2347</v>
      </c>
      <c r="D8" s="91" t="s">
        <v>2348</v>
      </c>
      <c r="E8" s="92">
        <v>2</v>
      </c>
      <c r="F8" s="91" t="s">
        <v>1185</v>
      </c>
      <c r="H8" s="3">
        <f>E8+SUMIF('BR DTG ADW'!C:C,C8,'BR DTG ADW'!E:E)</f>
        <v>2</v>
      </c>
      <c r="J8" s="6"/>
    </row>
    <row r="9" spans="1:13" ht="15.75" customHeight="1">
      <c r="A9" s="91" t="s">
        <v>2349</v>
      </c>
      <c r="B9" s="91" t="s">
        <v>876</v>
      </c>
      <c r="C9" s="91" t="s">
        <v>2349</v>
      </c>
      <c r="D9" s="91" t="s">
        <v>8606</v>
      </c>
      <c r="E9" s="92">
        <v>0</v>
      </c>
      <c r="F9" s="91" t="s">
        <v>1185</v>
      </c>
      <c r="H9" s="3">
        <f>E9+SUMIF('BR DTG ADW'!C:C,C9,'BR DTG ADW'!E:E)</f>
        <v>0</v>
      </c>
      <c r="J9" s="6"/>
    </row>
    <row r="10" spans="1:13" ht="15.75" customHeight="1">
      <c r="A10" s="91" t="s">
        <v>2351</v>
      </c>
      <c r="B10" s="91" t="s">
        <v>876</v>
      </c>
      <c r="C10" s="91" t="s">
        <v>2351</v>
      </c>
      <c r="D10" s="91" t="s">
        <v>2352</v>
      </c>
      <c r="E10" s="92">
        <v>0</v>
      </c>
      <c r="F10" s="91" t="s">
        <v>1185</v>
      </c>
      <c r="H10" s="3">
        <f>E10+SUMIF('BR DTG ADW'!C:C,C10,'BR DTG ADW'!E:E)</f>
        <v>0</v>
      </c>
      <c r="J10" s="6"/>
    </row>
    <row r="11" spans="1:13" ht="15.75" customHeight="1">
      <c r="A11" s="91" t="s">
        <v>2353</v>
      </c>
      <c r="B11" s="91" t="s">
        <v>876</v>
      </c>
      <c r="C11" s="91" t="s">
        <v>2353</v>
      </c>
      <c r="D11" s="91" t="s">
        <v>2354</v>
      </c>
      <c r="E11" s="92">
        <v>0</v>
      </c>
      <c r="F11" s="91" t="s">
        <v>1185</v>
      </c>
      <c r="H11" s="3">
        <f>E11+SUMIF('BR DTG ADW'!C:C,C11,'BR DTG ADW'!E:E)</f>
        <v>0</v>
      </c>
      <c r="J11" s="6"/>
    </row>
    <row r="12" spans="1:13" ht="15.75" customHeight="1">
      <c r="A12" s="91" t="s">
        <v>176</v>
      </c>
      <c r="B12" s="91" t="s">
        <v>876</v>
      </c>
      <c r="C12" s="91" t="s">
        <v>176</v>
      </c>
      <c r="D12" s="91" t="s">
        <v>878</v>
      </c>
      <c r="E12" s="92">
        <v>0</v>
      </c>
      <c r="F12" s="91" t="s">
        <v>1185</v>
      </c>
      <c r="H12" s="3">
        <f>E12+SUMIF('BR DTG ADW'!C:C,C12,'BR DTG ADW'!E:E)</f>
        <v>0</v>
      </c>
      <c r="J12" s="6"/>
    </row>
    <row r="13" spans="1:13" ht="15.75" customHeight="1">
      <c r="A13" s="91" t="s">
        <v>2357</v>
      </c>
      <c r="B13" s="91" t="s">
        <v>876</v>
      </c>
      <c r="C13" s="91" t="s">
        <v>2357</v>
      </c>
      <c r="D13" s="91" t="s">
        <v>8607</v>
      </c>
      <c r="E13" s="92">
        <v>0</v>
      </c>
      <c r="F13" s="91" t="s">
        <v>1185</v>
      </c>
      <c r="H13" s="3">
        <f>E13+SUMIF('BR DTG ADW'!C:C,C13,'BR DTG ADW'!E:E)</f>
        <v>0</v>
      </c>
      <c r="J13" s="6"/>
    </row>
    <row r="14" spans="1:13" ht="15.75" customHeight="1">
      <c r="A14" s="91" t="s">
        <v>2359</v>
      </c>
      <c r="B14" s="91" t="s">
        <v>876</v>
      </c>
      <c r="C14" s="91" t="s">
        <v>2359</v>
      </c>
      <c r="D14" s="91" t="s">
        <v>8608</v>
      </c>
      <c r="E14" s="92">
        <v>0</v>
      </c>
      <c r="F14" s="91" t="s">
        <v>1185</v>
      </c>
      <c r="H14" s="3">
        <f>E14+SUMIF('BR DTG ADW'!C:C,C14,'BR DTG ADW'!E:E)</f>
        <v>0</v>
      </c>
      <c r="J14" s="6"/>
    </row>
    <row r="15" spans="1:13" ht="15.75" customHeight="1">
      <c r="A15" s="91" t="s">
        <v>2361</v>
      </c>
      <c r="B15" s="91" t="s">
        <v>876</v>
      </c>
      <c r="C15" s="91" t="s">
        <v>2361</v>
      </c>
      <c r="D15" s="91" t="s">
        <v>2362</v>
      </c>
      <c r="E15" s="92">
        <v>0</v>
      </c>
      <c r="F15" s="91" t="s">
        <v>1185</v>
      </c>
      <c r="H15" s="3">
        <f>E15+SUMIF('BR DTG ADW'!C:C,C15,'BR DTG ADW'!E:E)</f>
        <v>0</v>
      </c>
      <c r="J15" s="6"/>
    </row>
    <row r="16" spans="1:13" ht="15.75" customHeight="1">
      <c r="A16" s="91" t="s">
        <v>2363</v>
      </c>
      <c r="B16" s="91" t="s">
        <v>876</v>
      </c>
      <c r="C16" s="91" t="s">
        <v>2363</v>
      </c>
      <c r="D16" s="91" t="s">
        <v>8610</v>
      </c>
      <c r="E16" s="92">
        <v>0</v>
      </c>
      <c r="F16" s="91" t="s">
        <v>1185</v>
      </c>
      <c r="H16" s="3">
        <f>E16+SUMIF('BR DTG ADW'!C:C,C16,'BR DTG ADW'!E:E)</f>
        <v>0</v>
      </c>
      <c r="J16" s="6"/>
    </row>
    <row r="17" spans="1:10" ht="15.75" customHeight="1">
      <c r="A17" s="91" t="s">
        <v>1558</v>
      </c>
      <c r="B17" s="91" t="s">
        <v>876</v>
      </c>
      <c r="C17" s="91" t="s">
        <v>1558</v>
      </c>
      <c r="D17" s="91" t="s">
        <v>8611</v>
      </c>
      <c r="E17" s="92">
        <v>0</v>
      </c>
      <c r="F17" s="91" t="s">
        <v>1185</v>
      </c>
      <c r="H17" s="3">
        <f>E17+SUMIF('BR DTG ADW'!C:C,C17,'BR DTG ADW'!E:E)</f>
        <v>0</v>
      </c>
      <c r="J17" s="6"/>
    </row>
    <row r="18" spans="1:10" ht="15.75" customHeight="1">
      <c r="A18" s="91" t="s">
        <v>879</v>
      </c>
      <c r="B18" s="91" t="s">
        <v>876</v>
      </c>
      <c r="C18" s="91" t="s">
        <v>879</v>
      </c>
      <c r="D18" s="91" t="s">
        <v>880</v>
      </c>
      <c r="E18" s="92">
        <v>0</v>
      </c>
      <c r="F18" s="91" t="s">
        <v>1185</v>
      </c>
      <c r="H18" s="3">
        <f>E18+SUMIF('BR DTG ADW'!C:C,C18,'BR DTG ADW'!E:E)</f>
        <v>0</v>
      </c>
      <c r="J18" s="6"/>
    </row>
    <row r="19" spans="1:10" ht="15.75" customHeight="1">
      <c r="A19" s="91" t="s">
        <v>536</v>
      </c>
      <c r="B19" s="91" t="s">
        <v>876</v>
      </c>
      <c r="C19" s="91" t="s">
        <v>536</v>
      </c>
      <c r="D19" s="91" t="s">
        <v>8612</v>
      </c>
      <c r="E19" s="92">
        <v>0</v>
      </c>
      <c r="F19" s="91" t="s">
        <v>1185</v>
      </c>
      <c r="H19" s="3">
        <f>E19+SUMIF('BR DTG ADW'!C:C,C19,'BR DTG ADW'!E:E)</f>
        <v>0</v>
      </c>
      <c r="J19" s="6"/>
    </row>
    <row r="20" spans="1:10" ht="15.75" customHeight="1">
      <c r="A20" s="91" t="s">
        <v>8613</v>
      </c>
      <c r="B20" s="91" t="s">
        <v>876</v>
      </c>
      <c r="C20" s="91" t="s">
        <v>8613</v>
      </c>
      <c r="D20" s="91" t="s">
        <v>8614</v>
      </c>
      <c r="E20" s="92">
        <v>0</v>
      </c>
      <c r="F20" s="91" t="s">
        <v>1185</v>
      </c>
      <c r="H20" s="3">
        <f>E20+SUMIF('BR DTG ADW'!C:C,C20,'BR DTG ADW'!E:E)</f>
        <v>0</v>
      </c>
      <c r="J20" s="6"/>
    </row>
    <row r="21" spans="1:10" ht="15.75" customHeight="1">
      <c r="A21" s="91" t="s">
        <v>2367</v>
      </c>
      <c r="B21" s="91" t="s">
        <v>881</v>
      </c>
      <c r="C21" s="91" t="s">
        <v>2367</v>
      </c>
      <c r="D21" s="91" t="s">
        <v>2368</v>
      </c>
      <c r="E21" s="92">
        <v>1</v>
      </c>
      <c r="F21" s="91" t="s">
        <v>1185</v>
      </c>
      <c r="H21" s="3">
        <f>E21+SUMIF('BR DTG ADW'!C:C,C21,'BR DTG ADW'!E:E)</f>
        <v>1</v>
      </c>
      <c r="J21" s="6"/>
    </row>
    <row r="22" spans="1:10" ht="15.75" customHeight="1">
      <c r="A22" s="91" t="s">
        <v>8615</v>
      </c>
      <c r="B22" s="91" t="s">
        <v>876</v>
      </c>
      <c r="C22" s="91" t="s">
        <v>8615</v>
      </c>
      <c r="D22" s="91" t="s">
        <v>8616</v>
      </c>
      <c r="E22" s="92">
        <v>0</v>
      </c>
      <c r="F22" s="91" t="s">
        <v>1185</v>
      </c>
      <c r="H22" s="3">
        <f>E22+SUMIF('BR DTG ADW'!C:C,C22,'BR DTG ADW'!E:E)</f>
        <v>0</v>
      </c>
      <c r="J22" s="6"/>
    </row>
    <row r="23" spans="1:10" ht="15.75" customHeight="1">
      <c r="A23" s="91" t="s">
        <v>8618</v>
      </c>
      <c r="B23" s="91" t="s">
        <v>876</v>
      </c>
      <c r="C23" s="91" t="s">
        <v>8618</v>
      </c>
      <c r="D23" s="91" t="s">
        <v>8619</v>
      </c>
      <c r="E23" s="92">
        <v>0</v>
      </c>
      <c r="F23" s="91" t="s">
        <v>1185</v>
      </c>
      <c r="H23" s="3">
        <f>E23+SUMIF('BR DTG ADW'!C:C,C23,'BR DTG ADW'!E:E)</f>
        <v>0</v>
      </c>
      <c r="J23" s="6"/>
    </row>
    <row r="24" spans="1:10" ht="15.75" customHeight="1">
      <c r="A24" s="91" t="s">
        <v>2377</v>
      </c>
      <c r="B24" s="91" t="s">
        <v>876</v>
      </c>
      <c r="C24" s="91" t="s">
        <v>2377</v>
      </c>
      <c r="D24" s="91" t="s">
        <v>2378</v>
      </c>
      <c r="E24" s="92">
        <v>0</v>
      </c>
      <c r="F24" s="91" t="s">
        <v>1185</v>
      </c>
      <c r="H24" s="3">
        <f>E24+SUMIF('BR DTG ADW'!C:C,C24,'BR DTG ADW'!E:E)</f>
        <v>0</v>
      </c>
      <c r="J24" s="6"/>
    </row>
    <row r="25" spans="1:10" ht="15.75" customHeight="1">
      <c r="A25" s="91" t="s">
        <v>2379</v>
      </c>
      <c r="B25" s="91" t="s">
        <v>876</v>
      </c>
      <c r="C25" s="91" t="s">
        <v>2379</v>
      </c>
      <c r="D25" s="91" t="s">
        <v>2380</v>
      </c>
      <c r="E25" s="92">
        <v>0</v>
      </c>
      <c r="F25" s="91" t="s">
        <v>1185</v>
      </c>
      <c r="H25" s="3">
        <f>E25+SUMIF('BR DTG ADW'!C:C,C25,'BR DTG ADW'!E:E)</f>
        <v>0</v>
      </c>
      <c r="J25" s="6"/>
    </row>
    <row r="26" spans="1:10" ht="15.75" customHeight="1">
      <c r="A26" s="91" t="s">
        <v>177</v>
      </c>
      <c r="B26" s="91" t="s">
        <v>881</v>
      </c>
      <c r="C26" s="91" t="s">
        <v>177</v>
      </c>
      <c r="D26" s="91" t="s">
        <v>882</v>
      </c>
      <c r="E26" s="92">
        <v>1</v>
      </c>
      <c r="F26" s="91" t="s">
        <v>1185</v>
      </c>
      <c r="H26" s="3">
        <f>E26+SUMIF('BR DTG ADW'!C:C,C26,'BR DTG ADW'!E:E)</f>
        <v>1</v>
      </c>
      <c r="J26" s="6"/>
    </row>
    <row r="27" spans="1:10" ht="15.75" customHeight="1">
      <c r="A27" s="91" t="s">
        <v>2381</v>
      </c>
      <c r="B27" s="91" t="s">
        <v>876</v>
      </c>
      <c r="C27" s="91" t="s">
        <v>2381</v>
      </c>
      <c r="D27" s="91" t="s">
        <v>2382</v>
      </c>
      <c r="E27" s="92">
        <v>0</v>
      </c>
      <c r="F27" s="91" t="s">
        <v>1185</v>
      </c>
      <c r="H27" s="3">
        <f>E27+SUMIF('BR DTG ADW'!C:C,C27,'BR DTG ADW'!E:E)</f>
        <v>0</v>
      </c>
      <c r="J27" s="6"/>
    </row>
    <row r="28" spans="1:10" ht="15.75" customHeight="1">
      <c r="A28" s="91" t="s">
        <v>2383</v>
      </c>
      <c r="B28" s="91" t="s">
        <v>876</v>
      </c>
      <c r="C28" s="91" t="s">
        <v>2383</v>
      </c>
      <c r="D28" s="91" t="s">
        <v>2384</v>
      </c>
      <c r="E28" s="92">
        <v>1</v>
      </c>
      <c r="F28" s="91" t="s">
        <v>1185</v>
      </c>
      <c r="H28" s="3">
        <f>E28+SUMIF('BR DTG ADW'!C:C,C28,'BR DTG ADW'!E:E)</f>
        <v>1</v>
      </c>
      <c r="J28" s="6"/>
    </row>
    <row r="29" spans="1:10" ht="15.75" customHeight="1">
      <c r="A29" s="91" t="s">
        <v>178</v>
      </c>
      <c r="B29" s="91" t="s">
        <v>881</v>
      </c>
      <c r="C29" s="91" t="s">
        <v>178</v>
      </c>
      <c r="D29" s="91" t="s">
        <v>883</v>
      </c>
      <c r="E29" s="92">
        <v>1</v>
      </c>
      <c r="F29" s="91" t="s">
        <v>1185</v>
      </c>
      <c r="H29" s="3">
        <f>E29+SUMIF('BR DTG ADW'!C:C,C29,'BR DTG ADW'!E:E)</f>
        <v>1</v>
      </c>
      <c r="J29" s="6"/>
    </row>
    <row r="30" spans="1:10" ht="15.75" customHeight="1">
      <c r="A30" s="91" t="s">
        <v>2387</v>
      </c>
      <c r="B30" s="91" t="s">
        <v>876</v>
      </c>
      <c r="C30" s="91" t="s">
        <v>2387</v>
      </c>
      <c r="D30" s="91" t="s">
        <v>2388</v>
      </c>
      <c r="E30" s="92">
        <v>0</v>
      </c>
      <c r="F30" s="91" t="s">
        <v>1185</v>
      </c>
      <c r="H30" s="3">
        <f>E30+SUMIF('BR DTG ADW'!C:C,C30,'BR DTG ADW'!E:E)</f>
        <v>0</v>
      </c>
      <c r="J30" s="6"/>
    </row>
    <row r="31" spans="1:10" ht="15.75" customHeight="1">
      <c r="A31" s="91" t="s">
        <v>611</v>
      </c>
      <c r="B31" s="91" t="s">
        <v>876</v>
      </c>
      <c r="C31" s="91" t="s">
        <v>611</v>
      </c>
      <c r="D31" s="91" t="s">
        <v>10632</v>
      </c>
      <c r="E31" s="92">
        <v>0</v>
      </c>
      <c r="F31" s="91" t="s">
        <v>1185</v>
      </c>
      <c r="H31" s="3">
        <f>E31+SUMIF('BR DTG ADW'!C:C,C31,'BR DTG ADW'!E:E)</f>
        <v>0</v>
      </c>
      <c r="J31" s="6"/>
    </row>
    <row r="32" spans="1:10" ht="15.75" customHeight="1">
      <c r="A32" s="91" t="s">
        <v>1399</v>
      </c>
      <c r="B32" s="91" t="s">
        <v>884</v>
      </c>
      <c r="C32" s="91" t="s">
        <v>1399</v>
      </c>
      <c r="D32" s="91" t="s">
        <v>1400</v>
      </c>
      <c r="E32" s="92">
        <v>1</v>
      </c>
      <c r="F32" s="91" t="s">
        <v>1185</v>
      </c>
      <c r="H32" s="3">
        <f>E32+SUMIF('BR DTG ADW'!C:C,C32,'BR DTG ADW'!E:E)</f>
        <v>1</v>
      </c>
      <c r="J32" s="6"/>
    </row>
    <row r="33" spans="1:10" ht="15.75" customHeight="1">
      <c r="A33" s="91" t="s">
        <v>2390</v>
      </c>
      <c r="B33" s="91" t="s">
        <v>884</v>
      </c>
      <c r="C33" s="91" t="s">
        <v>2390</v>
      </c>
      <c r="D33" s="91" t="s">
        <v>2391</v>
      </c>
      <c r="E33" s="92">
        <v>1</v>
      </c>
      <c r="F33" s="91" t="s">
        <v>1185</v>
      </c>
      <c r="H33" s="3">
        <f>E33+SUMIF('BR DTG ADW'!C:C,C33,'BR DTG ADW'!E:E)</f>
        <v>1</v>
      </c>
      <c r="J33" s="6"/>
    </row>
    <row r="34" spans="1:10" ht="15.75" customHeight="1">
      <c r="A34" s="91" t="s">
        <v>1559</v>
      </c>
      <c r="B34" s="91" t="s">
        <v>884</v>
      </c>
      <c r="C34" s="91" t="s">
        <v>1559</v>
      </c>
      <c r="D34" s="91" t="s">
        <v>1560</v>
      </c>
      <c r="E34" s="92">
        <v>0</v>
      </c>
      <c r="F34" s="91" t="s">
        <v>1185</v>
      </c>
      <c r="H34" s="3">
        <f>E34+SUMIF('BR DTG ADW'!C:C,C34,'BR DTG ADW'!E:E)</f>
        <v>0</v>
      </c>
      <c r="J34" s="6"/>
    </row>
    <row r="35" spans="1:10" ht="15.75" customHeight="1">
      <c r="A35" s="91" t="s">
        <v>8623</v>
      </c>
      <c r="B35" s="91" t="s">
        <v>876</v>
      </c>
      <c r="C35" s="91" t="s">
        <v>8623</v>
      </c>
      <c r="D35" s="91" t="s">
        <v>8624</v>
      </c>
      <c r="E35" s="92">
        <v>0</v>
      </c>
      <c r="F35" s="91" t="s">
        <v>1185</v>
      </c>
      <c r="H35" s="3">
        <f>E35+SUMIF('BR DTG ADW'!C:C,C35,'BR DTG ADW'!E:E)</f>
        <v>0</v>
      </c>
      <c r="J35" s="6"/>
    </row>
    <row r="36" spans="1:10" ht="15.75" customHeight="1">
      <c r="A36" s="91" t="s">
        <v>179</v>
      </c>
      <c r="B36" s="91" t="s">
        <v>884</v>
      </c>
      <c r="C36" s="91" t="s">
        <v>179</v>
      </c>
      <c r="D36" s="91" t="s">
        <v>885</v>
      </c>
      <c r="E36" s="92">
        <v>1</v>
      </c>
      <c r="F36" s="91" t="s">
        <v>1185</v>
      </c>
      <c r="H36" s="3">
        <f>E36+SUMIF('BR DTG ADW'!C:C,C36,'BR DTG ADW'!E:E)</f>
        <v>1</v>
      </c>
      <c r="J36" s="6"/>
    </row>
    <row r="37" spans="1:10" ht="15.75" customHeight="1">
      <c r="A37" s="91" t="s">
        <v>2392</v>
      </c>
      <c r="B37" s="91" t="s">
        <v>884</v>
      </c>
      <c r="C37" s="91" t="s">
        <v>2392</v>
      </c>
      <c r="D37" s="91" t="s">
        <v>2393</v>
      </c>
      <c r="E37" s="92">
        <v>0</v>
      </c>
      <c r="F37" s="91" t="s">
        <v>1185</v>
      </c>
      <c r="H37" s="3">
        <f>E37+SUMIF('BR DTG ADW'!C:C,C37,'BR DTG ADW'!E:E)</f>
        <v>0</v>
      </c>
      <c r="J37" s="6"/>
    </row>
    <row r="38" spans="1:10" ht="15.75" customHeight="1">
      <c r="A38" s="91" t="s">
        <v>1401</v>
      </c>
      <c r="B38" s="91" t="s">
        <v>884</v>
      </c>
      <c r="C38" s="91" t="s">
        <v>1401</v>
      </c>
      <c r="D38" s="91" t="s">
        <v>1402</v>
      </c>
      <c r="E38" s="92">
        <v>1</v>
      </c>
      <c r="F38" s="91" t="s">
        <v>1185</v>
      </c>
      <c r="H38" s="3">
        <f>E38+SUMIF('BR DTG ADW'!C:C,C38,'BR DTG ADW'!E:E)</f>
        <v>1</v>
      </c>
      <c r="J38" s="6"/>
    </row>
    <row r="39" spans="1:10" ht="15.75" customHeight="1">
      <c r="A39" s="91" t="s">
        <v>2394</v>
      </c>
      <c r="B39" s="91" t="s">
        <v>876</v>
      </c>
      <c r="C39" s="91" t="s">
        <v>2394</v>
      </c>
      <c r="D39" s="91" t="s">
        <v>2395</v>
      </c>
      <c r="E39" s="92">
        <v>0</v>
      </c>
      <c r="F39" s="91" t="s">
        <v>1185</v>
      </c>
      <c r="H39" s="3">
        <f>E39+SUMIF('BR DTG ADW'!C:C,C39,'BR DTG ADW'!E:E)</f>
        <v>0</v>
      </c>
      <c r="J39" s="6"/>
    </row>
    <row r="40" spans="1:10" ht="15.75" customHeight="1">
      <c r="A40" s="91" t="s">
        <v>180</v>
      </c>
      <c r="B40" s="91" t="s">
        <v>884</v>
      </c>
      <c r="C40" s="91" t="s">
        <v>180</v>
      </c>
      <c r="D40" s="91" t="s">
        <v>886</v>
      </c>
      <c r="E40" s="92">
        <v>0</v>
      </c>
      <c r="F40" s="91" t="s">
        <v>1185</v>
      </c>
      <c r="H40" s="3">
        <f>E40+SUMIF('BR DTG ADW'!C:C,C40,'BR DTG ADW'!E:E)</f>
        <v>0</v>
      </c>
      <c r="J40" s="6"/>
    </row>
    <row r="41" spans="1:10" ht="15.75" customHeight="1">
      <c r="A41" s="91" t="s">
        <v>2396</v>
      </c>
      <c r="B41" s="91" t="s">
        <v>876</v>
      </c>
      <c r="C41" s="91" t="s">
        <v>2396</v>
      </c>
      <c r="D41" s="91" t="s">
        <v>2397</v>
      </c>
      <c r="E41" s="92">
        <v>0</v>
      </c>
      <c r="F41" s="91" t="s">
        <v>1185</v>
      </c>
      <c r="H41" s="3">
        <f>E41+SUMIF('BR DTG ADW'!C:C,C41,'BR DTG ADW'!E:E)</f>
        <v>0</v>
      </c>
      <c r="J41" s="6"/>
    </row>
    <row r="42" spans="1:10" ht="15.75" customHeight="1">
      <c r="A42" s="91" t="s">
        <v>181</v>
      </c>
      <c r="B42" s="91" t="s">
        <v>884</v>
      </c>
      <c r="C42" s="91" t="s">
        <v>181</v>
      </c>
      <c r="D42" s="91" t="s">
        <v>887</v>
      </c>
      <c r="E42" s="92">
        <v>1</v>
      </c>
      <c r="F42" s="91" t="s">
        <v>1185</v>
      </c>
      <c r="H42" s="3">
        <f>E42+SUMIF('BR DTG ADW'!C:C,C42,'BR DTG ADW'!E:E)</f>
        <v>1</v>
      </c>
      <c r="J42" s="6"/>
    </row>
    <row r="43" spans="1:10" ht="15.75" customHeight="1">
      <c r="A43" s="91" t="s">
        <v>2398</v>
      </c>
      <c r="B43" s="91" t="s">
        <v>876</v>
      </c>
      <c r="C43" s="91" t="s">
        <v>2398</v>
      </c>
      <c r="D43" s="91" t="s">
        <v>2399</v>
      </c>
      <c r="E43" s="92">
        <v>0</v>
      </c>
      <c r="F43" s="91" t="s">
        <v>1185</v>
      </c>
      <c r="H43" s="3">
        <f>E43+SUMIF('BR DTG ADW'!C:C,C43,'BR DTG ADW'!E:E)</f>
        <v>0</v>
      </c>
      <c r="J43" s="6"/>
    </row>
    <row r="44" spans="1:10" ht="15.75" customHeight="1">
      <c r="A44" s="91" t="s">
        <v>182</v>
      </c>
      <c r="B44" s="91" t="s">
        <v>888</v>
      </c>
      <c r="C44" s="91" t="s">
        <v>182</v>
      </c>
      <c r="D44" s="91" t="s">
        <v>889</v>
      </c>
      <c r="E44" s="92">
        <v>20</v>
      </c>
      <c r="F44" s="91" t="s">
        <v>1185</v>
      </c>
      <c r="H44" s="3">
        <f>E44+SUMIF('BR DTG ADW'!C:C,C44,'BR DTG ADW'!E:E)</f>
        <v>20</v>
      </c>
      <c r="J44" s="6"/>
    </row>
    <row r="45" spans="1:10" ht="15.75" customHeight="1">
      <c r="A45" s="91" t="s">
        <v>492</v>
      </c>
      <c r="B45" s="91" t="s">
        <v>888</v>
      </c>
      <c r="C45" s="91" t="s">
        <v>492</v>
      </c>
      <c r="D45" s="91" t="s">
        <v>890</v>
      </c>
      <c r="E45" s="92">
        <v>1</v>
      </c>
      <c r="F45" s="91" t="s">
        <v>1185</v>
      </c>
      <c r="H45" s="3">
        <f>E45+SUMIF('BR DTG ADW'!C:C,C45,'BR DTG ADW'!E:E)</f>
        <v>1</v>
      </c>
      <c r="J45" s="6"/>
    </row>
    <row r="46" spans="1:10" ht="15.75" customHeight="1">
      <c r="A46" s="91" t="s">
        <v>2400</v>
      </c>
      <c r="B46" s="91" t="s">
        <v>876</v>
      </c>
      <c r="C46" s="91" t="s">
        <v>2400</v>
      </c>
      <c r="D46" s="91" t="s">
        <v>2401</v>
      </c>
      <c r="E46" s="92">
        <v>0</v>
      </c>
      <c r="F46" s="91" t="s">
        <v>1185</v>
      </c>
      <c r="H46" s="3">
        <f>E46+SUMIF('BR DTG ADW'!C:C,C46,'BR DTG ADW'!E:E)</f>
        <v>0</v>
      </c>
      <c r="J46" s="6"/>
    </row>
    <row r="47" spans="1:10" ht="15.75" customHeight="1">
      <c r="A47" s="91" t="s">
        <v>8629</v>
      </c>
      <c r="B47" s="91" t="s">
        <v>876</v>
      </c>
      <c r="C47" s="91" t="s">
        <v>8629</v>
      </c>
      <c r="D47" s="91" t="s">
        <v>8630</v>
      </c>
      <c r="E47" s="92">
        <v>0</v>
      </c>
      <c r="F47" s="91" t="s">
        <v>1185</v>
      </c>
      <c r="H47" s="3">
        <f>E47+SUMIF('BR DTG ADW'!C:C,C47,'BR DTG ADW'!E:E)</f>
        <v>0</v>
      </c>
      <c r="J47" s="6"/>
    </row>
    <row r="48" spans="1:10" ht="15.75" customHeight="1">
      <c r="A48" s="91" t="s">
        <v>183</v>
      </c>
      <c r="B48" s="91" t="s">
        <v>891</v>
      </c>
      <c r="C48" s="91" t="s">
        <v>183</v>
      </c>
      <c r="D48" s="91" t="s">
        <v>892</v>
      </c>
      <c r="E48" s="92">
        <v>58</v>
      </c>
      <c r="F48" s="91" t="s">
        <v>1185</v>
      </c>
      <c r="H48" s="3">
        <f>E48+SUMIF('BR DTG ADW'!C:C,C48,'BR DTG ADW'!E:E)</f>
        <v>58</v>
      </c>
      <c r="J48" s="6"/>
    </row>
    <row r="49" spans="1:10" ht="15.75" customHeight="1">
      <c r="A49" s="91" t="s">
        <v>184</v>
      </c>
      <c r="B49" s="91" t="s">
        <v>891</v>
      </c>
      <c r="C49" s="91" t="s">
        <v>184</v>
      </c>
      <c r="D49" s="91" t="s">
        <v>893</v>
      </c>
      <c r="E49" s="92">
        <v>82</v>
      </c>
      <c r="F49" s="91" t="s">
        <v>1185</v>
      </c>
      <c r="H49" s="3">
        <f>E49+SUMIF('BR DTG ADW'!C:C,C49,'BR DTG ADW'!E:E)</f>
        <v>82</v>
      </c>
      <c r="J49" s="6"/>
    </row>
    <row r="50" spans="1:10" ht="15.75" customHeight="1">
      <c r="A50" s="91" t="s">
        <v>185</v>
      </c>
      <c r="B50" s="91" t="s">
        <v>891</v>
      </c>
      <c r="C50" s="91" t="s">
        <v>185</v>
      </c>
      <c r="D50" s="91" t="s">
        <v>894</v>
      </c>
      <c r="E50" s="92">
        <v>90</v>
      </c>
      <c r="F50" s="91" t="s">
        <v>1185</v>
      </c>
      <c r="H50" s="3">
        <f>E50+SUMIF('BR DTG ADW'!C:C,C50,'BR DTG ADW'!E:E)</f>
        <v>90</v>
      </c>
      <c r="J50" s="6"/>
    </row>
    <row r="51" spans="1:10" ht="15.75" customHeight="1">
      <c r="A51" s="91" t="s">
        <v>186</v>
      </c>
      <c r="B51" s="91" t="s">
        <v>891</v>
      </c>
      <c r="C51" s="91" t="s">
        <v>186</v>
      </c>
      <c r="D51" s="91" t="s">
        <v>895</v>
      </c>
      <c r="E51" s="92">
        <v>2</v>
      </c>
      <c r="F51" s="91" t="s">
        <v>1185</v>
      </c>
      <c r="H51" s="3">
        <f>E51+SUMIF('BR DTG ADW'!C:C,C51,'BR DTG ADW'!E:E)</f>
        <v>2</v>
      </c>
      <c r="J51" s="6"/>
    </row>
    <row r="52" spans="1:10" ht="15.75" customHeight="1">
      <c r="A52" s="91" t="s">
        <v>187</v>
      </c>
      <c r="B52" s="91" t="s">
        <v>891</v>
      </c>
      <c r="C52" s="91" t="s">
        <v>187</v>
      </c>
      <c r="D52" s="91" t="s">
        <v>896</v>
      </c>
      <c r="E52" s="92">
        <v>4</v>
      </c>
      <c r="F52" s="91" t="s">
        <v>1185</v>
      </c>
      <c r="H52" s="3">
        <f>E52+SUMIF('BR DTG ADW'!C:C,C52,'BR DTG ADW'!E:E)</f>
        <v>4</v>
      </c>
      <c r="J52" s="6"/>
    </row>
    <row r="53" spans="1:10" ht="15.75" customHeight="1">
      <c r="A53" s="91" t="s">
        <v>2404</v>
      </c>
      <c r="B53" s="91" t="s">
        <v>876</v>
      </c>
      <c r="C53" s="91" t="s">
        <v>2404</v>
      </c>
      <c r="D53" s="91" t="s">
        <v>2405</v>
      </c>
      <c r="E53" s="92">
        <v>0</v>
      </c>
      <c r="F53" s="91" t="s">
        <v>1185</v>
      </c>
      <c r="H53" s="3">
        <f>E53+SUMIF('BR DTG ADW'!C:C,C53,'BR DTG ADW'!E:E)</f>
        <v>0</v>
      </c>
      <c r="J53" s="6"/>
    </row>
    <row r="54" spans="1:10" ht="15.75" customHeight="1">
      <c r="A54" s="91" t="s">
        <v>188</v>
      </c>
      <c r="B54" s="91" t="s">
        <v>891</v>
      </c>
      <c r="C54" s="91" t="s">
        <v>188</v>
      </c>
      <c r="D54" s="91" t="s">
        <v>897</v>
      </c>
      <c r="E54" s="92">
        <v>20</v>
      </c>
      <c r="F54" s="91" t="s">
        <v>1185</v>
      </c>
      <c r="H54" s="3">
        <f>E54+SUMIF('BR DTG ADW'!C:C,C54,'BR DTG ADW'!E:E)</f>
        <v>20</v>
      </c>
      <c r="J54" s="6"/>
    </row>
    <row r="55" spans="1:10" ht="15.75" customHeight="1">
      <c r="A55" s="91" t="s">
        <v>1726</v>
      </c>
      <c r="B55" s="91" t="s">
        <v>891</v>
      </c>
      <c r="C55" s="91" t="s">
        <v>1726</v>
      </c>
      <c r="D55" s="91" t="s">
        <v>1727</v>
      </c>
      <c r="E55" s="92">
        <v>109</v>
      </c>
      <c r="F55" s="91" t="s">
        <v>1185</v>
      </c>
      <c r="H55" s="3">
        <f>E55+SUMIF('BR DTG ADW'!C:C,C55,'BR DTG ADW'!E:E)</f>
        <v>109</v>
      </c>
      <c r="J55" s="6"/>
    </row>
    <row r="56" spans="1:10" ht="15.75" customHeight="1">
      <c r="A56" s="91" t="s">
        <v>2410</v>
      </c>
      <c r="B56" s="91" t="s">
        <v>876</v>
      </c>
      <c r="C56" s="91" t="s">
        <v>2410</v>
      </c>
      <c r="D56" s="91" t="s">
        <v>2411</v>
      </c>
      <c r="E56" s="92">
        <v>0</v>
      </c>
      <c r="F56" s="91" t="s">
        <v>1185</v>
      </c>
      <c r="H56" s="3">
        <f>E56+SUMIF('BR DTG ADW'!C:C,C56,'BR DTG ADW'!E:E)</f>
        <v>0</v>
      </c>
      <c r="J56" s="6"/>
    </row>
    <row r="57" spans="1:10" ht="15.75" customHeight="1">
      <c r="A57" s="91" t="s">
        <v>2412</v>
      </c>
      <c r="B57" s="91" t="s">
        <v>876</v>
      </c>
      <c r="C57" s="91" t="s">
        <v>2412</v>
      </c>
      <c r="D57" s="91" t="s">
        <v>2413</v>
      </c>
      <c r="E57" s="92">
        <v>0</v>
      </c>
      <c r="F57" s="91" t="s">
        <v>1185</v>
      </c>
      <c r="H57" s="3">
        <f>E57+SUMIF('BR DTG ADW'!C:C,C57,'BR DTG ADW'!E:E)</f>
        <v>0</v>
      </c>
      <c r="J57" s="6"/>
    </row>
    <row r="58" spans="1:10" ht="15.75" customHeight="1">
      <c r="A58" s="91" t="s">
        <v>2414</v>
      </c>
      <c r="B58" s="91" t="s">
        <v>898</v>
      </c>
      <c r="C58" s="91" t="s">
        <v>2414</v>
      </c>
      <c r="D58" s="91" t="s">
        <v>2415</v>
      </c>
      <c r="E58" s="92">
        <v>1</v>
      </c>
      <c r="F58" s="91" t="s">
        <v>1185</v>
      </c>
      <c r="H58" s="3">
        <f>E58+SUMIF('BR DTG ADW'!C:C,C58,'BR DTG ADW'!E:E)</f>
        <v>1</v>
      </c>
      <c r="J58" s="6"/>
    </row>
    <row r="59" spans="1:10" ht="15.75" customHeight="1">
      <c r="A59" s="91" t="s">
        <v>8634</v>
      </c>
      <c r="B59" s="91" t="s">
        <v>876</v>
      </c>
      <c r="C59" s="91" t="s">
        <v>8634</v>
      </c>
      <c r="D59" s="91" t="s">
        <v>8635</v>
      </c>
      <c r="E59" s="92">
        <v>0</v>
      </c>
      <c r="F59" s="91" t="s">
        <v>1185</v>
      </c>
      <c r="H59" s="3">
        <f>E59+SUMIF('BR DTG ADW'!C:C,C59,'BR DTG ADW'!E:E)</f>
        <v>0</v>
      </c>
      <c r="J59" s="6"/>
    </row>
    <row r="60" spans="1:10" ht="15.75" customHeight="1">
      <c r="A60" s="91" t="s">
        <v>2416</v>
      </c>
      <c r="B60" s="91" t="s">
        <v>876</v>
      </c>
      <c r="C60" s="91" t="s">
        <v>2416</v>
      </c>
      <c r="D60" s="91" t="s">
        <v>8636</v>
      </c>
      <c r="E60" s="92">
        <v>0</v>
      </c>
      <c r="F60" s="91" t="s">
        <v>1185</v>
      </c>
      <c r="H60" s="3">
        <f>E60+SUMIF('BR DTG ADW'!C:C,C60,'BR DTG ADW'!E:E)</f>
        <v>0</v>
      </c>
      <c r="J60" s="6"/>
    </row>
    <row r="61" spans="1:10" ht="15.75" customHeight="1">
      <c r="A61" s="91" t="s">
        <v>8637</v>
      </c>
      <c r="B61" s="91" t="s">
        <v>876</v>
      </c>
      <c r="C61" s="91" t="s">
        <v>8637</v>
      </c>
      <c r="D61" s="91" t="s">
        <v>8636</v>
      </c>
      <c r="E61" s="92">
        <v>0</v>
      </c>
      <c r="F61" s="91" t="s">
        <v>1185</v>
      </c>
      <c r="H61" s="3">
        <f>E61+SUMIF('BR DTG ADW'!C:C,C61,'BR DTG ADW'!E:E)</f>
        <v>0</v>
      </c>
      <c r="J61" s="6"/>
    </row>
    <row r="62" spans="1:10" ht="15.75" customHeight="1">
      <c r="A62" s="91" t="s">
        <v>612</v>
      </c>
      <c r="B62" s="91" t="s">
        <v>876</v>
      </c>
      <c r="C62" s="91" t="s">
        <v>612</v>
      </c>
      <c r="D62" s="91" t="s">
        <v>10633</v>
      </c>
      <c r="E62" s="92">
        <v>0</v>
      </c>
      <c r="F62" s="91" t="s">
        <v>1185</v>
      </c>
      <c r="H62" s="3">
        <f>E62+SUMIF('BR DTG ADW'!C:C,C62,'BR DTG ADW'!E:E)</f>
        <v>0</v>
      </c>
      <c r="J62" s="6"/>
    </row>
    <row r="63" spans="1:10" ht="15.75" customHeight="1">
      <c r="A63" s="91" t="s">
        <v>189</v>
      </c>
      <c r="B63" s="91" t="s">
        <v>898</v>
      </c>
      <c r="C63" s="91" t="s">
        <v>189</v>
      </c>
      <c r="D63" s="91" t="s">
        <v>899</v>
      </c>
      <c r="E63" s="92">
        <v>3</v>
      </c>
      <c r="F63" s="91" t="s">
        <v>1185</v>
      </c>
      <c r="H63" s="3">
        <f>E63+SUMIF('BR DTG ADW'!C:C,C63,'BR DTG ADW'!E:E)</f>
        <v>3</v>
      </c>
      <c r="J63" s="6"/>
    </row>
    <row r="64" spans="1:10" ht="15.75" customHeight="1">
      <c r="A64" s="91" t="s">
        <v>8638</v>
      </c>
      <c r="B64" s="91" t="s">
        <v>876</v>
      </c>
      <c r="C64" s="91" t="s">
        <v>8638</v>
      </c>
      <c r="D64" s="91" t="s">
        <v>8639</v>
      </c>
      <c r="E64" s="92">
        <v>0</v>
      </c>
      <c r="F64" s="91" t="s">
        <v>1185</v>
      </c>
      <c r="H64" s="3">
        <f>E64+SUMIF('BR DTG ADW'!C:C,C64,'BR DTG ADW'!E:E)</f>
        <v>0</v>
      </c>
      <c r="J64" s="6"/>
    </row>
    <row r="65" spans="1:10" ht="15.75" customHeight="1">
      <c r="A65" s="91" t="s">
        <v>2419</v>
      </c>
      <c r="B65" s="91" t="s">
        <v>876</v>
      </c>
      <c r="C65" s="91" t="s">
        <v>2419</v>
      </c>
      <c r="D65" s="91" t="s">
        <v>2420</v>
      </c>
      <c r="E65" s="92">
        <v>0</v>
      </c>
      <c r="F65" s="91" t="s">
        <v>1185</v>
      </c>
      <c r="H65" s="3">
        <f>E65+SUMIF('BR DTG ADW'!C:C,C65,'BR DTG ADW'!E:E)</f>
        <v>0</v>
      </c>
      <c r="J65" s="6"/>
    </row>
    <row r="66" spans="1:10" ht="15.75" customHeight="1">
      <c r="A66" s="91" t="s">
        <v>537</v>
      </c>
      <c r="B66" s="91" t="s">
        <v>877</v>
      </c>
      <c r="C66" s="91" t="s">
        <v>537</v>
      </c>
      <c r="D66" s="91" t="s">
        <v>900</v>
      </c>
      <c r="E66" s="92">
        <v>17</v>
      </c>
      <c r="F66" s="91" t="s">
        <v>1185</v>
      </c>
      <c r="H66" s="3">
        <f>E66+SUMIF('BR DTG ADW'!C:C,C66,'BR DTG ADW'!E:E)</f>
        <v>17</v>
      </c>
      <c r="J66" s="6"/>
    </row>
    <row r="67" spans="1:10" ht="15.75" customHeight="1">
      <c r="A67" s="91" t="s">
        <v>8640</v>
      </c>
      <c r="B67" s="91" t="s">
        <v>876</v>
      </c>
      <c r="C67" s="91" t="s">
        <v>8640</v>
      </c>
      <c r="D67" s="91" t="s">
        <v>8641</v>
      </c>
      <c r="E67" s="92">
        <v>0</v>
      </c>
      <c r="F67" s="91" t="s">
        <v>1185</v>
      </c>
      <c r="H67" s="3">
        <f>E67+SUMIF('BR DTG ADW'!C:C,C67,'BR DTG ADW'!E:E)</f>
        <v>0</v>
      </c>
      <c r="J67" s="6"/>
    </row>
    <row r="68" spans="1:10" ht="15.75" customHeight="1">
      <c r="A68" s="91" t="s">
        <v>2421</v>
      </c>
      <c r="B68" s="91" t="s">
        <v>876</v>
      </c>
      <c r="C68" s="91" t="s">
        <v>2421</v>
      </c>
      <c r="D68" s="91" t="s">
        <v>2422</v>
      </c>
      <c r="E68" s="92">
        <v>0</v>
      </c>
      <c r="F68" s="91" t="s">
        <v>1185</v>
      </c>
      <c r="H68" s="3">
        <f>E68+SUMIF('BR DTG ADW'!C:C,C68,'BR DTG ADW'!E:E)</f>
        <v>0</v>
      </c>
      <c r="J68" s="6"/>
    </row>
    <row r="69" spans="1:10" ht="15.75" customHeight="1">
      <c r="A69" s="91" t="s">
        <v>2423</v>
      </c>
      <c r="B69" s="91" t="s">
        <v>876</v>
      </c>
      <c r="C69" s="91" t="s">
        <v>2423</v>
      </c>
      <c r="D69" s="91" t="s">
        <v>2424</v>
      </c>
      <c r="E69" s="92">
        <v>0</v>
      </c>
      <c r="F69" s="91" t="s">
        <v>1185</v>
      </c>
      <c r="H69" s="3">
        <f>E69+SUMIF('BR DTG ADW'!C:C,C69,'BR DTG ADW'!E:E)</f>
        <v>0</v>
      </c>
      <c r="J69" s="6"/>
    </row>
    <row r="70" spans="1:10" ht="15.75" customHeight="1">
      <c r="A70" s="91" t="s">
        <v>2425</v>
      </c>
      <c r="B70" s="91" t="s">
        <v>876</v>
      </c>
      <c r="C70" s="91" t="s">
        <v>2425</v>
      </c>
      <c r="D70" s="91" t="s">
        <v>2426</v>
      </c>
      <c r="E70" s="92">
        <v>0</v>
      </c>
      <c r="F70" s="91" t="s">
        <v>1185</v>
      </c>
      <c r="H70" s="3">
        <f>E70+SUMIF('BR DTG ADW'!C:C,C70,'BR DTG ADW'!E:E)</f>
        <v>0</v>
      </c>
      <c r="J70" s="6"/>
    </row>
    <row r="71" spans="1:10" ht="15.75" customHeight="1">
      <c r="A71" s="91" t="s">
        <v>8648</v>
      </c>
      <c r="B71" s="91" t="s">
        <v>876</v>
      </c>
      <c r="C71" s="91" t="s">
        <v>8648</v>
      </c>
      <c r="D71" s="91" t="s">
        <v>8649</v>
      </c>
      <c r="E71" s="92">
        <v>0</v>
      </c>
      <c r="F71" s="91" t="s">
        <v>1185</v>
      </c>
      <c r="H71" s="3">
        <f>E71+SUMIF('BR DTG ADW'!C:C,C71,'BR DTG ADW'!E:E)</f>
        <v>0</v>
      </c>
      <c r="J71" s="6"/>
    </row>
    <row r="72" spans="1:10" ht="15.75" customHeight="1">
      <c r="A72" s="91" t="s">
        <v>2427</v>
      </c>
      <c r="B72" s="91" t="s">
        <v>876</v>
      </c>
      <c r="C72" s="91" t="s">
        <v>2427</v>
      </c>
      <c r="D72" s="91" t="s">
        <v>2428</v>
      </c>
      <c r="E72" s="92">
        <v>0</v>
      </c>
      <c r="F72" s="91" t="s">
        <v>1185</v>
      </c>
      <c r="H72" s="3">
        <f>E72+SUMIF('BR DTG ADW'!C:C,C72,'BR DTG ADW'!E:E)</f>
        <v>0</v>
      </c>
      <c r="J72" s="6"/>
    </row>
    <row r="73" spans="1:10" ht="15.75" customHeight="1">
      <c r="A73" s="91" t="s">
        <v>2429</v>
      </c>
      <c r="B73" s="91" t="s">
        <v>876</v>
      </c>
      <c r="C73" s="91" t="s">
        <v>2429</v>
      </c>
      <c r="D73" s="91" t="s">
        <v>2430</v>
      </c>
      <c r="E73" s="92">
        <v>0</v>
      </c>
      <c r="F73" s="91" t="s">
        <v>1185</v>
      </c>
      <c r="H73" s="3">
        <f>E73+SUMIF('BR DTG ADW'!C:C,C73,'BR DTG ADW'!E:E)</f>
        <v>0</v>
      </c>
      <c r="J73" s="6"/>
    </row>
    <row r="74" spans="1:10" ht="15.75" customHeight="1">
      <c r="A74" s="91" t="s">
        <v>8650</v>
      </c>
      <c r="B74" s="91" t="s">
        <v>876</v>
      </c>
      <c r="C74" s="91" t="s">
        <v>8650</v>
      </c>
      <c r="D74" s="91" t="s">
        <v>8651</v>
      </c>
      <c r="E74" s="92">
        <v>0</v>
      </c>
      <c r="F74" s="91" t="s">
        <v>1185</v>
      </c>
      <c r="H74" s="3">
        <f>E74+SUMIF('BR DTG ADW'!C:C,C74,'BR DTG ADW'!E:E)</f>
        <v>0</v>
      </c>
      <c r="J74" s="6"/>
    </row>
    <row r="75" spans="1:10" ht="15.75" customHeight="1">
      <c r="A75" s="91" t="s">
        <v>10634</v>
      </c>
      <c r="B75" s="91" t="s">
        <v>876</v>
      </c>
      <c r="C75" s="91" t="s">
        <v>10634</v>
      </c>
      <c r="D75" s="91" t="s">
        <v>10635</v>
      </c>
      <c r="E75" s="92">
        <v>0</v>
      </c>
      <c r="F75" s="91" t="s">
        <v>1185</v>
      </c>
      <c r="H75" s="3">
        <f>E75+SUMIF('BR DTG ADW'!C:C,C75,'BR DTG ADW'!E:E)</f>
        <v>0</v>
      </c>
      <c r="J75" s="6"/>
    </row>
    <row r="76" spans="1:10" ht="15.75" customHeight="1">
      <c r="A76" s="91" t="s">
        <v>10636</v>
      </c>
      <c r="B76" s="91" t="s">
        <v>876</v>
      </c>
      <c r="C76" s="91" t="s">
        <v>10636</v>
      </c>
      <c r="D76" s="91" t="s">
        <v>10637</v>
      </c>
      <c r="E76" s="92">
        <v>0</v>
      </c>
      <c r="F76" s="91" t="s">
        <v>1185</v>
      </c>
      <c r="H76" s="3">
        <f>E76+SUMIF('BR DTG ADW'!C:C,C76,'BR DTG ADW'!E:E)</f>
        <v>0</v>
      </c>
      <c r="J76" s="6"/>
    </row>
    <row r="77" spans="1:10" ht="15.75" customHeight="1">
      <c r="A77" s="91" t="s">
        <v>190</v>
      </c>
      <c r="B77" s="91" t="s">
        <v>881</v>
      </c>
      <c r="C77" s="91" t="s">
        <v>190</v>
      </c>
      <c r="D77" s="91" t="s">
        <v>901</v>
      </c>
      <c r="E77" s="92">
        <v>1</v>
      </c>
      <c r="F77" s="91" t="s">
        <v>1185</v>
      </c>
      <c r="H77" s="3">
        <f>E77+SUMIF('BR DTG ADW'!C:C,C77,'BR DTG ADW'!E:E)</f>
        <v>1</v>
      </c>
      <c r="J77" s="6"/>
    </row>
    <row r="78" spans="1:10" ht="15.75" customHeight="1">
      <c r="A78" s="91" t="s">
        <v>2433</v>
      </c>
      <c r="B78" s="91" t="s">
        <v>881</v>
      </c>
      <c r="C78" s="91" t="s">
        <v>2433</v>
      </c>
      <c r="D78" s="91" t="s">
        <v>2434</v>
      </c>
      <c r="E78" s="92">
        <v>2</v>
      </c>
      <c r="F78" s="91" t="s">
        <v>1185</v>
      </c>
      <c r="H78" s="3">
        <f>E78+SUMIF('BR DTG ADW'!C:C,C78,'BR DTG ADW'!E:E)</f>
        <v>2</v>
      </c>
      <c r="J78" s="6"/>
    </row>
    <row r="79" spans="1:10" ht="15.75" customHeight="1">
      <c r="A79" s="91" t="s">
        <v>8652</v>
      </c>
      <c r="B79" s="91" t="s">
        <v>876</v>
      </c>
      <c r="C79" s="91" t="s">
        <v>8652</v>
      </c>
      <c r="D79" s="91" t="s">
        <v>8653</v>
      </c>
      <c r="E79" s="92">
        <v>0</v>
      </c>
      <c r="F79" s="91" t="s">
        <v>1185</v>
      </c>
      <c r="H79" s="3">
        <f>E79+SUMIF('BR DTG ADW'!C:C,C79,'BR DTG ADW'!E:E)</f>
        <v>0</v>
      </c>
      <c r="J79" s="6"/>
    </row>
    <row r="80" spans="1:10" ht="15.75" customHeight="1">
      <c r="A80" s="91" t="s">
        <v>10638</v>
      </c>
      <c r="B80" s="91" t="s">
        <v>876</v>
      </c>
      <c r="C80" s="91" t="s">
        <v>10638</v>
      </c>
      <c r="D80" s="91" t="s">
        <v>10639</v>
      </c>
      <c r="E80" s="92">
        <v>0</v>
      </c>
      <c r="F80" s="91" t="s">
        <v>1185</v>
      </c>
      <c r="H80" s="3">
        <f>E80+SUMIF('BR DTG ADW'!C:C,C80,'BR DTG ADW'!E:E)</f>
        <v>0</v>
      </c>
      <c r="J80" s="6"/>
    </row>
    <row r="81" spans="1:10" ht="15.75" customHeight="1">
      <c r="A81" s="91" t="s">
        <v>2437</v>
      </c>
      <c r="B81" s="91" t="s">
        <v>876</v>
      </c>
      <c r="C81" s="91" t="s">
        <v>2437</v>
      </c>
      <c r="D81" s="91" t="s">
        <v>902</v>
      </c>
      <c r="E81" s="92">
        <v>0</v>
      </c>
      <c r="F81" s="91" t="s">
        <v>191</v>
      </c>
      <c r="H81" s="3">
        <f>E81+SUMIF('BR DTG ADW'!C:C,C81,'BR DTG ADW'!E:E)</f>
        <v>0</v>
      </c>
      <c r="J81" s="6"/>
    </row>
    <row r="82" spans="1:10" ht="15.75" customHeight="1">
      <c r="A82" s="91" t="s">
        <v>191</v>
      </c>
      <c r="B82" s="91" t="s">
        <v>898</v>
      </c>
      <c r="C82" s="91" t="s">
        <v>191</v>
      </c>
      <c r="D82" s="91" t="s">
        <v>902</v>
      </c>
      <c r="E82" s="92">
        <v>2</v>
      </c>
      <c r="F82" s="91" t="s">
        <v>191</v>
      </c>
      <c r="H82" s="3">
        <f>E82+SUMIF('BR DTG ADW'!C:C,C82,'BR DTG ADW'!E:E)</f>
        <v>2</v>
      </c>
      <c r="J82" s="6"/>
    </row>
    <row r="83" spans="1:10" ht="15.75" customHeight="1">
      <c r="A83" s="91" t="s">
        <v>538</v>
      </c>
      <c r="B83" s="91" t="s">
        <v>876</v>
      </c>
      <c r="C83" s="91" t="s">
        <v>538</v>
      </c>
      <c r="D83" s="91" t="s">
        <v>613</v>
      </c>
      <c r="E83" s="92">
        <v>0</v>
      </c>
      <c r="F83" s="91" t="s">
        <v>1185</v>
      </c>
      <c r="H83" s="3">
        <f>E83+SUMIF('BR DTG ADW'!C:C,C83,'BR DTG ADW'!E:E)</f>
        <v>0</v>
      </c>
      <c r="J83" s="6"/>
    </row>
    <row r="84" spans="1:10" ht="15.75" customHeight="1">
      <c r="A84" s="91" t="s">
        <v>2439</v>
      </c>
      <c r="B84" s="91" t="s">
        <v>876</v>
      </c>
      <c r="C84" s="91" t="s">
        <v>2439</v>
      </c>
      <c r="D84" s="91" t="s">
        <v>2440</v>
      </c>
      <c r="E84" s="92">
        <v>0</v>
      </c>
      <c r="F84" s="91" t="s">
        <v>1185</v>
      </c>
      <c r="H84" s="3">
        <f>E84+SUMIF('BR DTG ADW'!C:C,C84,'BR DTG ADW'!E:E)</f>
        <v>0</v>
      </c>
      <c r="J84" s="6"/>
    </row>
    <row r="85" spans="1:10" ht="15.75" customHeight="1">
      <c r="A85" s="91" t="s">
        <v>2441</v>
      </c>
      <c r="B85" s="91" t="s">
        <v>876</v>
      </c>
      <c r="C85" s="91" t="s">
        <v>2441</v>
      </c>
      <c r="D85" s="91" t="s">
        <v>2442</v>
      </c>
      <c r="E85" s="92">
        <v>0</v>
      </c>
      <c r="F85" s="91" t="s">
        <v>1185</v>
      </c>
      <c r="H85" s="3">
        <f>E85+SUMIF('BR DTG ADW'!C:C,C85,'BR DTG ADW'!E:E)</f>
        <v>0</v>
      </c>
      <c r="J85" s="6"/>
    </row>
    <row r="86" spans="1:10" ht="15.75" customHeight="1">
      <c r="A86" s="91" t="s">
        <v>2073</v>
      </c>
      <c r="B86" s="91" t="s">
        <v>876</v>
      </c>
      <c r="C86" s="91" t="s">
        <v>2073</v>
      </c>
      <c r="D86" s="91" t="s">
        <v>2074</v>
      </c>
      <c r="E86" s="92">
        <v>0</v>
      </c>
      <c r="F86" s="91" t="s">
        <v>1185</v>
      </c>
      <c r="H86" s="3">
        <f>E86+SUMIF('BR DTG ADW'!C:C,C86,'BR DTG ADW'!E:E)</f>
        <v>0</v>
      </c>
      <c r="J86" s="6"/>
    </row>
    <row r="87" spans="1:10" ht="15.75" customHeight="1">
      <c r="A87" s="91" t="s">
        <v>2446</v>
      </c>
      <c r="B87" s="91" t="s">
        <v>876</v>
      </c>
      <c r="C87" s="91" t="s">
        <v>2446</v>
      </c>
      <c r="D87" s="91" t="s">
        <v>2447</v>
      </c>
      <c r="E87" s="92">
        <v>0</v>
      </c>
      <c r="F87" s="91" t="s">
        <v>1185</v>
      </c>
      <c r="H87" s="3">
        <f>E87+SUMIF('BR DTG ADW'!C:C,C87,'BR DTG ADW'!E:E)</f>
        <v>0</v>
      </c>
      <c r="J87" s="6"/>
    </row>
    <row r="88" spans="1:10" ht="15.75" customHeight="1">
      <c r="A88" s="91" t="s">
        <v>2448</v>
      </c>
      <c r="B88" s="91" t="s">
        <v>876</v>
      </c>
      <c r="C88" s="91" t="s">
        <v>2448</v>
      </c>
      <c r="D88" s="91" t="s">
        <v>2449</v>
      </c>
      <c r="E88" s="92">
        <v>0</v>
      </c>
      <c r="F88" s="91" t="s">
        <v>1185</v>
      </c>
      <c r="H88" s="3">
        <f>E88+SUMIF('BR DTG ADW'!C:C,C88,'BR DTG ADW'!E:E)</f>
        <v>0</v>
      </c>
      <c r="J88" s="6"/>
    </row>
    <row r="89" spans="1:10" ht="15.75" customHeight="1">
      <c r="A89" s="91" t="s">
        <v>493</v>
      </c>
      <c r="B89" s="91" t="s">
        <v>898</v>
      </c>
      <c r="C89" s="91" t="s">
        <v>493</v>
      </c>
      <c r="D89" s="91" t="s">
        <v>903</v>
      </c>
      <c r="E89" s="92">
        <v>1</v>
      </c>
      <c r="F89" s="91" t="s">
        <v>1185</v>
      </c>
      <c r="H89" s="3">
        <f>E89+SUMIF('BR DTG ADW'!C:C,C89,'BR DTG ADW'!E:E)</f>
        <v>1</v>
      </c>
      <c r="J89" s="6"/>
    </row>
    <row r="90" spans="1:10" ht="15.75" customHeight="1">
      <c r="A90" s="91" t="s">
        <v>8655</v>
      </c>
      <c r="B90" s="91" t="s">
        <v>876</v>
      </c>
      <c r="C90" s="91" t="s">
        <v>8655</v>
      </c>
      <c r="D90" s="91" t="s">
        <v>8656</v>
      </c>
      <c r="E90" s="92">
        <v>0</v>
      </c>
      <c r="F90" s="91" t="s">
        <v>1185</v>
      </c>
      <c r="H90" s="3">
        <f>E90+SUMIF('BR DTG ADW'!C:C,C90,'BR DTG ADW'!E:E)</f>
        <v>0</v>
      </c>
      <c r="J90" s="6"/>
    </row>
    <row r="91" spans="1:10" ht="15.75" customHeight="1">
      <c r="A91" s="91" t="s">
        <v>2450</v>
      </c>
      <c r="B91" s="91" t="s">
        <v>876</v>
      </c>
      <c r="C91" s="91" t="s">
        <v>2450</v>
      </c>
      <c r="D91" s="91" t="s">
        <v>8656</v>
      </c>
      <c r="E91" s="92">
        <v>0</v>
      </c>
      <c r="F91" s="91" t="s">
        <v>1185</v>
      </c>
      <c r="H91" s="3">
        <f>E91+SUMIF('BR DTG ADW'!C:C,C91,'BR DTG ADW'!E:E)</f>
        <v>0</v>
      </c>
      <c r="J91" s="6"/>
    </row>
    <row r="92" spans="1:10" ht="15.75" customHeight="1">
      <c r="A92" s="91" t="s">
        <v>10640</v>
      </c>
      <c r="B92" s="91" t="s">
        <v>876</v>
      </c>
      <c r="C92" s="91" t="s">
        <v>10640</v>
      </c>
      <c r="D92" s="91" t="s">
        <v>10641</v>
      </c>
      <c r="E92" s="92">
        <v>0</v>
      </c>
      <c r="F92" s="91" t="s">
        <v>1185</v>
      </c>
      <c r="H92" s="3">
        <f>E92+SUMIF('BR DTG ADW'!C:C,C92,'BR DTG ADW'!E:E)</f>
        <v>0</v>
      </c>
      <c r="J92" s="6"/>
    </row>
    <row r="93" spans="1:10" ht="15.75" customHeight="1">
      <c r="A93" s="91" t="s">
        <v>2456</v>
      </c>
      <c r="B93" s="91" t="s">
        <v>876</v>
      </c>
      <c r="C93" s="91" t="s">
        <v>2456</v>
      </c>
      <c r="D93" s="91" t="s">
        <v>2455</v>
      </c>
      <c r="E93" s="92">
        <v>0</v>
      </c>
      <c r="F93" s="91" t="s">
        <v>1185</v>
      </c>
      <c r="H93" s="3">
        <f>E93+SUMIF('BR DTG ADW'!C:C,C93,'BR DTG ADW'!E:E)</f>
        <v>0</v>
      </c>
      <c r="J93" s="6"/>
    </row>
    <row r="94" spans="1:10" ht="15.75" customHeight="1">
      <c r="A94" s="91" t="s">
        <v>2458</v>
      </c>
      <c r="B94" s="91" t="s">
        <v>876</v>
      </c>
      <c r="C94" s="91" t="s">
        <v>2458</v>
      </c>
      <c r="D94" s="91" t="s">
        <v>2459</v>
      </c>
      <c r="E94" s="92">
        <v>1</v>
      </c>
      <c r="F94" s="91" t="s">
        <v>1185</v>
      </c>
      <c r="H94" s="3">
        <f>E94+SUMIF('BR DTG ADW'!C:C,C94,'BR DTG ADW'!E:E)</f>
        <v>1</v>
      </c>
      <c r="J94" s="6"/>
    </row>
    <row r="95" spans="1:10" ht="15.75" customHeight="1">
      <c r="A95" s="91" t="s">
        <v>2464</v>
      </c>
      <c r="B95" s="91" t="s">
        <v>876</v>
      </c>
      <c r="C95" s="91" t="s">
        <v>2464</v>
      </c>
      <c r="D95" s="91" t="s">
        <v>2465</v>
      </c>
      <c r="E95" s="92">
        <v>0</v>
      </c>
      <c r="F95" s="91" t="s">
        <v>1185</v>
      </c>
      <c r="H95" s="3">
        <f>E95+SUMIF('BR DTG ADW'!C:C,C95,'BR DTG ADW'!E:E)</f>
        <v>0</v>
      </c>
      <c r="J95" s="6"/>
    </row>
    <row r="96" spans="1:10" ht="15.75" customHeight="1">
      <c r="A96" s="91" t="s">
        <v>8658</v>
      </c>
      <c r="B96" s="91" t="s">
        <v>876</v>
      </c>
      <c r="C96" s="91" t="s">
        <v>8658</v>
      </c>
      <c r="D96" s="91" t="s">
        <v>8659</v>
      </c>
      <c r="E96" s="92">
        <v>0</v>
      </c>
      <c r="F96" s="91" t="s">
        <v>1185</v>
      </c>
      <c r="H96" s="3">
        <f>E96+SUMIF('BR DTG ADW'!C:C,C96,'BR DTG ADW'!E:E)</f>
        <v>0</v>
      </c>
      <c r="J96" s="6"/>
    </row>
    <row r="97" spans="1:10" ht="15.75" customHeight="1">
      <c r="A97" s="91" t="s">
        <v>10642</v>
      </c>
      <c r="B97" s="91" t="s">
        <v>876</v>
      </c>
      <c r="C97" s="91" t="s">
        <v>10642</v>
      </c>
      <c r="D97" s="91" t="s">
        <v>10643</v>
      </c>
      <c r="E97" s="92">
        <v>1</v>
      </c>
      <c r="F97" s="91" t="s">
        <v>1185</v>
      </c>
      <c r="H97" s="3">
        <f>E97+SUMIF('BR DTG ADW'!C:C,C97,'BR DTG ADW'!E:E)</f>
        <v>1</v>
      </c>
      <c r="J97" s="6"/>
    </row>
    <row r="98" spans="1:10" ht="15.75" customHeight="1">
      <c r="A98" s="91" t="s">
        <v>2470</v>
      </c>
      <c r="B98" s="91" t="s">
        <v>876</v>
      </c>
      <c r="C98" s="91" t="s">
        <v>2470</v>
      </c>
      <c r="D98" s="91" t="s">
        <v>2471</v>
      </c>
      <c r="E98" s="92">
        <v>0</v>
      </c>
      <c r="F98" s="91" t="s">
        <v>1185</v>
      </c>
      <c r="H98" s="3">
        <f>E98+SUMIF('BR DTG ADW'!C:C,C98,'BR DTG ADW'!E:E)</f>
        <v>0</v>
      </c>
      <c r="J98" s="6"/>
    </row>
    <row r="99" spans="1:10" ht="15.75" customHeight="1">
      <c r="A99" s="91" t="s">
        <v>1940</v>
      </c>
      <c r="B99" s="91" t="s">
        <v>876</v>
      </c>
      <c r="C99" s="91" t="s">
        <v>1940</v>
      </c>
      <c r="D99" s="91" t="s">
        <v>1941</v>
      </c>
      <c r="E99" s="92">
        <v>0</v>
      </c>
      <c r="F99" s="91" t="s">
        <v>1185</v>
      </c>
      <c r="H99" s="3">
        <f>E99+SUMIF('BR DTG ADW'!C:C,C99,'BR DTG ADW'!E:E)</f>
        <v>0</v>
      </c>
      <c r="J99" s="6"/>
    </row>
    <row r="100" spans="1:10" ht="15.75" customHeight="1">
      <c r="A100" s="91" t="s">
        <v>8662</v>
      </c>
      <c r="B100" s="91" t="s">
        <v>876</v>
      </c>
      <c r="C100" s="91" t="s">
        <v>8662</v>
      </c>
      <c r="D100" s="91" t="s">
        <v>10644</v>
      </c>
      <c r="E100" s="92">
        <v>0</v>
      </c>
      <c r="F100" s="91" t="s">
        <v>1185</v>
      </c>
      <c r="H100" s="3">
        <f>E100+SUMIF('BR DTG ADW'!C:C,C100,'BR DTG ADW'!E:E)</f>
        <v>0</v>
      </c>
      <c r="J100" s="6"/>
    </row>
    <row r="101" spans="1:10" ht="15.75" customHeight="1">
      <c r="A101" s="91" t="s">
        <v>10645</v>
      </c>
      <c r="B101" s="91" t="s">
        <v>876</v>
      </c>
      <c r="C101" s="91" t="s">
        <v>10645</v>
      </c>
      <c r="D101" s="91" t="s">
        <v>10646</v>
      </c>
      <c r="E101" s="92">
        <v>0</v>
      </c>
      <c r="F101" s="91" t="s">
        <v>1185</v>
      </c>
      <c r="H101" s="3">
        <f>E101+SUMIF('BR DTG ADW'!C:C,C101,'BR DTG ADW'!E:E)</f>
        <v>0</v>
      </c>
      <c r="J101" s="6"/>
    </row>
    <row r="102" spans="1:10" ht="15.75" customHeight="1">
      <c r="A102" s="91" t="s">
        <v>904</v>
      </c>
      <c r="B102" s="91" t="s">
        <v>876</v>
      </c>
      <c r="C102" s="91" t="s">
        <v>904</v>
      </c>
      <c r="D102" s="91" t="s">
        <v>905</v>
      </c>
      <c r="E102" s="92">
        <v>2</v>
      </c>
      <c r="F102" s="91" t="s">
        <v>1185</v>
      </c>
      <c r="H102" s="3">
        <f>E102+SUMIF('BR DTG ADW'!C:C,C102,'BR DTG ADW'!E:E)</f>
        <v>2</v>
      </c>
      <c r="J102" s="6"/>
    </row>
    <row r="103" spans="1:10" ht="15.75" customHeight="1">
      <c r="A103" s="91" t="s">
        <v>2474</v>
      </c>
      <c r="B103" s="91" t="s">
        <v>876</v>
      </c>
      <c r="C103" s="91" t="s">
        <v>2474</v>
      </c>
      <c r="D103" s="91" t="s">
        <v>2475</v>
      </c>
      <c r="E103" s="92">
        <v>0</v>
      </c>
      <c r="F103" s="91" t="s">
        <v>1185</v>
      </c>
      <c r="H103" s="3">
        <f>E103+SUMIF('BR DTG ADW'!C:C,C103,'BR DTG ADW'!E:E)</f>
        <v>0</v>
      </c>
      <c r="J103" s="6"/>
    </row>
    <row r="104" spans="1:10" ht="15.75" customHeight="1">
      <c r="A104" s="91" t="s">
        <v>2476</v>
      </c>
      <c r="B104" s="91" t="s">
        <v>876</v>
      </c>
      <c r="C104" s="91" t="s">
        <v>2476</v>
      </c>
      <c r="D104" s="91" t="s">
        <v>10647</v>
      </c>
      <c r="E104" s="92">
        <v>0</v>
      </c>
      <c r="F104" s="91" t="s">
        <v>1185</v>
      </c>
      <c r="H104" s="3">
        <f>E104+SUMIF('BR DTG ADW'!C:C,C104,'BR DTG ADW'!E:E)</f>
        <v>0</v>
      </c>
      <c r="J104" s="6"/>
    </row>
    <row r="105" spans="1:10" ht="15.75" customHeight="1">
      <c r="A105" s="91" t="s">
        <v>2478</v>
      </c>
      <c r="B105" s="91" t="s">
        <v>876</v>
      </c>
      <c r="C105" s="91" t="s">
        <v>2478</v>
      </c>
      <c r="D105" s="91" t="s">
        <v>10648</v>
      </c>
      <c r="E105" s="92">
        <v>0</v>
      </c>
      <c r="F105" s="91" t="s">
        <v>1185</v>
      </c>
      <c r="H105" s="3">
        <f>E105+SUMIF('BR DTG ADW'!C:C,C105,'BR DTG ADW'!E:E)</f>
        <v>0</v>
      </c>
      <c r="J105" s="6"/>
    </row>
    <row r="106" spans="1:10" ht="15.75" customHeight="1">
      <c r="A106" s="91" t="s">
        <v>10649</v>
      </c>
      <c r="B106" s="91" t="s">
        <v>876</v>
      </c>
      <c r="C106" s="91" t="s">
        <v>10649</v>
      </c>
      <c r="D106" s="91" t="s">
        <v>10650</v>
      </c>
      <c r="E106" s="92">
        <v>0</v>
      </c>
      <c r="F106" s="91" t="s">
        <v>1185</v>
      </c>
      <c r="H106" s="3">
        <f>E106+SUMIF('BR DTG ADW'!C:C,C106,'BR DTG ADW'!E:E)</f>
        <v>0</v>
      </c>
      <c r="J106" s="6"/>
    </row>
    <row r="107" spans="1:10" ht="15.75" customHeight="1">
      <c r="A107" s="91" t="s">
        <v>192</v>
      </c>
      <c r="B107" s="91" t="s">
        <v>876</v>
      </c>
      <c r="C107" s="91" t="s">
        <v>192</v>
      </c>
      <c r="D107" s="91" t="s">
        <v>906</v>
      </c>
      <c r="E107" s="92">
        <v>3</v>
      </c>
      <c r="F107" s="91" t="s">
        <v>1185</v>
      </c>
      <c r="H107" s="3">
        <f>E107+SUMIF('BR DTG ADW'!C:C,C107,'BR DTG ADW'!E:E)</f>
        <v>3</v>
      </c>
      <c r="J107" s="6"/>
    </row>
    <row r="108" spans="1:10" ht="15.75" customHeight="1">
      <c r="A108" s="91" t="s">
        <v>8664</v>
      </c>
      <c r="B108" s="91" t="s">
        <v>876</v>
      </c>
      <c r="C108" s="91" t="s">
        <v>8664</v>
      </c>
      <c r="D108" s="91" t="s">
        <v>8665</v>
      </c>
      <c r="E108" s="92">
        <v>0</v>
      </c>
      <c r="F108" s="91" t="s">
        <v>1185</v>
      </c>
      <c r="H108" s="3">
        <f>E108+SUMIF('BR DTG ADW'!C:C,C108,'BR DTG ADW'!E:E)</f>
        <v>0</v>
      </c>
      <c r="J108" s="6"/>
    </row>
    <row r="109" spans="1:10" ht="15.75" customHeight="1">
      <c r="A109" s="91" t="s">
        <v>1730</v>
      </c>
      <c r="B109" s="91" t="s">
        <v>876</v>
      </c>
      <c r="C109" s="91" t="s">
        <v>1730</v>
      </c>
      <c r="D109" s="91" t="s">
        <v>10651</v>
      </c>
      <c r="E109" s="92">
        <v>0</v>
      </c>
      <c r="F109" s="91" t="s">
        <v>1185</v>
      </c>
      <c r="H109" s="3">
        <f>E109+SUMIF('BR DTG ADW'!C:C,C109,'BR DTG ADW'!E:E)</f>
        <v>0</v>
      </c>
      <c r="J109" s="6"/>
    </row>
    <row r="110" spans="1:10" ht="15.75" customHeight="1">
      <c r="A110" s="91" t="s">
        <v>10652</v>
      </c>
      <c r="B110" s="91" t="s">
        <v>876</v>
      </c>
      <c r="C110" s="91" t="s">
        <v>10652</v>
      </c>
      <c r="D110" s="91" t="s">
        <v>10653</v>
      </c>
      <c r="E110" s="92">
        <v>0</v>
      </c>
      <c r="F110" s="91" t="s">
        <v>1185</v>
      </c>
      <c r="H110" s="3">
        <f>E110+SUMIF('BR DTG ADW'!C:C,C110,'BR DTG ADW'!E:E)</f>
        <v>0</v>
      </c>
      <c r="J110" s="6"/>
    </row>
    <row r="111" spans="1:10" ht="15.75" customHeight="1">
      <c r="A111" s="91" t="s">
        <v>1942</v>
      </c>
      <c r="B111" s="91" t="s">
        <v>876</v>
      </c>
      <c r="C111" s="91" t="s">
        <v>1942</v>
      </c>
      <c r="D111" s="91" t="s">
        <v>907</v>
      </c>
      <c r="E111" s="92">
        <v>0</v>
      </c>
      <c r="F111" s="91" t="s">
        <v>193</v>
      </c>
      <c r="H111" s="3">
        <f>E111+SUMIF('BR DTG ADW'!C:C,C111,'BR DTG ADW'!E:E)</f>
        <v>0</v>
      </c>
      <c r="J111" s="6"/>
    </row>
    <row r="112" spans="1:10" ht="15.75" customHeight="1">
      <c r="A112" s="91" t="s">
        <v>193</v>
      </c>
      <c r="B112" s="91" t="s">
        <v>876</v>
      </c>
      <c r="C112" s="91" t="s">
        <v>193</v>
      </c>
      <c r="D112" s="91" t="s">
        <v>907</v>
      </c>
      <c r="E112" s="92">
        <v>4</v>
      </c>
      <c r="F112" s="91" t="s">
        <v>193</v>
      </c>
      <c r="H112" s="3">
        <f>E112+SUMIF('BR DTG ADW'!C:C,C112,'BR DTG ADW'!E:E)</f>
        <v>4</v>
      </c>
      <c r="J112" s="6"/>
    </row>
    <row r="113" spans="1:10" ht="15.75" customHeight="1">
      <c r="A113" s="91" t="s">
        <v>539</v>
      </c>
      <c r="B113" s="91" t="s">
        <v>876</v>
      </c>
      <c r="C113" s="91" t="s">
        <v>539</v>
      </c>
      <c r="D113" s="91" t="s">
        <v>908</v>
      </c>
      <c r="E113" s="92">
        <v>1</v>
      </c>
      <c r="F113" s="91" t="s">
        <v>1185</v>
      </c>
      <c r="H113" s="3">
        <f>E113+SUMIF('BR DTG ADW'!C:C,C113,'BR DTG ADW'!E:E)</f>
        <v>1</v>
      </c>
      <c r="J113" s="6"/>
    </row>
    <row r="114" spans="1:10" ht="15.75" customHeight="1">
      <c r="A114" s="91" t="s">
        <v>10654</v>
      </c>
      <c r="B114" s="91" t="s">
        <v>876</v>
      </c>
      <c r="C114" s="91" t="s">
        <v>10654</v>
      </c>
      <c r="D114" s="91" t="s">
        <v>10655</v>
      </c>
      <c r="E114" s="92">
        <v>0</v>
      </c>
      <c r="F114" s="91" t="s">
        <v>1185</v>
      </c>
      <c r="H114" s="3">
        <f>E114+SUMIF('BR DTG ADW'!C:C,C114,'BR DTG ADW'!E:E)</f>
        <v>0</v>
      </c>
      <c r="J114" s="6"/>
    </row>
    <row r="115" spans="1:10" ht="15.75" customHeight="1">
      <c r="A115" s="91" t="s">
        <v>494</v>
      </c>
      <c r="B115" s="91" t="s">
        <v>876</v>
      </c>
      <c r="C115" s="91" t="s">
        <v>494</v>
      </c>
      <c r="D115" s="91" t="s">
        <v>909</v>
      </c>
      <c r="E115" s="92">
        <v>1</v>
      </c>
      <c r="F115" s="91" t="s">
        <v>494</v>
      </c>
      <c r="H115" s="3">
        <f>E115+SUMIF('BR DTG ADW'!C:C,C115,'BR DTG ADW'!E:E)</f>
        <v>1</v>
      </c>
      <c r="J115" s="6"/>
    </row>
    <row r="116" spans="1:10" ht="15.75" customHeight="1">
      <c r="A116" s="91" t="s">
        <v>8669</v>
      </c>
      <c r="B116" s="91" t="s">
        <v>876</v>
      </c>
      <c r="C116" s="91" t="s">
        <v>8669</v>
      </c>
      <c r="D116" s="91" t="s">
        <v>10656</v>
      </c>
      <c r="E116" s="92">
        <v>0</v>
      </c>
      <c r="F116" s="91" t="s">
        <v>1185</v>
      </c>
      <c r="H116" s="3">
        <f>E116+SUMIF('BR DTG ADW'!C:C,C116,'BR DTG ADW'!E:E)</f>
        <v>0</v>
      </c>
      <c r="J116" s="6"/>
    </row>
    <row r="117" spans="1:10" ht="15.75" customHeight="1">
      <c r="A117" s="91" t="s">
        <v>2483</v>
      </c>
      <c r="B117" s="91" t="s">
        <v>876</v>
      </c>
      <c r="C117" s="91" t="s">
        <v>2483</v>
      </c>
      <c r="D117" s="91" t="s">
        <v>2484</v>
      </c>
      <c r="E117" s="92">
        <v>0</v>
      </c>
      <c r="F117" s="91" t="s">
        <v>1185</v>
      </c>
      <c r="H117" s="3">
        <f>E117+SUMIF('BR DTG ADW'!C:C,C117,'BR DTG ADW'!E:E)</f>
        <v>0</v>
      </c>
      <c r="J117" s="6"/>
    </row>
    <row r="118" spans="1:10" ht="15.75" customHeight="1">
      <c r="A118" s="91" t="s">
        <v>10657</v>
      </c>
      <c r="B118" s="91" t="s">
        <v>876</v>
      </c>
      <c r="C118" s="91" t="s">
        <v>10657</v>
      </c>
      <c r="D118" s="91" t="s">
        <v>10658</v>
      </c>
      <c r="E118" s="92">
        <v>0</v>
      </c>
      <c r="F118" s="91" t="s">
        <v>1185</v>
      </c>
      <c r="H118" s="3">
        <f>E118+SUMIF('BR DTG ADW'!C:C,C118,'BR DTG ADW'!E:E)</f>
        <v>0</v>
      </c>
      <c r="J118" s="6"/>
    </row>
    <row r="119" spans="1:10" ht="15.75" customHeight="1">
      <c r="A119" s="91" t="s">
        <v>2325</v>
      </c>
      <c r="B119" s="91" t="s">
        <v>876</v>
      </c>
      <c r="C119" s="91" t="s">
        <v>2325</v>
      </c>
      <c r="D119" s="91" t="s">
        <v>2485</v>
      </c>
      <c r="E119" s="92">
        <v>0</v>
      </c>
      <c r="F119" s="91" t="s">
        <v>2325</v>
      </c>
      <c r="H119" s="3">
        <f>E119+SUMIF('BR DTG ADW'!C:C,C119,'BR DTG ADW'!E:E)</f>
        <v>0</v>
      </c>
      <c r="J119" s="6"/>
    </row>
    <row r="120" spans="1:10" ht="15.75" customHeight="1">
      <c r="A120" s="91" t="s">
        <v>2488</v>
      </c>
      <c r="B120" s="91" t="s">
        <v>876</v>
      </c>
      <c r="C120" s="91" t="s">
        <v>2488</v>
      </c>
      <c r="D120" s="91" t="s">
        <v>10659</v>
      </c>
      <c r="E120" s="92">
        <v>0</v>
      </c>
      <c r="F120" s="91" t="s">
        <v>1185</v>
      </c>
      <c r="H120" s="3">
        <f>E120+SUMIF('BR DTG ADW'!C:C,C120,'BR DTG ADW'!E:E)</f>
        <v>0</v>
      </c>
      <c r="J120" s="6"/>
    </row>
    <row r="121" spans="1:10" ht="15.75" customHeight="1">
      <c r="A121" s="91" t="s">
        <v>2490</v>
      </c>
      <c r="B121" s="91" t="s">
        <v>876</v>
      </c>
      <c r="C121" s="91" t="s">
        <v>2490</v>
      </c>
      <c r="D121" s="91" t="s">
        <v>8673</v>
      </c>
      <c r="E121" s="92">
        <v>0</v>
      </c>
      <c r="F121" s="91" t="s">
        <v>1185</v>
      </c>
      <c r="H121" s="3">
        <f>E121+SUMIF('BR DTG ADW'!C:C,C121,'BR DTG ADW'!E:E)</f>
        <v>0</v>
      </c>
      <c r="J121" s="6"/>
    </row>
    <row r="122" spans="1:10" ht="15.75" customHeight="1">
      <c r="A122" s="91" t="s">
        <v>2492</v>
      </c>
      <c r="B122" s="91" t="s">
        <v>876</v>
      </c>
      <c r="C122" s="91" t="s">
        <v>2492</v>
      </c>
      <c r="D122" s="91" t="s">
        <v>10660</v>
      </c>
      <c r="E122" s="92">
        <v>0</v>
      </c>
      <c r="F122" s="91" t="s">
        <v>1185</v>
      </c>
      <c r="H122" s="3">
        <f>E122+SUMIF('BR DTG ADW'!C:C,C122,'BR DTG ADW'!E:E)</f>
        <v>0</v>
      </c>
      <c r="J122" s="6"/>
    </row>
    <row r="123" spans="1:10" ht="15.75" customHeight="1">
      <c r="A123" s="91" t="s">
        <v>2494</v>
      </c>
      <c r="B123" s="91" t="s">
        <v>876</v>
      </c>
      <c r="C123" s="91" t="s">
        <v>2494</v>
      </c>
      <c r="D123" s="91" t="s">
        <v>2495</v>
      </c>
      <c r="E123" s="92">
        <v>0</v>
      </c>
      <c r="F123" s="91" t="s">
        <v>1185</v>
      </c>
      <c r="H123" s="3">
        <f>E123+SUMIF('BR DTG ADW'!C:C,C123,'BR DTG ADW'!E:E)</f>
        <v>0</v>
      </c>
      <c r="J123" s="6"/>
    </row>
    <row r="124" spans="1:10" ht="15.75" customHeight="1">
      <c r="A124" s="91" t="s">
        <v>2079</v>
      </c>
      <c r="B124" s="91" t="s">
        <v>876</v>
      </c>
      <c r="C124" s="91" t="s">
        <v>2079</v>
      </c>
      <c r="D124" s="91" t="s">
        <v>909</v>
      </c>
      <c r="E124" s="92">
        <v>0</v>
      </c>
      <c r="F124" s="91" t="s">
        <v>494</v>
      </c>
      <c r="H124" s="3">
        <f>E124+SUMIF('BR DTG ADW'!C:C,C124,'BR DTG ADW'!E:E)</f>
        <v>0</v>
      </c>
      <c r="J124" s="6"/>
    </row>
    <row r="125" spans="1:10" ht="15.75" customHeight="1">
      <c r="A125" s="91" t="s">
        <v>614</v>
      </c>
      <c r="B125" s="91" t="s">
        <v>876</v>
      </c>
      <c r="C125" s="91" t="s">
        <v>614</v>
      </c>
      <c r="D125" s="91" t="s">
        <v>1403</v>
      </c>
      <c r="E125" s="92">
        <v>2</v>
      </c>
      <c r="F125" s="91" t="s">
        <v>2325</v>
      </c>
      <c r="H125" s="3">
        <f>E125+SUMIF('BR DTG ADW'!C:C,C125,'BR DTG ADW'!E:E)</f>
        <v>2</v>
      </c>
      <c r="J125" s="6"/>
    </row>
    <row r="126" spans="1:10" ht="15.75" customHeight="1">
      <c r="A126" s="91" t="s">
        <v>194</v>
      </c>
      <c r="B126" s="91" t="s">
        <v>888</v>
      </c>
      <c r="C126" s="91" t="s">
        <v>194</v>
      </c>
      <c r="D126" s="91" t="s">
        <v>910</v>
      </c>
      <c r="E126" s="92">
        <v>3</v>
      </c>
      <c r="F126" s="91" t="s">
        <v>1185</v>
      </c>
      <c r="H126" s="3">
        <f>E126+SUMIF('BR DTG ADW'!C:C,C126,'BR DTG ADW'!E:E)</f>
        <v>3</v>
      </c>
      <c r="J126" s="6"/>
    </row>
    <row r="127" spans="1:10" ht="15.75" customHeight="1">
      <c r="A127" s="91" t="s">
        <v>2497</v>
      </c>
      <c r="B127" s="91" t="s">
        <v>876</v>
      </c>
      <c r="C127" s="91" t="s">
        <v>2497</v>
      </c>
      <c r="D127" s="91" t="s">
        <v>2498</v>
      </c>
      <c r="E127" s="92">
        <v>1</v>
      </c>
      <c r="F127" s="91" t="s">
        <v>1185</v>
      </c>
      <c r="H127" s="3">
        <f>E127+SUMIF('BR DTG ADW'!C:C,C127,'BR DTG ADW'!E:E)</f>
        <v>1</v>
      </c>
      <c r="J127" s="6"/>
    </row>
    <row r="128" spans="1:10" ht="15.75" customHeight="1">
      <c r="A128" s="91" t="s">
        <v>2499</v>
      </c>
      <c r="B128" s="91" t="s">
        <v>876</v>
      </c>
      <c r="C128" s="91" t="s">
        <v>2499</v>
      </c>
      <c r="D128" s="91" t="s">
        <v>2500</v>
      </c>
      <c r="E128" s="92">
        <v>0</v>
      </c>
      <c r="F128" s="91" t="s">
        <v>195</v>
      </c>
      <c r="H128" s="3">
        <f>E128+SUMIF('BR DTG ADW'!C:C,C128,'BR DTG ADW'!E:E)</f>
        <v>0</v>
      </c>
      <c r="J128" s="6"/>
    </row>
    <row r="129" spans="1:10" ht="15.75" customHeight="1">
      <c r="A129" s="91" t="s">
        <v>10661</v>
      </c>
      <c r="B129" s="91" t="s">
        <v>876</v>
      </c>
      <c r="C129" s="91" t="s">
        <v>10661</v>
      </c>
      <c r="D129" s="91" t="s">
        <v>10662</v>
      </c>
      <c r="E129" s="92">
        <v>0</v>
      </c>
      <c r="F129" s="91" t="s">
        <v>1185</v>
      </c>
      <c r="H129" s="3">
        <f>E129+SUMIF('BR DTG ADW'!C:C,C129,'BR DTG ADW'!E:E)</f>
        <v>0</v>
      </c>
      <c r="J129" s="6"/>
    </row>
    <row r="130" spans="1:10" ht="15.75" customHeight="1">
      <c r="A130" s="91" t="s">
        <v>2501</v>
      </c>
      <c r="B130" s="91" t="s">
        <v>876</v>
      </c>
      <c r="C130" s="91" t="s">
        <v>2501</v>
      </c>
      <c r="D130" s="91" t="s">
        <v>10663</v>
      </c>
      <c r="E130" s="92">
        <v>0</v>
      </c>
      <c r="F130" s="91" t="s">
        <v>1185</v>
      </c>
      <c r="H130" s="3">
        <f>E130+SUMIF('BR DTG ADW'!C:C,C130,'BR DTG ADW'!E:E)</f>
        <v>0</v>
      </c>
      <c r="J130" s="6"/>
    </row>
    <row r="131" spans="1:10" ht="15.75" customHeight="1">
      <c r="A131" s="91" t="s">
        <v>195</v>
      </c>
      <c r="B131" s="91" t="s">
        <v>898</v>
      </c>
      <c r="C131" s="91" t="s">
        <v>195</v>
      </c>
      <c r="D131" s="91" t="s">
        <v>911</v>
      </c>
      <c r="E131" s="92">
        <v>3</v>
      </c>
      <c r="F131" s="91" t="s">
        <v>195</v>
      </c>
      <c r="H131" s="3">
        <f>E131+SUMIF('BR DTG ADW'!C:C,C131,'BR DTG ADW'!E:E)</f>
        <v>3</v>
      </c>
      <c r="J131" s="6"/>
    </row>
    <row r="132" spans="1:10" ht="15.75" customHeight="1">
      <c r="A132" s="91" t="s">
        <v>2503</v>
      </c>
      <c r="B132" s="91" t="s">
        <v>876</v>
      </c>
      <c r="C132" s="91" t="s">
        <v>2503</v>
      </c>
      <c r="D132" s="91" t="s">
        <v>2504</v>
      </c>
      <c r="E132" s="92">
        <v>0</v>
      </c>
      <c r="F132" s="91" t="s">
        <v>195</v>
      </c>
      <c r="H132" s="3">
        <f>E132+SUMIF('BR DTG ADW'!C:C,C132,'BR DTG ADW'!E:E)</f>
        <v>0</v>
      </c>
      <c r="J132" s="6"/>
    </row>
    <row r="133" spans="1:10" ht="15.75" customHeight="1">
      <c r="A133" s="91" t="s">
        <v>1732</v>
      </c>
      <c r="B133" s="91" t="s">
        <v>876</v>
      </c>
      <c r="C133" s="91" t="s">
        <v>1732</v>
      </c>
      <c r="D133" s="91" t="s">
        <v>2080</v>
      </c>
      <c r="E133" s="92">
        <v>1</v>
      </c>
      <c r="F133" s="91" t="s">
        <v>1185</v>
      </c>
      <c r="H133" s="3">
        <f>E133+SUMIF('BR DTG ADW'!C:C,C133,'BR DTG ADW'!E:E)</f>
        <v>1</v>
      </c>
      <c r="J133" s="6"/>
    </row>
    <row r="134" spans="1:10" ht="15.75" customHeight="1">
      <c r="A134" s="91" t="s">
        <v>2505</v>
      </c>
      <c r="B134" s="91" t="s">
        <v>876</v>
      </c>
      <c r="C134" s="91" t="s">
        <v>2505</v>
      </c>
      <c r="D134" s="91" t="s">
        <v>10664</v>
      </c>
      <c r="E134" s="92">
        <v>0</v>
      </c>
      <c r="F134" s="91" t="s">
        <v>1185</v>
      </c>
      <c r="H134" s="3">
        <f>E134+SUMIF('BR DTG ADW'!C:C,C134,'BR DTG ADW'!E:E)</f>
        <v>0</v>
      </c>
      <c r="J134" s="6"/>
    </row>
    <row r="135" spans="1:10" ht="15.75" customHeight="1">
      <c r="A135" s="91" t="s">
        <v>196</v>
      </c>
      <c r="B135" s="91" t="s">
        <v>876</v>
      </c>
      <c r="C135" s="91" t="s">
        <v>196</v>
      </c>
      <c r="D135" s="91" t="s">
        <v>912</v>
      </c>
      <c r="E135" s="92">
        <v>1</v>
      </c>
      <c r="F135" s="91" t="s">
        <v>1185</v>
      </c>
      <c r="H135" s="3">
        <f>E135+SUMIF('BR DTG ADW'!C:C,C135,'BR DTG ADW'!E:E)</f>
        <v>1</v>
      </c>
      <c r="J135" s="6"/>
    </row>
    <row r="136" spans="1:10" ht="15.75" customHeight="1">
      <c r="A136" s="91" t="s">
        <v>2507</v>
      </c>
      <c r="B136" s="91" t="s">
        <v>876</v>
      </c>
      <c r="C136" s="91" t="s">
        <v>2507</v>
      </c>
      <c r="D136" s="91" t="s">
        <v>2508</v>
      </c>
      <c r="E136" s="92">
        <v>0</v>
      </c>
      <c r="F136" s="91" t="s">
        <v>1943</v>
      </c>
      <c r="H136" s="3">
        <f>E136+SUMIF('BR DTG ADW'!C:C,C136,'BR DTG ADW'!E:E)</f>
        <v>0</v>
      </c>
      <c r="J136" s="6"/>
    </row>
    <row r="137" spans="1:10" ht="15.75" customHeight="1">
      <c r="A137" s="91" t="s">
        <v>2509</v>
      </c>
      <c r="B137" s="91" t="s">
        <v>876</v>
      </c>
      <c r="C137" s="91" t="s">
        <v>2509</v>
      </c>
      <c r="D137" s="91" t="s">
        <v>2510</v>
      </c>
      <c r="E137" s="92">
        <v>0</v>
      </c>
      <c r="F137" s="91" t="s">
        <v>1185</v>
      </c>
      <c r="H137" s="3">
        <f>E137+SUMIF('BR DTG ADW'!C:C,C137,'BR DTG ADW'!E:E)</f>
        <v>0</v>
      </c>
      <c r="J137" s="6"/>
    </row>
    <row r="138" spans="1:10" ht="15.75" customHeight="1">
      <c r="A138" s="91" t="s">
        <v>1943</v>
      </c>
      <c r="B138" s="91" t="s">
        <v>876</v>
      </c>
      <c r="C138" s="91" t="s">
        <v>1943</v>
      </c>
      <c r="D138" s="91" t="s">
        <v>1944</v>
      </c>
      <c r="E138" s="92">
        <v>0</v>
      </c>
      <c r="F138" s="91" t="s">
        <v>1943</v>
      </c>
      <c r="H138" s="3">
        <f>E138+SUMIF('BR DTG ADW'!C:C,C138,'BR DTG ADW'!E:E)</f>
        <v>0</v>
      </c>
      <c r="J138" s="6"/>
    </row>
    <row r="139" spans="1:10" ht="15.75" customHeight="1">
      <c r="A139" s="91" t="s">
        <v>197</v>
      </c>
      <c r="B139" s="91" t="s">
        <v>898</v>
      </c>
      <c r="C139" s="91" t="s">
        <v>197</v>
      </c>
      <c r="D139" s="91" t="s">
        <v>913</v>
      </c>
      <c r="E139" s="92">
        <v>4</v>
      </c>
      <c r="F139" s="91" t="s">
        <v>1185</v>
      </c>
      <c r="H139" s="3">
        <f>E139+SUMIF('BR DTG ADW'!C:C,C139,'BR DTG ADW'!E:E)</f>
        <v>4</v>
      </c>
      <c r="J139" s="6"/>
    </row>
    <row r="140" spans="1:10" ht="15.75" customHeight="1">
      <c r="A140" s="91" t="s">
        <v>2512</v>
      </c>
      <c r="B140" s="91" t="s">
        <v>876</v>
      </c>
      <c r="C140" s="91" t="s">
        <v>2512</v>
      </c>
      <c r="D140" s="91" t="s">
        <v>2513</v>
      </c>
      <c r="E140" s="92">
        <v>0</v>
      </c>
      <c r="F140" s="91" t="s">
        <v>1185</v>
      </c>
      <c r="H140" s="3">
        <f>E140+SUMIF('BR DTG ADW'!C:C,C140,'BR DTG ADW'!E:E)</f>
        <v>0</v>
      </c>
      <c r="J140" s="6"/>
    </row>
    <row r="141" spans="1:10" ht="15.75" customHeight="1">
      <c r="A141" s="91" t="s">
        <v>2518</v>
      </c>
      <c r="B141" s="91" t="s">
        <v>876</v>
      </c>
      <c r="C141" s="91" t="s">
        <v>2518</v>
      </c>
      <c r="D141" s="91" t="s">
        <v>2519</v>
      </c>
      <c r="E141" s="92">
        <v>0</v>
      </c>
      <c r="F141" s="91" t="s">
        <v>1185</v>
      </c>
      <c r="H141" s="3">
        <f>E141+SUMIF('BR DTG ADW'!C:C,C141,'BR DTG ADW'!E:E)</f>
        <v>0</v>
      </c>
      <c r="J141" s="6"/>
    </row>
    <row r="142" spans="1:10" ht="15.75" customHeight="1">
      <c r="A142" s="91" t="s">
        <v>8678</v>
      </c>
      <c r="B142" s="91" t="s">
        <v>876</v>
      </c>
      <c r="C142" s="91" t="s">
        <v>8678</v>
      </c>
      <c r="D142" s="91" t="s">
        <v>7976</v>
      </c>
      <c r="E142" s="92">
        <v>0</v>
      </c>
      <c r="F142" s="91" t="s">
        <v>1185</v>
      </c>
      <c r="H142" s="3">
        <f>E142+SUMIF('BR DTG ADW'!C:C,C142,'BR DTG ADW'!E:E)</f>
        <v>0</v>
      </c>
      <c r="J142" s="6"/>
    </row>
    <row r="143" spans="1:10" ht="15.75" customHeight="1">
      <c r="A143" s="91" t="s">
        <v>8679</v>
      </c>
      <c r="B143" s="91" t="s">
        <v>876</v>
      </c>
      <c r="C143" s="91" t="s">
        <v>8679</v>
      </c>
      <c r="D143" s="91" t="s">
        <v>8680</v>
      </c>
      <c r="E143" s="92">
        <v>0</v>
      </c>
      <c r="F143" s="91" t="s">
        <v>1185</v>
      </c>
      <c r="H143" s="3">
        <f>E143+SUMIF('BR DTG ADW'!C:C,C143,'BR DTG ADW'!E:E)</f>
        <v>0</v>
      </c>
      <c r="J143" s="6"/>
    </row>
    <row r="144" spans="1:10" ht="15.75" customHeight="1">
      <c r="A144" s="91" t="s">
        <v>1945</v>
      </c>
      <c r="B144" s="91" t="s">
        <v>876</v>
      </c>
      <c r="C144" s="91" t="s">
        <v>1945</v>
      </c>
      <c r="D144" s="91" t="s">
        <v>1946</v>
      </c>
      <c r="E144" s="92">
        <v>0</v>
      </c>
      <c r="F144" s="91" t="s">
        <v>1185</v>
      </c>
      <c r="H144" s="3">
        <f>E144+SUMIF('BR DTG ADW'!C:C,C144,'BR DTG ADW'!E:E)</f>
        <v>0</v>
      </c>
      <c r="J144" s="6"/>
    </row>
    <row r="145" spans="1:10" ht="15.75" customHeight="1">
      <c r="A145" s="91" t="s">
        <v>2524</v>
      </c>
      <c r="B145" s="91" t="s">
        <v>876</v>
      </c>
      <c r="C145" s="91" t="s">
        <v>2524</v>
      </c>
      <c r="D145" s="91" t="s">
        <v>2525</v>
      </c>
      <c r="E145" s="92">
        <v>0</v>
      </c>
      <c r="F145" s="91" t="s">
        <v>1185</v>
      </c>
      <c r="H145" s="3">
        <f>E145+SUMIF('BR DTG ADW'!C:C,C145,'BR DTG ADW'!E:E)</f>
        <v>0</v>
      </c>
      <c r="J145" s="6"/>
    </row>
    <row r="146" spans="1:10" ht="15.75" customHeight="1">
      <c r="A146" s="91" t="s">
        <v>2526</v>
      </c>
      <c r="B146" s="91" t="s">
        <v>876</v>
      </c>
      <c r="C146" s="91" t="s">
        <v>2526</v>
      </c>
      <c r="D146" s="91" t="s">
        <v>2527</v>
      </c>
      <c r="E146" s="92">
        <v>0</v>
      </c>
      <c r="F146" s="91" t="s">
        <v>1185</v>
      </c>
      <c r="H146" s="3">
        <f>E146+SUMIF('BR DTG ADW'!C:C,C146,'BR DTG ADW'!E:E)</f>
        <v>0</v>
      </c>
      <c r="J146" s="6"/>
    </row>
    <row r="147" spans="1:10" ht="15.75" customHeight="1">
      <c r="A147" s="91" t="s">
        <v>2528</v>
      </c>
      <c r="B147" s="91" t="s">
        <v>876</v>
      </c>
      <c r="C147" s="91" t="s">
        <v>2528</v>
      </c>
      <c r="D147" s="91" t="s">
        <v>2529</v>
      </c>
      <c r="E147" s="92">
        <v>0</v>
      </c>
      <c r="F147" s="91" t="s">
        <v>1185</v>
      </c>
      <c r="H147" s="3">
        <f>E147+SUMIF('BR DTG ADW'!C:C,C147,'BR DTG ADW'!E:E)</f>
        <v>0</v>
      </c>
      <c r="J147" s="6"/>
    </row>
    <row r="148" spans="1:10" ht="15.75" customHeight="1">
      <c r="A148" s="91" t="s">
        <v>8683</v>
      </c>
      <c r="B148" s="91" t="s">
        <v>876</v>
      </c>
      <c r="C148" s="91" t="s">
        <v>8683</v>
      </c>
      <c r="D148" s="91" t="s">
        <v>8684</v>
      </c>
      <c r="E148" s="92">
        <v>0</v>
      </c>
      <c r="F148" s="91" t="s">
        <v>1185</v>
      </c>
      <c r="H148" s="3">
        <f>E148+SUMIF('BR DTG ADW'!C:C,C148,'BR DTG ADW'!E:E)</f>
        <v>0</v>
      </c>
      <c r="J148" s="6"/>
    </row>
    <row r="149" spans="1:10" ht="15.75" customHeight="1">
      <c r="A149" s="91" t="s">
        <v>2532</v>
      </c>
      <c r="B149" s="91" t="s">
        <v>876</v>
      </c>
      <c r="C149" s="91" t="s">
        <v>2532</v>
      </c>
      <c r="D149" s="91" t="s">
        <v>8685</v>
      </c>
      <c r="E149" s="92">
        <v>0</v>
      </c>
      <c r="F149" s="91" t="s">
        <v>1185</v>
      </c>
      <c r="H149" s="3">
        <f>E149+SUMIF('BR DTG ADW'!C:C,C149,'BR DTG ADW'!E:E)</f>
        <v>0</v>
      </c>
      <c r="J149" s="6"/>
    </row>
    <row r="150" spans="1:10" ht="15.75" customHeight="1">
      <c r="A150" s="91" t="s">
        <v>2540</v>
      </c>
      <c r="B150" s="91" t="s">
        <v>876</v>
      </c>
      <c r="C150" s="91" t="s">
        <v>2540</v>
      </c>
      <c r="D150" s="91" t="s">
        <v>2541</v>
      </c>
      <c r="E150" s="92">
        <v>0</v>
      </c>
      <c r="F150" s="91" t="s">
        <v>1185</v>
      </c>
      <c r="H150" s="3">
        <f>E150+SUMIF('BR DTG ADW'!C:C,C150,'BR DTG ADW'!E:E)</f>
        <v>0</v>
      </c>
      <c r="J150" s="6"/>
    </row>
    <row r="151" spans="1:10" ht="15.75" customHeight="1">
      <c r="A151" s="91" t="s">
        <v>2542</v>
      </c>
      <c r="B151" s="91" t="s">
        <v>876</v>
      </c>
      <c r="C151" s="91" t="s">
        <v>2542</v>
      </c>
      <c r="D151" s="91" t="s">
        <v>2543</v>
      </c>
      <c r="E151" s="92">
        <v>0</v>
      </c>
      <c r="F151" s="91" t="s">
        <v>1185</v>
      </c>
      <c r="H151" s="3">
        <f>E151+SUMIF('BR DTG ADW'!C:C,C151,'BR DTG ADW'!E:E)</f>
        <v>0</v>
      </c>
      <c r="J151" s="6"/>
    </row>
    <row r="152" spans="1:10" ht="15.75" customHeight="1">
      <c r="A152" s="91" t="s">
        <v>8688</v>
      </c>
      <c r="B152" s="91" t="s">
        <v>876</v>
      </c>
      <c r="C152" s="91" t="s">
        <v>8688</v>
      </c>
      <c r="D152" s="91" t="s">
        <v>10665</v>
      </c>
      <c r="E152" s="92">
        <v>0</v>
      </c>
      <c r="F152" s="91" t="s">
        <v>1185</v>
      </c>
      <c r="H152" s="3">
        <f>E152+SUMIF('BR DTG ADW'!C:C,C152,'BR DTG ADW'!E:E)</f>
        <v>0</v>
      </c>
      <c r="J152" s="6"/>
    </row>
    <row r="153" spans="1:10" ht="15.75" customHeight="1">
      <c r="A153" s="91" t="s">
        <v>2544</v>
      </c>
      <c r="B153" s="91" t="s">
        <v>876</v>
      </c>
      <c r="C153" s="91" t="s">
        <v>2544</v>
      </c>
      <c r="D153" s="91" t="s">
        <v>2545</v>
      </c>
      <c r="E153" s="92">
        <v>0</v>
      </c>
      <c r="F153" s="91" t="s">
        <v>1185</v>
      </c>
      <c r="H153" s="3">
        <f>E153+SUMIF('BR DTG ADW'!C:C,C153,'BR DTG ADW'!E:E)</f>
        <v>0</v>
      </c>
      <c r="J153" s="6"/>
    </row>
    <row r="154" spans="1:10" ht="15.75" customHeight="1">
      <c r="A154" s="91" t="s">
        <v>2546</v>
      </c>
      <c r="B154" s="91" t="s">
        <v>876</v>
      </c>
      <c r="C154" s="91" t="s">
        <v>2546</v>
      </c>
      <c r="D154" s="91" t="s">
        <v>2547</v>
      </c>
      <c r="E154" s="92">
        <v>0</v>
      </c>
      <c r="F154" s="91" t="s">
        <v>1185</v>
      </c>
      <c r="H154" s="3">
        <f>E154+SUMIF('BR DTG ADW'!C:C,C154,'BR DTG ADW'!E:E)</f>
        <v>0</v>
      </c>
      <c r="J154" s="6"/>
    </row>
    <row r="155" spans="1:10" ht="15.75" customHeight="1">
      <c r="A155" s="91" t="s">
        <v>2548</v>
      </c>
      <c r="B155" s="91" t="s">
        <v>876</v>
      </c>
      <c r="C155" s="91" t="s">
        <v>2548</v>
      </c>
      <c r="D155" s="91" t="s">
        <v>2549</v>
      </c>
      <c r="E155" s="92">
        <v>0</v>
      </c>
      <c r="F155" s="91" t="s">
        <v>1185</v>
      </c>
      <c r="H155" s="3">
        <f>E155+SUMIF('BR DTG ADW'!C:C,C155,'BR DTG ADW'!E:E)</f>
        <v>0</v>
      </c>
      <c r="J155" s="6"/>
    </row>
    <row r="156" spans="1:10" ht="15.75" customHeight="1">
      <c r="A156" s="91" t="s">
        <v>2550</v>
      </c>
      <c r="B156" s="91" t="s">
        <v>876</v>
      </c>
      <c r="C156" s="91" t="s">
        <v>2550</v>
      </c>
      <c r="D156" s="91" t="s">
        <v>2551</v>
      </c>
      <c r="E156" s="92">
        <v>0</v>
      </c>
      <c r="F156" s="91" t="s">
        <v>1185</v>
      </c>
      <c r="H156" s="3">
        <f>E156+SUMIF('BR DTG ADW'!C:C,C156,'BR DTG ADW'!E:E)</f>
        <v>0</v>
      </c>
      <c r="J156" s="6"/>
    </row>
    <row r="157" spans="1:10" ht="15.75" customHeight="1">
      <c r="A157" s="91" t="s">
        <v>2552</v>
      </c>
      <c r="B157" s="91" t="s">
        <v>876</v>
      </c>
      <c r="C157" s="91" t="s">
        <v>2552</v>
      </c>
      <c r="D157" s="91" t="s">
        <v>2553</v>
      </c>
      <c r="E157" s="92">
        <v>0</v>
      </c>
      <c r="F157" s="91" t="s">
        <v>1185</v>
      </c>
      <c r="H157" s="3">
        <f>E157+SUMIF('BR DTG ADW'!C:C,C157,'BR DTG ADW'!E:E)</f>
        <v>0</v>
      </c>
      <c r="J157" s="6"/>
    </row>
    <row r="158" spans="1:10" ht="15.75" customHeight="1">
      <c r="A158" s="91" t="s">
        <v>10666</v>
      </c>
      <c r="B158" s="91" t="s">
        <v>876</v>
      </c>
      <c r="C158" s="91" t="s">
        <v>10666</v>
      </c>
      <c r="D158" s="91" t="s">
        <v>10667</v>
      </c>
      <c r="E158" s="92">
        <v>0</v>
      </c>
      <c r="F158" s="91" t="s">
        <v>1185</v>
      </c>
      <c r="H158" s="3">
        <f>E158+SUMIF('BR DTG ADW'!C:C,C158,'BR DTG ADW'!E:E)</f>
        <v>0</v>
      </c>
      <c r="J158" s="6"/>
    </row>
    <row r="159" spans="1:10" ht="15.75" customHeight="1">
      <c r="A159" s="91" t="s">
        <v>2087</v>
      </c>
      <c r="B159" s="91" t="s">
        <v>876</v>
      </c>
      <c r="C159" s="91" t="s">
        <v>2087</v>
      </c>
      <c r="D159" s="91" t="s">
        <v>2088</v>
      </c>
      <c r="E159" s="92">
        <v>0</v>
      </c>
      <c r="F159" s="91" t="s">
        <v>1185</v>
      </c>
      <c r="H159" s="3">
        <f>E159+SUMIF('BR DTG ADW'!C:C,C159,'BR DTG ADW'!E:E)</f>
        <v>0</v>
      </c>
      <c r="J159" s="6"/>
    </row>
    <row r="160" spans="1:10" ht="15.75" customHeight="1">
      <c r="A160" s="91" t="s">
        <v>2556</v>
      </c>
      <c r="B160" s="91" t="s">
        <v>876</v>
      </c>
      <c r="C160" s="91" t="s">
        <v>2556</v>
      </c>
      <c r="D160" s="91" t="s">
        <v>2557</v>
      </c>
      <c r="E160" s="92">
        <v>0</v>
      </c>
      <c r="F160" s="91" t="s">
        <v>1185</v>
      </c>
      <c r="H160" s="3">
        <f>E160+SUMIF('BR DTG ADW'!C:C,C160,'BR DTG ADW'!E:E)</f>
        <v>0</v>
      </c>
      <c r="J160" s="6"/>
    </row>
    <row r="161" spans="1:10" ht="15.75" customHeight="1">
      <c r="A161" s="91" t="s">
        <v>2560</v>
      </c>
      <c r="B161" s="91" t="s">
        <v>876</v>
      </c>
      <c r="C161" s="91" t="s">
        <v>2560</v>
      </c>
      <c r="D161" s="91" t="s">
        <v>10668</v>
      </c>
      <c r="E161" s="92">
        <v>1</v>
      </c>
      <c r="F161" s="91" t="s">
        <v>1185</v>
      </c>
      <c r="H161" s="3">
        <f>E161+SUMIF('BR DTG ADW'!C:C,C161,'BR DTG ADW'!E:E)</f>
        <v>1</v>
      </c>
      <c r="J161" s="6"/>
    </row>
    <row r="162" spans="1:10" ht="15.75" customHeight="1">
      <c r="A162" s="91" t="s">
        <v>2562</v>
      </c>
      <c r="B162" s="91" t="s">
        <v>876</v>
      </c>
      <c r="C162" s="91" t="s">
        <v>2562</v>
      </c>
      <c r="D162" s="91" t="s">
        <v>2563</v>
      </c>
      <c r="E162" s="92">
        <v>0</v>
      </c>
      <c r="F162" s="91" t="s">
        <v>1185</v>
      </c>
      <c r="H162" s="3">
        <f>E162+SUMIF('BR DTG ADW'!C:C,C162,'BR DTG ADW'!E:E)</f>
        <v>0</v>
      </c>
      <c r="J162" s="6"/>
    </row>
    <row r="163" spans="1:10" ht="15.75" customHeight="1">
      <c r="A163" s="91" t="s">
        <v>2564</v>
      </c>
      <c r="B163" s="91" t="s">
        <v>876</v>
      </c>
      <c r="C163" s="91" t="s">
        <v>2564</v>
      </c>
      <c r="D163" s="91" t="s">
        <v>8699</v>
      </c>
      <c r="E163" s="92">
        <v>0</v>
      </c>
      <c r="F163" s="91" t="s">
        <v>1185</v>
      </c>
      <c r="H163" s="3">
        <f>E163+SUMIF('BR DTG ADW'!C:C,C163,'BR DTG ADW'!E:E)</f>
        <v>0</v>
      </c>
      <c r="J163" s="6"/>
    </row>
    <row r="164" spans="1:10" ht="15.75" customHeight="1">
      <c r="A164" s="91" t="s">
        <v>2566</v>
      </c>
      <c r="B164" s="91" t="s">
        <v>876</v>
      </c>
      <c r="C164" s="91" t="s">
        <v>2566</v>
      </c>
      <c r="D164" s="91" t="s">
        <v>8700</v>
      </c>
      <c r="E164" s="92">
        <v>0</v>
      </c>
      <c r="F164" s="91" t="s">
        <v>1185</v>
      </c>
      <c r="H164" s="3">
        <f>E164+SUMIF('BR DTG ADW'!C:C,C164,'BR DTG ADW'!E:E)</f>
        <v>0</v>
      </c>
      <c r="J164" s="6"/>
    </row>
    <row r="165" spans="1:10" ht="15.75" customHeight="1">
      <c r="A165" s="91" t="s">
        <v>2568</v>
      </c>
      <c r="B165" s="91" t="s">
        <v>876</v>
      </c>
      <c r="C165" s="91" t="s">
        <v>2568</v>
      </c>
      <c r="D165" s="91" t="s">
        <v>8701</v>
      </c>
      <c r="E165" s="92">
        <v>0</v>
      </c>
      <c r="F165" s="91" t="s">
        <v>1185</v>
      </c>
      <c r="H165" s="3">
        <f>E165+SUMIF('BR DTG ADW'!C:C,C165,'BR DTG ADW'!E:E)</f>
        <v>0</v>
      </c>
      <c r="J165" s="6"/>
    </row>
    <row r="166" spans="1:10" ht="15.75" customHeight="1">
      <c r="A166" s="91" t="s">
        <v>2570</v>
      </c>
      <c r="B166" s="91" t="s">
        <v>876</v>
      </c>
      <c r="C166" s="91" t="s">
        <v>2570</v>
      </c>
      <c r="D166" s="91" t="s">
        <v>10669</v>
      </c>
      <c r="E166" s="92">
        <v>0</v>
      </c>
      <c r="F166" s="91" t="s">
        <v>1185</v>
      </c>
      <c r="H166" s="3">
        <f>E166+SUMIF('BR DTG ADW'!C:C,C166,'BR DTG ADW'!E:E)</f>
        <v>0</v>
      </c>
      <c r="J166" s="6"/>
    </row>
    <row r="167" spans="1:10" ht="15.75" customHeight="1">
      <c r="A167" s="91" t="s">
        <v>2572</v>
      </c>
      <c r="B167" s="91" t="s">
        <v>876</v>
      </c>
      <c r="C167" s="91" t="s">
        <v>2572</v>
      </c>
      <c r="D167" s="91" t="s">
        <v>8703</v>
      </c>
      <c r="E167" s="92">
        <v>0</v>
      </c>
      <c r="F167" s="91" t="s">
        <v>1185</v>
      </c>
      <c r="H167" s="3">
        <f>E167+SUMIF('BR DTG ADW'!C:C,C167,'BR DTG ADW'!E:E)</f>
        <v>0</v>
      </c>
      <c r="J167" s="6"/>
    </row>
    <row r="168" spans="1:10" ht="15.75" customHeight="1">
      <c r="A168" s="91" t="s">
        <v>2574</v>
      </c>
      <c r="B168" s="91" t="s">
        <v>876</v>
      </c>
      <c r="C168" s="91" t="s">
        <v>2574</v>
      </c>
      <c r="D168" s="91" t="s">
        <v>8704</v>
      </c>
      <c r="E168" s="92">
        <v>0</v>
      </c>
      <c r="F168" s="91" t="s">
        <v>1185</v>
      </c>
      <c r="H168" s="3">
        <f>E168+SUMIF('BR DTG ADW'!C:C,C168,'BR DTG ADW'!E:E)</f>
        <v>0</v>
      </c>
      <c r="J168" s="6"/>
    </row>
    <row r="169" spans="1:10" ht="15.75" customHeight="1">
      <c r="A169" s="91" t="s">
        <v>2576</v>
      </c>
      <c r="B169" s="91" t="s">
        <v>876</v>
      </c>
      <c r="C169" s="91" t="s">
        <v>2576</v>
      </c>
      <c r="D169" s="91" t="s">
        <v>10670</v>
      </c>
      <c r="E169" s="92">
        <v>0</v>
      </c>
      <c r="F169" s="91" t="s">
        <v>1185</v>
      </c>
      <c r="H169" s="3">
        <f>E169+SUMIF('BR DTG ADW'!C:C,C169,'BR DTG ADW'!E:E)</f>
        <v>0</v>
      </c>
      <c r="J169" s="6"/>
    </row>
    <row r="170" spans="1:10" ht="15.75" customHeight="1">
      <c r="A170" s="91" t="s">
        <v>2578</v>
      </c>
      <c r="B170" s="91" t="s">
        <v>876</v>
      </c>
      <c r="C170" s="91" t="s">
        <v>2578</v>
      </c>
      <c r="D170" s="91" t="s">
        <v>2579</v>
      </c>
      <c r="E170" s="92">
        <v>0</v>
      </c>
      <c r="F170" s="91" t="s">
        <v>1185</v>
      </c>
      <c r="H170" s="3">
        <f>E170+SUMIF('BR DTG ADW'!C:C,C170,'BR DTG ADW'!E:E)</f>
        <v>0</v>
      </c>
      <c r="J170" s="6"/>
    </row>
    <row r="171" spans="1:10" ht="15.75" customHeight="1">
      <c r="A171" s="91" t="s">
        <v>2580</v>
      </c>
      <c r="B171" s="91" t="s">
        <v>876</v>
      </c>
      <c r="C171" s="91" t="s">
        <v>2580</v>
      </c>
      <c r="D171" s="91" t="s">
        <v>10671</v>
      </c>
      <c r="E171" s="92">
        <v>0</v>
      </c>
      <c r="F171" s="91" t="s">
        <v>1185</v>
      </c>
      <c r="H171" s="3">
        <f>E171+SUMIF('BR DTG ADW'!C:C,C171,'BR DTG ADW'!E:E)</f>
        <v>0</v>
      </c>
      <c r="J171" s="6"/>
    </row>
    <row r="172" spans="1:10" ht="15.75" customHeight="1">
      <c r="A172" s="91" t="s">
        <v>814</v>
      </c>
      <c r="B172" s="91" t="s">
        <v>876</v>
      </c>
      <c r="C172" s="91" t="s">
        <v>814</v>
      </c>
      <c r="D172" s="91" t="s">
        <v>1715</v>
      </c>
      <c r="E172" s="92">
        <v>0</v>
      </c>
      <c r="F172" s="91" t="s">
        <v>1185</v>
      </c>
      <c r="H172" s="3">
        <f>E172+SUMIF('BR DTG ADW'!C:C,C172,'BR DTG ADW'!E:E)</f>
        <v>0</v>
      </c>
      <c r="J172" s="6"/>
    </row>
    <row r="173" spans="1:10" ht="15.75" customHeight="1">
      <c r="A173" s="91" t="s">
        <v>914</v>
      </c>
      <c r="B173" s="91" t="s">
        <v>876</v>
      </c>
      <c r="C173" s="91" t="s">
        <v>914</v>
      </c>
      <c r="D173" s="91" t="s">
        <v>10672</v>
      </c>
      <c r="E173" s="92">
        <v>0</v>
      </c>
      <c r="F173" s="91" t="s">
        <v>1185</v>
      </c>
      <c r="H173" s="3">
        <f>E173+SUMIF('BR DTG ADW'!C:C,C173,'BR DTG ADW'!E:E)</f>
        <v>0</v>
      </c>
      <c r="J173" s="6"/>
    </row>
    <row r="174" spans="1:10" ht="15.75" customHeight="1">
      <c r="A174" s="91" t="s">
        <v>2582</v>
      </c>
      <c r="B174" s="91" t="s">
        <v>876</v>
      </c>
      <c r="C174" s="91" t="s">
        <v>2582</v>
      </c>
      <c r="D174" s="91" t="s">
        <v>10673</v>
      </c>
      <c r="E174" s="92">
        <v>0</v>
      </c>
      <c r="F174" s="91" t="s">
        <v>1185</v>
      </c>
      <c r="H174" s="3">
        <f>E174+SUMIF('BR DTG ADW'!C:C,C174,'BR DTG ADW'!E:E)</f>
        <v>0</v>
      </c>
      <c r="J174" s="6"/>
    </row>
    <row r="175" spans="1:10" ht="15.75" customHeight="1">
      <c r="A175" s="91" t="s">
        <v>2584</v>
      </c>
      <c r="B175" s="91" t="s">
        <v>876</v>
      </c>
      <c r="C175" s="91" t="s">
        <v>2584</v>
      </c>
      <c r="D175" s="91" t="s">
        <v>2585</v>
      </c>
      <c r="E175" s="92">
        <v>0</v>
      </c>
      <c r="F175" s="91" t="s">
        <v>1185</v>
      </c>
      <c r="H175" s="3">
        <f>E175+SUMIF('BR DTG ADW'!C:C,C175,'BR DTG ADW'!E:E)</f>
        <v>0</v>
      </c>
      <c r="J175" s="6"/>
    </row>
    <row r="176" spans="1:10" ht="15.75" customHeight="1">
      <c r="A176" s="91" t="s">
        <v>2586</v>
      </c>
      <c r="B176" s="91" t="s">
        <v>876</v>
      </c>
      <c r="C176" s="91" t="s">
        <v>2586</v>
      </c>
      <c r="D176" s="91" t="s">
        <v>10674</v>
      </c>
      <c r="E176" s="92">
        <v>0</v>
      </c>
      <c r="F176" s="91" t="s">
        <v>1185</v>
      </c>
      <c r="H176" s="3">
        <f>E176+SUMIF('BR DTG ADW'!C:C,C176,'BR DTG ADW'!E:E)</f>
        <v>0</v>
      </c>
      <c r="J176" s="6"/>
    </row>
    <row r="177" spans="1:10" ht="15.75" customHeight="1">
      <c r="A177" s="91" t="s">
        <v>615</v>
      </c>
      <c r="B177" s="91" t="s">
        <v>876</v>
      </c>
      <c r="C177" s="91" t="s">
        <v>615</v>
      </c>
      <c r="D177" s="91" t="s">
        <v>915</v>
      </c>
      <c r="E177" s="92">
        <v>0</v>
      </c>
      <c r="F177" s="91" t="s">
        <v>1185</v>
      </c>
      <c r="H177" s="3">
        <f>E177+SUMIF('BR DTG ADW'!C:C,C177,'BR DTG ADW'!E:E)</f>
        <v>0</v>
      </c>
      <c r="J177" s="6"/>
    </row>
    <row r="178" spans="1:10" ht="15.75" customHeight="1">
      <c r="A178" s="91" t="s">
        <v>2588</v>
      </c>
      <c r="B178" s="91" t="s">
        <v>876</v>
      </c>
      <c r="C178" s="91" t="s">
        <v>2588</v>
      </c>
      <c r="D178" s="91" t="s">
        <v>2589</v>
      </c>
      <c r="E178" s="92">
        <v>1</v>
      </c>
      <c r="F178" s="91" t="s">
        <v>1185</v>
      </c>
      <c r="H178" s="3">
        <f>E178+SUMIF('BR DTG ADW'!C:C,C178,'BR DTG ADW'!E:E)</f>
        <v>1</v>
      </c>
      <c r="J178" s="6"/>
    </row>
    <row r="179" spans="1:10" ht="15.75" customHeight="1">
      <c r="A179" s="91" t="s">
        <v>2590</v>
      </c>
      <c r="B179" s="91" t="s">
        <v>876</v>
      </c>
      <c r="C179" s="91" t="s">
        <v>2590</v>
      </c>
      <c r="D179" s="91" t="s">
        <v>2591</v>
      </c>
      <c r="E179" s="92">
        <v>0</v>
      </c>
      <c r="F179" s="91" t="s">
        <v>1185</v>
      </c>
      <c r="H179" s="3">
        <f>E179+SUMIF('BR DTG ADW'!C:C,C179,'BR DTG ADW'!E:E)</f>
        <v>0</v>
      </c>
      <c r="J179" s="6"/>
    </row>
    <row r="180" spans="1:10" ht="15.75" customHeight="1">
      <c r="A180" s="91" t="s">
        <v>198</v>
      </c>
      <c r="B180" s="91" t="s">
        <v>876</v>
      </c>
      <c r="C180" s="91" t="s">
        <v>198</v>
      </c>
      <c r="D180" s="91" t="s">
        <v>916</v>
      </c>
      <c r="E180" s="92">
        <v>0</v>
      </c>
      <c r="F180" s="91" t="s">
        <v>1185</v>
      </c>
      <c r="H180" s="3">
        <f>E180+SUMIF('BR DTG ADW'!C:C,C180,'BR DTG ADW'!E:E)</f>
        <v>0</v>
      </c>
      <c r="J180" s="6"/>
    </row>
    <row r="181" spans="1:10" ht="15.75" customHeight="1">
      <c r="A181" s="91" t="s">
        <v>2592</v>
      </c>
      <c r="B181" s="91" t="s">
        <v>876</v>
      </c>
      <c r="C181" s="91" t="s">
        <v>2592</v>
      </c>
      <c r="D181" s="91" t="s">
        <v>2593</v>
      </c>
      <c r="E181" s="92">
        <v>0</v>
      </c>
      <c r="F181" s="91" t="s">
        <v>1185</v>
      </c>
      <c r="H181" s="3">
        <f>E181+SUMIF('BR DTG ADW'!C:C,C181,'BR DTG ADW'!E:E)</f>
        <v>0</v>
      </c>
      <c r="J181" s="6"/>
    </row>
    <row r="182" spans="1:10" ht="15.75" customHeight="1">
      <c r="A182" s="91" t="s">
        <v>616</v>
      </c>
      <c r="B182" s="91" t="s">
        <v>876</v>
      </c>
      <c r="C182" s="91" t="s">
        <v>616</v>
      </c>
      <c r="D182" s="91" t="s">
        <v>917</v>
      </c>
      <c r="E182" s="92">
        <v>0</v>
      </c>
      <c r="F182" s="91" t="s">
        <v>1185</v>
      </c>
      <c r="H182" s="3">
        <f>E182+SUMIF('BR DTG ADW'!C:C,C182,'BR DTG ADW'!E:E)</f>
        <v>0</v>
      </c>
      <c r="J182" s="6"/>
    </row>
    <row r="183" spans="1:10" ht="15.75" customHeight="1">
      <c r="A183" s="91" t="s">
        <v>2596</v>
      </c>
      <c r="B183" s="91" t="s">
        <v>876</v>
      </c>
      <c r="C183" s="91" t="s">
        <v>2596</v>
      </c>
      <c r="D183" s="91" t="s">
        <v>2597</v>
      </c>
      <c r="E183" s="92">
        <v>0</v>
      </c>
      <c r="F183" s="91" t="s">
        <v>1185</v>
      </c>
      <c r="H183" s="3">
        <f>E183+SUMIF('BR DTG ADW'!C:C,C183,'BR DTG ADW'!E:E)</f>
        <v>0</v>
      </c>
      <c r="J183" s="6"/>
    </row>
    <row r="184" spans="1:10" ht="15.75" customHeight="1">
      <c r="A184" s="91" t="s">
        <v>2598</v>
      </c>
      <c r="B184" s="91" t="s">
        <v>876</v>
      </c>
      <c r="C184" s="91" t="s">
        <v>2598</v>
      </c>
      <c r="D184" s="91" t="s">
        <v>2599</v>
      </c>
      <c r="E184" s="92">
        <v>0</v>
      </c>
      <c r="F184" s="91" t="s">
        <v>1185</v>
      </c>
      <c r="H184" s="3">
        <f>E184+SUMIF('BR DTG ADW'!C:C,C184,'BR DTG ADW'!E:E)</f>
        <v>0</v>
      </c>
      <c r="J184" s="6"/>
    </row>
    <row r="185" spans="1:10" ht="15.75" customHeight="1">
      <c r="A185" s="91" t="s">
        <v>2602</v>
      </c>
      <c r="B185" s="91" t="s">
        <v>876</v>
      </c>
      <c r="C185" s="91" t="s">
        <v>2602</v>
      </c>
      <c r="D185" s="91" t="s">
        <v>2603</v>
      </c>
      <c r="E185" s="92">
        <v>0</v>
      </c>
      <c r="F185" s="91" t="s">
        <v>1185</v>
      </c>
      <c r="H185" s="3">
        <f>E185+SUMIF('BR DTG ADW'!C:C,C185,'BR DTG ADW'!E:E)</f>
        <v>0</v>
      </c>
      <c r="J185" s="6"/>
    </row>
    <row r="186" spans="1:10" ht="15.75" customHeight="1">
      <c r="A186" s="91" t="s">
        <v>2604</v>
      </c>
      <c r="B186" s="91" t="s">
        <v>876</v>
      </c>
      <c r="C186" s="91" t="s">
        <v>2604</v>
      </c>
      <c r="D186" s="91" t="s">
        <v>2603</v>
      </c>
      <c r="E186" s="92">
        <v>0</v>
      </c>
      <c r="F186" s="91" t="s">
        <v>1185</v>
      </c>
      <c r="H186" s="3">
        <f>E186+SUMIF('BR DTG ADW'!C:C,C186,'BR DTG ADW'!E:E)</f>
        <v>0</v>
      </c>
      <c r="J186" s="6"/>
    </row>
    <row r="187" spans="1:10" ht="15.75" customHeight="1">
      <c r="A187" s="91" t="s">
        <v>8709</v>
      </c>
      <c r="B187" s="91" t="s">
        <v>876</v>
      </c>
      <c r="C187" s="91" t="s">
        <v>8709</v>
      </c>
      <c r="D187" s="91" t="s">
        <v>8710</v>
      </c>
      <c r="E187" s="92">
        <v>0</v>
      </c>
      <c r="F187" s="91" t="s">
        <v>1185</v>
      </c>
      <c r="H187" s="3">
        <f>E187+SUMIF('BR DTG ADW'!C:C,C187,'BR DTG ADW'!E:E)</f>
        <v>0</v>
      </c>
      <c r="J187" s="6"/>
    </row>
    <row r="188" spans="1:10" ht="15.75" customHeight="1">
      <c r="A188" s="91" t="s">
        <v>2605</v>
      </c>
      <c r="B188" s="91" t="s">
        <v>876</v>
      </c>
      <c r="C188" s="91" t="s">
        <v>2605</v>
      </c>
      <c r="D188" s="91" t="s">
        <v>2603</v>
      </c>
      <c r="E188" s="92">
        <v>0</v>
      </c>
      <c r="F188" s="91" t="s">
        <v>1185</v>
      </c>
      <c r="H188" s="3">
        <f>E188+SUMIF('BR DTG ADW'!C:C,C188,'BR DTG ADW'!E:E)</f>
        <v>0</v>
      </c>
      <c r="J188" s="6"/>
    </row>
    <row r="189" spans="1:10" ht="15.75" customHeight="1">
      <c r="A189" s="91" t="s">
        <v>2606</v>
      </c>
      <c r="B189" s="91" t="s">
        <v>876</v>
      </c>
      <c r="C189" s="91" t="s">
        <v>2606</v>
      </c>
      <c r="D189" s="91" t="s">
        <v>2607</v>
      </c>
      <c r="E189" s="92">
        <v>0</v>
      </c>
      <c r="F189" s="91" t="s">
        <v>1185</v>
      </c>
      <c r="H189" s="3">
        <f>E189+SUMIF('BR DTG ADW'!C:C,C189,'BR DTG ADW'!E:E)</f>
        <v>0</v>
      </c>
      <c r="J189" s="6"/>
    </row>
    <row r="190" spans="1:10" ht="15.75" customHeight="1">
      <c r="A190" s="91" t="s">
        <v>1716</v>
      </c>
      <c r="B190" s="91" t="s">
        <v>876</v>
      </c>
      <c r="C190" s="91" t="s">
        <v>1716</v>
      </c>
      <c r="D190" s="91" t="s">
        <v>10675</v>
      </c>
      <c r="E190" s="92">
        <v>0</v>
      </c>
      <c r="F190" s="91" t="s">
        <v>1185</v>
      </c>
      <c r="H190" s="3">
        <f>E190+SUMIF('BR DTG ADW'!C:C,C190,'BR DTG ADW'!E:E)</f>
        <v>0</v>
      </c>
      <c r="J190" s="6"/>
    </row>
    <row r="191" spans="1:10" ht="15.75" customHeight="1">
      <c r="A191" s="91" t="s">
        <v>2608</v>
      </c>
      <c r="B191" s="91" t="s">
        <v>876</v>
      </c>
      <c r="C191" s="91" t="s">
        <v>2608</v>
      </c>
      <c r="D191" s="91" t="s">
        <v>2609</v>
      </c>
      <c r="E191" s="92">
        <v>0</v>
      </c>
      <c r="F191" s="91" t="s">
        <v>1185</v>
      </c>
      <c r="H191" s="3">
        <f>E191+SUMIF('BR DTG ADW'!C:C,C191,'BR DTG ADW'!E:E)</f>
        <v>0</v>
      </c>
      <c r="J191" s="6"/>
    </row>
    <row r="192" spans="1:10" ht="15.75" customHeight="1">
      <c r="A192" s="91" t="s">
        <v>2610</v>
      </c>
      <c r="B192" s="91" t="s">
        <v>876</v>
      </c>
      <c r="C192" s="91" t="s">
        <v>2610</v>
      </c>
      <c r="D192" s="91" t="s">
        <v>2611</v>
      </c>
      <c r="E192" s="92">
        <v>0</v>
      </c>
      <c r="F192" s="91" t="s">
        <v>1185</v>
      </c>
      <c r="H192" s="3">
        <f>E192+SUMIF('BR DTG ADW'!C:C,C192,'BR DTG ADW'!E:E)</f>
        <v>0</v>
      </c>
      <c r="J192" s="6"/>
    </row>
    <row r="193" spans="1:10" ht="15.75" customHeight="1">
      <c r="A193" s="91" t="s">
        <v>8711</v>
      </c>
      <c r="B193" s="91" t="s">
        <v>876</v>
      </c>
      <c r="C193" s="91" t="s">
        <v>8711</v>
      </c>
      <c r="D193" s="91" t="s">
        <v>8712</v>
      </c>
      <c r="E193" s="92">
        <v>0</v>
      </c>
      <c r="F193" s="91" t="s">
        <v>1185</v>
      </c>
      <c r="H193" s="3">
        <f>E193+SUMIF('BR DTG ADW'!C:C,C193,'BR DTG ADW'!E:E)</f>
        <v>0</v>
      </c>
      <c r="J193" s="6"/>
    </row>
    <row r="194" spans="1:10" ht="15.75" customHeight="1">
      <c r="A194" s="91" t="s">
        <v>2614</v>
      </c>
      <c r="B194" s="91" t="s">
        <v>876</v>
      </c>
      <c r="C194" s="91" t="s">
        <v>2614</v>
      </c>
      <c r="D194" s="91" t="s">
        <v>2615</v>
      </c>
      <c r="E194" s="92">
        <v>0</v>
      </c>
      <c r="F194" s="91" t="s">
        <v>1185</v>
      </c>
      <c r="H194" s="3">
        <f>E194+SUMIF('BR DTG ADW'!C:C,C194,'BR DTG ADW'!E:E)</f>
        <v>0</v>
      </c>
      <c r="J194" s="6"/>
    </row>
    <row r="195" spans="1:10" ht="15.75" customHeight="1">
      <c r="A195" s="91" t="s">
        <v>2616</v>
      </c>
      <c r="B195" s="91" t="s">
        <v>876</v>
      </c>
      <c r="C195" s="91" t="s">
        <v>2616</v>
      </c>
      <c r="D195" s="91" t="s">
        <v>2617</v>
      </c>
      <c r="E195" s="92">
        <v>0</v>
      </c>
      <c r="F195" s="91" t="s">
        <v>1185</v>
      </c>
      <c r="H195" s="3">
        <f>E195+SUMIF('BR DTG ADW'!C:C,C195,'BR DTG ADW'!E:E)</f>
        <v>0</v>
      </c>
      <c r="J195" s="6"/>
    </row>
    <row r="196" spans="1:10" ht="15.75" customHeight="1">
      <c r="A196" s="91" t="s">
        <v>2621</v>
      </c>
      <c r="B196" s="91" t="s">
        <v>876</v>
      </c>
      <c r="C196" s="91" t="s">
        <v>2621</v>
      </c>
      <c r="D196" s="91" t="s">
        <v>2622</v>
      </c>
      <c r="E196" s="92">
        <v>0</v>
      </c>
      <c r="F196" s="91" t="s">
        <v>1185</v>
      </c>
      <c r="H196" s="3">
        <f>E196+SUMIF('BR DTG ADW'!C:C,C196,'BR DTG ADW'!E:E)</f>
        <v>0</v>
      </c>
      <c r="J196" s="6"/>
    </row>
    <row r="197" spans="1:10" ht="15.75" customHeight="1">
      <c r="A197" s="91" t="s">
        <v>8714</v>
      </c>
      <c r="B197" s="91" t="s">
        <v>876</v>
      </c>
      <c r="C197" s="91" t="s">
        <v>8714</v>
      </c>
      <c r="D197" s="91" t="s">
        <v>8715</v>
      </c>
      <c r="E197" s="92">
        <v>0</v>
      </c>
      <c r="F197" s="91" t="s">
        <v>1185</v>
      </c>
      <c r="H197" s="3">
        <f>E197+SUMIF('BR DTG ADW'!C:C,C197,'BR DTG ADW'!E:E)</f>
        <v>0</v>
      </c>
      <c r="J197" s="6"/>
    </row>
    <row r="198" spans="1:10" ht="15.75" customHeight="1">
      <c r="A198" s="91" t="s">
        <v>10676</v>
      </c>
      <c r="B198" s="91" t="s">
        <v>876</v>
      </c>
      <c r="C198" s="91" t="s">
        <v>10676</v>
      </c>
      <c r="D198" s="91" t="s">
        <v>10677</v>
      </c>
      <c r="E198" s="92">
        <v>0</v>
      </c>
      <c r="F198" s="91" t="s">
        <v>1185</v>
      </c>
      <c r="H198" s="3">
        <f>E198+SUMIF('BR DTG ADW'!C:C,C198,'BR DTG ADW'!E:E)</f>
        <v>0</v>
      </c>
      <c r="J198" s="6"/>
    </row>
    <row r="199" spans="1:10" ht="15.75" customHeight="1">
      <c r="A199" s="91" t="s">
        <v>8716</v>
      </c>
      <c r="B199" s="91" t="s">
        <v>876</v>
      </c>
      <c r="C199" s="91" t="s">
        <v>8716</v>
      </c>
      <c r="D199" s="91" t="s">
        <v>8717</v>
      </c>
      <c r="E199" s="92">
        <v>0</v>
      </c>
      <c r="F199" s="91" t="s">
        <v>1185</v>
      </c>
      <c r="H199" s="3">
        <f>E199+SUMIF('BR DTG ADW'!C:C,C199,'BR DTG ADW'!E:E)</f>
        <v>0</v>
      </c>
      <c r="J199" s="6"/>
    </row>
    <row r="200" spans="1:10" ht="15.75" customHeight="1">
      <c r="A200" s="91" t="s">
        <v>8718</v>
      </c>
      <c r="B200" s="91" t="s">
        <v>876</v>
      </c>
      <c r="C200" s="91" t="s">
        <v>8718</v>
      </c>
      <c r="D200" s="91" t="s">
        <v>8719</v>
      </c>
      <c r="E200" s="92">
        <v>0</v>
      </c>
      <c r="F200" s="91" t="s">
        <v>1185</v>
      </c>
      <c r="H200" s="3">
        <f>E200+SUMIF('BR DTG ADW'!C:C,C200,'BR DTG ADW'!E:E)</f>
        <v>0</v>
      </c>
      <c r="J200" s="6"/>
    </row>
    <row r="201" spans="1:10" ht="15.75" customHeight="1">
      <c r="A201" s="91" t="s">
        <v>8720</v>
      </c>
      <c r="B201" s="91" t="s">
        <v>876</v>
      </c>
      <c r="C201" s="91" t="s">
        <v>8720</v>
      </c>
      <c r="D201" s="91" t="s">
        <v>8721</v>
      </c>
      <c r="E201" s="92">
        <v>0</v>
      </c>
      <c r="F201" s="91" t="s">
        <v>1185</v>
      </c>
      <c r="H201" s="3">
        <f>E201+SUMIF('BR DTG ADW'!C:C,C201,'BR DTG ADW'!E:E)</f>
        <v>0</v>
      </c>
      <c r="J201" s="6"/>
    </row>
    <row r="202" spans="1:10" ht="15.75" customHeight="1">
      <c r="A202" s="91" t="s">
        <v>8722</v>
      </c>
      <c r="B202" s="91" t="s">
        <v>876</v>
      </c>
      <c r="C202" s="91" t="s">
        <v>8722</v>
      </c>
      <c r="D202" s="91" t="s">
        <v>8723</v>
      </c>
      <c r="E202" s="92">
        <v>0</v>
      </c>
      <c r="F202" s="91" t="s">
        <v>1185</v>
      </c>
      <c r="H202" s="3">
        <f>E202+SUMIF('BR DTG ADW'!C:C,C202,'BR DTG ADW'!E:E)</f>
        <v>0</v>
      </c>
      <c r="J202" s="6"/>
    </row>
    <row r="203" spans="1:10" ht="15.75" customHeight="1">
      <c r="A203" s="91" t="s">
        <v>2625</v>
      </c>
      <c r="B203" s="91" t="s">
        <v>876</v>
      </c>
      <c r="C203" s="91" t="s">
        <v>2625</v>
      </c>
      <c r="D203" s="91" t="s">
        <v>2626</v>
      </c>
      <c r="E203" s="92">
        <v>0</v>
      </c>
      <c r="F203" s="91" t="s">
        <v>1185</v>
      </c>
      <c r="H203" s="3">
        <f>E203+SUMIF('BR DTG ADW'!C:C,C203,'BR DTG ADW'!E:E)</f>
        <v>0</v>
      </c>
      <c r="J203" s="6"/>
    </row>
    <row r="204" spans="1:10" ht="15.75" customHeight="1">
      <c r="A204" s="91" t="s">
        <v>2629</v>
      </c>
      <c r="B204" s="91" t="s">
        <v>876</v>
      </c>
      <c r="C204" s="91" t="s">
        <v>2629</v>
      </c>
      <c r="D204" s="91" t="s">
        <v>2630</v>
      </c>
      <c r="E204" s="92">
        <v>0</v>
      </c>
      <c r="F204" s="91" t="s">
        <v>1185</v>
      </c>
      <c r="H204" s="3">
        <f>E204+SUMIF('BR DTG ADW'!C:C,C204,'BR DTG ADW'!E:E)</f>
        <v>0</v>
      </c>
      <c r="J204" s="6"/>
    </row>
    <row r="205" spans="1:10" ht="15.75" customHeight="1">
      <c r="A205" s="91" t="s">
        <v>8724</v>
      </c>
      <c r="B205" s="91" t="s">
        <v>876</v>
      </c>
      <c r="C205" s="91" t="s">
        <v>8724</v>
      </c>
      <c r="D205" s="91" t="s">
        <v>8725</v>
      </c>
      <c r="E205" s="92">
        <v>0</v>
      </c>
      <c r="F205" s="91" t="s">
        <v>1185</v>
      </c>
      <c r="H205" s="3">
        <f>E205+SUMIF('BR DTG ADW'!C:C,C205,'BR DTG ADW'!E:E)</f>
        <v>0</v>
      </c>
      <c r="J205" s="6"/>
    </row>
    <row r="206" spans="1:10" ht="15.75" customHeight="1">
      <c r="A206" s="91" t="s">
        <v>8726</v>
      </c>
      <c r="B206" s="91" t="s">
        <v>876</v>
      </c>
      <c r="C206" s="91" t="s">
        <v>8726</v>
      </c>
      <c r="D206" s="91" t="s">
        <v>8727</v>
      </c>
      <c r="E206" s="92">
        <v>0</v>
      </c>
      <c r="F206" s="91" t="s">
        <v>1185</v>
      </c>
      <c r="H206" s="3">
        <f>E206+SUMIF('BR DTG ADW'!C:C,C206,'BR DTG ADW'!E:E)</f>
        <v>0</v>
      </c>
      <c r="J206" s="6"/>
    </row>
    <row r="207" spans="1:10" ht="15.75" customHeight="1">
      <c r="A207" s="91" t="s">
        <v>8730</v>
      </c>
      <c r="B207" s="91" t="s">
        <v>876</v>
      </c>
      <c r="C207" s="91" t="s">
        <v>8730</v>
      </c>
      <c r="D207" s="91" t="s">
        <v>8731</v>
      </c>
      <c r="E207" s="92">
        <v>0</v>
      </c>
      <c r="F207" s="91" t="s">
        <v>1185</v>
      </c>
      <c r="H207" s="3">
        <f>E207+SUMIF('BR DTG ADW'!C:C,C207,'BR DTG ADW'!E:E)</f>
        <v>0</v>
      </c>
      <c r="J207" s="6"/>
    </row>
    <row r="208" spans="1:10" ht="15.75" customHeight="1">
      <c r="A208" s="91" t="s">
        <v>10678</v>
      </c>
      <c r="B208" s="91" t="s">
        <v>876</v>
      </c>
      <c r="C208" s="91" t="s">
        <v>10678</v>
      </c>
      <c r="D208" s="91" t="s">
        <v>10679</v>
      </c>
      <c r="E208" s="92">
        <v>0</v>
      </c>
      <c r="F208" s="91" t="s">
        <v>1185</v>
      </c>
      <c r="H208" s="3">
        <f>E208+SUMIF('BR DTG ADW'!C:C,C208,'BR DTG ADW'!E:E)</f>
        <v>0</v>
      </c>
      <c r="J208" s="6"/>
    </row>
    <row r="209" spans="1:10" ht="15.75" customHeight="1">
      <c r="A209" s="91" t="s">
        <v>2637</v>
      </c>
      <c r="B209" s="91" t="s">
        <v>876</v>
      </c>
      <c r="C209" s="91" t="s">
        <v>2637</v>
      </c>
      <c r="D209" s="91" t="s">
        <v>2638</v>
      </c>
      <c r="E209" s="92">
        <v>1</v>
      </c>
      <c r="F209" s="91" t="s">
        <v>1185</v>
      </c>
      <c r="H209" s="3">
        <f>E209+SUMIF('BR DTG ADW'!C:C,C209,'BR DTG ADW'!E:E)</f>
        <v>1</v>
      </c>
      <c r="J209" s="6"/>
    </row>
    <row r="210" spans="1:10" ht="15.75" customHeight="1">
      <c r="A210" s="91" t="s">
        <v>2639</v>
      </c>
      <c r="B210" s="91" t="s">
        <v>876</v>
      </c>
      <c r="C210" s="91" t="s">
        <v>2639</v>
      </c>
      <c r="D210" s="91" t="s">
        <v>2640</v>
      </c>
      <c r="E210" s="92">
        <v>0</v>
      </c>
      <c r="F210" s="91" t="s">
        <v>1185</v>
      </c>
      <c r="H210" s="3">
        <f>E210+SUMIF('BR DTG ADW'!C:C,C210,'BR DTG ADW'!E:E)</f>
        <v>0</v>
      </c>
      <c r="J210" s="6"/>
    </row>
    <row r="211" spans="1:10" ht="15.75" customHeight="1">
      <c r="A211" s="91" t="s">
        <v>2641</v>
      </c>
      <c r="B211" s="91" t="s">
        <v>876</v>
      </c>
      <c r="C211" s="91" t="s">
        <v>2641</v>
      </c>
      <c r="D211" s="91" t="s">
        <v>2642</v>
      </c>
      <c r="E211" s="92">
        <v>0</v>
      </c>
      <c r="F211" s="91" t="s">
        <v>1185</v>
      </c>
      <c r="H211" s="3">
        <f>E211+SUMIF('BR DTG ADW'!C:C,C211,'BR DTG ADW'!E:E)</f>
        <v>0</v>
      </c>
      <c r="J211" s="6"/>
    </row>
    <row r="212" spans="1:10" ht="15.75" customHeight="1">
      <c r="A212" s="91" t="s">
        <v>2091</v>
      </c>
      <c r="B212" s="91" t="s">
        <v>876</v>
      </c>
      <c r="C212" s="91" t="s">
        <v>2091</v>
      </c>
      <c r="D212" s="91" t="s">
        <v>2092</v>
      </c>
      <c r="E212" s="92">
        <v>0</v>
      </c>
      <c r="F212" s="91" t="s">
        <v>1185</v>
      </c>
      <c r="H212" s="3">
        <f>E212+SUMIF('BR DTG ADW'!C:C,C212,'BR DTG ADW'!E:E)</f>
        <v>0</v>
      </c>
      <c r="J212" s="6"/>
    </row>
    <row r="213" spans="1:10" ht="15.75" customHeight="1">
      <c r="A213" s="91" t="s">
        <v>8736</v>
      </c>
      <c r="B213" s="91" t="s">
        <v>876</v>
      </c>
      <c r="C213" s="91" t="s">
        <v>8736</v>
      </c>
      <c r="D213" s="91" t="s">
        <v>10680</v>
      </c>
      <c r="E213" s="92">
        <v>0</v>
      </c>
      <c r="F213" s="91" t="s">
        <v>1185</v>
      </c>
      <c r="H213" s="3">
        <f>E213+SUMIF('BR DTG ADW'!C:C,C213,'BR DTG ADW'!E:E)</f>
        <v>0</v>
      </c>
      <c r="J213" s="6"/>
    </row>
    <row r="214" spans="1:10" ht="15.75" customHeight="1">
      <c r="A214" s="91" t="s">
        <v>2651</v>
      </c>
      <c r="B214" s="91" t="s">
        <v>876</v>
      </c>
      <c r="C214" s="91" t="s">
        <v>2651</v>
      </c>
      <c r="D214" s="91" t="s">
        <v>10681</v>
      </c>
      <c r="E214" s="92">
        <v>0</v>
      </c>
      <c r="F214" s="91" t="s">
        <v>1185</v>
      </c>
      <c r="H214" s="3">
        <f>E214+SUMIF('BR DTG ADW'!C:C,C214,'BR DTG ADW'!E:E)</f>
        <v>0</v>
      </c>
      <c r="J214" s="6"/>
    </row>
    <row r="215" spans="1:10" ht="15.75" customHeight="1">
      <c r="A215" s="91" t="s">
        <v>1570</v>
      </c>
      <c r="B215" s="91" t="s">
        <v>876</v>
      </c>
      <c r="C215" s="91" t="s">
        <v>1570</v>
      </c>
      <c r="D215" s="91" t="s">
        <v>1571</v>
      </c>
      <c r="E215" s="92">
        <v>0</v>
      </c>
      <c r="F215" s="91" t="s">
        <v>1185</v>
      </c>
      <c r="H215" s="3">
        <f>E215+SUMIF('BR DTG ADW'!C:C,C215,'BR DTG ADW'!E:E)</f>
        <v>0</v>
      </c>
      <c r="J215" s="6"/>
    </row>
    <row r="216" spans="1:10" ht="15.75" customHeight="1">
      <c r="A216" s="91" t="s">
        <v>2655</v>
      </c>
      <c r="B216" s="91" t="s">
        <v>876</v>
      </c>
      <c r="C216" s="91" t="s">
        <v>2655</v>
      </c>
      <c r="D216" s="91" t="s">
        <v>10682</v>
      </c>
      <c r="E216" s="92">
        <v>0</v>
      </c>
      <c r="F216" s="91" t="s">
        <v>1185</v>
      </c>
      <c r="H216" s="3">
        <f>E216+SUMIF('BR DTG ADW'!C:C,C216,'BR DTG ADW'!E:E)</f>
        <v>0</v>
      </c>
      <c r="J216" s="6"/>
    </row>
    <row r="217" spans="1:10" ht="15.75" customHeight="1">
      <c r="A217" s="91" t="s">
        <v>2093</v>
      </c>
      <c r="B217" s="91" t="s">
        <v>876</v>
      </c>
      <c r="C217" s="91" t="s">
        <v>2093</v>
      </c>
      <c r="D217" s="91" t="s">
        <v>2094</v>
      </c>
      <c r="E217" s="92">
        <v>0</v>
      </c>
      <c r="F217" s="91" t="s">
        <v>1185</v>
      </c>
      <c r="H217" s="3">
        <f>E217+SUMIF('BR DTG ADW'!C:C,C217,'BR DTG ADW'!E:E)</f>
        <v>0</v>
      </c>
      <c r="J217" s="6"/>
    </row>
    <row r="218" spans="1:10" ht="15.75" customHeight="1">
      <c r="A218" s="91" t="s">
        <v>2657</v>
      </c>
      <c r="B218" s="91" t="s">
        <v>876</v>
      </c>
      <c r="C218" s="91" t="s">
        <v>2657</v>
      </c>
      <c r="D218" s="91" t="s">
        <v>2658</v>
      </c>
      <c r="E218" s="92">
        <v>0</v>
      </c>
      <c r="F218" s="91" t="s">
        <v>1185</v>
      </c>
      <c r="H218" s="3">
        <f>E218+SUMIF('BR DTG ADW'!C:C,C218,'BR DTG ADW'!E:E)</f>
        <v>0</v>
      </c>
      <c r="J218" s="6"/>
    </row>
    <row r="219" spans="1:10" ht="15.75" customHeight="1">
      <c r="A219" s="91" t="s">
        <v>2659</v>
      </c>
      <c r="B219" s="91" t="s">
        <v>876</v>
      </c>
      <c r="C219" s="91" t="s">
        <v>2659</v>
      </c>
      <c r="D219" s="91" t="s">
        <v>2660</v>
      </c>
      <c r="E219" s="92">
        <v>0</v>
      </c>
      <c r="F219" s="91" t="s">
        <v>1185</v>
      </c>
      <c r="H219" s="3">
        <f>E219+SUMIF('BR DTG ADW'!C:C,C219,'BR DTG ADW'!E:E)</f>
        <v>0</v>
      </c>
      <c r="J219" s="6"/>
    </row>
    <row r="220" spans="1:10" ht="15.75" customHeight="1">
      <c r="A220" s="91" t="s">
        <v>2661</v>
      </c>
      <c r="B220" s="91" t="s">
        <v>876</v>
      </c>
      <c r="C220" s="91" t="s">
        <v>2661</v>
      </c>
      <c r="D220" s="91" t="s">
        <v>2662</v>
      </c>
      <c r="E220" s="92">
        <v>1</v>
      </c>
      <c r="F220" s="91" t="s">
        <v>1185</v>
      </c>
      <c r="H220" s="3">
        <f>E220+SUMIF('BR DTG ADW'!C:C,C220,'BR DTG ADW'!E:E)</f>
        <v>1</v>
      </c>
      <c r="J220" s="6"/>
    </row>
    <row r="221" spans="1:10" ht="15.75" customHeight="1">
      <c r="A221" s="91" t="s">
        <v>540</v>
      </c>
      <c r="B221" s="91" t="s">
        <v>918</v>
      </c>
      <c r="C221" s="91" t="s">
        <v>540</v>
      </c>
      <c r="D221" s="91" t="s">
        <v>919</v>
      </c>
      <c r="E221" s="92">
        <v>0</v>
      </c>
      <c r="F221" s="91" t="s">
        <v>1185</v>
      </c>
      <c r="H221" s="3">
        <f>E221+SUMIF('BR DTG ADW'!C:C,C221,'BR DTG ADW'!E:E)</f>
        <v>0</v>
      </c>
      <c r="J221" s="6"/>
    </row>
    <row r="222" spans="1:10" ht="15.75" customHeight="1">
      <c r="A222" s="91" t="s">
        <v>1404</v>
      </c>
      <c r="B222" s="91" t="s">
        <v>876</v>
      </c>
      <c r="C222" s="91" t="s">
        <v>1404</v>
      </c>
      <c r="D222" s="91" t="s">
        <v>10683</v>
      </c>
      <c r="E222" s="92">
        <v>0</v>
      </c>
      <c r="F222" s="91" t="s">
        <v>1185</v>
      </c>
      <c r="H222" s="3">
        <f>E222+SUMIF('BR DTG ADW'!C:C,C222,'BR DTG ADW'!E:E)</f>
        <v>0</v>
      </c>
      <c r="J222" s="6"/>
    </row>
    <row r="223" spans="1:10" ht="15.75" customHeight="1">
      <c r="A223" s="91" t="s">
        <v>10684</v>
      </c>
      <c r="B223" s="91" t="s">
        <v>876</v>
      </c>
      <c r="C223" s="91" t="s">
        <v>10684</v>
      </c>
      <c r="D223" s="91" t="s">
        <v>10685</v>
      </c>
      <c r="E223" s="92">
        <v>0</v>
      </c>
      <c r="F223" s="91" t="s">
        <v>1185</v>
      </c>
      <c r="H223" s="3">
        <f>E223+SUMIF('BR DTG ADW'!C:C,C223,'BR DTG ADW'!E:E)</f>
        <v>0</v>
      </c>
      <c r="J223" s="6"/>
    </row>
    <row r="224" spans="1:10" ht="15.75" customHeight="1">
      <c r="A224" s="91" t="s">
        <v>10686</v>
      </c>
      <c r="B224" s="91" t="s">
        <v>876</v>
      </c>
      <c r="C224" s="91" t="s">
        <v>10686</v>
      </c>
      <c r="D224" s="91" t="s">
        <v>10687</v>
      </c>
      <c r="E224" s="92">
        <v>0</v>
      </c>
      <c r="F224" s="91" t="s">
        <v>1185</v>
      </c>
      <c r="H224" s="3">
        <f>E224+SUMIF('BR DTG ADW'!C:C,C224,'BR DTG ADW'!E:E)</f>
        <v>0</v>
      </c>
      <c r="J224" s="6"/>
    </row>
    <row r="225" spans="1:10" ht="15.75" customHeight="1">
      <c r="A225" s="91" t="s">
        <v>8741</v>
      </c>
      <c r="B225" s="91" t="s">
        <v>876</v>
      </c>
      <c r="C225" s="91" t="s">
        <v>8741</v>
      </c>
      <c r="D225" s="91" t="s">
        <v>8742</v>
      </c>
      <c r="E225" s="92">
        <v>0</v>
      </c>
      <c r="F225" s="91" t="s">
        <v>1185</v>
      </c>
      <c r="H225" s="3">
        <f>E225+SUMIF('BR DTG ADW'!C:C,C225,'BR DTG ADW'!E:E)</f>
        <v>0</v>
      </c>
      <c r="J225" s="6"/>
    </row>
    <row r="226" spans="1:10" ht="15.75" customHeight="1">
      <c r="A226" s="91" t="s">
        <v>8745</v>
      </c>
      <c r="B226" s="91" t="s">
        <v>876</v>
      </c>
      <c r="C226" s="91" t="s">
        <v>8745</v>
      </c>
      <c r="D226" s="91" t="s">
        <v>8746</v>
      </c>
      <c r="E226" s="92">
        <v>0</v>
      </c>
      <c r="F226" s="91" t="s">
        <v>1185</v>
      </c>
      <c r="H226" s="3">
        <f>E226+SUMIF('BR DTG ADW'!C:C,C226,'BR DTG ADW'!E:E)</f>
        <v>0</v>
      </c>
      <c r="J226" s="6"/>
    </row>
    <row r="227" spans="1:10" ht="15.75" customHeight="1">
      <c r="A227" s="91" t="s">
        <v>541</v>
      </c>
      <c r="B227" s="91" t="s">
        <v>876</v>
      </c>
      <c r="C227" s="91" t="s">
        <v>541</v>
      </c>
      <c r="D227" s="91" t="s">
        <v>618</v>
      </c>
      <c r="E227" s="92">
        <v>0</v>
      </c>
      <c r="F227" s="91" t="s">
        <v>1185</v>
      </c>
      <c r="H227" s="3">
        <f>E227+SUMIF('BR DTG ADW'!C:C,C227,'BR DTG ADW'!E:E)</f>
        <v>0</v>
      </c>
      <c r="J227" s="6"/>
    </row>
    <row r="228" spans="1:10" ht="15.75" customHeight="1">
      <c r="A228" s="91" t="s">
        <v>2669</v>
      </c>
      <c r="B228" s="91" t="s">
        <v>876</v>
      </c>
      <c r="C228" s="91" t="s">
        <v>2669</v>
      </c>
      <c r="D228" s="91" t="s">
        <v>2670</v>
      </c>
      <c r="E228" s="92">
        <v>0</v>
      </c>
      <c r="F228" s="91" t="s">
        <v>1185</v>
      </c>
      <c r="H228" s="3">
        <f>E228+SUMIF('BR DTG ADW'!C:C,C228,'BR DTG ADW'!E:E)</f>
        <v>0</v>
      </c>
      <c r="J228" s="6"/>
    </row>
    <row r="229" spans="1:10" ht="15.75" customHeight="1">
      <c r="A229" s="91" t="s">
        <v>2096</v>
      </c>
      <c r="B229" s="91" t="s">
        <v>876</v>
      </c>
      <c r="C229" s="91" t="s">
        <v>2096</v>
      </c>
      <c r="D229" s="91" t="s">
        <v>2097</v>
      </c>
      <c r="E229" s="92">
        <v>0</v>
      </c>
      <c r="F229" s="91" t="s">
        <v>1185</v>
      </c>
      <c r="H229" s="3">
        <f>E229+SUMIF('BR DTG ADW'!C:C,C229,'BR DTG ADW'!E:E)</f>
        <v>0</v>
      </c>
      <c r="J229" s="6"/>
    </row>
    <row r="230" spans="1:10" ht="15.75" customHeight="1">
      <c r="A230" s="91" t="s">
        <v>8748</v>
      </c>
      <c r="B230" s="91" t="s">
        <v>876</v>
      </c>
      <c r="C230" s="91" t="s">
        <v>8748</v>
      </c>
      <c r="D230" s="91" t="s">
        <v>8749</v>
      </c>
      <c r="E230" s="92">
        <v>0</v>
      </c>
      <c r="F230" s="91" t="s">
        <v>1185</v>
      </c>
      <c r="H230" s="3">
        <f>E230+SUMIF('BR DTG ADW'!C:C,C230,'BR DTG ADW'!E:E)</f>
        <v>0</v>
      </c>
      <c r="J230" s="6"/>
    </row>
    <row r="231" spans="1:10" ht="15.75" customHeight="1">
      <c r="A231" s="91" t="s">
        <v>2671</v>
      </c>
      <c r="B231" s="91" t="s">
        <v>876</v>
      </c>
      <c r="C231" s="91" t="s">
        <v>2671</v>
      </c>
      <c r="D231" s="91" t="s">
        <v>2672</v>
      </c>
      <c r="E231" s="92">
        <v>0</v>
      </c>
      <c r="F231" s="91" t="s">
        <v>1185</v>
      </c>
      <c r="H231" s="3">
        <f>E231+SUMIF('BR DTG ADW'!C:C,C231,'BR DTG ADW'!E:E)</f>
        <v>0</v>
      </c>
      <c r="J231" s="6"/>
    </row>
    <row r="232" spans="1:10" ht="15.75" customHeight="1">
      <c r="A232" s="91" t="s">
        <v>2675</v>
      </c>
      <c r="B232" s="91" t="s">
        <v>876</v>
      </c>
      <c r="C232" s="91" t="s">
        <v>2675</v>
      </c>
      <c r="D232" s="91" t="s">
        <v>10688</v>
      </c>
      <c r="E232" s="92">
        <v>0</v>
      </c>
      <c r="F232" s="91" t="s">
        <v>1185</v>
      </c>
      <c r="H232" s="3">
        <f>E232+SUMIF('BR DTG ADW'!C:C,C232,'BR DTG ADW'!E:E)</f>
        <v>0</v>
      </c>
      <c r="J232" s="6"/>
    </row>
    <row r="233" spans="1:10" ht="15.75" customHeight="1">
      <c r="A233" s="91" t="s">
        <v>2679</v>
      </c>
      <c r="B233" s="91" t="s">
        <v>876</v>
      </c>
      <c r="C233" s="91" t="s">
        <v>2679</v>
      </c>
      <c r="D233" s="91" t="s">
        <v>2680</v>
      </c>
      <c r="E233" s="92">
        <v>0</v>
      </c>
      <c r="F233" s="91" t="s">
        <v>1185</v>
      </c>
      <c r="H233" s="3">
        <f>E233+SUMIF('BR DTG ADW'!C:C,C233,'BR DTG ADW'!E:E)</f>
        <v>0</v>
      </c>
      <c r="J233" s="6"/>
    </row>
    <row r="234" spans="1:10" ht="15.75" customHeight="1">
      <c r="A234" s="91" t="s">
        <v>2681</v>
      </c>
      <c r="B234" s="91" t="s">
        <v>876</v>
      </c>
      <c r="C234" s="91" t="s">
        <v>2681</v>
      </c>
      <c r="D234" s="91" t="s">
        <v>2682</v>
      </c>
      <c r="E234" s="92">
        <v>0</v>
      </c>
      <c r="F234" s="91" t="s">
        <v>1185</v>
      </c>
      <c r="H234" s="3">
        <f>E234+SUMIF('BR DTG ADW'!C:C,C234,'BR DTG ADW'!E:E)</f>
        <v>0</v>
      </c>
      <c r="J234" s="6"/>
    </row>
    <row r="235" spans="1:10" ht="15.75" customHeight="1">
      <c r="A235" s="91" t="s">
        <v>2683</v>
      </c>
      <c r="B235" s="91" t="s">
        <v>876</v>
      </c>
      <c r="C235" s="91" t="s">
        <v>2683</v>
      </c>
      <c r="D235" s="91" t="s">
        <v>2684</v>
      </c>
      <c r="E235" s="92">
        <v>0</v>
      </c>
      <c r="F235" s="91" t="s">
        <v>1185</v>
      </c>
      <c r="H235" s="3">
        <f>E235+SUMIF('BR DTG ADW'!C:C,C235,'BR DTG ADW'!E:E)</f>
        <v>0</v>
      </c>
      <c r="J235" s="6"/>
    </row>
    <row r="236" spans="1:10" ht="15.75" customHeight="1">
      <c r="A236" s="91" t="s">
        <v>8751</v>
      </c>
      <c r="B236" s="91" t="s">
        <v>876</v>
      </c>
      <c r="C236" s="91" t="s">
        <v>8751</v>
      </c>
      <c r="D236" s="91" t="s">
        <v>8752</v>
      </c>
      <c r="E236" s="92">
        <v>0</v>
      </c>
      <c r="F236" s="91" t="s">
        <v>1185</v>
      </c>
      <c r="H236" s="3">
        <f>E236+SUMIF('BR DTG ADW'!C:C,C236,'BR DTG ADW'!E:E)</f>
        <v>0</v>
      </c>
      <c r="J236" s="6"/>
    </row>
    <row r="237" spans="1:10" ht="15.75" customHeight="1">
      <c r="A237" s="91" t="s">
        <v>2686</v>
      </c>
      <c r="B237" s="91" t="s">
        <v>876</v>
      </c>
      <c r="C237" s="91" t="s">
        <v>2686</v>
      </c>
      <c r="D237" s="91" t="s">
        <v>2687</v>
      </c>
      <c r="E237" s="92">
        <v>0</v>
      </c>
      <c r="F237" s="91" t="s">
        <v>1185</v>
      </c>
      <c r="H237" s="3">
        <f>E237+SUMIF('BR DTG ADW'!C:C,C237,'BR DTG ADW'!E:E)</f>
        <v>0</v>
      </c>
      <c r="J237" s="6"/>
    </row>
    <row r="238" spans="1:10" ht="15.75" customHeight="1">
      <c r="A238" s="91" t="s">
        <v>2688</v>
      </c>
      <c r="B238" s="91" t="s">
        <v>876</v>
      </c>
      <c r="C238" s="91" t="s">
        <v>2688</v>
      </c>
      <c r="D238" s="91" t="s">
        <v>2689</v>
      </c>
      <c r="E238" s="92">
        <v>0</v>
      </c>
      <c r="F238" s="91" t="s">
        <v>1185</v>
      </c>
      <c r="H238" s="3">
        <f>E238+SUMIF('BR DTG ADW'!C:C,C238,'BR DTG ADW'!E:E)</f>
        <v>0</v>
      </c>
      <c r="J238" s="6"/>
    </row>
    <row r="239" spans="1:10" ht="15.75" customHeight="1">
      <c r="A239" s="91" t="s">
        <v>2690</v>
      </c>
      <c r="B239" s="91" t="s">
        <v>876</v>
      </c>
      <c r="C239" s="91" t="s">
        <v>2690</v>
      </c>
      <c r="D239" s="91" t="s">
        <v>2691</v>
      </c>
      <c r="E239" s="92">
        <v>0</v>
      </c>
      <c r="F239" s="91" t="s">
        <v>1185</v>
      </c>
      <c r="H239" s="3">
        <f>E239+SUMIF('BR DTG ADW'!C:C,C239,'BR DTG ADW'!E:E)</f>
        <v>0</v>
      </c>
      <c r="J239" s="6"/>
    </row>
    <row r="240" spans="1:10" ht="15.75" customHeight="1">
      <c r="A240" s="91" t="s">
        <v>2694</v>
      </c>
      <c r="B240" s="91" t="s">
        <v>876</v>
      </c>
      <c r="C240" s="91" t="s">
        <v>2694</v>
      </c>
      <c r="D240" s="91" t="s">
        <v>2695</v>
      </c>
      <c r="E240" s="92">
        <v>0</v>
      </c>
      <c r="F240" s="91" t="s">
        <v>1185</v>
      </c>
      <c r="H240" s="3">
        <f>E240+SUMIF('BR DTG ADW'!C:C,C240,'BR DTG ADW'!E:E)</f>
        <v>0</v>
      </c>
      <c r="J240" s="6"/>
    </row>
    <row r="241" spans="1:10" ht="15.75" customHeight="1">
      <c r="A241" s="91" t="s">
        <v>2696</v>
      </c>
      <c r="B241" s="91" t="s">
        <v>876</v>
      </c>
      <c r="C241" s="91" t="s">
        <v>2696</v>
      </c>
      <c r="D241" s="91" t="s">
        <v>2697</v>
      </c>
      <c r="E241" s="92">
        <v>0</v>
      </c>
      <c r="F241" s="91" t="s">
        <v>1185</v>
      </c>
      <c r="H241" s="3">
        <f>E241+SUMIF('BR DTG ADW'!C:C,C241,'BR DTG ADW'!E:E)</f>
        <v>0</v>
      </c>
      <c r="J241" s="6"/>
    </row>
    <row r="242" spans="1:10" ht="15.75" customHeight="1">
      <c r="A242" s="91" t="s">
        <v>2698</v>
      </c>
      <c r="B242" s="91" t="s">
        <v>876</v>
      </c>
      <c r="C242" s="91" t="s">
        <v>2698</v>
      </c>
      <c r="D242" s="91" t="s">
        <v>2699</v>
      </c>
      <c r="E242" s="92">
        <v>0</v>
      </c>
      <c r="F242" s="91" t="s">
        <v>1185</v>
      </c>
      <c r="H242" s="3">
        <f>E242+SUMIF('BR DTG ADW'!C:C,C242,'BR DTG ADW'!E:E)</f>
        <v>0</v>
      </c>
      <c r="J242" s="6"/>
    </row>
    <row r="243" spans="1:10" ht="15.75" customHeight="1">
      <c r="A243" s="91" t="s">
        <v>10689</v>
      </c>
      <c r="B243" s="91" t="s">
        <v>876</v>
      </c>
      <c r="C243" s="91" t="s">
        <v>10689</v>
      </c>
      <c r="D243" s="91" t="s">
        <v>10690</v>
      </c>
      <c r="E243" s="92">
        <v>0</v>
      </c>
      <c r="F243" s="91" t="s">
        <v>1185</v>
      </c>
      <c r="H243" s="3">
        <f>E243+SUMIF('BR DTG ADW'!C:C,C243,'BR DTG ADW'!E:E)</f>
        <v>0</v>
      </c>
      <c r="J243" s="6"/>
    </row>
    <row r="244" spans="1:10" ht="15.75" customHeight="1">
      <c r="A244" s="91" t="s">
        <v>2702</v>
      </c>
      <c r="B244" s="91" t="s">
        <v>876</v>
      </c>
      <c r="C244" s="91" t="s">
        <v>2702</v>
      </c>
      <c r="D244" s="91" t="s">
        <v>2703</v>
      </c>
      <c r="E244" s="92">
        <v>0</v>
      </c>
      <c r="F244" s="91" t="s">
        <v>1185</v>
      </c>
      <c r="H244" s="3">
        <f>E244+SUMIF('BR DTG ADW'!C:C,C244,'BR DTG ADW'!E:E)</f>
        <v>0</v>
      </c>
      <c r="J244" s="6"/>
    </row>
    <row r="245" spans="1:10" ht="15.75" customHeight="1">
      <c r="A245" s="91" t="s">
        <v>2706</v>
      </c>
      <c r="B245" s="91" t="s">
        <v>876</v>
      </c>
      <c r="C245" s="91" t="s">
        <v>2706</v>
      </c>
      <c r="D245" s="91" t="s">
        <v>2707</v>
      </c>
      <c r="E245" s="92">
        <v>0</v>
      </c>
      <c r="F245" s="91" t="s">
        <v>1185</v>
      </c>
      <c r="H245" s="3">
        <f>E245+SUMIF('BR DTG ADW'!C:C,C245,'BR DTG ADW'!E:E)</f>
        <v>0</v>
      </c>
      <c r="J245" s="6"/>
    </row>
    <row r="246" spans="1:10" ht="15.75" customHeight="1">
      <c r="A246" s="91" t="s">
        <v>2708</v>
      </c>
      <c r="B246" s="91" t="s">
        <v>876</v>
      </c>
      <c r="C246" s="91" t="s">
        <v>2708</v>
      </c>
      <c r="D246" s="91" t="s">
        <v>2709</v>
      </c>
      <c r="E246" s="92">
        <v>0</v>
      </c>
      <c r="F246" s="91" t="s">
        <v>1185</v>
      </c>
      <c r="H246" s="3">
        <f>E246+SUMIF('BR DTG ADW'!C:C,C246,'BR DTG ADW'!E:E)</f>
        <v>0</v>
      </c>
      <c r="J246" s="6"/>
    </row>
    <row r="247" spans="1:10" ht="15.75" customHeight="1">
      <c r="A247" s="91" t="s">
        <v>2710</v>
      </c>
      <c r="B247" s="91" t="s">
        <v>876</v>
      </c>
      <c r="C247" s="91" t="s">
        <v>2710</v>
      </c>
      <c r="D247" s="91" t="s">
        <v>2711</v>
      </c>
      <c r="E247" s="92">
        <v>0</v>
      </c>
      <c r="F247" s="91" t="s">
        <v>1185</v>
      </c>
      <c r="H247" s="3">
        <f>E247+SUMIF('BR DTG ADW'!C:C,C247,'BR DTG ADW'!E:E)</f>
        <v>0</v>
      </c>
      <c r="J247" s="6"/>
    </row>
    <row r="248" spans="1:10" ht="15.75" customHeight="1">
      <c r="A248" s="91" t="s">
        <v>2100</v>
      </c>
      <c r="B248" s="91" t="s">
        <v>876</v>
      </c>
      <c r="C248" s="91" t="s">
        <v>2100</v>
      </c>
      <c r="D248" s="91" t="s">
        <v>10691</v>
      </c>
      <c r="E248" s="92">
        <v>0</v>
      </c>
      <c r="F248" s="91" t="s">
        <v>1185</v>
      </c>
      <c r="H248" s="3">
        <f>E248+SUMIF('BR DTG ADW'!C:C,C248,'BR DTG ADW'!E:E)</f>
        <v>0</v>
      </c>
      <c r="J248" s="6"/>
    </row>
    <row r="249" spans="1:10" ht="15.75" customHeight="1">
      <c r="A249" s="91" t="s">
        <v>2712</v>
      </c>
      <c r="B249" s="91" t="s">
        <v>876</v>
      </c>
      <c r="C249" s="91" t="s">
        <v>2712</v>
      </c>
      <c r="D249" s="91" t="s">
        <v>10692</v>
      </c>
      <c r="E249" s="92">
        <v>0</v>
      </c>
      <c r="F249" s="91" t="s">
        <v>1185</v>
      </c>
      <c r="H249" s="3">
        <f>E249+SUMIF('BR DTG ADW'!C:C,C249,'BR DTG ADW'!E:E)</f>
        <v>0</v>
      </c>
      <c r="J249" s="6"/>
    </row>
    <row r="250" spans="1:10" ht="15.75" customHeight="1">
      <c r="A250" s="91" t="s">
        <v>2716</v>
      </c>
      <c r="B250" s="91" t="s">
        <v>876</v>
      </c>
      <c r="C250" s="91" t="s">
        <v>2716</v>
      </c>
      <c r="D250" s="91" t="s">
        <v>2717</v>
      </c>
      <c r="E250" s="92">
        <v>0</v>
      </c>
      <c r="F250" s="91" t="s">
        <v>1185</v>
      </c>
      <c r="H250" s="3">
        <f>E250+SUMIF('BR DTG ADW'!C:C,C250,'BR DTG ADW'!E:E)</f>
        <v>0</v>
      </c>
      <c r="J250" s="6"/>
    </row>
    <row r="251" spans="1:10" ht="15.75" customHeight="1">
      <c r="A251" s="91" t="s">
        <v>2728</v>
      </c>
      <c r="B251" s="91" t="s">
        <v>876</v>
      </c>
      <c r="C251" s="91" t="s">
        <v>2728</v>
      </c>
      <c r="D251" s="91" t="s">
        <v>2729</v>
      </c>
      <c r="E251" s="92">
        <v>0</v>
      </c>
      <c r="F251" s="91" t="s">
        <v>1185</v>
      </c>
      <c r="H251" s="3">
        <f>E251+SUMIF('BR DTG ADW'!C:C,C251,'BR DTG ADW'!E:E)</f>
        <v>0</v>
      </c>
      <c r="J251" s="6"/>
    </row>
    <row r="252" spans="1:10" ht="15.75" customHeight="1">
      <c r="A252" s="91" t="s">
        <v>2730</v>
      </c>
      <c r="B252" s="91" t="s">
        <v>920</v>
      </c>
      <c r="C252" s="91" t="s">
        <v>2730</v>
      </c>
      <c r="D252" s="91" t="s">
        <v>2731</v>
      </c>
      <c r="E252" s="92">
        <v>1</v>
      </c>
      <c r="F252" s="91" t="s">
        <v>1185</v>
      </c>
      <c r="H252" s="3">
        <f>E252+SUMIF('BR DTG ADW'!C:C,C252,'BR DTG ADW'!E:E)</f>
        <v>1</v>
      </c>
      <c r="J252" s="6"/>
    </row>
    <row r="253" spans="1:10" ht="15.75" customHeight="1">
      <c r="A253" s="91" t="s">
        <v>2732</v>
      </c>
      <c r="B253" s="91" t="s">
        <v>876</v>
      </c>
      <c r="C253" s="91" t="s">
        <v>2732</v>
      </c>
      <c r="D253" s="91" t="s">
        <v>2733</v>
      </c>
      <c r="E253" s="92">
        <v>0</v>
      </c>
      <c r="F253" s="91" t="s">
        <v>1185</v>
      </c>
      <c r="H253" s="3">
        <f>E253+SUMIF('BR DTG ADW'!C:C,C253,'BR DTG ADW'!E:E)</f>
        <v>0</v>
      </c>
      <c r="J253" s="6"/>
    </row>
    <row r="254" spans="1:10" ht="15.75" customHeight="1">
      <c r="A254" s="91" t="s">
        <v>1947</v>
      </c>
      <c r="B254" s="91" t="s">
        <v>876</v>
      </c>
      <c r="C254" s="91" t="s">
        <v>1947</v>
      </c>
      <c r="D254" s="91" t="s">
        <v>1948</v>
      </c>
      <c r="E254" s="92">
        <v>0</v>
      </c>
      <c r="F254" s="91" t="s">
        <v>1185</v>
      </c>
      <c r="H254" s="3">
        <f>E254+SUMIF('BR DTG ADW'!C:C,C254,'BR DTG ADW'!E:E)</f>
        <v>0</v>
      </c>
      <c r="J254" s="6"/>
    </row>
    <row r="255" spans="1:10" ht="15.75" customHeight="1">
      <c r="A255" s="91" t="s">
        <v>2736</v>
      </c>
      <c r="B255" s="91" t="s">
        <v>888</v>
      </c>
      <c r="C255" s="91" t="s">
        <v>2736</v>
      </c>
      <c r="D255" s="91" t="s">
        <v>2737</v>
      </c>
      <c r="E255" s="92">
        <v>0</v>
      </c>
      <c r="F255" s="91" t="s">
        <v>1185</v>
      </c>
      <c r="H255" s="3">
        <f>E255+SUMIF('BR DTG ADW'!C:C,C255,'BR DTG ADW'!E:E)</f>
        <v>0</v>
      </c>
      <c r="J255" s="6"/>
    </row>
    <row r="256" spans="1:10" ht="15.75" customHeight="1">
      <c r="A256" s="91" t="s">
        <v>2738</v>
      </c>
      <c r="B256" s="91" t="s">
        <v>888</v>
      </c>
      <c r="C256" s="91" t="s">
        <v>2738</v>
      </c>
      <c r="D256" s="91" t="s">
        <v>10693</v>
      </c>
      <c r="E256" s="92">
        <v>0</v>
      </c>
      <c r="F256" s="91" t="s">
        <v>1185</v>
      </c>
      <c r="H256" s="3">
        <f>E256+SUMIF('BR DTG ADW'!C:C,C256,'BR DTG ADW'!E:E)</f>
        <v>0</v>
      </c>
      <c r="J256" s="6"/>
    </row>
    <row r="257" spans="1:10" ht="15.75" customHeight="1">
      <c r="A257" s="91" t="s">
        <v>2740</v>
      </c>
      <c r="B257" s="91" t="s">
        <v>888</v>
      </c>
      <c r="C257" s="91" t="s">
        <v>2740</v>
      </c>
      <c r="D257" s="91" t="s">
        <v>10693</v>
      </c>
      <c r="E257" s="92">
        <v>1</v>
      </c>
      <c r="F257" s="91" t="s">
        <v>1185</v>
      </c>
      <c r="H257" s="3">
        <f>E257+SUMIF('BR DTG ADW'!C:C,C257,'BR DTG ADW'!E:E)</f>
        <v>1</v>
      </c>
      <c r="J257" s="6"/>
    </row>
    <row r="258" spans="1:10" ht="15.75" customHeight="1">
      <c r="A258" s="91" t="s">
        <v>199</v>
      </c>
      <c r="B258" s="91" t="s">
        <v>888</v>
      </c>
      <c r="C258" s="91" t="s">
        <v>199</v>
      </c>
      <c r="D258" s="91" t="s">
        <v>921</v>
      </c>
      <c r="E258" s="92">
        <v>2</v>
      </c>
      <c r="F258" s="91" t="s">
        <v>1185</v>
      </c>
      <c r="H258" s="3">
        <f>E258+SUMIF('BR DTG ADW'!C:C,C258,'BR DTG ADW'!E:E)</f>
        <v>2</v>
      </c>
      <c r="J258" s="6"/>
    </row>
    <row r="259" spans="1:10" ht="15.75" customHeight="1">
      <c r="A259" s="91" t="s">
        <v>2742</v>
      </c>
      <c r="B259" s="91" t="s">
        <v>876</v>
      </c>
      <c r="C259" s="91" t="s">
        <v>2742</v>
      </c>
      <c r="D259" s="91" t="s">
        <v>10694</v>
      </c>
      <c r="E259" s="92">
        <v>0</v>
      </c>
      <c r="F259" s="91" t="s">
        <v>1185</v>
      </c>
      <c r="H259" s="3">
        <f>E259+SUMIF('BR DTG ADW'!C:C,C259,'BR DTG ADW'!E:E)</f>
        <v>0</v>
      </c>
      <c r="J259" s="6"/>
    </row>
    <row r="260" spans="1:10" ht="15.75" customHeight="1">
      <c r="A260" s="91" t="s">
        <v>200</v>
      </c>
      <c r="B260" s="91" t="s">
        <v>922</v>
      </c>
      <c r="C260" s="91" t="s">
        <v>200</v>
      </c>
      <c r="D260" s="91" t="s">
        <v>923</v>
      </c>
      <c r="E260" s="92">
        <v>1</v>
      </c>
      <c r="F260" s="91" t="s">
        <v>1185</v>
      </c>
      <c r="H260" s="3">
        <f>E260+SUMIF('BR DTG ADW'!C:C,C260,'BR DTG ADW'!E:E)</f>
        <v>1</v>
      </c>
      <c r="J260" s="6"/>
    </row>
    <row r="261" spans="1:10" ht="15.75" customHeight="1">
      <c r="A261" s="91" t="s">
        <v>2750</v>
      </c>
      <c r="B261" s="91" t="s">
        <v>922</v>
      </c>
      <c r="C261" s="91" t="s">
        <v>2750</v>
      </c>
      <c r="D261" s="91" t="s">
        <v>2751</v>
      </c>
      <c r="E261" s="92">
        <v>1</v>
      </c>
      <c r="F261" s="91" t="s">
        <v>1185</v>
      </c>
      <c r="H261" s="3">
        <f>E261+SUMIF('BR DTG ADW'!C:C,C261,'BR DTG ADW'!E:E)</f>
        <v>1</v>
      </c>
      <c r="J261" s="6"/>
    </row>
    <row r="262" spans="1:10" ht="15.75" customHeight="1">
      <c r="A262" s="91" t="s">
        <v>1577</v>
      </c>
      <c r="B262" s="91" t="s">
        <v>922</v>
      </c>
      <c r="C262" s="91" t="s">
        <v>1577</v>
      </c>
      <c r="D262" s="91" t="s">
        <v>1578</v>
      </c>
      <c r="E262" s="92">
        <v>1</v>
      </c>
      <c r="F262" s="91" t="s">
        <v>1185</v>
      </c>
      <c r="H262" s="3">
        <f>E262+SUMIF('BR DTG ADW'!C:C,C262,'BR DTG ADW'!E:E)</f>
        <v>1</v>
      </c>
      <c r="J262" s="6"/>
    </row>
    <row r="263" spans="1:10" ht="15.75" customHeight="1">
      <c r="A263" s="91" t="s">
        <v>8762</v>
      </c>
      <c r="B263" s="91" t="s">
        <v>876</v>
      </c>
      <c r="C263" s="91" t="s">
        <v>8762</v>
      </c>
      <c r="D263" s="91" t="s">
        <v>8763</v>
      </c>
      <c r="E263" s="92">
        <v>0</v>
      </c>
      <c r="F263" s="91" t="s">
        <v>1185</v>
      </c>
      <c r="H263" s="3">
        <f>E263+SUMIF('BR DTG ADW'!C:C,C263,'BR DTG ADW'!E:E)</f>
        <v>0</v>
      </c>
      <c r="J263" s="6"/>
    </row>
    <row r="264" spans="1:10" ht="15.75" customHeight="1">
      <c r="A264" s="91" t="s">
        <v>8764</v>
      </c>
      <c r="B264" s="91" t="s">
        <v>876</v>
      </c>
      <c r="C264" s="91" t="s">
        <v>8764</v>
      </c>
      <c r="D264" s="91" t="s">
        <v>8765</v>
      </c>
      <c r="E264" s="92">
        <v>0</v>
      </c>
      <c r="F264" s="91" t="s">
        <v>1185</v>
      </c>
      <c r="H264" s="3">
        <f>E264+SUMIF('BR DTG ADW'!C:C,C264,'BR DTG ADW'!E:E)</f>
        <v>0</v>
      </c>
      <c r="J264" s="6"/>
    </row>
    <row r="265" spans="1:10" ht="15.75" customHeight="1">
      <c r="A265" s="91" t="s">
        <v>2758</v>
      </c>
      <c r="B265" s="91" t="s">
        <v>876</v>
      </c>
      <c r="C265" s="91" t="s">
        <v>2758</v>
      </c>
      <c r="D265" s="91" t="s">
        <v>2759</v>
      </c>
      <c r="E265" s="92">
        <v>0</v>
      </c>
      <c r="F265" s="91" t="s">
        <v>1185</v>
      </c>
      <c r="H265" s="3">
        <f>E265+SUMIF('BR DTG ADW'!C:C,C265,'BR DTG ADW'!E:E)</f>
        <v>0</v>
      </c>
      <c r="J265" s="6"/>
    </row>
    <row r="266" spans="1:10" ht="15.75" customHeight="1">
      <c r="A266" s="91" t="s">
        <v>10695</v>
      </c>
      <c r="B266" s="91" t="s">
        <v>877</v>
      </c>
      <c r="C266" s="91" t="s">
        <v>10695</v>
      </c>
      <c r="D266" s="91" t="s">
        <v>10696</v>
      </c>
      <c r="E266" s="92">
        <v>1</v>
      </c>
      <c r="F266" s="91" t="s">
        <v>1185</v>
      </c>
      <c r="H266" s="3">
        <f>E266+SUMIF('BR DTG ADW'!C:C,C266,'BR DTG ADW'!E:E)</f>
        <v>1</v>
      </c>
      <c r="J266" s="6"/>
    </row>
    <row r="267" spans="1:10" ht="15.75" customHeight="1">
      <c r="A267" s="91" t="s">
        <v>2760</v>
      </c>
      <c r="B267" s="91" t="s">
        <v>876</v>
      </c>
      <c r="C267" s="91" t="s">
        <v>2760</v>
      </c>
      <c r="D267" s="91" t="s">
        <v>2761</v>
      </c>
      <c r="E267" s="92">
        <v>0</v>
      </c>
      <c r="F267" s="91" t="s">
        <v>1185</v>
      </c>
      <c r="H267" s="3">
        <f>E267+SUMIF('BR DTG ADW'!C:C,C267,'BR DTG ADW'!E:E)</f>
        <v>0</v>
      </c>
      <c r="J267" s="6"/>
    </row>
    <row r="268" spans="1:10" ht="15.75" customHeight="1">
      <c r="A268" s="91" t="s">
        <v>2102</v>
      </c>
      <c r="B268" s="91" t="s">
        <v>876</v>
      </c>
      <c r="C268" s="91" t="s">
        <v>2102</v>
      </c>
      <c r="D268" s="91" t="s">
        <v>2103</v>
      </c>
      <c r="E268" s="92">
        <v>0</v>
      </c>
      <c r="F268" s="91" t="s">
        <v>1185</v>
      </c>
      <c r="H268" s="3">
        <f>E268+SUMIF('BR DTG ADW'!C:C,C268,'BR DTG ADW'!E:E)</f>
        <v>0</v>
      </c>
      <c r="J268" s="6"/>
    </row>
    <row r="269" spans="1:10" ht="15.75" customHeight="1">
      <c r="A269" s="91" t="s">
        <v>8766</v>
      </c>
      <c r="B269" s="91" t="s">
        <v>876</v>
      </c>
      <c r="C269" s="91" t="s">
        <v>8766</v>
      </c>
      <c r="D269" s="91" t="s">
        <v>8767</v>
      </c>
      <c r="E269" s="92">
        <v>0</v>
      </c>
      <c r="F269" s="91" t="s">
        <v>1185</v>
      </c>
      <c r="H269" s="3">
        <f>E269+SUMIF('BR DTG ADW'!C:C,C269,'BR DTG ADW'!E:E)</f>
        <v>0</v>
      </c>
      <c r="J269" s="6"/>
    </row>
    <row r="270" spans="1:10" ht="15.75" customHeight="1">
      <c r="A270" s="91" t="s">
        <v>924</v>
      </c>
      <c r="B270" s="91" t="s">
        <v>876</v>
      </c>
      <c r="C270" s="91" t="s">
        <v>924</v>
      </c>
      <c r="D270" s="91" t="s">
        <v>925</v>
      </c>
      <c r="E270" s="92">
        <v>0</v>
      </c>
      <c r="F270" s="91" t="s">
        <v>1185</v>
      </c>
      <c r="H270" s="3">
        <f>E270+SUMIF('BR DTG ADW'!C:C,C270,'BR DTG ADW'!E:E)</f>
        <v>0</v>
      </c>
      <c r="J270" s="6"/>
    </row>
    <row r="271" spans="1:10" ht="15.75" customHeight="1">
      <c r="A271" s="91" t="s">
        <v>2764</v>
      </c>
      <c r="B271" s="91" t="s">
        <v>876</v>
      </c>
      <c r="C271" s="91" t="s">
        <v>2764</v>
      </c>
      <c r="D271" s="91" t="s">
        <v>925</v>
      </c>
      <c r="E271" s="92">
        <v>0</v>
      </c>
      <c r="F271" s="91" t="s">
        <v>1185</v>
      </c>
      <c r="H271" s="3">
        <f>E271+SUMIF('BR DTG ADW'!C:C,C271,'BR DTG ADW'!E:E)</f>
        <v>0</v>
      </c>
      <c r="J271" s="6"/>
    </row>
    <row r="272" spans="1:10" ht="15.75" customHeight="1">
      <c r="A272" s="91" t="s">
        <v>201</v>
      </c>
      <c r="B272" s="91" t="s">
        <v>877</v>
      </c>
      <c r="C272" s="91" t="s">
        <v>201</v>
      </c>
      <c r="D272" s="91" t="s">
        <v>926</v>
      </c>
      <c r="E272" s="92">
        <v>0</v>
      </c>
      <c r="F272" s="91" t="s">
        <v>201</v>
      </c>
      <c r="H272" s="3">
        <f>E272+SUMIF('BR DTG ADW'!C:C,C272,'BR DTG ADW'!E:E)</f>
        <v>0</v>
      </c>
      <c r="J272" s="6"/>
    </row>
    <row r="273" spans="1:10" ht="15.75" customHeight="1">
      <c r="A273" s="91" t="s">
        <v>2765</v>
      </c>
      <c r="B273" s="91" t="s">
        <v>876</v>
      </c>
      <c r="C273" s="91" t="s">
        <v>2765</v>
      </c>
      <c r="D273" s="91" t="s">
        <v>2766</v>
      </c>
      <c r="E273" s="92">
        <v>7</v>
      </c>
      <c r="F273" s="91" t="s">
        <v>201</v>
      </c>
      <c r="H273" s="3">
        <f>E273+SUMIF('BR DTG ADW'!C:C,C273,'BR DTG ADW'!E:E)</f>
        <v>7</v>
      </c>
      <c r="J273" s="6"/>
    </row>
    <row r="274" spans="1:10" ht="15.75" customHeight="1">
      <c r="A274" s="91" t="s">
        <v>8768</v>
      </c>
      <c r="B274" s="91" t="s">
        <v>876</v>
      </c>
      <c r="C274" s="91" t="s">
        <v>8768</v>
      </c>
      <c r="D274" s="91" t="s">
        <v>620</v>
      </c>
      <c r="E274" s="92">
        <v>0</v>
      </c>
      <c r="F274" s="91" t="s">
        <v>1185</v>
      </c>
      <c r="H274" s="3">
        <f>E274+SUMIF('BR DTG ADW'!C:C,C274,'BR DTG ADW'!E:E)</f>
        <v>0</v>
      </c>
      <c r="J274" s="6"/>
    </row>
    <row r="275" spans="1:10" ht="15.75" customHeight="1">
      <c r="A275" s="91" t="s">
        <v>2767</v>
      </c>
      <c r="B275" s="91" t="s">
        <v>876</v>
      </c>
      <c r="C275" s="91" t="s">
        <v>2767</v>
      </c>
      <c r="D275" s="91" t="s">
        <v>2768</v>
      </c>
      <c r="E275" s="92">
        <v>1</v>
      </c>
      <c r="F275" s="91" t="s">
        <v>1185</v>
      </c>
      <c r="H275" s="3">
        <f>E275+SUMIF('BR DTG ADW'!C:C,C275,'BR DTG ADW'!E:E)</f>
        <v>1</v>
      </c>
      <c r="J275" s="6"/>
    </row>
    <row r="276" spans="1:10" ht="15.75" customHeight="1">
      <c r="A276" s="91" t="s">
        <v>8769</v>
      </c>
      <c r="B276" s="91" t="s">
        <v>876</v>
      </c>
      <c r="C276" s="91" t="s">
        <v>8769</v>
      </c>
      <c r="D276" s="91" t="s">
        <v>8770</v>
      </c>
      <c r="E276" s="92">
        <v>0</v>
      </c>
      <c r="F276" s="91" t="s">
        <v>1185</v>
      </c>
      <c r="H276" s="3">
        <f>E276+SUMIF('BR DTG ADW'!C:C,C276,'BR DTG ADW'!E:E)</f>
        <v>0</v>
      </c>
      <c r="J276" s="6"/>
    </row>
    <row r="277" spans="1:10" ht="15.75" customHeight="1">
      <c r="A277" s="91" t="s">
        <v>10697</v>
      </c>
      <c r="B277" s="91" t="s">
        <v>876</v>
      </c>
      <c r="C277" s="91" t="s">
        <v>10697</v>
      </c>
      <c r="D277" s="91" t="s">
        <v>10698</v>
      </c>
      <c r="E277" s="92">
        <v>0</v>
      </c>
      <c r="F277" s="91" t="s">
        <v>1185</v>
      </c>
      <c r="H277" s="3">
        <f>E277+SUMIF('BR DTG ADW'!C:C,C277,'BR DTG ADW'!E:E)</f>
        <v>0</v>
      </c>
      <c r="J277" s="6"/>
    </row>
    <row r="278" spans="1:10" ht="15.75" customHeight="1">
      <c r="A278" s="91" t="s">
        <v>2769</v>
      </c>
      <c r="B278" s="91" t="s">
        <v>876</v>
      </c>
      <c r="C278" s="91" t="s">
        <v>2769</v>
      </c>
      <c r="D278" s="91" t="s">
        <v>2770</v>
      </c>
      <c r="E278" s="92">
        <v>0</v>
      </c>
      <c r="F278" s="91" t="s">
        <v>1185</v>
      </c>
      <c r="H278" s="3">
        <f>E278+SUMIF('BR DTG ADW'!C:C,C278,'BR DTG ADW'!E:E)</f>
        <v>0</v>
      </c>
      <c r="J278" s="6"/>
    </row>
    <row r="279" spans="1:10" ht="15.75" customHeight="1">
      <c r="A279" s="91" t="s">
        <v>8771</v>
      </c>
      <c r="B279" s="91" t="s">
        <v>876</v>
      </c>
      <c r="C279" s="91" t="s">
        <v>8771</v>
      </c>
      <c r="D279" s="91" t="s">
        <v>8772</v>
      </c>
      <c r="E279" s="92">
        <v>0</v>
      </c>
      <c r="F279" s="91" t="s">
        <v>1185</v>
      </c>
      <c r="H279" s="3">
        <f>E279+SUMIF('BR DTG ADW'!C:C,C279,'BR DTG ADW'!E:E)</f>
        <v>0</v>
      </c>
      <c r="J279" s="6"/>
    </row>
    <row r="280" spans="1:10" ht="15.75" customHeight="1">
      <c r="A280" s="91" t="s">
        <v>2773</v>
      </c>
      <c r="B280" s="91" t="s">
        <v>876</v>
      </c>
      <c r="C280" s="91" t="s">
        <v>2773</v>
      </c>
      <c r="D280" s="91" t="s">
        <v>2774</v>
      </c>
      <c r="E280" s="92">
        <v>0</v>
      </c>
      <c r="F280" s="91" t="s">
        <v>1185</v>
      </c>
      <c r="H280" s="3">
        <f>E280+SUMIF('BR DTG ADW'!C:C,C280,'BR DTG ADW'!E:E)</f>
        <v>0</v>
      </c>
      <c r="J280" s="6"/>
    </row>
    <row r="281" spans="1:10" ht="15.75" customHeight="1">
      <c r="A281" s="91" t="s">
        <v>10699</v>
      </c>
      <c r="B281" s="91" t="s">
        <v>876</v>
      </c>
      <c r="C281" s="91" t="s">
        <v>10699</v>
      </c>
      <c r="D281" s="91" t="s">
        <v>10700</v>
      </c>
      <c r="E281" s="92">
        <v>0</v>
      </c>
      <c r="F281" s="91" t="s">
        <v>1185</v>
      </c>
      <c r="H281" s="3">
        <f>E281+SUMIF('BR DTG ADW'!C:C,C281,'BR DTG ADW'!E:E)</f>
        <v>0</v>
      </c>
      <c r="J281" s="6"/>
    </row>
    <row r="282" spans="1:10" ht="15.75" customHeight="1">
      <c r="A282" s="91" t="s">
        <v>2775</v>
      </c>
      <c r="B282" s="91" t="s">
        <v>876</v>
      </c>
      <c r="C282" s="91" t="s">
        <v>2775</v>
      </c>
      <c r="D282" s="91" t="s">
        <v>2776</v>
      </c>
      <c r="E282" s="92">
        <v>0</v>
      </c>
      <c r="F282" s="91" t="s">
        <v>1185</v>
      </c>
      <c r="H282" s="3">
        <f>E282+SUMIF('BR DTG ADW'!C:C,C282,'BR DTG ADW'!E:E)</f>
        <v>0</v>
      </c>
      <c r="J282" s="6"/>
    </row>
    <row r="283" spans="1:10" ht="15.75" customHeight="1">
      <c r="A283" s="91" t="s">
        <v>2777</v>
      </c>
      <c r="B283" s="91" t="s">
        <v>876</v>
      </c>
      <c r="C283" s="91" t="s">
        <v>2777</v>
      </c>
      <c r="D283" s="91" t="s">
        <v>2776</v>
      </c>
      <c r="E283" s="92">
        <v>0</v>
      </c>
      <c r="F283" s="91" t="s">
        <v>1185</v>
      </c>
      <c r="H283" s="3">
        <f>E283+SUMIF('BR DTG ADW'!C:C,C283,'BR DTG ADW'!E:E)</f>
        <v>0</v>
      </c>
      <c r="J283" s="6"/>
    </row>
    <row r="284" spans="1:10" ht="15.75" customHeight="1">
      <c r="A284" s="91" t="s">
        <v>2778</v>
      </c>
      <c r="B284" s="91" t="s">
        <v>920</v>
      </c>
      <c r="C284" s="91" t="s">
        <v>2778</v>
      </c>
      <c r="D284" s="91" t="s">
        <v>10701</v>
      </c>
      <c r="E284" s="92">
        <v>0</v>
      </c>
      <c r="F284" s="91" t="s">
        <v>1185</v>
      </c>
      <c r="H284" s="3">
        <f>E284+SUMIF('BR DTG ADW'!C:C,C284,'BR DTG ADW'!E:E)</f>
        <v>0</v>
      </c>
      <c r="J284" s="6"/>
    </row>
    <row r="285" spans="1:10" ht="15.75" customHeight="1">
      <c r="A285" s="91" t="s">
        <v>2780</v>
      </c>
      <c r="B285" s="91" t="s">
        <v>920</v>
      </c>
      <c r="C285" s="91" t="s">
        <v>2780</v>
      </c>
      <c r="D285" s="91" t="s">
        <v>2781</v>
      </c>
      <c r="E285" s="92">
        <v>0</v>
      </c>
      <c r="F285" s="91" t="s">
        <v>1185</v>
      </c>
      <c r="H285" s="3">
        <f>E285+SUMIF('BR DTG ADW'!C:C,C285,'BR DTG ADW'!E:E)</f>
        <v>0</v>
      </c>
      <c r="J285" s="6"/>
    </row>
    <row r="286" spans="1:10" ht="15.75" customHeight="1">
      <c r="A286" s="91" t="s">
        <v>2782</v>
      </c>
      <c r="B286" s="91" t="s">
        <v>876</v>
      </c>
      <c r="C286" s="91" t="s">
        <v>2782</v>
      </c>
      <c r="D286" s="91" t="s">
        <v>10702</v>
      </c>
      <c r="E286" s="92">
        <v>0</v>
      </c>
      <c r="F286" s="91" t="s">
        <v>1185</v>
      </c>
      <c r="H286" s="3">
        <f>E286+SUMIF('BR DTG ADW'!C:C,C286,'BR DTG ADW'!E:E)</f>
        <v>0</v>
      </c>
      <c r="J286" s="6"/>
    </row>
    <row r="287" spans="1:10" ht="15.75" customHeight="1">
      <c r="A287" s="91" t="s">
        <v>2784</v>
      </c>
      <c r="B287" s="91" t="s">
        <v>876</v>
      </c>
      <c r="C287" s="91" t="s">
        <v>2784</v>
      </c>
      <c r="D287" s="91" t="s">
        <v>2785</v>
      </c>
      <c r="E287" s="92">
        <v>0</v>
      </c>
      <c r="F287" s="91" t="s">
        <v>1185</v>
      </c>
      <c r="H287" s="3">
        <f>E287+SUMIF('BR DTG ADW'!C:C,C287,'BR DTG ADW'!E:E)</f>
        <v>0</v>
      </c>
      <c r="J287" s="6"/>
    </row>
    <row r="288" spans="1:10" ht="15.75" customHeight="1">
      <c r="A288" s="91" t="s">
        <v>2786</v>
      </c>
      <c r="B288" s="91" t="s">
        <v>876</v>
      </c>
      <c r="C288" s="91" t="s">
        <v>2786</v>
      </c>
      <c r="D288" s="91" t="s">
        <v>2787</v>
      </c>
      <c r="E288" s="92">
        <v>0</v>
      </c>
      <c r="F288" s="91" t="s">
        <v>1185</v>
      </c>
      <c r="H288" s="3">
        <f>E288+SUMIF('BR DTG ADW'!C:C,C288,'BR DTG ADW'!E:E)</f>
        <v>0</v>
      </c>
      <c r="J288" s="6"/>
    </row>
    <row r="289" spans="1:10" ht="15.75" customHeight="1">
      <c r="A289" s="91" t="s">
        <v>2788</v>
      </c>
      <c r="B289" s="91" t="s">
        <v>876</v>
      </c>
      <c r="C289" s="91" t="s">
        <v>2788</v>
      </c>
      <c r="D289" s="91" t="s">
        <v>2789</v>
      </c>
      <c r="E289" s="92">
        <v>0</v>
      </c>
      <c r="F289" s="91" t="s">
        <v>1185</v>
      </c>
      <c r="H289" s="3">
        <f>E289+SUMIF('BR DTG ADW'!C:C,C289,'BR DTG ADW'!E:E)</f>
        <v>0</v>
      </c>
      <c r="J289" s="6"/>
    </row>
    <row r="290" spans="1:10" ht="15.75" customHeight="1">
      <c r="A290" s="91" t="s">
        <v>621</v>
      </c>
      <c r="B290" s="91" t="s">
        <v>920</v>
      </c>
      <c r="C290" s="91" t="s">
        <v>621</v>
      </c>
      <c r="D290" s="91" t="s">
        <v>622</v>
      </c>
      <c r="E290" s="92">
        <v>2</v>
      </c>
      <c r="F290" s="91" t="s">
        <v>1185</v>
      </c>
      <c r="H290" s="3">
        <f>E290+SUMIF('BR DTG ADW'!C:C,C290,'BR DTG ADW'!E:E)</f>
        <v>2</v>
      </c>
      <c r="J290" s="6"/>
    </row>
    <row r="291" spans="1:10" ht="15.75" customHeight="1">
      <c r="A291" s="91" t="s">
        <v>2790</v>
      </c>
      <c r="B291" s="91" t="s">
        <v>920</v>
      </c>
      <c r="C291" s="91" t="s">
        <v>2790</v>
      </c>
      <c r="D291" s="91" t="s">
        <v>2791</v>
      </c>
      <c r="E291" s="92">
        <v>0</v>
      </c>
      <c r="F291" s="91" t="s">
        <v>1185</v>
      </c>
      <c r="H291" s="3">
        <f>E291+SUMIF('BR DTG ADW'!C:C,C291,'BR DTG ADW'!E:E)</f>
        <v>0</v>
      </c>
      <c r="J291" s="6"/>
    </row>
    <row r="292" spans="1:10" ht="15.75" customHeight="1">
      <c r="A292" s="91" t="s">
        <v>202</v>
      </c>
      <c r="B292" s="91" t="s">
        <v>920</v>
      </c>
      <c r="C292" s="91" t="s">
        <v>202</v>
      </c>
      <c r="D292" s="91" t="s">
        <v>927</v>
      </c>
      <c r="E292" s="92">
        <v>1</v>
      </c>
      <c r="F292" s="91" t="s">
        <v>202</v>
      </c>
      <c r="H292" s="3">
        <f>E292+SUMIF('BR DTG ADW'!C:C,C292,'BR DTG ADW'!E:E)</f>
        <v>1</v>
      </c>
      <c r="J292" s="6"/>
    </row>
    <row r="293" spans="1:10" ht="15.75" customHeight="1">
      <c r="A293" s="91" t="s">
        <v>203</v>
      </c>
      <c r="B293" s="91" t="s">
        <v>920</v>
      </c>
      <c r="C293" s="91" t="s">
        <v>203</v>
      </c>
      <c r="D293" s="91" t="s">
        <v>928</v>
      </c>
      <c r="E293" s="92">
        <v>7</v>
      </c>
      <c r="F293" s="91" t="s">
        <v>1185</v>
      </c>
      <c r="H293" s="3">
        <f>E293+SUMIF('BR DTG ADW'!C:C,C293,'BR DTG ADW'!E:E)</f>
        <v>7</v>
      </c>
      <c r="J293" s="6"/>
    </row>
    <row r="294" spans="1:10" ht="15.75" customHeight="1">
      <c r="A294" s="91" t="s">
        <v>10703</v>
      </c>
      <c r="B294" s="91" t="s">
        <v>876</v>
      </c>
      <c r="C294" s="91" t="s">
        <v>10703</v>
      </c>
      <c r="D294" s="91" t="s">
        <v>10704</v>
      </c>
      <c r="E294" s="92">
        <v>0</v>
      </c>
      <c r="F294" s="91" t="s">
        <v>202</v>
      </c>
      <c r="H294" s="3">
        <f>E294+SUMIF('BR DTG ADW'!C:C,C294,'BR DTG ADW'!E:E)</f>
        <v>0</v>
      </c>
      <c r="J294" s="6"/>
    </row>
    <row r="295" spans="1:10" ht="15.75" customHeight="1">
      <c r="A295" s="91" t="s">
        <v>1405</v>
      </c>
      <c r="B295" s="91" t="s">
        <v>920</v>
      </c>
      <c r="C295" s="91" t="s">
        <v>1405</v>
      </c>
      <c r="D295" s="91" t="s">
        <v>1406</v>
      </c>
      <c r="E295" s="92">
        <v>1</v>
      </c>
      <c r="F295" s="91" t="s">
        <v>1185</v>
      </c>
      <c r="H295" s="3">
        <f>E295+SUMIF('BR DTG ADW'!C:C,C295,'BR DTG ADW'!E:E)</f>
        <v>1</v>
      </c>
      <c r="J295" s="6"/>
    </row>
    <row r="296" spans="1:10" ht="15.75" customHeight="1">
      <c r="A296" s="91" t="s">
        <v>2792</v>
      </c>
      <c r="B296" s="91" t="s">
        <v>876</v>
      </c>
      <c r="C296" s="91" t="s">
        <v>2792</v>
      </c>
      <c r="D296" s="91" t="s">
        <v>2793</v>
      </c>
      <c r="E296" s="92">
        <v>0</v>
      </c>
      <c r="F296" s="91" t="s">
        <v>1185</v>
      </c>
      <c r="H296" s="3">
        <f>E296+SUMIF('BR DTG ADW'!C:C,C296,'BR DTG ADW'!E:E)</f>
        <v>0</v>
      </c>
      <c r="J296" s="6"/>
    </row>
    <row r="297" spans="1:10" ht="15.75" customHeight="1">
      <c r="A297" s="91" t="s">
        <v>204</v>
      </c>
      <c r="B297" s="91" t="s">
        <v>920</v>
      </c>
      <c r="C297" s="91" t="s">
        <v>204</v>
      </c>
      <c r="D297" s="91" t="s">
        <v>929</v>
      </c>
      <c r="E297" s="92">
        <v>2</v>
      </c>
      <c r="F297" s="91" t="s">
        <v>1185</v>
      </c>
      <c r="H297" s="3">
        <f>E297+SUMIF('BR DTG ADW'!C:C,C297,'BR DTG ADW'!E:E)</f>
        <v>2</v>
      </c>
      <c r="J297" s="6"/>
    </row>
    <row r="298" spans="1:10" ht="15.75" customHeight="1">
      <c r="A298" s="91" t="s">
        <v>930</v>
      </c>
      <c r="B298" s="91" t="s">
        <v>920</v>
      </c>
      <c r="C298" s="91" t="s">
        <v>930</v>
      </c>
      <c r="D298" s="91" t="s">
        <v>931</v>
      </c>
      <c r="E298" s="92">
        <v>1</v>
      </c>
      <c r="F298" s="91" t="s">
        <v>1185</v>
      </c>
      <c r="H298" s="3">
        <f>E298+SUMIF('BR DTG ADW'!C:C,C298,'BR DTG ADW'!E:E)</f>
        <v>1</v>
      </c>
      <c r="J298" s="6"/>
    </row>
    <row r="299" spans="1:10" ht="15.75" customHeight="1">
      <c r="A299" s="91" t="s">
        <v>8774</v>
      </c>
      <c r="B299" s="91" t="s">
        <v>920</v>
      </c>
      <c r="C299" s="91" t="s">
        <v>8774</v>
      </c>
      <c r="D299" s="91" t="s">
        <v>8775</v>
      </c>
      <c r="E299" s="92">
        <v>1</v>
      </c>
      <c r="F299" s="91" t="s">
        <v>1185</v>
      </c>
      <c r="H299" s="3">
        <f>E299+SUMIF('BR DTG ADW'!C:C,C299,'BR DTG ADW'!E:E)</f>
        <v>1</v>
      </c>
      <c r="J299" s="6"/>
    </row>
    <row r="300" spans="1:10" ht="15.75" customHeight="1">
      <c r="A300" s="91" t="s">
        <v>205</v>
      </c>
      <c r="B300" s="91" t="s">
        <v>920</v>
      </c>
      <c r="C300" s="91" t="s">
        <v>205</v>
      </c>
      <c r="D300" s="91" t="s">
        <v>932</v>
      </c>
      <c r="E300" s="92">
        <v>3</v>
      </c>
      <c r="F300" s="91" t="s">
        <v>1185</v>
      </c>
      <c r="H300" s="3">
        <f>E300+SUMIF('BR DTG ADW'!C:C,C300,'BR DTG ADW'!E:E)</f>
        <v>3</v>
      </c>
      <c r="J300" s="6"/>
    </row>
    <row r="301" spans="1:10" ht="15.75" customHeight="1">
      <c r="A301" s="91" t="s">
        <v>495</v>
      </c>
      <c r="B301" s="91" t="s">
        <v>920</v>
      </c>
      <c r="C301" s="91" t="s">
        <v>495</v>
      </c>
      <c r="D301" s="91" t="s">
        <v>933</v>
      </c>
      <c r="E301" s="92">
        <v>1</v>
      </c>
      <c r="F301" s="91" t="s">
        <v>1185</v>
      </c>
      <c r="H301" s="3">
        <f>E301+SUMIF('BR DTG ADW'!C:C,C301,'BR DTG ADW'!E:E)</f>
        <v>1</v>
      </c>
      <c r="J301" s="6"/>
    </row>
    <row r="302" spans="1:10" ht="15.75" customHeight="1">
      <c r="A302" s="91" t="s">
        <v>8776</v>
      </c>
      <c r="B302" s="91" t="s">
        <v>920</v>
      </c>
      <c r="C302" s="91" t="s">
        <v>8776</v>
      </c>
      <c r="D302" s="91" t="s">
        <v>8777</v>
      </c>
      <c r="E302" s="92">
        <v>1</v>
      </c>
      <c r="F302" s="91" t="s">
        <v>1185</v>
      </c>
      <c r="H302" s="3">
        <f>E302+SUMIF('BR DTG ADW'!C:C,C302,'BR DTG ADW'!E:E)</f>
        <v>1</v>
      </c>
      <c r="J302" s="6"/>
    </row>
    <row r="303" spans="1:10" ht="15.75" customHeight="1">
      <c r="A303" s="91" t="s">
        <v>2794</v>
      </c>
      <c r="B303" s="91" t="s">
        <v>876</v>
      </c>
      <c r="C303" s="91" t="s">
        <v>2794</v>
      </c>
      <c r="D303" s="91" t="s">
        <v>2795</v>
      </c>
      <c r="E303" s="92">
        <v>0</v>
      </c>
      <c r="F303" s="91" t="s">
        <v>1185</v>
      </c>
      <c r="H303" s="3">
        <f>E303+SUMIF('BR DTG ADW'!C:C,C303,'BR DTG ADW'!E:E)</f>
        <v>0</v>
      </c>
      <c r="J303" s="6"/>
    </row>
    <row r="304" spans="1:10" ht="15.75" customHeight="1">
      <c r="A304" s="91" t="s">
        <v>2796</v>
      </c>
      <c r="B304" s="91" t="s">
        <v>920</v>
      </c>
      <c r="C304" s="91" t="s">
        <v>2796</v>
      </c>
      <c r="D304" s="91" t="s">
        <v>2797</v>
      </c>
      <c r="E304" s="92">
        <v>1</v>
      </c>
      <c r="F304" s="91" t="s">
        <v>1185</v>
      </c>
      <c r="H304" s="3">
        <f>E304+SUMIF('BR DTG ADW'!C:C,C304,'BR DTG ADW'!E:E)</f>
        <v>1</v>
      </c>
      <c r="J304" s="6"/>
    </row>
    <row r="305" spans="1:10" ht="15.75" customHeight="1">
      <c r="A305" s="91" t="s">
        <v>542</v>
      </c>
      <c r="B305" s="91" t="s">
        <v>876</v>
      </c>
      <c r="C305" s="91" t="s">
        <v>542</v>
      </c>
      <c r="D305" s="91" t="s">
        <v>623</v>
      </c>
      <c r="E305" s="92">
        <v>0</v>
      </c>
      <c r="F305" s="91" t="s">
        <v>1185</v>
      </c>
      <c r="H305" s="3">
        <f>E305+SUMIF('BR DTG ADW'!C:C,C305,'BR DTG ADW'!E:E)</f>
        <v>0</v>
      </c>
      <c r="J305" s="6"/>
    </row>
    <row r="306" spans="1:10" ht="15.75" customHeight="1">
      <c r="A306" s="91" t="s">
        <v>206</v>
      </c>
      <c r="B306" s="91" t="s">
        <v>876</v>
      </c>
      <c r="C306" s="91" t="s">
        <v>206</v>
      </c>
      <c r="D306" s="91" t="s">
        <v>934</v>
      </c>
      <c r="E306" s="92">
        <v>0</v>
      </c>
      <c r="F306" s="91" t="s">
        <v>496</v>
      </c>
      <c r="H306" s="3">
        <f>E306+SUMIF('BR DTG ADW'!C:C,C306,'BR DTG ADW'!E:E)</f>
        <v>0</v>
      </c>
      <c r="J306" s="6"/>
    </row>
    <row r="307" spans="1:10" ht="15.75" customHeight="1">
      <c r="A307" s="91" t="s">
        <v>1949</v>
      </c>
      <c r="B307" s="91" t="s">
        <v>920</v>
      </c>
      <c r="C307" s="91" t="s">
        <v>1949</v>
      </c>
      <c r="D307" s="91" t="s">
        <v>1950</v>
      </c>
      <c r="E307" s="92">
        <v>0</v>
      </c>
      <c r="F307" s="91" t="s">
        <v>1185</v>
      </c>
      <c r="H307" s="3">
        <f>E307+SUMIF('BR DTG ADW'!C:C,C307,'BR DTG ADW'!E:E)</f>
        <v>0</v>
      </c>
      <c r="J307" s="6"/>
    </row>
    <row r="308" spans="1:10" ht="15.75" customHeight="1">
      <c r="A308" s="91" t="s">
        <v>10705</v>
      </c>
      <c r="B308" s="91" t="s">
        <v>876</v>
      </c>
      <c r="C308" s="91" t="s">
        <v>10705</v>
      </c>
      <c r="D308" s="91" t="s">
        <v>10706</v>
      </c>
      <c r="E308" s="92">
        <v>0</v>
      </c>
      <c r="F308" s="91" t="s">
        <v>1185</v>
      </c>
      <c r="H308" s="3">
        <f>E308+SUMIF('BR DTG ADW'!C:C,C308,'BR DTG ADW'!E:E)</f>
        <v>0</v>
      </c>
      <c r="J308" s="6"/>
    </row>
    <row r="309" spans="1:10" ht="15.75" customHeight="1">
      <c r="A309" s="91" t="s">
        <v>496</v>
      </c>
      <c r="B309" s="91" t="s">
        <v>920</v>
      </c>
      <c r="C309" s="91" t="s">
        <v>496</v>
      </c>
      <c r="D309" s="91" t="s">
        <v>935</v>
      </c>
      <c r="E309" s="92">
        <v>3</v>
      </c>
      <c r="F309" s="91" t="s">
        <v>496</v>
      </c>
      <c r="H309" s="3">
        <f>E309+SUMIF('BR DTG ADW'!C:C,C309,'BR DTG ADW'!E:E)</f>
        <v>3</v>
      </c>
      <c r="J309" s="6"/>
    </row>
    <row r="310" spans="1:10" ht="15.75" customHeight="1">
      <c r="A310" s="91" t="s">
        <v>10707</v>
      </c>
      <c r="B310" s="91" t="s">
        <v>876</v>
      </c>
      <c r="C310" s="91" t="s">
        <v>10707</v>
      </c>
      <c r="D310" s="91" t="s">
        <v>10708</v>
      </c>
      <c r="E310" s="92">
        <v>0</v>
      </c>
      <c r="F310" s="91" t="s">
        <v>1185</v>
      </c>
      <c r="H310" s="3">
        <f>E310+SUMIF('BR DTG ADW'!C:C,C310,'BR DTG ADW'!E:E)</f>
        <v>0</v>
      </c>
      <c r="J310" s="6"/>
    </row>
    <row r="311" spans="1:10" ht="15.75" customHeight="1">
      <c r="A311" s="91" t="s">
        <v>2800</v>
      </c>
      <c r="B311" s="91" t="s">
        <v>876</v>
      </c>
      <c r="C311" s="91" t="s">
        <v>2800</v>
      </c>
      <c r="D311" s="91" t="s">
        <v>2801</v>
      </c>
      <c r="E311" s="92">
        <v>0</v>
      </c>
      <c r="F311" s="91" t="s">
        <v>1185</v>
      </c>
      <c r="H311" s="3">
        <f>E311+SUMIF('BR DTG ADW'!C:C,C311,'BR DTG ADW'!E:E)</f>
        <v>0</v>
      </c>
      <c r="J311" s="6"/>
    </row>
    <row r="312" spans="1:10" ht="15.75" customHeight="1">
      <c r="A312" s="91" t="s">
        <v>10709</v>
      </c>
      <c r="B312" s="91" t="s">
        <v>936</v>
      </c>
      <c r="C312" s="91" t="s">
        <v>10709</v>
      </c>
      <c r="D312" s="91" t="s">
        <v>10710</v>
      </c>
      <c r="E312" s="92">
        <v>1</v>
      </c>
      <c r="F312" s="91" t="s">
        <v>1185</v>
      </c>
      <c r="H312" s="3">
        <f>E312+SUMIF('BR DTG ADW'!C:C,C312,'BR DTG ADW'!E:E)</f>
        <v>1</v>
      </c>
      <c r="J312" s="6"/>
    </row>
    <row r="313" spans="1:10" ht="15.75" customHeight="1">
      <c r="A313" s="91" t="s">
        <v>2802</v>
      </c>
      <c r="B313" s="91" t="s">
        <v>876</v>
      </c>
      <c r="C313" s="91" t="s">
        <v>2802</v>
      </c>
      <c r="D313" s="91" t="s">
        <v>2803</v>
      </c>
      <c r="E313" s="92">
        <v>0</v>
      </c>
      <c r="F313" s="91" t="s">
        <v>1185</v>
      </c>
      <c r="H313" s="3">
        <f>E313+SUMIF('BR DTG ADW'!C:C,C313,'BR DTG ADW'!E:E)</f>
        <v>0</v>
      </c>
      <c r="J313" s="6"/>
    </row>
    <row r="314" spans="1:10" ht="15.75" customHeight="1">
      <c r="A314" s="91" t="s">
        <v>8780</v>
      </c>
      <c r="B314" s="91" t="s">
        <v>876</v>
      </c>
      <c r="C314" s="91" t="s">
        <v>8780</v>
      </c>
      <c r="D314" s="91" t="s">
        <v>8781</v>
      </c>
      <c r="E314" s="92">
        <v>0</v>
      </c>
      <c r="F314" s="91" t="s">
        <v>1185</v>
      </c>
      <c r="H314" s="3">
        <f>E314+SUMIF('BR DTG ADW'!C:C,C314,'BR DTG ADW'!E:E)</f>
        <v>0</v>
      </c>
      <c r="J314" s="6"/>
    </row>
    <row r="315" spans="1:10" ht="15.75" customHeight="1">
      <c r="A315" s="91" t="s">
        <v>543</v>
      </c>
      <c r="B315" s="91" t="s">
        <v>876</v>
      </c>
      <c r="C315" s="91" t="s">
        <v>543</v>
      </c>
      <c r="D315" s="91" t="s">
        <v>625</v>
      </c>
      <c r="E315" s="92">
        <v>0</v>
      </c>
      <c r="F315" s="91" t="s">
        <v>1185</v>
      </c>
      <c r="H315" s="3">
        <f>E315+SUMIF('BR DTG ADW'!C:C,C315,'BR DTG ADW'!E:E)</f>
        <v>0</v>
      </c>
      <c r="J315" s="6"/>
    </row>
    <row r="316" spans="1:10" ht="15.75" customHeight="1">
      <c r="A316" s="91" t="s">
        <v>2806</v>
      </c>
      <c r="B316" s="91" t="s">
        <v>876</v>
      </c>
      <c r="C316" s="91" t="s">
        <v>2806</v>
      </c>
      <c r="D316" s="91" t="s">
        <v>2807</v>
      </c>
      <c r="E316" s="92">
        <v>0</v>
      </c>
      <c r="F316" s="91" t="s">
        <v>1185</v>
      </c>
      <c r="H316" s="3">
        <f>E316+SUMIF('BR DTG ADW'!C:C,C316,'BR DTG ADW'!E:E)</f>
        <v>0</v>
      </c>
      <c r="J316" s="6"/>
    </row>
    <row r="317" spans="1:10" ht="15.75" customHeight="1">
      <c r="A317" s="91" t="s">
        <v>1579</v>
      </c>
      <c r="B317" s="91" t="s">
        <v>876</v>
      </c>
      <c r="C317" s="91" t="s">
        <v>1579</v>
      </c>
      <c r="D317" s="91" t="s">
        <v>10711</v>
      </c>
      <c r="E317" s="92">
        <v>0</v>
      </c>
      <c r="F317" s="91" t="s">
        <v>1185</v>
      </c>
      <c r="H317" s="3">
        <f>E317+SUMIF('BR DTG ADW'!C:C,C317,'BR DTG ADW'!E:E)</f>
        <v>0</v>
      </c>
      <c r="J317" s="6"/>
    </row>
    <row r="318" spans="1:10" ht="15.75" customHeight="1">
      <c r="A318" s="91" t="s">
        <v>2810</v>
      </c>
      <c r="B318" s="91" t="s">
        <v>876</v>
      </c>
      <c r="C318" s="91" t="s">
        <v>2810</v>
      </c>
      <c r="D318" s="91" t="s">
        <v>8782</v>
      </c>
      <c r="E318" s="92">
        <v>0</v>
      </c>
      <c r="F318" s="91" t="s">
        <v>1185</v>
      </c>
      <c r="H318" s="3">
        <f>E318+SUMIF('BR DTG ADW'!C:C,C318,'BR DTG ADW'!E:E)</f>
        <v>0</v>
      </c>
      <c r="J318" s="6"/>
    </row>
    <row r="319" spans="1:10" ht="15.75" customHeight="1">
      <c r="A319" s="91" t="s">
        <v>2814</v>
      </c>
      <c r="B319" s="91" t="s">
        <v>876</v>
      </c>
      <c r="C319" s="91" t="s">
        <v>2814</v>
      </c>
      <c r="D319" s="91" t="s">
        <v>2815</v>
      </c>
      <c r="E319" s="92">
        <v>0</v>
      </c>
      <c r="F319" s="91" t="s">
        <v>1185</v>
      </c>
      <c r="H319" s="3">
        <f>E319+SUMIF('BR DTG ADW'!C:C,C319,'BR DTG ADW'!E:E)</f>
        <v>0</v>
      </c>
      <c r="J319" s="6"/>
    </row>
    <row r="320" spans="1:10" ht="15.75" customHeight="1">
      <c r="A320" s="91" t="s">
        <v>2816</v>
      </c>
      <c r="B320" s="91" t="s">
        <v>876</v>
      </c>
      <c r="C320" s="91" t="s">
        <v>2816</v>
      </c>
      <c r="D320" s="91" t="s">
        <v>2817</v>
      </c>
      <c r="E320" s="92">
        <v>0</v>
      </c>
      <c r="F320" s="91" t="s">
        <v>1185</v>
      </c>
      <c r="H320" s="3">
        <f>E320+SUMIF('BR DTG ADW'!C:C,C320,'BR DTG ADW'!E:E)</f>
        <v>0</v>
      </c>
      <c r="J320" s="6"/>
    </row>
    <row r="321" spans="1:10" ht="15.75" customHeight="1">
      <c r="A321" s="91" t="s">
        <v>2818</v>
      </c>
      <c r="B321" s="91" t="s">
        <v>936</v>
      </c>
      <c r="C321" s="91" t="s">
        <v>2818</v>
      </c>
      <c r="D321" s="91" t="s">
        <v>2819</v>
      </c>
      <c r="E321" s="92">
        <v>1</v>
      </c>
      <c r="F321" s="91" t="s">
        <v>1185</v>
      </c>
      <c r="H321" s="3">
        <f>E321+SUMIF('BR DTG ADW'!C:C,C321,'BR DTG ADW'!E:E)</f>
        <v>1</v>
      </c>
      <c r="J321" s="6"/>
    </row>
    <row r="322" spans="1:10" ht="15.75" customHeight="1">
      <c r="A322" s="91" t="s">
        <v>544</v>
      </c>
      <c r="B322" s="91" t="s">
        <v>876</v>
      </c>
      <c r="C322" s="91" t="s">
        <v>544</v>
      </c>
      <c r="D322" s="91" t="s">
        <v>626</v>
      </c>
      <c r="E322" s="92">
        <v>0</v>
      </c>
      <c r="F322" s="91" t="s">
        <v>1185</v>
      </c>
      <c r="H322" s="3">
        <f>E322+SUMIF('BR DTG ADW'!C:C,C322,'BR DTG ADW'!E:E)</f>
        <v>0</v>
      </c>
      <c r="J322" s="6"/>
    </row>
    <row r="323" spans="1:10" ht="15.75" customHeight="1">
      <c r="A323" s="91" t="s">
        <v>2822</v>
      </c>
      <c r="B323" s="91" t="s">
        <v>876</v>
      </c>
      <c r="C323" s="91" t="s">
        <v>2822</v>
      </c>
      <c r="D323" s="91" t="s">
        <v>10712</v>
      </c>
      <c r="E323" s="92">
        <v>0</v>
      </c>
      <c r="F323" s="91" t="s">
        <v>1185</v>
      </c>
      <c r="H323" s="3">
        <f>E323+SUMIF('BR DTG ADW'!C:C,C323,'BR DTG ADW'!E:E)</f>
        <v>0</v>
      </c>
      <c r="J323" s="6"/>
    </row>
    <row r="324" spans="1:10" ht="15.75" customHeight="1">
      <c r="A324" s="91" t="s">
        <v>2824</v>
      </c>
      <c r="B324" s="91" t="s">
        <v>876</v>
      </c>
      <c r="C324" s="91" t="s">
        <v>2824</v>
      </c>
      <c r="D324" s="91" t="s">
        <v>10713</v>
      </c>
      <c r="E324" s="92">
        <v>0</v>
      </c>
      <c r="F324" s="91" t="s">
        <v>1185</v>
      </c>
      <c r="H324" s="3">
        <f>E324+SUMIF('BR DTG ADW'!C:C,C324,'BR DTG ADW'!E:E)</f>
        <v>0</v>
      </c>
      <c r="J324" s="6"/>
    </row>
    <row r="325" spans="1:10" ht="15.75" customHeight="1">
      <c r="A325" s="91" t="s">
        <v>817</v>
      </c>
      <c r="B325" s="91" t="s">
        <v>876</v>
      </c>
      <c r="C325" s="91" t="s">
        <v>817</v>
      </c>
      <c r="D325" s="91" t="s">
        <v>818</v>
      </c>
      <c r="E325" s="92">
        <v>0</v>
      </c>
      <c r="F325" s="91" t="s">
        <v>1185</v>
      </c>
      <c r="H325" s="3">
        <f>E325+SUMIF('BR DTG ADW'!C:C,C325,'BR DTG ADW'!E:E)</f>
        <v>0</v>
      </c>
      <c r="J325" s="6"/>
    </row>
    <row r="326" spans="1:10" ht="15.75" customHeight="1">
      <c r="A326" s="91" t="s">
        <v>1951</v>
      </c>
      <c r="B326" s="91" t="s">
        <v>876</v>
      </c>
      <c r="C326" s="91" t="s">
        <v>1951</v>
      </c>
      <c r="D326" s="91" t="s">
        <v>1952</v>
      </c>
      <c r="E326" s="92">
        <v>0</v>
      </c>
      <c r="F326" s="91" t="s">
        <v>1185</v>
      </c>
      <c r="H326" s="3">
        <f>E326+SUMIF('BR DTG ADW'!C:C,C326,'BR DTG ADW'!E:E)</f>
        <v>0</v>
      </c>
      <c r="J326" s="6"/>
    </row>
    <row r="327" spans="1:10" ht="15.75" customHeight="1">
      <c r="A327" s="91" t="s">
        <v>2826</v>
      </c>
      <c r="B327" s="91" t="s">
        <v>876</v>
      </c>
      <c r="C327" s="91" t="s">
        <v>2826</v>
      </c>
      <c r="D327" s="91" t="s">
        <v>8784</v>
      </c>
      <c r="E327" s="92">
        <v>0</v>
      </c>
      <c r="F327" s="91" t="s">
        <v>1185</v>
      </c>
      <c r="H327" s="3">
        <f>E327+SUMIF('BR DTG ADW'!C:C,C327,'BR DTG ADW'!E:E)</f>
        <v>0</v>
      </c>
      <c r="J327" s="6"/>
    </row>
    <row r="328" spans="1:10" ht="15.75" customHeight="1">
      <c r="A328" s="91" t="s">
        <v>2828</v>
      </c>
      <c r="B328" s="91" t="s">
        <v>876</v>
      </c>
      <c r="C328" s="91" t="s">
        <v>2828</v>
      </c>
      <c r="D328" s="91" t="s">
        <v>2829</v>
      </c>
      <c r="E328" s="92">
        <v>0</v>
      </c>
      <c r="F328" s="91" t="s">
        <v>1185</v>
      </c>
      <c r="H328" s="3">
        <f>E328+SUMIF('BR DTG ADW'!C:C,C328,'BR DTG ADW'!E:E)</f>
        <v>0</v>
      </c>
      <c r="J328" s="6"/>
    </row>
    <row r="329" spans="1:10" ht="15.75" customHeight="1">
      <c r="A329" s="91" t="s">
        <v>8785</v>
      </c>
      <c r="B329" s="91" t="s">
        <v>876</v>
      </c>
      <c r="C329" s="91" t="s">
        <v>8785</v>
      </c>
      <c r="D329" s="91" t="s">
        <v>8786</v>
      </c>
      <c r="E329" s="92">
        <v>0</v>
      </c>
      <c r="F329" s="91" t="s">
        <v>1185</v>
      </c>
      <c r="H329" s="3">
        <f>E329+SUMIF('BR DTG ADW'!C:C,C329,'BR DTG ADW'!E:E)</f>
        <v>0</v>
      </c>
      <c r="J329" s="6"/>
    </row>
    <row r="330" spans="1:10" ht="15.75" customHeight="1">
      <c r="A330" s="91" t="s">
        <v>2830</v>
      </c>
      <c r="B330" s="91" t="s">
        <v>876</v>
      </c>
      <c r="C330" s="91" t="s">
        <v>2830</v>
      </c>
      <c r="D330" s="91" t="s">
        <v>2831</v>
      </c>
      <c r="E330" s="92">
        <v>0</v>
      </c>
      <c r="F330" s="91" t="s">
        <v>1185</v>
      </c>
      <c r="H330" s="3">
        <f>E330+SUMIF('BR DTG ADW'!C:C,C330,'BR DTG ADW'!E:E)</f>
        <v>0</v>
      </c>
      <c r="J330" s="6"/>
    </row>
    <row r="331" spans="1:10" ht="15.75" customHeight="1">
      <c r="A331" s="91" t="s">
        <v>2832</v>
      </c>
      <c r="B331" s="91" t="s">
        <v>876</v>
      </c>
      <c r="C331" s="91" t="s">
        <v>2832</v>
      </c>
      <c r="D331" s="91" t="s">
        <v>10714</v>
      </c>
      <c r="E331" s="92">
        <v>0</v>
      </c>
      <c r="F331" s="91" t="s">
        <v>1185</v>
      </c>
      <c r="H331" s="3">
        <f>E331+SUMIF('BR DTG ADW'!C:C,C331,'BR DTG ADW'!E:E)</f>
        <v>0</v>
      </c>
      <c r="J331" s="6"/>
    </row>
    <row r="332" spans="1:10" ht="15.75" customHeight="1">
      <c r="A332" s="91" t="s">
        <v>2834</v>
      </c>
      <c r="B332" s="91" t="s">
        <v>876</v>
      </c>
      <c r="C332" s="91" t="s">
        <v>2834</v>
      </c>
      <c r="D332" s="91" t="s">
        <v>2835</v>
      </c>
      <c r="E332" s="92">
        <v>0</v>
      </c>
      <c r="F332" s="91" t="s">
        <v>1185</v>
      </c>
      <c r="H332" s="3">
        <f>E332+SUMIF('BR DTG ADW'!C:C,C332,'BR DTG ADW'!E:E)</f>
        <v>0</v>
      </c>
      <c r="J332" s="6"/>
    </row>
    <row r="333" spans="1:10" ht="15.75" customHeight="1">
      <c r="A333" s="91" t="s">
        <v>2838</v>
      </c>
      <c r="B333" s="91" t="s">
        <v>876</v>
      </c>
      <c r="C333" s="91" t="s">
        <v>2838</v>
      </c>
      <c r="D333" s="91" t="s">
        <v>8789</v>
      </c>
      <c r="E333" s="92">
        <v>0</v>
      </c>
      <c r="F333" s="91" t="s">
        <v>1185</v>
      </c>
      <c r="H333" s="3">
        <f>E333+SUMIF('BR DTG ADW'!C:C,C333,'BR DTG ADW'!E:E)</f>
        <v>0</v>
      </c>
      <c r="J333" s="6"/>
    </row>
    <row r="334" spans="1:10" ht="15.75" customHeight="1">
      <c r="A334" s="91" t="s">
        <v>2840</v>
      </c>
      <c r="B334" s="91" t="s">
        <v>876</v>
      </c>
      <c r="C334" s="91" t="s">
        <v>2840</v>
      </c>
      <c r="D334" s="91" t="s">
        <v>2841</v>
      </c>
      <c r="E334" s="92">
        <v>0</v>
      </c>
      <c r="F334" s="91" t="s">
        <v>1185</v>
      </c>
      <c r="H334" s="3">
        <f>E334+SUMIF('BR DTG ADW'!C:C,C334,'BR DTG ADW'!E:E)</f>
        <v>0</v>
      </c>
      <c r="J334" s="6"/>
    </row>
    <row r="335" spans="1:10" ht="15.75" customHeight="1">
      <c r="A335" s="91" t="s">
        <v>2842</v>
      </c>
      <c r="B335" s="91" t="s">
        <v>876</v>
      </c>
      <c r="C335" s="91" t="s">
        <v>2842</v>
      </c>
      <c r="D335" s="91" t="s">
        <v>2843</v>
      </c>
      <c r="E335" s="92">
        <v>0</v>
      </c>
      <c r="F335" s="91" t="s">
        <v>1185</v>
      </c>
      <c r="H335" s="3">
        <f>E335+SUMIF('BR DTG ADW'!C:C,C335,'BR DTG ADW'!E:E)</f>
        <v>0</v>
      </c>
      <c r="J335" s="6"/>
    </row>
    <row r="336" spans="1:10" ht="15.75" customHeight="1">
      <c r="A336" s="91" t="s">
        <v>2844</v>
      </c>
      <c r="B336" s="91" t="s">
        <v>876</v>
      </c>
      <c r="C336" s="91" t="s">
        <v>2844</v>
      </c>
      <c r="D336" s="91" t="s">
        <v>2845</v>
      </c>
      <c r="E336" s="92">
        <v>0</v>
      </c>
      <c r="F336" s="91" t="s">
        <v>1185</v>
      </c>
      <c r="H336" s="3">
        <f>E336+SUMIF('BR DTG ADW'!C:C,C336,'BR DTG ADW'!E:E)</f>
        <v>0</v>
      </c>
      <c r="J336" s="6"/>
    </row>
    <row r="337" spans="1:10" ht="15.75" customHeight="1">
      <c r="A337" s="91" t="s">
        <v>2846</v>
      </c>
      <c r="B337" s="91" t="s">
        <v>888</v>
      </c>
      <c r="C337" s="91" t="s">
        <v>2846</v>
      </c>
      <c r="D337" s="91" t="s">
        <v>2847</v>
      </c>
      <c r="E337" s="92">
        <v>1</v>
      </c>
      <c r="F337" s="91" t="s">
        <v>1185</v>
      </c>
      <c r="H337" s="3">
        <f>E337+SUMIF('BR DTG ADW'!C:C,C337,'BR DTG ADW'!E:E)</f>
        <v>1</v>
      </c>
      <c r="J337" s="6"/>
    </row>
    <row r="338" spans="1:10" ht="15.75" customHeight="1">
      <c r="A338" s="91" t="s">
        <v>10715</v>
      </c>
      <c r="B338" s="91" t="s">
        <v>876</v>
      </c>
      <c r="C338" s="91" t="s">
        <v>10715</v>
      </c>
      <c r="D338" s="91" t="s">
        <v>10716</v>
      </c>
      <c r="E338" s="92">
        <v>0</v>
      </c>
      <c r="F338" s="91" t="s">
        <v>1185</v>
      </c>
      <c r="H338" s="3">
        <f>E338+SUMIF('BR DTG ADW'!C:C,C338,'BR DTG ADW'!E:E)</f>
        <v>0</v>
      </c>
      <c r="J338" s="6"/>
    </row>
    <row r="339" spans="1:10" ht="15.75" customHeight="1">
      <c r="A339" s="91" t="s">
        <v>2848</v>
      </c>
      <c r="B339" s="91" t="s">
        <v>876</v>
      </c>
      <c r="C339" s="91" t="s">
        <v>2848</v>
      </c>
      <c r="D339" s="91" t="s">
        <v>2849</v>
      </c>
      <c r="E339" s="92">
        <v>0</v>
      </c>
      <c r="F339" s="91" t="s">
        <v>1185</v>
      </c>
      <c r="H339" s="3">
        <f>E339+SUMIF('BR DTG ADW'!C:C,C339,'BR DTG ADW'!E:E)</f>
        <v>0</v>
      </c>
      <c r="J339" s="6"/>
    </row>
    <row r="340" spans="1:10" ht="15.75" customHeight="1">
      <c r="A340" s="91" t="s">
        <v>207</v>
      </c>
      <c r="B340" s="91" t="s">
        <v>888</v>
      </c>
      <c r="C340" s="91" t="s">
        <v>207</v>
      </c>
      <c r="D340" s="91" t="s">
        <v>937</v>
      </c>
      <c r="E340" s="92">
        <v>0</v>
      </c>
      <c r="F340" s="91" t="s">
        <v>1185</v>
      </c>
      <c r="H340" s="3">
        <f>E340+SUMIF('BR DTG ADW'!C:C,C340,'BR DTG ADW'!E:E)</f>
        <v>0</v>
      </c>
      <c r="J340" s="6"/>
    </row>
    <row r="341" spans="1:10" ht="15.75" customHeight="1">
      <c r="A341" s="91" t="s">
        <v>2852</v>
      </c>
      <c r="B341" s="91" t="s">
        <v>888</v>
      </c>
      <c r="C341" s="91" t="s">
        <v>2852</v>
      </c>
      <c r="D341" s="91" t="s">
        <v>2853</v>
      </c>
      <c r="E341" s="92">
        <v>2</v>
      </c>
      <c r="F341" s="91" t="s">
        <v>1185</v>
      </c>
      <c r="H341" s="3">
        <f>E341+SUMIF('BR DTG ADW'!C:C,C341,'BR DTG ADW'!E:E)</f>
        <v>2</v>
      </c>
      <c r="J341" s="6"/>
    </row>
    <row r="342" spans="1:10" ht="15.75" customHeight="1">
      <c r="A342" s="91" t="s">
        <v>1407</v>
      </c>
      <c r="B342" s="91" t="s">
        <v>876</v>
      </c>
      <c r="C342" s="91" t="s">
        <v>1407</v>
      </c>
      <c r="D342" s="91" t="s">
        <v>1408</v>
      </c>
      <c r="E342" s="92">
        <v>0</v>
      </c>
      <c r="F342" s="91" t="s">
        <v>1185</v>
      </c>
      <c r="H342" s="3">
        <f>E342+SUMIF('BR DTG ADW'!C:C,C342,'BR DTG ADW'!E:E)</f>
        <v>0</v>
      </c>
      <c r="J342" s="6"/>
    </row>
    <row r="343" spans="1:10" ht="15.75" customHeight="1">
      <c r="A343" s="91" t="s">
        <v>2855</v>
      </c>
      <c r="B343" s="91" t="s">
        <v>876</v>
      </c>
      <c r="C343" s="91" t="s">
        <v>2855</v>
      </c>
      <c r="D343" s="91" t="s">
        <v>10717</v>
      </c>
      <c r="E343" s="92">
        <v>0</v>
      </c>
      <c r="F343" s="91" t="s">
        <v>1185</v>
      </c>
      <c r="H343" s="3">
        <f>E343+SUMIF('BR DTG ADW'!C:C,C343,'BR DTG ADW'!E:E)</f>
        <v>0</v>
      </c>
      <c r="J343" s="6"/>
    </row>
    <row r="344" spans="1:10" ht="15.75" customHeight="1">
      <c r="A344" s="91" t="s">
        <v>10718</v>
      </c>
      <c r="B344" s="91" t="s">
        <v>876</v>
      </c>
      <c r="C344" s="91" t="s">
        <v>10718</v>
      </c>
      <c r="D344" s="91" t="s">
        <v>10719</v>
      </c>
      <c r="E344" s="92">
        <v>0</v>
      </c>
      <c r="F344" s="91" t="s">
        <v>1185</v>
      </c>
      <c r="H344" s="3">
        <f>E344+SUMIF('BR DTG ADW'!C:C,C344,'BR DTG ADW'!E:E)</f>
        <v>0</v>
      </c>
      <c r="J344" s="6"/>
    </row>
    <row r="345" spans="1:10" ht="15.75" customHeight="1">
      <c r="A345" s="91" t="s">
        <v>10720</v>
      </c>
      <c r="B345" s="91" t="s">
        <v>876</v>
      </c>
      <c r="C345" s="91" t="s">
        <v>10720</v>
      </c>
      <c r="D345" s="91" t="s">
        <v>10721</v>
      </c>
      <c r="E345" s="92">
        <v>0</v>
      </c>
      <c r="F345" s="91" t="s">
        <v>1185</v>
      </c>
      <c r="H345" s="3">
        <f>E345+SUMIF('BR DTG ADW'!C:C,C345,'BR DTG ADW'!E:E)</f>
        <v>0</v>
      </c>
      <c r="J345" s="6"/>
    </row>
    <row r="346" spans="1:10" ht="15.75" customHeight="1">
      <c r="A346" s="91" t="s">
        <v>2858</v>
      </c>
      <c r="B346" s="91" t="s">
        <v>876</v>
      </c>
      <c r="C346" s="91" t="s">
        <v>2858</v>
      </c>
      <c r="D346" s="91" t="s">
        <v>10722</v>
      </c>
      <c r="E346" s="92">
        <v>0</v>
      </c>
      <c r="F346" s="91" t="s">
        <v>1185</v>
      </c>
      <c r="H346" s="3">
        <f>E346+SUMIF('BR DTG ADW'!C:C,C346,'BR DTG ADW'!E:E)</f>
        <v>0</v>
      </c>
      <c r="J346" s="6"/>
    </row>
    <row r="347" spans="1:10" ht="15.75" customHeight="1">
      <c r="A347" s="91" t="s">
        <v>2860</v>
      </c>
      <c r="B347" s="91" t="s">
        <v>876</v>
      </c>
      <c r="C347" s="91" t="s">
        <v>2860</v>
      </c>
      <c r="D347" s="91" t="s">
        <v>2861</v>
      </c>
      <c r="E347" s="92">
        <v>1</v>
      </c>
      <c r="F347" s="91" t="s">
        <v>1185</v>
      </c>
      <c r="H347" s="3">
        <f>E347+SUMIF('BR DTG ADW'!C:C,C347,'BR DTG ADW'!E:E)</f>
        <v>1</v>
      </c>
      <c r="J347" s="6"/>
    </row>
    <row r="348" spans="1:10" ht="15.75" customHeight="1">
      <c r="A348" s="91" t="s">
        <v>8798</v>
      </c>
      <c r="B348" s="91" t="s">
        <v>876</v>
      </c>
      <c r="C348" s="91" t="s">
        <v>8798</v>
      </c>
      <c r="D348" s="91" t="s">
        <v>8799</v>
      </c>
      <c r="E348" s="92">
        <v>0</v>
      </c>
      <c r="F348" s="91" t="s">
        <v>1185</v>
      </c>
      <c r="H348" s="3">
        <f>E348+SUMIF('BR DTG ADW'!C:C,C348,'BR DTG ADW'!E:E)</f>
        <v>0</v>
      </c>
      <c r="J348" s="6"/>
    </row>
    <row r="349" spans="1:10" ht="15.75" customHeight="1">
      <c r="A349" s="91" t="s">
        <v>2862</v>
      </c>
      <c r="B349" s="91" t="s">
        <v>876</v>
      </c>
      <c r="C349" s="91" t="s">
        <v>2862</v>
      </c>
      <c r="D349" s="91" t="s">
        <v>2863</v>
      </c>
      <c r="E349" s="92">
        <v>0</v>
      </c>
      <c r="F349" s="91" t="s">
        <v>1185</v>
      </c>
      <c r="H349" s="3">
        <f>E349+SUMIF('BR DTG ADW'!C:C,C349,'BR DTG ADW'!E:E)</f>
        <v>0</v>
      </c>
      <c r="J349" s="6"/>
    </row>
    <row r="350" spans="1:10" ht="15.75" customHeight="1">
      <c r="A350" s="91" t="s">
        <v>208</v>
      </c>
      <c r="B350" s="91" t="s">
        <v>918</v>
      </c>
      <c r="C350" s="91" t="s">
        <v>208</v>
      </c>
      <c r="D350" s="91" t="s">
        <v>938</v>
      </c>
      <c r="E350" s="92">
        <v>2</v>
      </c>
      <c r="F350" s="91" t="s">
        <v>1185</v>
      </c>
      <c r="H350" s="3">
        <f>E350+SUMIF('BR DTG ADW'!C:C,C350,'BR DTG ADW'!E:E)</f>
        <v>2</v>
      </c>
      <c r="J350" s="6"/>
    </row>
    <row r="351" spans="1:10" ht="15.75" customHeight="1">
      <c r="A351" s="91" t="s">
        <v>209</v>
      </c>
      <c r="B351" s="91" t="s">
        <v>898</v>
      </c>
      <c r="C351" s="91" t="s">
        <v>209</v>
      </c>
      <c r="D351" s="91" t="s">
        <v>939</v>
      </c>
      <c r="E351" s="92">
        <v>1</v>
      </c>
      <c r="F351" s="91" t="s">
        <v>1185</v>
      </c>
      <c r="H351" s="3">
        <f>E351+SUMIF('BR DTG ADW'!C:C,C351,'BR DTG ADW'!E:E)</f>
        <v>1</v>
      </c>
      <c r="J351" s="6"/>
    </row>
    <row r="352" spans="1:10" ht="15.75" customHeight="1">
      <c r="A352" s="91" t="s">
        <v>210</v>
      </c>
      <c r="B352" s="91" t="s">
        <v>898</v>
      </c>
      <c r="C352" s="91" t="s">
        <v>210</v>
      </c>
      <c r="D352" s="91" t="s">
        <v>940</v>
      </c>
      <c r="E352" s="92">
        <v>1</v>
      </c>
      <c r="F352" s="91" t="s">
        <v>1185</v>
      </c>
      <c r="H352" s="3">
        <f>E352+SUMIF('BR DTG ADW'!C:C,C352,'BR DTG ADW'!E:E)</f>
        <v>1</v>
      </c>
      <c r="J352" s="6"/>
    </row>
    <row r="353" spans="1:10" ht="15.75" customHeight="1">
      <c r="A353" s="91" t="s">
        <v>2864</v>
      </c>
      <c r="B353" s="91" t="s">
        <v>876</v>
      </c>
      <c r="C353" s="91" t="s">
        <v>2864</v>
      </c>
      <c r="D353" s="91" t="s">
        <v>2865</v>
      </c>
      <c r="E353" s="92">
        <v>0</v>
      </c>
      <c r="F353" s="91" t="s">
        <v>1185</v>
      </c>
      <c r="H353" s="3">
        <f>E353+SUMIF('BR DTG ADW'!C:C,C353,'BR DTG ADW'!E:E)</f>
        <v>0</v>
      </c>
      <c r="J353" s="6"/>
    </row>
    <row r="354" spans="1:10" ht="15.75" customHeight="1">
      <c r="A354" s="91" t="s">
        <v>8800</v>
      </c>
      <c r="B354" s="91" t="s">
        <v>876</v>
      </c>
      <c r="C354" s="91" t="s">
        <v>8800</v>
      </c>
      <c r="D354" s="91" t="s">
        <v>8801</v>
      </c>
      <c r="E354" s="92">
        <v>0</v>
      </c>
      <c r="F354" s="91" t="s">
        <v>1185</v>
      </c>
      <c r="H354" s="3">
        <f>E354+SUMIF('BR DTG ADW'!C:C,C354,'BR DTG ADW'!E:E)</f>
        <v>0</v>
      </c>
      <c r="J354" s="6"/>
    </row>
    <row r="355" spans="1:10" ht="15.75" customHeight="1">
      <c r="A355" s="91" t="s">
        <v>2866</v>
      </c>
      <c r="B355" s="91" t="s">
        <v>876</v>
      </c>
      <c r="C355" s="91" t="s">
        <v>2866</v>
      </c>
      <c r="D355" s="91" t="s">
        <v>10723</v>
      </c>
      <c r="E355" s="92">
        <v>0</v>
      </c>
      <c r="F355" s="91" t="s">
        <v>1185</v>
      </c>
      <c r="H355" s="3">
        <f>E355+SUMIF('BR DTG ADW'!C:C,C355,'BR DTG ADW'!E:E)</f>
        <v>0</v>
      </c>
    </row>
    <row r="356" spans="1:10" ht="15.75" customHeight="1">
      <c r="A356" s="91" t="s">
        <v>2868</v>
      </c>
      <c r="B356" s="91" t="s">
        <v>876</v>
      </c>
      <c r="C356" s="91" t="s">
        <v>2868</v>
      </c>
      <c r="D356" s="91" t="s">
        <v>2869</v>
      </c>
      <c r="E356" s="92">
        <v>0</v>
      </c>
      <c r="F356" s="91" t="s">
        <v>1185</v>
      </c>
      <c r="H356" s="3">
        <f>E356+SUMIF('BR DTG ADW'!C:C,C356,'BR DTG ADW'!E:E)</f>
        <v>0</v>
      </c>
    </row>
    <row r="357" spans="1:10" ht="15.75" customHeight="1">
      <c r="A357" s="91" t="s">
        <v>211</v>
      </c>
      <c r="B357" s="91" t="s">
        <v>898</v>
      </c>
      <c r="C357" s="91" t="s">
        <v>211</v>
      </c>
      <c r="D357" s="91" t="s">
        <v>941</v>
      </c>
      <c r="E357" s="92">
        <v>2</v>
      </c>
      <c r="F357" s="91" t="s">
        <v>1185</v>
      </c>
      <c r="H357" s="3">
        <f>E357+SUMIF('BR DTG ADW'!C:C,C357,'BR DTG ADW'!E:E)</f>
        <v>2</v>
      </c>
    </row>
    <row r="358" spans="1:10" ht="15.75" customHeight="1">
      <c r="A358" s="91" t="s">
        <v>1581</v>
      </c>
      <c r="B358" s="91" t="s">
        <v>876</v>
      </c>
      <c r="C358" s="91" t="s">
        <v>1581</v>
      </c>
      <c r="D358" s="91" t="s">
        <v>1582</v>
      </c>
      <c r="E358" s="92">
        <v>0</v>
      </c>
      <c r="F358" s="91" t="s">
        <v>1185</v>
      </c>
      <c r="H358" s="3">
        <f>E358+SUMIF('BR DTG ADW'!C:C,C358,'BR DTG ADW'!E:E)</f>
        <v>0</v>
      </c>
    </row>
    <row r="359" spans="1:10" ht="15.75" customHeight="1">
      <c r="A359" s="91" t="s">
        <v>1409</v>
      </c>
      <c r="B359" s="91" t="s">
        <v>876</v>
      </c>
      <c r="C359" s="91" t="s">
        <v>1409</v>
      </c>
      <c r="D359" s="91" t="s">
        <v>10724</v>
      </c>
      <c r="E359" s="92">
        <v>0</v>
      </c>
      <c r="F359" s="91" t="s">
        <v>1185</v>
      </c>
      <c r="H359" s="3">
        <f>E359+SUMIF('BR DTG ADW'!C:C,C359,'BR DTG ADW'!E:E)</f>
        <v>0</v>
      </c>
    </row>
    <row r="360" spans="1:10" ht="15.75" customHeight="1">
      <c r="A360" s="91" t="s">
        <v>10725</v>
      </c>
      <c r="B360" s="91" t="s">
        <v>876</v>
      </c>
      <c r="C360" s="91" t="s">
        <v>10725</v>
      </c>
      <c r="D360" s="91" t="s">
        <v>10726</v>
      </c>
      <c r="E360" s="92">
        <v>0</v>
      </c>
      <c r="F360" s="91" t="s">
        <v>2326</v>
      </c>
      <c r="H360" s="3">
        <f>E360+SUMIF('BR DTG ADW'!C:C,C360,'BR DTG ADW'!E:E)</f>
        <v>0</v>
      </c>
    </row>
    <row r="361" spans="1:10" ht="15.75" customHeight="1">
      <c r="A361" s="91" t="s">
        <v>2326</v>
      </c>
      <c r="B361" s="91" t="s">
        <v>876</v>
      </c>
      <c r="C361" s="91" t="s">
        <v>2326</v>
      </c>
      <c r="D361" s="91" t="s">
        <v>2870</v>
      </c>
      <c r="E361" s="92">
        <v>0</v>
      </c>
      <c r="F361" s="91" t="s">
        <v>2326</v>
      </c>
      <c r="H361" s="3">
        <f>E361+SUMIF('BR DTG ADW'!C:C,C361,'BR DTG ADW'!E:E)</f>
        <v>0</v>
      </c>
    </row>
    <row r="362" spans="1:10" ht="15.75" customHeight="1">
      <c r="A362" s="91" t="s">
        <v>2875</v>
      </c>
      <c r="B362" s="91" t="s">
        <v>876</v>
      </c>
      <c r="C362" s="91" t="s">
        <v>2875</v>
      </c>
      <c r="D362" s="91" t="s">
        <v>2876</v>
      </c>
      <c r="E362" s="92">
        <v>0</v>
      </c>
      <c r="F362" s="91" t="s">
        <v>1185</v>
      </c>
      <c r="H362" s="3">
        <f>E362+SUMIF('BR DTG ADW'!C:C,C362,'BR DTG ADW'!E:E)</f>
        <v>0</v>
      </c>
    </row>
    <row r="363" spans="1:10" ht="15.75" customHeight="1">
      <c r="A363" s="91" t="s">
        <v>2877</v>
      </c>
      <c r="B363" s="91" t="s">
        <v>876</v>
      </c>
      <c r="C363" s="91" t="s">
        <v>2877</v>
      </c>
      <c r="D363" s="91" t="s">
        <v>2878</v>
      </c>
      <c r="E363" s="92">
        <v>0</v>
      </c>
      <c r="F363" s="91" t="s">
        <v>1185</v>
      </c>
      <c r="H363" s="3">
        <f>E363+SUMIF('BR DTG ADW'!C:C,C363,'BR DTG ADW'!E:E)</f>
        <v>0</v>
      </c>
    </row>
    <row r="364" spans="1:10" ht="15.75" customHeight="1">
      <c r="A364" s="91" t="s">
        <v>2879</v>
      </c>
      <c r="B364" s="91" t="s">
        <v>876</v>
      </c>
      <c r="C364" s="91" t="s">
        <v>2879</v>
      </c>
      <c r="D364" s="91" t="s">
        <v>2880</v>
      </c>
      <c r="E364" s="92">
        <v>0</v>
      </c>
      <c r="F364" s="91" t="s">
        <v>1185</v>
      </c>
      <c r="H364" s="3">
        <f>E364+SUMIF('BR DTG ADW'!C:C,C364,'BR DTG ADW'!E:E)</f>
        <v>0</v>
      </c>
    </row>
    <row r="365" spans="1:10" ht="15.75" customHeight="1">
      <c r="A365" s="91" t="s">
        <v>2881</v>
      </c>
      <c r="B365" s="91" t="s">
        <v>898</v>
      </c>
      <c r="C365" s="91" t="s">
        <v>2881</v>
      </c>
      <c r="D365" s="91" t="s">
        <v>2882</v>
      </c>
      <c r="E365" s="92">
        <v>1</v>
      </c>
      <c r="F365" s="91" t="s">
        <v>1185</v>
      </c>
      <c r="H365" s="3">
        <f>E365+SUMIF('BR DTG ADW'!C:C,C365,'BR DTG ADW'!E:E)</f>
        <v>1</v>
      </c>
    </row>
    <row r="366" spans="1:10" ht="15.75" customHeight="1">
      <c r="A366" s="91" t="s">
        <v>2883</v>
      </c>
      <c r="B366" s="91" t="s">
        <v>876</v>
      </c>
      <c r="C366" s="91" t="s">
        <v>2883</v>
      </c>
      <c r="D366" s="91" t="s">
        <v>2884</v>
      </c>
      <c r="E366" s="92">
        <v>0</v>
      </c>
      <c r="F366" s="91" t="s">
        <v>1185</v>
      </c>
      <c r="H366" s="3">
        <f>E366+SUMIF('BR DTG ADW'!C:C,C366,'BR DTG ADW'!E:E)</f>
        <v>0</v>
      </c>
    </row>
    <row r="367" spans="1:10" ht="15.75" customHeight="1">
      <c r="A367" s="91" t="s">
        <v>2885</v>
      </c>
      <c r="B367" s="91" t="s">
        <v>898</v>
      </c>
      <c r="C367" s="91" t="s">
        <v>2885</v>
      </c>
      <c r="D367" s="91" t="s">
        <v>2886</v>
      </c>
      <c r="E367" s="92">
        <v>2</v>
      </c>
      <c r="F367" s="91" t="s">
        <v>1185</v>
      </c>
      <c r="H367" s="3">
        <f>E367+SUMIF('BR DTG ADW'!C:C,C367,'BR DTG ADW'!E:E)</f>
        <v>2</v>
      </c>
    </row>
    <row r="368" spans="1:10" ht="15.75" customHeight="1">
      <c r="A368" s="91" t="s">
        <v>497</v>
      </c>
      <c r="B368" s="91" t="s">
        <v>876</v>
      </c>
      <c r="C368" s="91" t="s">
        <v>497</v>
      </c>
      <c r="D368" s="91" t="s">
        <v>942</v>
      </c>
      <c r="E368" s="92">
        <v>0</v>
      </c>
      <c r="F368" s="91" t="s">
        <v>1185</v>
      </c>
      <c r="H368" s="3">
        <f>E368+SUMIF('BR DTG ADW'!C:C,C368,'BR DTG ADW'!E:E)</f>
        <v>0</v>
      </c>
    </row>
    <row r="369" spans="1:8" ht="15.75" customHeight="1">
      <c r="A369" s="91" t="s">
        <v>2888</v>
      </c>
      <c r="B369" s="91" t="s">
        <v>876</v>
      </c>
      <c r="C369" s="91" t="s">
        <v>2888</v>
      </c>
      <c r="D369" s="91" t="s">
        <v>2889</v>
      </c>
      <c r="E369" s="92">
        <v>0</v>
      </c>
      <c r="F369" s="91" t="s">
        <v>1185</v>
      </c>
      <c r="H369" s="3">
        <f>E369+SUMIF('BR DTG ADW'!C:C,C369,'BR DTG ADW'!E:E)</f>
        <v>0</v>
      </c>
    </row>
    <row r="370" spans="1:8" ht="15.75" customHeight="1">
      <c r="A370" s="91" t="s">
        <v>629</v>
      </c>
      <c r="B370" s="91" t="s">
        <v>876</v>
      </c>
      <c r="C370" s="91" t="s">
        <v>629</v>
      </c>
      <c r="D370" s="91" t="s">
        <v>943</v>
      </c>
      <c r="E370" s="92">
        <v>0</v>
      </c>
      <c r="F370" s="91" t="s">
        <v>1185</v>
      </c>
      <c r="H370" s="3">
        <f>E370+SUMIF('BR DTG ADW'!C:C,C370,'BR DTG ADW'!E:E)</f>
        <v>0</v>
      </c>
    </row>
    <row r="371" spans="1:8" ht="15.75" customHeight="1">
      <c r="A371" s="91" t="s">
        <v>2891</v>
      </c>
      <c r="B371" s="91" t="s">
        <v>876</v>
      </c>
      <c r="C371" s="91" t="s">
        <v>2891</v>
      </c>
      <c r="D371" s="91" t="s">
        <v>2892</v>
      </c>
      <c r="E371" s="92">
        <v>0</v>
      </c>
      <c r="F371" s="91" t="s">
        <v>1185</v>
      </c>
      <c r="H371" s="3">
        <f>E371+SUMIF('BR DTG ADW'!C:C,C371,'BR DTG ADW'!E:E)</f>
        <v>0</v>
      </c>
    </row>
    <row r="372" spans="1:8" ht="15.75" customHeight="1">
      <c r="A372" s="91" t="s">
        <v>8804</v>
      </c>
      <c r="B372" s="91" t="s">
        <v>876</v>
      </c>
      <c r="C372" s="91" t="s">
        <v>8804</v>
      </c>
      <c r="D372" s="91" t="s">
        <v>8805</v>
      </c>
      <c r="E372" s="92">
        <v>0</v>
      </c>
      <c r="F372" s="91" t="s">
        <v>1185</v>
      </c>
      <c r="H372" s="3">
        <f>E372+SUMIF('BR DTG ADW'!C:C,C372,'BR DTG ADW'!E:E)</f>
        <v>0</v>
      </c>
    </row>
    <row r="373" spans="1:8" ht="15.75" customHeight="1">
      <c r="A373" s="91" t="s">
        <v>10727</v>
      </c>
      <c r="B373" s="91" t="s">
        <v>876</v>
      </c>
      <c r="C373" s="91" t="s">
        <v>10727</v>
      </c>
      <c r="D373" s="91" t="s">
        <v>10728</v>
      </c>
      <c r="E373" s="92">
        <v>0</v>
      </c>
      <c r="F373" s="91" t="s">
        <v>1185</v>
      </c>
      <c r="H373" s="3">
        <f>E373+SUMIF('BR DTG ADW'!C:C,C373,'BR DTG ADW'!E:E)</f>
        <v>0</v>
      </c>
    </row>
    <row r="374" spans="1:8" ht="15.75" customHeight="1">
      <c r="A374" s="91" t="s">
        <v>2893</v>
      </c>
      <c r="B374" s="91" t="s">
        <v>876</v>
      </c>
      <c r="C374" s="91" t="s">
        <v>2893</v>
      </c>
      <c r="D374" s="91" t="s">
        <v>10729</v>
      </c>
      <c r="E374" s="92">
        <v>0</v>
      </c>
      <c r="F374" s="91" t="s">
        <v>1185</v>
      </c>
      <c r="H374" s="3">
        <f>E374+SUMIF('BR DTG ADW'!C:C,C374,'BR DTG ADW'!E:E)</f>
        <v>0</v>
      </c>
    </row>
    <row r="375" spans="1:8" ht="15.75" customHeight="1">
      <c r="A375" s="91" t="s">
        <v>820</v>
      </c>
      <c r="B375" s="91" t="s">
        <v>876</v>
      </c>
      <c r="C375" s="91" t="s">
        <v>820</v>
      </c>
      <c r="D375" s="91" t="s">
        <v>8808</v>
      </c>
      <c r="E375" s="92">
        <v>0</v>
      </c>
      <c r="F375" s="91" t="s">
        <v>1185</v>
      </c>
      <c r="H375" s="3">
        <f>E375+SUMIF('BR DTG ADW'!C:C,C375,'BR DTG ADW'!E:E)</f>
        <v>0</v>
      </c>
    </row>
    <row r="376" spans="1:8" ht="15.75" customHeight="1">
      <c r="A376" s="91" t="s">
        <v>10730</v>
      </c>
      <c r="B376" s="91" t="s">
        <v>876</v>
      </c>
      <c r="C376" s="91" t="s">
        <v>10730</v>
      </c>
      <c r="D376" s="91" t="s">
        <v>10731</v>
      </c>
      <c r="E376" s="92">
        <v>0</v>
      </c>
      <c r="F376" s="91" t="s">
        <v>1185</v>
      </c>
      <c r="H376" s="3">
        <f>E376+SUMIF('BR DTG ADW'!C:C,C376,'BR DTG ADW'!E:E)</f>
        <v>0</v>
      </c>
    </row>
    <row r="377" spans="1:8" ht="15.75" customHeight="1">
      <c r="A377" s="91" t="s">
        <v>8811</v>
      </c>
      <c r="B377" s="91" t="s">
        <v>876</v>
      </c>
      <c r="C377" s="91" t="s">
        <v>8811</v>
      </c>
      <c r="D377" s="91" t="s">
        <v>8812</v>
      </c>
      <c r="E377" s="92">
        <v>0</v>
      </c>
      <c r="F377" s="91" t="s">
        <v>1185</v>
      </c>
      <c r="H377" s="3">
        <f>E377+SUMIF('BR DTG ADW'!C:C,C377,'BR DTG ADW'!E:E)</f>
        <v>0</v>
      </c>
    </row>
    <row r="378" spans="1:8" ht="15.75" customHeight="1">
      <c r="A378" s="91" t="s">
        <v>10732</v>
      </c>
      <c r="B378" s="91" t="s">
        <v>876</v>
      </c>
      <c r="C378" s="91" t="s">
        <v>10732</v>
      </c>
      <c r="D378" s="91" t="s">
        <v>10733</v>
      </c>
      <c r="E378" s="92">
        <v>0</v>
      </c>
      <c r="F378" s="91" t="s">
        <v>1185</v>
      </c>
      <c r="H378" s="3">
        <f>E378+SUMIF('BR DTG ADW'!C:C,C378,'BR DTG ADW'!E:E)</f>
        <v>0</v>
      </c>
    </row>
    <row r="379" spans="1:8" ht="15.75" customHeight="1">
      <c r="A379" s="91" t="s">
        <v>1953</v>
      </c>
      <c r="B379" s="91" t="s">
        <v>876</v>
      </c>
      <c r="C379" s="91" t="s">
        <v>1953</v>
      </c>
      <c r="D379" s="91" t="s">
        <v>1954</v>
      </c>
      <c r="E379" s="92">
        <v>0</v>
      </c>
      <c r="F379" s="91" t="s">
        <v>1185</v>
      </c>
      <c r="H379" s="3">
        <f>E379+SUMIF('BR DTG ADW'!C:C,C379,'BR DTG ADW'!E:E)</f>
        <v>0</v>
      </c>
    </row>
    <row r="380" spans="1:8" ht="15.75" customHeight="1">
      <c r="A380" s="91" t="s">
        <v>10734</v>
      </c>
      <c r="B380" s="91" t="s">
        <v>876</v>
      </c>
      <c r="C380" s="91" t="s">
        <v>10734</v>
      </c>
      <c r="D380" s="91" t="s">
        <v>10735</v>
      </c>
      <c r="E380" s="92">
        <v>0</v>
      </c>
      <c r="F380" s="91" t="s">
        <v>1185</v>
      </c>
      <c r="H380" s="3">
        <f>E380+SUMIF('BR DTG ADW'!C:C,C380,'BR DTG ADW'!E:E)</f>
        <v>0</v>
      </c>
    </row>
    <row r="381" spans="1:8" ht="15.75" customHeight="1">
      <c r="A381" s="91" t="s">
        <v>10736</v>
      </c>
      <c r="B381" s="91" t="s">
        <v>876</v>
      </c>
      <c r="C381" s="91" t="s">
        <v>10736</v>
      </c>
      <c r="D381" s="91" t="s">
        <v>10737</v>
      </c>
      <c r="E381" s="92">
        <v>0</v>
      </c>
      <c r="F381" s="91" t="s">
        <v>1185</v>
      </c>
      <c r="H381" s="3">
        <f>E381+SUMIF('BR DTG ADW'!C:C,C381,'BR DTG ADW'!E:E)</f>
        <v>0</v>
      </c>
    </row>
    <row r="382" spans="1:8" ht="15.75" customHeight="1">
      <c r="A382" s="91" t="s">
        <v>1955</v>
      </c>
      <c r="B382" s="91" t="s">
        <v>876</v>
      </c>
      <c r="C382" s="91" t="s">
        <v>1955</v>
      </c>
      <c r="D382" s="91" t="s">
        <v>1956</v>
      </c>
      <c r="E382" s="92">
        <v>0</v>
      </c>
      <c r="F382" s="91" t="s">
        <v>1185</v>
      </c>
      <c r="H382" s="3">
        <f>E382+SUMIF('BR DTG ADW'!C:C,C382,'BR DTG ADW'!E:E)</f>
        <v>0</v>
      </c>
    </row>
    <row r="383" spans="1:8" ht="15.75" customHeight="1">
      <c r="A383" s="91" t="s">
        <v>8817</v>
      </c>
      <c r="B383" s="91" t="s">
        <v>876</v>
      </c>
      <c r="C383" s="91" t="s">
        <v>8817</v>
      </c>
      <c r="D383" s="91" t="s">
        <v>8818</v>
      </c>
      <c r="E383" s="92">
        <v>0</v>
      </c>
      <c r="F383" s="91" t="s">
        <v>1185</v>
      </c>
      <c r="H383" s="3">
        <f>E383+SUMIF('BR DTG ADW'!C:C,C383,'BR DTG ADW'!E:E)</f>
        <v>0</v>
      </c>
    </row>
    <row r="384" spans="1:8" ht="15.75" customHeight="1">
      <c r="A384" s="91" t="s">
        <v>2903</v>
      </c>
      <c r="B384" s="91" t="s">
        <v>876</v>
      </c>
      <c r="C384" s="91" t="s">
        <v>2903</v>
      </c>
      <c r="D384" s="91" t="s">
        <v>2904</v>
      </c>
      <c r="E384" s="92">
        <v>0</v>
      </c>
      <c r="F384" s="91" t="s">
        <v>1185</v>
      </c>
      <c r="H384" s="3">
        <f>E384+SUMIF('BR DTG ADW'!C:C,C384,'BR DTG ADW'!E:E)</f>
        <v>0</v>
      </c>
    </row>
    <row r="385" spans="1:8" ht="15.75" customHeight="1">
      <c r="A385" s="91" t="s">
        <v>2905</v>
      </c>
      <c r="B385" s="91" t="s">
        <v>876</v>
      </c>
      <c r="C385" s="91" t="s">
        <v>2905</v>
      </c>
      <c r="D385" s="91" t="s">
        <v>2906</v>
      </c>
      <c r="E385" s="92">
        <v>0</v>
      </c>
      <c r="F385" s="91" t="s">
        <v>1185</v>
      </c>
      <c r="H385" s="3">
        <f>E385+SUMIF('BR DTG ADW'!C:C,C385,'BR DTG ADW'!E:E)</f>
        <v>0</v>
      </c>
    </row>
    <row r="386" spans="1:8" ht="15.75" customHeight="1">
      <c r="A386" s="91" t="s">
        <v>633</v>
      </c>
      <c r="B386" s="91" t="s">
        <v>877</v>
      </c>
      <c r="C386" s="91" t="s">
        <v>633</v>
      </c>
      <c r="D386" s="91" t="s">
        <v>823</v>
      </c>
      <c r="E386" s="92">
        <v>1</v>
      </c>
      <c r="F386" s="91" t="s">
        <v>1185</v>
      </c>
      <c r="H386" s="3">
        <f>E386+SUMIF('BR DTG ADW'!C:C,C386,'BR DTG ADW'!E:E)</f>
        <v>1</v>
      </c>
    </row>
    <row r="387" spans="1:8" ht="15.75" customHeight="1">
      <c r="A387" s="91" t="s">
        <v>8819</v>
      </c>
      <c r="B387" s="91" t="s">
        <v>876</v>
      </c>
      <c r="C387" s="91" t="s">
        <v>8819</v>
      </c>
      <c r="D387" s="91" t="s">
        <v>10738</v>
      </c>
      <c r="E387" s="92">
        <v>0</v>
      </c>
      <c r="F387" s="91" t="s">
        <v>1185</v>
      </c>
      <c r="H387" s="3">
        <f>E387+SUMIF('BR DTG ADW'!C:C,C387,'BR DTG ADW'!E:E)</f>
        <v>0</v>
      </c>
    </row>
    <row r="388" spans="1:8" ht="15.75" customHeight="1">
      <c r="A388" s="91" t="s">
        <v>2910</v>
      </c>
      <c r="B388" s="91" t="s">
        <v>876</v>
      </c>
      <c r="C388" s="91" t="s">
        <v>2910</v>
      </c>
      <c r="D388" s="91" t="s">
        <v>2911</v>
      </c>
      <c r="E388" s="92">
        <v>0</v>
      </c>
      <c r="F388" s="91" t="s">
        <v>1185</v>
      </c>
      <c r="H388" s="3">
        <f>E388+SUMIF('BR DTG ADW'!C:C,C388,'BR DTG ADW'!E:E)</f>
        <v>0</v>
      </c>
    </row>
    <row r="389" spans="1:8" ht="15.75" customHeight="1">
      <c r="A389" s="91" t="s">
        <v>2914</v>
      </c>
      <c r="B389" s="91" t="s">
        <v>877</v>
      </c>
      <c r="C389" s="91" t="s">
        <v>2914</v>
      </c>
      <c r="D389" s="91" t="s">
        <v>2915</v>
      </c>
      <c r="E389" s="92">
        <v>1</v>
      </c>
      <c r="F389" s="91" t="s">
        <v>1185</v>
      </c>
      <c r="H389" s="3">
        <f>E389+SUMIF('BR DTG ADW'!C:C,C389,'BR DTG ADW'!E:E)</f>
        <v>1</v>
      </c>
    </row>
    <row r="390" spans="1:8" ht="15.75" customHeight="1">
      <c r="A390" s="91" t="s">
        <v>2922</v>
      </c>
      <c r="B390" s="91" t="s">
        <v>876</v>
      </c>
      <c r="C390" s="91" t="s">
        <v>2922</v>
      </c>
      <c r="D390" s="91" t="s">
        <v>10739</v>
      </c>
      <c r="E390" s="92">
        <v>0</v>
      </c>
      <c r="F390" s="91" t="s">
        <v>1185</v>
      </c>
      <c r="H390" s="3">
        <f>E390+SUMIF('BR DTG ADW'!C:C,C390,'BR DTG ADW'!E:E)</f>
        <v>0</v>
      </c>
    </row>
    <row r="391" spans="1:8" ht="15.75" customHeight="1">
      <c r="A391" s="91" t="s">
        <v>8823</v>
      </c>
      <c r="B391" s="91" t="s">
        <v>876</v>
      </c>
      <c r="C391" s="91" t="s">
        <v>8823</v>
      </c>
      <c r="D391" s="91" t="s">
        <v>8824</v>
      </c>
      <c r="E391" s="92">
        <v>0</v>
      </c>
      <c r="F391" s="91" t="s">
        <v>1185</v>
      </c>
      <c r="H391" s="3">
        <f>E391+SUMIF('BR DTG ADW'!C:C,C391,'BR DTG ADW'!E:E)</f>
        <v>0</v>
      </c>
    </row>
    <row r="392" spans="1:8" ht="15.75" customHeight="1">
      <c r="A392" s="91" t="s">
        <v>8825</v>
      </c>
      <c r="B392" s="91" t="s">
        <v>876</v>
      </c>
      <c r="C392" s="91" t="s">
        <v>8825</v>
      </c>
      <c r="D392" s="91" t="s">
        <v>8826</v>
      </c>
      <c r="E392" s="92">
        <v>0</v>
      </c>
      <c r="F392" s="91" t="s">
        <v>1185</v>
      </c>
      <c r="H392" s="3">
        <f>E392+SUMIF('BR DTG ADW'!C:C,C392,'BR DTG ADW'!E:E)</f>
        <v>0</v>
      </c>
    </row>
    <row r="393" spans="1:8" ht="15.75" customHeight="1">
      <c r="A393" s="91" t="s">
        <v>2936</v>
      </c>
      <c r="B393" s="91" t="s">
        <v>888</v>
      </c>
      <c r="C393" s="91" t="s">
        <v>2936</v>
      </c>
      <c r="D393" s="91" t="s">
        <v>2937</v>
      </c>
      <c r="E393" s="92">
        <v>1</v>
      </c>
      <c r="F393" s="91" t="s">
        <v>1185</v>
      </c>
      <c r="H393" s="3">
        <f>E393+SUMIF('BR DTG ADW'!C:C,C393,'BR DTG ADW'!E:E)</f>
        <v>1</v>
      </c>
    </row>
    <row r="394" spans="1:8" ht="15.75" customHeight="1">
      <c r="A394" s="91" t="s">
        <v>8827</v>
      </c>
      <c r="B394" s="91" t="s">
        <v>876</v>
      </c>
      <c r="C394" s="91" t="s">
        <v>8827</v>
      </c>
      <c r="D394" s="91" t="s">
        <v>8828</v>
      </c>
      <c r="E394" s="92">
        <v>0</v>
      </c>
      <c r="F394" s="91" t="s">
        <v>1185</v>
      </c>
      <c r="H394" s="3">
        <f>E394+SUMIF('BR DTG ADW'!C:C,C394,'BR DTG ADW'!E:E)</f>
        <v>0</v>
      </c>
    </row>
    <row r="395" spans="1:8" ht="15.75" customHeight="1">
      <c r="A395" s="91" t="s">
        <v>1585</v>
      </c>
      <c r="B395" s="91" t="s">
        <v>877</v>
      </c>
      <c r="C395" s="91" t="s">
        <v>1585</v>
      </c>
      <c r="D395" s="91" t="s">
        <v>1586</v>
      </c>
      <c r="E395" s="92">
        <v>1</v>
      </c>
      <c r="F395" s="91" t="s">
        <v>1585</v>
      </c>
      <c r="H395" s="3">
        <f>E395+SUMIF('BR DTG ADW'!C:C,C395,'BR DTG ADW'!E:E)</f>
        <v>1</v>
      </c>
    </row>
    <row r="396" spans="1:8" ht="15.75" customHeight="1">
      <c r="A396" s="91" t="s">
        <v>8829</v>
      </c>
      <c r="B396" s="91" t="s">
        <v>876</v>
      </c>
      <c r="C396" s="91" t="s">
        <v>8829</v>
      </c>
      <c r="D396" s="91" t="s">
        <v>8830</v>
      </c>
      <c r="E396" s="92">
        <v>0</v>
      </c>
      <c r="F396" s="91" t="s">
        <v>1185</v>
      </c>
      <c r="H396" s="3">
        <f>E396+SUMIF('BR DTG ADW'!C:C,C396,'BR DTG ADW'!E:E)</f>
        <v>0</v>
      </c>
    </row>
    <row r="397" spans="1:8" ht="15.75" customHeight="1">
      <c r="A397" s="91" t="s">
        <v>1745</v>
      </c>
      <c r="B397" s="91" t="s">
        <v>876</v>
      </c>
      <c r="C397" s="91" t="s">
        <v>1745</v>
      </c>
      <c r="D397" s="91" t="s">
        <v>1746</v>
      </c>
      <c r="E397" s="92">
        <v>0</v>
      </c>
      <c r="F397" s="91" t="s">
        <v>1185</v>
      </c>
      <c r="H397" s="3">
        <f>E397+SUMIF('BR DTG ADW'!C:C,C397,'BR DTG ADW'!E:E)</f>
        <v>0</v>
      </c>
    </row>
    <row r="398" spans="1:8" ht="15.75" customHeight="1">
      <c r="A398" s="91" t="s">
        <v>2946</v>
      </c>
      <c r="B398" s="91" t="s">
        <v>876</v>
      </c>
      <c r="C398" s="91" t="s">
        <v>2946</v>
      </c>
      <c r="D398" s="91" t="s">
        <v>8831</v>
      </c>
      <c r="E398" s="92">
        <v>0</v>
      </c>
      <c r="F398" s="91" t="s">
        <v>1185</v>
      </c>
      <c r="H398" s="3">
        <f>E398+SUMIF('BR DTG ADW'!C:C,C398,'BR DTG ADW'!E:E)</f>
        <v>0</v>
      </c>
    </row>
    <row r="399" spans="1:8" ht="15.75" customHeight="1">
      <c r="A399" s="91" t="s">
        <v>8832</v>
      </c>
      <c r="B399" s="91" t="s">
        <v>876</v>
      </c>
      <c r="C399" s="91" t="s">
        <v>8832</v>
      </c>
      <c r="D399" s="91" t="s">
        <v>8833</v>
      </c>
      <c r="E399" s="92">
        <v>0</v>
      </c>
      <c r="F399" s="91" t="s">
        <v>1185</v>
      </c>
      <c r="H399" s="3">
        <f>E399+SUMIF('BR DTG ADW'!C:C,C399,'BR DTG ADW'!E:E)</f>
        <v>0</v>
      </c>
    </row>
    <row r="400" spans="1:8" ht="15.75" customHeight="1">
      <c r="A400" s="91" t="s">
        <v>8834</v>
      </c>
      <c r="B400" s="91" t="s">
        <v>876</v>
      </c>
      <c r="C400" s="91" t="s">
        <v>8834</v>
      </c>
      <c r="D400" s="91" t="s">
        <v>8835</v>
      </c>
      <c r="E400" s="92">
        <v>0</v>
      </c>
      <c r="F400" s="91" t="s">
        <v>1185</v>
      </c>
      <c r="H400" s="3">
        <f>E400+SUMIF('BR DTG ADW'!C:C,C400,'BR DTG ADW'!E:E)</f>
        <v>0</v>
      </c>
    </row>
    <row r="401" spans="1:8" ht="15.75" customHeight="1">
      <c r="A401" s="91" t="s">
        <v>212</v>
      </c>
      <c r="B401" s="91" t="s">
        <v>920</v>
      </c>
      <c r="C401" s="91" t="s">
        <v>212</v>
      </c>
      <c r="D401" s="91" t="s">
        <v>635</v>
      </c>
      <c r="E401" s="92">
        <v>1</v>
      </c>
      <c r="F401" s="91" t="s">
        <v>1185</v>
      </c>
      <c r="H401" s="3">
        <f>E401+SUMIF('BR DTG ADW'!C:C,C401,'BR DTG ADW'!E:E)</f>
        <v>1</v>
      </c>
    </row>
    <row r="402" spans="1:8" ht="15.75" customHeight="1">
      <c r="A402" s="91" t="s">
        <v>10740</v>
      </c>
      <c r="B402" s="91" t="s">
        <v>876</v>
      </c>
      <c r="C402" s="91" t="s">
        <v>10740</v>
      </c>
      <c r="D402" s="91" t="s">
        <v>10741</v>
      </c>
      <c r="E402" s="92">
        <v>0</v>
      </c>
      <c r="F402" s="91" t="s">
        <v>1185</v>
      </c>
      <c r="H402" s="3">
        <f>E402+SUMIF('BR DTG ADW'!C:C,C402,'BR DTG ADW'!E:E)</f>
        <v>0</v>
      </c>
    </row>
    <row r="403" spans="1:8" ht="15.75" customHeight="1">
      <c r="A403" s="91" t="s">
        <v>2950</v>
      </c>
      <c r="B403" s="91" t="s">
        <v>876</v>
      </c>
      <c r="C403" s="91" t="s">
        <v>2950</v>
      </c>
      <c r="D403" s="91" t="s">
        <v>10742</v>
      </c>
      <c r="E403" s="92">
        <v>0</v>
      </c>
      <c r="F403" s="91" t="s">
        <v>1185</v>
      </c>
      <c r="H403" s="3">
        <f>E403+SUMIF('BR DTG ADW'!C:C,C403,'BR DTG ADW'!E:E)</f>
        <v>0</v>
      </c>
    </row>
    <row r="404" spans="1:8" ht="15.75" customHeight="1">
      <c r="A404" s="91" t="s">
        <v>2952</v>
      </c>
      <c r="B404" s="91" t="s">
        <v>876</v>
      </c>
      <c r="C404" s="91" t="s">
        <v>2952</v>
      </c>
      <c r="D404" s="91" t="s">
        <v>944</v>
      </c>
      <c r="E404" s="92">
        <v>0</v>
      </c>
      <c r="F404" s="91" t="s">
        <v>314</v>
      </c>
      <c r="H404" s="3">
        <f>E404+SUMIF('BR DTG ADW'!C:C,C404,'BR DTG ADW'!E:E)</f>
        <v>0</v>
      </c>
    </row>
    <row r="405" spans="1:8" ht="15.75" customHeight="1">
      <c r="A405" s="91" t="s">
        <v>2115</v>
      </c>
      <c r="B405" s="91" t="s">
        <v>876</v>
      </c>
      <c r="C405" s="91" t="s">
        <v>2115</v>
      </c>
      <c r="D405" s="91" t="s">
        <v>10743</v>
      </c>
      <c r="E405" s="92">
        <v>0</v>
      </c>
      <c r="F405" s="91" t="s">
        <v>1185</v>
      </c>
      <c r="H405" s="3">
        <f>E405+SUMIF('BR DTG ADW'!C:C,C405,'BR DTG ADW'!E:E)</f>
        <v>0</v>
      </c>
    </row>
    <row r="406" spans="1:8" ht="15.75" customHeight="1">
      <c r="A406" s="91" t="s">
        <v>2953</v>
      </c>
      <c r="B406" s="91" t="s">
        <v>876</v>
      </c>
      <c r="C406" s="91" t="s">
        <v>2953</v>
      </c>
      <c r="D406" s="91" t="s">
        <v>2954</v>
      </c>
      <c r="E406" s="92">
        <v>0</v>
      </c>
      <c r="F406" s="91" t="s">
        <v>1185</v>
      </c>
      <c r="H406" s="3">
        <f>E406+SUMIF('BR DTG ADW'!C:C,C406,'BR DTG ADW'!E:E)</f>
        <v>0</v>
      </c>
    </row>
    <row r="407" spans="1:8" ht="15.75" customHeight="1">
      <c r="A407" s="91" t="s">
        <v>8836</v>
      </c>
      <c r="B407" s="91" t="s">
        <v>876</v>
      </c>
      <c r="C407" s="91" t="s">
        <v>8836</v>
      </c>
      <c r="D407" s="91" t="s">
        <v>8837</v>
      </c>
      <c r="E407" s="92">
        <v>0</v>
      </c>
      <c r="F407" s="91" t="s">
        <v>1185</v>
      </c>
      <c r="H407" s="3">
        <f>E407+SUMIF('BR DTG ADW'!C:C,C407,'BR DTG ADW'!E:E)</f>
        <v>0</v>
      </c>
    </row>
    <row r="408" spans="1:8" ht="15.75" customHeight="1">
      <c r="A408" s="91" t="s">
        <v>8838</v>
      </c>
      <c r="B408" s="91" t="s">
        <v>876</v>
      </c>
      <c r="C408" s="91" t="s">
        <v>8838</v>
      </c>
      <c r="D408" s="91" t="s">
        <v>8839</v>
      </c>
      <c r="E408" s="92">
        <v>0</v>
      </c>
      <c r="F408" s="91" t="s">
        <v>1185</v>
      </c>
      <c r="H408" s="3">
        <f>E408+SUMIF('BR DTG ADW'!C:C,C408,'BR DTG ADW'!E:E)</f>
        <v>0</v>
      </c>
    </row>
    <row r="409" spans="1:8" ht="15.75" customHeight="1">
      <c r="A409" s="91" t="s">
        <v>10744</v>
      </c>
      <c r="B409" s="91" t="s">
        <v>876</v>
      </c>
      <c r="C409" s="91" t="s">
        <v>10744</v>
      </c>
      <c r="D409" s="91" t="s">
        <v>10745</v>
      </c>
      <c r="E409" s="92">
        <v>0</v>
      </c>
      <c r="F409" s="91" t="s">
        <v>1185</v>
      </c>
      <c r="H409" s="3">
        <f>E409+SUMIF('BR DTG ADW'!C:C,C409,'BR DTG ADW'!E:E)</f>
        <v>0</v>
      </c>
    </row>
    <row r="410" spans="1:8" ht="15.75" customHeight="1">
      <c r="A410" s="91" t="s">
        <v>545</v>
      </c>
      <c r="B410" s="91" t="s">
        <v>876</v>
      </c>
      <c r="C410" s="91" t="s">
        <v>545</v>
      </c>
      <c r="D410" s="91" t="s">
        <v>638</v>
      </c>
      <c r="E410" s="92">
        <v>0</v>
      </c>
      <c r="F410" s="91" t="s">
        <v>1185</v>
      </c>
      <c r="H410" s="3">
        <f>E410+SUMIF('BR DTG ADW'!C:C,C410,'BR DTG ADW'!E:E)</f>
        <v>0</v>
      </c>
    </row>
    <row r="411" spans="1:8" ht="15.75" customHeight="1">
      <c r="A411" s="91" t="s">
        <v>213</v>
      </c>
      <c r="B411" s="91" t="s">
        <v>891</v>
      </c>
      <c r="C411" s="91" t="s">
        <v>213</v>
      </c>
      <c r="D411" s="91" t="s">
        <v>945</v>
      </c>
      <c r="E411" s="92">
        <v>2</v>
      </c>
      <c r="F411" s="91" t="s">
        <v>1185</v>
      </c>
      <c r="H411" s="3">
        <f>E411+SUMIF('BR DTG ADW'!C:C,C411,'BR DTG ADW'!E:E)</f>
        <v>2</v>
      </c>
    </row>
    <row r="412" spans="1:8" ht="15.75" customHeight="1">
      <c r="A412" s="91" t="s">
        <v>2961</v>
      </c>
      <c r="B412" s="91" t="s">
        <v>876</v>
      </c>
      <c r="C412" s="91" t="s">
        <v>2961</v>
      </c>
      <c r="D412" s="91" t="s">
        <v>2962</v>
      </c>
      <c r="E412" s="92">
        <v>0</v>
      </c>
      <c r="F412" s="91" t="s">
        <v>1185</v>
      </c>
      <c r="H412" s="3">
        <f>E412+SUMIF('BR DTG ADW'!C:C,C412,'BR DTG ADW'!E:E)</f>
        <v>0</v>
      </c>
    </row>
    <row r="413" spans="1:8" ht="15.75" customHeight="1">
      <c r="A413" s="91" t="s">
        <v>214</v>
      </c>
      <c r="B413" s="91" t="s">
        <v>891</v>
      </c>
      <c r="C413" s="91" t="s">
        <v>214</v>
      </c>
      <c r="D413" s="91" t="s">
        <v>946</v>
      </c>
      <c r="E413" s="92">
        <v>15</v>
      </c>
      <c r="F413" s="91" t="s">
        <v>1185</v>
      </c>
      <c r="H413" s="3">
        <f>E413+SUMIF('BR DTG ADW'!C:C,C413,'BR DTG ADW'!E:E)</f>
        <v>15</v>
      </c>
    </row>
    <row r="414" spans="1:8" ht="15.75" customHeight="1">
      <c r="A414" s="91" t="s">
        <v>2963</v>
      </c>
      <c r="B414" s="91" t="s">
        <v>876</v>
      </c>
      <c r="C414" s="91" t="s">
        <v>2963</v>
      </c>
      <c r="D414" s="91" t="s">
        <v>2964</v>
      </c>
      <c r="E414" s="92">
        <v>0</v>
      </c>
      <c r="F414" s="91" t="s">
        <v>1185</v>
      </c>
      <c r="H414" s="3">
        <f>E414+SUMIF('BR DTG ADW'!C:C,C414,'BR DTG ADW'!E:E)</f>
        <v>0</v>
      </c>
    </row>
    <row r="415" spans="1:8" ht="15.75" customHeight="1">
      <c r="A415" s="91" t="s">
        <v>2965</v>
      </c>
      <c r="B415" s="91" t="s">
        <v>876</v>
      </c>
      <c r="C415" s="91" t="s">
        <v>2965</v>
      </c>
      <c r="D415" s="91" t="s">
        <v>2966</v>
      </c>
      <c r="E415" s="92">
        <v>0</v>
      </c>
      <c r="F415" s="91" t="s">
        <v>1185</v>
      </c>
      <c r="H415" s="3">
        <f>E415+SUMIF('BR DTG ADW'!C:C,C415,'BR DTG ADW'!E:E)</f>
        <v>0</v>
      </c>
    </row>
    <row r="416" spans="1:8" ht="15.75" customHeight="1">
      <c r="A416" s="91" t="s">
        <v>215</v>
      </c>
      <c r="B416" s="91" t="s">
        <v>891</v>
      </c>
      <c r="C416" s="91" t="s">
        <v>215</v>
      </c>
      <c r="D416" s="91" t="s">
        <v>947</v>
      </c>
      <c r="E416" s="92">
        <v>3</v>
      </c>
      <c r="F416" s="91" t="s">
        <v>1185</v>
      </c>
      <c r="H416" s="3">
        <f>E416+SUMIF('BR DTG ADW'!C:C,C416,'BR DTG ADW'!E:E)</f>
        <v>3</v>
      </c>
    </row>
    <row r="417" spans="1:8" ht="15.75" customHeight="1">
      <c r="A417" s="91" t="s">
        <v>2975</v>
      </c>
      <c r="B417" s="91" t="s">
        <v>876</v>
      </c>
      <c r="C417" s="91" t="s">
        <v>2975</v>
      </c>
      <c r="D417" s="91" t="s">
        <v>2976</v>
      </c>
      <c r="E417" s="92">
        <v>0</v>
      </c>
      <c r="F417" s="91" t="s">
        <v>1185</v>
      </c>
      <c r="H417" s="3">
        <f>E417+SUMIF('BR DTG ADW'!C:C,C417,'BR DTG ADW'!E:E)</f>
        <v>0</v>
      </c>
    </row>
    <row r="418" spans="1:8" ht="15.75" customHeight="1">
      <c r="A418" s="91" t="s">
        <v>2979</v>
      </c>
      <c r="B418" s="91" t="s">
        <v>876</v>
      </c>
      <c r="C418" s="91" t="s">
        <v>2979</v>
      </c>
      <c r="D418" s="91" t="s">
        <v>2980</v>
      </c>
      <c r="E418" s="92">
        <v>0</v>
      </c>
      <c r="F418" s="91" t="s">
        <v>1185</v>
      </c>
      <c r="H418" s="3">
        <f>E418+SUMIF('BR DTG ADW'!C:C,C418,'BR DTG ADW'!E:E)</f>
        <v>0</v>
      </c>
    </row>
    <row r="419" spans="1:8" ht="15.75" customHeight="1">
      <c r="A419" s="91" t="s">
        <v>2981</v>
      </c>
      <c r="B419" s="91" t="s">
        <v>876</v>
      </c>
      <c r="C419" s="91" t="s">
        <v>2981</v>
      </c>
      <c r="D419" s="91" t="s">
        <v>2982</v>
      </c>
      <c r="E419" s="92">
        <v>0</v>
      </c>
      <c r="F419" s="91" t="s">
        <v>1185</v>
      </c>
      <c r="H419" s="3">
        <f>E419+SUMIF('BR DTG ADW'!C:C,C419,'BR DTG ADW'!E:E)</f>
        <v>0</v>
      </c>
    </row>
    <row r="420" spans="1:8" ht="15.75" customHeight="1">
      <c r="A420" s="91" t="s">
        <v>2985</v>
      </c>
      <c r="B420" s="91" t="s">
        <v>876</v>
      </c>
      <c r="C420" s="91" t="s">
        <v>2985</v>
      </c>
      <c r="D420" s="91" t="s">
        <v>2986</v>
      </c>
      <c r="E420" s="92">
        <v>0</v>
      </c>
      <c r="F420" s="91" t="s">
        <v>1185</v>
      </c>
      <c r="H420" s="3">
        <f>E420+SUMIF('BR DTG ADW'!C:C,C420,'BR DTG ADW'!E:E)</f>
        <v>0</v>
      </c>
    </row>
    <row r="421" spans="1:8" ht="15.75" customHeight="1">
      <c r="A421" s="91" t="s">
        <v>546</v>
      </c>
      <c r="B421" s="91" t="s">
        <v>948</v>
      </c>
      <c r="C421" s="91" t="s">
        <v>546</v>
      </c>
      <c r="D421" s="91" t="s">
        <v>949</v>
      </c>
      <c r="E421" s="92">
        <v>0</v>
      </c>
      <c r="F421" s="91" t="s">
        <v>546</v>
      </c>
      <c r="H421" s="3">
        <f>E421+SUMIF('BR DTG ADW'!C:C,C421,'BR DTG ADW'!E:E)</f>
        <v>0</v>
      </c>
    </row>
    <row r="422" spans="1:8" ht="15.75" customHeight="1">
      <c r="A422" s="91" t="s">
        <v>8840</v>
      </c>
      <c r="B422" s="91" t="s">
        <v>876</v>
      </c>
      <c r="C422" s="91" t="s">
        <v>8840</v>
      </c>
      <c r="D422" s="91" t="s">
        <v>8841</v>
      </c>
      <c r="E422" s="92">
        <v>0</v>
      </c>
      <c r="F422" s="91" t="s">
        <v>1185</v>
      </c>
      <c r="H422" s="3">
        <f>E422+SUMIF('BR DTG ADW'!C:C,C422,'BR DTG ADW'!E:E)</f>
        <v>0</v>
      </c>
    </row>
    <row r="423" spans="1:8" ht="15.75" customHeight="1">
      <c r="A423" s="91" t="s">
        <v>8842</v>
      </c>
      <c r="B423" s="91" t="s">
        <v>876</v>
      </c>
      <c r="C423" s="91" t="s">
        <v>8842</v>
      </c>
      <c r="D423" s="91" t="s">
        <v>8843</v>
      </c>
      <c r="E423" s="92">
        <v>0</v>
      </c>
      <c r="F423" s="91" t="s">
        <v>1185</v>
      </c>
      <c r="H423" s="3">
        <f>E423+SUMIF('BR DTG ADW'!C:C,C423,'BR DTG ADW'!E:E)</f>
        <v>0</v>
      </c>
    </row>
    <row r="424" spans="1:8" ht="15.75" customHeight="1">
      <c r="A424" s="91" t="s">
        <v>2989</v>
      </c>
      <c r="B424" s="91" t="s">
        <v>876</v>
      </c>
      <c r="C424" s="91" t="s">
        <v>2989</v>
      </c>
      <c r="D424" s="91" t="s">
        <v>2990</v>
      </c>
      <c r="E424" s="92">
        <v>0</v>
      </c>
      <c r="F424" s="91" t="s">
        <v>1185</v>
      </c>
      <c r="H424" s="3">
        <f>E424+SUMIF('BR DTG ADW'!C:C,C424,'BR DTG ADW'!E:E)</f>
        <v>0</v>
      </c>
    </row>
    <row r="425" spans="1:8" ht="15.75" customHeight="1">
      <c r="A425" s="91" t="s">
        <v>2995</v>
      </c>
      <c r="B425" s="91" t="s">
        <v>876</v>
      </c>
      <c r="C425" s="91" t="s">
        <v>2995</v>
      </c>
      <c r="D425" s="91" t="s">
        <v>1760</v>
      </c>
      <c r="E425" s="92">
        <v>0</v>
      </c>
      <c r="F425" s="91" t="s">
        <v>1185</v>
      </c>
      <c r="H425" s="3">
        <f>E425+SUMIF('BR DTG ADW'!C:C,C425,'BR DTG ADW'!E:E)</f>
        <v>0</v>
      </c>
    </row>
    <row r="426" spans="1:8" ht="15.75" customHeight="1">
      <c r="A426" s="91" t="s">
        <v>10746</v>
      </c>
      <c r="B426" s="91" t="s">
        <v>876</v>
      </c>
      <c r="C426" s="91" t="s">
        <v>10746</v>
      </c>
      <c r="D426" s="91" t="s">
        <v>10747</v>
      </c>
      <c r="E426" s="92">
        <v>0</v>
      </c>
      <c r="F426" s="91" t="s">
        <v>1185</v>
      </c>
      <c r="H426" s="3">
        <f>E426+SUMIF('BR DTG ADW'!C:C,C426,'BR DTG ADW'!E:E)</f>
        <v>0</v>
      </c>
    </row>
    <row r="427" spans="1:8" ht="15.75" customHeight="1">
      <c r="A427" s="91" t="s">
        <v>10748</v>
      </c>
      <c r="B427" s="91" t="s">
        <v>876</v>
      </c>
      <c r="C427" s="91" t="s">
        <v>10748</v>
      </c>
      <c r="D427" s="91" t="s">
        <v>10749</v>
      </c>
      <c r="E427" s="92">
        <v>0</v>
      </c>
      <c r="F427" s="91" t="s">
        <v>1185</v>
      </c>
      <c r="H427" s="3">
        <f>E427+SUMIF('BR DTG ADW'!C:C,C427,'BR DTG ADW'!E:E)</f>
        <v>0</v>
      </c>
    </row>
    <row r="428" spans="1:8" ht="15.75" customHeight="1">
      <c r="A428" s="91" t="s">
        <v>216</v>
      </c>
      <c r="B428" s="91" t="s">
        <v>948</v>
      </c>
      <c r="C428" s="91" t="s">
        <v>216</v>
      </c>
      <c r="D428" s="91" t="s">
        <v>950</v>
      </c>
      <c r="E428" s="92">
        <v>0</v>
      </c>
      <c r="F428" s="91" t="s">
        <v>1185</v>
      </c>
      <c r="H428" s="3">
        <f>E428+SUMIF('BR DTG ADW'!C:C,C428,'BR DTG ADW'!E:E)</f>
        <v>0</v>
      </c>
    </row>
    <row r="429" spans="1:8" ht="15.75" customHeight="1">
      <c r="A429" s="91" t="s">
        <v>217</v>
      </c>
      <c r="B429" s="91" t="s">
        <v>948</v>
      </c>
      <c r="C429" s="91" t="s">
        <v>217</v>
      </c>
      <c r="D429" s="91" t="s">
        <v>951</v>
      </c>
      <c r="E429" s="92">
        <v>9</v>
      </c>
      <c r="F429" s="91" t="s">
        <v>1185</v>
      </c>
      <c r="H429" s="3">
        <f>E429+SUMIF('BR DTG ADW'!C:C,C429,'BR DTG ADW'!E:E)</f>
        <v>9</v>
      </c>
    </row>
    <row r="430" spans="1:8" ht="15.75" customHeight="1">
      <c r="A430" s="91" t="s">
        <v>1749</v>
      </c>
      <c r="B430" s="91" t="s">
        <v>876</v>
      </c>
      <c r="C430" s="91" t="s">
        <v>1749</v>
      </c>
      <c r="D430" s="91" t="s">
        <v>1750</v>
      </c>
      <c r="E430" s="92">
        <v>0</v>
      </c>
      <c r="F430" s="91" t="s">
        <v>1185</v>
      </c>
      <c r="H430" s="3">
        <f>E430+SUMIF('BR DTG ADW'!C:C,C430,'BR DTG ADW'!E:E)</f>
        <v>0</v>
      </c>
    </row>
    <row r="431" spans="1:8" ht="15.75" customHeight="1">
      <c r="A431" s="91" t="s">
        <v>10750</v>
      </c>
      <c r="B431" s="91" t="s">
        <v>876</v>
      </c>
      <c r="C431" s="91" t="s">
        <v>10750</v>
      </c>
      <c r="D431" s="91" t="s">
        <v>10751</v>
      </c>
      <c r="E431" s="92">
        <v>1</v>
      </c>
      <c r="F431" s="91" t="s">
        <v>1185</v>
      </c>
      <c r="H431" s="3">
        <f>E431+SUMIF('BR DTG ADW'!C:C,C431,'BR DTG ADW'!E:E)</f>
        <v>1</v>
      </c>
    </row>
    <row r="432" spans="1:8" ht="15.75" customHeight="1">
      <c r="A432" s="91" t="s">
        <v>1587</v>
      </c>
      <c r="B432" s="91" t="s">
        <v>948</v>
      </c>
      <c r="C432" s="91" t="s">
        <v>1587</v>
      </c>
      <c r="D432" s="91" t="s">
        <v>1588</v>
      </c>
      <c r="E432" s="92">
        <v>0</v>
      </c>
      <c r="F432" s="91" t="s">
        <v>1185</v>
      </c>
      <c r="H432" s="3">
        <f>E432+SUMIF('BR DTG ADW'!C:C,C432,'BR DTG ADW'!E:E)</f>
        <v>0</v>
      </c>
    </row>
    <row r="433" spans="1:8" ht="15.75" customHeight="1">
      <c r="A433" s="91" t="s">
        <v>3000</v>
      </c>
      <c r="B433" s="91" t="s">
        <v>948</v>
      </c>
      <c r="C433" s="91" t="s">
        <v>3000</v>
      </c>
      <c r="D433" s="91" t="s">
        <v>3001</v>
      </c>
      <c r="E433" s="92">
        <v>1</v>
      </c>
      <c r="F433" s="91" t="s">
        <v>1185</v>
      </c>
      <c r="H433" s="3">
        <f>E433+SUMIF('BR DTG ADW'!C:C,C433,'BR DTG ADW'!E:E)</f>
        <v>1</v>
      </c>
    </row>
    <row r="434" spans="1:8" ht="15.75" customHeight="1">
      <c r="A434" s="91" t="s">
        <v>218</v>
      </c>
      <c r="B434" s="91" t="s">
        <v>948</v>
      </c>
      <c r="C434" s="91" t="s">
        <v>218</v>
      </c>
      <c r="D434" s="91" t="s">
        <v>862</v>
      </c>
      <c r="E434" s="92">
        <v>0</v>
      </c>
      <c r="F434" s="91" t="s">
        <v>1185</v>
      </c>
      <c r="H434" s="3">
        <f>E434+SUMIF('BR DTG ADW'!C:C,C434,'BR DTG ADW'!E:E)</f>
        <v>0</v>
      </c>
    </row>
    <row r="435" spans="1:8" ht="15.75" customHeight="1">
      <c r="A435" s="91" t="s">
        <v>8844</v>
      </c>
      <c r="B435" s="91" t="s">
        <v>876</v>
      </c>
      <c r="C435" s="91" t="s">
        <v>8844</v>
      </c>
      <c r="D435" s="91" t="s">
        <v>8845</v>
      </c>
      <c r="E435" s="92">
        <v>0</v>
      </c>
      <c r="F435" s="91" t="s">
        <v>1185</v>
      </c>
      <c r="H435" s="3">
        <f>E435+SUMIF('BR DTG ADW'!C:C,C435,'BR DTG ADW'!E:E)</f>
        <v>0</v>
      </c>
    </row>
    <row r="436" spans="1:8" ht="15.75" customHeight="1">
      <c r="A436" s="91" t="s">
        <v>1410</v>
      </c>
      <c r="B436" s="91" t="s">
        <v>948</v>
      </c>
      <c r="C436" s="91" t="s">
        <v>1410</v>
      </c>
      <c r="D436" s="91" t="s">
        <v>1411</v>
      </c>
      <c r="E436" s="92">
        <v>2</v>
      </c>
      <c r="F436" s="91" t="s">
        <v>1185</v>
      </c>
      <c r="H436" s="3">
        <f>E436+SUMIF('BR DTG ADW'!C:C,C436,'BR DTG ADW'!E:E)</f>
        <v>2</v>
      </c>
    </row>
    <row r="437" spans="1:8" ht="15.75" customHeight="1">
      <c r="A437" s="91" t="s">
        <v>952</v>
      </c>
      <c r="B437" s="91" t="s">
        <v>948</v>
      </c>
      <c r="C437" s="91" t="s">
        <v>952</v>
      </c>
      <c r="D437" s="91" t="s">
        <v>953</v>
      </c>
      <c r="E437" s="92">
        <v>2</v>
      </c>
      <c r="F437" s="91" t="s">
        <v>1185</v>
      </c>
      <c r="H437" s="3">
        <f>E437+SUMIF('BR DTG ADW'!C:C,C437,'BR DTG ADW'!E:E)</f>
        <v>2</v>
      </c>
    </row>
    <row r="438" spans="1:8" ht="15.75" customHeight="1">
      <c r="A438" s="91" t="s">
        <v>3004</v>
      </c>
      <c r="B438" s="91" t="s">
        <v>948</v>
      </c>
      <c r="C438" s="91" t="s">
        <v>3004</v>
      </c>
      <c r="D438" s="91" t="s">
        <v>10752</v>
      </c>
      <c r="E438" s="92">
        <v>1</v>
      </c>
      <c r="F438" s="91" t="s">
        <v>1185</v>
      </c>
      <c r="H438" s="3">
        <f>E438+SUMIF('BR DTG ADW'!C:C,C438,'BR DTG ADW'!E:E)</f>
        <v>1</v>
      </c>
    </row>
    <row r="439" spans="1:8" ht="15.75" customHeight="1">
      <c r="A439" s="91" t="s">
        <v>219</v>
      </c>
      <c r="B439" s="91" t="s">
        <v>948</v>
      </c>
      <c r="C439" s="91" t="s">
        <v>219</v>
      </c>
      <c r="D439" s="91" t="s">
        <v>954</v>
      </c>
      <c r="E439" s="92">
        <v>6</v>
      </c>
      <c r="F439" s="91" t="s">
        <v>1185</v>
      </c>
      <c r="H439" s="3">
        <f>E439+SUMIF('BR DTG ADW'!C:C,C439,'BR DTG ADW'!E:E)</f>
        <v>6</v>
      </c>
    </row>
    <row r="440" spans="1:8" ht="15.75" customHeight="1">
      <c r="A440" s="91" t="s">
        <v>1751</v>
      </c>
      <c r="B440" s="91" t="s">
        <v>948</v>
      </c>
      <c r="C440" s="91" t="s">
        <v>1751</v>
      </c>
      <c r="D440" s="91" t="s">
        <v>1752</v>
      </c>
      <c r="E440" s="92">
        <v>0</v>
      </c>
      <c r="F440" s="91" t="s">
        <v>1185</v>
      </c>
      <c r="H440" s="3">
        <f>E440+SUMIF('BR DTG ADW'!C:C,C440,'BR DTG ADW'!E:E)</f>
        <v>0</v>
      </c>
    </row>
    <row r="441" spans="1:8" ht="15.75" customHeight="1">
      <c r="A441" s="91" t="s">
        <v>3006</v>
      </c>
      <c r="B441" s="91" t="s">
        <v>948</v>
      </c>
      <c r="C441" s="91" t="s">
        <v>3006</v>
      </c>
      <c r="D441" s="91" t="s">
        <v>3007</v>
      </c>
      <c r="E441" s="92">
        <v>0</v>
      </c>
      <c r="F441" s="91" t="s">
        <v>1185</v>
      </c>
      <c r="H441" s="3">
        <f>E441+SUMIF('BR DTG ADW'!C:C,C441,'BR DTG ADW'!E:E)</f>
        <v>0</v>
      </c>
    </row>
    <row r="442" spans="1:8" ht="15.75" customHeight="1">
      <c r="A442" s="91" t="s">
        <v>220</v>
      </c>
      <c r="B442" s="91" t="s">
        <v>948</v>
      </c>
      <c r="C442" s="91" t="s">
        <v>220</v>
      </c>
      <c r="D442" s="91" t="s">
        <v>955</v>
      </c>
      <c r="E442" s="92">
        <v>2</v>
      </c>
      <c r="F442" s="91" t="s">
        <v>1185</v>
      </c>
      <c r="H442" s="3">
        <f>E442+SUMIF('BR DTG ADW'!C:C,C442,'BR DTG ADW'!E:E)</f>
        <v>2</v>
      </c>
    </row>
    <row r="443" spans="1:8" ht="15.75" customHeight="1">
      <c r="A443" s="91" t="s">
        <v>3008</v>
      </c>
      <c r="B443" s="91" t="s">
        <v>876</v>
      </c>
      <c r="C443" s="91" t="s">
        <v>3008</v>
      </c>
      <c r="D443" s="91" t="s">
        <v>3009</v>
      </c>
      <c r="E443" s="92">
        <v>0</v>
      </c>
      <c r="F443" s="91" t="s">
        <v>1185</v>
      </c>
      <c r="H443" s="3">
        <f>E443+SUMIF('BR DTG ADW'!C:C,C443,'BR DTG ADW'!E:E)</f>
        <v>0</v>
      </c>
    </row>
    <row r="444" spans="1:8" ht="15.75" customHeight="1">
      <c r="A444" s="91" t="s">
        <v>221</v>
      </c>
      <c r="B444" s="91" t="s">
        <v>948</v>
      </c>
      <c r="C444" s="91" t="s">
        <v>221</v>
      </c>
      <c r="D444" s="91" t="s">
        <v>956</v>
      </c>
      <c r="E444" s="92">
        <v>1</v>
      </c>
      <c r="F444" s="91" t="s">
        <v>1185</v>
      </c>
      <c r="H444" s="3">
        <f>E444+SUMIF('BR DTG ADW'!C:C,C444,'BR DTG ADW'!E:E)</f>
        <v>1</v>
      </c>
    </row>
    <row r="445" spans="1:8" ht="15.75" customHeight="1">
      <c r="A445" s="91" t="s">
        <v>1957</v>
      </c>
      <c r="B445" s="91" t="s">
        <v>948</v>
      </c>
      <c r="C445" s="91" t="s">
        <v>1957</v>
      </c>
      <c r="D445" s="91" t="s">
        <v>1958</v>
      </c>
      <c r="E445" s="92">
        <v>1</v>
      </c>
      <c r="F445" s="91" t="s">
        <v>1185</v>
      </c>
      <c r="H445" s="3">
        <f>E445+SUMIF('BR DTG ADW'!C:C,C445,'BR DTG ADW'!E:E)</f>
        <v>1</v>
      </c>
    </row>
    <row r="446" spans="1:8" ht="15.75" customHeight="1">
      <c r="A446" s="91" t="s">
        <v>3010</v>
      </c>
      <c r="B446" s="91" t="s">
        <v>948</v>
      </c>
      <c r="C446" s="91" t="s">
        <v>3010</v>
      </c>
      <c r="D446" s="91" t="s">
        <v>3011</v>
      </c>
      <c r="E446" s="92">
        <v>1</v>
      </c>
      <c r="F446" s="91" t="s">
        <v>1185</v>
      </c>
      <c r="H446" s="3">
        <f>E446+SUMIF('BR DTG ADW'!C:C,C446,'BR DTG ADW'!E:E)</f>
        <v>1</v>
      </c>
    </row>
    <row r="447" spans="1:8" ht="15.75" customHeight="1">
      <c r="A447" s="91" t="s">
        <v>222</v>
      </c>
      <c r="B447" s="91" t="s">
        <v>948</v>
      </c>
      <c r="C447" s="91" t="s">
        <v>222</v>
      </c>
      <c r="D447" s="91" t="s">
        <v>957</v>
      </c>
      <c r="E447" s="92">
        <v>13</v>
      </c>
      <c r="F447" s="91" t="s">
        <v>1185</v>
      </c>
      <c r="H447" s="3">
        <f>E447+SUMIF('BR DTG ADW'!C:C,C447,'BR DTG ADW'!E:E)</f>
        <v>13</v>
      </c>
    </row>
    <row r="448" spans="1:8" ht="15.75" customHeight="1">
      <c r="A448" s="91" t="s">
        <v>1754</v>
      </c>
      <c r="B448" s="91" t="s">
        <v>948</v>
      </c>
      <c r="C448" s="91" t="s">
        <v>1754</v>
      </c>
      <c r="D448" s="91" t="s">
        <v>1755</v>
      </c>
      <c r="E448" s="92">
        <v>1</v>
      </c>
      <c r="F448" s="91" t="s">
        <v>1185</v>
      </c>
      <c r="H448" s="3">
        <f>E448+SUMIF('BR DTG ADW'!C:C,C448,'BR DTG ADW'!E:E)</f>
        <v>1</v>
      </c>
    </row>
    <row r="449" spans="1:8" ht="15.75" customHeight="1">
      <c r="A449" s="91" t="s">
        <v>223</v>
      </c>
      <c r="B449" s="91" t="s">
        <v>948</v>
      </c>
      <c r="C449" s="91" t="s">
        <v>223</v>
      </c>
      <c r="D449" s="91" t="s">
        <v>958</v>
      </c>
      <c r="E449" s="92">
        <v>2</v>
      </c>
      <c r="F449" s="91" t="s">
        <v>1185</v>
      </c>
      <c r="H449" s="3">
        <f>E449+SUMIF('BR DTG ADW'!C:C,C449,'BR DTG ADW'!E:E)</f>
        <v>2</v>
      </c>
    </row>
    <row r="450" spans="1:8" ht="15.75" customHeight="1">
      <c r="A450" s="91" t="s">
        <v>224</v>
      </c>
      <c r="B450" s="91" t="s">
        <v>948</v>
      </c>
      <c r="C450" s="91" t="s">
        <v>224</v>
      </c>
      <c r="D450" s="91" t="s">
        <v>959</v>
      </c>
      <c r="E450" s="92">
        <v>1</v>
      </c>
      <c r="F450" s="91" t="s">
        <v>226</v>
      </c>
      <c r="H450" s="3">
        <f>E450+SUMIF('BR DTG ADW'!C:C,C450,'BR DTG ADW'!E:E)</f>
        <v>1</v>
      </c>
    </row>
    <row r="451" spans="1:8" ht="15.75" customHeight="1">
      <c r="A451" s="91" t="s">
        <v>225</v>
      </c>
      <c r="B451" s="91" t="s">
        <v>948</v>
      </c>
      <c r="C451" s="91" t="s">
        <v>225</v>
      </c>
      <c r="D451" s="91" t="s">
        <v>960</v>
      </c>
      <c r="E451" s="92">
        <v>2</v>
      </c>
      <c r="F451" s="91" t="s">
        <v>1185</v>
      </c>
      <c r="H451" s="3">
        <f>E451+SUMIF('BR DTG ADW'!C:C,C451,'BR DTG ADW'!E:E)</f>
        <v>2</v>
      </c>
    </row>
    <row r="452" spans="1:8" ht="15.75" customHeight="1">
      <c r="A452" s="91" t="s">
        <v>3012</v>
      </c>
      <c r="B452" s="91" t="s">
        <v>876</v>
      </c>
      <c r="C452" s="91" t="s">
        <v>3012</v>
      </c>
      <c r="D452" s="91" t="s">
        <v>960</v>
      </c>
      <c r="E452" s="92">
        <v>0</v>
      </c>
      <c r="F452" s="91" t="s">
        <v>1185</v>
      </c>
      <c r="H452" s="3">
        <f>E452+SUMIF('BR DTG ADW'!C:C,C452,'BR DTG ADW'!E:E)</f>
        <v>0</v>
      </c>
    </row>
    <row r="453" spans="1:8" ht="15.75" customHeight="1">
      <c r="A453" s="91" t="s">
        <v>226</v>
      </c>
      <c r="B453" s="91" t="s">
        <v>948</v>
      </c>
      <c r="C453" s="91" t="s">
        <v>226</v>
      </c>
      <c r="D453" s="91" t="s">
        <v>959</v>
      </c>
      <c r="E453" s="92">
        <v>3</v>
      </c>
      <c r="F453" s="91" t="s">
        <v>226</v>
      </c>
      <c r="H453" s="3">
        <f>E453+SUMIF('BR DTG ADW'!C:C,C453,'BR DTG ADW'!E:E)</f>
        <v>3</v>
      </c>
    </row>
    <row r="454" spans="1:8" ht="15.75" customHeight="1">
      <c r="A454" s="91" t="s">
        <v>227</v>
      </c>
      <c r="B454" s="91" t="s">
        <v>948</v>
      </c>
      <c r="C454" s="91" t="s">
        <v>227</v>
      </c>
      <c r="D454" s="91" t="s">
        <v>961</v>
      </c>
      <c r="E454" s="92">
        <v>5</v>
      </c>
      <c r="F454" s="91" t="s">
        <v>227</v>
      </c>
      <c r="H454" s="3">
        <f>E454+SUMIF('BR DTG ADW'!C:C,C454,'BR DTG ADW'!E:E)</f>
        <v>5</v>
      </c>
    </row>
    <row r="455" spans="1:8" ht="15.75" customHeight="1">
      <c r="A455" s="91" t="s">
        <v>228</v>
      </c>
      <c r="B455" s="91" t="s">
        <v>948</v>
      </c>
      <c r="C455" s="91" t="s">
        <v>228</v>
      </c>
      <c r="D455" s="91" t="s">
        <v>962</v>
      </c>
      <c r="E455" s="92">
        <v>2</v>
      </c>
      <c r="F455" s="91" t="s">
        <v>1185</v>
      </c>
      <c r="H455" s="3">
        <f>E455+SUMIF('BR DTG ADW'!C:C,C455,'BR DTG ADW'!E:E)</f>
        <v>2</v>
      </c>
    </row>
    <row r="456" spans="1:8" ht="15.75" customHeight="1">
      <c r="A456" s="91" t="s">
        <v>963</v>
      </c>
      <c r="B456" s="91" t="s">
        <v>948</v>
      </c>
      <c r="C456" s="91" t="s">
        <v>963</v>
      </c>
      <c r="D456" s="91" t="s">
        <v>964</v>
      </c>
      <c r="E456" s="92">
        <v>1</v>
      </c>
      <c r="F456" s="91" t="s">
        <v>1185</v>
      </c>
      <c r="H456" s="3">
        <f>E456+SUMIF('BR DTG ADW'!C:C,C456,'BR DTG ADW'!E:E)</f>
        <v>1</v>
      </c>
    </row>
    <row r="457" spans="1:8" ht="15.75" customHeight="1">
      <c r="A457" s="91" t="s">
        <v>3013</v>
      </c>
      <c r="B457" s="91" t="s">
        <v>948</v>
      </c>
      <c r="C457" s="91" t="s">
        <v>3013</v>
      </c>
      <c r="D457" s="91" t="s">
        <v>10753</v>
      </c>
      <c r="E457" s="92">
        <v>1</v>
      </c>
      <c r="F457" s="91" t="s">
        <v>1185</v>
      </c>
      <c r="H457" s="3">
        <f>E457+SUMIF('BR DTG ADW'!C:C,C457,'BR DTG ADW'!E:E)</f>
        <v>1</v>
      </c>
    </row>
    <row r="458" spans="1:8" ht="15.75" customHeight="1">
      <c r="A458" s="91" t="s">
        <v>639</v>
      </c>
      <c r="B458" s="91" t="s">
        <v>948</v>
      </c>
      <c r="C458" s="91" t="s">
        <v>639</v>
      </c>
      <c r="D458" s="91" t="s">
        <v>965</v>
      </c>
      <c r="E458" s="92">
        <v>3</v>
      </c>
      <c r="F458" s="91" t="s">
        <v>1959</v>
      </c>
      <c r="H458" s="3">
        <f>E458+SUMIF('BR DTG ADW'!C:C,C458,'BR DTG ADW'!E:E)</f>
        <v>3</v>
      </c>
    </row>
    <row r="459" spans="1:8" ht="15.75" customHeight="1">
      <c r="A459" s="91" t="s">
        <v>1959</v>
      </c>
      <c r="B459" s="91" t="s">
        <v>948</v>
      </c>
      <c r="C459" s="91" t="s">
        <v>1959</v>
      </c>
      <c r="D459" s="91" t="s">
        <v>1960</v>
      </c>
      <c r="E459" s="92">
        <v>0</v>
      </c>
      <c r="F459" s="91" t="s">
        <v>1959</v>
      </c>
      <c r="H459" s="3">
        <f>E459+SUMIF('BR DTG ADW'!C:C,C459,'BR DTG ADW'!E:E)</f>
        <v>0</v>
      </c>
    </row>
    <row r="460" spans="1:8" ht="15.75" customHeight="1">
      <c r="A460" s="91" t="s">
        <v>229</v>
      </c>
      <c r="B460" s="91" t="s">
        <v>948</v>
      </c>
      <c r="C460" s="91" t="s">
        <v>229</v>
      </c>
      <c r="D460" s="91" t="s">
        <v>966</v>
      </c>
      <c r="E460" s="92">
        <v>8</v>
      </c>
      <c r="F460" s="91" t="s">
        <v>1185</v>
      </c>
      <c r="H460" s="3">
        <f>E460+SUMIF('BR DTG ADW'!C:C,C460,'BR DTG ADW'!E:E)</f>
        <v>8</v>
      </c>
    </row>
    <row r="461" spans="1:8" ht="15.75" customHeight="1">
      <c r="A461" s="91" t="s">
        <v>230</v>
      </c>
      <c r="B461" s="91" t="s">
        <v>948</v>
      </c>
      <c r="C461" s="91" t="s">
        <v>230</v>
      </c>
      <c r="D461" s="91" t="s">
        <v>967</v>
      </c>
      <c r="E461" s="92">
        <v>1</v>
      </c>
      <c r="F461" s="91" t="s">
        <v>1185</v>
      </c>
      <c r="H461" s="3">
        <f>E461+SUMIF('BR DTG ADW'!C:C,C461,'BR DTG ADW'!E:E)</f>
        <v>1</v>
      </c>
    </row>
    <row r="462" spans="1:8" ht="15.75" customHeight="1">
      <c r="A462" s="91" t="s">
        <v>1412</v>
      </c>
      <c r="B462" s="91" t="s">
        <v>948</v>
      </c>
      <c r="C462" s="91" t="s">
        <v>1412</v>
      </c>
      <c r="D462" s="91" t="s">
        <v>1413</v>
      </c>
      <c r="E462" s="92">
        <v>2</v>
      </c>
      <c r="F462" s="91" t="s">
        <v>227</v>
      </c>
      <c r="H462" s="3">
        <f>E462+SUMIF('BR DTG ADW'!C:C,C462,'BR DTG ADW'!E:E)</f>
        <v>2</v>
      </c>
    </row>
    <row r="463" spans="1:8" ht="15.75" customHeight="1">
      <c r="A463" s="91" t="s">
        <v>1757</v>
      </c>
      <c r="B463" s="91" t="s">
        <v>948</v>
      </c>
      <c r="C463" s="91" t="s">
        <v>1757</v>
      </c>
      <c r="D463" s="91" t="s">
        <v>1758</v>
      </c>
      <c r="E463" s="92">
        <v>1</v>
      </c>
      <c r="F463" s="91" t="s">
        <v>1185</v>
      </c>
      <c r="H463" s="3">
        <f>E463+SUMIF('BR DTG ADW'!C:C,C463,'BR DTG ADW'!E:E)</f>
        <v>1</v>
      </c>
    </row>
    <row r="464" spans="1:8" ht="15.75" customHeight="1">
      <c r="A464" s="91" t="s">
        <v>231</v>
      </c>
      <c r="B464" s="91" t="s">
        <v>948</v>
      </c>
      <c r="C464" s="91" t="s">
        <v>231</v>
      </c>
      <c r="D464" s="91" t="s">
        <v>968</v>
      </c>
      <c r="E464" s="92">
        <v>2</v>
      </c>
      <c r="F464" s="91" t="s">
        <v>1185</v>
      </c>
      <c r="H464" s="3">
        <f>E464+SUMIF('BR DTG ADW'!C:C,C464,'BR DTG ADW'!E:E)</f>
        <v>2</v>
      </c>
    </row>
    <row r="465" spans="1:8" ht="15.75" customHeight="1">
      <c r="A465" s="91" t="s">
        <v>3015</v>
      </c>
      <c r="B465" s="91" t="s">
        <v>948</v>
      </c>
      <c r="C465" s="91" t="s">
        <v>3015</v>
      </c>
      <c r="D465" s="91" t="s">
        <v>3016</v>
      </c>
      <c r="E465" s="92">
        <v>0</v>
      </c>
      <c r="F465" s="91" t="s">
        <v>1185</v>
      </c>
      <c r="H465" s="3">
        <f>E465+SUMIF('BR DTG ADW'!C:C,C465,'BR DTG ADW'!E:E)</f>
        <v>0</v>
      </c>
    </row>
    <row r="466" spans="1:8" ht="15.75" customHeight="1">
      <c r="A466" s="91" t="s">
        <v>10754</v>
      </c>
      <c r="B466" s="91" t="s">
        <v>876</v>
      </c>
      <c r="C466" s="91" t="s">
        <v>10754</v>
      </c>
      <c r="D466" s="91" t="s">
        <v>10755</v>
      </c>
      <c r="E466" s="92">
        <v>0</v>
      </c>
      <c r="F466" s="91" t="s">
        <v>1185</v>
      </c>
      <c r="H466" s="3">
        <f>E466+SUMIF('BR DTG ADW'!C:C,C466,'BR DTG ADW'!E:E)</f>
        <v>0</v>
      </c>
    </row>
    <row r="467" spans="1:8" ht="15.75" customHeight="1">
      <c r="A467" s="91" t="s">
        <v>232</v>
      </c>
      <c r="B467" s="91" t="s">
        <v>948</v>
      </c>
      <c r="C467" s="91" t="s">
        <v>232</v>
      </c>
      <c r="D467" s="91" t="s">
        <v>969</v>
      </c>
      <c r="E467" s="92">
        <v>0</v>
      </c>
      <c r="F467" s="91" t="s">
        <v>1185</v>
      </c>
      <c r="H467" s="3">
        <f>E467+SUMIF('BR DTG ADW'!C:C,C467,'BR DTG ADW'!E:E)</f>
        <v>0</v>
      </c>
    </row>
    <row r="468" spans="1:8" ht="15.75" customHeight="1">
      <c r="A468" s="91" t="s">
        <v>498</v>
      </c>
      <c r="B468" s="91" t="s">
        <v>948</v>
      </c>
      <c r="C468" s="91" t="s">
        <v>498</v>
      </c>
      <c r="D468" s="91" t="s">
        <v>1414</v>
      </c>
      <c r="E468" s="92">
        <v>1</v>
      </c>
      <c r="F468" s="91" t="s">
        <v>1185</v>
      </c>
      <c r="H468" s="3">
        <f>E468+SUMIF('BR DTG ADW'!C:C,C468,'BR DTG ADW'!E:E)</f>
        <v>1</v>
      </c>
    </row>
    <row r="469" spans="1:8" ht="15.75" customHeight="1">
      <c r="A469" s="91" t="s">
        <v>3019</v>
      </c>
      <c r="B469" s="91" t="s">
        <v>876</v>
      </c>
      <c r="C469" s="91" t="s">
        <v>3019</v>
      </c>
      <c r="D469" s="91" t="s">
        <v>970</v>
      </c>
      <c r="E469" s="92">
        <v>0</v>
      </c>
      <c r="F469" s="91" t="s">
        <v>1185</v>
      </c>
      <c r="H469" s="3">
        <f>E469+SUMIF('BR DTG ADW'!C:C,C469,'BR DTG ADW'!E:E)</f>
        <v>0</v>
      </c>
    </row>
    <row r="470" spans="1:8" ht="15.75" customHeight="1">
      <c r="A470" s="91" t="s">
        <v>233</v>
      </c>
      <c r="B470" s="91" t="s">
        <v>948</v>
      </c>
      <c r="C470" s="91" t="s">
        <v>233</v>
      </c>
      <c r="D470" s="91" t="s">
        <v>971</v>
      </c>
      <c r="E470" s="92">
        <v>2</v>
      </c>
      <c r="F470" s="91" t="s">
        <v>1185</v>
      </c>
      <c r="H470" s="3">
        <f>E470+SUMIF('BR DTG ADW'!C:C,C470,'BR DTG ADW'!E:E)</f>
        <v>2</v>
      </c>
    </row>
    <row r="471" spans="1:8" ht="15.75" customHeight="1">
      <c r="A471" s="91" t="s">
        <v>8846</v>
      </c>
      <c r="B471" s="91" t="s">
        <v>876</v>
      </c>
      <c r="C471" s="91" t="s">
        <v>8846</v>
      </c>
      <c r="D471" s="91" t="s">
        <v>8847</v>
      </c>
      <c r="E471" s="92">
        <v>0</v>
      </c>
      <c r="F471" s="91" t="s">
        <v>1185</v>
      </c>
      <c r="H471" s="3">
        <f>E471+SUMIF('BR DTG ADW'!C:C,C471,'BR DTG ADW'!E:E)</f>
        <v>0</v>
      </c>
    </row>
    <row r="472" spans="1:8" ht="15.75" customHeight="1">
      <c r="A472" s="91" t="s">
        <v>234</v>
      </c>
      <c r="B472" s="91" t="s">
        <v>948</v>
      </c>
      <c r="C472" s="91" t="s">
        <v>234</v>
      </c>
      <c r="D472" s="91" t="s">
        <v>972</v>
      </c>
      <c r="E472" s="92">
        <v>2</v>
      </c>
      <c r="F472" s="91" t="s">
        <v>1185</v>
      </c>
      <c r="H472" s="3">
        <f>E472+SUMIF('BR DTG ADW'!C:C,C472,'BR DTG ADW'!E:E)</f>
        <v>2</v>
      </c>
    </row>
    <row r="473" spans="1:8" ht="15.75" customHeight="1">
      <c r="A473" s="91" t="s">
        <v>235</v>
      </c>
      <c r="B473" s="91" t="s">
        <v>948</v>
      </c>
      <c r="C473" s="91" t="s">
        <v>235</v>
      </c>
      <c r="D473" s="91" t="s">
        <v>973</v>
      </c>
      <c r="E473" s="92">
        <v>6</v>
      </c>
      <c r="F473" s="91" t="s">
        <v>1185</v>
      </c>
      <c r="H473" s="3">
        <f>E473+SUMIF('BR DTG ADW'!C:C,C473,'BR DTG ADW'!E:E)</f>
        <v>6</v>
      </c>
    </row>
    <row r="474" spans="1:8" ht="15.75" customHeight="1">
      <c r="A474" s="91" t="s">
        <v>236</v>
      </c>
      <c r="B474" s="91" t="s">
        <v>948</v>
      </c>
      <c r="C474" s="91" t="s">
        <v>236</v>
      </c>
      <c r="D474" s="91" t="s">
        <v>970</v>
      </c>
      <c r="E474" s="92">
        <v>9</v>
      </c>
      <c r="F474" s="91" t="s">
        <v>1185</v>
      </c>
      <c r="H474" s="3">
        <f>E474+SUMIF('BR DTG ADW'!C:C,C474,'BR DTG ADW'!E:E)</f>
        <v>9</v>
      </c>
    </row>
    <row r="475" spans="1:8" ht="15.75" customHeight="1">
      <c r="A475" s="91" t="s">
        <v>237</v>
      </c>
      <c r="B475" s="91" t="s">
        <v>948</v>
      </c>
      <c r="C475" s="91" t="s">
        <v>237</v>
      </c>
      <c r="D475" s="91" t="s">
        <v>974</v>
      </c>
      <c r="E475" s="92">
        <v>7</v>
      </c>
      <c r="F475" s="91" t="s">
        <v>1185</v>
      </c>
      <c r="H475" s="3">
        <f>E475+SUMIF('BR DTG ADW'!C:C,C475,'BR DTG ADW'!E:E)</f>
        <v>7</v>
      </c>
    </row>
    <row r="476" spans="1:8" ht="15.75" customHeight="1">
      <c r="A476" s="91" t="s">
        <v>3020</v>
      </c>
      <c r="B476" s="91" t="s">
        <v>876</v>
      </c>
      <c r="C476" s="91" t="s">
        <v>3020</v>
      </c>
      <c r="D476" s="91" t="s">
        <v>3021</v>
      </c>
      <c r="E476" s="92">
        <v>0</v>
      </c>
      <c r="F476" s="91" t="s">
        <v>1185</v>
      </c>
      <c r="H476" s="3">
        <f>E476+SUMIF('BR DTG ADW'!C:C,C476,'BR DTG ADW'!E:E)</f>
        <v>0</v>
      </c>
    </row>
    <row r="477" spans="1:8" ht="15.75" customHeight="1">
      <c r="A477" s="91" t="s">
        <v>975</v>
      </c>
      <c r="B477" s="91" t="s">
        <v>948</v>
      </c>
      <c r="C477" s="91" t="s">
        <v>975</v>
      </c>
      <c r="D477" s="91" t="s">
        <v>976</v>
      </c>
      <c r="E477" s="92">
        <v>1</v>
      </c>
      <c r="F477" s="91" t="s">
        <v>1185</v>
      </c>
      <c r="H477" s="3">
        <f>E477+SUMIF('BR DTG ADW'!C:C,C477,'BR DTG ADW'!E:E)</f>
        <v>1</v>
      </c>
    </row>
    <row r="478" spans="1:8" ht="15.75" customHeight="1">
      <c r="A478" s="91" t="s">
        <v>238</v>
      </c>
      <c r="B478" s="91" t="s">
        <v>948</v>
      </c>
      <c r="C478" s="91" t="s">
        <v>238</v>
      </c>
      <c r="D478" s="91" t="s">
        <v>977</v>
      </c>
      <c r="E478" s="92">
        <v>9</v>
      </c>
      <c r="F478" s="91" t="s">
        <v>1185</v>
      </c>
      <c r="H478" s="3">
        <f>E478+SUMIF('BR DTG ADW'!C:C,C478,'BR DTG ADW'!E:E)</f>
        <v>9</v>
      </c>
    </row>
    <row r="479" spans="1:8" ht="15.75" customHeight="1">
      <c r="A479" s="91" t="s">
        <v>3022</v>
      </c>
      <c r="B479" s="91" t="s">
        <v>948</v>
      </c>
      <c r="C479" s="91" t="s">
        <v>3022</v>
      </c>
      <c r="D479" s="91" t="s">
        <v>3023</v>
      </c>
      <c r="E479" s="92">
        <v>1</v>
      </c>
      <c r="F479" s="91" t="s">
        <v>1185</v>
      </c>
      <c r="H479" s="3">
        <f>E479+SUMIF('BR DTG ADW'!C:C,C479,'BR DTG ADW'!E:E)</f>
        <v>1</v>
      </c>
    </row>
    <row r="480" spans="1:8" ht="15.75" customHeight="1">
      <c r="A480" s="91" t="s">
        <v>239</v>
      </c>
      <c r="B480" s="91" t="s">
        <v>948</v>
      </c>
      <c r="C480" s="91" t="s">
        <v>239</v>
      </c>
      <c r="D480" s="91" t="s">
        <v>978</v>
      </c>
      <c r="E480" s="92">
        <v>1</v>
      </c>
      <c r="F480" s="91" t="s">
        <v>1185</v>
      </c>
      <c r="H480" s="3">
        <f>E480+SUMIF('BR DTG ADW'!C:C,C480,'BR DTG ADW'!E:E)</f>
        <v>1</v>
      </c>
    </row>
    <row r="481" spans="1:8" ht="15.75" customHeight="1">
      <c r="A481" s="91" t="s">
        <v>3024</v>
      </c>
      <c r="B481" s="91" t="s">
        <v>948</v>
      </c>
      <c r="C481" s="91" t="s">
        <v>3024</v>
      </c>
      <c r="D481" s="91" t="s">
        <v>3025</v>
      </c>
      <c r="E481" s="92">
        <v>0</v>
      </c>
      <c r="F481" s="91" t="s">
        <v>1185</v>
      </c>
      <c r="H481" s="3">
        <f>E481+SUMIF('BR DTG ADW'!C:C,C481,'BR DTG ADW'!E:E)</f>
        <v>0</v>
      </c>
    </row>
    <row r="482" spans="1:8" ht="15.75" customHeight="1">
      <c r="A482" s="91" t="s">
        <v>10756</v>
      </c>
      <c r="B482" s="91" t="s">
        <v>948</v>
      </c>
      <c r="C482" s="91" t="s">
        <v>10756</v>
      </c>
      <c r="D482" s="91" t="s">
        <v>8849</v>
      </c>
      <c r="E482" s="92">
        <v>0</v>
      </c>
      <c r="F482" s="91" t="s">
        <v>1185</v>
      </c>
      <c r="H482" s="3">
        <f>E482+SUMIF('BR DTG ADW'!C:C,C482,'BR DTG ADW'!E:E)</f>
        <v>0</v>
      </c>
    </row>
    <row r="483" spans="1:8" ht="15.75" customHeight="1">
      <c r="A483" s="91" t="s">
        <v>8848</v>
      </c>
      <c r="B483" s="91" t="s">
        <v>948</v>
      </c>
      <c r="C483" s="91" t="s">
        <v>8848</v>
      </c>
      <c r="D483" s="91" t="s">
        <v>8849</v>
      </c>
      <c r="E483" s="92">
        <v>0</v>
      </c>
      <c r="F483" s="91" t="s">
        <v>1185</v>
      </c>
      <c r="H483" s="3">
        <f>E483+SUMIF('BR DTG ADW'!C:C,C483,'BR DTG ADW'!E:E)</f>
        <v>0</v>
      </c>
    </row>
    <row r="484" spans="1:8" ht="15.75" customHeight="1">
      <c r="A484" s="91" t="s">
        <v>1759</v>
      </c>
      <c r="B484" s="91" t="s">
        <v>876</v>
      </c>
      <c r="C484" s="91" t="s">
        <v>1759</v>
      </c>
      <c r="D484" s="91" t="s">
        <v>1760</v>
      </c>
      <c r="E484" s="92">
        <v>18</v>
      </c>
      <c r="F484" s="91" t="s">
        <v>1185</v>
      </c>
      <c r="H484" s="3">
        <f>E484+SUMIF('BR DTG ADW'!C:C,C484,'BR DTG ADW'!E:E)</f>
        <v>18</v>
      </c>
    </row>
    <row r="485" spans="1:8" ht="15.75" customHeight="1">
      <c r="A485" s="91" t="s">
        <v>3026</v>
      </c>
      <c r="B485" s="91" t="s">
        <v>876</v>
      </c>
      <c r="C485" s="91" t="s">
        <v>3026</v>
      </c>
      <c r="D485" s="91" t="s">
        <v>3027</v>
      </c>
      <c r="E485" s="92">
        <v>0</v>
      </c>
      <c r="F485" s="91" t="s">
        <v>1185</v>
      </c>
      <c r="H485" s="3">
        <f>E485+SUMIF('BR DTG ADW'!C:C,C485,'BR DTG ADW'!E:E)</f>
        <v>0</v>
      </c>
    </row>
    <row r="486" spans="1:8" ht="15.75" customHeight="1">
      <c r="A486" s="91" t="s">
        <v>3030</v>
      </c>
      <c r="B486" s="91" t="s">
        <v>876</v>
      </c>
      <c r="C486" s="91" t="s">
        <v>3030</v>
      </c>
      <c r="D486" s="91" t="s">
        <v>3031</v>
      </c>
      <c r="E486" s="92">
        <v>0</v>
      </c>
      <c r="F486" s="91" t="s">
        <v>1185</v>
      </c>
      <c r="H486" s="3">
        <f>E486+SUMIF('BR DTG ADW'!C:C,C486,'BR DTG ADW'!E:E)</f>
        <v>0</v>
      </c>
    </row>
    <row r="487" spans="1:8" ht="15.75" customHeight="1">
      <c r="A487" s="91" t="s">
        <v>3032</v>
      </c>
      <c r="B487" s="91" t="s">
        <v>876</v>
      </c>
      <c r="C487" s="91" t="s">
        <v>3032</v>
      </c>
      <c r="D487" s="91" t="s">
        <v>3033</v>
      </c>
      <c r="E487" s="92">
        <v>0</v>
      </c>
      <c r="F487" s="91" t="s">
        <v>1185</v>
      </c>
      <c r="H487" s="3">
        <f>E487+SUMIF('BR DTG ADW'!C:C,C487,'BR DTG ADW'!E:E)</f>
        <v>0</v>
      </c>
    </row>
    <row r="488" spans="1:8" ht="15.75" customHeight="1">
      <c r="A488" s="91" t="s">
        <v>3036</v>
      </c>
      <c r="B488" s="91" t="s">
        <v>876</v>
      </c>
      <c r="C488" s="91" t="s">
        <v>3036</v>
      </c>
      <c r="D488" s="91" t="s">
        <v>3037</v>
      </c>
      <c r="E488" s="92">
        <v>0</v>
      </c>
      <c r="F488" s="91" t="s">
        <v>1185</v>
      </c>
      <c r="H488" s="3">
        <f>E488+SUMIF('BR DTG ADW'!C:C,C488,'BR DTG ADW'!E:E)</f>
        <v>0</v>
      </c>
    </row>
    <row r="489" spans="1:8" ht="15.75" customHeight="1">
      <c r="A489" s="91" t="s">
        <v>3038</v>
      </c>
      <c r="B489" s="91" t="s">
        <v>876</v>
      </c>
      <c r="C489" s="91" t="s">
        <v>3038</v>
      </c>
      <c r="D489" s="91" t="s">
        <v>10757</v>
      </c>
      <c r="E489" s="92">
        <v>0</v>
      </c>
      <c r="F489" s="91" t="s">
        <v>1185</v>
      </c>
      <c r="H489" s="3">
        <f>E489+SUMIF('BR DTG ADW'!C:C,C489,'BR DTG ADW'!E:E)</f>
        <v>0</v>
      </c>
    </row>
    <row r="490" spans="1:8" ht="15.75" customHeight="1">
      <c r="A490" s="91" t="s">
        <v>8850</v>
      </c>
      <c r="B490" s="91" t="s">
        <v>876</v>
      </c>
      <c r="C490" s="91" t="s">
        <v>8850</v>
      </c>
      <c r="D490" s="91" t="s">
        <v>8851</v>
      </c>
      <c r="E490" s="92">
        <v>0</v>
      </c>
      <c r="F490" s="91" t="s">
        <v>1185</v>
      </c>
      <c r="H490" s="3">
        <f>E490+SUMIF('BR DTG ADW'!C:C,C490,'BR DTG ADW'!E:E)</f>
        <v>0</v>
      </c>
    </row>
    <row r="491" spans="1:8" ht="15.75" customHeight="1">
      <c r="A491" s="91" t="s">
        <v>10758</v>
      </c>
      <c r="B491" s="91" t="s">
        <v>876</v>
      </c>
      <c r="C491" s="91" t="s">
        <v>10758</v>
      </c>
      <c r="D491" s="91" t="s">
        <v>10759</v>
      </c>
      <c r="E491" s="92">
        <v>0</v>
      </c>
      <c r="F491" s="91" t="s">
        <v>1185</v>
      </c>
      <c r="H491" s="3">
        <f>E491+SUMIF('BR DTG ADW'!C:C,C491,'BR DTG ADW'!E:E)</f>
        <v>0</v>
      </c>
    </row>
    <row r="492" spans="1:8" ht="15.75" customHeight="1">
      <c r="A492" s="91" t="s">
        <v>10760</v>
      </c>
      <c r="B492" s="91" t="s">
        <v>876</v>
      </c>
      <c r="C492" s="91" t="s">
        <v>10760</v>
      </c>
      <c r="D492" s="91" t="s">
        <v>10761</v>
      </c>
      <c r="E492" s="92">
        <v>0</v>
      </c>
      <c r="F492" s="91" t="s">
        <v>1185</v>
      </c>
      <c r="H492" s="3">
        <f>E492+SUMIF('BR DTG ADW'!C:C,C492,'BR DTG ADW'!E:E)</f>
        <v>0</v>
      </c>
    </row>
    <row r="493" spans="1:8" ht="15.75" customHeight="1">
      <c r="A493" s="91" t="s">
        <v>2118</v>
      </c>
      <c r="B493" s="91" t="s">
        <v>876</v>
      </c>
      <c r="C493" s="91" t="s">
        <v>2118</v>
      </c>
      <c r="D493" s="91" t="s">
        <v>2119</v>
      </c>
      <c r="E493" s="92">
        <v>0</v>
      </c>
      <c r="F493" s="91" t="s">
        <v>1185</v>
      </c>
      <c r="H493" s="3">
        <f>E493+SUMIF('BR DTG ADW'!C:C,C493,'BR DTG ADW'!E:E)</f>
        <v>0</v>
      </c>
    </row>
    <row r="494" spans="1:8" ht="15.75" customHeight="1">
      <c r="A494" s="91" t="s">
        <v>3044</v>
      </c>
      <c r="B494" s="91" t="s">
        <v>876</v>
      </c>
      <c r="C494" s="91" t="s">
        <v>3044</v>
      </c>
      <c r="D494" s="91" t="s">
        <v>1415</v>
      </c>
      <c r="E494" s="92">
        <v>0</v>
      </c>
      <c r="F494" s="91" t="s">
        <v>1185</v>
      </c>
      <c r="H494" s="3">
        <f>E494+SUMIF('BR DTG ADW'!C:C,C494,'BR DTG ADW'!E:E)</f>
        <v>0</v>
      </c>
    </row>
    <row r="495" spans="1:8" ht="15.75" customHeight="1">
      <c r="A495" s="91" t="s">
        <v>10762</v>
      </c>
      <c r="B495" s="91" t="s">
        <v>876</v>
      </c>
      <c r="C495" s="91" t="s">
        <v>10762</v>
      </c>
      <c r="D495" s="91" t="s">
        <v>10763</v>
      </c>
      <c r="E495" s="92">
        <v>0</v>
      </c>
      <c r="F495" s="91" t="s">
        <v>1185</v>
      </c>
      <c r="H495" s="3">
        <f>E495+SUMIF('BR DTG ADW'!C:C,C495,'BR DTG ADW'!E:E)</f>
        <v>0</v>
      </c>
    </row>
    <row r="496" spans="1:8" ht="15.75" customHeight="1">
      <c r="A496" s="91" t="s">
        <v>3045</v>
      </c>
      <c r="B496" s="91" t="s">
        <v>876</v>
      </c>
      <c r="C496" s="91" t="s">
        <v>3045</v>
      </c>
      <c r="D496" s="91" t="s">
        <v>3046</v>
      </c>
      <c r="E496" s="92">
        <v>0</v>
      </c>
      <c r="F496" s="91" t="s">
        <v>1185</v>
      </c>
      <c r="H496" s="3">
        <f>E496+SUMIF('BR DTG ADW'!C:C,C496,'BR DTG ADW'!E:E)</f>
        <v>0</v>
      </c>
    </row>
    <row r="497" spans="1:8" ht="15.75" customHeight="1">
      <c r="A497" s="91" t="s">
        <v>3047</v>
      </c>
      <c r="B497" s="91" t="s">
        <v>876</v>
      </c>
      <c r="C497" s="91" t="s">
        <v>3047</v>
      </c>
      <c r="D497" s="91" t="s">
        <v>3048</v>
      </c>
      <c r="E497" s="92">
        <v>0</v>
      </c>
      <c r="F497" s="91" t="s">
        <v>1185</v>
      </c>
      <c r="H497" s="3">
        <f>E497+SUMIF('BR DTG ADW'!C:C,C497,'BR DTG ADW'!E:E)</f>
        <v>0</v>
      </c>
    </row>
    <row r="498" spans="1:8" ht="15.75" customHeight="1">
      <c r="A498" s="91" t="s">
        <v>1416</v>
      </c>
      <c r="B498" s="91" t="s">
        <v>948</v>
      </c>
      <c r="C498" s="91" t="s">
        <v>1416</v>
      </c>
      <c r="D498" s="91" t="s">
        <v>979</v>
      </c>
      <c r="E498" s="92">
        <v>1</v>
      </c>
      <c r="F498" s="91" t="s">
        <v>2327</v>
      </c>
      <c r="H498" s="3">
        <f>E498+SUMIF('BR DTG ADW'!C:C,C498,'BR DTG ADW'!E:E)</f>
        <v>1</v>
      </c>
    </row>
    <row r="499" spans="1:8" ht="15.75" customHeight="1">
      <c r="A499" s="91" t="s">
        <v>1417</v>
      </c>
      <c r="B499" s="91" t="s">
        <v>948</v>
      </c>
      <c r="C499" s="91" t="s">
        <v>1417</v>
      </c>
      <c r="D499" s="91" t="s">
        <v>1418</v>
      </c>
      <c r="E499" s="92">
        <v>6</v>
      </c>
      <c r="F499" s="91" t="s">
        <v>1185</v>
      </c>
      <c r="H499" s="3">
        <f>E499+SUMIF('BR DTG ADW'!C:C,C499,'BR DTG ADW'!E:E)</f>
        <v>6</v>
      </c>
    </row>
    <row r="500" spans="1:8" ht="15.75" customHeight="1">
      <c r="A500" s="91" t="s">
        <v>240</v>
      </c>
      <c r="B500" s="91" t="s">
        <v>948</v>
      </c>
      <c r="C500" s="91" t="s">
        <v>240</v>
      </c>
      <c r="D500" s="91" t="s">
        <v>980</v>
      </c>
      <c r="E500" s="92">
        <v>3</v>
      </c>
      <c r="F500" s="91" t="s">
        <v>1185</v>
      </c>
      <c r="H500" s="3">
        <f>E500+SUMIF('BR DTG ADW'!C:C,C500,'BR DTG ADW'!E:E)</f>
        <v>3</v>
      </c>
    </row>
    <row r="501" spans="1:8" ht="15.75" customHeight="1">
      <c r="A501" s="91" t="s">
        <v>2327</v>
      </c>
      <c r="B501" s="91" t="s">
        <v>948</v>
      </c>
      <c r="C501" s="91" t="s">
        <v>2327</v>
      </c>
      <c r="D501" s="91" t="s">
        <v>979</v>
      </c>
      <c r="E501" s="92">
        <v>0</v>
      </c>
      <c r="F501" s="91" t="s">
        <v>2327</v>
      </c>
      <c r="H501" s="3">
        <f>E501+SUMIF('BR DTG ADW'!C:C,C501,'BR DTG ADW'!E:E)</f>
        <v>0</v>
      </c>
    </row>
    <row r="502" spans="1:8" ht="15.75" customHeight="1">
      <c r="A502" s="91" t="s">
        <v>547</v>
      </c>
      <c r="B502" s="91" t="s">
        <v>948</v>
      </c>
      <c r="C502" s="91" t="s">
        <v>547</v>
      </c>
      <c r="D502" s="91" t="s">
        <v>981</v>
      </c>
      <c r="E502" s="92">
        <v>1</v>
      </c>
      <c r="F502" s="91" t="s">
        <v>1185</v>
      </c>
      <c r="H502" s="3">
        <f>E502+SUMIF('BR DTG ADW'!C:C,C502,'BR DTG ADW'!E:E)</f>
        <v>1</v>
      </c>
    </row>
    <row r="503" spans="1:8" ht="15.75" customHeight="1">
      <c r="A503" s="91" t="s">
        <v>241</v>
      </c>
      <c r="B503" s="91" t="s">
        <v>948</v>
      </c>
      <c r="C503" s="91" t="s">
        <v>241</v>
      </c>
      <c r="D503" s="91" t="s">
        <v>982</v>
      </c>
      <c r="E503" s="92">
        <v>0</v>
      </c>
      <c r="F503" s="91" t="s">
        <v>1185</v>
      </c>
      <c r="H503" s="3">
        <f>E503+SUMIF('BR DTG ADW'!C:C,C503,'BR DTG ADW'!E:E)</f>
        <v>0</v>
      </c>
    </row>
    <row r="504" spans="1:8" ht="15.75" customHeight="1">
      <c r="A504" s="91" t="s">
        <v>3051</v>
      </c>
      <c r="B504" s="91" t="s">
        <v>876</v>
      </c>
      <c r="C504" s="91" t="s">
        <v>3051</v>
      </c>
      <c r="D504" s="91" t="s">
        <v>3052</v>
      </c>
      <c r="E504" s="92">
        <v>0</v>
      </c>
      <c r="F504" s="91" t="s">
        <v>1185</v>
      </c>
      <c r="H504" s="3">
        <f>E504+SUMIF('BR DTG ADW'!C:C,C504,'BR DTG ADW'!E:E)</f>
        <v>0</v>
      </c>
    </row>
    <row r="505" spans="1:8" ht="15.75" customHeight="1">
      <c r="A505" s="91" t="s">
        <v>640</v>
      </c>
      <c r="B505" s="91" t="s">
        <v>948</v>
      </c>
      <c r="C505" s="91" t="s">
        <v>640</v>
      </c>
      <c r="D505" s="91" t="s">
        <v>983</v>
      </c>
      <c r="E505" s="92">
        <v>1</v>
      </c>
      <c r="F505" s="91" t="s">
        <v>1185</v>
      </c>
      <c r="H505" s="3">
        <f>E505+SUMIF('BR DTG ADW'!C:C,C505,'BR DTG ADW'!E:E)</f>
        <v>1</v>
      </c>
    </row>
    <row r="506" spans="1:8" ht="15.75" customHeight="1">
      <c r="A506" s="91" t="s">
        <v>3055</v>
      </c>
      <c r="B506" s="91" t="s">
        <v>876</v>
      </c>
      <c r="C506" s="91" t="s">
        <v>3055</v>
      </c>
      <c r="D506" s="91" t="s">
        <v>3056</v>
      </c>
      <c r="E506" s="92">
        <v>1</v>
      </c>
      <c r="F506" s="91" t="s">
        <v>1185</v>
      </c>
      <c r="H506" s="3">
        <f>E506+SUMIF('BR DTG ADW'!C:C,C506,'BR DTG ADW'!E:E)</f>
        <v>1</v>
      </c>
    </row>
    <row r="507" spans="1:8" ht="15.75" customHeight="1">
      <c r="A507" s="91" t="s">
        <v>3057</v>
      </c>
      <c r="B507" s="91" t="s">
        <v>984</v>
      </c>
      <c r="C507" s="91" t="s">
        <v>3057</v>
      </c>
      <c r="D507" s="91" t="s">
        <v>3058</v>
      </c>
      <c r="E507" s="92">
        <v>3</v>
      </c>
      <c r="F507" s="91" t="s">
        <v>1185</v>
      </c>
      <c r="H507" s="3">
        <f>E507+SUMIF('BR DTG ADW'!C:C,C507,'BR DTG ADW'!E:E)</f>
        <v>3</v>
      </c>
    </row>
    <row r="508" spans="1:8" ht="15.75" customHeight="1">
      <c r="A508" s="91" t="s">
        <v>3059</v>
      </c>
      <c r="B508" s="91" t="s">
        <v>876</v>
      </c>
      <c r="C508" s="91" t="s">
        <v>3059</v>
      </c>
      <c r="D508" s="91" t="s">
        <v>3060</v>
      </c>
      <c r="E508" s="92">
        <v>0</v>
      </c>
      <c r="F508" s="91" t="s">
        <v>1185</v>
      </c>
      <c r="H508" s="3">
        <f>E508+SUMIF('BR DTG ADW'!C:C,C508,'BR DTG ADW'!E:E)</f>
        <v>0</v>
      </c>
    </row>
    <row r="509" spans="1:8" ht="15.75" customHeight="1">
      <c r="A509" s="91" t="s">
        <v>641</v>
      </c>
      <c r="B509" s="91" t="s">
        <v>898</v>
      </c>
      <c r="C509" s="91" t="s">
        <v>641</v>
      </c>
      <c r="D509" s="91" t="s">
        <v>985</v>
      </c>
      <c r="E509" s="92">
        <v>3</v>
      </c>
      <c r="F509" s="91" t="s">
        <v>1185</v>
      </c>
      <c r="H509" s="3">
        <f>E509+SUMIF('BR DTG ADW'!C:C,C509,'BR DTG ADW'!E:E)</f>
        <v>3</v>
      </c>
    </row>
    <row r="510" spans="1:8" ht="15.75" customHeight="1">
      <c r="A510" s="91" t="s">
        <v>642</v>
      </c>
      <c r="B510" s="91" t="s">
        <v>898</v>
      </c>
      <c r="C510" s="91" t="s">
        <v>642</v>
      </c>
      <c r="D510" s="91" t="s">
        <v>985</v>
      </c>
      <c r="E510" s="92">
        <v>0</v>
      </c>
      <c r="F510" s="91" t="s">
        <v>1185</v>
      </c>
      <c r="H510" s="3">
        <f>E510+SUMIF('BR DTG ADW'!C:C,C510,'BR DTG ADW'!E:E)</f>
        <v>0</v>
      </c>
    </row>
    <row r="511" spans="1:8" ht="15.75" customHeight="1">
      <c r="A511" s="91" t="s">
        <v>10764</v>
      </c>
      <c r="B511" s="91" t="s">
        <v>876</v>
      </c>
      <c r="C511" s="91" t="s">
        <v>10764</v>
      </c>
      <c r="D511" s="91" t="s">
        <v>10765</v>
      </c>
      <c r="E511" s="92">
        <v>0</v>
      </c>
      <c r="F511" s="91" t="s">
        <v>1185</v>
      </c>
      <c r="H511" s="3">
        <f>E511+SUMIF('BR DTG ADW'!C:C,C511,'BR DTG ADW'!E:E)</f>
        <v>0</v>
      </c>
    </row>
    <row r="512" spans="1:8" ht="15.75" customHeight="1">
      <c r="A512" s="91" t="s">
        <v>3065</v>
      </c>
      <c r="B512" s="91" t="s">
        <v>876</v>
      </c>
      <c r="C512" s="91" t="s">
        <v>3065</v>
      </c>
      <c r="D512" s="91" t="s">
        <v>10766</v>
      </c>
      <c r="E512" s="92">
        <v>0</v>
      </c>
      <c r="F512" s="91" t="s">
        <v>1185</v>
      </c>
      <c r="H512" s="3">
        <f>E512+SUMIF('BR DTG ADW'!C:C,C512,'BR DTG ADW'!E:E)</f>
        <v>0</v>
      </c>
    </row>
    <row r="513" spans="1:8" ht="15.75" customHeight="1">
      <c r="A513" s="91" t="s">
        <v>3067</v>
      </c>
      <c r="B513" s="91" t="s">
        <v>936</v>
      </c>
      <c r="C513" s="91" t="s">
        <v>3067</v>
      </c>
      <c r="D513" s="91" t="s">
        <v>3068</v>
      </c>
      <c r="E513" s="92">
        <v>1</v>
      </c>
      <c r="F513" s="91" t="s">
        <v>1185</v>
      </c>
      <c r="H513" s="3">
        <f>E513+SUMIF('BR DTG ADW'!C:C,C513,'BR DTG ADW'!E:E)</f>
        <v>1</v>
      </c>
    </row>
    <row r="514" spans="1:8" ht="15.75" customHeight="1">
      <c r="A514" s="91" t="s">
        <v>3069</v>
      </c>
      <c r="B514" s="91" t="s">
        <v>876</v>
      </c>
      <c r="C514" s="91" t="s">
        <v>3069</v>
      </c>
      <c r="D514" s="91" t="s">
        <v>3070</v>
      </c>
      <c r="E514" s="92">
        <v>0</v>
      </c>
      <c r="F514" s="91" t="s">
        <v>1185</v>
      </c>
      <c r="H514" s="3">
        <f>E514+SUMIF('BR DTG ADW'!C:C,C514,'BR DTG ADW'!E:E)</f>
        <v>0</v>
      </c>
    </row>
    <row r="515" spans="1:8" ht="15.75" customHeight="1">
      <c r="A515" s="91" t="s">
        <v>3071</v>
      </c>
      <c r="B515" s="91" t="s">
        <v>876</v>
      </c>
      <c r="C515" s="91" t="s">
        <v>3071</v>
      </c>
      <c r="D515" s="91" t="s">
        <v>3072</v>
      </c>
      <c r="E515" s="92">
        <v>0</v>
      </c>
      <c r="F515" s="91" t="s">
        <v>1185</v>
      </c>
      <c r="H515" s="3">
        <f>E515+SUMIF('BR DTG ADW'!C:C,C515,'BR DTG ADW'!E:E)</f>
        <v>0</v>
      </c>
    </row>
    <row r="516" spans="1:8" ht="15.75" customHeight="1">
      <c r="A516" s="91" t="s">
        <v>3073</v>
      </c>
      <c r="B516" s="91" t="s">
        <v>888</v>
      </c>
      <c r="C516" s="91" t="s">
        <v>3073</v>
      </c>
      <c r="D516" s="91" t="s">
        <v>3074</v>
      </c>
      <c r="E516" s="92">
        <v>1</v>
      </c>
      <c r="F516" s="91" t="s">
        <v>1185</v>
      </c>
      <c r="H516" s="3">
        <f>E516+SUMIF('BR DTG ADW'!C:C,C516,'BR DTG ADW'!E:E)</f>
        <v>1</v>
      </c>
    </row>
    <row r="517" spans="1:8" ht="15.75" customHeight="1">
      <c r="A517" s="91" t="s">
        <v>242</v>
      </c>
      <c r="B517" s="91" t="s">
        <v>948</v>
      </c>
      <c r="C517" s="91" t="s">
        <v>242</v>
      </c>
      <c r="D517" s="91" t="s">
        <v>986</v>
      </c>
      <c r="E517" s="92">
        <v>5</v>
      </c>
      <c r="F517" s="91" t="s">
        <v>1185</v>
      </c>
      <c r="H517" s="3">
        <f>E517+SUMIF('BR DTG ADW'!C:C,C517,'BR DTG ADW'!E:E)</f>
        <v>5</v>
      </c>
    </row>
    <row r="518" spans="1:8" ht="15.75" customHeight="1">
      <c r="A518" s="91" t="s">
        <v>987</v>
      </c>
      <c r="B518" s="91" t="s">
        <v>876</v>
      </c>
      <c r="C518" s="91" t="s">
        <v>987</v>
      </c>
      <c r="D518" s="91" t="s">
        <v>10767</v>
      </c>
      <c r="E518" s="92">
        <v>0</v>
      </c>
      <c r="F518" s="91" t="s">
        <v>1185</v>
      </c>
      <c r="H518" s="3">
        <f>E518+SUMIF('BR DTG ADW'!C:C,C518,'BR DTG ADW'!E:E)</f>
        <v>0</v>
      </c>
    </row>
    <row r="519" spans="1:8" ht="15.75" customHeight="1">
      <c r="A519" s="91" t="s">
        <v>243</v>
      </c>
      <c r="B519" s="91" t="s">
        <v>948</v>
      </c>
      <c r="C519" s="91" t="s">
        <v>243</v>
      </c>
      <c r="D519" s="91" t="s">
        <v>988</v>
      </c>
      <c r="E519" s="92">
        <v>2</v>
      </c>
      <c r="F519" s="91" t="s">
        <v>1185</v>
      </c>
      <c r="H519" s="3">
        <f>E519+SUMIF('BR DTG ADW'!C:C,C519,'BR DTG ADW'!E:E)</f>
        <v>2</v>
      </c>
    </row>
    <row r="520" spans="1:8" ht="15.75" customHeight="1">
      <c r="A520" s="91" t="s">
        <v>1589</v>
      </c>
      <c r="B520" s="91" t="s">
        <v>948</v>
      </c>
      <c r="C520" s="91" t="s">
        <v>1589</v>
      </c>
      <c r="D520" s="91" t="s">
        <v>1961</v>
      </c>
      <c r="E520" s="92">
        <v>3</v>
      </c>
      <c r="F520" s="91" t="s">
        <v>1185</v>
      </c>
      <c r="H520" s="3">
        <f>E520+SUMIF('BR DTG ADW'!C:C,C520,'BR DTG ADW'!E:E)</f>
        <v>3</v>
      </c>
    </row>
    <row r="521" spans="1:8" ht="15.75" customHeight="1">
      <c r="A521" s="91" t="s">
        <v>244</v>
      </c>
      <c r="B521" s="91" t="s">
        <v>948</v>
      </c>
      <c r="C521" s="91" t="s">
        <v>244</v>
      </c>
      <c r="D521" s="91" t="s">
        <v>989</v>
      </c>
      <c r="E521" s="92">
        <v>3</v>
      </c>
      <c r="F521" s="91" t="s">
        <v>1185</v>
      </c>
      <c r="H521" s="3">
        <f>E521+SUMIF('BR DTG ADW'!C:C,C521,'BR DTG ADW'!E:E)</f>
        <v>3</v>
      </c>
    </row>
    <row r="522" spans="1:8" ht="15.75" customHeight="1">
      <c r="A522" s="91" t="s">
        <v>3077</v>
      </c>
      <c r="B522" s="91" t="s">
        <v>876</v>
      </c>
      <c r="C522" s="91" t="s">
        <v>3077</v>
      </c>
      <c r="D522" s="91" t="s">
        <v>3078</v>
      </c>
      <c r="E522" s="92">
        <v>0</v>
      </c>
      <c r="F522" s="91" t="s">
        <v>1185</v>
      </c>
      <c r="H522" s="3">
        <f>E522+SUMIF('BR DTG ADW'!C:C,C522,'BR DTG ADW'!E:E)</f>
        <v>0</v>
      </c>
    </row>
    <row r="523" spans="1:8" ht="15.75" customHeight="1">
      <c r="A523" s="91" t="s">
        <v>245</v>
      </c>
      <c r="B523" s="91" t="s">
        <v>948</v>
      </c>
      <c r="C523" s="91" t="s">
        <v>245</v>
      </c>
      <c r="D523" s="91" t="s">
        <v>990</v>
      </c>
      <c r="E523" s="92">
        <v>6</v>
      </c>
      <c r="F523" s="91" t="s">
        <v>1185</v>
      </c>
      <c r="H523" s="3">
        <f>E523+SUMIF('BR DTG ADW'!C:C,C523,'BR DTG ADW'!E:E)</f>
        <v>6</v>
      </c>
    </row>
    <row r="524" spans="1:8" ht="15.75" customHeight="1">
      <c r="A524" s="91" t="s">
        <v>3079</v>
      </c>
      <c r="B524" s="91" t="s">
        <v>876</v>
      </c>
      <c r="C524" s="91" t="s">
        <v>3079</v>
      </c>
      <c r="D524" s="91" t="s">
        <v>3080</v>
      </c>
      <c r="E524" s="92">
        <v>0</v>
      </c>
      <c r="F524" s="91" t="s">
        <v>1185</v>
      </c>
      <c r="H524" s="3">
        <f>E524+SUMIF('BR DTG ADW'!C:C,C524,'BR DTG ADW'!E:E)</f>
        <v>0</v>
      </c>
    </row>
    <row r="525" spans="1:8" ht="15.75" customHeight="1">
      <c r="A525" s="91" t="s">
        <v>246</v>
      </c>
      <c r="B525" s="91" t="s">
        <v>948</v>
      </c>
      <c r="C525" s="91" t="s">
        <v>246</v>
      </c>
      <c r="D525" s="91" t="s">
        <v>991</v>
      </c>
      <c r="E525" s="92">
        <v>4</v>
      </c>
      <c r="F525" s="91" t="s">
        <v>1185</v>
      </c>
      <c r="H525" s="3">
        <f>E525+SUMIF('BR DTG ADW'!C:C,C525,'BR DTG ADW'!E:E)</f>
        <v>4</v>
      </c>
    </row>
    <row r="526" spans="1:8" ht="15.75" customHeight="1">
      <c r="A526" s="91" t="s">
        <v>247</v>
      </c>
      <c r="B526" s="91" t="s">
        <v>948</v>
      </c>
      <c r="C526" s="91" t="s">
        <v>247</v>
      </c>
      <c r="D526" s="91" t="s">
        <v>992</v>
      </c>
      <c r="E526" s="92">
        <v>4</v>
      </c>
      <c r="F526" s="91" t="s">
        <v>1185</v>
      </c>
      <c r="H526" s="3">
        <f>E526+SUMIF('BR DTG ADW'!C:C,C526,'BR DTG ADW'!E:E)</f>
        <v>4</v>
      </c>
    </row>
    <row r="527" spans="1:8" ht="15.75" customHeight="1">
      <c r="A527" s="91" t="s">
        <v>248</v>
      </c>
      <c r="B527" s="91" t="s">
        <v>948</v>
      </c>
      <c r="C527" s="91" t="s">
        <v>248</v>
      </c>
      <c r="D527" s="91" t="s">
        <v>993</v>
      </c>
      <c r="E527" s="92">
        <v>2</v>
      </c>
      <c r="F527" s="91" t="s">
        <v>1185</v>
      </c>
      <c r="H527" s="3">
        <f>E527+SUMIF('BR DTG ADW'!C:C,C527,'BR DTG ADW'!E:E)</f>
        <v>2</v>
      </c>
    </row>
    <row r="528" spans="1:8" ht="15.75" customHeight="1">
      <c r="A528" s="91" t="s">
        <v>3081</v>
      </c>
      <c r="B528" s="91" t="s">
        <v>876</v>
      </c>
      <c r="C528" s="91" t="s">
        <v>3081</v>
      </c>
      <c r="D528" s="91" t="s">
        <v>3082</v>
      </c>
      <c r="E528" s="92">
        <v>0</v>
      </c>
      <c r="F528" s="91" t="s">
        <v>1185</v>
      </c>
      <c r="H528" s="3">
        <f>E528+SUMIF('BR DTG ADW'!C:C,C528,'BR DTG ADW'!E:E)</f>
        <v>0</v>
      </c>
    </row>
    <row r="529" spans="1:8" ht="15.75" customHeight="1">
      <c r="A529" s="91" t="s">
        <v>249</v>
      </c>
      <c r="B529" s="91" t="s">
        <v>948</v>
      </c>
      <c r="C529" s="91" t="s">
        <v>249</v>
      </c>
      <c r="D529" s="91" t="s">
        <v>994</v>
      </c>
      <c r="E529" s="92">
        <v>2</v>
      </c>
      <c r="F529" s="91" t="s">
        <v>1185</v>
      </c>
      <c r="H529" s="3">
        <f>E529+SUMIF('BR DTG ADW'!C:C,C529,'BR DTG ADW'!E:E)</f>
        <v>2</v>
      </c>
    </row>
    <row r="530" spans="1:8" ht="15.75" customHeight="1">
      <c r="A530" s="91" t="s">
        <v>3083</v>
      </c>
      <c r="B530" s="91" t="s">
        <v>876</v>
      </c>
      <c r="C530" s="91" t="s">
        <v>3083</v>
      </c>
      <c r="D530" s="91" t="s">
        <v>3084</v>
      </c>
      <c r="E530" s="92">
        <v>0</v>
      </c>
      <c r="F530" s="91" t="s">
        <v>1185</v>
      </c>
      <c r="H530" s="3">
        <f>E530+SUMIF('BR DTG ADW'!C:C,C530,'BR DTG ADW'!E:E)</f>
        <v>0</v>
      </c>
    </row>
    <row r="531" spans="1:8" ht="15.75" customHeight="1">
      <c r="A531" s="91" t="s">
        <v>250</v>
      </c>
      <c r="B531" s="91" t="s">
        <v>948</v>
      </c>
      <c r="C531" s="91" t="s">
        <v>250</v>
      </c>
      <c r="D531" s="91" t="s">
        <v>995</v>
      </c>
      <c r="E531" s="92">
        <v>2</v>
      </c>
      <c r="F531" s="91" t="s">
        <v>1185</v>
      </c>
      <c r="H531" s="3">
        <f>E531+SUMIF('BR DTG ADW'!C:C,C531,'BR DTG ADW'!E:E)</f>
        <v>2</v>
      </c>
    </row>
    <row r="532" spans="1:8" ht="15.75" customHeight="1">
      <c r="A532" s="91" t="s">
        <v>3085</v>
      </c>
      <c r="B532" s="91" t="s">
        <v>876</v>
      </c>
      <c r="C532" s="91" t="s">
        <v>3085</v>
      </c>
      <c r="D532" s="91" t="s">
        <v>3086</v>
      </c>
      <c r="E532" s="92">
        <v>0</v>
      </c>
      <c r="F532" s="91" t="s">
        <v>1185</v>
      </c>
      <c r="H532" s="3">
        <f>E532+SUMIF('BR DTG ADW'!C:C,C532,'BR DTG ADW'!E:E)</f>
        <v>0</v>
      </c>
    </row>
    <row r="533" spans="1:8" ht="15.75" customHeight="1">
      <c r="A533" s="91" t="s">
        <v>251</v>
      </c>
      <c r="B533" s="91" t="s">
        <v>948</v>
      </c>
      <c r="C533" s="91" t="s">
        <v>251</v>
      </c>
      <c r="D533" s="91" t="s">
        <v>996</v>
      </c>
      <c r="E533" s="92">
        <v>0</v>
      </c>
      <c r="F533" s="91" t="s">
        <v>1185</v>
      </c>
      <c r="H533" s="3">
        <f>E533+SUMIF('BR DTG ADW'!C:C,C533,'BR DTG ADW'!E:E)</f>
        <v>0</v>
      </c>
    </row>
    <row r="534" spans="1:8" ht="15.75" customHeight="1">
      <c r="A534" s="91" t="s">
        <v>2120</v>
      </c>
      <c r="B534" s="91" t="s">
        <v>876</v>
      </c>
      <c r="C534" s="91" t="s">
        <v>2120</v>
      </c>
      <c r="D534" s="91" t="s">
        <v>2121</v>
      </c>
      <c r="E534" s="92">
        <v>0</v>
      </c>
      <c r="F534" s="91" t="s">
        <v>1185</v>
      </c>
      <c r="H534" s="3">
        <f>E534+SUMIF('BR DTG ADW'!C:C,C534,'BR DTG ADW'!E:E)</f>
        <v>0</v>
      </c>
    </row>
    <row r="535" spans="1:8" ht="15.75" customHeight="1">
      <c r="A535" s="91" t="s">
        <v>3087</v>
      </c>
      <c r="B535" s="91" t="s">
        <v>876</v>
      </c>
      <c r="C535" s="91" t="s">
        <v>3087</v>
      </c>
      <c r="D535" s="91" t="s">
        <v>3088</v>
      </c>
      <c r="E535" s="92">
        <v>0</v>
      </c>
      <c r="F535" s="91" t="s">
        <v>1185</v>
      </c>
      <c r="H535" s="3">
        <f>E535+SUMIF('BR DTG ADW'!C:C,C535,'BR DTG ADW'!E:E)</f>
        <v>0</v>
      </c>
    </row>
    <row r="536" spans="1:8" ht="15.75" customHeight="1">
      <c r="A536" s="91" t="s">
        <v>10768</v>
      </c>
      <c r="B536" s="91" t="s">
        <v>876</v>
      </c>
      <c r="C536" s="91" t="s">
        <v>10768</v>
      </c>
      <c r="D536" s="91" t="s">
        <v>10769</v>
      </c>
      <c r="E536" s="92">
        <v>0</v>
      </c>
      <c r="F536" s="91" t="s">
        <v>1185</v>
      </c>
      <c r="H536" s="3">
        <f>E536+SUMIF('BR DTG ADW'!C:C,C536,'BR DTG ADW'!E:E)</f>
        <v>0</v>
      </c>
    </row>
    <row r="537" spans="1:8" ht="15.75" customHeight="1">
      <c r="A537" s="91" t="s">
        <v>2122</v>
      </c>
      <c r="B537" s="91" t="s">
        <v>876</v>
      </c>
      <c r="C537" s="91" t="s">
        <v>2122</v>
      </c>
      <c r="D537" s="91" t="s">
        <v>2123</v>
      </c>
      <c r="E537" s="92">
        <v>0</v>
      </c>
      <c r="F537" s="91" t="s">
        <v>1185</v>
      </c>
      <c r="H537" s="3">
        <f>E537+SUMIF('BR DTG ADW'!C:C,C537,'BR DTG ADW'!E:E)</f>
        <v>0</v>
      </c>
    </row>
    <row r="538" spans="1:8" ht="15.75" customHeight="1">
      <c r="A538" s="91" t="s">
        <v>10770</v>
      </c>
      <c r="B538" s="91" t="s">
        <v>876</v>
      </c>
      <c r="C538" s="91" t="s">
        <v>10770</v>
      </c>
      <c r="D538" s="91" t="s">
        <v>10771</v>
      </c>
      <c r="E538" s="92">
        <v>0</v>
      </c>
      <c r="F538" s="91" t="s">
        <v>1185</v>
      </c>
      <c r="H538" s="3">
        <f>E538+SUMIF('BR DTG ADW'!C:C,C538,'BR DTG ADW'!E:E)</f>
        <v>0</v>
      </c>
    </row>
    <row r="539" spans="1:8" ht="15.75" customHeight="1">
      <c r="A539" s="91" t="s">
        <v>1591</v>
      </c>
      <c r="B539" s="91" t="s">
        <v>948</v>
      </c>
      <c r="C539" s="91" t="s">
        <v>1591</v>
      </c>
      <c r="D539" s="91" t="s">
        <v>1962</v>
      </c>
      <c r="E539" s="92">
        <v>0</v>
      </c>
      <c r="F539" s="91" t="s">
        <v>1185</v>
      </c>
      <c r="H539" s="3">
        <f>E539+SUMIF('BR DTG ADW'!C:C,C539,'BR DTG ADW'!E:E)</f>
        <v>0</v>
      </c>
    </row>
    <row r="540" spans="1:8" ht="15.75" customHeight="1">
      <c r="A540" s="91" t="s">
        <v>10772</v>
      </c>
      <c r="B540" s="91" t="s">
        <v>876</v>
      </c>
      <c r="C540" s="91" t="s">
        <v>10772</v>
      </c>
      <c r="D540" s="91" t="s">
        <v>10773</v>
      </c>
      <c r="E540" s="92">
        <v>0</v>
      </c>
      <c r="F540" s="91" t="s">
        <v>1185</v>
      </c>
      <c r="H540" s="3">
        <f>E540+SUMIF('BR DTG ADW'!C:C,C540,'BR DTG ADW'!E:E)</f>
        <v>0</v>
      </c>
    </row>
    <row r="541" spans="1:8" ht="15.75" customHeight="1">
      <c r="A541" s="91" t="s">
        <v>3092</v>
      </c>
      <c r="B541" s="91" t="s">
        <v>876</v>
      </c>
      <c r="C541" s="91" t="s">
        <v>3092</v>
      </c>
      <c r="D541" s="91" t="s">
        <v>3093</v>
      </c>
      <c r="E541" s="92">
        <v>0</v>
      </c>
      <c r="F541" s="91" t="s">
        <v>1185</v>
      </c>
      <c r="H541" s="3">
        <f>E541+SUMIF('BR DTG ADW'!C:C,C541,'BR DTG ADW'!E:E)</f>
        <v>0</v>
      </c>
    </row>
    <row r="542" spans="1:8" ht="15.75" customHeight="1">
      <c r="A542" s="91" t="s">
        <v>10774</v>
      </c>
      <c r="B542" s="91" t="s">
        <v>948</v>
      </c>
      <c r="C542" s="91" t="s">
        <v>10774</v>
      </c>
      <c r="D542" s="91" t="s">
        <v>10775</v>
      </c>
      <c r="E542" s="92">
        <v>1</v>
      </c>
      <c r="F542" s="91" t="s">
        <v>1185</v>
      </c>
      <c r="H542" s="3">
        <f>E542+SUMIF('BR DTG ADW'!C:C,C542,'BR DTG ADW'!E:E)</f>
        <v>1</v>
      </c>
    </row>
    <row r="543" spans="1:8" ht="15.75" customHeight="1">
      <c r="A543" s="91" t="s">
        <v>1763</v>
      </c>
      <c r="B543" s="91" t="s">
        <v>876</v>
      </c>
      <c r="C543" s="91" t="s">
        <v>1763</v>
      </c>
      <c r="D543" s="91" t="s">
        <v>1764</v>
      </c>
      <c r="E543" s="92">
        <v>0</v>
      </c>
      <c r="F543" s="91" t="s">
        <v>1185</v>
      </c>
      <c r="H543" s="3">
        <f>E543+SUMIF('BR DTG ADW'!C:C,C543,'BR DTG ADW'!E:E)</f>
        <v>0</v>
      </c>
    </row>
    <row r="544" spans="1:8" ht="15.75" customHeight="1">
      <c r="A544" s="91" t="s">
        <v>10776</v>
      </c>
      <c r="B544" s="91" t="s">
        <v>876</v>
      </c>
      <c r="C544" s="91" t="s">
        <v>10776</v>
      </c>
      <c r="D544" s="91" t="s">
        <v>10777</v>
      </c>
      <c r="E544" s="92">
        <v>0</v>
      </c>
      <c r="F544" s="91" t="s">
        <v>1185</v>
      </c>
      <c r="H544" s="3">
        <f>E544+SUMIF('BR DTG ADW'!C:C,C544,'BR DTG ADW'!E:E)</f>
        <v>0</v>
      </c>
    </row>
    <row r="545" spans="1:8" ht="15.75" customHeight="1">
      <c r="A545" s="91" t="s">
        <v>1592</v>
      </c>
      <c r="B545" s="91" t="s">
        <v>876</v>
      </c>
      <c r="C545" s="91" t="s">
        <v>1592</v>
      </c>
      <c r="D545" s="91" t="s">
        <v>1963</v>
      </c>
      <c r="E545" s="92">
        <v>0</v>
      </c>
      <c r="F545" s="91" t="s">
        <v>1185</v>
      </c>
      <c r="H545" s="3">
        <f>E545+SUMIF('BR DTG ADW'!C:C,C545,'BR DTG ADW'!E:E)</f>
        <v>0</v>
      </c>
    </row>
    <row r="546" spans="1:8" ht="15.75" customHeight="1">
      <c r="A546" s="91" t="s">
        <v>10778</v>
      </c>
      <c r="B546" s="91" t="s">
        <v>876</v>
      </c>
      <c r="C546" s="91" t="s">
        <v>10778</v>
      </c>
      <c r="D546" s="91" t="s">
        <v>10779</v>
      </c>
      <c r="E546" s="92">
        <v>0</v>
      </c>
      <c r="F546" s="91" t="s">
        <v>1185</v>
      </c>
      <c r="H546" s="3">
        <f>E546+SUMIF('BR DTG ADW'!C:C,C546,'BR DTG ADW'!E:E)</f>
        <v>0</v>
      </c>
    </row>
    <row r="547" spans="1:8" ht="15.75" customHeight="1">
      <c r="A547" s="91" t="s">
        <v>3094</v>
      </c>
      <c r="B547" s="91" t="s">
        <v>876</v>
      </c>
      <c r="C547" s="91" t="s">
        <v>3094</v>
      </c>
      <c r="D547" s="91" t="s">
        <v>1593</v>
      </c>
      <c r="E547" s="92">
        <v>0</v>
      </c>
      <c r="F547" s="91" t="s">
        <v>1185</v>
      </c>
      <c r="H547" s="3">
        <f>E547+SUMIF('BR DTG ADW'!C:C,C547,'BR DTG ADW'!E:E)</f>
        <v>0</v>
      </c>
    </row>
    <row r="548" spans="1:8" ht="15.75" customHeight="1">
      <c r="A548" s="91" t="s">
        <v>3095</v>
      </c>
      <c r="B548" s="91" t="s">
        <v>876</v>
      </c>
      <c r="C548" s="91" t="s">
        <v>3095</v>
      </c>
      <c r="D548" s="91" t="s">
        <v>3096</v>
      </c>
      <c r="E548" s="92">
        <v>0</v>
      </c>
      <c r="F548" s="91" t="s">
        <v>1185</v>
      </c>
      <c r="H548" s="3">
        <f>E548+SUMIF('BR DTG ADW'!C:C,C548,'BR DTG ADW'!E:E)</f>
        <v>0</v>
      </c>
    </row>
    <row r="549" spans="1:8" ht="15.75" customHeight="1">
      <c r="A549" s="91" t="s">
        <v>548</v>
      </c>
      <c r="B549" s="91" t="s">
        <v>948</v>
      </c>
      <c r="C549" s="91" t="s">
        <v>548</v>
      </c>
      <c r="D549" s="91" t="s">
        <v>997</v>
      </c>
      <c r="E549" s="92">
        <v>3</v>
      </c>
      <c r="F549" s="91" t="s">
        <v>1185</v>
      </c>
      <c r="H549" s="3">
        <f>E549+SUMIF('BR DTG ADW'!C:C,C549,'BR DTG ADW'!E:E)</f>
        <v>3</v>
      </c>
    </row>
    <row r="550" spans="1:8" ht="15.75" customHeight="1">
      <c r="A550" s="91" t="s">
        <v>10780</v>
      </c>
      <c r="B550" s="91" t="s">
        <v>876</v>
      </c>
      <c r="C550" s="91" t="s">
        <v>10780</v>
      </c>
      <c r="D550" s="91" t="s">
        <v>10781</v>
      </c>
      <c r="E550" s="92">
        <v>3</v>
      </c>
      <c r="F550" s="91" t="s">
        <v>1185</v>
      </c>
      <c r="H550" s="3">
        <f>E550+SUMIF('BR DTG ADW'!C:C,C550,'BR DTG ADW'!E:E)</f>
        <v>3</v>
      </c>
    </row>
    <row r="551" spans="1:8" ht="15.75" customHeight="1">
      <c r="A551" s="91" t="s">
        <v>549</v>
      </c>
      <c r="B551" s="91" t="s">
        <v>948</v>
      </c>
      <c r="C551" s="91" t="s">
        <v>549</v>
      </c>
      <c r="D551" s="91" t="s">
        <v>998</v>
      </c>
      <c r="E551" s="92">
        <v>3</v>
      </c>
      <c r="F551" s="91" t="s">
        <v>1185</v>
      </c>
      <c r="H551" s="3">
        <f>E551+SUMIF('BR DTG ADW'!C:C,C551,'BR DTG ADW'!E:E)</f>
        <v>3</v>
      </c>
    </row>
    <row r="552" spans="1:8" ht="15.75" customHeight="1">
      <c r="A552" s="91" t="s">
        <v>1964</v>
      </c>
      <c r="B552" s="91" t="s">
        <v>876</v>
      </c>
      <c r="C552" s="91" t="s">
        <v>1964</v>
      </c>
      <c r="D552" s="91" t="s">
        <v>1965</v>
      </c>
      <c r="E552" s="92">
        <v>0</v>
      </c>
      <c r="F552" s="91" t="s">
        <v>1185</v>
      </c>
      <c r="H552" s="3">
        <f>E552+SUMIF('BR DTG ADW'!C:C,C552,'BR DTG ADW'!E:E)</f>
        <v>0</v>
      </c>
    </row>
    <row r="553" spans="1:8" ht="15.75" customHeight="1">
      <c r="A553" s="91" t="s">
        <v>3098</v>
      </c>
      <c r="B553" s="91" t="s">
        <v>948</v>
      </c>
      <c r="C553" s="91" t="s">
        <v>3098</v>
      </c>
      <c r="D553" s="91" t="s">
        <v>3101</v>
      </c>
      <c r="E553" s="92">
        <v>1</v>
      </c>
      <c r="F553" s="91" t="s">
        <v>1185</v>
      </c>
      <c r="H553" s="3">
        <f>E553+SUMIF('BR DTG ADW'!C:C,C553,'BR DTG ADW'!E:E)</f>
        <v>1</v>
      </c>
    </row>
    <row r="554" spans="1:8" ht="15.75" customHeight="1">
      <c r="A554" s="91" t="s">
        <v>3100</v>
      </c>
      <c r="B554" s="91" t="s">
        <v>876</v>
      </c>
      <c r="C554" s="91" t="s">
        <v>3100</v>
      </c>
      <c r="D554" s="91" t="s">
        <v>3101</v>
      </c>
      <c r="E554" s="92">
        <v>0</v>
      </c>
      <c r="F554" s="91" t="s">
        <v>1185</v>
      </c>
      <c r="H554" s="3">
        <f>E554+SUMIF('BR DTG ADW'!C:C,C554,'BR DTG ADW'!E:E)</f>
        <v>0</v>
      </c>
    </row>
    <row r="555" spans="1:8" ht="15.75" customHeight="1">
      <c r="A555" s="91" t="s">
        <v>2128</v>
      </c>
      <c r="B555" s="91" t="s">
        <v>876</v>
      </c>
      <c r="C555" s="91" t="s">
        <v>2128</v>
      </c>
      <c r="D555" s="91" t="s">
        <v>10782</v>
      </c>
      <c r="E555" s="92">
        <v>0</v>
      </c>
      <c r="F555" s="91" t="s">
        <v>1185</v>
      </c>
      <c r="H555" s="3">
        <f>E555+SUMIF('BR DTG ADW'!C:C,C555,'BR DTG ADW'!E:E)</f>
        <v>0</v>
      </c>
    </row>
    <row r="556" spans="1:8" ht="15.75" customHeight="1">
      <c r="A556" s="91" t="s">
        <v>1594</v>
      </c>
      <c r="B556" s="91" t="s">
        <v>876</v>
      </c>
      <c r="C556" s="91" t="s">
        <v>1594</v>
      </c>
      <c r="D556" s="91" t="s">
        <v>10783</v>
      </c>
      <c r="E556" s="92">
        <v>0</v>
      </c>
      <c r="F556" s="91" t="s">
        <v>1185</v>
      </c>
      <c r="H556" s="3">
        <f>E556+SUMIF('BR DTG ADW'!C:C,C556,'BR DTG ADW'!E:E)</f>
        <v>0</v>
      </c>
    </row>
    <row r="557" spans="1:8" ht="15.75" customHeight="1">
      <c r="A557" s="91" t="s">
        <v>1966</v>
      </c>
      <c r="B557" s="91" t="s">
        <v>876</v>
      </c>
      <c r="C557" s="91" t="s">
        <v>1966</v>
      </c>
      <c r="D557" s="91" t="s">
        <v>1967</v>
      </c>
      <c r="E557" s="92">
        <v>0</v>
      </c>
      <c r="F557" s="91" t="s">
        <v>1185</v>
      </c>
      <c r="H557" s="3">
        <f>E557+SUMIF('BR DTG ADW'!C:C,C557,'BR DTG ADW'!E:E)</f>
        <v>0</v>
      </c>
    </row>
    <row r="558" spans="1:8" ht="15.75" customHeight="1">
      <c r="A558" s="91" t="s">
        <v>1765</v>
      </c>
      <c r="B558" s="91" t="s">
        <v>876</v>
      </c>
      <c r="C558" s="91" t="s">
        <v>1765</v>
      </c>
      <c r="D558" s="91" t="s">
        <v>1766</v>
      </c>
      <c r="E558" s="92">
        <v>0</v>
      </c>
      <c r="F558" s="91" t="s">
        <v>1185</v>
      </c>
      <c r="H558" s="3">
        <f>E558+SUMIF('BR DTG ADW'!C:C,C558,'BR DTG ADW'!E:E)</f>
        <v>0</v>
      </c>
    </row>
    <row r="559" spans="1:8" ht="15.75" customHeight="1">
      <c r="A559" s="91" t="s">
        <v>1767</v>
      </c>
      <c r="B559" s="91" t="s">
        <v>876</v>
      </c>
      <c r="C559" s="91" t="s">
        <v>1767</v>
      </c>
      <c r="D559" s="91" t="s">
        <v>10784</v>
      </c>
      <c r="E559" s="92">
        <v>0</v>
      </c>
      <c r="F559" s="91" t="s">
        <v>1185</v>
      </c>
      <c r="H559" s="3">
        <f>E559+SUMIF('BR DTG ADW'!C:C,C559,'BR DTG ADW'!E:E)</f>
        <v>0</v>
      </c>
    </row>
    <row r="560" spans="1:8" ht="15.75" customHeight="1">
      <c r="A560" s="91" t="s">
        <v>3103</v>
      </c>
      <c r="B560" s="91" t="s">
        <v>876</v>
      </c>
      <c r="C560" s="91" t="s">
        <v>3103</v>
      </c>
      <c r="D560" s="91" t="s">
        <v>3104</v>
      </c>
      <c r="E560" s="92">
        <v>0</v>
      </c>
      <c r="F560" s="91" t="s">
        <v>1185</v>
      </c>
      <c r="H560" s="3">
        <f>E560+SUMIF('BR DTG ADW'!C:C,C560,'BR DTG ADW'!E:E)</f>
        <v>0</v>
      </c>
    </row>
    <row r="561" spans="1:8" ht="15.75" customHeight="1">
      <c r="A561" s="91" t="s">
        <v>3105</v>
      </c>
      <c r="B561" s="91" t="s">
        <v>948</v>
      </c>
      <c r="C561" s="91" t="s">
        <v>3105</v>
      </c>
      <c r="D561" s="91" t="s">
        <v>3106</v>
      </c>
      <c r="E561" s="92">
        <v>2</v>
      </c>
      <c r="F561" s="91" t="s">
        <v>1185</v>
      </c>
      <c r="H561" s="3">
        <f>E561+SUMIF('BR DTG ADW'!C:C,C561,'BR DTG ADW'!E:E)</f>
        <v>2</v>
      </c>
    </row>
    <row r="562" spans="1:8" ht="15.75" customHeight="1">
      <c r="A562" s="91" t="s">
        <v>10785</v>
      </c>
      <c r="B562" s="91" t="s">
        <v>876</v>
      </c>
      <c r="C562" s="91" t="s">
        <v>10785</v>
      </c>
      <c r="D562" s="91" t="s">
        <v>10786</v>
      </c>
      <c r="E562" s="92">
        <v>0</v>
      </c>
      <c r="F562" s="91" t="s">
        <v>1185</v>
      </c>
      <c r="H562" s="3">
        <f>E562+SUMIF('BR DTG ADW'!C:C,C562,'BR DTG ADW'!E:E)</f>
        <v>0</v>
      </c>
    </row>
    <row r="563" spans="1:8" ht="15.75" customHeight="1">
      <c r="A563" s="91" t="s">
        <v>645</v>
      </c>
      <c r="B563" s="91" t="s">
        <v>876</v>
      </c>
      <c r="C563" s="91" t="s">
        <v>645</v>
      </c>
      <c r="D563" s="91" t="s">
        <v>646</v>
      </c>
      <c r="E563" s="92">
        <v>0</v>
      </c>
      <c r="F563" s="91" t="s">
        <v>1185</v>
      </c>
      <c r="H563" s="3">
        <f>E563+SUMIF('BR DTG ADW'!C:C,C563,'BR DTG ADW'!E:E)</f>
        <v>0</v>
      </c>
    </row>
    <row r="564" spans="1:8" ht="15.75" customHeight="1">
      <c r="A564" s="91" t="s">
        <v>3109</v>
      </c>
      <c r="B564" s="91" t="s">
        <v>876</v>
      </c>
      <c r="C564" s="91" t="s">
        <v>3109</v>
      </c>
      <c r="D564" s="91" t="s">
        <v>10787</v>
      </c>
      <c r="E564" s="92">
        <v>0</v>
      </c>
      <c r="F564" s="91" t="s">
        <v>1185</v>
      </c>
      <c r="H564" s="3">
        <f>E564+SUMIF('BR DTG ADW'!C:C,C564,'BR DTG ADW'!E:E)</f>
        <v>0</v>
      </c>
    </row>
    <row r="565" spans="1:8" ht="15.75" customHeight="1">
      <c r="A565" s="91" t="s">
        <v>10788</v>
      </c>
      <c r="B565" s="91" t="s">
        <v>876</v>
      </c>
      <c r="C565" s="91" t="s">
        <v>10788</v>
      </c>
      <c r="D565" s="91" t="s">
        <v>10789</v>
      </c>
      <c r="E565" s="92">
        <v>0</v>
      </c>
      <c r="F565" s="91" t="s">
        <v>1185</v>
      </c>
      <c r="H565" s="3">
        <f>E565+SUMIF('BR DTG ADW'!C:C,C565,'BR DTG ADW'!E:E)</f>
        <v>0</v>
      </c>
    </row>
    <row r="566" spans="1:8" ht="15.75" customHeight="1">
      <c r="A566" s="91" t="s">
        <v>550</v>
      </c>
      <c r="B566" s="91" t="s">
        <v>876</v>
      </c>
      <c r="C566" s="91" t="s">
        <v>550</v>
      </c>
      <c r="D566" s="91" t="s">
        <v>647</v>
      </c>
      <c r="E566" s="92">
        <v>0</v>
      </c>
      <c r="F566" s="91" t="s">
        <v>1185</v>
      </c>
      <c r="H566" s="3">
        <f>E566+SUMIF('BR DTG ADW'!C:C,C566,'BR DTG ADW'!E:E)</f>
        <v>0</v>
      </c>
    </row>
    <row r="567" spans="1:8" ht="15.75" customHeight="1">
      <c r="A567" s="91" t="s">
        <v>3111</v>
      </c>
      <c r="B567" s="91" t="s">
        <v>876</v>
      </c>
      <c r="C567" s="91" t="s">
        <v>3111</v>
      </c>
      <c r="D567" s="91" t="s">
        <v>3112</v>
      </c>
      <c r="E567" s="92">
        <v>0</v>
      </c>
      <c r="F567" s="91" t="s">
        <v>1185</v>
      </c>
      <c r="H567" s="3">
        <f>E567+SUMIF('BR DTG ADW'!C:C,C567,'BR DTG ADW'!E:E)</f>
        <v>0</v>
      </c>
    </row>
    <row r="568" spans="1:8" ht="15.75" customHeight="1">
      <c r="A568" s="91" t="s">
        <v>8862</v>
      </c>
      <c r="B568" s="91" t="s">
        <v>876</v>
      </c>
      <c r="C568" s="91" t="s">
        <v>8862</v>
      </c>
      <c r="D568" s="91" t="s">
        <v>8863</v>
      </c>
      <c r="E568" s="92">
        <v>0</v>
      </c>
      <c r="F568" s="91" t="s">
        <v>1185</v>
      </c>
      <c r="H568" s="3">
        <f>E568+SUMIF('BR DTG ADW'!C:C,C568,'BR DTG ADW'!E:E)</f>
        <v>0</v>
      </c>
    </row>
    <row r="569" spans="1:8" ht="15.75" customHeight="1">
      <c r="A569" s="91" t="s">
        <v>252</v>
      </c>
      <c r="B569" s="91" t="s">
        <v>948</v>
      </c>
      <c r="C569" s="91" t="s">
        <v>252</v>
      </c>
      <c r="D569" s="91" t="s">
        <v>1717</v>
      </c>
      <c r="E569" s="92">
        <v>1</v>
      </c>
      <c r="F569" s="91" t="s">
        <v>1185</v>
      </c>
      <c r="H569" s="3">
        <f>E569+SUMIF('BR DTG ADW'!C:C,C569,'BR DTG ADW'!E:E)</f>
        <v>1</v>
      </c>
    </row>
    <row r="570" spans="1:8" ht="15.75" customHeight="1">
      <c r="A570" s="91" t="s">
        <v>10790</v>
      </c>
      <c r="B570" s="91" t="s">
        <v>876</v>
      </c>
      <c r="C570" s="91" t="s">
        <v>10790</v>
      </c>
      <c r="D570" s="91" t="s">
        <v>3113</v>
      </c>
      <c r="E570" s="92">
        <v>0</v>
      </c>
      <c r="F570" s="91" t="s">
        <v>1185</v>
      </c>
      <c r="H570" s="3">
        <f>E570+SUMIF('BR DTG ADW'!C:C,C570,'BR DTG ADW'!E:E)</f>
        <v>0</v>
      </c>
    </row>
    <row r="571" spans="1:8" ht="15.75" customHeight="1">
      <c r="A571" s="91" t="s">
        <v>10791</v>
      </c>
      <c r="B571" s="91" t="s">
        <v>876</v>
      </c>
      <c r="C571" s="91" t="s">
        <v>10791</v>
      </c>
      <c r="D571" s="91" t="s">
        <v>10792</v>
      </c>
      <c r="E571" s="92">
        <v>0</v>
      </c>
      <c r="F571" s="91" t="s">
        <v>1185</v>
      </c>
      <c r="H571" s="3">
        <f>E571+SUMIF('BR DTG ADW'!C:C,C571,'BR DTG ADW'!E:E)</f>
        <v>0</v>
      </c>
    </row>
    <row r="572" spans="1:8" ht="15.75" customHeight="1">
      <c r="A572" s="91" t="s">
        <v>8864</v>
      </c>
      <c r="B572" s="91" t="s">
        <v>876</v>
      </c>
      <c r="C572" s="91" t="s">
        <v>8864</v>
      </c>
      <c r="D572" s="91" t="s">
        <v>8865</v>
      </c>
      <c r="E572" s="92">
        <v>0</v>
      </c>
      <c r="F572" s="91" t="s">
        <v>1185</v>
      </c>
      <c r="H572" s="3">
        <f>E572+SUMIF('BR DTG ADW'!C:C,C572,'BR DTG ADW'!E:E)</f>
        <v>0</v>
      </c>
    </row>
    <row r="573" spans="1:8" ht="15.75" customHeight="1">
      <c r="A573" s="91" t="s">
        <v>8866</v>
      </c>
      <c r="B573" s="91" t="s">
        <v>948</v>
      </c>
      <c r="C573" s="91" t="s">
        <v>8866</v>
      </c>
      <c r="D573" s="91" t="s">
        <v>8867</v>
      </c>
      <c r="E573" s="92">
        <v>1</v>
      </c>
      <c r="F573" s="91" t="s">
        <v>1185</v>
      </c>
      <c r="H573" s="3">
        <f>E573+SUMIF('BR DTG ADW'!C:C,C573,'BR DTG ADW'!E:E)</f>
        <v>1</v>
      </c>
    </row>
    <row r="574" spans="1:8" ht="15.75" customHeight="1">
      <c r="A574" s="91" t="s">
        <v>10793</v>
      </c>
      <c r="B574" s="91" t="s">
        <v>876</v>
      </c>
      <c r="C574" s="91" t="s">
        <v>10793</v>
      </c>
      <c r="D574" s="91" t="s">
        <v>10794</v>
      </c>
      <c r="E574" s="92">
        <v>0</v>
      </c>
      <c r="F574" s="91" t="s">
        <v>1185</v>
      </c>
      <c r="H574" s="3">
        <f>E574+SUMIF('BR DTG ADW'!C:C,C574,'BR DTG ADW'!E:E)</f>
        <v>0</v>
      </c>
    </row>
    <row r="575" spans="1:8" ht="15.75" customHeight="1">
      <c r="A575" s="91" t="s">
        <v>10795</v>
      </c>
      <c r="B575" s="91" t="s">
        <v>876</v>
      </c>
      <c r="C575" s="91" t="s">
        <v>10795</v>
      </c>
      <c r="D575" s="91" t="s">
        <v>10796</v>
      </c>
      <c r="E575" s="92">
        <v>0</v>
      </c>
      <c r="F575" s="91" t="s">
        <v>1185</v>
      </c>
      <c r="H575" s="3">
        <f>E575+SUMIF('BR DTG ADW'!C:C,C575,'BR DTG ADW'!E:E)</f>
        <v>0</v>
      </c>
    </row>
    <row r="576" spans="1:8" ht="15.75" customHeight="1">
      <c r="A576" s="91" t="s">
        <v>3116</v>
      </c>
      <c r="B576" s="91" t="s">
        <v>876</v>
      </c>
      <c r="C576" s="91" t="s">
        <v>3116</v>
      </c>
      <c r="D576" s="91" t="s">
        <v>3117</v>
      </c>
      <c r="E576" s="92">
        <v>0</v>
      </c>
      <c r="F576" s="91" t="s">
        <v>1185</v>
      </c>
      <c r="H576" s="3">
        <f>E576+SUMIF('BR DTG ADW'!C:C,C576,'BR DTG ADW'!E:E)</f>
        <v>0</v>
      </c>
    </row>
    <row r="577" spans="1:8" ht="15.75" customHeight="1">
      <c r="A577" s="91" t="s">
        <v>10797</v>
      </c>
      <c r="B577" s="91" t="s">
        <v>876</v>
      </c>
      <c r="C577" s="91" t="s">
        <v>10797</v>
      </c>
      <c r="D577" s="91" t="s">
        <v>10798</v>
      </c>
      <c r="E577" s="92">
        <v>0</v>
      </c>
      <c r="F577" s="91" t="s">
        <v>1185</v>
      </c>
      <c r="H577" s="3">
        <f>E577+SUMIF('BR DTG ADW'!C:C,C577,'BR DTG ADW'!E:E)</f>
        <v>0</v>
      </c>
    </row>
    <row r="578" spans="1:8" ht="15.75" customHeight="1">
      <c r="A578" s="91" t="s">
        <v>8868</v>
      </c>
      <c r="B578" s="91" t="s">
        <v>876</v>
      </c>
      <c r="C578" s="91" t="s">
        <v>8868</v>
      </c>
      <c r="D578" s="91" t="s">
        <v>8869</v>
      </c>
      <c r="E578" s="92">
        <v>0</v>
      </c>
      <c r="F578" s="91" t="s">
        <v>1185</v>
      </c>
      <c r="H578" s="3">
        <f>E578+SUMIF('BR DTG ADW'!C:C,C578,'BR DTG ADW'!E:E)</f>
        <v>0</v>
      </c>
    </row>
    <row r="579" spans="1:8" ht="15.75" customHeight="1">
      <c r="A579" s="91" t="s">
        <v>10799</v>
      </c>
      <c r="B579" s="91" t="s">
        <v>876</v>
      </c>
      <c r="C579" s="91" t="s">
        <v>10799</v>
      </c>
      <c r="D579" s="91" t="s">
        <v>10800</v>
      </c>
      <c r="E579" s="92">
        <v>0</v>
      </c>
      <c r="F579" s="91" t="s">
        <v>1185</v>
      </c>
      <c r="H579" s="3">
        <f>E579+SUMIF('BR DTG ADW'!C:C,C579,'BR DTG ADW'!E:E)</f>
        <v>0</v>
      </c>
    </row>
    <row r="580" spans="1:8" ht="15.75" customHeight="1">
      <c r="A580" s="91" t="s">
        <v>3118</v>
      </c>
      <c r="B580" s="91" t="s">
        <v>876</v>
      </c>
      <c r="C580" s="91" t="s">
        <v>3118</v>
      </c>
      <c r="D580" s="91" t="s">
        <v>8870</v>
      </c>
      <c r="E580" s="92">
        <v>0</v>
      </c>
      <c r="F580" s="91" t="s">
        <v>1185</v>
      </c>
      <c r="H580" s="3">
        <f>E580+SUMIF('BR DTG ADW'!C:C,C580,'BR DTG ADW'!E:E)</f>
        <v>0</v>
      </c>
    </row>
    <row r="581" spans="1:8" ht="15.75" customHeight="1">
      <c r="A581" s="91" t="s">
        <v>10801</v>
      </c>
      <c r="B581" s="91" t="s">
        <v>876</v>
      </c>
      <c r="C581" s="91" t="s">
        <v>10801</v>
      </c>
      <c r="D581" s="91" t="s">
        <v>10802</v>
      </c>
      <c r="E581" s="92">
        <v>0</v>
      </c>
      <c r="F581" s="91" t="s">
        <v>1185</v>
      </c>
      <c r="H581" s="3">
        <f>E581+SUMIF('BR DTG ADW'!C:C,C581,'BR DTG ADW'!E:E)</f>
        <v>0</v>
      </c>
    </row>
    <row r="582" spans="1:8" ht="15.75" customHeight="1">
      <c r="A582" s="91" t="s">
        <v>1600</v>
      </c>
      <c r="B582" s="91" t="s">
        <v>881</v>
      </c>
      <c r="C582" s="91" t="s">
        <v>1600</v>
      </c>
      <c r="D582" s="91" t="s">
        <v>8871</v>
      </c>
      <c r="E582" s="92">
        <v>1</v>
      </c>
      <c r="F582" s="91" t="s">
        <v>1185</v>
      </c>
      <c r="H582" s="3">
        <f>E582+SUMIF('BR DTG ADW'!C:C,C582,'BR DTG ADW'!E:E)</f>
        <v>1</v>
      </c>
    </row>
    <row r="583" spans="1:8" ht="15.75" customHeight="1">
      <c r="A583" s="91" t="s">
        <v>10803</v>
      </c>
      <c r="B583" s="91" t="s">
        <v>876</v>
      </c>
      <c r="C583" s="91" t="s">
        <v>10803</v>
      </c>
      <c r="D583" s="91" t="s">
        <v>10804</v>
      </c>
      <c r="E583" s="92">
        <v>0</v>
      </c>
      <c r="F583" s="91" t="s">
        <v>1185</v>
      </c>
      <c r="H583" s="3">
        <f>E583+SUMIF('BR DTG ADW'!C:C,C583,'BR DTG ADW'!E:E)</f>
        <v>0</v>
      </c>
    </row>
    <row r="584" spans="1:8" ht="15.75" customHeight="1">
      <c r="A584" s="91" t="s">
        <v>3124</v>
      </c>
      <c r="B584" s="91" t="s">
        <v>876</v>
      </c>
      <c r="C584" s="91" t="s">
        <v>3124</v>
      </c>
      <c r="D584" s="91" t="s">
        <v>10805</v>
      </c>
      <c r="E584" s="92">
        <v>0</v>
      </c>
      <c r="F584" s="91" t="s">
        <v>1185</v>
      </c>
      <c r="H584" s="3">
        <f>E584+SUMIF('BR DTG ADW'!C:C,C584,'BR DTG ADW'!E:E)</f>
        <v>0</v>
      </c>
    </row>
    <row r="585" spans="1:8" ht="15.75" customHeight="1">
      <c r="A585" s="91" t="s">
        <v>3126</v>
      </c>
      <c r="B585" s="91" t="s">
        <v>876</v>
      </c>
      <c r="C585" s="91" t="s">
        <v>3126</v>
      </c>
      <c r="D585" s="91" t="s">
        <v>8872</v>
      </c>
      <c r="E585" s="92">
        <v>0</v>
      </c>
      <c r="F585" s="91" t="s">
        <v>1185</v>
      </c>
      <c r="H585" s="3">
        <f>E585+SUMIF('BR DTG ADW'!C:C,C585,'BR DTG ADW'!E:E)</f>
        <v>0</v>
      </c>
    </row>
    <row r="586" spans="1:8" ht="15.75" customHeight="1">
      <c r="A586" s="91" t="s">
        <v>10806</v>
      </c>
      <c r="B586" s="91" t="s">
        <v>876</v>
      </c>
      <c r="C586" s="91" t="s">
        <v>10806</v>
      </c>
      <c r="D586" s="91" t="s">
        <v>10807</v>
      </c>
      <c r="E586" s="92">
        <v>0</v>
      </c>
      <c r="F586" s="91" t="s">
        <v>1185</v>
      </c>
      <c r="H586" s="3">
        <f>E586+SUMIF('BR DTG ADW'!C:C,C586,'BR DTG ADW'!E:E)</f>
        <v>0</v>
      </c>
    </row>
    <row r="587" spans="1:8" ht="15.75" customHeight="1">
      <c r="A587" s="91" t="s">
        <v>3128</v>
      </c>
      <c r="B587" s="91" t="s">
        <v>884</v>
      </c>
      <c r="C587" s="91" t="s">
        <v>3128</v>
      </c>
      <c r="D587" s="91" t="s">
        <v>3129</v>
      </c>
      <c r="E587" s="92">
        <v>1</v>
      </c>
      <c r="F587" s="91" t="s">
        <v>1185</v>
      </c>
      <c r="H587" s="3">
        <f>E587+SUMIF('BR DTG ADW'!C:C,C587,'BR DTG ADW'!E:E)</f>
        <v>1</v>
      </c>
    </row>
    <row r="588" spans="1:8" ht="15.75" customHeight="1">
      <c r="A588" s="91" t="s">
        <v>3130</v>
      </c>
      <c r="B588" s="91" t="s">
        <v>984</v>
      </c>
      <c r="C588" s="91" t="s">
        <v>3130</v>
      </c>
      <c r="D588" s="91" t="s">
        <v>3131</v>
      </c>
      <c r="E588" s="92">
        <v>1</v>
      </c>
      <c r="F588" s="91" t="s">
        <v>1185</v>
      </c>
      <c r="H588" s="3">
        <f>E588+SUMIF('BR DTG ADW'!C:C,C588,'BR DTG ADW'!E:E)</f>
        <v>1</v>
      </c>
    </row>
    <row r="589" spans="1:8" ht="15.75" customHeight="1">
      <c r="A589" s="91" t="s">
        <v>3132</v>
      </c>
      <c r="B589" s="91" t="s">
        <v>876</v>
      </c>
      <c r="C589" s="91" t="s">
        <v>3132</v>
      </c>
      <c r="D589" s="91" t="s">
        <v>3133</v>
      </c>
      <c r="E589" s="92">
        <v>0</v>
      </c>
      <c r="F589" s="91" t="s">
        <v>1185</v>
      </c>
      <c r="H589" s="3">
        <f>E589+SUMIF('BR DTG ADW'!C:C,C589,'BR DTG ADW'!E:E)</f>
        <v>0</v>
      </c>
    </row>
    <row r="590" spans="1:8" ht="15.75" customHeight="1">
      <c r="A590" s="91" t="s">
        <v>3134</v>
      </c>
      <c r="B590" s="91" t="s">
        <v>876</v>
      </c>
      <c r="C590" s="91" t="s">
        <v>3134</v>
      </c>
      <c r="D590" s="91" t="s">
        <v>3135</v>
      </c>
      <c r="E590" s="92">
        <v>0</v>
      </c>
      <c r="F590" s="91" t="s">
        <v>1185</v>
      </c>
      <c r="H590" s="3">
        <f>E590+SUMIF('BR DTG ADW'!C:C,C590,'BR DTG ADW'!E:E)</f>
        <v>0</v>
      </c>
    </row>
    <row r="591" spans="1:8" ht="15.75" customHeight="1">
      <c r="A591" s="91" t="s">
        <v>3138</v>
      </c>
      <c r="B591" s="91" t="s">
        <v>876</v>
      </c>
      <c r="C591" s="91" t="s">
        <v>3138</v>
      </c>
      <c r="D591" s="91" t="s">
        <v>3139</v>
      </c>
      <c r="E591" s="92">
        <v>0</v>
      </c>
      <c r="F591" s="91" t="s">
        <v>1185</v>
      </c>
      <c r="H591" s="3">
        <f>E591+SUMIF('BR DTG ADW'!C:C,C591,'BR DTG ADW'!E:E)</f>
        <v>0</v>
      </c>
    </row>
    <row r="592" spans="1:8" ht="15.75" customHeight="1">
      <c r="A592" s="91" t="s">
        <v>3140</v>
      </c>
      <c r="B592" s="91" t="s">
        <v>876</v>
      </c>
      <c r="C592" s="91" t="s">
        <v>3140</v>
      </c>
      <c r="D592" s="91" t="s">
        <v>3141</v>
      </c>
      <c r="E592" s="92">
        <v>0</v>
      </c>
      <c r="F592" s="91" t="s">
        <v>1185</v>
      </c>
      <c r="H592" s="3">
        <f>E592+SUMIF('BR DTG ADW'!C:C,C592,'BR DTG ADW'!E:E)</f>
        <v>0</v>
      </c>
    </row>
    <row r="593" spans="1:8" ht="15.75" customHeight="1">
      <c r="A593" s="91" t="s">
        <v>3148</v>
      </c>
      <c r="B593" s="91" t="s">
        <v>876</v>
      </c>
      <c r="C593" s="91" t="s">
        <v>3148</v>
      </c>
      <c r="D593" s="91" t="s">
        <v>3149</v>
      </c>
      <c r="E593" s="92">
        <v>0</v>
      </c>
      <c r="F593" s="91" t="s">
        <v>1185</v>
      </c>
      <c r="H593" s="3">
        <f>E593+SUMIF('BR DTG ADW'!C:C,C593,'BR DTG ADW'!E:E)</f>
        <v>0</v>
      </c>
    </row>
    <row r="594" spans="1:8" ht="15.75" customHeight="1">
      <c r="A594" s="91" t="s">
        <v>999</v>
      </c>
      <c r="B594" s="91" t="s">
        <v>877</v>
      </c>
      <c r="C594" s="91" t="s">
        <v>999</v>
      </c>
      <c r="D594" s="91" t="s">
        <v>1000</v>
      </c>
      <c r="E594" s="92">
        <v>0</v>
      </c>
      <c r="F594" s="91" t="s">
        <v>1185</v>
      </c>
      <c r="H594" s="3">
        <f>E594+SUMIF('BR DTG ADW'!C:C,C594,'BR DTG ADW'!E:E)</f>
        <v>0</v>
      </c>
    </row>
    <row r="595" spans="1:8" ht="15.75" customHeight="1">
      <c r="A595" s="91" t="s">
        <v>8873</v>
      </c>
      <c r="B595" s="91" t="s">
        <v>876</v>
      </c>
      <c r="C595" s="91" t="s">
        <v>8873</v>
      </c>
      <c r="D595" s="91" t="s">
        <v>8874</v>
      </c>
      <c r="E595" s="92">
        <v>0</v>
      </c>
      <c r="F595" s="91" t="s">
        <v>1185</v>
      </c>
      <c r="H595" s="3">
        <f>E595+SUMIF('BR DTG ADW'!C:C,C595,'BR DTG ADW'!E:E)</f>
        <v>0</v>
      </c>
    </row>
    <row r="596" spans="1:8" ht="15.75" customHeight="1">
      <c r="A596" s="91" t="s">
        <v>10808</v>
      </c>
      <c r="B596" s="91" t="s">
        <v>877</v>
      </c>
      <c r="C596" s="91" t="s">
        <v>10808</v>
      </c>
      <c r="D596" s="91" t="s">
        <v>10809</v>
      </c>
      <c r="E596" s="92">
        <v>1</v>
      </c>
      <c r="F596" s="91" t="s">
        <v>1185</v>
      </c>
      <c r="H596" s="3">
        <f>E596+SUMIF('BR DTG ADW'!C:C,C596,'BR DTG ADW'!E:E)</f>
        <v>1</v>
      </c>
    </row>
    <row r="597" spans="1:8" ht="15.75" customHeight="1">
      <c r="A597" s="91" t="s">
        <v>3150</v>
      </c>
      <c r="B597" s="91" t="s">
        <v>876</v>
      </c>
      <c r="C597" s="91" t="s">
        <v>3150</v>
      </c>
      <c r="D597" s="91" t="s">
        <v>3151</v>
      </c>
      <c r="E597" s="92">
        <v>0</v>
      </c>
      <c r="F597" s="91" t="s">
        <v>1185</v>
      </c>
      <c r="H597" s="3">
        <f>E597+SUMIF('BR DTG ADW'!C:C,C597,'BR DTG ADW'!E:E)</f>
        <v>0</v>
      </c>
    </row>
    <row r="598" spans="1:8" ht="15.75" customHeight="1">
      <c r="A598" s="91" t="s">
        <v>3152</v>
      </c>
      <c r="B598" s="91" t="s">
        <v>876</v>
      </c>
      <c r="C598" s="91" t="s">
        <v>3152</v>
      </c>
      <c r="D598" s="91" t="s">
        <v>3151</v>
      </c>
      <c r="E598" s="92">
        <v>0</v>
      </c>
      <c r="F598" s="91" t="s">
        <v>1185</v>
      </c>
      <c r="H598" s="3">
        <f>E598+SUMIF('BR DTG ADW'!C:C,C598,'BR DTG ADW'!E:E)</f>
        <v>0</v>
      </c>
    </row>
    <row r="599" spans="1:8" ht="15.75" customHeight="1">
      <c r="A599" s="91" t="s">
        <v>10810</v>
      </c>
      <c r="B599" s="91" t="s">
        <v>876</v>
      </c>
      <c r="C599" s="91" t="s">
        <v>10810</v>
      </c>
      <c r="D599" s="91" t="s">
        <v>10811</v>
      </c>
      <c r="E599" s="92">
        <v>0</v>
      </c>
      <c r="F599" s="91" t="s">
        <v>1185</v>
      </c>
      <c r="H599" s="3">
        <f>E599+SUMIF('BR DTG ADW'!C:C,C599,'BR DTG ADW'!E:E)</f>
        <v>0</v>
      </c>
    </row>
    <row r="600" spans="1:8" ht="15.75" customHeight="1">
      <c r="A600" s="91" t="s">
        <v>3155</v>
      </c>
      <c r="B600" s="91" t="s">
        <v>877</v>
      </c>
      <c r="C600" s="91" t="s">
        <v>3155</v>
      </c>
      <c r="D600" s="91" t="s">
        <v>3156</v>
      </c>
      <c r="E600" s="92">
        <v>1</v>
      </c>
      <c r="F600" s="91" t="s">
        <v>1185</v>
      </c>
      <c r="H600" s="3">
        <f>E600+SUMIF('BR DTG ADW'!C:C,C600,'BR DTG ADW'!E:E)</f>
        <v>1</v>
      </c>
    </row>
    <row r="601" spans="1:8" ht="15.75" customHeight="1">
      <c r="A601" s="91" t="s">
        <v>10812</v>
      </c>
      <c r="B601" s="91" t="s">
        <v>876</v>
      </c>
      <c r="C601" s="91" t="s">
        <v>10812</v>
      </c>
      <c r="D601" s="91" t="s">
        <v>10813</v>
      </c>
      <c r="E601" s="92">
        <v>0</v>
      </c>
      <c r="F601" s="91" t="s">
        <v>1185</v>
      </c>
      <c r="H601" s="3">
        <f>E601+SUMIF('BR DTG ADW'!C:C,C601,'BR DTG ADW'!E:E)</f>
        <v>0</v>
      </c>
    </row>
    <row r="602" spans="1:8" ht="15.75" customHeight="1">
      <c r="A602" s="91" t="s">
        <v>3159</v>
      </c>
      <c r="B602" s="91" t="s">
        <v>984</v>
      </c>
      <c r="C602" s="91" t="s">
        <v>3159</v>
      </c>
      <c r="D602" s="91" t="s">
        <v>3160</v>
      </c>
      <c r="E602" s="92">
        <v>1</v>
      </c>
      <c r="F602" s="91" t="s">
        <v>1185</v>
      </c>
      <c r="H602" s="3">
        <f>E602+SUMIF('BR DTG ADW'!C:C,C602,'BR DTG ADW'!E:E)</f>
        <v>1</v>
      </c>
    </row>
    <row r="603" spans="1:8" ht="15.75" customHeight="1">
      <c r="A603" s="91" t="s">
        <v>3161</v>
      </c>
      <c r="B603" s="91" t="s">
        <v>876</v>
      </c>
      <c r="C603" s="91" t="s">
        <v>3161</v>
      </c>
      <c r="D603" s="91" t="s">
        <v>3162</v>
      </c>
      <c r="E603" s="92">
        <v>0</v>
      </c>
      <c r="F603" s="91" t="s">
        <v>1185</v>
      </c>
      <c r="H603" s="3">
        <f>E603+SUMIF('BR DTG ADW'!C:C,C603,'BR DTG ADW'!E:E)</f>
        <v>0</v>
      </c>
    </row>
    <row r="604" spans="1:8" ht="15.75" customHeight="1">
      <c r="A604" s="91" t="s">
        <v>3163</v>
      </c>
      <c r="B604" s="91" t="s">
        <v>876</v>
      </c>
      <c r="C604" s="91" t="s">
        <v>3163</v>
      </c>
      <c r="D604" s="91" t="s">
        <v>3164</v>
      </c>
      <c r="E604" s="92">
        <v>0</v>
      </c>
      <c r="F604" s="91" t="s">
        <v>1185</v>
      </c>
      <c r="H604" s="3">
        <f>E604+SUMIF('BR DTG ADW'!C:C,C604,'BR DTG ADW'!E:E)</f>
        <v>0</v>
      </c>
    </row>
    <row r="605" spans="1:8" ht="15.75" customHeight="1">
      <c r="A605" s="91" t="s">
        <v>3165</v>
      </c>
      <c r="B605" s="91" t="s">
        <v>948</v>
      </c>
      <c r="C605" s="91" t="s">
        <v>3165</v>
      </c>
      <c r="D605" s="91" t="s">
        <v>3166</v>
      </c>
      <c r="E605" s="92">
        <v>2</v>
      </c>
      <c r="F605" s="91" t="s">
        <v>1185</v>
      </c>
      <c r="H605" s="3">
        <f>E605+SUMIF('BR DTG ADW'!C:C,C605,'BR DTG ADW'!E:E)</f>
        <v>2</v>
      </c>
    </row>
    <row r="606" spans="1:8" ht="15.75" customHeight="1">
      <c r="A606" s="91" t="s">
        <v>253</v>
      </c>
      <c r="B606" s="91" t="s">
        <v>948</v>
      </c>
      <c r="C606" s="91" t="s">
        <v>253</v>
      </c>
      <c r="D606" s="91" t="s">
        <v>1001</v>
      </c>
      <c r="E606" s="92">
        <v>22</v>
      </c>
      <c r="F606" s="91" t="s">
        <v>1185</v>
      </c>
      <c r="H606" s="3">
        <f>E606+SUMIF('BR DTG ADW'!C:C,C606,'BR DTG ADW'!E:E)</f>
        <v>22</v>
      </c>
    </row>
    <row r="607" spans="1:8" ht="15.75" customHeight="1">
      <c r="A607" s="91" t="s">
        <v>3167</v>
      </c>
      <c r="B607" s="91" t="s">
        <v>876</v>
      </c>
      <c r="C607" s="91" t="s">
        <v>3167</v>
      </c>
      <c r="D607" s="91" t="s">
        <v>10814</v>
      </c>
      <c r="E607" s="92">
        <v>0</v>
      </c>
      <c r="F607" s="91" t="s">
        <v>1185</v>
      </c>
      <c r="H607" s="3">
        <f>E607+SUMIF('BR DTG ADW'!C:C,C607,'BR DTG ADW'!E:E)</f>
        <v>0</v>
      </c>
    </row>
    <row r="608" spans="1:8" ht="15.75" customHeight="1">
      <c r="A608" s="91" t="s">
        <v>3173</v>
      </c>
      <c r="B608" s="91" t="s">
        <v>948</v>
      </c>
      <c r="C608" s="91" t="s">
        <v>3173</v>
      </c>
      <c r="D608" s="91" t="s">
        <v>3174</v>
      </c>
      <c r="E608" s="92">
        <v>1</v>
      </c>
      <c r="F608" s="91" t="s">
        <v>1185</v>
      </c>
      <c r="H608" s="3">
        <f>E608+SUMIF('BR DTG ADW'!C:C,C608,'BR DTG ADW'!E:E)</f>
        <v>1</v>
      </c>
    </row>
    <row r="609" spans="1:8" ht="15.75" customHeight="1">
      <c r="A609" s="91" t="s">
        <v>3175</v>
      </c>
      <c r="B609" s="91" t="s">
        <v>920</v>
      </c>
      <c r="C609" s="91" t="s">
        <v>3175</v>
      </c>
      <c r="D609" s="91" t="s">
        <v>3176</v>
      </c>
      <c r="E609" s="92">
        <v>2</v>
      </c>
      <c r="F609" s="91" t="s">
        <v>1185</v>
      </c>
      <c r="H609" s="3">
        <f>E609+SUMIF('BR DTG ADW'!C:C,C609,'BR DTG ADW'!E:E)</f>
        <v>2</v>
      </c>
    </row>
    <row r="610" spans="1:8" ht="15.75" customHeight="1">
      <c r="A610" s="91" t="s">
        <v>1002</v>
      </c>
      <c r="B610" s="91" t="s">
        <v>876</v>
      </c>
      <c r="C610" s="91" t="s">
        <v>1002</v>
      </c>
      <c r="D610" s="91" t="s">
        <v>3177</v>
      </c>
      <c r="E610" s="92">
        <v>0</v>
      </c>
      <c r="F610" s="91" t="s">
        <v>1185</v>
      </c>
      <c r="H610" s="3">
        <f>E610+SUMIF('BR DTG ADW'!C:C,C610,'BR DTG ADW'!E:E)</f>
        <v>0</v>
      </c>
    </row>
    <row r="611" spans="1:8" ht="15.75" customHeight="1">
      <c r="A611" s="91" t="s">
        <v>1602</v>
      </c>
      <c r="B611" s="91" t="s">
        <v>876</v>
      </c>
      <c r="C611" s="91" t="s">
        <v>1602</v>
      </c>
      <c r="D611" s="91" t="s">
        <v>1603</v>
      </c>
      <c r="E611" s="92">
        <v>0</v>
      </c>
      <c r="F611" s="91" t="s">
        <v>1185</v>
      </c>
      <c r="H611" s="3">
        <f>E611+SUMIF('BR DTG ADW'!C:C,C611,'BR DTG ADW'!E:E)</f>
        <v>0</v>
      </c>
    </row>
    <row r="612" spans="1:8" ht="15.75" customHeight="1">
      <c r="A612" s="91" t="s">
        <v>254</v>
      </c>
      <c r="B612" s="91" t="s">
        <v>884</v>
      </c>
      <c r="C612" s="91" t="s">
        <v>254</v>
      </c>
      <c r="D612" s="91" t="s">
        <v>1003</v>
      </c>
      <c r="E612" s="92">
        <v>1</v>
      </c>
      <c r="F612" s="91" t="s">
        <v>1185</v>
      </c>
      <c r="H612" s="3">
        <f>E612+SUMIF('BR DTG ADW'!C:C,C612,'BR DTG ADW'!E:E)</f>
        <v>1</v>
      </c>
    </row>
    <row r="613" spans="1:8" ht="15.75" customHeight="1">
      <c r="A613" s="91" t="s">
        <v>3182</v>
      </c>
      <c r="B613" s="91" t="s">
        <v>876</v>
      </c>
      <c r="C613" s="91" t="s">
        <v>3182</v>
      </c>
      <c r="D613" s="91" t="s">
        <v>3183</v>
      </c>
      <c r="E613" s="92">
        <v>0</v>
      </c>
      <c r="F613" s="91" t="s">
        <v>1185</v>
      </c>
      <c r="H613" s="3">
        <f>E613+SUMIF('BR DTG ADW'!C:C,C613,'BR DTG ADW'!E:E)</f>
        <v>0</v>
      </c>
    </row>
    <row r="614" spans="1:8" ht="15.75" customHeight="1">
      <c r="A614" s="91" t="s">
        <v>8880</v>
      </c>
      <c r="B614" s="91" t="s">
        <v>876</v>
      </c>
      <c r="C614" s="91" t="s">
        <v>8880</v>
      </c>
      <c r="D614" s="91" t="s">
        <v>8881</v>
      </c>
      <c r="E614" s="92">
        <v>0</v>
      </c>
      <c r="F614" s="91" t="s">
        <v>1185</v>
      </c>
      <c r="H614" s="3">
        <f>E614+SUMIF('BR DTG ADW'!C:C,C614,'BR DTG ADW'!E:E)</f>
        <v>0</v>
      </c>
    </row>
    <row r="615" spans="1:8" ht="15.75" customHeight="1">
      <c r="A615" s="91" t="s">
        <v>8882</v>
      </c>
      <c r="B615" s="91" t="s">
        <v>948</v>
      </c>
      <c r="C615" s="91" t="s">
        <v>8882</v>
      </c>
      <c r="D615" s="91" t="s">
        <v>8883</v>
      </c>
      <c r="E615" s="92">
        <v>1</v>
      </c>
      <c r="F615" s="91" t="s">
        <v>1185</v>
      </c>
      <c r="H615" s="3">
        <f>E615+SUMIF('BR DTG ADW'!C:C,C615,'BR DTG ADW'!E:E)</f>
        <v>1</v>
      </c>
    </row>
    <row r="616" spans="1:8" ht="15.75" customHeight="1">
      <c r="A616" s="91" t="s">
        <v>1769</v>
      </c>
      <c r="B616" s="91" t="s">
        <v>876</v>
      </c>
      <c r="C616" s="91" t="s">
        <v>1769</v>
      </c>
      <c r="D616" s="91" t="s">
        <v>1770</v>
      </c>
      <c r="E616" s="92">
        <v>0</v>
      </c>
      <c r="F616" s="91" t="s">
        <v>1185</v>
      </c>
      <c r="H616" s="3">
        <f>E616+SUMIF('BR DTG ADW'!C:C,C616,'BR DTG ADW'!E:E)</f>
        <v>0</v>
      </c>
    </row>
    <row r="617" spans="1:8" ht="15.75" customHeight="1">
      <c r="A617" s="91" t="s">
        <v>8884</v>
      </c>
      <c r="B617" s="91" t="s">
        <v>876</v>
      </c>
      <c r="C617" s="91" t="s">
        <v>8884</v>
      </c>
      <c r="D617" s="91" t="s">
        <v>8885</v>
      </c>
      <c r="E617" s="92">
        <v>0</v>
      </c>
      <c r="F617" s="91" t="s">
        <v>1185</v>
      </c>
      <c r="H617" s="3">
        <f>E617+SUMIF('BR DTG ADW'!C:C,C617,'BR DTG ADW'!E:E)</f>
        <v>0</v>
      </c>
    </row>
    <row r="618" spans="1:8" ht="15.75" customHeight="1">
      <c r="A618" s="91" t="s">
        <v>1771</v>
      </c>
      <c r="B618" s="91" t="s">
        <v>876</v>
      </c>
      <c r="C618" s="91" t="s">
        <v>1771</v>
      </c>
      <c r="D618" s="91" t="s">
        <v>1772</v>
      </c>
      <c r="E618" s="92">
        <v>0</v>
      </c>
      <c r="F618" s="91" t="s">
        <v>1185</v>
      </c>
      <c r="H618" s="3">
        <f>E618+SUMIF('BR DTG ADW'!C:C,C618,'BR DTG ADW'!E:E)</f>
        <v>0</v>
      </c>
    </row>
    <row r="619" spans="1:8" ht="15.75" customHeight="1">
      <c r="A619" s="91" t="s">
        <v>3184</v>
      </c>
      <c r="B619" s="91" t="s">
        <v>876</v>
      </c>
      <c r="C619" s="91" t="s">
        <v>3184</v>
      </c>
      <c r="D619" s="91" t="s">
        <v>10815</v>
      </c>
      <c r="E619" s="92">
        <v>0</v>
      </c>
      <c r="F619" s="91" t="s">
        <v>1185</v>
      </c>
      <c r="H619" s="3">
        <f>E619+SUMIF('BR DTG ADW'!C:C,C619,'BR DTG ADW'!E:E)</f>
        <v>0</v>
      </c>
    </row>
    <row r="620" spans="1:8" ht="15.75" customHeight="1">
      <c r="A620" s="91" t="s">
        <v>8886</v>
      </c>
      <c r="B620" s="91" t="s">
        <v>876</v>
      </c>
      <c r="C620" s="91" t="s">
        <v>8886</v>
      </c>
      <c r="D620" s="91" t="s">
        <v>8887</v>
      </c>
      <c r="E620" s="92">
        <v>0</v>
      </c>
      <c r="F620" s="91" t="s">
        <v>1185</v>
      </c>
      <c r="H620" s="3">
        <f>E620+SUMIF('BR DTG ADW'!C:C,C620,'BR DTG ADW'!E:E)</f>
        <v>0</v>
      </c>
    </row>
    <row r="621" spans="1:8" ht="15.75" customHeight="1">
      <c r="A621" s="91" t="s">
        <v>2131</v>
      </c>
      <c r="B621" s="91" t="s">
        <v>876</v>
      </c>
      <c r="C621" s="91" t="s">
        <v>2131</v>
      </c>
      <c r="D621" s="91" t="s">
        <v>10816</v>
      </c>
      <c r="E621" s="92">
        <v>0</v>
      </c>
      <c r="F621" s="91" t="s">
        <v>1185</v>
      </c>
      <c r="H621" s="3">
        <f>E621+SUMIF('BR DTG ADW'!C:C,C621,'BR DTG ADW'!E:E)</f>
        <v>0</v>
      </c>
    </row>
    <row r="622" spans="1:8" ht="15.75" customHeight="1">
      <c r="A622" s="91" t="s">
        <v>551</v>
      </c>
      <c r="B622" s="91" t="s">
        <v>876</v>
      </c>
      <c r="C622" s="91" t="s">
        <v>551</v>
      </c>
      <c r="D622" s="91" t="s">
        <v>8890</v>
      </c>
      <c r="E622" s="92">
        <v>1</v>
      </c>
      <c r="F622" s="91" t="s">
        <v>1185</v>
      </c>
      <c r="H622" s="3">
        <f>E622+SUMIF('BR DTG ADW'!C:C,C622,'BR DTG ADW'!E:E)</f>
        <v>1</v>
      </c>
    </row>
    <row r="623" spans="1:8" ht="15.75" customHeight="1">
      <c r="A623" s="91" t="s">
        <v>8891</v>
      </c>
      <c r="B623" s="91" t="s">
        <v>876</v>
      </c>
      <c r="C623" s="91" t="s">
        <v>8891</v>
      </c>
      <c r="D623" s="91" t="s">
        <v>8892</v>
      </c>
      <c r="E623" s="92">
        <v>0</v>
      </c>
      <c r="F623" s="91" t="s">
        <v>1185</v>
      </c>
      <c r="H623" s="3">
        <f>E623+SUMIF('BR DTG ADW'!C:C,C623,'BR DTG ADW'!E:E)</f>
        <v>0</v>
      </c>
    </row>
    <row r="624" spans="1:8" ht="15.75" customHeight="1">
      <c r="A624" s="91" t="s">
        <v>10817</v>
      </c>
      <c r="B624" s="91" t="s">
        <v>876</v>
      </c>
      <c r="C624" s="91" t="s">
        <v>10817</v>
      </c>
      <c r="D624" s="91" t="s">
        <v>10818</v>
      </c>
      <c r="E624" s="92">
        <v>0</v>
      </c>
      <c r="F624" s="91" t="s">
        <v>1185</v>
      </c>
      <c r="H624" s="3">
        <f>E624+SUMIF('BR DTG ADW'!C:C,C624,'BR DTG ADW'!E:E)</f>
        <v>0</v>
      </c>
    </row>
    <row r="625" spans="1:8" ht="15.75" customHeight="1">
      <c r="A625" s="91" t="s">
        <v>1604</v>
      </c>
      <c r="B625" s="91" t="s">
        <v>920</v>
      </c>
      <c r="C625" s="91" t="s">
        <v>1604</v>
      </c>
      <c r="D625" s="91" t="s">
        <v>1605</v>
      </c>
      <c r="E625" s="92">
        <v>1</v>
      </c>
      <c r="F625" s="91" t="s">
        <v>1185</v>
      </c>
      <c r="H625" s="3">
        <f>E625+SUMIF('BR DTG ADW'!C:C,C625,'BR DTG ADW'!E:E)</f>
        <v>1</v>
      </c>
    </row>
    <row r="626" spans="1:8" ht="15.75" customHeight="1">
      <c r="A626" s="91" t="s">
        <v>3186</v>
      </c>
      <c r="B626" s="91" t="s">
        <v>876</v>
      </c>
      <c r="C626" s="91" t="s">
        <v>3186</v>
      </c>
      <c r="D626" s="91" t="s">
        <v>3187</v>
      </c>
      <c r="E626" s="92">
        <v>0</v>
      </c>
      <c r="F626" s="91" t="s">
        <v>1185</v>
      </c>
      <c r="H626" s="3">
        <f>E626+SUMIF('BR DTG ADW'!C:C,C626,'BR DTG ADW'!E:E)</f>
        <v>0</v>
      </c>
    </row>
    <row r="627" spans="1:8" ht="15.75" customHeight="1">
      <c r="A627" s="91" t="s">
        <v>255</v>
      </c>
      <c r="B627" s="91" t="s">
        <v>898</v>
      </c>
      <c r="C627" s="91" t="s">
        <v>255</v>
      </c>
      <c r="D627" s="91" t="s">
        <v>1004</v>
      </c>
      <c r="E627" s="92">
        <v>5</v>
      </c>
      <c r="F627" s="91" t="s">
        <v>1185</v>
      </c>
      <c r="H627" s="3">
        <f>E627+SUMIF('BR DTG ADW'!C:C,C627,'BR DTG ADW'!E:E)</f>
        <v>5</v>
      </c>
    </row>
    <row r="628" spans="1:8" ht="15.75" customHeight="1">
      <c r="A628" s="91" t="s">
        <v>256</v>
      </c>
      <c r="B628" s="91" t="s">
        <v>898</v>
      </c>
      <c r="C628" s="91" t="s">
        <v>256</v>
      </c>
      <c r="D628" s="91" t="s">
        <v>1005</v>
      </c>
      <c r="E628" s="92">
        <v>5</v>
      </c>
      <c r="F628" s="91" t="s">
        <v>1185</v>
      </c>
      <c r="H628" s="3">
        <f>E628+SUMIF('BR DTG ADW'!C:C,C628,'BR DTG ADW'!E:E)</f>
        <v>5</v>
      </c>
    </row>
    <row r="629" spans="1:8" ht="15.75" customHeight="1">
      <c r="A629" s="91" t="s">
        <v>257</v>
      </c>
      <c r="B629" s="91" t="s">
        <v>948</v>
      </c>
      <c r="C629" s="91" t="s">
        <v>257</v>
      </c>
      <c r="D629" s="91" t="s">
        <v>1006</v>
      </c>
      <c r="E629" s="92">
        <v>1</v>
      </c>
      <c r="F629" s="91" t="s">
        <v>1185</v>
      </c>
      <c r="H629" s="3">
        <f>E629+SUMIF('BR DTG ADW'!C:C,C629,'BR DTG ADW'!E:E)</f>
        <v>1</v>
      </c>
    </row>
    <row r="630" spans="1:8" ht="15.75" customHeight="1">
      <c r="A630" s="91" t="s">
        <v>499</v>
      </c>
      <c r="B630" s="91" t="s">
        <v>948</v>
      </c>
      <c r="C630" s="91" t="s">
        <v>499</v>
      </c>
      <c r="D630" s="91" t="s">
        <v>1007</v>
      </c>
      <c r="E630" s="92">
        <v>1</v>
      </c>
      <c r="F630" s="91" t="s">
        <v>1185</v>
      </c>
      <c r="H630" s="3">
        <f>E630+SUMIF('BR DTG ADW'!C:C,C630,'BR DTG ADW'!E:E)</f>
        <v>1</v>
      </c>
    </row>
    <row r="631" spans="1:8" ht="15.75" customHeight="1">
      <c r="A631" s="91" t="s">
        <v>8894</v>
      </c>
      <c r="B631" s="91" t="s">
        <v>948</v>
      </c>
      <c r="C631" s="91" t="s">
        <v>8894</v>
      </c>
      <c r="D631" s="91" t="s">
        <v>8895</v>
      </c>
      <c r="E631" s="92">
        <v>1</v>
      </c>
      <c r="F631" s="91" t="s">
        <v>1185</v>
      </c>
      <c r="H631" s="3">
        <f>E631+SUMIF('BR DTG ADW'!C:C,C631,'BR DTG ADW'!E:E)</f>
        <v>1</v>
      </c>
    </row>
    <row r="632" spans="1:8" ht="15.75" customHeight="1">
      <c r="A632" s="91" t="s">
        <v>3188</v>
      </c>
      <c r="B632" s="91" t="s">
        <v>876</v>
      </c>
      <c r="C632" s="91" t="s">
        <v>3188</v>
      </c>
      <c r="D632" s="91" t="s">
        <v>3189</v>
      </c>
      <c r="E632" s="92">
        <v>0</v>
      </c>
      <c r="F632" s="91" t="s">
        <v>1185</v>
      </c>
      <c r="H632" s="3">
        <f>E632+SUMIF('BR DTG ADW'!C:C,C632,'BR DTG ADW'!E:E)</f>
        <v>0</v>
      </c>
    </row>
    <row r="633" spans="1:8" ht="15.75" customHeight="1">
      <c r="A633" s="91" t="s">
        <v>258</v>
      </c>
      <c r="B633" s="91" t="s">
        <v>948</v>
      </c>
      <c r="C633" s="91" t="s">
        <v>258</v>
      </c>
      <c r="D633" s="91" t="s">
        <v>1008</v>
      </c>
      <c r="E633" s="92">
        <v>1</v>
      </c>
      <c r="F633" s="91" t="s">
        <v>1185</v>
      </c>
      <c r="H633" s="3">
        <f>E633+SUMIF('BR DTG ADW'!C:C,C633,'BR DTG ADW'!E:E)</f>
        <v>1</v>
      </c>
    </row>
    <row r="634" spans="1:8" ht="15.75" customHeight="1">
      <c r="A634" s="91" t="s">
        <v>500</v>
      </c>
      <c r="B634" s="91" t="s">
        <v>948</v>
      </c>
      <c r="C634" s="91" t="s">
        <v>500</v>
      </c>
      <c r="D634" s="91" t="s">
        <v>10819</v>
      </c>
      <c r="E634" s="92">
        <v>2</v>
      </c>
      <c r="F634" s="91" t="s">
        <v>1185</v>
      </c>
      <c r="H634" s="3">
        <f>E634+SUMIF('BR DTG ADW'!C:C,C634,'BR DTG ADW'!E:E)</f>
        <v>2</v>
      </c>
    </row>
    <row r="635" spans="1:8" ht="15.75" customHeight="1">
      <c r="A635" s="91" t="s">
        <v>8897</v>
      </c>
      <c r="B635" s="91" t="s">
        <v>876</v>
      </c>
      <c r="C635" s="91" t="s">
        <v>8897</v>
      </c>
      <c r="D635" s="91" t="s">
        <v>8898</v>
      </c>
      <c r="E635" s="92">
        <v>0</v>
      </c>
      <c r="F635" s="91" t="s">
        <v>1185</v>
      </c>
      <c r="H635" s="3">
        <f>E635+SUMIF('BR DTG ADW'!C:C,C635,'BR DTG ADW'!E:E)</f>
        <v>0</v>
      </c>
    </row>
    <row r="636" spans="1:8" ht="15.75" customHeight="1">
      <c r="A636" s="91" t="s">
        <v>8899</v>
      </c>
      <c r="B636" s="91" t="s">
        <v>876</v>
      </c>
      <c r="C636" s="91" t="s">
        <v>8899</v>
      </c>
      <c r="D636" s="91" t="s">
        <v>8900</v>
      </c>
      <c r="E636" s="92">
        <v>0</v>
      </c>
      <c r="F636" s="91" t="s">
        <v>1185</v>
      </c>
      <c r="H636" s="3">
        <f>E636+SUMIF('BR DTG ADW'!C:C,C636,'BR DTG ADW'!E:E)</f>
        <v>0</v>
      </c>
    </row>
    <row r="637" spans="1:8" ht="15.75" customHeight="1">
      <c r="A637" s="91" t="s">
        <v>8901</v>
      </c>
      <c r="B637" s="91" t="s">
        <v>876</v>
      </c>
      <c r="C637" s="91" t="s">
        <v>8901</v>
      </c>
      <c r="D637" s="91" t="s">
        <v>8902</v>
      </c>
      <c r="E637" s="92">
        <v>0</v>
      </c>
      <c r="F637" s="91" t="s">
        <v>1185</v>
      </c>
      <c r="H637" s="3">
        <f>E637+SUMIF('BR DTG ADW'!C:C,C637,'BR DTG ADW'!E:E)</f>
        <v>0</v>
      </c>
    </row>
    <row r="638" spans="1:8" ht="15.75" customHeight="1">
      <c r="A638" s="91" t="s">
        <v>8903</v>
      </c>
      <c r="B638" s="91" t="s">
        <v>876</v>
      </c>
      <c r="C638" s="91" t="s">
        <v>8903</v>
      </c>
      <c r="D638" s="91" t="s">
        <v>8904</v>
      </c>
      <c r="E638" s="92">
        <v>0</v>
      </c>
      <c r="F638" s="91" t="s">
        <v>1185</v>
      </c>
      <c r="H638" s="3">
        <f>E638+SUMIF('BR DTG ADW'!C:C,C638,'BR DTG ADW'!E:E)</f>
        <v>0</v>
      </c>
    </row>
    <row r="639" spans="1:8" ht="15.75" customHeight="1">
      <c r="A639" s="91" t="s">
        <v>10820</v>
      </c>
      <c r="B639" s="91" t="s">
        <v>876</v>
      </c>
      <c r="C639" s="91" t="s">
        <v>10820</v>
      </c>
      <c r="D639" s="91" t="s">
        <v>10821</v>
      </c>
      <c r="E639" s="92">
        <v>0</v>
      </c>
      <c r="F639" s="91" t="s">
        <v>1185</v>
      </c>
      <c r="H639" s="3">
        <f>E639+SUMIF('BR DTG ADW'!C:C,C639,'BR DTG ADW'!E:E)</f>
        <v>0</v>
      </c>
    </row>
    <row r="640" spans="1:8" ht="15.75" customHeight="1">
      <c r="A640" s="91" t="s">
        <v>3196</v>
      </c>
      <c r="B640" s="91" t="s">
        <v>876</v>
      </c>
      <c r="C640" s="91" t="s">
        <v>3196</v>
      </c>
      <c r="D640" s="91" t="s">
        <v>10822</v>
      </c>
      <c r="E640" s="92">
        <v>0</v>
      </c>
      <c r="F640" s="91" t="s">
        <v>1185</v>
      </c>
      <c r="H640" s="3">
        <f>E640+SUMIF('BR DTG ADW'!C:C,C640,'BR DTG ADW'!E:E)</f>
        <v>0</v>
      </c>
    </row>
    <row r="641" spans="1:8" ht="15.75" customHeight="1">
      <c r="A641" s="91" t="s">
        <v>8905</v>
      </c>
      <c r="B641" s="91" t="s">
        <v>876</v>
      </c>
      <c r="C641" s="91" t="s">
        <v>8905</v>
      </c>
      <c r="D641" s="91" t="s">
        <v>8906</v>
      </c>
      <c r="E641" s="92">
        <v>0</v>
      </c>
      <c r="F641" s="91" t="s">
        <v>1185</v>
      </c>
      <c r="H641" s="3">
        <f>E641+SUMIF('BR DTG ADW'!C:C,C641,'BR DTG ADW'!E:E)</f>
        <v>0</v>
      </c>
    </row>
    <row r="642" spans="1:8" ht="15.75" customHeight="1">
      <c r="A642" s="91" t="s">
        <v>8907</v>
      </c>
      <c r="B642" s="91" t="s">
        <v>876</v>
      </c>
      <c r="C642" s="91" t="s">
        <v>8907</v>
      </c>
      <c r="D642" s="91" t="s">
        <v>8908</v>
      </c>
      <c r="E642" s="92">
        <v>0</v>
      </c>
      <c r="F642" s="91" t="s">
        <v>1185</v>
      </c>
      <c r="H642" s="3">
        <f>E642+SUMIF('BR DTG ADW'!C:C,C642,'BR DTG ADW'!E:E)</f>
        <v>0</v>
      </c>
    </row>
    <row r="643" spans="1:8" ht="15.75" customHeight="1">
      <c r="A643" s="91" t="s">
        <v>10823</v>
      </c>
      <c r="B643" s="91" t="s">
        <v>876</v>
      </c>
      <c r="C643" s="91" t="s">
        <v>10823</v>
      </c>
      <c r="D643" s="91" t="s">
        <v>10824</v>
      </c>
      <c r="E643" s="92">
        <v>0</v>
      </c>
      <c r="F643" s="91" t="s">
        <v>1185</v>
      </c>
      <c r="H643" s="3">
        <f>E643+SUMIF('BR DTG ADW'!C:C,C643,'BR DTG ADW'!E:E)</f>
        <v>0</v>
      </c>
    </row>
    <row r="644" spans="1:8" ht="15.75" customHeight="1">
      <c r="A644" s="91" t="s">
        <v>1689</v>
      </c>
      <c r="B644" s="91" t="s">
        <v>876</v>
      </c>
      <c r="C644" s="91" t="s">
        <v>1689</v>
      </c>
      <c r="D644" s="91" t="s">
        <v>1690</v>
      </c>
      <c r="E644" s="92">
        <v>0</v>
      </c>
      <c r="F644" s="91" t="s">
        <v>1185</v>
      </c>
      <c r="H644" s="3">
        <f>E644+SUMIF('BR DTG ADW'!C:C,C644,'BR DTG ADW'!E:E)</f>
        <v>0</v>
      </c>
    </row>
    <row r="645" spans="1:8" ht="15.75" customHeight="1">
      <c r="A645" s="91" t="s">
        <v>2133</v>
      </c>
      <c r="B645" s="91" t="s">
        <v>876</v>
      </c>
      <c r="C645" s="91" t="s">
        <v>2133</v>
      </c>
      <c r="D645" s="91" t="s">
        <v>10825</v>
      </c>
      <c r="E645" s="92">
        <v>0</v>
      </c>
      <c r="F645" s="91" t="s">
        <v>1185</v>
      </c>
      <c r="H645" s="3">
        <f>E645+SUMIF('BR DTG ADW'!C:C,C645,'BR DTG ADW'!E:E)</f>
        <v>0</v>
      </c>
    </row>
    <row r="646" spans="1:8" ht="15.75" customHeight="1">
      <c r="A646" s="91" t="s">
        <v>2135</v>
      </c>
      <c r="B646" s="91" t="s">
        <v>876</v>
      </c>
      <c r="C646" s="91" t="s">
        <v>2135</v>
      </c>
      <c r="D646" s="91" t="s">
        <v>10826</v>
      </c>
      <c r="E646" s="92">
        <v>0</v>
      </c>
      <c r="F646" s="91" t="s">
        <v>1185</v>
      </c>
      <c r="H646" s="3">
        <f>E646+SUMIF('BR DTG ADW'!C:C,C646,'BR DTG ADW'!E:E)</f>
        <v>0</v>
      </c>
    </row>
    <row r="647" spans="1:8" ht="15.75" customHeight="1">
      <c r="A647" s="91" t="s">
        <v>1606</v>
      </c>
      <c r="B647" s="91" t="s">
        <v>876</v>
      </c>
      <c r="C647" s="91" t="s">
        <v>1606</v>
      </c>
      <c r="D647" s="91" t="s">
        <v>9391</v>
      </c>
      <c r="E647" s="92">
        <v>0</v>
      </c>
      <c r="F647" s="91" t="s">
        <v>1185</v>
      </c>
      <c r="H647" s="3">
        <f>E647+SUMIF('BR DTG ADW'!C:C,C647,'BR DTG ADW'!E:E)</f>
        <v>0</v>
      </c>
    </row>
    <row r="648" spans="1:8" ht="15.75" customHeight="1">
      <c r="A648" s="91" t="s">
        <v>259</v>
      </c>
      <c r="B648" s="91" t="s">
        <v>948</v>
      </c>
      <c r="C648" s="91" t="s">
        <v>259</v>
      </c>
      <c r="D648" s="91" t="s">
        <v>1009</v>
      </c>
      <c r="E648" s="92">
        <v>1</v>
      </c>
      <c r="F648" s="91" t="s">
        <v>1185</v>
      </c>
      <c r="H648" s="3">
        <f>E648+SUMIF('BR DTG ADW'!C:C,C648,'BR DTG ADW'!E:E)</f>
        <v>1</v>
      </c>
    </row>
    <row r="649" spans="1:8" ht="15.75" customHeight="1">
      <c r="A649" s="91" t="s">
        <v>8910</v>
      </c>
      <c r="B649" s="91" t="s">
        <v>876</v>
      </c>
      <c r="C649" s="91" t="s">
        <v>8910</v>
      </c>
      <c r="D649" s="91" t="s">
        <v>8911</v>
      </c>
      <c r="E649" s="92">
        <v>0</v>
      </c>
      <c r="F649" s="91" t="s">
        <v>1185</v>
      </c>
      <c r="H649" s="3">
        <f>E649+SUMIF('BR DTG ADW'!C:C,C649,'BR DTG ADW'!E:E)</f>
        <v>0</v>
      </c>
    </row>
    <row r="650" spans="1:8" ht="15.75" customHeight="1">
      <c r="A650" s="91" t="s">
        <v>3206</v>
      </c>
      <c r="B650" s="91" t="s">
        <v>876</v>
      </c>
      <c r="C650" s="91" t="s">
        <v>3206</v>
      </c>
      <c r="D650" s="91" t="s">
        <v>10827</v>
      </c>
      <c r="E650" s="92">
        <v>0</v>
      </c>
      <c r="F650" s="91" t="s">
        <v>1185</v>
      </c>
      <c r="H650" s="3">
        <f>E650+SUMIF('BR DTG ADW'!C:C,C650,'BR DTG ADW'!E:E)</f>
        <v>0</v>
      </c>
    </row>
    <row r="651" spans="1:8" ht="15.75" customHeight="1">
      <c r="A651" s="91" t="s">
        <v>552</v>
      </c>
      <c r="B651" s="91" t="s">
        <v>876</v>
      </c>
      <c r="C651" s="91" t="s">
        <v>552</v>
      </c>
      <c r="D651" s="91" t="s">
        <v>10828</v>
      </c>
      <c r="E651" s="92">
        <v>0</v>
      </c>
      <c r="F651" s="91" t="s">
        <v>1185</v>
      </c>
      <c r="H651" s="3">
        <f>E651+SUMIF('BR DTG ADW'!C:C,C651,'BR DTG ADW'!E:E)</f>
        <v>0</v>
      </c>
    </row>
    <row r="652" spans="1:8" ht="15.75" customHeight="1">
      <c r="A652" s="91" t="s">
        <v>3208</v>
      </c>
      <c r="B652" s="91" t="s">
        <v>876</v>
      </c>
      <c r="C652" s="91" t="s">
        <v>3208</v>
      </c>
      <c r="D652" s="91" t="s">
        <v>3209</v>
      </c>
      <c r="E652" s="92">
        <v>0</v>
      </c>
      <c r="F652" s="91" t="s">
        <v>1185</v>
      </c>
      <c r="H652" s="3">
        <f>E652+SUMIF('BR DTG ADW'!C:C,C652,'BR DTG ADW'!E:E)</f>
        <v>0</v>
      </c>
    </row>
    <row r="653" spans="1:8" ht="15.75" customHeight="1">
      <c r="A653" s="91" t="s">
        <v>3214</v>
      </c>
      <c r="B653" s="91" t="s">
        <v>876</v>
      </c>
      <c r="C653" s="91" t="s">
        <v>3214</v>
      </c>
      <c r="D653" s="91" t="s">
        <v>10829</v>
      </c>
      <c r="E653" s="92">
        <v>0</v>
      </c>
      <c r="F653" s="91" t="s">
        <v>1185</v>
      </c>
      <c r="H653" s="3">
        <f>E653+SUMIF('BR DTG ADW'!C:C,C653,'BR DTG ADW'!E:E)</f>
        <v>0</v>
      </c>
    </row>
    <row r="654" spans="1:8" ht="15.75" customHeight="1">
      <c r="A654" s="91" t="s">
        <v>8916</v>
      </c>
      <c r="B654" s="91" t="s">
        <v>876</v>
      </c>
      <c r="C654" s="91" t="s">
        <v>8916</v>
      </c>
      <c r="D654" s="91" t="s">
        <v>10830</v>
      </c>
      <c r="E654" s="92">
        <v>0</v>
      </c>
      <c r="F654" s="91" t="s">
        <v>1185</v>
      </c>
      <c r="H654" s="3">
        <f>E654+SUMIF('BR DTG ADW'!C:C,C654,'BR DTG ADW'!E:E)</f>
        <v>0</v>
      </c>
    </row>
    <row r="655" spans="1:8" ht="15.75" customHeight="1">
      <c r="A655" s="91" t="s">
        <v>10831</v>
      </c>
      <c r="B655" s="91" t="s">
        <v>876</v>
      </c>
      <c r="C655" s="91" t="s">
        <v>10831</v>
      </c>
      <c r="D655" s="91" t="s">
        <v>10832</v>
      </c>
      <c r="E655" s="92">
        <v>0</v>
      </c>
      <c r="F655" s="91" t="s">
        <v>1185</v>
      </c>
      <c r="H655" s="3">
        <f>E655+SUMIF('BR DTG ADW'!C:C,C655,'BR DTG ADW'!E:E)</f>
        <v>0</v>
      </c>
    </row>
    <row r="656" spans="1:8" ht="15.75" customHeight="1">
      <c r="A656" s="91" t="s">
        <v>10833</v>
      </c>
      <c r="B656" s="91" t="s">
        <v>888</v>
      </c>
      <c r="C656" s="91" t="s">
        <v>10833</v>
      </c>
      <c r="D656" s="91" t="s">
        <v>10834</v>
      </c>
      <c r="E656" s="92">
        <v>1</v>
      </c>
      <c r="F656" s="91" t="s">
        <v>1185</v>
      </c>
      <c r="H656" s="3">
        <f>E656+SUMIF('BR DTG ADW'!C:C,C656,'BR DTG ADW'!E:E)</f>
        <v>1</v>
      </c>
    </row>
    <row r="657" spans="1:8" ht="15.75" customHeight="1">
      <c r="A657" s="91" t="s">
        <v>2137</v>
      </c>
      <c r="B657" s="91" t="s">
        <v>876</v>
      </c>
      <c r="C657" s="91" t="s">
        <v>2137</v>
      </c>
      <c r="D657" s="91" t="s">
        <v>2138</v>
      </c>
      <c r="E657" s="92">
        <v>0</v>
      </c>
      <c r="F657" s="91" t="s">
        <v>1185</v>
      </c>
      <c r="H657" s="3">
        <f>E657+SUMIF('BR DTG ADW'!C:C,C657,'BR DTG ADW'!E:E)</f>
        <v>0</v>
      </c>
    </row>
    <row r="658" spans="1:8" ht="15.75" customHeight="1">
      <c r="A658" s="91" t="s">
        <v>1608</v>
      </c>
      <c r="B658" s="91" t="s">
        <v>876</v>
      </c>
      <c r="C658" s="91" t="s">
        <v>1608</v>
      </c>
      <c r="D658" s="91" t="s">
        <v>3216</v>
      </c>
      <c r="E658" s="92">
        <v>0</v>
      </c>
      <c r="F658" s="91" t="s">
        <v>1185</v>
      </c>
      <c r="H658" s="3">
        <f>E658+SUMIF('BR DTG ADW'!C:C,C658,'BR DTG ADW'!E:E)</f>
        <v>0</v>
      </c>
    </row>
    <row r="659" spans="1:8" ht="15.75" customHeight="1">
      <c r="A659" s="91" t="s">
        <v>3217</v>
      </c>
      <c r="B659" s="91" t="s">
        <v>876</v>
      </c>
      <c r="C659" s="91" t="s">
        <v>3217</v>
      </c>
      <c r="D659" s="91" t="s">
        <v>10835</v>
      </c>
      <c r="E659" s="92">
        <v>0</v>
      </c>
      <c r="F659" s="91" t="s">
        <v>1185</v>
      </c>
      <c r="H659" s="3">
        <f>E659+SUMIF('BR DTG ADW'!C:C,C659,'BR DTG ADW'!E:E)</f>
        <v>0</v>
      </c>
    </row>
    <row r="660" spans="1:8" ht="15.75" customHeight="1">
      <c r="A660" s="91" t="s">
        <v>3219</v>
      </c>
      <c r="B660" s="91" t="s">
        <v>876</v>
      </c>
      <c r="C660" s="91" t="s">
        <v>3219</v>
      </c>
      <c r="D660" s="91" t="s">
        <v>10836</v>
      </c>
      <c r="E660" s="92">
        <v>0</v>
      </c>
      <c r="F660" s="91" t="s">
        <v>1185</v>
      </c>
      <c r="H660" s="3">
        <f>E660+SUMIF('BR DTG ADW'!C:C,C660,'BR DTG ADW'!E:E)</f>
        <v>0</v>
      </c>
    </row>
    <row r="661" spans="1:8" ht="15.75" customHeight="1">
      <c r="A661" s="91" t="s">
        <v>10837</v>
      </c>
      <c r="B661" s="91" t="s">
        <v>876</v>
      </c>
      <c r="C661" s="91" t="s">
        <v>10837</v>
      </c>
      <c r="D661" s="91" t="s">
        <v>10838</v>
      </c>
      <c r="E661" s="92">
        <v>0</v>
      </c>
      <c r="F661" s="91" t="s">
        <v>1185</v>
      </c>
      <c r="H661" s="3">
        <f>E661+SUMIF('BR DTG ADW'!C:C,C661,'BR DTG ADW'!E:E)</f>
        <v>0</v>
      </c>
    </row>
    <row r="662" spans="1:8" ht="15.75" customHeight="1">
      <c r="A662" s="91" t="s">
        <v>3225</v>
      </c>
      <c r="B662" s="91" t="s">
        <v>876</v>
      </c>
      <c r="C662" s="91" t="s">
        <v>3225</v>
      </c>
      <c r="D662" s="91" t="s">
        <v>8919</v>
      </c>
      <c r="E662" s="92">
        <v>1</v>
      </c>
      <c r="F662" s="91" t="s">
        <v>1185</v>
      </c>
      <c r="H662" s="3">
        <f>E662+SUMIF('BR DTG ADW'!C:C,C662,'BR DTG ADW'!E:E)</f>
        <v>1</v>
      </c>
    </row>
    <row r="663" spans="1:8" ht="15.75" customHeight="1">
      <c r="A663" s="91" t="s">
        <v>3229</v>
      </c>
      <c r="B663" s="91" t="s">
        <v>877</v>
      </c>
      <c r="C663" s="91" t="s">
        <v>3229</v>
      </c>
      <c r="D663" s="91" t="s">
        <v>3232</v>
      </c>
      <c r="E663" s="92">
        <v>1</v>
      </c>
      <c r="F663" s="91" t="s">
        <v>1185</v>
      </c>
      <c r="H663" s="3">
        <f>E663+SUMIF('BR DTG ADW'!C:C,C663,'BR DTG ADW'!E:E)</f>
        <v>1</v>
      </c>
    </row>
    <row r="664" spans="1:8" ht="15.75" customHeight="1">
      <c r="A664" s="91" t="s">
        <v>8923</v>
      </c>
      <c r="B664" s="91" t="s">
        <v>876</v>
      </c>
      <c r="C664" s="91" t="s">
        <v>8923</v>
      </c>
      <c r="D664" s="91" t="s">
        <v>8924</v>
      </c>
      <c r="E664" s="92">
        <v>0</v>
      </c>
      <c r="F664" s="91" t="s">
        <v>1185</v>
      </c>
      <c r="H664" s="3">
        <f>E664+SUMIF('BR DTG ADW'!C:C,C664,'BR DTG ADW'!E:E)</f>
        <v>0</v>
      </c>
    </row>
    <row r="665" spans="1:8" ht="15.75" customHeight="1">
      <c r="A665" s="91" t="s">
        <v>260</v>
      </c>
      <c r="B665" s="91" t="s">
        <v>920</v>
      </c>
      <c r="C665" s="91" t="s">
        <v>260</v>
      </c>
      <c r="D665" s="91" t="s">
        <v>1010</v>
      </c>
      <c r="E665" s="92">
        <v>1</v>
      </c>
      <c r="F665" s="91" t="s">
        <v>260</v>
      </c>
      <c r="H665" s="3">
        <f>E665+SUMIF('BR DTG ADW'!C:C,C665,'BR DTG ADW'!E:E)</f>
        <v>1</v>
      </c>
    </row>
    <row r="666" spans="1:8" ht="15.75" customHeight="1">
      <c r="A666" s="91" t="s">
        <v>3233</v>
      </c>
      <c r="B666" s="91" t="s">
        <v>920</v>
      </c>
      <c r="C666" s="91" t="s">
        <v>3233</v>
      </c>
      <c r="D666" s="91" t="s">
        <v>1010</v>
      </c>
      <c r="E666" s="92">
        <v>0</v>
      </c>
      <c r="F666" s="91" t="s">
        <v>260</v>
      </c>
      <c r="H666" s="3">
        <f>E666+SUMIF('BR DTG ADW'!C:C,C666,'BR DTG ADW'!E:E)</f>
        <v>0</v>
      </c>
    </row>
    <row r="667" spans="1:8" ht="15.75" customHeight="1">
      <c r="A667" s="91" t="s">
        <v>501</v>
      </c>
      <c r="B667" s="91" t="s">
        <v>920</v>
      </c>
      <c r="C667" s="91" t="s">
        <v>501</v>
      </c>
      <c r="D667" s="91" t="s">
        <v>1010</v>
      </c>
      <c r="E667" s="92">
        <v>1</v>
      </c>
      <c r="F667" s="91" t="s">
        <v>260</v>
      </c>
      <c r="H667" s="3">
        <f>E667+SUMIF('BR DTG ADW'!C:C,C667,'BR DTG ADW'!E:E)</f>
        <v>1</v>
      </c>
    </row>
    <row r="668" spans="1:8" ht="15.75" customHeight="1">
      <c r="A668" s="91" t="s">
        <v>3234</v>
      </c>
      <c r="B668" s="91" t="s">
        <v>876</v>
      </c>
      <c r="C668" s="91" t="s">
        <v>3234</v>
      </c>
      <c r="D668" s="91" t="s">
        <v>10839</v>
      </c>
      <c r="E668" s="92">
        <v>0</v>
      </c>
      <c r="F668" s="91" t="s">
        <v>1185</v>
      </c>
      <c r="H668" s="3">
        <f>E668+SUMIF('BR DTG ADW'!C:C,C668,'BR DTG ADW'!E:E)</f>
        <v>0</v>
      </c>
    </row>
    <row r="669" spans="1:8" ht="15.75" customHeight="1">
      <c r="A669" s="91" t="s">
        <v>10840</v>
      </c>
      <c r="B669" s="91" t="s">
        <v>876</v>
      </c>
      <c r="C669" s="91" t="s">
        <v>10840</v>
      </c>
      <c r="D669" s="91" t="s">
        <v>10841</v>
      </c>
      <c r="E669" s="92">
        <v>0</v>
      </c>
      <c r="F669" s="91" t="s">
        <v>1185</v>
      </c>
      <c r="H669" s="3">
        <f>E669+SUMIF('BR DTG ADW'!C:C,C669,'BR DTG ADW'!E:E)</f>
        <v>0</v>
      </c>
    </row>
    <row r="670" spans="1:8" ht="15.75" customHeight="1">
      <c r="A670" s="91" t="s">
        <v>10842</v>
      </c>
      <c r="B670" s="91" t="s">
        <v>876</v>
      </c>
      <c r="C670" s="91" t="s">
        <v>10842</v>
      </c>
      <c r="D670" s="91" t="s">
        <v>10843</v>
      </c>
      <c r="E670" s="92">
        <v>0</v>
      </c>
      <c r="F670" s="91" t="s">
        <v>1185</v>
      </c>
      <c r="H670" s="3">
        <f>E670+SUMIF('BR DTG ADW'!C:C,C670,'BR DTG ADW'!E:E)</f>
        <v>0</v>
      </c>
    </row>
    <row r="671" spans="1:8" ht="15.75" customHeight="1">
      <c r="A671" s="91" t="s">
        <v>1773</v>
      </c>
      <c r="B671" s="91" t="s">
        <v>898</v>
      </c>
      <c r="C671" s="91" t="s">
        <v>1773</v>
      </c>
      <c r="D671" s="91" t="s">
        <v>1968</v>
      </c>
      <c r="E671" s="92">
        <v>1</v>
      </c>
      <c r="F671" s="91" t="s">
        <v>1185</v>
      </c>
      <c r="H671" s="3">
        <f>E671+SUMIF('BR DTG ADW'!C:C,C671,'BR DTG ADW'!E:E)</f>
        <v>1</v>
      </c>
    </row>
    <row r="672" spans="1:8" ht="15.75" customHeight="1">
      <c r="A672" s="91" t="s">
        <v>3240</v>
      </c>
      <c r="B672" s="91" t="s">
        <v>948</v>
      </c>
      <c r="C672" s="91" t="s">
        <v>3240</v>
      </c>
      <c r="D672" s="91" t="s">
        <v>3241</v>
      </c>
      <c r="E672" s="92">
        <v>1</v>
      </c>
      <c r="F672" s="91" t="s">
        <v>1185</v>
      </c>
      <c r="H672" s="3">
        <f>E672+SUMIF('BR DTG ADW'!C:C,C672,'BR DTG ADW'!E:E)</f>
        <v>1</v>
      </c>
    </row>
    <row r="673" spans="1:8" ht="15.75" customHeight="1">
      <c r="A673" s="91" t="s">
        <v>10844</v>
      </c>
      <c r="B673" s="91" t="s">
        <v>948</v>
      </c>
      <c r="C673" s="91" t="s">
        <v>10844</v>
      </c>
      <c r="D673" s="91" t="s">
        <v>10845</v>
      </c>
      <c r="E673" s="92">
        <v>1</v>
      </c>
      <c r="F673" s="91" t="s">
        <v>1185</v>
      </c>
      <c r="H673" s="3">
        <f>E673+SUMIF('BR DTG ADW'!C:C,C673,'BR DTG ADW'!E:E)</f>
        <v>1</v>
      </c>
    </row>
    <row r="674" spans="1:8" ht="15.75" customHeight="1">
      <c r="A674" s="91" t="s">
        <v>3242</v>
      </c>
      <c r="B674" s="91" t="s">
        <v>876</v>
      </c>
      <c r="C674" s="91" t="s">
        <v>3242</v>
      </c>
      <c r="D674" s="91" t="s">
        <v>3243</v>
      </c>
      <c r="E674" s="92">
        <v>0</v>
      </c>
      <c r="F674" s="91" t="s">
        <v>1185</v>
      </c>
      <c r="H674" s="3">
        <f>E674+SUMIF('BR DTG ADW'!C:C,C674,'BR DTG ADW'!E:E)</f>
        <v>0</v>
      </c>
    </row>
    <row r="675" spans="1:8" ht="15.75" customHeight="1">
      <c r="A675" s="91" t="s">
        <v>261</v>
      </c>
      <c r="B675" s="91" t="s">
        <v>948</v>
      </c>
      <c r="C675" s="91" t="s">
        <v>261</v>
      </c>
      <c r="D675" s="91" t="s">
        <v>1011</v>
      </c>
      <c r="E675" s="92">
        <v>1</v>
      </c>
      <c r="F675" s="91" t="s">
        <v>1185</v>
      </c>
      <c r="H675" s="3">
        <f>E675+SUMIF('BR DTG ADW'!C:C,C675,'BR DTG ADW'!E:E)</f>
        <v>1</v>
      </c>
    </row>
    <row r="676" spans="1:8" ht="15.75" customHeight="1">
      <c r="A676" s="91" t="s">
        <v>10846</v>
      </c>
      <c r="B676" s="91" t="s">
        <v>876</v>
      </c>
      <c r="C676" s="91" t="s">
        <v>10846</v>
      </c>
      <c r="D676" s="91" t="s">
        <v>10847</v>
      </c>
      <c r="E676" s="92">
        <v>0</v>
      </c>
      <c r="F676" s="91" t="s">
        <v>1185</v>
      </c>
      <c r="H676" s="3">
        <f>E676+SUMIF('BR DTG ADW'!C:C,C676,'BR DTG ADW'!E:E)</f>
        <v>0</v>
      </c>
    </row>
    <row r="677" spans="1:8" ht="15.75" customHeight="1">
      <c r="A677" s="91" t="s">
        <v>10848</v>
      </c>
      <c r="B677" s="91" t="s">
        <v>876</v>
      </c>
      <c r="C677" s="91" t="s">
        <v>10848</v>
      </c>
      <c r="D677" s="91" t="s">
        <v>10849</v>
      </c>
      <c r="E677" s="92">
        <v>0</v>
      </c>
      <c r="F677" s="91" t="s">
        <v>1185</v>
      </c>
      <c r="H677" s="3">
        <f>E677+SUMIF('BR DTG ADW'!C:C,C677,'BR DTG ADW'!E:E)</f>
        <v>0</v>
      </c>
    </row>
    <row r="678" spans="1:8" ht="15.75" customHeight="1">
      <c r="A678" s="91" t="s">
        <v>3244</v>
      </c>
      <c r="B678" s="91" t="s">
        <v>948</v>
      </c>
      <c r="C678" s="91" t="s">
        <v>3244</v>
      </c>
      <c r="D678" s="91" t="s">
        <v>8933</v>
      </c>
      <c r="E678" s="92">
        <v>1</v>
      </c>
      <c r="F678" s="91" t="s">
        <v>1185</v>
      </c>
      <c r="H678" s="3">
        <f>E678+SUMIF('BR DTG ADW'!C:C,C678,'BR DTG ADW'!E:E)</f>
        <v>1</v>
      </c>
    </row>
    <row r="679" spans="1:8" ht="15.75" customHeight="1">
      <c r="A679" s="91" t="s">
        <v>10850</v>
      </c>
      <c r="B679" s="91" t="s">
        <v>876</v>
      </c>
      <c r="C679" s="91" t="s">
        <v>10850</v>
      </c>
      <c r="D679" s="91" t="s">
        <v>10851</v>
      </c>
      <c r="E679" s="92">
        <v>0</v>
      </c>
      <c r="F679" s="91" t="s">
        <v>1185</v>
      </c>
      <c r="H679" s="3">
        <f>E679+SUMIF('BR DTG ADW'!C:C,C679,'BR DTG ADW'!E:E)</f>
        <v>0</v>
      </c>
    </row>
    <row r="680" spans="1:8" ht="15.75" customHeight="1">
      <c r="A680" s="91" t="s">
        <v>651</v>
      </c>
      <c r="B680" s="91" t="s">
        <v>876</v>
      </c>
      <c r="C680" s="91" t="s">
        <v>651</v>
      </c>
      <c r="D680" s="91" t="s">
        <v>10852</v>
      </c>
      <c r="E680" s="92">
        <v>0</v>
      </c>
      <c r="F680" s="91" t="s">
        <v>1185</v>
      </c>
      <c r="H680" s="3">
        <f>E680+SUMIF('BR DTG ADW'!C:C,C680,'BR DTG ADW'!E:E)</f>
        <v>0</v>
      </c>
    </row>
    <row r="681" spans="1:8" ht="15.75" customHeight="1">
      <c r="A681" s="91" t="s">
        <v>3253</v>
      </c>
      <c r="B681" s="91" t="s">
        <v>877</v>
      </c>
      <c r="C681" s="91" t="s">
        <v>3253</v>
      </c>
      <c r="D681" s="91" t="s">
        <v>3254</v>
      </c>
      <c r="E681" s="92">
        <v>1</v>
      </c>
      <c r="F681" s="91" t="s">
        <v>1185</v>
      </c>
      <c r="H681" s="3">
        <f>E681+SUMIF('BR DTG ADW'!C:C,C681,'BR DTG ADW'!E:E)</f>
        <v>1</v>
      </c>
    </row>
    <row r="682" spans="1:8" ht="15.75" customHeight="1">
      <c r="A682" s="91" t="s">
        <v>8934</v>
      </c>
      <c r="B682" s="91" t="s">
        <v>877</v>
      </c>
      <c r="C682" s="91" t="s">
        <v>8934</v>
      </c>
      <c r="D682" s="91" t="s">
        <v>8935</v>
      </c>
      <c r="E682" s="92">
        <v>1</v>
      </c>
      <c r="F682" s="91" t="s">
        <v>1185</v>
      </c>
      <c r="H682" s="3">
        <f>E682+SUMIF('BR DTG ADW'!C:C,C682,'BR DTG ADW'!E:E)</f>
        <v>1</v>
      </c>
    </row>
    <row r="683" spans="1:8" ht="15.75" customHeight="1">
      <c r="A683" s="91" t="s">
        <v>2145</v>
      </c>
      <c r="B683" s="91" t="s">
        <v>876</v>
      </c>
      <c r="C683" s="91" t="s">
        <v>2145</v>
      </c>
      <c r="D683" s="91" t="s">
        <v>2146</v>
      </c>
      <c r="E683" s="92">
        <v>0</v>
      </c>
      <c r="F683" s="91" t="s">
        <v>1185</v>
      </c>
      <c r="H683" s="3">
        <f>E683+SUMIF('BR DTG ADW'!C:C,C683,'BR DTG ADW'!E:E)</f>
        <v>0</v>
      </c>
    </row>
    <row r="684" spans="1:8" ht="15.75" customHeight="1">
      <c r="A684" s="91" t="s">
        <v>262</v>
      </c>
      <c r="B684" s="91" t="s">
        <v>877</v>
      </c>
      <c r="C684" s="91" t="s">
        <v>262</v>
      </c>
      <c r="D684" s="91" t="s">
        <v>1012</v>
      </c>
      <c r="E684" s="92">
        <v>3</v>
      </c>
      <c r="F684" s="91" t="s">
        <v>262</v>
      </c>
      <c r="H684" s="3">
        <f>E684+SUMIF('BR DTG ADW'!C:C,C684,'BR DTG ADW'!E:E)</f>
        <v>3</v>
      </c>
    </row>
    <row r="685" spans="1:8" ht="15.75" customHeight="1">
      <c r="A685" s="91" t="s">
        <v>3262</v>
      </c>
      <c r="B685" s="91" t="s">
        <v>876</v>
      </c>
      <c r="C685" s="91" t="s">
        <v>3262</v>
      </c>
      <c r="D685" s="91" t="s">
        <v>3263</v>
      </c>
      <c r="E685" s="92">
        <v>0</v>
      </c>
      <c r="F685" s="91" t="s">
        <v>1185</v>
      </c>
      <c r="H685" s="3">
        <f>E685+SUMIF('BR DTG ADW'!C:C,C685,'BR DTG ADW'!E:E)</f>
        <v>0</v>
      </c>
    </row>
    <row r="686" spans="1:8" ht="15.75" customHeight="1">
      <c r="A686" s="91" t="s">
        <v>3266</v>
      </c>
      <c r="B686" s="91" t="s">
        <v>876</v>
      </c>
      <c r="C686" s="91" t="s">
        <v>3266</v>
      </c>
      <c r="D686" s="91" t="s">
        <v>3267</v>
      </c>
      <c r="E686" s="92">
        <v>0</v>
      </c>
      <c r="F686" s="91" t="s">
        <v>1185</v>
      </c>
      <c r="H686" s="3">
        <f>E686+SUMIF('BR DTG ADW'!C:C,C686,'BR DTG ADW'!E:E)</f>
        <v>0</v>
      </c>
    </row>
    <row r="687" spans="1:8" ht="15.75" customHeight="1">
      <c r="A687" s="91" t="s">
        <v>263</v>
      </c>
      <c r="B687" s="91" t="s">
        <v>948</v>
      </c>
      <c r="C687" s="91" t="s">
        <v>263</v>
      </c>
      <c r="D687" s="91" t="s">
        <v>1013</v>
      </c>
      <c r="E687" s="92">
        <v>3</v>
      </c>
      <c r="F687" s="91" t="s">
        <v>1185</v>
      </c>
      <c r="H687" s="3">
        <f>E687+SUMIF('BR DTG ADW'!C:C,C687,'BR DTG ADW'!E:E)</f>
        <v>3</v>
      </c>
    </row>
    <row r="688" spans="1:8" ht="15.75" customHeight="1">
      <c r="A688" s="91" t="s">
        <v>3269</v>
      </c>
      <c r="B688" s="91" t="s">
        <v>876</v>
      </c>
      <c r="C688" s="91" t="s">
        <v>3269</v>
      </c>
      <c r="D688" s="91" t="s">
        <v>3270</v>
      </c>
      <c r="E688" s="92">
        <v>0</v>
      </c>
      <c r="F688" s="91" t="s">
        <v>1185</v>
      </c>
      <c r="H688" s="3">
        <f>E688+SUMIF('BR DTG ADW'!C:C,C688,'BR DTG ADW'!E:E)</f>
        <v>0</v>
      </c>
    </row>
    <row r="689" spans="1:8" ht="15.75" customHeight="1">
      <c r="A689" s="91" t="s">
        <v>3273</v>
      </c>
      <c r="B689" s="91" t="s">
        <v>876</v>
      </c>
      <c r="C689" s="91" t="s">
        <v>3273</v>
      </c>
      <c r="D689" s="91" t="s">
        <v>3274</v>
      </c>
      <c r="E689" s="92">
        <v>0</v>
      </c>
      <c r="F689" s="91" t="s">
        <v>1185</v>
      </c>
      <c r="H689" s="3">
        <f>E689+SUMIF('BR DTG ADW'!C:C,C689,'BR DTG ADW'!E:E)</f>
        <v>0</v>
      </c>
    </row>
    <row r="690" spans="1:8" ht="15.75" customHeight="1">
      <c r="A690" s="91" t="s">
        <v>8940</v>
      </c>
      <c r="B690" s="91" t="s">
        <v>876</v>
      </c>
      <c r="C690" s="91" t="s">
        <v>8940</v>
      </c>
      <c r="D690" s="91" t="s">
        <v>8941</v>
      </c>
      <c r="E690" s="92">
        <v>0</v>
      </c>
      <c r="F690" s="91" t="s">
        <v>1185</v>
      </c>
      <c r="H690" s="3">
        <f>E690+SUMIF('BR DTG ADW'!C:C,C690,'BR DTG ADW'!E:E)</f>
        <v>0</v>
      </c>
    </row>
    <row r="691" spans="1:8" ht="15.75" customHeight="1">
      <c r="A691" s="91" t="s">
        <v>8942</v>
      </c>
      <c r="B691" s="91" t="s">
        <v>876</v>
      </c>
      <c r="C691" s="91" t="s">
        <v>8942</v>
      </c>
      <c r="D691" s="91" t="s">
        <v>8943</v>
      </c>
      <c r="E691" s="92">
        <v>0</v>
      </c>
      <c r="F691" s="91" t="s">
        <v>1185</v>
      </c>
      <c r="H691" s="3">
        <f>E691+SUMIF('BR DTG ADW'!C:C,C691,'BR DTG ADW'!E:E)</f>
        <v>0</v>
      </c>
    </row>
    <row r="692" spans="1:8" ht="15.75" customHeight="1">
      <c r="A692" s="91" t="s">
        <v>3278</v>
      </c>
      <c r="B692" s="91" t="s">
        <v>876</v>
      </c>
      <c r="C692" s="91" t="s">
        <v>3278</v>
      </c>
      <c r="D692" s="91" t="s">
        <v>3279</v>
      </c>
      <c r="E692" s="92">
        <v>0</v>
      </c>
      <c r="F692" s="91" t="s">
        <v>1185</v>
      </c>
      <c r="H692" s="3">
        <f>E692+SUMIF('BR DTG ADW'!C:C,C692,'BR DTG ADW'!E:E)</f>
        <v>0</v>
      </c>
    </row>
    <row r="693" spans="1:8" ht="15.75" customHeight="1">
      <c r="A693" s="91" t="s">
        <v>3280</v>
      </c>
      <c r="B693" s="91" t="s">
        <v>948</v>
      </c>
      <c r="C693" s="91" t="s">
        <v>3280</v>
      </c>
      <c r="D693" s="91" t="s">
        <v>10853</v>
      </c>
      <c r="E693" s="92">
        <v>0</v>
      </c>
      <c r="F693" s="91" t="s">
        <v>1185</v>
      </c>
      <c r="H693" s="3">
        <f>E693+SUMIF('BR DTG ADW'!C:C,C693,'BR DTG ADW'!E:E)</f>
        <v>0</v>
      </c>
    </row>
    <row r="694" spans="1:8" ht="15.75" customHeight="1">
      <c r="A694" s="91" t="s">
        <v>1419</v>
      </c>
      <c r="B694" s="91" t="s">
        <v>948</v>
      </c>
      <c r="C694" s="91" t="s">
        <v>1419</v>
      </c>
      <c r="D694" s="91" t="s">
        <v>1420</v>
      </c>
      <c r="E694" s="92">
        <v>1</v>
      </c>
      <c r="F694" s="91" t="s">
        <v>1185</v>
      </c>
      <c r="H694" s="3">
        <f>E694+SUMIF('BR DTG ADW'!C:C,C694,'BR DTG ADW'!E:E)</f>
        <v>1</v>
      </c>
    </row>
    <row r="695" spans="1:8" ht="15.75" customHeight="1">
      <c r="A695" s="91" t="s">
        <v>3282</v>
      </c>
      <c r="B695" s="91" t="s">
        <v>948</v>
      </c>
      <c r="C695" s="91" t="s">
        <v>3282</v>
      </c>
      <c r="D695" s="91" t="s">
        <v>3283</v>
      </c>
      <c r="E695" s="92">
        <v>1</v>
      </c>
      <c r="F695" s="91" t="s">
        <v>1185</v>
      </c>
      <c r="H695" s="3">
        <f>E695+SUMIF('BR DTG ADW'!C:C,C695,'BR DTG ADW'!E:E)</f>
        <v>1</v>
      </c>
    </row>
    <row r="696" spans="1:8" ht="15.75" customHeight="1">
      <c r="A696" s="91" t="s">
        <v>10854</v>
      </c>
      <c r="B696" s="91" t="s">
        <v>876</v>
      </c>
      <c r="C696" s="91" t="s">
        <v>10854</v>
      </c>
      <c r="D696" s="91" t="s">
        <v>10855</v>
      </c>
      <c r="E696" s="92">
        <v>0</v>
      </c>
      <c r="F696" s="91" t="s">
        <v>1185</v>
      </c>
      <c r="H696" s="3">
        <f>E696+SUMIF('BR DTG ADW'!C:C,C696,'BR DTG ADW'!E:E)</f>
        <v>0</v>
      </c>
    </row>
    <row r="697" spans="1:8" ht="15.75" customHeight="1">
      <c r="A697" s="91" t="s">
        <v>10856</v>
      </c>
      <c r="B697" s="91" t="s">
        <v>876</v>
      </c>
      <c r="C697" s="91" t="s">
        <v>10856</v>
      </c>
      <c r="D697" s="91" t="s">
        <v>10857</v>
      </c>
      <c r="E697" s="92">
        <v>0</v>
      </c>
      <c r="F697" s="91" t="s">
        <v>1185</v>
      </c>
      <c r="H697" s="3">
        <f>E697+SUMIF('BR DTG ADW'!C:C,C697,'BR DTG ADW'!E:E)</f>
        <v>0</v>
      </c>
    </row>
    <row r="698" spans="1:8" ht="15.75" customHeight="1">
      <c r="A698" s="91" t="s">
        <v>8944</v>
      </c>
      <c r="B698" s="91" t="s">
        <v>876</v>
      </c>
      <c r="C698" s="91" t="s">
        <v>8944</v>
      </c>
      <c r="D698" s="91" t="s">
        <v>8945</v>
      </c>
      <c r="E698" s="92">
        <v>0</v>
      </c>
      <c r="F698" s="91" t="s">
        <v>1185</v>
      </c>
      <c r="H698" s="3">
        <f>E698+SUMIF('BR DTG ADW'!C:C,C698,'BR DTG ADW'!E:E)</f>
        <v>0</v>
      </c>
    </row>
    <row r="699" spans="1:8" ht="15.75" customHeight="1">
      <c r="A699" s="91" t="s">
        <v>8948</v>
      </c>
      <c r="B699" s="91" t="s">
        <v>876</v>
      </c>
      <c r="C699" s="91" t="s">
        <v>8948</v>
      </c>
      <c r="D699" s="91" t="s">
        <v>8949</v>
      </c>
      <c r="E699" s="92">
        <v>0</v>
      </c>
      <c r="F699" s="91" t="s">
        <v>1185</v>
      </c>
      <c r="H699" s="3">
        <f>E699+SUMIF('BR DTG ADW'!C:C,C699,'BR DTG ADW'!E:E)</f>
        <v>0</v>
      </c>
    </row>
    <row r="700" spans="1:8" ht="15.75" customHeight="1">
      <c r="A700" s="91" t="s">
        <v>10858</v>
      </c>
      <c r="B700" s="91" t="s">
        <v>876</v>
      </c>
      <c r="C700" s="91" t="s">
        <v>10858</v>
      </c>
      <c r="D700" s="91" t="s">
        <v>10859</v>
      </c>
      <c r="E700" s="92">
        <v>0</v>
      </c>
      <c r="F700" s="91" t="s">
        <v>1185</v>
      </c>
      <c r="H700" s="3">
        <f>E700+SUMIF('BR DTG ADW'!C:C,C700,'BR DTG ADW'!E:E)</f>
        <v>0</v>
      </c>
    </row>
    <row r="701" spans="1:8" ht="15.75" customHeight="1">
      <c r="A701" s="91" t="s">
        <v>3299</v>
      </c>
      <c r="B701" s="91" t="s">
        <v>876</v>
      </c>
      <c r="C701" s="91" t="s">
        <v>3299</v>
      </c>
      <c r="D701" s="91" t="s">
        <v>3300</v>
      </c>
      <c r="E701" s="92">
        <v>0</v>
      </c>
      <c r="F701" s="91" t="s">
        <v>1185</v>
      </c>
      <c r="H701" s="3">
        <f>E701+SUMIF('BR DTG ADW'!C:C,C701,'BR DTG ADW'!E:E)</f>
        <v>0</v>
      </c>
    </row>
    <row r="702" spans="1:8" ht="15.75" customHeight="1">
      <c r="A702" s="91" t="s">
        <v>2151</v>
      </c>
      <c r="B702" s="91" t="s">
        <v>876</v>
      </c>
      <c r="C702" s="91" t="s">
        <v>2151</v>
      </c>
      <c r="D702" s="91" t="s">
        <v>10860</v>
      </c>
      <c r="E702" s="92">
        <v>0</v>
      </c>
      <c r="F702" s="91" t="s">
        <v>1185</v>
      </c>
      <c r="H702" s="3">
        <f>E702+SUMIF('BR DTG ADW'!C:C,C702,'BR DTG ADW'!E:E)</f>
        <v>0</v>
      </c>
    </row>
    <row r="703" spans="1:8" ht="15.75" customHeight="1">
      <c r="A703" s="91" t="s">
        <v>8952</v>
      </c>
      <c r="B703" s="91" t="s">
        <v>876</v>
      </c>
      <c r="C703" s="91" t="s">
        <v>8952</v>
      </c>
      <c r="D703" s="91" t="s">
        <v>8953</v>
      </c>
      <c r="E703" s="92">
        <v>0</v>
      </c>
      <c r="F703" s="91" t="s">
        <v>1185</v>
      </c>
      <c r="H703" s="3">
        <f>E703+SUMIF('BR DTG ADW'!C:C,C703,'BR DTG ADW'!E:E)</f>
        <v>0</v>
      </c>
    </row>
    <row r="704" spans="1:8" ht="15.75" customHeight="1">
      <c r="A704" s="91" t="s">
        <v>1970</v>
      </c>
      <c r="B704" s="91" t="s">
        <v>876</v>
      </c>
      <c r="C704" s="91" t="s">
        <v>1970</v>
      </c>
      <c r="D704" s="91" t="s">
        <v>1971</v>
      </c>
      <c r="E704" s="92">
        <v>0</v>
      </c>
      <c r="F704" s="91" t="s">
        <v>1185</v>
      </c>
      <c r="H704" s="3">
        <f>E704+SUMIF('BR DTG ADW'!C:C,C704,'BR DTG ADW'!E:E)</f>
        <v>0</v>
      </c>
    </row>
    <row r="705" spans="1:8" ht="15.75" customHeight="1">
      <c r="A705" s="91" t="s">
        <v>10861</v>
      </c>
      <c r="B705" s="91" t="s">
        <v>876</v>
      </c>
      <c r="C705" s="91" t="s">
        <v>10861</v>
      </c>
      <c r="D705" s="91" t="s">
        <v>10862</v>
      </c>
      <c r="E705" s="92">
        <v>0</v>
      </c>
      <c r="F705" s="91" t="s">
        <v>1185</v>
      </c>
      <c r="H705" s="3">
        <f>E705+SUMIF('BR DTG ADW'!C:C,C705,'BR DTG ADW'!E:E)</f>
        <v>0</v>
      </c>
    </row>
    <row r="706" spans="1:8" ht="15.75" customHeight="1">
      <c r="A706" s="91" t="s">
        <v>264</v>
      </c>
      <c r="B706" s="91" t="s">
        <v>877</v>
      </c>
      <c r="C706" s="91" t="s">
        <v>264</v>
      </c>
      <c r="D706" s="91" t="s">
        <v>1014</v>
      </c>
      <c r="E706" s="92">
        <v>0</v>
      </c>
      <c r="F706" s="91" t="s">
        <v>1185</v>
      </c>
      <c r="H706" s="3">
        <f>E706+SUMIF('BR DTG ADW'!C:C,C706,'BR DTG ADW'!E:E)</f>
        <v>0</v>
      </c>
    </row>
    <row r="707" spans="1:8" ht="15.75" customHeight="1">
      <c r="A707" s="91" t="s">
        <v>10863</v>
      </c>
      <c r="B707" s="91" t="s">
        <v>876</v>
      </c>
      <c r="C707" s="91" t="s">
        <v>10863</v>
      </c>
      <c r="D707" s="91" t="s">
        <v>10864</v>
      </c>
      <c r="E707" s="92">
        <v>0</v>
      </c>
      <c r="F707" s="91" t="s">
        <v>1185</v>
      </c>
      <c r="H707" s="3">
        <f>E707+SUMIF('BR DTG ADW'!C:C,C707,'BR DTG ADW'!E:E)</f>
        <v>0</v>
      </c>
    </row>
    <row r="708" spans="1:8" ht="15.75" customHeight="1">
      <c r="A708" s="91" t="s">
        <v>656</v>
      </c>
      <c r="B708" s="91" t="s">
        <v>876</v>
      </c>
      <c r="C708" s="91" t="s">
        <v>656</v>
      </c>
      <c r="D708" s="91" t="s">
        <v>1015</v>
      </c>
      <c r="E708" s="92">
        <v>0</v>
      </c>
      <c r="F708" s="91" t="s">
        <v>1185</v>
      </c>
      <c r="H708" s="3">
        <f>E708+SUMIF('BR DTG ADW'!C:C,C708,'BR DTG ADW'!E:E)</f>
        <v>0</v>
      </c>
    </row>
    <row r="709" spans="1:8" ht="15.75" customHeight="1">
      <c r="A709" s="91" t="s">
        <v>8954</v>
      </c>
      <c r="B709" s="91" t="s">
        <v>876</v>
      </c>
      <c r="C709" s="91" t="s">
        <v>8954</v>
      </c>
      <c r="D709" s="91" t="s">
        <v>8955</v>
      </c>
      <c r="E709" s="92">
        <v>0</v>
      </c>
      <c r="F709" s="91" t="s">
        <v>1185</v>
      </c>
      <c r="H709" s="3">
        <f>E709+SUMIF('BR DTG ADW'!C:C,C709,'BR DTG ADW'!E:E)</f>
        <v>0</v>
      </c>
    </row>
    <row r="710" spans="1:8" ht="15.75" customHeight="1">
      <c r="A710" s="91" t="s">
        <v>10865</v>
      </c>
      <c r="B710" s="91" t="s">
        <v>876</v>
      </c>
      <c r="C710" s="91" t="s">
        <v>10865</v>
      </c>
      <c r="D710" s="91" t="s">
        <v>10866</v>
      </c>
      <c r="E710" s="92">
        <v>0</v>
      </c>
      <c r="F710" s="91" t="s">
        <v>1185</v>
      </c>
      <c r="H710" s="3">
        <f>E710+SUMIF('BR DTG ADW'!C:C,C710,'BR DTG ADW'!E:E)</f>
        <v>0</v>
      </c>
    </row>
    <row r="711" spans="1:8" ht="15.75" customHeight="1">
      <c r="A711" s="91" t="s">
        <v>10867</v>
      </c>
      <c r="B711" s="91" t="s">
        <v>876</v>
      </c>
      <c r="C711" s="91" t="s">
        <v>10867</v>
      </c>
      <c r="D711" s="91" t="s">
        <v>10868</v>
      </c>
      <c r="E711" s="92">
        <v>0</v>
      </c>
      <c r="F711" s="91" t="s">
        <v>1185</v>
      </c>
      <c r="H711" s="3">
        <f>E711+SUMIF('BR DTG ADW'!C:C,C711,'BR DTG ADW'!E:E)</f>
        <v>0</v>
      </c>
    </row>
    <row r="712" spans="1:8" ht="15.75" customHeight="1">
      <c r="A712" s="91" t="s">
        <v>8956</v>
      </c>
      <c r="B712" s="91" t="s">
        <v>876</v>
      </c>
      <c r="C712" s="91" t="s">
        <v>8956</v>
      </c>
      <c r="D712" s="91" t="s">
        <v>3304</v>
      </c>
      <c r="E712" s="92">
        <v>0</v>
      </c>
      <c r="F712" s="91" t="s">
        <v>1185</v>
      </c>
      <c r="H712" s="3">
        <f>E712+SUMIF('BR DTG ADW'!C:C,C712,'BR DTG ADW'!E:E)</f>
        <v>0</v>
      </c>
    </row>
    <row r="713" spans="1:8" ht="15.75" customHeight="1">
      <c r="A713" s="91" t="s">
        <v>8957</v>
      </c>
      <c r="B713" s="91" t="s">
        <v>876</v>
      </c>
      <c r="C713" s="91" t="s">
        <v>8957</v>
      </c>
      <c r="D713" s="91" t="s">
        <v>3304</v>
      </c>
      <c r="E713" s="92">
        <v>0</v>
      </c>
      <c r="F713" s="91" t="s">
        <v>1185</v>
      </c>
      <c r="H713" s="3">
        <f>E713+SUMIF('BR DTG ADW'!C:C,C713,'BR DTG ADW'!E:E)</f>
        <v>0</v>
      </c>
    </row>
    <row r="714" spans="1:8" ht="15.75" customHeight="1">
      <c r="A714" s="91" t="s">
        <v>3303</v>
      </c>
      <c r="B714" s="91" t="s">
        <v>876</v>
      </c>
      <c r="C714" s="91" t="s">
        <v>3303</v>
      </c>
      <c r="D714" s="91" t="s">
        <v>3304</v>
      </c>
      <c r="E714" s="92">
        <v>0</v>
      </c>
      <c r="F714" s="91" t="s">
        <v>502</v>
      </c>
      <c r="H714" s="3">
        <f>E714+SUMIF('BR DTG ADW'!C:C,C714,'BR DTG ADW'!E:E)</f>
        <v>0</v>
      </c>
    </row>
    <row r="715" spans="1:8" ht="15.75" customHeight="1">
      <c r="A715" s="91" t="s">
        <v>8958</v>
      </c>
      <c r="B715" s="91" t="s">
        <v>876</v>
      </c>
      <c r="C715" s="91" t="s">
        <v>8958</v>
      </c>
      <c r="D715" s="91" t="s">
        <v>8959</v>
      </c>
      <c r="E715" s="92">
        <v>0</v>
      </c>
      <c r="F715" s="91" t="s">
        <v>1185</v>
      </c>
      <c r="H715" s="3">
        <f>E715+SUMIF('BR DTG ADW'!C:C,C715,'BR DTG ADW'!E:E)</f>
        <v>0</v>
      </c>
    </row>
    <row r="716" spans="1:8" ht="15.75" customHeight="1">
      <c r="A716" s="91" t="s">
        <v>3305</v>
      </c>
      <c r="B716" s="91" t="s">
        <v>876</v>
      </c>
      <c r="C716" s="91" t="s">
        <v>3305</v>
      </c>
      <c r="D716" s="91" t="s">
        <v>3304</v>
      </c>
      <c r="E716" s="92">
        <v>0</v>
      </c>
      <c r="F716" s="91" t="s">
        <v>1185</v>
      </c>
      <c r="H716" s="3">
        <f>E716+SUMIF('BR DTG ADW'!C:C,C716,'BR DTG ADW'!E:E)</f>
        <v>0</v>
      </c>
    </row>
    <row r="717" spans="1:8" ht="15.75" customHeight="1">
      <c r="A717" s="91" t="s">
        <v>8960</v>
      </c>
      <c r="B717" s="91" t="s">
        <v>876</v>
      </c>
      <c r="C717" s="91" t="s">
        <v>8960</v>
      </c>
      <c r="D717" s="91" t="s">
        <v>3304</v>
      </c>
      <c r="E717" s="92">
        <v>0</v>
      </c>
      <c r="F717" s="91" t="s">
        <v>1185</v>
      </c>
      <c r="H717" s="3">
        <f>E717+SUMIF('BR DTG ADW'!C:C,C717,'BR DTG ADW'!E:E)</f>
        <v>0</v>
      </c>
    </row>
    <row r="718" spans="1:8" ht="15.75" customHeight="1">
      <c r="A718" s="91" t="s">
        <v>657</v>
      </c>
      <c r="B718" s="91" t="s">
        <v>876</v>
      </c>
      <c r="C718" s="91" t="s">
        <v>657</v>
      </c>
      <c r="D718" s="91" t="s">
        <v>10869</v>
      </c>
      <c r="E718" s="92">
        <v>1</v>
      </c>
      <c r="F718" s="91" t="s">
        <v>1185</v>
      </c>
      <c r="H718" s="3">
        <f>E718+SUMIF('BR DTG ADW'!C:C,C718,'BR DTG ADW'!E:E)</f>
        <v>1</v>
      </c>
    </row>
    <row r="719" spans="1:8" ht="15.75" customHeight="1">
      <c r="A719" s="91" t="s">
        <v>3307</v>
      </c>
      <c r="B719" s="91" t="s">
        <v>876</v>
      </c>
      <c r="C719" s="91" t="s">
        <v>3307</v>
      </c>
      <c r="D719" s="91" t="s">
        <v>3304</v>
      </c>
      <c r="E719" s="92">
        <v>0</v>
      </c>
      <c r="F719" s="91" t="s">
        <v>1185</v>
      </c>
      <c r="H719" s="3">
        <f>E719+SUMIF('BR DTG ADW'!C:C,C719,'BR DTG ADW'!E:E)</f>
        <v>0</v>
      </c>
    </row>
    <row r="720" spans="1:8" ht="15.75" customHeight="1">
      <c r="A720" s="91" t="s">
        <v>10870</v>
      </c>
      <c r="B720" s="91" t="s">
        <v>876</v>
      </c>
      <c r="C720" s="91" t="s">
        <v>10870</v>
      </c>
      <c r="D720" s="91" t="s">
        <v>10871</v>
      </c>
      <c r="E720" s="92">
        <v>0</v>
      </c>
      <c r="F720" s="91" t="s">
        <v>1185</v>
      </c>
      <c r="H720" s="3">
        <f>E720+SUMIF('BR DTG ADW'!C:C,C720,'BR DTG ADW'!E:E)</f>
        <v>0</v>
      </c>
    </row>
    <row r="721" spans="1:8" ht="15.75" customHeight="1">
      <c r="A721" s="91" t="s">
        <v>3314</v>
      </c>
      <c r="B721" s="91" t="s">
        <v>876</v>
      </c>
      <c r="C721" s="91" t="s">
        <v>3314</v>
      </c>
      <c r="D721" s="91" t="s">
        <v>3315</v>
      </c>
      <c r="E721" s="92">
        <v>0</v>
      </c>
      <c r="F721" s="91" t="s">
        <v>1185</v>
      </c>
      <c r="H721" s="3">
        <f>E721+SUMIF('BR DTG ADW'!C:C,C721,'BR DTG ADW'!E:E)</f>
        <v>0</v>
      </c>
    </row>
    <row r="722" spans="1:8" ht="15.75" customHeight="1">
      <c r="A722" s="91" t="s">
        <v>1778</v>
      </c>
      <c r="B722" s="91" t="s">
        <v>877</v>
      </c>
      <c r="C722" s="91" t="s">
        <v>1778</v>
      </c>
      <c r="D722" s="91" t="s">
        <v>8961</v>
      </c>
      <c r="E722" s="92">
        <v>1</v>
      </c>
      <c r="F722" s="91" t="s">
        <v>1185</v>
      </c>
      <c r="H722" s="3">
        <f>E722+SUMIF('BR DTG ADW'!C:C,C722,'BR DTG ADW'!E:E)</f>
        <v>1</v>
      </c>
    </row>
    <row r="723" spans="1:8" ht="15.75" customHeight="1">
      <c r="A723" s="91" t="s">
        <v>10872</v>
      </c>
      <c r="B723" s="91" t="s">
        <v>876</v>
      </c>
      <c r="C723" s="91" t="s">
        <v>10872</v>
      </c>
      <c r="D723" s="91" t="s">
        <v>10873</v>
      </c>
      <c r="E723" s="92">
        <v>0</v>
      </c>
      <c r="F723" s="91" t="s">
        <v>1185</v>
      </c>
      <c r="H723" s="3">
        <f>E723+SUMIF('BR DTG ADW'!C:C,C723,'BR DTG ADW'!E:E)</f>
        <v>0</v>
      </c>
    </row>
    <row r="724" spans="1:8" ht="15.75" customHeight="1">
      <c r="A724" s="91" t="s">
        <v>3322</v>
      </c>
      <c r="B724" s="91" t="s">
        <v>876</v>
      </c>
      <c r="C724" s="91" t="s">
        <v>3322</v>
      </c>
      <c r="D724" s="91" t="s">
        <v>3323</v>
      </c>
      <c r="E724" s="92">
        <v>0</v>
      </c>
      <c r="F724" s="91" t="s">
        <v>1185</v>
      </c>
      <c r="H724" s="3">
        <f>E724+SUMIF('BR DTG ADW'!C:C,C724,'BR DTG ADW'!E:E)</f>
        <v>0</v>
      </c>
    </row>
    <row r="725" spans="1:8" ht="15.75" customHeight="1">
      <c r="A725" s="91" t="s">
        <v>8964</v>
      </c>
      <c r="B725" s="91" t="s">
        <v>876</v>
      </c>
      <c r="C725" s="91" t="s">
        <v>8964</v>
      </c>
      <c r="D725" s="91" t="s">
        <v>8965</v>
      </c>
      <c r="E725" s="92">
        <v>0</v>
      </c>
      <c r="F725" s="91" t="s">
        <v>1185</v>
      </c>
      <c r="H725" s="3">
        <f>E725+SUMIF('BR DTG ADW'!C:C,C725,'BR DTG ADW'!E:E)</f>
        <v>0</v>
      </c>
    </row>
    <row r="726" spans="1:8" ht="15.75" customHeight="1">
      <c r="A726" s="91" t="s">
        <v>3324</v>
      </c>
      <c r="B726" s="91" t="s">
        <v>876</v>
      </c>
      <c r="C726" s="91" t="s">
        <v>3324</v>
      </c>
      <c r="D726" s="91" t="s">
        <v>3325</v>
      </c>
      <c r="E726" s="92">
        <v>0</v>
      </c>
      <c r="F726" s="91" t="s">
        <v>1185</v>
      </c>
      <c r="H726" s="3">
        <f>E726+SUMIF('BR DTG ADW'!C:C,C726,'BR DTG ADW'!E:E)</f>
        <v>0</v>
      </c>
    </row>
    <row r="727" spans="1:8" ht="15.75" customHeight="1">
      <c r="A727" s="91" t="s">
        <v>3326</v>
      </c>
      <c r="B727" s="91" t="s">
        <v>876</v>
      </c>
      <c r="C727" s="91" t="s">
        <v>3326</v>
      </c>
      <c r="D727" s="91" t="s">
        <v>3325</v>
      </c>
      <c r="E727" s="92">
        <v>0</v>
      </c>
      <c r="F727" s="91" t="s">
        <v>1185</v>
      </c>
      <c r="H727" s="3">
        <f>E727+SUMIF('BR DTG ADW'!C:C,C727,'BR DTG ADW'!E:E)</f>
        <v>0</v>
      </c>
    </row>
    <row r="728" spans="1:8" ht="15.75" customHeight="1">
      <c r="A728" s="91" t="s">
        <v>3328</v>
      </c>
      <c r="B728" s="91" t="s">
        <v>876</v>
      </c>
      <c r="C728" s="91" t="s">
        <v>3328</v>
      </c>
      <c r="D728" s="91" t="s">
        <v>3329</v>
      </c>
      <c r="E728" s="92">
        <v>0</v>
      </c>
      <c r="F728" s="91" t="s">
        <v>1185</v>
      </c>
      <c r="H728" s="3">
        <f>E728+SUMIF('BR DTG ADW'!C:C,C728,'BR DTG ADW'!E:E)</f>
        <v>0</v>
      </c>
    </row>
    <row r="729" spans="1:8" ht="15.75" customHeight="1">
      <c r="A729" s="91" t="s">
        <v>3332</v>
      </c>
      <c r="B729" s="91" t="s">
        <v>876</v>
      </c>
      <c r="C729" s="91" t="s">
        <v>3332</v>
      </c>
      <c r="D729" s="91" t="s">
        <v>8966</v>
      </c>
      <c r="E729" s="92">
        <v>0</v>
      </c>
      <c r="F729" s="91" t="s">
        <v>1185</v>
      </c>
      <c r="H729" s="3">
        <f>E729+SUMIF('BR DTG ADW'!C:C,C729,'BR DTG ADW'!E:E)</f>
        <v>0</v>
      </c>
    </row>
    <row r="730" spans="1:8" ht="15.75" customHeight="1">
      <c r="A730" s="91" t="s">
        <v>2153</v>
      </c>
      <c r="B730" s="91" t="s">
        <v>876</v>
      </c>
      <c r="C730" s="91" t="s">
        <v>2153</v>
      </c>
      <c r="D730" s="91" t="s">
        <v>2154</v>
      </c>
      <c r="E730" s="92">
        <v>0</v>
      </c>
      <c r="F730" s="91" t="s">
        <v>1185</v>
      </c>
      <c r="H730" s="3">
        <f>E730+SUMIF('BR DTG ADW'!C:C,C730,'BR DTG ADW'!E:E)</f>
        <v>0</v>
      </c>
    </row>
    <row r="731" spans="1:8" ht="15.75" customHeight="1">
      <c r="A731" s="91" t="s">
        <v>10874</v>
      </c>
      <c r="B731" s="91" t="s">
        <v>876</v>
      </c>
      <c r="C731" s="91" t="s">
        <v>10874</v>
      </c>
      <c r="D731" s="91" t="s">
        <v>10875</v>
      </c>
      <c r="E731" s="92">
        <v>0</v>
      </c>
      <c r="F731" s="91" t="s">
        <v>1185</v>
      </c>
      <c r="H731" s="3">
        <f>E731+SUMIF('BR DTG ADW'!C:C,C731,'BR DTG ADW'!E:E)</f>
        <v>0</v>
      </c>
    </row>
    <row r="732" spans="1:8" ht="15.75" customHeight="1">
      <c r="A732" s="91" t="s">
        <v>658</v>
      </c>
      <c r="B732" s="91" t="s">
        <v>876</v>
      </c>
      <c r="C732" s="91" t="s">
        <v>658</v>
      </c>
      <c r="D732" s="91" t="s">
        <v>10876</v>
      </c>
      <c r="E732" s="92">
        <v>0</v>
      </c>
      <c r="F732" s="91" t="s">
        <v>1185</v>
      </c>
      <c r="H732" s="3">
        <f>E732+SUMIF('BR DTG ADW'!C:C,C732,'BR DTG ADW'!E:E)</f>
        <v>0</v>
      </c>
    </row>
    <row r="733" spans="1:8" ht="15.75" customHeight="1">
      <c r="A733" s="91" t="s">
        <v>3336</v>
      </c>
      <c r="B733" s="91" t="s">
        <v>876</v>
      </c>
      <c r="C733" s="91" t="s">
        <v>3336</v>
      </c>
      <c r="D733" s="91" t="s">
        <v>8967</v>
      </c>
      <c r="E733" s="92">
        <v>0</v>
      </c>
      <c r="F733" s="91" t="s">
        <v>1185</v>
      </c>
      <c r="H733" s="3">
        <f>E733+SUMIF('BR DTG ADW'!C:C,C733,'BR DTG ADW'!E:E)</f>
        <v>0</v>
      </c>
    </row>
    <row r="734" spans="1:8" ht="15.75" customHeight="1">
      <c r="A734" s="91" t="s">
        <v>10877</v>
      </c>
      <c r="B734" s="91" t="s">
        <v>876</v>
      </c>
      <c r="C734" s="91" t="s">
        <v>10877</v>
      </c>
      <c r="D734" s="91" t="s">
        <v>10878</v>
      </c>
      <c r="E734" s="92">
        <v>0</v>
      </c>
      <c r="F734" s="91" t="s">
        <v>1185</v>
      </c>
      <c r="H734" s="3">
        <f>E734+SUMIF('BR DTG ADW'!C:C,C734,'BR DTG ADW'!E:E)</f>
        <v>0</v>
      </c>
    </row>
    <row r="735" spans="1:8" ht="15.75" customHeight="1">
      <c r="A735" s="91" t="s">
        <v>265</v>
      </c>
      <c r="B735" s="91" t="s">
        <v>877</v>
      </c>
      <c r="C735" s="91" t="s">
        <v>265</v>
      </c>
      <c r="D735" s="91" t="s">
        <v>1780</v>
      </c>
      <c r="E735" s="92">
        <v>3</v>
      </c>
      <c r="F735" s="91" t="s">
        <v>1185</v>
      </c>
      <c r="H735" s="3">
        <f>E735+SUMIF('BR DTG ADW'!C:C,C735,'BR DTG ADW'!E:E)</f>
        <v>3</v>
      </c>
    </row>
    <row r="736" spans="1:8" ht="15.75" customHeight="1">
      <c r="A736" s="91" t="s">
        <v>3340</v>
      </c>
      <c r="B736" s="91" t="s">
        <v>876</v>
      </c>
      <c r="C736" s="91" t="s">
        <v>3340</v>
      </c>
      <c r="D736" s="91" t="s">
        <v>3341</v>
      </c>
      <c r="E736" s="92">
        <v>0</v>
      </c>
      <c r="F736" s="91" t="s">
        <v>1185</v>
      </c>
      <c r="H736" s="3">
        <f>E736+SUMIF('BR DTG ADW'!C:C,C736,'BR DTG ADW'!E:E)</f>
        <v>0</v>
      </c>
    </row>
    <row r="737" spans="1:8" ht="15.75" customHeight="1">
      <c r="A737" s="91" t="s">
        <v>3342</v>
      </c>
      <c r="B737" s="91" t="s">
        <v>876</v>
      </c>
      <c r="C737" s="91" t="s">
        <v>3342</v>
      </c>
      <c r="D737" s="91" t="s">
        <v>3343</v>
      </c>
      <c r="E737" s="92">
        <v>0</v>
      </c>
      <c r="F737" s="91" t="s">
        <v>1185</v>
      </c>
      <c r="H737" s="3">
        <f>E737+SUMIF('BR DTG ADW'!C:C,C737,'BR DTG ADW'!E:E)</f>
        <v>0</v>
      </c>
    </row>
    <row r="738" spans="1:8" ht="15.75" customHeight="1">
      <c r="A738" s="91" t="s">
        <v>3344</v>
      </c>
      <c r="B738" s="91" t="s">
        <v>876</v>
      </c>
      <c r="C738" s="91" t="s">
        <v>3344</v>
      </c>
      <c r="D738" s="91" t="s">
        <v>3345</v>
      </c>
      <c r="E738" s="92">
        <v>0</v>
      </c>
      <c r="F738" s="91" t="s">
        <v>1185</v>
      </c>
      <c r="H738" s="3">
        <f>E738+SUMIF('BR DTG ADW'!C:C,C738,'BR DTG ADW'!E:E)</f>
        <v>0</v>
      </c>
    </row>
    <row r="739" spans="1:8" ht="15.75" customHeight="1">
      <c r="A739" s="91" t="s">
        <v>8968</v>
      </c>
      <c r="B739" s="91" t="s">
        <v>877</v>
      </c>
      <c r="C739" s="91" t="s">
        <v>8968</v>
      </c>
      <c r="D739" s="91" t="s">
        <v>8969</v>
      </c>
      <c r="E739" s="92">
        <v>1</v>
      </c>
      <c r="F739" s="91" t="s">
        <v>1185</v>
      </c>
      <c r="H739" s="3">
        <f>E739+SUMIF('BR DTG ADW'!C:C,C739,'BR DTG ADW'!E:E)</f>
        <v>1</v>
      </c>
    </row>
    <row r="740" spans="1:8" ht="15.75" customHeight="1">
      <c r="A740" s="91" t="s">
        <v>266</v>
      </c>
      <c r="B740" s="91" t="s">
        <v>877</v>
      </c>
      <c r="C740" s="91" t="s">
        <v>266</v>
      </c>
      <c r="D740" s="91" t="s">
        <v>1016</v>
      </c>
      <c r="E740" s="92">
        <v>1</v>
      </c>
      <c r="F740" s="91" t="s">
        <v>1185</v>
      </c>
      <c r="H740" s="3">
        <f>E740+SUMIF('BR DTG ADW'!C:C,C740,'BR DTG ADW'!E:E)</f>
        <v>1</v>
      </c>
    </row>
    <row r="741" spans="1:8" ht="15.75" customHeight="1">
      <c r="A741" s="91" t="s">
        <v>10879</v>
      </c>
      <c r="B741" s="91" t="s">
        <v>876</v>
      </c>
      <c r="C741" s="91" t="s">
        <v>10879</v>
      </c>
      <c r="D741" s="91" t="s">
        <v>10880</v>
      </c>
      <c r="E741" s="92">
        <v>0</v>
      </c>
      <c r="F741" s="91" t="s">
        <v>1185</v>
      </c>
      <c r="H741" s="3">
        <f>E741+SUMIF('BR DTG ADW'!C:C,C741,'BR DTG ADW'!E:E)</f>
        <v>0</v>
      </c>
    </row>
    <row r="742" spans="1:8" ht="15.75" customHeight="1">
      <c r="A742" s="91" t="s">
        <v>3346</v>
      </c>
      <c r="B742" s="91" t="s">
        <v>876</v>
      </c>
      <c r="C742" s="91" t="s">
        <v>3346</v>
      </c>
      <c r="D742" s="91" t="s">
        <v>3347</v>
      </c>
      <c r="E742" s="92">
        <v>0</v>
      </c>
      <c r="F742" s="91" t="s">
        <v>1185</v>
      </c>
      <c r="H742" s="3">
        <f>E742+SUMIF('BR DTG ADW'!C:C,C742,'BR DTG ADW'!E:E)</f>
        <v>0</v>
      </c>
    </row>
    <row r="743" spans="1:8" ht="15.75" customHeight="1">
      <c r="A743" s="91" t="s">
        <v>267</v>
      </c>
      <c r="B743" s="91" t="s">
        <v>877</v>
      </c>
      <c r="C743" s="91" t="s">
        <v>267</v>
      </c>
      <c r="D743" s="91" t="s">
        <v>1017</v>
      </c>
      <c r="E743" s="92">
        <v>1</v>
      </c>
      <c r="F743" s="91" t="s">
        <v>1185</v>
      </c>
      <c r="H743" s="3">
        <f>E743+SUMIF('BR DTG ADW'!C:C,C743,'BR DTG ADW'!E:E)</f>
        <v>1</v>
      </c>
    </row>
    <row r="744" spans="1:8" ht="15.75" customHeight="1">
      <c r="A744" s="91" t="s">
        <v>3352</v>
      </c>
      <c r="B744" s="91" t="s">
        <v>876</v>
      </c>
      <c r="C744" s="91" t="s">
        <v>3352</v>
      </c>
      <c r="D744" s="91" t="s">
        <v>3353</v>
      </c>
      <c r="E744" s="92">
        <v>0</v>
      </c>
      <c r="F744" s="91" t="s">
        <v>1185</v>
      </c>
      <c r="H744" s="3">
        <f>E744+SUMIF('BR DTG ADW'!C:C,C744,'BR DTG ADW'!E:E)</f>
        <v>0</v>
      </c>
    </row>
    <row r="745" spans="1:8" ht="15.75" customHeight="1">
      <c r="A745" s="91" t="s">
        <v>3354</v>
      </c>
      <c r="B745" s="91" t="s">
        <v>876</v>
      </c>
      <c r="C745" s="91" t="s">
        <v>3354</v>
      </c>
      <c r="D745" s="91" t="s">
        <v>3355</v>
      </c>
      <c r="E745" s="92">
        <v>0</v>
      </c>
      <c r="F745" s="91" t="s">
        <v>1185</v>
      </c>
      <c r="H745" s="3">
        <f>E745+SUMIF('BR DTG ADW'!C:C,C745,'BR DTG ADW'!E:E)</f>
        <v>0</v>
      </c>
    </row>
    <row r="746" spans="1:8" ht="15.75" customHeight="1">
      <c r="A746" s="91" t="s">
        <v>1421</v>
      </c>
      <c r="B746" s="91" t="s">
        <v>876</v>
      </c>
      <c r="C746" s="91" t="s">
        <v>1421</v>
      </c>
      <c r="D746" s="91" t="s">
        <v>10881</v>
      </c>
      <c r="E746" s="92">
        <v>0</v>
      </c>
      <c r="F746" s="91" t="s">
        <v>1185</v>
      </c>
      <c r="H746" s="3">
        <f>E746+SUMIF('BR DTG ADW'!C:C,C746,'BR DTG ADW'!E:E)</f>
        <v>0</v>
      </c>
    </row>
    <row r="747" spans="1:8" ht="15.75" customHeight="1">
      <c r="A747" s="91" t="s">
        <v>10882</v>
      </c>
      <c r="B747" s="91" t="s">
        <v>876</v>
      </c>
      <c r="C747" s="91" t="s">
        <v>10882</v>
      </c>
      <c r="D747" s="91" t="s">
        <v>10883</v>
      </c>
      <c r="E747" s="92">
        <v>0</v>
      </c>
      <c r="F747" s="91" t="s">
        <v>1185</v>
      </c>
      <c r="H747" s="3">
        <f>E747+SUMIF('BR DTG ADW'!C:C,C747,'BR DTG ADW'!E:E)</f>
        <v>0</v>
      </c>
    </row>
    <row r="748" spans="1:8" ht="15.75" customHeight="1">
      <c r="A748" s="91" t="s">
        <v>3360</v>
      </c>
      <c r="B748" s="91" t="s">
        <v>876</v>
      </c>
      <c r="C748" s="91" t="s">
        <v>3360</v>
      </c>
      <c r="D748" s="91" t="s">
        <v>8970</v>
      </c>
      <c r="E748" s="92">
        <v>0</v>
      </c>
      <c r="F748" s="91" t="s">
        <v>1185</v>
      </c>
      <c r="H748" s="3">
        <f>E748+SUMIF('BR DTG ADW'!C:C,C748,'BR DTG ADW'!E:E)</f>
        <v>0</v>
      </c>
    </row>
    <row r="749" spans="1:8" ht="15.75" customHeight="1">
      <c r="A749" s="91" t="s">
        <v>3362</v>
      </c>
      <c r="B749" s="91" t="s">
        <v>876</v>
      </c>
      <c r="C749" s="91" t="s">
        <v>3362</v>
      </c>
      <c r="D749" s="91" t="s">
        <v>10884</v>
      </c>
      <c r="E749" s="92">
        <v>0</v>
      </c>
      <c r="F749" s="91" t="s">
        <v>1185</v>
      </c>
      <c r="H749" s="3">
        <f>E749+SUMIF('BR DTG ADW'!C:C,C749,'BR DTG ADW'!E:E)</f>
        <v>0</v>
      </c>
    </row>
    <row r="750" spans="1:8" ht="15.75" customHeight="1">
      <c r="A750" s="91" t="s">
        <v>10885</v>
      </c>
      <c r="B750" s="91" t="s">
        <v>876</v>
      </c>
      <c r="C750" s="91" t="s">
        <v>10885</v>
      </c>
      <c r="D750" s="91" t="s">
        <v>10886</v>
      </c>
      <c r="E750" s="92">
        <v>0</v>
      </c>
      <c r="F750" s="91" t="s">
        <v>1185</v>
      </c>
      <c r="H750" s="3">
        <f>E750+SUMIF('BR DTG ADW'!C:C,C750,'BR DTG ADW'!E:E)</f>
        <v>0</v>
      </c>
    </row>
    <row r="751" spans="1:8" ht="15.75" customHeight="1">
      <c r="A751" s="91" t="s">
        <v>3368</v>
      </c>
      <c r="B751" s="91" t="s">
        <v>876</v>
      </c>
      <c r="C751" s="91" t="s">
        <v>3368</v>
      </c>
      <c r="D751" s="91" t="s">
        <v>3369</v>
      </c>
      <c r="E751" s="92">
        <v>0</v>
      </c>
      <c r="F751" s="91" t="s">
        <v>1185</v>
      </c>
      <c r="H751" s="3">
        <f>E751+SUMIF('BR DTG ADW'!C:C,C751,'BR DTG ADW'!E:E)</f>
        <v>0</v>
      </c>
    </row>
    <row r="752" spans="1:8" ht="15.75" customHeight="1">
      <c r="A752" s="91" t="s">
        <v>10887</v>
      </c>
      <c r="B752" s="91" t="s">
        <v>876</v>
      </c>
      <c r="C752" s="91" t="s">
        <v>10887</v>
      </c>
      <c r="D752" s="91" t="s">
        <v>10888</v>
      </c>
      <c r="E752" s="92">
        <v>0</v>
      </c>
      <c r="F752" s="91" t="s">
        <v>1185</v>
      </c>
      <c r="H752" s="3">
        <f>E752+SUMIF('BR DTG ADW'!C:C,C752,'BR DTG ADW'!E:E)</f>
        <v>0</v>
      </c>
    </row>
    <row r="753" spans="1:8" ht="15.75" customHeight="1">
      <c r="A753" s="91" t="s">
        <v>3370</v>
      </c>
      <c r="B753" s="91" t="s">
        <v>876</v>
      </c>
      <c r="C753" s="91" t="s">
        <v>3370</v>
      </c>
      <c r="D753" s="91" t="s">
        <v>3371</v>
      </c>
      <c r="E753" s="92">
        <v>0</v>
      </c>
      <c r="F753" s="91" t="s">
        <v>1185</v>
      </c>
      <c r="H753" s="3">
        <f>E753+SUMIF('BR DTG ADW'!C:C,C753,'BR DTG ADW'!E:E)</f>
        <v>0</v>
      </c>
    </row>
    <row r="754" spans="1:8" ht="15.75" customHeight="1">
      <c r="A754" s="91" t="s">
        <v>3372</v>
      </c>
      <c r="B754" s="91" t="s">
        <v>876</v>
      </c>
      <c r="C754" s="91" t="s">
        <v>3372</v>
      </c>
      <c r="D754" s="91" t="s">
        <v>3373</v>
      </c>
      <c r="E754" s="92">
        <v>0</v>
      </c>
      <c r="F754" s="91" t="s">
        <v>1185</v>
      </c>
      <c r="H754" s="3">
        <f>E754+SUMIF('BR DTG ADW'!C:C,C754,'BR DTG ADW'!E:E)</f>
        <v>0</v>
      </c>
    </row>
    <row r="755" spans="1:8" ht="15.75" customHeight="1">
      <c r="A755" s="91" t="s">
        <v>3374</v>
      </c>
      <c r="B755" s="91" t="s">
        <v>876</v>
      </c>
      <c r="C755" s="91" t="s">
        <v>3374</v>
      </c>
      <c r="D755" s="91" t="s">
        <v>10889</v>
      </c>
      <c r="E755" s="92">
        <v>0</v>
      </c>
      <c r="F755" s="91" t="s">
        <v>1185</v>
      </c>
      <c r="H755" s="3">
        <f>E755+SUMIF('BR DTG ADW'!C:C,C755,'BR DTG ADW'!E:E)</f>
        <v>0</v>
      </c>
    </row>
    <row r="756" spans="1:8" ht="15.75" customHeight="1">
      <c r="A756" s="91" t="s">
        <v>3376</v>
      </c>
      <c r="B756" s="91" t="s">
        <v>876</v>
      </c>
      <c r="C756" s="91" t="s">
        <v>3376</v>
      </c>
      <c r="D756" s="91" t="s">
        <v>3377</v>
      </c>
      <c r="E756" s="92">
        <v>0</v>
      </c>
      <c r="F756" s="91" t="s">
        <v>1185</v>
      </c>
      <c r="H756" s="3">
        <f>E756+SUMIF('BR DTG ADW'!C:C,C756,'BR DTG ADW'!E:E)</f>
        <v>0</v>
      </c>
    </row>
    <row r="757" spans="1:8" ht="15.75" customHeight="1">
      <c r="A757" s="91" t="s">
        <v>3378</v>
      </c>
      <c r="B757" s="91" t="s">
        <v>876</v>
      </c>
      <c r="C757" s="91" t="s">
        <v>3378</v>
      </c>
      <c r="D757" s="91" t="s">
        <v>3377</v>
      </c>
      <c r="E757" s="92">
        <v>0</v>
      </c>
      <c r="F757" s="91" t="s">
        <v>1185</v>
      </c>
      <c r="H757" s="3">
        <f>E757+SUMIF('BR DTG ADW'!C:C,C757,'BR DTG ADW'!E:E)</f>
        <v>0</v>
      </c>
    </row>
    <row r="758" spans="1:8" ht="15.75" customHeight="1">
      <c r="A758" s="91" t="s">
        <v>3379</v>
      </c>
      <c r="B758" s="91" t="s">
        <v>876</v>
      </c>
      <c r="C758" s="91" t="s">
        <v>3379</v>
      </c>
      <c r="D758" s="91" t="s">
        <v>3380</v>
      </c>
      <c r="E758" s="92">
        <v>0</v>
      </c>
      <c r="F758" s="91" t="s">
        <v>1185</v>
      </c>
      <c r="H758" s="3">
        <f>E758+SUMIF('BR DTG ADW'!C:C,C758,'BR DTG ADW'!E:E)</f>
        <v>0</v>
      </c>
    </row>
    <row r="759" spans="1:8" ht="15.75" customHeight="1">
      <c r="A759" s="91" t="s">
        <v>3381</v>
      </c>
      <c r="B759" s="91" t="s">
        <v>876</v>
      </c>
      <c r="C759" s="91" t="s">
        <v>3381</v>
      </c>
      <c r="D759" s="91" t="s">
        <v>3377</v>
      </c>
      <c r="E759" s="92">
        <v>0</v>
      </c>
      <c r="F759" s="91" t="s">
        <v>1185</v>
      </c>
      <c r="H759" s="3">
        <f>E759+SUMIF('BR DTG ADW'!C:C,C759,'BR DTG ADW'!E:E)</f>
        <v>0</v>
      </c>
    </row>
    <row r="760" spans="1:8" ht="15.75" customHeight="1">
      <c r="A760" s="91" t="s">
        <v>3384</v>
      </c>
      <c r="B760" s="91" t="s">
        <v>876</v>
      </c>
      <c r="C760" s="91" t="s">
        <v>3384</v>
      </c>
      <c r="D760" s="91" t="s">
        <v>3385</v>
      </c>
      <c r="E760" s="92">
        <v>0</v>
      </c>
      <c r="F760" s="91" t="s">
        <v>1185</v>
      </c>
      <c r="H760" s="3">
        <f>E760+SUMIF('BR DTG ADW'!C:C,C760,'BR DTG ADW'!E:E)</f>
        <v>0</v>
      </c>
    </row>
    <row r="761" spans="1:8" ht="15.75" customHeight="1">
      <c r="A761" s="91" t="s">
        <v>3386</v>
      </c>
      <c r="B761" s="91" t="s">
        <v>876</v>
      </c>
      <c r="C761" s="91" t="s">
        <v>3386</v>
      </c>
      <c r="D761" s="91" t="s">
        <v>3387</v>
      </c>
      <c r="E761" s="92">
        <v>0</v>
      </c>
      <c r="F761" s="91" t="s">
        <v>1185</v>
      </c>
      <c r="H761" s="3">
        <f>E761+SUMIF('BR DTG ADW'!C:C,C761,'BR DTG ADW'!E:E)</f>
        <v>0</v>
      </c>
    </row>
    <row r="762" spans="1:8" ht="15.75" customHeight="1">
      <c r="A762" s="91" t="s">
        <v>268</v>
      </c>
      <c r="B762" s="91" t="s">
        <v>877</v>
      </c>
      <c r="C762" s="91" t="s">
        <v>268</v>
      </c>
      <c r="D762" s="91" t="s">
        <v>1018</v>
      </c>
      <c r="E762" s="92">
        <v>5</v>
      </c>
      <c r="F762" s="91" t="s">
        <v>1185</v>
      </c>
      <c r="H762" s="3">
        <f>E762+SUMIF('BR DTG ADW'!C:C,C762,'BR DTG ADW'!E:E)</f>
        <v>5</v>
      </c>
    </row>
    <row r="763" spans="1:8" ht="15.75" customHeight="1">
      <c r="A763" s="91" t="s">
        <v>8975</v>
      </c>
      <c r="B763" s="91" t="s">
        <v>876</v>
      </c>
      <c r="C763" s="91" t="s">
        <v>8975</v>
      </c>
      <c r="D763" s="91" t="s">
        <v>8976</v>
      </c>
      <c r="E763" s="92">
        <v>0</v>
      </c>
      <c r="F763" s="91" t="s">
        <v>1185</v>
      </c>
      <c r="H763" s="3">
        <f>E763+SUMIF('BR DTG ADW'!C:C,C763,'BR DTG ADW'!E:E)</f>
        <v>0</v>
      </c>
    </row>
    <row r="764" spans="1:8" ht="15.75" customHeight="1">
      <c r="A764" s="91" t="s">
        <v>3392</v>
      </c>
      <c r="B764" s="91" t="s">
        <v>876</v>
      </c>
      <c r="C764" s="91" t="s">
        <v>3392</v>
      </c>
      <c r="D764" s="91" t="s">
        <v>3393</v>
      </c>
      <c r="E764" s="92">
        <v>0</v>
      </c>
      <c r="F764" s="91" t="s">
        <v>1185</v>
      </c>
      <c r="H764" s="3">
        <f>E764+SUMIF('BR DTG ADW'!C:C,C764,'BR DTG ADW'!E:E)</f>
        <v>0</v>
      </c>
    </row>
    <row r="765" spans="1:8" ht="15.75" customHeight="1">
      <c r="A765" s="91" t="s">
        <v>3394</v>
      </c>
      <c r="B765" s="91" t="s">
        <v>876</v>
      </c>
      <c r="C765" s="91" t="s">
        <v>3394</v>
      </c>
      <c r="D765" s="91" t="s">
        <v>3395</v>
      </c>
      <c r="E765" s="92">
        <v>0</v>
      </c>
      <c r="F765" s="91" t="s">
        <v>1185</v>
      </c>
      <c r="H765" s="3">
        <f>E765+SUMIF('BR DTG ADW'!C:C,C765,'BR DTG ADW'!E:E)</f>
        <v>0</v>
      </c>
    </row>
    <row r="766" spans="1:8" ht="15.75" customHeight="1">
      <c r="A766" s="91" t="s">
        <v>8977</v>
      </c>
      <c r="B766" s="91" t="s">
        <v>876</v>
      </c>
      <c r="C766" s="91" t="s">
        <v>8977</v>
      </c>
      <c r="D766" s="91" t="s">
        <v>8978</v>
      </c>
      <c r="E766" s="92">
        <v>0</v>
      </c>
      <c r="F766" s="91" t="s">
        <v>1185</v>
      </c>
      <c r="H766" s="3">
        <f>E766+SUMIF('BR DTG ADW'!C:C,C766,'BR DTG ADW'!E:E)</f>
        <v>0</v>
      </c>
    </row>
    <row r="767" spans="1:8" ht="15.75" customHeight="1">
      <c r="A767" s="91" t="s">
        <v>3396</v>
      </c>
      <c r="B767" s="91" t="s">
        <v>876</v>
      </c>
      <c r="C767" s="91" t="s">
        <v>3396</v>
      </c>
      <c r="D767" s="91" t="s">
        <v>3397</v>
      </c>
      <c r="E767" s="92">
        <v>0</v>
      </c>
      <c r="F767" s="91" t="s">
        <v>1185</v>
      </c>
      <c r="H767" s="3">
        <f>E767+SUMIF('BR DTG ADW'!C:C,C767,'BR DTG ADW'!E:E)</f>
        <v>0</v>
      </c>
    </row>
    <row r="768" spans="1:8" ht="15.75" customHeight="1">
      <c r="A768" s="91" t="s">
        <v>3398</v>
      </c>
      <c r="B768" s="91" t="s">
        <v>876</v>
      </c>
      <c r="C768" s="91" t="s">
        <v>3398</v>
      </c>
      <c r="D768" s="91" t="s">
        <v>3399</v>
      </c>
      <c r="E768" s="92">
        <v>0</v>
      </c>
      <c r="F768" s="91" t="s">
        <v>1185</v>
      </c>
      <c r="H768" s="3">
        <f>E768+SUMIF('BR DTG ADW'!C:C,C768,'BR DTG ADW'!E:E)</f>
        <v>0</v>
      </c>
    </row>
    <row r="769" spans="1:8" ht="15.75" customHeight="1">
      <c r="A769" s="91" t="s">
        <v>3400</v>
      </c>
      <c r="B769" s="91" t="s">
        <v>876</v>
      </c>
      <c r="C769" s="91" t="s">
        <v>3400</v>
      </c>
      <c r="D769" s="91" t="s">
        <v>3401</v>
      </c>
      <c r="E769" s="92">
        <v>0</v>
      </c>
      <c r="F769" s="91" t="s">
        <v>1185</v>
      </c>
      <c r="H769" s="3">
        <f>E769+SUMIF('BR DTG ADW'!C:C,C769,'BR DTG ADW'!E:E)</f>
        <v>0</v>
      </c>
    </row>
    <row r="770" spans="1:8" ht="15.75" customHeight="1">
      <c r="A770" s="91" t="s">
        <v>1972</v>
      </c>
      <c r="B770" s="91" t="s">
        <v>876</v>
      </c>
      <c r="C770" s="91" t="s">
        <v>1972</v>
      </c>
      <c r="D770" s="91" t="s">
        <v>1973</v>
      </c>
      <c r="E770" s="92">
        <v>0</v>
      </c>
      <c r="F770" s="91" t="s">
        <v>1185</v>
      </c>
      <c r="H770" s="3">
        <f>E770+SUMIF('BR DTG ADW'!C:C,C770,'BR DTG ADW'!E:E)</f>
        <v>0</v>
      </c>
    </row>
    <row r="771" spans="1:8" ht="15.75" customHeight="1">
      <c r="A771" s="91" t="s">
        <v>3403</v>
      </c>
      <c r="B771" s="91" t="s">
        <v>876</v>
      </c>
      <c r="C771" s="91" t="s">
        <v>3403</v>
      </c>
      <c r="D771" s="91" t="s">
        <v>3404</v>
      </c>
      <c r="E771" s="92">
        <v>0</v>
      </c>
      <c r="F771" s="91" t="s">
        <v>1185</v>
      </c>
      <c r="H771" s="3">
        <f>E771+SUMIF('BR DTG ADW'!C:C,C771,'BR DTG ADW'!E:E)</f>
        <v>0</v>
      </c>
    </row>
    <row r="772" spans="1:8" ht="15.75" customHeight="1">
      <c r="A772" s="91" t="s">
        <v>3407</v>
      </c>
      <c r="B772" s="91" t="s">
        <v>876</v>
      </c>
      <c r="C772" s="91" t="s">
        <v>3407</v>
      </c>
      <c r="D772" s="91" t="s">
        <v>3408</v>
      </c>
      <c r="E772" s="92">
        <v>0</v>
      </c>
      <c r="F772" s="91" t="s">
        <v>1185</v>
      </c>
      <c r="H772" s="3">
        <f>E772+SUMIF('BR DTG ADW'!C:C,C772,'BR DTG ADW'!E:E)</f>
        <v>0</v>
      </c>
    </row>
    <row r="773" spans="1:8" ht="15.75" customHeight="1">
      <c r="A773" s="91" t="s">
        <v>3411</v>
      </c>
      <c r="B773" s="91" t="s">
        <v>876</v>
      </c>
      <c r="C773" s="91" t="s">
        <v>3411</v>
      </c>
      <c r="D773" s="91" t="s">
        <v>3412</v>
      </c>
      <c r="E773" s="92">
        <v>0</v>
      </c>
      <c r="F773" s="91" t="s">
        <v>1185</v>
      </c>
      <c r="H773" s="3">
        <f>E773+SUMIF('BR DTG ADW'!C:C,C773,'BR DTG ADW'!E:E)</f>
        <v>0</v>
      </c>
    </row>
    <row r="774" spans="1:8" ht="15.75" customHeight="1">
      <c r="A774" s="91" t="s">
        <v>3413</v>
      </c>
      <c r="B774" s="91" t="s">
        <v>876</v>
      </c>
      <c r="C774" s="91" t="s">
        <v>3413</v>
      </c>
      <c r="D774" s="91" t="s">
        <v>3414</v>
      </c>
      <c r="E774" s="92">
        <v>0</v>
      </c>
      <c r="F774" s="91" t="s">
        <v>1185</v>
      </c>
      <c r="H774" s="3">
        <f>E774+SUMIF('BR DTG ADW'!C:C,C774,'BR DTG ADW'!E:E)</f>
        <v>0</v>
      </c>
    </row>
    <row r="775" spans="1:8" ht="15.75" customHeight="1">
      <c r="A775" s="91" t="s">
        <v>3415</v>
      </c>
      <c r="B775" s="91" t="s">
        <v>876</v>
      </c>
      <c r="C775" s="91" t="s">
        <v>3415</v>
      </c>
      <c r="D775" s="91" t="s">
        <v>3416</v>
      </c>
      <c r="E775" s="92">
        <v>0</v>
      </c>
      <c r="F775" s="91" t="s">
        <v>1185</v>
      </c>
      <c r="H775" s="3">
        <f>E775+SUMIF('BR DTG ADW'!C:C,C775,'BR DTG ADW'!E:E)</f>
        <v>0</v>
      </c>
    </row>
    <row r="776" spans="1:8" ht="15.75" customHeight="1">
      <c r="A776" s="91" t="s">
        <v>3417</v>
      </c>
      <c r="B776" s="91" t="s">
        <v>876</v>
      </c>
      <c r="C776" s="91" t="s">
        <v>3417</v>
      </c>
      <c r="D776" s="91" t="s">
        <v>3418</v>
      </c>
      <c r="E776" s="92">
        <v>0</v>
      </c>
      <c r="F776" s="91" t="s">
        <v>1185</v>
      </c>
      <c r="H776" s="3">
        <f>E776+SUMIF('BR DTG ADW'!C:C,C776,'BR DTG ADW'!E:E)</f>
        <v>0</v>
      </c>
    </row>
    <row r="777" spans="1:8" ht="15.75" customHeight="1">
      <c r="A777" s="91" t="s">
        <v>3419</v>
      </c>
      <c r="B777" s="91" t="s">
        <v>876</v>
      </c>
      <c r="C777" s="91" t="s">
        <v>3419</v>
      </c>
      <c r="D777" s="91" t="s">
        <v>3420</v>
      </c>
      <c r="E777" s="92">
        <v>0</v>
      </c>
      <c r="F777" s="91" t="s">
        <v>1185</v>
      </c>
      <c r="H777" s="3">
        <f>E777+SUMIF('BR DTG ADW'!C:C,C777,'BR DTG ADW'!E:E)</f>
        <v>0</v>
      </c>
    </row>
    <row r="778" spans="1:8" ht="15.75" customHeight="1">
      <c r="A778" s="91" t="s">
        <v>3421</v>
      </c>
      <c r="B778" s="91" t="s">
        <v>876</v>
      </c>
      <c r="C778" s="91" t="s">
        <v>3421</v>
      </c>
      <c r="D778" s="91" t="s">
        <v>3422</v>
      </c>
      <c r="E778" s="92">
        <v>0</v>
      </c>
      <c r="F778" s="91" t="s">
        <v>1185</v>
      </c>
      <c r="H778" s="3">
        <f>E778+SUMIF('BR DTG ADW'!C:C,C778,'BR DTG ADW'!E:E)</f>
        <v>0</v>
      </c>
    </row>
    <row r="779" spans="1:8" ht="15.75" customHeight="1">
      <c r="A779" s="91" t="s">
        <v>3425</v>
      </c>
      <c r="B779" s="91" t="s">
        <v>876</v>
      </c>
      <c r="C779" s="91" t="s">
        <v>3425</v>
      </c>
      <c r="D779" s="91" t="s">
        <v>3426</v>
      </c>
      <c r="E779" s="92">
        <v>0</v>
      </c>
      <c r="F779" s="91" t="s">
        <v>1185</v>
      </c>
      <c r="H779" s="3">
        <f>E779+SUMIF('BR DTG ADW'!C:C,C779,'BR DTG ADW'!E:E)</f>
        <v>0</v>
      </c>
    </row>
    <row r="780" spans="1:8" ht="15.75" customHeight="1">
      <c r="A780" s="91" t="s">
        <v>3427</v>
      </c>
      <c r="B780" s="91" t="s">
        <v>876</v>
      </c>
      <c r="C780" s="91" t="s">
        <v>3427</v>
      </c>
      <c r="D780" s="91" t="s">
        <v>3428</v>
      </c>
      <c r="E780" s="92">
        <v>0</v>
      </c>
      <c r="F780" s="91" t="s">
        <v>1185</v>
      </c>
      <c r="H780" s="3">
        <f>E780+SUMIF('BR DTG ADW'!C:C,C780,'BR DTG ADW'!E:E)</f>
        <v>0</v>
      </c>
    </row>
    <row r="781" spans="1:8" ht="15.75" customHeight="1">
      <c r="A781" s="91" t="s">
        <v>3429</v>
      </c>
      <c r="B781" s="91" t="s">
        <v>876</v>
      </c>
      <c r="C781" s="91" t="s">
        <v>3429</v>
      </c>
      <c r="D781" s="91" t="s">
        <v>8981</v>
      </c>
      <c r="E781" s="92">
        <v>0</v>
      </c>
      <c r="F781" s="91" t="s">
        <v>1185</v>
      </c>
      <c r="H781" s="3">
        <f>E781+SUMIF('BR DTG ADW'!C:C,C781,'BR DTG ADW'!E:E)</f>
        <v>0</v>
      </c>
    </row>
    <row r="782" spans="1:8" ht="15.75" customHeight="1">
      <c r="A782" s="91" t="s">
        <v>3431</v>
      </c>
      <c r="B782" s="91" t="s">
        <v>876</v>
      </c>
      <c r="C782" s="91" t="s">
        <v>3431</v>
      </c>
      <c r="D782" s="91" t="s">
        <v>3432</v>
      </c>
      <c r="E782" s="92">
        <v>0</v>
      </c>
      <c r="F782" s="91" t="s">
        <v>1185</v>
      </c>
      <c r="H782" s="3">
        <f>E782+SUMIF('BR DTG ADW'!C:C,C782,'BR DTG ADW'!E:E)</f>
        <v>0</v>
      </c>
    </row>
    <row r="783" spans="1:8" ht="15.75" customHeight="1">
      <c r="A783" s="91" t="s">
        <v>3433</v>
      </c>
      <c r="B783" s="91" t="s">
        <v>876</v>
      </c>
      <c r="C783" s="91" t="s">
        <v>3433</v>
      </c>
      <c r="D783" s="91" t="s">
        <v>3434</v>
      </c>
      <c r="E783" s="92">
        <v>0</v>
      </c>
      <c r="F783" s="91" t="s">
        <v>1185</v>
      </c>
      <c r="H783" s="3">
        <f>E783+SUMIF('BR DTG ADW'!C:C,C783,'BR DTG ADW'!E:E)</f>
        <v>0</v>
      </c>
    </row>
    <row r="784" spans="1:8" ht="15.75" customHeight="1">
      <c r="A784" s="91" t="s">
        <v>10890</v>
      </c>
      <c r="B784" s="91" t="s">
        <v>876</v>
      </c>
      <c r="C784" s="91" t="s">
        <v>10890</v>
      </c>
      <c r="D784" s="91" t="s">
        <v>10891</v>
      </c>
      <c r="E784" s="92">
        <v>0</v>
      </c>
      <c r="F784" s="91" t="s">
        <v>1185</v>
      </c>
      <c r="H784" s="3">
        <f>E784+SUMIF('BR DTG ADW'!C:C,C784,'BR DTG ADW'!E:E)</f>
        <v>0</v>
      </c>
    </row>
    <row r="785" spans="1:8" ht="15.75" customHeight="1">
      <c r="A785" s="91" t="s">
        <v>3438</v>
      </c>
      <c r="B785" s="91" t="s">
        <v>876</v>
      </c>
      <c r="C785" s="91" t="s">
        <v>3438</v>
      </c>
      <c r="D785" s="91" t="s">
        <v>1019</v>
      </c>
      <c r="E785" s="92">
        <v>0</v>
      </c>
      <c r="F785" s="91" t="s">
        <v>1185</v>
      </c>
      <c r="H785" s="3">
        <f>E785+SUMIF('BR DTG ADW'!C:C,C785,'BR DTG ADW'!E:E)</f>
        <v>0</v>
      </c>
    </row>
    <row r="786" spans="1:8" ht="15.75" customHeight="1">
      <c r="A786" s="91" t="s">
        <v>502</v>
      </c>
      <c r="B786" s="91" t="s">
        <v>877</v>
      </c>
      <c r="C786" s="91" t="s">
        <v>502</v>
      </c>
      <c r="D786" s="91" t="s">
        <v>1019</v>
      </c>
      <c r="E786" s="92">
        <v>22</v>
      </c>
      <c r="F786" s="91" t="s">
        <v>502</v>
      </c>
      <c r="H786" s="3">
        <f>E786+SUMIF('BR DTG ADW'!C:C,C786,'BR DTG ADW'!E:E)</f>
        <v>22</v>
      </c>
    </row>
    <row r="787" spans="1:8" ht="15.75" customHeight="1">
      <c r="A787" s="91" t="s">
        <v>3441</v>
      </c>
      <c r="B787" s="91" t="s">
        <v>876</v>
      </c>
      <c r="C787" s="91" t="s">
        <v>3441</v>
      </c>
      <c r="D787" s="91" t="s">
        <v>3442</v>
      </c>
      <c r="E787" s="92">
        <v>0</v>
      </c>
      <c r="F787" s="91" t="s">
        <v>1185</v>
      </c>
      <c r="H787" s="3">
        <f>E787+SUMIF('BR DTG ADW'!C:C,C787,'BR DTG ADW'!E:E)</f>
        <v>0</v>
      </c>
    </row>
    <row r="788" spans="1:8" ht="15.75" customHeight="1">
      <c r="A788" s="91" t="s">
        <v>8983</v>
      </c>
      <c r="B788" s="91" t="s">
        <v>876</v>
      </c>
      <c r="C788" s="91" t="s">
        <v>8983</v>
      </c>
      <c r="D788" s="91" t="s">
        <v>3444</v>
      </c>
      <c r="E788" s="92">
        <v>0</v>
      </c>
      <c r="F788" s="91" t="s">
        <v>1185</v>
      </c>
      <c r="H788" s="3">
        <f>E788+SUMIF('BR DTG ADW'!C:C,C788,'BR DTG ADW'!E:E)</f>
        <v>0</v>
      </c>
    </row>
    <row r="789" spans="1:8" ht="15.75" customHeight="1">
      <c r="A789" s="91" t="s">
        <v>10892</v>
      </c>
      <c r="B789" s="91" t="s">
        <v>876</v>
      </c>
      <c r="C789" s="91" t="s">
        <v>10892</v>
      </c>
      <c r="D789" s="91" t="s">
        <v>10893</v>
      </c>
      <c r="E789" s="92">
        <v>0</v>
      </c>
      <c r="F789" s="91" t="s">
        <v>1185</v>
      </c>
      <c r="H789" s="3">
        <f>E789+SUMIF('BR DTG ADW'!C:C,C789,'BR DTG ADW'!E:E)</f>
        <v>0</v>
      </c>
    </row>
    <row r="790" spans="1:8" ht="15.75" customHeight="1">
      <c r="A790" s="91" t="s">
        <v>3445</v>
      </c>
      <c r="B790" s="91" t="s">
        <v>876</v>
      </c>
      <c r="C790" s="91" t="s">
        <v>3445</v>
      </c>
      <c r="D790" s="91" t="s">
        <v>3446</v>
      </c>
      <c r="E790" s="92">
        <v>0</v>
      </c>
      <c r="F790" s="91" t="s">
        <v>1185</v>
      </c>
      <c r="H790" s="3">
        <f>E790+SUMIF('BR DTG ADW'!C:C,C790,'BR DTG ADW'!E:E)</f>
        <v>0</v>
      </c>
    </row>
    <row r="791" spans="1:8" ht="15.75" customHeight="1">
      <c r="A791" s="91" t="s">
        <v>3447</v>
      </c>
      <c r="B791" s="91" t="s">
        <v>876</v>
      </c>
      <c r="C791" s="91" t="s">
        <v>3447</v>
      </c>
      <c r="D791" s="91" t="s">
        <v>3448</v>
      </c>
      <c r="E791" s="92">
        <v>0</v>
      </c>
      <c r="F791" s="91" t="s">
        <v>1185</v>
      </c>
      <c r="H791" s="3">
        <f>E791+SUMIF('BR DTG ADW'!C:C,C791,'BR DTG ADW'!E:E)</f>
        <v>0</v>
      </c>
    </row>
    <row r="792" spans="1:8" ht="15.75" customHeight="1">
      <c r="A792" s="91" t="s">
        <v>10894</v>
      </c>
      <c r="B792" s="91" t="s">
        <v>876</v>
      </c>
      <c r="C792" s="91" t="s">
        <v>10894</v>
      </c>
      <c r="D792" s="91" t="s">
        <v>10895</v>
      </c>
      <c r="E792" s="92">
        <v>0</v>
      </c>
      <c r="F792" s="91" t="s">
        <v>1185</v>
      </c>
      <c r="H792" s="3">
        <f>E792+SUMIF('BR DTG ADW'!C:C,C792,'BR DTG ADW'!E:E)</f>
        <v>0</v>
      </c>
    </row>
    <row r="793" spans="1:8" ht="15.75" customHeight="1">
      <c r="A793" s="91" t="s">
        <v>3449</v>
      </c>
      <c r="B793" s="91" t="s">
        <v>876</v>
      </c>
      <c r="C793" s="91" t="s">
        <v>3449</v>
      </c>
      <c r="D793" s="91" t="s">
        <v>3450</v>
      </c>
      <c r="E793" s="92">
        <v>0</v>
      </c>
      <c r="F793" s="91" t="s">
        <v>1185</v>
      </c>
      <c r="H793" s="3">
        <f>E793+SUMIF('BR DTG ADW'!C:C,C793,'BR DTG ADW'!E:E)</f>
        <v>0</v>
      </c>
    </row>
    <row r="794" spans="1:8" ht="15.75" customHeight="1">
      <c r="A794" s="91" t="s">
        <v>8986</v>
      </c>
      <c r="B794" s="91" t="s">
        <v>876</v>
      </c>
      <c r="C794" s="91" t="s">
        <v>8986</v>
      </c>
      <c r="D794" s="91" t="s">
        <v>8987</v>
      </c>
      <c r="E794" s="92">
        <v>0</v>
      </c>
      <c r="F794" s="91" t="s">
        <v>1185</v>
      </c>
      <c r="H794" s="3">
        <f>E794+SUMIF('BR DTG ADW'!C:C,C794,'BR DTG ADW'!E:E)</f>
        <v>0</v>
      </c>
    </row>
    <row r="795" spans="1:8" ht="15.75" customHeight="1">
      <c r="A795" s="91" t="s">
        <v>269</v>
      </c>
      <c r="B795" s="91" t="s">
        <v>891</v>
      </c>
      <c r="C795" s="91" t="s">
        <v>269</v>
      </c>
      <c r="D795" s="91" t="s">
        <v>1020</v>
      </c>
      <c r="E795" s="92">
        <v>23</v>
      </c>
      <c r="F795" s="91" t="s">
        <v>1185</v>
      </c>
      <c r="H795" s="3">
        <f>E795+SUMIF('BR DTG ADW'!C:C,C795,'BR DTG ADW'!E:E)</f>
        <v>23</v>
      </c>
    </row>
    <row r="796" spans="1:8" ht="15.75" customHeight="1">
      <c r="A796" s="91" t="s">
        <v>3455</v>
      </c>
      <c r="B796" s="91" t="s">
        <v>888</v>
      </c>
      <c r="C796" s="91" t="s">
        <v>3455</v>
      </c>
      <c r="D796" s="91" t="s">
        <v>3456</v>
      </c>
      <c r="E796" s="92">
        <v>3</v>
      </c>
      <c r="F796" s="91" t="s">
        <v>1185</v>
      </c>
      <c r="H796" s="3">
        <f>E796+SUMIF('BR DTG ADW'!C:C,C796,'BR DTG ADW'!E:E)</f>
        <v>3</v>
      </c>
    </row>
    <row r="797" spans="1:8" ht="15.75" customHeight="1">
      <c r="A797" s="91" t="s">
        <v>3457</v>
      </c>
      <c r="B797" s="91" t="s">
        <v>876</v>
      </c>
      <c r="C797" s="91" t="s">
        <v>3457</v>
      </c>
      <c r="D797" s="91" t="s">
        <v>3458</v>
      </c>
      <c r="E797" s="92">
        <v>0</v>
      </c>
      <c r="F797" s="91" t="s">
        <v>1185</v>
      </c>
      <c r="H797" s="3">
        <f>E797+SUMIF('BR DTG ADW'!C:C,C797,'BR DTG ADW'!E:E)</f>
        <v>0</v>
      </c>
    </row>
    <row r="798" spans="1:8" ht="15.75" customHeight="1">
      <c r="A798" s="91" t="s">
        <v>3459</v>
      </c>
      <c r="B798" s="91" t="s">
        <v>876</v>
      </c>
      <c r="C798" s="91" t="s">
        <v>3459</v>
      </c>
      <c r="D798" s="91" t="s">
        <v>3460</v>
      </c>
      <c r="E798" s="92">
        <v>0</v>
      </c>
      <c r="F798" s="91" t="s">
        <v>1585</v>
      </c>
      <c r="H798" s="3">
        <f>E798+SUMIF('BR DTG ADW'!C:C,C798,'BR DTG ADW'!E:E)</f>
        <v>0</v>
      </c>
    </row>
    <row r="799" spans="1:8" ht="15.75" customHeight="1">
      <c r="A799" s="91" t="s">
        <v>3461</v>
      </c>
      <c r="B799" s="91" t="s">
        <v>876</v>
      </c>
      <c r="C799" s="91" t="s">
        <v>3461</v>
      </c>
      <c r="D799" s="91" t="s">
        <v>3462</v>
      </c>
      <c r="E799" s="92">
        <v>0</v>
      </c>
      <c r="F799" s="91" t="s">
        <v>1185</v>
      </c>
      <c r="H799" s="3">
        <f>E799+SUMIF('BR DTG ADW'!C:C,C799,'BR DTG ADW'!E:E)</f>
        <v>0</v>
      </c>
    </row>
    <row r="800" spans="1:8" ht="15.75" customHeight="1">
      <c r="A800" s="91" t="s">
        <v>3463</v>
      </c>
      <c r="B800" s="91" t="s">
        <v>876</v>
      </c>
      <c r="C800" s="91" t="s">
        <v>3463</v>
      </c>
      <c r="D800" s="91" t="s">
        <v>3464</v>
      </c>
      <c r="E800" s="92">
        <v>0</v>
      </c>
      <c r="F800" s="91" t="s">
        <v>1185</v>
      </c>
      <c r="H800" s="3">
        <f>E800+SUMIF('BR DTG ADW'!C:C,C800,'BR DTG ADW'!E:E)</f>
        <v>0</v>
      </c>
    </row>
    <row r="801" spans="1:8" ht="15.75" customHeight="1">
      <c r="A801" s="91" t="s">
        <v>270</v>
      </c>
      <c r="B801" s="91" t="s">
        <v>877</v>
      </c>
      <c r="C801" s="91" t="s">
        <v>270</v>
      </c>
      <c r="D801" s="91" t="s">
        <v>1021</v>
      </c>
      <c r="E801" s="92">
        <v>14</v>
      </c>
      <c r="F801" s="91" t="s">
        <v>1185</v>
      </c>
      <c r="H801" s="3">
        <f>E801+SUMIF('BR DTG ADW'!C:C,C801,'BR DTG ADW'!E:E)</f>
        <v>14</v>
      </c>
    </row>
    <row r="802" spans="1:8" ht="15.75" customHeight="1">
      <c r="A802" s="91" t="s">
        <v>3465</v>
      </c>
      <c r="B802" s="91" t="s">
        <v>876</v>
      </c>
      <c r="C802" s="91" t="s">
        <v>3465</v>
      </c>
      <c r="D802" s="91" t="s">
        <v>3466</v>
      </c>
      <c r="E802" s="92">
        <v>0</v>
      </c>
      <c r="F802" s="91" t="s">
        <v>1185</v>
      </c>
      <c r="H802" s="3">
        <f>E802+SUMIF('BR DTG ADW'!C:C,C802,'BR DTG ADW'!E:E)</f>
        <v>0</v>
      </c>
    </row>
    <row r="803" spans="1:8" ht="15.75" customHeight="1">
      <c r="A803" s="91" t="s">
        <v>3467</v>
      </c>
      <c r="B803" s="91" t="s">
        <v>876</v>
      </c>
      <c r="C803" s="91" t="s">
        <v>3467</v>
      </c>
      <c r="D803" s="91" t="s">
        <v>3468</v>
      </c>
      <c r="E803" s="92">
        <v>0</v>
      </c>
      <c r="F803" s="91" t="s">
        <v>1185</v>
      </c>
      <c r="H803" s="3">
        <f>E803+SUMIF('BR DTG ADW'!C:C,C803,'BR DTG ADW'!E:E)</f>
        <v>0</v>
      </c>
    </row>
    <row r="804" spans="1:8" ht="15.75" customHeight="1">
      <c r="A804" s="91" t="s">
        <v>8988</v>
      </c>
      <c r="B804" s="91" t="s">
        <v>876</v>
      </c>
      <c r="C804" s="91" t="s">
        <v>8988</v>
      </c>
      <c r="D804" s="91" t="s">
        <v>3460</v>
      </c>
      <c r="E804" s="92">
        <v>0</v>
      </c>
      <c r="F804" s="91" t="s">
        <v>1185</v>
      </c>
      <c r="H804" s="3">
        <f>E804+SUMIF('BR DTG ADW'!C:C,C804,'BR DTG ADW'!E:E)</f>
        <v>0</v>
      </c>
    </row>
    <row r="805" spans="1:8" ht="15.75" customHeight="1">
      <c r="A805" s="91" t="s">
        <v>3469</v>
      </c>
      <c r="B805" s="91" t="s">
        <v>876</v>
      </c>
      <c r="C805" s="91" t="s">
        <v>3469</v>
      </c>
      <c r="D805" s="91" t="s">
        <v>3470</v>
      </c>
      <c r="E805" s="92">
        <v>0</v>
      </c>
      <c r="F805" s="91" t="s">
        <v>1185</v>
      </c>
      <c r="H805" s="3">
        <f>E805+SUMIF('BR DTG ADW'!C:C,C805,'BR DTG ADW'!E:E)</f>
        <v>0</v>
      </c>
    </row>
    <row r="806" spans="1:8" ht="15.75" customHeight="1">
      <c r="A806" s="91" t="s">
        <v>3471</v>
      </c>
      <c r="B806" s="91" t="s">
        <v>877</v>
      </c>
      <c r="C806" s="91" t="s">
        <v>3471</v>
      </c>
      <c r="D806" s="91" t="s">
        <v>3472</v>
      </c>
      <c r="E806" s="92">
        <v>0</v>
      </c>
      <c r="F806" s="91" t="s">
        <v>1185</v>
      </c>
      <c r="H806" s="3">
        <f>E806+SUMIF('BR DTG ADW'!C:C,C806,'BR DTG ADW'!E:E)</f>
        <v>0</v>
      </c>
    </row>
    <row r="807" spans="1:8" ht="15.75" customHeight="1">
      <c r="A807" s="91" t="s">
        <v>3473</v>
      </c>
      <c r="B807" s="91" t="s">
        <v>876</v>
      </c>
      <c r="C807" s="91" t="s">
        <v>3473</v>
      </c>
      <c r="D807" s="91" t="s">
        <v>3474</v>
      </c>
      <c r="E807" s="92">
        <v>0</v>
      </c>
      <c r="F807" s="91" t="s">
        <v>1185</v>
      </c>
      <c r="H807" s="3">
        <f>E807+SUMIF('BR DTG ADW'!C:C,C807,'BR DTG ADW'!E:E)</f>
        <v>0</v>
      </c>
    </row>
    <row r="808" spans="1:8" ht="15.75" customHeight="1">
      <c r="A808" s="91" t="s">
        <v>3475</v>
      </c>
      <c r="B808" s="91" t="s">
        <v>877</v>
      </c>
      <c r="C808" s="91" t="s">
        <v>3475</v>
      </c>
      <c r="D808" s="91" t="s">
        <v>3476</v>
      </c>
      <c r="E808" s="92">
        <v>6</v>
      </c>
      <c r="F808" s="91" t="s">
        <v>1185</v>
      </c>
      <c r="H808" s="3">
        <f>E808+SUMIF('BR DTG ADW'!C:C,C808,'BR DTG ADW'!E:E)</f>
        <v>6</v>
      </c>
    </row>
    <row r="809" spans="1:8" ht="15.75" customHeight="1">
      <c r="A809" s="91" t="s">
        <v>3477</v>
      </c>
      <c r="B809" s="91" t="s">
        <v>876</v>
      </c>
      <c r="C809" s="91" t="s">
        <v>3477</v>
      </c>
      <c r="D809" s="91" t="s">
        <v>3478</v>
      </c>
      <c r="E809" s="92">
        <v>0</v>
      </c>
      <c r="F809" s="91" t="s">
        <v>1185</v>
      </c>
      <c r="H809" s="3">
        <f>E809+SUMIF('BR DTG ADW'!C:C,C809,'BR DTG ADW'!E:E)</f>
        <v>0</v>
      </c>
    </row>
    <row r="810" spans="1:8" ht="15.75" customHeight="1">
      <c r="A810" s="91" t="s">
        <v>8989</v>
      </c>
      <c r="B810" s="91" t="s">
        <v>876</v>
      </c>
      <c r="C810" s="91" t="s">
        <v>8989</v>
      </c>
      <c r="D810" s="91" t="s">
        <v>10896</v>
      </c>
      <c r="E810" s="92">
        <v>0</v>
      </c>
      <c r="F810" s="91" t="s">
        <v>1185</v>
      </c>
      <c r="H810" s="3">
        <f>E810+SUMIF('BR DTG ADW'!C:C,C810,'BR DTG ADW'!E:E)</f>
        <v>0</v>
      </c>
    </row>
    <row r="811" spans="1:8" ht="15.75" customHeight="1">
      <c r="A811" s="91" t="s">
        <v>3479</v>
      </c>
      <c r="B811" s="91" t="s">
        <v>876</v>
      </c>
      <c r="C811" s="91" t="s">
        <v>3479</v>
      </c>
      <c r="D811" s="91" t="s">
        <v>3480</v>
      </c>
      <c r="E811" s="92">
        <v>0</v>
      </c>
      <c r="F811" s="91" t="s">
        <v>1185</v>
      </c>
      <c r="H811" s="3">
        <f>E811+SUMIF('BR DTG ADW'!C:C,C811,'BR DTG ADW'!E:E)</f>
        <v>0</v>
      </c>
    </row>
    <row r="812" spans="1:8" ht="15.75" customHeight="1">
      <c r="A812" s="91" t="s">
        <v>1974</v>
      </c>
      <c r="B812" s="91" t="s">
        <v>876</v>
      </c>
      <c r="C812" s="91" t="s">
        <v>1974</v>
      </c>
      <c r="D812" s="91" t="s">
        <v>1975</v>
      </c>
      <c r="E812" s="92">
        <v>0</v>
      </c>
      <c r="F812" s="91" t="s">
        <v>1185</v>
      </c>
      <c r="H812" s="3">
        <f>E812+SUMIF('BR DTG ADW'!C:C,C812,'BR DTG ADW'!E:E)</f>
        <v>0</v>
      </c>
    </row>
    <row r="813" spans="1:8" ht="15.75" customHeight="1">
      <c r="A813" s="91" t="s">
        <v>3481</v>
      </c>
      <c r="B813" s="91" t="s">
        <v>876</v>
      </c>
      <c r="C813" s="91" t="s">
        <v>3481</v>
      </c>
      <c r="D813" s="91" t="s">
        <v>3482</v>
      </c>
      <c r="E813" s="92">
        <v>0</v>
      </c>
      <c r="F813" s="91" t="s">
        <v>1185</v>
      </c>
      <c r="H813" s="3">
        <f>E813+SUMIF('BR DTG ADW'!C:C,C813,'BR DTG ADW'!E:E)</f>
        <v>0</v>
      </c>
    </row>
    <row r="814" spans="1:8" ht="15.75" customHeight="1">
      <c r="A814" s="91" t="s">
        <v>3483</v>
      </c>
      <c r="B814" s="91" t="s">
        <v>876</v>
      </c>
      <c r="C814" s="91" t="s">
        <v>3483</v>
      </c>
      <c r="D814" s="91" t="s">
        <v>10897</v>
      </c>
      <c r="E814" s="92">
        <v>0</v>
      </c>
      <c r="F814" s="91" t="s">
        <v>1185</v>
      </c>
      <c r="H814" s="3">
        <f>E814+SUMIF('BR DTG ADW'!C:C,C814,'BR DTG ADW'!E:E)</f>
        <v>0</v>
      </c>
    </row>
    <row r="815" spans="1:8" ht="15.75" customHeight="1">
      <c r="A815" s="91" t="s">
        <v>10898</v>
      </c>
      <c r="B815" s="91" t="s">
        <v>876</v>
      </c>
      <c r="C815" s="91" t="s">
        <v>10898</v>
      </c>
      <c r="D815" s="91" t="s">
        <v>3502</v>
      </c>
      <c r="E815" s="92">
        <v>0</v>
      </c>
      <c r="F815" s="91" t="s">
        <v>1185</v>
      </c>
      <c r="H815" s="3">
        <f>E815+SUMIF('BR DTG ADW'!C:C,C815,'BR DTG ADW'!E:E)</f>
        <v>0</v>
      </c>
    </row>
    <row r="816" spans="1:8" ht="15.75" customHeight="1">
      <c r="A816" s="91" t="s">
        <v>3485</v>
      </c>
      <c r="B816" s="91" t="s">
        <v>876</v>
      </c>
      <c r="C816" s="91" t="s">
        <v>3485</v>
      </c>
      <c r="D816" s="91" t="s">
        <v>10899</v>
      </c>
      <c r="E816" s="92">
        <v>0</v>
      </c>
      <c r="F816" s="91" t="s">
        <v>1185</v>
      </c>
      <c r="H816" s="3">
        <f>E816+SUMIF('BR DTG ADW'!C:C,C816,'BR DTG ADW'!E:E)</f>
        <v>0</v>
      </c>
    </row>
    <row r="817" spans="1:8" ht="15.75" customHeight="1">
      <c r="A817" s="91" t="s">
        <v>3487</v>
      </c>
      <c r="B817" s="91" t="s">
        <v>876</v>
      </c>
      <c r="C817" s="91" t="s">
        <v>3487</v>
      </c>
      <c r="D817" s="91" t="s">
        <v>3488</v>
      </c>
      <c r="E817" s="92">
        <v>0</v>
      </c>
      <c r="F817" s="91" t="s">
        <v>1185</v>
      </c>
      <c r="H817" s="3">
        <f>E817+SUMIF('BR DTG ADW'!C:C,C817,'BR DTG ADW'!E:E)</f>
        <v>0</v>
      </c>
    </row>
    <row r="818" spans="1:8" ht="15.75" customHeight="1">
      <c r="A818" s="91" t="s">
        <v>3489</v>
      </c>
      <c r="B818" s="91" t="s">
        <v>876</v>
      </c>
      <c r="C818" s="91" t="s">
        <v>3489</v>
      </c>
      <c r="D818" s="91" t="s">
        <v>3490</v>
      </c>
      <c r="E818" s="92">
        <v>0</v>
      </c>
      <c r="F818" s="91" t="s">
        <v>1185</v>
      </c>
      <c r="H818" s="3">
        <f>E818+SUMIF('BR DTG ADW'!C:C,C818,'BR DTG ADW'!E:E)</f>
        <v>0</v>
      </c>
    </row>
    <row r="819" spans="1:8" ht="15.75" customHeight="1">
      <c r="A819" s="91" t="s">
        <v>8995</v>
      </c>
      <c r="B819" s="91" t="s">
        <v>876</v>
      </c>
      <c r="C819" s="91" t="s">
        <v>8995</v>
      </c>
      <c r="D819" s="91" t="s">
        <v>8996</v>
      </c>
      <c r="E819" s="92">
        <v>0</v>
      </c>
      <c r="F819" s="91" t="s">
        <v>1185</v>
      </c>
      <c r="H819" s="3">
        <f>E819+SUMIF('BR DTG ADW'!C:C,C819,'BR DTG ADW'!E:E)</f>
        <v>0</v>
      </c>
    </row>
    <row r="820" spans="1:8" ht="15.75" customHeight="1">
      <c r="A820" s="91" t="s">
        <v>8997</v>
      </c>
      <c r="B820" s="91" t="s">
        <v>876</v>
      </c>
      <c r="C820" s="91" t="s">
        <v>8997</v>
      </c>
      <c r="D820" s="91" t="s">
        <v>10900</v>
      </c>
      <c r="E820" s="92">
        <v>0</v>
      </c>
      <c r="F820" s="91" t="s">
        <v>1185</v>
      </c>
      <c r="H820" s="3">
        <f>E820+SUMIF('BR DTG ADW'!C:C,C820,'BR DTG ADW'!E:E)</f>
        <v>0</v>
      </c>
    </row>
    <row r="821" spans="1:8" ht="15.75" customHeight="1">
      <c r="A821" s="91" t="s">
        <v>8999</v>
      </c>
      <c r="B821" s="91" t="s">
        <v>876</v>
      </c>
      <c r="C821" s="91" t="s">
        <v>8999</v>
      </c>
      <c r="D821" s="91" t="s">
        <v>9000</v>
      </c>
      <c r="E821" s="92">
        <v>0</v>
      </c>
      <c r="F821" s="91" t="s">
        <v>1185</v>
      </c>
      <c r="H821" s="3">
        <f>E821+SUMIF('BR DTG ADW'!C:C,C821,'BR DTG ADW'!E:E)</f>
        <v>0</v>
      </c>
    </row>
    <row r="822" spans="1:8" ht="15.75" customHeight="1">
      <c r="A822" s="91" t="s">
        <v>3491</v>
      </c>
      <c r="B822" s="91" t="s">
        <v>876</v>
      </c>
      <c r="C822" s="91" t="s">
        <v>3491</v>
      </c>
      <c r="D822" s="91" t="s">
        <v>9001</v>
      </c>
      <c r="E822" s="92">
        <v>0</v>
      </c>
      <c r="F822" s="91" t="s">
        <v>1185</v>
      </c>
      <c r="H822" s="3">
        <f>E822+SUMIF('BR DTG ADW'!C:C,C822,'BR DTG ADW'!E:E)</f>
        <v>0</v>
      </c>
    </row>
    <row r="823" spans="1:8" ht="15.75" customHeight="1">
      <c r="A823" s="91" t="s">
        <v>1422</v>
      </c>
      <c r="B823" s="91" t="s">
        <v>876</v>
      </c>
      <c r="C823" s="91" t="s">
        <v>1422</v>
      </c>
      <c r="D823" s="91" t="s">
        <v>10901</v>
      </c>
      <c r="E823" s="92">
        <v>0</v>
      </c>
      <c r="F823" s="91" t="s">
        <v>1185</v>
      </c>
      <c r="H823" s="3">
        <f>E823+SUMIF('BR DTG ADW'!C:C,C823,'BR DTG ADW'!E:E)</f>
        <v>0</v>
      </c>
    </row>
    <row r="824" spans="1:8" ht="15.75" customHeight="1">
      <c r="A824" s="91" t="s">
        <v>3493</v>
      </c>
      <c r="B824" s="91" t="s">
        <v>876</v>
      </c>
      <c r="C824" s="91" t="s">
        <v>3493</v>
      </c>
      <c r="D824" s="91" t="s">
        <v>9003</v>
      </c>
      <c r="E824" s="92">
        <v>0</v>
      </c>
      <c r="F824" s="91" t="s">
        <v>1185</v>
      </c>
      <c r="H824" s="3">
        <f>E824+SUMIF('BR DTG ADW'!C:C,C824,'BR DTG ADW'!E:E)</f>
        <v>0</v>
      </c>
    </row>
    <row r="825" spans="1:8" ht="15.75" customHeight="1">
      <c r="A825" s="91" t="s">
        <v>3501</v>
      </c>
      <c r="B825" s="91" t="s">
        <v>876</v>
      </c>
      <c r="C825" s="91" t="s">
        <v>3501</v>
      </c>
      <c r="D825" s="91" t="s">
        <v>3502</v>
      </c>
      <c r="E825" s="92">
        <v>0</v>
      </c>
      <c r="F825" s="91" t="s">
        <v>1185</v>
      </c>
      <c r="H825" s="3">
        <f>E825+SUMIF('BR DTG ADW'!C:C,C825,'BR DTG ADW'!E:E)</f>
        <v>0</v>
      </c>
    </row>
    <row r="826" spans="1:8" ht="15.75" customHeight="1">
      <c r="A826" s="91" t="s">
        <v>10902</v>
      </c>
      <c r="B826" s="91" t="s">
        <v>876</v>
      </c>
      <c r="C826" s="91" t="s">
        <v>10902</v>
      </c>
      <c r="D826" s="91" t="s">
        <v>10903</v>
      </c>
      <c r="E826" s="92">
        <v>0</v>
      </c>
      <c r="F826" s="91" t="s">
        <v>1185</v>
      </c>
      <c r="H826" s="3">
        <f>E826+SUMIF('BR DTG ADW'!C:C,C826,'BR DTG ADW'!E:E)</f>
        <v>0</v>
      </c>
    </row>
    <row r="827" spans="1:8" ht="15.75" customHeight="1">
      <c r="A827" s="91" t="s">
        <v>9006</v>
      </c>
      <c r="B827" s="91" t="s">
        <v>877</v>
      </c>
      <c r="C827" s="91" t="s">
        <v>9006</v>
      </c>
      <c r="D827" s="91" t="s">
        <v>9007</v>
      </c>
      <c r="E827" s="92">
        <v>1</v>
      </c>
      <c r="F827" s="91" t="s">
        <v>1185</v>
      </c>
      <c r="H827" s="3">
        <f>E827+SUMIF('BR DTG ADW'!C:C,C827,'BR DTG ADW'!E:E)</f>
        <v>1</v>
      </c>
    </row>
    <row r="828" spans="1:8" ht="15.75" customHeight="1">
      <c r="A828" s="91" t="s">
        <v>3503</v>
      </c>
      <c r="B828" s="91" t="s">
        <v>876</v>
      </c>
      <c r="C828" s="91" t="s">
        <v>3503</v>
      </c>
      <c r="D828" s="91" t="s">
        <v>3504</v>
      </c>
      <c r="E828" s="92">
        <v>0</v>
      </c>
      <c r="F828" s="91" t="s">
        <v>1185</v>
      </c>
      <c r="H828" s="3">
        <f>E828+SUMIF('BR DTG ADW'!C:C,C828,'BR DTG ADW'!E:E)</f>
        <v>0</v>
      </c>
    </row>
    <row r="829" spans="1:8" ht="15.75" customHeight="1">
      <c r="A829" s="91" t="s">
        <v>3505</v>
      </c>
      <c r="B829" s="91" t="s">
        <v>877</v>
      </c>
      <c r="C829" s="91" t="s">
        <v>3505</v>
      </c>
      <c r="D829" s="91" t="s">
        <v>3506</v>
      </c>
      <c r="E829" s="92">
        <v>1</v>
      </c>
      <c r="F829" s="91" t="s">
        <v>1185</v>
      </c>
      <c r="H829" s="3">
        <f>E829+SUMIF('BR DTG ADW'!C:C,C829,'BR DTG ADW'!E:E)</f>
        <v>1</v>
      </c>
    </row>
    <row r="830" spans="1:8" ht="15.75" customHeight="1">
      <c r="A830" s="91" t="s">
        <v>1022</v>
      </c>
      <c r="B830" s="91" t="s">
        <v>877</v>
      </c>
      <c r="C830" s="91" t="s">
        <v>1022</v>
      </c>
      <c r="D830" s="91" t="s">
        <v>1023</v>
      </c>
      <c r="E830" s="92">
        <v>0</v>
      </c>
      <c r="F830" s="91" t="s">
        <v>1022</v>
      </c>
      <c r="H830" s="3">
        <f>E830+SUMIF('BR DTG ADW'!C:C,C830,'BR DTG ADW'!E:E)</f>
        <v>0</v>
      </c>
    </row>
    <row r="831" spans="1:8" ht="15.75" customHeight="1">
      <c r="A831" s="91" t="s">
        <v>2160</v>
      </c>
      <c r="B831" s="91" t="s">
        <v>876</v>
      </c>
      <c r="C831" s="91" t="s">
        <v>2160</v>
      </c>
      <c r="D831" s="91" t="s">
        <v>2161</v>
      </c>
      <c r="E831" s="92">
        <v>0</v>
      </c>
      <c r="F831" s="91" t="s">
        <v>1185</v>
      </c>
      <c r="H831" s="3">
        <f>E831+SUMIF('BR DTG ADW'!C:C,C831,'BR DTG ADW'!E:E)</f>
        <v>0</v>
      </c>
    </row>
    <row r="832" spans="1:8" ht="15.75" customHeight="1">
      <c r="A832" s="91" t="s">
        <v>3509</v>
      </c>
      <c r="B832" s="91" t="s">
        <v>876</v>
      </c>
      <c r="C832" s="91" t="s">
        <v>3509</v>
      </c>
      <c r="D832" s="91" t="s">
        <v>1023</v>
      </c>
      <c r="E832" s="92">
        <v>1</v>
      </c>
      <c r="F832" s="91" t="s">
        <v>1022</v>
      </c>
      <c r="H832" s="3">
        <f>E832+SUMIF('BR DTG ADW'!C:C,C832,'BR DTG ADW'!E:E)</f>
        <v>1</v>
      </c>
    </row>
    <row r="833" spans="1:8" ht="15.75" customHeight="1">
      <c r="A833" s="91" t="s">
        <v>3510</v>
      </c>
      <c r="B833" s="91" t="s">
        <v>877</v>
      </c>
      <c r="C833" s="91" t="s">
        <v>3510</v>
      </c>
      <c r="D833" s="91" t="s">
        <v>3511</v>
      </c>
      <c r="E833" s="92">
        <v>2</v>
      </c>
      <c r="F833" s="91" t="s">
        <v>1185</v>
      </c>
      <c r="H833" s="3">
        <f>E833+SUMIF('BR DTG ADW'!C:C,C833,'BR DTG ADW'!E:E)</f>
        <v>2</v>
      </c>
    </row>
    <row r="834" spans="1:8" ht="15.75" customHeight="1">
      <c r="A834" s="91" t="s">
        <v>1423</v>
      </c>
      <c r="B834" s="91" t="s">
        <v>877</v>
      </c>
      <c r="C834" s="91" t="s">
        <v>1423</v>
      </c>
      <c r="D834" s="91" t="s">
        <v>1424</v>
      </c>
      <c r="E834" s="92">
        <v>1</v>
      </c>
      <c r="F834" s="91" t="s">
        <v>1185</v>
      </c>
      <c r="H834" s="3">
        <f>E834+SUMIF('BR DTG ADW'!C:C,C834,'BR DTG ADW'!E:E)</f>
        <v>1</v>
      </c>
    </row>
    <row r="835" spans="1:8" ht="15.75" customHeight="1">
      <c r="A835" s="91" t="s">
        <v>1976</v>
      </c>
      <c r="B835" s="91" t="s">
        <v>877</v>
      </c>
      <c r="C835" s="91" t="s">
        <v>1976</v>
      </c>
      <c r="D835" s="91" t="s">
        <v>1977</v>
      </c>
      <c r="E835" s="92">
        <v>1</v>
      </c>
      <c r="F835" s="91" t="s">
        <v>1185</v>
      </c>
      <c r="H835" s="3">
        <f>E835+SUMIF('BR DTG ADW'!C:C,C835,'BR DTG ADW'!E:E)</f>
        <v>1</v>
      </c>
    </row>
    <row r="836" spans="1:8" ht="15.75" customHeight="1">
      <c r="A836" s="91" t="s">
        <v>3512</v>
      </c>
      <c r="B836" s="91" t="s">
        <v>876</v>
      </c>
      <c r="C836" s="91" t="s">
        <v>3512</v>
      </c>
      <c r="D836" s="91" t="s">
        <v>3513</v>
      </c>
      <c r="E836" s="92">
        <v>0</v>
      </c>
      <c r="F836" s="91" t="s">
        <v>1185</v>
      </c>
      <c r="H836" s="3">
        <f>E836+SUMIF('BR DTG ADW'!C:C,C836,'BR DTG ADW'!E:E)</f>
        <v>0</v>
      </c>
    </row>
    <row r="837" spans="1:8" ht="15.75" customHeight="1">
      <c r="A837" s="91" t="s">
        <v>3514</v>
      </c>
      <c r="B837" s="91" t="s">
        <v>876</v>
      </c>
      <c r="C837" s="91" t="s">
        <v>3514</v>
      </c>
      <c r="D837" s="91" t="s">
        <v>3515</v>
      </c>
      <c r="E837" s="92">
        <v>0</v>
      </c>
      <c r="F837" s="91" t="s">
        <v>1185</v>
      </c>
      <c r="H837" s="3">
        <f>E837+SUMIF('BR DTG ADW'!C:C,C837,'BR DTG ADW'!E:E)</f>
        <v>0</v>
      </c>
    </row>
    <row r="838" spans="1:8" ht="15.75" customHeight="1">
      <c r="A838" s="91" t="s">
        <v>271</v>
      </c>
      <c r="B838" s="91" t="s">
        <v>877</v>
      </c>
      <c r="C838" s="91" t="s">
        <v>271</v>
      </c>
      <c r="D838" s="91" t="s">
        <v>1024</v>
      </c>
      <c r="E838" s="92">
        <v>6</v>
      </c>
      <c r="F838" s="91" t="s">
        <v>1185</v>
      </c>
      <c r="H838" s="3">
        <f>E838+SUMIF('BR DTG ADW'!C:C,C838,'BR DTG ADW'!E:E)</f>
        <v>6</v>
      </c>
    </row>
    <row r="839" spans="1:8" ht="15.75" customHeight="1">
      <c r="A839" s="91" t="s">
        <v>272</v>
      </c>
      <c r="B839" s="91" t="s">
        <v>877</v>
      </c>
      <c r="C839" s="91" t="s">
        <v>272</v>
      </c>
      <c r="D839" s="91" t="s">
        <v>1025</v>
      </c>
      <c r="E839" s="92">
        <v>0</v>
      </c>
      <c r="F839" s="91" t="s">
        <v>272</v>
      </c>
      <c r="H839" s="3">
        <f>E839+SUMIF('BR DTG ADW'!C:C,C839,'BR DTG ADW'!E:E)</f>
        <v>0</v>
      </c>
    </row>
    <row r="840" spans="1:8" ht="15.75" customHeight="1">
      <c r="A840" s="91" t="s">
        <v>10904</v>
      </c>
      <c r="B840" s="91" t="s">
        <v>876</v>
      </c>
      <c r="C840" s="91" t="s">
        <v>10904</v>
      </c>
      <c r="D840" s="91" t="s">
        <v>10905</v>
      </c>
      <c r="E840" s="92">
        <v>1</v>
      </c>
      <c r="F840" s="91" t="s">
        <v>1185</v>
      </c>
      <c r="H840" s="3">
        <f>E840+SUMIF('BR DTG ADW'!C:C,C840,'BR DTG ADW'!E:E)</f>
        <v>1</v>
      </c>
    </row>
    <row r="841" spans="1:8" ht="15.75" customHeight="1">
      <c r="A841" s="91" t="s">
        <v>1978</v>
      </c>
      <c r="B841" s="91" t="s">
        <v>877</v>
      </c>
      <c r="C841" s="91" t="s">
        <v>1978</v>
      </c>
      <c r="D841" s="91" t="s">
        <v>1979</v>
      </c>
      <c r="E841" s="92">
        <v>6</v>
      </c>
      <c r="F841" s="91" t="s">
        <v>272</v>
      </c>
      <c r="H841" s="3">
        <f>E841+SUMIF('BR DTG ADW'!C:C,C841,'BR DTG ADW'!E:E)</f>
        <v>6</v>
      </c>
    </row>
    <row r="842" spans="1:8" ht="15.75" customHeight="1">
      <c r="A842" s="91" t="s">
        <v>1980</v>
      </c>
      <c r="B842" s="91" t="s">
        <v>877</v>
      </c>
      <c r="C842" s="91" t="s">
        <v>1980</v>
      </c>
      <c r="D842" s="91" t="s">
        <v>1981</v>
      </c>
      <c r="E842" s="92">
        <v>1</v>
      </c>
      <c r="F842" s="91" t="s">
        <v>1185</v>
      </c>
      <c r="H842" s="3">
        <f>E842+SUMIF('BR DTG ADW'!C:C,C842,'BR DTG ADW'!E:E)</f>
        <v>1</v>
      </c>
    </row>
    <row r="843" spans="1:8" ht="15.75" customHeight="1">
      <c r="A843" s="91" t="s">
        <v>273</v>
      </c>
      <c r="B843" s="91" t="s">
        <v>877</v>
      </c>
      <c r="C843" s="91" t="s">
        <v>273</v>
      </c>
      <c r="D843" s="91" t="s">
        <v>1026</v>
      </c>
      <c r="E843" s="92">
        <v>1</v>
      </c>
      <c r="F843" s="91" t="s">
        <v>1185</v>
      </c>
      <c r="H843" s="3">
        <f>E843+SUMIF('BR DTG ADW'!C:C,C843,'BR DTG ADW'!E:E)</f>
        <v>1</v>
      </c>
    </row>
    <row r="844" spans="1:8" ht="15.75" customHeight="1">
      <c r="A844" s="91" t="s">
        <v>3516</v>
      </c>
      <c r="B844" s="91" t="s">
        <v>876</v>
      </c>
      <c r="C844" s="91" t="s">
        <v>3516</v>
      </c>
      <c r="D844" s="91" t="s">
        <v>3517</v>
      </c>
      <c r="E844" s="92">
        <v>0</v>
      </c>
      <c r="F844" s="91" t="s">
        <v>1185</v>
      </c>
      <c r="H844" s="3">
        <f>E844+SUMIF('BR DTG ADW'!C:C,C844,'BR DTG ADW'!E:E)</f>
        <v>0</v>
      </c>
    </row>
    <row r="845" spans="1:8" ht="15.75" customHeight="1">
      <c r="A845" s="91" t="s">
        <v>10906</v>
      </c>
      <c r="B845" s="91" t="s">
        <v>876</v>
      </c>
      <c r="C845" s="91" t="s">
        <v>10906</v>
      </c>
      <c r="D845" s="91" t="s">
        <v>10907</v>
      </c>
      <c r="E845" s="92">
        <v>0</v>
      </c>
      <c r="F845" s="91" t="s">
        <v>1185</v>
      </c>
      <c r="H845" s="3">
        <f>E845+SUMIF('BR DTG ADW'!C:C,C845,'BR DTG ADW'!E:E)</f>
        <v>0</v>
      </c>
    </row>
    <row r="846" spans="1:8" ht="15.75" customHeight="1">
      <c r="A846" s="91" t="s">
        <v>1618</v>
      </c>
      <c r="B846" s="91" t="s">
        <v>877</v>
      </c>
      <c r="C846" s="91" t="s">
        <v>1618</v>
      </c>
      <c r="D846" s="91" t="s">
        <v>1619</v>
      </c>
      <c r="E846" s="92">
        <v>1</v>
      </c>
      <c r="F846" s="91" t="s">
        <v>1185</v>
      </c>
      <c r="H846" s="3">
        <f>E846+SUMIF('BR DTG ADW'!C:C,C846,'BR DTG ADW'!E:E)</f>
        <v>1</v>
      </c>
    </row>
    <row r="847" spans="1:8" ht="15.75" customHeight="1">
      <c r="A847" s="91" t="s">
        <v>274</v>
      </c>
      <c r="B847" s="91" t="s">
        <v>877</v>
      </c>
      <c r="C847" s="91" t="s">
        <v>274</v>
      </c>
      <c r="D847" s="91" t="s">
        <v>1027</v>
      </c>
      <c r="E847" s="92">
        <v>2</v>
      </c>
      <c r="F847" s="91" t="s">
        <v>1185</v>
      </c>
      <c r="H847" s="3">
        <f>E847+SUMIF('BR DTG ADW'!C:C,C847,'BR DTG ADW'!E:E)</f>
        <v>2</v>
      </c>
    </row>
    <row r="848" spans="1:8" ht="15.75" customHeight="1">
      <c r="A848" s="91" t="s">
        <v>1781</v>
      </c>
      <c r="B848" s="91" t="s">
        <v>876</v>
      </c>
      <c r="C848" s="91" t="s">
        <v>1781</v>
      </c>
      <c r="D848" s="91" t="s">
        <v>1782</v>
      </c>
      <c r="E848" s="92">
        <v>0</v>
      </c>
      <c r="F848" s="91" t="s">
        <v>1185</v>
      </c>
      <c r="H848" s="3">
        <f>E848+SUMIF('BR DTG ADW'!C:C,C848,'BR DTG ADW'!E:E)</f>
        <v>0</v>
      </c>
    </row>
    <row r="849" spans="1:8" ht="15.75" customHeight="1">
      <c r="A849" s="91" t="s">
        <v>3518</v>
      </c>
      <c r="B849" s="91" t="s">
        <v>876</v>
      </c>
      <c r="C849" s="91" t="s">
        <v>3518</v>
      </c>
      <c r="D849" s="91" t="s">
        <v>1028</v>
      </c>
      <c r="E849" s="92">
        <v>0</v>
      </c>
      <c r="F849" s="91" t="s">
        <v>1185</v>
      </c>
      <c r="H849" s="3">
        <f>E849+SUMIF('BR DTG ADW'!C:C,C849,'BR DTG ADW'!E:E)</f>
        <v>0</v>
      </c>
    </row>
    <row r="850" spans="1:8" ht="15.75" customHeight="1">
      <c r="A850" s="91" t="s">
        <v>3521</v>
      </c>
      <c r="B850" s="91" t="s">
        <v>876</v>
      </c>
      <c r="C850" s="91" t="s">
        <v>3521</v>
      </c>
      <c r="D850" s="91" t="s">
        <v>1782</v>
      </c>
      <c r="E850" s="92">
        <v>0</v>
      </c>
      <c r="F850" s="91" t="s">
        <v>1185</v>
      </c>
      <c r="H850" s="3">
        <f>E850+SUMIF('BR DTG ADW'!C:C,C850,'BR DTG ADW'!E:E)</f>
        <v>0</v>
      </c>
    </row>
    <row r="851" spans="1:8" ht="15.75" customHeight="1">
      <c r="A851" s="91" t="s">
        <v>275</v>
      </c>
      <c r="B851" s="91" t="s">
        <v>877</v>
      </c>
      <c r="C851" s="91" t="s">
        <v>275</v>
      </c>
      <c r="D851" s="91" t="s">
        <v>1028</v>
      </c>
      <c r="E851" s="92">
        <v>9</v>
      </c>
      <c r="F851" s="91" t="s">
        <v>1185</v>
      </c>
      <c r="H851" s="3">
        <f>E851+SUMIF('BR DTG ADW'!C:C,C851,'BR DTG ADW'!E:E)</f>
        <v>9</v>
      </c>
    </row>
    <row r="852" spans="1:8" ht="15.75" customHeight="1">
      <c r="A852" s="91" t="s">
        <v>3522</v>
      </c>
      <c r="B852" s="91" t="s">
        <v>877</v>
      </c>
      <c r="C852" s="91" t="s">
        <v>3522</v>
      </c>
      <c r="D852" s="91" t="s">
        <v>3523</v>
      </c>
      <c r="E852" s="92">
        <v>1</v>
      </c>
      <c r="F852" s="91" t="s">
        <v>1185</v>
      </c>
      <c r="H852" s="3">
        <f>E852+SUMIF('BR DTG ADW'!C:C,C852,'BR DTG ADW'!E:E)</f>
        <v>1</v>
      </c>
    </row>
    <row r="853" spans="1:8" ht="15.75" customHeight="1">
      <c r="A853" s="91" t="s">
        <v>3524</v>
      </c>
      <c r="B853" s="91" t="s">
        <v>877</v>
      </c>
      <c r="C853" s="91" t="s">
        <v>3524</v>
      </c>
      <c r="D853" s="91" t="s">
        <v>3525</v>
      </c>
      <c r="E853" s="92">
        <v>2</v>
      </c>
      <c r="F853" s="91" t="s">
        <v>1185</v>
      </c>
      <c r="H853" s="3">
        <f>E853+SUMIF('BR DTG ADW'!C:C,C853,'BR DTG ADW'!E:E)</f>
        <v>2</v>
      </c>
    </row>
    <row r="854" spans="1:8" ht="15.75" customHeight="1">
      <c r="A854" s="91" t="s">
        <v>10908</v>
      </c>
      <c r="B854" s="91" t="s">
        <v>876</v>
      </c>
      <c r="C854" s="91" t="s">
        <v>10908</v>
      </c>
      <c r="D854" s="91" t="s">
        <v>10909</v>
      </c>
      <c r="E854" s="92">
        <v>0</v>
      </c>
      <c r="F854" s="91" t="s">
        <v>1185</v>
      </c>
      <c r="H854" s="3">
        <f>E854+SUMIF('BR DTG ADW'!C:C,C854,'BR DTG ADW'!E:E)</f>
        <v>0</v>
      </c>
    </row>
    <row r="855" spans="1:8" ht="15.75" customHeight="1">
      <c r="A855" s="91" t="s">
        <v>1783</v>
      </c>
      <c r="B855" s="91" t="s">
        <v>876</v>
      </c>
      <c r="C855" s="91" t="s">
        <v>1783</v>
      </c>
      <c r="D855" s="91" t="s">
        <v>10910</v>
      </c>
      <c r="E855" s="92">
        <v>0</v>
      </c>
      <c r="F855" s="91" t="s">
        <v>1185</v>
      </c>
      <c r="H855" s="3">
        <f>E855+SUMIF('BR DTG ADW'!C:C,C855,'BR DTG ADW'!E:E)</f>
        <v>0</v>
      </c>
    </row>
    <row r="856" spans="1:8" ht="15.75" customHeight="1">
      <c r="A856" s="91" t="s">
        <v>10911</v>
      </c>
      <c r="B856" s="91" t="s">
        <v>876</v>
      </c>
      <c r="C856" s="91" t="s">
        <v>10911</v>
      </c>
      <c r="D856" s="91" t="s">
        <v>10912</v>
      </c>
      <c r="E856" s="92">
        <v>0</v>
      </c>
      <c r="F856" s="91" t="s">
        <v>1185</v>
      </c>
      <c r="H856" s="3">
        <f>E856+SUMIF('BR DTG ADW'!C:C,C856,'BR DTG ADW'!E:E)</f>
        <v>0</v>
      </c>
    </row>
    <row r="857" spans="1:8" ht="15.75" customHeight="1">
      <c r="A857" s="91" t="s">
        <v>3526</v>
      </c>
      <c r="B857" s="91" t="s">
        <v>876</v>
      </c>
      <c r="C857" s="91" t="s">
        <v>3526</v>
      </c>
      <c r="D857" s="91" t="s">
        <v>10913</v>
      </c>
      <c r="E857" s="92">
        <v>0</v>
      </c>
      <c r="F857" s="91" t="s">
        <v>1185</v>
      </c>
      <c r="H857" s="3">
        <f>E857+SUMIF('BR DTG ADW'!C:C,C857,'BR DTG ADW'!E:E)</f>
        <v>0</v>
      </c>
    </row>
    <row r="858" spans="1:8" ht="15.75" customHeight="1">
      <c r="A858" s="91" t="s">
        <v>3528</v>
      </c>
      <c r="B858" s="91" t="s">
        <v>876</v>
      </c>
      <c r="C858" s="91" t="s">
        <v>3528</v>
      </c>
      <c r="D858" s="91" t="s">
        <v>3529</v>
      </c>
      <c r="E858" s="92">
        <v>0</v>
      </c>
      <c r="F858" s="91" t="s">
        <v>1185</v>
      </c>
      <c r="H858" s="3">
        <f>E858+SUMIF('BR DTG ADW'!C:C,C858,'BR DTG ADW'!E:E)</f>
        <v>0</v>
      </c>
    </row>
    <row r="859" spans="1:8" ht="15.75" customHeight="1">
      <c r="A859" s="91" t="s">
        <v>1425</v>
      </c>
      <c r="B859" s="91" t="s">
        <v>888</v>
      </c>
      <c r="C859" s="91" t="s">
        <v>1425</v>
      </c>
      <c r="D859" s="91" t="s">
        <v>1426</v>
      </c>
      <c r="E859" s="92">
        <v>1</v>
      </c>
      <c r="F859" s="91" t="s">
        <v>1185</v>
      </c>
      <c r="H859" s="3">
        <f>E859+SUMIF('BR DTG ADW'!C:C,C859,'BR DTG ADW'!E:E)</f>
        <v>1</v>
      </c>
    </row>
    <row r="860" spans="1:8" ht="15.75" customHeight="1">
      <c r="A860" s="91" t="s">
        <v>3532</v>
      </c>
      <c r="B860" s="91" t="s">
        <v>876</v>
      </c>
      <c r="C860" s="91" t="s">
        <v>3532</v>
      </c>
      <c r="D860" s="91" t="s">
        <v>3533</v>
      </c>
      <c r="E860" s="92">
        <v>0</v>
      </c>
      <c r="F860" s="91" t="s">
        <v>1185</v>
      </c>
      <c r="H860" s="3">
        <f>E860+SUMIF('BR DTG ADW'!C:C,C860,'BR DTG ADW'!E:E)</f>
        <v>0</v>
      </c>
    </row>
    <row r="861" spans="1:8" ht="15.75" customHeight="1">
      <c r="A861" s="91" t="s">
        <v>3536</v>
      </c>
      <c r="B861" s="91" t="s">
        <v>876</v>
      </c>
      <c r="C861" s="91" t="s">
        <v>3536</v>
      </c>
      <c r="D861" s="91" t="s">
        <v>3537</v>
      </c>
      <c r="E861" s="92">
        <v>0</v>
      </c>
      <c r="F861" s="91" t="s">
        <v>1185</v>
      </c>
      <c r="H861" s="3">
        <f>E861+SUMIF('BR DTG ADW'!C:C,C861,'BR DTG ADW'!E:E)</f>
        <v>0</v>
      </c>
    </row>
    <row r="862" spans="1:8" ht="15.75" customHeight="1">
      <c r="A862" s="91" t="s">
        <v>1427</v>
      </c>
      <c r="B862" s="91" t="s">
        <v>876</v>
      </c>
      <c r="C862" s="91" t="s">
        <v>1427</v>
      </c>
      <c r="D862" s="91" t="s">
        <v>3537</v>
      </c>
      <c r="E862" s="92">
        <v>0</v>
      </c>
      <c r="F862" s="91" t="s">
        <v>1185</v>
      </c>
      <c r="H862" s="3">
        <f>E862+SUMIF('BR DTG ADW'!C:C,C862,'BR DTG ADW'!E:E)</f>
        <v>0</v>
      </c>
    </row>
    <row r="863" spans="1:8" ht="15.75" customHeight="1">
      <c r="A863" s="91" t="s">
        <v>660</v>
      </c>
      <c r="B863" s="91" t="s">
        <v>876</v>
      </c>
      <c r="C863" s="91" t="s">
        <v>660</v>
      </c>
      <c r="D863" s="91" t="s">
        <v>10914</v>
      </c>
      <c r="E863" s="92">
        <v>0</v>
      </c>
      <c r="F863" s="91" t="s">
        <v>1185</v>
      </c>
      <c r="H863" s="3">
        <f>E863+SUMIF('BR DTG ADW'!C:C,C863,'BR DTG ADW'!E:E)</f>
        <v>0</v>
      </c>
    </row>
    <row r="864" spans="1:8" ht="15.75" customHeight="1">
      <c r="A864" s="91" t="s">
        <v>3540</v>
      </c>
      <c r="B864" s="91" t="s">
        <v>876</v>
      </c>
      <c r="C864" s="91" t="s">
        <v>3540</v>
      </c>
      <c r="D864" s="91" t="s">
        <v>9010</v>
      </c>
      <c r="E864" s="92">
        <v>0</v>
      </c>
      <c r="F864" s="91" t="s">
        <v>1185</v>
      </c>
      <c r="H864" s="3">
        <f>E864+SUMIF('BR DTG ADW'!C:C,C864,'BR DTG ADW'!E:E)</f>
        <v>0</v>
      </c>
    </row>
    <row r="865" spans="1:8" ht="15.75" customHeight="1">
      <c r="A865" s="91" t="s">
        <v>10915</v>
      </c>
      <c r="B865" s="91" t="s">
        <v>876</v>
      </c>
      <c r="C865" s="91" t="s">
        <v>10915</v>
      </c>
      <c r="D865" s="91" t="s">
        <v>10916</v>
      </c>
      <c r="E865" s="92">
        <v>0</v>
      </c>
      <c r="F865" s="91" t="s">
        <v>1185</v>
      </c>
      <c r="H865" s="3">
        <f>E865+SUMIF('BR DTG ADW'!C:C,C865,'BR DTG ADW'!E:E)</f>
        <v>0</v>
      </c>
    </row>
    <row r="866" spans="1:8" ht="15.75" customHeight="1">
      <c r="A866" s="91" t="s">
        <v>3542</v>
      </c>
      <c r="B866" s="91" t="s">
        <v>876</v>
      </c>
      <c r="C866" s="91" t="s">
        <v>3542</v>
      </c>
      <c r="D866" s="91" t="s">
        <v>3537</v>
      </c>
      <c r="E866" s="92">
        <v>0</v>
      </c>
      <c r="F866" s="91" t="s">
        <v>1185</v>
      </c>
      <c r="H866" s="3">
        <f>E866+SUMIF('BR DTG ADW'!C:C,C866,'BR DTG ADW'!E:E)</f>
        <v>0</v>
      </c>
    </row>
    <row r="867" spans="1:8" ht="15.75" customHeight="1">
      <c r="A867" s="91" t="s">
        <v>3543</v>
      </c>
      <c r="B867" s="91" t="s">
        <v>876</v>
      </c>
      <c r="C867" s="91" t="s">
        <v>3543</v>
      </c>
      <c r="D867" s="91" t="s">
        <v>3537</v>
      </c>
      <c r="E867" s="92">
        <v>0</v>
      </c>
      <c r="F867" s="91" t="s">
        <v>1185</v>
      </c>
      <c r="H867" s="3">
        <f>E867+SUMIF('BR DTG ADW'!C:C,C867,'BR DTG ADW'!E:E)</f>
        <v>0</v>
      </c>
    </row>
    <row r="868" spans="1:8" ht="15.75" customHeight="1">
      <c r="A868" s="91" t="s">
        <v>3544</v>
      </c>
      <c r="B868" s="91" t="s">
        <v>876</v>
      </c>
      <c r="C868" s="91" t="s">
        <v>3544</v>
      </c>
      <c r="D868" s="91" t="s">
        <v>3537</v>
      </c>
      <c r="E868" s="92">
        <v>0</v>
      </c>
      <c r="F868" s="91" t="s">
        <v>1185</v>
      </c>
      <c r="H868" s="3">
        <f>E868+SUMIF('BR DTG ADW'!C:C,C868,'BR DTG ADW'!E:E)</f>
        <v>0</v>
      </c>
    </row>
    <row r="869" spans="1:8" ht="15.75" customHeight="1">
      <c r="A869" s="91" t="s">
        <v>3545</v>
      </c>
      <c r="B869" s="91" t="s">
        <v>876</v>
      </c>
      <c r="C869" s="91" t="s">
        <v>3545</v>
      </c>
      <c r="D869" s="91" t="s">
        <v>3546</v>
      </c>
      <c r="E869" s="92">
        <v>0</v>
      </c>
      <c r="F869" s="91" t="s">
        <v>1185</v>
      </c>
      <c r="H869" s="3">
        <f>E869+SUMIF('BR DTG ADW'!C:C,C869,'BR DTG ADW'!E:E)</f>
        <v>0</v>
      </c>
    </row>
    <row r="870" spans="1:8" ht="15.75" customHeight="1">
      <c r="A870" s="91" t="s">
        <v>3549</v>
      </c>
      <c r="B870" s="91" t="s">
        <v>876</v>
      </c>
      <c r="C870" s="91" t="s">
        <v>3549</v>
      </c>
      <c r="D870" s="91" t="s">
        <v>3537</v>
      </c>
      <c r="E870" s="92">
        <v>0</v>
      </c>
      <c r="F870" s="91" t="s">
        <v>1185</v>
      </c>
      <c r="H870" s="3">
        <f>E870+SUMIF('BR DTG ADW'!C:C,C870,'BR DTG ADW'!E:E)</f>
        <v>0</v>
      </c>
    </row>
    <row r="871" spans="1:8" ht="15.75" customHeight="1">
      <c r="A871" s="91" t="s">
        <v>3550</v>
      </c>
      <c r="B871" s="91" t="s">
        <v>876</v>
      </c>
      <c r="C871" s="91" t="s">
        <v>3550</v>
      </c>
      <c r="D871" s="91" t="s">
        <v>3551</v>
      </c>
      <c r="E871" s="92">
        <v>0</v>
      </c>
      <c r="F871" s="91" t="s">
        <v>1185</v>
      </c>
      <c r="H871" s="3">
        <f>E871+SUMIF('BR DTG ADW'!C:C,C871,'BR DTG ADW'!E:E)</f>
        <v>0</v>
      </c>
    </row>
    <row r="872" spans="1:8" ht="15.75" customHeight="1">
      <c r="A872" s="91" t="s">
        <v>3552</v>
      </c>
      <c r="B872" s="91" t="s">
        <v>876</v>
      </c>
      <c r="C872" s="91" t="s">
        <v>3552</v>
      </c>
      <c r="D872" s="91" t="s">
        <v>3553</v>
      </c>
      <c r="E872" s="92">
        <v>0</v>
      </c>
      <c r="F872" s="91" t="s">
        <v>1185</v>
      </c>
      <c r="H872" s="3">
        <f>E872+SUMIF('BR DTG ADW'!C:C,C872,'BR DTG ADW'!E:E)</f>
        <v>0</v>
      </c>
    </row>
    <row r="873" spans="1:8" ht="15.75" customHeight="1">
      <c r="A873" s="91" t="s">
        <v>1428</v>
      </c>
      <c r="B873" s="91" t="s">
        <v>877</v>
      </c>
      <c r="C873" s="91" t="s">
        <v>1428</v>
      </c>
      <c r="D873" s="91" t="s">
        <v>1429</v>
      </c>
      <c r="E873" s="92">
        <v>2</v>
      </c>
      <c r="F873" s="91" t="s">
        <v>1185</v>
      </c>
      <c r="H873" s="3">
        <f>E873+SUMIF('BR DTG ADW'!C:C,C873,'BR DTG ADW'!E:E)</f>
        <v>2</v>
      </c>
    </row>
    <row r="874" spans="1:8" ht="15.75" customHeight="1">
      <c r="A874" s="91" t="s">
        <v>3554</v>
      </c>
      <c r="B874" s="91" t="s">
        <v>876</v>
      </c>
      <c r="C874" s="91" t="s">
        <v>3554</v>
      </c>
      <c r="D874" s="91" t="s">
        <v>3555</v>
      </c>
      <c r="E874" s="92">
        <v>0</v>
      </c>
      <c r="F874" s="91" t="s">
        <v>1185</v>
      </c>
      <c r="H874" s="3">
        <f>E874+SUMIF('BR DTG ADW'!C:C,C874,'BR DTG ADW'!E:E)</f>
        <v>0</v>
      </c>
    </row>
    <row r="875" spans="1:8" ht="15.75" customHeight="1">
      <c r="A875" s="91" t="s">
        <v>3556</v>
      </c>
      <c r="B875" s="91" t="s">
        <v>877</v>
      </c>
      <c r="C875" s="91" t="s">
        <v>3556</v>
      </c>
      <c r="D875" s="91" t="s">
        <v>3557</v>
      </c>
      <c r="E875" s="92">
        <v>1</v>
      </c>
      <c r="F875" s="91" t="s">
        <v>1185</v>
      </c>
      <c r="H875" s="3">
        <f>E875+SUMIF('BR DTG ADW'!C:C,C875,'BR DTG ADW'!E:E)</f>
        <v>1</v>
      </c>
    </row>
    <row r="876" spans="1:8" ht="15.75" customHeight="1">
      <c r="A876" s="91" t="s">
        <v>3558</v>
      </c>
      <c r="B876" s="91" t="s">
        <v>876</v>
      </c>
      <c r="C876" s="91" t="s">
        <v>3558</v>
      </c>
      <c r="D876" s="91" t="s">
        <v>3555</v>
      </c>
      <c r="E876" s="92">
        <v>0</v>
      </c>
      <c r="F876" s="91" t="s">
        <v>1185</v>
      </c>
      <c r="H876" s="3">
        <f>E876+SUMIF('BR DTG ADW'!C:C,C876,'BR DTG ADW'!E:E)</f>
        <v>0</v>
      </c>
    </row>
    <row r="877" spans="1:8" ht="15.75" customHeight="1">
      <c r="A877" s="91" t="s">
        <v>276</v>
      </c>
      <c r="B877" s="91" t="s">
        <v>877</v>
      </c>
      <c r="C877" s="91" t="s">
        <v>276</v>
      </c>
      <c r="D877" s="91" t="s">
        <v>1029</v>
      </c>
      <c r="E877" s="92">
        <v>1</v>
      </c>
      <c r="F877" s="91" t="s">
        <v>1185</v>
      </c>
      <c r="H877" s="3">
        <f>E877+SUMIF('BR DTG ADW'!C:C,C877,'BR DTG ADW'!E:E)</f>
        <v>1</v>
      </c>
    </row>
    <row r="878" spans="1:8" ht="15.75" customHeight="1">
      <c r="A878" s="91" t="s">
        <v>277</v>
      </c>
      <c r="B878" s="91" t="s">
        <v>877</v>
      </c>
      <c r="C878" s="91" t="s">
        <v>277</v>
      </c>
      <c r="D878" s="91" t="s">
        <v>1030</v>
      </c>
      <c r="E878" s="92">
        <v>2</v>
      </c>
      <c r="F878" s="91" t="s">
        <v>1185</v>
      </c>
      <c r="H878" s="3">
        <f>E878+SUMIF('BR DTG ADW'!C:C,C878,'BR DTG ADW'!E:E)</f>
        <v>2</v>
      </c>
    </row>
    <row r="879" spans="1:8" ht="15.75" customHeight="1">
      <c r="A879" s="91" t="s">
        <v>1785</v>
      </c>
      <c r="B879" s="91" t="s">
        <v>877</v>
      </c>
      <c r="C879" s="91" t="s">
        <v>1785</v>
      </c>
      <c r="D879" s="91" t="s">
        <v>1786</v>
      </c>
      <c r="E879" s="92">
        <v>2</v>
      </c>
      <c r="F879" s="91" t="s">
        <v>1185</v>
      </c>
      <c r="H879" s="3">
        <f>E879+SUMIF('BR DTG ADW'!C:C,C879,'BR DTG ADW'!E:E)</f>
        <v>2</v>
      </c>
    </row>
    <row r="880" spans="1:8" ht="15.75" customHeight="1">
      <c r="A880" s="91" t="s">
        <v>9015</v>
      </c>
      <c r="B880" s="91" t="s">
        <v>876</v>
      </c>
      <c r="C880" s="91" t="s">
        <v>9015</v>
      </c>
      <c r="D880" s="91" t="s">
        <v>9016</v>
      </c>
      <c r="E880" s="92">
        <v>0</v>
      </c>
      <c r="F880" s="91" t="s">
        <v>1185</v>
      </c>
      <c r="H880" s="3">
        <f>E880+SUMIF('BR DTG ADW'!C:C,C880,'BR DTG ADW'!E:E)</f>
        <v>0</v>
      </c>
    </row>
    <row r="881" spans="1:8" ht="15.75" customHeight="1">
      <c r="A881" s="91" t="s">
        <v>2165</v>
      </c>
      <c r="B881" s="91" t="s">
        <v>876</v>
      </c>
      <c r="C881" s="91" t="s">
        <v>2165</v>
      </c>
      <c r="D881" s="91" t="s">
        <v>2166</v>
      </c>
      <c r="E881" s="92">
        <v>0</v>
      </c>
      <c r="F881" s="91" t="s">
        <v>1185</v>
      </c>
      <c r="H881" s="3">
        <f>E881+SUMIF('BR DTG ADW'!C:C,C881,'BR DTG ADW'!E:E)</f>
        <v>0</v>
      </c>
    </row>
    <row r="882" spans="1:8" ht="15.75" customHeight="1">
      <c r="A882" s="91" t="s">
        <v>3561</v>
      </c>
      <c r="B882" s="91" t="s">
        <v>876</v>
      </c>
      <c r="C882" s="91" t="s">
        <v>3561</v>
      </c>
      <c r="D882" s="91" t="s">
        <v>9017</v>
      </c>
      <c r="E882" s="92">
        <v>0</v>
      </c>
      <c r="F882" s="91" t="s">
        <v>1185</v>
      </c>
      <c r="H882" s="3">
        <f>E882+SUMIF('BR DTG ADW'!C:C,C882,'BR DTG ADW'!E:E)</f>
        <v>0</v>
      </c>
    </row>
    <row r="883" spans="1:8" ht="15.75" customHeight="1">
      <c r="A883" s="91" t="s">
        <v>9018</v>
      </c>
      <c r="B883" s="91" t="s">
        <v>877</v>
      </c>
      <c r="C883" s="91" t="s">
        <v>9018</v>
      </c>
      <c r="D883" s="91" t="s">
        <v>9019</v>
      </c>
      <c r="E883" s="92">
        <v>1</v>
      </c>
      <c r="F883" s="91" t="s">
        <v>1185</v>
      </c>
      <c r="H883" s="3">
        <f>E883+SUMIF('BR DTG ADW'!C:C,C883,'BR DTG ADW'!E:E)</f>
        <v>1</v>
      </c>
    </row>
    <row r="884" spans="1:8" ht="15.75" customHeight="1">
      <c r="A884" s="91" t="s">
        <v>3567</v>
      </c>
      <c r="B884" s="91" t="s">
        <v>876</v>
      </c>
      <c r="C884" s="91" t="s">
        <v>3567</v>
      </c>
      <c r="D884" s="91" t="s">
        <v>3568</v>
      </c>
      <c r="E884" s="92">
        <v>0</v>
      </c>
      <c r="F884" s="91" t="s">
        <v>1185</v>
      </c>
      <c r="H884" s="3">
        <f>E884+SUMIF('BR DTG ADW'!C:C,C884,'BR DTG ADW'!E:E)</f>
        <v>0</v>
      </c>
    </row>
    <row r="885" spans="1:8" ht="15.75" customHeight="1">
      <c r="A885" s="91" t="s">
        <v>1430</v>
      </c>
      <c r="B885" s="91" t="s">
        <v>876</v>
      </c>
      <c r="C885" s="91" t="s">
        <v>1430</v>
      </c>
      <c r="D885" s="91" t="s">
        <v>1431</v>
      </c>
      <c r="E885" s="92">
        <v>0</v>
      </c>
      <c r="F885" s="91" t="s">
        <v>1185</v>
      </c>
      <c r="H885" s="3">
        <f>E885+SUMIF('BR DTG ADW'!C:C,C885,'BR DTG ADW'!E:E)</f>
        <v>0</v>
      </c>
    </row>
    <row r="886" spans="1:8" ht="15.75" customHeight="1">
      <c r="A886" s="91" t="s">
        <v>3569</v>
      </c>
      <c r="B886" s="91" t="s">
        <v>877</v>
      </c>
      <c r="C886" s="91" t="s">
        <v>3569</v>
      </c>
      <c r="D886" s="91" t="s">
        <v>3570</v>
      </c>
      <c r="E886" s="92">
        <v>1</v>
      </c>
      <c r="F886" s="91" t="s">
        <v>1185</v>
      </c>
      <c r="H886" s="3">
        <f>E886+SUMIF('BR DTG ADW'!C:C,C886,'BR DTG ADW'!E:E)</f>
        <v>1</v>
      </c>
    </row>
    <row r="887" spans="1:8" ht="15.75" customHeight="1">
      <c r="A887" s="91" t="s">
        <v>3571</v>
      </c>
      <c r="B887" s="91" t="s">
        <v>876</v>
      </c>
      <c r="C887" s="91" t="s">
        <v>3571</v>
      </c>
      <c r="D887" s="91" t="s">
        <v>3572</v>
      </c>
      <c r="E887" s="92">
        <v>0</v>
      </c>
      <c r="F887" s="91" t="s">
        <v>1185</v>
      </c>
      <c r="H887" s="3">
        <f>E887+SUMIF('BR DTG ADW'!C:C,C887,'BR DTG ADW'!E:E)</f>
        <v>0</v>
      </c>
    </row>
    <row r="888" spans="1:8" ht="15.75" customHeight="1">
      <c r="A888" s="91" t="s">
        <v>9020</v>
      </c>
      <c r="B888" s="91" t="s">
        <v>877</v>
      </c>
      <c r="C888" s="91" t="s">
        <v>9020</v>
      </c>
      <c r="D888" s="91" t="s">
        <v>9021</v>
      </c>
      <c r="E888" s="92">
        <v>1</v>
      </c>
      <c r="F888" s="91" t="s">
        <v>1185</v>
      </c>
      <c r="H888" s="3">
        <f>E888+SUMIF('BR DTG ADW'!C:C,C888,'BR DTG ADW'!E:E)</f>
        <v>1</v>
      </c>
    </row>
    <row r="889" spans="1:8" ht="15.75" customHeight="1">
      <c r="A889" s="91" t="s">
        <v>3573</v>
      </c>
      <c r="B889" s="91" t="s">
        <v>876</v>
      </c>
      <c r="C889" s="91" t="s">
        <v>3573</v>
      </c>
      <c r="D889" s="91" t="s">
        <v>3574</v>
      </c>
      <c r="E889" s="92">
        <v>0</v>
      </c>
      <c r="F889" s="91" t="s">
        <v>1185</v>
      </c>
      <c r="H889" s="3">
        <f>E889+SUMIF('BR DTG ADW'!C:C,C889,'BR DTG ADW'!E:E)</f>
        <v>0</v>
      </c>
    </row>
    <row r="890" spans="1:8" ht="15.75" customHeight="1">
      <c r="A890" s="91" t="s">
        <v>1432</v>
      </c>
      <c r="B890" s="91" t="s">
        <v>876</v>
      </c>
      <c r="C890" s="91" t="s">
        <v>1432</v>
      </c>
      <c r="D890" s="91" t="s">
        <v>1433</v>
      </c>
      <c r="E890" s="92">
        <v>0</v>
      </c>
      <c r="F890" s="91" t="s">
        <v>1185</v>
      </c>
      <c r="H890" s="3">
        <f>E890+SUMIF('BR DTG ADW'!C:C,C890,'BR DTG ADW'!E:E)</f>
        <v>0</v>
      </c>
    </row>
    <row r="891" spans="1:8" ht="15.75" customHeight="1">
      <c r="A891" s="91" t="s">
        <v>3575</v>
      </c>
      <c r="B891" s="91" t="s">
        <v>876</v>
      </c>
      <c r="C891" s="91" t="s">
        <v>3575</v>
      </c>
      <c r="D891" s="91" t="s">
        <v>3576</v>
      </c>
      <c r="E891" s="92">
        <v>0</v>
      </c>
      <c r="F891" s="91" t="s">
        <v>1185</v>
      </c>
      <c r="H891" s="3">
        <f>E891+SUMIF('BR DTG ADW'!C:C,C891,'BR DTG ADW'!E:E)</f>
        <v>0</v>
      </c>
    </row>
    <row r="892" spans="1:8" ht="15.75" customHeight="1">
      <c r="A892" s="91" t="s">
        <v>3577</v>
      </c>
      <c r="B892" s="91" t="s">
        <v>876</v>
      </c>
      <c r="C892" s="91" t="s">
        <v>3577</v>
      </c>
      <c r="D892" s="91" t="s">
        <v>3578</v>
      </c>
      <c r="E892" s="92">
        <v>0</v>
      </c>
      <c r="F892" s="91" t="s">
        <v>1185</v>
      </c>
      <c r="H892" s="3">
        <f>E892+SUMIF('BR DTG ADW'!C:C,C892,'BR DTG ADW'!E:E)</f>
        <v>0</v>
      </c>
    </row>
    <row r="893" spans="1:8" ht="15.75" customHeight="1">
      <c r="A893" s="91" t="s">
        <v>3579</v>
      </c>
      <c r="B893" s="91" t="s">
        <v>876</v>
      </c>
      <c r="C893" s="91" t="s">
        <v>3579</v>
      </c>
      <c r="D893" s="91" t="s">
        <v>3580</v>
      </c>
      <c r="E893" s="92">
        <v>0</v>
      </c>
      <c r="F893" s="91" t="s">
        <v>1185</v>
      </c>
      <c r="H893" s="3">
        <f>E893+SUMIF('BR DTG ADW'!C:C,C893,'BR DTG ADW'!E:E)</f>
        <v>0</v>
      </c>
    </row>
    <row r="894" spans="1:8" ht="15.75" customHeight="1">
      <c r="A894" s="91" t="s">
        <v>3581</v>
      </c>
      <c r="B894" s="91" t="s">
        <v>877</v>
      </c>
      <c r="C894" s="91" t="s">
        <v>3581</v>
      </c>
      <c r="D894" s="91" t="s">
        <v>3582</v>
      </c>
      <c r="E894" s="92">
        <v>0</v>
      </c>
      <c r="F894" s="91" t="s">
        <v>278</v>
      </c>
      <c r="H894" s="3">
        <f>E894+SUMIF('BR DTG ADW'!C:C,C894,'BR DTG ADW'!E:E)</f>
        <v>0</v>
      </c>
    </row>
    <row r="895" spans="1:8" ht="15.75" customHeight="1">
      <c r="A895" s="91" t="s">
        <v>278</v>
      </c>
      <c r="B895" s="91" t="s">
        <v>877</v>
      </c>
      <c r="C895" s="91" t="s">
        <v>278</v>
      </c>
      <c r="D895" s="91" t="s">
        <v>1031</v>
      </c>
      <c r="E895" s="92">
        <v>7</v>
      </c>
      <c r="F895" s="91" t="s">
        <v>278</v>
      </c>
      <c r="H895" s="3">
        <f>E895+SUMIF('BR DTG ADW'!C:C,C895,'BR DTG ADW'!E:E)</f>
        <v>7</v>
      </c>
    </row>
    <row r="896" spans="1:8" ht="15.75" customHeight="1">
      <c r="A896" s="91" t="s">
        <v>3583</v>
      </c>
      <c r="B896" s="91" t="s">
        <v>876</v>
      </c>
      <c r="C896" s="91" t="s">
        <v>3583</v>
      </c>
      <c r="D896" s="91" t="s">
        <v>3584</v>
      </c>
      <c r="E896" s="92">
        <v>0</v>
      </c>
      <c r="F896" s="91" t="s">
        <v>1185</v>
      </c>
      <c r="H896" s="3">
        <f>E896+SUMIF('BR DTG ADW'!C:C,C896,'BR DTG ADW'!E:E)</f>
        <v>0</v>
      </c>
    </row>
    <row r="897" spans="1:8" ht="15.75" customHeight="1">
      <c r="A897" s="91" t="s">
        <v>10917</v>
      </c>
      <c r="B897" s="91" t="s">
        <v>876</v>
      </c>
      <c r="C897" s="91" t="s">
        <v>10917</v>
      </c>
      <c r="D897" s="91" t="s">
        <v>10918</v>
      </c>
      <c r="E897" s="92">
        <v>0</v>
      </c>
      <c r="F897" s="91" t="s">
        <v>1185</v>
      </c>
      <c r="H897" s="3">
        <f>E897+SUMIF('BR DTG ADW'!C:C,C897,'BR DTG ADW'!E:E)</f>
        <v>0</v>
      </c>
    </row>
    <row r="898" spans="1:8" ht="15.75" customHeight="1">
      <c r="A898" s="91" t="s">
        <v>279</v>
      </c>
      <c r="B898" s="91" t="s">
        <v>877</v>
      </c>
      <c r="C898" s="91" t="s">
        <v>279</v>
      </c>
      <c r="D898" s="91" t="s">
        <v>1032</v>
      </c>
      <c r="E898" s="92">
        <v>1</v>
      </c>
      <c r="F898" s="91" t="s">
        <v>1185</v>
      </c>
      <c r="H898" s="3">
        <f>E898+SUMIF('BR DTG ADW'!C:C,C898,'BR DTG ADW'!E:E)</f>
        <v>1</v>
      </c>
    </row>
    <row r="899" spans="1:8" ht="15.75" customHeight="1">
      <c r="A899" s="91" t="s">
        <v>280</v>
      </c>
      <c r="B899" s="91" t="s">
        <v>877</v>
      </c>
      <c r="C899" s="91" t="s">
        <v>280</v>
      </c>
      <c r="D899" s="91" t="s">
        <v>1033</v>
      </c>
      <c r="E899" s="92">
        <v>1</v>
      </c>
      <c r="F899" s="91" t="s">
        <v>1185</v>
      </c>
      <c r="H899" s="3">
        <f>E899+SUMIF('BR DTG ADW'!C:C,C899,'BR DTG ADW'!E:E)</f>
        <v>1</v>
      </c>
    </row>
    <row r="900" spans="1:8" ht="15.75" customHeight="1">
      <c r="A900" s="91" t="s">
        <v>281</v>
      </c>
      <c r="B900" s="91" t="s">
        <v>877</v>
      </c>
      <c r="C900" s="91" t="s">
        <v>281</v>
      </c>
      <c r="D900" s="91" t="s">
        <v>1034</v>
      </c>
      <c r="E900" s="92">
        <v>4</v>
      </c>
      <c r="F900" s="91" t="s">
        <v>1185</v>
      </c>
      <c r="H900" s="3">
        <f>E900+SUMIF('BR DTG ADW'!C:C,C900,'BR DTG ADW'!E:E)</f>
        <v>4</v>
      </c>
    </row>
    <row r="901" spans="1:8" ht="15.75" customHeight="1">
      <c r="A901" s="91" t="s">
        <v>553</v>
      </c>
      <c r="B901" s="91" t="s">
        <v>877</v>
      </c>
      <c r="C901" s="91" t="s">
        <v>553</v>
      </c>
      <c r="D901" s="91" t="s">
        <v>1035</v>
      </c>
      <c r="E901" s="92">
        <v>1</v>
      </c>
      <c r="F901" s="91" t="s">
        <v>1185</v>
      </c>
      <c r="H901" s="3">
        <f>E901+SUMIF('BR DTG ADW'!C:C,C901,'BR DTG ADW'!E:E)</f>
        <v>1</v>
      </c>
    </row>
    <row r="902" spans="1:8" ht="15.75" customHeight="1">
      <c r="A902" s="91" t="s">
        <v>282</v>
      </c>
      <c r="B902" s="91" t="s">
        <v>898</v>
      </c>
      <c r="C902" s="91" t="s">
        <v>282</v>
      </c>
      <c r="D902" s="91" t="s">
        <v>1036</v>
      </c>
      <c r="E902" s="92">
        <v>2</v>
      </c>
      <c r="F902" s="91" t="s">
        <v>1185</v>
      </c>
      <c r="H902" s="3">
        <f>E902+SUMIF('BR DTG ADW'!C:C,C902,'BR DTG ADW'!E:E)</f>
        <v>2</v>
      </c>
    </row>
    <row r="903" spans="1:8" ht="15.75" customHeight="1">
      <c r="A903" s="91" t="s">
        <v>3593</v>
      </c>
      <c r="B903" s="91" t="s">
        <v>876</v>
      </c>
      <c r="C903" s="91" t="s">
        <v>3593</v>
      </c>
      <c r="D903" s="91" t="s">
        <v>3594</v>
      </c>
      <c r="E903" s="92">
        <v>0</v>
      </c>
      <c r="F903" s="91" t="s">
        <v>1185</v>
      </c>
      <c r="H903" s="3">
        <f>E903+SUMIF('BR DTG ADW'!C:C,C903,'BR DTG ADW'!E:E)</f>
        <v>0</v>
      </c>
    </row>
    <row r="904" spans="1:8" ht="15.75" customHeight="1">
      <c r="A904" s="91" t="s">
        <v>3595</v>
      </c>
      <c r="B904" s="91" t="s">
        <v>876</v>
      </c>
      <c r="C904" s="91" t="s">
        <v>3595</v>
      </c>
      <c r="D904" s="91" t="s">
        <v>9024</v>
      </c>
      <c r="E904" s="92">
        <v>0</v>
      </c>
      <c r="F904" s="91" t="s">
        <v>1185</v>
      </c>
      <c r="H904" s="3">
        <f>E904+SUMIF('BR DTG ADW'!C:C,C904,'BR DTG ADW'!E:E)</f>
        <v>0</v>
      </c>
    </row>
    <row r="905" spans="1:8" ht="15.75" customHeight="1">
      <c r="A905" s="91" t="s">
        <v>9025</v>
      </c>
      <c r="B905" s="91" t="s">
        <v>876</v>
      </c>
      <c r="C905" s="91" t="s">
        <v>9025</v>
      </c>
      <c r="D905" s="91" t="s">
        <v>9026</v>
      </c>
      <c r="E905" s="92">
        <v>0</v>
      </c>
      <c r="F905" s="91" t="s">
        <v>1185</v>
      </c>
      <c r="H905" s="3">
        <f>E905+SUMIF('BR DTG ADW'!C:C,C905,'BR DTG ADW'!E:E)</f>
        <v>0</v>
      </c>
    </row>
    <row r="906" spans="1:8" ht="15.75" customHeight="1">
      <c r="A906" s="91" t="s">
        <v>9027</v>
      </c>
      <c r="B906" s="91" t="s">
        <v>876</v>
      </c>
      <c r="C906" s="91" t="s">
        <v>9027</v>
      </c>
      <c r="D906" s="91" t="s">
        <v>9028</v>
      </c>
      <c r="E906" s="92">
        <v>0</v>
      </c>
      <c r="F906" s="91" t="s">
        <v>1185</v>
      </c>
      <c r="H906" s="3">
        <f>E906+SUMIF('BR DTG ADW'!C:C,C906,'BR DTG ADW'!E:E)</f>
        <v>0</v>
      </c>
    </row>
    <row r="907" spans="1:8" ht="15.75" customHeight="1">
      <c r="A907" s="91" t="s">
        <v>9029</v>
      </c>
      <c r="B907" s="91" t="s">
        <v>876</v>
      </c>
      <c r="C907" s="91" t="s">
        <v>9029</v>
      </c>
      <c r="D907" s="91" t="s">
        <v>9030</v>
      </c>
      <c r="E907" s="92">
        <v>0</v>
      </c>
      <c r="F907" s="91" t="s">
        <v>1185</v>
      </c>
      <c r="H907" s="3">
        <f>E907+SUMIF('BR DTG ADW'!C:C,C907,'BR DTG ADW'!E:E)</f>
        <v>0</v>
      </c>
    </row>
    <row r="908" spans="1:8" ht="15.75" customHeight="1">
      <c r="A908" s="91" t="s">
        <v>9031</v>
      </c>
      <c r="B908" s="91" t="s">
        <v>876</v>
      </c>
      <c r="C908" s="91" t="s">
        <v>9031</v>
      </c>
      <c r="D908" s="91" t="s">
        <v>9032</v>
      </c>
      <c r="E908" s="92">
        <v>0</v>
      </c>
      <c r="F908" s="91" t="s">
        <v>1185</v>
      </c>
      <c r="H908" s="3">
        <f>E908+SUMIF('BR DTG ADW'!C:C,C908,'BR DTG ADW'!E:E)</f>
        <v>0</v>
      </c>
    </row>
    <row r="909" spans="1:8" ht="15.75" customHeight="1">
      <c r="A909" s="91" t="s">
        <v>3605</v>
      </c>
      <c r="B909" s="91" t="s">
        <v>888</v>
      </c>
      <c r="C909" s="91" t="s">
        <v>3605</v>
      </c>
      <c r="D909" s="91" t="s">
        <v>3606</v>
      </c>
      <c r="E909" s="92">
        <v>2</v>
      </c>
      <c r="F909" s="91" t="s">
        <v>1185</v>
      </c>
      <c r="H909" s="3">
        <f>E909+SUMIF('BR DTG ADW'!C:C,C909,'BR DTG ADW'!E:E)</f>
        <v>2</v>
      </c>
    </row>
    <row r="910" spans="1:8" ht="15.75" customHeight="1">
      <c r="A910" s="91" t="s">
        <v>3611</v>
      </c>
      <c r="B910" s="91" t="s">
        <v>876</v>
      </c>
      <c r="C910" s="91" t="s">
        <v>3611</v>
      </c>
      <c r="D910" s="91" t="s">
        <v>10919</v>
      </c>
      <c r="E910" s="92">
        <v>0</v>
      </c>
      <c r="F910" s="91" t="s">
        <v>1185</v>
      </c>
      <c r="H910" s="3">
        <f>E910+SUMIF('BR DTG ADW'!C:C,C910,'BR DTG ADW'!E:E)</f>
        <v>0</v>
      </c>
    </row>
    <row r="911" spans="1:8" ht="15.75" customHeight="1">
      <c r="A911" s="91" t="s">
        <v>283</v>
      </c>
      <c r="B911" s="91" t="s">
        <v>884</v>
      </c>
      <c r="C911" s="91" t="s">
        <v>283</v>
      </c>
      <c r="D911" s="91" t="s">
        <v>1037</v>
      </c>
      <c r="E911" s="92">
        <v>1</v>
      </c>
      <c r="F911" s="91" t="s">
        <v>1185</v>
      </c>
      <c r="H911" s="3">
        <f>E911+SUMIF('BR DTG ADW'!C:C,C911,'BR DTG ADW'!E:E)</f>
        <v>1</v>
      </c>
    </row>
    <row r="912" spans="1:8" ht="15.75" customHeight="1">
      <c r="A912" s="91" t="s">
        <v>3615</v>
      </c>
      <c r="B912" s="91" t="s">
        <v>876</v>
      </c>
      <c r="C912" s="91" t="s">
        <v>3615</v>
      </c>
      <c r="D912" s="91" t="s">
        <v>9033</v>
      </c>
      <c r="E912" s="92">
        <v>0</v>
      </c>
      <c r="F912" s="91" t="s">
        <v>1185</v>
      </c>
      <c r="H912" s="3">
        <f>E912+SUMIF('BR DTG ADW'!C:C,C912,'BR DTG ADW'!E:E)</f>
        <v>0</v>
      </c>
    </row>
    <row r="913" spans="1:8" ht="15.75" customHeight="1">
      <c r="A913" s="91" t="s">
        <v>9034</v>
      </c>
      <c r="B913" s="91" t="s">
        <v>876</v>
      </c>
      <c r="C913" s="91" t="s">
        <v>9034</v>
      </c>
      <c r="D913" s="91" t="s">
        <v>9035</v>
      </c>
      <c r="E913" s="92">
        <v>0</v>
      </c>
      <c r="F913" s="91" t="s">
        <v>1185</v>
      </c>
      <c r="H913" s="3">
        <f>E913+SUMIF('BR DTG ADW'!C:C,C913,'BR DTG ADW'!E:E)</f>
        <v>0</v>
      </c>
    </row>
    <row r="914" spans="1:8" ht="15.75" customHeight="1">
      <c r="A914" s="91" t="s">
        <v>3619</v>
      </c>
      <c r="B914" s="91" t="s">
        <v>876</v>
      </c>
      <c r="C914" s="91" t="s">
        <v>3619</v>
      </c>
      <c r="D914" s="91" t="s">
        <v>3620</v>
      </c>
      <c r="E914" s="92">
        <v>0</v>
      </c>
      <c r="F914" s="91" t="s">
        <v>1185</v>
      </c>
      <c r="H914" s="3">
        <f>E914+SUMIF('BR DTG ADW'!C:C,C914,'BR DTG ADW'!E:E)</f>
        <v>0</v>
      </c>
    </row>
    <row r="915" spans="1:8" ht="15.75" customHeight="1">
      <c r="A915" s="91" t="s">
        <v>3621</v>
      </c>
      <c r="B915" s="91" t="s">
        <v>876</v>
      </c>
      <c r="C915" s="91" t="s">
        <v>3621</v>
      </c>
      <c r="D915" s="91" t="s">
        <v>3622</v>
      </c>
      <c r="E915" s="92">
        <v>0</v>
      </c>
      <c r="F915" s="91" t="s">
        <v>1185</v>
      </c>
      <c r="H915" s="3">
        <f>E915+SUMIF('BR DTG ADW'!C:C,C915,'BR DTG ADW'!E:E)</f>
        <v>0</v>
      </c>
    </row>
    <row r="916" spans="1:8" ht="15.75" customHeight="1">
      <c r="A916" s="91" t="s">
        <v>3623</v>
      </c>
      <c r="B916" s="91" t="s">
        <v>877</v>
      </c>
      <c r="C916" s="91" t="s">
        <v>3623</v>
      </c>
      <c r="D916" s="91" t="s">
        <v>10920</v>
      </c>
      <c r="E916" s="92">
        <v>0</v>
      </c>
      <c r="F916" s="91" t="s">
        <v>1185</v>
      </c>
      <c r="H916" s="3">
        <f>E916+SUMIF('BR DTG ADW'!C:C,C916,'BR DTG ADW'!E:E)</f>
        <v>0</v>
      </c>
    </row>
    <row r="917" spans="1:8" ht="15.75" customHeight="1">
      <c r="A917" s="91" t="s">
        <v>9036</v>
      </c>
      <c r="B917" s="91" t="s">
        <v>876</v>
      </c>
      <c r="C917" s="91" t="s">
        <v>9036</v>
      </c>
      <c r="D917" s="91" t="s">
        <v>9037</v>
      </c>
      <c r="E917" s="92">
        <v>0</v>
      </c>
      <c r="F917" s="91" t="s">
        <v>1185</v>
      </c>
      <c r="H917" s="3">
        <f>E917+SUMIF('BR DTG ADW'!C:C,C917,'BR DTG ADW'!E:E)</f>
        <v>0</v>
      </c>
    </row>
    <row r="918" spans="1:8" ht="15.75" customHeight="1">
      <c r="A918" s="91" t="s">
        <v>3625</v>
      </c>
      <c r="B918" s="91" t="s">
        <v>884</v>
      </c>
      <c r="C918" s="91" t="s">
        <v>3625</v>
      </c>
      <c r="D918" s="91" t="s">
        <v>10921</v>
      </c>
      <c r="E918" s="92">
        <v>1</v>
      </c>
      <c r="F918" s="91" t="s">
        <v>1185</v>
      </c>
      <c r="H918" s="3">
        <f>E918+SUMIF('BR DTG ADW'!C:C,C918,'BR DTG ADW'!E:E)</f>
        <v>1</v>
      </c>
    </row>
    <row r="919" spans="1:8" ht="15.75" customHeight="1">
      <c r="A919" s="91" t="s">
        <v>9038</v>
      </c>
      <c r="B919" s="91" t="s">
        <v>876</v>
      </c>
      <c r="C919" s="91" t="s">
        <v>9038</v>
      </c>
      <c r="D919" s="91" t="s">
        <v>9039</v>
      </c>
      <c r="E919" s="92">
        <v>0</v>
      </c>
      <c r="F919" s="91" t="s">
        <v>1185</v>
      </c>
      <c r="H919" s="3">
        <f>E919+SUMIF('BR DTG ADW'!C:C,C919,'BR DTG ADW'!E:E)</f>
        <v>0</v>
      </c>
    </row>
    <row r="920" spans="1:8" ht="15.75" customHeight="1">
      <c r="A920" s="91" t="s">
        <v>9040</v>
      </c>
      <c r="B920" s="91" t="s">
        <v>876</v>
      </c>
      <c r="C920" s="91" t="s">
        <v>9040</v>
      </c>
      <c r="D920" s="91" t="s">
        <v>9041</v>
      </c>
      <c r="E920" s="92">
        <v>0</v>
      </c>
      <c r="F920" s="91" t="s">
        <v>1185</v>
      </c>
      <c r="H920" s="3">
        <f>E920+SUMIF('BR DTG ADW'!C:C,C920,'BR DTG ADW'!E:E)</f>
        <v>0</v>
      </c>
    </row>
    <row r="921" spans="1:8" ht="15.75" customHeight="1">
      <c r="A921" s="91" t="s">
        <v>1982</v>
      </c>
      <c r="B921" s="91" t="s">
        <v>876</v>
      </c>
      <c r="C921" s="91" t="s">
        <v>1982</v>
      </c>
      <c r="D921" s="91" t="s">
        <v>1983</v>
      </c>
      <c r="E921" s="92">
        <v>0</v>
      </c>
      <c r="F921" s="91" t="s">
        <v>1185</v>
      </c>
      <c r="H921" s="3">
        <f>E921+SUMIF('BR DTG ADW'!C:C,C921,'BR DTG ADW'!E:E)</f>
        <v>0</v>
      </c>
    </row>
    <row r="922" spans="1:8" ht="15.75" customHeight="1">
      <c r="A922" s="91" t="s">
        <v>3629</v>
      </c>
      <c r="B922" s="91" t="s">
        <v>876</v>
      </c>
      <c r="C922" s="91" t="s">
        <v>3629</v>
      </c>
      <c r="D922" s="91" t="s">
        <v>10922</v>
      </c>
      <c r="E922" s="92">
        <v>0</v>
      </c>
      <c r="F922" s="91" t="s">
        <v>1185</v>
      </c>
      <c r="H922" s="3">
        <f>E922+SUMIF('BR DTG ADW'!C:C,C922,'BR DTG ADW'!E:E)</f>
        <v>0</v>
      </c>
    </row>
    <row r="923" spans="1:8" ht="15.75" customHeight="1">
      <c r="A923" s="91" t="s">
        <v>9042</v>
      </c>
      <c r="B923" s="91" t="s">
        <v>876</v>
      </c>
      <c r="C923" s="91" t="s">
        <v>9042</v>
      </c>
      <c r="D923" s="91" t="s">
        <v>9043</v>
      </c>
      <c r="E923" s="92">
        <v>0</v>
      </c>
      <c r="F923" s="91" t="s">
        <v>1185</v>
      </c>
      <c r="H923" s="3">
        <f>E923+SUMIF('BR DTG ADW'!C:C,C923,'BR DTG ADW'!E:E)</f>
        <v>0</v>
      </c>
    </row>
    <row r="924" spans="1:8" ht="15.75" customHeight="1">
      <c r="A924" s="91" t="s">
        <v>9044</v>
      </c>
      <c r="B924" s="91" t="s">
        <v>876</v>
      </c>
      <c r="C924" s="91" t="s">
        <v>9044</v>
      </c>
      <c r="D924" s="91" t="s">
        <v>9045</v>
      </c>
      <c r="E924" s="92">
        <v>0</v>
      </c>
      <c r="F924" s="91" t="s">
        <v>1185</v>
      </c>
      <c r="H924" s="3">
        <f>E924+SUMIF('BR DTG ADW'!C:C,C924,'BR DTG ADW'!E:E)</f>
        <v>0</v>
      </c>
    </row>
    <row r="925" spans="1:8" ht="15.75" customHeight="1">
      <c r="A925" s="91" t="s">
        <v>3635</v>
      </c>
      <c r="B925" s="91" t="s">
        <v>876</v>
      </c>
      <c r="C925" s="91" t="s">
        <v>3635</v>
      </c>
      <c r="D925" s="91" t="s">
        <v>3636</v>
      </c>
      <c r="E925" s="92">
        <v>0</v>
      </c>
      <c r="F925" s="91" t="s">
        <v>1185</v>
      </c>
      <c r="H925" s="3">
        <f>E925+SUMIF('BR DTG ADW'!C:C,C925,'BR DTG ADW'!E:E)</f>
        <v>0</v>
      </c>
    </row>
    <row r="926" spans="1:8" ht="15.75" customHeight="1">
      <c r="A926" s="91" t="s">
        <v>1434</v>
      </c>
      <c r="B926" s="91" t="s">
        <v>898</v>
      </c>
      <c r="C926" s="91" t="s">
        <v>1434</v>
      </c>
      <c r="D926" s="91" t="s">
        <v>1435</v>
      </c>
      <c r="E926" s="92">
        <v>2</v>
      </c>
      <c r="F926" s="91" t="s">
        <v>1185</v>
      </c>
      <c r="H926" s="3">
        <f>E926+SUMIF('BR DTG ADW'!C:C,C926,'BR DTG ADW'!E:E)</f>
        <v>2</v>
      </c>
    </row>
    <row r="927" spans="1:8" ht="15.75" customHeight="1">
      <c r="A927" s="91" t="s">
        <v>3645</v>
      </c>
      <c r="B927" s="91" t="s">
        <v>876</v>
      </c>
      <c r="C927" s="91" t="s">
        <v>3645</v>
      </c>
      <c r="D927" s="91" t="s">
        <v>3646</v>
      </c>
      <c r="E927" s="92">
        <v>0</v>
      </c>
      <c r="F927" s="91" t="s">
        <v>1185</v>
      </c>
      <c r="H927" s="3">
        <f>E927+SUMIF('BR DTG ADW'!C:C,C927,'BR DTG ADW'!E:E)</f>
        <v>0</v>
      </c>
    </row>
    <row r="928" spans="1:8" ht="15.75" customHeight="1">
      <c r="A928" s="91" t="s">
        <v>10923</v>
      </c>
      <c r="B928" s="91" t="s">
        <v>876</v>
      </c>
      <c r="C928" s="91" t="s">
        <v>10923</v>
      </c>
      <c r="D928" s="91" t="s">
        <v>10924</v>
      </c>
      <c r="E928" s="92">
        <v>0</v>
      </c>
      <c r="F928" s="91" t="s">
        <v>1185</v>
      </c>
      <c r="H928" s="3">
        <f>E928+SUMIF('BR DTG ADW'!C:C,C928,'BR DTG ADW'!E:E)</f>
        <v>0</v>
      </c>
    </row>
    <row r="929" spans="1:8" ht="15.75" customHeight="1">
      <c r="A929" s="91" t="s">
        <v>3655</v>
      </c>
      <c r="B929" s="91" t="s">
        <v>876</v>
      </c>
      <c r="C929" s="91" t="s">
        <v>3655</v>
      </c>
      <c r="D929" s="91" t="s">
        <v>3656</v>
      </c>
      <c r="E929" s="92">
        <v>0</v>
      </c>
      <c r="F929" s="91" t="s">
        <v>1185</v>
      </c>
      <c r="H929" s="3">
        <f>E929+SUMIF('BR DTG ADW'!C:C,C929,'BR DTG ADW'!E:E)</f>
        <v>0</v>
      </c>
    </row>
    <row r="930" spans="1:8" ht="15.75" customHeight="1">
      <c r="A930" s="91" t="s">
        <v>9049</v>
      </c>
      <c r="B930" s="91" t="s">
        <v>876</v>
      </c>
      <c r="C930" s="91" t="s">
        <v>9049</v>
      </c>
      <c r="D930" s="91" t="s">
        <v>9050</v>
      </c>
      <c r="E930" s="92">
        <v>0</v>
      </c>
      <c r="F930" s="91" t="s">
        <v>1185</v>
      </c>
      <c r="H930" s="3">
        <f>E930+SUMIF('BR DTG ADW'!C:C,C930,'BR DTG ADW'!E:E)</f>
        <v>0</v>
      </c>
    </row>
    <row r="931" spans="1:8" ht="15.75" customHeight="1">
      <c r="A931" s="91" t="s">
        <v>3657</v>
      </c>
      <c r="B931" s="91" t="s">
        <v>876</v>
      </c>
      <c r="C931" s="91" t="s">
        <v>3657</v>
      </c>
      <c r="D931" s="91" t="s">
        <v>3658</v>
      </c>
      <c r="E931" s="92">
        <v>0</v>
      </c>
      <c r="F931" s="91" t="s">
        <v>1185</v>
      </c>
      <c r="H931" s="3">
        <f>E931+SUMIF('BR DTG ADW'!C:C,C931,'BR DTG ADW'!E:E)</f>
        <v>0</v>
      </c>
    </row>
    <row r="932" spans="1:8" ht="15.75" customHeight="1">
      <c r="A932" s="91" t="s">
        <v>9051</v>
      </c>
      <c r="B932" s="91" t="s">
        <v>876</v>
      </c>
      <c r="C932" s="91" t="s">
        <v>9051</v>
      </c>
      <c r="D932" s="91" t="s">
        <v>9052</v>
      </c>
      <c r="E932" s="92">
        <v>0</v>
      </c>
      <c r="F932" s="91" t="s">
        <v>1185</v>
      </c>
      <c r="H932" s="3">
        <f>E932+SUMIF('BR DTG ADW'!C:C,C932,'BR DTG ADW'!E:E)</f>
        <v>0</v>
      </c>
    </row>
    <row r="933" spans="1:8" ht="15.75" customHeight="1">
      <c r="A933" s="91" t="s">
        <v>10925</v>
      </c>
      <c r="B933" s="91" t="s">
        <v>876</v>
      </c>
      <c r="C933" s="91" t="s">
        <v>10925</v>
      </c>
      <c r="D933" s="91" t="s">
        <v>10926</v>
      </c>
      <c r="E933" s="92">
        <v>0</v>
      </c>
      <c r="F933" s="91" t="s">
        <v>1185</v>
      </c>
      <c r="H933" s="3">
        <f>E933+SUMIF('BR DTG ADW'!C:C,C933,'BR DTG ADW'!E:E)</f>
        <v>0</v>
      </c>
    </row>
    <row r="934" spans="1:8" ht="15.75" customHeight="1">
      <c r="A934" s="91" t="s">
        <v>2167</v>
      </c>
      <c r="B934" s="91" t="s">
        <v>888</v>
      </c>
      <c r="C934" s="91" t="s">
        <v>2167</v>
      </c>
      <c r="D934" s="91" t="s">
        <v>10927</v>
      </c>
      <c r="E934" s="92">
        <v>1</v>
      </c>
      <c r="F934" s="91" t="s">
        <v>1185</v>
      </c>
      <c r="H934" s="3">
        <f>E934+SUMIF('BR DTG ADW'!C:C,C934,'BR DTG ADW'!E:E)</f>
        <v>1</v>
      </c>
    </row>
    <row r="935" spans="1:8" ht="15.75" customHeight="1">
      <c r="A935" s="91" t="s">
        <v>3659</v>
      </c>
      <c r="B935" s="91" t="s">
        <v>876</v>
      </c>
      <c r="C935" s="91" t="s">
        <v>3659</v>
      </c>
      <c r="D935" s="91" t="s">
        <v>3660</v>
      </c>
      <c r="E935" s="92">
        <v>0</v>
      </c>
      <c r="F935" s="91" t="s">
        <v>1185</v>
      </c>
      <c r="H935" s="3">
        <f>E935+SUMIF('BR DTG ADW'!C:C,C935,'BR DTG ADW'!E:E)</f>
        <v>0</v>
      </c>
    </row>
    <row r="936" spans="1:8" ht="15.75" customHeight="1">
      <c r="A936" s="91" t="s">
        <v>3661</v>
      </c>
      <c r="B936" s="91" t="s">
        <v>876</v>
      </c>
      <c r="C936" s="91" t="s">
        <v>3661</v>
      </c>
      <c r="D936" s="91" t="s">
        <v>3662</v>
      </c>
      <c r="E936" s="92">
        <v>0</v>
      </c>
      <c r="F936" s="91" t="s">
        <v>1185</v>
      </c>
      <c r="H936" s="3">
        <f>E936+SUMIF('BR DTG ADW'!C:C,C936,'BR DTG ADW'!E:E)</f>
        <v>0</v>
      </c>
    </row>
    <row r="937" spans="1:8" ht="15.75" customHeight="1">
      <c r="A937" s="91" t="s">
        <v>3665</v>
      </c>
      <c r="B937" s="91" t="s">
        <v>876</v>
      </c>
      <c r="C937" s="91" t="s">
        <v>3665</v>
      </c>
      <c r="D937" s="91" t="s">
        <v>3666</v>
      </c>
      <c r="E937" s="92">
        <v>0</v>
      </c>
      <c r="F937" s="91" t="s">
        <v>1185</v>
      </c>
      <c r="H937" s="3">
        <f>E937+SUMIF('BR DTG ADW'!C:C,C937,'BR DTG ADW'!E:E)</f>
        <v>0</v>
      </c>
    </row>
    <row r="938" spans="1:8" ht="15.75" customHeight="1">
      <c r="A938" s="91" t="s">
        <v>9053</v>
      </c>
      <c r="B938" s="91" t="s">
        <v>876</v>
      </c>
      <c r="C938" s="91" t="s">
        <v>9053</v>
      </c>
      <c r="D938" s="91" t="s">
        <v>9054</v>
      </c>
      <c r="E938" s="92">
        <v>0</v>
      </c>
      <c r="F938" s="91" t="s">
        <v>1185</v>
      </c>
      <c r="H938" s="3">
        <f>E938+SUMIF('BR DTG ADW'!C:C,C938,'BR DTG ADW'!E:E)</f>
        <v>0</v>
      </c>
    </row>
    <row r="939" spans="1:8" ht="15.75" customHeight="1">
      <c r="A939" s="91" t="s">
        <v>1984</v>
      </c>
      <c r="B939" s="91" t="s">
        <v>881</v>
      </c>
      <c r="C939" s="91" t="s">
        <v>1984</v>
      </c>
      <c r="D939" s="91" t="s">
        <v>1038</v>
      </c>
      <c r="E939" s="92">
        <v>0</v>
      </c>
      <c r="F939" s="91" t="s">
        <v>1185</v>
      </c>
      <c r="H939" s="3">
        <f>E939+SUMIF('BR DTG ADW'!C:C,C939,'BR DTG ADW'!E:E)</f>
        <v>0</v>
      </c>
    </row>
    <row r="940" spans="1:8" ht="15.75" customHeight="1">
      <c r="A940" s="91" t="s">
        <v>284</v>
      </c>
      <c r="B940" s="91" t="s">
        <v>881</v>
      </c>
      <c r="C940" s="91" t="s">
        <v>284</v>
      </c>
      <c r="D940" s="91" t="s">
        <v>1038</v>
      </c>
      <c r="E940" s="92">
        <v>2</v>
      </c>
      <c r="F940" s="91" t="s">
        <v>1185</v>
      </c>
      <c r="H940" s="3">
        <f>E940+SUMIF('BR DTG ADW'!C:C,C940,'BR DTG ADW'!E:E)</f>
        <v>2</v>
      </c>
    </row>
    <row r="941" spans="1:8" ht="15.75" customHeight="1">
      <c r="A941" s="91" t="s">
        <v>1985</v>
      </c>
      <c r="B941" s="91" t="s">
        <v>876</v>
      </c>
      <c r="C941" s="91" t="s">
        <v>1985</v>
      </c>
      <c r="D941" s="91" t="s">
        <v>1986</v>
      </c>
      <c r="E941" s="92">
        <v>0</v>
      </c>
      <c r="F941" s="91" t="s">
        <v>1185</v>
      </c>
      <c r="H941" s="3">
        <f>E941+SUMIF('BR DTG ADW'!C:C,C941,'BR DTG ADW'!E:E)</f>
        <v>0</v>
      </c>
    </row>
    <row r="942" spans="1:8" ht="15.75" customHeight="1">
      <c r="A942" s="91" t="s">
        <v>2169</v>
      </c>
      <c r="B942" s="91" t="s">
        <v>876</v>
      </c>
      <c r="C942" s="91" t="s">
        <v>2169</v>
      </c>
      <c r="D942" s="91" t="s">
        <v>10928</v>
      </c>
      <c r="E942" s="92">
        <v>0</v>
      </c>
      <c r="F942" s="91" t="s">
        <v>1185</v>
      </c>
      <c r="H942" s="3">
        <f>E942+SUMIF('BR DTG ADW'!C:C,C942,'BR DTG ADW'!E:E)</f>
        <v>0</v>
      </c>
    </row>
    <row r="943" spans="1:8" ht="15.75" customHeight="1">
      <c r="A943" s="91" t="s">
        <v>3667</v>
      </c>
      <c r="B943" s="91" t="s">
        <v>876</v>
      </c>
      <c r="C943" s="91" t="s">
        <v>3667</v>
      </c>
      <c r="D943" s="91" t="s">
        <v>3668</v>
      </c>
      <c r="E943" s="92">
        <v>0</v>
      </c>
      <c r="F943" s="91" t="s">
        <v>1185</v>
      </c>
      <c r="H943" s="3">
        <f>E943+SUMIF('BR DTG ADW'!C:C,C943,'BR DTG ADW'!E:E)</f>
        <v>0</v>
      </c>
    </row>
    <row r="944" spans="1:8" ht="15.75" customHeight="1">
      <c r="A944" s="91" t="s">
        <v>3669</v>
      </c>
      <c r="B944" s="91" t="s">
        <v>881</v>
      </c>
      <c r="C944" s="91" t="s">
        <v>3669</v>
      </c>
      <c r="D944" s="91" t="s">
        <v>3670</v>
      </c>
      <c r="E944" s="92">
        <v>1</v>
      </c>
      <c r="F944" s="91" t="s">
        <v>1185</v>
      </c>
      <c r="H944" s="3">
        <f>E944+SUMIF('BR DTG ADW'!C:C,C944,'BR DTG ADW'!E:E)</f>
        <v>1</v>
      </c>
    </row>
    <row r="945" spans="1:8" ht="15.75" customHeight="1">
      <c r="A945" s="91" t="s">
        <v>3671</v>
      </c>
      <c r="B945" s="91" t="s">
        <v>876</v>
      </c>
      <c r="C945" s="91" t="s">
        <v>3671</v>
      </c>
      <c r="D945" s="91" t="s">
        <v>3672</v>
      </c>
      <c r="E945" s="92">
        <v>0</v>
      </c>
      <c r="F945" s="91" t="s">
        <v>1185</v>
      </c>
      <c r="H945" s="3">
        <f>E945+SUMIF('BR DTG ADW'!C:C,C945,'BR DTG ADW'!E:E)</f>
        <v>0</v>
      </c>
    </row>
    <row r="946" spans="1:8" ht="15.75" customHeight="1">
      <c r="A946" s="91" t="s">
        <v>285</v>
      </c>
      <c r="B946" s="91" t="s">
        <v>881</v>
      </c>
      <c r="C946" s="91" t="s">
        <v>285</v>
      </c>
      <c r="D946" s="91" t="s">
        <v>1039</v>
      </c>
      <c r="E946" s="92">
        <v>1</v>
      </c>
      <c r="F946" s="91" t="s">
        <v>1185</v>
      </c>
      <c r="H946" s="3">
        <f>E946+SUMIF('BR DTG ADW'!C:C,C946,'BR DTG ADW'!E:E)</f>
        <v>1</v>
      </c>
    </row>
    <row r="947" spans="1:8" ht="15.75" customHeight="1">
      <c r="A947" s="91" t="s">
        <v>2171</v>
      </c>
      <c r="B947" s="91" t="s">
        <v>876</v>
      </c>
      <c r="C947" s="91" t="s">
        <v>2171</v>
      </c>
      <c r="D947" s="91" t="s">
        <v>2172</v>
      </c>
      <c r="E947" s="92">
        <v>0</v>
      </c>
      <c r="F947" s="91" t="s">
        <v>1185</v>
      </c>
      <c r="H947" s="3">
        <f>E947+SUMIF('BR DTG ADW'!C:C,C947,'BR DTG ADW'!E:E)</f>
        <v>0</v>
      </c>
    </row>
    <row r="948" spans="1:8" ht="15.75" customHeight="1">
      <c r="A948" s="91" t="s">
        <v>3675</v>
      </c>
      <c r="B948" s="91" t="s">
        <v>876</v>
      </c>
      <c r="C948" s="91" t="s">
        <v>3675</v>
      </c>
      <c r="D948" s="91" t="s">
        <v>3676</v>
      </c>
      <c r="E948" s="92">
        <v>0</v>
      </c>
      <c r="F948" s="91" t="s">
        <v>1185</v>
      </c>
      <c r="H948" s="3">
        <f>E948+SUMIF('BR DTG ADW'!C:C,C948,'BR DTG ADW'!E:E)</f>
        <v>0</v>
      </c>
    </row>
    <row r="949" spans="1:8" ht="15.75" customHeight="1">
      <c r="A949" s="91" t="s">
        <v>10929</v>
      </c>
      <c r="B949" s="91" t="s">
        <v>876</v>
      </c>
      <c r="C949" s="91" t="s">
        <v>10929</v>
      </c>
      <c r="D949" s="91" t="s">
        <v>10930</v>
      </c>
      <c r="E949" s="92">
        <v>0</v>
      </c>
      <c r="F949" s="91" t="s">
        <v>1185</v>
      </c>
      <c r="H949" s="3">
        <f>E949+SUMIF('BR DTG ADW'!C:C,C949,'BR DTG ADW'!E:E)</f>
        <v>0</v>
      </c>
    </row>
    <row r="950" spans="1:8" ht="15.75" customHeight="1">
      <c r="A950" s="91" t="s">
        <v>3677</v>
      </c>
      <c r="B950" s="91" t="s">
        <v>876</v>
      </c>
      <c r="C950" s="91" t="s">
        <v>3677</v>
      </c>
      <c r="D950" s="91" t="s">
        <v>3678</v>
      </c>
      <c r="E950" s="92">
        <v>0</v>
      </c>
      <c r="F950" s="91" t="s">
        <v>1185</v>
      </c>
      <c r="H950" s="3">
        <f>E950+SUMIF('BR DTG ADW'!C:C,C950,'BR DTG ADW'!E:E)</f>
        <v>0</v>
      </c>
    </row>
    <row r="951" spans="1:8" ht="15.75" customHeight="1">
      <c r="A951" s="91" t="s">
        <v>3679</v>
      </c>
      <c r="B951" s="91" t="s">
        <v>876</v>
      </c>
      <c r="C951" s="91" t="s">
        <v>3679</v>
      </c>
      <c r="D951" s="91" t="s">
        <v>3680</v>
      </c>
      <c r="E951" s="92">
        <v>0</v>
      </c>
      <c r="F951" s="91" t="s">
        <v>287</v>
      </c>
      <c r="H951" s="3">
        <f>E951+SUMIF('BR DTG ADW'!C:C,C951,'BR DTG ADW'!E:E)</f>
        <v>0</v>
      </c>
    </row>
    <row r="952" spans="1:8" ht="15.75" customHeight="1">
      <c r="A952" s="91" t="s">
        <v>286</v>
      </c>
      <c r="B952" s="91" t="s">
        <v>884</v>
      </c>
      <c r="C952" s="91" t="s">
        <v>286</v>
      </c>
      <c r="D952" s="91" t="s">
        <v>1040</v>
      </c>
      <c r="E952" s="92">
        <v>1</v>
      </c>
      <c r="F952" s="91" t="s">
        <v>286</v>
      </c>
      <c r="H952" s="3">
        <f>E952+SUMIF('BR DTG ADW'!C:C,C952,'BR DTG ADW'!E:E)</f>
        <v>1</v>
      </c>
    </row>
    <row r="953" spans="1:8" ht="15.75" customHeight="1">
      <c r="A953" s="91" t="s">
        <v>287</v>
      </c>
      <c r="B953" s="91" t="s">
        <v>884</v>
      </c>
      <c r="C953" s="91" t="s">
        <v>287</v>
      </c>
      <c r="D953" s="91" t="s">
        <v>1041</v>
      </c>
      <c r="E953" s="92">
        <v>9</v>
      </c>
      <c r="F953" s="91" t="s">
        <v>287</v>
      </c>
      <c r="H953" s="3">
        <f>E953+SUMIF('BR DTG ADW'!C:C,C953,'BR DTG ADW'!E:E)</f>
        <v>9</v>
      </c>
    </row>
    <row r="954" spans="1:8" ht="15.75" customHeight="1">
      <c r="A954" s="91" t="s">
        <v>3683</v>
      </c>
      <c r="B954" s="91" t="s">
        <v>876</v>
      </c>
      <c r="C954" s="91" t="s">
        <v>3683</v>
      </c>
      <c r="D954" s="91" t="s">
        <v>3684</v>
      </c>
      <c r="E954" s="92">
        <v>0</v>
      </c>
      <c r="F954" s="91" t="s">
        <v>1185</v>
      </c>
      <c r="H954" s="3">
        <f>E954+SUMIF('BR DTG ADW'!C:C,C954,'BR DTG ADW'!E:E)</f>
        <v>0</v>
      </c>
    </row>
    <row r="955" spans="1:8" ht="15.75" customHeight="1">
      <c r="A955" s="91" t="s">
        <v>10931</v>
      </c>
      <c r="B955" s="91" t="s">
        <v>876</v>
      </c>
      <c r="C955" s="91" t="s">
        <v>10931</v>
      </c>
      <c r="D955" s="91" t="s">
        <v>10932</v>
      </c>
      <c r="E955" s="92">
        <v>0</v>
      </c>
      <c r="F955" s="91" t="s">
        <v>1185</v>
      </c>
      <c r="H955" s="3">
        <f>E955+SUMIF('BR DTG ADW'!C:C,C955,'BR DTG ADW'!E:E)</f>
        <v>0</v>
      </c>
    </row>
    <row r="956" spans="1:8" ht="15.75" customHeight="1">
      <c r="A956" s="91" t="s">
        <v>3685</v>
      </c>
      <c r="B956" s="91" t="s">
        <v>876</v>
      </c>
      <c r="C956" s="91" t="s">
        <v>3685</v>
      </c>
      <c r="D956" s="91" t="s">
        <v>662</v>
      </c>
      <c r="E956" s="92">
        <v>0</v>
      </c>
      <c r="F956" s="91" t="s">
        <v>1185</v>
      </c>
      <c r="H956" s="3">
        <f>E956+SUMIF('BR DTG ADW'!C:C,C956,'BR DTG ADW'!E:E)</f>
        <v>0</v>
      </c>
    </row>
    <row r="957" spans="1:8" ht="15.75" customHeight="1">
      <c r="A957" s="91" t="s">
        <v>3686</v>
      </c>
      <c r="B957" s="91" t="s">
        <v>876</v>
      </c>
      <c r="C957" s="91" t="s">
        <v>3686</v>
      </c>
      <c r="D957" s="91" t="s">
        <v>3687</v>
      </c>
      <c r="E957" s="92">
        <v>0</v>
      </c>
      <c r="F957" s="91" t="s">
        <v>1185</v>
      </c>
      <c r="H957" s="3">
        <f>E957+SUMIF('BR DTG ADW'!C:C,C957,'BR DTG ADW'!E:E)</f>
        <v>0</v>
      </c>
    </row>
    <row r="958" spans="1:8" ht="15.75" customHeight="1">
      <c r="A958" s="91" t="s">
        <v>3688</v>
      </c>
      <c r="B958" s="91" t="s">
        <v>876</v>
      </c>
      <c r="C958" s="91" t="s">
        <v>3688</v>
      </c>
      <c r="D958" s="91" t="s">
        <v>10933</v>
      </c>
      <c r="E958" s="92">
        <v>0</v>
      </c>
      <c r="F958" s="91" t="s">
        <v>1185</v>
      </c>
      <c r="H958" s="3">
        <f>E958+SUMIF('BR DTG ADW'!C:C,C958,'BR DTG ADW'!E:E)</f>
        <v>0</v>
      </c>
    </row>
    <row r="959" spans="1:8" ht="15.75" customHeight="1">
      <c r="A959" s="91" t="s">
        <v>10934</v>
      </c>
      <c r="B959" s="91" t="s">
        <v>876</v>
      </c>
      <c r="C959" s="91" t="s">
        <v>10934</v>
      </c>
      <c r="D959" s="91" t="s">
        <v>10935</v>
      </c>
      <c r="E959" s="92">
        <v>0</v>
      </c>
      <c r="F959" s="91" t="s">
        <v>1185</v>
      </c>
      <c r="H959" s="3">
        <f>E959+SUMIF('BR DTG ADW'!C:C,C959,'BR DTG ADW'!E:E)</f>
        <v>0</v>
      </c>
    </row>
    <row r="960" spans="1:8" ht="15.75" customHeight="1">
      <c r="A960" s="91" t="s">
        <v>3696</v>
      </c>
      <c r="B960" s="91" t="s">
        <v>876</v>
      </c>
      <c r="C960" s="91" t="s">
        <v>3696</v>
      </c>
      <c r="D960" s="91" t="s">
        <v>3697</v>
      </c>
      <c r="E960" s="92">
        <v>0</v>
      </c>
      <c r="F960" s="91" t="s">
        <v>1185</v>
      </c>
      <c r="H960" s="3">
        <f>E960+SUMIF('BR DTG ADW'!C:C,C960,'BR DTG ADW'!E:E)</f>
        <v>0</v>
      </c>
    </row>
    <row r="961" spans="1:8" ht="15.75" customHeight="1">
      <c r="A961" s="91" t="s">
        <v>10936</v>
      </c>
      <c r="B961" s="91" t="s">
        <v>876</v>
      </c>
      <c r="C961" s="91" t="s">
        <v>10936</v>
      </c>
      <c r="D961" s="91" t="s">
        <v>10937</v>
      </c>
      <c r="E961" s="92">
        <v>0</v>
      </c>
      <c r="F961" s="91" t="s">
        <v>1185</v>
      </c>
      <c r="H961" s="3">
        <f>E961+SUMIF('BR DTG ADW'!C:C,C961,'BR DTG ADW'!E:E)</f>
        <v>0</v>
      </c>
    </row>
    <row r="962" spans="1:8" ht="15.75" customHeight="1">
      <c r="A962" s="91" t="s">
        <v>9061</v>
      </c>
      <c r="B962" s="91" t="s">
        <v>876</v>
      </c>
      <c r="C962" s="91" t="s">
        <v>9061</v>
      </c>
      <c r="D962" s="91" t="s">
        <v>9062</v>
      </c>
      <c r="E962" s="92">
        <v>0</v>
      </c>
      <c r="F962" s="91" t="s">
        <v>1185</v>
      </c>
      <c r="H962" s="3">
        <f>E962+SUMIF('BR DTG ADW'!C:C,C962,'BR DTG ADW'!E:E)</f>
        <v>0</v>
      </c>
    </row>
    <row r="963" spans="1:8" ht="15.75" customHeight="1">
      <c r="A963" s="91" t="s">
        <v>288</v>
      </c>
      <c r="B963" s="91" t="s">
        <v>881</v>
      </c>
      <c r="C963" s="91" t="s">
        <v>288</v>
      </c>
      <c r="D963" s="91" t="s">
        <v>1042</v>
      </c>
      <c r="E963" s="92">
        <v>3</v>
      </c>
      <c r="F963" s="91" t="s">
        <v>1185</v>
      </c>
      <c r="H963" s="3">
        <f>E963+SUMIF('BR DTG ADW'!C:C,C963,'BR DTG ADW'!E:E)</f>
        <v>3</v>
      </c>
    </row>
    <row r="964" spans="1:8" ht="15.75" customHeight="1">
      <c r="A964" s="91" t="s">
        <v>1794</v>
      </c>
      <c r="B964" s="91" t="s">
        <v>881</v>
      </c>
      <c r="C964" s="91" t="s">
        <v>1794</v>
      </c>
      <c r="D964" s="91" t="s">
        <v>1795</v>
      </c>
      <c r="E964" s="92">
        <v>1</v>
      </c>
      <c r="F964" s="91" t="s">
        <v>1185</v>
      </c>
      <c r="H964" s="3">
        <f>E964+SUMIF('BR DTG ADW'!C:C,C964,'BR DTG ADW'!E:E)</f>
        <v>1</v>
      </c>
    </row>
    <row r="965" spans="1:8" ht="15.75" customHeight="1">
      <c r="A965" s="91" t="s">
        <v>3698</v>
      </c>
      <c r="B965" s="91" t="s">
        <v>876</v>
      </c>
      <c r="C965" s="91" t="s">
        <v>3698</v>
      </c>
      <c r="D965" s="91" t="s">
        <v>10938</v>
      </c>
      <c r="E965" s="92">
        <v>0</v>
      </c>
      <c r="F965" s="91" t="s">
        <v>1185</v>
      </c>
      <c r="H965" s="3">
        <f>E965+SUMIF('BR DTG ADW'!C:C,C965,'BR DTG ADW'!E:E)</f>
        <v>0</v>
      </c>
    </row>
    <row r="966" spans="1:8" ht="15.75" customHeight="1">
      <c r="A966" s="91" t="s">
        <v>3700</v>
      </c>
      <c r="B966" s="91" t="s">
        <v>876</v>
      </c>
      <c r="C966" s="91" t="s">
        <v>3700</v>
      </c>
      <c r="D966" s="91" t="s">
        <v>3701</v>
      </c>
      <c r="E966" s="92">
        <v>0</v>
      </c>
      <c r="F966" s="91" t="s">
        <v>1185</v>
      </c>
      <c r="H966" s="3">
        <f>E966+SUMIF('BR DTG ADW'!C:C,C966,'BR DTG ADW'!E:E)</f>
        <v>0</v>
      </c>
    </row>
    <row r="967" spans="1:8" ht="15.75" customHeight="1">
      <c r="A967" s="91" t="s">
        <v>503</v>
      </c>
      <c r="B967" s="91" t="s">
        <v>881</v>
      </c>
      <c r="C967" s="91" t="s">
        <v>503</v>
      </c>
      <c r="D967" s="91" t="s">
        <v>1043</v>
      </c>
      <c r="E967" s="92">
        <v>1</v>
      </c>
      <c r="F967" s="91" t="s">
        <v>1185</v>
      </c>
      <c r="H967" s="3">
        <f>E967+SUMIF('BR DTG ADW'!C:C,C967,'BR DTG ADW'!E:E)</f>
        <v>1</v>
      </c>
    </row>
    <row r="968" spans="1:8" ht="15.75" customHeight="1">
      <c r="A968" s="91" t="s">
        <v>3702</v>
      </c>
      <c r="B968" s="91" t="s">
        <v>876</v>
      </c>
      <c r="C968" s="91" t="s">
        <v>3702</v>
      </c>
      <c r="D968" s="91" t="s">
        <v>3703</v>
      </c>
      <c r="E968" s="92">
        <v>0</v>
      </c>
      <c r="F968" s="91" t="s">
        <v>1185</v>
      </c>
      <c r="H968" s="3">
        <f>E968+SUMIF('BR DTG ADW'!C:C,C968,'BR DTG ADW'!E:E)</f>
        <v>0</v>
      </c>
    </row>
    <row r="969" spans="1:8" ht="15.75" customHeight="1">
      <c r="A969" s="91" t="s">
        <v>289</v>
      </c>
      <c r="B969" s="91" t="s">
        <v>881</v>
      </c>
      <c r="C969" s="91" t="s">
        <v>289</v>
      </c>
      <c r="D969" s="91" t="s">
        <v>1044</v>
      </c>
      <c r="E969" s="92">
        <v>0</v>
      </c>
      <c r="F969" s="91" t="s">
        <v>1185</v>
      </c>
      <c r="H969" s="3">
        <f>E969+SUMIF('BR DTG ADW'!C:C,C969,'BR DTG ADW'!E:E)</f>
        <v>0</v>
      </c>
    </row>
    <row r="970" spans="1:8" ht="15.75" customHeight="1">
      <c r="A970" s="91" t="s">
        <v>290</v>
      </c>
      <c r="B970" s="91" t="s">
        <v>881</v>
      </c>
      <c r="C970" s="91" t="s">
        <v>290</v>
      </c>
      <c r="D970" s="91" t="s">
        <v>1045</v>
      </c>
      <c r="E970" s="92">
        <v>3</v>
      </c>
      <c r="F970" s="91" t="s">
        <v>290</v>
      </c>
      <c r="H970" s="3">
        <f>E970+SUMIF('BR DTG ADW'!C:C,C970,'BR DTG ADW'!E:E)</f>
        <v>3</v>
      </c>
    </row>
    <row r="971" spans="1:8" ht="15.75" customHeight="1">
      <c r="A971" s="91" t="s">
        <v>3706</v>
      </c>
      <c r="B971" s="91" t="s">
        <v>881</v>
      </c>
      <c r="C971" s="91" t="s">
        <v>3706</v>
      </c>
      <c r="D971" s="91" t="s">
        <v>3707</v>
      </c>
      <c r="E971" s="92">
        <v>0</v>
      </c>
      <c r="F971" s="91" t="s">
        <v>290</v>
      </c>
      <c r="H971" s="3">
        <f>E971+SUMIF('BR DTG ADW'!C:C,C971,'BR DTG ADW'!E:E)</f>
        <v>0</v>
      </c>
    </row>
    <row r="972" spans="1:8" ht="15.75" customHeight="1">
      <c r="A972" s="91" t="s">
        <v>10939</v>
      </c>
      <c r="B972" s="91" t="s">
        <v>876</v>
      </c>
      <c r="C972" s="91" t="s">
        <v>10939</v>
      </c>
      <c r="D972" s="91" t="s">
        <v>10940</v>
      </c>
      <c r="E972" s="92">
        <v>0</v>
      </c>
      <c r="F972" s="91" t="s">
        <v>1185</v>
      </c>
      <c r="H972" s="3">
        <f>E972+SUMIF('BR DTG ADW'!C:C,C972,'BR DTG ADW'!E:E)</f>
        <v>0</v>
      </c>
    </row>
    <row r="973" spans="1:8" ht="15.75" customHeight="1">
      <c r="A973" s="91" t="s">
        <v>1046</v>
      </c>
      <c r="B973" s="91" t="s">
        <v>881</v>
      </c>
      <c r="C973" s="91" t="s">
        <v>1046</v>
      </c>
      <c r="D973" s="91" t="s">
        <v>1047</v>
      </c>
      <c r="E973" s="92">
        <v>0</v>
      </c>
      <c r="F973" s="91" t="s">
        <v>1185</v>
      </c>
      <c r="H973" s="3">
        <f>E973+SUMIF('BR DTG ADW'!C:C,C973,'BR DTG ADW'!E:E)</f>
        <v>0</v>
      </c>
    </row>
    <row r="974" spans="1:8" ht="15.75" customHeight="1">
      <c r="A974" s="91" t="s">
        <v>3710</v>
      </c>
      <c r="B974" s="91" t="s">
        <v>936</v>
      </c>
      <c r="C974" s="91" t="s">
        <v>3710</v>
      </c>
      <c r="D974" s="91" t="s">
        <v>3711</v>
      </c>
      <c r="E974" s="92">
        <v>1</v>
      </c>
      <c r="F974" s="91" t="s">
        <v>1185</v>
      </c>
      <c r="H974" s="3">
        <f>E974+SUMIF('BR DTG ADW'!C:C,C974,'BR DTG ADW'!E:E)</f>
        <v>1</v>
      </c>
    </row>
    <row r="975" spans="1:8" ht="15.75" customHeight="1">
      <c r="A975" s="91" t="s">
        <v>3712</v>
      </c>
      <c r="B975" s="91" t="s">
        <v>936</v>
      </c>
      <c r="C975" s="91" t="s">
        <v>3712</v>
      </c>
      <c r="D975" s="91" t="s">
        <v>3713</v>
      </c>
      <c r="E975" s="92">
        <v>1</v>
      </c>
      <c r="F975" s="91" t="s">
        <v>1185</v>
      </c>
      <c r="H975" s="3">
        <f>E975+SUMIF('BR DTG ADW'!C:C,C975,'BR DTG ADW'!E:E)</f>
        <v>1</v>
      </c>
    </row>
    <row r="976" spans="1:8" ht="15.75" customHeight="1">
      <c r="A976" s="91" t="s">
        <v>3714</v>
      </c>
      <c r="B976" s="91" t="s">
        <v>876</v>
      </c>
      <c r="C976" s="91" t="s">
        <v>3714</v>
      </c>
      <c r="D976" s="91" t="s">
        <v>3715</v>
      </c>
      <c r="E976" s="92">
        <v>0</v>
      </c>
      <c r="F976" s="91" t="s">
        <v>1185</v>
      </c>
      <c r="H976" s="3">
        <f>E976+SUMIF('BR DTG ADW'!C:C,C976,'BR DTG ADW'!E:E)</f>
        <v>0</v>
      </c>
    </row>
    <row r="977" spans="1:8" ht="15.75" customHeight="1">
      <c r="A977" s="91" t="s">
        <v>291</v>
      </c>
      <c r="B977" s="91" t="s">
        <v>936</v>
      </c>
      <c r="C977" s="91" t="s">
        <v>291</v>
      </c>
      <c r="D977" s="91" t="s">
        <v>1048</v>
      </c>
      <c r="E977" s="92">
        <v>0</v>
      </c>
      <c r="F977" s="91" t="s">
        <v>292</v>
      </c>
      <c r="H977" s="3">
        <f>E977+SUMIF('BR DTG ADW'!C:C,C977,'BR DTG ADW'!E:E)</f>
        <v>0</v>
      </c>
    </row>
    <row r="978" spans="1:8" ht="15.75" customHeight="1">
      <c r="A978" s="91" t="s">
        <v>292</v>
      </c>
      <c r="B978" s="91" t="s">
        <v>936</v>
      </c>
      <c r="C978" s="91" t="s">
        <v>292</v>
      </c>
      <c r="D978" s="91" t="s">
        <v>1049</v>
      </c>
      <c r="E978" s="92">
        <v>6</v>
      </c>
      <c r="F978" s="91" t="s">
        <v>292</v>
      </c>
      <c r="H978" s="3">
        <f>E978+SUMIF('BR DTG ADW'!C:C,C978,'BR DTG ADW'!E:E)</f>
        <v>6</v>
      </c>
    </row>
    <row r="979" spans="1:8" ht="15.75" customHeight="1">
      <c r="A979" s="91" t="s">
        <v>9064</v>
      </c>
      <c r="B979" s="91" t="s">
        <v>876</v>
      </c>
      <c r="C979" s="91" t="s">
        <v>9064</v>
      </c>
      <c r="D979" s="91" t="s">
        <v>10941</v>
      </c>
      <c r="E979" s="92">
        <v>0</v>
      </c>
      <c r="F979" s="91" t="s">
        <v>1185</v>
      </c>
      <c r="H979" s="3">
        <f>E979+SUMIF('BR DTG ADW'!C:C,C979,'BR DTG ADW'!E:E)</f>
        <v>0</v>
      </c>
    </row>
    <row r="980" spans="1:8" ht="15.75" customHeight="1">
      <c r="A980" s="91" t="s">
        <v>1436</v>
      </c>
      <c r="B980" s="91" t="s">
        <v>936</v>
      </c>
      <c r="C980" s="91" t="s">
        <v>1436</v>
      </c>
      <c r="D980" s="91" t="s">
        <v>1437</v>
      </c>
      <c r="E980" s="92">
        <v>0</v>
      </c>
      <c r="F980" s="91" t="s">
        <v>1185</v>
      </c>
      <c r="H980" s="3">
        <f>E980+SUMIF('BR DTG ADW'!C:C,C980,'BR DTG ADW'!E:E)</f>
        <v>0</v>
      </c>
    </row>
    <row r="981" spans="1:8" ht="15.75" customHeight="1">
      <c r="A981" s="91" t="s">
        <v>3722</v>
      </c>
      <c r="B981" s="91" t="s">
        <v>876</v>
      </c>
      <c r="C981" s="91" t="s">
        <v>3722</v>
      </c>
      <c r="D981" s="91" t="s">
        <v>10942</v>
      </c>
      <c r="E981" s="92">
        <v>0</v>
      </c>
      <c r="F981" s="91" t="s">
        <v>1185</v>
      </c>
      <c r="H981" s="3">
        <f>E981+SUMIF('BR DTG ADW'!C:C,C981,'BR DTG ADW'!E:E)</f>
        <v>0</v>
      </c>
    </row>
    <row r="982" spans="1:8" ht="15.75" customHeight="1">
      <c r="A982" s="91" t="s">
        <v>3726</v>
      </c>
      <c r="B982" s="91" t="s">
        <v>876</v>
      </c>
      <c r="C982" s="91" t="s">
        <v>3726</v>
      </c>
      <c r="D982" s="91" t="s">
        <v>10943</v>
      </c>
      <c r="E982" s="92">
        <v>0</v>
      </c>
      <c r="F982" s="91" t="s">
        <v>1185</v>
      </c>
      <c r="H982" s="3">
        <f>E982+SUMIF('BR DTG ADW'!C:C,C982,'BR DTG ADW'!E:E)</f>
        <v>0</v>
      </c>
    </row>
    <row r="983" spans="1:8" ht="15.75" customHeight="1">
      <c r="A983" s="91" t="s">
        <v>3728</v>
      </c>
      <c r="B983" s="91" t="s">
        <v>876</v>
      </c>
      <c r="C983" s="91" t="s">
        <v>3728</v>
      </c>
      <c r="D983" s="91" t="s">
        <v>3729</v>
      </c>
      <c r="E983" s="92">
        <v>0</v>
      </c>
      <c r="F983" s="91" t="s">
        <v>1185</v>
      </c>
      <c r="H983" s="3">
        <f>E983+SUMIF('BR DTG ADW'!C:C,C983,'BR DTG ADW'!E:E)</f>
        <v>0</v>
      </c>
    </row>
    <row r="984" spans="1:8" ht="15.75" customHeight="1">
      <c r="A984" s="91" t="s">
        <v>3730</v>
      </c>
      <c r="B984" s="91" t="s">
        <v>876</v>
      </c>
      <c r="C984" s="91" t="s">
        <v>3730</v>
      </c>
      <c r="D984" s="91" t="s">
        <v>3731</v>
      </c>
      <c r="E984" s="92">
        <v>0</v>
      </c>
      <c r="F984" s="91" t="s">
        <v>1185</v>
      </c>
      <c r="H984" s="3">
        <f>E984+SUMIF('BR DTG ADW'!C:C,C984,'BR DTG ADW'!E:E)</f>
        <v>0</v>
      </c>
    </row>
    <row r="985" spans="1:8" ht="15.75" customHeight="1">
      <c r="A985" s="91" t="s">
        <v>9066</v>
      </c>
      <c r="B985" s="91" t="s">
        <v>898</v>
      </c>
      <c r="C985" s="91" t="s">
        <v>9066</v>
      </c>
      <c r="D985" s="91" t="s">
        <v>10944</v>
      </c>
      <c r="E985" s="92">
        <v>2</v>
      </c>
      <c r="F985" s="91" t="s">
        <v>1185</v>
      </c>
      <c r="H985" s="3">
        <f>E985+SUMIF('BR DTG ADW'!C:C,C985,'BR DTG ADW'!E:E)</f>
        <v>2</v>
      </c>
    </row>
    <row r="986" spans="1:8" ht="15.75" customHeight="1">
      <c r="A986" s="91" t="s">
        <v>3732</v>
      </c>
      <c r="B986" s="91" t="s">
        <v>898</v>
      </c>
      <c r="C986" s="91" t="s">
        <v>3732</v>
      </c>
      <c r="D986" s="91" t="s">
        <v>3733</v>
      </c>
      <c r="E986" s="92">
        <v>2</v>
      </c>
      <c r="F986" s="91" t="s">
        <v>1185</v>
      </c>
      <c r="H986" s="3">
        <f>E986+SUMIF('BR DTG ADW'!C:C,C986,'BR DTG ADW'!E:E)</f>
        <v>2</v>
      </c>
    </row>
    <row r="987" spans="1:8" ht="15.75" customHeight="1">
      <c r="A987" s="91" t="s">
        <v>663</v>
      </c>
      <c r="B987" s="91" t="s">
        <v>876</v>
      </c>
      <c r="C987" s="91" t="s">
        <v>663</v>
      </c>
      <c r="D987" s="91" t="s">
        <v>1050</v>
      </c>
      <c r="E987" s="92">
        <v>0</v>
      </c>
      <c r="F987" s="91" t="s">
        <v>1185</v>
      </c>
      <c r="H987" s="3">
        <f>E987+SUMIF('BR DTG ADW'!C:C,C987,'BR DTG ADW'!E:E)</f>
        <v>0</v>
      </c>
    </row>
    <row r="988" spans="1:8" ht="15.75" customHeight="1">
      <c r="A988" s="91" t="s">
        <v>2173</v>
      </c>
      <c r="B988" s="91" t="s">
        <v>876</v>
      </c>
      <c r="C988" s="91" t="s">
        <v>2173</v>
      </c>
      <c r="D988" s="91" t="s">
        <v>2174</v>
      </c>
      <c r="E988" s="92">
        <v>0</v>
      </c>
      <c r="F988" s="91" t="s">
        <v>1185</v>
      </c>
      <c r="H988" s="3">
        <f>E988+SUMIF('BR DTG ADW'!C:C,C988,'BR DTG ADW'!E:E)</f>
        <v>0</v>
      </c>
    </row>
    <row r="989" spans="1:8" ht="15.75" customHeight="1">
      <c r="A989" s="91" t="s">
        <v>3735</v>
      </c>
      <c r="B989" s="91" t="s">
        <v>876</v>
      </c>
      <c r="C989" s="91" t="s">
        <v>3735</v>
      </c>
      <c r="D989" s="91" t="s">
        <v>3736</v>
      </c>
      <c r="E989" s="92">
        <v>0</v>
      </c>
      <c r="F989" s="91" t="s">
        <v>1185</v>
      </c>
      <c r="H989" s="3">
        <f>E989+SUMIF('BR DTG ADW'!C:C,C989,'BR DTG ADW'!E:E)</f>
        <v>0</v>
      </c>
    </row>
    <row r="990" spans="1:8" ht="15.75" customHeight="1">
      <c r="A990" s="91" t="s">
        <v>3737</v>
      </c>
      <c r="B990" s="91" t="s">
        <v>948</v>
      </c>
      <c r="C990" s="91" t="s">
        <v>3737</v>
      </c>
      <c r="D990" s="91" t="s">
        <v>1013</v>
      </c>
      <c r="E990" s="92">
        <v>0</v>
      </c>
      <c r="F990" s="91" t="s">
        <v>1185</v>
      </c>
      <c r="H990" s="3">
        <f>E990+SUMIF('BR DTG ADW'!C:C,C990,'BR DTG ADW'!E:E)</f>
        <v>0</v>
      </c>
    </row>
    <row r="991" spans="1:8" ht="15.75" customHeight="1">
      <c r="A991" s="91" t="s">
        <v>1051</v>
      </c>
      <c r="B991" s="91" t="s">
        <v>948</v>
      </c>
      <c r="C991" s="91" t="s">
        <v>1051</v>
      </c>
      <c r="D991" s="91" t="s">
        <v>1052</v>
      </c>
      <c r="E991" s="92">
        <v>1</v>
      </c>
      <c r="F991" s="91" t="s">
        <v>1185</v>
      </c>
      <c r="H991" s="3">
        <f>E991+SUMIF('BR DTG ADW'!C:C,C991,'BR DTG ADW'!E:E)</f>
        <v>1</v>
      </c>
    </row>
    <row r="992" spans="1:8" ht="15.75" customHeight="1">
      <c r="A992" s="91" t="s">
        <v>3740</v>
      </c>
      <c r="B992" s="91" t="s">
        <v>876</v>
      </c>
      <c r="C992" s="91" t="s">
        <v>3740</v>
      </c>
      <c r="D992" s="91" t="s">
        <v>10945</v>
      </c>
      <c r="E992" s="92">
        <v>0</v>
      </c>
      <c r="F992" s="91" t="s">
        <v>1185</v>
      </c>
      <c r="H992" s="3">
        <f>E992+SUMIF('BR DTG ADW'!C:C,C992,'BR DTG ADW'!E:E)</f>
        <v>0</v>
      </c>
    </row>
    <row r="993" spans="1:8" ht="15.75" customHeight="1">
      <c r="A993" s="91" t="s">
        <v>3742</v>
      </c>
      <c r="B993" s="91" t="s">
        <v>876</v>
      </c>
      <c r="C993" s="91" t="s">
        <v>3742</v>
      </c>
      <c r="D993" s="91" t="s">
        <v>9068</v>
      </c>
      <c r="E993" s="92">
        <v>0</v>
      </c>
      <c r="F993" s="91" t="s">
        <v>1185</v>
      </c>
      <c r="H993" s="3">
        <f>E993+SUMIF('BR DTG ADW'!C:C,C993,'BR DTG ADW'!E:E)</f>
        <v>0</v>
      </c>
    </row>
    <row r="994" spans="1:8" ht="15.75" customHeight="1">
      <c r="A994" s="91" t="s">
        <v>2175</v>
      </c>
      <c r="B994" s="91" t="s">
        <v>876</v>
      </c>
      <c r="C994" s="91" t="s">
        <v>2175</v>
      </c>
      <c r="D994" s="91" t="s">
        <v>10946</v>
      </c>
      <c r="E994" s="92">
        <v>0</v>
      </c>
      <c r="F994" s="91" t="s">
        <v>1185</v>
      </c>
      <c r="H994" s="3">
        <f>E994+SUMIF('BR DTG ADW'!C:C,C994,'BR DTG ADW'!E:E)</f>
        <v>0</v>
      </c>
    </row>
    <row r="995" spans="1:8" ht="15.75" customHeight="1">
      <c r="A995" s="91" t="s">
        <v>3747</v>
      </c>
      <c r="B995" s="91" t="s">
        <v>888</v>
      </c>
      <c r="C995" s="91" t="s">
        <v>3747</v>
      </c>
      <c r="D995" s="91" t="s">
        <v>3748</v>
      </c>
      <c r="E995" s="92">
        <v>0</v>
      </c>
      <c r="F995" s="91" t="s">
        <v>1185</v>
      </c>
      <c r="H995" s="3">
        <f>E995+SUMIF('BR DTG ADW'!C:C,C995,'BR DTG ADW'!E:E)</f>
        <v>0</v>
      </c>
    </row>
    <row r="996" spans="1:8" ht="15.75" customHeight="1">
      <c r="A996" s="91" t="s">
        <v>664</v>
      </c>
      <c r="B996" s="91" t="s">
        <v>888</v>
      </c>
      <c r="C996" s="91" t="s">
        <v>664</v>
      </c>
      <c r="D996" s="91" t="s">
        <v>1053</v>
      </c>
      <c r="E996" s="92">
        <v>0</v>
      </c>
      <c r="F996" s="91" t="s">
        <v>1185</v>
      </c>
      <c r="H996" s="3">
        <f>E996+SUMIF('BR DTG ADW'!C:C,C996,'BR DTG ADW'!E:E)</f>
        <v>0</v>
      </c>
    </row>
    <row r="997" spans="1:8" ht="15.75" customHeight="1">
      <c r="A997" s="91" t="s">
        <v>3751</v>
      </c>
      <c r="B997" s="91" t="s">
        <v>948</v>
      </c>
      <c r="C997" s="91" t="s">
        <v>3751</v>
      </c>
      <c r="D997" s="91" t="s">
        <v>3752</v>
      </c>
      <c r="E997" s="92">
        <v>2</v>
      </c>
      <c r="F997" s="91" t="s">
        <v>1185</v>
      </c>
      <c r="H997" s="3">
        <f>E997+SUMIF('BR DTG ADW'!C:C,C997,'BR DTG ADW'!E:E)</f>
        <v>2</v>
      </c>
    </row>
    <row r="998" spans="1:8" ht="15.75" customHeight="1">
      <c r="A998" s="91" t="s">
        <v>1622</v>
      </c>
      <c r="B998" s="91" t="s">
        <v>876</v>
      </c>
      <c r="C998" s="91" t="s">
        <v>1622</v>
      </c>
      <c r="D998" s="91" t="s">
        <v>1623</v>
      </c>
      <c r="E998" s="92">
        <v>0</v>
      </c>
      <c r="F998" s="91" t="s">
        <v>286</v>
      </c>
      <c r="H998" s="3">
        <f>E998+SUMIF('BR DTG ADW'!C:C,C998,'BR DTG ADW'!E:E)</f>
        <v>0</v>
      </c>
    </row>
    <row r="999" spans="1:8" ht="15.75" customHeight="1">
      <c r="A999" s="91" t="s">
        <v>1987</v>
      </c>
      <c r="B999" s="91" t="s">
        <v>876</v>
      </c>
      <c r="C999" s="91" t="s">
        <v>1987</v>
      </c>
      <c r="D999" s="91" t="s">
        <v>1988</v>
      </c>
      <c r="E999" s="92">
        <v>0</v>
      </c>
      <c r="F999" s="91" t="s">
        <v>1185</v>
      </c>
      <c r="H999" s="3">
        <f>E999+SUMIF('BR DTG ADW'!C:C,C999,'BR DTG ADW'!E:E)</f>
        <v>0</v>
      </c>
    </row>
    <row r="1000" spans="1:8" ht="15.75" customHeight="1">
      <c r="A1000" s="91" t="s">
        <v>10947</v>
      </c>
      <c r="B1000" s="91" t="s">
        <v>876</v>
      </c>
      <c r="C1000" s="91" t="s">
        <v>10947</v>
      </c>
      <c r="D1000" s="91" t="s">
        <v>10948</v>
      </c>
      <c r="E1000" s="92">
        <v>0</v>
      </c>
      <c r="F1000" s="91" t="s">
        <v>1185</v>
      </c>
      <c r="H1000" s="3">
        <f>E1000+SUMIF('BR DTG ADW'!C:C,C1000,'BR DTG ADW'!E:E)</f>
        <v>0</v>
      </c>
    </row>
    <row r="1001" spans="1:8" ht="15.75" customHeight="1">
      <c r="A1001" s="91" t="s">
        <v>3759</v>
      </c>
      <c r="B1001" s="91" t="s">
        <v>876</v>
      </c>
      <c r="C1001" s="91" t="s">
        <v>3759</v>
      </c>
      <c r="D1001" s="91" t="s">
        <v>3760</v>
      </c>
      <c r="E1001" s="92">
        <v>0</v>
      </c>
      <c r="F1001" s="91" t="s">
        <v>1185</v>
      </c>
      <c r="H1001" s="3">
        <f>E1001+SUMIF('BR DTG ADW'!C:C,C1001,'BR DTG ADW'!E:E)</f>
        <v>0</v>
      </c>
    </row>
    <row r="1002" spans="1:8" ht="15.75" customHeight="1">
      <c r="A1002" s="91" t="s">
        <v>3761</v>
      </c>
      <c r="B1002" s="91" t="s">
        <v>876</v>
      </c>
      <c r="C1002" s="91" t="s">
        <v>3761</v>
      </c>
      <c r="D1002" s="91" t="s">
        <v>9072</v>
      </c>
      <c r="E1002" s="92">
        <v>0</v>
      </c>
      <c r="F1002" s="91" t="s">
        <v>1185</v>
      </c>
      <c r="H1002" s="3">
        <f>E1002+SUMIF('BR DTG ADW'!C:C,C1002,'BR DTG ADW'!E:E)</f>
        <v>0</v>
      </c>
    </row>
    <row r="1003" spans="1:8" ht="15.75" customHeight="1">
      <c r="A1003" s="91" t="s">
        <v>3763</v>
      </c>
      <c r="B1003" s="91" t="s">
        <v>876</v>
      </c>
      <c r="C1003" s="91" t="s">
        <v>3763</v>
      </c>
      <c r="D1003" s="91" t="s">
        <v>1990</v>
      </c>
      <c r="E1003" s="92">
        <v>0</v>
      </c>
      <c r="F1003" s="91" t="s">
        <v>1185</v>
      </c>
      <c r="H1003" s="3">
        <f>E1003+SUMIF('BR DTG ADW'!C:C,C1003,'BR DTG ADW'!E:E)</f>
        <v>0</v>
      </c>
    </row>
    <row r="1004" spans="1:8" ht="15.75" customHeight="1">
      <c r="A1004" s="91" t="s">
        <v>1989</v>
      </c>
      <c r="B1004" s="91" t="s">
        <v>881</v>
      </c>
      <c r="C1004" s="91" t="s">
        <v>1989</v>
      </c>
      <c r="D1004" s="91" t="s">
        <v>1990</v>
      </c>
      <c r="E1004" s="92">
        <v>1</v>
      </c>
      <c r="F1004" s="91" t="s">
        <v>1185</v>
      </c>
      <c r="H1004" s="3">
        <f>E1004+SUMIF('BR DTG ADW'!C:C,C1004,'BR DTG ADW'!E:E)</f>
        <v>1</v>
      </c>
    </row>
    <row r="1005" spans="1:8" ht="15.75" customHeight="1">
      <c r="A1005" s="91" t="s">
        <v>3764</v>
      </c>
      <c r="B1005" s="91" t="s">
        <v>876</v>
      </c>
      <c r="C1005" s="91" t="s">
        <v>3764</v>
      </c>
      <c r="D1005" s="91" t="s">
        <v>3765</v>
      </c>
      <c r="E1005" s="92">
        <v>0</v>
      </c>
      <c r="F1005" s="91" t="s">
        <v>1185</v>
      </c>
      <c r="H1005" s="3">
        <f>E1005+SUMIF('BR DTG ADW'!C:C,C1005,'BR DTG ADW'!E:E)</f>
        <v>0</v>
      </c>
    </row>
    <row r="1006" spans="1:8" ht="15.75" customHeight="1">
      <c r="A1006" s="91" t="s">
        <v>3766</v>
      </c>
      <c r="B1006" s="91" t="s">
        <v>876</v>
      </c>
      <c r="C1006" s="91" t="s">
        <v>3766</v>
      </c>
      <c r="D1006" s="91" t="s">
        <v>3767</v>
      </c>
      <c r="E1006" s="92">
        <v>0</v>
      </c>
      <c r="F1006" s="91" t="s">
        <v>1185</v>
      </c>
      <c r="H1006" s="3">
        <f>E1006+SUMIF('BR DTG ADW'!C:C,C1006,'BR DTG ADW'!E:E)</f>
        <v>0</v>
      </c>
    </row>
    <row r="1007" spans="1:8" ht="15.75" customHeight="1">
      <c r="A1007" s="91" t="s">
        <v>1798</v>
      </c>
      <c r="B1007" s="91" t="s">
        <v>888</v>
      </c>
      <c r="C1007" s="91" t="s">
        <v>1798</v>
      </c>
      <c r="D1007" s="91" t="s">
        <v>1991</v>
      </c>
      <c r="E1007" s="92">
        <v>1</v>
      </c>
      <c r="F1007" s="91" t="s">
        <v>1185</v>
      </c>
      <c r="H1007" s="3">
        <f>E1007+SUMIF('BR DTG ADW'!C:C,C1007,'BR DTG ADW'!E:E)</f>
        <v>1</v>
      </c>
    </row>
    <row r="1008" spans="1:8" ht="15.75" customHeight="1">
      <c r="A1008" s="91" t="s">
        <v>3768</v>
      </c>
      <c r="B1008" s="91" t="s">
        <v>876</v>
      </c>
      <c r="C1008" s="91" t="s">
        <v>3768</v>
      </c>
      <c r="D1008" s="91" t="s">
        <v>9074</v>
      </c>
      <c r="E1008" s="92">
        <v>0</v>
      </c>
      <c r="F1008" s="91" t="s">
        <v>1185</v>
      </c>
      <c r="H1008" s="3">
        <f>E1008+SUMIF('BR DTG ADW'!C:C,C1008,'BR DTG ADW'!E:E)</f>
        <v>0</v>
      </c>
    </row>
    <row r="1009" spans="1:8" ht="15.75" customHeight="1">
      <c r="A1009" s="91" t="s">
        <v>3770</v>
      </c>
      <c r="B1009" s="91" t="s">
        <v>876</v>
      </c>
      <c r="C1009" s="91" t="s">
        <v>3770</v>
      </c>
      <c r="D1009" s="91" t="s">
        <v>3771</v>
      </c>
      <c r="E1009" s="92">
        <v>0</v>
      </c>
      <c r="F1009" s="91" t="s">
        <v>1185</v>
      </c>
      <c r="H1009" s="3">
        <f>E1009+SUMIF('BR DTG ADW'!C:C,C1009,'BR DTG ADW'!E:E)</f>
        <v>0</v>
      </c>
    </row>
    <row r="1010" spans="1:8" ht="15.75" customHeight="1">
      <c r="A1010" s="91" t="s">
        <v>3772</v>
      </c>
      <c r="B1010" s="91" t="s">
        <v>876</v>
      </c>
      <c r="C1010" s="91" t="s">
        <v>3772</v>
      </c>
      <c r="D1010" s="91" t="s">
        <v>3773</v>
      </c>
      <c r="E1010" s="92">
        <v>0</v>
      </c>
      <c r="F1010" s="91" t="s">
        <v>1185</v>
      </c>
      <c r="H1010" s="3">
        <f>E1010+SUMIF('BR DTG ADW'!C:C,C1010,'BR DTG ADW'!E:E)</f>
        <v>0</v>
      </c>
    </row>
    <row r="1011" spans="1:8" ht="15.75" customHeight="1">
      <c r="A1011" s="91" t="s">
        <v>3776</v>
      </c>
      <c r="B1011" s="91" t="s">
        <v>898</v>
      </c>
      <c r="C1011" s="91" t="s">
        <v>3776</v>
      </c>
      <c r="D1011" s="91" t="s">
        <v>3777</v>
      </c>
      <c r="E1011" s="92">
        <v>1</v>
      </c>
      <c r="F1011" s="91" t="s">
        <v>1185</v>
      </c>
      <c r="H1011" s="3">
        <f>E1011+SUMIF('BR DTG ADW'!C:C,C1011,'BR DTG ADW'!E:E)</f>
        <v>1</v>
      </c>
    </row>
    <row r="1012" spans="1:8" ht="15.75" customHeight="1">
      <c r="A1012" s="91" t="s">
        <v>3778</v>
      </c>
      <c r="B1012" s="91" t="s">
        <v>876</v>
      </c>
      <c r="C1012" s="91" t="s">
        <v>3778</v>
      </c>
      <c r="D1012" s="91" t="s">
        <v>3779</v>
      </c>
      <c r="E1012" s="92">
        <v>0</v>
      </c>
      <c r="F1012" s="91" t="s">
        <v>1185</v>
      </c>
      <c r="H1012" s="3">
        <f>E1012+SUMIF('BR DTG ADW'!C:C,C1012,'BR DTG ADW'!E:E)</f>
        <v>0</v>
      </c>
    </row>
    <row r="1013" spans="1:8" ht="15.75" customHeight="1">
      <c r="A1013" s="91" t="s">
        <v>3780</v>
      </c>
      <c r="B1013" s="91" t="s">
        <v>876</v>
      </c>
      <c r="C1013" s="91" t="s">
        <v>3780</v>
      </c>
      <c r="D1013" s="91" t="s">
        <v>3781</v>
      </c>
      <c r="E1013" s="92">
        <v>0</v>
      </c>
      <c r="F1013" s="91" t="s">
        <v>1185</v>
      </c>
      <c r="H1013" s="3">
        <f>E1013+SUMIF('BR DTG ADW'!C:C,C1013,'BR DTG ADW'!E:E)</f>
        <v>0</v>
      </c>
    </row>
    <row r="1014" spans="1:8" ht="15.75" customHeight="1">
      <c r="A1014" s="91" t="s">
        <v>3786</v>
      </c>
      <c r="B1014" s="91" t="s">
        <v>888</v>
      </c>
      <c r="C1014" s="91" t="s">
        <v>3786</v>
      </c>
      <c r="D1014" s="91" t="s">
        <v>3787</v>
      </c>
      <c r="E1014" s="92">
        <v>1</v>
      </c>
      <c r="F1014" s="91" t="s">
        <v>1185</v>
      </c>
      <c r="H1014" s="3">
        <f>E1014+SUMIF('BR DTG ADW'!C:C,C1014,'BR DTG ADW'!E:E)</f>
        <v>1</v>
      </c>
    </row>
    <row r="1015" spans="1:8" ht="15.75" customHeight="1">
      <c r="A1015" s="91" t="s">
        <v>3790</v>
      </c>
      <c r="B1015" s="91" t="s">
        <v>876</v>
      </c>
      <c r="C1015" s="91" t="s">
        <v>3790</v>
      </c>
      <c r="D1015" s="91" t="s">
        <v>3791</v>
      </c>
      <c r="E1015" s="92">
        <v>0</v>
      </c>
      <c r="F1015" s="91" t="s">
        <v>1185</v>
      </c>
      <c r="H1015" s="3">
        <f>E1015+SUMIF('BR DTG ADW'!C:C,C1015,'BR DTG ADW'!E:E)</f>
        <v>0</v>
      </c>
    </row>
    <row r="1016" spans="1:8" ht="15.75" customHeight="1">
      <c r="A1016" s="91" t="s">
        <v>3792</v>
      </c>
      <c r="B1016" s="91" t="s">
        <v>884</v>
      </c>
      <c r="C1016" s="91" t="s">
        <v>3792</v>
      </c>
      <c r="D1016" s="91" t="s">
        <v>3793</v>
      </c>
      <c r="E1016" s="92">
        <v>1</v>
      </c>
      <c r="F1016" s="91" t="s">
        <v>1185</v>
      </c>
      <c r="H1016" s="3">
        <f>E1016+SUMIF('BR DTG ADW'!C:C,C1016,'BR DTG ADW'!E:E)</f>
        <v>1</v>
      </c>
    </row>
    <row r="1017" spans="1:8" ht="15.75" customHeight="1">
      <c r="A1017" s="91" t="s">
        <v>9081</v>
      </c>
      <c r="B1017" s="91" t="s">
        <v>876</v>
      </c>
      <c r="C1017" s="91" t="s">
        <v>9081</v>
      </c>
      <c r="D1017" s="91" t="s">
        <v>9082</v>
      </c>
      <c r="E1017" s="92">
        <v>0</v>
      </c>
      <c r="F1017" s="91" t="s">
        <v>1185</v>
      </c>
      <c r="H1017" s="3">
        <f>E1017+SUMIF('BR DTG ADW'!C:C,C1017,'BR DTG ADW'!E:E)</f>
        <v>0</v>
      </c>
    </row>
    <row r="1018" spans="1:8" ht="15.75" customHeight="1">
      <c r="A1018" s="91" t="s">
        <v>3794</v>
      </c>
      <c r="B1018" s="91" t="s">
        <v>898</v>
      </c>
      <c r="C1018" s="91" t="s">
        <v>3794</v>
      </c>
      <c r="D1018" s="91" t="s">
        <v>3795</v>
      </c>
      <c r="E1018" s="92">
        <v>1</v>
      </c>
      <c r="F1018" s="91" t="s">
        <v>1185</v>
      </c>
      <c r="H1018" s="3">
        <f>E1018+SUMIF('BR DTG ADW'!C:C,C1018,'BR DTG ADW'!E:E)</f>
        <v>1</v>
      </c>
    </row>
    <row r="1019" spans="1:8" ht="15.75" customHeight="1">
      <c r="A1019" s="91" t="s">
        <v>3796</v>
      </c>
      <c r="B1019" s="91" t="s">
        <v>891</v>
      </c>
      <c r="C1019" s="91" t="s">
        <v>3796</v>
      </c>
      <c r="D1019" s="91" t="s">
        <v>3797</v>
      </c>
      <c r="E1019" s="92">
        <v>0</v>
      </c>
      <c r="F1019" s="91" t="s">
        <v>1185</v>
      </c>
      <c r="H1019" s="3">
        <f>E1019+SUMIF('BR DTG ADW'!C:C,C1019,'BR DTG ADW'!E:E)</f>
        <v>0</v>
      </c>
    </row>
    <row r="1020" spans="1:8" ht="15.75" customHeight="1">
      <c r="A1020" s="91" t="s">
        <v>3798</v>
      </c>
      <c r="B1020" s="91" t="s">
        <v>876</v>
      </c>
      <c r="C1020" s="91" t="s">
        <v>3798</v>
      </c>
      <c r="D1020" s="91" t="s">
        <v>3799</v>
      </c>
      <c r="E1020" s="92">
        <v>0</v>
      </c>
      <c r="F1020" s="91" t="s">
        <v>1185</v>
      </c>
      <c r="H1020" s="3">
        <f>E1020+SUMIF('BR DTG ADW'!C:C,C1020,'BR DTG ADW'!E:E)</f>
        <v>0</v>
      </c>
    </row>
    <row r="1021" spans="1:8" ht="15.75" customHeight="1">
      <c r="A1021" s="91" t="s">
        <v>10949</v>
      </c>
      <c r="B1021" s="91" t="s">
        <v>876</v>
      </c>
      <c r="C1021" s="91" t="s">
        <v>10949</v>
      </c>
      <c r="D1021" s="91" t="s">
        <v>10950</v>
      </c>
      <c r="E1021" s="92">
        <v>0</v>
      </c>
      <c r="F1021" s="91" t="s">
        <v>1185</v>
      </c>
      <c r="H1021" s="3">
        <f>E1021+SUMIF('BR DTG ADW'!C:C,C1021,'BR DTG ADW'!E:E)</f>
        <v>0</v>
      </c>
    </row>
    <row r="1022" spans="1:8" ht="15.75" customHeight="1">
      <c r="A1022" s="91" t="s">
        <v>666</v>
      </c>
      <c r="B1022" s="91" t="s">
        <v>891</v>
      </c>
      <c r="C1022" s="91" t="s">
        <v>666</v>
      </c>
      <c r="D1022" s="91" t="s">
        <v>1054</v>
      </c>
      <c r="E1022" s="92">
        <v>3</v>
      </c>
      <c r="F1022" s="91" t="s">
        <v>1185</v>
      </c>
      <c r="H1022" s="3">
        <f>E1022+SUMIF('BR DTG ADW'!C:C,C1022,'BR DTG ADW'!E:E)</f>
        <v>3</v>
      </c>
    </row>
    <row r="1023" spans="1:8" ht="15.75" customHeight="1">
      <c r="A1023" s="91" t="s">
        <v>3800</v>
      </c>
      <c r="B1023" s="91" t="s">
        <v>876</v>
      </c>
      <c r="C1023" s="91" t="s">
        <v>3800</v>
      </c>
      <c r="D1023" s="91" t="s">
        <v>3801</v>
      </c>
      <c r="E1023" s="92">
        <v>0</v>
      </c>
      <c r="F1023" s="91" t="s">
        <v>1185</v>
      </c>
      <c r="H1023" s="3">
        <f>E1023+SUMIF('BR DTG ADW'!C:C,C1023,'BR DTG ADW'!E:E)</f>
        <v>0</v>
      </c>
    </row>
    <row r="1024" spans="1:8" ht="15.75" customHeight="1">
      <c r="A1024" s="91" t="s">
        <v>3802</v>
      </c>
      <c r="B1024" s="91" t="s">
        <v>876</v>
      </c>
      <c r="C1024" s="91" t="s">
        <v>3802</v>
      </c>
      <c r="D1024" s="91" t="s">
        <v>3803</v>
      </c>
      <c r="E1024" s="92">
        <v>0</v>
      </c>
      <c r="F1024" s="91" t="s">
        <v>1185</v>
      </c>
      <c r="H1024" s="3">
        <f>E1024+SUMIF('BR DTG ADW'!C:C,C1024,'BR DTG ADW'!E:E)</f>
        <v>0</v>
      </c>
    </row>
    <row r="1025" spans="1:8" ht="15.75" customHeight="1">
      <c r="A1025" s="91" t="s">
        <v>3804</v>
      </c>
      <c r="B1025" s="91" t="s">
        <v>876</v>
      </c>
      <c r="C1025" s="91" t="s">
        <v>3804</v>
      </c>
      <c r="D1025" s="91" t="s">
        <v>3805</v>
      </c>
      <c r="E1025" s="92">
        <v>0</v>
      </c>
      <c r="F1025" s="91" t="s">
        <v>1185</v>
      </c>
      <c r="H1025" s="3">
        <f>E1025+SUMIF('BR DTG ADW'!C:C,C1025,'BR DTG ADW'!E:E)</f>
        <v>0</v>
      </c>
    </row>
    <row r="1026" spans="1:8" ht="15.75" customHeight="1">
      <c r="A1026" s="91" t="s">
        <v>9083</v>
      </c>
      <c r="B1026" s="91" t="s">
        <v>898</v>
      </c>
      <c r="C1026" s="91" t="s">
        <v>9083</v>
      </c>
      <c r="D1026" s="91" t="s">
        <v>9084</v>
      </c>
      <c r="E1026" s="92">
        <v>2</v>
      </c>
      <c r="F1026" s="91" t="s">
        <v>1185</v>
      </c>
      <c r="H1026" s="3">
        <f>E1026+SUMIF('BR DTG ADW'!C:C,C1026,'BR DTG ADW'!E:E)</f>
        <v>2</v>
      </c>
    </row>
    <row r="1027" spans="1:8" ht="15.75" customHeight="1">
      <c r="A1027" s="91" t="s">
        <v>3806</v>
      </c>
      <c r="B1027" s="91" t="s">
        <v>876</v>
      </c>
      <c r="C1027" s="91" t="s">
        <v>3806</v>
      </c>
      <c r="D1027" s="91" t="s">
        <v>3807</v>
      </c>
      <c r="E1027" s="92">
        <v>0</v>
      </c>
      <c r="F1027" s="91" t="s">
        <v>1185</v>
      </c>
      <c r="H1027" s="3">
        <f>E1027+SUMIF('BR DTG ADW'!C:C,C1027,'BR DTG ADW'!E:E)</f>
        <v>0</v>
      </c>
    </row>
    <row r="1028" spans="1:8" ht="15.75" customHeight="1">
      <c r="A1028" s="91" t="s">
        <v>9085</v>
      </c>
      <c r="B1028" s="91" t="s">
        <v>876</v>
      </c>
      <c r="C1028" s="91" t="s">
        <v>9085</v>
      </c>
      <c r="D1028" s="91" t="s">
        <v>9086</v>
      </c>
      <c r="E1028" s="92">
        <v>0</v>
      </c>
      <c r="F1028" s="91" t="s">
        <v>1185</v>
      </c>
      <c r="H1028" s="3">
        <f>E1028+SUMIF('BR DTG ADW'!C:C,C1028,'BR DTG ADW'!E:E)</f>
        <v>0</v>
      </c>
    </row>
    <row r="1029" spans="1:8" ht="15.75" customHeight="1">
      <c r="A1029" s="91" t="s">
        <v>3808</v>
      </c>
      <c r="B1029" s="91" t="s">
        <v>876</v>
      </c>
      <c r="C1029" s="91" t="s">
        <v>3808</v>
      </c>
      <c r="D1029" s="91" t="s">
        <v>10951</v>
      </c>
      <c r="E1029" s="92">
        <v>0</v>
      </c>
      <c r="F1029" s="91" t="s">
        <v>1185</v>
      </c>
      <c r="H1029" s="3">
        <f>E1029+SUMIF('BR DTG ADW'!C:C,C1029,'BR DTG ADW'!E:E)</f>
        <v>0</v>
      </c>
    </row>
    <row r="1030" spans="1:8" ht="15.75" customHeight="1">
      <c r="A1030" s="91" t="s">
        <v>3810</v>
      </c>
      <c r="B1030" s="91" t="s">
        <v>876</v>
      </c>
      <c r="C1030" s="91" t="s">
        <v>3810</v>
      </c>
      <c r="D1030" s="91" t="s">
        <v>3811</v>
      </c>
      <c r="E1030" s="92">
        <v>0</v>
      </c>
      <c r="F1030" s="91" t="s">
        <v>1185</v>
      </c>
      <c r="H1030" s="3">
        <f>E1030+SUMIF('BR DTG ADW'!C:C,C1030,'BR DTG ADW'!E:E)</f>
        <v>0</v>
      </c>
    </row>
    <row r="1031" spans="1:8" ht="15.75" customHeight="1">
      <c r="A1031" s="91" t="s">
        <v>1624</v>
      </c>
      <c r="B1031" s="91" t="s">
        <v>881</v>
      </c>
      <c r="C1031" s="91" t="s">
        <v>1624</v>
      </c>
      <c r="D1031" s="91" t="s">
        <v>1055</v>
      </c>
      <c r="E1031" s="92">
        <v>1</v>
      </c>
      <c r="F1031" s="91" t="s">
        <v>1185</v>
      </c>
      <c r="H1031" s="3">
        <f>E1031+SUMIF('BR DTG ADW'!C:C,C1031,'BR DTG ADW'!E:E)</f>
        <v>1</v>
      </c>
    </row>
    <row r="1032" spans="1:8" ht="15.75" customHeight="1">
      <c r="A1032" s="91" t="s">
        <v>1718</v>
      </c>
      <c r="B1032" s="91" t="s">
        <v>876</v>
      </c>
      <c r="C1032" s="91" t="s">
        <v>1718</v>
      </c>
      <c r="D1032" s="91" t="s">
        <v>10952</v>
      </c>
      <c r="E1032" s="92">
        <v>0</v>
      </c>
      <c r="F1032" s="91" t="s">
        <v>1185</v>
      </c>
      <c r="H1032" s="3">
        <f>E1032+SUMIF('BR DTG ADW'!C:C,C1032,'BR DTG ADW'!E:E)</f>
        <v>0</v>
      </c>
    </row>
    <row r="1033" spans="1:8" ht="15.75" customHeight="1">
      <c r="A1033" s="91" t="s">
        <v>293</v>
      </c>
      <c r="B1033" s="91" t="s">
        <v>881</v>
      </c>
      <c r="C1033" s="91" t="s">
        <v>293</v>
      </c>
      <c r="D1033" s="91" t="s">
        <v>1055</v>
      </c>
      <c r="E1033" s="92">
        <v>1</v>
      </c>
      <c r="F1033" s="91" t="s">
        <v>1185</v>
      </c>
      <c r="H1033" s="3">
        <f>E1033+SUMIF('BR DTG ADW'!C:C,C1033,'BR DTG ADW'!E:E)</f>
        <v>1</v>
      </c>
    </row>
    <row r="1034" spans="1:8" ht="15.75" customHeight="1">
      <c r="A1034" s="91" t="s">
        <v>3815</v>
      </c>
      <c r="B1034" s="91" t="s">
        <v>876</v>
      </c>
      <c r="C1034" s="91" t="s">
        <v>3815</v>
      </c>
      <c r="D1034" s="91" t="s">
        <v>3816</v>
      </c>
      <c r="E1034" s="92">
        <v>0</v>
      </c>
      <c r="F1034" s="91" t="s">
        <v>1185</v>
      </c>
      <c r="H1034" s="3">
        <f>E1034+SUMIF('BR DTG ADW'!C:C,C1034,'BR DTG ADW'!E:E)</f>
        <v>0</v>
      </c>
    </row>
    <row r="1035" spans="1:8" ht="15.75" customHeight="1">
      <c r="A1035" s="91" t="s">
        <v>1625</v>
      </c>
      <c r="B1035" s="91" t="s">
        <v>876</v>
      </c>
      <c r="C1035" s="91" t="s">
        <v>1625</v>
      </c>
      <c r="D1035" s="91" t="s">
        <v>1626</v>
      </c>
      <c r="E1035" s="92">
        <v>0</v>
      </c>
      <c r="F1035" s="91" t="s">
        <v>1185</v>
      </c>
      <c r="H1035" s="3">
        <f>E1035+SUMIF('BR DTG ADW'!C:C,C1035,'BR DTG ADW'!E:E)</f>
        <v>0</v>
      </c>
    </row>
    <row r="1036" spans="1:8" ht="15.75" customHeight="1">
      <c r="A1036" s="91" t="s">
        <v>3823</v>
      </c>
      <c r="B1036" s="91" t="s">
        <v>876</v>
      </c>
      <c r="C1036" s="91" t="s">
        <v>3823</v>
      </c>
      <c r="D1036" s="91" t="s">
        <v>3824</v>
      </c>
      <c r="E1036" s="92">
        <v>0</v>
      </c>
      <c r="F1036" s="91" t="s">
        <v>1185</v>
      </c>
      <c r="H1036" s="3">
        <f>E1036+SUMIF('BR DTG ADW'!C:C,C1036,'BR DTG ADW'!E:E)</f>
        <v>0</v>
      </c>
    </row>
    <row r="1037" spans="1:8" ht="15.75" customHeight="1">
      <c r="A1037" s="91" t="s">
        <v>1802</v>
      </c>
      <c r="B1037" s="91" t="s">
        <v>876</v>
      </c>
      <c r="C1037" s="91" t="s">
        <v>1802</v>
      </c>
      <c r="D1037" s="91" t="s">
        <v>10953</v>
      </c>
      <c r="E1037" s="92">
        <v>0</v>
      </c>
      <c r="F1037" s="91" t="s">
        <v>1185</v>
      </c>
      <c r="H1037" s="3">
        <f>E1037+SUMIF('BR DTG ADW'!C:C,C1037,'BR DTG ADW'!E:E)</f>
        <v>0</v>
      </c>
    </row>
    <row r="1038" spans="1:8" ht="15.75" customHeight="1">
      <c r="A1038" s="91" t="s">
        <v>3831</v>
      </c>
      <c r="B1038" s="91" t="s">
        <v>876</v>
      </c>
      <c r="C1038" s="91" t="s">
        <v>3831</v>
      </c>
      <c r="D1038" s="91" t="s">
        <v>3832</v>
      </c>
      <c r="E1038" s="92">
        <v>0</v>
      </c>
      <c r="F1038" s="91" t="s">
        <v>1185</v>
      </c>
      <c r="H1038" s="3">
        <f>E1038+SUMIF('BR DTG ADW'!C:C,C1038,'BR DTG ADW'!E:E)</f>
        <v>0</v>
      </c>
    </row>
    <row r="1039" spans="1:8" ht="15.75" customHeight="1">
      <c r="A1039" s="91" t="s">
        <v>3833</v>
      </c>
      <c r="B1039" s="91" t="s">
        <v>876</v>
      </c>
      <c r="C1039" s="91" t="s">
        <v>3833</v>
      </c>
      <c r="D1039" s="91" t="s">
        <v>3834</v>
      </c>
      <c r="E1039" s="92">
        <v>0</v>
      </c>
      <c r="F1039" s="91" t="s">
        <v>1185</v>
      </c>
      <c r="H1039" s="3">
        <f>E1039+SUMIF('BR DTG ADW'!C:C,C1039,'BR DTG ADW'!E:E)</f>
        <v>0</v>
      </c>
    </row>
    <row r="1040" spans="1:8" ht="15.75" customHeight="1">
      <c r="A1040" s="91" t="s">
        <v>3835</v>
      </c>
      <c r="B1040" s="91" t="s">
        <v>876</v>
      </c>
      <c r="C1040" s="91" t="s">
        <v>3835</v>
      </c>
      <c r="D1040" s="91" t="s">
        <v>3836</v>
      </c>
      <c r="E1040" s="92">
        <v>0</v>
      </c>
      <c r="F1040" s="91" t="s">
        <v>1185</v>
      </c>
      <c r="H1040" s="3">
        <f>E1040+SUMIF('BR DTG ADW'!C:C,C1040,'BR DTG ADW'!E:E)</f>
        <v>0</v>
      </c>
    </row>
    <row r="1041" spans="1:8" ht="15.75" customHeight="1">
      <c r="A1041" s="91" t="s">
        <v>3837</v>
      </c>
      <c r="B1041" s="91" t="s">
        <v>876</v>
      </c>
      <c r="C1041" s="91" t="s">
        <v>3837</v>
      </c>
      <c r="D1041" s="91" t="s">
        <v>3838</v>
      </c>
      <c r="E1041" s="92">
        <v>0</v>
      </c>
      <c r="F1041" s="91" t="s">
        <v>1185</v>
      </c>
      <c r="H1041" s="3">
        <f>E1041+SUMIF('BR DTG ADW'!C:C,C1041,'BR DTG ADW'!E:E)</f>
        <v>0</v>
      </c>
    </row>
    <row r="1042" spans="1:8" ht="15.75" customHeight="1">
      <c r="A1042" s="91" t="s">
        <v>3841</v>
      </c>
      <c r="B1042" s="91" t="s">
        <v>876</v>
      </c>
      <c r="C1042" s="91" t="s">
        <v>3841</v>
      </c>
      <c r="D1042" s="91" t="s">
        <v>3842</v>
      </c>
      <c r="E1042" s="92">
        <v>0</v>
      </c>
      <c r="F1042" s="91" t="s">
        <v>1185</v>
      </c>
      <c r="H1042" s="3">
        <f>E1042+SUMIF('BR DTG ADW'!C:C,C1042,'BR DTG ADW'!E:E)</f>
        <v>0</v>
      </c>
    </row>
    <row r="1043" spans="1:8" ht="15.75" customHeight="1">
      <c r="A1043" s="91" t="s">
        <v>3843</v>
      </c>
      <c r="B1043" s="91" t="s">
        <v>876</v>
      </c>
      <c r="C1043" s="91" t="s">
        <v>3843</v>
      </c>
      <c r="D1043" s="91" t="s">
        <v>3844</v>
      </c>
      <c r="E1043" s="92">
        <v>0</v>
      </c>
      <c r="F1043" s="91" t="s">
        <v>1185</v>
      </c>
      <c r="H1043" s="3">
        <f>E1043+SUMIF('BR DTG ADW'!C:C,C1043,'BR DTG ADW'!E:E)</f>
        <v>0</v>
      </c>
    </row>
    <row r="1044" spans="1:8" ht="15.75" customHeight="1">
      <c r="A1044" s="91" t="s">
        <v>2178</v>
      </c>
      <c r="B1044" s="91" t="s">
        <v>876</v>
      </c>
      <c r="C1044" s="91" t="s">
        <v>2178</v>
      </c>
      <c r="D1044" s="91" t="s">
        <v>3851</v>
      </c>
      <c r="E1044" s="92">
        <v>0</v>
      </c>
      <c r="F1044" s="91" t="s">
        <v>1185</v>
      </c>
      <c r="H1044" s="3">
        <f>E1044+SUMIF('BR DTG ADW'!C:C,C1044,'BR DTG ADW'!E:E)</f>
        <v>0</v>
      </c>
    </row>
    <row r="1045" spans="1:8" ht="15.75" customHeight="1">
      <c r="A1045" s="91" t="s">
        <v>3852</v>
      </c>
      <c r="B1045" s="91" t="s">
        <v>876</v>
      </c>
      <c r="C1045" s="91" t="s">
        <v>3852</v>
      </c>
      <c r="D1045" s="91" t="s">
        <v>3853</v>
      </c>
      <c r="E1045" s="92">
        <v>0</v>
      </c>
      <c r="F1045" s="91" t="s">
        <v>1185</v>
      </c>
      <c r="H1045" s="3">
        <f>E1045+SUMIF('BR DTG ADW'!C:C,C1045,'BR DTG ADW'!E:E)</f>
        <v>0</v>
      </c>
    </row>
    <row r="1046" spans="1:8" ht="15.75" customHeight="1">
      <c r="A1046" s="91" t="s">
        <v>3854</v>
      </c>
      <c r="B1046" s="91" t="s">
        <v>876</v>
      </c>
      <c r="C1046" s="91" t="s">
        <v>3854</v>
      </c>
      <c r="D1046" s="91" t="s">
        <v>3855</v>
      </c>
      <c r="E1046" s="92">
        <v>0</v>
      </c>
      <c r="F1046" s="91" t="s">
        <v>1185</v>
      </c>
      <c r="H1046" s="3">
        <f>E1046+SUMIF('BR DTG ADW'!C:C,C1046,'BR DTG ADW'!E:E)</f>
        <v>0</v>
      </c>
    </row>
    <row r="1047" spans="1:8" ht="15.75" customHeight="1">
      <c r="A1047" s="91" t="s">
        <v>3856</v>
      </c>
      <c r="B1047" s="91" t="s">
        <v>876</v>
      </c>
      <c r="C1047" s="91" t="s">
        <v>3856</v>
      </c>
      <c r="D1047" s="91" t="s">
        <v>3857</v>
      </c>
      <c r="E1047" s="92">
        <v>0</v>
      </c>
      <c r="F1047" s="91" t="s">
        <v>1185</v>
      </c>
      <c r="H1047" s="3">
        <f>E1047+SUMIF('BR DTG ADW'!C:C,C1047,'BR DTG ADW'!E:E)</f>
        <v>0</v>
      </c>
    </row>
    <row r="1048" spans="1:8" ht="15.75" customHeight="1">
      <c r="A1048" s="91" t="s">
        <v>3858</v>
      </c>
      <c r="B1048" s="91" t="s">
        <v>876</v>
      </c>
      <c r="C1048" s="91" t="s">
        <v>3858</v>
      </c>
      <c r="D1048" s="91" t="s">
        <v>3859</v>
      </c>
      <c r="E1048" s="92">
        <v>0</v>
      </c>
      <c r="F1048" s="91" t="s">
        <v>1185</v>
      </c>
      <c r="H1048" s="3">
        <f>E1048+SUMIF('BR DTG ADW'!C:C,C1048,'BR DTG ADW'!E:E)</f>
        <v>0</v>
      </c>
    </row>
    <row r="1049" spans="1:8" ht="15.75" customHeight="1">
      <c r="A1049" s="91" t="s">
        <v>3860</v>
      </c>
      <c r="B1049" s="91" t="s">
        <v>876</v>
      </c>
      <c r="C1049" s="91" t="s">
        <v>3860</v>
      </c>
      <c r="D1049" s="91" t="s">
        <v>3861</v>
      </c>
      <c r="E1049" s="92">
        <v>0</v>
      </c>
      <c r="F1049" s="91" t="s">
        <v>1185</v>
      </c>
      <c r="H1049" s="3">
        <f>E1049+SUMIF('BR DTG ADW'!C:C,C1049,'BR DTG ADW'!E:E)</f>
        <v>0</v>
      </c>
    </row>
    <row r="1050" spans="1:8" ht="15.75" customHeight="1">
      <c r="A1050" s="91" t="s">
        <v>3862</v>
      </c>
      <c r="B1050" s="91" t="s">
        <v>876</v>
      </c>
      <c r="C1050" s="91" t="s">
        <v>3862</v>
      </c>
      <c r="D1050" s="91" t="s">
        <v>3863</v>
      </c>
      <c r="E1050" s="92">
        <v>0</v>
      </c>
      <c r="F1050" s="91" t="s">
        <v>1185</v>
      </c>
      <c r="H1050" s="3">
        <f>E1050+SUMIF('BR DTG ADW'!C:C,C1050,'BR DTG ADW'!E:E)</f>
        <v>0</v>
      </c>
    </row>
    <row r="1051" spans="1:8" ht="15.75" customHeight="1">
      <c r="A1051" s="91" t="s">
        <v>3864</v>
      </c>
      <c r="B1051" s="91" t="s">
        <v>876</v>
      </c>
      <c r="C1051" s="91" t="s">
        <v>3864</v>
      </c>
      <c r="D1051" s="91" t="s">
        <v>3865</v>
      </c>
      <c r="E1051" s="92">
        <v>0</v>
      </c>
      <c r="F1051" s="91" t="s">
        <v>1185</v>
      </c>
      <c r="H1051" s="3">
        <f>E1051+SUMIF('BR DTG ADW'!C:C,C1051,'BR DTG ADW'!E:E)</f>
        <v>0</v>
      </c>
    </row>
    <row r="1052" spans="1:8" ht="15.75" customHeight="1">
      <c r="A1052" s="91" t="s">
        <v>2180</v>
      </c>
      <c r="B1052" s="91" t="s">
        <v>876</v>
      </c>
      <c r="C1052" s="91" t="s">
        <v>2180</v>
      </c>
      <c r="D1052" s="91" t="s">
        <v>2181</v>
      </c>
      <c r="E1052" s="92">
        <v>0</v>
      </c>
      <c r="F1052" s="91" t="s">
        <v>1185</v>
      </c>
      <c r="H1052" s="3">
        <f>E1052+SUMIF('BR DTG ADW'!C:C,C1052,'BR DTG ADW'!E:E)</f>
        <v>0</v>
      </c>
    </row>
    <row r="1053" spans="1:8" ht="15.75" customHeight="1">
      <c r="A1053" s="91" t="s">
        <v>1804</v>
      </c>
      <c r="B1053" s="91" t="s">
        <v>876</v>
      </c>
      <c r="C1053" s="91" t="s">
        <v>1804</v>
      </c>
      <c r="D1053" s="91" t="s">
        <v>9093</v>
      </c>
      <c r="E1053" s="92">
        <v>0</v>
      </c>
      <c r="F1053" s="91" t="s">
        <v>1185</v>
      </c>
      <c r="H1053" s="3">
        <f>E1053+SUMIF('BR DTG ADW'!C:C,C1053,'BR DTG ADW'!E:E)</f>
        <v>0</v>
      </c>
    </row>
    <row r="1054" spans="1:8" ht="15.75" customHeight="1">
      <c r="A1054" s="91" t="s">
        <v>1806</v>
      </c>
      <c r="B1054" s="91" t="s">
        <v>876</v>
      </c>
      <c r="C1054" s="91" t="s">
        <v>1806</v>
      </c>
      <c r="D1054" s="91" t="s">
        <v>1056</v>
      </c>
      <c r="E1054" s="92">
        <v>0</v>
      </c>
      <c r="F1054" s="91" t="s">
        <v>1185</v>
      </c>
      <c r="H1054" s="3">
        <f>E1054+SUMIF('BR DTG ADW'!C:C,C1054,'BR DTG ADW'!E:E)</f>
        <v>0</v>
      </c>
    </row>
    <row r="1055" spans="1:8" ht="15.75" customHeight="1">
      <c r="A1055" s="91" t="s">
        <v>3869</v>
      </c>
      <c r="B1055" s="91" t="s">
        <v>876</v>
      </c>
      <c r="C1055" s="91" t="s">
        <v>3869</v>
      </c>
      <c r="D1055" s="91" t="s">
        <v>3870</v>
      </c>
      <c r="E1055" s="92">
        <v>2</v>
      </c>
      <c r="F1055" s="91" t="s">
        <v>1185</v>
      </c>
      <c r="H1055" s="3">
        <f>E1055+SUMIF('BR DTG ADW'!C:C,C1055,'BR DTG ADW'!E:E)</f>
        <v>2</v>
      </c>
    </row>
    <row r="1056" spans="1:8" ht="15.75" customHeight="1">
      <c r="A1056" s="91" t="s">
        <v>10954</v>
      </c>
      <c r="B1056" s="91" t="s">
        <v>876</v>
      </c>
      <c r="C1056" s="91" t="s">
        <v>10954</v>
      </c>
      <c r="D1056" s="91" t="s">
        <v>10955</v>
      </c>
      <c r="E1056" s="92">
        <v>0</v>
      </c>
      <c r="F1056" s="91" t="s">
        <v>1185</v>
      </c>
      <c r="H1056" s="3">
        <f>E1056+SUMIF('BR DTG ADW'!C:C,C1056,'BR DTG ADW'!E:E)</f>
        <v>0</v>
      </c>
    </row>
    <row r="1057" spans="1:8" ht="15.75" customHeight="1">
      <c r="A1057" s="91" t="s">
        <v>9094</v>
      </c>
      <c r="B1057" s="91" t="s">
        <v>876</v>
      </c>
      <c r="C1057" s="91" t="s">
        <v>9094</v>
      </c>
      <c r="D1057" s="91" t="s">
        <v>10956</v>
      </c>
      <c r="E1057" s="92">
        <v>0</v>
      </c>
      <c r="F1057" s="91" t="s">
        <v>1185</v>
      </c>
      <c r="H1057" s="3">
        <f>E1057+SUMIF('BR DTG ADW'!C:C,C1057,'BR DTG ADW'!E:E)</f>
        <v>0</v>
      </c>
    </row>
    <row r="1058" spans="1:8" ht="15.75" customHeight="1">
      <c r="A1058" s="91" t="s">
        <v>3871</v>
      </c>
      <c r="B1058" s="91" t="s">
        <v>876</v>
      </c>
      <c r="C1058" s="91" t="s">
        <v>3871</v>
      </c>
      <c r="D1058" s="91" t="s">
        <v>10957</v>
      </c>
      <c r="E1058" s="92">
        <v>0</v>
      </c>
      <c r="F1058" s="91" t="s">
        <v>1185</v>
      </c>
      <c r="H1058" s="3">
        <f>E1058+SUMIF('BR DTG ADW'!C:C,C1058,'BR DTG ADW'!E:E)</f>
        <v>0</v>
      </c>
    </row>
    <row r="1059" spans="1:8" ht="15.75" customHeight="1">
      <c r="A1059" s="91" t="s">
        <v>10958</v>
      </c>
      <c r="B1059" s="91" t="s">
        <v>876</v>
      </c>
      <c r="C1059" s="91" t="s">
        <v>10958</v>
      </c>
      <c r="D1059" s="91" t="s">
        <v>10959</v>
      </c>
      <c r="E1059" s="92">
        <v>0</v>
      </c>
      <c r="F1059" s="91" t="s">
        <v>1185</v>
      </c>
      <c r="H1059" s="3">
        <f>E1059+SUMIF('BR DTG ADW'!C:C,C1059,'BR DTG ADW'!E:E)</f>
        <v>0</v>
      </c>
    </row>
    <row r="1060" spans="1:8" ht="15.75" customHeight="1">
      <c r="A1060" s="91" t="s">
        <v>3875</v>
      </c>
      <c r="B1060" s="91" t="s">
        <v>876</v>
      </c>
      <c r="C1060" s="91" t="s">
        <v>3875</v>
      </c>
      <c r="D1060" s="91" t="s">
        <v>10960</v>
      </c>
      <c r="E1060" s="92">
        <v>2</v>
      </c>
      <c r="F1060" s="91" t="s">
        <v>1185</v>
      </c>
      <c r="H1060" s="3">
        <f>E1060+SUMIF('BR DTG ADW'!C:C,C1060,'BR DTG ADW'!E:E)</f>
        <v>2</v>
      </c>
    </row>
    <row r="1061" spans="1:8" ht="15.75" customHeight="1">
      <c r="A1061" s="91" t="s">
        <v>3877</v>
      </c>
      <c r="B1061" s="91" t="s">
        <v>876</v>
      </c>
      <c r="C1061" s="91" t="s">
        <v>3877</v>
      </c>
      <c r="D1061" s="91" t="s">
        <v>3878</v>
      </c>
      <c r="E1061" s="92">
        <v>0</v>
      </c>
      <c r="F1061" s="91" t="s">
        <v>1185</v>
      </c>
      <c r="H1061" s="3">
        <f>E1061+SUMIF('BR DTG ADW'!C:C,C1061,'BR DTG ADW'!E:E)</f>
        <v>0</v>
      </c>
    </row>
    <row r="1062" spans="1:8" ht="15.75" customHeight="1">
      <c r="A1062" s="91" t="s">
        <v>3879</v>
      </c>
      <c r="B1062" s="91" t="s">
        <v>876</v>
      </c>
      <c r="C1062" s="91" t="s">
        <v>3879</v>
      </c>
      <c r="D1062" s="91" t="s">
        <v>3880</v>
      </c>
      <c r="E1062" s="92">
        <v>0</v>
      </c>
      <c r="F1062" s="91" t="s">
        <v>1185</v>
      </c>
      <c r="H1062" s="3">
        <f>E1062+SUMIF('BR DTG ADW'!C:C,C1062,'BR DTG ADW'!E:E)</f>
        <v>0</v>
      </c>
    </row>
    <row r="1063" spans="1:8" ht="15.75" customHeight="1">
      <c r="A1063" s="91" t="s">
        <v>1807</v>
      </c>
      <c r="B1063" s="91" t="s">
        <v>876</v>
      </c>
      <c r="C1063" s="91" t="s">
        <v>1807</v>
      </c>
      <c r="D1063" s="91" t="s">
        <v>1808</v>
      </c>
      <c r="E1063" s="92">
        <v>0</v>
      </c>
      <c r="F1063" s="91" t="s">
        <v>1185</v>
      </c>
      <c r="H1063" s="3">
        <f>E1063+SUMIF('BR DTG ADW'!C:C,C1063,'BR DTG ADW'!E:E)</f>
        <v>0</v>
      </c>
    </row>
    <row r="1064" spans="1:8" ht="15.75" customHeight="1">
      <c r="A1064" s="91" t="s">
        <v>1809</v>
      </c>
      <c r="B1064" s="91" t="s">
        <v>876</v>
      </c>
      <c r="C1064" s="91" t="s">
        <v>1809</v>
      </c>
      <c r="D1064" s="91" t="s">
        <v>1810</v>
      </c>
      <c r="E1064" s="92">
        <v>0</v>
      </c>
      <c r="F1064" s="91" t="s">
        <v>1185</v>
      </c>
      <c r="H1064" s="3">
        <f>E1064+SUMIF('BR DTG ADW'!C:C,C1064,'BR DTG ADW'!E:E)</f>
        <v>0</v>
      </c>
    </row>
    <row r="1065" spans="1:8" ht="15.75" customHeight="1">
      <c r="A1065" s="91" t="s">
        <v>9096</v>
      </c>
      <c r="B1065" s="91" t="s">
        <v>876</v>
      </c>
      <c r="C1065" s="91" t="s">
        <v>9096</v>
      </c>
      <c r="D1065" s="91" t="s">
        <v>10961</v>
      </c>
      <c r="E1065" s="92">
        <v>0</v>
      </c>
      <c r="F1065" s="91" t="s">
        <v>1185</v>
      </c>
      <c r="H1065" s="3">
        <f>E1065+SUMIF('BR DTG ADW'!C:C,C1065,'BR DTG ADW'!E:E)</f>
        <v>0</v>
      </c>
    </row>
    <row r="1066" spans="1:8" ht="15.75" customHeight="1">
      <c r="A1066" s="91" t="s">
        <v>3881</v>
      </c>
      <c r="B1066" s="91" t="s">
        <v>876</v>
      </c>
      <c r="C1066" s="91" t="s">
        <v>3881</v>
      </c>
      <c r="D1066" s="91" t="s">
        <v>3882</v>
      </c>
      <c r="E1066" s="92">
        <v>0</v>
      </c>
      <c r="F1066" s="91" t="s">
        <v>1185</v>
      </c>
      <c r="H1066" s="3">
        <f>E1066+SUMIF('BR DTG ADW'!C:C,C1066,'BR DTG ADW'!E:E)</f>
        <v>0</v>
      </c>
    </row>
    <row r="1067" spans="1:8" ht="15.75" customHeight="1">
      <c r="A1067" s="91" t="s">
        <v>3883</v>
      </c>
      <c r="B1067" s="91" t="s">
        <v>876</v>
      </c>
      <c r="C1067" s="91" t="s">
        <v>3883</v>
      </c>
      <c r="D1067" s="91" t="s">
        <v>3884</v>
      </c>
      <c r="E1067" s="92">
        <v>0</v>
      </c>
      <c r="F1067" s="91" t="s">
        <v>1185</v>
      </c>
      <c r="H1067" s="3">
        <f>E1067+SUMIF('BR DTG ADW'!C:C,C1067,'BR DTG ADW'!E:E)</f>
        <v>0</v>
      </c>
    </row>
    <row r="1068" spans="1:8" ht="15.75" customHeight="1">
      <c r="A1068" s="91" t="s">
        <v>3885</v>
      </c>
      <c r="B1068" s="91" t="s">
        <v>876</v>
      </c>
      <c r="C1068" s="91" t="s">
        <v>3885</v>
      </c>
      <c r="D1068" s="91" t="s">
        <v>10962</v>
      </c>
      <c r="E1068" s="92">
        <v>0</v>
      </c>
      <c r="F1068" s="91" t="s">
        <v>1185</v>
      </c>
      <c r="H1068" s="3">
        <f>E1068+SUMIF('BR DTG ADW'!C:C,C1068,'BR DTG ADW'!E:E)</f>
        <v>0</v>
      </c>
    </row>
    <row r="1069" spans="1:8" ht="15.75" customHeight="1">
      <c r="A1069" s="91" t="s">
        <v>294</v>
      </c>
      <c r="B1069" s="91" t="s">
        <v>984</v>
      </c>
      <c r="C1069" s="91" t="s">
        <v>294</v>
      </c>
      <c r="D1069" s="91" t="s">
        <v>1057</v>
      </c>
      <c r="E1069" s="92">
        <v>4</v>
      </c>
      <c r="F1069" s="91" t="s">
        <v>1185</v>
      </c>
      <c r="H1069" s="3">
        <f>E1069+SUMIF('BR DTG ADW'!C:C,C1069,'BR DTG ADW'!E:E)</f>
        <v>4</v>
      </c>
    </row>
    <row r="1070" spans="1:8" ht="15.75" customHeight="1">
      <c r="A1070" s="91" t="s">
        <v>1992</v>
      </c>
      <c r="B1070" s="91" t="s">
        <v>876</v>
      </c>
      <c r="C1070" s="91" t="s">
        <v>1992</v>
      </c>
      <c r="D1070" s="91" t="s">
        <v>1993</v>
      </c>
      <c r="E1070" s="92">
        <v>0</v>
      </c>
      <c r="F1070" s="91" t="s">
        <v>1185</v>
      </c>
      <c r="H1070" s="3">
        <f>E1070+SUMIF('BR DTG ADW'!C:C,C1070,'BR DTG ADW'!E:E)</f>
        <v>0</v>
      </c>
    </row>
    <row r="1071" spans="1:8" ht="15.75" customHeight="1">
      <c r="A1071" s="91" t="s">
        <v>1994</v>
      </c>
      <c r="B1071" s="91" t="s">
        <v>876</v>
      </c>
      <c r="C1071" s="91" t="s">
        <v>1994</v>
      </c>
      <c r="D1071" s="91" t="s">
        <v>1995</v>
      </c>
      <c r="E1071" s="92">
        <v>0</v>
      </c>
      <c r="F1071" s="91" t="s">
        <v>1185</v>
      </c>
      <c r="H1071" s="3">
        <f>E1071+SUMIF('BR DTG ADW'!C:C,C1071,'BR DTG ADW'!E:E)</f>
        <v>0</v>
      </c>
    </row>
    <row r="1072" spans="1:8" ht="15.75" customHeight="1">
      <c r="A1072" s="91" t="s">
        <v>1811</v>
      </c>
      <c r="B1072" s="91" t="s">
        <v>888</v>
      </c>
      <c r="C1072" s="91" t="s">
        <v>1811</v>
      </c>
      <c r="D1072" s="91" t="s">
        <v>9098</v>
      </c>
      <c r="E1072" s="92">
        <v>2</v>
      </c>
      <c r="F1072" s="91" t="s">
        <v>1185</v>
      </c>
      <c r="H1072" s="3">
        <f>E1072+SUMIF('BR DTG ADW'!C:C,C1072,'BR DTG ADW'!E:E)</f>
        <v>2</v>
      </c>
    </row>
    <row r="1073" spans="1:8" ht="15.75" customHeight="1">
      <c r="A1073" s="91" t="s">
        <v>3889</v>
      </c>
      <c r="B1073" s="91" t="s">
        <v>888</v>
      </c>
      <c r="C1073" s="91" t="s">
        <v>3889</v>
      </c>
      <c r="D1073" s="91" t="s">
        <v>9099</v>
      </c>
      <c r="E1073" s="92">
        <v>2</v>
      </c>
      <c r="F1073" s="91" t="s">
        <v>1185</v>
      </c>
      <c r="H1073" s="3">
        <f>E1073+SUMIF('BR DTG ADW'!C:C,C1073,'BR DTG ADW'!E:E)</f>
        <v>2</v>
      </c>
    </row>
    <row r="1074" spans="1:8" ht="15.75" customHeight="1">
      <c r="A1074" s="91" t="s">
        <v>1996</v>
      </c>
      <c r="B1074" s="91" t="s">
        <v>876</v>
      </c>
      <c r="C1074" s="91" t="s">
        <v>1996</v>
      </c>
      <c r="D1074" s="91" t="s">
        <v>1997</v>
      </c>
      <c r="E1074" s="92">
        <v>0</v>
      </c>
      <c r="F1074" s="91" t="s">
        <v>1185</v>
      </c>
      <c r="H1074" s="3">
        <f>E1074+SUMIF('BR DTG ADW'!C:C,C1074,'BR DTG ADW'!E:E)</f>
        <v>0</v>
      </c>
    </row>
    <row r="1075" spans="1:8" ht="15.75" customHeight="1">
      <c r="A1075" s="91" t="s">
        <v>295</v>
      </c>
      <c r="B1075" s="91" t="s">
        <v>898</v>
      </c>
      <c r="C1075" s="91" t="s">
        <v>295</v>
      </c>
      <c r="D1075" s="91" t="s">
        <v>1058</v>
      </c>
      <c r="E1075" s="92">
        <v>0</v>
      </c>
      <c r="F1075" s="91" t="s">
        <v>1185</v>
      </c>
      <c r="H1075" s="3">
        <f>E1075+SUMIF('BR DTG ADW'!C:C,C1075,'BR DTG ADW'!E:E)</f>
        <v>0</v>
      </c>
    </row>
    <row r="1076" spans="1:8" ht="15.75" customHeight="1">
      <c r="A1076" s="91" t="s">
        <v>10963</v>
      </c>
      <c r="B1076" s="91" t="s">
        <v>876</v>
      </c>
      <c r="C1076" s="91" t="s">
        <v>10963</v>
      </c>
      <c r="D1076" s="91" t="s">
        <v>10964</v>
      </c>
      <c r="E1076" s="92">
        <v>0</v>
      </c>
      <c r="F1076" s="91" t="s">
        <v>1185</v>
      </c>
      <c r="H1076" s="3">
        <f>E1076+SUMIF('BR DTG ADW'!C:C,C1076,'BR DTG ADW'!E:E)</f>
        <v>0</v>
      </c>
    </row>
    <row r="1077" spans="1:8" ht="15.75" customHeight="1">
      <c r="A1077" s="91" t="s">
        <v>3891</v>
      </c>
      <c r="B1077" s="91" t="s">
        <v>898</v>
      </c>
      <c r="C1077" s="91" t="s">
        <v>3891</v>
      </c>
      <c r="D1077" s="91" t="s">
        <v>3892</v>
      </c>
      <c r="E1077" s="92">
        <v>2</v>
      </c>
      <c r="F1077" s="91" t="s">
        <v>1185</v>
      </c>
      <c r="H1077" s="3">
        <f>E1077+SUMIF('BR DTG ADW'!C:C,C1077,'BR DTG ADW'!E:E)</f>
        <v>2</v>
      </c>
    </row>
    <row r="1078" spans="1:8" ht="15.75" customHeight="1">
      <c r="A1078" s="91" t="s">
        <v>9100</v>
      </c>
      <c r="B1078" s="91" t="s">
        <v>876</v>
      </c>
      <c r="C1078" s="91" t="s">
        <v>9100</v>
      </c>
      <c r="D1078" s="91" t="s">
        <v>10965</v>
      </c>
      <c r="E1078" s="92">
        <v>0</v>
      </c>
      <c r="F1078" s="91" t="s">
        <v>1185</v>
      </c>
      <c r="H1078" s="3">
        <f>E1078+SUMIF('BR DTG ADW'!C:C,C1078,'BR DTG ADW'!E:E)</f>
        <v>0</v>
      </c>
    </row>
    <row r="1079" spans="1:8" ht="15.75" customHeight="1">
      <c r="A1079" s="91" t="s">
        <v>3897</v>
      </c>
      <c r="B1079" s="91" t="s">
        <v>876</v>
      </c>
      <c r="C1079" s="91" t="s">
        <v>3897</v>
      </c>
      <c r="D1079" s="91" t="s">
        <v>3898</v>
      </c>
      <c r="E1079" s="92">
        <v>0</v>
      </c>
      <c r="F1079" s="91" t="s">
        <v>1185</v>
      </c>
      <c r="H1079" s="3">
        <f>E1079+SUMIF('BR DTG ADW'!C:C,C1079,'BR DTG ADW'!E:E)</f>
        <v>0</v>
      </c>
    </row>
    <row r="1080" spans="1:8" ht="15.75" customHeight="1">
      <c r="A1080" s="91" t="s">
        <v>3899</v>
      </c>
      <c r="B1080" s="91" t="s">
        <v>876</v>
      </c>
      <c r="C1080" s="91" t="s">
        <v>3899</v>
      </c>
      <c r="D1080" s="91" t="s">
        <v>3900</v>
      </c>
      <c r="E1080" s="92">
        <v>0</v>
      </c>
      <c r="F1080" s="91" t="s">
        <v>1185</v>
      </c>
      <c r="H1080" s="3">
        <f>E1080+SUMIF('BR DTG ADW'!C:C,C1080,'BR DTG ADW'!E:E)</f>
        <v>0</v>
      </c>
    </row>
    <row r="1081" spans="1:8" ht="15.75" customHeight="1">
      <c r="A1081" s="91" t="s">
        <v>3901</v>
      </c>
      <c r="B1081" s="91" t="s">
        <v>898</v>
      </c>
      <c r="C1081" s="91" t="s">
        <v>3901</v>
      </c>
      <c r="D1081" s="91" t="s">
        <v>3902</v>
      </c>
      <c r="E1081" s="92">
        <v>3</v>
      </c>
      <c r="F1081" s="91" t="s">
        <v>1185</v>
      </c>
      <c r="H1081" s="3">
        <f>E1081+SUMIF('BR DTG ADW'!C:C,C1081,'BR DTG ADW'!E:E)</f>
        <v>3</v>
      </c>
    </row>
    <row r="1082" spans="1:8" ht="15.75" customHeight="1">
      <c r="A1082" s="91" t="s">
        <v>3903</v>
      </c>
      <c r="B1082" s="91" t="s">
        <v>876</v>
      </c>
      <c r="C1082" s="91" t="s">
        <v>3903</v>
      </c>
      <c r="D1082" s="91" t="s">
        <v>3904</v>
      </c>
      <c r="E1082" s="92">
        <v>0</v>
      </c>
      <c r="F1082" s="91" t="s">
        <v>1185</v>
      </c>
      <c r="H1082" s="3">
        <f>E1082+SUMIF('BR DTG ADW'!C:C,C1082,'BR DTG ADW'!E:E)</f>
        <v>0</v>
      </c>
    </row>
    <row r="1083" spans="1:8" ht="15.75" customHeight="1">
      <c r="A1083" s="91" t="s">
        <v>10966</v>
      </c>
      <c r="B1083" s="91" t="s">
        <v>876</v>
      </c>
      <c r="C1083" s="91" t="s">
        <v>10966</v>
      </c>
      <c r="D1083" s="91" t="s">
        <v>10967</v>
      </c>
      <c r="E1083" s="92">
        <v>0</v>
      </c>
      <c r="F1083" s="91" t="s">
        <v>1185</v>
      </c>
      <c r="H1083" s="3">
        <f>E1083+SUMIF('BR DTG ADW'!C:C,C1083,'BR DTG ADW'!E:E)</f>
        <v>0</v>
      </c>
    </row>
    <row r="1084" spans="1:8" ht="15.75" customHeight="1">
      <c r="A1084" s="91" t="s">
        <v>296</v>
      </c>
      <c r="B1084" s="91" t="s">
        <v>984</v>
      </c>
      <c r="C1084" s="91" t="s">
        <v>296</v>
      </c>
      <c r="D1084" s="91" t="s">
        <v>1059</v>
      </c>
      <c r="E1084" s="92">
        <v>2</v>
      </c>
      <c r="F1084" s="91" t="s">
        <v>1185</v>
      </c>
      <c r="H1084" s="3">
        <f>E1084+SUMIF('BR DTG ADW'!C:C,C1084,'BR DTG ADW'!E:E)</f>
        <v>2</v>
      </c>
    </row>
    <row r="1085" spans="1:8" ht="15.75" customHeight="1">
      <c r="A1085" s="91" t="s">
        <v>9103</v>
      </c>
      <c r="B1085" s="91" t="s">
        <v>876</v>
      </c>
      <c r="C1085" s="91" t="s">
        <v>9103</v>
      </c>
      <c r="D1085" s="91" t="s">
        <v>1059</v>
      </c>
      <c r="E1085" s="92">
        <v>0</v>
      </c>
      <c r="F1085" s="91" t="s">
        <v>1185</v>
      </c>
      <c r="H1085" s="3">
        <f>E1085+SUMIF('BR DTG ADW'!C:C,C1085,'BR DTG ADW'!E:E)</f>
        <v>0</v>
      </c>
    </row>
    <row r="1086" spans="1:8" ht="15.75" customHeight="1">
      <c r="A1086" s="91" t="s">
        <v>3907</v>
      </c>
      <c r="B1086" s="91" t="s">
        <v>876</v>
      </c>
      <c r="C1086" s="91" t="s">
        <v>3907</v>
      </c>
      <c r="D1086" s="91" t="s">
        <v>3908</v>
      </c>
      <c r="E1086" s="92">
        <v>0</v>
      </c>
      <c r="F1086" s="91" t="s">
        <v>1185</v>
      </c>
      <c r="H1086" s="3">
        <f>E1086+SUMIF('BR DTG ADW'!C:C,C1086,'BR DTG ADW'!E:E)</f>
        <v>0</v>
      </c>
    </row>
    <row r="1087" spans="1:8" ht="15.75" customHeight="1">
      <c r="A1087" s="91" t="s">
        <v>10968</v>
      </c>
      <c r="B1087" s="91" t="s">
        <v>876</v>
      </c>
      <c r="C1087" s="91" t="s">
        <v>10968</v>
      </c>
      <c r="D1087" s="91" t="s">
        <v>10969</v>
      </c>
      <c r="E1087" s="92">
        <v>0</v>
      </c>
      <c r="F1087" s="91" t="s">
        <v>1185</v>
      </c>
      <c r="H1087" s="3">
        <f>E1087+SUMIF('BR DTG ADW'!C:C,C1087,'BR DTG ADW'!E:E)</f>
        <v>0</v>
      </c>
    </row>
    <row r="1088" spans="1:8" ht="15.75" customHeight="1">
      <c r="A1088" s="91" t="s">
        <v>3913</v>
      </c>
      <c r="B1088" s="91" t="s">
        <v>984</v>
      </c>
      <c r="C1088" s="91" t="s">
        <v>3913</v>
      </c>
      <c r="D1088" s="91" t="s">
        <v>3914</v>
      </c>
      <c r="E1088" s="92">
        <v>2</v>
      </c>
      <c r="F1088" s="91" t="s">
        <v>1185</v>
      </c>
      <c r="H1088" s="3">
        <f>E1088+SUMIF('BR DTG ADW'!C:C,C1088,'BR DTG ADW'!E:E)</f>
        <v>2</v>
      </c>
    </row>
    <row r="1089" spans="1:8" ht="15.75" customHeight="1">
      <c r="A1089" s="91" t="s">
        <v>3915</v>
      </c>
      <c r="B1089" s="91" t="s">
        <v>876</v>
      </c>
      <c r="C1089" s="91" t="s">
        <v>3915</v>
      </c>
      <c r="D1089" s="91" t="s">
        <v>3916</v>
      </c>
      <c r="E1089" s="92">
        <v>0</v>
      </c>
      <c r="F1089" s="91" t="s">
        <v>1185</v>
      </c>
      <c r="H1089" s="3">
        <f>E1089+SUMIF('BR DTG ADW'!C:C,C1089,'BR DTG ADW'!E:E)</f>
        <v>0</v>
      </c>
    </row>
    <row r="1090" spans="1:8" ht="15.75" customHeight="1">
      <c r="A1090" s="91" t="s">
        <v>10970</v>
      </c>
      <c r="B1090" s="91" t="s">
        <v>876</v>
      </c>
      <c r="C1090" s="91" t="s">
        <v>10970</v>
      </c>
      <c r="D1090" s="91" t="s">
        <v>10971</v>
      </c>
      <c r="E1090" s="92">
        <v>0</v>
      </c>
      <c r="F1090" s="91" t="s">
        <v>1185</v>
      </c>
      <c r="H1090" s="3">
        <f>E1090+SUMIF('BR DTG ADW'!C:C,C1090,'BR DTG ADW'!E:E)</f>
        <v>0</v>
      </c>
    </row>
    <row r="1091" spans="1:8" ht="15.75" customHeight="1">
      <c r="A1091" s="91" t="s">
        <v>1627</v>
      </c>
      <c r="B1091" s="91" t="s">
        <v>876</v>
      </c>
      <c r="C1091" s="91" t="s">
        <v>1627</v>
      </c>
      <c r="D1091" s="91" t="s">
        <v>1628</v>
      </c>
      <c r="E1091" s="92">
        <v>0</v>
      </c>
      <c r="F1091" s="91" t="s">
        <v>1185</v>
      </c>
      <c r="H1091" s="3">
        <f>E1091+SUMIF('BR DTG ADW'!C:C,C1091,'BR DTG ADW'!E:E)</f>
        <v>0</v>
      </c>
    </row>
    <row r="1092" spans="1:8" ht="15.75" customHeight="1">
      <c r="A1092" s="91" t="s">
        <v>9105</v>
      </c>
      <c r="B1092" s="91" t="s">
        <v>876</v>
      </c>
      <c r="C1092" s="91" t="s">
        <v>9105</v>
      </c>
      <c r="D1092" s="91" t="s">
        <v>9106</v>
      </c>
      <c r="E1092" s="92">
        <v>0</v>
      </c>
      <c r="F1092" s="91" t="s">
        <v>1185</v>
      </c>
      <c r="H1092" s="3">
        <f>E1092+SUMIF('BR DTG ADW'!C:C,C1092,'BR DTG ADW'!E:E)</f>
        <v>0</v>
      </c>
    </row>
    <row r="1093" spans="1:8" ht="15.75" customHeight="1">
      <c r="A1093" s="91" t="s">
        <v>10972</v>
      </c>
      <c r="B1093" s="91" t="s">
        <v>876</v>
      </c>
      <c r="C1093" s="91" t="s">
        <v>10972</v>
      </c>
      <c r="D1093" s="91" t="s">
        <v>10973</v>
      </c>
      <c r="E1093" s="92">
        <v>0</v>
      </c>
      <c r="F1093" s="91" t="s">
        <v>1185</v>
      </c>
      <c r="H1093" s="3">
        <f>E1093+SUMIF('BR DTG ADW'!C:C,C1093,'BR DTG ADW'!E:E)</f>
        <v>0</v>
      </c>
    </row>
    <row r="1094" spans="1:8" ht="15.75" customHeight="1">
      <c r="A1094" s="91" t="s">
        <v>3919</v>
      </c>
      <c r="B1094" s="91" t="s">
        <v>876</v>
      </c>
      <c r="C1094" s="91" t="s">
        <v>3919</v>
      </c>
      <c r="D1094" s="91" t="s">
        <v>3920</v>
      </c>
      <c r="E1094" s="92">
        <v>0</v>
      </c>
      <c r="F1094" s="91" t="s">
        <v>1185</v>
      </c>
      <c r="H1094" s="3">
        <f>E1094+SUMIF('BR DTG ADW'!C:C,C1094,'BR DTG ADW'!E:E)</f>
        <v>0</v>
      </c>
    </row>
    <row r="1095" spans="1:8" ht="15.75" customHeight="1">
      <c r="A1095" s="91" t="s">
        <v>3921</v>
      </c>
      <c r="B1095" s="91" t="s">
        <v>876</v>
      </c>
      <c r="C1095" s="91" t="s">
        <v>3921</v>
      </c>
      <c r="D1095" s="91" t="s">
        <v>3922</v>
      </c>
      <c r="E1095" s="92">
        <v>0</v>
      </c>
      <c r="F1095" s="91" t="s">
        <v>1185</v>
      </c>
      <c r="H1095" s="3">
        <f>E1095+SUMIF('BR DTG ADW'!C:C,C1095,'BR DTG ADW'!E:E)</f>
        <v>0</v>
      </c>
    </row>
    <row r="1096" spans="1:8" ht="15.75" customHeight="1">
      <c r="A1096" s="91" t="s">
        <v>3923</v>
      </c>
      <c r="B1096" s="91" t="s">
        <v>876</v>
      </c>
      <c r="C1096" s="91" t="s">
        <v>3923</v>
      </c>
      <c r="D1096" s="91" t="s">
        <v>3924</v>
      </c>
      <c r="E1096" s="92">
        <v>0</v>
      </c>
      <c r="F1096" s="91" t="s">
        <v>1185</v>
      </c>
      <c r="H1096" s="3">
        <f>E1096+SUMIF('BR DTG ADW'!C:C,C1096,'BR DTG ADW'!E:E)</f>
        <v>0</v>
      </c>
    </row>
    <row r="1097" spans="1:8" ht="15.75" customHeight="1">
      <c r="A1097" s="91" t="s">
        <v>3925</v>
      </c>
      <c r="B1097" s="91" t="s">
        <v>876</v>
      </c>
      <c r="C1097" s="91" t="s">
        <v>3925</v>
      </c>
      <c r="D1097" s="91" t="s">
        <v>3926</v>
      </c>
      <c r="E1097" s="92">
        <v>0</v>
      </c>
      <c r="F1097" s="91" t="s">
        <v>1185</v>
      </c>
      <c r="H1097" s="3">
        <f>E1097+SUMIF('BR DTG ADW'!C:C,C1097,'BR DTG ADW'!E:E)</f>
        <v>0</v>
      </c>
    </row>
    <row r="1098" spans="1:8" ht="15.75" customHeight="1">
      <c r="A1098" s="91" t="s">
        <v>3927</v>
      </c>
      <c r="B1098" s="91" t="s">
        <v>876</v>
      </c>
      <c r="C1098" s="91" t="s">
        <v>3927</v>
      </c>
      <c r="D1098" s="91" t="s">
        <v>3928</v>
      </c>
      <c r="E1098" s="92">
        <v>0</v>
      </c>
      <c r="F1098" s="91" t="s">
        <v>1185</v>
      </c>
      <c r="H1098" s="3">
        <f>E1098+SUMIF('BR DTG ADW'!C:C,C1098,'BR DTG ADW'!E:E)</f>
        <v>0</v>
      </c>
    </row>
    <row r="1099" spans="1:8" ht="15.75" customHeight="1">
      <c r="A1099" s="91" t="s">
        <v>9109</v>
      </c>
      <c r="B1099" s="91" t="s">
        <v>876</v>
      </c>
      <c r="C1099" s="91" t="s">
        <v>9109</v>
      </c>
      <c r="D1099" s="91" t="s">
        <v>9110</v>
      </c>
      <c r="E1099" s="92">
        <v>0</v>
      </c>
      <c r="F1099" s="91" t="s">
        <v>1185</v>
      </c>
      <c r="H1099" s="3">
        <f>E1099+SUMIF('BR DTG ADW'!C:C,C1099,'BR DTG ADW'!E:E)</f>
        <v>0</v>
      </c>
    </row>
    <row r="1100" spans="1:8" ht="15.75" customHeight="1">
      <c r="A1100" s="91" t="s">
        <v>3929</v>
      </c>
      <c r="B1100" s="91" t="s">
        <v>876</v>
      </c>
      <c r="C1100" s="91" t="s">
        <v>3929</v>
      </c>
      <c r="D1100" s="91" t="s">
        <v>3930</v>
      </c>
      <c r="E1100" s="92">
        <v>0</v>
      </c>
      <c r="F1100" s="91" t="s">
        <v>1185</v>
      </c>
      <c r="H1100" s="3">
        <f>E1100+SUMIF('BR DTG ADW'!C:C,C1100,'BR DTG ADW'!E:E)</f>
        <v>0</v>
      </c>
    </row>
    <row r="1101" spans="1:8" ht="15.75" customHeight="1">
      <c r="A1101" s="91" t="s">
        <v>3931</v>
      </c>
      <c r="B1101" s="91" t="s">
        <v>876</v>
      </c>
      <c r="C1101" s="91" t="s">
        <v>3931</v>
      </c>
      <c r="D1101" s="91" t="s">
        <v>3932</v>
      </c>
      <c r="E1101" s="92">
        <v>0</v>
      </c>
      <c r="F1101" s="91" t="s">
        <v>1185</v>
      </c>
      <c r="H1101" s="3">
        <f>E1101+SUMIF('BR DTG ADW'!C:C,C1101,'BR DTG ADW'!E:E)</f>
        <v>0</v>
      </c>
    </row>
    <row r="1102" spans="1:8" ht="15.75" customHeight="1">
      <c r="A1102" s="91" t="s">
        <v>3935</v>
      </c>
      <c r="B1102" s="91" t="s">
        <v>876</v>
      </c>
      <c r="C1102" s="91" t="s">
        <v>3935</v>
      </c>
      <c r="D1102" s="91" t="s">
        <v>3936</v>
      </c>
      <c r="E1102" s="92">
        <v>0</v>
      </c>
      <c r="F1102" s="91" t="s">
        <v>1185</v>
      </c>
      <c r="H1102" s="3">
        <f>E1102+SUMIF('BR DTG ADW'!C:C,C1102,'BR DTG ADW'!E:E)</f>
        <v>0</v>
      </c>
    </row>
    <row r="1103" spans="1:8" ht="15.75" customHeight="1">
      <c r="A1103" s="91" t="s">
        <v>10974</v>
      </c>
      <c r="B1103" s="91" t="s">
        <v>876</v>
      </c>
      <c r="C1103" s="91" t="s">
        <v>10974</v>
      </c>
      <c r="D1103" s="91" t="s">
        <v>10975</v>
      </c>
      <c r="E1103" s="92">
        <v>0</v>
      </c>
      <c r="F1103" s="91" t="s">
        <v>1185</v>
      </c>
      <c r="H1103" s="3">
        <f>E1103+SUMIF('BR DTG ADW'!C:C,C1103,'BR DTG ADW'!E:E)</f>
        <v>0</v>
      </c>
    </row>
    <row r="1104" spans="1:8" ht="15.75" customHeight="1">
      <c r="A1104" s="91" t="s">
        <v>529</v>
      </c>
      <c r="B1104" s="91" t="s">
        <v>876</v>
      </c>
      <c r="C1104" s="91" t="s">
        <v>529</v>
      </c>
      <c r="D1104" s="91" t="s">
        <v>10976</v>
      </c>
      <c r="E1104" s="92">
        <v>0</v>
      </c>
      <c r="F1104" s="91" t="s">
        <v>1185</v>
      </c>
      <c r="H1104" s="3">
        <f>E1104+SUMIF('BR DTG ADW'!C:C,C1104,'BR DTG ADW'!E:E)</f>
        <v>0</v>
      </c>
    </row>
    <row r="1105" spans="1:8" ht="15.75" customHeight="1">
      <c r="A1105" s="91" t="s">
        <v>3943</v>
      </c>
      <c r="B1105" s="91" t="s">
        <v>876</v>
      </c>
      <c r="C1105" s="91" t="s">
        <v>3943</v>
      </c>
      <c r="D1105" s="91" t="s">
        <v>9114</v>
      </c>
      <c r="E1105" s="92">
        <v>0</v>
      </c>
      <c r="F1105" s="91" t="s">
        <v>1185</v>
      </c>
      <c r="H1105" s="3">
        <f>E1105+SUMIF('BR DTG ADW'!C:C,C1105,'BR DTG ADW'!E:E)</f>
        <v>0</v>
      </c>
    </row>
    <row r="1106" spans="1:8" ht="15.75" customHeight="1">
      <c r="A1106" s="91" t="s">
        <v>1998</v>
      </c>
      <c r="B1106" s="91" t="s">
        <v>876</v>
      </c>
      <c r="C1106" s="91" t="s">
        <v>1998</v>
      </c>
      <c r="D1106" s="91" t="s">
        <v>1999</v>
      </c>
      <c r="E1106" s="92">
        <v>0</v>
      </c>
      <c r="F1106" s="91" t="s">
        <v>1185</v>
      </c>
      <c r="H1106" s="3">
        <f>E1106+SUMIF('BR DTG ADW'!C:C,C1106,'BR DTG ADW'!E:E)</f>
        <v>0</v>
      </c>
    </row>
    <row r="1107" spans="1:8" ht="15.75" customHeight="1">
      <c r="A1107" s="91" t="s">
        <v>9115</v>
      </c>
      <c r="B1107" s="91" t="s">
        <v>876</v>
      </c>
      <c r="C1107" s="91" t="s">
        <v>9115</v>
      </c>
      <c r="D1107" s="91" t="s">
        <v>9116</v>
      </c>
      <c r="E1107" s="92">
        <v>0</v>
      </c>
      <c r="F1107" s="91" t="s">
        <v>1185</v>
      </c>
      <c r="H1107" s="3">
        <f>E1107+SUMIF('BR DTG ADW'!C:C,C1107,'BR DTG ADW'!E:E)</f>
        <v>0</v>
      </c>
    </row>
    <row r="1108" spans="1:8" ht="15.75" customHeight="1">
      <c r="A1108" s="91" t="s">
        <v>3948</v>
      </c>
      <c r="B1108" s="91" t="s">
        <v>876</v>
      </c>
      <c r="C1108" s="91" t="s">
        <v>3948</v>
      </c>
      <c r="D1108" s="91" t="s">
        <v>9117</v>
      </c>
      <c r="E1108" s="92">
        <v>0</v>
      </c>
      <c r="F1108" s="91" t="s">
        <v>1185</v>
      </c>
      <c r="H1108" s="3">
        <f>E1108+SUMIF('BR DTG ADW'!C:C,C1108,'BR DTG ADW'!E:E)</f>
        <v>0</v>
      </c>
    </row>
    <row r="1109" spans="1:8" ht="15.75" customHeight="1">
      <c r="A1109" s="91" t="s">
        <v>3950</v>
      </c>
      <c r="B1109" s="91" t="s">
        <v>876</v>
      </c>
      <c r="C1109" s="91" t="s">
        <v>3950</v>
      </c>
      <c r="D1109" s="91" t="s">
        <v>9118</v>
      </c>
      <c r="E1109" s="92">
        <v>0</v>
      </c>
      <c r="F1109" s="91" t="s">
        <v>1185</v>
      </c>
      <c r="H1109" s="3">
        <f>E1109+SUMIF('BR DTG ADW'!C:C,C1109,'BR DTG ADW'!E:E)</f>
        <v>0</v>
      </c>
    </row>
    <row r="1110" spans="1:8" ht="15.75" customHeight="1">
      <c r="A1110" s="91" t="s">
        <v>10977</v>
      </c>
      <c r="B1110" s="91" t="s">
        <v>876</v>
      </c>
      <c r="C1110" s="91" t="s">
        <v>10977</v>
      </c>
      <c r="D1110" s="91" t="s">
        <v>9120</v>
      </c>
      <c r="E1110" s="92">
        <v>0</v>
      </c>
      <c r="F1110" s="91" t="s">
        <v>1185</v>
      </c>
      <c r="H1110" s="3">
        <f>E1110+SUMIF('BR DTG ADW'!C:C,C1110,'BR DTG ADW'!E:E)</f>
        <v>0</v>
      </c>
    </row>
    <row r="1111" spans="1:8" ht="15.75" customHeight="1">
      <c r="A1111" s="91" t="s">
        <v>10978</v>
      </c>
      <c r="B1111" s="91" t="s">
        <v>876</v>
      </c>
      <c r="C1111" s="91" t="s">
        <v>10978</v>
      </c>
      <c r="D1111" s="91" t="s">
        <v>10979</v>
      </c>
      <c r="E1111" s="92">
        <v>0</v>
      </c>
      <c r="F1111" s="91" t="s">
        <v>1185</v>
      </c>
      <c r="H1111" s="3">
        <f>E1111+SUMIF('BR DTG ADW'!C:C,C1111,'BR DTG ADW'!E:E)</f>
        <v>0</v>
      </c>
    </row>
    <row r="1112" spans="1:8" ht="15.75" customHeight="1">
      <c r="A1112" s="91" t="s">
        <v>10980</v>
      </c>
      <c r="B1112" s="91" t="s">
        <v>876</v>
      </c>
      <c r="C1112" s="91" t="s">
        <v>10980</v>
      </c>
      <c r="D1112" s="91" t="s">
        <v>10981</v>
      </c>
      <c r="E1112" s="92">
        <v>0</v>
      </c>
      <c r="F1112" s="91" t="s">
        <v>1185</v>
      </c>
      <c r="H1112" s="3">
        <f>E1112+SUMIF('BR DTG ADW'!C:C,C1112,'BR DTG ADW'!E:E)</f>
        <v>0</v>
      </c>
    </row>
    <row r="1113" spans="1:8" ht="15.75" customHeight="1">
      <c r="A1113" s="91" t="s">
        <v>9121</v>
      </c>
      <c r="B1113" s="91" t="s">
        <v>876</v>
      </c>
      <c r="C1113" s="91" t="s">
        <v>9121</v>
      </c>
      <c r="D1113" s="91" t="s">
        <v>9122</v>
      </c>
      <c r="E1113" s="92">
        <v>0</v>
      </c>
      <c r="F1113" s="91" t="s">
        <v>1185</v>
      </c>
      <c r="H1113" s="3">
        <f>E1113+SUMIF('BR DTG ADW'!C:C,C1113,'BR DTG ADW'!E:E)</f>
        <v>0</v>
      </c>
    </row>
    <row r="1114" spans="1:8" ht="15.75" customHeight="1">
      <c r="A1114" s="91" t="s">
        <v>504</v>
      </c>
      <c r="B1114" s="91" t="s">
        <v>884</v>
      </c>
      <c r="C1114" s="91" t="s">
        <v>504</v>
      </c>
      <c r="D1114" s="91" t="s">
        <v>1060</v>
      </c>
      <c r="E1114" s="92">
        <v>1</v>
      </c>
      <c r="F1114" s="91" t="s">
        <v>1185</v>
      </c>
      <c r="H1114" s="3">
        <f>E1114+SUMIF('BR DTG ADW'!C:C,C1114,'BR DTG ADW'!E:E)</f>
        <v>1</v>
      </c>
    </row>
    <row r="1115" spans="1:8" ht="15.75" customHeight="1">
      <c r="A1115" s="91" t="s">
        <v>1633</v>
      </c>
      <c r="B1115" s="91" t="s">
        <v>876</v>
      </c>
      <c r="C1115" s="91" t="s">
        <v>1633</v>
      </c>
      <c r="D1115" s="91" t="s">
        <v>1719</v>
      </c>
      <c r="E1115" s="92">
        <v>0</v>
      </c>
      <c r="F1115" s="91" t="s">
        <v>1185</v>
      </c>
      <c r="H1115" s="3">
        <f>E1115+SUMIF('BR DTG ADW'!C:C,C1115,'BR DTG ADW'!E:E)</f>
        <v>0</v>
      </c>
    </row>
    <row r="1116" spans="1:8" ht="15.75" customHeight="1">
      <c r="A1116" s="91" t="s">
        <v>9123</v>
      </c>
      <c r="B1116" s="91" t="s">
        <v>876</v>
      </c>
      <c r="C1116" s="91" t="s">
        <v>9123</v>
      </c>
      <c r="D1116" s="91" t="s">
        <v>10982</v>
      </c>
      <c r="E1116" s="92">
        <v>0</v>
      </c>
      <c r="F1116" s="91" t="s">
        <v>1185</v>
      </c>
      <c r="H1116" s="3">
        <f>E1116+SUMIF('BR DTG ADW'!C:C,C1116,'BR DTG ADW'!E:E)</f>
        <v>0</v>
      </c>
    </row>
    <row r="1117" spans="1:8" ht="15.75" customHeight="1">
      <c r="A1117" s="91" t="s">
        <v>3958</v>
      </c>
      <c r="B1117" s="91" t="s">
        <v>876</v>
      </c>
      <c r="C1117" s="91" t="s">
        <v>3958</v>
      </c>
      <c r="D1117" s="91" t="s">
        <v>10983</v>
      </c>
      <c r="E1117" s="92">
        <v>0</v>
      </c>
      <c r="F1117" s="91" t="s">
        <v>1185</v>
      </c>
      <c r="H1117" s="3">
        <f>E1117+SUMIF('BR DTG ADW'!C:C,C1117,'BR DTG ADW'!E:E)</f>
        <v>0</v>
      </c>
    </row>
    <row r="1118" spans="1:8" ht="15.75" customHeight="1">
      <c r="A1118" s="91" t="s">
        <v>3960</v>
      </c>
      <c r="B1118" s="91" t="s">
        <v>876</v>
      </c>
      <c r="C1118" s="91" t="s">
        <v>3960</v>
      </c>
      <c r="D1118" s="91" t="s">
        <v>3961</v>
      </c>
      <c r="E1118" s="92">
        <v>0</v>
      </c>
      <c r="F1118" s="91" t="s">
        <v>1185</v>
      </c>
      <c r="H1118" s="3">
        <f>E1118+SUMIF('BR DTG ADW'!C:C,C1118,'BR DTG ADW'!E:E)</f>
        <v>0</v>
      </c>
    </row>
    <row r="1119" spans="1:8" ht="15.75" customHeight="1">
      <c r="A1119" s="91" t="s">
        <v>672</v>
      </c>
      <c r="B1119" s="91" t="s">
        <v>884</v>
      </c>
      <c r="C1119" s="91" t="s">
        <v>672</v>
      </c>
      <c r="D1119" s="91" t="s">
        <v>1061</v>
      </c>
      <c r="E1119" s="92">
        <v>1</v>
      </c>
      <c r="F1119" s="91" t="s">
        <v>1185</v>
      </c>
      <c r="H1119" s="3">
        <f>E1119+SUMIF('BR DTG ADW'!C:C,C1119,'BR DTG ADW'!E:E)</f>
        <v>1</v>
      </c>
    </row>
    <row r="1120" spans="1:8" ht="15.75" customHeight="1">
      <c r="A1120" s="91" t="s">
        <v>505</v>
      </c>
      <c r="B1120" s="91" t="s">
        <v>884</v>
      </c>
      <c r="C1120" s="91" t="s">
        <v>505</v>
      </c>
      <c r="D1120" s="91" t="s">
        <v>1062</v>
      </c>
      <c r="E1120" s="92">
        <v>1</v>
      </c>
      <c r="F1120" s="91" t="s">
        <v>1185</v>
      </c>
      <c r="H1120" s="3">
        <f>E1120+SUMIF('BR DTG ADW'!C:C,C1120,'BR DTG ADW'!E:E)</f>
        <v>1</v>
      </c>
    </row>
    <row r="1121" spans="1:8" ht="15.75" customHeight="1">
      <c r="A1121" s="91" t="s">
        <v>1634</v>
      </c>
      <c r="B1121" s="91" t="s">
        <v>876</v>
      </c>
      <c r="C1121" s="91" t="s">
        <v>1634</v>
      </c>
      <c r="D1121" s="91" t="s">
        <v>10984</v>
      </c>
      <c r="E1121" s="92">
        <v>0</v>
      </c>
      <c r="F1121" s="91" t="s">
        <v>1185</v>
      </c>
      <c r="H1121" s="3">
        <f>E1121+SUMIF('BR DTG ADW'!C:C,C1121,'BR DTG ADW'!E:E)</f>
        <v>0</v>
      </c>
    </row>
    <row r="1122" spans="1:8" ht="15.75" customHeight="1">
      <c r="A1122" s="91" t="s">
        <v>297</v>
      </c>
      <c r="B1122" s="91" t="s">
        <v>884</v>
      </c>
      <c r="C1122" s="91" t="s">
        <v>297</v>
      </c>
      <c r="D1122" s="91" t="s">
        <v>1063</v>
      </c>
      <c r="E1122" s="92">
        <v>1</v>
      </c>
      <c r="F1122" s="91" t="s">
        <v>1185</v>
      </c>
      <c r="H1122" s="3">
        <f>E1122+SUMIF('BR DTG ADW'!C:C,C1122,'BR DTG ADW'!E:E)</f>
        <v>1</v>
      </c>
    </row>
    <row r="1123" spans="1:8" ht="15.75" customHeight="1">
      <c r="A1123" s="91" t="s">
        <v>10985</v>
      </c>
      <c r="B1123" s="91" t="s">
        <v>876</v>
      </c>
      <c r="C1123" s="91" t="s">
        <v>10985</v>
      </c>
      <c r="D1123" s="91" t="s">
        <v>10986</v>
      </c>
      <c r="E1123" s="92">
        <v>0</v>
      </c>
      <c r="F1123" s="91" t="s">
        <v>1185</v>
      </c>
      <c r="H1123" s="3">
        <f>E1123+SUMIF('BR DTG ADW'!C:C,C1123,'BR DTG ADW'!E:E)</f>
        <v>0</v>
      </c>
    </row>
    <row r="1124" spans="1:8" ht="15.75" customHeight="1">
      <c r="A1124" s="91" t="s">
        <v>3966</v>
      </c>
      <c r="B1124" s="91" t="s">
        <v>876</v>
      </c>
      <c r="C1124" s="91" t="s">
        <v>3966</v>
      </c>
      <c r="D1124" s="91" t="s">
        <v>10987</v>
      </c>
      <c r="E1124" s="92">
        <v>0</v>
      </c>
      <c r="F1124" s="91" t="s">
        <v>1185</v>
      </c>
      <c r="H1124" s="3">
        <f>E1124+SUMIF('BR DTG ADW'!C:C,C1124,'BR DTG ADW'!E:E)</f>
        <v>0</v>
      </c>
    </row>
    <row r="1125" spans="1:8" ht="15.75" customHeight="1">
      <c r="A1125" s="91" t="s">
        <v>1813</v>
      </c>
      <c r="B1125" s="91" t="s">
        <v>876</v>
      </c>
      <c r="C1125" s="91" t="s">
        <v>1813</v>
      </c>
      <c r="D1125" s="91" t="s">
        <v>9126</v>
      </c>
      <c r="E1125" s="92">
        <v>0</v>
      </c>
      <c r="F1125" s="91" t="s">
        <v>1185</v>
      </c>
      <c r="H1125" s="3">
        <f>E1125+SUMIF('BR DTG ADW'!C:C,C1125,'BR DTG ADW'!E:E)</f>
        <v>0</v>
      </c>
    </row>
    <row r="1126" spans="1:8" ht="15.75" customHeight="1">
      <c r="A1126" s="91" t="s">
        <v>506</v>
      </c>
      <c r="B1126" s="91" t="s">
        <v>876</v>
      </c>
      <c r="C1126" s="91" t="s">
        <v>506</v>
      </c>
      <c r="D1126" s="91" t="s">
        <v>1064</v>
      </c>
      <c r="E1126" s="92">
        <v>1</v>
      </c>
      <c r="F1126" s="91" t="s">
        <v>1185</v>
      </c>
      <c r="H1126" s="3">
        <f>E1126+SUMIF('BR DTG ADW'!C:C,C1126,'BR DTG ADW'!E:E)</f>
        <v>1</v>
      </c>
    </row>
    <row r="1127" spans="1:8" ht="15.75" customHeight="1">
      <c r="A1127" s="91" t="s">
        <v>507</v>
      </c>
      <c r="B1127" s="91" t="s">
        <v>884</v>
      </c>
      <c r="C1127" s="91" t="s">
        <v>507</v>
      </c>
      <c r="D1127" s="91" t="s">
        <v>1065</v>
      </c>
      <c r="E1127" s="92">
        <v>1</v>
      </c>
      <c r="F1127" s="91" t="s">
        <v>1185</v>
      </c>
      <c r="H1127" s="3">
        <f>E1127+SUMIF('BR DTG ADW'!C:C,C1127,'BR DTG ADW'!E:E)</f>
        <v>1</v>
      </c>
    </row>
    <row r="1128" spans="1:8" ht="15.75" customHeight="1">
      <c r="A1128" s="91" t="s">
        <v>298</v>
      </c>
      <c r="B1128" s="91" t="s">
        <v>884</v>
      </c>
      <c r="C1128" s="91" t="s">
        <v>298</v>
      </c>
      <c r="D1128" s="91" t="s">
        <v>1066</v>
      </c>
      <c r="E1128" s="92">
        <v>1</v>
      </c>
      <c r="F1128" s="91" t="s">
        <v>1185</v>
      </c>
      <c r="H1128" s="3">
        <f>E1128+SUMIF('BR DTG ADW'!C:C,C1128,'BR DTG ADW'!E:E)</f>
        <v>1</v>
      </c>
    </row>
    <row r="1129" spans="1:8" ht="15.75" customHeight="1">
      <c r="A1129" s="91" t="s">
        <v>299</v>
      </c>
      <c r="B1129" s="91" t="s">
        <v>884</v>
      </c>
      <c r="C1129" s="91" t="s">
        <v>299</v>
      </c>
      <c r="D1129" s="91" t="s">
        <v>1067</v>
      </c>
      <c r="E1129" s="92">
        <v>2</v>
      </c>
      <c r="F1129" s="91" t="s">
        <v>1185</v>
      </c>
      <c r="H1129" s="3">
        <f>E1129+SUMIF('BR DTG ADW'!C:C,C1129,'BR DTG ADW'!E:E)</f>
        <v>2</v>
      </c>
    </row>
    <row r="1130" spans="1:8" ht="15.75" customHeight="1">
      <c r="A1130" s="91" t="s">
        <v>3970</v>
      </c>
      <c r="B1130" s="91" t="s">
        <v>876</v>
      </c>
      <c r="C1130" s="91" t="s">
        <v>3970</v>
      </c>
      <c r="D1130" s="91" t="s">
        <v>3971</v>
      </c>
      <c r="E1130" s="92">
        <v>0</v>
      </c>
      <c r="F1130" s="91" t="s">
        <v>1185</v>
      </c>
      <c r="H1130" s="3">
        <f>E1130+SUMIF('BR DTG ADW'!C:C,C1130,'BR DTG ADW'!E:E)</f>
        <v>0</v>
      </c>
    </row>
    <row r="1131" spans="1:8" ht="15.75" customHeight="1">
      <c r="A1131" s="91" t="s">
        <v>300</v>
      </c>
      <c r="B1131" s="91" t="s">
        <v>884</v>
      </c>
      <c r="C1131" s="91" t="s">
        <v>300</v>
      </c>
      <c r="D1131" s="91" t="s">
        <v>1068</v>
      </c>
      <c r="E1131" s="92">
        <v>0</v>
      </c>
      <c r="F1131" s="91" t="s">
        <v>1185</v>
      </c>
      <c r="H1131" s="3">
        <f>E1131+SUMIF('BR DTG ADW'!C:C,C1131,'BR DTG ADW'!E:E)</f>
        <v>0</v>
      </c>
    </row>
    <row r="1132" spans="1:8" ht="15.75" customHeight="1">
      <c r="A1132" s="91" t="s">
        <v>673</v>
      </c>
      <c r="B1132" s="91" t="s">
        <v>884</v>
      </c>
      <c r="C1132" s="91" t="s">
        <v>673</v>
      </c>
      <c r="D1132" s="91" t="s">
        <v>1068</v>
      </c>
      <c r="E1132" s="92">
        <v>1</v>
      </c>
      <c r="F1132" s="91" t="s">
        <v>1185</v>
      </c>
      <c r="H1132" s="3">
        <f>E1132+SUMIF('BR DTG ADW'!C:C,C1132,'BR DTG ADW'!E:E)</f>
        <v>1</v>
      </c>
    </row>
    <row r="1133" spans="1:8" ht="15.75" customHeight="1">
      <c r="A1133" s="91" t="s">
        <v>1438</v>
      </c>
      <c r="B1133" s="91" t="s">
        <v>884</v>
      </c>
      <c r="C1133" s="91" t="s">
        <v>1438</v>
      </c>
      <c r="D1133" s="91" t="s">
        <v>1439</v>
      </c>
      <c r="E1133" s="92">
        <v>1</v>
      </c>
      <c r="F1133" s="91" t="s">
        <v>1185</v>
      </c>
      <c r="H1133" s="3">
        <f>E1133+SUMIF('BR DTG ADW'!C:C,C1133,'BR DTG ADW'!E:E)</f>
        <v>1</v>
      </c>
    </row>
    <row r="1134" spans="1:8" ht="15.75" customHeight="1">
      <c r="A1134" s="91" t="s">
        <v>301</v>
      </c>
      <c r="B1134" s="91" t="s">
        <v>984</v>
      </c>
      <c r="C1134" s="91" t="s">
        <v>301</v>
      </c>
      <c r="D1134" s="91" t="s">
        <v>1069</v>
      </c>
      <c r="E1134" s="92">
        <v>0</v>
      </c>
      <c r="F1134" s="91" t="s">
        <v>1185</v>
      </c>
      <c r="H1134" s="3">
        <f>E1134+SUMIF('BR DTG ADW'!C:C,C1134,'BR DTG ADW'!E:E)</f>
        <v>0</v>
      </c>
    </row>
    <row r="1135" spans="1:8" ht="15.75" customHeight="1">
      <c r="A1135" s="91" t="s">
        <v>302</v>
      </c>
      <c r="B1135" s="91" t="s">
        <v>984</v>
      </c>
      <c r="C1135" s="91" t="s">
        <v>302</v>
      </c>
      <c r="D1135" s="91" t="s">
        <v>1069</v>
      </c>
      <c r="E1135" s="92">
        <v>10</v>
      </c>
      <c r="F1135" s="91" t="s">
        <v>1185</v>
      </c>
      <c r="H1135" s="3">
        <f>E1135+SUMIF('BR DTG ADW'!C:C,C1135,'BR DTG ADW'!E:E)</f>
        <v>10</v>
      </c>
    </row>
    <row r="1136" spans="1:8" ht="15.75" customHeight="1">
      <c r="A1136" s="91" t="s">
        <v>10988</v>
      </c>
      <c r="B1136" s="91" t="s">
        <v>876</v>
      </c>
      <c r="C1136" s="91" t="s">
        <v>10988</v>
      </c>
      <c r="D1136" s="91" t="s">
        <v>10989</v>
      </c>
      <c r="E1136" s="92">
        <v>0</v>
      </c>
      <c r="F1136" s="91" t="s">
        <v>1185</v>
      </c>
      <c r="H1136" s="3">
        <f>E1136+SUMIF('BR DTG ADW'!C:C,C1136,'BR DTG ADW'!E:E)</f>
        <v>0</v>
      </c>
    </row>
    <row r="1137" spans="1:8" ht="15.75" customHeight="1">
      <c r="A1137" s="91" t="s">
        <v>3972</v>
      </c>
      <c r="B1137" s="91" t="s">
        <v>876</v>
      </c>
      <c r="C1137" s="91" t="s">
        <v>3972</v>
      </c>
      <c r="D1137" s="91" t="s">
        <v>3973</v>
      </c>
      <c r="E1137" s="92">
        <v>0</v>
      </c>
      <c r="F1137" s="91" t="s">
        <v>1185</v>
      </c>
      <c r="H1137" s="3">
        <f>E1137+SUMIF('BR DTG ADW'!C:C,C1137,'BR DTG ADW'!E:E)</f>
        <v>0</v>
      </c>
    </row>
    <row r="1138" spans="1:8" ht="15.75" customHeight="1">
      <c r="A1138" s="91" t="s">
        <v>3974</v>
      </c>
      <c r="B1138" s="91" t="s">
        <v>876</v>
      </c>
      <c r="C1138" s="91" t="s">
        <v>3974</v>
      </c>
      <c r="D1138" s="91" t="s">
        <v>3975</v>
      </c>
      <c r="E1138" s="92">
        <v>0</v>
      </c>
      <c r="F1138" s="91" t="s">
        <v>1185</v>
      </c>
      <c r="H1138" s="3">
        <f>E1138+SUMIF('BR DTG ADW'!C:C,C1138,'BR DTG ADW'!E:E)</f>
        <v>0</v>
      </c>
    </row>
    <row r="1139" spans="1:8" ht="15.75" customHeight="1">
      <c r="A1139" s="91" t="s">
        <v>3976</v>
      </c>
      <c r="B1139" s="91" t="s">
        <v>876</v>
      </c>
      <c r="C1139" s="91" t="s">
        <v>3976</v>
      </c>
      <c r="D1139" s="91" t="s">
        <v>3977</v>
      </c>
      <c r="E1139" s="92">
        <v>0</v>
      </c>
      <c r="F1139" s="91" t="s">
        <v>1185</v>
      </c>
      <c r="H1139" s="3">
        <f>E1139+SUMIF('BR DTG ADW'!C:C,C1139,'BR DTG ADW'!E:E)</f>
        <v>0</v>
      </c>
    </row>
    <row r="1140" spans="1:8" ht="15.75" customHeight="1">
      <c r="A1140" s="91" t="s">
        <v>3978</v>
      </c>
      <c r="B1140" s="91" t="s">
        <v>876</v>
      </c>
      <c r="C1140" s="91" t="s">
        <v>3978</v>
      </c>
      <c r="D1140" s="91" t="s">
        <v>3979</v>
      </c>
      <c r="E1140" s="92">
        <v>0</v>
      </c>
      <c r="F1140" s="91" t="s">
        <v>1185</v>
      </c>
      <c r="H1140" s="3">
        <f>E1140+SUMIF('BR DTG ADW'!C:C,C1140,'BR DTG ADW'!E:E)</f>
        <v>0</v>
      </c>
    </row>
    <row r="1141" spans="1:8" ht="15.75" customHeight="1">
      <c r="A1141" s="91" t="s">
        <v>3980</v>
      </c>
      <c r="B1141" s="91" t="s">
        <v>876</v>
      </c>
      <c r="C1141" s="91" t="s">
        <v>3980</v>
      </c>
      <c r="D1141" s="91" t="s">
        <v>3981</v>
      </c>
      <c r="E1141" s="92">
        <v>0</v>
      </c>
      <c r="F1141" s="91" t="s">
        <v>1185</v>
      </c>
      <c r="H1141" s="3">
        <f>E1141+SUMIF('BR DTG ADW'!C:C,C1141,'BR DTG ADW'!E:E)</f>
        <v>0</v>
      </c>
    </row>
    <row r="1142" spans="1:8" ht="15.75" customHeight="1">
      <c r="A1142" s="91" t="s">
        <v>3982</v>
      </c>
      <c r="B1142" s="91" t="s">
        <v>876</v>
      </c>
      <c r="C1142" s="91" t="s">
        <v>3982</v>
      </c>
      <c r="D1142" s="91" t="s">
        <v>3983</v>
      </c>
      <c r="E1142" s="92">
        <v>0</v>
      </c>
      <c r="F1142" s="91" t="s">
        <v>1185</v>
      </c>
      <c r="H1142" s="3">
        <f>E1142+SUMIF('BR DTG ADW'!C:C,C1142,'BR DTG ADW'!E:E)</f>
        <v>0</v>
      </c>
    </row>
    <row r="1143" spans="1:8" ht="15.75" customHeight="1">
      <c r="A1143" s="91" t="s">
        <v>3984</v>
      </c>
      <c r="B1143" s="91" t="s">
        <v>876</v>
      </c>
      <c r="C1143" s="91" t="s">
        <v>3984</v>
      </c>
      <c r="D1143" s="91" t="s">
        <v>3981</v>
      </c>
      <c r="E1143" s="92">
        <v>0</v>
      </c>
      <c r="F1143" s="91" t="s">
        <v>1185</v>
      </c>
      <c r="H1143" s="3">
        <f>E1143+SUMIF('BR DTG ADW'!C:C,C1143,'BR DTG ADW'!E:E)</f>
        <v>0</v>
      </c>
    </row>
    <row r="1144" spans="1:8" ht="15.75" customHeight="1">
      <c r="A1144" s="91" t="s">
        <v>3985</v>
      </c>
      <c r="B1144" s="91" t="s">
        <v>876</v>
      </c>
      <c r="C1144" s="91" t="s">
        <v>3985</v>
      </c>
      <c r="D1144" s="91" t="s">
        <v>3983</v>
      </c>
      <c r="E1144" s="92">
        <v>0</v>
      </c>
      <c r="F1144" s="91" t="s">
        <v>1185</v>
      </c>
      <c r="H1144" s="3">
        <f>E1144+SUMIF('BR DTG ADW'!C:C,C1144,'BR DTG ADW'!E:E)</f>
        <v>0</v>
      </c>
    </row>
    <row r="1145" spans="1:8" ht="15.75" customHeight="1">
      <c r="A1145" s="91" t="s">
        <v>3986</v>
      </c>
      <c r="B1145" s="91" t="s">
        <v>876</v>
      </c>
      <c r="C1145" s="91" t="s">
        <v>3986</v>
      </c>
      <c r="D1145" s="91" t="s">
        <v>3987</v>
      </c>
      <c r="E1145" s="92">
        <v>0</v>
      </c>
      <c r="F1145" s="91" t="s">
        <v>1185</v>
      </c>
      <c r="H1145" s="3">
        <f>E1145+SUMIF('BR DTG ADW'!C:C,C1145,'BR DTG ADW'!E:E)</f>
        <v>0</v>
      </c>
    </row>
    <row r="1146" spans="1:8" ht="15.75" customHeight="1">
      <c r="A1146" s="91" t="s">
        <v>3988</v>
      </c>
      <c r="B1146" s="91" t="s">
        <v>876</v>
      </c>
      <c r="C1146" s="91" t="s">
        <v>3988</v>
      </c>
      <c r="D1146" s="91" t="s">
        <v>3983</v>
      </c>
      <c r="E1146" s="92">
        <v>0</v>
      </c>
      <c r="F1146" s="91" t="s">
        <v>1185</v>
      </c>
      <c r="H1146" s="3">
        <f>E1146+SUMIF('BR DTG ADW'!C:C,C1146,'BR DTG ADW'!E:E)</f>
        <v>0</v>
      </c>
    </row>
    <row r="1147" spans="1:8" ht="15.75" customHeight="1">
      <c r="A1147" s="91" t="s">
        <v>3989</v>
      </c>
      <c r="B1147" s="91" t="s">
        <v>876</v>
      </c>
      <c r="C1147" s="91" t="s">
        <v>3989</v>
      </c>
      <c r="D1147" s="91" t="s">
        <v>3981</v>
      </c>
      <c r="E1147" s="92">
        <v>0</v>
      </c>
      <c r="F1147" s="91" t="s">
        <v>1185</v>
      </c>
      <c r="H1147" s="3">
        <f>E1147+SUMIF('BR DTG ADW'!C:C,C1147,'BR DTG ADW'!E:E)</f>
        <v>0</v>
      </c>
    </row>
    <row r="1148" spans="1:8" ht="15.75" customHeight="1">
      <c r="A1148" s="91" t="s">
        <v>10990</v>
      </c>
      <c r="B1148" s="91" t="s">
        <v>876</v>
      </c>
      <c r="C1148" s="91" t="s">
        <v>10990</v>
      </c>
      <c r="D1148" s="91" t="s">
        <v>10991</v>
      </c>
      <c r="E1148" s="92">
        <v>0</v>
      </c>
      <c r="F1148" s="91" t="s">
        <v>1185</v>
      </c>
      <c r="H1148" s="3">
        <f>E1148+SUMIF('BR DTG ADW'!C:C,C1148,'BR DTG ADW'!E:E)</f>
        <v>0</v>
      </c>
    </row>
    <row r="1149" spans="1:8" ht="15.75" customHeight="1">
      <c r="A1149" s="91" t="s">
        <v>9131</v>
      </c>
      <c r="B1149" s="91" t="s">
        <v>876</v>
      </c>
      <c r="C1149" s="91" t="s">
        <v>9131</v>
      </c>
      <c r="D1149" s="91" t="s">
        <v>9132</v>
      </c>
      <c r="E1149" s="92">
        <v>0</v>
      </c>
      <c r="F1149" s="91" t="s">
        <v>1185</v>
      </c>
      <c r="H1149" s="3">
        <f>E1149+SUMIF('BR DTG ADW'!C:C,C1149,'BR DTG ADW'!E:E)</f>
        <v>0</v>
      </c>
    </row>
    <row r="1150" spans="1:8" ht="15.75" customHeight="1">
      <c r="A1150" s="91" t="s">
        <v>3990</v>
      </c>
      <c r="B1150" s="91" t="s">
        <v>876</v>
      </c>
      <c r="C1150" s="91" t="s">
        <v>3990</v>
      </c>
      <c r="D1150" s="91" t="s">
        <v>3991</v>
      </c>
      <c r="E1150" s="92">
        <v>0</v>
      </c>
      <c r="F1150" s="91" t="s">
        <v>1185</v>
      </c>
      <c r="H1150" s="3">
        <f>E1150+SUMIF('BR DTG ADW'!C:C,C1150,'BR DTG ADW'!E:E)</f>
        <v>0</v>
      </c>
    </row>
    <row r="1151" spans="1:8" ht="15.75" customHeight="1">
      <c r="A1151" s="91" t="s">
        <v>3992</v>
      </c>
      <c r="B1151" s="91" t="s">
        <v>876</v>
      </c>
      <c r="C1151" s="91" t="s">
        <v>3992</v>
      </c>
      <c r="D1151" s="91" t="s">
        <v>3993</v>
      </c>
      <c r="E1151" s="92">
        <v>0</v>
      </c>
      <c r="F1151" s="91" t="s">
        <v>1185</v>
      </c>
      <c r="H1151" s="3">
        <f>E1151+SUMIF('BR DTG ADW'!C:C,C1151,'BR DTG ADW'!E:E)</f>
        <v>0</v>
      </c>
    </row>
    <row r="1152" spans="1:8" ht="15.75" customHeight="1">
      <c r="A1152" s="91" t="s">
        <v>3998</v>
      </c>
      <c r="B1152" s="91" t="s">
        <v>876</v>
      </c>
      <c r="C1152" s="91" t="s">
        <v>3998</v>
      </c>
      <c r="D1152" s="91" t="s">
        <v>3999</v>
      </c>
      <c r="E1152" s="92">
        <v>0</v>
      </c>
      <c r="F1152" s="91" t="s">
        <v>1185</v>
      </c>
      <c r="H1152" s="3">
        <f>E1152+SUMIF('BR DTG ADW'!C:C,C1152,'BR DTG ADW'!E:E)</f>
        <v>0</v>
      </c>
    </row>
    <row r="1153" spans="1:8" ht="15.75" customHeight="1">
      <c r="A1153" s="91" t="s">
        <v>4000</v>
      </c>
      <c r="B1153" s="91" t="s">
        <v>876</v>
      </c>
      <c r="C1153" s="91" t="s">
        <v>4000</v>
      </c>
      <c r="D1153" s="91" t="s">
        <v>4001</v>
      </c>
      <c r="E1153" s="92">
        <v>0</v>
      </c>
      <c r="F1153" s="91" t="s">
        <v>1185</v>
      </c>
      <c r="H1153" s="3">
        <f>E1153+SUMIF('BR DTG ADW'!C:C,C1153,'BR DTG ADW'!E:E)</f>
        <v>0</v>
      </c>
    </row>
    <row r="1154" spans="1:8" ht="15.75" customHeight="1">
      <c r="A1154" s="91" t="s">
        <v>4002</v>
      </c>
      <c r="B1154" s="91" t="s">
        <v>876</v>
      </c>
      <c r="C1154" s="91" t="s">
        <v>4002</v>
      </c>
      <c r="D1154" s="91" t="s">
        <v>4003</v>
      </c>
      <c r="E1154" s="92">
        <v>0</v>
      </c>
      <c r="F1154" s="91" t="s">
        <v>1185</v>
      </c>
      <c r="H1154" s="3">
        <f>E1154+SUMIF('BR DTG ADW'!C:C,C1154,'BR DTG ADW'!E:E)</f>
        <v>0</v>
      </c>
    </row>
    <row r="1155" spans="1:8" ht="15.75" customHeight="1">
      <c r="A1155" s="91" t="s">
        <v>4004</v>
      </c>
      <c r="B1155" s="91" t="s">
        <v>876</v>
      </c>
      <c r="C1155" s="91" t="s">
        <v>4004</v>
      </c>
      <c r="D1155" s="91" t="s">
        <v>4005</v>
      </c>
      <c r="E1155" s="92">
        <v>0</v>
      </c>
      <c r="F1155" s="91" t="s">
        <v>1185</v>
      </c>
      <c r="H1155" s="3">
        <f>E1155+SUMIF('BR DTG ADW'!C:C,C1155,'BR DTG ADW'!E:E)</f>
        <v>0</v>
      </c>
    </row>
    <row r="1156" spans="1:8" ht="15.75" customHeight="1">
      <c r="A1156" s="91" t="s">
        <v>4006</v>
      </c>
      <c r="B1156" s="91" t="s">
        <v>876</v>
      </c>
      <c r="C1156" s="91" t="s">
        <v>4006</v>
      </c>
      <c r="D1156" s="91" t="s">
        <v>4007</v>
      </c>
      <c r="E1156" s="92">
        <v>0</v>
      </c>
      <c r="F1156" s="91" t="s">
        <v>1185</v>
      </c>
      <c r="H1156" s="3">
        <f>E1156+SUMIF('BR DTG ADW'!C:C,C1156,'BR DTG ADW'!E:E)</f>
        <v>0</v>
      </c>
    </row>
    <row r="1157" spans="1:8" ht="15.75" customHeight="1">
      <c r="A1157" s="91" t="s">
        <v>4008</v>
      </c>
      <c r="B1157" s="91" t="s">
        <v>876</v>
      </c>
      <c r="C1157" s="91" t="s">
        <v>4008</v>
      </c>
      <c r="D1157" s="91" t="s">
        <v>3983</v>
      </c>
      <c r="E1157" s="92">
        <v>0</v>
      </c>
      <c r="F1157" s="91" t="s">
        <v>1185</v>
      </c>
      <c r="H1157" s="3">
        <f>E1157+SUMIF('BR DTG ADW'!C:C,C1157,'BR DTG ADW'!E:E)</f>
        <v>0</v>
      </c>
    </row>
    <row r="1158" spans="1:8" ht="15.75" customHeight="1">
      <c r="A1158" s="91" t="s">
        <v>4009</v>
      </c>
      <c r="B1158" s="91" t="s">
        <v>876</v>
      </c>
      <c r="C1158" s="91" t="s">
        <v>4009</v>
      </c>
      <c r="D1158" s="91" t="s">
        <v>4010</v>
      </c>
      <c r="E1158" s="92">
        <v>0</v>
      </c>
      <c r="F1158" s="91" t="s">
        <v>1185</v>
      </c>
      <c r="H1158" s="3">
        <f>E1158+SUMIF('BR DTG ADW'!C:C,C1158,'BR DTG ADW'!E:E)</f>
        <v>0</v>
      </c>
    </row>
    <row r="1159" spans="1:8" ht="15.75" customHeight="1">
      <c r="A1159" s="91" t="s">
        <v>9134</v>
      </c>
      <c r="B1159" s="91" t="s">
        <v>876</v>
      </c>
      <c r="C1159" s="91" t="s">
        <v>9134</v>
      </c>
      <c r="D1159" s="91" t="s">
        <v>9135</v>
      </c>
      <c r="E1159" s="92">
        <v>0</v>
      </c>
      <c r="F1159" s="91" t="s">
        <v>1185</v>
      </c>
      <c r="H1159" s="3">
        <f>E1159+SUMIF('BR DTG ADW'!C:C,C1159,'BR DTG ADW'!E:E)</f>
        <v>0</v>
      </c>
    </row>
    <row r="1160" spans="1:8" ht="15.75" customHeight="1">
      <c r="A1160" s="91" t="s">
        <v>4011</v>
      </c>
      <c r="B1160" s="91" t="s">
        <v>876</v>
      </c>
      <c r="C1160" s="91" t="s">
        <v>4011</v>
      </c>
      <c r="D1160" s="91" t="s">
        <v>4012</v>
      </c>
      <c r="E1160" s="92">
        <v>0</v>
      </c>
      <c r="F1160" s="91" t="s">
        <v>1185</v>
      </c>
      <c r="H1160" s="3">
        <f>E1160+SUMIF('BR DTG ADW'!C:C,C1160,'BR DTG ADW'!E:E)</f>
        <v>0</v>
      </c>
    </row>
    <row r="1161" spans="1:8" ht="15.75" customHeight="1">
      <c r="A1161" s="91" t="s">
        <v>4013</v>
      </c>
      <c r="B1161" s="91" t="s">
        <v>876</v>
      </c>
      <c r="C1161" s="91" t="s">
        <v>4013</v>
      </c>
      <c r="D1161" s="91" t="s">
        <v>4014</v>
      </c>
      <c r="E1161" s="92">
        <v>0</v>
      </c>
      <c r="F1161" s="91" t="s">
        <v>1185</v>
      </c>
      <c r="H1161" s="3">
        <f>E1161+SUMIF('BR DTG ADW'!C:C,C1161,'BR DTG ADW'!E:E)</f>
        <v>0</v>
      </c>
    </row>
    <row r="1162" spans="1:8" ht="15.75" customHeight="1">
      <c r="A1162" s="91" t="s">
        <v>10992</v>
      </c>
      <c r="B1162" s="91" t="s">
        <v>876</v>
      </c>
      <c r="C1162" s="91" t="s">
        <v>10992</v>
      </c>
      <c r="D1162" s="91" t="s">
        <v>10993</v>
      </c>
      <c r="E1162" s="92">
        <v>0</v>
      </c>
      <c r="F1162" s="91" t="s">
        <v>1185</v>
      </c>
      <c r="H1162" s="3">
        <f>E1162+SUMIF('BR DTG ADW'!C:C,C1162,'BR DTG ADW'!E:E)</f>
        <v>0</v>
      </c>
    </row>
    <row r="1163" spans="1:8" ht="15.75" customHeight="1">
      <c r="A1163" s="91" t="s">
        <v>4019</v>
      </c>
      <c r="B1163" s="91" t="s">
        <v>876</v>
      </c>
      <c r="C1163" s="91" t="s">
        <v>4019</v>
      </c>
      <c r="D1163" s="91" t="s">
        <v>4020</v>
      </c>
      <c r="E1163" s="92">
        <v>0</v>
      </c>
      <c r="F1163" s="91" t="s">
        <v>1185</v>
      </c>
      <c r="H1163" s="3">
        <f>E1163+SUMIF('BR DTG ADW'!C:C,C1163,'BR DTG ADW'!E:E)</f>
        <v>0</v>
      </c>
    </row>
    <row r="1164" spans="1:8" ht="15.75" customHeight="1">
      <c r="A1164" s="91" t="s">
        <v>4021</v>
      </c>
      <c r="B1164" s="91" t="s">
        <v>876</v>
      </c>
      <c r="C1164" s="91" t="s">
        <v>4021</v>
      </c>
      <c r="D1164" s="91" t="s">
        <v>4010</v>
      </c>
      <c r="E1164" s="92">
        <v>0</v>
      </c>
      <c r="F1164" s="91" t="s">
        <v>1185</v>
      </c>
      <c r="H1164" s="3">
        <f>E1164+SUMIF('BR DTG ADW'!C:C,C1164,'BR DTG ADW'!E:E)</f>
        <v>0</v>
      </c>
    </row>
    <row r="1165" spans="1:8" ht="15.75" customHeight="1">
      <c r="A1165" s="91" t="s">
        <v>4022</v>
      </c>
      <c r="B1165" s="91" t="s">
        <v>876</v>
      </c>
      <c r="C1165" s="91" t="s">
        <v>4022</v>
      </c>
      <c r="D1165" s="91" t="s">
        <v>4023</v>
      </c>
      <c r="E1165" s="92">
        <v>0</v>
      </c>
      <c r="F1165" s="91" t="s">
        <v>1185</v>
      </c>
      <c r="H1165" s="3">
        <f>E1165+SUMIF('BR DTG ADW'!C:C,C1165,'BR DTG ADW'!E:E)</f>
        <v>0</v>
      </c>
    </row>
    <row r="1166" spans="1:8" ht="15.75" customHeight="1">
      <c r="A1166" s="91" t="s">
        <v>4024</v>
      </c>
      <c r="B1166" s="91" t="s">
        <v>876</v>
      </c>
      <c r="C1166" s="91" t="s">
        <v>4024</v>
      </c>
      <c r="D1166" s="91" t="s">
        <v>4014</v>
      </c>
      <c r="E1166" s="92">
        <v>0</v>
      </c>
      <c r="F1166" s="91" t="s">
        <v>1185</v>
      </c>
      <c r="H1166" s="3">
        <f>E1166+SUMIF('BR DTG ADW'!C:C,C1166,'BR DTG ADW'!E:E)</f>
        <v>0</v>
      </c>
    </row>
    <row r="1167" spans="1:8" ht="15.75" customHeight="1">
      <c r="A1167" s="91" t="s">
        <v>4025</v>
      </c>
      <c r="B1167" s="91" t="s">
        <v>876</v>
      </c>
      <c r="C1167" s="91" t="s">
        <v>4025</v>
      </c>
      <c r="D1167" s="91" t="s">
        <v>4010</v>
      </c>
      <c r="E1167" s="92">
        <v>0</v>
      </c>
      <c r="F1167" s="91" t="s">
        <v>1185</v>
      </c>
      <c r="H1167" s="3">
        <f>E1167+SUMIF('BR DTG ADW'!C:C,C1167,'BR DTG ADW'!E:E)</f>
        <v>0</v>
      </c>
    </row>
    <row r="1168" spans="1:8" ht="15.75" customHeight="1">
      <c r="A1168" s="91" t="s">
        <v>4026</v>
      </c>
      <c r="B1168" s="91" t="s">
        <v>876</v>
      </c>
      <c r="C1168" s="91" t="s">
        <v>4026</v>
      </c>
      <c r="D1168" s="91" t="s">
        <v>4027</v>
      </c>
      <c r="E1168" s="92">
        <v>0</v>
      </c>
      <c r="F1168" s="91" t="s">
        <v>1185</v>
      </c>
      <c r="H1168" s="3">
        <f>E1168+SUMIF('BR DTG ADW'!C:C,C1168,'BR DTG ADW'!E:E)</f>
        <v>0</v>
      </c>
    </row>
    <row r="1169" spans="1:8" ht="15.75" customHeight="1">
      <c r="A1169" s="91" t="s">
        <v>4028</v>
      </c>
      <c r="B1169" s="91" t="s">
        <v>876</v>
      </c>
      <c r="C1169" s="91" t="s">
        <v>4028</v>
      </c>
      <c r="D1169" s="91" t="s">
        <v>4029</v>
      </c>
      <c r="E1169" s="92">
        <v>0</v>
      </c>
      <c r="F1169" s="91" t="s">
        <v>1185</v>
      </c>
      <c r="H1169" s="3">
        <f>E1169+SUMIF('BR DTG ADW'!C:C,C1169,'BR DTG ADW'!E:E)</f>
        <v>0</v>
      </c>
    </row>
    <row r="1170" spans="1:8" ht="15.75" customHeight="1">
      <c r="A1170" s="91" t="s">
        <v>4030</v>
      </c>
      <c r="B1170" s="91" t="s">
        <v>876</v>
      </c>
      <c r="C1170" s="91" t="s">
        <v>4030</v>
      </c>
      <c r="D1170" s="91" t="s">
        <v>4031</v>
      </c>
      <c r="E1170" s="92">
        <v>0</v>
      </c>
      <c r="F1170" s="91" t="s">
        <v>1185</v>
      </c>
      <c r="H1170" s="3">
        <f>E1170+SUMIF('BR DTG ADW'!C:C,C1170,'BR DTG ADW'!E:E)</f>
        <v>0</v>
      </c>
    </row>
    <row r="1171" spans="1:8" ht="15.75" customHeight="1">
      <c r="A1171" s="91" t="s">
        <v>4032</v>
      </c>
      <c r="B1171" s="91" t="s">
        <v>876</v>
      </c>
      <c r="C1171" s="91" t="s">
        <v>4032</v>
      </c>
      <c r="D1171" s="91" t="s">
        <v>4033</v>
      </c>
      <c r="E1171" s="92">
        <v>0</v>
      </c>
      <c r="F1171" s="91" t="s">
        <v>1185</v>
      </c>
      <c r="H1171" s="3">
        <f>E1171+SUMIF('BR DTG ADW'!C:C,C1171,'BR DTG ADW'!E:E)</f>
        <v>0</v>
      </c>
    </row>
    <row r="1172" spans="1:8" ht="15.75" customHeight="1">
      <c r="A1172" s="91" t="s">
        <v>4034</v>
      </c>
      <c r="B1172" s="91" t="s">
        <v>888</v>
      </c>
      <c r="C1172" s="91" t="s">
        <v>4034</v>
      </c>
      <c r="D1172" s="91" t="s">
        <v>4035</v>
      </c>
      <c r="E1172" s="92">
        <v>0</v>
      </c>
      <c r="F1172" s="91" t="s">
        <v>1185</v>
      </c>
      <c r="H1172" s="3">
        <f>E1172+SUMIF('BR DTG ADW'!C:C,C1172,'BR DTG ADW'!E:E)</f>
        <v>0</v>
      </c>
    </row>
    <row r="1173" spans="1:8" ht="15.75" customHeight="1">
      <c r="A1173" s="91" t="s">
        <v>4040</v>
      </c>
      <c r="B1173" s="91" t="s">
        <v>876</v>
      </c>
      <c r="C1173" s="91" t="s">
        <v>4040</v>
      </c>
      <c r="D1173" s="91" t="s">
        <v>4041</v>
      </c>
      <c r="E1173" s="92">
        <v>0</v>
      </c>
      <c r="F1173" s="91" t="s">
        <v>1185</v>
      </c>
      <c r="H1173" s="3">
        <f>E1173+SUMIF('BR DTG ADW'!C:C,C1173,'BR DTG ADW'!E:E)</f>
        <v>0</v>
      </c>
    </row>
    <row r="1174" spans="1:8" ht="15.75" customHeight="1">
      <c r="A1174" s="91" t="s">
        <v>9137</v>
      </c>
      <c r="B1174" s="91" t="s">
        <v>876</v>
      </c>
      <c r="C1174" s="91" t="s">
        <v>9137</v>
      </c>
      <c r="D1174" s="91" t="s">
        <v>9138</v>
      </c>
      <c r="E1174" s="92">
        <v>0</v>
      </c>
      <c r="F1174" s="91" t="s">
        <v>1185</v>
      </c>
      <c r="H1174" s="3">
        <f>E1174+SUMIF('BR DTG ADW'!C:C,C1174,'BR DTG ADW'!E:E)</f>
        <v>0</v>
      </c>
    </row>
    <row r="1175" spans="1:8" ht="15.75" customHeight="1">
      <c r="A1175" s="91" t="s">
        <v>4042</v>
      </c>
      <c r="B1175" s="91" t="s">
        <v>876</v>
      </c>
      <c r="C1175" s="91" t="s">
        <v>4042</v>
      </c>
      <c r="D1175" s="91" t="s">
        <v>4043</v>
      </c>
      <c r="E1175" s="92">
        <v>0</v>
      </c>
      <c r="F1175" s="91" t="s">
        <v>1185</v>
      </c>
      <c r="H1175" s="3">
        <f>E1175+SUMIF('BR DTG ADW'!C:C,C1175,'BR DTG ADW'!E:E)</f>
        <v>0</v>
      </c>
    </row>
    <row r="1176" spans="1:8" ht="15.75" customHeight="1">
      <c r="A1176" s="91" t="s">
        <v>4044</v>
      </c>
      <c r="B1176" s="91" t="s">
        <v>876</v>
      </c>
      <c r="C1176" s="91" t="s">
        <v>4044</v>
      </c>
      <c r="D1176" s="91" t="s">
        <v>4045</v>
      </c>
      <c r="E1176" s="92">
        <v>0</v>
      </c>
      <c r="F1176" s="91" t="s">
        <v>1185</v>
      </c>
      <c r="H1176" s="3">
        <f>E1176+SUMIF('BR DTG ADW'!C:C,C1176,'BR DTG ADW'!E:E)</f>
        <v>0</v>
      </c>
    </row>
    <row r="1177" spans="1:8" ht="15.75" customHeight="1">
      <c r="A1177" s="91" t="s">
        <v>10994</v>
      </c>
      <c r="B1177" s="91" t="s">
        <v>876</v>
      </c>
      <c r="C1177" s="91" t="s">
        <v>10994</v>
      </c>
      <c r="D1177" s="91" t="s">
        <v>10995</v>
      </c>
      <c r="E1177" s="92">
        <v>0</v>
      </c>
      <c r="F1177" s="91" t="s">
        <v>1185</v>
      </c>
      <c r="H1177" s="3">
        <f>E1177+SUMIF('BR DTG ADW'!C:C,C1177,'BR DTG ADW'!E:E)</f>
        <v>0</v>
      </c>
    </row>
    <row r="1178" spans="1:8" ht="15.75" customHeight="1">
      <c r="A1178" s="91" t="s">
        <v>4046</v>
      </c>
      <c r="B1178" s="91" t="s">
        <v>876</v>
      </c>
      <c r="C1178" s="91" t="s">
        <v>4046</v>
      </c>
      <c r="D1178" s="91" t="s">
        <v>4047</v>
      </c>
      <c r="E1178" s="92">
        <v>0</v>
      </c>
      <c r="F1178" s="91" t="s">
        <v>1185</v>
      </c>
      <c r="H1178" s="3">
        <f>E1178+SUMIF('BR DTG ADW'!C:C,C1178,'BR DTG ADW'!E:E)</f>
        <v>0</v>
      </c>
    </row>
    <row r="1179" spans="1:8" ht="15.75" customHeight="1">
      <c r="A1179" s="91" t="s">
        <v>303</v>
      </c>
      <c r="B1179" s="91" t="s">
        <v>888</v>
      </c>
      <c r="C1179" s="91" t="s">
        <v>303</v>
      </c>
      <c r="D1179" s="91" t="s">
        <v>1070</v>
      </c>
      <c r="E1179" s="92">
        <v>7</v>
      </c>
      <c r="F1179" s="91" t="s">
        <v>1185</v>
      </c>
      <c r="H1179" s="3">
        <f>E1179+SUMIF('BR DTG ADW'!C:C,C1179,'BR DTG ADW'!E:E)</f>
        <v>7</v>
      </c>
    </row>
    <row r="1180" spans="1:8" ht="15.75" customHeight="1">
      <c r="A1180" s="91" t="s">
        <v>4050</v>
      </c>
      <c r="B1180" s="91" t="s">
        <v>876</v>
      </c>
      <c r="C1180" s="91" t="s">
        <v>4050</v>
      </c>
      <c r="D1180" s="91" t="s">
        <v>3930</v>
      </c>
      <c r="E1180" s="92">
        <v>0</v>
      </c>
      <c r="F1180" s="91" t="s">
        <v>1185</v>
      </c>
      <c r="H1180" s="3">
        <f>E1180+SUMIF('BR DTG ADW'!C:C,C1180,'BR DTG ADW'!E:E)</f>
        <v>0</v>
      </c>
    </row>
    <row r="1181" spans="1:8" ht="15.75" customHeight="1">
      <c r="A1181" s="91" t="s">
        <v>4051</v>
      </c>
      <c r="B1181" s="91" t="s">
        <v>876</v>
      </c>
      <c r="C1181" s="91" t="s">
        <v>4051</v>
      </c>
      <c r="D1181" s="91" t="s">
        <v>4052</v>
      </c>
      <c r="E1181" s="92">
        <v>0</v>
      </c>
      <c r="F1181" s="91" t="s">
        <v>1185</v>
      </c>
      <c r="H1181" s="3">
        <f>E1181+SUMIF('BR DTG ADW'!C:C,C1181,'BR DTG ADW'!E:E)</f>
        <v>0</v>
      </c>
    </row>
    <row r="1182" spans="1:8" ht="15.75" customHeight="1">
      <c r="A1182" s="91" t="s">
        <v>4053</v>
      </c>
      <c r="B1182" s="91" t="s">
        <v>876</v>
      </c>
      <c r="C1182" s="91" t="s">
        <v>4053</v>
      </c>
      <c r="D1182" s="91" t="s">
        <v>10996</v>
      </c>
      <c r="E1182" s="92">
        <v>0</v>
      </c>
      <c r="F1182" s="91" t="s">
        <v>1185</v>
      </c>
      <c r="H1182" s="3">
        <f>E1182+SUMIF('BR DTG ADW'!C:C,C1182,'BR DTG ADW'!E:E)</f>
        <v>0</v>
      </c>
    </row>
    <row r="1183" spans="1:8" ht="15.75" customHeight="1">
      <c r="A1183" s="91" t="s">
        <v>4055</v>
      </c>
      <c r="B1183" s="91" t="s">
        <v>876</v>
      </c>
      <c r="C1183" s="91" t="s">
        <v>4055</v>
      </c>
      <c r="D1183" s="91" t="s">
        <v>4056</v>
      </c>
      <c r="E1183" s="92">
        <v>0</v>
      </c>
      <c r="F1183" s="91" t="s">
        <v>1185</v>
      </c>
      <c r="H1183" s="3">
        <f>E1183+SUMIF('BR DTG ADW'!C:C,C1183,'BR DTG ADW'!E:E)</f>
        <v>0</v>
      </c>
    </row>
    <row r="1184" spans="1:8" ht="15.75" customHeight="1">
      <c r="A1184" s="91" t="s">
        <v>9141</v>
      </c>
      <c r="B1184" s="91" t="s">
        <v>876</v>
      </c>
      <c r="C1184" s="91" t="s">
        <v>9141</v>
      </c>
      <c r="D1184" s="91" t="s">
        <v>9142</v>
      </c>
      <c r="E1184" s="92">
        <v>0</v>
      </c>
      <c r="F1184" s="91" t="s">
        <v>1185</v>
      </c>
      <c r="H1184" s="3">
        <f>E1184+SUMIF('BR DTG ADW'!C:C,C1184,'BR DTG ADW'!E:E)</f>
        <v>0</v>
      </c>
    </row>
    <row r="1185" spans="1:8" ht="15.75" customHeight="1">
      <c r="A1185" s="91" t="s">
        <v>4059</v>
      </c>
      <c r="B1185" s="91" t="s">
        <v>876</v>
      </c>
      <c r="C1185" s="91" t="s">
        <v>4059</v>
      </c>
      <c r="D1185" s="91" t="s">
        <v>4060</v>
      </c>
      <c r="E1185" s="92">
        <v>0</v>
      </c>
      <c r="F1185" s="91" t="s">
        <v>1185</v>
      </c>
      <c r="H1185" s="3">
        <f>E1185+SUMIF('BR DTG ADW'!C:C,C1185,'BR DTG ADW'!E:E)</f>
        <v>0</v>
      </c>
    </row>
    <row r="1186" spans="1:8" ht="15.75" customHeight="1">
      <c r="A1186" s="91" t="s">
        <v>4061</v>
      </c>
      <c r="B1186" s="91" t="s">
        <v>876</v>
      </c>
      <c r="C1186" s="91" t="s">
        <v>4061</v>
      </c>
      <c r="D1186" s="91" t="s">
        <v>4062</v>
      </c>
      <c r="E1186" s="92">
        <v>0</v>
      </c>
      <c r="F1186" s="91" t="s">
        <v>1185</v>
      </c>
      <c r="H1186" s="3">
        <f>E1186+SUMIF('BR DTG ADW'!C:C,C1186,'BR DTG ADW'!E:E)</f>
        <v>0</v>
      </c>
    </row>
    <row r="1187" spans="1:8" ht="15.75" customHeight="1">
      <c r="A1187" s="91" t="s">
        <v>508</v>
      </c>
      <c r="B1187" s="91" t="s">
        <v>876</v>
      </c>
      <c r="C1187" s="91" t="s">
        <v>508</v>
      </c>
      <c r="D1187" s="91" t="s">
        <v>1071</v>
      </c>
      <c r="E1187" s="92">
        <v>0</v>
      </c>
      <c r="F1187" s="91" t="s">
        <v>1185</v>
      </c>
      <c r="H1187" s="3">
        <f>E1187+SUMIF('BR DTG ADW'!C:C,C1187,'BR DTG ADW'!E:E)</f>
        <v>0</v>
      </c>
    </row>
    <row r="1188" spans="1:8" ht="15.75" customHeight="1">
      <c r="A1188" s="91" t="s">
        <v>1440</v>
      </c>
      <c r="B1188" s="91" t="s">
        <v>898</v>
      </c>
      <c r="C1188" s="91" t="s">
        <v>1440</v>
      </c>
      <c r="D1188" s="91" t="s">
        <v>1441</v>
      </c>
      <c r="E1188" s="92">
        <v>1</v>
      </c>
      <c r="F1188" s="91" t="s">
        <v>1185</v>
      </c>
      <c r="H1188" s="3">
        <f>E1188+SUMIF('BR DTG ADW'!C:C,C1188,'BR DTG ADW'!E:E)</f>
        <v>1</v>
      </c>
    </row>
    <row r="1189" spans="1:8" ht="15.75" customHeight="1">
      <c r="A1189" s="91" t="s">
        <v>509</v>
      </c>
      <c r="B1189" s="91" t="s">
        <v>876</v>
      </c>
      <c r="C1189" s="91" t="s">
        <v>509</v>
      </c>
      <c r="D1189" s="91" t="s">
        <v>1072</v>
      </c>
      <c r="E1189" s="92">
        <v>0</v>
      </c>
      <c r="F1189" s="91" t="s">
        <v>1185</v>
      </c>
      <c r="H1189" s="3">
        <f>E1189+SUMIF('BR DTG ADW'!C:C,C1189,'BR DTG ADW'!E:E)</f>
        <v>0</v>
      </c>
    </row>
    <row r="1190" spans="1:8" ht="15.75" customHeight="1">
      <c r="A1190" s="91" t="s">
        <v>674</v>
      </c>
      <c r="B1190" s="91" t="s">
        <v>876</v>
      </c>
      <c r="C1190" s="91" t="s">
        <v>674</v>
      </c>
      <c r="D1190" s="91" t="s">
        <v>1073</v>
      </c>
      <c r="E1190" s="92">
        <v>0</v>
      </c>
      <c r="F1190" s="91" t="s">
        <v>1185</v>
      </c>
      <c r="H1190" s="3">
        <f>E1190+SUMIF('BR DTG ADW'!C:C,C1190,'BR DTG ADW'!E:E)</f>
        <v>0</v>
      </c>
    </row>
    <row r="1191" spans="1:8" ht="15.75" customHeight="1">
      <c r="A1191" s="91" t="s">
        <v>4064</v>
      </c>
      <c r="B1191" s="91" t="s">
        <v>876</v>
      </c>
      <c r="C1191" s="91" t="s">
        <v>4064</v>
      </c>
      <c r="D1191" s="91" t="s">
        <v>4065</v>
      </c>
      <c r="E1191" s="92">
        <v>0</v>
      </c>
      <c r="F1191" s="91" t="s">
        <v>1185</v>
      </c>
      <c r="H1191" s="3">
        <f>E1191+SUMIF('BR DTG ADW'!C:C,C1191,'BR DTG ADW'!E:E)</f>
        <v>0</v>
      </c>
    </row>
    <row r="1192" spans="1:8" ht="15.75" customHeight="1">
      <c r="A1192" s="91" t="s">
        <v>4066</v>
      </c>
      <c r="B1192" s="91" t="s">
        <v>876</v>
      </c>
      <c r="C1192" s="91" t="s">
        <v>4066</v>
      </c>
      <c r="D1192" s="91" t="s">
        <v>4067</v>
      </c>
      <c r="E1192" s="92">
        <v>0</v>
      </c>
      <c r="F1192" s="91" t="s">
        <v>193</v>
      </c>
      <c r="H1192" s="3">
        <f>E1192+SUMIF('BR DTG ADW'!C:C,C1192,'BR DTG ADW'!E:E)</f>
        <v>0</v>
      </c>
    </row>
    <row r="1193" spans="1:8" ht="15.75" customHeight="1">
      <c r="A1193" s="91" t="s">
        <v>2182</v>
      </c>
      <c r="B1193" s="91" t="s">
        <v>876</v>
      </c>
      <c r="C1193" s="91" t="s">
        <v>2182</v>
      </c>
      <c r="D1193" s="91" t="s">
        <v>2183</v>
      </c>
      <c r="E1193" s="92">
        <v>0</v>
      </c>
      <c r="F1193" s="91" t="s">
        <v>1185</v>
      </c>
      <c r="H1193" s="3">
        <f>E1193+SUMIF('BR DTG ADW'!C:C,C1193,'BR DTG ADW'!E:E)</f>
        <v>0</v>
      </c>
    </row>
    <row r="1194" spans="1:8" ht="15.75" customHeight="1">
      <c r="A1194" s="91" t="s">
        <v>4074</v>
      </c>
      <c r="B1194" s="91" t="s">
        <v>876</v>
      </c>
      <c r="C1194" s="91" t="s">
        <v>4074</v>
      </c>
      <c r="D1194" s="91" t="s">
        <v>4075</v>
      </c>
      <c r="E1194" s="92">
        <v>0</v>
      </c>
      <c r="F1194" s="91" t="s">
        <v>1185</v>
      </c>
      <c r="H1194" s="3">
        <f>E1194+SUMIF('BR DTG ADW'!C:C,C1194,'BR DTG ADW'!E:E)</f>
        <v>0</v>
      </c>
    </row>
    <row r="1195" spans="1:8" ht="15.75" customHeight="1">
      <c r="A1195" s="91" t="s">
        <v>4076</v>
      </c>
      <c r="B1195" s="91" t="s">
        <v>876</v>
      </c>
      <c r="C1195" s="91" t="s">
        <v>4076</v>
      </c>
      <c r="D1195" s="91" t="s">
        <v>4075</v>
      </c>
      <c r="E1195" s="92">
        <v>1</v>
      </c>
      <c r="F1195" s="91" t="s">
        <v>1185</v>
      </c>
      <c r="H1195" s="3">
        <f>E1195+SUMIF('BR DTG ADW'!C:C,C1195,'BR DTG ADW'!E:E)</f>
        <v>1</v>
      </c>
    </row>
    <row r="1196" spans="1:8" ht="15.75" customHeight="1">
      <c r="A1196" s="91" t="s">
        <v>9143</v>
      </c>
      <c r="B1196" s="91" t="s">
        <v>876</v>
      </c>
      <c r="C1196" s="91" t="s">
        <v>9143</v>
      </c>
      <c r="D1196" s="91" t="s">
        <v>9144</v>
      </c>
      <c r="E1196" s="92">
        <v>0</v>
      </c>
      <c r="F1196" s="91" t="s">
        <v>1185</v>
      </c>
      <c r="H1196" s="3">
        <f>E1196+SUMIF('BR DTG ADW'!C:C,C1196,'BR DTG ADW'!E:E)</f>
        <v>0</v>
      </c>
    </row>
    <row r="1197" spans="1:8" ht="15.75" customHeight="1">
      <c r="A1197" s="91" t="s">
        <v>4082</v>
      </c>
      <c r="B1197" s="91" t="s">
        <v>876</v>
      </c>
      <c r="C1197" s="91" t="s">
        <v>4082</v>
      </c>
      <c r="D1197" s="91" t="s">
        <v>10997</v>
      </c>
      <c r="E1197" s="92">
        <v>0</v>
      </c>
      <c r="F1197" s="91" t="s">
        <v>1185</v>
      </c>
      <c r="H1197" s="3">
        <f>E1197+SUMIF('BR DTG ADW'!C:C,C1197,'BR DTG ADW'!E:E)</f>
        <v>0</v>
      </c>
    </row>
    <row r="1198" spans="1:8" ht="15.75" customHeight="1">
      <c r="A1198" s="91" t="s">
        <v>9145</v>
      </c>
      <c r="B1198" s="91" t="s">
        <v>876</v>
      </c>
      <c r="C1198" s="91" t="s">
        <v>9145</v>
      </c>
      <c r="D1198" s="91" t="s">
        <v>9146</v>
      </c>
      <c r="E1198" s="92">
        <v>0</v>
      </c>
      <c r="F1198" s="91" t="s">
        <v>1185</v>
      </c>
      <c r="H1198" s="3">
        <f>E1198+SUMIF('BR DTG ADW'!C:C,C1198,'BR DTG ADW'!E:E)</f>
        <v>0</v>
      </c>
    </row>
    <row r="1199" spans="1:8" ht="15.75" customHeight="1">
      <c r="A1199" s="91" t="s">
        <v>9147</v>
      </c>
      <c r="B1199" s="91" t="s">
        <v>876</v>
      </c>
      <c r="C1199" s="91" t="s">
        <v>9147</v>
      </c>
      <c r="D1199" s="91" t="s">
        <v>9148</v>
      </c>
      <c r="E1199" s="92">
        <v>0</v>
      </c>
      <c r="F1199" s="91" t="s">
        <v>1185</v>
      </c>
      <c r="H1199" s="3">
        <f>E1199+SUMIF('BR DTG ADW'!C:C,C1199,'BR DTG ADW'!E:E)</f>
        <v>0</v>
      </c>
    </row>
    <row r="1200" spans="1:8" ht="15.75" customHeight="1">
      <c r="A1200" s="91" t="s">
        <v>4084</v>
      </c>
      <c r="B1200" s="91" t="s">
        <v>876</v>
      </c>
      <c r="C1200" s="91" t="s">
        <v>4084</v>
      </c>
      <c r="D1200" s="91" t="s">
        <v>4085</v>
      </c>
      <c r="E1200" s="92">
        <v>0</v>
      </c>
      <c r="F1200" s="91" t="s">
        <v>1185</v>
      </c>
      <c r="H1200" s="3">
        <f>E1200+SUMIF('BR DTG ADW'!C:C,C1200,'BR DTG ADW'!E:E)</f>
        <v>0</v>
      </c>
    </row>
    <row r="1201" spans="1:8" ht="15.75" customHeight="1">
      <c r="A1201" s="91" t="s">
        <v>9150</v>
      </c>
      <c r="B1201" s="91" t="s">
        <v>876</v>
      </c>
      <c r="C1201" s="91" t="s">
        <v>9150</v>
      </c>
      <c r="D1201" s="91" t="s">
        <v>9151</v>
      </c>
      <c r="E1201" s="92">
        <v>0</v>
      </c>
      <c r="F1201" s="91" t="s">
        <v>1185</v>
      </c>
      <c r="H1201" s="3">
        <f>E1201+SUMIF('BR DTG ADW'!C:C,C1201,'BR DTG ADW'!E:E)</f>
        <v>0</v>
      </c>
    </row>
    <row r="1202" spans="1:8" ht="15.75" customHeight="1">
      <c r="A1202" s="91" t="s">
        <v>10998</v>
      </c>
      <c r="B1202" s="91" t="s">
        <v>876</v>
      </c>
      <c r="C1202" s="91" t="s">
        <v>10998</v>
      </c>
      <c r="D1202" s="91" t="s">
        <v>10999</v>
      </c>
      <c r="E1202" s="92">
        <v>0</v>
      </c>
      <c r="F1202" s="91" t="s">
        <v>1185</v>
      </c>
      <c r="H1202" s="3">
        <f>E1202+SUMIF('BR DTG ADW'!C:C,C1202,'BR DTG ADW'!E:E)</f>
        <v>0</v>
      </c>
    </row>
    <row r="1203" spans="1:8" ht="15.75" customHeight="1">
      <c r="A1203" s="91" t="s">
        <v>4090</v>
      </c>
      <c r="B1203" s="91" t="s">
        <v>876</v>
      </c>
      <c r="C1203" s="91" t="s">
        <v>4090</v>
      </c>
      <c r="D1203" s="91" t="s">
        <v>4091</v>
      </c>
      <c r="E1203" s="92">
        <v>0</v>
      </c>
      <c r="F1203" s="91" t="s">
        <v>546</v>
      </c>
      <c r="H1203" s="3">
        <f>E1203+SUMIF('BR DTG ADW'!C:C,C1203,'BR DTG ADW'!E:E)</f>
        <v>0</v>
      </c>
    </row>
    <row r="1204" spans="1:8" ht="15.75" customHeight="1">
      <c r="A1204" s="91" t="s">
        <v>9152</v>
      </c>
      <c r="B1204" s="91" t="s">
        <v>876</v>
      </c>
      <c r="C1204" s="91" t="s">
        <v>9152</v>
      </c>
      <c r="D1204" s="91" t="s">
        <v>9153</v>
      </c>
      <c r="E1204" s="92">
        <v>0</v>
      </c>
      <c r="F1204" s="91" t="s">
        <v>1185</v>
      </c>
      <c r="H1204" s="3">
        <f>E1204+SUMIF('BR DTG ADW'!C:C,C1204,'BR DTG ADW'!E:E)</f>
        <v>0</v>
      </c>
    </row>
    <row r="1205" spans="1:8" ht="15.75" customHeight="1">
      <c r="A1205" s="91" t="s">
        <v>510</v>
      </c>
      <c r="B1205" s="91" t="s">
        <v>898</v>
      </c>
      <c r="C1205" s="91" t="s">
        <v>510</v>
      </c>
      <c r="D1205" s="91" t="s">
        <v>1074</v>
      </c>
      <c r="E1205" s="92">
        <v>0</v>
      </c>
      <c r="F1205" s="91" t="s">
        <v>1185</v>
      </c>
      <c r="H1205" s="3">
        <f>E1205+SUMIF('BR DTG ADW'!C:C,C1205,'BR DTG ADW'!E:E)</f>
        <v>0</v>
      </c>
    </row>
    <row r="1206" spans="1:8" ht="15.75" customHeight="1">
      <c r="A1206" s="91" t="s">
        <v>304</v>
      </c>
      <c r="B1206" s="91" t="s">
        <v>898</v>
      </c>
      <c r="C1206" s="91" t="s">
        <v>304</v>
      </c>
      <c r="D1206" s="91" t="s">
        <v>1075</v>
      </c>
      <c r="E1206" s="92">
        <v>0</v>
      </c>
      <c r="F1206" s="91" t="s">
        <v>1185</v>
      </c>
      <c r="H1206" s="3">
        <f>E1206+SUMIF('BR DTG ADW'!C:C,C1206,'BR DTG ADW'!E:E)</f>
        <v>0</v>
      </c>
    </row>
    <row r="1207" spans="1:8" ht="15.75" customHeight="1">
      <c r="A1207" s="91" t="s">
        <v>305</v>
      </c>
      <c r="B1207" s="91" t="s">
        <v>948</v>
      </c>
      <c r="C1207" s="91" t="s">
        <v>305</v>
      </c>
      <c r="D1207" s="91" t="s">
        <v>1076</v>
      </c>
      <c r="E1207" s="92">
        <v>1</v>
      </c>
      <c r="F1207" s="91" t="s">
        <v>1185</v>
      </c>
      <c r="H1207" s="3">
        <f>E1207+SUMIF('BR DTG ADW'!C:C,C1207,'BR DTG ADW'!E:E)</f>
        <v>1</v>
      </c>
    </row>
    <row r="1208" spans="1:8" ht="15.75" customHeight="1">
      <c r="A1208" s="91" t="s">
        <v>1077</v>
      </c>
      <c r="B1208" s="91" t="s">
        <v>948</v>
      </c>
      <c r="C1208" s="91" t="s">
        <v>1077</v>
      </c>
      <c r="D1208" s="91" t="s">
        <v>1078</v>
      </c>
      <c r="E1208" s="92">
        <v>1</v>
      </c>
      <c r="F1208" s="91" t="s">
        <v>1185</v>
      </c>
      <c r="H1208" s="3">
        <f>E1208+SUMIF('BR DTG ADW'!C:C,C1208,'BR DTG ADW'!E:E)</f>
        <v>1</v>
      </c>
    </row>
    <row r="1209" spans="1:8" ht="15.75" customHeight="1">
      <c r="A1209" s="91" t="s">
        <v>1817</v>
      </c>
      <c r="B1209" s="91" t="s">
        <v>948</v>
      </c>
      <c r="C1209" s="91" t="s">
        <v>1817</v>
      </c>
      <c r="D1209" s="91" t="s">
        <v>1818</v>
      </c>
      <c r="E1209" s="92">
        <v>1</v>
      </c>
      <c r="F1209" s="91" t="s">
        <v>1185</v>
      </c>
      <c r="H1209" s="3">
        <f>E1209+SUMIF('BR DTG ADW'!C:C,C1209,'BR DTG ADW'!E:E)</f>
        <v>1</v>
      </c>
    </row>
    <row r="1210" spans="1:8" ht="15.75" customHeight="1">
      <c r="A1210" s="91" t="s">
        <v>4094</v>
      </c>
      <c r="B1210" s="91" t="s">
        <v>876</v>
      </c>
      <c r="C1210" s="91" t="s">
        <v>4094</v>
      </c>
      <c r="D1210" s="91" t="s">
        <v>4095</v>
      </c>
      <c r="E1210" s="92">
        <v>0</v>
      </c>
      <c r="F1210" s="91" t="s">
        <v>1185</v>
      </c>
      <c r="H1210" s="3">
        <f>E1210+SUMIF('BR DTG ADW'!C:C,C1210,'BR DTG ADW'!E:E)</f>
        <v>0</v>
      </c>
    </row>
    <row r="1211" spans="1:8" ht="15.75" customHeight="1">
      <c r="A1211" s="91" t="s">
        <v>306</v>
      </c>
      <c r="B1211" s="91" t="s">
        <v>948</v>
      </c>
      <c r="C1211" s="91" t="s">
        <v>306</v>
      </c>
      <c r="D1211" s="91" t="s">
        <v>1079</v>
      </c>
      <c r="E1211" s="92">
        <v>2</v>
      </c>
      <c r="F1211" s="91" t="s">
        <v>1185</v>
      </c>
      <c r="H1211" s="3">
        <f>E1211+SUMIF('BR DTG ADW'!C:C,C1211,'BR DTG ADW'!E:E)</f>
        <v>2</v>
      </c>
    </row>
    <row r="1212" spans="1:8" ht="15.75" customHeight="1">
      <c r="A1212" s="91" t="s">
        <v>4096</v>
      </c>
      <c r="B1212" s="91" t="s">
        <v>876</v>
      </c>
      <c r="C1212" s="91" t="s">
        <v>4096</v>
      </c>
      <c r="D1212" s="91" t="s">
        <v>11000</v>
      </c>
      <c r="E1212" s="92">
        <v>0</v>
      </c>
      <c r="F1212" s="91" t="s">
        <v>1185</v>
      </c>
      <c r="H1212" s="3">
        <f>E1212+SUMIF('BR DTG ADW'!C:C,C1212,'BR DTG ADW'!E:E)</f>
        <v>0</v>
      </c>
    </row>
    <row r="1213" spans="1:8" ht="15.75" customHeight="1">
      <c r="A1213" s="91" t="s">
        <v>307</v>
      </c>
      <c r="B1213" s="91" t="s">
        <v>948</v>
      </c>
      <c r="C1213" s="91" t="s">
        <v>307</v>
      </c>
      <c r="D1213" s="91" t="s">
        <v>1080</v>
      </c>
      <c r="E1213" s="92">
        <v>1</v>
      </c>
      <c r="F1213" s="91" t="s">
        <v>1185</v>
      </c>
      <c r="H1213" s="3">
        <f>E1213+SUMIF('BR DTG ADW'!C:C,C1213,'BR DTG ADW'!E:E)</f>
        <v>1</v>
      </c>
    </row>
    <row r="1214" spans="1:8" ht="15.75" customHeight="1">
      <c r="A1214" s="91" t="s">
        <v>4102</v>
      </c>
      <c r="B1214" s="91" t="s">
        <v>876</v>
      </c>
      <c r="C1214" s="91" t="s">
        <v>4102</v>
      </c>
      <c r="D1214" s="91" t="s">
        <v>4103</v>
      </c>
      <c r="E1214" s="92">
        <v>0</v>
      </c>
      <c r="F1214" s="91" t="s">
        <v>1185</v>
      </c>
      <c r="H1214" s="3">
        <f>E1214+SUMIF('BR DTG ADW'!C:C,C1214,'BR DTG ADW'!E:E)</f>
        <v>0</v>
      </c>
    </row>
    <row r="1215" spans="1:8" ht="15.75" customHeight="1">
      <c r="A1215" s="91" t="s">
        <v>9154</v>
      </c>
      <c r="B1215" s="91" t="s">
        <v>876</v>
      </c>
      <c r="C1215" s="91" t="s">
        <v>9154</v>
      </c>
      <c r="D1215" s="91" t="s">
        <v>4111</v>
      </c>
      <c r="E1215" s="92">
        <v>0</v>
      </c>
      <c r="F1215" s="91" t="s">
        <v>1185</v>
      </c>
      <c r="H1215" s="3">
        <f>E1215+SUMIF('BR DTG ADW'!C:C,C1215,'BR DTG ADW'!E:E)</f>
        <v>0</v>
      </c>
    </row>
    <row r="1216" spans="1:8" ht="15.75" customHeight="1">
      <c r="A1216" s="91" t="s">
        <v>4108</v>
      </c>
      <c r="B1216" s="91" t="s">
        <v>876</v>
      </c>
      <c r="C1216" s="91" t="s">
        <v>4108</v>
      </c>
      <c r="D1216" s="91" t="s">
        <v>4109</v>
      </c>
      <c r="E1216" s="92">
        <v>0</v>
      </c>
      <c r="F1216" s="91" t="s">
        <v>1185</v>
      </c>
      <c r="H1216" s="3">
        <f>E1216+SUMIF('BR DTG ADW'!C:C,C1216,'BR DTG ADW'!E:E)</f>
        <v>0</v>
      </c>
    </row>
    <row r="1217" spans="1:8" ht="15.75" customHeight="1">
      <c r="A1217" s="91" t="s">
        <v>4110</v>
      </c>
      <c r="B1217" s="91" t="s">
        <v>876</v>
      </c>
      <c r="C1217" s="91" t="s">
        <v>4110</v>
      </c>
      <c r="D1217" s="91" t="s">
        <v>4111</v>
      </c>
      <c r="E1217" s="92">
        <v>0</v>
      </c>
      <c r="F1217" s="91" t="s">
        <v>1185</v>
      </c>
      <c r="H1217" s="3">
        <f>E1217+SUMIF('BR DTG ADW'!C:C,C1217,'BR DTG ADW'!E:E)</f>
        <v>0</v>
      </c>
    </row>
    <row r="1218" spans="1:8" ht="15.75" customHeight="1">
      <c r="A1218" s="91" t="s">
        <v>9155</v>
      </c>
      <c r="B1218" s="91" t="s">
        <v>876</v>
      </c>
      <c r="C1218" s="91" t="s">
        <v>9155</v>
      </c>
      <c r="D1218" s="91" t="s">
        <v>11001</v>
      </c>
      <c r="E1218" s="92">
        <v>0</v>
      </c>
      <c r="F1218" s="91" t="s">
        <v>1185</v>
      </c>
      <c r="H1218" s="3">
        <f>E1218+SUMIF('BR DTG ADW'!C:C,C1218,'BR DTG ADW'!E:E)</f>
        <v>0</v>
      </c>
    </row>
    <row r="1219" spans="1:8" ht="15.75" customHeight="1">
      <c r="A1219" s="91" t="s">
        <v>4112</v>
      </c>
      <c r="B1219" s="91" t="s">
        <v>876</v>
      </c>
      <c r="C1219" s="91" t="s">
        <v>4112</v>
      </c>
      <c r="D1219" s="91" t="s">
        <v>4113</v>
      </c>
      <c r="E1219" s="92">
        <v>0</v>
      </c>
      <c r="F1219" s="91" t="s">
        <v>1185</v>
      </c>
      <c r="H1219" s="3">
        <f>E1219+SUMIF('BR DTG ADW'!C:C,C1219,'BR DTG ADW'!E:E)</f>
        <v>0</v>
      </c>
    </row>
    <row r="1220" spans="1:8" ht="15.75" customHeight="1">
      <c r="A1220" s="91" t="s">
        <v>11002</v>
      </c>
      <c r="B1220" s="91" t="s">
        <v>876</v>
      </c>
      <c r="C1220" s="91" t="s">
        <v>11002</v>
      </c>
      <c r="D1220" s="91" t="s">
        <v>11003</v>
      </c>
      <c r="E1220" s="92">
        <v>0</v>
      </c>
      <c r="F1220" s="91" t="s">
        <v>1185</v>
      </c>
      <c r="H1220" s="3">
        <f>E1220+SUMIF('BR DTG ADW'!C:C,C1220,'BR DTG ADW'!E:E)</f>
        <v>0</v>
      </c>
    </row>
    <row r="1221" spans="1:8" ht="15.75" customHeight="1">
      <c r="A1221" s="91" t="s">
        <v>554</v>
      </c>
      <c r="B1221" s="91" t="s">
        <v>876</v>
      </c>
      <c r="C1221" s="91" t="s">
        <v>554</v>
      </c>
      <c r="D1221" s="91" t="s">
        <v>11004</v>
      </c>
      <c r="E1221" s="92">
        <v>0</v>
      </c>
      <c r="F1221" s="91" t="s">
        <v>1185</v>
      </c>
      <c r="H1221" s="3">
        <f>E1221+SUMIF('BR DTG ADW'!C:C,C1221,'BR DTG ADW'!E:E)</f>
        <v>0</v>
      </c>
    </row>
    <row r="1222" spans="1:8" ht="15.75" customHeight="1">
      <c r="A1222" s="91" t="s">
        <v>4116</v>
      </c>
      <c r="B1222" s="91" t="s">
        <v>876</v>
      </c>
      <c r="C1222" s="91" t="s">
        <v>4116</v>
      </c>
      <c r="D1222" s="91" t="s">
        <v>1820</v>
      </c>
      <c r="E1222" s="92">
        <v>0</v>
      </c>
      <c r="F1222" s="91" t="s">
        <v>1185</v>
      </c>
      <c r="H1222" s="3">
        <f>E1222+SUMIF('BR DTG ADW'!C:C,C1222,'BR DTG ADW'!E:E)</f>
        <v>0</v>
      </c>
    </row>
    <row r="1223" spans="1:8" ht="15.75" customHeight="1">
      <c r="A1223" s="91" t="s">
        <v>1819</v>
      </c>
      <c r="B1223" s="91" t="s">
        <v>936</v>
      </c>
      <c r="C1223" s="91" t="s">
        <v>1819</v>
      </c>
      <c r="D1223" s="91" t="s">
        <v>1820</v>
      </c>
      <c r="E1223" s="92">
        <v>1</v>
      </c>
      <c r="F1223" s="91" t="s">
        <v>1185</v>
      </c>
      <c r="H1223" s="3">
        <f>E1223+SUMIF('BR DTG ADW'!C:C,C1223,'BR DTG ADW'!E:E)</f>
        <v>1</v>
      </c>
    </row>
    <row r="1224" spans="1:8" ht="15.75" customHeight="1">
      <c r="A1224" s="91" t="s">
        <v>9157</v>
      </c>
      <c r="B1224" s="91" t="s">
        <v>876</v>
      </c>
      <c r="C1224" s="91" t="s">
        <v>9157</v>
      </c>
      <c r="D1224" s="91" t="s">
        <v>9158</v>
      </c>
      <c r="E1224" s="92">
        <v>0</v>
      </c>
      <c r="F1224" s="91" t="s">
        <v>1185</v>
      </c>
      <c r="H1224" s="3">
        <f>E1224+SUMIF('BR DTG ADW'!C:C,C1224,'BR DTG ADW'!E:E)</f>
        <v>0</v>
      </c>
    </row>
    <row r="1225" spans="1:8" ht="15.75" customHeight="1">
      <c r="A1225" s="91" t="s">
        <v>11005</v>
      </c>
      <c r="B1225" s="91" t="s">
        <v>876</v>
      </c>
      <c r="C1225" s="91" t="s">
        <v>11005</v>
      </c>
      <c r="D1225" s="91" t="s">
        <v>11006</v>
      </c>
      <c r="E1225" s="92">
        <v>0</v>
      </c>
      <c r="F1225" s="91" t="s">
        <v>1185</v>
      </c>
      <c r="H1225" s="3">
        <f>E1225+SUMIF('BR DTG ADW'!C:C,C1225,'BR DTG ADW'!E:E)</f>
        <v>0</v>
      </c>
    </row>
    <row r="1226" spans="1:8" ht="15.75" customHeight="1">
      <c r="A1226" s="91" t="s">
        <v>1635</v>
      </c>
      <c r="B1226" s="91" t="s">
        <v>876</v>
      </c>
      <c r="C1226" s="91" t="s">
        <v>1635</v>
      </c>
      <c r="D1226" s="91" t="s">
        <v>1694</v>
      </c>
      <c r="E1226" s="92">
        <v>0</v>
      </c>
      <c r="F1226" s="91" t="s">
        <v>1185</v>
      </c>
      <c r="H1226" s="3">
        <f>E1226+SUMIF('BR DTG ADW'!C:C,C1226,'BR DTG ADW'!E:E)</f>
        <v>0</v>
      </c>
    </row>
    <row r="1227" spans="1:8" ht="15.75" customHeight="1">
      <c r="A1227" s="91" t="s">
        <v>4120</v>
      </c>
      <c r="B1227" s="91" t="s">
        <v>876</v>
      </c>
      <c r="C1227" s="91" t="s">
        <v>4120</v>
      </c>
      <c r="D1227" s="91" t="s">
        <v>4121</v>
      </c>
      <c r="E1227" s="92">
        <v>0</v>
      </c>
      <c r="F1227" s="91" t="s">
        <v>1185</v>
      </c>
      <c r="H1227" s="3">
        <f>E1227+SUMIF('BR DTG ADW'!C:C,C1227,'BR DTG ADW'!E:E)</f>
        <v>0</v>
      </c>
    </row>
    <row r="1228" spans="1:8" ht="15.75" customHeight="1">
      <c r="A1228" s="91" t="s">
        <v>9159</v>
      </c>
      <c r="B1228" s="91" t="s">
        <v>877</v>
      </c>
      <c r="C1228" s="91" t="s">
        <v>9159</v>
      </c>
      <c r="D1228" s="91" t="s">
        <v>9160</v>
      </c>
      <c r="E1228" s="92">
        <v>1</v>
      </c>
      <c r="F1228" s="91" t="s">
        <v>1185</v>
      </c>
      <c r="H1228" s="3">
        <f>E1228+SUMIF('BR DTG ADW'!C:C,C1228,'BR DTG ADW'!E:E)</f>
        <v>1</v>
      </c>
    </row>
    <row r="1229" spans="1:8" ht="15.75" customHeight="1">
      <c r="A1229" s="91" t="s">
        <v>4124</v>
      </c>
      <c r="B1229" s="91" t="s">
        <v>876</v>
      </c>
      <c r="C1229" s="91" t="s">
        <v>4124</v>
      </c>
      <c r="D1229" s="91" t="s">
        <v>11007</v>
      </c>
      <c r="E1229" s="92">
        <v>0</v>
      </c>
      <c r="F1229" s="91" t="s">
        <v>1185</v>
      </c>
      <c r="H1229" s="3">
        <f>E1229+SUMIF('BR DTG ADW'!C:C,C1229,'BR DTG ADW'!E:E)</f>
        <v>0</v>
      </c>
    </row>
    <row r="1230" spans="1:8" ht="15.75" customHeight="1">
      <c r="A1230" s="91" t="s">
        <v>308</v>
      </c>
      <c r="B1230" s="91" t="s">
        <v>936</v>
      </c>
      <c r="C1230" s="91" t="s">
        <v>308</v>
      </c>
      <c r="D1230" s="91" t="s">
        <v>1081</v>
      </c>
      <c r="E1230" s="92">
        <v>1</v>
      </c>
      <c r="F1230" s="91" t="s">
        <v>1185</v>
      </c>
      <c r="H1230" s="3">
        <f>E1230+SUMIF('BR DTG ADW'!C:C,C1230,'BR DTG ADW'!E:E)</f>
        <v>1</v>
      </c>
    </row>
    <row r="1231" spans="1:8" ht="15.75" customHeight="1">
      <c r="A1231" s="91" t="s">
        <v>11008</v>
      </c>
      <c r="B1231" s="91" t="s">
        <v>876</v>
      </c>
      <c r="C1231" s="91" t="s">
        <v>11008</v>
      </c>
      <c r="D1231" s="91" t="s">
        <v>11009</v>
      </c>
      <c r="E1231" s="92">
        <v>0</v>
      </c>
      <c r="F1231" s="91" t="s">
        <v>1185</v>
      </c>
      <c r="H1231" s="3">
        <f>E1231+SUMIF('BR DTG ADW'!C:C,C1231,'BR DTG ADW'!E:E)</f>
        <v>0</v>
      </c>
    </row>
    <row r="1232" spans="1:8" ht="15.75" customHeight="1">
      <c r="A1232" s="91" t="s">
        <v>4126</v>
      </c>
      <c r="B1232" s="91" t="s">
        <v>877</v>
      </c>
      <c r="C1232" s="91" t="s">
        <v>4126</v>
      </c>
      <c r="D1232" s="91" t="s">
        <v>4127</v>
      </c>
      <c r="E1232" s="92">
        <v>1</v>
      </c>
      <c r="F1232" s="91" t="s">
        <v>1185</v>
      </c>
      <c r="H1232" s="3">
        <f>E1232+SUMIF('BR DTG ADW'!C:C,C1232,'BR DTG ADW'!E:E)</f>
        <v>1</v>
      </c>
    </row>
    <row r="1233" spans="1:8" ht="15.75" customHeight="1">
      <c r="A1233" s="91" t="s">
        <v>9163</v>
      </c>
      <c r="B1233" s="91" t="s">
        <v>876</v>
      </c>
      <c r="C1233" s="91" t="s">
        <v>9163</v>
      </c>
      <c r="D1233" s="91" t="s">
        <v>9164</v>
      </c>
      <c r="E1233" s="92">
        <v>0</v>
      </c>
      <c r="F1233" s="91" t="s">
        <v>1185</v>
      </c>
      <c r="H1233" s="3">
        <f>E1233+SUMIF('BR DTG ADW'!C:C,C1233,'BR DTG ADW'!E:E)</f>
        <v>0</v>
      </c>
    </row>
    <row r="1234" spans="1:8" ht="15.75" customHeight="1">
      <c r="A1234" s="91" t="s">
        <v>4128</v>
      </c>
      <c r="B1234" s="91" t="s">
        <v>876</v>
      </c>
      <c r="C1234" s="91" t="s">
        <v>4128</v>
      </c>
      <c r="D1234" s="91" t="s">
        <v>4129</v>
      </c>
      <c r="E1234" s="92">
        <v>0</v>
      </c>
      <c r="F1234" s="91" t="s">
        <v>1185</v>
      </c>
      <c r="H1234" s="3">
        <f>E1234+SUMIF('BR DTG ADW'!C:C,C1234,'BR DTG ADW'!E:E)</f>
        <v>0</v>
      </c>
    </row>
    <row r="1235" spans="1:8" ht="15.75" customHeight="1">
      <c r="A1235" s="91" t="s">
        <v>511</v>
      </c>
      <c r="B1235" s="91" t="s">
        <v>876</v>
      </c>
      <c r="C1235" s="91" t="s">
        <v>511</v>
      </c>
      <c r="D1235" s="91" t="s">
        <v>1082</v>
      </c>
      <c r="E1235" s="92">
        <v>0</v>
      </c>
      <c r="F1235" s="91" t="s">
        <v>1185</v>
      </c>
      <c r="H1235" s="3">
        <f>E1235+SUMIF('BR DTG ADW'!C:C,C1235,'BR DTG ADW'!E:E)</f>
        <v>0</v>
      </c>
    </row>
    <row r="1236" spans="1:8" ht="15.75" customHeight="1">
      <c r="A1236" s="91" t="s">
        <v>1821</v>
      </c>
      <c r="B1236" s="91" t="s">
        <v>920</v>
      </c>
      <c r="C1236" s="91" t="s">
        <v>1821</v>
      </c>
      <c r="D1236" s="91" t="s">
        <v>1083</v>
      </c>
      <c r="E1236" s="92">
        <v>1</v>
      </c>
      <c r="F1236" s="91" t="s">
        <v>1821</v>
      </c>
      <c r="H1236" s="3">
        <f>E1236+SUMIF('BR DTG ADW'!C:C,C1236,'BR DTG ADW'!E:E)</f>
        <v>1</v>
      </c>
    </row>
    <row r="1237" spans="1:8" ht="15.75" customHeight="1">
      <c r="A1237" s="91" t="s">
        <v>1084</v>
      </c>
      <c r="B1237" s="91" t="s">
        <v>920</v>
      </c>
      <c r="C1237" s="91" t="s">
        <v>1084</v>
      </c>
      <c r="D1237" s="91" t="s">
        <v>1083</v>
      </c>
      <c r="E1237" s="92">
        <v>2</v>
      </c>
      <c r="F1237" s="91" t="s">
        <v>1821</v>
      </c>
      <c r="H1237" s="3">
        <f>E1237+SUMIF('BR DTG ADW'!C:C,C1237,'BR DTG ADW'!E:E)</f>
        <v>2</v>
      </c>
    </row>
    <row r="1238" spans="1:8" ht="15.75" customHeight="1">
      <c r="A1238" s="91" t="s">
        <v>309</v>
      </c>
      <c r="B1238" s="91" t="s">
        <v>948</v>
      </c>
      <c r="C1238" s="91" t="s">
        <v>309</v>
      </c>
      <c r="D1238" s="91" t="s">
        <v>1085</v>
      </c>
      <c r="E1238" s="92">
        <v>2</v>
      </c>
      <c r="F1238" s="91" t="s">
        <v>1185</v>
      </c>
      <c r="H1238" s="3">
        <f>E1238+SUMIF('BR DTG ADW'!C:C,C1238,'BR DTG ADW'!E:E)</f>
        <v>2</v>
      </c>
    </row>
    <row r="1239" spans="1:8" ht="15.75" customHeight="1">
      <c r="A1239" s="91" t="s">
        <v>4132</v>
      </c>
      <c r="B1239" s="91" t="s">
        <v>876</v>
      </c>
      <c r="C1239" s="91" t="s">
        <v>4132</v>
      </c>
      <c r="D1239" s="91" t="s">
        <v>1079</v>
      </c>
      <c r="E1239" s="92">
        <v>0</v>
      </c>
      <c r="F1239" s="91" t="s">
        <v>1185</v>
      </c>
      <c r="H1239" s="3">
        <f>E1239+SUMIF('BR DTG ADW'!C:C,C1239,'BR DTG ADW'!E:E)</f>
        <v>0</v>
      </c>
    </row>
    <row r="1240" spans="1:8" ht="15.75" customHeight="1">
      <c r="A1240" s="91" t="s">
        <v>4133</v>
      </c>
      <c r="B1240" s="91" t="s">
        <v>876</v>
      </c>
      <c r="C1240" s="91" t="s">
        <v>4133</v>
      </c>
      <c r="D1240" s="91" t="s">
        <v>4134</v>
      </c>
      <c r="E1240" s="92">
        <v>0</v>
      </c>
      <c r="F1240" s="91" t="s">
        <v>1185</v>
      </c>
      <c r="H1240" s="3">
        <f>E1240+SUMIF('BR DTG ADW'!C:C,C1240,'BR DTG ADW'!E:E)</f>
        <v>0</v>
      </c>
    </row>
    <row r="1241" spans="1:8" ht="15.75" customHeight="1">
      <c r="A1241" s="91" t="s">
        <v>11010</v>
      </c>
      <c r="B1241" s="91" t="s">
        <v>876</v>
      </c>
      <c r="C1241" s="91" t="s">
        <v>11010</v>
      </c>
      <c r="D1241" s="91" t="s">
        <v>11011</v>
      </c>
      <c r="E1241" s="92">
        <v>0</v>
      </c>
      <c r="F1241" s="91" t="s">
        <v>1185</v>
      </c>
      <c r="H1241" s="3">
        <f>E1241+SUMIF('BR DTG ADW'!C:C,C1241,'BR DTG ADW'!E:E)</f>
        <v>0</v>
      </c>
    </row>
    <row r="1242" spans="1:8" ht="15.75" customHeight="1">
      <c r="A1242" s="91" t="s">
        <v>512</v>
      </c>
      <c r="B1242" s="91" t="s">
        <v>877</v>
      </c>
      <c r="C1242" s="91" t="s">
        <v>512</v>
      </c>
      <c r="D1242" s="91" t="s">
        <v>1086</v>
      </c>
      <c r="E1242" s="92">
        <v>4</v>
      </c>
      <c r="F1242" s="91" t="s">
        <v>1185</v>
      </c>
      <c r="H1242" s="3">
        <f>E1242+SUMIF('BR DTG ADW'!C:C,C1242,'BR DTG ADW'!E:E)</f>
        <v>4</v>
      </c>
    </row>
    <row r="1243" spans="1:8" ht="15.75" customHeight="1">
      <c r="A1243" s="91" t="s">
        <v>4139</v>
      </c>
      <c r="B1243" s="91" t="s">
        <v>876</v>
      </c>
      <c r="C1243" s="91" t="s">
        <v>4139</v>
      </c>
      <c r="D1243" s="91" t="s">
        <v>9165</v>
      </c>
      <c r="E1243" s="92">
        <v>0</v>
      </c>
      <c r="F1243" s="91" t="s">
        <v>1185</v>
      </c>
      <c r="H1243" s="3">
        <f>E1243+SUMIF('BR DTG ADW'!C:C,C1243,'BR DTG ADW'!E:E)</f>
        <v>0</v>
      </c>
    </row>
    <row r="1244" spans="1:8" ht="15.75" customHeight="1">
      <c r="A1244" s="91" t="s">
        <v>4141</v>
      </c>
      <c r="B1244" s="91" t="s">
        <v>876</v>
      </c>
      <c r="C1244" s="91" t="s">
        <v>4141</v>
      </c>
      <c r="D1244" s="91" t="s">
        <v>4142</v>
      </c>
      <c r="E1244" s="92">
        <v>0</v>
      </c>
      <c r="F1244" s="91" t="s">
        <v>1185</v>
      </c>
      <c r="H1244" s="3">
        <f>E1244+SUMIF('BR DTG ADW'!C:C,C1244,'BR DTG ADW'!E:E)</f>
        <v>0</v>
      </c>
    </row>
    <row r="1245" spans="1:8" ht="15.75" customHeight="1">
      <c r="A1245" s="91" t="s">
        <v>4143</v>
      </c>
      <c r="B1245" s="91" t="s">
        <v>876</v>
      </c>
      <c r="C1245" s="91" t="s">
        <v>4143</v>
      </c>
      <c r="D1245" s="91" t="s">
        <v>9166</v>
      </c>
      <c r="E1245" s="92">
        <v>0</v>
      </c>
      <c r="F1245" s="91" t="s">
        <v>1185</v>
      </c>
      <c r="H1245" s="3">
        <f>E1245+SUMIF('BR DTG ADW'!C:C,C1245,'BR DTG ADW'!E:E)</f>
        <v>0</v>
      </c>
    </row>
    <row r="1246" spans="1:8" ht="15.75" customHeight="1">
      <c r="A1246" s="91" t="s">
        <v>4145</v>
      </c>
      <c r="B1246" s="91" t="s">
        <v>876</v>
      </c>
      <c r="C1246" s="91" t="s">
        <v>4145</v>
      </c>
      <c r="D1246" s="91" t="s">
        <v>4146</v>
      </c>
      <c r="E1246" s="92">
        <v>0</v>
      </c>
      <c r="F1246" s="91" t="s">
        <v>1185</v>
      </c>
      <c r="H1246" s="3">
        <f>E1246+SUMIF('BR DTG ADW'!C:C,C1246,'BR DTG ADW'!E:E)</f>
        <v>0</v>
      </c>
    </row>
    <row r="1247" spans="1:8" ht="15.75" customHeight="1">
      <c r="A1247" s="91" t="s">
        <v>1442</v>
      </c>
      <c r="B1247" s="91" t="s">
        <v>876</v>
      </c>
      <c r="C1247" s="91" t="s">
        <v>1442</v>
      </c>
      <c r="D1247" s="91" t="s">
        <v>1443</v>
      </c>
      <c r="E1247" s="92">
        <v>0</v>
      </c>
      <c r="F1247" s="91" t="s">
        <v>1185</v>
      </c>
      <c r="H1247" s="3">
        <f>E1247+SUMIF('BR DTG ADW'!C:C,C1247,'BR DTG ADW'!E:E)</f>
        <v>0</v>
      </c>
    </row>
    <row r="1248" spans="1:8" ht="15.75" customHeight="1">
      <c r="A1248" s="91" t="s">
        <v>2000</v>
      </c>
      <c r="B1248" s="91" t="s">
        <v>898</v>
      </c>
      <c r="C1248" s="91" t="s">
        <v>2000</v>
      </c>
      <c r="D1248" s="91" t="s">
        <v>2001</v>
      </c>
      <c r="E1248" s="92">
        <v>2</v>
      </c>
      <c r="F1248" s="91" t="s">
        <v>1185</v>
      </c>
      <c r="H1248" s="3">
        <f>E1248+SUMIF('BR DTG ADW'!C:C,C1248,'BR DTG ADW'!E:E)</f>
        <v>2</v>
      </c>
    </row>
    <row r="1249" spans="1:8" ht="15.75" customHeight="1">
      <c r="A1249" s="91" t="s">
        <v>310</v>
      </c>
      <c r="B1249" s="91" t="s">
        <v>888</v>
      </c>
      <c r="C1249" s="91" t="s">
        <v>310</v>
      </c>
      <c r="D1249" s="91" t="s">
        <v>1087</v>
      </c>
      <c r="E1249" s="92">
        <v>1</v>
      </c>
      <c r="F1249" s="91" t="s">
        <v>1185</v>
      </c>
      <c r="H1249" s="3">
        <f>E1249+SUMIF('BR DTG ADW'!C:C,C1249,'BR DTG ADW'!E:E)</f>
        <v>1</v>
      </c>
    </row>
    <row r="1250" spans="1:8" ht="15.75" customHeight="1">
      <c r="A1250" s="91" t="s">
        <v>311</v>
      </c>
      <c r="B1250" s="91" t="s">
        <v>888</v>
      </c>
      <c r="C1250" s="91" t="s">
        <v>311</v>
      </c>
      <c r="D1250" s="91" t="s">
        <v>1088</v>
      </c>
      <c r="E1250" s="92">
        <v>1</v>
      </c>
      <c r="F1250" s="91" t="s">
        <v>1185</v>
      </c>
      <c r="H1250" s="3">
        <f>E1250+SUMIF('BR DTG ADW'!C:C,C1250,'BR DTG ADW'!E:E)</f>
        <v>1</v>
      </c>
    </row>
    <row r="1251" spans="1:8" ht="15.75" customHeight="1">
      <c r="A1251" s="91" t="s">
        <v>312</v>
      </c>
      <c r="B1251" s="91" t="s">
        <v>884</v>
      </c>
      <c r="C1251" s="91" t="s">
        <v>312</v>
      </c>
      <c r="D1251" s="91" t="s">
        <v>1089</v>
      </c>
      <c r="E1251" s="92">
        <v>1</v>
      </c>
      <c r="F1251" s="91" t="s">
        <v>1185</v>
      </c>
      <c r="H1251" s="3">
        <f>E1251+SUMIF('BR DTG ADW'!C:C,C1251,'BR DTG ADW'!E:E)</f>
        <v>1</v>
      </c>
    </row>
    <row r="1252" spans="1:8" ht="15.75" customHeight="1">
      <c r="A1252" s="91" t="s">
        <v>11012</v>
      </c>
      <c r="B1252" s="91" t="s">
        <v>876</v>
      </c>
      <c r="C1252" s="91" t="s">
        <v>11012</v>
      </c>
      <c r="D1252" s="91" t="s">
        <v>11013</v>
      </c>
      <c r="E1252" s="92">
        <v>0</v>
      </c>
      <c r="F1252" s="91" t="s">
        <v>1185</v>
      </c>
      <c r="H1252" s="3">
        <f>E1252+SUMIF('BR DTG ADW'!C:C,C1252,'BR DTG ADW'!E:E)</f>
        <v>0</v>
      </c>
    </row>
    <row r="1253" spans="1:8" ht="15.75" customHeight="1">
      <c r="A1253" s="91" t="s">
        <v>4151</v>
      </c>
      <c r="B1253" s="91" t="s">
        <v>876</v>
      </c>
      <c r="C1253" s="91" t="s">
        <v>4151</v>
      </c>
      <c r="D1253" s="91" t="s">
        <v>4152</v>
      </c>
      <c r="E1253" s="92">
        <v>0</v>
      </c>
      <c r="F1253" s="91" t="s">
        <v>1185</v>
      </c>
      <c r="H1253" s="3">
        <f>E1253+SUMIF('BR DTG ADW'!C:C,C1253,'BR DTG ADW'!E:E)</f>
        <v>0</v>
      </c>
    </row>
    <row r="1254" spans="1:8" ht="15.75" customHeight="1">
      <c r="A1254" s="91" t="s">
        <v>9167</v>
      </c>
      <c r="B1254" s="91" t="s">
        <v>876</v>
      </c>
      <c r="C1254" s="91" t="s">
        <v>9167</v>
      </c>
      <c r="D1254" s="91" t="s">
        <v>9168</v>
      </c>
      <c r="E1254" s="92">
        <v>0</v>
      </c>
      <c r="F1254" s="91" t="s">
        <v>1185</v>
      </c>
      <c r="H1254" s="3">
        <f>E1254+SUMIF('BR DTG ADW'!C:C,C1254,'BR DTG ADW'!E:E)</f>
        <v>0</v>
      </c>
    </row>
    <row r="1255" spans="1:8" ht="15.75" customHeight="1">
      <c r="A1255" s="91" t="s">
        <v>4153</v>
      </c>
      <c r="B1255" s="91" t="s">
        <v>876</v>
      </c>
      <c r="C1255" s="91" t="s">
        <v>4153</v>
      </c>
      <c r="D1255" s="91" t="s">
        <v>4154</v>
      </c>
      <c r="E1255" s="92">
        <v>0</v>
      </c>
      <c r="F1255" s="91" t="s">
        <v>1185</v>
      </c>
      <c r="H1255" s="3">
        <f>E1255+SUMIF('BR DTG ADW'!C:C,C1255,'BR DTG ADW'!E:E)</f>
        <v>0</v>
      </c>
    </row>
    <row r="1256" spans="1:8" ht="15.75" customHeight="1">
      <c r="A1256" s="91" t="s">
        <v>9169</v>
      </c>
      <c r="B1256" s="91" t="s">
        <v>876</v>
      </c>
      <c r="C1256" s="91" t="s">
        <v>9169</v>
      </c>
      <c r="D1256" s="91" t="s">
        <v>9170</v>
      </c>
      <c r="E1256" s="92">
        <v>0</v>
      </c>
      <c r="F1256" s="91" t="s">
        <v>1185</v>
      </c>
      <c r="H1256" s="3">
        <f>E1256+SUMIF('BR DTG ADW'!C:C,C1256,'BR DTG ADW'!E:E)</f>
        <v>0</v>
      </c>
    </row>
    <row r="1257" spans="1:8" ht="15.75" customHeight="1">
      <c r="A1257" s="91" t="s">
        <v>4159</v>
      </c>
      <c r="B1257" s="91" t="s">
        <v>876</v>
      </c>
      <c r="C1257" s="91" t="s">
        <v>4159</v>
      </c>
      <c r="D1257" s="91" t="s">
        <v>11014</v>
      </c>
      <c r="E1257" s="92">
        <v>0</v>
      </c>
      <c r="F1257" s="91" t="s">
        <v>1185</v>
      </c>
      <c r="H1257" s="3">
        <f>E1257+SUMIF('BR DTG ADW'!C:C,C1257,'BR DTG ADW'!E:E)</f>
        <v>0</v>
      </c>
    </row>
    <row r="1258" spans="1:8" ht="15.75" customHeight="1">
      <c r="A1258" s="91" t="s">
        <v>4163</v>
      </c>
      <c r="B1258" s="91" t="s">
        <v>876</v>
      </c>
      <c r="C1258" s="91" t="s">
        <v>4163</v>
      </c>
      <c r="D1258" s="91" t="s">
        <v>11015</v>
      </c>
      <c r="E1258" s="92">
        <v>0</v>
      </c>
      <c r="F1258" s="91" t="s">
        <v>1185</v>
      </c>
      <c r="H1258" s="3">
        <f>E1258+SUMIF('BR DTG ADW'!C:C,C1258,'BR DTG ADW'!E:E)</f>
        <v>0</v>
      </c>
    </row>
    <row r="1259" spans="1:8" ht="15.75" customHeight="1">
      <c r="A1259" s="91" t="s">
        <v>313</v>
      </c>
      <c r="B1259" s="91" t="s">
        <v>884</v>
      </c>
      <c r="C1259" s="91" t="s">
        <v>313</v>
      </c>
      <c r="D1259" s="91" t="s">
        <v>1090</v>
      </c>
      <c r="E1259" s="92">
        <v>1</v>
      </c>
      <c r="F1259" s="91" t="s">
        <v>1185</v>
      </c>
      <c r="H1259" s="3">
        <f>E1259+SUMIF('BR DTG ADW'!C:C,C1259,'BR DTG ADW'!E:E)</f>
        <v>1</v>
      </c>
    </row>
    <row r="1260" spans="1:8" ht="15.75" customHeight="1">
      <c r="A1260" s="91" t="s">
        <v>11016</v>
      </c>
      <c r="B1260" s="91" t="s">
        <v>876</v>
      </c>
      <c r="C1260" s="91" t="s">
        <v>11016</v>
      </c>
      <c r="D1260" s="91" t="s">
        <v>11017</v>
      </c>
      <c r="E1260" s="92">
        <v>0</v>
      </c>
      <c r="F1260" s="91" t="s">
        <v>1185</v>
      </c>
      <c r="H1260" s="3">
        <f>E1260+SUMIF('BR DTG ADW'!C:C,C1260,'BR DTG ADW'!E:E)</f>
        <v>0</v>
      </c>
    </row>
    <row r="1261" spans="1:8" ht="15.75" customHeight="1">
      <c r="A1261" s="91" t="s">
        <v>11018</v>
      </c>
      <c r="B1261" s="91" t="s">
        <v>876</v>
      </c>
      <c r="C1261" s="91" t="s">
        <v>11018</v>
      </c>
      <c r="D1261" s="91" t="s">
        <v>11019</v>
      </c>
      <c r="E1261" s="92">
        <v>0</v>
      </c>
      <c r="F1261" s="91" t="s">
        <v>1185</v>
      </c>
      <c r="H1261" s="3">
        <f>E1261+SUMIF('BR DTG ADW'!C:C,C1261,'BR DTG ADW'!E:E)</f>
        <v>0</v>
      </c>
    </row>
    <row r="1262" spans="1:8" ht="15.75" customHeight="1">
      <c r="A1262" s="91" t="s">
        <v>4171</v>
      </c>
      <c r="B1262" s="91" t="s">
        <v>876</v>
      </c>
      <c r="C1262" s="91" t="s">
        <v>4171</v>
      </c>
      <c r="D1262" s="91" t="s">
        <v>4172</v>
      </c>
      <c r="E1262" s="92">
        <v>0</v>
      </c>
      <c r="F1262" s="91" t="s">
        <v>1185</v>
      </c>
      <c r="H1262" s="3">
        <f>E1262+SUMIF('BR DTG ADW'!C:C,C1262,'BR DTG ADW'!E:E)</f>
        <v>0</v>
      </c>
    </row>
    <row r="1263" spans="1:8" ht="15.75" customHeight="1">
      <c r="A1263" s="91" t="s">
        <v>4173</v>
      </c>
      <c r="B1263" s="91" t="s">
        <v>876</v>
      </c>
      <c r="C1263" s="91" t="s">
        <v>4173</v>
      </c>
      <c r="D1263" s="91" t="s">
        <v>4174</v>
      </c>
      <c r="E1263" s="92">
        <v>0</v>
      </c>
      <c r="F1263" s="91" t="s">
        <v>1185</v>
      </c>
      <c r="H1263" s="3">
        <f>E1263+SUMIF('BR DTG ADW'!C:C,C1263,'BR DTG ADW'!E:E)</f>
        <v>0</v>
      </c>
    </row>
    <row r="1264" spans="1:8" ht="15.75" customHeight="1">
      <c r="A1264" s="91" t="s">
        <v>4175</v>
      </c>
      <c r="B1264" s="91" t="s">
        <v>876</v>
      </c>
      <c r="C1264" s="91" t="s">
        <v>4175</v>
      </c>
      <c r="D1264" s="91" t="s">
        <v>9172</v>
      </c>
      <c r="E1264" s="92">
        <v>0</v>
      </c>
      <c r="F1264" s="91" t="s">
        <v>1185</v>
      </c>
      <c r="H1264" s="3">
        <f>E1264+SUMIF('BR DTG ADW'!C:C,C1264,'BR DTG ADW'!E:E)</f>
        <v>0</v>
      </c>
    </row>
    <row r="1265" spans="1:8" ht="15.75" customHeight="1">
      <c r="A1265" s="91" t="s">
        <v>4177</v>
      </c>
      <c r="B1265" s="91" t="s">
        <v>876</v>
      </c>
      <c r="C1265" s="91" t="s">
        <v>4177</v>
      </c>
      <c r="D1265" s="91" t="s">
        <v>1090</v>
      </c>
      <c r="E1265" s="92">
        <v>0</v>
      </c>
      <c r="F1265" s="91" t="s">
        <v>1185</v>
      </c>
      <c r="H1265" s="3">
        <f>E1265+SUMIF('BR DTG ADW'!C:C,C1265,'BR DTG ADW'!E:E)</f>
        <v>0</v>
      </c>
    </row>
    <row r="1266" spans="1:8" ht="15.75" customHeight="1">
      <c r="A1266" s="91" t="s">
        <v>4178</v>
      </c>
      <c r="B1266" s="91" t="s">
        <v>876</v>
      </c>
      <c r="C1266" s="91" t="s">
        <v>4178</v>
      </c>
      <c r="D1266" s="91" t="s">
        <v>4179</v>
      </c>
      <c r="E1266" s="92">
        <v>0</v>
      </c>
      <c r="F1266" s="91" t="s">
        <v>1185</v>
      </c>
      <c r="H1266" s="3">
        <f>E1266+SUMIF('BR DTG ADW'!C:C,C1266,'BR DTG ADW'!E:E)</f>
        <v>0</v>
      </c>
    </row>
    <row r="1267" spans="1:8" ht="15.75" customHeight="1">
      <c r="A1267" s="91" t="s">
        <v>4182</v>
      </c>
      <c r="B1267" s="91" t="s">
        <v>876</v>
      </c>
      <c r="C1267" s="91" t="s">
        <v>4182</v>
      </c>
      <c r="D1267" s="91" t="s">
        <v>4183</v>
      </c>
      <c r="E1267" s="92">
        <v>0</v>
      </c>
      <c r="F1267" s="91" t="s">
        <v>1185</v>
      </c>
      <c r="H1267" s="3">
        <f>E1267+SUMIF('BR DTG ADW'!C:C,C1267,'BR DTG ADW'!E:E)</f>
        <v>0</v>
      </c>
    </row>
    <row r="1268" spans="1:8" ht="15.75" customHeight="1">
      <c r="A1268" s="91" t="s">
        <v>4184</v>
      </c>
      <c r="B1268" s="91" t="s">
        <v>877</v>
      </c>
      <c r="C1268" s="91" t="s">
        <v>4184</v>
      </c>
      <c r="D1268" s="91" t="s">
        <v>4185</v>
      </c>
      <c r="E1268" s="92">
        <v>3</v>
      </c>
      <c r="F1268" s="91" t="s">
        <v>1185</v>
      </c>
      <c r="H1268" s="3">
        <f>E1268+SUMIF('BR DTG ADW'!C:C,C1268,'BR DTG ADW'!E:E)</f>
        <v>3</v>
      </c>
    </row>
    <row r="1269" spans="1:8" ht="15.75" customHeight="1">
      <c r="A1269" s="91" t="s">
        <v>4192</v>
      </c>
      <c r="B1269" s="91" t="s">
        <v>876</v>
      </c>
      <c r="C1269" s="91" t="s">
        <v>4192</v>
      </c>
      <c r="D1269" s="91" t="s">
        <v>4193</v>
      </c>
      <c r="E1269" s="92">
        <v>0</v>
      </c>
      <c r="F1269" s="91" t="s">
        <v>1185</v>
      </c>
      <c r="H1269" s="3">
        <f>E1269+SUMIF('BR DTG ADW'!C:C,C1269,'BR DTG ADW'!E:E)</f>
        <v>0</v>
      </c>
    </row>
    <row r="1270" spans="1:8" ht="15.75" customHeight="1">
      <c r="A1270" s="91" t="s">
        <v>9173</v>
      </c>
      <c r="B1270" s="91" t="s">
        <v>876</v>
      </c>
      <c r="C1270" s="91" t="s">
        <v>9173</v>
      </c>
      <c r="D1270" s="91" t="s">
        <v>9174</v>
      </c>
      <c r="E1270" s="92">
        <v>0</v>
      </c>
      <c r="F1270" s="91" t="s">
        <v>1185</v>
      </c>
      <c r="H1270" s="3">
        <f>E1270+SUMIF('BR DTG ADW'!C:C,C1270,'BR DTG ADW'!E:E)</f>
        <v>0</v>
      </c>
    </row>
    <row r="1271" spans="1:8" ht="15.75" customHeight="1">
      <c r="A1271" s="91" t="s">
        <v>4194</v>
      </c>
      <c r="B1271" s="91" t="s">
        <v>876</v>
      </c>
      <c r="C1271" s="91" t="s">
        <v>4194</v>
      </c>
      <c r="D1271" s="91" t="s">
        <v>3166</v>
      </c>
      <c r="E1271" s="92">
        <v>0</v>
      </c>
      <c r="F1271" s="91" t="s">
        <v>1185</v>
      </c>
      <c r="H1271" s="3">
        <f>E1271+SUMIF('BR DTG ADW'!C:C,C1271,'BR DTG ADW'!E:E)</f>
        <v>0</v>
      </c>
    </row>
    <row r="1272" spans="1:8" ht="15.75" customHeight="1">
      <c r="A1272" s="91" t="s">
        <v>9175</v>
      </c>
      <c r="B1272" s="91" t="s">
        <v>876</v>
      </c>
      <c r="C1272" s="91" t="s">
        <v>9175</v>
      </c>
      <c r="D1272" s="91" t="s">
        <v>9176</v>
      </c>
      <c r="E1272" s="92">
        <v>0</v>
      </c>
      <c r="F1272" s="91" t="s">
        <v>1185</v>
      </c>
      <c r="H1272" s="3">
        <f>E1272+SUMIF('BR DTG ADW'!C:C,C1272,'BR DTG ADW'!E:E)</f>
        <v>0</v>
      </c>
    </row>
    <row r="1273" spans="1:8" ht="15.75" customHeight="1">
      <c r="A1273" s="91" t="s">
        <v>9177</v>
      </c>
      <c r="B1273" s="91" t="s">
        <v>876</v>
      </c>
      <c r="C1273" s="91" t="s">
        <v>9177</v>
      </c>
      <c r="D1273" s="91" t="s">
        <v>9178</v>
      </c>
      <c r="E1273" s="92">
        <v>0</v>
      </c>
      <c r="F1273" s="91" t="s">
        <v>1185</v>
      </c>
      <c r="H1273" s="3">
        <f>E1273+SUMIF('BR DTG ADW'!C:C,C1273,'BR DTG ADW'!E:E)</f>
        <v>0</v>
      </c>
    </row>
    <row r="1274" spans="1:8" ht="15.75" customHeight="1">
      <c r="A1274" s="91" t="s">
        <v>9179</v>
      </c>
      <c r="B1274" s="91" t="s">
        <v>876</v>
      </c>
      <c r="C1274" s="91" t="s">
        <v>9179</v>
      </c>
      <c r="D1274" s="91" t="s">
        <v>9180</v>
      </c>
      <c r="E1274" s="92">
        <v>0</v>
      </c>
      <c r="F1274" s="91" t="s">
        <v>1185</v>
      </c>
      <c r="H1274" s="3">
        <f>E1274+SUMIF('BR DTG ADW'!C:C,C1274,'BR DTG ADW'!E:E)</f>
        <v>0</v>
      </c>
    </row>
    <row r="1275" spans="1:8" ht="15.75" customHeight="1">
      <c r="A1275" s="91" t="s">
        <v>9181</v>
      </c>
      <c r="B1275" s="91" t="s">
        <v>876</v>
      </c>
      <c r="C1275" s="91" t="s">
        <v>9181</v>
      </c>
      <c r="D1275" s="91" t="s">
        <v>9182</v>
      </c>
      <c r="E1275" s="92">
        <v>0</v>
      </c>
      <c r="F1275" s="91" t="s">
        <v>1185</v>
      </c>
      <c r="H1275" s="3">
        <f>E1275+SUMIF('BR DTG ADW'!C:C,C1275,'BR DTG ADW'!E:E)</f>
        <v>0</v>
      </c>
    </row>
    <row r="1276" spans="1:8" ht="15.75" customHeight="1">
      <c r="A1276" s="91" t="s">
        <v>4196</v>
      </c>
      <c r="B1276" s="91" t="s">
        <v>948</v>
      </c>
      <c r="C1276" s="91" t="s">
        <v>4196</v>
      </c>
      <c r="D1276" s="91" t="s">
        <v>4197</v>
      </c>
      <c r="E1276" s="92">
        <v>1</v>
      </c>
      <c r="F1276" s="91" t="s">
        <v>1185</v>
      </c>
      <c r="H1276" s="3">
        <f>E1276+SUMIF('BR DTG ADW'!C:C,C1276,'BR DTG ADW'!E:E)</f>
        <v>1</v>
      </c>
    </row>
    <row r="1277" spans="1:8" ht="15.75" customHeight="1">
      <c r="A1277" s="91" t="s">
        <v>4198</v>
      </c>
      <c r="B1277" s="91" t="s">
        <v>876</v>
      </c>
      <c r="C1277" s="91" t="s">
        <v>4198</v>
      </c>
      <c r="D1277" s="91" t="s">
        <v>4199</v>
      </c>
      <c r="E1277" s="92">
        <v>0</v>
      </c>
      <c r="F1277" s="91" t="s">
        <v>1185</v>
      </c>
      <c r="H1277" s="3">
        <f>E1277+SUMIF('BR DTG ADW'!C:C,C1277,'BR DTG ADW'!E:E)</f>
        <v>0</v>
      </c>
    </row>
    <row r="1278" spans="1:8" ht="15.75" customHeight="1">
      <c r="A1278" s="91" t="s">
        <v>4200</v>
      </c>
      <c r="B1278" s="91" t="s">
        <v>876</v>
      </c>
      <c r="C1278" s="91" t="s">
        <v>4200</v>
      </c>
      <c r="D1278" s="91" t="s">
        <v>4201</v>
      </c>
      <c r="E1278" s="92">
        <v>0</v>
      </c>
      <c r="F1278" s="91" t="s">
        <v>1185</v>
      </c>
      <c r="H1278" s="3">
        <f>E1278+SUMIF('BR DTG ADW'!C:C,C1278,'BR DTG ADW'!E:E)</f>
        <v>0</v>
      </c>
    </row>
    <row r="1279" spans="1:8" ht="15.75" customHeight="1">
      <c r="A1279" s="91" t="s">
        <v>4204</v>
      </c>
      <c r="B1279" s="91" t="s">
        <v>876</v>
      </c>
      <c r="C1279" s="91" t="s">
        <v>4204</v>
      </c>
      <c r="D1279" s="91" t="s">
        <v>4205</v>
      </c>
      <c r="E1279" s="92">
        <v>0</v>
      </c>
      <c r="F1279" s="91" t="s">
        <v>1185</v>
      </c>
      <c r="H1279" s="3">
        <f>E1279+SUMIF('BR DTG ADW'!C:C,C1279,'BR DTG ADW'!E:E)</f>
        <v>0</v>
      </c>
    </row>
    <row r="1280" spans="1:8" ht="15.75" customHeight="1">
      <c r="A1280" s="91" t="s">
        <v>9185</v>
      </c>
      <c r="B1280" s="91" t="s">
        <v>876</v>
      </c>
      <c r="C1280" s="91" t="s">
        <v>9185</v>
      </c>
      <c r="D1280" s="91" t="s">
        <v>9186</v>
      </c>
      <c r="E1280" s="92">
        <v>0</v>
      </c>
      <c r="F1280" s="91" t="s">
        <v>1185</v>
      </c>
      <c r="H1280" s="3">
        <f>E1280+SUMIF('BR DTG ADW'!C:C,C1280,'BR DTG ADW'!E:E)</f>
        <v>0</v>
      </c>
    </row>
    <row r="1281" spans="1:8" ht="15.75" customHeight="1">
      <c r="A1281" s="91" t="s">
        <v>314</v>
      </c>
      <c r="B1281" s="91" t="s">
        <v>884</v>
      </c>
      <c r="C1281" s="91" t="s">
        <v>314</v>
      </c>
      <c r="D1281" s="91" t="s">
        <v>944</v>
      </c>
      <c r="E1281" s="92">
        <v>2</v>
      </c>
      <c r="F1281" s="91" t="s">
        <v>314</v>
      </c>
      <c r="H1281" s="3">
        <f>E1281+SUMIF('BR DTG ADW'!C:C,C1281,'BR DTG ADW'!E:E)</f>
        <v>2</v>
      </c>
    </row>
    <row r="1282" spans="1:8" ht="15.75" customHeight="1">
      <c r="A1282" s="91" t="s">
        <v>9187</v>
      </c>
      <c r="B1282" s="91" t="s">
        <v>876</v>
      </c>
      <c r="C1282" s="91" t="s">
        <v>9187</v>
      </c>
      <c r="D1282" s="91" t="s">
        <v>9188</v>
      </c>
      <c r="E1282" s="92">
        <v>0</v>
      </c>
      <c r="F1282" s="91" t="s">
        <v>1185</v>
      </c>
      <c r="H1282" s="3">
        <f>E1282+SUMIF('BR DTG ADW'!C:C,C1282,'BR DTG ADW'!E:E)</f>
        <v>0</v>
      </c>
    </row>
    <row r="1283" spans="1:8" ht="15.75" customHeight="1">
      <c r="A1283" s="91" t="s">
        <v>4210</v>
      </c>
      <c r="B1283" s="91" t="s">
        <v>876</v>
      </c>
      <c r="C1283" s="91" t="s">
        <v>4210</v>
      </c>
      <c r="D1283" s="91" t="s">
        <v>1012</v>
      </c>
      <c r="E1283" s="92">
        <v>0</v>
      </c>
      <c r="F1283" s="91" t="s">
        <v>262</v>
      </c>
      <c r="H1283" s="3">
        <f>E1283+SUMIF('BR DTG ADW'!C:C,C1283,'BR DTG ADW'!E:E)</f>
        <v>0</v>
      </c>
    </row>
    <row r="1284" spans="1:8" ht="15.75" customHeight="1">
      <c r="A1284" s="91" t="s">
        <v>4211</v>
      </c>
      <c r="B1284" s="91" t="s">
        <v>888</v>
      </c>
      <c r="C1284" s="91" t="s">
        <v>4211</v>
      </c>
      <c r="D1284" s="91" t="s">
        <v>4212</v>
      </c>
      <c r="E1284" s="92">
        <v>1</v>
      </c>
      <c r="F1284" s="91" t="s">
        <v>1185</v>
      </c>
      <c r="H1284" s="3">
        <f>E1284+SUMIF('BR DTG ADW'!C:C,C1284,'BR DTG ADW'!E:E)</f>
        <v>1</v>
      </c>
    </row>
    <row r="1285" spans="1:8" ht="15.75" customHeight="1">
      <c r="A1285" s="91" t="s">
        <v>11020</v>
      </c>
      <c r="B1285" s="91" t="s">
        <v>876</v>
      </c>
      <c r="C1285" s="91" t="s">
        <v>11020</v>
      </c>
      <c r="D1285" s="91" t="s">
        <v>11021</v>
      </c>
      <c r="E1285" s="92">
        <v>0</v>
      </c>
      <c r="F1285" s="91" t="s">
        <v>1185</v>
      </c>
      <c r="H1285" s="3">
        <f>E1285+SUMIF('BR DTG ADW'!C:C,C1285,'BR DTG ADW'!E:E)</f>
        <v>0</v>
      </c>
    </row>
    <row r="1286" spans="1:8" ht="15.75" customHeight="1">
      <c r="A1286" s="91" t="s">
        <v>4215</v>
      </c>
      <c r="B1286" s="91" t="s">
        <v>876</v>
      </c>
      <c r="C1286" s="91" t="s">
        <v>4215</v>
      </c>
      <c r="D1286" s="91" t="s">
        <v>4216</v>
      </c>
      <c r="E1286" s="92">
        <v>0</v>
      </c>
      <c r="F1286" s="91" t="s">
        <v>1185</v>
      </c>
      <c r="H1286" s="3">
        <f>E1286+SUMIF('BR DTG ADW'!C:C,C1286,'BR DTG ADW'!E:E)</f>
        <v>0</v>
      </c>
    </row>
    <row r="1287" spans="1:8" ht="15.75" customHeight="1">
      <c r="A1287" s="91" t="s">
        <v>4217</v>
      </c>
      <c r="B1287" s="91" t="s">
        <v>876</v>
      </c>
      <c r="C1287" s="91" t="s">
        <v>4217</v>
      </c>
      <c r="D1287" s="91" t="s">
        <v>9189</v>
      </c>
      <c r="E1287" s="92">
        <v>0</v>
      </c>
      <c r="F1287" s="91" t="s">
        <v>1185</v>
      </c>
      <c r="H1287" s="3">
        <f>E1287+SUMIF('BR DTG ADW'!C:C,C1287,'BR DTG ADW'!E:E)</f>
        <v>0</v>
      </c>
    </row>
    <row r="1288" spans="1:8" ht="15.75" customHeight="1">
      <c r="A1288" s="91" t="s">
        <v>11022</v>
      </c>
      <c r="B1288" s="91" t="s">
        <v>876</v>
      </c>
      <c r="C1288" s="91" t="s">
        <v>11022</v>
      </c>
      <c r="D1288" s="91" t="s">
        <v>11023</v>
      </c>
      <c r="E1288" s="92">
        <v>0</v>
      </c>
      <c r="F1288" s="91" t="s">
        <v>1185</v>
      </c>
      <c r="H1288" s="3">
        <f>E1288+SUMIF('BR DTG ADW'!C:C,C1288,'BR DTG ADW'!E:E)</f>
        <v>0</v>
      </c>
    </row>
    <row r="1289" spans="1:8" ht="15.75" customHeight="1">
      <c r="A1289" s="91" t="s">
        <v>4223</v>
      </c>
      <c r="B1289" s="91" t="s">
        <v>920</v>
      </c>
      <c r="C1289" s="91" t="s">
        <v>4223</v>
      </c>
      <c r="D1289" s="91" t="s">
        <v>3176</v>
      </c>
      <c r="E1289" s="92">
        <v>1</v>
      </c>
      <c r="F1289" s="91" t="s">
        <v>1185</v>
      </c>
      <c r="H1289" s="3">
        <f>E1289+SUMIF('BR DTG ADW'!C:C,C1289,'BR DTG ADW'!E:E)</f>
        <v>1</v>
      </c>
    </row>
    <row r="1290" spans="1:8" ht="15.75" customHeight="1">
      <c r="A1290" s="91" t="s">
        <v>4224</v>
      </c>
      <c r="B1290" s="91" t="s">
        <v>876</v>
      </c>
      <c r="C1290" s="91" t="s">
        <v>4224</v>
      </c>
      <c r="D1290" s="91" t="s">
        <v>4225</v>
      </c>
      <c r="E1290" s="92">
        <v>0</v>
      </c>
      <c r="F1290" s="91" t="s">
        <v>1185</v>
      </c>
      <c r="H1290" s="3">
        <f>E1290+SUMIF('BR DTG ADW'!C:C,C1290,'BR DTG ADW'!E:E)</f>
        <v>0</v>
      </c>
    </row>
    <row r="1291" spans="1:8" ht="15.75" customHeight="1">
      <c r="A1291" s="91" t="s">
        <v>4228</v>
      </c>
      <c r="B1291" s="91" t="s">
        <v>876</v>
      </c>
      <c r="C1291" s="91" t="s">
        <v>4228</v>
      </c>
      <c r="D1291" s="91" t="s">
        <v>4229</v>
      </c>
      <c r="E1291" s="92">
        <v>0</v>
      </c>
      <c r="F1291" s="91" t="s">
        <v>1185</v>
      </c>
      <c r="H1291" s="3">
        <f>E1291+SUMIF('BR DTG ADW'!C:C,C1291,'BR DTG ADW'!E:E)</f>
        <v>0</v>
      </c>
    </row>
    <row r="1292" spans="1:8" ht="15.75" customHeight="1">
      <c r="A1292" s="91" t="s">
        <v>4230</v>
      </c>
      <c r="B1292" s="91" t="s">
        <v>876</v>
      </c>
      <c r="C1292" s="91" t="s">
        <v>4230</v>
      </c>
      <c r="D1292" s="91" t="s">
        <v>4231</v>
      </c>
      <c r="E1292" s="92">
        <v>0</v>
      </c>
      <c r="F1292" s="91" t="s">
        <v>1185</v>
      </c>
      <c r="H1292" s="3">
        <f>E1292+SUMIF('BR DTG ADW'!C:C,C1292,'BR DTG ADW'!E:E)</f>
        <v>0</v>
      </c>
    </row>
    <row r="1293" spans="1:8" ht="15.75" customHeight="1">
      <c r="A1293" s="91" t="s">
        <v>9191</v>
      </c>
      <c r="B1293" s="91" t="s">
        <v>898</v>
      </c>
      <c r="C1293" s="91" t="s">
        <v>9191</v>
      </c>
      <c r="D1293" s="91" t="s">
        <v>11024</v>
      </c>
      <c r="E1293" s="92">
        <v>2</v>
      </c>
      <c r="F1293" s="91" t="s">
        <v>1185</v>
      </c>
      <c r="H1293" s="3">
        <f>E1293+SUMIF('BR DTG ADW'!C:C,C1293,'BR DTG ADW'!E:E)</f>
        <v>2</v>
      </c>
    </row>
    <row r="1294" spans="1:8" ht="15.75" customHeight="1">
      <c r="A1294" s="91" t="s">
        <v>4234</v>
      </c>
      <c r="B1294" s="91" t="s">
        <v>876</v>
      </c>
      <c r="C1294" s="91" t="s">
        <v>4234</v>
      </c>
      <c r="D1294" s="91" t="s">
        <v>4235</v>
      </c>
      <c r="E1294" s="92">
        <v>0</v>
      </c>
      <c r="F1294" s="91" t="s">
        <v>1185</v>
      </c>
      <c r="H1294" s="3">
        <f>E1294+SUMIF('BR DTG ADW'!C:C,C1294,'BR DTG ADW'!E:E)</f>
        <v>0</v>
      </c>
    </row>
    <row r="1295" spans="1:8" ht="15.75" customHeight="1">
      <c r="A1295" s="91" t="s">
        <v>4236</v>
      </c>
      <c r="B1295" s="91" t="s">
        <v>948</v>
      </c>
      <c r="C1295" s="91" t="s">
        <v>4236</v>
      </c>
      <c r="D1295" s="91" t="s">
        <v>4237</v>
      </c>
      <c r="E1295" s="92">
        <v>1</v>
      </c>
      <c r="F1295" s="91" t="s">
        <v>1185</v>
      </c>
      <c r="H1295" s="3">
        <f>E1295+SUMIF('BR DTG ADW'!C:C,C1295,'BR DTG ADW'!E:E)</f>
        <v>1</v>
      </c>
    </row>
    <row r="1296" spans="1:8" ht="15.75" customHeight="1">
      <c r="A1296" s="91" t="s">
        <v>4238</v>
      </c>
      <c r="B1296" s="91" t="s">
        <v>876</v>
      </c>
      <c r="C1296" s="91" t="s">
        <v>4238</v>
      </c>
      <c r="D1296" s="91" t="s">
        <v>4239</v>
      </c>
      <c r="E1296" s="92">
        <v>0</v>
      </c>
      <c r="F1296" s="91" t="s">
        <v>1185</v>
      </c>
      <c r="H1296" s="3">
        <f>E1296+SUMIF('BR DTG ADW'!C:C,C1296,'BR DTG ADW'!E:E)</f>
        <v>0</v>
      </c>
    </row>
    <row r="1297" spans="1:8" ht="15.75" customHeight="1">
      <c r="A1297" s="91" t="s">
        <v>4240</v>
      </c>
      <c r="B1297" s="91" t="s">
        <v>948</v>
      </c>
      <c r="C1297" s="91" t="s">
        <v>4240</v>
      </c>
      <c r="D1297" s="91" t="s">
        <v>4241</v>
      </c>
      <c r="E1297" s="92">
        <v>1</v>
      </c>
      <c r="F1297" s="91" t="s">
        <v>1185</v>
      </c>
      <c r="H1297" s="3">
        <f>E1297+SUMIF('BR DTG ADW'!C:C,C1297,'BR DTG ADW'!E:E)</f>
        <v>1</v>
      </c>
    </row>
    <row r="1298" spans="1:8" ht="15.75" customHeight="1">
      <c r="A1298" s="91" t="s">
        <v>4242</v>
      </c>
      <c r="B1298" s="91" t="s">
        <v>948</v>
      </c>
      <c r="C1298" s="91" t="s">
        <v>4242</v>
      </c>
      <c r="D1298" s="91" t="s">
        <v>4243</v>
      </c>
      <c r="E1298" s="92">
        <v>1</v>
      </c>
      <c r="F1298" s="91" t="s">
        <v>1185</v>
      </c>
      <c r="H1298" s="3">
        <f>E1298+SUMIF('BR DTG ADW'!C:C,C1298,'BR DTG ADW'!E:E)</f>
        <v>1</v>
      </c>
    </row>
    <row r="1299" spans="1:8" ht="15.75" customHeight="1">
      <c r="A1299" s="91" t="s">
        <v>4246</v>
      </c>
      <c r="B1299" s="91" t="s">
        <v>876</v>
      </c>
      <c r="C1299" s="91" t="s">
        <v>4246</v>
      </c>
      <c r="D1299" s="91" t="s">
        <v>4247</v>
      </c>
      <c r="E1299" s="92">
        <v>0</v>
      </c>
      <c r="F1299" s="91" t="s">
        <v>1185</v>
      </c>
      <c r="H1299" s="3">
        <f>E1299+SUMIF('BR DTG ADW'!C:C,C1299,'BR DTG ADW'!E:E)</f>
        <v>0</v>
      </c>
    </row>
    <row r="1300" spans="1:8" ht="15.75" customHeight="1">
      <c r="A1300" s="91" t="s">
        <v>4248</v>
      </c>
      <c r="B1300" s="91" t="s">
        <v>948</v>
      </c>
      <c r="C1300" s="91" t="s">
        <v>4248</v>
      </c>
      <c r="D1300" s="91" t="s">
        <v>4249</v>
      </c>
      <c r="E1300" s="92">
        <v>1</v>
      </c>
      <c r="F1300" s="91" t="s">
        <v>1185</v>
      </c>
      <c r="H1300" s="3">
        <f>E1300+SUMIF('BR DTG ADW'!C:C,C1300,'BR DTG ADW'!E:E)</f>
        <v>1</v>
      </c>
    </row>
    <row r="1301" spans="1:8" ht="15.75" customHeight="1">
      <c r="A1301" s="91" t="s">
        <v>4250</v>
      </c>
      <c r="B1301" s="91" t="s">
        <v>948</v>
      </c>
      <c r="C1301" s="91" t="s">
        <v>4250</v>
      </c>
      <c r="D1301" s="91" t="s">
        <v>4251</v>
      </c>
      <c r="E1301" s="92">
        <v>1</v>
      </c>
      <c r="F1301" s="91" t="s">
        <v>1185</v>
      </c>
      <c r="H1301" s="3">
        <f>E1301+SUMIF('BR DTG ADW'!C:C,C1301,'BR DTG ADW'!E:E)</f>
        <v>1</v>
      </c>
    </row>
    <row r="1302" spans="1:8" ht="15.75" customHeight="1">
      <c r="A1302" s="91" t="s">
        <v>4252</v>
      </c>
      <c r="B1302" s="91" t="s">
        <v>876</v>
      </c>
      <c r="C1302" s="91" t="s">
        <v>4252</v>
      </c>
      <c r="D1302" s="91" t="s">
        <v>4253</v>
      </c>
      <c r="E1302" s="92">
        <v>0</v>
      </c>
      <c r="F1302" s="91" t="s">
        <v>1185</v>
      </c>
      <c r="H1302" s="3">
        <f>E1302+SUMIF('BR DTG ADW'!C:C,C1302,'BR DTG ADW'!E:E)</f>
        <v>0</v>
      </c>
    </row>
    <row r="1303" spans="1:8" ht="15.75" customHeight="1">
      <c r="A1303" s="91" t="s">
        <v>9195</v>
      </c>
      <c r="B1303" s="91" t="s">
        <v>984</v>
      </c>
      <c r="C1303" s="91" t="s">
        <v>9195</v>
      </c>
      <c r="D1303" s="91" t="s">
        <v>9196</v>
      </c>
      <c r="E1303" s="92">
        <v>2</v>
      </c>
      <c r="F1303" s="91" t="s">
        <v>1185</v>
      </c>
      <c r="H1303" s="3">
        <f>E1303+SUMIF('BR DTG ADW'!C:C,C1303,'BR DTG ADW'!E:E)</f>
        <v>2</v>
      </c>
    </row>
    <row r="1304" spans="1:8" ht="15.75" customHeight="1">
      <c r="A1304" s="91" t="s">
        <v>1822</v>
      </c>
      <c r="B1304" s="91" t="s">
        <v>876</v>
      </c>
      <c r="C1304" s="91" t="s">
        <v>1822</v>
      </c>
      <c r="D1304" s="91" t="s">
        <v>11025</v>
      </c>
      <c r="E1304" s="92">
        <v>0</v>
      </c>
      <c r="F1304" s="91" t="s">
        <v>1185</v>
      </c>
      <c r="H1304" s="3">
        <f>E1304+SUMIF('BR DTG ADW'!C:C,C1304,'BR DTG ADW'!E:E)</f>
        <v>0</v>
      </c>
    </row>
    <row r="1305" spans="1:8" ht="15.75" customHeight="1">
      <c r="A1305" s="91" t="s">
        <v>9197</v>
      </c>
      <c r="B1305" s="91" t="s">
        <v>876</v>
      </c>
      <c r="C1305" s="91" t="s">
        <v>9197</v>
      </c>
      <c r="D1305" s="91" t="s">
        <v>9198</v>
      </c>
      <c r="E1305" s="92">
        <v>0</v>
      </c>
      <c r="F1305" s="91" t="s">
        <v>1185</v>
      </c>
      <c r="H1305" s="3">
        <f>E1305+SUMIF('BR DTG ADW'!C:C,C1305,'BR DTG ADW'!E:E)</f>
        <v>0</v>
      </c>
    </row>
    <row r="1306" spans="1:8" ht="15.75" customHeight="1">
      <c r="A1306" s="91" t="s">
        <v>4260</v>
      </c>
      <c r="B1306" s="91" t="s">
        <v>876</v>
      </c>
      <c r="C1306" s="91" t="s">
        <v>4260</v>
      </c>
      <c r="D1306" s="91" t="s">
        <v>4261</v>
      </c>
      <c r="E1306" s="92">
        <v>1</v>
      </c>
      <c r="F1306" s="91" t="s">
        <v>1185</v>
      </c>
      <c r="H1306" s="3">
        <f>E1306+SUMIF('BR DTG ADW'!C:C,C1306,'BR DTG ADW'!E:E)</f>
        <v>1</v>
      </c>
    </row>
    <row r="1307" spans="1:8" ht="15.75" customHeight="1">
      <c r="A1307" s="91" t="s">
        <v>4266</v>
      </c>
      <c r="B1307" s="91" t="s">
        <v>877</v>
      </c>
      <c r="C1307" s="91" t="s">
        <v>4266</v>
      </c>
      <c r="D1307" s="91" t="s">
        <v>4267</v>
      </c>
      <c r="E1307" s="92">
        <v>1</v>
      </c>
      <c r="F1307" s="91" t="s">
        <v>1185</v>
      </c>
      <c r="H1307" s="3">
        <f>E1307+SUMIF('BR DTG ADW'!C:C,C1307,'BR DTG ADW'!E:E)</f>
        <v>1</v>
      </c>
    </row>
    <row r="1308" spans="1:8" ht="15.75" customHeight="1">
      <c r="A1308" s="91" t="s">
        <v>4268</v>
      </c>
      <c r="B1308" s="91" t="s">
        <v>877</v>
      </c>
      <c r="C1308" s="91" t="s">
        <v>4268</v>
      </c>
      <c r="D1308" s="91" t="s">
        <v>4269</v>
      </c>
      <c r="E1308" s="92">
        <v>1</v>
      </c>
      <c r="F1308" s="91" t="s">
        <v>1185</v>
      </c>
      <c r="H1308" s="3">
        <f>E1308+SUMIF('BR DTG ADW'!C:C,C1308,'BR DTG ADW'!E:E)</f>
        <v>1</v>
      </c>
    </row>
    <row r="1309" spans="1:8" ht="15.75" customHeight="1">
      <c r="A1309" s="91" t="s">
        <v>4270</v>
      </c>
      <c r="B1309" s="91" t="s">
        <v>876</v>
      </c>
      <c r="C1309" s="91" t="s">
        <v>4270</v>
      </c>
      <c r="D1309" s="91" t="s">
        <v>4271</v>
      </c>
      <c r="E1309" s="92">
        <v>0</v>
      </c>
      <c r="F1309" s="91" t="s">
        <v>1185</v>
      </c>
      <c r="H1309" s="3">
        <f>E1309+SUMIF('BR DTG ADW'!C:C,C1309,'BR DTG ADW'!E:E)</f>
        <v>0</v>
      </c>
    </row>
    <row r="1310" spans="1:8" ht="15.75" customHeight="1">
      <c r="A1310" s="91" t="s">
        <v>4272</v>
      </c>
      <c r="B1310" s="91" t="s">
        <v>876</v>
      </c>
      <c r="C1310" s="91" t="s">
        <v>4272</v>
      </c>
      <c r="D1310" s="91" t="s">
        <v>3172</v>
      </c>
      <c r="E1310" s="92">
        <v>0</v>
      </c>
      <c r="F1310" s="91" t="s">
        <v>1185</v>
      </c>
      <c r="H1310" s="3">
        <f>E1310+SUMIF('BR DTG ADW'!C:C,C1310,'BR DTG ADW'!E:E)</f>
        <v>0</v>
      </c>
    </row>
    <row r="1311" spans="1:8" ht="15.75" customHeight="1">
      <c r="A1311" s="91" t="s">
        <v>4273</v>
      </c>
      <c r="B1311" s="91" t="s">
        <v>884</v>
      </c>
      <c r="C1311" s="91" t="s">
        <v>4273</v>
      </c>
      <c r="D1311" s="91" t="s">
        <v>4274</v>
      </c>
      <c r="E1311" s="92">
        <v>3</v>
      </c>
      <c r="F1311" s="91" t="s">
        <v>1185</v>
      </c>
      <c r="H1311" s="3">
        <f>E1311+SUMIF('BR DTG ADW'!C:C,C1311,'BR DTG ADW'!E:E)</f>
        <v>3</v>
      </c>
    </row>
    <row r="1312" spans="1:8" ht="15.75" customHeight="1">
      <c r="A1312" s="91" t="s">
        <v>4277</v>
      </c>
      <c r="B1312" s="91" t="s">
        <v>877</v>
      </c>
      <c r="C1312" s="91" t="s">
        <v>4277</v>
      </c>
      <c r="D1312" s="91" t="s">
        <v>4278</v>
      </c>
      <c r="E1312" s="92">
        <v>1</v>
      </c>
      <c r="F1312" s="91" t="s">
        <v>1185</v>
      </c>
      <c r="H1312" s="3">
        <f>E1312+SUMIF('BR DTG ADW'!C:C,C1312,'BR DTG ADW'!E:E)</f>
        <v>1</v>
      </c>
    </row>
    <row r="1313" spans="1:8" ht="15.75" customHeight="1">
      <c r="A1313" s="91" t="s">
        <v>315</v>
      </c>
      <c r="B1313" s="91" t="s">
        <v>877</v>
      </c>
      <c r="C1313" s="91" t="s">
        <v>315</v>
      </c>
      <c r="D1313" s="91" t="s">
        <v>1091</v>
      </c>
      <c r="E1313" s="92">
        <v>1</v>
      </c>
      <c r="F1313" s="91" t="s">
        <v>1185</v>
      </c>
      <c r="H1313" s="3">
        <f>E1313+SUMIF('BR DTG ADW'!C:C,C1313,'BR DTG ADW'!E:E)</f>
        <v>1</v>
      </c>
    </row>
    <row r="1314" spans="1:8" ht="15.75" customHeight="1">
      <c r="A1314" s="91" t="s">
        <v>9201</v>
      </c>
      <c r="B1314" s="91" t="s">
        <v>876</v>
      </c>
      <c r="C1314" s="91" t="s">
        <v>9201</v>
      </c>
      <c r="D1314" s="91" t="s">
        <v>9202</v>
      </c>
      <c r="E1314" s="92">
        <v>0</v>
      </c>
      <c r="F1314" s="91" t="s">
        <v>1185</v>
      </c>
      <c r="H1314" s="3">
        <f>E1314+SUMIF('BR DTG ADW'!C:C,C1314,'BR DTG ADW'!E:E)</f>
        <v>0</v>
      </c>
    </row>
    <row r="1315" spans="1:8" ht="15.75" customHeight="1">
      <c r="A1315" s="91" t="s">
        <v>9203</v>
      </c>
      <c r="B1315" s="91" t="s">
        <v>876</v>
      </c>
      <c r="C1315" s="91" t="s">
        <v>9203</v>
      </c>
      <c r="D1315" s="91" t="s">
        <v>11026</v>
      </c>
      <c r="E1315" s="92">
        <v>0</v>
      </c>
      <c r="F1315" s="91" t="s">
        <v>1185</v>
      </c>
      <c r="H1315" s="3">
        <f>E1315+SUMIF('BR DTG ADW'!C:C,C1315,'BR DTG ADW'!E:E)</f>
        <v>0</v>
      </c>
    </row>
    <row r="1316" spans="1:8" ht="15.75" customHeight="1">
      <c r="A1316" s="91" t="s">
        <v>4283</v>
      </c>
      <c r="B1316" s="91" t="s">
        <v>876</v>
      </c>
      <c r="C1316" s="91" t="s">
        <v>4283</v>
      </c>
      <c r="D1316" s="91" t="s">
        <v>4284</v>
      </c>
      <c r="E1316" s="92">
        <v>0</v>
      </c>
      <c r="F1316" s="91" t="s">
        <v>1185</v>
      </c>
      <c r="H1316" s="3">
        <f>E1316+SUMIF('BR DTG ADW'!C:C,C1316,'BR DTG ADW'!E:E)</f>
        <v>0</v>
      </c>
    </row>
    <row r="1317" spans="1:8" ht="15.75" customHeight="1">
      <c r="A1317" s="91" t="s">
        <v>4285</v>
      </c>
      <c r="B1317" s="91" t="s">
        <v>876</v>
      </c>
      <c r="C1317" s="91" t="s">
        <v>4285</v>
      </c>
      <c r="D1317" s="91" t="s">
        <v>4286</v>
      </c>
      <c r="E1317" s="92">
        <v>0</v>
      </c>
      <c r="F1317" s="91" t="s">
        <v>1185</v>
      </c>
      <c r="H1317" s="3">
        <f>E1317+SUMIF('BR DTG ADW'!C:C,C1317,'BR DTG ADW'!E:E)</f>
        <v>0</v>
      </c>
    </row>
    <row r="1318" spans="1:8" ht="15.75" customHeight="1">
      <c r="A1318" s="91" t="s">
        <v>4287</v>
      </c>
      <c r="B1318" s="91" t="s">
        <v>876</v>
      </c>
      <c r="C1318" s="91" t="s">
        <v>4287</v>
      </c>
      <c r="D1318" s="91" t="s">
        <v>4288</v>
      </c>
      <c r="E1318" s="92">
        <v>0</v>
      </c>
      <c r="F1318" s="91" t="s">
        <v>1185</v>
      </c>
      <c r="H1318" s="3">
        <f>E1318+SUMIF('BR DTG ADW'!C:C,C1318,'BR DTG ADW'!E:E)</f>
        <v>0</v>
      </c>
    </row>
    <row r="1319" spans="1:8" ht="15.75" customHeight="1">
      <c r="A1319" s="91" t="s">
        <v>4291</v>
      </c>
      <c r="B1319" s="91" t="s">
        <v>876</v>
      </c>
      <c r="C1319" s="91" t="s">
        <v>4291</v>
      </c>
      <c r="D1319" s="91" t="s">
        <v>4292</v>
      </c>
      <c r="E1319" s="92">
        <v>0</v>
      </c>
      <c r="F1319" s="91" t="s">
        <v>1185</v>
      </c>
      <c r="H1319" s="3">
        <f>E1319+SUMIF('BR DTG ADW'!C:C,C1319,'BR DTG ADW'!E:E)</f>
        <v>0</v>
      </c>
    </row>
    <row r="1320" spans="1:8" ht="15.75" customHeight="1">
      <c r="A1320" s="91" t="s">
        <v>4293</v>
      </c>
      <c r="B1320" s="91" t="s">
        <v>881</v>
      </c>
      <c r="C1320" s="91" t="s">
        <v>4293</v>
      </c>
      <c r="D1320" s="91" t="s">
        <v>4294</v>
      </c>
      <c r="E1320" s="92">
        <v>1</v>
      </c>
      <c r="F1320" s="91" t="s">
        <v>1185</v>
      </c>
      <c r="H1320" s="3">
        <f>E1320+SUMIF('BR DTG ADW'!C:C,C1320,'BR DTG ADW'!E:E)</f>
        <v>1</v>
      </c>
    </row>
    <row r="1321" spans="1:8" ht="15.75" customHeight="1">
      <c r="A1321" s="91" t="s">
        <v>4295</v>
      </c>
      <c r="B1321" s="91" t="s">
        <v>876</v>
      </c>
      <c r="C1321" s="91" t="s">
        <v>4295</v>
      </c>
      <c r="D1321" s="91" t="s">
        <v>4296</v>
      </c>
      <c r="E1321" s="92">
        <v>0</v>
      </c>
      <c r="F1321" s="91" t="s">
        <v>1185</v>
      </c>
      <c r="H1321" s="3">
        <f>E1321+SUMIF('BR DTG ADW'!C:C,C1321,'BR DTG ADW'!E:E)</f>
        <v>0</v>
      </c>
    </row>
    <row r="1322" spans="1:8" ht="15.75" customHeight="1">
      <c r="A1322" s="91" t="s">
        <v>4297</v>
      </c>
      <c r="B1322" s="91" t="s">
        <v>876</v>
      </c>
      <c r="C1322" s="91" t="s">
        <v>4297</v>
      </c>
      <c r="D1322" s="91" t="s">
        <v>9205</v>
      </c>
      <c r="E1322" s="92">
        <v>0</v>
      </c>
      <c r="F1322" s="91" t="s">
        <v>1185</v>
      </c>
      <c r="H1322" s="3">
        <f>E1322+SUMIF('BR DTG ADW'!C:C,C1322,'BR DTG ADW'!E:E)</f>
        <v>0</v>
      </c>
    </row>
    <row r="1323" spans="1:8" ht="15.75" customHeight="1">
      <c r="A1323" s="91" t="s">
        <v>4299</v>
      </c>
      <c r="B1323" s="91" t="s">
        <v>876</v>
      </c>
      <c r="C1323" s="91" t="s">
        <v>4299</v>
      </c>
      <c r="D1323" s="91" t="s">
        <v>4300</v>
      </c>
      <c r="E1323" s="92">
        <v>0</v>
      </c>
      <c r="F1323" s="91" t="s">
        <v>1185</v>
      </c>
      <c r="H1323" s="3">
        <f>E1323+SUMIF('BR DTG ADW'!C:C,C1323,'BR DTG ADW'!E:E)</f>
        <v>0</v>
      </c>
    </row>
    <row r="1324" spans="1:8" ht="15.75" customHeight="1">
      <c r="A1324" s="91" t="s">
        <v>4301</v>
      </c>
      <c r="B1324" s="91" t="s">
        <v>876</v>
      </c>
      <c r="C1324" s="91" t="s">
        <v>4301</v>
      </c>
      <c r="D1324" s="91" t="s">
        <v>4302</v>
      </c>
      <c r="E1324" s="92">
        <v>0</v>
      </c>
      <c r="F1324" s="91" t="s">
        <v>1185</v>
      </c>
      <c r="H1324" s="3">
        <f>E1324+SUMIF('BR DTG ADW'!C:C,C1324,'BR DTG ADW'!E:E)</f>
        <v>0</v>
      </c>
    </row>
    <row r="1325" spans="1:8" ht="15.75" customHeight="1">
      <c r="A1325" s="91" t="s">
        <v>683</v>
      </c>
      <c r="B1325" s="91" t="s">
        <v>876</v>
      </c>
      <c r="C1325" s="91" t="s">
        <v>683</v>
      </c>
      <c r="D1325" s="91" t="s">
        <v>684</v>
      </c>
      <c r="E1325" s="92">
        <v>0</v>
      </c>
      <c r="F1325" s="91" t="s">
        <v>1185</v>
      </c>
      <c r="H1325" s="3">
        <f>E1325+SUMIF('BR DTG ADW'!C:C,C1325,'BR DTG ADW'!E:E)</f>
        <v>0</v>
      </c>
    </row>
    <row r="1326" spans="1:8" ht="15.75" customHeight="1">
      <c r="A1326" s="91" t="s">
        <v>4303</v>
      </c>
      <c r="B1326" s="91" t="s">
        <v>876</v>
      </c>
      <c r="C1326" s="91" t="s">
        <v>4303</v>
      </c>
      <c r="D1326" s="91" t="s">
        <v>9208</v>
      </c>
      <c r="E1326" s="92">
        <v>0</v>
      </c>
      <c r="F1326" s="91" t="s">
        <v>1185</v>
      </c>
      <c r="H1326" s="3">
        <f>E1326+SUMIF('BR DTG ADW'!C:C,C1326,'BR DTG ADW'!E:E)</f>
        <v>0</v>
      </c>
    </row>
    <row r="1327" spans="1:8" ht="15.75" customHeight="1">
      <c r="A1327" s="91" t="s">
        <v>9209</v>
      </c>
      <c r="B1327" s="91" t="s">
        <v>876</v>
      </c>
      <c r="C1327" s="91" t="s">
        <v>9209</v>
      </c>
      <c r="D1327" s="91" t="s">
        <v>9210</v>
      </c>
      <c r="E1327" s="92">
        <v>1</v>
      </c>
      <c r="F1327" s="91" t="s">
        <v>1185</v>
      </c>
      <c r="H1327" s="3">
        <f>E1327+SUMIF('BR DTG ADW'!C:C,C1327,'BR DTG ADW'!E:E)</f>
        <v>1</v>
      </c>
    </row>
    <row r="1328" spans="1:8" ht="15.75" customHeight="1">
      <c r="A1328" s="91" t="s">
        <v>9211</v>
      </c>
      <c r="B1328" s="91" t="s">
        <v>876</v>
      </c>
      <c r="C1328" s="91" t="s">
        <v>9211</v>
      </c>
      <c r="D1328" s="91" t="s">
        <v>9212</v>
      </c>
      <c r="E1328" s="92">
        <v>0</v>
      </c>
      <c r="F1328" s="91" t="s">
        <v>1185</v>
      </c>
      <c r="H1328" s="3">
        <f>E1328+SUMIF('BR DTG ADW'!C:C,C1328,'BR DTG ADW'!E:E)</f>
        <v>0</v>
      </c>
    </row>
    <row r="1329" spans="1:8" ht="15.75" customHeight="1">
      <c r="A1329" s="91" t="s">
        <v>4309</v>
      </c>
      <c r="B1329" s="91" t="s">
        <v>876</v>
      </c>
      <c r="C1329" s="91" t="s">
        <v>4309</v>
      </c>
      <c r="D1329" s="91" t="s">
        <v>9213</v>
      </c>
      <c r="E1329" s="92">
        <v>0</v>
      </c>
      <c r="F1329" s="91" t="s">
        <v>1185</v>
      </c>
      <c r="H1329" s="3">
        <f>E1329+SUMIF('BR DTG ADW'!C:C,C1329,'BR DTG ADW'!E:E)</f>
        <v>0</v>
      </c>
    </row>
    <row r="1330" spans="1:8" ht="15.75" customHeight="1">
      <c r="A1330" s="91" t="s">
        <v>4311</v>
      </c>
      <c r="B1330" s="91" t="s">
        <v>876</v>
      </c>
      <c r="C1330" s="91" t="s">
        <v>4311</v>
      </c>
      <c r="D1330" s="91" t="s">
        <v>9214</v>
      </c>
      <c r="E1330" s="92">
        <v>0</v>
      </c>
      <c r="F1330" s="91" t="s">
        <v>1185</v>
      </c>
      <c r="H1330" s="3">
        <f>E1330+SUMIF('BR DTG ADW'!C:C,C1330,'BR DTG ADW'!E:E)</f>
        <v>0</v>
      </c>
    </row>
    <row r="1331" spans="1:8" ht="15.75" customHeight="1">
      <c r="A1331" s="91" t="s">
        <v>4313</v>
      </c>
      <c r="B1331" s="91" t="s">
        <v>876</v>
      </c>
      <c r="C1331" s="91" t="s">
        <v>4313</v>
      </c>
      <c r="D1331" s="91" t="s">
        <v>4314</v>
      </c>
      <c r="E1331" s="92">
        <v>0</v>
      </c>
      <c r="F1331" s="91" t="s">
        <v>1185</v>
      </c>
      <c r="H1331" s="3">
        <f>E1331+SUMIF('BR DTG ADW'!C:C,C1331,'BR DTG ADW'!E:E)</f>
        <v>0</v>
      </c>
    </row>
    <row r="1332" spans="1:8" ht="15.75" customHeight="1">
      <c r="A1332" s="91" t="s">
        <v>9217</v>
      </c>
      <c r="B1332" s="91" t="s">
        <v>876</v>
      </c>
      <c r="C1332" s="91" t="s">
        <v>9217</v>
      </c>
      <c r="D1332" s="91" t="s">
        <v>9218</v>
      </c>
      <c r="E1332" s="92">
        <v>0</v>
      </c>
      <c r="F1332" s="91" t="s">
        <v>1185</v>
      </c>
      <c r="H1332" s="3">
        <f>E1332+SUMIF('BR DTG ADW'!C:C,C1332,'BR DTG ADW'!E:E)</f>
        <v>0</v>
      </c>
    </row>
    <row r="1333" spans="1:8" ht="15.75" customHeight="1">
      <c r="A1333" s="91" t="s">
        <v>4315</v>
      </c>
      <c r="B1333" s="91" t="s">
        <v>881</v>
      </c>
      <c r="C1333" s="91" t="s">
        <v>4315</v>
      </c>
      <c r="D1333" s="91" t="s">
        <v>4316</v>
      </c>
      <c r="E1333" s="92">
        <v>2</v>
      </c>
      <c r="F1333" s="91" t="s">
        <v>1185</v>
      </c>
      <c r="H1333" s="3">
        <f>E1333+SUMIF('BR DTG ADW'!C:C,C1333,'BR DTG ADW'!E:E)</f>
        <v>2</v>
      </c>
    </row>
    <row r="1334" spans="1:8" ht="15.75" customHeight="1">
      <c r="A1334" s="91" t="s">
        <v>11027</v>
      </c>
      <c r="B1334" s="91" t="s">
        <v>876</v>
      </c>
      <c r="C1334" s="91" t="s">
        <v>11027</v>
      </c>
      <c r="D1334" s="91" t="s">
        <v>11028</v>
      </c>
      <c r="E1334" s="92">
        <v>0</v>
      </c>
      <c r="F1334" s="91" t="s">
        <v>1185</v>
      </c>
      <c r="H1334" s="3">
        <f>E1334+SUMIF('BR DTG ADW'!C:C,C1334,'BR DTG ADW'!E:E)</f>
        <v>0</v>
      </c>
    </row>
    <row r="1335" spans="1:8" ht="15.75" customHeight="1">
      <c r="A1335" s="91" t="s">
        <v>4319</v>
      </c>
      <c r="B1335" s="91" t="s">
        <v>876</v>
      </c>
      <c r="C1335" s="91" t="s">
        <v>4319</v>
      </c>
      <c r="D1335" s="91" t="s">
        <v>4320</v>
      </c>
      <c r="E1335" s="92">
        <v>0</v>
      </c>
      <c r="F1335" s="91" t="s">
        <v>1185</v>
      </c>
      <c r="H1335" s="3">
        <f>E1335+SUMIF('BR DTG ADW'!C:C,C1335,'BR DTG ADW'!E:E)</f>
        <v>0</v>
      </c>
    </row>
    <row r="1336" spans="1:8" ht="15.75" customHeight="1">
      <c r="A1336" s="91" t="s">
        <v>4321</v>
      </c>
      <c r="B1336" s="91" t="s">
        <v>876</v>
      </c>
      <c r="C1336" s="91" t="s">
        <v>4321</v>
      </c>
      <c r="D1336" s="91" t="s">
        <v>4322</v>
      </c>
      <c r="E1336" s="92">
        <v>0</v>
      </c>
      <c r="F1336" s="91" t="s">
        <v>1185</v>
      </c>
      <c r="H1336" s="3">
        <f>E1336+SUMIF('BR DTG ADW'!C:C,C1336,'BR DTG ADW'!E:E)</f>
        <v>0</v>
      </c>
    </row>
    <row r="1337" spans="1:8" ht="15.75" customHeight="1">
      <c r="A1337" s="91" t="s">
        <v>4323</v>
      </c>
      <c r="B1337" s="91" t="s">
        <v>876</v>
      </c>
      <c r="C1337" s="91" t="s">
        <v>4323</v>
      </c>
      <c r="D1337" s="91" t="s">
        <v>4324</v>
      </c>
      <c r="E1337" s="92">
        <v>0</v>
      </c>
      <c r="F1337" s="91" t="s">
        <v>1185</v>
      </c>
      <c r="H1337" s="3">
        <f>E1337+SUMIF('BR DTG ADW'!C:C,C1337,'BR DTG ADW'!E:E)</f>
        <v>0</v>
      </c>
    </row>
    <row r="1338" spans="1:8" ht="15.75" customHeight="1">
      <c r="A1338" s="91" t="s">
        <v>11029</v>
      </c>
      <c r="B1338" s="91" t="s">
        <v>876</v>
      </c>
      <c r="C1338" s="91" t="s">
        <v>11029</v>
      </c>
      <c r="D1338" s="91" t="s">
        <v>11030</v>
      </c>
      <c r="E1338" s="92">
        <v>0</v>
      </c>
      <c r="F1338" s="91" t="s">
        <v>1185</v>
      </c>
      <c r="H1338" s="3">
        <f>E1338+SUMIF('BR DTG ADW'!C:C,C1338,'BR DTG ADW'!E:E)</f>
        <v>0</v>
      </c>
    </row>
    <row r="1339" spans="1:8" ht="15.75" customHeight="1">
      <c r="A1339" s="91" t="s">
        <v>4325</v>
      </c>
      <c r="B1339" s="91" t="s">
        <v>876</v>
      </c>
      <c r="C1339" s="91" t="s">
        <v>4325</v>
      </c>
      <c r="D1339" s="91" t="s">
        <v>4322</v>
      </c>
      <c r="E1339" s="92">
        <v>0</v>
      </c>
      <c r="F1339" s="91" t="s">
        <v>1185</v>
      </c>
      <c r="H1339" s="3">
        <f>E1339+SUMIF('BR DTG ADW'!C:C,C1339,'BR DTG ADW'!E:E)</f>
        <v>0</v>
      </c>
    </row>
    <row r="1340" spans="1:8" ht="15.75" customHeight="1">
      <c r="A1340" s="91" t="s">
        <v>4326</v>
      </c>
      <c r="B1340" s="91" t="s">
        <v>876</v>
      </c>
      <c r="C1340" s="91" t="s">
        <v>4326</v>
      </c>
      <c r="D1340" s="91" t="s">
        <v>4327</v>
      </c>
      <c r="E1340" s="92">
        <v>0</v>
      </c>
      <c r="F1340" s="91" t="s">
        <v>1185</v>
      </c>
      <c r="H1340" s="3">
        <f>E1340+SUMIF('BR DTG ADW'!C:C,C1340,'BR DTG ADW'!E:E)</f>
        <v>0</v>
      </c>
    </row>
    <row r="1341" spans="1:8" ht="15.75" customHeight="1">
      <c r="A1341" s="91" t="s">
        <v>4328</v>
      </c>
      <c r="B1341" s="91" t="s">
        <v>876</v>
      </c>
      <c r="C1341" s="91" t="s">
        <v>4328</v>
      </c>
      <c r="D1341" s="91" t="s">
        <v>4329</v>
      </c>
      <c r="E1341" s="92">
        <v>0</v>
      </c>
      <c r="F1341" s="91" t="s">
        <v>1185</v>
      </c>
      <c r="H1341" s="3">
        <f>E1341+SUMIF('BR DTG ADW'!C:C,C1341,'BR DTG ADW'!E:E)</f>
        <v>0</v>
      </c>
    </row>
    <row r="1342" spans="1:8" ht="15.75" customHeight="1">
      <c r="A1342" s="91" t="s">
        <v>4330</v>
      </c>
      <c r="B1342" s="91" t="s">
        <v>876</v>
      </c>
      <c r="C1342" s="91" t="s">
        <v>4330</v>
      </c>
      <c r="D1342" s="91" t="s">
        <v>4331</v>
      </c>
      <c r="E1342" s="92">
        <v>0</v>
      </c>
      <c r="F1342" s="91" t="s">
        <v>1185</v>
      </c>
      <c r="H1342" s="3">
        <f>E1342+SUMIF('BR DTG ADW'!C:C,C1342,'BR DTG ADW'!E:E)</f>
        <v>0</v>
      </c>
    </row>
    <row r="1343" spans="1:8" ht="15.75" customHeight="1">
      <c r="A1343" s="91" t="s">
        <v>4332</v>
      </c>
      <c r="B1343" s="91" t="s">
        <v>876</v>
      </c>
      <c r="C1343" s="91" t="s">
        <v>4332</v>
      </c>
      <c r="D1343" s="91" t="s">
        <v>4333</v>
      </c>
      <c r="E1343" s="92">
        <v>0</v>
      </c>
      <c r="F1343" s="91" t="s">
        <v>1185</v>
      </c>
      <c r="H1343" s="3">
        <f>E1343+SUMIF('BR DTG ADW'!C:C,C1343,'BR DTG ADW'!E:E)</f>
        <v>0</v>
      </c>
    </row>
    <row r="1344" spans="1:8" ht="15.75" customHeight="1">
      <c r="A1344" s="91" t="s">
        <v>2002</v>
      </c>
      <c r="B1344" s="91" t="s">
        <v>876</v>
      </c>
      <c r="C1344" s="91" t="s">
        <v>2002</v>
      </c>
      <c r="D1344" s="91" t="s">
        <v>2003</v>
      </c>
      <c r="E1344" s="92">
        <v>0</v>
      </c>
      <c r="F1344" s="91" t="s">
        <v>1185</v>
      </c>
      <c r="H1344" s="3">
        <f>E1344+SUMIF('BR DTG ADW'!C:C,C1344,'BR DTG ADW'!E:E)</f>
        <v>0</v>
      </c>
    </row>
    <row r="1345" spans="1:8" ht="15.75" customHeight="1">
      <c r="A1345" s="91" t="s">
        <v>4334</v>
      </c>
      <c r="B1345" s="91" t="s">
        <v>876</v>
      </c>
      <c r="C1345" s="91" t="s">
        <v>4334</v>
      </c>
      <c r="D1345" s="91" t="s">
        <v>4335</v>
      </c>
      <c r="E1345" s="92">
        <v>0</v>
      </c>
      <c r="F1345" s="91" t="s">
        <v>1185</v>
      </c>
      <c r="H1345" s="3">
        <f>E1345+SUMIF('BR DTG ADW'!C:C,C1345,'BR DTG ADW'!E:E)</f>
        <v>0</v>
      </c>
    </row>
    <row r="1346" spans="1:8" ht="15.75" customHeight="1">
      <c r="A1346" s="91" t="s">
        <v>11031</v>
      </c>
      <c r="B1346" s="91" t="s">
        <v>876</v>
      </c>
      <c r="C1346" s="91" t="s">
        <v>11031</v>
      </c>
      <c r="D1346" s="91" t="s">
        <v>11032</v>
      </c>
      <c r="E1346" s="92">
        <v>0</v>
      </c>
      <c r="F1346" s="91" t="s">
        <v>1185</v>
      </c>
      <c r="H1346" s="3">
        <f>E1346+SUMIF('BR DTG ADW'!C:C,C1346,'BR DTG ADW'!E:E)</f>
        <v>0</v>
      </c>
    </row>
    <row r="1347" spans="1:8" ht="15.75" customHeight="1">
      <c r="A1347" s="91" t="s">
        <v>11033</v>
      </c>
      <c r="B1347" s="91" t="s">
        <v>876</v>
      </c>
      <c r="C1347" s="91" t="s">
        <v>11033</v>
      </c>
      <c r="D1347" s="91" t="s">
        <v>11034</v>
      </c>
      <c r="E1347" s="92">
        <v>0</v>
      </c>
      <c r="F1347" s="91" t="s">
        <v>1185</v>
      </c>
      <c r="H1347" s="3">
        <f>E1347+SUMIF('BR DTG ADW'!C:C,C1347,'BR DTG ADW'!E:E)</f>
        <v>0</v>
      </c>
    </row>
    <row r="1348" spans="1:8" ht="15.75" customHeight="1">
      <c r="A1348" s="91" t="s">
        <v>4338</v>
      </c>
      <c r="B1348" s="91" t="s">
        <v>876</v>
      </c>
      <c r="C1348" s="91" t="s">
        <v>4338</v>
      </c>
      <c r="D1348" s="91" t="s">
        <v>4339</v>
      </c>
      <c r="E1348" s="92">
        <v>0</v>
      </c>
      <c r="F1348" s="91" t="s">
        <v>1185</v>
      </c>
      <c r="H1348" s="3">
        <f>E1348+SUMIF('BR DTG ADW'!C:C,C1348,'BR DTG ADW'!E:E)</f>
        <v>0</v>
      </c>
    </row>
    <row r="1349" spans="1:8" ht="15.75" customHeight="1">
      <c r="A1349" s="91" t="s">
        <v>4340</v>
      </c>
      <c r="B1349" s="91" t="s">
        <v>876</v>
      </c>
      <c r="C1349" s="91" t="s">
        <v>4340</v>
      </c>
      <c r="D1349" s="91" t="s">
        <v>4324</v>
      </c>
      <c r="E1349" s="92">
        <v>0</v>
      </c>
      <c r="F1349" s="91" t="s">
        <v>1185</v>
      </c>
      <c r="H1349" s="3">
        <f>E1349+SUMIF('BR DTG ADW'!C:C,C1349,'BR DTG ADW'!E:E)</f>
        <v>0</v>
      </c>
    </row>
    <row r="1350" spans="1:8" ht="15.75" customHeight="1">
      <c r="A1350" s="91" t="s">
        <v>4341</v>
      </c>
      <c r="B1350" s="91" t="s">
        <v>876</v>
      </c>
      <c r="C1350" s="91" t="s">
        <v>4341</v>
      </c>
      <c r="D1350" s="91" t="s">
        <v>4342</v>
      </c>
      <c r="E1350" s="92">
        <v>0</v>
      </c>
      <c r="F1350" s="91" t="s">
        <v>1185</v>
      </c>
      <c r="H1350" s="3">
        <f>E1350+SUMIF('BR DTG ADW'!C:C,C1350,'BR DTG ADW'!E:E)</f>
        <v>0</v>
      </c>
    </row>
    <row r="1351" spans="1:8" ht="15.75" customHeight="1">
      <c r="A1351" s="91" t="s">
        <v>4343</v>
      </c>
      <c r="B1351" s="91" t="s">
        <v>876</v>
      </c>
      <c r="C1351" s="91" t="s">
        <v>4343</v>
      </c>
      <c r="D1351" s="91" t="s">
        <v>4344</v>
      </c>
      <c r="E1351" s="92">
        <v>0</v>
      </c>
      <c r="F1351" s="91" t="s">
        <v>1185</v>
      </c>
      <c r="H1351" s="3">
        <f>E1351+SUMIF('BR DTG ADW'!C:C,C1351,'BR DTG ADW'!E:E)</f>
        <v>0</v>
      </c>
    </row>
    <row r="1352" spans="1:8" ht="15.75" customHeight="1">
      <c r="A1352" s="91" t="s">
        <v>4345</v>
      </c>
      <c r="B1352" s="91" t="s">
        <v>876</v>
      </c>
      <c r="C1352" s="91" t="s">
        <v>4345</v>
      </c>
      <c r="D1352" s="91" t="s">
        <v>4346</v>
      </c>
      <c r="E1352" s="92">
        <v>0</v>
      </c>
      <c r="F1352" s="91" t="s">
        <v>1185</v>
      </c>
      <c r="H1352" s="3">
        <f>E1352+SUMIF('BR DTG ADW'!C:C,C1352,'BR DTG ADW'!E:E)</f>
        <v>0</v>
      </c>
    </row>
    <row r="1353" spans="1:8" ht="15.75" customHeight="1">
      <c r="A1353" s="91" t="s">
        <v>4347</v>
      </c>
      <c r="B1353" s="91" t="s">
        <v>876</v>
      </c>
      <c r="C1353" s="91" t="s">
        <v>4347</v>
      </c>
      <c r="D1353" s="91" t="s">
        <v>4339</v>
      </c>
      <c r="E1353" s="92">
        <v>0</v>
      </c>
      <c r="F1353" s="91" t="s">
        <v>1185</v>
      </c>
      <c r="H1353" s="3">
        <f>E1353+SUMIF('BR DTG ADW'!C:C,C1353,'BR DTG ADW'!E:E)</f>
        <v>0</v>
      </c>
    </row>
    <row r="1354" spans="1:8" ht="15.75" customHeight="1">
      <c r="A1354" s="91" t="s">
        <v>4348</v>
      </c>
      <c r="B1354" s="91" t="s">
        <v>876</v>
      </c>
      <c r="C1354" s="91" t="s">
        <v>4348</v>
      </c>
      <c r="D1354" s="91" t="s">
        <v>4349</v>
      </c>
      <c r="E1354" s="92">
        <v>0</v>
      </c>
      <c r="F1354" s="91" t="s">
        <v>1185</v>
      </c>
      <c r="H1354" s="3">
        <f>E1354+SUMIF('BR DTG ADW'!C:C,C1354,'BR DTG ADW'!E:E)</f>
        <v>0</v>
      </c>
    </row>
    <row r="1355" spans="1:8" ht="15.75" customHeight="1">
      <c r="A1355" s="91" t="s">
        <v>4350</v>
      </c>
      <c r="B1355" s="91" t="s">
        <v>876</v>
      </c>
      <c r="C1355" s="91" t="s">
        <v>4350</v>
      </c>
      <c r="D1355" s="91" t="s">
        <v>4351</v>
      </c>
      <c r="E1355" s="92">
        <v>0</v>
      </c>
      <c r="F1355" s="91" t="s">
        <v>1185</v>
      </c>
      <c r="H1355" s="3">
        <f>E1355+SUMIF('BR DTG ADW'!C:C,C1355,'BR DTG ADW'!E:E)</f>
        <v>0</v>
      </c>
    </row>
    <row r="1356" spans="1:8" ht="15.75" customHeight="1">
      <c r="A1356" s="91" t="s">
        <v>4352</v>
      </c>
      <c r="B1356" s="91" t="s">
        <v>876</v>
      </c>
      <c r="C1356" s="91" t="s">
        <v>4352</v>
      </c>
      <c r="D1356" s="91" t="s">
        <v>4346</v>
      </c>
      <c r="E1356" s="92">
        <v>0</v>
      </c>
      <c r="F1356" s="91" t="s">
        <v>1185</v>
      </c>
      <c r="H1356" s="3">
        <f>E1356+SUMIF('BR DTG ADW'!C:C,C1356,'BR DTG ADW'!E:E)</f>
        <v>0</v>
      </c>
    </row>
    <row r="1357" spans="1:8" ht="15.75" customHeight="1">
      <c r="A1357" s="91" t="s">
        <v>4353</v>
      </c>
      <c r="B1357" s="91" t="s">
        <v>876</v>
      </c>
      <c r="C1357" s="91" t="s">
        <v>4353</v>
      </c>
      <c r="D1357" s="91" t="s">
        <v>4354</v>
      </c>
      <c r="E1357" s="92">
        <v>0</v>
      </c>
      <c r="F1357" s="91" t="s">
        <v>1185</v>
      </c>
      <c r="H1357" s="3">
        <f>E1357+SUMIF('BR DTG ADW'!C:C,C1357,'BR DTG ADW'!E:E)</f>
        <v>0</v>
      </c>
    </row>
    <row r="1358" spans="1:8" ht="15.75" customHeight="1">
      <c r="A1358" s="91" t="s">
        <v>4355</v>
      </c>
      <c r="B1358" s="91" t="s">
        <v>876</v>
      </c>
      <c r="C1358" s="91" t="s">
        <v>4355</v>
      </c>
      <c r="D1358" s="91" t="s">
        <v>4356</v>
      </c>
      <c r="E1358" s="92">
        <v>0</v>
      </c>
      <c r="F1358" s="91" t="s">
        <v>1185</v>
      </c>
      <c r="H1358" s="3">
        <f>E1358+SUMIF('BR DTG ADW'!C:C,C1358,'BR DTG ADW'!E:E)</f>
        <v>0</v>
      </c>
    </row>
    <row r="1359" spans="1:8" ht="15.75" customHeight="1">
      <c r="A1359" s="91" t="s">
        <v>4357</v>
      </c>
      <c r="B1359" s="91" t="s">
        <v>876</v>
      </c>
      <c r="C1359" s="91" t="s">
        <v>4357</v>
      </c>
      <c r="D1359" s="91" t="s">
        <v>4358</v>
      </c>
      <c r="E1359" s="92">
        <v>0</v>
      </c>
      <c r="F1359" s="91" t="s">
        <v>1185</v>
      </c>
      <c r="H1359" s="3">
        <f>E1359+SUMIF('BR DTG ADW'!C:C,C1359,'BR DTG ADW'!E:E)</f>
        <v>0</v>
      </c>
    </row>
    <row r="1360" spans="1:8" ht="15.75" customHeight="1">
      <c r="A1360" s="91" t="s">
        <v>4359</v>
      </c>
      <c r="B1360" s="91" t="s">
        <v>876</v>
      </c>
      <c r="C1360" s="91" t="s">
        <v>4359</v>
      </c>
      <c r="D1360" s="91" t="s">
        <v>4360</v>
      </c>
      <c r="E1360" s="92">
        <v>0</v>
      </c>
      <c r="F1360" s="91" t="s">
        <v>1185</v>
      </c>
      <c r="H1360" s="3">
        <f>E1360+SUMIF('BR DTG ADW'!C:C,C1360,'BR DTG ADW'!E:E)</f>
        <v>0</v>
      </c>
    </row>
    <row r="1361" spans="1:8" ht="15.75" customHeight="1">
      <c r="A1361" s="91" t="s">
        <v>4361</v>
      </c>
      <c r="B1361" s="91" t="s">
        <v>876</v>
      </c>
      <c r="C1361" s="91" t="s">
        <v>4361</v>
      </c>
      <c r="D1361" s="91" t="s">
        <v>4339</v>
      </c>
      <c r="E1361" s="92">
        <v>0</v>
      </c>
      <c r="F1361" s="91" t="s">
        <v>1185</v>
      </c>
      <c r="H1361" s="3">
        <f>E1361+SUMIF('BR DTG ADW'!C:C,C1361,'BR DTG ADW'!E:E)</f>
        <v>0</v>
      </c>
    </row>
    <row r="1362" spans="1:8" ht="15.75" customHeight="1">
      <c r="A1362" s="91" t="s">
        <v>4362</v>
      </c>
      <c r="B1362" s="91" t="s">
        <v>876</v>
      </c>
      <c r="C1362" s="91" t="s">
        <v>4362</v>
      </c>
      <c r="D1362" s="91" t="s">
        <v>4354</v>
      </c>
      <c r="E1362" s="92">
        <v>0</v>
      </c>
      <c r="F1362" s="91" t="s">
        <v>1185</v>
      </c>
      <c r="H1362" s="3">
        <f>E1362+SUMIF('BR DTG ADW'!C:C,C1362,'BR DTG ADW'!E:E)</f>
        <v>0</v>
      </c>
    </row>
    <row r="1363" spans="1:8" ht="15.75" customHeight="1">
      <c r="A1363" s="91" t="s">
        <v>4363</v>
      </c>
      <c r="B1363" s="91" t="s">
        <v>876</v>
      </c>
      <c r="C1363" s="91" t="s">
        <v>4363</v>
      </c>
      <c r="D1363" s="91" t="s">
        <v>4364</v>
      </c>
      <c r="E1363" s="92">
        <v>0</v>
      </c>
      <c r="F1363" s="91" t="s">
        <v>1185</v>
      </c>
      <c r="H1363" s="3">
        <f>E1363+SUMIF('BR DTG ADW'!C:C,C1363,'BR DTG ADW'!E:E)</f>
        <v>0</v>
      </c>
    </row>
    <row r="1364" spans="1:8" ht="15.75" customHeight="1">
      <c r="A1364" s="91" t="s">
        <v>4365</v>
      </c>
      <c r="B1364" s="91" t="s">
        <v>876</v>
      </c>
      <c r="C1364" s="91" t="s">
        <v>4365</v>
      </c>
      <c r="D1364" s="91" t="s">
        <v>4360</v>
      </c>
      <c r="E1364" s="92">
        <v>0</v>
      </c>
      <c r="F1364" s="91" t="s">
        <v>1185</v>
      </c>
      <c r="H1364" s="3">
        <f>E1364+SUMIF('BR DTG ADW'!C:C,C1364,'BR DTG ADW'!E:E)</f>
        <v>0</v>
      </c>
    </row>
    <row r="1365" spans="1:8" ht="15.75" customHeight="1">
      <c r="A1365" s="91" t="s">
        <v>4366</v>
      </c>
      <c r="B1365" s="91" t="s">
        <v>876</v>
      </c>
      <c r="C1365" s="91" t="s">
        <v>4366</v>
      </c>
      <c r="D1365" s="91" t="s">
        <v>4339</v>
      </c>
      <c r="E1365" s="92">
        <v>0</v>
      </c>
      <c r="F1365" s="91" t="s">
        <v>1185</v>
      </c>
      <c r="H1365" s="3">
        <f>E1365+SUMIF('BR DTG ADW'!C:C,C1365,'BR DTG ADW'!E:E)</f>
        <v>0</v>
      </c>
    </row>
    <row r="1366" spans="1:8" ht="15.75" customHeight="1">
      <c r="A1366" s="91" t="s">
        <v>4367</v>
      </c>
      <c r="B1366" s="91" t="s">
        <v>876</v>
      </c>
      <c r="C1366" s="91" t="s">
        <v>4367</v>
      </c>
      <c r="D1366" s="91" t="s">
        <v>4368</v>
      </c>
      <c r="E1366" s="92">
        <v>0</v>
      </c>
      <c r="F1366" s="91" t="s">
        <v>1185</v>
      </c>
      <c r="H1366" s="3">
        <f>E1366+SUMIF('BR DTG ADW'!C:C,C1366,'BR DTG ADW'!E:E)</f>
        <v>0</v>
      </c>
    </row>
    <row r="1367" spans="1:8" ht="15.75" customHeight="1">
      <c r="A1367" s="91" t="s">
        <v>4369</v>
      </c>
      <c r="B1367" s="91" t="s">
        <v>876</v>
      </c>
      <c r="C1367" s="91" t="s">
        <v>4369</v>
      </c>
      <c r="D1367" s="91" t="s">
        <v>4370</v>
      </c>
      <c r="E1367" s="92">
        <v>0</v>
      </c>
      <c r="F1367" s="91" t="s">
        <v>1185</v>
      </c>
      <c r="H1367" s="3">
        <f>E1367+SUMIF('BR DTG ADW'!C:C,C1367,'BR DTG ADW'!E:E)</f>
        <v>0</v>
      </c>
    </row>
    <row r="1368" spans="1:8" ht="15.75" customHeight="1">
      <c r="A1368" s="91" t="s">
        <v>4371</v>
      </c>
      <c r="B1368" s="91" t="s">
        <v>876</v>
      </c>
      <c r="C1368" s="91" t="s">
        <v>4371</v>
      </c>
      <c r="D1368" s="91" t="s">
        <v>4372</v>
      </c>
      <c r="E1368" s="92">
        <v>0</v>
      </c>
      <c r="F1368" s="91" t="s">
        <v>1185</v>
      </c>
      <c r="H1368" s="3">
        <f>E1368+SUMIF('BR DTG ADW'!C:C,C1368,'BR DTG ADW'!E:E)</f>
        <v>0</v>
      </c>
    </row>
    <row r="1369" spans="1:8" ht="15.75" customHeight="1">
      <c r="A1369" s="91" t="s">
        <v>4373</v>
      </c>
      <c r="B1369" s="91" t="s">
        <v>876</v>
      </c>
      <c r="C1369" s="91" t="s">
        <v>4373</v>
      </c>
      <c r="D1369" s="91" t="s">
        <v>4333</v>
      </c>
      <c r="E1369" s="92">
        <v>0</v>
      </c>
      <c r="F1369" s="91" t="s">
        <v>1185</v>
      </c>
      <c r="H1369" s="3">
        <f>E1369+SUMIF('BR DTG ADW'!C:C,C1369,'BR DTG ADW'!E:E)</f>
        <v>0</v>
      </c>
    </row>
    <row r="1370" spans="1:8" ht="15.75" customHeight="1">
      <c r="A1370" s="91" t="s">
        <v>4374</v>
      </c>
      <c r="B1370" s="91" t="s">
        <v>876</v>
      </c>
      <c r="C1370" s="91" t="s">
        <v>4374</v>
      </c>
      <c r="D1370" s="91" t="s">
        <v>4346</v>
      </c>
      <c r="E1370" s="92">
        <v>0</v>
      </c>
      <c r="F1370" s="91" t="s">
        <v>1185</v>
      </c>
      <c r="H1370" s="3">
        <f>E1370+SUMIF('BR DTG ADW'!C:C,C1370,'BR DTG ADW'!E:E)</f>
        <v>0</v>
      </c>
    </row>
    <row r="1371" spans="1:8" ht="15.75" customHeight="1">
      <c r="A1371" s="91" t="s">
        <v>4375</v>
      </c>
      <c r="B1371" s="91" t="s">
        <v>876</v>
      </c>
      <c r="C1371" s="91" t="s">
        <v>4375</v>
      </c>
      <c r="D1371" s="91" t="s">
        <v>4324</v>
      </c>
      <c r="E1371" s="92">
        <v>0</v>
      </c>
      <c r="F1371" s="91" t="s">
        <v>1185</v>
      </c>
      <c r="H1371" s="3">
        <f>E1371+SUMIF('BR DTG ADW'!C:C,C1371,'BR DTG ADW'!E:E)</f>
        <v>0</v>
      </c>
    </row>
    <row r="1372" spans="1:8" ht="15.75" customHeight="1">
      <c r="A1372" s="91" t="s">
        <v>4376</v>
      </c>
      <c r="B1372" s="91" t="s">
        <v>876</v>
      </c>
      <c r="C1372" s="91" t="s">
        <v>4376</v>
      </c>
      <c r="D1372" s="91" t="s">
        <v>4322</v>
      </c>
      <c r="E1372" s="92">
        <v>0</v>
      </c>
      <c r="F1372" s="91" t="s">
        <v>1185</v>
      </c>
      <c r="H1372" s="3">
        <f>E1372+SUMIF('BR DTG ADW'!C:C,C1372,'BR DTG ADW'!E:E)</f>
        <v>0</v>
      </c>
    </row>
    <row r="1373" spans="1:8" ht="15.75" customHeight="1">
      <c r="A1373" s="91" t="s">
        <v>4381</v>
      </c>
      <c r="B1373" s="91" t="s">
        <v>876</v>
      </c>
      <c r="C1373" s="91" t="s">
        <v>4381</v>
      </c>
      <c r="D1373" s="91" t="s">
        <v>4382</v>
      </c>
      <c r="E1373" s="92">
        <v>0</v>
      </c>
      <c r="F1373" s="91" t="s">
        <v>1185</v>
      </c>
      <c r="H1373" s="3">
        <f>E1373+SUMIF('BR DTG ADW'!C:C,C1373,'BR DTG ADW'!E:E)</f>
        <v>0</v>
      </c>
    </row>
    <row r="1374" spans="1:8" ht="15.75" customHeight="1">
      <c r="A1374" s="91" t="s">
        <v>4383</v>
      </c>
      <c r="B1374" s="91" t="s">
        <v>876</v>
      </c>
      <c r="C1374" s="91" t="s">
        <v>4383</v>
      </c>
      <c r="D1374" s="91" t="s">
        <v>4384</v>
      </c>
      <c r="E1374" s="92">
        <v>0</v>
      </c>
      <c r="F1374" s="91" t="s">
        <v>1185</v>
      </c>
      <c r="H1374" s="3">
        <f>E1374+SUMIF('BR DTG ADW'!C:C,C1374,'BR DTG ADW'!E:E)</f>
        <v>0</v>
      </c>
    </row>
    <row r="1375" spans="1:8" ht="15.75" customHeight="1">
      <c r="A1375" s="91" t="s">
        <v>4385</v>
      </c>
      <c r="B1375" s="91" t="s">
        <v>876</v>
      </c>
      <c r="C1375" s="91" t="s">
        <v>4385</v>
      </c>
      <c r="D1375" s="91" t="s">
        <v>2330</v>
      </c>
      <c r="E1375" s="92">
        <v>0</v>
      </c>
      <c r="F1375" s="91" t="s">
        <v>1185</v>
      </c>
      <c r="H1375" s="3">
        <f>E1375+SUMIF('BR DTG ADW'!C:C,C1375,'BR DTG ADW'!E:E)</f>
        <v>0</v>
      </c>
    </row>
    <row r="1376" spans="1:8" ht="15.75" customHeight="1">
      <c r="A1376" s="91" t="s">
        <v>4386</v>
      </c>
      <c r="B1376" s="91" t="s">
        <v>876</v>
      </c>
      <c r="C1376" s="91" t="s">
        <v>4386</v>
      </c>
      <c r="D1376" s="91" t="s">
        <v>4387</v>
      </c>
      <c r="E1376" s="92">
        <v>0</v>
      </c>
      <c r="F1376" s="91" t="s">
        <v>1185</v>
      </c>
      <c r="H1376" s="3">
        <f>E1376+SUMIF('BR DTG ADW'!C:C,C1376,'BR DTG ADW'!E:E)</f>
        <v>0</v>
      </c>
    </row>
    <row r="1377" spans="1:8" ht="15.75" customHeight="1">
      <c r="A1377" s="91" t="s">
        <v>4388</v>
      </c>
      <c r="B1377" s="91" t="s">
        <v>876</v>
      </c>
      <c r="C1377" s="91" t="s">
        <v>4388</v>
      </c>
      <c r="D1377" s="91" t="s">
        <v>2330</v>
      </c>
      <c r="E1377" s="92">
        <v>0</v>
      </c>
      <c r="F1377" s="91" t="s">
        <v>1185</v>
      </c>
      <c r="H1377" s="3">
        <f>E1377+SUMIF('BR DTG ADW'!C:C,C1377,'BR DTG ADW'!E:E)</f>
        <v>0</v>
      </c>
    </row>
    <row r="1378" spans="1:8" ht="15.75" customHeight="1">
      <c r="A1378" s="91" t="s">
        <v>4393</v>
      </c>
      <c r="B1378" s="91" t="s">
        <v>876</v>
      </c>
      <c r="C1378" s="91" t="s">
        <v>4393</v>
      </c>
      <c r="D1378" s="91" t="s">
        <v>4394</v>
      </c>
      <c r="E1378" s="92">
        <v>0</v>
      </c>
      <c r="F1378" s="91" t="s">
        <v>1185</v>
      </c>
      <c r="H1378" s="3">
        <f>E1378+SUMIF('BR DTG ADW'!C:C,C1378,'BR DTG ADW'!E:E)</f>
        <v>0</v>
      </c>
    </row>
    <row r="1379" spans="1:8" ht="15.75" customHeight="1">
      <c r="A1379" s="91" t="s">
        <v>4395</v>
      </c>
      <c r="B1379" s="91" t="s">
        <v>876</v>
      </c>
      <c r="C1379" s="91" t="s">
        <v>4395</v>
      </c>
      <c r="D1379" s="91" t="s">
        <v>4396</v>
      </c>
      <c r="E1379" s="92">
        <v>0</v>
      </c>
      <c r="F1379" s="91" t="s">
        <v>1185</v>
      </c>
      <c r="H1379" s="3">
        <f>E1379+SUMIF('BR DTG ADW'!C:C,C1379,'BR DTG ADW'!E:E)</f>
        <v>0</v>
      </c>
    </row>
    <row r="1380" spans="1:8" ht="15.75" customHeight="1">
      <c r="A1380" s="91" t="s">
        <v>4397</v>
      </c>
      <c r="B1380" s="91" t="s">
        <v>876</v>
      </c>
      <c r="C1380" s="91" t="s">
        <v>4397</v>
      </c>
      <c r="D1380" s="91" t="s">
        <v>4398</v>
      </c>
      <c r="E1380" s="92">
        <v>0</v>
      </c>
      <c r="F1380" s="91" t="s">
        <v>1185</v>
      </c>
      <c r="H1380" s="3">
        <f>E1380+SUMIF('BR DTG ADW'!C:C,C1380,'BR DTG ADW'!E:E)</f>
        <v>0</v>
      </c>
    </row>
    <row r="1381" spans="1:8" ht="15.75" customHeight="1">
      <c r="A1381" s="91" t="s">
        <v>4399</v>
      </c>
      <c r="B1381" s="91" t="s">
        <v>876</v>
      </c>
      <c r="C1381" s="91" t="s">
        <v>4399</v>
      </c>
      <c r="D1381" s="91" t="s">
        <v>4400</v>
      </c>
      <c r="E1381" s="92">
        <v>0</v>
      </c>
      <c r="F1381" s="91" t="s">
        <v>1185</v>
      </c>
      <c r="H1381" s="3">
        <f>E1381+SUMIF('BR DTG ADW'!C:C,C1381,'BR DTG ADW'!E:E)</f>
        <v>0</v>
      </c>
    </row>
    <row r="1382" spans="1:8" ht="15.75" customHeight="1">
      <c r="A1382" s="91" t="s">
        <v>4401</v>
      </c>
      <c r="B1382" s="91" t="s">
        <v>876</v>
      </c>
      <c r="C1382" s="91" t="s">
        <v>4401</v>
      </c>
      <c r="D1382" s="91" t="s">
        <v>4402</v>
      </c>
      <c r="E1382" s="92">
        <v>0</v>
      </c>
      <c r="F1382" s="91" t="s">
        <v>1185</v>
      </c>
      <c r="H1382" s="3">
        <f>E1382+SUMIF('BR DTG ADW'!C:C,C1382,'BR DTG ADW'!E:E)</f>
        <v>0</v>
      </c>
    </row>
    <row r="1383" spans="1:8" ht="15.75" customHeight="1">
      <c r="A1383" s="91" t="s">
        <v>4403</v>
      </c>
      <c r="B1383" s="91" t="s">
        <v>876</v>
      </c>
      <c r="C1383" s="91" t="s">
        <v>4403</v>
      </c>
      <c r="D1383" s="91" t="s">
        <v>4404</v>
      </c>
      <c r="E1383" s="92">
        <v>0</v>
      </c>
      <c r="F1383" s="91" t="s">
        <v>1185</v>
      </c>
      <c r="H1383" s="3">
        <f>E1383+SUMIF('BR DTG ADW'!C:C,C1383,'BR DTG ADW'!E:E)</f>
        <v>0</v>
      </c>
    </row>
    <row r="1384" spans="1:8" ht="15.75" customHeight="1">
      <c r="A1384" s="91" t="s">
        <v>4405</v>
      </c>
      <c r="B1384" s="91" t="s">
        <v>876</v>
      </c>
      <c r="C1384" s="91" t="s">
        <v>4405</v>
      </c>
      <c r="D1384" s="91" t="s">
        <v>4406</v>
      </c>
      <c r="E1384" s="92">
        <v>0</v>
      </c>
      <c r="F1384" s="91" t="s">
        <v>1185</v>
      </c>
      <c r="H1384" s="3">
        <f>E1384+SUMIF('BR DTG ADW'!C:C,C1384,'BR DTG ADW'!E:E)</f>
        <v>0</v>
      </c>
    </row>
    <row r="1385" spans="1:8" ht="15.75" customHeight="1">
      <c r="A1385" s="91" t="s">
        <v>4407</v>
      </c>
      <c r="B1385" s="91" t="s">
        <v>876</v>
      </c>
      <c r="C1385" s="91" t="s">
        <v>4407</v>
      </c>
      <c r="D1385" s="91" t="s">
        <v>4408</v>
      </c>
      <c r="E1385" s="92">
        <v>0</v>
      </c>
      <c r="F1385" s="91" t="s">
        <v>1185</v>
      </c>
      <c r="H1385" s="3">
        <f>E1385+SUMIF('BR DTG ADW'!C:C,C1385,'BR DTG ADW'!E:E)</f>
        <v>0</v>
      </c>
    </row>
    <row r="1386" spans="1:8" ht="15.75" customHeight="1">
      <c r="A1386" s="91" t="s">
        <v>11035</v>
      </c>
      <c r="B1386" s="91" t="s">
        <v>876</v>
      </c>
      <c r="C1386" s="91" t="s">
        <v>11035</v>
      </c>
      <c r="D1386" s="91" t="s">
        <v>11036</v>
      </c>
      <c r="E1386" s="92">
        <v>0</v>
      </c>
      <c r="F1386" s="91" t="s">
        <v>1185</v>
      </c>
      <c r="H1386" s="3">
        <f>E1386+SUMIF('BR DTG ADW'!C:C,C1386,'BR DTG ADW'!E:E)</f>
        <v>0</v>
      </c>
    </row>
    <row r="1387" spans="1:8" ht="15.75" customHeight="1">
      <c r="A1387" s="91" t="s">
        <v>2004</v>
      </c>
      <c r="B1387" s="91" t="s">
        <v>876</v>
      </c>
      <c r="C1387" s="91" t="s">
        <v>2004</v>
      </c>
      <c r="D1387" s="91" t="s">
        <v>2005</v>
      </c>
      <c r="E1387" s="92">
        <v>0</v>
      </c>
      <c r="F1387" s="91" t="s">
        <v>1185</v>
      </c>
      <c r="H1387" s="3">
        <f>E1387+SUMIF('BR DTG ADW'!C:C,C1387,'BR DTG ADW'!E:E)</f>
        <v>0</v>
      </c>
    </row>
    <row r="1388" spans="1:8" ht="15.75" customHeight="1">
      <c r="A1388" s="91" t="s">
        <v>4411</v>
      </c>
      <c r="B1388" s="91" t="s">
        <v>876</v>
      </c>
      <c r="C1388" s="91" t="s">
        <v>4411</v>
      </c>
      <c r="D1388" s="91" t="s">
        <v>4412</v>
      </c>
      <c r="E1388" s="92">
        <v>0</v>
      </c>
      <c r="F1388" s="91" t="s">
        <v>1185</v>
      </c>
      <c r="H1388" s="3">
        <f>E1388+SUMIF('BR DTG ADW'!C:C,C1388,'BR DTG ADW'!E:E)</f>
        <v>0</v>
      </c>
    </row>
    <row r="1389" spans="1:8" ht="15.75" customHeight="1">
      <c r="A1389" s="91" t="s">
        <v>4413</v>
      </c>
      <c r="B1389" s="91" t="s">
        <v>876</v>
      </c>
      <c r="C1389" s="91" t="s">
        <v>4413</v>
      </c>
      <c r="D1389" s="91" t="s">
        <v>4414</v>
      </c>
      <c r="E1389" s="92">
        <v>0</v>
      </c>
      <c r="F1389" s="91" t="s">
        <v>1185</v>
      </c>
      <c r="H1389" s="3">
        <f>E1389+SUMIF('BR DTG ADW'!C:C,C1389,'BR DTG ADW'!E:E)</f>
        <v>0</v>
      </c>
    </row>
    <row r="1390" spans="1:8" ht="15.75" customHeight="1">
      <c r="A1390" s="91" t="s">
        <v>4415</v>
      </c>
      <c r="B1390" s="91" t="s">
        <v>876</v>
      </c>
      <c r="C1390" s="91" t="s">
        <v>4415</v>
      </c>
      <c r="D1390" s="91" t="s">
        <v>4416</v>
      </c>
      <c r="E1390" s="92">
        <v>0</v>
      </c>
      <c r="F1390" s="91" t="s">
        <v>1185</v>
      </c>
      <c r="H1390" s="3">
        <f>E1390+SUMIF('BR DTG ADW'!C:C,C1390,'BR DTG ADW'!E:E)</f>
        <v>0</v>
      </c>
    </row>
    <row r="1391" spans="1:8" ht="15.75" customHeight="1">
      <c r="A1391" s="91" t="s">
        <v>4417</v>
      </c>
      <c r="B1391" s="91" t="s">
        <v>876</v>
      </c>
      <c r="C1391" s="91" t="s">
        <v>4417</v>
      </c>
      <c r="D1391" s="91" t="s">
        <v>4418</v>
      </c>
      <c r="E1391" s="92">
        <v>0</v>
      </c>
      <c r="F1391" s="91" t="s">
        <v>1185</v>
      </c>
      <c r="H1391" s="3">
        <f>E1391+SUMIF('BR DTG ADW'!C:C,C1391,'BR DTG ADW'!E:E)</f>
        <v>0</v>
      </c>
    </row>
    <row r="1392" spans="1:8" ht="15.75" customHeight="1">
      <c r="A1392" s="91" t="s">
        <v>4419</v>
      </c>
      <c r="B1392" s="91" t="s">
        <v>876</v>
      </c>
      <c r="C1392" s="91" t="s">
        <v>4419</v>
      </c>
      <c r="D1392" s="91" t="s">
        <v>4420</v>
      </c>
      <c r="E1392" s="92">
        <v>0</v>
      </c>
      <c r="F1392" s="91" t="s">
        <v>1185</v>
      </c>
      <c r="H1392" s="3">
        <f>E1392+SUMIF('BR DTG ADW'!C:C,C1392,'BR DTG ADW'!E:E)</f>
        <v>0</v>
      </c>
    </row>
    <row r="1393" spans="1:8" ht="15.75" customHeight="1">
      <c r="A1393" s="91" t="s">
        <v>4421</v>
      </c>
      <c r="B1393" s="91" t="s">
        <v>876</v>
      </c>
      <c r="C1393" s="91" t="s">
        <v>4421</v>
      </c>
      <c r="D1393" s="91" t="s">
        <v>4422</v>
      </c>
      <c r="E1393" s="92">
        <v>0</v>
      </c>
      <c r="F1393" s="91" t="s">
        <v>1185</v>
      </c>
      <c r="H1393" s="3">
        <f>E1393+SUMIF('BR DTG ADW'!C:C,C1393,'BR DTG ADW'!E:E)</f>
        <v>0</v>
      </c>
    </row>
    <row r="1394" spans="1:8" ht="15.75" customHeight="1">
      <c r="A1394" s="91" t="s">
        <v>4423</v>
      </c>
      <c r="B1394" s="91" t="s">
        <v>876</v>
      </c>
      <c r="C1394" s="91" t="s">
        <v>4423</v>
      </c>
      <c r="D1394" s="91" t="s">
        <v>4424</v>
      </c>
      <c r="E1394" s="92">
        <v>0</v>
      </c>
      <c r="F1394" s="91" t="s">
        <v>1185</v>
      </c>
      <c r="H1394" s="3">
        <f>E1394+SUMIF('BR DTG ADW'!C:C,C1394,'BR DTG ADW'!E:E)</f>
        <v>0</v>
      </c>
    </row>
    <row r="1395" spans="1:8" ht="15.75" customHeight="1">
      <c r="A1395" s="91" t="s">
        <v>4425</v>
      </c>
      <c r="B1395" s="91" t="s">
        <v>876</v>
      </c>
      <c r="C1395" s="91" t="s">
        <v>4425</v>
      </c>
      <c r="D1395" s="91" t="s">
        <v>4426</v>
      </c>
      <c r="E1395" s="92">
        <v>0</v>
      </c>
      <c r="F1395" s="91" t="s">
        <v>1185</v>
      </c>
      <c r="H1395" s="3">
        <f>E1395+SUMIF('BR DTG ADW'!C:C,C1395,'BR DTG ADW'!E:E)</f>
        <v>0</v>
      </c>
    </row>
    <row r="1396" spans="1:8" ht="15.75" customHeight="1">
      <c r="A1396" s="91" t="s">
        <v>4427</v>
      </c>
      <c r="B1396" s="91" t="s">
        <v>876</v>
      </c>
      <c r="C1396" s="91" t="s">
        <v>4427</v>
      </c>
      <c r="D1396" s="91" t="s">
        <v>4428</v>
      </c>
      <c r="E1396" s="92">
        <v>0</v>
      </c>
      <c r="F1396" s="91" t="s">
        <v>1185</v>
      </c>
      <c r="H1396" s="3">
        <f>E1396+SUMIF('BR DTG ADW'!C:C,C1396,'BR DTG ADW'!E:E)</f>
        <v>0</v>
      </c>
    </row>
    <row r="1397" spans="1:8" ht="15.75" customHeight="1">
      <c r="A1397" s="91" t="s">
        <v>4429</v>
      </c>
      <c r="B1397" s="91" t="s">
        <v>876</v>
      </c>
      <c r="C1397" s="91" t="s">
        <v>4429</v>
      </c>
      <c r="D1397" s="91" t="s">
        <v>4418</v>
      </c>
      <c r="E1397" s="92">
        <v>0</v>
      </c>
      <c r="F1397" s="91" t="s">
        <v>1185</v>
      </c>
      <c r="H1397" s="3">
        <f>E1397+SUMIF('BR DTG ADW'!C:C,C1397,'BR DTG ADW'!E:E)</f>
        <v>0</v>
      </c>
    </row>
    <row r="1398" spans="1:8" ht="15.75" customHeight="1">
      <c r="A1398" s="91" t="s">
        <v>4430</v>
      </c>
      <c r="B1398" s="91" t="s">
        <v>876</v>
      </c>
      <c r="C1398" s="91" t="s">
        <v>4430</v>
      </c>
      <c r="D1398" s="91" t="s">
        <v>4431</v>
      </c>
      <c r="E1398" s="92">
        <v>0</v>
      </c>
      <c r="F1398" s="91" t="s">
        <v>1185</v>
      </c>
      <c r="H1398" s="3">
        <f>E1398+SUMIF('BR DTG ADW'!C:C,C1398,'BR DTG ADW'!E:E)</f>
        <v>0</v>
      </c>
    </row>
    <row r="1399" spans="1:8" ht="15.75" customHeight="1">
      <c r="A1399" s="91" t="s">
        <v>4432</v>
      </c>
      <c r="B1399" s="91" t="s">
        <v>876</v>
      </c>
      <c r="C1399" s="91" t="s">
        <v>4432</v>
      </c>
      <c r="D1399" s="91" t="s">
        <v>4433</v>
      </c>
      <c r="E1399" s="92">
        <v>0</v>
      </c>
      <c r="F1399" s="91" t="s">
        <v>1185</v>
      </c>
      <c r="H1399" s="3">
        <f>E1399+SUMIF('BR DTG ADW'!C:C,C1399,'BR DTG ADW'!E:E)</f>
        <v>0</v>
      </c>
    </row>
    <row r="1400" spans="1:8" ht="15.75" customHeight="1">
      <c r="A1400" s="91" t="s">
        <v>4434</v>
      </c>
      <c r="B1400" s="91" t="s">
        <v>876</v>
      </c>
      <c r="C1400" s="91" t="s">
        <v>4434</v>
      </c>
      <c r="D1400" s="91" t="s">
        <v>4435</v>
      </c>
      <c r="E1400" s="92">
        <v>0</v>
      </c>
      <c r="F1400" s="91" t="s">
        <v>1185</v>
      </c>
      <c r="H1400" s="3">
        <f>E1400+SUMIF('BR DTG ADW'!C:C,C1400,'BR DTG ADW'!E:E)</f>
        <v>0</v>
      </c>
    </row>
    <row r="1401" spans="1:8" ht="15.75" customHeight="1">
      <c r="A1401" s="91" t="s">
        <v>4436</v>
      </c>
      <c r="B1401" s="91" t="s">
        <v>876</v>
      </c>
      <c r="C1401" s="91" t="s">
        <v>4436</v>
      </c>
      <c r="D1401" s="91" t="s">
        <v>4437</v>
      </c>
      <c r="E1401" s="92">
        <v>0</v>
      </c>
      <c r="F1401" s="91" t="s">
        <v>1185</v>
      </c>
      <c r="H1401" s="3">
        <f>E1401+SUMIF('BR DTG ADW'!C:C,C1401,'BR DTG ADW'!E:E)</f>
        <v>0</v>
      </c>
    </row>
    <row r="1402" spans="1:8" ht="15.75" customHeight="1">
      <c r="A1402" s="91" t="s">
        <v>4438</v>
      </c>
      <c r="B1402" s="91" t="s">
        <v>876</v>
      </c>
      <c r="C1402" s="91" t="s">
        <v>4438</v>
      </c>
      <c r="D1402" s="91" t="s">
        <v>4402</v>
      </c>
      <c r="E1402" s="92">
        <v>0</v>
      </c>
      <c r="F1402" s="91" t="s">
        <v>1185</v>
      </c>
      <c r="H1402" s="3">
        <f>E1402+SUMIF('BR DTG ADW'!C:C,C1402,'BR DTG ADW'!E:E)</f>
        <v>0</v>
      </c>
    </row>
    <row r="1403" spans="1:8" ht="15.75" customHeight="1">
      <c r="A1403" s="91" t="s">
        <v>4439</v>
      </c>
      <c r="B1403" s="91" t="s">
        <v>876</v>
      </c>
      <c r="C1403" s="91" t="s">
        <v>4439</v>
      </c>
      <c r="D1403" s="91" t="s">
        <v>4440</v>
      </c>
      <c r="E1403" s="92">
        <v>0</v>
      </c>
      <c r="F1403" s="91" t="s">
        <v>1185</v>
      </c>
      <c r="H1403" s="3">
        <f>E1403+SUMIF('BR DTG ADW'!C:C,C1403,'BR DTG ADW'!E:E)</f>
        <v>0</v>
      </c>
    </row>
    <row r="1404" spans="1:8" ht="15.75" customHeight="1">
      <c r="A1404" s="91" t="s">
        <v>11037</v>
      </c>
      <c r="B1404" s="91" t="s">
        <v>876</v>
      </c>
      <c r="C1404" s="91" t="s">
        <v>11037</v>
      </c>
      <c r="D1404" s="91" t="s">
        <v>11038</v>
      </c>
      <c r="E1404" s="92">
        <v>0</v>
      </c>
      <c r="F1404" s="91" t="s">
        <v>1185</v>
      </c>
      <c r="H1404" s="3">
        <f>E1404+SUMIF('BR DTG ADW'!C:C,C1404,'BR DTG ADW'!E:E)</f>
        <v>0</v>
      </c>
    </row>
    <row r="1405" spans="1:8" ht="15.75" customHeight="1">
      <c r="A1405" s="91" t="s">
        <v>4441</v>
      </c>
      <c r="B1405" s="91" t="s">
        <v>876</v>
      </c>
      <c r="C1405" s="91" t="s">
        <v>4441</v>
      </c>
      <c r="D1405" s="91" t="s">
        <v>4442</v>
      </c>
      <c r="E1405" s="92">
        <v>0</v>
      </c>
      <c r="F1405" s="91" t="s">
        <v>1185</v>
      </c>
      <c r="H1405" s="3">
        <f>E1405+SUMIF('BR DTG ADW'!C:C,C1405,'BR DTG ADW'!E:E)</f>
        <v>0</v>
      </c>
    </row>
    <row r="1406" spans="1:8" ht="15.75" customHeight="1">
      <c r="A1406" s="91" t="s">
        <v>4443</v>
      </c>
      <c r="B1406" s="91" t="s">
        <v>876</v>
      </c>
      <c r="C1406" s="91" t="s">
        <v>4443</v>
      </c>
      <c r="D1406" s="91" t="s">
        <v>4444</v>
      </c>
      <c r="E1406" s="92">
        <v>0</v>
      </c>
      <c r="F1406" s="91" t="s">
        <v>1185</v>
      </c>
      <c r="H1406" s="3">
        <f>E1406+SUMIF('BR DTG ADW'!C:C,C1406,'BR DTG ADW'!E:E)</f>
        <v>0</v>
      </c>
    </row>
    <row r="1407" spans="1:8" ht="15.75" customHeight="1">
      <c r="A1407" s="91" t="s">
        <v>4445</v>
      </c>
      <c r="B1407" s="91" t="s">
        <v>876</v>
      </c>
      <c r="C1407" s="91" t="s">
        <v>4445</v>
      </c>
      <c r="D1407" s="91" t="s">
        <v>4446</v>
      </c>
      <c r="E1407" s="92">
        <v>0</v>
      </c>
      <c r="F1407" s="91" t="s">
        <v>1185</v>
      </c>
      <c r="H1407" s="3">
        <f>E1407+SUMIF('BR DTG ADW'!C:C,C1407,'BR DTG ADW'!E:E)</f>
        <v>0</v>
      </c>
    </row>
    <row r="1408" spans="1:8" ht="15.75" customHeight="1">
      <c r="A1408" s="91" t="s">
        <v>4447</v>
      </c>
      <c r="B1408" s="91" t="s">
        <v>876</v>
      </c>
      <c r="C1408" s="91" t="s">
        <v>4447</v>
      </c>
      <c r="D1408" s="91" t="s">
        <v>4448</v>
      </c>
      <c r="E1408" s="92">
        <v>0</v>
      </c>
      <c r="F1408" s="91" t="s">
        <v>1185</v>
      </c>
      <c r="H1408" s="3">
        <f>E1408+SUMIF('BR DTG ADW'!C:C,C1408,'BR DTG ADW'!E:E)</f>
        <v>0</v>
      </c>
    </row>
    <row r="1409" spans="1:8" ht="15.75" customHeight="1">
      <c r="A1409" s="91" t="s">
        <v>2006</v>
      </c>
      <c r="B1409" s="91" t="s">
        <v>876</v>
      </c>
      <c r="C1409" s="91" t="s">
        <v>2006</v>
      </c>
      <c r="D1409" s="91" t="s">
        <v>2007</v>
      </c>
      <c r="E1409" s="92">
        <v>0</v>
      </c>
      <c r="F1409" s="91" t="s">
        <v>1185</v>
      </c>
      <c r="H1409" s="3">
        <f>E1409+SUMIF('BR DTG ADW'!C:C,C1409,'BR DTG ADW'!E:E)</f>
        <v>0</v>
      </c>
    </row>
    <row r="1410" spans="1:8" ht="15.75" customHeight="1">
      <c r="A1410" s="91" t="s">
        <v>555</v>
      </c>
      <c r="B1410" s="91" t="s">
        <v>876</v>
      </c>
      <c r="C1410" s="91" t="s">
        <v>555</v>
      </c>
      <c r="D1410" s="91" t="s">
        <v>11039</v>
      </c>
      <c r="E1410" s="92">
        <v>0</v>
      </c>
      <c r="F1410" s="91" t="s">
        <v>1185</v>
      </c>
      <c r="H1410" s="3">
        <f>E1410+SUMIF('BR DTG ADW'!C:C,C1410,'BR DTG ADW'!E:E)</f>
        <v>0</v>
      </c>
    </row>
    <row r="1411" spans="1:8" ht="15.75" customHeight="1">
      <c r="A1411" s="91" t="s">
        <v>11040</v>
      </c>
      <c r="B1411" s="91" t="s">
        <v>876</v>
      </c>
      <c r="C1411" s="91" t="s">
        <v>11040</v>
      </c>
      <c r="D1411" s="91" t="s">
        <v>11041</v>
      </c>
      <c r="E1411" s="92">
        <v>0</v>
      </c>
      <c r="F1411" s="91" t="s">
        <v>1185</v>
      </c>
      <c r="H1411" s="3">
        <f>E1411+SUMIF('BR DTG ADW'!C:C,C1411,'BR DTG ADW'!E:E)</f>
        <v>0</v>
      </c>
    </row>
    <row r="1412" spans="1:8" ht="15.75" customHeight="1">
      <c r="A1412" s="91" t="s">
        <v>9221</v>
      </c>
      <c r="B1412" s="91" t="s">
        <v>876</v>
      </c>
      <c r="C1412" s="91" t="s">
        <v>9221</v>
      </c>
      <c r="D1412" s="91" t="s">
        <v>11042</v>
      </c>
      <c r="E1412" s="92">
        <v>0</v>
      </c>
      <c r="F1412" s="91" t="s">
        <v>1185</v>
      </c>
      <c r="H1412" s="3">
        <f>E1412+SUMIF('BR DTG ADW'!C:C,C1412,'BR DTG ADW'!E:E)</f>
        <v>0</v>
      </c>
    </row>
    <row r="1413" spans="1:8" ht="15.75" customHeight="1">
      <c r="A1413" s="91" t="s">
        <v>11043</v>
      </c>
      <c r="B1413" s="91" t="s">
        <v>876</v>
      </c>
      <c r="C1413" s="91" t="s">
        <v>11043</v>
      </c>
      <c r="D1413" s="91" t="s">
        <v>11044</v>
      </c>
      <c r="E1413" s="92">
        <v>0</v>
      </c>
      <c r="F1413" s="91" t="s">
        <v>1185</v>
      </c>
      <c r="H1413" s="3">
        <f>E1413+SUMIF('BR DTG ADW'!C:C,C1413,'BR DTG ADW'!E:E)</f>
        <v>0</v>
      </c>
    </row>
    <row r="1414" spans="1:8" ht="15.75" customHeight="1">
      <c r="A1414" s="91" t="s">
        <v>1636</v>
      </c>
      <c r="B1414" s="91" t="s">
        <v>876</v>
      </c>
      <c r="C1414" s="91" t="s">
        <v>1636</v>
      </c>
      <c r="D1414" s="91" t="s">
        <v>1697</v>
      </c>
      <c r="E1414" s="92">
        <v>0</v>
      </c>
      <c r="F1414" s="91" t="s">
        <v>1185</v>
      </c>
      <c r="H1414" s="3">
        <f>E1414+SUMIF('BR DTG ADW'!C:C,C1414,'BR DTG ADW'!E:E)</f>
        <v>0</v>
      </c>
    </row>
    <row r="1415" spans="1:8" ht="15.75" customHeight="1">
      <c r="A1415" s="91" t="s">
        <v>4452</v>
      </c>
      <c r="B1415" s="91" t="s">
        <v>876</v>
      </c>
      <c r="C1415" s="91" t="s">
        <v>4452</v>
      </c>
      <c r="D1415" s="91" t="s">
        <v>4453</v>
      </c>
      <c r="E1415" s="92">
        <v>0</v>
      </c>
      <c r="F1415" s="91" t="s">
        <v>1185</v>
      </c>
      <c r="H1415" s="3">
        <f>E1415+SUMIF('BR DTG ADW'!C:C,C1415,'BR DTG ADW'!E:E)</f>
        <v>0</v>
      </c>
    </row>
    <row r="1416" spans="1:8" ht="15.75" customHeight="1">
      <c r="A1416" s="91" t="s">
        <v>4454</v>
      </c>
      <c r="B1416" s="91" t="s">
        <v>876</v>
      </c>
      <c r="C1416" s="91" t="s">
        <v>4454</v>
      </c>
      <c r="D1416" s="91" t="s">
        <v>4455</v>
      </c>
      <c r="E1416" s="92">
        <v>0</v>
      </c>
      <c r="F1416" s="91" t="s">
        <v>1185</v>
      </c>
      <c r="H1416" s="3">
        <f>E1416+SUMIF('BR DTG ADW'!C:C,C1416,'BR DTG ADW'!E:E)</f>
        <v>0</v>
      </c>
    </row>
    <row r="1417" spans="1:8" ht="15.75" customHeight="1">
      <c r="A1417" s="91" t="s">
        <v>4456</v>
      </c>
      <c r="B1417" s="91" t="s">
        <v>876</v>
      </c>
      <c r="C1417" s="91" t="s">
        <v>4456</v>
      </c>
      <c r="D1417" s="91" t="s">
        <v>4457</v>
      </c>
      <c r="E1417" s="92">
        <v>0</v>
      </c>
      <c r="F1417" s="91" t="s">
        <v>1185</v>
      </c>
      <c r="H1417" s="3">
        <f>E1417+SUMIF('BR DTG ADW'!C:C,C1417,'BR DTG ADW'!E:E)</f>
        <v>0</v>
      </c>
    </row>
    <row r="1418" spans="1:8" ht="15.75" customHeight="1">
      <c r="A1418" s="91" t="s">
        <v>4458</v>
      </c>
      <c r="B1418" s="91" t="s">
        <v>876</v>
      </c>
      <c r="C1418" s="91" t="s">
        <v>4458</v>
      </c>
      <c r="D1418" s="91" t="s">
        <v>4459</v>
      </c>
      <c r="E1418" s="92">
        <v>0</v>
      </c>
      <c r="F1418" s="91" t="s">
        <v>1185</v>
      </c>
      <c r="H1418" s="3">
        <f>E1418+SUMIF('BR DTG ADW'!C:C,C1418,'BR DTG ADW'!E:E)</f>
        <v>0</v>
      </c>
    </row>
    <row r="1419" spans="1:8" ht="15.75" customHeight="1">
      <c r="A1419" s="91" t="s">
        <v>4460</v>
      </c>
      <c r="B1419" s="91" t="s">
        <v>876</v>
      </c>
      <c r="C1419" s="91" t="s">
        <v>4460</v>
      </c>
      <c r="D1419" s="91" t="s">
        <v>4461</v>
      </c>
      <c r="E1419" s="92">
        <v>0</v>
      </c>
      <c r="F1419" s="91" t="s">
        <v>1185</v>
      </c>
      <c r="H1419" s="3">
        <f>E1419+SUMIF('BR DTG ADW'!C:C,C1419,'BR DTG ADW'!E:E)</f>
        <v>0</v>
      </c>
    </row>
    <row r="1420" spans="1:8" ht="15.75" customHeight="1">
      <c r="A1420" s="91" t="s">
        <v>4462</v>
      </c>
      <c r="B1420" s="91" t="s">
        <v>876</v>
      </c>
      <c r="C1420" s="91" t="s">
        <v>4462</v>
      </c>
      <c r="D1420" s="91" t="s">
        <v>4463</v>
      </c>
      <c r="E1420" s="92">
        <v>0</v>
      </c>
      <c r="F1420" s="91" t="s">
        <v>1185</v>
      </c>
      <c r="H1420" s="3">
        <f>E1420+SUMIF('BR DTG ADW'!C:C,C1420,'BR DTG ADW'!E:E)</f>
        <v>0</v>
      </c>
    </row>
    <row r="1421" spans="1:8" ht="15.75" customHeight="1">
      <c r="A1421" s="91" t="s">
        <v>4464</v>
      </c>
      <c r="B1421" s="91" t="s">
        <v>876</v>
      </c>
      <c r="C1421" s="91" t="s">
        <v>4464</v>
      </c>
      <c r="D1421" s="91" t="s">
        <v>4465</v>
      </c>
      <c r="E1421" s="92">
        <v>0</v>
      </c>
      <c r="F1421" s="91" t="s">
        <v>1185</v>
      </c>
      <c r="H1421" s="3">
        <f>E1421+SUMIF('BR DTG ADW'!C:C,C1421,'BR DTG ADW'!E:E)</f>
        <v>0</v>
      </c>
    </row>
    <row r="1422" spans="1:8" ht="15.75" customHeight="1">
      <c r="A1422" s="91" t="s">
        <v>4466</v>
      </c>
      <c r="B1422" s="91" t="s">
        <v>876</v>
      </c>
      <c r="C1422" s="91" t="s">
        <v>4466</v>
      </c>
      <c r="D1422" s="91" t="s">
        <v>4467</v>
      </c>
      <c r="E1422" s="92">
        <v>0</v>
      </c>
      <c r="F1422" s="91" t="s">
        <v>1185</v>
      </c>
      <c r="H1422" s="3">
        <f>E1422+SUMIF('BR DTG ADW'!C:C,C1422,'BR DTG ADW'!E:E)</f>
        <v>0</v>
      </c>
    </row>
    <row r="1423" spans="1:8" ht="15.75" customHeight="1">
      <c r="A1423" s="91" t="s">
        <v>1830</v>
      </c>
      <c r="B1423" s="91" t="s">
        <v>876</v>
      </c>
      <c r="C1423" s="91" t="s">
        <v>1830</v>
      </c>
      <c r="D1423" s="91" t="s">
        <v>11045</v>
      </c>
      <c r="E1423" s="92">
        <v>0</v>
      </c>
      <c r="F1423" s="91" t="s">
        <v>1185</v>
      </c>
      <c r="H1423" s="3">
        <f>E1423+SUMIF('BR DTG ADW'!C:C,C1423,'BR DTG ADW'!E:E)</f>
        <v>0</v>
      </c>
    </row>
    <row r="1424" spans="1:8" ht="15.75" customHeight="1">
      <c r="A1424" s="91" t="s">
        <v>11046</v>
      </c>
      <c r="B1424" s="91" t="s">
        <v>876</v>
      </c>
      <c r="C1424" s="91" t="s">
        <v>11046</v>
      </c>
      <c r="D1424" s="91" t="s">
        <v>11047</v>
      </c>
      <c r="E1424" s="92">
        <v>0</v>
      </c>
      <c r="F1424" s="91" t="s">
        <v>1185</v>
      </c>
      <c r="H1424" s="3">
        <f>E1424+SUMIF('BR DTG ADW'!C:C,C1424,'BR DTG ADW'!E:E)</f>
        <v>0</v>
      </c>
    </row>
    <row r="1425" spans="1:8" ht="15.75" customHeight="1">
      <c r="A1425" s="91" t="s">
        <v>9224</v>
      </c>
      <c r="B1425" s="91" t="s">
        <v>876</v>
      </c>
      <c r="C1425" s="91" t="s">
        <v>9224</v>
      </c>
      <c r="D1425" s="91" t="s">
        <v>11048</v>
      </c>
      <c r="E1425" s="92">
        <v>0</v>
      </c>
      <c r="F1425" s="91" t="s">
        <v>1185</v>
      </c>
      <c r="H1425" s="3">
        <f>E1425+SUMIF('BR DTG ADW'!C:C,C1425,'BR DTG ADW'!E:E)</f>
        <v>0</v>
      </c>
    </row>
    <row r="1426" spans="1:8" ht="15.75" customHeight="1">
      <c r="A1426" s="91" t="s">
        <v>2008</v>
      </c>
      <c r="B1426" s="91" t="s">
        <v>876</v>
      </c>
      <c r="C1426" s="91" t="s">
        <v>2008</v>
      </c>
      <c r="D1426" s="91" t="s">
        <v>2009</v>
      </c>
      <c r="E1426" s="92">
        <v>0</v>
      </c>
      <c r="F1426" s="91" t="s">
        <v>1185</v>
      </c>
      <c r="H1426" s="3">
        <f>E1426+SUMIF('BR DTG ADW'!C:C,C1426,'BR DTG ADW'!E:E)</f>
        <v>0</v>
      </c>
    </row>
    <row r="1427" spans="1:8" ht="15.75" customHeight="1">
      <c r="A1427" s="91" t="s">
        <v>9227</v>
      </c>
      <c r="B1427" s="91" t="s">
        <v>876</v>
      </c>
      <c r="C1427" s="91" t="s">
        <v>9227</v>
      </c>
      <c r="D1427" s="91" t="s">
        <v>9228</v>
      </c>
      <c r="E1427" s="92">
        <v>0</v>
      </c>
      <c r="F1427" s="91" t="s">
        <v>1185</v>
      </c>
      <c r="H1427" s="3">
        <f>E1427+SUMIF('BR DTG ADW'!C:C,C1427,'BR DTG ADW'!E:E)</f>
        <v>0</v>
      </c>
    </row>
    <row r="1428" spans="1:8" ht="15.75" customHeight="1">
      <c r="A1428" s="91" t="s">
        <v>4468</v>
      </c>
      <c r="B1428" s="91" t="s">
        <v>876</v>
      </c>
      <c r="C1428" s="91" t="s">
        <v>4468</v>
      </c>
      <c r="D1428" s="91" t="s">
        <v>4469</v>
      </c>
      <c r="E1428" s="92">
        <v>0</v>
      </c>
      <c r="F1428" s="91" t="s">
        <v>1185</v>
      </c>
      <c r="H1428" s="3">
        <f>E1428+SUMIF('BR DTG ADW'!C:C,C1428,'BR DTG ADW'!E:E)</f>
        <v>0</v>
      </c>
    </row>
    <row r="1429" spans="1:8" ht="15.75" customHeight="1">
      <c r="A1429" s="91" t="s">
        <v>4470</v>
      </c>
      <c r="B1429" s="91" t="s">
        <v>876</v>
      </c>
      <c r="C1429" s="91" t="s">
        <v>4470</v>
      </c>
      <c r="D1429" s="91" t="s">
        <v>4469</v>
      </c>
      <c r="E1429" s="92">
        <v>0</v>
      </c>
      <c r="F1429" s="91" t="s">
        <v>1185</v>
      </c>
      <c r="H1429" s="3">
        <f>E1429+SUMIF('BR DTG ADW'!C:C,C1429,'BR DTG ADW'!E:E)</f>
        <v>0</v>
      </c>
    </row>
    <row r="1430" spans="1:8" ht="15.75" customHeight="1">
      <c r="A1430" s="91" t="s">
        <v>11049</v>
      </c>
      <c r="B1430" s="91" t="s">
        <v>876</v>
      </c>
      <c r="C1430" s="91" t="s">
        <v>11049</v>
      </c>
      <c r="D1430" s="91" t="s">
        <v>11050</v>
      </c>
      <c r="E1430" s="92">
        <v>0</v>
      </c>
      <c r="F1430" s="91" t="s">
        <v>1185</v>
      </c>
      <c r="H1430" s="3">
        <f>E1430+SUMIF('BR DTG ADW'!C:C,C1430,'BR DTG ADW'!E:E)</f>
        <v>0</v>
      </c>
    </row>
    <row r="1431" spans="1:8" ht="15.75" customHeight="1">
      <c r="A1431" s="91" t="s">
        <v>4471</v>
      </c>
      <c r="B1431" s="91" t="s">
        <v>876</v>
      </c>
      <c r="C1431" s="91" t="s">
        <v>4471</v>
      </c>
      <c r="D1431" s="91" t="s">
        <v>4472</v>
      </c>
      <c r="E1431" s="92">
        <v>0</v>
      </c>
      <c r="F1431" s="91" t="s">
        <v>1185</v>
      </c>
      <c r="H1431" s="3">
        <f>E1431+SUMIF('BR DTG ADW'!C:C,C1431,'BR DTG ADW'!E:E)</f>
        <v>0</v>
      </c>
    </row>
    <row r="1432" spans="1:8" ht="15.75" customHeight="1">
      <c r="A1432" s="91" t="s">
        <v>4473</v>
      </c>
      <c r="B1432" s="91" t="s">
        <v>876</v>
      </c>
      <c r="C1432" s="91" t="s">
        <v>4473</v>
      </c>
      <c r="D1432" s="91" t="s">
        <v>4474</v>
      </c>
      <c r="E1432" s="92">
        <v>0</v>
      </c>
      <c r="F1432" s="91" t="s">
        <v>1185</v>
      </c>
      <c r="H1432" s="3">
        <f>E1432+SUMIF('BR DTG ADW'!C:C,C1432,'BR DTG ADW'!E:E)</f>
        <v>0</v>
      </c>
    </row>
    <row r="1433" spans="1:8" ht="15.75" customHeight="1">
      <c r="A1433" s="91" t="s">
        <v>4475</v>
      </c>
      <c r="B1433" s="91" t="s">
        <v>876</v>
      </c>
      <c r="C1433" s="91" t="s">
        <v>4475</v>
      </c>
      <c r="D1433" s="91" t="s">
        <v>4476</v>
      </c>
      <c r="E1433" s="92">
        <v>0</v>
      </c>
      <c r="F1433" s="91" t="s">
        <v>1185</v>
      </c>
      <c r="H1433" s="3">
        <f>E1433+SUMIF('BR DTG ADW'!C:C,C1433,'BR DTG ADW'!E:E)</f>
        <v>0</v>
      </c>
    </row>
    <row r="1434" spans="1:8" ht="15.75" customHeight="1">
      <c r="A1434" s="91" t="s">
        <v>4477</v>
      </c>
      <c r="B1434" s="91" t="s">
        <v>876</v>
      </c>
      <c r="C1434" s="91" t="s">
        <v>4477</v>
      </c>
      <c r="D1434" s="91" t="s">
        <v>4478</v>
      </c>
      <c r="E1434" s="92">
        <v>0</v>
      </c>
      <c r="F1434" s="91" t="s">
        <v>1185</v>
      </c>
      <c r="H1434" s="3">
        <f>E1434+SUMIF('BR DTG ADW'!C:C,C1434,'BR DTG ADW'!E:E)</f>
        <v>0</v>
      </c>
    </row>
    <row r="1435" spans="1:8" ht="15.75" customHeight="1">
      <c r="A1435" s="91" t="s">
        <v>4479</v>
      </c>
      <c r="B1435" s="91" t="s">
        <v>876</v>
      </c>
      <c r="C1435" s="91" t="s">
        <v>4479</v>
      </c>
      <c r="D1435" s="91" t="s">
        <v>4480</v>
      </c>
      <c r="E1435" s="92">
        <v>0</v>
      </c>
      <c r="F1435" s="91" t="s">
        <v>1185</v>
      </c>
      <c r="H1435" s="3">
        <f>E1435+SUMIF('BR DTG ADW'!C:C,C1435,'BR DTG ADW'!E:E)</f>
        <v>0</v>
      </c>
    </row>
    <row r="1436" spans="1:8" ht="15.75" customHeight="1">
      <c r="A1436" s="91" t="s">
        <v>4481</v>
      </c>
      <c r="B1436" s="91" t="s">
        <v>876</v>
      </c>
      <c r="C1436" s="91" t="s">
        <v>4481</v>
      </c>
      <c r="D1436" s="91" t="s">
        <v>4482</v>
      </c>
      <c r="E1436" s="92">
        <v>0</v>
      </c>
      <c r="F1436" s="91" t="s">
        <v>1185</v>
      </c>
      <c r="H1436" s="3">
        <f>E1436+SUMIF('BR DTG ADW'!C:C,C1436,'BR DTG ADW'!E:E)</f>
        <v>0</v>
      </c>
    </row>
    <row r="1437" spans="1:8" ht="15.75" customHeight="1">
      <c r="A1437" s="91" t="s">
        <v>9231</v>
      </c>
      <c r="B1437" s="91" t="s">
        <v>876</v>
      </c>
      <c r="C1437" s="91" t="s">
        <v>9231</v>
      </c>
      <c r="D1437" s="91" t="s">
        <v>9232</v>
      </c>
      <c r="E1437" s="92">
        <v>0</v>
      </c>
      <c r="F1437" s="91" t="s">
        <v>1185</v>
      </c>
      <c r="H1437" s="3">
        <f>E1437+SUMIF('BR DTG ADW'!C:C,C1437,'BR DTG ADW'!E:E)</f>
        <v>0</v>
      </c>
    </row>
    <row r="1438" spans="1:8" ht="15.75" customHeight="1">
      <c r="A1438" s="91" t="s">
        <v>4483</v>
      </c>
      <c r="B1438" s="91" t="s">
        <v>876</v>
      </c>
      <c r="C1438" s="91" t="s">
        <v>4483</v>
      </c>
      <c r="D1438" s="91" t="s">
        <v>4484</v>
      </c>
      <c r="E1438" s="92">
        <v>0</v>
      </c>
      <c r="F1438" s="91" t="s">
        <v>1185</v>
      </c>
      <c r="H1438" s="3">
        <f>E1438+SUMIF('BR DTG ADW'!C:C,C1438,'BR DTG ADW'!E:E)</f>
        <v>0</v>
      </c>
    </row>
    <row r="1439" spans="1:8" ht="15.75" customHeight="1">
      <c r="A1439" s="91" t="s">
        <v>11051</v>
      </c>
      <c r="B1439" s="91" t="s">
        <v>876</v>
      </c>
      <c r="C1439" s="91" t="s">
        <v>11051</v>
      </c>
      <c r="D1439" s="91" t="s">
        <v>11052</v>
      </c>
      <c r="E1439" s="92">
        <v>0</v>
      </c>
      <c r="F1439" s="91" t="s">
        <v>1185</v>
      </c>
      <c r="H1439" s="3">
        <f>E1439+SUMIF('BR DTG ADW'!C:C,C1439,'BR DTG ADW'!E:E)</f>
        <v>0</v>
      </c>
    </row>
    <row r="1440" spans="1:8" ht="15.75" customHeight="1">
      <c r="A1440" s="91" t="s">
        <v>4485</v>
      </c>
      <c r="B1440" s="91" t="s">
        <v>876</v>
      </c>
      <c r="C1440" s="91" t="s">
        <v>4485</v>
      </c>
      <c r="D1440" s="91" t="s">
        <v>4486</v>
      </c>
      <c r="E1440" s="92">
        <v>0</v>
      </c>
      <c r="F1440" s="91" t="s">
        <v>1185</v>
      </c>
      <c r="H1440" s="3">
        <f>E1440+SUMIF('BR DTG ADW'!C:C,C1440,'BR DTG ADW'!E:E)</f>
        <v>0</v>
      </c>
    </row>
    <row r="1441" spans="1:8" ht="15.75" customHeight="1">
      <c r="A1441" s="91" t="s">
        <v>4487</v>
      </c>
      <c r="B1441" s="91" t="s">
        <v>876</v>
      </c>
      <c r="C1441" s="91" t="s">
        <v>4487</v>
      </c>
      <c r="D1441" s="91" t="s">
        <v>4488</v>
      </c>
      <c r="E1441" s="92">
        <v>0</v>
      </c>
      <c r="F1441" s="91" t="s">
        <v>1185</v>
      </c>
      <c r="H1441" s="3">
        <f>E1441+SUMIF('BR DTG ADW'!C:C,C1441,'BR DTG ADW'!E:E)</f>
        <v>0</v>
      </c>
    </row>
    <row r="1442" spans="1:8" ht="15.75" customHeight="1">
      <c r="A1442" s="91" t="s">
        <v>11053</v>
      </c>
      <c r="B1442" s="91" t="s">
        <v>876</v>
      </c>
      <c r="C1442" s="91" t="s">
        <v>11053</v>
      </c>
      <c r="D1442" s="91" t="s">
        <v>11054</v>
      </c>
      <c r="E1442" s="92">
        <v>0</v>
      </c>
      <c r="F1442" s="91" t="s">
        <v>1185</v>
      </c>
      <c r="H1442" s="3">
        <f>E1442+SUMIF('BR DTG ADW'!C:C,C1442,'BR DTG ADW'!E:E)</f>
        <v>0</v>
      </c>
    </row>
    <row r="1443" spans="1:8" ht="15.75" customHeight="1">
      <c r="A1443" s="91" t="s">
        <v>1832</v>
      </c>
      <c r="B1443" s="91" t="s">
        <v>876</v>
      </c>
      <c r="C1443" s="91" t="s">
        <v>1832</v>
      </c>
      <c r="D1443" s="91" t="s">
        <v>11055</v>
      </c>
      <c r="E1443" s="92">
        <v>0</v>
      </c>
      <c r="F1443" s="91" t="s">
        <v>1185</v>
      </c>
      <c r="H1443" s="3">
        <f>E1443+SUMIF('BR DTG ADW'!C:C,C1443,'BR DTG ADW'!E:E)</f>
        <v>0</v>
      </c>
    </row>
    <row r="1444" spans="1:8" ht="15.75" customHeight="1">
      <c r="A1444" s="91" t="s">
        <v>2010</v>
      </c>
      <c r="B1444" s="91" t="s">
        <v>876</v>
      </c>
      <c r="C1444" s="91" t="s">
        <v>2010</v>
      </c>
      <c r="D1444" s="91" t="s">
        <v>2011</v>
      </c>
      <c r="E1444" s="92">
        <v>0</v>
      </c>
      <c r="F1444" s="91" t="s">
        <v>1185</v>
      </c>
      <c r="H1444" s="3">
        <f>E1444+SUMIF('BR DTG ADW'!C:C,C1444,'BR DTG ADW'!E:E)</f>
        <v>0</v>
      </c>
    </row>
    <row r="1445" spans="1:8" ht="15.75" customHeight="1">
      <c r="A1445" s="91" t="s">
        <v>4491</v>
      </c>
      <c r="B1445" s="91" t="s">
        <v>876</v>
      </c>
      <c r="C1445" s="91" t="s">
        <v>4491</v>
      </c>
      <c r="D1445" s="91" t="s">
        <v>4492</v>
      </c>
      <c r="E1445" s="92">
        <v>0</v>
      </c>
      <c r="F1445" s="91" t="s">
        <v>1185</v>
      </c>
      <c r="H1445" s="3">
        <f>E1445+SUMIF('BR DTG ADW'!C:C,C1445,'BR DTG ADW'!E:E)</f>
        <v>0</v>
      </c>
    </row>
    <row r="1446" spans="1:8" ht="15.75" customHeight="1">
      <c r="A1446" s="91" t="s">
        <v>4493</v>
      </c>
      <c r="B1446" s="91" t="s">
        <v>876</v>
      </c>
      <c r="C1446" s="91" t="s">
        <v>4493</v>
      </c>
      <c r="D1446" s="91" t="s">
        <v>4494</v>
      </c>
      <c r="E1446" s="92">
        <v>0</v>
      </c>
      <c r="F1446" s="91" t="s">
        <v>1185</v>
      </c>
      <c r="H1446" s="3">
        <f>E1446+SUMIF('BR DTG ADW'!C:C,C1446,'BR DTG ADW'!E:E)</f>
        <v>0</v>
      </c>
    </row>
    <row r="1447" spans="1:8" ht="15.75" customHeight="1">
      <c r="A1447" s="91" t="s">
        <v>4495</v>
      </c>
      <c r="B1447" s="91" t="s">
        <v>876</v>
      </c>
      <c r="C1447" s="91" t="s">
        <v>4495</v>
      </c>
      <c r="D1447" s="91" t="s">
        <v>4496</v>
      </c>
      <c r="E1447" s="92">
        <v>0</v>
      </c>
      <c r="F1447" s="91" t="s">
        <v>1185</v>
      </c>
      <c r="H1447" s="3">
        <f>E1447+SUMIF('BR DTG ADW'!C:C,C1447,'BR DTG ADW'!E:E)</f>
        <v>0</v>
      </c>
    </row>
    <row r="1448" spans="1:8" ht="15.75" customHeight="1">
      <c r="A1448" s="91" t="s">
        <v>4497</v>
      </c>
      <c r="B1448" s="91" t="s">
        <v>876</v>
      </c>
      <c r="C1448" s="91" t="s">
        <v>4497</v>
      </c>
      <c r="D1448" s="91" t="s">
        <v>11056</v>
      </c>
      <c r="E1448" s="92">
        <v>0</v>
      </c>
      <c r="F1448" s="91" t="s">
        <v>1185</v>
      </c>
      <c r="H1448" s="3">
        <f>E1448+SUMIF('BR DTG ADW'!C:C,C1448,'BR DTG ADW'!E:E)</f>
        <v>0</v>
      </c>
    </row>
    <row r="1449" spans="1:8" ht="15.75" customHeight="1">
      <c r="A1449" s="91" t="s">
        <v>11057</v>
      </c>
      <c r="B1449" s="91" t="s">
        <v>876</v>
      </c>
      <c r="C1449" s="91" t="s">
        <v>11057</v>
      </c>
      <c r="D1449" s="91" t="s">
        <v>11058</v>
      </c>
      <c r="E1449" s="92">
        <v>0</v>
      </c>
      <c r="F1449" s="91" t="s">
        <v>1185</v>
      </c>
      <c r="H1449" s="3">
        <f>E1449+SUMIF('BR DTG ADW'!C:C,C1449,'BR DTG ADW'!E:E)</f>
        <v>0</v>
      </c>
    </row>
    <row r="1450" spans="1:8" ht="15.75" customHeight="1">
      <c r="A1450" s="91" t="s">
        <v>4499</v>
      </c>
      <c r="B1450" s="91" t="s">
        <v>876</v>
      </c>
      <c r="C1450" s="91" t="s">
        <v>4499</v>
      </c>
      <c r="D1450" s="91" t="s">
        <v>4500</v>
      </c>
      <c r="E1450" s="92">
        <v>0</v>
      </c>
      <c r="F1450" s="91" t="s">
        <v>1185</v>
      </c>
      <c r="H1450" s="3">
        <f>E1450+SUMIF('BR DTG ADW'!C:C,C1450,'BR DTG ADW'!E:E)</f>
        <v>0</v>
      </c>
    </row>
    <row r="1451" spans="1:8" ht="15.75" customHeight="1">
      <c r="A1451" s="91" t="s">
        <v>4501</v>
      </c>
      <c r="B1451" s="91" t="s">
        <v>876</v>
      </c>
      <c r="C1451" s="91" t="s">
        <v>4501</v>
      </c>
      <c r="D1451" s="91" t="s">
        <v>4502</v>
      </c>
      <c r="E1451" s="92">
        <v>0</v>
      </c>
      <c r="F1451" s="91" t="s">
        <v>1185</v>
      </c>
      <c r="H1451" s="3">
        <f>E1451+SUMIF('BR DTG ADW'!C:C,C1451,'BR DTG ADW'!E:E)</f>
        <v>0</v>
      </c>
    </row>
    <row r="1452" spans="1:8" ht="15.75" customHeight="1">
      <c r="A1452" s="91" t="s">
        <v>4503</v>
      </c>
      <c r="B1452" s="91" t="s">
        <v>876</v>
      </c>
      <c r="C1452" s="91" t="s">
        <v>4503</v>
      </c>
      <c r="D1452" s="91" t="s">
        <v>4504</v>
      </c>
      <c r="E1452" s="92">
        <v>0</v>
      </c>
      <c r="F1452" s="91" t="s">
        <v>1185</v>
      </c>
      <c r="H1452" s="3">
        <f>E1452+SUMIF('BR DTG ADW'!C:C,C1452,'BR DTG ADW'!E:E)</f>
        <v>0</v>
      </c>
    </row>
    <row r="1453" spans="1:8" ht="15.75" customHeight="1">
      <c r="A1453" s="91" t="s">
        <v>11059</v>
      </c>
      <c r="B1453" s="91" t="s">
        <v>876</v>
      </c>
      <c r="C1453" s="91" t="s">
        <v>11059</v>
      </c>
      <c r="D1453" s="91" t="s">
        <v>11060</v>
      </c>
      <c r="E1453" s="92">
        <v>0</v>
      </c>
      <c r="F1453" s="91" t="s">
        <v>1185</v>
      </c>
      <c r="H1453" s="3">
        <f>E1453+SUMIF('BR DTG ADW'!C:C,C1453,'BR DTG ADW'!E:E)</f>
        <v>0</v>
      </c>
    </row>
    <row r="1454" spans="1:8" ht="15.75" customHeight="1">
      <c r="A1454" s="91" t="s">
        <v>9240</v>
      </c>
      <c r="B1454" s="91" t="s">
        <v>876</v>
      </c>
      <c r="C1454" s="91" t="s">
        <v>9240</v>
      </c>
      <c r="D1454" s="91" t="s">
        <v>11061</v>
      </c>
      <c r="E1454" s="92">
        <v>0</v>
      </c>
      <c r="F1454" s="91" t="s">
        <v>1185</v>
      </c>
      <c r="H1454" s="3">
        <f>E1454+SUMIF('BR DTG ADW'!C:C,C1454,'BR DTG ADW'!E:E)</f>
        <v>0</v>
      </c>
    </row>
    <row r="1455" spans="1:8" ht="15.75" customHeight="1">
      <c r="A1455" s="91" t="s">
        <v>11062</v>
      </c>
      <c r="B1455" s="91" t="s">
        <v>876</v>
      </c>
      <c r="C1455" s="91" t="s">
        <v>11062</v>
      </c>
      <c r="D1455" s="91" t="s">
        <v>11063</v>
      </c>
      <c r="E1455" s="92">
        <v>0</v>
      </c>
      <c r="F1455" s="91" t="s">
        <v>1185</v>
      </c>
      <c r="H1455" s="3">
        <f>E1455+SUMIF('BR DTG ADW'!C:C,C1455,'BR DTG ADW'!E:E)</f>
        <v>0</v>
      </c>
    </row>
    <row r="1456" spans="1:8" ht="15.75" customHeight="1">
      <c r="A1456" s="91" t="s">
        <v>11064</v>
      </c>
      <c r="B1456" s="91" t="s">
        <v>876</v>
      </c>
      <c r="C1456" s="91" t="s">
        <v>11064</v>
      </c>
      <c r="D1456" s="91" t="s">
        <v>11065</v>
      </c>
      <c r="E1456" s="92">
        <v>0</v>
      </c>
      <c r="F1456" s="91" t="s">
        <v>1185</v>
      </c>
      <c r="H1456" s="3">
        <f>E1456+SUMIF('BR DTG ADW'!C:C,C1456,'BR DTG ADW'!E:E)</f>
        <v>0</v>
      </c>
    </row>
    <row r="1457" spans="1:8" ht="15.75" customHeight="1">
      <c r="A1457" s="91" t="s">
        <v>11066</v>
      </c>
      <c r="B1457" s="91" t="s">
        <v>876</v>
      </c>
      <c r="C1457" s="91" t="s">
        <v>11066</v>
      </c>
      <c r="D1457" s="91" t="s">
        <v>11067</v>
      </c>
      <c r="E1457" s="92">
        <v>0</v>
      </c>
      <c r="F1457" s="91" t="s">
        <v>1185</v>
      </c>
      <c r="H1457" s="3">
        <f>E1457+SUMIF('BR DTG ADW'!C:C,C1457,'BR DTG ADW'!E:E)</f>
        <v>0</v>
      </c>
    </row>
    <row r="1458" spans="1:8" ht="15.75" customHeight="1">
      <c r="A1458" s="91" t="s">
        <v>4507</v>
      </c>
      <c r="B1458" s="91" t="s">
        <v>876</v>
      </c>
      <c r="C1458" s="91" t="s">
        <v>4507</v>
      </c>
      <c r="D1458" s="91" t="s">
        <v>4508</v>
      </c>
      <c r="E1458" s="92">
        <v>0</v>
      </c>
      <c r="F1458" s="91" t="s">
        <v>1185</v>
      </c>
      <c r="H1458" s="3">
        <f>E1458+SUMIF('BR DTG ADW'!C:C,C1458,'BR DTG ADW'!E:E)</f>
        <v>0</v>
      </c>
    </row>
    <row r="1459" spans="1:8" ht="15.75" customHeight="1">
      <c r="A1459" s="91" t="s">
        <v>9242</v>
      </c>
      <c r="B1459" s="91" t="s">
        <v>876</v>
      </c>
      <c r="C1459" s="91" t="s">
        <v>9242</v>
      </c>
      <c r="D1459" s="91" t="s">
        <v>9243</v>
      </c>
      <c r="E1459" s="92">
        <v>0</v>
      </c>
      <c r="F1459" s="91" t="s">
        <v>1185</v>
      </c>
      <c r="H1459" s="3">
        <f>E1459+SUMIF('BR DTG ADW'!C:C,C1459,'BR DTG ADW'!E:E)</f>
        <v>0</v>
      </c>
    </row>
    <row r="1460" spans="1:8" ht="15.75" customHeight="1">
      <c r="A1460" s="91" t="s">
        <v>9244</v>
      </c>
      <c r="B1460" s="91" t="s">
        <v>876</v>
      </c>
      <c r="C1460" s="91" t="s">
        <v>9244</v>
      </c>
      <c r="D1460" s="91" t="s">
        <v>11068</v>
      </c>
      <c r="E1460" s="92">
        <v>0</v>
      </c>
      <c r="F1460" s="91" t="s">
        <v>1185</v>
      </c>
      <c r="H1460" s="3">
        <f>E1460+SUMIF('BR DTG ADW'!C:C,C1460,'BR DTG ADW'!E:E)</f>
        <v>0</v>
      </c>
    </row>
    <row r="1461" spans="1:8" ht="15.75" customHeight="1">
      <c r="A1461" s="91" t="s">
        <v>4509</v>
      </c>
      <c r="B1461" s="91" t="s">
        <v>876</v>
      </c>
      <c r="C1461" s="91" t="s">
        <v>4509</v>
      </c>
      <c r="D1461" s="91" t="s">
        <v>11069</v>
      </c>
      <c r="E1461" s="92">
        <v>0</v>
      </c>
      <c r="F1461" s="91" t="s">
        <v>1185</v>
      </c>
      <c r="H1461" s="3">
        <f>E1461+SUMIF('BR DTG ADW'!C:C,C1461,'BR DTG ADW'!E:E)</f>
        <v>0</v>
      </c>
    </row>
    <row r="1462" spans="1:8" ht="15.75" customHeight="1">
      <c r="A1462" s="91" t="s">
        <v>11070</v>
      </c>
      <c r="B1462" s="91" t="s">
        <v>876</v>
      </c>
      <c r="C1462" s="91" t="s">
        <v>11070</v>
      </c>
      <c r="D1462" s="91" t="s">
        <v>11071</v>
      </c>
      <c r="E1462" s="92">
        <v>0</v>
      </c>
      <c r="F1462" s="91" t="s">
        <v>1185</v>
      </c>
      <c r="H1462" s="3">
        <f>E1462+SUMIF('BR DTG ADW'!C:C,C1462,'BR DTG ADW'!E:E)</f>
        <v>0</v>
      </c>
    </row>
    <row r="1463" spans="1:8" ht="15.75" customHeight="1">
      <c r="A1463" s="91" t="s">
        <v>11072</v>
      </c>
      <c r="B1463" s="91" t="s">
        <v>876</v>
      </c>
      <c r="C1463" s="91" t="s">
        <v>11072</v>
      </c>
      <c r="D1463" s="91" t="s">
        <v>11073</v>
      </c>
      <c r="E1463" s="92">
        <v>0</v>
      </c>
      <c r="F1463" s="91" t="s">
        <v>1185</v>
      </c>
      <c r="H1463" s="3">
        <f>E1463+SUMIF('BR DTG ADW'!C:C,C1463,'BR DTG ADW'!E:E)</f>
        <v>0</v>
      </c>
    </row>
    <row r="1464" spans="1:8" ht="15.75" customHeight="1">
      <c r="A1464" s="91" t="s">
        <v>4511</v>
      </c>
      <c r="B1464" s="91" t="s">
        <v>876</v>
      </c>
      <c r="C1464" s="91" t="s">
        <v>4511</v>
      </c>
      <c r="D1464" s="91" t="s">
        <v>4512</v>
      </c>
      <c r="E1464" s="92">
        <v>0</v>
      </c>
      <c r="F1464" s="91" t="s">
        <v>1185</v>
      </c>
      <c r="H1464" s="3">
        <f>E1464+SUMIF('BR DTG ADW'!C:C,C1464,'BR DTG ADW'!E:E)</f>
        <v>0</v>
      </c>
    </row>
    <row r="1465" spans="1:8" ht="15.75" customHeight="1">
      <c r="A1465" s="91" t="s">
        <v>4513</v>
      </c>
      <c r="B1465" s="91" t="s">
        <v>876</v>
      </c>
      <c r="C1465" s="91" t="s">
        <v>4513</v>
      </c>
      <c r="D1465" s="91" t="s">
        <v>4514</v>
      </c>
      <c r="E1465" s="92">
        <v>0</v>
      </c>
      <c r="F1465" s="91" t="s">
        <v>1185</v>
      </c>
      <c r="H1465" s="3">
        <f>E1465+SUMIF('BR DTG ADW'!C:C,C1465,'BR DTG ADW'!E:E)</f>
        <v>0</v>
      </c>
    </row>
    <row r="1466" spans="1:8" ht="15.75" customHeight="1">
      <c r="A1466" s="91" t="s">
        <v>11074</v>
      </c>
      <c r="B1466" s="91" t="s">
        <v>876</v>
      </c>
      <c r="C1466" s="91" t="s">
        <v>11074</v>
      </c>
      <c r="D1466" s="91" t="s">
        <v>11075</v>
      </c>
      <c r="E1466" s="92">
        <v>0</v>
      </c>
      <c r="F1466" s="91" t="s">
        <v>1185</v>
      </c>
      <c r="H1466" s="3">
        <f>E1466+SUMIF('BR DTG ADW'!C:C,C1466,'BR DTG ADW'!E:E)</f>
        <v>0</v>
      </c>
    </row>
    <row r="1467" spans="1:8" ht="15.75" customHeight="1">
      <c r="A1467" s="91" t="s">
        <v>11076</v>
      </c>
      <c r="B1467" s="91" t="s">
        <v>876</v>
      </c>
      <c r="C1467" s="91" t="s">
        <v>11076</v>
      </c>
      <c r="D1467" s="91" t="s">
        <v>11077</v>
      </c>
      <c r="E1467" s="92">
        <v>0</v>
      </c>
      <c r="F1467" s="91" t="s">
        <v>1185</v>
      </c>
      <c r="H1467" s="3">
        <f>E1467+SUMIF('BR DTG ADW'!C:C,C1467,'BR DTG ADW'!E:E)</f>
        <v>0</v>
      </c>
    </row>
    <row r="1468" spans="1:8" ht="15.75" customHeight="1">
      <c r="A1468" s="91" t="s">
        <v>4515</v>
      </c>
      <c r="B1468" s="91" t="s">
        <v>876</v>
      </c>
      <c r="C1468" s="91" t="s">
        <v>4515</v>
      </c>
      <c r="D1468" s="91" t="s">
        <v>4516</v>
      </c>
      <c r="E1468" s="92">
        <v>0</v>
      </c>
      <c r="F1468" s="91" t="s">
        <v>1185</v>
      </c>
      <c r="H1468" s="3">
        <f>E1468+SUMIF('BR DTG ADW'!C:C,C1468,'BR DTG ADW'!E:E)</f>
        <v>0</v>
      </c>
    </row>
    <row r="1469" spans="1:8" ht="15.75" customHeight="1">
      <c r="A1469" s="91" t="s">
        <v>4517</v>
      </c>
      <c r="B1469" s="91" t="s">
        <v>876</v>
      </c>
      <c r="C1469" s="91" t="s">
        <v>4517</v>
      </c>
      <c r="D1469" s="91" t="s">
        <v>11078</v>
      </c>
      <c r="E1469" s="92">
        <v>0</v>
      </c>
      <c r="F1469" s="91" t="s">
        <v>1185</v>
      </c>
      <c r="H1469" s="3">
        <f>E1469+SUMIF('BR DTG ADW'!C:C,C1469,'BR DTG ADW'!E:E)</f>
        <v>0</v>
      </c>
    </row>
    <row r="1470" spans="1:8" ht="15.75" customHeight="1">
      <c r="A1470" s="91" t="s">
        <v>4519</v>
      </c>
      <c r="B1470" s="91" t="s">
        <v>876</v>
      </c>
      <c r="C1470" s="91" t="s">
        <v>4519</v>
      </c>
      <c r="D1470" s="91" t="s">
        <v>4520</v>
      </c>
      <c r="E1470" s="92">
        <v>0</v>
      </c>
      <c r="F1470" s="91" t="s">
        <v>1185</v>
      </c>
      <c r="H1470" s="3">
        <f>E1470+SUMIF('BR DTG ADW'!C:C,C1470,'BR DTG ADW'!E:E)</f>
        <v>0</v>
      </c>
    </row>
    <row r="1471" spans="1:8" ht="15.75" customHeight="1">
      <c r="A1471" s="91" t="s">
        <v>4521</v>
      </c>
      <c r="B1471" s="91" t="s">
        <v>876</v>
      </c>
      <c r="C1471" s="91" t="s">
        <v>4521</v>
      </c>
      <c r="D1471" s="91" t="s">
        <v>4522</v>
      </c>
      <c r="E1471" s="92">
        <v>1</v>
      </c>
      <c r="F1471" s="91" t="s">
        <v>1185</v>
      </c>
      <c r="H1471" s="3">
        <f>E1471+SUMIF('BR DTG ADW'!C:C,C1471,'BR DTG ADW'!E:E)</f>
        <v>1</v>
      </c>
    </row>
    <row r="1472" spans="1:8" ht="15.75" customHeight="1">
      <c r="A1472" s="91" t="s">
        <v>4531</v>
      </c>
      <c r="B1472" s="91" t="s">
        <v>876</v>
      </c>
      <c r="C1472" s="91" t="s">
        <v>4531</v>
      </c>
      <c r="D1472" s="91" t="s">
        <v>4532</v>
      </c>
      <c r="E1472" s="92">
        <v>0</v>
      </c>
      <c r="F1472" s="91" t="s">
        <v>1185</v>
      </c>
      <c r="H1472" s="3">
        <f>E1472+SUMIF('BR DTG ADW'!C:C,C1472,'BR DTG ADW'!E:E)</f>
        <v>0</v>
      </c>
    </row>
    <row r="1473" spans="1:8" ht="15.75" customHeight="1">
      <c r="A1473" s="91" t="s">
        <v>4533</v>
      </c>
      <c r="B1473" s="91" t="s">
        <v>877</v>
      </c>
      <c r="C1473" s="91" t="s">
        <v>4533</v>
      </c>
      <c r="D1473" s="91" t="s">
        <v>4534</v>
      </c>
      <c r="E1473" s="92">
        <v>1</v>
      </c>
      <c r="F1473" s="91" t="s">
        <v>1185</v>
      </c>
      <c r="H1473" s="3">
        <f>E1473+SUMIF('BR DTG ADW'!C:C,C1473,'BR DTG ADW'!E:E)</f>
        <v>1</v>
      </c>
    </row>
    <row r="1474" spans="1:8" ht="15.75" customHeight="1">
      <c r="A1474" s="91" t="s">
        <v>11079</v>
      </c>
      <c r="B1474" s="91" t="s">
        <v>876</v>
      </c>
      <c r="C1474" s="91" t="s">
        <v>11079</v>
      </c>
      <c r="D1474" s="91" t="s">
        <v>11080</v>
      </c>
      <c r="E1474" s="92">
        <v>0</v>
      </c>
      <c r="F1474" s="91" t="s">
        <v>1185</v>
      </c>
      <c r="H1474" s="3">
        <f>E1474+SUMIF('BR DTG ADW'!C:C,C1474,'BR DTG ADW'!E:E)</f>
        <v>0</v>
      </c>
    </row>
    <row r="1475" spans="1:8" ht="15.75" customHeight="1">
      <c r="A1475" s="91" t="s">
        <v>4537</v>
      </c>
      <c r="B1475" s="91" t="s">
        <v>876</v>
      </c>
      <c r="C1475" s="91" t="s">
        <v>4537</v>
      </c>
      <c r="D1475" s="91" t="s">
        <v>4538</v>
      </c>
      <c r="E1475" s="92">
        <v>0</v>
      </c>
      <c r="F1475" s="91" t="s">
        <v>1185</v>
      </c>
      <c r="H1475" s="3">
        <f>E1475+SUMIF('BR DTG ADW'!C:C,C1475,'BR DTG ADW'!E:E)</f>
        <v>0</v>
      </c>
    </row>
    <row r="1476" spans="1:8" ht="15.75" customHeight="1">
      <c r="A1476" s="91" t="s">
        <v>4539</v>
      </c>
      <c r="B1476" s="91" t="s">
        <v>876</v>
      </c>
      <c r="C1476" s="91" t="s">
        <v>4539</v>
      </c>
      <c r="D1476" s="91" t="s">
        <v>4538</v>
      </c>
      <c r="E1476" s="92">
        <v>0</v>
      </c>
      <c r="F1476" s="91" t="s">
        <v>1185</v>
      </c>
      <c r="H1476" s="3">
        <f>E1476+SUMIF('BR DTG ADW'!C:C,C1476,'BR DTG ADW'!E:E)</f>
        <v>0</v>
      </c>
    </row>
    <row r="1477" spans="1:8" ht="15.75" customHeight="1">
      <c r="A1477" s="91" t="s">
        <v>4540</v>
      </c>
      <c r="B1477" s="91" t="s">
        <v>876</v>
      </c>
      <c r="C1477" s="91" t="s">
        <v>4540</v>
      </c>
      <c r="D1477" s="91" t="s">
        <v>4538</v>
      </c>
      <c r="E1477" s="92">
        <v>0</v>
      </c>
      <c r="F1477" s="91" t="s">
        <v>1185</v>
      </c>
      <c r="H1477" s="3">
        <f>E1477+SUMIF('BR DTG ADW'!C:C,C1477,'BR DTG ADW'!E:E)</f>
        <v>0</v>
      </c>
    </row>
    <row r="1478" spans="1:8" ht="15.75" customHeight="1">
      <c r="A1478" s="91" t="s">
        <v>4541</v>
      </c>
      <c r="B1478" s="91" t="s">
        <v>876</v>
      </c>
      <c r="C1478" s="91" t="s">
        <v>4541</v>
      </c>
      <c r="D1478" s="91" t="s">
        <v>4542</v>
      </c>
      <c r="E1478" s="92">
        <v>0</v>
      </c>
      <c r="F1478" s="91" t="s">
        <v>1185</v>
      </c>
      <c r="H1478" s="3">
        <f>E1478+SUMIF('BR DTG ADW'!C:C,C1478,'BR DTG ADW'!E:E)</f>
        <v>0</v>
      </c>
    </row>
    <row r="1479" spans="1:8" ht="15.75" customHeight="1">
      <c r="A1479" s="91" t="s">
        <v>4547</v>
      </c>
      <c r="B1479" s="91" t="s">
        <v>876</v>
      </c>
      <c r="C1479" s="91" t="s">
        <v>4547</v>
      </c>
      <c r="D1479" s="91" t="s">
        <v>4548</v>
      </c>
      <c r="E1479" s="92">
        <v>0</v>
      </c>
      <c r="F1479" s="91" t="s">
        <v>1185</v>
      </c>
      <c r="H1479" s="3">
        <f>E1479+SUMIF('BR DTG ADW'!C:C,C1479,'BR DTG ADW'!E:E)</f>
        <v>0</v>
      </c>
    </row>
    <row r="1480" spans="1:8" ht="15.75" customHeight="1">
      <c r="A1480" s="91" t="s">
        <v>4561</v>
      </c>
      <c r="B1480" s="91" t="s">
        <v>876</v>
      </c>
      <c r="C1480" s="91" t="s">
        <v>4561</v>
      </c>
      <c r="D1480" s="91" t="s">
        <v>4562</v>
      </c>
      <c r="E1480" s="92">
        <v>0</v>
      </c>
      <c r="F1480" s="91" t="s">
        <v>1185</v>
      </c>
      <c r="H1480" s="3">
        <f>E1480+SUMIF('BR DTG ADW'!C:C,C1480,'BR DTG ADW'!E:E)</f>
        <v>0</v>
      </c>
    </row>
    <row r="1481" spans="1:8" ht="15.75" customHeight="1">
      <c r="A1481" s="91" t="s">
        <v>4563</v>
      </c>
      <c r="B1481" s="91" t="s">
        <v>876</v>
      </c>
      <c r="C1481" s="91" t="s">
        <v>4563</v>
      </c>
      <c r="D1481" s="91" t="s">
        <v>4564</v>
      </c>
      <c r="E1481" s="92">
        <v>0</v>
      </c>
      <c r="F1481" s="91" t="s">
        <v>1185</v>
      </c>
      <c r="H1481" s="3">
        <f>E1481+SUMIF('BR DTG ADW'!C:C,C1481,'BR DTG ADW'!E:E)</f>
        <v>0</v>
      </c>
    </row>
    <row r="1482" spans="1:8" ht="15.75" customHeight="1">
      <c r="A1482" s="91" t="s">
        <v>4565</v>
      </c>
      <c r="B1482" s="91" t="s">
        <v>876</v>
      </c>
      <c r="C1482" s="91" t="s">
        <v>4565</v>
      </c>
      <c r="D1482" s="91" t="s">
        <v>4566</v>
      </c>
      <c r="E1482" s="92">
        <v>0</v>
      </c>
      <c r="F1482" s="91" t="s">
        <v>1185</v>
      </c>
      <c r="H1482" s="3">
        <f>E1482+SUMIF('BR DTG ADW'!C:C,C1482,'BR DTG ADW'!E:E)</f>
        <v>0</v>
      </c>
    </row>
    <row r="1483" spans="1:8" ht="15.75" customHeight="1">
      <c r="A1483" s="91" t="s">
        <v>4567</v>
      </c>
      <c r="B1483" s="91" t="s">
        <v>876</v>
      </c>
      <c r="C1483" s="91" t="s">
        <v>4567</v>
      </c>
      <c r="D1483" s="91" t="s">
        <v>4568</v>
      </c>
      <c r="E1483" s="92">
        <v>0</v>
      </c>
      <c r="F1483" s="91" t="s">
        <v>1185</v>
      </c>
      <c r="H1483" s="3">
        <f>E1483+SUMIF('BR DTG ADW'!C:C,C1483,'BR DTG ADW'!E:E)</f>
        <v>0</v>
      </c>
    </row>
    <row r="1484" spans="1:8" ht="15.75" customHeight="1">
      <c r="A1484" s="91" t="s">
        <v>4569</v>
      </c>
      <c r="B1484" s="91" t="s">
        <v>876</v>
      </c>
      <c r="C1484" s="91" t="s">
        <v>4569</v>
      </c>
      <c r="D1484" s="91" t="s">
        <v>4570</v>
      </c>
      <c r="E1484" s="92">
        <v>0</v>
      </c>
      <c r="F1484" s="91" t="s">
        <v>1185</v>
      </c>
      <c r="H1484" s="3">
        <f>E1484+SUMIF('BR DTG ADW'!C:C,C1484,'BR DTG ADW'!E:E)</f>
        <v>0</v>
      </c>
    </row>
    <row r="1485" spans="1:8" ht="15.75" customHeight="1">
      <c r="A1485" s="91" t="s">
        <v>4571</v>
      </c>
      <c r="B1485" s="91" t="s">
        <v>876</v>
      </c>
      <c r="C1485" s="91" t="s">
        <v>4571</v>
      </c>
      <c r="D1485" s="91" t="s">
        <v>4572</v>
      </c>
      <c r="E1485" s="92">
        <v>0</v>
      </c>
      <c r="F1485" s="91" t="s">
        <v>1185</v>
      </c>
      <c r="H1485" s="3">
        <f>E1485+SUMIF('BR DTG ADW'!C:C,C1485,'BR DTG ADW'!E:E)</f>
        <v>0</v>
      </c>
    </row>
    <row r="1486" spans="1:8" ht="15.75" customHeight="1">
      <c r="A1486" s="91" t="s">
        <v>4573</v>
      </c>
      <c r="B1486" s="91" t="s">
        <v>876</v>
      </c>
      <c r="C1486" s="91" t="s">
        <v>4573</v>
      </c>
      <c r="D1486" s="91" t="s">
        <v>4574</v>
      </c>
      <c r="E1486" s="92">
        <v>0</v>
      </c>
      <c r="F1486" s="91" t="s">
        <v>1185</v>
      </c>
      <c r="H1486" s="3">
        <f>E1486+SUMIF('BR DTG ADW'!C:C,C1486,'BR DTG ADW'!E:E)</f>
        <v>0</v>
      </c>
    </row>
    <row r="1487" spans="1:8" ht="15.75" customHeight="1">
      <c r="A1487" s="91" t="s">
        <v>4575</v>
      </c>
      <c r="B1487" s="91" t="s">
        <v>876</v>
      </c>
      <c r="C1487" s="91" t="s">
        <v>4575</v>
      </c>
      <c r="D1487" s="91" t="s">
        <v>4572</v>
      </c>
      <c r="E1487" s="92">
        <v>0</v>
      </c>
      <c r="F1487" s="91" t="s">
        <v>1185</v>
      </c>
      <c r="H1487" s="3">
        <f>E1487+SUMIF('BR DTG ADW'!C:C,C1487,'BR DTG ADW'!E:E)</f>
        <v>0</v>
      </c>
    </row>
    <row r="1488" spans="1:8" ht="15.75" customHeight="1">
      <c r="A1488" s="91" t="s">
        <v>4577</v>
      </c>
      <c r="B1488" s="91" t="s">
        <v>876</v>
      </c>
      <c r="C1488" s="91" t="s">
        <v>4577</v>
      </c>
      <c r="D1488" s="91" t="s">
        <v>4572</v>
      </c>
      <c r="E1488" s="92">
        <v>0</v>
      </c>
      <c r="F1488" s="91" t="s">
        <v>1185</v>
      </c>
      <c r="H1488" s="3">
        <f>E1488+SUMIF('BR DTG ADW'!C:C,C1488,'BR DTG ADW'!E:E)</f>
        <v>0</v>
      </c>
    </row>
    <row r="1489" spans="1:8" ht="15.75" customHeight="1">
      <c r="A1489" s="91" t="s">
        <v>4578</v>
      </c>
      <c r="B1489" s="91" t="s">
        <v>876</v>
      </c>
      <c r="C1489" s="91" t="s">
        <v>4578</v>
      </c>
      <c r="D1489" s="91" t="s">
        <v>4579</v>
      </c>
      <c r="E1489" s="92">
        <v>0</v>
      </c>
      <c r="F1489" s="91" t="s">
        <v>1185</v>
      </c>
      <c r="H1489" s="3">
        <f>E1489+SUMIF('BR DTG ADW'!C:C,C1489,'BR DTG ADW'!E:E)</f>
        <v>0</v>
      </c>
    </row>
    <row r="1490" spans="1:8" ht="15.75" customHeight="1">
      <c r="A1490" s="91" t="s">
        <v>4580</v>
      </c>
      <c r="B1490" s="91" t="s">
        <v>876</v>
      </c>
      <c r="C1490" s="91" t="s">
        <v>4580</v>
      </c>
      <c r="D1490" s="91" t="s">
        <v>4581</v>
      </c>
      <c r="E1490" s="92">
        <v>0</v>
      </c>
      <c r="F1490" s="91" t="s">
        <v>1185</v>
      </c>
      <c r="H1490" s="3">
        <f>E1490+SUMIF('BR DTG ADW'!C:C,C1490,'BR DTG ADW'!E:E)</f>
        <v>0</v>
      </c>
    </row>
    <row r="1491" spans="1:8" ht="15.75" customHeight="1">
      <c r="A1491" s="91" t="s">
        <v>9248</v>
      </c>
      <c r="B1491" s="91" t="s">
        <v>876</v>
      </c>
      <c r="C1491" s="91" t="s">
        <v>9248</v>
      </c>
      <c r="D1491" s="91" t="s">
        <v>11081</v>
      </c>
      <c r="E1491" s="92">
        <v>0</v>
      </c>
      <c r="F1491" s="91" t="s">
        <v>1185</v>
      </c>
      <c r="H1491" s="3">
        <f>E1491+SUMIF('BR DTG ADW'!C:C,C1491,'BR DTG ADW'!E:E)</f>
        <v>0</v>
      </c>
    </row>
    <row r="1492" spans="1:8" ht="15.75" customHeight="1">
      <c r="A1492" s="91" t="s">
        <v>4584</v>
      </c>
      <c r="B1492" s="91" t="s">
        <v>876</v>
      </c>
      <c r="C1492" s="91" t="s">
        <v>4584</v>
      </c>
      <c r="D1492" s="91" t="s">
        <v>4579</v>
      </c>
      <c r="E1492" s="92">
        <v>0</v>
      </c>
      <c r="F1492" s="91" t="s">
        <v>1185</v>
      </c>
      <c r="H1492" s="3">
        <f>E1492+SUMIF('BR DTG ADW'!C:C,C1492,'BR DTG ADW'!E:E)</f>
        <v>0</v>
      </c>
    </row>
    <row r="1493" spans="1:8" ht="15.75" customHeight="1">
      <c r="A1493" s="91" t="s">
        <v>4585</v>
      </c>
      <c r="B1493" s="91" t="s">
        <v>876</v>
      </c>
      <c r="C1493" s="91" t="s">
        <v>4585</v>
      </c>
      <c r="D1493" s="91" t="s">
        <v>4542</v>
      </c>
      <c r="E1493" s="92">
        <v>0</v>
      </c>
      <c r="F1493" s="91" t="s">
        <v>1185</v>
      </c>
      <c r="H1493" s="3">
        <f>E1493+SUMIF('BR DTG ADW'!C:C,C1493,'BR DTG ADW'!E:E)</f>
        <v>0</v>
      </c>
    </row>
    <row r="1494" spans="1:8" ht="15.75" customHeight="1">
      <c r="A1494" s="91" t="s">
        <v>9250</v>
      </c>
      <c r="B1494" s="91" t="s">
        <v>876</v>
      </c>
      <c r="C1494" s="91" t="s">
        <v>9250</v>
      </c>
      <c r="D1494" s="91" t="s">
        <v>9251</v>
      </c>
      <c r="E1494" s="92">
        <v>0</v>
      </c>
      <c r="F1494" s="91" t="s">
        <v>1185</v>
      </c>
      <c r="H1494" s="3">
        <f>E1494+SUMIF('BR DTG ADW'!C:C,C1494,'BR DTG ADW'!E:E)</f>
        <v>0</v>
      </c>
    </row>
    <row r="1495" spans="1:8" ht="15.75" customHeight="1">
      <c r="A1495" s="91" t="s">
        <v>4586</v>
      </c>
      <c r="B1495" s="91" t="s">
        <v>876</v>
      </c>
      <c r="C1495" s="91" t="s">
        <v>4586</v>
      </c>
      <c r="D1495" s="91" t="s">
        <v>1835</v>
      </c>
      <c r="E1495" s="92">
        <v>0</v>
      </c>
      <c r="F1495" s="91" t="s">
        <v>1185</v>
      </c>
      <c r="H1495" s="3">
        <f>E1495+SUMIF('BR DTG ADW'!C:C,C1495,'BR DTG ADW'!E:E)</f>
        <v>0</v>
      </c>
    </row>
    <row r="1496" spans="1:8" ht="15.75" customHeight="1">
      <c r="A1496" s="91" t="s">
        <v>4587</v>
      </c>
      <c r="B1496" s="91" t="s">
        <v>876</v>
      </c>
      <c r="C1496" s="91" t="s">
        <v>4587</v>
      </c>
      <c r="D1496" s="91" t="s">
        <v>4588</v>
      </c>
      <c r="E1496" s="92">
        <v>0</v>
      </c>
      <c r="F1496" s="91" t="s">
        <v>1185</v>
      </c>
      <c r="H1496" s="3">
        <f>E1496+SUMIF('BR DTG ADW'!C:C,C1496,'BR DTG ADW'!E:E)</f>
        <v>0</v>
      </c>
    </row>
    <row r="1497" spans="1:8" ht="15.75" customHeight="1">
      <c r="A1497" s="91" t="s">
        <v>11082</v>
      </c>
      <c r="B1497" s="91" t="s">
        <v>876</v>
      </c>
      <c r="C1497" s="91" t="s">
        <v>11082</v>
      </c>
      <c r="D1497" s="91" t="s">
        <v>11083</v>
      </c>
      <c r="E1497" s="92">
        <v>1</v>
      </c>
      <c r="F1497" s="91" t="s">
        <v>1185</v>
      </c>
      <c r="H1497" s="3">
        <f>E1497+SUMIF('BR DTG ADW'!C:C,C1497,'BR DTG ADW'!E:E)</f>
        <v>1</v>
      </c>
    </row>
    <row r="1498" spans="1:8" ht="15.75" customHeight="1">
      <c r="A1498" s="91" t="s">
        <v>11084</v>
      </c>
      <c r="B1498" s="91" t="s">
        <v>876</v>
      </c>
      <c r="C1498" s="91" t="s">
        <v>11084</v>
      </c>
      <c r="D1498" s="91" t="s">
        <v>11085</v>
      </c>
      <c r="E1498" s="92">
        <v>0</v>
      </c>
      <c r="F1498" s="91" t="s">
        <v>1185</v>
      </c>
      <c r="H1498" s="3">
        <f>E1498+SUMIF('BR DTG ADW'!C:C,C1498,'BR DTG ADW'!E:E)</f>
        <v>0</v>
      </c>
    </row>
    <row r="1499" spans="1:8" ht="15.75" customHeight="1">
      <c r="A1499" s="91" t="s">
        <v>4593</v>
      </c>
      <c r="B1499" s="91" t="s">
        <v>876</v>
      </c>
      <c r="C1499" s="91" t="s">
        <v>4593</v>
      </c>
      <c r="D1499" s="91" t="s">
        <v>4594</v>
      </c>
      <c r="E1499" s="92">
        <v>0</v>
      </c>
      <c r="F1499" s="91" t="s">
        <v>1185</v>
      </c>
      <c r="H1499" s="3">
        <f>E1499+SUMIF('BR DTG ADW'!C:C,C1499,'BR DTG ADW'!E:E)</f>
        <v>0</v>
      </c>
    </row>
    <row r="1500" spans="1:8" ht="15.75" customHeight="1">
      <c r="A1500" s="91" t="s">
        <v>4595</v>
      </c>
      <c r="B1500" s="91" t="s">
        <v>876</v>
      </c>
      <c r="C1500" s="91" t="s">
        <v>4595</v>
      </c>
      <c r="D1500" s="91" t="s">
        <v>4596</v>
      </c>
      <c r="E1500" s="92">
        <v>0</v>
      </c>
      <c r="F1500" s="91" t="s">
        <v>1185</v>
      </c>
      <c r="H1500" s="3">
        <f>E1500+SUMIF('BR DTG ADW'!C:C,C1500,'BR DTG ADW'!E:E)</f>
        <v>0</v>
      </c>
    </row>
    <row r="1501" spans="1:8" ht="15.75" customHeight="1">
      <c r="A1501" s="91" t="s">
        <v>9253</v>
      </c>
      <c r="B1501" s="91" t="s">
        <v>876</v>
      </c>
      <c r="C1501" s="91" t="s">
        <v>9253</v>
      </c>
      <c r="D1501" s="91" t="s">
        <v>11086</v>
      </c>
      <c r="E1501" s="92">
        <v>0</v>
      </c>
      <c r="F1501" s="91" t="s">
        <v>1185</v>
      </c>
      <c r="H1501" s="3">
        <f>E1501+SUMIF('BR DTG ADW'!C:C,C1501,'BR DTG ADW'!E:E)</f>
        <v>0</v>
      </c>
    </row>
    <row r="1502" spans="1:8" ht="15.75" customHeight="1">
      <c r="A1502" s="91" t="s">
        <v>4597</v>
      </c>
      <c r="B1502" s="91" t="s">
        <v>876</v>
      </c>
      <c r="C1502" s="91" t="s">
        <v>4597</v>
      </c>
      <c r="D1502" s="91" t="s">
        <v>4598</v>
      </c>
      <c r="E1502" s="92">
        <v>0</v>
      </c>
      <c r="F1502" s="91" t="s">
        <v>1185</v>
      </c>
      <c r="H1502" s="3">
        <f>E1502+SUMIF('BR DTG ADW'!C:C,C1502,'BR DTG ADW'!E:E)</f>
        <v>0</v>
      </c>
    </row>
    <row r="1503" spans="1:8" ht="15.75" customHeight="1">
      <c r="A1503" s="91" t="s">
        <v>2012</v>
      </c>
      <c r="B1503" s="91" t="s">
        <v>876</v>
      </c>
      <c r="C1503" s="91" t="s">
        <v>2012</v>
      </c>
      <c r="D1503" s="91" t="s">
        <v>2013</v>
      </c>
      <c r="E1503" s="92">
        <v>0</v>
      </c>
      <c r="F1503" s="91" t="s">
        <v>1185</v>
      </c>
      <c r="H1503" s="3">
        <f>E1503+SUMIF('BR DTG ADW'!C:C,C1503,'BR DTG ADW'!E:E)</f>
        <v>0</v>
      </c>
    </row>
    <row r="1504" spans="1:8" ht="15.75" customHeight="1">
      <c r="A1504" s="91" t="s">
        <v>4599</v>
      </c>
      <c r="B1504" s="91" t="s">
        <v>876</v>
      </c>
      <c r="C1504" s="91" t="s">
        <v>4599</v>
      </c>
      <c r="D1504" s="91" t="s">
        <v>4600</v>
      </c>
      <c r="E1504" s="92">
        <v>0</v>
      </c>
      <c r="F1504" s="91" t="s">
        <v>1185</v>
      </c>
      <c r="H1504" s="3">
        <f>E1504+SUMIF('BR DTG ADW'!C:C,C1504,'BR DTG ADW'!E:E)</f>
        <v>0</v>
      </c>
    </row>
    <row r="1505" spans="1:8" ht="15.75" customHeight="1">
      <c r="A1505" s="91" t="s">
        <v>4601</v>
      </c>
      <c r="B1505" s="91" t="s">
        <v>876</v>
      </c>
      <c r="C1505" s="91" t="s">
        <v>4601</v>
      </c>
      <c r="D1505" s="91" t="s">
        <v>4602</v>
      </c>
      <c r="E1505" s="92">
        <v>0</v>
      </c>
      <c r="F1505" s="91" t="s">
        <v>1185</v>
      </c>
      <c r="H1505" s="3">
        <f>E1505+SUMIF('BR DTG ADW'!C:C,C1505,'BR DTG ADW'!E:E)</f>
        <v>0</v>
      </c>
    </row>
    <row r="1506" spans="1:8" ht="15.75" customHeight="1">
      <c r="A1506" s="91" t="s">
        <v>513</v>
      </c>
      <c r="B1506" s="91" t="s">
        <v>888</v>
      </c>
      <c r="C1506" s="91" t="s">
        <v>513</v>
      </c>
      <c r="D1506" s="91" t="s">
        <v>1092</v>
      </c>
      <c r="E1506" s="92">
        <v>2</v>
      </c>
      <c r="F1506" s="91" t="s">
        <v>1185</v>
      </c>
      <c r="H1506" s="3">
        <f>E1506+SUMIF('BR DTG ADW'!C:C,C1506,'BR DTG ADW'!E:E)</f>
        <v>2</v>
      </c>
    </row>
    <row r="1507" spans="1:8" ht="15.75" customHeight="1">
      <c r="A1507" s="91" t="s">
        <v>9259</v>
      </c>
      <c r="B1507" s="91" t="s">
        <v>876</v>
      </c>
      <c r="C1507" s="91" t="s">
        <v>9259</v>
      </c>
      <c r="D1507" s="91" t="s">
        <v>9260</v>
      </c>
      <c r="E1507" s="92">
        <v>0</v>
      </c>
      <c r="F1507" s="91" t="s">
        <v>1185</v>
      </c>
      <c r="H1507" s="3">
        <f>E1507+SUMIF('BR DTG ADW'!C:C,C1507,'BR DTG ADW'!E:E)</f>
        <v>0</v>
      </c>
    </row>
    <row r="1508" spans="1:8" ht="15.75" customHeight="1">
      <c r="A1508" s="91" t="s">
        <v>4603</v>
      </c>
      <c r="B1508" s="91" t="s">
        <v>876</v>
      </c>
      <c r="C1508" s="91" t="s">
        <v>4603</v>
      </c>
      <c r="D1508" s="91" t="s">
        <v>4604</v>
      </c>
      <c r="E1508" s="92">
        <v>0</v>
      </c>
      <c r="F1508" s="91" t="s">
        <v>1185</v>
      </c>
      <c r="H1508" s="3">
        <f>E1508+SUMIF('BR DTG ADW'!C:C,C1508,'BR DTG ADW'!E:E)</f>
        <v>0</v>
      </c>
    </row>
    <row r="1509" spans="1:8" ht="15.75" customHeight="1">
      <c r="A1509" s="91" t="s">
        <v>11087</v>
      </c>
      <c r="B1509" s="91" t="s">
        <v>876</v>
      </c>
      <c r="C1509" s="91" t="s">
        <v>11087</v>
      </c>
      <c r="D1509" s="91" t="s">
        <v>11088</v>
      </c>
      <c r="E1509" s="92">
        <v>0</v>
      </c>
      <c r="F1509" s="91" t="s">
        <v>1185</v>
      </c>
      <c r="H1509" s="3">
        <f>E1509+SUMIF('BR DTG ADW'!C:C,C1509,'BR DTG ADW'!E:E)</f>
        <v>0</v>
      </c>
    </row>
    <row r="1510" spans="1:8" ht="15.75" customHeight="1">
      <c r="A1510" s="91" t="s">
        <v>11089</v>
      </c>
      <c r="B1510" s="91" t="s">
        <v>876</v>
      </c>
      <c r="C1510" s="91" t="s">
        <v>11089</v>
      </c>
      <c r="D1510" s="91" t="s">
        <v>11090</v>
      </c>
      <c r="E1510" s="92">
        <v>0</v>
      </c>
      <c r="F1510" s="91" t="s">
        <v>1185</v>
      </c>
      <c r="H1510" s="3">
        <f>E1510+SUMIF('BR DTG ADW'!C:C,C1510,'BR DTG ADW'!E:E)</f>
        <v>0</v>
      </c>
    </row>
    <row r="1511" spans="1:8" ht="15.75" customHeight="1">
      <c r="A1511" s="91" t="s">
        <v>2014</v>
      </c>
      <c r="B1511" s="91" t="s">
        <v>876</v>
      </c>
      <c r="C1511" s="91" t="s">
        <v>2014</v>
      </c>
      <c r="D1511" s="91" t="s">
        <v>2015</v>
      </c>
      <c r="E1511" s="92">
        <v>0</v>
      </c>
      <c r="F1511" s="91" t="s">
        <v>1185</v>
      </c>
      <c r="H1511" s="3">
        <f>E1511+SUMIF('BR DTG ADW'!C:C,C1511,'BR DTG ADW'!E:E)</f>
        <v>0</v>
      </c>
    </row>
    <row r="1512" spans="1:8" ht="15.75" customHeight="1">
      <c r="A1512" s="91" t="s">
        <v>4608</v>
      </c>
      <c r="B1512" s="91" t="s">
        <v>876</v>
      </c>
      <c r="C1512" s="91" t="s">
        <v>4608</v>
      </c>
      <c r="D1512" s="91" t="s">
        <v>4609</v>
      </c>
      <c r="E1512" s="92">
        <v>0</v>
      </c>
      <c r="F1512" s="91" t="s">
        <v>1185</v>
      </c>
      <c r="H1512" s="3">
        <f>E1512+SUMIF('BR DTG ADW'!C:C,C1512,'BR DTG ADW'!E:E)</f>
        <v>0</v>
      </c>
    </row>
    <row r="1513" spans="1:8" ht="15.75" customHeight="1">
      <c r="A1513" s="91" t="s">
        <v>4610</v>
      </c>
      <c r="B1513" s="91" t="s">
        <v>876</v>
      </c>
      <c r="C1513" s="91" t="s">
        <v>4610</v>
      </c>
      <c r="D1513" s="91" t="s">
        <v>4611</v>
      </c>
      <c r="E1513" s="92">
        <v>0</v>
      </c>
      <c r="F1513" s="91" t="s">
        <v>1185</v>
      </c>
      <c r="H1513" s="3">
        <f>E1513+SUMIF('BR DTG ADW'!C:C,C1513,'BR DTG ADW'!E:E)</f>
        <v>0</v>
      </c>
    </row>
    <row r="1514" spans="1:8" ht="15.75" customHeight="1">
      <c r="A1514" s="91" t="s">
        <v>4612</v>
      </c>
      <c r="B1514" s="91" t="s">
        <v>876</v>
      </c>
      <c r="C1514" s="91" t="s">
        <v>4612</v>
      </c>
      <c r="D1514" s="91" t="s">
        <v>4613</v>
      </c>
      <c r="E1514" s="92">
        <v>0</v>
      </c>
      <c r="F1514" s="91" t="s">
        <v>1185</v>
      </c>
      <c r="H1514" s="3">
        <f>E1514+SUMIF('BR DTG ADW'!C:C,C1514,'BR DTG ADW'!E:E)</f>
        <v>0</v>
      </c>
    </row>
    <row r="1515" spans="1:8" ht="15.75" customHeight="1">
      <c r="A1515" s="91" t="s">
        <v>4614</v>
      </c>
      <c r="B1515" s="91" t="s">
        <v>876</v>
      </c>
      <c r="C1515" s="91" t="s">
        <v>4614</v>
      </c>
      <c r="D1515" s="91" t="s">
        <v>4615</v>
      </c>
      <c r="E1515" s="92">
        <v>0</v>
      </c>
      <c r="F1515" s="91" t="s">
        <v>1185</v>
      </c>
      <c r="H1515" s="3">
        <f>E1515+SUMIF('BR DTG ADW'!C:C,C1515,'BR DTG ADW'!E:E)</f>
        <v>0</v>
      </c>
    </row>
    <row r="1516" spans="1:8" ht="15.75" customHeight="1">
      <c r="A1516" s="91" t="s">
        <v>4616</v>
      </c>
      <c r="B1516" s="91" t="s">
        <v>876</v>
      </c>
      <c r="C1516" s="91" t="s">
        <v>4616</v>
      </c>
      <c r="D1516" s="91" t="s">
        <v>4615</v>
      </c>
      <c r="E1516" s="92">
        <v>0</v>
      </c>
      <c r="F1516" s="91" t="s">
        <v>1185</v>
      </c>
      <c r="H1516" s="3">
        <f>E1516+SUMIF('BR DTG ADW'!C:C,C1516,'BR DTG ADW'!E:E)</f>
        <v>0</v>
      </c>
    </row>
    <row r="1517" spans="1:8" ht="15.75" customHeight="1">
      <c r="A1517" s="91" t="s">
        <v>9263</v>
      </c>
      <c r="B1517" s="91" t="s">
        <v>876</v>
      </c>
      <c r="C1517" s="91" t="s">
        <v>9263</v>
      </c>
      <c r="D1517" s="91" t="s">
        <v>9264</v>
      </c>
      <c r="E1517" s="92">
        <v>0</v>
      </c>
      <c r="F1517" s="91" t="s">
        <v>1185</v>
      </c>
      <c r="H1517" s="3">
        <f>E1517+SUMIF('BR DTG ADW'!C:C,C1517,'BR DTG ADW'!E:E)</f>
        <v>0</v>
      </c>
    </row>
    <row r="1518" spans="1:8" ht="15.75" customHeight="1">
      <c r="A1518" s="91" t="s">
        <v>9265</v>
      </c>
      <c r="B1518" s="91" t="s">
        <v>876</v>
      </c>
      <c r="C1518" s="91" t="s">
        <v>9265</v>
      </c>
      <c r="D1518" s="91" t="s">
        <v>9266</v>
      </c>
      <c r="E1518" s="92">
        <v>0</v>
      </c>
      <c r="F1518" s="91" t="s">
        <v>1185</v>
      </c>
      <c r="H1518" s="3">
        <f>E1518+SUMIF('BR DTG ADW'!C:C,C1518,'BR DTG ADW'!E:E)</f>
        <v>0</v>
      </c>
    </row>
    <row r="1519" spans="1:8" ht="15.75" customHeight="1">
      <c r="A1519" s="91" t="s">
        <v>4617</v>
      </c>
      <c r="B1519" s="91" t="s">
        <v>876</v>
      </c>
      <c r="C1519" s="91" t="s">
        <v>4617</v>
      </c>
      <c r="D1519" s="91" t="s">
        <v>1839</v>
      </c>
      <c r="E1519" s="92">
        <v>0</v>
      </c>
      <c r="F1519" s="91" t="s">
        <v>1185</v>
      </c>
      <c r="H1519" s="3">
        <f>E1519+SUMIF('BR DTG ADW'!C:C,C1519,'BR DTG ADW'!E:E)</f>
        <v>0</v>
      </c>
    </row>
    <row r="1520" spans="1:8" ht="15.75" customHeight="1">
      <c r="A1520" s="91" t="s">
        <v>4618</v>
      </c>
      <c r="B1520" s="91" t="s">
        <v>876</v>
      </c>
      <c r="C1520" s="91" t="s">
        <v>4618</v>
      </c>
      <c r="D1520" s="91" t="s">
        <v>4619</v>
      </c>
      <c r="E1520" s="92">
        <v>0</v>
      </c>
      <c r="F1520" s="91" t="s">
        <v>1185</v>
      </c>
      <c r="H1520" s="3">
        <f>E1520+SUMIF('BR DTG ADW'!C:C,C1520,'BR DTG ADW'!E:E)</f>
        <v>0</v>
      </c>
    </row>
    <row r="1521" spans="1:8" ht="15.75" customHeight="1">
      <c r="A1521" s="91" t="s">
        <v>316</v>
      </c>
      <c r="B1521" s="91" t="s">
        <v>891</v>
      </c>
      <c r="C1521" s="91" t="s">
        <v>316</v>
      </c>
      <c r="D1521" s="91" t="s">
        <v>1093</v>
      </c>
      <c r="E1521" s="92">
        <v>0</v>
      </c>
      <c r="F1521" s="91" t="s">
        <v>1185</v>
      </c>
      <c r="H1521" s="3">
        <f>E1521+SUMIF('BR DTG ADW'!C:C,C1521,'BR DTG ADW'!E:E)</f>
        <v>0</v>
      </c>
    </row>
    <row r="1522" spans="1:8" ht="15.75" customHeight="1">
      <c r="A1522" s="91" t="s">
        <v>4620</v>
      </c>
      <c r="B1522" s="91" t="s">
        <v>876</v>
      </c>
      <c r="C1522" s="91" t="s">
        <v>4620</v>
      </c>
      <c r="D1522" s="91" t="s">
        <v>4621</v>
      </c>
      <c r="E1522" s="92">
        <v>0</v>
      </c>
      <c r="F1522" s="91" t="s">
        <v>1185</v>
      </c>
      <c r="H1522" s="3">
        <f>E1522+SUMIF('BR DTG ADW'!C:C,C1522,'BR DTG ADW'!E:E)</f>
        <v>0</v>
      </c>
    </row>
    <row r="1523" spans="1:8" ht="15.75" customHeight="1">
      <c r="A1523" s="91" t="s">
        <v>4622</v>
      </c>
      <c r="B1523" s="91" t="s">
        <v>876</v>
      </c>
      <c r="C1523" s="91" t="s">
        <v>4622</v>
      </c>
      <c r="D1523" s="91" t="s">
        <v>4623</v>
      </c>
      <c r="E1523" s="92">
        <v>0</v>
      </c>
      <c r="F1523" s="91" t="s">
        <v>1185</v>
      </c>
      <c r="H1523" s="3">
        <f>E1523+SUMIF('BR DTG ADW'!C:C,C1523,'BR DTG ADW'!E:E)</f>
        <v>0</v>
      </c>
    </row>
    <row r="1524" spans="1:8" ht="15.75" customHeight="1">
      <c r="A1524" s="91" t="s">
        <v>4624</v>
      </c>
      <c r="B1524" s="91" t="s">
        <v>876</v>
      </c>
      <c r="C1524" s="91" t="s">
        <v>4624</v>
      </c>
      <c r="D1524" s="91" t="s">
        <v>4625</v>
      </c>
      <c r="E1524" s="92">
        <v>0</v>
      </c>
      <c r="F1524" s="91" t="s">
        <v>1185</v>
      </c>
      <c r="H1524" s="3">
        <f>E1524+SUMIF('BR DTG ADW'!C:C,C1524,'BR DTG ADW'!E:E)</f>
        <v>0</v>
      </c>
    </row>
    <row r="1525" spans="1:8" ht="15.75" customHeight="1">
      <c r="A1525" s="91" t="s">
        <v>4626</v>
      </c>
      <c r="B1525" s="91" t="s">
        <v>876</v>
      </c>
      <c r="C1525" s="91" t="s">
        <v>4626</v>
      </c>
      <c r="D1525" s="91" t="s">
        <v>4627</v>
      </c>
      <c r="E1525" s="92">
        <v>0</v>
      </c>
      <c r="F1525" s="91" t="s">
        <v>1185</v>
      </c>
      <c r="H1525" s="3">
        <f>E1525+SUMIF('BR DTG ADW'!C:C,C1525,'BR DTG ADW'!E:E)</f>
        <v>0</v>
      </c>
    </row>
    <row r="1526" spans="1:8" ht="15.75" customHeight="1">
      <c r="A1526" s="91" t="s">
        <v>11091</v>
      </c>
      <c r="B1526" s="91" t="s">
        <v>876</v>
      </c>
      <c r="C1526" s="91" t="s">
        <v>11091</v>
      </c>
      <c r="D1526" s="91" t="s">
        <v>11092</v>
      </c>
      <c r="E1526" s="92">
        <v>0</v>
      </c>
      <c r="F1526" s="91" t="s">
        <v>1185</v>
      </c>
      <c r="H1526" s="3">
        <f>E1526+SUMIF('BR DTG ADW'!C:C,C1526,'BR DTG ADW'!E:E)</f>
        <v>0</v>
      </c>
    </row>
    <row r="1527" spans="1:8" ht="15.75" customHeight="1">
      <c r="A1527" s="91" t="s">
        <v>9269</v>
      </c>
      <c r="B1527" s="91" t="s">
        <v>876</v>
      </c>
      <c r="C1527" s="91" t="s">
        <v>9269</v>
      </c>
      <c r="D1527" s="91" t="s">
        <v>9270</v>
      </c>
      <c r="E1527" s="92">
        <v>0</v>
      </c>
      <c r="F1527" s="91" t="s">
        <v>1185</v>
      </c>
      <c r="H1527" s="3">
        <f>E1527+SUMIF('BR DTG ADW'!C:C,C1527,'BR DTG ADW'!E:E)</f>
        <v>0</v>
      </c>
    </row>
    <row r="1528" spans="1:8" ht="15.75" customHeight="1">
      <c r="A1528" s="91" t="s">
        <v>4632</v>
      </c>
      <c r="B1528" s="91" t="s">
        <v>876</v>
      </c>
      <c r="C1528" s="91" t="s">
        <v>4632</v>
      </c>
      <c r="D1528" s="91" t="s">
        <v>4633</v>
      </c>
      <c r="E1528" s="92">
        <v>0</v>
      </c>
      <c r="F1528" s="91" t="s">
        <v>1185</v>
      </c>
      <c r="H1528" s="3">
        <f>E1528+SUMIF('BR DTG ADW'!C:C,C1528,'BR DTG ADW'!E:E)</f>
        <v>0</v>
      </c>
    </row>
    <row r="1529" spans="1:8" ht="15.75" customHeight="1">
      <c r="A1529" s="91" t="s">
        <v>4634</v>
      </c>
      <c r="B1529" s="91" t="s">
        <v>876</v>
      </c>
      <c r="C1529" s="91" t="s">
        <v>4634</v>
      </c>
      <c r="D1529" s="91" t="s">
        <v>4635</v>
      </c>
      <c r="E1529" s="92">
        <v>0</v>
      </c>
      <c r="F1529" s="91" t="s">
        <v>1185</v>
      </c>
      <c r="H1529" s="3">
        <f>E1529+SUMIF('BR DTG ADW'!C:C,C1529,'BR DTG ADW'!E:E)</f>
        <v>0</v>
      </c>
    </row>
    <row r="1530" spans="1:8" ht="15.75" customHeight="1">
      <c r="A1530" s="91" t="s">
        <v>9273</v>
      </c>
      <c r="B1530" s="91" t="s">
        <v>876</v>
      </c>
      <c r="C1530" s="91" t="s">
        <v>9273</v>
      </c>
      <c r="D1530" s="91" t="s">
        <v>11093</v>
      </c>
      <c r="E1530" s="92">
        <v>0</v>
      </c>
      <c r="F1530" s="91" t="s">
        <v>1185</v>
      </c>
      <c r="H1530" s="3">
        <f>E1530+SUMIF('BR DTG ADW'!C:C,C1530,'BR DTG ADW'!E:E)</f>
        <v>0</v>
      </c>
    </row>
    <row r="1531" spans="1:8" ht="15.75" customHeight="1">
      <c r="A1531" s="91" t="s">
        <v>4636</v>
      </c>
      <c r="B1531" s="91" t="s">
        <v>876</v>
      </c>
      <c r="C1531" s="91" t="s">
        <v>4636</v>
      </c>
      <c r="D1531" s="91" t="s">
        <v>4637</v>
      </c>
      <c r="E1531" s="92">
        <v>0</v>
      </c>
      <c r="F1531" s="91" t="s">
        <v>1185</v>
      </c>
      <c r="H1531" s="3">
        <f>E1531+SUMIF('BR DTG ADW'!C:C,C1531,'BR DTG ADW'!E:E)</f>
        <v>0</v>
      </c>
    </row>
    <row r="1532" spans="1:8" ht="15.75" customHeight="1">
      <c r="A1532" s="91" t="s">
        <v>4638</v>
      </c>
      <c r="B1532" s="91" t="s">
        <v>876</v>
      </c>
      <c r="C1532" s="91" t="s">
        <v>4638</v>
      </c>
      <c r="D1532" s="91" t="s">
        <v>4639</v>
      </c>
      <c r="E1532" s="92">
        <v>0</v>
      </c>
      <c r="F1532" s="91" t="s">
        <v>1185</v>
      </c>
      <c r="H1532" s="3">
        <f>E1532+SUMIF('BR DTG ADW'!C:C,C1532,'BR DTG ADW'!E:E)</f>
        <v>0</v>
      </c>
    </row>
    <row r="1533" spans="1:8" ht="15.75" customHeight="1">
      <c r="A1533" s="91" t="s">
        <v>11094</v>
      </c>
      <c r="B1533" s="91" t="s">
        <v>876</v>
      </c>
      <c r="C1533" s="91" t="s">
        <v>11094</v>
      </c>
      <c r="D1533" s="91" t="s">
        <v>11095</v>
      </c>
      <c r="E1533" s="92">
        <v>0</v>
      </c>
      <c r="F1533" s="91" t="s">
        <v>1185</v>
      </c>
      <c r="H1533" s="3">
        <f>E1533+SUMIF('BR DTG ADW'!C:C,C1533,'BR DTG ADW'!E:E)</f>
        <v>0</v>
      </c>
    </row>
    <row r="1534" spans="1:8" ht="15.75" customHeight="1">
      <c r="A1534" s="91" t="s">
        <v>4640</v>
      </c>
      <c r="B1534" s="91" t="s">
        <v>876</v>
      </c>
      <c r="C1534" s="91" t="s">
        <v>4640</v>
      </c>
      <c r="D1534" s="91" t="s">
        <v>4641</v>
      </c>
      <c r="E1534" s="92">
        <v>0</v>
      </c>
      <c r="F1534" s="91" t="s">
        <v>1185</v>
      </c>
      <c r="H1534" s="3">
        <f>E1534+SUMIF('BR DTG ADW'!C:C,C1534,'BR DTG ADW'!E:E)</f>
        <v>0</v>
      </c>
    </row>
    <row r="1535" spans="1:8" ht="15.75" customHeight="1">
      <c r="A1535" s="91" t="s">
        <v>4644</v>
      </c>
      <c r="B1535" s="91" t="s">
        <v>876</v>
      </c>
      <c r="C1535" s="91" t="s">
        <v>4644</v>
      </c>
      <c r="D1535" s="91" t="s">
        <v>4645</v>
      </c>
      <c r="E1535" s="92">
        <v>0</v>
      </c>
      <c r="F1535" s="91" t="s">
        <v>1185</v>
      </c>
      <c r="H1535" s="3">
        <f>E1535+SUMIF('BR DTG ADW'!C:C,C1535,'BR DTG ADW'!E:E)</f>
        <v>0</v>
      </c>
    </row>
    <row r="1536" spans="1:8" ht="15.75" customHeight="1">
      <c r="A1536" s="91" t="s">
        <v>4646</v>
      </c>
      <c r="B1536" s="91" t="s">
        <v>876</v>
      </c>
      <c r="C1536" s="91" t="s">
        <v>4646</v>
      </c>
      <c r="D1536" s="91" t="s">
        <v>9277</v>
      </c>
      <c r="E1536" s="92">
        <v>0</v>
      </c>
      <c r="F1536" s="91" t="s">
        <v>1185</v>
      </c>
      <c r="H1536" s="3">
        <f>E1536+SUMIF('BR DTG ADW'!C:C,C1536,'BR DTG ADW'!E:E)</f>
        <v>0</v>
      </c>
    </row>
    <row r="1537" spans="1:8" ht="15.75" customHeight="1">
      <c r="A1537" s="91" t="s">
        <v>4648</v>
      </c>
      <c r="B1537" s="91" t="s">
        <v>876</v>
      </c>
      <c r="C1537" s="91" t="s">
        <v>4648</v>
      </c>
      <c r="D1537" s="91" t="s">
        <v>4649</v>
      </c>
      <c r="E1537" s="92">
        <v>0</v>
      </c>
      <c r="F1537" s="91" t="s">
        <v>1185</v>
      </c>
      <c r="H1537" s="3">
        <f>E1537+SUMIF('BR DTG ADW'!C:C,C1537,'BR DTG ADW'!E:E)</f>
        <v>0</v>
      </c>
    </row>
    <row r="1538" spans="1:8" ht="15.75" customHeight="1">
      <c r="A1538" s="91" t="s">
        <v>4650</v>
      </c>
      <c r="B1538" s="91" t="s">
        <v>876</v>
      </c>
      <c r="C1538" s="91" t="s">
        <v>4650</v>
      </c>
      <c r="D1538" s="91" t="s">
        <v>4651</v>
      </c>
      <c r="E1538" s="92">
        <v>0</v>
      </c>
      <c r="F1538" s="91" t="s">
        <v>1185</v>
      </c>
      <c r="H1538" s="3">
        <f>E1538+SUMIF('BR DTG ADW'!C:C,C1538,'BR DTG ADW'!E:E)</f>
        <v>0</v>
      </c>
    </row>
    <row r="1539" spans="1:8" ht="15.75" customHeight="1">
      <c r="A1539" s="91" t="s">
        <v>4652</v>
      </c>
      <c r="B1539" s="91" t="s">
        <v>876</v>
      </c>
      <c r="C1539" s="91" t="s">
        <v>4652</v>
      </c>
      <c r="D1539" s="91" t="s">
        <v>4653</v>
      </c>
      <c r="E1539" s="92">
        <v>0</v>
      </c>
      <c r="F1539" s="91" t="s">
        <v>1185</v>
      </c>
      <c r="H1539" s="3">
        <f>E1539+SUMIF('BR DTG ADW'!C:C,C1539,'BR DTG ADW'!E:E)</f>
        <v>0</v>
      </c>
    </row>
    <row r="1540" spans="1:8" ht="15.75" customHeight="1">
      <c r="A1540" s="91" t="s">
        <v>4654</v>
      </c>
      <c r="B1540" s="91" t="s">
        <v>876</v>
      </c>
      <c r="C1540" s="91" t="s">
        <v>4654</v>
      </c>
      <c r="D1540" s="91" t="s">
        <v>4655</v>
      </c>
      <c r="E1540" s="92">
        <v>0</v>
      </c>
      <c r="F1540" s="91" t="s">
        <v>1185</v>
      </c>
      <c r="H1540" s="3">
        <f>E1540+SUMIF('BR DTG ADW'!C:C,C1540,'BR DTG ADW'!E:E)</f>
        <v>0</v>
      </c>
    </row>
    <row r="1541" spans="1:8" ht="15.75" customHeight="1">
      <c r="A1541" s="91" t="s">
        <v>4656</v>
      </c>
      <c r="B1541" s="91" t="s">
        <v>876</v>
      </c>
      <c r="C1541" s="91" t="s">
        <v>4656</v>
      </c>
      <c r="D1541" s="91" t="s">
        <v>4657</v>
      </c>
      <c r="E1541" s="92">
        <v>0</v>
      </c>
      <c r="F1541" s="91" t="s">
        <v>1185</v>
      </c>
      <c r="H1541" s="3">
        <f>E1541+SUMIF('BR DTG ADW'!C:C,C1541,'BR DTG ADW'!E:E)</f>
        <v>0</v>
      </c>
    </row>
    <row r="1542" spans="1:8" ht="15.75" customHeight="1">
      <c r="A1542" s="91" t="s">
        <v>4658</v>
      </c>
      <c r="B1542" s="91" t="s">
        <v>876</v>
      </c>
      <c r="C1542" s="91" t="s">
        <v>4658</v>
      </c>
      <c r="D1542" s="91" t="s">
        <v>4659</v>
      </c>
      <c r="E1542" s="92">
        <v>0</v>
      </c>
      <c r="F1542" s="91" t="s">
        <v>1185</v>
      </c>
      <c r="H1542" s="3">
        <f>E1542+SUMIF('BR DTG ADW'!C:C,C1542,'BR DTG ADW'!E:E)</f>
        <v>0</v>
      </c>
    </row>
    <row r="1543" spans="1:8" ht="15.75" customHeight="1">
      <c r="A1543" s="91" t="s">
        <v>11096</v>
      </c>
      <c r="B1543" s="91" t="s">
        <v>876</v>
      </c>
      <c r="C1543" s="91" t="s">
        <v>11096</v>
      </c>
      <c r="D1543" s="91" t="s">
        <v>11097</v>
      </c>
      <c r="E1543" s="92">
        <v>0</v>
      </c>
      <c r="F1543" s="91" t="s">
        <v>1185</v>
      </c>
      <c r="H1543" s="3">
        <f>E1543+SUMIF('BR DTG ADW'!C:C,C1543,'BR DTG ADW'!E:E)</f>
        <v>0</v>
      </c>
    </row>
    <row r="1544" spans="1:8" ht="15.75" customHeight="1">
      <c r="A1544" s="91" t="s">
        <v>4660</v>
      </c>
      <c r="B1544" s="91" t="s">
        <v>876</v>
      </c>
      <c r="C1544" s="91" t="s">
        <v>4660</v>
      </c>
      <c r="D1544" s="91" t="s">
        <v>4661</v>
      </c>
      <c r="E1544" s="92">
        <v>0</v>
      </c>
      <c r="F1544" s="91" t="s">
        <v>1185</v>
      </c>
      <c r="H1544" s="3">
        <f>E1544+SUMIF('BR DTG ADW'!C:C,C1544,'BR DTG ADW'!E:E)</f>
        <v>0</v>
      </c>
    </row>
    <row r="1545" spans="1:8" ht="15.75" customHeight="1">
      <c r="A1545" s="91" t="s">
        <v>4662</v>
      </c>
      <c r="B1545" s="91" t="s">
        <v>876</v>
      </c>
      <c r="C1545" s="91" t="s">
        <v>4662</v>
      </c>
      <c r="D1545" s="91" t="s">
        <v>4663</v>
      </c>
      <c r="E1545" s="92">
        <v>0</v>
      </c>
      <c r="F1545" s="91" t="s">
        <v>1185</v>
      </c>
      <c r="H1545" s="3">
        <f>E1545+SUMIF('BR DTG ADW'!C:C,C1545,'BR DTG ADW'!E:E)</f>
        <v>0</v>
      </c>
    </row>
    <row r="1546" spans="1:8" ht="15.75" customHeight="1">
      <c r="A1546" s="91" t="s">
        <v>4666</v>
      </c>
      <c r="B1546" s="91" t="s">
        <v>876</v>
      </c>
      <c r="C1546" s="91" t="s">
        <v>4666</v>
      </c>
      <c r="D1546" s="91" t="s">
        <v>4667</v>
      </c>
      <c r="E1546" s="92">
        <v>0</v>
      </c>
      <c r="F1546" s="91" t="s">
        <v>1185</v>
      </c>
      <c r="H1546" s="3">
        <f>E1546+SUMIF('BR DTG ADW'!C:C,C1546,'BR DTG ADW'!E:E)</f>
        <v>0</v>
      </c>
    </row>
    <row r="1547" spans="1:8" ht="15.75" customHeight="1">
      <c r="A1547" s="91" t="s">
        <v>4668</v>
      </c>
      <c r="B1547" s="91" t="s">
        <v>876</v>
      </c>
      <c r="C1547" s="91" t="s">
        <v>4668</v>
      </c>
      <c r="D1547" s="91" t="s">
        <v>4669</v>
      </c>
      <c r="E1547" s="92">
        <v>0</v>
      </c>
      <c r="F1547" s="91" t="s">
        <v>1185</v>
      </c>
      <c r="H1547" s="3">
        <f>E1547+SUMIF('BR DTG ADW'!C:C,C1547,'BR DTG ADW'!E:E)</f>
        <v>0</v>
      </c>
    </row>
    <row r="1548" spans="1:8" ht="15.75" customHeight="1">
      <c r="A1548" s="91" t="s">
        <v>4670</v>
      </c>
      <c r="B1548" s="91" t="s">
        <v>876</v>
      </c>
      <c r="C1548" s="91" t="s">
        <v>4670</v>
      </c>
      <c r="D1548" s="91" t="s">
        <v>4671</v>
      </c>
      <c r="E1548" s="92">
        <v>0</v>
      </c>
      <c r="F1548" s="91" t="s">
        <v>1185</v>
      </c>
      <c r="H1548" s="3">
        <f>E1548+SUMIF('BR DTG ADW'!C:C,C1548,'BR DTG ADW'!E:E)</f>
        <v>0</v>
      </c>
    </row>
    <row r="1549" spans="1:8" ht="15.75" customHeight="1">
      <c r="A1549" s="91" t="s">
        <v>4672</v>
      </c>
      <c r="B1549" s="91" t="s">
        <v>876</v>
      </c>
      <c r="C1549" s="91" t="s">
        <v>4672</v>
      </c>
      <c r="D1549" s="91" t="s">
        <v>4673</v>
      </c>
      <c r="E1549" s="92">
        <v>0</v>
      </c>
      <c r="F1549" s="91" t="s">
        <v>1185</v>
      </c>
      <c r="H1549" s="3">
        <f>E1549+SUMIF('BR DTG ADW'!C:C,C1549,'BR DTG ADW'!E:E)</f>
        <v>0</v>
      </c>
    </row>
    <row r="1550" spans="1:8" ht="15.75" customHeight="1">
      <c r="A1550" s="91" t="s">
        <v>4674</v>
      </c>
      <c r="B1550" s="91" t="s">
        <v>876</v>
      </c>
      <c r="C1550" s="91" t="s">
        <v>4674</v>
      </c>
      <c r="D1550" s="91" t="s">
        <v>4675</v>
      </c>
      <c r="E1550" s="92">
        <v>0</v>
      </c>
      <c r="F1550" s="91" t="s">
        <v>1185</v>
      </c>
      <c r="H1550" s="3">
        <f>E1550+SUMIF('BR DTG ADW'!C:C,C1550,'BR DTG ADW'!E:E)</f>
        <v>0</v>
      </c>
    </row>
    <row r="1551" spans="1:8" ht="15.75" customHeight="1">
      <c r="A1551" s="91" t="s">
        <v>4676</v>
      </c>
      <c r="B1551" s="91" t="s">
        <v>876</v>
      </c>
      <c r="C1551" s="91" t="s">
        <v>4676</v>
      </c>
      <c r="D1551" s="91" t="s">
        <v>4667</v>
      </c>
      <c r="E1551" s="92">
        <v>0</v>
      </c>
      <c r="F1551" s="91" t="s">
        <v>1185</v>
      </c>
      <c r="H1551" s="3">
        <f>E1551+SUMIF('BR DTG ADW'!C:C,C1551,'BR DTG ADW'!E:E)</f>
        <v>0</v>
      </c>
    </row>
    <row r="1552" spans="1:8" ht="15.75" customHeight="1">
      <c r="A1552" s="91" t="s">
        <v>4677</v>
      </c>
      <c r="B1552" s="91" t="s">
        <v>876</v>
      </c>
      <c r="C1552" s="91" t="s">
        <v>4677</v>
      </c>
      <c r="D1552" s="91" t="s">
        <v>4678</v>
      </c>
      <c r="E1552" s="92">
        <v>0</v>
      </c>
      <c r="F1552" s="91" t="s">
        <v>1185</v>
      </c>
      <c r="H1552" s="3">
        <f>E1552+SUMIF('BR DTG ADW'!C:C,C1552,'BR DTG ADW'!E:E)</f>
        <v>0</v>
      </c>
    </row>
    <row r="1553" spans="1:8" ht="15.75" customHeight="1">
      <c r="A1553" s="91" t="s">
        <v>11098</v>
      </c>
      <c r="B1553" s="91" t="s">
        <v>876</v>
      </c>
      <c r="C1553" s="91" t="s">
        <v>11098</v>
      </c>
      <c r="D1553" s="91" t="s">
        <v>11099</v>
      </c>
      <c r="E1553" s="92">
        <v>0</v>
      </c>
      <c r="F1553" s="91" t="s">
        <v>1185</v>
      </c>
      <c r="H1553" s="3">
        <f>E1553+SUMIF('BR DTG ADW'!C:C,C1553,'BR DTG ADW'!E:E)</f>
        <v>0</v>
      </c>
    </row>
    <row r="1554" spans="1:8" ht="15.75" customHeight="1">
      <c r="A1554" s="91" t="s">
        <v>4679</v>
      </c>
      <c r="B1554" s="91" t="s">
        <v>876</v>
      </c>
      <c r="C1554" s="91" t="s">
        <v>4679</v>
      </c>
      <c r="D1554" s="91" t="s">
        <v>4680</v>
      </c>
      <c r="E1554" s="92">
        <v>0</v>
      </c>
      <c r="F1554" s="91" t="s">
        <v>1185</v>
      </c>
      <c r="H1554" s="3">
        <f>E1554+SUMIF('BR DTG ADW'!C:C,C1554,'BR DTG ADW'!E:E)</f>
        <v>0</v>
      </c>
    </row>
    <row r="1555" spans="1:8" ht="15.75" customHeight="1">
      <c r="A1555" s="91" t="s">
        <v>11100</v>
      </c>
      <c r="B1555" s="91" t="s">
        <v>876</v>
      </c>
      <c r="C1555" s="91" t="s">
        <v>11100</v>
      </c>
      <c r="D1555" s="91" t="s">
        <v>11101</v>
      </c>
      <c r="E1555" s="92">
        <v>0</v>
      </c>
      <c r="F1555" s="91" t="s">
        <v>1185</v>
      </c>
      <c r="H1555" s="3">
        <f>E1555+SUMIF('BR DTG ADW'!C:C,C1555,'BR DTG ADW'!E:E)</f>
        <v>0</v>
      </c>
    </row>
    <row r="1556" spans="1:8" ht="15.75" customHeight="1">
      <c r="A1556" s="91" t="s">
        <v>11102</v>
      </c>
      <c r="B1556" s="91" t="s">
        <v>876</v>
      </c>
      <c r="C1556" s="91" t="s">
        <v>11102</v>
      </c>
      <c r="D1556" s="91" t="s">
        <v>11103</v>
      </c>
      <c r="E1556" s="92">
        <v>0</v>
      </c>
      <c r="F1556" s="91" t="s">
        <v>1185</v>
      </c>
      <c r="H1556" s="3">
        <f>E1556+SUMIF('BR DTG ADW'!C:C,C1556,'BR DTG ADW'!E:E)</f>
        <v>0</v>
      </c>
    </row>
    <row r="1557" spans="1:8" ht="15.75" customHeight="1">
      <c r="A1557" s="91" t="s">
        <v>2016</v>
      </c>
      <c r="B1557" s="91" t="s">
        <v>876</v>
      </c>
      <c r="C1557" s="91" t="s">
        <v>2016</v>
      </c>
      <c r="D1557" s="91" t="s">
        <v>2017</v>
      </c>
      <c r="E1557" s="92">
        <v>0</v>
      </c>
      <c r="F1557" s="91" t="s">
        <v>1185</v>
      </c>
      <c r="H1557" s="3">
        <f>E1557+SUMIF('BR DTG ADW'!C:C,C1557,'BR DTG ADW'!E:E)</f>
        <v>0</v>
      </c>
    </row>
    <row r="1558" spans="1:8" ht="15.75" customHeight="1">
      <c r="A1558" s="91" t="s">
        <v>9280</v>
      </c>
      <c r="B1558" s="91" t="s">
        <v>876</v>
      </c>
      <c r="C1558" s="91" t="s">
        <v>9280</v>
      </c>
      <c r="D1558" s="91" t="s">
        <v>9281</v>
      </c>
      <c r="E1558" s="92">
        <v>0</v>
      </c>
      <c r="F1558" s="91" t="s">
        <v>1185</v>
      </c>
      <c r="H1558" s="3">
        <f>E1558+SUMIF('BR DTG ADW'!C:C,C1558,'BR DTG ADW'!E:E)</f>
        <v>0</v>
      </c>
    </row>
    <row r="1559" spans="1:8" ht="15.75" customHeight="1">
      <c r="A1559" s="91" t="s">
        <v>11104</v>
      </c>
      <c r="B1559" s="91" t="s">
        <v>876</v>
      </c>
      <c r="C1559" s="91" t="s">
        <v>11104</v>
      </c>
      <c r="D1559" s="91" t="s">
        <v>11105</v>
      </c>
      <c r="E1559" s="92">
        <v>0</v>
      </c>
      <c r="F1559" s="91" t="s">
        <v>1185</v>
      </c>
      <c r="H1559" s="3">
        <f>E1559+SUMIF('BR DTG ADW'!C:C,C1559,'BR DTG ADW'!E:E)</f>
        <v>0</v>
      </c>
    </row>
    <row r="1560" spans="1:8" ht="15.75" customHeight="1">
      <c r="A1560" s="91" t="s">
        <v>2018</v>
      </c>
      <c r="B1560" s="91" t="s">
        <v>876</v>
      </c>
      <c r="C1560" s="91" t="s">
        <v>2018</v>
      </c>
      <c r="D1560" s="91" t="s">
        <v>2019</v>
      </c>
      <c r="E1560" s="92">
        <v>0</v>
      </c>
      <c r="F1560" s="91" t="s">
        <v>1185</v>
      </c>
      <c r="H1560" s="3">
        <f>E1560+SUMIF('BR DTG ADW'!C:C,C1560,'BR DTG ADW'!E:E)</f>
        <v>0</v>
      </c>
    </row>
    <row r="1561" spans="1:8" ht="15.75" customHeight="1">
      <c r="A1561" s="91" t="s">
        <v>11106</v>
      </c>
      <c r="B1561" s="91" t="s">
        <v>876</v>
      </c>
      <c r="C1561" s="91" t="s">
        <v>11106</v>
      </c>
      <c r="D1561" s="91" t="s">
        <v>11107</v>
      </c>
      <c r="E1561" s="92">
        <v>0</v>
      </c>
      <c r="F1561" s="91" t="s">
        <v>1185</v>
      </c>
      <c r="H1561" s="3">
        <f>E1561+SUMIF('BR DTG ADW'!C:C,C1561,'BR DTG ADW'!E:E)</f>
        <v>0</v>
      </c>
    </row>
    <row r="1562" spans="1:8" ht="15.75" customHeight="1">
      <c r="A1562" s="91" t="s">
        <v>4683</v>
      </c>
      <c r="B1562" s="91" t="s">
        <v>876</v>
      </c>
      <c r="C1562" s="91" t="s">
        <v>4683</v>
      </c>
      <c r="D1562" s="91" t="s">
        <v>4684</v>
      </c>
      <c r="E1562" s="92">
        <v>0</v>
      </c>
      <c r="F1562" s="91" t="s">
        <v>1185</v>
      </c>
      <c r="H1562" s="3">
        <f>E1562+SUMIF('BR DTG ADW'!C:C,C1562,'BR DTG ADW'!E:E)</f>
        <v>0</v>
      </c>
    </row>
    <row r="1563" spans="1:8" ht="15.75" customHeight="1">
      <c r="A1563" s="91" t="s">
        <v>514</v>
      </c>
      <c r="B1563" s="91" t="s">
        <v>881</v>
      </c>
      <c r="C1563" s="91" t="s">
        <v>514</v>
      </c>
      <c r="D1563" s="91" t="s">
        <v>1094</v>
      </c>
      <c r="E1563" s="92">
        <v>1</v>
      </c>
      <c r="F1563" s="91" t="s">
        <v>1185</v>
      </c>
      <c r="H1563" s="3">
        <f>E1563+SUMIF('BR DTG ADW'!C:C,C1563,'BR DTG ADW'!E:E)</f>
        <v>1</v>
      </c>
    </row>
    <row r="1564" spans="1:8" ht="15.75" customHeight="1">
      <c r="A1564" s="91" t="s">
        <v>317</v>
      </c>
      <c r="B1564" s="91" t="s">
        <v>881</v>
      </c>
      <c r="C1564" s="91" t="s">
        <v>317</v>
      </c>
      <c r="D1564" s="91" t="s">
        <v>1095</v>
      </c>
      <c r="E1564" s="92">
        <v>2</v>
      </c>
      <c r="F1564" s="91" t="s">
        <v>1185</v>
      </c>
      <c r="H1564" s="3">
        <f>E1564+SUMIF('BR DTG ADW'!C:C,C1564,'BR DTG ADW'!E:E)</f>
        <v>2</v>
      </c>
    </row>
    <row r="1565" spans="1:8" ht="15.75" customHeight="1">
      <c r="A1565" s="91" t="s">
        <v>318</v>
      </c>
      <c r="B1565" s="91" t="s">
        <v>881</v>
      </c>
      <c r="C1565" s="91" t="s">
        <v>318</v>
      </c>
      <c r="D1565" s="91" t="s">
        <v>1096</v>
      </c>
      <c r="E1565" s="92">
        <v>2</v>
      </c>
      <c r="F1565" s="91" t="s">
        <v>1185</v>
      </c>
      <c r="H1565" s="3">
        <f>E1565+SUMIF('BR DTG ADW'!C:C,C1565,'BR DTG ADW'!E:E)</f>
        <v>2</v>
      </c>
    </row>
    <row r="1566" spans="1:8" ht="15.75" customHeight="1">
      <c r="A1566" s="91" t="s">
        <v>319</v>
      </c>
      <c r="B1566" s="91" t="s">
        <v>881</v>
      </c>
      <c r="C1566" s="91" t="s">
        <v>319</v>
      </c>
      <c r="D1566" s="91" t="s">
        <v>1097</v>
      </c>
      <c r="E1566" s="92">
        <v>1</v>
      </c>
      <c r="F1566" s="91" t="s">
        <v>1185</v>
      </c>
      <c r="H1566" s="3">
        <f>E1566+SUMIF('BR DTG ADW'!C:C,C1566,'BR DTG ADW'!E:E)</f>
        <v>1</v>
      </c>
    </row>
    <row r="1567" spans="1:8" ht="15.75" customHeight="1">
      <c r="A1567" s="91" t="s">
        <v>4685</v>
      </c>
      <c r="B1567" s="91" t="s">
        <v>876</v>
      </c>
      <c r="C1567" s="91" t="s">
        <v>4685</v>
      </c>
      <c r="D1567" s="91" t="s">
        <v>4686</v>
      </c>
      <c r="E1567" s="92">
        <v>0</v>
      </c>
      <c r="F1567" s="91" t="s">
        <v>1185</v>
      </c>
      <c r="H1567" s="3">
        <f>E1567+SUMIF('BR DTG ADW'!C:C,C1567,'BR DTG ADW'!E:E)</f>
        <v>0</v>
      </c>
    </row>
    <row r="1568" spans="1:8" ht="15.75" customHeight="1">
      <c r="A1568" s="91" t="s">
        <v>320</v>
      </c>
      <c r="B1568" s="91" t="s">
        <v>881</v>
      </c>
      <c r="C1568" s="91" t="s">
        <v>320</v>
      </c>
      <c r="D1568" s="91" t="s">
        <v>1098</v>
      </c>
      <c r="E1568" s="92">
        <v>5</v>
      </c>
      <c r="F1568" s="91" t="s">
        <v>1185</v>
      </c>
      <c r="H1568" s="3">
        <f>E1568+SUMIF('BR DTG ADW'!C:C,C1568,'BR DTG ADW'!E:E)</f>
        <v>5</v>
      </c>
    </row>
    <row r="1569" spans="1:8" ht="15.75" customHeight="1">
      <c r="A1569" s="91" t="s">
        <v>4689</v>
      </c>
      <c r="B1569" s="91" t="s">
        <v>876</v>
      </c>
      <c r="C1569" s="91" t="s">
        <v>4689</v>
      </c>
      <c r="D1569" s="91" t="s">
        <v>4690</v>
      </c>
      <c r="E1569" s="92">
        <v>0</v>
      </c>
      <c r="F1569" s="91" t="s">
        <v>1185</v>
      </c>
      <c r="H1569" s="3">
        <f>E1569+SUMIF('BR DTG ADW'!C:C,C1569,'BR DTG ADW'!E:E)</f>
        <v>0</v>
      </c>
    </row>
    <row r="1570" spans="1:8" ht="15.75" customHeight="1">
      <c r="A1570" s="91" t="s">
        <v>11108</v>
      </c>
      <c r="B1570" s="91" t="s">
        <v>876</v>
      </c>
      <c r="C1570" s="91" t="s">
        <v>11108</v>
      </c>
      <c r="D1570" s="91" t="s">
        <v>11109</v>
      </c>
      <c r="E1570" s="92">
        <v>0</v>
      </c>
      <c r="F1570" s="91" t="s">
        <v>1185</v>
      </c>
      <c r="H1570" s="3">
        <f>E1570+SUMIF('BR DTG ADW'!C:C,C1570,'BR DTG ADW'!E:E)</f>
        <v>0</v>
      </c>
    </row>
    <row r="1571" spans="1:8" ht="15.75" customHeight="1">
      <c r="A1571" s="91" t="s">
        <v>4691</v>
      </c>
      <c r="B1571" s="91" t="s">
        <v>876</v>
      </c>
      <c r="C1571" s="91" t="s">
        <v>4691</v>
      </c>
      <c r="D1571" s="91" t="s">
        <v>4692</v>
      </c>
      <c r="E1571" s="92">
        <v>0</v>
      </c>
      <c r="F1571" s="91" t="s">
        <v>1185</v>
      </c>
      <c r="H1571" s="3">
        <f>E1571+SUMIF('BR DTG ADW'!C:C,C1571,'BR DTG ADW'!E:E)</f>
        <v>0</v>
      </c>
    </row>
    <row r="1572" spans="1:8" ht="15.75" customHeight="1">
      <c r="A1572" s="91" t="s">
        <v>4693</v>
      </c>
      <c r="B1572" s="91" t="s">
        <v>876</v>
      </c>
      <c r="C1572" s="91" t="s">
        <v>4693</v>
      </c>
      <c r="D1572" s="91" t="s">
        <v>4694</v>
      </c>
      <c r="E1572" s="92">
        <v>0</v>
      </c>
      <c r="F1572" s="91" t="s">
        <v>1185</v>
      </c>
      <c r="H1572" s="3">
        <f>E1572+SUMIF('BR DTG ADW'!C:C,C1572,'BR DTG ADW'!E:E)</f>
        <v>0</v>
      </c>
    </row>
    <row r="1573" spans="1:8" ht="15.75" customHeight="1">
      <c r="A1573" s="91" t="s">
        <v>321</v>
      </c>
      <c r="B1573" s="91" t="s">
        <v>891</v>
      </c>
      <c r="C1573" s="91" t="s">
        <v>321</v>
      </c>
      <c r="D1573" s="91" t="s">
        <v>1099</v>
      </c>
      <c r="E1573" s="92">
        <v>3</v>
      </c>
      <c r="F1573" s="91" t="s">
        <v>1185</v>
      </c>
      <c r="H1573" s="3">
        <f>E1573+SUMIF('BR DTG ADW'!C:C,C1573,'BR DTG ADW'!E:E)</f>
        <v>3</v>
      </c>
    </row>
    <row r="1574" spans="1:8" ht="15.75" customHeight="1">
      <c r="A1574" s="91" t="s">
        <v>4695</v>
      </c>
      <c r="B1574" s="91" t="s">
        <v>876</v>
      </c>
      <c r="C1574" s="91" t="s">
        <v>4695</v>
      </c>
      <c r="D1574" s="91" t="s">
        <v>4696</v>
      </c>
      <c r="E1574" s="92">
        <v>0</v>
      </c>
      <c r="F1574" s="91" t="s">
        <v>1185</v>
      </c>
      <c r="H1574" s="3">
        <f>E1574+SUMIF('BR DTG ADW'!C:C,C1574,'BR DTG ADW'!E:E)</f>
        <v>0</v>
      </c>
    </row>
    <row r="1575" spans="1:8" ht="15.75" customHeight="1">
      <c r="A1575" s="91" t="s">
        <v>322</v>
      </c>
      <c r="B1575" s="91" t="s">
        <v>1100</v>
      </c>
      <c r="C1575" s="91" t="s">
        <v>322</v>
      </c>
      <c r="D1575" s="91" t="s">
        <v>1101</v>
      </c>
      <c r="E1575" s="92">
        <v>32</v>
      </c>
      <c r="F1575" s="91" t="s">
        <v>1185</v>
      </c>
      <c r="H1575" s="3">
        <f>E1575+SUMIF('BR DTG ADW'!C:C,C1575,'BR DTG ADW'!E:E)</f>
        <v>32</v>
      </c>
    </row>
    <row r="1576" spans="1:8" ht="15.75" customHeight="1">
      <c r="A1576" s="91" t="s">
        <v>4699</v>
      </c>
      <c r="B1576" s="91" t="s">
        <v>876</v>
      </c>
      <c r="C1576" s="91" t="s">
        <v>4699</v>
      </c>
      <c r="D1576" s="91" t="s">
        <v>4700</v>
      </c>
      <c r="E1576" s="92">
        <v>0</v>
      </c>
      <c r="F1576" s="91" t="s">
        <v>1185</v>
      </c>
      <c r="H1576" s="3">
        <f>E1576+SUMIF('BR DTG ADW'!C:C,C1576,'BR DTG ADW'!E:E)</f>
        <v>0</v>
      </c>
    </row>
    <row r="1577" spans="1:8" ht="15.75" customHeight="1">
      <c r="A1577" s="91" t="s">
        <v>4703</v>
      </c>
      <c r="B1577" s="91" t="s">
        <v>876</v>
      </c>
      <c r="C1577" s="91" t="s">
        <v>4703</v>
      </c>
      <c r="D1577" s="91" t="s">
        <v>4704</v>
      </c>
      <c r="E1577" s="92">
        <v>0</v>
      </c>
      <c r="F1577" s="91" t="s">
        <v>1185</v>
      </c>
      <c r="H1577" s="3">
        <f>E1577+SUMIF('BR DTG ADW'!C:C,C1577,'BR DTG ADW'!E:E)</f>
        <v>0</v>
      </c>
    </row>
    <row r="1578" spans="1:8" ht="15.75" customHeight="1">
      <c r="A1578" s="91" t="s">
        <v>4705</v>
      </c>
      <c r="B1578" s="91" t="s">
        <v>888</v>
      </c>
      <c r="C1578" s="91" t="s">
        <v>4705</v>
      </c>
      <c r="D1578" s="91" t="s">
        <v>4706</v>
      </c>
      <c r="E1578" s="92">
        <v>1</v>
      </c>
      <c r="F1578" s="91" t="s">
        <v>1185</v>
      </c>
      <c r="H1578" s="3">
        <f>E1578+SUMIF('BR DTG ADW'!C:C,C1578,'BR DTG ADW'!E:E)</f>
        <v>1</v>
      </c>
    </row>
    <row r="1579" spans="1:8" ht="15.75" customHeight="1">
      <c r="A1579" s="91" t="s">
        <v>9284</v>
      </c>
      <c r="B1579" s="91" t="s">
        <v>876</v>
      </c>
      <c r="C1579" s="91" t="s">
        <v>9284</v>
      </c>
      <c r="D1579" s="91" t="s">
        <v>11110</v>
      </c>
      <c r="E1579" s="92">
        <v>0</v>
      </c>
      <c r="F1579" s="91" t="s">
        <v>1185</v>
      </c>
      <c r="H1579" s="3">
        <f>E1579+SUMIF('BR DTG ADW'!C:C,C1579,'BR DTG ADW'!E:E)</f>
        <v>0</v>
      </c>
    </row>
    <row r="1580" spans="1:8" ht="15.75" customHeight="1">
      <c r="A1580" s="91" t="s">
        <v>2020</v>
      </c>
      <c r="B1580" s="91" t="s">
        <v>888</v>
      </c>
      <c r="C1580" s="91" t="s">
        <v>2020</v>
      </c>
      <c r="D1580" s="91" t="s">
        <v>2021</v>
      </c>
      <c r="E1580" s="92">
        <v>2</v>
      </c>
      <c r="F1580" s="91" t="s">
        <v>1185</v>
      </c>
      <c r="H1580" s="3">
        <f>E1580+SUMIF('BR DTG ADW'!C:C,C1580,'BR DTG ADW'!E:E)</f>
        <v>2</v>
      </c>
    </row>
    <row r="1581" spans="1:8" ht="15.75" customHeight="1">
      <c r="A1581" s="91" t="s">
        <v>4707</v>
      </c>
      <c r="B1581" s="91" t="s">
        <v>888</v>
      </c>
      <c r="C1581" s="91" t="s">
        <v>4707</v>
      </c>
      <c r="D1581" s="91" t="s">
        <v>4708</v>
      </c>
      <c r="E1581" s="92">
        <v>0</v>
      </c>
      <c r="F1581" s="91" t="s">
        <v>1185</v>
      </c>
      <c r="H1581" s="3">
        <f>E1581+SUMIF('BR DTG ADW'!C:C,C1581,'BR DTG ADW'!E:E)</f>
        <v>0</v>
      </c>
    </row>
    <row r="1582" spans="1:8" ht="15.75" customHeight="1">
      <c r="A1582" s="91" t="s">
        <v>9286</v>
      </c>
      <c r="B1582" s="91" t="s">
        <v>876</v>
      </c>
      <c r="C1582" s="91" t="s">
        <v>9286</v>
      </c>
      <c r="D1582" s="91" t="s">
        <v>9287</v>
      </c>
      <c r="E1582" s="92">
        <v>0</v>
      </c>
      <c r="F1582" s="91" t="s">
        <v>1185</v>
      </c>
      <c r="H1582" s="3">
        <f>E1582+SUMIF('BR DTG ADW'!C:C,C1582,'BR DTG ADW'!E:E)</f>
        <v>0</v>
      </c>
    </row>
    <row r="1583" spans="1:8" ht="15.75" customHeight="1">
      <c r="A1583" s="91" t="s">
        <v>1840</v>
      </c>
      <c r="B1583" s="91" t="s">
        <v>888</v>
      </c>
      <c r="C1583" s="91" t="s">
        <v>1840</v>
      </c>
      <c r="D1583" s="91" t="s">
        <v>1841</v>
      </c>
      <c r="E1583" s="92">
        <v>0</v>
      </c>
      <c r="F1583" s="91" t="s">
        <v>1185</v>
      </c>
      <c r="H1583" s="3">
        <f>E1583+SUMIF('BR DTG ADW'!C:C,C1583,'BR DTG ADW'!E:E)</f>
        <v>0</v>
      </c>
    </row>
    <row r="1584" spans="1:8" ht="15.75" customHeight="1">
      <c r="A1584" s="91" t="s">
        <v>692</v>
      </c>
      <c r="B1584" s="91" t="s">
        <v>876</v>
      </c>
      <c r="C1584" s="91" t="s">
        <v>692</v>
      </c>
      <c r="D1584" s="91" t="s">
        <v>9288</v>
      </c>
      <c r="E1584" s="92">
        <v>0</v>
      </c>
      <c r="F1584" s="91" t="s">
        <v>1185</v>
      </c>
      <c r="H1584" s="3">
        <f>E1584+SUMIF('BR DTG ADW'!C:C,C1584,'BR DTG ADW'!E:E)</f>
        <v>0</v>
      </c>
    </row>
    <row r="1585" spans="1:8" ht="15.75" customHeight="1">
      <c r="A1585" s="91" t="s">
        <v>4709</v>
      </c>
      <c r="B1585" s="91" t="s">
        <v>876</v>
      </c>
      <c r="C1585" s="91" t="s">
        <v>4709</v>
      </c>
      <c r="D1585" s="91" t="s">
        <v>11111</v>
      </c>
      <c r="E1585" s="92">
        <v>0</v>
      </c>
      <c r="F1585" s="91" t="s">
        <v>1185</v>
      </c>
      <c r="H1585" s="3">
        <f>E1585+SUMIF('BR DTG ADW'!C:C,C1585,'BR DTG ADW'!E:E)</f>
        <v>0</v>
      </c>
    </row>
    <row r="1586" spans="1:8" ht="15.75" customHeight="1">
      <c r="A1586" s="91" t="s">
        <v>9290</v>
      </c>
      <c r="B1586" s="91" t="s">
        <v>876</v>
      </c>
      <c r="C1586" s="91" t="s">
        <v>9290</v>
      </c>
      <c r="D1586" s="91" t="s">
        <v>11112</v>
      </c>
      <c r="E1586" s="92">
        <v>0</v>
      </c>
      <c r="F1586" s="91" t="s">
        <v>1185</v>
      </c>
      <c r="H1586" s="3">
        <f>E1586+SUMIF('BR DTG ADW'!C:C,C1586,'BR DTG ADW'!E:E)</f>
        <v>0</v>
      </c>
    </row>
    <row r="1587" spans="1:8" ht="15.75" customHeight="1">
      <c r="A1587" s="91" t="s">
        <v>4711</v>
      </c>
      <c r="B1587" s="91" t="s">
        <v>948</v>
      </c>
      <c r="C1587" s="91" t="s">
        <v>4711</v>
      </c>
      <c r="D1587" s="91" t="s">
        <v>4712</v>
      </c>
      <c r="E1587" s="92">
        <v>1</v>
      </c>
      <c r="F1587" s="91" t="s">
        <v>1185</v>
      </c>
      <c r="H1587" s="3">
        <f>E1587+SUMIF('BR DTG ADW'!C:C,C1587,'BR DTG ADW'!E:E)</f>
        <v>1</v>
      </c>
    </row>
    <row r="1588" spans="1:8" ht="15.75" customHeight="1">
      <c r="A1588" s="91" t="s">
        <v>4713</v>
      </c>
      <c r="B1588" s="91" t="s">
        <v>876</v>
      </c>
      <c r="C1588" s="91" t="s">
        <v>4713</v>
      </c>
      <c r="D1588" s="91" t="s">
        <v>4714</v>
      </c>
      <c r="E1588" s="92">
        <v>0</v>
      </c>
      <c r="F1588" s="91" t="s">
        <v>1185</v>
      </c>
      <c r="H1588" s="3">
        <f>E1588+SUMIF('BR DTG ADW'!C:C,C1588,'BR DTG ADW'!E:E)</f>
        <v>0</v>
      </c>
    </row>
    <row r="1589" spans="1:8" ht="15.75" customHeight="1">
      <c r="A1589" s="91" t="s">
        <v>11113</v>
      </c>
      <c r="B1589" s="91" t="s">
        <v>876</v>
      </c>
      <c r="C1589" s="91" t="s">
        <v>11113</v>
      </c>
      <c r="D1589" s="91" t="s">
        <v>11114</v>
      </c>
      <c r="E1589" s="92">
        <v>1</v>
      </c>
      <c r="F1589" s="91" t="s">
        <v>1185</v>
      </c>
      <c r="H1589" s="3">
        <f>E1589+SUMIF('BR DTG ADW'!C:C,C1589,'BR DTG ADW'!E:E)</f>
        <v>1</v>
      </c>
    </row>
    <row r="1590" spans="1:8" ht="15.75" customHeight="1">
      <c r="A1590" s="91" t="s">
        <v>4715</v>
      </c>
      <c r="B1590" s="91" t="s">
        <v>876</v>
      </c>
      <c r="C1590" s="91" t="s">
        <v>4715</v>
      </c>
      <c r="D1590" s="91" t="s">
        <v>11115</v>
      </c>
      <c r="E1590" s="92">
        <v>0</v>
      </c>
      <c r="F1590" s="91" t="s">
        <v>1185</v>
      </c>
      <c r="H1590" s="3">
        <f>E1590+SUMIF('BR DTG ADW'!C:C,C1590,'BR DTG ADW'!E:E)</f>
        <v>0</v>
      </c>
    </row>
    <row r="1591" spans="1:8" ht="15.75" customHeight="1">
      <c r="A1591" s="91" t="s">
        <v>323</v>
      </c>
      <c r="B1591" s="91" t="s">
        <v>888</v>
      </c>
      <c r="C1591" s="91" t="s">
        <v>323</v>
      </c>
      <c r="D1591" s="91" t="s">
        <v>1102</v>
      </c>
      <c r="E1591" s="92">
        <v>3</v>
      </c>
      <c r="F1591" s="91" t="s">
        <v>1185</v>
      </c>
      <c r="H1591" s="3">
        <f>E1591+SUMIF('BR DTG ADW'!C:C,C1591,'BR DTG ADW'!E:E)</f>
        <v>3</v>
      </c>
    </row>
    <row r="1592" spans="1:8" ht="15.75" customHeight="1">
      <c r="A1592" s="91" t="s">
        <v>4717</v>
      </c>
      <c r="B1592" s="91" t="s">
        <v>984</v>
      </c>
      <c r="C1592" s="91" t="s">
        <v>4717</v>
      </c>
      <c r="D1592" s="91" t="s">
        <v>4718</v>
      </c>
      <c r="E1592" s="92">
        <v>1</v>
      </c>
      <c r="F1592" s="91" t="s">
        <v>1185</v>
      </c>
      <c r="H1592" s="3">
        <f>E1592+SUMIF('BR DTG ADW'!C:C,C1592,'BR DTG ADW'!E:E)</f>
        <v>1</v>
      </c>
    </row>
    <row r="1593" spans="1:8" ht="15.75" customHeight="1">
      <c r="A1593" s="91" t="s">
        <v>4719</v>
      </c>
      <c r="B1593" s="91" t="s">
        <v>984</v>
      </c>
      <c r="C1593" s="91" t="s">
        <v>4719</v>
      </c>
      <c r="D1593" s="91" t="s">
        <v>4720</v>
      </c>
      <c r="E1593" s="92">
        <v>1</v>
      </c>
      <c r="F1593" s="91" t="s">
        <v>1185</v>
      </c>
      <c r="H1593" s="3">
        <f>E1593+SUMIF('BR DTG ADW'!C:C,C1593,'BR DTG ADW'!E:E)</f>
        <v>1</v>
      </c>
    </row>
    <row r="1594" spans="1:8" ht="15.75" customHeight="1">
      <c r="A1594" s="91" t="s">
        <v>4721</v>
      </c>
      <c r="B1594" s="91" t="s">
        <v>984</v>
      </c>
      <c r="C1594" s="91" t="s">
        <v>4721</v>
      </c>
      <c r="D1594" s="91" t="s">
        <v>4722</v>
      </c>
      <c r="E1594" s="92">
        <v>1</v>
      </c>
      <c r="F1594" s="91" t="s">
        <v>1185</v>
      </c>
      <c r="H1594" s="3">
        <f>E1594+SUMIF('BR DTG ADW'!C:C,C1594,'BR DTG ADW'!E:E)</f>
        <v>1</v>
      </c>
    </row>
    <row r="1595" spans="1:8" ht="15.75" customHeight="1">
      <c r="A1595" s="91" t="s">
        <v>4723</v>
      </c>
      <c r="B1595" s="91" t="s">
        <v>888</v>
      </c>
      <c r="C1595" s="91" t="s">
        <v>4723</v>
      </c>
      <c r="D1595" s="91" t="s">
        <v>4724</v>
      </c>
      <c r="E1595" s="92">
        <v>0</v>
      </c>
      <c r="F1595" s="91" t="s">
        <v>1185</v>
      </c>
      <c r="H1595" s="3">
        <f>E1595+SUMIF('BR DTG ADW'!C:C,C1595,'BR DTG ADW'!E:E)</f>
        <v>0</v>
      </c>
    </row>
    <row r="1596" spans="1:8" ht="15.75" customHeight="1">
      <c r="A1596" s="91" t="s">
        <v>4727</v>
      </c>
      <c r="B1596" s="91" t="s">
        <v>876</v>
      </c>
      <c r="C1596" s="91" t="s">
        <v>4727</v>
      </c>
      <c r="D1596" s="91" t="s">
        <v>4728</v>
      </c>
      <c r="E1596" s="92">
        <v>0</v>
      </c>
      <c r="F1596" s="91" t="s">
        <v>1185</v>
      </c>
      <c r="H1596" s="3">
        <f>E1596+SUMIF('BR DTG ADW'!C:C,C1596,'BR DTG ADW'!E:E)</f>
        <v>0</v>
      </c>
    </row>
    <row r="1597" spans="1:8" ht="15.75" customHeight="1">
      <c r="A1597" s="91" t="s">
        <v>324</v>
      </c>
      <c r="B1597" s="91" t="s">
        <v>891</v>
      </c>
      <c r="C1597" s="91" t="s">
        <v>324</v>
      </c>
      <c r="D1597" s="91" t="s">
        <v>1103</v>
      </c>
      <c r="E1597" s="92">
        <v>26</v>
      </c>
      <c r="F1597" s="91" t="s">
        <v>1185</v>
      </c>
      <c r="H1597" s="3">
        <f>E1597+SUMIF('BR DTG ADW'!C:C,C1597,'BR DTG ADW'!E:E)</f>
        <v>26</v>
      </c>
    </row>
    <row r="1598" spans="1:8" ht="15.75" customHeight="1">
      <c r="A1598" s="91" t="s">
        <v>325</v>
      </c>
      <c r="B1598" s="91" t="s">
        <v>891</v>
      </c>
      <c r="C1598" s="91" t="s">
        <v>325</v>
      </c>
      <c r="D1598" s="91" t="s">
        <v>1104</v>
      </c>
      <c r="E1598" s="92">
        <v>3</v>
      </c>
      <c r="F1598" s="91" t="s">
        <v>1185</v>
      </c>
      <c r="H1598" s="3">
        <f>E1598+SUMIF('BR DTG ADW'!C:C,C1598,'BR DTG ADW'!E:E)</f>
        <v>3</v>
      </c>
    </row>
    <row r="1599" spans="1:8" ht="15.75" customHeight="1">
      <c r="A1599" s="91" t="s">
        <v>326</v>
      </c>
      <c r="B1599" s="91" t="s">
        <v>891</v>
      </c>
      <c r="C1599" s="91" t="s">
        <v>326</v>
      </c>
      <c r="D1599" s="91" t="s">
        <v>1105</v>
      </c>
      <c r="E1599" s="92">
        <v>12</v>
      </c>
      <c r="F1599" s="91" t="s">
        <v>1185</v>
      </c>
      <c r="H1599" s="3">
        <f>E1599+SUMIF('BR DTG ADW'!C:C,C1599,'BR DTG ADW'!E:E)</f>
        <v>12</v>
      </c>
    </row>
    <row r="1600" spans="1:8" ht="15.75" customHeight="1">
      <c r="A1600" s="91" t="s">
        <v>4729</v>
      </c>
      <c r="B1600" s="91" t="s">
        <v>876</v>
      </c>
      <c r="C1600" s="91" t="s">
        <v>4729</v>
      </c>
      <c r="D1600" s="91" t="s">
        <v>4730</v>
      </c>
      <c r="E1600" s="92">
        <v>0</v>
      </c>
      <c r="F1600" s="91" t="s">
        <v>1185</v>
      </c>
      <c r="H1600" s="3">
        <f>E1600+SUMIF('BR DTG ADW'!C:C,C1600,'BR DTG ADW'!E:E)</f>
        <v>0</v>
      </c>
    </row>
    <row r="1601" spans="1:8" ht="15.75" customHeight="1">
      <c r="A1601" s="91" t="s">
        <v>4731</v>
      </c>
      <c r="B1601" s="91" t="s">
        <v>876</v>
      </c>
      <c r="C1601" s="91" t="s">
        <v>4731</v>
      </c>
      <c r="D1601" s="91" t="s">
        <v>4732</v>
      </c>
      <c r="E1601" s="92">
        <v>0</v>
      </c>
      <c r="F1601" s="91" t="s">
        <v>1185</v>
      </c>
      <c r="H1601" s="3">
        <f>E1601+SUMIF('BR DTG ADW'!C:C,C1601,'BR DTG ADW'!E:E)</f>
        <v>0</v>
      </c>
    </row>
    <row r="1602" spans="1:8" ht="15.75" customHeight="1">
      <c r="A1602" s="91" t="s">
        <v>327</v>
      </c>
      <c r="B1602" s="91" t="s">
        <v>891</v>
      </c>
      <c r="C1602" s="91" t="s">
        <v>327</v>
      </c>
      <c r="D1602" s="91" t="s">
        <v>1106</v>
      </c>
      <c r="E1602" s="92">
        <v>18</v>
      </c>
      <c r="F1602" s="91" t="s">
        <v>1185</v>
      </c>
      <c r="H1602" s="3">
        <f>E1602+SUMIF('BR DTG ADW'!C:C,C1602,'BR DTG ADW'!E:E)</f>
        <v>18</v>
      </c>
    </row>
    <row r="1603" spans="1:8" ht="15.75" customHeight="1">
      <c r="A1603" s="91" t="s">
        <v>1637</v>
      </c>
      <c r="B1603" s="91" t="s">
        <v>876</v>
      </c>
      <c r="C1603" s="91" t="s">
        <v>1637</v>
      </c>
      <c r="D1603" s="91" t="s">
        <v>11116</v>
      </c>
      <c r="E1603" s="92">
        <v>0</v>
      </c>
      <c r="F1603" s="91" t="s">
        <v>1185</v>
      </c>
      <c r="H1603" s="3">
        <f>E1603+SUMIF('BR DTG ADW'!C:C,C1603,'BR DTG ADW'!E:E)</f>
        <v>0</v>
      </c>
    </row>
    <row r="1604" spans="1:8" ht="15.75" customHeight="1">
      <c r="A1604" s="91" t="s">
        <v>1107</v>
      </c>
      <c r="B1604" s="91" t="s">
        <v>876</v>
      </c>
      <c r="C1604" s="91" t="s">
        <v>1107</v>
      </c>
      <c r="D1604" s="91" t="s">
        <v>1108</v>
      </c>
      <c r="E1604" s="92">
        <v>0</v>
      </c>
      <c r="F1604" s="91" t="s">
        <v>1185</v>
      </c>
      <c r="H1604" s="3">
        <f>E1604+SUMIF('BR DTG ADW'!C:C,C1604,'BR DTG ADW'!E:E)</f>
        <v>0</v>
      </c>
    </row>
    <row r="1605" spans="1:8" ht="15.75" customHeight="1">
      <c r="A1605" s="91" t="s">
        <v>4737</v>
      </c>
      <c r="B1605" s="91" t="s">
        <v>881</v>
      </c>
      <c r="C1605" s="91" t="s">
        <v>4737</v>
      </c>
      <c r="D1605" s="91" t="s">
        <v>4738</v>
      </c>
      <c r="E1605" s="92">
        <v>0</v>
      </c>
      <c r="F1605" s="91" t="s">
        <v>330</v>
      </c>
      <c r="H1605" s="3">
        <f>E1605+SUMIF('BR DTG ADW'!C:C,C1605,'BR DTG ADW'!E:E)</f>
        <v>0</v>
      </c>
    </row>
    <row r="1606" spans="1:8" ht="15.75" customHeight="1">
      <c r="A1606" s="91" t="s">
        <v>4739</v>
      </c>
      <c r="B1606" s="91" t="s">
        <v>876</v>
      </c>
      <c r="C1606" s="91" t="s">
        <v>4739</v>
      </c>
      <c r="D1606" s="91" t="s">
        <v>4740</v>
      </c>
      <c r="E1606" s="92">
        <v>0</v>
      </c>
      <c r="F1606" s="91" t="s">
        <v>1185</v>
      </c>
      <c r="H1606" s="3">
        <f>E1606+SUMIF('BR DTG ADW'!C:C,C1606,'BR DTG ADW'!E:E)</f>
        <v>0</v>
      </c>
    </row>
    <row r="1607" spans="1:8" ht="15.75" customHeight="1">
      <c r="A1607" s="91" t="s">
        <v>1109</v>
      </c>
      <c r="B1607" s="91" t="s">
        <v>876</v>
      </c>
      <c r="C1607" s="91" t="s">
        <v>1109</v>
      </c>
      <c r="D1607" s="91" t="s">
        <v>1110</v>
      </c>
      <c r="E1607" s="92">
        <v>0</v>
      </c>
      <c r="F1607" s="91" t="s">
        <v>1185</v>
      </c>
      <c r="H1607" s="3">
        <f>E1607+SUMIF('BR DTG ADW'!C:C,C1607,'BR DTG ADW'!E:E)</f>
        <v>0</v>
      </c>
    </row>
    <row r="1608" spans="1:8" ht="15.75" customHeight="1">
      <c r="A1608" s="91" t="s">
        <v>1638</v>
      </c>
      <c r="B1608" s="91" t="s">
        <v>876</v>
      </c>
      <c r="C1608" s="91" t="s">
        <v>1638</v>
      </c>
      <c r="D1608" s="91" t="s">
        <v>11117</v>
      </c>
      <c r="E1608" s="92">
        <v>0</v>
      </c>
      <c r="F1608" s="91" t="s">
        <v>1185</v>
      </c>
      <c r="H1608" s="3">
        <f>E1608+SUMIF('BR DTG ADW'!C:C,C1608,'BR DTG ADW'!E:E)</f>
        <v>0</v>
      </c>
    </row>
    <row r="1609" spans="1:8" ht="15.75" customHeight="1">
      <c r="A1609" s="91" t="s">
        <v>4743</v>
      </c>
      <c r="B1609" s="91" t="s">
        <v>881</v>
      </c>
      <c r="C1609" s="91" t="s">
        <v>4743</v>
      </c>
      <c r="D1609" s="91" t="s">
        <v>4744</v>
      </c>
      <c r="E1609" s="92">
        <v>0</v>
      </c>
      <c r="F1609" s="91" t="s">
        <v>1185</v>
      </c>
      <c r="H1609" s="3">
        <f>E1609+SUMIF('BR DTG ADW'!C:C,C1609,'BR DTG ADW'!E:E)</f>
        <v>0</v>
      </c>
    </row>
    <row r="1610" spans="1:8" ht="15.75" customHeight="1">
      <c r="A1610" s="91" t="s">
        <v>4745</v>
      </c>
      <c r="B1610" s="91" t="s">
        <v>876</v>
      </c>
      <c r="C1610" s="91" t="s">
        <v>4745</v>
      </c>
      <c r="D1610" s="91" t="s">
        <v>1111</v>
      </c>
      <c r="E1610" s="92">
        <v>0</v>
      </c>
      <c r="F1610" s="91" t="s">
        <v>1185</v>
      </c>
      <c r="H1610" s="3">
        <f>E1610+SUMIF('BR DTG ADW'!C:C,C1610,'BR DTG ADW'!E:E)</f>
        <v>0</v>
      </c>
    </row>
    <row r="1611" spans="1:8" ht="15.75" customHeight="1">
      <c r="A1611" s="91" t="s">
        <v>328</v>
      </c>
      <c r="B1611" s="91" t="s">
        <v>881</v>
      </c>
      <c r="C1611" s="91" t="s">
        <v>328</v>
      </c>
      <c r="D1611" s="91" t="s">
        <v>1111</v>
      </c>
      <c r="E1611" s="92">
        <v>8</v>
      </c>
      <c r="F1611" s="91" t="s">
        <v>1185</v>
      </c>
      <c r="H1611" s="3">
        <f>E1611+SUMIF('BR DTG ADW'!C:C,C1611,'BR DTG ADW'!E:E)</f>
        <v>8</v>
      </c>
    </row>
    <row r="1612" spans="1:8" ht="15.75" customHeight="1">
      <c r="A1612" s="91" t="s">
        <v>11118</v>
      </c>
      <c r="B1612" s="91" t="s">
        <v>876</v>
      </c>
      <c r="C1612" s="91" t="s">
        <v>11118</v>
      </c>
      <c r="D1612" s="91" t="s">
        <v>11119</v>
      </c>
      <c r="E1612" s="92">
        <v>0</v>
      </c>
      <c r="F1612" s="91" t="s">
        <v>1185</v>
      </c>
      <c r="H1612" s="3">
        <f>E1612+SUMIF('BR DTG ADW'!C:C,C1612,'BR DTG ADW'!E:E)</f>
        <v>0</v>
      </c>
    </row>
    <row r="1613" spans="1:8" ht="15.75" customHeight="1">
      <c r="A1613" s="91" t="s">
        <v>4746</v>
      </c>
      <c r="B1613" s="91" t="s">
        <v>881</v>
      </c>
      <c r="C1613" s="91" t="s">
        <v>4746</v>
      </c>
      <c r="D1613" s="91" t="s">
        <v>4747</v>
      </c>
      <c r="E1613" s="92">
        <v>1</v>
      </c>
      <c r="F1613" s="91" t="s">
        <v>1185</v>
      </c>
      <c r="H1613" s="3">
        <f>E1613+SUMIF('BR DTG ADW'!C:C,C1613,'BR DTG ADW'!E:E)</f>
        <v>1</v>
      </c>
    </row>
    <row r="1614" spans="1:8" ht="15.75" customHeight="1">
      <c r="A1614" s="91" t="s">
        <v>4748</v>
      </c>
      <c r="B1614" s="91" t="s">
        <v>876</v>
      </c>
      <c r="C1614" s="91" t="s">
        <v>4748</v>
      </c>
      <c r="D1614" s="91" t="s">
        <v>4749</v>
      </c>
      <c r="E1614" s="92">
        <v>0</v>
      </c>
      <c r="F1614" s="91" t="s">
        <v>1185</v>
      </c>
      <c r="H1614" s="3">
        <f>E1614+SUMIF('BR DTG ADW'!C:C,C1614,'BR DTG ADW'!E:E)</f>
        <v>0</v>
      </c>
    </row>
    <row r="1615" spans="1:8" ht="15.75" customHeight="1">
      <c r="A1615" s="91" t="s">
        <v>4750</v>
      </c>
      <c r="B1615" s="91" t="s">
        <v>876</v>
      </c>
      <c r="C1615" s="91" t="s">
        <v>4750</v>
      </c>
      <c r="D1615" s="91" t="s">
        <v>1112</v>
      </c>
      <c r="E1615" s="92">
        <v>0</v>
      </c>
      <c r="F1615" s="91" t="s">
        <v>1185</v>
      </c>
      <c r="H1615" s="3">
        <f>E1615+SUMIF('BR DTG ADW'!C:C,C1615,'BR DTG ADW'!E:E)</f>
        <v>0</v>
      </c>
    </row>
    <row r="1616" spans="1:8" ht="15.75" customHeight="1">
      <c r="A1616" s="91" t="s">
        <v>837</v>
      </c>
      <c r="B1616" s="91" t="s">
        <v>876</v>
      </c>
      <c r="C1616" s="91" t="s">
        <v>837</v>
      </c>
      <c r="D1616" s="91" t="s">
        <v>838</v>
      </c>
      <c r="E1616" s="92">
        <v>0</v>
      </c>
      <c r="F1616" s="91" t="s">
        <v>1185</v>
      </c>
      <c r="H1616" s="3">
        <f>E1616+SUMIF('BR DTG ADW'!C:C,C1616,'BR DTG ADW'!E:E)</f>
        <v>0</v>
      </c>
    </row>
    <row r="1617" spans="1:8" ht="15.75" customHeight="1">
      <c r="A1617" s="91" t="s">
        <v>9298</v>
      </c>
      <c r="B1617" s="91" t="s">
        <v>881</v>
      </c>
      <c r="C1617" s="91" t="s">
        <v>9298</v>
      </c>
      <c r="D1617" s="91" t="s">
        <v>838</v>
      </c>
      <c r="E1617" s="92">
        <v>0</v>
      </c>
      <c r="F1617" s="91" t="s">
        <v>1185</v>
      </c>
      <c r="H1617" s="3">
        <f>E1617+SUMIF('BR DTG ADW'!C:C,C1617,'BR DTG ADW'!E:E)</f>
        <v>0</v>
      </c>
    </row>
    <row r="1618" spans="1:8" ht="15.75" customHeight="1">
      <c r="A1618" s="91" t="s">
        <v>329</v>
      </c>
      <c r="B1618" s="91" t="s">
        <v>881</v>
      </c>
      <c r="C1618" s="91" t="s">
        <v>329</v>
      </c>
      <c r="D1618" s="91" t="s">
        <v>1113</v>
      </c>
      <c r="E1618" s="92">
        <v>2</v>
      </c>
      <c r="F1618" s="91" t="s">
        <v>1185</v>
      </c>
      <c r="H1618" s="3">
        <f>E1618+SUMIF('BR DTG ADW'!C:C,C1618,'BR DTG ADW'!E:E)</f>
        <v>2</v>
      </c>
    </row>
    <row r="1619" spans="1:8" ht="15.75" customHeight="1">
      <c r="A1619" s="91" t="s">
        <v>330</v>
      </c>
      <c r="B1619" s="91" t="s">
        <v>881</v>
      </c>
      <c r="C1619" s="91" t="s">
        <v>330</v>
      </c>
      <c r="D1619" s="91" t="s">
        <v>1112</v>
      </c>
      <c r="E1619" s="92">
        <v>1</v>
      </c>
      <c r="F1619" s="91" t="s">
        <v>330</v>
      </c>
      <c r="H1619" s="3">
        <f>E1619+SUMIF('BR DTG ADW'!C:C,C1619,'BR DTG ADW'!E:E)</f>
        <v>1</v>
      </c>
    </row>
    <row r="1620" spans="1:8" ht="15.75" customHeight="1">
      <c r="A1620" s="91" t="s">
        <v>1702</v>
      </c>
      <c r="B1620" s="91" t="s">
        <v>881</v>
      </c>
      <c r="C1620" s="91" t="s">
        <v>1702</v>
      </c>
      <c r="D1620" s="91" t="s">
        <v>1114</v>
      </c>
      <c r="E1620" s="92">
        <v>0</v>
      </c>
      <c r="F1620" s="91" t="s">
        <v>1185</v>
      </c>
      <c r="H1620" s="3">
        <f>E1620+SUMIF('BR DTG ADW'!C:C,C1620,'BR DTG ADW'!E:E)</f>
        <v>0</v>
      </c>
    </row>
    <row r="1621" spans="1:8" ht="15.75" customHeight="1">
      <c r="A1621" s="91" t="s">
        <v>331</v>
      </c>
      <c r="B1621" s="91" t="s">
        <v>881</v>
      </c>
      <c r="C1621" s="91" t="s">
        <v>331</v>
      </c>
      <c r="D1621" s="91" t="s">
        <v>1114</v>
      </c>
      <c r="E1621" s="92">
        <v>0</v>
      </c>
      <c r="F1621" s="91" t="s">
        <v>1185</v>
      </c>
      <c r="H1621" s="3">
        <f>E1621+SUMIF('BR DTG ADW'!C:C,C1621,'BR DTG ADW'!E:E)</f>
        <v>0</v>
      </c>
    </row>
    <row r="1622" spans="1:8" ht="15.75" customHeight="1">
      <c r="A1622" s="91" t="s">
        <v>4751</v>
      </c>
      <c r="B1622" s="91" t="s">
        <v>876</v>
      </c>
      <c r="C1622" s="91" t="s">
        <v>4751</v>
      </c>
      <c r="D1622" s="91" t="s">
        <v>4752</v>
      </c>
      <c r="E1622" s="92">
        <v>0</v>
      </c>
      <c r="F1622" s="91" t="s">
        <v>1185</v>
      </c>
      <c r="H1622" s="3">
        <f>E1622+SUMIF('BR DTG ADW'!C:C,C1622,'BR DTG ADW'!E:E)</f>
        <v>0</v>
      </c>
    </row>
    <row r="1623" spans="1:8" ht="15.75" customHeight="1">
      <c r="A1623" s="91" t="s">
        <v>332</v>
      </c>
      <c r="B1623" s="91" t="s">
        <v>898</v>
      </c>
      <c r="C1623" s="91" t="s">
        <v>332</v>
      </c>
      <c r="D1623" s="91" t="s">
        <v>1115</v>
      </c>
      <c r="E1623" s="92">
        <v>0</v>
      </c>
      <c r="F1623" s="91" t="s">
        <v>1185</v>
      </c>
      <c r="H1623" s="3">
        <f>E1623+SUMIF('BR DTG ADW'!C:C,C1623,'BR DTG ADW'!E:E)</f>
        <v>0</v>
      </c>
    </row>
    <row r="1624" spans="1:8" ht="15.75" customHeight="1">
      <c r="A1624" s="91" t="s">
        <v>333</v>
      </c>
      <c r="B1624" s="91" t="s">
        <v>898</v>
      </c>
      <c r="C1624" s="91" t="s">
        <v>333</v>
      </c>
      <c r="D1624" s="91" t="s">
        <v>1704</v>
      </c>
      <c r="E1624" s="92">
        <v>2</v>
      </c>
      <c r="F1624" s="91" t="s">
        <v>1185</v>
      </c>
      <c r="H1624" s="3">
        <f>E1624+SUMIF('BR DTG ADW'!C:C,C1624,'BR DTG ADW'!E:E)</f>
        <v>2</v>
      </c>
    </row>
    <row r="1625" spans="1:8" ht="15.75" customHeight="1">
      <c r="A1625" s="91" t="s">
        <v>1116</v>
      </c>
      <c r="B1625" s="91" t="s">
        <v>898</v>
      </c>
      <c r="C1625" s="91" t="s">
        <v>1116</v>
      </c>
      <c r="D1625" s="91" t="s">
        <v>1117</v>
      </c>
      <c r="E1625" s="92">
        <v>1</v>
      </c>
      <c r="F1625" s="91" t="s">
        <v>1116</v>
      </c>
      <c r="H1625" s="3">
        <f>E1625+SUMIF('BR DTG ADW'!C:C,C1625,'BR DTG ADW'!E:E)</f>
        <v>1</v>
      </c>
    </row>
    <row r="1626" spans="1:8" ht="15.75" customHeight="1">
      <c r="A1626" s="91" t="s">
        <v>334</v>
      </c>
      <c r="B1626" s="91" t="s">
        <v>898</v>
      </c>
      <c r="C1626" s="91" t="s">
        <v>334</v>
      </c>
      <c r="D1626" s="91" t="s">
        <v>1118</v>
      </c>
      <c r="E1626" s="92">
        <v>1</v>
      </c>
      <c r="F1626" s="91" t="s">
        <v>1185</v>
      </c>
      <c r="H1626" s="3">
        <f>E1626+SUMIF('BR DTG ADW'!C:C,C1626,'BR DTG ADW'!E:E)</f>
        <v>1</v>
      </c>
    </row>
    <row r="1627" spans="1:8" ht="15.75" customHeight="1">
      <c r="A1627" s="91" t="s">
        <v>335</v>
      </c>
      <c r="B1627" s="91" t="s">
        <v>898</v>
      </c>
      <c r="C1627" s="91" t="s">
        <v>335</v>
      </c>
      <c r="D1627" s="91" t="s">
        <v>1117</v>
      </c>
      <c r="E1627" s="92">
        <v>1</v>
      </c>
      <c r="F1627" s="91" t="s">
        <v>1116</v>
      </c>
      <c r="H1627" s="3">
        <f>E1627+SUMIF('BR DTG ADW'!C:C,C1627,'BR DTG ADW'!E:E)</f>
        <v>1</v>
      </c>
    </row>
    <row r="1628" spans="1:8" ht="15.75" customHeight="1">
      <c r="A1628" s="91" t="s">
        <v>4754</v>
      </c>
      <c r="B1628" s="91" t="s">
        <v>898</v>
      </c>
      <c r="C1628" s="91" t="s">
        <v>4754</v>
      </c>
      <c r="D1628" s="91" t="s">
        <v>4755</v>
      </c>
      <c r="E1628" s="92">
        <v>2</v>
      </c>
      <c r="F1628" s="91" t="s">
        <v>1185</v>
      </c>
      <c r="H1628" s="3">
        <f>E1628+SUMIF('BR DTG ADW'!C:C,C1628,'BR DTG ADW'!E:E)</f>
        <v>2</v>
      </c>
    </row>
    <row r="1629" spans="1:8" ht="15.75" customHeight="1">
      <c r="A1629" s="91" t="s">
        <v>4756</v>
      </c>
      <c r="B1629" s="91" t="s">
        <v>876</v>
      </c>
      <c r="C1629" s="91" t="s">
        <v>4756</v>
      </c>
      <c r="D1629" s="91" t="s">
        <v>4757</v>
      </c>
      <c r="E1629" s="92">
        <v>0</v>
      </c>
      <c r="F1629" s="91" t="s">
        <v>1185</v>
      </c>
      <c r="H1629" s="3">
        <f>E1629+SUMIF('BR DTG ADW'!C:C,C1629,'BR DTG ADW'!E:E)</f>
        <v>0</v>
      </c>
    </row>
    <row r="1630" spans="1:8" ht="15.75" customHeight="1">
      <c r="A1630" s="91" t="s">
        <v>4758</v>
      </c>
      <c r="B1630" s="91" t="s">
        <v>876</v>
      </c>
      <c r="C1630" s="91" t="s">
        <v>4758</v>
      </c>
      <c r="D1630" s="91" t="s">
        <v>4759</v>
      </c>
      <c r="E1630" s="92">
        <v>0</v>
      </c>
      <c r="F1630" s="91" t="s">
        <v>1185</v>
      </c>
      <c r="H1630" s="3">
        <f>E1630+SUMIF('BR DTG ADW'!C:C,C1630,'BR DTG ADW'!E:E)</f>
        <v>0</v>
      </c>
    </row>
    <row r="1631" spans="1:8" ht="15.75" customHeight="1">
      <c r="A1631" s="91" t="s">
        <v>336</v>
      </c>
      <c r="B1631" s="91" t="s">
        <v>898</v>
      </c>
      <c r="C1631" s="91" t="s">
        <v>336</v>
      </c>
      <c r="D1631" s="91" t="s">
        <v>1119</v>
      </c>
      <c r="E1631" s="92">
        <v>9</v>
      </c>
      <c r="F1631" s="91" t="s">
        <v>1185</v>
      </c>
      <c r="H1631" s="3">
        <f>E1631+SUMIF('BR DTG ADW'!C:C,C1631,'BR DTG ADW'!E:E)</f>
        <v>9</v>
      </c>
    </row>
    <row r="1632" spans="1:8" ht="15.75" customHeight="1">
      <c r="A1632" s="91" t="s">
        <v>337</v>
      </c>
      <c r="B1632" s="91" t="s">
        <v>898</v>
      </c>
      <c r="C1632" s="91" t="s">
        <v>337</v>
      </c>
      <c r="D1632" s="91" t="s">
        <v>1120</v>
      </c>
      <c r="E1632" s="92">
        <v>0</v>
      </c>
      <c r="F1632" s="91" t="s">
        <v>337</v>
      </c>
      <c r="H1632" s="3">
        <f>E1632+SUMIF('BR DTG ADW'!C:C,C1632,'BR DTG ADW'!E:E)</f>
        <v>0</v>
      </c>
    </row>
    <row r="1633" spans="1:8" ht="15.75" customHeight="1">
      <c r="A1633" s="91" t="s">
        <v>4760</v>
      </c>
      <c r="B1633" s="91" t="s">
        <v>876</v>
      </c>
      <c r="C1633" s="91" t="s">
        <v>4760</v>
      </c>
      <c r="D1633" s="91" t="s">
        <v>11120</v>
      </c>
      <c r="E1633" s="92">
        <v>0</v>
      </c>
      <c r="F1633" s="91" t="s">
        <v>1185</v>
      </c>
      <c r="H1633" s="3">
        <f>E1633+SUMIF('BR DTG ADW'!C:C,C1633,'BR DTG ADW'!E:E)</f>
        <v>0</v>
      </c>
    </row>
    <row r="1634" spans="1:8" ht="15.75" customHeight="1">
      <c r="A1634" s="91" t="s">
        <v>338</v>
      </c>
      <c r="B1634" s="91" t="s">
        <v>898</v>
      </c>
      <c r="C1634" s="91" t="s">
        <v>338</v>
      </c>
      <c r="D1634" s="91" t="s">
        <v>1121</v>
      </c>
      <c r="E1634" s="92">
        <v>8</v>
      </c>
      <c r="F1634" s="91" t="s">
        <v>1185</v>
      </c>
      <c r="H1634" s="3">
        <f>E1634+SUMIF('BR DTG ADW'!C:C,C1634,'BR DTG ADW'!E:E)</f>
        <v>8</v>
      </c>
    </row>
    <row r="1635" spans="1:8" ht="15.75" customHeight="1">
      <c r="A1635" s="91" t="s">
        <v>339</v>
      </c>
      <c r="B1635" s="91" t="s">
        <v>898</v>
      </c>
      <c r="C1635" s="91" t="s">
        <v>339</v>
      </c>
      <c r="D1635" s="91" t="s">
        <v>1122</v>
      </c>
      <c r="E1635" s="92">
        <v>24</v>
      </c>
      <c r="F1635" s="91" t="s">
        <v>337</v>
      </c>
      <c r="H1635" s="3">
        <f>E1635+SUMIF('BR DTG ADW'!C:C,C1635,'BR DTG ADW'!E:E)</f>
        <v>24</v>
      </c>
    </row>
    <row r="1636" spans="1:8" ht="15.75" customHeight="1">
      <c r="A1636" s="91" t="s">
        <v>340</v>
      </c>
      <c r="B1636" s="91" t="s">
        <v>898</v>
      </c>
      <c r="C1636" s="91" t="s">
        <v>340</v>
      </c>
      <c r="D1636" s="91" t="s">
        <v>1123</v>
      </c>
      <c r="E1636" s="92">
        <v>2</v>
      </c>
      <c r="F1636" s="91" t="s">
        <v>340</v>
      </c>
      <c r="H1636" s="3">
        <f>E1636+SUMIF('BR DTG ADW'!C:C,C1636,'BR DTG ADW'!E:E)</f>
        <v>2</v>
      </c>
    </row>
    <row r="1637" spans="1:8" ht="15.75" customHeight="1">
      <c r="A1637" s="91" t="s">
        <v>4764</v>
      </c>
      <c r="B1637" s="91" t="s">
        <v>898</v>
      </c>
      <c r="C1637" s="91" t="s">
        <v>4764</v>
      </c>
      <c r="D1637" s="91" t="s">
        <v>1123</v>
      </c>
      <c r="E1637" s="92">
        <v>0</v>
      </c>
      <c r="F1637" s="91" t="s">
        <v>340</v>
      </c>
      <c r="H1637" s="3">
        <f>E1637+SUMIF('BR DTG ADW'!C:C,C1637,'BR DTG ADW'!E:E)</f>
        <v>0</v>
      </c>
    </row>
    <row r="1638" spans="1:8" ht="15.75" customHeight="1">
      <c r="A1638" s="91" t="s">
        <v>341</v>
      </c>
      <c r="B1638" s="91" t="s">
        <v>898</v>
      </c>
      <c r="C1638" s="91" t="s">
        <v>341</v>
      </c>
      <c r="D1638" s="91" t="s">
        <v>1124</v>
      </c>
      <c r="E1638" s="92">
        <v>1</v>
      </c>
      <c r="F1638" s="91" t="s">
        <v>1185</v>
      </c>
      <c r="H1638" s="3">
        <f>E1638+SUMIF('BR DTG ADW'!C:C,C1638,'BR DTG ADW'!E:E)</f>
        <v>1</v>
      </c>
    </row>
    <row r="1639" spans="1:8" ht="15.75" customHeight="1">
      <c r="A1639" s="91" t="s">
        <v>4765</v>
      </c>
      <c r="B1639" s="91" t="s">
        <v>898</v>
      </c>
      <c r="C1639" s="91" t="s">
        <v>4765</v>
      </c>
      <c r="D1639" s="91" t="s">
        <v>4766</v>
      </c>
      <c r="E1639" s="92">
        <v>1</v>
      </c>
      <c r="F1639" s="91" t="s">
        <v>1185</v>
      </c>
      <c r="H1639" s="3">
        <f>E1639+SUMIF('BR DTG ADW'!C:C,C1639,'BR DTG ADW'!E:E)</f>
        <v>1</v>
      </c>
    </row>
    <row r="1640" spans="1:8" ht="15.75" customHeight="1">
      <c r="A1640" s="91" t="s">
        <v>4767</v>
      </c>
      <c r="B1640" s="91" t="s">
        <v>876</v>
      </c>
      <c r="C1640" s="91" t="s">
        <v>4767</v>
      </c>
      <c r="D1640" s="91" t="s">
        <v>4768</v>
      </c>
      <c r="E1640" s="92">
        <v>0</v>
      </c>
      <c r="F1640" s="91" t="s">
        <v>1185</v>
      </c>
      <c r="H1640" s="3">
        <f>E1640+SUMIF('BR DTG ADW'!C:C,C1640,'BR DTG ADW'!E:E)</f>
        <v>0</v>
      </c>
    </row>
    <row r="1641" spans="1:8" ht="15.75" customHeight="1">
      <c r="A1641" s="91" t="s">
        <v>342</v>
      </c>
      <c r="B1641" s="91" t="s">
        <v>898</v>
      </c>
      <c r="C1641" s="91" t="s">
        <v>342</v>
      </c>
      <c r="D1641" s="91" t="s">
        <v>1125</v>
      </c>
      <c r="E1641" s="92">
        <v>5</v>
      </c>
      <c r="F1641" s="91" t="s">
        <v>342</v>
      </c>
      <c r="H1641" s="3">
        <f>E1641+SUMIF('BR DTG ADW'!C:C,C1641,'BR DTG ADW'!E:E)</f>
        <v>5</v>
      </c>
    </row>
    <row r="1642" spans="1:8" ht="15.75" customHeight="1">
      <c r="A1642" s="91" t="s">
        <v>1846</v>
      </c>
      <c r="B1642" s="91" t="s">
        <v>898</v>
      </c>
      <c r="C1642" s="91" t="s">
        <v>1846</v>
      </c>
      <c r="D1642" s="91" t="s">
        <v>1847</v>
      </c>
      <c r="E1642" s="92">
        <v>0</v>
      </c>
      <c r="F1642" s="91" t="s">
        <v>1846</v>
      </c>
      <c r="H1642" s="3">
        <f>E1642+SUMIF('BR DTG ADW'!C:C,C1642,'BR DTG ADW'!E:E)</f>
        <v>0</v>
      </c>
    </row>
    <row r="1643" spans="1:8" ht="15.75" customHeight="1">
      <c r="A1643" s="91" t="s">
        <v>1848</v>
      </c>
      <c r="B1643" s="91" t="s">
        <v>898</v>
      </c>
      <c r="C1643" s="91" t="s">
        <v>1848</v>
      </c>
      <c r="D1643" s="91" t="s">
        <v>1849</v>
      </c>
      <c r="E1643" s="92">
        <v>2</v>
      </c>
      <c r="F1643" s="91" t="s">
        <v>1185</v>
      </c>
      <c r="H1643" s="3">
        <f>E1643+SUMIF('BR DTG ADW'!C:C,C1643,'BR DTG ADW'!E:E)</f>
        <v>2</v>
      </c>
    </row>
    <row r="1644" spans="1:8" ht="15.75" customHeight="1">
      <c r="A1644" s="91" t="s">
        <v>4769</v>
      </c>
      <c r="B1644" s="91" t="s">
        <v>898</v>
      </c>
      <c r="C1644" s="91" t="s">
        <v>4769</v>
      </c>
      <c r="D1644" s="91" t="s">
        <v>4770</v>
      </c>
      <c r="E1644" s="92">
        <v>1</v>
      </c>
      <c r="F1644" s="91" t="s">
        <v>1846</v>
      </c>
      <c r="H1644" s="3">
        <f>E1644+SUMIF('BR DTG ADW'!C:C,C1644,'BR DTG ADW'!E:E)</f>
        <v>1</v>
      </c>
    </row>
    <row r="1645" spans="1:8" ht="15.75" customHeight="1">
      <c r="A1645" s="91" t="s">
        <v>343</v>
      </c>
      <c r="B1645" s="91" t="s">
        <v>898</v>
      </c>
      <c r="C1645" s="91" t="s">
        <v>343</v>
      </c>
      <c r="D1645" s="91" t="s">
        <v>694</v>
      </c>
      <c r="E1645" s="92">
        <v>1</v>
      </c>
      <c r="F1645" s="91" t="s">
        <v>1185</v>
      </c>
      <c r="H1645" s="3">
        <f>E1645+SUMIF('BR DTG ADW'!C:C,C1645,'BR DTG ADW'!E:E)</f>
        <v>1</v>
      </c>
    </row>
    <row r="1646" spans="1:8" ht="15.75" customHeight="1">
      <c r="A1646" s="91" t="s">
        <v>9301</v>
      </c>
      <c r="B1646" s="91" t="s">
        <v>876</v>
      </c>
      <c r="C1646" s="91" t="s">
        <v>9301</v>
      </c>
      <c r="D1646" s="91" t="s">
        <v>9302</v>
      </c>
      <c r="E1646" s="92">
        <v>0</v>
      </c>
      <c r="F1646" s="91" t="s">
        <v>1185</v>
      </c>
      <c r="H1646" s="3">
        <f>E1646+SUMIF('BR DTG ADW'!C:C,C1646,'BR DTG ADW'!E:E)</f>
        <v>0</v>
      </c>
    </row>
    <row r="1647" spans="1:8" ht="15.75" customHeight="1">
      <c r="A1647" s="91" t="s">
        <v>2022</v>
      </c>
      <c r="B1647" s="91" t="s">
        <v>898</v>
      </c>
      <c r="C1647" s="91" t="s">
        <v>2022</v>
      </c>
      <c r="D1647" s="91" t="s">
        <v>2023</v>
      </c>
      <c r="E1647" s="92">
        <v>1</v>
      </c>
      <c r="F1647" s="91" t="s">
        <v>344</v>
      </c>
      <c r="H1647" s="3">
        <f>E1647+SUMIF('BR DTG ADW'!C:C,C1647,'BR DTG ADW'!E:E)</f>
        <v>1</v>
      </c>
    </row>
    <row r="1648" spans="1:8" ht="15.75" customHeight="1">
      <c r="A1648" s="91" t="s">
        <v>344</v>
      </c>
      <c r="B1648" s="91" t="s">
        <v>898</v>
      </c>
      <c r="C1648" s="91" t="s">
        <v>344</v>
      </c>
      <c r="D1648" s="91" t="s">
        <v>1126</v>
      </c>
      <c r="E1648" s="92">
        <v>4</v>
      </c>
      <c r="F1648" s="91" t="s">
        <v>344</v>
      </c>
      <c r="H1648" s="3">
        <f>E1648+SUMIF('BR DTG ADW'!C:C,C1648,'BR DTG ADW'!E:E)</f>
        <v>4</v>
      </c>
    </row>
    <row r="1649" spans="1:8" ht="15.75" customHeight="1">
      <c r="A1649" s="91" t="s">
        <v>4775</v>
      </c>
      <c r="B1649" s="91" t="s">
        <v>898</v>
      </c>
      <c r="C1649" s="91" t="s">
        <v>4775</v>
      </c>
      <c r="D1649" s="91" t="s">
        <v>11121</v>
      </c>
      <c r="E1649" s="92">
        <v>0</v>
      </c>
      <c r="F1649" s="91" t="s">
        <v>345</v>
      </c>
      <c r="H1649" s="3">
        <f>E1649+SUMIF('BR DTG ADW'!C:C,C1649,'BR DTG ADW'!E:E)</f>
        <v>0</v>
      </c>
    </row>
    <row r="1650" spans="1:8" ht="15.75" customHeight="1">
      <c r="A1650" s="91" t="s">
        <v>345</v>
      </c>
      <c r="B1650" s="91" t="s">
        <v>898</v>
      </c>
      <c r="C1650" s="91" t="s">
        <v>345</v>
      </c>
      <c r="D1650" s="91" t="s">
        <v>1127</v>
      </c>
      <c r="E1650" s="92">
        <v>10</v>
      </c>
      <c r="F1650" s="91" t="s">
        <v>345</v>
      </c>
      <c r="H1650" s="3">
        <f>E1650+SUMIF('BR DTG ADW'!C:C,C1650,'BR DTG ADW'!E:E)</f>
        <v>10</v>
      </c>
    </row>
    <row r="1651" spans="1:8" ht="15.75" customHeight="1">
      <c r="A1651" s="91" t="s">
        <v>4777</v>
      </c>
      <c r="B1651" s="91" t="s">
        <v>876</v>
      </c>
      <c r="C1651" s="91" t="s">
        <v>4777</v>
      </c>
      <c r="D1651" s="91" t="s">
        <v>4778</v>
      </c>
      <c r="E1651" s="92">
        <v>0</v>
      </c>
      <c r="F1651" s="91" t="s">
        <v>1185</v>
      </c>
      <c r="H1651" s="3">
        <f>E1651+SUMIF('BR DTG ADW'!C:C,C1651,'BR DTG ADW'!E:E)</f>
        <v>0</v>
      </c>
    </row>
    <row r="1652" spans="1:8" ht="15.75" customHeight="1">
      <c r="A1652" s="91" t="s">
        <v>4779</v>
      </c>
      <c r="B1652" s="91" t="s">
        <v>876</v>
      </c>
      <c r="C1652" s="91" t="s">
        <v>4779</v>
      </c>
      <c r="D1652" s="91" t="s">
        <v>4780</v>
      </c>
      <c r="E1652" s="92">
        <v>0</v>
      </c>
      <c r="F1652" s="91" t="s">
        <v>1185</v>
      </c>
      <c r="H1652" s="3">
        <f>E1652+SUMIF('BR DTG ADW'!C:C,C1652,'BR DTG ADW'!E:E)</f>
        <v>0</v>
      </c>
    </row>
    <row r="1653" spans="1:8" ht="15.75" customHeight="1">
      <c r="A1653" s="91" t="s">
        <v>4781</v>
      </c>
      <c r="B1653" s="91" t="s">
        <v>876</v>
      </c>
      <c r="C1653" s="91" t="s">
        <v>4781</v>
      </c>
      <c r="D1653" s="91" t="s">
        <v>1058</v>
      </c>
      <c r="E1653" s="92">
        <v>0</v>
      </c>
      <c r="F1653" s="91" t="s">
        <v>1185</v>
      </c>
      <c r="H1653" s="3">
        <f>E1653+SUMIF('BR DTG ADW'!C:C,C1653,'BR DTG ADW'!E:E)</f>
        <v>0</v>
      </c>
    </row>
    <row r="1654" spans="1:8" ht="15.75" customHeight="1">
      <c r="A1654" s="91" t="s">
        <v>4782</v>
      </c>
      <c r="B1654" s="91" t="s">
        <v>876</v>
      </c>
      <c r="C1654" s="91" t="s">
        <v>4782</v>
      </c>
      <c r="D1654" s="91" t="s">
        <v>1125</v>
      </c>
      <c r="E1654" s="92">
        <v>0</v>
      </c>
      <c r="F1654" s="91" t="s">
        <v>342</v>
      </c>
      <c r="H1654" s="3">
        <f>E1654+SUMIF('BR DTG ADW'!C:C,C1654,'BR DTG ADW'!E:E)</f>
        <v>0</v>
      </c>
    </row>
    <row r="1655" spans="1:8" ht="15.75" customHeight="1">
      <c r="A1655" s="91" t="s">
        <v>4783</v>
      </c>
      <c r="B1655" s="91" t="s">
        <v>898</v>
      </c>
      <c r="C1655" s="91" t="s">
        <v>4783</v>
      </c>
      <c r="D1655" s="91" t="s">
        <v>4784</v>
      </c>
      <c r="E1655" s="92">
        <v>1</v>
      </c>
      <c r="F1655" s="91" t="s">
        <v>1185</v>
      </c>
      <c r="H1655" s="3">
        <f>E1655+SUMIF('BR DTG ADW'!C:C,C1655,'BR DTG ADW'!E:E)</f>
        <v>1</v>
      </c>
    </row>
    <row r="1656" spans="1:8" ht="15.75" customHeight="1">
      <c r="A1656" s="91" t="s">
        <v>4785</v>
      </c>
      <c r="B1656" s="91" t="s">
        <v>876</v>
      </c>
      <c r="C1656" s="91" t="s">
        <v>4785</v>
      </c>
      <c r="D1656" s="91" t="s">
        <v>4786</v>
      </c>
      <c r="E1656" s="92">
        <v>0</v>
      </c>
      <c r="F1656" s="91" t="s">
        <v>1185</v>
      </c>
      <c r="H1656" s="3">
        <f>E1656+SUMIF('BR DTG ADW'!C:C,C1656,'BR DTG ADW'!E:E)</f>
        <v>0</v>
      </c>
    </row>
    <row r="1657" spans="1:8" ht="15.75" customHeight="1">
      <c r="A1657" s="91" t="s">
        <v>9305</v>
      </c>
      <c r="B1657" s="91" t="s">
        <v>898</v>
      </c>
      <c r="C1657" s="91" t="s">
        <v>9305</v>
      </c>
      <c r="D1657" s="91" t="s">
        <v>9306</v>
      </c>
      <c r="E1657" s="92">
        <v>3</v>
      </c>
      <c r="F1657" s="91" t="s">
        <v>1185</v>
      </c>
      <c r="H1657" s="3">
        <f>E1657+SUMIF('BR DTG ADW'!C:C,C1657,'BR DTG ADW'!E:E)</f>
        <v>3</v>
      </c>
    </row>
    <row r="1658" spans="1:8" ht="15.75" customHeight="1">
      <c r="A1658" s="91" t="s">
        <v>346</v>
      </c>
      <c r="B1658" s="91" t="s">
        <v>898</v>
      </c>
      <c r="C1658" s="91" t="s">
        <v>346</v>
      </c>
      <c r="D1658" s="91" t="s">
        <v>1128</v>
      </c>
      <c r="E1658" s="92">
        <v>4</v>
      </c>
      <c r="F1658" s="91" t="s">
        <v>346</v>
      </c>
      <c r="H1658" s="3">
        <f>E1658+SUMIF('BR DTG ADW'!C:C,C1658,'BR DTG ADW'!E:E)</f>
        <v>4</v>
      </c>
    </row>
    <row r="1659" spans="1:8" ht="15.75" customHeight="1">
      <c r="A1659" s="91" t="s">
        <v>9307</v>
      </c>
      <c r="B1659" s="91" t="s">
        <v>898</v>
      </c>
      <c r="C1659" s="91" t="s">
        <v>9307</v>
      </c>
      <c r="D1659" s="91" t="s">
        <v>9308</v>
      </c>
      <c r="E1659" s="92">
        <v>0</v>
      </c>
      <c r="F1659" s="91" t="s">
        <v>1185</v>
      </c>
      <c r="H1659" s="3">
        <f>E1659+SUMIF('BR DTG ADW'!C:C,C1659,'BR DTG ADW'!E:E)</f>
        <v>0</v>
      </c>
    </row>
    <row r="1660" spans="1:8" ht="15.75" customHeight="1">
      <c r="A1660" s="91" t="s">
        <v>1444</v>
      </c>
      <c r="B1660" s="91" t="s">
        <v>898</v>
      </c>
      <c r="C1660" s="91" t="s">
        <v>1444</v>
      </c>
      <c r="D1660" s="91" t="s">
        <v>1445</v>
      </c>
      <c r="E1660" s="92">
        <v>0</v>
      </c>
      <c r="F1660" s="91" t="s">
        <v>346</v>
      </c>
      <c r="H1660" s="3">
        <f>E1660+SUMIF('BR DTG ADW'!C:C,C1660,'BR DTG ADW'!E:E)</f>
        <v>0</v>
      </c>
    </row>
    <row r="1661" spans="1:8" ht="15.75" customHeight="1">
      <c r="A1661" s="91" t="s">
        <v>4793</v>
      </c>
      <c r="B1661" s="91" t="s">
        <v>876</v>
      </c>
      <c r="C1661" s="91" t="s">
        <v>4793</v>
      </c>
      <c r="D1661" s="91" t="s">
        <v>4794</v>
      </c>
      <c r="E1661" s="92">
        <v>0</v>
      </c>
      <c r="F1661" s="91" t="s">
        <v>1185</v>
      </c>
      <c r="H1661" s="3">
        <f>E1661+SUMIF('BR DTG ADW'!C:C,C1661,'BR DTG ADW'!E:E)</f>
        <v>0</v>
      </c>
    </row>
    <row r="1662" spans="1:8" ht="15.75" customHeight="1">
      <c r="A1662" s="91" t="s">
        <v>4795</v>
      </c>
      <c r="B1662" s="91" t="s">
        <v>876</v>
      </c>
      <c r="C1662" s="91" t="s">
        <v>4795</v>
      </c>
      <c r="D1662" s="91" t="s">
        <v>4796</v>
      </c>
      <c r="E1662" s="92">
        <v>0</v>
      </c>
      <c r="F1662" s="91" t="s">
        <v>1185</v>
      </c>
      <c r="H1662" s="3">
        <f>E1662+SUMIF('BR DTG ADW'!C:C,C1662,'BR DTG ADW'!E:E)</f>
        <v>0</v>
      </c>
    </row>
    <row r="1663" spans="1:8" ht="15.75" customHeight="1">
      <c r="A1663" s="91" t="s">
        <v>9309</v>
      </c>
      <c r="B1663" s="91" t="s">
        <v>876</v>
      </c>
      <c r="C1663" s="91" t="s">
        <v>9309</v>
      </c>
      <c r="D1663" s="91" t="s">
        <v>9310</v>
      </c>
      <c r="E1663" s="92">
        <v>0</v>
      </c>
      <c r="F1663" s="91" t="s">
        <v>1185</v>
      </c>
      <c r="H1663" s="3">
        <f>E1663+SUMIF('BR DTG ADW'!C:C,C1663,'BR DTG ADW'!E:E)</f>
        <v>0</v>
      </c>
    </row>
    <row r="1664" spans="1:8" ht="15.75" customHeight="1">
      <c r="A1664" s="91" t="s">
        <v>1446</v>
      </c>
      <c r="B1664" s="91" t="s">
        <v>898</v>
      </c>
      <c r="C1664" s="91" t="s">
        <v>1446</v>
      </c>
      <c r="D1664" s="91" t="s">
        <v>1447</v>
      </c>
      <c r="E1664" s="92">
        <v>3</v>
      </c>
      <c r="F1664" s="91" t="s">
        <v>1185</v>
      </c>
      <c r="H1664" s="3">
        <f>E1664+SUMIF('BR DTG ADW'!C:C,C1664,'BR DTG ADW'!E:E)</f>
        <v>3</v>
      </c>
    </row>
    <row r="1665" spans="1:8" ht="15.75" customHeight="1">
      <c r="A1665" s="91" t="s">
        <v>2193</v>
      </c>
      <c r="B1665" s="91" t="s">
        <v>898</v>
      </c>
      <c r="C1665" s="91" t="s">
        <v>2193</v>
      </c>
      <c r="D1665" s="91" t="s">
        <v>2194</v>
      </c>
      <c r="E1665" s="92">
        <v>0</v>
      </c>
      <c r="F1665" s="91" t="s">
        <v>1185</v>
      </c>
      <c r="H1665" s="3">
        <f>E1665+SUMIF('BR DTG ADW'!C:C,C1665,'BR DTG ADW'!E:E)</f>
        <v>0</v>
      </c>
    </row>
    <row r="1666" spans="1:8" ht="15.75" customHeight="1">
      <c r="A1666" s="91" t="s">
        <v>347</v>
      </c>
      <c r="B1666" s="91" t="s">
        <v>898</v>
      </c>
      <c r="C1666" s="91" t="s">
        <v>347</v>
      </c>
      <c r="D1666" s="91" t="s">
        <v>1129</v>
      </c>
      <c r="E1666" s="92">
        <v>5</v>
      </c>
      <c r="F1666" s="91" t="s">
        <v>1185</v>
      </c>
      <c r="H1666" s="3">
        <f>E1666+SUMIF('BR DTG ADW'!C:C,C1666,'BR DTG ADW'!E:E)</f>
        <v>5</v>
      </c>
    </row>
    <row r="1667" spans="1:8" ht="15.75" customHeight="1">
      <c r="A1667" s="91" t="s">
        <v>348</v>
      </c>
      <c r="B1667" s="91" t="s">
        <v>898</v>
      </c>
      <c r="C1667" s="91" t="s">
        <v>348</v>
      </c>
      <c r="D1667" s="91" t="s">
        <v>1130</v>
      </c>
      <c r="E1667" s="92">
        <v>1</v>
      </c>
      <c r="F1667" s="91" t="s">
        <v>1185</v>
      </c>
      <c r="H1667" s="3">
        <f>E1667+SUMIF('BR DTG ADW'!C:C,C1667,'BR DTG ADW'!E:E)</f>
        <v>1</v>
      </c>
    </row>
    <row r="1668" spans="1:8" ht="15.75" customHeight="1">
      <c r="A1668" s="91" t="s">
        <v>349</v>
      </c>
      <c r="B1668" s="91" t="s">
        <v>898</v>
      </c>
      <c r="C1668" s="91" t="s">
        <v>349</v>
      </c>
      <c r="D1668" s="91" t="s">
        <v>1131</v>
      </c>
      <c r="E1668" s="92">
        <v>4</v>
      </c>
      <c r="F1668" s="91" t="s">
        <v>1185</v>
      </c>
      <c r="H1668" s="3">
        <f>E1668+SUMIF('BR DTG ADW'!C:C,C1668,'BR DTG ADW'!E:E)</f>
        <v>4</v>
      </c>
    </row>
    <row r="1669" spans="1:8" ht="15.75" customHeight="1">
      <c r="A1669" s="91" t="s">
        <v>11122</v>
      </c>
      <c r="B1669" s="91" t="s">
        <v>876</v>
      </c>
      <c r="C1669" s="91" t="s">
        <v>11122</v>
      </c>
      <c r="D1669" s="91" t="s">
        <v>11123</v>
      </c>
      <c r="E1669" s="92">
        <v>0</v>
      </c>
      <c r="F1669" s="91" t="s">
        <v>1185</v>
      </c>
      <c r="H1669" s="3">
        <f>E1669+SUMIF('BR DTG ADW'!C:C,C1669,'BR DTG ADW'!E:E)</f>
        <v>0</v>
      </c>
    </row>
    <row r="1670" spans="1:8" ht="15.75" customHeight="1">
      <c r="A1670" s="91" t="s">
        <v>350</v>
      </c>
      <c r="B1670" s="91" t="s">
        <v>898</v>
      </c>
      <c r="C1670" s="91" t="s">
        <v>350</v>
      </c>
      <c r="D1670" s="91" t="s">
        <v>1132</v>
      </c>
      <c r="E1670" s="92">
        <v>3</v>
      </c>
      <c r="F1670" s="91" t="s">
        <v>1185</v>
      </c>
      <c r="H1670" s="3">
        <f>E1670+SUMIF('BR DTG ADW'!C:C,C1670,'BR DTG ADW'!E:E)</f>
        <v>3</v>
      </c>
    </row>
    <row r="1671" spans="1:8" ht="15.75" customHeight="1">
      <c r="A1671" s="91" t="s">
        <v>515</v>
      </c>
      <c r="B1671" s="91" t="s">
        <v>898</v>
      </c>
      <c r="C1671" s="91" t="s">
        <v>515</v>
      </c>
      <c r="D1671" s="91" t="s">
        <v>1133</v>
      </c>
      <c r="E1671" s="92">
        <v>3</v>
      </c>
      <c r="F1671" s="91" t="s">
        <v>1185</v>
      </c>
      <c r="H1671" s="3">
        <f>E1671+SUMIF('BR DTG ADW'!C:C,C1671,'BR DTG ADW'!E:E)</f>
        <v>3</v>
      </c>
    </row>
    <row r="1672" spans="1:8" ht="15.75" customHeight="1">
      <c r="A1672" s="91" t="s">
        <v>4799</v>
      </c>
      <c r="B1672" s="91" t="s">
        <v>898</v>
      </c>
      <c r="C1672" s="91" t="s">
        <v>4799</v>
      </c>
      <c r="D1672" s="91" t="s">
        <v>4800</v>
      </c>
      <c r="E1672" s="92">
        <v>1</v>
      </c>
      <c r="F1672" s="91" t="s">
        <v>1185</v>
      </c>
      <c r="H1672" s="3">
        <f>E1672+SUMIF('BR DTG ADW'!C:C,C1672,'BR DTG ADW'!E:E)</f>
        <v>1</v>
      </c>
    </row>
    <row r="1673" spans="1:8" ht="15.75" customHeight="1">
      <c r="A1673" s="91" t="s">
        <v>351</v>
      </c>
      <c r="B1673" s="91" t="s">
        <v>898</v>
      </c>
      <c r="C1673" s="91" t="s">
        <v>351</v>
      </c>
      <c r="D1673" s="91" t="s">
        <v>1134</v>
      </c>
      <c r="E1673" s="92">
        <v>0</v>
      </c>
      <c r="F1673" s="91" t="s">
        <v>1185</v>
      </c>
      <c r="H1673" s="3">
        <f>E1673+SUMIF('BR DTG ADW'!C:C,C1673,'BR DTG ADW'!E:E)</f>
        <v>0</v>
      </c>
    </row>
    <row r="1674" spans="1:8" ht="15.75" customHeight="1">
      <c r="A1674" s="91" t="s">
        <v>1639</v>
      </c>
      <c r="B1674" s="91" t="s">
        <v>898</v>
      </c>
      <c r="C1674" s="91" t="s">
        <v>1639</v>
      </c>
      <c r="D1674" s="91" t="s">
        <v>1705</v>
      </c>
      <c r="E1674" s="92">
        <v>3</v>
      </c>
      <c r="F1674" s="91" t="s">
        <v>1185</v>
      </c>
      <c r="H1674" s="3">
        <f>E1674+SUMIF('BR DTG ADW'!C:C,C1674,'BR DTG ADW'!E:E)</f>
        <v>3</v>
      </c>
    </row>
    <row r="1675" spans="1:8" ht="15.75" customHeight="1">
      <c r="A1675" s="91" t="s">
        <v>1850</v>
      </c>
      <c r="B1675" s="91" t="s">
        <v>876</v>
      </c>
      <c r="C1675" s="91" t="s">
        <v>1850</v>
      </c>
      <c r="D1675" s="91" t="s">
        <v>1851</v>
      </c>
      <c r="E1675" s="92">
        <v>0</v>
      </c>
      <c r="F1675" s="91" t="s">
        <v>1185</v>
      </c>
      <c r="H1675" s="3">
        <f>E1675+SUMIF('BR DTG ADW'!C:C,C1675,'BR DTG ADW'!E:E)</f>
        <v>0</v>
      </c>
    </row>
    <row r="1676" spans="1:8" ht="15.75" customHeight="1">
      <c r="A1676" s="91" t="s">
        <v>1852</v>
      </c>
      <c r="B1676" s="91" t="s">
        <v>876</v>
      </c>
      <c r="C1676" s="91" t="s">
        <v>1852</v>
      </c>
      <c r="D1676" s="91" t="s">
        <v>11124</v>
      </c>
      <c r="E1676" s="92">
        <v>0</v>
      </c>
      <c r="F1676" s="91" t="s">
        <v>1185</v>
      </c>
      <c r="H1676" s="3">
        <f>E1676+SUMIF('BR DTG ADW'!C:C,C1676,'BR DTG ADW'!E:E)</f>
        <v>0</v>
      </c>
    </row>
    <row r="1677" spans="1:8" ht="15.75" customHeight="1">
      <c r="A1677" s="91" t="s">
        <v>1854</v>
      </c>
      <c r="B1677" s="91" t="s">
        <v>876</v>
      </c>
      <c r="C1677" s="91" t="s">
        <v>1854</v>
      </c>
      <c r="D1677" s="91" t="s">
        <v>11125</v>
      </c>
      <c r="E1677" s="92">
        <v>0</v>
      </c>
      <c r="F1677" s="91" t="s">
        <v>1185</v>
      </c>
      <c r="H1677" s="3">
        <f>E1677+SUMIF('BR DTG ADW'!C:C,C1677,'BR DTG ADW'!E:E)</f>
        <v>0</v>
      </c>
    </row>
    <row r="1678" spans="1:8" ht="15.75" customHeight="1">
      <c r="A1678" s="91" t="s">
        <v>9312</v>
      </c>
      <c r="B1678" s="91" t="s">
        <v>898</v>
      </c>
      <c r="C1678" s="91" t="s">
        <v>9312</v>
      </c>
      <c r="D1678" s="91" t="s">
        <v>9313</v>
      </c>
      <c r="E1678" s="92">
        <v>1</v>
      </c>
      <c r="F1678" s="91" t="s">
        <v>1185</v>
      </c>
      <c r="H1678" s="3">
        <f>E1678+SUMIF('BR DTG ADW'!C:C,C1678,'BR DTG ADW'!E:E)</f>
        <v>1</v>
      </c>
    </row>
    <row r="1679" spans="1:8" ht="15.75" customHeight="1">
      <c r="A1679" s="91" t="s">
        <v>4806</v>
      </c>
      <c r="B1679" s="91" t="s">
        <v>881</v>
      </c>
      <c r="C1679" s="91" t="s">
        <v>4806</v>
      </c>
      <c r="D1679" s="91" t="s">
        <v>4807</v>
      </c>
      <c r="E1679" s="92">
        <v>1</v>
      </c>
      <c r="F1679" s="91" t="s">
        <v>1185</v>
      </c>
      <c r="H1679" s="3">
        <f>E1679+SUMIF('BR DTG ADW'!C:C,C1679,'BR DTG ADW'!E:E)</f>
        <v>1</v>
      </c>
    </row>
    <row r="1680" spans="1:8" ht="15.75" customHeight="1">
      <c r="A1680" s="91" t="s">
        <v>1856</v>
      </c>
      <c r="B1680" s="91" t="s">
        <v>881</v>
      </c>
      <c r="C1680" s="91" t="s">
        <v>1856</v>
      </c>
      <c r="D1680" s="91" t="s">
        <v>1857</v>
      </c>
      <c r="E1680" s="92">
        <v>1</v>
      </c>
      <c r="F1680" s="91" t="s">
        <v>1185</v>
      </c>
      <c r="H1680" s="3">
        <f>E1680+SUMIF('BR DTG ADW'!C:C,C1680,'BR DTG ADW'!E:E)</f>
        <v>1</v>
      </c>
    </row>
    <row r="1681" spans="1:8" ht="15.75" customHeight="1">
      <c r="A1681" s="91" t="s">
        <v>9314</v>
      </c>
      <c r="B1681" s="91" t="s">
        <v>876</v>
      </c>
      <c r="C1681" s="91" t="s">
        <v>9314</v>
      </c>
      <c r="D1681" s="91" t="s">
        <v>9315</v>
      </c>
      <c r="E1681" s="92">
        <v>0</v>
      </c>
      <c r="F1681" s="91" t="s">
        <v>1185</v>
      </c>
      <c r="H1681" s="3">
        <f>E1681+SUMIF('BR DTG ADW'!C:C,C1681,'BR DTG ADW'!E:E)</f>
        <v>0</v>
      </c>
    </row>
    <row r="1682" spans="1:8" ht="15.75" customHeight="1">
      <c r="A1682" s="91" t="s">
        <v>4808</v>
      </c>
      <c r="B1682" s="91" t="s">
        <v>876</v>
      </c>
      <c r="C1682" s="91" t="s">
        <v>4808</v>
      </c>
      <c r="D1682" s="91" t="s">
        <v>4809</v>
      </c>
      <c r="E1682" s="92">
        <v>0</v>
      </c>
      <c r="F1682" s="91" t="s">
        <v>1185</v>
      </c>
      <c r="H1682" s="3">
        <f>E1682+SUMIF('BR DTG ADW'!C:C,C1682,'BR DTG ADW'!E:E)</f>
        <v>0</v>
      </c>
    </row>
    <row r="1683" spans="1:8" ht="15.75" customHeight="1">
      <c r="A1683" s="91" t="s">
        <v>4810</v>
      </c>
      <c r="B1683" s="91" t="s">
        <v>881</v>
      </c>
      <c r="C1683" s="91" t="s">
        <v>4810</v>
      </c>
      <c r="D1683" s="91" t="s">
        <v>4811</v>
      </c>
      <c r="E1683" s="92">
        <v>2</v>
      </c>
      <c r="F1683" s="91" t="s">
        <v>1185</v>
      </c>
      <c r="H1683" s="3">
        <f>E1683+SUMIF('BR DTG ADW'!C:C,C1683,'BR DTG ADW'!E:E)</f>
        <v>2</v>
      </c>
    </row>
    <row r="1684" spans="1:8" ht="15.75" customHeight="1">
      <c r="A1684" s="91" t="s">
        <v>1858</v>
      </c>
      <c r="B1684" s="91" t="s">
        <v>881</v>
      </c>
      <c r="C1684" s="91" t="s">
        <v>1858</v>
      </c>
      <c r="D1684" s="91" t="s">
        <v>1859</v>
      </c>
      <c r="E1684" s="92">
        <v>1</v>
      </c>
      <c r="F1684" s="91" t="s">
        <v>1185</v>
      </c>
      <c r="H1684" s="3">
        <f>E1684+SUMIF('BR DTG ADW'!C:C,C1684,'BR DTG ADW'!E:E)</f>
        <v>1</v>
      </c>
    </row>
    <row r="1685" spans="1:8" ht="15.75" customHeight="1">
      <c r="A1685" s="91" t="s">
        <v>4812</v>
      </c>
      <c r="B1685" s="91" t="s">
        <v>876</v>
      </c>
      <c r="C1685" s="91" t="s">
        <v>4812</v>
      </c>
      <c r="D1685" s="91" t="s">
        <v>4813</v>
      </c>
      <c r="E1685" s="92">
        <v>0</v>
      </c>
      <c r="F1685" s="91" t="s">
        <v>1185</v>
      </c>
      <c r="H1685" s="3">
        <f>E1685+SUMIF('BR DTG ADW'!C:C,C1685,'BR DTG ADW'!E:E)</f>
        <v>0</v>
      </c>
    </row>
    <row r="1686" spans="1:8" ht="15.75" customHeight="1">
      <c r="A1686" s="91" t="s">
        <v>9316</v>
      </c>
      <c r="B1686" s="91" t="s">
        <v>876</v>
      </c>
      <c r="C1686" s="91" t="s">
        <v>9316</v>
      </c>
      <c r="D1686" s="91" t="s">
        <v>3187</v>
      </c>
      <c r="E1686" s="92">
        <v>0</v>
      </c>
      <c r="F1686" s="91" t="s">
        <v>1185</v>
      </c>
      <c r="H1686" s="3">
        <f>E1686+SUMIF('BR DTG ADW'!C:C,C1686,'BR DTG ADW'!E:E)</f>
        <v>0</v>
      </c>
    </row>
    <row r="1687" spans="1:8" ht="15.75" customHeight="1">
      <c r="A1687" s="91" t="s">
        <v>9317</v>
      </c>
      <c r="B1687" s="91" t="s">
        <v>881</v>
      </c>
      <c r="C1687" s="91" t="s">
        <v>9317</v>
      </c>
      <c r="D1687" s="91" t="s">
        <v>4815</v>
      </c>
      <c r="E1687" s="92">
        <v>0</v>
      </c>
      <c r="F1687" s="91" t="s">
        <v>1185</v>
      </c>
      <c r="H1687" s="3">
        <f>E1687+SUMIF('BR DTG ADW'!C:C,C1687,'BR DTG ADW'!E:E)</f>
        <v>0</v>
      </c>
    </row>
    <row r="1688" spans="1:8" ht="15.75" customHeight="1">
      <c r="A1688" s="91" t="s">
        <v>4814</v>
      </c>
      <c r="B1688" s="91" t="s">
        <v>881</v>
      </c>
      <c r="C1688" s="91" t="s">
        <v>4814</v>
      </c>
      <c r="D1688" s="91" t="s">
        <v>4815</v>
      </c>
      <c r="E1688" s="92">
        <v>0</v>
      </c>
      <c r="F1688" s="91" t="s">
        <v>1185</v>
      </c>
      <c r="H1688" s="3">
        <f>E1688+SUMIF('BR DTG ADW'!C:C,C1688,'BR DTG ADW'!E:E)</f>
        <v>0</v>
      </c>
    </row>
    <row r="1689" spans="1:8" ht="15.75" customHeight="1">
      <c r="A1689" s="91" t="s">
        <v>4816</v>
      </c>
      <c r="B1689" s="91" t="s">
        <v>881</v>
      </c>
      <c r="C1689" s="91" t="s">
        <v>4816</v>
      </c>
      <c r="D1689" s="91" t="s">
        <v>4815</v>
      </c>
      <c r="E1689" s="92">
        <v>0</v>
      </c>
      <c r="F1689" s="91" t="s">
        <v>1185</v>
      </c>
      <c r="H1689" s="3">
        <f>E1689+SUMIF('BR DTG ADW'!C:C,C1689,'BR DTG ADW'!E:E)</f>
        <v>0</v>
      </c>
    </row>
    <row r="1690" spans="1:8" ht="15.75" customHeight="1">
      <c r="A1690" s="91" t="s">
        <v>4821</v>
      </c>
      <c r="B1690" s="91" t="s">
        <v>881</v>
      </c>
      <c r="C1690" s="91" t="s">
        <v>4821</v>
      </c>
      <c r="D1690" s="91" t="s">
        <v>3187</v>
      </c>
      <c r="E1690" s="92">
        <v>0</v>
      </c>
      <c r="F1690" s="91" t="s">
        <v>1185</v>
      </c>
      <c r="H1690" s="3">
        <f>E1690+SUMIF('BR DTG ADW'!C:C,C1690,'BR DTG ADW'!E:E)</f>
        <v>0</v>
      </c>
    </row>
    <row r="1691" spans="1:8" ht="15.75" customHeight="1">
      <c r="A1691" s="91" t="s">
        <v>11126</v>
      </c>
      <c r="B1691" s="91" t="s">
        <v>876</v>
      </c>
      <c r="C1691" s="91" t="s">
        <v>11126</v>
      </c>
      <c r="D1691" s="91" t="s">
        <v>11127</v>
      </c>
      <c r="E1691" s="92">
        <v>0</v>
      </c>
      <c r="F1691" s="91" t="s">
        <v>1185</v>
      </c>
      <c r="H1691" s="3">
        <f>E1691+SUMIF('BR DTG ADW'!C:C,C1691,'BR DTG ADW'!E:E)</f>
        <v>0</v>
      </c>
    </row>
    <row r="1692" spans="1:8" ht="15.75" customHeight="1">
      <c r="A1692" s="91" t="s">
        <v>11128</v>
      </c>
      <c r="B1692" s="91" t="s">
        <v>881</v>
      </c>
      <c r="C1692" s="91" t="s">
        <v>11128</v>
      </c>
      <c r="D1692" s="91" t="s">
        <v>4815</v>
      </c>
      <c r="E1692" s="92">
        <v>0</v>
      </c>
      <c r="F1692" s="91" t="s">
        <v>1185</v>
      </c>
      <c r="H1692" s="3">
        <f>E1692+SUMIF('BR DTG ADW'!C:C,C1692,'BR DTG ADW'!E:E)</f>
        <v>0</v>
      </c>
    </row>
    <row r="1693" spans="1:8" ht="15.75" customHeight="1">
      <c r="A1693" s="91" t="s">
        <v>4822</v>
      </c>
      <c r="B1693" s="91" t="s">
        <v>881</v>
      </c>
      <c r="C1693" s="91" t="s">
        <v>4822</v>
      </c>
      <c r="D1693" s="91" t="s">
        <v>4823</v>
      </c>
      <c r="E1693" s="92">
        <v>0</v>
      </c>
      <c r="F1693" s="91" t="s">
        <v>1185</v>
      </c>
      <c r="H1693" s="3">
        <f>E1693+SUMIF('BR DTG ADW'!C:C,C1693,'BR DTG ADW'!E:E)</f>
        <v>0</v>
      </c>
    </row>
    <row r="1694" spans="1:8" ht="15.75" customHeight="1">
      <c r="A1694" s="91" t="s">
        <v>4824</v>
      </c>
      <c r="B1694" s="91" t="s">
        <v>881</v>
      </c>
      <c r="C1694" s="91" t="s">
        <v>4824</v>
      </c>
      <c r="D1694" s="91" t="s">
        <v>4823</v>
      </c>
      <c r="E1694" s="92">
        <v>1</v>
      </c>
      <c r="F1694" s="91" t="s">
        <v>1185</v>
      </c>
      <c r="H1694" s="3">
        <f>E1694+SUMIF('BR DTG ADW'!C:C,C1694,'BR DTG ADW'!E:E)</f>
        <v>1</v>
      </c>
    </row>
    <row r="1695" spans="1:8" ht="15.75" customHeight="1">
      <c r="A1695" s="91" t="s">
        <v>4825</v>
      </c>
      <c r="B1695" s="91" t="s">
        <v>881</v>
      </c>
      <c r="C1695" s="91" t="s">
        <v>4825</v>
      </c>
      <c r="D1695" s="91" t="s">
        <v>11129</v>
      </c>
      <c r="E1695" s="92">
        <v>0</v>
      </c>
      <c r="F1695" s="91" t="s">
        <v>1185</v>
      </c>
      <c r="H1695" s="3">
        <f>E1695+SUMIF('BR DTG ADW'!C:C,C1695,'BR DTG ADW'!E:E)</f>
        <v>0</v>
      </c>
    </row>
    <row r="1696" spans="1:8" ht="15.75" customHeight="1">
      <c r="A1696" s="91" t="s">
        <v>352</v>
      </c>
      <c r="B1696" s="91" t="s">
        <v>881</v>
      </c>
      <c r="C1696" s="91" t="s">
        <v>352</v>
      </c>
      <c r="D1696" s="91" t="s">
        <v>1135</v>
      </c>
      <c r="E1696" s="92">
        <v>4</v>
      </c>
      <c r="F1696" s="91" t="s">
        <v>1185</v>
      </c>
      <c r="H1696" s="3">
        <f>E1696+SUMIF('BR DTG ADW'!C:C,C1696,'BR DTG ADW'!E:E)</f>
        <v>4</v>
      </c>
    </row>
    <row r="1697" spans="1:8" ht="15.75" customHeight="1">
      <c r="A1697" s="91" t="s">
        <v>1860</v>
      </c>
      <c r="B1697" s="91" t="s">
        <v>881</v>
      </c>
      <c r="C1697" s="91" t="s">
        <v>1860</v>
      </c>
      <c r="D1697" s="91" t="s">
        <v>1135</v>
      </c>
      <c r="E1697" s="92">
        <v>0</v>
      </c>
      <c r="F1697" s="91" t="s">
        <v>1185</v>
      </c>
      <c r="H1697" s="3">
        <f>E1697+SUMIF('BR DTG ADW'!C:C,C1697,'BR DTG ADW'!E:E)</f>
        <v>0</v>
      </c>
    </row>
    <row r="1698" spans="1:8" ht="15.75" customHeight="1">
      <c r="A1698" s="91" t="s">
        <v>4827</v>
      </c>
      <c r="B1698" s="91" t="s">
        <v>881</v>
      </c>
      <c r="C1698" s="91" t="s">
        <v>4827</v>
      </c>
      <c r="D1698" s="91" t="s">
        <v>1136</v>
      </c>
      <c r="E1698" s="92">
        <v>0</v>
      </c>
      <c r="F1698" s="91" t="s">
        <v>1185</v>
      </c>
      <c r="H1698" s="3">
        <f>E1698+SUMIF('BR DTG ADW'!C:C,C1698,'BR DTG ADW'!E:E)</f>
        <v>0</v>
      </c>
    </row>
    <row r="1699" spans="1:8" ht="15.75" customHeight="1">
      <c r="A1699" s="91" t="s">
        <v>1448</v>
      </c>
      <c r="B1699" s="91" t="s">
        <v>881</v>
      </c>
      <c r="C1699" s="91" t="s">
        <v>1448</v>
      </c>
      <c r="D1699" s="91" t="s">
        <v>11130</v>
      </c>
      <c r="E1699" s="92">
        <v>1</v>
      </c>
      <c r="F1699" s="91" t="s">
        <v>1185</v>
      </c>
      <c r="H1699" s="3">
        <f>E1699+SUMIF('BR DTG ADW'!C:C,C1699,'BR DTG ADW'!E:E)</f>
        <v>1</v>
      </c>
    </row>
    <row r="1700" spans="1:8" ht="15.75" customHeight="1">
      <c r="A1700" s="91" t="s">
        <v>4830</v>
      </c>
      <c r="B1700" s="91" t="s">
        <v>876</v>
      </c>
      <c r="C1700" s="91" t="s">
        <v>4830</v>
      </c>
      <c r="D1700" s="91" t="s">
        <v>4831</v>
      </c>
      <c r="E1700" s="92">
        <v>0</v>
      </c>
      <c r="F1700" s="91" t="s">
        <v>1185</v>
      </c>
      <c r="H1700" s="3">
        <f>E1700+SUMIF('BR DTG ADW'!C:C,C1700,'BR DTG ADW'!E:E)</f>
        <v>0</v>
      </c>
    </row>
    <row r="1701" spans="1:8" ht="15.75" customHeight="1">
      <c r="A1701" s="91" t="s">
        <v>4832</v>
      </c>
      <c r="B1701" s="91" t="s">
        <v>876</v>
      </c>
      <c r="C1701" s="91" t="s">
        <v>4832</v>
      </c>
      <c r="D1701" s="91" t="s">
        <v>2200</v>
      </c>
      <c r="E1701" s="92">
        <v>0</v>
      </c>
      <c r="F1701" s="91" t="s">
        <v>1185</v>
      </c>
      <c r="H1701" s="3">
        <f>E1701+SUMIF('BR DTG ADW'!C:C,C1701,'BR DTG ADW'!E:E)</f>
        <v>0</v>
      </c>
    </row>
    <row r="1702" spans="1:8" ht="15.75" customHeight="1">
      <c r="A1702" s="91" t="s">
        <v>2199</v>
      </c>
      <c r="B1702" s="91" t="s">
        <v>876</v>
      </c>
      <c r="C1702" s="91" t="s">
        <v>2199</v>
      </c>
      <c r="D1702" s="91" t="s">
        <v>2200</v>
      </c>
      <c r="E1702" s="92">
        <v>0</v>
      </c>
      <c r="F1702" s="91" t="s">
        <v>1185</v>
      </c>
      <c r="H1702" s="3">
        <f>E1702+SUMIF('BR DTG ADW'!C:C,C1702,'BR DTG ADW'!E:E)</f>
        <v>0</v>
      </c>
    </row>
    <row r="1703" spans="1:8" ht="15.75" customHeight="1">
      <c r="A1703" s="91" t="s">
        <v>9322</v>
      </c>
      <c r="B1703" s="91" t="s">
        <v>876</v>
      </c>
      <c r="C1703" s="91" t="s">
        <v>9322</v>
      </c>
      <c r="D1703" s="91" t="s">
        <v>9323</v>
      </c>
      <c r="E1703" s="92">
        <v>0</v>
      </c>
      <c r="F1703" s="91" t="s">
        <v>1185</v>
      </c>
      <c r="H1703" s="3">
        <f>E1703+SUMIF('BR DTG ADW'!C:C,C1703,'BR DTG ADW'!E:E)</f>
        <v>0</v>
      </c>
    </row>
    <row r="1704" spans="1:8" ht="15.75" customHeight="1">
      <c r="A1704" s="91" t="s">
        <v>1137</v>
      </c>
      <c r="B1704" s="91" t="s">
        <v>881</v>
      </c>
      <c r="C1704" s="91" t="s">
        <v>1137</v>
      </c>
      <c r="D1704" s="91" t="s">
        <v>1136</v>
      </c>
      <c r="E1704" s="92">
        <v>0</v>
      </c>
      <c r="F1704" s="91" t="s">
        <v>1185</v>
      </c>
      <c r="H1704" s="3">
        <f>E1704+SUMIF('BR DTG ADW'!C:C,C1704,'BR DTG ADW'!E:E)</f>
        <v>0</v>
      </c>
    </row>
    <row r="1705" spans="1:8" ht="15.75" customHeight="1">
      <c r="A1705" s="91" t="s">
        <v>4835</v>
      </c>
      <c r="B1705" s="91" t="s">
        <v>881</v>
      </c>
      <c r="C1705" s="91" t="s">
        <v>4835</v>
      </c>
      <c r="D1705" s="91" t="s">
        <v>4836</v>
      </c>
      <c r="E1705" s="92">
        <v>1</v>
      </c>
      <c r="F1705" s="91" t="s">
        <v>1185</v>
      </c>
      <c r="H1705" s="3">
        <f>E1705+SUMIF('BR DTG ADW'!C:C,C1705,'BR DTG ADW'!E:E)</f>
        <v>1</v>
      </c>
    </row>
    <row r="1706" spans="1:8" ht="15.75" customHeight="1">
      <c r="A1706" s="91" t="s">
        <v>9324</v>
      </c>
      <c r="B1706" s="91" t="s">
        <v>876</v>
      </c>
      <c r="C1706" s="91" t="s">
        <v>9324</v>
      </c>
      <c r="D1706" s="91" t="s">
        <v>9325</v>
      </c>
      <c r="E1706" s="92">
        <v>0</v>
      </c>
      <c r="F1706" s="91" t="s">
        <v>1185</v>
      </c>
      <c r="H1706" s="3">
        <f>E1706+SUMIF('BR DTG ADW'!C:C,C1706,'BR DTG ADW'!E:E)</f>
        <v>0</v>
      </c>
    </row>
    <row r="1707" spans="1:8" ht="15.75" customHeight="1">
      <c r="A1707" s="91" t="s">
        <v>4840</v>
      </c>
      <c r="B1707" s="91" t="s">
        <v>881</v>
      </c>
      <c r="C1707" s="91" t="s">
        <v>4840</v>
      </c>
      <c r="D1707" s="91" t="s">
        <v>4841</v>
      </c>
      <c r="E1707" s="92">
        <v>2</v>
      </c>
      <c r="F1707" s="91" t="s">
        <v>1185</v>
      </c>
      <c r="H1707" s="3">
        <f>E1707+SUMIF('BR DTG ADW'!C:C,C1707,'BR DTG ADW'!E:E)</f>
        <v>2</v>
      </c>
    </row>
    <row r="1708" spans="1:8" ht="15.75" customHeight="1">
      <c r="A1708" s="91" t="s">
        <v>699</v>
      </c>
      <c r="B1708" s="91" t="s">
        <v>888</v>
      </c>
      <c r="C1708" s="91" t="s">
        <v>699</v>
      </c>
      <c r="D1708" s="91" t="s">
        <v>700</v>
      </c>
      <c r="E1708" s="92">
        <v>1</v>
      </c>
      <c r="F1708" s="91" t="s">
        <v>1185</v>
      </c>
      <c r="H1708" s="3">
        <f>E1708+SUMIF('BR DTG ADW'!C:C,C1708,'BR DTG ADW'!E:E)</f>
        <v>1</v>
      </c>
    </row>
    <row r="1709" spans="1:8" ht="15.75" customHeight="1">
      <c r="A1709" s="91" t="s">
        <v>4844</v>
      </c>
      <c r="B1709" s="91" t="s">
        <v>876</v>
      </c>
      <c r="C1709" s="91" t="s">
        <v>4844</v>
      </c>
      <c r="D1709" s="91" t="s">
        <v>4845</v>
      </c>
      <c r="E1709" s="92">
        <v>0</v>
      </c>
      <c r="F1709" s="91" t="s">
        <v>1185</v>
      </c>
      <c r="H1709" s="3">
        <f>E1709+SUMIF('BR DTG ADW'!C:C,C1709,'BR DTG ADW'!E:E)</f>
        <v>0</v>
      </c>
    </row>
    <row r="1710" spans="1:8" ht="15.75" customHeight="1">
      <c r="A1710" s="91" t="s">
        <v>9326</v>
      </c>
      <c r="B1710" s="91" t="s">
        <v>876</v>
      </c>
      <c r="C1710" s="91" t="s">
        <v>9326</v>
      </c>
      <c r="D1710" s="91" t="s">
        <v>9327</v>
      </c>
      <c r="E1710" s="92">
        <v>0</v>
      </c>
      <c r="F1710" s="91" t="s">
        <v>1185</v>
      </c>
      <c r="H1710" s="3">
        <f>E1710+SUMIF('BR DTG ADW'!C:C,C1710,'BR DTG ADW'!E:E)</f>
        <v>0</v>
      </c>
    </row>
    <row r="1711" spans="1:8" ht="15.75" customHeight="1">
      <c r="A1711" s="91" t="s">
        <v>4848</v>
      </c>
      <c r="B1711" s="91" t="s">
        <v>876</v>
      </c>
      <c r="C1711" s="91" t="s">
        <v>4848</v>
      </c>
      <c r="D1711" s="91" t="s">
        <v>4849</v>
      </c>
      <c r="E1711" s="92">
        <v>0</v>
      </c>
      <c r="F1711" s="91" t="s">
        <v>1185</v>
      </c>
      <c r="H1711" s="3">
        <f>E1711+SUMIF('BR DTG ADW'!C:C,C1711,'BR DTG ADW'!E:E)</f>
        <v>0</v>
      </c>
    </row>
    <row r="1712" spans="1:8" ht="15.75" customHeight="1">
      <c r="A1712" s="91" t="s">
        <v>4850</v>
      </c>
      <c r="B1712" s="91" t="s">
        <v>876</v>
      </c>
      <c r="C1712" s="91" t="s">
        <v>4850</v>
      </c>
      <c r="D1712" s="91" t="s">
        <v>11131</v>
      </c>
      <c r="E1712" s="92">
        <v>0</v>
      </c>
      <c r="F1712" s="91" t="s">
        <v>1185</v>
      </c>
      <c r="H1712" s="3">
        <f>E1712+SUMIF('BR DTG ADW'!C:C,C1712,'BR DTG ADW'!E:E)</f>
        <v>0</v>
      </c>
    </row>
    <row r="1713" spans="1:8" ht="15.75" customHeight="1">
      <c r="A1713" s="91" t="s">
        <v>9328</v>
      </c>
      <c r="B1713" s="91" t="s">
        <v>876</v>
      </c>
      <c r="C1713" s="91" t="s">
        <v>9328</v>
      </c>
      <c r="D1713" s="91" t="s">
        <v>9329</v>
      </c>
      <c r="E1713" s="92">
        <v>0</v>
      </c>
      <c r="F1713" s="91" t="s">
        <v>1185</v>
      </c>
      <c r="H1713" s="3">
        <f>E1713+SUMIF('BR DTG ADW'!C:C,C1713,'BR DTG ADW'!E:E)</f>
        <v>0</v>
      </c>
    </row>
    <row r="1714" spans="1:8" ht="15.75" customHeight="1">
      <c r="A1714" s="91" t="s">
        <v>353</v>
      </c>
      <c r="B1714" s="91" t="s">
        <v>877</v>
      </c>
      <c r="C1714" s="91" t="s">
        <v>353</v>
      </c>
      <c r="D1714" s="91" t="s">
        <v>1138</v>
      </c>
      <c r="E1714" s="92">
        <v>5</v>
      </c>
      <c r="F1714" s="91" t="s">
        <v>1185</v>
      </c>
      <c r="H1714" s="3">
        <f>E1714+SUMIF('BR DTG ADW'!C:C,C1714,'BR DTG ADW'!E:E)</f>
        <v>5</v>
      </c>
    </row>
    <row r="1715" spans="1:8" ht="15.75" customHeight="1">
      <c r="A1715" s="91" t="s">
        <v>4852</v>
      </c>
      <c r="B1715" s="91" t="s">
        <v>876</v>
      </c>
      <c r="C1715" s="91" t="s">
        <v>4852</v>
      </c>
      <c r="D1715" s="91" t="s">
        <v>4853</v>
      </c>
      <c r="E1715" s="92">
        <v>0</v>
      </c>
      <c r="F1715" s="91" t="s">
        <v>1185</v>
      </c>
      <c r="H1715" s="3">
        <f>E1715+SUMIF('BR DTG ADW'!C:C,C1715,'BR DTG ADW'!E:E)</f>
        <v>0</v>
      </c>
    </row>
    <row r="1716" spans="1:8" ht="15.75" customHeight="1">
      <c r="A1716" s="91" t="s">
        <v>4854</v>
      </c>
      <c r="B1716" s="91" t="s">
        <v>876</v>
      </c>
      <c r="C1716" s="91" t="s">
        <v>4854</v>
      </c>
      <c r="D1716" s="91" t="s">
        <v>4855</v>
      </c>
      <c r="E1716" s="92">
        <v>0</v>
      </c>
      <c r="F1716" s="91" t="s">
        <v>1185</v>
      </c>
      <c r="H1716" s="3">
        <f>E1716+SUMIF('BR DTG ADW'!C:C,C1716,'BR DTG ADW'!E:E)</f>
        <v>0</v>
      </c>
    </row>
    <row r="1717" spans="1:8" ht="15.75" customHeight="1">
      <c r="A1717" s="91" t="s">
        <v>4856</v>
      </c>
      <c r="B1717" s="91" t="s">
        <v>876</v>
      </c>
      <c r="C1717" s="91" t="s">
        <v>4856</v>
      </c>
      <c r="D1717" s="91" t="s">
        <v>4857</v>
      </c>
      <c r="E1717" s="92">
        <v>0</v>
      </c>
      <c r="F1717" s="91" t="s">
        <v>1185</v>
      </c>
      <c r="H1717" s="3">
        <f>E1717+SUMIF('BR DTG ADW'!C:C,C1717,'BR DTG ADW'!E:E)</f>
        <v>0</v>
      </c>
    </row>
    <row r="1718" spans="1:8" ht="15.75" customHeight="1">
      <c r="A1718" s="91" t="s">
        <v>4858</v>
      </c>
      <c r="B1718" s="91" t="s">
        <v>876</v>
      </c>
      <c r="C1718" s="91" t="s">
        <v>4858</v>
      </c>
      <c r="D1718" s="91" t="s">
        <v>4859</v>
      </c>
      <c r="E1718" s="92">
        <v>0</v>
      </c>
      <c r="F1718" s="91" t="s">
        <v>1185</v>
      </c>
      <c r="H1718" s="3">
        <f>E1718+SUMIF('BR DTG ADW'!C:C,C1718,'BR DTG ADW'!E:E)</f>
        <v>0</v>
      </c>
    </row>
    <row r="1719" spans="1:8" ht="15.75" customHeight="1">
      <c r="A1719" s="91" t="s">
        <v>4860</v>
      </c>
      <c r="B1719" s="91" t="s">
        <v>876</v>
      </c>
      <c r="C1719" s="91" t="s">
        <v>4860</v>
      </c>
      <c r="D1719" s="91" t="s">
        <v>4861</v>
      </c>
      <c r="E1719" s="92">
        <v>0</v>
      </c>
      <c r="F1719" s="91" t="s">
        <v>1185</v>
      </c>
      <c r="H1719" s="3">
        <f>E1719+SUMIF('BR DTG ADW'!C:C,C1719,'BR DTG ADW'!E:E)</f>
        <v>0</v>
      </c>
    </row>
    <row r="1720" spans="1:8" ht="15.75" customHeight="1">
      <c r="A1720" s="91" t="s">
        <v>4862</v>
      </c>
      <c r="B1720" s="91" t="s">
        <v>876</v>
      </c>
      <c r="C1720" s="91" t="s">
        <v>4862</v>
      </c>
      <c r="D1720" s="91" t="s">
        <v>4863</v>
      </c>
      <c r="E1720" s="92">
        <v>0</v>
      </c>
      <c r="F1720" s="91" t="s">
        <v>1185</v>
      </c>
      <c r="H1720" s="3">
        <f>E1720+SUMIF('BR DTG ADW'!C:C,C1720,'BR DTG ADW'!E:E)</f>
        <v>0</v>
      </c>
    </row>
    <row r="1721" spans="1:8" ht="15.75" customHeight="1">
      <c r="A1721" s="91" t="s">
        <v>4864</v>
      </c>
      <c r="B1721" s="91" t="s">
        <v>876</v>
      </c>
      <c r="C1721" s="91" t="s">
        <v>4864</v>
      </c>
      <c r="D1721" s="91" t="s">
        <v>4865</v>
      </c>
      <c r="E1721" s="92">
        <v>0</v>
      </c>
      <c r="F1721" s="91" t="s">
        <v>1185</v>
      </c>
      <c r="H1721" s="3">
        <f>E1721+SUMIF('BR DTG ADW'!C:C,C1721,'BR DTG ADW'!E:E)</f>
        <v>0</v>
      </c>
    </row>
    <row r="1722" spans="1:8" ht="15.75" customHeight="1">
      <c r="A1722" s="91" t="s">
        <v>556</v>
      </c>
      <c r="B1722" s="91" t="s">
        <v>876</v>
      </c>
      <c r="C1722" s="91" t="s">
        <v>556</v>
      </c>
      <c r="D1722" s="91" t="s">
        <v>9330</v>
      </c>
      <c r="E1722" s="92">
        <v>0</v>
      </c>
      <c r="F1722" s="91" t="s">
        <v>1185</v>
      </c>
      <c r="H1722" s="3">
        <f>E1722+SUMIF('BR DTG ADW'!C:C,C1722,'BR DTG ADW'!E:E)</f>
        <v>0</v>
      </c>
    </row>
    <row r="1723" spans="1:8" ht="15.75" customHeight="1">
      <c r="A1723" s="91" t="s">
        <v>4866</v>
      </c>
      <c r="B1723" s="91" t="s">
        <v>876</v>
      </c>
      <c r="C1723" s="91" t="s">
        <v>4866</v>
      </c>
      <c r="D1723" s="91" t="s">
        <v>4867</v>
      </c>
      <c r="E1723" s="92">
        <v>0</v>
      </c>
      <c r="F1723" s="91" t="s">
        <v>1185</v>
      </c>
      <c r="H1723" s="3">
        <f>E1723+SUMIF('BR DTG ADW'!C:C,C1723,'BR DTG ADW'!E:E)</f>
        <v>0</v>
      </c>
    </row>
    <row r="1724" spans="1:8" ht="15.75" customHeight="1">
      <c r="A1724" s="91" t="s">
        <v>4868</v>
      </c>
      <c r="B1724" s="91" t="s">
        <v>876</v>
      </c>
      <c r="C1724" s="91" t="s">
        <v>4868</v>
      </c>
      <c r="D1724" s="91" t="s">
        <v>4869</v>
      </c>
      <c r="E1724" s="92">
        <v>0</v>
      </c>
      <c r="F1724" s="91" t="s">
        <v>1185</v>
      </c>
      <c r="H1724" s="3">
        <f>E1724+SUMIF('BR DTG ADW'!C:C,C1724,'BR DTG ADW'!E:E)</f>
        <v>0</v>
      </c>
    </row>
    <row r="1725" spans="1:8" ht="15.75" customHeight="1">
      <c r="A1725" s="91" t="s">
        <v>4870</v>
      </c>
      <c r="B1725" s="91" t="s">
        <v>876</v>
      </c>
      <c r="C1725" s="91" t="s">
        <v>4870</v>
      </c>
      <c r="D1725" s="91" t="s">
        <v>4871</v>
      </c>
      <c r="E1725" s="92">
        <v>0</v>
      </c>
      <c r="F1725" s="91" t="s">
        <v>1185</v>
      </c>
      <c r="H1725" s="3">
        <f>E1725+SUMIF('BR DTG ADW'!C:C,C1725,'BR DTG ADW'!E:E)</f>
        <v>0</v>
      </c>
    </row>
    <row r="1726" spans="1:8" ht="15.75" customHeight="1">
      <c r="A1726" s="91" t="s">
        <v>354</v>
      </c>
      <c r="B1726" s="91" t="s">
        <v>877</v>
      </c>
      <c r="C1726" s="91" t="s">
        <v>354</v>
      </c>
      <c r="D1726" s="91" t="s">
        <v>1139</v>
      </c>
      <c r="E1726" s="92">
        <v>4</v>
      </c>
      <c r="F1726" s="91" t="s">
        <v>1185</v>
      </c>
      <c r="H1726" s="3">
        <f>E1726+SUMIF('BR DTG ADW'!C:C,C1726,'BR DTG ADW'!E:E)</f>
        <v>4</v>
      </c>
    </row>
    <row r="1727" spans="1:8" ht="15.75" customHeight="1">
      <c r="A1727" s="91" t="s">
        <v>4872</v>
      </c>
      <c r="B1727" s="91" t="s">
        <v>876</v>
      </c>
      <c r="C1727" s="91" t="s">
        <v>4872</v>
      </c>
      <c r="D1727" s="91" t="s">
        <v>4873</v>
      </c>
      <c r="E1727" s="92">
        <v>0</v>
      </c>
      <c r="F1727" s="91" t="s">
        <v>1185</v>
      </c>
      <c r="H1727" s="3">
        <f>E1727+SUMIF('BR DTG ADW'!C:C,C1727,'BR DTG ADW'!E:E)</f>
        <v>0</v>
      </c>
    </row>
    <row r="1728" spans="1:8" ht="15.75" customHeight="1">
      <c r="A1728" s="91" t="s">
        <v>4874</v>
      </c>
      <c r="B1728" s="91" t="s">
        <v>876</v>
      </c>
      <c r="C1728" s="91" t="s">
        <v>4874</v>
      </c>
      <c r="D1728" s="91" t="s">
        <v>4875</v>
      </c>
      <c r="E1728" s="92">
        <v>0</v>
      </c>
      <c r="F1728" s="91" t="s">
        <v>1185</v>
      </c>
      <c r="H1728" s="3">
        <f>E1728+SUMIF('BR DTG ADW'!C:C,C1728,'BR DTG ADW'!E:E)</f>
        <v>0</v>
      </c>
    </row>
    <row r="1729" spans="1:8" ht="15.75" customHeight="1">
      <c r="A1729" s="91" t="s">
        <v>4876</v>
      </c>
      <c r="B1729" s="91" t="s">
        <v>876</v>
      </c>
      <c r="C1729" s="91" t="s">
        <v>4876</v>
      </c>
      <c r="D1729" s="91" t="s">
        <v>4877</v>
      </c>
      <c r="E1729" s="92">
        <v>10</v>
      </c>
      <c r="F1729" s="91" t="s">
        <v>1185</v>
      </c>
      <c r="H1729" s="3">
        <f>E1729+SUMIF('BR DTG ADW'!C:C,C1729,'BR DTG ADW'!E:E)</f>
        <v>10</v>
      </c>
    </row>
    <row r="1730" spans="1:8" ht="15.75" customHeight="1">
      <c r="A1730" s="91" t="s">
        <v>4878</v>
      </c>
      <c r="B1730" s="91" t="s">
        <v>876</v>
      </c>
      <c r="C1730" s="91" t="s">
        <v>4878</v>
      </c>
      <c r="D1730" s="91" t="s">
        <v>4879</v>
      </c>
      <c r="E1730" s="92">
        <v>0</v>
      </c>
      <c r="F1730" s="91" t="s">
        <v>1185</v>
      </c>
      <c r="H1730" s="3">
        <f>E1730+SUMIF('BR DTG ADW'!C:C,C1730,'BR DTG ADW'!E:E)</f>
        <v>0</v>
      </c>
    </row>
    <row r="1731" spans="1:8" ht="15.75" customHeight="1">
      <c r="A1731" s="91" t="s">
        <v>4880</v>
      </c>
      <c r="B1731" s="91" t="s">
        <v>876</v>
      </c>
      <c r="C1731" s="91" t="s">
        <v>4880</v>
      </c>
      <c r="D1731" s="91" t="s">
        <v>4881</v>
      </c>
      <c r="E1731" s="92">
        <v>0</v>
      </c>
      <c r="F1731" s="91" t="s">
        <v>1185</v>
      </c>
      <c r="H1731" s="3">
        <f>E1731+SUMIF('BR DTG ADW'!C:C,C1731,'BR DTG ADW'!E:E)</f>
        <v>0</v>
      </c>
    </row>
    <row r="1732" spans="1:8" ht="15.75" customHeight="1">
      <c r="A1732" s="91" t="s">
        <v>4882</v>
      </c>
      <c r="B1732" s="91" t="s">
        <v>876</v>
      </c>
      <c r="C1732" s="91" t="s">
        <v>4882</v>
      </c>
      <c r="D1732" s="91" t="s">
        <v>4883</v>
      </c>
      <c r="E1732" s="92">
        <v>0</v>
      </c>
      <c r="F1732" s="91" t="s">
        <v>1185</v>
      </c>
      <c r="H1732" s="3">
        <f>E1732+SUMIF('BR DTG ADW'!C:C,C1732,'BR DTG ADW'!E:E)</f>
        <v>0</v>
      </c>
    </row>
    <row r="1733" spans="1:8" ht="15.75" customHeight="1">
      <c r="A1733" s="91" t="s">
        <v>355</v>
      </c>
      <c r="B1733" s="91" t="s">
        <v>1100</v>
      </c>
      <c r="C1733" s="91" t="s">
        <v>355</v>
      </c>
      <c r="D1733" s="91" t="s">
        <v>1140</v>
      </c>
      <c r="E1733" s="92">
        <v>319</v>
      </c>
      <c r="F1733" s="91" t="s">
        <v>1185</v>
      </c>
      <c r="H1733" s="3">
        <f>E1733+SUMIF('BR DTG ADW'!C:C,C1733,'BR DTG ADW'!E:E)</f>
        <v>319</v>
      </c>
    </row>
    <row r="1734" spans="1:8" ht="15.75" customHeight="1">
      <c r="A1734" s="91" t="s">
        <v>11132</v>
      </c>
      <c r="B1734" s="91" t="s">
        <v>1100</v>
      </c>
      <c r="C1734" s="91" t="s">
        <v>11132</v>
      </c>
      <c r="D1734" s="91" t="s">
        <v>11133</v>
      </c>
      <c r="E1734" s="92">
        <v>0</v>
      </c>
      <c r="F1734" s="91" t="s">
        <v>1185</v>
      </c>
      <c r="H1734" s="3">
        <f>E1734+SUMIF('BR DTG ADW'!C:C,C1734,'BR DTG ADW'!E:E)</f>
        <v>0</v>
      </c>
    </row>
    <row r="1735" spans="1:8" ht="15.75" customHeight="1">
      <c r="A1735" s="91" t="s">
        <v>4884</v>
      </c>
      <c r="B1735" s="91" t="s">
        <v>876</v>
      </c>
      <c r="C1735" s="91" t="s">
        <v>4884</v>
      </c>
      <c r="D1735" s="91" t="s">
        <v>4885</v>
      </c>
      <c r="E1735" s="92">
        <v>0</v>
      </c>
      <c r="F1735" s="91" t="s">
        <v>1185</v>
      </c>
      <c r="H1735" s="3">
        <f>E1735+SUMIF('BR DTG ADW'!C:C,C1735,'BR DTG ADW'!E:E)</f>
        <v>0</v>
      </c>
    </row>
    <row r="1736" spans="1:8" ht="15.75" customHeight="1">
      <c r="A1736" s="91" t="s">
        <v>4886</v>
      </c>
      <c r="B1736" s="91" t="s">
        <v>876</v>
      </c>
      <c r="C1736" s="91" t="s">
        <v>4886</v>
      </c>
      <c r="D1736" s="91" t="s">
        <v>4887</v>
      </c>
      <c r="E1736" s="92">
        <v>0</v>
      </c>
      <c r="F1736" s="91" t="s">
        <v>1185</v>
      </c>
      <c r="H1736" s="3">
        <f>E1736+SUMIF('BR DTG ADW'!C:C,C1736,'BR DTG ADW'!E:E)</f>
        <v>0</v>
      </c>
    </row>
    <row r="1737" spans="1:8" ht="15.75" customHeight="1">
      <c r="A1737" s="91" t="s">
        <v>4888</v>
      </c>
      <c r="B1737" s="91" t="s">
        <v>876</v>
      </c>
      <c r="C1737" s="91" t="s">
        <v>4888</v>
      </c>
      <c r="D1737" s="91" t="s">
        <v>4889</v>
      </c>
      <c r="E1737" s="92">
        <v>0</v>
      </c>
      <c r="F1737" s="91" t="s">
        <v>1185</v>
      </c>
      <c r="H1737" s="3">
        <f>E1737+SUMIF('BR DTG ADW'!C:C,C1737,'BR DTG ADW'!E:E)</f>
        <v>0</v>
      </c>
    </row>
    <row r="1738" spans="1:8" ht="15.75" customHeight="1">
      <c r="A1738" s="91" t="s">
        <v>4890</v>
      </c>
      <c r="B1738" s="91" t="s">
        <v>876</v>
      </c>
      <c r="C1738" s="91" t="s">
        <v>4890</v>
      </c>
      <c r="D1738" s="91" t="s">
        <v>4891</v>
      </c>
      <c r="E1738" s="92">
        <v>0</v>
      </c>
      <c r="F1738" s="91" t="s">
        <v>1185</v>
      </c>
      <c r="H1738" s="3">
        <f>E1738+SUMIF('BR DTG ADW'!C:C,C1738,'BR DTG ADW'!E:E)</f>
        <v>0</v>
      </c>
    </row>
    <row r="1739" spans="1:8" ht="15.75" customHeight="1">
      <c r="A1739" s="91" t="s">
        <v>356</v>
      </c>
      <c r="B1739" s="91" t="s">
        <v>891</v>
      </c>
      <c r="C1739" s="91" t="s">
        <v>356</v>
      </c>
      <c r="D1739" s="91" t="s">
        <v>1141</v>
      </c>
      <c r="E1739" s="92">
        <v>1</v>
      </c>
      <c r="F1739" s="91" t="s">
        <v>1185</v>
      </c>
      <c r="H1739" s="3">
        <f>E1739+SUMIF('BR DTG ADW'!C:C,C1739,'BR DTG ADW'!E:E)</f>
        <v>1</v>
      </c>
    </row>
    <row r="1740" spans="1:8" ht="15.75" customHeight="1">
      <c r="A1740" s="91" t="s">
        <v>4892</v>
      </c>
      <c r="B1740" s="91" t="s">
        <v>876</v>
      </c>
      <c r="C1740" s="91" t="s">
        <v>4892</v>
      </c>
      <c r="D1740" s="91" t="s">
        <v>4893</v>
      </c>
      <c r="E1740" s="92">
        <v>0</v>
      </c>
      <c r="F1740" s="91" t="s">
        <v>1185</v>
      </c>
      <c r="H1740" s="3">
        <f>E1740+SUMIF('BR DTG ADW'!C:C,C1740,'BR DTG ADW'!E:E)</f>
        <v>0</v>
      </c>
    </row>
    <row r="1741" spans="1:8" ht="15.75" customHeight="1">
      <c r="A1741" s="91" t="s">
        <v>4894</v>
      </c>
      <c r="B1741" s="91" t="s">
        <v>876</v>
      </c>
      <c r="C1741" s="91" t="s">
        <v>4894</v>
      </c>
      <c r="D1741" s="91" t="s">
        <v>4895</v>
      </c>
      <c r="E1741" s="92">
        <v>0</v>
      </c>
      <c r="F1741" s="91" t="s">
        <v>1185</v>
      </c>
      <c r="H1741" s="3">
        <f>E1741+SUMIF('BR DTG ADW'!C:C,C1741,'BR DTG ADW'!E:E)</f>
        <v>0</v>
      </c>
    </row>
    <row r="1742" spans="1:8" ht="15.75" customHeight="1">
      <c r="A1742" s="91" t="s">
        <v>4896</v>
      </c>
      <c r="B1742" s="91" t="s">
        <v>876</v>
      </c>
      <c r="C1742" s="91" t="s">
        <v>4896</v>
      </c>
      <c r="D1742" s="91" t="s">
        <v>4897</v>
      </c>
      <c r="E1742" s="92">
        <v>0</v>
      </c>
      <c r="F1742" s="91" t="s">
        <v>1185</v>
      </c>
      <c r="H1742" s="3">
        <f>E1742+SUMIF('BR DTG ADW'!C:C,C1742,'BR DTG ADW'!E:E)</f>
        <v>0</v>
      </c>
    </row>
    <row r="1743" spans="1:8" ht="15.75" customHeight="1">
      <c r="A1743" s="91" t="s">
        <v>4898</v>
      </c>
      <c r="B1743" s="91" t="s">
        <v>876</v>
      </c>
      <c r="C1743" s="91" t="s">
        <v>4898</v>
      </c>
      <c r="D1743" s="91" t="s">
        <v>4899</v>
      </c>
      <c r="E1743" s="92">
        <v>0</v>
      </c>
      <c r="F1743" s="91" t="s">
        <v>1185</v>
      </c>
      <c r="H1743" s="3">
        <f>E1743+SUMIF('BR DTG ADW'!C:C,C1743,'BR DTG ADW'!E:E)</f>
        <v>0</v>
      </c>
    </row>
    <row r="1744" spans="1:8" ht="15.75" customHeight="1">
      <c r="A1744" s="91" t="s">
        <v>4900</v>
      </c>
      <c r="B1744" s="91" t="s">
        <v>876</v>
      </c>
      <c r="C1744" s="91" t="s">
        <v>4900</v>
      </c>
      <c r="D1744" s="91" t="s">
        <v>4901</v>
      </c>
      <c r="E1744" s="92">
        <v>0</v>
      </c>
      <c r="F1744" s="91" t="s">
        <v>1185</v>
      </c>
      <c r="H1744" s="3">
        <f>E1744+SUMIF('BR DTG ADW'!C:C,C1744,'BR DTG ADW'!E:E)</f>
        <v>0</v>
      </c>
    </row>
    <row r="1745" spans="1:8" ht="15.75" customHeight="1">
      <c r="A1745" s="91" t="s">
        <v>4902</v>
      </c>
      <c r="B1745" s="91" t="s">
        <v>877</v>
      </c>
      <c r="C1745" s="91" t="s">
        <v>4902</v>
      </c>
      <c r="D1745" s="91" t="s">
        <v>4903</v>
      </c>
      <c r="E1745" s="92">
        <v>1</v>
      </c>
      <c r="F1745" s="91" t="s">
        <v>1185</v>
      </c>
      <c r="H1745" s="3">
        <f>E1745+SUMIF('BR DTG ADW'!C:C,C1745,'BR DTG ADW'!E:E)</f>
        <v>1</v>
      </c>
    </row>
    <row r="1746" spans="1:8" ht="15.75" customHeight="1">
      <c r="A1746" s="91" t="s">
        <v>4904</v>
      </c>
      <c r="B1746" s="91" t="s">
        <v>876</v>
      </c>
      <c r="C1746" s="91" t="s">
        <v>4904</v>
      </c>
      <c r="D1746" s="91" t="s">
        <v>4905</v>
      </c>
      <c r="E1746" s="92">
        <v>0</v>
      </c>
      <c r="F1746" s="91" t="s">
        <v>1185</v>
      </c>
      <c r="H1746" s="3">
        <f>E1746+SUMIF('BR DTG ADW'!C:C,C1746,'BR DTG ADW'!E:E)</f>
        <v>0</v>
      </c>
    </row>
    <row r="1747" spans="1:8" ht="15.75" customHeight="1">
      <c r="A1747" s="91" t="s">
        <v>702</v>
      </c>
      <c r="B1747" s="91" t="s">
        <v>876</v>
      </c>
      <c r="C1747" s="91" t="s">
        <v>702</v>
      </c>
      <c r="D1747" s="91" t="s">
        <v>703</v>
      </c>
      <c r="E1747" s="92">
        <v>0</v>
      </c>
      <c r="F1747" s="91" t="s">
        <v>1185</v>
      </c>
      <c r="H1747" s="3">
        <f>E1747+SUMIF('BR DTG ADW'!C:C,C1747,'BR DTG ADW'!E:E)</f>
        <v>0</v>
      </c>
    </row>
    <row r="1748" spans="1:8" ht="15.75" customHeight="1">
      <c r="A1748" s="91" t="s">
        <v>4907</v>
      </c>
      <c r="B1748" s="91" t="s">
        <v>876</v>
      </c>
      <c r="C1748" s="91" t="s">
        <v>4907</v>
      </c>
      <c r="D1748" s="91" t="s">
        <v>4908</v>
      </c>
      <c r="E1748" s="92">
        <v>0</v>
      </c>
      <c r="F1748" s="91" t="s">
        <v>1185</v>
      </c>
      <c r="H1748" s="3">
        <f>E1748+SUMIF('BR DTG ADW'!C:C,C1748,'BR DTG ADW'!E:E)</f>
        <v>0</v>
      </c>
    </row>
    <row r="1749" spans="1:8" ht="15.75" customHeight="1">
      <c r="A1749" s="91" t="s">
        <v>4909</v>
      </c>
      <c r="B1749" s="91" t="s">
        <v>881</v>
      </c>
      <c r="C1749" s="91" t="s">
        <v>4909</v>
      </c>
      <c r="D1749" s="91" t="s">
        <v>4910</v>
      </c>
      <c r="E1749" s="92">
        <v>4</v>
      </c>
      <c r="F1749" s="91" t="s">
        <v>1185</v>
      </c>
      <c r="H1749" s="3">
        <f>E1749+SUMIF('BR DTG ADW'!C:C,C1749,'BR DTG ADW'!E:E)</f>
        <v>4</v>
      </c>
    </row>
    <row r="1750" spans="1:8" ht="15.75" customHeight="1">
      <c r="A1750" s="91" t="s">
        <v>4911</v>
      </c>
      <c r="B1750" s="91" t="s">
        <v>881</v>
      </c>
      <c r="C1750" s="91" t="s">
        <v>4911</v>
      </c>
      <c r="D1750" s="91" t="s">
        <v>4912</v>
      </c>
      <c r="E1750" s="92">
        <v>2</v>
      </c>
      <c r="F1750" s="91" t="s">
        <v>1185</v>
      </c>
      <c r="H1750" s="3">
        <f>E1750+SUMIF('BR DTG ADW'!C:C,C1750,'BR DTG ADW'!E:E)</f>
        <v>2</v>
      </c>
    </row>
    <row r="1751" spans="1:8" ht="15.75" customHeight="1">
      <c r="A1751" s="91" t="s">
        <v>4915</v>
      </c>
      <c r="B1751" s="91" t="s">
        <v>876</v>
      </c>
      <c r="C1751" s="91" t="s">
        <v>4915</v>
      </c>
      <c r="D1751" s="91" t="s">
        <v>2330</v>
      </c>
      <c r="E1751" s="92">
        <v>9</v>
      </c>
      <c r="F1751" s="91" t="s">
        <v>1185</v>
      </c>
      <c r="H1751" s="3">
        <f>E1751+SUMIF('BR DTG ADW'!C:C,C1751,'BR DTG ADW'!E:E)</f>
        <v>9</v>
      </c>
    </row>
    <row r="1752" spans="1:8" ht="15.75" customHeight="1">
      <c r="A1752" s="91" t="s">
        <v>4916</v>
      </c>
      <c r="B1752" s="91" t="s">
        <v>876</v>
      </c>
      <c r="C1752" s="91" t="s">
        <v>4916</v>
      </c>
      <c r="D1752" s="91" t="s">
        <v>4917</v>
      </c>
      <c r="E1752" s="92">
        <v>0</v>
      </c>
      <c r="F1752" s="91" t="s">
        <v>1185</v>
      </c>
      <c r="H1752" s="3">
        <f>E1752+SUMIF('BR DTG ADW'!C:C,C1752,'BR DTG ADW'!E:E)</f>
        <v>0</v>
      </c>
    </row>
    <row r="1753" spans="1:8" ht="15.75" customHeight="1">
      <c r="A1753" s="91" t="s">
        <v>4918</v>
      </c>
      <c r="B1753" s="91" t="s">
        <v>876</v>
      </c>
      <c r="C1753" s="91" t="s">
        <v>4918</v>
      </c>
      <c r="D1753" s="91" t="s">
        <v>4919</v>
      </c>
      <c r="E1753" s="92">
        <v>0</v>
      </c>
      <c r="F1753" s="91" t="s">
        <v>1185</v>
      </c>
      <c r="H1753" s="3">
        <f>E1753+SUMIF('BR DTG ADW'!C:C,C1753,'BR DTG ADW'!E:E)</f>
        <v>0</v>
      </c>
    </row>
    <row r="1754" spans="1:8" ht="15.75" customHeight="1">
      <c r="A1754" s="91" t="s">
        <v>4920</v>
      </c>
      <c r="B1754" s="91" t="s">
        <v>876</v>
      </c>
      <c r="C1754" s="91" t="s">
        <v>4920</v>
      </c>
      <c r="D1754" s="91" t="s">
        <v>1829</v>
      </c>
      <c r="E1754" s="92">
        <v>0</v>
      </c>
      <c r="F1754" s="91" t="s">
        <v>1185</v>
      </c>
      <c r="H1754" s="3">
        <f>E1754+SUMIF('BR DTG ADW'!C:C,C1754,'BR DTG ADW'!E:E)</f>
        <v>0</v>
      </c>
    </row>
    <row r="1755" spans="1:8" ht="15.75" customHeight="1">
      <c r="A1755" s="91" t="s">
        <v>4921</v>
      </c>
      <c r="B1755" s="91" t="s">
        <v>876</v>
      </c>
      <c r="C1755" s="91" t="s">
        <v>4921</v>
      </c>
      <c r="D1755" s="91" t="s">
        <v>4922</v>
      </c>
      <c r="E1755" s="92">
        <v>0</v>
      </c>
      <c r="F1755" s="91" t="s">
        <v>1185</v>
      </c>
      <c r="H1755" s="3">
        <f>E1755+SUMIF('BR DTG ADW'!C:C,C1755,'BR DTG ADW'!E:E)</f>
        <v>0</v>
      </c>
    </row>
    <row r="1756" spans="1:8" ht="15.75" customHeight="1">
      <c r="A1756" s="91" t="s">
        <v>357</v>
      </c>
      <c r="B1756" s="91" t="s">
        <v>881</v>
      </c>
      <c r="C1756" s="91" t="s">
        <v>357</v>
      </c>
      <c r="D1756" s="91" t="s">
        <v>1142</v>
      </c>
      <c r="E1756" s="92">
        <v>29</v>
      </c>
      <c r="F1756" s="91" t="s">
        <v>357</v>
      </c>
      <c r="H1756" s="3">
        <f>E1756+SUMIF('BR DTG ADW'!C:C,C1756,'BR DTG ADW'!E:E)</f>
        <v>29</v>
      </c>
    </row>
    <row r="1757" spans="1:8" ht="15.75" customHeight="1">
      <c r="A1757" s="91" t="s">
        <v>4925</v>
      </c>
      <c r="B1757" s="91" t="s">
        <v>1100</v>
      </c>
      <c r="C1757" s="91" t="s">
        <v>4925</v>
      </c>
      <c r="D1757" s="91" t="s">
        <v>4926</v>
      </c>
      <c r="E1757" s="92">
        <v>0</v>
      </c>
      <c r="F1757" s="91" t="s">
        <v>1185</v>
      </c>
      <c r="H1757" s="3">
        <f>E1757+SUMIF('BR DTG ADW'!C:C,C1757,'BR DTG ADW'!E:E)</f>
        <v>0</v>
      </c>
    </row>
    <row r="1758" spans="1:8" ht="15.75" customHeight="1">
      <c r="A1758" s="91" t="s">
        <v>9342</v>
      </c>
      <c r="B1758" s="91" t="s">
        <v>876</v>
      </c>
      <c r="C1758" s="91" t="s">
        <v>9342</v>
      </c>
      <c r="D1758" s="91" t="s">
        <v>9343</v>
      </c>
      <c r="E1758" s="92">
        <v>0</v>
      </c>
      <c r="F1758" s="91" t="s">
        <v>1185</v>
      </c>
      <c r="H1758" s="3">
        <f>E1758+SUMIF('BR DTG ADW'!C:C,C1758,'BR DTG ADW'!E:E)</f>
        <v>0</v>
      </c>
    </row>
    <row r="1759" spans="1:8" ht="15.75" customHeight="1">
      <c r="A1759" s="91" t="s">
        <v>4927</v>
      </c>
      <c r="B1759" s="91" t="s">
        <v>884</v>
      </c>
      <c r="C1759" s="91" t="s">
        <v>4927</v>
      </c>
      <c r="D1759" s="91" t="s">
        <v>4928</v>
      </c>
      <c r="E1759" s="92">
        <v>2</v>
      </c>
      <c r="F1759" s="91" t="s">
        <v>1185</v>
      </c>
      <c r="H1759" s="3">
        <f>E1759+SUMIF('BR DTG ADW'!C:C,C1759,'BR DTG ADW'!E:E)</f>
        <v>2</v>
      </c>
    </row>
    <row r="1760" spans="1:8" ht="15.75" customHeight="1">
      <c r="A1760" s="91" t="s">
        <v>9344</v>
      </c>
      <c r="B1760" s="91" t="s">
        <v>876</v>
      </c>
      <c r="C1760" s="91" t="s">
        <v>9344</v>
      </c>
      <c r="D1760" s="91" t="s">
        <v>9345</v>
      </c>
      <c r="E1760" s="92">
        <v>0</v>
      </c>
      <c r="F1760" s="91" t="s">
        <v>1185</v>
      </c>
      <c r="H1760" s="3">
        <f>E1760+SUMIF('BR DTG ADW'!C:C,C1760,'BR DTG ADW'!E:E)</f>
        <v>0</v>
      </c>
    </row>
    <row r="1761" spans="1:8" ht="15.75" customHeight="1">
      <c r="A1761" s="91" t="s">
        <v>4937</v>
      </c>
      <c r="B1761" s="91" t="s">
        <v>876</v>
      </c>
      <c r="C1761" s="91" t="s">
        <v>4937</v>
      </c>
      <c r="D1761" s="91" t="s">
        <v>11134</v>
      </c>
      <c r="E1761" s="92">
        <v>0</v>
      </c>
      <c r="F1761" s="91" t="s">
        <v>1185</v>
      </c>
      <c r="H1761" s="3">
        <f>E1761+SUMIF('BR DTG ADW'!C:C,C1761,'BR DTG ADW'!E:E)</f>
        <v>0</v>
      </c>
    </row>
    <row r="1762" spans="1:8" ht="15.75" customHeight="1">
      <c r="A1762" s="91" t="s">
        <v>4941</v>
      </c>
      <c r="B1762" s="91" t="s">
        <v>876</v>
      </c>
      <c r="C1762" s="91" t="s">
        <v>4941</v>
      </c>
      <c r="D1762" s="91" t="s">
        <v>4942</v>
      </c>
      <c r="E1762" s="92">
        <v>0</v>
      </c>
      <c r="F1762" s="91" t="s">
        <v>1185</v>
      </c>
      <c r="H1762" s="3">
        <f>E1762+SUMIF('BR DTG ADW'!C:C,C1762,'BR DTG ADW'!E:E)</f>
        <v>0</v>
      </c>
    </row>
    <row r="1763" spans="1:8" ht="15.75" customHeight="1">
      <c r="A1763" s="91" t="s">
        <v>11135</v>
      </c>
      <c r="B1763" s="91" t="s">
        <v>876</v>
      </c>
      <c r="C1763" s="91" t="s">
        <v>11135</v>
      </c>
      <c r="D1763" s="91" t="s">
        <v>11136</v>
      </c>
      <c r="E1763" s="92">
        <v>0</v>
      </c>
      <c r="F1763" s="91" t="s">
        <v>1185</v>
      </c>
      <c r="H1763" s="3">
        <f>E1763+SUMIF('BR DTG ADW'!C:C,C1763,'BR DTG ADW'!E:E)</f>
        <v>0</v>
      </c>
    </row>
    <row r="1764" spans="1:8" ht="15.75" customHeight="1">
      <c r="A1764" s="91" t="s">
        <v>4943</v>
      </c>
      <c r="B1764" s="91" t="s">
        <v>876</v>
      </c>
      <c r="C1764" s="91" t="s">
        <v>4943</v>
      </c>
      <c r="D1764" s="91" t="s">
        <v>4944</v>
      </c>
      <c r="E1764" s="92">
        <v>0</v>
      </c>
      <c r="F1764" s="91" t="s">
        <v>1185</v>
      </c>
      <c r="H1764" s="3">
        <f>E1764+SUMIF('BR DTG ADW'!C:C,C1764,'BR DTG ADW'!E:E)</f>
        <v>0</v>
      </c>
    </row>
    <row r="1765" spans="1:8" ht="15.75" customHeight="1">
      <c r="A1765" s="91" t="s">
        <v>9348</v>
      </c>
      <c r="B1765" s="91" t="s">
        <v>876</v>
      </c>
      <c r="C1765" s="91" t="s">
        <v>9348</v>
      </c>
      <c r="D1765" s="91" t="s">
        <v>11137</v>
      </c>
      <c r="E1765" s="92">
        <v>0</v>
      </c>
      <c r="F1765" s="91" t="s">
        <v>1185</v>
      </c>
      <c r="H1765" s="3">
        <f>E1765+SUMIF('BR DTG ADW'!C:C,C1765,'BR DTG ADW'!E:E)</f>
        <v>0</v>
      </c>
    </row>
    <row r="1766" spans="1:8" ht="15.75" customHeight="1">
      <c r="A1766" s="91" t="s">
        <v>9350</v>
      </c>
      <c r="B1766" s="91" t="s">
        <v>876</v>
      </c>
      <c r="C1766" s="91" t="s">
        <v>9350</v>
      </c>
      <c r="D1766" s="91" t="s">
        <v>11138</v>
      </c>
      <c r="E1766" s="92">
        <v>0</v>
      </c>
      <c r="F1766" s="91" t="s">
        <v>1185</v>
      </c>
      <c r="H1766" s="3">
        <f>E1766+SUMIF('BR DTG ADW'!C:C,C1766,'BR DTG ADW'!E:E)</f>
        <v>0</v>
      </c>
    </row>
    <row r="1767" spans="1:8" ht="15.75" customHeight="1">
      <c r="A1767" s="91" t="s">
        <v>9352</v>
      </c>
      <c r="B1767" s="91" t="s">
        <v>876</v>
      </c>
      <c r="C1767" s="91" t="s">
        <v>9352</v>
      </c>
      <c r="D1767" s="91" t="s">
        <v>11139</v>
      </c>
      <c r="E1767" s="92">
        <v>0</v>
      </c>
      <c r="F1767" s="91" t="s">
        <v>1185</v>
      </c>
      <c r="H1767" s="3">
        <f>E1767+SUMIF('BR DTG ADW'!C:C,C1767,'BR DTG ADW'!E:E)</f>
        <v>0</v>
      </c>
    </row>
    <row r="1768" spans="1:8" ht="15.75" customHeight="1">
      <c r="A1768" s="91" t="s">
        <v>4945</v>
      </c>
      <c r="B1768" s="91" t="s">
        <v>876</v>
      </c>
      <c r="C1768" s="91" t="s">
        <v>4945</v>
      </c>
      <c r="D1768" s="91" t="s">
        <v>4946</v>
      </c>
      <c r="E1768" s="92">
        <v>0</v>
      </c>
      <c r="F1768" s="91" t="s">
        <v>1185</v>
      </c>
      <c r="H1768" s="3">
        <f>E1768+SUMIF('BR DTG ADW'!C:C,C1768,'BR DTG ADW'!E:E)</f>
        <v>0</v>
      </c>
    </row>
    <row r="1769" spans="1:8" ht="15.75" customHeight="1">
      <c r="A1769" s="91" t="s">
        <v>9354</v>
      </c>
      <c r="B1769" s="91" t="s">
        <v>876</v>
      </c>
      <c r="C1769" s="91" t="s">
        <v>9354</v>
      </c>
      <c r="D1769" s="91" t="s">
        <v>11140</v>
      </c>
      <c r="E1769" s="92">
        <v>0</v>
      </c>
      <c r="F1769" s="91" t="s">
        <v>1185</v>
      </c>
      <c r="H1769" s="3">
        <f>E1769+SUMIF('BR DTG ADW'!C:C,C1769,'BR DTG ADW'!E:E)</f>
        <v>0</v>
      </c>
    </row>
    <row r="1770" spans="1:8" ht="15.75" customHeight="1">
      <c r="A1770" s="91" t="s">
        <v>4947</v>
      </c>
      <c r="B1770" s="91" t="s">
        <v>876</v>
      </c>
      <c r="C1770" s="91" t="s">
        <v>4947</v>
      </c>
      <c r="D1770" s="91" t="s">
        <v>11141</v>
      </c>
      <c r="E1770" s="92">
        <v>0</v>
      </c>
      <c r="F1770" s="91" t="s">
        <v>1185</v>
      </c>
      <c r="H1770" s="3">
        <f>E1770+SUMIF('BR DTG ADW'!C:C,C1770,'BR DTG ADW'!E:E)</f>
        <v>0</v>
      </c>
    </row>
    <row r="1771" spans="1:8" ht="15.75" customHeight="1">
      <c r="A1771" s="91" t="s">
        <v>4953</v>
      </c>
      <c r="B1771" s="91" t="s">
        <v>876</v>
      </c>
      <c r="C1771" s="91" t="s">
        <v>4953</v>
      </c>
      <c r="D1771" s="91" t="s">
        <v>4954</v>
      </c>
      <c r="E1771" s="92">
        <v>0</v>
      </c>
      <c r="F1771" s="91" t="s">
        <v>1185</v>
      </c>
      <c r="H1771" s="3">
        <f>E1771+SUMIF('BR DTG ADW'!C:C,C1771,'BR DTG ADW'!E:E)</f>
        <v>0</v>
      </c>
    </row>
    <row r="1772" spans="1:8" ht="15.75" customHeight="1">
      <c r="A1772" s="91" t="s">
        <v>4955</v>
      </c>
      <c r="B1772" s="91" t="s">
        <v>876</v>
      </c>
      <c r="C1772" s="91" t="s">
        <v>4955</v>
      </c>
      <c r="D1772" s="91" t="s">
        <v>4956</v>
      </c>
      <c r="E1772" s="92">
        <v>0</v>
      </c>
      <c r="F1772" s="91" t="s">
        <v>1185</v>
      </c>
      <c r="H1772" s="3">
        <f>E1772+SUMIF('BR DTG ADW'!C:C,C1772,'BR DTG ADW'!E:E)</f>
        <v>0</v>
      </c>
    </row>
    <row r="1773" spans="1:8" ht="15.75" customHeight="1">
      <c r="A1773" s="91" t="s">
        <v>9358</v>
      </c>
      <c r="B1773" s="91" t="s">
        <v>876</v>
      </c>
      <c r="C1773" s="91" t="s">
        <v>9358</v>
      </c>
      <c r="D1773" s="91" t="s">
        <v>9359</v>
      </c>
      <c r="E1773" s="92">
        <v>0</v>
      </c>
      <c r="F1773" s="91" t="s">
        <v>1185</v>
      </c>
      <c r="H1773" s="3">
        <f>E1773+SUMIF('BR DTG ADW'!C:C,C1773,'BR DTG ADW'!E:E)</f>
        <v>0</v>
      </c>
    </row>
    <row r="1774" spans="1:8" ht="15.75" customHeight="1">
      <c r="A1774" s="91" t="s">
        <v>4959</v>
      </c>
      <c r="B1774" s="91" t="s">
        <v>876</v>
      </c>
      <c r="C1774" s="91" t="s">
        <v>4959</v>
      </c>
      <c r="D1774" s="91" t="s">
        <v>4960</v>
      </c>
      <c r="E1774" s="92">
        <v>0</v>
      </c>
      <c r="F1774" s="91" t="s">
        <v>1185</v>
      </c>
      <c r="H1774" s="3">
        <f>E1774+SUMIF('BR DTG ADW'!C:C,C1774,'BR DTG ADW'!E:E)</f>
        <v>0</v>
      </c>
    </row>
    <row r="1775" spans="1:8" ht="15.75" customHeight="1">
      <c r="A1775" s="91" t="s">
        <v>4963</v>
      </c>
      <c r="B1775" s="91" t="s">
        <v>876</v>
      </c>
      <c r="C1775" s="91" t="s">
        <v>4963</v>
      </c>
      <c r="D1775" s="91" t="s">
        <v>4964</v>
      </c>
      <c r="E1775" s="92">
        <v>0</v>
      </c>
      <c r="F1775" s="91" t="s">
        <v>1185</v>
      </c>
      <c r="H1775" s="3">
        <f>E1775+SUMIF('BR DTG ADW'!C:C,C1775,'BR DTG ADW'!E:E)</f>
        <v>0</v>
      </c>
    </row>
    <row r="1776" spans="1:8" ht="15.75" customHeight="1">
      <c r="A1776" s="91" t="s">
        <v>4969</v>
      </c>
      <c r="B1776" s="91" t="s">
        <v>876</v>
      </c>
      <c r="C1776" s="91" t="s">
        <v>4969</v>
      </c>
      <c r="D1776" s="91" t="s">
        <v>4970</v>
      </c>
      <c r="E1776" s="92">
        <v>0</v>
      </c>
      <c r="F1776" s="91" t="s">
        <v>1185</v>
      </c>
      <c r="H1776" s="3">
        <f>E1776+SUMIF('BR DTG ADW'!C:C,C1776,'BR DTG ADW'!E:E)</f>
        <v>0</v>
      </c>
    </row>
    <row r="1777" spans="1:8" ht="15.75" customHeight="1">
      <c r="A1777" s="91" t="s">
        <v>11142</v>
      </c>
      <c r="B1777" s="91" t="s">
        <v>881</v>
      </c>
      <c r="C1777" s="91" t="s">
        <v>11142</v>
      </c>
      <c r="D1777" s="91" t="s">
        <v>11143</v>
      </c>
      <c r="E1777" s="92">
        <v>1</v>
      </c>
      <c r="F1777" s="91" t="s">
        <v>1185</v>
      </c>
      <c r="H1777" s="3">
        <f>E1777+SUMIF('BR DTG ADW'!C:C,C1777,'BR DTG ADW'!E:E)</f>
        <v>1</v>
      </c>
    </row>
    <row r="1778" spans="1:8" ht="15.75" customHeight="1">
      <c r="A1778" s="91" t="s">
        <v>4973</v>
      </c>
      <c r="B1778" s="91" t="s">
        <v>876</v>
      </c>
      <c r="C1778" s="91" t="s">
        <v>4973</v>
      </c>
      <c r="D1778" s="91" t="s">
        <v>4974</v>
      </c>
      <c r="E1778" s="92">
        <v>0</v>
      </c>
      <c r="F1778" s="91" t="s">
        <v>1185</v>
      </c>
      <c r="H1778" s="3">
        <f>E1778+SUMIF('BR DTG ADW'!C:C,C1778,'BR DTG ADW'!E:E)</f>
        <v>0</v>
      </c>
    </row>
    <row r="1779" spans="1:8" ht="15.75" customHeight="1">
      <c r="A1779" s="91" t="s">
        <v>4975</v>
      </c>
      <c r="B1779" s="91" t="s">
        <v>881</v>
      </c>
      <c r="C1779" s="91" t="s">
        <v>4975</v>
      </c>
      <c r="D1779" s="91" t="s">
        <v>4976</v>
      </c>
      <c r="E1779" s="92">
        <v>2</v>
      </c>
      <c r="F1779" s="91" t="s">
        <v>1185</v>
      </c>
      <c r="H1779" s="3">
        <f>E1779+SUMIF('BR DTG ADW'!C:C,C1779,'BR DTG ADW'!E:E)</f>
        <v>2</v>
      </c>
    </row>
    <row r="1780" spans="1:8" ht="15.75" customHeight="1">
      <c r="A1780" s="91" t="s">
        <v>4979</v>
      </c>
      <c r="B1780" s="91" t="s">
        <v>876</v>
      </c>
      <c r="C1780" s="91" t="s">
        <v>4979</v>
      </c>
      <c r="D1780" s="91" t="s">
        <v>4980</v>
      </c>
      <c r="E1780" s="92">
        <v>0</v>
      </c>
      <c r="F1780" s="91" t="s">
        <v>1185</v>
      </c>
      <c r="H1780" s="3">
        <f>E1780+SUMIF('BR DTG ADW'!C:C,C1780,'BR DTG ADW'!E:E)</f>
        <v>0</v>
      </c>
    </row>
    <row r="1781" spans="1:8" ht="15.75" customHeight="1">
      <c r="A1781" s="91" t="s">
        <v>4981</v>
      </c>
      <c r="B1781" s="91" t="s">
        <v>876</v>
      </c>
      <c r="C1781" s="91" t="s">
        <v>4981</v>
      </c>
      <c r="D1781" s="91" t="s">
        <v>4982</v>
      </c>
      <c r="E1781" s="92">
        <v>0</v>
      </c>
      <c r="F1781" s="91" t="s">
        <v>1185</v>
      </c>
      <c r="H1781" s="3">
        <f>E1781+SUMIF('BR DTG ADW'!C:C,C1781,'BR DTG ADW'!E:E)</f>
        <v>0</v>
      </c>
    </row>
    <row r="1782" spans="1:8" ht="15.75" customHeight="1">
      <c r="A1782" s="91" t="s">
        <v>9360</v>
      </c>
      <c r="B1782" s="91" t="s">
        <v>876</v>
      </c>
      <c r="C1782" s="91" t="s">
        <v>9360</v>
      </c>
      <c r="D1782" s="91" t="s">
        <v>9361</v>
      </c>
      <c r="E1782" s="92">
        <v>0</v>
      </c>
      <c r="F1782" s="91" t="s">
        <v>1185</v>
      </c>
      <c r="H1782" s="3">
        <f>E1782+SUMIF('BR DTG ADW'!C:C,C1782,'BR DTG ADW'!E:E)</f>
        <v>0</v>
      </c>
    </row>
    <row r="1783" spans="1:8" ht="15.75" customHeight="1">
      <c r="A1783" s="91" t="s">
        <v>4983</v>
      </c>
      <c r="B1783" s="91" t="s">
        <v>876</v>
      </c>
      <c r="C1783" s="91" t="s">
        <v>4983</v>
      </c>
      <c r="D1783" s="91" t="s">
        <v>4984</v>
      </c>
      <c r="E1783" s="92">
        <v>0</v>
      </c>
      <c r="F1783" s="91" t="s">
        <v>1185</v>
      </c>
      <c r="H1783" s="3">
        <f>E1783+SUMIF('BR DTG ADW'!C:C,C1783,'BR DTG ADW'!E:E)</f>
        <v>0</v>
      </c>
    </row>
    <row r="1784" spans="1:8" ht="15.75" customHeight="1">
      <c r="A1784" s="91" t="s">
        <v>4987</v>
      </c>
      <c r="B1784" s="91" t="s">
        <v>876</v>
      </c>
      <c r="C1784" s="91" t="s">
        <v>4987</v>
      </c>
      <c r="D1784" s="91" t="s">
        <v>4988</v>
      </c>
      <c r="E1784" s="92">
        <v>0</v>
      </c>
      <c r="F1784" s="91" t="s">
        <v>1185</v>
      </c>
      <c r="H1784" s="3">
        <f>E1784+SUMIF('BR DTG ADW'!C:C,C1784,'BR DTG ADW'!E:E)</f>
        <v>0</v>
      </c>
    </row>
    <row r="1785" spans="1:8" ht="15.75" customHeight="1">
      <c r="A1785" s="91" t="s">
        <v>4989</v>
      </c>
      <c r="B1785" s="91" t="s">
        <v>876</v>
      </c>
      <c r="C1785" s="91" t="s">
        <v>4989</v>
      </c>
      <c r="D1785" s="91" t="s">
        <v>4990</v>
      </c>
      <c r="E1785" s="92">
        <v>0</v>
      </c>
      <c r="F1785" s="91" t="s">
        <v>1185</v>
      </c>
      <c r="H1785" s="3">
        <f>E1785+SUMIF('BR DTG ADW'!C:C,C1785,'BR DTG ADW'!E:E)</f>
        <v>0</v>
      </c>
    </row>
    <row r="1786" spans="1:8" ht="15.75" customHeight="1">
      <c r="A1786" s="91" t="s">
        <v>4991</v>
      </c>
      <c r="B1786" s="91" t="s">
        <v>876</v>
      </c>
      <c r="C1786" s="91" t="s">
        <v>4991</v>
      </c>
      <c r="D1786" s="91" t="s">
        <v>4992</v>
      </c>
      <c r="E1786" s="92">
        <v>0</v>
      </c>
      <c r="F1786" s="91" t="s">
        <v>1185</v>
      </c>
      <c r="H1786" s="3">
        <f>E1786+SUMIF('BR DTG ADW'!C:C,C1786,'BR DTG ADW'!E:E)</f>
        <v>0</v>
      </c>
    </row>
    <row r="1787" spans="1:8" ht="15.75" customHeight="1">
      <c r="A1787" s="91" t="s">
        <v>9364</v>
      </c>
      <c r="B1787" s="91" t="s">
        <v>881</v>
      </c>
      <c r="C1787" s="91" t="s">
        <v>9364</v>
      </c>
      <c r="D1787" s="91" t="s">
        <v>9365</v>
      </c>
      <c r="E1787" s="92">
        <v>2</v>
      </c>
      <c r="F1787" s="91" t="s">
        <v>1185</v>
      </c>
      <c r="H1787" s="3">
        <f>E1787+SUMIF('BR DTG ADW'!C:C,C1787,'BR DTG ADW'!E:E)</f>
        <v>2</v>
      </c>
    </row>
    <row r="1788" spans="1:8" ht="15.75" customHeight="1">
      <c r="A1788" s="91" t="s">
        <v>9366</v>
      </c>
      <c r="B1788" s="91" t="s">
        <v>876</v>
      </c>
      <c r="C1788" s="91" t="s">
        <v>9366</v>
      </c>
      <c r="D1788" s="91" t="s">
        <v>9367</v>
      </c>
      <c r="E1788" s="92">
        <v>0</v>
      </c>
      <c r="F1788" s="91" t="s">
        <v>1185</v>
      </c>
      <c r="H1788" s="3">
        <f>E1788+SUMIF('BR DTG ADW'!C:C,C1788,'BR DTG ADW'!E:E)</f>
        <v>0</v>
      </c>
    </row>
    <row r="1789" spans="1:8" ht="15.75" customHeight="1">
      <c r="A1789" s="91" t="s">
        <v>4993</v>
      </c>
      <c r="B1789" s="91" t="s">
        <v>876</v>
      </c>
      <c r="C1789" s="91" t="s">
        <v>4993</v>
      </c>
      <c r="D1789" s="91" t="s">
        <v>4994</v>
      </c>
      <c r="E1789" s="92">
        <v>0</v>
      </c>
      <c r="F1789" s="91" t="s">
        <v>1185</v>
      </c>
      <c r="H1789" s="3">
        <f>E1789+SUMIF('BR DTG ADW'!C:C,C1789,'BR DTG ADW'!E:E)</f>
        <v>0</v>
      </c>
    </row>
    <row r="1790" spans="1:8" ht="15.75" customHeight="1">
      <c r="A1790" s="91" t="s">
        <v>11144</v>
      </c>
      <c r="B1790" s="91" t="s">
        <v>1100</v>
      </c>
      <c r="C1790" s="91" t="s">
        <v>11144</v>
      </c>
      <c r="D1790" s="91" t="s">
        <v>4998</v>
      </c>
      <c r="E1790" s="92">
        <v>0</v>
      </c>
      <c r="F1790" s="91" t="s">
        <v>1185</v>
      </c>
      <c r="H1790" s="3">
        <f>E1790+SUMIF('BR DTG ADW'!C:C,C1790,'BR DTG ADW'!E:E)</f>
        <v>0</v>
      </c>
    </row>
    <row r="1791" spans="1:8" ht="15.75" customHeight="1">
      <c r="A1791" s="91" t="s">
        <v>9369</v>
      </c>
      <c r="B1791" s="91" t="s">
        <v>876</v>
      </c>
      <c r="C1791" s="91" t="s">
        <v>9369</v>
      </c>
      <c r="D1791" s="91" t="s">
        <v>9370</v>
      </c>
      <c r="E1791" s="92">
        <v>0</v>
      </c>
      <c r="F1791" s="91" t="s">
        <v>1185</v>
      </c>
      <c r="H1791" s="3">
        <f>E1791+SUMIF('BR DTG ADW'!C:C,C1791,'BR DTG ADW'!E:E)</f>
        <v>0</v>
      </c>
    </row>
    <row r="1792" spans="1:8" ht="15.75" customHeight="1">
      <c r="A1792" s="91" t="s">
        <v>4999</v>
      </c>
      <c r="B1792" s="91" t="s">
        <v>876</v>
      </c>
      <c r="C1792" s="91" t="s">
        <v>4999</v>
      </c>
      <c r="D1792" s="91" t="s">
        <v>5000</v>
      </c>
      <c r="E1792" s="92">
        <v>0</v>
      </c>
      <c r="F1792" s="91" t="s">
        <v>1185</v>
      </c>
      <c r="H1792" s="3">
        <f>E1792+SUMIF('BR DTG ADW'!C:C,C1792,'BR DTG ADW'!E:E)</f>
        <v>0</v>
      </c>
    </row>
    <row r="1793" spans="1:8" ht="15.75" customHeight="1">
      <c r="A1793" s="91" t="s">
        <v>11145</v>
      </c>
      <c r="B1793" s="91" t="s">
        <v>876</v>
      </c>
      <c r="C1793" s="91" t="s">
        <v>11145</v>
      </c>
      <c r="D1793" s="91" t="s">
        <v>11146</v>
      </c>
      <c r="E1793" s="92">
        <v>0</v>
      </c>
      <c r="F1793" s="91" t="s">
        <v>1185</v>
      </c>
      <c r="H1793" s="3">
        <f>E1793+SUMIF('BR DTG ADW'!C:C,C1793,'BR DTG ADW'!E:E)</f>
        <v>0</v>
      </c>
    </row>
    <row r="1794" spans="1:8" ht="15.75" customHeight="1">
      <c r="A1794" s="91" t="s">
        <v>11147</v>
      </c>
      <c r="B1794" s="91" t="s">
        <v>876</v>
      </c>
      <c r="C1794" s="91" t="s">
        <v>11147</v>
      </c>
      <c r="D1794" s="91" t="s">
        <v>10950</v>
      </c>
      <c r="E1794" s="92">
        <v>0</v>
      </c>
      <c r="F1794" s="91" t="s">
        <v>1185</v>
      </c>
      <c r="H1794" s="3">
        <f>E1794+SUMIF('BR DTG ADW'!C:C,C1794,'BR DTG ADW'!E:E)</f>
        <v>0</v>
      </c>
    </row>
    <row r="1795" spans="1:8" ht="15.75" customHeight="1">
      <c r="A1795" s="91" t="s">
        <v>5003</v>
      </c>
      <c r="B1795" s="91" t="s">
        <v>876</v>
      </c>
      <c r="C1795" s="91" t="s">
        <v>5003</v>
      </c>
      <c r="D1795" s="91" t="s">
        <v>5004</v>
      </c>
      <c r="E1795" s="92">
        <v>0</v>
      </c>
      <c r="F1795" s="91" t="s">
        <v>1185</v>
      </c>
      <c r="H1795" s="3">
        <f>E1795+SUMIF('BR DTG ADW'!C:C,C1795,'BR DTG ADW'!E:E)</f>
        <v>0</v>
      </c>
    </row>
    <row r="1796" spans="1:8" ht="15.75" customHeight="1">
      <c r="A1796" s="91" t="s">
        <v>358</v>
      </c>
      <c r="B1796" s="91" t="s">
        <v>888</v>
      </c>
      <c r="C1796" s="91" t="s">
        <v>358</v>
      </c>
      <c r="D1796" s="91" t="s">
        <v>1143</v>
      </c>
      <c r="E1796" s="92">
        <v>2</v>
      </c>
      <c r="F1796" s="91" t="s">
        <v>1185</v>
      </c>
      <c r="H1796" s="3">
        <f>E1796+SUMIF('BR DTG ADW'!C:C,C1796,'BR DTG ADW'!E:E)</f>
        <v>2</v>
      </c>
    </row>
    <row r="1797" spans="1:8" ht="15.75" customHeight="1">
      <c r="A1797" s="91" t="s">
        <v>557</v>
      </c>
      <c r="B1797" s="91" t="s">
        <v>876</v>
      </c>
      <c r="C1797" s="91" t="s">
        <v>557</v>
      </c>
      <c r="D1797" s="91" t="s">
        <v>9375</v>
      </c>
      <c r="E1797" s="92">
        <v>0</v>
      </c>
      <c r="F1797" s="91" t="s">
        <v>1185</v>
      </c>
      <c r="H1797" s="3">
        <f>E1797+SUMIF('BR DTG ADW'!C:C,C1797,'BR DTG ADW'!E:E)</f>
        <v>0</v>
      </c>
    </row>
    <row r="1798" spans="1:8" ht="15.75" customHeight="1">
      <c r="A1798" s="91" t="s">
        <v>5005</v>
      </c>
      <c r="B1798" s="91" t="s">
        <v>876</v>
      </c>
      <c r="C1798" s="91" t="s">
        <v>5005</v>
      </c>
      <c r="D1798" s="91" t="s">
        <v>5006</v>
      </c>
      <c r="E1798" s="92">
        <v>0</v>
      </c>
      <c r="F1798" s="91" t="s">
        <v>1185</v>
      </c>
      <c r="H1798" s="3">
        <f>E1798+SUMIF('BR DTG ADW'!C:C,C1798,'BR DTG ADW'!E:E)</f>
        <v>0</v>
      </c>
    </row>
    <row r="1799" spans="1:8" ht="15.75" customHeight="1">
      <c r="A1799" s="91" t="s">
        <v>5007</v>
      </c>
      <c r="B1799" s="91" t="s">
        <v>876</v>
      </c>
      <c r="C1799" s="91" t="s">
        <v>5007</v>
      </c>
      <c r="D1799" s="91" t="s">
        <v>5008</v>
      </c>
      <c r="E1799" s="92">
        <v>0</v>
      </c>
      <c r="F1799" s="91" t="s">
        <v>1185</v>
      </c>
      <c r="H1799" s="3">
        <f>E1799+SUMIF('BR DTG ADW'!C:C,C1799,'BR DTG ADW'!E:E)</f>
        <v>0</v>
      </c>
    </row>
    <row r="1800" spans="1:8" ht="15.75" customHeight="1">
      <c r="A1800" s="91" t="s">
        <v>5011</v>
      </c>
      <c r="B1800" s="91" t="s">
        <v>876</v>
      </c>
      <c r="C1800" s="91" t="s">
        <v>5011</v>
      </c>
      <c r="D1800" s="91" t="s">
        <v>5012</v>
      </c>
      <c r="E1800" s="92">
        <v>0</v>
      </c>
      <c r="F1800" s="91" t="s">
        <v>1185</v>
      </c>
      <c r="H1800" s="3">
        <f>E1800+SUMIF('BR DTG ADW'!C:C,C1800,'BR DTG ADW'!E:E)</f>
        <v>0</v>
      </c>
    </row>
    <row r="1801" spans="1:8" ht="15.75" customHeight="1">
      <c r="A1801" s="91" t="s">
        <v>9376</v>
      </c>
      <c r="B1801" s="91" t="s">
        <v>876</v>
      </c>
      <c r="C1801" s="91" t="s">
        <v>9376</v>
      </c>
      <c r="D1801" s="91" t="s">
        <v>9377</v>
      </c>
      <c r="E1801" s="92">
        <v>0</v>
      </c>
      <c r="F1801" s="91" t="s">
        <v>1185</v>
      </c>
      <c r="H1801" s="3">
        <f>E1801+SUMIF('BR DTG ADW'!C:C,C1801,'BR DTG ADW'!E:E)</f>
        <v>0</v>
      </c>
    </row>
    <row r="1802" spans="1:8" ht="15.75" customHeight="1">
      <c r="A1802" s="91" t="s">
        <v>558</v>
      </c>
      <c r="B1802" s="91" t="s">
        <v>876</v>
      </c>
      <c r="C1802" s="91" t="s">
        <v>558</v>
      </c>
      <c r="D1802" s="91" t="s">
        <v>11148</v>
      </c>
      <c r="E1802" s="92">
        <v>0</v>
      </c>
      <c r="F1802" s="91" t="s">
        <v>1185</v>
      </c>
      <c r="H1802" s="3">
        <f>E1802+SUMIF('BR DTG ADW'!C:C,C1802,'BR DTG ADW'!E:E)</f>
        <v>0</v>
      </c>
    </row>
    <row r="1803" spans="1:8" ht="15.75" customHeight="1">
      <c r="A1803" s="91" t="s">
        <v>11149</v>
      </c>
      <c r="B1803" s="91" t="s">
        <v>876</v>
      </c>
      <c r="C1803" s="91" t="s">
        <v>11149</v>
      </c>
      <c r="D1803" s="91" t="s">
        <v>11150</v>
      </c>
      <c r="E1803" s="92">
        <v>0</v>
      </c>
      <c r="F1803" s="91" t="s">
        <v>1185</v>
      </c>
      <c r="H1803" s="3">
        <f>E1803+SUMIF('BR DTG ADW'!C:C,C1803,'BR DTG ADW'!E:E)</f>
        <v>0</v>
      </c>
    </row>
    <row r="1804" spans="1:8" ht="15.75" customHeight="1">
      <c r="A1804" s="91" t="s">
        <v>11151</v>
      </c>
      <c r="B1804" s="91" t="s">
        <v>876</v>
      </c>
      <c r="C1804" s="91" t="s">
        <v>11151</v>
      </c>
      <c r="D1804" s="91" t="s">
        <v>11152</v>
      </c>
      <c r="E1804" s="92">
        <v>0</v>
      </c>
      <c r="F1804" s="91" t="s">
        <v>1185</v>
      </c>
      <c r="H1804" s="3">
        <f>E1804+SUMIF('BR DTG ADW'!C:C,C1804,'BR DTG ADW'!E:E)</f>
        <v>0</v>
      </c>
    </row>
    <row r="1805" spans="1:8" ht="15.75" customHeight="1">
      <c r="A1805" s="91" t="s">
        <v>11153</v>
      </c>
      <c r="B1805" s="91" t="s">
        <v>876</v>
      </c>
      <c r="C1805" s="91" t="s">
        <v>11153</v>
      </c>
      <c r="D1805" s="91" t="s">
        <v>11154</v>
      </c>
      <c r="E1805" s="92">
        <v>0</v>
      </c>
      <c r="F1805" s="91" t="s">
        <v>1185</v>
      </c>
      <c r="H1805" s="3">
        <f>E1805+SUMIF('BR DTG ADW'!C:C,C1805,'BR DTG ADW'!E:E)</f>
        <v>0</v>
      </c>
    </row>
    <row r="1806" spans="1:8" ht="15.75" customHeight="1">
      <c r="A1806" s="91" t="s">
        <v>5015</v>
      </c>
      <c r="B1806" s="91" t="s">
        <v>876</v>
      </c>
      <c r="C1806" s="91" t="s">
        <v>5015</v>
      </c>
      <c r="D1806" s="91" t="s">
        <v>11155</v>
      </c>
      <c r="E1806" s="92">
        <v>0</v>
      </c>
      <c r="F1806" s="91" t="s">
        <v>1185</v>
      </c>
      <c r="H1806" s="3">
        <f>E1806+SUMIF('BR DTG ADW'!C:C,C1806,'BR DTG ADW'!E:E)</f>
        <v>0</v>
      </c>
    </row>
    <row r="1807" spans="1:8" ht="15.75" customHeight="1">
      <c r="A1807" s="91" t="s">
        <v>11156</v>
      </c>
      <c r="B1807" s="91" t="s">
        <v>876</v>
      </c>
      <c r="C1807" s="91" t="s">
        <v>11156</v>
      </c>
      <c r="D1807" s="91" t="s">
        <v>11157</v>
      </c>
      <c r="E1807" s="92">
        <v>0</v>
      </c>
      <c r="F1807" s="91" t="s">
        <v>1185</v>
      </c>
      <c r="H1807" s="3">
        <f>E1807+SUMIF('BR DTG ADW'!C:C,C1807,'BR DTG ADW'!E:E)</f>
        <v>0</v>
      </c>
    </row>
    <row r="1808" spans="1:8" ht="15.75" customHeight="1">
      <c r="A1808" s="91" t="s">
        <v>9379</v>
      </c>
      <c r="B1808" s="91" t="s">
        <v>877</v>
      </c>
      <c r="C1808" s="91" t="s">
        <v>9379</v>
      </c>
      <c r="D1808" s="91" t="s">
        <v>9380</v>
      </c>
      <c r="E1808" s="92">
        <v>1</v>
      </c>
      <c r="F1808" s="91" t="s">
        <v>1185</v>
      </c>
      <c r="H1808" s="3">
        <f>E1808+SUMIF('BR DTG ADW'!C:C,C1808,'BR DTG ADW'!E:E)</f>
        <v>1</v>
      </c>
    </row>
    <row r="1809" spans="1:8" ht="15.75" customHeight="1">
      <c r="A1809" s="91" t="s">
        <v>9381</v>
      </c>
      <c r="B1809" s="91" t="s">
        <v>876</v>
      </c>
      <c r="C1809" s="91" t="s">
        <v>9381</v>
      </c>
      <c r="D1809" s="91" t="s">
        <v>9382</v>
      </c>
      <c r="E1809" s="92">
        <v>0</v>
      </c>
      <c r="F1809" s="91" t="s">
        <v>1185</v>
      </c>
      <c r="H1809" s="3">
        <f>E1809+SUMIF('BR DTG ADW'!C:C,C1809,'BR DTG ADW'!E:E)</f>
        <v>0</v>
      </c>
    </row>
    <row r="1810" spans="1:8" ht="15.75" customHeight="1">
      <c r="A1810" s="91" t="s">
        <v>5017</v>
      </c>
      <c r="B1810" s="91" t="s">
        <v>876</v>
      </c>
      <c r="C1810" s="91" t="s">
        <v>5017</v>
      </c>
      <c r="D1810" s="91" t="s">
        <v>5018</v>
      </c>
      <c r="E1810" s="92">
        <v>0</v>
      </c>
      <c r="F1810" s="91" t="s">
        <v>1185</v>
      </c>
      <c r="H1810" s="3">
        <f>E1810+SUMIF('BR DTG ADW'!C:C,C1810,'BR DTG ADW'!E:E)</f>
        <v>0</v>
      </c>
    </row>
    <row r="1811" spans="1:8" ht="15.75" customHeight="1">
      <c r="A1811" s="91" t="s">
        <v>5020</v>
      </c>
      <c r="B1811" s="91" t="s">
        <v>876</v>
      </c>
      <c r="C1811" s="91" t="s">
        <v>5020</v>
      </c>
      <c r="D1811" s="91" t="s">
        <v>5021</v>
      </c>
      <c r="E1811" s="92">
        <v>0</v>
      </c>
      <c r="F1811" s="91" t="s">
        <v>1185</v>
      </c>
      <c r="H1811" s="3">
        <f>E1811+SUMIF('BR DTG ADW'!C:C,C1811,'BR DTG ADW'!E:E)</f>
        <v>0</v>
      </c>
    </row>
    <row r="1812" spans="1:8" ht="15.75" customHeight="1">
      <c r="A1812" s="91" t="s">
        <v>9383</v>
      </c>
      <c r="B1812" s="91" t="s">
        <v>876</v>
      </c>
      <c r="C1812" s="91" t="s">
        <v>9383</v>
      </c>
      <c r="D1812" s="91" t="s">
        <v>11158</v>
      </c>
      <c r="E1812" s="92">
        <v>0</v>
      </c>
      <c r="F1812" s="91" t="s">
        <v>1185</v>
      </c>
      <c r="H1812" s="3">
        <f>E1812+SUMIF('BR DTG ADW'!C:C,C1812,'BR DTG ADW'!E:E)</f>
        <v>0</v>
      </c>
    </row>
    <row r="1813" spans="1:8" ht="15.75" customHeight="1">
      <c r="A1813" s="91" t="s">
        <v>5024</v>
      </c>
      <c r="B1813" s="91" t="s">
        <v>876</v>
      </c>
      <c r="C1813" s="91" t="s">
        <v>5024</v>
      </c>
      <c r="D1813" s="91" t="s">
        <v>5025</v>
      </c>
      <c r="E1813" s="92">
        <v>0</v>
      </c>
      <c r="F1813" s="91" t="s">
        <v>1185</v>
      </c>
      <c r="H1813" s="3">
        <f>E1813+SUMIF('BR DTG ADW'!C:C,C1813,'BR DTG ADW'!E:E)</f>
        <v>0</v>
      </c>
    </row>
    <row r="1814" spans="1:8" ht="15.75" customHeight="1">
      <c r="A1814" s="91" t="s">
        <v>11159</v>
      </c>
      <c r="B1814" s="91" t="s">
        <v>876</v>
      </c>
      <c r="C1814" s="91" t="s">
        <v>11159</v>
      </c>
      <c r="D1814" s="91" t="s">
        <v>11160</v>
      </c>
      <c r="E1814" s="92">
        <v>0</v>
      </c>
      <c r="F1814" s="91" t="s">
        <v>1185</v>
      </c>
      <c r="H1814" s="3">
        <f>E1814+SUMIF('BR DTG ADW'!C:C,C1814,'BR DTG ADW'!E:E)</f>
        <v>0</v>
      </c>
    </row>
    <row r="1815" spans="1:8" ht="15.75" customHeight="1">
      <c r="A1815" s="91" t="s">
        <v>1144</v>
      </c>
      <c r="B1815" s="91" t="s">
        <v>948</v>
      </c>
      <c r="C1815" s="91" t="s">
        <v>1144</v>
      </c>
      <c r="D1815" s="91" t="s">
        <v>1145</v>
      </c>
      <c r="E1815" s="92">
        <v>1</v>
      </c>
      <c r="F1815" s="91" t="s">
        <v>1185</v>
      </c>
      <c r="H1815" s="3">
        <f>E1815+SUMIF('BR DTG ADW'!C:C,C1815,'BR DTG ADW'!E:E)</f>
        <v>1</v>
      </c>
    </row>
    <row r="1816" spans="1:8" ht="15.75" customHeight="1">
      <c r="A1816" s="91" t="s">
        <v>359</v>
      </c>
      <c r="B1816" s="91" t="s">
        <v>948</v>
      </c>
      <c r="C1816" s="91" t="s">
        <v>359</v>
      </c>
      <c r="D1816" s="91" t="s">
        <v>1146</v>
      </c>
      <c r="E1816" s="92">
        <v>1</v>
      </c>
      <c r="F1816" s="91" t="s">
        <v>1185</v>
      </c>
      <c r="H1816" s="3">
        <f>E1816+SUMIF('BR DTG ADW'!C:C,C1816,'BR DTG ADW'!E:E)</f>
        <v>1</v>
      </c>
    </row>
    <row r="1817" spans="1:8" ht="15.75" customHeight="1">
      <c r="A1817" s="91" t="s">
        <v>11161</v>
      </c>
      <c r="B1817" s="91" t="s">
        <v>877</v>
      </c>
      <c r="C1817" s="91" t="s">
        <v>11161</v>
      </c>
      <c r="D1817" s="91" t="s">
        <v>11162</v>
      </c>
      <c r="E1817" s="92">
        <v>1</v>
      </c>
      <c r="F1817" s="91" t="s">
        <v>1185</v>
      </c>
      <c r="H1817" s="3">
        <f>E1817+SUMIF('BR DTG ADW'!C:C,C1817,'BR DTG ADW'!E:E)</f>
        <v>1</v>
      </c>
    </row>
    <row r="1818" spans="1:8" ht="15.75" customHeight="1">
      <c r="A1818" s="91" t="s">
        <v>5028</v>
      </c>
      <c r="B1818" s="91" t="s">
        <v>876</v>
      </c>
      <c r="C1818" s="91" t="s">
        <v>5028</v>
      </c>
      <c r="D1818" s="91" t="s">
        <v>11163</v>
      </c>
      <c r="E1818" s="92">
        <v>0</v>
      </c>
      <c r="F1818" s="91" t="s">
        <v>1185</v>
      </c>
      <c r="H1818" s="3">
        <f>E1818+SUMIF('BR DTG ADW'!C:C,C1818,'BR DTG ADW'!E:E)</f>
        <v>0</v>
      </c>
    </row>
    <row r="1819" spans="1:8" ht="15.75" customHeight="1">
      <c r="A1819" s="91" t="s">
        <v>11164</v>
      </c>
      <c r="B1819" s="91" t="s">
        <v>876</v>
      </c>
      <c r="C1819" s="91" t="s">
        <v>11164</v>
      </c>
      <c r="D1819" s="91" t="s">
        <v>11165</v>
      </c>
      <c r="E1819" s="92">
        <v>1</v>
      </c>
      <c r="F1819" s="91" t="s">
        <v>1185</v>
      </c>
      <c r="H1819" s="3">
        <f>E1819+SUMIF('BR DTG ADW'!C:C,C1819,'BR DTG ADW'!E:E)</f>
        <v>1</v>
      </c>
    </row>
    <row r="1820" spans="1:8" ht="15.75" customHeight="1">
      <c r="A1820" s="91" t="s">
        <v>1862</v>
      </c>
      <c r="B1820" s="91" t="s">
        <v>888</v>
      </c>
      <c r="C1820" s="91" t="s">
        <v>1862</v>
      </c>
      <c r="D1820" s="91" t="s">
        <v>11166</v>
      </c>
      <c r="E1820" s="92">
        <v>1</v>
      </c>
      <c r="F1820" s="91" t="s">
        <v>1185</v>
      </c>
      <c r="H1820" s="3">
        <f>E1820+SUMIF('BR DTG ADW'!C:C,C1820,'BR DTG ADW'!E:E)</f>
        <v>1</v>
      </c>
    </row>
    <row r="1821" spans="1:8" ht="15.75" customHeight="1">
      <c r="A1821" s="91" t="s">
        <v>1449</v>
      </c>
      <c r="B1821" s="91" t="s">
        <v>948</v>
      </c>
      <c r="C1821" s="91" t="s">
        <v>1449</v>
      </c>
      <c r="D1821" s="91" t="s">
        <v>1450</v>
      </c>
      <c r="E1821" s="92">
        <v>1</v>
      </c>
      <c r="F1821" s="91" t="s">
        <v>1185</v>
      </c>
      <c r="H1821" s="3">
        <f>E1821+SUMIF('BR DTG ADW'!C:C,C1821,'BR DTG ADW'!E:E)</f>
        <v>1</v>
      </c>
    </row>
    <row r="1822" spans="1:8" ht="15.75" customHeight="1">
      <c r="A1822" s="91" t="s">
        <v>5030</v>
      </c>
      <c r="B1822" s="91" t="s">
        <v>948</v>
      </c>
      <c r="C1822" s="91" t="s">
        <v>5030</v>
      </c>
      <c r="D1822" s="91" t="s">
        <v>11167</v>
      </c>
      <c r="E1822" s="92">
        <v>0</v>
      </c>
      <c r="F1822" s="91" t="s">
        <v>1185</v>
      </c>
      <c r="H1822" s="3">
        <f>E1822+SUMIF('BR DTG ADW'!C:C,C1822,'BR DTG ADW'!E:E)</f>
        <v>0</v>
      </c>
    </row>
    <row r="1823" spans="1:8" ht="15.75" customHeight="1">
      <c r="A1823" s="91" t="s">
        <v>9394</v>
      </c>
      <c r="B1823" s="91" t="s">
        <v>876</v>
      </c>
      <c r="C1823" s="91" t="s">
        <v>9394</v>
      </c>
      <c r="D1823" s="91" t="s">
        <v>11168</v>
      </c>
      <c r="E1823" s="92">
        <v>0</v>
      </c>
      <c r="F1823" s="91" t="s">
        <v>1185</v>
      </c>
      <c r="H1823" s="3">
        <f>E1823+SUMIF('BR DTG ADW'!C:C,C1823,'BR DTG ADW'!E:E)</f>
        <v>0</v>
      </c>
    </row>
    <row r="1824" spans="1:8" ht="15.75" customHeight="1">
      <c r="A1824" s="91" t="s">
        <v>1864</v>
      </c>
      <c r="B1824" s="91" t="s">
        <v>884</v>
      </c>
      <c r="C1824" s="91" t="s">
        <v>1864</v>
      </c>
      <c r="D1824" s="91" t="s">
        <v>11169</v>
      </c>
      <c r="E1824" s="92">
        <v>1</v>
      </c>
      <c r="F1824" s="91" t="s">
        <v>1185</v>
      </c>
      <c r="H1824" s="3">
        <f>E1824+SUMIF('BR DTG ADW'!C:C,C1824,'BR DTG ADW'!E:E)</f>
        <v>1</v>
      </c>
    </row>
    <row r="1825" spans="1:8" ht="15.75" customHeight="1">
      <c r="A1825" s="91" t="s">
        <v>11170</v>
      </c>
      <c r="B1825" s="91" t="s">
        <v>876</v>
      </c>
      <c r="C1825" s="91" t="s">
        <v>11170</v>
      </c>
      <c r="D1825" s="91" t="s">
        <v>11171</v>
      </c>
      <c r="E1825" s="92">
        <v>0</v>
      </c>
      <c r="F1825" s="91" t="s">
        <v>1185</v>
      </c>
      <c r="H1825" s="3">
        <f>E1825+SUMIF('BR DTG ADW'!C:C,C1825,'BR DTG ADW'!E:E)</f>
        <v>0</v>
      </c>
    </row>
    <row r="1826" spans="1:8" ht="15.75" customHeight="1">
      <c r="A1826" s="91" t="s">
        <v>5040</v>
      </c>
      <c r="B1826" s="91" t="s">
        <v>888</v>
      </c>
      <c r="C1826" s="91" t="s">
        <v>5040</v>
      </c>
      <c r="D1826" s="91" t="s">
        <v>5041</v>
      </c>
      <c r="E1826" s="92">
        <v>1</v>
      </c>
      <c r="F1826" s="91" t="s">
        <v>1185</v>
      </c>
      <c r="H1826" s="3">
        <f>E1826+SUMIF('BR DTG ADW'!C:C,C1826,'BR DTG ADW'!E:E)</f>
        <v>1</v>
      </c>
    </row>
    <row r="1827" spans="1:8" ht="15.75" customHeight="1">
      <c r="A1827" s="91" t="s">
        <v>5042</v>
      </c>
      <c r="B1827" s="91" t="s">
        <v>888</v>
      </c>
      <c r="C1827" s="91" t="s">
        <v>5042</v>
      </c>
      <c r="D1827" s="91" t="s">
        <v>5043</v>
      </c>
      <c r="E1827" s="92">
        <v>3</v>
      </c>
      <c r="F1827" s="91" t="s">
        <v>1185</v>
      </c>
      <c r="H1827" s="3">
        <f>E1827+SUMIF('BR DTG ADW'!C:C,C1827,'BR DTG ADW'!E:E)</f>
        <v>3</v>
      </c>
    </row>
    <row r="1828" spans="1:8" ht="15.75" customHeight="1">
      <c r="A1828" s="91" t="s">
        <v>5046</v>
      </c>
      <c r="B1828" s="91" t="s">
        <v>876</v>
      </c>
      <c r="C1828" s="91" t="s">
        <v>5046</v>
      </c>
      <c r="D1828" s="91" t="s">
        <v>9400</v>
      </c>
      <c r="E1828" s="92">
        <v>0</v>
      </c>
      <c r="F1828" s="91" t="s">
        <v>1185</v>
      </c>
      <c r="H1828" s="3">
        <f>E1828+SUMIF('BR DTG ADW'!C:C,C1828,'BR DTG ADW'!E:E)</f>
        <v>0</v>
      </c>
    </row>
    <row r="1829" spans="1:8" ht="15.75" customHeight="1">
      <c r="A1829" s="91" t="s">
        <v>360</v>
      </c>
      <c r="B1829" s="91" t="s">
        <v>888</v>
      </c>
      <c r="C1829" s="91" t="s">
        <v>360</v>
      </c>
      <c r="D1829" s="91" t="s">
        <v>1147</v>
      </c>
      <c r="E1829" s="92">
        <v>18</v>
      </c>
      <c r="F1829" s="91" t="s">
        <v>1185</v>
      </c>
      <c r="H1829" s="3">
        <f>E1829+SUMIF('BR DTG ADW'!C:C,C1829,'BR DTG ADW'!E:E)</f>
        <v>18</v>
      </c>
    </row>
    <row r="1830" spans="1:8" ht="15.75" customHeight="1">
      <c r="A1830" s="91" t="s">
        <v>361</v>
      </c>
      <c r="B1830" s="91" t="s">
        <v>888</v>
      </c>
      <c r="C1830" s="91" t="s">
        <v>361</v>
      </c>
      <c r="D1830" s="91" t="s">
        <v>1148</v>
      </c>
      <c r="E1830" s="92">
        <v>8</v>
      </c>
      <c r="F1830" s="91" t="s">
        <v>1185</v>
      </c>
      <c r="H1830" s="3">
        <f>E1830+SUMIF('BR DTG ADW'!C:C,C1830,'BR DTG ADW'!E:E)</f>
        <v>8</v>
      </c>
    </row>
    <row r="1831" spans="1:8" ht="15.75" customHeight="1">
      <c r="A1831" s="91" t="s">
        <v>362</v>
      </c>
      <c r="B1831" s="91" t="s">
        <v>888</v>
      </c>
      <c r="C1831" s="91" t="s">
        <v>362</v>
      </c>
      <c r="D1831" s="91" t="s">
        <v>1149</v>
      </c>
      <c r="E1831" s="92">
        <v>10</v>
      </c>
      <c r="F1831" s="91" t="s">
        <v>1185</v>
      </c>
      <c r="H1831" s="3">
        <f>E1831+SUMIF('BR DTG ADW'!C:C,C1831,'BR DTG ADW'!E:E)</f>
        <v>10</v>
      </c>
    </row>
    <row r="1832" spans="1:8" ht="15.75" customHeight="1">
      <c r="A1832" s="91" t="s">
        <v>363</v>
      </c>
      <c r="B1832" s="91" t="s">
        <v>888</v>
      </c>
      <c r="C1832" s="91" t="s">
        <v>363</v>
      </c>
      <c r="D1832" s="91" t="s">
        <v>1150</v>
      </c>
      <c r="E1832" s="92">
        <v>2</v>
      </c>
      <c r="F1832" s="91" t="s">
        <v>1185</v>
      </c>
      <c r="H1832" s="3">
        <f>E1832+SUMIF('BR DTG ADW'!C:C,C1832,'BR DTG ADW'!E:E)</f>
        <v>2</v>
      </c>
    </row>
    <row r="1833" spans="1:8" ht="15.75" customHeight="1">
      <c r="A1833" s="91" t="s">
        <v>364</v>
      </c>
      <c r="B1833" s="91" t="s">
        <v>888</v>
      </c>
      <c r="C1833" s="91" t="s">
        <v>364</v>
      </c>
      <c r="D1833" s="91" t="s">
        <v>1151</v>
      </c>
      <c r="E1833" s="92">
        <v>50</v>
      </c>
      <c r="F1833" s="91" t="s">
        <v>1185</v>
      </c>
      <c r="H1833" s="3">
        <f>E1833+SUMIF('BR DTG ADW'!C:C,C1833,'BR DTG ADW'!E:E)</f>
        <v>50</v>
      </c>
    </row>
    <row r="1834" spans="1:8" ht="15.75" customHeight="1">
      <c r="A1834" s="91" t="s">
        <v>365</v>
      </c>
      <c r="B1834" s="91" t="s">
        <v>888</v>
      </c>
      <c r="C1834" s="91" t="s">
        <v>365</v>
      </c>
      <c r="D1834" s="91" t="s">
        <v>1152</v>
      </c>
      <c r="E1834" s="92">
        <v>85</v>
      </c>
      <c r="F1834" s="91" t="s">
        <v>1185</v>
      </c>
      <c r="H1834" s="3">
        <f>E1834+SUMIF('BR DTG ADW'!C:C,C1834,'BR DTG ADW'!E:E)</f>
        <v>85</v>
      </c>
    </row>
    <row r="1835" spans="1:8" ht="15.75" customHeight="1">
      <c r="A1835" s="91" t="s">
        <v>366</v>
      </c>
      <c r="B1835" s="91" t="s">
        <v>888</v>
      </c>
      <c r="C1835" s="91" t="s">
        <v>366</v>
      </c>
      <c r="D1835" s="91" t="s">
        <v>1153</v>
      </c>
      <c r="E1835" s="92">
        <v>29</v>
      </c>
      <c r="F1835" s="91" t="s">
        <v>1185</v>
      </c>
      <c r="H1835" s="3">
        <f>E1835+SUMIF('BR DTG ADW'!C:C,C1835,'BR DTG ADW'!E:E)</f>
        <v>29</v>
      </c>
    </row>
    <row r="1836" spans="1:8" ht="15.75" customHeight="1">
      <c r="A1836" s="91" t="s">
        <v>5050</v>
      </c>
      <c r="B1836" s="91" t="s">
        <v>876</v>
      </c>
      <c r="C1836" s="91" t="s">
        <v>5050</v>
      </c>
      <c r="D1836" s="91" t="s">
        <v>2330</v>
      </c>
      <c r="E1836" s="92">
        <v>0</v>
      </c>
      <c r="F1836" s="91" t="s">
        <v>1185</v>
      </c>
      <c r="H1836" s="3">
        <f>E1836+SUMIF('BR DTG ADW'!C:C,C1836,'BR DTG ADW'!E:E)</f>
        <v>0</v>
      </c>
    </row>
    <row r="1837" spans="1:8" ht="15.75" customHeight="1">
      <c r="A1837" s="91" t="s">
        <v>367</v>
      </c>
      <c r="B1837" s="91" t="s">
        <v>888</v>
      </c>
      <c r="C1837" s="91" t="s">
        <v>367</v>
      </c>
      <c r="D1837" s="91" t="s">
        <v>1154</v>
      </c>
      <c r="E1837" s="92">
        <v>4</v>
      </c>
      <c r="F1837" s="91" t="s">
        <v>1185</v>
      </c>
      <c r="H1837" s="3">
        <f>E1837+SUMIF('BR DTG ADW'!C:C,C1837,'BR DTG ADW'!E:E)</f>
        <v>4</v>
      </c>
    </row>
    <row r="1838" spans="1:8" ht="15.75" customHeight="1">
      <c r="A1838" s="91" t="s">
        <v>5051</v>
      </c>
      <c r="B1838" s="91" t="s">
        <v>876</v>
      </c>
      <c r="C1838" s="91" t="s">
        <v>5051</v>
      </c>
      <c r="D1838" s="91" t="s">
        <v>2330</v>
      </c>
      <c r="E1838" s="92">
        <v>15</v>
      </c>
      <c r="F1838" s="91" t="s">
        <v>1185</v>
      </c>
      <c r="H1838" s="3">
        <f>E1838+SUMIF('BR DTG ADW'!C:C,C1838,'BR DTG ADW'!E:E)</f>
        <v>15</v>
      </c>
    </row>
    <row r="1839" spans="1:8" ht="15.75" customHeight="1">
      <c r="A1839" s="91" t="s">
        <v>5052</v>
      </c>
      <c r="B1839" s="91" t="s">
        <v>876</v>
      </c>
      <c r="C1839" s="91" t="s">
        <v>5052</v>
      </c>
      <c r="D1839" s="91" t="s">
        <v>5053</v>
      </c>
      <c r="E1839" s="92">
        <v>0</v>
      </c>
      <c r="F1839" s="91" t="s">
        <v>1185</v>
      </c>
      <c r="H1839" s="3">
        <f>E1839+SUMIF('BR DTG ADW'!C:C,C1839,'BR DTG ADW'!E:E)</f>
        <v>0</v>
      </c>
    </row>
    <row r="1840" spans="1:8" ht="15.75" customHeight="1">
      <c r="A1840" s="91" t="s">
        <v>1640</v>
      </c>
      <c r="B1840" s="91" t="s">
        <v>888</v>
      </c>
      <c r="C1840" s="91" t="s">
        <v>1640</v>
      </c>
      <c r="D1840" s="91" t="s">
        <v>1641</v>
      </c>
      <c r="E1840" s="92">
        <v>2</v>
      </c>
      <c r="F1840" s="91" t="s">
        <v>1185</v>
      </c>
      <c r="H1840" s="3">
        <f>E1840+SUMIF('BR DTG ADW'!C:C,C1840,'BR DTG ADW'!E:E)</f>
        <v>2</v>
      </c>
    </row>
    <row r="1841" spans="1:8" ht="15.75" customHeight="1">
      <c r="A1841" s="91" t="s">
        <v>1451</v>
      </c>
      <c r="B1841" s="91" t="s">
        <v>888</v>
      </c>
      <c r="C1841" s="91" t="s">
        <v>1451</v>
      </c>
      <c r="D1841" s="91" t="s">
        <v>1452</v>
      </c>
      <c r="E1841" s="92">
        <v>2</v>
      </c>
      <c r="F1841" s="91" t="s">
        <v>1185</v>
      </c>
      <c r="H1841" s="3">
        <f>E1841+SUMIF('BR DTG ADW'!C:C,C1841,'BR DTG ADW'!E:E)</f>
        <v>2</v>
      </c>
    </row>
    <row r="1842" spans="1:8" ht="15.75" customHeight="1">
      <c r="A1842" s="91" t="s">
        <v>368</v>
      </c>
      <c r="B1842" s="91" t="s">
        <v>888</v>
      </c>
      <c r="C1842" s="91" t="s">
        <v>368</v>
      </c>
      <c r="D1842" s="91" t="s">
        <v>1155</v>
      </c>
      <c r="E1842" s="92">
        <v>28</v>
      </c>
      <c r="F1842" s="91" t="s">
        <v>1185</v>
      </c>
      <c r="H1842" s="3">
        <f>E1842+SUMIF('BR DTG ADW'!C:C,C1842,'BR DTG ADW'!E:E)</f>
        <v>28</v>
      </c>
    </row>
    <row r="1843" spans="1:8" ht="15.75" customHeight="1">
      <c r="A1843" s="91" t="s">
        <v>711</v>
      </c>
      <c r="B1843" s="91" t="s">
        <v>876</v>
      </c>
      <c r="C1843" s="91" t="s">
        <v>711</v>
      </c>
      <c r="D1843" s="91" t="s">
        <v>712</v>
      </c>
      <c r="E1843" s="92">
        <v>0</v>
      </c>
      <c r="F1843" s="91" t="s">
        <v>1185</v>
      </c>
      <c r="H1843" s="3">
        <f>E1843+SUMIF('BR DTG ADW'!C:C,C1843,'BR DTG ADW'!E:E)</f>
        <v>0</v>
      </c>
    </row>
    <row r="1844" spans="1:8" ht="15.75" customHeight="1">
      <c r="A1844" s="91" t="s">
        <v>369</v>
      </c>
      <c r="B1844" s="91" t="s">
        <v>888</v>
      </c>
      <c r="C1844" s="91" t="s">
        <v>369</v>
      </c>
      <c r="D1844" s="91" t="s">
        <v>1156</v>
      </c>
      <c r="E1844" s="92">
        <v>14</v>
      </c>
      <c r="F1844" s="91" t="s">
        <v>1185</v>
      </c>
      <c r="H1844" s="3">
        <f>E1844+SUMIF('BR DTG ADW'!C:C,C1844,'BR DTG ADW'!E:E)</f>
        <v>14</v>
      </c>
    </row>
    <row r="1845" spans="1:8" ht="15.75" customHeight="1">
      <c r="A1845" s="91" t="s">
        <v>5054</v>
      </c>
      <c r="B1845" s="91" t="s">
        <v>888</v>
      </c>
      <c r="C1845" s="91" t="s">
        <v>5054</v>
      </c>
      <c r="D1845" s="91" t="s">
        <v>5055</v>
      </c>
      <c r="E1845" s="92">
        <v>1</v>
      </c>
      <c r="F1845" s="91" t="s">
        <v>1185</v>
      </c>
      <c r="H1845" s="3">
        <f>E1845+SUMIF('BR DTG ADW'!C:C,C1845,'BR DTG ADW'!E:E)</f>
        <v>1</v>
      </c>
    </row>
    <row r="1846" spans="1:8" ht="15.75" customHeight="1">
      <c r="A1846" s="91" t="s">
        <v>1157</v>
      </c>
      <c r="B1846" s="91" t="s">
        <v>888</v>
      </c>
      <c r="C1846" s="91" t="s">
        <v>1157</v>
      </c>
      <c r="D1846" s="91" t="s">
        <v>1158</v>
      </c>
      <c r="E1846" s="92">
        <v>5</v>
      </c>
      <c r="F1846" s="91" t="s">
        <v>1185</v>
      </c>
      <c r="H1846" s="3">
        <f>E1846+SUMIF('BR DTG ADW'!C:C,C1846,'BR DTG ADW'!E:E)</f>
        <v>5</v>
      </c>
    </row>
    <row r="1847" spans="1:8" ht="15.75" customHeight="1">
      <c r="A1847" s="91" t="s">
        <v>5056</v>
      </c>
      <c r="B1847" s="91" t="s">
        <v>876</v>
      </c>
      <c r="C1847" s="91" t="s">
        <v>5056</v>
      </c>
      <c r="D1847" s="91" t="s">
        <v>2330</v>
      </c>
      <c r="E1847" s="92">
        <v>0</v>
      </c>
      <c r="F1847" s="91" t="s">
        <v>1185</v>
      </c>
      <c r="H1847" s="3">
        <f>E1847+SUMIF('BR DTG ADW'!C:C,C1847,'BR DTG ADW'!E:E)</f>
        <v>0</v>
      </c>
    </row>
    <row r="1848" spans="1:8" ht="15.75" customHeight="1">
      <c r="A1848" s="91" t="s">
        <v>1642</v>
      </c>
      <c r="B1848" s="91" t="s">
        <v>888</v>
      </c>
      <c r="C1848" s="91" t="s">
        <v>1642</v>
      </c>
      <c r="D1848" s="91" t="s">
        <v>1643</v>
      </c>
      <c r="E1848" s="92">
        <v>21</v>
      </c>
      <c r="F1848" s="91" t="s">
        <v>1185</v>
      </c>
      <c r="H1848" s="3">
        <f>E1848+SUMIF('BR DTG ADW'!C:C,C1848,'BR DTG ADW'!E:E)</f>
        <v>21</v>
      </c>
    </row>
    <row r="1849" spans="1:8" ht="15.75" customHeight="1">
      <c r="A1849" s="91" t="s">
        <v>1159</v>
      </c>
      <c r="B1849" s="91" t="s">
        <v>888</v>
      </c>
      <c r="C1849" s="91" t="s">
        <v>1159</v>
      </c>
      <c r="D1849" s="91" t="s">
        <v>1160</v>
      </c>
      <c r="E1849" s="92">
        <v>1</v>
      </c>
      <c r="F1849" s="91" t="s">
        <v>1185</v>
      </c>
      <c r="H1849" s="3">
        <f>E1849+SUMIF('BR DTG ADW'!C:C,C1849,'BR DTG ADW'!E:E)</f>
        <v>1</v>
      </c>
    </row>
    <row r="1850" spans="1:8" ht="15.75" customHeight="1">
      <c r="A1850" s="91" t="s">
        <v>5057</v>
      </c>
      <c r="B1850" s="91" t="s">
        <v>888</v>
      </c>
      <c r="C1850" s="91" t="s">
        <v>5057</v>
      </c>
      <c r="D1850" s="91" t="s">
        <v>5058</v>
      </c>
      <c r="E1850" s="92">
        <v>4</v>
      </c>
      <c r="F1850" s="91" t="s">
        <v>1185</v>
      </c>
      <c r="H1850" s="3">
        <f>E1850+SUMIF('BR DTG ADW'!C:C,C1850,'BR DTG ADW'!E:E)</f>
        <v>4</v>
      </c>
    </row>
    <row r="1851" spans="1:8" ht="15.75" customHeight="1">
      <c r="A1851" s="91" t="s">
        <v>5059</v>
      </c>
      <c r="B1851" s="91" t="s">
        <v>888</v>
      </c>
      <c r="C1851" s="91" t="s">
        <v>5059</v>
      </c>
      <c r="D1851" s="91" t="s">
        <v>5060</v>
      </c>
      <c r="E1851" s="92">
        <v>2</v>
      </c>
      <c r="F1851" s="91" t="s">
        <v>1185</v>
      </c>
      <c r="H1851" s="3">
        <f>E1851+SUMIF('BR DTG ADW'!C:C,C1851,'BR DTG ADW'!E:E)</f>
        <v>2</v>
      </c>
    </row>
    <row r="1852" spans="1:8" ht="15.75" customHeight="1">
      <c r="A1852" s="91" t="s">
        <v>5061</v>
      </c>
      <c r="B1852" s="91" t="s">
        <v>876</v>
      </c>
      <c r="C1852" s="91" t="s">
        <v>5061</v>
      </c>
      <c r="D1852" s="91" t="s">
        <v>5062</v>
      </c>
      <c r="E1852" s="92">
        <v>0</v>
      </c>
      <c r="F1852" s="91" t="s">
        <v>1185</v>
      </c>
      <c r="H1852" s="3">
        <f>E1852+SUMIF('BR DTG ADW'!C:C,C1852,'BR DTG ADW'!E:E)</f>
        <v>0</v>
      </c>
    </row>
    <row r="1853" spans="1:8" ht="15.75" customHeight="1">
      <c r="A1853" s="91" t="s">
        <v>370</v>
      </c>
      <c r="B1853" s="91" t="s">
        <v>888</v>
      </c>
      <c r="C1853" s="91" t="s">
        <v>370</v>
      </c>
      <c r="D1853" s="91" t="s">
        <v>1161</v>
      </c>
      <c r="E1853" s="92">
        <v>1</v>
      </c>
      <c r="F1853" s="91" t="s">
        <v>1185</v>
      </c>
      <c r="H1853" s="3">
        <f>E1853+SUMIF('BR DTG ADW'!C:C,C1853,'BR DTG ADW'!E:E)</f>
        <v>1</v>
      </c>
    </row>
    <row r="1854" spans="1:8" ht="15.75" customHeight="1">
      <c r="A1854" s="91" t="s">
        <v>1644</v>
      </c>
      <c r="B1854" s="91" t="s">
        <v>888</v>
      </c>
      <c r="C1854" s="91" t="s">
        <v>1644</v>
      </c>
      <c r="D1854" s="91" t="s">
        <v>1645</v>
      </c>
      <c r="E1854" s="92">
        <v>1</v>
      </c>
      <c r="F1854" s="91" t="s">
        <v>1185</v>
      </c>
      <c r="H1854" s="3">
        <f>E1854+SUMIF('BR DTG ADW'!C:C,C1854,'BR DTG ADW'!E:E)</f>
        <v>1</v>
      </c>
    </row>
    <row r="1855" spans="1:8" ht="15.75" customHeight="1">
      <c r="A1855" s="91" t="s">
        <v>559</v>
      </c>
      <c r="B1855" s="91" t="s">
        <v>888</v>
      </c>
      <c r="C1855" s="91" t="s">
        <v>559</v>
      </c>
      <c r="D1855" s="91" t="s">
        <v>1162</v>
      </c>
      <c r="E1855" s="92">
        <v>6</v>
      </c>
      <c r="F1855" s="91" t="s">
        <v>1185</v>
      </c>
      <c r="H1855" s="3">
        <f>E1855+SUMIF('BR DTG ADW'!C:C,C1855,'BR DTG ADW'!E:E)</f>
        <v>6</v>
      </c>
    </row>
    <row r="1856" spans="1:8" ht="15.75" customHeight="1">
      <c r="A1856" s="91" t="s">
        <v>371</v>
      </c>
      <c r="B1856" s="91" t="s">
        <v>888</v>
      </c>
      <c r="C1856" s="91" t="s">
        <v>371</v>
      </c>
      <c r="D1856" s="91" t="s">
        <v>9401</v>
      </c>
      <c r="E1856" s="92">
        <v>2</v>
      </c>
      <c r="F1856" s="91" t="s">
        <v>1185</v>
      </c>
      <c r="H1856" s="3">
        <f>E1856+SUMIF('BR DTG ADW'!C:C,C1856,'BR DTG ADW'!E:E)</f>
        <v>2</v>
      </c>
    </row>
    <row r="1857" spans="1:8" ht="15.75" customHeight="1">
      <c r="A1857" s="91" t="s">
        <v>1646</v>
      </c>
      <c r="B1857" s="91" t="s">
        <v>888</v>
      </c>
      <c r="C1857" s="91" t="s">
        <v>1646</v>
      </c>
      <c r="D1857" s="91" t="s">
        <v>2024</v>
      </c>
      <c r="E1857" s="92">
        <v>0</v>
      </c>
      <c r="F1857" s="91" t="s">
        <v>1185</v>
      </c>
      <c r="H1857" s="3">
        <f>E1857+SUMIF('BR DTG ADW'!C:C,C1857,'BR DTG ADW'!E:E)</f>
        <v>0</v>
      </c>
    </row>
    <row r="1858" spans="1:8" ht="15.75" customHeight="1">
      <c r="A1858" s="91" t="s">
        <v>5066</v>
      </c>
      <c r="B1858" s="91" t="s">
        <v>876</v>
      </c>
      <c r="C1858" s="91" t="s">
        <v>5066</v>
      </c>
      <c r="D1858" s="91" t="s">
        <v>2330</v>
      </c>
      <c r="E1858" s="92">
        <v>39</v>
      </c>
      <c r="F1858" s="91" t="s">
        <v>1185</v>
      </c>
      <c r="H1858" s="3">
        <f>E1858+SUMIF('BR DTG ADW'!C:C,C1858,'BR DTG ADW'!E:E)</f>
        <v>39</v>
      </c>
    </row>
    <row r="1859" spans="1:8" ht="15.75" customHeight="1">
      <c r="A1859" s="91" t="s">
        <v>5071</v>
      </c>
      <c r="B1859" s="91" t="s">
        <v>876</v>
      </c>
      <c r="C1859" s="91" t="s">
        <v>5071</v>
      </c>
      <c r="D1859" s="91" t="s">
        <v>5072</v>
      </c>
      <c r="E1859" s="92">
        <v>0</v>
      </c>
      <c r="F1859" s="91" t="s">
        <v>1185</v>
      </c>
      <c r="H1859" s="3">
        <f>E1859+SUMIF('BR DTG ADW'!C:C,C1859,'BR DTG ADW'!E:E)</f>
        <v>0</v>
      </c>
    </row>
    <row r="1860" spans="1:8" ht="15.75" customHeight="1">
      <c r="A1860" s="91" t="s">
        <v>9403</v>
      </c>
      <c r="B1860" s="91" t="s">
        <v>876</v>
      </c>
      <c r="C1860" s="91" t="s">
        <v>9403</v>
      </c>
      <c r="D1860" s="91" t="s">
        <v>9404</v>
      </c>
      <c r="E1860" s="92">
        <v>0</v>
      </c>
      <c r="F1860" s="91" t="s">
        <v>1185</v>
      </c>
      <c r="H1860" s="3">
        <f>E1860+SUMIF('BR DTG ADW'!C:C,C1860,'BR DTG ADW'!E:E)</f>
        <v>0</v>
      </c>
    </row>
    <row r="1861" spans="1:8" ht="15.75" customHeight="1">
      <c r="A1861" s="91" t="s">
        <v>9405</v>
      </c>
      <c r="B1861" s="91" t="s">
        <v>876</v>
      </c>
      <c r="C1861" s="91" t="s">
        <v>9405</v>
      </c>
      <c r="D1861" s="91" t="s">
        <v>9406</v>
      </c>
      <c r="E1861" s="92">
        <v>0</v>
      </c>
      <c r="F1861" s="91" t="s">
        <v>1185</v>
      </c>
      <c r="H1861" s="3">
        <f>E1861+SUMIF('BR DTG ADW'!C:C,C1861,'BR DTG ADW'!E:E)</f>
        <v>0</v>
      </c>
    </row>
    <row r="1862" spans="1:8" ht="15.75" customHeight="1">
      <c r="A1862" s="91" t="s">
        <v>5073</v>
      </c>
      <c r="B1862" s="91" t="s">
        <v>876</v>
      </c>
      <c r="C1862" s="91" t="s">
        <v>5073</v>
      </c>
      <c r="D1862" s="91" t="s">
        <v>5074</v>
      </c>
      <c r="E1862" s="92">
        <v>0</v>
      </c>
      <c r="F1862" s="91" t="s">
        <v>1185</v>
      </c>
      <c r="H1862" s="3">
        <f>E1862+SUMIF('BR DTG ADW'!C:C,C1862,'BR DTG ADW'!E:E)</f>
        <v>0</v>
      </c>
    </row>
    <row r="1863" spans="1:8" ht="15.75" customHeight="1">
      <c r="A1863" s="91" t="s">
        <v>5075</v>
      </c>
      <c r="B1863" s="91" t="s">
        <v>876</v>
      </c>
      <c r="C1863" s="91" t="s">
        <v>5075</v>
      </c>
      <c r="D1863" s="91" t="s">
        <v>5076</v>
      </c>
      <c r="E1863" s="92">
        <v>0</v>
      </c>
      <c r="F1863" s="91" t="s">
        <v>1185</v>
      </c>
      <c r="H1863" s="3">
        <f>E1863+SUMIF('BR DTG ADW'!C:C,C1863,'BR DTG ADW'!E:E)</f>
        <v>0</v>
      </c>
    </row>
    <row r="1864" spans="1:8" ht="15.75" customHeight="1">
      <c r="A1864" s="91" t="s">
        <v>372</v>
      </c>
      <c r="B1864" s="91" t="s">
        <v>888</v>
      </c>
      <c r="C1864" s="91" t="s">
        <v>372</v>
      </c>
      <c r="D1864" s="91" t="s">
        <v>1163</v>
      </c>
      <c r="E1864" s="92">
        <v>34</v>
      </c>
      <c r="F1864" s="91" t="s">
        <v>1185</v>
      </c>
      <c r="H1864" s="3">
        <f>E1864+SUMIF('BR DTG ADW'!C:C,C1864,'BR DTG ADW'!E:E)</f>
        <v>34</v>
      </c>
    </row>
    <row r="1865" spans="1:8" ht="15.75" customHeight="1">
      <c r="A1865" s="91" t="s">
        <v>5079</v>
      </c>
      <c r="B1865" s="91" t="s">
        <v>876</v>
      </c>
      <c r="C1865" s="91" t="s">
        <v>5079</v>
      </c>
      <c r="D1865" s="91" t="s">
        <v>5080</v>
      </c>
      <c r="E1865" s="92">
        <v>0</v>
      </c>
      <c r="F1865" s="91" t="s">
        <v>1185</v>
      </c>
      <c r="H1865" s="3">
        <f>E1865+SUMIF('BR DTG ADW'!C:C,C1865,'BR DTG ADW'!E:E)</f>
        <v>0</v>
      </c>
    </row>
    <row r="1866" spans="1:8" ht="15.75" customHeight="1">
      <c r="A1866" s="91" t="s">
        <v>11172</v>
      </c>
      <c r="B1866" s="91" t="s">
        <v>876</v>
      </c>
      <c r="C1866" s="91" t="s">
        <v>11172</v>
      </c>
      <c r="D1866" s="91" t="s">
        <v>11173</v>
      </c>
      <c r="E1866" s="92">
        <v>0</v>
      </c>
      <c r="F1866" s="91" t="s">
        <v>1185</v>
      </c>
      <c r="H1866" s="3">
        <f>E1866+SUMIF('BR DTG ADW'!C:C,C1866,'BR DTG ADW'!E:E)</f>
        <v>0</v>
      </c>
    </row>
    <row r="1867" spans="1:8" ht="15.75" customHeight="1">
      <c r="A1867" s="91" t="s">
        <v>5083</v>
      </c>
      <c r="B1867" s="91" t="s">
        <v>888</v>
      </c>
      <c r="C1867" s="91" t="s">
        <v>5083</v>
      </c>
      <c r="D1867" s="91" t="s">
        <v>9407</v>
      </c>
      <c r="E1867" s="92">
        <v>1</v>
      </c>
      <c r="F1867" s="91" t="s">
        <v>1185</v>
      </c>
      <c r="H1867" s="3">
        <f>E1867+SUMIF('BR DTG ADW'!C:C,C1867,'BR DTG ADW'!E:E)</f>
        <v>1</v>
      </c>
    </row>
    <row r="1868" spans="1:8" ht="15.75" customHeight="1">
      <c r="A1868" s="91" t="s">
        <v>5087</v>
      </c>
      <c r="B1868" s="91" t="s">
        <v>876</v>
      </c>
      <c r="C1868" s="91" t="s">
        <v>5087</v>
      </c>
      <c r="D1868" s="91" t="s">
        <v>5088</v>
      </c>
      <c r="E1868" s="92">
        <v>0</v>
      </c>
      <c r="F1868" s="91" t="s">
        <v>1185</v>
      </c>
      <c r="H1868" s="3">
        <f>E1868+SUMIF('BR DTG ADW'!C:C,C1868,'BR DTG ADW'!E:E)</f>
        <v>0</v>
      </c>
    </row>
    <row r="1869" spans="1:8" ht="15.75" customHeight="1">
      <c r="A1869" s="91" t="s">
        <v>864</v>
      </c>
      <c r="B1869" s="91" t="s">
        <v>888</v>
      </c>
      <c r="C1869" s="91" t="s">
        <v>864</v>
      </c>
      <c r="D1869" s="91" t="s">
        <v>865</v>
      </c>
      <c r="E1869" s="92">
        <v>1</v>
      </c>
      <c r="F1869" s="91" t="s">
        <v>1185</v>
      </c>
      <c r="H1869" s="3">
        <f>E1869+SUMIF('BR DTG ADW'!C:C,C1869,'BR DTG ADW'!E:E)</f>
        <v>1</v>
      </c>
    </row>
    <row r="1870" spans="1:8" ht="15.75" customHeight="1">
      <c r="A1870" s="91" t="s">
        <v>9408</v>
      </c>
      <c r="B1870" s="91" t="s">
        <v>876</v>
      </c>
      <c r="C1870" s="91" t="s">
        <v>9408</v>
      </c>
      <c r="D1870" s="91" t="s">
        <v>9409</v>
      </c>
      <c r="E1870" s="92">
        <v>0</v>
      </c>
      <c r="F1870" s="91" t="s">
        <v>1185</v>
      </c>
      <c r="H1870" s="3">
        <f>E1870+SUMIF('BR DTG ADW'!C:C,C1870,'BR DTG ADW'!E:E)</f>
        <v>0</v>
      </c>
    </row>
    <row r="1871" spans="1:8" ht="15.75" customHeight="1">
      <c r="A1871" s="91" t="s">
        <v>866</v>
      </c>
      <c r="B1871" s="91" t="s">
        <v>888</v>
      </c>
      <c r="C1871" s="91" t="s">
        <v>866</v>
      </c>
      <c r="D1871" s="91" t="s">
        <v>867</v>
      </c>
      <c r="E1871" s="92">
        <v>1</v>
      </c>
      <c r="F1871" s="91" t="s">
        <v>1185</v>
      </c>
      <c r="H1871" s="3">
        <f>E1871+SUMIF('BR DTG ADW'!C:C,C1871,'BR DTG ADW'!E:E)</f>
        <v>1</v>
      </c>
    </row>
    <row r="1872" spans="1:8" ht="15.75" customHeight="1">
      <c r="A1872" s="91" t="s">
        <v>5095</v>
      </c>
      <c r="B1872" s="91" t="s">
        <v>888</v>
      </c>
      <c r="C1872" s="91" t="s">
        <v>5095</v>
      </c>
      <c r="D1872" s="91" t="s">
        <v>5096</v>
      </c>
      <c r="E1872" s="92">
        <v>7</v>
      </c>
      <c r="F1872" s="91" t="s">
        <v>1185</v>
      </c>
      <c r="H1872" s="3">
        <f>E1872+SUMIF('BR DTG ADW'!C:C,C1872,'BR DTG ADW'!E:E)</f>
        <v>7</v>
      </c>
    </row>
    <row r="1873" spans="1:8" ht="15.75" customHeight="1">
      <c r="A1873" s="91" t="s">
        <v>5097</v>
      </c>
      <c r="B1873" s="91" t="s">
        <v>876</v>
      </c>
      <c r="C1873" s="91" t="s">
        <v>5097</v>
      </c>
      <c r="D1873" s="91" t="s">
        <v>5098</v>
      </c>
      <c r="E1873" s="92">
        <v>0</v>
      </c>
      <c r="F1873" s="91" t="s">
        <v>1185</v>
      </c>
      <c r="H1873" s="3">
        <f>E1873+SUMIF('BR DTG ADW'!C:C,C1873,'BR DTG ADW'!E:E)</f>
        <v>0</v>
      </c>
    </row>
    <row r="1874" spans="1:8" ht="15.75" customHeight="1">
      <c r="A1874" s="91" t="s">
        <v>5099</v>
      </c>
      <c r="B1874" s="91" t="s">
        <v>888</v>
      </c>
      <c r="C1874" s="91" t="s">
        <v>5099</v>
      </c>
      <c r="D1874" s="91" t="s">
        <v>5100</v>
      </c>
      <c r="E1874" s="92">
        <v>1</v>
      </c>
      <c r="F1874" s="91" t="s">
        <v>1185</v>
      </c>
      <c r="H1874" s="3">
        <f>E1874+SUMIF('BR DTG ADW'!C:C,C1874,'BR DTG ADW'!E:E)</f>
        <v>1</v>
      </c>
    </row>
    <row r="1875" spans="1:8" ht="15.75" customHeight="1">
      <c r="A1875" s="91" t="s">
        <v>715</v>
      </c>
      <c r="B1875" s="91" t="s">
        <v>888</v>
      </c>
      <c r="C1875" s="91" t="s">
        <v>715</v>
      </c>
      <c r="D1875" s="91" t="s">
        <v>716</v>
      </c>
      <c r="E1875" s="92">
        <v>1</v>
      </c>
      <c r="F1875" s="91" t="s">
        <v>1185</v>
      </c>
      <c r="H1875" s="3">
        <f>E1875+SUMIF('BR DTG ADW'!C:C,C1875,'BR DTG ADW'!E:E)</f>
        <v>1</v>
      </c>
    </row>
    <row r="1876" spans="1:8" ht="15.75" customHeight="1">
      <c r="A1876" s="91" t="s">
        <v>9413</v>
      </c>
      <c r="B1876" s="91" t="s">
        <v>876</v>
      </c>
      <c r="C1876" s="91" t="s">
        <v>9413</v>
      </c>
      <c r="D1876" s="91" t="s">
        <v>9414</v>
      </c>
      <c r="E1876" s="92">
        <v>0</v>
      </c>
      <c r="F1876" s="91" t="s">
        <v>1185</v>
      </c>
      <c r="H1876" s="3">
        <f>E1876+SUMIF('BR DTG ADW'!C:C,C1876,'BR DTG ADW'!E:E)</f>
        <v>0</v>
      </c>
    </row>
    <row r="1877" spans="1:8" ht="15.75" customHeight="1">
      <c r="A1877" s="91" t="s">
        <v>5101</v>
      </c>
      <c r="B1877" s="91" t="s">
        <v>876</v>
      </c>
      <c r="C1877" s="91" t="s">
        <v>5101</v>
      </c>
      <c r="D1877" s="91" t="s">
        <v>11174</v>
      </c>
      <c r="E1877" s="92">
        <v>1</v>
      </c>
      <c r="F1877" s="91" t="s">
        <v>1185</v>
      </c>
      <c r="H1877" s="3">
        <f>E1877+SUMIF('BR DTG ADW'!C:C,C1877,'BR DTG ADW'!E:E)</f>
        <v>1</v>
      </c>
    </row>
    <row r="1878" spans="1:8" ht="15.75" customHeight="1">
      <c r="A1878" s="91" t="s">
        <v>5103</v>
      </c>
      <c r="B1878" s="91" t="s">
        <v>876</v>
      </c>
      <c r="C1878" s="91" t="s">
        <v>5103</v>
      </c>
      <c r="D1878" s="91" t="s">
        <v>2330</v>
      </c>
      <c r="E1878" s="92">
        <v>0</v>
      </c>
      <c r="F1878" s="91" t="s">
        <v>1185</v>
      </c>
      <c r="H1878" s="3">
        <f>E1878+SUMIF('BR DTG ADW'!C:C,C1878,'BR DTG ADW'!E:E)</f>
        <v>0</v>
      </c>
    </row>
    <row r="1879" spans="1:8" ht="15.75" customHeight="1">
      <c r="A1879" s="91" t="s">
        <v>1720</v>
      </c>
      <c r="B1879" s="91" t="s">
        <v>888</v>
      </c>
      <c r="C1879" s="91" t="s">
        <v>1720</v>
      </c>
      <c r="D1879" s="91" t="s">
        <v>1721</v>
      </c>
      <c r="E1879" s="92">
        <v>4</v>
      </c>
      <c r="F1879" s="91" t="s">
        <v>1185</v>
      </c>
      <c r="H1879" s="3">
        <f>E1879+SUMIF('BR DTG ADW'!C:C,C1879,'BR DTG ADW'!E:E)</f>
        <v>4</v>
      </c>
    </row>
    <row r="1880" spans="1:8" ht="15.75" customHeight="1">
      <c r="A1880" s="91" t="s">
        <v>11175</v>
      </c>
      <c r="B1880" s="91" t="s">
        <v>876</v>
      </c>
      <c r="C1880" s="91" t="s">
        <v>11175</v>
      </c>
      <c r="D1880" s="91" t="s">
        <v>11176</v>
      </c>
      <c r="E1880" s="92">
        <v>0</v>
      </c>
      <c r="F1880" s="91" t="s">
        <v>1185</v>
      </c>
      <c r="H1880" s="3">
        <f>E1880+SUMIF('BR DTG ADW'!C:C,C1880,'BR DTG ADW'!E:E)</f>
        <v>0</v>
      </c>
    </row>
    <row r="1881" spans="1:8" ht="15.75" customHeight="1">
      <c r="A1881" s="91" t="s">
        <v>9415</v>
      </c>
      <c r="B1881" s="91" t="s">
        <v>876</v>
      </c>
      <c r="C1881" s="91" t="s">
        <v>9415</v>
      </c>
      <c r="D1881" s="91" t="s">
        <v>9416</v>
      </c>
      <c r="E1881" s="92">
        <v>0</v>
      </c>
      <c r="F1881" s="91" t="s">
        <v>1185</v>
      </c>
      <c r="H1881" s="3">
        <f>E1881+SUMIF('BR DTG ADW'!C:C,C1881,'BR DTG ADW'!E:E)</f>
        <v>0</v>
      </c>
    </row>
    <row r="1882" spans="1:8" ht="15.75" customHeight="1">
      <c r="A1882" s="91" t="s">
        <v>9417</v>
      </c>
      <c r="B1882" s="91" t="s">
        <v>876</v>
      </c>
      <c r="C1882" s="91" t="s">
        <v>9417</v>
      </c>
      <c r="D1882" s="91" t="s">
        <v>9418</v>
      </c>
      <c r="E1882" s="92">
        <v>0</v>
      </c>
      <c r="F1882" s="91" t="s">
        <v>1185</v>
      </c>
      <c r="H1882" s="3">
        <f>E1882+SUMIF('BR DTG ADW'!C:C,C1882,'BR DTG ADW'!E:E)</f>
        <v>0</v>
      </c>
    </row>
    <row r="1883" spans="1:8" ht="15.75" customHeight="1">
      <c r="A1883" s="91" t="s">
        <v>5104</v>
      </c>
      <c r="B1883" s="91" t="s">
        <v>876</v>
      </c>
      <c r="C1883" s="91" t="s">
        <v>5104</v>
      </c>
      <c r="D1883" s="91" t="s">
        <v>5105</v>
      </c>
      <c r="E1883" s="92">
        <v>0</v>
      </c>
      <c r="F1883" s="91" t="s">
        <v>1185</v>
      </c>
      <c r="H1883" s="3">
        <f>E1883+SUMIF('BR DTG ADW'!C:C,C1883,'BR DTG ADW'!E:E)</f>
        <v>0</v>
      </c>
    </row>
    <row r="1884" spans="1:8" ht="15.75" customHeight="1">
      <c r="A1884" s="91" t="s">
        <v>373</v>
      </c>
      <c r="B1884" s="91" t="s">
        <v>891</v>
      </c>
      <c r="C1884" s="91" t="s">
        <v>373</v>
      </c>
      <c r="D1884" s="91" t="s">
        <v>1164</v>
      </c>
      <c r="E1884" s="92">
        <v>6</v>
      </c>
      <c r="F1884" s="91" t="s">
        <v>1185</v>
      </c>
      <c r="H1884" s="3">
        <f>E1884+SUMIF('BR DTG ADW'!C:C,C1884,'BR DTG ADW'!E:E)</f>
        <v>6</v>
      </c>
    </row>
    <row r="1885" spans="1:8" ht="15.75" customHeight="1">
      <c r="A1885" s="91" t="s">
        <v>5106</v>
      </c>
      <c r="B1885" s="91" t="s">
        <v>876</v>
      </c>
      <c r="C1885" s="91" t="s">
        <v>5106</v>
      </c>
      <c r="D1885" s="91" t="s">
        <v>5107</v>
      </c>
      <c r="E1885" s="92">
        <v>0</v>
      </c>
      <c r="F1885" s="91" t="s">
        <v>1185</v>
      </c>
      <c r="H1885" s="3">
        <f>E1885+SUMIF('BR DTG ADW'!C:C,C1885,'BR DTG ADW'!E:E)</f>
        <v>0</v>
      </c>
    </row>
    <row r="1886" spans="1:8" ht="15.75" customHeight="1">
      <c r="A1886" s="91" t="s">
        <v>5108</v>
      </c>
      <c r="B1886" s="91" t="s">
        <v>876</v>
      </c>
      <c r="C1886" s="91" t="s">
        <v>5108</v>
      </c>
      <c r="D1886" s="91" t="s">
        <v>9419</v>
      </c>
      <c r="E1886" s="92">
        <v>0</v>
      </c>
      <c r="F1886" s="91" t="s">
        <v>1185</v>
      </c>
      <c r="H1886" s="3">
        <f>E1886+SUMIF('BR DTG ADW'!C:C,C1886,'BR DTG ADW'!E:E)</f>
        <v>0</v>
      </c>
    </row>
    <row r="1887" spans="1:8" ht="15.75" customHeight="1">
      <c r="A1887" s="91" t="s">
        <v>374</v>
      </c>
      <c r="B1887" s="91" t="s">
        <v>888</v>
      </c>
      <c r="C1887" s="91" t="s">
        <v>374</v>
      </c>
      <c r="D1887" s="91" t="s">
        <v>1165</v>
      </c>
      <c r="E1887" s="92">
        <v>8</v>
      </c>
      <c r="F1887" s="91" t="s">
        <v>1185</v>
      </c>
      <c r="H1887" s="3">
        <f>E1887+SUMIF('BR DTG ADW'!C:C,C1887,'BR DTG ADW'!E:E)</f>
        <v>8</v>
      </c>
    </row>
    <row r="1888" spans="1:8" ht="15.75" customHeight="1">
      <c r="A1888" s="91" t="s">
        <v>5114</v>
      </c>
      <c r="B1888" s="91" t="s">
        <v>876</v>
      </c>
      <c r="C1888" s="91" t="s">
        <v>5114</v>
      </c>
      <c r="D1888" s="91" t="s">
        <v>5115</v>
      </c>
      <c r="E1888" s="92">
        <v>0</v>
      </c>
      <c r="F1888" s="91" t="s">
        <v>1185</v>
      </c>
      <c r="H1888" s="3">
        <f>E1888+SUMIF('BR DTG ADW'!C:C,C1888,'BR DTG ADW'!E:E)</f>
        <v>0</v>
      </c>
    </row>
    <row r="1889" spans="1:8" ht="15.75" customHeight="1">
      <c r="A1889" s="91" t="s">
        <v>5116</v>
      </c>
      <c r="B1889" s="91" t="s">
        <v>922</v>
      </c>
      <c r="C1889" s="91" t="s">
        <v>5116</v>
      </c>
      <c r="D1889" s="91" t="s">
        <v>5117</v>
      </c>
      <c r="E1889" s="92">
        <v>3</v>
      </c>
      <c r="F1889" s="91" t="s">
        <v>1185</v>
      </c>
      <c r="H1889" s="3">
        <f>E1889+SUMIF('BR DTG ADW'!C:C,C1889,'BR DTG ADW'!E:E)</f>
        <v>3</v>
      </c>
    </row>
    <row r="1890" spans="1:8" ht="15.75" customHeight="1">
      <c r="A1890" s="91" t="s">
        <v>375</v>
      </c>
      <c r="B1890" s="91" t="s">
        <v>888</v>
      </c>
      <c r="C1890" s="91" t="s">
        <v>375</v>
      </c>
      <c r="D1890" s="91" t="s">
        <v>1166</v>
      </c>
      <c r="E1890" s="92">
        <v>18</v>
      </c>
      <c r="F1890" s="91" t="s">
        <v>1185</v>
      </c>
      <c r="H1890" s="3">
        <f>E1890+SUMIF('BR DTG ADW'!C:C,C1890,'BR DTG ADW'!E:E)</f>
        <v>18</v>
      </c>
    </row>
    <row r="1891" spans="1:8" ht="15.75" customHeight="1">
      <c r="A1891" s="91" t="s">
        <v>5118</v>
      </c>
      <c r="B1891" s="91" t="s">
        <v>888</v>
      </c>
      <c r="C1891" s="91" t="s">
        <v>5118</v>
      </c>
      <c r="D1891" s="91" t="s">
        <v>5119</v>
      </c>
      <c r="E1891" s="92">
        <v>1</v>
      </c>
      <c r="F1891" s="91" t="s">
        <v>1185</v>
      </c>
      <c r="H1891" s="3">
        <f>E1891+SUMIF('BR DTG ADW'!C:C,C1891,'BR DTG ADW'!E:E)</f>
        <v>1</v>
      </c>
    </row>
    <row r="1892" spans="1:8" ht="15.75" customHeight="1">
      <c r="A1892" s="91" t="s">
        <v>376</v>
      </c>
      <c r="B1892" s="91" t="s">
        <v>877</v>
      </c>
      <c r="C1892" s="91" t="s">
        <v>376</v>
      </c>
      <c r="D1892" s="91" t="s">
        <v>1167</v>
      </c>
      <c r="E1892" s="92">
        <v>2</v>
      </c>
      <c r="F1892" s="91" t="s">
        <v>1185</v>
      </c>
      <c r="H1892" s="3">
        <f>E1892+SUMIF('BR DTG ADW'!C:C,C1892,'BR DTG ADW'!E:E)</f>
        <v>2</v>
      </c>
    </row>
    <row r="1893" spans="1:8" ht="15.75" customHeight="1">
      <c r="A1893" s="91" t="s">
        <v>5120</v>
      </c>
      <c r="B1893" s="91" t="s">
        <v>876</v>
      </c>
      <c r="C1893" s="91" t="s">
        <v>5120</v>
      </c>
      <c r="D1893" s="91" t="s">
        <v>5121</v>
      </c>
      <c r="E1893" s="92">
        <v>0</v>
      </c>
      <c r="F1893" s="91" t="s">
        <v>1185</v>
      </c>
      <c r="H1893" s="3">
        <f>E1893+SUMIF('BR DTG ADW'!C:C,C1893,'BR DTG ADW'!E:E)</f>
        <v>0</v>
      </c>
    </row>
    <row r="1894" spans="1:8" ht="15.75" customHeight="1">
      <c r="A1894" s="91" t="s">
        <v>5122</v>
      </c>
      <c r="B1894" s="91" t="s">
        <v>876</v>
      </c>
      <c r="C1894" s="91" t="s">
        <v>5122</v>
      </c>
      <c r="D1894" s="91" t="s">
        <v>5123</v>
      </c>
      <c r="E1894" s="92">
        <v>0</v>
      </c>
      <c r="F1894" s="91" t="s">
        <v>1185</v>
      </c>
      <c r="H1894" s="3">
        <f>E1894+SUMIF('BR DTG ADW'!C:C,C1894,'BR DTG ADW'!E:E)</f>
        <v>0</v>
      </c>
    </row>
    <row r="1895" spans="1:8" ht="15.75" customHeight="1">
      <c r="A1895" s="91" t="s">
        <v>5126</v>
      </c>
      <c r="B1895" s="91" t="s">
        <v>876</v>
      </c>
      <c r="C1895" s="91" t="s">
        <v>5126</v>
      </c>
      <c r="D1895" s="91" t="s">
        <v>5127</v>
      </c>
      <c r="E1895" s="92">
        <v>0</v>
      </c>
      <c r="F1895" s="91" t="s">
        <v>1185</v>
      </c>
      <c r="H1895" s="3">
        <f>E1895+SUMIF('BR DTG ADW'!C:C,C1895,'BR DTG ADW'!E:E)</f>
        <v>0</v>
      </c>
    </row>
    <row r="1896" spans="1:8" ht="15.75" customHeight="1">
      <c r="A1896" s="91" t="s">
        <v>377</v>
      </c>
      <c r="B1896" s="91" t="s">
        <v>888</v>
      </c>
      <c r="C1896" s="91" t="s">
        <v>377</v>
      </c>
      <c r="D1896" s="91" t="s">
        <v>2025</v>
      </c>
      <c r="E1896" s="92">
        <v>1</v>
      </c>
      <c r="F1896" s="91" t="s">
        <v>1185</v>
      </c>
      <c r="H1896" s="3">
        <f>E1896+SUMIF('BR DTG ADW'!C:C,C1896,'BR DTG ADW'!E:E)</f>
        <v>1</v>
      </c>
    </row>
    <row r="1897" spans="1:8" ht="15.75" customHeight="1">
      <c r="A1897" s="91" t="s">
        <v>9422</v>
      </c>
      <c r="B1897" s="91" t="s">
        <v>876</v>
      </c>
      <c r="C1897" s="91" t="s">
        <v>9422</v>
      </c>
      <c r="D1897" s="91" t="s">
        <v>5129</v>
      </c>
      <c r="E1897" s="92">
        <v>0</v>
      </c>
      <c r="F1897" s="91" t="s">
        <v>1185</v>
      </c>
      <c r="H1897" s="3">
        <f>E1897+SUMIF('BR DTG ADW'!C:C,C1897,'BR DTG ADW'!E:E)</f>
        <v>0</v>
      </c>
    </row>
    <row r="1898" spans="1:8" ht="15.75" customHeight="1">
      <c r="A1898" s="91" t="s">
        <v>5130</v>
      </c>
      <c r="B1898" s="91" t="s">
        <v>876</v>
      </c>
      <c r="C1898" s="91" t="s">
        <v>5130</v>
      </c>
      <c r="D1898" s="91" t="s">
        <v>5131</v>
      </c>
      <c r="E1898" s="92">
        <v>0</v>
      </c>
      <c r="F1898" s="91" t="s">
        <v>1185</v>
      </c>
      <c r="H1898" s="3">
        <f>E1898+SUMIF('BR DTG ADW'!C:C,C1898,'BR DTG ADW'!E:E)</f>
        <v>0</v>
      </c>
    </row>
    <row r="1899" spans="1:8" ht="15.75" customHeight="1">
      <c r="A1899" s="91" t="s">
        <v>9423</v>
      </c>
      <c r="B1899" s="91" t="s">
        <v>876</v>
      </c>
      <c r="C1899" s="91" t="s">
        <v>9423</v>
      </c>
      <c r="D1899" s="91" t="s">
        <v>9424</v>
      </c>
      <c r="E1899" s="92">
        <v>0</v>
      </c>
      <c r="F1899" s="91" t="s">
        <v>1185</v>
      </c>
      <c r="H1899" s="3">
        <f>E1899+SUMIF('BR DTG ADW'!C:C,C1899,'BR DTG ADW'!E:E)</f>
        <v>0</v>
      </c>
    </row>
    <row r="1900" spans="1:8" ht="15.75" customHeight="1">
      <c r="A1900" s="91" t="s">
        <v>5136</v>
      </c>
      <c r="B1900" s="91" t="s">
        <v>888</v>
      </c>
      <c r="C1900" s="91" t="s">
        <v>5136</v>
      </c>
      <c r="D1900" s="91" t="s">
        <v>5137</v>
      </c>
      <c r="E1900" s="92">
        <v>3</v>
      </c>
      <c r="F1900" s="91" t="s">
        <v>1185</v>
      </c>
      <c r="H1900" s="3">
        <f>E1900+SUMIF('BR DTG ADW'!C:C,C1900,'BR DTG ADW'!E:E)</f>
        <v>3</v>
      </c>
    </row>
    <row r="1901" spans="1:8" ht="15.75" customHeight="1">
      <c r="A1901" s="91" t="s">
        <v>5138</v>
      </c>
      <c r="B1901" s="91" t="s">
        <v>876</v>
      </c>
      <c r="C1901" s="91" t="s">
        <v>5138</v>
      </c>
      <c r="D1901" s="91" t="s">
        <v>5139</v>
      </c>
      <c r="E1901" s="92">
        <v>0</v>
      </c>
      <c r="F1901" s="91" t="s">
        <v>1185</v>
      </c>
      <c r="H1901" s="3">
        <f>E1901+SUMIF('BR DTG ADW'!C:C,C1901,'BR DTG ADW'!E:E)</f>
        <v>0</v>
      </c>
    </row>
    <row r="1902" spans="1:8" ht="15.75" customHeight="1">
      <c r="A1902" s="91" t="s">
        <v>11177</v>
      </c>
      <c r="B1902" s="91" t="s">
        <v>881</v>
      </c>
      <c r="C1902" s="91" t="s">
        <v>11177</v>
      </c>
      <c r="D1902" s="91" t="s">
        <v>11178</v>
      </c>
      <c r="E1902" s="92">
        <v>1</v>
      </c>
      <c r="F1902" s="91" t="s">
        <v>1185</v>
      </c>
      <c r="H1902" s="3">
        <f>E1902+SUMIF('BR DTG ADW'!C:C,C1902,'BR DTG ADW'!E:E)</f>
        <v>1</v>
      </c>
    </row>
    <row r="1903" spans="1:8" ht="15.75" customHeight="1">
      <c r="A1903" s="91" t="s">
        <v>5142</v>
      </c>
      <c r="B1903" s="91" t="s">
        <v>876</v>
      </c>
      <c r="C1903" s="91" t="s">
        <v>5142</v>
      </c>
      <c r="D1903" s="91" t="s">
        <v>5143</v>
      </c>
      <c r="E1903" s="92">
        <v>0</v>
      </c>
      <c r="F1903" s="91" t="s">
        <v>1185</v>
      </c>
      <c r="H1903" s="3">
        <f>E1903+SUMIF('BR DTG ADW'!C:C,C1903,'BR DTG ADW'!E:E)</f>
        <v>0</v>
      </c>
    </row>
    <row r="1904" spans="1:8" ht="15.75" customHeight="1">
      <c r="A1904" s="91" t="s">
        <v>9427</v>
      </c>
      <c r="B1904" s="91" t="s">
        <v>876</v>
      </c>
      <c r="C1904" s="91" t="s">
        <v>9427</v>
      </c>
      <c r="D1904" s="91" t="s">
        <v>9428</v>
      </c>
      <c r="E1904" s="92">
        <v>0</v>
      </c>
      <c r="F1904" s="91" t="s">
        <v>1185</v>
      </c>
      <c r="H1904" s="3">
        <f>E1904+SUMIF('BR DTG ADW'!C:C,C1904,'BR DTG ADW'!E:E)</f>
        <v>0</v>
      </c>
    </row>
    <row r="1905" spans="1:8" ht="15.75" customHeight="1">
      <c r="A1905" s="91" t="s">
        <v>11179</v>
      </c>
      <c r="B1905" s="91" t="s">
        <v>876</v>
      </c>
      <c r="C1905" s="91" t="s">
        <v>11179</v>
      </c>
      <c r="D1905" s="91" t="s">
        <v>11180</v>
      </c>
      <c r="E1905" s="92">
        <v>0</v>
      </c>
      <c r="F1905" s="91" t="s">
        <v>1185</v>
      </c>
      <c r="H1905" s="3">
        <f>E1905+SUMIF('BR DTG ADW'!C:C,C1905,'BR DTG ADW'!E:E)</f>
        <v>0</v>
      </c>
    </row>
    <row r="1906" spans="1:8" ht="15.75" customHeight="1">
      <c r="A1906" s="91" t="s">
        <v>5146</v>
      </c>
      <c r="B1906" s="91" t="s">
        <v>876</v>
      </c>
      <c r="C1906" s="91" t="s">
        <v>5146</v>
      </c>
      <c r="D1906" s="91" t="s">
        <v>9429</v>
      </c>
      <c r="E1906" s="92">
        <v>0</v>
      </c>
      <c r="F1906" s="91" t="s">
        <v>1185</v>
      </c>
      <c r="H1906" s="3">
        <f>E1906+SUMIF('BR DTG ADW'!C:C,C1906,'BR DTG ADW'!E:E)</f>
        <v>0</v>
      </c>
    </row>
    <row r="1907" spans="1:8" ht="15.75" customHeight="1">
      <c r="A1907" s="91" t="s">
        <v>5148</v>
      </c>
      <c r="B1907" s="91" t="s">
        <v>876</v>
      </c>
      <c r="C1907" s="91" t="s">
        <v>5148</v>
      </c>
      <c r="D1907" s="91" t="s">
        <v>9430</v>
      </c>
      <c r="E1907" s="92">
        <v>0</v>
      </c>
      <c r="F1907" s="91" t="s">
        <v>1185</v>
      </c>
      <c r="H1907" s="3">
        <f>E1907+SUMIF('BR DTG ADW'!C:C,C1907,'BR DTG ADW'!E:E)</f>
        <v>0</v>
      </c>
    </row>
    <row r="1908" spans="1:8" ht="15.75" customHeight="1">
      <c r="A1908" s="91" t="s">
        <v>5152</v>
      </c>
      <c r="B1908" s="91" t="s">
        <v>876</v>
      </c>
      <c r="C1908" s="91" t="s">
        <v>5152</v>
      </c>
      <c r="D1908" s="91" t="s">
        <v>5153</v>
      </c>
      <c r="E1908" s="92">
        <v>0</v>
      </c>
      <c r="F1908" s="91" t="s">
        <v>1185</v>
      </c>
      <c r="H1908" s="3">
        <f>E1908+SUMIF('BR DTG ADW'!C:C,C1908,'BR DTG ADW'!E:E)</f>
        <v>0</v>
      </c>
    </row>
    <row r="1909" spans="1:8" ht="15.75" customHeight="1">
      <c r="A1909" s="91" t="s">
        <v>5154</v>
      </c>
      <c r="B1909" s="91" t="s">
        <v>876</v>
      </c>
      <c r="C1909" s="91" t="s">
        <v>5154</v>
      </c>
      <c r="D1909" s="91" t="s">
        <v>5155</v>
      </c>
      <c r="E1909" s="92">
        <v>0</v>
      </c>
      <c r="F1909" s="91" t="s">
        <v>1185</v>
      </c>
      <c r="H1909" s="3">
        <f>E1909+SUMIF('BR DTG ADW'!C:C,C1909,'BR DTG ADW'!E:E)</f>
        <v>0</v>
      </c>
    </row>
    <row r="1910" spans="1:8" ht="15.75" customHeight="1">
      <c r="A1910" s="91" t="s">
        <v>9431</v>
      </c>
      <c r="B1910" s="91" t="s">
        <v>876</v>
      </c>
      <c r="C1910" s="91" t="s">
        <v>9431</v>
      </c>
      <c r="D1910" s="91" t="s">
        <v>9432</v>
      </c>
      <c r="E1910" s="92">
        <v>0</v>
      </c>
      <c r="F1910" s="91" t="s">
        <v>1185</v>
      </c>
      <c r="H1910" s="3">
        <f>E1910+SUMIF('BR DTG ADW'!C:C,C1910,'BR DTG ADW'!E:E)</f>
        <v>0</v>
      </c>
    </row>
    <row r="1911" spans="1:8" ht="15.75" customHeight="1">
      <c r="A1911" s="91" t="s">
        <v>378</v>
      </c>
      <c r="B1911" s="91" t="s">
        <v>888</v>
      </c>
      <c r="C1911" s="91" t="s">
        <v>378</v>
      </c>
      <c r="D1911" s="91" t="s">
        <v>1168</v>
      </c>
      <c r="E1911" s="92">
        <v>8</v>
      </c>
      <c r="F1911" s="91" t="s">
        <v>1185</v>
      </c>
      <c r="H1911" s="3">
        <f>E1911+SUMIF('BR DTG ADW'!C:C,C1911,'BR DTG ADW'!E:E)</f>
        <v>8</v>
      </c>
    </row>
    <row r="1912" spans="1:8" ht="15.75" customHeight="1">
      <c r="A1912" s="91" t="s">
        <v>379</v>
      </c>
      <c r="B1912" s="91" t="s">
        <v>888</v>
      </c>
      <c r="C1912" s="91" t="s">
        <v>379</v>
      </c>
      <c r="D1912" s="91" t="s">
        <v>1169</v>
      </c>
      <c r="E1912" s="92">
        <v>0</v>
      </c>
      <c r="F1912" s="91" t="s">
        <v>1185</v>
      </c>
      <c r="H1912" s="3">
        <f>E1912+SUMIF('BR DTG ADW'!C:C,C1912,'BR DTG ADW'!E:E)</f>
        <v>0</v>
      </c>
    </row>
    <row r="1913" spans="1:8" ht="15.75" customHeight="1">
      <c r="A1913" s="91" t="s">
        <v>1453</v>
      </c>
      <c r="B1913" s="91" t="s">
        <v>888</v>
      </c>
      <c r="C1913" s="91" t="s">
        <v>1453</v>
      </c>
      <c r="D1913" s="91" t="s">
        <v>1454</v>
      </c>
      <c r="E1913" s="92">
        <v>2</v>
      </c>
      <c r="F1913" s="91" t="s">
        <v>1185</v>
      </c>
      <c r="H1913" s="3">
        <f>E1913+SUMIF('BR DTG ADW'!C:C,C1913,'BR DTG ADW'!E:E)</f>
        <v>2</v>
      </c>
    </row>
    <row r="1914" spans="1:8" ht="15.75" customHeight="1">
      <c r="A1914" s="91" t="s">
        <v>9435</v>
      </c>
      <c r="B1914" s="91" t="s">
        <v>876</v>
      </c>
      <c r="C1914" s="91" t="s">
        <v>9435</v>
      </c>
      <c r="D1914" s="91" t="s">
        <v>11181</v>
      </c>
      <c r="E1914" s="92">
        <v>0</v>
      </c>
      <c r="F1914" s="91" t="s">
        <v>1185</v>
      </c>
      <c r="H1914" s="3">
        <f>E1914+SUMIF('BR DTG ADW'!C:C,C1914,'BR DTG ADW'!E:E)</f>
        <v>0</v>
      </c>
    </row>
    <row r="1915" spans="1:8" ht="15.75" customHeight="1">
      <c r="A1915" s="91" t="s">
        <v>5158</v>
      </c>
      <c r="B1915" s="91" t="s">
        <v>876</v>
      </c>
      <c r="C1915" s="91" t="s">
        <v>5158</v>
      </c>
      <c r="D1915" s="91" t="s">
        <v>5159</v>
      </c>
      <c r="E1915" s="92">
        <v>0</v>
      </c>
      <c r="F1915" s="91" t="s">
        <v>1185</v>
      </c>
      <c r="H1915" s="3">
        <f>E1915+SUMIF('BR DTG ADW'!C:C,C1915,'BR DTG ADW'!E:E)</f>
        <v>0</v>
      </c>
    </row>
    <row r="1916" spans="1:8" ht="15.75" customHeight="1">
      <c r="A1916" s="91" t="s">
        <v>380</v>
      </c>
      <c r="B1916" s="91" t="s">
        <v>888</v>
      </c>
      <c r="C1916" s="91" t="s">
        <v>380</v>
      </c>
      <c r="D1916" s="91" t="s">
        <v>1170</v>
      </c>
      <c r="E1916" s="92">
        <v>16</v>
      </c>
      <c r="F1916" s="91" t="s">
        <v>1185</v>
      </c>
      <c r="H1916" s="3">
        <f>E1916+SUMIF('BR DTG ADW'!C:C,C1916,'BR DTG ADW'!E:E)</f>
        <v>16</v>
      </c>
    </row>
    <row r="1917" spans="1:8" ht="15.75" customHeight="1">
      <c r="A1917" s="91" t="s">
        <v>11182</v>
      </c>
      <c r="B1917" s="91" t="s">
        <v>876</v>
      </c>
      <c r="C1917" s="91" t="s">
        <v>11182</v>
      </c>
      <c r="D1917" s="91" t="s">
        <v>11183</v>
      </c>
      <c r="E1917" s="92">
        <v>0</v>
      </c>
      <c r="F1917" s="91" t="s">
        <v>1185</v>
      </c>
      <c r="H1917" s="3">
        <f>E1917+SUMIF('BR DTG ADW'!C:C,C1917,'BR DTG ADW'!E:E)</f>
        <v>0</v>
      </c>
    </row>
    <row r="1918" spans="1:8" ht="15.75" customHeight="1">
      <c r="A1918" s="91" t="s">
        <v>1455</v>
      </c>
      <c r="B1918" s="91" t="s">
        <v>888</v>
      </c>
      <c r="C1918" s="91" t="s">
        <v>1455</v>
      </c>
      <c r="D1918" s="91" t="s">
        <v>1456</v>
      </c>
      <c r="E1918" s="92">
        <v>2</v>
      </c>
      <c r="F1918" s="91" t="s">
        <v>1185</v>
      </c>
      <c r="H1918" s="3">
        <f>E1918+SUMIF('BR DTG ADW'!C:C,C1918,'BR DTG ADW'!E:E)</f>
        <v>2</v>
      </c>
    </row>
    <row r="1919" spans="1:8" ht="15.75" customHeight="1">
      <c r="A1919" s="91" t="s">
        <v>5164</v>
      </c>
      <c r="B1919" s="91" t="s">
        <v>876</v>
      </c>
      <c r="C1919" s="91" t="s">
        <v>5164</v>
      </c>
      <c r="D1919" s="91" t="s">
        <v>5165</v>
      </c>
      <c r="E1919" s="92">
        <v>0</v>
      </c>
      <c r="F1919" s="91" t="s">
        <v>1185</v>
      </c>
      <c r="H1919" s="3">
        <f>E1919+SUMIF('BR DTG ADW'!C:C,C1919,'BR DTG ADW'!E:E)</f>
        <v>0</v>
      </c>
    </row>
    <row r="1920" spans="1:8" ht="15.75" customHeight="1">
      <c r="A1920" s="91" t="s">
        <v>5166</v>
      </c>
      <c r="B1920" s="91" t="s">
        <v>876</v>
      </c>
      <c r="C1920" s="91" t="s">
        <v>5166</v>
      </c>
      <c r="D1920" s="91" t="s">
        <v>5167</v>
      </c>
      <c r="E1920" s="92">
        <v>0</v>
      </c>
      <c r="F1920" s="91" t="s">
        <v>1185</v>
      </c>
      <c r="H1920" s="3">
        <f>E1920+SUMIF('BR DTG ADW'!C:C,C1920,'BR DTG ADW'!E:E)</f>
        <v>0</v>
      </c>
    </row>
    <row r="1921" spans="1:8" ht="15.75" customHeight="1">
      <c r="A1921" s="91" t="s">
        <v>2026</v>
      </c>
      <c r="B1921" s="91" t="s">
        <v>876</v>
      </c>
      <c r="C1921" s="91" t="s">
        <v>2026</v>
      </c>
      <c r="D1921" s="91" t="s">
        <v>2027</v>
      </c>
      <c r="E1921" s="92">
        <v>0</v>
      </c>
      <c r="F1921" s="91" t="s">
        <v>1185</v>
      </c>
      <c r="H1921" s="3">
        <f>E1921+SUMIF('BR DTG ADW'!C:C,C1921,'BR DTG ADW'!E:E)</f>
        <v>0</v>
      </c>
    </row>
    <row r="1922" spans="1:8" ht="15.75" customHeight="1">
      <c r="A1922" s="91" t="s">
        <v>1171</v>
      </c>
      <c r="B1922" s="91" t="s">
        <v>876</v>
      </c>
      <c r="C1922" s="91" t="s">
        <v>1171</v>
      </c>
      <c r="D1922" s="91" t="s">
        <v>1172</v>
      </c>
      <c r="E1922" s="92">
        <v>0</v>
      </c>
      <c r="F1922" s="91" t="s">
        <v>1185</v>
      </c>
      <c r="H1922" s="3">
        <f>E1922+SUMIF('BR DTG ADW'!C:C,C1922,'BR DTG ADW'!E:E)</f>
        <v>0</v>
      </c>
    </row>
    <row r="1923" spans="1:8" ht="15.75" customHeight="1">
      <c r="A1923" s="91" t="s">
        <v>381</v>
      </c>
      <c r="B1923" s="91" t="s">
        <v>888</v>
      </c>
      <c r="C1923" s="91" t="s">
        <v>381</v>
      </c>
      <c r="D1923" s="91" t="s">
        <v>1173</v>
      </c>
      <c r="E1923" s="92">
        <v>48</v>
      </c>
      <c r="F1923" s="91" t="s">
        <v>1185</v>
      </c>
      <c r="H1923" s="3">
        <f>E1923+SUMIF('BR DTG ADW'!C:C,C1923,'BR DTG ADW'!E:E)</f>
        <v>48</v>
      </c>
    </row>
    <row r="1924" spans="1:8" ht="15.75" customHeight="1">
      <c r="A1924" s="91" t="s">
        <v>5172</v>
      </c>
      <c r="B1924" s="91" t="s">
        <v>876</v>
      </c>
      <c r="C1924" s="91" t="s">
        <v>5172</v>
      </c>
      <c r="D1924" s="91" t="s">
        <v>5173</v>
      </c>
      <c r="E1924" s="92">
        <v>0</v>
      </c>
      <c r="F1924" s="91" t="s">
        <v>1185</v>
      </c>
      <c r="H1924" s="3">
        <f>E1924+SUMIF('BR DTG ADW'!C:C,C1924,'BR DTG ADW'!E:E)</f>
        <v>0</v>
      </c>
    </row>
    <row r="1925" spans="1:8" ht="15.75" customHeight="1">
      <c r="A1925" s="91" t="s">
        <v>382</v>
      </c>
      <c r="B1925" s="91" t="s">
        <v>888</v>
      </c>
      <c r="C1925" s="91" t="s">
        <v>382</v>
      </c>
      <c r="D1925" s="91" t="s">
        <v>1174</v>
      </c>
      <c r="E1925" s="92">
        <v>18</v>
      </c>
      <c r="F1925" s="91" t="s">
        <v>1185</v>
      </c>
      <c r="H1925" s="3">
        <f>E1925+SUMIF('BR DTG ADW'!C:C,C1925,'BR DTG ADW'!E:E)</f>
        <v>18</v>
      </c>
    </row>
    <row r="1926" spans="1:8" ht="15.75" customHeight="1">
      <c r="A1926" s="91" t="s">
        <v>5174</v>
      </c>
      <c r="B1926" s="91" t="s">
        <v>876</v>
      </c>
      <c r="C1926" s="91" t="s">
        <v>5174</v>
      </c>
      <c r="D1926" s="91" t="s">
        <v>9442</v>
      </c>
      <c r="E1926" s="92">
        <v>0</v>
      </c>
      <c r="F1926" s="91" t="s">
        <v>1185</v>
      </c>
      <c r="H1926" s="3">
        <f>E1926+SUMIF('BR DTG ADW'!C:C,C1926,'BR DTG ADW'!E:E)</f>
        <v>0</v>
      </c>
    </row>
    <row r="1927" spans="1:8" ht="15.75" customHeight="1">
      <c r="A1927" s="91" t="s">
        <v>383</v>
      </c>
      <c r="B1927" s="91" t="s">
        <v>888</v>
      </c>
      <c r="C1927" s="91" t="s">
        <v>383</v>
      </c>
      <c r="D1927" s="91" t="s">
        <v>1175</v>
      </c>
      <c r="E1927" s="92">
        <v>31</v>
      </c>
      <c r="F1927" s="91" t="s">
        <v>1185</v>
      </c>
      <c r="H1927" s="3">
        <f>E1927+SUMIF('BR DTG ADW'!C:C,C1927,'BR DTG ADW'!E:E)</f>
        <v>31</v>
      </c>
    </row>
    <row r="1928" spans="1:8" ht="15.75" customHeight="1">
      <c r="A1928" s="91" t="s">
        <v>9443</v>
      </c>
      <c r="B1928" s="91" t="s">
        <v>888</v>
      </c>
      <c r="C1928" s="91" t="s">
        <v>9443</v>
      </c>
      <c r="D1928" s="91" t="s">
        <v>9444</v>
      </c>
      <c r="E1928" s="92">
        <v>4</v>
      </c>
      <c r="F1928" s="91" t="s">
        <v>1185</v>
      </c>
      <c r="H1928" s="3">
        <f>E1928+SUMIF('BR DTG ADW'!C:C,C1928,'BR DTG ADW'!E:E)</f>
        <v>4</v>
      </c>
    </row>
    <row r="1929" spans="1:8" ht="15.75" customHeight="1">
      <c r="A1929" s="91" t="s">
        <v>11184</v>
      </c>
      <c r="B1929" s="91" t="s">
        <v>876</v>
      </c>
      <c r="C1929" s="91" t="s">
        <v>11184</v>
      </c>
      <c r="D1929" s="91" t="s">
        <v>11185</v>
      </c>
      <c r="E1929" s="92">
        <v>0</v>
      </c>
      <c r="F1929" s="91" t="s">
        <v>1185</v>
      </c>
      <c r="H1929" s="3">
        <f>E1929+SUMIF('BR DTG ADW'!C:C,C1929,'BR DTG ADW'!E:E)</f>
        <v>0</v>
      </c>
    </row>
    <row r="1930" spans="1:8" ht="15.75" customHeight="1">
      <c r="A1930" s="91" t="s">
        <v>5179</v>
      </c>
      <c r="B1930" s="91" t="s">
        <v>876</v>
      </c>
      <c r="C1930" s="91" t="s">
        <v>5179</v>
      </c>
      <c r="D1930" s="91" t="s">
        <v>5180</v>
      </c>
      <c r="E1930" s="92">
        <v>0</v>
      </c>
      <c r="F1930" s="91" t="s">
        <v>1185</v>
      </c>
      <c r="H1930" s="3">
        <f>E1930+SUMIF('BR DTG ADW'!C:C,C1930,'BR DTG ADW'!E:E)</f>
        <v>0</v>
      </c>
    </row>
    <row r="1931" spans="1:8" ht="15.75" customHeight="1">
      <c r="A1931" s="91" t="s">
        <v>5181</v>
      </c>
      <c r="B1931" s="91" t="s">
        <v>876</v>
      </c>
      <c r="C1931" s="91" t="s">
        <v>5181</v>
      </c>
      <c r="D1931" s="91" t="s">
        <v>5182</v>
      </c>
      <c r="E1931" s="92">
        <v>0</v>
      </c>
      <c r="F1931" s="91" t="s">
        <v>1185</v>
      </c>
      <c r="H1931" s="3">
        <f>E1931+SUMIF('BR DTG ADW'!C:C,C1931,'BR DTG ADW'!E:E)</f>
        <v>0</v>
      </c>
    </row>
    <row r="1932" spans="1:8" ht="15.75" customHeight="1">
      <c r="A1932" s="91" t="s">
        <v>5185</v>
      </c>
      <c r="B1932" s="91" t="s">
        <v>888</v>
      </c>
      <c r="C1932" s="91" t="s">
        <v>5185</v>
      </c>
      <c r="D1932" s="91" t="s">
        <v>9445</v>
      </c>
      <c r="E1932" s="92">
        <v>3</v>
      </c>
      <c r="F1932" s="91" t="s">
        <v>1185</v>
      </c>
      <c r="H1932" s="3">
        <f>E1932+SUMIF('BR DTG ADW'!C:C,C1932,'BR DTG ADW'!E:E)</f>
        <v>3</v>
      </c>
    </row>
    <row r="1933" spans="1:8" ht="15.75" customHeight="1">
      <c r="A1933" s="91" t="s">
        <v>384</v>
      </c>
      <c r="B1933" s="91" t="s">
        <v>888</v>
      </c>
      <c r="C1933" s="91" t="s">
        <v>384</v>
      </c>
      <c r="D1933" s="91" t="s">
        <v>1176</v>
      </c>
      <c r="E1933" s="92">
        <v>0</v>
      </c>
      <c r="F1933" s="91" t="s">
        <v>1185</v>
      </c>
      <c r="H1933" s="3">
        <f>E1933+SUMIF('BR DTG ADW'!C:C,C1933,'BR DTG ADW'!E:E)</f>
        <v>0</v>
      </c>
    </row>
    <row r="1934" spans="1:8" ht="15.75" customHeight="1">
      <c r="A1934" s="91" t="s">
        <v>5187</v>
      </c>
      <c r="B1934" s="91" t="s">
        <v>876</v>
      </c>
      <c r="C1934" s="91" t="s">
        <v>5187</v>
      </c>
      <c r="D1934" s="91" t="s">
        <v>5188</v>
      </c>
      <c r="E1934" s="92">
        <v>0</v>
      </c>
      <c r="F1934" s="91" t="s">
        <v>1185</v>
      </c>
      <c r="H1934" s="3">
        <f>E1934+SUMIF('BR DTG ADW'!C:C,C1934,'BR DTG ADW'!E:E)</f>
        <v>0</v>
      </c>
    </row>
    <row r="1935" spans="1:8" ht="15.75" customHeight="1">
      <c r="A1935" s="91" t="s">
        <v>5191</v>
      </c>
      <c r="B1935" s="91" t="s">
        <v>876</v>
      </c>
      <c r="C1935" s="91" t="s">
        <v>5191</v>
      </c>
      <c r="D1935" s="91" t="s">
        <v>5192</v>
      </c>
      <c r="E1935" s="92">
        <v>0</v>
      </c>
      <c r="F1935" s="91" t="s">
        <v>1185</v>
      </c>
      <c r="H1935" s="3">
        <f>E1935+SUMIF('BR DTG ADW'!C:C,C1935,'BR DTG ADW'!E:E)</f>
        <v>0</v>
      </c>
    </row>
    <row r="1936" spans="1:8" ht="15.75" customHeight="1">
      <c r="A1936" s="91" t="s">
        <v>516</v>
      </c>
      <c r="B1936" s="91" t="s">
        <v>888</v>
      </c>
      <c r="C1936" s="91" t="s">
        <v>516</v>
      </c>
      <c r="D1936" s="91" t="s">
        <v>840</v>
      </c>
      <c r="E1936" s="92">
        <v>2</v>
      </c>
      <c r="F1936" s="91" t="s">
        <v>1185</v>
      </c>
      <c r="H1936" s="3">
        <f>E1936+SUMIF('BR DTG ADW'!C:C,C1936,'BR DTG ADW'!E:E)</f>
        <v>2</v>
      </c>
    </row>
    <row r="1937" spans="1:8" ht="15.75" customHeight="1">
      <c r="A1937" s="91" t="s">
        <v>385</v>
      </c>
      <c r="B1937" s="91" t="s">
        <v>877</v>
      </c>
      <c r="C1937" s="91" t="s">
        <v>385</v>
      </c>
      <c r="D1937" s="91" t="s">
        <v>1177</v>
      </c>
      <c r="E1937" s="92">
        <v>2</v>
      </c>
      <c r="F1937" s="91" t="s">
        <v>1185</v>
      </c>
      <c r="H1937" s="3">
        <f>E1937+SUMIF('BR DTG ADW'!C:C,C1937,'BR DTG ADW'!E:E)</f>
        <v>2</v>
      </c>
    </row>
    <row r="1938" spans="1:8" ht="15.75" customHeight="1">
      <c r="A1938" s="91" t="s">
        <v>9448</v>
      </c>
      <c r="B1938" s="91" t="s">
        <v>876</v>
      </c>
      <c r="C1938" s="91" t="s">
        <v>9448</v>
      </c>
      <c r="D1938" s="91" t="s">
        <v>9449</v>
      </c>
      <c r="E1938" s="92">
        <v>0</v>
      </c>
      <c r="F1938" s="91" t="s">
        <v>1185</v>
      </c>
      <c r="H1938" s="3">
        <f>E1938+SUMIF('BR DTG ADW'!C:C,C1938,'BR DTG ADW'!E:E)</f>
        <v>0</v>
      </c>
    </row>
    <row r="1939" spans="1:8" ht="15.75" customHeight="1">
      <c r="A1939" s="91" t="s">
        <v>5195</v>
      </c>
      <c r="B1939" s="91" t="s">
        <v>876</v>
      </c>
      <c r="C1939" s="91" t="s">
        <v>5195</v>
      </c>
      <c r="D1939" s="91" t="s">
        <v>5196</v>
      </c>
      <c r="E1939" s="92">
        <v>0</v>
      </c>
      <c r="F1939" s="91" t="s">
        <v>1185</v>
      </c>
      <c r="H1939" s="3">
        <f>E1939+SUMIF('BR DTG ADW'!C:C,C1939,'BR DTG ADW'!E:E)</f>
        <v>0</v>
      </c>
    </row>
    <row r="1940" spans="1:8" ht="15.75" customHeight="1">
      <c r="A1940" s="91" t="s">
        <v>9450</v>
      </c>
      <c r="B1940" s="91" t="s">
        <v>888</v>
      </c>
      <c r="C1940" s="91" t="s">
        <v>9450</v>
      </c>
      <c r="D1940" s="91" t="s">
        <v>9451</v>
      </c>
      <c r="E1940" s="92">
        <v>0</v>
      </c>
      <c r="F1940" s="91" t="s">
        <v>1185</v>
      </c>
      <c r="H1940" s="3">
        <f>E1940+SUMIF('BR DTG ADW'!C:C,C1940,'BR DTG ADW'!E:E)</f>
        <v>0</v>
      </c>
    </row>
    <row r="1941" spans="1:8" ht="15.75" customHeight="1">
      <c r="A1941" s="91" t="s">
        <v>11186</v>
      </c>
      <c r="B1941" s="91" t="s">
        <v>888</v>
      </c>
      <c r="C1941" s="91" t="s">
        <v>11186</v>
      </c>
      <c r="D1941" s="91" t="s">
        <v>11187</v>
      </c>
      <c r="E1941" s="92">
        <v>1</v>
      </c>
      <c r="F1941" s="91" t="s">
        <v>1185</v>
      </c>
      <c r="H1941" s="3">
        <f>E1941+SUMIF('BR DTG ADW'!C:C,C1941,'BR DTG ADW'!E:E)</f>
        <v>1</v>
      </c>
    </row>
    <row r="1942" spans="1:8" ht="15.75" customHeight="1">
      <c r="A1942" s="91" t="s">
        <v>11188</v>
      </c>
      <c r="B1942" s="91" t="s">
        <v>876</v>
      </c>
      <c r="C1942" s="91" t="s">
        <v>11188</v>
      </c>
      <c r="D1942" s="91" t="s">
        <v>11189</v>
      </c>
      <c r="E1942" s="92">
        <v>0</v>
      </c>
      <c r="F1942" s="91" t="s">
        <v>1185</v>
      </c>
      <c r="H1942" s="3">
        <f>E1942+SUMIF('BR DTG ADW'!C:C,C1942,'BR DTG ADW'!E:E)</f>
        <v>0</v>
      </c>
    </row>
    <row r="1943" spans="1:8" ht="15.75" customHeight="1">
      <c r="A1943" s="91" t="s">
        <v>560</v>
      </c>
      <c r="B1943" s="91" t="s">
        <v>888</v>
      </c>
      <c r="C1943" s="91" t="s">
        <v>560</v>
      </c>
      <c r="D1943" s="91" t="s">
        <v>1178</v>
      </c>
      <c r="E1943" s="92">
        <v>4</v>
      </c>
      <c r="F1943" s="91" t="s">
        <v>1185</v>
      </c>
      <c r="H1943" s="3">
        <f>E1943+SUMIF('BR DTG ADW'!C:C,C1943,'BR DTG ADW'!E:E)</f>
        <v>4</v>
      </c>
    </row>
    <row r="1944" spans="1:8" ht="15.75" customHeight="1">
      <c r="A1944" s="91" t="s">
        <v>5203</v>
      </c>
      <c r="B1944" s="91" t="s">
        <v>876</v>
      </c>
      <c r="C1944" s="91" t="s">
        <v>5203</v>
      </c>
      <c r="D1944" s="91" t="s">
        <v>5204</v>
      </c>
      <c r="E1944" s="92">
        <v>0</v>
      </c>
      <c r="F1944" s="91" t="s">
        <v>1185</v>
      </c>
      <c r="H1944" s="3">
        <f>E1944+SUMIF('BR DTG ADW'!C:C,C1944,'BR DTG ADW'!E:E)</f>
        <v>0</v>
      </c>
    </row>
    <row r="1945" spans="1:8" ht="15.75" customHeight="1">
      <c r="A1945" s="91" t="s">
        <v>5207</v>
      </c>
      <c r="B1945" s="91" t="s">
        <v>876</v>
      </c>
      <c r="C1945" s="91" t="s">
        <v>5207</v>
      </c>
      <c r="D1945" s="91" t="s">
        <v>5208</v>
      </c>
      <c r="E1945" s="92">
        <v>0</v>
      </c>
      <c r="F1945" s="91" t="s">
        <v>1185</v>
      </c>
      <c r="H1945" s="3">
        <f>E1945+SUMIF('BR DTG ADW'!C:C,C1945,'BR DTG ADW'!E:E)</f>
        <v>0</v>
      </c>
    </row>
    <row r="1946" spans="1:8" ht="15.75" customHeight="1">
      <c r="A1946" s="91" t="s">
        <v>5209</v>
      </c>
      <c r="B1946" s="91" t="s">
        <v>876</v>
      </c>
      <c r="C1946" s="91" t="s">
        <v>5209</v>
      </c>
      <c r="D1946" s="91" t="s">
        <v>9456</v>
      </c>
      <c r="E1946" s="92">
        <v>0</v>
      </c>
      <c r="F1946" s="91" t="s">
        <v>1185</v>
      </c>
      <c r="H1946" s="3">
        <f>E1946+SUMIF('BR DTG ADW'!C:C,C1946,'BR DTG ADW'!E:E)</f>
        <v>0</v>
      </c>
    </row>
    <row r="1947" spans="1:8" ht="15.75" customHeight="1">
      <c r="A1947" s="91" t="s">
        <v>9457</v>
      </c>
      <c r="B1947" s="91" t="s">
        <v>876</v>
      </c>
      <c r="C1947" s="91" t="s">
        <v>9457</v>
      </c>
      <c r="D1947" s="91" t="s">
        <v>9458</v>
      </c>
      <c r="E1947" s="92">
        <v>0</v>
      </c>
      <c r="F1947" s="91" t="s">
        <v>1185</v>
      </c>
      <c r="H1947" s="3">
        <f>E1947+SUMIF('BR DTG ADW'!C:C,C1947,'BR DTG ADW'!E:E)</f>
        <v>0</v>
      </c>
    </row>
    <row r="1948" spans="1:8" ht="15.75" customHeight="1">
      <c r="A1948" s="91" t="s">
        <v>5211</v>
      </c>
      <c r="B1948" s="91" t="s">
        <v>876</v>
      </c>
      <c r="C1948" s="91" t="s">
        <v>5211</v>
      </c>
      <c r="D1948" s="91" t="s">
        <v>5212</v>
      </c>
      <c r="E1948" s="92">
        <v>0</v>
      </c>
      <c r="F1948" s="91" t="s">
        <v>1185</v>
      </c>
      <c r="H1948" s="3">
        <f>E1948+SUMIF('BR DTG ADW'!C:C,C1948,'BR DTG ADW'!E:E)</f>
        <v>0</v>
      </c>
    </row>
    <row r="1949" spans="1:8" ht="15.75" customHeight="1">
      <c r="A1949" s="91" t="s">
        <v>2303</v>
      </c>
      <c r="B1949" s="91" t="s">
        <v>876</v>
      </c>
      <c r="C1949" s="91" t="s">
        <v>2303</v>
      </c>
      <c r="D1949" s="91" t="s">
        <v>2304</v>
      </c>
      <c r="E1949" s="92">
        <v>0</v>
      </c>
      <c r="F1949" s="91" t="s">
        <v>1185</v>
      </c>
      <c r="H1949" s="3">
        <f>E1949+SUMIF('BR DTG ADW'!C:C,C1949,'BR DTG ADW'!E:E)</f>
        <v>0</v>
      </c>
    </row>
    <row r="1950" spans="1:8" ht="15.75" customHeight="1">
      <c r="A1950" s="91" t="s">
        <v>5217</v>
      </c>
      <c r="B1950" s="91" t="s">
        <v>876</v>
      </c>
      <c r="C1950" s="91" t="s">
        <v>5217</v>
      </c>
      <c r="D1950" s="91" t="s">
        <v>2330</v>
      </c>
      <c r="E1950" s="92">
        <v>0</v>
      </c>
      <c r="F1950" s="91" t="s">
        <v>1185</v>
      </c>
      <c r="H1950" s="3">
        <f>E1950+SUMIF('BR DTG ADW'!C:C,C1950,'BR DTG ADW'!E:E)</f>
        <v>0</v>
      </c>
    </row>
    <row r="1951" spans="1:8" ht="15.75" customHeight="1">
      <c r="A1951" s="91" t="s">
        <v>5218</v>
      </c>
      <c r="B1951" s="91" t="s">
        <v>877</v>
      </c>
      <c r="C1951" s="91" t="s">
        <v>5218</v>
      </c>
      <c r="D1951" s="91" t="s">
        <v>5219</v>
      </c>
      <c r="E1951" s="92">
        <v>1</v>
      </c>
      <c r="F1951" s="91" t="s">
        <v>1185</v>
      </c>
      <c r="H1951" s="3">
        <f>E1951+SUMIF('BR DTG ADW'!C:C,C1951,'BR DTG ADW'!E:E)</f>
        <v>1</v>
      </c>
    </row>
    <row r="1952" spans="1:8" ht="15.75" customHeight="1">
      <c r="A1952" s="91" t="s">
        <v>5222</v>
      </c>
      <c r="B1952" s="91" t="s">
        <v>876</v>
      </c>
      <c r="C1952" s="91" t="s">
        <v>5222</v>
      </c>
      <c r="D1952" s="91" t="s">
        <v>5223</v>
      </c>
      <c r="E1952" s="92">
        <v>0</v>
      </c>
      <c r="F1952" s="91" t="s">
        <v>1185</v>
      </c>
      <c r="H1952" s="3">
        <f>E1952+SUMIF('BR DTG ADW'!C:C,C1952,'BR DTG ADW'!E:E)</f>
        <v>0</v>
      </c>
    </row>
    <row r="1953" spans="1:8" ht="15.75" customHeight="1">
      <c r="A1953" s="91" t="s">
        <v>5224</v>
      </c>
      <c r="B1953" s="91" t="s">
        <v>876</v>
      </c>
      <c r="C1953" s="91" t="s">
        <v>5224</v>
      </c>
      <c r="D1953" s="91" t="s">
        <v>5225</v>
      </c>
      <c r="E1953" s="92">
        <v>0</v>
      </c>
      <c r="F1953" s="91" t="s">
        <v>1185</v>
      </c>
      <c r="H1953" s="3">
        <f>E1953+SUMIF('BR DTG ADW'!C:C,C1953,'BR DTG ADW'!E:E)</f>
        <v>0</v>
      </c>
    </row>
    <row r="1954" spans="1:8" ht="15.75" customHeight="1">
      <c r="A1954" s="91" t="s">
        <v>11190</v>
      </c>
      <c r="B1954" s="91" t="s">
        <v>876</v>
      </c>
      <c r="C1954" s="91" t="s">
        <v>11190</v>
      </c>
      <c r="D1954" s="91" t="s">
        <v>11191</v>
      </c>
      <c r="E1954" s="92">
        <v>0</v>
      </c>
      <c r="F1954" s="91" t="s">
        <v>1185</v>
      </c>
      <c r="H1954" s="3">
        <f>E1954+SUMIF('BR DTG ADW'!C:C,C1954,'BR DTG ADW'!E:E)</f>
        <v>0</v>
      </c>
    </row>
    <row r="1955" spans="1:8" ht="15.75" customHeight="1">
      <c r="A1955" s="91" t="s">
        <v>9465</v>
      </c>
      <c r="B1955" s="91" t="s">
        <v>876</v>
      </c>
      <c r="C1955" s="91" t="s">
        <v>9465</v>
      </c>
      <c r="D1955" s="91" t="s">
        <v>9466</v>
      </c>
      <c r="E1955" s="92">
        <v>0</v>
      </c>
      <c r="F1955" s="91" t="s">
        <v>1185</v>
      </c>
      <c r="H1955" s="3">
        <f>E1955+SUMIF('BR DTG ADW'!C:C,C1955,'BR DTG ADW'!E:E)</f>
        <v>0</v>
      </c>
    </row>
    <row r="1956" spans="1:8" ht="15.75" customHeight="1">
      <c r="A1956" s="91" t="s">
        <v>5250</v>
      </c>
      <c r="B1956" s="91" t="s">
        <v>876</v>
      </c>
      <c r="C1956" s="91" t="s">
        <v>5250</v>
      </c>
      <c r="D1956" s="91" t="s">
        <v>11192</v>
      </c>
      <c r="E1956" s="92">
        <v>0</v>
      </c>
      <c r="F1956" s="91" t="s">
        <v>1185</v>
      </c>
      <c r="H1956" s="3">
        <f>E1956+SUMIF('BR DTG ADW'!C:C,C1956,'BR DTG ADW'!E:E)</f>
        <v>0</v>
      </c>
    </row>
    <row r="1957" spans="1:8" ht="15.75" customHeight="1">
      <c r="A1957" s="91" t="s">
        <v>2028</v>
      </c>
      <c r="B1957" s="91" t="s">
        <v>876</v>
      </c>
      <c r="C1957" s="91" t="s">
        <v>2028</v>
      </c>
      <c r="D1957" s="91" t="s">
        <v>2029</v>
      </c>
      <c r="E1957" s="92">
        <v>0</v>
      </c>
      <c r="F1957" s="91" t="s">
        <v>1185</v>
      </c>
      <c r="H1957" s="3">
        <f>E1957+SUMIF('BR DTG ADW'!C:C,C1957,'BR DTG ADW'!E:E)</f>
        <v>0</v>
      </c>
    </row>
    <row r="1958" spans="1:8" ht="15.75" customHeight="1">
      <c r="A1958" s="91" t="s">
        <v>11193</v>
      </c>
      <c r="B1958" s="91" t="s">
        <v>876</v>
      </c>
      <c r="C1958" s="91" t="s">
        <v>11193</v>
      </c>
      <c r="D1958" s="91" t="s">
        <v>11194</v>
      </c>
      <c r="E1958" s="92">
        <v>1</v>
      </c>
      <c r="F1958" s="91" t="s">
        <v>1185</v>
      </c>
      <c r="H1958" s="3">
        <f>E1958+SUMIF('BR DTG ADW'!C:C,C1958,'BR DTG ADW'!E:E)</f>
        <v>1</v>
      </c>
    </row>
    <row r="1959" spans="1:8" ht="15.75" customHeight="1">
      <c r="A1959" s="91" t="s">
        <v>11195</v>
      </c>
      <c r="B1959" s="91" t="s">
        <v>876</v>
      </c>
      <c r="C1959" s="91" t="s">
        <v>11195</v>
      </c>
      <c r="D1959" s="91" t="s">
        <v>11196</v>
      </c>
      <c r="E1959" s="92">
        <v>0</v>
      </c>
      <c r="F1959" s="91" t="s">
        <v>1185</v>
      </c>
      <c r="H1959" s="3">
        <f>E1959+SUMIF('BR DTG ADW'!C:C,C1959,'BR DTG ADW'!E:E)</f>
        <v>0</v>
      </c>
    </row>
    <row r="1960" spans="1:8" ht="15.75" customHeight="1">
      <c r="A1960" s="91" t="s">
        <v>5254</v>
      </c>
      <c r="B1960" s="91" t="s">
        <v>876</v>
      </c>
      <c r="C1960" s="91" t="s">
        <v>5254</v>
      </c>
      <c r="D1960" s="91" t="s">
        <v>5255</v>
      </c>
      <c r="E1960" s="92">
        <v>0</v>
      </c>
      <c r="F1960" s="91" t="s">
        <v>1185</v>
      </c>
      <c r="H1960" s="3">
        <f>E1960+SUMIF('BR DTG ADW'!C:C,C1960,'BR DTG ADW'!E:E)</f>
        <v>0</v>
      </c>
    </row>
    <row r="1961" spans="1:8" ht="15.75" customHeight="1">
      <c r="A1961" s="91" t="s">
        <v>5256</v>
      </c>
      <c r="B1961" s="91" t="s">
        <v>888</v>
      </c>
      <c r="C1961" s="91" t="s">
        <v>5256</v>
      </c>
      <c r="D1961" s="91" t="s">
        <v>5257</v>
      </c>
      <c r="E1961" s="92">
        <v>1</v>
      </c>
      <c r="F1961" s="91" t="s">
        <v>1185</v>
      </c>
      <c r="H1961" s="3">
        <f>E1961+SUMIF('BR DTG ADW'!C:C,C1961,'BR DTG ADW'!E:E)</f>
        <v>1</v>
      </c>
    </row>
    <row r="1962" spans="1:8" ht="15.75" customHeight="1">
      <c r="A1962" s="91" t="s">
        <v>5260</v>
      </c>
      <c r="B1962" s="91" t="s">
        <v>918</v>
      </c>
      <c r="C1962" s="91" t="s">
        <v>5260</v>
      </c>
      <c r="D1962" s="91" t="s">
        <v>5261</v>
      </c>
      <c r="E1962" s="92">
        <v>1</v>
      </c>
      <c r="F1962" s="91" t="s">
        <v>1185</v>
      </c>
      <c r="H1962" s="3">
        <f>E1962+SUMIF('BR DTG ADW'!C:C,C1962,'BR DTG ADW'!E:E)</f>
        <v>1</v>
      </c>
    </row>
    <row r="1963" spans="1:8" ht="15.75" customHeight="1">
      <c r="A1963" s="91" t="s">
        <v>5270</v>
      </c>
      <c r="B1963" s="91" t="s">
        <v>876</v>
      </c>
      <c r="C1963" s="91" t="s">
        <v>5270</v>
      </c>
      <c r="D1963" s="91" t="s">
        <v>5271</v>
      </c>
      <c r="E1963" s="92">
        <v>0</v>
      </c>
      <c r="F1963" s="91" t="s">
        <v>1185</v>
      </c>
      <c r="H1963" s="3">
        <f>E1963+SUMIF('BR DTG ADW'!C:C,C1963,'BR DTG ADW'!E:E)</f>
        <v>0</v>
      </c>
    </row>
    <row r="1964" spans="1:8" ht="15.75" customHeight="1">
      <c r="A1964" s="91" t="s">
        <v>5272</v>
      </c>
      <c r="B1964" s="91" t="s">
        <v>876</v>
      </c>
      <c r="C1964" s="91" t="s">
        <v>5272</v>
      </c>
      <c r="D1964" s="91" t="s">
        <v>5273</v>
      </c>
      <c r="E1964" s="92">
        <v>0</v>
      </c>
      <c r="F1964" s="91" t="s">
        <v>1185</v>
      </c>
      <c r="H1964" s="3">
        <f>E1964+SUMIF('BR DTG ADW'!C:C,C1964,'BR DTG ADW'!E:E)</f>
        <v>0</v>
      </c>
    </row>
    <row r="1965" spans="1:8" ht="15.75" customHeight="1">
      <c r="A1965" s="91" t="s">
        <v>5274</v>
      </c>
      <c r="B1965" s="91" t="s">
        <v>876</v>
      </c>
      <c r="C1965" s="91" t="s">
        <v>5274</v>
      </c>
      <c r="D1965" s="91" t="s">
        <v>2330</v>
      </c>
      <c r="E1965" s="92">
        <v>0</v>
      </c>
      <c r="F1965" s="91" t="s">
        <v>1185</v>
      </c>
      <c r="H1965" s="3">
        <f>E1965+SUMIF('BR DTG ADW'!C:C,C1965,'BR DTG ADW'!E:E)</f>
        <v>0</v>
      </c>
    </row>
    <row r="1966" spans="1:8" ht="15.75" customHeight="1">
      <c r="A1966" s="91" t="s">
        <v>5275</v>
      </c>
      <c r="B1966" s="91" t="s">
        <v>876</v>
      </c>
      <c r="C1966" s="91" t="s">
        <v>5275</v>
      </c>
      <c r="D1966" s="91" t="s">
        <v>5276</v>
      </c>
      <c r="E1966" s="92">
        <v>0</v>
      </c>
      <c r="F1966" s="91" t="s">
        <v>1185</v>
      </c>
      <c r="H1966" s="3">
        <f>E1966+SUMIF('BR DTG ADW'!C:C,C1966,'BR DTG ADW'!E:E)</f>
        <v>0</v>
      </c>
    </row>
    <row r="1967" spans="1:8" ht="15.75" customHeight="1">
      <c r="A1967" s="91" t="s">
        <v>5277</v>
      </c>
      <c r="B1967" s="91" t="s">
        <v>876</v>
      </c>
      <c r="C1967" s="91" t="s">
        <v>5277</v>
      </c>
      <c r="D1967" s="91" t="s">
        <v>5278</v>
      </c>
      <c r="E1967" s="92">
        <v>0</v>
      </c>
      <c r="F1967" s="91" t="s">
        <v>1185</v>
      </c>
      <c r="H1967" s="3">
        <f>E1967+SUMIF('BR DTG ADW'!C:C,C1967,'BR DTG ADW'!E:E)</f>
        <v>0</v>
      </c>
    </row>
    <row r="1968" spans="1:8" ht="15.75" customHeight="1">
      <c r="A1968" s="91" t="s">
        <v>5279</v>
      </c>
      <c r="B1968" s="91" t="s">
        <v>881</v>
      </c>
      <c r="C1968" s="91" t="s">
        <v>5279</v>
      </c>
      <c r="D1968" s="91" t="s">
        <v>5280</v>
      </c>
      <c r="E1968" s="92">
        <v>1</v>
      </c>
      <c r="F1968" s="91" t="s">
        <v>1185</v>
      </c>
      <c r="H1968" s="3">
        <f>E1968+SUMIF('BR DTG ADW'!C:C,C1968,'BR DTG ADW'!E:E)</f>
        <v>1</v>
      </c>
    </row>
    <row r="1969" spans="1:8" ht="15.75" customHeight="1">
      <c r="A1969" s="91" t="s">
        <v>5281</v>
      </c>
      <c r="B1969" s="91" t="s">
        <v>876</v>
      </c>
      <c r="C1969" s="91" t="s">
        <v>5281</v>
      </c>
      <c r="D1969" s="91" t="s">
        <v>5282</v>
      </c>
      <c r="E1969" s="92">
        <v>0</v>
      </c>
      <c r="F1969" s="91" t="s">
        <v>1185</v>
      </c>
      <c r="H1969" s="3">
        <f>E1969+SUMIF('BR DTG ADW'!C:C,C1969,'BR DTG ADW'!E:E)</f>
        <v>0</v>
      </c>
    </row>
    <row r="1970" spans="1:8" ht="15.75" customHeight="1">
      <c r="A1970" s="91" t="s">
        <v>5283</v>
      </c>
      <c r="B1970" s="91" t="s">
        <v>876</v>
      </c>
      <c r="C1970" s="91" t="s">
        <v>5283</v>
      </c>
      <c r="D1970" s="91" t="s">
        <v>5284</v>
      </c>
      <c r="E1970" s="92">
        <v>0</v>
      </c>
      <c r="F1970" s="91" t="s">
        <v>1185</v>
      </c>
      <c r="H1970" s="3">
        <f>E1970+SUMIF('BR DTG ADW'!C:C,C1970,'BR DTG ADW'!E:E)</f>
        <v>0</v>
      </c>
    </row>
    <row r="1971" spans="1:8" ht="15.75" customHeight="1">
      <c r="A1971" s="91" t="s">
        <v>5285</v>
      </c>
      <c r="B1971" s="91" t="s">
        <v>876</v>
      </c>
      <c r="C1971" s="91" t="s">
        <v>5285</v>
      </c>
      <c r="D1971" s="91" t="s">
        <v>5286</v>
      </c>
      <c r="E1971" s="92">
        <v>0</v>
      </c>
      <c r="F1971" s="91" t="s">
        <v>1185</v>
      </c>
      <c r="H1971" s="3">
        <f>E1971+SUMIF('BR DTG ADW'!C:C,C1971,'BR DTG ADW'!E:E)</f>
        <v>0</v>
      </c>
    </row>
    <row r="1972" spans="1:8" ht="15.75" customHeight="1">
      <c r="A1972" s="91" t="s">
        <v>2030</v>
      </c>
      <c r="B1972" s="91" t="s">
        <v>881</v>
      </c>
      <c r="C1972" s="91" t="s">
        <v>2030</v>
      </c>
      <c r="D1972" s="91" t="s">
        <v>2031</v>
      </c>
      <c r="E1972" s="92">
        <v>0</v>
      </c>
      <c r="F1972" s="91" t="s">
        <v>1185</v>
      </c>
      <c r="H1972" s="3">
        <f>E1972+SUMIF('BR DTG ADW'!C:C,C1972,'BR DTG ADW'!E:E)</f>
        <v>0</v>
      </c>
    </row>
    <row r="1973" spans="1:8" ht="15.75" customHeight="1">
      <c r="A1973" s="91" t="s">
        <v>2032</v>
      </c>
      <c r="B1973" s="91" t="s">
        <v>876</v>
      </c>
      <c r="C1973" s="91" t="s">
        <v>2032</v>
      </c>
      <c r="D1973" s="91" t="s">
        <v>2033</v>
      </c>
      <c r="E1973" s="92">
        <v>0</v>
      </c>
      <c r="F1973" s="91" t="s">
        <v>1185</v>
      </c>
      <c r="H1973" s="3">
        <f>E1973+SUMIF('BR DTG ADW'!C:C,C1973,'BR DTG ADW'!E:E)</f>
        <v>0</v>
      </c>
    </row>
    <row r="1974" spans="1:8" ht="15.75" customHeight="1">
      <c r="A1974" s="91" t="s">
        <v>5289</v>
      </c>
      <c r="B1974" s="91" t="s">
        <v>876</v>
      </c>
      <c r="C1974" s="91" t="s">
        <v>5289</v>
      </c>
      <c r="D1974" s="91" t="s">
        <v>5290</v>
      </c>
      <c r="E1974" s="92">
        <v>0</v>
      </c>
      <c r="F1974" s="91" t="s">
        <v>1185</v>
      </c>
      <c r="H1974" s="3">
        <f>E1974+SUMIF('BR DTG ADW'!C:C,C1974,'BR DTG ADW'!E:E)</f>
        <v>0</v>
      </c>
    </row>
    <row r="1975" spans="1:8" ht="15.75" customHeight="1">
      <c r="A1975" s="91" t="s">
        <v>5291</v>
      </c>
      <c r="B1975" s="91" t="s">
        <v>876</v>
      </c>
      <c r="C1975" s="91" t="s">
        <v>5291</v>
      </c>
      <c r="D1975" s="91" t="s">
        <v>5292</v>
      </c>
      <c r="E1975" s="92">
        <v>0</v>
      </c>
      <c r="F1975" s="91" t="s">
        <v>1185</v>
      </c>
      <c r="H1975" s="3">
        <f>E1975+SUMIF('BR DTG ADW'!C:C,C1975,'BR DTG ADW'!E:E)</f>
        <v>0</v>
      </c>
    </row>
    <row r="1976" spans="1:8" ht="15.75" customHeight="1">
      <c r="A1976" s="91" t="s">
        <v>5293</v>
      </c>
      <c r="B1976" s="91" t="s">
        <v>876</v>
      </c>
      <c r="C1976" s="91" t="s">
        <v>5293</v>
      </c>
      <c r="D1976" s="91" t="s">
        <v>5294</v>
      </c>
      <c r="E1976" s="92">
        <v>0</v>
      </c>
      <c r="F1976" s="91" t="s">
        <v>1185</v>
      </c>
      <c r="H1976" s="3">
        <f>E1976+SUMIF('BR DTG ADW'!C:C,C1976,'BR DTG ADW'!E:E)</f>
        <v>0</v>
      </c>
    </row>
    <row r="1977" spans="1:8" ht="15.75" customHeight="1">
      <c r="A1977" s="91" t="s">
        <v>5295</v>
      </c>
      <c r="B1977" s="91" t="s">
        <v>876</v>
      </c>
      <c r="C1977" s="91" t="s">
        <v>5295</v>
      </c>
      <c r="D1977" s="91" t="s">
        <v>5296</v>
      </c>
      <c r="E1977" s="92">
        <v>0</v>
      </c>
      <c r="F1977" s="91" t="s">
        <v>1185</v>
      </c>
      <c r="H1977" s="3">
        <f>E1977+SUMIF('BR DTG ADW'!C:C,C1977,'BR DTG ADW'!E:E)</f>
        <v>0</v>
      </c>
    </row>
    <row r="1978" spans="1:8" ht="15.75" customHeight="1">
      <c r="A1978" s="91" t="s">
        <v>5297</v>
      </c>
      <c r="B1978" s="91" t="s">
        <v>876</v>
      </c>
      <c r="C1978" s="91" t="s">
        <v>5297</v>
      </c>
      <c r="D1978" s="91" t="s">
        <v>5298</v>
      </c>
      <c r="E1978" s="92">
        <v>0</v>
      </c>
      <c r="F1978" s="91" t="s">
        <v>1185</v>
      </c>
      <c r="H1978" s="3">
        <f>E1978+SUMIF('BR DTG ADW'!C:C,C1978,'BR DTG ADW'!E:E)</f>
        <v>0</v>
      </c>
    </row>
    <row r="1979" spans="1:8" ht="15.75" customHeight="1">
      <c r="A1979" s="91" t="s">
        <v>1457</v>
      </c>
      <c r="B1979" s="91" t="s">
        <v>888</v>
      </c>
      <c r="C1979" s="91" t="s">
        <v>1457</v>
      </c>
      <c r="D1979" s="91" t="s">
        <v>1458</v>
      </c>
      <c r="E1979" s="92">
        <v>2</v>
      </c>
      <c r="F1979" s="91" t="s">
        <v>1185</v>
      </c>
      <c r="H1979" s="3">
        <f>E1979+SUMIF('BR DTG ADW'!C:C,C1979,'BR DTG ADW'!E:E)</f>
        <v>2</v>
      </c>
    </row>
    <row r="1980" spans="1:8" ht="15.75" customHeight="1">
      <c r="A1980" s="91" t="s">
        <v>719</v>
      </c>
      <c r="B1980" s="91" t="s">
        <v>881</v>
      </c>
      <c r="C1980" s="91" t="s">
        <v>719</v>
      </c>
      <c r="D1980" s="91" t="s">
        <v>1179</v>
      </c>
      <c r="E1980" s="92">
        <v>1</v>
      </c>
      <c r="F1980" s="91" t="s">
        <v>1185</v>
      </c>
      <c r="H1980" s="3">
        <f>E1980+SUMIF('BR DTG ADW'!C:C,C1980,'BR DTG ADW'!E:E)</f>
        <v>1</v>
      </c>
    </row>
    <row r="1981" spans="1:8" ht="15.75" customHeight="1">
      <c r="A1981" s="91" t="s">
        <v>5301</v>
      </c>
      <c r="B1981" s="91" t="s">
        <v>876</v>
      </c>
      <c r="C1981" s="91" t="s">
        <v>5301</v>
      </c>
      <c r="D1981" s="91" t="s">
        <v>5302</v>
      </c>
      <c r="E1981" s="92">
        <v>0</v>
      </c>
      <c r="F1981" s="91" t="s">
        <v>1185</v>
      </c>
      <c r="H1981" s="3">
        <f>E1981+SUMIF('BR DTG ADW'!C:C,C1981,'BR DTG ADW'!E:E)</f>
        <v>0</v>
      </c>
    </row>
    <row r="1982" spans="1:8" ht="15.75" customHeight="1">
      <c r="A1982" s="91" t="s">
        <v>1868</v>
      </c>
      <c r="B1982" s="91" t="s">
        <v>876</v>
      </c>
      <c r="C1982" s="91" t="s">
        <v>1868</v>
      </c>
      <c r="D1982" s="91" t="s">
        <v>1869</v>
      </c>
      <c r="E1982" s="92">
        <v>0</v>
      </c>
      <c r="F1982" s="91" t="s">
        <v>1185</v>
      </c>
      <c r="H1982" s="3">
        <f>E1982+SUMIF('BR DTG ADW'!C:C,C1982,'BR DTG ADW'!E:E)</f>
        <v>0</v>
      </c>
    </row>
    <row r="1983" spans="1:8" ht="15.75" customHeight="1">
      <c r="A1983" s="91" t="s">
        <v>517</v>
      </c>
      <c r="B1983" s="91" t="s">
        <v>876</v>
      </c>
      <c r="C1983" s="91" t="s">
        <v>517</v>
      </c>
      <c r="D1983" s="91" t="s">
        <v>2034</v>
      </c>
      <c r="E1983" s="92">
        <v>0</v>
      </c>
      <c r="F1983" s="91" t="s">
        <v>1185</v>
      </c>
      <c r="H1983" s="3">
        <f>E1983+SUMIF('BR DTG ADW'!C:C,C1983,'BR DTG ADW'!E:E)</f>
        <v>0</v>
      </c>
    </row>
    <row r="1984" spans="1:8" ht="15.75" customHeight="1">
      <c r="A1984" s="91" t="s">
        <v>5303</v>
      </c>
      <c r="B1984" s="91" t="s">
        <v>876</v>
      </c>
      <c r="C1984" s="91" t="s">
        <v>5303</v>
      </c>
      <c r="D1984" s="91" t="s">
        <v>9475</v>
      </c>
      <c r="E1984" s="92">
        <v>0</v>
      </c>
      <c r="F1984" s="91" t="s">
        <v>1185</v>
      </c>
      <c r="H1984" s="3">
        <f>E1984+SUMIF('BR DTG ADW'!C:C,C1984,'BR DTG ADW'!E:E)</f>
        <v>0</v>
      </c>
    </row>
    <row r="1985" spans="1:8" ht="15.75" customHeight="1">
      <c r="A1985" s="91" t="s">
        <v>5305</v>
      </c>
      <c r="B1985" s="91" t="s">
        <v>876</v>
      </c>
      <c r="C1985" s="91" t="s">
        <v>5305</v>
      </c>
      <c r="D1985" s="91" t="s">
        <v>5306</v>
      </c>
      <c r="E1985" s="92">
        <v>0</v>
      </c>
      <c r="F1985" s="91" t="s">
        <v>1185</v>
      </c>
      <c r="H1985" s="3">
        <f>E1985+SUMIF('BR DTG ADW'!C:C,C1985,'BR DTG ADW'!E:E)</f>
        <v>0</v>
      </c>
    </row>
    <row r="1986" spans="1:8" ht="15.75" customHeight="1">
      <c r="A1986" s="91" t="s">
        <v>5307</v>
      </c>
      <c r="B1986" s="91" t="s">
        <v>876</v>
      </c>
      <c r="C1986" s="91" t="s">
        <v>5307</v>
      </c>
      <c r="D1986" s="91" t="s">
        <v>5308</v>
      </c>
      <c r="E1986" s="92">
        <v>0</v>
      </c>
      <c r="F1986" s="91" t="s">
        <v>1185</v>
      </c>
      <c r="H1986" s="3">
        <f>E1986+SUMIF('BR DTG ADW'!C:C,C1986,'BR DTG ADW'!E:E)</f>
        <v>0</v>
      </c>
    </row>
    <row r="1987" spans="1:8" ht="15.75" customHeight="1">
      <c r="A1987" s="91" t="s">
        <v>5309</v>
      </c>
      <c r="B1987" s="91" t="s">
        <v>876</v>
      </c>
      <c r="C1987" s="91" t="s">
        <v>5309</v>
      </c>
      <c r="D1987" s="91" t="s">
        <v>5310</v>
      </c>
      <c r="E1987" s="92">
        <v>0</v>
      </c>
      <c r="F1987" s="91" t="s">
        <v>1185</v>
      </c>
      <c r="H1987" s="3">
        <f>E1987+SUMIF('BR DTG ADW'!C:C,C1987,'BR DTG ADW'!E:E)</f>
        <v>0</v>
      </c>
    </row>
    <row r="1988" spans="1:8" ht="15.75" customHeight="1">
      <c r="A1988" s="91" t="s">
        <v>5311</v>
      </c>
      <c r="B1988" s="91" t="s">
        <v>876</v>
      </c>
      <c r="C1988" s="91" t="s">
        <v>5311</v>
      </c>
      <c r="D1988" s="91" t="s">
        <v>5312</v>
      </c>
      <c r="E1988" s="92">
        <v>0</v>
      </c>
      <c r="F1988" s="91" t="s">
        <v>1185</v>
      </c>
      <c r="H1988" s="3">
        <f>E1988+SUMIF('BR DTG ADW'!C:C,C1988,'BR DTG ADW'!E:E)</f>
        <v>0</v>
      </c>
    </row>
    <row r="1989" spans="1:8" ht="15.75" customHeight="1">
      <c r="A1989" s="91" t="s">
        <v>5313</v>
      </c>
      <c r="B1989" s="91" t="s">
        <v>876</v>
      </c>
      <c r="C1989" s="91" t="s">
        <v>5313</v>
      </c>
      <c r="D1989" s="91" t="s">
        <v>5314</v>
      </c>
      <c r="E1989" s="92">
        <v>0</v>
      </c>
      <c r="F1989" s="91" t="s">
        <v>1185</v>
      </c>
      <c r="H1989" s="3">
        <f>E1989+SUMIF('BR DTG ADW'!C:C,C1989,'BR DTG ADW'!E:E)</f>
        <v>0</v>
      </c>
    </row>
    <row r="1990" spans="1:8" ht="15.75" customHeight="1">
      <c r="A1990" s="91" t="s">
        <v>5315</v>
      </c>
      <c r="B1990" s="91" t="s">
        <v>876</v>
      </c>
      <c r="C1990" s="91" t="s">
        <v>5315</v>
      </c>
      <c r="D1990" s="91" t="s">
        <v>2330</v>
      </c>
      <c r="E1990" s="92">
        <v>0</v>
      </c>
      <c r="F1990" s="91" t="s">
        <v>1185</v>
      </c>
      <c r="H1990" s="3">
        <f>E1990+SUMIF('BR DTG ADW'!C:C,C1990,'BR DTG ADW'!E:E)</f>
        <v>0</v>
      </c>
    </row>
    <row r="1991" spans="1:8" ht="15.75" customHeight="1">
      <c r="A1991" s="91" t="s">
        <v>5316</v>
      </c>
      <c r="B1991" s="91" t="s">
        <v>876</v>
      </c>
      <c r="C1991" s="91" t="s">
        <v>5316</v>
      </c>
      <c r="D1991" s="91" t="s">
        <v>5317</v>
      </c>
      <c r="E1991" s="92">
        <v>0</v>
      </c>
      <c r="F1991" s="91" t="s">
        <v>1185</v>
      </c>
      <c r="H1991" s="3">
        <f>E1991+SUMIF('BR DTG ADW'!C:C,C1991,'BR DTG ADW'!E:E)</f>
        <v>0</v>
      </c>
    </row>
    <row r="1992" spans="1:8" ht="15.75" customHeight="1">
      <c r="A1992" s="91" t="s">
        <v>5318</v>
      </c>
      <c r="B1992" s="91" t="s">
        <v>876</v>
      </c>
      <c r="C1992" s="91" t="s">
        <v>5318</v>
      </c>
      <c r="D1992" s="91" t="s">
        <v>5319</v>
      </c>
      <c r="E1992" s="92">
        <v>0</v>
      </c>
      <c r="F1992" s="91" t="s">
        <v>1185</v>
      </c>
      <c r="H1992" s="3">
        <f>E1992+SUMIF('BR DTG ADW'!C:C,C1992,'BR DTG ADW'!E:E)</f>
        <v>0</v>
      </c>
    </row>
    <row r="1993" spans="1:8" ht="15.75" customHeight="1">
      <c r="A1993" s="91" t="s">
        <v>5320</v>
      </c>
      <c r="B1993" s="91" t="s">
        <v>876</v>
      </c>
      <c r="C1993" s="91" t="s">
        <v>5320</v>
      </c>
      <c r="D1993" s="91" t="s">
        <v>5321</v>
      </c>
      <c r="E1993" s="92">
        <v>0</v>
      </c>
      <c r="F1993" s="91" t="s">
        <v>1185</v>
      </c>
      <c r="H1993" s="3">
        <f>E1993+SUMIF('BR DTG ADW'!C:C,C1993,'BR DTG ADW'!E:E)</f>
        <v>0</v>
      </c>
    </row>
    <row r="1994" spans="1:8" ht="15.75" customHeight="1">
      <c r="A1994" s="91" t="s">
        <v>5324</v>
      </c>
      <c r="B1994" s="91" t="s">
        <v>876</v>
      </c>
      <c r="C1994" s="91" t="s">
        <v>5324</v>
      </c>
      <c r="D1994" s="91" t="s">
        <v>5325</v>
      </c>
      <c r="E1994" s="92">
        <v>0</v>
      </c>
      <c r="F1994" s="91" t="s">
        <v>1185</v>
      </c>
      <c r="H1994" s="3">
        <f>E1994+SUMIF('BR DTG ADW'!C:C,C1994,'BR DTG ADW'!E:E)</f>
        <v>0</v>
      </c>
    </row>
    <row r="1995" spans="1:8" ht="15.75" customHeight="1">
      <c r="A1995" s="91" t="s">
        <v>5326</v>
      </c>
      <c r="B1995" s="91" t="s">
        <v>876</v>
      </c>
      <c r="C1995" s="91" t="s">
        <v>5326</v>
      </c>
      <c r="D1995" s="91" t="s">
        <v>5327</v>
      </c>
      <c r="E1995" s="92">
        <v>0</v>
      </c>
      <c r="F1995" s="91" t="s">
        <v>1185</v>
      </c>
      <c r="H1995" s="3">
        <f>E1995+SUMIF('BR DTG ADW'!C:C,C1995,'BR DTG ADW'!E:E)</f>
        <v>0</v>
      </c>
    </row>
    <row r="1996" spans="1:8" ht="15.75" customHeight="1">
      <c r="A1996" s="91" t="s">
        <v>5328</v>
      </c>
      <c r="B1996" s="91" t="s">
        <v>876</v>
      </c>
      <c r="C1996" s="91" t="s">
        <v>5328</v>
      </c>
      <c r="D1996" s="91" t="s">
        <v>5329</v>
      </c>
      <c r="E1996" s="92">
        <v>0</v>
      </c>
      <c r="F1996" s="91" t="s">
        <v>1185</v>
      </c>
      <c r="H1996" s="3">
        <f>E1996+SUMIF('BR DTG ADW'!C:C,C1996,'BR DTG ADW'!E:E)</f>
        <v>0</v>
      </c>
    </row>
    <row r="1997" spans="1:8" ht="15.75" customHeight="1">
      <c r="A1997" s="91" t="s">
        <v>9478</v>
      </c>
      <c r="B1997" s="91" t="s">
        <v>877</v>
      </c>
      <c r="C1997" s="91" t="s">
        <v>9478</v>
      </c>
      <c r="D1997" s="91" t="s">
        <v>11197</v>
      </c>
      <c r="E1997" s="92">
        <v>2</v>
      </c>
      <c r="F1997" s="91" t="s">
        <v>1185</v>
      </c>
      <c r="H1997" s="3">
        <f>E1997+SUMIF('BR DTG ADW'!C:C,C1997,'BR DTG ADW'!E:E)</f>
        <v>2</v>
      </c>
    </row>
    <row r="1998" spans="1:8" ht="15.75" customHeight="1">
      <c r="A1998" s="91" t="s">
        <v>9480</v>
      </c>
      <c r="B1998" s="91" t="s">
        <v>876</v>
      </c>
      <c r="C1998" s="91" t="s">
        <v>9480</v>
      </c>
      <c r="D1998" s="91" t="s">
        <v>9481</v>
      </c>
      <c r="E1998" s="92">
        <v>0</v>
      </c>
      <c r="F1998" s="91" t="s">
        <v>1185</v>
      </c>
      <c r="H1998" s="3">
        <f>E1998+SUMIF('BR DTG ADW'!C:C,C1998,'BR DTG ADW'!E:E)</f>
        <v>0</v>
      </c>
    </row>
    <row r="1999" spans="1:8" ht="15.75" customHeight="1">
      <c r="A1999" s="91" t="s">
        <v>11198</v>
      </c>
      <c r="B1999" s="91" t="s">
        <v>876</v>
      </c>
      <c r="C1999" s="91" t="s">
        <v>11198</v>
      </c>
      <c r="D1999" s="91" t="s">
        <v>11199</v>
      </c>
      <c r="E1999" s="92">
        <v>0</v>
      </c>
      <c r="F1999" s="91" t="s">
        <v>1185</v>
      </c>
      <c r="H1999" s="3">
        <f>E1999+SUMIF('BR DTG ADW'!C:C,C1999,'BR DTG ADW'!E:E)</f>
        <v>0</v>
      </c>
    </row>
    <row r="2000" spans="1:8" ht="15.75" customHeight="1">
      <c r="A2000" s="91" t="s">
        <v>5330</v>
      </c>
      <c r="B2000" s="91" t="s">
        <v>876</v>
      </c>
      <c r="C2000" s="91" t="s">
        <v>5330</v>
      </c>
      <c r="D2000" s="91" t="s">
        <v>5331</v>
      </c>
      <c r="E2000" s="92">
        <v>0</v>
      </c>
      <c r="F2000" s="91" t="s">
        <v>1185</v>
      </c>
      <c r="H2000" s="3">
        <f>E2000+SUMIF('BR DTG ADW'!C:C,C2000,'BR DTG ADW'!E:E)</f>
        <v>0</v>
      </c>
    </row>
    <row r="2001" spans="1:8" ht="15.75" customHeight="1">
      <c r="A2001" s="91" t="s">
        <v>5332</v>
      </c>
      <c r="B2001" s="91" t="s">
        <v>877</v>
      </c>
      <c r="C2001" s="91" t="s">
        <v>5332</v>
      </c>
      <c r="D2001" s="91" t="s">
        <v>5333</v>
      </c>
      <c r="E2001" s="92">
        <v>0</v>
      </c>
      <c r="F2001" s="91" t="s">
        <v>1185</v>
      </c>
      <c r="H2001" s="3">
        <f>E2001+SUMIF('BR DTG ADW'!C:C,C2001,'BR DTG ADW'!E:E)</f>
        <v>0</v>
      </c>
    </row>
    <row r="2002" spans="1:8" ht="15.75" customHeight="1">
      <c r="A2002" s="91" t="s">
        <v>5334</v>
      </c>
      <c r="B2002" s="91" t="s">
        <v>876</v>
      </c>
      <c r="C2002" s="91" t="s">
        <v>5334</v>
      </c>
      <c r="D2002" s="91" t="s">
        <v>5335</v>
      </c>
      <c r="E2002" s="92">
        <v>0</v>
      </c>
      <c r="F2002" s="91" t="s">
        <v>1185</v>
      </c>
      <c r="H2002" s="3">
        <f>E2002+SUMIF('BR DTG ADW'!C:C,C2002,'BR DTG ADW'!E:E)</f>
        <v>0</v>
      </c>
    </row>
    <row r="2003" spans="1:8" ht="15.75" customHeight="1">
      <c r="A2003" s="91" t="s">
        <v>2035</v>
      </c>
      <c r="B2003" s="91" t="s">
        <v>881</v>
      </c>
      <c r="C2003" s="91" t="s">
        <v>2035</v>
      </c>
      <c r="D2003" s="91" t="s">
        <v>2036</v>
      </c>
      <c r="E2003" s="92">
        <v>1</v>
      </c>
      <c r="F2003" s="91" t="s">
        <v>1185</v>
      </c>
      <c r="H2003" s="3">
        <f>E2003+SUMIF('BR DTG ADW'!C:C,C2003,'BR DTG ADW'!E:E)</f>
        <v>1</v>
      </c>
    </row>
    <row r="2004" spans="1:8" ht="15.75" customHeight="1">
      <c r="A2004" s="91" t="s">
        <v>11200</v>
      </c>
      <c r="B2004" s="91" t="s">
        <v>922</v>
      </c>
      <c r="C2004" s="91" t="s">
        <v>11200</v>
      </c>
      <c r="D2004" s="91" t="s">
        <v>11201</v>
      </c>
      <c r="E2004" s="92">
        <v>1</v>
      </c>
      <c r="F2004" s="91" t="s">
        <v>1185</v>
      </c>
      <c r="H2004" s="3">
        <f>E2004+SUMIF('BR DTG ADW'!C:C,C2004,'BR DTG ADW'!E:E)</f>
        <v>1</v>
      </c>
    </row>
    <row r="2005" spans="1:8" ht="15.75" customHeight="1">
      <c r="A2005" s="91" t="s">
        <v>9487</v>
      </c>
      <c r="B2005" s="91" t="s">
        <v>876</v>
      </c>
      <c r="C2005" s="91" t="s">
        <v>9487</v>
      </c>
      <c r="D2005" s="91" t="s">
        <v>9488</v>
      </c>
      <c r="E2005" s="92">
        <v>0</v>
      </c>
      <c r="F2005" s="91" t="s">
        <v>1185</v>
      </c>
      <c r="H2005" s="3">
        <f>E2005+SUMIF('BR DTG ADW'!C:C,C2005,'BR DTG ADW'!E:E)</f>
        <v>0</v>
      </c>
    </row>
    <row r="2006" spans="1:8" ht="15.75" customHeight="1">
      <c r="A2006" s="91" t="s">
        <v>518</v>
      </c>
      <c r="B2006" s="91" t="s">
        <v>881</v>
      </c>
      <c r="C2006" s="91" t="s">
        <v>518</v>
      </c>
      <c r="D2006" s="91" t="s">
        <v>1180</v>
      </c>
      <c r="E2006" s="92">
        <v>0</v>
      </c>
      <c r="F2006" s="91" t="s">
        <v>1185</v>
      </c>
      <c r="H2006" s="3">
        <f>E2006+SUMIF('BR DTG ADW'!C:C,C2006,'BR DTG ADW'!E:E)</f>
        <v>0</v>
      </c>
    </row>
    <row r="2007" spans="1:8" ht="15.75" customHeight="1">
      <c r="A2007" s="91" t="s">
        <v>9490</v>
      </c>
      <c r="B2007" s="91" t="s">
        <v>876</v>
      </c>
      <c r="C2007" s="91" t="s">
        <v>9490</v>
      </c>
      <c r="D2007" s="91" t="s">
        <v>9491</v>
      </c>
      <c r="E2007" s="92">
        <v>0</v>
      </c>
      <c r="F2007" s="91" t="s">
        <v>1185</v>
      </c>
      <c r="H2007" s="3">
        <f>E2007+SUMIF('BR DTG ADW'!C:C,C2007,'BR DTG ADW'!E:E)</f>
        <v>0</v>
      </c>
    </row>
    <row r="2008" spans="1:8" ht="15.75" customHeight="1">
      <c r="A2008" s="91" t="s">
        <v>386</v>
      </c>
      <c r="B2008" s="91" t="s">
        <v>877</v>
      </c>
      <c r="C2008" s="91" t="s">
        <v>386</v>
      </c>
      <c r="D2008" s="91" t="s">
        <v>1181</v>
      </c>
      <c r="E2008" s="92">
        <v>30</v>
      </c>
      <c r="F2008" s="91" t="s">
        <v>1185</v>
      </c>
      <c r="H2008" s="3">
        <f>E2008+SUMIF('BR DTG ADW'!C:C,C2008,'BR DTG ADW'!E:E)</f>
        <v>30</v>
      </c>
    </row>
    <row r="2009" spans="1:8" ht="15.75" customHeight="1">
      <c r="A2009" s="91" t="s">
        <v>5336</v>
      </c>
      <c r="B2009" s="91" t="s">
        <v>876</v>
      </c>
      <c r="C2009" s="91" t="s">
        <v>5336</v>
      </c>
      <c r="D2009" s="91" t="s">
        <v>5337</v>
      </c>
      <c r="E2009" s="92">
        <v>0</v>
      </c>
      <c r="F2009" s="91" t="s">
        <v>1185</v>
      </c>
      <c r="H2009" s="3">
        <f>E2009+SUMIF('BR DTG ADW'!C:C,C2009,'BR DTG ADW'!E:E)</f>
        <v>0</v>
      </c>
    </row>
    <row r="2010" spans="1:8" ht="15.75" customHeight="1">
      <c r="A2010" s="91" t="s">
        <v>720</v>
      </c>
      <c r="B2010" s="91" t="s">
        <v>876</v>
      </c>
      <c r="C2010" s="91" t="s">
        <v>720</v>
      </c>
      <c r="D2010" s="91" t="s">
        <v>721</v>
      </c>
      <c r="E2010" s="92">
        <v>0</v>
      </c>
      <c r="F2010" s="91" t="s">
        <v>1185</v>
      </c>
      <c r="H2010" s="3">
        <f>E2010+SUMIF('BR DTG ADW'!C:C,C2010,'BR DTG ADW'!E:E)</f>
        <v>0</v>
      </c>
    </row>
    <row r="2011" spans="1:8" ht="15.75" customHeight="1">
      <c r="A2011" s="91" t="s">
        <v>1459</v>
      </c>
      <c r="B2011" s="91" t="s">
        <v>888</v>
      </c>
      <c r="C2011" s="91" t="s">
        <v>1459</v>
      </c>
      <c r="D2011" s="91" t="s">
        <v>1460</v>
      </c>
      <c r="E2011" s="92">
        <v>1</v>
      </c>
      <c r="F2011" s="91" t="s">
        <v>1185</v>
      </c>
      <c r="H2011" s="3">
        <f>E2011+SUMIF('BR DTG ADW'!C:C,C2011,'BR DTG ADW'!E:E)</f>
        <v>1</v>
      </c>
    </row>
    <row r="2012" spans="1:8" ht="15.75" customHeight="1">
      <c r="A2012" s="91" t="s">
        <v>5346</v>
      </c>
      <c r="B2012" s="91" t="s">
        <v>876</v>
      </c>
      <c r="C2012" s="91" t="s">
        <v>5346</v>
      </c>
      <c r="D2012" s="91" t="s">
        <v>11202</v>
      </c>
      <c r="E2012" s="92">
        <v>0</v>
      </c>
      <c r="F2012" s="91" t="s">
        <v>1185</v>
      </c>
      <c r="H2012" s="3">
        <f>E2012+SUMIF('BR DTG ADW'!C:C,C2012,'BR DTG ADW'!E:E)</f>
        <v>0</v>
      </c>
    </row>
    <row r="2013" spans="1:8" ht="15.75" customHeight="1">
      <c r="A2013" s="91" t="s">
        <v>5348</v>
      </c>
      <c r="B2013" s="91" t="s">
        <v>876</v>
      </c>
      <c r="C2013" s="91" t="s">
        <v>5348</v>
      </c>
      <c r="D2013" s="91" t="s">
        <v>5349</v>
      </c>
      <c r="E2013" s="92">
        <v>0</v>
      </c>
      <c r="F2013" s="91" t="s">
        <v>1185</v>
      </c>
      <c r="H2013" s="3">
        <f>E2013+SUMIF('BR DTG ADW'!C:C,C2013,'BR DTG ADW'!E:E)</f>
        <v>0</v>
      </c>
    </row>
    <row r="2014" spans="1:8" ht="15.75" customHeight="1">
      <c r="A2014" s="91" t="s">
        <v>5352</v>
      </c>
      <c r="B2014" s="91" t="s">
        <v>876</v>
      </c>
      <c r="C2014" s="91" t="s">
        <v>5352</v>
      </c>
      <c r="D2014" s="91" t="s">
        <v>5353</v>
      </c>
      <c r="E2014" s="92">
        <v>0</v>
      </c>
      <c r="F2014" s="91" t="s">
        <v>1185</v>
      </c>
      <c r="H2014" s="3">
        <f>E2014+SUMIF('BR DTG ADW'!C:C,C2014,'BR DTG ADW'!E:E)</f>
        <v>0</v>
      </c>
    </row>
    <row r="2015" spans="1:8" ht="15.75" customHeight="1">
      <c r="A2015" s="91" t="s">
        <v>5354</v>
      </c>
      <c r="B2015" s="91" t="s">
        <v>876</v>
      </c>
      <c r="C2015" s="91" t="s">
        <v>5354</v>
      </c>
      <c r="D2015" s="91" t="s">
        <v>5355</v>
      </c>
      <c r="E2015" s="92">
        <v>0</v>
      </c>
      <c r="F2015" s="91" t="s">
        <v>1185</v>
      </c>
      <c r="H2015" s="3">
        <f>E2015+SUMIF('BR DTG ADW'!C:C,C2015,'BR DTG ADW'!E:E)</f>
        <v>0</v>
      </c>
    </row>
    <row r="2016" spans="1:8" ht="15.75" customHeight="1">
      <c r="A2016" s="91" t="s">
        <v>9492</v>
      </c>
      <c r="B2016" s="91" t="s">
        <v>876</v>
      </c>
      <c r="C2016" s="91" t="s">
        <v>9492</v>
      </c>
      <c r="D2016" s="91" t="s">
        <v>9493</v>
      </c>
      <c r="E2016" s="92">
        <v>0</v>
      </c>
      <c r="F2016" s="91" t="s">
        <v>1185</v>
      </c>
      <c r="H2016" s="3">
        <f>E2016+SUMIF('BR DTG ADW'!C:C,C2016,'BR DTG ADW'!E:E)</f>
        <v>0</v>
      </c>
    </row>
    <row r="2017" spans="1:8" ht="15.75" customHeight="1">
      <c r="A2017" s="91" t="s">
        <v>11203</v>
      </c>
      <c r="B2017" s="91" t="s">
        <v>876</v>
      </c>
      <c r="C2017" s="91" t="s">
        <v>11203</v>
      </c>
      <c r="D2017" s="91" t="s">
        <v>11204</v>
      </c>
      <c r="E2017" s="92">
        <v>0</v>
      </c>
      <c r="F2017" s="91" t="s">
        <v>1185</v>
      </c>
      <c r="H2017" s="3">
        <f>E2017+SUMIF('BR DTG ADW'!C:C,C2017,'BR DTG ADW'!E:E)</f>
        <v>0</v>
      </c>
    </row>
    <row r="2018" spans="1:8" ht="15.75" customHeight="1">
      <c r="A2018" s="91" t="s">
        <v>5358</v>
      </c>
      <c r="B2018" s="91" t="s">
        <v>876</v>
      </c>
      <c r="C2018" s="91" t="s">
        <v>5358</v>
      </c>
      <c r="D2018" s="91" t="s">
        <v>5359</v>
      </c>
      <c r="E2018" s="92">
        <v>0</v>
      </c>
      <c r="F2018" s="91" t="s">
        <v>1185</v>
      </c>
      <c r="H2018" s="3">
        <f>E2018+SUMIF('BR DTG ADW'!C:C,C2018,'BR DTG ADW'!E:E)</f>
        <v>0</v>
      </c>
    </row>
    <row r="2019" spans="1:8" ht="15.75" customHeight="1">
      <c r="A2019" s="91" t="s">
        <v>5360</v>
      </c>
      <c r="B2019" s="91" t="s">
        <v>876</v>
      </c>
      <c r="C2019" s="91" t="s">
        <v>5360</v>
      </c>
      <c r="D2019" s="91" t="s">
        <v>5361</v>
      </c>
      <c r="E2019" s="92">
        <v>0</v>
      </c>
      <c r="F2019" s="91" t="s">
        <v>1185</v>
      </c>
      <c r="H2019" s="3">
        <f>E2019+SUMIF('BR DTG ADW'!C:C,C2019,'BR DTG ADW'!E:E)</f>
        <v>0</v>
      </c>
    </row>
    <row r="2020" spans="1:8" ht="15.75" customHeight="1">
      <c r="A2020" s="91" t="s">
        <v>561</v>
      </c>
      <c r="B2020" s="91" t="s">
        <v>888</v>
      </c>
      <c r="C2020" s="91" t="s">
        <v>561</v>
      </c>
      <c r="D2020" s="91" t="s">
        <v>722</v>
      </c>
      <c r="E2020" s="92">
        <v>0</v>
      </c>
      <c r="F2020" s="91" t="s">
        <v>1185</v>
      </c>
      <c r="H2020" s="3">
        <f>E2020+SUMIF('BR DTG ADW'!C:C,C2020,'BR DTG ADW'!E:E)</f>
        <v>0</v>
      </c>
    </row>
    <row r="2021" spans="1:8" ht="15.75" customHeight="1">
      <c r="A2021" s="91" t="s">
        <v>5362</v>
      </c>
      <c r="B2021" s="91" t="s">
        <v>888</v>
      </c>
      <c r="C2021" s="91" t="s">
        <v>5362</v>
      </c>
      <c r="D2021" s="91" t="s">
        <v>5363</v>
      </c>
      <c r="E2021" s="92">
        <v>1</v>
      </c>
      <c r="F2021" s="91" t="s">
        <v>1185</v>
      </c>
      <c r="H2021" s="3">
        <f>E2021+SUMIF('BR DTG ADW'!C:C,C2021,'BR DTG ADW'!E:E)</f>
        <v>1</v>
      </c>
    </row>
    <row r="2022" spans="1:8" ht="15.75" customHeight="1">
      <c r="A2022" s="91" t="s">
        <v>723</v>
      </c>
      <c r="B2022" s="91" t="s">
        <v>888</v>
      </c>
      <c r="C2022" s="91" t="s">
        <v>723</v>
      </c>
      <c r="D2022" s="91" t="s">
        <v>724</v>
      </c>
      <c r="E2022" s="92">
        <v>6</v>
      </c>
      <c r="F2022" s="91" t="s">
        <v>1185</v>
      </c>
      <c r="H2022" s="3">
        <f>E2022+SUMIF('BR DTG ADW'!C:C,C2022,'BR DTG ADW'!E:E)</f>
        <v>6</v>
      </c>
    </row>
    <row r="2023" spans="1:8" ht="15.75" customHeight="1">
      <c r="A2023" s="91" t="s">
        <v>9496</v>
      </c>
      <c r="B2023" s="91" t="s">
        <v>876</v>
      </c>
      <c r="C2023" s="91" t="s">
        <v>9496</v>
      </c>
      <c r="D2023" s="91" t="s">
        <v>9497</v>
      </c>
      <c r="E2023" s="92">
        <v>1</v>
      </c>
      <c r="F2023" s="91" t="s">
        <v>1185</v>
      </c>
      <c r="H2023" s="3">
        <f>E2023+SUMIF('BR DTG ADW'!C:C,C2023,'BR DTG ADW'!E:E)</f>
        <v>1</v>
      </c>
    </row>
    <row r="2024" spans="1:8" ht="15.75" customHeight="1">
      <c r="A2024" s="91" t="s">
        <v>2037</v>
      </c>
      <c r="B2024" s="91" t="s">
        <v>876</v>
      </c>
      <c r="C2024" s="91" t="s">
        <v>2037</v>
      </c>
      <c r="D2024" s="91" t="s">
        <v>2038</v>
      </c>
      <c r="E2024" s="92">
        <v>0</v>
      </c>
      <c r="F2024" s="91" t="s">
        <v>1185</v>
      </c>
      <c r="H2024" s="3">
        <f>E2024+SUMIF('BR DTG ADW'!C:C,C2024,'BR DTG ADW'!E:E)</f>
        <v>0</v>
      </c>
    </row>
    <row r="2025" spans="1:8" ht="15.75" customHeight="1">
      <c r="A2025" s="91" t="s">
        <v>387</v>
      </c>
      <c r="B2025" s="91" t="s">
        <v>891</v>
      </c>
      <c r="C2025" s="91" t="s">
        <v>387</v>
      </c>
      <c r="D2025" s="91" t="s">
        <v>1182</v>
      </c>
      <c r="E2025" s="92">
        <v>5</v>
      </c>
      <c r="F2025" s="91" t="s">
        <v>1185</v>
      </c>
      <c r="H2025" s="3">
        <f>E2025+SUMIF('BR DTG ADW'!C:C,C2025,'BR DTG ADW'!E:E)</f>
        <v>5</v>
      </c>
    </row>
    <row r="2026" spans="1:8" ht="15.75" customHeight="1">
      <c r="A2026" s="91" t="s">
        <v>5364</v>
      </c>
      <c r="B2026" s="91" t="s">
        <v>876</v>
      </c>
      <c r="C2026" s="91" t="s">
        <v>5364</v>
      </c>
      <c r="D2026" s="91" t="s">
        <v>5365</v>
      </c>
      <c r="E2026" s="92">
        <v>0</v>
      </c>
      <c r="F2026" s="91" t="s">
        <v>1185</v>
      </c>
      <c r="H2026" s="3">
        <f>E2026+SUMIF('BR DTG ADW'!C:C,C2026,'BR DTG ADW'!E:E)</f>
        <v>0</v>
      </c>
    </row>
    <row r="2027" spans="1:8" ht="15.75" customHeight="1">
      <c r="A2027" s="91" t="s">
        <v>9502</v>
      </c>
      <c r="B2027" s="91" t="s">
        <v>876</v>
      </c>
      <c r="C2027" s="91" t="s">
        <v>9502</v>
      </c>
      <c r="D2027" s="91" t="s">
        <v>9503</v>
      </c>
      <c r="E2027" s="92">
        <v>0</v>
      </c>
      <c r="F2027" s="91" t="s">
        <v>1185</v>
      </c>
      <c r="H2027" s="3">
        <f>E2027+SUMIF('BR DTG ADW'!C:C,C2027,'BR DTG ADW'!E:E)</f>
        <v>0</v>
      </c>
    </row>
    <row r="2028" spans="1:8" ht="15.75" customHeight="1">
      <c r="A2028" s="91" t="s">
        <v>5370</v>
      </c>
      <c r="B2028" s="91" t="s">
        <v>888</v>
      </c>
      <c r="C2028" s="91" t="s">
        <v>5370</v>
      </c>
      <c r="D2028" s="91" t="s">
        <v>5371</v>
      </c>
      <c r="E2028" s="92">
        <v>2</v>
      </c>
      <c r="F2028" s="91" t="s">
        <v>1185</v>
      </c>
      <c r="H2028" s="3">
        <f>E2028+SUMIF('BR DTG ADW'!C:C,C2028,'BR DTG ADW'!E:E)</f>
        <v>2</v>
      </c>
    </row>
    <row r="2029" spans="1:8" ht="15.75" customHeight="1">
      <c r="A2029" s="91" t="s">
        <v>5372</v>
      </c>
      <c r="B2029" s="91" t="s">
        <v>876</v>
      </c>
      <c r="C2029" s="91" t="s">
        <v>5372</v>
      </c>
      <c r="D2029" s="91" t="s">
        <v>5373</v>
      </c>
      <c r="E2029" s="92">
        <v>0</v>
      </c>
      <c r="F2029" s="91" t="s">
        <v>1185</v>
      </c>
      <c r="H2029" s="3">
        <f>E2029+SUMIF('BR DTG ADW'!C:C,C2029,'BR DTG ADW'!E:E)</f>
        <v>0</v>
      </c>
    </row>
    <row r="2030" spans="1:8" ht="15.75" customHeight="1">
      <c r="A2030" s="91" t="s">
        <v>5374</v>
      </c>
      <c r="B2030" s="91" t="s">
        <v>876</v>
      </c>
      <c r="C2030" s="91" t="s">
        <v>5374</v>
      </c>
      <c r="D2030" s="91" t="s">
        <v>5375</v>
      </c>
      <c r="E2030" s="92">
        <v>0</v>
      </c>
      <c r="F2030" s="91" t="s">
        <v>1185</v>
      </c>
      <c r="H2030" s="3">
        <f>E2030+SUMIF('BR DTG ADW'!C:C,C2030,'BR DTG ADW'!E:E)</f>
        <v>0</v>
      </c>
    </row>
    <row r="2031" spans="1:8" ht="15.75" customHeight="1">
      <c r="A2031" s="91" t="s">
        <v>9504</v>
      </c>
      <c r="B2031" s="91" t="s">
        <v>876</v>
      </c>
      <c r="C2031" s="91" t="s">
        <v>9504</v>
      </c>
      <c r="D2031" s="91" t="s">
        <v>11205</v>
      </c>
      <c r="E2031" s="92">
        <v>0</v>
      </c>
      <c r="F2031" s="91" t="s">
        <v>1185</v>
      </c>
      <c r="H2031" s="3">
        <f>E2031+SUMIF('BR DTG ADW'!C:C,C2031,'BR DTG ADW'!E:E)</f>
        <v>0</v>
      </c>
    </row>
    <row r="2032" spans="1:8" ht="15.75" customHeight="1">
      <c r="A2032" s="91" t="s">
        <v>11206</v>
      </c>
      <c r="B2032" s="91" t="s">
        <v>876</v>
      </c>
      <c r="C2032" s="91" t="s">
        <v>11206</v>
      </c>
      <c r="D2032" s="91" t="s">
        <v>11207</v>
      </c>
      <c r="E2032" s="92">
        <v>0</v>
      </c>
      <c r="F2032" s="91" t="s">
        <v>1185</v>
      </c>
      <c r="H2032" s="3">
        <f>E2032+SUMIF('BR DTG ADW'!C:C,C2032,'BR DTG ADW'!E:E)</f>
        <v>0</v>
      </c>
    </row>
    <row r="2033" spans="1:8" ht="15.75" customHeight="1">
      <c r="A2033" s="91" t="s">
        <v>5380</v>
      </c>
      <c r="B2033" s="91" t="s">
        <v>876</v>
      </c>
      <c r="C2033" s="91" t="s">
        <v>5380</v>
      </c>
      <c r="D2033" s="91" t="s">
        <v>5381</v>
      </c>
      <c r="E2033" s="92">
        <v>0</v>
      </c>
      <c r="F2033" s="91" t="s">
        <v>1185</v>
      </c>
      <c r="H2033" s="3">
        <f>E2033+SUMIF('BR DTG ADW'!C:C,C2033,'BR DTG ADW'!E:E)</f>
        <v>0</v>
      </c>
    </row>
    <row r="2034" spans="1:8" ht="15.75" customHeight="1">
      <c r="A2034" s="91" t="s">
        <v>5382</v>
      </c>
      <c r="B2034" s="91" t="s">
        <v>876</v>
      </c>
      <c r="C2034" s="91" t="s">
        <v>5382</v>
      </c>
      <c r="D2034" s="91" t="s">
        <v>11208</v>
      </c>
      <c r="E2034" s="92">
        <v>0</v>
      </c>
      <c r="F2034" s="91" t="s">
        <v>1185</v>
      </c>
      <c r="H2034" s="3">
        <f>E2034+SUMIF('BR DTG ADW'!C:C,C2034,'BR DTG ADW'!E:E)</f>
        <v>0</v>
      </c>
    </row>
    <row r="2035" spans="1:8" ht="15.75" customHeight="1">
      <c r="A2035" s="91" t="s">
        <v>5388</v>
      </c>
      <c r="B2035" s="91" t="s">
        <v>876</v>
      </c>
      <c r="C2035" s="91" t="s">
        <v>5388</v>
      </c>
      <c r="D2035" s="91" t="s">
        <v>5389</v>
      </c>
      <c r="E2035" s="92">
        <v>0</v>
      </c>
      <c r="F2035" s="91" t="s">
        <v>1185</v>
      </c>
      <c r="H2035" s="3">
        <f>E2035+SUMIF('BR DTG ADW'!C:C,C2035,'BR DTG ADW'!E:E)</f>
        <v>0</v>
      </c>
    </row>
    <row r="2036" spans="1:8" ht="15.75" customHeight="1">
      <c r="A2036" s="91" t="s">
        <v>11209</v>
      </c>
      <c r="B2036" s="91" t="s">
        <v>876</v>
      </c>
      <c r="C2036" s="91" t="s">
        <v>11209</v>
      </c>
      <c r="D2036" s="91" t="s">
        <v>11210</v>
      </c>
      <c r="E2036" s="92">
        <v>0</v>
      </c>
      <c r="F2036" s="91" t="s">
        <v>1185</v>
      </c>
      <c r="H2036" s="3">
        <f>E2036+SUMIF('BR DTG ADW'!C:C,C2036,'BR DTG ADW'!E:E)</f>
        <v>0</v>
      </c>
    </row>
    <row r="2037" spans="1:8" ht="15.75" customHeight="1">
      <c r="A2037" s="91" t="s">
        <v>9521</v>
      </c>
      <c r="B2037" s="91" t="s">
        <v>876</v>
      </c>
      <c r="C2037" s="91" t="s">
        <v>9521</v>
      </c>
      <c r="D2037" s="91" t="s">
        <v>9522</v>
      </c>
      <c r="E2037" s="92">
        <v>0</v>
      </c>
      <c r="F2037" s="91" t="s">
        <v>1185</v>
      </c>
      <c r="H2037" s="3">
        <f>E2037+SUMIF('BR DTG ADW'!C:C,C2037,'BR DTG ADW'!E:E)</f>
        <v>0</v>
      </c>
    </row>
    <row r="2038" spans="1:8" ht="15.75" customHeight="1">
      <c r="A2038" s="91" t="s">
        <v>11211</v>
      </c>
      <c r="B2038" s="91" t="s">
        <v>876</v>
      </c>
      <c r="C2038" s="91" t="s">
        <v>11211</v>
      </c>
      <c r="D2038" s="91" t="s">
        <v>11212</v>
      </c>
      <c r="E2038" s="92">
        <v>0</v>
      </c>
      <c r="F2038" s="91" t="s">
        <v>1185</v>
      </c>
      <c r="H2038" s="3">
        <f>E2038+SUMIF('BR DTG ADW'!C:C,C2038,'BR DTG ADW'!E:E)</f>
        <v>0</v>
      </c>
    </row>
    <row r="2039" spans="1:8" ht="15.75" customHeight="1">
      <c r="A2039" s="91" t="s">
        <v>5390</v>
      </c>
      <c r="B2039" s="91" t="s">
        <v>876</v>
      </c>
      <c r="C2039" s="91" t="s">
        <v>5390</v>
      </c>
      <c r="D2039" s="91" t="s">
        <v>5391</v>
      </c>
      <c r="E2039" s="92">
        <v>0</v>
      </c>
      <c r="F2039" s="91" t="s">
        <v>1185</v>
      </c>
      <c r="H2039" s="3">
        <f>E2039+SUMIF('BR DTG ADW'!C:C,C2039,'BR DTG ADW'!E:E)</f>
        <v>0</v>
      </c>
    </row>
    <row r="2040" spans="1:8" ht="15.75" customHeight="1">
      <c r="A2040" s="91" t="s">
        <v>5392</v>
      </c>
      <c r="B2040" s="91" t="s">
        <v>876</v>
      </c>
      <c r="C2040" s="91" t="s">
        <v>5392</v>
      </c>
      <c r="D2040" s="91" t="s">
        <v>5393</v>
      </c>
      <c r="E2040" s="92">
        <v>0</v>
      </c>
      <c r="F2040" s="91" t="s">
        <v>1185</v>
      </c>
      <c r="H2040" s="3">
        <f>E2040+SUMIF('BR DTG ADW'!C:C,C2040,'BR DTG ADW'!E:E)</f>
        <v>0</v>
      </c>
    </row>
    <row r="2041" spans="1:8" ht="15.75" customHeight="1">
      <c r="A2041" s="91" t="s">
        <v>11213</v>
      </c>
      <c r="B2041" s="91" t="s">
        <v>876</v>
      </c>
      <c r="C2041" s="91" t="s">
        <v>11213</v>
      </c>
      <c r="D2041" s="91" t="s">
        <v>11214</v>
      </c>
      <c r="E2041" s="92">
        <v>0</v>
      </c>
      <c r="F2041" s="91" t="s">
        <v>1185</v>
      </c>
      <c r="H2041" s="3">
        <f>E2041+SUMIF('BR DTG ADW'!C:C,C2041,'BR DTG ADW'!E:E)</f>
        <v>0</v>
      </c>
    </row>
    <row r="2042" spans="1:8" ht="15.75" customHeight="1">
      <c r="A2042" s="91" t="s">
        <v>9524</v>
      </c>
      <c r="B2042" s="91" t="s">
        <v>922</v>
      </c>
      <c r="C2042" s="91" t="s">
        <v>9524</v>
      </c>
      <c r="D2042" s="91" t="s">
        <v>9525</v>
      </c>
      <c r="E2042" s="92">
        <v>1</v>
      </c>
      <c r="F2042" s="91" t="s">
        <v>1185</v>
      </c>
      <c r="H2042" s="3">
        <f>E2042+SUMIF('BR DTG ADW'!C:C,C2042,'BR DTG ADW'!E:E)</f>
        <v>1</v>
      </c>
    </row>
    <row r="2043" spans="1:8" ht="15.75" customHeight="1">
      <c r="A2043" s="91" t="s">
        <v>11215</v>
      </c>
      <c r="B2043" s="91" t="s">
        <v>876</v>
      </c>
      <c r="C2043" s="91" t="s">
        <v>11215</v>
      </c>
      <c r="D2043" s="91" t="s">
        <v>11216</v>
      </c>
      <c r="E2043" s="92">
        <v>0</v>
      </c>
      <c r="F2043" s="91" t="s">
        <v>1185</v>
      </c>
      <c r="H2043" s="3">
        <f>E2043+SUMIF('BR DTG ADW'!C:C,C2043,'BR DTG ADW'!E:E)</f>
        <v>0</v>
      </c>
    </row>
    <row r="2044" spans="1:8" ht="15.75" customHeight="1">
      <c r="A2044" s="91" t="s">
        <v>2225</v>
      </c>
      <c r="B2044" s="91" t="s">
        <v>876</v>
      </c>
      <c r="C2044" s="91" t="s">
        <v>2225</v>
      </c>
      <c r="D2044" s="91" t="s">
        <v>2226</v>
      </c>
      <c r="E2044" s="92">
        <v>0</v>
      </c>
      <c r="F2044" s="91" t="s">
        <v>1185</v>
      </c>
      <c r="H2044" s="3">
        <f>E2044+SUMIF('BR DTG ADW'!C:C,C2044,'BR DTG ADW'!E:E)</f>
        <v>0</v>
      </c>
    </row>
    <row r="2045" spans="1:8" ht="15.75" customHeight="1">
      <c r="A2045" s="91" t="s">
        <v>11217</v>
      </c>
      <c r="B2045" s="91" t="s">
        <v>876</v>
      </c>
      <c r="C2045" s="91" t="s">
        <v>11217</v>
      </c>
      <c r="D2045" s="91" t="s">
        <v>11218</v>
      </c>
      <c r="E2045" s="92">
        <v>0</v>
      </c>
      <c r="F2045" s="91" t="s">
        <v>1185</v>
      </c>
      <c r="H2045" s="3">
        <f>E2045+SUMIF('BR DTG ADW'!C:C,C2045,'BR DTG ADW'!E:E)</f>
        <v>0</v>
      </c>
    </row>
    <row r="2046" spans="1:8" ht="15.75" customHeight="1">
      <c r="A2046" s="91" t="s">
        <v>11219</v>
      </c>
      <c r="B2046" s="91" t="s">
        <v>876</v>
      </c>
      <c r="C2046" s="91" t="s">
        <v>11219</v>
      </c>
      <c r="D2046" s="91" t="s">
        <v>11220</v>
      </c>
      <c r="E2046" s="92">
        <v>0</v>
      </c>
      <c r="F2046" s="91" t="s">
        <v>1185</v>
      </c>
      <c r="H2046" s="3">
        <f>E2046+SUMIF('BR DTG ADW'!C:C,C2046,'BR DTG ADW'!E:E)</f>
        <v>0</v>
      </c>
    </row>
    <row r="2047" spans="1:8" ht="15.75" customHeight="1">
      <c r="A2047" s="91" t="s">
        <v>11221</v>
      </c>
      <c r="B2047" s="91" t="s">
        <v>876</v>
      </c>
      <c r="C2047" s="91" t="s">
        <v>11221</v>
      </c>
      <c r="D2047" s="91" t="s">
        <v>11222</v>
      </c>
      <c r="E2047" s="92">
        <v>0</v>
      </c>
      <c r="F2047" s="91" t="s">
        <v>1185</v>
      </c>
      <c r="H2047" s="3">
        <f>E2047+SUMIF('BR DTG ADW'!C:C,C2047,'BR DTG ADW'!E:E)</f>
        <v>0</v>
      </c>
    </row>
    <row r="2048" spans="1:8" ht="15.75" customHeight="1">
      <c r="A2048" s="91" t="s">
        <v>388</v>
      </c>
      <c r="B2048" s="91" t="s">
        <v>877</v>
      </c>
      <c r="C2048" s="91" t="s">
        <v>388</v>
      </c>
      <c r="D2048" s="91" t="s">
        <v>1183</v>
      </c>
      <c r="E2048" s="92">
        <v>6</v>
      </c>
      <c r="F2048" s="91" t="s">
        <v>1185</v>
      </c>
      <c r="H2048" s="3">
        <f>E2048+SUMIF('BR DTG ADW'!C:C,C2048,'BR DTG ADW'!E:E)</f>
        <v>6</v>
      </c>
    </row>
    <row r="2049" spans="1:8" ht="15.75" customHeight="1">
      <c r="A2049" s="91" t="s">
        <v>9526</v>
      </c>
      <c r="B2049" s="91" t="s">
        <v>876</v>
      </c>
      <c r="C2049" s="91" t="s">
        <v>9526</v>
      </c>
      <c r="D2049" s="91" t="s">
        <v>9527</v>
      </c>
      <c r="E2049" s="92">
        <v>0</v>
      </c>
      <c r="F2049" s="91" t="s">
        <v>1185</v>
      </c>
      <c r="H2049" s="3">
        <f>E2049+SUMIF('BR DTG ADW'!C:C,C2049,'BR DTG ADW'!E:E)</f>
        <v>0</v>
      </c>
    </row>
    <row r="2050" spans="1:8" ht="15.75" customHeight="1">
      <c r="A2050" s="91" t="s">
        <v>389</v>
      </c>
      <c r="B2050" s="91" t="s">
        <v>888</v>
      </c>
      <c r="C2050" s="91" t="s">
        <v>389</v>
      </c>
      <c r="D2050" s="91" t="s">
        <v>727</v>
      </c>
      <c r="E2050" s="92">
        <v>5</v>
      </c>
      <c r="F2050" s="91" t="s">
        <v>1185</v>
      </c>
      <c r="H2050" s="3">
        <f>E2050+SUMIF('BR DTG ADW'!C:C,C2050,'BR DTG ADW'!E:E)</f>
        <v>5</v>
      </c>
    </row>
    <row r="2051" spans="1:8" ht="15.75" customHeight="1">
      <c r="A2051" s="91" t="s">
        <v>5404</v>
      </c>
      <c r="B2051" s="91" t="s">
        <v>876</v>
      </c>
      <c r="C2051" s="91" t="s">
        <v>5404</v>
      </c>
      <c r="D2051" s="91" t="s">
        <v>5405</v>
      </c>
      <c r="E2051" s="92">
        <v>0</v>
      </c>
      <c r="F2051" s="91" t="s">
        <v>1185</v>
      </c>
      <c r="H2051" s="3">
        <f>E2051+SUMIF('BR DTG ADW'!C:C,C2051,'BR DTG ADW'!E:E)</f>
        <v>0</v>
      </c>
    </row>
    <row r="2052" spans="1:8" ht="15.75" customHeight="1">
      <c r="A2052" s="91" t="s">
        <v>9530</v>
      </c>
      <c r="B2052" s="91" t="s">
        <v>876</v>
      </c>
      <c r="C2052" s="91" t="s">
        <v>9530</v>
      </c>
      <c r="D2052" s="91" t="s">
        <v>9531</v>
      </c>
      <c r="E2052" s="92">
        <v>0</v>
      </c>
      <c r="F2052" s="91" t="s">
        <v>1185</v>
      </c>
      <c r="H2052" s="3">
        <f>E2052+SUMIF('BR DTG ADW'!C:C,C2052,'BR DTG ADW'!E:E)</f>
        <v>0</v>
      </c>
    </row>
    <row r="2053" spans="1:8" ht="15.75" customHeight="1">
      <c r="A2053" s="91" t="s">
        <v>5406</v>
      </c>
      <c r="B2053" s="91" t="s">
        <v>876</v>
      </c>
      <c r="C2053" s="91" t="s">
        <v>5406</v>
      </c>
      <c r="D2053" s="91" t="s">
        <v>9534</v>
      </c>
      <c r="E2053" s="92">
        <v>0</v>
      </c>
      <c r="F2053" s="91" t="s">
        <v>1185</v>
      </c>
      <c r="H2053" s="3">
        <f>E2053+SUMIF('BR DTG ADW'!C:C,C2053,'BR DTG ADW'!E:E)</f>
        <v>0</v>
      </c>
    </row>
    <row r="2054" spans="1:8" ht="15.75" customHeight="1">
      <c r="A2054" s="91" t="s">
        <v>5408</v>
      </c>
      <c r="B2054" s="91" t="s">
        <v>876</v>
      </c>
      <c r="C2054" s="91" t="s">
        <v>5408</v>
      </c>
      <c r="D2054" s="91" t="s">
        <v>5409</v>
      </c>
      <c r="E2054" s="92">
        <v>0</v>
      </c>
      <c r="F2054" s="91" t="s">
        <v>1185</v>
      </c>
      <c r="H2054" s="3">
        <f>E2054+SUMIF('BR DTG ADW'!C:C,C2054,'BR DTG ADW'!E:E)</f>
        <v>0</v>
      </c>
    </row>
    <row r="2055" spans="1:8" ht="15.75" customHeight="1">
      <c r="A2055" s="91" t="s">
        <v>5410</v>
      </c>
      <c r="B2055" s="91" t="s">
        <v>876</v>
      </c>
      <c r="C2055" s="91" t="s">
        <v>5410</v>
      </c>
      <c r="D2055" s="91" t="s">
        <v>5411</v>
      </c>
      <c r="E2055" s="92">
        <v>0</v>
      </c>
      <c r="F2055" s="91" t="s">
        <v>1185</v>
      </c>
      <c r="H2055" s="3">
        <f>E2055+SUMIF('BR DTG ADW'!C:C,C2055,'BR DTG ADW'!E:E)</f>
        <v>0</v>
      </c>
    </row>
    <row r="2056" spans="1:8" ht="15.75" customHeight="1">
      <c r="A2056" s="91" t="s">
        <v>5412</v>
      </c>
      <c r="B2056" s="91" t="s">
        <v>876</v>
      </c>
      <c r="C2056" s="91" t="s">
        <v>5412</v>
      </c>
      <c r="D2056" s="91" t="s">
        <v>5413</v>
      </c>
      <c r="E2056" s="92">
        <v>0</v>
      </c>
      <c r="F2056" s="91" t="s">
        <v>1185</v>
      </c>
      <c r="H2056" s="3">
        <f>E2056+SUMIF('BR DTG ADW'!C:C,C2056,'BR DTG ADW'!E:E)</f>
        <v>0</v>
      </c>
    </row>
    <row r="2057" spans="1:8" ht="15.75" customHeight="1">
      <c r="A2057" s="91" t="s">
        <v>5418</v>
      </c>
      <c r="B2057" s="91" t="s">
        <v>876</v>
      </c>
      <c r="C2057" s="91" t="s">
        <v>5418</v>
      </c>
      <c r="D2057" s="91" t="s">
        <v>5419</v>
      </c>
      <c r="E2057" s="92">
        <v>0</v>
      </c>
      <c r="F2057" s="91" t="s">
        <v>1185</v>
      </c>
      <c r="H2057" s="3">
        <f>E2057+SUMIF('BR DTG ADW'!C:C,C2057,'BR DTG ADW'!E:E)</f>
        <v>0</v>
      </c>
    </row>
    <row r="2058" spans="1:8" ht="15.75" customHeight="1">
      <c r="A2058" s="91" t="s">
        <v>728</v>
      </c>
      <c r="B2058" s="91" t="s">
        <v>876</v>
      </c>
      <c r="C2058" s="91" t="s">
        <v>728</v>
      </c>
      <c r="D2058" s="91" t="s">
        <v>729</v>
      </c>
      <c r="E2058" s="92">
        <v>0</v>
      </c>
      <c r="F2058" s="91" t="s">
        <v>1185</v>
      </c>
      <c r="H2058" s="3">
        <f>E2058+SUMIF('BR DTG ADW'!C:C,C2058,'BR DTG ADW'!E:E)</f>
        <v>0</v>
      </c>
    </row>
    <row r="2059" spans="1:8" ht="15.75" customHeight="1">
      <c r="A2059" s="91" t="s">
        <v>5420</v>
      </c>
      <c r="B2059" s="91" t="s">
        <v>876</v>
      </c>
      <c r="C2059" s="91" t="s">
        <v>5420</v>
      </c>
      <c r="D2059" s="91" t="s">
        <v>5421</v>
      </c>
      <c r="E2059" s="92">
        <v>0</v>
      </c>
      <c r="F2059" s="91" t="s">
        <v>1185</v>
      </c>
      <c r="H2059" s="3">
        <f>E2059+SUMIF('BR DTG ADW'!C:C,C2059,'BR DTG ADW'!E:E)</f>
        <v>0</v>
      </c>
    </row>
    <row r="2060" spans="1:8" ht="15.75" customHeight="1">
      <c r="A2060" s="91" t="s">
        <v>9535</v>
      </c>
      <c r="B2060" s="91" t="s">
        <v>876</v>
      </c>
      <c r="C2060" s="91" t="s">
        <v>9535</v>
      </c>
      <c r="D2060" s="91" t="s">
        <v>9536</v>
      </c>
      <c r="E2060" s="92">
        <v>0</v>
      </c>
      <c r="F2060" s="91" t="s">
        <v>1185</v>
      </c>
      <c r="H2060" s="3">
        <f>E2060+SUMIF('BR DTG ADW'!C:C,C2060,'BR DTG ADW'!E:E)</f>
        <v>0</v>
      </c>
    </row>
    <row r="2061" spans="1:8" ht="15.75" customHeight="1">
      <c r="A2061" s="91" t="s">
        <v>5426</v>
      </c>
      <c r="B2061" s="91" t="s">
        <v>876</v>
      </c>
      <c r="C2061" s="91" t="s">
        <v>5426</v>
      </c>
      <c r="D2061" s="91" t="s">
        <v>5427</v>
      </c>
      <c r="E2061" s="92">
        <v>0</v>
      </c>
      <c r="F2061" s="91" t="s">
        <v>1185</v>
      </c>
      <c r="H2061" s="3">
        <f>E2061+SUMIF('BR DTG ADW'!C:C,C2061,'BR DTG ADW'!E:E)</f>
        <v>0</v>
      </c>
    </row>
    <row r="2062" spans="1:8" ht="15.75" customHeight="1">
      <c r="A2062" s="91" t="s">
        <v>5428</v>
      </c>
      <c r="B2062" s="91" t="s">
        <v>876</v>
      </c>
      <c r="C2062" s="91" t="s">
        <v>5428</v>
      </c>
      <c r="D2062" s="91" t="s">
        <v>5429</v>
      </c>
      <c r="E2062" s="92">
        <v>0</v>
      </c>
      <c r="F2062" s="91" t="s">
        <v>1185</v>
      </c>
      <c r="H2062" s="3">
        <f>E2062+SUMIF('BR DTG ADW'!C:C,C2062,'BR DTG ADW'!E:E)</f>
        <v>0</v>
      </c>
    </row>
    <row r="2063" spans="1:8" ht="15.75" customHeight="1">
      <c r="A2063" s="91" t="s">
        <v>9537</v>
      </c>
      <c r="B2063" s="91" t="s">
        <v>876</v>
      </c>
      <c r="C2063" s="91" t="s">
        <v>9537</v>
      </c>
      <c r="D2063" s="91" t="s">
        <v>9538</v>
      </c>
      <c r="E2063" s="92">
        <v>0</v>
      </c>
      <c r="F2063" s="91" t="s">
        <v>1185</v>
      </c>
      <c r="H2063" s="3">
        <f>E2063+SUMIF('BR DTG ADW'!C:C,C2063,'BR DTG ADW'!E:E)</f>
        <v>0</v>
      </c>
    </row>
    <row r="2064" spans="1:8" ht="15.75" customHeight="1">
      <c r="A2064" s="91" t="s">
        <v>11223</v>
      </c>
      <c r="B2064" s="91" t="s">
        <v>876</v>
      </c>
      <c r="C2064" s="91" t="s">
        <v>11223</v>
      </c>
      <c r="D2064" s="91" t="s">
        <v>11224</v>
      </c>
      <c r="E2064" s="92">
        <v>0</v>
      </c>
      <c r="F2064" s="91" t="s">
        <v>1185</v>
      </c>
      <c r="H2064" s="3">
        <f>E2064+SUMIF('BR DTG ADW'!C:C,C2064,'BR DTG ADW'!E:E)</f>
        <v>0</v>
      </c>
    </row>
    <row r="2065" spans="1:8" ht="15.75" customHeight="1">
      <c r="A2065" s="91" t="s">
        <v>5430</v>
      </c>
      <c r="B2065" s="91" t="s">
        <v>876</v>
      </c>
      <c r="C2065" s="91" t="s">
        <v>5430</v>
      </c>
      <c r="D2065" s="91" t="s">
        <v>5431</v>
      </c>
      <c r="E2065" s="92">
        <v>0</v>
      </c>
      <c r="F2065" s="91" t="s">
        <v>1185</v>
      </c>
      <c r="H2065" s="3">
        <f>E2065+SUMIF('BR DTG ADW'!C:C,C2065,'BR DTG ADW'!E:E)</f>
        <v>0</v>
      </c>
    </row>
    <row r="2066" spans="1:8" ht="15.75" customHeight="1">
      <c r="A2066" s="91" t="s">
        <v>5432</v>
      </c>
      <c r="B2066" s="91" t="s">
        <v>1100</v>
      </c>
      <c r="C2066" s="91" t="s">
        <v>5432</v>
      </c>
      <c r="D2066" s="91" t="s">
        <v>5433</v>
      </c>
      <c r="E2066" s="92">
        <v>0</v>
      </c>
      <c r="F2066" s="91" t="s">
        <v>1185</v>
      </c>
      <c r="H2066" s="3">
        <f>E2066+SUMIF('BR DTG ADW'!C:C,C2066,'BR DTG ADW'!E:E)</f>
        <v>0</v>
      </c>
    </row>
    <row r="2067" spans="1:8" ht="15.75" customHeight="1">
      <c r="A2067" s="91" t="s">
        <v>2039</v>
      </c>
      <c r="B2067" s="91" t="s">
        <v>876</v>
      </c>
      <c r="C2067" s="91" t="s">
        <v>2039</v>
      </c>
      <c r="D2067" s="91" t="s">
        <v>2040</v>
      </c>
      <c r="E2067" s="92">
        <v>0</v>
      </c>
      <c r="F2067" s="91" t="s">
        <v>1185</v>
      </c>
      <c r="H2067" s="3">
        <f>E2067+SUMIF('BR DTG ADW'!C:C,C2067,'BR DTG ADW'!E:E)</f>
        <v>0</v>
      </c>
    </row>
    <row r="2068" spans="1:8" ht="15.75" customHeight="1">
      <c r="A2068" s="91" t="s">
        <v>5434</v>
      </c>
      <c r="B2068" s="91" t="s">
        <v>876</v>
      </c>
      <c r="C2068" s="91" t="s">
        <v>5434</v>
      </c>
      <c r="D2068" s="91" t="s">
        <v>5435</v>
      </c>
      <c r="E2068" s="92">
        <v>0</v>
      </c>
      <c r="F2068" s="91" t="s">
        <v>1185</v>
      </c>
      <c r="H2068" s="3">
        <f>E2068+SUMIF('BR DTG ADW'!C:C,C2068,'BR DTG ADW'!E:E)</f>
        <v>0</v>
      </c>
    </row>
    <row r="2069" spans="1:8" ht="15.75" customHeight="1">
      <c r="A2069" s="91" t="s">
        <v>5436</v>
      </c>
      <c r="B2069" s="91" t="s">
        <v>876</v>
      </c>
      <c r="C2069" s="91" t="s">
        <v>5436</v>
      </c>
      <c r="D2069" s="91" t="s">
        <v>5437</v>
      </c>
      <c r="E2069" s="92">
        <v>0</v>
      </c>
      <c r="F2069" s="91" t="s">
        <v>1185</v>
      </c>
      <c r="H2069" s="3">
        <f>E2069+SUMIF('BR DTG ADW'!C:C,C2069,'BR DTG ADW'!E:E)</f>
        <v>0</v>
      </c>
    </row>
    <row r="2070" spans="1:8" ht="15.75" customHeight="1">
      <c r="A2070" s="91" t="s">
        <v>9539</v>
      </c>
      <c r="B2070" s="91" t="s">
        <v>876</v>
      </c>
      <c r="C2070" s="91" t="s">
        <v>9539</v>
      </c>
      <c r="D2070" s="91" t="s">
        <v>9540</v>
      </c>
      <c r="E2070" s="92">
        <v>0</v>
      </c>
      <c r="F2070" s="91" t="s">
        <v>1185</v>
      </c>
      <c r="H2070" s="3">
        <f>E2070+SUMIF('BR DTG ADW'!C:C,C2070,'BR DTG ADW'!E:E)</f>
        <v>0</v>
      </c>
    </row>
    <row r="2071" spans="1:8" ht="15.75" customHeight="1">
      <c r="A2071" s="91" t="s">
        <v>5438</v>
      </c>
      <c r="B2071" s="91" t="s">
        <v>876</v>
      </c>
      <c r="C2071" s="91" t="s">
        <v>5438</v>
      </c>
      <c r="D2071" s="91" t="s">
        <v>5439</v>
      </c>
      <c r="E2071" s="92">
        <v>0</v>
      </c>
      <c r="F2071" s="91" t="s">
        <v>1185</v>
      </c>
      <c r="H2071" s="3">
        <f>E2071+SUMIF('BR DTG ADW'!C:C,C2071,'BR DTG ADW'!E:E)</f>
        <v>0</v>
      </c>
    </row>
    <row r="2072" spans="1:8" ht="15.75" customHeight="1">
      <c r="A2072" s="91" t="s">
        <v>2227</v>
      </c>
      <c r="B2072" s="91" t="s">
        <v>876</v>
      </c>
      <c r="C2072" s="91" t="s">
        <v>2227</v>
      </c>
      <c r="D2072" s="91" t="s">
        <v>2228</v>
      </c>
      <c r="E2072" s="92">
        <v>0</v>
      </c>
      <c r="F2072" s="91" t="s">
        <v>1185</v>
      </c>
      <c r="H2072" s="3">
        <f>E2072+SUMIF('BR DTG ADW'!C:C,C2072,'BR DTG ADW'!E:E)</f>
        <v>0</v>
      </c>
    </row>
    <row r="2073" spans="1:8" ht="15.75" customHeight="1">
      <c r="A2073" s="91" t="s">
        <v>5442</v>
      </c>
      <c r="B2073" s="91" t="s">
        <v>876</v>
      </c>
      <c r="C2073" s="91" t="s">
        <v>5442</v>
      </c>
      <c r="D2073" s="91" t="s">
        <v>5443</v>
      </c>
      <c r="E2073" s="92">
        <v>0</v>
      </c>
      <c r="F2073" s="91" t="s">
        <v>1185</v>
      </c>
      <c r="H2073" s="3">
        <f>E2073+SUMIF('BR DTG ADW'!C:C,C2073,'BR DTG ADW'!E:E)</f>
        <v>0</v>
      </c>
    </row>
    <row r="2074" spans="1:8" ht="15.75" customHeight="1">
      <c r="A2074" s="91" t="s">
        <v>5444</v>
      </c>
      <c r="B2074" s="91" t="s">
        <v>876</v>
      </c>
      <c r="C2074" s="91" t="s">
        <v>5444</v>
      </c>
      <c r="D2074" s="91" t="s">
        <v>5445</v>
      </c>
      <c r="E2074" s="92">
        <v>0</v>
      </c>
      <c r="F2074" s="91" t="s">
        <v>1185</v>
      </c>
      <c r="H2074" s="3">
        <f>E2074+SUMIF('BR DTG ADW'!C:C,C2074,'BR DTG ADW'!E:E)</f>
        <v>0</v>
      </c>
    </row>
    <row r="2075" spans="1:8" ht="15.75" customHeight="1">
      <c r="A2075" s="91" t="s">
        <v>5446</v>
      </c>
      <c r="B2075" s="91" t="s">
        <v>876</v>
      </c>
      <c r="C2075" s="91" t="s">
        <v>5446</v>
      </c>
      <c r="D2075" s="91" t="s">
        <v>5447</v>
      </c>
      <c r="E2075" s="92">
        <v>0</v>
      </c>
      <c r="F2075" s="91" t="s">
        <v>1185</v>
      </c>
      <c r="H2075" s="3">
        <f>E2075+SUMIF('BR DTG ADW'!C:C,C2075,'BR DTG ADW'!E:E)</f>
        <v>0</v>
      </c>
    </row>
    <row r="2076" spans="1:8" ht="15.75" customHeight="1">
      <c r="A2076" s="91" t="s">
        <v>5448</v>
      </c>
      <c r="B2076" s="91" t="s">
        <v>876</v>
      </c>
      <c r="C2076" s="91" t="s">
        <v>5448</v>
      </c>
      <c r="D2076" s="91" t="s">
        <v>5449</v>
      </c>
      <c r="E2076" s="92">
        <v>0</v>
      </c>
      <c r="F2076" s="91" t="s">
        <v>1185</v>
      </c>
      <c r="H2076" s="3">
        <f>E2076+SUMIF('BR DTG ADW'!C:C,C2076,'BR DTG ADW'!E:E)</f>
        <v>0</v>
      </c>
    </row>
    <row r="2077" spans="1:8" ht="15.75" customHeight="1">
      <c r="A2077" s="91" t="s">
        <v>5450</v>
      </c>
      <c r="B2077" s="91" t="s">
        <v>876</v>
      </c>
      <c r="C2077" s="91" t="s">
        <v>5450</v>
      </c>
      <c r="D2077" s="91" t="s">
        <v>11225</v>
      </c>
      <c r="E2077" s="92">
        <v>0</v>
      </c>
      <c r="F2077" s="91" t="s">
        <v>1185</v>
      </c>
      <c r="H2077" s="3">
        <f>E2077+SUMIF('BR DTG ADW'!C:C,C2077,'BR DTG ADW'!E:E)</f>
        <v>0</v>
      </c>
    </row>
    <row r="2078" spans="1:8" ht="15.75" customHeight="1">
      <c r="A2078" s="91" t="s">
        <v>9544</v>
      </c>
      <c r="B2078" s="91" t="s">
        <v>876</v>
      </c>
      <c r="C2078" s="91" t="s">
        <v>9544</v>
      </c>
      <c r="D2078" s="91" t="s">
        <v>9545</v>
      </c>
      <c r="E2078" s="92">
        <v>0</v>
      </c>
      <c r="F2078" s="91" t="s">
        <v>1185</v>
      </c>
      <c r="H2078" s="3">
        <f>E2078+SUMIF('BR DTG ADW'!C:C,C2078,'BR DTG ADW'!E:E)</f>
        <v>0</v>
      </c>
    </row>
    <row r="2079" spans="1:8" ht="15.75" customHeight="1">
      <c r="A2079" s="91" t="s">
        <v>9546</v>
      </c>
      <c r="B2079" s="91" t="s">
        <v>876</v>
      </c>
      <c r="C2079" s="91" t="s">
        <v>9546</v>
      </c>
      <c r="D2079" s="91" t="s">
        <v>2330</v>
      </c>
      <c r="E2079" s="92">
        <v>0</v>
      </c>
      <c r="F2079" s="91" t="s">
        <v>1185</v>
      </c>
      <c r="H2079" s="3">
        <f>E2079+SUMIF('BR DTG ADW'!C:C,C2079,'BR DTG ADW'!E:E)</f>
        <v>0</v>
      </c>
    </row>
    <row r="2080" spans="1:8" ht="15.75" customHeight="1">
      <c r="A2080" s="91" t="s">
        <v>5460</v>
      </c>
      <c r="B2080" s="91" t="s">
        <v>1184</v>
      </c>
      <c r="C2080" s="91" t="s">
        <v>5460</v>
      </c>
      <c r="D2080" s="91" t="s">
        <v>5461</v>
      </c>
      <c r="E2080" s="92">
        <v>0</v>
      </c>
      <c r="F2080" s="91" t="s">
        <v>1185</v>
      </c>
      <c r="H2080" s="3">
        <f>E2080+SUMIF('BR DTG ADW'!C:C,C2080,'BR DTG ADW'!E:E)</f>
        <v>0</v>
      </c>
    </row>
    <row r="2081" spans="1:8" ht="15.75" customHeight="1">
      <c r="A2081" s="91" t="s">
        <v>5462</v>
      </c>
      <c r="B2081" s="91" t="s">
        <v>876</v>
      </c>
      <c r="C2081" s="91" t="s">
        <v>5462</v>
      </c>
      <c r="D2081" s="91" t="s">
        <v>5463</v>
      </c>
      <c r="E2081" s="92">
        <v>0</v>
      </c>
      <c r="F2081" s="91" t="s">
        <v>1185</v>
      </c>
      <c r="H2081" s="3">
        <f>E2081+SUMIF('BR DTG ADW'!C:C,C2081,'BR DTG ADW'!E:E)</f>
        <v>0</v>
      </c>
    </row>
    <row r="2082" spans="1:8" ht="15.75" customHeight="1">
      <c r="A2082" s="91" t="s">
        <v>5466</v>
      </c>
      <c r="B2082" s="91" t="s">
        <v>876</v>
      </c>
      <c r="C2082" s="91" t="s">
        <v>5466</v>
      </c>
      <c r="D2082" s="91" t="s">
        <v>5467</v>
      </c>
      <c r="E2082" s="92">
        <v>0</v>
      </c>
      <c r="F2082" s="91" t="s">
        <v>1185</v>
      </c>
      <c r="H2082" s="3">
        <f>E2082+SUMIF('BR DTG ADW'!C:C,C2082,'BR DTG ADW'!E:E)</f>
        <v>0</v>
      </c>
    </row>
    <row r="2083" spans="1:8" ht="15.75" customHeight="1">
      <c r="A2083" s="91" t="s">
        <v>5468</v>
      </c>
      <c r="B2083" s="91" t="s">
        <v>876</v>
      </c>
      <c r="C2083" s="91" t="s">
        <v>5468</v>
      </c>
      <c r="D2083" s="91" t="s">
        <v>5469</v>
      </c>
      <c r="E2083" s="92">
        <v>0</v>
      </c>
      <c r="F2083" s="91" t="s">
        <v>1185</v>
      </c>
      <c r="H2083" s="3">
        <f>E2083+SUMIF('BR DTG ADW'!C:C,C2083,'BR DTG ADW'!E:E)</f>
        <v>0</v>
      </c>
    </row>
    <row r="2084" spans="1:8" ht="15.75" customHeight="1">
      <c r="A2084" s="91" t="s">
        <v>9547</v>
      </c>
      <c r="B2084" s="91" t="s">
        <v>876</v>
      </c>
      <c r="C2084" s="91" t="s">
        <v>9547</v>
      </c>
      <c r="D2084" s="91" t="s">
        <v>9548</v>
      </c>
      <c r="E2084" s="92">
        <v>0</v>
      </c>
      <c r="F2084" s="91" t="s">
        <v>1185</v>
      </c>
      <c r="H2084" s="3">
        <f>E2084+SUMIF('BR DTG ADW'!C:C,C2084,'BR DTG ADW'!E:E)</f>
        <v>0</v>
      </c>
    </row>
    <row r="2085" spans="1:8" ht="15.75" customHeight="1">
      <c r="A2085" s="91" t="s">
        <v>11226</v>
      </c>
      <c r="B2085" s="91" t="s">
        <v>876</v>
      </c>
      <c r="C2085" s="91" t="s">
        <v>11226</v>
      </c>
      <c r="D2085" s="91" t="s">
        <v>11227</v>
      </c>
      <c r="E2085" s="92">
        <v>0</v>
      </c>
      <c r="F2085" s="91" t="s">
        <v>1185</v>
      </c>
      <c r="H2085" s="3">
        <f>E2085+SUMIF('BR DTG ADW'!C:C,C2085,'BR DTG ADW'!E:E)</f>
        <v>0</v>
      </c>
    </row>
    <row r="2086" spans="1:8" ht="15.75" customHeight="1">
      <c r="A2086" s="91" t="s">
        <v>5471</v>
      </c>
      <c r="B2086" s="91" t="s">
        <v>876</v>
      </c>
      <c r="C2086" s="91" t="s">
        <v>5471</v>
      </c>
      <c r="D2086" s="91" t="s">
        <v>5472</v>
      </c>
      <c r="E2086" s="92">
        <v>0</v>
      </c>
      <c r="F2086" s="91" t="s">
        <v>1185</v>
      </c>
      <c r="H2086" s="3">
        <f>E2086+SUMIF('BR DTG ADW'!C:C,C2086,'BR DTG ADW'!E:E)</f>
        <v>0</v>
      </c>
    </row>
    <row r="2087" spans="1:8" ht="15.75" customHeight="1">
      <c r="A2087" s="91" t="s">
        <v>5473</v>
      </c>
      <c r="B2087" s="91" t="s">
        <v>1100</v>
      </c>
      <c r="C2087" s="91" t="s">
        <v>5473</v>
      </c>
      <c r="D2087" s="91" t="s">
        <v>5474</v>
      </c>
      <c r="E2087" s="92">
        <v>0</v>
      </c>
      <c r="F2087" s="91" t="s">
        <v>1185</v>
      </c>
      <c r="H2087" s="3">
        <f>E2087+SUMIF('BR DTG ADW'!C:C,C2087,'BR DTG ADW'!E:E)</f>
        <v>0</v>
      </c>
    </row>
    <row r="2088" spans="1:8" ht="15.75" customHeight="1">
      <c r="A2088" s="91" t="s">
        <v>5475</v>
      </c>
      <c r="B2088" s="91" t="s">
        <v>1185</v>
      </c>
      <c r="C2088" s="91" t="s">
        <v>5475</v>
      </c>
      <c r="D2088" s="91" t="s">
        <v>5476</v>
      </c>
      <c r="E2088" s="92">
        <v>0</v>
      </c>
      <c r="F2088" s="91" t="s">
        <v>1185</v>
      </c>
      <c r="H2088" s="3">
        <f>E2088+SUMIF('BR DTG ADW'!C:C,C2088,'BR DTG ADW'!E:E)</f>
        <v>0</v>
      </c>
    </row>
    <row r="2089" spans="1:8" ht="15.75" customHeight="1">
      <c r="A2089" s="91" t="s">
        <v>5477</v>
      </c>
      <c r="B2089" s="91" t="s">
        <v>876</v>
      </c>
      <c r="C2089" s="91" t="s">
        <v>5477</v>
      </c>
      <c r="D2089" s="91" t="s">
        <v>5478</v>
      </c>
      <c r="E2089" s="92">
        <v>0</v>
      </c>
      <c r="F2089" s="91" t="s">
        <v>1185</v>
      </c>
      <c r="H2089" s="3">
        <f>E2089+SUMIF('BR DTG ADW'!C:C,C2089,'BR DTG ADW'!E:E)</f>
        <v>0</v>
      </c>
    </row>
    <row r="2090" spans="1:8" ht="15.75" customHeight="1">
      <c r="A2090" s="91" t="s">
        <v>5483</v>
      </c>
      <c r="B2090" s="91" t="s">
        <v>876</v>
      </c>
      <c r="C2090" s="91" t="s">
        <v>5483</v>
      </c>
      <c r="D2090" s="91" t="s">
        <v>5484</v>
      </c>
      <c r="E2090" s="92">
        <v>0</v>
      </c>
      <c r="F2090" s="91" t="s">
        <v>1185</v>
      </c>
      <c r="H2090" s="3">
        <f>E2090+SUMIF('BR DTG ADW'!C:C,C2090,'BR DTG ADW'!E:E)</f>
        <v>0</v>
      </c>
    </row>
    <row r="2091" spans="1:8" ht="15.75" customHeight="1">
      <c r="A2091" s="91" t="s">
        <v>5485</v>
      </c>
      <c r="B2091" s="91" t="s">
        <v>876</v>
      </c>
      <c r="C2091" s="91" t="s">
        <v>5485</v>
      </c>
      <c r="D2091" s="91" t="s">
        <v>5486</v>
      </c>
      <c r="E2091" s="92">
        <v>0</v>
      </c>
      <c r="F2091" s="91" t="s">
        <v>1185</v>
      </c>
      <c r="H2091" s="3">
        <f>E2091+SUMIF('BR DTG ADW'!C:C,C2091,'BR DTG ADW'!E:E)</f>
        <v>0</v>
      </c>
    </row>
    <row r="2092" spans="1:8" ht="15.75" customHeight="1">
      <c r="A2092" s="91" t="s">
        <v>390</v>
      </c>
      <c r="B2092" s="91" t="s">
        <v>877</v>
      </c>
      <c r="C2092" s="91" t="s">
        <v>390</v>
      </c>
      <c r="D2092" s="91" t="s">
        <v>1186</v>
      </c>
      <c r="E2092" s="92">
        <v>1</v>
      </c>
      <c r="F2092" s="91" t="s">
        <v>1185</v>
      </c>
      <c r="H2092" s="3">
        <f>E2092+SUMIF('BR DTG ADW'!C:C,C2092,'BR DTG ADW'!E:E)</f>
        <v>1</v>
      </c>
    </row>
    <row r="2093" spans="1:8" ht="15.75" customHeight="1">
      <c r="A2093" s="91" t="s">
        <v>5487</v>
      </c>
      <c r="B2093" s="91" t="s">
        <v>876</v>
      </c>
      <c r="C2093" s="91" t="s">
        <v>5487</v>
      </c>
      <c r="D2093" s="91" t="s">
        <v>5488</v>
      </c>
      <c r="E2093" s="92">
        <v>0</v>
      </c>
      <c r="F2093" s="91" t="s">
        <v>1185</v>
      </c>
      <c r="H2093" s="3">
        <f>E2093+SUMIF('BR DTG ADW'!C:C,C2093,'BR DTG ADW'!E:E)</f>
        <v>0</v>
      </c>
    </row>
    <row r="2094" spans="1:8" ht="15.75" customHeight="1">
      <c r="A2094" s="91" t="s">
        <v>391</v>
      </c>
      <c r="B2094" s="91" t="s">
        <v>877</v>
      </c>
      <c r="C2094" s="91" t="s">
        <v>391</v>
      </c>
      <c r="D2094" s="91" t="s">
        <v>1187</v>
      </c>
      <c r="E2094" s="92">
        <v>2</v>
      </c>
      <c r="F2094" s="91" t="s">
        <v>1185</v>
      </c>
      <c r="H2094" s="3">
        <f>E2094+SUMIF('BR DTG ADW'!C:C,C2094,'BR DTG ADW'!E:E)</f>
        <v>2</v>
      </c>
    </row>
    <row r="2095" spans="1:8" ht="15.75" customHeight="1">
      <c r="A2095" s="91" t="s">
        <v>9555</v>
      </c>
      <c r="B2095" s="91" t="s">
        <v>876</v>
      </c>
      <c r="C2095" s="91" t="s">
        <v>9555</v>
      </c>
      <c r="D2095" s="91" t="s">
        <v>5427</v>
      </c>
      <c r="E2095" s="92">
        <v>0</v>
      </c>
      <c r="F2095" s="91" t="s">
        <v>1185</v>
      </c>
      <c r="H2095" s="3">
        <f>E2095+SUMIF('BR DTG ADW'!C:C,C2095,'BR DTG ADW'!E:E)</f>
        <v>0</v>
      </c>
    </row>
    <row r="2096" spans="1:8" ht="15.75" customHeight="1">
      <c r="A2096" s="91" t="s">
        <v>11228</v>
      </c>
      <c r="B2096" s="91" t="s">
        <v>876</v>
      </c>
      <c r="C2096" s="91" t="s">
        <v>11228</v>
      </c>
      <c r="D2096" s="91" t="s">
        <v>11229</v>
      </c>
      <c r="E2096" s="92">
        <v>0</v>
      </c>
      <c r="F2096" s="91" t="s">
        <v>1185</v>
      </c>
      <c r="H2096" s="3">
        <f>E2096+SUMIF('BR DTG ADW'!C:C,C2096,'BR DTG ADW'!E:E)</f>
        <v>0</v>
      </c>
    </row>
    <row r="2097" spans="1:8" ht="15.75" customHeight="1">
      <c r="A2097" s="91" t="s">
        <v>5497</v>
      </c>
      <c r="B2097" s="91" t="s">
        <v>876</v>
      </c>
      <c r="C2097" s="91" t="s">
        <v>5497</v>
      </c>
      <c r="D2097" s="91" t="s">
        <v>5498</v>
      </c>
      <c r="E2097" s="92">
        <v>0</v>
      </c>
      <c r="F2097" s="91" t="s">
        <v>1185</v>
      </c>
      <c r="H2097" s="3">
        <f>E2097+SUMIF('BR DTG ADW'!C:C,C2097,'BR DTG ADW'!E:E)</f>
        <v>0</v>
      </c>
    </row>
    <row r="2098" spans="1:8" ht="15.75" customHeight="1">
      <c r="A2098" s="91" t="s">
        <v>5499</v>
      </c>
      <c r="B2098" s="91" t="s">
        <v>876</v>
      </c>
      <c r="C2098" s="91" t="s">
        <v>5499</v>
      </c>
      <c r="D2098" s="91" t="s">
        <v>9556</v>
      </c>
      <c r="E2098" s="92">
        <v>0</v>
      </c>
      <c r="F2098" s="91" t="s">
        <v>1185</v>
      </c>
      <c r="H2098" s="3">
        <f>E2098+SUMIF('BR DTG ADW'!C:C,C2098,'BR DTG ADW'!E:E)</f>
        <v>0</v>
      </c>
    </row>
    <row r="2099" spans="1:8" ht="15.75" customHeight="1">
      <c r="A2099" s="91" t="s">
        <v>5501</v>
      </c>
      <c r="B2099" s="91" t="s">
        <v>876</v>
      </c>
      <c r="C2099" s="91" t="s">
        <v>5501</v>
      </c>
      <c r="D2099" s="91" t="s">
        <v>11230</v>
      </c>
      <c r="E2099" s="92">
        <v>0</v>
      </c>
      <c r="F2099" s="91" t="s">
        <v>1185</v>
      </c>
      <c r="H2099" s="3">
        <f>E2099+SUMIF('BR DTG ADW'!C:C,C2099,'BR DTG ADW'!E:E)</f>
        <v>0</v>
      </c>
    </row>
    <row r="2100" spans="1:8" ht="15.75" customHeight="1">
      <c r="A2100" s="91" t="s">
        <v>5503</v>
      </c>
      <c r="B2100" s="91" t="s">
        <v>1184</v>
      </c>
      <c r="C2100" s="91" t="s">
        <v>5503</v>
      </c>
      <c r="D2100" s="91" t="s">
        <v>5504</v>
      </c>
      <c r="E2100" s="92">
        <v>0</v>
      </c>
      <c r="F2100" s="91" t="s">
        <v>1185</v>
      </c>
      <c r="H2100" s="3">
        <f>E2100+SUMIF('BR DTG ADW'!C:C,C2100,'BR DTG ADW'!E:E)</f>
        <v>0</v>
      </c>
    </row>
    <row r="2101" spans="1:8" ht="15.75" customHeight="1">
      <c r="A2101" s="91" t="s">
        <v>5505</v>
      </c>
      <c r="B2101" s="91" t="s">
        <v>1184</v>
      </c>
      <c r="C2101" s="91" t="s">
        <v>5505</v>
      </c>
      <c r="D2101" s="91" t="s">
        <v>5506</v>
      </c>
      <c r="E2101" s="92">
        <v>0</v>
      </c>
      <c r="F2101" s="91" t="s">
        <v>1185</v>
      </c>
      <c r="H2101" s="3">
        <f>E2101+SUMIF('BR DTG ADW'!C:C,C2101,'BR DTG ADW'!E:E)</f>
        <v>0</v>
      </c>
    </row>
    <row r="2102" spans="1:8" ht="15.75" customHeight="1">
      <c r="A2102" s="91" t="s">
        <v>5507</v>
      </c>
      <c r="B2102" s="91" t="s">
        <v>1184</v>
      </c>
      <c r="C2102" s="91" t="s">
        <v>5507</v>
      </c>
      <c r="D2102" s="91" t="s">
        <v>5508</v>
      </c>
      <c r="E2102" s="92">
        <v>0</v>
      </c>
      <c r="F2102" s="91" t="s">
        <v>1185</v>
      </c>
      <c r="H2102" s="3">
        <f>E2102+SUMIF('BR DTG ADW'!C:C,C2102,'BR DTG ADW'!E:E)</f>
        <v>0</v>
      </c>
    </row>
    <row r="2103" spans="1:8" ht="15.75" customHeight="1">
      <c r="A2103" s="91" t="s">
        <v>5509</v>
      </c>
      <c r="B2103" s="91" t="s">
        <v>1184</v>
      </c>
      <c r="C2103" s="91" t="s">
        <v>5509</v>
      </c>
      <c r="D2103" s="91" t="s">
        <v>5510</v>
      </c>
      <c r="E2103" s="92">
        <v>0</v>
      </c>
      <c r="F2103" s="91" t="s">
        <v>1185</v>
      </c>
      <c r="H2103" s="3">
        <f>E2103+SUMIF('BR DTG ADW'!C:C,C2103,'BR DTG ADW'!E:E)</f>
        <v>0</v>
      </c>
    </row>
    <row r="2104" spans="1:8" ht="15.75" customHeight="1">
      <c r="A2104" s="91" t="s">
        <v>11231</v>
      </c>
      <c r="B2104" s="91" t="s">
        <v>876</v>
      </c>
      <c r="C2104" s="91" t="s">
        <v>11231</v>
      </c>
      <c r="D2104" s="91" t="s">
        <v>11232</v>
      </c>
      <c r="E2104" s="92">
        <v>0</v>
      </c>
      <c r="F2104" s="91" t="s">
        <v>1185</v>
      </c>
      <c r="H2104" s="3">
        <f>E2104+SUMIF('BR DTG ADW'!C:C,C2104,'BR DTG ADW'!E:E)</f>
        <v>0</v>
      </c>
    </row>
    <row r="2105" spans="1:8" ht="15.75" customHeight="1">
      <c r="A2105" s="91" t="s">
        <v>5511</v>
      </c>
      <c r="B2105" s="91" t="s">
        <v>876</v>
      </c>
      <c r="C2105" s="91" t="s">
        <v>5511</v>
      </c>
      <c r="D2105" s="91" t="s">
        <v>5512</v>
      </c>
      <c r="E2105" s="92">
        <v>0</v>
      </c>
      <c r="F2105" s="91" t="s">
        <v>1185</v>
      </c>
      <c r="H2105" s="3">
        <f>E2105+SUMIF('BR DTG ADW'!C:C,C2105,'BR DTG ADW'!E:E)</f>
        <v>0</v>
      </c>
    </row>
    <row r="2106" spans="1:8" ht="15.75" customHeight="1">
      <c r="A2106" s="91" t="s">
        <v>9559</v>
      </c>
      <c r="B2106" s="91" t="s">
        <v>876</v>
      </c>
      <c r="C2106" s="91" t="s">
        <v>9559</v>
      </c>
      <c r="D2106" s="91" t="s">
        <v>9560</v>
      </c>
      <c r="E2106" s="92">
        <v>0</v>
      </c>
      <c r="F2106" s="91" t="s">
        <v>1185</v>
      </c>
      <c r="H2106" s="3">
        <f>E2106+SUMIF('BR DTG ADW'!C:C,C2106,'BR DTG ADW'!E:E)</f>
        <v>0</v>
      </c>
    </row>
    <row r="2107" spans="1:8" ht="15.75" customHeight="1">
      <c r="A2107" s="91" t="s">
        <v>5515</v>
      </c>
      <c r="B2107" s="91" t="s">
        <v>876</v>
      </c>
      <c r="C2107" s="91" t="s">
        <v>5515</v>
      </c>
      <c r="D2107" s="91" t="s">
        <v>2330</v>
      </c>
      <c r="E2107" s="92">
        <v>0</v>
      </c>
      <c r="F2107" s="91" t="s">
        <v>1185</v>
      </c>
      <c r="H2107" s="3">
        <f>E2107+SUMIF('BR DTG ADW'!C:C,C2107,'BR DTG ADW'!E:E)</f>
        <v>0</v>
      </c>
    </row>
    <row r="2108" spans="1:8" ht="15.75" customHeight="1">
      <c r="A2108" s="91" t="s">
        <v>11233</v>
      </c>
      <c r="B2108" s="91" t="s">
        <v>876</v>
      </c>
      <c r="C2108" s="91" t="s">
        <v>11233</v>
      </c>
      <c r="D2108" s="91" t="s">
        <v>11234</v>
      </c>
      <c r="E2108" s="92">
        <v>0</v>
      </c>
      <c r="F2108" s="91" t="s">
        <v>1185</v>
      </c>
      <c r="H2108" s="3">
        <f>E2108+SUMIF('BR DTG ADW'!C:C,C2108,'BR DTG ADW'!E:E)</f>
        <v>0</v>
      </c>
    </row>
    <row r="2109" spans="1:8" ht="15.75" customHeight="1">
      <c r="A2109" s="91" t="s">
        <v>11235</v>
      </c>
      <c r="B2109" s="91" t="s">
        <v>876</v>
      </c>
      <c r="C2109" s="91" t="s">
        <v>11235</v>
      </c>
      <c r="D2109" s="91" t="s">
        <v>11236</v>
      </c>
      <c r="E2109" s="92">
        <v>0</v>
      </c>
      <c r="F2109" s="91" t="s">
        <v>1185</v>
      </c>
      <c r="H2109" s="3">
        <f>E2109+SUMIF('BR DTG ADW'!C:C,C2109,'BR DTG ADW'!E:E)</f>
        <v>0</v>
      </c>
    </row>
    <row r="2110" spans="1:8" ht="15.75" customHeight="1">
      <c r="A2110" s="91" t="s">
        <v>5520</v>
      </c>
      <c r="B2110" s="91" t="s">
        <v>1185</v>
      </c>
      <c r="C2110" s="91" t="s">
        <v>5520</v>
      </c>
      <c r="D2110" s="91" t="s">
        <v>5521</v>
      </c>
      <c r="E2110" s="92">
        <v>0</v>
      </c>
      <c r="F2110" s="91" t="s">
        <v>1185</v>
      </c>
      <c r="H2110" s="3">
        <f>E2110+SUMIF('BR DTG ADW'!C:C,C2110,'BR DTG ADW'!E:E)</f>
        <v>0</v>
      </c>
    </row>
    <row r="2111" spans="1:8" ht="15.75" customHeight="1">
      <c r="A2111" s="91" t="s">
        <v>9564</v>
      </c>
      <c r="B2111" s="91" t="s">
        <v>876</v>
      </c>
      <c r="C2111" s="91" t="s">
        <v>9564</v>
      </c>
      <c r="D2111" s="91" t="s">
        <v>9565</v>
      </c>
      <c r="E2111" s="92">
        <v>0</v>
      </c>
      <c r="F2111" s="91" t="s">
        <v>1185</v>
      </c>
      <c r="H2111" s="3">
        <f>E2111+SUMIF('BR DTG ADW'!C:C,C2111,'BR DTG ADW'!E:E)</f>
        <v>0</v>
      </c>
    </row>
    <row r="2112" spans="1:8" ht="15.75" customHeight="1">
      <c r="A2112" s="91" t="s">
        <v>1656</v>
      </c>
      <c r="B2112" s="91" t="s">
        <v>884</v>
      </c>
      <c r="C2112" s="91" t="s">
        <v>1656</v>
      </c>
      <c r="D2112" s="91" t="s">
        <v>2041</v>
      </c>
      <c r="E2112" s="92">
        <v>2</v>
      </c>
      <c r="F2112" s="91" t="s">
        <v>1185</v>
      </c>
      <c r="H2112" s="3">
        <f>E2112+SUMIF('BR DTG ADW'!C:C,C2112,'BR DTG ADW'!E:E)</f>
        <v>2</v>
      </c>
    </row>
    <row r="2113" spans="1:8" ht="15.75" customHeight="1">
      <c r="A2113" s="91" t="s">
        <v>392</v>
      </c>
      <c r="B2113" s="91" t="s">
        <v>884</v>
      </c>
      <c r="C2113" s="91" t="s">
        <v>392</v>
      </c>
      <c r="D2113" s="91" t="s">
        <v>1188</v>
      </c>
      <c r="E2113" s="92">
        <v>11</v>
      </c>
      <c r="F2113" s="91" t="s">
        <v>1185</v>
      </c>
      <c r="H2113" s="3">
        <f>E2113+SUMIF('BR DTG ADW'!C:C,C2113,'BR DTG ADW'!E:E)</f>
        <v>11</v>
      </c>
    </row>
    <row r="2114" spans="1:8" ht="15.75" customHeight="1">
      <c r="A2114" s="91" t="s">
        <v>730</v>
      </c>
      <c r="B2114" s="91" t="s">
        <v>884</v>
      </c>
      <c r="C2114" s="91" t="s">
        <v>730</v>
      </c>
      <c r="D2114" s="91" t="s">
        <v>1712</v>
      </c>
      <c r="E2114" s="92">
        <v>4</v>
      </c>
      <c r="F2114" s="91" t="s">
        <v>1185</v>
      </c>
      <c r="H2114" s="3">
        <f>E2114+SUMIF('BR DTG ADW'!C:C,C2114,'BR DTG ADW'!E:E)</f>
        <v>4</v>
      </c>
    </row>
    <row r="2115" spans="1:8" ht="15.75" customHeight="1">
      <c r="A2115" s="91" t="s">
        <v>5523</v>
      </c>
      <c r="B2115" s="91" t="s">
        <v>876</v>
      </c>
      <c r="C2115" s="91" t="s">
        <v>5523</v>
      </c>
      <c r="D2115" s="91" t="s">
        <v>2330</v>
      </c>
      <c r="E2115" s="92">
        <v>0</v>
      </c>
      <c r="F2115" s="91" t="s">
        <v>1185</v>
      </c>
      <c r="H2115" s="3">
        <f>E2115+SUMIF('BR DTG ADW'!C:C,C2115,'BR DTG ADW'!E:E)</f>
        <v>0</v>
      </c>
    </row>
    <row r="2116" spans="1:8" ht="15.75" customHeight="1">
      <c r="A2116" s="91" t="s">
        <v>393</v>
      </c>
      <c r="B2116" s="91" t="s">
        <v>884</v>
      </c>
      <c r="C2116" s="91" t="s">
        <v>393</v>
      </c>
      <c r="D2116" s="91" t="s">
        <v>1189</v>
      </c>
      <c r="E2116" s="92">
        <v>11</v>
      </c>
      <c r="F2116" s="91" t="s">
        <v>1185</v>
      </c>
      <c r="H2116" s="3">
        <f>E2116+SUMIF('BR DTG ADW'!C:C,C2116,'BR DTG ADW'!E:E)</f>
        <v>11</v>
      </c>
    </row>
    <row r="2117" spans="1:8" ht="15.75" customHeight="1">
      <c r="A2117" s="91" t="s">
        <v>5526</v>
      </c>
      <c r="B2117" s="91" t="s">
        <v>876</v>
      </c>
      <c r="C2117" s="91" t="s">
        <v>5526</v>
      </c>
      <c r="D2117" s="91" t="s">
        <v>5527</v>
      </c>
      <c r="E2117" s="92">
        <v>0</v>
      </c>
      <c r="F2117" s="91" t="s">
        <v>1185</v>
      </c>
      <c r="H2117" s="3">
        <f>E2117+SUMIF('BR DTG ADW'!C:C,C2117,'BR DTG ADW'!E:E)</f>
        <v>0</v>
      </c>
    </row>
    <row r="2118" spans="1:8" ht="15.75" customHeight="1">
      <c r="A2118" s="91" t="s">
        <v>394</v>
      </c>
      <c r="B2118" s="91" t="s">
        <v>884</v>
      </c>
      <c r="C2118" s="91" t="s">
        <v>394</v>
      </c>
      <c r="D2118" s="91" t="s">
        <v>1190</v>
      </c>
      <c r="E2118" s="92">
        <v>11</v>
      </c>
      <c r="F2118" s="91" t="s">
        <v>1185</v>
      </c>
      <c r="H2118" s="3">
        <f>E2118+SUMIF('BR DTG ADW'!C:C,C2118,'BR DTG ADW'!E:E)</f>
        <v>11</v>
      </c>
    </row>
    <row r="2119" spans="1:8" ht="15.75" customHeight="1">
      <c r="A2119" s="91" t="s">
        <v>5532</v>
      </c>
      <c r="B2119" s="91" t="s">
        <v>888</v>
      </c>
      <c r="C2119" s="91" t="s">
        <v>5532</v>
      </c>
      <c r="D2119" s="91" t="s">
        <v>5533</v>
      </c>
      <c r="E2119" s="92">
        <v>1</v>
      </c>
      <c r="F2119" s="91" t="s">
        <v>1185</v>
      </c>
      <c r="H2119" s="3">
        <f>E2119+SUMIF('BR DTG ADW'!C:C,C2119,'BR DTG ADW'!E:E)</f>
        <v>1</v>
      </c>
    </row>
    <row r="2120" spans="1:8" ht="15.75" customHeight="1">
      <c r="A2120" s="91" t="s">
        <v>519</v>
      </c>
      <c r="B2120" s="91" t="s">
        <v>884</v>
      </c>
      <c r="C2120" s="91" t="s">
        <v>519</v>
      </c>
      <c r="D2120" s="91" t="s">
        <v>1191</v>
      </c>
      <c r="E2120" s="92">
        <v>3</v>
      </c>
      <c r="F2120" s="91" t="s">
        <v>1185</v>
      </c>
      <c r="H2120" s="3">
        <f>E2120+SUMIF('BR DTG ADW'!C:C,C2120,'BR DTG ADW'!E:E)</f>
        <v>3</v>
      </c>
    </row>
    <row r="2121" spans="1:8" ht="15.75" customHeight="1">
      <c r="A2121" s="91" t="s">
        <v>5534</v>
      </c>
      <c r="B2121" s="91" t="s">
        <v>876</v>
      </c>
      <c r="C2121" s="91" t="s">
        <v>5534</v>
      </c>
      <c r="D2121" s="91" t="s">
        <v>5535</v>
      </c>
      <c r="E2121" s="92">
        <v>0</v>
      </c>
      <c r="F2121" s="91" t="s">
        <v>1185</v>
      </c>
      <c r="H2121" s="3">
        <f>E2121+SUMIF('BR DTG ADW'!C:C,C2121,'BR DTG ADW'!E:E)</f>
        <v>0</v>
      </c>
    </row>
    <row r="2122" spans="1:8" ht="15.75" customHeight="1">
      <c r="A2122" s="91" t="s">
        <v>9572</v>
      </c>
      <c r="B2122" s="91" t="s">
        <v>876</v>
      </c>
      <c r="C2122" s="91" t="s">
        <v>9572</v>
      </c>
      <c r="D2122" s="91" t="s">
        <v>9573</v>
      </c>
      <c r="E2122" s="92">
        <v>0</v>
      </c>
      <c r="F2122" s="91" t="s">
        <v>1185</v>
      </c>
      <c r="H2122" s="3">
        <f>E2122+SUMIF('BR DTG ADW'!C:C,C2122,'BR DTG ADW'!E:E)</f>
        <v>0</v>
      </c>
    </row>
    <row r="2123" spans="1:8" ht="15.75" customHeight="1">
      <c r="A2123" s="91" t="s">
        <v>11237</v>
      </c>
      <c r="B2123" s="91" t="s">
        <v>876</v>
      </c>
      <c r="C2123" s="91" t="s">
        <v>11237</v>
      </c>
      <c r="D2123" s="91" t="s">
        <v>11238</v>
      </c>
      <c r="E2123" s="92">
        <v>0</v>
      </c>
      <c r="F2123" s="91" t="s">
        <v>1185</v>
      </c>
      <c r="H2123" s="3">
        <f>E2123+SUMIF('BR DTG ADW'!C:C,C2123,'BR DTG ADW'!E:E)</f>
        <v>0</v>
      </c>
    </row>
    <row r="2124" spans="1:8" ht="15.75" customHeight="1">
      <c r="A2124" s="91" t="s">
        <v>5536</v>
      </c>
      <c r="B2124" s="91" t="s">
        <v>876</v>
      </c>
      <c r="C2124" s="91" t="s">
        <v>5536</v>
      </c>
      <c r="D2124" s="91" t="s">
        <v>5537</v>
      </c>
      <c r="E2124" s="92">
        <v>0</v>
      </c>
      <c r="F2124" s="91" t="s">
        <v>1185</v>
      </c>
      <c r="H2124" s="3">
        <f>E2124+SUMIF('BR DTG ADW'!C:C,C2124,'BR DTG ADW'!E:E)</f>
        <v>0</v>
      </c>
    </row>
    <row r="2125" spans="1:8" ht="15.75" customHeight="1">
      <c r="A2125" s="91" t="s">
        <v>9574</v>
      </c>
      <c r="B2125" s="91" t="s">
        <v>876</v>
      </c>
      <c r="C2125" s="91" t="s">
        <v>9574</v>
      </c>
      <c r="D2125" s="91" t="s">
        <v>9575</v>
      </c>
      <c r="E2125" s="92">
        <v>0</v>
      </c>
      <c r="F2125" s="91" t="s">
        <v>1185</v>
      </c>
      <c r="H2125" s="3">
        <f>E2125+SUMIF('BR DTG ADW'!C:C,C2125,'BR DTG ADW'!E:E)</f>
        <v>0</v>
      </c>
    </row>
    <row r="2126" spans="1:8" ht="15.75" customHeight="1">
      <c r="A2126" s="91" t="s">
        <v>395</v>
      </c>
      <c r="B2126" s="91" t="s">
        <v>1100</v>
      </c>
      <c r="C2126" s="91" t="s">
        <v>395</v>
      </c>
      <c r="D2126" s="91" t="s">
        <v>1192</v>
      </c>
      <c r="E2126" s="92">
        <v>2</v>
      </c>
      <c r="F2126" s="91" t="s">
        <v>1185</v>
      </c>
      <c r="H2126" s="3">
        <f>E2126+SUMIF('BR DTG ADW'!C:C,C2126,'BR DTG ADW'!E:E)</f>
        <v>2</v>
      </c>
    </row>
    <row r="2127" spans="1:8" ht="15.75" customHeight="1">
      <c r="A2127" s="91" t="s">
        <v>9576</v>
      </c>
      <c r="B2127" s="91" t="s">
        <v>876</v>
      </c>
      <c r="C2127" s="91" t="s">
        <v>9576</v>
      </c>
      <c r="D2127" s="91" t="s">
        <v>9577</v>
      </c>
      <c r="E2127" s="92">
        <v>0</v>
      </c>
      <c r="F2127" s="91" t="s">
        <v>1185</v>
      </c>
      <c r="H2127" s="3">
        <f>E2127+SUMIF('BR DTG ADW'!C:C,C2127,'BR DTG ADW'!E:E)</f>
        <v>0</v>
      </c>
    </row>
    <row r="2128" spans="1:8" ht="15.75" customHeight="1">
      <c r="A2128" s="91" t="s">
        <v>5544</v>
      </c>
      <c r="B2128" s="91" t="s">
        <v>876</v>
      </c>
      <c r="C2128" s="91" t="s">
        <v>5544</v>
      </c>
      <c r="D2128" s="91" t="s">
        <v>5545</v>
      </c>
      <c r="E2128" s="92">
        <v>0</v>
      </c>
      <c r="F2128" s="91" t="s">
        <v>1185</v>
      </c>
      <c r="H2128" s="3">
        <f>E2128+SUMIF('BR DTG ADW'!C:C,C2128,'BR DTG ADW'!E:E)</f>
        <v>0</v>
      </c>
    </row>
    <row r="2129" spans="1:8" ht="15.75" customHeight="1">
      <c r="A2129" s="91" t="s">
        <v>2042</v>
      </c>
      <c r="B2129" s="91" t="s">
        <v>876</v>
      </c>
      <c r="C2129" s="91" t="s">
        <v>2042</v>
      </c>
      <c r="D2129" s="91" t="s">
        <v>2043</v>
      </c>
      <c r="E2129" s="92">
        <v>0</v>
      </c>
      <c r="F2129" s="91" t="s">
        <v>1185</v>
      </c>
      <c r="H2129" s="3">
        <f>E2129+SUMIF('BR DTG ADW'!C:C,C2129,'BR DTG ADW'!E:E)</f>
        <v>0</v>
      </c>
    </row>
    <row r="2130" spans="1:8" ht="15.75" customHeight="1">
      <c r="A2130" s="91" t="s">
        <v>9578</v>
      </c>
      <c r="B2130" s="91" t="s">
        <v>876</v>
      </c>
      <c r="C2130" s="91" t="s">
        <v>9578</v>
      </c>
      <c r="D2130" s="91" t="s">
        <v>9579</v>
      </c>
      <c r="E2130" s="92">
        <v>0</v>
      </c>
      <c r="F2130" s="91" t="s">
        <v>1185</v>
      </c>
      <c r="H2130" s="3">
        <f>E2130+SUMIF('BR DTG ADW'!C:C,C2130,'BR DTG ADW'!E:E)</f>
        <v>0</v>
      </c>
    </row>
    <row r="2131" spans="1:8" ht="15.75" customHeight="1">
      <c r="A2131" s="91" t="s">
        <v>9580</v>
      </c>
      <c r="B2131" s="91" t="s">
        <v>876</v>
      </c>
      <c r="C2131" s="91" t="s">
        <v>9580</v>
      </c>
      <c r="D2131" s="91" t="s">
        <v>9581</v>
      </c>
      <c r="E2131" s="92">
        <v>0</v>
      </c>
      <c r="F2131" s="91" t="s">
        <v>1185</v>
      </c>
      <c r="H2131" s="3">
        <f>E2131+SUMIF('BR DTG ADW'!C:C,C2131,'BR DTG ADW'!E:E)</f>
        <v>0</v>
      </c>
    </row>
    <row r="2132" spans="1:8" ht="15.75" customHeight="1">
      <c r="A2132" s="91" t="s">
        <v>9582</v>
      </c>
      <c r="B2132" s="91" t="s">
        <v>876</v>
      </c>
      <c r="C2132" s="91" t="s">
        <v>9582</v>
      </c>
      <c r="D2132" s="91" t="s">
        <v>9583</v>
      </c>
      <c r="E2132" s="92">
        <v>0</v>
      </c>
      <c r="F2132" s="91" t="s">
        <v>1185</v>
      </c>
      <c r="H2132" s="3">
        <f>E2132+SUMIF('BR DTG ADW'!C:C,C2132,'BR DTG ADW'!E:E)</f>
        <v>0</v>
      </c>
    </row>
    <row r="2133" spans="1:8" ht="15.75" customHeight="1">
      <c r="A2133" s="91" t="s">
        <v>5552</v>
      </c>
      <c r="B2133" s="91" t="s">
        <v>876</v>
      </c>
      <c r="C2133" s="91" t="s">
        <v>5552</v>
      </c>
      <c r="D2133" s="91" t="s">
        <v>2330</v>
      </c>
      <c r="E2133" s="92">
        <v>3</v>
      </c>
      <c r="F2133" s="91" t="s">
        <v>1185</v>
      </c>
      <c r="H2133" s="3">
        <f>E2133+SUMIF('BR DTG ADW'!C:C,C2133,'BR DTG ADW'!E:E)</f>
        <v>3</v>
      </c>
    </row>
    <row r="2134" spans="1:8" ht="15.75" customHeight="1">
      <c r="A2134" s="91" t="s">
        <v>9584</v>
      </c>
      <c r="B2134" s="91" t="s">
        <v>876</v>
      </c>
      <c r="C2134" s="91" t="s">
        <v>9584</v>
      </c>
      <c r="D2134" s="91" t="s">
        <v>9585</v>
      </c>
      <c r="E2134" s="92">
        <v>0</v>
      </c>
      <c r="F2134" s="91" t="s">
        <v>1185</v>
      </c>
      <c r="H2134" s="3">
        <f>E2134+SUMIF('BR DTG ADW'!C:C,C2134,'BR DTG ADW'!E:E)</f>
        <v>0</v>
      </c>
    </row>
    <row r="2135" spans="1:8" ht="15.75" customHeight="1">
      <c r="A2135" s="91" t="s">
        <v>5553</v>
      </c>
      <c r="B2135" s="91" t="s">
        <v>876</v>
      </c>
      <c r="C2135" s="91" t="s">
        <v>5553</v>
      </c>
      <c r="D2135" s="91" t="s">
        <v>3183</v>
      </c>
      <c r="E2135" s="92">
        <v>0</v>
      </c>
      <c r="F2135" s="91" t="s">
        <v>1185</v>
      </c>
      <c r="H2135" s="3">
        <f>E2135+SUMIF('BR DTG ADW'!C:C,C2135,'BR DTG ADW'!E:E)</f>
        <v>0</v>
      </c>
    </row>
    <row r="2136" spans="1:8" ht="15.75" customHeight="1">
      <c r="A2136" s="91" t="s">
        <v>5554</v>
      </c>
      <c r="B2136" s="91" t="s">
        <v>876</v>
      </c>
      <c r="C2136" s="91" t="s">
        <v>5554</v>
      </c>
      <c r="D2136" s="91" t="s">
        <v>5555</v>
      </c>
      <c r="E2136" s="92">
        <v>0</v>
      </c>
      <c r="F2136" s="91" t="s">
        <v>1185</v>
      </c>
      <c r="H2136" s="3">
        <f>E2136+SUMIF('BR DTG ADW'!C:C,C2136,'BR DTG ADW'!E:E)</f>
        <v>0</v>
      </c>
    </row>
    <row r="2137" spans="1:8" ht="15.75" customHeight="1">
      <c r="A2137" s="91" t="s">
        <v>1461</v>
      </c>
      <c r="B2137" s="91" t="s">
        <v>876</v>
      </c>
      <c r="C2137" s="91" t="s">
        <v>1461</v>
      </c>
      <c r="D2137" s="91" t="s">
        <v>1462</v>
      </c>
      <c r="E2137" s="92">
        <v>0</v>
      </c>
      <c r="F2137" s="91" t="s">
        <v>1185</v>
      </c>
      <c r="H2137" s="3">
        <f>E2137+SUMIF('BR DTG ADW'!C:C,C2137,'BR DTG ADW'!E:E)</f>
        <v>0</v>
      </c>
    </row>
    <row r="2138" spans="1:8" ht="15.75" customHeight="1">
      <c r="A2138" s="91" t="s">
        <v>396</v>
      </c>
      <c r="B2138" s="91" t="s">
        <v>884</v>
      </c>
      <c r="C2138" s="91" t="s">
        <v>396</v>
      </c>
      <c r="D2138" s="91" t="s">
        <v>1193</v>
      </c>
      <c r="E2138" s="92">
        <v>5</v>
      </c>
      <c r="F2138" s="91" t="s">
        <v>1185</v>
      </c>
      <c r="H2138" s="3">
        <f>E2138+SUMIF('BR DTG ADW'!C:C,C2138,'BR DTG ADW'!E:E)</f>
        <v>5</v>
      </c>
    </row>
    <row r="2139" spans="1:8" ht="15.75" customHeight="1">
      <c r="A2139" s="91" t="s">
        <v>5556</v>
      </c>
      <c r="B2139" s="91" t="s">
        <v>876</v>
      </c>
      <c r="C2139" s="91" t="s">
        <v>5556</v>
      </c>
      <c r="D2139" s="91" t="s">
        <v>5557</v>
      </c>
      <c r="E2139" s="92">
        <v>0</v>
      </c>
      <c r="F2139" s="91" t="s">
        <v>1185</v>
      </c>
      <c r="H2139" s="3">
        <f>E2139+SUMIF('BR DTG ADW'!C:C,C2139,'BR DTG ADW'!E:E)</f>
        <v>0</v>
      </c>
    </row>
    <row r="2140" spans="1:8" ht="15.75" customHeight="1">
      <c r="A2140" s="91" t="s">
        <v>397</v>
      </c>
      <c r="B2140" s="91" t="s">
        <v>884</v>
      </c>
      <c r="C2140" s="91" t="s">
        <v>397</v>
      </c>
      <c r="D2140" s="91" t="s">
        <v>1194</v>
      </c>
      <c r="E2140" s="92">
        <v>5</v>
      </c>
      <c r="F2140" s="91" t="s">
        <v>1185</v>
      </c>
      <c r="H2140" s="3">
        <f>E2140+SUMIF('BR DTG ADW'!C:C,C2140,'BR DTG ADW'!E:E)</f>
        <v>5</v>
      </c>
    </row>
    <row r="2141" spans="1:8" ht="15.75" customHeight="1">
      <c r="A2141" s="91" t="s">
        <v>5558</v>
      </c>
      <c r="B2141" s="91" t="s">
        <v>876</v>
      </c>
      <c r="C2141" s="91" t="s">
        <v>5558</v>
      </c>
      <c r="D2141" s="91" t="s">
        <v>5559</v>
      </c>
      <c r="E2141" s="92">
        <v>0</v>
      </c>
      <c r="F2141" s="91" t="s">
        <v>1185</v>
      </c>
      <c r="H2141" s="3">
        <f>E2141+SUMIF('BR DTG ADW'!C:C,C2141,'BR DTG ADW'!E:E)</f>
        <v>0</v>
      </c>
    </row>
    <row r="2142" spans="1:8" ht="15.75" customHeight="1">
      <c r="A2142" s="91" t="s">
        <v>5560</v>
      </c>
      <c r="B2142" s="91" t="s">
        <v>876</v>
      </c>
      <c r="C2142" s="91" t="s">
        <v>5560</v>
      </c>
      <c r="D2142" s="91" t="s">
        <v>5561</v>
      </c>
      <c r="E2142" s="92">
        <v>0</v>
      </c>
      <c r="F2142" s="91" t="s">
        <v>1185</v>
      </c>
      <c r="H2142" s="3">
        <f>E2142+SUMIF('BR DTG ADW'!C:C,C2142,'BR DTG ADW'!E:E)</f>
        <v>0</v>
      </c>
    </row>
    <row r="2143" spans="1:8" ht="15.75" customHeight="1">
      <c r="A2143" s="91" t="s">
        <v>731</v>
      </c>
      <c r="B2143" s="91" t="s">
        <v>884</v>
      </c>
      <c r="C2143" s="91" t="s">
        <v>731</v>
      </c>
      <c r="D2143" s="91" t="s">
        <v>1195</v>
      </c>
      <c r="E2143" s="92">
        <v>2</v>
      </c>
      <c r="F2143" s="91" t="s">
        <v>1185</v>
      </c>
      <c r="H2143" s="3">
        <f>E2143+SUMIF('BR DTG ADW'!C:C,C2143,'BR DTG ADW'!E:E)</f>
        <v>2</v>
      </c>
    </row>
    <row r="2144" spans="1:8" ht="15.75" customHeight="1">
      <c r="A2144" s="91" t="s">
        <v>398</v>
      </c>
      <c r="B2144" s="91" t="s">
        <v>884</v>
      </c>
      <c r="C2144" s="91" t="s">
        <v>398</v>
      </c>
      <c r="D2144" s="91" t="s">
        <v>1196</v>
      </c>
      <c r="E2144" s="92">
        <v>8</v>
      </c>
      <c r="F2144" s="91" t="s">
        <v>1185</v>
      </c>
      <c r="H2144" s="3">
        <f>E2144+SUMIF('BR DTG ADW'!C:C,C2144,'BR DTG ADW'!E:E)</f>
        <v>8</v>
      </c>
    </row>
    <row r="2145" spans="1:8" ht="15.75" customHeight="1">
      <c r="A2145" s="91" t="s">
        <v>2044</v>
      </c>
      <c r="B2145" s="91" t="s">
        <v>876</v>
      </c>
      <c r="C2145" s="91" t="s">
        <v>2044</v>
      </c>
      <c r="D2145" s="91" t="s">
        <v>2045</v>
      </c>
      <c r="E2145" s="92">
        <v>0</v>
      </c>
      <c r="F2145" s="91" t="s">
        <v>1185</v>
      </c>
      <c r="H2145" s="3">
        <f>E2145+SUMIF('BR DTG ADW'!C:C,C2145,'BR DTG ADW'!E:E)</f>
        <v>0</v>
      </c>
    </row>
    <row r="2146" spans="1:8" ht="15.75" customHeight="1">
      <c r="A2146" s="91" t="s">
        <v>9588</v>
      </c>
      <c r="B2146" s="91" t="s">
        <v>876</v>
      </c>
      <c r="C2146" s="91" t="s">
        <v>9588</v>
      </c>
      <c r="D2146" s="91" t="s">
        <v>9589</v>
      </c>
      <c r="E2146" s="92">
        <v>0</v>
      </c>
      <c r="F2146" s="91" t="s">
        <v>1185</v>
      </c>
      <c r="H2146" s="3">
        <f>E2146+SUMIF('BR DTG ADW'!C:C,C2146,'BR DTG ADW'!E:E)</f>
        <v>0</v>
      </c>
    </row>
    <row r="2147" spans="1:8" ht="15.75" customHeight="1">
      <c r="A2147" s="91" t="s">
        <v>732</v>
      </c>
      <c r="B2147" s="91" t="s">
        <v>876</v>
      </c>
      <c r="C2147" s="91" t="s">
        <v>732</v>
      </c>
      <c r="D2147" s="91" t="s">
        <v>1197</v>
      </c>
      <c r="E2147" s="92">
        <v>0</v>
      </c>
      <c r="F2147" s="91" t="s">
        <v>1185</v>
      </c>
      <c r="H2147" s="3">
        <f>E2147+SUMIF('BR DTG ADW'!C:C,C2147,'BR DTG ADW'!E:E)</f>
        <v>0</v>
      </c>
    </row>
    <row r="2148" spans="1:8" ht="15.75" customHeight="1">
      <c r="A2148" s="91" t="s">
        <v>5568</v>
      </c>
      <c r="B2148" s="91" t="s">
        <v>876</v>
      </c>
      <c r="C2148" s="91" t="s">
        <v>5568</v>
      </c>
      <c r="D2148" s="91" t="s">
        <v>5569</v>
      </c>
      <c r="E2148" s="92">
        <v>0</v>
      </c>
      <c r="F2148" s="91" t="s">
        <v>1185</v>
      </c>
      <c r="H2148" s="3">
        <f>E2148+SUMIF('BR DTG ADW'!C:C,C2148,'BR DTG ADW'!E:E)</f>
        <v>0</v>
      </c>
    </row>
    <row r="2149" spans="1:8" ht="15.75" customHeight="1">
      <c r="A2149" s="91" t="s">
        <v>5570</v>
      </c>
      <c r="B2149" s="91" t="s">
        <v>876</v>
      </c>
      <c r="C2149" s="91" t="s">
        <v>5570</v>
      </c>
      <c r="D2149" s="91" t="s">
        <v>5571</v>
      </c>
      <c r="E2149" s="92">
        <v>0</v>
      </c>
      <c r="F2149" s="91" t="s">
        <v>1185</v>
      </c>
      <c r="H2149" s="3">
        <f>E2149+SUMIF('BR DTG ADW'!C:C,C2149,'BR DTG ADW'!E:E)</f>
        <v>0</v>
      </c>
    </row>
    <row r="2150" spans="1:8" ht="15.75" customHeight="1">
      <c r="A2150" s="91" t="s">
        <v>11239</v>
      </c>
      <c r="B2150" s="91" t="s">
        <v>876</v>
      </c>
      <c r="C2150" s="91" t="s">
        <v>11239</v>
      </c>
      <c r="D2150" s="91" t="s">
        <v>11240</v>
      </c>
      <c r="E2150" s="92">
        <v>0</v>
      </c>
      <c r="F2150" s="91" t="s">
        <v>1185</v>
      </c>
      <c r="H2150" s="3">
        <f>E2150+SUMIF('BR DTG ADW'!C:C,C2150,'BR DTG ADW'!E:E)</f>
        <v>0</v>
      </c>
    </row>
    <row r="2151" spans="1:8" ht="15.75" customHeight="1">
      <c r="A2151" s="91" t="s">
        <v>5572</v>
      </c>
      <c r="B2151" s="91" t="s">
        <v>876</v>
      </c>
      <c r="C2151" s="91" t="s">
        <v>5572</v>
      </c>
      <c r="D2151" s="91" t="s">
        <v>5573</v>
      </c>
      <c r="E2151" s="92">
        <v>0</v>
      </c>
      <c r="F2151" s="91" t="s">
        <v>1185</v>
      </c>
      <c r="H2151" s="3">
        <f>E2151+SUMIF('BR DTG ADW'!C:C,C2151,'BR DTG ADW'!E:E)</f>
        <v>0</v>
      </c>
    </row>
    <row r="2152" spans="1:8" ht="15.75" customHeight="1">
      <c r="A2152" s="91" t="s">
        <v>5578</v>
      </c>
      <c r="B2152" s="91" t="s">
        <v>876</v>
      </c>
      <c r="C2152" s="91" t="s">
        <v>5578</v>
      </c>
      <c r="D2152" s="91" t="s">
        <v>5579</v>
      </c>
      <c r="E2152" s="92">
        <v>0</v>
      </c>
      <c r="F2152" s="91" t="s">
        <v>1185</v>
      </c>
      <c r="H2152" s="3">
        <f>E2152+SUMIF('BR DTG ADW'!C:C,C2152,'BR DTG ADW'!E:E)</f>
        <v>0</v>
      </c>
    </row>
    <row r="2153" spans="1:8" ht="15.75" customHeight="1">
      <c r="A2153" s="91" t="s">
        <v>5580</v>
      </c>
      <c r="B2153" s="91" t="s">
        <v>876</v>
      </c>
      <c r="C2153" s="91" t="s">
        <v>5580</v>
      </c>
      <c r="D2153" s="91" t="s">
        <v>11241</v>
      </c>
      <c r="E2153" s="92">
        <v>0</v>
      </c>
      <c r="F2153" s="91" t="s">
        <v>1185</v>
      </c>
      <c r="H2153" s="3">
        <f>E2153+SUMIF('BR DTG ADW'!C:C,C2153,'BR DTG ADW'!E:E)</f>
        <v>0</v>
      </c>
    </row>
    <row r="2154" spans="1:8" ht="15.75" customHeight="1">
      <c r="A2154" s="91" t="s">
        <v>5586</v>
      </c>
      <c r="B2154" s="91" t="s">
        <v>876</v>
      </c>
      <c r="C2154" s="91" t="s">
        <v>5586</v>
      </c>
      <c r="D2154" s="91" t="s">
        <v>2330</v>
      </c>
      <c r="E2154" s="92">
        <v>0</v>
      </c>
      <c r="F2154" s="91" t="s">
        <v>1185</v>
      </c>
      <c r="H2154" s="3">
        <f>E2154+SUMIF('BR DTG ADW'!C:C,C2154,'BR DTG ADW'!E:E)</f>
        <v>0</v>
      </c>
    </row>
    <row r="2155" spans="1:8" ht="15.75" customHeight="1">
      <c r="A2155" s="91" t="s">
        <v>399</v>
      </c>
      <c r="B2155" s="91" t="s">
        <v>884</v>
      </c>
      <c r="C2155" s="91" t="s">
        <v>399</v>
      </c>
      <c r="D2155" s="91" t="s">
        <v>1198</v>
      </c>
      <c r="E2155" s="92">
        <v>2</v>
      </c>
      <c r="F2155" s="91" t="s">
        <v>1185</v>
      </c>
      <c r="H2155" s="3">
        <f>E2155+SUMIF('BR DTG ADW'!C:C,C2155,'BR DTG ADW'!E:E)</f>
        <v>2</v>
      </c>
    </row>
    <row r="2156" spans="1:8" ht="15.75" customHeight="1">
      <c r="A2156" s="91" t="s">
        <v>9597</v>
      </c>
      <c r="B2156" s="91" t="s">
        <v>876</v>
      </c>
      <c r="C2156" s="91" t="s">
        <v>9597</v>
      </c>
      <c r="D2156" s="91" t="s">
        <v>9598</v>
      </c>
      <c r="E2156" s="92">
        <v>0</v>
      </c>
      <c r="F2156" s="91" t="s">
        <v>1185</v>
      </c>
      <c r="H2156" s="3">
        <f>E2156+SUMIF('BR DTG ADW'!C:C,C2156,'BR DTG ADW'!E:E)</f>
        <v>0</v>
      </c>
    </row>
    <row r="2157" spans="1:8" ht="15.75" customHeight="1">
      <c r="A2157" s="91" t="s">
        <v>5589</v>
      </c>
      <c r="B2157" s="91" t="s">
        <v>1100</v>
      </c>
      <c r="C2157" s="91" t="s">
        <v>5589</v>
      </c>
      <c r="D2157" s="91" t="s">
        <v>5590</v>
      </c>
      <c r="E2157" s="92">
        <v>0</v>
      </c>
      <c r="F2157" s="91" t="s">
        <v>1185</v>
      </c>
      <c r="H2157" s="3">
        <f>E2157+SUMIF('BR DTG ADW'!C:C,C2157,'BR DTG ADW'!E:E)</f>
        <v>0</v>
      </c>
    </row>
    <row r="2158" spans="1:8" ht="15.75" customHeight="1">
      <c r="A2158" s="91" t="s">
        <v>5591</v>
      </c>
      <c r="B2158" s="91" t="s">
        <v>1100</v>
      </c>
      <c r="C2158" s="91" t="s">
        <v>5591</v>
      </c>
      <c r="D2158" s="91" t="s">
        <v>5592</v>
      </c>
      <c r="E2158" s="92">
        <v>0</v>
      </c>
      <c r="F2158" s="91" t="s">
        <v>1185</v>
      </c>
      <c r="H2158" s="3">
        <f>E2158+SUMIF('BR DTG ADW'!C:C,C2158,'BR DTG ADW'!E:E)</f>
        <v>0</v>
      </c>
    </row>
    <row r="2159" spans="1:8" ht="15.75" customHeight="1">
      <c r="A2159" s="91" t="s">
        <v>400</v>
      </c>
      <c r="B2159" s="91" t="s">
        <v>1100</v>
      </c>
      <c r="C2159" s="91" t="s">
        <v>400</v>
      </c>
      <c r="D2159" s="91" t="s">
        <v>1199</v>
      </c>
      <c r="E2159" s="92">
        <v>2</v>
      </c>
      <c r="F2159" s="91" t="s">
        <v>1185</v>
      </c>
      <c r="H2159" s="3">
        <f>E2159+SUMIF('BR DTG ADW'!C:C,C2159,'BR DTG ADW'!E:E)</f>
        <v>2</v>
      </c>
    </row>
    <row r="2160" spans="1:8" ht="15.75" customHeight="1">
      <c r="A2160" s="91" t="s">
        <v>9599</v>
      </c>
      <c r="B2160" s="91" t="s">
        <v>876</v>
      </c>
      <c r="C2160" s="91" t="s">
        <v>9599</v>
      </c>
      <c r="D2160" s="91" t="s">
        <v>9600</v>
      </c>
      <c r="E2160" s="92">
        <v>0</v>
      </c>
      <c r="F2160" s="91" t="s">
        <v>1185</v>
      </c>
      <c r="H2160" s="3">
        <f>E2160+SUMIF('BR DTG ADW'!C:C,C2160,'BR DTG ADW'!E:E)</f>
        <v>0</v>
      </c>
    </row>
    <row r="2161" spans="1:8" ht="15.75" customHeight="1">
      <c r="A2161" s="91" t="s">
        <v>401</v>
      </c>
      <c r="B2161" s="91" t="s">
        <v>891</v>
      </c>
      <c r="C2161" s="91" t="s">
        <v>401</v>
      </c>
      <c r="D2161" s="91" t="s">
        <v>1200</v>
      </c>
      <c r="E2161" s="92">
        <v>9</v>
      </c>
      <c r="F2161" s="91" t="s">
        <v>1185</v>
      </c>
      <c r="H2161" s="3">
        <f>E2161+SUMIF('BR DTG ADW'!C:C,C2161,'BR DTG ADW'!E:E)</f>
        <v>9</v>
      </c>
    </row>
    <row r="2162" spans="1:8" ht="15.75" customHeight="1">
      <c r="A2162" s="91" t="s">
        <v>5595</v>
      </c>
      <c r="B2162" s="91" t="s">
        <v>876</v>
      </c>
      <c r="C2162" s="91" t="s">
        <v>5595</v>
      </c>
      <c r="D2162" s="91" t="s">
        <v>5596</v>
      </c>
      <c r="E2162" s="92">
        <v>0</v>
      </c>
      <c r="F2162" s="91" t="s">
        <v>1185</v>
      </c>
      <c r="H2162" s="3">
        <f>E2162+SUMIF('BR DTG ADW'!C:C,C2162,'BR DTG ADW'!E:E)</f>
        <v>0</v>
      </c>
    </row>
    <row r="2163" spans="1:8" ht="15.75" customHeight="1">
      <c r="A2163" s="91" t="s">
        <v>11242</v>
      </c>
      <c r="B2163" s="91" t="s">
        <v>1100</v>
      </c>
      <c r="C2163" s="91" t="s">
        <v>11242</v>
      </c>
      <c r="D2163" s="91" t="s">
        <v>11243</v>
      </c>
      <c r="E2163" s="92">
        <v>0</v>
      </c>
      <c r="F2163" s="91" t="s">
        <v>1185</v>
      </c>
      <c r="H2163" s="3">
        <f>E2163+SUMIF('BR DTG ADW'!C:C,C2163,'BR DTG ADW'!E:E)</f>
        <v>0</v>
      </c>
    </row>
    <row r="2164" spans="1:8" ht="15.75" customHeight="1">
      <c r="A2164" s="91" t="s">
        <v>402</v>
      </c>
      <c r="B2164" s="91" t="s">
        <v>891</v>
      </c>
      <c r="C2164" s="91" t="s">
        <v>402</v>
      </c>
      <c r="D2164" s="91" t="s">
        <v>1201</v>
      </c>
      <c r="E2164" s="92">
        <v>3</v>
      </c>
      <c r="F2164" s="91" t="s">
        <v>1185</v>
      </c>
      <c r="H2164" s="3">
        <f>E2164+SUMIF('BR DTG ADW'!C:C,C2164,'BR DTG ADW'!E:E)</f>
        <v>3</v>
      </c>
    </row>
    <row r="2165" spans="1:8" ht="15.75" customHeight="1">
      <c r="A2165" s="91" t="s">
        <v>403</v>
      </c>
      <c r="B2165" s="91" t="s">
        <v>891</v>
      </c>
      <c r="C2165" s="91" t="s">
        <v>403</v>
      </c>
      <c r="D2165" s="91" t="s">
        <v>1202</v>
      </c>
      <c r="E2165" s="92">
        <v>6</v>
      </c>
      <c r="F2165" s="91" t="s">
        <v>1185</v>
      </c>
      <c r="H2165" s="3">
        <f>E2165+SUMIF('BR DTG ADW'!C:C,C2165,'BR DTG ADW'!E:E)</f>
        <v>6</v>
      </c>
    </row>
    <row r="2166" spans="1:8" ht="15.75" customHeight="1">
      <c r="A2166" s="91" t="s">
        <v>9601</v>
      </c>
      <c r="B2166" s="91" t="s">
        <v>876</v>
      </c>
      <c r="C2166" s="91" t="s">
        <v>9601</v>
      </c>
      <c r="D2166" s="91" t="s">
        <v>9602</v>
      </c>
      <c r="E2166" s="92">
        <v>0</v>
      </c>
      <c r="F2166" s="91" t="s">
        <v>1185</v>
      </c>
      <c r="H2166" s="3">
        <f>E2166+SUMIF('BR DTG ADW'!C:C,C2166,'BR DTG ADW'!E:E)</f>
        <v>0</v>
      </c>
    </row>
    <row r="2167" spans="1:8" ht="15.75" customHeight="1">
      <c r="A2167" s="91" t="s">
        <v>11244</v>
      </c>
      <c r="B2167" s="91" t="s">
        <v>876</v>
      </c>
      <c r="C2167" s="91" t="s">
        <v>11244</v>
      </c>
      <c r="D2167" s="91" t="s">
        <v>11245</v>
      </c>
      <c r="E2167" s="92">
        <v>0</v>
      </c>
      <c r="F2167" s="91" t="s">
        <v>1185</v>
      </c>
      <c r="H2167" s="3">
        <f>E2167+SUMIF('BR DTG ADW'!C:C,C2167,'BR DTG ADW'!E:E)</f>
        <v>0</v>
      </c>
    </row>
    <row r="2168" spans="1:8" ht="15.75" customHeight="1">
      <c r="A2168" s="91" t="s">
        <v>5599</v>
      </c>
      <c r="B2168" s="91" t="s">
        <v>876</v>
      </c>
      <c r="C2168" s="91" t="s">
        <v>5599</v>
      </c>
      <c r="D2168" s="91" t="s">
        <v>2330</v>
      </c>
      <c r="E2168" s="92">
        <v>0</v>
      </c>
      <c r="F2168" s="91" t="s">
        <v>1185</v>
      </c>
      <c r="H2168" s="3">
        <f>E2168+SUMIF('BR DTG ADW'!C:C,C2168,'BR DTG ADW'!E:E)</f>
        <v>0</v>
      </c>
    </row>
    <row r="2169" spans="1:8" ht="15.75" customHeight="1">
      <c r="A2169" s="91" t="s">
        <v>5600</v>
      </c>
      <c r="B2169" s="91" t="s">
        <v>876</v>
      </c>
      <c r="C2169" s="91" t="s">
        <v>5600</v>
      </c>
      <c r="D2169" s="91" t="s">
        <v>5601</v>
      </c>
      <c r="E2169" s="92">
        <v>0</v>
      </c>
      <c r="F2169" s="91" t="s">
        <v>1185</v>
      </c>
      <c r="H2169" s="3">
        <f>E2169+SUMIF('BR DTG ADW'!C:C,C2169,'BR DTG ADW'!E:E)</f>
        <v>0</v>
      </c>
    </row>
    <row r="2170" spans="1:8" ht="15.75" customHeight="1">
      <c r="A2170" s="91" t="s">
        <v>5602</v>
      </c>
      <c r="B2170" s="91" t="s">
        <v>876</v>
      </c>
      <c r="C2170" s="91" t="s">
        <v>5602</v>
      </c>
      <c r="D2170" s="91" t="s">
        <v>9603</v>
      </c>
      <c r="E2170" s="92">
        <v>0</v>
      </c>
      <c r="F2170" s="91" t="s">
        <v>1185</v>
      </c>
      <c r="H2170" s="3">
        <f>E2170+SUMIF('BR DTG ADW'!C:C,C2170,'BR DTG ADW'!E:E)</f>
        <v>0</v>
      </c>
    </row>
    <row r="2171" spans="1:8" ht="15.75" customHeight="1">
      <c r="A2171" s="91" t="s">
        <v>404</v>
      </c>
      <c r="B2171" s="91" t="s">
        <v>881</v>
      </c>
      <c r="C2171" s="91" t="s">
        <v>404</v>
      </c>
      <c r="D2171" s="91" t="s">
        <v>1203</v>
      </c>
      <c r="E2171" s="92">
        <v>2</v>
      </c>
      <c r="F2171" s="91" t="s">
        <v>1185</v>
      </c>
      <c r="H2171" s="3">
        <f>E2171+SUMIF('BR DTG ADW'!C:C,C2171,'BR DTG ADW'!E:E)</f>
        <v>2</v>
      </c>
    </row>
    <row r="2172" spans="1:8" ht="15.75" customHeight="1">
      <c r="A2172" s="91" t="s">
        <v>9604</v>
      </c>
      <c r="B2172" s="91" t="s">
        <v>876</v>
      </c>
      <c r="C2172" s="91" t="s">
        <v>9604</v>
      </c>
      <c r="D2172" s="91" t="s">
        <v>5304</v>
      </c>
      <c r="E2172" s="92">
        <v>0</v>
      </c>
      <c r="F2172" s="91" t="s">
        <v>1185</v>
      </c>
      <c r="H2172" s="3">
        <f>E2172+SUMIF('BR DTG ADW'!C:C,C2172,'BR DTG ADW'!E:E)</f>
        <v>0</v>
      </c>
    </row>
    <row r="2173" spans="1:8" ht="15.75" customHeight="1">
      <c r="A2173" s="91" t="s">
        <v>5606</v>
      </c>
      <c r="B2173" s="91" t="s">
        <v>876</v>
      </c>
      <c r="C2173" s="91" t="s">
        <v>5606</v>
      </c>
      <c r="D2173" s="91" t="s">
        <v>5607</v>
      </c>
      <c r="E2173" s="92">
        <v>0</v>
      </c>
      <c r="F2173" s="91" t="s">
        <v>1185</v>
      </c>
      <c r="H2173" s="3">
        <f>E2173+SUMIF('BR DTG ADW'!C:C,C2173,'BR DTG ADW'!E:E)</f>
        <v>0</v>
      </c>
    </row>
    <row r="2174" spans="1:8" ht="15.75" customHeight="1">
      <c r="A2174" s="91" t="s">
        <v>2046</v>
      </c>
      <c r="B2174" s="91" t="s">
        <v>876</v>
      </c>
      <c r="C2174" s="91" t="s">
        <v>2046</v>
      </c>
      <c r="D2174" s="91" t="s">
        <v>2047</v>
      </c>
      <c r="E2174" s="92">
        <v>0</v>
      </c>
      <c r="F2174" s="91" t="s">
        <v>1185</v>
      </c>
      <c r="H2174" s="3">
        <f>E2174+SUMIF('BR DTG ADW'!C:C,C2174,'BR DTG ADW'!E:E)</f>
        <v>0</v>
      </c>
    </row>
    <row r="2175" spans="1:8" ht="15.75" customHeight="1">
      <c r="A2175" s="91" t="s">
        <v>733</v>
      </c>
      <c r="B2175" s="91" t="s">
        <v>920</v>
      </c>
      <c r="C2175" s="91" t="s">
        <v>733</v>
      </c>
      <c r="D2175" s="91" t="s">
        <v>1204</v>
      </c>
      <c r="E2175" s="92">
        <v>1</v>
      </c>
      <c r="F2175" s="91" t="s">
        <v>1185</v>
      </c>
      <c r="H2175" s="3">
        <f>E2175+SUMIF('BR DTG ADW'!C:C,C2175,'BR DTG ADW'!E:E)</f>
        <v>1</v>
      </c>
    </row>
    <row r="2176" spans="1:8" ht="15.75" customHeight="1">
      <c r="A2176" s="91" t="s">
        <v>5608</v>
      </c>
      <c r="B2176" s="91" t="s">
        <v>920</v>
      </c>
      <c r="C2176" s="91" t="s">
        <v>5608</v>
      </c>
      <c r="D2176" s="91" t="s">
        <v>9607</v>
      </c>
      <c r="E2176" s="92">
        <v>1</v>
      </c>
      <c r="F2176" s="91" t="s">
        <v>1185</v>
      </c>
      <c r="H2176" s="3">
        <f>E2176+SUMIF('BR DTG ADW'!C:C,C2176,'BR DTG ADW'!E:E)</f>
        <v>1</v>
      </c>
    </row>
    <row r="2177" spans="1:8" ht="15.75" customHeight="1">
      <c r="A2177" s="91" t="s">
        <v>2237</v>
      </c>
      <c r="B2177" s="91" t="s">
        <v>876</v>
      </c>
      <c r="C2177" s="91" t="s">
        <v>2237</v>
      </c>
      <c r="D2177" s="91" t="s">
        <v>2238</v>
      </c>
      <c r="E2177" s="92">
        <v>0</v>
      </c>
      <c r="F2177" s="91" t="s">
        <v>1185</v>
      </c>
      <c r="H2177" s="3">
        <f>E2177+SUMIF('BR DTG ADW'!C:C,C2177,'BR DTG ADW'!E:E)</f>
        <v>0</v>
      </c>
    </row>
    <row r="2178" spans="1:8" ht="15.75" customHeight="1">
      <c r="A2178" s="91" t="s">
        <v>11246</v>
      </c>
      <c r="B2178" s="91" t="s">
        <v>876</v>
      </c>
      <c r="C2178" s="91" t="s">
        <v>11246</v>
      </c>
      <c r="D2178" s="91" t="s">
        <v>11247</v>
      </c>
      <c r="E2178" s="92">
        <v>0</v>
      </c>
      <c r="F2178" s="91" t="s">
        <v>1185</v>
      </c>
      <c r="H2178" s="3">
        <f>E2178+SUMIF('BR DTG ADW'!C:C,C2178,'BR DTG ADW'!E:E)</f>
        <v>0</v>
      </c>
    </row>
    <row r="2179" spans="1:8" ht="15.75" customHeight="1">
      <c r="A2179" s="91" t="s">
        <v>5613</v>
      </c>
      <c r="B2179" s="91" t="s">
        <v>876</v>
      </c>
      <c r="C2179" s="91" t="s">
        <v>5613</v>
      </c>
      <c r="D2179" s="91" t="s">
        <v>11248</v>
      </c>
      <c r="E2179" s="92">
        <v>0</v>
      </c>
      <c r="F2179" s="91" t="s">
        <v>1185</v>
      </c>
      <c r="H2179" s="3">
        <f>E2179+SUMIF('BR DTG ADW'!C:C,C2179,'BR DTG ADW'!E:E)</f>
        <v>0</v>
      </c>
    </row>
    <row r="2180" spans="1:8" ht="15.75" customHeight="1">
      <c r="A2180" s="91" t="s">
        <v>5629</v>
      </c>
      <c r="B2180" s="91" t="s">
        <v>876</v>
      </c>
      <c r="C2180" s="91" t="s">
        <v>5629</v>
      </c>
      <c r="D2180" s="91" t="s">
        <v>5630</v>
      </c>
      <c r="E2180" s="92">
        <v>0</v>
      </c>
      <c r="F2180" s="91" t="s">
        <v>1185</v>
      </c>
      <c r="H2180" s="3">
        <f>E2180+SUMIF('BR DTG ADW'!C:C,C2180,'BR DTG ADW'!E:E)</f>
        <v>0</v>
      </c>
    </row>
    <row r="2181" spans="1:8" ht="15.75" customHeight="1">
      <c r="A2181" s="91" t="s">
        <v>5631</v>
      </c>
      <c r="B2181" s="91" t="s">
        <v>876</v>
      </c>
      <c r="C2181" s="91" t="s">
        <v>5631</v>
      </c>
      <c r="D2181" s="91" t="s">
        <v>5632</v>
      </c>
      <c r="E2181" s="92">
        <v>0</v>
      </c>
      <c r="F2181" s="91" t="s">
        <v>1185</v>
      </c>
      <c r="H2181" s="3">
        <f>E2181+SUMIF('BR DTG ADW'!C:C,C2181,'BR DTG ADW'!E:E)</f>
        <v>0</v>
      </c>
    </row>
    <row r="2182" spans="1:8" ht="15.75" customHeight="1">
      <c r="A2182" s="91" t="s">
        <v>405</v>
      </c>
      <c r="B2182" s="91" t="s">
        <v>920</v>
      </c>
      <c r="C2182" s="91" t="s">
        <v>405</v>
      </c>
      <c r="D2182" s="91" t="s">
        <v>11249</v>
      </c>
      <c r="E2182" s="92">
        <v>1</v>
      </c>
      <c r="F2182" s="91" t="s">
        <v>1185</v>
      </c>
      <c r="H2182" s="3">
        <f>E2182+SUMIF('BR DTG ADW'!C:C,C2182,'BR DTG ADW'!E:E)</f>
        <v>1</v>
      </c>
    </row>
    <row r="2183" spans="1:8" ht="15.75" customHeight="1">
      <c r="A2183" s="91" t="s">
        <v>5635</v>
      </c>
      <c r="B2183" s="91" t="s">
        <v>876</v>
      </c>
      <c r="C2183" s="91" t="s">
        <v>5635</v>
      </c>
      <c r="D2183" s="91" t="s">
        <v>5636</v>
      </c>
      <c r="E2183" s="92">
        <v>0</v>
      </c>
      <c r="F2183" s="91" t="s">
        <v>1185</v>
      </c>
      <c r="H2183" s="3">
        <f>E2183+SUMIF('BR DTG ADW'!C:C,C2183,'BR DTG ADW'!E:E)</f>
        <v>0</v>
      </c>
    </row>
    <row r="2184" spans="1:8" ht="15.75" customHeight="1">
      <c r="A2184" s="91" t="s">
        <v>5637</v>
      </c>
      <c r="B2184" s="91" t="s">
        <v>876</v>
      </c>
      <c r="C2184" s="91" t="s">
        <v>5637</v>
      </c>
      <c r="D2184" s="91" t="s">
        <v>5638</v>
      </c>
      <c r="E2184" s="92">
        <v>0</v>
      </c>
      <c r="F2184" s="91" t="s">
        <v>1185</v>
      </c>
      <c r="H2184" s="3">
        <f>E2184+SUMIF('BR DTG ADW'!C:C,C2184,'BR DTG ADW'!E:E)</f>
        <v>0</v>
      </c>
    </row>
    <row r="2185" spans="1:8" ht="15.75" customHeight="1">
      <c r="A2185" s="91" t="s">
        <v>11250</v>
      </c>
      <c r="B2185" s="91" t="s">
        <v>876</v>
      </c>
      <c r="C2185" s="91" t="s">
        <v>11250</v>
      </c>
      <c r="D2185" s="91" t="s">
        <v>11251</v>
      </c>
      <c r="E2185" s="92">
        <v>0</v>
      </c>
      <c r="F2185" s="91" t="s">
        <v>1185</v>
      </c>
      <c r="H2185" s="3">
        <f>E2185+SUMIF('BR DTG ADW'!C:C,C2185,'BR DTG ADW'!E:E)</f>
        <v>0</v>
      </c>
    </row>
    <row r="2186" spans="1:8" ht="15.75" customHeight="1">
      <c r="A2186" s="91" t="s">
        <v>11252</v>
      </c>
      <c r="B2186" s="91" t="s">
        <v>876</v>
      </c>
      <c r="C2186" s="91" t="s">
        <v>11252</v>
      </c>
      <c r="D2186" s="91" t="s">
        <v>11253</v>
      </c>
      <c r="E2186" s="92">
        <v>0</v>
      </c>
      <c r="F2186" s="91" t="s">
        <v>1185</v>
      </c>
      <c r="H2186" s="3">
        <f>E2186+SUMIF('BR DTG ADW'!C:C,C2186,'BR DTG ADW'!E:E)</f>
        <v>0</v>
      </c>
    </row>
    <row r="2187" spans="1:8" ht="15.75" customHeight="1">
      <c r="A2187" s="91" t="s">
        <v>5639</v>
      </c>
      <c r="B2187" s="91" t="s">
        <v>876</v>
      </c>
      <c r="C2187" s="91" t="s">
        <v>5639</v>
      </c>
      <c r="D2187" s="91" t="s">
        <v>5640</v>
      </c>
      <c r="E2187" s="92">
        <v>0</v>
      </c>
      <c r="F2187" s="91" t="s">
        <v>1185</v>
      </c>
      <c r="H2187" s="3">
        <f>E2187+SUMIF('BR DTG ADW'!C:C,C2187,'BR DTG ADW'!E:E)</f>
        <v>0</v>
      </c>
    </row>
    <row r="2188" spans="1:8" ht="15.75" customHeight="1">
      <c r="A2188" s="91" t="s">
        <v>9620</v>
      </c>
      <c r="B2188" s="91" t="s">
        <v>876</v>
      </c>
      <c r="C2188" s="91" t="s">
        <v>9620</v>
      </c>
      <c r="D2188" s="91" t="s">
        <v>9621</v>
      </c>
      <c r="E2188" s="92">
        <v>0</v>
      </c>
      <c r="F2188" s="91" t="s">
        <v>1185</v>
      </c>
      <c r="H2188" s="3">
        <f>E2188+SUMIF('BR DTG ADW'!C:C,C2188,'BR DTG ADW'!E:E)</f>
        <v>0</v>
      </c>
    </row>
    <row r="2189" spans="1:8" ht="15.75" customHeight="1">
      <c r="A2189" s="91" t="s">
        <v>406</v>
      </c>
      <c r="B2189" s="91" t="s">
        <v>877</v>
      </c>
      <c r="C2189" s="91" t="s">
        <v>406</v>
      </c>
      <c r="D2189" s="91" t="s">
        <v>1205</v>
      </c>
      <c r="E2189" s="92">
        <v>2</v>
      </c>
      <c r="F2189" s="91" t="s">
        <v>1185</v>
      </c>
      <c r="H2189" s="3">
        <f>E2189+SUMIF('BR DTG ADW'!C:C,C2189,'BR DTG ADW'!E:E)</f>
        <v>2</v>
      </c>
    </row>
    <row r="2190" spans="1:8" ht="15.75" customHeight="1">
      <c r="A2190" s="91" t="s">
        <v>9624</v>
      </c>
      <c r="B2190" s="91" t="s">
        <v>876</v>
      </c>
      <c r="C2190" s="91" t="s">
        <v>9624</v>
      </c>
      <c r="D2190" s="91" t="s">
        <v>9625</v>
      </c>
      <c r="E2190" s="92">
        <v>0</v>
      </c>
      <c r="F2190" s="91" t="s">
        <v>1185</v>
      </c>
      <c r="H2190" s="3">
        <f>E2190+SUMIF('BR DTG ADW'!C:C,C2190,'BR DTG ADW'!E:E)</f>
        <v>0</v>
      </c>
    </row>
    <row r="2191" spans="1:8" ht="15.75" customHeight="1">
      <c r="A2191" s="91" t="s">
        <v>5647</v>
      </c>
      <c r="B2191" s="91" t="s">
        <v>876</v>
      </c>
      <c r="C2191" s="91" t="s">
        <v>5647</v>
      </c>
      <c r="D2191" s="91" t="s">
        <v>11254</v>
      </c>
      <c r="E2191" s="92">
        <v>0</v>
      </c>
      <c r="F2191" s="91" t="s">
        <v>1185</v>
      </c>
      <c r="H2191" s="3">
        <f>E2191+SUMIF('BR DTG ADW'!C:C,C2191,'BR DTG ADW'!E:E)</f>
        <v>0</v>
      </c>
    </row>
    <row r="2192" spans="1:8" ht="15.75" customHeight="1">
      <c r="A2192" s="91" t="s">
        <v>5653</v>
      </c>
      <c r="B2192" s="91" t="s">
        <v>876</v>
      </c>
      <c r="C2192" s="91" t="s">
        <v>5653</v>
      </c>
      <c r="D2192" s="91" t="s">
        <v>5654</v>
      </c>
      <c r="E2192" s="92">
        <v>1</v>
      </c>
      <c r="F2192" s="91" t="s">
        <v>1185</v>
      </c>
      <c r="H2192" s="3">
        <f>E2192+SUMIF('BR DTG ADW'!C:C,C2192,'BR DTG ADW'!E:E)</f>
        <v>1</v>
      </c>
    </row>
    <row r="2193" spans="1:8" ht="15.75" customHeight="1">
      <c r="A2193" s="91" t="s">
        <v>9632</v>
      </c>
      <c r="B2193" s="91" t="s">
        <v>876</v>
      </c>
      <c r="C2193" s="91" t="s">
        <v>9632</v>
      </c>
      <c r="D2193" s="91" t="s">
        <v>5642</v>
      </c>
      <c r="E2193" s="92">
        <v>0</v>
      </c>
      <c r="F2193" s="91" t="s">
        <v>1185</v>
      </c>
      <c r="H2193" s="3">
        <f>E2193+SUMIF('BR DTG ADW'!C:C,C2193,'BR DTG ADW'!E:E)</f>
        <v>0</v>
      </c>
    </row>
    <row r="2194" spans="1:8" ht="15.75" customHeight="1">
      <c r="A2194" s="91" t="s">
        <v>9633</v>
      </c>
      <c r="B2194" s="91" t="s">
        <v>876</v>
      </c>
      <c r="C2194" s="91" t="s">
        <v>9633</v>
      </c>
      <c r="D2194" s="91" t="s">
        <v>9634</v>
      </c>
      <c r="E2194" s="92">
        <v>0</v>
      </c>
      <c r="F2194" s="91" t="s">
        <v>1185</v>
      </c>
      <c r="H2194" s="3">
        <f>E2194+SUMIF('BR DTG ADW'!C:C,C2194,'BR DTG ADW'!E:E)</f>
        <v>0</v>
      </c>
    </row>
    <row r="2195" spans="1:8" ht="15.75" customHeight="1">
      <c r="A2195" s="91" t="s">
        <v>5657</v>
      </c>
      <c r="B2195" s="91" t="s">
        <v>876</v>
      </c>
      <c r="C2195" s="91" t="s">
        <v>5657</v>
      </c>
      <c r="D2195" s="91" t="s">
        <v>5658</v>
      </c>
      <c r="E2195" s="92">
        <v>0</v>
      </c>
      <c r="F2195" s="91" t="s">
        <v>1185</v>
      </c>
      <c r="H2195" s="3">
        <f>E2195+SUMIF('BR DTG ADW'!C:C,C2195,'BR DTG ADW'!E:E)</f>
        <v>0</v>
      </c>
    </row>
    <row r="2196" spans="1:8" ht="15.75" customHeight="1">
      <c r="A2196" s="91" t="s">
        <v>9635</v>
      </c>
      <c r="B2196" s="91" t="s">
        <v>876</v>
      </c>
      <c r="C2196" s="91" t="s">
        <v>9635</v>
      </c>
      <c r="D2196" s="91" t="s">
        <v>9636</v>
      </c>
      <c r="E2196" s="92">
        <v>0</v>
      </c>
      <c r="F2196" s="91" t="s">
        <v>1185</v>
      </c>
      <c r="H2196" s="3">
        <f>E2196+SUMIF('BR DTG ADW'!C:C,C2196,'BR DTG ADW'!E:E)</f>
        <v>0</v>
      </c>
    </row>
    <row r="2197" spans="1:8" ht="15.75" customHeight="1">
      <c r="A2197" s="91" t="s">
        <v>5659</v>
      </c>
      <c r="B2197" s="91" t="s">
        <v>876</v>
      </c>
      <c r="C2197" s="91" t="s">
        <v>5659</v>
      </c>
      <c r="D2197" s="91" t="s">
        <v>5660</v>
      </c>
      <c r="E2197" s="92">
        <v>0</v>
      </c>
      <c r="F2197" s="91" t="s">
        <v>1185</v>
      </c>
      <c r="H2197" s="3">
        <f>E2197+SUMIF('BR DTG ADW'!C:C,C2197,'BR DTG ADW'!E:E)</f>
        <v>0</v>
      </c>
    </row>
    <row r="2198" spans="1:8" ht="15.75" customHeight="1">
      <c r="A2198" s="91" t="s">
        <v>2048</v>
      </c>
      <c r="B2198" s="91" t="s">
        <v>876</v>
      </c>
      <c r="C2198" s="91" t="s">
        <v>2048</v>
      </c>
      <c r="D2198" s="91" t="s">
        <v>2049</v>
      </c>
      <c r="E2198" s="92">
        <v>0</v>
      </c>
      <c r="F2198" s="91" t="s">
        <v>1185</v>
      </c>
      <c r="H2198" s="3">
        <f>E2198+SUMIF('BR DTG ADW'!C:C,C2198,'BR DTG ADW'!E:E)</f>
        <v>0</v>
      </c>
    </row>
    <row r="2199" spans="1:8" ht="15.75" customHeight="1">
      <c r="A2199" s="91" t="s">
        <v>5662</v>
      </c>
      <c r="B2199" s="91" t="s">
        <v>876</v>
      </c>
      <c r="C2199" s="91" t="s">
        <v>5662</v>
      </c>
      <c r="D2199" s="91" t="s">
        <v>9637</v>
      </c>
      <c r="E2199" s="92">
        <v>0</v>
      </c>
      <c r="F2199" s="91" t="s">
        <v>1185</v>
      </c>
      <c r="H2199" s="3">
        <f>E2199+SUMIF('BR DTG ADW'!C:C,C2199,'BR DTG ADW'!E:E)</f>
        <v>0</v>
      </c>
    </row>
    <row r="2200" spans="1:8" ht="15.75" customHeight="1">
      <c r="A2200" s="91" t="s">
        <v>5664</v>
      </c>
      <c r="B2200" s="91" t="s">
        <v>876</v>
      </c>
      <c r="C2200" s="91" t="s">
        <v>5664</v>
      </c>
      <c r="D2200" s="91" t="s">
        <v>5665</v>
      </c>
      <c r="E2200" s="92">
        <v>0</v>
      </c>
      <c r="F2200" s="91" t="s">
        <v>1185</v>
      </c>
      <c r="H2200" s="3">
        <f>E2200+SUMIF('BR DTG ADW'!C:C,C2200,'BR DTG ADW'!E:E)</f>
        <v>0</v>
      </c>
    </row>
    <row r="2201" spans="1:8" ht="15.75" customHeight="1">
      <c r="A2201" s="91" t="s">
        <v>5666</v>
      </c>
      <c r="B2201" s="91" t="s">
        <v>876</v>
      </c>
      <c r="C2201" s="91" t="s">
        <v>5666</v>
      </c>
      <c r="D2201" s="91" t="s">
        <v>5667</v>
      </c>
      <c r="E2201" s="92">
        <v>0</v>
      </c>
      <c r="F2201" s="91" t="s">
        <v>1185</v>
      </c>
      <c r="H2201" s="3">
        <f>E2201+SUMIF('BR DTG ADW'!C:C,C2201,'BR DTG ADW'!E:E)</f>
        <v>0</v>
      </c>
    </row>
    <row r="2202" spans="1:8" ht="15.75" customHeight="1">
      <c r="A2202" s="91" t="s">
        <v>5668</v>
      </c>
      <c r="B2202" s="91" t="s">
        <v>876</v>
      </c>
      <c r="C2202" s="91" t="s">
        <v>5668</v>
      </c>
      <c r="D2202" s="91" t="s">
        <v>5669</v>
      </c>
      <c r="E2202" s="92">
        <v>0</v>
      </c>
      <c r="F2202" s="91" t="s">
        <v>1185</v>
      </c>
      <c r="H2202" s="3">
        <f>E2202+SUMIF('BR DTG ADW'!C:C,C2202,'BR DTG ADW'!E:E)</f>
        <v>0</v>
      </c>
    </row>
    <row r="2203" spans="1:8" ht="15.75" customHeight="1">
      <c r="A2203" s="91" t="s">
        <v>5670</v>
      </c>
      <c r="B2203" s="91" t="s">
        <v>876</v>
      </c>
      <c r="C2203" s="91" t="s">
        <v>5670</v>
      </c>
      <c r="D2203" s="91" t="s">
        <v>5671</v>
      </c>
      <c r="E2203" s="92">
        <v>0</v>
      </c>
      <c r="F2203" s="91" t="s">
        <v>1185</v>
      </c>
      <c r="H2203" s="3">
        <f>E2203+SUMIF('BR DTG ADW'!C:C,C2203,'BR DTG ADW'!E:E)</f>
        <v>0</v>
      </c>
    </row>
    <row r="2204" spans="1:8" ht="15.75" customHeight="1">
      <c r="A2204" s="91" t="s">
        <v>5672</v>
      </c>
      <c r="B2204" s="91" t="s">
        <v>876</v>
      </c>
      <c r="C2204" s="91" t="s">
        <v>5672</v>
      </c>
      <c r="D2204" s="91" t="s">
        <v>5673</v>
      </c>
      <c r="E2204" s="92">
        <v>0</v>
      </c>
      <c r="F2204" s="91" t="s">
        <v>1185</v>
      </c>
      <c r="H2204" s="3">
        <f>E2204+SUMIF('BR DTG ADW'!C:C,C2204,'BR DTG ADW'!E:E)</f>
        <v>0</v>
      </c>
    </row>
    <row r="2205" spans="1:8" ht="15.75" customHeight="1">
      <c r="A2205" s="91" t="s">
        <v>5674</v>
      </c>
      <c r="B2205" s="91" t="s">
        <v>876</v>
      </c>
      <c r="C2205" s="91" t="s">
        <v>5674</v>
      </c>
      <c r="D2205" s="91" t="s">
        <v>5675</v>
      </c>
      <c r="E2205" s="92">
        <v>0</v>
      </c>
      <c r="F2205" s="91" t="s">
        <v>1185</v>
      </c>
      <c r="H2205" s="3">
        <f>E2205+SUMIF('BR DTG ADW'!C:C,C2205,'BR DTG ADW'!E:E)</f>
        <v>0</v>
      </c>
    </row>
    <row r="2206" spans="1:8" ht="15.75" customHeight="1">
      <c r="A2206" s="91" t="s">
        <v>5676</v>
      </c>
      <c r="B2206" s="91" t="s">
        <v>876</v>
      </c>
      <c r="C2206" s="91" t="s">
        <v>5676</v>
      </c>
      <c r="D2206" s="91" t="s">
        <v>5677</v>
      </c>
      <c r="E2206" s="92">
        <v>0</v>
      </c>
      <c r="F2206" s="91" t="s">
        <v>1185</v>
      </c>
      <c r="H2206" s="3">
        <f>E2206+SUMIF('BR DTG ADW'!C:C,C2206,'BR DTG ADW'!E:E)</f>
        <v>0</v>
      </c>
    </row>
    <row r="2207" spans="1:8" ht="15.75" customHeight="1">
      <c r="A2207" s="91" t="s">
        <v>5680</v>
      </c>
      <c r="B2207" s="91" t="s">
        <v>876</v>
      </c>
      <c r="C2207" s="91" t="s">
        <v>5680</v>
      </c>
      <c r="D2207" s="91" t="s">
        <v>5681</v>
      </c>
      <c r="E2207" s="92">
        <v>0</v>
      </c>
      <c r="F2207" s="91" t="s">
        <v>1185</v>
      </c>
      <c r="H2207" s="3">
        <f>E2207+SUMIF('BR DTG ADW'!C:C,C2207,'BR DTG ADW'!E:E)</f>
        <v>0</v>
      </c>
    </row>
    <row r="2208" spans="1:8" ht="15.75" customHeight="1">
      <c r="A2208" s="91" t="s">
        <v>9638</v>
      </c>
      <c r="B2208" s="91" t="s">
        <v>876</v>
      </c>
      <c r="C2208" s="91" t="s">
        <v>9638</v>
      </c>
      <c r="D2208" s="91" t="s">
        <v>9639</v>
      </c>
      <c r="E2208" s="92">
        <v>0</v>
      </c>
      <c r="F2208" s="91" t="s">
        <v>1185</v>
      </c>
      <c r="H2208" s="3">
        <f>E2208+SUMIF('BR DTG ADW'!C:C,C2208,'BR DTG ADW'!E:E)</f>
        <v>0</v>
      </c>
    </row>
    <row r="2209" spans="1:8" ht="15.75" customHeight="1">
      <c r="A2209" s="91" t="s">
        <v>5682</v>
      </c>
      <c r="B2209" s="91" t="s">
        <v>876</v>
      </c>
      <c r="C2209" s="91" t="s">
        <v>5682</v>
      </c>
      <c r="D2209" s="91" t="s">
        <v>5683</v>
      </c>
      <c r="E2209" s="92">
        <v>0</v>
      </c>
      <c r="F2209" s="91" t="s">
        <v>1185</v>
      </c>
      <c r="H2209" s="3">
        <f>E2209+SUMIF('BR DTG ADW'!C:C,C2209,'BR DTG ADW'!E:E)</f>
        <v>0</v>
      </c>
    </row>
    <row r="2210" spans="1:8" ht="15.75" customHeight="1">
      <c r="A2210" s="91" t="s">
        <v>5684</v>
      </c>
      <c r="B2210" s="91" t="s">
        <v>876</v>
      </c>
      <c r="C2210" s="91" t="s">
        <v>5684</v>
      </c>
      <c r="D2210" s="91" t="s">
        <v>5427</v>
      </c>
      <c r="E2210" s="92">
        <v>0</v>
      </c>
      <c r="F2210" s="91" t="s">
        <v>1185</v>
      </c>
      <c r="H2210" s="3">
        <f>E2210+SUMIF('BR DTG ADW'!C:C,C2210,'BR DTG ADW'!E:E)</f>
        <v>0</v>
      </c>
    </row>
    <row r="2211" spans="1:8" ht="15.75" customHeight="1">
      <c r="A2211" s="91" t="s">
        <v>5685</v>
      </c>
      <c r="B2211" s="91" t="s">
        <v>876</v>
      </c>
      <c r="C2211" s="91" t="s">
        <v>5685</v>
      </c>
      <c r="D2211" s="91" t="s">
        <v>5686</v>
      </c>
      <c r="E2211" s="92">
        <v>0</v>
      </c>
      <c r="F2211" s="91" t="s">
        <v>1185</v>
      </c>
      <c r="H2211" s="3">
        <f>E2211+SUMIF('BR DTG ADW'!C:C,C2211,'BR DTG ADW'!E:E)</f>
        <v>0</v>
      </c>
    </row>
    <row r="2212" spans="1:8" ht="15.75" customHeight="1">
      <c r="A2212" s="91" t="s">
        <v>5687</v>
      </c>
      <c r="B2212" s="91" t="s">
        <v>876</v>
      </c>
      <c r="C2212" s="91" t="s">
        <v>5687</v>
      </c>
      <c r="D2212" s="91" t="s">
        <v>5688</v>
      </c>
      <c r="E2212" s="92">
        <v>0</v>
      </c>
      <c r="F2212" s="91" t="s">
        <v>1185</v>
      </c>
      <c r="H2212" s="3">
        <f>E2212+SUMIF('BR DTG ADW'!C:C,C2212,'BR DTG ADW'!E:E)</f>
        <v>0</v>
      </c>
    </row>
    <row r="2213" spans="1:8" ht="15.75" customHeight="1">
      <c r="A2213" s="91" t="s">
        <v>2239</v>
      </c>
      <c r="B2213" s="91" t="s">
        <v>876</v>
      </c>
      <c r="C2213" s="91" t="s">
        <v>2239</v>
      </c>
      <c r="D2213" s="91" t="s">
        <v>2240</v>
      </c>
      <c r="E2213" s="92">
        <v>0</v>
      </c>
      <c r="F2213" s="91" t="s">
        <v>1185</v>
      </c>
      <c r="H2213" s="3">
        <f>E2213+SUMIF('BR DTG ADW'!C:C,C2213,'BR DTG ADW'!E:E)</f>
        <v>0</v>
      </c>
    </row>
    <row r="2214" spans="1:8" ht="15.75" customHeight="1">
      <c r="A2214" s="91" t="s">
        <v>5689</v>
      </c>
      <c r="B2214" s="91" t="s">
        <v>876</v>
      </c>
      <c r="C2214" s="91" t="s">
        <v>5689</v>
      </c>
      <c r="D2214" s="91" t="s">
        <v>5690</v>
      </c>
      <c r="E2214" s="92">
        <v>0</v>
      </c>
      <c r="F2214" s="91" t="s">
        <v>1185</v>
      </c>
      <c r="H2214" s="3">
        <f>E2214+SUMIF('BR DTG ADW'!C:C,C2214,'BR DTG ADW'!E:E)</f>
        <v>0</v>
      </c>
    </row>
    <row r="2215" spans="1:8" ht="15.75" customHeight="1">
      <c r="A2215" s="91" t="s">
        <v>5693</v>
      </c>
      <c r="B2215" s="91" t="s">
        <v>920</v>
      </c>
      <c r="C2215" s="91" t="s">
        <v>5693</v>
      </c>
      <c r="D2215" s="91" t="s">
        <v>5694</v>
      </c>
      <c r="E2215" s="92">
        <v>1</v>
      </c>
      <c r="F2215" s="91" t="s">
        <v>1185</v>
      </c>
      <c r="H2215" s="3">
        <f>E2215+SUMIF('BR DTG ADW'!C:C,C2215,'BR DTG ADW'!E:E)</f>
        <v>1</v>
      </c>
    </row>
    <row r="2216" spans="1:8" ht="15.75" customHeight="1">
      <c r="A2216" s="91" t="s">
        <v>481</v>
      </c>
      <c r="B2216" s="91" t="s">
        <v>920</v>
      </c>
      <c r="C2216" s="91" t="s">
        <v>481</v>
      </c>
      <c r="D2216" s="91" t="s">
        <v>1206</v>
      </c>
      <c r="E2216" s="92">
        <v>1</v>
      </c>
      <c r="F2216" s="91" t="s">
        <v>1185</v>
      </c>
      <c r="H2216" s="3">
        <f>E2216+SUMIF('BR DTG ADW'!C:C,C2216,'BR DTG ADW'!E:E)</f>
        <v>1</v>
      </c>
    </row>
    <row r="2217" spans="1:8" ht="15.75" customHeight="1">
      <c r="A2217" s="91" t="s">
        <v>407</v>
      </c>
      <c r="B2217" s="91" t="s">
        <v>920</v>
      </c>
      <c r="C2217" s="91" t="s">
        <v>407</v>
      </c>
      <c r="D2217" s="91" t="s">
        <v>1207</v>
      </c>
      <c r="E2217" s="92">
        <v>3</v>
      </c>
      <c r="F2217" s="91" t="s">
        <v>1185</v>
      </c>
      <c r="H2217" s="3">
        <f>E2217+SUMIF('BR DTG ADW'!C:C,C2217,'BR DTG ADW'!E:E)</f>
        <v>3</v>
      </c>
    </row>
    <row r="2218" spans="1:8" ht="15.75" customHeight="1">
      <c r="A2218" s="91" t="s">
        <v>2050</v>
      </c>
      <c r="B2218" s="91" t="s">
        <v>920</v>
      </c>
      <c r="C2218" s="91" t="s">
        <v>2050</v>
      </c>
      <c r="D2218" s="91" t="s">
        <v>2051</v>
      </c>
      <c r="E2218" s="92">
        <v>0</v>
      </c>
      <c r="F2218" s="91" t="s">
        <v>1185</v>
      </c>
      <c r="H2218" s="3">
        <f>E2218+SUMIF('BR DTG ADW'!C:C,C2218,'BR DTG ADW'!E:E)</f>
        <v>0</v>
      </c>
    </row>
    <row r="2219" spans="1:8" ht="15.75" customHeight="1">
      <c r="A2219" s="91" t="s">
        <v>408</v>
      </c>
      <c r="B2219" s="91" t="s">
        <v>920</v>
      </c>
      <c r="C2219" s="91" t="s">
        <v>408</v>
      </c>
      <c r="D2219" s="91" t="s">
        <v>1208</v>
      </c>
      <c r="E2219" s="92">
        <v>4</v>
      </c>
      <c r="F2219" s="91" t="s">
        <v>1185</v>
      </c>
      <c r="H2219" s="3">
        <f>E2219+SUMIF('BR DTG ADW'!C:C,C2219,'BR DTG ADW'!E:E)</f>
        <v>4</v>
      </c>
    </row>
    <row r="2220" spans="1:8" ht="15.75" customHeight="1">
      <c r="A2220" s="91" t="s">
        <v>5697</v>
      </c>
      <c r="B2220" s="91" t="s">
        <v>876</v>
      </c>
      <c r="C2220" s="91" t="s">
        <v>5697</v>
      </c>
      <c r="D2220" s="91" t="s">
        <v>5698</v>
      </c>
      <c r="E2220" s="92">
        <v>0</v>
      </c>
      <c r="F2220" s="91" t="s">
        <v>1185</v>
      </c>
      <c r="H2220" s="3">
        <f>E2220+SUMIF('BR DTG ADW'!C:C,C2220,'BR DTG ADW'!E:E)</f>
        <v>0</v>
      </c>
    </row>
    <row r="2221" spans="1:8" ht="15.75" customHeight="1">
      <c r="A2221" s="91" t="s">
        <v>5699</v>
      </c>
      <c r="B2221" s="91" t="s">
        <v>876</v>
      </c>
      <c r="C2221" s="91" t="s">
        <v>5699</v>
      </c>
      <c r="D2221" s="91" t="s">
        <v>11255</v>
      </c>
      <c r="E2221" s="92">
        <v>0</v>
      </c>
      <c r="F2221" s="91" t="s">
        <v>1185</v>
      </c>
      <c r="H2221" s="3">
        <f>E2221+SUMIF('BR DTG ADW'!C:C,C2221,'BR DTG ADW'!E:E)</f>
        <v>0</v>
      </c>
    </row>
    <row r="2222" spans="1:8" ht="15.75" customHeight="1">
      <c r="A2222" s="91" t="s">
        <v>11256</v>
      </c>
      <c r="B2222" s="91" t="s">
        <v>876</v>
      </c>
      <c r="C2222" s="91" t="s">
        <v>11256</v>
      </c>
      <c r="D2222" s="91" t="s">
        <v>11257</v>
      </c>
      <c r="E2222" s="92">
        <v>0</v>
      </c>
      <c r="F2222" s="91" t="s">
        <v>1185</v>
      </c>
      <c r="H2222" s="3">
        <f>E2222+SUMIF('BR DTG ADW'!C:C,C2222,'BR DTG ADW'!E:E)</f>
        <v>0</v>
      </c>
    </row>
    <row r="2223" spans="1:8" ht="15.75" customHeight="1">
      <c r="A2223" s="91" t="s">
        <v>9640</v>
      </c>
      <c r="B2223" s="91" t="s">
        <v>876</v>
      </c>
      <c r="C2223" s="91" t="s">
        <v>9640</v>
      </c>
      <c r="D2223" s="91" t="s">
        <v>9641</v>
      </c>
      <c r="E2223" s="92">
        <v>0</v>
      </c>
      <c r="F2223" s="91" t="s">
        <v>1185</v>
      </c>
      <c r="H2223" s="3">
        <f>E2223+SUMIF('BR DTG ADW'!C:C,C2223,'BR DTG ADW'!E:E)</f>
        <v>0</v>
      </c>
    </row>
    <row r="2224" spans="1:8" ht="15.75" customHeight="1">
      <c r="A2224" s="91" t="s">
        <v>9642</v>
      </c>
      <c r="B2224" s="91" t="s">
        <v>876</v>
      </c>
      <c r="C2224" s="91" t="s">
        <v>9642</v>
      </c>
      <c r="D2224" s="91" t="s">
        <v>9643</v>
      </c>
      <c r="E2224" s="92">
        <v>0</v>
      </c>
      <c r="F2224" s="91" t="s">
        <v>1185</v>
      </c>
      <c r="H2224" s="3">
        <f>E2224+SUMIF('BR DTG ADW'!C:C,C2224,'BR DTG ADW'!E:E)</f>
        <v>0</v>
      </c>
    </row>
    <row r="2225" spans="1:8" ht="15.75" customHeight="1">
      <c r="A2225" s="91" t="s">
        <v>5707</v>
      </c>
      <c r="B2225" s="91" t="s">
        <v>876</v>
      </c>
      <c r="C2225" s="91" t="s">
        <v>5707</v>
      </c>
      <c r="D2225" s="91" t="s">
        <v>5708</v>
      </c>
      <c r="E2225" s="92">
        <v>0</v>
      </c>
      <c r="F2225" s="91" t="s">
        <v>1185</v>
      </c>
      <c r="H2225" s="3">
        <f>E2225+SUMIF('BR DTG ADW'!C:C,C2225,'BR DTG ADW'!E:E)</f>
        <v>0</v>
      </c>
    </row>
    <row r="2226" spans="1:8" ht="15.75" customHeight="1">
      <c r="A2226" s="91" t="s">
        <v>5711</v>
      </c>
      <c r="B2226" s="91" t="s">
        <v>876</v>
      </c>
      <c r="C2226" s="91" t="s">
        <v>5711</v>
      </c>
      <c r="D2226" s="91" t="s">
        <v>11258</v>
      </c>
      <c r="E2226" s="92">
        <v>0</v>
      </c>
      <c r="F2226" s="91" t="s">
        <v>1185</v>
      </c>
      <c r="H2226" s="3">
        <f>E2226+SUMIF('BR DTG ADW'!C:C,C2226,'BR DTG ADW'!E:E)</f>
        <v>0</v>
      </c>
    </row>
    <row r="2227" spans="1:8" ht="15.75" customHeight="1">
      <c r="A2227" s="91" t="s">
        <v>5713</v>
      </c>
      <c r="B2227" s="91" t="s">
        <v>876</v>
      </c>
      <c r="C2227" s="91" t="s">
        <v>5713</v>
      </c>
      <c r="D2227" s="91" t="s">
        <v>2330</v>
      </c>
      <c r="E2227" s="92">
        <v>0</v>
      </c>
      <c r="F2227" s="91" t="s">
        <v>1185</v>
      </c>
      <c r="H2227" s="3">
        <f>E2227+SUMIF('BR DTG ADW'!C:C,C2227,'BR DTG ADW'!E:E)</f>
        <v>0</v>
      </c>
    </row>
    <row r="2228" spans="1:8" ht="15.75" customHeight="1">
      <c r="A2228" s="91" t="s">
        <v>5714</v>
      </c>
      <c r="B2228" s="91" t="s">
        <v>876</v>
      </c>
      <c r="C2228" s="91" t="s">
        <v>5714</v>
      </c>
      <c r="D2228" s="91" t="s">
        <v>5715</v>
      </c>
      <c r="E2228" s="92">
        <v>0</v>
      </c>
      <c r="F2228" s="91" t="s">
        <v>1185</v>
      </c>
      <c r="H2228" s="3">
        <f>E2228+SUMIF('BR DTG ADW'!C:C,C2228,'BR DTG ADW'!E:E)</f>
        <v>0</v>
      </c>
    </row>
    <row r="2229" spans="1:8" ht="15.75" customHeight="1">
      <c r="A2229" s="91" t="s">
        <v>5716</v>
      </c>
      <c r="B2229" s="91" t="s">
        <v>876</v>
      </c>
      <c r="C2229" s="91" t="s">
        <v>5716</v>
      </c>
      <c r="D2229" s="91" t="s">
        <v>2330</v>
      </c>
      <c r="E2229" s="92">
        <v>0</v>
      </c>
      <c r="F2229" s="91" t="s">
        <v>1185</v>
      </c>
      <c r="H2229" s="3">
        <f>E2229+SUMIF('BR DTG ADW'!C:C,C2229,'BR DTG ADW'!E:E)</f>
        <v>0</v>
      </c>
    </row>
    <row r="2230" spans="1:8" ht="15.75" customHeight="1">
      <c r="A2230" s="91" t="s">
        <v>5717</v>
      </c>
      <c r="B2230" s="91" t="s">
        <v>876</v>
      </c>
      <c r="C2230" s="91" t="s">
        <v>5717</v>
      </c>
      <c r="D2230" s="91" t="s">
        <v>2330</v>
      </c>
      <c r="E2230" s="92">
        <v>0</v>
      </c>
      <c r="F2230" s="91" t="s">
        <v>1185</v>
      </c>
      <c r="H2230" s="3">
        <f>E2230+SUMIF('BR DTG ADW'!C:C,C2230,'BR DTG ADW'!E:E)</f>
        <v>0</v>
      </c>
    </row>
    <row r="2231" spans="1:8" ht="15.75" customHeight="1">
      <c r="A2231" s="91" t="s">
        <v>5718</v>
      </c>
      <c r="B2231" s="91" t="s">
        <v>876</v>
      </c>
      <c r="C2231" s="91" t="s">
        <v>5718</v>
      </c>
      <c r="D2231" s="91" t="s">
        <v>2330</v>
      </c>
      <c r="E2231" s="92">
        <v>0</v>
      </c>
      <c r="F2231" s="91" t="s">
        <v>1185</v>
      </c>
      <c r="H2231" s="3">
        <f>E2231+SUMIF('BR DTG ADW'!C:C,C2231,'BR DTG ADW'!E:E)</f>
        <v>0</v>
      </c>
    </row>
    <row r="2232" spans="1:8" ht="15.75" customHeight="1">
      <c r="A2232" s="91" t="s">
        <v>5719</v>
      </c>
      <c r="B2232" s="91" t="s">
        <v>876</v>
      </c>
      <c r="C2232" s="91" t="s">
        <v>5719</v>
      </c>
      <c r="D2232" s="91" t="s">
        <v>2330</v>
      </c>
      <c r="E2232" s="92">
        <v>0</v>
      </c>
      <c r="F2232" s="91" t="s">
        <v>1185</v>
      </c>
      <c r="H2232" s="3">
        <f>E2232+SUMIF('BR DTG ADW'!C:C,C2232,'BR DTG ADW'!E:E)</f>
        <v>0</v>
      </c>
    </row>
    <row r="2233" spans="1:8" ht="15.75" customHeight="1">
      <c r="A2233" s="91" t="s">
        <v>5720</v>
      </c>
      <c r="B2233" s="91" t="s">
        <v>876</v>
      </c>
      <c r="C2233" s="91" t="s">
        <v>5720</v>
      </c>
      <c r="D2233" s="91" t="s">
        <v>2330</v>
      </c>
      <c r="E2233" s="92">
        <v>0</v>
      </c>
      <c r="F2233" s="91" t="s">
        <v>1185</v>
      </c>
      <c r="H2233" s="3">
        <f>E2233+SUMIF('BR DTG ADW'!C:C,C2233,'BR DTG ADW'!E:E)</f>
        <v>0</v>
      </c>
    </row>
    <row r="2234" spans="1:8" ht="15.75" customHeight="1">
      <c r="A2234" s="91" t="s">
        <v>5721</v>
      </c>
      <c r="B2234" s="91" t="s">
        <v>876</v>
      </c>
      <c r="C2234" s="91" t="s">
        <v>5721</v>
      </c>
      <c r="D2234" s="91" t="s">
        <v>5722</v>
      </c>
      <c r="E2234" s="92">
        <v>0</v>
      </c>
      <c r="F2234" s="91" t="s">
        <v>1185</v>
      </c>
      <c r="H2234" s="3">
        <f>E2234+SUMIF('BR DTG ADW'!C:C,C2234,'BR DTG ADW'!E:E)</f>
        <v>0</v>
      </c>
    </row>
    <row r="2235" spans="1:8" ht="15.75" customHeight="1">
      <c r="A2235" s="91" t="s">
        <v>11259</v>
      </c>
      <c r="B2235" s="91" t="s">
        <v>876</v>
      </c>
      <c r="C2235" s="91" t="s">
        <v>11259</v>
      </c>
      <c r="D2235" s="91" t="s">
        <v>11260</v>
      </c>
      <c r="E2235" s="92">
        <v>0</v>
      </c>
      <c r="F2235" s="91" t="s">
        <v>1185</v>
      </c>
      <c r="H2235" s="3">
        <f>E2235+SUMIF('BR DTG ADW'!C:C,C2235,'BR DTG ADW'!E:E)</f>
        <v>0</v>
      </c>
    </row>
    <row r="2236" spans="1:8" ht="15.75" customHeight="1">
      <c r="A2236" s="91" t="s">
        <v>11261</v>
      </c>
      <c r="B2236" s="91" t="s">
        <v>876</v>
      </c>
      <c r="C2236" s="91" t="s">
        <v>11261</v>
      </c>
      <c r="D2236" s="91" t="s">
        <v>11262</v>
      </c>
      <c r="E2236" s="92">
        <v>0</v>
      </c>
      <c r="F2236" s="91" t="s">
        <v>1185</v>
      </c>
      <c r="H2236" s="3">
        <f>E2236+SUMIF('BR DTG ADW'!C:C,C2236,'BR DTG ADW'!E:E)</f>
        <v>0</v>
      </c>
    </row>
    <row r="2237" spans="1:8" ht="15.75" customHeight="1">
      <c r="A2237" s="91" t="s">
        <v>5727</v>
      </c>
      <c r="B2237" s="91" t="s">
        <v>876</v>
      </c>
      <c r="C2237" s="91" t="s">
        <v>5727</v>
      </c>
      <c r="D2237" s="91" t="s">
        <v>5728</v>
      </c>
      <c r="E2237" s="92">
        <v>0</v>
      </c>
      <c r="F2237" s="91" t="s">
        <v>1185</v>
      </c>
      <c r="H2237" s="3">
        <f>E2237+SUMIF('BR DTG ADW'!C:C,C2237,'BR DTG ADW'!E:E)</f>
        <v>0</v>
      </c>
    </row>
    <row r="2238" spans="1:8" ht="15.75" customHeight="1">
      <c r="A2238" s="91" t="s">
        <v>5729</v>
      </c>
      <c r="B2238" s="91" t="s">
        <v>876</v>
      </c>
      <c r="C2238" s="91" t="s">
        <v>5729</v>
      </c>
      <c r="D2238" s="91" t="s">
        <v>5730</v>
      </c>
      <c r="E2238" s="92">
        <v>0</v>
      </c>
      <c r="F2238" s="91" t="s">
        <v>1185</v>
      </c>
      <c r="H2238" s="3">
        <f>E2238+SUMIF('BR DTG ADW'!C:C,C2238,'BR DTG ADW'!E:E)</f>
        <v>0</v>
      </c>
    </row>
    <row r="2239" spans="1:8" ht="15.75" customHeight="1">
      <c r="A2239" s="91" t="s">
        <v>5731</v>
      </c>
      <c r="B2239" s="91" t="s">
        <v>876</v>
      </c>
      <c r="C2239" s="91" t="s">
        <v>5731</v>
      </c>
      <c r="D2239" s="91" t="s">
        <v>5732</v>
      </c>
      <c r="E2239" s="92">
        <v>0</v>
      </c>
      <c r="F2239" s="91" t="s">
        <v>1185</v>
      </c>
      <c r="H2239" s="3">
        <f>E2239+SUMIF('BR DTG ADW'!C:C,C2239,'BR DTG ADW'!E:E)</f>
        <v>0</v>
      </c>
    </row>
    <row r="2240" spans="1:8" ht="15.75" customHeight="1">
      <c r="A2240" s="91" t="s">
        <v>409</v>
      </c>
      <c r="B2240" s="91" t="s">
        <v>891</v>
      </c>
      <c r="C2240" s="91" t="s">
        <v>409</v>
      </c>
      <c r="D2240" s="91" t="s">
        <v>1209</v>
      </c>
      <c r="E2240" s="92">
        <v>6</v>
      </c>
      <c r="F2240" s="91" t="s">
        <v>1185</v>
      </c>
      <c r="H2240" s="3">
        <f>E2240+SUMIF('BR DTG ADW'!C:C,C2240,'BR DTG ADW'!E:E)</f>
        <v>6</v>
      </c>
    </row>
    <row r="2241" spans="1:8" ht="15.75" customHeight="1">
      <c r="A2241" s="91" t="s">
        <v>5733</v>
      </c>
      <c r="B2241" s="91" t="s">
        <v>876</v>
      </c>
      <c r="C2241" s="91" t="s">
        <v>5733</v>
      </c>
      <c r="D2241" s="91" t="s">
        <v>5734</v>
      </c>
      <c r="E2241" s="92">
        <v>0</v>
      </c>
      <c r="F2241" s="91" t="s">
        <v>1185</v>
      </c>
      <c r="H2241" s="3">
        <f>E2241+SUMIF('BR DTG ADW'!C:C,C2241,'BR DTG ADW'!E:E)</f>
        <v>0</v>
      </c>
    </row>
    <row r="2242" spans="1:8" ht="15.75" customHeight="1">
      <c r="A2242" s="91" t="s">
        <v>5735</v>
      </c>
      <c r="B2242" s="91" t="s">
        <v>876</v>
      </c>
      <c r="C2242" s="91" t="s">
        <v>5735</v>
      </c>
      <c r="D2242" s="91" t="s">
        <v>5736</v>
      </c>
      <c r="E2242" s="92">
        <v>0</v>
      </c>
      <c r="F2242" s="91" t="s">
        <v>1185</v>
      </c>
      <c r="H2242" s="3">
        <f>E2242+SUMIF('BR DTG ADW'!C:C,C2242,'BR DTG ADW'!E:E)</f>
        <v>0</v>
      </c>
    </row>
    <row r="2243" spans="1:8" ht="15.75" customHeight="1">
      <c r="A2243" s="91" t="s">
        <v>5737</v>
      </c>
      <c r="B2243" s="91" t="s">
        <v>876</v>
      </c>
      <c r="C2243" s="91" t="s">
        <v>5737</v>
      </c>
      <c r="D2243" s="91" t="s">
        <v>2330</v>
      </c>
      <c r="E2243" s="92">
        <v>0</v>
      </c>
      <c r="F2243" s="91" t="s">
        <v>1185</v>
      </c>
      <c r="H2243" s="3">
        <f>E2243+SUMIF('BR DTG ADW'!C:C,C2243,'BR DTG ADW'!E:E)</f>
        <v>0</v>
      </c>
    </row>
    <row r="2244" spans="1:8" ht="15.75" customHeight="1">
      <c r="A2244" s="91" t="s">
        <v>5738</v>
      </c>
      <c r="B2244" s="91" t="s">
        <v>888</v>
      </c>
      <c r="C2244" s="91" t="s">
        <v>5738</v>
      </c>
      <c r="D2244" s="91" t="s">
        <v>5739</v>
      </c>
      <c r="E2244" s="92">
        <v>2</v>
      </c>
      <c r="F2244" s="91" t="s">
        <v>1185</v>
      </c>
      <c r="H2244" s="3">
        <f>E2244+SUMIF('BR DTG ADW'!C:C,C2244,'BR DTG ADW'!E:E)</f>
        <v>2</v>
      </c>
    </row>
    <row r="2245" spans="1:8" ht="15.75" customHeight="1">
      <c r="A2245" s="91" t="s">
        <v>9646</v>
      </c>
      <c r="B2245" s="91" t="s">
        <v>876</v>
      </c>
      <c r="C2245" s="91" t="s">
        <v>9646</v>
      </c>
      <c r="D2245" s="91" t="s">
        <v>2330</v>
      </c>
      <c r="E2245" s="92">
        <v>0</v>
      </c>
      <c r="F2245" s="91" t="s">
        <v>1185</v>
      </c>
      <c r="H2245" s="3">
        <f>E2245+SUMIF('BR DTG ADW'!C:C,C2245,'BR DTG ADW'!E:E)</f>
        <v>0</v>
      </c>
    </row>
    <row r="2246" spans="1:8" ht="15.75" customHeight="1">
      <c r="A2246" s="91" t="s">
        <v>410</v>
      </c>
      <c r="B2246" s="91" t="s">
        <v>891</v>
      </c>
      <c r="C2246" s="91" t="s">
        <v>410</v>
      </c>
      <c r="D2246" s="91" t="s">
        <v>1210</v>
      </c>
      <c r="E2246" s="92">
        <v>25</v>
      </c>
      <c r="F2246" s="91" t="s">
        <v>1185</v>
      </c>
      <c r="H2246" s="3">
        <f>E2246+SUMIF('BR DTG ADW'!C:C,C2246,'BR DTG ADW'!E:E)</f>
        <v>25</v>
      </c>
    </row>
    <row r="2247" spans="1:8" ht="15.75" customHeight="1">
      <c r="A2247" s="91" t="s">
        <v>5740</v>
      </c>
      <c r="B2247" s="91" t="s">
        <v>876</v>
      </c>
      <c r="C2247" s="91" t="s">
        <v>5740</v>
      </c>
      <c r="D2247" s="91" t="s">
        <v>5741</v>
      </c>
      <c r="E2247" s="92">
        <v>0</v>
      </c>
      <c r="F2247" s="91" t="s">
        <v>1185</v>
      </c>
      <c r="H2247" s="3">
        <f>E2247+SUMIF('BR DTG ADW'!C:C,C2247,'BR DTG ADW'!E:E)</f>
        <v>0</v>
      </c>
    </row>
    <row r="2248" spans="1:8" ht="15.75" customHeight="1">
      <c r="A2248" s="91" t="s">
        <v>5742</v>
      </c>
      <c r="B2248" s="91" t="s">
        <v>876</v>
      </c>
      <c r="C2248" s="91" t="s">
        <v>5742</v>
      </c>
      <c r="D2248" s="91" t="s">
        <v>2330</v>
      </c>
      <c r="E2248" s="92">
        <v>0</v>
      </c>
      <c r="F2248" s="91" t="s">
        <v>1185</v>
      </c>
      <c r="H2248" s="3">
        <f>E2248+SUMIF('BR DTG ADW'!C:C,C2248,'BR DTG ADW'!E:E)</f>
        <v>0</v>
      </c>
    </row>
    <row r="2249" spans="1:8" ht="15.75" customHeight="1">
      <c r="A2249" s="91" t="s">
        <v>5743</v>
      </c>
      <c r="B2249" s="91" t="s">
        <v>876</v>
      </c>
      <c r="C2249" s="91" t="s">
        <v>5743</v>
      </c>
      <c r="D2249" s="91" t="s">
        <v>5744</v>
      </c>
      <c r="E2249" s="92">
        <v>0</v>
      </c>
      <c r="F2249" s="91" t="s">
        <v>1185</v>
      </c>
      <c r="H2249" s="3">
        <f>E2249+SUMIF('BR DTG ADW'!C:C,C2249,'BR DTG ADW'!E:E)</f>
        <v>0</v>
      </c>
    </row>
    <row r="2250" spans="1:8" ht="15.75" customHeight="1">
      <c r="A2250" s="91" t="s">
        <v>5745</v>
      </c>
      <c r="B2250" s="91" t="s">
        <v>876</v>
      </c>
      <c r="C2250" s="91" t="s">
        <v>5745</v>
      </c>
      <c r="D2250" s="91" t="s">
        <v>2330</v>
      </c>
      <c r="E2250" s="92">
        <v>0</v>
      </c>
      <c r="F2250" s="91" t="s">
        <v>1185</v>
      </c>
      <c r="H2250" s="3">
        <f>E2250+SUMIF('BR DTG ADW'!C:C,C2250,'BR DTG ADW'!E:E)</f>
        <v>0</v>
      </c>
    </row>
    <row r="2251" spans="1:8" ht="15.75" customHeight="1">
      <c r="A2251" s="91" t="s">
        <v>5746</v>
      </c>
      <c r="B2251" s="91" t="s">
        <v>876</v>
      </c>
      <c r="C2251" s="91" t="s">
        <v>5746</v>
      </c>
      <c r="D2251" s="91" t="s">
        <v>2330</v>
      </c>
      <c r="E2251" s="92">
        <v>0</v>
      </c>
      <c r="F2251" s="91" t="s">
        <v>1185</v>
      </c>
      <c r="H2251" s="3">
        <f>E2251+SUMIF('BR DTG ADW'!C:C,C2251,'BR DTG ADW'!E:E)</f>
        <v>0</v>
      </c>
    </row>
    <row r="2252" spans="1:8" ht="15.75" customHeight="1">
      <c r="A2252" s="91" t="s">
        <v>11263</v>
      </c>
      <c r="B2252" s="91" t="s">
        <v>876</v>
      </c>
      <c r="C2252" s="91" t="s">
        <v>11263</v>
      </c>
      <c r="D2252" s="91" t="s">
        <v>11264</v>
      </c>
      <c r="E2252" s="92">
        <v>0</v>
      </c>
      <c r="F2252" s="91" t="s">
        <v>1185</v>
      </c>
      <c r="H2252" s="3">
        <f>E2252+SUMIF('BR DTG ADW'!C:C,C2252,'BR DTG ADW'!E:E)</f>
        <v>0</v>
      </c>
    </row>
    <row r="2253" spans="1:8" ht="15.75" customHeight="1">
      <c r="A2253" s="91" t="s">
        <v>5747</v>
      </c>
      <c r="B2253" s="91" t="s">
        <v>876</v>
      </c>
      <c r="C2253" s="91" t="s">
        <v>5747</v>
      </c>
      <c r="D2253" s="91" t="s">
        <v>2330</v>
      </c>
      <c r="E2253" s="92">
        <v>0</v>
      </c>
      <c r="F2253" s="91" t="s">
        <v>1185</v>
      </c>
      <c r="H2253" s="3">
        <f>E2253+SUMIF('BR DTG ADW'!C:C,C2253,'BR DTG ADW'!E:E)</f>
        <v>0</v>
      </c>
    </row>
    <row r="2254" spans="1:8" ht="15.75" customHeight="1">
      <c r="A2254" s="91" t="s">
        <v>5748</v>
      </c>
      <c r="B2254" s="91" t="s">
        <v>891</v>
      </c>
      <c r="C2254" s="91" t="s">
        <v>5748</v>
      </c>
      <c r="D2254" s="91" t="s">
        <v>5749</v>
      </c>
      <c r="E2254" s="92">
        <v>1</v>
      </c>
      <c r="F2254" s="91" t="s">
        <v>1185</v>
      </c>
      <c r="H2254" s="3">
        <f>E2254+SUMIF('BR DTG ADW'!C:C,C2254,'BR DTG ADW'!E:E)</f>
        <v>1</v>
      </c>
    </row>
    <row r="2255" spans="1:8" ht="15.75" customHeight="1">
      <c r="A2255" s="91" t="s">
        <v>5750</v>
      </c>
      <c r="B2255" s="91" t="s">
        <v>876</v>
      </c>
      <c r="C2255" s="91" t="s">
        <v>5750</v>
      </c>
      <c r="D2255" s="91" t="s">
        <v>5751</v>
      </c>
      <c r="E2255" s="92">
        <v>0</v>
      </c>
      <c r="F2255" s="91" t="s">
        <v>1185</v>
      </c>
      <c r="H2255" s="3">
        <f>E2255+SUMIF('BR DTG ADW'!C:C,C2255,'BR DTG ADW'!E:E)</f>
        <v>0</v>
      </c>
    </row>
    <row r="2256" spans="1:8" ht="15.75" customHeight="1">
      <c r="A2256" s="91" t="s">
        <v>5752</v>
      </c>
      <c r="B2256" s="91" t="s">
        <v>876</v>
      </c>
      <c r="C2256" s="91" t="s">
        <v>5752</v>
      </c>
      <c r="D2256" s="91" t="s">
        <v>2330</v>
      </c>
      <c r="E2256" s="92">
        <v>0</v>
      </c>
      <c r="F2256" s="91" t="s">
        <v>1185</v>
      </c>
      <c r="H2256" s="3">
        <f>E2256+SUMIF('BR DTG ADW'!C:C,C2256,'BR DTG ADW'!E:E)</f>
        <v>0</v>
      </c>
    </row>
    <row r="2257" spans="1:8" ht="15.75" customHeight="1">
      <c r="A2257" s="91" t="s">
        <v>5753</v>
      </c>
      <c r="B2257" s="91" t="s">
        <v>876</v>
      </c>
      <c r="C2257" s="91" t="s">
        <v>5753</v>
      </c>
      <c r="D2257" s="91" t="s">
        <v>2330</v>
      </c>
      <c r="E2257" s="92">
        <v>0</v>
      </c>
      <c r="F2257" s="91" t="s">
        <v>1185</v>
      </c>
      <c r="H2257" s="3">
        <f>E2257+SUMIF('BR DTG ADW'!C:C,C2257,'BR DTG ADW'!E:E)</f>
        <v>0</v>
      </c>
    </row>
    <row r="2258" spans="1:8" ht="15.75" customHeight="1">
      <c r="A2258" s="91" t="s">
        <v>5754</v>
      </c>
      <c r="B2258" s="91" t="s">
        <v>876</v>
      </c>
      <c r="C2258" s="91" t="s">
        <v>5754</v>
      </c>
      <c r="D2258" s="91" t="s">
        <v>5755</v>
      </c>
      <c r="E2258" s="92">
        <v>0</v>
      </c>
      <c r="F2258" s="91" t="s">
        <v>1185</v>
      </c>
      <c r="H2258" s="3">
        <f>E2258+SUMIF('BR DTG ADW'!C:C,C2258,'BR DTG ADW'!E:E)</f>
        <v>0</v>
      </c>
    </row>
    <row r="2259" spans="1:8" ht="15.75" customHeight="1">
      <c r="A2259" s="91" t="s">
        <v>5756</v>
      </c>
      <c r="B2259" s="91" t="s">
        <v>876</v>
      </c>
      <c r="C2259" s="91" t="s">
        <v>5756</v>
      </c>
      <c r="D2259" s="91" t="s">
        <v>5757</v>
      </c>
      <c r="E2259" s="92">
        <v>0</v>
      </c>
      <c r="F2259" s="91" t="s">
        <v>1185</v>
      </c>
      <c r="H2259" s="3">
        <f>E2259+SUMIF('BR DTG ADW'!C:C,C2259,'BR DTG ADW'!E:E)</f>
        <v>0</v>
      </c>
    </row>
    <row r="2260" spans="1:8" ht="15.75" customHeight="1">
      <c r="A2260" s="91" t="s">
        <v>562</v>
      </c>
      <c r="B2260" s="91" t="s">
        <v>877</v>
      </c>
      <c r="C2260" s="91" t="s">
        <v>562</v>
      </c>
      <c r="D2260" s="91" t="s">
        <v>735</v>
      </c>
      <c r="E2260" s="92">
        <v>1</v>
      </c>
      <c r="F2260" s="91" t="s">
        <v>1185</v>
      </c>
      <c r="H2260" s="3">
        <f>E2260+SUMIF('BR DTG ADW'!C:C,C2260,'BR DTG ADW'!E:E)</f>
        <v>1</v>
      </c>
    </row>
    <row r="2261" spans="1:8" ht="15.75" customHeight="1">
      <c r="A2261" s="91" t="s">
        <v>5758</v>
      </c>
      <c r="B2261" s="91" t="s">
        <v>876</v>
      </c>
      <c r="C2261" s="91" t="s">
        <v>5758</v>
      </c>
      <c r="D2261" s="91" t="s">
        <v>5759</v>
      </c>
      <c r="E2261" s="92">
        <v>0</v>
      </c>
      <c r="F2261" s="91" t="s">
        <v>1185</v>
      </c>
      <c r="H2261" s="3">
        <f>E2261+SUMIF('BR DTG ADW'!C:C,C2261,'BR DTG ADW'!E:E)</f>
        <v>0</v>
      </c>
    </row>
    <row r="2262" spans="1:8" ht="15.75" customHeight="1">
      <c r="A2262" s="91" t="s">
        <v>5760</v>
      </c>
      <c r="B2262" s="91" t="s">
        <v>876</v>
      </c>
      <c r="C2262" s="91" t="s">
        <v>5760</v>
      </c>
      <c r="D2262" s="91" t="s">
        <v>5761</v>
      </c>
      <c r="E2262" s="92">
        <v>0</v>
      </c>
      <c r="F2262" s="91" t="s">
        <v>1185</v>
      </c>
      <c r="H2262" s="3">
        <f>E2262+SUMIF('BR DTG ADW'!C:C,C2262,'BR DTG ADW'!E:E)</f>
        <v>0</v>
      </c>
    </row>
    <row r="2263" spans="1:8" ht="15.75" customHeight="1">
      <c r="A2263" s="91" t="s">
        <v>5762</v>
      </c>
      <c r="B2263" s="91" t="s">
        <v>876</v>
      </c>
      <c r="C2263" s="91" t="s">
        <v>5762</v>
      </c>
      <c r="D2263" s="91" t="s">
        <v>2330</v>
      </c>
      <c r="E2263" s="92">
        <v>0</v>
      </c>
      <c r="F2263" s="91" t="s">
        <v>1185</v>
      </c>
      <c r="H2263" s="3">
        <f>E2263+SUMIF('BR DTG ADW'!C:C,C2263,'BR DTG ADW'!E:E)</f>
        <v>0</v>
      </c>
    </row>
    <row r="2264" spans="1:8" ht="15.75" customHeight="1">
      <c r="A2264" s="91" t="s">
        <v>5763</v>
      </c>
      <c r="B2264" s="91" t="s">
        <v>877</v>
      </c>
      <c r="C2264" s="91" t="s">
        <v>5763</v>
      </c>
      <c r="D2264" s="91" t="s">
        <v>5764</v>
      </c>
      <c r="E2264" s="92">
        <v>1</v>
      </c>
      <c r="F2264" s="91" t="s">
        <v>1185</v>
      </c>
      <c r="H2264" s="3">
        <f>E2264+SUMIF('BR DTG ADW'!C:C,C2264,'BR DTG ADW'!E:E)</f>
        <v>1</v>
      </c>
    </row>
    <row r="2265" spans="1:8" ht="15.75" customHeight="1">
      <c r="A2265" s="91" t="s">
        <v>5765</v>
      </c>
      <c r="B2265" s="91" t="s">
        <v>876</v>
      </c>
      <c r="C2265" s="91" t="s">
        <v>5765</v>
      </c>
      <c r="D2265" s="91" t="s">
        <v>2330</v>
      </c>
      <c r="E2265" s="92">
        <v>0</v>
      </c>
      <c r="F2265" s="91" t="s">
        <v>1185</v>
      </c>
      <c r="H2265" s="3">
        <f>E2265+SUMIF('BR DTG ADW'!C:C,C2265,'BR DTG ADW'!E:E)</f>
        <v>0</v>
      </c>
    </row>
    <row r="2266" spans="1:8" ht="15.75" customHeight="1">
      <c r="A2266" s="91" t="s">
        <v>5766</v>
      </c>
      <c r="B2266" s="91" t="s">
        <v>876</v>
      </c>
      <c r="C2266" s="91" t="s">
        <v>5766</v>
      </c>
      <c r="D2266" s="91" t="s">
        <v>5767</v>
      </c>
      <c r="E2266" s="92">
        <v>0</v>
      </c>
      <c r="F2266" s="91" t="s">
        <v>1185</v>
      </c>
      <c r="H2266" s="3">
        <f>E2266+SUMIF('BR DTG ADW'!C:C,C2266,'BR DTG ADW'!E:E)</f>
        <v>0</v>
      </c>
    </row>
    <row r="2267" spans="1:8" ht="15.75" customHeight="1">
      <c r="A2267" s="91" t="s">
        <v>5768</v>
      </c>
      <c r="B2267" s="91" t="s">
        <v>876</v>
      </c>
      <c r="C2267" s="91" t="s">
        <v>5768</v>
      </c>
      <c r="D2267" s="91" t="s">
        <v>5769</v>
      </c>
      <c r="E2267" s="92">
        <v>0</v>
      </c>
      <c r="F2267" s="91" t="s">
        <v>1185</v>
      </c>
      <c r="H2267" s="3">
        <f>E2267+SUMIF('BR DTG ADW'!C:C,C2267,'BR DTG ADW'!E:E)</f>
        <v>0</v>
      </c>
    </row>
    <row r="2268" spans="1:8" ht="15.75" customHeight="1">
      <c r="A2268" s="91" t="s">
        <v>1659</v>
      </c>
      <c r="B2268" s="91" t="s">
        <v>888</v>
      </c>
      <c r="C2268" s="91" t="s">
        <v>1659</v>
      </c>
      <c r="D2268" s="91" t="s">
        <v>1660</v>
      </c>
      <c r="E2268" s="92">
        <v>2</v>
      </c>
      <c r="F2268" s="91" t="s">
        <v>1185</v>
      </c>
      <c r="H2268" s="3">
        <f>E2268+SUMIF('BR DTG ADW'!C:C,C2268,'BR DTG ADW'!E:E)</f>
        <v>2</v>
      </c>
    </row>
    <row r="2269" spans="1:8" ht="15.75" customHeight="1">
      <c r="A2269" s="91" t="s">
        <v>1875</v>
      </c>
      <c r="B2269" s="91" t="s">
        <v>877</v>
      </c>
      <c r="C2269" s="91" t="s">
        <v>1875</v>
      </c>
      <c r="D2269" s="91" t="s">
        <v>1876</v>
      </c>
      <c r="E2269" s="92">
        <v>7</v>
      </c>
      <c r="F2269" s="91" t="s">
        <v>1185</v>
      </c>
      <c r="H2269" s="3">
        <f>E2269+SUMIF('BR DTG ADW'!C:C,C2269,'BR DTG ADW'!E:E)</f>
        <v>7</v>
      </c>
    </row>
    <row r="2270" spans="1:8" ht="15.75" customHeight="1">
      <c r="A2270" s="91" t="s">
        <v>5770</v>
      </c>
      <c r="B2270" s="91" t="s">
        <v>876</v>
      </c>
      <c r="C2270" s="91" t="s">
        <v>5770</v>
      </c>
      <c r="D2270" s="91" t="s">
        <v>5771</v>
      </c>
      <c r="E2270" s="92">
        <v>0</v>
      </c>
      <c r="F2270" s="91" t="s">
        <v>1185</v>
      </c>
      <c r="H2270" s="3">
        <f>E2270+SUMIF('BR DTG ADW'!C:C,C2270,'BR DTG ADW'!E:E)</f>
        <v>0</v>
      </c>
    </row>
    <row r="2271" spans="1:8" ht="15.75" customHeight="1">
      <c r="A2271" s="91" t="s">
        <v>5772</v>
      </c>
      <c r="B2271" s="91" t="s">
        <v>876</v>
      </c>
      <c r="C2271" s="91" t="s">
        <v>5772</v>
      </c>
      <c r="D2271" s="91" t="s">
        <v>9647</v>
      </c>
      <c r="E2271" s="92">
        <v>0</v>
      </c>
      <c r="F2271" s="91" t="s">
        <v>1185</v>
      </c>
      <c r="H2271" s="3">
        <f>E2271+SUMIF('BR DTG ADW'!C:C,C2271,'BR DTG ADW'!E:E)</f>
        <v>0</v>
      </c>
    </row>
    <row r="2272" spans="1:8" ht="15.75" customHeight="1">
      <c r="A2272" s="91" t="s">
        <v>5774</v>
      </c>
      <c r="B2272" s="91" t="s">
        <v>876</v>
      </c>
      <c r="C2272" s="91" t="s">
        <v>5774</v>
      </c>
      <c r="D2272" s="91" t="s">
        <v>5775</v>
      </c>
      <c r="E2272" s="92">
        <v>0</v>
      </c>
      <c r="F2272" s="91" t="s">
        <v>1185</v>
      </c>
      <c r="H2272" s="3">
        <f>E2272+SUMIF('BR DTG ADW'!C:C,C2272,'BR DTG ADW'!E:E)</f>
        <v>0</v>
      </c>
    </row>
    <row r="2273" spans="1:8" ht="15.75" customHeight="1">
      <c r="A2273" s="91" t="s">
        <v>5776</v>
      </c>
      <c r="B2273" s="91" t="s">
        <v>876</v>
      </c>
      <c r="C2273" s="91" t="s">
        <v>5776</v>
      </c>
      <c r="D2273" s="91" t="s">
        <v>5777</v>
      </c>
      <c r="E2273" s="92">
        <v>0</v>
      </c>
      <c r="F2273" s="91" t="s">
        <v>1185</v>
      </c>
      <c r="H2273" s="3">
        <f>E2273+SUMIF('BR DTG ADW'!C:C,C2273,'BR DTG ADW'!E:E)</f>
        <v>0</v>
      </c>
    </row>
    <row r="2274" spans="1:8" ht="15.75" customHeight="1">
      <c r="A2274" s="91" t="s">
        <v>5778</v>
      </c>
      <c r="B2274" s="91" t="s">
        <v>876</v>
      </c>
      <c r="C2274" s="91" t="s">
        <v>5778</v>
      </c>
      <c r="D2274" s="91" t="s">
        <v>5779</v>
      </c>
      <c r="E2274" s="92">
        <v>0</v>
      </c>
      <c r="F2274" s="91" t="s">
        <v>1185</v>
      </c>
      <c r="H2274" s="3">
        <f>E2274+SUMIF('BR DTG ADW'!C:C,C2274,'BR DTG ADW'!E:E)</f>
        <v>0</v>
      </c>
    </row>
    <row r="2275" spans="1:8" ht="15.75" customHeight="1">
      <c r="A2275" s="91" t="s">
        <v>9654</v>
      </c>
      <c r="B2275" s="91" t="s">
        <v>876</v>
      </c>
      <c r="C2275" s="91" t="s">
        <v>9654</v>
      </c>
      <c r="D2275" s="91" t="s">
        <v>9655</v>
      </c>
      <c r="E2275" s="92">
        <v>0</v>
      </c>
      <c r="F2275" s="91" t="s">
        <v>1185</v>
      </c>
      <c r="H2275" s="3">
        <f>E2275+SUMIF('BR DTG ADW'!C:C,C2275,'BR DTG ADW'!E:E)</f>
        <v>0</v>
      </c>
    </row>
    <row r="2276" spans="1:8" ht="15.75" customHeight="1">
      <c r="A2276" s="91" t="s">
        <v>2242</v>
      </c>
      <c r="B2276" s="91" t="s">
        <v>876</v>
      </c>
      <c r="C2276" s="91" t="s">
        <v>2242</v>
      </c>
      <c r="D2276" s="91" t="s">
        <v>2243</v>
      </c>
      <c r="E2276" s="92">
        <v>0</v>
      </c>
      <c r="F2276" s="91" t="s">
        <v>1185</v>
      </c>
      <c r="H2276" s="3">
        <f>E2276+SUMIF('BR DTG ADW'!C:C,C2276,'BR DTG ADW'!E:E)</f>
        <v>0</v>
      </c>
    </row>
    <row r="2277" spans="1:8" ht="15.75" customHeight="1">
      <c r="A2277" s="91" t="s">
        <v>5780</v>
      </c>
      <c r="B2277" s="91" t="s">
        <v>877</v>
      </c>
      <c r="C2277" s="91" t="s">
        <v>5780</v>
      </c>
      <c r="D2277" s="91" t="s">
        <v>9655</v>
      </c>
      <c r="E2277" s="92">
        <v>1</v>
      </c>
      <c r="F2277" s="91" t="s">
        <v>1185</v>
      </c>
      <c r="H2277" s="3">
        <f>E2277+SUMIF('BR DTG ADW'!C:C,C2277,'BR DTG ADW'!E:E)</f>
        <v>1</v>
      </c>
    </row>
    <row r="2278" spans="1:8" ht="15.75" customHeight="1">
      <c r="A2278" s="91" t="s">
        <v>9656</v>
      </c>
      <c r="B2278" s="91" t="s">
        <v>876</v>
      </c>
      <c r="C2278" s="91" t="s">
        <v>9656</v>
      </c>
      <c r="D2278" s="91" t="s">
        <v>9657</v>
      </c>
      <c r="E2278" s="92">
        <v>0</v>
      </c>
      <c r="F2278" s="91" t="s">
        <v>1185</v>
      </c>
      <c r="H2278" s="3">
        <f>E2278+SUMIF('BR DTG ADW'!C:C,C2278,'BR DTG ADW'!E:E)</f>
        <v>0</v>
      </c>
    </row>
    <row r="2279" spans="1:8" ht="15.75" customHeight="1">
      <c r="A2279" s="91" t="s">
        <v>5786</v>
      </c>
      <c r="B2279" s="91" t="s">
        <v>876</v>
      </c>
      <c r="C2279" s="91" t="s">
        <v>5786</v>
      </c>
      <c r="D2279" s="91" t="s">
        <v>5787</v>
      </c>
      <c r="E2279" s="92">
        <v>0</v>
      </c>
      <c r="F2279" s="91" t="s">
        <v>1185</v>
      </c>
      <c r="H2279" s="3">
        <f>E2279+SUMIF('BR DTG ADW'!C:C,C2279,'BR DTG ADW'!E:E)</f>
        <v>0</v>
      </c>
    </row>
    <row r="2280" spans="1:8" ht="15.75" customHeight="1">
      <c r="A2280" s="91" t="s">
        <v>5792</v>
      </c>
      <c r="B2280" s="91" t="s">
        <v>876</v>
      </c>
      <c r="C2280" s="91" t="s">
        <v>5792</v>
      </c>
      <c r="D2280" s="91" t="s">
        <v>2330</v>
      </c>
      <c r="E2280" s="92">
        <v>0</v>
      </c>
      <c r="F2280" s="91" t="s">
        <v>1185</v>
      </c>
      <c r="H2280" s="3">
        <f>E2280+SUMIF('BR DTG ADW'!C:C,C2280,'BR DTG ADW'!E:E)</f>
        <v>0</v>
      </c>
    </row>
    <row r="2281" spans="1:8" ht="15.75" customHeight="1">
      <c r="A2281" s="91" t="s">
        <v>5793</v>
      </c>
      <c r="B2281" s="91" t="s">
        <v>876</v>
      </c>
      <c r="C2281" s="91" t="s">
        <v>5793</v>
      </c>
      <c r="D2281" s="91" t="s">
        <v>5794</v>
      </c>
      <c r="E2281" s="92">
        <v>0</v>
      </c>
      <c r="F2281" s="91" t="s">
        <v>1185</v>
      </c>
      <c r="H2281" s="3">
        <f>E2281+SUMIF('BR DTG ADW'!C:C,C2281,'BR DTG ADW'!E:E)</f>
        <v>0</v>
      </c>
    </row>
    <row r="2282" spans="1:8" ht="15.75" customHeight="1">
      <c r="A2282" s="91" t="s">
        <v>5795</v>
      </c>
      <c r="B2282" s="91" t="s">
        <v>876</v>
      </c>
      <c r="C2282" s="91" t="s">
        <v>5795</v>
      </c>
      <c r="D2282" s="91" t="s">
        <v>5796</v>
      </c>
      <c r="E2282" s="92">
        <v>0</v>
      </c>
      <c r="F2282" s="91" t="s">
        <v>1185</v>
      </c>
      <c r="H2282" s="3">
        <f>E2282+SUMIF('BR DTG ADW'!C:C,C2282,'BR DTG ADW'!E:E)</f>
        <v>0</v>
      </c>
    </row>
    <row r="2283" spans="1:8" ht="15.75" customHeight="1">
      <c r="A2283" s="91" t="s">
        <v>5797</v>
      </c>
      <c r="B2283" s="91" t="s">
        <v>876</v>
      </c>
      <c r="C2283" s="91" t="s">
        <v>5797</v>
      </c>
      <c r="D2283" s="91" t="s">
        <v>9658</v>
      </c>
      <c r="E2283" s="92">
        <v>0</v>
      </c>
      <c r="F2283" s="91" t="s">
        <v>1185</v>
      </c>
      <c r="H2283" s="3">
        <f>E2283+SUMIF('BR DTG ADW'!C:C,C2283,'BR DTG ADW'!E:E)</f>
        <v>0</v>
      </c>
    </row>
    <row r="2284" spans="1:8" ht="15.75" customHeight="1">
      <c r="A2284" s="91" t="s">
        <v>5799</v>
      </c>
      <c r="B2284" s="91" t="s">
        <v>876</v>
      </c>
      <c r="C2284" s="91" t="s">
        <v>5799</v>
      </c>
      <c r="D2284" s="91" t="s">
        <v>5800</v>
      </c>
      <c r="E2284" s="92">
        <v>0</v>
      </c>
      <c r="F2284" s="91" t="s">
        <v>1185</v>
      </c>
      <c r="H2284" s="3">
        <f>E2284+SUMIF('BR DTG ADW'!C:C,C2284,'BR DTG ADW'!E:E)</f>
        <v>0</v>
      </c>
    </row>
    <row r="2285" spans="1:8" ht="15.75" customHeight="1">
      <c r="A2285" s="91" t="s">
        <v>5801</v>
      </c>
      <c r="B2285" s="91" t="s">
        <v>876</v>
      </c>
      <c r="C2285" s="91" t="s">
        <v>5801</v>
      </c>
      <c r="D2285" s="91" t="s">
        <v>5802</v>
      </c>
      <c r="E2285" s="92">
        <v>0</v>
      </c>
      <c r="F2285" s="91" t="s">
        <v>1185</v>
      </c>
      <c r="H2285" s="3">
        <f>E2285+SUMIF('BR DTG ADW'!C:C,C2285,'BR DTG ADW'!E:E)</f>
        <v>0</v>
      </c>
    </row>
    <row r="2286" spans="1:8" ht="15.75" customHeight="1">
      <c r="A2286" s="91" t="s">
        <v>11265</v>
      </c>
      <c r="B2286" s="91" t="s">
        <v>876</v>
      </c>
      <c r="C2286" s="91" t="s">
        <v>11265</v>
      </c>
      <c r="D2286" s="91" t="s">
        <v>11266</v>
      </c>
      <c r="E2286" s="92">
        <v>1</v>
      </c>
      <c r="F2286" s="91" t="s">
        <v>1185</v>
      </c>
      <c r="H2286" s="3">
        <f>E2286+SUMIF('BR DTG ADW'!C:C,C2286,'BR DTG ADW'!E:E)</f>
        <v>1</v>
      </c>
    </row>
    <row r="2287" spans="1:8" ht="15.75" customHeight="1">
      <c r="A2287" s="91" t="s">
        <v>5803</v>
      </c>
      <c r="B2287" s="91" t="s">
        <v>876</v>
      </c>
      <c r="C2287" s="91" t="s">
        <v>5803</v>
      </c>
      <c r="D2287" s="91" t="s">
        <v>5804</v>
      </c>
      <c r="E2287" s="92">
        <v>0</v>
      </c>
      <c r="F2287" s="91" t="s">
        <v>1185</v>
      </c>
      <c r="H2287" s="3">
        <f>E2287+SUMIF('BR DTG ADW'!C:C,C2287,'BR DTG ADW'!E:E)</f>
        <v>0</v>
      </c>
    </row>
    <row r="2288" spans="1:8" ht="15.75" customHeight="1">
      <c r="A2288" s="91" t="s">
        <v>5809</v>
      </c>
      <c r="B2288" s="91" t="s">
        <v>876</v>
      </c>
      <c r="C2288" s="91" t="s">
        <v>5809</v>
      </c>
      <c r="D2288" s="91" t="s">
        <v>5810</v>
      </c>
      <c r="E2288" s="92">
        <v>0</v>
      </c>
      <c r="F2288" s="91" t="s">
        <v>1185</v>
      </c>
      <c r="H2288" s="3">
        <f>E2288+SUMIF('BR DTG ADW'!C:C,C2288,'BR DTG ADW'!E:E)</f>
        <v>0</v>
      </c>
    </row>
    <row r="2289" spans="1:8" ht="15.75" customHeight="1">
      <c r="A2289" s="91" t="s">
        <v>5813</v>
      </c>
      <c r="B2289" s="91" t="s">
        <v>876</v>
      </c>
      <c r="C2289" s="91" t="s">
        <v>5813</v>
      </c>
      <c r="D2289" s="91" t="s">
        <v>5814</v>
      </c>
      <c r="E2289" s="92">
        <v>0</v>
      </c>
      <c r="F2289" s="91" t="s">
        <v>1185</v>
      </c>
      <c r="H2289" s="3">
        <f>E2289+SUMIF('BR DTG ADW'!C:C,C2289,'BR DTG ADW'!E:E)</f>
        <v>0</v>
      </c>
    </row>
    <row r="2290" spans="1:8" ht="15.75" customHeight="1">
      <c r="A2290" s="91" t="s">
        <v>411</v>
      </c>
      <c r="B2290" s="91" t="s">
        <v>888</v>
      </c>
      <c r="C2290" s="91" t="s">
        <v>411</v>
      </c>
      <c r="D2290" s="91" t="s">
        <v>1211</v>
      </c>
      <c r="E2290" s="92">
        <v>5</v>
      </c>
      <c r="F2290" s="91" t="s">
        <v>1185</v>
      </c>
      <c r="H2290" s="3">
        <f>E2290+SUMIF('BR DTG ADW'!C:C,C2290,'BR DTG ADW'!E:E)</f>
        <v>5</v>
      </c>
    </row>
    <row r="2291" spans="1:8" ht="15.75" customHeight="1">
      <c r="A2291" s="91" t="s">
        <v>5815</v>
      </c>
      <c r="B2291" s="91" t="s">
        <v>876</v>
      </c>
      <c r="C2291" s="91" t="s">
        <v>5815</v>
      </c>
      <c r="D2291" s="91" t="s">
        <v>5816</v>
      </c>
      <c r="E2291" s="92">
        <v>0</v>
      </c>
      <c r="F2291" s="91" t="s">
        <v>1185</v>
      </c>
      <c r="H2291" s="3">
        <f>E2291+SUMIF('BR DTG ADW'!C:C,C2291,'BR DTG ADW'!E:E)</f>
        <v>0</v>
      </c>
    </row>
    <row r="2292" spans="1:8" ht="15.75" customHeight="1">
      <c r="A2292" s="91" t="s">
        <v>5817</v>
      </c>
      <c r="B2292" s="91" t="s">
        <v>876</v>
      </c>
      <c r="C2292" s="91" t="s">
        <v>5817</v>
      </c>
      <c r="D2292" s="91" t="s">
        <v>5818</v>
      </c>
      <c r="E2292" s="92">
        <v>0</v>
      </c>
      <c r="F2292" s="91" t="s">
        <v>1185</v>
      </c>
      <c r="H2292" s="3">
        <f>E2292+SUMIF('BR DTG ADW'!C:C,C2292,'BR DTG ADW'!E:E)</f>
        <v>0</v>
      </c>
    </row>
    <row r="2293" spans="1:8" ht="15.75" customHeight="1">
      <c r="A2293" s="91" t="s">
        <v>5819</v>
      </c>
      <c r="B2293" s="91" t="s">
        <v>888</v>
      </c>
      <c r="C2293" s="91" t="s">
        <v>5819</v>
      </c>
      <c r="D2293" s="91" t="s">
        <v>5820</v>
      </c>
      <c r="E2293" s="92">
        <v>7</v>
      </c>
      <c r="F2293" s="91" t="s">
        <v>1185</v>
      </c>
      <c r="H2293" s="3">
        <f>E2293+SUMIF('BR DTG ADW'!C:C,C2293,'BR DTG ADW'!E:E)</f>
        <v>7</v>
      </c>
    </row>
    <row r="2294" spans="1:8" ht="15.75" customHeight="1">
      <c r="A2294" s="91" t="s">
        <v>5821</v>
      </c>
      <c r="B2294" s="91" t="s">
        <v>888</v>
      </c>
      <c r="C2294" s="91" t="s">
        <v>5821</v>
      </c>
      <c r="D2294" s="91" t="s">
        <v>5822</v>
      </c>
      <c r="E2294" s="92">
        <v>11</v>
      </c>
      <c r="F2294" s="91" t="s">
        <v>1185</v>
      </c>
      <c r="H2294" s="3">
        <f>E2294+SUMIF('BR DTG ADW'!C:C,C2294,'BR DTG ADW'!E:E)</f>
        <v>11</v>
      </c>
    </row>
    <row r="2295" spans="1:8" ht="15.75" customHeight="1">
      <c r="A2295" s="91" t="s">
        <v>1661</v>
      </c>
      <c r="B2295" s="91" t="s">
        <v>876</v>
      </c>
      <c r="C2295" s="91" t="s">
        <v>1661</v>
      </c>
      <c r="D2295" s="91" t="s">
        <v>1662</v>
      </c>
      <c r="E2295" s="92">
        <v>0</v>
      </c>
      <c r="F2295" s="91" t="s">
        <v>1185</v>
      </c>
      <c r="H2295" s="3">
        <f>E2295+SUMIF('BR DTG ADW'!C:C,C2295,'BR DTG ADW'!E:E)</f>
        <v>0</v>
      </c>
    </row>
    <row r="2296" spans="1:8" ht="15.75" customHeight="1">
      <c r="A2296" s="91" t="s">
        <v>5823</v>
      </c>
      <c r="B2296" s="91" t="s">
        <v>876</v>
      </c>
      <c r="C2296" s="91" t="s">
        <v>5823</v>
      </c>
      <c r="D2296" s="91" t="s">
        <v>5824</v>
      </c>
      <c r="E2296" s="92">
        <v>0</v>
      </c>
      <c r="F2296" s="91" t="s">
        <v>1185</v>
      </c>
      <c r="H2296" s="3">
        <f>E2296+SUMIF('BR DTG ADW'!C:C,C2296,'BR DTG ADW'!E:E)</f>
        <v>0</v>
      </c>
    </row>
    <row r="2297" spans="1:8" ht="15.75" customHeight="1">
      <c r="A2297" s="91" t="s">
        <v>5825</v>
      </c>
      <c r="B2297" s="91" t="s">
        <v>888</v>
      </c>
      <c r="C2297" s="91" t="s">
        <v>5825</v>
      </c>
      <c r="D2297" s="91" t="s">
        <v>5826</v>
      </c>
      <c r="E2297" s="92">
        <v>5</v>
      </c>
      <c r="F2297" s="91" t="s">
        <v>1185</v>
      </c>
      <c r="H2297" s="3">
        <f>E2297+SUMIF('BR DTG ADW'!C:C,C2297,'BR DTG ADW'!E:E)</f>
        <v>5</v>
      </c>
    </row>
    <row r="2298" spans="1:8" ht="15.75" customHeight="1">
      <c r="A2298" s="91" t="s">
        <v>5827</v>
      </c>
      <c r="B2298" s="91" t="s">
        <v>876</v>
      </c>
      <c r="C2298" s="91" t="s">
        <v>5827</v>
      </c>
      <c r="D2298" s="91" t="s">
        <v>5828</v>
      </c>
      <c r="E2298" s="92">
        <v>0</v>
      </c>
      <c r="F2298" s="91" t="s">
        <v>1185</v>
      </c>
      <c r="H2298" s="3">
        <f>E2298+SUMIF('BR DTG ADW'!C:C,C2298,'BR DTG ADW'!E:E)</f>
        <v>0</v>
      </c>
    </row>
    <row r="2299" spans="1:8" ht="15.75" customHeight="1">
      <c r="A2299" s="91" t="s">
        <v>412</v>
      </c>
      <c r="B2299" s="91" t="s">
        <v>888</v>
      </c>
      <c r="C2299" s="91" t="s">
        <v>412</v>
      </c>
      <c r="D2299" s="91" t="s">
        <v>1212</v>
      </c>
      <c r="E2299" s="92">
        <v>22</v>
      </c>
      <c r="F2299" s="91" t="s">
        <v>1185</v>
      </c>
      <c r="H2299" s="3">
        <f>E2299+SUMIF('BR DTG ADW'!C:C,C2299,'BR DTG ADW'!E:E)</f>
        <v>22</v>
      </c>
    </row>
    <row r="2300" spans="1:8" ht="15.75" customHeight="1">
      <c r="A2300" s="91" t="s">
        <v>5829</v>
      </c>
      <c r="B2300" s="91" t="s">
        <v>876</v>
      </c>
      <c r="C2300" s="91" t="s">
        <v>5829</v>
      </c>
      <c r="D2300" s="91" t="s">
        <v>4917</v>
      </c>
      <c r="E2300" s="92">
        <v>0</v>
      </c>
      <c r="F2300" s="91" t="s">
        <v>1185</v>
      </c>
      <c r="H2300" s="3">
        <f>E2300+SUMIF('BR DTG ADW'!C:C,C2300,'BR DTG ADW'!E:E)</f>
        <v>0</v>
      </c>
    </row>
    <row r="2301" spans="1:8" ht="15.75" customHeight="1">
      <c r="A2301" s="91" t="s">
        <v>5830</v>
      </c>
      <c r="B2301" s="91" t="s">
        <v>876</v>
      </c>
      <c r="C2301" s="91" t="s">
        <v>5830</v>
      </c>
      <c r="D2301" s="91" t="s">
        <v>5831</v>
      </c>
      <c r="E2301" s="92">
        <v>0</v>
      </c>
      <c r="F2301" s="91" t="s">
        <v>1185</v>
      </c>
      <c r="H2301" s="3">
        <f>E2301+SUMIF('BR DTG ADW'!C:C,C2301,'BR DTG ADW'!E:E)</f>
        <v>0</v>
      </c>
    </row>
    <row r="2302" spans="1:8" ht="15.75" customHeight="1">
      <c r="A2302" s="91" t="s">
        <v>5832</v>
      </c>
      <c r="B2302" s="91" t="s">
        <v>876</v>
      </c>
      <c r="C2302" s="91" t="s">
        <v>5832</v>
      </c>
      <c r="D2302" s="91" t="s">
        <v>5833</v>
      </c>
      <c r="E2302" s="92">
        <v>0</v>
      </c>
      <c r="F2302" s="91" t="s">
        <v>1185</v>
      </c>
      <c r="H2302" s="3">
        <f>E2302+SUMIF('BR DTG ADW'!C:C,C2302,'BR DTG ADW'!E:E)</f>
        <v>0</v>
      </c>
    </row>
    <row r="2303" spans="1:8" ht="15.75" customHeight="1">
      <c r="A2303" s="91" t="s">
        <v>1663</v>
      </c>
      <c r="B2303" s="91" t="s">
        <v>876</v>
      </c>
      <c r="C2303" s="91" t="s">
        <v>1663</v>
      </c>
      <c r="D2303" s="91" t="s">
        <v>1664</v>
      </c>
      <c r="E2303" s="92">
        <v>0</v>
      </c>
      <c r="F2303" s="91" t="s">
        <v>1185</v>
      </c>
      <c r="H2303" s="3">
        <f>E2303+SUMIF('BR DTG ADW'!C:C,C2303,'BR DTG ADW'!E:E)</f>
        <v>0</v>
      </c>
    </row>
    <row r="2304" spans="1:8" ht="15.75" customHeight="1">
      <c r="A2304" s="91" t="s">
        <v>5834</v>
      </c>
      <c r="B2304" s="91" t="s">
        <v>876</v>
      </c>
      <c r="C2304" s="91" t="s">
        <v>5834</v>
      </c>
      <c r="D2304" s="91" t="s">
        <v>5835</v>
      </c>
      <c r="E2304" s="92">
        <v>0</v>
      </c>
      <c r="F2304" s="91" t="s">
        <v>1185</v>
      </c>
      <c r="H2304" s="3">
        <f>E2304+SUMIF('BR DTG ADW'!C:C,C2304,'BR DTG ADW'!E:E)</f>
        <v>0</v>
      </c>
    </row>
    <row r="2305" spans="1:8" ht="15.75" customHeight="1">
      <c r="A2305" s="91" t="s">
        <v>5836</v>
      </c>
      <c r="B2305" s="91" t="s">
        <v>876</v>
      </c>
      <c r="C2305" s="91" t="s">
        <v>5836</v>
      </c>
      <c r="D2305" s="91" t="s">
        <v>2330</v>
      </c>
      <c r="E2305" s="92">
        <v>0</v>
      </c>
      <c r="F2305" s="91" t="s">
        <v>1185</v>
      </c>
      <c r="H2305" s="3">
        <f>E2305+SUMIF('BR DTG ADW'!C:C,C2305,'BR DTG ADW'!E:E)</f>
        <v>0</v>
      </c>
    </row>
    <row r="2306" spans="1:8" ht="15.75" customHeight="1">
      <c r="A2306" s="91" t="s">
        <v>5837</v>
      </c>
      <c r="B2306" s="91" t="s">
        <v>881</v>
      </c>
      <c r="C2306" s="91" t="s">
        <v>5837</v>
      </c>
      <c r="D2306" s="91" t="s">
        <v>5838</v>
      </c>
      <c r="E2306" s="92">
        <v>1</v>
      </c>
      <c r="F2306" s="91" t="s">
        <v>1185</v>
      </c>
      <c r="H2306" s="3">
        <f>E2306+SUMIF('BR DTG ADW'!C:C,C2306,'BR DTG ADW'!E:E)</f>
        <v>1</v>
      </c>
    </row>
    <row r="2307" spans="1:8" ht="15.75" customHeight="1">
      <c r="A2307" s="91" t="s">
        <v>5839</v>
      </c>
      <c r="B2307" s="91" t="s">
        <v>876</v>
      </c>
      <c r="C2307" s="91" t="s">
        <v>5839</v>
      </c>
      <c r="D2307" s="91" t="s">
        <v>5840</v>
      </c>
      <c r="E2307" s="92">
        <v>0</v>
      </c>
      <c r="F2307" s="91" t="s">
        <v>1185</v>
      </c>
      <c r="H2307" s="3">
        <f>E2307+SUMIF('BR DTG ADW'!C:C,C2307,'BR DTG ADW'!E:E)</f>
        <v>0</v>
      </c>
    </row>
    <row r="2308" spans="1:8" ht="15.75" customHeight="1">
      <c r="A2308" s="91" t="s">
        <v>5841</v>
      </c>
      <c r="B2308" s="91" t="s">
        <v>876</v>
      </c>
      <c r="C2308" s="91" t="s">
        <v>5841</v>
      </c>
      <c r="D2308" s="91" t="s">
        <v>2330</v>
      </c>
      <c r="E2308" s="92">
        <v>0</v>
      </c>
      <c r="F2308" s="91" t="s">
        <v>1185</v>
      </c>
      <c r="H2308" s="3">
        <f>E2308+SUMIF('BR DTG ADW'!C:C,C2308,'BR DTG ADW'!E:E)</f>
        <v>0</v>
      </c>
    </row>
    <row r="2309" spans="1:8" ht="15.75" customHeight="1">
      <c r="A2309" s="91" t="s">
        <v>2244</v>
      </c>
      <c r="B2309" s="91" t="s">
        <v>876</v>
      </c>
      <c r="C2309" s="91" t="s">
        <v>2244</v>
      </c>
      <c r="D2309" s="91" t="s">
        <v>2245</v>
      </c>
      <c r="E2309" s="92">
        <v>0</v>
      </c>
      <c r="F2309" s="91" t="s">
        <v>1185</v>
      </c>
      <c r="H2309" s="3">
        <f>E2309+SUMIF('BR DTG ADW'!C:C,C2309,'BR DTG ADW'!E:E)</f>
        <v>0</v>
      </c>
    </row>
    <row r="2310" spans="1:8" ht="15.75" customHeight="1">
      <c r="A2310" s="91" t="s">
        <v>5842</v>
      </c>
      <c r="B2310" s="91" t="s">
        <v>876</v>
      </c>
      <c r="C2310" s="91" t="s">
        <v>5842</v>
      </c>
      <c r="D2310" s="91" t="s">
        <v>2330</v>
      </c>
      <c r="E2310" s="92">
        <v>0</v>
      </c>
      <c r="F2310" s="91" t="s">
        <v>1185</v>
      </c>
      <c r="H2310" s="3">
        <f>E2310+SUMIF('BR DTG ADW'!C:C,C2310,'BR DTG ADW'!E:E)</f>
        <v>0</v>
      </c>
    </row>
    <row r="2311" spans="1:8" ht="15.75" customHeight="1">
      <c r="A2311" s="91" t="s">
        <v>5843</v>
      </c>
      <c r="B2311" s="91" t="s">
        <v>876</v>
      </c>
      <c r="C2311" s="91" t="s">
        <v>5843</v>
      </c>
      <c r="D2311" s="91" t="s">
        <v>5844</v>
      </c>
      <c r="E2311" s="92">
        <v>0</v>
      </c>
      <c r="F2311" s="91" t="s">
        <v>1185</v>
      </c>
      <c r="H2311" s="3">
        <f>E2311+SUMIF('BR DTG ADW'!C:C,C2311,'BR DTG ADW'!E:E)</f>
        <v>0</v>
      </c>
    </row>
    <row r="2312" spans="1:8" ht="15.75" customHeight="1">
      <c r="A2312" s="91" t="s">
        <v>5847</v>
      </c>
      <c r="B2312" s="91" t="s">
        <v>876</v>
      </c>
      <c r="C2312" s="91" t="s">
        <v>5847</v>
      </c>
      <c r="D2312" s="91" t="s">
        <v>5848</v>
      </c>
      <c r="E2312" s="92">
        <v>0</v>
      </c>
      <c r="F2312" s="91" t="s">
        <v>1185</v>
      </c>
      <c r="H2312" s="3">
        <f>E2312+SUMIF('BR DTG ADW'!C:C,C2312,'BR DTG ADW'!E:E)</f>
        <v>0</v>
      </c>
    </row>
    <row r="2313" spans="1:8" ht="15.75" customHeight="1">
      <c r="A2313" s="91" t="s">
        <v>5849</v>
      </c>
      <c r="B2313" s="91" t="s">
        <v>876</v>
      </c>
      <c r="C2313" s="91" t="s">
        <v>5849</v>
      </c>
      <c r="D2313" s="91" t="s">
        <v>5850</v>
      </c>
      <c r="E2313" s="92">
        <v>0</v>
      </c>
      <c r="F2313" s="91" t="s">
        <v>1185</v>
      </c>
      <c r="H2313" s="3">
        <f>E2313+SUMIF('BR DTG ADW'!C:C,C2313,'BR DTG ADW'!E:E)</f>
        <v>0</v>
      </c>
    </row>
    <row r="2314" spans="1:8" ht="15.75" customHeight="1">
      <c r="A2314" s="91" t="s">
        <v>5851</v>
      </c>
      <c r="B2314" s="91" t="s">
        <v>876</v>
      </c>
      <c r="C2314" s="91" t="s">
        <v>5851</v>
      </c>
      <c r="D2314" s="91" t="s">
        <v>2330</v>
      </c>
      <c r="E2314" s="92">
        <v>0</v>
      </c>
      <c r="F2314" s="91" t="s">
        <v>1185</v>
      </c>
      <c r="H2314" s="3">
        <f>E2314+SUMIF('BR DTG ADW'!C:C,C2314,'BR DTG ADW'!E:E)</f>
        <v>0</v>
      </c>
    </row>
    <row r="2315" spans="1:8" ht="15.75" customHeight="1">
      <c r="A2315" s="91" t="s">
        <v>5852</v>
      </c>
      <c r="B2315" s="91" t="s">
        <v>876</v>
      </c>
      <c r="C2315" s="91" t="s">
        <v>5852</v>
      </c>
      <c r="D2315" s="91" t="s">
        <v>5853</v>
      </c>
      <c r="E2315" s="92">
        <v>0</v>
      </c>
      <c r="F2315" s="91" t="s">
        <v>1185</v>
      </c>
      <c r="H2315" s="3">
        <f>E2315+SUMIF('BR DTG ADW'!C:C,C2315,'BR DTG ADW'!E:E)</f>
        <v>0</v>
      </c>
    </row>
    <row r="2316" spans="1:8" ht="15.75" customHeight="1">
      <c r="A2316" s="91" t="s">
        <v>5854</v>
      </c>
      <c r="B2316" s="91" t="s">
        <v>876</v>
      </c>
      <c r="C2316" s="91" t="s">
        <v>5854</v>
      </c>
      <c r="D2316" s="91" t="s">
        <v>5855</v>
      </c>
      <c r="E2316" s="92">
        <v>0</v>
      </c>
      <c r="F2316" s="91" t="s">
        <v>1185</v>
      </c>
      <c r="H2316" s="3">
        <f>E2316+SUMIF('BR DTG ADW'!C:C,C2316,'BR DTG ADW'!E:E)</f>
        <v>0</v>
      </c>
    </row>
    <row r="2317" spans="1:8" ht="15.75" customHeight="1">
      <c r="A2317" s="91" t="s">
        <v>5856</v>
      </c>
      <c r="B2317" s="91" t="s">
        <v>876</v>
      </c>
      <c r="C2317" s="91" t="s">
        <v>5856</v>
      </c>
      <c r="D2317" s="91" t="s">
        <v>5857</v>
      </c>
      <c r="E2317" s="92">
        <v>0</v>
      </c>
      <c r="F2317" s="91" t="s">
        <v>1185</v>
      </c>
      <c r="H2317" s="3">
        <f>E2317+SUMIF('BR DTG ADW'!C:C,C2317,'BR DTG ADW'!E:E)</f>
        <v>0</v>
      </c>
    </row>
    <row r="2318" spans="1:8" ht="15.75" customHeight="1">
      <c r="A2318" s="91" t="s">
        <v>5858</v>
      </c>
      <c r="B2318" s="91" t="s">
        <v>876</v>
      </c>
      <c r="C2318" s="91" t="s">
        <v>5858</v>
      </c>
      <c r="D2318" s="91" t="s">
        <v>2330</v>
      </c>
      <c r="E2318" s="92">
        <v>0</v>
      </c>
      <c r="F2318" s="91" t="s">
        <v>1185</v>
      </c>
      <c r="H2318" s="3">
        <f>E2318+SUMIF('BR DTG ADW'!C:C,C2318,'BR DTG ADW'!E:E)</f>
        <v>0</v>
      </c>
    </row>
    <row r="2319" spans="1:8" ht="15.75" customHeight="1">
      <c r="A2319" s="91" t="s">
        <v>5859</v>
      </c>
      <c r="B2319" s="91" t="s">
        <v>876</v>
      </c>
      <c r="C2319" s="91" t="s">
        <v>5859</v>
      </c>
      <c r="D2319" s="91" t="s">
        <v>5860</v>
      </c>
      <c r="E2319" s="92">
        <v>0</v>
      </c>
      <c r="F2319" s="91" t="s">
        <v>1185</v>
      </c>
      <c r="H2319" s="3">
        <f>E2319+SUMIF('BR DTG ADW'!C:C,C2319,'BR DTG ADW'!E:E)</f>
        <v>0</v>
      </c>
    </row>
    <row r="2320" spans="1:8" ht="15.75" customHeight="1">
      <c r="A2320" s="91" t="s">
        <v>5861</v>
      </c>
      <c r="B2320" s="91" t="s">
        <v>876</v>
      </c>
      <c r="C2320" s="91" t="s">
        <v>5861</v>
      </c>
      <c r="D2320" s="91" t="s">
        <v>5862</v>
      </c>
      <c r="E2320" s="92">
        <v>0</v>
      </c>
      <c r="F2320" s="91" t="s">
        <v>1185</v>
      </c>
      <c r="H2320" s="3">
        <f>E2320+SUMIF('BR DTG ADW'!C:C,C2320,'BR DTG ADW'!E:E)</f>
        <v>0</v>
      </c>
    </row>
    <row r="2321" spans="1:8" ht="15.75" customHeight="1">
      <c r="A2321" s="91" t="s">
        <v>5863</v>
      </c>
      <c r="B2321" s="91" t="s">
        <v>876</v>
      </c>
      <c r="C2321" s="91" t="s">
        <v>5863</v>
      </c>
      <c r="D2321" s="91" t="s">
        <v>5864</v>
      </c>
      <c r="E2321" s="92">
        <v>0</v>
      </c>
      <c r="F2321" s="91" t="s">
        <v>1185</v>
      </c>
      <c r="H2321" s="3">
        <f>E2321+SUMIF('BR DTG ADW'!C:C,C2321,'BR DTG ADW'!E:E)</f>
        <v>0</v>
      </c>
    </row>
    <row r="2322" spans="1:8" ht="15.75" customHeight="1">
      <c r="A2322" s="91" t="s">
        <v>5865</v>
      </c>
      <c r="B2322" s="91" t="s">
        <v>876</v>
      </c>
      <c r="C2322" s="91" t="s">
        <v>5865</v>
      </c>
      <c r="D2322" s="91" t="s">
        <v>1665</v>
      </c>
      <c r="E2322" s="92">
        <v>0</v>
      </c>
      <c r="F2322" s="91" t="s">
        <v>1185</v>
      </c>
      <c r="H2322" s="3">
        <f>E2322+SUMIF('BR DTG ADW'!C:C,C2322,'BR DTG ADW'!E:E)</f>
        <v>0</v>
      </c>
    </row>
    <row r="2323" spans="1:8" ht="15.75" customHeight="1">
      <c r="A2323" s="91" t="s">
        <v>5866</v>
      </c>
      <c r="B2323" s="91" t="s">
        <v>922</v>
      </c>
      <c r="C2323" s="91" t="s">
        <v>5866</v>
      </c>
      <c r="D2323" s="91" t="s">
        <v>5867</v>
      </c>
      <c r="E2323" s="92">
        <v>1</v>
      </c>
      <c r="F2323" s="91" t="s">
        <v>1185</v>
      </c>
      <c r="H2323" s="3">
        <f>E2323+SUMIF('BR DTG ADW'!C:C,C2323,'BR DTG ADW'!E:E)</f>
        <v>1</v>
      </c>
    </row>
    <row r="2324" spans="1:8" ht="15.75" customHeight="1">
      <c r="A2324" s="91" t="s">
        <v>5868</v>
      </c>
      <c r="B2324" s="91" t="s">
        <v>922</v>
      </c>
      <c r="C2324" s="91" t="s">
        <v>5868</v>
      </c>
      <c r="D2324" s="91" t="s">
        <v>5869</v>
      </c>
      <c r="E2324" s="92">
        <v>3</v>
      </c>
      <c r="F2324" s="91" t="s">
        <v>1185</v>
      </c>
      <c r="H2324" s="3">
        <f>E2324+SUMIF('BR DTG ADW'!C:C,C2324,'BR DTG ADW'!E:E)</f>
        <v>3</v>
      </c>
    </row>
    <row r="2325" spans="1:8" ht="15.75" customHeight="1">
      <c r="A2325" s="91" t="s">
        <v>5870</v>
      </c>
      <c r="B2325" s="91" t="s">
        <v>876</v>
      </c>
      <c r="C2325" s="91" t="s">
        <v>5870</v>
      </c>
      <c r="D2325" s="91" t="s">
        <v>5871</v>
      </c>
      <c r="E2325" s="92">
        <v>0</v>
      </c>
      <c r="F2325" s="91" t="s">
        <v>1185</v>
      </c>
      <c r="H2325" s="3">
        <f>E2325+SUMIF('BR DTG ADW'!C:C,C2325,'BR DTG ADW'!E:E)</f>
        <v>0</v>
      </c>
    </row>
    <row r="2326" spans="1:8" ht="15.75" customHeight="1">
      <c r="A2326" s="91" t="s">
        <v>5872</v>
      </c>
      <c r="B2326" s="91" t="s">
        <v>876</v>
      </c>
      <c r="C2326" s="91" t="s">
        <v>5872</v>
      </c>
      <c r="D2326" s="91" t="s">
        <v>5873</v>
      </c>
      <c r="E2326" s="92">
        <v>0</v>
      </c>
      <c r="F2326" s="91" t="s">
        <v>1185</v>
      </c>
      <c r="H2326" s="3">
        <f>E2326+SUMIF('BR DTG ADW'!C:C,C2326,'BR DTG ADW'!E:E)</f>
        <v>0</v>
      </c>
    </row>
    <row r="2327" spans="1:8" ht="15.75" customHeight="1">
      <c r="A2327" s="91" t="s">
        <v>5874</v>
      </c>
      <c r="B2327" s="91" t="s">
        <v>876</v>
      </c>
      <c r="C2327" s="91" t="s">
        <v>5874</v>
      </c>
      <c r="D2327" s="91" t="s">
        <v>5875</v>
      </c>
      <c r="E2327" s="92">
        <v>0</v>
      </c>
      <c r="F2327" s="91" t="s">
        <v>1185</v>
      </c>
      <c r="H2327" s="3">
        <f>E2327+SUMIF('BR DTG ADW'!C:C,C2327,'BR DTG ADW'!E:E)</f>
        <v>0</v>
      </c>
    </row>
    <row r="2328" spans="1:8" ht="15.75" customHeight="1">
      <c r="A2328" s="91" t="s">
        <v>5876</v>
      </c>
      <c r="B2328" s="91" t="s">
        <v>876</v>
      </c>
      <c r="C2328" s="91" t="s">
        <v>5876</v>
      </c>
      <c r="D2328" s="91" t="s">
        <v>5877</v>
      </c>
      <c r="E2328" s="92">
        <v>0</v>
      </c>
      <c r="F2328" s="91" t="s">
        <v>1185</v>
      </c>
      <c r="H2328" s="3">
        <f>E2328+SUMIF('BR DTG ADW'!C:C,C2328,'BR DTG ADW'!E:E)</f>
        <v>0</v>
      </c>
    </row>
    <row r="2329" spans="1:8" ht="15.75" customHeight="1">
      <c r="A2329" s="91" t="s">
        <v>413</v>
      </c>
      <c r="B2329" s="91" t="s">
        <v>877</v>
      </c>
      <c r="C2329" s="91" t="s">
        <v>413</v>
      </c>
      <c r="D2329" s="91" t="s">
        <v>1213</v>
      </c>
      <c r="E2329" s="92">
        <v>1</v>
      </c>
      <c r="F2329" s="91" t="s">
        <v>1185</v>
      </c>
      <c r="H2329" s="3">
        <f>E2329+SUMIF('BR DTG ADW'!C:C,C2329,'BR DTG ADW'!E:E)</f>
        <v>1</v>
      </c>
    </row>
    <row r="2330" spans="1:8" ht="15.75" customHeight="1">
      <c r="A2330" s="91" t="s">
        <v>2052</v>
      </c>
      <c r="B2330" s="91" t="s">
        <v>877</v>
      </c>
      <c r="C2330" s="91" t="s">
        <v>2052</v>
      </c>
      <c r="D2330" s="91" t="s">
        <v>2053</v>
      </c>
      <c r="E2330" s="92">
        <v>0</v>
      </c>
      <c r="F2330" s="91" t="s">
        <v>1185</v>
      </c>
      <c r="H2330" s="3">
        <f>E2330+SUMIF('BR DTG ADW'!C:C,C2330,'BR DTG ADW'!E:E)</f>
        <v>0</v>
      </c>
    </row>
    <row r="2331" spans="1:8" ht="15.75" customHeight="1">
      <c r="A2331" s="91" t="s">
        <v>414</v>
      </c>
      <c r="B2331" s="91" t="s">
        <v>877</v>
      </c>
      <c r="C2331" s="91" t="s">
        <v>414</v>
      </c>
      <c r="D2331" s="91" t="s">
        <v>1214</v>
      </c>
      <c r="E2331" s="92">
        <v>2</v>
      </c>
      <c r="F2331" s="91" t="s">
        <v>1185</v>
      </c>
      <c r="H2331" s="3">
        <f>E2331+SUMIF('BR DTG ADW'!C:C,C2331,'BR DTG ADW'!E:E)</f>
        <v>2</v>
      </c>
    </row>
    <row r="2332" spans="1:8" ht="15.75" customHeight="1">
      <c r="A2332" s="91" t="s">
        <v>1877</v>
      </c>
      <c r="B2332" s="91" t="s">
        <v>876</v>
      </c>
      <c r="C2332" s="91" t="s">
        <v>1877</v>
      </c>
      <c r="D2332" s="91" t="s">
        <v>1878</v>
      </c>
      <c r="E2332" s="92">
        <v>0</v>
      </c>
      <c r="F2332" s="91" t="s">
        <v>1185</v>
      </c>
      <c r="H2332" s="3">
        <f>E2332+SUMIF('BR DTG ADW'!C:C,C2332,'BR DTG ADW'!E:E)</f>
        <v>0</v>
      </c>
    </row>
    <row r="2333" spans="1:8" ht="15.75" customHeight="1">
      <c r="A2333" s="91" t="s">
        <v>5879</v>
      </c>
      <c r="B2333" s="91" t="s">
        <v>876</v>
      </c>
      <c r="C2333" s="91" t="s">
        <v>5879</v>
      </c>
      <c r="D2333" s="91" t="s">
        <v>5880</v>
      </c>
      <c r="E2333" s="92">
        <v>0</v>
      </c>
      <c r="F2333" s="91" t="s">
        <v>1185</v>
      </c>
      <c r="H2333" s="3">
        <f>E2333+SUMIF('BR DTG ADW'!C:C,C2333,'BR DTG ADW'!E:E)</f>
        <v>0</v>
      </c>
    </row>
    <row r="2334" spans="1:8" ht="15.75" customHeight="1">
      <c r="A2334" s="91" t="s">
        <v>5881</v>
      </c>
      <c r="B2334" s="91" t="s">
        <v>876</v>
      </c>
      <c r="C2334" s="91" t="s">
        <v>5881</v>
      </c>
      <c r="D2334" s="91" t="s">
        <v>2330</v>
      </c>
      <c r="E2334" s="92">
        <v>0</v>
      </c>
      <c r="F2334" s="91" t="s">
        <v>1185</v>
      </c>
      <c r="H2334" s="3">
        <f>E2334+SUMIF('BR DTG ADW'!C:C,C2334,'BR DTG ADW'!E:E)</f>
        <v>0</v>
      </c>
    </row>
    <row r="2335" spans="1:8" ht="15.75" customHeight="1">
      <c r="A2335" s="91" t="s">
        <v>5882</v>
      </c>
      <c r="B2335" s="91" t="s">
        <v>876</v>
      </c>
      <c r="C2335" s="91" t="s">
        <v>5882</v>
      </c>
      <c r="D2335" s="91" t="s">
        <v>2330</v>
      </c>
      <c r="E2335" s="92">
        <v>0</v>
      </c>
      <c r="F2335" s="91" t="s">
        <v>1185</v>
      </c>
      <c r="H2335" s="3">
        <f>E2335+SUMIF('BR DTG ADW'!C:C,C2335,'BR DTG ADW'!E:E)</f>
        <v>0</v>
      </c>
    </row>
    <row r="2336" spans="1:8" ht="15.75" customHeight="1">
      <c r="A2336" s="91" t="s">
        <v>5883</v>
      </c>
      <c r="B2336" s="91" t="s">
        <v>876</v>
      </c>
      <c r="C2336" s="91" t="s">
        <v>5883</v>
      </c>
      <c r="D2336" s="91" t="s">
        <v>2330</v>
      </c>
      <c r="E2336" s="92">
        <v>0</v>
      </c>
      <c r="F2336" s="91" t="s">
        <v>1185</v>
      </c>
      <c r="H2336" s="3">
        <f>E2336+SUMIF('BR DTG ADW'!C:C,C2336,'BR DTG ADW'!E:E)</f>
        <v>0</v>
      </c>
    </row>
    <row r="2337" spans="1:8" ht="15.75" customHeight="1">
      <c r="A2337" s="91" t="s">
        <v>5884</v>
      </c>
      <c r="B2337" s="91" t="s">
        <v>876</v>
      </c>
      <c r="C2337" s="91" t="s">
        <v>5884</v>
      </c>
      <c r="D2337" s="91" t="s">
        <v>2330</v>
      </c>
      <c r="E2337" s="92">
        <v>0</v>
      </c>
      <c r="F2337" s="91" t="s">
        <v>1185</v>
      </c>
      <c r="H2337" s="3">
        <f>E2337+SUMIF('BR DTG ADW'!C:C,C2337,'BR DTG ADW'!E:E)</f>
        <v>0</v>
      </c>
    </row>
    <row r="2338" spans="1:8" ht="15.75" customHeight="1">
      <c r="A2338" s="91" t="s">
        <v>5885</v>
      </c>
      <c r="B2338" s="91" t="s">
        <v>876</v>
      </c>
      <c r="C2338" s="91" t="s">
        <v>5885</v>
      </c>
      <c r="D2338" s="91" t="s">
        <v>2330</v>
      </c>
      <c r="E2338" s="92">
        <v>0</v>
      </c>
      <c r="F2338" s="91" t="s">
        <v>1185</v>
      </c>
      <c r="H2338" s="3">
        <f>E2338+SUMIF('BR DTG ADW'!C:C,C2338,'BR DTG ADW'!E:E)</f>
        <v>0</v>
      </c>
    </row>
    <row r="2339" spans="1:8" ht="15.75" customHeight="1">
      <c r="A2339" s="91" t="s">
        <v>5886</v>
      </c>
      <c r="B2339" s="91" t="s">
        <v>876</v>
      </c>
      <c r="C2339" s="91" t="s">
        <v>5886</v>
      </c>
      <c r="D2339" s="91" t="s">
        <v>2330</v>
      </c>
      <c r="E2339" s="92">
        <v>0</v>
      </c>
      <c r="F2339" s="91" t="s">
        <v>1185</v>
      </c>
      <c r="H2339" s="3">
        <f>E2339+SUMIF('BR DTG ADW'!C:C,C2339,'BR DTG ADW'!E:E)</f>
        <v>0</v>
      </c>
    </row>
    <row r="2340" spans="1:8" ht="15.75" customHeight="1">
      <c r="A2340" s="91" t="s">
        <v>5887</v>
      </c>
      <c r="B2340" s="91" t="s">
        <v>876</v>
      </c>
      <c r="C2340" s="91" t="s">
        <v>5887</v>
      </c>
      <c r="D2340" s="91" t="s">
        <v>2330</v>
      </c>
      <c r="E2340" s="92">
        <v>0</v>
      </c>
      <c r="F2340" s="91" t="s">
        <v>1185</v>
      </c>
      <c r="H2340" s="3">
        <f>E2340+SUMIF('BR DTG ADW'!C:C,C2340,'BR DTG ADW'!E:E)</f>
        <v>0</v>
      </c>
    </row>
    <row r="2341" spans="1:8" ht="15.75" customHeight="1">
      <c r="A2341" s="91" t="s">
        <v>5888</v>
      </c>
      <c r="B2341" s="91" t="s">
        <v>876</v>
      </c>
      <c r="C2341" s="91" t="s">
        <v>5888</v>
      </c>
      <c r="D2341" s="91" t="s">
        <v>2330</v>
      </c>
      <c r="E2341" s="92">
        <v>0</v>
      </c>
      <c r="F2341" s="91" t="s">
        <v>1185</v>
      </c>
      <c r="H2341" s="3">
        <f>E2341+SUMIF('BR DTG ADW'!C:C,C2341,'BR DTG ADW'!E:E)</f>
        <v>0</v>
      </c>
    </row>
    <row r="2342" spans="1:8" ht="15.75" customHeight="1">
      <c r="A2342" s="91" t="s">
        <v>5889</v>
      </c>
      <c r="B2342" s="91" t="s">
        <v>876</v>
      </c>
      <c r="C2342" s="91" t="s">
        <v>5889</v>
      </c>
      <c r="D2342" s="91" t="s">
        <v>2330</v>
      </c>
      <c r="E2342" s="92">
        <v>0</v>
      </c>
      <c r="F2342" s="91" t="s">
        <v>1185</v>
      </c>
      <c r="H2342" s="3">
        <f>E2342+SUMIF('BR DTG ADW'!C:C,C2342,'BR DTG ADW'!E:E)</f>
        <v>0</v>
      </c>
    </row>
    <row r="2343" spans="1:8" ht="15.75" customHeight="1">
      <c r="A2343" s="91" t="s">
        <v>5890</v>
      </c>
      <c r="B2343" s="91" t="s">
        <v>876</v>
      </c>
      <c r="C2343" s="91" t="s">
        <v>5890</v>
      </c>
      <c r="D2343" s="91" t="s">
        <v>5891</v>
      </c>
      <c r="E2343" s="92">
        <v>0</v>
      </c>
      <c r="F2343" s="91" t="s">
        <v>1185</v>
      </c>
      <c r="H2343" s="3">
        <f>E2343+SUMIF('BR DTG ADW'!C:C,C2343,'BR DTG ADW'!E:E)</f>
        <v>0</v>
      </c>
    </row>
    <row r="2344" spans="1:8" ht="15.75" customHeight="1">
      <c r="A2344" s="91" t="s">
        <v>5892</v>
      </c>
      <c r="B2344" s="91" t="s">
        <v>876</v>
      </c>
      <c r="C2344" s="91" t="s">
        <v>5892</v>
      </c>
      <c r="D2344" s="91" t="s">
        <v>2330</v>
      </c>
      <c r="E2344" s="92">
        <v>0</v>
      </c>
      <c r="F2344" s="91" t="s">
        <v>1185</v>
      </c>
      <c r="H2344" s="3">
        <f>E2344+SUMIF('BR DTG ADW'!C:C,C2344,'BR DTG ADW'!E:E)</f>
        <v>0</v>
      </c>
    </row>
    <row r="2345" spans="1:8" ht="15.75" customHeight="1">
      <c r="A2345" s="91" t="s">
        <v>5893</v>
      </c>
      <c r="B2345" s="91" t="s">
        <v>876</v>
      </c>
      <c r="C2345" s="91" t="s">
        <v>5893</v>
      </c>
      <c r="D2345" s="91" t="s">
        <v>2330</v>
      </c>
      <c r="E2345" s="92">
        <v>0</v>
      </c>
      <c r="F2345" s="91" t="s">
        <v>1185</v>
      </c>
      <c r="H2345" s="3">
        <f>E2345+SUMIF('BR DTG ADW'!C:C,C2345,'BR DTG ADW'!E:E)</f>
        <v>0</v>
      </c>
    </row>
    <row r="2346" spans="1:8" ht="15.75" customHeight="1">
      <c r="A2346" s="91" t="s">
        <v>5894</v>
      </c>
      <c r="B2346" s="91" t="s">
        <v>876</v>
      </c>
      <c r="C2346" s="91" t="s">
        <v>5894</v>
      </c>
      <c r="D2346" s="91" t="s">
        <v>2330</v>
      </c>
      <c r="E2346" s="92">
        <v>0</v>
      </c>
      <c r="F2346" s="91" t="s">
        <v>1185</v>
      </c>
      <c r="H2346" s="3">
        <f>E2346+SUMIF('BR DTG ADW'!C:C,C2346,'BR DTG ADW'!E:E)</f>
        <v>0</v>
      </c>
    </row>
    <row r="2347" spans="1:8" ht="15.75" customHeight="1">
      <c r="A2347" s="91" t="s">
        <v>5895</v>
      </c>
      <c r="B2347" s="91" t="s">
        <v>876</v>
      </c>
      <c r="C2347" s="91" t="s">
        <v>5895</v>
      </c>
      <c r="D2347" s="91" t="s">
        <v>5891</v>
      </c>
      <c r="E2347" s="92">
        <v>0</v>
      </c>
      <c r="F2347" s="91" t="s">
        <v>1185</v>
      </c>
      <c r="H2347" s="3">
        <f>E2347+SUMIF('BR DTG ADW'!C:C,C2347,'BR DTG ADW'!E:E)</f>
        <v>0</v>
      </c>
    </row>
    <row r="2348" spans="1:8" ht="15.75" customHeight="1">
      <c r="A2348" s="91" t="s">
        <v>5896</v>
      </c>
      <c r="B2348" s="91" t="s">
        <v>876</v>
      </c>
      <c r="C2348" s="91" t="s">
        <v>5896</v>
      </c>
      <c r="D2348" s="91" t="s">
        <v>5880</v>
      </c>
      <c r="E2348" s="92">
        <v>0</v>
      </c>
      <c r="F2348" s="91" t="s">
        <v>1185</v>
      </c>
      <c r="H2348" s="3">
        <f>E2348+SUMIF('BR DTG ADW'!C:C,C2348,'BR DTG ADW'!E:E)</f>
        <v>0</v>
      </c>
    </row>
    <row r="2349" spans="1:8" ht="15.75" customHeight="1">
      <c r="A2349" s="91" t="s">
        <v>5897</v>
      </c>
      <c r="B2349" s="91" t="s">
        <v>876</v>
      </c>
      <c r="C2349" s="91" t="s">
        <v>5897</v>
      </c>
      <c r="D2349" s="91" t="s">
        <v>2330</v>
      </c>
      <c r="E2349" s="92">
        <v>0</v>
      </c>
      <c r="F2349" s="91" t="s">
        <v>1185</v>
      </c>
      <c r="H2349" s="3">
        <f>E2349+SUMIF('BR DTG ADW'!C:C,C2349,'BR DTG ADW'!E:E)</f>
        <v>0</v>
      </c>
    </row>
    <row r="2350" spans="1:8" ht="15.75" customHeight="1">
      <c r="A2350" s="91" t="s">
        <v>5898</v>
      </c>
      <c r="B2350" s="91" t="s">
        <v>876</v>
      </c>
      <c r="C2350" s="91" t="s">
        <v>5898</v>
      </c>
      <c r="D2350" s="91" t="s">
        <v>5899</v>
      </c>
      <c r="E2350" s="92">
        <v>0</v>
      </c>
      <c r="F2350" s="91" t="s">
        <v>1185</v>
      </c>
      <c r="H2350" s="3">
        <f>E2350+SUMIF('BR DTG ADW'!C:C,C2350,'BR DTG ADW'!E:E)</f>
        <v>0</v>
      </c>
    </row>
    <row r="2351" spans="1:8" ht="15.75" customHeight="1">
      <c r="A2351" s="91" t="s">
        <v>415</v>
      </c>
      <c r="B2351" s="91" t="s">
        <v>876</v>
      </c>
      <c r="C2351" s="91" t="s">
        <v>415</v>
      </c>
      <c r="D2351" s="91" t="s">
        <v>1463</v>
      </c>
      <c r="E2351" s="92">
        <v>1</v>
      </c>
      <c r="F2351" s="91" t="s">
        <v>1185</v>
      </c>
      <c r="H2351" s="3">
        <f>E2351+SUMIF('BR DTG ADW'!C:C,C2351,'BR DTG ADW'!E:E)</f>
        <v>1</v>
      </c>
    </row>
    <row r="2352" spans="1:8" ht="15.75" customHeight="1">
      <c r="A2352" s="91" t="s">
        <v>5900</v>
      </c>
      <c r="B2352" s="91" t="s">
        <v>876</v>
      </c>
      <c r="C2352" s="91" t="s">
        <v>5900</v>
      </c>
      <c r="D2352" s="91" t="s">
        <v>2330</v>
      </c>
      <c r="E2352" s="92">
        <v>0</v>
      </c>
      <c r="F2352" s="91" t="s">
        <v>1185</v>
      </c>
      <c r="H2352" s="3">
        <f>E2352+SUMIF('BR DTG ADW'!C:C,C2352,'BR DTG ADW'!E:E)</f>
        <v>0</v>
      </c>
    </row>
    <row r="2353" spans="1:8" ht="15.75" customHeight="1">
      <c r="A2353" s="91" t="s">
        <v>5901</v>
      </c>
      <c r="B2353" s="91" t="s">
        <v>876</v>
      </c>
      <c r="C2353" s="91" t="s">
        <v>5901</v>
      </c>
      <c r="D2353" s="91" t="s">
        <v>2330</v>
      </c>
      <c r="E2353" s="92">
        <v>0</v>
      </c>
      <c r="F2353" s="91" t="s">
        <v>1185</v>
      </c>
      <c r="H2353" s="3">
        <f>E2353+SUMIF('BR DTG ADW'!C:C,C2353,'BR DTG ADW'!E:E)</f>
        <v>0</v>
      </c>
    </row>
    <row r="2354" spans="1:8" ht="15.75" customHeight="1">
      <c r="A2354" s="91" t="s">
        <v>5902</v>
      </c>
      <c r="B2354" s="91" t="s">
        <v>876</v>
      </c>
      <c r="C2354" s="91" t="s">
        <v>5902</v>
      </c>
      <c r="D2354" s="91" t="s">
        <v>2330</v>
      </c>
      <c r="E2354" s="92">
        <v>0</v>
      </c>
      <c r="F2354" s="91" t="s">
        <v>1185</v>
      </c>
      <c r="H2354" s="3">
        <f>E2354+SUMIF('BR DTG ADW'!C:C,C2354,'BR DTG ADW'!E:E)</f>
        <v>0</v>
      </c>
    </row>
    <row r="2355" spans="1:8" ht="15.75" customHeight="1">
      <c r="A2355" s="91" t="s">
        <v>5903</v>
      </c>
      <c r="B2355" s="91" t="s">
        <v>876</v>
      </c>
      <c r="C2355" s="91" t="s">
        <v>5903</v>
      </c>
      <c r="D2355" s="91" t="s">
        <v>2330</v>
      </c>
      <c r="E2355" s="92">
        <v>0</v>
      </c>
      <c r="F2355" s="91" t="s">
        <v>1185</v>
      </c>
      <c r="H2355" s="3">
        <f>E2355+SUMIF('BR DTG ADW'!C:C,C2355,'BR DTG ADW'!E:E)</f>
        <v>0</v>
      </c>
    </row>
    <row r="2356" spans="1:8" ht="15.75" customHeight="1">
      <c r="A2356" s="91" t="s">
        <v>5904</v>
      </c>
      <c r="B2356" s="91" t="s">
        <v>884</v>
      </c>
      <c r="C2356" s="91" t="s">
        <v>5904</v>
      </c>
      <c r="D2356" s="91" t="s">
        <v>9663</v>
      </c>
      <c r="E2356" s="92">
        <v>1</v>
      </c>
      <c r="F2356" s="91" t="s">
        <v>1185</v>
      </c>
      <c r="H2356" s="3">
        <f>E2356+SUMIF('BR DTG ADW'!C:C,C2356,'BR DTG ADW'!E:E)</f>
        <v>1</v>
      </c>
    </row>
    <row r="2357" spans="1:8" ht="15.75" customHeight="1">
      <c r="A2357" s="91" t="s">
        <v>5906</v>
      </c>
      <c r="B2357" s="91" t="s">
        <v>876</v>
      </c>
      <c r="C2357" s="91" t="s">
        <v>5906</v>
      </c>
      <c r="D2357" s="91" t="s">
        <v>9664</v>
      </c>
      <c r="E2357" s="92">
        <v>0</v>
      </c>
      <c r="F2357" s="91" t="s">
        <v>1185</v>
      </c>
      <c r="H2357" s="3">
        <f>E2357+SUMIF('BR DTG ADW'!C:C,C2357,'BR DTG ADW'!E:E)</f>
        <v>0</v>
      </c>
    </row>
    <row r="2358" spans="1:8" ht="15.75" customHeight="1">
      <c r="A2358" s="91" t="s">
        <v>5908</v>
      </c>
      <c r="B2358" s="91" t="s">
        <v>876</v>
      </c>
      <c r="C2358" s="91" t="s">
        <v>5908</v>
      </c>
      <c r="D2358" s="91" t="s">
        <v>2330</v>
      </c>
      <c r="E2358" s="92">
        <v>0</v>
      </c>
      <c r="F2358" s="91" t="s">
        <v>1185</v>
      </c>
      <c r="H2358" s="3">
        <f>E2358+SUMIF('BR DTG ADW'!C:C,C2358,'BR DTG ADW'!E:E)</f>
        <v>0</v>
      </c>
    </row>
    <row r="2359" spans="1:8" ht="15.75" customHeight="1">
      <c r="A2359" s="91" t="s">
        <v>5909</v>
      </c>
      <c r="B2359" s="91" t="s">
        <v>876</v>
      </c>
      <c r="C2359" s="91" t="s">
        <v>5909</v>
      </c>
      <c r="D2359" s="91" t="s">
        <v>2330</v>
      </c>
      <c r="E2359" s="92">
        <v>0</v>
      </c>
      <c r="F2359" s="91" t="s">
        <v>1185</v>
      </c>
      <c r="H2359" s="3">
        <f>E2359+SUMIF('BR DTG ADW'!C:C,C2359,'BR DTG ADW'!E:E)</f>
        <v>0</v>
      </c>
    </row>
    <row r="2360" spans="1:8" ht="15.75" customHeight="1">
      <c r="A2360" s="91" t="s">
        <v>5910</v>
      </c>
      <c r="B2360" s="91" t="s">
        <v>876</v>
      </c>
      <c r="C2360" s="91" t="s">
        <v>5910</v>
      </c>
      <c r="D2360" s="91" t="s">
        <v>5911</v>
      </c>
      <c r="E2360" s="92">
        <v>0</v>
      </c>
      <c r="F2360" s="91" t="s">
        <v>1185</v>
      </c>
      <c r="H2360" s="3">
        <f>E2360+SUMIF('BR DTG ADW'!C:C,C2360,'BR DTG ADW'!E:E)</f>
        <v>0</v>
      </c>
    </row>
    <row r="2361" spans="1:8" ht="15.75" customHeight="1">
      <c r="A2361" s="91" t="s">
        <v>5912</v>
      </c>
      <c r="B2361" s="91" t="s">
        <v>877</v>
      </c>
      <c r="C2361" s="91" t="s">
        <v>5912</v>
      </c>
      <c r="D2361" s="91" t="s">
        <v>5913</v>
      </c>
      <c r="E2361" s="92">
        <v>1</v>
      </c>
      <c r="F2361" s="91" t="s">
        <v>1185</v>
      </c>
      <c r="H2361" s="3">
        <f>E2361+SUMIF('BR DTG ADW'!C:C,C2361,'BR DTG ADW'!E:E)</f>
        <v>1</v>
      </c>
    </row>
    <row r="2362" spans="1:8" ht="15.75" customHeight="1">
      <c r="A2362" s="91" t="s">
        <v>5914</v>
      </c>
      <c r="B2362" s="91" t="s">
        <v>876</v>
      </c>
      <c r="C2362" s="91" t="s">
        <v>5914</v>
      </c>
      <c r="D2362" s="91" t="s">
        <v>5915</v>
      </c>
      <c r="E2362" s="92">
        <v>0</v>
      </c>
      <c r="F2362" s="91" t="s">
        <v>1185</v>
      </c>
      <c r="H2362" s="3">
        <f>E2362+SUMIF('BR DTG ADW'!C:C,C2362,'BR DTG ADW'!E:E)</f>
        <v>0</v>
      </c>
    </row>
    <row r="2363" spans="1:8" ht="15.75" customHeight="1">
      <c r="A2363" s="91" t="s">
        <v>5916</v>
      </c>
      <c r="B2363" s="91" t="s">
        <v>877</v>
      </c>
      <c r="C2363" s="91" t="s">
        <v>5916</v>
      </c>
      <c r="D2363" s="91" t="s">
        <v>5917</v>
      </c>
      <c r="E2363" s="92">
        <v>5</v>
      </c>
      <c r="F2363" s="91" t="s">
        <v>1185</v>
      </c>
      <c r="H2363" s="3">
        <f>E2363+SUMIF('BR DTG ADW'!C:C,C2363,'BR DTG ADW'!E:E)</f>
        <v>5</v>
      </c>
    </row>
    <row r="2364" spans="1:8" ht="15.75" customHeight="1">
      <c r="A2364" s="91" t="s">
        <v>5918</v>
      </c>
      <c r="B2364" s="91" t="s">
        <v>876</v>
      </c>
      <c r="C2364" s="91" t="s">
        <v>5918</v>
      </c>
      <c r="D2364" s="91" t="s">
        <v>9665</v>
      </c>
      <c r="E2364" s="92">
        <v>0</v>
      </c>
      <c r="F2364" s="91" t="s">
        <v>1185</v>
      </c>
      <c r="H2364" s="3">
        <f>E2364+SUMIF('BR DTG ADW'!C:C,C2364,'BR DTG ADW'!E:E)</f>
        <v>0</v>
      </c>
    </row>
    <row r="2365" spans="1:8" ht="15.75" customHeight="1">
      <c r="A2365" s="91" t="s">
        <v>5920</v>
      </c>
      <c r="B2365" s="91" t="s">
        <v>876</v>
      </c>
      <c r="C2365" s="91" t="s">
        <v>5920</v>
      </c>
      <c r="D2365" s="91" t="s">
        <v>5921</v>
      </c>
      <c r="E2365" s="92">
        <v>0</v>
      </c>
      <c r="F2365" s="91" t="s">
        <v>1185</v>
      </c>
      <c r="H2365" s="3">
        <f>E2365+SUMIF('BR DTG ADW'!C:C,C2365,'BR DTG ADW'!E:E)</f>
        <v>0</v>
      </c>
    </row>
    <row r="2366" spans="1:8" ht="15.75" customHeight="1">
      <c r="A2366" s="91" t="s">
        <v>5922</v>
      </c>
      <c r="B2366" s="91" t="s">
        <v>876</v>
      </c>
      <c r="C2366" s="91" t="s">
        <v>5922</v>
      </c>
      <c r="D2366" s="91" t="s">
        <v>5923</v>
      </c>
      <c r="E2366" s="92">
        <v>0</v>
      </c>
      <c r="F2366" s="91" t="s">
        <v>1185</v>
      </c>
      <c r="H2366" s="3">
        <f>E2366+SUMIF('BR DTG ADW'!C:C,C2366,'BR DTG ADW'!E:E)</f>
        <v>0</v>
      </c>
    </row>
    <row r="2367" spans="1:8" ht="15.75" customHeight="1">
      <c r="A2367" s="91" t="s">
        <v>5924</v>
      </c>
      <c r="B2367" s="91" t="s">
        <v>876</v>
      </c>
      <c r="C2367" s="91" t="s">
        <v>5924</v>
      </c>
      <c r="D2367" s="91" t="s">
        <v>5925</v>
      </c>
      <c r="E2367" s="92">
        <v>0</v>
      </c>
      <c r="F2367" s="91" t="s">
        <v>1185</v>
      </c>
      <c r="H2367" s="3">
        <f>E2367+SUMIF('BR DTG ADW'!C:C,C2367,'BR DTG ADW'!E:E)</f>
        <v>0</v>
      </c>
    </row>
    <row r="2368" spans="1:8" ht="15.75" customHeight="1">
      <c r="A2368" s="91" t="s">
        <v>5926</v>
      </c>
      <c r="B2368" s="91" t="s">
        <v>876</v>
      </c>
      <c r="C2368" s="91" t="s">
        <v>5926</v>
      </c>
      <c r="D2368" s="91" t="s">
        <v>5927</v>
      </c>
      <c r="E2368" s="92">
        <v>0</v>
      </c>
      <c r="F2368" s="91" t="s">
        <v>1185</v>
      </c>
      <c r="H2368" s="3">
        <f>E2368+SUMIF('BR DTG ADW'!C:C,C2368,'BR DTG ADW'!E:E)</f>
        <v>0</v>
      </c>
    </row>
    <row r="2369" spans="1:8" ht="15.75" customHeight="1">
      <c r="A2369" s="91" t="s">
        <v>5928</v>
      </c>
      <c r="B2369" s="91" t="s">
        <v>876</v>
      </c>
      <c r="C2369" s="91" t="s">
        <v>5928</v>
      </c>
      <c r="D2369" s="91" t="s">
        <v>5929</v>
      </c>
      <c r="E2369" s="92">
        <v>0</v>
      </c>
      <c r="F2369" s="91" t="s">
        <v>1185</v>
      </c>
      <c r="H2369" s="3">
        <f>E2369+SUMIF('BR DTG ADW'!C:C,C2369,'BR DTG ADW'!E:E)</f>
        <v>0</v>
      </c>
    </row>
    <row r="2370" spans="1:8" ht="15.75" customHeight="1">
      <c r="A2370" s="91" t="s">
        <v>5930</v>
      </c>
      <c r="B2370" s="91" t="s">
        <v>876</v>
      </c>
      <c r="C2370" s="91" t="s">
        <v>5930</v>
      </c>
      <c r="D2370" s="91" t="s">
        <v>5931</v>
      </c>
      <c r="E2370" s="92">
        <v>0</v>
      </c>
      <c r="F2370" s="91" t="s">
        <v>1185</v>
      </c>
      <c r="H2370" s="3">
        <f>E2370+SUMIF('BR DTG ADW'!C:C,C2370,'BR DTG ADW'!E:E)</f>
        <v>0</v>
      </c>
    </row>
    <row r="2371" spans="1:8" ht="15.75" customHeight="1">
      <c r="A2371" s="91" t="s">
        <v>5932</v>
      </c>
      <c r="B2371" s="91" t="s">
        <v>876</v>
      </c>
      <c r="C2371" s="91" t="s">
        <v>5932</v>
      </c>
      <c r="D2371" s="91" t="s">
        <v>5933</v>
      </c>
      <c r="E2371" s="92">
        <v>0</v>
      </c>
      <c r="F2371" s="91" t="s">
        <v>1185</v>
      </c>
      <c r="H2371" s="3">
        <f>E2371+SUMIF('BR DTG ADW'!C:C,C2371,'BR DTG ADW'!E:E)</f>
        <v>0</v>
      </c>
    </row>
    <row r="2372" spans="1:8" ht="15.75" customHeight="1">
      <c r="A2372" s="91" t="s">
        <v>5934</v>
      </c>
      <c r="B2372" s="91" t="s">
        <v>876</v>
      </c>
      <c r="C2372" s="91" t="s">
        <v>5934</v>
      </c>
      <c r="D2372" s="91" t="s">
        <v>5935</v>
      </c>
      <c r="E2372" s="92">
        <v>0</v>
      </c>
      <c r="F2372" s="91" t="s">
        <v>1185</v>
      </c>
      <c r="H2372" s="3">
        <f>E2372+SUMIF('BR DTG ADW'!C:C,C2372,'BR DTG ADW'!E:E)</f>
        <v>0</v>
      </c>
    </row>
    <row r="2373" spans="1:8" ht="15.75" customHeight="1">
      <c r="A2373" s="91" t="s">
        <v>5936</v>
      </c>
      <c r="B2373" s="91" t="s">
        <v>876</v>
      </c>
      <c r="C2373" s="91" t="s">
        <v>5936</v>
      </c>
      <c r="D2373" s="91" t="s">
        <v>5937</v>
      </c>
      <c r="E2373" s="92">
        <v>0</v>
      </c>
      <c r="F2373" s="91" t="s">
        <v>1185</v>
      </c>
      <c r="H2373" s="3">
        <f>E2373+SUMIF('BR DTG ADW'!C:C,C2373,'BR DTG ADW'!E:E)</f>
        <v>0</v>
      </c>
    </row>
    <row r="2374" spans="1:8" ht="15.75" customHeight="1">
      <c r="A2374" s="91" t="s">
        <v>5938</v>
      </c>
      <c r="B2374" s="91" t="s">
        <v>876</v>
      </c>
      <c r="C2374" s="91" t="s">
        <v>5938</v>
      </c>
      <c r="D2374" s="91" t="s">
        <v>5939</v>
      </c>
      <c r="E2374" s="92">
        <v>0</v>
      </c>
      <c r="F2374" s="91" t="s">
        <v>1185</v>
      </c>
      <c r="H2374" s="3">
        <f>E2374+SUMIF('BR DTG ADW'!C:C,C2374,'BR DTG ADW'!E:E)</f>
        <v>0</v>
      </c>
    </row>
    <row r="2375" spans="1:8" ht="15.75" customHeight="1">
      <c r="A2375" s="91" t="s">
        <v>5940</v>
      </c>
      <c r="B2375" s="91" t="s">
        <v>876</v>
      </c>
      <c r="C2375" s="91" t="s">
        <v>5940</v>
      </c>
      <c r="D2375" s="91" t="s">
        <v>5941</v>
      </c>
      <c r="E2375" s="92">
        <v>0</v>
      </c>
      <c r="F2375" s="91" t="s">
        <v>1185</v>
      </c>
      <c r="H2375" s="3">
        <f>E2375+SUMIF('BR DTG ADW'!C:C,C2375,'BR DTG ADW'!E:E)</f>
        <v>0</v>
      </c>
    </row>
    <row r="2376" spans="1:8" ht="15.75" customHeight="1">
      <c r="A2376" s="91" t="s">
        <v>5942</v>
      </c>
      <c r="B2376" s="91" t="s">
        <v>876</v>
      </c>
      <c r="C2376" s="91" t="s">
        <v>5942</v>
      </c>
      <c r="D2376" s="91" t="s">
        <v>5943</v>
      </c>
      <c r="E2376" s="92">
        <v>0</v>
      </c>
      <c r="F2376" s="91" t="s">
        <v>1185</v>
      </c>
      <c r="H2376" s="3">
        <f>E2376+SUMIF('BR DTG ADW'!C:C,C2376,'BR DTG ADW'!E:E)</f>
        <v>0</v>
      </c>
    </row>
    <row r="2377" spans="1:8" ht="15.75" customHeight="1">
      <c r="A2377" s="91" t="s">
        <v>5944</v>
      </c>
      <c r="B2377" s="91" t="s">
        <v>876</v>
      </c>
      <c r="C2377" s="91" t="s">
        <v>5944</v>
      </c>
      <c r="D2377" s="91" t="s">
        <v>5945</v>
      </c>
      <c r="E2377" s="92">
        <v>0</v>
      </c>
      <c r="F2377" s="91" t="s">
        <v>1185</v>
      </c>
      <c r="H2377" s="3">
        <f>E2377+SUMIF('BR DTG ADW'!C:C,C2377,'BR DTG ADW'!E:E)</f>
        <v>0</v>
      </c>
    </row>
    <row r="2378" spans="1:8" ht="15.75" customHeight="1">
      <c r="A2378" s="91" t="s">
        <v>5946</v>
      </c>
      <c r="B2378" s="91" t="s">
        <v>876</v>
      </c>
      <c r="C2378" s="91" t="s">
        <v>5946</v>
      </c>
      <c r="D2378" s="91" t="s">
        <v>5947</v>
      </c>
      <c r="E2378" s="92">
        <v>0</v>
      </c>
      <c r="F2378" s="91" t="s">
        <v>1185</v>
      </c>
      <c r="H2378" s="3">
        <f>E2378+SUMIF('BR DTG ADW'!C:C,C2378,'BR DTG ADW'!E:E)</f>
        <v>0</v>
      </c>
    </row>
    <row r="2379" spans="1:8" ht="15.75" customHeight="1">
      <c r="A2379" s="91" t="s">
        <v>5948</v>
      </c>
      <c r="B2379" s="91" t="s">
        <v>876</v>
      </c>
      <c r="C2379" s="91" t="s">
        <v>5948</v>
      </c>
      <c r="D2379" s="91" t="s">
        <v>5949</v>
      </c>
      <c r="E2379" s="92">
        <v>1</v>
      </c>
      <c r="F2379" s="91" t="s">
        <v>1185</v>
      </c>
      <c r="H2379" s="3">
        <f>E2379+SUMIF('BR DTG ADW'!C:C,C2379,'BR DTG ADW'!E:E)</f>
        <v>1</v>
      </c>
    </row>
    <row r="2380" spans="1:8" ht="15.75" customHeight="1">
      <c r="A2380" s="91" t="s">
        <v>5950</v>
      </c>
      <c r="B2380" s="91" t="s">
        <v>876</v>
      </c>
      <c r="C2380" s="91" t="s">
        <v>5950</v>
      </c>
      <c r="D2380" s="91" t="s">
        <v>5951</v>
      </c>
      <c r="E2380" s="92">
        <v>0</v>
      </c>
      <c r="F2380" s="91" t="s">
        <v>1185</v>
      </c>
      <c r="H2380" s="3">
        <f>E2380+SUMIF('BR DTG ADW'!C:C,C2380,'BR DTG ADW'!E:E)</f>
        <v>0</v>
      </c>
    </row>
    <row r="2381" spans="1:8" ht="15.75" customHeight="1">
      <c r="A2381" s="91" t="s">
        <v>5952</v>
      </c>
      <c r="B2381" s="91" t="s">
        <v>876</v>
      </c>
      <c r="C2381" s="91" t="s">
        <v>5952</v>
      </c>
      <c r="D2381" s="91" t="s">
        <v>5953</v>
      </c>
      <c r="E2381" s="92">
        <v>0</v>
      </c>
      <c r="F2381" s="91" t="s">
        <v>1185</v>
      </c>
      <c r="H2381" s="3">
        <f>E2381+SUMIF('BR DTG ADW'!C:C,C2381,'BR DTG ADW'!E:E)</f>
        <v>0</v>
      </c>
    </row>
    <row r="2382" spans="1:8" ht="15.75" customHeight="1">
      <c r="A2382" s="91" t="s">
        <v>5954</v>
      </c>
      <c r="B2382" s="91" t="s">
        <v>936</v>
      </c>
      <c r="C2382" s="91" t="s">
        <v>5954</v>
      </c>
      <c r="D2382" s="91" t="s">
        <v>5955</v>
      </c>
      <c r="E2382" s="92">
        <v>2</v>
      </c>
      <c r="F2382" s="91" t="s">
        <v>1185</v>
      </c>
      <c r="H2382" s="3">
        <f>E2382+SUMIF('BR DTG ADW'!C:C,C2382,'BR DTG ADW'!E:E)</f>
        <v>2</v>
      </c>
    </row>
    <row r="2383" spans="1:8" ht="15.75" customHeight="1">
      <c r="A2383" s="91" t="s">
        <v>5956</v>
      </c>
      <c r="B2383" s="91" t="s">
        <v>936</v>
      </c>
      <c r="C2383" s="91" t="s">
        <v>5956</v>
      </c>
      <c r="D2383" s="91" t="s">
        <v>5957</v>
      </c>
      <c r="E2383" s="92">
        <v>1</v>
      </c>
      <c r="F2383" s="91" t="s">
        <v>1185</v>
      </c>
      <c r="H2383" s="3">
        <f>E2383+SUMIF('BR DTG ADW'!C:C,C2383,'BR DTG ADW'!E:E)</f>
        <v>1</v>
      </c>
    </row>
    <row r="2384" spans="1:8" ht="15.75" customHeight="1">
      <c r="A2384" s="91" t="s">
        <v>5958</v>
      </c>
      <c r="B2384" s="91" t="s">
        <v>876</v>
      </c>
      <c r="C2384" s="91" t="s">
        <v>5958</v>
      </c>
      <c r="D2384" s="91" t="s">
        <v>5959</v>
      </c>
      <c r="E2384" s="92">
        <v>0</v>
      </c>
      <c r="F2384" s="91" t="s">
        <v>1185</v>
      </c>
      <c r="H2384" s="3">
        <f>E2384+SUMIF('BR DTG ADW'!C:C,C2384,'BR DTG ADW'!E:E)</f>
        <v>0</v>
      </c>
    </row>
    <row r="2385" spans="1:8" ht="15.75" customHeight="1">
      <c r="A2385" s="91" t="s">
        <v>5962</v>
      </c>
      <c r="B2385" s="91" t="s">
        <v>876</v>
      </c>
      <c r="C2385" s="91" t="s">
        <v>5962</v>
      </c>
      <c r="D2385" s="91" t="s">
        <v>5963</v>
      </c>
      <c r="E2385" s="92">
        <v>0</v>
      </c>
      <c r="F2385" s="91" t="s">
        <v>1185</v>
      </c>
      <c r="H2385" s="3">
        <f>E2385+SUMIF('BR DTG ADW'!C:C,C2385,'BR DTG ADW'!E:E)</f>
        <v>0</v>
      </c>
    </row>
    <row r="2386" spans="1:8" ht="15.75" customHeight="1">
      <c r="A2386" s="91" t="s">
        <v>5964</v>
      </c>
      <c r="B2386" s="91" t="s">
        <v>876</v>
      </c>
      <c r="C2386" s="91" t="s">
        <v>5964</v>
      </c>
      <c r="D2386" s="91" t="s">
        <v>5965</v>
      </c>
      <c r="E2386" s="92">
        <v>0</v>
      </c>
      <c r="F2386" s="91" t="s">
        <v>1185</v>
      </c>
      <c r="H2386" s="3">
        <f>E2386+SUMIF('BR DTG ADW'!C:C,C2386,'BR DTG ADW'!E:E)</f>
        <v>0</v>
      </c>
    </row>
    <row r="2387" spans="1:8" ht="15.75" customHeight="1">
      <c r="A2387" s="91" t="s">
        <v>5966</v>
      </c>
      <c r="B2387" s="91" t="s">
        <v>876</v>
      </c>
      <c r="C2387" s="91" t="s">
        <v>5966</v>
      </c>
      <c r="D2387" s="91" t="s">
        <v>5967</v>
      </c>
      <c r="E2387" s="92">
        <v>0</v>
      </c>
      <c r="F2387" s="91" t="s">
        <v>1185</v>
      </c>
      <c r="H2387" s="3">
        <f>E2387+SUMIF('BR DTG ADW'!C:C,C2387,'BR DTG ADW'!E:E)</f>
        <v>0</v>
      </c>
    </row>
    <row r="2388" spans="1:8" ht="15.75" customHeight="1">
      <c r="A2388" s="91" t="s">
        <v>5968</v>
      </c>
      <c r="B2388" s="91" t="s">
        <v>936</v>
      </c>
      <c r="C2388" s="91" t="s">
        <v>5968</v>
      </c>
      <c r="D2388" s="91" t="s">
        <v>5969</v>
      </c>
      <c r="E2388" s="92">
        <v>2</v>
      </c>
      <c r="F2388" s="91" t="s">
        <v>1185</v>
      </c>
      <c r="H2388" s="3">
        <f>E2388+SUMIF('BR DTG ADW'!C:C,C2388,'BR DTG ADW'!E:E)</f>
        <v>2</v>
      </c>
    </row>
    <row r="2389" spans="1:8" ht="15.75" customHeight="1">
      <c r="A2389" s="91" t="s">
        <v>5970</v>
      </c>
      <c r="B2389" s="91" t="s">
        <v>876</v>
      </c>
      <c r="C2389" s="91" t="s">
        <v>5970</v>
      </c>
      <c r="D2389" s="91" t="s">
        <v>5971</v>
      </c>
      <c r="E2389" s="92">
        <v>0</v>
      </c>
      <c r="F2389" s="91" t="s">
        <v>1185</v>
      </c>
      <c r="H2389" s="3">
        <f>E2389+SUMIF('BR DTG ADW'!C:C,C2389,'BR DTG ADW'!E:E)</f>
        <v>0</v>
      </c>
    </row>
    <row r="2390" spans="1:8" ht="15.75" customHeight="1">
      <c r="A2390" s="91" t="s">
        <v>5972</v>
      </c>
      <c r="B2390" s="91" t="s">
        <v>876</v>
      </c>
      <c r="C2390" s="91" t="s">
        <v>5972</v>
      </c>
      <c r="D2390" s="91" t="s">
        <v>5973</v>
      </c>
      <c r="E2390" s="92">
        <v>0</v>
      </c>
      <c r="F2390" s="91" t="s">
        <v>1185</v>
      </c>
      <c r="H2390" s="3">
        <f>E2390+SUMIF('BR DTG ADW'!C:C,C2390,'BR DTG ADW'!E:E)</f>
        <v>0</v>
      </c>
    </row>
    <row r="2391" spans="1:8" ht="15.75" customHeight="1">
      <c r="A2391" s="91" t="s">
        <v>5974</v>
      </c>
      <c r="B2391" s="91" t="s">
        <v>876</v>
      </c>
      <c r="C2391" s="91" t="s">
        <v>5974</v>
      </c>
      <c r="D2391" s="91" t="s">
        <v>2330</v>
      </c>
      <c r="E2391" s="92">
        <v>0</v>
      </c>
      <c r="F2391" s="91" t="s">
        <v>1185</v>
      </c>
      <c r="H2391" s="3">
        <f>E2391+SUMIF('BR DTG ADW'!C:C,C2391,'BR DTG ADW'!E:E)</f>
        <v>0</v>
      </c>
    </row>
    <row r="2392" spans="1:8" ht="15.75" customHeight="1">
      <c r="A2392" s="91" t="s">
        <v>5975</v>
      </c>
      <c r="B2392" s="91" t="s">
        <v>876</v>
      </c>
      <c r="C2392" s="91" t="s">
        <v>5975</v>
      </c>
      <c r="D2392" s="91" t="s">
        <v>2330</v>
      </c>
      <c r="E2392" s="92">
        <v>0</v>
      </c>
      <c r="F2392" s="91" t="s">
        <v>1185</v>
      </c>
      <c r="H2392" s="3">
        <f>E2392+SUMIF('BR DTG ADW'!C:C,C2392,'BR DTG ADW'!E:E)</f>
        <v>0</v>
      </c>
    </row>
    <row r="2393" spans="1:8" ht="15.75" customHeight="1">
      <c r="A2393" s="91" t="s">
        <v>5976</v>
      </c>
      <c r="B2393" s="91" t="s">
        <v>876</v>
      </c>
      <c r="C2393" s="91" t="s">
        <v>5976</v>
      </c>
      <c r="D2393" s="91" t="s">
        <v>2330</v>
      </c>
      <c r="E2393" s="92">
        <v>0</v>
      </c>
      <c r="F2393" s="91" t="s">
        <v>1185</v>
      </c>
      <c r="H2393" s="3">
        <f>E2393+SUMIF('BR DTG ADW'!C:C,C2393,'BR DTG ADW'!E:E)</f>
        <v>0</v>
      </c>
    </row>
    <row r="2394" spans="1:8" ht="15.75" customHeight="1">
      <c r="A2394" s="91" t="s">
        <v>5977</v>
      </c>
      <c r="B2394" s="91" t="s">
        <v>876</v>
      </c>
      <c r="C2394" s="91" t="s">
        <v>5977</v>
      </c>
      <c r="D2394" s="91" t="s">
        <v>2330</v>
      </c>
      <c r="E2394" s="92">
        <v>0</v>
      </c>
      <c r="F2394" s="91" t="s">
        <v>1185</v>
      </c>
      <c r="H2394" s="3">
        <f>E2394+SUMIF('BR DTG ADW'!C:C,C2394,'BR DTG ADW'!E:E)</f>
        <v>0</v>
      </c>
    </row>
    <row r="2395" spans="1:8" ht="15.75" customHeight="1">
      <c r="A2395" s="91" t="s">
        <v>5978</v>
      </c>
      <c r="B2395" s="91" t="s">
        <v>876</v>
      </c>
      <c r="C2395" s="91" t="s">
        <v>5978</v>
      </c>
      <c r="D2395" s="91" t="s">
        <v>2330</v>
      </c>
      <c r="E2395" s="92">
        <v>0</v>
      </c>
      <c r="F2395" s="91" t="s">
        <v>1185</v>
      </c>
      <c r="H2395" s="3">
        <f>E2395+SUMIF('BR DTG ADW'!C:C,C2395,'BR DTG ADW'!E:E)</f>
        <v>0</v>
      </c>
    </row>
    <row r="2396" spans="1:8" ht="15.75" customHeight="1">
      <c r="A2396" s="91" t="s">
        <v>5979</v>
      </c>
      <c r="B2396" s="91" t="s">
        <v>876</v>
      </c>
      <c r="C2396" s="91" t="s">
        <v>5979</v>
      </c>
      <c r="D2396" s="91" t="s">
        <v>5980</v>
      </c>
      <c r="E2396" s="92">
        <v>0</v>
      </c>
      <c r="F2396" s="91" t="s">
        <v>1185</v>
      </c>
      <c r="H2396" s="3">
        <f>E2396+SUMIF('BR DTG ADW'!C:C,C2396,'BR DTG ADW'!E:E)</f>
        <v>0</v>
      </c>
    </row>
    <row r="2397" spans="1:8" ht="15.75" customHeight="1">
      <c r="A2397" s="91" t="s">
        <v>5981</v>
      </c>
      <c r="B2397" s="91" t="s">
        <v>876</v>
      </c>
      <c r="C2397" s="91" t="s">
        <v>5981</v>
      </c>
      <c r="D2397" s="91" t="s">
        <v>2330</v>
      </c>
      <c r="E2397" s="92">
        <v>0</v>
      </c>
      <c r="F2397" s="91" t="s">
        <v>1185</v>
      </c>
      <c r="H2397" s="3">
        <f>E2397+SUMIF('BR DTG ADW'!C:C,C2397,'BR DTG ADW'!E:E)</f>
        <v>0</v>
      </c>
    </row>
    <row r="2398" spans="1:8" ht="15.75" customHeight="1">
      <c r="A2398" s="91" t="s">
        <v>5982</v>
      </c>
      <c r="B2398" s="91" t="s">
        <v>876</v>
      </c>
      <c r="C2398" s="91" t="s">
        <v>5982</v>
      </c>
      <c r="D2398" s="91" t="s">
        <v>2330</v>
      </c>
      <c r="E2398" s="92">
        <v>0</v>
      </c>
      <c r="F2398" s="91" t="s">
        <v>1185</v>
      </c>
      <c r="H2398" s="3">
        <f>E2398+SUMIF('BR DTG ADW'!C:C,C2398,'BR DTG ADW'!E:E)</f>
        <v>0</v>
      </c>
    </row>
    <row r="2399" spans="1:8" ht="15.75" customHeight="1">
      <c r="A2399" s="91" t="s">
        <v>1464</v>
      </c>
      <c r="B2399" s="91" t="s">
        <v>881</v>
      </c>
      <c r="C2399" s="91" t="s">
        <v>1464</v>
      </c>
      <c r="D2399" s="91" t="s">
        <v>1465</v>
      </c>
      <c r="E2399" s="92">
        <v>2</v>
      </c>
      <c r="F2399" s="91" t="s">
        <v>1185</v>
      </c>
      <c r="H2399" s="3">
        <f>E2399+SUMIF('BR DTG ADW'!C:C,C2399,'BR DTG ADW'!E:E)</f>
        <v>2</v>
      </c>
    </row>
    <row r="2400" spans="1:8" ht="15.75" customHeight="1">
      <c r="A2400" s="91" t="s">
        <v>1466</v>
      </c>
      <c r="B2400" s="91" t="s">
        <v>881</v>
      </c>
      <c r="C2400" s="91" t="s">
        <v>1466</v>
      </c>
      <c r="D2400" s="91" t="s">
        <v>1467</v>
      </c>
      <c r="E2400" s="92">
        <v>2</v>
      </c>
      <c r="F2400" s="91" t="s">
        <v>1185</v>
      </c>
      <c r="H2400" s="3">
        <f>E2400+SUMIF('BR DTG ADW'!C:C,C2400,'BR DTG ADW'!E:E)</f>
        <v>2</v>
      </c>
    </row>
    <row r="2401" spans="1:8" ht="15.75" customHeight="1">
      <c r="A2401" s="91" t="s">
        <v>5983</v>
      </c>
      <c r="B2401" s="91" t="s">
        <v>881</v>
      </c>
      <c r="C2401" s="91" t="s">
        <v>5983</v>
      </c>
      <c r="D2401" s="91" t="s">
        <v>5984</v>
      </c>
      <c r="E2401" s="92">
        <v>2</v>
      </c>
      <c r="F2401" s="91" t="s">
        <v>1185</v>
      </c>
      <c r="H2401" s="3">
        <f>E2401+SUMIF('BR DTG ADW'!C:C,C2401,'BR DTG ADW'!E:E)</f>
        <v>2</v>
      </c>
    </row>
    <row r="2402" spans="1:8" ht="15.75" customHeight="1">
      <c r="A2402" s="91" t="s">
        <v>5985</v>
      </c>
      <c r="B2402" s="91" t="s">
        <v>876</v>
      </c>
      <c r="C2402" s="91" t="s">
        <v>5985</v>
      </c>
      <c r="D2402" s="91" t="s">
        <v>5986</v>
      </c>
      <c r="E2402" s="92">
        <v>0</v>
      </c>
      <c r="F2402" s="91" t="s">
        <v>1185</v>
      </c>
      <c r="H2402" s="3">
        <f>E2402+SUMIF('BR DTG ADW'!C:C,C2402,'BR DTG ADW'!E:E)</f>
        <v>0</v>
      </c>
    </row>
    <row r="2403" spans="1:8" ht="15.75" customHeight="1">
      <c r="A2403" s="91" t="s">
        <v>5987</v>
      </c>
      <c r="B2403" s="91" t="s">
        <v>881</v>
      </c>
      <c r="C2403" s="91" t="s">
        <v>5987</v>
      </c>
      <c r="D2403" s="91" t="s">
        <v>5988</v>
      </c>
      <c r="E2403" s="92">
        <v>9</v>
      </c>
      <c r="F2403" s="91" t="s">
        <v>1185</v>
      </c>
      <c r="H2403" s="3">
        <f>E2403+SUMIF('BR DTG ADW'!C:C,C2403,'BR DTG ADW'!E:E)</f>
        <v>9</v>
      </c>
    </row>
    <row r="2404" spans="1:8" ht="15.75" customHeight="1">
      <c r="A2404" s="91" t="s">
        <v>5989</v>
      </c>
      <c r="B2404" s="91" t="s">
        <v>881</v>
      </c>
      <c r="C2404" s="91" t="s">
        <v>5989</v>
      </c>
      <c r="D2404" s="91" t="s">
        <v>5990</v>
      </c>
      <c r="E2404" s="92">
        <v>14</v>
      </c>
      <c r="F2404" s="91" t="s">
        <v>1185</v>
      </c>
      <c r="H2404" s="3">
        <f>E2404+SUMIF('BR DTG ADW'!C:C,C2404,'BR DTG ADW'!E:E)</f>
        <v>14</v>
      </c>
    </row>
    <row r="2405" spans="1:8" ht="15.75" customHeight="1">
      <c r="A2405" s="91" t="s">
        <v>1468</v>
      </c>
      <c r="B2405" s="91" t="s">
        <v>884</v>
      </c>
      <c r="C2405" s="91" t="s">
        <v>1468</v>
      </c>
      <c r="D2405" s="91" t="s">
        <v>1469</v>
      </c>
      <c r="E2405" s="92">
        <v>1</v>
      </c>
      <c r="F2405" s="91" t="s">
        <v>1185</v>
      </c>
      <c r="H2405" s="3">
        <f>E2405+SUMIF('BR DTG ADW'!C:C,C2405,'BR DTG ADW'!E:E)</f>
        <v>1</v>
      </c>
    </row>
    <row r="2406" spans="1:8" ht="15.75" customHeight="1">
      <c r="A2406" s="91" t="s">
        <v>416</v>
      </c>
      <c r="B2406" s="91" t="s">
        <v>884</v>
      </c>
      <c r="C2406" s="91" t="s">
        <v>416</v>
      </c>
      <c r="D2406" s="91" t="s">
        <v>1215</v>
      </c>
      <c r="E2406" s="92">
        <v>4</v>
      </c>
      <c r="F2406" s="91" t="s">
        <v>1185</v>
      </c>
      <c r="H2406" s="3">
        <f>E2406+SUMIF('BR DTG ADW'!C:C,C2406,'BR DTG ADW'!E:E)</f>
        <v>4</v>
      </c>
    </row>
    <row r="2407" spans="1:8" ht="15.75" customHeight="1">
      <c r="A2407" s="91" t="s">
        <v>9666</v>
      </c>
      <c r="B2407" s="91" t="s">
        <v>876</v>
      </c>
      <c r="C2407" s="91" t="s">
        <v>9666</v>
      </c>
      <c r="D2407" s="91" t="s">
        <v>1215</v>
      </c>
      <c r="E2407" s="92">
        <v>0</v>
      </c>
      <c r="F2407" s="91" t="s">
        <v>1185</v>
      </c>
      <c r="H2407" s="3">
        <f>E2407+SUMIF('BR DTG ADW'!C:C,C2407,'BR DTG ADW'!E:E)</f>
        <v>0</v>
      </c>
    </row>
    <row r="2408" spans="1:8" ht="15.75" customHeight="1">
      <c r="A2408" s="91" t="s">
        <v>9667</v>
      </c>
      <c r="B2408" s="91" t="s">
        <v>876</v>
      </c>
      <c r="C2408" s="91" t="s">
        <v>9667</v>
      </c>
      <c r="D2408" s="91" t="s">
        <v>2330</v>
      </c>
      <c r="E2408" s="92">
        <v>1</v>
      </c>
      <c r="F2408" s="91" t="s">
        <v>1185</v>
      </c>
      <c r="H2408" s="3">
        <f>E2408+SUMIF('BR DTG ADW'!C:C,C2408,'BR DTG ADW'!E:E)</f>
        <v>1</v>
      </c>
    </row>
    <row r="2409" spans="1:8" ht="15.75" customHeight="1">
      <c r="A2409" s="91" t="s">
        <v>9668</v>
      </c>
      <c r="B2409" s="91" t="s">
        <v>876</v>
      </c>
      <c r="C2409" s="91" t="s">
        <v>9668</v>
      </c>
      <c r="D2409" s="91" t="s">
        <v>9669</v>
      </c>
      <c r="E2409" s="92">
        <v>0</v>
      </c>
      <c r="F2409" s="91" t="s">
        <v>1185</v>
      </c>
      <c r="H2409" s="3">
        <f>E2409+SUMIF('BR DTG ADW'!C:C,C2409,'BR DTG ADW'!E:E)</f>
        <v>0</v>
      </c>
    </row>
    <row r="2410" spans="1:8" ht="15.75" customHeight="1">
      <c r="A2410" s="91" t="s">
        <v>9670</v>
      </c>
      <c r="B2410" s="91" t="s">
        <v>876</v>
      </c>
      <c r="C2410" s="91" t="s">
        <v>9670</v>
      </c>
      <c r="D2410" s="91" t="s">
        <v>9671</v>
      </c>
      <c r="E2410" s="92">
        <v>0</v>
      </c>
      <c r="F2410" s="91" t="s">
        <v>1185</v>
      </c>
      <c r="H2410" s="3">
        <f>E2410+SUMIF('BR DTG ADW'!C:C,C2410,'BR DTG ADW'!E:E)</f>
        <v>0</v>
      </c>
    </row>
    <row r="2411" spans="1:8" ht="15.75" customHeight="1">
      <c r="A2411" s="91" t="s">
        <v>417</v>
      </c>
      <c r="B2411" s="91" t="s">
        <v>898</v>
      </c>
      <c r="C2411" s="91" t="s">
        <v>417</v>
      </c>
      <c r="D2411" s="91" t="s">
        <v>1216</v>
      </c>
      <c r="E2411" s="92">
        <v>10</v>
      </c>
      <c r="F2411" s="91" t="s">
        <v>1185</v>
      </c>
      <c r="H2411" s="3">
        <f>E2411+SUMIF('BR DTG ADW'!C:C,C2411,'BR DTG ADW'!E:E)</f>
        <v>10</v>
      </c>
    </row>
    <row r="2412" spans="1:8" ht="15.75" customHeight="1">
      <c r="A2412" s="91" t="s">
        <v>418</v>
      </c>
      <c r="B2412" s="91" t="s">
        <v>898</v>
      </c>
      <c r="C2412" s="91" t="s">
        <v>418</v>
      </c>
      <c r="D2412" s="91" t="s">
        <v>1217</v>
      </c>
      <c r="E2412" s="92">
        <v>14</v>
      </c>
      <c r="F2412" s="91" t="s">
        <v>1185</v>
      </c>
      <c r="H2412" s="3">
        <f>E2412+SUMIF('BR DTG ADW'!C:C,C2412,'BR DTG ADW'!E:E)</f>
        <v>14</v>
      </c>
    </row>
    <row r="2413" spans="1:8" ht="15.75" customHeight="1">
      <c r="A2413" s="91" t="s">
        <v>5991</v>
      </c>
      <c r="B2413" s="91" t="s">
        <v>876</v>
      </c>
      <c r="C2413" s="91" t="s">
        <v>5991</v>
      </c>
      <c r="D2413" s="91" t="s">
        <v>5992</v>
      </c>
      <c r="E2413" s="92">
        <v>0</v>
      </c>
      <c r="F2413" s="91" t="s">
        <v>1185</v>
      </c>
      <c r="H2413" s="3">
        <f>E2413+SUMIF('BR DTG ADW'!C:C,C2413,'BR DTG ADW'!E:E)</f>
        <v>0</v>
      </c>
    </row>
    <row r="2414" spans="1:8" ht="15.75" customHeight="1">
      <c r="A2414" s="91" t="s">
        <v>419</v>
      </c>
      <c r="B2414" s="91" t="s">
        <v>898</v>
      </c>
      <c r="C2414" s="91" t="s">
        <v>419</v>
      </c>
      <c r="D2414" s="91" t="s">
        <v>1218</v>
      </c>
      <c r="E2414" s="92">
        <v>13</v>
      </c>
      <c r="F2414" s="91" t="s">
        <v>1185</v>
      </c>
      <c r="H2414" s="3">
        <f>E2414+SUMIF('BR DTG ADW'!C:C,C2414,'BR DTG ADW'!E:E)</f>
        <v>13</v>
      </c>
    </row>
    <row r="2415" spans="1:8" ht="15.75" customHeight="1">
      <c r="A2415" s="91" t="s">
        <v>5993</v>
      </c>
      <c r="B2415" s="91" t="s">
        <v>876</v>
      </c>
      <c r="C2415" s="91" t="s">
        <v>5993</v>
      </c>
      <c r="D2415" s="91" t="s">
        <v>5994</v>
      </c>
      <c r="E2415" s="92">
        <v>0</v>
      </c>
      <c r="F2415" s="91" t="s">
        <v>1185</v>
      </c>
      <c r="H2415" s="3">
        <f>E2415+SUMIF('BR DTG ADW'!C:C,C2415,'BR DTG ADW'!E:E)</f>
        <v>0</v>
      </c>
    </row>
    <row r="2416" spans="1:8" ht="15.75" customHeight="1">
      <c r="A2416" s="91" t="s">
        <v>5995</v>
      </c>
      <c r="B2416" s="91" t="s">
        <v>876</v>
      </c>
      <c r="C2416" s="91" t="s">
        <v>5995</v>
      </c>
      <c r="D2416" s="91" t="s">
        <v>5996</v>
      </c>
      <c r="E2416" s="92">
        <v>0</v>
      </c>
      <c r="F2416" s="91" t="s">
        <v>1185</v>
      </c>
      <c r="H2416" s="3">
        <f>E2416+SUMIF('BR DTG ADW'!C:C,C2416,'BR DTG ADW'!E:E)</f>
        <v>0</v>
      </c>
    </row>
    <row r="2417" spans="1:8" ht="15.75" customHeight="1">
      <c r="A2417" s="91" t="s">
        <v>5997</v>
      </c>
      <c r="B2417" s="91" t="s">
        <v>876</v>
      </c>
      <c r="C2417" s="91" t="s">
        <v>5997</v>
      </c>
      <c r="D2417" s="91" t="s">
        <v>5998</v>
      </c>
      <c r="E2417" s="92">
        <v>0</v>
      </c>
      <c r="F2417" s="91" t="s">
        <v>1185</v>
      </c>
      <c r="H2417" s="3">
        <f>E2417+SUMIF('BR DTG ADW'!C:C,C2417,'BR DTG ADW'!E:E)</f>
        <v>0</v>
      </c>
    </row>
    <row r="2418" spans="1:8" ht="15.75" customHeight="1">
      <c r="A2418" s="91" t="s">
        <v>5999</v>
      </c>
      <c r="B2418" s="91" t="s">
        <v>876</v>
      </c>
      <c r="C2418" s="91" t="s">
        <v>5999</v>
      </c>
      <c r="D2418" s="91" t="s">
        <v>6000</v>
      </c>
      <c r="E2418" s="92">
        <v>0</v>
      </c>
      <c r="F2418" s="91" t="s">
        <v>1185</v>
      </c>
      <c r="H2418" s="3">
        <f>E2418+SUMIF('BR DTG ADW'!C:C,C2418,'BR DTG ADW'!E:E)</f>
        <v>0</v>
      </c>
    </row>
    <row r="2419" spans="1:8" ht="15.75" customHeight="1">
      <c r="A2419" s="91" t="s">
        <v>6001</v>
      </c>
      <c r="B2419" s="91" t="s">
        <v>898</v>
      </c>
      <c r="C2419" s="91" t="s">
        <v>6001</v>
      </c>
      <c r="D2419" s="91" t="s">
        <v>6002</v>
      </c>
      <c r="E2419" s="92">
        <v>3</v>
      </c>
      <c r="F2419" s="91" t="s">
        <v>1185</v>
      </c>
      <c r="H2419" s="3">
        <f>E2419+SUMIF('BR DTG ADW'!C:C,C2419,'BR DTG ADW'!E:E)</f>
        <v>3</v>
      </c>
    </row>
    <row r="2420" spans="1:8" ht="15.75" customHeight="1">
      <c r="A2420" s="91" t="s">
        <v>6003</v>
      </c>
      <c r="B2420" s="91" t="s">
        <v>876</v>
      </c>
      <c r="C2420" s="91" t="s">
        <v>6003</v>
      </c>
      <c r="D2420" s="91" t="s">
        <v>6004</v>
      </c>
      <c r="E2420" s="92">
        <v>0</v>
      </c>
      <c r="F2420" s="91" t="s">
        <v>1185</v>
      </c>
      <c r="H2420" s="3">
        <f>E2420+SUMIF('BR DTG ADW'!C:C,C2420,'BR DTG ADW'!E:E)</f>
        <v>0</v>
      </c>
    </row>
    <row r="2421" spans="1:8" ht="15.75" customHeight="1">
      <c r="A2421" s="91" t="s">
        <v>6005</v>
      </c>
      <c r="B2421" s="91" t="s">
        <v>876</v>
      </c>
      <c r="C2421" s="91" t="s">
        <v>6005</v>
      </c>
      <c r="D2421" s="91" t="s">
        <v>6006</v>
      </c>
      <c r="E2421" s="92">
        <v>0</v>
      </c>
      <c r="F2421" s="91" t="s">
        <v>1185</v>
      </c>
      <c r="H2421" s="3">
        <f>E2421+SUMIF('BR DTG ADW'!C:C,C2421,'BR DTG ADW'!E:E)</f>
        <v>0</v>
      </c>
    </row>
    <row r="2422" spans="1:8" ht="15.75" customHeight="1">
      <c r="A2422" s="91" t="s">
        <v>6007</v>
      </c>
      <c r="B2422" s="91" t="s">
        <v>876</v>
      </c>
      <c r="C2422" s="91" t="s">
        <v>6007</v>
      </c>
      <c r="D2422" s="91" t="s">
        <v>6008</v>
      </c>
      <c r="E2422" s="92">
        <v>0</v>
      </c>
      <c r="F2422" s="91" t="s">
        <v>1185</v>
      </c>
      <c r="H2422" s="3">
        <f>E2422+SUMIF('BR DTG ADW'!C:C,C2422,'BR DTG ADW'!E:E)</f>
        <v>0</v>
      </c>
    </row>
    <row r="2423" spans="1:8" ht="15.75" customHeight="1">
      <c r="A2423" s="91" t="s">
        <v>6009</v>
      </c>
      <c r="B2423" s="91" t="s">
        <v>876</v>
      </c>
      <c r="C2423" s="91" t="s">
        <v>6009</v>
      </c>
      <c r="D2423" s="91" t="s">
        <v>6010</v>
      </c>
      <c r="E2423" s="92">
        <v>0</v>
      </c>
      <c r="F2423" s="91" t="s">
        <v>1185</v>
      </c>
      <c r="H2423" s="3">
        <f>E2423+SUMIF('BR DTG ADW'!C:C,C2423,'BR DTG ADW'!E:E)</f>
        <v>0</v>
      </c>
    </row>
    <row r="2424" spans="1:8" ht="15.75" customHeight="1">
      <c r="A2424" s="91" t="s">
        <v>6011</v>
      </c>
      <c r="B2424" s="91" t="s">
        <v>898</v>
      </c>
      <c r="C2424" s="91" t="s">
        <v>6011</v>
      </c>
      <c r="D2424" s="91" t="s">
        <v>6012</v>
      </c>
      <c r="E2424" s="92">
        <v>5</v>
      </c>
      <c r="F2424" s="91" t="s">
        <v>1185</v>
      </c>
      <c r="H2424" s="3">
        <f>E2424+SUMIF('BR DTG ADW'!C:C,C2424,'BR DTG ADW'!E:E)</f>
        <v>5</v>
      </c>
    </row>
    <row r="2425" spans="1:8" ht="15.75" customHeight="1">
      <c r="A2425" s="91" t="s">
        <v>6013</v>
      </c>
      <c r="B2425" s="91" t="s">
        <v>876</v>
      </c>
      <c r="C2425" s="91" t="s">
        <v>6013</v>
      </c>
      <c r="D2425" s="91" t="s">
        <v>6014</v>
      </c>
      <c r="E2425" s="92">
        <v>0</v>
      </c>
      <c r="F2425" s="91" t="s">
        <v>1185</v>
      </c>
      <c r="H2425" s="3">
        <f>E2425+SUMIF('BR DTG ADW'!C:C,C2425,'BR DTG ADW'!E:E)</f>
        <v>0</v>
      </c>
    </row>
    <row r="2426" spans="1:8" ht="15.75" customHeight="1">
      <c r="A2426" s="91" t="s">
        <v>6015</v>
      </c>
      <c r="B2426" s="91" t="s">
        <v>898</v>
      </c>
      <c r="C2426" s="91" t="s">
        <v>6015</v>
      </c>
      <c r="D2426" s="91" t="s">
        <v>6016</v>
      </c>
      <c r="E2426" s="92">
        <v>3</v>
      </c>
      <c r="F2426" s="91" t="s">
        <v>1185</v>
      </c>
      <c r="H2426" s="3">
        <f>E2426+SUMIF('BR DTG ADW'!C:C,C2426,'BR DTG ADW'!E:E)</f>
        <v>3</v>
      </c>
    </row>
    <row r="2427" spans="1:8" ht="15.75" customHeight="1">
      <c r="A2427" s="91" t="s">
        <v>6017</v>
      </c>
      <c r="B2427" s="91" t="s">
        <v>876</v>
      </c>
      <c r="C2427" s="91" t="s">
        <v>6017</v>
      </c>
      <c r="D2427" s="91" t="s">
        <v>6018</v>
      </c>
      <c r="E2427" s="92">
        <v>0</v>
      </c>
      <c r="F2427" s="91" t="s">
        <v>1185</v>
      </c>
      <c r="H2427" s="3">
        <f>E2427+SUMIF('BR DTG ADW'!C:C,C2427,'BR DTG ADW'!E:E)</f>
        <v>0</v>
      </c>
    </row>
    <row r="2428" spans="1:8" ht="15.75" customHeight="1">
      <c r="A2428" s="91" t="s">
        <v>6019</v>
      </c>
      <c r="B2428" s="91" t="s">
        <v>876</v>
      </c>
      <c r="C2428" s="91" t="s">
        <v>6019</v>
      </c>
      <c r="D2428" s="91" t="s">
        <v>6020</v>
      </c>
      <c r="E2428" s="92">
        <v>0</v>
      </c>
      <c r="F2428" s="91" t="s">
        <v>1185</v>
      </c>
      <c r="H2428" s="3">
        <f>E2428+SUMIF('BR DTG ADW'!C:C,C2428,'BR DTG ADW'!E:E)</f>
        <v>0</v>
      </c>
    </row>
    <row r="2429" spans="1:8" ht="15.75" customHeight="1">
      <c r="A2429" s="91" t="s">
        <v>6021</v>
      </c>
      <c r="B2429" s="91" t="s">
        <v>876</v>
      </c>
      <c r="C2429" s="91" t="s">
        <v>6021</v>
      </c>
      <c r="D2429" s="91" t="s">
        <v>6022</v>
      </c>
      <c r="E2429" s="92">
        <v>0</v>
      </c>
      <c r="F2429" s="91" t="s">
        <v>1185</v>
      </c>
      <c r="H2429" s="3">
        <f>E2429+SUMIF('BR DTG ADW'!C:C,C2429,'BR DTG ADW'!E:E)</f>
        <v>0</v>
      </c>
    </row>
    <row r="2430" spans="1:8" ht="15.75" customHeight="1">
      <c r="A2430" s="91" t="s">
        <v>6023</v>
      </c>
      <c r="B2430" s="91" t="s">
        <v>876</v>
      </c>
      <c r="C2430" s="91" t="s">
        <v>6023</v>
      </c>
      <c r="D2430" s="91" t="s">
        <v>6024</v>
      </c>
      <c r="E2430" s="92">
        <v>0</v>
      </c>
      <c r="F2430" s="91" t="s">
        <v>1185</v>
      </c>
      <c r="H2430" s="3">
        <f>E2430+SUMIF('BR DTG ADW'!C:C,C2430,'BR DTG ADW'!E:E)</f>
        <v>0</v>
      </c>
    </row>
    <row r="2431" spans="1:8" ht="15.75" customHeight="1">
      <c r="A2431" s="91" t="s">
        <v>6025</v>
      </c>
      <c r="B2431" s="91" t="s">
        <v>876</v>
      </c>
      <c r="C2431" s="91" t="s">
        <v>6025</v>
      </c>
      <c r="D2431" s="91" t="s">
        <v>6026</v>
      </c>
      <c r="E2431" s="92">
        <v>0</v>
      </c>
      <c r="F2431" s="91" t="s">
        <v>1185</v>
      </c>
      <c r="H2431" s="3">
        <f>E2431+SUMIF('BR DTG ADW'!C:C,C2431,'BR DTG ADW'!E:E)</f>
        <v>0</v>
      </c>
    </row>
    <row r="2432" spans="1:8" ht="15.75" customHeight="1">
      <c r="A2432" s="91" t="s">
        <v>6027</v>
      </c>
      <c r="B2432" s="91" t="s">
        <v>876</v>
      </c>
      <c r="C2432" s="91" t="s">
        <v>6027</v>
      </c>
      <c r="D2432" s="91" t="s">
        <v>6028</v>
      </c>
      <c r="E2432" s="92">
        <v>0</v>
      </c>
      <c r="F2432" s="91" t="s">
        <v>1185</v>
      </c>
      <c r="H2432" s="3">
        <f>E2432+SUMIF('BR DTG ADW'!C:C,C2432,'BR DTG ADW'!E:E)</f>
        <v>0</v>
      </c>
    </row>
    <row r="2433" spans="1:8" ht="15.75" customHeight="1">
      <c r="A2433" s="91" t="s">
        <v>6029</v>
      </c>
      <c r="B2433" s="91" t="s">
        <v>876</v>
      </c>
      <c r="C2433" s="91" t="s">
        <v>6029</v>
      </c>
      <c r="D2433" s="91" t="s">
        <v>6030</v>
      </c>
      <c r="E2433" s="92">
        <v>0</v>
      </c>
      <c r="F2433" s="91" t="s">
        <v>1185</v>
      </c>
      <c r="H2433" s="3">
        <f>E2433+SUMIF('BR DTG ADW'!C:C,C2433,'BR DTG ADW'!E:E)</f>
        <v>0</v>
      </c>
    </row>
    <row r="2434" spans="1:8" ht="15.75" customHeight="1">
      <c r="A2434" s="91" t="s">
        <v>6031</v>
      </c>
      <c r="B2434" s="91" t="s">
        <v>876</v>
      </c>
      <c r="C2434" s="91" t="s">
        <v>6031</v>
      </c>
      <c r="D2434" s="91" t="s">
        <v>6032</v>
      </c>
      <c r="E2434" s="92">
        <v>0</v>
      </c>
      <c r="F2434" s="91" t="s">
        <v>1185</v>
      </c>
      <c r="H2434" s="3">
        <f>E2434+SUMIF('BR DTG ADW'!C:C,C2434,'BR DTG ADW'!E:E)</f>
        <v>0</v>
      </c>
    </row>
    <row r="2435" spans="1:8" ht="15.75" customHeight="1">
      <c r="A2435" s="91" t="s">
        <v>6033</v>
      </c>
      <c r="B2435" s="91" t="s">
        <v>876</v>
      </c>
      <c r="C2435" s="91" t="s">
        <v>6033</v>
      </c>
      <c r="D2435" s="91" t="s">
        <v>6034</v>
      </c>
      <c r="E2435" s="92">
        <v>0</v>
      </c>
      <c r="F2435" s="91" t="s">
        <v>1185</v>
      </c>
      <c r="H2435" s="3">
        <f>E2435+SUMIF('BR DTG ADW'!C:C,C2435,'BR DTG ADW'!E:E)</f>
        <v>0</v>
      </c>
    </row>
    <row r="2436" spans="1:8" ht="15.75" customHeight="1">
      <c r="A2436" s="91" t="s">
        <v>6035</v>
      </c>
      <c r="B2436" s="91" t="s">
        <v>876</v>
      </c>
      <c r="C2436" s="91" t="s">
        <v>6035</v>
      </c>
      <c r="D2436" s="91" t="s">
        <v>6036</v>
      </c>
      <c r="E2436" s="92">
        <v>0</v>
      </c>
      <c r="F2436" s="91" t="s">
        <v>1185</v>
      </c>
      <c r="H2436" s="3">
        <f>E2436+SUMIF('BR DTG ADW'!C:C,C2436,'BR DTG ADW'!E:E)</f>
        <v>0</v>
      </c>
    </row>
    <row r="2437" spans="1:8" ht="15.75" customHeight="1">
      <c r="A2437" s="91" t="s">
        <v>6037</v>
      </c>
      <c r="B2437" s="91" t="s">
        <v>876</v>
      </c>
      <c r="C2437" s="91" t="s">
        <v>6037</v>
      </c>
      <c r="D2437" s="91" t="s">
        <v>6038</v>
      </c>
      <c r="E2437" s="92">
        <v>0</v>
      </c>
      <c r="F2437" s="91" t="s">
        <v>1185</v>
      </c>
      <c r="H2437" s="3">
        <f>E2437+SUMIF('BR DTG ADW'!C:C,C2437,'BR DTG ADW'!E:E)</f>
        <v>0</v>
      </c>
    </row>
    <row r="2438" spans="1:8" ht="15.75" customHeight="1">
      <c r="A2438" s="91" t="s">
        <v>6039</v>
      </c>
      <c r="B2438" s="91" t="s">
        <v>876</v>
      </c>
      <c r="C2438" s="91" t="s">
        <v>6039</v>
      </c>
      <c r="D2438" s="91" t="s">
        <v>6040</v>
      </c>
      <c r="E2438" s="92">
        <v>0</v>
      </c>
      <c r="F2438" s="91" t="s">
        <v>1185</v>
      </c>
      <c r="H2438" s="3">
        <f>E2438+SUMIF('BR DTG ADW'!C:C,C2438,'BR DTG ADW'!E:E)</f>
        <v>0</v>
      </c>
    </row>
    <row r="2439" spans="1:8" ht="15.75" customHeight="1">
      <c r="A2439" s="91" t="s">
        <v>6041</v>
      </c>
      <c r="B2439" s="91" t="s">
        <v>876</v>
      </c>
      <c r="C2439" s="91" t="s">
        <v>6041</v>
      </c>
      <c r="D2439" s="91" t="s">
        <v>6042</v>
      </c>
      <c r="E2439" s="92">
        <v>0</v>
      </c>
      <c r="F2439" s="91" t="s">
        <v>1185</v>
      </c>
      <c r="H2439" s="3">
        <f>E2439+SUMIF('BR DTG ADW'!C:C,C2439,'BR DTG ADW'!E:E)</f>
        <v>0</v>
      </c>
    </row>
    <row r="2440" spans="1:8" ht="15.75" customHeight="1">
      <c r="A2440" s="91" t="s">
        <v>6043</v>
      </c>
      <c r="B2440" s="91" t="s">
        <v>876</v>
      </c>
      <c r="C2440" s="91" t="s">
        <v>6043</v>
      </c>
      <c r="D2440" s="91" t="s">
        <v>6044</v>
      </c>
      <c r="E2440" s="92">
        <v>0</v>
      </c>
      <c r="F2440" s="91" t="s">
        <v>1185</v>
      </c>
      <c r="H2440" s="3">
        <f>E2440+SUMIF('BR DTG ADW'!C:C,C2440,'BR DTG ADW'!E:E)</f>
        <v>0</v>
      </c>
    </row>
    <row r="2441" spans="1:8" ht="15.75" customHeight="1">
      <c r="A2441" s="91" t="s">
        <v>6045</v>
      </c>
      <c r="B2441" s="91" t="s">
        <v>876</v>
      </c>
      <c r="C2441" s="91" t="s">
        <v>6045</v>
      </c>
      <c r="D2441" s="91" t="s">
        <v>6046</v>
      </c>
      <c r="E2441" s="92">
        <v>8</v>
      </c>
      <c r="F2441" s="91" t="s">
        <v>1185</v>
      </c>
      <c r="H2441" s="3">
        <f>E2441+SUMIF('BR DTG ADW'!C:C,C2441,'BR DTG ADW'!E:E)</f>
        <v>8</v>
      </c>
    </row>
    <row r="2442" spans="1:8" ht="15.75" customHeight="1">
      <c r="A2442" s="91" t="s">
        <v>6047</v>
      </c>
      <c r="B2442" s="91" t="s">
        <v>876</v>
      </c>
      <c r="C2442" s="91" t="s">
        <v>6047</v>
      </c>
      <c r="D2442" s="91" t="s">
        <v>6048</v>
      </c>
      <c r="E2442" s="92">
        <v>0</v>
      </c>
      <c r="F2442" s="91" t="s">
        <v>1185</v>
      </c>
      <c r="H2442" s="3">
        <f>E2442+SUMIF('BR DTG ADW'!C:C,C2442,'BR DTG ADW'!E:E)</f>
        <v>0</v>
      </c>
    </row>
    <row r="2443" spans="1:8" ht="15.75" customHeight="1">
      <c r="A2443" s="91" t="s">
        <v>6049</v>
      </c>
      <c r="B2443" s="91" t="s">
        <v>876</v>
      </c>
      <c r="C2443" s="91" t="s">
        <v>6049</v>
      </c>
      <c r="D2443" s="91" t="s">
        <v>6050</v>
      </c>
      <c r="E2443" s="92">
        <v>0</v>
      </c>
      <c r="F2443" s="91" t="s">
        <v>1185</v>
      </c>
      <c r="H2443" s="3">
        <f>E2443+SUMIF('BR DTG ADW'!C:C,C2443,'BR DTG ADW'!E:E)</f>
        <v>0</v>
      </c>
    </row>
    <row r="2444" spans="1:8" ht="15.75" customHeight="1">
      <c r="A2444" s="91" t="s">
        <v>6051</v>
      </c>
      <c r="B2444" s="91" t="s">
        <v>876</v>
      </c>
      <c r="C2444" s="91" t="s">
        <v>6051</v>
      </c>
      <c r="D2444" s="91" t="s">
        <v>6052</v>
      </c>
      <c r="E2444" s="92">
        <v>0</v>
      </c>
      <c r="F2444" s="91" t="s">
        <v>1185</v>
      </c>
      <c r="H2444" s="3">
        <f>E2444+SUMIF('BR DTG ADW'!C:C,C2444,'BR DTG ADW'!E:E)</f>
        <v>0</v>
      </c>
    </row>
    <row r="2445" spans="1:8" ht="15.75" customHeight="1">
      <c r="A2445" s="91" t="s">
        <v>6053</v>
      </c>
      <c r="B2445" s="91" t="s">
        <v>876</v>
      </c>
      <c r="C2445" s="91" t="s">
        <v>6053</v>
      </c>
      <c r="D2445" s="91" t="s">
        <v>6054</v>
      </c>
      <c r="E2445" s="92">
        <v>0</v>
      </c>
      <c r="F2445" s="91" t="s">
        <v>1185</v>
      </c>
      <c r="H2445" s="3">
        <f>E2445+SUMIF('BR DTG ADW'!C:C,C2445,'BR DTG ADW'!E:E)</f>
        <v>0</v>
      </c>
    </row>
    <row r="2446" spans="1:8" ht="15.75" customHeight="1">
      <c r="A2446" s="91" t="s">
        <v>6055</v>
      </c>
      <c r="B2446" s="91" t="s">
        <v>876</v>
      </c>
      <c r="C2446" s="91" t="s">
        <v>6055</v>
      </c>
      <c r="D2446" s="91" t="s">
        <v>6056</v>
      </c>
      <c r="E2446" s="92">
        <v>0</v>
      </c>
      <c r="F2446" s="91" t="s">
        <v>1185</v>
      </c>
      <c r="H2446" s="3">
        <f>E2446+SUMIF('BR DTG ADW'!C:C,C2446,'BR DTG ADW'!E:E)</f>
        <v>0</v>
      </c>
    </row>
    <row r="2447" spans="1:8" ht="15.75" customHeight="1">
      <c r="A2447" s="91" t="s">
        <v>6057</v>
      </c>
      <c r="B2447" s="91" t="s">
        <v>876</v>
      </c>
      <c r="C2447" s="91" t="s">
        <v>6057</v>
      </c>
      <c r="D2447" s="91" t="s">
        <v>2330</v>
      </c>
      <c r="E2447" s="92">
        <v>0</v>
      </c>
      <c r="F2447" s="91" t="s">
        <v>1185</v>
      </c>
      <c r="H2447" s="3">
        <f>E2447+SUMIF('BR DTG ADW'!C:C,C2447,'BR DTG ADW'!E:E)</f>
        <v>0</v>
      </c>
    </row>
    <row r="2448" spans="1:8" ht="15.75" customHeight="1">
      <c r="A2448" s="91" t="s">
        <v>6058</v>
      </c>
      <c r="B2448" s="91" t="s">
        <v>876</v>
      </c>
      <c r="C2448" s="91" t="s">
        <v>6058</v>
      </c>
      <c r="D2448" s="91" t="s">
        <v>2330</v>
      </c>
      <c r="E2448" s="92">
        <v>0</v>
      </c>
      <c r="F2448" s="91" t="s">
        <v>1185</v>
      </c>
      <c r="H2448" s="3">
        <f>E2448+SUMIF('BR DTG ADW'!C:C,C2448,'BR DTG ADW'!E:E)</f>
        <v>0</v>
      </c>
    </row>
    <row r="2449" spans="1:8" ht="15.75" customHeight="1">
      <c r="A2449" s="91" t="s">
        <v>6059</v>
      </c>
      <c r="B2449" s="91" t="s">
        <v>876</v>
      </c>
      <c r="C2449" s="91" t="s">
        <v>6059</v>
      </c>
      <c r="D2449" s="91" t="s">
        <v>9672</v>
      </c>
      <c r="E2449" s="92">
        <v>0</v>
      </c>
      <c r="F2449" s="91" t="s">
        <v>1185</v>
      </c>
      <c r="H2449" s="3">
        <f>E2449+SUMIF('BR DTG ADW'!C:C,C2449,'BR DTG ADW'!E:E)</f>
        <v>0</v>
      </c>
    </row>
    <row r="2450" spans="1:8" ht="15.75" customHeight="1">
      <c r="A2450" s="91" t="s">
        <v>6061</v>
      </c>
      <c r="B2450" s="91" t="s">
        <v>876</v>
      </c>
      <c r="C2450" s="91" t="s">
        <v>6061</v>
      </c>
      <c r="D2450" s="91" t="s">
        <v>9673</v>
      </c>
      <c r="E2450" s="92">
        <v>0</v>
      </c>
      <c r="F2450" s="91" t="s">
        <v>1185</v>
      </c>
      <c r="H2450" s="3">
        <f>E2450+SUMIF('BR DTG ADW'!C:C,C2450,'BR DTG ADW'!E:E)</f>
        <v>0</v>
      </c>
    </row>
    <row r="2451" spans="1:8" ht="15.75" customHeight="1">
      <c r="A2451" s="91" t="s">
        <v>6063</v>
      </c>
      <c r="B2451" s="91" t="s">
        <v>876</v>
      </c>
      <c r="C2451" s="91" t="s">
        <v>6063</v>
      </c>
      <c r="D2451" s="91" t="s">
        <v>9674</v>
      </c>
      <c r="E2451" s="92">
        <v>0</v>
      </c>
      <c r="F2451" s="91" t="s">
        <v>1185</v>
      </c>
      <c r="H2451" s="3">
        <f>E2451+SUMIF('BR DTG ADW'!C:C,C2451,'BR DTG ADW'!E:E)</f>
        <v>0</v>
      </c>
    </row>
    <row r="2452" spans="1:8" ht="15.75" customHeight="1">
      <c r="A2452" s="91" t="s">
        <v>6065</v>
      </c>
      <c r="B2452" s="91" t="s">
        <v>876</v>
      </c>
      <c r="C2452" s="91" t="s">
        <v>6065</v>
      </c>
      <c r="D2452" s="91" t="s">
        <v>6066</v>
      </c>
      <c r="E2452" s="92">
        <v>0</v>
      </c>
      <c r="F2452" s="91" t="s">
        <v>1185</v>
      </c>
      <c r="H2452" s="3">
        <f>E2452+SUMIF('BR DTG ADW'!C:C,C2452,'BR DTG ADW'!E:E)</f>
        <v>0</v>
      </c>
    </row>
    <row r="2453" spans="1:8" ht="15.75" customHeight="1">
      <c r="A2453" s="91" t="s">
        <v>420</v>
      </c>
      <c r="B2453" s="91" t="s">
        <v>877</v>
      </c>
      <c r="C2453" s="91" t="s">
        <v>420</v>
      </c>
      <c r="D2453" s="91" t="s">
        <v>1219</v>
      </c>
      <c r="E2453" s="92">
        <v>4</v>
      </c>
      <c r="F2453" s="91" t="s">
        <v>1185</v>
      </c>
      <c r="H2453" s="3">
        <f>E2453+SUMIF('BR DTG ADW'!C:C,C2453,'BR DTG ADW'!E:E)</f>
        <v>4</v>
      </c>
    </row>
    <row r="2454" spans="1:8" ht="15.75" customHeight="1">
      <c r="A2454" s="91" t="s">
        <v>6067</v>
      </c>
      <c r="B2454" s="91" t="s">
        <v>876</v>
      </c>
      <c r="C2454" s="91" t="s">
        <v>6067</v>
      </c>
      <c r="D2454" s="91" t="s">
        <v>6068</v>
      </c>
      <c r="E2454" s="92">
        <v>0</v>
      </c>
      <c r="F2454" s="91" t="s">
        <v>1185</v>
      </c>
      <c r="H2454" s="3">
        <f>E2454+SUMIF('BR DTG ADW'!C:C,C2454,'BR DTG ADW'!E:E)</f>
        <v>0</v>
      </c>
    </row>
    <row r="2455" spans="1:8" ht="15.75" customHeight="1">
      <c r="A2455" s="91" t="s">
        <v>563</v>
      </c>
      <c r="B2455" s="91" t="s">
        <v>877</v>
      </c>
      <c r="C2455" s="91" t="s">
        <v>563</v>
      </c>
      <c r="D2455" s="91" t="s">
        <v>736</v>
      </c>
      <c r="E2455" s="92">
        <v>151</v>
      </c>
      <c r="F2455" s="91" t="s">
        <v>1185</v>
      </c>
      <c r="H2455" s="3">
        <f>E2455+SUMIF('BR DTG ADW'!C:C,C2455,'BR DTG ADW'!E:E)</f>
        <v>151</v>
      </c>
    </row>
    <row r="2456" spans="1:8" ht="15.75" customHeight="1">
      <c r="A2456" s="91" t="s">
        <v>564</v>
      </c>
      <c r="B2456" s="91" t="s">
        <v>877</v>
      </c>
      <c r="C2456" s="91" t="s">
        <v>564</v>
      </c>
      <c r="D2456" s="91" t="s">
        <v>737</v>
      </c>
      <c r="E2456" s="92">
        <v>121</v>
      </c>
      <c r="F2456" s="91" t="s">
        <v>1185</v>
      </c>
      <c r="H2456" s="3">
        <f>E2456+SUMIF('BR DTG ADW'!C:C,C2456,'BR DTG ADW'!E:E)</f>
        <v>121</v>
      </c>
    </row>
    <row r="2457" spans="1:8" ht="15.75" customHeight="1">
      <c r="A2457" s="91" t="s">
        <v>6069</v>
      </c>
      <c r="B2457" s="91" t="s">
        <v>877</v>
      </c>
      <c r="C2457" s="91" t="s">
        <v>6069</v>
      </c>
      <c r="D2457" s="91" t="s">
        <v>6070</v>
      </c>
      <c r="E2457" s="92">
        <v>183</v>
      </c>
      <c r="F2457" s="91" t="s">
        <v>1185</v>
      </c>
      <c r="H2457" s="3">
        <f>E2457+SUMIF('BR DTG ADW'!C:C,C2457,'BR DTG ADW'!E:E)</f>
        <v>183</v>
      </c>
    </row>
    <row r="2458" spans="1:8" ht="15.75" customHeight="1">
      <c r="A2458" s="91" t="s">
        <v>421</v>
      </c>
      <c r="B2458" s="91" t="s">
        <v>877</v>
      </c>
      <c r="C2458" s="91" t="s">
        <v>421</v>
      </c>
      <c r="D2458" s="91" t="s">
        <v>1220</v>
      </c>
      <c r="E2458" s="92">
        <v>7</v>
      </c>
      <c r="F2458" s="91" t="s">
        <v>1185</v>
      </c>
      <c r="H2458" s="3">
        <f>E2458+SUMIF('BR DTG ADW'!C:C,C2458,'BR DTG ADW'!E:E)</f>
        <v>7</v>
      </c>
    </row>
    <row r="2459" spans="1:8" ht="15.75" customHeight="1">
      <c r="A2459" s="91" t="s">
        <v>422</v>
      </c>
      <c r="B2459" s="91" t="s">
        <v>877</v>
      </c>
      <c r="C2459" s="91" t="s">
        <v>422</v>
      </c>
      <c r="D2459" s="91" t="s">
        <v>738</v>
      </c>
      <c r="E2459" s="92">
        <v>1</v>
      </c>
      <c r="F2459" s="91" t="s">
        <v>1185</v>
      </c>
      <c r="H2459" s="3">
        <f>E2459+SUMIF('BR DTG ADW'!C:C,C2459,'BR DTG ADW'!E:E)</f>
        <v>1</v>
      </c>
    </row>
    <row r="2460" spans="1:8" ht="15.75" customHeight="1">
      <c r="A2460" s="91" t="s">
        <v>1666</v>
      </c>
      <c r="B2460" s="91" t="s">
        <v>877</v>
      </c>
      <c r="C2460" s="91" t="s">
        <v>1666</v>
      </c>
      <c r="D2460" s="91" t="s">
        <v>1667</v>
      </c>
      <c r="E2460" s="92">
        <v>101</v>
      </c>
      <c r="F2460" s="91" t="s">
        <v>1185</v>
      </c>
      <c r="H2460" s="3">
        <f>E2460+SUMIF('BR DTG ADW'!C:C,C2460,'BR DTG ADW'!E:E)</f>
        <v>101</v>
      </c>
    </row>
    <row r="2461" spans="1:8" ht="15.75" customHeight="1">
      <c r="A2461" s="91" t="s">
        <v>6071</v>
      </c>
      <c r="B2461" s="91" t="s">
        <v>876</v>
      </c>
      <c r="C2461" s="91" t="s">
        <v>6071</v>
      </c>
      <c r="D2461" s="91" t="s">
        <v>2330</v>
      </c>
      <c r="E2461" s="92">
        <v>0</v>
      </c>
      <c r="F2461" s="91" t="s">
        <v>1185</v>
      </c>
      <c r="H2461" s="3">
        <f>E2461+SUMIF('BR DTG ADW'!C:C,C2461,'BR DTG ADW'!E:E)</f>
        <v>0</v>
      </c>
    </row>
    <row r="2462" spans="1:8" ht="15.75" customHeight="1">
      <c r="A2462" s="91" t="s">
        <v>6072</v>
      </c>
      <c r="B2462" s="91" t="s">
        <v>876</v>
      </c>
      <c r="C2462" s="91" t="s">
        <v>6072</v>
      </c>
      <c r="D2462" s="91" t="s">
        <v>6073</v>
      </c>
      <c r="E2462" s="92">
        <v>0</v>
      </c>
      <c r="F2462" s="91" t="s">
        <v>1185</v>
      </c>
      <c r="H2462" s="3">
        <f>E2462+SUMIF('BR DTG ADW'!C:C,C2462,'BR DTG ADW'!E:E)</f>
        <v>0</v>
      </c>
    </row>
    <row r="2463" spans="1:8" ht="15.75" customHeight="1">
      <c r="A2463" s="91" t="s">
        <v>2246</v>
      </c>
      <c r="B2463" s="91" t="s">
        <v>876</v>
      </c>
      <c r="C2463" s="91" t="s">
        <v>2246</v>
      </c>
      <c r="D2463" s="91" t="s">
        <v>2247</v>
      </c>
      <c r="E2463" s="92">
        <v>0</v>
      </c>
      <c r="F2463" s="91" t="s">
        <v>1185</v>
      </c>
      <c r="H2463" s="3">
        <f>E2463+SUMIF('BR DTG ADW'!C:C,C2463,'BR DTG ADW'!E:E)</f>
        <v>0</v>
      </c>
    </row>
    <row r="2464" spans="1:8" ht="15.75" customHeight="1">
      <c r="A2464" s="91" t="s">
        <v>6074</v>
      </c>
      <c r="B2464" s="91" t="s">
        <v>876</v>
      </c>
      <c r="C2464" s="91" t="s">
        <v>6074</v>
      </c>
      <c r="D2464" s="91" t="s">
        <v>2330</v>
      </c>
      <c r="E2464" s="92">
        <v>0</v>
      </c>
      <c r="F2464" s="91" t="s">
        <v>1185</v>
      </c>
      <c r="H2464" s="3">
        <f>E2464+SUMIF('BR DTG ADW'!C:C,C2464,'BR DTG ADW'!E:E)</f>
        <v>0</v>
      </c>
    </row>
    <row r="2465" spans="1:8" ht="15.75" customHeight="1">
      <c r="A2465" s="91" t="s">
        <v>423</v>
      </c>
      <c r="B2465" s="91" t="s">
        <v>877</v>
      </c>
      <c r="C2465" s="91" t="s">
        <v>423</v>
      </c>
      <c r="D2465" s="91" t="s">
        <v>739</v>
      </c>
      <c r="E2465" s="92">
        <v>4</v>
      </c>
      <c r="F2465" s="91" t="s">
        <v>1185</v>
      </c>
      <c r="H2465" s="3">
        <f>E2465+SUMIF('BR DTG ADW'!C:C,C2465,'BR DTG ADW'!E:E)</f>
        <v>4</v>
      </c>
    </row>
    <row r="2466" spans="1:8" ht="15.75" customHeight="1">
      <c r="A2466" s="91" t="s">
        <v>6075</v>
      </c>
      <c r="B2466" s="91" t="s">
        <v>876</v>
      </c>
      <c r="C2466" s="91" t="s">
        <v>6075</v>
      </c>
      <c r="D2466" s="91" t="s">
        <v>6076</v>
      </c>
      <c r="E2466" s="92">
        <v>0</v>
      </c>
      <c r="F2466" s="91" t="s">
        <v>1185</v>
      </c>
      <c r="H2466" s="3">
        <f>E2466+SUMIF('BR DTG ADW'!C:C,C2466,'BR DTG ADW'!E:E)</f>
        <v>0</v>
      </c>
    </row>
    <row r="2467" spans="1:8" ht="15.75" customHeight="1">
      <c r="A2467" s="91" t="s">
        <v>6077</v>
      </c>
      <c r="B2467" s="91" t="s">
        <v>876</v>
      </c>
      <c r="C2467" s="91" t="s">
        <v>6077</v>
      </c>
      <c r="D2467" s="91" t="s">
        <v>6078</v>
      </c>
      <c r="E2467" s="92">
        <v>0</v>
      </c>
      <c r="F2467" s="91" t="s">
        <v>1185</v>
      </c>
      <c r="H2467" s="3">
        <f>E2467+SUMIF('BR DTG ADW'!C:C,C2467,'BR DTG ADW'!E:E)</f>
        <v>0</v>
      </c>
    </row>
    <row r="2468" spans="1:8" ht="15.75" customHeight="1">
      <c r="A2468" s="91" t="s">
        <v>6079</v>
      </c>
      <c r="B2468" s="91" t="s">
        <v>876</v>
      </c>
      <c r="C2468" s="91" t="s">
        <v>6079</v>
      </c>
      <c r="D2468" s="91" t="s">
        <v>6080</v>
      </c>
      <c r="E2468" s="92">
        <v>0</v>
      </c>
      <c r="F2468" s="91" t="s">
        <v>1185</v>
      </c>
      <c r="H2468" s="3">
        <f>E2468+SUMIF('BR DTG ADW'!C:C,C2468,'BR DTG ADW'!E:E)</f>
        <v>0</v>
      </c>
    </row>
    <row r="2469" spans="1:8" ht="15.75" customHeight="1">
      <c r="A2469" s="91" t="s">
        <v>6081</v>
      </c>
      <c r="B2469" s="91" t="s">
        <v>876</v>
      </c>
      <c r="C2469" s="91" t="s">
        <v>6081</v>
      </c>
      <c r="D2469" s="91" t="s">
        <v>6082</v>
      </c>
      <c r="E2469" s="92">
        <v>0</v>
      </c>
      <c r="F2469" s="91" t="s">
        <v>1185</v>
      </c>
      <c r="H2469" s="3">
        <f>E2469+SUMIF('BR DTG ADW'!C:C,C2469,'BR DTG ADW'!E:E)</f>
        <v>0</v>
      </c>
    </row>
    <row r="2470" spans="1:8" ht="15.75" customHeight="1">
      <c r="A2470" s="91" t="s">
        <v>6083</v>
      </c>
      <c r="B2470" s="91" t="s">
        <v>876</v>
      </c>
      <c r="C2470" s="91" t="s">
        <v>6083</v>
      </c>
      <c r="D2470" s="91" t="s">
        <v>6084</v>
      </c>
      <c r="E2470" s="92">
        <v>0</v>
      </c>
      <c r="F2470" s="91" t="s">
        <v>1185</v>
      </c>
      <c r="H2470" s="3">
        <f>E2470+SUMIF('BR DTG ADW'!C:C,C2470,'BR DTG ADW'!E:E)</f>
        <v>0</v>
      </c>
    </row>
    <row r="2471" spans="1:8" ht="15.75" customHeight="1">
      <c r="A2471" s="91" t="s">
        <v>6085</v>
      </c>
      <c r="B2471" s="91" t="s">
        <v>876</v>
      </c>
      <c r="C2471" s="91" t="s">
        <v>6085</v>
      </c>
      <c r="D2471" s="91" t="s">
        <v>6086</v>
      </c>
      <c r="E2471" s="92">
        <v>0</v>
      </c>
      <c r="F2471" s="91" t="s">
        <v>1185</v>
      </c>
      <c r="H2471" s="3">
        <f>E2471+SUMIF('BR DTG ADW'!C:C,C2471,'BR DTG ADW'!E:E)</f>
        <v>0</v>
      </c>
    </row>
    <row r="2472" spans="1:8" ht="15.75" customHeight="1">
      <c r="A2472" s="91" t="s">
        <v>6087</v>
      </c>
      <c r="B2472" s="91" t="s">
        <v>876</v>
      </c>
      <c r="C2472" s="91" t="s">
        <v>6087</v>
      </c>
      <c r="D2472" s="91" t="s">
        <v>4976</v>
      </c>
      <c r="E2472" s="92">
        <v>0</v>
      </c>
      <c r="F2472" s="91" t="s">
        <v>1185</v>
      </c>
      <c r="H2472" s="3">
        <f>E2472+SUMIF('BR DTG ADW'!C:C,C2472,'BR DTG ADW'!E:E)</f>
        <v>0</v>
      </c>
    </row>
    <row r="2473" spans="1:8" ht="15.75" customHeight="1">
      <c r="A2473" s="91" t="s">
        <v>2054</v>
      </c>
      <c r="B2473" s="91" t="s">
        <v>876</v>
      </c>
      <c r="C2473" s="91" t="s">
        <v>2054</v>
      </c>
      <c r="D2473" s="91" t="s">
        <v>2055</v>
      </c>
      <c r="E2473" s="92">
        <v>0</v>
      </c>
      <c r="F2473" s="91" t="s">
        <v>1185</v>
      </c>
      <c r="H2473" s="3">
        <f>E2473+SUMIF('BR DTG ADW'!C:C,C2473,'BR DTG ADW'!E:E)</f>
        <v>0</v>
      </c>
    </row>
    <row r="2474" spans="1:8" ht="15.75" customHeight="1">
      <c r="A2474" s="91" t="s">
        <v>6088</v>
      </c>
      <c r="B2474" s="91" t="s">
        <v>876</v>
      </c>
      <c r="C2474" s="91" t="s">
        <v>6088</v>
      </c>
      <c r="D2474" s="91" t="s">
        <v>6089</v>
      </c>
      <c r="E2474" s="92">
        <v>0</v>
      </c>
      <c r="F2474" s="91" t="s">
        <v>1185</v>
      </c>
      <c r="H2474" s="3">
        <f>E2474+SUMIF('BR DTG ADW'!C:C,C2474,'BR DTG ADW'!E:E)</f>
        <v>0</v>
      </c>
    </row>
    <row r="2475" spans="1:8" ht="15.75" customHeight="1">
      <c r="A2475" s="91" t="s">
        <v>6090</v>
      </c>
      <c r="B2475" s="91" t="s">
        <v>876</v>
      </c>
      <c r="C2475" s="91" t="s">
        <v>6090</v>
      </c>
      <c r="D2475" s="91" t="s">
        <v>6091</v>
      </c>
      <c r="E2475" s="92">
        <v>0</v>
      </c>
      <c r="F2475" s="91" t="s">
        <v>1185</v>
      </c>
      <c r="H2475" s="3">
        <f>E2475+SUMIF('BR DTG ADW'!C:C,C2475,'BR DTG ADW'!E:E)</f>
        <v>0</v>
      </c>
    </row>
    <row r="2476" spans="1:8" ht="15.75" customHeight="1">
      <c r="A2476" s="91" t="s">
        <v>6092</v>
      </c>
      <c r="B2476" s="91" t="s">
        <v>876</v>
      </c>
      <c r="C2476" s="91" t="s">
        <v>6092</v>
      </c>
      <c r="D2476" s="91" t="s">
        <v>11267</v>
      </c>
      <c r="E2476" s="92">
        <v>0</v>
      </c>
      <c r="F2476" s="91" t="s">
        <v>1185</v>
      </c>
      <c r="H2476" s="3">
        <f>E2476+SUMIF('BR DTG ADW'!C:C,C2476,'BR DTG ADW'!E:E)</f>
        <v>0</v>
      </c>
    </row>
    <row r="2477" spans="1:8" ht="15.75" customHeight="1">
      <c r="A2477" s="91" t="s">
        <v>6094</v>
      </c>
      <c r="B2477" s="91" t="s">
        <v>918</v>
      </c>
      <c r="C2477" s="91" t="s">
        <v>6094</v>
      </c>
      <c r="D2477" s="91" t="s">
        <v>6095</v>
      </c>
      <c r="E2477" s="92">
        <v>1</v>
      </c>
      <c r="F2477" s="91" t="s">
        <v>1185</v>
      </c>
      <c r="H2477" s="3">
        <f>E2477+SUMIF('BR DTG ADW'!C:C,C2477,'BR DTG ADW'!E:E)</f>
        <v>1</v>
      </c>
    </row>
    <row r="2478" spans="1:8" ht="15.75" customHeight="1">
      <c r="A2478" s="91" t="s">
        <v>740</v>
      </c>
      <c r="B2478" s="91" t="s">
        <v>918</v>
      </c>
      <c r="C2478" s="91" t="s">
        <v>740</v>
      </c>
      <c r="D2478" s="91" t="s">
        <v>741</v>
      </c>
      <c r="E2478" s="92">
        <v>2</v>
      </c>
      <c r="F2478" s="91" t="s">
        <v>1185</v>
      </c>
      <c r="H2478" s="3">
        <f>E2478+SUMIF('BR DTG ADW'!C:C,C2478,'BR DTG ADW'!E:E)</f>
        <v>2</v>
      </c>
    </row>
    <row r="2479" spans="1:8" ht="15.75" customHeight="1">
      <c r="A2479" s="91" t="s">
        <v>6096</v>
      </c>
      <c r="B2479" s="91" t="s">
        <v>876</v>
      </c>
      <c r="C2479" s="91" t="s">
        <v>6096</v>
      </c>
      <c r="D2479" s="91" t="s">
        <v>6097</v>
      </c>
      <c r="E2479" s="92">
        <v>0</v>
      </c>
      <c r="F2479" s="91" t="s">
        <v>1185</v>
      </c>
      <c r="H2479" s="3">
        <f>E2479+SUMIF('BR DTG ADW'!C:C,C2479,'BR DTG ADW'!E:E)</f>
        <v>0</v>
      </c>
    </row>
    <row r="2480" spans="1:8" ht="15.75" customHeight="1">
      <c r="A2480" s="91" t="s">
        <v>6098</v>
      </c>
      <c r="B2480" s="91" t="s">
        <v>876</v>
      </c>
      <c r="C2480" s="91" t="s">
        <v>6098</v>
      </c>
      <c r="D2480" s="91" t="s">
        <v>6099</v>
      </c>
      <c r="E2480" s="92">
        <v>0</v>
      </c>
      <c r="F2480" s="91" t="s">
        <v>1185</v>
      </c>
      <c r="H2480" s="3">
        <f>E2480+SUMIF('BR DTG ADW'!C:C,C2480,'BR DTG ADW'!E:E)</f>
        <v>0</v>
      </c>
    </row>
    <row r="2481" spans="1:8" ht="15.75" customHeight="1">
      <c r="A2481" s="91" t="s">
        <v>6100</v>
      </c>
      <c r="B2481" s="91" t="s">
        <v>876</v>
      </c>
      <c r="C2481" s="91" t="s">
        <v>6100</v>
      </c>
      <c r="D2481" s="91" t="s">
        <v>6101</v>
      </c>
      <c r="E2481" s="92">
        <v>0</v>
      </c>
      <c r="F2481" s="91" t="s">
        <v>1185</v>
      </c>
      <c r="H2481" s="3">
        <f>E2481+SUMIF('BR DTG ADW'!C:C,C2481,'BR DTG ADW'!E:E)</f>
        <v>0</v>
      </c>
    </row>
    <row r="2482" spans="1:8" ht="15.75" customHeight="1">
      <c r="A2482" s="91" t="s">
        <v>6102</v>
      </c>
      <c r="B2482" s="91" t="s">
        <v>876</v>
      </c>
      <c r="C2482" s="91" t="s">
        <v>6102</v>
      </c>
      <c r="D2482" s="91" t="s">
        <v>6103</v>
      </c>
      <c r="E2482" s="92">
        <v>0</v>
      </c>
      <c r="F2482" s="91" t="s">
        <v>1185</v>
      </c>
      <c r="H2482" s="3">
        <f>E2482+SUMIF('BR DTG ADW'!C:C,C2482,'BR DTG ADW'!E:E)</f>
        <v>0</v>
      </c>
    </row>
    <row r="2483" spans="1:8" ht="15.75" customHeight="1">
      <c r="A2483" s="91" t="s">
        <v>6104</v>
      </c>
      <c r="B2483" s="91" t="s">
        <v>876</v>
      </c>
      <c r="C2483" s="91" t="s">
        <v>6104</v>
      </c>
      <c r="D2483" s="91" t="s">
        <v>6105</v>
      </c>
      <c r="E2483" s="92">
        <v>0</v>
      </c>
      <c r="F2483" s="91" t="s">
        <v>1185</v>
      </c>
      <c r="H2483" s="3">
        <f>E2483+SUMIF('BR DTG ADW'!C:C,C2483,'BR DTG ADW'!E:E)</f>
        <v>0</v>
      </c>
    </row>
    <row r="2484" spans="1:8" ht="15.75" customHeight="1">
      <c r="A2484" s="91" t="s">
        <v>6106</v>
      </c>
      <c r="B2484" s="91" t="s">
        <v>876</v>
      </c>
      <c r="C2484" s="91" t="s">
        <v>6106</v>
      </c>
      <c r="D2484" s="91" t="s">
        <v>6107</v>
      </c>
      <c r="E2484" s="92">
        <v>0</v>
      </c>
      <c r="F2484" s="91" t="s">
        <v>1185</v>
      </c>
      <c r="H2484" s="3">
        <f>E2484+SUMIF('BR DTG ADW'!C:C,C2484,'BR DTG ADW'!E:E)</f>
        <v>0</v>
      </c>
    </row>
    <row r="2485" spans="1:8" ht="15.75" customHeight="1">
      <c r="A2485" s="91" t="s">
        <v>6108</v>
      </c>
      <c r="B2485" s="91" t="s">
        <v>884</v>
      </c>
      <c r="C2485" s="91" t="s">
        <v>6108</v>
      </c>
      <c r="D2485" s="91" t="s">
        <v>6109</v>
      </c>
      <c r="E2485" s="92">
        <v>2</v>
      </c>
      <c r="F2485" s="91" t="s">
        <v>1185</v>
      </c>
      <c r="H2485" s="3">
        <f>E2485+SUMIF('BR DTG ADW'!C:C,C2485,'BR DTG ADW'!E:E)</f>
        <v>2</v>
      </c>
    </row>
    <row r="2486" spans="1:8" ht="15.75" customHeight="1">
      <c r="A2486" s="91" t="s">
        <v>6110</v>
      </c>
      <c r="B2486" s="91" t="s">
        <v>876</v>
      </c>
      <c r="C2486" s="91" t="s">
        <v>6110</v>
      </c>
      <c r="D2486" s="91" t="s">
        <v>6111</v>
      </c>
      <c r="E2486" s="92">
        <v>0</v>
      </c>
      <c r="F2486" s="91" t="s">
        <v>1185</v>
      </c>
      <c r="H2486" s="3">
        <f>E2486+SUMIF('BR DTG ADW'!C:C,C2486,'BR DTG ADW'!E:E)</f>
        <v>0</v>
      </c>
    </row>
    <row r="2487" spans="1:8" ht="15.75" customHeight="1">
      <c r="A2487" s="91" t="s">
        <v>6112</v>
      </c>
      <c r="B2487" s="91" t="s">
        <v>936</v>
      </c>
      <c r="C2487" s="91" t="s">
        <v>6112</v>
      </c>
      <c r="D2487" s="91" t="s">
        <v>6113</v>
      </c>
      <c r="E2487" s="92">
        <v>1</v>
      </c>
      <c r="F2487" s="91" t="s">
        <v>1185</v>
      </c>
      <c r="H2487" s="3">
        <f>E2487+SUMIF('BR DTG ADW'!C:C,C2487,'BR DTG ADW'!E:E)</f>
        <v>1</v>
      </c>
    </row>
    <row r="2488" spans="1:8" ht="15.75" customHeight="1">
      <c r="A2488" s="91" t="s">
        <v>6114</v>
      </c>
      <c r="B2488" s="91" t="s">
        <v>876</v>
      </c>
      <c r="C2488" s="91" t="s">
        <v>6114</v>
      </c>
      <c r="D2488" s="91" t="s">
        <v>6115</v>
      </c>
      <c r="E2488" s="92">
        <v>0</v>
      </c>
      <c r="F2488" s="91" t="s">
        <v>1185</v>
      </c>
      <c r="H2488" s="3">
        <f>E2488+SUMIF('BR DTG ADW'!C:C,C2488,'BR DTG ADW'!E:E)</f>
        <v>0</v>
      </c>
    </row>
    <row r="2489" spans="1:8" ht="15.75" customHeight="1">
      <c r="A2489" s="91" t="s">
        <v>6116</v>
      </c>
      <c r="B2489" s="91" t="s">
        <v>876</v>
      </c>
      <c r="C2489" s="91" t="s">
        <v>6116</v>
      </c>
      <c r="D2489" s="91" t="s">
        <v>2240</v>
      </c>
      <c r="E2489" s="92">
        <v>0</v>
      </c>
      <c r="F2489" s="91" t="s">
        <v>1185</v>
      </c>
      <c r="H2489" s="3">
        <f>E2489+SUMIF('BR DTG ADW'!C:C,C2489,'BR DTG ADW'!E:E)</f>
        <v>0</v>
      </c>
    </row>
    <row r="2490" spans="1:8" ht="15.75" customHeight="1">
      <c r="A2490" s="91" t="s">
        <v>6117</v>
      </c>
      <c r="B2490" s="91" t="s">
        <v>876</v>
      </c>
      <c r="C2490" s="91" t="s">
        <v>6117</v>
      </c>
      <c r="D2490" s="91" t="s">
        <v>6118</v>
      </c>
      <c r="E2490" s="92">
        <v>0</v>
      </c>
      <c r="F2490" s="91" t="s">
        <v>1185</v>
      </c>
      <c r="H2490" s="3">
        <f>E2490+SUMIF('BR DTG ADW'!C:C,C2490,'BR DTG ADW'!E:E)</f>
        <v>0</v>
      </c>
    </row>
    <row r="2491" spans="1:8" ht="15.75" customHeight="1">
      <c r="A2491" s="91" t="s">
        <v>424</v>
      </c>
      <c r="B2491" s="91" t="s">
        <v>877</v>
      </c>
      <c r="C2491" s="91" t="s">
        <v>424</v>
      </c>
      <c r="D2491" s="91" t="s">
        <v>1221</v>
      </c>
      <c r="E2491" s="92">
        <v>2</v>
      </c>
      <c r="F2491" s="91" t="s">
        <v>1185</v>
      </c>
      <c r="H2491" s="3">
        <f>E2491+SUMIF('BR DTG ADW'!C:C,C2491,'BR DTG ADW'!E:E)</f>
        <v>2</v>
      </c>
    </row>
    <row r="2492" spans="1:8" ht="15.75" customHeight="1">
      <c r="A2492" s="91" t="s">
        <v>6119</v>
      </c>
      <c r="B2492" s="91" t="s">
        <v>876</v>
      </c>
      <c r="C2492" s="91" t="s">
        <v>6119</v>
      </c>
      <c r="D2492" s="91" t="s">
        <v>2330</v>
      </c>
      <c r="E2492" s="92">
        <v>0</v>
      </c>
      <c r="F2492" s="91" t="s">
        <v>1185</v>
      </c>
      <c r="H2492" s="3">
        <f>E2492+SUMIF('BR DTG ADW'!C:C,C2492,'BR DTG ADW'!E:E)</f>
        <v>0</v>
      </c>
    </row>
    <row r="2493" spans="1:8" ht="15.75" customHeight="1">
      <c r="A2493" s="91" t="s">
        <v>6120</v>
      </c>
      <c r="B2493" s="91" t="s">
        <v>876</v>
      </c>
      <c r="C2493" s="91" t="s">
        <v>6120</v>
      </c>
      <c r="D2493" s="91" t="s">
        <v>6121</v>
      </c>
      <c r="E2493" s="92">
        <v>0</v>
      </c>
      <c r="F2493" s="91" t="s">
        <v>1185</v>
      </c>
      <c r="H2493" s="3">
        <f>E2493+SUMIF('BR DTG ADW'!C:C,C2493,'BR DTG ADW'!E:E)</f>
        <v>0</v>
      </c>
    </row>
    <row r="2494" spans="1:8" ht="15.75" customHeight="1">
      <c r="A2494" s="91" t="s">
        <v>6122</v>
      </c>
      <c r="B2494" s="91" t="s">
        <v>876</v>
      </c>
      <c r="C2494" s="91" t="s">
        <v>6122</v>
      </c>
      <c r="D2494" s="91" t="s">
        <v>6123</v>
      </c>
      <c r="E2494" s="92">
        <v>0</v>
      </c>
      <c r="F2494" s="91" t="s">
        <v>1185</v>
      </c>
      <c r="H2494" s="3">
        <f>E2494+SUMIF('BR DTG ADW'!C:C,C2494,'BR DTG ADW'!E:E)</f>
        <v>0</v>
      </c>
    </row>
    <row r="2495" spans="1:8" ht="15.75" customHeight="1">
      <c r="A2495" s="91" t="s">
        <v>6124</v>
      </c>
      <c r="B2495" s="91" t="s">
        <v>876</v>
      </c>
      <c r="C2495" s="91" t="s">
        <v>6124</v>
      </c>
      <c r="D2495" s="91" t="s">
        <v>2330</v>
      </c>
      <c r="E2495" s="92">
        <v>0</v>
      </c>
      <c r="F2495" s="91" t="s">
        <v>1185</v>
      </c>
      <c r="H2495" s="3">
        <f>E2495+SUMIF('BR DTG ADW'!C:C,C2495,'BR DTG ADW'!E:E)</f>
        <v>0</v>
      </c>
    </row>
    <row r="2496" spans="1:8" ht="15.75" customHeight="1">
      <c r="A2496" s="91" t="s">
        <v>6125</v>
      </c>
      <c r="B2496" s="91" t="s">
        <v>876</v>
      </c>
      <c r="C2496" s="91" t="s">
        <v>6125</v>
      </c>
      <c r="D2496" s="91" t="s">
        <v>6126</v>
      </c>
      <c r="E2496" s="92">
        <v>0</v>
      </c>
      <c r="F2496" s="91" t="s">
        <v>1185</v>
      </c>
      <c r="H2496" s="3">
        <f>E2496+SUMIF('BR DTG ADW'!C:C,C2496,'BR DTG ADW'!E:E)</f>
        <v>0</v>
      </c>
    </row>
    <row r="2497" spans="1:8" ht="15.75" customHeight="1">
      <c r="A2497" s="91" t="s">
        <v>425</v>
      </c>
      <c r="B2497" s="91" t="s">
        <v>884</v>
      </c>
      <c r="C2497" s="91" t="s">
        <v>425</v>
      </c>
      <c r="D2497" s="91" t="s">
        <v>1222</v>
      </c>
      <c r="E2497" s="92">
        <v>1</v>
      </c>
      <c r="F2497" s="91" t="s">
        <v>1185</v>
      </c>
      <c r="H2497" s="3">
        <f>E2497+SUMIF('BR DTG ADW'!C:C,C2497,'BR DTG ADW'!E:E)</f>
        <v>1</v>
      </c>
    </row>
    <row r="2498" spans="1:8" ht="15.75" customHeight="1">
      <c r="A2498" s="91" t="s">
        <v>426</v>
      </c>
      <c r="B2498" s="91" t="s">
        <v>884</v>
      </c>
      <c r="C2498" s="91" t="s">
        <v>426</v>
      </c>
      <c r="D2498" s="91" t="s">
        <v>1223</v>
      </c>
      <c r="E2498" s="92">
        <v>7</v>
      </c>
      <c r="F2498" s="91" t="s">
        <v>1185</v>
      </c>
      <c r="H2498" s="3">
        <f>E2498+SUMIF('BR DTG ADW'!C:C,C2498,'BR DTG ADW'!E:E)</f>
        <v>7</v>
      </c>
    </row>
    <row r="2499" spans="1:8" ht="15.75" customHeight="1">
      <c r="A2499" s="91" t="s">
        <v>1880</v>
      </c>
      <c r="B2499" s="91" t="s">
        <v>984</v>
      </c>
      <c r="C2499" s="91" t="s">
        <v>1880</v>
      </c>
      <c r="D2499" s="91" t="s">
        <v>1881</v>
      </c>
      <c r="E2499" s="92">
        <v>3</v>
      </c>
      <c r="F2499" s="91" t="s">
        <v>1185</v>
      </c>
      <c r="H2499" s="3">
        <f>E2499+SUMIF('BR DTG ADW'!C:C,C2499,'BR DTG ADW'!E:E)</f>
        <v>3</v>
      </c>
    </row>
    <row r="2500" spans="1:8" ht="15.75" customHeight="1">
      <c r="A2500" s="91" t="s">
        <v>6127</v>
      </c>
      <c r="B2500" s="91" t="s">
        <v>876</v>
      </c>
      <c r="C2500" s="91" t="s">
        <v>6127</v>
      </c>
      <c r="D2500" s="91" t="s">
        <v>6128</v>
      </c>
      <c r="E2500" s="92">
        <v>0</v>
      </c>
      <c r="F2500" s="91" t="s">
        <v>1185</v>
      </c>
      <c r="H2500" s="3">
        <f>E2500+SUMIF('BR DTG ADW'!C:C,C2500,'BR DTG ADW'!E:E)</f>
        <v>0</v>
      </c>
    </row>
    <row r="2501" spans="1:8" ht="15.75" customHeight="1">
      <c r="A2501" s="91" t="s">
        <v>6129</v>
      </c>
      <c r="B2501" s="91" t="s">
        <v>876</v>
      </c>
      <c r="C2501" s="91" t="s">
        <v>6129</v>
      </c>
      <c r="D2501" s="91" t="s">
        <v>2330</v>
      </c>
      <c r="E2501" s="92">
        <v>0</v>
      </c>
      <c r="F2501" s="91" t="s">
        <v>1185</v>
      </c>
      <c r="H2501" s="3">
        <f>E2501+SUMIF('BR DTG ADW'!C:C,C2501,'BR DTG ADW'!E:E)</f>
        <v>0</v>
      </c>
    </row>
    <row r="2502" spans="1:8" ht="15.75" customHeight="1">
      <c r="A2502" s="91" t="s">
        <v>6130</v>
      </c>
      <c r="B2502" s="91" t="s">
        <v>876</v>
      </c>
      <c r="C2502" s="91" t="s">
        <v>6130</v>
      </c>
      <c r="D2502" s="91" t="s">
        <v>6131</v>
      </c>
      <c r="E2502" s="92">
        <v>0</v>
      </c>
      <c r="F2502" s="91" t="s">
        <v>1185</v>
      </c>
      <c r="H2502" s="3">
        <f>E2502+SUMIF('BR DTG ADW'!C:C,C2502,'BR DTG ADW'!E:E)</f>
        <v>0</v>
      </c>
    </row>
    <row r="2503" spans="1:8" ht="15.75" customHeight="1">
      <c r="A2503" s="91" t="s">
        <v>6132</v>
      </c>
      <c r="B2503" s="91" t="s">
        <v>876</v>
      </c>
      <c r="C2503" s="91" t="s">
        <v>6132</v>
      </c>
      <c r="D2503" s="91" t="s">
        <v>6133</v>
      </c>
      <c r="E2503" s="92">
        <v>0</v>
      </c>
      <c r="F2503" s="91" t="s">
        <v>1185</v>
      </c>
      <c r="H2503" s="3">
        <f>E2503+SUMIF('BR DTG ADW'!C:C,C2503,'BR DTG ADW'!E:E)</f>
        <v>0</v>
      </c>
    </row>
    <row r="2504" spans="1:8" ht="15.75" customHeight="1">
      <c r="A2504" s="91" t="s">
        <v>6134</v>
      </c>
      <c r="B2504" s="91" t="s">
        <v>876</v>
      </c>
      <c r="C2504" s="91" t="s">
        <v>6134</v>
      </c>
      <c r="D2504" s="91" t="s">
        <v>6135</v>
      </c>
      <c r="E2504" s="92">
        <v>0</v>
      </c>
      <c r="F2504" s="91" t="s">
        <v>1185</v>
      </c>
      <c r="H2504" s="3">
        <f>E2504+SUMIF('BR DTG ADW'!C:C,C2504,'BR DTG ADW'!E:E)</f>
        <v>0</v>
      </c>
    </row>
    <row r="2505" spans="1:8" ht="15.75" customHeight="1">
      <c r="A2505" s="91" t="s">
        <v>6136</v>
      </c>
      <c r="B2505" s="91" t="s">
        <v>876</v>
      </c>
      <c r="C2505" s="91" t="s">
        <v>6136</v>
      </c>
      <c r="D2505" s="91" t="s">
        <v>6137</v>
      </c>
      <c r="E2505" s="92">
        <v>0</v>
      </c>
      <c r="F2505" s="91" t="s">
        <v>1185</v>
      </c>
      <c r="H2505" s="3">
        <f>E2505+SUMIF('BR DTG ADW'!C:C,C2505,'BR DTG ADW'!E:E)</f>
        <v>0</v>
      </c>
    </row>
    <row r="2506" spans="1:8" ht="15.75" customHeight="1">
      <c r="A2506" s="91" t="s">
        <v>6138</v>
      </c>
      <c r="B2506" s="91" t="s">
        <v>876</v>
      </c>
      <c r="C2506" s="91" t="s">
        <v>6138</v>
      </c>
      <c r="D2506" s="91" t="s">
        <v>5959</v>
      </c>
      <c r="E2506" s="92">
        <v>0</v>
      </c>
      <c r="F2506" s="91" t="s">
        <v>1185</v>
      </c>
      <c r="H2506" s="3">
        <f>E2506+SUMIF('BR DTG ADW'!C:C,C2506,'BR DTG ADW'!E:E)</f>
        <v>0</v>
      </c>
    </row>
    <row r="2507" spans="1:8" ht="15.75" customHeight="1">
      <c r="A2507" s="91" t="s">
        <v>6139</v>
      </c>
      <c r="B2507" s="91" t="s">
        <v>876</v>
      </c>
      <c r="C2507" s="91" t="s">
        <v>6139</v>
      </c>
      <c r="D2507" s="91" t="s">
        <v>11268</v>
      </c>
      <c r="E2507" s="92">
        <v>0</v>
      </c>
      <c r="F2507" s="91" t="s">
        <v>1185</v>
      </c>
      <c r="H2507" s="3">
        <f>E2507+SUMIF('BR DTG ADW'!C:C,C2507,'BR DTG ADW'!E:E)</f>
        <v>0</v>
      </c>
    </row>
    <row r="2508" spans="1:8" ht="15.75" customHeight="1">
      <c r="A2508" s="91" t="s">
        <v>6141</v>
      </c>
      <c r="B2508" s="91" t="s">
        <v>877</v>
      </c>
      <c r="C2508" s="91" t="s">
        <v>6141</v>
      </c>
      <c r="D2508" s="91" t="s">
        <v>6142</v>
      </c>
      <c r="E2508" s="92">
        <v>2</v>
      </c>
      <c r="F2508" s="91" t="s">
        <v>1185</v>
      </c>
      <c r="H2508" s="3">
        <f>E2508+SUMIF('BR DTG ADW'!C:C,C2508,'BR DTG ADW'!E:E)</f>
        <v>2</v>
      </c>
    </row>
    <row r="2509" spans="1:8" ht="15.75" customHeight="1">
      <c r="A2509" s="91" t="s">
        <v>6143</v>
      </c>
      <c r="B2509" s="91" t="s">
        <v>876</v>
      </c>
      <c r="C2509" s="91" t="s">
        <v>6143</v>
      </c>
      <c r="D2509" s="91" t="s">
        <v>6144</v>
      </c>
      <c r="E2509" s="92">
        <v>0</v>
      </c>
      <c r="F2509" s="91" t="s">
        <v>1185</v>
      </c>
      <c r="H2509" s="3">
        <f>E2509+SUMIF('BR DTG ADW'!C:C,C2509,'BR DTG ADW'!E:E)</f>
        <v>0</v>
      </c>
    </row>
    <row r="2510" spans="1:8" ht="15.75" customHeight="1">
      <c r="A2510" s="91" t="s">
        <v>6145</v>
      </c>
      <c r="B2510" s="91" t="s">
        <v>876</v>
      </c>
      <c r="C2510" s="91" t="s">
        <v>6145</v>
      </c>
      <c r="D2510" s="91" t="s">
        <v>6146</v>
      </c>
      <c r="E2510" s="92">
        <v>0</v>
      </c>
      <c r="F2510" s="91" t="s">
        <v>1185</v>
      </c>
      <c r="H2510" s="3">
        <f>E2510+SUMIF('BR DTG ADW'!C:C,C2510,'BR DTG ADW'!E:E)</f>
        <v>0</v>
      </c>
    </row>
    <row r="2511" spans="1:8" ht="15.75" customHeight="1">
      <c r="A2511" s="91" t="s">
        <v>6147</v>
      </c>
      <c r="B2511" s="91" t="s">
        <v>876</v>
      </c>
      <c r="C2511" s="91" t="s">
        <v>6147</v>
      </c>
      <c r="D2511" s="91" t="s">
        <v>6148</v>
      </c>
      <c r="E2511" s="92">
        <v>0</v>
      </c>
      <c r="F2511" s="91" t="s">
        <v>1185</v>
      </c>
      <c r="H2511" s="3">
        <f>E2511+SUMIF('BR DTG ADW'!C:C,C2511,'BR DTG ADW'!E:E)</f>
        <v>0</v>
      </c>
    </row>
    <row r="2512" spans="1:8" ht="15.75" customHeight="1">
      <c r="A2512" s="91" t="s">
        <v>6149</v>
      </c>
      <c r="B2512" s="91" t="s">
        <v>876</v>
      </c>
      <c r="C2512" s="91" t="s">
        <v>6149</v>
      </c>
      <c r="D2512" s="91" t="s">
        <v>6150</v>
      </c>
      <c r="E2512" s="92">
        <v>0</v>
      </c>
      <c r="F2512" s="91" t="s">
        <v>1185</v>
      </c>
      <c r="H2512" s="3">
        <f>E2512+SUMIF('BR DTG ADW'!C:C,C2512,'BR DTG ADW'!E:E)</f>
        <v>0</v>
      </c>
    </row>
    <row r="2513" spans="1:8" ht="15.75" customHeight="1">
      <c r="A2513" s="91" t="s">
        <v>6151</v>
      </c>
      <c r="B2513" s="91" t="s">
        <v>876</v>
      </c>
      <c r="C2513" s="91" t="s">
        <v>6151</v>
      </c>
      <c r="D2513" s="91" t="s">
        <v>6152</v>
      </c>
      <c r="E2513" s="92">
        <v>0</v>
      </c>
      <c r="F2513" s="91" t="s">
        <v>1185</v>
      </c>
      <c r="H2513" s="3">
        <f>E2513+SUMIF('BR DTG ADW'!C:C,C2513,'BR DTG ADW'!E:E)</f>
        <v>0</v>
      </c>
    </row>
    <row r="2514" spans="1:8" ht="15.75" customHeight="1">
      <c r="A2514" s="91" t="s">
        <v>6153</v>
      </c>
      <c r="B2514" s="91" t="s">
        <v>876</v>
      </c>
      <c r="C2514" s="91" t="s">
        <v>6153</v>
      </c>
      <c r="D2514" s="91" t="s">
        <v>6154</v>
      </c>
      <c r="E2514" s="92">
        <v>0</v>
      </c>
      <c r="F2514" s="91" t="s">
        <v>1185</v>
      </c>
      <c r="H2514" s="3">
        <f>E2514+SUMIF('BR DTG ADW'!C:C,C2514,'BR DTG ADW'!E:E)</f>
        <v>0</v>
      </c>
    </row>
    <row r="2515" spans="1:8" ht="15.75" customHeight="1">
      <c r="A2515" s="91" t="s">
        <v>6155</v>
      </c>
      <c r="B2515" s="91" t="s">
        <v>876</v>
      </c>
      <c r="C2515" s="91" t="s">
        <v>6155</v>
      </c>
      <c r="D2515" s="91" t="s">
        <v>6156</v>
      </c>
      <c r="E2515" s="92">
        <v>0</v>
      </c>
      <c r="F2515" s="91" t="s">
        <v>1185</v>
      </c>
      <c r="H2515" s="3">
        <f>E2515+SUMIF('BR DTG ADW'!C:C,C2515,'BR DTG ADW'!E:E)</f>
        <v>0</v>
      </c>
    </row>
    <row r="2516" spans="1:8" ht="15.75" customHeight="1">
      <c r="A2516" s="91" t="s">
        <v>6157</v>
      </c>
      <c r="B2516" s="91" t="s">
        <v>876</v>
      </c>
      <c r="C2516" s="91" t="s">
        <v>6157</v>
      </c>
      <c r="D2516" s="91" t="s">
        <v>6158</v>
      </c>
      <c r="E2516" s="92">
        <v>0</v>
      </c>
      <c r="F2516" s="91" t="s">
        <v>1185</v>
      </c>
      <c r="H2516" s="3">
        <f>E2516+SUMIF('BR DTG ADW'!C:C,C2516,'BR DTG ADW'!E:E)</f>
        <v>0</v>
      </c>
    </row>
    <row r="2517" spans="1:8" ht="15.75" customHeight="1">
      <c r="A2517" s="91" t="s">
        <v>1882</v>
      </c>
      <c r="B2517" s="91" t="s">
        <v>876</v>
      </c>
      <c r="C2517" s="91" t="s">
        <v>1882</v>
      </c>
      <c r="D2517" s="91" t="s">
        <v>1883</v>
      </c>
      <c r="E2517" s="92">
        <v>0</v>
      </c>
      <c r="F2517" s="91" t="s">
        <v>1185</v>
      </c>
      <c r="H2517" s="3">
        <f>E2517+SUMIF('BR DTG ADW'!C:C,C2517,'BR DTG ADW'!E:E)</f>
        <v>0</v>
      </c>
    </row>
    <row r="2518" spans="1:8" ht="15.75" customHeight="1">
      <c r="A2518" s="91" t="s">
        <v>6159</v>
      </c>
      <c r="B2518" s="91" t="s">
        <v>876</v>
      </c>
      <c r="C2518" s="91" t="s">
        <v>6159</v>
      </c>
      <c r="D2518" s="91" t="s">
        <v>6160</v>
      </c>
      <c r="E2518" s="92">
        <v>0</v>
      </c>
      <c r="F2518" s="91" t="s">
        <v>1185</v>
      </c>
      <c r="H2518" s="3">
        <f>E2518+SUMIF('BR DTG ADW'!C:C,C2518,'BR DTG ADW'!E:E)</f>
        <v>0</v>
      </c>
    </row>
    <row r="2519" spans="1:8" ht="15.75" customHeight="1">
      <c r="A2519" s="91" t="s">
        <v>6161</v>
      </c>
      <c r="B2519" s="91" t="s">
        <v>877</v>
      </c>
      <c r="C2519" s="91" t="s">
        <v>6161</v>
      </c>
      <c r="D2519" s="91" t="s">
        <v>6162</v>
      </c>
      <c r="E2519" s="92">
        <v>1</v>
      </c>
      <c r="F2519" s="91" t="s">
        <v>1185</v>
      </c>
      <c r="H2519" s="3">
        <f>E2519+SUMIF('BR DTG ADW'!C:C,C2519,'BR DTG ADW'!E:E)</f>
        <v>1</v>
      </c>
    </row>
    <row r="2520" spans="1:8" ht="15.75" customHeight="1">
      <c r="A2520" s="91" t="s">
        <v>6163</v>
      </c>
      <c r="B2520" s="91" t="s">
        <v>876</v>
      </c>
      <c r="C2520" s="91" t="s">
        <v>6163</v>
      </c>
      <c r="D2520" s="91" t="s">
        <v>6164</v>
      </c>
      <c r="E2520" s="92">
        <v>0</v>
      </c>
      <c r="F2520" s="91" t="s">
        <v>1185</v>
      </c>
      <c r="H2520" s="3">
        <f>E2520+SUMIF('BR DTG ADW'!C:C,C2520,'BR DTG ADW'!E:E)</f>
        <v>0</v>
      </c>
    </row>
    <row r="2521" spans="1:8" ht="15.75" customHeight="1">
      <c r="A2521" s="91" t="s">
        <v>6165</v>
      </c>
      <c r="B2521" s="91" t="s">
        <v>876</v>
      </c>
      <c r="C2521" s="91" t="s">
        <v>6165</v>
      </c>
      <c r="D2521" s="91" t="s">
        <v>6166</v>
      </c>
      <c r="E2521" s="92">
        <v>0</v>
      </c>
      <c r="F2521" s="91" t="s">
        <v>1185</v>
      </c>
      <c r="H2521" s="3">
        <f>E2521+SUMIF('BR DTG ADW'!C:C,C2521,'BR DTG ADW'!E:E)</f>
        <v>0</v>
      </c>
    </row>
    <row r="2522" spans="1:8" ht="15.75" customHeight="1">
      <c r="A2522" s="91" t="s">
        <v>742</v>
      </c>
      <c r="B2522" s="91" t="s">
        <v>888</v>
      </c>
      <c r="C2522" s="91" t="s">
        <v>742</v>
      </c>
      <c r="D2522" s="91" t="s">
        <v>743</v>
      </c>
      <c r="E2522" s="92">
        <v>1</v>
      </c>
      <c r="F2522" s="91" t="s">
        <v>1185</v>
      </c>
      <c r="H2522" s="3">
        <f>E2522+SUMIF('BR DTG ADW'!C:C,C2522,'BR DTG ADW'!E:E)</f>
        <v>1</v>
      </c>
    </row>
    <row r="2523" spans="1:8" ht="15.75" customHeight="1">
      <c r="A2523" s="91" t="s">
        <v>6167</v>
      </c>
      <c r="B2523" s="91" t="s">
        <v>876</v>
      </c>
      <c r="C2523" s="91" t="s">
        <v>6167</v>
      </c>
      <c r="D2523" s="91" t="s">
        <v>6168</v>
      </c>
      <c r="E2523" s="92">
        <v>0</v>
      </c>
      <c r="F2523" s="91" t="s">
        <v>1185</v>
      </c>
      <c r="H2523" s="3">
        <f>E2523+SUMIF('BR DTG ADW'!C:C,C2523,'BR DTG ADW'!E:E)</f>
        <v>0</v>
      </c>
    </row>
    <row r="2524" spans="1:8" ht="15.75" customHeight="1">
      <c r="A2524" s="91" t="s">
        <v>6169</v>
      </c>
      <c r="B2524" s="91" t="s">
        <v>881</v>
      </c>
      <c r="C2524" s="91" t="s">
        <v>6169</v>
      </c>
      <c r="D2524" s="91" t="s">
        <v>6170</v>
      </c>
      <c r="E2524" s="92">
        <v>4</v>
      </c>
      <c r="F2524" s="91" t="s">
        <v>1185</v>
      </c>
      <c r="H2524" s="3">
        <f>E2524+SUMIF('BR DTG ADW'!C:C,C2524,'BR DTG ADW'!E:E)</f>
        <v>4</v>
      </c>
    </row>
    <row r="2525" spans="1:8" ht="15.75" customHeight="1">
      <c r="A2525" s="91" t="s">
        <v>6171</v>
      </c>
      <c r="B2525" s="91" t="s">
        <v>876</v>
      </c>
      <c r="C2525" s="91" t="s">
        <v>6171</v>
      </c>
      <c r="D2525" s="91" t="s">
        <v>2330</v>
      </c>
      <c r="E2525" s="92">
        <v>0</v>
      </c>
      <c r="F2525" s="91" t="s">
        <v>1185</v>
      </c>
      <c r="H2525" s="3">
        <f>E2525+SUMIF('BR DTG ADW'!C:C,C2525,'BR DTG ADW'!E:E)</f>
        <v>0</v>
      </c>
    </row>
    <row r="2526" spans="1:8" ht="15.75" customHeight="1">
      <c r="A2526" s="91" t="s">
        <v>6172</v>
      </c>
      <c r="B2526" s="91" t="s">
        <v>884</v>
      </c>
      <c r="C2526" s="91" t="s">
        <v>6172</v>
      </c>
      <c r="D2526" s="91" t="s">
        <v>6160</v>
      </c>
      <c r="E2526" s="92">
        <v>1</v>
      </c>
      <c r="F2526" s="91" t="s">
        <v>1185</v>
      </c>
      <c r="H2526" s="3">
        <f>E2526+SUMIF('BR DTG ADW'!C:C,C2526,'BR DTG ADW'!E:E)</f>
        <v>1</v>
      </c>
    </row>
    <row r="2527" spans="1:8" ht="15.75" customHeight="1">
      <c r="A2527" s="91" t="s">
        <v>6173</v>
      </c>
      <c r="B2527" s="91" t="s">
        <v>876</v>
      </c>
      <c r="C2527" s="91" t="s">
        <v>6173</v>
      </c>
      <c r="D2527" s="91" t="s">
        <v>2330</v>
      </c>
      <c r="E2527" s="92">
        <v>0</v>
      </c>
      <c r="F2527" s="91" t="s">
        <v>1185</v>
      </c>
      <c r="H2527" s="3">
        <f>E2527+SUMIF('BR DTG ADW'!C:C,C2527,'BR DTG ADW'!E:E)</f>
        <v>0</v>
      </c>
    </row>
    <row r="2528" spans="1:8" ht="15.75" customHeight="1">
      <c r="A2528" s="91" t="s">
        <v>6174</v>
      </c>
      <c r="B2528" s="91" t="s">
        <v>876</v>
      </c>
      <c r="C2528" s="91" t="s">
        <v>6174</v>
      </c>
      <c r="D2528" s="91" t="s">
        <v>6175</v>
      </c>
      <c r="E2528" s="92">
        <v>0</v>
      </c>
      <c r="F2528" s="91" t="s">
        <v>1185</v>
      </c>
      <c r="H2528" s="3">
        <f>E2528+SUMIF('BR DTG ADW'!C:C,C2528,'BR DTG ADW'!E:E)</f>
        <v>0</v>
      </c>
    </row>
    <row r="2529" spans="1:8" ht="15.75" customHeight="1">
      <c r="A2529" s="91" t="s">
        <v>6176</v>
      </c>
      <c r="B2529" s="91" t="s">
        <v>876</v>
      </c>
      <c r="C2529" s="91" t="s">
        <v>6176</v>
      </c>
      <c r="D2529" s="91" t="s">
        <v>6177</v>
      </c>
      <c r="E2529" s="92">
        <v>0</v>
      </c>
      <c r="F2529" s="91" t="s">
        <v>1185</v>
      </c>
      <c r="H2529" s="3">
        <f>E2529+SUMIF('BR DTG ADW'!C:C,C2529,'BR DTG ADW'!E:E)</f>
        <v>0</v>
      </c>
    </row>
    <row r="2530" spans="1:8" ht="15.75" customHeight="1">
      <c r="A2530" s="91" t="s">
        <v>6178</v>
      </c>
      <c r="B2530" s="91" t="s">
        <v>876</v>
      </c>
      <c r="C2530" s="91" t="s">
        <v>6178</v>
      </c>
      <c r="D2530" s="91" t="s">
        <v>6179</v>
      </c>
      <c r="E2530" s="92">
        <v>0</v>
      </c>
      <c r="F2530" s="91" t="s">
        <v>1185</v>
      </c>
      <c r="H2530" s="3">
        <f>E2530+SUMIF('BR DTG ADW'!C:C,C2530,'BR DTG ADW'!E:E)</f>
        <v>0</v>
      </c>
    </row>
    <row r="2531" spans="1:8" ht="15.75" customHeight="1">
      <c r="A2531" s="91" t="s">
        <v>744</v>
      </c>
      <c r="B2531" s="91" t="s">
        <v>884</v>
      </c>
      <c r="C2531" s="91" t="s">
        <v>744</v>
      </c>
      <c r="D2531" s="91" t="s">
        <v>745</v>
      </c>
      <c r="E2531" s="92">
        <v>2</v>
      </c>
      <c r="F2531" s="91" t="s">
        <v>1185</v>
      </c>
      <c r="H2531" s="3">
        <f>E2531+SUMIF('BR DTG ADW'!C:C,C2531,'BR DTG ADW'!E:E)</f>
        <v>2</v>
      </c>
    </row>
    <row r="2532" spans="1:8" ht="15.75" customHeight="1">
      <c r="A2532" s="91" t="s">
        <v>2248</v>
      </c>
      <c r="B2532" s="91" t="s">
        <v>876</v>
      </c>
      <c r="C2532" s="91" t="s">
        <v>2248</v>
      </c>
      <c r="D2532" s="91" t="s">
        <v>2249</v>
      </c>
      <c r="E2532" s="92">
        <v>0</v>
      </c>
      <c r="F2532" s="91" t="s">
        <v>1185</v>
      </c>
      <c r="H2532" s="3">
        <f>E2532+SUMIF('BR DTG ADW'!C:C,C2532,'BR DTG ADW'!E:E)</f>
        <v>0</v>
      </c>
    </row>
    <row r="2533" spans="1:8" ht="15.75" customHeight="1">
      <c r="A2533" s="91" t="s">
        <v>6180</v>
      </c>
      <c r="B2533" s="91" t="s">
        <v>884</v>
      </c>
      <c r="C2533" s="91" t="s">
        <v>6180</v>
      </c>
      <c r="D2533" s="91" t="s">
        <v>6181</v>
      </c>
      <c r="E2533" s="92">
        <v>1</v>
      </c>
      <c r="F2533" s="91" t="s">
        <v>1185</v>
      </c>
      <c r="H2533" s="3">
        <f>E2533+SUMIF('BR DTG ADW'!C:C,C2533,'BR DTG ADW'!E:E)</f>
        <v>1</v>
      </c>
    </row>
    <row r="2534" spans="1:8" ht="15.75" customHeight="1">
      <c r="A2534" s="91" t="s">
        <v>6182</v>
      </c>
      <c r="B2534" s="91" t="s">
        <v>877</v>
      </c>
      <c r="C2534" s="91" t="s">
        <v>6182</v>
      </c>
      <c r="D2534" s="91" t="s">
        <v>6183</v>
      </c>
      <c r="E2534" s="92">
        <v>1</v>
      </c>
      <c r="F2534" s="91" t="s">
        <v>1185</v>
      </c>
      <c r="H2534" s="3">
        <f>E2534+SUMIF('BR DTG ADW'!C:C,C2534,'BR DTG ADW'!E:E)</f>
        <v>1</v>
      </c>
    </row>
    <row r="2535" spans="1:8" ht="15.75" customHeight="1">
      <c r="A2535" s="91" t="s">
        <v>6184</v>
      </c>
      <c r="B2535" s="91" t="s">
        <v>877</v>
      </c>
      <c r="C2535" s="91" t="s">
        <v>6184</v>
      </c>
      <c r="D2535" s="91" t="s">
        <v>6185</v>
      </c>
      <c r="E2535" s="92">
        <v>1</v>
      </c>
      <c r="F2535" s="91" t="s">
        <v>1185</v>
      </c>
      <c r="H2535" s="3">
        <f>E2535+SUMIF('BR DTG ADW'!C:C,C2535,'BR DTG ADW'!E:E)</f>
        <v>1</v>
      </c>
    </row>
    <row r="2536" spans="1:8" ht="15.75" customHeight="1">
      <c r="A2536" s="91" t="s">
        <v>6186</v>
      </c>
      <c r="B2536" s="91" t="s">
        <v>876</v>
      </c>
      <c r="C2536" s="91" t="s">
        <v>6186</v>
      </c>
      <c r="D2536" s="91" t="s">
        <v>6187</v>
      </c>
      <c r="E2536" s="92">
        <v>0</v>
      </c>
      <c r="F2536" s="91" t="s">
        <v>1185</v>
      </c>
      <c r="H2536" s="3">
        <f>E2536+SUMIF('BR DTG ADW'!C:C,C2536,'BR DTG ADW'!E:E)</f>
        <v>0</v>
      </c>
    </row>
    <row r="2537" spans="1:8" ht="15.75" customHeight="1">
      <c r="A2537" s="91" t="s">
        <v>6188</v>
      </c>
      <c r="B2537" s="91" t="s">
        <v>876</v>
      </c>
      <c r="C2537" s="91" t="s">
        <v>6188</v>
      </c>
      <c r="D2537" s="91" t="s">
        <v>6189</v>
      </c>
      <c r="E2537" s="92">
        <v>0</v>
      </c>
      <c r="F2537" s="91" t="s">
        <v>1185</v>
      </c>
      <c r="H2537" s="3">
        <f>E2537+SUMIF('BR DTG ADW'!C:C,C2537,'BR DTG ADW'!E:E)</f>
        <v>0</v>
      </c>
    </row>
    <row r="2538" spans="1:8" ht="15.75" customHeight="1">
      <c r="A2538" s="91" t="s">
        <v>6190</v>
      </c>
      <c r="B2538" s="91" t="s">
        <v>876</v>
      </c>
      <c r="C2538" s="91" t="s">
        <v>6190</v>
      </c>
      <c r="D2538" s="91" t="s">
        <v>6191</v>
      </c>
      <c r="E2538" s="92">
        <v>0</v>
      </c>
      <c r="F2538" s="91" t="s">
        <v>1185</v>
      </c>
      <c r="H2538" s="3">
        <f>E2538+SUMIF('BR DTG ADW'!C:C,C2538,'BR DTG ADW'!E:E)</f>
        <v>0</v>
      </c>
    </row>
    <row r="2539" spans="1:8" ht="15.75" customHeight="1">
      <c r="A2539" s="91" t="s">
        <v>6192</v>
      </c>
      <c r="B2539" s="91" t="s">
        <v>876</v>
      </c>
      <c r="C2539" s="91" t="s">
        <v>6192</v>
      </c>
      <c r="D2539" s="91" t="s">
        <v>6193</v>
      </c>
      <c r="E2539" s="92">
        <v>0</v>
      </c>
      <c r="F2539" s="91" t="s">
        <v>1185</v>
      </c>
      <c r="H2539" s="3">
        <f>E2539+SUMIF('BR DTG ADW'!C:C,C2539,'BR DTG ADW'!E:E)</f>
        <v>0</v>
      </c>
    </row>
    <row r="2540" spans="1:8" ht="15.75" customHeight="1">
      <c r="A2540" s="91" t="s">
        <v>6194</v>
      </c>
      <c r="B2540" s="91" t="s">
        <v>876</v>
      </c>
      <c r="C2540" s="91" t="s">
        <v>6194</v>
      </c>
      <c r="D2540" s="91" t="s">
        <v>6195</v>
      </c>
      <c r="E2540" s="92">
        <v>0</v>
      </c>
      <c r="F2540" s="91" t="s">
        <v>1185</v>
      </c>
      <c r="H2540" s="3">
        <f>E2540+SUMIF('BR DTG ADW'!C:C,C2540,'BR DTG ADW'!E:E)</f>
        <v>0</v>
      </c>
    </row>
    <row r="2541" spans="1:8" ht="15.75" customHeight="1">
      <c r="A2541" s="91" t="s">
        <v>6196</v>
      </c>
      <c r="B2541" s="91" t="s">
        <v>876</v>
      </c>
      <c r="C2541" s="91" t="s">
        <v>6196</v>
      </c>
      <c r="D2541" s="91" t="s">
        <v>6197</v>
      </c>
      <c r="E2541" s="92">
        <v>0</v>
      </c>
      <c r="F2541" s="91" t="s">
        <v>1185</v>
      </c>
      <c r="H2541" s="3">
        <f>E2541+SUMIF('BR DTG ADW'!C:C,C2541,'BR DTG ADW'!E:E)</f>
        <v>0</v>
      </c>
    </row>
    <row r="2542" spans="1:8" ht="15.75" customHeight="1">
      <c r="A2542" s="91" t="s">
        <v>6198</v>
      </c>
      <c r="B2542" s="91" t="s">
        <v>876</v>
      </c>
      <c r="C2542" s="91" t="s">
        <v>6198</v>
      </c>
      <c r="D2542" s="91" t="s">
        <v>6199</v>
      </c>
      <c r="E2542" s="92">
        <v>0</v>
      </c>
      <c r="F2542" s="91" t="s">
        <v>1185</v>
      </c>
      <c r="H2542" s="3">
        <f>E2542+SUMIF('BR DTG ADW'!C:C,C2542,'BR DTG ADW'!E:E)</f>
        <v>0</v>
      </c>
    </row>
    <row r="2543" spans="1:8" ht="15.75" customHeight="1">
      <c r="A2543" s="91" t="s">
        <v>6200</v>
      </c>
      <c r="B2543" s="91" t="s">
        <v>876</v>
      </c>
      <c r="C2543" s="91" t="s">
        <v>6200</v>
      </c>
      <c r="D2543" s="91" t="s">
        <v>6201</v>
      </c>
      <c r="E2543" s="92">
        <v>0</v>
      </c>
      <c r="F2543" s="91" t="s">
        <v>1185</v>
      </c>
      <c r="H2543" s="3">
        <f>E2543+SUMIF('BR DTG ADW'!C:C,C2543,'BR DTG ADW'!E:E)</f>
        <v>0</v>
      </c>
    </row>
    <row r="2544" spans="1:8" ht="15.75" customHeight="1">
      <c r="A2544" s="91" t="s">
        <v>6202</v>
      </c>
      <c r="B2544" s="91" t="s">
        <v>888</v>
      </c>
      <c r="C2544" s="91" t="s">
        <v>6202</v>
      </c>
      <c r="D2544" s="91" t="s">
        <v>6203</v>
      </c>
      <c r="E2544" s="92">
        <v>2</v>
      </c>
      <c r="F2544" s="91" t="s">
        <v>1185</v>
      </c>
      <c r="H2544" s="3">
        <f>E2544+SUMIF('BR DTG ADW'!C:C,C2544,'BR DTG ADW'!E:E)</f>
        <v>2</v>
      </c>
    </row>
    <row r="2545" spans="1:8" ht="15.75" customHeight="1">
      <c r="A2545" s="91" t="s">
        <v>6204</v>
      </c>
      <c r="B2545" s="91" t="s">
        <v>876</v>
      </c>
      <c r="C2545" s="91" t="s">
        <v>6204</v>
      </c>
      <c r="D2545" s="91" t="s">
        <v>6205</v>
      </c>
      <c r="E2545" s="92">
        <v>0</v>
      </c>
      <c r="F2545" s="91" t="s">
        <v>1185</v>
      </c>
      <c r="H2545" s="3">
        <f>E2545+SUMIF('BR DTG ADW'!C:C,C2545,'BR DTG ADW'!E:E)</f>
        <v>0</v>
      </c>
    </row>
    <row r="2546" spans="1:8" ht="15.75" customHeight="1">
      <c r="A2546" s="91" t="s">
        <v>427</v>
      </c>
      <c r="B2546" s="91" t="s">
        <v>936</v>
      </c>
      <c r="C2546" s="91" t="s">
        <v>427</v>
      </c>
      <c r="D2546" s="91" t="s">
        <v>1224</v>
      </c>
      <c r="E2546" s="92">
        <v>118</v>
      </c>
      <c r="F2546" s="91" t="s">
        <v>1185</v>
      </c>
      <c r="H2546" s="3">
        <f>E2546+SUMIF('BR DTG ADW'!C:C,C2546,'BR DTG ADW'!E:E)</f>
        <v>118</v>
      </c>
    </row>
    <row r="2547" spans="1:8" ht="15.75" customHeight="1">
      <c r="A2547" s="91" t="s">
        <v>6206</v>
      </c>
      <c r="B2547" s="91" t="s">
        <v>936</v>
      </c>
      <c r="C2547" s="91" t="s">
        <v>6206</v>
      </c>
      <c r="D2547" s="91" t="s">
        <v>6207</v>
      </c>
      <c r="E2547" s="92">
        <v>0</v>
      </c>
      <c r="F2547" s="91" t="s">
        <v>1185</v>
      </c>
      <c r="H2547" s="3">
        <f>E2547+SUMIF('BR DTG ADW'!C:C,C2547,'BR DTG ADW'!E:E)</f>
        <v>0</v>
      </c>
    </row>
    <row r="2548" spans="1:8" ht="15.75" customHeight="1">
      <c r="A2548" s="91" t="s">
        <v>6208</v>
      </c>
      <c r="B2548" s="91" t="s">
        <v>876</v>
      </c>
      <c r="C2548" s="91" t="s">
        <v>6208</v>
      </c>
      <c r="D2548" s="91" t="s">
        <v>6209</v>
      </c>
      <c r="E2548" s="92">
        <v>0</v>
      </c>
      <c r="F2548" s="91" t="s">
        <v>1185</v>
      </c>
      <c r="H2548" s="3">
        <f>E2548+SUMIF('BR DTG ADW'!C:C,C2548,'BR DTG ADW'!E:E)</f>
        <v>0</v>
      </c>
    </row>
    <row r="2549" spans="1:8" ht="15.75" customHeight="1">
      <c r="A2549" s="91" t="s">
        <v>6210</v>
      </c>
      <c r="B2549" s="91" t="s">
        <v>876</v>
      </c>
      <c r="C2549" s="91" t="s">
        <v>6210</v>
      </c>
      <c r="D2549" s="91" t="s">
        <v>6211</v>
      </c>
      <c r="E2549" s="92">
        <v>0</v>
      </c>
      <c r="F2549" s="91" t="s">
        <v>1185</v>
      </c>
      <c r="H2549" s="3">
        <f>E2549+SUMIF('BR DTG ADW'!C:C,C2549,'BR DTG ADW'!E:E)</f>
        <v>0</v>
      </c>
    </row>
    <row r="2550" spans="1:8" ht="15.75" customHeight="1">
      <c r="A2550" s="91" t="s">
        <v>6212</v>
      </c>
      <c r="B2550" s="91" t="s">
        <v>876</v>
      </c>
      <c r="C2550" s="91" t="s">
        <v>6212</v>
      </c>
      <c r="D2550" s="91" t="s">
        <v>2330</v>
      </c>
      <c r="E2550" s="92">
        <v>0</v>
      </c>
      <c r="F2550" s="91" t="s">
        <v>1185</v>
      </c>
      <c r="H2550" s="3">
        <f>E2550+SUMIF('BR DTG ADW'!C:C,C2550,'BR DTG ADW'!E:E)</f>
        <v>0</v>
      </c>
    </row>
    <row r="2551" spans="1:8" ht="15.75" customHeight="1">
      <c r="A2551" s="91" t="s">
        <v>6213</v>
      </c>
      <c r="B2551" s="91" t="s">
        <v>876</v>
      </c>
      <c r="C2551" s="91" t="s">
        <v>6213</v>
      </c>
      <c r="D2551" s="91" t="s">
        <v>6214</v>
      </c>
      <c r="E2551" s="92">
        <v>0</v>
      </c>
      <c r="F2551" s="91" t="s">
        <v>1185</v>
      </c>
      <c r="H2551" s="3">
        <f>E2551+SUMIF('BR DTG ADW'!C:C,C2551,'BR DTG ADW'!E:E)</f>
        <v>0</v>
      </c>
    </row>
    <row r="2552" spans="1:8" ht="15.75" customHeight="1">
      <c r="A2552" s="91" t="s">
        <v>6215</v>
      </c>
      <c r="B2552" s="91" t="s">
        <v>876</v>
      </c>
      <c r="C2552" s="91" t="s">
        <v>6215</v>
      </c>
      <c r="D2552" s="91" t="s">
        <v>2330</v>
      </c>
      <c r="E2552" s="92">
        <v>0</v>
      </c>
      <c r="F2552" s="91" t="s">
        <v>1185</v>
      </c>
      <c r="H2552" s="3">
        <f>E2552+SUMIF('BR DTG ADW'!C:C,C2552,'BR DTG ADW'!E:E)</f>
        <v>0</v>
      </c>
    </row>
    <row r="2553" spans="1:8" ht="15.75" customHeight="1">
      <c r="A2553" s="91" t="s">
        <v>6216</v>
      </c>
      <c r="B2553" s="91" t="s">
        <v>876</v>
      </c>
      <c r="C2553" s="91" t="s">
        <v>6216</v>
      </c>
      <c r="D2553" s="91" t="s">
        <v>1215</v>
      </c>
      <c r="E2553" s="92">
        <v>0</v>
      </c>
      <c r="F2553" s="91" t="s">
        <v>1185</v>
      </c>
      <c r="H2553" s="3">
        <f>E2553+SUMIF('BR DTG ADW'!C:C,C2553,'BR DTG ADW'!E:E)</f>
        <v>0</v>
      </c>
    </row>
    <row r="2554" spans="1:8" ht="15.75" customHeight="1">
      <c r="A2554" s="91" t="s">
        <v>6217</v>
      </c>
      <c r="B2554" s="91" t="s">
        <v>876</v>
      </c>
      <c r="C2554" s="91" t="s">
        <v>6217</v>
      </c>
      <c r="D2554" s="91" t="s">
        <v>6218</v>
      </c>
      <c r="E2554" s="92">
        <v>0</v>
      </c>
      <c r="F2554" s="91" t="s">
        <v>1185</v>
      </c>
      <c r="H2554" s="3">
        <f>E2554+SUMIF('BR DTG ADW'!C:C,C2554,'BR DTG ADW'!E:E)</f>
        <v>0</v>
      </c>
    </row>
    <row r="2555" spans="1:8" ht="15.75" customHeight="1">
      <c r="A2555" s="91" t="s">
        <v>6219</v>
      </c>
      <c r="B2555" s="91" t="s">
        <v>876</v>
      </c>
      <c r="C2555" s="91" t="s">
        <v>6219</v>
      </c>
      <c r="D2555" s="91" t="s">
        <v>6220</v>
      </c>
      <c r="E2555" s="92">
        <v>0</v>
      </c>
      <c r="F2555" s="91" t="s">
        <v>1185</v>
      </c>
      <c r="H2555" s="3">
        <f>E2555+SUMIF('BR DTG ADW'!C:C,C2555,'BR DTG ADW'!E:E)</f>
        <v>0</v>
      </c>
    </row>
    <row r="2556" spans="1:8" ht="15.75" customHeight="1">
      <c r="A2556" s="91" t="s">
        <v>6221</v>
      </c>
      <c r="B2556" s="91" t="s">
        <v>876</v>
      </c>
      <c r="C2556" s="91" t="s">
        <v>6221</v>
      </c>
      <c r="D2556" s="91" t="s">
        <v>9679</v>
      </c>
      <c r="E2556" s="92">
        <v>0</v>
      </c>
      <c r="F2556" s="91" t="s">
        <v>1185</v>
      </c>
      <c r="H2556" s="3">
        <f>E2556+SUMIF('BR DTG ADW'!C:C,C2556,'BR DTG ADW'!E:E)</f>
        <v>0</v>
      </c>
    </row>
    <row r="2557" spans="1:8" ht="15.75" customHeight="1">
      <c r="A2557" s="91" t="s">
        <v>6223</v>
      </c>
      <c r="B2557" s="91" t="s">
        <v>876</v>
      </c>
      <c r="C2557" s="91" t="s">
        <v>6223</v>
      </c>
      <c r="D2557" s="91" t="s">
        <v>6224</v>
      </c>
      <c r="E2557" s="92">
        <v>0</v>
      </c>
      <c r="F2557" s="91" t="s">
        <v>1185</v>
      </c>
      <c r="H2557" s="3">
        <f>E2557+SUMIF('BR DTG ADW'!C:C,C2557,'BR DTG ADW'!E:E)</f>
        <v>0</v>
      </c>
    </row>
    <row r="2558" spans="1:8" ht="15.75" customHeight="1">
      <c r="A2558" s="91" t="s">
        <v>6225</v>
      </c>
      <c r="B2558" s="91" t="s">
        <v>876</v>
      </c>
      <c r="C2558" s="91" t="s">
        <v>6225</v>
      </c>
      <c r="D2558" s="91" t="s">
        <v>6226</v>
      </c>
      <c r="E2558" s="92">
        <v>0</v>
      </c>
      <c r="F2558" s="91" t="s">
        <v>1185</v>
      </c>
      <c r="H2558" s="3">
        <f>E2558+SUMIF('BR DTG ADW'!C:C,C2558,'BR DTG ADW'!E:E)</f>
        <v>0</v>
      </c>
    </row>
    <row r="2559" spans="1:8" ht="15.75" customHeight="1">
      <c r="A2559" s="91" t="s">
        <v>6227</v>
      </c>
      <c r="B2559" s="91" t="s">
        <v>881</v>
      </c>
      <c r="C2559" s="91" t="s">
        <v>6227</v>
      </c>
      <c r="D2559" s="91" t="s">
        <v>6228</v>
      </c>
      <c r="E2559" s="92">
        <v>1</v>
      </c>
      <c r="F2559" s="91" t="s">
        <v>1185</v>
      </c>
      <c r="H2559" s="3">
        <f>E2559+SUMIF('BR DTG ADW'!C:C,C2559,'BR DTG ADW'!E:E)</f>
        <v>1</v>
      </c>
    </row>
    <row r="2560" spans="1:8" ht="15.75" customHeight="1">
      <c r="A2560" s="91" t="s">
        <v>9682</v>
      </c>
      <c r="B2560" s="91" t="s">
        <v>876</v>
      </c>
      <c r="C2560" s="91" t="s">
        <v>9682</v>
      </c>
      <c r="D2560" s="91" t="s">
        <v>6306</v>
      </c>
      <c r="E2560" s="92">
        <v>0</v>
      </c>
      <c r="F2560" s="91" t="s">
        <v>1185</v>
      </c>
      <c r="H2560" s="3">
        <f>E2560+SUMIF('BR DTG ADW'!C:C,C2560,'BR DTG ADW'!E:E)</f>
        <v>0</v>
      </c>
    </row>
    <row r="2561" spans="1:8" ht="15.75" customHeight="1">
      <c r="A2561" s="91" t="s">
        <v>6229</v>
      </c>
      <c r="B2561" s="91" t="s">
        <v>876</v>
      </c>
      <c r="C2561" s="91" t="s">
        <v>6229</v>
      </c>
      <c r="D2561" s="91" t="s">
        <v>6230</v>
      </c>
      <c r="E2561" s="92">
        <v>0</v>
      </c>
      <c r="F2561" s="91" t="s">
        <v>1185</v>
      </c>
      <c r="H2561" s="3">
        <f>E2561+SUMIF('BR DTG ADW'!C:C,C2561,'BR DTG ADW'!E:E)</f>
        <v>0</v>
      </c>
    </row>
    <row r="2562" spans="1:8" ht="15.75" customHeight="1">
      <c r="A2562" s="91" t="s">
        <v>11269</v>
      </c>
      <c r="B2562" s="91" t="s">
        <v>876</v>
      </c>
      <c r="C2562" s="91" t="s">
        <v>11269</v>
      </c>
      <c r="D2562" s="91" t="s">
        <v>11270</v>
      </c>
      <c r="E2562" s="92">
        <v>0</v>
      </c>
      <c r="F2562" s="91" t="s">
        <v>1185</v>
      </c>
      <c r="H2562" s="3">
        <f>E2562+SUMIF('BR DTG ADW'!C:C,C2562,'BR DTG ADW'!E:E)</f>
        <v>0</v>
      </c>
    </row>
    <row r="2563" spans="1:8" ht="15.75" customHeight="1">
      <c r="A2563" s="91" t="s">
        <v>9683</v>
      </c>
      <c r="B2563" s="91" t="s">
        <v>876</v>
      </c>
      <c r="C2563" s="91" t="s">
        <v>9683</v>
      </c>
      <c r="D2563" s="91" t="s">
        <v>9684</v>
      </c>
      <c r="E2563" s="92">
        <v>0</v>
      </c>
      <c r="F2563" s="91" t="s">
        <v>1185</v>
      </c>
      <c r="H2563" s="3">
        <f>E2563+SUMIF('BR DTG ADW'!C:C,C2563,'BR DTG ADW'!E:E)</f>
        <v>0</v>
      </c>
    </row>
    <row r="2564" spans="1:8" ht="15.75" customHeight="1">
      <c r="A2564" s="91" t="s">
        <v>6231</v>
      </c>
      <c r="B2564" s="91" t="s">
        <v>876</v>
      </c>
      <c r="C2564" s="91" t="s">
        <v>6231</v>
      </c>
      <c r="D2564" s="91" t="s">
        <v>11271</v>
      </c>
      <c r="E2564" s="92">
        <v>0</v>
      </c>
      <c r="F2564" s="91" t="s">
        <v>1185</v>
      </c>
      <c r="H2564" s="3">
        <f>E2564+SUMIF('BR DTG ADW'!C:C,C2564,'BR DTG ADW'!E:E)</f>
        <v>0</v>
      </c>
    </row>
    <row r="2565" spans="1:8" ht="15.75" customHeight="1">
      <c r="A2565" s="91" t="s">
        <v>6233</v>
      </c>
      <c r="B2565" s="91" t="s">
        <v>876</v>
      </c>
      <c r="C2565" s="91" t="s">
        <v>6233</v>
      </c>
      <c r="D2565" s="91" t="s">
        <v>6234</v>
      </c>
      <c r="E2565" s="92">
        <v>0</v>
      </c>
      <c r="F2565" s="91" t="s">
        <v>1185</v>
      </c>
      <c r="H2565" s="3">
        <f>E2565+SUMIF('BR DTG ADW'!C:C,C2565,'BR DTG ADW'!E:E)</f>
        <v>0</v>
      </c>
    </row>
    <row r="2566" spans="1:8" ht="15.75" customHeight="1">
      <c r="A2566" s="91" t="s">
        <v>9687</v>
      </c>
      <c r="B2566" s="91" t="s">
        <v>876</v>
      </c>
      <c r="C2566" s="91" t="s">
        <v>9687</v>
      </c>
      <c r="D2566" s="91" t="s">
        <v>9688</v>
      </c>
      <c r="E2566" s="92">
        <v>0</v>
      </c>
      <c r="F2566" s="91" t="s">
        <v>1185</v>
      </c>
      <c r="H2566" s="3">
        <f>E2566+SUMIF('BR DTG ADW'!C:C,C2566,'BR DTG ADW'!E:E)</f>
        <v>0</v>
      </c>
    </row>
    <row r="2567" spans="1:8" ht="15.75" customHeight="1">
      <c r="A2567" s="91" t="s">
        <v>6241</v>
      </c>
      <c r="B2567" s="91" t="s">
        <v>876</v>
      </c>
      <c r="C2567" s="91" t="s">
        <v>6241</v>
      </c>
      <c r="D2567" s="91" t="s">
        <v>6242</v>
      </c>
      <c r="E2567" s="92">
        <v>0</v>
      </c>
      <c r="F2567" s="91" t="s">
        <v>1185</v>
      </c>
      <c r="H2567" s="3">
        <f>E2567+SUMIF('BR DTG ADW'!C:C,C2567,'BR DTG ADW'!E:E)</f>
        <v>0</v>
      </c>
    </row>
    <row r="2568" spans="1:8" ht="15.75" customHeight="1">
      <c r="A2568" s="91" t="s">
        <v>6245</v>
      </c>
      <c r="B2568" s="91" t="s">
        <v>876</v>
      </c>
      <c r="C2568" s="91" t="s">
        <v>6245</v>
      </c>
      <c r="D2568" s="91" t="s">
        <v>6246</v>
      </c>
      <c r="E2568" s="92">
        <v>0</v>
      </c>
      <c r="F2568" s="91" t="s">
        <v>1185</v>
      </c>
      <c r="H2568" s="3">
        <f>E2568+SUMIF('BR DTG ADW'!C:C,C2568,'BR DTG ADW'!E:E)</f>
        <v>0</v>
      </c>
    </row>
    <row r="2569" spans="1:8" ht="15.75" customHeight="1">
      <c r="A2569" s="91" t="s">
        <v>9690</v>
      </c>
      <c r="B2569" s="91" t="s">
        <v>876</v>
      </c>
      <c r="C2569" s="91" t="s">
        <v>9690</v>
      </c>
      <c r="D2569" s="91" t="s">
        <v>11272</v>
      </c>
      <c r="E2569" s="92">
        <v>0</v>
      </c>
      <c r="F2569" s="91" t="s">
        <v>1185</v>
      </c>
      <c r="H2569" s="3">
        <f>E2569+SUMIF('BR DTG ADW'!C:C,C2569,'BR DTG ADW'!E:E)</f>
        <v>0</v>
      </c>
    </row>
    <row r="2570" spans="1:8" ht="15.75" customHeight="1">
      <c r="A2570" s="91" t="s">
        <v>6247</v>
      </c>
      <c r="B2570" s="91" t="s">
        <v>876</v>
      </c>
      <c r="C2570" s="91" t="s">
        <v>6247</v>
      </c>
      <c r="D2570" s="91" t="s">
        <v>6248</v>
      </c>
      <c r="E2570" s="92">
        <v>0</v>
      </c>
      <c r="F2570" s="91" t="s">
        <v>1185</v>
      </c>
      <c r="H2570" s="3">
        <f>E2570+SUMIF('BR DTG ADW'!C:C,C2570,'BR DTG ADW'!E:E)</f>
        <v>0</v>
      </c>
    </row>
    <row r="2571" spans="1:8" ht="15.75" customHeight="1">
      <c r="A2571" s="91" t="s">
        <v>6249</v>
      </c>
      <c r="B2571" s="91" t="s">
        <v>876</v>
      </c>
      <c r="C2571" s="91" t="s">
        <v>6249</v>
      </c>
      <c r="D2571" s="91" t="s">
        <v>6250</v>
      </c>
      <c r="E2571" s="92">
        <v>0</v>
      </c>
      <c r="F2571" s="91" t="s">
        <v>1185</v>
      </c>
      <c r="H2571" s="3">
        <f>E2571+SUMIF('BR DTG ADW'!C:C,C2571,'BR DTG ADW'!E:E)</f>
        <v>0</v>
      </c>
    </row>
    <row r="2572" spans="1:8" ht="15.75" customHeight="1">
      <c r="A2572" s="91" t="s">
        <v>6251</v>
      </c>
      <c r="B2572" s="91" t="s">
        <v>876</v>
      </c>
      <c r="C2572" s="91" t="s">
        <v>6251</v>
      </c>
      <c r="D2572" s="91" t="s">
        <v>6252</v>
      </c>
      <c r="E2572" s="92">
        <v>0</v>
      </c>
      <c r="F2572" s="91" t="s">
        <v>1185</v>
      </c>
      <c r="H2572" s="3">
        <f>E2572+SUMIF('BR DTG ADW'!C:C,C2572,'BR DTG ADW'!E:E)</f>
        <v>0</v>
      </c>
    </row>
    <row r="2573" spans="1:8" ht="15.75" customHeight="1">
      <c r="A2573" s="91" t="s">
        <v>6253</v>
      </c>
      <c r="B2573" s="91" t="s">
        <v>876</v>
      </c>
      <c r="C2573" s="91" t="s">
        <v>6253</v>
      </c>
      <c r="D2573" s="91" t="s">
        <v>6254</v>
      </c>
      <c r="E2573" s="92">
        <v>0</v>
      </c>
      <c r="F2573" s="91" t="s">
        <v>1185</v>
      </c>
      <c r="H2573" s="3">
        <f>E2573+SUMIF('BR DTG ADW'!C:C,C2573,'BR DTG ADW'!E:E)</f>
        <v>0</v>
      </c>
    </row>
    <row r="2574" spans="1:8" ht="15.75" customHeight="1">
      <c r="A2574" s="91" t="s">
        <v>6255</v>
      </c>
      <c r="B2574" s="91" t="s">
        <v>876</v>
      </c>
      <c r="C2574" s="91" t="s">
        <v>6255</v>
      </c>
      <c r="D2574" s="91" t="s">
        <v>6256</v>
      </c>
      <c r="E2574" s="92">
        <v>0</v>
      </c>
      <c r="F2574" s="91" t="s">
        <v>1185</v>
      </c>
      <c r="H2574" s="3">
        <f>E2574+SUMIF('BR DTG ADW'!C:C,C2574,'BR DTG ADW'!E:E)</f>
        <v>0</v>
      </c>
    </row>
    <row r="2575" spans="1:8" ht="15.75" customHeight="1">
      <c r="A2575" s="91" t="s">
        <v>6257</v>
      </c>
      <c r="B2575" s="91" t="s">
        <v>876</v>
      </c>
      <c r="C2575" s="91" t="s">
        <v>6257</v>
      </c>
      <c r="D2575" s="91" t="s">
        <v>6258</v>
      </c>
      <c r="E2575" s="92">
        <v>0</v>
      </c>
      <c r="F2575" s="91" t="s">
        <v>1185</v>
      </c>
      <c r="H2575" s="3">
        <f>E2575+SUMIF('BR DTG ADW'!C:C,C2575,'BR DTG ADW'!E:E)</f>
        <v>0</v>
      </c>
    </row>
    <row r="2576" spans="1:8" ht="15.75" customHeight="1">
      <c r="A2576" s="91" t="s">
        <v>6259</v>
      </c>
      <c r="B2576" s="91" t="s">
        <v>876</v>
      </c>
      <c r="C2576" s="91" t="s">
        <v>6259</v>
      </c>
      <c r="D2576" s="91" t="s">
        <v>11273</v>
      </c>
      <c r="E2576" s="92">
        <v>0</v>
      </c>
      <c r="F2576" s="91" t="s">
        <v>1185</v>
      </c>
      <c r="H2576" s="3">
        <f>E2576+SUMIF('BR DTG ADW'!C:C,C2576,'BR DTG ADW'!E:E)</f>
        <v>0</v>
      </c>
    </row>
    <row r="2577" spans="1:8" ht="15.75" customHeight="1">
      <c r="A2577" s="91" t="s">
        <v>6261</v>
      </c>
      <c r="B2577" s="91" t="s">
        <v>876</v>
      </c>
      <c r="C2577" s="91" t="s">
        <v>6261</v>
      </c>
      <c r="D2577" s="91" t="s">
        <v>6262</v>
      </c>
      <c r="E2577" s="92">
        <v>0</v>
      </c>
      <c r="F2577" s="91" t="s">
        <v>1185</v>
      </c>
      <c r="H2577" s="3">
        <f>E2577+SUMIF('BR DTG ADW'!C:C,C2577,'BR DTG ADW'!E:E)</f>
        <v>0</v>
      </c>
    </row>
    <row r="2578" spans="1:8" ht="15.75" customHeight="1">
      <c r="A2578" s="91" t="s">
        <v>6265</v>
      </c>
      <c r="B2578" s="91" t="s">
        <v>876</v>
      </c>
      <c r="C2578" s="91" t="s">
        <v>6265</v>
      </c>
      <c r="D2578" s="91" t="s">
        <v>6266</v>
      </c>
      <c r="E2578" s="92">
        <v>0</v>
      </c>
      <c r="F2578" s="91" t="s">
        <v>1185</v>
      </c>
      <c r="H2578" s="3">
        <f>E2578+SUMIF('BR DTG ADW'!C:C,C2578,'BR DTG ADW'!E:E)</f>
        <v>0</v>
      </c>
    </row>
    <row r="2579" spans="1:8" ht="15.75" customHeight="1">
      <c r="A2579" s="91" t="s">
        <v>6267</v>
      </c>
      <c r="B2579" s="91" t="s">
        <v>876</v>
      </c>
      <c r="C2579" s="91" t="s">
        <v>6267</v>
      </c>
      <c r="D2579" s="91" t="s">
        <v>6268</v>
      </c>
      <c r="E2579" s="92">
        <v>0</v>
      </c>
      <c r="F2579" s="91" t="s">
        <v>1185</v>
      </c>
      <c r="H2579" s="3">
        <f>E2579+SUMIF('BR DTG ADW'!C:C,C2579,'BR DTG ADW'!E:E)</f>
        <v>0</v>
      </c>
    </row>
    <row r="2580" spans="1:8" ht="15.75" customHeight="1">
      <c r="A2580" s="91" t="s">
        <v>6271</v>
      </c>
      <c r="B2580" s="91" t="s">
        <v>876</v>
      </c>
      <c r="C2580" s="91" t="s">
        <v>6271</v>
      </c>
      <c r="D2580" s="91" t="s">
        <v>6272</v>
      </c>
      <c r="E2580" s="92">
        <v>0</v>
      </c>
      <c r="F2580" s="91" t="s">
        <v>1185</v>
      </c>
      <c r="H2580" s="3">
        <f>E2580+SUMIF('BR DTG ADW'!C:C,C2580,'BR DTG ADW'!E:E)</f>
        <v>0</v>
      </c>
    </row>
    <row r="2581" spans="1:8" ht="15.75" customHeight="1">
      <c r="A2581" s="91" t="s">
        <v>6273</v>
      </c>
      <c r="B2581" s="91" t="s">
        <v>876</v>
      </c>
      <c r="C2581" s="91" t="s">
        <v>6273</v>
      </c>
      <c r="D2581" s="91" t="s">
        <v>6274</v>
      </c>
      <c r="E2581" s="92">
        <v>0</v>
      </c>
      <c r="F2581" s="91" t="s">
        <v>1185</v>
      </c>
      <c r="H2581" s="3">
        <f>E2581+SUMIF('BR DTG ADW'!C:C,C2581,'BR DTG ADW'!E:E)</f>
        <v>0</v>
      </c>
    </row>
    <row r="2582" spans="1:8" ht="15.75" customHeight="1">
      <c r="A2582" s="91" t="s">
        <v>6275</v>
      </c>
      <c r="B2582" s="91" t="s">
        <v>876</v>
      </c>
      <c r="C2582" s="91" t="s">
        <v>6275</v>
      </c>
      <c r="D2582" s="91" t="s">
        <v>6276</v>
      </c>
      <c r="E2582" s="92">
        <v>0</v>
      </c>
      <c r="F2582" s="91" t="s">
        <v>1185</v>
      </c>
      <c r="H2582" s="3">
        <f>E2582+SUMIF('BR DTG ADW'!C:C,C2582,'BR DTG ADW'!E:E)</f>
        <v>0</v>
      </c>
    </row>
    <row r="2583" spans="1:8" ht="15.75" customHeight="1">
      <c r="A2583" s="91" t="s">
        <v>6277</v>
      </c>
      <c r="B2583" s="91" t="s">
        <v>876</v>
      </c>
      <c r="C2583" s="91" t="s">
        <v>6277</v>
      </c>
      <c r="D2583" s="91" t="s">
        <v>6278</v>
      </c>
      <c r="E2583" s="92">
        <v>0</v>
      </c>
      <c r="F2583" s="91" t="s">
        <v>1185</v>
      </c>
      <c r="H2583" s="3">
        <f>E2583+SUMIF('BR DTG ADW'!C:C,C2583,'BR DTG ADW'!E:E)</f>
        <v>0</v>
      </c>
    </row>
    <row r="2584" spans="1:8" ht="15.75" customHeight="1">
      <c r="A2584" s="91" t="s">
        <v>6279</v>
      </c>
      <c r="B2584" s="91" t="s">
        <v>876</v>
      </c>
      <c r="C2584" s="91" t="s">
        <v>6279</v>
      </c>
      <c r="D2584" s="91" t="s">
        <v>9692</v>
      </c>
      <c r="E2584" s="92">
        <v>0</v>
      </c>
      <c r="F2584" s="91" t="s">
        <v>1185</v>
      </c>
      <c r="H2584" s="3">
        <f>E2584+SUMIF('BR DTG ADW'!C:C,C2584,'BR DTG ADW'!E:E)</f>
        <v>0</v>
      </c>
    </row>
    <row r="2585" spans="1:8" ht="15.75" customHeight="1">
      <c r="A2585" s="91" t="s">
        <v>6281</v>
      </c>
      <c r="B2585" s="91" t="s">
        <v>876</v>
      </c>
      <c r="C2585" s="91" t="s">
        <v>6281</v>
      </c>
      <c r="D2585" s="91" t="s">
        <v>9693</v>
      </c>
      <c r="E2585" s="92">
        <v>0</v>
      </c>
      <c r="F2585" s="91" t="s">
        <v>1185</v>
      </c>
      <c r="H2585" s="3">
        <f>E2585+SUMIF('BR DTG ADW'!C:C,C2585,'BR DTG ADW'!E:E)</f>
        <v>0</v>
      </c>
    </row>
    <row r="2586" spans="1:8" ht="15.75" customHeight="1">
      <c r="A2586" s="91" t="s">
        <v>428</v>
      </c>
      <c r="B2586" s="91" t="s">
        <v>877</v>
      </c>
      <c r="C2586" s="91" t="s">
        <v>428</v>
      </c>
      <c r="D2586" s="91" t="s">
        <v>1225</v>
      </c>
      <c r="E2586" s="92">
        <v>10</v>
      </c>
      <c r="F2586" s="91" t="s">
        <v>1185</v>
      </c>
      <c r="H2586" s="3">
        <f>E2586+SUMIF('BR DTG ADW'!C:C,C2586,'BR DTG ADW'!E:E)</f>
        <v>10</v>
      </c>
    </row>
    <row r="2587" spans="1:8" ht="15.75" customHeight="1">
      <c r="A2587" s="91" t="s">
        <v>6283</v>
      </c>
      <c r="B2587" s="91" t="s">
        <v>876</v>
      </c>
      <c r="C2587" s="91" t="s">
        <v>6283</v>
      </c>
      <c r="D2587" s="91" t="s">
        <v>6284</v>
      </c>
      <c r="E2587" s="92">
        <v>0</v>
      </c>
      <c r="F2587" s="91" t="s">
        <v>1185</v>
      </c>
      <c r="H2587" s="3">
        <f>E2587+SUMIF('BR DTG ADW'!C:C,C2587,'BR DTG ADW'!E:E)</f>
        <v>0</v>
      </c>
    </row>
    <row r="2588" spans="1:8" ht="15.75" customHeight="1">
      <c r="A2588" s="91" t="s">
        <v>2056</v>
      </c>
      <c r="B2588" s="91" t="s">
        <v>876</v>
      </c>
      <c r="C2588" s="91" t="s">
        <v>2056</v>
      </c>
      <c r="D2588" s="91" t="s">
        <v>2057</v>
      </c>
      <c r="E2588" s="92">
        <v>0</v>
      </c>
      <c r="F2588" s="91" t="s">
        <v>1185</v>
      </c>
      <c r="H2588" s="3">
        <f>E2588+SUMIF('BR DTG ADW'!C:C,C2588,'BR DTG ADW'!E:E)</f>
        <v>0</v>
      </c>
    </row>
    <row r="2589" spans="1:8" ht="15.75" customHeight="1">
      <c r="A2589" s="91" t="s">
        <v>6285</v>
      </c>
      <c r="B2589" s="91" t="s">
        <v>876</v>
      </c>
      <c r="C2589" s="91" t="s">
        <v>6285</v>
      </c>
      <c r="D2589" s="91" t="s">
        <v>6286</v>
      </c>
      <c r="E2589" s="92">
        <v>0</v>
      </c>
      <c r="F2589" s="91" t="s">
        <v>1185</v>
      </c>
      <c r="H2589" s="3">
        <f>E2589+SUMIF('BR DTG ADW'!C:C,C2589,'BR DTG ADW'!E:E)</f>
        <v>0</v>
      </c>
    </row>
    <row r="2590" spans="1:8" ht="15.75" customHeight="1">
      <c r="A2590" s="91" t="s">
        <v>6287</v>
      </c>
      <c r="B2590" s="91" t="s">
        <v>876</v>
      </c>
      <c r="C2590" s="91" t="s">
        <v>6287</v>
      </c>
      <c r="D2590" s="91" t="s">
        <v>6288</v>
      </c>
      <c r="E2590" s="92">
        <v>0</v>
      </c>
      <c r="F2590" s="91" t="s">
        <v>1185</v>
      </c>
      <c r="H2590" s="3">
        <f>E2590+SUMIF('BR DTG ADW'!C:C,C2590,'BR DTG ADW'!E:E)</f>
        <v>0</v>
      </c>
    </row>
    <row r="2591" spans="1:8" ht="15.75" customHeight="1">
      <c r="A2591" s="91" t="s">
        <v>6289</v>
      </c>
      <c r="B2591" s="91" t="s">
        <v>876</v>
      </c>
      <c r="C2591" s="91" t="s">
        <v>6289</v>
      </c>
      <c r="D2591" s="91" t="s">
        <v>6290</v>
      </c>
      <c r="E2591" s="92">
        <v>0</v>
      </c>
      <c r="F2591" s="91" t="s">
        <v>1185</v>
      </c>
      <c r="H2591" s="3">
        <f>E2591+SUMIF('BR DTG ADW'!C:C,C2591,'BR DTG ADW'!E:E)</f>
        <v>0</v>
      </c>
    </row>
    <row r="2592" spans="1:8" ht="15.75" customHeight="1">
      <c r="A2592" s="91" t="s">
        <v>6291</v>
      </c>
      <c r="B2592" s="91" t="s">
        <v>876</v>
      </c>
      <c r="C2592" s="91" t="s">
        <v>6291</v>
      </c>
      <c r="D2592" s="91" t="s">
        <v>6292</v>
      </c>
      <c r="E2592" s="92">
        <v>0</v>
      </c>
      <c r="F2592" s="91" t="s">
        <v>1185</v>
      </c>
      <c r="H2592" s="3">
        <f>E2592+SUMIF('BR DTG ADW'!C:C,C2592,'BR DTG ADW'!E:E)</f>
        <v>0</v>
      </c>
    </row>
    <row r="2593" spans="1:8" ht="15.75" customHeight="1">
      <c r="A2593" s="91" t="s">
        <v>6293</v>
      </c>
      <c r="B2593" s="91" t="s">
        <v>876</v>
      </c>
      <c r="C2593" s="91" t="s">
        <v>6293</v>
      </c>
      <c r="D2593" s="91" t="s">
        <v>6294</v>
      </c>
      <c r="E2593" s="92">
        <v>0</v>
      </c>
      <c r="F2593" s="91" t="s">
        <v>1185</v>
      </c>
      <c r="H2593" s="3">
        <f>E2593+SUMIF('BR DTG ADW'!C:C,C2593,'BR DTG ADW'!E:E)</f>
        <v>0</v>
      </c>
    </row>
    <row r="2594" spans="1:8" ht="15.75" customHeight="1">
      <c r="A2594" s="91" t="s">
        <v>6295</v>
      </c>
      <c r="B2594" s="91" t="s">
        <v>876</v>
      </c>
      <c r="C2594" s="91" t="s">
        <v>6295</v>
      </c>
      <c r="D2594" s="91" t="s">
        <v>6296</v>
      </c>
      <c r="E2594" s="92">
        <v>0</v>
      </c>
      <c r="F2594" s="91" t="s">
        <v>1185</v>
      </c>
      <c r="H2594" s="3">
        <f>E2594+SUMIF('BR DTG ADW'!C:C,C2594,'BR DTG ADW'!E:E)</f>
        <v>0</v>
      </c>
    </row>
    <row r="2595" spans="1:8" ht="15.75" customHeight="1">
      <c r="A2595" s="91" t="s">
        <v>9696</v>
      </c>
      <c r="B2595" s="91" t="s">
        <v>876</v>
      </c>
      <c r="C2595" s="91" t="s">
        <v>9696</v>
      </c>
      <c r="D2595" s="91" t="s">
        <v>9697</v>
      </c>
      <c r="E2595" s="92">
        <v>0</v>
      </c>
      <c r="F2595" s="91" t="s">
        <v>1185</v>
      </c>
      <c r="H2595" s="3">
        <f>E2595+SUMIF('BR DTG ADW'!C:C,C2595,'BR DTG ADW'!E:E)</f>
        <v>0</v>
      </c>
    </row>
    <row r="2596" spans="1:8" ht="15.75" customHeight="1">
      <c r="A2596" s="91" t="s">
        <v>6297</v>
      </c>
      <c r="B2596" s="91" t="s">
        <v>876</v>
      </c>
      <c r="C2596" s="91" t="s">
        <v>6297</v>
      </c>
      <c r="D2596" s="91" t="s">
        <v>6298</v>
      </c>
      <c r="E2596" s="92">
        <v>0</v>
      </c>
      <c r="F2596" s="91" t="s">
        <v>1185</v>
      </c>
      <c r="H2596" s="3">
        <f>E2596+SUMIF('BR DTG ADW'!C:C,C2596,'BR DTG ADW'!E:E)</f>
        <v>0</v>
      </c>
    </row>
    <row r="2597" spans="1:8" ht="15.75" customHeight="1">
      <c r="A2597" s="91" t="s">
        <v>6299</v>
      </c>
      <c r="B2597" s="91" t="s">
        <v>876</v>
      </c>
      <c r="C2597" s="91" t="s">
        <v>6299</v>
      </c>
      <c r="D2597" s="91" t="s">
        <v>6300</v>
      </c>
      <c r="E2597" s="92">
        <v>0</v>
      </c>
      <c r="F2597" s="91" t="s">
        <v>1185</v>
      </c>
      <c r="H2597" s="3">
        <f>E2597+SUMIF('BR DTG ADW'!C:C,C2597,'BR DTG ADW'!E:E)</f>
        <v>0</v>
      </c>
    </row>
    <row r="2598" spans="1:8" ht="15.75" customHeight="1">
      <c r="A2598" s="91" t="s">
        <v>6301</v>
      </c>
      <c r="B2598" s="91" t="s">
        <v>876</v>
      </c>
      <c r="C2598" s="91" t="s">
        <v>6301</v>
      </c>
      <c r="D2598" s="91" t="s">
        <v>6302</v>
      </c>
      <c r="E2598" s="92">
        <v>0</v>
      </c>
      <c r="F2598" s="91" t="s">
        <v>1185</v>
      </c>
      <c r="H2598" s="3">
        <f>E2598+SUMIF('BR DTG ADW'!C:C,C2598,'BR DTG ADW'!E:E)</f>
        <v>0</v>
      </c>
    </row>
    <row r="2599" spans="1:8" ht="15.75" customHeight="1">
      <c r="A2599" s="91" t="s">
        <v>6303</v>
      </c>
      <c r="B2599" s="91" t="s">
        <v>876</v>
      </c>
      <c r="C2599" s="91" t="s">
        <v>6303</v>
      </c>
      <c r="D2599" s="91" t="s">
        <v>6304</v>
      </c>
      <c r="E2599" s="92">
        <v>0</v>
      </c>
      <c r="F2599" s="91" t="s">
        <v>1185</v>
      </c>
      <c r="H2599" s="3">
        <f>E2599+SUMIF('BR DTG ADW'!C:C,C2599,'BR DTG ADW'!E:E)</f>
        <v>0</v>
      </c>
    </row>
    <row r="2600" spans="1:8" ht="15.75" customHeight="1">
      <c r="A2600" s="91" t="s">
        <v>6305</v>
      </c>
      <c r="B2600" s="91" t="s">
        <v>876</v>
      </c>
      <c r="C2600" s="91" t="s">
        <v>6305</v>
      </c>
      <c r="D2600" s="91" t="s">
        <v>6306</v>
      </c>
      <c r="E2600" s="92">
        <v>0</v>
      </c>
      <c r="F2600" s="91" t="s">
        <v>1185</v>
      </c>
      <c r="H2600" s="3">
        <f>E2600+SUMIF('BR DTG ADW'!C:C,C2600,'BR DTG ADW'!E:E)</f>
        <v>0</v>
      </c>
    </row>
    <row r="2601" spans="1:8" ht="15.75" customHeight="1">
      <c r="A2601" s="91" t="s">
        <v>6307</v>
      </c>
      <c r="B2601" s="91" t="s">
        <v>876</v>
      </c>
      <c r="C2601" s="91" t="s">
        <v>6307</v>
      </c>
      <c r="D2601" s="91" t="s">
        <v>6308</v>
      </c>
      <c r="E2601" s="92">
        <v>0</v>
      </c>
      <c r="F2601" s="91" t="s">
        <v>1185</v>
      </c>
      <c r="H2601" s="3">
        <f>E2601+SUMIF('BR DTG ADW'!C:C,C2601,'BR DTG ADW'!E:E)</f>
        <v>0</v>
      </c>
    </row>
    <row r="2602" spans="1:8" ht="15.75" customHeight="1">
      <c r="A2602" s="91" t="s">
        <v>6309</v>
      </c>
      <c r="B2602" s="91" t="s">
        <v>936</v>
      </c>
      <c r="C2602" s="91" t="s">
        <v>6309</v>
      </c>
      <c r="D2602" s="91" t="s">
        <v>6310</v>
      </c>
      <c r="E2602" s="92">
        <v>1</v>
      </c>
      <c r="F2602" s="91" t="s">
        <v>1185</v>
      </c>
      <c r="H2602" s="3">
        <f>E2602+SUMIF('BR DTG ADW'!C:C,C2602,'BR DTG ADW'!E:E)</f>
        <v>1</v>
      </c>
    </row>
    <row r="2603" spans="1:8" ht="15.75" customHeight="1">
      <c r="A2603" s="91" t="s">
        <v>6311</v>
      </c>
      <c r="B2603" s="91" t="s">
        <v>876</v>
      </c>
      <c r="C2603" s="91" t="s">
        <v>6311</v>
      </c>
      <c r="D2603" s="91" t="s">
        <v>5667</v>
      </c>
      <c r="E2603" s="92">
        <v>0</v>
      </c>
      <c r="F2603" s="91" t="s">
        <v>1185</v>
      </c>
      <c r="H2603" s="3">
        <f>E2603+SUMIF('BR DTG ADW'!C:C,C2603,'BR DTG ADW'!E:E)</f>
        <v>0</v>
      </c>
    </row>
    <row r="2604" spans="1:8" ht="15.75" customHeight="1">
      <c r="A2604" s="91" t="s">
        <v>565</v>
      </c>
      <c r="B2604" s="91" t="s">
        <v>876</v>
      </c>
      <c r="C2604" s="91" t="s">
        <v>565</v>
      </c>
      <c r="D2604" s="91" t="s">
        <v>746</v>
      </c>
      <c r="E2604" s="92">
        <v>0</v>
      </c>
      <c r="F2604" s="91" t="s">
        <v>1185</v>
      </c>
      <c r="H2604" s="3">
        <f>E2604+SUMIF('BR DTG ADW'!C:C,C2604,'BR DTG ADW'!E:E)</f>
        <v>0</v>
      </c>
    </row>
    <row r="2605" spans="1:8" ht="15.75" customHeight="1">
      <c r="A2605" s="91" t="s">
        <v>6312</v>
      </c>
      <c r="B2605" s="91" t="s">
        <v>876</v>
      </c>
      <c r="C2605" s="91" t="s">
        <v>6312</v>
      </c>
      <c r="D2605" s="91" t="s">
        <v>2330</v>
      </c>
      <c r="E2605" s="92">
        <v>0</v>
      </c>
      <c r="F2605" s="91" t="s">
        <v>1185</v>
      </c>
      <c r="H2605" s="3">
        <f>E2605+SUMIF('BR DTG ADW'!C:C,C2605,'BR DTG ADW'!E:E)</f>
        <v>0</v>
      </c>
    </row>
    <row r="2606" spans="1:8" ht="15.75" customHeight="1">
      <c r="A2606" s="91" t="s">
        <v>6315</v>
      </c>
      <c r="B2606" s="91" t="s">
        <v>876</v>
      </c>
      <c r="C2606" s="91" t="s">
        <v>6315</v>
      </c>
      <c r="D2606" s="91" t="s">
        <v>6316</v>
      </c>
      <c r="E2606" s="92">
        <v>0</v>
      </c>
      <c r="F2606" s="91" t="s">
        <v>1185</v>
      </c>
      <c r="H2606" s="3">
        <f>E2606+SUMIF('BR DTG ADW'!C:C,C2606,'BR DTG ADW'!E:E)</f>
        <v>0</v>
      </c>
    </row>
    <row r="2607" spans="1:8" ht="15.75" customHeight="1">
      <c r="A2607" s="91" t="s">
        <v>1470</v>
      </c>
      <c r="B2607" s="91" t="s">
        <v>876</v>
      </c>
      <c r="C2607" s="91" t="s">
        <v>1470</v>
      </c>
      <c r="D2607" s="91" t="s">
        <v>1471</v>
      </c>
      <c r="E2607" s="92">
        <v>0</v>
      </c>
      <c r="F2607" s="91" t="s">
        <v>357</v>
      </c>
      <c r="H2607" s="3">
        <f>E2607+SUMIF('BR DTG ADW'!C:C,C2607,'BR DTG ADW'!E:E)</f>
        <v>0</v>
      </c>
    </row>
    <row r="2608" spans="1:8" ht="15.75" customHeight="1">
      <c r="A2608" s="91" t="s">
        <v>747</v>
      </c>
      <c r="B2608" s="91" t="s">
        <v>881</v>
      </c>
      <c r="C2608" s="91" t="s">
        <v>747</v>
      </c>
      <c r="D2608" s="91" t="s">
        <v>1226</v>
      </c>
      <c r="E2608" s="92">
        <v>1</v>
      </c>
      <c r="F2608" s="91" t="s">
        <v>1185</v>
      </c>
      <c r="H2608" s="3">
        <f>E2608+SUMIF('BR DTG ADW'!C:C,C2608,'BR DTG ADW'!E:E)</f>
        <v>1</v>
      </c>
    </row>
    <row r="2609" spans="1:8" ht="15.75" customHeight="1">
      <c r="A2609" s="91" t="s">
        <v>566</v>
      </c>
      <c r="B2609" s="91" t="s">
        <v>881</v>
      </c>
      <c r="C2609" s="91" t="s">
        <v>566</v>
      </c>
      <c r="D2609" s="91" t="s">
        <v>1227</v>
      </c>
      <c r="E2609" s="92">
        <v>4</v>
      </c>
      <c r="F2609" s="91" t="s">
        <v>1185</v>
      </c>
      <c r="H2609" s="3">
        <f>E2609+SUMIF('BR DTG ADW'!C:C,C2609,'BR DTG ADW'!E:E)</f>
        <v>4</v>
      </c>
    </row>
    <row r="2610" spans="1:8" ht="15.75" customHeight="1">
      <c r="A2610" s="91" t="s">
        <v>1888</v>
      </c>
      <c r="B2610" s="91" t="s">
        <v>881</v>
      </c>
      <c r="C2610" s="91" t="s">
        <v>1888</v>
      </c>
      <c r="D2610" s="91" t="s">
        <v>1889</v>
      </c>
      <c r="E2610" s="92">
        <v>0</v>
      </c>
      <c r="F2610" s="91" t="s">
        <v>1185</v>
      </c>
      <c r="H2610" s="3">
        <f>E2610+SUMIF('BR DTG ADW'!C:C,C2610,'BR DTG ADW'!E:E)</f>
        <v>0</v>
      </c>
    </row>
    <row r="2611" spans="1:8" ht="15.75" customHeight="1">
      <c r="A2611" s="91" t="s">
        <v>429</v>
      </c>
      <c r="B2611" s="91" t="s">
        <v>881</v>
      </c>
      <c r="C2611" s="91" t="s">
        <v>429</v>
      </c>
      <c r="D2611" s="91" t="s">
        <v>1228</v>
      </c>
      <c r="E2611" s="92">
        <v>0</v>
      </c>
      <c r="F2611" s="91" t="s">
        <v>1185</v>
      </c>
      <c r="H2611" s="3">
        <f>E2611+SUMIF('BR DTG ADW'!C:C,C2611,'BR DTG ADW'!E:E)</f>
        <v>0</v>
      </c>
    </row>
    <row r="2612" spans="1:8" ht="15.75" customHeight="1">
      <c r="A2612" s="91" t="s">
        <v>430</v>
      </c>
      <c r="B2612" s="91" t="s">
        <v>881</v>
      </c>
      <c r="C2612" s="91" t="s">
        <v>430</v>
      </c>
      <c r="D2612" s="91" t="s">
        <v>1229</v>
      </c>
      <c r="E2612" s="92">
        <v>1</v>
      </c>
      <c r="F2612" s="91" t="s">
        <v>1185</v>
      </c>
      <c r="H2612" s="3">
        <f>E2612+SUMIF('BR DTG ADW'!C:C,C2612,'BR DTG ADW'!E:E)</f>
        <v>1</v>
      </c>
    </row>
    <row r="2613" spans="1:8" ht="15.75" customHeight="1">
      <c r="A2613" s="91" t="s">
        <v>9700</v>
      </c>
      <c r="B2613" s="91" t="s">
        <v>876</v>
      </c>
      <c r="C2613" s="91" t="s">
        <v>9700</v>
      </c>
      <c r="D2613" s="91" t="s">
        <v>9701</v>
      </c>
      <c r="E2613" s="92">
        <v>0</v>
      </c>
      <c r="F2613" s="91" t="s">
        <v>1185</v>
      </c>
      <c r="H2613" s="3">
        <f>E2613+SUMIF('BR DTG ADW'!C:C,C2613,'BR DTG ADW'!E:E)</f>
        <v>0</v>
      </c>
    </row>
    <row r="2614" spans="1:8" ht="15.75" customHeight="1">
      <c r="A2614" s="91" t="s">
        <v>6319</v>
      </c>
      <c r="B2614" s="91" t="s">
        <v>876</v>
      </c>
      <c r="C2614" s="91" t="s">
        <v>6319</v>
      </c>
      <c r="D2614" s="91" t="s">
        <v>2092</v>
      </c>
      <c r="E2614" s="92">
        <v>0</v>
      </c>
      <c r="F2614" s="91" t="s">
        <v>1185</v>
      </c>
      <c r="H2614" s="3">
        <f>E2614+SUMIF('BR DTG ADW'!C:C,C2614,'BR DTG ADW'!E:E)</f>
        <v>0</v>
      </c>
    </row>
    <row r="2615" spans="1:8" ht="15.75" customHeight="1">
      <c r="A2615" s="91" t="s">
        <v>9702</v>
      </c>
      <c r="B2615" s="91" t="s">
        <v>876</v>
      </c>
      <c r="C2615" s="91" t="s">
        <v>9702</v>
      </c>
      <c r="D2615" s="91" t="s">
        <v>9703</v>
      </c>
      <c r="E2615" s="92">
        <v>0</v>
      </c>
      <c r="F2615" s="91" t="s">
        <v>1185</v>
      </c>
      <c r="H2615" s="3">
        <f>E2615+SUMIF('BR DTG ADW'!C:C,C2615,'BR DTG ADW'!E:E)</f>
        <v>0</v>
      </c>
    </row>
    <row r="2616" spans="1:8" ht="15.75" customHeight="1">
      <c r="A2616" s="91" t="s">
        <v>2250</v>
      </c>
      <c r="B2616" s="91" t="s">
        <v>884</v>
      </c>
      <c r="C2616" s="91" t="s">
        <v>2250</v>
      </c>
      <c r="D2616" s="91" t="s">
        <v>2251</v>
      </c>
      <c r="E2616" s="92">
        <v>1</v>
      </c>
      <c r="F2616" s="91" t="s">
        <v>1185</v>
      </c>
      <c r="H2616" s="3">
        <f>E2616+SUMIF('BR DTG ADW'!C:C,C2616,'BR DTG ADW'!E:E)</f>
        <v>1</v>
      </c>
    </row>
    <row r="2617" spans="1:8" ht="15.75" customHeight="1">
      <c r="A2617" s="91" t="s">
        <v>6322</v>
      </c>
      <c r="B2617" s="91" t="s">
        <v>876</v>
      </c>
      <c r="C2617" s="91" t="s">
        <v>6322</v>
      </c>
      <c r="D2617" s="91" t="s">
        <v>6323</v>
      </c>
      <c r="E2617" s="92">
        <v>0</v>
      </c>
      <c r="F2617" s="91" t="s">
        <v>1185</v>
      </c>
      <c r="H2617" s="3">
        <f>E2617+SUMIF('BR DTG ADW'!C:C,C2617,'BR DTG ADW'!E:E)</f>
        <v>0</v>
      </c>
    </row>
    <row r="2618" spans="1:8" ht="15.75" customHeight="1">
      <c r="A2618" s="91" t="s">
        <v>6324</v>
      </c>
      <c r="B2618" s="91" t="s">
        <v>876</v>
      </c>
      <c r="C2618" s="91" t="s">
        <v>6324</v>
      </c>
      <c r="D2618" s="91" t="s">
        <v>6325</v>
      </c>
      <c r="E2618" s="92">
        <v>0</v>
      </c>
      <c r="F2618" s="91" t="s">
        <v>1185</v>
      </c>
      <c r="H2618" s="3">
        <f>E2618+SUMIF('BR DTG ADW'!C:C,C2618,'BR DTG ADW'!E:E)</f>
        <v>0</v>
      </c>
    </row>
    <row r="2619" spans="1:8" ht="15.75" customHeight="1">
      <c r="A2619" s="91" t="s">
        <v>6326</v>
      </c>
      <c r="B2619" s="91" t="s">
        <v>876</v>
      </c>
      <c r="C2619" s="91" t="s">
        <v>6326</v>
      </c>
      <c r="D2619" s="91" t="s">
        <v>6327</v>
      </c>
      <c r="E2619" s="92">
        <v>0</v>
      </c>
      <c r="F2619" s="91" t="s">
        <v>1185</v>
      </c>
      <c r="H2619" s="3">
        <f>E2619+SUMIF('BR DTG ADW'!C:C,C2619,'BR DTG ADW'!E:E)</f>
        <v>0</v>
      </c>
    </row>
    <row r="2620" spans="1:8" ht="15.75" customHeight="1">
      <c r="A2620" s="91" t="s">
        <v>6328</v>
      </c>
      <c r="B2620" s="91" t="s">
        <v>876</v>
      </c>
      <c r="C2620" s="91" t="s">
        <v>6328</v>
      </c>
      <c r="D2620" s="91" t="s">
        <v>6329</v>
      </c>
      <c r="E2620" s="92">
        <v>0</v>
      </c>
      <c r="F2620" s="91" t="s">
        <v>1185</v>
      </c>
      <c r="H2620" s="3">
        <f>E2620+SUMIF('BR DTG ADW'!C:C,C2620,'BR DTG ADW'!E:E)</f>
        <v>0</v>
      </c>
    </row>
    <row r="2621" spans="1:8" ht="15.75" customHeight="1">
      <c r="A2621" s="91" t="s">
        <v>567</v>
      </c>
      <c r="B2621" s="91" t="s">
        <v>881</v>
      </c>
      <c r="C2621" s="91" t="s">
        <v>567</v>
      </c>
      <c r="D2621" s="91" t="s">
        <v>748</v>
      </c>
      <c r="E2621" s="92">
        <v>1</v>
      </c>
      <c r="F2621" s="91" t="s">
        <v>1185</v>
      </c>
      <c r="H2621" s="3">
        <f>E2621+SUMIF('BR DTG ADW'!C:C,C2621,'BR DTG ADW'!E:E)</f>
        <v>1</v>
      </c>
    </row>
    <row r="2622" spans="1:8" ht="15.75" customHeight="1">
      <c r="A2622" s="91" t="s">
        <v>11274</v>
      </c>
      <c r="B2622" s="91" t="s">
        <v>876</v>
      </c>
      <c r="C2622" s="91" t="s">
        <v>11274</v>
      </c>
      <c r="D2622" s="91" t="s">
        <v>11275</v>
      </c>
      <c r="E2622" s="92">
        <v>0</v>
      </c>
      <c r="F2622" s="91" t="s">
        <v>1185</v>
      </c>
      <c r="H2622" s="3">
        <f>E2622+SUMIF('BR DTG ADW'!C:C,C2622,'BR DTG ADW'!E:E)</f>
        <v>0</v>
      </c>
    </row>
    <row r="2623" spans="1:8" ht="15.75" customHeight="1">
      <c r="A2623" s="91" t="s">
        <v>6332</v>
      </c>
      <c r="B2623" s="91" t="s">
        <v>876</v>
      </c>
      <c r="C2623" s="91" t="s">
        <v>6332</v>
      </c>
      <c r="D2623" s="91" t="s">
        <v>6333</v>
      </c>
      <c r="E2623" s="92">
        <v>0</v>
      </c>
      <c r="F2623" s="91" t="s">
        <v>1185</v>
      </c>
      <c r="H2623" s="3">
        <f>E2623+SUMIF('BR DTG ADW'!C:C,C2623,'BR DTG ADW'!E:E)</f>
        <v>0</v>
      </c>
    </row>
    <row r="2624" spans="1:8" ht="15.75" customHeight="1">
      <c r="A2624" s="91" t="s">
        <v>11276</v>
      </c>
      <c r="B2624" s="91" t="s">
        <v>876</v>
      </c>
      <c r="C2624" s="91" t="s">
        <v>11276</v>
      </c>
      <c r="D2624" s="91" t="s">
        <v>11277</v>
      </c>
      <c r="E2624" s="92">
        <v>0</v>
      </c>
      <c r="F2624" s="91" t="s">
        <v>1185</v>
      </c>
      <c r="H2624" s="3">
        <f>E2624+SUMIF('BR DTG ADW'!C:C,C2624,'BR DTG ADW'!E:E)</f>
        <v>0</v>
      </c>
    </row>
    <row r="2625" spans="1:8" ht="15.75" customHeight="1">
      <c r="A2625" s="91" t="s">
        <v>2252</v>
      </c>
      <c r="B2625" s="91" t="s">
        <v>876</v>
      </c>
      <c r="C2625" s="91" t="s">
        <v>2252</v>
      </c>
      <c r="D2625" s="91" t="s">
        <v>2253</v>
      </c>
      <c r="E2625" s="92">
        <v>1</v>
      </c>
      <c r="F2625" s="91" t="s">
        <v>1185</v>
      </c>
      <c r="H2625" s="3">
        <f>E2625+SUMIF('BR DTG ADW'!C:C,C2625,'BR DTG ADW'!E:E)</f>
        <v>1</v>
      </c>
    </row>
    <row r="2626" spans="1:8" ht="15.75" customHeight="1">
      <c r="A2626" s="91" t="s">
        <v>11278</v>
      </c>
      <c r="B2626" s="91" t="s">
        <v>876</v>
      </c>
      <c r="C2626" s="91" t="s">
        <v>11278</v>
      </c>
      <c r="D2626" s="91" t="s">
        <v>11279</v>
      </c>
      <c r="E2626" s="92">
        <v>0</v>
      </c>
      <c r="F2626" s="91" t="s">
        <v>1185</v>
      </c>
      <c r="H2626" s="3">
        <f>E2626+SUMIF('BR DTG ADW'!C:C,C2626,'BR DTG ADW'!E:E)</f>
        <v>0</v>
      </c>
    </row>
    <row r="2627" spans="1:8" ht="15.75" customHeight="1">
      <c r="A2627" s="91" t="s">
        <v>6336</v>
      </c>
      <c r="B2627" s="91" t="s">
        <v>876</v>
      </c>
      <c r="C2627" s="91" t="s">
        <v>6336</v>
      </c>
      <c r="D2627" s="91" t="s">
        <v>2330</v>
      </c>
      <c r="E2627" s="92">
        <v>0</v>
      </c>
      <c r="F2627" s="91" t="s">
        <v>1185</v>
      </c>
      <c r="H2627" s="3">
        <f>E2627+SUMIF('BR DTG ADW'!C:C,C2627,'BR DTG ADW'!E:E)</f>
        <v>0</v>
      </c>
    </row>
    <row r="2628" spans="1:8" ht="15.75" customHeight="1">
      <c r="A2628" s="91" t="s">
        <v>749</v>
      </c>
      <c r="B2628" s="91" t="s">
        <v>876</v>
      </c>
      <c r="C2628" s="91" t="s">
        <v>749</v>
      </c>
      <c r="D2628" s="91" t="s">
        <v>750</v>
      </c>
      <c r="E2628" s="92">
        <v>0</v>
      </c>
      <c r="F2628" s="91" t="s">
        <v>1185</v>
      </c>
      <c r="H2628" s="3">
        <f>E2628+SUMIF('BR DTG ADW'!C:C,C2628,'BR DTG ADW'!E:E)</f>
        <v>0</v>
      </c>
    </row>
    <row r="2629" spans="1:8" ht="15.75" customHeight="1">
      <c r="A2629" s="91" t="s">
        <v>11280</v>
      </c>
      <c r="B2629" s="91" t="s">
        <v>876</v>
      </c>
      <c r="C2629" s="91" t="s">
        <v>11280</v>
      </c>
      <c r="D2629" s="91" t="s">
        <v>11281</v>
      </c>
      <c r="E2629" s="92">
        <v>0</v>
      </c>
      <c r="F2629" s="91" t="s">
        <v>1185</v>
      </c>
      <c r="H2629" s="3">
        <f>E2629+SUMIF('BR DTG ADW'!C:C,C2629,'BR DTG ADW'!E:E)</f>
        <v>0</v>
      </c>
    </row>
    <row r="2630" spans="1:8" ht="15.75" customHeight="1">
      <c r="A2630" s="91" t="s">
        <v>6337</v>
      </c>
      <c r="B2630" s="91" t="s">
        <v>876</v>
      </c>
      <c r="C2630" s="91" t="s">
        <v>6337</v>
      </c>
      <c r="D2630" s="91" t="s">
        <v>6338</v>
      </c>
      <c r="E2630" s="92">
        <v>0</v>
      </c>
      <c r="F2630" s="91" t="s">
        <v>1185</v>
      </c>
      <c r="H2630" s="3">
        <f>E2630+SUMIF('BR DTG ADW'!C:C,C2630,'BR DTG ADW'!E:E)</f>
        <v>0</v>
      </c>
    </row>
    <row r="2631" spans="1:8" ht="15.75" customHeight="1">
      <c r="A2631" s="91" t="s">
        <v>6339</v>
      </c>
      <c r="B2631" s="91" t="s">
        <v>876</v>
      </c>
      <c r="C2631" s="91" t="s">
        <v>6339</v>
      </c>
      <c r="D2631" s="91" t="s">
        <v>2330</v>
      </c>
      <c r="E2631" s="92">
        <v>0</v>
      </c>
      <c r="F2631" s="91" t="s">
        <v>1185</v>
      </c>
      <c r="H2631" s="3">
        <f>E2631+SUMIF('BR DTG ADW'!C:C,C2631,'BR DTG ADW'!E:E)</f>
        <v>0</v>
      </c>
    </row>
    <row r="2632" spans="1:8" ht="15.75" customHeight="1">
      <c r="A2632" s="91" t="s">
        <v>6340</v>
      </c>
      <c r="B2632" s="91" t="s">
        <v>884</v>
      </c>
      <c r="C2632" s="91" t="s">
        <v>6340</v>
      </c>
      <c r="D2632" s="91" t="s">
        <v>6341</v>
      </c>
      <c r="E2632" s="92">
        <v>1</v>
      </c>
      <c r="F2632" s="91" t="s">
        <v>1185</v>
      </c>
      <c r="H2632" s="3">
        <f>E2632+SUMIF('BR DTG ADW'!C:C,C2632,'BR DTG ADW'!E:E)</f>
        <v>1</v>
      </c>
    </row>
    <row r="2633" spans="1:8" ht="15.75" customHeight="1">
      <c r="A2633" s="91" t="s">
        <v>9706</v>
      </c>
      <c r="B2633" s="91" t="s">
        <v>876</v>
      </c>
      <c r="C2633" s="91" t="s">
        <v>9706</v>
      </c>
      <c r="D2633" s="91" t="s">
        <v>3801</v>
      </c>
      <c r="E2633" s="92">
        <v>0</v>
      </c>
      <c r="F2633" s="91" t="s">
        <v>1185</v>
      </c>
      <c r="H2633" s="3">
        <f>E2633+SUMIF('BR DTG ADW'!C:C,C2633,'BR DTG ADW'!E:E)</f>
        <v>0</v>
      </c>
    </row>
    <row r="2634" spans="1:8" ht="15.75" customHeight="1">
      <c r="A2634" s="91" t="s">
        <v>9707</v>
      </c>
      <c r="B2634" s="91" t="s">
        <v>891</v>
      </c>
      <c r="C2634" s="91" t="s">
        <v>9707</v>
      </c>
      <c r="D2634" s="91" t="s">
        <v>6363</v>
      </c>
      <c r="E2634" s="92">
        <v>0</v>
      </c>
      <c r="F2634" s="91" t="s">
        <v>1185</v>
      </c>
      <c r="H2634" s="3">
        <f>E2634+SUMIF('BR DTG ADW'!C:C,C2634,'BR DTG ADW'!E:E)</f>
        <v>0</v>
      </c>
    </row>
    <row r="2635" spans="1:8" ht="15.75" customHeight="1">
      <c r="A2635" s="91" t="s">
        <v>6342</v>
      </c>
      <c r="B2635" s="91" t="s">
        <v>1100</v>
      </c>
      <c r="C2635" s="91" t="s">
        <v>6342</v>
      </c>
      <c r="D2635" s="91" t="s">
        <v>6343</v>
      </c>
      <c r="E2635" s="92">
        <v>0</v>
      </c>
      <c r="F2635" s="91" t="s">
        <v>1185</v>
      </c>
      <c r="H2635" s="3">
        <f>E2635+SUMIF('BR DTG ADW'!C:C,C2635,'BR DTG ADW'!E:E)</f>
        <v>0</v>
      </c>
    </row>
    <row r="2636" spans="1:8" ht="15.75" customHeight="1">
      <c r="A2636" s="91" t="s">
        <v>520</v>
      </c>
      <c r="B2636" s="91" t="s">
        <v>1100</v>
      </c>
      <c r="C2636" s="91" t="s">
        <v>520</v>
      </c>
      <c r="D2636" s="91" t="s">
        <v>1230</v>
      </c>
      <c r="E2636" s="92">
        <v>70</v>
      </c>
      <c r="F2636" s="91" t="s">
        <v>1185</v>
      </c>
      <c r="H2636" s="3">
        <f>E2636+SUMIF('BR DTG ADW'!C:C,C2636,'BR DTG ADW'!E:E)</f>
        <v>70</v>
      </c>
    </row>
    <row r="2637" spans="1:8" ht="15.75" customHeight="1">
      <c r="A2637" s="91" t="s">
        <v>6346</v>
      </c>
      <c r="B2637" s="91" t="s">
        <v>1184</v>
      </c>
      <c r="C2637" s="91" t="s">
        <v>6346</v>
      </c>
      <c r="D2637" s="91" t="s">
        <v>6347</v>
      </c>
      <c r="E2637" s="92">
        <v>0</v>
      </c>
      <c r="F2637" s="91" t="s">
        <v>1185</v>
      </c>
      <c r="H2637" s="3">
        <f>E2637+SUMIF('BR DTG ADW'!C:C,C2637,'BR DTG ADW'!E:E)</f>
        <v>0</v>
      </c>
    </row>
    <row r="2638" spans="1:8" ht="15.75" customHeight="1">
      <c r="A2638" s="91" t="s">
        <v>6348</v>
      </c>
      <c r="B2638" s="91" t="s">
        <v>1184</v>
      </c>
      <c r="C2638" s="91" t="s">
        <v>6348</v>
      </c>
      <c r="D2638" s="91" t="s">
        <v>6349</v>
      </c>
      <c r="E2638" s="92">
        <v>0</v>
      </c>
      <c r="F2638" s="91" t="s">
        <v>1185</v>
      </c>
      <c r="H2638" s="3">
        <f>E2638+SUMIF('BR DTG ADW'!C:C,C2638,'BR DTG ADW'!E:E)</f>
        <v>0</v>
      </c>
    </row>
    <row r="2639" spans="1:8" ht="15.75" customHeight="1">
      <c r="A2639" s="91" t="s">
        <v>6350</v>
      </c>
      <c r="B2639" s="91" t="s">
        <v>1184</v>
      </c>
      <c r="C2639" s="91" t="s">
        <v>6350</v>
      </c>
      <c r="D2639" s="91" t="s">
        <v>6351</v>
      </c>
      <c r="E2639" s="92">
        <v>0</v>
      </c>
      <c r="F2639" s="91" t="s">
        <v>1185</v>
      </c>
      <c r="H2639" s="3">
        <f>E2639+SUMIF('BR DTG ADW'!C:C,C2639,'BR DTG ADW'!E:E)</f>
        <v>0</v>
      </c>
    </row>
    <row r="2640" spans="1:8" ht="15.75" customHeight="1">
      <c r="A2640" s="91" t="s">
        <v>6352</v>
      </c>
      <c r="B2640" s="91" t="s">
        <v>1184</v>
      </c>
      <c r="C2640" s="91" t="s">
        <v>6352</v>
      </c>
      <c r="D2640" s="91" t="s">
        <v>6353</v>
      </c>
      <c r="E2640" s="92">
        <v>0</v>
      </c>
      <c r="F2640" s="91" t="s">
        <v>1185</v>
      </c>
      <c r="H2640" s="3">
        <f>E2640+SUMIF('BR DTG ADW'!C:C,C2640,'BR DTG ADW'!E:E)</f>
        <v>0</v>
      </c>
    </row>
    <row r="2641" spans="1:8" ht="15.75" customHeight="1">
      <c r="A2641" s="91" t="s">
        <v>6354</v>
      </c>
      <c r="B2641" s="91" t="s">
        <v>876</v>
      </c>
      <c r="C2641" s="91" t="s">
        <v>6354</v>
      </c>
      <c r="D2641" s="91" t="s">
        <v>6355</v>
      </c>
      <c r="E2641" s="92">
        <v>0</v>
      </c>
      <c r="F2641" s="91" t="s">
        <v>1185</v>
      </c>
      <c r="H2641" s="3">
        <f>E2641+SUMIF('BR DTG ADW'!C:C,C2641,'BR DTG ADW'!E:E)</f>
        <v>0</v>
      </c>
    </row>
    <row r="2642" spans="1:8" ht="15.75" customHeight="1">
      <c r="A2642" s="91" t="s">
        <v>6356</v>
      </c>
      <c r="B2642" s="91" t="s">
        <v>876</v>
      </c>
      <c r="C2642" s="91" t="s">
        <v>6356</v>
      </c>
      <c r="D2642" s="91" t="s">
        <v>6357</v>
      </c>
      <c r="E2642" s="92">
        <v>0</v>
      </c>
      <c r="F2642" s="91" t="s">
        <v>1185</v>
      </c>
      <c r="H2642" s="3">
        <f>E2642+SUMIF('BR DTG ADW'!C:C,C2642,'BR DTG ADW'!E:E)</f>
        <v>0</v>
      </c>
    </row>
    <row r="2643" spans="1:8" ht="15.75" customHeight="1">
      <c r="A2643" s="91" t="s">
        <v>6358</v>
      </c>
      <c r="B2643" s="91" t="s">
        <v>876</v>
      </c>
      <c r="C2643" s="91" t="s">
        <v>6358</v>
      </c>
      <c r="D2643" s="91" t="s">
        <v>6359</v>
      </c>
      <c r="E2643" s="92">
        <v>0</v>
      </c>
      <c r="F2643" s="91" t="s">
        <v>1185</v>
      </c>
      <c r="H2643" s="3">
        <f>E2643+SUMIF('BR DTG ADW'!C:C,C2643,'BR DTG ADW'!E:E)</f>
        <v>0</v>
      </c>
    </row>
    <row r="2644" spans="1:8" ht="15.75" customHeight="1">
      <c r="A2644" s="91" t="s">
        <v>6360</v>
      </c>
      <c r="B2644" s="91" t="s">
        <v>876</v>
      </c>
      <c r="C2644" s="91" t="s">
        <v>6360</v>
      </c>
      <c r="D2644" s="91" t="s">
        <v>6361</v>
      </c>
      <c r="E2644" s="92">
        <v>0</v>
      </c>
      <c r="F2644" s="91" t="s">
        <v>1185</v>
      </c>
      <c r="H2644" s="3">
        <f>E2644+SUMIF('BR DTG ADW'!C:C,C2644,'BR DTG ADW'!E:E)</f>
        <v>0</v>
      </c>
    </row>
    <row r="2645" spans="1:8" ht="15.75" customHeight="1">
      <c r="A2645" s="91" t="s">
        <v>1890</v>
      </c>
      <c r="B2645" s="91" t="s">
        <v>881</v>
      </c>
      <c r="C2645" s="91" t="s">
        <v>1890</v>
      </c>
      <c r="D2645" s="91" t="s">
        <v>1891</v>
      </c>
      <c r="E2645" s="92">
        <v>2</v>
      </c>
      <c r="F2645" s="91" t="s">
        <v>1185</v>
      </c>
      <c r="H2645" s="3">
        <f>E2645+SUMIF('BR DTG ADW'!C:C,C2645,'BR DTG ADW'!E:E)</f>
        <v>2</v>
      </c>
    </row>
    <row r="2646" spans="1:8" ht="15.75" customHeight="1">
      <c r="A2646" s="91" t="s">
        <v>9708</v>
      </c>
      <c r="B2646" s="91" t="s">
        <v>876</v>
      </c>
      <c r="C2646" s="91" t="s">
        <v>9708</v>
      </c>
      <c r="D2646" s="91" t="s">
        <v>9709</v>
      </c>
      <c r="E2646" s="92">
        <v>0</v>
      </c>
      <c r="F2646" s="91" t="s">
        <v>1185</v>
      </c>
      <c r="H2646" s="3">
        <f>E2646+SUMIF('BR DTG ADW'!C:C,C2646,'BR DTG ADW'!E:E)</f>
        <v>0</v>
      </c>
    </row>
    <row r="2647" spans="1:8" ht="15.75" customHeight="1">
      <c r="A2647" s="91" t="s">
        <v>6364</v>
      </c>
      <c r="B2647" s="91" t="s">
        <v>877</v>
      </c>
      <c r="C2647" s="91" t="s">
        <v>6364</v>
      </c>
      <c r="D2647" s="91" t="s">
        <v>6365</v>
      </c>
      <c r="E2647" s="92">
        <v>1</v>
      </c>
      <c r="F2647" s="91" t="s">
        <v>1185</v>
      </c>
      <c r="H2647" s="3">
        <f>E2647+SUMIF('BR DTG ADW'!C:C,C2647,'BR DTG ADW'!E:E)</f>
        <v>1</v>
      </c>
    </row>
    <row r="2648" spans="1:8" ht="15.75" customHeight="1">
      <c r="A2648" s="91" t="s">
        <v>6367</v>
      </c>
      <c r="B2648" s="91" t="s">
        <v>876</v>
      </c>
      <c r="C2648" s="91" t="s">
        <v>6367</v>
      </c>
      <c r="D2648" s="91" t="s">
        <v>2330</v>
      </c>
      <c r="E2648" s="92">
        <v>0</v>
      </c>
      <c r="F2648" s="91" t="s">
        <v>1185</v>
      </c>
      <c r="H2648" s="3">
        <f>E2648+SUMIF('BR DTG ADW'!C:C,C2648,'BR DTG ADW'!E:E)</f>
        <v>0</v>
      </c>
    </row>
    <row r="2649" spans="1:8" ht="15.75" customHeight="1">
      <c r="A2649" s="91" t="s">
        <v>6368</v>
      </c>
      <c r="B2649" s="91" t="s">
        <v>876</v>
      </c>
      <c r="C2649" s="91" t="s">
        <v>6368</v>
      </c>
      <c r="D2649" s="91" t="s">
        <v>6369</v>
      </c>
      <c r="E2649" s="92">
        <v>0</v>
      </c>
      <c r="F2649" s="91" t="s">
        <v>1185</v>
      </c>
      <c r="H2649" s="3">
        <f>E2649+SUMIF('BR DTG ADW'!C:C,C2649,'BR DTG ADW'!E:E)</f>
        <v>0</v>
      </c>
    </row>
    <row r="2650" spans="1:8" ht="15.75" customHeight="1">
      <c r="A2650" s="91" t="s">
        <v>751</v>
      </c>
      <c r="B2650" s="91" t="s">
        <v>876</v>
      </c>
      <c r="C2650" s="91" t="s">
        <v>751</v>
      </c>
      <c r="D2650" s="91" t="s">
        <v>752</v>
      </c>
      <c r="E2650" s="92">
        <v>0</v>
      </c>
      <c r="F2650" s="91" t="s">
        <v>1185</v>
      </c>
      <c r="H2650" s="3">
        <f>E2650+SUMIF('BR DTG ADW'!C:C,C2650,'BR DTG ADW'!E:E)</f>
        <v>0</v>
      </c>
    </row>
    <row r="2651" spans="1:8" ht="15.75" customHeight="1">
      <c r="A2651" s="91" t="s">
        <v>6370</v>
      </c>
      <c r="B2651" s="91" t="s">
        <v>876</v>
      </c>
      <c r="C2651" s="91" t="s">
        <v>6370</v>
      </c>
      <c r="D2651" s="91" t="s">
        <v>2330</v>
      </c>
      <c r="E2651" s="92">
        <v>0</v>
      </c>
      <c r="F2651" s="91" t="s">
        <v>1185</v>
      </c>
      <c r="H2651" s="3">
        <f>E2651+SUMIF('BR DTG ADW'!C:C,C2651,'BR DTG ADW'!E:E)</f>
        <v>0</v>
      </c>
    </row>
    <row r="2652" spans="1:8" ht="15.75" customHeight="1">
      <c r="A2652" s="91" t="s">
        <v>6371</v>
      </c>
      <c r="B2652" s="91" t="s">
        <v>876</v>
      </c>
      <c r="C2652" s="91" t="s">
        <v>6371</v>
      </c>
      <c r="D2652" s="91" t="s">
        <v>2330</v>
      </c>
      <c r="E2652" s="92">
        <v>0</v>
      </c>
      <c r="F2652" s="91" t="s">
        <v>1185</v>
      </c>
      <c r="H2652" s="3">
        <f>E2652+SUMIF('BR DTG ADW'!C:C,C2652,'BR DTG ADW'!E:E)</f>
        <v>0</v>
      </c>
    </row>
    <row r="2653" spans="1:8" ht="15.75" customHeight="1">
      <c r="A2653" s="91" t="s">
        <v>6372</v>
      </c>
      <c r="B2653" s="91" t="s">
        <v>876</v>
      </c>
      <c r="C2653" s="91" t="s">
        <v>6372</v>
      </c>
      <c r="D2653" s="91" t="s">
        <v>6373</v>
      </c>
      <c r="E2653" s="92">
        <v>0</v>
      </c>
      <c r="F2653" s="91" t="s">
        <v>1185</v>
      </c>
      <c r="H2653" s="3">
        <f>E2653+SUMIF('BR DTG ADW'!C:C,C2653,'BR DTG ADW'!E:E)</f>
        <v>0</v>
      </c>
    </row>
    <row r="2654" spans="1:8" ht="15.75" customHeight="1">
      <c r="A2654" s="91" t="s">
        <v>6374</v>
      </c>
      <c r="B2654" s="91" t="s">
        <v>876</v>
      </c>
      <c r="C2654" s="91" t="s">
        <v>6374</v>
      </c>
      <c r="D2654" s="91" t="s">
        <v>6375</v>
      </c>
      <c r="E2654" s="92">
        <v>0</v>
      </c>
      <c r="F2654" s="91" t="s">
        <v>1185</v>
      </c>
      <c r="H2654" s="3">
        <f>E2654+SUMIF('BR DTG ADW'!C:C,C2654,'BR DTG ADW'!E:E)</f>
        <v>0</v>
      </c>
    </row>
    <row r="2655" spans="1:8" ht="15.75" customHeight="1">
      <c r="A2655" s="91" t="s">
        <v>6378</v>
      </c>
      <c r="B2655" s="91" t="s">
        <v>876</v>
      </c>
      <c r="C2655" s="91" t="s">
        <v>6378</v>
      </c>
      <c r="D2655" s="91" t="s">
        <v>6379</v>
      </c>
      <c r="E2655" s="92">
        <v>0</v>
      </c>
      <c r="F2655" s="91" t="s">
        <v>1185</v>
      </c>
      <c r="H2655" s="3">
        <f>E2655+SUMIF('BR DTG ADW'!C:C,C2655,'BR DTG ADW'!E:E)</f>
        <v>0</v>
      </c>
    </row>
    <row r="2656" spans="1:8" ht="15.75" customHeight="1">
      <c r="A2656" s="91" t="s">
        <v>6380</v>
      </c>
      <c r="B2656" s="91" t="s">
        <v>876</v>
      </c>
      <c r="C2656" s="91" t="s">
        <v>6380</v>
      </c>
      <c r="D2656" s="91" t="s">
        <v>6381</v>
      </c>
      <c r="E2656" s="92">
        <v>0</v>
      </c>
      <c r="F2656" s="91" t="s">
        <v>1185</v>
      </c>
      <c r="H2656" s="3">
        <f>E2656+SUMIF('BR DTG ADW'!C:C,C2656,'BR DTG ADW'!E:E)</f>
        <v>0</v>
      </c>
    </row>
    <row r="2657" spans="1:8" ht="15.75" customHeight="1">
      <c r="A2657" s="91" t="s">
        <v>6382</v>
      </c>
      <c r="B2657" s="91" t="s">
        <v>876</v>
      </c>
      <c r="C2657" s="91" t="s">
        <v>6382</v>
      </c>
      <c r="D2657" s="91" t="s">
        <v>6383</v>
      </c>
      <c r="E2657" s="92">
        <v>0</v>
      </c>
      <c r="F2657" s="91" t="s">
        <v>1185</v>
      </c>
      <c r="H2657" s="3">
        <f>E2657+SUMIF('BR DTG ADW'!C:C,C2657,'BR DTG ADW'!E:E)</f>
        <v>0</v>
      </c>
    </row>
    <row r="2658" spans="1:8" ht="15.75" customHeight="1">
      <c r="A2658" s="91" t="s">
        <v>6384</v>
      </c>
      <c r="B2658" s="91" t="s">
        <v>876</v>
      </c>
      <c r="C2658" s="91" t="s">
        <v>6384</v>
      </c>
      <c r="D2658" s="91" t="s">
        <v>6385</v>
      </c>
      <c r="E2658" s="92">
        <v>0</v>
      </c>
      <c r="F2658" s="91" t="s">
        <v>1185</v>
      </c>
      <c r="H2658" s="3">
        <f>E2658+SUMIF('BR DTG ADW'!C:C,C2658,'BR DTG ADW'!E:E)</f>
        <v>0</v>
      </c>
    </row>
    <row r="2659" spans="1:8" ht="15.75" customHeight="1">
      <c r="A2659" s="91" t="s">
        <v>11282</v>
      </c>
      <c r="B2659" s="91" t="s">
        <v>1185</v>
      </c>
      <c r="C2659" s="91" t="s">
        <v>11282</v>
      </c>
      <c r="D2659" s="91" t="s">
        <v>11283</v>
      </c>
      <c r="E2659" s="92">
        <v>0</v>
      </c>
      <c r="F2659" s="91" t="s">
        <v>1185</v>
      </c>
      <c r="H2659" s="3">
        <f>E2659+SUMIF('BR DTG ADW'!C:C,C2659,'BR DTG ADW'!E:E)</f>
        <v>0</v>
      </c>
    </row>
    <row r="2660" spans="1:8" ht="15.75" customHeight="1">
      <c r="A2660" s="91" t="s">
        <v>6386</v>
      </c>
      <c r="B2660" s="91" t="s">
        <v>876</v>
      </c>
      <c r="C2660" s="91" t="s">
        <v>6386</v>
      </c>
      <c r="D2660" s="91" t="s">
        <v>6387</v>
      </c>
      <c r="E2660" s="92">
        <v>0</v>
      </c>
      <c r="F2660" s="91" t="s">
        <v>1185</v>
      </c>
      <c r="H2660" s="3">
        <f>E2660+SUMIF('BR DTG ADW'!C:C,C2660,'BR DTG ADW'!E:E)</f>
        <v>0</v>
      </c>
    </row>
    <row r="2661" spans="1:8" ht="15.75" customHeight="1">
      <c r="A2661" s="91" t="s">
        <v>6388</v>
      </c>
      <c r="B2661" s="91" t="s">
        <v>888</v>
      </c>
      <c r="C2661" s="91" t="s">
        <v>6388</v>
      </c>
      <c r="D2661" s="91" t="s">
        <v>9714</v>
      </c>
      <c r="E2661" s="92">
        <v>1</v>
      </c>
      <c r="F2661" s="91" t="s">
        <v>1185</v>
      </c>
      <c r="H2661" s="3">
        <f>E2661+SUMIF('BR DTG ADW'!C:C,C2661,'BR DTG ADW'!E:E)</f>
        <v>1</v>
      </c>
    </row>
    <row r="2662" spans="1:8" ht="15.75" customHeight="1">
      <c r="A2662" s="91" t="s">
        <v>9717</v>
      </c>
      <c r="B2662" s="91" t="s">
        <v>876</v>
      </c>
      <c r="C2662" s="91" t="s">
        <v>9717</v>
      </c>
      <c r="D2662" s="91" t="s">
        <v>9718</v>
      </c>
      <c r="E2662" s="92">
        <v>0</v>
      </c>
      <c r="F2662" s="91" t="s">
        <v>1185</v>
      </c>
      <c r="H2662" s="3">
        <f>E2662+SUMIF('BR DTG ADW'!C:C,C2662,'BR DTG ADW'!E:E)</f>
        <v>0</v>
      </c>
    </row>
    <row r="2663" spans="1:8" ht="15.75" customHeight="1">
      <c r="A2663" s="91" t="s">
        <v>6394</v>
      </c>
      <c r="B2663" s="91" t="s">
        <v>898</v>
      </c>
      <c r="C2663" s="91" t="s">
        <v>6394</v>
      </c>
      <c r="D2663" s="91" t="s">
        <v>6395</v>
      </c>
      <c r="E2663" s="92">
        <v>4</v>
      </c>
      <c r="F2663" s="91" t="s">
        <v>1185</v>
      </c>
      <c r="H2663" s="3">
        <f>E2663+SUMIF('BR DTG ADW'!C:C,C2663,'BR DTG ADW'!E:E)</f>
        <v>4</v>
      </c>
    </row>
    <row r="2664" spans="1:8" ht="15.75" customHeight="1">
      <c r="A2664" s="91" t="s">
        <v>431</v>
      </c>
      <c r="B2664" s="91" t="s">
        <v>877</v>
      </c>
      <c r="C2664" s="91" t="s">
        <v>431</v>
      </c>
      <c r="D2664" s="91" t="s">
        <v>1231</v>
      </c>
      <c r="E2664" s="92">
        <v>2</v>
      </c>
      <c r="F2664" s="91" t="s">
        <v>1185</v>
      </c>
      <c r="H2664" s="3">
        <f>E2664+SUMIF('BR DTG ADW'!C:C,C2664,'BR DTG ADW'!E:E)</f>
        <v>2</v>
      </c>
    </row>
    <row r="2665" spans="1:8" ht="15.75" customHeight="1">
      <c r="A2665" s="91" t="s">
        <v>9723</v>
      </c>
      <c r="B2665" s="91" t="s">
        <v>936</v>
      </c>
      <c r="C2665" s="91" t="s">
        <v>9723</v>
      </c>
      <c r="D2665" s="91" t="s">
        <v>9724</v>
      </c>
      <c r="E2665" s="92">
        <v>1</v>
      </c>
      <c r="F2665" s="91" t="s">
        <v>1185</v>
      </c>
      <c r="H2665" s="3">
        <f>E2665+SUMIF('BR DTG ADW'!C:C,C2665,'BR DTG ADW'!E:E)</f>
        <v>1</v>
      </c>
    </row>
    <row r="2666" spans="1:8" ht="15.75" customHeight="1">
      <c r="A2666" s="91" t="s">
        <v>6404</v>
      </c>
      <c r="B2666" s="91" t="s">
        <v>876</v>
      </c>
      <c r="C2666" s="91" t="s">
        <v>6404</v>
      </c>
      <c r="D2666" s="91" t="s">
        <v>6405</v>
      </c>
      <c r="E2666" s="92">
        <v>0</v>
      </c>
      <c r="F2666" s="91" t="s">
        <v>1185</v>
      </c>
      <c r="H2666" s="3">
        <f>E2666+SUMIF('BR DTG ADW'!C:C,C2666,'BR DTG ADW'!E:E)</f>
        <v>0</v>
      </c>
    </row>
    <row r="2667" spans="1:8" ht="15.75" customHeight="1">
      <c r="A2667" s="91" t="s">
        <v>9725</v>
      </c>
      <c r="B2667" s="91" t="s">
        <v>876</v>
      </c>
      <c r="C2667" s="91" t="s">
        <v>9725</v>
      </c>
      <c r="D2667" s="91" t="s">
        <v>9726</v>
      </c>
      <c r="E2667" s="92">
        <v>0</v>
      </c>
      <c r="F2667" s="91" t="s">
        <v>1185</v>
      </c>
      <c r="H2667" s="3">
        <f>E2667+SUMIF('BR DTG ADW'!C:C,C2667,'BR DTG ADW'!E:E)</f>
        <v>0</v>
      </c>
    </row>
    <row r="2668" spans="1:8" ht="15.75" customHeight="1">
      <c r="A2668" s="91" t="s">
        <v>6408</v>
      </c>
      <c r="B2668" s="91" t="s">
        <v>876</v>
      </c>
      <c r="C2668" s="91" t="s">
        <v>6408</v>
      </c>
      <c r="D2668" s="91" t="s">
        <v>6409</v>
      </c>
      <c r="E2668" s="92">
        <v>0</v>
      </c>
      <c r="F2668" s="91" t="s">
        <v>1185</v>
      </c>
      <c r="H2668" s="3">
        <f>E2668+SUMIF('BR DTG ADW'!C:C,C2668,'BR DTG ADW'!E:E)</f>
        <v>0</v>
      </c>
    </row>
    <row r="2669" spans="1:8" ht="15.75" customHeight="1">
      <c r="A2669" s="91" t="s">
        <v>6410</v>
      </c>
      <c r="B2669" s="91" t="s">
        <v>876</v>
      </c>
      <c r="C2669" s="91" t="s">
        <v>6410</v>
      </c>
      <c r="D2669" s="91" t="s">
        <v>6411</v>
      </c>
      <c r="E2669" s="92">
        <v>0</v>
      </c>
      <c r="F2669" s="91" t="s">
        <v>1185</v>
      </c>
      <c r="H2669" s="3">
        <f>E2669+SUMIF('BR DTG ADW'!C:C,C2669,'BR DTG ADW'!E:E)</f>
        <v>0</v>
      </c>
    </row>
    <row r="2670" spans="1:8" ht="15.75" customHeight="1">
      <c r="A2670" s="91" t="s">
        <v>6414</v>
      </c>
      <c r="B2670" s="91" t="s">
        <v>876</v>
      </c>
      <c r="C2670" s="91" t="s">
        <v>6414</v>
      </c>
      <c r="D2670" s="91" t="s">
        <v>6415</v>
      </c>
      <c r="E2670" s="92">
        <v>0</v>
      </c>
      <c r="F2670" s="91" t="s">
        <v>1185</v>
      </c>
      <c r="H2670" s="3">
        <f>E2670+SUMIF('BR DTG ADW'!C:C,C2670,'BR DTG ADW'!E:E)</f>
        <v>0</v>
      </c>
    </row>
    <row r="2671" spans="1:8" ht="15.75" customHeight="1">
      <c r="A2671" s="91" t="s">
        <v>11284</v>
      </c>
      <c r="B2671" s="91" t="s">
        <v>876</v>
      </c>
      <c r="C2671" s="91" t="s">
        <v>11284</v>
      </c>
      <c r="D2671" s="91" t="s">
        <v>11285</v>
      </c>
      <c r="E2671" s="92">
        <v>0</v>
      </c>
      <c r="F2671" s="91" t="s">
        <v>1185</v>
      </c>
      <c r="H2671" s="3">
        <f>E2671+SUMIF('BR DTG ADW'!C:C,C2671,'BR DTG ADW'!E:E)</f>
        <v>0</v>
      </c>
    </row>
    <row r="2672" spans="1:8" ht="15.75" customHeight="1">
      <c r="A2672" s="91" t="s">
        <v>521</v>
      </c>
      <c r="B2672" s="91" t="s">
        <v>877</v>
      </c>
      <c r="C2672" s="91" t="s">
        <v>521</v>
      </c>
      <c r="D2672" s="91" t="s">
        <v>868</v>
      </c>
      <c r="E2672" s="92">
        <v>0</v>
      </c>
      <c r="F2672" s="91" t="s">
        <v>1185</v>
      </c>
      <c r="H2672" s="3">
        <f>E2672+SUMIF('BR DTG ADW'!C:C,C2672,'BR DTG ADW'!E:E)</f>
        <v>0</v>
      </c>
    </row>
    <row r="2673" spans="1:8" ht="15.75" customHeight="1">
      <c r="A2673" s="91" t="s">
        <v>6416</v>
      </c>
      <c r="B2673" s="91" t="s">
        <v>876</v>
      </c>
      <c r="C2673" s="91" t="s">
        <v>6416</v>
      </c>
      <c r="D2673" s="91" t="s">
        <v>6417</v>
      </c>
      <c r="E2673" s="92">
        <v>0</v>
      </c>
      <c r="F2673" s="91" t="s">
        <v>1185</v>
      </c>
      <c r="H2673" s="3">
        <f>E2673+SUMIF('BR DTG ADW'!C:C,C2673,'BR DTG ADW'!E:E)</f>
        <v>0</v>
      </c>
    </row>
    <row r="2674" spans="1:8" ht="15.75" customHeight="1">
      <c r="A2674" s="91" t="s">
        <v>9731</v>
      </c>
      <c r="B2674" s="91" t="s">
        <v>876</v>
      </c>
      <c r="C2674" s="91" t="s">
        <v>9731</v>
      </c>
      <c r="D2674" s="91" t="s">
        <v>9732</v>
      </c>
      <c r="E2674" s="92">
        <v>0</v>
      </c>
      <c r="F2674" s="91" t="s">
        <v>1185</v>
      </c>
      <c r="H2674" s="3">
        <f>E2674+SUMIF('BR DTG ADW'!C:C,C2674,'BR DTG ADW'!E:E)</f>
        <v>0</v>
      </c>
    </row>
    <row r="2675" spans="1:8" ht="15.75" customHeight="1">
      <c r="A2675" s="91" t="s">
        <v>9733</v>
      </c>
      <c r="B2675" s="91" t="s">
        <v>876</v>
      </c>
      <c r="C2675" s="91" t="s">
        <v>9733</v>
      </c>
      <c r="D2675" s="91" t="s">
        <v>9734</v>
      </c>
      <c r="E2675" s="92">
        <v>0</v>
      </c>
      <c r="F2675" s="91" t="s">
        <v>1185</v>
      </c>
      <c r="H2675" s="3">
        <f>E2675+SUMIF('BR DTG ADW'!C:C,C2675,'BR DTG ADW'!E:E)</f>
        <v>0</v>
      </c>
    </row>
    <row r="2676" spans="1:8" ht="15.75" customHeight="1">
      <c r="A2676" s="91" t="s">
        <v>6424</v>
      </c>
      <c r="B2676" s="91" t="s">
        <v>876</v>
      </c>
      <c r="C2676" s="91" t="s">
        <v>6424</v>
      </c>
      <c r="D2676" s="91" t="s">
        <v>6425</v>
      </c>
      <c r="E2676" s="92">
        <v>0</v>
      </c>
      <c r="F2676" s="91" t="s">
        <v>1185</v>
      </c>
      <c r="H2676" s="3">
        <f>E2676+SUMIF('BR DTG ADW'!C:C,C2676,'BR DTG ADW'!E:E)</f>
        <v>0</v>
      </c>
    </row>
    <row r="2677" spans="1:8" ht="15.75" customHeight="1">
      <c r="A2677" s="91" t="s">
        <v>432</v>
      </c>
      <c r="B2677" s="91" t="s">
        <v>888</v>
      </c>
      <c r="C2677" s="91" t="s">
        <v>432</v>
      </c>
      <c r="D2677" s="91" t="s">
        <v>1232</v>
      </c>
      <c r="E2677" s="92">
        <v>2</v>
      </c>
      <c r="F2677" s="91" t="s">
        <v>1185</v>
      </c>
      <c r="H2677" s="3">
        <f>E2677+SUMIF('BR DTG ADW'!C:C,C2677,'BR DTG ADW'!E:E)</f>
        <v>2</v>
      </c>
    </row>
    <row r="2678" spans="1:8" ht="15.75" customHeight="1">
      <c r="A2678" s="91" t="s">
        <v>6426</v>
      </c>
      <c r="B2678" s="91" t="s">
        <v>888</v>
      </c>
      <c r="C2678" s="91" t="s">
        <v>6426</v>
      </c>
      <c r="D2678" s="91" t="s">
        <v>6427</v>
      </c>
      <c r="E2678" s="92">
        <v>1</v>
      </c>
      <c r="F2678" s="91" t="s">
        <v>1185</v>
      </c>
      <c r="H2678" s="3">
        <f>E2678+SUMIF('BR DTG ADW'!C:C,C2678,'BR DTG ADW'!E:E)</f>
        <v>1</v>
      </c>
    </row>
    <row r="2679" spans="1:8" ht="15.75" customHeight="1">
      <c r="A2679" s="91" t="s">
        <v>9736</v>
      </c>
      <c r="B2679" s="91" t="s">
        <v>876</v>
      </c>
      <c r="C2679" s="91" t="s">
        <v>9736</v>
      </c>
      <c r="D2679" s="91" t="s">
        <v>9737</v>
      </c>
      <c r="E2679" s="92">
        <v>0</v>
      </c>
      <c r="F2679" s="91" t="s">
        <v>1185</v>
      </c>
      <c r="H2679" s="3">
        <f>E2679+SUMIF('BR DTG ADW'!C:C,C2679,'BR DTG ADW'!E:E)</f>
        <v>0</v>
      </c>
    </row>
    <row r="2680" spans="1:8" ht="15.75" customHeight="1">
      <c r="A2680" s="91" t="s">
        <v>6428</v>
      </c>
      <c r="B2680" s="91" t="s">
        <v>876</v>
      </c>
      <c r="C2680" s="91" t="s">
        <v>6428</v>
      </c>
      <c r="D2680" s="91" t="s">
        <v>6429</v>
      </c>
      <c r="E2680" s="92">
        <v>0</v>
      </c>
      <c r="F2680" s="91" t="s">
        <v>1185</v>
      </c>
      <c r="H2680" s="3">
        <f>E2680+SUMIF('BR DTG ADW'!C:C,C2680,'BR DTG ADW'!E:E)</f>
        <v>0</v>
      </c>
    </row>
    <row r="2681" spans="1:8" ht="15.75" customHeight="1">
      <c r="A2681" s="91" t="s">
        <v>6430</v>
      </c>
      <c r="B2681" s="91" t="s">
        <v>876</v>
      </c>
      <c r="C2681" s="91" t="s">
        <v>6430</v>
      </c>
      <c r="D2681" s="91" t="s">
        <v>6431</v>
      </c>
      <c r="E2681" s="92">
        <v>0</v>
      </c>
      <c r="F2681" s="91" t="s">
        <v>1185</v>
      </c>
      <c r="H2681" s="3">
        <f>E2681+SUMIF('BR DTG ADW'!C:C,C2681,'BR DTG ADW'!E:E)</f>
        <v>0</v>
      </c>
    </row>
    <row r="2682" spans="1:8" ht="15.75" customHeight="1">
      <c r="A2682" s="91" t="s">
        <v>6432</v>
      </c>
      <c r="B2682" s="91" t="s">
        <v>876</v>
      </c>
      <c r="C2682" s="91" t="s">
        <v>6432</v>
      </c>
      <c r="D2682" s="91" t="s">
        <v>9738</v>
      </c>
      <c r="E2682" s="92">
        <v>0</v>
      </c>
      <c r="F2682" s="91" t="s">
        <v>1185</v>
      </c>
      <c r="H2682" s="3">
        <f>E2682+SUMIF('BR DTG ADW'!C:C,C2682,'BR DTG ADW'!E:E)</f>
        <v>0</v>
      </c>
    </row>
    <row r="2683" spans="1:8" ht="15.75" customHeight="1">
      <c r="A2683" s="91" t="s">
        <v>6434</v>
      </c>
      <c r="B2683" s="91" t="s">
        <v>876</v>
      </c>
      <c r="C2683" s="91" t="s">
        <v>6434</v>
      </c>
      <c r="D2683" s="91" t="s">
        <v>6435</v>
      </c>
      <c r="E2683" s="92">
        <v>0</v>
      </c>
      <c r="F2683" s="91" t="s">
        <v>1185</v>
      </c>
      <c r="H2683" s="3">
        <f>E2683+SUMIF('BR DTG ADW'!C:C,C2683,'BR DTG ADW'!E:E)</f>
        <v>0</v>
      </c>
    </row>
    <row r="2684" spans="1:8" ht="15.75" customHeight="1">
      <c r="A2684" s="91" t="s">
        <v>6438</v>
      </c>
      <c r="B2684" s="91" t="s">
        <v>876</v>
      </c>
      <c r="C2684" s="91" t="s">
        <v>6438</v>
      </c>
      <c r="D2684" s="91" t="s">
        <v>6439</v>
      </c>
      <c r="E2684" s="92">
        <v>0</v>
      </c>
      <c r="F2684" s="91" t="s">
        <v>1185</v>
      </c>
      <c r="H2684" s="3">
        <f>E2684+SUMIF('BR DTG ADW'!C:C,C2684,'BR DTG ADW'!E:E)</f>
        <v>0</v>
      </c>
    </row>
    <row r="2685" spans="1:8" ht="15.75" customHeight="1">
      <c r="A2685" s="91" t="s">
        <v>6442</v>
      </c>
      <c r="B2685" s="91" t="s">
        <v>876</v>
      </c>
      <c r="C2685" s="91" t="s">
        <v>6442</v>
      </c>
      <c r="D2685" s="91" t="s">
        <v>6443</v>
      </c>
      <c r="E2685" s="92">
        <v>0</v>
      </c>
      <c r="F2685" s="91" t="s">
        <v>1185</v>
      </c>
      <c r="H2685" s="3">
        <f>E2685+SUMIF('BR DTG ADW'!C:C,C2685,'BR DTG ADW'!E:E)</f>
        <v>0</v>
      </c>
    </row>
    <row r="2686" spans="1:8" ht="15.75" customHeight="1">
      <c r="A2686" s="91" t="s">
        <v>6444</v>
      </c>
      <c r="B2686" s="91" t="s">
        <v>876</v>
      </c>
      <c r="C2686" s="91" t="s">
        <v>6444</v>
      </c>
      <c r="D2686" s="91" t="s">
        <v>6445</v>
      </c>
      <c r="E2686" s="92">
        <v>0</v>
      </c>
      <c r="F2686" s="91" t="s">
        <v>1185</v>
      </c>
      <c r="H2686" s="3">
        <f>E2686+SUMIF('BR DTG ADW'!C:C,C2686,'BR DTG ADW'!E:E)</f>
        <v>0</v>
      </c>
    </row>
    <row r="2687" spans="1:8" ht="15.75" customHeight="1">
      <c r="A2687" s="91" t="s">
        <v>433</v>
      </c>
      <c r="B2687" s="91" t="s">
        <v>888</v>
      </c>
      <c r="C2687" s="91" t="s">
        <v>433</v>
      </c>
      <c r="D2687" s="91" t="s">
        <v>1233</v>
      </c>
      <c r="E2687" s="92">
        <v>6</v>
      </c>
      <c r="F2687" s="91" t="s">
        <v>1185</v>
      </c>
      <c r="H2687" s="3">
        <f>E2687+SUMIF('BR DTG ADW'!C:C,C2687,'BR DTG ADW'!E:E)</f>
        <v>6</v>
      </c>
    </row>
    <row r="2688" spans="1:8" ht="15.75" customHeight="1">
      <c r="A2688" s="91" t="s">
        <v>9739</v>
      </c>
      <c r="B2688" s="91" t="s">
        <v>876</v>
      </c>
      <c r="C2688" s="91" t="s">
        <v>9739</v>
      </c>
      <c r="D2688" s="91" t="s">
        <v>9740</v>
      </c>
      <c r="E2688" s="92">
        <v>0</v>
      </c>
      <c r="F2688" s="91" t="s">
        <v>1185</v>
      </c>
      <c r="H2688" s="3">
        <f>E2688+SUMIF('BR DTG ADW'!C:C,C2688,'BR DTG ADW'!E:E)</f>
        <v>0</v>
      </c>
    </row>
    <row r="2689" spans="1:8" ht="15.75" customHeight="1">
      <c r="A2689" s="91" t="s">
        <v>6448</v>
      </c>
      <c r="B2689" s="91" t="s">
        <v>876</v>
      </c>
      <c r="C2689" s="91" t="s">
        <v>6448</v>
      </c>
      <c r="D2689" s="91" t="s">
        <v>6449</v>
      </c>
      <c r="E2689" s="92">
        <v>0</v>
      </c>
      <c r="F2689" s="91" t="s">
        <v>1185</v>
      </c>
      <c r="H2689" s="3">
        <f>E2689+SUMIF('BR DTG ADW'!C:C,C2689,'BR DTG ADW'!E:E)</f>
        <v>0</v>
      </c>
    </row>
    <row r="2690" spans="1:8" ht="15.75" customHeight="1">
      <c r="A2690" s="91" t="s">
        <v>6450</v>
      </c>
      <c r="B2690" s="91" t="s">
        <v>876</v>
      </c>
      <c r="C2690" s="91" t="s">
        <v>6450</v>
      </c>
      <c r="D2690" s="91" t="s">
        <v>6451</v>
      </c>
      <c r="E2690" s="92">
        <v>0</v>
      </c>
      <c r="F2690" s="91" t="s">
        <v>1185</v>
      </c>
      <c r="H2690" s="3">
        <f>E2690+SUMIF('BR DTG ADW'!C:C,C2690,'BR DTG ADW'!E:E)</f>
        <v>0</v>
      </c>
    </row>
    <row r="2691" spans="1:8" ht="15.75" customHeight="1">
      <c r="A2691" s="91" t="s">
        <v>9741</v>
      </c>
      <c r="B2691" s="91" t="s">
        <v>888</v>
      </c>
      <c r="C2691" s="91" t="s">
        <v>9741</v>
      </c>
      <c r="D2691" s="91" t="s">
        <v>9742</v>
      </c>
      <c r="E2691" s="92">
        <v>1</v>
      </c>
      <c r="F2691" s="91" t="s">
        <v>1185</v>
      </c>
      <c r="H2691" s="3">
        <f>E2691+SUMIF('BR DTG ADW'!C:C,C2691,'BR DTG ADW'!E:E)</f>
        <v>1</v>
      </c>
    </row>
    <row r="2692" spans="1:8" ht="15.75" customHeight="1">
      <c r="A2692" s="91" t="s">
        <v>6454</v>
      </c>
      <c r="B2692" s="91" t="s">
        <v>876</v>
      </c>
      <c r="C2692" s="91" t="s">
        <v>6454</v>
      </c>
      <c r="D2692" s="91" t="s">
        <v>6455</v>
      </c>
      <c r="E2692" s="92">
        <v>0</v>
      </c>
      <c r="F2692" s="91" t="s">
        <v>1185</v>
      </c>
      <c r="H2692" s="3">
        <f>E2692+SUMIF('BR DTG ADW'!C:C,C2692,'BR DTG ADW'!E:E)</f>
        <v>0</v>
      </c>
    </row>
    <row r="2693" spans="1:8" ht="15.75" customHeight="1">
      <c r="A2693" s="91" t="s">
        <v>6456</v>
      </c>
      <c r="B2693" s="91" t="s">
        <v>876</v>
      </c>
      <c r="C2693" s="91" t="s">
        <v>6456</v>
      </c>
      <c r="D2693" s="91" t="s">
        <v>6457</v>
      </c>
      <c r="E2693" s="92">
        <v>0</v>
      </c>
      <c r="F2693" s="91" t="s">
        <v>1185</v>
      </c>
      <c r="H2693" s="3">
        <f>E2693+SUMIF('BR DTG ADW'!C:C,C2693,'BR DTG ADW'!E:E)</f>
        <v>0</v>
      </c>
    </row>
    <row r="2694" spans="1:8" ht="15.75" customHeight="1">
      <c r="A2694" s="91" t="s">
        <v>6458</v>
      </c>
      <c r="B2694" s="91" t="s">
        <v>876</v>
      </c>
      <c r="C2694" s="91" t="s">
        <v>6458</v>
      </c>
      <c r="D2694" s="91" t="s">
        <v>6459</v>
      </c>
      <c r="E2694" s="92">
        <v>0</v>
      </c>
      <c r="F2694" s="91" t="s">
        <v>1185</v>
      </c>
      <c r="H2694" s="3">
        <f>E2694+SUMIF('BR DTG ADW'!C:C,C2694,'BR DTG ADW'!E:E)</f>
        <v>0</v>
      </c>
    </row>
    <row r="2695" spans="1:8" ht="15.75" customHeight="1">
      <c r="A2695" s="91" t="s">
        <v>11286</v>
      </c>
      <c r="B2695" s="91" t="s">
        <v>948</v>
      </c>
      <c r="C2695" s="91" t="s">
        <v>11286</v>
      </c>
      <c r="D2695" s="91" t="s">
        <v>11287</v>
      </c>
      <c r="E2695" s="92">
        <v>1</v>
      </c>
      <c r="F2695" s="91" t="s">
        <v>1185</v>
      </c>
      <c r="H2695" s="3">
        <f>E2695+SUMIF('BR DTG ADW'!C:C,C2695,'BR DTG ADW'!E:E)</f>
        <v>1</v>
      </c>
    </row>
    <row r="2696" spans="1:8" ht="15.75" customHeight="1">
      <c r="A2696" s="91" t="s">
        <v>568</v>
      </c>
      <c r="B2696" s="91" t="s">
        <v>888</v>
      </c>
      <c r="C2696" s="91" t="s">
        <v>568</v>
      </c>
      <c r="D2696" s="91" t="s">
        <v>1234</v>
      </c>
      <c r="E2696" s="92">
        <v>0</v>
      </c>
      <c r="F2696" s="91" t="s">
        <v>1185</v>
      </c>
      <c r="H2696" s="3">
        <f>E2696+SUMIF('BR DTG ADW'!C:C,C2696,'BR DTG ADW'!E:E)</f>
        <v>0</v>
      </c>
    </row>
    <row r="2697" spans="1:8" ht="15.75" customHeight="1">
      <c r="A2697" s="91" t="s">
        <v>9745</v>
      </c>
      <c r="B2697" s="91" t="s">
        <v>876</v>
      </c>
      <c r="C2697" s="91" t="s">
        <v>9745</v>
      </c>
      <c r="D2697" s="91" t="s">
        <v>9746</v>
      </c>
      <c r="E2697" s="92">
        <v>0</v>
      </c>
      <c r="F2697" s="91" t="s">
        <v>1185</v>
      </c>
      <c r="H2697" s="3">
        <f>E2697+SUMIF('BR DTG ADW'!C:C,C2697,'BR DTG ADW'!E:E)</f>
        <v>0</v>
      </c>
    </row>
    <row r="2698" spans="1:8" ht="15.75" customHeight="1">
      <c r="A2698" s="91" t="s">
        <v>2258</v>
      </c>
      <c r="B2698" s="91" t="s">
        <v>876</v>
      </c>
      <c r="C2698" s="91" t="s">
        <v>2258</v>
      </c>
      <c r="D2698" s="91" t="s">
        <v>2259</v>
      </c>
      <c r="E2698" s="92">
        <v>0</v>
      </c>
      <c r="F2698" s="91" t="s">
        <v>1185</v>
      </c>
      <c r="H2698" s="3">
        <f>E2698+SUMIF('BR DTG ADW'!C:C,C2698,'BR DTG ADW'!E:E)</f>
        <v>0</v>
      </c>
    </row>
    <row r="2699" spans="1:8" ht="15.75" customHeight="1">
      <c r="A2699" s="91" t="s">
        <v>6462</v>
      </c>
      <c r="B2699" s="91" t="s">
        <v>876</v>
      </c>
      <c r="C2699" s="91" t="s">
        <v>6462</v>
      </c>
      <c r="D2699" s="91" t="s">
        <v>6463</v>
      </c>
      <c r="E2699" s="92">
        <v>0</v>
      </c>
      <c r="F2699" s="91" t="s">
        <v>1185</v>
      </c>
      <c r="H2699" s="3">
        <f>E2699+SUMIF('BR DTG ADW'!C:C,C2699,'BR DTG ADW'!E:E)</f>
        <v>0</v>
      </c>
    </row>
    <row r="2700" spans="1:8" ht="15.75" customHeight="1">
      <c r="A2700" s="91" t="s">
        <v>6464</v>
      </c>
      <c r="B2700" s="91" t="s">
        <v>876</v>
      </c>
      <c r="C2700" s="91" t="s">
        <v>6464</v>
      </c>
      <c r="D2700" s="91" t="s">
        <v>6465</v>
      </c>
      <c r="E2700" s="92">
        <v>0</v>
      </c>
      <c r="F2700" s="91" t="s">
        <v>1185</v>
      </c>
      <c r="H2700" s="3">
        <f>E2700+SUMIF('BR DTG ADW'!C:C,C2700,'BR DTG ADW'!E:E)</f>
        <v>0</v>
      </c>
    </row>
    <row r="2701" spans="1:8" ht="15.75" customHeight="1">
      <c r="A2701" s="91" t="s">
        <v>6466</v>
      </c>
      <c r="B2701" s="91" t="s">
        <v>876</v>
      </c>
      <c r="C2701" s="91" t="s">
        <v>6466</v>
      </c>
      <c r="D2701" s="91" t="s">
        <v>6170</v>
      </c>
      <c r="E2701" s="92">
        <v>0</v>
      </c>
      <c r="F2701" s="91" t="s">
        <v>1185</v>
      </c>
      <c r="H2701" s="3">
        <f>E2701+SUMIF('BR DTG ADW'!C:C,C2701,'BR DTG ADW'!E:E)</f>
        <v>0</v>
      </c>
    </row>
    <row r="2702" spans="1:8" ht="15.75" customHeight="1">
      <c r="A2702" s="91" t="s">
        <v>6467</v>
      </c>
      <c r="B2702" s="91" t="s">
        <v>876</v>
      </c>
      <c r="C2702" s="91" t="s">
        <v>6467</v>
      </c>
      <c r="D2702" s="91" t="s">
        <v>6468</v>
      </c>
      <c r="E2702" s="92">
        <v>0</v>
      </c>
      <c r="F2702" s="91" t="s">
        <v>1185</v>
      </c>
      <c r="H2702" s="3">
        <f>E2702+SUMIF('BR DTG ADW'!C:C,C2702,'BR DTG ADW'!E:E)</f>
        <v>0</v>
      </c>
    </row>
    <row r="2703" spans="1:8" ht="15.75" customHeight="1">
      <c r="A2703" s="91" t="s">
        <v>6469</v>
      </c>
      <c r="B2703" s="91" t="s">
        <v>876</v>
      </c>
      <c r="C2703" s="91" t="s">
        <v>6469</v>
      </c>
      <c r="D2703" s="91" t="s">
        <v>6470</v>
      </c>
      <c r="E2703" s="92">
        <v>0</v>
      </c>
      <c r="F2703" s="91" t="s">
        <v>1185</v>
      </c>
      <c r="H2703" s="3">
        <f>E2703+SUMIF('BR DTG ADW'!C:C,C2703,'BR DTG ADW'!E:E)</f>
        <v>0</v>
      </c>
    </row>
    <row r="2704" spans="1:8" ht="15.75" customHeight="1">
      <c r="A2704" s="91" t="s">
        <v>6471</v>
      </c>
      <c r="B2704" s="91" t="s">
        <v>876</v>
      </c>
      <c r="C2704" s="91" t="s">
        <v>6471</v>
      </c>
      <c r="D2704" s="91" t="s">
        <v>6472</v>
      </c>
      <c r="E2704" s="92">
        <v>0</v>
      </c>
      <c r="F2704" s="91" t="s">
        <v>1185</v>
      </c>
      <c r="H2704" s="3">
        <f>E2704+SUMIF('BR DTG ADW'!C:C,C2704,'BR DTG ADW'!E:E)</f>
        <v>0</v>
      </c>
    </row>
    <row r="2705" spans="1:8" ht="15.75" customHeight="1">
      <c r="A2705" s="91" t="s">
        <v>6473</v>
      </c>
      <c r="B2705" s="91" t="s">
        <v>877</v>
      </c>
      <c r="C2705" s="91" t="s">
        <v>6473</v>
      </c>
      <c r="D2705" s="91" t="s">
        <v>6474</v>
      </c>
      <c r="E2705" s="92">
        <v>1</v>
      </c>
      <c r="F2705" s="91" t="s">
        <v>1185</v>
      </c>
      <c r="H2705" s="3">
        <f>E2705+SUMIF('BR DTG ADW'!C:C,C2705,'BR DTG ADW'!E:E)</f>
        <v>1</v>
      </c>
    </row>
    <row r="2706" spans="1:8" ht="15.75" customHeight="1">
      <c r="A2706" s="91" t="s">
        <v>6475</v>
      </c>
      <c r="B2706" s="91" t="s">
        <v>877</v>
      </c>
      <c r="C2706" s="91" t="s">
        <v>6475</v>
      </c>
      <c r="D2706" s="91" t="s">
        <v>6476</v>
      </c>
      <c r="E2706" s="92">
        <v>0</v>
      </c>
      <c r="F2706" s="91" t="s">
        <v>1185</v>
      </c>
      <c r="H2706" s="3">
        <f>E2706+SUMIF('BR DTG ADW'!C:C,C2706,'BR DTG ADW'!E:E)</f>
        <v>0</v>
      </c>
    </row>
    <row r="2707" spans="1:8" ht="15.75" customHeight="1">
      <c r="A2707" s="91" t="s">
        <v>6481</v>
      </c>
      <c r="B2707" s="91" t="s">
        <v>876</v>
      </c>
      <c r="C2707" s="91" t="s">
        <v>6481</v>
      </c>
      <c r="D2707" s="91" t="s">
        <v>6482</v>
      </c>
      <c r="E2707" s="92">
        <v>0</v>
      </c>
      <c r="F2707" s="91" t="s">
        <v>1185</v>
      </c>
      <c r="H2707" s="3">
        <f>E2707+SUMIF('BR DTG ADW'!C:C,C2707,'BR DTG ADW'!E:E)</f>
        <v>0</v>
      </c>
    </row>
    <row r="2708" spans="1:8" ht="15.75" customHeight="1">
      <c r="A2708" s="91" t="s">
        <v>6485</v>
      </c>
      <c r="B2708" s="91" t="s">
        <v>876</v>
      </c>
      <c r="C2708" s="91" t="s">
        <v>6485</v>
      </c>
      <c r="D2708" s="91" t="s">
        <v>6486</v>
      </c>
      <c r="E2708" s="92">
        <v>0</v>
      </c>
      <c r="F2708" s="91" t="s">
        <v>1185</v>
      </c>
      <c r="H2708" s="3">
        <f>E2708+SUMIF('BR DTG ADW'!C:C,C2708,'BR DTG ADW'!E:E)</f>
        <v>0</v>
      </c>
    </row>
    <row r="2709" spans="1:8" ht="15.75" customHeight="1">
      <c r="A2709" s="91" t="s">
        <v>6487</v>
      </c>
      <c r="B2709" s="91" t="s">
        <v>876</v>
      </c>
      <c r="C2709" s="91" t="s">
        <v>6487</v>
      </c>
      <c r="D2709" s="91" t="s">
        <v>6488</v>
      </c>
      <c r="E2709" s="92">
        <v>0</v>
      </c>
      <c r="F2709" s="91" t="s">
        <v>1185</v>
      </c>
      <c r="H2709" s="3">
        <f>E2709+SUMIF('BR DTG ADW'!C:C,C2709,'BR DTG ADW'!E:E)</f>
        <v>0</v>
      </c>
    </row>
    <row r="2710" spans="1:8" ht="15.75" customHeight="1">
      <c r="A2710" s="91" t="s">
        <v>6489</v>
      </c>
      <c r="B2710" s="91" t="s">
        <v>876</v>
      </c>
      <c r="C2710" s="91" t="s">
        <v>6489</v>
      </c>
      <c r="D2710" s="91" t="s">
        <v>6490</v>
      </c>
      <c r="E2710" s="92">
        <v>0</v>
      </c>
      <c r="F2710" s="91" t="s">
        <v>1185</v>
      </c>
      <c r="H2710" s="3">
        <f>E2710+SUMIF('BR DTG ADW'!C:C,C2710,'BR DTG ADW'!E:E)</f>
        <v>0</v>
      </c>
    </row>
    <row r="2711" spans="1:8" ht="15.75" customHeight="1">
      <c r="A2711" s="91" t="s">
        <v>6491</v>
      </c>
      <c r="B2711" s="91" t="s">
        <v>876</v>
      </c>
      <c r="C2711" s="91" t="s">
        <v>6491</v>
      </c>
      <c r="D2711" s="91" t="s">
        <v>6492</v>
      </c>
      <c r="E2711" s="92">
        <v>0</v>
      </c>
      <c r="F2711" s="91" t="s">
        <v>1185</v>
      </c>
      <c r="H2711" s="3">
        <f>E2711+SUMIF('BR DTG ADW'!C:C,C2711,'BR DTG ADW'!E:E)</f>
        <v>0</v>
      </c>
    </row>
    <row r="2712" spans="1:8" ht="15.75" customHeight="1">
      <c r="A2712" s="91" t="s">
        <v>9751</v>
      </c>
      <c r="B2712" s="91" t="s">
        <v>876</v>
      </c>
      <c r="C2712" s="91" t="s">
        <v>9751</v>
      </c>
      <c r="D2712" s="91" t="s">
        <v>9752</v>
      </c>
      <c r="E2712" s="92">
        <v>0</v>
      </c>
      <c r="F2712" s="91" t="s">
        <v>1185</v>
      </c>
      <c r="H2712" s="3">
        <f>E2712+SUMIF('BR DTG ADW'!C:C,C2712,'BR DTG ADW'!E:E)</f>
        <v>0</v>
      </c>
    </row>
    <row r="2713" spans="1:8" ht="15.75" customHeight="1">
      <c r="A2713" s="91" t="s">
        <v>6493</v>
      </c>
      <c r="B2713" s="91" t="s">
        <v>876</v>
      </c>
      <c r="C2713" s="91" t="s">
        <v>6493</v>
      </c>
      <c r="D2713" s="91" t="s">
        <v>6494</v>
      </c>
      <c r="E2713" s="92">
        <v>0</v>
      </c>
      <c r="F2713" s="91" t="s">
        <v>1185</v>
      </c>
      <c r="H2713" s="3">
        <f>E2713+SUMIF('BR DTG ADW'!C:C,C2713,'BR DTG ADW'!E:E)</f>
        <v>0</v>
      </c>
    </row>
    <row r="2714" spans="1:8" ht="15.75" customHeight="1">
      <c r="A2714" s="91" t="s">
        <v>6495</v>
      </c>
      <c r="B2714" s="91" t="s">
        <v>876</v>
      </c>
      <c r="C2714" s="91" t="s">
        <v>6495</v>
      </c>
      <c r="D2714" s="91" t="s">
        <v>6496</v>
      </c>
      <c r="E2714" s="92">
        <v>0</v>
      </c>
      <c r="F2714" s="91" t="s">
        <v>1185</v>
      </c>
      <c r="H2714" s="3">
        <f>E2714+SUMIF('BR DTG ADW'!C:C,C2714,'BR DTG ADW'!E:E)</f>
        <v>0</v>
      </c>
    </row>
    <row r="2715" spans="1:8" ht="15.75" customHeight="1">
      <c r="A2715" s="91" t="s">
        <v>6497</v>
      </c>
      <c r="B2715" s="91" t="s">
        <v>876</v>
      </c>
      <c r="C2715" s="91" t="s">
        <v>6497</v>
      </c>
      <c r="D2715" s="91" t="s">
        <v>6498</v>
      </c>
      <c r="E2715" s="92">
        <v>0</v>
      </c>
      <c r="F2715" s="91" t="s">
        <v>1185</v>
      </c>
      <c r="H2715" s="3">
        <f>E2715+SUMIF('BR DTG ADW'!C:C,C2715,'BR DTG ADW'!E:E)</f>
        <v>0</v>
      </c>
    </row>
    <row r="2716" spans="1:8" ht="15.75" customHeight="1">
      <c r="A2716" s="91" t="s">
        <v>9755</v>
      </c>
      <c r="B2716" s="91" t="s">
        <v>876</v>
      </c>
      <c r="C2716" s="91" t="s">
        <v>9755</v>
      </c>
      <c r="D2716" s="91" t="s">
        <v>9756</v>
      </c>
      <c r="E2716" s="92">
        <v>0</v>
      </c>
      <c r="F2716" s="91" t="s">
        <v>1185</v>
      </c>
      <c r="H2716" s="3">
        <f>E2716+SUMIF('BR DTG ADW'!C:C,C2716,'BR DTG ADW'!E:E)</f>
        <v>0</v>
      </c>
    </row>
    <row r="2717" spans="1:8" ht="15.75" customHeight="1">
      <c r="A2717" s="91" t="s">
        <v>6499</v>
      </c>
      <c r="B2717" s="91" t="s">
        <v>876</v>
      </c>
      <c r="C2717" s="91" t="s">
        <v>6499</v>
      </c>
      <c r="D2717" s="91" t="s">
        <v>11288</v>
      </c>
      <c r="E2717" s="92">
        <v>0</v>
      </c>
      <c r="F2717" s="91" t="s">
        <v>1185</v>
      </c>
      <c r="H2717" s="3">
        <f>E2717+SUMIF('BR DTG ADW'!C:C,C2717,'BR DTG ADW'!E:E)</f>
        <v>0</v>
      </c>
    </row>
    <row r="2718" spans="1:8" ht="15.75" customHeight="1">
      <c r="A2718" s="91" t="s">
        <v>6503</v>
      </c>
      <c r="B2718" s="91" t="s">
        <v>876</v>
      </c>
      <c r="C2718" s="91" t="s">
        <v>6503</v>
      </c>
      <c r="D2718" s="91" t="s">
        <v>6504</v>
      </c>
      <c r="E2718" s="92">
        <v>0</v>
      </c>
      <c r="F2718" s="91" t="s">
        <v>1185</v>
      </c>
      <c r="H2718" s="3">
        <f>E2718+SUMIF('BR DTG ADW'!C:C,C2718,'BR DTG ADW'!E:E)</f>
        <v>0</v>
      </c>
    </row>
    <row r="2719" spans="1:8" ht="15.75" customHeight="1">
      <c r="A2719" s="91" t="s">
        <v>6505</v>
      </c>
      <c r="B2719" s="91" t="s">
        <v>876</v>
      </c>
      <c r="C2719" s="91" t="s">
        <v>6505</v>
      </c>
      <c r="D2719" s="91" t="s">
        <v>6506</v>
      </c>
      <c r="E2719" s="92">
        <v>0</v>
      </c>
      <c r="F2719" s="91" t="s">
        <v>1185</v>
      </c>
      <c r="H2719" s="3">
        <f>E2719+SUMIF('BR DTG ADW'!C:C,C2719,'BR DTG ADW'!E:E)</f>
        <v>0</v>
      </c>
    </row>
    <row r="2720" spans="1:8" ht="15.75" customHeight="1">
      <c r="A2720" s="91" t="s">
        <v>9761</v>
      </c>
      <c r="B2720" s="91" t="s">
        <v>876</v>
      </c>
      <c r="C2720" s="91" t="s">
        <v>9761</v>
      </c>
      <c r="D2720" s="91" t="s">
        <v>9762</v>
      </c>
      <c r="E2720" s="92">
        <v>0</v>
      </c>
      <c r="F2720" s="91" t="s">
        <v>1185</v>
      </c>
      <c r="H2720" s="3">
        <f>E2720+SUMIF('BR DTG ADW'!C:C,C2720,'BR DTG ADW'!E:E)</f>
        <v>0</v>
      </c>
    </row>
    <row r="2721" spans="1:8" ht="15.75" customHeight="1">
      <c r="A2721" s="91" t="s">
        <v>9763</v>
      </c>
      <c r="B2721" s="91" t="s">
        <v>876</v>
      </c>
      <c r="C2721" s="91" t="s">
        <v>9763</v>
      </c>
      <c r="D2721" s="91" t="s">
        <v>9764</v>
      </c>
      <c r="E2721" s="92">
        <v>0</v>
      </c>
      <c r="F2721" s="91" t="s">
        <v>1185</v>
      </c>
      <c r="H2721" s="3">
        <f>E2721+SUMIF('BR DTG ADW'!C:C,C2721,'BR DTG ADW'!E:E)</f>
        <v>0</v>
      </c>
    </row>
    <row r="2722" spans="1:8" ht="15.75" customHeight="1">
      <c r="A2722" s="91" t="s">
        <v>6509</v>
      </c>
      <c r="B2722" s="91" t="s">
        <v>922</v>
      </c>
      <c r="C2722" s="91" t="s">
        <v>6509</v>
      </c>
      <c r="D2722" s="91" t="s">
        <v>6510</v>
      </c>
      <c r="E2722" s="92">
        <v>2</v>
      </c>
      <c r="F2722" s="91" t="s">
        <v>1185</v>
      </c>
      <c r="H2722" s="3">
        <f>E2722+SUMIF('BR DTG ADW'!C:C,C2722,'BR DTG ADW'!E:E)</f>
        <v>2</v>
      </c>
    </row>
    <row r="2723" spans="1:8" ht="15.75" customHeight="1">
      <c r="A2723" s="91" t="s">
        <v>9765</v>
      </c>
      <c r="B2723" s="91" t="s">
        <v>876</v>
      </c>
      <c r="C2723" s="91" t="s">
        <v>9765</v>
      </c>
      <c r="D2723" s="91" t="s">
        <v>9766</v>
      </c>
      <c r="E2723" s="92">
        <v>0</v>
      </c>
      <c r="F2723" s="91" t="s">
        <v>1185</v>
      </c>
      <c r="H2723" s="3">
        <f>E2723+SUMIF('BR DTG ADW'!C:C,C2723,'BR DTG ADW'!E:E)</f>
        <v>0</v>
      </c>
    </row>
    <row r="2724" spans="1:8" ht="15.75" customHeight="1">
      <c r="A2724" s="91" t="s">
        <v>6515</v>
      </c>
      <c r="B2724" s="91" t="s">
        <v>876</v>
      </c>
      <c r="C2724" s="91" t="s">
        <v>6515</v>
      </c>
      <c r="D2724" s="91" t="s">
        <v>6516</v>
      </c>
      <c r="E2724" s="92">
        <v>0</v>
      </c>
      <c r="F2724" s="91" t="s">
        <v>1185</v>
      </c>
      <c r="H2724" s="3">
        <f>E2724+SUMIF('BR DTG ADW'!C:C,C2724,'BR DTG ADW'!E:E)</f>
        <v>0</v>
      </c>
    </row>
    <row r="2725" spans="1:8" ht="15.75" customHeight="1">
      <c r="A2725" s="91" t="s">
        <v>1894</v>
      </c>
      <c r="B2725" s="91" t="s">
        <v>876</v>
      </c>
      <c r="C2725" s="91" t="s">
        <v>1894</v>
      </c>
      <c r="D2725" s="91" t="s">
        <v>1895</v>
      </c>
      <c r="E2725" s="92">
        <v>0</v>
      </c>
      <c r="F2725" s="91" t="s">
        <v>1185</v>
      </c>
      <c r="H2725" s="3">
        <f>E2725+SUMIF('BR DTG ADW'!C:C,C2725,'BR DTG ADW'!E:E)</f>
        <v>0</v>
      </c>
    </row>
    <row r="2726" spans="1:8" ht="15.75" customHeight="1">
      <c r="A2726" s="91" t="s">
        <v>6519</v>
      </c>
      <c r="B2726" s="91" t="s">
        <v>948</v>
      </c>
      <c r="C2726" s="91" t="s">
        <v>6519</v>
      </c>
      <c r="D2726" s="91" t="s">
        <v>6520</v>
      </c>
      <c r="E2726" s="92">
        <v>1</v>
      </c>
      <c r="F2726" s="91" t="s">
        <v>1185</v>
      </c>
      <c r="H2726" s="3">
        <f>E2726+SUMIF('BR DTG ADW'!C:C,C2726,'BR DTG ADW'!E:E)</f>
        <v>1</v>
      </c>
    </row>
    <row r="2727" spans="1:8" ht="15.75" customHeight="1">
      <c r="A2727" s="91" t="s">
        <v>6521</v>
      </c>
      <c r="B2727" s="91" t="s">
        <v>876</v>
      </c>
      <c r="C2727" s="91" t="s">
        <v>6521</v>
      </c>
      <c r="D2727" s="91" t="s">
        <v>6522</v>
      </c>
      <c r="E2727" s="92">
        <v>0</v>
      </c>
      <c r="F2727" s="91" t="s">
        <v>1185</v>
      </c>
      <c r="H2727" s="3">
        <f>E2727+SUMIF('BR DTG ADW'!C:C,C2727,'BR DTG ADW'!E:E)</f>
        <v>0</v>
      </c>
    </row>
    <row r="2728" spans="1:8" ht="15.75" customHeight="1">
      <c r="A2728" s="91" t="s">
        <v>9769</v>
      </c>
      <c r="B2728" s="91" t="s">
        <v>876</v>
      </c>
      <c r="C2728" s="91" t="s">
        <v>9769</v>
      </c>
      <c r="D2728" s="91" t="s">
        <v>2330</v>
      </c>
      <c r="E2728" s="92">
        <v>0</v>
      </c>
      <c r="F2728" s="91" t="s">
        <v>1185</v>
      </c>
      <c r="H2728" s="3">
        <f>E2728+SUMIF('BR DTG ADW'!C:C,C2728,'BR DTG ADW'!E:E)</f>
        <v>0</v>
      </c>
    </row>
    <row r="2729" spans="1:8" ht="15.75" customHeight="1">
      <c r="A2729" s="91" t="s">
        <v>9770</v>
      </c>
      <c r="B2729" s="91" t="s">
        <v>876</v>
      </c>
      <c r="C2729" s="91" t="s">
        <v>9770</v>
      </c>
      <c r="D2729" s="91" t="s">
        <v>9771</v>
      </c>
      <c r="E2729" s="92">
        <v>0</v>
      </c>
      <c r="F2729" s="91" t="s">
        <v>1185</v>
      </c>
      <c r="H2729" s="3">
        <f>E2729+SUMIF('BR DTG ADW'!C:C,C2729,'BR DTG ADW'!E:E)</f>
        <v>0</v>
      </c>
    </row>
    <row r="2730" spans="1:8" ht="15.75" customHeight="1">
      <c r="A2730" s="91" t="s">
        <v>6523</v>
      </c>
      <c r="B2730" s="91" t="s">
        <v>876</v>
      </c>
      <c r="C2730" s="91" t="s">
        <v>6523</v>
      </c>
      <c r="D2730" s="91" t="s">
        <v>6524</v>
      </c>
      <c r="E2730" s="92">
        <v>0</v>
      </c>
      <c r="F2730" s="91" t="s">
        <v>1185</v>
      </c>
      <c r="H2730" s="3">
        <f>E2730+SUMIF('BR DTG ADW'!C:C,C2730,'BR DTG ADW'!E:E)</f>
        <v>0</v>
      </c>
    </row>
    <row r="2731" spans="1:8" ht="15.75" customHeight="1">
      <c r="A2731" s="91" t="s">
        <v>6525</v>
      </c>
      <c r="B2731" s="91" t="s">
        <v>876</v>
      </c>
      <c r="C2731" s="91" t="s">
        <v>6525</v>
      </c>
      <c r="D2731" s="91" t="s">
        <v>9772</v>
      </c>
      <c r="E2731" s="92">
        <v>0</v>
      </c>
      <c r="F2731" s="91" t="s">
        <v>1185</v>
      </c>
      <c r="H2731" s="3">
        <f>E2731+SUMIF('BR DTG ADW'!C:C,C2731,'BR DTG ADW'!E:E)</f>
        <v>0</v>
      </c>
    </row>
    <row r="2732" spans="1:8" ht="15.75" customHeight="1">
      <c r="A2732" s="91" t="s">
        <v>9773</v>
      </c>
      <c r="B2732" s="91" t="s">
        <v>876</v>
      </c>
      <c r="C2732" s="91" t="s">
        <v>9773</v>
      </c>
      <c r="D2732" s="91" t="s">
        <v>9774</v>
      </c>
      <c r="E2732" s="92">
        <v>0</v>
      </c>
      <c r="F2732" s="91" t="s">
        <v>1185</v>
      </c>
      <c r="H2732" s="3">
        <f>E2732+SUMIF('BR DTG ADW'!C:C,C2732,'BR DTG ADW'!E:E)</f>
        <v>0</v>
      </c>
    </row>
    <row r="2733" spans="1:8" ht="15.75" customHeight="1">
      <c r="A2733" s="91" t="s">
        <v>9775</v>
      </c>
      <c r="B2733" s="91" t="s">
        <v>1100</v>
      </c>
      <c r="C2733" s="91" t="s">
        <v>9775</v>
      </c>
      <c r="D2733" s="91" t="s">
        <v>9776</v>
      </c>
      <c r="E2733" s="92">
        <v>0</v>
      </c>
      <c r="F2733" s="91" t="s">
        <v>1185</v>
      </c>
      <c r="H2733" s="3">
        <f>E2733+SUMIF('BR DTG ADW'!C:C,C2733,'BR DTG ADW'!E:E)</f>
        <v>0</v>
      </c>
    </row>
    <row r="2734" spans="1:8" ht="15.75" customHeight="1">
      <c r="A2734" s="91" t="s">
        <v>6533</v>
      </c>
      <c r="B2734" s="91" t="s">
        <v>876</v>
      </c>
      <c r="C2734" s="91" t="s">
        <v>6533</v>
      </c>
      <c r="D2734" s="91" t="s">
        <v>6534</v>
      </c>
      <c r="E2734" s="92">
        <v>0</v>
      </c>
      <c r="F2734" s="91" t="s">
        <v>1185</v>
      </c>
      <c r="H2734" s="3">
        <f>E2734+SUMIF('BR DTG ADW'!C:C,C2734,'BR DTG ADW'!E:E)</f>
        <v>0</v>
      </c>
    </row>
    <row r="2735" spans="1:8" ht="15.75" customHeight="1">
      <c r="A2735" s="91" t="s">
        <v>6535</v>
      </c>
      <c r="B2735" s="91" t="s">
        <v>876</v>
      </c>
      <c r="C2735" s="91" t="s">
        <v>6535</v>
      </c>
      <c r="D2735" s="91" t="s">
        <v>6536</v>
      </c>
      <c r="E2735" s="92">
        <v>0</v>
      </c>
      <c r="F2735" s="91" t="s">
        <v>1185</v>
      </c>
      <c r="H2735" s="3">
        <f>E2735+SUMIF('BR DTG ADW'!C:C,C2735,'BR DTG ADW'!E:E)</f>
        <v>0</v>
      </c>
    </row>
    <row r="2736" spans="1:8" ht="15.75" customHeight="1">
      <c r="A2736" s="91" t="s">
        <v>11289</v>
      </c>
      <c r="B2736" s="91" t="s">
        <v>876</v>
      </c>
      <c r="C2736" s="91" t="s">
        <v>11289</v>
      </c>
      <c r="D2736" s="91" t="s">
        <v>758</v>
      </c>
      <c r="E2736" s="92">
        <v>0</v>
      </c>
      <c r="F2736" s="91" t="s">
        <v>1185</v>
      </c>
      <c r="H2736" s="3">
        <f>E2736+SUMIF('BR DTG ADW'!C:C,C2736,'BR DTG ADW'!E:E)</f>
        <v>0</v>
      </c>
    </row>
    <row r="2737" spans="1:8" ht="15.75" customHeight="1">
      <c r="A2737" s="91" t="s">
        <v>9785</v>
      </c>
      <c r="B2737" s="91" t="s">
        <v>876</v>
      </c>
      <c r="C2737" s="91" t="s">
        <v>9785</v>
      </c>
      <c r="D2737" s="91" t="s">
        <v>9786</v>
      </c>
      <c r="E2737" s="92">
        <v>0</v>
      </c>
      <c r="F2737" s="91" t="s">
        <v>1185</v>
      </c>
      <c r="H2737" s="3">
        <f>E2737+SUMIF('BR DTG ADW'!C:C,C2737,'BR DTG ADW'!E:E)</f>
        <v>0</v>
      </c>
    </row>
    <row r="2738" spans="1:8" ht="15.75" customHeight="1">
      <c r="A2738" s="91" t="s">
        <v>9787</v>
      </c>
      <c r="B2738" s="91" t="s">
        <v>876</v>
      </c>
      <c r="C2738" s="91" t="s">
        <v>9787</v>
      </c>
      <c r="D2738" s="91" t="s">
        <v>9788</v>
      </c>
      <c r="E2738" s="92">
        <v>0</v>
      </c>
      <c r="F2738" s="91" t="s">
        <v>1185</v>
      </c>
      <c r="H2738" s="3">
        <f>E2738+SUMIF('BR DTG ADW'!C:C,C2738,'BR DTG ADW'!E:E)</f>
        <v>0</v>
      </c>
    </row>
    <row r="2739" spans="1:8" ht="15.75" customHeight="1">
      <c r="A2739" s="91" t="s">
        <v>9789</v>
      </c>
      <c r="B2739" s="91" t="s">
        <v>876</v>
      </c>
      <c r="C2739" s="91" t="s">
        <v>9789</v>
      </c>
      <c r="D2739" s="91" t="s">
        <v>9790</v>
      </c>
      <c r="E2739" s="92">
        <v>0</v>
      </c>
      <c r="F2739" s="91" t="s">
        <v>1185</v>
      </c>
      <c r="H2739" s="3">
        <f>E2739+SUMIF('BR DTG ADW'!C:C,C2739,'BR DTG ADW'!E:E)</f>
        <v>0</v>
      </c>
    </row>
    <row r="2740" spans="1:8" ht="15.75" customHeight="1">
      <c r="A2740" s="91" t="s">
        <v>6547</v>
      </c>
      <c r="B2740" s="91" t="s">
        <v>876</v>
      </c>
      <c r="C2740" s="91" t="s">
        <v>6547</v>
      </c>
      <c r="D2740" s="91" t="s">
        <v>6548</v>
      </c>
      <c r="E2740" s="92">
        <v>0</v>
      </c>
      <c r="F2740" s="91" t="s">
        <v>1185</v>
      </c>
      <c r="H2740" s="3">
        <f>E2740+SUMIF('BR DTG ADW'!C:C,C2740,'BR DTG ADW'!E:E)</f>
        <v>0</v>
      </c>
    </row>
    <row r="2741" spans="1:8" ht="15.75" customHeight="1">
      <c r="A2741" s="91" t="s">
        <v>9791</v>
      </c>
      <c r="B2741" s="91" t="s">
        <v>876</v>
      </c>
      <c r="C2741" s="91" t="s">
        <v>9791</v>
      </c>
      <c r="D2741" s="91" t="s">
        <v>9792</v>
      </c>
      <c r="E2741" s="92">
        <v>0</v>
      </c>
      <c r="F2741" s="91" t="s">
        <v>1185</v>
      </c>
      <c r="H2741" s="3">
        <f>E2741+SUMIF('BR DTG ADW'!C:C,C2741,'BR DTG ADW'!E:E)</f>
        <v>0</v>
      </c>
    </row>
    <row r="2742" spans="1:8" ht="15.75" customHeight="1">
      <c r="A2742" s="91" t="s">
        <v>759</v>
      </c>
      <c r="B2742" s="91" t="s">
        <v>876</v>
      </c>
      <c r="C2742" s="91" t="s">
        <v>759</v>
      </c>
      <c r="D2742" s="91" t="s">
        <v>760</v>
      </c>
      <c r="E2742" s="92">
        <v>0</v>
      </c>
      <c r="F2742" s="91" t="s">
        <v>1185</v>
      </c>
      <c r="H2742" s="3">
        <f>E2742+SUMIF('BR DTG ADW'!C:C,C2742,'BR DTG ADW'!E:E)</f>
        <v>0</v>
      </c>
    </row>
    <row r="2743" spans="1:8" ht="15.75" customHeight="1">
      <c r="A2743" s="91" t="s">
        <v>6555</v>
      </c>
      <c r="B2743" s="91" t="s">
        <v>876</v>
      </c>
      <c r="C2743" s="91" t="s">
        <v>6555</v>
      </c>
      <c r="D2743" s="91" t="s">
        <v>6556</v>
      </c>
      <c r="E2743" s="92">
        <v>0</v>
      </c>
      <c r="F2743" s="91" t="s">
        <v>1185</v>
      </c>
      <c r="H2743" s="3">
        <f>E2743+SUMIF('BR DTG ADW'!C:C,C2743,'BR DTG ADW'!E:E)</f>
        <v>0</v>
      </c>
    </row>
    <row r="2744" spans="1:8" ht="15.75" customHeight="1">
      <c r="A2744" s="91" t="s">
        <v>6557</v>
      </c>
      <c r="B2744" s="91" t="s">
        <v>876</v>
      </c>
      <c r="C2744" s="91" t="s">
        <v>6557</v>
      </c>
      <c r="D2744" s="91" t="s">
        <v>6558</v>
      </c>
      <c r="E2744" s="92">
        <v>0</v>
      </c>
      <c r="F2744" s="91" t="s">
        <v>1185</v>
      </c>
      <c r="H2744" s="3">
        <f>E2744+SUMIF('BR DTG ADW'!C:C,C2744,'BR DTG ADW'!E:E)</f>
        <v>0</v>
      </c>
    </row>
    <row r="2745" spans="1:8" ht="15.75" customHeight="1">
      <c r="A2745" s="91" t="s">
        <v>6559</v>
      </c>
      <c r="B2745" s="91" t="s">
        <v>876</v>
      </c>
      <c r="C2745" s="91" t="s">
        <v>6559</v>
      </c>
      <c r="D2745" s="91" t="s">
        <v>6560</v>
      </c>
      <c r="E2745" s="92">
        <v>0</v>
      </c>
      <c r="F2745" s="91" t="s">
        <v>1185</v>
      </c>
      <c r="H2745" s="3">
        <f>E2745+SUMIF('BR DTG ADW'!C:C,C2745,'BR DTG ADW'!E:E)</f>
        <v>0</v>
      </c>
    </row>
    <row r="2746" spans="1:8" ht="15.75" customHeight="1">
      <c r="A2746" s="91" t="s">
        <v>6563</v>
      </c>
      <c r="B2746" s="91" t="s">
        <v>876</v>
      </c>
      <c r="C2746" s="91" t="s">
        <v>6563</v>
      </c>
      <c r="D2746" s="91" t="s">
        <v>6564</v>
      </c>
      <c r="E2746" s="92">
        <v>0</v>
      </c>
      <c r="F2746" s="91" t="s">
        <v>1185</v>
      </c>
      <c r="H2746" s="3">
        <f>E2746+SUMIF('BR DTG ADW'!C:C,C2746,'BR DTG ADW'!E:E)</f>
        <v>0</v>
      </c>
    </row>
    <row r="2747" spans="1:8" ht="15.75" customHeight="1">
      <c r="A2747" s="91" t="s">
        <v>9793</v>
      </c>
      <c r="B2747" s="91" t="s">
        <v>876</v>
      </c>
      <c r="C2747" s="91" t="s">
        <v>9793</v>
      </c>
      <c r="D2747" s="91" t="s">
        <v>9794</v>
      </c>
      <c r="E2747" s="92">
        <v>0</v>
      </c>
      <c r="F2747" s="91" t="s">
        <v>1185</v>
      </c>
      <c r="H2747" s="3">
        <f>E2747+SUMIF('BR DTG ADW'!C:C,C2747,'BR DTG ADW'!E:E)</f>
        <v>0</v>
      </c>
    </row>
    <row r="2748" spans="1:8" ht="15.75" customHeight="1">
      <c r="A2748" s="91" t="s">
        <v>6569</v>
      </c>
      <c r="B2748" s="91" t="s">
        <v>876</v>
      </c>
      <c r="C2748" s="91" t="s">
        <v>6569</v>
      </c>
      <c r="D2748" s="91" t="s">
        <v>6570</v>
      </c>
      <c r="E2748" s="92">
        <v>0</v>
      </c>
      <c r="F2748" s="91" t="s">
        <v>1185</v>
      </c>
      <c r="H2748" s="3">
        <f>E2748+SUMIF('BR DTG ADW'!C:C,C2748,'BR DTG ADW'!E:E)</f>
        <v>0</v>
      </c>
    </row>
    <row r="2749" spans="1:8" ht="15.75" customHeight="1">
      <c r="A2749" s="91" t="s">
        <v>6571</v>
      </c>
      <c r="B2749" s="91" t="s">
        <v>876</v>
      </c>
      <c r="C2749" s="91" t="s">
        <v>6571</v>
      </c>
      <c r="D2749" s="91" t="s">
        <v>6572</v>
      </c>
      <c r="E2749" s="92">
        <v>0</v>
      </c>
      <c r="F2749" s="91" t="s">
        <v>1185</v>
      </c>
      <c r="H2749" s="3">
        <f>E2749+SUMIF('BR DTG ADW'!C:C,C2749,'BR DTG ADW'!E:E)</f>
        <v>0</v>
      </c>
    </row>
    <row r="2750" spans="1:8" ht="15.75" customHeight="1">
      <c r="A2750" s="91" t="s">
        <v>6573</v>
      </c>
      <c r="B2750" s="91" t="s">
        <v>876</v>
      </c>
      <c r="C2750" s="91" t="s">
        <v>6573</v>
      </c>
      <c r="D2750" s="91" t="s">
        <v>6574</v>
      </c>
      <c r="E2750" s="92">
        <v>0</v>
      </c>
      <c r="F2750" s="91" t="s">
        <v>1185</v>
      </c>
      <c r="H2750" s="3">
        <f>E2750+SUMIF('BR DTG ADW'!C:C,C2750,'BR DTG ADW'!E:E)</f>
        <v>0</v>
      </c>
    </row>
    <row r="2751" spans="1:8" ht="15.75" customHeight="1">
      <c r="A2751" s="91" t="s">
        <v>9799</v>
      </c>
      <c r="B2751" s="91" t="s">
        <v>876</v>
      </c>
      <c r="C2751" s="91" t="s">
        <v>9799</v>
      </c>
      <c r="D2751" s="91" t="s">
        <v>9800</v>
      </c>
      <c r="E2751" s="92">
        <v>0</v>
      </c>
      <c r="F2751" s="91" t="s">
        <v>1185</v>
      </c>
      <c r="H2751" s="3">
        <f>E2751+SUMIF('BR DTG ADW'!C:C,C2751,'BR DTG ADW'!E:E)</f>
        <v>0</v>
      </c>
    </row>
    <row r="2752" spans="1:8" ht="15.75" customHeight="1">
      <c r="A2752" s="91" t="s">
        <v>9801</v>
      </c>
      <c r="B2752" s="91" t="s">
        <v>876</v>
      </c>
      <c r="C2752" s="91" t="s">
        <v>9801</v>
      </c>
      <c r="D2752" s="91" t="s">
        <v>9802</v>
      </c>
      <c r="E2752" s="92">
        <v>0</v>
      </c>
      <c r="F2752" s="91" t="s">
        <v>1185</v>
      </c>
      <c r="H2752" s="3">
        <f>E2752+SUMIF('BR DTG ADW'!C:C,C2752,'BR DTG ADW'!E:E)</f>
        <v>0</v>
      </c>
    </row>
    <row r="2753" spans="1:8" ht="15.75" customHeight="1">
      <c r="A2753" s="91" t="s">
        <v>9803</v>
      </c>
      <c r="B2753" s="91" t="s">
        <v>876</v>
      </c>
      <c r="C2753" s="91" t="s">
        <v>9803</v>
      </c>
      <c r="D2753" s="91" t="s">
        <v>9804</v>
      </c>
      <c r="E2753" s="92">
        <v>0</v>
      </c>
      <c r="F2753" s="91" t="s">
        <v>1185</v>
      </c>
      <c r="H2753" s="3">
        <f>E2753+SUMIF('BR DTG ADW'!C:C,C2753,'BR DTG ADW'!E:E)</f>
        <v>0</v>
      </c>
    </row>
    <row r="2754" spans="1:8" ht="15.75" customHeight="1">
      <c r="A2754" s="91" t="s">
        <v>9805</v>
      </c>
      <c r="B2754" s="91" t="s">
        <v>876</v>
      </c>
      <c r="C2754" s="91" t="s">
        <v>9805</v>
      </c>
      <c r="D2754" s="91" t="s">
        <v>9806</v>
      </c>
      <c r="E2754" s="92">
        <v>0</v>
      </c>
      <c r="F2754" s="91" t="s">
        <v>1185</v>
      </c>
      <c r="H2754" s="3">
        <f>E2754+SUMIF('BR DTG ADW'!C:C,C2754,'BR DTG ADW'!E:E)</f>
        <v>0</v>
      </c>
    </row>
    <row r="2755" spans="1:8" ht="15.75" customHeight="1">
      <c r="A2755" s="91" t="s">
        <v>9807</v>
      </c>
      <c r="B2755" s="91" t="s">
        <v>876</v>
      </c>
      <c r="C2755" s="91" t="s">
        <v>9807</v>
      </c>
      <c r="D2755" s="91" t="s">
        <v>9808</v>
      </c>
      <c r="E2755" s="92">
        <v>1</v>
      </c>
      <c r="F2755" s="91" t="s">
        <v>1185</v>
      </c>
      <c r="H2755" s="3">
        <f>E2755+SUMIF('BR DTG ADW'!C:C,C2755,'BR DTG ADW'!E:E)</f>
        <v>1</v>
      </c>
    </row>
    <row r="2756" spans="1:8" ht="15.75" customHeight="1">
      <c r="A2756" s="91" t="s">
        <v>6575</v>
      </c>
      <c r="B2756" s="91" t="s">
        <v>876</v>
      </c>
      <c r="C2756" s="91" t="s">
        <v>6575</v>
      </c>
      <c r="D2756" s="91" t="s">
        <v>6576</v>
      </c>
      <c r="E2756" s="92">
        <v>0</v>
      </c>
      <c r="F2756" s="91" t="s">
        <v>1185</v>
      </c>
      <c r="H2756" s="3">
        <f>E2756+SUMIF('BR DTG ADW'!C:C,C2756,'BR DTG ADW'!E:E)</f>
        <v>0</v>
      </c>
    </row>
    <row r="2757" spans="1:8" ht="15.75" customHeight="1">
      <c r="A2757" s="91" t="s">
        <v>6577</v>
      </c>
      <c r="B2757" s="91" t="s">
        <v>876</v>
      </c>
      <c r="C2757" s="91" t="s">
        <v>6577</v>
      </c>
      <c r="D2757" s="91" t="s">
        <v>2330</v>
      </c>
      <c r="E2757" s="92">
        <v>0</v>
      </c>
      <c r="F2757" s="91" t="s">
        <v>1185</v>
      </c>
      <c r="H2757" s="3">
        <f>E2757+SUMIF('BR DTG ADW'!C:C,C2757,'BR DTG ADW'!E:E)</f>
        <v>0</v>
      </c>
    </row>
    <row r="2758" spans="1:8" ht="15.75" customHeight="1">
      <c r="A2758" s="91" t="s">
        <v>9809</v>
      </c>
      <c r="B2758" s="91" t="s">
        <v>898</v>
      </c>
      <c r="C2758" s="91" t="s">
        <v>9809</v>
      </c>
      <c r="D2758" s="91" t="s">
        <v>9810</v>
      </c>
      <c r="E2758" s="92">
        <v>1</v>
      </c>
      <c r="F2758" s="91" t="s">
        <v>1185</v>
      </c>
      <c r="H2758" s="3">
        <f>E2758+SUMIF('BR DTG ADW'!C:C,C2758,'BR DTG ADW'!E:E)</f>
        <v>1</v>
      </c>
    </row>
    <row r="2759" spans="1:8" ht="15.75" customHeight="1">
      <c r="A2759" s="91" t="s">
        <v>9811</v>
      </c>
      <c r="B2759" s="91" t="s">
        <v>876</v>
      </c>
      <c r="C2759" s="91" t="s">
        <v>9811</v>
      </c>
      <c r="D2759" s="91" t="s">
        <v>9812</v>
      </c>
      <c r="E2759" s="92">
        <v>0</v>
      </c>
      <c r="F2759" s="91" t="s">
        <v>1185</v>
      </c>
      <c r="H2759" s="3">
        <f>E2759+SUMIF('BR DTG ADW'!C:C,C2759,'BR DTG ADW'!E:E)</f>
        <v>0</v>
      </c>
    </row>
    <row r="2760" spans="1:8" ht="15.75" customHeight="1">
      <c r="A2760" s="91" t="s">
        <v>6580</v>
      </c>
      <c r="B2760" s="91" t="s">
        <v>876</v>
      </c>
      <c r="C2760" s="91" t="s">
        <v>6580</v>
      </c>
      <c r="D2760" s="91" t="s">
        <v>2240</v>
      </c>
      <c r="E2760" s="92">
        <v>0</v>
      </c>
      <c r="F2760" s="91" t="s">
        <v>1185</v>
      </c>
      <c r="H2760" s="3">
        <f>E2760+SUMIF('BR DTG ADW'!C:C,C2760,'BR DTG ADW'!E:E)</f>
        <v>0</v>
      </c>
    </row>
    <row r="2761" spans="1:8" ht="15.75" customHeight="1">
      <c r="A2761" s="91" t="s">
        <v>9813</v>
      </c>
      <c r="B2761" s="91" t="s">
        <v>876</v>
      </c>
      <c r="C2761" s="91" t="s">
        <v>9813</v>
      </c>
      <c r="D2761" s="91" t="s">
        <v>9814</v>
      </c>
      <c r="E2761" s="92">
        <v>0</v>
      </c>
      <c r="F2761" s="91" t="s">
        <v>1185</v>
      </c>
      <c r="H2761" s="3">
        <f>E2761+SUMIF('BR DTG ADW'!C:C,C2761,'BR DTG ADW'!E:E)</f>
        <v>0</v>
      </c>
    </row>
    <row r="2762" spans="1:8" ht="15.75" customHeight="1">
      <c r="A2762" s="91" t="s">
        <v>6581</v>
      </c>
      <c r="B2762" s="91" t="s">
        <v>876</v>
      </c>
      <c r="C2762" s="91" t="s">
        <v>6581</v>
      </c>
      <c r="D2762" s="91" t="s">
        <v>6582</v>
      </c>
      <c r="E2762" s="92">
        <v>0</v>
      </c>
      <c r="F2762" s="91" t="s">
        <v>1185</v>
      </c>
      <c r="H2762" s="3">
        <f>E2762+SUMIF('BR DTG ADW'!C:C,C2762,'BR DTG ADW'!E:E)</f>
        <v>0</v>
      </c>
    </row>
    <row r="2763" spans="1:8" ht="15.75" customHeight="1">
      <c r="A2763" s="91" t="s">
        <v>6585</v>
      </c>
      <c r="B2763" s="91" t="s">
        <v>876</v>
      </c>
      <c r="C2763" s="91" t="s">
        <v>6585</v>
      </c>
      <c r="D2763" s="91" t="s">
        <v>6586</v>
      </c>
      <c r="E2763" s="92">
        <v>0</v>
      </c>
      <c r="F2763" s="91" t="s">
        <v>1185</v>
      </c>
      <c r="H2763" s="3">
        <f>E2763+SUMIF('BR DTG ADW'!C:C,C2763,'BR DTG ADW'!E:E)</f>
        <v>0</v>
      </c>
    </row>
    <row r="2764" spans="1:8" ht="15.75" customHeight="1">
      <c r="A2764" s="91" t="s">
        <v>6589</v>
      </c>
      <c r="B2764" s="91" t="s">
        <v>876</v>
      </c>
      <c r="C2764" s="91" t="s">
        <v>6589</v>
      </c>
      <c r="D2764" s="91" t="s">
        <v>6590</v>
      </c>
      <c r="E2764" s="92">
        <v>0</v>
      </c>
      <c r="F2764" s="91" t="s">
        <v>1185</v>
      </c>
      <c r="H2764" s="3">
        <f>E2764+SUMIF('BR DTG ADW'!C:C,C2764,'BR DTG ADW'!E:E)</f>
        <v>0</v>
      </c>
    </row>
    <row r="2765" spans="1:8" ht="15.75" customHeight="1">
      <c r="A2765" s="91" t="s">
        <v>6591</v>
      </c>
      <c r="B2765" s="91" t="s">
        <v>876</v>
      </c>
      <c r="C2765" s="91" t="s">
        <v>6591</v>
      </c>
      <c r="D2765" s="91" t="s">
        <v>6592</v>
      </c>
      <c r="E2765" s="92">
        <v>0</v>
      </c>
      <c r="F2765" s="91" t="s">
        <v>1185</v>
      </c>
      <c r="H2765" s="3">
        <f>E2765+SUMIF('BR DTG ADW'!C:C,C2765,'BR DTG ADW'!E:E)</f>
        <v>0</v>
      </c>
    </row>
    <row r="2766" spans="1:8" ht="15.75" customHeight="1">
      <c r="A2766" s="91" t="s">
        <v>6593</v>
      </c>
      <c r="B2766" s="91" t="s">
        <v>1185</v>
      </c>
      <c r="C2766" s="91" t="s">
        <v>6593</v>
      </c>
      <c r="D2766" s="91" t="s">
        <v>6594</v>
      </c>
      <c r="E2766" s="92">
        <v>0</v>
      </c>
      <c r="F2766" s="91" t="s">
        <v>1185</v>
      </c>
      <c r="H2766" s="3">
        <f>E2766+SUMIF('BR DTG ADW'!C:C,C2766,'BR DTG ADW'!E:E)</f>
        <v>0</v>
      </c>
    </row>
    <row r="2767" spans="1:8" ht="15.75" customHeight="1">
      <c r="A2767" s="91" t="s">
        <v>434</v>
      </c>
      <c r="B2767" s="91" t="s">
        <v>898</v>
      </c>
      <c r="C2767" s="91" t="s">
        <v>434</v>
      </c>
      <c r="D2767" s="91" t="s">
        <v>1235</v>
      </c>
      <c r="E2767" s="92">
        <v>1</v>
      </c>
      <c r="F2767" s="91" t="s">
        <v>1185</v>
      </c>
      <c r="H2767" s="3">
        <f>E2767+SUMIF('BR DTG ADW'!C:C,C2767,'BR DTG ADW'!E:E)</f>
        <v>1</v>
      </c>
    </row>
    <row r="2768" spans="1:8" ht="15.75" customHeight="1">
      <c r="A2768" s="91" t="s">
        <v>6595</v>
      </c>
      <c r="B2768" s="91" t="s">
        <v>876</v>
      </c>
      <c r="C2768" s="91" t="s">
        <v>6595</v>
      </c>
      <c r="D2768" s="91" t="s">
        <v>6596</v>
      </c>
      <c r="E2768" s="92">
        <v>0</v>
      </c>
      <c r="F2768" s="91" t="s">
        <v>1185</v>
      </c>
      <c r="H2768" s="3">
        <f>E2768+SUMIF('BR DTG ADW'!C:C,C2768,'BR DTG ADW'!E:E)</f>
        <v>0</v>
      </c>
    </row>
    <row r="2769" spans="1:8" ht="15.75" customHeight="1">
      <c r="A2769" s="91" t="s">
        <v>6597</v>
      </c>
      <c r="B2769" s="91" t="s">
        <v>876</v>
      </c>
      <c r="C2769" s="91" t="s">
        <v>6597</v>
      </c>
      <c r="D2769" s="91" t="s">
        <v>6598</v>
      </c>
      <c r="E2769" s="92">
        <v>0</v>
      </c>
      <c r="F2769" s="91" t="s">
        <v>1185</v>
      </c>
      <c r="H2769" s="3">
        <f>E2769+SUMIF('BR DTG ADW'!C:C,C2769,'BR DTG ADW'!E:E)</f>
        <v>0</v>
      </c>
    </row>
    <row r="2770" spans="1:8" ht="15.75" customHeight="1">
      <c r="A2770" s="91" t="s">
        <v>9820</v>
      </c>
      <c r="B2770" s="91" t="s">
        <v>876</v>
      </c>
      <c r="C2770" s="91" t="s">
        <v>9820</v>
      </c>
      <c r="D2770" s="91" t="s">
        <v>9821</v>
      </c>
      <c r="E2770" s="92">
        <v>0</v>
      </c>
      <c r="F2770" s="91" t="s">
        <v>1185</v>
      </c>
      <c r="H2770" s="3">
        <f>E2770+SUMIF('BR DTG ADW'!C:C,C2770,'BR DTG ADW'!E:E)</f>
        <v>0</v>
      </c>
    </row>
    <row r="2771" spans="1:8" ht="15.75" customHeight="1">
      <c r="A2771" s="91" t="s">
        <v>6599</v>
      </c>
      <c r="B2771" s="91" t="s">
        <v>876</v>
      </c>
      <c r="C2771" s="91" t="s">
        <v>6599</v>
      </c>
      <c r="D2771" s="91" t="s">
        <v>6600</v>
      </c>
      <c r="E2771" s="92">
        <v>0</v>
      </c>
      <c r="F2771" s="91" t="s">
        <v>1185</v>
      </c>
      <c r="H2771" s="3">
        <f>E2771+SUMIF('BR DTG ADW'!C:C,C2771,'BR DTG ADW'!E:E)</f>
        <v>0</v>
      </c>
    </row>
    <row r="2772" spans="1:8" ht="15.75" customHeight="1">
      <c r="A2772" s="91" t="s">
        <v>9822</v>
      </c>
      <c r="B2772" s="91" t="s">
        <v>876</v>
      </c>
      <c r="C2772" s="91" t="s">
        <v>9822</v>
      </c>
      <c r="D2772" s="91" t="s">
        <v>9823</v>
      </c>
      <c r="E2772" s="92">
        <v>0</v>
      </c>
      <c r="F2772" s="91" t="s">
        <v>1185</v>
      </c>
      <c r="H2772" s="3">
        <f>E2772+SUMIF('BR DTG ADW'!C:C,C2772,'BR DTG ADW'!E:E)</f>
        <v>0</v>
      </c>
    </row>
    <row r="2773" spans="1:8" ht="15.75" customHeight="1">
      <c r="A2773" s="91" t="s">
        <v>9824</v>
      </c>
      <c r="B2773" s="91" t="s">
        <v>876</v>
      </c>
      <c r="C2773" s="91" t="s">
        <v>9824</v>
      </c>
      <c r="D2773" s="91" t="s">
        <v>9825</v>
      </c>
      <c r="E2773" s="92">
        <v>0</v>
      </c>
      <c r="F2773" s="91" t="s">
        <v>1185</v>
      </c>
      <c r="H2773" s="3">
        <f>E2773+SUMIF('BR DTG ADW'!C:C,C2773,'BR DTG ADW'!E:E)</f>
        <v>0</v>
      </c>
    </row>
    <row r="2774" spans="1:8" ht="15.75" customHeight="1">
      <c r="A2774" s="91" t="s">
        <v>9826</v>
      </c>
      <c r="B2774" s="91" t="s">
        <v>876</v>
      </c>
      <c r="C2774" s="91" t="s">
        <v>9826</v>
      </c>
      <c r="D2774" s="91" t="s">
        <v>9827</v>
      </c>
      <c r="E2774" s="92">
        <v>0</v>
      </c>
      <c r="F2774" s="91" t="s">
        <v>1185</v>
      </c>
      <c r="H2774" s="3">
        <f>E2774+SUMIF('BR DTG ADW'!C:C,C2774,'BR DTG ADW'!E:E)</f>
        <v>0</v>
      </c>
    </row>
    <row r="2775" spans="1:8" ht="15.75" customHeight="1">
      <c r="A2775" s="91" t="s">
        <v>6603</v>
      </c>
      <c r="B2775" s="91" t="s">
        <v>898</v>
      </c>
      <c r="C2775" s="91" t="s">
        <v>6603</v>
      </c>
      <c r="D2775" s="91" t="s">
        <v>6604</v>
      </c>
      <c r="E2775" s="92">
        <v>1</v>
      </c>
      <c r="F2775" s="91" t="s">
        <v>1185</v>
      </c>
      <c r="H2775" s="3">
        <f>E2775+SUMIF('BR DTG ADW'!C:C,C2775,'BR DTG ADW'!E:E)</f>
        <v>1</v>
      </c>
    </row>
    <row r="2776" spans="1:8" ht="15.75" customHeight="1">
      <c r="A2776" s="91" t="s">
        <v>6605</v>
      </c>
      <c r="B2776" s="91" t="s">
        <v>876</v>
      </c>
      <c r="C2776" s="91" t="s">
        <v>6605</v>
      </c>
      <c r="D2776" s="91" t="s">
        <v>6606</v>
      </c>
      <c r="E2776" s="92">
        <v>0</v>
      </c>
      <c r="F2776" s="91" t="s">
        <v>1185</v>
      </c>
      <c r="H2776" s="3">
        <f>E2776+SUMIF('BR DTG ADW'!C:C,C2776,'BR DTG ADW'!E:E)</f>
        <v>0</v>
      </c>
    </row>
    <row r="2777" spans="1:8" ht="15.75" customHeight="1">
      <c r="A2777" s="91" t="s">
        <v>6607</v>
      </c>
      <c r="B2777" s="91" t="s">
        <v>876</v>
      </c>
      <c r="C2777" s="91" t="s">
        <v>6607</v>
      </c>
      <c r="D2777" s="91" t="s">
        <v>6608</v>
      </c>
      <c r="E2777" s="92">
        <v>0</v>
      </c>
      <c r="F2777" s="91" t="s">
        <v>1185</v>
      </c>
      <c r="H2777" s="3">
        <f>E2777+SUMIF('BR DTG ADW'!C:C,C2777,'BR DTG ADW'!E:E)</f>
        <v>0</v>
      </c>
    </row>
    <row r="2778" spans="1:8" ht="15.75" customHeight="1">
      <c r="A2778" s="91" t="s">
        <v>6609</v>
      </c>
      <c r="B2778" s="91" t="s">
        <v>876</v>
      </c>
      <c r="C2778" s="91" t="s">
        <v>6609</v>
      </c>
      <c r="D2778" s="91" t="s">
        <v>6610</v>
      </c>
      <c r="E2778" s="92">
        <v>0</v>
      </c>
      <c r="F2778" s="91" t="s">
        <v>1185</v>
      </c>
      <c r="H2778" s="3">
        <f>E2778+SUMIF('BR DTG ADW'!C:C,C2778,'BR DTG ADW'!E:E)</f>
        <v>0</v>
      </c>
    </row>
    <row r="2779" spans="1:8" ht="15.75" customHeight="1">
      <c r="A2779" s="91" t="s">
        <v>9830</v>
      </c>
      <c r="B2779" s="91" t="s">
        <v>876</v>
      </c>
      <c r="C2779" s="91" t="s">
        <v>9830</v>
      </c>
      <c r="D2779" s="91" t="s">
        <v>9831</v>
      </c>
      <c r="E2779" s="92">
        <v>0</v>
      </c>
      <c r="F2779" s="91" t="s">
        <v>1185</v>
      </c>
      <c r="H2779" s="3">
        <f>E2779+SUMIF('BR DTG ADW'!C:C,C2779,'BR DTG ADW'!E:E)</f>
        <v>0</v>
      </c>
    </row>
    <row r="2780" spans="1:8" ht="15.75" customHeight="1">
      <c r="A2780" s="91" t="s">
        <v>6613</v>
      </c>
      <c r="B2780" s="91" t="s">
        <v>876</v>
      </c>
      <c r="C2780" s="91" t="s">
        <v>6613</v>
      </c>
      <c r="D2780" s="91" t="s">
        <v>6614</v>
      </c>
      <c r="E2780" s="92">
        <v>0</v>
      </c>
      <c r="F2780" s="91" t="s">
        <v>1185</v>
      </c>
      <c r="H2780" s="3">
        <f>E2780+SUMIF('BR DTG ADW'!C:C,C2780,'BR DTG ADW'!E:E)</f>
        <v>0</v>
      </c>
    </row>
    <row r="2781" spans="1:8" ht="15.75" customHeight="1">
      <c r="A2781" s="91" t="s">
        <v>9834</v>
      </c>
      <c r="B2781" s="91" t="s">
        <v>876</v>
      </c>
      <c r="C2781" s="91" t="s">
        <v>9834</v>
      </c>
      <c r="D2781" s="91" t="s">
        <v>9835</v>
      </c>
      <c r="E2781" s="92">
        <v>0</v>
      </c>
      <c r="F2781" s="91" t="s">
        <v>1185</v>
      </c>
      <c r="H2781" s="3">
        <f>E2781+SUMIF('BR DTG ADW'!C:C,C2781,'BR DTG ADW'!E:E)</f>
        <v>0</v>
      </c>
    </row>
    <row r="2782" spans="1:8" ht="15.75" customHeight="1">
      <c r="A2782" s="91" t="s">
        <v>9840</v>
      </c>
      <c r="B2782" s="91" t="s">
        <v>876</v>
      </c>
      <c r="C2782" s="91" t="s">
        <v>9840</v>
      </c>
      <c r="D2782" s="91" t="s">
        <v>9841</v>
      </c>
      <c r="E2782" s="92">
        <v>0</v>
      </c>
      <c r="F2782" s="91" t="s">
        <v>1185</v>
      </c>
      <c r="H2782" s="3">
        <f>E2782+SUMIF('BR DTG ADW'!C:C,C2782,'BR DTG ADW'!E:E)</f>
        <v>0</v>
      </c>
    </row>
    <row r="2783" spans="1:8" ht="15.75" customHeight="1">
      <c r="A2783" s="91" t="s">
        <v>6619</v>
      </c>
      <c r="B2783" s="91" t="s">
        <v>876</v>
      </c>
      <c r="C2783" s="91" t="s">
        <v>6619</v>
      </c>
      <c r="D2783" s="91" t="s">
        <v>6620</v>
      </c>
      <c r="E2783" s="92">
        <v>0</v>
      </c>
      <c r="F2783" s="91" t="s">
        <v>1185</v>
      </c>
      <c r="H2783" s="3">
        <f>E2783+SUMIF('BR DTG ADW'!C:C,C2783,'BR DTG ADW'!E:E)</f>
        <v>0</v>
      </c>
    </row>
    <row r="2784" spans="1:8" ht="15.75" customHeight="1">
      <c r="A2784" s="91" t="s">
        <v>435</v>
      </c>
      <c r="B2784" s="91" t="s">
        <v>898</v>
      </c>
      <c r="C2784" s="91" t="s">
        <v>435</v>
      </c>
      <c r="D2784" s="91" t="s">
        <v>1236</v>
      </c>
      <c r="E2784" s="92">
        <v>0</v>
      </c>
      <c r="F2784" s="91" t="s">
        <v>1185</v>
      </c>
      <c r="H2784" s="3">
        <f>E2784+SUMIF('BR DTG ADW'!C:C,C2784,'BR DTG ADW'!E:E)</f>
        <v>0</v>
      </c>
    </row>
    <row r="2785" spans="1:8" ht="15.75" customHeight="1">
      <c r="A2785" s="91" t="s">
        <v>6621</v>
      </c>
      <c r="B2785" s="91" t="s">
        <v>876</v>
      </c>
      <c r="C2785" s="91" t="s">
        <v>6621</v>
      </c>
      <c r="D2785" s="91" t="s">
        <v>6622</v>
      </c>
      <c r="E2785" s="92">
        <v>0</v>
      </c>
      <c r="F2785" s="91" t="s">
        <v>1185</v>
      </c>
      <c r="H2785" s="3">
        <f>E2785+SUMIF('BR DTG ADW'!C:C,C2785,'BR DTG ADW'!E:E)</f>
        <v>0</v>
      </c>
    </row>
    <row r="2786" spans="1:8" ht="15.75" customHeight="1">
      <c r="A2786" s="91" t="s">
        <v>6625</v>
      </c>
      <c r="B2786" s="91" t="s">
        <v>876</v>
      </c>
      <c r="C2786" s="91" t="s">
        <v>6625</v>
      </c>
      <c r="D2786" s="91" t="s">
        <v>6626</v>
      </c>
      <c r="E2786" s="92">
        <v>0</v>
      </c>
      <c r="F2786" s="91" t="s">
        <v>1185</v>
      </c>
      <c r="H2786" s="3">
        <f>E2786+SUMIF('BR DTG ADW'!C:C,C2786,'BR DTG ADW'!E:E)</f>
        <v>0</v>
      </c>
    </row>
    <row r="2787" spans="1:8" ht="15.75" customHeight="1">
      <c r="A2787" s="91" t="s">
        <v>6629</v>
      </c>
      <c r="B2787" s="91" t="s">
        <v>876</v>
      </c>
      <c r="C2787" s="91" t="s">
        <v>6629</v>
      </c>
      <c r="D2787" s="91" t="s">
        <v>6630</v>
      </c>
      <c r="E2787" s="92">
        <v>0</v>
      </c>
      <c r="F2787" s="91" t="s">
        <v>1185</v>
      </c>
      <c r="H2787" s="3">
        <f>E2787+SUMIF('BR DTG ADW'!C:C,C2787,'BR DTG ADW'!E:E)</f>
        <v>0</v>
      </c>
    </row>
    <row r="2788" spans="1:8" ht="15.75" customHeight="1">
      <c r="A2788" s="91" t="s">
        <v>9844</v>
      </c>
      <c r="B2788" s="91" t="s">
        <v>888</v>
      </c>
      <c r="C2788" s="91" t="s">
        <v>9844</v>
      </c>
      <c r="D2788" s="91" t="s">
        <v>9845</v>
      </c>
      <c r="E2788" s="92">
        <v>1</v>
      </c>
      <c r="F2788" s="91" t="s">
        <v>1185</v>
      </c>
      <c r="H2788" s="3">
        <f>E2788+SUMIF('BR DTG ADW'!C:C,C2788,'BR DTG ADW'!E:E)</f>
        <v>1</v>
      </c>
    </row>
    <row r="2789" spans="1:8" ht="15.75" customHeight="1">
      <c r="A2789" s="91" t="s">
        <v>6631</v>
      </c>
      <c r="B2789" s="91" t="s">
        <v>876</v>
      </c>
      <c r="C2789" s="91" t="s">
        <v>6631</v>
      </c>
      <c r="D2789" s="91" t="s">
        <v>6632</v>
      </c>
      <c r="E2789" s="92">
        <v>0</v>
      </c>
      <c r="F2789" s="91" t="s">
        <v>1185</v>
      </c>
      <c r="H2789" s="3">
        <f>E2789+SUMIF('BR DTG ADW'!C:C,C2789,'BR DTG ADW'!E:E)</f>
        <v>0</v>
      </c>
    </row>
    <row r="2790" spans="1:8" ht="15.75" customHeight="1">
      <c r="A2790" s="91" t="s">
        <v>6635</v>
      </c>
      <c r="B2790" s="91" t="s">
        <v>876</v>
      </c>
      <c r="C2790" s="91" t="s">
        <v>6635</v>
      </c>
      <c r="D2790" s="91" t="s">
        <v>6636</v>
      </c>
      <c r="E2790" s="92">
        <v>0</v>
      </c>
      <c r="F2790" s="91" t="s">
        <v>1185</v>
      </c>
      <c r="H2790" s="3">
        <f>E2790+SUMIF('BR DTG ADW'!C:C,C2790,'BR DTG ADW'!E:E)</f>
        <v>0</v>
      </c>
    </row>
    <row r="2791" spans="1:8" ht="15.75" customHeight="1">
      <c r="A2791" s="91" t="s">
        <v>6637</v>
      </c>
      <c r="B2791" s="91" t="s">
        <v>876</v>
      </c>
      <c r="C2791" s="91" t="s">
        <v>6637</v>
      </c>
      <c r="D2791" s="91" t="s">
        <v>9846</v>
      </c>
      <c r="E2791" s="92">
        <v>0</v>
      </c>
      <c r="F2791" s="91" t="s">
        <v>1185</v>
      </c>
      <c r="H2791" s="3">
        <f>E2791+SUMIF('BR DTG ADW'!C:C,C2791,'BR DTG ADW'!E:E)</f>
        <v>0</v>
      </c>
    </row>
    <row r="2792" spans="1:8" ht="15.75" customHeight="1">
      <c r="A2792" s="91" t="s">
        <v>6639</v>
      </c>
      <c r="B2792" s="91" t="s">
        <v>876</v>
      </c>
      <c r="C2792" s="91" t="s">
        <v>6639</v>
      </c>
      <c r="D2792" s="91" t="s">
        <v>6640</v>
      </c>
      <c r="E2792" s="92">
        <v>0</v>
      </c>
      <c r="F2792" s="91" t="s">
        <v>1185</v>
      </c>
      <c r="H2792" s="3">
        <f>E2792+SUMIF('BR DTG ADW'!C:C,C2792,'BR DTG ADW'!E:E)</f>
        <v>0</v>
      </c>
    </row>
    <row r="2793" spans="1:8" ht="15.75" customHeight="1">
      <c r="A2793" s="91" t="s">
        <v>6641</v>
      </c>
      <c r="B2793" s="91" t="s">
        <v>876</v>
      </c>
      <c r="C2793" s="91" t="s">
        <v>6641</v>
      </c>
      <c r="D2793" s="91" t="s">
        <v>11290</v>
      </c>
      <c r="E2793" s="92">
        <v>0</v>
      </c>
      <c r="F2793" s="91" t="s">
        <v>1185</v>
      </c>
      <c r="H2793" s="3">
        <f>E2793+SUMIF('BR DTG ADW'!C:C,C2793,'BR DTG ADW'!E:E)</f>
        <v>0</v>
      </c>
    </row>
    <row r="2794" spans="1:8" ht="15.75" customHeight="1">
      <c r="A2794" s="91" t="s">
        <v>6643</v>
      </c>
      <c r="B2794" s="91" t="s">
        <v>876</v>
      </c>
      <c r="C2794" s="91" t="s">
        <v>6643</v>
      </c>
      <c r="D2794" s="91" t="s">
        <v>6644</v>
      </c>
      <c r="E2794" s="92">
        <v>0</v>
      </c>
      <c r="F2794" s="91" t="s">
        <v>1185</v>
      </c>
      <c r="H2794" s="3">
        <f>E2794+SUMIF('BR DTG ADW'!C:C,C2794,'BR DTG ADW'!E:E)</f>
        <v>0</v>
      </c>
    </row>
    <row r="2795" spans="1:8" ht="15.75" customHeight="1">
      <c r="A2795" s="91" t="s">
        <v>6645</v>
      </c>
      <c r="B2795" s="91" t="s">
        <v>876</v>
      </c>
      <c r="C2795" s="91" t="s">
        <v>6645</v>
      </c>
      <c r="D2795" s="91" t="s">
        <v>6646</v>
      </c>
      <c r="E2795" s="92">
        <v>0</v>
      </c>
      <c r="F2795" s="91" t="s">
        <v>1185</v>
      </c>
      <c r="H2795" s="3">
        <f>E2795+SUMIF('BR DTG ADW'!C:C,C2795,'BR DTG ADW'!E:E)</f>
        <v>0</v>
      </c>
    </row>
    <row r="2796" spans="1:8" ht="15.75" customHeight="1">
      <c r="A2796" s="91" t="s">
        <v>6649</v>
      </c>
      <c r="B2796" s="91" t="s">
        <v>1184</v>
      </c>
      <c r="C2796" s="91" t="s">
        <v>6649</v>
      </c>
      <c r="D2796" s="91" t="s">
        <v>6650</v>
      </c>
      <c r="E2796" s="92">
        <v>0</v>
      </c>
      <c r="F2796" s="91" t="s">
        <v>1185</v>
      </c>
      <c r="H2796" s="3">
        <f>E2796+SUMIF('BR DTG ADW'!C:C,C2796,'BR DTG ADW'!E:E)</f>
        <v>0</v>
      </c>
    </row>
    <row r="2797" spans="1:8" ht="15.75" customHeight="1">
      <c r="A2797" s="91" t="s">
        <v>761</v>
      </c>
      <c r="B2797" s="91" t="s">
        <v>1184</v>
      </c>
      <c r="C2797" s="91" t="s">
        <v>761</v>
      </c>
      <c r="D2797" s="91" t="s">
        <v>1237</v>
      </c>
      <c r="E2797" s="92">
        <v>0</v>
      </c>
      <c r="F2797" s="91" t="s">
        <v>1185</v>
      </c>
      <c r="H2797" s="3">
        <f>E2797+SUMIF('BR DTG ADW'!C:C,C2797,'BR DTG ADW'!E:E)</f>
        <v>0</v>
      </c>
    </row>
    <row r="2798" spans="1:8" ht="15.75" customHeight="1">
      <c r="A2798" s="91" t="s">
        <v>6651</v>
      </c>
      <c r="B2798" s="91" t="s">
        <v>1184</v>
      </c>
      <c r="C2798" s="91" t="s">
        <v>6651</v>
      </c>
      <c r="D2798" s="91" t="s">
        <v>6652</v>
      </c>
      <c r="E2798" s="92">
        <v>0</v>
      </c>
      <c r="F2798" s="91" t="s">
        <v>1185</v>
      </c>
      <c r="H2798" s="3">
        <f>E2798+SUMIF('BR DTG ADW'!C:C,C2798,'BR DTG ADW'!E:E)</f>
        <v>0</v>
      </c>
    </row>
    <row r="2799" spans="1:8" ht="15.75" customHeight="1">
      <c r="A2799" s="91" t="s">
        <v>6653</v>
      </c>
      <c r="B2799" s="91" t="s">
        <v>1184</v>
      </c>
      <c r="C2799" s="91" t="s">
        <v>6653</v>
      </c>
      <c r="D2799" s="91" t="s">
        <v>6654</v>
      </c>
      <c r="E2799" s="92">
        <v>0</v>
      </c>
      <c r="F2799" s="91" t="s">
        <v>1185</v>
      </c>
      <c r="H2799" s="3">
        <f>E2799+SUMIF('BR DTG ADW'!C:C,C2799,'BR DTG ADW'!E:E)</f>
        <v>0</v>
      </c>
    </row>
    <row r="2800" spans="1:8" ht="15.75" customHeight="1">
      <c r="A2800" s="91" t="s">
        <v>6655</v>
      </c>
      <c r="B2800" s="91" t="s">
        <v>1184</v>
      </c>
      <c r="C2800" s="91" t="s">
        <v>6655</v>
      </c>
      <c r="D2800" s="91" t="s">
        <v>6656</v>
      </c>
      <c r="E2800" s="92">
        <v>0</v>
      </c>
      <c r="F2800" s="91" t="s">
        <v>1185</v>
      </c>
      <c r="H2800" s="3">
        <f>E2800+SUMIF('BR DTG ADW'!C:C,C2800,'BR DTG ADW'!E:E)</f>
        <v>0</v>
      </c>
    </row>
    <row r="2801" spans="1:8" ht="15.75" customHeight="1">
      <c r="A2801" s="91" t="s">
        <v>436</v>
      </c>
      <c r="B2801" s="91" t="s">
        <v>1184</v>
      </c>
      <c r="C2801" s="91" t="s">
        <v>436</v>
      </c>
      <c r="D2801" s="91" t="s">
        <v>1238</v>
      </c>
      <c r="E2801" s="92">
        <v>12</v>
      </c>
      <c r="F2801" s="91" t="s">
        <v>1185</v>
      </c>
      <c r="H2801" s="3">
        <f>E2801+SUMIF('BR DTG ADW'!C:C,C2801,'BR DTG ADW'!E:E)</f>
        <v>12</v>
      </c>
    </row>
    <row r="2802" spans="1:8" ht="15.75" customHeight="1">
      <c r="A2802" s="91" t="s">
        <v>1896</v>
      </c>
      <c r="B2802" s="91" t="s">
        <v>1184</v>
      </c>
      <c r="C2802" s="91" t="s">
        <v>1896</v>
      </c>
      <c r="D2802" s="91" t="s">
        <v>1897</v>
      </c>
      <c r="E2802" s="92">
        <v>0</v>
      </c>
      <c r="F2802" s="91" t="s">
        <v>1185</v>
      </c>
      <c r="H2802" s="3">
        <f>E2802+SUMIF('BR DTG ADW'!C:C,C2802,'BR DTG ADW'!E:E)</f>
        <v>0</v>
      </c>
    </row>
    <row r="2803" spans="1:8" ht="15.75" customHeight="1">
      <c r="A2803" s="91" t="s">
        <v>6657</v>
      </c>
      <c r="B2803" s="91" t="s">
        <v>1184</v>
      </c>
      <c r="C2803" s="91" t="s">
        <v>6657</v>
      </c>
      <c r="D2803" s="91" t="s">
        <v>6658</v>
      </c>
      <c r="E2803" s="92">
        <v>0</v>
      </c>
      <c r="F2803" s="91" t="s">
        <v>1185</v>
      </c>
      <c r="H2803" s="3">
        <f>E2803+SUMIF('BR DTG ADW'!C:C,C2803,'BR DTG ADW'!E:E)</f>
        <v>0</v>
      </c>
    </row>
    <row r="2804" spans="1:8" ht="15.75" customHeight="1">
      <c r="A2804" s="91" t="s">
        <v>6659</v>
      </c>
      <c r="B2804" s="91" t="s">
        <v>1184</v>
      </c>
      <c r="C2804" s="91" t="s">
        <v>6659</v>
      </c>
      <c r="D2804" s="91" t="s">
        <v>6660</v>
      </c>
      <c r="E2804" s="92">
        <v>0</v>
      </c>
      <c r="F2804" s="91" t="s">
        <v>1185</v>
      </c>
      <c r="H2804" s="3">
        <f>E2804+SUMIF('BR DTG ADW'!C:C,C2804,'BR DTG ADW'!E:E)</f>
        <v>0</v>
      </c>
    </row>
    <row r="2805" spans="1:8" ht="15.75" customHeight="1">
      <c r="A2805" s="91" t="s">
        <v>6661</v>
      </c>
      <c r="B2805" s="91" t="s">
        <v>1184</v>
      </c>
      <c r="C2805" s="91" t="s">
        <v>6661</v>
      </c>
      <c r="D2805" s="91" t="s">
        <v>6662</v>
      </c>
      <c r="E2805" s="92">
        <v>0</v>
      </c>
      <c r="F2805" s="91" t="s">
        <v>1185</v>
      </c>
      <c r="H2805" s="3">
        <f>E2805+SUMIF('BR DTG ADW'!C:C,C2805,'BR DTG ADW'!E:E)</f>
        <v>0</v>
      </c>
    </row>
    <row r="2806" spans="1:8" ht="15.75" customHeight="1">
      <c r="A2806" s="91" t="s">
        <v>6663</v>
      </c>
      <c r="B2806" s="91" t="s">
        <v>1184</v>
      </c>
      <c r="C2806" s="91" t="s">
        <v>6663</v>
      </c>
      <c r="D2806" s="91" t="s">
        <v>6664</v>
      </c>
      <c r="E2806" s="92">
        <v>0</v>
      </c>
      <c r="F2806" s="91" t="s">
        <v>1185</v>
      </c>
      <c r="H2806" s="3">
        <f>E2806+SUMIF('BR DTG ADW'!C:C,C2806,'BR DTG ADW'!E:E)</f>
        <v>0</v>
      </c>
    </row>
    <row r="2807" spans="1:8" ht="15.75" customHeight="1">
      <c r="A2807" s="91" t="s">
        <v>6665</v>
      </c>
      <c r="B2807" s="91" t="s">
        <v>1184</v>
      </c>
      <c r="C2807" s="91" t="s">
        <v>6665</v>
      </c>
      <c r="D2807" s="91" t="s">
        <v>6666</v>
      </c>
      <c r="E2807" s="92">
        <v>0</v>
      </c>
      <c r="F2807" s="91" t="s">
        <v>1185</v>
      </c>
      <c r="H2807" s="3">
        <f>E2807+SUMIF('BR DTG ADW'!C:C,C2807,'BR DTG ADW'!E:E)</f>
        <v>0</v>
      </c>
    </row>
    <row r="2808" spans="1:8" ht="15.75" customHeight="1">
      <c r="A2808" s="91" t="s">
        <v>6667</v>
      </c>
      <c r="B2808" s="91" t="s">
        <v>1184</v>
      </c>
      <c r="C2808" s="91" t="s">
        <v>6667</v>
      </c>
      <c r="D2808" s="91" t="s">
        <v>6668</v>
      </c>
      <c r="E2808" s="92">
        <v>0</v>
      </c>
      <c r="F2808" s="91" t="s">
        <v>1185</v>
      </c>
      <c r="H2808" s="3">
        <f>E2808+SUMIF('BR DTG ADW'!C:C,C2808,'BR DTG ADW'!E:E)</f>
        <v>0</v>
      </c>
    </row>
    <row r="2809" spans="1:8" ht="15.75" customHeight="1">
      <c r="A2809" s="91" t="s">
        <v>6669</v>
      </c>
      <c r="B2809" s="91" t="s">
        <v>1184</v>
      </c>
      <c r="C2809" s="91" t="s">
        <v>6669</v>
      </c>
      <c r="D2809" s="91" t="s">
        <v>6670</v>
      </c>
      <c r="E2809" s="92">
        <v>0</v>
      </c>
      <c r="F2809" s="91" t="s">
        <v>1185</v>
      </c>
      <c r="H2809" s="3">
        <f>E2809+SUMIF('BR DTG ADW'!C:C,C2809,'BR DTG ADW'!E:E)</f>
        <v>0</v>
      </c>
    </row>
    <row r="2810" spans="1:8" ht="15.75" customHeight="1">
      <c r="A2810" s="91" t="s">
        <v>6671</v>
      </c>
      <c r="B2810" s="91" t="s">
        <v>1184</v>
      </c>
      <c r="C2810" s="91" t="s">
        <v>6671</v>
      </c>
      <c r="D2810" s="91" t="s">
        <v>6672</v>
      </c>
      <c r="E2810" s="92">
        <v>0</v>
      </c>
      <c r="F2810" s="91" t="s">
        <v>1185</v>
      </c>
      <c r="H2810" s="3">
        <f>E2810+SUMIF('BR DTG ADW'!C:C,C2810,'BR DTG ADW'!E:E)</f>
        <v>0</v>
      </c>
    </row>
    <row r="2811" spans="1:8" ht="15.75" customHeight="1">
      <c r="A2811" s="91" t="s">
        <v>6673</v>
      </c>
      <c r="B2811" s="91" t="s">
        <v>1184</v>
      </c>
      <c r="C2811" s="91" t="s">
        <v>6673</v>
      </c>
      <c r="D2811" s="91" t="s">
        <v>6674</v>
      </c>
      <c r="E2811" s="92">
        <v>0</v>
      </c>
      <c r="F2811" s="91" t="s">
        <v>1185</v>
      </c>
      <c r="H2811" s="3">
        <f>E2811+SUMIF('BR DTG ADW'!C:C,C2811,'BR DTG ADW'!E:E)</f>
        <v>0</v>
      </c>
    </row>
    <row r="2812" spans="1:8" ht="15.75" customHeight="1">
      <c r="A2812" s="91" t="s">
        <v>6675</v>
      </c>
      <c r="B2812" s="91" t="s">
        <v>1184</v>
      </c>
      <c r="C2812" s="91" t="s">
        <v>6675</v>
      </c>
      <c r="D2812" s="91" t="s">
        <v>6676</v>
      </c>
      <c r="E2812" s="92">
        <v>0</v>
      </c>
      <c r="F2812" s="91" t="s">
        <v>1185</v>
      </c>
      <c r="H2812" s="3">
        <f>E2812+SUMIF('BR DTG ADW'!C:C,C2812,'BR DTG ADW'!E:E)</f>
        <v>0</v>
      </c>
    </row>
    <row r="2813" spans="1:8" ht="15.75" customHeight="1">
      <c r="A2813" s="91" t="s">
        <v>6677</v>
      </c>
      <c r="B2813" s="91" t="s">
        <v>1184</v>
      </c>
      <c r="C2813" s="91" t="s">
        <v>6677</v>
      </c>
      <c r="D2813" s="91" t="s">
        <v>6678</v>
      </c>
      <c r="E2813" s="92">
        <v>0</v>
      </c>
      <c r="F2813" s="91" t="s">
        <v>1185</v>
      </c>
      <c r="H2813" s="3">
        <f>E2813+SUMIF('BR DTG ADW'!C:C,C2813,'BR DTG ADW'!E:E)</f>
        <v>0</v>
      </c>
    </row>
    <row r="2814" spans="1:8" ht="15.75" customHeight="1">
      <c r="A2814" s="91" t="s">
        <v>6679</v>
      </c>
      <c r="B2814" s="91" t="s">
        <v>1184</v>
      </c>
      <c r="C2814" s="91" t="s">
        <v>6679</v>
      </c>
      <c r="D2814" s="91" t="s">
        <v>6680</v>
      </c>
      <c r="E2814" s="92">
        <v>0</v>
      </c>
      <c r="F2814" s="91" t="s">
        <v>1185</v>
      </c>
      <c r="H2814" s="3">
        <f>E2814+SUMIF('BR DTG ADW'!C:C,C2814,'BR DTG ADW'!E:E)</f>
        <v>0</v>
      </c>
    </row>
    <row r="2815" spans="1:8" ht="15.75" customHeight="1">
      <c r="A2815" s="91" t="s">
        <v>437</v>
      </c>
      <c r="B2815" s="91" t="s">
        <v>1184</v>
      </c>
      <c r="C2815" s="91" t="s">
        <v>437</v>
      </c>
      <c r="D2815" s="91" t="s">
        <v>1722</v>
      </c>
      <c r="E2815" s="92">
        <v>0</v>
      </c>
      <c r="F2815" s="91" t="s">
        <v>1185</v>
      </c>
      <c r="H2815" s="3">
        <f>E2815+SUMIF('BR DTG ADW'!C:C,C2815,'BR DTG ADW'!E:E)</f>
        <v>0</v>
      </c>
    </row>
    <row r="2816" spans="1:8" ht="15.75" customHeight="1">
      <c r="A2816" s="91" t="s">
        <v>6682</v>
      </c>
      <c r="B2816" s="91" t="s">
        <v>1184</v>
      </c>
      <c r="C2816" s="91" t="s">
        <v>6682</v>
      </c>
      <c r="D2816" s="91" t="s">
        <v>6683</v>
      </c>
      <c r="E2816" s="92">
        <v>0</v>
      </c>
      <c r="F2816" s="91" t="s">
        <v>1185</v>
      </c>
      <c r="H2816" s="3">
        <f>E2816+SUMIF('BR DTG ADW'!C:C,C2816,'BR DTG ADW'!E:E)</f>
        <v>0</v>
      </c>
    </row>
    <row r="2817" spans="1:8" ht="15.75" customHeight="1">
      <c r="A2817" s="91" t="s">
        <v>6684</v>
      </c>
      <c r="B2817" s="91" t="s">
        <v>1184</v>
      </c>
      <c r="C2817" s="91" t="s">
        <v>6684</v>
      </c>
      <c r="D2817" s="91" t="s">
        <v>6685</v>
      </c>
      <c r="E2817" s="92">
        <v>0</v>
      </c>
      <c r="F2817" s="91" t="s">
        <v>1185</v>
      </c>
      <c r="H2817" s="3">
        <f>E2817+SUMIF('BR DTG ADW'!C:C,C2817,'BR DTG ADW'!E:E)</f>
        <v>0</v>
      </c>
    </row>
    <row r="2818" spans="1:8" ht="15.75" customHeight="1">
      <c r="A2818" s="91" t="s">
        <v>438</v>
      </c>
      <c r="B2818" s="91" t="s">
        <v>1184</v>
      </c>
      <c r="C2818" s="91" t="s">
        <v>438</v>
      </c>
      <c r="D2818" s="91" t="s">
        <v>1239</v>
      </c>
      <c r="E2818" s="92">
        <v>0</v>
      </c>
      <c r="F2818" s="91" t="s">
        <v>1185</v>
      </c>
      <c r="H2818" s="3">
        <f>E2818+SUMIF('BR DTG ADW'!C:C,C2818,'BR DTG ADW'!E:E)</f>
        <v>0</v>
      </c>
    </row>
    <row r="2819" spans="1:8" ht="15.75" customHeight="1">
      <c r="A2819" s="91" t="s">
        <v>6687</v>
      </c>
      <c r="B2819" s="91" t="s">
        <v>876</v>
      </c>
      <c r="C2819" s="91" t="s">
        <v>6687</v>
      </c>
      <c r="D2819" s="91" t="s">
        <v>9851</v>
      </c>
      <c r="E2819" s="92">
        <v>0</v>
      </c>
      <c r="F2819" s="91" t="s">
        <v>1185</v>
      </c>
      <c r="H2819" s="3">
        <f>E2819+SUMIF('BR DTG ADW'!C:C,C2819,'BR DTG ADW'!E:E)</f>
        <v>0</v>
      </c>
    </row>
    <row r="2820" spans="1:8" ht="15.75" customHeight="1">
      <c r="A2820" s="91" t="s">
        <v>6689</v>
      </c>
      <c r="B2820" s="91" t="s">
        <v>898</v>
      </c>
      <c r="C2820" s="91" t="s">
        <v>6689</v>
      </c>
      <c r="D2820" s="91" t="s">
        <v>9852</v>
      </c>
      <c r="E2820" s="92">
        <v>3</v>
      </c>
      <c r="F2820" s="91" t="s">
        <v>1185</v>
      </c>
      <c r="H2820" s="3">
        <f>E2820+SUMIF('BR DTG ADW'!C:C,C2820,'BR DTG ADW'!E:E)</f>
        <v>3</v>
      </c>
    </row>
    <row r="2821" spans="1:8" ht="15.75" customHeight="1">
      <c r="A2821" s="91" t="s">
        <v>11291</v>
      </c>
      <c r="B2821" s="91" t="s">
        <v>876</v>
      </c>
      <c r="C2821" s="91" t="s">
        <v>11291</v>
      </c>
      <c r="D2821" s="91" t="s">
        <v>11292</v>
      </c>
      <c r="E2821" s="92">
        <v>0</v>
      </c>
      <c r="F2821" s="91" t="s">
        <v>1185</v>
      </c>
      <c r="H2821" s="3">
        <f>E2821+SUMIF('BR DTG ADW'!C:C,C2821,'BR DTG ADW'!E:E)</f>
        <v>0</v>
      </c>
    </row>
    <row r="2822" spans="1:8" ht="15.75" customHeight="1">
      <c r="A2822" s="91" t="s">
        <v>2058</v>
      </c>
      <c r="B2822" s="91" t="s">
        <v>876</v>
      </c>
      <c r="C2822" s="91" t="s">
        <v>2058</v>
      </c>
      <c r="D2822" s="91" t="s">
        <v>2059</v>
      </c>
      <c r="E2822" s="92">
        <v>0</v>
      </c>
      <c r="F2822" s="91" t="s">
        <v>1185</v>
      </c>
      <c r="H2822" s="3">
        <f>E2822+SUMIF('BR DTG ADW'!C:C,C2822,'BR DTG ADW'!E:E)</f>
        <v>0</v>
      </c>
    </row>
    <row r="2823" spans="1:8" ht="15.75" customHeight="1">
      <c r="A2823" s="91" t="s">
        <v>6691</v>
      </c>
      <c r="B2823" s="91" t="s">
        <v>898</v>
      </c>
      <c r="C2823" s="91" t="s">
        <v>6691</v>
      </c>
      <c r="D2823" s="91" t="s">
        <v>6692</v>
      </c>
      <c r="E2823" s="92">
        <v>1</v>
      </c>
      <c r="F2823" s="91" t="s">
        <v>1185</v>
      </c>
      <c r="H2823" s="3">
        <f>E2823+SUMIF('BR DTG ADW'!C:C,C2823,'BR DTG ADW'!E:E)</f>
        <v>1</v>
      </c>
    </row>
    <row r="2824" spans="1:8" ht="15.75" customHeight="1">
      <c r="A2824" s="91" t="s">
        <v>6693</v>
      </c>
      <c r="B2824" s="91" t="s">
        <v>876</v>
      </c>
      <c r="C2824" s="91" t="s">
        <v>6693</v>
      </c>
      <c r="D2824" s="91" t="s">
        <v>6694</v>
      </c>
      <c r="E2824" s="92">
        <v>0</v>
      </c>
      <c r="F2824" s="91" t="s">
        <v>1185</v>
      </c>
      <c r="H2824" s="3">
        <f>E2824+SUMIF('BR DTG ADW'!C:C,C2824,'BR DTG ADW'!E:E)</f>
        <v>0</v>
      </c>
    </row>
    <row r="2825" spans="1:8" ht="15.75" customHeight="1">
      <c r="A2825" s="91" t="s">
        <v>6695</v>
      </c>
      <c r="B2825" s="91" t="s">
        <v>876</v>
      </c>
      <c r="C2825" s="91" t="s">
        <v>6695</v>
      </c>
      <c r="D2825" s="91" t="s">
        <v>6696</v>
      </c>
      <c r="E2825" s="92">
        <v>0</v>
      </c>
      <c r="F2825" s="91" t="s">
        <v>1185</v>
      </c>
      <c r="H2825" s="3">
        <f>E2825+SUMIF('BR DTG ADW'!C:C,C2825,'BR DTG ADW'!E:E)</f>
        <v>0</v>
      </c>
    </row>
    <row r="2826" spans="1:8" ht="15.75" customHeight="1">
      <c r="A2826" s="91" t="s">
        <v>6701</v>
      </c>
      <c r="B2826" s="91" t="s">
        <v>876</v>
      </c>
      <c r="C2826" s="91" t="s">
        <v>6701</v>
      </c>
      <c r="D2826" s="91" t="s">
        <v>6702</v>
      </c>
      <c r="E2826" s="92">
        <v>0</v>
      </c>
      <c r="F2826" s="91" t="s">
        <v>1185</v>
      </c>
      <c r="H2826" s="3">
        <f>E2826+SUMIF('BR DTG ADW'!C:C,C2826,'BR DTG ADW'!E:E)</f>
        <v>0</v>
      </c>
    </row>
    <row r="2827" spans="1:8" ht="15.75" customHeight="1">
      <c r="A2827" s="91" t="s">
        <v>6703</v>
      </c>
      <c r="B2827" s="91" t="s">
        <v>898</v>
      </c>
      <c r="C2827" s="91" t="s">
        <v>6703</v>
      </c>
      <c r="D2827" s="91" t="s">
        <v>6704</v>
      </c>
      <c r="E2827" s="92">
        <v>4</v>
      </c>
      <c r="F2827" s="91" t="s">
        <v>1185</v>
      </c>
      <c r="H2827" s="3">
        <f>E2827+SUMIF('BR DTG ADW'!C:C,C2827,'BR DTG ADW'!E:E)</f>
        <v>4</v>
      </c>
    </row>
    <row r="2828" spans="1:8" ht="15.75" customHeight="1">
      <c r="A2828" s="91" t="s">
        <v>6705</v>
      </c>
      <c r="B2828" s="91" t="s">
        <v>876</v>
      </c>
      <c r="C2828" s="91" t="s">
        <v>6705</v>
      </c>
      <c r="D2828" s="91" t="s">
        <v>6706</v>
      </c>
      <c r="E2828" s="92">
        <v>0</v>
      </c>
      <c r="F2828" s="91" t="s">
        <v>1185</v>
      </c>
      <c r="H2828" s="3">
        <f>E2828+SUMIF('BR DTG ADW'!C:C,C2828,'BR DTG ADW'!E:E)</f>
        <v>0</v>
      </c>
    </row>
    <row r="2829" spans="1:8" ht="15.75" customHeight="1">
      <c r="A2829" s="91" t="s">
        <v>6707</v>
      </c>
      <c r="B2829" s="91" t="s">
        <v>876</v>
      </c>
      <c r="C2829" s="91" t="s">
        <v>6707</v>
      </c>
      <c r="D2829" s="91" t="s">
        <v>6708</v>
      </c>
      <c r="E2829" s="92">
        <v>0</v>
      </c>
      <c r="F2829" s="91" t="s">
        <v>1185</v>
      </c>
      <c r="H2829" s="3">
        <f>E2829+SUMIF('BR DTG ADW'!C:C,C2829,'BR DTG ADW'!E:E)</f>
        <v>0</v>
      </c>
    </row>
    <row r="2830" spans="1:8" ht="15.75" customHeight="1">
      <c r="A2830" s="91" t="s">
        <v>6709</v>
      </c>
      <c r="B2830" s="91" t="s">
        <v>1184</v>
      </c>
      <c r="C2830" s="91" t="s">
        <v>6709</v>
      </c>
      <c r="D2830" s="91" t="s">
        <v>9853</v>
      </c>
      <c r="E2830" s="92">
        <v>0</v>
      </c>
      <c r="F2830" s="91" t="s">
        <v>1185</v>
      </c>
      <c r="H2830" s="3">
        <f>E2830+SUMIF('BR DTG ADW'!C:C,C2830,'BR DTG ADW'!E:E)</f>
        <v>0</v>
      </c>
    </row>
    <row r="2831" spans="1:8" ht="15.75" customHeight="1">
      <c r="A2831" s="91" t="s">
        <v>6711</v>
      </c>
      <c r="B2831" s="91" t="s">
        <v>876</v>
      </c>
      <c r="C2831" s="91" t="s">
        <v>6711</v>
      </c>
      <c r="D2831" s="91" t="s">
        <v>6712</v>
      </c>
      <c r="E2831" s="92">
        <v>0</v>
      </c>
      <c r="F2831" s="91" t="s">
        <v>1185</v>
      </c>
      <c r="H2831" s="3">
        <f>E2831+SUMIF('BR DTG ADW'!C:C,C2831,'BR DTG ADW'!E:E)</f>
        <v>0</v>
      </c>
    </row>
    <row r="2832" spans="1:8" ht="15.75" customHeight="1">
      <c r="A2832" s="91" t="s">
        <v>6713</v>
      </c>
      <c r="B2832" s="91" t="s">
        <v>876</v>
      </c>
      <c r="C2832" s="91" t="s">
        <v>6713</v>
      </c>
      <c r="D2832" s="91" t="s">
        <v>6714</v>
      </c>
      <c r="E2832" s="92">
        <v>0</v>
      </c>
      <c r="F2832" s="91" t="s">
        <v>1185</v>
      </c>
      <c r="H2832" s="3">
        <f>E2832+SUMIF('BR DTG ADW'!C:C,C2832,'BR DTG ADW'!E:E)</f>
        <v>0</v>
      </c>
    </row>
    <row r="2833" spans="1:8" ht="15.75" customHeight="1">
      <c r="A2833" s="91" t="s">
        <v>1472</v>
      </c>
      <c r="B2833" s="91" t="s">
        <v>876</v>
      </c>
      <c r="C2833" s="91" t="s">
        <v>1472</v>
      </c>
      <c r="D2833" s="91" t="s">
        <v>1473</v>
      </c>
      <c r="E2833" s="92">
        <v>0</v>
      </c>
      <c r="F2833" s="91" t="s">
        <v>1185</v>
      </c>
      <c r="H2833" s="3">
        <f>E2833+SUMIF('BR DTG ADW'!C:C,C2833,'BR DTG ADW'!E:E)</f>
        <v>0</v>
      </c>
    </row>
    <row r="2834" spans="1:8" ht="15.75" customHeight="1">
      <c r="A2834" s="91" t="s">
        <v>2264</v>
      </c>
      <c r="B2834" s="91" t="s">
        <v>936</v>
      </c>
      <c r="C2834" s="91" t="s">
        <v>2264</v>
      </c>
      <c r="D2834" s="91" t="s">
        <v>2265</v>
      </c>
      <c r="E2834" s="92">
        <v>1</v>
      </c>
      <c r="F2834" s="91" t="s">
        <v>1185</v>
      </c>
      <c r="H2834" s="3">
        <f>E2834+SUMIF('BR DTG ADW'!C:C,C2834,'BR DTG ADW'!E:E)</f>
        <v>1</v>
      </c>
    </row>
    <row r="2835" spans="1:8" ht="15.75" customHeight="1">
      <c r="A2835" s="91" t="s">
        <v>6716</v>
      </c>
      <c r="B2835" s="91" t="s">
        <v>876</v>
      </c>
      <c r="C2835" s="91" t="s">
        <v>6716</v>
      </c>
      <c r="D2835" s="91" t="s">
        <v>1829</v>
      </c>
      <c r="E2835" s="92">
        <v>0</v>
      </c>
      <c r="F2835" s="91" t="s">
        <v>1185</v>
      </c>
      <c r="H2835" s="3">
        <f>E2835+SUMIF('BR DTG ADW'!C:C,C2835,'BR DTG ADW'!E:E)</f>
        <v>0</v>
      </c>
    </row>
    <row r="2836" spans="1:8" ht="15.75" customHeight="1">
      <c r="A2836" s="91" t="s">
        <v>762</v>
      </c>
      <c r="B2836" s="91" t="s">
        <v>876</v>
      </c>
      <c r="C2836" s="91" t="s">
        <v>762</v>
      </c>
      <c r="D2836" s="91" t="s">
        <v>9856</v>
      </c>
      <c r="E2836" s="92">
        <v>0</v>
      </c>
      <c r="F2836" s="91" t="s">
        <v>1185</v>
      </c>
      <c r="H2836" s="3">
        <f>E2836+SUMIF('BR DTG ADW'!C:C,C2836,'BR DTG ADW'!E:E)</f>
        <v>0</v>
      </c>
    </row>
    <row r="2837" spans="1:8" ht="15.75" customHeight="1">
      <c r="A2837" s="91" t="s">
        <v>9857</v>
      </c>
      <c r="B2837" s="91" t="s">
        <v>876</v>
      </c>
      <c r="C2837" s="91" t="s">
        <v>9857</v>
      </c>
      <c r="D2837" s="91" t="s">
        <v>9858</v>
      </c>
      <c r="E2837" s="92">
        <v>0</v>
      </c>
      <c r="F2837" s="91" t="s">
        <v>1185</v>
      </c>
      <c r="H2837" s="3">
        <f>E2837+SUMIF('BR DTG ADW'!C:C,C2837,'BR DTG ADW'!E:E)</f>
        <v>0</v>
      </c>
    </row>
    <row r="2838" spans="1:8" ht="15.75" customHeight="1">
      <c r="A2838" s="91" t="s">
        <v>11293</v>
      </c>
      <c r="B2838" s="91" t="s">
        <v>876</v>
      </c>
      <c r="C2838" s="91" t="s">
        <v>11293</v>
      </c>
      <c r="D2838" s="91" t="s">
        <v>11294</v>
      </c>
      <c r="E2838" s="92">
        <v>0</v>
      </c>
      <c r="F2838" s="91" t="s">
        <v>1185</v>
      </c>
      <c r="H2838" s="3">
        <f>E2838+SUMIF('BR DTG ADW'!C:C,C2838,'BR DTG ADW'!E:E)</f>
        <v>0</v>
      </c>
    </row>
    <row r="2839" spans="1:8" ht="15.75" customHeight="1">
      <c r="A2839" s="91" t="s">
        <v>9865</v>
      </c>
      <c r="B2839" s="91" t="s">
        <v>876</v>
      </c>
      <c r="C2839" s="91" t="s">
        <v>9865</v>
      </c>
      <c r="D2839" s="91" t="s">
        <v>9866</v>
      </c>
      <c r="E2839" s="92">
        <v>0</v>
      </c>
      <c r="F2839" s="91" t="s">
        <v>1185</v>
      </c>
      <c r="H2839" s="3">
        <f>E2839+SUMIF('BR DTG ADW'!C:C,C2839,'BR DTG ADW'!E:E)</f>
        <v>0</v>
      </c>
    </row>
    <row r="2840" spans="1:8" ht="15.75" customHeight="1">
      <c r="A2840" s="91" t="s">
        <v>439</v>
      </c>
      <c r="B2840" s="91" t="s">
        <v>1100</v>
      </c>
      <c r="C2840" s="91" t="s">
        <v>439</v>
      </c>
      <c r="D2840" s="91" t="s">
        <v>1240</v>
      </c>
      <c r="E2840" s="92">
        <v>2</v>
      </c>
      <c r="F2840" s="91" t="s">
        <v>1185</v>
      </c>
      <c r="H2840" s="3">
        <f>E2840+SUMIF('BR DTG ADW'!C:C,C2840,'BR DTG ADW'!E:E)</f>
        <v>2</v>
      </c>
    </row>
    <row r="2841" spans="1:8" ht="15.75" customHeight="1">
      <c r="A2841" s="91" t="s">
        <v>9869</v>
      </c>
      <c r="B2841" s="91" t="s">
        <v>876</v>
      </c>
      <c r="C2841" s="91" t="s">
        <v>9869</v>
      </c>
      <c r="D2841" s="91" t="s">
        <v>11295</v>
      </c>
      <c r="E2841" s="92">
        <v>0</v>
      </c>
      <c r="F2841" s="91" t="s">
        <v>1185</v>
      </c>
      <c r="H2841" s="3">
        <f>E2841+SUMIF('BR DTG ADW'!C:C,C2841,'BR DTG ADW'!E:E)</f>
        <v>0</v>
      </c>
    </row>
    <row r="2842" spans="1:8" ht="15.75" customHeight="1">
      <c r="A2842" s="91" t="s">
        <v>440</v>
      </c>
      <c r="B2842" s="91" t="s">
        <v>877</v>
      </c>
      <c r="C2842" s="91" t="s">
        <v>440</v>
      </c>
      <c r="D2842" s="91" t="s">
        <v>1241</v>
      </c>
      <c r="E2842" s="92">
        <v>4</v>
      </c>
      <c r="F2842" s="91" t="s">
        <v>1185</v>
      </c>
      <c r="H2842" s="3">
        <f>E2842+SUMIF('BR DTG ADW'!C:C,C2842,'BR DTG ADW'!E:E)</f>
        <v>4</v>
      </c>
    </row>
    <row r="2843" spans="1:8" ht="15.75" customHeight="1">
      <c r="A2843" s="91" t="s">
        <v>6719</v>
      </c>
      <c r="B2843" s="91" t="s">
        <v>876</v>
      </c>
      <c r="C2843" s="91" t="s">
        <v>6719</v>
      </c>
      <c r="D2843" s="91" t="s">
        <v>6720</v>
      </c>
      <c r="E2843" s="92">
        <v>0</v>
      </c>
      <c r="F2843" s="91" t="s">
        <v>1185</v>
      </c>
      <c r="H2843" s="3">
        <f>E2843+SUMIF('BR DTG ADW'!C:C,C2843,'BR DTG ADW'!E:E)</f>
        <v>0</v>
      </c>
    </row>
    <row r="2844" spans="1:8" ht="15.75" customHeight="1">
      <c r="A2844" s="91" t="s">
        <v>1242</v>
      </c>
      <c r="B2844" s="91" t="s">
        <v>877</v>
      </c>
      <c r="C2844" s="91" t="s">
        <v>1242</v>
      </c>
      <c r="D2844" s="91" t="s">
        <v>1243</v>
      </c>
      <c r="E2844" s="92">
        <v>1</v>
      </c>
      <c r="F2844" s="91" t="s">
        <v>1185</v>
      </c>
      <c r="H2844" s="3">
        <f>E2844+SUMIF('BR DTG ADW'!C:C,C2844,'BR DTG ADW'!E:E)</f>
        <v>1</v>
      </c>
    </row>
    <row r="2845" spans="1:8" ht="15.75" customHeight="1">
      <c r="A2845" s="91" t="s">
        <v>6722</v>
      </c>
      <c r="B2845" s="91" t="s">
        <v>1100</v>
      </c>
      <c r="C2845" s="91" t="s">
        <v>6722</v>
      </c>
      <c r="D2845" s="91" t="s">
        <v>6723</v>
      </c>
      <c r="E2845" s="92">
        <v>0</v>
      </c>
      <c r="F2845" s="91" t="s">
        <v>1185</v>
      </c>
      <c r="H2845" s="3">
        <f>E2845+SUMIF('BR DTG ADW'!C:C,C2845,'BR DTG ADW'!E:E)</f>
        <v>0</v>
      </c>
    </row>
    <row r="2846" spans="1:8" ht="15.75" customHeight="1">
      <c r="A2846" s="91" t="s">
        <v>6724</v>
      </c>
      <c r="B2846" s="91" t="s">
        <v>876</v>
      </c>
      <c r="C2846" s="91" t="s">
        <v>6724</v>
      </c>
      <c r="D2846" s="91" t="s">
        <v>6725</v>
      </c>
      <c r="E2846" s="92">
        <v>0</v>
      </c>
      <c r="F2846" s="91" t="s">
        <v>1185</v>
      </c>
      <c r="H2846" s="3">
        <f>E2846+SUMIF('BR DTG ADW'!C:C,C2846,'BR DTG ADW'!E:E)</f>
        <v>0</v>
      </c>
    </row>
    <row r="2847" spans="1:8" ht="15.75" customHeight="1">
      <c r="A2847" s="91" t="s">
        <v>1244</v>
      </c>
      <c r="B2847" s="91" t="s">
        <v>881</v>
      </c>
      <c r="C2847" s="91" t="s">
        <v>1244</v>
      </c>
      <c r="D2847" s="91" t="s">
        <v>764</v>
      </c>
      <c r="E2847" s="92">
        <v>1</v>
      </c>
      <c r="F2847" s="91" t="s">
        <v>1185</v>
      </c>
      <c r="H2847" s="3">
        <f>E2847+SUMIF('BR DTG ADW'!C:C,C2847,'BR DTG ADW'!E:E)</f>
        <v>1</v>
      </c>
    </row>
    <row r="2848" spans="1:8" ht="15.75" customHeight="1">
      <c r="A2848" s="91" t="s">
        <v>6726</v>
      </c>
      <c r="B2848" s="91" t="s">
        <v>1100</v>
      </c>
      <c r="C2848" s="91" t="s">
        <v>6726</v>
      </c>
      <c r="D2848" s="91" t="s">
        <v>6727</v>
      </c>
      <c r="E2848" s="92">
        <v>0</v>
      </c>
      <c r="F2848" s="91" t="s">
        <v>1185</v>
      </c>
      <c r="H2848" s="3">
        <f>E2848+SUMIF('BR DTG ADW'!C:C,C2848,'BR DTG ADW'!E:E)</f>
        <v>0</v>
      </c>
    </row>
    <row r="2849" spans="1:8" ht="15.75" customHeight="1">
      <c r="A2849" s="91" t="s">
        <v>6728</v>
      </c>
      <c r="B2849" s="91" t="s">
        <v>1100</v>
      </c>
      <c r="C2849" s="91" t="s">
        <v>6728</v>
      </c>
      <c r="D2849" s="91" t="s">
        <v>6729</v>
      </c>
      <c r="E2849" s="92">
        <v>0</v>
      </c>
      <c r="F2849" s="91" t="s">
        <v>1185</v>
      </c>
      <c r="H2849" s="3">
        <f>E2849+SUMIF('BR DTG ADW'!C:C,C2849,'BR DTG ADW'!E:E)</f>
        <v>0</v>
      </c>
    </row>
    <row r="2850" spans="1:8" ht="15.75" customHeight="1">
      <c r="A2850" s="91" t="s">
        <v>9871</v>
      </c>
      <c r="B2850" s="91" t="s">
        <v>876</v>
      </c>
      <c r="C2850" s="91" t="s">
        <v>9871</v>
      </c>
      <c r="D2850" s="91" t="s">
        <v>9872</v>
      </c>
      <c r="E2850" s="92">
        <v>0</v>
      </c>
      <c r="F2850" s="91" t="s">
        <v>1185</v>
      </c>
      <c r="H2850" s="3">
        <f>E2850+SUMIF('BR DTG ADW'!C:C,C2850,'BR DTG ADW'!E:E)</f>
        <v>0</v>
      </c>
    </row>
    <row r="2851" spans="1:8" ht="15.75" customHeight="1">
      <c r="A2851" s="91" t="s">
        <v>9879</v>
      </c>
      <c r="B2851" s="91" t="s">
        <v>876</v>
      </c>
      <c r="C2851" s="91" t="s">
        <v>9879</v>
      </c>
      <c r="D2851" s="91" t="s">
        <v>9880</v>
      </c>
      <c r="E2851" s="92">
        <v>0</v>
      </c>
      <c r="F2851" s="91" t="s">
        <v>1185</v>
      </c>
      <c r="H2851" s="3">
        <f>E2851+SUMIF('BR DTG ADW'!C:C,C2851,'BR DTG ADW'!E:E)</f>
        <v>0</v>
      </c>
    </row>
    <row r="2852" spans="1:8" ht="15.75" customHeight="1">
      <c r="A2852" s="91" t="s">
        <v>522</v>
      </c>
      <c r="B2852" s="91" t="s">
        <v>881</v>
      </c>
      <c r="C2852" s="91" t="s">
        <v>522</v>
      </c>
      <c r="D2852" s="91" t="s">
        <v>1245</v>
      </c>
      <c r="E2852" s="92">
        <v>1</v>
      </c>
      <c r="F2852" s="91" t="s">
        <v>1185</v>
      </c>
      <c r="H2852" s="3">
        <f>E2852+SUMIF('BR DTG ADW'!C:C,C2852,'BR DTG ADW'!E:E)</f>
        <v>1</v>
      </c>
    </row>
    <row r="2853" spans="1:8" ht="15.75" customHeight="1">
      <c r="A2853" s="91" t="s">
        <v>6737</v>
      </c>
      <c r="B2853" s="91" t="s">
        <v>876</v>
      </c>
      <c r="C2853" s="91" t="s">
        <v>6737</v>
      </c>
      <c r="D2853" s="91" t="s">
        <v>6738</v>
      </c>
      <c r="E2853" s="92">
        <v>0</v>
      </c>
      <c r="F2853" s="91" t="s">
        <v>1185</v>
      </c>
      <c r="H2853" s="3">
        <f>E2853+SUMIF('BR DTG ADW'!C:C,C2853,'BR DTG ADW'!E:E)</f>
        <v>0</v>
      </c>
    </row>
    <row r="2854" spans="1:8" ht="15.75" customHeight="1">
      <c r="A2854" s="91" t="s">
        <v>6739</v>
      </c>
      <c r="B2854" s="91" t="s">
        <v>881</v>
      </c>
      <c r="C2854" s="91" t="s">
        <v>6739</v>
      </c>
      <c r="D2854" s="91" t="s">
        <v>5681</v>
      </c>
      <c r="E2854" s="92">
        <v>1</v>
      </c>
      <c r="F2854" s="91" t="s">
        <v>1185</v>
      </c>
      <c r="H2854" s="3">
        <f>E2854+SUMIF('BR DTG ADW'!C:C,C2854,'BR DTG ADW'!E:E)</f>
        <v>1</v>
      </c>
    </row>
    <row r="2855" spans="1:8" ht="15.75" customHeight="1">
      <c r="A2855" s="91" t="s">
        <v>569</v>
      </c>
      <c r="B2855" s="91" t="s">
        <v>876</v>
      </c>
      <c r="C2855" s="91" t="s">
        <v>569</v>
      </c>
      <c r="D2855" s="91" t="s">
        <v>767</v>
      </c>
      <c r="E2855" s="92">
        <v>0</v>
      </c>
      <c r="F2855" s="91" t="s">
        <v>1185</v>
      </c>
      <c r="H2855" s="3">
        <f>E2855+SUMIF('BR DTG ADW'!C:C,C2855,'BR DTG ADW'!E:E)</f>
        <v>0</v>
      </c>
    </row>
    <row r="2856" spans="1:8" ht="15.75" customHeight="1">
      <c r="A2856" s="91" t="s">
        <v>9883</v>
      </c>
      <c r="B2856" s="91" t="s">
        <v>876</v>
      </c>
      <c r="C2856" s="91" t="s">
        <v>9883</v>
      </c>
      <c r="D2856" s="91" t="s">
        <v>9884</v>
      </c>
      <c r="E2856" s="92">
        <v>0</v>
      </c>
      <c r="F2856" s="91" t="s">
        <v>1185</v>
      </c>
      <c r="H2856" s="3">
        <f>E2856+SUMIF('BR DTG ADW'!C:C,C2856,'BR DTG ADW'!E:E)</f>
        <v>0</v>
      </c>
    </row>
    <row r="2857" spans="1:8" ht="15.75" customHeight="1">
      <c r="A2857" s="91" t="s">
        <v>6740</v>
      </c>
      <c r="B2857" s="91" t="s">
        <v>876</v>
      </c>
      <c r="C2857" s="91" t="s">
        <v>6740</v>
      </c>
      <c r="D2857" s="91" t="s">
        <v>6741</v>
      </c>
      <c r="E2857" s="92">
        <v>0</v>
      </c>
      <c r="F2857" s="91" t="s">
        <v>1185</v>
      </c>
      <c r="H2857" s="3">
        <f>E2857+SUMIF('BR DTG ADW'!C:C,C2857,'BR DTG ADW'!E:E)</f>
        <v>0</v>
      </c>
    </row>
    <row r="2858" spans="1:8" ht="15.75" customHeight="1">
      <c r="A2858" s="91" t="s">
        <v>11296</v>
      </c>
      <c r="B2858" s="91" t="s">
        <v>876</v>
      </c>
      <c r="C2858" s="91" t="s">
        <v>11296</v>
      </c>
      <c r="D2858" s="91" t="s">
        <v>11297</v>
      </c>
      <c r="E2858" s="92">
        <v>0</v>
      </c>
      <c r="F2858" s="91" t="s">
        <v>1185</v>
      </c>
      <c r="H2858" s="3">
        <f>E2858+SUMIF('BR DTG ADW'!C:C,C2858,'BR DTG ADW'!E:E)</f>
        <v>0</v>
      </c>
    </row>
    <row r="2859" spans="1:8" ht="15.75" customHeight="1">
      <c r="A2859" s="91" t="s">
        <v>11298</v>
      </c>
      <c r="B2859" s="91" t="s">
        <v>876</v>
      </c>
      <c r="C2859" s="91" t="s">
        <v>11298</v>
      </c>
      <c r="D2859" s="91" t="s">
        <v>11299</v>
      </c>
      <c r="E2859" s="92">
        <v>0</v>
      </c>
      <c r="F2859" s="91" t="s">
        <v>1185</v>
      </c>
      <c r="H2859" s="3">
        <f>E2859+SUMIF('BR DTG ADW'!C:C,C2859,'BR DTG ADW'!E:E)</f>
        <v>0</v>
      </c>
    </row>
    <row r="2860" spans="1:8" ht="15.75" customHeight="1">
      <c r="A2860" s="91" t="s">
        <v>6742</v>
      </c>
      <c r="B2860" s="91" t="s">
        <v>876</v>
      </c>
      <c r="C2860" s="91" t="s">
        <v>6742</v>
      </c>
      <c r="D2860" s="91" t="s">
        <v>6743</v>
      </c>
      <c r="E2860" s="92">
        <v>0</v>
      </c>
      <c r="F2860" s="91" t="s">
        <v>1185</v>
      </c>
      <c r="H2860" s="3">
        <f>E2860+SUMIF('BR DTG ADW'!C:C,C2860,'BR DTG ADW'!E:E)</f>
        <v>0</v>
      </c>
    </row>
    <row r="2861" spans="1:8" ht="15.75" customHeight="1">
      <c r="A2861" s="91" t="s">
        <v>6744</v>
      </c>
      <c r="B2861" s="91" t="s">
        <v>876</v>
      </c>
      <c r="C2861" s="91" t="s">
        <v>6744</v>
      </c>
      <c r="D2861" s="91" t="s">
        <v>6745</v>
      </c>
      <c r="E2861" s="92">
        <v>0</v>
      </c>
      <c r="F2861" s="91" t="s">
        <v>1185</v>
      </c>
      <c r="H2861" s="3">
        <f>E2861+SUMIF('BR DTG ADW'!C:C,C2861,'BR DTG ADW'!E:E)</f>
        <v>0</v>
      </c>
    </row>
    <row r="2862" spans="1:8" ht="15.75" customHeight="1">
      <c r="A2862" s="91" t="s">
        <v>9891</v>
      </c>
      <c r="B2862" s="91" t="s">
        <v>876</v>
      </c>
      <c r="C2862" s="91" t="s">
        <v>9891</v>
      </c>
      <c r="D2862" s="91" t="s">
        <v>9892</v>
      </c>
      <c r="E2862" s="92">
        <v>0</v>
      </c>
      <c r="F2862" s="91" t="s">
        <v>1185</v>
      </c>
      <c r="H2862" s="3">
        <f>E2862+SUMIF('BR DTG ADW'!C:C,C2862,'BR DTG ADW'!E:E)</f>
        <v>0</v>
      </c>
    </row>
    <row r="2863" spans="1:8" ht="15.75" customHeight="1">
      <c r="A2863" s="91" t="s">
        <v>6746</v>
      </c>
      <c r="B2863" s="91" t="s">
        <v>1100</v>
      </c>
      <c r="C2863" s="91" t="s">
        <v>6746</v>
      </c>
      <c r="D2863" s="91" t="s">
        <v>6747</v>
      </c>
      <c r="E2863" s="92">
        <v>0</v>
      </c>
      <c r="F2863" s="91" t="s">
        <v>1185</v>
      </c>
      <c r="H2863" s="3">
        <f>E2863+SUMIF('BR DTG ADW'!C:C,C2863,'BR DTG ADW'!E:E)</f>
        <v>0</v>
      </c>
    </row>
    <row r="2864" spans="1:8" ht="15.75" customHeight="1">
      <c r="A2864" s="91" t="s">
        <v>9899</v>
      </c>
      <c r="B2864" s="91" t="s">
        <v>876</v>
      </c>
      <c r="C2864" s="91" t="s">
        <v>9899</v>
      </c>
      <c r="D2864" s="91" t="s">
        <v>9900</v>
      </c>
      <c r="E2864" s="92">
        <v>0</v>
      </c>
      <c r="F2864" s="91" t="s">
        <v>1185</v>
      </c>
      <c r="H2864" s="3">
        <f>E2864+SUMIF('BR DTG ADW'!C:C,C2864,'BR DTG ADW'!E:E)</f>
        <v>0</v>
      </c>
    </row>
    <row r="2865" spans="1:8" ht="15.75" customHeight="1">
      <c r="A2865" s="91" t="s">
        <v>770</v>
      </c>
      <c r="B2865" s="91" t="s">
        <v>876</v>
      </c>
      <c r="C2865" s="91" t="s">
        <v>770</v>
      </c>
      <c r="D2865" s="91" t="s">
        <v>771</v>
      </c>
      <c r="E2865" s="92">
        <v>0</v>
      </c>
      <c r="F2865" s="91" t="s">
        <v>1185</v>
      </c>
      <c r="H2865" s="3">
        <f>E2865+SUMIF('BR DTG ADW'!C:C,C2865,'BR DTG ADW'!E:E)</f>
        <v>0</v>
      </c>
    </row>
    <row r="2866" spans="1:8" ht="15.75" customHeight="1">
      <c r="A2866" s="91" t="s">
        <v>6754</v>
      </c>
      <c r="B2866" s="91" t="s">
        <v>876</v>
      </c>
      <c r="C2866" s="91" t="s">
        <v>6754</v>
      </c>
      <c r="D2866" s="91" t="s">
        <v>6755</v>
      </c>
      <c r="E2866" s="92">
        <v>0</v>
      </c>
      <c r="F2866" s="91" t="s">
        <v>1185</v>
      </c>
      <c r="H2866" s="3">
        <f>E2866+SUMIF('BR DTG ADW'!C:C,C2866,'BR DTG ADW'!E:E)</f>
        <v>0</v>
      </c>
    </row>
    <row r="2867" spans="1:8" ht="15.75" customHeight="1">
      <c r="A2867" s="91" t="s">
        <v>9901</v>
      </c>
      <c r="B2867" s="91" t="s">
        <v>876</v>
      </c>
      <c r="C2867" s="91" t="s">
        <v>9901</v>
      </c>
      <c r="D2867" s="91" t="s">
        <v>9902</v>
      </c>
      <c r="E2867" s="92">
        <v>0</v>
      </c>
      <c r="F2867" s="91" t="s">
        <v>1185</v>
      </c>
      <c r="H2867" s="3">
        <f>E2867+SUMIF('BR DTG ADW'!C:C,C2867,'BR DTG ADW'!E:E)</f>
        <v>0</v>
      </c>
    </row>
    <row r="2868" spans="1:8" ht="15.75" customHeight="1">
      <c r="A2868" s="91" t="s">
        <v>6756</v>
      </c>
      <c r="B2868" s="91" t="s">
        <v>881</v>
      </c>
      <c r="C2868" s="91" t="s">
        <v>6756</v>
      </c>
      <c r="D2868" s="91" t="s">
        <v>6757</v>
      </c>
      <c r="E2868" s="92">
        <v>1</v>
      </c>
      <c r="F2868" s="91" t="s">
        <v>1185</v>
      </c>
      <c r="H2868" s="3">
        <f>E2868+SUMIF('BR DTG ADW'!C:C,C2868,'BR DTG ADW'!E:E)</f>
        <v>1</v>
      </c>
    </row>
    <row r="2869" spans="1:8" ht="15.75" customHeight="1">
      <c r="A2869" s="91" t="s">
        <v>11300</v>
      </c>
      <c r="B2869" s="91" t="s">
        <v>876</v>
      </c>
      <c r="C2869" s="91" t="s">
        <v>11300</v>
      </c>
      <c r="D2869" s="91" t="s">
        <v>11301</v>
      </c>
      <c r="E2869" s="92">
        <v>0</v>
      </c>
      <c r="F2869" s="91" t="s">
        <v>1185</v>
      </c>
      <c r="H2869" s="3">
        <f>E2869+SUMIF('BR DTG ADW'!C:C,C2869,'BR DTG ADW'!E:E)</f>
        <v>0</v>
      </c>
    </row>
    <row r="2870" spans="1:8" ht="15.75" customHeight="1">
      <c r="A2870" s="91" t="s">
        <v>9903</v>
      </c>
      <c r="B2870" s="91" t="s">
        <v>876</v>
      </c>
      <c r="C2870" s="91" t="s">
        <v>9903</v>
      </c>
      <c r="D2870" s="91" t="s">
        <v>9904</v>
      </c>
      <c r="E2870" s="92">
        <v>0</v>
      </c>
      <c r="F2870" s="91" t="s">
        <v>1185</v>
      </c>
      <c r="H2870" s="3">
        <f>E2870+SUMIF('BR DTG ADW'!C:C,C2870,'BR DTG ADW'!E:E)</f>
        <v>0</v>
      </c>
    </row>
    <row r="2871" spans="1:8" ht="15.75" customHeight="1">
      <c r="A2871" s="91" t="s">
        <v>6758</v>
      </c>
      <c r="B2871" s="91" t="s">
        <v>881</v>
      </c>
      <c r="C2871" s="91" t="s">
        <v>6758</v>
      </c>
      <c r="D2871" s="91" t="s">
        <v>6759</v>
      </c>
      <c r="E2871" s="92">
        <v>1</v>
      </c>
      <c r="F2871" s="91" t="s">
        <v>1185</v>
      </c>
      <c r="H2871" s="3">
        <f>E2871+SUMIF('BR DTG ADW'!C:C,C2871,'BR DTG ADW'!E:E)</f>
        <v>1</v>
      </c>
    </row>
    <row r="2872" spans="1:8" ht="15.75" customHeight="1">
      <c r="A2872" s="91" t="s">
        <v>6760</v>
      </c>
      <c r="B2872" s="91" t="s">
        <v>881</v>
      </c>
      <c r="C2872" s="91" t="s">
        <v>6760</v>
      </c>
      <c r="D2872" s="91" t="s">
        <v>6761</v>
      </c>
      <c r="E2872" s="92">
        <v>1</v>
      </c>
      <c r="F2872" s="91" t="s">
        <v>1185</v>
      </c>
      <c r="H2872" s="3">
        <f>E2872+SUMIF('BR DTG ADW'!C:C,C2872,'BR DTG ADW'!E:E)</f>
        <v>1</v>
      </c>
    </row>
    <row r="2873" spans="1:8" ht="15.75" customHeight="1">
      <c r="A2873" s="91" t="s">
        <v>6762</v>
      </c>
      <c r="B2873" s="91" t="s">
        <v>876</v>
      </c>
      <c r="C2873" s="91" t="s">
        <v>6762</v>
      </c>
      <c r="D2873" s="91" t="s">
        <v>6763</v>
      </c>
      <c r="E2873" s="92">
        <v>0</v>
      </c>
      <c r="F2873" s="91" t="s">
        <v>1185</v>
      </c>
      <c r="H2873" s="3">
        <f>E2873+SUMIF('BR DTG ADW'!C:C,C2873,'BR DTG ADW'!E:E)</f>
        <v>0</v>
      </c>
    </row>
    <row r="2874" spans="1:8" ht="15.75" customHeight="1">
      <c r="A2874" s="91" t="s">
        <v>9907</v>
      </c>
      <c r="B2874" s="91" t="s">
        <v>876</v>
      </c>
      <c r="C2874" s="91" t="s">
        <v>9907</v>
      </c>
      <c r="D2874" s="91" t="s">
        <v>9908</v>
      </c>
      <c r="E2874" s="92">
        <v>0</v>
      </c>
      <c r="F2874" s="91" t="s">
        <v>1185</v>
      </c>
      <c r="H2874" s="3">
        <f>E2874+SUMIF('BR DTG ADW'!C:C,C2874,'BR DTG ADW'!E:E)</f>
        <v>0</v>
      </c>
    </row>
    <row r="2875" spans="1:8" ht="15.75" customHeight="1">
      <c r="A2875" s="91" t="s">
        <v>6764</v>
      </c>
      <c r="B2875" s="91" t="s">
        <v>876</v>
      </c>
      <c r="C2875" s="91" t="s">
        <v>6764</v>
      </c>
      <c r="D2875" s="91" t="s">
        <v>6765</v>
      </c>
      <c r="E2875" s="92">
        <v>0</v>
      </c>
      <c r="F2875" s="91" t="s">
        <v>1185</v>
      </c>
      <c r="H2875" s="3">
        <f>E2875+SUMIF('BR DTG ADW'!C:C,C2875,'BR DTG ADW'!E:E)</f>
        <v>0</v>
      </c>
    </row>
    <row r="2876" spans="1:8" ht="15.75" customHeight="1">
      <c r="A2876" s="91" t="s">
        <v>6768</v>
      </c>
      <c r="B2876" s="91" t="s">
        <v>876</v>
      </c>
      <c r="C2876" s="91" t="s">
        <v>6768</v>
      </c>
      <c r="D2876" s="91" t="s">
        <v>2330</v>
      </c>
      <c r="E2876" s="92">
        <v>0</v>
      </c>
      <c r="F2876" s="91" t="s">
        <v>1185</v>
      </c>
      <c r="H2876" s="3">
        <f>E2876+SUMIF('BR DTG ADW'!C:C,C2876,'BR DTG ADW'!E:E)</f>
        <v>0</v>
      </c>
    </row>
    <row r="2877" spans="1:8" ht="15.75" customHeight="1">
      <c r="A2877" s="91" t="s">
        <v>6769</v>
      </c>
      <c r="B2877" s="91" t="s">
        <v>876</v>
      </c>
      <c r="C2877" s="91" t="s">
        <v>6769</v>
      </c>
      <c r="D2877" s="91" t="s">
        <v>6770</v>
      </c>
      <c r="E2877" s="92">
        <v>0</v>
      </c>
      <c r="F2877" s="91" t="s">
        <v>1185</v>
      </c>
      <c r="H2877" s="3">
        <f>E2877+SUMIF('BR DTG ADW'!C:C,C2877,'BR DTG ADW'!E:E)</f>
        <v>0</v>
      </c>
    </row>
    <row r="2878" spans="1:8" ht="15.75" customHeight="1">
      <c r="A2878" s="91" t="s">
        <v>1902</v>
      </c>
      <c r="B2878" s="91" t="s">
        <v>877</v>
      </c>
      <c r="C2878" s="91" t="s">
        <v>1902</v>
      </c>
      <c r="D2878" s="91" t="s">
        <v>1903</v>
      </c>
      <c r="E2878" s="92">
        <v>1</v>
      </c>
      <c r="F2878" s="91" t="s">
        <v>1185</v>
      </c>
      <c r="H2878" s="3">
        <f>E2878+SUMIF('BR DTG ADW'!C:C,C2878,'BR DTG ADW'!E:E)</f>
        <v>1</v>
      </c>
    </row>
    <row r="2879" spans="1:8" ht="15.75" customHeight="1">
      <c r="A2879" s="91" t="s">
        <v>523</v>
      </c>
      <c r="B2879" s="91" t="s">
        <v>877</v>
      </c>
      <c r="C2879" s="91" t="s">
        <v>523</v>
      </c>
      <c r="D2879" s="91" t="s">
        <v>1246</v>
      </c>
      <c r="E2879" s="92">
        <v>2</v>
      </c>
      <c r="F2879" s="91" t="s">
        <v>1185</v>
      </c>
      <c r="H2879" s="3">
        <f>E2879+SUMIF('BR DTG ADW'!C:C,C2879,'BR DTG ADW'!E:E)</f>
        <v>2</v>
      </c>
    </row>
    <row r="2880" spans="1:8" ht="15.75" customHeight="1">
      <c r="A2880" s="91" t="s">
        <v>9919</v>
      </c>
      <c r="B2880" s="91" t="s">
        <v>876</v>
      </c>
      <c r="C2880" s="91" t="s">
        <v>9919</v>
      </c>
      <c r="D2880" s="91" t="s">
        <v>9920</v>
      </c>
      <c r="E2880" s="92">
        <v>0</v>
      </c>
      <c r="F2880" s="91" t="s">
        <v>1185</v>
      </c>
      <c r="H2880" s="3">
        <f>E2880+SUMIF('BR DTG ADW'!C:C,C2880,'BR DTG ADW'!E:E)</f>
        <v>0</v>
      </c>
    </row>
    <row r="2881" spans="1:8" ht="15.75" customHeight="1">
      <c r="A2881" s="91" t="s">
        <v>6771</v>
      </c>
      <c r="B2881" s="91" t="s">
        <v>876</v>
      </c>
      <c r="C2881" s="91" t="s">
        <v>6771</v>
      </c>
      <c r="D2881" s="91" t="s">
        <v>9921</v>
      </c>
      <c r="E2881" s="92">
        <v>0</v>
      </c>
      <c r="F2881" s="91" t="s">
        <v>1185</v>
      </c>
      <c r="H2881" s="3">
        <f>E2881+SUMIF('BR DTG ADW'!C:C,C2881,'BR DTG ADW'!E:E)</f>
        <v>0</v>
      </c>
    </row>
    <row r="2882" spans="1:8" ht="15.75" customHeight="1">
      <c r="A2882" s="91" t="s">
        <v>6773</v>
      </c>
      <c r="B2882" s="91" t="s">
        <v>876</v>
      </c>
      <c r="C2882" s="91" t="s">
        <v>6773</v>
      </c>
      <c r="D2882" s="91" t="s">
        <v>6774</v>
      </c>
      <c r="E2882" s="92">
        <v>0</v>
      </c>
      <c r="F2882" s="91" t="s">
        <v>1185</v>
      </c>
      <c r="H2882" s="3">
        <f>E2882+SUMIF('BR DTG ADW'!C:C,C2882,'BR DTG ADW'!E:E)</f>
        <v>0</v>
      </c>
    </row>
    <row r="2883" spans="1:8" ht="15.75" customHeight="1">
      <c r="A2883" s="91" t="s">
        <v>6775</v>
      </c>
      <c r="B2883" s="91" t="s">
        <v>876</v>
      </c>
      <c r="C2883" s="91" t="s">
        <v>6775</v>
      </c>
      <c r="D2883" s="91" t="s">
        <v>6776</v>
      </c>
      <c r="E2883" s="92">
        <v>0</v>
      </c>
      <c r="F2883" s="91" t="s">
        <v>1185</v>
      </c>
      <c r="H2883" s="3">
        <f>E2883+SUMIF('BR DTG ADW'!C:C,C2883,'BR DTG ADW'!E:E)</f>
        <v>0</v>
      </c>
    </row>
    <row r="2884" spans="1:8" ht="15.75" customHeight="1">
      <c r="A2884" s="91" t="s">
        <v>1713</v>
      </c>
      <c r="B2884" s="91" t="s">
        <v>922</v>
      </c>
      <c r="C2884" s="91" t="s">
        <v>1713</v>
      </c>
      <c r="D2884" s="91" t="s">
        <v>1714</v>
      </c>
      <c r="E2884" s="92">
        <v>0</v>
      </c>
      <c r="F2884" s="91" t="s">
        <v>1185</v>
      </c>
      <c r="H2884" s="3">
        <f>E2884+SUMIF('BR DTG ADW'!C:C,C2884,'BR DTG ADW'!E:E)</f>
        <v>0</v>
      </c>
    </row>
    <row r="2885" spans="1:8" ht="15.75" customHeight="1">
      <c r="A2885" s="91" t="s">
        <v>6787</v>
      </c>
      <c r="B2885" s="91" t="s">
        <v>936</v>
      </c>
      <c r="C2885" s="91" t="s">
        <v>6787</v>
      </c>
      <c r="D2885" s="91" t="s">
        <v>6788</v>
      </c>
      <c r="E2885" s="92">
        <v>2</v>
      </c>
      <c r="F2885" s="91" t="s">
        <v>1185</v>
      </c>
      <c r="H2885" s="3">
        <f>E2885+SUMIF('BR DTG ADW'!C:C,C2885,'BR DTG ADW'!E:E)</f>
        <v>2</v>
      </c>
    </row>
    <row r="2886" spans="1:8" ht="15.75" customHeight="1">
      <c r="A2886" s="91" t="s">
        <v>6789</v>
      </c>
      <c r="B2886" s="91" t="s">
        <v>876</v>
      </c>
      <c r="C2886" s="91" t="s">
        <v>6789</v>
      </c>
      <c r="D2886" s="91" t="s">
        <v>6790</v>
      </c>
      <c r="E2886" s="92">
        <v>0</v>
      </c>
      <c r="F2886" s="91" t="s">
        <v>1185</v>
      </c>
      <c r="H2886" s="3">
        <f>E2886+SUMIF('BR DTG ADW'!C:C,C2886,'BR DTG ADW'!E:E)</f>
        <v>0</v>
      </c>
    </row>
    <row r="2887" spans="1:8" ht="15.75" customHeight="1">
      <c r="A2887" s="91" t="s">
        <v>1668</v>
      </c>
      <c r="B2887" s="91" t="s">
        <v>876</v>
      </c>
      <c r="C2887" s="91" t="s">
        <v>1668</v>
      </c>
      <c r="D2887" s="91" t="s">
        <v>1669</v>
      </c>
      <c r="E2887" s="92">
        <v>0</v>
      </c>
      <c r="F2887" s="91" t="s">
        <v>1185</v>
      </c>
      <c r="H2887" s="3">
        <f>E2887+SUMIF('BR DTG ADW'!C:C,C2887,'BR DTG ADW'!E:E)</f>
        <v>0</v>
      </c>
    </row>
    <row r="2888" spans="1:8" ht="15.75" customHeight="1">
      <c r="A2888" s="91" t="s">
        <v>6793</v>
      </c>
      <c r="B2888" s="91" t="s">
        <v>876</v>
      </c>
      <c r="C2888" s="91" t="s">
        <v>6793</v>
      </c>
      <c r="D2888" s="91" t="s">
        <v>6794</v>
      </c>
      <c r="E2888" s="92">
        <v>0</v>
      </c>
      <c r="F2888" s="91" t="s">
        <v>1185</v>
      </c>
      <c r="H2888" s="3">
        <f>E2888+SUMIF('BR DTG ADW'!C:C,C2888,'BR DTG ADW'!E:E)</f>
        <v>0</v>
      </c>
    </row>
    <row r="2889" spans="1:8" ht="15.75" customHeight="1">
      <c r="A2889" s="91" t="s">
        <v>441</v>
      </c>
      <c r="B2889" s="91" t="s">
        <v>877</v>
      </c>
      <c r="C2889" s="91" t="s">
        <v>441</v>
      </c>
      <c r="D2889" s="91" t="s">
        <v>1247</v>
      </c>
      <c r="E2889" s="92">
        <v>6</v>
      </c>
      <c r="F2889" s="91" t="s">
        <v>1185</v>
      </c>
      <c r="H2889" s="3">
        <f>E2889+SUMIF('BR DTG ADW'!C:C,C2889,'BR DTG ADW'!E:E)</f>
        <v>6</v>
      </c>
    </row>
    <row r="2890" spans="1:8" ht="15.75" customHeight="1">
      <c r="A2890" s="91" t="s">
        <v>2305</v>
      </c>
      <c r="B2890" s="91" t="s">
        <v>877</v>
      </c>
      <c r="C2890" s="91" t="s">
        <v>2305</v>
      </c>
      <c r="D2890" s="91" t="s">
        <v>2306</v>
      </c>
      <c r="E2890" s="92">
        <v>2</v>
      </c>
      <c r="F2890" s="91" t="s">
        <v>1185</v>
      </c>
      <c r="H2890" s="3">
        <f>E2890+SUMIF('BR DTG ADW'!C:C,C2890,'BR DTG ADW'!E:E)</f>
        <v>2</v>
      </c>
    </row>
    <row r="2891" spans="1:8" ht="15.75" customHeight="1">
      <c r="A2891" s="91" t="s">
        <v>1904</v>
      </c>
      <c r="B2891" s="91" t="s">
        <v>877</v>
      </c>
      <c r="C2891" s="91" t="s">
        <v>1904</v>
      </c>
      <c r="D2891" s="91" t="s">
        <v>1905</v>
      </c>
      <c r="E2891" s="92">
        <v>1</v>
      </c>
      <c r="F2891" s="91" t="s">
        <v>1185</v>
      </c>
      <c r="H2891" s="3">
        <f>E2891+SUMIF('BR DTG ADW'!C:C,C2891,'BR DTG ADW'!E:E)</f>
        <v>1</v>
      </c>
    </row>
    <row r="2892" spans="1:8" ht="15.75" customHeight="1">
      <c r="A2892" s="91" t="s">
        <v>11302</v>
      </c>
      <c r="B2892" s="91" t="s">
        <v>948</v>
      </c>
      <c r="C2892" s="91" t="s">
        <v>11302</v>
      </c>
      <c r="D2892" s="91" t="s">
        <v>11303</v>
      </c>
      <c r="E2892" s="92">
        <v>1</v>
      </c>
      <c r="F2892" s="91" t="s">
        <v>1185</v>
      </c>
      <c r="H2892" s="3">
        <f>E2892+SUMIF('BR DTG ADW'!C:C,C2892,'BR DTG ADW'!E:E)</f>
        <v>1</v>
      </c>
    </row>
    <row r="2893" spans="1:8" ht="15.75" customHeight="1">
      <c r="A2893" s="91" t="s">
        <v>6795</v>
      </c>
      <c r="B2893" s="91" t="s">
        <v>876</v>
      </c>
      <c r="C2893" s="91" t="s">
        <v>6795</v>
      </c>
      <c r="D2893" s="91" t="s">
        <v>6796</v>
      </c>
      <c r="E2893" s="92">
        <v>0</v>
      </c>
      <c r="F2893" s="91" t="s">
        <v>1185</v>
      </c>
      <c r="H2893" s="3">
        <f>E2893+SUMIF('BR DTG ADW'!C:C,C2893,'BR DTG ADW'!E:E)</f>
        <v>0</v>
      </c>
    </row>
    <row r="2894" spans="1:8" ht="15.75" customHeight="1">
      <c r="A2894" s="91" t="s">
        <v>6797</v>
      </c>
      <c r="B2894" s="91" t="s">
        <v>876</v>
      </c>
      <c r="C2894" s="91" t="s">
        <v>6797</v>
      </c>
      <c r="D2894" s="91" t="s">
        <v>6798</v>
      </c>
      <c r="E2894" s="92">
        <v>0</v>
      </c>
      <c r="F2894" s="91" t="s">
        <v>1185</v>
      </c>
      <c r="H2894" s="3">
        <f>E2894+SUMIF('BR DTG ADW'!C:C,C2894,'BR DTG ADW'!E:E)</f>
        <v>0</v>
      </c>
    </row>
    <row r="2895" spans="1:8" ht="15.75" customHeight="1">
      <c r="A2895" s="91" t="s">
        <v>6803</v>
      </c>
      <c r="B2895" s="91" t="s">
        <v>876</v>
      </c>
      <c r="C2895" s="91" t="s">
        <v>6803</v>
      </c>
      <c r="D2895" s="91" t="s">
        <v>6804</v>
      </c>
      <c r="E2895" s="92">
        <v>0</v>
      </c>
      <c r="F2895" s="91" t="s">
        <v>1185</v>
      </c>
      <c r="H2895" s="3">
        <f>E2895+SUMIF('BR DTG ADW'!C:C,C2895,'BR DTG ADW'!E:E)</f>
        <v>0</v>
      </c>
    </row>
    <row r="2896" spans="1:8" ht="15.75" customHeight="1">
      <c r="A2896" s="91" t="s">
        <v>6805</v>
      </c>
      <c r="B2896" s="91" t="s">
        <v>876</v>
      </c>
      <c r="C2896" s="91" t="s">
        <v>6805</v>
      </c>
      <c r="D2896" s="91" t="s">
        <v>6806</v>
      </c>
      <c r="E2896" s="92">
        <v>0</v>
      </c>
      <c r="F2896" s="91" t="s">
        <v>1185</v>
      </c>
      <c r="H2896" s="3">
        <f>E2896+SUMIF('BR DTG ADW'!C:C,C2896,'BR DTG ADW'!E:E)</f>
        <v>0</v>
      </c>
    </row>
    <row r="2897" spans="1:8" ht="15.75" customHeight="1">
      <c r="A2897" s="91" t="s">
        <v>9930</v>
      </c>
      <c r="B2897" s="91" t="s">
        <v>876</v>
      </c>
      <c r="C2897" s="91" t="s">
        <v>9930</v>
      </c>
      <c r="D2897" s="91" t="s">
        <v>9931</v>
      </c>
      <c r="E2897" s="92">
        <v>0</v>
      </c>
      <c r="F2897" s="91" t="s">
        <v>1185</v>
      </c>
      <c r="H2897" s="3">
        <f>E2897+SUMIF('BR DTG ADW'!C:C,C2897,'BR DTG ADW'!E:E)</f>
        <v>0</v>
      </c>
    </row>
    <row r="2898" spans="1:8" ht="15.75" customHeight="1">
      <c r="A2898" s="91" t="s">
        <v>6807</v>
      </c>
      <c r="B2898" s="91" t="s">
        <v>876</v>
      </c>
      <c r="C2898" s="91" t="s">
        <v>6807</v>
      </c>
      <c r="D2898" s="91" t="s">
        <v>6808</v>
      </c>
      <c r="E2898" s="92">
        <v>0</v>
      </c>
      <c r="F2898" s="91" t="s">
        <v>1185</v>
      </c>
      <c r="H2898" s="3">
        <f>E2898+SUMIF('BR DTG ADW'!C:C,C2898,'BR DTG ADW'!E:E)</f>
        <v>0</v>
      </c>
    </row>
    <row r="2899" spans="1:8" ht="15.75" customHeight="1">
      <c r="A2899" s="91" t="s">
        <v>6811</v>
      </c>
      <c r="B2899" s="91" t="s">
        <v>876</v>
      </c>
      <c r="C2899" s="91" t="s">
        <v>6811</v>
      </c>
      <c r="D2899" s="91" t="s">
        <v>6812</v>
      </c>
      <c r="E2899" s="92">
        <v>0</v>
      </c>
      <c r="F2899" s="91" t="s">
        <v>1185</v>
      </c>
      <c r="H2899" s="3">
        <f>E2899+SUMIF('BR DTG ADW'!C:C,C2899,'BR DTG ADW'!E:E)</f>
        <v>0</v>
      </c>
    </row>
    <row r="2900" spans="1:8" ht="15.75" customHeight="1">
      <c r="A2900" s="91" t="s">
        <v>9932</v>
      </c>
      <c r="B2900" s="91" t="s">
        <v>876</v>
      </c>
      <c r="C2900" s="91" t="s">
        <v>9932</v>
      </c>
      <c r="D2900" s="91" t="s">
        <v>9933</v>
      </c>
      <c r="E2900" s="92">
        <v>0</v>
      </c>
      <c r="F2900" s="91" t="s">
        <v>1185</v>
      </c>
      <c r="H2900" s="3">
        <f>E2900+SUMIF('BR DTG ADW'!C:C,C2900,'BR DTG ADW'!E:E)</f>
        <v>0</v>
      </c>
    </row>
    <row r="2901" spans="1:8" ht="15.75" customHeight="1">
      <c r="A2901" s="91" t="s">
        <v>6819</v>
      </c>
      <c r="B2901" s="91" t="s">
        <v>876</v>
      </c>
      <c r="C2901" s="91" t="s">
        <v>6819</v>
      </c>
      <c r="D2901" s="91" t="s">
        <v>6820</v>
      </c>
      <c r="E2901" s="92">
        <v>0</v>
      </c>
      <c r="F2901" s="91" t="s">
        <v>1185</v>
      </c>
      <c r="H2901" s="3">
        <f>E2901+SUMIF('BR DTG ADW'!C:C,C2901,'BR DTG ADW'!E:E)</f>
        <v>0</v>
      </c>
    </row>
    <row r="2902" spans="1:8" ht="15.75" customHeight="1">
      <c r="A2902" s="91" t="s">
        <v>6821</v>
      </c>
      <c r="B2902" s="91" t="s">
        <v>876</v>
      </c>
      <c r="C2902" s="91" t="s">
        <v>6821</v>
      </c>
      <c r="D2902" s="91" t="s">
        <v>6822</v>
      </c>
      <c r="E2902" s="92">
        <v>0</v>
      </c>
      <c r="F2902" s="91" t="s">
        <v>1185</v>
      </c>
      <c r="H2902" s="3">
        <f>E2902+SUMIF('BR DTG ADW'!C:C,C2902,'BR DTG ADW'!E:E)</f>
        <v>0</v>
      </c>
    </row>
    <row r="2903" spans="1:8" ht="15.75" customHeight="1">
      <c r="A2903" s="91" t="s">
        <v>6823</v>
      </c>
      <c r="B2903" s="91" t="s">
        <v>876</v>
      </c>
      <c r="C2903" s="91" t="s">
        <v>6823</v>
      </c>
      <c r="D2903" s="91" t="s">
        <v>6824</v>
      </c>
      <c r="E2903" s="92">
        <v>0</v>
      </c>
      <c r="F2903" s="91" t="s">
        <v>1185</v>
      </c>
      <c r="H2903" s="3">
        <f>E2903+SUMIF('BR DTG ADW'!C:C,C2903,'BR DTG ADW'!E:E)</f>
        <v>0</v>
      </c>
    </row>
    <row r="2904" spans="1:8" ht="15.75" customHeight="1">
      <c r="A2904" s="91" t="s">
        <v>11304</v>
      </c>
      <c r="B2904" s="91" t="s">
        <v>876</v>
      </c>
      <c r="C2904" s="91" t="s">
        <v>11304</v>
      </c>
      <c r="D2904" s="91" t="s">
        <v>11305</v>
      </c>
      <c r="E2904" s="92">
        <v>0</v>
      </c>
      <c r="F2904" s="91" t="s">
        <v>1185</v>
      </c>
      <c r="H2904" s="3">
        <f>E2904+SUMIF('BR DTG ADW'!C:C,C2904,'BR DTG ADW'!E:E)</f>
        <v>0</v>
      </c>
    </row>
    <row r="2905" spans="1:8" ht="15.75" customHeight="1">
      <c r="A2905" s="91" t="s">
        <v>9936</v>
      </c>
      <c r="B2905" s="91" t="s">
        <v>876</v>
      </c>
      <c r="C2905" s="91" t="s">
        <v>9936</v>
      </c>
      <c r="D2905" s="91" t="s">
        <v>9937</v>
      </c>
      <c r="E2905" s="92">
        <v>0</v>
      </c>
      <c r="F2905" s="91" t="s">
        <v>1185</v>
      </c>
      <c r="H2905" s="3">
        <f>E2905+SUMIF('BR DTG ADW'!C:C,C2905,'BR DTG ADW'!E:E)</f>
        <v>0</v>
      </c>
    </row>
    <row r="2906" spans="1:8" ht="15.75" customHeight="1">
      <c r="A2906" s="91" t="s">
        <v>6827</v>
      </c>
      <c r="B2906" s="91" t="s">
        <v>876</v>
      </c>
      <c r="C2906" s="91" t="s">
        <v>6827</v>
      </c>
      <c r="D2906" s="91" t="s">
        <v>11306</v>
      </c>
      <c r="E2906" s="92">
        <v>0</v>
      </c>
      <c r="F2906" s="91" t="s">
        <v>1185</v>
      </c>
      <c r="H2906" s="3">
        <f>E2906+SUMIF('BR DTG ADW'!C:C,C2906,'BR DTG ADW'!E:E)</f>
        <v>0</v>
      </c>
    </row>
    <row r="2907" spans="1:8" ht="15.75" customHeight="1">
      <c r="A2907" s="91" t="s">
        <v>6833</v>
      </c>
      <c r="B2907" s="91" t="s">
        <v>1184</v>
      </c>
      <c r="C2907" s="91" t="s">
        <v>6833</v>
      </c>
      <c r="D2907" s="91" t="s">
        <v>6834</v>
      </c>
      <c r="E2907" s="92">
        <v>0</v>
      </c>
      <c r="F2907" s="91" t="s">
        <v>1185</v>
      </c>
      <c r="H2907" s="3">
        <f>E2907+SUMIF('BR DTG ADW'!C:C,C2907,'BR DTG ADW'!E:E)</f>
        <v>0</v>
      </c>
    </row>
    <row r="2908" spans="1:8" ht="15.75" customHeight="1">
      <c r="A2908" s="91" t="s">
        <v>6835</v>
      </c>
      <c r="B2908" s="91" t="s">
        <v>1184</v>
      </c>
      <c r="C2908" s="91" t="s">
        <v>6835</v>
      </c>
      <c r="D2908" s="91" t="s">
        <v>6836</v>
      </c>
      <c r="E2908" s="92">
        <v>0</v>
      </c>
      <c r="F2908" s="91" t="s">
        <v>1185</v>
      </c>
      <c r="H2908" s="3">
        <f>E2908+SUMIF('BR DTG ADW'!C:C,C2908,'BR DTG ADW'!E:E)</f>
        <v>0</v>
      </c>
    </row>
    <row r="2909" spans="1:8" ht="15.75" customHeight="1">
      <c r="A2909" s="91" t="s">
        <v>9940</v>
      </c>
      <c r="B2909" s="91" t="s">
        <v>876</v>
      </c>
      <c r="C2909" s="91" t="s">
        <v>9940</v>
      </c>
      <c r="D2909" s="91" t="s">
        <v>9941</v>
      </c>
      <c r="E2909" s="92">
        <v>0</v>
      </c>
      <c r="F2909" s="91" t="s">
        <v>1185</v>
      </c>
      <c r="H2909" s="3">
        <f>E2909+SUMIF('BR DTG ADW'!C:C,C2909,'BR DTG ADW'!E:E)</f>
        <v>0</v>
      </c>
    </row>
    <row r="2910" spans="1:8" ht="15.75" customHeight="1">
      <c r="A2910" s="91" t="s">
        <v>6837</v>
      </c>
      <c r="B2910" s="91" t="s">
        <v>1184</v>
      </c>
      <c r="C2910" s="91" t="s">
        <v>6837</v>
      </c>
      <c r="D2910" s="91" t="s">
        <v>6838</v>
      </c>
      <c r="E2910" s="92">
        <v>0</v>
      </c>
      <c r="F2910" s="91" t="s">
        <v>1185</v>
      </c>
      <c r="H2910" s="3">
        <f>E2910+SUMIF('BR DTG ADW'!C:C,C2910,'BR DTG ADW'!E:E)</f>
        <v>0</v>
      </c>
    </row>
    <row r="2911" spans="1:8" ht="15.75" customHeight="1">
      <c r="A2911" s="91" t="s">
        <v>6839</v>
      </c>
      <c r="B2911" s="91" t="s">
        <v>948</v>
      </c>
      <c r="C2911" s="91" t="s">
        <v>6839</v>
      </c>
      <c r="D2911" s="91" t="s">
        <v>6840</v>
      </c>
      <c r="E2911" s="92">
        <v>1</v>
      </c>
      <c r="F2911" s="91" t="s">
        <v>1185</v>
      </c>
      <c r="H2911" s="3">
        <f>E2911+SUMIF('BR DTG ADW'!C:C,C2911,'BR DTG ADW'!E:E)</f>
        <v>1</v>
      </c>
    </row>
    <row r="2912" spans="1:8" ht="15.75" customHeight="1">
      <c r="A2912" s="91" t="s">
        <v>6841</v>
      </c>
      <c r="B2912" s="91" t="s">
        <v>876</v>
      </c>
      <c r="C2912" s="91" t="s">
        <v>6841</v>
      </c>
      <c r="D2912" s="91" t="s">
        <v>6842</v>
      </c>
      <c r="E2912" s="92">
        <v>0</v>
      </c>
      <c r="F2912" s="91" t="s">
        <v>1185</v>
      </c>
      <c r="H2912" s="3">
        <f>E2912+SUMIF('BR DTG ADW'!C:C,C2912,'BR DTG ADW'!E:E)</f>
        <v>0</v>
      </c>
    </row>
    <row r="2913" spans="1:8" ht="15.75" customHeight="1">
      <c r="A2913" s="91" t="s">
        <v>9942</v>
      </c>
      <c r="B2913" s="91" t="s">
        <v>876</v>
      </c>
      <c r="C2913" s="91" t="s">
        <v>9942</v>
      </c>
      <c r="D2913" s="91" t="s">
        <v>9943</v>
      </c>
      <c r="E2913" s="92">
        <v>0</v>
      </c>
      <c r="F2913" s="91" t="s">
        <v>1185</v>
      </c>
      <c r="H2913" s="3">
        <f>E2913+SUMIF('BR DTG ADW'!C:C,C2913,'BR DTG ADW'!E:E)</f>
        <v>0</v>
      </c>
    </row>
    <row r="2914" spans="1:8" ht="15.75" customHeight="1">
      <c r="A2914" s="91" t="s">
        <v>869</v>
      </c>
      <c r="B2914" s="91" t="s">
        <v>888</v>
      </c>
      <c r="C2914" s="91" t="s">
        <v>869</v>
      </c>
      <c r="D2914" s="91" t="s">
        <v>870</v>
      </c>
      <c r="E2914" s="92">
        <v>1</v>
      </c>
      <c r="F2914" s="91" t="s">
        <v>1185</v>
      </c>
      <c r="H2914" s="3">
        <f>E2914+SUMIF('BR DTG ADW'!C:C,C2914,'BR DTG ADW'!E:E)</f>
        <v>1</v>
      </c>
    </row>
    <row r="2915" spans="1:8" ht="15.75" customHeight="1">
      <c r="A2915" s="91" t="s">
        <v>9944</v>
      </c>
      <c r="B2915" s="91" t="s">
        <v>876</v>
      </c>
      <c r="C2915" s="91" t="s">
        <v>9944</v>
      </c>
      <c r="D2915" s="91" t="s">
        <v>9945</v>
      </c>
      <c r="E2915" s="92">
        <v>0</v>
      </c>
      <c r="F2915" s="91" t="s">
        <v>1185</v>
      </c>
      <c r="H2915" s="3">
        <f>E2915+SUMIF('BR DTG ADW'!C:C,C2915,'BR DTG ADW'!E:E)</f>
        <v>0</v>
      </c>
    </row>
    <row r="2916" spans="1:8" ht="15.75" customHeight="1">
      <c r="A2916" s="91" t="s">
        <v>1474</v>
      </c>
      <c r="B2916" s="91" t="s">
        <v>876</v>
      </c>
      <c r="C2916" s="91" t="s">
        <v>1474</v>
      </c>
      <c r="D2916" s="91" t="s">
        <v>1475</v>
      </c>
      <c r="E2916" s="92">
        <v>0</v>
      </c>
      <c r="F2916" s="91" t="s">
        <v>1185</v>
      </c>
      <c r="H2916" s="3">
        <f>E2916+SUMIF('BR DTG ADW'!C:C,C2916,'BR DTG ADW'!E:E)</f>
        <v>0</v>
      </c>
    </row>
    <row r="2917" spans="1:8" ht="15.75" customHeight="1">
      <c r="A2917" s="91" t="s">
        <v>6845</v>
      </c>
      <c r="B2917" s="91" t="s">
        <v>876</v>
      </c>
      <c r="C2917" s="91" t="s">
        <v>6845</v>
      </c>
      <c r="D2917" s="91" t="s">
        <v>6846</v>
      </c>
      <c r="E2917" s="92">
        <v>0</v>
      </c>
      <c r="F2917" s="91" t="s">
        <v>1185</v>
      </c>
      <c r="H2917" s="3">
        <f>E2917+SUMIF('BR DTG ADW'!C:C,C2917,'BR DTG ADW'!E:E)</f>
        <v>0</v>
      </c>
    </row>
    <row r="2918" spans="1:8" ht="15.75" customHeight="1">
      <c r="A2918" s="91" t="s">
        <v>6847</v>
      </c>
      <c r="B2918" s="91" t="s">
        <v>876</v>
      </c>
      <c r="C2918" s="91" t="s">
        <v>6847</v>
      </c>
      <c r="D2918" s="91" t="s">
        <v>6848</v>
      </c>
      <c r="E2918" s="92">
        <v>0</v>
      </c>
      <c r="F2918" s="91" t="s">
        <v>1185</v>
      </c>
      <c r="H2918" s="3">
        <f>E2918+SUMIF('BR DTG ADW'!C:C,C2918,'BR DTG ADW'!E:E)</f>
        <v>0</v>
      </c>
    </row>
    <row r="2919" spans="1:8" ht="15.75" customHeight="1">
      <c r="A2919" s="91" t="s">
        <v>6849</v>
      </c>
      <c r="B2919" s="91" t="s">
        <v>876</v>
      </c>
      <c r="C2919" s="91" t="s">
        <v>6849</v>
      </c>
      <c r="D2919" s="91" t="s">
        <v>6850</v>
      </c>
      <c r="E2919" s="92">
        <v>0</v>
      </c>
      <c r="F2919" s="91" t="s">
        <v>1185</v>
      </c>
      <c r="H2919" s="3">
        <f>E2919+SUMIF('BR DTG ADW'!C:C,C2919,'BR DTG ADW'!E:E)</f>
        <v>0</v>
      </c>
    </row>
    <row r="2920" spans="1:8" ht="15.75" customHeight="1">
      <c r="A2920" s="91" t="s">
        <v>6853</v>
      </c>
      <c r="B2920" s="91" t="s">
        <v>876</v>
      </c>
      <c r="C2920" s="91" t="s">
        <v>6853</v>
      </c>
      <c r="D2920" s="91" t="s">
        <v>6854</v>
      </c>
      <c r="E2920" s="92">
        <v>2</v>
      </c>
      <c r="F2920" s="91" t="s">
        <v>1185</v>
      </c>
      <c r="H2920" s="3">
        <f>E2920+SUMIF('BR DTG ADW'!C:C,C2920,'BR DTG ADW'!E:E)</f>
        <v>2</v>
      </c>
    </row>
    <row r="2921" spans="1:8" ht="15.75" customHeight="1">
      <c r="A2921" s="91" t="s">
        <v>9946</v>
      </c>
      <c r="B2921" s="91" t="s">
        <v>876</v>
      </c>
      <c r="C2921" s="91" t="s">
        <v>9946</v>
      </c>
      <c r="D2921" s="91" t="s">
        <v>9947</v>
      </c>
      <c r="E2921" s="92">
        <v>0</v>
      </c>
      <c r="F2921" s="91" t="s">
        <v>1185</v>
      </c>
      <c r="H2921" s="3">
        <f>E2921+SUMIF('BR DTG ADW'!C:C,C2921,'BR DTG ADW'!E:E)</f>
        <v>0</v>
      </c>
    </row>
    <row r="2922" spans="1:8" ht="15.75" customHeight="1">
      <c r="A2922" s="91" t="s">
        <v>11307</v>
      </c>
      <c r="B2922" s="91" t="s">
        <v>876</v>
      </c>
      <c r="C2922" s="91" t="s">
        <v>11307</v>
      </c>
      <c r="D2922" s="91" t="s">
        <v>11308</v>
      </c>
      <c r="E2922" s="92">
        <v>0</v>
      </c>
      <c r="F2922" s="91" t="s">
        <v>1185</v>
      </c>
      <c r="H2922" s="3">
        <f>E2922+SUMIF('BR DTG ADW'!C:C,C2922,'BR DTG ADW'!E:E)</f>
        <v>0</v>
      </c>
    </row>
    <row r="2923" spans="1:8" ht="15.75" customHeight="1">
      <c r="A2923" s="91" t="s">
        <v>6858</v>
      </c>
      <c r="B2923" s="91" t="s">
        <v>876</v>
      </c>
      <c r="C2923" s="91" t="s">
        <v>6858</v>
      </c>
      <c r="D2923" s="91" t="s">
        <v>2330</v>
      </c>
      <c r="E2923" s="92">
        <v>0</v>
      </c>
      <c r="F2923" s="91" t="s">
        <v>1185</v>
      </c>
      <c r="H2923" s="3">
        <f>E2923+SUMIF('BR DTG ADW'!C:C,C2923,'BR DTG ADW'!E:E)</f>
        <v>0</v>
      </c>
    </row>
    <row r="2924" spans="1:8" ht="15.75" customHeight="1">
      <c r="A2924" s="91" t="s">
        <v>6859</v>
      </c>
      <c r="B2924" s="91" t="s">
        <v>876</v>
      </c>
      <c r="C2924" s="91" t="s">
        <v>6859</v>
      </c>
      <c r="D2924" s="91" t="s">
        <v>2330</v>
      </c>
      <c r="E2924" s="92">
        <v>0</v>
      </c>
      <c r="F2924" s="91" t="s">
        <v>1185</v>
      </c>
      <c r="H2924" s="3">
        <f>E2924+SUMIF('BR DTG ADW'!C:C,C2924,'BR DTG ADW'!E:E)</f>
        <v>0</v>
      </c>
    </row>
    <row r="2925" spans="1:8" ht="15.75" customHeight="1">
      <c r="A2925" s="91" t="s">
        <v>1476</v>
      </c>
      <c r="B2925" s="91" t="s">
        <v>876</v>
      </c>
      <c r="C2925" s="91" t="s">
        <v>1476</v>
      </c>
      <c r="D2925" s="91" t="s">
        <v>1477</v>
      </c>
      <c r="E2925" s="92">
        <v>0</v>
      </c>
      <c r="F2925" s="91" t="s">
        <v>1185</v>
      </c>
      <c r="H2925" s="3">
        <f>E2925+SUMIF('BR DTG ADW'!C:C,C2925,'BR DTG ADW'!E:E)</f>
        <v>0</v>
      </c>
    </row>
    <row r="2926" spans="1:8" ht="15.75" customHeight="1">
      <c r="A2926" s="91" t="s">
        <v>9948</v>
      </c>
      <c r="B2926" s="91" t="s">
        <v>876</v>
      </c>
      <c r="C2926" s="91" t="s">
        <v>9948</v>
      </c>
      <c r="D2926" s="91" t="s">
        <v>9949</v>
      </c>
      <c r="E2926" s="92">
        <v>0</v>
      </c>
      <c r="F2926" s="91" t="s">
        <v>1185</v>
      </c>
      <c r="H2926" s="3">
        <f>E2926+SUMIF('BR DTG ADW'!C:C,C2926,'BR DTG ADW'!E:E)</f>
        <v>0</v>
      </c>
    </row>
    <row r="2927" spans="1:8" ht="15.75" customHeight="1">
      <c r="A2927" s="91" t="s">
        <v>9950</v>
      </c>
      <c r="B2927" s="91" t="s">
        <v>876</v>
      </c>
      <c r="C2927" s="91" t="s">
        <v>9950</v>
      </c>
      <c r="D2927" s="91" t="s">
        <v>9951</v>
      </c>
      <c r="E2927" s="92">
        <v>0</v>
      </c>
      <c r="F2927" s="91" t="s">
        <v>1185</v>
      </c>
      <c r="H2927" s="3">
        <f>E2927+SUMIF('BR DTG ADW'!C:C,C2927,'BR DTG ADW'!E:E)</f>
        <v>0</v>
      </c>
    </row>
    <row r="2928" spans="1:8" ht="15.75" customHeight="1">
      <c r="A2928" s="91" t="s">
        <v>570</v>
      </c>
      <c r="B2928" s="91" t="s">
        <v>888</v>
      </c>
      <c r="C2928" s="91" t="s">
        <v>570</v>
      </c>
      <c r="D2928" s="91" t="s">
        <v>1248</v>
      </c>
      <c r="E2928" s="92">
        <v>1</v>
      </c>
      <c r="F2928" s="91" t="s">
        <v>1185</v>
      </c>
      <c r="H2928" s="3">
        <f>E2928+SUMIF('BR DTG ADW'!C:C,C2928,'BR DTG ADW'!E:E)</f>
        <v>1</v>
      </c>
    </row>
    <row r="2929" spans="1:8" ht="15.75" customHeight="1">
      <c r="A2929" s="91" t="s">
        <v>6860</v>
      </c>
      <c r="B2929" s="91" t="s">
        <v>876</v>
      </c>
      <c r="C2929" s="91" t="s">
        <v>6860</v>
      </c>
      <c r="D2929" s="91" t="s">
        <v>9952</v>
      </c>
      <c r="E2929" s="92">
        <v>0</v>
      </c>
      <c r="F2929" s="91" t="s">
        <v>1185</v>
      </c>
      <c r="H2929" s="3">
        <f>E2929+SUMIF('BR DTG ADW'!C:C,C2929,'BR DTG ADW'!E:E)</f>
        <v>0</v>
      </c>
    </row>
    <row r="2930" spans="1:8" ht="15.75" customHeight="1">
      <c r="A2930" s="91" t="s">
        <v>6862</v>
      </c>
      <c r="B2930" s="91" t="s">
        <v>876</v>
      </c>
      <c r="C2930" s="91" t="s">
        <v>6862</v>
      </c>
      <c r="D2930" s="91" t="s">
        <v>6863</v>
      </c>
      <c r="E2930" s="92">
        <v>0</v>
      </c>
      <c r="F2930" s="91" t="s">
        <v>1185</v>
      </c>
      <c r="H2930" s="3">
        <f>E2930+SUMIF('BR DTG ADW'!C:C,C2930,'BR DTG ADW'!E:E)</f>
        <v>0</v>
      </c>
    </row>
    <row r="2931" spans="1:8" ht="15.75" customHeight="1">
      <c r="A2931" s="91" t="s">
        <v>442</v>
      </c>
      <c r="B2931" s="91" t="s">
        <v>884</v>
      </c>
      <c r="C2931" s="91" t="s">
        <v>442</v>
      </c>
      <c r="D2931" s="91" t="s">
        <v>1249</v>
      </c>
      <c r="E2931" s="92">
        <v>14</v>
      </c>
      <c r="F2931" s="91" t="s">
        <v>1185</v>
      </c>
      <c r="H2931" s="3">
        <f>E2931+SUMIF('BR DTG ADW'!C:C,C2931,'BR DTG ADW'!E:E)</f>
        <v>14</v>
      </c>
    </row>
    <row r="2932" spans="1:8" ht="15.75" customHeight="1">
      <c r="A2932" s="91" t="s">
        <v>6864</v>
      </c>
      <c r="B2932" s="91" t="s">
        <v>876</v>
      </c>
      <c r="C2932" s="91" t="s">
        <v>6864</v>
      </c>
      <c r="D2932" s="91" t="s">
        <v>6865</v>
      </c>
      <c r="E2932" s="92">
        <v>0</v>
      </c>
      <c r="F2932" s="91" t="s">
        <v>1185</v>
      </c>
      <c r="H2932" s="3">
        <f>E2932+SUMIF('BR DTG ADW'!C:C,C2932,'BR DTG ADW'!E:E)</f>
        <v>0</v>
      </c>
    </row>
    <row r="2933" spans="1:8" ht="15.75" customHeight="1">
      <c r="A2933" s="91" t="s">
        <v>6866</v>
      </c>
      <c r="B2933" s="91" t="s">
        <v>876</v>
      </c>
      <c r="C2933" s="91" t="s">
        <v>6866</v>
      </c>
      <c r="D2933" s="91" t="s">
        <v>6867</v>
      </c>
      <c r="E2933" s="92">
        <v>0</v>
      </c>
      <c r="F2933" s="91" t="s">
        <v>1185</v>
      </c>
      <c r="H2933" s="3">
        <f>E2933+SUMIF('BR DTG ADW'!C:C,C2933,'BR DTG ADW'!E:E)</f>
        <v>0</v>
      </c>
    </row>
    <row r="2934" spans="1:8" ht="15.75" customHeight="1">
      <c r="A2934" s="91" t="s">
        <v>6870</v>
      </c>
      <c r="B2934" s="91" t="s">
        <v>876</v>
      </c>
      <c r="C2934" s="91" t="s">
        <v>6870</v>
      </c>
      <c r="D2934" s="91" t="s">
        <v>6871</v>
      </c>
      <c r="E2934" s="92">
        <v>0</v>
      </c>
      <c r="F2934" s="91" t="s">
        <v>1185</v>
      </c>
      <c r="H2934" s="3">
        <f>E2934+SUMIF('BR DTG ADW'!C:C,C2934,'BR DTG ADW'!E:E)</f>
        <v>0</v>
      </c>
    </row>
    <row r="2935" spans="1:8" ht="15.75" customHeight="1">
      <c r="A2935" s="91" t="s">
        <v>6872</v>
      </c>
      <c r="B2935" s="91" t="s">
        <v>888</v>
      </c>
      <c r="C2935" s="91" t="s">
        <v>6872</v>
      </c>
      <c r="D2935" s="91" t="s">
        <v>6873</v>
      </c>
      <c r="E2935" s="92">
        <v>5</v>
      </c>
      <c r="F2935" s="91" t="s">
        <v>1185</v>
      </c>
      <c r="H2935" s="3">
        <f>E2935+SUMIF('BR DTG ADW'!C:C,C2935,'BR DTG ADW'!E:E)</f>
        <v>5</v>
      </c>
    </row>
    <row r="2936" spans="1:8" ht="15.75" customHeight="1">
      <c r="A2936" s="91" t="s">
        <v>11309</v>
      </c>
      <c r="B2936" s="91" t="s">
        <v>876</v>
      </c>
      <c r="C2936" s="91" t="s">
        <v>11309</v>
      </c>
      <c r="D2936" s="91" t="s">
        <v>11310</v>
      </c>
      <c r="E2936" s="92">
        <v>0</v>
      </c>
      <c r="F2936" s="91" t="s">
        <v>1185</v>
      </c>
      <c r="H2936" s="3">
        <f>E2936+SUMIF('BR DTG ADW'!C:C,C2936,'BR DTG ADW'!E:E)</f>
        <v>0</v>
      </c>
    </row>
    <row r="2937" spans="1:8" ht="15.75" customHeight="1">
      <c r="A2937" s="91" t="s">
        <v>6874</v>
      </c>
      <c r="B2937" s="91" t="s">
        <v>876</v>
      </c>
      <c r="C2937" s="91" t="s">
        <v>6874</v>
      </c>
      <c r="D2937" s="91" t="s">
        <v>6875</v>
      </c>
      <c r="E2937" s="92">
        <v>0</v>
      </c>
      <c r="F2937" s="91" t="s">
        <v>1185</v>
      </c>
      <c r="H2937" s="3">
        <f>E2937+SUMIF('BR DTG ADW'!C:C,C2937,'BR DTG ADW'!E:E)</f>
        <v>0</v>
      </c>
    </row>
    <row r="2938" spans="1:8" ht="15.75" customHeight="1">
      <c r="A2938" s="91" t="s">
        <v>6876</v>
      </c>
      <c r="B2938" s="91" t="s">
        <v>876</v>
      </c>
      <c r="C2938" s="91" t="s">
        <v>6876</v>
      </c>
      <c r="D2938" s="91" t="s">
        <v>9953</v>
      </c>
      <c r="E2938" s="92">
        <v>0</v>
      </c>
      <c r="F2938" s="91" t="s">
        <v>1185</v>
      </c>
      <c r="H2938" s="3">
        <f>E2938+SUMIF('BR DTG ADW'!C:C,C2938,'BR DTG ADW'!E:E)</f>
        <v>0</v>
      </c>
    </row>
    <row r="2939" spans="1:8" ht="15.75" customHeight="1">
      <c r="A2939" s="91" t="s">
        <v>6878</v>
      </c>
      <c r="B2939" s="91" t="s">
        <v>876</v>
      </c>
      <c r="C2939" s="91" t="s">
        <v>6878</v>
      </c>
      <c r="D2939" s="91" t="s">
        <v>6879</v>
      </c>
      <c r="E2939" s="92">
        <v>0</v>
      </c>
      <c r="F2939" s="91" t="s">
        <v>1185</v>
      </c>
      <c r="H2939" s="3">
        <f>E2939+SUMIF('BR DTG ADW'!C:C,C2939,'BR DTG ADW'!E:E)</f>
        <v>0</v>
      </c>
    </row>
    <row r="2940" spans="1:8" ht="15.75" customHeight="1">
      <c r="A2940" s="91" t="s">
        <v>6880</v>
      </c>
      <c r="B2940" s="91" t="s">
        <v>876</v>
      </c>
      <c r="C2940" s="91" t="s">
        <v>6880</v>
      </c>
      <c r="D2940" s="91" t="s">
        <v>1223</v>
      </c>
      <c r="E2940" s="92">
        <v>0</v>
      </c>
      <c r="F2940" s="91" t="s">
        <v>1185</v>
      </c>
      <c r="H2940" s="3">
        <f>E2940+SUMIF('BR DTG ADW'!C:C,C2940,'BR DTG ADW'!E:E)</f>
        <v>0</v>
      </c>
    </row>
    <row r="2941" spans="1:8" ht="15.75" customHeight="1">
      <c r="A2941" s="91" t="s">
        <v>6881</v>
      </c>
      <c r="B2941" s="91" t="s">
        <v>876</v>
      </c>
      <c r="C2941" s="91" t="s">
        <v>6881</v>
      </c>
      <c r="D2941" s="91" t="s">
        <v>6882</v>
      </c>
      <c r="E2941" s="92">
        <v>0</v>
      </c>
      <c r="F2941" s="91" t="s">
        <v>1185</v>
      </c>
      <c r="H2941" s="3">
        <f>E2941+SUMIF('BR DTG ADW'!C:C,C2941,'BR DTG ADW'!E:E)</f>
        <v>0</v>
      </c>
    </row>
    <row r="2942" spans="1:8" ht="15.75" customHeight="1">
      <c r="A2942" s="91" t="s">
        <v>443</v>
      </c>
      <c r="B2942" s="91" t="s">
        <v>891</v>
      </c>
      <c r="C2942" s="91" t="s">
        <v>443</v>
      </c>
      <c r="D2942" s="91" t="s">
        <v>1250</v>
      </c>
      <c r="E2942" s="92">
        <v>0</v>
      </c>
      <c r="F2942" s="91" t="s">
        <v>1185</v>
      </c>
      <c r="H2942" s="3">
        <f>E2942+SUMIF('BR DTG ADW'!C:C,C2942,'BR DTG ADW'!E:E)</f>
        <v>0</v>
      </c>
    </row>
    <row r="2943" spans="1:8" ht="15.75" customHeight="1">
      <c r="A2943" s="91" t="s">
        <v>6883</v>
      </c>
      <c r="B2943" s="91" t="s">
        <v>876</v>
      </c>
      <c r="C2943" s="91" t="s">
        <v>6883</v>
      </c>
      <c r="D2943" s="91" t="s">
        <v>1223</v>
      </c>
      <c r="E2943" s="92">
        <v>0</v>
      </c>
      <c r="F2943" s="91" t="s">
        <v>1185</v>
      </c>
      <c r="H2943" s="3">
        <f>E2943+SUMIF('BR DTG ADW'!C:C,C2943,'BR DTG ADW'!E:E)</f>
        <v>0</v>
      </c>
    </row>
    <row r="2944" spans="1:8" ht="15.75" customHeight="1">
      <c r="A2944" s="91" t="s">
        <v>6886</v>
      </c>
      <c r="B2944" s="91" t="s">
        <v>876</v>
      </c>
      <c r="C2944" s="91" t="s">
        <v>6886</v>
      </c>
      <c r="D2944" s="91" t="s">
        <v>2330</v>
      </c>
      <c r="E2944" s="92">
        <v>0</v>
      </c>
      <c r="F2944" s="91" t="s">
        <v>1185</v>
      </c>
      <c r="H2944" s="3">
        <f>E2944+SUMIF('BR DTG ADW'!C:C,C2944,'BR DTG ADW'!E:E)</f>
        <v>0</v>
      </c>
    </row>
    <row r="2945" spans="1:8" ht="15.75" customHeight="1">
      <c r="A2945" s="91" t="s">
        <v>6887</v>
      </c>
      <c r="B2945" s="91" t="s">
        <v>876</v>
      </c>
      <c r="C2945" s="91" t="s">
        <v>6887</v>
      </c>
      <c r="D2945" s="91" t="s">
        <v>6888</v>
      </c>
      <c r="E2945" s="92">
        <v>1</v>
      </c>
      <c r="F2945" s="91" t="s">
        <v>1185</v>
      </c>
      <c r="H2945" s="3">
        <f>E2945+SUMIF('BR DTG ADW'!C:C,C2945,'BR DTG ADW'!E:E)</f>
        <v>1</v>
      </c>
    </row>
    <row r="2946" spans="1:8" ht="15.75" customHeight="1">
      <c r="A2946" s="91" t="s">
        <v>6889</v>
      </c>
      <c r="B2946" s="91" t="s">
        <v>876</v>
      </c>
      <c r="C2946" s="91" t="s">
        <v>6889</v>
      </c>
      <c r="D2946" s="91" t="s">
        <v>6890</v>
      </c>
      <c r="E2946" s="92">
        <v>0</v>
      </c>
      <c r="F2946" s="91" t="s">
        <v>1185</v>
      </c>
      <c r="H2946" s="3">
        <f>E2946+SUMIF('BR DTG ADW'!C:C,C2946,'BR DTG ADW'!E:E)</f>
        <v>0</v>
      </c>
    </row>
    <row r="2947" spans="1:8" ht="15.75" customHeight="1">
      <c r="A2947" s="91" t="s">
        <v>6891</v>
      </c>
      <c r="B2947" s="91" t="s">
        <v>876</v>
      </c>
      <c r="C2947" s="91" t="s">
        <v>6891</v>
      </c>
      <c r="D2947" s="91" t="s">
        <v>6892</v>
      </c>
      <c r="E2947" s="92">
        <v>0</v>
      </c>
      <c r="F2947" s="91" t="s">
        <v>1185</v>
      </c>
      <c r="H2947" s="3">
        <f>E2947+SUMIF('BR DTG ADW'!C:C,C2947,'BR DTG ADW'!E:E)</f>
        <v>0</v>
      </c>
    </row>
    <row r="2948" spans="1:8" ht="15.75" customHeight="1">
      <c r="A2948" s="91" t="s">
        <v>6897</v>
      </c>
      <c r="B2948" s="91" t="s">
        <v>888</v>
      </c>
      <c r="C2948" s="91" t="s">
        <v>6897</v>
      </c>
      <c r="D2948" s="91" t="s">
        <v>6898</v>
      </c>
      <c r="E2948" s="92">
        <v>4</v>
      </c>
      <c r="F2948" s="91" t="s">
        <v>1185</v>
      </c>
      <c r="H2948" s="3">
        <f>E2948+SUMIF('BR DTG ADW'!C:C,C2948,'BR DTG ADW'!E:E)</f>
        <v>4</v>
      </c>
    </row>
    <row r="2949" spans="1:8" ht="15.75" customHeight="1">
      <c r="A2949" s="91" t="s">
        <v>6899</v>
      </c>
      <c r="B2949" s="91" t="s">
        <v>876</v>
      </c>
      <c r="C2949" s="91" t="s">
        <v>6899</v>
      </c>
      <c r="D2949" s="91" t="s">
        <v>6900</v>
      </c>
      <c r="E2949" s="92">
        <v>0</v>
      </c>
      <c r="F2949" s="91" t="s">
        <v>1185</v>
      </c>
      <c r="H2949" s="3">
        <f>E2949+SUMIF('BR DTG ADW'!C:C,C2949,'BR DTG ADW'!E:E)</f>
        <v>0</v>
      </c>
    </row>
    <row r="2950" spans="1:8" ht="15.75" customHeight="1">
      <c r="A2950" s="91" t="s">
        <v>444</v>
      </c>
      <c r="B2950" s="91" t="s">
        <v>888</v>
      </c>
      <c r="C2950" s="91" t="s">
        <v>444</v>
      </c>
      <c r="D2950" s="91" t="s">
        <v>1251</v>
      </c>
      <c r="E2950" s="92">
        <v>4</v>
      </c>
      <c r="F2950" s="91" t="s">
        <v>1185</v>
      </c>
      <c r="H2950" s="3">
        <f>E2950+SUMIF('BR DTG ADW'!C:C,C2950,'BR DTG ADW'!E:E)</f>
        <v>4</v>
      </c>
    </row>
    <row r="2951" spans="1:8" ht="15.75" customHeight="1">
      <c r="A2951" s="91" t="s">
        <v>11311</v>
      </c>
      <c r="B2951" s="91" t="s">
        <v>876</v>
      </c>
      <c r="C2951" s="91" t="s">
        <v>11311</v>
      </c>
      <c r="D2951" s="91" t="s">
        <v>11312</v>
      </c>
      <c r="E2951" s="92">
        <v>0</v>
      </c>
      <c r="F2951" s="91" t="s">
        <v>1185</v>
      </c>
      <c r="H2951" s="3">
        <f>E2951+SUMIF('BR DTG ADW'!C:C,C2951,'BR DTG ADW'!E:E)</f>
        <v>0</v>
      </c>
    </row>
    <row r="2952" spans="1:8" ht="15.75" customHeight="1">
      <c r="A2952" s="91" t="s">
        <v>6901</v>
      </c>
      <c r="B2952" s="91" t="s">
        <v>876</v>
      </c>
      <c r="C2952" s="91" t="s">
        <v>6901</v>
      </c>
      <c r="D2952" s="91" t="s">
        <v>6902</v>
      </c>
      <c r="E2952" s="92">
        <v>0</v>
      </c>
      <c r="F2952" s="91" t="s">
        <v>1185</v>
      </c>
      <c r="H2952" s="3">
        <f>E2952+SUMIF('BR DTG ADW'!C:C,C2952,'BR DTG ADW'!E:E)</f>
        <v>0</v>
      </c>
    </row>
    <row r="2953" spans="1:8" ht="15.75" customHeight="1">
      <c r="A2953" s="91" t="s">
        <v>9956</v>
      </c>
      <c r="B2953" s="91" t="s">
        <v>876</v>
      </c>
      <c r="C2953" s="91" t="s">
        <v>9956</v>
      </c>
      <c r="D2953" s="91" t="s">
        <v>9957</v>
      </c>
      <c r="E2953" s="92">
        <v>0</v>
      </c>
      <c r="F2953" s="91" t="s">
        <v>1185</v>
      </c>
      <c r="H2953" s="3">
        <f>E2953+SUMIF('BR DTG ADW'!C:C,C2953,'BR DTG ADW'!E:E)</f>
        <v>0</v>
      </c>
    </row>
    <row r="2954" spans="1:8" ht="15.75" customHeight="1">
      <c r="A2954" s="91" t="s">
        <v>6903</v>
      </c>
      <c r="B2954" s="91" t="s">
        <v>876</v>
      </c>
      <c r="C2954" s="91" t="s">
        <v>6903</v>
      </c>
      <c r="D2954" s="91" t="s">
        <v>6904</v>
      </c>
      <c r="E2954" s="92">
        <v>0</v>
      </c>
      <c r="F2954" s="91" t="s">
        <v>1185</v>
      </c>
      <c r="H2954" s="3">
        <f>E2954+SUMIF('BR DTG ADW'!C:C,C2954,'BR DTG ADW'!E:E)</f>
        <v>0</v>
      </c>
    </row>
    <row r="2955" spans="1:8" ht="15.75" customHeight="1">
      <c r="A2955" s="91" t="s">
        <v>9958</v>
      </c>
      <c r="B2955" s="91" t="s">
        <v>876</v>
      </c>
      <c r="C2955" s="91" t="s">
        <v>9958</v>
      </c>
      <c r="D2955" s="91" t="s">
        <v>9959</v>
      </c>
      <c r="E2955" s="92">
        <v>0</v>
      </c>
      <c r="F2955" s="91" t="s">
        <v>1185</v>
      </c>
      <c r="H2955" s="3">
        <f>E2955+SUMIF('BR DTG ADW'!C:C,C2955,'BR DTG ADW'!E:E)</f>
        <v>0</v>
      </c>
    </row>
    <row r="2956" spans="1:8" ht="15.75" customHeight="1">
      <c r="A2956" s="91" t="s">
        <v>445</v>
      </c>
      <c r="B2956" s="91" t="s">
        <v>888</v>
      </c>
      <c r="C2956" s="91" t="s">
        <v>445</v>
      </c>
      <c r="D2956" s="91" t="s">
        <v>1252</v>
      </c>
      <c r="E2956" s="92">
        <v>3</v>
      </c>
      <c r="F2956" s="91" t="s">
        <v>1185</v>
      </c>
      <c r="H2956" s="3">
        <f>E2956+SUMIF('BR DTG ADW'!C:C,C2956,'BR DTG ADW'!E:E)</f>
        <v>3</v>
      </c>
    </row>
    <row r="2957" spans="1:8" ht="15.75" customHeight="1">
      <c r="A2957" s="91" t="s">
        <v>6905</v>
      </c>
      <c r="B2957" s="91" t="s">
        <v>876</v>
      </c>
      <c r="C2957" s="91" t="s">
        <v>6905</v>
      </c>
      <c r="D2957" s="91" t="s">
        <v>6906</v>
      </c>
      <c r="E2957" s="92">
        <v>0</v>
      </c>
      <c r="F2957" s="91" t="s">
        <v>1185</v>
      </c>
      <c r="H2957" s="3">
        <f>E2957+SUMIF('BR DTG ADW'!C:C,C2957,'BR DTG ADW'!E:E)</f>
        <v>0</v>
      </c>
    </row>
    <row r="2958" spans="1:8" ht="15.75" customHeight="1">
      <c r="A2958" s="91" t="s">
        <v>9960</v>
      </c>
      <c r="B2958" s="91" t="s">
        <v>888</v>
      </c>
      <c r="C2958" s="91" t="s">
        <v>9960</v>
      </c>
      <c r="D2958" s="91" t="s">
        <v>9961</v>
      </c>
      <c r="E2958" s="92">
        <v>2</v>
      </c>
      <c r="F2958" s="91" t="s">
        <v>1185</v>
      </c>
      <c r="H2958" s="3">
        <f>E2958+SUMIF('BR DTG ADW'!C:C,C2958,'BR DTG ADW'!E:E)</f>
        <v>2</v>
      </c>
    </row>
    <row r="2959" spans="1:8" ht="15.75" customHeight="1">
      <c r="A2959" s="91" t="s">
        <v>2060</v>
      </c>
      <c r="B2959" s="91" t="s">
        <v>876</v>
      </c>
      <c r="C2959" s="91" t="s">
        <v>2060</v>
      </c>
      <c r="D2959" s="91" t="s">
        <v>2061</v>
      </c>
      <c r="E2959" s="92">
        <v>4</v>
      </c>
      <c r="F2959" s="91" t="s">
        <v>1185</v>
      </c>
      <c r="H2959" s="3">
        <f>E2959+SUMIF('BR DTG ADW'!C:C,C2959,'BR DTG ADW'!E:E)</f>
        <v>4</v>
      </c>
    </row>
    <row r="2960" spans="1:8" ht="15.75" customHeight="1">
      <c r="A2960" s="91" t="s">
        <v>6911</v>
      </c>
      <c r="B2960" s="91" t="s">
        <v>888</v>
      </c>
      <c r="C2960" s="91" t="s">
        <v>6911</v>
      </c>
      <c r="D2960" s="91" t="s">
        <v>6912</v>
      </c>
      <c r="E2960" s="92">
        <v>5</v>
      </c>
      <c r="F2960" s="91" t="s">
        <v>1185</v>
      </c>
      <c r="H2960" s="3">
        <f>E2960+SUMIF('BR DTG ADW'!C:C,C2960,'BR DTG ADW'!E:E)</f>
        <v>5</v>
      </c>
    </row>
    <row r="2961" spans="1:8" ht="15.75" customHeight="1">
      <c r="A2961" s="91" t="s">
        <v>1908</v>
      </c>
      <c r="B2961" s="91" t="s">
        <v>876</v>
      </c>
      <c r="C2961" s="91" t="s">
        <v>1908</v>
      </c>
      <c r="D2961" s="91" t="s">
        <v>1909</v>
      </c>
      <c r="E2961" s="92">
        <v>0</v>
      </c>
      <c r="F2961" s="91" t="s">
        <v>1185</v>
      </c>
      <c r="H2961" s="3">
        <f>E2961+SUMIF('BR DTG ADW'!C:C,C2961,'BR DTG ADW'!E:E)</f>
        <v>0</v>
      </c>
    </row>
    <row r="2962" spans="1:8" ht="15.75" customHeight="1">
      <c r="A2962" s="91" t="s">
        <v>6914</v>
      </c>
      <c r="B2962" s="91" t="s">
        <v>876</v>
      </c>
      <c r="C2962" s="91" t="s">
        <v>6914</v>
      </c>
      <c r="D2962" s="91" t="s">
        <v>6915</v>
      </c>
      <c r="E2962" s="92">
        <v>0</v>
      </c>
      <c r="F2962" s="91" t="s">
        <v>1185</v>
      </c>
      <c r="H2962" s="3">
        <f>E2962+SUMIF('BR DTG ADW'!C:C,C2962,'BR DTG ADW'!E:E)</f>
        <v>0</v>
      </c>
    </row>
    <row r="2963" spans="1:8" ht="15.75" customHeight="1">
      <c r="A2963" s="91" t="s">
        <v>6918</v>
      </c>
      <c r="B2963" s="91" t="s">
        <v>876</v>
      </c>
      <c r="C2963" s="91" t="s">
        <v>6918</v>
      </c>
      <c r="D2963" s="91" t="s">
        <v>6919</v>
      </c>
      <c r="E2963" s="92">
        <v>0</v>
      </c>
      <c r="F2963" s="91" t="s">
        <v>1185</v>
      </c>
      <c r="H2963" s="3">
        <f>E2963+SUMIF('BR DTG ADW'!C:C,C2963,'BR DTG ADW'!E:E)</f>
        <v>0</v>
      </c>
    </row>
    <row r="2964" spans="1:8" ht="15.75" customHeight="1">
      <c r="A2964" s="91" t="s">
        <v>6920</v>
      </c>
      <c r="B2964" s="91" t="s">
        <v>876</v>
      </c>
      <c r="C2964" s="91" t="s">
        <v>6920</v>
      </c>
      <c r="D2964" s="91" t="s">
        <v>6921</v>
      </c>
      <c r="E2964" s="92">
        <v>0</v>
      </c>
      <c r="F2964" s="91" t="s">
        <v>1185</v>
      </c>
      <c r="H2964" s="3">
        <f>E2964+SUMIF('BR DTG ADW'!C:C,C2964,'BR DTG ADW'!E:E)</f>
        <v>0</v>
      </c>
    </row>
    <row r="2965" spans="1:8" ht="15.75" customHeight="1">
      <c r="A2965" s="91" t="s">
        <v>6922</v>
      </c>
      <c r="B2965" s="91" t="s">
        <v>876</v>
      </c>
      <c r="C2965" s="91" t="s">
        <v>6922</v>
      </c>
      <c r="D2965" s="91" t="s">
        <v>6923</v>
      </c>
      <c r="E2965" s="92">
        <v>0</v>
      </c>
      <c r="F2965" s="91" t="s">
        <v>1185</v>
      </c>
      <c r="H2965" s="3">
        <f>E2965+SUMIF('BR DTG ADW'!C:C,C2965,'BR DTG ADW'!E:E)</f>
        <v>0</v>
      </c>
    </row>
    <row r="2966" spans="1:8" ht="15.75" customHeight="1">
      <c r="A2966" s="91" t="s">
        <v>6924</v>
      </c>
      <c r="B2966" s="91" t="s">
        <v>888</v>
      </c>
      <c r="C2966" s="91" t="s">
        <v>6924</v>
      </c>
      <c r="D2966" s="91" t="s">
        <v>6925</v>
      </c>
      <c r="E2966" s="92">
        <v>5</v>
      </c>
      <c r="F2966" s="91" t="s">
        <v>1185</v>
      </c>
      <c r="H2966" s="3">
        <f>E2966+SUMIF('BR DTG ADW'!C:C,C2966,'BR DTG ADW'!E:E)</f>
        <v>5</v>
      </c>
    </row>
    <row r="2967" spans="1:8" ht="15.75" customHeight="1">
      <c r="A2967" s="91" t="s">
        <v>6926</v>
      </c>
      <c r="B2967" s="91" t="s">
        <v>888</v>
      </c>
      <c r="C2967" s="91" t="s">
        <v>6926</v>
      </c>
      <c r="D2967" s="91" t="s">
        <v>6927</v>
      </c>
      <c r="E2967" s="92">
        <v>1</v>
      </c>
      <c r="F2967" s="91" t="s">
        <v>1185</v>
      </c>
      <c r="H2967" s="3">
        <f>E2967+SUMIF('BR DTG ADW'!C:C,C2967,'BR DTG ADW'!E:E)</f>
        <v>1</v>
      </c>
    </row>
    <row r="2968" spans="1:8" ht="15.75" customHeight="1">
      <c r="A2968" s="91" t="s">
        <v>446</v>
      </c>
      <c r="B2968" s="91" t="s">
        <v>877</v>
      </c>
      <c r="C2968" s="91" t="s">
        <v>446</v>
      </c>
      <c r="D2968" s="91" t="s">
        <v>1253</v>
      </c>
      <c r="E2968" s="92">
        <v>6</v>
      </c>
      <c r="F2968" s="91" t="s">
        <v>1185</v>
      </c>
      <c r="H2968" s="3">
        <f>E2968+SUMIF('BR DTG ADW'!C:C,C2968,'BR DTG ADW'!E:E)</f>
        <v>6</v>
      </c>
    </row>
    <row r="2969" spans="1:8" ht="15.75" customHeight="1">
      <c r="A2969" s="91" t="s">
        <v>447</v>
      </c>
      <c r="B2969" s="91" t="s">
        <v>877</v>
      </c>
      <c r="C2969" s="91" t="s">
        <v>447</v>
      </c>
      <c r="D2969" s="91" t="s">
        <v>1254</v>
      </c>
      <c r="E2969" s="92">
        <v>18</v>
      </c>
      <c r="F2969" s="91" t="s">
        <v>1185</v>
      </c>
      <c r="H2969" s="3">
        <f>E2969+SUMIF('BR DTG ADW'!C:C,C2969,'BR DTG ADW'!E:E)</f>
        <v>18</v>
      </c>
    </row>
    <row r="2970" spans="1:8" ht="15.75" customHeight="1">
      <c r="A2970" s="91" t="s">
        <v>9962</v>
      </c>
      <c r="B2970" s="91" t="s">
        <v>876</v>
      </c>
      <c r="C2970" s="91" t="s">
        <v>9962</v>
      </c>
      <c r="D2970" s="91" t="s">
        <v>9963</v>
      </c>
      <c r="E2970" s="92">
        <v>0</v>
      </c>
      <c r="F2970" s="91" t="s">
        <v>1185</v>
      </c>
      <c r="H2970" s="3">
        <f>E2970+SUMIF('BR DTG ADW'!C:C,C2970,'BR DTG ADW'!E:E)</f>
        <v>0</v>
      </c>
    </row>
    <row r="2971" spans="1:8" ht="15.75" customHeight="1">
      <c r="A2971" s="91" t="s">
        <v>6932</v>
      </c>
      <c r="B2971" s="91" t="s">
        <v>876</v>
      </c>
      <c r="C2971" s="91" t="s">
        <v>6932</v>
      </c>
      <c r="D2971" s="91" t="s">
        <v>6933</v>
      </c>
      <c r="E2971" s="92">
        <v>0</v>
      </c>
      <c r="F2971" s="91" t="s">
        <v>1185</v>
      </c>
      <c r="H2971" s="3">
        <f>E2971+SUMIF('BR DTG ADW'!C:C,C2971,'BR DTG ADW'!E:E)</f>
        <v>0</v>
      </c>
    </row>
    <row r="2972" spans="1:8" ht="15.75" customHeight="1">
      <c r="A2972" s="91" t="s">
        <v>6936</v>
      </c>
      <c r="B2972" s="91" t="s">
        <v>876</v>
      </c>
      <c r="C2972" s="91" t="s">
        <v>6936</v>
      </c>
      <c r="D2972" s="91" t="s">
        <v>6937</v>
      </c>
      <c r="E2972" s="92">
        <v>0</v>
      </c>
      <c r="F2972" s="91" t="s">
        <v>1185</v>
      </c>
      <c r="H2972" s="3">
        <f>E2972+SUMIF('BR DTG ADW'!C:C,C2972,'BR DTG ADW'!E:E)</f>
        <v>0</v>
      </c>
    </row>
    <row r="2973" spans="1:8" ht="15.75" customHeight="1">
      <c r="A2973" s="91" t="s">
        <v>9966</v>
      </c>
      <c r="B2973" s="91" t="s">
        <v>876</v>
      </c>
      <c r="C2973" s="91" t="s">
        <v>9966</v>
      </c>
      <c r="D2973" s="91" t="s">
        <v>9967</v>
      </c>
      <c r="E2973" s="92">
        <v>0</v>
      </c>
      <c r="F2973" s="91" t="s">
        <v>1185</v>
      </c>
      <c r="H2973" s="3">
        <f>E2973+SUMIF('BR DTG ADW'!C:C,C2973,'BR DTG ADW'!E:E)</f>
        <v>0</v>
      </c>
    </row>
    <row r="2974" spans="1:8" ht="15.75" customHeight="1">
      <c r="A2974" s="91" t="s">
        <v>6941</v>
      </c>
      <c r="B2974" s="91" t="s">
        <v>876</v>
      </c>
      <c r="C2974" s="91" t="s">
        <v>6941</v>
      </c>
      <c r="D2974" s="91" t="s">
        <v>6942</v>
      </c>
      <c r="E2974" s="92">
        <v>0</v>
      </c>
      <c r="F2974" s="91" t="s">
        <v>1185</v>
      </c>
      <c r="H2974" s="3">
        <f>E2974+SUMIF('BR DTG ADW'!C:C,C2974,'BR DTG ADW'!E:E)</f>
        <v>0</v>
      </c>
    </row>
    <row r="2975" spans="1:8" ht="15.75" customHeight="1">
      <c r="A2975" s="91" t="s">
        <v>6943</v>
      </c>
      <c r="B2975" s="91" t="s">
        <v>876</v>
      </c>
      <c r="C2975" s="91" t="s">
        <v>6943</v>
      </c>
      <c r="D2975" s="91" t="s">
        <v>6944</v>
      </c>
      <c r="E2975" s="92">
        <v>0</v>
      </c>
      <c r="F2975" s="91" t="s">
        <v>1185</v>
      </c>
      <c r="H2975" s="3">
        <f>E2975+SUMIF('BR DTG ADW'!C:C,C2975,'BR DTG ADW'!E:E)</f>
        <v>0</v>
      </c>
    </row>
    <row r="2976" spans="1:8" ht="15.75" customHeight="1">
      <c r="A2976" s="91" t="s">
        <v>6945</v>
      </c>
      <c r="B2976" s="91" t="s">
        <v>922</v>
      </c>
      <c r="C2976" s="91" t="s">
        <v>6945</v>
      </c>
      <c r="D2976" s="91" t="s">
        <v>6946</v>
      </c>
      <c r="E2976" s="92">
        <v>1</v>
      </c>
      <c r="F2976" s="91" t="s">
        <v>1185</v>
      </c>
      <c r="H2976" s="3">
        <f>E2976+SUMIF('BR DTG ADW'!C:C,C2976,'BR DTG ADW'!E:E)</f>
        <v>1</v>
      </c>
    </row>
    <row r="2977" spans="1:8" ht="15.75" customHeight="1">
      <c r="A2977" s="91" t="s">
        <v>774</v>
      </c>
      <c r="B2977" s="91" t="s">
        <v>922</v>
      </c>
      <c r="C2977" s="91" t="s">
        <v>774</v>
      </c>
      <c r="D2977" s="91" t="s">
        <v>775</v>
      </c>
      <c r="E2977" s="92">
        <v>1</v>
      </c>
      <c r="F2977" s="91" t="s">
        <v>1185</v>
      </c>
      <c r="H2977" s="3">
        <f>E2977+SUMIF('BR DTG ADW'!C:C,C2977,'BR DTG ADW'!E:E)</f>
        <v>1</v>
      </c>
    </row>
    <row r="2978" spans="1:8" ht="15.75" customHeight="1">
      <c r="A2978" s="91" t="s">
        <v>6947</v>
      </c>
      <c r="B2978" s="91" t="s">
        <v>876</v>
      </c>
      <c r="C2978" s="91" t="s">
        <v>6947</v>
      </c>
      <c r="D2978" s="91" t="s">
        <v>2330</v>
      </c>
      <c r="E2978" s="92">
        <v>0</v>
      </c>
      <c r="F2978" s="91" t="s">
        <v>1185</v>
      </c>
      <c r="H2978" s="3">
        <f>E2978+SUMIF('BR DTG ADW'!C:C,C2978,'BR DTG ADW'!E:E)</f>
        <v>0</v>
      </c>
    </row>
    <row r="2979" spans="1:8" ht="15.75" customHeight="1">
      <c r="A2979" s="91" t="s">
        <v>6948</v>
      </c>
      <c r="B2979" s="91" t="s">
        <v>922</v>
      </c>
      <c r="C2979" s="91" t="s">
        <v>6948</v>
      </c>
      <c r="D2979" s="91" t="s">
        <v>6949</v>
      </c>
      <c r="E2979" s="92">
        <v>1</v>
      </c>
      <c r="F2979" s="91" t="s">
        <v>1185</v>
      </c>
      <c r="H2979" s="3">
        <f>E2979+SUMIF('BR DTG ADW'!C:C,C2979,'BR DTG ADW'!E:E)</f>
        <v>1</v>
      </c>
    </row>
    <row r="2980" spans="1:8" ht="15.75" customHeight="1">
      <c r="A2980" s="91" t="s">
        <v>6950</v>
      </c>
      <c r="B2980" s="91" t="s">
        <v>876</v>
      </c>
      <c r="C2980" s="91" t="s">
        <v>6950</v>
      </c>
      <c r="D2980" s="91" t="s">
        <v>6951</v>
      </c>
      <c r="E2980" s="92">
        <v>0</v>
      </c>
      <c r="F2980" s="91" t="s">
        <v>1185</v>
      </c>
      <c r="H2980" s="3">
        <f>E2980+SUMIF('BR DTG ADW'!C:C,C2980,'BR DTG ADW'!E:E)</f>
        <v>0</v>
      </c>
    </row>
    <row r="2981" spans="1:8" ht="15.75" customHeight="1">
      <c r="A2981" s="91" t="s">
        <v>6952</v>
      </c>
      <c r="B2981" s="91" t="s">
        <v>877</v>
      </c>
      <c r="C2981" s="91" t="s">
        <v>6952</v>
      </c>
      <c r="D2981" s="91" t="s">
        <v>6953</v>
      </c>
      <c r="E2981" s="92">
        <v>1</v>
      </c>
      <c r="F2981" s="91" t="s">
        <v>1185</v>
      </c>
      <c r="H2981" s="3">
        <f>E2981+SUMIF('BR DTG ADW'!C:C,C2981,'BR DTG ADW'!E:E)</f>
        <v>1</v>
      </c>
    </row>
    <row r="2982" spans="1:8" ht="15.75" customHeight="1">
      <c r="A2982" s="91" t="s">
        <v>6954</v>
      </c>
      <c r="B2982" s="91" t="s">
        <v>877</v>
      </c>
      <c r="C2982" s="91" t="s">
        <v>6954</v>
      </c>
      <c r="D2982" s="91" t="s">
        <v>6955</v>
      </c>
      <c r="E2982" s="92">
        <v>8</v>
      </c>
      <c r="F2982" s="91" t="s">
        <v>1185</v>
      </c>
      <c r="H2982" s="3">
        <f>E2982+SUMIF('BR DTG ADW'!C:C,C2982,'BR DTG ADW'!E:E)</f>
        <v>8</v>
      </c>
    </row>
    <row r="2983" spans="1:8" ht="15.75" customHeight="1">
      <c r="A2983" s="91" t="s">
        <v>6956</v>
      </c>
      <c r="B2983" s="91" t="s">
        <v>876</v>
      </c>
      <c r="C2983" s="91" t="s">
        <v>6956</v>
      </c>
      <c r="D2983" s="91" t="s">
        <v>6957</v>
      </c>
      <c r="E2983" s="92">
        <v>0</v>
      </c>
      <c r="F2983" s="91" t="s">
        <v>1185</v>
      </c>
      <c r="H2983" s="3">
        <f>E2983+SUMIF('BR DTG ADW'!C:C,C2983,'BR DTG ADW'!E:E)</f>
        <v>0</v>
      </c>
    </row>
    <row r="2984" spans="1:8" ht="15.75" customHeight="1">
      <c r="A2984" s="91" t="s">
        <v>1672</v>
      </c>
      <c r="B2984" s="91" t="s">
        <v>876</v>
      </c>
      <c r="C2984" s="91" t="s">
        <v>1672</v>
      </c>
      <c r="D2984" s="91" t="s">
        <v>1673</v>
      </c>
      <c r="E2984" s="92">
        <v>0</v>
      </c>
      <c r="F2984" s="91" t="s">
        <v>1185</v>
      </c>
      <c r="H2984" s="3">
        <f>E2984+SUMIF('BR DTG ADW'!C:C,C2984,'BR DTG ADW'!E:E)</f>
        <v>0</v>
      </c>
    </row>
    <row r="2985" spans="1:8" ht="15.75" customHeight="1">
      <c r="A2985" s="91" t="s">
        <v>6958</v>
      </c>
      <c r="B2985" s="91" t="s">
        <v>876</v>
      </c>
      <c r="C2985" s="91" t="s">
        <v>6958</v>
      </c>
      <c r="D2985" s="91" t="s">
        <v>6959</v>
      </c>
      <c r="E2985" s="92">
        <v>0</v>
      </c>
      <c r="F2985" s="91" t="s">
        <v>1185</v>
      </c>
      <c r="H2985" s="3">
        <f>E2985+SUMIF('BR DTG ADW'!C:C,C2985,'BR DTG ADW'!E:E)</f>
        <v>0</v>
      </c>
    </row>
    <row r="2986" spans="1:8" ht="15.75" customHeight="1">
      <c r="A2986" s="91" t="s">
        <v>6960</v>
      </c>
      <c r="B2986" s="91" t="s">
        <v>898</v>
      </c>
      <c r="C2986" s="91" t="s">
        <v>6960</v>
      </c>
      <c r="D2986" s="91" t="s">
        <v>6415</v>
      </c>
      <c r="E2986" s="92">
        <v>1</v>
      </c>
      <c r="F2986" s="91" t="s">
        <v>1185</v>
      </c>
      <c r="H2986" s="3">
        <f>E2986+SUMIF('BR DTG ADW'!C:C,C2986,'BR DTG ADW'!E:E)</f>
        <v>1</v>
      </c>
    </row>
    <row r="2987" spans="1:8" ht="15.75" customHeight="1">
      <c r="A2987" s="91" t="s">
        <v>6961</v>
      </c>
      <c r="B2987" s="91" t="s">
        <v>876</v>
      </c>
      <c r="C2987" s="91" t="s">
        <v>6961</v>
      </c>
      <c r="D2987" s="91" t="s">
        <v>6962</v>
      </c>
      <c r="E2987" s="92">
        <v>0</v>
      </c>
      <c r="F2987" s="91" t="s">
        <v>1185</v>
      </c>
      <c r="H2987" s="3">
        <f>E2987+SUMIF('BR DTG ADW'!C:C,C2987,'BR DTG ADW'!E:E)</f>
        <v>0</v>
      </c>
    </row>
    <row r="2988" spans="1:8" ht="15.75" customHeight="1">
      <c r="A2988" s="91" t="s">
        <v>6963</v>
      </c>
      <c r="B2988" s="91" t="s">
        <v>876</v>
      </c>
      <c r="C2988" s="91" t="s">
        <v>6963</v>
      </c>
      <c r="D2988" s="91" t="s">
        <v>6964</v>
      </c>
      <c r="E2988" s="92">
        <v>0</v>
      </c>
      <c r="F2988" s="91" t="s">
        <v>1185</v>
      </c>
      <c r="H2988" s="3">
        <f>E2988+SUMIF('BR DTG ADW'!C:C,C2988,'BR DTG ADW'!E:E)</f>
        <v>0</v>
      </c>
    </row>
    <row r="2989" spans="1:8" ht="15.75" customHeight="1">
      <c r="A2989" s="91" t="s">
        <v>6965</v>
      </c>
      <c r="B2989" s="91" t="s">
        <v>876</v>
      </c>
      <c r="C2989" s="91" t="s">
        <v>6965</v>
      </c>
      <c r="D2989" s="91" t="s">
        <v>6966</v>
      </c>
      <c r="E2989" s="92">
        <v>0</v>
      </c>
      <c r="F2989" s="91" t="s">
        <v>1185</v>
      </c>
      <c r="H2989" s="3">
        <f>E2989+SUMIF('BR DTG ADW'!C:C,C2989,'BR DTG ADW'!E:E)</f>
        <v>0</v>
      </c>
    </row>
    <row r="2990" spans="1:8" ht="15.75" customHeight="1">
      <c r="A2990" s="91" t="s">
        <v>6967</v>
      </c>
      <c r="B2990" s="91" t="s">
        <v>876</v>
      </c>
      <c r="C2990" s="91" t="s">
        <v>6967</v>
      </c>
      <c r="D2990" s="91" t="s">
        <v>2330</v>
      </c>
      <c r="E2990" s="92">
        <v>0</v>
      </c>
      <c r="F2990" s="91" t="s">
        <v>1185</v>
      </c>
      <c r="H2990" s="3">
        <f>E2990+SUMIF('BR DTG ADW'!C:C,C2990,'BR DTG ADW'!E:E)</f>
        <v>0</v>
      </c>
    </row>
    <row r="2991" spans="1:8" ht="15.75" customHeight="1">
      <c r="A2991" s="91" t="s">
        <v>6968</v>
      </c>
      <c r="B2991" s="91" t="s">
        <v>876</v>
      </c>
      <c r="C2991" s="91" t="s">
        <v>6968</v>
      </c>
      <c r="D2991" s="91" t="s">
        <v>6969</v>
      </c>
      <c r="E2991" s="92">
        <v>0</v>
      </c>
      <c r="F2991" s="91" t="s">
        <v>1185</v>
      </c>
      <c r="H2991" s="3">
        <f>E2991+SUMIF('BR DTG ADW'!C:C,C2991,'BR DTG ADW'!E:E)</f>
        <v>0</v>
      </c>
    </row>
    <row r="2992" spans="1:8" ht="15.75" customHeight="1">
      <c r="A2992" s="91" t="s">
        <v>571</v>
      </c>
      <c r="B2992" s="91" t="s">
        <v>888</v>
      </c>
      <c r="C2992" s="91" t="s">
        <v>571</v>
      </c>
      <c r="D2992" s="91" t="s">
        <v>776</v>
      </c>
      <c r="E2992" s="92">
        <v>97</v>
      </c>
      <c r="F2992" s="91" t="s">
        <v>1185</v>
      </c>
      <c r="H2992" s="3">
        <f>E2992+SUMIF('BR DTG ADW'!C:C,C2992,'BR DTG ADW'!E:E)</f>
        <v>97</v>
      </c>
    </row>
    <row r="2993" spans="1:8" ht="15.75" customHeight="1">
      <c r="A2993" s="91" t="s">
        <v>6970</v>
      </c>
      <c r="B2993" s="91" t="s">
        <v>876</v>
      </c>
      <c r="C2993" s="91" t="s">
        <v>6970</v>
      </c>
      <c r="D2993" s="91" t="s">
        <v>6570</v>
      </c>
      <c r="E2993" s="92">
        <v>0</v>
      </c>
      <c r="F2993" s="91" t="s">
        <v>1185</v>
      </c>
      <c r="H2993" s="3">
        <f>E2993+SUMIF('BR DTG ADW'!C:C,C2993,'BR DTG ADW'!E:E)</f>
        <v>0</v>
      </c>
    </row>
    <row r="2994" spans="1:8" ht="15.75" customHeight="1">
      <c r="A2994" s="91" t="s">
        <v>6971</v>
      </c>
      <c r="B2994" s="91" t="s">
        <v>876</v>
      </c>
      <c r="C2994" s="91" t="s">
        <v>6971</v>
      </c>
      <c r="D2994" s="91" t="s">
        <v>2330</v>
      </c>
      <c r="E2994" s="92">
        <v>0</v>
      </c>
      <c r="F2994" s="91" t="s">
        <v>1185</v>
      </c>
      <c r="H2994" s="3">
        <f>E2994+SUMIF('BR DTG ADW'!C:C,C2994,'BR DTG ADW'!E:E)</f>
        <v>0</v>
      </c>
    </row>
    <row r="2995" spans="1:8" ht="15.75" customHeight="1">
      <c r="A2995" s="91" t="s">
        <v>6972</v>
      </c>
      <c r="B2995" s="91" t="s">
        <v>876</v>
      </c>
      <c r="C2995" s="91" t="s">
        <v>6972</v>
      </c>
      <c r="D2995" s="91" t="s">
        <v>6973</v>
      </c>
      <c r="E2995" s="92">
        <v>0</v>
      </c>
      <c r="F2995" s="91" t="s">
        <v>1185</v>
      </c>
      <c r="H2995" s="3">
        <f>E2995+SUMIF('BR DTG ADW'!C:C,C2995,'BR DTG ADW'!E:E)</f>
        <v>0</v>
      </c>
    </row>
    <row r="2996" spans="1:8" ht="15.75" customHeight="1">
      <c r="A2996" s="91" t="s">
        <v>6974</v>
      </c>
      <c r="B2996" s="91" t="s">
        <v>876</v>
      </c>
      <c r="C2996" s="91" t="s">
        <v>6974</v>
      </c>
      <c r="D2996" s="91" t="s">
        <v>6975</v>
      </c>
      <c r="E2996" s="92">
        <v>0</v>
      </c>
      <c r="F2996" s="91" t="s">
        <v>1185</v>
      </c>
      <c r="H2996" s="3">
        <f>E2996+SUMIF('BR DTG ADW'!C:C,C2996,'BR DTG ADW'!E:E)</f>
        <v>0</v>
      </c>
    </row>
    <row r="2997" spans="1:8" ht="15.75" customHeight="1">
      <c r="A2997" s="91" t="s">
        <v>6976</v>
      </c>
      <c r="B2997" s="91" t="s">
        <v>876</v>
      </c>
      <c r="C2997" s="91" t="s">
        <v>6976</v>
      </c>
      <c r="D2997" s="91" t="s">
        <v>6977</v>
      </c>
      <c r="E2997" s="92">
        <v>0</v>
      </c>
      <c r="F2997" s="91" t="s">
        <v>1185</v>
      </c>
      <c r="H2997" s="3">
        <f>E2997+SUMIF('BR DTG ADW'!C:C,C2997,'BR DTG ADW'!E:E)</f>
        <v>0</v>
      </c>
    </row>
    <row r="2998" spans="1:8" ht="15.75" customHeight="1">
      <c r="A2998" s="91" t="s">
        <v>6978</v>
      </c>
      <c r="B2998" s="91" t="s">
        <v>877</v>
      </c>
      <c r="C2998" s="91" t="s">
        <v>6978</v>
      </c>
      <c r="D2998" s="91" t="s">
        <v>6979</v>
      </c>
      <c r="E2998" s="92">
        <v>1</v>
      </c>
      <c r="F2998" s="91" t="s">
        <v>1185</v>
      </c>
      <c r="H2998" s="3">
        <f>E2998+SUMIF('BR DTG ADW'!C:C,C2998,'BR DTG ADW'!E:E)</f>
        <v>1</v>
      </c>
    </row>
    <row r="2999" spans="1:8" ht="15.75" customHeight="1">
      <c r="A2999" s="91" t="s">
        <v>6980</v>
      </c>
      <c r="B2999" s="91" t="s">
        <v>876</v>
      </c>
      <c r="C2999" s="91" t="s">
        <v>6980</v>
      </c>
      <c r="D2999" s="91" t="s">
        <v>6981</v>
      </c>
      <c r="E2999" s="92">
        <v>0</v>
      </c>
      <c r="F2999" s="91" t="s">
        <v>1185</v>
      </c>
      <c r="H2999" s="3">
        <f>E2999+SUMIF('BR DTG ADW'!C:C,C2999,'BR DTG ADW'!E:E)</f>
        <v>0</v>
      </c>
    </row>
    <row r="3000" spans="1:8" ht="15.75" customHeight="1">
      <c r="A3000" s="91" t="s">
        <v>1674</v>
      </c>
      <c r="B3000" s="91" t="s">
        <v>922</v>
      </c>
      <c r="C3000" s="91" t="s">
        <v>1674</v>
      </c>
      <c r="D3000" s="91" t="s">
        <v>1665</v>
      </c>
      <c r="E3000" s="92">
        <v>1</v>
      </c>
      <c r="F3000" s="91" t="s">
        <v>1185</v>
      </c>
      <c r="H3000" s="3">
        <f>E3000+SUMIF('BR DTG ADW'!C:C,C3000,'BR DTG ADW'!E:E)</f>
        <v>1</v>
      </c>
    </row>
    <row r="3001" spans="1:8" ht="15.75" customHeight="1">
      <c r="A3001" s="91" t="s">
        <v>6982</v>
      </c>
      <c r="B3001" s="91" t="s">
        <v>876</v>
      </c>
      <c r="C3001" s="91" t="s">
        <v>6982</v>
      </c>
      <c r="D3001" s="91" t="s">
        <v>6983</v>
      </c>
      <c r="E3001" s="92">
        <v>0</v>
      </c>
      <c r="F3001" s="91" t="s">
        <v>1185</v>
      </c>
      <c r="H3001" s="3">
        <f>E3001+SUMIF('BR DTG ADW'!C:C,C3001,'BR DTG ADW'!E:E)</f>
        <v>0</v>
      </c>
    </row>
    <row r="3002" spans="1:8" ht="15.75" customHeight="1">
      <c r="A3002" s="91" t="s">
        <v>448</v>
      </c>
      <c r="B3002" s="91" t="s">
        <v>888</v>
      </c>
      <c r="C3002" s="91" t="s">
        <v>448</v>
      </c>
      <c r="D3002" s="91" t="s">
        <v>1255</v>
      </c>
      <c r="E3002" s="92">
        <v>25</v>
      </c>
      <c r="F3002" s="91" t="s">
        <v>1185</v>
      </c>
      <c r="H3002" s="3">
        <f>E3002+SUMIF('BR DTG ADW'!C:C,C3002,'BR DTG ADW'!E:E)</f>
        <v>25</v>
      </c>
    </row>
    <row r="3003" spans="1:8" ht="15.75" customHeight="1">
      <c r="A3003" s="91" t="s">
        <v>6984</v>
      </c>
      <c r="B3003" s="91" t="s">
        <v>876</v>
      </c>
      <c r="C3003" s="91" t="s">
        <v>6984</v>
      </c>
      <c r="D3003" s="91" t="s">
        <v>6985</v>
      </c>
      <c r="E3003" s="92">
        <v>0</v>
      </c>
      <c r="F3003" s="91" t="s">
        <v>1185</v>
      </c>
      <c r="H3003" s="3">
        <f>E3003+SUMIF('BR DTG ADW'!C:C,C3003,'BR DTG ADW'!E:E)</f>
        <v>0</v>
      </c>
    </row>
    <row r="3004" spans="1:8" ht="15.75" customHeight="1">
      <c r="A3004" s="91" t="s">
        <v>6986</v>
      </c>
      <c r="B3004" s="91" t="s">
        <v>876</v>
      </c>
      <c r="C3004" s="91" t="s">
        <v>6986</v>
      </c>
      <c r="D3004" s="91" t="s">
        <v>6987</v>
      </c>
      <c r="E3004" s="92">
        <v>0</v>
      </c>
      <c r="F3004" s="91" t="s">
        <v>1185</v>
      </c>
      <c r="H3004" s="3">
        <f>E3004+SUMIF('BR DTG ADW'!C:C,C3004,'BR DTG ADW'!E:E)</f>
        <v>0</v>
      </c>
    </row>
    <row r="3005" spans="1:8" ht="15.75" customHeight="1">
      <c r="A3005" s="91" t="s">
        <v>6988</v>
      </c>
      <c r="B3005" s="91" t="s">
        <v>876</v>
      </c>
      <c r="C3005" s="91" t="s">
        <v>6988</v>
      </c>
      <c r="D3005" s="91" t="s">
        <v>6989</v>
      </c>
      <c r="E3005" s="92">
        <v>0</v>
      </c>
      <c r="F3005" s="91" t="s">
        <v>1185</v>
      </c>
      <c r="H3005" s="3">
        <f>E3005+SUMIF('BR DTG ADW'!C:C,C3005,'BR DTG ADW'!E:E)</f>
        <v>0</v>
      </c>
    </row>
    <row r="3006" spans="1:8" ht="15.75" customHeight="1">
      <c r="A3006" s="91" t="s">
        <v>6990</v>
      </c>
      <c r="B3006" s="91" t="s">
        <v>876</v>
      </c>
      <c r="C3006" s="91" t="s">
        <v>6990</v>
      </c>
      <c r="D3006" s="91" t="s">
        <v>6991</v>
      </c>
      <c r="E3006" s="92">
        <v>0</v>
      </c>
      <c r="F3006" s="91" t="s">
        <v>1185</v>
      </c>
      <c r="H3006" s="3">
        <f>E3006+SUMIF('BR DTG ADW'!C:C,C3006,'BR DTG ADW'!E:E)</f>
        <v>0</v>
      </c>
    </row>
    <row r="3007" spans="1:8" ht="15.75" customHeight="1">
      <c r="A3007" s="91" t="s">
        <v>6992</v>
      </c>
      <c r="B3007" s="91" t="s">
        <v>898</v>
      </c>
      <c r="C3007" s="91" t="s">
        <v>6992</v>
      </c>
      <c r="D3007" s="91" t="s">
        <v>6993</v>
      </c>
      <c r="E3007" s="92">
        <v>2</v>
      </c>
      <c r="F3007" s="91" t="s">
        <v>1185</v>
      </c>
      <c r="H3007" s="3">
        <f>E3007+SUMIF('BR DTG ADW'!C:C,C3007,'BR DTG ADW'!E:E)</f>
        <v>2</v>
      </c>
    </row>
    <row r="3008" spans="1:8" ht="15.75" customHeight="1">
      <c r="A3008" s="91" t="s">
        <v>6994</v>
      </c>
      <c r="B3008" s="91" t="s">
        <v>876</v>
      </c>
      <c r="C3008" s="91" t="s">
        <v>6994</v>
      </c>
      <c r="D3008" s="91" t="s">
        <v>6995</v>
      </c>
      <c r="E3008" s="92">
        <v>0</v>
      </c>
      <c r="F3008" s="91" t="s">
        <v>1185</v>
      </c>
      <c r="H3008" s="3">
        <f>E3008+SUMIF('BR DTG ADW'!C:C,C3008,'BR DTG ADW'!E:E)</f>
        <v>0</v>
      </c>
    </row>
    <row r="3009" spans="1:8" ht="15.75" customHeight="1">
      <c r="A3009" s="91" t="s">
        <v>6996</v>
      </c>
      <c r="B3009" s="91" t="s">
        <v>876</v>
      </c>
      <c r="C3009" s="91" t="s">
        <v>6996</v>
      </c>
      <c r="D3009" s="91" t="s">
        <v>6997</v>
      </c>
      <c r="E3009" s="92">
        <v>0</v>
      </c>
      <c r="F3009" s="91" t="s">
        <v>1185</v>
      </c>
      <c r="H3009" s="3">
        <f>E3009+SUMIF('BR DTG ADW'!C:C,C3009,'BR DTG ADW'!E:E)</f>
        <v>0</v>
      </c>
    </row>
    <row r="3010" spans="1:8" ht="15.75" customHeight="1">
      <c r="A3010" s="91" t="s">
        <v>6998</v>
      </c>
      <c r="B3010" s="91" t="s">
        <v>876</v>
      </c>
      <c r="C3010" s="91" t="s">
        <v>6998</v>
      </c>
      <c r="D3010" s="91" t="s">
        <v>6999</v>
      </c>
      <c r="E3010" s="92">
        <v>0</v>
      </c>
      <c r="F3010" s="91" t="s">
        <v>1185</v>
      </c>
      <c r="H3010" s="3">
        <f>E3010+SUMIF('BR DTG ADW'!C:C,C3010,'BR DTG ADW'!E:E)</f>
        <v>0</v>
      </c>
    </row>
    <row r="3011" spans="1:8" ht="15.75" customHeight="1">
      <c r="A3011" s="91" t="s">
        <v>7000</v>
      </c>
      <c r="B3011" s="91" t="s">
        <v>876</v>
      </c>
      <c r="C3011" s="91" t="s">
        <v>7000</v>
      </c>
      <c r="D3011" s="91" t="s">
        <v>7001</v>
      </c>
      <c r="E3011" s="92">
        <v>0</v>
      </c>
      <c r="F3011" s="91" t="s">
        <v>1185</v>
      </c>
      <c r="H3011" s="3">
        <f>E3011+SUMIF('BR DTG ADW'!C:C,C3011,'BR DTG ADW'!E:E)</f>
        <v>0</v>
      </c>
    </row>
    <row r="3012" spans="1:8" ht="15.75" customHeight="1">
      <c r="A3012" s="91" t="s">
        <v>7002</v>
      </c>
      <c r="B3012" s="91" t="s">
        <v>876</v>
      </c>
      <c r="C3012" s="91" t="s">
        <v>7002</v>
      </c>
      <c r="D3012" s="91" t="s">
        <v>2330</v>
      </c>
      <c r="E3012" s="92">
        <v>0</v>
      </c>
      <c r="F3012" s="91" t="s">
        <v>1185</v>
      </c>
      <c r="H3012" s="3">
        <f>E3012+SUMIF('BR DTG ADW'!C:C,C3012,'BR DTG ADW'!E:E)</f>
        <v>0</v>
      </c>
    </row>
    <row r="3013" spans="1:8" ht="15.75" customHeight="1">
      <c r="A3013" s="91" t="s">
        <v>7003</v>
      </c>
      <c r="B3013" s="91" t="s">
        <v>876</v>
      </c>
      <c r="C3013" s="91" t="s">
        <v>7003</v>
      </c>
      <c r="D3013" s="91" t="s">
        <v>7004</v>
      </c>
      <c r="E3013" s="92">
        <v>0</v>
      </c>
      <c r="F3013" s="91" t="s">
        <v>1185</v>
      </c>
      <c r="H3013" s="3">
        <f>E3013+SUMIF('BR DTG ADW'!C:C,C3013,'BR DTG ADW'!E:E)</f>
        <v>0</v>
      </c>
    </row>
    <row r="3014" spans="1:8" ht="15.75" customHeight="1">
      <c r="A3014" s="91" t="s">
        <v>7005</v>
      </c>
      <c r="B3014" s="91" t="s">
        <v>876</v>
      </c>
      <c r="C3014" s="91" t="s">
        <v>7005</v>
      </c>
      <c r="D3014" s="91" t="s">
        <v>7006</v>
      </c>
      <c r="E3014" s="92">
        <v>0</v>
      </c>
      <c r="F3014" s="91" t="s">
        <v>1185</v>
      </c>
      <c r="H3014" s="3">
        <f>E3014+SUMIF('BR DTG ADW'!C:C,C3014,'BR DTG ADW'!E:E)</f>
        <v>0</v>
      </c>
    </row>
    <row r="3015" spans="1:8" ht="15.75" customHeight="1">
      <c r="A3015" s="91" t="s">
        <v>7007</v>
      </c>
      <c r="B3015" s="91" t="s">
        <v>876</v>
      </c>
      <c r="C3015" s="91" t="s">
        <v>7007</v>
      </c>
      <c r="D3015" s="91" t="s">
        <v>2330</v>
      </c>
      <c r="E3015" s="92">
        <v>0</v>
      </c>
      <c r="F3015" s="91" t="s">
        <v>1185</v>
      </c>
      <c r="H3015" s="3">
        <f>E3015+SUMIF('BR DTG ADW'!C:C,C3015,'BR DTG ADW'!E:E)</f>
        <v>0</v>
      </c>
    </row>
    <row r="3016" spans="1:8" ht="15.75" customHeight="1">
      <c r="A3016" s="91" t="s">
        <v>7008</v>
      </c>
      <c r="B3016" s="91" t="s">
        <v>876</v>
      </c>
      <c r="C3016" s="91" t="s">
        <v>7008</v>
      </c>
      <c r="D3016" s="91" t="s">
        <v>7009</v>
      </c>
      <c r="E3016" s="92">
        <v>0</v>
      </c>
      <c r="F3016" s="91" t="s">
        <v>1185</v>
      </c>
      <c r="H3016" s="3">
        <f>E3016+SUMIF('BR DTG ADW'!C:C,C3016,'BR DTG ADW'!E:E)</f>
        <v>0</v>
      </c>
    </row>
    <row r="3017" spans="1:8" ht="15.75" customHeight="1">
      <c r="A3017" s="91" t="s">
        <v>7010</v>
      </c>
      <c r="B3017" s="91" t="s">
        <v>876</v>
      </c>
      <c r="C3017" s="91" t="s">
        <v>7010</v>
      </c>
      <c r="D3017" s="91" t="s">
        <v>7011</v>
      </c>
      <c r="E3017" s="92">
        <v>2</v>
      </c>
      <c r="F3017" s="91" t="s">
        <v>1185</v>
      </c>
      <c r="H3017" s="3">
        <f>E3017+SUMIF('BR DTG ADW'!C:C,C3017,'BR DTG ADW'!E:E)</f>
        <v>2</v>
      </c>
    </row>
    <row r="3018" spans="1:8" ht="15.75" customHeight="1">
      <c r="A3018" s="91" t="s">
        <v>7012</v>
      </c>
      <c r="B3018" s="91" t="s">
        <v>888</v>
      </c>
      <c r="C3018" s="91" t="s">
        <v>7012</v>
      </c>
      <c r="D3018" s="91" t="s">
        <v>7013</v>
      </c>
      <c r="E3018" s="92">
        <v>2</v>
      </c>
      <c r="F3018" s="91" t="s">
        <v>1185</v>
      </c>
      <c r="H3018" s="3">
        <f>E3018+SUMIF('BR DTG ADW'!C:C,C3018,'BR DTG ADW'!E:E)</f>
        <v>2</v>
      </c>
    </row>
    <row r="3019" spans="1:8" ht="15.75" customHeight="1">
      <c r="A3019" s="91" t="s">
        <v>449</v>
      </c>
      <c r="B3019" s="91" t="s">
        <v>877</v>
      </c>
      <c r="C3019" s="91" t="s">
        <v>449</v>
      </c>
      <c r="D3019" s="91" t="s">
        <v>1256</v>
      </c>
      <c r="E3019" s="92">
        <v>0</v>
      </c>
      <c r="F3019" s="91" t="s">
        <v>1185</v>
      </c>
      <c r="H3019" s="3">
        <f>E3019+SUMIF('BR DTG ADW'!C:C,C3019,'BR DTG ADW'!E:E)</f>
        <v>0</v>
      </c>
    </row>
    <row r="3020" spans="1:8" ht="15.75" customHeight="1">
      <c r="A3020" s="91" t="s">
        <v>7014</v>
      </c>
      <c r="B3020" s="91" t="s">
        <v>876</v>
      </c>
      <c r="C3020" s="91" t="s">
        <v>7014</v>
      </c>
      <c r="D3020" s="91" t="s">
        <v>7015</v>
      </c>
      <c r="E3020" s="92">
        <v>0</v>
      </c>
      <c r="F3020" s="91" t="s">
        <v>1185</v>
      </c>
      <c r="H3020" s="3">
        <f>E3020+SUMIF('BR DTG ADW'!C:C,C3020,'BR DTG ADW'!E:E)</f>
        <v>0</v>
      </c>
    </row>
    <row r="3021" spans="1:8" ht="15.75" customHeight="1">
      <c r="A3021" s="91" t="s">
        <v>1910</v>
      </c>
      <c r="B3021" s="91" t="s">
        <v>876</v>
      </c>
      <c r="C3021" s="91" t="s">
        <v>1910</v>
      </c>
      <c r="D3021" s="91" t="s">
        <v>1911</v>
      </c>
      <c r="E3021" s="92">
        <v>0</v>
      </c>
      <c r="F3021" s="91" t="s">
        <v>1185</v>
      </c>
      <c r="H3021" s="3">
        <f>E3021+SUMIF('BR DTG ADW'!C:C,C3021,'BR DTG ADW'!E:E)</f>
        <v>0</v>
      </c>
    </row>
    <row r="3022" spans="1:8" ht="15.75" customHeight="1">
      <c r="A3022" s="91" t="s">
        <v>777</v>
      </c>
      <c r="B3022" s="91" t="s">
        <v>881</v>
      </c>
      <c r="C3022" s="91" t="s">
        <v>777</v>
      </c>
      <c r="D3022" s="91" t="s">
        <v>778</v>
      </c>
      <c r="E3022" s="92">
        <v>1</v>
      </c>
      <c r="F3022" s="91" t="s">
        <v>1185</v>
      </c>
      <c r="H3022" s="3">
        <f>E3022+SUMIF('BR DTG ADW'!C:C,C3022,'BR DTG ADW'!E:E)</f>
        <v>1</v>
      </c>
    </row>
    <row r="3023" spans="1:8" ht="15.75" customHeight="1">
      <c r="A3023" s="91" t="s">
        <v>450</v>
      </c>
      <c r="B3023" s="91" t="s">
        <v>888</v>
      </c>
      <c r="C3023" s="91" t="s">
        <v>450</v>
      </c>
      <c r="D3023" s="91" t="s">
        <v>1257</v>
      </c>
      <c r="E3023" s="92">
        <v>15</v>
      </c>
      <c r="F3023" s="91" t="s">
        <v>1185</v>
      </c>
      <c r="H3023" s="3">
        <f>E3023+SUMIF('BR DTG ADW'!C:C,C3023,'BR DTG ADW'!E:E)</f>
        <v>15</v>
      </c>
    </row>
    <row r="3024" spans="1:8" ht="15.75" customHeight="1">
      <c r="A3024" s="91" t="s">
        <v>7016</v>
      </c>
      <c r="B3024" s="91" t="s">
        <v>877</v>
      </c>
      <c r="C3024" s="91" t="s">
        <v>7016</v>
      </c>
      <c r="D3024" s="91" t="s">
        <v>9968</v>
      </c>
      <c r="E3024" s="92">
        <v>1</v>
      </c>
      <c r="F3024" s="91" t="s">
        <v>1185</v>
      </c>
      <c r="H3024" s="3">
        <f>E3024+SUMIF('BR DTG ADW'!C:C,C3024,'BR DTG ADW'!E:E)</f>
        <v>1</v>
      </c>
    </row>
    <row r="3025" spans="1:8" ht="15.75" customHeight="1">
      <c r="A3025" s="91" t="s">
        <v>7019</v>
      </c>
      <c r="B3025" s="91" t="s">
        <v>876</v>
      </c>
      <c r="C3025" s="91" t="s">
        <v>7019</v>
      </c>
      <c r="D3025" s="91" t="s">
        <v>2330</v>
      </c>
      <c r="E3025" s="92">
        <v>0</v>
      </c>
      <c r="F3025" s="91" t="s">
        <v>1185</v>
      </c>
      <c r="H3025" s="3">
        <f>E3025+SUMIF('BR DTG ADW'!C:C,C3025,'BR DTG ADW'!E:E)</f>
        <v>0</v>
      </c>
    </row>
    <row r="3026" spans="1:8" ht="15.75" customHeight="1">
      <c r="A3026" s="91" t="s">
        <v>7020</v>
      </c>
      <c r="B3026" s="91" t="s">
        <v>876</v>
      </c>
      <c r="C3026" s="91" t="s">
        <v>7020</v>
      </c>
      <c r="D3026" s="91" t="s">
        <v>11313</v>
      </c>
      <c r="E3026" s="92">
        <v>0</v>
      </c>
      <c r="F3026" s="91" t="s">
        <v>1185</v>
      </c>
      <c r="H3026" s="3">
        <f>E3026+SUMIF('BR DTG ADW'!C:C,C3026,'BR DTG ADW'!E:E)</f>
        <v>0</v>
      </c>
    </row>
    <row r="3027" spans="1:8" ht="15.75" customHeight="1">
      <c r="A3027" s="91" t="s">
        <v>7022</v>
      </c>
      <c r="B3027" s="91" t="s">
        <v>876</v>
      </c>
      <c r="C3027" s="91" t="s">
        <v>7022</v>
      </c>
      <c r="D3027" s="91" t="s">
        <v>11314</v>
      </c>
      <c r="E3027" s="92">
        <v>0</v>
      </c>
      <c r="F3027" s="91" t="s">
        <v>1185</v>
      </c>
      <c r="H3027" s="3">
        <f>E3027+SUMIF('BR DTG ADW'!C:C,C3027,'BR DTG ADW'!E:E)</f>
        <v>0</v>
      </c>
    </row>
    <row r="3028" spans="1:8" ht="15.75" customHeight="1">
      <c r="A3028" s="91" t="s">
        <v>7024</v>
      </c>
      <c r="B3028" s="91" t="s">
        <v>876</v>
      </c>
      <c r="C3028" s="91" t="s">
        <v>7024</v>
      </c>
      <c r="D3028" s="91" t="s">
        <v>7025</v>
      </c>
      <c r="E3028" s="92">
        <v>0</v>
      </c>
      <c r="F3028" s="91" t="s">
        <v>1185</v>
      </c>
      <c r="H3028" s="3">
        <f>E3028+SUMIF('BR DTG ADW'!C:C,C3028,'BR DTG ADW'!E:E)</f>
        <v>0</v>
      </c>
    </row>
    <row r="3029" spans="1:8" ht="15.75" customHeight="1">
      <c r="A3029" s="91" t="s">
        <v>572</v>
      </c>
      <c r="B3029" s="91" t="s">
        <v>888</v>
      </c>
      <c r="C3029" s="91" t="s">
        <v>572</v>
      </c>
      <c r="D3029" s="91" t="s">
        <v>779</v>
      </c>
      <c r="E3029" s="92">
        <v>4</v>
      </c>
      <c r="F3029" s="91" t="s">
        <v>1185</v>
      </c>
      <c r="H3029" s="3">
        <f>E3029+SUMIF('BR DTG ADW'!C:C,C3029,'BR DTG ADW'!E:E)</f>
        <v>4</v>
      </c>
    </row>
    <row r="3030" spans="1:8" ht="15.75" customHeight="1">
      <c r="A3030" s="91" t="s">
        <v>7030</v>
      </c>
      <c r="B3030" s="91" t="s">
        <v>876</v>
      </c>
      <c r="C3030" s="91" t="s">
        <v>7030</v>
      </c>
      <c r="D3030" s="91" t="s">
        <v>7031</v>
      </c>
      <c r="E3030" s="92">
        <v>0</v>
      </c>
      <c r="F3030" s="91" t="s">
        <v>1185</v>
      </c>
      <c r="H3030" s="3">
        <f>E3030+SUMIF('BR DTG ADW'!C:C,C3030,'BR DTG ADW'!E:E)</f>
        <v>0</v>
      </c>
    </row>
    <row r="3031" spans="1:8" ht="15.75" customHeight="1">
      <c r="A3031" s="91" t="s">
        <v>7032</v>
      </c>
      <c r="B3031" s="91" t="s">
        <v>876</v>
      </c>
      <c r="C3031" s="91" t="s">
        <v>7032</v>
      </c>
      <c r="D3031" s="91" t="s">
        <v>11315</v>
      </c>
      <c r="E3031" s="92">
        <v>0</v>
      </c>
      <c r="F3031" s="91" t="s">
        <v>1185</v>
      </c>
      <c r="H3031" s="3">
        <f>E3031+SUMIF('BR DTG ADW'!C:C,C3031,'BR DTG ADW'!E:E)</f>
        <v>0</v>
      </c>
    </row>
    <row r="3032" spans="1:8" ht="15.75" customHeight="1">
      <c r="A3032" s="91" t="s">
        <v>11316</v>
      </c>
      <c r="B3032" s="91" t="s">
        <v>876</v>
      </c>
      <c r="C3032" s="91" t="s">
        <v>11316</v>
      </c>
      <c r="D3032" s="91" t="s">
        <v>11317</v>
      </c>
      <c r="E3032" s="92">
        <v>0</v>
      </c>
      <c r="F3032" s="91" t="s">
        <v>1185</v>
      </c>
      <c r="H3032" s="3">
        <f>E3032+SUMIF('BR DTG ADW'!C:C,C3032,'BR DTG ADW'!E:E)</f>
        <v>0</v>
      </c>
    </row>
    <row r="3033" spans="1:8" ht="15.75" customHeight="1">
      <c r="A3033" s="91" t="s">
        <v>7034</v>
      </c>
      <c r="B3033" s="91" t="s">
        <v>876</v>
      </c>
      <c r="C3033" s="91" t="s">
        <v>7034</v>
      </c>
      <c r="D3033" s="91" t="s">
        <v>7035</v>
      </c>
      <c r="E3033" s="92">
        <v>0</v>
      </c>
      <c r="F3033" s="91" t="s">
        <v>1185</v>
      </c>
      <c r="H3033" s="3">
        <f>E3033+SUMIF('BR DTG ADW'!C:C,C3033,'BR DTG ADW'!E:E)</f>
        <v>0</v>
      </c>
    </row>
    <row r="3034" spans="1:8" ht="15.75" customHeight="1">
      <c r="A3034" s="91" t="s">
        <v>7036</v>
      </c>
      <c r="B3034" s="91" t="s">
        <v>876</v>
      </c>
      <c r="C3034" s="91" t="s">
        <v>7036</v>
      </c>
      <c r="D3034" s="91" t="s">
        <v>7037</v>
      </c>
      <c r="E3034" s="92">
        <v>0</v>
      </c>
      <c r="F3034" s="91" t="s">
        <v>1185</v>
      </c>
      <c r="H3034" s="3">
        <f>E3034+SUMIF('BR DTG ADW'!C:C,C3034,'BR DTG ADW'!E:E)</f>
        <v>0</v>
      </c>
    </row>
    <row r="3035" spans="1:8" ht="15.75" customHeight="1">
      <c r="A3035" s="91" t="s">
        <v>7038</v>
      </c>
      <c r="B3035" s="91" t="s">
        <v>898</v>
      </c>
      <c r="C3035" s="91" t="s">
        <v>7038</v>
      </c>
      <c r="D3035" s="91" t="s">
        <v>7039</v>
      </c>
      <c r="E3035" s="92">
        <v>1</v>
      </c>
      <c r="F3035" s="91" t="s">
        <v>1185</v>
      </c>
      <c r="H3035" s="3">
        <f>E3035+SUMIF('BR DTG ADW'!C:C,C3035,'BR DTG ADW'!E:E)</f>
        <v>1</v>
      </c>
    </row>
    <row r="3036" spans="1:8" ht="15.75" customHeight="1">
      <c r="A3036" s="91" t="s">
        <v>7040</v>
      </c>
      <c r="B3036" s="91" t="s">
        <v>876</v>
      </c>
      <c r="C3036" s="91" t="s">
        <v>7040</v>
      </c>
      <c r="D3036" s="91" t="s">
        <v>7041</v>
      </c>
      <c r="E3036" s="92">
        <v>0</v>
      </c>
      <c r="F3036" s="91" t="s">
        <v>1185</v>
      </c>
      <c r="H3036" s="3">
        <f>E3036+SUMIF('BR DTG ADW'!C:C,C3036,'BR DTG ADW'!E:E)</f>
        <v>0</v>
      </c>
    </row>
    <row r="3037" spans="1:8" ht="15.75" customHeight="1">
      <c r="A3037" s="91" t="s">
        <v>7042</v>
      </c>
      <c r="B3037" s="91" t="s">
        <v>898</v>
      </c>
      <c r="C3037" s="91" t="s">
        <v>7042</v>
      </c>
      <c r="D3037" s="91" t="s">
        <v>7043</v>
      </c>
      <c r="E3037" s="92">
        <v>4</v>
      </c>
      <c r="F3037" s="91" t="s">
        <v>1185</v>
      </c>
      <c r="H3037" s="3">
        <f>E3037+SUMIF('BR DTG ADW'!C:C,C3037,'BR DTG ADW'!E:E)</f>
        <v>4</v>
      </c>
    </row>
    <row r="3038" spans="1:8" ht="15.75" customHeight="1">
      <c r="A3038" s="91" t="s">
        <v>7044</v>
      </c>
      <c r="B3038" s="91" t="s">
        <v>898</v>
      </c>
      <c r="C3038" s="91" t="s">
        <v>7044</v>
      </c>
      <c r="D3038" s="91" t="s">
        <v>11318</v>
      </c>
      <c r="E3038" s="92">
        <v>1</v>
      </c>
      <c r="F3038" s="91" t="s">
        <v>1185</v>
      </c>
      <c r="H3038" s="3">
        <f>E3038+SUMIF('BR DTG ADW'!C:C,C3038,'BR DTG ADW'!E:E)</f>
        <v>1</v>
      </c>
    </row>
    <row r="3039" spans="1:8" ht="15.75" customHeight="1">
      <c r="A3039" s="91" t="s">
        <v>7046</v>
      </c>
      <c r="B3039" s="91" t="s">
        <v>876</v>
      </c>
      <c r="C3039" s="91" t="s">
        <v>7046</v>
      </c>
      <c r="D3039" s="91" t="s">
        <v>7047</v>
      </c>
      <c r="E3039" s="92">
        <v>0</v>
      </c>
      <c r="F3039" s="91" t="s">
        <v>1185</v>
      </c>
      <c r="H3039" s="3">
        <f>E3039+SUMIF('BR DTG ADW'!C:C,C3039,'BR DTG ADW'!E:E)</f>
        <v>0</v>
      </c>
    </row>
    <row r="3040" spans="1:8" ht="15.75" customHeight="1">
      <c r="A3040" s="91" t="s">
        <v>9975</v>
      </c>
      <c r="B3040" s="91" t="s">
        <v>876</v>
      </c>
      <c r="C3040" s="91" t="s">
        <v>9975</v>
      </c>
      <c r="D3040" s="91" t="s">
        <v>9976</v>
      </c>
      <c r="E3040" s="92">
        <v>0</v>
      </c>
      <c r="F3040" s="91" t="s">
        <v>1185</v>
      </c>
      <c r="H3040" s="3">
        <f>E3040+SUMIF('BR DTG ADW'!C:C,C3040,'BR DTG ADW'!E:E)</f>
        <v>0</v>
      </c>
    </row>
    <row r="3041" spans="1:8" ht="15.75" customHeight="1">
      <c r="A3041" s="91" t="s">
        <v>9979</v>
      </c>
      <c r="B3041" s="91" t="s">
        <v>876</v>
      </c>
      <c r="C3041" s="91" t="s">
        <v>9979</v>
      </c>
      <c r="D3041" s="91" t="s">
        <v>9980</v>
      </c>
      <c r="E3041" s="92">
        <v>0</v>
      </c>
      <c r="F3041" s="91" t="s">
        <v>1185</v>
      </c>
      <c r="H3041" s="3">
        <f>E3041+SUMIF('BR DTG ADW'!C:C,C3041,'BR DTG ADW'!E:E)</f>
        <v>0</v>
      </c>
    </row>
    <row r="3042" spans="1:8" ht="15.75" customHeight="1">
      <c r="A3042" s="91" t="s">
        <v>7048</v>
      </c>
      <c r="B3042" s="91" t="s">
        <v>876</v>
      </c>
      <c r="C3042" s="91" t="s">
        <v>7048</v>
      </c>
      <c r="D3042" s="91" t="s">
        <v>7049</v>
      </c>
      <c r="E3042" s="92">
        <v>0</v>
      </c>
      <c r="F3042" s="91" t="s">
        <v>1185</v>
      </c>
      <c r="H3042" s="3">
        <f>E3042+SUMIF('BR DTG ADW'!C:C,C3042,'BR DTG ADW'!E:E)</f>
        <v>0</v>
      </c>
    </row>
    <row r="3043" spans="1:8" ht="15.75" customHeight="1">
      <c r="A3043" s="91" t="s">
        <v>7050</v>
      </c>
      <c r="B3043" s="91" t="s">
        <v>876</v>
      </c>
      <c r="C3043" s="91" t="s">
        <v>7050</v>
      </c>
      <c r="D3043" s="91" t="s">
        <v>7051</v>
      </c>
      <c r="E3043" s="92">
        <v>0</v>
      </c>
      <c r="F3043" s="91" t="s">
        <v>1185</v>
      </c>
      <c r="H3043" s="3">
        <f>E3043+SUMIF('BR DTG ADW'!C:C,C3043,'BR DTG ADW'!E:E)</f>
        <v>0</v>
      </c>
    </row>
    <row r="3044" spans="1:8" ht="15.75" customHeight="1">
      <c r="A3044" s="91" t="s">
        <v>7052</v>
      </c>
      <c r="B3044" s="91" t="s">
        <v>876</v>
      </c>
      <c r="C3044" s="91" t="s">
        <v>7052</v>
      </c>
      <c r="D3044" s="91" t="s">
        <v>7053</v>
      </c>
      <c r="E3044" s="92">
        <v>0</v>
      </c>
      <c r="F3044" s="91" t="s">
        <v>1185</v>
      </c>
      <c r="H3044" s="3">
        <f>E3044+SUMIF('BR DTG ADW'!C:C,C3044,'BR DTG ADW'!E:E)</f>
        <v>0</v>
      </c>
    </row>
    <row r="3045" spans="1:8" ht="15.75" customHeight="1">
      <c r="A3045" s="91" t="s">
        <v>7054</v>
      </c>
      <c r="B3045" s="91" t="s">
        <v>876</v>
      </c>
      <c r="C3045" s="91" t="s">
        <v>7054</v>
      </c>
      <c r="D3045" s="91" t="s">
        <v>11319</v>
      </c>
      <c r="E3045" s="92">
        <v>0</v>
      </c>
      <c r="F3045" s="91" t="s">
        <v>1185</v>
      </c>
      <c r="H3045" s="3">
        <f>E3045+SUMIF('BR DTG ADW'!C:C,C3045,'BR DTG ADW'!E:E)</f>
        <v>0</v>
      </c>
    </row>
    <row r="3046" spans="1:8" ht="15.75" customHeight="1">
      <c r="A3046" s="91" t="s">
        <v>7056</v>
      </c>
      <c r="B3046" s="91" t="s">
        <v>876</v>
      </c>
      <c r="C3046" s="91" t="s">
        <v>7056</v>
      </c>
      <c r="D3046" s="91" t="s">
        <v>9983</v>
      </c>
      <c r="E3046" s="92">
        <v>0</v>
      </c>
      <c r="F3046" s="91" t="s">
        <v>1185</v>
      </c>
      <c r="H3046" s="3">
        <f>E3046+SUMIF('BR DTG ADW'!C:C,C3046,'BR DTG ADW'!E:E)</f>
        <v>0</v>
      </c>
    </row>
    <row r="3047" spans="1:8" ht="15.75" customHeight="1">
      <c r="A3047" s="91" t="s">
        <v>7058</v>
      </c>
      <c r="B3047" s="91" t="s">
        <v>876</v>
      </c>
      <c r="C3047" s="91" t="s">
        <v>7058</v>
      </c>
      <c r="D3047" s="91" t="s">
        <v>9984</v>
      </c>
      <c r="E3047" s="92">
        <v>0</v>
      </c>
      <c r="F3047" s="91" t="s">
        <v>1185</v>
      </c>
      <c r="H3047" s="3">
        <f>E3047+SUMIF('BR DTG ADW'!C:C,C3047,'BR DTG ADW'!E:E)</f>
        <v>0</v>
      </c>
    </row>
    <row r="3048" spans="1:8" ht="15.75" customHeight="1">
      <c r="A3048" s="91" t="s">
        <v>7060</v>
      </c>
      <c r="B3048" s="91" t="s">
        <v>876</v>
      </c>
      <c r="C3048" s="91" t="s">
        <v>7060</v>
      </c>
      <c r="D3048" s="91" t="s">
        <v>9985</v>
      </c>
      <c r="E3048" s="92">
        <v>0</v>
      </c>
      <c r="F3048" s="91" t="s">
        <v>1185</v>
      </c>
      <c r="H3048" s="3">
        <f>E3048+SUMIF('BR DTG ADW'!C:C,C3048,'BR DTG ADW'!E:E)</f>
        <v>0</v>
      </c>
    </row>
    <row r="3049" spans="1:8" ht="15.75" customHeight="1">
      <c r="A3049" s="91" t="s">
        <v>2062</v>
      </c>
      <c r="B3049" s="91" t="s">
        <v>1100</v>
      </c>
      <c r="C3049" s="91" t="s">
        <v>2062</v>
      </c>
      <c r="D3049" s="91" t="s">
        <v>2063</v>
      </c>
      <c r="E3049" s="92">
        <v>1</v>
      </c>
      <c r="F3049" s="91" t="s">
        <v>1185</v>
      </c>
      <c r="H3049" s="3">
        <f>E3049+SUMIF('BR DTG ADW'!C:C,C3049,'BR DTG ADW'!E:E)</f>
        <v>1</v>
      </c>
    </row>
    <row r="3050" spans="1:8" ht="15.75" customHeight="1">
      <c r="A3050" s="91" t="s">
        <v>7062</v>
      </c>
      <c r="B3050" s="91" t="s">
        <v>876</v>
      </c>
      <c r="C3050" s="91" t="s">
        <v>7062</v>
      </c>
      <c r="D3050" s="91" t="s">
        <v>7063</v>
      </c>
      <c r="E3050" s="92">
        <v>0</v>
      </c>
      <c r="F3050" s="91" t="s">
        <v>1185</v>
      </c>
      <c r="H3050" s="3">
        <f>E3050+SUMIF('BR DTG ADW'!C:C,C3050,'BR DTG ADW'!E:E)</f>
        <v>0</v>
      </c>
    </row>
    <row r="3051" spans="1:8" ht="15.75" customHeight="1">
      <c r="A3051" s="91" t="s">
        <v>7064</v>
      </c>
      <c r="B3051" s="91" t="s">
        <v>876</v>
      </c>
      <c r="C3051" s="91" t="s">
        <v>7064</v>
      </c>
      <c r="D3051" s="91" t="s">
        <v>7065</v>
      </c>
      <c r="E3051" s="92">
        <v>0</v>
      </c>
      <c r="F3051" s="91" t="s">
        <v>1185</v>
      </c>
      <c r="H3051" s="3">
        <f>E3051+SUMIF('BR DTG ADW'!C:C,C3051,'BR DTG ADW'!E:E)</f>
        <v>0</v>
      </c>
    </row>
    <row r="3052" spans="1:8" ht="15.75" customHeight="1">
      <c r="A3052" s="91" t="s">
        <v>9996</v>
      </c>
      <c r="B3052" s="91" t="s">
        <v>876</v>
      </c>
      <c r="C3052" s="91" t="s">
        <v>9996</v>
      </c>
      <c r="D3052" s="91" t="s">
        <v>9997</v>
      </c>
      <c r="E3052" s="92">
        <v>0</v>
      </c>
      <c r="F3052" s="91" t="s">
        <v>1185</v>
      </c>
      <c r="H3052" s="3">
        <f>E3052+SUMIF('BR DTG ADW'!C:C,C3052,'BR DTG ADW'!E:E)</f>
        <v>0</v>
      </c>
    </row>
    <row r="3053" spans="1:8" ht="15.75" customHeight="1">
      <c r="A3053" s="91" t="s">
        <v>9998</v>
      </c>
      <c r="B3053" s="91" t="s">
        <v>898</v>
      </c>
      <c r="C3053" s="91" t="s">
        <v>9998</v>
      </c>
      <c r="D3053" s="91" t="s">
        <v>9999</v>
      </c>
      <c r="E3053" s="92">
        <v>1</v>
      </c>
      <c r="F3053" s="91" t="s">
        <v>1185</v>
      </c>
      <c r="H3053" s="3">
        <f>E3053+SUMIF('BR DTG ADW'!C:C,C3053,'BR DTG ADW'!E:E)</f>
        <v>1</v>
      </c>
    </row>
    <row r="3054" spans="1:8" ht="15.75" customHeight="1">
      <c r="A3054" s="91" t="s">
        <v>7066</v>
      </c>
      <c r="B3054" s="91" t="s">
        <v>876</v>
      </c>
      <c r="C3054" s="91" t="s">
        <v>7066</v>
      </c>
      <c r="D3054" s="91" t="s">
        <v>7067</v>
      </c>
      <c r="E3054" s="92">
        <v>0</v>
      </c>
      <c r="F3054" s="91" t="s">
        <v>1185</v>
      </c>
      <c r="H3054" s="3">
        <f>E3054+SUMIF('BR DTG ADW'!C:C,C3054,'BR DTG ADW'!E:E)</f>
        <v>0</v>
      </c>
    </row>
    <row r="3055" spans="1:8" ht="15.75" customHeight="1">
      <c r="A3055" s="91" t="s">
        <v>7068</v>
      </c>
      <c r="B3055" s="91" t="s">
        <v>876</v>
      </c>
      <c r="C3055" s="91" t="s">
        <v>7068</v>
      </c>
      <c r="D3055" s="91" t="s">
        <v>7069</v>
      </c>
      <c r="E3055" s="92">
        <v>0</v>
      </c>
      <c r="F3055" s="91" t="s">
        <v>1185</v>
      </c>
      <c r="H3055" s="3">
        <f>E3055+SUMIF('BR DTG ADW'!C:C,C3055,'BR DTG ADW'!E:E)</f>
        <v>0</v>
      </c>
    </row>
    <row r="3056" spans="1:8" ht="15.75" customHeight="1">
      <c r="A3056" s="91" t="s">
        <v>7072</v>
      </c>
      <c r="B3056" s="91" t="s">
        <v>876</v>
      </c>
      <c r="C3056" s="91" t="s">
        <v>7072</v>
      </c>
      <c r="D3056" s="91" t="s">
        <v>7073</v>
      </c>
      <c r="E3056" s="92">
        <v>0</v>
      </c>
      <c r="F3056" s="91" t="s">
        <v>1185</v>
      </c>
      <c r="H3056" s="3">
        <f>E3056+SUMIF('BR DTG ADW'!C:C,C3056,'BR DTG ADW'!E:E)</f>
        <v>0</v>
      </c>
    </row>
    <row r="3057" spans="1:8" ht="15.75" customHeight="1">
      <c r="A3057" s="91" t="s">
        <v>7074</v>
      </c>
      <c r="B3057" s="91" t="s">
        <v>876</v>
      </c>
      <c r="C3057" s="91" t="s">
        <v>7074</v>
      </c>
      <c r="D3057" s="91" t="s">
        <v>7075</v>
      </c>
      <c r="E3057" s="92">
        <v>0</v>
      </c>
      <c r="F3057" s="91" t="s">
        <v>1185</v>
      </c>
      <c r="H3057" s="3">
        <f>E3057+SUMIF('BR DTG ADW'!C:C,C3057,'BR DTG ADW'!E:E)</f>
        <v>0</v>
      </c>
    </row>
    <row r="3058" spans="1:8" ht="15.75" customHeight="1">
      <c r="A3058" s="91" t="s">
        <v>10000</v>
      </c>
      <c r="B3058" s="91" t="s">
        <v>876</v>
      </c>
      <c r="C3058" s="91" t="s">
        <v>10000</v>
      </c>
      <c r="D3058" s="91" t="s">
        <v>10001</v>
      </c>
      <c r="E3058" s="92">
        <v>0</v>
      </c>
      <c r="F3058" s="91" t="s">
        <v>1185</v>
      </c>
      <c r="H3058" s="3">
        <f>E3058+SUMIF('BR DTG ADW'!C:C,C3058,'BR DTG ADW'!E:E)</f>
        <v>0</v>
      </c>
    </row>
    <row r="3059" spans="1:8" ht="15.75" customHeight="1">
      <c r="A3059" s="91" t="s">
        <v>10002</v>
      </c>
      <c r="B3059" s="91" t="s">
        <v>876</v>
      </c>
      <c r="C3059" s="91" t="s">
        <v>10002</v>
      </c>
      <c r="D3059" s="91" t="s">
        <v>10003</v>
      </c>
      <c r="E3059" s="92">
        <v>0</v>
      </c>
      <c r="F3059" s="91" t="s">
        <v>1185</v>
      </c>
      <c r="H3059" s="3">
        <f>E3059+SUMIF('BR DTG ADW'!C:C,C3059,'BR DTG ADW'!E:E)</f>
        <v>0</v>
      </c>
    </row>
    <row r="3060" spans="1:8" ht="15.75" customHeight="1">
      <c r="A3060" s="91" t="s">
        <v>7076</v>
      </c>
      <c r="B3060" s="91" t="s">
        <v>876</v>
      </c>
      <c r="C3060" s="91" t="s">
        <v>7076</v>
      </c>
      <c r="D3060" s="91" t="s">
        <v>7077</v>
      </c>
      <c r="E3060" s="92">
        <v>0</v>
      </c>
      <c r="F3060" s="91" t="s">
        <v>1185</v>
      </c>
      <c r="H3060" s="3">
        <f>E3060+SUMIF('BR DTG ADW'!C:C,C3060,'BR DTG ADW'!E:E)</f>
        <v>0</v>
      </c>
    </row>
    <row r="3061" spans="1:8" ht="15.75" customHeight="1">
      <c r="A3061" s="91" t="s">
        <v>10004</v>
      </c>
      <c r="B3061" s="91" t="s">
        <v>876</v>
      </c>
      <c r="C3061" s="91" t="s">
        <v>10004</v>
      </c>
      <c r="D3061" s="91" t="s">
        <v>10005</v>
      </c>
      <c r="E3061" s="92">
        <v>0</v>
      </c>
      <c r="F3061" s="91" t="s">
        <v>1185</v>
      </c>
      <c r="H3061" s="3">
        <f>E3061+SUMIF('BR DTG ADW'!C:C,C3061,'BR DTG ADW'!E:E)</f>
        <v>0</v>
      </c>
    </row>
    <row r="3062" spans="1:8" ht="15.75" customHeight="1">
      <c r="A3062" s="91" t="s">
        <v>7078</v>
      </c>
      <c r="B3062" s="91" t="s">
        <v>876</v>
      </c>
      <c r="C3062" s="91" t="s">
        <v>7078</v>
      </c>
      <c r="D3062" s="91" t="s">
        <v>7079</v>
      </c>
      <c r="E3062" s="92">
        <v>0</v>
      </c>
      <c r="F3062" s="91" t="s">
        <v>1185</v>
      </c>
      <c r="H3062" s="3">
        <f>E3062+SUMIF('BR DTG ADW'!C:C,C3062,'BR DTG ADW'!E:E)</f>
        <v>0</v>
      </c>
    </row>
    <row r="3063" spans="1:8" ht="15.75" customHeight="1">
      <c r="A3063" s="91" t="s">
        <v>10006</v>
      </c>
      <c r="B3063" s="91" t="s">
        <v>876</v>
      </c>
      <c r="C3063" s="91" t="s">
        <v>10006</v>
      </c>
      <c r="D3063" s="91" t="s">
        <v>10007</v>
      </c>
      <c r="E3063" s="92">
        <v>0</v>
      </c>
      <c r="F3063" s="91" t="s">
        <v>1185</v>
      </c>
      <c r="H3063" s="3">
        <f>E3063+SUMIF('BR DTG ADW'!C:C,C3063,'BR DTG ADW'!E:E)</f>
        <v>0</v>
      </c>
    </row>
    <row r="3064" spans="1:8" ht="15.75" customHeight="1">
      <c r="A3064" s="91" t="s">
        <v>10008</v>
      </c>
      <c r="B3064" s="91" t="s">
        <v>876</v>
      </c>
      <c r="C3064" s="91" t="s">
        <v>10008</v>
      </c>
      <c r="D3064" s="91" t="s">
        <v>10009</v>
      </c>
      <c r="E3064" s="92">
        <v>0</v>
      </c>
      <c r="F3064" s="91" t="s">
        <v>1185</v>
      </c>
      <c r="H3064" s="3">
        <f>E3064+SUMIF('BR DTG ADW'!C:C,C3064,'BR DTG ADW'!E:E)</f>
        <v>0</v>
      </c>
    </row>
    <row r="3065" spans="1:8" ht="15.75" customHeight="1">
      <c r="A3065" s="91" t="s">
        <v>10010</v>
      </c>
      <c r="B3065" s="91" t="s">
        <v>876</v>
      </c>
      <c r="C3065" s="91" t="s">
        <v>10010</v>
      </c>
      <c r="D3065" s="91" t="s">
        <v>10011</v>
      </c>
      <c r="E3065" s="92">
        <v>0</v>
      </c>
      <c r="F3065" s="91" t="s">
        <v>1185</v>
      </c>
      <c r="H3065" s="3">
        <f>E3065+SUMIF('BR DTG ADW'!C:C,C3065,'BR DTG ADW'!E:E)</f>
        <v>0</v>
      </c>
    </row>
    <row r="3066" spans="1:8" ht="15.75" customHeight="1">
      <c r="A3066" s="91" t="s">
        <v>7080</v>
      </c>
      <c r="B3066" s="91" t="s">
        <v>876</v>
      </c>
      <c r="C3066" s="91" t="s">
        <v>7080</v>
      </c>
      <c r="D3066" s="91" t="s">
        <v>7081</v>
      </c>
      <c r="E3066" s="92">
        <v>0</v>
      </c>
      <c r="F3066" s="91" t="s">
        <v>1185</v>
      </c>
      <c r="H3066" s="3">
        <f>E3066+SUMIF('BR DTG ADW'!C:C,C3066,'BR DTG ADW'!E:E)</f>
        <v>0</v>
      </c>
    </row>
    <row r="3067" spans="1:8" ht="15.75" customHeight="1">
      <c r="A3067" s="91" t="s">
        <v>10012</v>
      </c>
      <c r="B3067" s="91" t="s">
        <v>876</v>
      </c>
      <c r="C3067" s="91" t="s">
        <v>10012</v>
      </c>
      <c r="D3067" s="91" t="s">
        <v>10013</v>
      </c>
      <c r="E3067" s="92">
        <v>0</v>
      </c>
      <c r="F3067" s="91" t="s">
        <v>1185</v>
      </c>
      <c r="H3067" s="3">
        <f>E3067+SUMIF('BR DTG ADW'!C:C,C3067,'BR DTG ADW'!E:E)</f>
        <v>0</v>
      </c>
    </row>
    <row r="3068" spans="1:8" ht="15.75" customHeight="1">
      <c r="A3068" s="91" t="s">
        <v>7082</v>
      </c>
      <c r="B3068" s="91" t="s">
        <v>876</v>
      </c>
      <c r="C3068" s="91" t="s">
        <v>7082</v>
      </c>
      <c r="D3068" s="91" t="s">
        <v>7083</v>
      </c>
      <c r="E3068" s="92">
        <v>0</v>
      </c>
      <c r="F3068" s="91" t="s">
        <v>1185</v>
      </c>
      <c r="H3068" s="3">
        <f>E3068+SUMIF('BR DTG ADW'!C:C,C3068,'BR DTG ADW'!E:E)</f>
        <v>0</v>
      </c>
    </row>
    <row r="3069" spans="1:8" ht="15.75" customHeight="1">
      <c r="A3069" s="91" t="s">
        <v>10014</v>
      </c>
      <c r="B3069" s="91" t="s">
        <v>898</v>
      </c>
      <c r="C3069" s="91" t="s">
        <v>10014</v>
      </c>
      <c r="D3069" s="91" t="s">
        <v>10015</v>
      </c>
      <c r="E3069" s="92">
        <v>2</v>
      </c>
      <c r="F3069" s="91" t="s">
        <v>1185</v>
      </c>
      <c r="H3069" s="3">
        <f>E3069+SUMIF('BR DTG ADW'!C:C,C3069,'BR DTG ADW'!E:E)</f>
        <v>2</v>
      </c>
    </row>
    <row r="3070" spans="1:8" ht="15.75" customHeight="1">
      <c r="A3070" s="91" t="s">
        <v>11320</v>
      </c>
      <c r="B3070" s="91" t="s">
        <v>876</v>
      </c>
      <c r="C3070" s="91" t="s">
        <v>11320</v>
      </c>
      <c r="D3070" s="91" t="s">
        <v>11321</v>
      </c>
      <c r="E3070" s="92">
        <v>0</v>
      </c>
      <c r="F3070" s="91" t="s">
        <v>1185</v>
      </c>
      <c r="H3070" s="3">
        <f>E3070+SUMIF('BR DTG ADW'!C:C,C3070,'BR DTG ADW'!E:E)</f>
        <v>0</v>
      </c>
    </row>
    <row r="3071" spans="1:8" ht="15.75" customHeight="1">
      <c r="A3071" s="91" t="s">
        <v>7086</v>
      </c>
      <c r="B3071" s="91" t="s">
        <v>876</v>
      </c>
      <c r="C3071" s="91" t="s">
        <v>7086</v>
      </c>
      <c r="D3071" s="91" t="s">
        <v>7087</v>
      </c>
      <c r="E3071" s="92">
        <v>0</v>
      </c>
      <c r="F3071" s="91" t="s">
        <v>1185</v>
      </c>
      <c r="H3071" s="3">
        <f>E3071+SUMIF('BR DTG ADW'!C:C,C3071,'BR DTG ADW'!E:E)</f>
        <v>0</v>
      </c>
    </row>
    <row r="3072" spans="1:8" ht="15.75" customHeight="1">
      <c r="A3072" s="91" t="s">
        <v>7088</v>
      </c>
      <c r="B3072" s="91" t="s">
        <v>876</v>
      </c>
      <c r="C3072" s="91" t="s">
        <v>7088</v>
      </c>
      <c r="D3072" s="91" t="s">
        <v>7089</v>
      </c>
      <c r="E3072" s="92">
        <v>0</v>
      </c>
      <c r="F3072" s="91" t="s">
        <v>1185</v>
      </c>
      <c r="H3072" s="3">
        <f>E3072+SUMIF('BR DTG ADW'!C:C,C3072,'BR DTG ADW'!E:E)</f>
        <v>0</v>
      </c>
    </row>
    <row r="3073" spans="1:8" ht="15.75" customHeight="1">
      <c r="A3073" s="91" t="s">
        <v>7090</v>
      </c>
      <c r="B3073" s="91" t="s">
        <v>876</v>
      </c>
      <c r="C3073" s="91" t="s">
        <v>7090</v>
      </c>
      <c r="D3073" s="91" t="s">
        <v>6977</v>
      </c>
      <c r="E3073" s="92">
        <v>0</v>
      </c>
      <c r="F3073" s="91" t="s">
        <v>1185</v>
      </c>
      <c r="H3073" s="3">
        <f>E3073+SUMIF('BR DTG ADW'!C:C,C3073,'BR DTG ADW'!E:E)</f>
        <v>0</v>
      </c>
    </row>
    <row r="3074" spans="1:8" ht="15.75" customHeight="1">
      <c r="A3074" s="91" t="s">
        <v>10018</v>
      </c>
      <c r="B3074" s="91" t="s">
        <v>876</v>
      </c>
      <c r="C3074" s="91" t="s">
        <v>10018</v>
      </c>
      <c r="D3074" s="91" t="s">
        <v>10019</v>
      </c>
      <c r="E3074" s="92">
        <v>0</v>
      </c>
      <c r="F3074" s="91" t="s">
        <v>1185</v>
      </c>
      <c r="H3074" s="3">
        <f>E3074+SUMIF('BR DTG ADW'!C:C,C3074,'BR DTG ADW'!E:E)</f>
        <v>0</v>
      </c>
    </row>
    <row r="3075" spans="1:8" ht="15.75" customHeight="1">
      <c r="A3075" s="91" t="s">
        <v>451</v>
      </c>
      <c r="B3075" s="91" t="s">
        <v>898</v>
      </c>
      <c r="C3075" s="91" t="s">
        <v>451</v>
      </c>
      <c r="D3075" s="91" t="s">
        <v>1258</v>
      </c>
      <c r="E3075" s="92">
        <v>16</v>
      </c>
      <c r="F3075" s="91" t="s">
        <v>1185</v>
      </c>
      <c r="H3075" s="3">
        <f>E3075+SUMIF('BR DTG ADW'!C:C,C3075,'BR DTG ADW'!E:E)</f>
        <v>16</v>
      </c>
    </row>
    <row r="3076" spans="1:8" ht="15.75" customHeight="1">
      <c r="A3076" s="91" t="s">
        <v>10020</v>
      </c>
      <c r="B3076" s="91" t="s">
        <v>876</v>
      </c>
      <c r="C3076" s="91" t="s">
        <v>10020</v>
      </c>
      <c r="D3076" s="91" t="s">
        <v>10021</v>
      </c>
      <c r="E3076" s="92">
        <v>0</v>
      </c>
      <c r="F3076" s="91" t="s">
        <v>1185</v>
      </c>
      <c r="H3076" s="3">
        <f>E3076+SUMIF('BR DTG ADW'!C:C,C3076,'BR DTG ADW'!E:E)</f>
        <v>0</v>
      </c>
    </row>
    <row r="3077" spans="1:8" ht="15.75" customHeight="1">
      <c r="A3077" s="91" t="s">
        <v>10022</v>
      </c>
      <c r="B3077" s="91" t="s">
        <v>876</v>
      </c>
      <c r="C3077" s="91" t="s">
        <v>10022</v>
      </c>
      <c r="D3077" s="91" t="s">
        <v>10023</v>
      </c>
      <c r="E3077" s="92">
        <v>0</v>
      </c>
      <c r="F3077" s="91" t="s">
        <v>1185</v>
      </c>
      <c r="H3077" s="3">
        <f>E3077+SUMIF('BR DTG ADW'!C:C,C3077,'BR DTG ADW'!E:E)</f>
        <v>0</v>
      </c>
    </row>
    <row r="3078" spans="1:8" ht="15.75" customHeight="1">
      <c r="A3078" s="91" t="s">
        <v>7095</v>
      </c>
      <c r="B3078" s="91" t="s">
        <v>876</v>
      </c>
      <c r="C3078" s="91" t="s">
        <v>7095</v>
      </c>
      <c r="D3078" s="91" t="s">
        <v>7096</v>
      </c>
      <c r="E3078" s="92">
        <v>0</v>
      </c>
      <c r="F3078" s="91" t="s">
        <v>1185</v>
      </c>
      <c r="H3078" s="3">
        <f>E3078+SUMIF('BR DTG ADW'!C:C,C3078,'BR DTG ADW'!E:E)</f>
        <v>0</v>
      </c>
    </row>
    <row r="3079" spans="1:8" ht="15.75" customHeight="1">
      <c r="A3079" s="91" t="s">
        <v>7097</v>
      </c>
      <c r="B3079" s="91" t="s">
        <v>876</v>
      </c>
      <c r="C3079" s="91" t="s">
        <v>7097</v>
      </c>
      <c r="D3079" s="91" t="s">
        <v>7098</v>
      </c>
      <c r="E3079" s="92">
        <v>0</v>
      </c>
      <c r="F3079" s="91" t="s">
        <v>1185</v>
      </c>
      <c r="H3079" s="3">
        <f>E3079+SUMIF('BR DTG ADW'!C:C,C3079,'BR DTG ADW'!E:E)</f>
        <v>0</v>
      </c>
    </row>
    <row r="3080" spans="1:8" ht="15.75" customHeight="1">
      <c r="A3080" s="91" t="s">
        <v>10028</v>
      </c>
      <c r="B3080" s="91" t="s">
        <v>876</v>
      </c>
      <c r="C3080" s="91" t="s">
        <v>10028</v>
      </c>
      <c r="D3080" s="91" t="s">
        <v>10029</v>
      </c>
      <c r="E3080" s="92">
        <v>0</v>
      </c>
      <c r="F3080" s="91" t="s">
        <v>1185</v>
      </c>
      <c r="H3080" s="3">
        <f>E3080+SUMIF('BR DTG ADW'!C:C,C3080,'BR DTG ADW'!E:E)</f>
        <v>0</v>
      </c>
    </row>
    <row r="3081" spans="1:8" ht="15.75" customHeight="1">
      <c r="A3081" s="91" t="s">
        <v>7099</v>
      </c>
      <c r="B3081" s="91" t="s">
        <v>876</v>
      </c>
      <c r="C3081" s="91" t="s">
        <v>7099</v>
      </c>
      <c r="D3081" s="91" t="s">
        <v>7100</v>
      </c>
      <c r="E3081" s="92">
        <v>0</v>
      </c>
      <c r="F3081" s="91" t="s">
        <v>1185</v>
      </c>
      <c r="H3081" s="3">
        <f>E3081+SUMIF('BR DTG ADW'!C:C,C3081,'BR DTG ADW'!E:E)</f>
        <v>0</v>
      </c>
    </row>
    <row r="3082" spans="1:8" ht="15.75" customHeight="1">
      <c r="A3082" s="91" t="s">
        <v>10032</v>
      </c>
      <c r="B3082" s="91" t="s">
        <v>876</v>
      </c>
      <c r="C3082" s="91" t="s">
        <v>10032</v>
      </c>
      <c r="D3082" s="91" t="s">
        <v>10033</v>
      </c>
      <c r="E3082" s="92">
        <v>0</v>
      </c>
      <c r="F3082" s="91" t="s">
        <v>1185</v>
      </c>
      <c r="H3082" s="3">
        <f>E3082+SUMIF('BR DTG ADW'!C:C,C3082,'BR DTG ADW'!E:E)</f>
        <v>0</v>
      </c>
    </row>
    <row r="3083" spans="1:8" ht="15.75" customHeight="1">
      <c r="A3083" s="91" t="s">
        <v>7101</v>
      </c>
      <c r="B3083" s="91" t="s">
        <v>876</v>
      </c>
      <c r="C3083" s="91" t="s">
        <v>7101</v>
      </c>
      <c r="D3083" s="91" t="s">
        <v>7102</v>
      </c>
      <c r="E3083" s="92">
        <v>0</v>
      </c>
      <c r="F3083" s="91" t="s">
        <v>1185</v>
      </c>
      <c r="H3083" s="3">
        <f>E3083+SUMIF('BR DTG ADW'!C:C,C3083,'BR DTG ADW'!E:E)</f>
        <v>0</v>
      </c>
    </row>
    <row r="3084" spans="1:8" ht="15.75" customHeight="1">
      <c r="A3084" s="91" t="s">
        <v>7103</v>
      </c>
      <c r="B3084" s="91" t="s">
        <v>876</v>
      </c>
      <c r="C3084" s="91" t="s">
        <v>7103</v>
      </c>
      <c r="D3084" s="91" t="s">
        <v>7104</v>
      </c>
      <c r="E3084" s="92">
        <v>0</v>
      </c>
      <c r="F3084" s="91" t="s">
        <v>1185</v>
      </c>
      <c r="H3084" s="3">
        <f>E3084+SUMIF('BR DTG ADW'!C:C,C3084,'BR DTG ADW'!E:E)</f>
        <v>0</v>
      </c>
    </row>
    <row r="3085" spans="1:8" ht="15.75" customHeight="1">
      <c r="A3085" s="91" t="s">
        <v>10036</v>
      </c>
      <c r="B3085" s="91" t="s">
        <v>876</v>
      </c>
      <c r="C3085" s="91" t="s">
        <v>10036</v>
      </c>
      <c r="D3085" s="91" t="s">
        <v>10037</v>
      </c>
      <c r="E3085" s="92">
        <v>0</v>
      </c>
      <c r="F3085" s="91" t="s">
        <v>1185</v>
      </c>
      <c r="H3085" s="3">
        <f>E3085+SUMIF('BR DTG ADW'!C:C,C3085,'BR DTG ADW'!E:E)</f>
        <v>0</v>
      </c>
    </row>
    <row r="3086" spans="1:8" ht="15.75" customHeight="1">
      <c r="A3086" s="91" t="s">
        <v>7105</v>
      </c>
      <c r="B3086" s="91" t="s">
        <v>876</v>
      </c>
      <c r="C3086" s="91" t="s">
        <v>7105</v>
      </c>
      <c r="D3086" s="91" t="s">
        <v>10038</v>
      </c>
      <c r="E3086" s="92">
        <v>0</v>
      </c>
      <c r="F3086" s="91" t="s">
        <v>1185</v>
      </c>
      <c r="H3086" s="3">
        <f>E3086+SUMIF('BR DTG ADW'!C:C,C3086,'BR DTG ADW'!E:E)</f>
        <v>0</v>
      </c>
    </row>
    <row r="3087" spans="1:8" ht="15.75" customHeight="1">
      <c r="A3087" s="91" t="s">
        <v>7107</v>
      </c>
      <c r="B3087" s="91" t="s">
        <v>876</v>
      </c>
      <c r="C3087" s="91" t="s">
        <v>7107</v>
      </c>
      <c r="D3087" s="91" t="s">
        <v>10039</v>
      </c>
      <c r="E3087" s="92">
        <v>0</v>
      </c>
      <c r="F3087" s="91" t="s">
        <v>1185</v>
      </c>
      <c r="H3087" s="3">
        <f>E3087+SUMIF('BR DTG ADW'!C:C,C3087,'BR DTG ADW'!E:E)</f>
        <v>0</v>
      </c>
    </row>
    <row r="3088" spans="1:8" ht="15.75" customHeight="1">
      <c r="A3088" s="91" t="s">
        <v>10044</v>
      </c>
      <c r="B3088" s="91" t="s">
        <v>876</v>
      </c>
      <c r="C3088" s="91" t="s">
        <v>10044</v>
      </c>
      <c r="D3088" s="91" t="s">
        <v>10045</v>
      </c>
      <c r="E3088" s="92">
        <v>0</v>
      </c>
      <c r="F3088" s="91" t="s">
        <v>1185</v>
      </c>
      <c r="H3088" s="3">
        <f>E3088+SUMIF('BR DTG ADW'!C:C,C3088,'BR DTG ADW'!E:E)</f>
        <v>0</v>
      </c>
    </row>
    <row r="3089" spans="1:8" ht="15.75" customHeight="1">
      <c r="A3089" s="91" t="s">
        <v>11322</v>
      </c>
      <c r="B3089" s="91" t="s">
        <v>876</v>
      </c>
      <c r="C3089" s="91" t="s">
        <v>11322</v>
      </c>
      <c r="D3089" s="91" t="s">
        <v>11323</v>
      </c>
      <c r="E3089" s="92">
        <v>0</v>
      </c>
      <c r="F3089" s="91" t="s">
        <v>1185</v>
      </c>
      <c r="H3089" s="3">
        <f>E3089+SUMIF('BR DTG ADW'!C:C,C3089,'BR DTG ADW'!E:E)</f>
        <v>0</v>
      </c>
    </row>
    <row r="3090" spans="1:8" ht="15.75" customHeight="1">
      <c r="A3090" s="91" t="s">
        <v>10050</v>
      </c>
      <c r="B3090" s="91" t="s">
        <v>876</v>
      </c>
      <c r="C3090" s="91" t="s">
        <v>10050</v>
      </c>
      <c r="D3090" s="91" t="s">
        <v>10051</v>
      </c>
      <c r="E3090" s="92">
        <v>0</v>
      </c>
      <c r="F3090" s="91" t="s">
        <v>1185</v>
      </c>
      <c r="H3090" s="3">
        <f>E3090+SUMIF('BR DTG ADW'!C:C,C3090,'BR DTG ADW'!E:E)</f>
        <v>0</v>
      </c>
    </row>
    <row r="3091" spans="1:8" ht="15.75" customHeight="1">
      <c r="A3091" s="91" t="s">
        <v>7113</v>
      </c>
      <c r="B3091" s="91" t="s">
        <v>876</v>
      </c>
      <c r="C3091" s="91" t="s">
        <v>7113</v>
      </c>
      <c r="D3091" s="91" t="s">
        <v>7114</v>
      </c>
      <c r="E3091" s="92">
        <v>0</v>
      </c>
      <c r="F3091" s="91" t="s">
        <v>1185</v>
      </c>
      <c r="H3091" s="3">
        <f>E3091+SUMIF('BR DTG ADW'!C:C,C3091,'BR DTG ADW'!E:E)</f>
        <v>0</v>
      </c>
    </row>
    <row r="3092" spans="1:8" ht="15.75" customHeight="1">
      <c r="A3092" s="91" t="s">
        <v>7115</v>
      </c>
      <c r="B3092" s="91" t="s">
        <v>876</v>
      </c>
      <c r="C3092" s="91" t="s">
        <v>7115</v>
      </c>
      <c r="D3092" s="91" t="s">
        <v>7116</v>
      </c>
      <c r="E3092" s="92">
        <v>0</v>
      </c>
      <c r="F3092" s="91" t="s">
        <v>1185</v>
      </c>
      <c r="H3092" s="3">
        <f>E3092+SUMIF('BR DTG ADW'!C:C,C3092,'BR DTG ADW'!E:E)</f>
        <v>0</v>
      </c>
    </row>
    <row r="3093" spans="1:8" ht="15.75" customHeight="1">
      <c r="A3093" s="91" t="s">
        <v>11324</v>
      </c>
      <c r="B3093" s="91" t="s">
        <v>876</v>
      </c>
      <c r="C3093" s="91" t="s">
        <v>11324</v>
      </c>
      <c r="D3093" s="91" t="s">
        <v>11325</v>
      </c>
      <c r="E3093" s="92">
        <v>0</v>
      </c>
      <c r="F3093" s="91" t="s">
        <v>1185</v>
      </c>
      <c r="H3093" s="3">
        <f>E3093+SUMIF('BR DTG ADW'!C:C,C3093,'BR DTG ADW'!E:E)</f>
        <v>0</v>
      </c>
    </row>
    <row r="3094" spans="1:8" ht="15.75" customHeight="1">
      <c r="A3094" s="91" t="s">
        <v>10056</v>
      </c>
      <c r="B3094" s="91" t="s">
        <v>876</v>
      </c>
      <c r="C3094" s="91" t="s">
        <v>10056</v>
      </c>
      <c r="D3094" s="91" t="s">
        <v>10057</v>
      </c>
      <c r="E3094" s="92">
        <v>0</v>
      </c>
      <c r="F3094" s="91" t="s">
        <v>1185</v>
      </c>
      <c r="H3094" s="3">
        <f>E3094+SUMIF('BR DTG ADW'!C:C,C3094,'BR DTG ADW'!E:E)</f>
        <v>0</v>
      </c>
    </row>
    <row r="3095" spans="1:8" ht="15.75" customHeight="1">
      <c r="A3095" s="91" t="s">
        <v>11326</v>
      </c>
      <c r="B3095" s="91" t="s">
        <v>876</v>
      </c>
      <c r="C3095" s="91" t="s">
        <v>11326</v>
      </c>
      <c r="D3095" s="91" t="s">
        <v>11327</v>
      </c>
      <c r="E3095" s="92">
        <v>0</v>
      </c>
      <c r="F3095" s="91" t="s">
        <v>1185</v>
      </c>
      <c r="H3095" s="3">
        <f>E3095+SUMIF('BR DTG ADW'!C:C,C3095,'BR DTG ADW'!E:E)</f>
        <v>0</v>
      </c>
    </row>
    <row r="3096" spans="1:8" ht="15.75" customHeight="1">
      <c r="A3096" s="91" t="s">
        <v>11328</v>
      </c>
      <c r="B3096" s="91" t="s">
        <v>876</v>
      </c>
      <c r="C3096" s="91" t="s">
        <v>11328</v>
      </c>
      <c r="D3096" s="91" t="s">
        <v>11329</v>
      </c>
      <c r="E3096" s="92">
        <v>0</v>
      </c>
      <c r="F3096" s="91" t="s">
        <v>1185</v>
      </c>
      <c r="H3096" s="3">
        <f>E3096+SUMIF('BR DTG ADW'!C:C,C3096,'BR DTG ADW'!E:E)</f>
        <v>0</v>
      </c>
    </row>
    <row r="3097" spans="1:8" ht="15.75" customHeight="1">
      <c r="A3097" s="91" t="s">
        <v>7119</v>
      </c>
      <c r="B3097" s="91" t="s">
        <v>876</v>
      </c>
      <c r="C3097" s="91" t="s">
        <v>7119</v>
      </c>
      <c r="D3097" s="91" t="s">
        <v>11330</v>
      </c>
      <c r="E3097" s="92">
        <v>0</v>
      </c>
      <c r="F3097" s="91" t="s">
        <v>1185</v>
      </c>
      <c r="H3097" s="3">
        <f>E3097+SUMIF('BR DTG ADW'!C:C,C3097,'BR DTG ADW'!E:E)</f>
        <v>0</v>
      </c>
    </row>
    <row r="3098" spans="1:8" ht="15.75" customHeight="1">
      <c r="A3098" s="91" t="s">
        <v>10062</v>
      </c>
      <c r="B3098" s="91" t="s">
        <v>876</v>
      </c>
      <c r="C3098" s="91" t="s">
        <v>10062</v>
      </c>
      <c r="D3098" s="91" t="s">
        <v>10063</v>
      </c>
      <c r="E3098" s="92">
        <v>0</v>
      </c>
      <c r="F3098" s="91" t="s">
        <v>1185</v>
      </c>
      <c r="H3098" s="3">
        <f>E3098+SUMIF('BR DTG ADW'!C:C,C3098,'BR DTG ADW'!E:E)</f>
        <v>0</v>
      </c>
    </row>
    <row r="3099" spans="1:8" ht="15.75" customHeight="1">
      <c r="A3099" s="91" t="s">
        <v>11331</v>
      </c>
      <c r="B3099" s="91" t="s">
        <v>876</v>
      </c>
      <c r="C3099" s="91" t="s">
        <v>11331</v>
      </c>
      <c r="D3099" s="91" t="s">
        <v>11332</v>
      </c>
      <c r="E3099" s="92">
        <v>0</v>
      </c>
      <c r="F3099" s="91" t="s">
        <v>1185</v>
      </c>
      <c r="H3099" s="3">
        <f>E3099+SUMIF('BR DTG ADW'!C:C,C3099,'BR DTG ADW'!E:E)</f>
        <v>0</v>
      </c>
    </row>
    <row r="3100" spans="1:8" ht="15.75" customHeight="1">
      <c r="A3100" s="91" t="s">
        <v>7123</v>
      </c>
      <c r="B3100" s="91" t="s">
        <v>922</v>
      </c>
      <c r="C3100" s="91" t="s">
        <v>7123</v>
      </c>
      <c r="D3100" s="91" t="s">
        <v>7124</v>
      </c>
      <c r="E3100" s="92">
        <v>1</v>
      </c>
      <c r="F3100" s="91" t="s">
        <v>1185</v>
      </c>
      <c r="H3100" s="3">
        <f>E3100+SUMIF('BR DTG ADW'!C:C,C3100,'BR DTG ADW'!E:E)</f>
        <v>1</v>
      </c>
    </row>
    <row r="3101" spans="1:8" ht="15.75" customHeight="1">
      <c r="A3101" s="91" t="s">
        <v>7125</v>
      </c>
      <c r="B3101" s="91" t="s">
        <v>922</v>
      </c>
      <c r="C3101" s="91" t="s">
        <v>7125</v>
      </c>
      <c r="D3101" s="91" t="s">
        <v>7126</v>
      </c>
      <c r="E3101" s="92">
        <v>2</v>
      </c>
      <c r="F3101" s="91" t="s">
        <v>1185</v>
      </c>
      <c r="H3101" s="3">
        <f>E3101+SUMIF('BR DTG ADW'!C:C,C3101,'BR DTG ADW'!E:E)</f>
        <v>2</v>
      </c>
    </row>
    <row r="3102" spans="1:8" ht="15.75" customHeight="1">
      <c r="A3102" s="91" t="s">
        <v>7129</v>
      </c>
      <c r="B3102" s="91" t="s">
        <v>876</v>
      </c>
      <c r="C3102" s="91" t="s">
        <v>7129</v>
      </c>
      <c r="D3102" s="91" t="s">
        <v>7130</v>
      </c>
      <c r="E3102" s="92">
        <v>0</v>
      </c>
      <c r="F3102" s="91" t="s">
        <v>1185</v>
      </c>
      <c r="H3102" s="3">
        <f>E3102+SUMIF('BR DTG ADW'!C:C,C3102,'BR DTG ADW'!E:E)</f>
        <v>0</v>
      </c>
    </row>
    <row r="3103" spans="1:8" ht="15.75" customHeight="1">
      <c r="A3103" s="91" t="s">
        <v>7131</v>
      </c>
      <c r="B3103" s="91" t="s">
        <v>876</v>
      </c>
      <c r="C3103" s="91" t="s">
        <v>7131</v>
      </c>
      <c r="D3103" s="91" t="s">
        <v>7132</v>
      </c>
      <c r="E3103" s="92">
        <v>0</v>
      </c>
      <c r="F3103" s="91" t="s">
        <v>1185</v>
      </c>
      <c r="H3103" s="3">
        <f>E3103+SUMIF('BR DTG ADW'!C:C,C3103,'BR DTG ADW'!E:E)</f>
        <v>0</v>
      </c>
    </row>
    <row r="3104" spans="1:8" ht="15.75" customHeight="1">
      <c r="A3104" s="91" t="s">
        <v>7133</v>
      </c>
      <c r="B3104" s="91" t="s">
        <v>876</v>
      </c>
      <c r="C3104" s="91" t="s">
        <v>7133</v>
      </c>
      <c r="D3104" s="91" t="s">
        <v>11333</v>
      </c>
      <c r="E3104" s="92">
        <v>0</v>
      </c>
      <c r="F3104" s="91" t="s">
        <v>1185</v>
      </c>
      <c r="H3104" s="3">
        <f>E3104+SUMIF('BR DTG ADW'!C:C,C3104,'BR DTG ADW'!E:E)</f>
        <v>0</v>
      </c>
    </row>
    <row r="3105" spans="1:8" ht="15.75" customHeight="1">
      <c r="A3105" s="91" t="s">
        <v>7135</v>
      </c>
      <c r="B3105" s="91" t="s">
        <v>876</v>
      </c>
      <c r="C3105" s="91" t="s">
        <v>7135</v>
      </c>
      <c r="D3105" s="91" t="s">
        <v>7136</v>
      </c>
      <c r="E3105" s="92">
        <v>0</v>
      </c>
      <c r="F3105" s="91" t="s">
        <v>1185</v>
      </c>
      <c r="H3105" s="3">
        <f>E3105+SUMIF('BR DTG ADW'!C:C,C3105,'BR DTG ADW'!E:E)</f>
        <v>0</v>
      </c>
    </row>
    <row r="3106" spans="1:8" ht="15.75" customHeight="1">
      <c r="A3106" s="91" t="s">
        <v>7137</v>
      </c>
      <c r="B3106" s="91" t="s">
        <v>876</v>
      </c>
      <c r="C3106" s="91" t="s">
        <v>7137</v>
      </c>
      <c r="D3106" s="91" t="s">
        <v>7138</v>
      </c>
      <c r="E3106" s="92">
        <v>0</v>
      </c>
      <c r="F3106" s="91" t="s">
        <v>1185</v>
      </c>
      <c r="H3106" s="3">
        <f>E3106+SUMIF('BR DTG ADW'!C:C,C3106,'BR DTG ADW'!E:E)</f>
        <v>0</v>
      </c>
    </row>
    <row r="3107" spans="1:8" ht="15.75" customHeight="1">
      <c r="A3107" s="91" t="s">
        <v>10066</v>
      </c>
      <c r="B3107" s="91" t="s">
        <v>876</v>
      </c>
      <c r="C3107" s="91" t="s">
        <v>10066</v>
      </c>
      <c r="D3107" s="91" t="s">
        <v>10067</v>
      </c>
      <c r="E3107" s="92">
        <v>0</v>
      </c>
      <c r="F3107" s="91" t="s">
        <v>1185</v>
      </c>
      <c r="H3107" s="3">
        <f>E3107+SUMIF('BR DTG ADW'!C:C,C3107,'BR DTG ADW'!E:E)</f>
        <v>0</v>
      </c>
    </row>
    <row r="3108" spans="1:8" ht="15.75" customHeight="1">
      <c r="A3108" s="91" t="s">
        <v>10068</v>
      </c>
      <c r="B3108" s="91" t="s">
        <v>876</v>
      </c>
      <c r="C3108" s="91" t="s">
        <v>10068</v>
      </c>
      <c r="D3108" s="91" t="s">
        <v>10069</v>
      </c>
      <c r="E3108" s="92">
        <v>0</v>
      </c>
      <c r="F3108" s="91" t="s">
        <v>1185</v>
      </c>
      <c r="H3108" s="3">
        <f>E3108+SUMIF('BR DTG ADW'!C:C,C3108,'BR DTG ADW'!E:E)</f>
        <v>0</v>
      </c>
    </row>
    <row r="3109" spans="1:8" ht="15.75" customHeight="1">
      <c r="A3109" s="91" t="s">
        <v>7141</v>
      </c>
      <c r="B3109" s="91" t="s">
        <v>876</v>
      </c>
      <c r="C3109" s="91" t="s">
        <v>7141</v>
      </c>
      <c r="D3109" s="91" t="s">
        <v>7142</v>
      </c>
      <c r="E3109" s="92">
        <v>0</v>
      </c>
      <c r="F3109" s="91" t="s">
        <v>1185</v>
      </c>
      <c r="H3109" s="3">
        <f>E3109+SUMIF('BR DTG ADW'!C:C,C3109,'BR DTG ADW'!E:E)</f>
        <v>0</v>
      </c>
    </row>
    <row r="3110" spans="1:8" ht="15.75" customHeight="1">
      <c r="A3110" s="91" t="s">
        <v>10070</v>
      </c>
      <c r="B3110" s="91" t="s">
        <v>876</v>
      </c>
      <c r="C3110" s="91" t="s">
        <v>10070</v>
      </c>
      <c r="D3110" s="91" t="s">
        <v>10071</v>
      </c>
      <c r="E3110" s="92">
        <v>0</v>
      </c>
      <c r="F3110" s="91" t="s">
        <v>1185</v>
      </c>
      <c r="H3110" s="3">
        <f>E3110+SUMIF('BR DTG ADW'!C:C,C3110,'BR DTG ADW'!E:E)</f>
        <v>0</v>
      </c>
    </row>
    <row r="3111" spans="1:8" ht="15.75" customHeight="1">
      <c r="A3111" s="91" t="s">
        <v>7143</v>
      </c>
      <c r="B3111" s="91" t="s">
        <v>876</v>
      </c>
      <c r="C3111" s="91" t="s">
        <v>7143</v>
      </c>
      <c r="D3111" s="91" t="s">
        <v>7144</v>
      </c>
      <c r="E3111" s="92">
        <v>0</v>
      </c>
      <c r="F3111" s="91" t="s">
        <v>1185</v>
      </c>
      <c r="H3111" s="3">
        <f>E3111+SUMIF('BR DTG ADW'!C:C,C3111,'BR DTG ADW'!E:E)</f>
        <v>0</v>
      </c>
    </row>
    <row r="3112" spans="1:8" ht="15.75" customHeight="1">
      <c r="A3112" s="91" t="s">
        <v>7145</v>
      </c>
      <c r="B3112" s="91" t="s">
        <v>876</v>
      </c>
      <c r="C3112" s="91" t="s">
        <v>7145</v>
      </c>
      <c r="D3112" s="91" t="s">
        <v>7146</v>
      </c>
      <c r="E3112" s="92">
        <v>0</v>
      </c>
      <c r="F3112" s="91" t="s">
        <v>1185</v>
      </c>
      <c r="H3112" s="3">
        <f>E3112+SUMIF('BR DTG ADW'!C:C,C3112,'BR DTG ADW'!E:E)</f>
        <v>0</v>
      </c>
    </row>
    <row r="3113" spans="1:8" ht="15.75" customHeight="1">
      <c r="A3113" s="91" t="s">
        <v>7147</v>
      </c>
      <c r="B3113" s="91" t="s">
        <v>876</v>
      </c>
      <c r="C3113" s="91" t="s">
        <v>7147</v>
      </c>
      <c r="D3113" s="91" t="s">
        <v>7148</v>
      </c>
      <c r="E3113" s="92">
        <v>0</v>
      </c>
      <c r="F3113" s="91" t="s">
        <v>1185</v>
      </c>
      <c r="H3113" s="3">
        <f>E3113+SUMIF('BR DTG ADW'!C:C,C3113,'BR DTG ADW'!E:E)</f>
        <v>0</v>
      </c>
    </row>
    <row r="3114" spans="1:8" ht="15.75" customHeight="1">
      <c r="A3114" s="91" t="s">
        <v>7149</v>
      </c>
      <c r="B3114" s="91" t="s">
        <v>876</v>
      </c>
      <c r="C3114" s="91" t="s">
        <v>7149</v>
      </c>
      <c r="D3114" s="91" t="s">
        <v>7150</v>
      </c>
      <c r="E3114" s="92">
        <v>0</v>
      </c>
      <c r="F3114" s="91" t="s">
        <v>1185</v>
      </c>
      <c r="H3114" s="3">
        <f>E3114+SUMIF('BR DTG ADW'!C:C,C3114,'BR DTG ADW'!E:E)</f>
        <v>0</v>
      </c>
    </row>
    <row r="3115" spans="1:8" ht="15.75" customHeight="1">
      <c r="A3115" s="91" t="s">
        <v>10072</v>
      </c>
      <c r="B3115" s="91" t="s">
        <v>876</v>
      </c>
      <c r="C3115" s="91" t="s">
        <v>10072</v>
      </c>
      <c r="D3115" s="91" t="s">
        <v>10073</v>
      </c>
      <c r="E3115" s="92">
        <v>0</v>
      </c>
      <c r="F3115" s="91" t="s">
        <v>1185</v>
      </c>
      <c r="H3115" s="3">
        <f>E3115+SUMIF('BR DTG ADW'!C:C,C3115,'BR DTG ADW'!E:E)</f>
        <v>0</v>
      </c>
    </row>
    <row r="3116" spans="1:8" ht="15.75" customHeight="1">
      <c r="A3116" s="91" t="s">
        <v>11334</v>
      </c>
      <c r="B3116" s="91" t="s">
        <v>876</v>
      </c>
      <c r="C3116" s="91" t="s">
        <v>11334</v>
      </c>
      <c r="D3116" s="91" t="s">
        <v>11335</v>
      </c>
      <c r="E3116" s="92">
        <v>0</v>
      </c>
      <c r="F3116" s="91" t="s">
        <v>1185</v>
      </c>
      <c r="H3116" s="3">
        <f>E3116+SUMIF('BR DTG ADW'!C:C,C3116,'BR DTG ADW'!E:E)</f>
        <v>0</v>
      </c>
    </row>
    <row r="3117" spans="1:8" ht="15.75" customHeight="1">
      <c r="A3117" s="91" t="s">
        <v>7151</v>
      </c>
      <c r="B3117" s="91" t="s">
        <v>876</v>
      </c>
      <c r="C3117" s="91" t="s">
        <v>7151</v>
      </c>
      <c r="D3117" s="91" t="s">
        <v>7152</v>
      </c>
      <c r="E3117" s="92">
        <v>0</v>
      </c>
      <c r="F3117" s="91" t="s">
        <v>1185</v>
      </c>
      <c r="H3117" s="3">
        <f>E3117+SUMIF('BR DTG ADW'!C:C,C3117,'BR DTG ADW'!E:E)</f>
        <v>0</v>
      </c>
    </row>
    <row r="3118" spans="1:8" ht="15.75" customHeight="1">
      <c r="A3118" s="91" t="s">
        <v>11336</v>
      </c>
      <c r="B3118" s="91" t="s">
        <v>877</v>
      </c>
      <c r="C3118" s="91" t="s">
        <v>11336</v>
      </c>
      <c r="D3118" s="91" t="s">
        <v>11337</v>
      </c>
      <c r="E3118" s="92">
        <v>0</v>
      </c>
      <c r="F3118" s="91" t="s">
        <v>1185</v>
      </c>
      <c r="H3118" s="3">
        <f>E3118+SUMIF('BR DTG ADW'!C:C,C3118,'BR DTG ADW'!E:E)</f>
        <v>0</v>
      </c>
    </row>
    <row r="3119" spans="1:8" ht="15.75" customHeight="1">
      <c r="A3119" s="91" t="s">
        <v>10074</v>
      </c>
      <c r="B3119" s="91" t="s">
        <v>876</v>
      </c>
      <c r="C3119" s="91" t="s">
        <v>10074</v>
      </c>
      <c r="D3119" s="91" t="s">
        <v>6099</v>
      </c>
      <c r="E3119" s="92">
        <v>0</v>
      </c>
      <c r="F3119" s="91" t="s">
        <v>1185</v>
      </c>
      <c r="H3119" s="3">
        <f>E3119+SUMIF('BR DTG ADW'!C:C,C3119,'BR DTG ADW'!E:E)</f>
        <v>0</v>
      </c>
    </row>
    <row r="3120" spans="1:8" ht="15.75" customHeight="1">
      <c r="A3120" s="91" t="s">
        <v>11338</v>
      </c>
      <c r="B3120" s="91" t="s">
        <v>876</v>
      </c>
      <c r="C3120" s="91" t="s">
        <v>11338</v>
      </c>
      <c r="D3120" s="91" t="s">
        <v>11339</v>
      </c>
      <c r="E3120" s="92">
        <v>0</v>
      </c>
      <c r="F3120" s="91" t="s">
        <v>1185</v>
      </c>
      <c r="H3120" s="3">
        <f>E3120+SUMIF('BR DTG ADW'!C:C,C3120,'BR DTG ADW'!E:E)</f>
        <v>0</v>
      </c>
    </row>
    <row r="3121" spans="1:8" ht="15.75" customHeight="1">
      <c r="A3121" s="91" t="s">
        <v>10077</v>
      </c>
      <c r="B3121" s="91" t="s">
        <v>876</v>
      </c>
      <c r="C3121" s="91" t="s">
        <v>10077</v>
      </c>
      <c r="D3121" s="91" t="s">
        <v>10078</v>
      </c>
      <c r="E3121" s="92">
        <v>0</v>
      </c>
      <c r="F3121" s="91" t="s">
        <v>1185</v>
      </c>
      <c r="H3121" s="3">
        <f>E3121+SUMIF('BR DTG ADW'!C:C,C3121,'BR DTG ADW'!E:E)</f>
        <v>0</v>
      </c>
    </row>
    <row r="3122" spans="1:8" ht="15.75" customHeight="1">
      <c r="A3122" s="91" t="s">
        <v>7155</v>
      </c>
      <c r="B3122" s="91" t="s">
        <v>876</v>
      </c>
      <c r="C3122" s="91" t="s">
        <v>7155</v>
      </c>
      <c r="D3122" s="91" t="s">
        <v>7156</v>
      </c>
      <c r="E3122" s="92">
        <v>0</v>
      </c>
      <c r="F3122" s="91" t="s">
        <v>1185</v>
      </c>
      <c r="H3122" s="3">
        <f>E3122+SUMIF('BR DTG ADW'!C:C,C3122,'BR DTG ADW'!E:E)</f>
        <v>0</v>
      </c>
    </row>
    <row r="3123" spans="1:8" ht="15.75" customHeight="1">
      <c r="A3123" s="91" t="s">
        <v>1259</v>
      </c>
      <c r="B3123" s="91" t="s">
        <v>1100</v>
      </c>
      <c r="C3123" s="91" t="s">
        <v>1259</v>
      </c>
      <c r="D3123" s="91" t="s">
        <v>1260</v>
      </c>
      <c r="E3123" s="92">
        <v>0</v>
      </c>
      <c r="F3123" s="91" t="s">
        <v>1185</v>
      </c>
      <c r="H3123" s="3">
        <f>E3123+SUMIF('BR DTG ADW'!C:C,C3123,'BR DTG ADW'!E:E)</f>
        <v>0</v>
      </c>
    </row>
    <row r="3124" spans="1:8" ht="15.75" customHeight="1">
      <c r="A3124" s="91" t="s">
        <v>524</v>
      </c>
      <c r="B3124" s="91" t="s">
        <v>1100</v>
      </c>
      <c r="C3124" s="91" t="s">
        <v>524</v>
      </c>
      <c r="D3124" s="91" t="s">
        <v>1261</v>
      </c>
      <c r="E3124" s="92">
        <v>14</v>
      </c>
      <c r="F3124" s="91" t="s">
        <v>1185</v>
      </c>
      <c r="H3124" s="3">
        <f>E3124+SUMIF('BR DTG ADW'!C:C,C3124,'BR DTG ADW'!E:E)</f>
        <v>14</v>
      </c>
    </row>
    <row r="3125" spans="1:8" ht="15.75" customHeight="1">
      <c r="A3125" s="91" t="s">
        <v>10079</v>
      </c>
      <c r="B3125" s="91" t="s">
        <v>876</v>
      </c>
      <c r="C3125" s="91" t="s">
        <v>10079</v>
      </c>
      <c r="D3125" s="91" t="s">
        <v>10080</v>
      </c>
      <c r="E3125" s="92">
        <v>0</v>
      </c>
      <c r="F3125" s="91" t="s">
        <v>1185</v>
      </c>
      <c r="H3125" s="3">
        <f>E3125+SUMIF('BR DTG ADW'!C:C,C3125,'BR DTG ADW'!E:E)</f>
        <v>0</v>
      </c>
    </row>
    <row r="3126" spans="1:8" ht="15.75" customHeight="1">
      <c r="A3126" s="91" t="s">
        <v>7159</v>
      </c>
      <c r="B3126" s="91" t="s">
        <v>876</v>
      </c>
      <c r="C3126" s="91" t="s">
        <v>7159</v>
      </c>
      <c r="D3126" s="91" t="s">
        <v>7160</v>
      </c>
      <c r="E3126" s="92">
        <v>0</v>
      </c>
      <c r="F3126" s="91" t="s">
        <v>1185</v>
      </c>
      <c r="H3126" s="3">
        <f>E3126+SUMIF('BR DTG ADW'!C:C,C3126,'BR DTG ADW'!E:E)</f>
        <v>0</v>
      </c>
    </row>
    <row r="3127" spans="1:8" ht="15.75" customHeight="1">
      <c r="A3127" s="91" t="s">
        <v>525</v>
      </c>
      <c r="B3127" s="91" t="s">
        <v>984</v>
      </c>
      <c r="C3127" s="91" t="s">
        <v>525</v>
      </c>
      <c r="D3127" s="91" t="s">
        <v>780</v>
      </c>
      <c r="E3127" s="92">
        <v>7</v>
      </c>
      <c r="F3127" s="91" t="s">
        <v>1185</v>
      </c>
      <c r="H3127" s="3">
        <f>E3127+SUMIF('BR DTG ADW'!C:C,C3127,'BR DTG ADW'!E:E)</f>
        <v>7</v>
      </c>
    </row>
    <row r="3128" spans="1:8" ht="15.75" customHeight="1">
      <c r="A3128" s="91" t="s">
        <v>7161</v>
      </c>
      <c r="B3128" s="91" t="s">
        <v>876</v>
      </c>
      <c r="C3128" s="91" t="s">
        <v>7161</v>
      </c>
      <c r="D3128" s="91" t="s">
        <v>7162</v>
      </c>
      <c r="E3128" s="92">
        <v>0</v>
      </c>
      <c r="F3128" s="91" t="s">
        <v>1185</v>
      </c>
      <c r="H3128" s="3">
        <f>E3128+SUMIF('BR DTG ADW'!C:C,C3128,'BR DTG ADW'!E:E)</f>
        <v>0</v>
      </c>
    </row>
    <row r="3129" spans="1:8" ht="15.75" customHeight="1">
      <c r="A3129" s="91" t="s">
        <v>7163</v>
      </c>
      <c r="B3129" s="91" t="s">
        <v>876</v>
      </c>
      <c r="C3129" s="91" t="s">
        <v>7163</v>
      </c>
      <c r="D3129" s="91" t="s">
        <v>7164</v>
      </c>
      <c r="E3129" s="92">
        <v>0</v>
      </c>
      <c r="F3129" s="91" t="s">
        <v>1185</v>
      </c>
      <c r="H3129" s="3">
        <f>E3129+SUMIF('BR DTG ADW'!C:C,C3129,'BR DTG ADW'!E:E)</f>
        <v>0</v>
      </c>
    </row>
    <row r="3130" spans="1:8" ht="15.75" customHeight="1">
      <c r="A3130" s="91" t="s">
        <v>7167</v>
      </c>
      <c r="B3130" s="91" t="s">
        <v>876</v>
      </c>
      <c r="C3130" s="91" t="s">
        <v>7167</v>
      </c>
      <c r="D3130" s="91" t="s">
        <v>7168</v>
      </c>
      <c r="E3130" s="92">
        <v>0</v>
      </c>
      <c r="F3130" s="91" t="s">
        <v>1185</v>
      </c>
      <c r="H3130" s="3">
        <f>E3130+SUMIF('BR DTG ADW'!C:C,C3130,'BR DTG ADW'!E:E)</f>
        <v>0</v>
      </c>
    </row>
    <row r="3131" spans="1:8" ht="15.75" customHeight="1">
      <c r="A3131" s="91" t="s">
        <v>10081</v>
      </c>
      <c r="B3131" s="91" t="s">
        <v>876</v>
      </c>
      <c r="C3131" s="91" t="s">
        <v>10081</v>
      </c>
      <c r="D3131" s="91" t="s">
        <v>10082</v>
      </c>
      <c r="E3131" s="92">
        <v>0</v>
      </c>
      <c r="F3131" s="91" t="s">
        <v>1185</v>
      </c>
      <c r="H3131" s="3">
        <f>E3131+SUMIF('BR DTG ADW'!C:C,C3131,'BR DTG ADW'!E:E)</f>
        <v>0</v>
      </c>
    </row>
    <row r="3132" spans="1:8" ht="15.75" customHeight="1">
      <c r="A3132" s="91" t="s">
        <v>7171</v>
      </c>
      <c r="B3132" s="91" t="s">
        <v>876</v>
      </c>
      <c r="C3132" s="91" t="s">
        <v>7171</v>
      </c>
      <c r="D3132" s="91" t="s">
        <v>7172</v>
      </c>
      <c r="E3132" s="92">
        <v>0</v>
      </c>
      <c r="F3132" s="91" t="s">
        <v>1185</v>
      </c>
      <c r="H3132" s="3">
        <f>E3132+SUMIF('BR DTG ADW'!C:C,C3132,'BR DTG ADW'!E:E)</f>
        <v>0</v>
      </c>
    </row>
    <row r="3133" spans="1:8" ht="15.75" customHeight="1">
      <c r="A3133" s="91" t="s">
        <v>7173</v>
      </c>
      <c r="B3133" s="91" t="s">
        <v>1185</v>
      </c>
      <c r="C3133" s="91" t="s">
        <v>7173</v>
      </c>
      <c r="D3133" s="91" t="s">
        <v>7174</v>
      </c>
      <c r="E3133" s="92">
        <v>0</v>
      </c>
      <c r="F3133" s="91" t="s">
        <v>1185</v>
      </c>
      <c r="H3133" s="3">
        <f>E3133+SUMIF('BR DTG ADW'!C:C,C3133,'BR DTG ADW'!E:E)</f>
        <v>0</v>
      </c>
    </row>
    <row r="3134" spans="1:8" ht="15.75" customHeight="1">
      <c r="A3134" s="91" t="s">
        <v>11340</v>
      </c>
      <c r="B3134" s="91" t="s">
        <v>876</v>
      </c>
      <c r="C3134" s="91" t="s">
        <v>11340</v>
      </c>
      <c r="D3134" s="91" t="s">
        <v>11341</v>
      </c>
      <c r="E3134" s="92">
        <v>1</v>
      </c>
      <c r="F3134" s="91" t="s">
        <v>1185</v>
      </c>
      <c r="H3134" s="3">
        <f>E3134+SUMIF('BR DTG ADW'!C:C,C3134,'BR DTG ADW'!E:E)</f>
        <v>1</v>
      </c>
    </row>
    <row r="3135" spans="1:8" ht="15.75" customHeight="1">
      <c r="A3135" s="91" t="s">
        <v>7175</v>
      </c>
      <c r="B3135" s="91" t="s">
        <v>876</v>
      </c>
      <c r="C3135" s="91" t="s">
        <v>7175</v>
      </c>
      <c r="D3135" s="91" t="s">
        <v>7176</v>
      </c>
      <c r="E3135" s="92">
        <v>1</v>
      </c>
      <c r="F3135" s="91" t="s">
        <v>1185</v>
      </c>
      <c r="H3135" s="3">
        <f>E3135+SUMIF('BR DTG ADW'!C:C,C3135,'BR DTG ADW'!E:E)</f>
        <v>1</v>
      </c>
    </row>
    <row r="3136" spans="1:8" ht="15.75" customHeight="1">
      <c r="A3136" s="91" t="s">
        <v>7177</v>
      </c>
      <c r="B3136" s="91" t="s">
        <v>876</v>
      </c>
      <c r="C3136" s="91" t="s">
        <v>7177</v>
      </c>
      <c r="D3136" s="91" t="s">
        <v>7178</v>
      </c>
      <c r="E3136" s="92">
        <v>0</v>
      </c>
      <c r="F3136" s="91" t="s">
        <v>1185</v>
      </c>
      <c r="H3136" s="3">
        <f>E3136+SUMIF('BR DTG ADW'!C:C,C3136,'BR DTG ADW'!E:E)</f>
        <v>0</v>
      </c>
    </row>
    <row r="3137" spans="1:8" ht="15.75" customHeight="1">
      <c r="A3137" s="91" t="s">
        <v>7179</v>
      </c>
      <c r="B3137" s="91" t="s">
        <v>876</v>
      </c>
      <c r="C3137" s="91" t="s">
        <v>7179</v>
      </c>
      <c r="D3137" s="91" t="s">
        <v>7180</v>
      </c>
      <c r="E3137" s="92">
        <v>0</v>
      </c>
      <c r="F3137" s="91" t="s">
        <v>1185</v>
      </c>
      <c r="H3137" s="3">
        <f>E3137+SUMIF('BR DTG ADW'!C:C,C3137,'BR DTG ADW'!E:E)</f>
        <v>0</v>
      </c>
    </row>
    <row r="3138" spans="1:8" ht="15.75" customHeight="1">
      <c r="A3138" s="91" t="s">
        <v>7181</v>
      </c>
      <c r="B3138" s="91" t="s">
        <v>876</v>
      </c>
      <c r="C3138" s="91" t="s">
        <v>7181</v>
      </c>
      <c r="D3138" s="91" t="s">
        <v>7182</v>
      </c>
      <c r="E3138" s="92">
        <v>0</v>
      </c>
      <c r="F3138" s="91" t="s">
        <v>1185</v>
      </c>
      <c r="H3138" s="3">
        <f>E3138+SUMIF('BR DTG ADW'!C:C,C3138,'BR DTG ADW'!E:E)</f>
        <v>0</v>
      </c>
    </row>
    <row r="3139" spans="1:8" ht="15.75" customHeight="1">
      <c r="A3139" s="91" t="s">
        <v>11342</v>
      </c>
      <c r="B3139" s="91" t="s">
        <v>876</v>
      </c>
      <c r="C3139" s="91" t="s">
        <v>11342</v>
      </c>
      <c r="D3139" s="91" t="s">
        <v>11343</v>
      </c>
      <c r="E3139" s="92">
        <v>0</v>
      </c>
      <c r="F3139" s="91" t="s">
        <v>1185</v>
      </c>
      <c r="H3139" s="3">
        <f>E3139+SUMIF('BR DTG ADW'!C:C,C3139,'BR DTG ADW'!E:E)</f>
        <v>0</v>
      </c>
    </row>
    <row r="3140" spans="1:8" ht="15.75" customHeight="1">
      <c r="A3140" s="91" t="s">
        <v>10083</v>
      </c>
      <c r="B3140" s="91" t="s">
        <v>876</v>
      </c>
      <c r="C3140" s="91" t="s">
        <v>10083</v>
      </c>
      <c r="D3140" s="91" t="s">
        <v>10084</v>
      </c>
      <c r="E3140" s="92">
        <v>0</v>
      </c>
      <c r="F3140" s="91" t="s">
        <v>1185</v>
      </c>
      <c r="H3140" s="3">
        <f>E3140+SUMIF('BR DTG ADW'!C:C,C3140,'BR DTG ADW'!E:E)</f>
        <v>0</v>
      </c>
    </row>
    <row r="3141" spans="1:8" ht="15.75" customHeight="1">
      <c r="A3141" s="91" t="s">
        <v>7183</v>
      </c>
      <c r="B3141" s="91" t="s">
        <v>876</v>
      </c>
      <c r="C3141" s="91" t="s">
        <v>7183</v>
      </c>
      <c r="D3141" s="91" t="s">
        <v>7184</v>
      </c>
      <c r="E3141" s="92">
        <v>0</v>
      </c>
      <c r="F3141" s="91" t="s">
        <v>1185</v>
      </c>
      <c r="H3141" s="3">
        <f>E3141+SUMIF('BR DTG ADW'!C:C,C3141,'BR DTG ADW'!E:E)</f>
        <v>0</v>
      </c>
    </row>
    <row r="3142" spans="1:8" ht="15.75" customHeight="1">
      <c r="A3142" s="91" t="s">
        <v>11344</v>
      </c>
      <c r="B3142" s="91" t="s">
        <v>876</v>
      </c>
      <c r="C3142" s="91" t="s">
        <v>11344</v>
      </c>
      <c r="D3142" s="91" t="s">
        <v>11345</v>
      </c>
      <c r="E3142" s="92">
        <v>0</v>
      </c>
      <c r="F3142" s="91" t="s">
        <v>1185</v>
      </c>
      <c r="H3142" s="3">
        <f>E3142+SUMIF('BR DTG ADW'!C:C,C3142,'BR DTG ADW'!E:E)</f>
        <v>0</v>
      </c>
    </row>
    <row r="3143" spans="1:8" ht="15.75" customHeight="1">
      <c r="A3143" s="91" t="s">
        <v>7185</v>
      </c>
      <c r="B3143" s="91" t="s">
        <v>876</v>
      </c>
      <c r="C3143" s="91" t="s">
        <v>7185</v>
      </c>
      <c r="D3143" s="91" t="s">
        <v>7186</v>
      </c>
      <c r="E3143" s="92">
        <v>0</v>
      </c>
      <c r="F3143" s="91" t="s">
        <v>1185</v>
      </c>
      <c r="H3143" s="3">
        <f>E3143+SUMIF('BR DTG ADW'!C:C,C3143,'BR DTG ADW'!E:E)</f>
        <v>0</v>
      </c>
    </row>
    <row r="3144" spans="1:8" ht="15.75" customHeight="1">
      <c r="A3144" s="91" t="s">
        <v>10091</v>
      </c>
      <c r="B3144" s="91" t="s">
        <v>876</v>
      </c>
      <c r="C3144" s="91" t="s">
        <v>10091</v>
      </c>
      <c r="D3144" s="91" t="s">
        <v>10092</v>
      </c>
      <c r="E3144" s="92">
        <v>0</v>
      </c>
      <c r="F3144" s="91" t="s">
        <v>1185</v>
      </c>
      <c r="H3144" s="3">
        <f>E3144+SUMIF('BR DTG ADW'!C:C,C3144,'BR DTG ADW'!E:E)</f>
        <v>0</v>
      </c>
    </row>
    <row r="3145" spans="1:8" ht="15.75" customHeight="1">
      <c r="A3145" s="91" t="s">
        <v>10093</v>
      </c>
      <c r="B3145" s="91" t="s">
        <v>876</v>
      </c>
      <c r="C3145" s="91" t="s">
        <v>10093</v>
      </c>
      <c r="D3145" s="91" t="s">
        <v>10094</v>
      </c>
      <c r="E3145" s="92">
        <v>0</v>
      </c>
      <c r="F3145" s="91" t="s">
        <v>1185</v>
      </c>
      <c r="H3145" s="3">
        <f>E3145+SUMIF('BR DTG ADW'!C:C,C3145,'BR DTG ADW'!E:E)</f>
        <v>0</v>
      </c>
    </row>
    <row r="3146" spans="1:8" ht="15.75" customHeight="1">
      <c r="A3146" s="91" t="s">
        <v>7189</v>
      </c>
      <c r="B3146" s="91" t="s">
        <v>876</v>
      </c>
      <c r="C3146" s="91" t="s">
        <v>7189</v>
      </c>
      <c r="D3146" s="91" t="s">
        <v>7190</v>
      </c>
      <c r="E3146" s="92">
        <v>0</v>
      </c>
      <c r="F3146" s="91" t="s">
        <v>1185</v>
      </c>
      <c r="H3146" s="3">
        <f>E3146+SUMIF('BR DTG ADW'!C:C,C3146,'BR DTG ADW'!E:E)</f>
        <v>0</v>
      </c>
    </row>
    <row r="3147" spans="1:8" ht="15.75" customHeight="1">
      <c r="A3147" s="91" t="s">
        <v>7195</v>
      </c>
      <c r="B3147" s="91" t="s">
        <v>876</v>
      </c>
      <c r="C3147" s="91" t="s">
        <v>7195</v>
      </c>
      <c r="D3147" s="91" t="s">
        <v>7196</v>
      </c>
      <c r="E3147" s="92">
        <v>0</v>
      </c>
      <c r="F3147" s="91" t="s">
        <v>1185</v>
      </c>
      <c r="H3147" s="3">
        <f>E3147+SUMIF('BR DTG ADW'!C:C,C3147,'BR DTG ADW'!E:E)</f>
        <v>0</v>
      </c>
    </row>
    <row r="3148" spans="1:8" ht="15.75" customHeight="1">
      <c r="A3148" s="91" t="s">
        <v>7199</v>
      </c>
      <c r="B3148" s="91" t="s">
        <v>984</v>
      </c>
      <c r="C3148" s="91" t="s">
        <v>7199</v>
      </c>
      <c r="D3148" s="91" t="s">
        <v>7200</v>
      </c>
      <c r="E3148" s="92">
        <v>1</v>
      </c>
      <c r="F3148" s="91" t="s">
        <v>1185</v>
      </c>
      <c r="H3148" s="3">
        <f>E3148+SUMIF('BR DTG ADW'!C:C,C3148,'BR DTG ADW'!E:E)</f>
        <v>1</v>
      </c>
    </row>
    <row r="3149" spans="1:8" ht="15.75" customHeight="1">
      <c r="A3149" s="91" t="s">
        <v>7201</v>
      </c>
      <c r="B3149" s="91" t="s">
        <v>876</v>
      </c>
      <c r="C3149" s="91" t="s">
        <v>7201</v>
      </c>
      <c r="D3149" s="91" t="s">
        <v>7202</v>
      </c>
      <c r="E3149" s="92">
        <v>0</v>
      </c>
      <c r="F3149" s="91" t="s">
        <v>1185</v>
      </c>
      <c r="H3149" s="3">
        <f>E3149+SUMIF('BR DTG ADW'!C:C,C3149,'BR DTG ADW'!E:E)</f>
        <v>0</v>
      </c>
    </row>
    <row r="3150" spans="1:8" ht="15.75" customHeight="1">
      <c r="A3150" s="91" t="s">
        <v>1914</v>
      </c>
      <c r="B3150" s="91" t="s">
        <v>918</v>
      </c>
      <c r="C3150" s="91" t="s">
        <v>1914</v>
      </c>
      <c r="D3150" s="91" t="s">
        <v>1915</v>
      </c>
      <c r="E3150" s="92">
        <v>0</v>
      </c>
      <c r="F3150" s="91" t="s">
        <v>1185</v>
      </c>
      <c r="H3150" s="3">
        <f>E3150+SUMIF('BR DTG ADW'!C:C,C3150,'BR DTG ADW'!E:E)</f>
        <v>0</v>
      </c>
    </row>
    <row r="3151" spans="1:8" ht="15.75" customHeight="1">
      <c r="A3151" s="91" t="s">
        <v>7203</v>
      </c>
      <c r="B3151" s="91" t="s">
        <v>876</v>
      </c>
      <c r="C3151" s="91" t="s">
        <v>7203</v>
      </c>
      <c r="D3151" s="91" t="s">
        <v>7204</v>
      </c>
      <c r="E3151" s="92">
        <v>0</v>
      </c>
      <c r="F3151" s="91" t="s">
        <v>1185</v>
      </c>
      <c r="H3151" s="3">
        <f>E3151+SUMIF('BR DTG ADW'!C:C,C3151,'BR DTG ADW'!E:E)</f>
        <v>0</v>
      </c>
    </row>
    <row r="3152" spans="1:8" ht="15.75" customHeight="1">
      <c r="A3152" s="91" t="s">
        <v>1916</v>
      </c>
      <c r="B3152" s="91" t="s">
        <v>876</v>
      </c>
      <c r="C3152" s="91" t="s">
        <v>1916</v>
      </c>
      <c r="D3152" s="91" t="s">
        <v>1917</v>
      </c>
      <c r="E3152" s="92">
        <v>0</v>
      </c>
      <c r="F3152" s="91" t="s">
        <v>1185</v>
      </c>
      <c r="H3152" s="3">
        <f>E3152+SUMIF('BR DTG ADW'!C:C,C3152,'BR DTG ADW'!E:E)</f>
        <v>0</v>
      </c>
    </row>
    <row r="3153" spans="1:8" ht="15.75" customHeight="1">
      <c r="A3153" s="91" t="s">
        <v>7205</v>
      </c>
      <c r="B3153" s="91" t="s">
        <v>876</v>
      </c>
      <c r="C3153" s="91" t="s">
        <v>7205</v>
      </c>
      <c r="D3153" s="91" t="s">
        <v>7206</v>
      </c>
      <c r="E3153" s="92">
        <v>0</v>
      </c>
      <c r="F3153" s="91" t="s">
        <v>1185</v>
      </c>
      <c r="H3153" s="3">
        <f>E3153+SUMIF('BR DTG ADW'!C:C,C3153,'BR DTG ADW'!E:E)</f>
        <v>0</v>
      </c>
    </row>
    <row r="3154" spans="1:8" ht="15.75" customHeight="1">
      <c r="A3154" s="91" t="s">
        <v>7207</v>
      </c>
      <c r="B3154" s="91" t="s">
        <v>876</v>
      </c>
      <c r="C3154" s="91" t="s">
        <v>7207</v>
      </c>
      <c r="D3154" s="91" t="s">
        <v>10097</v>
      </c>
      <c r="E3154" s="92">
        <v>0</v>
      </c>
      <c r="F3154" s="91" t="s">
        <v>1185</v>
      </c>
      <c r="H3154" s="3">
        <f>E3154+SUMIF('BR DTG ADW'!C:C,C3154,'BR DTG ADW'!E:E)</f>
        <v>0</v>
      </c>
    </row>
    <row r="3155" spans="1:8" ht="15.75" customHeight="1">
      <c r="A3155" s="91" t="s">
        <v>7209</v>
      </c>
      <c r="B3155" s="91" t="s">
        <v>876</v>
      </c>
      <c r="C3155" s="91" t="s">
        <v>7209</v>
      </c>
      <c r="D3155" s="91" t="s">
        <v>7210</v>
      </c>
      <c r="E3155" s="92">
        <v>0</v>
      </c>
      <c r="F3155" s="91" t="s">
        <v>1185</v>
      </c>
      <c r="H3155" s="3">
        <f>E3155+SUMIF('BR DTG ADW'!C:C,C3155,'BR DTG ADW'!E:E)</f>
        <v>0</v>
      </c>
    </row>
    <row r="3156" spans="1:8" ht="15.75" customHeight="1">
      <c r="A3156" s="91" t="s">
        <v>10098</v>
      </c>
      <c r="B3156" s="91" t="s">
        <v>876</v>
      </c>
      <c r="C3156" s="91" t="s">
        <v>10098</v>
      </c>
      <c r="D3156" s="91" t="s">
        <v>10099</v>
      </c>
      <c r="E3156" s="92">
        <v>0</v>
      </c>
      <c r="F3156" s="91" t="s">
        <v>1185</v>
      </c>
      <c r="H3156" s="3">
        <f>E3156+SUMIF('BR DTG ADW'!C:C,C3156,'BR DTG ADW'!E:E)</f>
        <v>0</v>
      </c>
    </row>
    <row r="3157" spans="1:8" ht="15.75" customHeight="1">
      <c r="A3157" s="91" t="s">
        <v>7217</v>
      </c>
      <c r="B3157" s="91" t="s">
        <v>876</v>
      </c>
      <c r="C3157" s="91" t="s">
        <v>7217</v>
      </c>
      <c r="D3157" s="91" t="s">
        <v>7218</v>
      </c>
      <c r="E3157" s="92">
        <v>0</v>
      </c>
      <c r="F3157" s="91" t="s">
        <v>1185</v>
      </c>
      <c r="H3157" s="3">
        <f>E3157+SUMIF('BR DTG ADW'!C:C,C3157,'BR DTG ADW'!E:E)</f>
        <v>0</v>
      </c>
    </row>
    <row r="3158" spans="1:8" ht="15.75" customHeight="1">
      <c r="A3158" s="91" t="s">
        <v>7219</v>
      </c>
      <c r="B3158" s="91" t="s">
        <v>876</v>
      </c>
      <c r="C3158" s="91" t="s">
        <v>7219</v>
      </c>
      <c r="D3158" s="91" t="s">
        <v>7220</v>
      </c>
      <c r="E3158" s="92">
        <v>0</v>
      </c>
      <c r="F3158" s="91" t="s">
        <v>1185</v>
      </c>
      <c r="H3158" s="3">
        <f>E3158+SUMIF('BR DTG ADW'!C:C,C3158,'BR DTG ADW'!E:E)</f>
        <v>0</v>
      </c>
    </row>
    <row r="3159" spans="1:8" ht="15.75" customHeight="1">
      <c r="A3159" s="91" t="s">
        <v>526</v>
      </c>
      <c r="B3159" s="91" t="s">
        <v>876</v>
      </c>
      <c r="C3159" s="91" t="s">
        <v>526</v>
      </c>
      <c r="D3159" s="91" t="s">
        <v>852</v>
      </c>
      <c r="E3159" s="92">
        <v>0</v>
      </c>
      <c r="F3159" s="91" t="s">
        <v>1185</v>
      </c>
      <c r="H3159" s="3">
        <f>E3159+SUMIF('BR DTG ADW'!C:C,C3159,'BR DTG ADW'!E:E)</f>
        <v>0</v>
      </c>
    </row>
    <row r="3160" spans="1:8" ht="15.75" customHeight="1">
      <c r="A3160" s="91" t="s">
        <v>10103</v>
      </c>
      <c r="B3160" s="91" t="s">
        <v>876</v>
      </c>
      <c r="C3160" s="91" t="s">
        <v>10103</v>
      </c>
      <c r="D3160" s="91" t="s">
        <v>10104</v>
      </c>
      <c r="E3160" s="92">
        <v>0</v>
      </c>
      <c r="F3160" s="91" t="s">
        <v>1185</v>
      </c>
      <c r="H3160" s="3">
        <f>E3160+SUMIF('BR DTG ADW'!C:C,C3160,'BR DTG ADW'!E:E)</f>
        <v>0</v>
      </c>
    </row>
    <row r="3161" spans="1:8" ht="15.75" customHeight="1">
      <c r="A3161" s="91" t="s">
        <v>11346</v>
      </c>
      <c r="B3161" s="91" t="s">
        <v>876</v>
      </c>
      <c r="C3161" s="91" t="s">
        <v>11346</v>
      </c>
      <c r="D3161" s="91" t="s">
        <v>11347</v>
      </c>
      <c r="E3161" s="92">
        <v>0</v>
      </c>
      <c r="F3161" s="91" t="s">
        <v>1185</v>
      </c>
      <c r="H3161" s="3">
        <f>E3161+SUMIF('BR DTG ADW'!C:C,C3161,'BR DTG ADW'!E:E)</f>
        <v>0</v>
      </c>
    </row>
    <row r="3162" spans="1:8" ht="15.75" customHeight="1">
      <c r="A3162" s="91" t="s">
        <v>7224</v>
      </c>
      <c r="B3162" s="91" t="s">
        <v>876</v>
      </c>
      <c r="C3162" s="91" t="s">
        <v>7224</v>
      </c>
      <c r="D3162" s="91" t="s">
        <v>7225</v>
      </c>
      <c r="E3162" s="92">
        <v>0</v>
      </c>
      <c r="F3162" s="91" t="s">
        <v>1185</v>
      </c>
      <c r="H3162" s="3">
        <f>E3162+SUMIF('BR DTG ADW'!C:C,C3162,'BR DTG ADW'!E:E)</f>
        <v>0</v>
      </c>
    </row>
    <row r="3163" spans="1:8" ht="15.75" customHeight="1">
      <c r="A3163" s="91" t="s">
        <v>7226</v>
      </c>
      <c r="B3163" s="91" t="s">
        <v>876</v>
      </c>
      <c r="C3163" s="91" t="s">
        <v>7226</v>
      </c>
      <c r="D3163" s="91" t="s">
        <v>7227</v>
      </c>
      <c r="E3163" s="92">
        <v>0</v>
      </c>
      <c r="F3163" s="91" t="s">
        <v>1185</v>
      </c>
      <c r="H3163" s="3">
        <f>E3163+SUMIF('BR DTG ADW'!C:C,C3163,'BR DTG ADW'!E:E)</f>
        <v>0</v>
      </c>
    </row>
    <row r="3164" spans="1:8" ht="15.75" customHeight="1">
      <c r="A3164" s="91" t="s">
        <v>7228</v>
      </c>
      <c r="B3164" s="91" t="s">
        <v>876</v>
      </c>
      <c r="C3164" s="91" t="s">
        <v>7228</v>
      </c>
      <c r="D3164" s="91" t="s">
        <v>7229</v>
      </c>
      <c r="E3164" s="92">
        <v>0</v>
      </c>
      <c r="F3164" s="91" t="s">
        <v>1185</v>
      </c>
      <c r="H3164" s="3">
        <f>E3164+SUMIF('BR DTG ADW'!C:C,C3164,'BR DTG ADW'!E:E)</f>
        <v>0</v>
      </c>
    </row>
    <row r="3165" spans="1:8" ht="15.75" customHeight="1">
      <c r="A3165" s="91" t="s">
        <v>10107</v>
      </c>
      <c r="B3165" s="91" t="s">
        <v>876</v>
      </c>
      <c r="C3165" s="91" t="s">
        <v>10107</v>
      </c>
      <c r="D3165" s="91" t="s">
        <v>10108</v>
      </c>
      <c r="E3165" s="92">
        <v>0</v>
      </c>
      <c r="F3165" s="91" t="s">
        <v>1185</v>
      </c>
      <c r="H3165" s="3">
        <f>E3165+SUMIF('BR DTG ADW'!C:C,C3165,'BR DTG ADW'!E:E)</f>
        <v>0</v>
      </c>
    </row>
    <row r="3166" spans="1:8" ht="15.75" customHeight="1">
      <c r="A3166" s="91" t="s">
        <v>10111</v>
      </c>
      <c r="B3166" s="91" t="s">
        <v>876</v>
      </c>
      <c r="C3166" s="91" t="s">
        <v>10111</v>
      </c>
      <c r="D3166" s="91" t="s">
        <v>11348</v>
      </c>
      <c r="E3166" s="92">
        <v>0</v>
      </c>
      <c r="F3166" s="91" t="s">
        <v>1185</v>
      </c>
      <c r="H3166" s="3">
        <f>E3166+SUMIF('BR DTG ADW'!C:C,C3166,'BR DTG ADW'!E:E)</f>
        <v>0</v>
      </c>
    </row>
    <row r="3167" spans="1:8" ht="15.75" customHeight="1">
      <c r="A3167" s="91" t="s">
        <v>7230</v>
      </c>
      <c r="B3167" s="91" t="s">
        <v>876</v>
      </c>
      <c r="C3167" s="91" t="s">
        <v>7230</v>
      </c>
      <c r="D3167" s="91" t="s">
        <v>7231</v>
      </c>
      <c r="E3167" s="92">
        <v>0</v>
      </c>
      <c r="F3167" s="91" t="s">
        <v>1185</v>
      </c>
      <c r="H3167" s="3">
        <f>E3167+SUMIF('BR DTG ADW'!C:C,C3167,'BR DTG ADW'!E:E)</f>
        <v>0</v>
      </c>
    </row>
    <row r="3168" spans="1:8" ht="15.75" customHeight="1">
      <c r="A3168" s="91" t="s">
        <v>7238</v>
      </c>
      <c r="B3168" s="91" t="s">
        <v>876</v>
      </c>
      <c r="C3168" s="91" t="s">
        <v>7238</v>
      </c>
      <c r="D3168" s="91" t="s">
        <v>7239</v>
      </c>
      <c r="E3168" s="92">
        <v>0</v>
      </c>
      <c r="F3168" s="91" t="s">
        <v>1185</v>
      </c>
      <c r="H3168" s="3">
        <f>E3168+SUMIF('BR DTG ADW'!C:C,C3168,'BR DTG ADW'!E:E)</f>
        <v>0</v>
      </c>
    </row>
    <row r="3169" spans="1:8" ht="15.75" customHeight="1">
      <c r="A3169" s="91" t="s">
        <v>7240</v>
      </c>
      <c r="B3169" s="91" t="s">
        <v>876</v>
      </c>
      <c r="C3169" s="91" t="s">
        <v>7240</v>
      </c>
      <c r="D3169" s="91" t="s">
        <v>7241</v>
      </c>
      <c r="E3169" s="92">
        <v>0</v>
      </c>
      <c r="F3169" s="91" t="s">
        <v>1185</v>
      </c>
      <c r="H3169" s="3">
        <f>E3169+SUMIF('BR DTG ADW'!C:C,C3169,'BR DTG ADW'!E:E)</f>
        <v>0</v>
      </c>
    </row>
    <row r="3170" spans="1:8" ht="15.75" customHeight="1">
      <c r="A3170" s="91" t="s">
        <v>10116</v>
      </c>
      <c r="B3170" s="91" t="s">
        <v>876</v>
      </c>
      <c r="C3170" s="91" t="s">
        <v>10116</v>
      </c>
      <c r="D3170" s="91" t="s">
        <v>10117</v>
      </c>
      <c r="E3170" s="92">
        <v>0</v>
      </c>
      <c r="F3170" s="91" t="s">
        <v>1185</v>
      </c>
      <c r="H3170" s="3">
        <f>E3170+SUMIF('BR DTG ADW'!C:C,C3170,'BR DTG ADW'!E:E)</f>
        <v>0</v>
      </c>
    </row>
    <row r="3171" spans="1:8" ht="15.75" customHeight="1">
      <c r="A3171" s="91" t="s">
        <v>10118</v>
      </c>
      <c r="B3171" s="91" t="s">
        <v>876</v>
      </c>
      <c r="C3171" s="91" t="s">
        <v>10118</v>
      </c>
      <c r="D3171" s="91" t="s">
        <v>11349</v>
      </c>
      <c r="E3171" s="92">
        <v>0</v>
      </c>
      <c r="F3171" s="91" t="s">
        <v>1185</v>
      </c>
      <c r="H3171" s="3">
        <f>E3171+SUMIF('BR DTG ADW'!C:C,C3171,'BR DTG ADW'!E:E)</f>
        <v>0</v>
      </c>
    </row>
    <row r="3172" spans="1:8" ht="15.75" customHeight="1">
      <c r="A3172" s="91" t="s">
        <v>7242</v>
      </c>
      <c r="B3172" s="91" t="s">
        <v>876</v>
      </c>
      <c r="C3172" s="91" t="s">
        <v>7242</v>
      </c>
      <c r="D3172" s="91" t="s">
        <v>7243</v>
      </c>
      <c r="E3172" s="92">
        <v>0</v>
      </c>
      <c r="F3172" s="91" t="s">
        <v>1185</v>
      </c>
      <c r="H3172" s="3">
        <f>E3172+SUMIF('BR DTG ADW'!C:C,C3172,'BR DTG ADW'!E:E)</f>
        <v>0</v>
      </c>
    </row>
    <row r="3173" spans="1:8" ht="15.75" customHeight="1">
      <c r="A3173" s="91" t="s">
        <v>7244</v>
      </c>
      <c r="B3173" s="91" t="s">
        <v>876</v>
      </c>
      <c r="C3173" s="91" t="s">
        <v>7244</v>
      </c>
      <c r="D3173" s="91" t="s">
        <v>7245</v>
      </c>
      <c r="E3173" s="92">
        <v>0</v>
      </c>
      <c r="F3173" s="91" t="s">
        <v>1185</v>
      </c>
      <c r="H3173" s="3">
        <f>E3173+SUMIF('BR DTG ADW'!C:C,C3173,'BR DTG ADW'!E:E)</f>
        <v>0</v>
      </c>
    </row>
    <row r="3174" spans="1:8" ht="15.75" customHeight="1">
      <c r="A3174" s="91" t="s">
        <v>11350</v>
      </c>
      <c r="B3174" s="91" t="s">
        <v>876</v>
      </c>
      <c r="C3174" s="91" t="s">
        <v>11350</v>
      </c>
      <c r="D3174" s="91" t="s">
        <v>11351</v>
      </c>
      <c r="E3174" s="92">
        <v>0</v>
      </c>
      <c r="F3174" s="91" t="s">
        <v>1185</v>
      </c>
      <c r="H3174" s="3">
        <f>E3174+SUMIF('BR DTG ADW'!C:C,C3174,'BR DTG ADW'!E:E)</f>
        <v>0</v>
      </c>
    </row>
    <row r="3175" spans="1:8" ht="15.75" customHeight="1">
      <c r="A3175" s="91" t="s">
        <v>7246</v>
      </c>
      <c r="B3175" s="91" t="s">
        <v>876</v>
      </c>
      <c r="C3175" s="91" t="s">
        <v>7246</v>
      </c>
      <c r="D3175" s="91" t="s">
        <v>7247</v>
      </c>
      <c r="E3175" s="92">
        <v>0</v>
      </c>
      <c r="F3175" s="91" t="s">
        <v>1185</v>
      </c>
      <c r="H3175" s="3">
        <f>E3175+SUMIF('BR DTG ADW'!C:C,C3175,'BR DTG ADW'!E:E)</f>
        <v>0</v>
      </c>
    </row>
    <row r="3176" spans="1:8" ht="15.75" customHeight="1">
      <c r="A3176" s="91" t="s">
        <v>7250</v>
      </c>
      <c r="B3176" s="91" t="s">
        <v>876</v>
      </c>
      <c r="C3176" s="91" t="s">
        <v>7250</v>
      </c>
      <c r="D3176" s="91" t="s">
        <v>7251</v>
      </c>
      <c r="E3176" s="92">
        <v>0</v>
      </c>
      <c r="F3176" s="91" t="s">
        <v>1185</v>
      </c>
      <c r="H3176" s="3">
        <f>E3176+SUMIF('BR DTG ADW'!C:C,C3176,'BR DTG ADW'!E:E)</f>
        <v>0</v>
      </c>
    </row>
    <row r="3177" spans="1:8" ht="15.75" customHeight="1">
      <c r="A3177" s="91" t="s">
        <v>7252</v>
      </c>
      <c r="B3177" s="91" t="s">
        <v>876</v>
      </c>
      <c r="C3177" s="91" t="s">
        <v>7252</v>
      </c>
      <c r="D3177" s="91" t="s">
        <v>11352</v>
      </c>
      <c r="E3177" s="92">
        <v>0</v>
      </c>
      <c r="F3177" s="91" t="s">
        <v>1185</v>
      </c>
      <c r="H3177" s="3">
        <f>E3177+SUMIF('BR DTG ADW'!C:C,C3177,'BR DTG ADW'!E:E)</f>
        <v>0</v>
      </c>
    </row>
    <row r="3178" spans="1:8" ht="15.75" customHeight="1">
      <c r="A3178" s="91" t="s">
        <v>7254</v>
      </c>
      <c r="B3178" s="91" t="s">
        <v>876</v>
      </c>
      <c r="C3178" s="91" t="s">
        <v>7254</v>
      </c>
      <c r="D3178" s="91" t="s">
        <v>7255</v>
      </c>
      <c r="E3178" s="92">
        <v>0</v>
      </c>
      <c r="F3178" s="91" t="s">
        <v>1185</v>
      </c>
      <c r="H3178" s="3">
        <f>E3178+SUMIF('BR DTG ADW'!C:C,C3178,'BR DTG ADW'!E:E)</f>
        <v>0</v>
      </c>
    </row>
    <row r="3179" spans="1:8" ht="15.75" customHeight="1">
      <c r="A3179" s="91" t="s">
        <v>7258</v>
      </c>
      <c r="B3179" s="91" t="s">
        <v>876</v>
      </c>
      <c r="C3179" s="91" t="s">
        <v>7258</v>
      </c>
      <c r="D3179" s="91" t="s">
        <v>10123</v>
      </c>
      <c r="E3179" s="92">
        <v>0</v>
      </c>
      <c r="F3179" s="91" t="s">
        <v>1185</v>
      </c>
      <c r="H3179" s="3">
        <f>E3179+SUMIF('BR DTG ADW'!C:C,C3179,'BR DTG ADW'!E:E)</f>
        <v>0</v>
      </c>
    </row>
    <row r="3180" spans="1:8" ht="15.75" customHeight="1">
      <c r="A3180" s="91" t="s">
        <v>7262</v>
      </c>
      <c r="B3180" s="91" t="s">
        <v>876</v>
      </c>
      <c r="C3180" s="91" t="s">
        <v>7262</v>
      </c>
      <c r="D3180" s="91" t="s">
        <v>7263</v>
      </c>
      <c r="E3180" s="92">
        <v>0</v>
      </c>
      <c r="F3180" s="91" t="s">
        <v>1185</v>
      </c>
      <c r="H3180" s="3">
        <f>E3180+SUMIF('BR DTG ADW'!C:C,C3180,'BR DTG ADW'!E:E)</f>
        <v>0</v>
      </c>
    </row>
    <row r="3181" spans="1:8" ht="15.75" customHeight="1">
      <c r="A3181" s="91" t="s">
        <v>11353</v>
      </c>
      <c r="B3181" s="91" t="s">
        <v>876</v>
      </c>
      <c r="C3181" s="91" t="s">
        <v>11353</v>
      </c>
      <c r="D3181" s="91" t="s">
        <v>11354</v>
      </c>
      <c r="E3181" s="92">
        <v>0</v>
      </c>
      <c r="F3181" s="91" t="s">
        <v>1185</v>
      </c>
      <c r="H3181" s="3">
        <f>E3181+SUMIF('BR DTG ADW'!C:C,C3181,'BR DTG ADW'!E:E)</f>
        <v>0</v>
      </c>
    </row>
    <row r="3182" spans="1:8" ht="15.75" customHeight="1">
      <c r="A3182" s="91" t="s">
        <v>7264</v>
      </c>
      <c r="B3182" s="91" t="s">
        <v>1185</v>
      </c>
      <c r="C3182" s="91" t="s">
        <v>7264</v>
      </c>
      <c r="D3182" s="91" t="s">
        <v>7265</v>
      </c>
      <c r="E3182" s="92">
        <v>0</v>
      </c>
      <c r="F3182" s="91" t="s">
        <v>1185</v>
      </c>
      <c r="H3182" s="3">
        <f>E3182+SUMIF('BR DTG ADW'!C:C,C3182,'BR DTG ADW'!E:E)</f>
        <v>0</v>
      </c>
    </row>
    <row r="3183" spans="1:8" ht="15.75" customHeight="1">
      <c r="A3183" s="91" t="s">
        <v>11355</v>
      </c>
      <c r="B3183" s="91" t="s">
        <v>876</v>
      </c>
      <c r="C3183" s="91" t="s">
        <v>11355</v>
      </c>
      <c r="D3183" s="91" t="s">
        <v>11356</v>
      </c>
      <c r="E3183" s="92">
        <v>0</v>
      </c>
      <c r="F3183" s="91" t="s">
        <v>1185</v>
      </c>
      <c r="H3183" s="3">
        <f>E3183+SUMIF('BR DTG ADW'!C:C,C3183,'BR DTG ADW'!E:E)</f>
        <v>0</v>
      </c>
    </row>
    <row r="3184" spans="1:8" ht="15.75" customHeight="1">
      <c r="A3184" s="91" t="s">
        <v>11357</v>
      </c>
      <c r="B3184" s="91" t="s">
        <v>876</v>
      </c>
      <c r="C3184" s="91" t="s">
        <v>11357</v>
      </c>
      <c r="D3184" s="91" t="s">
        <v>11358</v>
      </c>
      <c r="E3184" s="92">
        <v>0</v>
      </c>
      <c r="F3184" s="91" t="s">
        <v>1185</v>
      </c>
      <c r="H3184" s="3">
        <f>E3184+SUMIF('BR DTG ADW'!C:C,C3184,'BR DTG ADW'!E:E)</f>
        <v>0</v>
      </c>
    </row>
    <row r="3185" spans="1:8" ht="15.75" customHeight="1">
      <c r="A3185" s="91" t="s">
        <v>7266</v>
      </c>
      <c r="B3185" s="91" t="s">
        <v>876</v>
      </c>
      <c r="C3185" s="91" t="s">
        <v>7266</v>
      </c>
      <c r="D3185" s="91" t="s">
        <v>7267</v>
      </c>
      <c r="E3185" s="92">
        <v>0</v>
      </c>
      <c r="F3185" s="91" t="s">
        <v>1185</v>
      </c>
      <c r="H3185" s="3">
        <f>E3185+SUMIF('BR DTG ADW'!C:C,C3185,'BR DTG ADW'!E:E)</f>
        <v>0</v>
      </c>
    </row>
    <row r="3186" spans="1:8" ht="15.75" customHeight="1">
      <c r="A3186" s="91" t="s">
        <v>10124</v>
      </c>
      <c r="B3186" s="91" t="s">
        <v>876</v>
      </c>
      <c r="C3186" s="91" t="s">
        <v>10124</v>
      </c>
      <c r="D3186" s="91" t="s">
        <v>10125</v>
      </c>
      <c r="E3186" s="92">
        <v>0</v>
      </c>
      <c r="F3186" s="91" t="s">
        <v>1185</v>
      </c>
      <c r="H3186" s="3">
        <f>E3186+SUMIF('BR DTG ADW'!C:C,C3186,'BR DTG ADW'!E:E)</f>
        <v>0</v>
      </c>
    </row>
    <row r="3187" spans="1:8" ht="15.75" customHeight="1">
      <c r="A3187" s="91" t="s">
        <v>11359</v>
      </c>
      <c r="B3187" s="91" t="s">
        <v>876</v>
      </c>
      <c r="C3187" s="91" t="s">
        <v>11359</v>
      </c>
      <c r="D3187" s="91" t="s">
        <v>11360</v>
      </c>
      <c r="E3187" s="92">
        <v>0</v>
      </c>
      <c r="F3187" s="91" t="s">
        <v>1185</v>
      </c>
      <c r="H3187" s="3">
        <f>E3187+SUMIF('BR DTG ADW'!C:C,C3187,'BR DTG ADW'!E:E)</f>
        <v>0</v>
      </c>
    </row>
    <row r="3188" spans="1:8" ht="15.75" customHeight="1">
      <c r="A3188" s="91" t="s">
        <v>11361</v>
      </c>
      <c r="B3188" s="91" t="s">
        <v>918</v>
      </c>
      <c r="C3188" s="91" t="s">
        <v>11361</v>
      </c>
      <c r="D3188" s="91" t="s">
        <v>11362</v>
      </c>
      <c r="E3188" s="92">
        <v>1</v>
      </c>
      <c r="F3188" s="91" t="s">
        <v>1185</v>
      </c>
      <c r="H3188" s="3">
        <f>E3188+SUMIF('BR DTG ADW'!C:C,C3188,'BR DTG ADW'!E:E)</f>
        <v>1</v>
      </c>
    </row>
    <row r="3189" spans="1:8" ht="15.75" customHeight="1">
      <c r="A3189" s="91" t="s">
        <v>11363</v>
      </c>
      <c r="B3189" s="91" t="s">
        <v>918</v>
      </c>
      <c r="C3189" s="91" t="s">
        <v>11363</v>
      </c>
      <c r="D3189" s="91" t="s">
        <v>11364</v>
      </c>
      <c r="E3189" s="92">
        <v>1</v>
      </c>
      <c r="F3189" s="91" t="s">
        <v>1185</v>
      </c>
      <c r="H3189" s="3">
        <f>E3189+SUMIF('BR DTG ADW'!C:C,C3189,'BR DTG ADW'!E:E)</f>
        <v>1</v>
      </c>
    </row>
    <row r="3190" spans="1:8" ht="15.75" customHeight="1">
      <c r="A3190" s="91" t="s">
        <v>10130</v>
      </c>
      <c r="B3190" s="91" t="s">
        <v>876</v>
      </c>
      <c r="C3190" s="91" t="s">
        <v>10130</v>
      </c>
      <c r="D3190" s="91" t="s">
        <v>10131</v>
      </c>
      <c r="E3190" s="92">
        <v>0</v>
      </c>
      <c r="F3190" s="91" t="s">
        <v>1185</v>
      </c>
      <c r="H3190" s="3">
        <f>E3190+SUMIF('BR DTG ADW'!C:C,C3190,'BR DTG ADW'!E:E)</f>
        <v>0</v>
      </c>
    </row>
    <row r="3191" spans="1:8" ht="15.75" customHeight="1">
      <c r="A3191" s="91" t="s">
        <v>7268</v>
      </c>
      <c r="B3191" s="91" t="s">
        <v>876</v>
      </c>
      <c r="C3191" s="91" t="s">
        <v>7268</v>
      </c>
      <c r="D3191" s="91" t="s">
        <v>7269</v>
      </c>
      <c r="E3191" s="92">
        <v>0</v>
      </c>
      <c r="F3191" s="91" t="s">
        <v>1185</v>
      </c>
      <c r="H3191" s="3">
        <f>E3191+SUMIF('BR DTG ADW'!C:C,C3191,'BR DTG ADW'!E:E)</f>
        <v>0</v>
      </c>
    </row>
    <row r="3192" spans="1:8" ht="15.75" customHeight="1">
      <c r="A3192" s="91" t="s">
        <v>7270</v>
      </c>
      <c r="B3192" s="91" t="s">
        <v>876</v>
      </c>
      <c r="C3192" s="91" t="s">
        <v>7270</v>
      </c>
      <c r="D3192" s="91" t="s">
        <v>7271</v>
      </c>
      <c r="E3192" s="92">
        <v>0</v>
      </c>
      <c r="F3192" s="91" t="s">
        <v>1185</v>
      </c>
      <c r="H3192" s="3">
        <f>E3192+SUMIF('BR DTG ADW'!C:C,C3192,'BR DTG ADW'!E:E)</f>
        <v>0</v>
      </c>
    </row>
    <row r="3193" spans="1:8" ht="15.75" customHeight="1">
      <c r="A3193" s="91" t="s">
        <v>10134</v>
      </c>
      <c r="B3193" s="91" t="s">
        <v>876</v>
      </c>
      <c r="C3193" s="91" t="s">
        <v>10134</v>
      </c>
      <c r="D3193" s="91" t="s">
        <v>10135</v>
      </c>
      <c r="E3193" s="92">
        <v>0</v>
      </c>
      <c r="F3193" s="91" t="s">
        <v>1185</v>
      </c>
      <c r="H3193" s="3">
        <f>E3193+SUMIF('BR DTG ADW'!C:C,C3193,'BR DTG ADW'!E:E)</f>
        <v>0</v>
      </c>
    </row>
    <row r="3194" spans="1:8" ht="15.75" customHeight="1">
      <c r="A3194" s="91" t="s">
        <v>7276</v>
      </c>
      <c r="B3194" s="91" t="s">
        <v>948</v>
      </c>
      <c r="C3194" s="91" t="s">
        <v>7276</v>
      </c>
      <c r="D3194" s="91" t="s">
        <v>7277</v>
      </c>
      <c r="E3194" s="92">
        <v>1</v>
      </c>
      <c r="F3194" s="91" t="s">
        <v>1185</v>
      </c>
      <c r="H3194" s="3">
        <f>E3194+SUMIF('BR DTG ADW'!C:C,C3194,'BR DTG ADW'!E:E)</f>
        <v>1</v>
      </c>
    </row>
    <row r="3195" spans="1:8" ht="15.75" customHeight="1">
      <c r="A3195" s="91" t="s">
        <v>7278</v>
      </c>
      <c r="B3195" s="91" t="s">
        <v>876</v>
      </c>
      <c r="C3195" s="91" t="s">
        <v>7278</v>
      </c>
      <c r="D3195" s="91" t="s">
        <v>7279</v>
      </c>
      <c r="E3195" s="92">
        <v>0</v>
      </c>
      <c r="F3195" s="91" t="s">
        <v>1185</v>
      </c>
      <c r="H3195" s="3">
        <f>E3195+SUMIF('BR DTG ADW'!C:C,C3195,'BR DTG ADW'!E:E)</f>
        <v>0</v>
      </c>
    </row>
    <row r="3196" spans="1:8" ht="15.75" customHeight="1">
      <c r="A3196" s="91" t="s">
        <v>7280</v>
      </c>
      <c r="B3196" s="91" t="s">
        <v>876</v>
      </c>
      <c r="C3196" s="91" t="s">
        <v>7280</v>
      </c>
      <c r="D3196" s="91" t="s">
        <v>7281</v>
      </c>
      <c r="E3196" s="92">
        <v>0</v>
      </c>
      <c r="F3196" s="91" t="s">
        <v>1185</v>
      </c>
      <c r="H3196" s="3">
        <f>E3196+SUMIF('BR DTG ADW'!C:C,C3196,'BR DTG ADW'!E:E)</f>
        <v>0</v>
      </c>
    </row>
    <row r="3197" spans="1:8" ht="15.75" customHeight="1">
      <c r="A3197" s="91" t="s">
        <v>7284</v>
      </c>
      <c r="B3197" s="91" t="s">
        <v>876</v>
      </c>
      <c r="C3197" s="91" t="s">
        <v>7284</v>
      </c>
      <c r="D3197" s="91" t="s">
        <v>7285</v>
      </c>
      <c r="E3197" s="92">
        <v>0</v>
      </c>
      <c r="F3197" s="91" t="s">
        <v>1185</v>
      </c>
      <c r="H3197" s="3">
        <f>E3197+SUMIF('BR DTG ADW'!C:C,C3197,'BR DTG ADW'!E:E)</f>
        <v>0</v>
      </c>
    </row>
    <row r="3198" spans="1:8" ht="15.75" customHeight="1">
      <c r="A3198" s="91" t="s">
        <v>7288</v>
      </c>
      <c r="B3198" s="91" t="s">
        <v>876</v>
      </c>
      <c r="C3198" s="91" t="s">
        <v>7288</v>
      </c>
      <c r="D3198" s="91" t="s">
        <v>7289</v>
      </c>
      <c r="E3198" s="92">
        <v>0</v>
      </c>
      <c r="F3198" s="91" t="s">
        <v>1185</v>
      </c>
      <c r="H3198" s="3">
        <f>E3198+SUMIF('BR DTG ADW'!C:C,C3198,'BR DTG ADW'!E:E)</f>
        <v>0</v>
      </c>
    </row>
    <row r="3199" spans="1:8" ht="15.75" customHeight="1">
      <c r="A3199" s="91" t="s">
        <v>7292</v>
      </c>
      <c r="B3199" s="91" t="s">
        <v>876</v>
      </c>
      <c r="C3199" s="91" t="s">
        <v>7292</v>
      </c>
      <c r="D3199" s="91" t="s">
        <v>7293</v>
      </c>
      <c r="E3199" s="92">
        <v>0</v>
      </c>
      <c r="F3199" s="91" t="s">
        <v>1185</v>
      </c>
      <c r="H3199" s="3">
        <f>E3199+SUMIF('BR DTG ADW'!C:C,C3199,'BR DTG ADW'!E:E)</f>
        <v>0</v>
      </c>
    </row>
    <row r="3200" spans="1:8" ht="15.75" customHeight="1">
      <c r="A3200" s="91" t="s">
        <v>10138</v>
      </c>
      <c r="B3200" s="91" t="s">
        <v>876</v>
      </c>
      <c r="C3200" s="91" t="s">
        <v>10138</v>
      </c>
      <c r="D3200" s="91" t="s">
        <v>10139</v>
      </c>
      <c r="E3200" s="92">
        <v>0</v>
      </c>
      <c r="F3200" s="91" t="s">
        <v>1185</v>
      </c>
      <c r="H3200" s="3">
        <f>E3200+SUMIF('BR DTG ADW'!C:C,C3200,'BR DTG ADW'!E:E)</f>
        <v>0</v>
      </c>
    </row>
    <row r="3201" spans="1:8" ht="15.75" customHeight="1">
      <c r="A3201" s="91" t="s">
        <v>7298</v>
      </c>
      <c r="B3201" s="91" t="s">
        <v>876</v>
      </c>
      <c r="C3201" s="91" t="s">
        <v>7298</v>
      </c>
      <c r="D3201" s="91" t="s">
        <v>7299</v>
      </c>
      <c r="E3201" s="92">
        <v>0</v>
      </c>
      <c r="F3201" s="91" t="s">
        <v>1185</v>
      </c>
      <c r="H3201" s="3">
        <f>E3201+SUMIF('BR DTG ADW'!C:C,C3201,'BR DTG ADW'!E:E)</f>
        <v>0</v>
      </c>
    </row>
    <row r="3202" spans="1:8" ht="15.75" customHeight="1">
      <c r="A3202" s="91" t="s">
        <v>11365</v>
      </c>
      <c r="B3202" s="91" t="s">
        <v>876</v>
      </c>
      <c r="C3202" s="91" t="s">
        <v>11365</v>
      </c>
      <c r="D3202" s="91" t="s">
        <v>11366</v>
      </c>
      <c r="E3202" s="92">
        <v>0</v>
      </c>
      <c r="F3202" s="91" t="s">
        <v>1185</v>
      </c>
      <c r="H3202" s="3">
        <f>E3202+SUMIF('BR DTG ADW'!C:C,C3202,'BR DTG ADW'!E:E)</f>
        <v>0</v>
      </c>
    </row>
    <row r="3203" spans="1:8" ht="15.75" customHeight="1">
      <c r="A3203" s="91" t="s">
        <v>7300</v>
      </c>
      <c r="B3203" s="91" t="s">
        <v>876</v>
      </c>
      <c r="C3203" s="91" t="s">
        <v>7300</v>
      </c>
      <c r="D3203" s="91" t="s">
        <v>7301</v>
      </c>
      <c r="E3203" s="92">
        <v>0</v>
      </c>
      <c r="F3203" s="91" t="s">
        <v>1185</v>
      </c>
      <c r="H3203" s="3">
        <f>E3203+SUMIF('BR DTG ADW'!C:C,C3203,'BR DTG ADW'!E:E)</f>
        <v>0</v>
      </c>
    </row>
    <row r="3204" spans="1:8" ht="15.75" customHeight="1">
      <c r="A3204" s="91" t="s">
        <v>7302</v>
      </c>
      <c r="B3204" s="91" t="s">
        <v>876</v>
      </c>
      <c r="C3204" s="91" t="s">
        <v>7302</v>
      </c>
      <c r="D3204" s="91" t="s">
        <v>7303</v>
      </c>
      <c r="E3204" s="92">
        <v>0</v>
      </c>
      <c r="F3204" s="91" t="s">
        <v>1185</v>
      </c>
      <c r="H3204" s="3">
        <f>E3204+SUMIF('BR DTG ADW'!C:C,C3204,'BR DTG ADW'!E:E)</f>
        <v>0</v>
      </c>
    </row>
    <row r="3205" spans="1:8" ht="15.75" customHeight="1">
      <c r="A3205" s="91" t="s">
        <v>11367</v>
      </c>
      <c r="B3205" s="91" t="s">
        <v>876</v>
      </c>
      <c r="C3205" s="91" t="s">
        <v>11367</v>
      </c>
      <c r="D3205" s="91" t="s">
        <v>11368</v>
      </c>
      <c r="E3205" s="92">
        <v>0</v>
      </c>
      <c r="F3205" s="91" t="s">
        <v>1185</v>
      </c>
      <c r="H3205" s="3">
        <f>E3205+SUMIF('BR DTG ADW'!C:C,C3205,'BR DTG ADW'!E:E)</f>
        <v>0</v>
      </c>
    </row>
    <row r="3206" spans="1:8" ht="15.75" customHeight="1">
      <c r="A3206" s="91" t="s">
        <v>7304</v>
      </c>
      <c r="B3206" s="91" t="s">
        <v>876</v>
      </c>
      <c r="C3206" s="91" t="s">
        <v>7304</v>
      </c>
      <c r="D3206" s="91" t="s">
        <v>11369</v>
      </c>
      <c r="E3206" s="92">
        <v>0</v>
      </c>
      <c r="F3206" s="91" t="s">
        <v>1185</v>
      </c>
      <c r="H3206" s="3">
        <f>E3206+SUMIF('BR DTG ADW'!C:C,C3206,'BR DTG ADW'!E:E)</f>
        <v>0</v>
      </c>
    </row>
    <row r="3207" spans="1:8" ht="15.75" customHeight="1">
      <c r="A3207" s="91" t="s">
        <v>7306</v>
      </c>
      <c r="B3207" s="91" t="s">
        <v>876</v>
      </c>
      <c r="C3207" s="91" t="s">
        <v>7306</v>
      </c>
      <c r="D3207" s="91" t="s">
        <v>10145</v>
      </c>
      <c r="E3207" s="92">
        <v>0</v>
      </c>
      <c r="F3207" s="91" t="s">
        <v>1185</v>
      </c>
      <c r="H3207" s="3">
        <f>E3207+SUMIF('BR DTG ADW'!C:C,C3207,'BR DTG ADW'!E:E)</f>
        <v>0</v>
      </c>
    </row>
    <row r="3208" spans="1:8" ht="15.75" customHeight="1">
      <c r="A3208" s="91" t="s">
        <v>7312</v>
      </c>
      <c r="B3208" s="91" t="s">
        <v>876</v>
      </c>
      <c r="C3208" s="91" t="s">
        <v>7312</v>
      </c>
      <c r="D3208" s="91" t="s">
        <v>11370</v>
      </c>
      <c r="E3208" s="92">
        <v>0</v>
      </c>
      <c r="F3208" s="91" t="s">
        <v>1185</v>
      </c>
      <c r="H3208" s="3">
        <f>E3208+SUMIF('BR DTG ADW'!C:C,C3208,'BR DTG ADW'!E:E)</f>
        <v>0</v>
      </c>
    </row>
    <row r="3209" spans="1:8" ht="15.75" customHeight="1">
      <c r="A3209" s="91" t="s">
        <v>7314</v>
      </c>
      <c r="B3209" s="91" t="s">
        <v>876</v>
      </c>
      <c r="C3209" s="91" t="s">
        <v>7314</v>
      </c>
      <c r="D3209" s="91" t="s">
        <v>11371</v>
      </c>
      <c r="E3209" s="92">
        <v>1</v>
      </c>
      <c r="F3209" s="91" t="s">
        <v>1185</v>
      </c>
      <c r="H3209" s="3">
        <f>E3209+SUMIF('BR DTG ADW'!C:C,C3209,'BR DTG ADW'!E:E)</f>
        <v>1</v>
      </c>
    </row>
    <row r="3210" spans="1:8" ht="15.75" customHeight="1">
      <c r="A3210" s="91" t="s">
        <v>7316</v>
      </c>
      <c r="B3210" s="91" t="s">
        <v>876</v>
      </c>
      <c r="C3210" s="91" t="s">
        <v>7316</v>
      </c>
      <c r="D3210" s="91" t="s">
        <v>11372</v>
      </c>
      <c r="E3210" s="92">
        <v>0</v>
      </c>
      <c r="F3210" s="91" t="s">
        <v>1185</v>
      </c>
      <c r="H3210" s="3">
        <f>E3210+SUMIF('BR DTG ADW'!C:C,C3210,'BR DTG ADW'!E:E)</f>
        <v>0</v>
      </c>
    </row>
    <row r="3211" spans="1:8" ht="15.75" customHeight="1">
      <c r="A3211" s="91" t="s">
        <v>7320</v>
      </c>
      <c r="B3211" s="91" t="s">
        <v>876</v>
      </c>
      <c r="C3211" s="91" t="s">
        <v>7320</v>
      </c>
      <c r="D3211" s="91" t="s">
        <v>7321</v>
      </c>
      <c r="E3211" s="92">
        <v>0</v>
      </c>
      <c r="F3211" s="91" t="s">
        <v>1185</v>
      </c>
      <c r="H3211" s="3">
        <f>E3211+SUMIF('BR DTG ADW'!C:C,C3211,'BR DTG ADW'!E:E)</f>
        <v>0</v>
      </c>
    </row>
    <row r="3212" spans="1:8" ht="15.75" customHeight="1">
      <c r="A3212" s="91" t="s">
        <v>7322</v>
      </c>
      <c r="B3212" s="91" t="s">
        <v>876</v>
      </c>
      <c r="C3212" s="91" t="s">
        <v>7322</v>
      </c>
      <c r="D3212" s="91" t="s">
        <v>7323</v>
      </c>
      <c r="E3212" s="92">
        <v>0</v>
      </c>
      <c r="F3212" s="91" t="s">
        <v>1185</v>
      </c>
      <c r="H3212" s="3">
        <f>E3212+SUMIF('BR DTG ADW'!C:C,C3212,'BR DTG ADW'!E:E)</f>
        <v>0</v>
      </c>
    </row>
    <row r="3213" spans="1:8" ht="15.75" customHeight="1">
      <c r="A3213" s="91" t="s">
        <v>7324</v>
      </c>
      <c r="B3213" s="91" t="s">
        <v>876</v>
      </c>
      <c r="C3213" s="91" t="s">
        <v>7324</v>
      </c>
      <c r="D3213" s="91" t="s">
        <v>7325</v>
      </c>
      <c r="E3213" s="92">
        <v>0</v>
      </c>
      <c r="F3213" s="91" t="s">
        <v>1185</v>
      </c>
      <c r="H3213" s="3">
        <f>E3213+SUMIF('BR DTG ADW'!C:C,C3213,'BR DTG ADW'!E:E)</f>
        <v>0</v>
      </c>
    </row>
    <row r="3214" spans="1:8" ht="15.75" customHeight="1">
      <c r="A3214" s="91" t="s">
        <v>10159</v>
      </c>
      <c r="B3214" s="91" t="s">
        <v>876</v>
      </c>
      <c r="C3214" s="91" t="s">
        <v>10159</v>
      </c>
      <c r="D3214" s="91" t="s">
        <v>10160</v>
      </c>
      <c r="E3214" s="92">
        <v>0</v>
      </c>
      <c r="F3214" s="91" t="s">
        <v>1185</v>
      </c>
      <c r="H3214" s="3">
        <f>E3214+SUMIF('BR DTG ADW'!C:C,C3214,'BR DTG ADW'!E:E)</f>
        <v>0</v>
      </c>
    </row>
    <row r="3215" spans="1:8" ht="15.75" customHeight="1">
      <c r="A3215" s="91" t="s">
        <v>11373</v>
      </c>
      <c r="B3215" s="91" t="s">
        <v>1185</v>
      </c>
      <c r="C3215" s="91" t="s">
        <v>11373</v>
      </c>
      <c r="D3215" s="91" t="s">
        <v>11374</v>
      </c>
      <c r="E3215" s="92">
        <v>0</v>
      </c>
      <c r="F3215" s="91" t="s">
        <v>1185</v>
      </c>
      <c r="H3215" s="3">
        <f>E3215+SUMIF('BR DTG ADW'!C:C,C3215,'BR DTG ADW'!E:E)</f>
        <v>0</v>
      </c>
    </row>
    <row r="3216" spans="1:8" ht="15.75" customHeight="1">
      <c r="A3216" s="91" t="s">
        <v>11375</v>
      </c>
      <c r="B3216" s="91" t="s">
        <v>876</v>
      </c>
      <c r="C3216" s="91" t="s">
        <v>11375</v>
      </c>
      <c r="D3216" s="91" t="s">
        <v>11376</v>
      </c>
      <c r="E3216" s="92">
        <v>2</v>
      </c>
      <c r="F3216" s="91" t="s">
        <v>1185</v>
      </c>
      <c r="H3216" s="3">
        <f>E3216+SUMIF('BR DTG ADW'!C:C,C3216,'BR DTG ADW'!E:E)</f>
        <v>2</v>
      </c>
    </row>
    <row r="3217" spans="1:8" ht="15.75" customHeight="1">
      <c r="A3217" s="91" t="s">
        <v>7334</v>
      </c>
      <c r="B3217" s="91" t="s">
        <v>876</v>
      </c>
      <c r="C3217" s="91" t="s">
        <v>7334</v>
      </c>
      <c r="D3217" s="91" t="s">
        <v>7335</v>
      </c>
      <c r="E3217" s="92">
        <v>0</v>
      </c>
      <c r="F3217" s="91" t="s">
        <v>1185</v>
      </c>
      <c r="H3217" s="3">
        <f>E3217+SUMIF('BR DTG ADW'!C:C,C3217,'BR DTG ADW'!E:E)</f>
        <v>0</v>
      </c>
    </row>
    <row r="3218" spans="1:8" ht="15.75" customHeight="1">
      <c r="A3218" s="91" t="s">
        <v>7337</v>
      </c>
      <c r="B3218" s="91" t="s">
        <v>876</v>
      </c>
      <c r="C3218" s="91" t="s">
        <v>7337</v>
      </c>
      <c r="D3218" s="91" t="s">
        <v>7338</v>
      </c>
      <c r="E3218" s="92">
        <v>0</v>
      </c>
      <c r="F3218" s="91" t="s">
        <v>1185</v>
      </c>
      <c r="H3218" s="3">
        <f>E3218+SUMIF('BR DTG ADW'!C:C,C3218,'BR DTG ADW'!E:E)</f>
        <v>0</v>
      </c>
    </row>
    <row r="3219" spans="1:8" ht="15.75" customHeight="1">
      <c r="A3219" s="91" t="s">
        <v>10161</v>
      </c>
      <c r="B3219" s="91" t="s">
        <v>876</v>
      </c>
      <c r="C3219" s="91" t="s">
        <v>10161</v>
      </c>
      <c r="D3219" s="91" t="s">
        <v>10162</v>
      </c>
      <c r="E3219" s="92">
        <v>0</v>
      </c>
      <c r="F3219" s="91" t="s">
        <v>1185</v>
      </c>
      <c r="H3219" s="3">
        <f>E3219+SUMIF('BR DTG ADW'!C:C,C3219,'BR DTG ADW'!E:E)</f>
        <v>0</v>
      </c>
    </row>
    <row r="3220" spans="1:8" ht="15.75" customHeight="1">
      <c r="A3220" s="91" t="s">
        <v>7339</v>
      </c>
      <c r="B3220" s="91" t="s">
        <v>876</v>
      </c>
      <c r="C3220" s="91" t="s">
        <v>7339</v>
      </c>
      <c r="D3220" s="91" t="s">
        <v>7340</v>
      </c>
      <c r="E3220" s="92">
        <v>0</v>
      </c>
      <c r="F3220" s="91" t="s">
        <v>1185</v>
      </c>
      <c r="H3220" s="3">
        <f>E3220+SUMIF('BR DTG ADW'!C:C,C3220,'BR DTG ADW'!E:E)</f>
        <v>0</v>
      </c>
    </row>
    <row r="3221" spans="1:8" ht="15.75" customHeight="1">
      <c r="A3221" s="91" t="s">
        <v>10163</v>
      </c>
      <c r="B3221" s="91" t="s">
        <v>876</v>
      </c>
      <c r="C3221" s="91" t="s">
        <v>10163</v>
      </c>
      <c r="D3221" s="91" t="s">
        <v>10164</v>
      </c>
      <c r="E3221" s="92">
        <v>0</v>
      </c>
      <c r="F3221" s="91" t="s">
        <v>1185</v>
      </c>
      <c r="H3221" s="3">
        <f>E3221+SUMIF('BR DTG ADW'!C:C,C3221,'BR DTG ADW'!E:E)</f>
        <v>0</v>
      </c>
    </row>
    <row r="3222" spans="1:8" ht="15.75" customHeight="1">
      <c r="A3222" s="91" t="s">
        <v>7343</v>
      </c>
      <c r="B3222" s="91" t="s">
        <v>876</v>
      </c>
      <c r="C3222" s="91" t="s">
        <v>7343</v>
      </c>
      <c r="D3222" s="91" t="s">
        <v>7344</v>
      </c>
      <c r="E3222" s="92">
        <v>0</v>
      </c>
      <c r="F3222" s="91" t="s">
        <v>1185</v>
      </c>
      <c r="H3222" s="3">
        <f>E3222+SUMIF('BR DTG ADW'!C:C,C3222,'BR DTG ADW'!E:E)</f>
        <v>0</v>
      </c>
    </row>
    <row r="3223" spans="1:8" ht="15.75" customHeight="1">
      <c r="A3223" s="91" t="s">
        <v>10165</v>
      </c>
      <c r="B3223" s="91" t="s">
        <v>876</v>
      </c>
      <c r="C3223" s="91" t="s">
        <v>10165</v>
      </c>
      <c r="D3223" s="91" t="s">
        <v>11377</v>
      </c>
      <c r="E3223" s="92">
        <v>0</v>
      </c>
      <c r="F3223" s="91" t="s">
        <v>1185</v>
      </c>
      <c r="H3223" s="3">
        <f>E3223+SUMIF('BR DTG ADW'!C:C,C3223,'BR DTG ADW'!E:E)</f>
        <v>0</v>
      </c>
    </row>
    <row r="3224" spans="1:8" ht="15.75" customHeight="1">
      <c r="A3224" s="91" t="s">
        <v>7345</v>
      </c>
      <c r="B3224" s="91" t="s">
        <v>876</v>
      </c>
      <c r="C3224" s="91" t="s">
        <v>7345</v>
      </c>
      <c r="D3224" s="91" t="s">
        <v>7346</v>
      </c>
      <c r="E3224" s="92">
        <v>0</v>
      </c>
      <c r="F3224" s="91" t="s">
        <v>1185</v>
      </c>
      <c r="H3224" s="3">
        <f>E3224+SUMIF('BR DTG ADW'!C:C,C3224,'BR DTG ADW'!E:E)</f>
        <v>0</v>
      </c>
    </row>
    <row r="3225" spans="1:8" ht="15.75" customHeight="1">
      <c r="A3225" s="91" t="s">
        <v>7349</v>
      </c>
      <c r="B3225" s="91" t="s">
        <v>876</v>
      </c>
      <c r="C3225" s="91" t="s">
        <v>7349</v>
      </c>
      <c r="D3225" s="91" t="s">
        <v>7350</v>
      </c>
      <c r="E3225" s="92">
        <v>0</v>
      </c>
      <c r="F3225" s="91" t="s">
        <v>1185</v>
      </c>
      <c r="H3225" s="3">
        <f>E3225+SUMIF('BR DTG ADW'!C:C,C3225,'BR DTG ADW'!E:E)</f>
        <v>0</v>
      </c>
    </row>
    <row r="3226" spans="1:8" ht="15.75" customHeight="1">
      <c r="A3226" s="91" t="s">
        <v>7351</v>
      </c>
      <c r="B3226" s="91" t="s">
        <v>876</v>
      </c>
      <c r="C3226" s="91" t="s">
        <v>7351</v>
      </c>
      <c r="D3226" s="91" t="s">
        <v>2330</v>
      </c>
      <c r="E3226" s="92">
        <v>0</v>
      </c>
      <c r="F3226" s="91" t="s">
        <v>1185</v>
      </c>
      <c r="H3226" s="3">
        <f>E3226+SUMIF('BR DTG ADW'!C:C,C3226,'BR DTG ADW'!E:E)</f>
        <v>0</v>
      </c>
    </row>
    <row r="3227" spans="1:8" ht="15.75" customHeight="1">
      <c r="A3227" s="91" t="s">
        <v>7352</v>
      </c>
      <c r="B3227" s="91" t="s">
        <v>876</v>
      </c>
      <c r="C3227" s="91" t="s">
        <v>7352</v>
      </c>
      <c r="D3227" s="91" t="s">
        <v>7353</v>
      </c>
      <c r="E3227" s="92">
        <v>0</v>
      </c>
      <c r="F3227" s="91" t="s">
        <v>1185</v>
      </c>
      <c r="H3227" s="3">
        <f>E3227+SUMIF('BR DTG ADW'!C:C,C3227,'BR DTG ADW'!E:E)</f>
        <v>0</v>
      </c>
    </row>
    <row r="3228" spans="1:8" ht="15.75" customHeight="1">
      <c r="A3228" s="91" t="s">
        <v>452</v>
      </c>
      <c r="B3228" s="91" t="s">
        <v>876</v>
      </c>
      <c r="C3228" s="91" t="s">
        <v>452</v>
      </c>
      <c r="D3228" s="91" t="s">
        <v>1262</v>
      </c>
      <c r="E3228" s="92">
        <v>1</v>
      </c>
      <c r="F3228" s="91" t="s">
        <v>1185</v>
      </c>
      <c r="H3228" s="3">
        <f>E3228+SUMIF('BR DTG ADW'!C:C,C3228,'BR DTG ADW'!E:E)</f>
        <v>1</v>
      </c>
    </row>
    <row r="3229" spans="1:8" ht="15.75" customHeight="1">
      <c r="A3229" s="91" t="s">
        <v>11378</v>
      </c>
      <c r="B3229" s="91" t="s">
        <v>876</v>
      </c>
      <c r="C3229" s="91" t="s">
        <v>11378</v>
      </c>
      <c r="D3229" s="91" t="s">
        <v>11379</v>
      </c>
      <c r="E3229" s="92">
        <v>1</v>
      </c>
      <c r="F3229" s="91" t="s">
        <v>1185</v>
      </c>
      <c r="H3229" s="3">
        <f>E3229+SUMIF('BR DTG ADW'!C:C,C3229,'BR DTG ADW'!E:E)</f>
        <v>1</v>
      </c>
    </row>
    <row r="3230" spans="1:8" ht="15.75" customHeight="1">
      <c r="A3230" s="91" t="s">
        <v>10178</v>
      </c>
      <c r="B3230" s="91" t="s">
        <v>876</v>
      </c>
      <c r="C3230" s="91" t="s">
        <v>10178</v>
      </c>
      <c r="D3230" s="91" t="s">
        <v>10179</v>
      </c>
      <c r="E3230" s="92">
        <v>0</v>
      </c>
      <c r="F3230" s="91" t="s">
        <v>1185</v>
      </c>
      <c r="H3230" s="3">
        <f>E3230+SUMIF('BR DTG ADW'!C:C,C3230,'BR DTG ADW'!E:E)</f>
        <v>0</v>
      </c>
    </row>
    <row r="3231" spans="1:8" ht="15.75" customHeight="1">
      <c r="A3231" s="91" t="s">
        <v>10180</v>
      </c>
      <c r="B3231" s="91" t="s">
        <v>876</v>
      </c>
      <c r="C3231" s="91" t="s">
        <v>10180</v>
      </c>
      <c r="D3231" s="91" t="s">
        <v>10181</v>
      </c>
      <c r="E3231" s="92">
        <v>0</v>
      </c>
      <c r="F3231" s="91" t="s">
        <v>1185</v>
      </c>
      <c r="H3231" s="3">
        <f>E3231+SUMIF('BR DTG ADW'!C:C,C3231,'BR DTG ADW'!E:E)</f>
        <v>0</v>
      </c>
    </row>
    <row r="3232" spans="1:8" ht="15.75" customHeight="1">
      <c r="A3232" s="91" t="s">
        <v>7360</v>
      </c>
      <c r="B3232" s="91" t="s">
        <v>876</v>
      </c>
      <c r="C3232" s="91" t="s">
        <v>7360</v>
      </c>
      <c r="D3232" s="91" t="s">
        <v>7361</v>
      </c>
      <c r="E3232" s="92">
        <v>1</v>
      </c>
      <c r="F3232" s="91" t="s">
        <v>1185</v>
      </c>
      <c r="H3232" s="3">
        <f>E3232+SUMIF('BR DTG ADW'!C:C,C3232,'BR DTG ADW'!E:E)</f>
        <v>1</v>
      </c>
    </row>
    <row r="3233" spans="1:8" ht="15.75" customHeight="1">
      <c r="A3233" s="91" t="s">
        <v>11380</v>
      </c>
      <c r="B3233" s="91" t="s">
        <v>876</v>
      </c>
      <c r="C3233" s="91" t="s">
        <v>11380</v>
      </c>
      <c r="D3233" s="91" t="s">
        <v>11381</v>
      </c>
      <c r="E3233" s="92">
        <v>1</v>
      </c>
      <c r="F3233" s="91" t="s">
        <v>1185</v>
      </c>
      <c r="H3233" s="3">
        <f>E3233+SUMIF('BR DTG ADW'!C:C,C3233,'BR DTG ADW'!E:E)</f>
        <v>1</v>
      </c>
    </row>
    <row r="3234" spans="1:8" ht="15.75" customHeight="1">
      <c r="A3234" s="91" t="s">
        <v>10182</v>
      </c>
      <c r="B3234" s="91" t="s">
        <v>876</v>
      </c>
      <c r="C3234" s="91" t="s">
        <v>10182</v>
      </c>
      <c r="D3234" s="91" t="s">
        <v>10183</v>
      </c>
      <c r="E3234" s="92">
        <v>0</v>
      </c>
      <c r="F3234" s="91" t="s">
        <v>1185</v>
      </c>
      <c r="H3234" s="3">
        <f>E3234+SUMIF('BR DTG ADW'!C:C,C3234,'BR DTG ADW'!E:E)</f>
        <v>0</v>
      </c>
    </row>
    <row r="3235" spans="1:8" ht="15.75" customHeight="1">
      <c r="A3235" s="91" t="s">
        <v>1918</v>
      </c>
      <c r="B3235" s="91" t="s">
        <v>876</v>
      </c>
      <c r="C3235" s="91" t="s">
        <v>1918</v>
      </c>
      <c r="D3235" s="91" t="s">
        <v>1919</v>
      </c>
      <c r="E3235" s="92">
        <v>0</v>
      </c>
      <c r="F3235" s="91" t="s">
        <v>1185</v>
      </c>
      <c r="H3235" s="3">
        <f>E3235+SUMIF('BR DTG ADW'!C:C,C3235,'BR DTG ADW'!E:E)</f>
        <v>0</v>
      </c>
    </row>
    <row r="3236" spans="1:8" ht="15.75" customHeight="1">
      <c r="A3236" s="91" t="s">
        <v>7368</v>
      </c>
      <c r="B3236" s="91" t="s">
        <v>876</v>
      </c>
      <c r="C3236" s="91" t="s">
        <v>7368</v>
      </c>
      <c r="D3236" s="91" t="s">
        <v>11382</v>
      </c>
      <c r="E3236" s="92">
        <v>0</v>
      </c>
      <c r="F3236" s="91" t="s">
        <v>1185</v>
      </c>
      <c r="H3236" s="3">
        <f>E3236+SUMIF('BR DTG ADW'!C:C,C3236,'BR DTG ADW'!E:E)</f>
        <v>0</v>
      </c>
    </row>
    <row r="3237" spans="1:8" ht="15.75" customHeight="1">
      <c r="A3237" s="91" t="s">
        <v>11383</v>
      </c>
      <c r="B3237" s="91" t="s">
        <v>876</v>
      </c>
      <c r="C3237" s="91" t="s">
        <v>11383</v>
      </c>
      <c r="D3237" s="91" t="s">
        <v>11384</v>
      </c>
      <c r="E3237" s="92">
        <v>1</v>
      </c>
      <c r="F3237" s="91" t="s">
        <v>1185</v>
      </c>
      <c r="H3237" s="3">
        <f>E3237+SUMIF('BR DTG ADW'!C:C,C3237,'BR DTG ADW'!E:E)</f>
        <v>1</v>
      </c>
    </row>
    <row r="3238" spans="1:8" ht="15.75" customHeight="1">
      <c r="A3238" s="91" t="s">
        <v>11385</v>
      </c>
      <c r="B3238" s="91" t="s">
        <v>876</v>
      </c>
      <c r="C3238" s="91" t="s">
        <v>11385</v>
      </c>
      <c r="D3238" s="91" t="s">
        <v>11386</v>
      </c>
      <c r="E3238" s="92">
        <v>1</v>
      </c>
      <c r="F3238" s="91" t="s">
        <v>1185</v>
      </c>
      <c r="H3238" s="3">
        <f>E3238+SUMIF('BR DTG ADW'!C:C,C3238,'BR DTG ADW'!E:E)</f>
        <v>1</v>
      </c>
    </row>
    <row r="3239" spans="1:8" ht="15.75" customHeight="1">
      <c r="A3239" s="91" t="s">
        <v>7370</v>
      </c>
      <c r="B3239" s="91" t="s">
        <v>876</v>
      </c>
      <c r="C3239" s="91" t="s">
        <v>7370</v>
      </c>
      <c r="D3239" s="91" t="s">
        <v>7371</v>
      </c>
      <c r="E3239" s="92">
        <v>0</v>
      </c>
      <c r="F3239" s="91" t="s">
        <v>1185</v>
      </c>
      <c r="H3239" s="3">
        <f>E3239+SUMIF('BR DTG ADW'!C:C,C3239,'BR DTG ADW'!E:E)</f>
        <v>0</v>
      </c>
    </row>
    <row r="3240" spans="1:8" ht="15.75" customHeight="1">
      <c r="A3240" s="91" t="s">
        <v>11387</v>
      </c>
      <c r="B3240" s="91" t="s">
        <v>876</v>
      </c>
      <c r="C3240" s="91" t="s">
        <v>11387</v>
      </c>
      <c r="D3240" s="91" t="s">
        <v>11388</v>
      </c>
      <c r="E3240" s="92">
        <v>0</v>
      </c>
      <c r="F3240" s="91" t="s">
        <v>1185</v>
      </c>
      <c r="H3240" s="3">
        <f>E3240+SUMIF('BR DTG ADW'!C:C,C3240,'BR DTG ADW'!E:E)</f>
        <v>0</v>
      </c>
    </row>
    <row r="3241" spans="1:8" ht="15.75" customHeight="1">
      <c r="A3241" s="91" t="s">
        <v>1920</v>
      </c>
      <c r="B3241" s="91" t="s">
        <v>876</v>
      </c>
      <c r="C3241" s="91" t="s">
        <v>1920</v>
      </c>
      <c r="D3241" s="91" t="s">
        <v>1921</v>
      </c>
      <c r="E3241" s="92">
        <v>0</v>
      </c>
      <c r="F3241" s="91" t="s">
        <v>1185</v>
      </c>
      <c r="H3241" s="3">
        <f>E3241+SUMIF('BR DTG ADW'!C:C,C3241,'BR DTG ADW'!E:E)</f>
        <v>0</v>
      </c>
    </row>
    <row r="3242" spans="1:8" ht="15.75" customHeight="1">
      <c r="A3242" s="91" t="s">
        <v>784</v>
      </c>
      <c r="B3242" s="91" t="s">
        <v>888</v>
      </c>
      <c r="C3242" s="91" t="s">
        <v>784</v>
      </c>
      <c r="D3242" s="91" t="s">
        <v>785</v>
      </c>
      <c r="E3242" s="92">
        <v>1</v>
      </c>
      <c r="F3242" s="91" t="s">
        <v>1185</v>
      </c>
      <c r="H3242" s="3">
        <f>E3242+SUMIF('BR DTG ADW'!C:C,C3242,'BR DTG ADW'!E:E)</f>
        <v>1</v>
      </c>
    </row>
    <row r="3243" spans="1:8" ht="15.75" customHeight="1">
      <c r="A3243" s="91" t="s">
        <v>7374</v>
      </c>
      <c r="B3243" s="91" t="s">
        <v>876</v>
      </c>
      <c r="C3243" s="91" t="s">
        <v>7374</v>
      </c>
      <c r="D3243" s="91" t="s">
        <v>11389</v>
      </c>
      <c r="E3243" s="92">
        <v>0</v>
      </c>
      <c r="F3243" s="91" t="s">
        <v>1185</v>
      </c>
      <c r="H3243" s="3">
        <f>E3243+SUMIF('BR DTG ADW'!C:C,C3243,'BR DTG ADW'!E:E)</f>
        <v>0</v>
      </c>
    </row>
    <row r="3244" spans="1:8" ht="15.75" customHeight="1">
      <c r="A3244" s="91" t="s">
        <v>10189</v>
      </c>
      <c r="B3244" s="91" t="s">
        <v>876</v>
      </c>
      <c r="C3244" s="91" t="s">
        <v>10189</v>
      </c>
      <c r="D3244" s="91" t="s">
        <v>10190</v>
      </c>
      <c r="E3244" s="92">
        <v>0</v>
      </c>
      <c r="F3244" s="91" t="s">
        <v>1185</v>
      </c>
      <c r="H3244" s="3">
        <f>E3244+SUMIF('BR DTG ADW'!C:C,C3244,'BR DTG ADW'!E:E)</f>
        <v>0</v>
      </c>
    </row>
    <row r="3245" spans="1:8" ht="15.75" customHeight="1">
      <c r="A3245" s="91" t="s">
        <v>2276</v>
      </c>
      <c r="B3245" s="91" t="s">
        <v>876</v>
      </c>
      <c r="C3245" s="91" t="s">
        <v>2276</v>
      </c>
      <c r="D3245" s="91" t="s">
        <v>2277</v>
      </c>
      <c r="E3245" s="92">
        <v>1</v>
      </c>
      <c r="F3245" s="91" t="s">
        <v>1185</v>
      </c>
      <c r="H3245" s="3">
        <f>E3245+SUMIF('BR DTG ADW'!C:C,C3245,'BR DTG ADW'!E:E)</f>
        <v>1</v>
      </c>
    </row>
    <row r="3246" spans="1:8" ht="15.75" customHeight="1">
      <c r="A3246" s="91" t="s">
        <v>10191</v>
      </c>
      <c r="B3246" s="91" t="s">
        <v>876</v>
      </c>
      <c r="C3246" s="91" t="s">
        <v>10191</v>
      </c>
      <c r="D3246" s="91" t="s">
        <v>11390</v>
      </c>
      <c r="E3246" s="92">
        <v>0</v>
      </c>
      <c r="F3246" s="91" t="s">
        <v>1185</v>
      </c>
      <c r="H3246" s="3">
        <f>E3246+SUMIF('BR DTG ADW'!C:C,C3246,'BR DTG ADW'!E:E)</f>
        <v>0</v>
      </c>
    </row>
    <row r="3247" spans="1:8" ht="15.75" customHeight="1">
      <c r="A3247" s="91" t="s">
        <v>7384</v>
      </c>
      <c r="B3247" s="91" t="s">
        <v>876</v>
      </c>
      <c r="C3247" s="91" t="s">
        <v>7384</v>
      </c>
      <c r="D3247" s="91" t="s">
        <v>7385</v>
      </c>
      <c r="E3247" s="92">
        <v>0</v>
      </c>
      <c r="F3247" s="91" t="s">
        <v>1185</v>
      </c>
      <c r="H3247" s="3">
        <f>E3247+SUMIF('BR DTG ADW'!C:C,C3247,'BR DTG ADW'!E:E)</f>
        <v>0</v>
      </c>
    </row>
    <row r="3248" spans="1:8" ht="15.75" customHeight="1">
      <c r="A3248" s="91" t="s">
        <v>7386</v>
      </c>
      <c r="B3248" s="91" t="s">
        <v>876</v>
      </c>
      <c r="C3248" s="91" t="s">
        <v>7386</v>
      </c>
      <c r="D3248" s="91" t="s">
        <v>10195</v>
      </c>
      <c r="E3248" s="92">
        <v>0</v>
      </c>
      <c r="F3248" s="91" t="s">
        <v>1185</v>
      </c>
      <c r="H3248" s="3">
        <f>E3248+SUMIF('BR DTG ADW'!C:C,C3248,'BR DTG ADW'!E:E)</f>
        <v>0</v>
      </c>
    </row>
    <row r="3249" spans="1:8" ht="15.75" customHeight="1">
      <c r="A3249" s="91" t="s">
        <v>10202</v>
      </c>
      <c r="B3249" s="91" t="s">
        <v>876</v>
      </c>
      <c r="C3249" s="91" t="s">
        <v>10202</v>
      </c>
      <c r="D3249" s="91" t="s">
        <v>11391</v>
      </c>
      <c r="E3249" s="92">
        <v>0</v>
      </c>
      <c r="F3249" s="91" t="s">
        <v>1185</v>
      </c>
      <c r="H3249" s="3">
        <f>E3249+SUMIF('BR DTG ADW'!C:C,C3249,'BR DTG ADW'!E:E)</f>
        <v>0</v>
      </c>
    </row>
    <row r="3250" spans="1:8" ht="15.75" customHeight="1">
      <c r="A3250" s="91" t="s">
        <v>7394</v>
      </c>
      <c r="B3250" s="91" t="s">
        <v>876</v>
      </c>
      <c r="C3250" s="91" t="s">
        <v>7394</v>
      </c>
      <c r="D3250" s="91" t="s">
        <v>7395</v>
      </c>
      <c r="E3250" s="92">
        <v>0</v>
      </c>
      <c r="F3250" s="91" t="s">
        <v>1185</v>
      </c>
      <c r="H3250" s="3">
        <f>E3250+SUMIF('BR DTG ADW'!C:C,C3250,'BR DTG ADW'!E:E)</f>
        <v>0</v>
      </c>
    </row>
    <row r="3251" spans="1:8" ht="15.75" customHeight="1">
      <c r="A3251" s="91" t="s">
        <v>7400</v>
      </c>
      <c r="B3251" s="91" t="s">
        <v>876</v>
      </c>
      <c r="C3251" s="91" t="s">
        <v>7400</v>
      </c>
      <c r="D3251" s="91" t="s">
        <v>11392</v>
      </c>
      <c r="E3251" s="92">
        <v>0</v>
      </c>
      <c r="F3251" s="91" t="s">
        <v>1185</v>
      </c>
      <c r="H3251" s="3">
        <f>E3251+SUMIF('BR DTG ADW'!C:C,C3251,'BR DTG ADW'!E:E)</f>
        <v>0</v>
      </c>
    </row>
    <row r="3252" spans="1:8" ht="15.75" customHeight="1">
      <c r="A3252" s="91" t="s">
        <v>7404</v>
      </c>
      <c r="B3252" s="91" t="s">
        <v>984</v>
      </c>
      <c r="C3252" s="91" t="s">
        <v>7404</v>
      </c>
      <c r="D3252" s="91" t="s">
        <v>7405</v>
      </c>
      <c r="E3252" s="92">
        <v>1</v>
      </c>
      <c r="F3252" s="91" t="s">
        <v>1185</v>
      </c>
      <c r="H3252" s="3">
        <f>E3252+SUMIF('BR DTG ADW'!C:C,C3252,'BR DTG ADW'!E:E)</f>
        <v>1</v>
      </c>
    </row>
    <row r="3253" spans="1:8" ht="15.75" customHeight="1">
      <c r="A3253" s="91" t="s">
        <v>11393</v>
      </c>
      <c r="B3253" s="91" t="s">
        <v>876</v>
      </c>
      <c r="C3253" s="91" t="s">
        <v>11393</v>
      </c>
      <c r="D3253" s="91" t="s">
        <v>11394</v>
      </c>
      <c r="E3253" s="92">
        <v>0</v>
      </c>
      <c r="F3253" s="91" t="s">
        <v>1185</v>
      </c>
      <c r="H3253" s="3">
        <f>E3253+SUMIF('BR DTG ADW'!C:C,C3253,'BR DTG ADW'!E:E)</f>
        <v>0</v>
      </c>
    </row>
    <row r="3254" spans="1:8" ht="15.75" customHeight="1">
      <c r="A3254" s="91" t="s">
        <v>7406</v>
      </c>
      <c r="B3254" s="91" t="s">
        <v>876</v>
      </c>
      <c r="C3254" s="91" t="s">
        <v>7406</v>
      </c>
      <c r="D3254" s="91" t="s">
        <v>7407</v>
      </c>
      <c r="E3254" s="92">
        <v>0</v>
      </c>
      <c r="F3254" s="91" t="s">
        <v>1185</v>
      </c>
      <c r="H3254" s="3">
        <f>E3254+SUMIF('BR DTG ADW'!C:C,C3254,'BR DTG ADW'!E:E)</f>
        <v>0</v>
      </c>
    </row>
    <row r="3255" spans="1:8" ht="15.75" customHeight="1">
      <c r="A3255" s="91" t="s">
        <v>7408</v>
      </c>
      <c r="B3255" s="91" t="s">
        <v>876</v>
      </c>
      <c r="C3255" s="91" t="s">
        <v>7408</v>
      </c>
      <c r="D3255" s="91" t="s">
        <v>7409</v>
      </c>
      <c r="E3255" s="92">
        <v>0</v>
      </c>
      <c r="F3255" s="91" t="s">
        <v>1185</v>
      </c>
      <c r="H3255" s="3">
        <f>E3255+SUMIF('BR DTG ADW'!C:C,C3255,'BR DTG ADW'!E:E)</f>
        <v>0</v>
      </c>
    </row>
    <row r="3256" spans="1:8" ht="15.75" customHeight="1">
      <c r="A3256" s="91" t="s">
        <v>10214</v>
      </c>
      <c r="B3256" s="91" t="s">
        <v>876</v>
      </c>
      <c r="C3256" s="91" t="s">
        <v>10214</v>
      </c>
      <c r="D3256" s="91" t="s">
        <v>10215</v>
      </c>
      <c r="E3256" s="92">
        <v>0</v>
      </c>
      <c r="F3256" s="91" t="s">
        <v>1185</v>
      </c>
      <c r="H3256" s="3">
        <f>E3256+SUMIF('BR DTG ADW'!C:C,C3256,'BR DTG ADW'!E:E)</f>
        <v>0</v>
      </c>
    </row>
    <row r="3257" spans="1:8" ht="15.75" customHeight="1">
      <c r="A3257" s="91" t="s">
        <v>10216</v>
      </c>
      <c r="B3257" s="91" t="s">
        <v>876</v>
      </c>
      <c r="C3257" s="91" t="s">
        <v>10216</v>
      </c>
      <c r="D3257" s="91" t="s">
        <v>10217</v>
      </c>
      <c r="E3257" s="92">
        <v>0</v>
      </c>
      <c r="F3257" s="91" t="s">
        <v>1185</v>
      </c>
      <c r="H3257" s="3">
        <f>E3257+SUMIF('BR DTG ADW'!C:C,C3257,'BR DTG ADW'!E:E)</f>
        <v>0</v>
      </c>
    </row>
    <row r="3258" spans="1:8" ht="15.75" customHeight="1">
      <c r="A3258" s="91" t="s">
        <v>7416</v>
      </c>
      <c r="B3258" s="91" t="s">
        <v>876</v>
      </c>
      <c r="C3258" s="91" t="s">
        <v>7416</v>
      </c>
      <c r="D3258" s="91" t="s">
        <v>7417</v>
      </c>
      <c r="E3258" s="92">
        <v>0</v>
      </c>
      <c r="F3258" s="91" t="s">
        <v>1185</v>
      </c>
      <c r="H3258" s="3">
        <f>E3258+SUMIF('BR DTG ADW'!C:C,C3258,'BR DTG ADW'!E:E)</f>
        <v>0</v>
      </c>
    </row>
    <row r="3259" spans="1:8" ht="15.75" customHeight="1">
      <c r="A3259" s="91" t="s">
        <v>10218</v>
      </c>
      <c r="B3259" s="91" t="s">
        <v>876</v>
      </c>
      <c r="C3259" s="91" t="s">
        <v>10218</v>
      </c>
      <c r="D3259" s="91" t="s">
        <v>10219</v>
      </c>
      <c r="E3259" s="92">
        <v>0</v>
      </c>
      <c r="F3259" s="91" t="s">
        <v>1185</v>
      </c>
      <c r="H3259" s="3">
        <f>E3259+SUMIF('BR DTG ADW'!C:C,C3259,'BR DTG ADW'!E:E)</f>
        <v>0</v>
      </c>
    </row>
    <row r="3260" spans="1:8" ht="15.75" customHeight="1">
      <c r="A3260" s="91" t="s">
        <v>10220</v>
      </c>
      <c r="B3260" s="91" t="s">
        <v>876</v>
      </c>
      <c r="C3260" s="91" t="s">
        <v>10220</v>
      </c>
      <c r="D3260" s="91" t="s">
        <v>10221</v>
      </c>
      <c r="E3260" s="92">
        <v>0</v>
      </c>
      <c r="F3260" s="91" t="s">
        <v>1185</v>
      </c>
      <c r="H3260" s="3">
        <f>E3260+SUMIF('BR DTG ADW'!C:C,C3260,'BR DTG ADW'!E:E)</f>
        <v>0</v>
      </c>
    </row>
    <row r="3261" spans="1:8" ht="15.75" customHeight="1">
      <c r="A3261" s="91" t="s">
        <v>7420</v>
      </c>
      <c r="B3261" s="91" t="s">
        <v>1100</v>
      </c>
      <c r="C3261" s="91" t="s">
        <v>7420</v>
      </c>
      <c r="D3261" s="91" t="s">
        <v>7421</v>
      </c>
      <c r="E3261" s="92">
        <v>0</v>
      </c>
      <c r="F3261" s="91" t="s">
        <v>1185</v>
      </c>
      <c r="H3261" s="3">
        <f>E3261+SUMIF('BR DTG ADW'!C:C,C3261,'BR DTG ADW'!E:E)</f>
        <v>0</v>
      </c>
    </row>
    <row r="3262" spans="1:8" ht="15.75" customHeight="1">
      <c r="A3262" s="91" t="s">
        <v>10224</v>
      </c>
      <c r="B3262" s="91" t="s">
        <v>876</v>
      </c>
      <c r="C3262" s="91" t="s">
        <v>10224</v>
      </c>
      <c r="D3262" s="91" t="s">
        <v>10225</v>
      </c>
      <c r="E3262" s="92">
        <v>0</v>
      </c>
      <c r="F3262" s="91" t="s">
        <v>1185</v>
      </c>
      <c r="H3262" s="3">
        <f>E3262+SUMIF('BR DTG ADW'!C:C,C3262,'BR DTG ADW'!E:E)</f>
        <v>0</v>
      </c>
    </row>
    <row r="3263" spans="1:8" ht="15.75" customHeight="1">
      <c r="A3263" s="91" t="s">
        <v>7424</v>
      </c>
      <c r="B3263" s="91" t="s">
        <v>876</v>
      </c>
      <c r="C3263" s="91" t="s">
        <v>7424</v>
      </c>
      <c r="D3263" s="91" t="s">
        <v>7425</v>
      </c>
      <c r="E3263" s="92">
        <v>0</v>
      </c>
      <c r="F3263" s="91" t="s">
        <v>1185</v>
      </c>
      <c r="H3263" s="3">
        <f>E3263+SUMIF('BR DTG ADW'!C:C,C3263,'BR DTG ADW'!E:E)</f>
        <v>0</v>
      </c>
    </row>
    <row r="3264" spans="1:8" ht="15.75" customHeight="1">
      <c r="A3264" s="91" t="s">
        <v>11395</v>
      </c>
      <c r="B3264" s="91" t="s">
        <v>876</v>
      </c>
      <c r="C3264" s="91" t="s">
        <v>11395</v>
      </c>
      <c r="D3264" s="91" t="s">
        <v>11396</v>
      </c>
      <c r="E3264" s="92">
        <v>0</v>
      </c>
      <c r="F3264" s="91" t="s">
        <v>1185</v>
      </c>
      <c r="H3264" s="3">
        <f>E3264+SUMIF('BR DTG ADW'!C:C,C3264,'BR DTG ADW'!E:E)</f>
        <v>0</v>
      </c>
    </row>
    <row r="3265" spans="1:8" ht="15.75" customHeight="1">
      <c r="A3265" s="91" t="s">
        <v>11397</v>
      </c>
      <c r="B3265" s="91" t="s">
        <v>876</v>
      </c>
      <c r="C3265" s="91" t="s">
        <v>11397</v>
      </c>
      <c r="D3265" s="91" t="s">
        <v>11398</v>
      </c>
      <c r="E3265" s="92">
        <v>0</v>
      </c>
      <c r="F3265" s="91" t="s">
        <v>1185</v>
      </c>
      <c r="H3265" s="3">
        <f>E3265+SUMIF('BR DTG ADW'!C:C,C3265,'BR DTG ADW'!E:E)</f>
        <v>0</v>
      </c>
    </row>
    <row r="3266" spans="1:8" ht="15.75" customHeight="1">
      <c r="A3266" s="91" t="s">
        <v>11399</v>
      </c>
      <c r="B3266" s="91" t="s">
        <v>876</v>
      </c>
      <c r="C3266" s="91" t="s">
        <v>11399</v>
      </c>
      <c r="D3266" s="91" t="s">
        <v>11400</v>
      </c>
      <c r="E3266" s="92">
        <v>0</v>
      </c>
      <c r="F3266" s="91" t="s">
        <v>1185</v>
      </c>
      <c r="H3266" s="3">
        <f>E3266+SUMIF('BR DTG ADW'!C:C,C3266,'BR DTG ADW'!E:E)</f>
        <v>0</v>
      </c>
    </row>
    <row r="3267" spans="1:8" ht="15.75" customHeight="1">
      <c r="A3267" s="91" t="s">
        <v>11401</v>
      </c>
      <c r="B3267" s="91" t="s">
        <v>876</v>
      </c>
      <c r="C3267" s="91" t="s">
        <v>11401</v>
      </c>
      <c r="D3267" s="91" t="s">
        <v>11402</v>
      </c>
      <c r="E3267" s="92">
        <v>0</v>
      </c>
      <c r="F3267" s="91" t="s">
        <v>1185</v>
      </c>
      <c r="H3267" s="3">
        <f>E3267+SUMIF('BR DTG ADW'!C:C,C3267,'BR DTG ADW'!E:E)</f>
        <v>0</v>
      </c>
    </row>
    <row r="3268" spans="1:8" ht="15.75" customHeight="1">
      <c r="A3268" s="91" t="s">
        <v>11403</v>
      </c>
      <c r="B3268" s="91" t="s">
        <v>876</v>
      </c>
      <c r="C3268" s="91" t="s">
        <v>11403</v>
      </c>
      <c r="D3268" s="91" t="s">
        <v>11404</v>
      </c>
      <c r="E3268" s="92">
        <v>0</v>
      </c>
      <c r="F3268" s="91" t="s">
        <v>1185</v>
      </c>
      <c r="H3268" s="3">
        <f>E3268+SUMIF('BR DTG ADW'!C:C,C3268,'BR DTG ADW'!E:E)</f>
        <v>0</v>
      </c>
    </row>
    <row r="3269" spans="1:8" ht="15.75" customHeight="1">
      <c r="A3269" s="91" t="s">
        <v>7430</v>
      </c>
      <c r="B3269" s="91" t="s">
        <v>876</v>
      </c>
      <c r="C3269" s="91" t="s">
        <v>7430</v>
      </c>
      <c r="D3269" s="91" t="s">
        <v>11405</v>
      </c>
      <c r="E3269" s="92">
        <v>0</v>
      </c>
      <c r="F3269" s="91" t="s">
        <v>1185</v>
      </c>
      <c r="H3269" s="3">
        <f>E3269+SUMIF('BR DTG ADW'!C:C,C3269,'BR DTG ADW'!E:E)</f>
        <v>0</v>
      </c>
    </row>
    <row r="3270" spans="1:8" ht="15.75" customHeight="1">
      <c r="A3270" s="91" t="s">
        <v>7432</v>
      </c>
      <c r="B3270" s="91" t="s">
        <v>876</v>
      </c>
      <c r="C3270" s="91" t="s">
        <v>7432</v>
      </c>
      <c r="D3270" s="91" t="s">
        <v>11406</v>
      </c>
      <c r="E3270" s="92">
        <v>0</v>
      </c>
      <c r="F3270" s="91" t="s">
        <v>1185</v>
      </c>
      <c r="H3270" s="3">
        <f>E3270+SUMIF('BR DTG ADW'!C:C,C3270,'BR DTG ADW'!E:E)</f>
        <v>0</v>
      </c>
    </row>
    <row r="3271" spans="1:8" ht="15.75" customHeight="1">
      <c r="A3271" s="91" t="s">
        <v>7434</v>
      </c>
      <c r="B3271" s="91" t="s">
        <v>876</v>
      </c>
      <c r="C3271" s="91" t="s">
        <v>7434</v>
      </c>
      <c r="D3271" s="91" t="s">
        <v>11407</v>
      </c>
      <c r="E3271" s="92">
        <v>0</v>
      </c>
      <c r="F3271" s="91" t="s">
        <v>1185</v>
      </c>
      <c r="H3271" s="3">
        <f>E3271+SUMIF('BR DTG ADW'!C:C,C3271,'BR DTG ADW'!E:E)</f>
        <v>0</v>
      </c>
    </row>
    <row r="3272" spans="1:8" ht="15.75" customHeight="1">
      <c r="A3272" s="91" t="s">
        <v>7436</v>
      </c>
      <c r="B3272" s="91" t="s">
        <v>877</v>
      </c>
      <c r="C3272" s="91" t="s">
        <v>7436</v>
      </c>
      <c r="D3272" s="91" t="s">
        <v>7437</v>
      </c>
      <c r="E3272" s="92">
        <v>4</v>
      </c>
      <c r="F3272" s="91" t="s">
        <v>1185</v>
      </c>
      <c r="H3272" s="3">
        <f>E3272+SUMIF('BR DTG ADW'!C:C,C3272,'BR DTG ADW'!E:E)</f>
        <v>4</v>
      </c>
    </row>
    <row r="3273" spans="1:8" ht="15.75" customHeight="1">
      <c r="A3273" s="91" t="s">
        <v>11408</v>
      </c>
      <c r="B3273" s="91" t="s">
        <v>876</v>
      </c>
      <c r="C3273" s="91" t="s">
        <v>11408</v>
      </c>
      <c r="D3273" s="91" t="s">
        <v>11409</v>
      </c>
      <c r="E3273" s="92">
        <v>1</v>
      </c>
      <c r="F3273" s="91" t="s">
        <v>1185</v>
      </c>
      <c r="H3273" s="3">
        <f>E3273+SUMIF('BR DTG ADW'!C:C,C3273,'BR DTG ADW'!E:E)</f>
        <v>1</v>
      </c>
    </row>
    <row r="3274" spans="1:8" ht="15.75" customHeight="1">
      <c r="A3274" s="91" t="s">
        <v>10229</v>
      </c>
      <c r="B3274" s="91" t="s">
        <v>876</v>
      </c>
      <c r="C3274" s="91" t="s">
        <v>10229</v>
      </c>
      <c r="D3274" s="91" t="s">
        <v>10230</v>
      </c>
      <c r="E3274" s="92">
        <v>0</v>
      </c>
      <c r="F3274" s="91" t="s">
        <v>1185</v>
      </c>
      <c r="H3274" s="3">
        <f>E3274+SUMIF('BR DTG ADW'!C:C,C3274,'BR DTG ADW'!E:E)</f>
        <v>0</v>
      </c>
    </row>
    <row r="3275" spans="1:8" ht="15.75" customHeight="1">
      <c r="A3275" s="91" t="s">
        <v>11410</v>
      </c>
      <c r="B3275" s="91" t="s">
        <v>876</v>
      </c>
      <c r="C3275" s="91" t="s">
        <v>11410</v>
      </c>
      <c r="D3275" s="91" t="s">
        <v>11411</v>
      </c>
      <c r="E3275" s="92">
        <v>0</v>
      </c>
      <c r="F3275" s="91" t="s">
        <v>1185</v>
      </c>
      <c r="H3275" s="3">
        <f>E3275+SUMIF('BR DTG ADW'!C:C,C3275,'BR DTG ADW'!E:E)</f>
        <v>0</v>
      </c>
    </row>
    <row r="3276" spans="1:8" ht="15.75" customHeight="1">
      <c r="A3276" s="91" t="s">
        <v>7446</v>
      </c>
      <c r="B3276" s="91" t="s">
        <v>984</v>
      </c>
      <c r="C3276" s="91" t="s">
        <v>7446</v>
      </c>
      <c r="D3276" s="91" t="s">
        <v>7447</v>
      </c>
      <c r="E3276" s="92">
        <v>0</v>
      </c>
      <c r="F3276" s="91" t="s">
        <v>1185</v>
      </c>
      <c r="H3276" s="3">
        <f>E3276+SUMIF('BR DTG ADW'!C:C,C3276,'BR DTG ADW'!E:E)</f>
        <v>0</v>
      </c>
    </row>
    <row r="3277" spans="1:8" ht="15.75" customHeight="1">
      <c r="A3277" s="91" t="s">
        <v>7450</v>
      </c>
      <c r="B3277" s="91" t="s">
        <v>984</v>
      </c>
      <c r="C3277" s="91" t="s">
        <v>7450</v>
      </c>
      <c r="D3277" s="91" t="s">
        <v>7451</v>
      </c>
      <c r="E3277" s="92">
        <v>1</v>
      </c>
      <c r="F3277" s="91" t="s">
        <v>1185</v>
      </c>
      <c r="H3277" s="3">
        <f>E3277+SUMIF('BR DTG ADW'!C:C,C3277,'BR DTG ADW'!E:E)</f>
        <v>1</v>
      </c>
    </row>
    <row r="3278" spans="1:8" ht="15.75" customHeight="1">
      <c r="A3278" s="91" t="s">
        <v>1263</v>
      </c>
      <c r="B3278" s="91" t="s">
        <v>984</v>
      </c>
      <c r="C3278" s="91" t="s">
        <v>1263</v>
      </c>
      <c r="D3278" s="91" t="s">
        <v>1264</v>
      </c>
      <c r="E3278" s="92">
        <v>1</v>
      </c>
      <c r="F3278" s="91" t="s">
        <v>1185</v>
      </c>
      <c r="H3278" s="3">
        <f>E3278+SUMIF('BR DTG ADW'!C:C,C3278,'BR DTG ADW'!E:E)</f>
        <v>1</v>
      </c>
    </row>
    <row r="3279" spans="1:8" ht="15.75" customHeight="1">
      <c r="A3279" s="91" t="s">
        <v>7452</v>
      </c>
      <c r="B3279" s="91" t="s">
        <v>876</v>
      </c>
      <c r="C3279" s="91" t="s">
        <v>7452</v>
      </c>
      <c r="D3279" s="91" t="s">
        <v>7453</v>
      </c>
      <c r="E3279" s="92">
        <v>0</v>
      </c>
      <c r="F3279" s="91" t="s">
        <v>1185</v>
      </c>
      <c r="H3279" s="3">
        <f>E3279+SUMIF('BR DTG ADW'!C:C,C3279,'BR DTG ADW'!E:E)</f>
        <v>0</v>
      </c>
    </row>
    <row r="3280" spans="1:8" ht="15.75" customHeight="1">
      <c r="A3280" s="91" t="s">
        <v>7454</v>
      </c>
      <c r="B3280" s="91" t="s">
        <v>876</v>
      </c>
      <c r="C3280" s="91" t="s">
        <v>7454</v>
      </c>
      <c r="D3280" s="91" t="s">
        <v>7455</v>
      </c>
      <c r="E3280" s="92">
        <v>0</v>
      </c>
      <c r="F3280" s="91" t="s">
        <v>1185</v>
      </c>
      <c r="H3280" s="3">
        <f>E3280+SUMIF('BR DTG ADW'!C:C,C3280,'BR DTG ADW'!E:E)</f>
        <v>0</v>
      </c>
    </row>
    <row r="3281" spans="1:8" ht="15.75" customHeight="1">
      <c r="A3281" s="91" t="s">
        <v>7456</v>
      </c>
      <c r="B3281" s="91" t="s">
        <v>984</v>
      </c>
      <c r="C3281" s="91" t="s">
        <v>7456</v>
      </c>
      <c r="D3281" s="91" t="s">
        <v>7457</v>
      </c>
      <c r="E3281" s="92">
        <v>1</v>
      </c>
      <c r="F3281" s="91" t="s">
        <v>1185</v>
      </c>
      <c r="H3281" s="3">
        <f>E3281+SUMIF('BR DTG ADW'!C:C,C3281,'BR DTG ADW'!E:E)</f>
        <v>1</v>
      </c>
    </row>
    <row r="3282" spans="1:8" ht="15.75" customHeight="1">
      <c r="A3282" s="91" t="s">
        <v>10233</v>
      </c>
      <c r="B3282" s="91" t="s">
        <v>876</v>
      </c>
      <c r="C3282" s="91" t="s">
        <v>10233</v>
      </c>
      <c r="D3282" s="91" t="s">
        <v>10234</v>
      </c>
      <c r="E3282" s="92">
        <v>0</v>
      </c>
      <c r="F3282" s="91" t="s">
        <v>1185</v>
      </c>
      <c r="H3282" s="3">
        <f>E3282+SUMIF('BR DTG ADW'!C:C,C3282,'BR DTG ADW'!E:E)</f>
        <v>0</v>
      </c>
    </row>
    <row r="3283" spans="1:8" ht="15.75" customHeight="1">
      <c r="A3283" s="91" t="s">
        <v>7460</v>
      </c>
      <c r="B3283" s="91" t="s">
        <v>876</v>
      </c>
      <c r="C3283" s="91" t="s">
        <v>7460</v>
      </c>
      <c r="D3283" s="91" t="s">
        <v>7461</v>
      </c>
      <c r="E3283" s="92">
        <v>0</v>
      </c>
      <c r="F3283" s="91" t="s">
        <v>1185</v>
      </c>
      <c r="H3283" s="3">
        <f>E3283+SUMIF('BR DTG ADW'!C:C,C3283,'BR DTG ADW'!E:E)</f>
        <v>0</v>
      </c>
    </row>
    <row r="3284" spans="1:8" ht="15.75" customHeight="1">
      <c r="A3284" s="91" t="s">
        <v>7462</v>
      </c>
      <c r="B3284" s="91" t="s">
        <v>876</v>
      </c>
      <c r="C3284" s="91" t="s">
        <v>7462</v>
      </c>
      <c r="D3284" s="91" t="s">
        <v>7463</v>
      </c>
      <c r="E3284" s="92">
        <v>0</v>
      </c>
      <c r="F3284" s="91" t="s">
        <v>1185</v>
      </c>
      <c r="H3284" s="3">
        <f>E3284+SUMIF('BR DTG ADW'!C:C,C3284,'BR DTG ADW'!E:E)</f>
        <v>0</v>
      </c>
    </row>
    <row r="3285" spans="1:8" ht="15.75" customHeight="1">
      <c r="A3285" s="91" t="s">
        <v>10235</v>
      </c>
      <c r="B3285" s="91" t="s">
        <v>876</v>
      </c>
      <c r="C3285" s="91" t="s">
        <v>10235</v>
      </c>
      <c r="D3285" s="91" t="s">
        <v>10236</v>
      </c>
      <c r="E3285" s="92">
        <v>0</v>
      </c>
      <c r="F3285" s="91" t="s">
        <v>1185</v>
      </c>
      <c r="H3285" s="3">
        <f>E3285+SUMIF('BR DTG ADW'!C:C,C3285,'BR DTG ADW'!E:E)</f>
        <v>0</v>
      </c>
    </row>
    <row r="3286" spans="1:8" ht="15.75" customHeight="1">
      <c r="A3286" s="91" t="s">
        <v>7464</v>
      </c>
      <c r="B3286" s="91" t="s">
        <v>876</v>
      </c>
      <c r="C3286" s="91" t="s">
        <v>7464</v>
      </c>
      <c r="D3286" s="91" t="s">
        <v>7465</v>
      </c>
      <c r="E3286" s="92">
        <v>0</v>
      </c>
      <c r="F3286" s="91" t="s">
        <v>1185</v>
      </c>
      <c r="H3286" s="3">
        <f>E3286+SUMIF('BR DTG ADW'!C:C,C3286,'BR DTG ADW'!E:E)</f>
        <v>0</v>
      </c>
    </row>
    <row r="3287" spans="1:8" ht="15.75" customHeight="1">
      <c r="A3287" s="91" t="s">
        <v>7468</v>
      </c>
      <c r="B3287" s="91" t="s">
        <v>876</v>
      </c>
      <c r="C3287" s="91" t="s">
        <v>7468</v>
      </c>
      <c r="D3287" s="91" t="s">
        <v>7469</v>
      </c>
      <c r="E3287" s="92">
        <v>0</v>
      </c>
      <c r="F3287" s="91" t="s">
        <v>1185</v>
      </c>
      <c r="H3287" s="3">
        <f>E3287+SUMIF('BR DTG ADW'!C:C,C3287,'BR DTG ADW'!E:E)</f>
        <v>0</v>
      </c>
    </row>
    <row r="3288" spans="1:8" ht="15.75" customHeight="1">
      <c r="A3288" s="91" t="s">
        <v>10237</v>
      </c>
      <c r="B3288" s="91" t="s">
        <v>876</v>
      </c>
      <c r="C3288" s="91" t="s">
        <v>10237</v>
      </c>
      <c r="D3288" s="91" t="s">
        <v>10238</v>
      </c>
      <c r="E3288" s="92">
        <v>0</v>
      </c>
      <c r="F3288" s="91" t="s">
        <v>1185</v>
      </c>
      <c r="H3288" s="3">
        <f>E3288+SUMIF('BR DTG ADW'!C:C,C3288,'BR DTG ADW'!E:E)</f>
        <v>0</v>
      </c>
    </row>
    <row r="3289" spans="1:8" ht="15.75" customHeight="1">
      <c r="A3289" s="91" t="s">
        <v>10239</v>
      </c>
      <c r="B3289" s="91" t="s">
        <v>876</v>
      </c>
      <c r="C3289" s="91" t="s">
        <v>10239</v>
      </c>
      <c r="D3289" s="91" t="s">
        <v>10240</v>
      </c>
      <c r="E3289" s="92">
        <v>0</v>
      </c>
      <c r="F3289" s="91" t="s">
        <v>1185</v>
      </c>
      <c r="H3289" s="3">
        <f>E3289+SUMIF('BR DTG ADW'!C:C,C3289,'BR DTG ADW'!E:E)</f>
        <v>0</v>
      </c>
    </row>
    <row r="3290" spans="1:8" ht="15.75" customHeight="1">
      <c r="A3290" s="91" t="s">
        <v>11412</v>
      </c>
      <c r="B3290" s="91" t="s">
        <v>877</v>
      </c>
      <c r="C3290" s="91" t="s">
        <v>11412</v>
      </c>
      <c r="D3290" s="91" t="s">
        <v>11413</v>
      </c>
      <c r="E3290" s="92">
        <v>1</v>
      </c>
      <c r="F3290" s="91" t="s">
        <v>1185</v>
      </c>
      <c r="H3290" s="3">
        <f>E3290+SUMIF('BR DTG ADW'!C:C,C3290,'BR DTG ADW'!E:E)</f>
        <v>1</v>
      </c>
    </row>
    <row r="3291" spans="1:8" ht="15.75" customHeight="1">
      <c r="A3291" s="91" t="s">
        <v>7474</v>
      </c>
      <c r="B3291" s="91" t="s">
        <v>876</v>
      </c>
      <c r="C3291" s="91" t="s">
        <v>7474</v>
      </c>
      <c r="D3291" s="91" t="s">
        <v>7475</v>
      </c>
      <c r="E3291" s="92">
        <v>0</v>
      </c>
      <c r="F3291" s="91" t="s">
        <v>1185</v>
      </c>
      <c r="H3291" s="3">
        <f>E3291+SUMIF('BR DTG ADW'!C:C,C3291,'BR DTG ADW'!E:E)</f>
        <v>0</v>
      </c>
    </row>
    <row r="3292" spans="1:8" ht="15.75" customHeight="1">
      <c r="A3292" s="91" t="s">
        <v>7476</v>
      </c>
      <c r="B3292" s="91" t="s">
        <v>876</v>
      </c>
      <c r="C3292" s="91" t="s">
        <v>7476</v>
      </c>
      <c r="D3292" s="91" t="s">
        <v>7477</v>
      </c>
      <c r="E3292" s="92">
        <v>0</v>
      </c>
      <c r="F3292" s="91" t="s">
        <v>1185</v>
      </c>
      <c r="H3292" s="3">
        <f>E3292+SUMIF('BR DTG ADW'!C:C,C3292,'BR DTG ADW'!E:E)</f>
        <v>0</v>
      </c>
    </row>
    <row r="3293" spans="1:8" ht="15.75" customHeight="1">
      <c r="A3293" s="91" t="s">
        <v>7478</v>
      </c>
      <c r="B3293" s="91" t="s">
        <v>876</v>
      </c>
      <c r="C3293" s="91" t="s">
        <v>7478</v>
      </c>
      <c r="D3293" s="91" t="s">
        <v>7479</v>
      </c>
      <c r="E3293" s="92">
        <v>0</v>
      </c>
      <c r="F3293" s="91" t="s">
        <v>1185</v>
      </c>
      <c r="H3293" s="3">
        <f>E3293+SUMIF('BR DTG ADW'!C:C,C3293,'BR DTG ADW'!E:E)</f>
        <v>0</v>
      </c>
    </row>
    <row r="3294" spans="1:8" ht="15.75" customHeight="1">
      <c r="A3294" s="91" t="s">
        <v>11414</v>
      </c>
      <c r="B3294" s="91" t="s">
        <v>876</v>
      </c>
      <c r="C3294" s="91" t="s">
        <v>11414</v>
      </c>
      <c r="D3294" s="91" t="s">
        <v>11415</v>
      </c>
      <c r="E3294" s="92">
        <v>0</v>
      </c>
      <c r="F3294" s="91" t="s">
        <v>1185</v>
      </c>
      <c r="H3294" s="3">
        <f>E3294+SUMIF('BR DTG ADW'!C:C,C3294,'BR DTG ADW'!E:E)</f>
        <v>0</v>
      </c>
    </row>
    <row r="3295" spans="1:8" ht="15.75" customHeight="1">
      <c r="A3295" s="91" t="s">
        <v>10243</v>
      </c>
      <c r="B3295" s="91" t="s">
        <v>876</v>
      </c>
      <c r="C3295" s="91" t="s">
        <v>10243</v>
      </c>
      <c r="D3295" s="91" t="s">
        <v>10244</v>
      </c>
      <c r="E3295" s="92">
        <v>0</v>
      </c>
      <c r="F3295" s="91" t="s">
        <v>1185</v>
      </c>
      <c r="H3295" s="3">
        <f>E3295+SUMIF('BR DTG ADW'!C:C,C3295,'BR DTG ADW'!E:E)</f>
        <v>0</v>
      </c>
    </row>
    <row r="3296" spans="1:8" ht="15.75" customHeight="1">
      <c r="A3296" s="91" t="s">
        <v>7480</v>
      </c>
      <c r="B3296" s="91" t="s">
        <v>876</v>
      </c>
      <c r="C3296" s="91" t="s">
        <v>7480</v>
      </c>
      <c r="D3296" s="91" t="s">
        <v>7481</v>
      </c>
      <c r="E3296" s="92">
        <v>0</v>
      </c>
      <c r="F3296" s="91" t="s">
        <v>1185</v>
      </c>
      <c r="H3296" s="3">
        <f>E3296+SUMIF('BR DTG ADW'!C:C,C3296,'BR DTG ADW'!E:E)</f>
        <v>0</v>
      </c>
    </row>
    <row r="3297" spans="1:8" ht="15.75" customHeight="1">
      <c r="A3297" s="91" t="s">
        <v>7482</v>
      </c>
      <c r="B3297" s="91" t="s">
        <v>876</v>
      </c>
      <c r="C3297" s="91" t="s">
        <v>7482</v>
      </c>
      <c r="D3297" s="91" t="s">
        <v>7483</v>
      </c>
      <c r="E3297" s="92">
        <v>0</v>
      </c>
      <c r="F3297" s="91" t="s">
        <v>1185</v>
      </c>
      <c r="H3297" s="3">
        <f>E3297+SUMIF('BR DTG ADW'!C:C,C3297,'BR DTG ADW'!E:E)</f>
        <v>0</v>
      </c>
    </row>
    <row r="3298" spans="1:8" ht="15.75" customHeight="1">
      <c r="A3298" s="91" t="s">
        <v>7484</v>
      </c>
      <c r="B3298" s="91" t="s">
        <v>876</v>
      </c>
      <c r="C3298" s="91" t="s">
        <v>7484</v>
      </c>
      <c r="D3298" s="91" t="s">
        <v>10245</v>
      </c>
      <c r="E3298" s="92">
        <v>0</v>
      </c>
      <c r="F3298" s="91" t="s">
        <v>1185</v>
      </c>
      <c r="H3298" s="3">
        <f>E3298+SUMIF('BR DTG ADW'!C:C,C3298,'BR DTG ADW'!E:E)</f>
        <v>0</v>
      </c>
    </row>
    <row r="3299" spans="1:8" ht="15.75" customHeight="1">
      <c r="A3299" s="91" t="s">
        <v>7488</v>
      </c>
      <c r="B3299" s="91" t="s">
        <v>876</v>
      </c>
      <c r="C3299" s="91" t="s">
        <v>7488</v>
      </c>
      <c r="D3299" s="91" t="s">
        <v>7489</v>
      </c>
      <c r="E3299" s="92">
        <v>0</v>
      </c>
      <c r="F3299" s="91" t="s">
        <v>1185</v>
      </c>
      <c r="H3299" s="3">
        <f>E3299+SUMIF('BR DTG ADW'!C:C,C3299,'BR DTG ADW'!E:E)</f>
        <v>0</v>
      </c>
    </row>
    <row r="3300" spans="1:8" ht="15.75" customHeight="1">
      <c r="A3300" s="91" t="s">
        <v>7490</v>
      </c>
      <c r="B3300" s="91" t="s">
        <v>876</v>
      </c>
      <c r="C3300" s="91" t="s">
        <v>7490</v>
      </c>
      <c r="D3300" s="91" t="s">
        <v>7491</v>
      </c>
      <c r="E3300" s="92">
        <v>0</v>
      </c>
      <c r="F3300" s="91" t="s">
        <v>1185</v>
      </c>
      <c r="H3300" s="3">
        <f>E3300+SUMIF('BR DTG ADW'!C:C,C3300,'BR DTG ADW'!E:E)</f>
        <v>0</v>
      </c>
    </row>
    <row r="3301" spans="1:8" ht="15.75" customHeight="1">
      <c r="A3301" s="91" t="s">
        <v>11416</v>
      </c>
      <c r="B3301" s="91" t="s">
        <v>876</v>
      </c>
      <c r="C3301" s="91" t="s">
        <v>11416</v>
      </c>
      <c r="D3301" s="91" t="s">
        <v>11417</v>
      </c>
      <c r="E3301" s="92">
        <v>1</v>
      </c>
      <c r="F3301" s="91" t="s">
        <v>1185</v>
      </c>
      <c r="H3301" s="3">
        <f>E3301+SUMIF('BR DTG ADW'!C:C,C3301,'BR DTG ADW'!E:E)</f>
        <v>1</v>
      </c>
    </row>
    <row r="3302" spans="1:8" ht="15.75" customHeight="1">
      <c r="A3302" s="91" t="s">
        <v>7492</v>
      </c>
      <c r="B3302" s="91" t="s">
        <v>876</v>
      </c>
      <c r="C3302" s="91" t="s">
        <v>7492</v>
      </c>
      <c r="D3302" s="91" t="s">
        <v>7493</v>
      </c>
      <c r="E3302" s="92">
        <v>0</v>
      </c>
      <c r="F3302" s="91" t="s">
        <v>1185</v>
      </c>
      <c r="H3302" s="3">
        <f>E3302+SUMIF('BR DTG ADW'!C:C,C3302,'BR DTG ADW'!E:E)</f>
        <v>0</v>
      </c>
    </row>
    <row r="3303" spans="1:8" ht="15.75" customHeight="1">
      <c r="A3303" s="91" t="s">
        <v>10248</v>
      </c>
      <c r="B3303" s="91" t="s">
        <v>876</v>
      </c>
      <c r="C3303" s="91" t="s">
        <v>10248</v>
      </c>
      <c r="D3303" s="91" t="s">
        <v>10249</v>
      </c>
      <c r="E3303" s="92">
        <v>0</v>
      </c>
      <c r="F3303" s="91" t="s">
        <v>1185</v>
      </c>
      <c r="H3303" s="3">
        <f>E3303+SUMIF('BR DTG ADW'!C:C,C3303,'BR DTG ADW'!E:E)</f>
        <v>0</v>
      </c>
    </row>
    <row r="3304" spans="1:8" ht="15.75" customHeight="1">
      <c r="A3304" s="91" t="s">
        <v>7494</v>
      </c>
      <c r="B3304" s="91" t="s">
        <v>876</v>
      </c>
      <c r="C3304" s="91" t="s">
        <v>7494</v>
      </c>
      <c r="D3304" s="91" t="s">
        <v>7495</v>
      </c>
      <c r="E3304" s="92">
        <v>0</v>
      </c>
      <c r="F3304" s="91" t="s">
        <v>1185</v>
      </c>
      <c r="H3304" s="3">
        <f>E3304+SUMIF('BR DTG ADW'!C:C,C3304,'BR DTG ADW'!E:E)</f>
        <v>0</v>
      </c>
    </row>
    <row r="3305" spans="1:8" ht="15.75" customHeight="1">
      <c r="A3305" s="91" t="s">
        <v>10250</v>
      </c>
      <c r="B3305" s="91" t="s">
        <v>876</v>
      </c>
      <c r="C3305" s="91" t="s">
        <v>10250</v>
      </c>
      <c r="D3305" s="91" t="s">
        <v>10251</v>
      </c>
      <c r="E3305" s="92">
        <v>0</v>
      </c>
      <c r="F3305" s="91" t="s">
        <v>1185</v>
      </c>
      <c r="H3305" s="3">
        <f>E3305+SUMIF('BR DTG ADW'!C:C,C3305,'BR DTG ADW'!E:E)</f>
        <v>0</v>
      </c>
    </row>
    <row r="3306" spans="1:8" ht="15.75" customHeight="1">
      <c r="A3306" s="91" t="s">
        <v>10252</v>
      </c>
      <c r="B3306" s="91" t="s">
        <v>876</v>
      </c>
      <c r="C3306" s="91" t="s">
        <v>10252</v>
      </c>
      <c r="D3306" s="91" t="s">
        <v>10253</v>
      </c>
      <c r="E3306" s="92">
        <v>0</v>
      </c>
      <c r="F3306" s="91" t="s">
        <v>1185</v>
      </c>
      <c r="H3306" s="3">
        <f>E3306+SUMIF('BR DTG ADW'!C:C,C3306,'BR DTG ADW'!E:E)</f>
        <v>0</v>
      </c>
    </row>
    <row r="3307" spans="1:8" ht="15.75" customHeight="1">
      <c r="A3307" s="91" t="s">
        <v>7500</v>
      </c>
      <c r="B3307" s="91" t="s">
        <v>876</v>
      </c>
      <c r="C3307" s="91" t="s">
        <v>7500</v>
      </c>
      <c r="D3307" s="91" t="s">
        <v>7501</v>
      </c>
      <c r="E3307" s="92">
        <v>0</v>
      </c>
      <c r="F3307" s="91" t="s">
        <v>1185</v>
      </c>
      <c r="H3307" s="3">
        <f>E3307+SUMIF('BR DTG ADW'!C:C,C3307,'BR DTG ADW'!E:E)</f>
        <v>0</v>
      </c>
    </row>
    <row r="3308" spans="1:8" ht="15.75" customHeight="1">
      <c r="A3308" s="91" t="s">
        <v>7502</v>
      </c>
      <c r="B3308" s="91" t="s">
        <v>876</v>
      </c>
      <c r="C3308" s="91" t="s">
        <v>7502</v>
      </c>
      <c r="D3308" s="91" t="s">
        <v>7503</v>
      </c>
      <c r="E3308" s="92">
        <v>0</v>
      </c>
      <c r="F3308" s="91" t="s">
        <v>1185</v>
      </c>
      <c r="H3308" s="3">
        <f>E3308+SUMIF('BR DTG ADW'!C:C,C3308,'BR DTG ADW'!E:E)</f>
        <v>0</v>
      </c>
    </row>
    <row r="3309" spans="1:8" ht="15.75" customHeight="1">
      <c r="A3309" s="91" t="s">
        <v>7506</v>
      </c>
      <c r="B3309" s="91" t="s">
        <v>876</v>
      </c>
      <c r="C3309" s="91" t="s">
        <v>7506</v>
      </c>
      <c r="D3309" s="91" t="s">
        <v>7507</v>
      </c>
      <c r="E3309" s="92">
        <v>0</v>
      </c>
      <c r="F3309" s="91" t="s">
        <v>1185</v>
      </c>
      <c r="H3309" s="3">
        <f>E3309+SUMIF('BR DTG ADW'!C:C,C3309,'BR DTG ADW'!E:E)</f>
        <v>0</v>
      </c>
    </row>
    <row r="3310" spans="1:8" ht="15.75" customHeight="1">
      <c r="A3310" s="91" t="s">
        <v>7508</v>
      </c>
      <c r="B3310" s="91" t="s">
        <v>876</v>
      </c>
      <c r="C3310" s="91" t="s">
        <v>7508</v>
      </c>
      <c r="D3310" s="91" t="s">
        <v>7509</v>
      </c>
      <c r="E3310" s="92">
        <v>0</v>
      </c>
      <c r="F3310" s="91" t="s">
        <v>1185</v>
      </c>
      <c r="H3310" s="3">
        <f>E3310+SUMIF('BR DTG ADW'!C:C,C3310,'BR DTG ADW'!E:E)</f>
        <v>0</v>
      </c>
    </row>
    <row r="3311" spans="1:8" ht="15.75" customHeight="1">
      <c r="A3311" s="91" t="s">
        <v>7510</v>
      </c>
      <c r="B3311" s="91" t="s">
        <v>876</v>
      </c>
      <c r="C3311" s="91" t="s">
        <v>7510</v>
      </c>
      <c r="D3311" s="91" t="s">
        <v>7511</v>
      </c>
      <c r="E3311" s="92">
        <v>0</v>
      </c>
      <c r="F3311" s="91" t="s">
        <v>1185</v>
      </c>
      <c r="H3311" s="3">
        <f>E3311+SUMIF('BR DTG ADW'!C:C,C3311,'BR DTG ADW'!E:E)</f>
        <v>0</v>
      </c>
    </row>
    <row r="3312" spans="1:8" ht="15.75" customHeight="1">
      <c r="A3312" s="91" t="s">
        <v>7514</v>
      </c>
      <c r="B3312" s="91" t="s">
        <v>876</v>
      </c>
      <c r="C3312" s="91" t="s">
        <v>7514</v>
      </c>
      <c r="D3312" s="91" t="s">
        <v>7515</v>
      </c>
      <c r="E3312" s="92">
        <v>0</v>
      </c>
      <c r="F3312" s="91" t="s">
        <v>1185</v>
      </c>
      <c r="H3312" s="3">
        <f>E3312+SUMIF('BR DTG ADW'!C:C,C3312,'BR DTG ADW'!E:E)</f>
        <v>0</v>
      </c>
    </row>
    <row r="3313" spans="1:8" ht="15.75" customHeight="1">
      <c r="A3313" s="91" t="s">
        <v>7516</v>
      </c>
      <c r="B3313" s="91" t="s">
        <v>876</v>
      </c>
      <c r="C3313" s="91" t="s">
        <v>7516</v>
      </c>
      <c r="D3313" s="91" t="s">
        <v>7517</v>
      </c>
      <c r="E3313" s="92">
        <v>0</v>
      </c>
      <c r="F3313" s="91" t="s">
        <v>1185</v>
      </c>
      <c r="H3313" s="3">
        <f>E3313+SUMIF('BR DTG ADW'!C:C,C3313,'BR DTG ADW'!E:E)</f>
        <v>0</v>
      </c>
    </row>
    <row r="3314" spans="1:8" ht="15.75" customHeight="1">
      <c r="A3314" s="91" t="s">
        <v>10254</v>
      </c>
      <c r="B3314" s="91" t="s">
        <v>876</v>
      </c>
      <c r="C3314" s="91" t="s">
        <v>10254</v>
      </c>
      <c r="D3314" s="91" t="s">
        <v>10255</v>
      </c>
      <c r="E3314" s="92">
        <v>0</v>
      </c>
      <c r="F3314" s="91" t="s">
        <v>1185</v>
      </c>
      <c r="H3314" s="3">
        <f>E3314+SUMIF('BR DTG ADW'!C:C,C3314,'BR DTG ADW'!E:E)</f>
        <v>0</v>
      </c>
    </row>
    <row r="3315" spans="1:8" ht="15.75" customHeight="1">
      <c r="A3315" s="91" t="s">
        <v>7518</v>
      </c>
      <c r="B3315" s="91" t="s">
        <v>876</v>
      </c>
      <c r="C3315" s="91" t="s">
        <v>7518</v>
      </c>
      <c r="D3315" s="91" t="s">
        <v>7519</v>
      </c>
      <c r="E3315" s="92">
        <v>0</v>
      </c>
      <c r="F3315" s="91" t="s">
        <v>1185</v>
      </c>
      <c r="H3315" s="3">
        <f>E3315+SUMIF('BR DTG ADW'!C:C,C3315,'BR DTG ADW'!E:E)</f>
        <v>0</v>
      </c>
    </row>
    <row r="3316" spans="1:8" ht="15.75" customHeight="1">
      <c r="A3316" s="91" t="s">
        <v>453</v>
      </c>
      <c r="B3316" s="91" t="s">
        <v>888</v>
      </c>
      <c r="C3316" s="91" t="s">
        <v>453</v>
      </c>
      <c r="D3316" s="91" t="s">
        <v>1265</v>
      </c>
      <c r="E3316" s="92">
        <v>11</v>
      </c>
      <c r="F3316" s="91" t="s">
        <v>1185</v>
      </c>
      <c r="H3316" s="3">
        <f>E3316+SUMIF('BR DTG ADW'!C:C,C3316,'BR DTG ADW'!E:E)</f>
        <v>11</v>
      </c>
    </row>
    <row r="3317" spans="1:8" ht="15.75" customHeight="1">
      <c r="A3317" s="91" t="s">
        <v>7520</v>
      </c>
      <c r="B3317" s="91" t="s">
        <v>876</v>
      </c>
      <c r="C3317" s="91" t="s">
        <v>7520</v>
      </c>
      <c r="D3317" s="91" t="s">
        <v>10256</v>
      </c>
      <c r="E3317" s="92">
        <v>0</v>
      </c>
      <c r="F3317" s="91" t="s">
        <v>1185</v>
      </c>
      <c r="H3317" s="3">
        <f>E3317+SUMIF('BR DTG ADW'!C:C,C3317,'BR DTG ADW'!E:E)</f>
        <v>0</v>
      </c>
    </row>
    <row r="3318" spans="1:8" ht="15.75" customHeight="1">
      <c r="A3318" s="91" t="s">
        <v>11418</v>
      </c>
      <c r="B3318" s="91" t="s">
        <v>876</v>
      </c>
      <c r="C3318" s="91" t="s">
        <v>11418</v>
      </c>
      <c r="D3318" s="91" t="s">
        <v>11419</v>
      </c>
      <c r="E3318" s="92">
        <v>0</v>
      </c>
      <c r="F3318" s="91" t="s">
        <v>1185</v>
      </c>
      <c r="H3318" s="3">
        <f>E3318+SUMIF('BR DTG ADW'!C:C,C3318,'BR DTG ADW'!E:E)</f>
        <v>0</v>
      </c>
    </row>
    <row r="3319" spans="1:8" ht="15.75" customHeight="1">
      <c r="A3319" s="91" t="s">
        <v>7522</v>
      </c>
      <c r="B3319" s="91" t="s">
        <v>876</v>
      </c>
      <c r="C3319" s="91" t="s">
        <v>7522</v>
      </c>
      <c r="D3319" s="91" t="s">
        <v>7523</v>
      </c>
      <c r="E3319" s="92">
        <v>0</v>
      </c>
      <c r="F3319" s="91" t="s">
        <v>1185</v>
      </c>
      <c r="H3319" s="3">
        <f>E3319+SUMIF('BR DTG ADW'!C:C,C3319,'BR DTG ADW'!E:E)</f>
        <v>0</v>
      </c>
    </row>
    <row r="3320" spans="1:8" ht="15.75" customHeight="1">
      <c r="A3320" s="91" t="s">
        <v>7524</v>
      </c>
      <c r="B3320" s="91" t="s">
        <v>876</v>
      </c>
      <c r="C3320" s="91" t="s">
        <v>7524</v>
      </c>
      <c r="D3320" s="91" t="s">
        <v>7525</v>
      </c>
      <c r="E3320" s="92">
        <v>0</v>
      </c>
      <c r="F3320" s="91" t="s">
        <v>1185</v>
      </c>
      <c r="H3320" s="3">
        <f>E3320+SUMIF('BR DTG ADW'!C:C,C3320,'BR DTG ADW'!E:E)</f>
        <v>0</v>
      </c>
    </row>
    <row r="3321" spans="1:8" ht="15.75" customHeight="1">
      <c r="A3321" s="91" t="s">
        <v>10259</v>
      </c>
      <c r="B3321" s="91" t="s">
        <v>876</v>
      </c>
      <c r="C3321" s="91" t="s">
        <v>10259</v>
      </c>
      <c r="D3321" s="91" t="s">
        <v>10260</v>
      </c>
      <c r="E3321" s="92">
        <v>0</v>
      </c>
      <c r="F3321" s="91" t="s">
        <v>1185</v>
      </c>
      <c r="H3321" s="3">
        <f>E3321+SUMIF('BR DTG ADW'!C:C,C3321,'BR DTG ADW'!E:E)</f>
        <v>0</v>
      </c>
    </row>
    <row r="3322" spans="1:8" ht="15.75" customHeight="1">
      <c r="A3322" s="91" t="s">
        <v>7528</v>
      </c>
      <c r="B3322" s="91" t="s">
        <v>876</v>
      </c>
      <c r="C3322" s="91" t="s">
        <v>7528</v>
      </c>
      <c r="D3322" s="91" t="s">
        <v>7529</v>
      </c>
      <c r="E3322" s="92">
        <v>0</v>
      </c>
      <c r="F3322" s="91" t="s">
        <v>1185</v>
      </c>
      <c r="H3322" s="3">
        <f>E3322+SUMIF('BR DTG ADW'!C:C,C3322,'BR DTG ADW'!E:E)</f>
        <v>0</v>
      </c>
    </row>
    <row r="3323" spans="1:8" ht="15.75" customHeight="1">
      <c r="A3323" s="91" t="s">
        <v>11420</v>
      </c>
      <c r="B3323" s="91" t="s">
        <v>876</v>
      </c>
      <c r="C3323" s="91" t="s">
        <v>11420</v>
      </c>
      <c r="D3323" s="91" t="s">
        <v>11421</v>
      </c>
      <c r="E3323" s="92">
        <v>0</v>
      </c>
      <c r="F3323" s="91" t="s">
        <v>1185</v>
      </c>
      <c r="H3323" s="3">
        <f>E3323+SUMIF('BR DTG ADW'!C:C,C3323,'BR DTG ADW'!E:E)</f>
        <v>0</v>
      </c>
    </row>
    <row r="3324" spans="1:8" ht="15.75" customHeight="1">
      <c r="A3324" s="91" t="s">
        <v>11422</v>
      </c>
      <c r="B3324" s="91" t="s">
        <v>876</v>
      </c>
      <c r="C3324" s="91" t="s">
        <v>11422</v>
      </c>
      <c r="D3324" s="91" t="s">
        <v>11423</v>
      </c>
      <c r="E3324" s="92">
        <v>0</v>
      </c>
      <c r="F3324" s="91" t="s">
        <v>1185</v>
      </c>
      <c r="H3324" s="3">
        <f>E3324+SUMIF('BR DTG ADW'!C:C,C3324,'BR DTG ADW'!E:E)</f>
        <v>0</v>
      </c>
    </row>
    <row r="3325" spans="1:8" ht="15.75" customHeight="1">
      <c r="A3325" s="91" t="s">
        <v>454</v>
      </c>
      <c r="B3325" s="91" t="s">
        <v>888</v>
      </c>
      <c r="C3325" s="91" t="s">
        <v>454</v>
      </c>
      <c r="D3325" s="91" t="s">
        <v>1266</v>
      </c>
      <c r="E3325" s="92">
        <v>1</v>
      </c>
      <c r="F3325" s="91" t="s">
        <v>1185</v>
      </c>
      <c r="H3325" s="3">
        <f>E3325+SUMIF('BR DTG ADW'!C:C,C3325,'BR DTG ADW'!E:E)</f>
        <v>1</v>
      </c>
    </row>
    <row r="3326" spans="1:8" ht="15.75" customHeight="1">
      <c r="A3326" s="91" t="s">
        <v>10265</v>
      </c>
      <c r="B3326" s="91" t="s">
        <v>876</v>
      </c>
      <c r="C3326" s="91" t="s">
        <v>10265</v>
      </c>
      <c r="D3326" s="91" t="s">
        <v>10266</v>
      </c>
      <c r="E3326" s="92">
        <v>0</v>
      </c>
      <c r="F3326" s="91" t="s">
        <v>1185</v>
      </c>
      <c r="H3326" s="3">
        <f>E3326+SUMIF('BR DTG ADW'!C:C,C3326,'BR DTG ADW'!E:E)</f>
        <v>0</v>
      </c>
    </row>
    <row r="3327" spans="1:8" ht="15.75" customHeight="1">
      <c r="A3327" s="91" t="s">
        <v>455</v>
      </c>
      <c r="B3327" s="91" t="s">
        <v>888</v>
      </c>
      <c r="C3327" s="91" t="s">
        <v>455</v>
      </c>
      <c r="D3327" s="91" t="s">
        <v>1267</v>
      </c>
      <c r="E3327" s="92">
        <v>45</v>
      </c>
      <c r="F3327" s="91" t="s">
        <v>1185</v>
      </c>
      <c r="H3327" s="3">
        <f>E3327+SUMIF('BR DTG ADW'!C:C,C3327,'BR DTG ADW'!E:E)</f>
        <v>45</v>
      </c>
    </row>
    <row r="3328" spans="1:8" ht="15.75" customHeight="1">
      <c r="A3328" s="91" t="s">
        <v>10267</v>
      </c>
      <c r="B3328" s="91" t="s">
        <v>876</v>
      </c>
      <c r="C3328" s="91" t="s">
        <v>10267</v>
      </c>
      <c r="D3328" s="91" t="s">
        <v>10268</v>
      </c>
      <c r="E3328" s="92">
        <v>0</v>
      </c>
      <c r="F3328" s="91" t="s">
        <v>1185</v>
      </c>
      <c r="H3328" s="3">
        <f>E3328+SUMIF('BR DTG ADW'!C:C,C3328,'BR DTG ADW'!E:E)</f>
        <v>0</v>
      </c>
    </row>
    <row r="3329" spans="1:8" ht="15.75" customHeight="1">
      <c r="A3329" s="91" t="s">
        <v>7532</v>
      </c>
      <c r="B3329" s="91" t="s">
        <v>876</v>
      </c>
      <c r="C3329" s="91" t="s">
        <v>7532</v>
      </c>
      <c r="D3329" s="91" t="s">
        <v>7533</v>
      </c>
      <c r="E3329" s="92">
        <v>0</v>
      </c>
      <c r="F3329" s="91" t="s">
        <v>1185</v>
      </c>
      <c r="H3329" s="3">
        <f>E3329+SUMIF('BR DTG ADW'!C:C,C3329,'BR DTG ADW'!E:E)</f>
        <v>0</v>
      </c>
    </row>
    <row r="3330" spans="1:8" ht="15.75" customHeight="1">
      <c r="A3330" s="91" t="s">
        <v>7534</v>
      </c>
      <c r="B3330" s="91" t="s">
        <v>876</v>
      </c>
      <c r="C3330" s="91" t="s">
        <v>7534</v>
      </c>
      <c r="D3330" s="91" t="s">
        <v>7535</v>
      </c>
      <c r="E3330" s="92">
        <v>0</v>
      </c>
      <c r="F3330" s="91" t="s">
        <v>1185</v>
      </c>
      <c r="H3330" s="3">
        <f>E3330+SUMIF('BR DTG ADW'!C:C,C3330,'BR DTG ADW'!E:E)</f>
        <v>0</v>
      </c>
    </row>
    <row r="3331" spans="1:8" ht="15.75" customHeight="1">
      <c r="A3331" s="91" t="s">
        <v>7536</v>
      </c>
      <c r="B3331" s="91" t="s">
        <v>888</v>
      </c>
      <c r="C3331" s="91" t="s">
        <v>7536</v>
      </c>
      <c r="D3331" s="91" t="s">
        <v>7537</v>
      </c>
      <c r="E3331" s="92">
        <v>9</v>
      </c>
      <c r="F3331" s="91" t="s">
        <v>1185</v>
      </c>
      <c r="H3331" s="3">
        <f>E3331+SUMIF('BR DTG ADW'!C:C,C3331,'BR DTG ADW'!E:E)</f>
        <v>9</v>
      </c>
    </row>
    <row r="3332" spans="1:8" ht="15.75" customHeight="1">
      <c r="A3332" s="91" t="s">
        <v>7538</v>
      </c>
      <c r="B3332" s="91" t="s">
        <v>876</v>
      </c>
      <c r="C3332" s="91" t="s">
        <v>7538</v>
      </c>
      <c r="D3332" s="91" t="s">
        <v>7539</v>
      </c>
      <c r="E3332" s="92">
        <v>0</v>
      </c>
      <c r="F3332" s="91" t="s">
        <v>1185</v>
      </c>
      <c r="H3332" s="3">
        <f>E3332+SUMIF('BR DTG ADW'!C:C,C3332,'BR DTG ADW'!E:E)</f>
        <v>0</v>
      </c>
    </row>
    <row r="3333" spans="1:8" ht="15.75" customHeight="1">
      <c r="A3333" s="91" t="s">
        <v>456</v>
      </c>
      <c r="B3333" s="91" t="s">
        <v>888</v>
      </c>
      <c r="C3333" s="91" t="s">
        <v>456</v>
      </c>
      <c r="D3333" s="91" t="s">
        <v>1268</v>
      </c>
      <c r="E3333" s="92">
        <v>0</v>
      </c>
      <c r="F3333" s="91" t="s">
        <v>1185</v>
      </c>
      <c r="H3333" s="3">
        <f>E3333+SUMIF('BR DTG ADW'!C:C,C3333,'BR DTG ADW'!E:E)</f>
        <v>0</v>
      </c>
    </row>
    <row r="3334" spans="1:8" ht="15.75" customHeight="1">
      <c r="A3334" s="91" t="s">
        <v>2064</v>
      </c>
      <c r="B3334" s="91" t="s">
        <v>876</v>
      </c>
      <c r="C3334" s="91" t="s">
        <v>2064</v>
      </c>
      <c r="D3334" s="91" t="s">
        <v>2065</v>
      </c>
      <c r="E3334" s="92">
        <v>0</v>
      </c>
      <c r="F3334" s="91" t="s">
        <v>1185</v>
      </c>
      <c r="H3334" s="3">
        <f>E3334+SUMIF('BR DTG ADW'!C:C,C3334,'BR DTG ADW'!E:E)</f>
        <v>0</v>
      </c>
    </row>
    <row r="3335" spans="1:8" ht="15.75" customHeight="1">
      <c r="A3335" s="91" t="s">
        <v>11424</v>
      </c>
      <c r="B3335" s="91" t="s">
        <v>876</v>
      </c>
      <c r="C3335" s="91" t="s">
        <v>11424</v>
      </c>
      <c r="D3335" s="91" t="s">
        <v>11425</v>
      </c>
      <c r="E3335" s="92">
        <v>50</v>
      </c>
      <c r="F3335" s="91" t="s">
        <v>1185</v>
      </c>
      <c r="H3335" s="3">
        <f>E3335+SUMIF('BR DTG ADW'!C:C,C3335,'BR DTG ADW'!E:E)</f>
        <v>50</v>
      </c>
    </row>
    <row r="3336" spans="1:8" ht="15.75" customHeight="1">
      <c r="A3336" s="91" t="s">
        <v>11426</v>
      </c>
      <c r="B3336" s="91" t="s">
        <v>922</v>
      </c>
      <c r="C3336" s="91" t="s">
        <v>11426</v>
      </c>
      <c r="D3336" s="91" t="s">
        <v>11427</v>
      </c>
      <c r="E3336" s="92">
        <v>1</v>
      </c>
      <c r="F3336" s="91" t="s">
        <v>1185</v>
      </c>
      <c r="H3336" s="3">
        <f>E3336+SUMIF('BR DTG ADW'!C:C,C3336,'BR DTG ADW'!E:E)</f>
        <v>1</v>
      </c>
    </row>
    <row r="3337" spans="1:8" ht="15.75" customHeight="1">
      <c r="A3337" s="91" t="s">
        <v>7542</v>
      </c>
      <c r="B3337" s="91" t="s">
        <v>876</v>
      </c>
      <c r="C3337" s="91" t="s">
        <v>7542</v>
      </c>
      <c r="D3337" s="91" t="s">
        <v>11428</v>
      </c>
      <c r="E3337" s="92">
        <v>1</v>
      </c>
      <c r="F3337" s="91" t="s">
        <v>1185</v>
      </c>
      <c r="H3337" s="3">
        <f>E3337+SUMIF('BR DTG ADW'!C:C,C3337,'BR DTG ADW'!E:E)</f>
        <v>1</v>
      </c>
    </row>
    <row r="3338" spans="1:8" ht="15.75" customHeight="1">
      <c r="A3338" s="91" t="s">
        <v>7544</v>
      </c>
      <c r="B3338" s="91" t="s">
        <v>922</v>
      </c>
      <c r="C3338" s="91" t="s">
        <v>7544</v>
      </c>
      <c r="D3338" s="91" t="s">
        <v>7545</v>
      </c>
      <c r="E3338" s="92">
        <v>1</v>
      </c>
      <c r="F3338" s="91" t="s">
        <v>1185</v>
      </c>
      <c r="H3338" s="3">
        <f>E3338+SUMIF('BR DTG ADW'!C:C,C3338,'BR DTG ADW'!E:E)</f>
        <v>1</v>
      </c>
    </row>
    <row r="3339" spans="1:8" ht="15.75" customHeight="1">
      <c r="A3339" s="91" t="s">
        <v>7546</v>
      </c>
      <c r="B3339" s="91" t="s">
        <v>876</v>
      </c>
      <c r="C3339" s="91" t="s">
        <v>7546</v>
      </c>
      <c r="D3339" s="91" t="s">
        <v>7547</v>
      </c>
      <c r="E3339" s="92">
        <v>0</v>
      </c>
      <c r="F3339" s="91" t="s">
        <v>1185</v>
      </c>
      <c r="H3339" s="3">
        <f>E3339+SUMIF('BR DTG ADW'!C:C,C3339,'BR DTG ADW'!E:E)</f>
        <v>0</v>
      </c>
    </row>
    <row r="3340" spans="1:8" ht="15.75" customHeight="1">
      <c r="A3340" s="91" t="s">
        <v>1269</v>
      </c>
      <c r="B3340" s="91" t="s">
        <v>877</v>
      </c>
      <c r="C3340" s="91" t="s">
        <v>1269</v>
      </c>
      <c r="D3340" s="91" t="s">
        <v>1270</v>
      </c>
      <c r="E3340" s="92">
        <v>1</v>
      </c>
      <c r="F3340" s="91" t="s">
        <v>1185</v>
      </c>
      <c r="H3340" s="3">
        <f>E3340+SUMIF('BR DTG ADW'!C:C,C3340,'BR DTG ADW'!E:E)</f>
        <v>1</v>
      </c>
    </row>
    <row r="3341" spans="1:8" ht="15.75" customHeight="1">
      <c r="A3341" s="91" t="s">
        <v>7548</v>
      </c>
      <c r="B3341" s="91" t="s">
        <v>876</v>
      </c>
      <c r="C3341" s="91" t="s">
        <v>7548</v>
      </c>
      <c r="D3341" s="91" t="s">
        <v>7549</v>
      </c>
      <c r="E3341" s="92">
        <v>0</v>
      </c>
      <c r="F3341" s="91" t="s">
        <v>1185</v>
      </c>
      <c r="H3341" s="3">
        <f>E3341+SUMIF('BR DTG ADW'!C:C,C3341,'BR DTG ADW'!E:E)</f>
        <v>0</v>
      </c>
    </row>
    <row r="3342" spans="1:8" ht="15.75" customHeight="1">
      <c r="A3342" s="91" t="s">
        <v>7550</v>
      </c>
      <c r="B3342" s="91" t="s">
        <v>876</v>
      </c>
      <c r="C3342" s="91" t="s">
        <v>7550</v>
      </c>
      <c r="D3342" s="91" t="s">
        <v>7551</v>
      </c>
      <c r="E3342" s="92">
        <v>0</v>
      </c>
      <c r="F3342" s="91" t="s">
        <v>1185</v>
      </c>
      <c r="H3342" s="3">
        <f>E3342+SUMIF('BR DTG ADW'!C:C,C3342,'BR DTG ADW'!E:E)</f>
        <v>0</v>
      </c>
    </row>
    <row r="3343" spans="1:8" ht="15.75" customHeight="1">
      <c r="A3343" s="91" t="s">
        <v>1922</v>
      </c>
      <c r="B3343" s="91" t="s">
        <v>877</v>
      </c>
      <c r="C3343" s="91" t="s">
        <v>1922</v>
      </c>
      <c r="D3343" s="91" t="s">
        <v>1923</v>
      </c>
      <c r="E3343" s="92">
        <v>2</v>
      </c>
      <c r="F3343" s="91" t="s">
        <v>1185</v>
      </c>
      <c r="H3343" s="3">
        <f>E3343+SUMIF('BR DTG ADW'!C:C,C3343,'BR DTG ADW'!E:E)</f>
        <v>2</v>
      </c>
    </row>
    <row r="3344" spans="1:8" ht="15.75" customHeight="1">
      <c r="A3344" s="91" t="s">
        <v>7552</v>
      </c>
      <c r="B3344" s="91" t="s">
        <v>948</v>
      </c>
      <c r="C3344" s="91" t="s">
        <v>7552</v>
      </c>
      <c r="D3344" s="91" t="s">
        <v>7553</v>
      </c>
      <c r="E3344" s="92">
        <v>1</v>
      </c>
      <c r="F3344" s="91" t="s">
        <v>1185</v>
      </c>
      <c r="H3344" s="3">
        <f>E3344+SUMIF('BR DTG ADW'!C:C,C3344,'BR DTG ADW'!E:E)</f>
        <v>1</v>
      </c>
    </row>
    <row r="3345" spans="1:8" ht="15.75" customHeight="1">
      <c r="A3345" s="91" t="s">
        <v>10275</v>
      </c>
      <c r="B3345" s="91" t="s">
        <v>876</v>
      </c>
      <c r="C3345" s="91" t="s">
        <v>10275</v>
      </c>
      <c r="D3345" s="91" t="s">
        <v>10276</v>
      </c>
      <c r="E3345" s="92">
        <v>0</v>
      </c>
      <c r="F3345" s="91" t="s">
        <v>1185</v>
      </c>
      <c r="H3345" s="3">
        <f>E3345+SUMIF('BR DTG ADW'!C:C,C3345,'BR DTG ADW'!E:E)</f>
        <v>0</v>
      </c>
    </row>
    <row r="3346" spans="1:8" ht="15.75" customHeight="1">
      <c r="A3346" s="91" t="s">
        <v>7558</v>
      </c>
      <c r="B3346" s="91" t="s">
        <v>876</v>
      </c>
      <c r="C3346" s="91" t="s">
        <v>7558</v>
      </c>
      <c r="D3346" s="91" t="s">
        <v>7559</v>
      </c>
      <c r="E3346" s="92">
        <v>0</v>
      </c>
      <c r="F3346" s="91" t="s">
        <v>1185</v>
      </c>
      <c r="H3346" s="3">
        <f>E3346+SUMIF('BR DTG ADW'!C:C,C3346,'BR DTG ADW'!E:E)</f>
        <v>0</v>
      </c>
    </row>
    <row r="3347" spans="1:8" ht="15.75" customHeight="1">
      <c r="A3347" s="91" t="s">
        <v>7562</v>
      </c>
      <c r="B3347" s="91" t="s">
        <v>1185</v>
      </c>
      <c r="C3347" s="91" t="s">
        <v>7562</v>
      </c>
      <c r="D3347" s="91" t="s">
        <v>7563</v>
      </c>
      <c r="E3347" s="92">
        <v>0</v>
      </c>
      <c r="F3347" s="91" t="s">
        <v>1185</v>
      </c>
      <c r="H3347" s="3">
        <f>E3347+SUMIF('BR DTG ADW'!C:C,C3347,'BR DTG ADW'!E:E)</f>
        <v>0</v>
      </c>
    </row>
    <row r="3348" spans="1:8" ht="15.75" customHeight="1">
      <c r="A3348" s="91" t="s">
        <v>7564</v>
      </c>
      <c r="B3348" s="91" t="s">
        <v>1185</v>
      </c>
      <c r="C3348" s="91" t="s">
        <v>7564</v>
      </c>
      <c r="D3348" s="91" t="s">
        <v>7565</v>
      </c>
      <c r="E3348" s="92">
        <v>0</v>
      </c>
      <c r="F3348" s="91" t="s">
        <v>1185</v>
      </c>
      <c r="H3348" s="3">
        <f>E3348+SUMIF('BR DTG ADW'!C:C,C3348,'BR DTG ADW'!E:E)</f>
        <v>0</v>
      </c>
    </row>
    <row r="3349" spans="1:8" ht="15.75" customHeight="1">
      <c r="A3349" s="91" t="s">
        <v>7566</v>
      </c>
      <c r="B3349" s="91" t="s">
        <v>1185</v>
      </c>
      <c r="C3349" s="91" t="s">
        <v>7566</v>
      </c>
      <c r="D3349" s="91" t="s">
        <v>7567</v>
      </c>
      <c r="E3349" s="92">
        <v>0</v>
      </c>
      <c r="F3349" s="91" t="s">
        <v>1185</v>
      </c>
      <c r="H3349" s="3">
        <f>E3349+SUMIF('BR DTG ADW'!C:C,C3349,'BR DTG ADW'!E:E)</f>
        <v>0</v>
      </c>
    </row>
    <row r="3350" spans="1:8" ht="15.75" customHeight="1">
      <c r="A3350" s="91" t="s">
        <v>7568</v>
      </c>
      <c r="B3350" s="91" t="s">
        <v>876</v>
      </c>
      <c r="C3350" s="91" t="s">
        <v>7568</v>
      </c>
      <c r="D3350" s="91" t="s">
        <v>7569</v>
      </c>
      <c r="E3350" s="92">
        <v>0</v>
      </c>
      <c r="F3350" s="91" t="s">
        <v>1185</v>
      </c>
      <c r="H3350" s="3">
        <f>E3350+SUMIF('BR DTG ADW'!C:C,C3350,'BR DTG ADW'!E:E)</f>
        <v>0</v>
      </c>
    </row>
    <row r="3351" spans="1:8" ht="15.75" customHeight="1">
      <c r="A3351" s="91" t="s">
        <v>7570</v>
      </c>
      <c r="B3351" s="91" t="s">
        <v>876</v>
      </c>
      <c r="C3351" s="91" t="s">
        <v>7570</v>
      </c>
      <c r="D3351" s="91" t="s">
        <v>7571</v>
      </c>
      <c r="E3351" s="92">
        <v>0</v>
      </c>
      <c r="F3351" s="91" t="s">
        <v>1185</v>
      </c>
      <c r="H3351" s="3">
        <f>E3351+SUMIF('BR DTG ADW'!C:C,C3351,'BR DTG ADW'!E:E)</f>
        <v>0</v>
      </c>
    </row>
    <row r="3352" spans="1:8" ht="15.75" customHeight="1">
      <c r="A3352" s="91" t="s">
        <v>7572</v>
      </c>
      <c r="B3352" s="91" t="s">
        <v>876</v>
      </c>
      <c r="C3352" s="91" t="s">
        <v>7572</v>
      </c>
      <c r="D3352" s="91" t="s">
        <v>7573</v>
      </c>
      <c r="E3352" s="92">
        <v>0</v>
      </c>
      <c r="F3352" s="91" t="s">
        <v>1185</v>
      </c>
      <c r="H3352" s="3">
        <f>E3352+SUMIF('BR DTG ADW'!C:C,C3352,'BR DTG ADW'!E:E)</f>
        <v>0</v>
      </c>
    </row>
    <row r="3353" spans="1:8" ht="15.75" customHeight="1">
      <c r="A3353" s="91" t="s">
        <v>7574</v>
      </c>
      <c r="B3353" s="91" t="s">
        <v>876</v>
      </c>
      <c r="C3353" s="91" t="s">
        <v>7574</v>
      </c>
      <c r="D3353" s="91" t="s">
        <v>7575</v>
      </c>
      <c r="E3353" s="92">
        <v>0</v>
      </c>
      <c r="F3353" s="91" t="s">
        <v>1185</v>
      </c>
      <c r="H3353" s="3">
        <f>E3353+SUMIF('BR DTG ADW'!C:C,C3353,'BR DTG ADW'!E:E)</f>
        <v>0</v>
      </c>
    </row>
    <row r="3354" spans="1:8" ht="15.75" customHeight="1">
      <c r="A3354" s="91" t="s">
        <v>7576</v>
      </c>
      <c r="B3354" s="91" t="s">
        <v>876</v>
      </c>
      <c r="C3354" s="91" t="s">
        <v>7576</v>
      </c>
      <c r="D3354" s="91" t="s">
        <v>7577</v>
      </c>
      <c r="E3354" s="92">
        <v>0</v>
      </c>
      <c r="F3354" s="91" t="s">
        <v>1185</v>
      </c>
      <c r="H3354" s="3">
        <f>E3354+SUMIF('BR DTG ADW'!C:C,C3354,'BR DTG ADW'!E:E)</f>
        <v>0</v>
      </c>
    </row>
    <row r="3355" spans="1:8" ht="15.75" customHeight="1">
      <c r="A3355" s="91" t="s">
        <v>7578</v>
      </c>
      <c r="B3355" s="91" t="s">
        <v>876</v>
      </c>
      <c r="C3355" s="91" t="s">
        <v>7578</v>
      </c>
      <c r="D3355" s="91" t="s">
        <v>7579</v>
      </c>
      <c r="E3355" s="92">
        <v>0</v>
      </c>
      <c r="F3355" s="91" t="s">
        <v>1185</v>
      </c>
      <c r="H3355" s="3">
        <f>E3355+SUMIF('BR DTG ADW'!C:C,C3355,'BR DTG ADW'!E:E)</f>
        <v>0</v>
      </c>
    </row>
    <row r="3356" spans="1:8" ht="15.75" customHeight="1">
      <c r="A3356" s="91" t="s">
        <v>786</v>
      </c>
      <c r="B3356" s="91" t="s">
        <v>888</v>
      </c>
      <c r="C3356" s="91" t="s">
        <v>786</v>
      </c>
      <c r="D3356" s="91" t="s">
        <v>1350</v>
      </c>
      <c r="E3356" s="92">
        <v>0</v>
      </c>
      <c r="F3356" s="91" t="s">
        <v>1185</v>
      </c>
      <c r="H3356" s="3">
        <f>E3356+SUMIF('BR DTG ADW'!C:C,C3356,'BR DTG ADW'!E:E)</f>
        <v>0</v>
      </c>
    </row>
    <row r="3357" spans="1:8" ht="15.75" customHeight="1">
      <c r="A3357" s="91" t="s">
        <v>457</v>
      </c>
      <c r="B3357" s="91" t="s">
        <v>888</v>
      </c>
      <c r="C3357" s="91" t="s">
        <v>457</v>
      </c>
      <c r="D3357" s="91" t="s">
        <v>1271</v>
      </c>
      <c r="E3357" s="92">
        <v>25</v>
      </c>
      <c r="F3357" s="91" t="s">
        <v>1185</v>
      </c>
      <c r="H3357" s="3">
        <f>E3357+SUMIF('BR DTG ADW'!C:C,C3357,'BR DTG ADW'!E:E)</f>
        <v>25</v>
      </c>
    </row>
    <row r="3358" spans="1:8" ht="15.75" customHeight="1">
      <c r="A3358" s="91" t="s">
        <v>458</v>
      </c>
      <c r="B3358" s="91" t="s">
        <v>888</v>
      </c>
      <c r="C3358" s="91" t="s">
        <v>458</v>
      </c>
      <c r="D3358" s="91" t="s">
        <v>1272</v>
      </c>
      <c r="E3358" s="92">
        <v>2</v>
      </c>
      <c r="F3358" s="91" t="s">
        <v>1185</v>
      </c>
      <c r="H3358" s="3">
        <f>E3358+SUMIF('BR DTG ADW'!C:C,C3358,'BR DTG ADW'!E:E)</f>
        <v>2</v>
      </c>
    </row>
    <row r="3359" spans="1:8" ht="15.75" customHeight="1">
      <c r="A3359" s="91" t="s">
        <v>459</v>
      </c>
      <c r="B3359" s="91" t="s">
        <v>888</v>
      </c>
      <c r="C3359" s="91" t="s">
        <v>459</v>
      </c>
      <c r="D3359" s="91" t="s">
        <v>1273</v>
      </c>
      <c r="E3359" s="92">
        <v>18</v>
      </c>
      <c r="F3359" s="91" t="s">
        <v>1185</v>
      </c>
      <c r="H3359" s="3">
        <f>E3359+SUMIF('BR DTG ADW'!C:C,C3359,'BR DTG ADW'!E:E)</f>
        <v>18</v>
      </c>
    </row>
    <row r="3360" spans="1:8" ht="15.75" customHeight="1">
      <c r="A3360" s="91" t="s">
        <v>7582</v>
      </c>
      <c r="B3360" s="91" t="s">
        <v>876</v>
      </c>
      <c r="C3360" s="91" t="s">
        <v>7582</v>
      </c>
      <c r="D3360" s="91" t="s">
        <v>6107</v>
      </c>
      <c r="E3360" s="92">
        <v>0</v>
      </c>
      <c r="F3360" s="91" t="s">
        <v>1185</v>
      </c>
      <c r="H3360" s="3">
        <f>E3360+SUMIF('BR DTG ADW'!C:C,C3360,'BR DTG ADW'!E:E)</f>
        <v>0</v>
      </c>
    </row>
    <row r="3361" spans="1:8" ht="15.75" customHeight="1">
      <c r="A3361" s="91" t="s">
        <v>787</v>
      </c>
      <c r="B3361" s="91" t="s">
        <v>876</v>
      </c>
      <c r="C3361" s="91" t="s">
        <v>787</v>
      </c>
      <c r="D3361" s="91" t="s">
        <v>788</v>
      </c>
      <c r="E3361" s="92">
        <v>0</v>
      </c>
      <c r="F3361" s="91" t="s">
        <v>1185</v>
      </c>
      <c r="H3361" s="3">
        <f>E3361+SUMIF('BR DTG ADW'!C:C,C3361,'BR DTG ADW'!E:E)</f>
        <v>0</v>
      </c>
    </row>
    <row r="3362" spans="1:8" ht="15.75" customHeight="1">
      <c r="A3362" s="91" t="s">
        <v>7587</v>
      </c>
      <c r="B3362" s="91" t="s">
        <v>876</v>
      </c>
      <c r="C3362" s="91" t="s">
        <v>7587</v>
      </c>
      <c r="D3362" s="91" t="s">
        <v>7588</v>
      </c>
      <c r="E3362" s="92">
        <v>0</v>
      </c>
      <c r="F3362" s="91" t="s">
        <v>1185</v>
      </c>
      <c r="H3362" s="3">
        <f>E3362+SUMIF('BR DTG ADW'!C:C,C3362,'BR DTG ADW'!E:E)</f>
        <v>0</v>
      </c>
    </row>
    <row r="3363" spans="1:8" ht="15.75" customHeight="1">
      <c r="A3363" s="91" t="s">
        <v>7589</v>
      </c>
      <c r="B3363" s="91" t="s">
        <v>876</v>
      </c>
      <c r="C3363" s="91" t="s">
        <v>7589</v>
      </c>
      <c r="D3363" s="91" t="s">
        <v>7590</v>
      </c>
      <c r="E3363" s="92">
        <v>0</v>
      </c>
      <c r="F3363" s="91" t="s">
        <v>1185</v>
      </c>
      <c r="H3363" s="3">
        <f>E3363+SUMIF('BR DTG ADW'!C:C,C3363,'BR DTG ADW'!E:E)</f>
        <v>0</v>
      </c>
    </row>
    <row r="3364" spans="1:8" ht="15.75" customHeight="1">
      <c r="A3364" s="91" t="s">
        <v>7591</v>
      </c>
      <c r="B3364" s="91" t="s">
        <v>876</v>
      </c>
      <c r="C3364" s="91" t="s">
        <v>7591</v>
      </c>
      <c r="D3364" s="91" t="s">
        <v>7592</v>
      </c>
      <c r="E3364" s="92">
        <v>0</v>
      </c>
      <c r="F3364" s="91" t="s">
        <v>1185</v>
      </c>
      <c r="H3364" s="3">
        <f>E3364+SUMIF('BR DTG ADW'!C:C,C3364,'BR DTG ADW'!E:E)</f>
        <v>0</v>
      </c>
    </row>
    <row r="3365" spans="1:8" ht="15.75" customHeight="1">
      <c r="A3365" s="91" t="s">
        <v>10285</v>
      </c>
      <c r="B3365" s="91" t="s">
        <v>876</v>
      </c>
      <c r="C3365" s="91" t="s">
        <v>10285</v>
      </c>
      <c r="D3365" s="91" t="s">
        <v>10286</v>
      </c>
      <c r="E3365" s="92">
        <v>0</v>
      </c>
      <c r="F3365" s="91" t="s">
        <v>1185</v>
      </c>
      <c r="H3365" s="3">
        <f>E3365+SUMIF('BR DTG ADW'!C:C,C3365,'BR DTG ADW'!E:E)</f>
        <v>0</v>
      </c>
    </row>
    <row r="3366" spans="1:8" ht="15.75" customHeight="1">
      <c r="A3366" s="91" t="s">
        <v>7595</v>
      </c>
      <c r="B3366" s="91" t="s">
        <v>876</v>
      </c>
      <c r="C3366" s="91" t="s">
        <v>7595</v>
      </c>
      <c r="D3366" s="91" t="s">
        <v>7596</v>
      </c>
      <c r="E3366" s="92">
        <v>0</v>
      </c>
      <c r="F3366" s="91" t="s">
        <v>1185</v>
      </c>
      <c r="H3366" s="3">
        <f>E3366+SUMIF('BR DTG ADW'!C:C,C3366,'BR DTG ADW'!E:E)</f>
        <v>0</v>
      </c>
    </row>
    <row r="3367" spans="1:8" ht="15.75" customHeight="1">
      <c r="A3367" s="91" t="s">
        <v>7597</v>
      </c>
      <c r="B3367" s="91" t="s">
        <v>876</v>
      </c>
      <c r="C3367" s="91" t="s">
        <v>7597</v>
      </c>
      <c r="D3367" s="91" t="s">
        <v>7598</v>
      </c>
      <c r="E3367" s="92">
        <v>0</v>
      </c>
      <c r="F3367" s="91" t="s">
        <v>1185</v>
      </c>
      <c r="H3367" s="3">
        <f>E3367+SUMIF('BR DTG ADW'!C:C,C3367,'BR DTG ADW'!E:E)</f>
        <v>0</v>
      </c>
    </row>
    <row r="3368" spans="1:8" ht="15.75" customHeight="1">
      <c r="A3368" s="91" t="s">
        <v>10289</v>
      </c>
      <c r="B3368" s="91" t="s">
        <v>948</v>
      </c>
      <c r="C3368" s="91" t="s">
        <v>10289</v>
      </c>
      <c r="D3368" s="91" t="s">
        <v>10290</v>
      </c>
      <c r="E3368" s="92">
        <v>1</v>
      </c>
      <c r="F3368" s="91" t="s">
        <v>1185</v>
      </c>
      <c r="H3368" s="3">
        <f>E3368+SUMIF('BR DTG ADW'!C:C,C3368,'BR DTG ADW'!E:E)</f>
        <v>1</v>
      </c>
    </row>
    <row r="3369" spans="1:8" ht="15.75" customHeight="1">
      <c r="A3369" s="91" t="s">
        <v>11429</v>
      </c>
      <c r="B3369" s="91" t="s">
        <v>876</v>
      </c>
      <c r="C3369" s="91" t="s">
        <v>11429</v>
      </c>
      <c r="D3369" s="91" t="s">
        <v>11430</v>
      </c>
      <c r="E3369" s="92">
        <v>0</v>
      </c>
      <c r="F3369" s="91" t="s">
        <v>1185</v>
      </c>
      <c r="H3369" s="3">
        <f>E3369+SUMIF('BR DTG ADW'!C:C,C3369,'BR DTG ADW'!E:E)</f>
        <v>0</v>
      </c>
    </row>
    <row r="3370" spans="1:8" ht="15.75" customHeight="1">
      <c r="A3370" s="91" t="s">
        <v>10291</v>
      </c>
      <c r="B3370" s="91" t="s">
        <v>876</v>
      </c>
      <c r="C3370" s="91" t="s">
        <v>10291</v>
      </c>
      <c r="D3370" s="91" t="s">
        <v>10292</v>
      </c>
      <c r="E3370" s="92">
        <v>0</v>
      </c>
      <c r="F3370" s="91" t="s">
        <v>1185</v>
      </c>
      <c r="H3370" s="3">
        <f>E3370+SUMIF('BR DTG ADW'!C:C,C3370,'BR DTG ADW'!E:E)</f>
        <v>0</v>
      </c>
    </row>
    <row r="3371" spans="1:8" ht="15.75" customHeight="1">
      <c r="A3371" s="91" t="s">
        <v>7601</v>
      </c>
      <c r="B3371" s="91" t="s">
        <v>876</v>
      </c>
      <c r="C3371" s="91" t="s">
        <v>7601</v>
      </c>
      <c r="D3371" s="91" t="s">
        <v>7602</v>
      </c>
      <c r="E3371" s="92">
        <v>0</v>
      </c>
      <c r="F3371" s="91" t="s">
        <v>1185</v>
      </c>
      <c r="H3371" s="3">
        <f>E3371+SUMIF('BR DTG ADW'!C:C,C3371,'BR DTG ADW'!E:E)</f>
        <v>0</v>
      </c>
    </row>
    <row r="3372" spans="1:8" ht="15.75" customHeight="1">
      <c r="A3372" s="91" t="s">
        <v>7605</v>
      </c>
      <c r="B3372" s="91" t="s">
        <v>1184</v>
      </c>
      <c r="C3372" s="91" t="s">
        <v>7605</v>
      </c>
      <c r="D3372" s="91" t="s">
        <v>7606</v>
      </c>
      <c r="E3372" s="92">
        <v>0</v>
      </c>
      <c r="F3372" s="91" t="s">
        <v>1185</v>
      </c>
      <c r="H3372" s="3">
        <f>E3372+SUMIF('BR DTG ADW'!C:C,C3372,'BR DTG ADW'!E:E)</f>
        <v>0</v>
      </c>
    </row>
    <row r="3373" spans="1:8" ht="15.75" customHeight="1">
      <c r="A3373" s="91" t="s">
        <v>7609</v>
      </c>
      <c r="B3373" s="91" t="s">
        <v>876</v>
      </c>
      <c r="C3373" s="91" t="s">
        <v>7609</v>
      </c>
      <c r="D3373" s="91" t="s">
        <v>7610</v>
      </c>
      <c r="E3373" s="92">
        <v>0</v>
      </c>
      <c r="F3373" s="91" t="s">
        <v>1185</v>
      </c>
      <c r="H3373" s="3">
        <f>E3373+SUMIF('BR DTG ADW'!C:C,C3373,'BR DTG ADW'!E:E)</f>
        <v>0</v>
      </c>
    </row>
    <row r="3374" spans="1:8" ht="15.75" customHeight="1">
      <c r="A3374" s="91" t="s">
        <v>7615</v>
      </c>
      <c r="B3374" s="91" t="s">
        <v>876</v>
      </c>
      <c r="C3374" s="91" t="s">
        <v>7615</v>
      </c>
      <c r="D3374" s="91" t="s">
        <v>7616</v>
      </c>
      <c r="E3374" s="92">
        <v>0</v>
      </c>
      <c r="F3374" s="91" t="s">
        <v>1185</v>
      </c>
      <c r="H3374" s="3">
        <f>E3374+SUMIF('BR DTG ADW'!C:C,C3374,'BR DTG ADW'!E:E)</f>
        <v>0</v>
      </c>
    </row>
    <row r="3375" spans="1:8" ht="15.75" customHeight="1">
      <c r="A3375" s="91" t="s">
        <v>7619</v>
      </c>
      <c r="B3375" s="91" t="s">
        <v>876</v>
      </c>
      <c r="C3375" s="91" t="s">
        <v>7619</v>
      </c>
      <c r="D3375" s="91" t="s">
        <v>10297</v>
      </c>
      <c r="E3375" s="92">
        <v>0</v>
      </c>
      <c r="F3375" s="91" t="s">
        <v>1185</v>
      </c>
      <c r="H3375" s="3">
        <f>E3375+SUMIF('BR DTG ADW'!C:C,C3375,'BR DTG ADW'!E:E)</f>
        <v>0</v>
      </c>
    </row>
    <row r="3376" spans="1:8" ht="15.75" customHeight="1">
      <c r="A3376" s="91" t="s">
        <v>2280</v>
      </c>
      <c r="B3376" s="91" t="s">
        <v>877</v>
      </c>
      <c r="C3376" s="91" t="s">
        <v>2280</v>
      </c>
      <c r="D3376" s="91" t="s">
        <v>7621</v>
      </c>
      <c r="E3376" s="92">
        <v>1</v>
      </c>
      <c r="F3376" s="91" t="s">
        <v>1185</v>
      </c>
      <c r="H3376" s="3">
        <f>E3376+SUMIF('BR DTG ADW'!C:C,C3376,'BR DTG ADW'!E:E)</f>
        <v>1</v>
      </c>
    </row>
    <row r="3377" spans="1:8" ht="15.75" customHeight="1">
      <c r="A3377" s="91" t="s">
        <v>7622</v>
      </c>
      <c r="B3377" s="91" t="s">
        <v>888</v>
      </c>
      <c r="C3377" s="91" t="s">
        <v>7622</v>
      </c>
      <c r="D3377" s="91" t="s">
        <v>7623</v>
      </c>
      <c r="E3377" s="92">
        <v>2</v>
      </c>
      <c r="F3377" s="91" t="s">
        <v>1185</v>
      </c>
      <c r="H3377" s="3">
        <f>E3377+SUMIF('BR DTG ADW'!C:C,C3377,'BR DTG ADW'!E:E)</f>
        <v>2</v>
      </c>
    </row>
    <row r="3378" spans="1:8" ht="15.75" customHeight="1">
      <c r="A3378" s="91" t="s">
        <v>7624</v>
      </c>
      <c r="B3378" s="91" t="s">
        <v>876</v>
      </c>
      <c r="C3378" s="91" t="s">
        <v>7624</v>
      </c>
      <c r="D3378" s="91" t="s">
        <v>7625</v>
      </c>
      <c r="E3378" s="92">
        <v>0</v>
      </c>
      <c r="F3378" s="91" t="s">
        <v>1185</v>
      </c>
      <c r="H3378" s="3">
        <f>E3378+SUMIF('BR DTG ADW'!C:C,C3378,'BR DTG ADW'!E:E)</f>
        <v>0</v>
      </c>
    </row>
    <row r="3379" spans="1:8" ht="15.75" customHeight="1">
      <c r="A3379" s="91" t="s">
        <v>11431</v>
      </c>
      <c r="B3379" s="91" t="s">
        <v>876</v>
      </c>
      <c r="C3379" s="91" t="s">
        <v>11431</v>
      </c>
      <c r="D3379" s="91" t="s">
        <v>11432</v>
      </c>
      <c r="E3379" s="92">
        <v>0</v>
      </c>
      <c r="F3379" s="91" t="s">
        <v>1185</v>
      </c>
      <c r="H3379" s="3">
        <f>E3379+SUMIF('BR DTG ADW'!C:C,C3379,'BR DTG ADW'!E:E)</f>
        <v>0</v>
      </c>
    </row>
    <row r="3380" spans="1:8" ht="15.75" customHeight="1">
      <c r="A3380" s="91" t="s">
        <v>11433</v>
      </c>
      <c r="B3380" s="91" t="s">
        <v>876</v>
      </c>
      <c r="C3380" s="91" t="s">
        <v>11433</v>
      </c>
      <c r="D3380" s="91" t="s">
        <v>11434</v>
      </c>
      <c r="E3380" s="92">
        <v>0</v>
      </c>
      <c r="F3380" s="91" t="s">
        <v>1185</v>
      </c>
      <c r="H3380" s="3">
        <f>E3380+SUMIF('BR DTG ADW'!C:C,C3380,'BR DTG ADW'!E:E)</f>
        <v>0</v>
      </c>
    </row>
    <row r="3381" spans="1:8" ht="15.75" customHeight="1">
      <c r="A3381" s="91" t="s">
        <v>7626</v>
      </c>
      <c r="B3381" s="91" t="s">
        <v>876</v>
      </c>
      <c r="C3381" s="91" t="s">
        <v>7626</v>
      </c>
      <c r="D3381" s="91" t="s">
        <v>7627</v>
      </c>
      <c r="E3381" s="92">
        <v>0</v>
      </c>
      <c r="F3381" s="91" t="s">
        <v>1185</v>
      </c>
      <c r="H3381" s="3">
        <f>E3381+SUMIF('BR DTG ADW'!C:C,C3381,'BR DTG ADW'!E:E)</f>
        <v>0</v>
      </c>
    </row>
    <row r="3382" spans="1:8" ht="15.75" customHeight="1">
      <c r="A3382" s="91" t="s">
        <v>7628</v>
      </c>
      <c r="B3382" s="91" t="s">
        <v>876</v>
      </c>
      <c r="C3382" s="91" t="s">
        <v>7628</v>
      </c>
      <c r="D3382" s="91" t="s">
        <v>7629</v>
      </c>
      <c r="E3382" s="92">
        <v>0</v>
      </c>
      <c r="F3382" s="91" t="s">
        <v>1185</v>
      </c>
      <c r="H3382" s="3">
        <f>E3382+SUMIF('BR DTG ADW'!C:C,C3382,'BR DTG ADW'!E:E)</f>
        <v>0</v>
      </c>
    </row>
    <row r="3383" spans="1:8" ht="15.75" customHeight="1">
      <c r="A3383" s="91" t="s">
        <v>7630</v>
      </c>
      <c r="B3383" s="91" t="s">
        <v>876</v>
      </c>
      <c r="C3383" s="91" t="s">
        <v>7630</v>
      </c>
      <c r="D3383" s="91" t="s">
        <v>7629</v>
      </c>
      <c r="E3383" s="92">
        <v>0</v>
      </c>
      <c r="F3383" s="91" t="s">
        <v>1185</v>
      </c>
      <c r="H3383" s="3">
        <f>E3383+SUMIF('BR DTG ADW'!C:C,C3383,'BR DTG ADW'!E:E)</f>
        <v>0</v>
      </c>
    </row>
    <row r="3384" spans="1:8" ht="15.75" customHeight="1">
      <c r="A3384" s="91" t="s">
        <v>11435</v>
      </c>
      <c r="B3384" s="91" t="s">
        <v>876</v>
      </c>
      <c r="C3384" s="91" t="s">
        <v>11435</v>
      </c>
      <c r="D3384" s="91" t="s">
        <v>5907</v>
      </c>
      <c r="E3384" s="92">
        <v>0</v>
      </c>
      <c r="F3384" s="91" t="s">
        <v>1185</v>
      </c>
      <c r="H3384" s="3">
        <f>E3384+SUMIF('BR DTG ADW'!C:C,C3384,'BR DTG ADW'!E:E)</f>
        <v>0</v>
      </c>
    </row>
    <row r="3385" spans="1:8" ht="15.75" customHeight="1">
      <c r="A3385" s="91" t="s">
        <v>11436</v>
      </c>
      <c r="B3385" s="91" t="s">
        <v>876</v>
      </c>
      <c r="C3385" s="91" t="s">
        <v>11436</v>
      </c>
      <c r="D3385" s="91" t="s">
        <v>11437</v>
      </c>
      <c r="E3385" s="92">
        <v>70</v>
      </c>
      <c r="F3385" s="91" t="s">
        <v>1185</v>
      </c>
      <c r="H3385" s="3">
        <f>E3385+SUMIF('BR DTG ADW'!C:C,C3385,'BR DTG ADW'!E:E)</f>
        <v>70</v>
      </c>
    </row>
    <row r="3386" spans="1:8" ht="15.75" customHeight="1">
      <c r="A3386" s="91" t="s">
        <v>7633</v>
      </c>
      <c r="B3386" s="91" t="s">
        <v>876</v>
      </c>
      <c r="C3386" s="91" t="s">
        <v>7633</v>
      </c>
      <c r="D3386" s="91" t="s">
        <v>7634</v>
      </c>
      <c r="E3386" s="92">
        <v>0</v>
      </c>
      <c r="F3386" s="91" t="s">
        <v>1185</v>
      </c>
      <c r="H3386" s="3">
        <f>E3386+SUMIF('BR DTG ADW'!C:C,C3386,'BR DTG ADW'!E:E)</f>
        <v>0</v>
      </c>
    </row>
    <row r="3387" spans="1:8" ht="15.75" customHeight="1">
      <c r="A3387" s="91" t="s">
        <v>7635</v>
      </c>
      <c r="B3387" s="91" t="s">
        <v>876</v>
      </c>
      <c r="C3387" s="91" t="s">
        <v>7635</v>
      </c>
      <c r="D3387" s="91" t="s">
        <v>7636</v>
      </c>
      <c r="E3387" s="92">
        <v>0</v>
      </c>
      <c r="F3387" s="91" t="s">
        <v>1185</v>
      </c>
      <c r="H3387" s="3">
        <f>E3387+SUMIF('BR DTG ADW'!C:C,C3387,'BR DTG ADW'!E:E)</f>
        <v>0</v>
      </c>
    </row>
    <row r="3388" spans="1:8" ht="15.75" customHeight="1">
      <c r="A3388" s="91" t="s">
        <v>7637</v>
      </c>
      <c r="B3388" s="91" t="s">
        <v>876</v>
      </c>
      <c r="C3388" s="91" t="s">
        <v>7637</v>
      </c>
      <c r="D3388" s="91" t="s">
        <v>7638</v>
      </c>
      <c r="E3388" s="92">
        <v>0</v>
      </c>
      <c r="F3388" s="91" t="s">
        <v>1185</v>
      </c>
      <c r="H3388" s="3">
        <f>E3388+SUMIF('BR DTG ADW'!C:C,C3388,'BR DTG ADW'!E:E)</f>
        <v>0</v>
      </c>
    </row>
    <row r="3389" spans="1:8" ht="15.75" customHeight="1">
      <c r="A3389" s="91" t="s">
        <v>7639</v>
      </c>
      <c r="B3389" s="91" t="s">
        <v>876</v>
      </c>
      <c r="C3389" s="91" t="s">
        <v>7639</v>
      </c>
      <c r="D3389" s="91" t="s">
        <v>7640</v>
      </c>
      <c r="E3389" s="92">
        <v>0</v>
      </c>
      <c r="F3389" s="91" t="s">
        <v>1185</v>
      </c>
      <c r="H3389" s="3">
        <f>E3389+SUMIF('BR DTG ADW'!C:C,C3389,'BR DTG ADW'!E:E)</f>
        <v>0</v>
      </c>
    </row>
    <row r="3390" spans="1:8" ht="15.75" customHeight="1">
      <c r="A3390" s="91" t="s">
        <v>10302</v>
      </c>
      <c r="B3390" s="91" t="s">
        <v>876</v>
      </c>
      <c r="C3390" s="91" t="s">
        <v>10302</v>
      </c>
      <c r="D3390" s="91" t="s">
        <v>10303</v>
      </c>
      <c r="E3390" s="92">
        <v>0</v>
      </c>
      <c r="F3390" s="91" t="s">
        <v>1185</v>
      </c>
      <c r="H3390" s="3">
        <f>E3390+SUMIF('BR DTG ADW'!C:C,C3390,'BR DTG ADW'!E:E)</f>
        <v>0</v>
      </c>
    </row>
    <row r="3391" spans="1:8" ht="15.75" customHeight="1">
      <c r="A3391" s="91" t="s">
        <v>7641</v>
      </c>
      <c r="B3391" s="91" t="s">
        <v>876</v>
      </c>
      <c r="C3391" s="91" t="s">
        <v>7641</v>
      </c>
      <c r="D3391" s="91" t="s">
        <v>7642</v>
      </c>
      <c r="E3391" s="92">
        <v>0</v>
      </c>
      <c r="F3391" s="91" t="s">
        <v>1185</v>
      </c>
      <c r="H3391" s="3">
        <f>E3391+SUMIF('BR DTG ADW'!C:C,C3391,'BR DTG ADW'!E:E)</f>
        <v>0</v>
      </c>
    </row>
    <row r="3392" spans="1:8" ht="15.75" customHeight="1">
      <c r="A3392" s="91" t="s">
        <v>7643</v>
      </c>
      <c r="B3392" s="91" t="s">
        <v>876</v>
      </c>
      <c r="C3392" s="91" t="s">
        <v>7643</v>
      </c>
      <c r="D3392" s="91" t="s">
        <v>7644</v>
      </c>
      <c r="E3392" s="92">
        <v>0</v>
      </c>
      <c r="F3392" s="91" t="s">
        <v>1185</v>
      </c>
      <c r="H3392" s="3">
        <f>E3392+SUMIF('BR DTG ADW'!C:C,C3392,'BR DTG ADW'!E:E)</f>
        <v>0</v>
      </c>
    </row>
    <row r="3393" spans="1:8" ht="15.75" customHeight="1">
      <c r="A3393" s="91" t="s">
        <v>10304</v>
      </c>
      <c r="B3393" s="91" t="s">
        <v>876</v>
      </c>
      <c r="C3393" s="91" t="s">
        <v>10304</v>
      </c>
      <c r="D3393" s="91" t="s">
        <v>10305</v>
      </c>
      <c r="E3393" s="92">
        <v>0</v>
      </c>
      <c r="F3393" s="91" t="s">
        <v>1185</v>
      </c>
      <c r="H3393" s="3">
        <f>E3393+SUMIF('BR DTG ADW'!C:C,C3393,'BR DTG ADW'!E:E)</f>
        <v>0</v>
      </c>
    </row>
    <row r="3394" spans="1:8" ht="15.75" customHeight="1">
      <c r="A3394" s="91" t="s">
        <v>7645</v>
      </c>
      <c r="B3394" s="91" t="s">
        <v>876</v>
      </c>
      <c r="C3394" s="91" t="s">
        <v>7645</v>
      </c>
      <c r="D3394" s="91" t="s">
        <v>7646</v>
      </c>
      <c r="E3394" s="92">
        <v>0</v>
      </c>
      <c r="F3394" s="91" t="s">
        <v>1185</v>
      </c>
      <c r="H3394" s="3">
        <f>E3394+SUMIF('BR DTG ADW'!C:C,C3394,'BR DTG ADW'!E:E)</f>
        <v>0</v>
      </c>
    </row>
    <row r="3395" spans="1:8" ht="15.75" customHeight="1">
      <c r="A3395" s="91" t="s">
        <v>7647</v>
      </c>
      <c r="B3395" s="91" t="s">
        <v>876</v>
      </c>
      <c r="C3395" s="91" t="s">
        <v>7647</v>
      </c>
      <c r="D3395" s="91" t="s">
        <v>7648</v>
      </c>
      <c r="E3395" s="92">
        <v>1</v>
      </c>
      <c r="F3395" s="91" t="s">
        <v>1185</v>
      </c>
      <c r="H3395" s="3">
        <f>E3395+SUMIF('BR DTG ADW'!C:C,C3395,'BR DTG ADW'!E:E)</f>
        <v>1</v>
      </c>
    </row>
    <row r="3396" spans="1:8" ht="15.75" customHeight="1">
      <c r="A3396" s="91" t="s">
        <v>7649</v>
      </c>
      <c r="B3396" s="91" t="s">
        <v>876</v>
      </c>
      <c r="C3396" s="91" t="s">
        <v>7649</v>
      </c>
      <c r="D3396" s="91" t="s">
        <v>7650</v>
      </c>
      <c r="E3396" s="92">
        <v>1</v>
      </c>
      <c r="F3396" s="91" t="s">
        <v>1185</v>
      </c>
      <c r="H3396" s="3">
        <f>E3396+SUMIF('BR DTG ADW'!C:C,C3396,'BR DTG ADW'!E:E)</f>
        <v>1</v>
      </c>
    </row>
    <row r="3397" spans="1:8" ht="15.75" customHeight="1">
      <c r="A3397" s="91" t="s">
        <v>7651</v>
      </c>
      <c r="B3397" s="91" t="s">
        <v>876</v>
      </c>
      <c r="C3397" s="91" t="s">
        <v>7651</v>
      </c>
      <c r="D3397" s="91" t="s">
        <v>7652</v>
      </c>
      <c r="E3397" s="92">
        <v>0</v>
      </c>
      <c r="F3397" s="91" t="s">
        <v>1185</v>
      </c>
      <c r="H3397" s="3">
        <f>E3397+SUMIF('BR DTG ADW'!C:C,C3397,'BR DTG ADW'!E:E)</f>
        <v>0</v>
      </c>
    </row>
    <row r="3398" spans="1:8" ht="15.75" customHeight="1">
      <c r="A3398" s="91" t="s">
        <v>7653</v>
      </c>
      <c r="B3398" s="91" t="s">
        <v>876</v>
      </c>
      <c r="C3398" s="91" t="s">
        <v>7653</v>
      </c>
      <c r="D3398" s="91" t="s">
        <v>7654</v>
      </c>
      <c r="E3398" s="92">
        <v>1</v>
      </c>
      <c r="F3398" s="91" t="s">
        <v>1185</v>
      </c>
      <c r="H3398" s="3">
        <f>E3398+SUMIF('BR DTG ADW'!C:C,C3398,'BR DTG ADW'!E:E)</f>
        <v>1</v>
      </c>
    </row>
    <row r="3399" spans="1:8" ht="15.75" customHeight="1">
      <c r="A3399" s="91" t="s">
        <v>7655</v>
      </c>
      <c r="B3399" s="91" t="s">
        <v>876</v>
      </c>
      <c r="C3399" s="91" t="s">
        <v>7655</v>
      </c>
      <c r="D3399" s="91" t="s">
        <v>7656</v>
      </c>
      <c r="E3399" s="92">
        <v>0</v>
      </c>
      <c r="F3399" s="91" t="s">
        <v>1185</v>
      </c>
      <c r="H3399" s="3">
        <f>E3399+SUMIF('BR DTG ADW'!C:C,C3399,'BR DTG ADW'!E:E)</f>
        <v>0</v>
      </c>
    </row>
    <row r="3400" spans="1:8" ht="15.75" customHeight="1">
      <c r="A3400" s="91" t="s">
        <v>7657</v>
      </c>
      <c r="B3400" s="91" t="s">
        <v>876</v>
      </c>
      <c r="C3400" s="91" t="s">
        <v>7657</v>
      </c>
      <c r="D3400" s="91" t="s">
        <v>7658</v>
      </c>
      <c r="E3400" s="92">
        <v>0</v>
      </c>
      <c r="F3400" s="91" t="s">
        <v>1185</v>
      </c>
      <c r="H3400" s="3">
        <f>E3400+SUMIF('BR DTG ADW'!C:C,C3400,'BR DTG ADW'!E:E)</f>
        <v>0</v>
      </c>
    </row>
    <row r="3401" spans="1:8" ht="15.75" customHeight="1">
      <c r="A3401" s="91" t="s">
        <v>7659</v>
      </c>
      <c r="B3401" s="91" t="s">
        <v>876</v>
      </c>
      <c r="C3401" s="91" t="s">
        <v>7659</v>
      </c>
      <c r="D3401" s="91" t="s">
        <v>7660</v>
      </c>
      <c r="E3401" s="92">
        <v>0</v>
      </c>
      <c r="F3401" s="91" t="s">
        <v>1185</v>
      </c>
      <c r="H3401" s="3">
        <f>E3401+SUMIF('BR DTG ADW'!C:C,C3401,'BR DTG ADW'!E:E)</f>
        <v>0</v>
      </c>
    </row>
    <row r="3402" spans="1:8" ht="15.75" customHeight="1">
      <c r="A3402" s="91" t="s">
        <v>7661</v>
      </c>
      <c r="B3402" s="91" t="s">
        <v>876</v>
      </c>
      <c r="C3402" s="91" t="s">
        <v>7661</v>
      </c>
      <c r="D3402" s="91" t="s">
        <v>10308</v>
      </c>
      <c r="E3402" s="92">
        <v>0</v>
      </c>
      <c r="F3402" s="91" t="s">
        <v>1185</v>
      </c>
      <c r="H3402" s="3">
        <f>E3402+SUMIF('BR DTG ADW'!C:C,C3402,'BR DTG ADW'!E:E)</f>
        <v>0</v>
      </c>
    </row>
    <row r="3403" spans="1:8" ht="15.75" customHeight="1">
      <c r="A3403" s="91" t="s">
        <v>7663</v>
      </c>
      <c r="B3403" s="91" t="s">
        <v>876</v>
      </c>
      <c r="C3403" s="91" t="s">
        <v>7663</v>
      </c>
      <c r="D3403" s="91" t="s">
        <v>7664</v>
      </c>
      <c r="E3403" s="92">
        <v>0</v>
      </c>
      <c r="F3403" s="91" t="s">
        <v>1185</v>
      </c>
      <c r="H3403" s="3">
        <f>E3403+SUMIF('BR DTG ADW'!C:C,C3403,'BR DTG ADW'!E:E)</f>
        <v>0</v>
      </c>
    </row>
    <row r="3404" spans="1:8" ht="15.75" customHeight="1">
      <c r="A3404" s="91" t="s">
        <v>10311</v>
      </c>
      <c r="B3404" s="91" t="s">
        <v>876</v>
      </c>
      <c r="C3404" s="91" t="s">
        <v>10311</v>
      </c>
      <c r="D3404" s="91" t="s">
        <v>10312</v>
      </c>
      <c r="E3404" s="92">
        <v>0</v>
      </c>
      <c r="F3404" s="91" t="s">
        <v>1185</v>
      </c>
      <c r="H3404" s="3">
        <f>E3404+SUMIF('BR DTG ADW'!C:C,C3404,'BR DTG ADW'!E:E)</f>
        <v>0</v>
      </c>
    </row>
    <row r="3405" spans="1:8" ht="15.75" customHeight="1">
      <c r="A3405" s="91" t="s">
        <v>7665</v>
      </c>
      <c r="B3405" s="91" t="s">
        <v>876</v>
      </c>
      <c r="C3405" s="91" t="s">
        <v>7665</v>
      </c>
      <c r="D3405" s="91" t="s">
        <v>7666</v>
      </c>
      <c r="E3405" s="92">
        <v>0</v>
      </c>
      <c r="F3405" s="91" t="s">
        <v>1185</v>
      </c>
      <c r="H3405" s="3">
        <f>E3405+SUMIF('BR DTG ADW'!C:C,C3405,'BR DTG ADW'!E:E)</f>
        <v>0</v>
      </c>
    </row>
    <row r="3406" spans="1:8" ht="15.75" customHeight="1">
      <c r="A3406" s="91" t="s">
        <v>7667</v>
      </c>
      <c r="B3406" s="91" t="s">
        <v>876</v>
      </c>
      <c r="C3406" s="91" t="s">
        <v>7667</v>
      </c>
      <c r="D3406" s="91" t="s">
        <v>7668</v>
      </c>
      <c r="E3406" s="92">
        <v>0</v>
      </c>
      <c r="F3406" s="91" t="s">
        <v>1185</v>
      </c>
      <c r="H3406" s="3">
        <f>E3406+SUMIF('BR DTG ADW'!C:C,C3406,'BR DTG ADW'!E:E)</f>
        <v>0</v>
      </c>
    </row>
    <row r="3407" spans="1:8" ht="15.75" customHeight="1">
      <c r="A3407" s="91" t="s">
        <v>11438</v>
      </c>
      <c r="B3407" s="91" t="s">
        <v>876</v>
      </c>
      <c r="C3407" s="91" t="s">
        <v>11438</v>
      </c>
      <c r="D3407" s="91" t="s">
        <v>11439</v>
      </c>
      <c r="E3407" s="92">
        <v>0</v>
      </c>
      <c r="F3407" s="91" t="s">
        <v>1185</v>
      </c>
      <c r="H3407" s="3">
        <f>E3407+SUMIF('BR DTG ADW'!C:C,C3407,'BR DTG ADW'!E:E)</f>
        <v>0</v>
      </c>
    </row>
    <row r="3408" spans="1:8" ht="15.75" customHeight="1">
      <c r="A3408" s="91" t="s">
        <v>10313</v>
      </c>
      <c r="B3408" s="91" t="s">
        <v>876</v>
      </c>
      <c r="C3408" s="91" t="s">
        <v>10313</v>
      </c>
      <c r="D3408" s="91" t="s">
        <v>10314</v>
      </c>
      <c r="E3408" s="92">
        <v>0</v>
      </c>
      <c r="F3408" s="91" t="s">
        <v>1185</v>
      </c>
      <c r="H3408" s="3">
        <f>E3408+SUMIF('BR DTG ADW'!C:C,C3408,'BR DTG ADW'!E:E)</f>
        <v>0</v>
      </c>
    </row>
    <row r="3409" spans="1:8" ht="15.75" customHeight="1">
      <c r="A3409" s="91" t="s">
        <v>10315</v>
      </c>
      <c r="B3409" s="91" t="s">
        <v>876</v>
      </c>
      <c r="C3409" s="91" t="s">
        <v>10315</v>
      </c>
      <c r="D3409" s="91" t="s">
        <v>10316</v>
      </c>
      <c r="E3409" s="92">
        <v>0</v>
      </c>
      <c r="F3409" s="91" t="s">
        <v>1185</v>
      </c>
      <c r="H3409" s="3">
        <f>E3409+SUMIF('BR DTG ADW'!C:C,C3409,'BR DTG ADW'!E:E)</f>
        <v>0</v>
      </c>
    </row>
    <row r="3410" spans="1:8" ht="15.75" customHeight="1">
      <c r="A3410" s="91" t="s">
        <v>7669</v>
      </c>
      <c r="B3410" s="91" t="s">
        <v>876</v>
      </c>
      <c r="C3410" s="91" t="s">
        <v>7669</v>
      </c>
      <c r="D3410" s="91" t="s">
        <v>7670</v>
      </c>
      <c r="E3410" s="92">
        <v>0</v>
      </c>
      <c r="F3410" s="91" t="s">
        <v>1185</v>
      </c>
      <c r="H3410" s="3">
        <f>E3410+SUMIF('BR DTG ADW'!C:C,C3410,'BR DTG ADW'!E:E)</f>
        <v>0</v>
      </c>
    </row>
    <row r="3411" spans="1:8" ht="15.75" customHeight="1">
      <c r="A3411" s="91" t="s">
        <v>11440</v>
      </c>
      <c r="B3411" s="91" t="s">
        <v>876</v>
      </c>
      <c r="C3411" s="91" t="s">
        <v>11440</v>
      </c>
      <c r="D3411" s="91" t="s">
        <v>11441</v>
      </c>
      <c r="E3411" s="92">
        <v>0</v>
      </c>
      <c r="F3411" s="91" t="s">
        <v>1185</v>
      </c>
      <c r="H3411" s="3">
        <f>E3411+SUMIF('BR DTG ADW'!C:C,C3411,'BR DTG ADW'!E:E)</f>
        <v>0</v>
      </c>
    </row>
    <row r="3412" spans="1:8" ht="15.75" customHeight="1">
      <c r="A3412" s="91" t="s">
        <v>460</v>
      </c>
      <c r="B3412" s="91" t="s">
        <v>1100</v>
      </c>
      <c r="C3412" s="91" t="s">
        <v>460</v>
      </c>
      <c r="D3412" s="91" t="s">
        <v>1274</v>
      </c>
      <c r="E3412" s="92">
        <v>44</v>
      </c>
      <c r="F3412" s="91" t="s">
        <v>1185</v>
      </c>
      <c r="H3412" s="3">
        <f>E3412+SUMIF('BR DTG ADW'!C:C,C3412,'BR DTG ADW'!E:E)</f>
        <v>44</v>
      </c>
    </row>
    <row r="3413" spans="1:8" ht="15.75" customHeight="1">
      <c r="A3413" s="91" t="s">
        <v>10317</v>
      </c>
      <c r="B3413" s="91" t="s">
        <v>876</v>
      </c>
      <c r="C3413" s="91" t="s">
        <v>10317</v>
      </c>
      <c r="D3413" s="91" t="s">
        <v>10318</v>
      </c>
      <c r="E3413" s="92">
        <v>0</v>
      </c>
      <c r="F3413" s="91" t="s">
        <v>1185</v>
      </c>
      <c r="H3413" s="3">
        <f>E3413+SUMIF('BR DTG ADW'!C:C,C3413,'BR DTG ADW'!E:E)</f>
        <v>0</v>
      </c>
    </row>
    <row r="3414" spans="1:8" ht="15.75" customHeight="1">
      <c r="A3414" s="91" t="s">
        <v>2282</v>
      </c>
      <c r="B3414" s="91" t="s">
        <v>920</v>
      </c>
      <c r="C3414" s="91" t="s">
        <v>2282</v>
      </c>
      <c r="D3414" s="91" t="s">
        <v>2283</v>
      </c>
      <c r="E3414" s="92">
        <v>1</v>
      </c>
      <c r="F3414" s="91" t="s">
        <v>1185</v>
      </c>
      <c r="H3414" s="3">
        <f>E3414+SUMIF('BR DTG ADW'!C:C,C3414,'BR DTG ADW'!E:E)</f>
        <v>1</v>
      </c>
    </row>
    <row r="3415" spans="1:8" ht="15.75" customHeight="1">
      <c r="A3415" s="91" t="s">
        <v>7677</v>
      </c>
      <c r="B3415" s="91" t="s">
        <v>876</v>
      </c>
      <c r="C3415" s="91" t="s">
        <v>7677</v>
      </c>
      <c r="D3415" s="91" t="s">
        <v>7678</v>
      </c>
      <c r="E3415" s="92">
        <v>0</v>
      </c>
      <c r="F3415" s="91" t="s">
        <v>1185</v>
      </c>
      <c r="H3415" s="3">
        <f>E3415+SUMIF('BR DTG ADW'!C:C,C3415,'BR DTG ADW'!E:E)</f>
        <v>0</v>
      </c>
    </row>
    <row r="3416" spans="1:8" ht="15.75" customHeight="1">
      <c r="A3416" s="91" t="s">
        <v>11442</v>
      </c>
      <c r="B3416" s="91" t="s">
        <v>876</v>
      </c>
      <c r="C3416" s="91" t="s">
        <v>11442</v>
      </c>
      <c r="D3416" s="91" t="s">
        <v>11443</v>
      </c>
      <c r="E3416" s="92">
        <v>0</v>
      </c>
      <c r="F3416" s="91" t="s">
        <v>1185</v>
      </c>
      <c r="H3416" s="3">
        <f>E3416+SUMIF('BR DTG ADW'!C:C,C3416,'BR DTG ADW'!E:E)</f>
        <v>0</v>
      </c>
    </row>
    <row r="3417" spans="1:8" ht="15.75" customHeight="1">
      <c r="A3417" s="91" t="s">
        <v>1275</v>
      </c>
      <c r="B3417" s="91" t="s">
        <v>877</v>
      </c>
      <c r="C3417" s="91" t="s">
        <v>1275</v>
      </c>
      <c r="D3417" s="91" t="s">
        <v>1276</v>
      </c>
      <c r="E3417" s="92">
        <v>2</v>
      </c>
      <c r="F3417" s="91" t="s">
        <v>1185</v>
      </c>
      <c r="H3417" s="3">
        <f>E3417+SUMIF('BR DTG ADW'!C:C,C3417,'BR DTG ADW'!E:E)</f>
        <v>2</v>
      </c>
    </row>
    <row r="3418" spans="1:8" ht="15.75" customHeight="1">
      <c r="A3418" s="91" t="s">
        <v>573</v>
      </c>
      <c r="B3418" s="91" t="s">
        <v>877</v>
      </c>
      <c r="C3418" s="91" t="s">
        <v>573</v>
      </c>
      <c r="D3418" s="91" t="s">
        <v>2066</v>
      </c>
      <c r="E3418" s="92">
        <v>2</v>
      </c>
      <c r="F3418" s="91" t="s">
        <v>1185</v>
      </c>
      <c r="H3418" s="3">
        <f>E3418+SUMIF('BR DTG ADW'!C:C,C3418,'BR DTG ADW'!E:E)</f>
        <v>2</v>
      </c>
    </row>
    <row r="3419" spans="1:8" ht="15.75" customHeight="1">
      <c r="A3419" s="91" t="s">
        <v>10321</v>
      </c>
      <c r="B3419" s="91" t="s">
        <v>876</v>
      </c>
      <c r="C3419" s="91" t="s">
        <v>10321</v>
      </c>
      <c r="D3419" s="91" t="s">
        <v>10322</v>
      </c>
      <c r="E3419" s="92">
        <v>0</v>
      </c>
      <c r="F3419" s="91" t="s">
        <v>1185</v>
      </c>
      <c r="H3419" s="3">
        <f>E3419+SUMIF('BR DTG ADW'!C:C,C3419,'BR DTG ADW'!E:E)</f>
        <v>0</v>
      </c>
    </row>
    <row r="3420" spans="1:8" ht="15.75" customHeight="1">
      <c r="A3420" s="91" t="s">
        <v>7680</v>
      </c>
      <c r="B3420" s="91" t="s">
        <v>876</v>
      </c>
      <c r="C3420" s="91" t="s">
        <v>7680</v>
      </c>
      <c r="D3420" s="91" t="s">
        <v>7681</v>
      </c>
      <c r="E3420" s="92">
        <v>0</v>
      </c>
      <c r="F3420" s="91" t="s">
        <v>1185</v>
      </c>
      <c r="H3420" s="3">
        <f>E3420+SUMIF('BR DTG ADW'!C:C,C3420,'BR DTG ADW'!E:E)</f>
        <v>0</v>
      </c>
    </row>
    <row r="3421" spans="1:8" ht="15.75" customHeight="1">
      <c r="A3421" s="91" t="s">
        <v>7682</v>
      </c>
      <c r="B3421" s="91" t="s">
        <v>877</v>
      </c>
      <c r="C3421" s="91" t="s">
        <v>7682</v>
      </c>
      <c r="D3421" s="91" t="s">
        <v>7683</v>
      </c>
      <c r="E3421" s="92">
        <v>2</v>
      </c>
      <c r="F3421" s="91" t="s">
        <v>1185</v>
      </c>
      <c r="H3421" s="3">
        <f>E3421+SUMIF('BR DTG ADW'!C:C,C3421,'BR DTG ADW'!E:E)</f>
        <v>2</v>
      </c>
    </row>
    <row r="3422" spans="1:8" ht="15.75" customHeight="1">
      <c r="A3422" s="91" t="s">
        <v>10325</v>
      </c>
      <c r="B3422" s="91" t="s">
        <v>876</v>
      </c>
      <c r="C3422" s="91" t="s">
        <v>10325</v>
      </c>
      <c r="D3422" s="91" t="s">
        <v>10326</v>
      </c>
      <c r="E3422" s="92">
        <v>0</v>
      </c>
      <c r="F3422" s="91" t="s">
        <v>1185</v>
      </c>
      <c r="H3422" s="3">
        <f>E3422+SUMIF('BR DTG ADW'!C:C,C3422,'BR DTG ADW'!E:E)</f>
        <v>0</v>
      </c>
    </row>
    <row r="3423" spans="1:8" ht="15.75" customHeight="1">
      <c r="A3423" s="91" t="s">
        <v>10327</v>
      </c>
      <c r="B3423" s="91" t="s">
        <v>876</v>
      </c>
      <c r="C3423" s="91" t="s">
        <v>10327</v>
      </c>
      <c r="D3423" s="91" t="s">
        <v>10328</v>
      </c>
      <c r="E3423" s="92">
        <v>0</v>
      </c>
      <c r="F3423" s="91" t="s">
        <v>1185</v>
      </c>
      <c r="H3423" s="3">
        <f>E3423+SUMIF('BR DTG ADW'!C:C,C3423,'BR DTG ADW'!E:E)</f>
        <v>0</v>
      </c>
    </row>
    <row r="3424" spans="1:8" ht="15.75" customHeight="1">
      <c r="A3424" s="91" t="s">
        <v>10329</v>
      </c>
      <c r="B3424" s="91" t="s">
        <v>876</v>
      </c>
      <c r="C3424" s="91" t="s">
        <v>10329</v>
      </c>
      <c r="D3424" s="91" t="s">
        <v>10330</v>
      </c>
      <c r="E3424" s="92">
        <v>0</v>
      </c>
      <c r="F3424" s="91" t="s">
        <v>1185</v>
      </c>
      <c r="H3424" s="3">
        <f>E3424+SUMIF('BR DTG ADW'!C:C,C3424,'BR DTG ADW'!E:E)</f>
        <v>0</v>
      </c>
    </row>
    <row r="3425" spans="1:8" ht="15.75" customHeight="1">
      <c r="A3425" s="91" t="s">
        <v>11444</v>
      </c>
      <c r="B3425" s="91" t="s">
        <v>877</v>
      </c>
      <c r="C3425" s="91" t="s">
        <v>11444</v>
      </c>
      <c r="D3425" s="91" t="s">
        <v>11445</v>
      </c>
      <c r="E3425" s="92">
        <v>1</v>
      </c>
      <c r="F3425" s="91" t="s">
        <v>1185</v>
      </c>
      <c r="H3425" s="3">
        <f>E3425+SUMIF('BR DTG ADW'!C:C,C3425,'BR DTG ADW'!E:E)</f>
        <v>1</v>
      </c>
    </row>
    <row r="3426" spans="1:8" ht="15.75" customHeight="1">
      <c r="A3426" s="91" t="s">
        <v>7684</v>
      </c>
      <c r="B3426" s="91" t="s">
        <v>877</v>
      </c>
      <c r="C3426" s="91" t="s">
        <v>7684</v>
      </c>
      <c r="D3426" s="91" t="s">
        <v>7685</v>
      </c>
      <c r="E3426" s="92">
        <v>2</v>
      </c>
      <c r="F3426" s="91" t="s">
        <v>1185</v>
      </c>
      <c r="H3426" s="3">
        <f>E3426+SUMIF('BR DTG ADW'!C:C,C3426,'BR DTG ADW'!E:E)</f>
        <v>2</v>
      </c>
    </row>
    <row r="3427" spans="1:8" ht="15.75" customHeight="1">
      <c r="A3427" s="91" t="s">
        <v>461</v>
      </c>
      <c r="B3427" s="91" t="s">
        <v>877</v>
      </c>
      <c r="C3427" s="91" t="s">
        <v>461</v>
      </c>
      <c r="D3427" s="91" t="s">
        <v>1277</v>
      </c>
      <c r="E3427" s="92">
        <v>1</v>
      </c>
      <c r="F3427" s="91" t="s">
        <v>1185</v>
      </c>
      <c r="H3427" s="3">
        <f>E3427+SUMIF('BR DTG ADW'!C:C,C3427,'BR DTG ADW'!E:E)</f>
        <v>1</v>
      </c>
    </row>
    <row r="3428" spans="1:8" ht="15.75" customHeight="1">
      <c r="A3428" s="91" t="s">
        <v>11446</v>
      </c>
      <c r="B3428" s="91" t="s">
        <v>876</v>
      </c>
      <c r="C3428" s="91" t="s">
        <v>11446</v>
      </c>
      <c r="D3428" s="91" t="s">
        <v>11447</v>
      </c>
      <c r="E3428" s="92">
        <v>0</v>
      </c>
      <c r="F3428" s="91" t="s">
        <v>1185</v>
      </c>
      <c r="H3428" s="3">
        <f>E3428+SUMIF('BR DTG ADW'!C:C,C3428,'BR DTG ADW'!E:E)</f>
        <v>0</v>
      </c>
    </row>
    <row r="3429" spans="1:8" ht="15.75" customHeight="1">
      <c r="A3429" s="91" t="s">
        <v>7686</v>
      </c>
      <c r="B3429" s="91" t="s">
        <v>876</v>
      </c>
      <c r="C3429" s="91" t="s">
        <v>7686</v>
      </c>
      <c r="D3429" s="91" t="s">
        <v>7687</v>
      </c>
      <c r="E3429" s="92">
        <v>0</v>
      </c>
      <c r="F3429" s="91" t="s">
        <v>1185</v>
      </c>
      <c r="H3429" s="3">
        <f>E3429+SUMIF('BR DTG ADW'!C:C,C3429,'BR DTG ADW'!E:E)</f>
        <v>0</v>
      </c>
    </row>
    <row r="3430" spans="1:8" ht="15.75" customHeight="1">
      <c r="A3430" s="91" t="s">
        <v>7688</v>
      </c>
      <c r="B3430" s="91" t="s">
        <v>876</v>
      </c>
      <c r="C3430" s="91" t="s">
        <v>7688</v>
      </c>
      <c r="D3430" s="91" t="s">
        <v>7689</v>
      </c>
      <c r="E3430" s="92">
        <v>0</v>
      </c>
      <c r="F3430" s="91" t="s">
        <v>1185</v>
      </c>
      <c r="H3430" s="3">
        <f>E3430+SUMIF('BR DTG ADW'!C:C,C3430,'BR DTG ADW'!E:E)</f>
        <v>0</v>
      </c>
    </row>
    <row r="3431" spans="1:8" ht="15.75" customHeight="1">
      <c r="A3431" s="91" t="s">
        <v>10334</v>
      </c>
      <c r="B3431" s="91" t="s">
        <v>876</v>
      </c>
      <c r="C3431" s="91" t="s">
        <v>10334</v>
      </c>
      <c r="D3431" s="91" t="s">
        <v>10335</v>
      </c>
      <c r="E3431" s="92">
        <v>0</v>
      </c>
      <c r="F3431" s="91" t="s">
        <v>1185</v>
      </c>
      <c r="H3431" s="3">
        <f>E3431+SUMIF('BR DTG ADW'!C:C,C3431,'BR DTG ADW'!E:E)</f>
        <v>0</v>
      </c>
    </row>
    <row r="3432" spans="1:8" ht="15.75" customHeight="1">
      <c r="A3432" s="91" t="s">
        <v>1924</v>
      </c>
      <c r="B3432" s="91" t="s">
        <v>876</v>
      </c>
      <c r="C3432" s="91" t="s">
        <v>1924</v>
      </c>
      <c r="D3432" s="91" t="s">
        <v>1925</v>
      </c>
      <c r="E3432" s="92">
        <v>0</v>
      </c>
      <c r="F3432" s="91" t="s">
        <v>1185</v>
      </c>
      <c r="H3432" s="3">
        <f>E3432+SUMIF('BR DTG ADW'!C:C,C3432,'BR DTG ADW'!E:E)</f>
        <v>0</v>
      </c>
    </row>
    <row r="3433" spans="1:8" ht="15.75" customHeight="1">
      <c r="A3433" s="91" t="s">
        <v>10336</v>
      </c>
      <c r="B3433" s="91" t="s">
        <v>876</v>
      </c>
      <c r="C3433" s="91" t="s">
        <v>10336</v>
      </c>
      <c r="D3433" s="91" t="s">
        <v>10337</v>
      </c>
      <c r="E3433" s="92">
        <v>0</v>
      </c>
      <c r="F3433" s="91" t="s">
        <v>1185</v>
      </c>
      <c r="H3433" s="3">
        <f>E3433+SUMIF('BR DTG ADW'!C:C,C3433,'BR DTG ADW'!E:E)</f>
        <v>0</v>
      </c>
    </row>
    <row r="3434" spans="1:8" ht="15.75" customHeight="1">
      <c r="A3434" s="91" t="s">
        <v>10338</v>
      </c>
      <c r="B3434" s="91" t="s">
        <v>876</v>
      </c>
      <c r="C3434" s="91" t="s">
        <v>10338</v>
      </c>
      <c r="D3434" s="91" t="s">
        <v>10339</v>
      </c>
      <c r="E3434" s="92">
        <v>0</v>
      </c>
      <c r="F3434" s="91" t="s">
        <v>1185</v>
      </c>
      <c r="H3434" s="3">
        <f>E3434+SUMIF('BR DTG ADW'!C:C,C3434,'BR DTG ADW'!E:E)</f>
        <v>0</v>
      </c>
    </row>
    <row r="3435" spans="1:8" ht="15.75" customHeight="1">
      <c r="A3435" s="91" t="s">
        <v>7692</v>
      </c>
      <c r="B3435" s="91" t="s">
        <v>876</v>
      </c>
      <c r="C3435" s="91" t="s">
        <v>7692</v>
      </c>
      <c r="D3435" s="91" t="s">
        <v>7693</v>
      </c>
      <c r="E3435" s="92">
        <v>0</v>
      </c>
      <c r="F3435" s="91" t="s">
        <v>1185</v>
      </c>
      <c r="H3435" s="3">
        <f>E3435+SUMIF('BR DTG ADW'!C:C,C3435,'BR DTG ADW'!E:E)</f>
        <v>0</v>
      </c>
    </row>
    <row r="3436" spans="1:8" ht="15.75" customHeight="1">
      <c r="A3436" s="91" t="s">
        <v>10340</v>
      </c>
      <c r="B3436" s="91" t="s">
        <v>876</v>
      </c>
      <c r="C3436" s="91" t="s">
        <v>10340</v>
      </c>
      <c r="D3436" s="91" t="s">
        <v>10341</v>
      </c>
      <c r="E3436" s="92">
        <v>0</v>
      </c>
      <c r="F3436" s="91" t="s">
        <v>1185</v>
      </c>
      <c r="H3436" s="3">
        <f>E3436+SUMIF('BR DTG ADW'!C:C,C3436,'BR DTG ADW'!E:E)</f>
        <v>0</v>
      </c>
    </row>
    <row r="3437" spans="1:8" ht="15.75" customHeight="1">
      <c r="A3437" s="91" t="s">
        <v>7700</v>
      </c>
      <c r="B3437" s="91" t="s">
        <v>876</v>
      </c>
      <c r="C3437" s="91" t="s">
        <v>7700</v>
      </c>
      <c r="D3437" s="91" t="s">
        <v>7701</v>
      </c>
      <c r="E3437" s="92">
        <v>0</v>
      </c>
      <c r="F3437" s="91" t="s">
        <v>1185</v>
      </c>
      <c r="H3437" s="3">
        <f>E3437+SUMIF('BR DTG ADW'!C:C,C3437,'BR DTG ADW'!E:E)</f>
        <v>0</v>
      </c>
    </row>
    <row r="3438" spans="1:8" ht="15.75" customHeight="1">
      <c r="A3438" s="91" t="s">
        <v>7704</v>
      </c>
      <c r="B3438" s="91" t="s">
        <v>876</v>
      </c>
      <c r="C3438" s="91" t="s">
        <v>7704</v>
      </c>
      <c r="D3438" s="91" t="s">
        <v>7705</v>
      </c>
      <c r="E3438" s="92">
        <v>0</v>
      </c>
      <c r="F3438" s="91" t="s">
        <v>1185</v>
      </c>
      <c r="H3438" s="3">
        <f>E3438+SUMIF('BR DTG ADW'!C:C,C3438,'BR DTG ADW'!E:E)</f>
        <v>0</v>
      </c>
    </row>
    <row r="3439" spans="1:8" ht="15.75" customHeight="1">
      <c r="A3439" s="91" t="s">
        <v>7706</v>
      </c>
      <c r="B3439" s="91" t="s">
        <v>876</v>
      </c>
      <c r="C3439" s="91" t="s">
        <v>7706</v>
      </c>
      <c r="D3439" s="91" t="s">
        <v>7707</v>
      </c>
      <c r="E3439" s="92">
        <v>0</v>
      </c>
      <c r="F3439" s="91" t="s">
        <v>1185</v>
      </c>
      <c r="H3439" s="3">
        <f>E3439+SUMIF('BR DTG ADW'!C:C,C3439,'BR DTG ADW'!E:E)</f>
        <v>0</v>
      </c>
    </row>
    <row r="3440" spans="1:8" ht="15.75" customHeight="1">
      <c r="A3440" s="91" t="s">
        <v>462</v>
      </c>
      <c r="B3440" s="91" t="s">
        <v>877</v>
      </c>
      <c r="C3440" s="91" t="s">
        <v>462</v>
      </c>
      <c r="D3440" s="91" t="s">
        <v>1278</v>
      </c>
      <c r="E3440" s="92">
        <v>6</v>
      </c>
      <c r="F3440" s="91" t="s">
        <v>1185</v>
      </c>
      <c r="H3440" s="3">
        <f>E3440+SUMIF('BR DTG ADW'!C:C,C3440,'BR DTG ADW'!E:E)</f>
        <v>6</v>
      </c>
    </row>
    <row r="3441" spans="1:8" ht="15.75" customHeight="1">
      <c r="A3441" s="91" t="s">
        <v>7708</v>
      </c>
      <c r="B3441" s="91" t="s">
        <v>876</v>
      </c>
      <c r="C3441" s="91" t="s">
        <v>7708</v>
      </c>
      <c r="D3441" s="91" t="s">
        <v>5455</v>
      </c>
      <c r="E3441" s="92">
        <v>0</v>
      </c>
      <c r="F3441" s="91" t="s">
        <v>1185</v>
      </c>
      <c r="H3441" s="3">
        <f>E3441+SUMIF('BR DTG ADW'!C:C,C3441,'BR DTG ADW'!E:E)</f>
        <v>0</v>
      </c>
    </row>
    <row r="3442" spans="1:8" ht="15.75" customHeight="1">
      <c r="A3442" s="91" t="s">
        <v>7709</v>
      </c>
      <c r="B3442" s="91" t="s">
        <v>876</v>
      </c>
      <c r="C3442" s="91" t="s">
        <v>7709</v>
      </c>
      <c r="D3442" s="91" t="s">
        <v>7710</v>
      </c>
      <c r="E3442" s="92">
        <v>0</v>
      </c>
      <c r="F3442" s="91" t="s">
        <v>1185</v>
      </c>
      <c r="H3442" s="3">
        <f>E3442+SUMIF('BR DTG ADW'!C:C,C3442,'BR DTG ADW'!E:E)</f>
        <v>0</v>
      </c>
    </row>
    <row r="3443" spans="1:8" ht="15.75" customHeight="1">
      <c r="A3443" s="91" t="s">
        <v>7711</v>
      </c>
      <c r="B3443" s="91" t="s">
        <v>876</v>
      </c>
      <c r="C3443" s="91" t="s">
        <v>7711</v>
      </c>
      <c r="D3443" s="91" t="s">
        <v>7712</v>
      </c>
      <c r="E3443" s="92">
        <v>0</v>
      </c>
      <c r="F3443" s="91" t="s">
        <v>1185</v>
      </c>
      <c r="H3443" s="3">
        <f>E3443+SUMIF('BR DTG ADW'!C:C,C3443,'BR DTG ADW'!E:E)</f>
        <v>0</v>
      </c>
    </row>
    <row r="3444" spans="1:8" ht="15.75" customHeight="1">
      <c r="A3444" s="91" t="s">
        <v>7715</v>
      </c>
      <c r="B3444" s="91" t="s">
        <v>876</v>
      </c>
      <c r="C3444" s="91" t="s">
        <v>7715</v>
      </c>
      <c r="D3444" s="91" t="s">
        <v>7716</v>
      </c>
      <c r="E3444" s="92">
        <v>0</v>
      </c>
      <c r="F3444" s="91" t="s">
        <v>1185</v>
      </c>
      <c r="H3444" s="3">
        <f>E3444+SUMIF('BR DTG ADW'!C:C,C3444,'BR DTG ADW'!E:E)</f>
        <v>0</v>
      </c>
    </row>
    <row r="3445" spans="1:8" ht="15.75" customHeight="1">
      <c r="A3445" s="91" t="s">
        <v>7719</v>
      </c>
      <c r="B3445" s="91" t="s">
        <v>876</v>
      </c>
      <c r="C3445" s="91" t="s">
        <v>7719</v>
      </c>
      <c r="D3445" s="91" t="s">
        <v>7720</v>
      </c>
      <c r="E3445" s="92">
        <v>0</v>
      </c>
      <c r="F3445" s="91" t="s">
        <v>1185</v>
      </c>
      <c r="H3445" s="3">
        <f>E3445+SUMIF('BR DTG ADW'!C:C,C3445,'BR DTG ADW'!E:E)</f>
        <v>0</v>
      </c>
    </row>
    <row r="3446" spans="1:8" ht="15.75" customHeight="1">
      <c r="A3446" s="91" t="s">
        <v>7721</v>
      </c>
      <c r="B3446" s="91" t="s">
        <v>876</v>
      </c>
      <c r="C3446" s="91" t="s">
        <v>7721</v>
      </c>
      <c r="D3446" s="91" t="s">
        <v>7722</v>
      </c>
      <c r="E3446" s="92">
        <v>0</v>
      </c>
      <c r="F3446" s="91" t="s">
        <v>1185</v>
      </c>
      <c r="H3446" s="3">
        <f>E3446+SUMIF('BR DTG ADW'!C:C,C3446,'BR DTG ADW'!E:E)</f>
        <v>0</v>
      </c>
    </row>
    <row r="3447" spans="1:8" ht="15.75" customHeight="1">
      <c r="A3447" s="91" t="s">
        <v>10346</v>
      </c>
      <c r="B3447" s="91" t="s">
        <v>876</v>
      </c>
      <c r="C3447" s="91" t="s">
        <v>10346</v>
      </c>
      <c r="D3447" s="91" t="s">
        <v>10347</v>
      </c>
      <c r="E3447" s="92">
        <v>0</v>
      </c>
      <c r="F3447" s="91" t="s">
        <v>1185</v>
      </c>
      <c r="H3447" s="3">
        <f>E3447+SUMIF('BR DTG ADW'!C:C,C3447,'BR DTG ADW'!E:E)</f>
        <v>0</v>
      </c>
    </row>
    <row r="3448" spans="1:8" ht="15.75" customHeight="1">
      <c r="A3448" s="91" t="s">
        <v>574</v>
      </c>
      <c r="B3448" s="91" t="s">
        <v>877</v>
      </c>
      <c r="C3448" s="91" t="s">
        <v>574</v>
      </c>
      <c r="D3448" s="91" t="s">
        <v>1279</v>
      </c>
      <c r="E3448" s="92">
        <v>2</v>
      </c>
      <c r="F3448" s="91" t="s">
        <v>1185</v>
      </c>
      <c r="H3448" s="3">
        <f>E3448+SUMIF('BR DTG ADW'!C:C,C3448,'BR DTG ADW'!E:E)</f>
        <v>2</v>
      </c>
    </row>
    <row r="3449" spans="1:8" ht="15.75" customHeight="1">
      <c r="A3449" s="91" t="s">
        <v>7723</v>
      </c>
      <c r="B3449" s="91" t="s">
        <v>876</v>
      </c>
      <c r="C3449" s="91" t="s">
        <v>7723</v>
      </c>
      <c r="D3449" s="91" t="s">
        <v>7724</v>
      </c>
      <c r="E3449" s="92">
        <v>0</v>
      </c>
      <c r="F3449" s="91" t="s">
        <v>1185</v>
      </c>
      <c r="H3449" s="3">
        <f>E3449+SUMIF('BR DTG ADW'!C:C,C3449,'BR DTG ADW'!E:E)</f>
        <v>0</v>
      </c>
    </row>
    <row r="3450" spans="1:8" ht="15.75" customHeight="1">
      <c r="A3450" s="91" t="s">
        <v>7725</v>
      </c>
      <c r="B3450" s="91" t="s">
        <v>876</v>
      </c>
      <c r="C3450" s="91" t="s">
        <v>7725</v>
      </c>
      <c r="D3450" s="91" t="s">
        <v>7726</v>
      </c>
      <c r="E3450" s="92">
        <v>0</v>
      </c>
      <c r="F3450" s="91" t="s">
        <v>1185</v>
      </c>
      <c r="H3450" s="3">
        <f>E3450+SUMIF('BR DTG ADW'!C:C,C3450,'BR DTG ADW'!E:E)</f>
        <v>0</v>
      </c>
    </row>
    <row r="3451" spans="1:8" ht="15.75" customHeight="1">
      <c r="A3451" s="91" t="s">
        <v>10348</v>
      </c>
      <c r="B3451" s="91" t="s">
        <v>876</v>
      </c>
      <c r="C3451" s="91" t="s">
        <v>10348</v>
      </c>
      <c r="D3451" s="91" t="s">
        <v>10349</v>
      </c>
      <c r="E3451" s="92">
        <v>0</v>
      </c>
      <c r="F3451" s="91" t="s">
        <v>1185</v>
      </c>
      <c r="H3451" s="3">
        <f>E3451+SUMIF('BR DTG ADW'!C:C,C3451,'BR DTG ADW'!E:E)</f>
        <v>0</v>
      </c>
    </row>
    <row r="3452" spans="1:8" ht="15.75" customHeight="1">
      <c r="A3452" s="91" t="s">
        <v>7729</v>
      </c>
      <c r="B3452" s="91" t="s">
        <v>876</v>
      </c>
      <c r="C3452" s="91" t="s">
        <v>7729</v>
      </c>
      <c r="D3452" s="91" t="s">
        <v>7730</v>
      </c>
      <c r="E3452" s="92">
        <v>0</v>
      </c>
      <c r="F3452" s="91" t="s">
        <v>1185</v>
      </c>
      <c r="H3452" s="3">
        <f>E3452+SUMIF('BR DTG ADW'!C:C,C3452,'BR DTG ADW'!E:E)</f>
        <v>0</v>
      </c>
    </row>
    <row r="3453" spans="1:8" ht="15.75" customHeight="1">
      <c r="A3453" s="91" t="s">
        <v>463</v>
      </c>
      <c r="B3453" s="91" t="s">
        <v>876</v>
      </c>
      <c r="C3453" s="91" t="s">
        <v>463</v>
      </c>
      <c r="D3453" s="91" t="s">
        <v>1280</v>
      </c>
      <c r="E3453" s="92">
        <v>3</v>
      </c>
      <c r="F3453" s="91" t="s">
        <v>1185</v>
      </c>
      <c r="H3453" s="3">
        <f>E3453+SUMIF('BR DTG ADW'!C:C,C3453,'BR DTG ADW'!E:E)</f>
        <v>3</v>
      </c>
    </row>
    <row r="3454" spans="1:8" ht="15.75" customHeight="1">
      <c r="A3454" s="91" t="s">
        <v>7731</v>
      </c>
      <c r="B3454" s="91" t="s">
        <v>877</v>
      </c>
      <c r="C3454" s="91" t="s">
        <v>7731</v>
      </c>
      <c r="D3454" s="91" t="s">
        <v>11448</v>
      </c>
      <c r="E3454" s="92">
        <v>2</v>
      </c>
      <c r="F3454" s="91" t="s">
        <v>1185</v>
      </c>
      <c r="H3454" s="3">
        <f>E3454+SUMIF('BR DTG ADW'!C:C,C3454,'BR DTG ADW'!E:E)</f>
        <v>2</v>
      </c>
    </row>
    <row r="3455" spans="1:8" ht="15.75" customHeight="1">
      <c r="A3455" s="91" t="s">
        <v>7733</v>
      </c>
      <c r="B3455" s="91" t="s">
        <v>876</v>
      </c>
      <c r="C3455" s="91" t="s">
        <v>7733</v>
      </c>
      <c r="D3455" s="91" t="s">
        <v>7734</v>
      </c>
      <c r="E3455" s="92">
        <v>0</v>
      </c>
      <c r="F3455" s="91" t="s">
        <v>1185</v>
      </c>
      <c r="H3455" s="3">
        <f>E3455+SUMIF('BR DTG ADW'!C:C,C3455,'BR DTG ADW'!E:E)</f>
        <v>0</v>
      </c>
    </row>
    <row r="3456" spans="1:8" ht="15.75" customHeight="1">
      <c r="A3456" s="91" t="s">
        <v>11449</v>
      </c>
      <c r="B3456" s="91" t="s">
        <v>876</v>
      </c>
      <c r="C3456" s="91" t="s">
        <v>11449</v>
      </c>
      <c r="D3456" s="91" t="s">
        <v>11450</v>
      </c>
      <c r="E3456" s="92">
        <v>0</v>
      </c>
      <c r="F3456" s="91" t="s">
        <v>1185</v>
      </c>
      <c r="H3456" s="3">
        <f>E3456+SUMIF('BR DTG ADW'!C:C,C3456,'BR DTG ADW'!E:E)</f>
        <v>0</v>
      </c>
    </row>
    <row r="3457" spans="1:8" ht="15.75" customHeight="1">
      <c r="A3457" s="91" t="s">
        <v>10350</v>
      </c>
      <c r="B3457" s="91" t="s">
        <v>876</v>
      </c>
      <c r="C3457" s="91" t="s">
        <v>10350</v>
      </c>
      <c r="D3457" s="91" t="s">
        <v>10351</v>
      </c>
      <c r="E3457" s="92">
        <v>0</v>
      </c>
      <c r="F3457" s="91" t="s">
        <v>1185</v>
      </c>
      <c r="H3457" s="3">
        <f>E3457+SUMIF('BR DTG ADW'!C:C,C3457,'BR DTG ADW'!E:E)</f>
        <v>0</v>
      </c>
    </row>
    <row r="3458" spans="1:8" ht="15.75" customHeight="1">
      <c r="A3458" s="91" t="s">
        <v>7735</v>
      </c>
      <c r="B3458" s="91" t="s">
        <v>876</v>
      </c>
      <c r="C3458" s="91" t="s">
        <v>7735</v>
      </c>
      <c r="D3458" s="91" t="s">
        <v>7736</v>
      </c>
      <c r="E3458" s="92">
        <v>0</v>
      </c>
      <c r="F3458" s="91" t="s">
        <v>1185</v>
      </c>
      <c r="H3458" s="3">
        <f>E3458+SUMIF('BR DTG ADW'!C:C,C3458,'BR DTG ADW'!E:E)</f>
        <v>0</v>
      </c>
    </row>
    <row r="3459" spans="1:8" ht="15.75" customHeight="1">
      <c r="A3459" s="91" t="s">
        <v>10356</v>
      </c>
      <c r="B3459" s="91" t="s">
        <v>876</v>
      </c>
      <c r="C3459" s="91" t="s">
        <v>10356</v>
      </c>
      <c r="D3459" s="91" t="s">
        <v>10357</v>
      </c>
      <c r="E3459" s="92">
        <v>0</v>
      </c>
      <c r="F3459" s="91" t="s">
        <v>1185</v>
      </c>
      <c r="H3459" s="3">
        <f>E3459+SUMIF('BR DTG ADW'!C:C,C3459,'BR DTG ADW'!E:E)</f>
        <v>0</v>
      </c>
    </row>
    <row r="3460" spans="1:8" ht="15.75" customHeight="1">
      <c r="A3460" s="91" t="s">
        <v>793</v>
      </c>
      <c r="B3460" s="91" t="s">
        <v>898</v>
      </c>
      <c r="C3460" s="91" t="s">
        <v>793</v>
      </c>
      <c r="D3460" s="91" t="s">
        <v>794</v>
      </c>
      <c r="E3460" s="92">
        <v>1</v>
      </c>
      <c r="F3460" s="91" t="s">
        <v>1185</v>
      </c>
      <c r="H3460" s="3">
        <f>E3460+SUMIF('BR DTG ADW'!C:C,C3460,'BR DTG ADW'!E:E)</f>
        <v>1</v>
      </c>
    </row>
    <row r="3461" spans="1:8" ht="15.75" customHeight="1">
      <c r="A3461" s="91" t="s">
        <v>7737</v>
      </c>
      <c r="B3461" s="91" t="s">
        <v>876</v>
      </c>
      <c r="C3461" s="91" t="s">
        <v>7737</v>
      </c>
      <c r="D3461" s="91" t="s">
        <v>7738</v>
      </c>
      <c r="E3461" s="92">
        <v>0</v>
      </c>
      <c r="F3461" s="91" t="s">
        <v>1185</v>
      </c>
      <c r="H3461" s="3">
        <f>E3461+SUMIF('BR DTG ADW'!C:C,C3461,'BR DTG ADW'!E:E)</f>
        <v>0</v>
      </c>
    </row>
    <row r="3462" spans="1:8" ht="15.75" customHeight="1">
      <c r="A3462" s="91" t="s">
        <v>10358</v>
      </c>
      <c r="B3462" s="91" t="s">
        <v>876</v>
      </c>
      <c r="C3462" s="91" t="s">
        <v>10358</v>
      </c>
      <c r="D3462" s="91" t="s">
        <v>10359</v>
      </c>
      <c r="E3462" s="92">
        <v>0</v>
      </c>
      <c r="F3462" s="91" t="s">
        <v>1185</v>
      </c>
      <c r="H3462" s="3">
        <f>E3462+SUMIF('BR DTG ADW'!C:C,C3462,'BR DTG ADW'!E:E)</f>
        <v>0</v>
      </c>
    </row>
    <row r="3463" spans="1:8" ht="15.75" customHeight="1">
      <c r="A3463" s="91" t="s">
        <v>7739</v>
      </c>
      <c r="B3463" s="91" t="s">
        <v>876</v>
      </c>
      <c r="C3463" s="91" t="s">
        <v>7739</v>
      </c>
      <c r="D3463" s="91" t="s">
        <v>2330</v>
      </c>
      <c r="E3463" s="92">
        <v>0</v>
      </c>
      <c r="F3463" s="91" t="s">
        <v>1185</v>
      </c>
      <c r="H3463" s="3">
        <f>E3463+SUMIF('BR DTG ADW'!C:C,C3463,'BR DTG ADW'!E:E)</f>
        <v>0</v>
      </c>
    </row>
    <row r="3464" spans="1:8" ht="15.75" customHeight="1">
      <c r="A3464" s="91" t="s">
        <v>7740</v>
      </c>
      <c r="B3464" s="91" t="s">
        <v>876</v>
      </c>
      <c r="C3464" s="91" t="s">
        <v>7740</v>
      </c>
      <c r="D3464" s="91" t="s">
        <v>7741</v>
      </c>
      <c r="E3464" s="92">
        <v>0</v>
      </c>
      <c r="F3464" s="91" t="s">
        <v>1185</v>
      </c>
      <c r="H3464" s="3">
        <f>E3464+SUMIF('BR DTG ADW'!C:C,C3464,'BR DTG ADW'!E:E)</f>
        <v>0</v>
      </c>
    </row>
    <row r="3465" spans="1:8" ht="15.75" customHeight="1">
      <c r="A3465" s="91" t="s">
        <v>7742</v>
      </c>
      <c r="B3465" s="91" t="s">
        <v>876</v>
      </c>
      <c r="C3465" s="91" t="s">
        <v>7742</v>
      </c>
      <c r="D3465" s="91" t="s">
        <v>10364</v>
      </c>
      <c r="E3465" s="92">
        <v>0</v>
      </c>
      <c r="F3465" s="91" t="s">
        <v>1185</v>
      </c>
      <c r="H3465" s="3">
        <f>E3465+SUMIF('BR DTG ADW'!C:C,C3465,'BR DTG ADW'!E:E)</f>
        <v>0</v>
      </c>
    </row>
    <row r="3466" spans="1:8" ht="15.75" customHeight="1">
      <c r="A3466" s="91" t="s">
        <v>7744</v>
      </c>
      <c r="B3466" s="91" t="s">
        <v>876</v>
      </c>
      <c r="C3466" s="91" t="s">
        <v>7744</v>
      </c>
      <c r="D3466" s="91" t="s">
        <v>7745</v>
      </c>
      <c r="E3466" s="92">
        <v>0</v>
      </c>
      <c r="F3466" s="91" t="s">
        <v>1185</v>
      </c>
      <c r="H3466" s="3">
        <f>E3466+SUMIF('BR DTG ADW'!C:C,C3466,'BR DTG ADW'!E:E)</f>
        <v>0</v>
      </c>
    </row>
    <row r="3467" spans="1:8" ht="15.75" customHeight="1">
      <c r="A3467" s="91" t="s">
        <v>7746</v>
      </c>
      <c r="B3467" s="91" t="s">
        <v>876</v>
      </c>
      <c r="C3467" s="91" t="s">
        <v>7746</v>
      </c>
      <c r="D3467" s="91" t="s">
        <v>7747</v>
      </c>
      <c r="E3467" s="92">
        <v>0</v>
      </c>
      <c r="F3467" s="91" t="s">
        <v>1185</v>
      </c>
      <c r="H3467" s="3">
        <f>E3467+SUMIF('BR DTG ADW'!C:C,C3467,'BR DTG ADW'!E:E)</f>
        <v>0</v>
      </c>
    </row>
    <row r="3468" spans="1:8" ht="15.75" customHeight="1">
      <c r="A3468" s="91" t="s">
        <v>7748</v>
      </c>
      <c r="B3468" s="91" t="s">
        <v>876</v>
      </c>
      <c r="C3468" s="91" t="s">
        <v>7748</v>
      </c>
      <c r="D3468" s="91" t="s">
        <v>7749</v>
      </c>
      <c r="E3468" s="92">
        <v>0</v>
      </c>
      <c r="F3468" s="91" t="s">
        <v>1185</v>
      </c>
      <c r="H3468" s="3">
        <f>E3468+SUMIF('BR DTG ADW'!C:C,C3468,'BR DTG ADW'!E:E)</f>
        <v>0</v>
      </c>
    </row>
    <row r="3469" spans="1:8" ht="15.75" customHeight="1">
      <c r="A3469" s="91" t="s">
        <v>7750</v>
      </c>
      <c r="B3469" s="91" t="s">
        <v>876</v>
      </c>
      <c r="C3469" s="91" t="s">
        <v>7750</v>
      </c>
      <c r="D3469" s="91" t="s">
        <v>7751</v>
      </c>
      <c r="E3469" s="92">
        <v>0</v>
      </c>
      <c r="F3469" s="91" t="s">
        <v>1185</v>
      </c>
      <c r="H3469" s="3">
        <f>E3469+SUMIF('BR DTG ADW'!C:C,C3469,'BR DTG ADW'!E:E)</f>
        <v>0</v>
      </c>
    </row>
    <row r="3470" spans="1:8" ht="15.75" customHeight="1">
      <c r="A3470" s="91" t="s">
        <v>10371</v>
      </c>
      <c r="B3470" s="91" t="s">
        <v>877</v>
      </c>
      <c r="C3470" s="91" t="s">
        <v>10371</v>
      </c>
      <c r="D3470" s="91" t="s">
        <v>10372</v>
      </c>
      <c r="E3470" s="92">
        <v>3</v>
      </c>
      <c r="F3470" s="91" t="s">
        <v>1185</v>
      </c>
      <c r="H3470" s="3">
        <f>E3470+SUMIF('BR DTG ADW'!C:C,C3470,'BR DTG ADW'!E:E)</f>
        <v>3</v>
      </c>
    </row>
    <row r="3471" spans="1:8" ht="15.75" customHeight="1">
      <c r="A3471" s="91" t="s">
        <v>7756</v>
      </c>
      <c r="B3471" s="91" t="s">
        <v>876</v>
      </c>
      <c r="C3471" s="91" t="s">
        <v>7756</v>
      </c>
      <c r="D3471" s="91" t="s">
        <v>2330</v>
      </c>
      <c r="E3471" s="92">
        <v>0</v>
      </c>
      <c r="F3471" s="91" t="s">
        <v>1185</v>
      </c>
      <c r="H3471" s="3">
        <f>E3471+SUMIF('BR DTG ADW'!C:C,C3471,'BR DTG ADW'!E:E)</f>
        <v>0</v>
      </c>
    </row>
    <row r="3472" spans="1:8" ht="15.75" customHeight="1">
      <c r="A3472" s="91" t="s">
        <v>7757</v>
      </c>
      <c r="B3472" s="91" t="s">
        <v>876</v>
      </c>
      <c r="C3472" s="91" t="s">
        <v>7757</v>
      </c>
      <c r="D3472" s="91" t="s">
        <v>2330</v>
      </c>
      <c r="E3472" s="92">
        <v>0</v>
      </c>
      <c r="F3472" s="91" t="s">
        <v>1185</v>
      </c>
      <c r="H3472" s="3">
        <f>E3472+SUMIF('BR DTG ADW'!C:C,C3472,'BR DTG ADW'!E:E)</f>
        <v>0</v>
      </c>
    </row>
    <row r="3473" spans="1:8" ht="15.75" customHeight="1">
      <c r="A3473" s="91" t="s">
        <v>7760</v>
      </c>
      <c r="B3473" s="91" t="s">
        <v>876</v>
      </c>
      <c r="C3473" s="91" t="s">
        <v>7760</v>
      </c>
      <c r="D3473" s="91" t="s">
        <v>7759</v>
      </c>
      <c r="E3473" s="92">
        <v>0</v>
      </c>
      <c r="F3473" s="91" t="s">
        <v>1185</v>
      </c>
      <c r="H3473" s="3">
        <f>E3473+SUMIF('BR DTG ADW'!C:C,C3473,'BR DTG ADW'!E:E)</f>
        <v>0</v>
      </c>
    </row>
    <row r="3474" spans="1:8" ht="15.75" customHeight="1">
      <c r="A3474" s="91" t="s">
        <v>7761</v>
      </c>
      <c r="B3474" s="91" t="s">
        <v>876</v>
      </c>
      <c r="C3474" s="91" t="s">
        <v>7761</v>
      </c>
      <c r="D3474" s="91" t="s">
        <v>2330</v>
      </c>
      <c r="E3474" s="92">
        <v>0</v>
      </c>
      <c r="F3474" s="91" t="s">
        <v>1185</v>
      </c>
      <c r="H3474" s="3">
        <f>E3474+SUMIF('BR DTG ADW'!C:C,C3474,'BR DTG ADW'!E:E)</f>
        <v>0</v>
      </c>
    </row>
    <row r="3475" spans="1:8" ht="15.75" customHeight="1">
      <c r="A3475" s="91" t="s">
        <v>7762</v>
      </c>
      <c r="B3475" s="91" t="s">
        <v>876</v>
      </c>
      <c r="C3475" s="91" t="s">
        <v>7762</v>
      </c>
      <c r="D3475" s="91" t="s">
        <v>7763</v>
      </c>
      <c r="E3475" s="92">
        <v>0</v>
      </c>
      <c r="F3475" s="91" t="s">
        <v>1185</v>
      </c>
      <c r="H3475" s="3">
        <f>E3475+SUMIF('BR DTG ADW'!C:C,C3475,'BR DTG ADW'!E:E)</f>
        <v>0</v>
      </c>
    </row>
    <row r="3476" spans="1:8" ht="15.75" customHeight="1">
      <c r="A3476" s="91" t="s">
        <v>7770</v>
      </c>
      <c r="B3476" s="91" t="s">
        <v>876</v>
      </c>
      <c r="C3476" s="91" t="s">
        <v>7770</v>
      </c>
      <c r="D3476" s="91" t="s">
        <v>7771</v>
      </c>
      <c r="E3476" s="92">
        <v>0</v>
      </c>
      <c r="F3476" s="91" t="s">
        <v>1185</v>
      </c>
      <c r="H3476" s="3">
        <f>E3476+SUMIF('BR DTG ADW'!C:C,C3476,'BR DTG ADW'!E:E)</f>
        <v>0</v>
      </c>
    </row>
    <row r="3477" spans="1:8" ht="15.75" customHeight="1">
      <c r="A3477" s="91" t="s">
        <v>797</v>
      </c>
      <c r="B3477" s="91" t="s">
        <v>877</v>
      </c>
      <c r="C3477" s="91" t="s">
        <v>797</v>
      </c>
      <c r="D3477" s="91" t="s">
        <v>798</v>
      </c>
      <c r="E3477" s="92">
        <v>2</v>
      </c>
      <c r="F3477" s="91" t="s">
        <v>1185</v>
      </c>
      <c r="H3477" s="3">
        <f>E3477+SUMIF('BR DTG ADW'!C:C,C3477,'BR DTG ADW'!E:E)</f>
        <v>2</v>
      </c>
    </row>
    <row r="3478" spans="1:8" ht="15.75" customHeight="1">
      <c r="A3478" s="91" t="s">
        <v>1928</v>
      </c>
      <c r="B3478" s="91" t="s">
        <v>877</v>
      </c>
      <c r="C3478" s="91" t="s">
        <v>1928</v>
      </c>
      <c r="D3478" s="91" t="s">
        <v>1929</v>
      </c>
      <c r="E3478" s="92">
        <v>5</v>
      </c>
      <c r="F3478" s="91" t="s">
        <v>1185</v>
      </c>
      <c r="H3478" s="3">
        <f>E3478+SUMIF('BR DTG ADW'!C:C,C3478,'BR DTG ADW'!E:E)</f>
        <v>5</v>
      </c>
    </row>
    <row r="3479" spans="1:8" ht="15.75" customHeight="1">
      <c r="A3479" s="91" t="s">
        <v>7772</v>
      </c>
      <c r="B3479" s="91" t="s">
        <v>877</v>
      </c>
      <c r="C3479" s="91" t="s">
        <v>7772</v>
      </c>
      <c r="D3479" s="91" t="s">
        <v>7773</v>
      </c>
      <c r="E3479" s="92">
        <v>2</v>
      </c>
      <c r="F3479" s="91" t="s">
        <v>1185</v>
      </c>
      <c r="H3479" s="3">
        <f>E3479+SUMIF('BR DTG ADW'!C:C,C3479,'BR DTG ADW'!E:E)</f>
        <v>2</v>
      </c>
    </row>
    <row r="3480" spans="1:8" ht="15.75" customHeight="1">
      <c r="A3480" s="91" t="s">
        <v>799</v>
      </c>
      <c r="B3480" s="91" t="s">
        <v>877</v>
      </c>
      <c r="C3480" s="91" t="s">
        <v>799</v>
      </c>
      <c r="D3480" s="91" t="s">
        <v>1281</v>
      </c>
      <c r="E3480" s="92">
        <v>3</v>
      </c>
      <c r="F3480" s="91" t="s">
        <v>1185</v>
      </c>
      <c r="H3480" s="3">
        <f>E3480+SUMIF('BR DTG ADW'!C:C,C3480,'BR DTG ADW'!E:E)</f>
        <v>3</v>
      </c>
    </row>
    <row r="3481" spans="1:8" ht="15.75" customHeight="1">
      <c r="A3481" s="91" t="s">
        <v>11451</v>
      </c>
      <c r="B3481" s="91" t="s">
        <v>877</v>
      </c>
      <c r="C3481" s="91" t="s">
        <v>11451</v>
      </c>
      <c r="D3481" s="91" t="s">
        <v>11452</v>
      </c>
      <c r="E3481" s="92">
        <v>3</v>
      </c>
      <c r="F3481" s="91" t="s">
        <v>1185</v>
      </c>
      <c r="H3481" s="3">
        <f>E3481+SUMIF('BR DTG ADW'!C:C,C3481,'BR DTG ADW'!E:E)</f>
        <v>3</v>
      </c>
    </row>
    <row r="3482" spans="1:8" ht="15.75" customHeight="1">
      <c r="A3482" s="91" t="s">
        <v>7774</v>
      </c>
      <c r="B3482" s="91" t="s">
        <v>876</v>
      </c>
      <c r="C3482" s="91" t="s">
        <v>7774</v>
      </c>
      <c r="D3482" s="91" t="s">
        <v>7775</v>
      </c>
      <c r="E3482" s="92">
        <v>0</v>
      </c>
      <c r="F3482" s="91" t="s">
        <v>1185</v>
      </c>
      <c r="H3482" s="3">
        <f>E3482+SUMIF('BR DTG ADW'!C:C,C3482,'BR DTG ADW'!E:E)</f>
        <v>0</v>
      </c>
    </row>
    <row r="3483" spans="1:8" ht="15.75" customHeight="1">
      <c r="A3483" s="91" t="s">
        <v>464</v>
      </c>
      <c r="B3483" s="91" t="s">
        <v>877</v>
      </c>
      <c r="C3483" s="91" t="s">
        <v>464</v>
      </c>
      <c r="D3483" s="91" t="s">
        <v>1282</v>
      </c>
      <c r="E3483" s="92">
        <v>1</v>
      </c>
      <c r="F3483" s="91" t="s">
        <v>1185</v>
      </c>
      <c r="H3483" s="3">
        <f>E3483+SUMIF('BR DTG ADW'!C:C,C3483,'BR DTG ADW'!E:E)</f>
        <v>1</v>
      </c>
    </row>
    <row r="3484" spans="1:8" ht="15.75" customHeight="1">
      <c r="A3484" s="91" t="s">
        <v>11453</v>
      </c>
      <c r="B3484" s="91" t="s">
        <v>876</v>
      </c>
      <c r="C3484" s="91" t="s">
        <v>11453</v>
      </c>
      <c r="D3484" s="91" t="s">
        <v>11454</v>
      </c>
      <c r="E3484" s="92">
        <v>0</v>
      </c>
      <c r="F3484" s="91" t="s">
        <v>1185</v>
      </c>
      <c r="H3484" s="3">
        <f>E3484+SUMIF('BR DTG ADW'!C:C,C3484,'BR DTG ADW'!E:E)</f>
        <v>0</v>
      </c>
    </row>
    <row r="3485" spans="1:8" ht="15.75" customHeight="1">
      <c r="A3485" s="91" t="s">
        <v>7780</v>
      </c>
      <c r="B3485" s="91" t="s">
        <v>877</v>
      </c>
      <c r="C3485" s="91" t="s">
        <v>7780</v>
      </c>
      <c r="D3485" s="91" t="s">
        <v>7781</v>
      </c>
      <c r="E3485" s="92">
        <v>1</v>
      </c>
      <c r="F3485" s="91" t="s">
        <v>1185</v>
      </c>
      <c r="H3485" s="3">
        <f>E3485+SUMIF('BR DTG ADW'!C:C,C3485,'BR DTG ADW'!E:E)</f>
        <v>1</v>
      </c>
    </row>
    <row r="3486" spans="1:8" ht="15.75" customHeight="1">
      <c r="A3486" s="91" t="s">
        <v>11455</v>
      </c>
      <c r="B3486" s="91" t="s">
        <v>876</v>
      </c>
      <c r="C3486" s="91" t="s">
        <v>11455</v>
      </c>
      <c r="D3486" s="91" t="s">
        <v>11456</v>
      </c>
      <c r="E3486" s="92">
        <v>0</v>
      </c>
      <c r="F3486" s="91" t="s">
        <v>1185</v>
      </c>
      <c r="H3486" s="3">
        <f>E3486+SUMIF('BR DTG ADW'!C:C,C3486,'BR DTG ADW'!E:E)</f>
        <v>0</v>
      </c>
    </row>
    <row r="3487" spans="1:8" ht="15.75" customHeight="1">
      <c r="A3487" s="91" t="s">
        <v>10382</v>
      </c>
      <c r="B3487" s="91" t="s">
        <v>877</v>
      </c>
      <c r="C3487" s="91" t="s">
        <v>10382</v>
      </c>
      <c r="D3487" s="91" t="s">
        <v>10383</v>
      </c>
      <c r="E3487" s="92">
        <v>1</v>
      </c>
      <c r="F3487" s="91" t="s">
        <v>1185</v>
      </c>
      <c r="H3487" s="3">
        <f>E3487+SUMIF('BR DTG ADW'!C:C,C3487,'BR DTG ADW'!E:E)</f>
        <v>1</v>
      </c>
    </row>
    <row r="3488" spans="1:8" ht="15.75" customHeight="1">
      <c r="A3488" s="91" t="s">
        <v>11457</v>
      </c>
      <c r="B3488" s="91" t="s">
        <v>876</v>
      </c>
      <c r="C3488" s="91" t="s">
        <v>11457</v>
      </c>
      <c r="D3488" s="91" t="s">
        <v>11458</v>
      </c>
      <c r="E3488" s="92">
        <v>0</v>
      </c>
      <c r="F3488" s="91" t="s">
        <v>1185</v>
      </c>
      <c r="H3488" s="3">
        <f>E3488+SUMIF('BR DTG ADW'!C:C,C3488,'BR DTG ADW'!E:E)</f>
        <v>0</v>
      </c>
    </row>
    <row r="3489" spans="1:8" ht="15.75" customHeight="1">
      <c r="A3489" s="91" t="s">
        <v>2286</v>
      </c>
      <c r="B3489" s="91" t="s">
        <v>877</v>
      </c>
      <c r="C3489" s="91" t="s">
        <v>2286</v>
      </c>
      <c r="D3489" s="91" t="s">
        <v>2287</v>
      </c>
      <c r="E3489" s="92">
        <v>1</v>
      </c>
      <c r="F3489" s="91" t="s">
        <v>1185</v>
      </c>
      <c r="H3489" s="3">
        <f>E3489+SUMIF('BR DTG ADW'!C:C,C3489,'BR DTG ADW'!E:E)</f>
        <v>1</v>
      </c>
    </row>
    <row r="3490" spans="1:8" ht="15.75" customHeight="1">
      <c r="A3490" s="91" t="s">
        <v>10386</v>
      </c>
      <c r="B3490" s="91" t="s">
        <v>876</v>
      </c>
      <c r="C3490" s="91" t="s">
        <v>10386</v>
      </c>
      <c r="D3490" s="91" t="s">
        <v>10387</v>
      </c>
      <c r="E3490" s="92">
        <v>0</v>
      </c>
      <c r="F3490" s="91" t="s">
        <v>1185</v>
      </c>
      <c r="H3490" s="3">
        <f>E3490+SUMIF('BR DTG ADW'!C:C,C3490,'BR DTG ADW'!E:E)</f>
        <v>0</v>
      </c>
    </row>
    <row r="3491" spans="1:8" ht="15.75" customHeight="1">
      <c r="A3491" s="91" t="s">
        <v>7782</v>
      </c>
      <c r="B3491" s="91" t="s">
        <v>876</v>
      </c>
      <c r="C3491" s="91" t="s">
        <v>7782</v>
      </c>
      <c r="D3491" s="91" t="s">
        <v>7783</v>
      </c>
      <c r="E3491" s="92">
        <v>0</v>
      </c>
      <c r="F3491" s="91" t="s">
        <v>1185</v>
      </c>
      <c r="H3491" s="3">
        <f>E3491+SUMIF('BR DTG ADW'!C:C,C3491,'BR DTG ADW'!E:E)</f>
        <v>0</v>
      </c>
    </row>
    <row r="3492" spans="1:8" ht="15.75" customHeight="1">
      <c r="A3492" s="91" t="s">
        <v>10388</v>
      </c>
      <c r="B3492" s="91" t="s">
        <v>876</v>
      </c>
      <c r="C3492" s="91" t="s">
        <v>10388</v>
      </c>
      <c r="D3492" s="91" t="s">
        <v>11459</v>
      </c>
      <c r="E3492" s="92">
        <v>0</v>
      </c>
      <c r="F3492" s="91" t="s">
        <v>1185</v>
      </c>
      <c r="H3492" s="3">
        <f>E3492+SUMIF('BR DTG ADW'!C:C,C3492,'BR DTG ADW'!E:E)</f>
        <v>0</v>
      </c>
    </row>
    <row r="3493" spans="1:8" ht="15.75" customHeight="1">
      <c r="A3493" s="91" t="s">
        <v>7784</v>
      </c>
      <c r="B3493" s="91" t="s">
        <v>877</v>
      </c>
      <c r="C3493" s="91" t="s">
        <v>7784</v>
      </c>
      <c r="D3493" s="91" t="s">
        <v>7785</v>
      </c>
      <c r="E3493" s="92">
        <v>1</v>
      </c>
      <c r="F3493" s="91" t="s">
        <v>1185</v>
      </c>
      <c r="H3493" s="3">
        <f>E3493+SUMIF('BR DTG ADW'!C:C,C3493,'BR DTG ADW'!E:E)</f>
        <v>1</v>
      </c>
    </row>
    <row r="3494" spans="1:8" ht="15.75" customHeight="1">
      <c r="A3494" s="91" t="s">
        <v>7788</v>
      </c>
      <c r="B3494" s="91" t="s">
        <v>876</v>
      </c>
      <c r="C3494" s="91" t="s">
        <v>7788</v>
      </c>
      <c r="D3494" s="91" t="s">
        <v>7789</v>
      </c>
      <c r="E3494" s="92">
        <v>0</v>
      </c>
      <c r="F3494" s="91" t="s">
        <v>1185</v>
      </c>
      <c r="H3494" s="3">
        <f>E3494+SUMIF('BR DTG ADW'!C:C,C3494,'BR DTG ADW'!E:E)</f>
        <v>0</v>
      </c>
    </row>
    <row r="3495" spans="1:8" ht="15.75" customHeight="1">
      <c r="A3495" s="91" t="s">
        <v>465</v>
      </c>
      <c r="B3495" s="91" t="s">
        <v>877</v>
      </c>
      <c r="C3495" s="91" t="s">
        <v>465</v>
      </c>
      <c r="D3495" s="91" t="s">
        <v>11460</v>
      </c>
      <c r="E3495" s="92">
        <v>1</v>
      </c>
      <c r="F3495" s="91" t="s">
        <v>1185</v>
      </c>
      <c r="H3495" s="3">
        <f>E3495+SUMIF('BR DTG ADW'!C:C,C3495,'BR DTG ADW'!E:E)</f>
        <v>1</v>
      </c>
    </row>
    <row r="3496" spans="1:8" ht="15.75" customHeight="1">
      <c r="A3496" s="91" t="s">
        <v>2288</v>
      </c>
      <c r="B3496" s="91" t="s">
        <v>876</v>
      </c>
      <c r="C3496" s="91" t="s">
        <v>2288</v>
      </c>
      <c r="D3496" s="91" t="s">
        <v>2289</v>
      </c>
      <c r="E3496" s="92">
        <v>0</v>
      </c>
      <c r="F3496" s="91" t="s">
        <v>1185</v>
      </c>
      <c r="H3496" s="3">
        <f>E3496+SUMIF('BR DTG ADW'!C:C,C3496,'BR DTG ADW'!E:E)</f>
        <v>0</v>
      </c>
    </row>
    <row r="3497" spans="1:8" ht="15.75" customHeight="1">
      <c r="A3497" s="91" t="s">
        <v>10390</v>
      </c>
      <c r="B3497" s="91" t="s">
        <v>876</v>
      </c>
      <c r="C3497" s="91" t="s">
        <v>10390</v>
      </c>
      <c r="D3497" s="91" t="s">
        <v>10391</v>
      </c>
      <c r="E3497" s="92">
        <v>0</v>
      </c>
      <c r="F3497" s="91" t="s">
        <v>1185</v>
      </c>
      <c r="H3497" s="3">
        <f>E3497+SUMIF('BR DTG ADW'!C:C,C3497,'BR DTG ADW'!E:E)</f>
        <v>0</v>
      </c>
    </row>
    <row r="3498" spans="1:8" ht="15.75" customHeight="1">
      <c r="A3498" s="91" t="s">
        <v>466</v>
      </c>
      <c r="B3498" s="91" t="s">
        <v>877</v>
      </c>
      <c r="C3498" s="91" t="s">
        <v>466</v>
      </c>
      <c r="D3498" s="91" t="s">
        <v>1283</v>
      </c>
      <c r="E3498" s="92">
        <v>13</v>
      </c>
      <c r="F3498" s="91" t="s">
        <v>1185</v>
      </c>
      <c r="H3498" s="3">
        <f>E3498+SUMIF('BR DTG ADW'!C:C,C3498,'BR DTG ADW'!E:E)</f>
        <v>13</v>
      </c>
    </row>
    <row r="3499" spans="1:8" ht="15.75" customHeight="1">
      <c r="A3499" s="91" t="s">
        <v>7792</v>
      </c>
      <c r="B3499" s="91" t="s">
        <v>876</v>
      </c>
      <c r="C3499" s="91" t="s">
        <v>7792</v>
      </c>
      <c r="D3499" s="91" t="s">
        <v>7793</v>
      </c>
      <c r="E3499" s="92">
        <v>0</v>
      </c>
      <c r="F3499" s="91" t="s">
        <v>1185</v>
      </c>
      <c r="H3499" s="3">
        <f>E3499+SUMIF('BR DTG ADW'!C:C,C3499,'BR DTG ADW'!E:E)</f>
        <v>0</v>
      </c>
    </row>
    <row r="3500" spans="1:8" ht="15.75" customHeight="1">
      <c r="A3500" s="91" t="s">
        <v>7794</v>
      </c>
      <c r="B3500" s="91" t="s">
        <v>898</v>
      </c>
      <c r="C3500" s="91" t="s">
        <v>7794</v>
      </c>
      <c r="D3500" s="91" t="s">
        <v>7795</v>
      </c>
      <c r="E3500" s="92">
        <v>2</v>
      </c>
      <c r="F3500" s="91" t="s">
        <v>1185</v>
      </c>
      <c r="H3500" s="3">
        <f>E3500+SUMIF('BR DTG ADW'!C:C,C3500,'BR DTG ADW'!E:E)</f>
        <v>2</v>
      </c>
    </row>
    <row r="3501" spans="1:8" ht="15.75" customHeight="1">
      <c r="A3501" s="91" t="s">
        <v>7796</v>
      </c>
      <c r="B3501" s="91" t="s">
        <v>876</v>
      </c>
      <c r="C3501" s="91" t="s">
        <v>7796</v>
      </c>
      <c r="D3501" s="91" t="s">
        <v>7797</v>
      </c>
      <c r="E3501" s="92">
        <v>0</v>
      </c>
      <c r="F3501" s="91" t="s">
        <v>1185</v>
      </c>
      <c r="H3501" s="3">
        <f>E3501+SUMIF('BR DTG ADW'!C:C,C3501,'BR DTG ADW'!E:E)</f>
        <v>0</v>
      </c>
    </row>
    <row r="3502" spans="1:8" ht="15.75" customHeight="1">
      <c r="A3502" s="91" t="s">
        <v>7798</v>
      </c>
      <c r="B3502" s="91" t="s">
        <v>876</v>
      </c>
      <c r="C3502" s="91" t="s">
        <v>7798</v>
      </c>
      <c r="D3502" s="91" t="s">
        <v>10392</v>
      </c>
      <c r="E3502" s="92">
        <v>0</v>
      </c>
      <c r="F3502" s="91" t="s">
        <v>1185</v>
      </c>
      <c r="H3502" s="3">
        <f>E3502+SUMIF('BR DTG ADW'!C:C,C3502,'BR DTG ADW'!E:E)</f>
        <v>0</v>
      </c>
    </row>
    <row r="3503" spans="1:8" ht="15.75" customHeight="1">
      <c r="A3503" s="91" t="s">
        <v>7802</v>
      </c>
      <c r="B3503" s="91" t="s">
        <v>876</v>
      </c>
      <c r="C3503" s="91" t="s">
        <v>7802</v>
      </c>
      <c r="D3503" s="91" t="s">
        <v>7803</v>
      </c>
      <c r="E3503" s="92">
        <v>0</v>
      </c>
      <c r="F3503" s="91" t="s">
        <v>1185</v>
      </c>
      <c r="H3503" s="3">
        <f>E3503+SUMIF('BR DTG ADW'!C:C,C3503,'BR DTG ADW'!E:E)</f>
        <v>0</v>
      </c>
    </row>
    <row r="3504" spans="1:8" ht="15.75" customHeight="1">
      <c r="A3504" s="91" t="s">
        <v>7804</v>
      </c>
      <c r="B3504" s="91" t="s">
        <v>876</v>
      </c>
      <c r="C3504" s="91" t="s">
        <v>7804</v>
      </c>
      <c r="D3504" s="91" t="s">
        <v>7805</v>
      </c>
      <c r="E3504" s="92">
        <v>0</v>
      </c>
      <c r="F3504" s="91" t="s">
        <v>1185</v>
      </c>
      <c r="H3504" s="3">
        <f>E3504+SUMIF('BR DTG ADW'!C:C,C3504,'BR DTG ADW'!E:E)</f>
        <v>0</v>
      </c>
    </row>
    <row r="3505" spans="1:8" ht="15.75" customHeight="1">
      <c r="A3505" s="91" t="s">
        <v>7812</v>
      </c>
      <c r="B3505" s="91" t="s">
        <v>898</v>
      </c>
      <c r="C3505" s="91" t="s">
        <v>7812</v>
      </c>
      <c r="D3505" s="91" t="s">
        <v>7813</v>
      </c>
      <c r="E3505" s="92">
        <v>1</v>
      </c>
      <c r="F3505" s="91" t="s">
        <v>1185</v>
      </c>
      <c r="H3505" s="3">
        <f>E3505+SUMIF('BR DTG ADW'!C:C,C3505,'BR DTG ADW'!E:E)</f>
        <v>1</v>
      </c>
    </row>
    <row r="3506" spans="1:8" ht="15.75" customHeight="1">
      <c r="A3506" s="91" t="s">
        <v>7814</v>
      </c>
      <c r="B3506" s="91" t="s">
        <v>898</v>
      </c>
      <c r="C3506" s="91" t="s">
        <v>7814</v>
      </c>
      <c r="D3506" s="91" t="s">
        <v>7815</v>
      </c>
      <c r="E3506" s="92">
        <v>1</v>
      </c>
      <c r="F3506" s="91" t="s">
        <v>1185</v>
      </c>
      <c r="H3506" s="3">
        <f>E3506+SUMIF('BR DTG ADW'!C:C,C3506,'BR DTG ADW'!E:E)</f>
        <v>1</v>
      </c>
    </row>
    <row r="3507" spans="1:8" ht="15.75" customHeight="1">
      <c r="A3507" s="91" t="s">
        <v>7816</v>
      </c>
      <c r="B3507" s="91" t="s">
        <v>876</v>
      </c>
      <c r="C3507" s="91" t="s">
        <v>7816</v>
      </c>
      <c r="D3507" s="91" t="s">
        <v>7817</v>
      </c>
      <c r="E3507" s="92">
        <v>0</v>
      </c>
      <c r="F3507" s="91" t="s">
        <v>1185</v>
      </c>
      <c r="H3507" s="3">
        <f>E3507+SUMIF('BR DTG ADW'!C:C,C3507,'BR DTG ADW'!E:E)</f>
        <v>0</v>
      </c>
    </row>
    <row r="3508" spans="1:8" ht="15.75" customHeight="1">
      <c r="A3508" s="91" t="s">
        <v>10401</v>
      </c>
      <c r="B3508" s="91" t="s">
        <v>876</v>
      </c>
      <c r="C3508" s="91" t="s">
        <v>10401</v>
      </c>
      <c r="D3508" s="91" t="s">
        <v>10402</v>
      </c>
      <c r="E3508" s="92">
        <v>0</v>
      </c>
      <c r="F3508" s="91" t="s">
        <v>1185</v>
      </c>
      <c r="H3508" s="3">
        <f>E3508+SUMIF('BR DTG ADW'!C:C,C3508,'BR DTG ADW'!E:E)</f>
        <v>0</v>
      </c>
    </row>
    <row r="3509" spans="1:8" ht="15.75" customHeight="1">
      <c r="A3509" s="91" t="s">
        <v>7818</v>
      </c>
      <c r="B3509" s="91" t="s">
        <v>876</v>
      </c>
      <c r="C3509" s="91" t="s">
        <v>7818</v>
      </c>
      <c r="D3509" s="91" t="s">
        <v>7819</v>
      </c>
      <c r="E3509" s="92">
        <v>0</v>
      </c>
      <c r="F3509" s="91" t="s">
        <v>1185</v>
      </c>
      <c r="H3509" s="3">
        <f>E3509+SUMIF('BR DTG ADW'!C:C,C3509,'BR DTG ADW'!E:E)</f>
        <v>0</v>
      </c>
    </row>
    <row r="3510" spans="1:8" ht="15.75" customHeight="1">
      <c r="A3510" s="91" t="s">
        <v>10405</v>
      </c>
      <c r="B3510" s="91" t="s">
        <v>876</v>
      </c>
      <c r="C3510" s="91" t="s">
        <v>10405</v>
      </c>
      <c r="D3510" s="91" t="s">
        <v>10406</v>
      </c>
      <c r="E3510" s="92">
        <v>0</v>
      </c>
      <c r="F3510" s="91" t="s">
        <v>1185</v>
      </c>
      <c r="H3510" s="3">
        <f>E3510+SUMIF('BR DTG ADW'!C:C,C3510,'BR DTG ADW'!E:E)</f>
        <v>0</v>
      </c>
    </row>
    <row r="3511" spans="1:8" ht="15.75" customHeight="1">
      <c r="A3511" s="91" t="s">
        <v>7820</v>
      </c>
      <c r="B3511" s="91" t="s">
        <v>877</v>
      </c>
      <c r="C3511" s="91" t="s">
        <v>7820</v>
      </c>
      <c r="D3511" s="91" t="s">
        <v>7821</v>
      </c>
      <c r="E3511" s="92">
        <v>1</v>
      </c>
      <c r="F3511" s="91" t="s">
        <v>1185</v>
      </c>
      <c r="H3511" s="3">
        <f>E3511+SUMIF('BR DTG ADW'!C:C,C3511,'BR DTG ADW'!E:E)</f>
        <v>1</v>
      </c>
    </row>
    <row r="3512" spans="1:8" ht="15.75" customHeight="1">
      <c r="A3512" s="91" t="s">
        <v>10407</v>
      </c>
      <c r="B3512" s="91" t="s">
        <v>876</v>
      </c>
      <c r="C3512" s="91" t="s">
        <v>10407</v>
      </c>
      <c r="D3512" s="91" t="s">
        <v>10408</v>
      </c>
      <c r="E3512" s="92">
        <v>0</v>
      </c>
      <c r="F3512" s="91" t="s">
        <v>1185</v>
      </c>
      <c r="H3512" s="3">
        <f>E3512+SUMIF('BR DTG ADW'!C:C,C3512,'BR DTG ADW'!E:E)</f>
        <v>0</v>
      </c>
    </row>
    <row r="3513" spans="1:8" ht="15.75" customHeight="1">
      <c r="A3513" s="91" t="s">
        <v>7822</v>
      </c>
      <c r="B3513" s="91" t="s">
        <v>876</v>
      </c>
      <c r="C3513" s="91" t="s">
        <v>7822</v>
      </c>
      <c r="D3513" s="91" t="s">
        <v>7823</v>
      </c>
      <c r="E3513" s="92">
        <v>0</v>
      </c>
      <c r="F3513" s="91" t="s">
        <v>1185</v>
      </c>
      <c r="H3513" s="3">
        <f>E3513+SUMIF('BR DTG ADW'!C:C,C3513,'BR DTG ADW'!E:E)</f>
        <v>0</v>
      </c>
    </row>
    <row r="3514" spans="1:8" ht="15.75" customHeight="1">
      <c r="A3514" s="91" t="s">
        <v>11461</v>
      </c>
      <c r="B3514" s="91" t="s">
        <v>876</v>
      </c>
      <c r="C3514" s="91" t="s">
        <v>11461</v>
      </c>
      <c r="D3514" s="91" t="s">
        <v>11462</v>
      </c>
      <c r="E3514" s="92">
        <v>0</v>
      </c>
      <c r="F3514" s="91" t="s">
        <v>1185</v>
      </c>
      <c r="H3514" s="3">
        <f>E3514+SUMIF('BR DTG ADW'!C:C,C3514,'BR DTG ADW'!E:E)</f>
        <v>0</v>
      </c>
    </row>
    <row r="3515" spans="1:8" ht="15.75" customHeight="1">
      <c r="A3515" s="91" t="s">
        <v>10411</v>
      </c>
      <c r="B3515" s="91" t="s">
        <v>876</v>
      </c>
      <c r="C3515" s="91" t="s">
        <v>10411</v>
      </c>
      <c r="D3515" s="91" t="s">
        <v>10412</v>
      </c>
      <c r="E3515" s="92">
        <v>0</v>
      </c>
      <c r="F3515" s="91" t="s">
        <v>1185</v>
      </c>
      <c r="H3515" s="3">
        <f>E3515+SUMIF('BR DTG ADW'!C:C,C3515,'BR DTG ADW'!E:E)</f>
        <v>0</v>
      </c>
    </row>
    <row r="3516" spans="1:8" ht="15.75" customHeight="1">
      <c r="A3516" s="91" t="s">
        <v>10413</v>
      </c>
      <c r="B3516" s="91" t="s">
        <v>876</v>
      </c>
      <c r="C3516" s="91" t="s">
        <v>10413</v>
      </c>
      <c r="D3516" s="91" t="s">
        <v>10414</v>
      </c>
      <c r="E3516" s="92">
        <v>0</v>
      </c>
      <c r="F3516" s="91" t="s">
        <v>1185</v>
      </c>
      <c r="H3516" s="3">
        <f>E3516+SUMIF('BR DTG ADW'!C:C,C3516,'BR DTG ADW'!E:E)</f>
        <v>0</v>
      </c>
    </row>
    <row r="3517" spans="1:8" ht="15.75" customHeight="1">
      <c r="A3517" s="91" t="s">
        <v>10417</v>
      </c>
      <c r="B3517" s="91" t="s">
        <v>876</v>
      </c>
      <c r="C3517" s="91" t="s">
        <v>10417</v>
      </c>
      <c r="D3517" s="91" t="s">
        <v>10418</v>
      </c>
      <c r="E3517" s="92">
        <v>0</v>
      </c>
      <c r="F3517" s="91" t="s">
        <v>1185</v>
      </c>
      <c r="H3517" s="3">
        <f>E3517+SUMIF('BR DTG ADW'!C:C,C3517,'BR DTG ADW'!E:E)</f>
        <v>0</v>
      </c>
    </row>
    <row r="3518" spans="1:8" ht="15.75" customHeight="1">
      <c r="A3518" s="91" t="s">
        <v>7826</v>
      </c>
      <c r="B3518" s="91" t="s">
        <v>876</v>
      </c>
      <c r="C3518" s="91" t="s">
        <v>7826</v>
      </c>
      <c r="D3518" s="91" t="s">
        <v>7827</v>
      </c>
      <c r="E3518" s="92">
        <v>0</v>
      </c>
      <c r="F3518" s="91" t="s">
        <v>1185</v>
      </c>
      <c r="H3518" s="3">
        <f>E3518+SUMIF('BR DTG ADW'!C:C,C3518,'BR DTG ADW'!E:E)</f>
        <v>0</v>
      </c>
    </row>
    <row r="3519" spans="1:8" ht="15.75" customHeight="1">
      <c r="A3519" s="91" t="s">
        <v>10421</v>
      </c>
      <c r="B3519" s="91" t="s">
        <v>876</v>
      </c>
      <c r="C3519" s="91" t="s">
        <v>10421</v>
      </c>
      <c r="D3519" s="91" t="s">
        <v>10422</v>
      </c>
      <c r="E3519" s="92">
        <v>0</v>
      </c>
      <c r="F3519" s="91" t="s">
        <v>1185</v>
      </c>
      <c r="H3519" s="3">
        <f>E3519+SUMIF('BR DTG ADW'!C:C,C3519,'BR DTG ADW'!E:E)</f>
        <v>0</v>
      </c>
    </row>
    <row r="3520" spans="1:8" ht="15.75" customHeight="1">
      <c r="A3520" s="91" t="s">
        <v>11463</v>
      </c>
      <c r="B3520" s="91" t="s">
        <v>876</v>
      </c>
      <c r="C3520" s="91" t="s">
        <v>11463</v>
      </c>
      <c r="D3520" s="91" t="s">
        <v>11464</v>
      </c>
      <c r="E3520" s="92">
        <v>0</v>
      </c>
      <c r="F3520" s="91" t="s">
        <v>1185</v>
      </c>
      <c r="H3520" s="3">
        <f>E3520+SUMIF('BR DTG ADW'!C:C,C3520,'BR DTG ADW'!E:E)</f>
        <v>0</v>
      </c>
    </row>
    <row r="3521" spans="1:8" ht="15.75" customHeight="1">
      <c r="A3521" s="91" t="s">
        <v>11465</v>
      </c>
      <c r="B3521" s="91" t="s">
        <v>876</v>
      </c>
      <c r="C3521" s="91" t="s">
        <v>11465</v>
      </c>
      <c r="D3521" s="91" t="s">
        <v>11466</v>
      </c>
      <c r="E3521" s="92">
        <v>0</v>
      </c>
      <c r="F3521" s="91" t="s">
        <v>1185</v>
      </c>
      <c r="H3521" s="3">
        <f>E3521+SUMIF('BR DTG ADW'!C:C,C3521,'BR DTG ADW'!E:E)</f>
        <v>0</v>
      </c>
    </row>
    <row r="3522" spans="1:8" ht="15.75" customHeight="1">
      <c r="A3522" s="91" t="s">
        <v>7828</v>
      </c>
      <c r="B3522" s="91" t="s">
        <v>876</v>
      </c>
      <c r="C3522" s="91" t="s">
        <v>7828</v>
      </c>
      <c r="D3522" s="91" t="s">
        <v>7829</v>
      </c>
      <c r="E3522" s="92">
        <v>0</v>
      </c>
      <c r="F3522" s="91" t="s">
        <v>1185</v>
      </c>
      <c r="H3522" s="3">
        <f>E3522+SUMIF('BR DTG ADW'!C:C,C3522,'BR DTG ADW'!E:E)</f>
        <v>0</v>
      </c>
    </row>
    <row r="3523" spans="1:8" ht="15.75" customHeight="1">
      <c r="A3523" s="91" t="s">
        <v>7832</v>
      </c>
      <c r="B3523" s="91" t="s">
        <v>1100</v>
      </c>
      <c r="C3523" s="91" t="s">
        <v>7832</v>
      </c>
      <c r="D3523" s="91" t="s">
        <v>7833</v>
      </c>
      <c r="E3523" s="92">
        <v>0</v>
      </c>
      <c r="F3523" s="91" t="s">
        <v>1185</v>
      </c>
      <c r="H3523" s="3">
        <f>E3523+SUMIF('BR DTG ADW'!C:C,C3523,'BR DTG ADW'!E:E)</f>
        <v>0</v>
      </c>
    </row>
    <row r="3524" spans="1:8" ht="15.75" customHeight="1">
      <c r="A3524" s="91" t="s">
        <v>467</v>
      </c>
      <c r="B3524" s="91" t="s">
        <v>877</v>
      </c>
      <c r="C3524" s="91" t="s">
        <v>467</v>
      </c>
      <c r="D3524" s="91" t="s">
        <v>1284</v>
      </c>
      <c r="E3524" s="92">
        <v>2</v>
      </c>
      <c r="F3524" s="91" t="s">
        <v>1185</v>
      </c>
      <c r="H3524" s="3">
        <f>E3524+SUMIF('BR DTG ADW'!C:C,C3524,'BR DTG ADW'!E:E)</f>
        <v>2</v>
      </c>
    </row>
    <row r="3525" spans="1:8" ht="15.75" customHeight="1">
      <c r="A3525" s="91" t="s">
        <v>10428</v>
      </c>
      <c r="B3525" s="91" t="s">
        <v>876</v>
      </c>
      <c r="C3525" s="91" t="s">
        <v>10428</v>
      </c>
      <c r="D3525" s="91" t="s">
        <v>10429</v>
      </c>
      <c r="E3525" s="92">
        <v>0</v>
      </c>
      <c r="F3525" s="91" t="s">
        <v>1185</v>
      </c>
      <c r="H3525" s="3">
        <f>E3525+SUMIF('BR DTG ADW'!C:C,C3525,'BR DTG ADW'!E:E)</f>
        <v>0</v>
      </c>
    </row>
    <row r="3526" spans="1:8" ht="15.75" customHeight="1">
      <c r="A3526" s="91" t="s">
        <v>7836</v>
      </c>
      <c r="B3526" s="91" t="s">
        <v>876</v>
      </c>
      <c r="C3526" s="91" t="s">
        <v>7836</v>
      </c>
      <c r="D3526" s="91" t="s">
        <v>7837</v>
      </c>
      <c r="E3526" s="92">
        <v>0</v>
      </c>
      <c r="F3526" s="91" t="s">
        <v>1185</v>
      </c>
      <c r="H3526" s="3">
        <f>E3526+SUMIF('BR DTG ADW'!C:C,C3526,'BR DTG ADW'!E:E)</f>
        <v>0</v>
      </c>
    </row>
    <row r="3527" spans="1:8" ht="15.75" customHeight="1">
      <c r="A3527" s="91" t="s">
        <v>7842</v>
      </c>
      <c r="B3527" s="91" t="s">
        <v>876</v>
      </c>
      <c r="C3527" s="91" t="s">
        <v>7842</v>
      </c>
      <c r="D3527" s="91" t="s">
        <v>7843</v>
      </c>
      <c r="E3527" s="92">
        <v>0</v>
      </c>
      <c r="F3527" s="91" t="s">
        <v>1185</v>
      </c>
      <c r="H3527" s="3">
        <f>E3527+SUMIF('BR DTG ADW'!C:C,C3527,'BR DTG ADW'!E:E)</f>
        <v>0</v>
      </c>
    </row>
    <row r="3528" spans="1:8" ht="15.75" customHeight="1">
      <c r="A3528" s="91" t="s">
        <v>2067</v>
      </c>
      <c r="B3528" s="91" t="s">
        <v>876</v>
      </c>
      <c r="C3528" s="91" t="s">
        <v>2067</v>
      </c>
      <c r="D3528" s="91" t="s">
        <v>2068</v>
      </c>
      <c r="E3528" s="92">
        <v>0</v>
      </c>
      <c r="F3528" s="91" t="s">
        <v>1185</v>
      </c>
      <c r="H3528" s="3">
        <f>E3528+SUMIF('BR DTG ADW'!C:C,C3528,'BR DTG ADW'!E:E)</f>
        <v>0</v>
      </c>
    </row>
    <row r="3529" spans="1:8" ht="15.75" customHeight="1">
      <c r="A3529" s="91" t="s">
        <v>468</v>
      </c>
      <c r="B3529" s="91" t="s">
        <v>877</v>
      </c>
      <c r="C3529" s="91" t="s">
        <v>468</v>
      </c>
      <c r="D3529" s="91" t="s">
        <v>1285</v>
      </c>
      <c r="E3529" s="92">
        <v>25</v>
      </c>
      <c r="F3529" s="91" t="s">
        <v>1185</v>
      </c>
      <c r="H3529" s="3">
        <f>E3529+SUMIF('BR DTG ADW'!C:C,C3529,'BR DTG ADW'!E:E)</f>
        <v>25</v>
      </c>
    </row>
    <row r="3530" spans="1:8" ht="15.75" customHeight="1">
      <c r="A3530" s="91" t="s">
        <v>7850</v>
      </c>
      <c r="B3530" s="91" t="s">
        <v>1100</v>
      </c>
      <c r="C3530" s="91" t="s">
        <v>7850</v>
      </c>
      <c r="D3530" s="91" t="s">
        <v>7851</v>
      </c>
      <c r="E3530" s="92">
        <v>0</v>
      </c>
      <c r="F3530" s="91" t="s">
        <v>1185</v>
      </c>
      <c r="H3530" s="3">
        <f>E3530+SUMIF('BR DTG ADW'!C:C,C3530,'BR DTG ADW'!E:E)</f>
        <v>0</v>
      </c>
    </row>
    <row r="3531" spans="1:8" ht="15.75" customHeight="1">
      <c r="A3531" s="91" t="s">
        <v>469</v>
      </c>
      <c r="B3531" s="91" t="s">
        <v>1100</v>
      </c>
      <c r="C3531" s="91" t="s">
        <v>469</v>
      </c>
      <c r="D3531" s="91" t="s">
        <v>1286</v>
      </c>
      <c r="E3531" s="92">
        <v>1</v>
      </c>
      <c r="F3531" s="91" t="s">
        <v>1185</v>
      </c>
      <c r="H3531" s="3">
        <f>E3531+SUMIF('BR DTG ADW'!C:C,C3531,'BR DTG ADW'!E:E)</f>
        <v>1</v>
      </c>
    </row>
    <row r="3532" spans="1:8" ht="15.75" customHeight="1">
      <c r="A3532" s="91" t="s">
        <v>7854</v>
      </c>
      <c r="B3532" s="91" t="s">
        <v>876</v>
      </c>
      <c r="C3532" s="91" t="s">
        <v>7854</v>
      </c>
      <c r="D3532" s="91" t="s">
        <v>7855</v>
      </c>
      <c r="E3532" s="92">
        <v>0</v>
      </c>
      <c r="F3532" s="91" t="s">
        <v>1185</v>
      </c>
      <c r="H3532" s="3">
        <f>E3532+SUMIF('BR DTG ADW'!C:C,C3532,'BR DTG ADW'!E:E)</f>
        <v>0</v>
      </c>
    </row>
    <row r="3533" spans="1:8" ht="15.75" customHeight="1">
      <c r="A3533" s="91" t="s">
        <v>7860</v>
      </c>
      <c r="B3533" s="91" t="s">
        <v>898</v>
      </c>
      <c r="C3533" s="91" t="s">
        <v>7860</v>
      </c>
      <c r="D3533" s="91" t="s">
        <v>7861</v>
      </c>
      <c r="E3533" s="92">
        <v>1</v>
      </c>
      <c r="F3533" s="91" t="s">
        <v>1185</v>
      </c>
      <c r="H3533" s="3">
        <f>E3533+SUMIF('BR DTG ADW'!C:C,C3533,'BR DTG ADW'!E:E)</f>
        <v>1</v>
      </c>
    </row>
    <row r="3534" spans="1:8" ht="15.75" customHeight="1">
      <c r="A3534" s="91" t="s">
        <v>470</v>
      </c>
      <c r="B3534" s="91" t="s">
        <v>1100</v>
      </c>
      <c r="C3534" s="91" t="s">
        <v>470</v>
      </c>
      <c r="D3534" s="91" t="s">
        <v>1287</v>
      </c>
      <c r="E3534" s="92">
        <v>13</v>
      </c>
      <c r="F3534" s="91" t="s">
        <v>1185</v>
      </c>
      <c r="H3534" s="3">
        <f>E3534+SUMIF('BR DTG ADW'!C:C,C3534,'BR DTG ADW'!E:E)</f>
        <v>13</v>
      </c>
    </row>
    <row r="3535" spans="1:8" ht="15.75" customHeight="1">
      <c r="A3535" s="91" t="s">
        <v>7864</v>
      </c>
      <c r="B3535" s="91" t="s">
        <v>876</v>
      </c>
      <c r="C3535" s="91" t="s">
        <v>7864</v>
      </c>
      <c r="D3535" s="91" t="s">
        <v>7865</v>
      </c>
      <c r="E3535" s="92">
        <v>0</v>
      </c>
      <c r="F3535" s="91" t="s">
        <v>1185</v>
      </c>
      <c r="H3535" s="3">
        <f>E3535+SUMIF('BR DTG ADW'!C:C,C3535,'BR DTG ADW'!E:E)</f>
        <v>0</v>
      </c>
    </row>
    <row r="3536" spans="1:8" ht="15.75" customHeight="1">
      <c r="A3536" s="91" t="s">
        <v>7868</v>
      </c>
      <c r="B3536" s="91" t="s">
        <v>876</v>
      </c>
      <c r="C3536" s="91" t="s">
        <v>7868</v>
      </c>
      <c r="D3536" s="91" t="s">
        <v>7869</v>
      </c>
      <c r="E3536" s="92">
        <v>0</v>
      </c>
      <c r="F3536" s="91" t="s">
        <v>1185</v>
      </c>
      <c r="H3536" s="3">
        <f>E3536+SUMIF('BR DTG ADW'!C:C,C3536,'BR DTG ADW'!E:E)</f>
        <v>0</v>
      </c>
    </row>
    <row r="3537" spans="1:8" ht="15.75" customHeight="1">
      <c r="A3537" s="91" t="s">
        <v>7870</v>
      </c>
      <c r="B3537" s="91" t="s">
        <v>876</v>
      </c>
      <c r="C3537" s="91" t="s">
        <v>7870</v>
      </c>
      <c r="D3537" s="91" t="s">
        <v>2330</v>
      </c>
      <c r="E3537" s="92">
        <v>0</v>
      </c>
      <c r="F3537" s="91" t="s">
        <v>1185</v>
      </c>
      <c r="H3537" s="3">
        <f>E3537+SUMIF('BR DTG ADW'!C:C,C3537,'BR DTG ADW'!E:E)</f>
        <v>0</v>
      </c>
    </row>
    <row r="3538" spans="1:8" ht="15.75" customHeight="1">
      <c r="A3538" s="91" t="s">
        <v>7871</v>
      </c>
      <c r="B3538" s="91" t="s">
        <v>877</v>
      </c>
      <c r="C3538" s="91" t="s">
        <v>7871</v>
      </c>
      <c r="D3538" s="91" t="s">
        <v>7872</v>
      </c>
      <c r="E3538" s="92">
        <v>1</v>
      </c>
      <c r="F3538" s="91" t="s">
        <v>1185</v>
      </c>
      <c r="H3538" s="3">
        <f>E3538+SUMIF('BR DTG ADW'!C:C,C3538,'BR DTG ADW'!E:E)</f>
        <v>1</v>
      </c>
    </row>
    <row r="3539" spans="1:8" ht="15.75" customHeight="1">
      <c r="A3539" s="91" t="s">
        <v>11467</v>
      </c>
      <c r="B3539" s="91" t="s">
        <v>876</v>
      </c>
      <c r="C3539" s="91" t="s">
        <v>11467</v>
      </c>
      <c r="D3539" s="91" t="s">
        <v>11468</v>
      </c>
      <c r="E3539" s="92">
        <v>2</v>
      </c>
      <c r="F3539" s="91" t="s">
        <v>1185</v>
      </c>
      <c r="H3539" s="3">
        <f>E3539+SUMIF('BR DTG ADW'!C:C,C3539,'BR DTG ADW'!E:E)</f>
        <v>2</v>
      </c>
    </row>
    <row r="3540" spans="1:8" ht="15.75" customHeight="1">
      <c r="A3540" s="91" t="s">
        <v>7873</v>
      </c>
      <c r="B3540" s="91" t="s">
        <v>876</v>
      </c>
      <c r="C3540" s="91" t="s">
        <v>7873</v>
      </c>
      <c r="D3540" s="91" t="s">
        <v>7874</v>
      </c>
      <c r="E3540" s="92">
        <v>0</v>
      </c>
      <c r="F3540" s="91" t="s">
        <v>1185</v>
      </c>
      <c r="H3540" s="3">
        <f>E3540+SUMIF('BR DTG ADW'!C:C,C3540,'BR DTG ADW'!E:E)</f>
        <v>0</v>
      </c>
    </row>
    <row r="3541" spans="1:8" ht="15.75" customHeight="1">
      <c r="A3541" s="91" t="s">
        <v>7879</v>
      </c>
      <c r="B3541" s="91" t="s">
        <v>876</v>
      </c>
      <c r="C3541" s="91" t="s">
        <v>7879</v>
      </c>
      <c r="D3541" s="91" t="s">
        <v>7880</v>
      </c>
      <c r="E3541" s="92">
        <v>0</v>
      </c>
      <c r="F3541" s="91" t="s">
        <v>1185</v>
      </c>
      <c r="H3541" s="3">
        <f>E3541+SUMIF('BR DTG ADW'!C:C,C3541,'BR DTG ADW'!E:E)</f>
        <v>0</v>
      </c>
    </row>
    <row r="3542" spans="1:8" ht="15.75" customHeight="1">
      <c r="A3542" s="91" t="s">
        <v>10448</v>
      </c>
      <c r="B3542" s="91" t="s">
        <v>876</v>
      </c>
      <c r="C3542" s="91" t="s">
        <v>10448</v>
      </c>
      <c r="D3542" s="91" t="s">
        <v>10449</v>
      </c>
      <c r="E3542" s="92">
        <v>0</v>
      </c>
      <c r="F3542" s="91" t="s">
        <v>1185</v>
      </c>
      <c r="H3542" s="3">
        <f>E3542+SUMIF('BR DTG ADW'!C:C,C3542,'BR DTG ADW'!E:E)</f>
        <v>0</v>
      </c>
    </row>
    <row r="3543" spans="1:8" ht="15.75" customHeight="1">
      <c r="A3543" s="91" t="s">
        <v>10450</v>
      </c>
      <c r="B3543" s="91" t="s">
        <v>876</v>
      </c>
      <c r="C3543" s="91" t="s">
        <v>10450</v>
      </c>
      <c r="D3543" s="91" t="s">
        <v>10451</v>
      </c>
      <c r="E3543" s="92">
        <v>0</v>
      </c>
      <c r="F3543" s="91" t="s">
        <v>1185</v>
      </c>
      <c r="H3543" s="3">
        <f>E3543+SUMIF('BR DTG ADW'!C:C,C3543,'BR DTG ADW'!E:E)</f>
        <v>0</v>
      </c>
    </row>
    <row r="3544" spans="1:8" ht="15.75" customHeight="1">
      <c r="A3544" s="91" t="s">
        <v>7885</v>
      </c>
      <c r="B3544" s="91" t="s">
        <v>876</v>
      </c>
      <c r="C3544" s="91" t="s">
        <v>7885</v>
      </c>
      <c r="D3544" s="91" t="s">
        <v>7886</v>
      </c>
      <c r="E3544" s="92">
        <v>0</v>
      </c>
      <c r="F3544" s="91" t="s">
        <v>1185</v>
      </c>
      <c r="H3544" s="3">
        <f>E3544+SUMIF('BR DTG ADW'!C:C,C3544,'BR DTG ADW'!E:E)</f>
        <v>0</v>
      </c>
    </row>
    <row r="3545" spans="1:8" ht="15.75" customHeight="1">
      <c r="A3545" s="91" t="s">
        <v>7889</v>
      </c>
      <c r="B3545" s="91" t="s">
        <v>876</v>
      </c>
      <c r="C3545" s="91" t="s">
        <v>7889</v>
      </c>
      <c r="D3545" s="91" t="s">
        <v>7890</v>
      </c>
      <c r="E3545" s="92">
        <v>0</v>
      </c>
      <c r="F3545" s="91" t="s">
        <v>1185</v>
      </c>
      <c r="H3545" s="3">
        <f>E3545+SUMIF('BR DTG ADW'!C:C,C3545,'BR DTG ADW'!E:E)</f>
        <v>0</v>
      </c>
    </row>
    <row r="3546" spans="1:8" ht="15.75" customHeight="1">
      <c r="A3546" s="91" t="s">
        <v>471</v>
      </c>
      <c r="B3546" s="91" t="s">
        <v>877</v>
      </c>
      <c r="C3546" s="91" t="s">
        <v>471</v>
      </c>
      <c r="D3546" s="91" t="s">
        <v>1288</v>
      </c>
      <c r="E3546" s="92">
        <v>5</v>
      </c>
      <c r="F3546" s="91" t="s">
        <v>1185</v>
      </c>
      <c r="H3546" s="3">
        <f>E3546+SUMIF('BR DTG ADW'!C:C,C3546,'BR DTG ADW'!E:E)</f>
        <v>5</v>
      </c>
    </row>
    <row r="3547" spans="1:8" ht="15.75" customHeight="1">
      <c r="A3547" s="91" t="s">
        <v>7891</v>
      </c>
      <c r="B3547" s="91" t="s">
        <v>876</v>
      </c>
      <c r="C3547" s="91" t="s">
        <v>7891</v>
      </c>
      <c r="D3547" s="91" t="s">
        <v>2330</v>
      </c>
      <c r="E3547" s="92">
        <v>0</v>
      </c>
      <c r="F3547" s="91" t="s">
        <v>1185</v>
      </c>
      <c r="H3547" s="3">
        <f>E3547+SUMIF('BR DTG ADW'!C:C,C3547,'BR DTG ADW'!E:E)</f>
        <v>0</v>
      </c>
    </row>
    <row r="3548" spans="1:8" ht="15.75" customHeight="1">
      <c r="A3548" s="91" t="s">
        <v>10454</v>
      </c>
      <c r="B3548" s="91" t="s">
        <v>876</v>
      </c>
      <c r="C3548" s="91" t="s">
        <v>10454</v>
      </c>
      <c r="D3548" s="91" t="s">
        <v>11469</v>
      </c>
      <c r="E3548" s="92">
        <v>0</v>
      </c>
      <c r="F3548" s="91" t="s">
        <v>1185</v>
      </c>
      <c r="H3548" s="3">
        <f>E3548+SUMIF('BR DTG ADW'!C:C,C3548,'BR DTG ADW'!E:E)</f>
        <v>0</v>
      </c>
    </row>
    <row r="3549" spans="1:8" ht="15.75" customHeight="1">
      <c r="A3549" s="91" t="s">
        <v>1289</v>
      </c>
      <c r="B3549" s="91" t="s">
        <v>877</v>
      </c>
      <c r="C3549" s="91" t="s">
        <v>1289</v>
      </c>
      <c r="D3549" s="91" t="s">
        <v>1290</v>
      </c>
      <c r="E3549" s="92">
        <v>1</v>
      </c>
      <c r="F3549" s="91" t="s">
        <v>1185</v>
      </c>
      <c r="H3549" s="3">
        <f>E3549+SUMIF('BR DTG ADW'!C:C,C3549,'BR DTG ADW'!E:E)</f>
        <v>1</v>
      </c>
    </row>
    <row r="3550" spans="1:8" ht="15.75" customHeight="1">
      <c r="A3550" s="91" t="s">
        <v>7892</v>
      </c>
      <c r="B3550" s="91" t="s">
        <v>876</v>
      </c>
      <c r="C3550" s="91" t="s">
        <v>7892</v>
      </c>
      <c r="D3550" s="91" t="s">
        <v>11470</v>
      </c>
      <c r="E3550" s="92">
        <v>0</v>
      </c>
      <c r="F3550" s="91" t="s">
        <v>1185</v>
      </c>
      <c r="H3550" s="3">
        <f>E3550+SUMIF('BR DTG ADW'!C:C,C3550,'BR DTG ADW'!E:E)</f>
        <v>0</v>
      </c>
    </row>
    <row r="3551" spans="1:8" ht="15.75" customHeight="1">
      <c r="A3551" s="91" t="s">
        <v>7894</v>
      </c>
      <c r="B3551" s="91" t="s">
        <v>876</v>
      </c>
      <c r="C3551" s="91" t="s">
        <v>7894</v>
      </c>
      <c r="D3551" s="91" t="s">
        <v>7895</v>
      </c>
      <c r="E3551" s="92">
        <v>0</v>
      </c>
      <c r="F3551" s="91" t="s">
        <v>1185</v>
      </c>
      <c r="H3551" s="3">
        <f>E3551+SUMIF('BR DTG ADW'!C:C,C3551,'BR DTG ADW'!E:E)</f>
        <v>0</v>
      </c>
    </row>
    <row r="3552" spans="1:8" ht="15.75" customHeight="1">
      <c r="A3552" s="91" t="s">
        <v>11471</v>
      </c>
      <c r="B3552" s="91" t="s">
        <v>876</v>
      </c>
      <c r="C3552" s="91" t="s">
        <v>11471</v>
      </c>
      <c r="D3552" s="91" t="s">
        <v>11472</v>
      </c>
      <c r="E3552" s="92">
        <v>2</v>
      </c>
      <c r="F3552" s="91" t="s">
        <v>1185</v>
      </c>
      <c r="H3552" s="3">
        <f>E3552+SUMIF('BR DTG ADW'!C:C,C3552,'BR DTG ADW'!E:E)</f>
        <v>2</v>
      </c>
    </row>
    <row r="3553" spans="1:8" ht="15.75" customHeight="1">
      <c r="A3553" s="91" t="s">
        <v>10456</v>
      </c>
      <c r="B3553" s="91" t="s">
        <v>876</v>
      </c>
      <c r="C3553" s="91" t="s">
        <v>10456</v>
      </c>
      <c r="D3553" s="91" t="s">
        <v>10457</v>
      </c>
      <c r="E3553" s="92">
        <v>0</v>
      </c>
      <c r="F3553" s="91" t="s">
        <v>1185</v>
      </c>
      <c r="H3553" s="3">
        <f>E3553+SUMIF('BR DTG ADW'!C:C,C3553,'BR DTG ADW'!E:E)</f>
        <v>0</v>
      </c>
    </row>
    <row r="3554" spans="1:8" ht="15.75" customHeight="1">
      <c r="A3554" s="91" t="s">
        <v>7900</v>
      </c>
      <c r="B3554" s="91" t="s">
        <v>876</v>
      </c>
      <c r="C3554" s="91" t="s">
        <v>7900</v>
      </c>
      <c r="D3554" s="91" t="s">
        <v>7901</v>
      </c>
      <c r="E3554" s="92">
        <v>0</v>
      </c>
      <c r="F3554" s="91" t="s">
        <v>1185</v>
      </c>
      <c r="H3554" s="3">
        <f>E3554+SUMIF('BR DTG ADW'!C:C,C3554,'BR DTG ADW'!E:E)</f>
        <v>0</v>
      </c>
    </row>
    <row r="3555" spans="1:8" ht="15.75" customHeight="1">
      <c r="A3555" s="91" t="s">
        <v>11473</v>
      </c>
      <c r="B3555" s="91" t="s">
        <v>948</v>
      </c>
      <c r="C3555" s="91" t="s">
        <v>11473</v>
      </c>
      <c r="D3555" s="91" t="s">
        <v>11474</v>
      </c>
      <c r="E3555" s="92">
        <v>1</v>
      </c>
      <c r="F3555" s="91" t="s">
        <v>1185</v>
      </c>
      <c r="H3555" s="3">
        <f>E3555+SUMIF('BR DTG ADW'!C:C,C3555,'BR DTG ADW'!E:E)</f>
        <v>1</v>
      </c>
    </row>
    <row r="3556" spans="1:8" ht="15.75" customHeight="1">
      <c r="A3556" s="91" t="s">
        <v>7908</v>
      </c>
      <c r="B3556" s="91" t="s">
        <v>876</v>
      </c>
      <c r="C3556" s="91" t="s">
        <v>7908</v>
      </c>
      <c r="D3556" s="91" t="s">
        <v>7909</v>
      </c>
      <c r="E3556" s="92">
        <v>0</v>
      </c>
      <c r="F3556" s="91" t="s">
        <v>1185</v>
      </c>
      <c r="H3556" s="3">
        <f>E3556+SUMIF('BR DTG ADW'!C:C,C3556,'BR DTG ADW'!E:E)</f>
        <v>0</v>
      </c>
    </row>
    <row r="3557" spans="1:8" ht="15.75" customHeight="1">
      <c r="A3557" s="91" t="s">
        <v>7910</v>
      </c>
      <c r="B3557" s="91" t="s">
        <v>898</v>
      </c>
      <c r="C3557" s="91" t="s">
        <v>7910</v>
      </c>
      <c r="D3557" s="91" t="s">
        <v>10458</v>
      </c>
      <c r="E3557" s="92">
        <v>2</v>
      </c>
      <c r="F3557" s="91" t="s">
        <v>1185</v>
      </c>
      <c r="H3557" s="3">
        <f>E3557+SUMIF('BR DTG ADW'!C:C,C3557,'BR DTG ADW'!E:E)</f>
        <v>2</v>
      </c>
    </row>
    <row r="3558" spans="1:8" ht="15.75" customHeight="1">
      <c r="A3558" s="91" t="s">
        <v>7912</v>
      </c>
      <c r="B3558" s="91" t="s">
        <v>898</v>
      </c>
      <c r="C3558" s="91" t="s">
        <v>7912</v>
      </c>
      <c r="D3558" s="91" t="s">
        <v>7913</v>
      </c>
      <c r="E3558" s="92">
        <v>1</v>
      </c>
      <c r="F3558" s="91" t="s">
        <v>1185</v>
      </c>
      <c r="H3558" s="3">
        <f>E3558+SUMIF('BR DTG ADW'!C:C,C3558,'BR DTG ADW'!E:E)</f>
        <v>1</v>
      </c>
    </row>
    <row r="3559" spans="1:8" ht="15.75" customHeight="1">
      <c r="A3559" s="91" t="s">
        <v>7914</v>
      </c>
      <c r="B3559" s="91" t="s">
        <v>876</v>
      </c>
      <c r="C3559" s="91" t="s">
        <v>7914</v>
      </c>
      <c r="D3559" s="91" t="s">
        <v>7915</v>
      </c>
      <c r="E3559" s="92">
        <v>0</v>
      </c>
      <c r="F3559" s="91" t="s">
        <v>1185</v>
      </c>
      <c r="H3559" s="3">
        <f>E3559+SUMIF('BR DTG ADW'!C:C,C3559,'BR DTG ADW'!E:E)</f>
        <v>0</v>
      </c>
    </row>
    <row r="3560" spans="1:8" ht="15.75" customHeight="1">
      <c r="A3560" s="91" t="s">
        <v>7916</v>
      </c>
      <c r="B3560" s="91" t="s">
        <v>876</v>
      </c>
      <c r="C3560" s="91" t="s">
        <v>7916</v>
      </c>
      <c r="D3560" s="91" t="s">
        <v>10459</v>
      </c>
      <c r="E3560" s="92">
        <v>0</v>
      </c>
      <c r="F3560" s="91" t="s">
        <v>1185</v>
      </c>
      <c r="H3560" s="3">
        <f>E3560+SUMIF('BR DTG ADW'!C:C,C3560,'BR DTG ADW'!E:E)</f>
        <v>0</v>
      </c>
    </row>
    <row r="3561" spans="1:8" ht="15.75" customHeight="1">
      <c r="A3561" s="91" t="s">
        <v>7922</v>
      </c>
      <c r="B3561" s="91" t="s">
        <v>876</v>
      </c>
      <c r="C3561" s="91" t="s">
        <v>7922</v>
      </c>
      <c r="D3561" s="91" t="s">
        <v>10461</v>
      </c>
      <c r="E3561" s="92">
        <v>0</v>
      </c>
      <c r="F3561" s="91" t="s">
        <v>1185</v>
      </c>
      <c r="H3561" s="3">
        <f>E3561+SUMIF('BR DTG ADW'!C:C,C3561,'BR DTG ADW'!E:E)</f>
        <v>0</v>
      </c>
    </row>
    <row r="3562" spans="1:8" ht="15.75" customHeight="1">
      <c r="A3562" s="91" t="s">
        <v>7924</v>
      </c>
      <c r="B3562" s="91" t="s">
        <v>876</v>
      </c>
      <c r="C3562" s="91" t="s">
        <v>7924</v>
      </c>
      <c r="D3562" s="91" t="s">
        <v>10464</v>
      </c>
      <c r="E3562" s="92">
        <v>0</v>
      </c>
      <c r="F3562" s="91" t="s">
        <v>1185</v>
      </c>
      <c r="H3562" s="3">
        <f>E3562+SUMIF('BR DTG ADW'!C:C,C3562,'BR DTG ADW'!E:E)</f>
        <v>0</v>
      </c>
    </row>
    <row r="3563" spans="1:8" ht="15.75" customHeight="1">
      <c r="A3563" s="91" t="s">
        <v>7928</v>
      </c>
      <c r="B3563" s="91" t="s">
        <v>876</v>
      </c>
      <c r="C3563" s="91" t="s">
        <v>7928</v>
      </c>
      <c r="D3563" s="91" t="s">
        <v>10467</v>
      </c>
      <c r="E3563" s="92">
        <v>0</v>
      </c>
      <c r="F3563" s="91" t="s">
        <v>1185</v>
      </c>
      <c r="H3563" s="3">
        <f>E3563+SUMIF('BR DTG ADW'!C:C,C3563,'BR DTG ADW'!E:E)</f>
        <v>0</v>
      </c>
    </row>
    <row r="3564" spans="1:8" ht="15.75" customHeight="1">
      <c r="A3564" s="91" t="s">
        <v>7932</v>
      </c>
      <c r="B3564" s="91" t="s">
        <v>876</v>
      </c>
      <c r="C3564" s="91" t="s">
        <v>7932</v>
      </c>
      <c r="D3564" s="91" t="s">
        <v>7933</v>
      </c>
      <c r="E3564" s="92">
        <v>0</v>
      </c>
      <c r="F3564" s="91" t="s">
        <v>1185</v>
      </c>
      <c r="H3564" s="3">
        <f>E3564+SUMIF('BR DTG ADW'!C:C,C3564,'BR DTG ADW'!E:E)</f>
        <v>0</v>
      </c>
    </row>
    <row r="3565" spans="1:8" ht="15.75" customHeight="1">
      <c r="A3565" s="91" t="s">
        <v>11475</v>
      </c>
      <c r="B3565" s="91" t="s">
        <v>876</v>
      </c>
      <c r="C3565" s="91" t="s">
        <v>11475</v>
      </c>
      <c r="D3565" s="91" t="s">
        <v>11476</v>
      </c>
      <c r="E3565" s="92">
        <v>0</v>
      </c>
      <c r="F3565" s="91" t="s">
        <v>1185</v>
      </c>
      <c r="H3565" s="3">
        <f>E3565+SUMIF('BR DTG ADW'!C:C,C3565,'BR DTG ADW'!E:E)</f>
        <v>0</v>
      </c>
    </row>
    <row r="3566" spans="1:8" ht="15.75" customHeight="1">
      <c r="A3566" s="91" t="s">
        <v>10468</v>
      </c>
      <c r="B3566" s="91" t="s">
        <v>876</v>
      </c>
      <c r="C3566" s="91" t="s">
        <v>10468</v>
      </c>
      <c r="D3566" s="91" t="s">
        <v>10469</v>
      </c>
      <c r="E3566" s="92">
        <v>0</v>
      </c>
      <c r="F3566" s="91" t="s">
        <v>1185</v>
      </c>
      <c r="H3566" s="3">
        <f>E3566+SUMIF('BR DTG ADW'!C:C,C3566,'BR DTG ADW'!E:E)</f>
        <v>0</v>
      </c>
    </row>
    <row r="3567" spans="1:8" ht="15.75" customHeight="1">
      <c r="A3567" s="91" t="s">
        <v>10470</v>
      </c>
      <c r="B3567" s="91" t="s">
        <v>876</v>
      </c>
      <c r="C3567" s="91" t="s">
        <v>10470</v>
      </c>
      <c r="D3567" s="91" t="s">
        <v>10471</v>
      </c>
      <c r="E3567" s="92">
        <v>0</v>
      </c>
      <c r="F3567" s="91" t="s">
        <v>1185</v>
      </c>
      <c r="H3567" s="3">
        <f>E3567+SUMIF('BR DTG ADW'!C:C,C3567,'BR DTG ADW'!E:E)</f>
        <v>0</v>
      </c>
    </row>
    <row r="3568" spans="1:8" ht="15.75" customHeight="1">
      <c r="A3568" s="91" t="s">
        <v>7942</v>
      </c>
      <c r="B3568" s="91" t="s">
        <v>876</v>
      </c>
      <c r="C3568" s="91" t="s">
        <v>7942</v>
      </c>
      <c r="D3568" s="91" t="s">
        <v>7943</v>
      </c>
      <c r="E3568" s="92">
        <v>0</v>
      </c>
      <c r="F3568" s="91" t="s">
        <v>1185</v>
      </c>
      <c r="H3568" s="3">
        <f>E3568+SUMIF('BR DTG ADW'!C:C,C3568,'BR DTG ADW'!E:E)</f>
        <v>0</v>
      </c>
    </row>
    <row r="3569" spans="1:8" ht="15.75" customHeight="1">
      <c r="A3569" s="91" t="s">
        <v>11477</v>
      </c>
      <c r="B3569" s="91" t="s">
        <v>876</v>
      </c>
      <c r="C3569" s="91" t="s">
        <v>11477</v>
      </c>
      <c r="D3569" s="91" t="s">
        <v>11478</v>
      </c>
      <c r="E3569" s="92">
        <v>0</v>
      </c>
      <c r="F3569" s="91" t="s">
        <v>1185</v>
      </c>
      <c r="H3569" s="3">
        <f>E3569+SUMIF('BR DTG ADW'!C:C,C3569,'BR DTG ADW'!E:E)</f>
        <v>0</v>
      </c>
    </row>
    <row r="3570" spans="1:8" ht="15.75" customHeight="1">
      <c r="A3570" s="91" t="s">
        <v>7946</v>
      </c>
      <c r="B3570" s="91" t="s">
        <v>877</v>
      </c>
      <c r="C3570" s="91" t="s">
        <v>7946</v>
      </c>
      <c r="D3570" s="91" t="s">
        <v>7947</v>
      </c>
      <c r="E3570" s="92">
        <v>2</v>
      </c>
      <c r="F3570" s="91" t="s">
        <v>1185</v>
      </c>
      <c r="H3570" s="3">
        <f>E3570+SUMIF('BR DTG ADW'!C:C,C3570,'BR DTG ADW'!E:E)</f>
        <v>2</v>
      </c>
    </row>
    <row r="3571" spans="1:8" ht="15.75" customHeight="1">
      <c r="A3571" s="91" t="s">
        <v>10476</v>
      </c>
      <c r="B3571" s="91" t="s">
        <v>876</v>
      </c>
      <c r="C3571" s="91" t="s">
        <v>10476</v>
      </c>
      <c r="D3571" s="91" t="s">
        <v>10477</v>
      </c>
      <c r="E3571" s="92">
        <v>0</v>
      </c>
      <c r="F3571" s="91" t="s">
        <v>1185</v>
      </c>
      <c r="H3571" s="3">
        <f>E3571+SUMIF('BR DTG ADW'!C:C,C3571,'BR DTG ADW'!E:E)</f>
        <v>0</v>
      </c>
    </row>
    <row r="3572" spans="1:8" ht="15.75" customHeight="1">
      <c r="A3572" s="91" t="s">
        <v>7950</v>
      </c>
      <c r="B3572" s="91" t="s">
        <v>920</v>
      </c>
      <c r="C3572" s="91" t="s">
        <v>7950</v>
      </c>
      <c r="D3572" s="91" t="s">
        <v>7951</v>
      </c>
      <c r="E3572" s="92">
        <v>1</v>
      </c>
      <c r="F3572" s="91" t="s">
        <v>1185</v>
      </c>
      <c r="H3572" s="3">
        <f>E3572+SUMIF('BR DTG ADW'!C:C,C3572,'BR DTG ADW'!E:E)</f>
        <v>1</v>
      </c>
    </row>
    <row r="3573" spans="1:8" ht="15.75" customHeight="1">
      <c r="A3573" s="91" t="s">
        <v>7954</v>
      </c>
      <c r="B3573" s="91" t="s">
        <v>876</v>
      </c>
      <c r="C3573" s="91" t="s">
        <v>7954</v>
      </c>
      <c r="D3573" s="91" t="s">
        <v>2330</v>
      </c>
      <c r="E3573" s="92">
        <v>0</v>
      </c>
      <c r="F3573" s="91" t="s">
        <v>1185</v>
      </c>
      <c r="H3573" s="3">
        <f>E3573+SUMIF('BR DTG ADW'!C:C,C3573,'BR DTG ADW'!E:E)</f>
        <v>0</v>
      </c>
    </row>
    <row r="3574" spans="1:8" ht="15.75" customHeight="1">
      <c r="A3574" s="91" t="s">
        <v>7957</v>
      </c>
      <c r="B3574" s="91" t="s">
        <v>876</v>
      </c>
      <c r="C3574" s="91" t="s">
        <v>7957</v>
      </c>
      <c r="D3574" s="91" t="s">
        <v>7958</v>
      </c>
      <c r="E3574" s="92">
        <v>0</v>
      </c>
      <c r="F3574" s="91" t="s">
        <v>1185</v>
      </c>
      <c r="H3574" s="3">
        <f>E3574+SUMIF('BR DTG ADW'!C:C,C3574,'BR DTG ADW'!E:E)</f>
        <v>0</v>
      </c>
    </row>
    <row r="3575" spans="1:8" ht="15.75" customHeight="1">
      <c r="A3575" s="91" t="s">
        <v>7959</v>
      </c>
      <c r="B3575" s="91" t="s">
        <v>876</v>
      </c>
      <c r="C3575" s="91" t="s">
        <v>7959</v>
      </c>
      <c r="D3575" s="91" t="s">
        <v>7960</v>
      </c>
      <c r="E3575" s="92">
        <v>0</v>
      </c>
      <c r="F3575" s="91" t="s">
        <v>1185</v>
      </c>
      <c r="H3575" s="3">
        <f>E3575+SUMIF('BR DTG ADW'!C:C,C3575,'BR DTG ADW'!E:E)</f>
        <v>0</v>
      </c>
    </row>
    <row r="3576" spans="1:8" ht="15.75" customHeight="1">
      <c r="A3576" s="91" t="s">
        <v>7961</v>
      </c>
      <c r="B3576" s="91" t="s">
        <v>876</v>
      </c>
      <c r="C3576" s="91" t="s">
        <v>7961</v>
      </c>
      <c r="D3576" s="91" t="s">
        <v>7962</v>
      </c>
      <c r="E3576" s="92">
        <v>0</v>
      </c>
      <c r="F3576" s="91" t="s">
        <v>1185</v>
      </c>
      <c r="H3576" s="3">
        <f>E3576+SUMIF('BR DTG ADW'!C:C,C3576,'BR DTG ADW'!E:E)</f>
        <v>0</v>
      </c>
    </row>
    <row r="3577" spans="1:8" ht="15.75" customHeight="1">
      <c r="A3577" s="91" t="s">
        <v>7963</v>
      </c>
      <c r="B3577" s="91" t="s">
        <v>876</v>
      </c>
      <c r="C3577" s="91" t="s">
        <v>7963</v>
      </c>
      <c r="D3577" s="91" t="s">
        <v>7964</v>
      </c>
      <c r="E3577" s="92">
        <v>0</v>
      </c>
      <c r="F3577" s="91" t="s">
        <v>1185</v>
      </c>
      <c r="H3577" s="3">
        <f>E3577+SUMIF('BR DTG ADW'!C:C,C3577,'BR DTG ADW'!E:E)</f>
        <v>0</v>
      </c>
    </row>
    <row r="3578" spans="1:8" ht="15.75" customHeight="1">
      <c r="A3578" s="91" t="s">
        <v>10483</v>
      </c>
      <c r="B3578" s="91" t="s">
        <v>876</v>
      </c>
      <c r="C3578" s="91" t="s">
        <v>10483</v>
      </c>
      <c r="D3578" s="91" t="s">
        <v>10484</v>
      </c>
      <c r="E3578" s="92">
        <v>0</v>
      </c>
      <c r="F3578" s="91" t="s">
        <v>1185</v>
      </c>
      <c r="H3578" s="3">
        <f>E3578+SUMIF('BR DTG ADW'!C:C,C3578,'BR DTG ADW'!E:E)</f>
        <v>0</v>
      </c>
    </row>
    <row r="3579" spans="1:8" ht="15.75" customHeight="1">
      <c r="A3579" s="91" t="s">
        <v>472</v>
      </c>
      <c r="B3579" s="91" t="s">
        <v>877</v>
      </c>
      <c r="C3579" s="91" t="s">
        <v>472</v>
      </c>
      <c r="D3579" s="91" t="s">
        <v>1291</v>
      </c>
      <c r="E3579" s="92">
        <v>2</v>
      </c>
      <c r="F3579" s="91" t="s">
        <v>1185</v>
      </c>
      <c r="H3579" s="3">
        <f>E3579+SUMIF('BR DTG ADW'!C:C,C3579,'BR DTG ADW'!E:E)</f>
        <v>2</v>
      </c>
    </row>
    <row r="3580" spans="1:8" ht="15.75" customHeight="1">
      <c r="A3580" s="91" t="s">
        <v>10489</v>
      </c>
      <c r="B3580" s="91" t="s">
        <v>876</v>
      </c>
      <c r="C3580" s="91" t="s">
        <v>10489</v>
      </c>
      <c r="D3580" s="91" t="s">
        <v>10490</v>
      </c>
      <c r="E3580" s="92">
        <v>0</v>
      </c>
      <c r="F3580" s="91" t="s">
        <v>1185</v>
      </c>
      <c r="H3580" s="3">
        <f>E3580+SUMIF('BR DTG ADW'!C:C,C3580,'BR DTG ADW'!E:E)</f>
        <v>0</v>
      </c>
    </row>
    <row r="3581" spans="1:8" ht="15.75" customHeight="1">
      <c r="A3581" s="91" t="s">
        <v>7971</v>
      </c>
      <c r="B3581" s="91" t="s">
        <v>876</v>
      </c>
      <c r="C3581" s="91" t="s">
        <v>7971</v>
      </c>
      <c r="D3581" s="91" t="s">
        <v>7972</v>
      </c>
      <c r="E3581" s="92">
        <v>0</v>
      </c>
      <c r="F3581" s="91" t="s">
        <v>1185</v>
      </c>
      <c r="H3581" s="3">
        <f>E3581+SUMIF('BR DTG ADW'!C:C,C3581,'BR DTG ADW'!E:E)</f>
        <v>0</v>
      </c>
    </row>
    <row r="3582" spans="1:8" ht="15.75" customHeight="1">
      <c r="A3582" s="91" t="s">
        <v>7973</v>
      </c>
      <c r="B3582" s="91" t="s">
        <v>876</v>
      </c>
      <c r="C3582" s="91" t="s">
        <v>7973</v>
      </c>
      <c r="D3582" s="91" t="s">
        <v>7974</v>
      </c>
      <c r="E3582" s="92">
        <v>0</v>
      </c>
      <c r="F3582" s="91" t="s">
        <v>1185</v>
      </c>
      <c r="H3582" s="3">
        <f>E3582+SUMIF('BR DTG ADW'!C:C,C3582,'BR DTG ADW'!E:E)</f>
        <v>0</v>
      </c>
    </row>
    <row r="3583" spans="1:8" ht="15.75" customHeight="1">
      <c r="A3583" s="91" t="s">
        <v>7977</v>
      </c>
      <c r="B3583" s="91" t="s">
        <v>876</v>
      </c>
      <c r="C3583" s="91" t="s">
        <v>7977</v>
      </c>
      <c r="D3583" s="91" t="s">
        <v>7978</v>
      </c>
      <c r="E3583" s="92">
        <v>0</v>
      </c>
      <c r="F3583" s="91" t="s">
        <v>1185</v>
      </c>
      <c r="H3583" s="3">
        <f>E3583+SUMIF('BR DTG ADW'!C:C,C3583,'BR DTG ADW'!E:E)</f>
        <v>0</v>
      </c>
    </row>
    <row r="3584" spans="1:8" ht="15.75" customHeight="1">
      <c r="A3584" s="91" t="s">
        <v>11479</v>
      </c>
      <c r="B3584" s="91" t="s">
        <v>876</v>
      </c>
      <c r="C3584" s="91" t="s">
        <v>11479</v>
      </c>
      <c r="D3584" s="91" t="s">
        <v>11480</v>
      </c>
      <c r="E3584" s="92">
        <v>0</v>
      </c>
      <c r="F3584" s="91" t="s">
        <v>1185</v>
      </c>
      <c r="H3584" s="3">
        <f>E3584+SUMIF('BR DTG ADW'!C:C,C3584,'BR DTG ADW'!E:E)</f>
        <v>0</v>
      </c>
    </row>
    <row r="3585" spans="1:8" ht="15.75" customHeight="1">
      <c r="A3585" s="91" t="s">
        <v>7981</v>
      </c>
      <c r="B3585" s="91" t="s">
        <v>877</v>
      </c>
      <c r="C3585" s="91" t="s">
        <v>7981</v>
      </c>
      <c r="D3585" s="91" t="s">
        <v>10491</v>
      </c>
      <c r="E3585" s="92">
        <v>1</v>
      </c>
      <c r="F3585" s="91" t="s">
        <v>1185</v>
      </c>
      <c r="H3585" s="3">
        <f>E3585+SUMIF('BR DTG ADW'!C:C,C3585,'BR DTG ADW'!E:E)</f>
        <v>1</v>
      </c>
    </row>
    <row r="3586" spans="1:8" ht="15.75" customHeight="1">
      <c r="A3586" s="91" t="s">
        <v>7983</v>
      </c>
      <c r="B3586" s="91" t="s">
        <v>877</v>
      </c>
      <c r="C3586" s="91" t="s">
        <v>7983</v>
      </c>
      <c r="D3586" s="91" t="s">
        <v>7984</v>
      </c>
      <c r="E3586" s="92">
        <v>1</v>
      </c>
      <c r="F3586" s="91" t="s">
        <v>1185</v>
      </c>
      <c r="H3586" s="3">
        <f>E3586+SUMIF('BR DTG ADW'!C:C,C3586,'BR DTG ADW'!E:E)</f>
        <v>1</v>
      </c>
    </row>
    <row r="3587" spans="1:8" ht="15.75" customHeight="1">
      <c r="A3587" s="91" t="s">
        <v>11481</v>
      </c>
      <c r="B3587" s="91" t="s">
        <v>876</v>
      </c>
      <c r="C3587" s="91" t="s">
        <v>11481</v>
      </c>
      <c r="D3587" s="91" t="s">
        <v>11482</v>
      </c>
      <c r="E3587" s="92">
        <v>0</v>
      </c>
      <c r="F3587" s="91" t="s">
        <v>1185</v>
      </c>
      <c r="H3587" s="3">
        <f>E3587+SUMIF('BR DTG ADW'!C:C,C3587,'BR DTG ADW'!E:E)</f>
        <v>0</v>
      </c>
    </row>
    <row r="3588" spans="1:8" ht="15.75" customHeight="1">
      <c r="A3588" s="91" t="s">
        <v>11483</v>
      </c>
      <c r="B3588" s="91" t="s">
        <v>876</v>
      </c>
      <c r="C3588" s="91" t="s">
        <v>11483</v>
      </c>
      <c r="D3588" s="91" t="s">
        <v>11484</v>
      </c>
      <c r="E3588" s="92">
        <v>0</v>
      </c>
      <c r="F3588" s="91" t="s">
        <v>1185</v>
      </c>
      <c r="H3588" s="3">
        <f>E3588+SUMIF('BR DTG ADW'!C:C,C3588,'BR DTG ADW'!E:E)</f>
        <v>0</v>
      </c>
    </row>
    <row r="3589" spans="1:8" ht="15.75" customHeight="1">
      <c r="A3589" s="91" t="s">
        <v>7985</v>
      </c>
      <c r="B3589" s="91" t="s">
        <v>876</v>
      </c>
      <c r="C3589" s="91" t="s">
        <v>7985</v>
      </c>
      <c r="D3589" s="91" t="s">
        <v>11485</v>
      </c>
      <c r="E3589" s="92">
        <v>0</v>
      </c>
      <c r="F3589" s="91" t="s">
        <v>1185</v>
      </c>
      <c r="H3589" s="3">
        <f>E3589+SUMIF('BR DTG ADW'!C:C,C3589,'BR DTG ADW'!E:E)</f>
        <v>0</v>
      </c>
    </row>
    <row r="3590" spans="1:8" ht="15.75" customHeight="1">
      <c r="A3590" s="91" t="s">
        <v>11486</v>
      </c>
      <c r="B3590" s="91" t="s">
        <v>876</v>
      </c>
      <c r="C3590" s="91" t="s">
        <v>11486</v>
      </c>
      <c r="D3590" s="91" t="s">
        <v>9711</v>
      </c>
      <c r="E3590" s="92">
        <v>0</v>
      </c>
      <c r="F3590" s="91" t="s">
        <v>1185</v>
      </c>
      <c r="H3590" s="3">
        <f>E3590+SUMIF('BR DTG ADW'!C:C,C3590,'BR DTG ADW'!E:E)</f>
        <v>0</v>
      </c>
    </row>
    <row r="3591" spans="1:8" ht="15.75" customHeight="1">
      <c r="A3591" s="91" t="s">
        <v>7991</v>
      </c>
      <c r="B3591" s="91" t="s">
        <v>876</v>
      </c>
      <c r="C3591" s="91" t="s">
        <v>7991</v>
      </c>
      <c r="D3591" s="91" t="s">
        <v>7992</v>
      </c>
      <c r="E3591" s="92">
        <v>0</v>
      </c>
      <c r="F3591" s="91" t="s">
        <v>1185</v>
      </c>
      <c r="H3591" s="3">
        <f>E3591+SUMIF('BR DTG ADW'!C:C,C3591,'BR DTG ADW'!E:E)</f>
        <v>0</v>
      </c>
    </row>
    <row r="3592" spans="1:8" ht="15.75" customHeight="1">
      <c r="A3592" s="91" t="s">
        <v>7993</v>
      </c>
      <c r="B3592" s="91" t="s">
        <v>876</v>
      </c>
      <c r="C3592" s="91" t="s">
        <v>7993</v>
      </c>
      <c r="D3592" s="91" t="s">
        <v>7994</v>
      </c>
      <c r="E3592" s="92">
        <v>0</v>
      </c>
      <c r="F3592" s="91" t="s">
        <v>1185</v>
      </c>
      <c r="H3592" s="3">
        <f>E3592+SUMIF('BR DTG ADW'!C:C,C3592,'BR DTG ADW'!E:E)</f>
        <v>0</v>
      </c>
    </row>
    <row r="3593" spans="1:8" ht="15.75" customHeight="1">
      <c r="A3593" s="91" t="s">
        <v>7995</v>
      </c>
      <c r="B3593" s="91" t="s">
        <v>876</v>
      </c>
      <c r="C3593" s="91" t="s">
        <v>7995</v>
      </c>
      <c r="D3593" s="91" t="s">
        <v>2330</v>
      </c>
      <c r="E3593" s="92">
        <v>0</v>
      </c>
      <c r="F3593" s="91" t="s">
        <v>1185</v>
      </c>
      <c r="H3593" s="3">
        <f>E3593+SUMIF('BR DTG ADW'!C:C,C3593,'BR DTG ADW'!E:E)</f>
        <v>0</v>
      </c>
    </row>
    <row r="3594" spans="1:8" ht="15.75" customHeight="1">
      <c r="A3594" s="91" t="s">
        <v>804</v>
      </c>
      <c r="B3594" s="91" t="s">
        <v>877</v>
      </c>
      <c r="C3594" s="91" t="s">
        <v>804</v>
      </c>
      <c r="D3594" s="91" t="s">
        <v>1292</v>
      </c>
      <c r="E3594" s="92">
        <v>0</v>
      </c>
      <c r="F3594" s="91" t="s">
        <v>1185</v>
      </c>
      <c r="H3594" s="3">
        <f>E3594+SUMIF('BR DTG ADW'!C:C,C3594,'BR DTG ADW'!E:E)</f>
        <v>0</v>
      </c>
    </row>
    <row r="3595" spans="1:8" ht="15.75" customHeight="1">
      <c r="A3595" s="91" t="s">
        <v>7996</v>
      </c>
      <c r="B3595" s="91" t="s">
        <v>876</v>
      </c>
      <c r="C3595" s="91" t="s">
        <v>7996</v>
      </c>
      <c r="D3595" s="91" t="s">
        <v>7997</v>
      </c>
      <c r="E3595" s="92">
        <v>0</v>
      </c>
      <c r="F3595" s="91" t="s">
        <v>1185</v>
      </c>
      <c r="H3595" s="3">
        <f>E3595+SUMIF('BR DTG ADW'!C:C,C3595,'BR DTG ADW'!E:E)</f>
        <v>0</v>
      </c>
    </row>
    <row r="3596" spans="1:8" ht="15.75" customHeight="1">
      <c r="A3596" s="91" t="s">
        <v>7998</v>
      </c>
      <c r="B3596" s="91" t="s">
        <v>876</v>
      </c>
      <c r="C3596" s="91" t="s">
        <v>7998</v>
      </c>
      <c r="D3596" s="91" t="s">
        <v>10500</v>
      </c>
      <c r="E3596" s="92">
        <v>0</v>
      </c>
      <c r="F3596" s="91" t="s">
        <v>1185</v>
      </c>
      <c r="H3596" s="3">
        <f>E3596+SUMIF('BR DTG ADW'!C:C,C3596,'BR DTG ADW'!E:E)</f>
        <v>0</v>
      </c>
    </row>
    <row r="3597" spans="1:8" ht="15.75" customHeight="1">
      <c r="A3597" s="91" t="s">
        <v>10501</v>
      </c>
      <c r="B3597" s="91" t="s">
        <v>876</v>
      </c>
      <c r="C3597" s="91" t="s">
        <v>10501</v>
      </c>
      <c r="D3597" s="91" t="s">
        <v>10502</v>
      </c>
      <c r="E3597" s="92">
        <v>0</v>
      </c>
      <c r="F3597" s="91" t="s">
        <v>1185</v>
      </c>
      <c r="H3597" s="3">
        <f>E3597+SUMIF('BR DTG ADW'!C:C,C3597,'BR DTG ADW'!E:E)</f>
        <v>0</v>
      </c>
    </row>
    <row r="3598" spans="1:8" ht="15.75" customHeight="1">
      <c r="A3598" s="91" t="s">
        <v>10503</v>
      </c>
      <c r="B3598" s="91" t="s">
        <v>876</v>
      </c>
      <c r="C3598" s="91" t="s">
        <v>10503</v>
      </c>
      <c r="D3598" s="91" t="s">
        <v>10504</v>
      </c>
      <c r="E3598" s="92">
        <v>0</v>
      </c>
      <c r="F3598" s="91" t="s">
        <v>1185</v>
      </c>
      <c r="H3598" s="3">
        <f>E3598+SUMIF('BR DTG ADW'!C:C,C3598,'BR DTG ADW'!E:E)</f>
        <v>0</v>
      </c>
    </row>
    <row r="3599" spans="1:8" ht="15.75" customHeight="1">
      <c r="A3599" s="91" t="s">
        <v>10505</v>
      </c>
      <c r="B3599" s="91" t="s">
        <v>876</v>
      </c>
      <c r="C3599" s="91" t="s">
        <v>10505</v>
      </c>
      <c r="D3599" s="91" t="s">
        <v>10506</v>
      </c>
      <c r="E3599" s="92">
        <v>0</v>
      </c>
      <c r="F3599" s="91" t="s">
        <v>1185</v>
      </c>
      <c r="H3599" s="3">
        <f>E3599+SUMIF('BR DTG ADW'!C:C,C3599,'BR DTG ADW'!E:E)</f>
        <v>0</v>
      </c>
    </row>
    <row r="3600" spans="1:8" ht="15.75" customHeight="1">
      <c r="A3600" s="91" t="s">
        <v>8000</v>
      </c>
      <c r="B3600" s="91" t="s">
        <v>876</v>
      </c>
      <c r="C3600" s="91" t="s">
        <v>8000</v>
      </c>
      <c r="D3600" s="91" t="s">
        <v>8001</v>
      </c>
      <c r="E3600" s="92">
        <v>0</v>
      </c>
      <c r="F3600" s="91" t="s">
        <v>1185</v>
      </c>
      <c r="H3600" s="3">
        <f>E3600+SUMIF('BR DTG ADW'!C:C,C3600,'BR DTG ADW'!E:E)</f>
        <v>0</v>
      </c>
    </row>
    <row r="3601" spans="1:8" ht="15.75" customHeight="1">
      <c r="A3601" s="91" t="s">
        <v>11487</v>
      </c>
      <c r="B3601" s="91" t="s">
        <v>1185</v>
      </c>
      <c r="C3601" s="91" t="s">
        <v>11487</v>
      </c>
      <c r="D3601" s="91" t="s">
        <v>11488</v>
      </c>
      <c r="E3601" s="92">
        <v>0</v>
      </c>
      <c r="F3601" s="91" t="s">
        <v>1185</v>
      </c>
      <c r="H3601" s="3">
        <f>E3601+SUMIF('BR DTG ADW'!C:C,C3601,'BR DTG ADW'!E:E)</f>
        <v>0</v>
      </c>
    </row>
    <row r="3602" spans="1:8" ht="15.75" customHeight="1">
      <c r="A3602" s="91" t="s">
        <v>8002</v>
      </c>
      <c r="B3602" s="91" t="s">
        <v>876</v>
      </c>
      <c r="C3602" s="91" t="s">
        <v>8002</v>
      </c>
      <c r="D3602" s="91" t="s">
        <v>11489</v>
      </c>
      <c r="E3602" s="92">
        <v>0</v>
      </c>
      <c r="F3602" s="91" t="s">
        <v>1185</v>
      </c>
      <c r="H3602" s="3">
        <f>E3602+SUMIF('BR DTG ADW'!C:C,C3602,'BR DTG ADW'!E:E)</f>
        <v>0</v>
      </c>
    </row>
    <row r="3603" spans="1:8" ht="15.75" customHeight="1">
      <c r="A3603" s="91" t="s">
        <v>8004</v>
      </c>
      <c r="B3603" s="91" t="s">
        <v>876</v>
      </c>
      <c r="C3603" s="91" t="s">
        <v>8004</v>
      </c>
      <c r="D3603" s="91" t="s">
        <v>11490</v>
      </c>
      <c r="E3603" s="92">
        <v>0</v>
      </c>
      <c r="F3603" s="91" t="s">
        <v>1185</v>
      </c>
      <c r="H3603" s="3">
        <f>E3603+SUMIF('BR DTG ADW'!C:C,C3603,'BR DTG ADW'!E:E)</f>
        <v>0</v>
      </c>
    </row>
    <row r="3604" spans="1:8" ht="15.75" customHeight="1">
      <c r="A3604" s="91" t="s">
        <v>8006</v>
      </c>
      <c r="B3604" s="91" t="s">
        <v>876</v>
      </c>
      <c r="C3604" s="91" t="s">
        <v>8006</v>
      </c>
      <c r="D3604" s="91" t="s">
        <v>11491</v>
      </c>
      <c r="E3604" s="92">
        <v>0</v>
      </c>
      <c r="F3604" s="91" t="s">
        <v>1185</v>
      </c>
      <c r="H3604" s="3">
        <f>E3604+SUMIF('BR DTG ADW'!C:C,C3604,'BR DTG ADW'!E:E)</f>
        <v>0</v>
      </c>
    </row>
    <row r="3605" spans="1:8" ht="15.75" customHeight="1">
      <c r="A3605" s="91" t="s">
        <v>8008</v>
      </c>
      <c r="B3605" s="91" t="s">
        <v>876</v>
      </c>
      <c r="C3605" s="91" t="s">
        <v>8008</v>
      </c>
      <c r="D3605" s="91" t="s">
        <v>8009</v>
      </c>
      <c r="E3605" s="92">
        <v>0</v>
      </c>
      <c r="F3605" s="91" t="s">
        <v>1185</v>
      </c>
      <c r="H3605" s="3">
        <f>E3605+SUMIF('BR DTG ADW'!C:C,C3605,'BR DTG ADW'!E:E)</f>
        <v>0</v>
      </c>
    </row>
    <row r="3606" spans="1:8" ht="15.75" customHeight="1">
      <c r="A3606" s="91" t="s">
        <v>10508</v>
      </c>
      <c r="B3606" s="91" t="s">
        <v>876</v>
      </c>
      <c r="C3606" s="91" t="s">
        <v>10508</v>
      </c>
      <c r="D3606" s="91" t="s">
        <v>10509</v>
      </c>
      <c r="E3606" s="92">
        <v>0</v>
      </c>
      <c r="F3606" s="91" t="s">
        <v>1185</v>
      </c>
      <c r="H3606" s="3">
        <f>E3606+SUMIF('BR DTG ADW'!C:C,C3606,'BR DTG ADW'!E:E)</f>
        <v>0</v>
      </c>
    </row>
    <row r="3607" spans="1:8" ht="15.75" customHeight="1">
      <c r="A3607" s="91" t="s">
        <v>527</v>
      </c>
      <c r="B3607" s="91" t="s">
        <v>877</v>
      </c>
      <c r="C3607" s="91" t="s">
        <v>527</v>
      </c>
      <c r="D3607" s="91" t="s">
        <v>1293</v>
      </c>
      <c r="E3607" s="92">
        <v>5</v>
      </c>
      <c r="F3607" s="91" t="s">
        <v>1185</v>
      </c>
      <c r="H3607" s="3">
        <f>E3607+SUMIF('BR DTG ADW'!C:C,C3607,'BR DTG ADW'!E:E)</f>
        <v>5</v>
      </c>
    </row>
    <row r="3608" spans="1:8" ht="15.75" customHeight="1">
      <c r="A3608" s="91" t="s">
        <v>473</v>
      </c>
      <c r="B3608" s="91" t="s">
        <v>877</v>
      </c>
      <c r="C3608" s="91" t="s">
        <v>473</v>
      </c>
      <c r="D3608" s="91" t="s">
        <v>1294</v>
      </c>
      <c r="E3608" s="92">
        <v>6</v>
      </c>
      <c r="F3608" s="91" t="s">
        <v>1185</v>
      </c>
      <c r="H3608" s="3">
        <f>E3608+SUMIF('BR DTG ADW'!C:C,C3608,'BR DTG ADW'!E:E)</f>
        <v>6</v>
      </c>
    </row>
    <row r="3609" spans="1:8" ht="15.75" customHeight="1">
      <c r="A3609" s="91" t="s">
        <v>2294</v>
      </c>
      <c r="B3609" s="91" t="s">
        <v>877</v>
      </c>
      <c r="C3609" s="91" t="s">
        <v>2294</v>
      </c>
      <c r="D3609" s="91" t="s">
        <v>8016</v>
      </c>
      <c r="E3609" s="92">
        <v>0</v>
      </c>
      <c r="F3609" s="91" t="s">
        <v>1185</v>
      </c>
      <c r="H3609" s="3">
        <f>E3609+SUMIF('BR DTG ADW'!C:C,C3609,'BR DTG ADW'!E:E)</f>
        <v>0</v>
      </c>
    </row>
    <row r="3610" spans="1:8" ht="15.75" customHeight="1">
      <c r="A3610" s="91" t="s">
        <v>8017</v>
      </c>
      <c r="B3610" s="91" t="s">
        <v>876</v>
      </c>
      <c r="C3610" s="91" t="s">
        <v>8017</v>
      </c>
      <c r="D3610" s="91" t="s">
        <v>8018</v>
      </c>
      <c r="E3610" s="92">
        <v>0</v>
      </c>
      <c r="F3610" s="91" t="s">
        <v>1185</v>
      </c>
      <c r="H3610" s="3">
        <f>E3610+SUMIF('BR DTG ADW'!C:C,C3610,'BR DTG ADW'!E:E)</f>
        <v>0</v>
      </c>
    </row>
    <row r="3611" spans="1:8" ht="15.75" customHeight="1">
      <c r="A3611" s="91" t="s">
        <v>8019</v>
      </c>
      <c r="B3611" s="91" t="s">
        <v>876</v>
      </c>
      <c r="C3611" s="91" t="s">
        <v>8019</v>
      </c>
      <c r="D3611" s="91" t="s">
        <v>8020</v>
      </c>
      <c r="E3611" s="92">
        <v>0</v>
      </c>
      <c r="F3611" s="91" t="s">
        <v>1185</v>
      </c>
      <c r="H3611" s="3">
        <f>E3611+SUMIF('BR DTG ADW'!C:C,C3611,'BR DTG ADW'!E:E)</f>
        <v>0</v>
      </c>
    </row>
    <row r="3612" spans="1:8" ht="15.75" customHeight="1">
      <c r="A3612" s="91" t="s">
        <v>474</v>
      </c>
      <c r="B3612" s="91" t="s">
        <v>877</v>
      </c>
      <c r="C3612" s="91" t="s">
        <v>474</v>
      </c>
      <c r="D3612" s="91" t="s">
        <v>871</v>
      </c>
      <c r="E3612" s="92">
        <v>1</v>
      </c>
      <c r="F3612" s="91" t="s">
        <v>1185</v>
      </c>
      <c r="H3612" s="3">
        <f>E3612+SUMIF('BR DTG ADW'!C:C,C3612,'BR DTG ADW'!E:E)</f>
        <v>1</v>
      </c>
    </row>
    <row r="3613" spans="1:8" ht="15.75" customHeight="1">
      <c r="A3613" s="91" t="s">
        <v>11492</v>
      </c>
      <c r="B3613" s="91" t="s">
        <v>876</v>
      </c>
      <c r="C3613" s="91" t="s">
        <v>11492</v>
      </c>
      <c r="D3613" s="91" t="s">
        <v>11493</v>
      </c>
      <c r="E3613" s="92">
        <v>0</v>
      </c>
      <c r="F3613" s="91" t="s">
        <v>1185</v>
      </c>
      <c r="H3613" s="3">
        <f>E3613+SUMIF('BR DTG ADW'!C:C,C3613,'BR DTG ADW'!E:E)</f>
        <v>0</v>
      </c>
    </row>
    <row r="3614" spans="1:8" ht="15.75" customHeight="1">
      <c r="A3614" s="91" t="s">
        <v>8021</v>
      </c>
      <c r="B3614" s="91" t="s">
        <v>876</v>
      </c>
      <c r="C3614" s="91" t="s">
        <v>8021</v>
      </c>
      <c r="D3614" s="91" t="s">
        <v>8022</v>
      </c>
      <c r="E3614" s="92">
        <v>0</v>
      </c>
      <c r="F3614" s="91" t="s">
        <v>1185</v>
      </c>
      <c r="H3614" s="3">
        <f>E3614+SUMIF('BR DTG ADW'!C:C,C3614,'BR DTG ADW'!E:E)</f>
        <v>0</v>
      </c>
    </row>
    <row r="3615" spans="1:8" ht="15.75" customHeight="1">
      <c r="A3615" s="91" t="s">
        <v>8023</v>
      </c>
      <c r="B3615" s="91" t="s">
        <v>876</v>
      </c>
      <c r="C3615" s="91" t="s">
        <v>8023</v>
      </c>
      <c r="D3615" s="91" t="s">
        <v>8024</v>
      </c>
      <c r="E3615" s="92">
        <v>0</v>
      </c>
      <c r="F3615" s="91" t="s">
        <v>1185</v>
      </c>
      <c r="H3615" s="3">
        <f>E3615+SUMIF('BR DTG ADW'!C:C,C3615,'BR DTG ADW'!E:E)</f>
        <v>0</v>
      </c>
    </row>
    <row r="3616" spans="1:8" ht="15.75" customHeight="1">
      <c r="A3616" s="91" t="s">
        <v>8025</v>
      </c>
      <c r="B3616" s="91" t="s">
        <v>877</v>
      </c>
      <c r="C3616" s="91" t="s">
        <v>8025</v>
      </c>
      <c r="D3616" s="91" t="s">
        <v>8026</v>
      </c>
      <c r="E3616" s="92">
        <v>0</v>
      </c>
      <c r="F3616" s="91" t="s">
        <v>1185</v>
      </c>
      <c r="H3616" s="3">
        <f>E3616+SUMIF('BR DTG ADW'!C:C,C3616,'BR DTG ADW'!E:E)</f>
        <v>0</v>
      </c>
    </row>
    <row r="3617" spans="1:8" ht="15.75" customHeight="1">
      <c r="A3617" s="91" t="s">
        <v>8027</v>
      </c>
      <c r="B3617" s="91" t="s">
        <v>876</v>
      </c>
      <c r="C3617" s="91" t="s">
        <v>8027</v>
      </c>
      <c r="D3617" s="91" t="s">
        <v>8028</v>
      </c>
      <c r="E3617" s="92">
        <v>0</v>
      </c>
      <c r="F3617" s="91" t="s">
        <v>1185</v>
      </c>
      <c r="H3617" s="3">
        <f>E3617+SUMIF('BR DTG ADW'!C:C,C3617,'BR DTG ADW'!E:E)</f>
        <v>0</v>
      </c>
    </row>
    <row r="3618" spans="1:8" ht="15.75" customHeight="1">
      <c r="A3618" s="91" t="s">
        <v>8031</v>
      </c>
      <c r="B3618" s="91" t="s">
        <v>876</v>
      </c>
      <c r="C3618" s="91" t="s">
        <v>8031</v>
      </c>
      <c r="D3618" s="91" t="s">
        <v>8032</v>
      </c>
      <c r="E3618" s="92">
        <v>0</v>
      </c>
      <c r="F3618" s="91" t="s">
        <v>1185</v>
      </c>
      <c r="H3618" s="3">
        <f>E3618+SUMIF('BR DTG ADW'!C:C,C3618,'BR DTG ADW'!E:E)</f>
        <v>0</v>
      </c>
    </row>
    <row r="3619" spans="1:8" ht="15.75" customHeight="1">
      <c r="A3619" s="91" t="s">
        <v>8033</v>
      </c>
      <c r="B3619" s="91" t="s">
        <v>876</v>
      </c>
      <c r="C3619" s="91" t="s">
        <v>8033</v>
      </c>
      <c r="D3619" s="91" t="s">
        <v>8034</v>
      </c>
      <c r="E3619" s="92">
        <v>0</v>
      </c>
      <c r="F3619" s="91" t="s">
        <v>1185</v>
      </c>
      <c r="H3619" s="3">
        <f>E3619+SUMIF('BR DTG ADW'!C:C,C3619,'BR DTG ADW'!E:E)</f>
        <v>0</v>
      </c>
    </row>
    <row r="3620" spans="1:8" ht="15.75" customHeight="1">
      <c r="A3620" s="91" t="s">
        <v>8035</v>
      </c>
      <c r="B3620" s="91" t="s">
        <v>876</v>
      </c>
      <c r="C3620" s="91" t="s">
        <v>8035</v>
      </c>
      <c r="D3620" s="91" t="s">
        <v>8030</v>
      </c>
      <c r="E3620" s="92">
        <v>0</v>
      </c>
      <c r="F3620" s="91" t="s">
        <v>1185</v>
      </c>
      <c r="H3620" s="3">
        <f>E3620+SUMIF('BR DTG ADW'!C:C,C3620,'BR DTG ADW'!E:E)</f>
        <v>0</v>
      </c>
    </row>
    <row r="3621" spans="1:8" ht="15.75" customHeight="1">
      <c r="A3621" s="91" t="s">
        <v>8037</v>
      </c>
      <c r="B3621" s="91" t="s">
        <v>876</v>
      </c>
      <c r="C3621" s="91" t="s">
        <v>8037</v>
      </c>
      <c r="D3621" s="91" t="s">
        <v>8030</v>
      </c>
      <c r="E3621" s="92">
        <v>0</v>
      </c>
      <c r="F3621" s="91" t="s">
        <v>1185</v>
      </c>
      <c r="H3621" s="3">
        <f>E3621+SUMIF('BR DTG ADW'!C:C,C3621,'BR DTG ADW'!E:E)</f>
        <v>0</v>
      </c>
    </row>
    <row r="3622" spans="1:8" ht="15.75" customHeight="1">
      <c r="A3622" s="91" t="s">
        <v>8043</v>
      </c>
      <c r="B3622" s="91" t="s">
        <v>876</v>
      </c>
      <c r="C3622" s="91" t="s">
        <v>8043</v>
      </c>
      <c r="D3622" s="91" t="s">
        <v>8044</v>
      </c>
      <c r="E3622" s="92">
        <v>0</v>
      </c>
      <c r="F3622" s="91" t="s">
        <v>1185</v>
      </c>
      <c r="H3622" s="3">
        <f>E3622+SUMIF('BR DTG ADW'!C:C,C3622,'BR DTG ADW'!E:E)</f>
        <v>0</v>
      </c>
    </row>
    <row r="3623" spans="1:8" ht="15.75" customHeight="1">
      <c r="A3623" s="91" t="s">
        <v>8045</v>
      </c>
      <c r="B3623" s="91" t="s">
        <v>876</v>
      </c>
      <c r="C3623" s="91" t="s">
        <v>8045</v>
      </c>
      <c r="D3623" s="91" t="s">
        <v>8046</v>
      </c>
      <c r="E3623" s="92">
        <v>0</v>
      </c>
      <c r="F3623" s="91" t="s">
        <v>1185</v>
      </c>
      <c r="H3623" s="3">
        <f>E3623+SUMIF('BR DTG ADW'!C:C,C3623,'BR DTG ADW'!E:E)</f>
        <v>0</v>
      </c>
    </row>
    <row r="3624" spans="1:8" ht="15.75" customHeight="1">
      <c r="A3624" s="91" t="s">
        <v>8047</v>
      </c>
      <c r="B3624" s="91" t="s">
        <v>876</v>
      </c>
      <c r="C3624" s="91" t="s">
        <v>8047</v>
      </c>
      <c r="D3624" s="91" t="s">
        <v>8048</v>
      </c>
      <c r="E3624" s="92">
        <v>0</v>
      </c>
      <c r="F3624" s="91" t="s">
        <v>1185</v>
      </c>
      <c r="H3624" s="3">
        <f>E3624+SUMIF('BR DTG ADW'!C:C,C3624,'BR DTG ADW'!E:E)</f>
        <v>0</v>
      </c>
    </row>
    <row r="3625" spans="1:8" ht="15.75" customHeight="1">
      <c r="A3625" s="91" t="s">
        <v>8049</v>
      </c>
      <c r="B3625" s="91" t="s">
        <v>876</v>
      </c>
      <c r="C3625" s="91" t="s">
        <v>8049</v>
      </c>
      <c r="D3625" s="91" t="s">
        <v>8050</v>
      </c>
      <c r="E3625" s="92">
        <v>0</v>
      </c>
      <c r="F3625" s="91" t="s">
        <v>1185</v>
      </c>
      <c r="H3625" s="3">
        <f>E3625+SUMIF('BR DTG ADW'!C:C,C3625,'BR DTG ADW'!E:E)</f>
        <v>0</v>
      </c>
    </row>
    <row r="3626" spans="1:8" ht="15.75" customHeight="1">
      <c r="A3626" s="91" t="s">
        <v>8051</v>
      </c>
      <c r="B3626" s="91" t="s">
        <v>876</v>
      </c>
      <c r="C3626" s="91" t="s">
        <v>8051</v>
      </c>
      <c r="D3626" s="91" t="s">
        <v>8052</v>
      </c>
      <c r="E3626" s="92">
        <v>0</v>
      </c>
      <c r="F3626" s="91" t="s">
        <v>1185</v>
      </c>
      <c r="H3626" s="3">
        <f>E3626+SUMIF('BR DTG ADW'!C:C,C3626,'BR DTG ADW'!E:E)</f>
        <v>0</v>
      </c>
    </row>
    <row r="3627" spans="1:8" ht="15.75" customHeight="1">
      <c r="A3627" s="91" t="s">
        <v>8053</v>
      </c>
      <c r="B3627" s="91" t="s">
        <v>876</v>
      </c>
      <c r="C3627" s="91" t="s">
        <v>8053</v>
      </c>
      <c r="D3627" s="91" t="s">
        <v>8054</v>
      </c>
      <c r="E3627" s="92">
        <v>0</v>
      </c>
      <c r="F3627" s="91" t="s">
        <v>1185</v>
      </c>
      <c r="H3627" s="3">
        <f>E3627+SUMIF('BR DTG ADW'!C:C,C3627,'BR DTG ADW'!E:E)</f>
        <v>0</v>
      </c>
    </row>
    <row r="3628" spans="1:8" ht="15.75" customHeight="1">
      <c r="A3628" s="91" t="s">
        <v>8055</v>
      </c>
      <c r="B3628" s="91" t="s">
        <v>876</v>
      </c>
      <c r="C3628" s="91" t="s">
        <v>8055</v>
      </c>
      <c r="D3628" s="91" t="s">
        <v>8056</v>
      </c>
      <c r="E3628" s="92">
        <v>0</v>
      </c>
      <c r="F3628" s="91" t="s">
        <v>1185</v>
      </c>
      <c r="H3628" s="3">
        <f>E3628+SUMIF('BR DTG ADW'!C:C,C3628,'BR DTG ADW'!E:E)</f>
        <v>0</v>
      </c>
    </row>
    <row r="3629" spans="1:8" ht="15.75" customHeight="1">
      <c r="A3629" s="91" t="s">
        <v>8057</v>
      </c>
      <c r="B3629" s="91" t="s">
        <v>876</v>
      </c>
      <c r="C3629" s="91" t="s">
        <v>8057</v>
      </c>
      <c r="D3629" s="91" t="s">
        <v>5514</v>
      </c>
      <c r="E3629" s="92">
        <v>0</v>
      </c>
      <c r="F3629" s="91" t="s">
        <v>1185</v>
      </c>
      <c r="H3629" s="3">
        <f>E3629+SUMIF('BR DTG ADW'!C:C,C3629,'BR DTG ADW'!E:E)</f>
        <v>0</v>
      </c>
    </row>
    <row r="3630" spans="1:8" ht="15.75" customHeight="1">
      <c r="A3630" s="91" t="s">
        <v>8058</v>
      </c>
      <c r="B3630" s="91" t="s">
        <v>876</v>
      </c>
      <c r="C3630" s="91" t="s">
        <v>8058</v>
      </c>
      <c r="D3630" s="91" t="s">
        <v>8059</v>
      </c>
      <c r="E3630" s="92">
        <v>0</v>
      </c>
      <c r="F3630" s="91" t="s">
        <v>1185</v>
      </c>
      <c r="H3630" s="3">
        <f>E3630+SUMIF('BR DTG ADW'!C:C,C3630,'BR DTG ADW'!E:E)</f>
        <v>0</v>
      </c>
    </row>
    <row r="3631" spans="1:8" ht="15.75" customHeight="1">
      <c r="A3631" s="91" t="s">
        <v>8060</v>
      </c>
      <c r="B3631" s="91" t="s">
        <v>876</v>
      </c>
      <c r="C3631" s="91" t="s">
        <v>8060</v>
      </c>
      <c r="D3631" s="91" t="s">
        <v>11494</v>
      </c>
      <c r="E3631" s="92">
        <v>0</v>
      </c>
      <c r="F3631" s="91" t="s">
        <v>1185</v>
      </c>
      <c r="H3631" s="3">
        <f>E3631+SUMIF('BR DTG ADW'!C:C,C3631,'BR DTG ADW'!E:E)</f>
        <v>0</v>
      </c>
    </row>
    <row r="3632" spans="1:8" ht="15.75" customHeight="1">
      <c r="A3632" s="91" t="s">
        <v>8062</v>
      </c>
      <c r="B3632" s="91" t="s">
        <v>876</v>
      </c>
      <c r="C3632" s="91" t="s">
        <v>8062</v>
      </c>
      <c r="D3632" s="91" t="s">
        <v>8063</v>
      </c>
      <c r="E3632" s="92">
        <v>0</v>
      </c>
      <c r="F3632" s="91" t="s">
        <v>1185</v>
      </c>
      <c r="H3632" s="3">
        <f>E3632+SUMIF('BR DTG ADW'!C:C,C3632,'BR DTG ADW'!E:E)</f>
        <v>0</v>
      </c>
    </row>
    <row r="3633" spans="1:8" ht="15.75" customHeight="1">
      <c r="A3633" s="91" t="s">
        <v>8064</v>
      </c>
      <c r="B3633" s="91" t="s">
        <v>876</v>
      </c>
      <c r="C3633" s="91" t="s">
        <v>8064</v>
      </c>
      <c r="D3633" s="91" t="s">
        <v>8065</v>
      </c>
      <c r="E3633" s="92">
        <v>0</v>
      </c>
      <c r="F3633" s="91" t="s">
        <v>1185</v>
      </c>
      <c r="H3633" s="3">
        <f>E3633+SUMIF('BR DTG ADW'!C:C,C3633,'BR DTG ADW'!E:E)</f>
        <v>0</v>
      </c>
    </row>
    <row r="3634" spans="1:8" ht="15.75" customHeight="1">
      <c r="A3634" s="91" t="s">
        <v>8066</v>
      </c>
      <c r="B3634" s="91" t="s">
        <v>876</v>
      </c>
      <c r="C3634" s="91" t="s">
        <v>8066</v>
      </c>
      <c r="D3634" s="91" t="s">
        <v>8067</v>
      </c>
      <c r="E3634" s="92">
        <v>0</v>
      </c>
      <c r="F3634" s="91" t="s">
        <v>1185</v>
      </c>
      <c r="H3634" s="3">
        <f>E3634+SUMIF('BR DTG ADW'!C:C,C3634,'BR DTG ADW'!E:E)</f>
        <v>0</v>
      </c>
    </row>
    <row r="3635" spans="1:8" ht="15.75" customHeight="1">
      <c r="A3635" s="91" t="s">
        <v>8068</v>
      </c>
      <c r="B3635" s="91" t="s">
        <v>876</v>
      </c>
      <c r="C3635" s="91" t="s">
        <v>8068</v>
      </c>
      <c r="D3635" s="91" t="s">
        <v>8069</v>
      </c>
      <c r="E3635" s="92">
        <v>0</v>
      </c>
      <c r="F3635" s="91" t="s">
        <v>1185</v>
      </c>
      <c r="H3635" s="3">
        <f>E3635+SUMIF('BR DTG ADW'!C:C,C3635,'BR DTG ADW'!E:E)</f>
        <v>0</v>
      </c>
    </row>
    <row r="3636" spans="1:8" ht="15.75" customHeight="1">
      <c r="A3636" s="91" t="s">
        <v>8070</v>
      </c>
      <c r="B3636" s="91" t="s">
        <v>876</v>
      </c>
      <c r="C3636" s="91" t="s">
        <v>8070</v>
      </c>
      <c r="D3636" s="91" t="s">
        <v>8071</v>
      </c>
      <c r="E3636" s="92">
        <v>0</v>
      </c>
      <c r="F3636" s="91" t="s">
        <v>1185</v>
      </c>
      <c r="H3636" s="3">
        <f>E3636+SUMIF('BR DTG ADW'!C:C,C3636,'BR DTG ADW'!E:E)</f>
        <v>0</v>
      </c>
    </row>
    <row r="3637" spans="1:8" ht="15.75" customHeight="1">
      <c r="A3637" s="91" t="s">
        <v>8072</v>
      </c>
      <c r="B3637" s="91" t="s">
        <v>876</v>
      </c>
      <c r="C3637" s="91" t="s">
        <v>8072</v>
      </c>
      <c r="D3637" s="91" t="s">
        <v>8073</v>
      </c>
      <c r="E3637" s="92">
        <v>0</v>
      </c>
      <c r="F3637" s="91" t="s">
        <v>1185</v>
      </c>
      <c r="H3637" s="3">
        <f>E3637+SUMIF('BR DTG ADW'!C:C,C3637,'BR DTG ADW'!E:E)</f>
        <v>0</v>
      </c>
    </row>
    <row r="3638" spans="1:8" ht="15.75" customHeight="1">
      <c r="A3638" s="91" t="s">
        <v>8074</v>
      </c>
      <c r="B3638" s="91" t="s">
        <v>876</v>
      </c>
      <c r="C3638" s="91" t="s">
        <v>8074</v>
      </c>
      <c r="D3638" s="91" t="s">
        <v>8075</v>
      </c>
      <c r="E3638" s="92">
        <v>0</v>
      </c>
      <c r="F3638" s="91" t="s">
        <v>1185</v>
      </c>
      <c r="H3638" s="3">
        <f>E3638+SUMIF('BR DTG ADW'!C:C,C3638,'BR DTG ADW'!E:E)</f>
        <v>0</v>
      </c>
    </row>
    <row r="3639" spans="1:8" ht="15.75" customHeight="1">
      <c r="A3639" s="91" t="s">
        <v>8076</v>
      </c>
      <c r="B3639" s="91" t="s">
        <v>876</v>
      </c>
      <c r="C3639" s="91" t="s">
        <v>8076</v>
      </c>
      <c r="D3639" s="91" t="s">
        <v>8077</v>
      </c>
      <c r="E3639" s="92">
        <v>0</v>
      </c>
      <c r="F3639" s="91" t="s">
        <v>1185</v>
      </c>
      <c r="H3639" s="3">
        <f>E3639+SUMIF('BR DTG ADW'!C:C,C3639,'BR DTG ADW'!E:E)</f>
        <v>0</v>
      </c>
    </row>
    <row r="3640" spans="1:8" ht="15.75" customHeight="1">
      <c r="A3640" s="91" t="s">
        <v>8078</v>
      </c>
      <c r="B3640" s="91" t="s">
        <v>876</v>
      </c>
      <c r="C3640" s="91" t="s">
        <v>8078</v>
      </c>
      <c r="D3640" s="91" t="s">
        <v>11495</v>
      </c>
      <c r="E3640" s="92">
        <v>0</v>
      </c>
      <c r="F3640" s="91" t="s">
        <v>1185</v>
      </c>
      <c r="H3640" s="3">
        <f>E3640+SUMIF('BR DTG ADW'!C:C,C3640,'BR DTG ADW'!E:E)</f>
        <v>0</v>
      </c>
    </row>
    <row r="3641" spans="1:8" ht="15.75" customHeight="1">
      <c r="A3641" s="91" t="s">
        <v>8080</v>
      </c>
      <c r="B3641" s="91" t="s">
        <v>876</v>
      </c>
      <c r="C3641" s="91" t="s">
        <v>8080</v>
      </c>
      <c r="D3641" s="91" t="s">
        <v>8081</v>
      </c>
      <c r="E3641" s="92">
        <v>0</v>
      </c>
      <c r="F3641" s="91" t="s">
        <v>1185</v>
      </c>
      <c r="H3641" s="3">
        <f>E3641+SUMIF('BR DTG ADW'!C:C,C3641,'BR DTG ADW'!E:E)</f>
        <v>0</v>
      </c>
    </row>
    <row r="3642" spans="1:8" ht="15.75" customHeight="1">
      <c r="A3642" s="91" t="s">
        <v>8082</v>
      </c>
      <c r="B3642" s="91" t="s">
        <v>876</v>
      </c>
      <c r="C3642" s="91" t="s">
        <v>8082</v>
      </c>
      <c r="D3642" s="91" t="s">
        <v>8083</v>
      </c>
      <c r="E3642" s="92">
        <v>0</v>
      </c>
      <c r="F3642" s="91" t="s">
        <v>1185</v>
      </c>
      <c r="H3642" s="3">
        <f>E3642+SUMIF('BR DTG ADW'!C:C,C3642,'BR DTG ADW'!E:E)</f>
        <v>0</v>
      </c>
    </row>
    <row r="3643" spans="1:8" ht="15.75" customHeight="1">
      <c r="A3643" s="91" t="s">
        <v>8084</v>
      </c>
      <c r="B3643" s="91" t="s">
        <v>876</v>
      </c>
      <c r="C3643" s="91" t="s">
        <v>8084</v>
      </c>
      <c r="D3643" s="91" t="s">
        <v>8085</v>
      </c>
      <c r="E3643" s="92">
        <v>0</v>
      </c>
      <c r="F3643" s="91" t="s">
        <v>1185</v>
      </c>
      <c r="H3643" s="3">
        <f>E3643+SUMIF('BR DTG ADW'!C:C,C3643,'BR DTG ADW'!E:E)</f>
        <v>0</v>
      </c>
    </row>
    <row r="3644" spans="1:8" ht="15.75" customHeight="1">
      <c r="A3644" s="91" t="s">
        <v>8086</v>
      </c>
      <c r="B3644" s="91" t="s">
        <v>876</v>
      </c>
      <c r="C3644" s="91" t="s">
        <v>8086</v>
      </c>
      <c r="D3644" s="91" t="s">
        <v>10517</v>
      </c>
      <c r="E3644" s="92">
        <v>0</v>
      </c>
      <c r="F3644" s="91" t="s">
        <v>1185</v>
      </c>
      <c r="H3644" s="3">
        <f>E3644+SUMIF('BR DTG ADW'!C:C,C3644,'BR DTG ADW'!E:E)</f>
        <v>0</v>
      </c>
    </row>
    <row r="3645" spans="1:8" ht="15.75" customHeight="1">
      <c r="A3645" s="91" t="s">
        <v>8088</v>
      </c>
      <c r="B3645" s="91" t="s">
        <v>876</v>
      </c>
      <c r="C3645" s="91" t="s">
        <v>8088</v>
      </c>
      <c r="D3645" s="91" t="s">
        <v>8089</v>
      </c>
      <c r="E3645" s="92">
        <v>0</v>
      </c>
      <c r="F3645" s="91" t="s">
        <v>1185</v>
      </c>
      <c r="H3645" s="3">
        <f>E3645+SUMIF('BR DTG ADW'!C:C,C3645,'BR DTG ADW'!E:E)</f>
        <v>0</v>
      </c>
    </row>
    <row r="3646" spans="1:8" ht="15.75" customHeight="1">
      <c r="A3646" s="91" t="s">
        <v>8090</v>
      </c>
      <c r="B3646" s="91" t="s">
        <v>876</v>
      </c>
      <c r="C3646" s="91" t="s">
        <v>8090</v>
      </c>
      <c r="D3646" s="91" t="s">
        <v>8091</v>
      </c>
      <c r="E3646" s="92">
        <v>0</v>
      </c>
      <c r="F3646" s="91" t="s">
        <v>1185</v>
      </c>
      <c r="H3646" s="3">
        <f>E3646+SUMIF('BR DTG ADW'!C:C,C3646,'BR DTG ADW'!E:E)</f>
        <v>0</v>
      </c>
    </row>
    <row r="3647" spans="1:8" ht="15.75" customHeight="1">
      <c r="A3647" s="91" t="s">
        <v>8092</v>
      </c>
      <c r="B3647" s="91" t="s">
        <v>876</v>
      </c>
      <c r="C3647" s="91" t="s">
        <v>8092</v>
      </c>
      <c r="D3647" s="91" t="s">
        <v>8093</v>
      </c>
      <c r="E3647" s="92">
        <v>0</v>
      </c>
      <c r="F3647" s="91" t="s">
        <v>1185</v>
      </c>
      <c r="H3647" s="3">
        <f>E3647+SUMIF('BR DTG ADW'!C:C,C3647,'BR DTG ADW'!E:E)</f>
        <v>0</v>
      </c>
    </row>
    <row r="3648" spans="1:8" ht="15.75" customHeight="1">
      <c r="A3648" s="91" t="s">
        <v>8094</v>
      </c>
      <c r="B3648" s="91" t="s">
        <v>876</v>
      </c>
      <c r="C3648" s="91" t="s">
        <v>8094</v>
      </c>
      <c r="D3648" s="91" t="s">
        <v>8095</v>
      </c>
      <c r="E3648" s="92">
        <v>0</v>
      </c>
      <c r="F3648" s="91" t="s">
        <v>1185</v>
      </c>
      <c r="H3648" s="3">
        <f>E3648+SUMIF('BR DTG ADW'!C:C,C3648,'BR DTG ADW'!E:E)</f>
        <v>0</v>
      </c>
    </row>
    <row r="3649" spans="1:8" ht="15.75" customHeight="1">
      <c r="A3649" s="91" t="s">
        <v>8096</v>
      </c>
      <c r="B3649" s="91" t="s">
        <v>876</v>
      </c>
      <c r="C3649" s="91" t="s">
        <v>8096</v>
      </c>
      <c r="D3649" s="91" t="s">
        <v>8097</v>
      </c>
      <c r="E3649" s="92">
        <v>0</v>
      </c>
      <c r="F3649" s="91" t="s">
        <v>1185</v>
      </c>
      <c r="H3649" s="3">
        <f>E3649+SUMIF('BR DTG ADW'!C:C,C3649,'BR DTG ADW'!E:E)</f>
        <v>0</v>
      </c>
    </row>
    <row r="3650" spans="1:8" ht="15.75" customHeight="1">
      <c r="A3650" s="91" t="s">
        <v>8098</v>
      </c>
      <c r="B3650" s="91" t="s">
        <v>876</v>
      </c>
      <c r="C3650" s="91" t="s">
        <v>8098</v>
      </c>
      <c r="D3650" s="91" t="s">
        <v>8099</v>
      </c>
      <c r="E3650" s="92">
        <v>0</v>
      </c>
      <c r="F3650" s="91" t="s">
        <v>1185</v>
      </c>
      <c r="H3650" s="3">
        <f>E3650+SUMIF('BR DTG ADW'!C:C,C3650,'BR DTG ADW'!E:E)</f>
        <v>0</v>
      </c>
    </row>
    <row r="3651" spans="1:8" ht="15.75" customHeight="1">
      <c r="A3651" s="91" t="s">
        <v>8100</v>
      </c>
      <c r="B3651" s="91" t="s">
        <v>876</v>
      </c>
      <c r="C3651" s="91" t="s">
        <v>8100</v>
      </c>
      <c r="D3651" s="91" t="s">
        <v>8101</v>
      </c>
      <c r="E3651" s="92">
        <v>0</v>
      </c>
      <c r="F3651" s="91" t="s">
        <v>1185</v>
      </c>
      <c r="H3651" s="3">
        <f>E3651+SUMIF('BR DTG ADW'!C:C,C3651,'BR DTG ADW'!E:E)</f>
        <v>0</v>
      </c>
    </row>
    <row r="3652" spans="1:8" ht="15.75" customHeight="1">
      <c r="A3652" s="91" t="s">
        <v>8102</v>
      </c>
      <c r="B3652" s="91" t="s">
        <v>876</v>
      </c>
      <c r="C3652" s="91" t="s">
        <v>8102</v>
      </c>
      <c r="D3652" s="91" t="s">
        <v>10521</v>
      </c>
      <c r="E3652" s="92">
        <v>0</v>
      </c>
      <c r="F3652" s="91" t="s">
        <v>1185</v>
      </c>
      <c r="H3652" s="3">
        <f>E3652+SUMIF('BR DTG ADW'!C:C,C3652,'BR DTG ADW'!E:E)</f>
        <v>0</v>
      </c>
    </row>
    <row r="3653" spans="1:8" ht="15.75" customHeight="1">
      <c r="A3653" s="91" t="s">
        <v>8104</v>
      </c>
      <c r="B3653" s="91" t="s">
        <v>876</v>
      </c>
      <c r="C3653" s="91" t="s">
        <v>8104</v>
      </c>
      <c r="D3653" s="91" t="s">
        <v>8105</v>
      </c>
      <c r="E3653" s="92">
        <v>0</v>
      </c>
      <c r="F3653" s="91" t="s">
        <v>1185</v>
      </c>
      <c r="H3653" s="3">
        <f>E3653+SUMIF('BR DTG ADW'!C:C,C3653,'BR DTG ADW'!E:E)</f>
        <v>0</v>
      </c>
    </row>
    <row r="3654" spans="1:8" ht="15.75" customHeight="1">
      <c r="A3654" s="91" t="s">
        <v>8106</v>
      </c>
      <c r="B3654" s="91" t="s">
        <v>876</v>
      </c>
      <c r="C3654" s="91" t="s">
        <v>8106</v>
      </c>
      <c r="D3654" s="91" t="s">
        <v>8107</v>
      </c>
      <c r="E3654" s="92">
        <v>0</v>
      </c>
      <c r="F3654" s="91" t="s">
        <v>1185</v>
      </c>
      <c r="H3654" s="3">
        <f>E3654+SUMIF('BR DTG ADW'!C:C,C3654,'BR DTG ADW'!E:E)</f>
        <v>0</v>
      </c>
    </row>
    <row r="3655" spans="1:8" ht="15.75" customHeight="1">
      <c r="A3655" s="91" t="s">
        <v>8108</v>
      </c>
      <c r="B3655" s="91" t="s">
        <v>876</v>
      </c>
      <c r="C3655" s="91" t="s">
        <v>8108</v>
      </c>
      <c r="D3655" s="91" t="s">
        <v>11496</v>
      </c>
      <c r="E3655" s="92">
        <v>0</v>
      </c>
      <c r="F3655" s="91" t="s">
        <v>1185</v>
      </c>
      <c r="H3655" s="3">
        <f>E3655+SUMIF('BR DTG ADW'!C:C,C3655,'BR DTG ADW'!E:E)</f>
        <v>0</v>
      </c>
    </row>
    <row r="3656" spans="1:8" ht="15.75" customHeight="1">
      <c r="A3656" s="91" t="s">
        <v>8110</v>
      </c>
      <c r="B3656" s="91" t="s">
        <v>876</v>
      </c>
      <c r="C3656" s="91" t="s">
        <v>8110</v>
      </c>
      <c r="D3656" s="91" t="s">
        <v>8111</v>
      </c>
      <c r="E3656" s="92">
        <v>0</v>
      </c>
      <c r="F3656" s="91" t="s">
        <v>1185</v>
      </c>
      <c r="H3656" s="3">
        <f>E3656+SUMIF('BR DTG ADW'!C:C,C3656,'BR DTG ADW'!E:E)</f>
        <v>0</v>
      </c>
    </row>
    <row r="3657" spans="1:8" ht="15.75" customHeight="1">
      <c r="A3657" s="91" t="s">
        <v>8112</v>
      </c>
      <c r="B3657" s="91" t="s">
        <v>876</v>
      </c>
      <c r="C3657" s="91" t="s">
        <v>8112</v>
      </c>
      <c r="D3657" s="91" t="s">
        <v>11497</v>
      </c>
      <c r="E3657" s="92">
        <v>0</v>
      </c>
      <c r="F3657" s="91" t="s">
        <v>1185</v>
      </c>
      <c r="H3657" s="3">
        <f>E3657+SUMIF('BR DTG ADW'!C:C,C3657,'BR DTG ADW'!E:E)</f>
        <v>0</v>
      </c>
    </row>
    <row r="3658" spans="1:8" ht="15.75" customHeight="1">
      <c r="A3658" s="91" t="s">
        <v>8114</v>
      </c>
      <c r="B3658" s="91" t="s">
        <v>876</v>
      </c>
      <c r="C3658" s="91" t="s">
        <v>8114</v>
      </c>
      <c r="D3658" s="91" t="s">
        <v>10522</v>
      </c>
      <c r="E3658" s="92">
        <v>0</v>
      </c>
      <c r="F3658" s="91" t="s">
        <v>1185</v>
      </c>
      <c r="H3658" s="3">
        <f>E3658+SUMIF('BR DTG ADW'!C:C,C3658,'BR DTG ADW'!E:E)</f>
        <v>0</v>
      </c>
    </row>
    <row r="3659" spans="1:8" ht="15.75" customHeight="1">
      <c r="A3659" s="91" t="s">
        <v>8116</v>
      </c>
      <c r="B3659" s="91" t="s">
        <v>876</v>
      </c>
      <c r="C3659" s="91" t="s">
        <v>8116</v>
      </c>
      <c r="D3659" s="91" t="s">
        <v>8117</v>
      </c>
      <c r="E3659" s="92">
        <v>0</v>
      </c>
      <c r="F3659" s="91" t="s">
        <v>1185</v>
      </c>
      <c r="H3659" s="3">
        <f>E3659+SUMIF('BR DTG ADW'!C:C,C3659,'BR DTG ADW'!E:E)</f>
        <v>0</v>
      </c>
    </row>
    <row r="3660" spans="1:8" ht="15.75" customHeight="1">
      <c r="A3660" s="91" t="s">
        <v>8118</v>
      </c>
      <c r="B3660" s="91" t="s">
        <v>876</v>
      </c>
      <c r="C3660" s="91" t="s">
        <v>8118</v>
      </c>
      <c r="D3660" s="91" t="s">
        <v>8119</v>
      </c>
      <c r="E3660" s="92">
        <v>0</v>
      </c>
      <c r="F3660" s="91" t="s">
        <v>1185</v>
      </c>
      <c r="H3660" s="3">
        <f>E3660+SUMIF('BR DTG ADW'!C:C,C3660,'BR DTG ADW'!E:E)</f>
        <v>0</v>
      </c>
    </row>
    <row r="3661" spans="1:8" ht="15.75" customHeight="1">
      <c r="A3661" s="91" t="s">
        <v>8120</v>
      </c>
      <c r="B3661" s="91" t="s">
        <v>876</v>
      </c>
      <c r="C3661" s="91" t="s">
        <v>8120</v>
      </c>
      <c r="D3661" s="91" t="s">
        <v>8121</v>
      </c>
      <c r="E3661" s="92">
        <v>0</v>
      </c>
      <c r="F3661" s="91" t="s">
        <v>1185</v>
      </c>
      <c r="H3661" s="3">
        <f>E3661+SUMIF('BR DTG ADW'!C:C,C3661,'BR DTG ADW'!E:E)</f>
        <v>0</v>
      </c>
    </row>
    <row r="3662" spans="1:8" ht="15.75" customHeight="1">
      <c r="A3662" s="91" t="s">
        <v>10523</v>
      </c>
      <c r="B3662" s="91" t="s">
        <v>876</v>
      </c>
      <c r="C3662" s="91" t="s">
        <v>10523</v>
      </c>
      <c r="D3662" s="91" t="s">
        <v>10524</v>
      </c>
      <c r="E3662" s="92">
        <v>0</v>
      </c>
      <c r="F3662" s="91" t="s">
        <v>1185</v>
      </c>
      <c r="H3662" s="3">
        <f>E3662+SUMIF('BR DTG ADW'!C:C,C3662,'BR DTG ADW'!E:E)</f>
        <v>0</v>
      </c>
    </row>
    <row r="3663" spans="1:8" ht="15.75" customHeight="1">
      <c r="A3663" s="91" t="s">
        <v>10525</v>
      </c>
      <c r="B3663" s="91" t="s">
        <v>876</v>
      </c>
      <c r="C3663" s="91" t="s">
        <v>10525</v>
      </c>
      <c r="D3663" s="91" t="s">
        <v>10526</v>
      </c>
      <c r="E3663" s="92">
        <v>0</v>
      </c>
      <c r="F3663" s="91" t="s">
        <v>1185</v>
      </c>
      <c r="H3663" s="3">
        <f>E3663+SUMIF('BR DTG ADW'!C:C,C3663,'BR DTG ADW'!E:E)</f>
        <v>0</v>
      </c>
    </row>
    <row r="3664" spans="1:8" ht="15.75" customHeight="1">
      <c r="A3664" s="91" t="s">
        <v>8122</v>
      </c>
      <c r="B3664" s="91" t="s">
        <v>1185</v>
      </c>
      <c r="C3664" s="91" t="s">
        <v>8122</v>
      </c>
      <c r="D3664" s="91" t="s">
        <v>8123</v>
      </c>
      <c r="E3664" s="92">
        <v>0</v>
      </c>
      <c r="F3664" s="91" t="s">
        <v>1185</v>
      </c>
      <c r="H3664" s="3">
        <f>E3664+SUMIF('BR DTG ADW'!C:C,C3664,'BR DTG ADW'!E:E)</f>
        <v>0</v>
      </c>
    </row>
    <row r="3665" spans="1:8" ht="15.75" customHeight="1">
      <c r="A3665" s="91" t="s">
        <v>8124</v>
      </c>
      <c r="B3665" s="91" t="s">
        <v>1185</v>
      </c>
      <c r="C3665" s="91" t="s">
        <v>8124</v>
      </c>
      <c r="D3665" s="91" t="s">
        <v>8125</v>
      </c>
      <c r="E3665" s="92">
        <v>0</v>
      </c>
      <c r="F3665" s="91" t="s">
        <v>1185</v>
      </c>
      <c r="H3665" s="3">
        <f>E3665+SUMIF('BR DTG ADW'!C:C,C3665,'BR DTG ADW'!E:E)</f>
        <v>0</v>
      </c>
    </row>
    <row r="3666" spans="1:8" ht="15.75" customHeight="1">
      <c r="A3666" s="91" t="s">
        <v>8126</v>
      </c>
      <c r="B3666" s="91" t="s">
        <v>1185</v>
      </c>
      <c r="C3666" s="91" t="s">
        <v>8126</v>
      </c>
      <c r="D3666" s="91" t="s">
        <v>8127</v>
      </c>
      <c r="E3666" s="92">
        <v>0</v>
      </c>
      <c r="F3666" s="91" t="s">
        <v>1185</v>
      </c>
      <c r="H3666" s="3">
        <f>E3666+SUMIF('BR DTG ADW'!C:C,C3666,'BR DTG ADW'!E:E)</f>
        <v>0</v>
      </c>
    </row>
    <row r="3667" spans="1:8" ht="15.75" customHeight="1">
      <c r="A3667" s="91" t="s">
        <v>8128</v>
      </c>
      <c r="B3667" s="91" t="s">
        <v>1185</v>
      </c>
      <c r="C3667" s="91" t="s">
        <v>8128</v>
      </c>
      <c r="D3667" s="91" t="s">
        <v>8129</v>
      </c>
      <c r="E3667" s="92">
        <v>0</v>
      </c>
      <c r="F3667" s="91" t="s">
        <v>1185</v>
      </c>
      <c r="H3667" s="3">
        <f>E3667+SUMIF('BR DTG ADW'!C:C,C3667,'BR DTG ADW'!E:E)</f>
        <v>0</v>
      </c>
    </row>
    <row r="3668" spans="1:8" ht="15.75" customHeight="1">
      <c r="A3668" s="91" t="s">
        <v>8130</v>
      </c>
      <c r="B3668" s="91" t="s">
        <v>1185</v>
      </c>
      <c r="C3668" s="91" t="s">
        <v>8130</v>
      </c>
      <c r="D3668" s="91" t="s">
        <v>8131</v>
      </c>
      <c r="E3668" s="92">
        <v>0</v>
      </c>
      <c r="F3668" s="91" t="s">
        <v>1185</v>
      </c>
      <c r="H3668" s="3">
        <f>E3668+SUMIF('BR DTG ADW'!C:C,C3668,'BR DTG ADW'!E:E)</f>
        <v>0</v>
      </c>
    </row>
    <row r="3669" spans="1:8" ht="15.75" customHeight="1">
      <c r="A3669" s="91" t="s">
        <v>8132</v>
      </c>
      <c r="B3669" s="91" t="s">
        <v>1185</v>
      </c>
      <c r="C3669" s="91" t="s">
        <v>8132</v>
      </c>
      <c r="D3669" s="91" t="s">
        <v>8133</v>
      </c>
      <c r="E3669" s="92">
        <v>0</v>
      </c>
      <c r="F3669" s="91" t="s">
        <v>1185</v>
      </c>
      <c r="H3669" s="3">
        <f>E3669+SUMIF('BR DTG ADW'!C:C,C3669,'BR DTG ADW'!E:E)</f>
        <v>0</v>
      </c>
    </row>
    <row r="3670" spans="1:8" ht="15.75" customHeight="1">
      <c r="A3670" s="91" t="s">
        <v>8134</v>
      </c>
      <c r="B3670" s="91" t="s">
        <v>1185</v>
      </c>
      <c r="C3670" s="91" t="s">
        <v>8134</v>
      </c>
      <c r="D3670" s="91" t="s">
        <v>8135</v>
      </c>
      <c r="E3670" s="92">
        <v>0</v>
      </c>
      <c r="F3670" s="91" t="s">
        <v>1185</v>
      </c>
      <c r="H3670" s="3">
        <f>E3670+SUMIF('BR DTG ADW'!C:C,C3670,'BR DTG ADW'!E:E)</f>
        <v>0</v>
      </c>
    </row>
    <row r="3671" spans="1:8" ht="15.75" customHeight="1">
      <c r="A3671" s="91" t="s">
        <v>8136</v>
      </c>
      <c r="B3671" s="91" t="s">
        <v>1185</v>
      </c>
      <c r="C3671" s="91" t="s">
        <v>8136</v>
      </c>
      <c r="D3671" s="91" t="s">
        <v>8137</v>
      </c>
      <c r="E3671" s="92">
        <v>0</v>
      </c>
      <c r="F3671" s="91" t="s">
        <v>1185</v>
      </c>
      <c r="H3671" s="3">
        <f>E3671+SUMIF('BR DTG ADW'!C:C,C3671,'BR DTG ADW'!E:E)</f>
        <v>0</v>
      </c>
    </row>
    <row r="3672" spans="1:8" ht="15.75" customHeight="1">
      <c r="A3672" s="91" t="s">
        <v>8138</v>
      </c>
      <c r="B3672" s="91" t="s">
        <v>1185</v>
      </c>
      <c r="C3672" s="91" t="s">
        <v>8138</v>
      </c>
      <c r="D3672" s="91" t="s">
        <v>8139</v>
      </c>
      <c r="E3672" s="92">
        <v>0</v>
      </c>
      <c r="F3672" s="91" t="s">
        <v>1185</v>
      </c>
      <c r="H3672" s="3">
        <f>E3672+SUMIF('BR DTG ADW'!C:C,C3672,'BR DTG ADW'!E:E)</f>
        <v>0</v>
      </c>
    </row>
    <row r="3673" spans="1:8" ht="15.75" customHeight="1">
      <c r="A3673" s="91" t="s">
        <v>8140</v>
      </c>
      <c r="B3673" s="91" t="s">
        <v>1185</v>
      </c>
      <c r="C3673" s="91" t="s">
        <v>8140</v>
      </c>
      <c r="D3673" s="91" t="s">
        <v>8141</v>
      </c>
      <c r="E3673" s="92">
        <v>0</v>
      </c>
      <c r="F3673" s="91" t="s">
        <v>1185</v>
      </c>
      <c r="H3673" s="3">
        <f>E3673+SUMIF('BR DTG ADW'!C:C,C3673,'BR DTG ADW'!E:E)</f>
        <v>0</v>
      </c>
    </row>
    <row r="3674" spans="1:8" ht="15.75" customHeight="1">
      <c r="A3674" s="91" t="s">
        <v>8142</v>
      </c>
      <c r="B3674" s="91" t="s">
        <v>1185</v>
      </c>
      <c r="C3674" s="91" t="s">
        <v>8142</v>
      </c>
      <c r="D3674" s="91" t="s">
        <v>8143</v>
      </c>
      <c r="E3674" s="92">
        <v>0</v>
      </c>
      <c r="F3674" s="91" t="s">
        <v>1185</v>
      </c>
      <c r="H3674" s="3">
        <f>E3674+SUMIF('BR DTG ADW'!C:C,C3674,'BR DTG ADW'!E:E)</f>
        <v>0</v>
      </c>
    </row>
    <row r="3675" spans="1:8" ht="15.75" customHeight="1">
      <c r="A3675" s="91" t="s">
        <v>8144</v>
      </c>
      <c r="B3675" s="91" t="s">
        <v>1185</v>
      </c>
      <c r="C3675" s="91" t="s">
        <v>8144</v>
      </c>
      <c r="D3675" s="91" t="s">
        <v>8145</v>
      </c>
      <c r="E3675" s="92">
        <v>0</v>
      </c>
      <c r="F3675" s="91" t="s">
        <v>1185</v>
      </c>
      <c r="H3675" s="3">
        <f>E3675+SUMIF('BR DTG ADW'!C:C,C3675,'BR DTG ADW'!E:E)</f>
        <v>0</v>
      </c>
    </row>
    <row r="3676" spans="1:8" ht="15.75" customHeight="1">
      <c r="A3676" s="91" t="s">
        <v>8146</v>
      </c>
      <c r="B3676" s="91" t="s">
        <v>1185</v>
      </c>
      <c r="C3676" s="91" t="s">
        <v>8146</v>
      </c>
      <c r="D3676" s="91" t="s">
        <v>8147</v>
      </c>
      <c r="E3676" s="92">
        <v>0</v>
      </c>
      <c r="F3676" s="91" t="s">
        <v>1185</v>
      </c>
      <c r="H3676" s="3">
        <f>E3676+SUMIF('BR DTG ADW'!C:C,C3676,'BR DTG ADW'!E:E)</f>
        <v>0</v>
      </c>
    </row>
    <row r="3677" spans="1:8" ht="15.75" customHeight="1">
      <c r="A3677" s="91" t="s">
        <v>8148</v>
      </c>
      <c r="B3677" s="91" t="s">
        <v>1185</v>
      </c>
      <c r="C3677" s="91" t="s">
        <v>8148</v>
      </c>
      <c r="D3677" s="91" t="s">
        <v>8149</v>
      </c>
      <c r="E3677" s="92">
        <v>0</v>
      </c>
      <c r="F3677" s="91" t="s">
        <v>1185</v>
      </c>
      <c r="H3677" s="3">
        <f>E3677+SUMIF('BR DTG ADW'!C:C,C3677,'BR DTG ADW'!E:E)</f>
        <v>0</v>
      </c>
    </row>
    <row r="3678" spans="1:8" ht="15.75" customHeight="1">
      <c r="A3678" s="91" t="s">
        <v>8150</v>
      </c>
      <c r="B3678" s="91" t="s">
        <v>1185</v>
      </c>
      <c r="C3678" s="91" t="s">
        <v>8150</v>
      </c>
      <c r="D3678" s="91" t="s">
        <v>8151</v>
      </c>
      <c r="E3678" s="92">
        <v>0</v>
      </c>
      <c r="F3678" s="91" t="s">
        <v>1185</v>
      </c>
      <c r="H3678" s="3">
        <f>E3678+SUMIF('BR DTG ADW'!C:C,C3678,'BR DTG ADW'!E:E)</f>
        <v>0</v>
      </c>
    </row>
    <row r="3679" spans="1:8" ht="15.75" customHeight="1">
      <c r="A3679" s="91" t="s">
        <v>8156</v>
      </c>
      <c r="B3679" s="91" t="s">
        <v>876</v>
      </c>
      <c r="C3679" s="91" t="s">
        <v>8156</v>
      </c>
      <c r="D3679" s="91" t="s">
        <v>8157</v>
      </c>
      <c r="E3679" s="92">
        <v>0</v>
      </c>
      <c r="F3679" s="91" t="s">
        <v>1185</v>
      </c>
      <c r="H3679" s="3">
        <f>E3679+SUMIF('BR DTG ADW'!C:C,C3679,'BR DTG ADW'!E:E)</f>
        <v>0</v>
      </c>
    </row>
    <row r="3680" spans="1:8" ht="15.75" customHeight="1">
      <c r="A3680" s="91" t="s">
        <v>10527</v>
      </c>
      <c r="B3680" s="91" t="s">
        <v>876</v>
      </c>
      <c r="C3680" s="91" t="s">
        <v>10527</v>
      </c>
      <c r="D3680" s="91" t="s">
        <v>10528</v>
      </c>
      <c r="E3680" s="92">
        <v>0</v>
      </c>
      <c r="F3680" s="91" t="s">
        <v>1185</v>
      </c>
      <c r="H3680" s="3">
        <f>E3680+SUMIF('BR DTG ADW'!C:C,C3680,'BR DTG ADW'!E:E)</f>
        <v>0</v>
      </c>
    </row>
    <row r="3681" spans="1:8" ht="15.75" customHeight="1">
      <c r="A3681" s="91" t="s">
        <v>8158</v>
      </c>
      <c r="B3681" s="91" t="s">
        <v>876</v>
      </c>
      <c r="C3681" s="91" t="s">
        <v>8158</v>
      </c>
      <c r="D3681" s="91" t="s">
        <v>11498</v>
      </c>
      <c r="E3681" s="92">
        <v>0</v>
      </c>
      <c r="F3681" s="91" t="s">
        <v>1185</v>
      </c>
      <c r="H3681" s="3">
        <f>E3681+SUMIF('BR DTG ADW'!C:C,C3681,'BR DTG ADW'!E:E)</f>
        <v>0</v>
      </c>
    </row>
    <row r="3682" spans="1:8" ht="15.75" customHeight="1">
      <c r="A3682" s="91" t="s">
        <v>11499</v>
      </c>
      <c r="B3682" s="91" t="s">
        <v>876</v>
      </c>
      <c r="C3682" s="91" t="s">
        <v>11499</v>
      </c>
      <c r="D3682" s="91" t="s">
        <v>11500</v>
      </c>
      <c r="E3682" s="92">
        <v>0</v>
      </c>
      <c r="F3682" s="91" t="s">
        <v>1185</v>
      </c>
      <c r="H3682" s="3">
        <f>E3682+SUMIF('BR DTG ADW'!C:C,C3682,'BR DTG ADW'!E:E)</f>
        <v>0</v>
      </c>
    </row>
    <row r="3683" spans="1:8" ht="15.75" customHeight="1">
      <c r="A3683" s="91" t="s">
        <v>10531</v>
      </c>
      <c r="B3683" s="91" t="s">
        <v>876</v>
      </c>
      <c r="C3683" s="91" t="s">
        <v>10531</v>
      </c>
      <c r="D3683" s="91" t="s">
        <v>10532</v>
      </c>
      <c r="E3683" s="92">
        <v>0</v>
      </c>
      <c r="F3683" s="91" t="s">
        <v>1185</v>
      </c>
      <c r="H3683" s="3">
        <f>E3683+SUMIF('BR DTG ADW'!C:C,C3683,'BR DTG ADW'!E:E)</f>
        <v>0</v>
      </c>
    </row>
    <row r="3684" spans="1:8" ht="15.75" customHeight="1">
      <c r="A3684" s="91" t="s">
        <v>10537</v>
      </c>
      <c r="B3684" s="91" t="s">
        <v>876</v>
      </c>
      <c r="C3684" s="91" t="s">
        <v>10537</v>
      </c>
      <c r="D3684" s="91" t="s">
        <v>10538</v>
      </c>
      <c r="E3684" s="92">
        <v>0</v>
      </c>
      <c r="F3684" s="91" t="s">
        <v>1185</v>
      </c>
      <c r="H3684" s="3">
        <f>E3684+SUMIF('BR DTG ADW'!C:C,C3684,'BR DTG ADW'!E:E)</f>
        <v>0</v>
      </c>
    </row>
    <row r="3685" spans="1:8" ht="15.75" customHeight="1">
      <c r="A3685" s="91" t="s">
        <v>8172</v>
      </c>
      <c r="B3685" s="91" t="s">
        <v>876</v>
      </c>
      <c r="C3685" s="91" t="s">
        <v>8172</v>
      </c>
      <c r="D3685" s="91" t="s">
        <v>8173</v>
      </c>
      <c r="E3685" s="92">
        <v>0</v>
      </c>
      <c r="F3685" s="91" t="s">
        <v>1185</v>
      </c>
      <c r="H3685" s="3">
        <f>E3685+SUMIF('BR DTG ADW'!C:C,C3685,'BR DTG ADW'!E:E)</f>
        <v>0</v>
      </c>
    </row>
    <row r="3686" spans="1:8" ht="15.75" customHeight="1">
      <c r="A3686" s="91" t="s">
        <v>8176</v>
      </c>
      <c r="B3686" s="91" t="s">
        <v>876</v>
      </c>
      <c r="C3686" s="91" t="s">
        <v>8176</v>
      </c>
      <c r="D3686" s="91" t="s">
        <v>8177</v>
      </c>
      <c r="E3686" s="92">
        <v>0</v>
      </c>
      <c r="F3686" s="91" t="s">
        <v>1185</v>
      </c>
      <c r="H3686" s="3">
        <f>E3686+SUMIF('BR DTG ADW'!C:C,C3686,'BR DTG ADW'!E:E)</f>
        <v>0</v>
      </c>
    </row>
    <row r="3687" spans="1:8" ht="15.75" customHeight="1">
      <c r="A3687" s="91" t="s">
        <v>8178</v>
      </c>
      <c r="B3687" s="91" t="s">
        <v>876</v>
      </c>
      <c r="C3687" s="91" t="s">
        <v>8178</v>
      </c>
      <c r="D3687" s="91" t="s">
        <v>8179</v>
      </c>
      <c r="E3687" s="92">
        <v>0</v>
      </c>
      <c r="F3687" s="91" t="s">
        <v>1185</v>
      </c>
      <c r="H3687" s="3">
        <f>E3687+SUMIF('BR DTG ADW'!C:C,C3687,'BR DTG ADW'!E:E)</f>
        <v>0</v>
      </c>
    </row>
    <row r="3688" spans="1:8" ht="15.75" customHeight="1">
      <c r="A3688" s="91" t="s">
        <v>8180</v>
      </c>
      <c r="B3688" s="91" t="s">
        <v>876</v>
      </c>
      <c r="C3688" s="91" t="s">
        <v>8180</v>
      </c>
      <c r="D3688" s="91" t="s">
        <v>11501</v>
      </c>
      <c r="E3688" s="92">
        <v>0</v>
      </c>
      <c r="F3688" s="91" t="s">
        <v>1185</v>
      </c>
      <c r="H3688" s="3">
        <f>E3688+SUMIF('BR DTG ADW'!C:C,C3688,'BR DTG ADW'!E:E)</f>
        <v>0</v>
      </c>
    </row>
    <row r="3689" spans="1:8" ht="15.75" customHeight="1">
      <c r="A3689" s="91" t="s">
        <v>8184</v>
      </c>
      <c r="B3689" s="91" t="s">
        <v>876</v>
      </c>
      <c r="C3689" s="91" t="s">
        <v>8184</v>
      </c>
      <c r="D3689" s="91" t="s">
        <v>8185</v>
      </c>
      <c r="E3689" s="92">
        <v>0</v>
      </c>
      <c r="F3689" s="91" t="s">
        <v>1185</v>
      </c>
      <c r="H3689" s="3">
        <f>E3689+SUMIF('BR DTG ADW'!C:C,C3689,'BR DTG ADW'!E:E)</f>
        <v>0</v>
      </c>
    </row>
    <row r="3690" spans="1:8" ht="15.75" customHeight="1">
      <c r="A3690" s="91" t="s">
        <v>1934</v>
      </c>
      <c r="B3690" s="91" t="s">
        <v>876</v>
      </c>
      <c r="C3690" s="91" t="s">
        <v>1934</v>
      </c>
      <c r="D3690" s="91" t="s">
        <v>1935</v>
      </c>
      <c r="E3690" s="92">
        <v>0</v>
      </c>
      <c r="F3690" s="91" t="s">
        <v>1185</v>
      </c>
      <c r="H3690" s="3">
        <f>E3690+SUMIF('BR DTG ADW'!C:C,C3690,'BR DTG ADW'!E:E)</f>
        <v>0</v>
      </c>
    </row>
    <row r="3691" spans="1:8" ht="15.75" customHeight="1">
      <c r="A3691" s="91" t="s">
        <v>8186</v>
      </c>
      <c r="B3691" s="91" t="s">
        <v>881</v>
      </c>
      <c r="C3691" s="91" t="s">
        <v>8186</v>
      </c>
      <c r="D3691" s="91" t="s">
        <v>8187</v>
      </c>
      <c r="E3691" s="92">
        <v>1</v>
      </c>
      <c r="F3691" s="91" t="s">
        <v>1185</v>
      </c>
      <c r="H3691" s="3">
        <f>E3691+SUMIF('BR DTG ADW'!C:C,C3691,'BR DTG ADW'!E:E)</f>
        <v>1</v>
      </c>
    </row>
    <row r="3692" spans="1:8" ht="15.75" customHeight="1">
      <c r="A3692" s="91" t="s">
        <v>8188</v>
      </c>
      <c r="B3692" s="91" t="s">
        <v>876</v>
      </c>
      <c r="C3692" s="91" t="s">
        <v>8188</v>
      </c>
      <c r="D3692" s="91" t="s">
        <v>6135</v>
      </c>
      <c r="E3692" s="92">
        <v>0</v>
      </c>
      <c r="F3692" s="91" t="s">
        <v>1185</v>
      </c>
      <c r="H3692" s="3">
        <f>E3692+SUMIF('BR DTG ADW'!C:C,C3692,'BR DTG ADW'!E:E)</f>
        <v>0</v>
      </c>
    </row>
    <row r="3693" spans="1:8" ht="15.75" customHeight="1">
      <c r="A3693" s="91" t="s">
        <v>10543</v>
      </c>
      <c r="B3693" s="91" t="s">
        <v>876</v>
      </c>
      <c r="C3693" s="91" t="s">
        <v>10543</v>
      </c>
      <c r="D3693" s="91" t="s">
        <v>2330</v>
      </c>
      <c r="E3693" s="92">
        <v>1</v>
      </c>
      <c r="F3693" s="91" t="s">
        <v>1185</v>
      </c>
      <c r="H3693" s="3">
        <f>E3693+SUMIF('BR DTG ADW'!C:C,C3693,'BR DTG ADW'!E:E)</f>
        <v>1</v>
      </c>
    </row>
    <row r="3694" spans="1:8" ht="15.75" customHeight="1">
      <c r="A3694" s="91" t="s">
        <v>8192</v>
      </c>
      <c r="B3694" s="91" t="s">
        <v>876</v>
      </c>
      <c r="C3694" s="91" t="s">
        <v>8192</v>
      </c>
      <c r="D3694" s="91" t="s">
        <v>8193</v>
      </c>
      <c r="E3694" s="92">
        <v>0</v>
      </c>
      <c r="F3694" s="91" t="s">
        <v>1185</v>
      </c>
      <c r="H3694" s="3">
        <f>E3694+SUMIF('BR DTG ADW'!C:C,C3694,'BR DTG ADW'!E:E)</f>
        <v>0</v>
      </c>
    </row>
    <row r="3695" spans="1:8" ht="15.75" customHeight="1">
      <c r="A3695" s="91" t="s">
        <v>8194</v>
      </c>
      <c r="B3695" s="91" t="s">
        <v>876</v>
      </c>
      <c r="C3695" s="91" t="s">
        <v>8194</v>
      </c>
      <c r="D3695" s="91" t="s">
        <v>2330</v>
      </c>
      <c r="E3695" s="92">
        <v>1</v>
      </c>
      <c r="F3695" s="91" t="s">
        <v>1185</v>
      </c>
      <c r="H3695" s="3">
        <f>E3695+SUMIF('BR DTG ADW'!C:C,C3695,'BR DTG ADW'!E:E)</f>
        <v>1</v>
      </c>
    </row>
    <row r="3696" spans="1:8" ht="15.75" customHeight="1">
      <c r="A3696" s="91" t="s">
        <v>8195</v>
      </c>
      <c r="B3696" s="91" t="s">
        <v>876</v>
      </c>
      <c r="C3696" s="91" t="s">
        <v>8195</v>
      </c>
      <c r="D3696" s="91" t="s">
        <v>6115</v>
      </c>
      <c r="E3696" s="92">
        <v>0</v>
      </c>
      <c r="F3696" s="91" t="s">
        <v>1185</v>
      </c>
      <c r="H3696" s="3">
        <f>E3696+SUMIF('BR DTG ADW'!C:C,C3696,'BR DTG ADW'!E:E)</f>
        <v>0</v>
      </c>
    </row>
    <row r="3697" spans="1:8" ht="15.75" customHeight="1">
      <c r="A3697" s="91" t="s">
        <v>8196</v>
      </c>
      <c r="B3697" s="91" t="s">
        <v>876</v>
      </c>
      <c r="C3697" s="91" t="s">
        <v>8196</v>
      </c>
      <c r="D3697" s="91" t="s">
        <v>2330</v>
      </c>
      <c r="E3697" s="92">
        <v>0</v>
      </c>
      <c r="F3697" s="91" t="s">
        <v>1185</v>
      </c>
      <c r="H3697" s="3">
        <f>E3697+SUMIF('BR DTG ADW'!C:C,C3697,'BR DTG ADW'!E:E)</f>
        <v>0</v>
      </c>
    </row>
    <row r="3698" spans="1:8" ht="15.75" customHeight="1">
      <c r="A3698" s="91" t="s">
        <v>8197</v>
      </c>
      <c r="B3698" s="91" t="s">
        <v>876</v>
      </c>
      <c r="C3698" s="91" t="s">
        <v>8197</v>
      </c>
      <c r="D3698" s="91" t="s">
        <v>2330</v>
      </c>
      <c r="E3698" s="92">
        <v>0</v>
      </c>
      <c r="F3698" s="91" t="s">
        <v>1185</v>
      </c>
      <c r="H3698" s="3">
        <f>E3698+SUMIF('BR DTG ADW'!C:C,C3698,'BR DTG ADW'!E:E)</f>
        <v>0</v>
      </c>
    </row>
    <row r="3699" spans="1:8" ht="15.75" customHeight="1">
      <c r="A3699" s="91" t="s">
        <v>8198</v>
      </c>
      <c r="B3699" s="91" t="s">
        <v>876</v>
      </c>
      <c r="C3699" s="91" t="s">
        <v>8198</v>
      </c>
      <c r="D3699" s="91" t="s">
        <v>2330</v>
      </c>
      <c r="E3699" s="92">
        <v>0</v>
      </c>
      <c r="F3699" s="91" t="s">
        <v>1185</v>
      </c>
      <c r="H3699" s="3">
        <f>E3699+SUMIF('BR DTG ADW'!C:C,C3699,'BR DTG ADW'!E:E)</f>
        <v>0</v>
      </c>
    </row>
    <row r="3700" spans="1:8" ht="15.75" customHeight="1">
      <c r="A3700" s="91" t="s">
        <v>8199</v>
      </c>
      <c r="B3700" s="91" t="s">
        <v>884</v>
      </c>
      <c r="C3700" s="91" t="s">
        <v>8199</v>
      </c>
      <c r="D3700" s="91" t="s">
        <v>8200</v>
      </c>
      <c r="E3700" s="92">
        <v>2</v>
      </c>
      <c r="F3700" s="91" t="s">
        <v>1185</v>
      </c>
      <c r="H3700" s="3">
        <f>E3700+SUMIF('BR DTG ADW'!C:C,C3700,'BR DTG ADW'!E:E)</f>
        <v>2</v>
      </c>
    </row>
    <row r="3701" spans="1:8" ht="15.75" customHeight="1">
      <c r="A3701" s="91" t="s">
        <v>10544</v>
      </c>
      <c r="B3701" s="91" t="s">
        <v>876</v>
      </c>
      <c r="C3701" s="91" t="s">
        <v>10544</v>
      </c>
      <c r="D3701" s="91" t="s">
        <v>10545</v>
      </c>
      <c r="E3701" s="92">
        <v>0</v>
      </c>
      <c r="F3701" s="91" t="s">
        <v>1185</v>
      </c>
      <c r="H3701" s="3">
        <f>E3701+SUMIF('BR DTG ADW'!C:C,C3701,'BR DTG ADW'!E:E)</f>
        <v>0</v>
      </c>
    </row>
    <row r="3702" spans="1:8" ht="15.75" customHeight="1">
      <c r="A3702" s="91" t="s">
        <v>10548</v>
      </c>
      <c r="B3702" s="91" t="s">
        <v>876</v>
      </c>
      <c r="C3702" s="91" t="s">
        <v>10548</v>
      </c>
      <c r="D3702" s="91" t="s">
        <v>10549</v>
      </c>
      <c r="E3702" s="92">
        <v>0</v>
      </c>
      <c r="F3702" s="91" t="s">
        <v>1185</v>
      </c>
      <c r="H3702" s="3">
        <f>E3702+SUMIF('BR DTG ADW'!C:C,C3702,'BR DTG ADW'!E:E)</f>
        <v>0</v>
      </c>
    </row>
    <row r="3703" spans="1:8" ht="15.75" customHeight="1">
      <c r="A3703" s="91" t="s">
        <v>2310</v>
      </c>
      <c r="B3703" s="91" t="s">
        <v>877</v>
      </c>
      <c r="C3703" s="91" t="s">
        <v>2310</v>
      </c>
      <c r="D3703" s="91" t="s">
        <v>2311</v>
      </c>
      <c r="E3703" s="92">
        <v>0</v>
      </c>
      <c r="F3703" s="91" t="s">
        <v>1185</v>
      </c>
      <c r="H3703" s="3">
        <f>E3703+SUMIF('BR DTG ADW'!C:C,C3703,'BR DTG ADW'!E:E)</f>
        <v>0</v>
      </c>
    </row>
    <row r="3704" spans="1:8" ht="15.75" customHeight="1">
      <c r="A3704" s="91" t="s">
        <v>10554</v>
      </c>
      <c r="B3704" s="91" t="s">
        <v>876</v>
      </c>
      <c r="C3704" s="91" t="s">
        <v>10554</v>
      </c>
      <c r="D3704" s="91" t="s">
        <v>10555</v>
      </c>
      <c r="E3704" s="92">
        <v>0</v>
      </c>
      <c r="F3704" s="91" t="s">
        <v>1185</v>
      </c>
      <c r="H3704" s="3">
        <f>E3704+SUMIF('BR DTG ADW'!C:C,C3704,'BR DTG ADW'!E:E)</f>
        <v>0</v>
      </c>
    </row>
    <row r="3705" spans="1:8" ht="15.75" customHeight="1">
      <c r="A3705" s="91" t="s">
        <v>10558</v>
      </c>
      <c r="B3705" s="91" t="s">
        <v>876</v>
      </c>
      <c r="C3705" s="91" t="s">
        <v>10558</v>
      </c>
      <c r="D3705" s="91" t="s">
        <v>10559</v>
      </c>
      <c r="E3705" s="92">
        <v>0</v>
      </c>
      <c r="F3705" s="91" t="s">
        <v>1185</v>
      </c>
      <c r="H3705" s="3">
        <f>E3705+SUMIF('BR DTG ADW'!C:C,C3705,'BR DTG ADW'!E:E)</f>
        <v>0</v>
      </c>
    </row>
    <row r="3706" spans="1:8" ht="15.75" customHeight="1">
      <c r="A3706" s="91" t="s">
        <v>8202</v>
      </c>
      <c r="B3706" s="91" t="s">
        <v>876</v>
      </c>
      <c r="C3706" s="91" t="s">
        <v>8202</v>
      </c>
      <c r="D3706" s="91" t="s">
        <v>8203</v>
      </c>
      <c r="E3706" s="92">
        <v>2</v>
      </c>
      <c r="F3706" s="91" t="s">
        <v>1185</v>
      </c>
      <c r="H3706" s="3">
        <f>E3706+SUMIF('BR DTG ADW'!C:C,C3706,'BR DTG ADW'!E:E)</f>
        <v>2</v>
      </c>
    </row>
    <row r="3707" spans="1:8" ht="15.75" customHeight="1">
      <c r="A3707" s="91" t="s">
        <v>2069</v>
      </c>
      <c r="B3707" s="91" t="s">
        <v>876</v>
      </c>
      <c r="C3707" s="91" t="s">
        <v>2069</v>
      </c>
      <c r="D3707" s="91" t="s">
        <v>2070</v>
      </c>
      <c r="E3707" s="92">
        <v>0</v>
      </c>
      <c r="F3707" s="91" t="s">
        <v>1185</v>
      </c>
      <c r="H3707" s="3">
        <f>E3707+SUMIF('BR DTG ADW'!C:C,C3707,'BR DTG ADW'!E:E)</f>
        <v>0</v>
      </c>
    </row>
    <row r="3708" spans="1:8" ht="15.75" customHeight="1">
      <c r="A3708" s="91" t="s">
        <v>11502</v>
      </c>
      <c r="B3708" s="91" t="s">
        <v>876</v>
      </c>
      <c r="C3708" s="91" t="s">
        <v>11502</v>
      </c>
      <c r="D3708" s="91" t="s">
        <v>11503</v>
      </c>
      <c r="E3708" s="92">
        <v>0</v>
      </c>
      <c r="F3708" s="91" t="s">
        <v>1185</v>
      </c>
      <c r="H3708" s="3">
        <f>E3708+SUMIF('BR DTG ADW'!C:C,C3708,'BR DTG ADW'!E:E)</f>
        <v>0</v>
      </c>
    </row>
    <row r="3709" spans="1:8" ht="15.75" customHeight="1">
      <c r="A3709" s="91" t="s">
        <v>8204</v>
      </c>
      <c r="B3709" s="91" t="s">
        <v>877</v>
      </c>
      <c r="C3709" s="91" t="s">
        <v>8204</v>
      </c>
      <c r="D3709" s="91" t="s">
        <v>8205</v>
      </c>
      <c r="E3709" s="92">
        <v>1</v>
      </c>
      <c r="F3709" s="91" t="s">
        <v>1185</v>
      </c>
      <c r="H3709" s="3">
        <f>E3709+SUMIF('BR DTG ADW'!C:C,C3709,'BR DTG ADW'!E:E)</f>
        <v>1</v>
      </c>
    </row>
    <row r="3710" spans="1:8" ht="15.75" customHeight="1">
      <c r="A3710" s="91" t="s">
        <v>8206</v>
      </c>
      <c r="B3710" s="91" t="s">
        <v>876</v>
      </c>
      <c r="C3710" s="91" t="s">
        <v>8206</v>
      </c>
      <c r="D3710" s="91" t="s">
        <v>8207</v>
      </c>
      <c r="E3710" s="92">
        <v>0</v>
      </c>
      <c r="F3710" s="91" t="s">
        <v>1185</v>
      </c>
      <c r="H3710" s="3">
        <f>E3710+SUMIF('BR DTG ADW'!C:C,C3710,'BR DTG ADW'!E:E)</f>
        <v>0</v>
      </c>
    </row>
    <row r="3711" spans="1:8" ht="15.75" customHeight="1">
      <c r="A3711" s="91" t="s">
        <v>8208</v>
      </c>
      <c r="B3711" s="91" t="s">
        <v>876</v>
      </c>
      <c r="C3711" s="91" t="s">
        <v>8208</v>
      </c>
      <c r="D3711" s="91" t="s">
        <v>8209</v>
      </c>
      <c r="E3711" s="92">
        <v>0</v>
      </c>
      <c r="F3711" s="91" t="s">
        <v>1185</v>
      </c>
      <c r="H3711" s="3">
        <f>E3711+SUMIF('BR DTG ADW'!C:C,C3711,'BR DTG ADW'!E:E)</f>
        <v>0</v>
      </c>
    </row>
    <row r="3712" spans="1:8" ht="15.75" customHeight="1">
      <c r="A3712" s="91" t="s">
        <v>8210</v>
      </c>
      <c r="B3712" s="91" t="s">
        <v>876</v>
      </c>
      <c r="C3712" s="91" t="s">
        <v>8210</v>
      </c>
      <c r="D3712" s="91" t="s">
        <v>8211</v>
      </c>
      <c r="E3712" s="92">
        <v>0</v>
      </c>
      <c r="F3712" s="91" t="s">
        <v>1185</v>
      </c>
      <c r="H3712" s="3">
        <f>E3712+SUMIF('BR DTG ADW'!C:C,C3712,'BR DTG ADW'!E:E)</f>
        <v>0</v>
      </c>
    </row>
    <row r="3713" spans="1:8" ht="15.75" customHeight="1">
      <c r="A3713" s="91" t="s">
        <v>8212</v>
      </c>
      <c r="B3713" s="91" t="s">
        <v>876</v>
      </c>
      <c r="C3713" s="91" t="s">
        <v>8212</v>
      </c>
      <c r="D3713" s="91" t="s">
        <v>2330</v>
      </c>
      <c r="E3713" s="92">
        <v>0</v>
      </c>
      <c r="F3713" s="91" t="s">
        <v>1185</v>
      </c>
      <c r="H3713" s="3">
        <f>E3713+SUMIF('BR DTG ADW'!C:C,C3713,'BR DTG ADW'!E:E)</f>
        <v>0</v>
      </c>
    </row>
    <row r="3714" spans="1:8" ht="15.75" customHeight="1">
      <c r="A3714" s="91" t="s">
        <v>2312</v>
      </c>
      <c r="B3714" s="91" t="s">
        <v>876</v>
      </c>
      <c r="C3714" s="91" t="s">
        <v>2312</v>
      </c>
      <c r="D3714" s="91" t="s">
        <v>2313</v>
      </c>
      <c r="E3714" s="92">
        <v>0</v>
      </c>
      <c r="F3714" s="91" t="s">
        <v>1185</v>
      </c>
      <c r="H3714" s="3">
        <f>E3714+SUMIF('BR DTG ADW'!C:C,C3714,'BR DTG ADW'!E:E)</f>
        <v>0</v>
      </c>
    </row>
    <row r="3715" spans="1:8" ht="15.75" customHeight="1">
      <c r="A3715" s="91" t="s">
        <v>8213</v>
      </c>
      <c r="B3715" s="91" t="s">
        <v>876</v>
      </c>
      <c r="C3715" s="91" t="s">
        <v>8213</v>
      </c>
      <c r="D3715" s="91" t="s">
        <v>10562</v>
      </c>
      <c r="E3715" s="92">
        <v>0</v>
      </c>
      <c r="F3715" s="91" t="s">
        <v>1185</v>
      </c>
      <c r="H3715" s="3">
        <f>E3715+SUMIF('BR DTG ADW'!C:C,C3715,'BR DTG ADW'!E:E)</f>
        <v>0</v>
      </c>
    </row>
    <row r="3716" spans="1:8" ht="15.75" customHeight="1">
      <c r="A3716" s="91" t="s">
        <v>11504</v>
      </c>
      <c r="B3716" s="91" t="s">
        <v>876</v>
      </c>
      <c r="C3716" s="91" t="s">
        <v>11504</v>
      </c>
      <c r="D3716" s="91" t="s">
        <v>11505</v>
      </c>
      <c r="E3716" s="92">
        <v>0</v>
      </c>
      <c r="F3716" s="91" t="s">
        <v>1185</v>
      </c>
      <c r="H3716" s="3">
        <f>E3716+SUMIF('BR DTG ADW'!C:C,C3716,'BR DTG ADW'!E:E)</f>
        <v>0</v>
      </c>
    </row>
    <row r="3717" spans="1:8" ht="15.75" customHeight="1">
      <c r="A3717" s="91" t="s">
        <v>10563</v>
      </c>
      <c r="B3717" s="91" t="s">
        <v>876</v>
      </c>
      <c r="C3717" s="91" t="s">
        <v>10563</v>
      </c>
      <c r="D3717" s="91" t="s">
        <v>10564</v>
      </c>
      <c r="E3717" s="92">
        <v>0</v>
      </c>
      <c r="F3717" s="91" t="s">
        <v>1185</v>
      </c>
      <c r="H3717" s="3">
        <f>E3717+SUMIF('BR DTG ADW'!C:C,C3717,'BR DTG ADW'!E:E)</f>
        <v>0</v>
      </c>
    </row>
    <row r="3718" spans="1:8" ht="15.75" customHeight="1">
      <c r="A3718" s="91" t="s">
        <v>10567</v>
      </c>
      <c r="B3718" s="91" t="s">
        <v>876</v>
      </c>
      <c r="C3718" s="91" t="s">
        <v>10567</v>
      </c>
      <c r="D3718" s="91" t="s">
        <v>10568</v>
      </c>
      <c r="E3718" s="92">
        <v>1</v>
      </c>
      <c r="F3718" s="91" t="s">
        <v>1185</v>
      </c>
      <c r="H3718" s="3">
        <f>E3718+SUMIF('BR DTG ADW'!C:C,C3718,'BR DTG ADW'!E:E)</f>
        <v>1</v>
      </c>
    </row>
    <row r="3719" spans="1:8" ht="15.75" customHeight="1">
      <c r="A3719" s="91" t="s">
        <v>8217</v>
      </c>
      <c r="B3719" s="91" t="s">
        <v>876</v>
      </c>
      <c r="C3719" s="91" t="s">
        <v>8217</v>
      </c>
      <c r="D3719" s="91" t="s">
        <v>10569</v>
      </c>
      <c r="E3719" s="92">
        <v>0</v>
      </c>
      <c r="F3719" s="91" t="s">
        <v>1185</v>
      </c>
      <c r="H3719" s="3">
        <f>E3719+SUMIF('BR DTG ADW'!C:C,C3719,'BR DTG ADW'!E:E)</f>
        <v>0</v>
      </c>
    </row>
    <row r="3720" spans="1:8" ht="15.75" customHeight="1">
      <c r="A3720" s="91" t="s">
        <v>8223</v>
      </c>
      <c r="B3720" s="91" t="s">
        <v>876</v>
      </c>
      <c r="C3720" s="91" t="s">
        <v>8223</v>
      </c>
      <c r="D3720" s="91" t="s">
        <v>8224</v>
      </c>
      <c r="E3720" s="92">
        <v>0</v>
      </c>
      <c r="F3720" s="91" t="s">
        <v>1185</v>
      </c>
      <c r="H3720" s="3">
        <f>E3720+SUMIF('BR DTG ADW'!C:C,C3720,'BR DTG ADW'!E:E)</f>
        <v>0</v>
      </c>
    </row>
    <row r="3721" spans="1:8" ht="15.75" customHeight="1">
      <c r="A3721" s="91" t="s">
        <v>10570</v>
      </c>
      <c r="B3721" s="91" t="s">
        <v>876</v>
      </c>
      <c r="C3721" s="91" t="s">
        <v>10570</v>
      </c>
      <c r="D3721" s="91" t="s">
        <v>10571</v>
      </c>
      <c r="E3721" s="92">
        <v>0</v>
      </c>
      <c r="F3721" s="91" t="s">
        <v>1185</v>
      </c>
      <c r="H3721" s="3">
        <f>E3721+SUMIF('BR DTG ADW'!C:C,C3721,'BR DTG ADW'!E:E)</f>
        <v>0</v>
      </c>
    </row>
    <row r="3722" spans="1:8" ht="15.75" customHeight="1">
      <c r="A3722" s="91" t="s">
        <v>8225</v>
      </c>
      <c r="B3722" s="91" t="s">
        <v>876</v>
      </c>
      <c r="C3722" s="91" t="s">
        <v>8225</v>
      </c>
      <c r="D3722" s="91" t="s">
        <v>11506</v>
      </c>
      <c r="E3722" s="92">
        <v>0</v>
      </c>
      <c r="F3722" s="91" t="s">
        <v>1185</v>
      </c>
      <c r="H3722" s="3">
        <f>E3722+SUMIF('BR DTG ADW'!C:C,C3722,'BR DTG ADW'!E:E)</f>
        <v>0</v>
      </c>
    </row>
    <row r="3723" spans="1:8" ht="15.75" customHeight="1">
      <c r="A3723" s="91" t="s">
        <v>8229</v>
      </c>
      <c r="B3723" s="91" t="s">
        <v>876</v>
      </c>
      <c r="C3723" s="91" t="s">
        <v>8229</v>
      </c>
      <c r="D3723" s="91" t="s">
        <v>10573</v>
      </c>
      <c r="E3723" s="92">
        <v>0</v>
      </c>
      <c r="F3723" s="91" t="s">
        <v>1185</v>
      </c>
      <c r="H3723" s="3">
        <f>E3723+SUMIF('BR DTG ADW'!C:C,C3723,'BR DTG ADW'!E:E)</f>
        <v>0</v>
      </c>
    </row>
    <row r="3724" spans="1:8" ht="15.75" customHeight="1">
      <c r="A3724" s="91" t="s">
        <v>11507</v>
      </c>
      <c r="B3724" s="91" t="s">
        <v>876</v>
      </c>
      <c r="C3724" s="91" t="s">
        <v>11507</v>
      </c>
      <c r="D3724" s="91" t="s">
        <v>11508</v>
      </c>
      <c r="E3724" s="92">
        <v>0</v>
      </c>
      <c r="F3724" s="91" t="s">
        <v>1185</v>
      </c>
      <c r="H3724" s="3">
        <f>E3724+SUMIF('BR DTG ADW'!C:C,C3724,'BR DTG ADW'!E:E)</f>
        <v>0</v>
      </c>
    </row>
    <row r="3725" spans="1:8" ht="15.75" customHeight="1">
      <c r="A3725" s="91" t="s">
        <v>10574</v>
      </c>
      <c r="B3725" s="91" t="s">
        <v>876</v>
      </c>
      <c r="C3725" s="91" t="s">
        <v>10574</v>
      </c>
      <c r="D3725" s="91" t="s">
        <v>10575</v>
      </c>
      <c r="E3725" s="92">
        <v>0</v>
      </c>
      <c r="F3725" s="91" t="s">
        <v>1185</v>
      </c>
      <c r="H3725" s="3">
        <f>E3725+SUMIF('BR DTG ADW'!C:C,C3725,'BR DTG ADW'!E:E)</f>
        <v>0</v>
      </c>
    </row>
    <row r="3726" spans="1:8" ht="15.75" customHeight="1">
      <c r="A3726" s="91" t="s">
        <v>8235</v>
      </c>
      <c r="B3726" s="91" t="s">
        <v>876</v>
      </c>
      <c r="C3726" s="91" t="s">
        <v>8235</v>
      </c>
      <c r="D3726" s="91" t="s">
        <v>10576</v>
      </c>
      <c r="E3726" s="92">
        <v>0</v>
      </c>
      <c r="F3726" s="91" t="s">
        <v>1185</v>
      </c>
      <c r="H3726" s="3">
        <f>E3726+SUMIF('BR DTG ADW'!C:C,C3726,'BR DTG ADW'!E:E)</f>
        <v>0</v>
      </c>
    </row>
    <row r="3727" spans="1:8" ht="15.75" customHeight="1">
      <c r="A3727" s="91" t="s">
        <v>8237</v>
      </c>
      <c r="B3727" s="91" t="s">
        <v>876</v>
      </c>
      <c r="C3727" s="91" t="s">
        <v>8237</v>
      </c>
      <c r="D3727" s="91" t="s">
        <v>8238</v>
      </c>
      <c r="E3727" s="92">
        <v>0</v>
      </c>
      <c r="F3727" s="91" t="s">
        <v>1185</v>
      </c>
      <c r="H3727" s="3">
        <f>E3727+SUMIF('BR DTG ADW'!C:C,C3727,'BR DTG ADW'!E:E)</f>
        <v>0</v>
      </c>
    </row>
    <row r="3728" spans="1:8" ht="15.75" customHeight="1">
      <c r="A3728" s="91" t="s">
        <v>11509</v>
      </c>
      <c r="B3728" s="91" t="s">
        <v>876</v>
      </c>
      <c r="C3728" s="91" t="s">
        <v>11509</v>
      </c>
      <c r="D3728" s="91" t="s">
        <v>11510</v>
      </c>
      <c r="E3728" s="92">
        <v>0</v>
      </c>
      <c r="F3728" s="91" t="s">
        <v>1185</v>
      </c>
      <c r="H3728" s="3">
        <f>E3728+SUMIF('BR DTG ADW'!C:C,C3728,'BR DTG ADW'!E:E)</f>
        <v>0</v>
      </c>
    </row>
    <row r="3729" spans="1:8" ht="15.75" customHeight="1">
      <c r="A3729" s="91" t="s">
        <v>11511</v>
      </c>
      <c r="B3729" s="91" t="s">
        <v>876</v>
      </c>
      <c r="C3729" s="91" t="s">
        <v>11511</v>
      </c>
      <c r="D3729" s="91" t="s">
        <v>11512</v>
      </c>
      <c r="E3729" s="92">
        <v>0</v>
      </c>
      <c r="F3729" s="91" t="s">
        <v>1185</v>
      </c>
      <c r="H3729" s="3">
        <f>E3729+SUMIF('BR DTG ADW'!C:C,C3729,'BR DTG ADW'!E:E)</f>
        <v>0</v>
      </c>
    </row>
    <row r="3730" spans="1:8" ht="15.75" customHeight="1">
      <c r="A3730" s="91" t="s">
        <v>8241</v>
      </c>
      <c r="B3730" s="91" t="s">
        <v>876</v>
      </c>
      <c r="C3730" s="91" t="s">
        <v>8241</v>
      </c>
      <c r="D3730" s="91" t="s">
        <v>2330</v>
      </c>
      <c r="E3730" s="92">
        <v>0</v>
      </c>
      <c r="F3730" s="91" t="s">
        <v>1185</v>
      </c>
      <c r="H3730" s="3">
        <f>E3730+SUMIF('BR DTG ADW'!C:C,C3730,'BR DTG ADW'!E:E)</f>
        <v>0</v>
      </c>
    </row>
    <row r="3731" spans="1:8" ht="15.75" customHeight="1">
      <c r="A3731" s="91" t="s">
        <v>10577</v>
      </c>
      <c r="B3731" s="91" t="s">
        <v>876</v>
      </c>
      <c r="C3731" s="91" t="s">
        <v>10577</v>
      </c>
      <c r="D3731" s="91" t="s">
        <v>10578</v>
      </c>
      <c r="E3731" s="92">
        <v>0</v>
      </c>
      <c r="F3731" s="91" t="s">
        <v>1185</v>
      </c>
      <c r="H3731" s="3">
        <f>E3731+SUMIF('BR DTG ADW'!C:C,C3731,'BR DTG ADW'!E:E)</f>
        <v>0</v>
      </c>
    </row>
    <row r="3732" spans="1:8" ht="15.75" customHeight="1">
      <c r="A3732" s="91" t="s">
        <v>8244</v>
      </c>
      <c r="B3732" s="91" t="s">
        <v>876</v>
      </c>
      <c r="C3732" s="91" t="s">
        <v>8244</v>
      </c>
      <c r="D3732" s="91" t="s">
        <v>8245</v>
      </c>
      <c r="E3732" s="92">
        <v>0</v>
      </c>
      <c r="F3732" s="91" t="s">
        <v>1185</v>
      </c>
      <c r="H3732" s="3">
        <f>E3732+SUMIF('BR DTG ADW'!C:C,C3732,'BR DTG ADW'!E:E)</f>
        <v>0</v>
      </c>
    </row>
    <row r="3733" spans="1:8" ht="15.75" customHeight="1">
      <c r="A3733" s="91" t="s">
        <v>1478</v>
      </c>
      <c r="B3733" s="91" t="s">
        <v>888</v>
      </c>
      <c r="C3733" s="91" t="s">
        <v>1478</v>
      </c>
      <c r="D3733" s="91" t="s">
        <v>1479</v>
      </c>
      <c r="E3733" s="92">
        <v>0</v>
      </c>
      <c r="F3733" s="91" t="s">
        <v>1185</v>
      </c>
      <c r="H3733" s="3">
        <f>E3733+SUMIF('BR DTG ADW'!C:C,C3733,'BR DTG ADW'!E:E)</f>
        <v>0</v>
      </c>
    </row>
    <row r="3734" spans="1:8" ht="15.75" customHeight="1">
      <c r="A3734" s="91" t="s">
        <v>1295</v>
      </c>
      <c r="B3734" s="91" t="s">
        <v>876</v>
      </c>
      <c r="C3734" s="91" t="s">
        <v>1295</v>
      </c>
      <c r="D3734" s="91" t="s">
        <v>2071</v>
      </c>
      <c r="E3734" s="92">
        <v>0</v>
      </c>
      <c r="F3734" s="91" t="s">
        <v>1185</v>
      </c>
      <c r="H3734" s="3">
        <f>E3734+SUMIF('BR DTG ADW'!C:C,C3734,'BR DTG ADW'!E:E)</f>
        <v>0</v>
      </c>
    </row>
    <row r="3735" spans="1:8" ht="15.75" customHeight="1">
      <c r="A3735" s="91" t="s">
        <v>1936</v>
      </c>
      <c r="B3735" s="91" t="s">
        <v>876</v>
      </c>
      <c r="C3735" s="91" t="s">
        <v>1936</v>
      </c>
      <c r="D3735" s="91" t="s">
        <v>10581</v>
      </c>
      <c r="E3735" s="92">
        <v>0</v>
      </c>
      <c r="F3735" s="91" t="s">
        <v>1185</v>
      </c>
      <c r="H3735" s="3">
        <f>E3735+SUMIF('BR DTG ADW'!C:C,C3735,'BR DTG ADW'!E:E)</f>
        <v>0</v>
      </c>
    </row>
    <row r="3736" spans="1:8" ht="15.75" customHeight="1">
      <c r="A3736" s="91" t="s">
        <v>8246</v>
      </c>
      <c r="B3736" s="91" t="s">
        <v>876</v>
      </c>
      <c r="C3736" s="91" t="s">
        <v>8246</v>
      </c>
      <c r="D3736" s="91" t="s">
        <v>2330</v>
      </c>
      <c r="E3736" s="92">
        <v>0</v>
      </c>
      <c r="F3736" s="91" t="s">
        <v>1185</v>
      </c>
      <c r="H3736" s="3">
        <f>E3736+SUMIF('BR DTG ADW'!C:C,C3736,'BR DTG ADW'!E:E)</f>
        <v>0</v>
      </c>
    </row>
    <row r="3737" spans="1:8" ht="15.75" customHeight="1">
      <c r="A3737" s="91" t="s">
        <v>8249</v>
      </c>
      <c r="B3737" s="91" t="s">
        <v>876</v>
      </c>
      <c r="C3737" s="91" t="s">
        <v>8249</v>
      </c>
      <c r="D3737" s="91" t="s">
        <v>10582</v>
      </c>
      <c r="E3737" s="92">
        <v>0</v>
      </c>
      <c r="F3737" s="91" t="s">
        <v>1185</v>
      </c>
      <c r="H3737" s="3">
        <f>E3737+SUMIF('BR DTG ADW'!C:C,C3737,'BR DTG ADW'!E:E)</f>
        <v>0</v>
      </c>
    </row>
    <row r="3738" spans="1:8" ht="15.75" customHeight="1">
      <c r="A3738" s="91" t="s">
        <v>8251</v>
      </c>
      <c r="B3738" s="91" t="s">
        <v>876</v>
      </c>
      <c r="C3738" s="91" t="s">
        <v>8251</v>
      </c>
      <c r="D3738" s="91" t="s">
        <v>8252</v>
      </c>
      <c r="E3738" s="92">
        <v>0</v>
      </c>
      <c r="F3738" s="91" t="s">
        <v>1185</v>
      </c>
      <c r="H3738" s="3">
        <f>E3738+SUMIF('BR DTG ADW'!C:C,C3738,'BR DTG ADW'!E:E)</f>
        <v>0</v>
      </c>
    </row>
    <row r="3739" spans="1:8" ht="15.75" customHeight="1">
      <c r="A3739" s="91" t="s">
        <v>8253</v>
      </c>
      <c r="B3739" s="91" t="s">
        <v>876</v>
      </c>
      <c r="C3739" s="91" t="s">
        <v>8253</v>
      </c>
      <c r="D3739" s="91" t="s">
        <v>10583</v>
      </c>
      <c r="E3739" s="92">
        <v>0</v>
      </c>
      <c r="F3739" s="91" t="s">
        <v>1185</v>
      </c>
      <c r="H3739" s="3">
        <f>E3739+SUMIF('BR DTG ADW'!C:C,C3739,'BR DTG ADW'!E:E)</f>
        <v>0</v>
      </c>
    </row>
    <row r="3740" spans="1:8" ht="15.75" customHeight="1">
      <c r="A3740" s="91" t="s">
        <v>8255</v>
      </c>
      <c r="B3740" s="91" t="s">
        <v>876</v>
      </c>
      <c r="C3740" s="91" t="s">
        <v>8255</v>
      </c>
      <c r="D3740" s="91" t="s">
        <v>11513</v>
      </c>
      <c r="E3740" s="92">
        <v>0</v>
      </c>
      <c r="F3740" s="91" t="s">
        <v>1185</v>
      </c>
      <c r="H3740" s="3">
        <f>E3740+SUMIF('BR DTG ADW'!C:C,C3740,'BR DTG ADW'!E:E)</f>
        <v>0</v>
      </c>
    </row>
    <row r="3741" spans="1:8" ht="15.75" customHeight="1">
      <c r="A3741" s="91" t="s">
        <v>8258</v>
      </c>
      <c r="B3741" s="91" t="s">
        <v>876</v>
      </c>
      <c r="C3741" s="91" t="s">
        <v>8258</v>
      </c>
      <c r="D3741" s="91" t="s">
        <v>8259</v>
      </c>
      <c r="E3741" s="92">
        <v>0</v>
      </c>
      <c r="F3741" s="91" t="s">
        <v>1185</v>
      </c>
      <c r="H3741" s="3">
        <f>E3741+SUMIF('BR DTG ADW'!C:C,C3741,'BR DTG ADW'!E:E)</f>
        <v>0</v>
      </c>
    </row>
    <row r="3742" spans="1:8" ht="15.75" customHeight="1">
      <c r="A3742" s="91" t="s">
        <v>8264</v>
      </c>
      <c r="B3742" s="91" t="s">
        <v>876</v>
      </c>
      <c r="C3742" s="91" t="s">
        <v>8264</v>
      </c>
      <c r="D3742" s="91" t="s">
        <v>10584</v>
      </c>
      <c r="E3742" s="92">
        <v>0</v>
      </c>
      <c r="F3742" s="91" t="s">
        <v>1185</v>
      </c>
      <c r="H3742" s="3">
        <f>E3742+SUMIF('BR DTG ADW'!C:C,C3742,'BR DTG ADW'!E:E)</f>
        <v>0</v>
      </c>
    </row>
    <row r="3743" spans="1:8" ht="15.75" customHeight="1">
      <c r="A3743" s="91" t="s">
        <v>8266</v>
      </c>
      <c r="B3743" s="91" t="s">
        <v>876</v>
      </c>
      <c r="C3743" s="91" t="s">
        <v>8266</v>
      </c>
      <c r="D3743" s="91" t="s">
        <v>8267</v>
      </c>
      <c r="E3743" s="92">
        <v>0</v>
      </c>
      <c r="F3743" s="91" t="s">
        <v>1185</v>
      </c>
      <c r="H3743" s="3">
        <f>E3743+SUMIF('BR DTG ADW'!C:C,C3743,'BR DTG ADW'!E:E)</f>
        <v>0</v>
      </c>
    </row>
    <row r="3744" spans="1:8" ht="15.75" customHeight="1">
      <c r="A3744" s="91" t="s">
        <v>8270</v>
      </c>
      <c r="B3744" s="91" t="s">
        <v>876</v>
      </c>
      <c r="C3744" s="91" t="s">
        <v>8270</v>
      </c>
      <c r="D3744" s="91" t="s">
        <v>8271</v>
      </c>
      <c r="E3744" s="92">
        <v>0</v>
      </c>
      <c r="F3744" s="91" t="s">
        <v>1185</v>
      </c>
      <c r="H3744" s="3">
        <f>E3744+SUMIF('BR DTG ADW'!C:C,C3744,'BR DTG ADW'!E:E)</f>
        <v>0</v>
      </c>
    </row>
    <row r="3745" spans="1:8" ht="15.75" customHeight="1">
      <c r="A3745" s="91" t="s">
        <v>1480</v>
      </c>
      <c r="B3745" s="91" t="s">
        <v>876</v>
      </c>
      <c r="C3745" s="91" t="s">
        <v>1480</v>
      </c>
      <c r="D3745" s="91" t="s">
        <v>1481</v>
      </c>
      <c r="E3745" s="92">
        <v>0</v>
      </c>
      <c r="F3745" s="91" t="s">
        <v>1185</v>
      </c>
      <c r="H3745" s="3">
        <f>E3745+SUMIF('BR DTG ADW'!C:C,C3745,'BR DTG ADW'!E:E)</f>
        <v>0</v>
      </c>
    </row>
    <row r="3746" spans="1:8" ht="15.75" customHeight="1">
      <c r="A3746" s="91" t="s">
        <v>8272</v>
      </c>
      <c r="B3746" s="91" t="s">
        <v>876</v>
      </c>
      <c r="C3746" s="91" t="s">
        <v>8272</v>
      </c>
      <c r="D3746" s="91" t="s">
        <v>8273</v>
      </c>
      <c r="E3746" s="92">
        <v>0</v>
      </c>
      <c r="F3746" s="91" t="s">
        <v>1185</v>
      </c>
      <c r="H3746" s="3">
        <f>E3746+SUMIF('BR DTG ADW'!C:C,C3746,'BR DTG ADW'!E:E)</f>
        <v>0</v>
      </c>
    </row>
    <row r="3747" spans="1:8" ht="15.75" customHeight="1">
      <c r="A3747" s="91" t="s">
        <v>8276</v>
      </c>
      <c r="B3747" s="91" t="s">
        <v>876</v>
      </c>
      <c r="C3747" s="91" t="s">
        <v>8276</v>
      </c>
      <c r="D3747" s="91" t="s">
        <v>8277</v>
      </c>
      <c r="E3747" s="92">
        <v>0</v>
      </c>
      <c r="F3747" s="91" t="s">
        <v>1185</v>
      </c>
      <c r="H3747" s="3">
        <f>E3747+SUMIF('BR DTG ADW'!C:C,C3747,'BR DTG ADW'!E:E)</f>
        <v>0</v>
      </c>
    </row>
    <row r="3748" spans="1:8" ht="15.75" customHeight="1">
      <c r="A3748" s="91" t="s">
        <v>10587</v>
      </c>
      <c r="B3748" s="91" t="s">
        <v>876</v>
      </c>
      <c r="C3748" s="91" t="s">
        <v>10587</v>
      </c>
      <c r="D3748" s="91" t="s">
        <v>10588</v>
      </c>
      <c r="E3748" s="92">
        <v>0</v>
      </c>
      <c r="F3748" s="91" t="s">
        <v>1185</v>
      </c>
      <c r="H3748" s="3">
        <f>E3748+SUMIF('BR DTG ADW'!C:C,C3748,'BR DTG ADW'!E:E)</f>
        <v>0</v>
      </c>
    </row>
    <row r="3749" spans="1:8" ht="15.75" customHeight="1">
      <c r="A3749" s="91" t="s">
        <v>11514</v>
      </c>
      <c r="B3749" s="91" t="s">
        <v>876</v>
      </c>
      <c r="C3749" s="91" t="s">
        <v>11514</v>
      </c>
      <c r="D3749" s="91" t="s">
        <v>11515</v>
      </c>
      <c r="E3749" s="92">
        <v>0</v>
      </c>
      <c r="F3749" s="91" t="s">
        <v>1185</v>
      </c>
      <c r="H3749" s="3">
        <f>E3749+SUMIF('BR DTG ADW'!C:C,C3749,'BR DTG ADW'!E:E)</f>
        <v>0</v>
      </c>
    </row>
    <row r="3750" spans="1:8" ht="15.75" customHeight="1">
      <c r="A3750" s="91" t="s">
        <v>10589</v>
      </c>
      <c r="B3750" s="91" t="s">
        <v>876</v>
      </c>
      <c r="C3750" s="91" t="s">
        <v>10589</v>
      </c>
      <c r="D3750" s="91" t="s">
        <v>10590</v>
      </c>
      <c r="E3750" s="92">
        <v>0</v>
      </c>
      <c r="F3750" s="91" t="s">
        <v>1185</v>
      </c>
      <c r="H3750" s="3">
        <f>E3750+SUMIF('BR DTG ADW'!C:C,C3750,'BR DTG ADW'!E:E)</f>
        <v>0</v>
      </c>
    </row>
    <row r="3751" spans="1:8" ht="15.75" customHeight="1">
      <c r="A3751" s="91" t="s">
        <v>8280</v>
      </c>
      <c r="B3751" s="91" t="s">
        <v>898</v>
      </c>
      <c r="C3751" s="91" t="s">
        <v>8280</v>
      </c>
      <c r="D3751" s="91" t="s">
        <v>11516</v>
      </c>
      <c r="E3751" s="92">
        <v>2</v>
      </c>
      <c r="F3751" s="91" t="s">
        <v>1185</v>
      </c>
      <c r="H3751" s="3">
        <f>E3751+SUMIF('BR DTG ADW'!C:C,C3751,'BR DTG ADW'!E:E)</f>
        <v>2</v>
      </c>
    </row>
    <row r="3752" spans="1:8" ht="15.75" customHeight="1">
      <c r="A3752" s="91" t="s">
        <v>2298</v>
      </c>
      <c r="B3752" s="91" t="s">
        <v>876</v>
      </c>
      <c r="C3752" s="91" t="s">
        <v>2298</v>
      </c>
      <c r="D3752" s="91" t="s">
        <v>2299</v>
      </c>
      <c r="E3752" s="92">
        <v>0</v>
      </c>
      <c r="F3752" s="91" t="s">
        <v>1185</v>
      </c>
      <c r="H3752" s="3">
        <f>E3752+SUMIF('BR DTG ADW'!C:C,C3752,'BR DTG ADW'!E:E)</f>
        <v>0</v>
      </c>
    </row>
    <row r="3753" spans="1:8" ht="15.75" customHeight="1">
      <c r="A3753" s="91" t="s">
        <v>10595</v>
      </c>
      <c r="B3753" s="91" t="s">
        <v>876</v>
      </c>
      <c r="C3753" s="91" t="s">
        <v>10595</v>
      </c>
      <c r="D3753" s="91" t="s">
        <v>10596</v>
      </c>
      <c r="E3753" s="92">
        <v>0</v>
      </c>
      <c r="F3753" s="91" t="s">
        <v>1185</v>
      </c>
      <c r="H3753" s="3">
        <f>E3753+SUMIF('BR DTG ADW'!C:C,C3753,'BR DTG ADW'!E:E)</f>
        <v>0</v>
      </c>
    </row>
    <row r="3754" spans="1:8" ht="15.75" customHeight="1">
      <c r="A3754" s="91" t="s">
        <v>8287</v>
      </c>
      <c r="B3754" s="91" t="s">
        <v>876</v>
      </c>
      <c r="C3754" s="91" t="s">
        <v>8287</v>
      </c>
      <c r="D3754" s="91" t="s">
        <v>8288</v>
      </c>
      <c r="E3754" s="92">
        <v>0</v>
      </c>
      <c r="F3754" s="91" t="s">
        <v>1185</v>
      </c>
      <c r="H3754" s="3">
        <f>E3754+SUMIF('BR DTG ADW'!C:C,C3754,'BR DTG ADW'!E:E)</f>
        <v>0</v>
      </c>
    </row>
    <row r="3755" spans="1:8" ht="15.75" customHeight="1">
      <c r="A3755" s="91" t="s">
        <v>8289</v>
      </c>
      <c r="B3755" s="91" t="s">
        <v>876</v>
      </c>
      <c r="C3755" s="91" t="s">
        <v>8289</v>
      </c>
      <c r="D3755" s="91" t="s">
        <v>8290</v>
      </c>
      <c r="E3755" s="92">
        <v>0</v>
      </c>
      <c r="F3755" s="91" t="s">
        <v>1185</v>
      </c>
      <c r="H3755" s="3">
        <f>E3755+SUMIF('BR DTG ADW'!C:C,C3755,'BR DTG ADW'!E:E)</f>
        <v>0</v>
      </c>
    </row>
    <row r="3756" spans="1:8" ht="15.75" customHeight="1">
      <c r="A3756" s="91" t="s">
        <v>8291</v>
      </c>
      <c r="B3756" s="91" t="s">
        <v>876</v>
      </c>
      <c r="C3756" s="91" t="s">
        <v>8291</v>
      </c>
      <c r="D3756" s="91" t="s">
        <v>7598</v>
      </c>
      <c r="E3756" s="92">
        <v>0</v>
      </c>
      <c r="F3756" s="91" t="s">
        <v>1185</v>
      </c>
      <c r="H3756" s="3">
        <f>E3756+SUMIF('BR DTG ADW'!C:C,C3756,'BR DTG ADW'!E:E)</f>
        <v>0</v>
      </c>
    </row>
    <row r="3757" spans="1:8" ht="15.75" customHeight="1">
      <c r="A3757" s="91" t="s">
        <v>8292</v>
      </c>
      <c r="B3757" s="91" t="s">
        <v>876</v>
      </c>
      <c r="C3757" s="91" t="s">
        <v>8292</v>
      </c>
      <c r="D3757" s="91" t="s">
        <v>8293</v>
      </c>
      <c r="E3757" s="92">
        <v>0</v>
      </c>
      <c r="F3757" s="91" t="s">
        <v>1185</v>
      </c>
      <c r="H3757" s="3">
        <f>E3757+SUMIF('BR DTG ADW'!C:C,C3757,'BR DTG ADW'!E:E)</f>
        <v>0</v>
      </c>
    </row>
    <row r="3758" spans="1:8" ht="15.75" customHeight="1">
      <c r="A3758" s="91" t="s">
        <v>8294</v>
      </c>
      <c r="B3758" s="91" t="s">
        <v>876</v>
      </c>
      <c r="C3758" s="91" t="s">
        <v>8294</v>
      </c>
      <c r="D3758" s="91" t="s">
        <v>8295</v>
      </c>
      <c r="E3758" s="92">
        <v>0</v>
      </c>
      <c r="F3758" s="91" t="s">
        <v>1185</v>
      </c>
      <c r="H3758" s="3">
        <f>E3758+SUMIF('BR DTG ADW'!C:C,C3758,'BR DTG ADW'!E:E)</f>
        <v>0</v>
      </c>
    </row>
    <row r="3759" spans="1:8" ht="15.75" customHeight="1">
      <c r="A3759" s="91" t="s">
        <v>8296</v>
      </c>
      <c r="B3759" s="91" t="s">
        <v>876</v>
      </c>
      <c r="C3759" s="91" t="s">
        <v>8296</v>
      </c>
      <c r="D3759" s="91" t="s">
        <v>8297</v>
      </c>
      <c r="E3759" s="92">
        <v>0</v>
      </c>
      <c r="F3759" s="91" t="s">
        <v>1185</v>
      </c>
      <c r="H3759" s="3">
        <f>E3759+SUMIF('BR DTG ADW'!C:C,C3759,'BR DTG ADW'!E:E)</f>
        <v>0</v>
      </c>
    </row>
    <row r="3760" spans="1:8" ht="15.75" customHeight="1">
      <c r="A3760" s="91" t="s">
        <v>8298</v>
      </c>
      <c r="B3760" s="91" t="s">
        <v>876</v>
      </c>
      <c r="C3760" s="91" t="s">
        <v>8298</v>
      </c>
      <c r="D3760" s="91" t="s">
        <v>8299</v>
      </c>
      <c r="E3760" s="92">
        <v>0</v>
      </c>
      <c r="F3760" s="91" t="s">
        <v>1185</v>
      </c>
      <c r="H3760" s="3">
        <f>E3760+SUMIF('BR DTG ADW'!C:C,C3760,'BR DTG ADW'!E:E)</f>
        <v>0</v>
      </c>
    </row>
    <row r="3761" spans="1:8" ht="15.75" customHeight="1">
      <c r="A3761" s="91" t="s">
        <v>8300</v>
      </c>
      <c r="B3761" s="91" t="s">
        <v>876</v>
      </c>
      <c r="C3761" s="91" t="s">
        <v>8300</v>
      </c>
      <c r="D3761" s="91" t="s">
        <v>8301</v>
      </c>
      <c r="E3761" s="92">
        <v>0</v>
      </c>
      <c r="F3761" s="91" t="s">
        <v>1185</v>
      </c>
      <c r="H3761" s="3">
        <f>E3761+SUMIF('BR DTG ADW'!C:C,C3761,'BR DTG ADW'!E:E)</f>
        <v>0</v>
      </c>
    </row>
    <row r="3762" spans="1:8" ht="15.75" customHeight="1">
      <c r="A3762" s="91" t="s">
        <v>8302</v>
      </c>
      <c r="B3762" s="91" t="s">
        <v>876</v>
      </c>
      <c r="C3762" s="91" t="s">
        <v>8302</v>
      </c>
      <c r="D3762" s="91" t="s">
        <v>8303</v>
      </c>
      <c r="E3762" s="92">
        <v>0</v>
      </c>
      <c r="F3762" s="91" t="s">
        <v>1185</v>
      </c>
      <c r="H3762" s="3">
        <f>E3762+SUMIF('BR DTG ADW'!C:C,C3762,'BR DTG ADW'!E:E)</f>
        <v>0</v>
      </c>
    </row>
    <row r="3763" spans="1:8" ht="15.75" customHeight="1">
      <c r="A3763" s="91" t="s">
        <v>475</v>
      </c>
      <c r="B3763" s="91" t="s">
        <v>888</v>
      </c>
      <c r="C3763" s="91" t="s">
        <v>475</v>
      </c>
      <c r="D3763" s="91" t="s">
        <v>1296</v>
      </c>
      <c r="E3763" s="92">
        <v>2</v>
      </c>
      <c r="F3763" s="91" t="s">
        <v>1185</v>
      </c>
      <c r="H3763" s="3">
        <f>E3763+SUMIF('BR DTG ADW'!C:C,C3763,'BR DTG ADW'!E:E)</f>
        <v>2</v>
      </c>
    </row>
    <row r="3764" spans="1:8" ht="15.75" customHeight="1">
      <c r="A3764" s="91" t="s">
        <v>8304</v>
      </c>
      <c r="B3764" s="91" t="s">
        <v>876</v>
      </c>
      <c r="C3764" s="91" t="s">
        <v>8304</v>
      </c>
      <c r="D3764" s="91" t="s">
        <v>10597</v>
      </c>
      <c r="E3764" s="92">
        <v>0</v>
      </c>
      <c r="F3764" s="91" t="s">
        <v>1185</v>
      </c>
      <c r="H3764" s="3">
        <f>E3764+SUMIF('BR DTG ADW'!C:C,C3764,'BR DTG ADW'!E:E)</f>
        <v>0</v>
      </c>
    </row>
    <row r="3765" spans="1:8" ht="15.75" customHeight="1">
      <c r="A3765" s="91" t="s">
        <v>8306</v>
      </c>
      <c r="B3765" s="91" t="s">
        <v>876</v>
      </c>
      <c r="C3765" s="91" t="s">
        <v>8306</v>
      </c>
      <c r="D3765" s="91" t="s">
        <v>8307</v>
      </c>
      <c r="E3765" s="92">
        <v>0</v>
      </c>
      <c r="F3765" s="91" t="s">
        <v>1185</v>
      </c>
      <c r="H3765" s="3">
        <f>E3765+SUMIF('BR DTG ADW'!C:C,C3765,'BR DTG ADW'!E:E)</f>
        <v>0</v>
      </c>
    </row>
    <row r="3766" spans="1:8" ht="15.75" customHeight="1">
      <c r="A3766" s="91" t="s">
        <v>8308</v>
      </c>
      <c r="B3766" s="91" t="s">
        <v>876</v>
      </c>
      <c r="C3766" s="91" t="s">
        <v>8308</v>
      </c>
      <c r="D3766" s="91" t="s">
        <v>10598</v>
      </c>
      <c r="E3766" s="92">
        <v>0</v>
      </c>
      <c r="F3766" s="91" t="s">
        <v>1185</v>
      </c>
      <c r="H3766" s="3">
        <f>E3766+SUMIF('BR DTG ADW'!C:C,C3766,'BR DTG ADW'!E:E)</f>
        <v>0</v>
      </c>
    </row>
    <row r="3767" spans="1:8" ht="15.75" customHeight="1">
      <c r="A3767" s="91" t="s">
        <v>8310</v>
      </c>
      <c r="B3767" s="91" t="s">
        <v>884</v>
      </c>
      <c r="C3767" s="91" t="s">
        <v>8310</v>
      </c>
      <c r="D3767" s="91" t="s">
        <v>8311</v>
      </c>
      <c r="E3767" s="92">
        <v>1</v>
      </c>
      <c r="F3767" s="91" t="s">
        <v>1185</v>
      </c>
      <c r="H3767" s="3">
        <f>E3767+SUMIF('BR DTG ADW'!C:C,C3767,'BR DTG ADW'!E:E)</f>
        <v>1</v>
      </c>
    </row>
    <row r="3768" spans="1:8" ht="15.75" customHeight="1">
      <c r="A3768" s="91" t="s">
        <v>8312</v>
      </c>
      <c r="B3768" s="91" t="s">
        <v>876</v>
      </c>
      <c r="C3768" s="91" t="s">
        <v>8312</v>
      </c>
      <c r="D3768" s="91" t="s">
        <v>8313</v>
      </c>
      <c r="E3768" s="92">
        <v>1</v>
      </c>
      <c r="F3768" s="91" t="s">
        <v>1185</v>
      </c>
      <c r="H3768" s="3">
        <f>E3768+SUMIF('BR DTG ADW'!C:C,C3768,'BR DTG ADW'!E:E)</f>
        <v>1</v>
      </c>
    </row>
    <row r="3769" spans="1:8" ht="15.75" customHeight="1">
      <c r="A3769" s="91" t="s">
        <v>8314</v>
      </c>
      <c r="B3769" s="91" t="s">
        <v>876</v>
      </c>
      <c r="C3769" s="91" t="s">
        <v>8314</v>
      </c>
      <c r="D3769" s="91" t="s">
        <v>8315</v>
      </c>
      <c r="E3769" s="92">
        <v>0</v>
      </c>
      <c r="F3769" s="91" t="s">
        <v>1185</v>
      </c>
      <c r="H3769" s="3">
        <f>E3769+SUMIF('BR DTG ADW'!C:C,C3769,'BR DTG ADW'!E:E)</f>
        <v>0</v>
      </c>
    </row>
    <row r="3770" spans="1:8" ht="15.75" customHeight="1">
      <c r="A3770" s="91" t="s">
        <v>8316</v>
      </c>
      <c r="B3770" s="91" t="s">
        <v>888</v>
      </c>
      <c r="C3770" s="91" t="s">
        <v>8316</v>
      </c>
      <c r="D3770" s="91" t="s">
        <v>8317</v>
      </c>
      <c r="E3770" s="92">
        <v>4</v>
      </c>
      <c r="F3770" s="91" t="s">
        <v>1185</v>
      </c>
      <c r="H3770" s="3">
        <f>E3770+SUMIF('BR DTG ADW'!C:C,C3770,'BR DTG ADW'!E:E)</f>
        <v>4</v>
      </c>
    </row>
    <row r="3771" spans="1:8" ht="15.75" customHeight="1">
      <c r="A3771" s="91" t="s">
        <v>8318</v>
      </c>
      <c r="B3771" s="91" t="s">
        <v>888</v>
      </c>
      <c r="C3771" s="91" t="s">
        <v>8318</v>
      </c>
      <c r="D3771" s="91" t="s">
        <v>8319</v>
      </c>
      <c r="E3771" s="92">
        <v>23</v>
      </c>
      <c r="F3771" s="91" t="s">
        <v>1185</v>
      </c>
      <c r="H3771" s="3">
        <f>E3771+SUMIF('BR DTG ADW'!C:C,C3771,'BR DTG ADW'!E:E)</f>
        <v>23</v>
      </c>
    </row>
    <row r="3772" spans="1:8" ht="15.75" customHeight="1">
      <c r="A3772" s="91" t="s">
        <v>8320</v>
      </c>
      <c r="B3772" s="91" t="s">
        <v>876</v>
      </c>
      <c r="C3772" s="91" t="s">
        <v>8320</v>
      </c>
      <c r="D3772" s="91" t="s">
        <v>8321</v>
      </c>
      <c r="E3772" s="92">
        <v>0</v>
      </c>
      <c r="F3772" s="91" t="s">
        <v>1185</v>
      </c>
      <c r="H3772" s="3">
        <f>E3772+SUMIF('BR DTG ADW'!C:C,C3772,'BR DTG ADW'!E:E)</f>
        <v>0</v>
      </c>
    </row>
    <row r="3773" spans="1:8" ht="15.75" customHeight="1">
      <c r="A3773" s="91" t="s">
        <v>8322</v>
      </c>
      <c r="B3773" s="91" t="s">
        <v>876</v>
      </c>
      <c r="C3773" s="91" t="s">
        <v>8322</v>
      </c>
      <c r="D3773" s="91" t="s">
        <v>8323</v>
      </c>
      <c r="E3773" s="92">
        <v>0</v>
      </c>
      <c r="F3773" s="91" t="s">
        <v>1185</v>
      </c>
      <c r="H3773" s="3">
        <f>E3773+SUMIF('BR DTG ADW'!C:C,C3773,'BR DTG ADW'!E:E)</f>
        <v>0</v>
      </c>
    </row>
    <row r="3774" spans="1:8" ht="15.75" customHeight="1">
      <c r="A3774" s="91" t="s">
        <v>8324</v>
      </c>
      <c r="B3774" s="91" t="s">
        <v>876</v>
      </c>
      <c r="C3774" s="91" t="s">
        <v>8324</v>
      </c>
      <c r="D3774" s="91" t="s">
        <v>8325</v>
      </c>
      <c r="E3774" s="92">
        <v>0</v>
      </c>
      <c r="F3774" s="91" t="s">
        <v>1185</v>
      </c>
      <c r="H3774" s="3">
        <f>E3774+SUMIF('BR DTG ADW'!C:C,C3774,'BR DTG ADW'!E:E)</f>
        <v>0</v>
      </c>
    </row>
    <row r="3775" spans="1:8" ht="15.75" customHeight="1">
      <c r="A3775" s="91" t="s">
        <v>8326</v>
      </c>
      <c r="B3775" s="91" t="s">
        <v>876</v>
      </c>
      <c r="C3775" s="91" t="s">
        <v>8326</v>
      </c>
      <c r="D3775" s="91" t="s">
        <v>8327</v>
      </c>
      <c r="E3775" s="92">
        <v>0</v>
      </c>
      <c r="F3775" s="91" t="s">
        <v>1185</v>
      </c>
      <c r="H3775" s="3">
        <f>E3775+SUMIF('BR DTG ADW'!C:C,C3775,'BR DTG ADW'!E:E)</f>
        <v>0</v>
      </c>
    </row>
    <row r="3776" spans="1:8" ht="15.75" customHeight="1">
      <c r="A3776" s="91" t="s">
        <v>8328</v>
      </c>
      <c r="B3776" s="91" t="s">
        <v>876</v>
      </c>
      <c r="C3776" s="91" t="s">
        <v>8328</v>
      </c>
      <c r="D3776" s="91" t="s">
        <v>8329</v>
      </c>
      <c r="E3776" s="92">
        <v>0</v>
      </c>
      <c r="F3776" s="91" t="s">
        <v>1185</v>
      </c>
      <c r="H3776" s="3">
        <f>E3776+SUMIF('BR DTG ADW'!C:C,C3776,'BR DTG ADW'!E:E)</f>
        <v>0</v>
      </c>
    </row>
    <row r="3777" spans="1:8" ht="15.75" customHeight="1">
      <c r="A3777" s="91" t="s">
        <v>8330</v>
      </c>
      <c r="B3777" s="91" t="s">
        <v>876</v>
      </c>
      <c r="C3777" s="91" t="s">
        <v>8330</v>
      </c>
      <c r="D3777" s="91" t="s">
        <v>8331</v>
      </c>
      <c r="E3777" s="92">
        <v>0</v>
      </c>
      <c r="F3777" s="91" t="s">
        <v>1185</v>
      </c>
      <c r="H3777" s="3">
        <f>E3777+SUMIF('BR DTG ADW'!C:C,C3777,'BR DTG ADW'!E:E)</f>
        <v>0</v>
      </c>
    </row>
    <row r="3778" spans="1:8" ht="15.75" customHeight="1">
      <c r="A3778" s="91" t="s">
        <v>8332</v>
      </c>
      <c r="B3778" s="91" t="s">
        <v>876</v>
      </c>
      <c r="C3778" s="91" t="s">
        <v>8332</v>
      </c>
      <c r="D3778" s="91" t="s">
        <v>8333</v>
      </c>
      <c r="E3778" s="92">
        <v>0</v>
      </c>
      <c r="F3778" s="91" t="s">
        <v>1185</v>
      </c>
      <c r="H3778" s="3">
        <f>E3778+SUMIF('BR DTG ADW'!C:C,C3778,'BR DTG ADW'!E:E)</f>
        <v>0</v>
      </c>
    </row>
    <row r="3779" spans="1:8" ht="15.75" customHeight="1">
      <c r="A3779" s="91" t="s">
        <v>8334</v>
      </c>
      <c r="B3779" s="91" t="s">
        <v>876</v>
      </c>
      <c r="C3779" s="91" t="s">
        <v>8334</v>
      </c>
      <c r="D3779" s="91" t="s">
        <v>8335</v>
      </c>
      <c r="E3779" s="92">
        <v>0</v>
      </c>
      <c r="F3779" s="91" t="s">
        <v>1185</v>
      </c>
      <c r="H3779" s="3">
        <f>E3779+SUMIF('BR DTG ADW'!C:C,C3779,'BR DTG ADW'!E:E)</f>
        <v>0</v>
      </c>
    </row>
    <row r="3780" spans="1:8" ht="15.75" customHeight="1">
      <c r="A3780" s="91" t="s">
        <v>8336</v>
      </c>
      <c r="B3780" s="91" t="s">
        <v>876</v>
      </c>
      <c r="C3780" s="91" t="s">
        <v>8336</v>
      </c>
      <c r="D3780" s="91" t="s">
        <v>10600</v>
      </c>
      <c r="E3780" s="92">
        <v>0</v>
      </c>
      <c r="F3780" s="91" t="s">
        <v>1185</v>
      </c>
      <c r="H3780" s="3">
        <f>E3780+SUMIF('BR DTG ADW'!C:C,C3780,'BR DTG ADW'!E:E)</f>
        <v>0</v>
      </c>
    </row>
    <row r="3781" spans="1:8" ht="15.75" customHeight="1">
      <c r="A3781" s="91" t="s">
        <v>8338</v>
      </c>
      <c r="B3781" s="91" t="s">
        <v>876</v>
      </c>
      <c r="C3781" s="91" t="s">
        <v>8338</v>
      </c>
      <c r="D3781" s="91" t="s">
        <v>8339</v>
      </c>
      <c r="E3781" s="92">
        <v>0</v>
      </c>
      <c r="F3781" s="91" t="s">
        <v>1185</v>
      </c>
      <c r="H3781" s="3">
        <f>E3781+SUMIF('BR DTG ADW'!C:C,C3781,'BR DTG ADW'!E:E)</f>
        <v>0</v>
      </c>
    </row>
    <row r="3782" spans="1:8" ht="15.75" customHeight="1">
      <c r="A3782" s="91" t="s">
        <v>8340</v>
      </c>
      <c r="B3782" s="91" t="s">
        <v>876</v>
      </c>
      <c r="C3782" s="91" t="s">
        <v>8340</v>
      </c>
      <c r="D3782" s="91" t="s">
        <v>8341</v>
      </c>
      <c r="E3782" s="92">
        <v>0</v>
      </c>
      <c r="F3782" s="91" t="s">
        <v>1185</v>
      </c>
      <c r="H3782" s="3">
        <f>E3782+SUMIF('BR DTG ADW'!C:C,C3782,'BR DTG ADW'!E:E)</f>
        <v>0</v>
      </c>
    </row>
    <row r="3783" spans="1:8" ht="15.75" customHeight="1">
      <c r="A3783" s="91" t="s">
        <v>8342</v>
      </c>
      <c r="B3783" s="91" t="s">
        <v>876</v>
      </c>
      <c r="C3783" s="91" t="s">
        <v>8342</v>
      </c>
      <c r="D3783" s="91" t="s">
        <v>8343</v>
      </c>
      <c r="E3783" s="92">
        <v>0</v>
      </c>
      <c r="F3783" s="91" t="s">
        <v>1185</v>
      </c>
      <c r="H3783" s="3">
        <f>E3783+SUMIF('BR DTG ADW'!C:C,C3783,'BR DTG ADW'!E:E)</f>
        <v>0</v>
      </c>
    </row>
    <row r="3784" spans="1:8" ht="15.75" customHeight="1">
      <c r="A3784" s="91" t="s">
        <v>8344</v>
      </c>
      <c r="B3784" s="91" t="s">
        <v>876</v>
      </c>
      <c r="C3784" s="91" t="s">
        <v>8344</v>
      </c>
      <c r="D3784" s="91" t="s">
        <v>8345</v>
      </c>
      <c r="E3784" s="92">
        <v>0</v>
      </c>
      <c r="F3784" s="91" t="s">
        <v>1185</v>
      </c>
      <c r="H3784" s="3">
        <f>E3784+SUMIF('BR DTG ADW'!C:C,C3784,'BR DTG ADW'!E:E)</f>
        <v>0</v>
      </c>
    </row>
    <row r="3785" spans="1:8" ht="15.75" customHeight="1">
      <c r="A3785" s="91" t="s">
        <v>8346</v>
      </c>
      <c r="B3785" s="91" t="s">
        <v>876</v>
      </c>
      <c r="C3785" s="91" t="s">
        <v>8346</v>
      </c>
      <c r="D3785" s="91" t="s">
        <v>8347</v>
      </c>
      <c r="E3785" s="92">
        <v>0</v>
      </c>
      <c r="F3785" s="91" t="s">
        <v>1185</v>
      </c>
      <c r="H3785" s="3">
        <f>E3785+SUMIF('BR DTG ADW'!C:C,C3785,'BR DTG ADW'!E:E)</f>
        <v>0</v>
      </c>
    </row>
    <row r="3786" spans="1:8" ht="15.75" customHeight="1">
      <c r="A3786" s="91" t="s">
        <v>8348</v>
      </c>
      <c r="B3786" s="91" t="s">
        <v>876</v>
      </c>
      <c r="C3786" s="91" t="s">
        <v>8348</v>
      </c>
      <c r="D3786" s="91" t="s">
        <v>8349</v>
      </c>
      <c r="E3786" s="92">
        <v>0</v>
      </c>
      <c r="F3786" s="91" t="s">
        <v>1185</v>
      </c>
      <c r="H3786" s="3">
        <f>E3786+SUMIF('BR DTG ADW'!C:C,C3786,'BR DTG ADW'!E:E)</f>
        <v>0</v>
      </c>
    </row>
    <row r="3787" spans="1:8" ht="15.75" customHeight="1">
      <c r="A3787" s="91" t="s">
        <v>8350</v>
      </c>
      <c r="B3787" s="91" t="s">
        <v>876</v>
      </c>
      <c r="C3787" s="91" t="s">
        <v>8350</v>
      </c>
      <c r="D3787" s="91" t="s">
        <v>8351</v>
      </c>
      <c r="E3787" s="92">
        <v>0</v>
      </c>
      <c r="F3787" s="91" t="s">
        <v>1185</v>
      </c>
      <c r="H3787" s="3">
        <f>E3787+SUMIF('BR DTG ADW'!C:C,C3787,'BR DTG ADW'!E:E)</f>
        <v>0</v>
      </c>
    </row>
    <row r="3788" spans="1:8" ht="15.75" customHeight="1">
      <c r="A3788" s="91" t="s">
        <v>8352</v>
      </c>
      <c r="B3788" s="91" t="s">
        <v>876</v>
      </c>
      <c r="C3788" s="91" t="s">
        <v>8352</v>
      </c>
      <c r="D3788" s="91" t="s">
        <v>8353</v>
      </c>
      <c r="E3788" s="92">
        <v>0</v>
      </c>
      <c r="F3788" s="91" t="s">
        <v>1185</v>
      </c>
      <c r="H3788" s="3">
        <f>E3788+SUMIF('BR DTG ADW'!C:C,C3788,'BR DTG ADW'!E:E)</f>
        <v>0</v>
      </c>
    </row>
    <row r="3789" spans="1:8" ht="15.75" customHeight="1">
      <c r="A3789" s="91" t="s">
        <v>8354</v>
      </c>
      <c r="B3789" s="91" t="s">
        <v>876</v>
      </c>
      <c r="C3789" s="91" t="s">
        <v>8354</v>
      </c>
      <c r="D3789" s="91" t="s">
        <v>10601</v>
      </c>
      <c r="E3789" s="92">
        <v>0</v>
      </c>
      <c r="F3789" s="91" t="s">
        <v>1185</v>
      </c>
      <c r="H3789" s="3">
        <f>E3789+SUMIF('BR DTG ADW'!C:C,C3789,'BR DTG ADW'!E:E)</f>
        <v>0</v>
      </c>
    </row>
    <row r="3790" spans="1:8" ht="15.75" customHeight="1">
      <c r="A3790" s="91" t="s">
        <v>8356</v>
      </c>
      <c r="B3790" s="91" t="s">
        <v>876</v>
      </c>
      <c r="C3790" s="91" t="s">
        <v>8356</v>
      </c>
      <c r="D3790" s="91" t="s">
        <v>8357</v>
      </c>
      <c r="E3790" s="92">
        <v>0</v>
      </c>
      <c r="F3790" s="91" t="s">
        <v>1185</v>
      </c>
      <c r="H3790" s="3">
        <f>E3790+SUMIF('BR DTG ADW'!C:C,C3790,'BR DTG ADW'!E:E)</f>
        <v>0</v>
      </c>
    </row>
    <row r="3791" spans="1:8" ht="15.75" customHeight="1">
      <c r="A3791" s="91" t="s">
        <v>8358</v>
      </c>
      <c r="B3791" s="91" t="s">
        <v>876</v>
      </c>
      <c r="C3791" s="91" t="s">
        <v>8358</v>
      </c>
      <c r="D3791" s="91" t="s">
        <v>8359</v>
      </c>
      <c r="E3791" s="92">
        <v>0</v>
      </c>
      <c r="F3791" s="91" t="s">
        <v>1185</v>
      </c>
      <c r="H3791" s="3">
        <f>E3791+SUMIF('BR DTG ADW'!C:C,C3791,'BR DTG ADW'!E:E)</f>
        <v>0</v>
      </c>
    </row>
    <row r="3792" spans="1:8" ht="15.75" customHeight="1">
      <c r="A3792" s="91" t="s">
        <v>8360</v>
      </c>
      <c r="B3792" s="91" t="s">
        <v>876</v>
      </c>
      <c r="C3792" s="91" t="s">
        <v>8360</v>
      </c>
      <c r="D3792" s="91" t="s">
        <v>8361</v>
      </c>
      <c r="E3792" s="92">
        <v>0</v>
      </c>
      <c r="F3792" s="91" t="s">
        <v>1185</v>
      </c>
      <c r="H3792" s="3">
        <f>E3792+SUMIF('BR DTG ADW'!C:C,C3792,'BR DTG ADW'!E:E)</f>
        <v>0</v>
      </c>
    </row>
    <row r="3793" spans="1:8" ht="15.75" customHeight="1">
      <c r="A3793" s="91" t="s">
        <v>8362</v>
      </c>
      <c r="B3793" s="91" t="s">
        <v>876</v>
      </c>
      <c r="C3793" s="91" t="s">
        <v>8362</v>
      </c>
      <c r="D3793" s="91" t="s">
        <v>8363</v>
      </c>
      <c r="E3793" s="92">
        <v>0</v>
      </c>
      <c r="F3793" s="91" t="s">
        <v>1185</v>
      </c>
      <c r="H3793" s="3">
        <f>E3793+SUMIF('BR DTG ADW'!C:C,C3793,'BR DTG ADW'!E:E)</f>
        <v>0</v>
      </c>
    </row>
    <row r="3794" spans="1:8" ht="15.75" customHeight="1">
      <c r="A3794" s="91" t="s">
        <v>8364</v>
      </c>
      <c r="B3794" s="91" t="s">
        <v>876</v>
      </c>
      <c r="C3794" s="91" t="s">
        <v>8364</v>
      </c>
      <c r="D3794" s="91" t="s">
        <v>8365</v>
      </c>
      <c r="E3794" s="92">
        <v>0</v>
      </c>
      <c r="F3794" s="91" t="s">
        <v>1185</v>
      </c>
      <c r="H3794" s="3">
        <f>E3794+SUMIF('BR DTG ADW'!C:C,C3794,'BR DTG ADW'!E:E)</f>
        <v>0</v>
      </c>
    </row>
    <row r="3795" spans="1:8" ht="15.75" customHeight="1">
      <c r="A3795" s="91" t="s">
        <v>8366</v>
      </c>
      <c r="B3795" s="91" t="s">
        <v>876</v>
      </c>
      <c r="C3795" s="91" t="s">
        <v>8366</v>
      </c>
      <c r="D3795" s="91" t="s">
        <v>8367</v>
      </c>
      <c r="E3795" s="92">
        <v>0</v>
      </c>
      <c r="F3795" s="91" t="s">
        <v>1185</v>
      </c>
      <c r="H3795" s="3">
        <f>E3795+SUMIF('BR DTG ADW'!C:C,C3795,'BR DTG ADW'!E:E)</f>
        <v>0</v>
      </c>
    </row>
    <row r="3796" spans="1:8" ht="15.75" customHeight="1">
      <c r="A3796" s="91" t="s">
        <v>8368</v>
      </c>
      <c r="B3796" s="91" t="s">
        <v>876</v>
      </c>
      <c r="C3796" s="91" t="s">
        <v>8368</v>
      </c>
      <c r="D3796" s="91" t="s">
        <v>8369</v>
      </c>
      <c r="E3796" s="92">
        <v>0</v>
      </c>
      <c r="F3796" s="91" t="s">
        <v>1185</v>
      </c>
      <c r="H3796" s="3">
        <f>E3796+SUMIF('BR DTG ADW'!C:C,C3796,'BR DTG ADW'!E:E)</f>
        <v>0</v>
      </c>
    </row>
    <row r="3797" spans="1:8" ht="15.75" customHeight="1">
      <c r="A3797" s="91" t="s">
        <v>8370</v>
      </c>
      <c r="B3797" s="91" t="s">
        <v>876</v>
      </c>
      <c r="C3797" s="91" t="s">
        <v>8370</v>
      </c>
      <c r="D3797" s="91" t="s">
        <v>8371</v>
      </c>
      <c r="E3797" s="92">
        <v>0</v>
      </c>
      <c r="F3797" s="91" t="s">
        <v>1185</v>
      </c>
      <c r="H3797" s="3">
        <f>E3797+SUMIF('BR DTG ADW'!C:C,C3797,'BR DTG ADW'!E:E)</f>
        <v>0</v>
      </c>
    </row>
    <row r="3798" spans="1:8" ht="15.75" customHeight="1">
      <c r="A3798" s="91" t="s">
        <v>476</v>
      </c>
      <c r="B3798" s="91" t="s">
        <v>1303</v>
      </c>
      <c r="C3798" s="91" t="s">
        <v>476</v>
      </c>
      <c r="D3798" s="91" t="s">
        <v>1297</v>
      </c>
      <c r="E3798" s="92">
        <v>2</v>
      </c>
      <c r="F3798" s="91" t="s">
        <v>1185</v>
      </c>
      <c r="H3798" s="3">
        <f>E3798+SUMIF('BR DTG ADW'!C:C,C3798,'BR DTG ADW'!E:E)</f>
        <v>2</v>
      </c>
    </row>
    <row r="3799" spans="1:8" ht="15.75" customHeight="1">
      <c r="A3799" s="91" t="s">
        <v>8372</v>
      </c>
      <c r="B3799" s="91" t="s">
        <v>876</v>
      </c>
      <c r="C3799" s="91" t="s">
        <v>8372</v>
      </c>
      <c r="D3799" s="91" t="s">
        <v>8373</v>
      </c>
      <c r="E3799" s="92">
        <v>0</v>
      </c>
      <c r="F3799" s="91" t="s">
        <v>1185</v>
      </c>
      <c r="H3799" s="3">
        <f>E3799+SUMIF('BR DTG ADW'!C:C,C3799,'BR DTG ADW'!E:E)</f>
        <v>0</v>
      </c>
    </row>
    <row r="3800" spans="1:8" ht="15.75" customHeight="1">
      <c r="A3800" s="91" t="s">
        <v>8374</v>
      </c>
      <c r="B3800" s="91" t="s">
        <v>876</v>
      </c>
      <c r="C3800" s="91" t="s">
        <v>8374</v>
      </c>
      <c r="D3800" s="91" t="s">
        <v>8375</v>
      </c>
      <c r="E3800" s="92">
        <v>0</v>
      </c>
      <c r="F3800" s="91" t="s">
        <v>1185</v>
      </c>
      <c r="H3800" s="3">
        <f>E3800+SUMIF('BR DTG ADW'!C:C,C3800,'BR DTG ADW'!E:E)</f>
        <v>0</v>
      </c>
    </row>
    <row r="3801" spans="1:8" ht="15.75" customHeight="1">
      <c r="A3801" s="91" t="s">
        <v>8376</v>
      </c>
      <c r="B3801" s="91" t="s">
        <v>876</v>
      </c>
      <c r="C3801" s="91" t="s">
        <v>8376</v>
      </c>
      <c r="D3801" s="91" t="s">
        <v>8377</v>
      </c>
      <c r="E3801" s="92">
        <v>0</v>
      </c>
      <c r="F3801" s="91" t="s">
        <v>1185</v>
      </c>
      <c r="H3801" s="3">
        <f>E3801+SUMIF('BR DTG ADW'!C:C,C3801,'BR DTG ADW'!E:E)</f>
        <v>0</v>
      </c>
    </row>
    <row r="3802" spans="1:8" ht="15.75" customHeight="1">
      <c r="A3802" s="91" t="s">
        <v>8378</v>
      </c>
      <c r="B3802" s="91" t="s">
        <v>876</v>
      </c>
      <c r="C3802" s="91" t="s">
        <v>8378</v>
      </c>
      <c r="D3802" s="91" t="s">
        <v>8379</v>
      </c>
      <c r="E3802" s="92">
        <v>0</v>
      </c>
      <c r="F3802" s="91" t="s">
        <v>1185</v>
      </c>
      <c r="H3802" s="3">
        <f>E3802+SUMIF('BR DTG ADW'!C:C,C3802,'BR DTG ADW'!E:E)</f>
        <v>0</v>
      </c>
    </row>
    <row r="3803" spans="1:8" ht="15.75" customHeight="1">
      <c r="A3803" s="91" t="s">
        <v>8380</v>
      </c>
      <c r="B3803" s="91" t="s">
        <v>876</v>
      </c>
      <c r="C3803" s="91" t="s">
        <v>8380</v>
      </c>
      <c r="D3803" s="91" t="s">
        <v>8381</v>
      </c>
      <c r="E3803" s="92">
        <v>0</v>
      </c>
      <c r="F3803" s="91" t="s">
        <v>1185</v>
      </c>
      <c r="H3803" s="3">
        <f>E3803+SUMIF('BR DTG ADW'!C:C,C3803,'BR DTG ADW'!E:E)</f>
        <v>0</v>
      </c>
    </row>
    <row r="3804" spans="1:8" ht="15.75" customHeight="1">
      <c r="A3804" s="91" t="s">
        <v>8382</v>
      </c>
      <c r="B3804" s="91" t="s">
        <v>876</v>
      </c>
      <c r="C3804" s="91" t="s">
        <v>8382</v>
      </c>
      <c r="D3804" s="91" t="s">
        <v>8383</v>
      </c>
      <c r="E3804" s="92">
        <v>0</v>
      </c>
      <c r="F3804" s="91" t="s">
        <v>1185</v>
      </c>
      <c r="H3804" s="3">
        <f>E3804+SUMIF('BR DTG ADW'!C:C,C3804,'BR DTG ADW'!E:E)</f>
        <v>0</v>
      </c>
    </row>
    <row r="3805" spans="1:8" ht="15.75" customHeight="1">
      <c r="A3805" s="91" t="s">
        <v>8384</v>
      </c>
      <c r="B3805" s="91" t="s">
        <v>876</v>
      </c>
      <c r="C3805" s="91" t="s">
        <v>8384</v>
      </c>
      <c r="D3805" s="91" t="s">
        <v>8385</v>
      </c>
      <c r="E3805" s="92">
        <v>0</v>
      </c>
      <c r="F3805" s="91" t="s">
        <v>1185</v>
      </c>
      <c r="H3805" s="3">
        <f>E3805+SUMIF('BR DTG ADW'!C:C,C3805,'BR DTG ADW'!E:E)</f>
        <v>0</v>
      </c>
    </row>
    <row r="3806" spans="1:8" ht="15.75" customHeight="1">
      <c r="A3806" s="91" t="s">
        <v>8386</v>
      </c>
      <c r="B3806" s="91" t="s">
        <v>876</v>
      </c>
      <c r="C3806" s="91" t="s">
        <v>8386</v>
      </c>
      <c r="D3806" s="91" t="s">
        <v>8387</v>
      </c>
      <c r="E3806" s="92">
        <v>0</v>
      </c>
      <c r="F3806" s="91" t="s">
        <v>1185</v>
      </c>
      <c r="H3806" s="3">
        <f>E3806+SUMIF('BR DTG ADW'!C:C,C3806,'BR DTG ADW'!E:E)</f>
        <v>0</v>
      </c>
    </row>
    <row r="3807" spans="1:8" ht="15.75" customHeight="1">
      <c r="A3807" s="91" t="s">
        <v>8388</v>
      </c>
      <c r="B3807" s="91" t="s">
        <v>876</v>
      </c>
      <c r="C3807" s="91" t="s">
        <v>8388</v>
      </c>
      <c r="D3807" s="91" t="s">
        <v>8389</v>
      </c>
      <c r="E3807" s="92">
        <v>0</v>
      </c>
      <c r="F3807" s="91" t="s">
        <v>1185</v>
      </c>
      <c r="H3807" s="3">
        <f>E3807+SUMIF('BR DTG ADW'!C:C,C3807,'BR DTG ADW'!E:E)</f>
        <v>0</v>
      </c>
    </row>
    <row r="3808" spans="1:8" ht="15.75" customHeight="1">
      <c r="A3808" s="91" t="s">
        <v>8390</v>
      </c>
      <c r="B3808" s="91" t="s">
        <v>876</v>
      </c>
      <c r="C3808" s="91" t="s">
        <v>8390</v>
      </c>
      <c r="D3808" s="91" t="s">
        <v>8391</v>
      </c>
      <c r="E3808" s="92">
        <v>0</v>
      </c>
      <c r="F3808" s="91" t="s">
        <v>1185</v>
      </c>
      <c r="H3808" s="3">
        <f>E3808+SUMIF('BR DTG ADW'!C:C,C3808,'BR DTG ADW'!E:E)</f>
        <v>0</v>
      </c>
    </row>
    <row r="3809" spans="1:8" ht="15.75" customHeight="1">
      <c r="A3809" s="91" t="s">
        <v>8392</v>
      </c>
      <c r="B3809" s="91" t="s">
        <v>876</v>
      </c>
      <c r="C3809" s="91" t="s">
        <v>8392</v>
      </c>
      <c r="D3809" s="91" t="s">
        <v>10602</v>
      </c>
      <c r="E3809" s="92">
        <v>0</v>
      </c>
      <c r="F3809" s="91" t="s">
        <v>1185</v>
      </c>
      <c r="H3809" s="3">
        <f>E3809+SUMIF('BR DTG ADW'!C:C,C3809,'BR DTG ADW'!E:E)</f>
        <v>0</v>
      </c>
    </row>
    <row r="3810" spans="1:8" ht="15.75" customHeight="1">
      <c r="A3810" s="91" t="s">
        <v>8394</v>
      </c>
      <c r="B3810" s="91" t="s">
        <v>876</v>
      </c>
      <c r="C3810" s="91" t="s">
        <v>8394</v>
      </c>
      <c r="D3810" s="91" t="s">
        <v>10603</v>
      </c>
      <c r="E3810" s="92">
        <v>0</v>
      </c>
      <c r="F3810" s="91" t="s">
        <v>1185</v>
      </c>
      <c r="H3810" s="3">
        <f>E3810+SUMIF('BR DTG ADW'!C:C,C3810,'BR DTG ADW'!E:E)</f>
        <v>0</v>
      </c>
    </row>
    <row r="3811" spans="1:8" ht="15.75" customHeight="1">
      <c r="A3811" s="91" t="s">
        <v>8396</v>
      </c>
      <c r="B3811" s="91" t="s">
        <v>876</v>
      </c>
      <c r="C3811" s="91" t="s">
        <v>8396</v>
      </c>
      <c r="D3811" s="91" t="s">
        <v>8397</v>
      </c>
      <c r="E3811" s="92">
        <v>0</v>
      </c>
      <c r="F3811" s="91" t="s">
        <v>1185</v>
      </c>
      <c r="H3811" s="3">
        <f>E3811+SUMIF('BR DTG ADW'!C:C,C3811,'BR DTG ADW'!E:E)</f>
        <v>0</v>
      </c>
    </row>
    <row r="3812" spans="1:8" ht="15.75" customHeight="1">
      <c r="A3812" s="91" t="s">
        <v>8398</v>
      </c>
      <c r="B3812" s="91" t="s">
        <v>876</v>
      </c>
      <c r="C3812" s="91" t="s">
        <v>8398</v>
      </c>
      <c r="D3812" s="91" t="s">
        <v>8399</v>
      </c>
      <c r="E3812" s="92">
        <v>0</v>
      </c>
      <c r="F3812" s="91" t="s">
        <v>1185</v>
      </c>
      <c r="H3812" s="3">
        <f>E3812+SUMIF('BR DTG ADW'!C:C,C3812,'BR DTG ADW'!E:E)</f>
        <v>0</v>
      </c>
    </row>
    <row r="3813" spans="1:8" ht="15.75" customHeight="1">
      <c r="A3813" s="91" t="s">
        <v>8400</v>
      </c>
      <c r="B3813" s="91" t="s">
        <v>876</v>
      </c>
      <c r="C3813" s="91" t="s">
        <v>8400</v>
      </c>
      <c r="D3813" s="91" t="s">
        <v>2330</v>
      </c>
      <c r="E3813" s="92">
        <v>0</v>
      </c>
      <c r="F3813" s="91" t="s">
        <v>1185</v>
      </c>
      <c r="H3813" s="3">
        <f>E3813+SUMIF('BR DTG ADW'!C:C,C3813,'BR DTG ADW'!E:E)</f>
        <v>0</v>
      </c>
    </row>
    <row r="3814" spans="1:8" ht="15.75" customHeight="1">
      <c r="A3814" s="91" t="s">
        <v>8401</v>
      </c>
      <c r="B3814" s="91" t="s">
        <v>876</v>
      </c>
      <c r="C3814" s="91" t="s">
        <v>8401</v>
      </c>
      <c r="D3814" s="91" t="s">
        <v>8402</v>
      </c>
      <c r="E3814" s="92">
        <v>0</v>
      </c>
      <c r="F3814" s="91" t="s">
        <v>1185</v>
      </c>
      <c r="H3814" s="3">
        <f>E3814+SUMIF('BR DTG ADW'!C:C,C3814,'BR DTG ADW'!E:E)</f>
        <v>0</v>
      </c>
    </row>
    <row r="3815" spans="1:8" ht="15.75" customHeight="1">
      <c r="A3815" s="91" t="s">
        <v>8403</v>
      </c>
      <c r="B3815" s="91" t="s">
        <v>876</v>
      </c>
      <c r="C3815" s="91" t="s">
        <v>8403</v>
      </c>
      <c r="D3815" s="91" t="s">
        <v>10604</v>
      </c>
      <c r="E3815" s="92">
        <v>0</v>
      </c>
      <c r="F3815" s="91" t="s">
        <v>1185</v>
      </c>
      <c r="H3815" s="3">
        <f>E3815+SUMIF('BR DTG ADW'!C:C,C3815,'BR DTG ADW'!E:E)</f>
        <v>0</v>
      </c>
    </row>
    <row r="3816" spans="1:8" ht="15.75" customHeight="1">
      <c r="A3816" s="91" t="s">
        <v>8405</v>
      </c>
      <c r="B3816" s="91" t="s">
        <v>876</v>
      </c>
      <c r="C3816" s="91" t="s">
        <v>8405</v>
      </c>
      <c r="D3816" s="91" t="s">
        <v>10605</v>
      </c>
      <c r="E3816" s="92">
        <v>0</v>
      </c>
      <c r="F3816" s="91" t="s">
        <v>1185</v>
      </c>
      <c r="H3816" s="3">
        <f>E3816+SUMIF('BR DTG ADW'!C:C,C3816,'BR DTG ADW'!E:E)</f>
        <v>0</v>
      </c>
    </row>
    <row r="3817" spans="1:8" ht="15.75" customHeight="1">
      <c r="A3817" s="91" t="s">
        <v>8407</v>
      </c>
      <c r="B3817" s="91" t="s">
        <v>876</v>
      </c>
      <c r="C3817" s="91" t="s">
        <v>8407</v>
      </c>
      <c r="D3817" s="91" t="s">
        <v>8408</v>
      </c>
      <c r="E3817" s="92">
        <v>0</v>
      </c>
      <c r="F3817" s="91" t="s">
        <v>1185</v>
      </c>
      <c r="H3817" s="3">
        <f>E3817+SUMIF('BR DTG ADW'!C:C,C3817,'BR DTG ADW'!E:E)</f>
        <v>0</v>
      </c>
    </row>
    <row r="3818" spans="1:8" ht="15.75" customHeight="1">
      <c r="A3818" s="91" t="s">
        <v>8409</v>
      </c>
      <c r="B3818" s="91" t="s">
        <v>876</v>
      </c>
      <c r="C3818" s="91" t="s">
        <v>8409</v>
      </c>
      <c r="D3818" s="91" t="s">
        <v>8410</v>
      </c>
      <c r="E3818" s="92">
        <v>0</v>
      </c>
      <c r="F3818" s="91" t="s">
        <v>1185</v>
      </c>
      <c r="H3818" s="3">
        <f>E3818+SUMIF('BR DTG ADW'!C:C,C3818,'BR DTG ADW'!E:E)</f>
        <v>0</v>
      </c>
    </row>
    <row r="3819" spans="1:8" ht="15.75" customHeight="1">
      <c r="A3819" s="91" t="s">
        <v>8411</v>
      </c>
      <c r="B3819" s="91" t="s">
        <v>876</v>
      </c>
      <c r="C3819" s="91" t="s">
        <v>8411</v>
      </c>
      <c r="D3819" s="91" t="s">
        <v>8412</v>
      </c>
      <c r="E3819" s="92">
        <v>0</v>
      </c>
      <c r="F3819" s="91" t="s">
        <v>1185</v>
      </c>
      <c r="H3819" s="3">
        <f>E3819+SUMIF('BR DTG ADW'!C:C,C3819,'BR DTG ADW'!E:E)</f>
        <v>0</v>
      </c>
    </row>
    <row r="3820" spans="1:8" ht="15.75" customHeight="1">
      <c r="A3820" s="91" t="s">
        <v>8413</v>
      </c>
      <c r="B3820" s="91" t="s">
        <v>876</v>
      </c>
      <c r="C3820" s="91" t="s">
        <v>8413</v>
      </c>
      <c r="D3820" s="91" t="s">
        <v>8414</v>
      </c>
      <c r="E3820" s="92">
        <v>0</v>
      </c>
      <c r="F3820" s="91" t="s">
        <v>1185</v>
      </c>
      <c r="H3820" s="3">
        <f>E3820+SUMIF('BR DTG ADW'!C:C,C3820,'BR DTG ADW'!E:E)</f>
        <v>0</v>
      </c>
    </row>
    <row r="3821" spans="1:8" ht="15.75" customHeight="1">
      <c r="A3821" s="91" t="s">
        <v>8415</v>
      </c>
      <c r="B3821" s="91" t="s">
        <v>876</v>
      </c>
      <c r="C3821" s="91" t="s">
        <v>8415</v>
      </c>
      <c r="D3821" s="91" t="s">
        <v>8416</v>
      </c>
      <c r="E3821" s="92">
        <v>0</v>
      </c>
      <c r="F3821" s="91" t="s">
        <v>1185</v>
      </c>
      <c r="H3821" s="3">
        <f>E3821+SUMIF('BR DTG ADW'!C:C,C3821,'BR DTG ADW'!E:E)</f>
        <v>0</v>
      </c>
    </row>
    <row r="3822" spans="1:8" ht="15.75" customHeight="1">
      <c r="A3822" s="91" t="s">
        <v>8417</v>
      </c>
      <c r="B3822" s="91" t="s">
        <v>876</v>
      </c>
      <c r="C3822" s="91" t="s">
        <v>8417</v>
      </c>
      <c r="D3822" s="91" t="s">
        <v>8418</v>
      </c>
      <c r="E3822" s="92">
        <v>0</v>
      </c>
      <c r="F3822" s="91" t="s">
        <v>1185</v>
      </c>
      <c r="H3822" s="3">
        <f>E3822+SUMIF('BR DTG ADW'!C:C,C3822,'BR DTG ADW'!E:E)</f>
        <v>0</v>
      </c>
    </row>
    <row r="3823" spans="1:8" ht="15.75" customHeight="1">
      <c r="A3823" s="91" t="s">
        <v>8419</v>
      </c>
      <c r="B3823" s="91" t="s">
        <v>876</v>
      </c>
      <c r="C3823" s="91" t="s">
        <v>8419</v>
      </c>
      <c r="D3823" s="91" t="s">
        <v>8420</v>
      </c>
      <c r="E3823" s="92">
        <v>0</v>
      </c>
      <c r="F3823" s="91" t="s">
        <v>1185</v>
      </c>
      <c r="H3823" s="3">
        <f>E3823+SUMIF('BR DTG ADW'!C:C,C3823,'BR DTG ADW'!E:E)</f>
        <v>0</v>
      </c>
    </row>
    <row r="3824" spans="1:8" ht="15.75" customHeight="1">
      <c r="A3824" s="91" t="s">
        <v>8421</v>
      </c>
      <c r="B3824" s="91" t="s">
        <v>876</v>
      </c>
      <c r="C3824" s="91" t="s">
        <v>8421</v>
      </c>
      <c r="D3824" s="91" t="s">
        <v>8422</v>
      </c>
      <c r="E3824" s="92">
        <v>0</v>
      </c>
      <c r="F3824" s="91" t="s">
        <v>1185</v>
      </c>
      <c r="H3824" s="3">
        <f>E3824+SUMIF('BR DTG ADW'!C:C,C3824,'BR DTG ADW'!E:E)</f>
        <v>0</v>
      </c>
    </row>
    <row r="3825" spans="1:8" ht="15.75" customHeight="1">
      <c r="A3825" s="91" t="s">
        <v>8423</v>
      </c>
      <c r="B3825" s="91" t="s">
        <v>876</v>
      </c>
      <c r="C3825" s="91" t="s">
        <v>8423</v>
      </c>
      <c r="D3825" s="91" t="s">
        <v>8424</v>
      </c>
      <c r="E3825" s="92">
        <v>0</v>
      </c>
      <c r="F3825" s="91" t="s">
        <v>1185</v>
      </c>
      <c r="H3825" s="3">
        <f>E3825+SUMIF('BR DTG ADW'!C:C,C3825,'BR DTG ADW'!E:E)</f>
        <v>0</v>
      </c>
    </row>
    <row r="3826" spans="1:8" ht="15.75" customHeight="1">
      <c r="A3826" s="91" t="s">
        <v>8425</v>
      </c>
      <c r="B3826" s="91" t="s">
        <v>876</v>
      </c>
      <c r="C3826" s="91" t="s">
        <v>8425</v>
      </c>
      <c r="D3826" s="91" t="s">
        <v>2330</v>
      </c>
      <c r="E3826" s="92">
        <v>0</v>
      </c>
      <c r="F3826" s="91" t="s">
        <v>1185</v>
      </c>
      <c r="H3826" s="3">
        <f>E3826+SUMIF('BR DTG ADW'!C:C,C3826,'BR DTG ADW'!E:E)</f>
        <v>0</v>
      </c>
    </row>
    <row r="3827" spans="1:8" ht="15.75" customHeight="1">
      <c r="A3827" s="91" t="s">
        <v>8426</v>
      </c>
      <c r="B3827" s="91" t="s">
        <v>876</v>
      </c>
      <c r="C3827" s="91" t="s">
        <v>8426</v>
      </c>
      <c r="D3827" s="91" t="s">
        <v>8427</v>
      </c>
      <c r="E3827" s="92">
        <v>0</v>
      </c>
      <c r="F3827" s="91" t="s">
        <v>1185</v>
      </c>
      <c r="H3827" s="3">
        <f>E3827+SUMIF('BR DTG ADW'!C:C,C3827,'BR DTG ADW'!E:E)</f>
        <v>0</v>
      </c>
    </row>
    <row r="3828" spans="1:8" ht="15.75" customHeight="1">
      <c r="A3828" s="91" t="s">
        <v>8428</v>
      </c>
      <c r="B3828" s="91" t="s">
        <v>876</v>
      </c>
      <c r="C3828" s="91" t="s">
        <v>8428</v>
      </c>
      <c r="D3828" s="91" t="s">
        <v>10606</v>
      </c>
      <c r="E3828" s="92">
        <v>0</v>
      </c>
      <c r="F3828" s="91" t="s">
        <v>1185</v>
      </c>
      <c r="H3828" s="3">
        <f>E3828+SUMIF('BR DTG ADW'!C:C,C3828,'BR DTG ADW'!E:E)</f>
        <v>0</v>
      </c>
    </row>
    <row r="3829" spans="1:8" ht="15.75" customHeight="1">
      <c r="A3829" s="91" t="s">
        <v>477</v>
      </c>
      <c r="B3829" s="91" t="s">
        <v>877</v>
      </c>
      <c r="C3829" s="91" t="s">
        <v>477</v>
      </c>
      <c r="D3829" s="91" t="s">
        <v>1298</v>
      </c>
      <c r="E3829" s="92">
        <v>5</v>
      </c>
      <c r="F3829" s="91" t="s">
        <v>1185</v>
      </c>
      <c r="H3829" s="3">
        <f>E3829+SUMIF('BR DTG ADW'!C:C,C3829,'BR DTG ADW'!E:E)</f>
        <v>5</v>
      </c>
    </row>
    <row r="3830" spans="1:8" ht="15.75" customHeight="1">
      <c r="A3830" s="91" t="s">
        <v>1685</v>
      </c>
      <c r="B3830" s="91" t="s">
        <v>888</v>
      </c>
      <c r="C3830" s="91" t="s">
        <v>1685</v>
      </c>
      <c r="D3830" s="91" t="s">
        <v>1686</v>
      </c>
      <c r="E3830" s="92">
        <v>7</v>
      </c>
      <c r="F3830" s="91" t="s">
        <v>1185</v>
      </c>
      <c r="H3830" s="3">
        <f>E3830+SUMIF('BR DTG ADW'!C:C,C3830,'BR DTG ADW'!E:E)</f>
        <v>7</v>
      </c>
    </row>
    <row r="3831" spans="1:8" ht="15.75" customHeight="1">
      <c r="A3831" s="91" t="s">
        <v>8430</v>
      </c>
      <c r="B3831" s="91" t="s">
        <v>876</v>
      </c>
      <c r="C3831" s="91" t="s">
        <v>8430</v>
      </c>
      <c r="D3831" s="91" t="s">
        <v>8431</v>
      </c>
      <c r="E3831" s="92">
        <v>0</v>
      </c>
      <c r="F3831" s="91" t="s">
        <v>1185</v>
      </c>
      <c r="H3831" s="3">
        <f>E3831+SUMIF('BR DTG ADW'!C:C,C3831,'BR DTG ADW'!E:E)</f>
        <v>0</v>
      </c>
    </row>
    <row r="3832" spans="1:8" ht="15.75" customHeight="1">
      <c r="A3832" s="91" t="s">
        <v>8432</v>
      </c>
      <c r="B3832" s="91" t="s">
        <v>876</v>
      </c>
      <c r="C3832" s="91" t="s">
        <v>8432</v>
      </c>
      <c r="D3832" s="91" t="s">
        <v>8433</v>
      </c>
      <c r="E3832" s="92">
        <v>0</v>
      </c>
      <c r="F3832" s="91" t="s">
        <v>1185</v>
      </c>
      <c r="H3832" s="3">
        <f>E3832+SUMIF('BR DTG ADW'!C:C,C3832,'BR DTG ADW'!E:E)</f>
        <v>0</v>
      </c>
    </row>
    <row r="3833" spans="1:8" ht="15.75" customHeight="1">
      <c r="A3833" s="91" t="s">
        <v>8434</v>
      </c>
      <c r="B3833" s="91" t="s">
        <v>876</v>
      </c>
      <c r="C3833" s="91" t="s">
        <v>8434</v>
      </c>
      <c r="D3833" s="91" t="s">
        <v>8435</v>
      </c>
      <c r="E3833" s="92">
        <v>0</v>
      </c>
      <c r="F3833" s="91" t="s">
        <v>1185</v>
      </c>
      <c r="H3833" s="3">
        <f>E3833+SUMIF('BR DTG ADW'!C:C,C3833,'BR DTG ADW'!E:E)</f>
        <v>0</v>
      </c>
    </row>
    <row r="3834" spans="1:8" ht="15.75" customHeight="1">
      <c r="A3834" s="91" t="s">
        <v>8436</v>
      </c>
      <c r="B3834" s="91" t="s">
        <v>876</v>
      </c>
      <c r="C3834" s="91" t="s">
        <v>8436</v>
      </c>
      <c r="D3834" s="91" t="s">
        <v>8437</v>
      </c>
      <c r="E3834" s="92">
        <v>0</v>
      </c>
      <c r="F3834" s="91" t="s">
        <v>1185</v>
      </c>
      <c r="H3834" s="3">
        <f>E3834+SUMIF('BR DTG ADW'!C:C,C3834,'BR DTG ADW'!E:E)</f>
        <v>0</v>
      </c>
    </row>
    <row r="3835" spans="1:8" ht="15.75" customHeight="1">
      <c r="A3835" s="91" t="s">
        <v>8438</v>
      </c>
      <c r="B3835" s="91" t="s">
        <v>876</v>
      </c>
      <c r="C3835" s="91" t="s">
        <v>8438</v>
      </c>
      <c r="D3835" s="91" t="s">
        <v>8439</v>
      </c>
      <c r="E3835" s="92">
        <v>0</v>
      </c>
      <c r="F3835" s="91" t="s">
        <v>1185</v>
      </c>
      <c r="H3835" s="3">
        <f>E3835+SUMIF('BR DTG ADW'!C:C,C3835,'BR DTG ADW'!E:E)</f>
        <v>0</v>
      </c>
    </row>
    <row r="3836" spans="1:8" ht="15.75" customHeight="1">
      <c r="A3836" s="91" t="s">
        <v>8440</v>
      </c>
      <c r="B3836" s="91" t="s">
        <v>876</v>
      </c>
      <c r="C3836" s="91" t="s">
        <v>8440</v>
      </c>
      <c r="D3836" s="91" t="s">
        <v>8441</v>
      </c>
      <c r="E3836" s="92">
        <v>0</v>
      </c>
      <c r="F3836" s="91" t="s">
        <v>1185</v>
      </c>
      <c r="H3836" s="3">
        <f>E3836+SUMIF('BR DTG ADW'!C:C,C3836,'BR DTG ADW'!E:E)</f>
        <v>0</v>
      </c>
    </row>
    <row r="3837" spans="1:8" ht="15.75" customHeight="1">
      <c r="A3837" s="91" t="s">
        <v>8442</v>
      </c>
      <c r="B3837" s="91" t="s">
        <v>876</v>
      </c>
      <c r="C3837" s="91" t="s">
        <v>8442</v>
      </c>
      <c r="D3837" s="91" t="s">
        <v>10607</v>
      </c>
      <c r="E3837" s="92">
        <v>0</v>
      </c>
      <c r="F3837" s="91" t="s">
        <v>1185</v>
      </c>
      <c r="H3837" s="3">
        <f>E3837+SUMIF('BR DTG ADW'!C:C,C3837,'BR DTG ADW'!E:E)</f>
        <v>0</v>
      </c>
    </row>
    <row r="3838" spans="1:8" ht="15.75" customHeight="1">
      <c r="A3838" s="91" t="s">
        <v>8443</v>
      </c>
      <c r="B3838" s="91" t="s">
        <v>877</v>
      </c>
      <c r="C3838" s="91" t="s">
        <v>8443</v>
      </c>
      <c r="D3838" s="91" t="s">
        <v>11517</v>
      </c>
      <c r="E3838" s="92">
        <v>2</v>
      </c>
      <c r="F3838" s="91" t="s">
        <v>1185</v>
      </c>
      <c r="H3838" s="3">
        <f>E3838+SUMIF('BR DTG ADW'!C:C,C3838,'BR DTG ADW'!E:E)</f>
        <v>2</v>
      </c>
    </row>
    <row r="3839" spans="1:8" ht="15.75" customHeight="1">
      <c r="A3839" s="91" t="s">
        <v>8445</v>
      </c>
      <c r="B3839" s="91" t="s">
        <v>888</v>
      </c>
      <c r="C3839" s="91" t="s">
        <v>8445</v>
      </c>
      <c r="D3839" s="91" t="s">
        <v>8446</v>
      </c>
      <c r="E3839" s="92">
        <v>11</v>
      </c>
      <c r="F3839" s="91" t="s">
        <v>1185</v>
      </c>
      <c r="H3839" s="3">
        <f>E3839+SUMIF('BR DTG ADW'!C:C,C3839,'BR DTG ADW'!E:E)</f>
        <v>11</v>
      </c>
    </row>
    <row r="3840" spans="1:8" ht="15.75" customHeight="1">
      <c r="A3840" s="91" t="s">
        <v>2300</v>
      </c>
      <c r="B3840" s="91" t="s">
        <v>876</v>
      </c>
      <c r="C3840" s="91" t="s">
        <v>2300</v>
      </c>
      <c r="D3840" s="91" t="s">
        <v>2301</v>
      </c>
      <c r="E3840" s="92">
        <v>0</v>
      </c>
      <c r="F3840" s="91" t="s">
        <v>1185</v>
      </c>
      <c r="H3840" s="3">
        <f>E3840+SUMIF('BR DTG ADW'!C:C,C3840,'BR DTG ADW'!E:E)</f>
        <v>0</v>
      </c>
    </row>
    <row r="3841" spans="1:8" ht="15.75" customHeight="1">
      <c r="A3841" s="91" t="s">
        <v>8447</v>
      </c>
      <c r="B3841" s="91" t="s">
        <v>876</v>
      </c>
      <c r="C3841" s="91" t="s">
        <v>8447</v>
      </c>
      <c r="D3841" s="91" t="s">
        <v>8448</v>
      </c>
      <c r="E3841" s="92">
        <v>0</v>
      </c>
      <c r="F3841" s="91" t="s">
        <v>1185</v>
      </c>
      <c r="H3841" s="3">
        <f>E3841+SUMIF('BR DTG ADW'!C:C,C3841,'BR DTG ADW'!E:E)</f>
        <v>0</v>
      </c>
    </row>
    <row r="3842" spans="1:8" ht="15.75" customHeight="1">
      <c r="A3842" s="91" t="s">
        <v>8449</v>
      </c>
      <c r="B3842" s="91" t="s">
        <v>876</v>
      </c>
      <c r="C3842" s="91" t="s">
        <v>8449</v>
      </c>
      <c r="D3842" s="91" t="s">
        <v>8450</v>
      </c>
      <c r="E3842" s="92">
        <v>0</v>
      </c>
      <c r="F3842" s="91" t="s">
        <v>1185</v>
      </c>
      <c r="H3842" s="3">
        <f>E3842+SUMIF('BR DTG ADW'!C:C,C3842,'BR DTG ADW'!E:E)</f>
        <v>0</v>
      </c>
    </row>
    <row r="3843" spans="1:8" ht="15.75" customHeight="1">
      <c r="A3843" s="91" t="s">
        <v>8451</v>
      </c>
      <c r="B3843" s="91" t="s">
        <v>876</v>
      </c>
      <c r="C3843" s="91" t="s">
        <v>8451</v>
      </c>
      <c r="D3843" s="91" t="s">
        <v>8452</v>
      </c>
      <c r="E3843" s="92">
        <v>0</v>
      </c>
      <c r="F3843" s="91" t="s">
        <v>1185</v>
      </c>
      <c r="H3843" s="3">
        <f>E3843+SUMIF('BR DTG ADW'!C:C,C3843,'BR DTG ADW'!E:E)</f>
        <v>0</v>
      </c>
    </row>
    <row r="3844" spans="1:8" ht="15.75" customHeight="1">
      <c r="A3844" s="91" t="s">
        <v>8453</v>
      </c>
      <c r="B3844" s="91" t="s">
        <v>876</v>
      </c>
      <c r="C3844" s="91" t="s">
        <v>8453</v>
      </c>
      <c r="D3844" s="91" t="s">
        <v>8454</v>
      </c>
      <c r="E3844" s="92">
        <v>0</v>
      </c>
      <c r="F3844" s="91" t="s">
        <v>1185</v>
      </c>
      <c r="H3844" s="3">
        <f>E3844+SUMIF('BR DTG ADW'!C:C,C3844,'BR DTG ADW'!E:E)</f>
        <v>0</v>
      </c>
    </row>
    <row r="3845" spans="1:8" ht="15.75" customHeight="1">
      <c r="A3845" s="91" t="s">
        <v>8455</v>
      </c>
      <c r="B3845" s="91" t="s">
        <v>876</v>
      </c>
      <c r="C3845" s="91" t="s">
        <v>8455</v>
      </c>
      <c r="D3845" s="91" t="s">
        <v>8456</v>
      </c>
      <c r="E3845" s="92">
        <v>0</v>
      </c>
      <c r="F3845" s="91" t="s">
        <v>1185</v>
      </c>
      <c r="H3845" s="3">
        <f>E3845+SUMIF('BR DTG ADW'!C:C,C3845,'BR DTG ADW'!E:E)</f>
        <v>0</v>
      </c>
    </row>
    <row r="3846" spans="1:8" ht="15.75" customHeight="1">
      <c r="A3846" s="91" t="s">
        <v>8457</v>
      </c>
      <c r="B3846" s="91" t="s">
        <v>876</v>
      </c>
      <c r="C3846" s="91" t="s">
        <v>8457</v>
      </c>
      <c r="D3846" s="91" t="s">
        <v>8458</v>
      </c>
      <c r="E3846" s="92">
        <v>0</v>
      </c>
      <c r="F3846" s="91" t="s">
        <v>1185</v>
      </c>
      <c r="H3846" s="3">
        <f>E3846+SUMIF('BR DTG ADW'!C:C,C3846,'BR DTG ADW'!E:E)</f>
        <v>0</v>
      </c>
    </row>
    <row r="3847" spans="1:8" ht="15.75" customHeight="1">
      <c r="A3847" s="91" t="s">
        <v>8459</v>
      </c>
      <c r="B3847" s="91" t="s">
        <v>876</v>
      </c>
      <c r="C3847" s="91" t="s">
        <v>8459</v>
      </c>
      <c r="D3847" s="91" t="s">
        <v>8460</v>
      </c>
      <c r="E3847" s="92">
        <v>1</v>
      </c>
      <c r="F3847" s="91" t="s">
        <v>1185</v>
      </c>
      <c r="H3847" s="3">
        <f>E3847+SUMIF('BR DTG ADW'!C:C,C3847,'BR DTG ADW'!E:E)</f>
        <v>1</v>
      </c>
    </row>
    <row r="3848" spans="1:8" ht="15.75" customHeight="1">
      <c r="A3848" s="91" t="s">
        <v>8461</v>
      </c>
      <c r="B3848" s="91" t="s">
        <v>876</v>
      </c>
      <c r="C3848" s="91" t="s">
        <v>8461</v>
      </c>
      <c r="D3848" s="91" t="s">
        <v>8462</v>
      </c>
      <c r="E3848" s="92">
        <v>0</v>
      </c>
      <c r="F3848" s="91" t="s">
        <v>1185</v>
      </c>
      <c r="H3848" s="3">
        <f>E3848+SUMIF('BR DTG ADW'!C:C,C3848,'BR DTG ADW'!E:E)</f>
        <v>0</v>
      </c>
    </row>
    <row r="3849" spans="1:8" ht="15.75" customHeight="1">
      <c r="A3849" s="91" t="s">
        <v>8463</v>
      </c>
      <c r="B3849" s="91" t="s">
        <v>876</v>
      </c>
      <c r="C3849" s="91" t="s">
        <v>8463</v>
      </c>
      <c r="D3849" s="91" t="s">
        <v>8464</v>
      </c>
      <c r="E3849" s="92">
        <v>0</v>
      </c>
      <c r="F3849" s="91" t="s">
        <v>1185</v>
      </c>
      <c r="H3849" s="3">
        <f>E3849+SUMIF('BR DTG ADW'!C:C,C3849,'BR DTG ADW'!E:E)</f>
        <v>0</v>
      </c>
    </row>
    <row r="3850" spans="1:8" ht="15.75" customHeight="1">
      <c r="A3850" s="91" t="s">
        <v>8465</v>
      </c>
      <c r="B3850" s="91" t="s">
        <v>876</v>
      </c>
      <c r="C3850" s="91" t="s">
        <v>8465</v>
      </c>
      <c r="D3850" s="91" t="s">
        <v>8466</v>
      </c>
      <c r="E3850" s="92">
        <v>0</v>
      </c>
      <c r="F3850" s="91" t="s">
        <v>1185</v>
      </c>
      <c r="H3850" s="3">
        <f>E3850+SUMIF('BR DTG ADW'!C:C,C3850,'BR DTG ADW'!E:E)</f>
        <v>0</v>
      </c>
    </row>
    <row r="3851" spans="1:8" ht="15.75" customHeight="1">
      <c r="A3851" s="91" t="s">
        <v>8467</v>
      </c>
      <c r="B3851" s="91" t="s">
        <v>876</v>
      </c>
      <c r="C3851" s="91" t="s">
        <v>8467</v>
      </c>
      <c r="D3851" s="91" t="s">
        <v>8468</v>
      </c>
      <c r="E3851" s="92">
        <v>0</v>
      </c>
      <c r="F3851" s="91" t="s">
        <v>1185</v>
      </c>
      <c r="H3851" s="3">
        <f>E3851+SUMIF('BR DTG ADW'!C:C,C3851,'BR DTG ADW'!E:E)</f>
        <v>0</v>
      </c>
    </row>
    <row r="3852" spans="1:8" ht="15.75" customHeight="1">
      <c r="A3852" s="91" t="s">
        <v>8469</v>
      </c>
      <c r="B3852" s="91" t="s">
        <v>876</v>
      </c>
      <c r="C3852" s="91" t="s">
        <v>8469</v>
      </c>
      <c r="D3852" s="91" t="s">
        <v>2330</v>
      </c>
      <c r="E3852" s="92">
        <v>0</v>
      </c>
      <c r="F3852" s="91" t="s">
        <v>1185</v>
      </c>
      <c r="H3852" s="3">
        <f>E3852+SUMIF('BR DTG ADW'!C:C,C3852,'BR DTG ADW'!E:E)</f>
        <v>0</v>
      </c>
    </row>
    <row r="3853" spans="1:8" ht="15.75" customHeight="1">
      <c r="A3853" s="91" t="s">
        <v>8470</v>
      </c>
      <c r="B3853" s="91" t="s">
        <v>876</v>
      </c>
      <c r="C3853" s="91" t="s">
        <v>8470</v>
      </c>
      <c r="D3853" s="91" t="s">
        <v>8471</v>
      </c>
      <c r="E3853" s="92">
        <v>0</v>
      </c>
      <c r="F3853" s="91" t="s">
        <v>1185</v>
      </c>
      <c r="H3853" s="3">
        <f>E3853+SUMIF('BR DTG ADW'!C:C,C3853,'BR DTG ADW'!E:E)</f>
        <v>0</v>
      </c>
    </row>
    <row r="3854" spans="1:8" ht="15.75" customHeight="1">
      <c r="A3854" s="91" t="s">
        <v>1482</v>
      </c>
      <c r="B3854" s="91" t="s">
        <v>876</v>
      </c>
      <c r="C3854" s="91" t="s">
        <v>1482</v>
      </c>
      <c r="D3854" s="91" t="s">
        <v>1483</v>
      </c>
      <c r="E3854" s="92">
        <v>0</v>
      </c>
      <c r="F3854" s="91" t="s">
        <v>1185</v>
      </c>
      <c r="H3854" s="3">
        <f>E3854+SUMIF('BR DTG ADW'!C:C,C3854,'BR DTG ADW'!E:E)</f>
        <v>0</v>
      </c>
    </row>
    <row r="3855" spans="1:8" ht="15.75" customHeight="1">
      <c r="A3855" s="91" t="s">
        <v>8473</v>
      </c>
      <c r="B3855" s="91" t="s">
        <v>876</v>
      </c>
      <c r="C3855" s="91" t="s">
        <v>8473</v>
      </c>
      <c r="D3855" s="91" t="s">
        <v>8474</v>
      </c>
      <c r="E3855" s="92">
        <v>0</v>
      </c>
      <c r="F3855" s="91" t="s">
        <v>1185</v>
      </c>
      <c r="H3855" s="3">
        <f>E3855+SUMIF('BR DTG ADW'!C:C,C3855,'BR DTG ADW'!E:E)</f>
        <v>0</v>
      </c>
    </row>
    <row r="3856" spans="1:8" ht="15.75" customHeight="1">
      <c r="A3856" s="91" t="s">
        <v>8475</v>
      </c>
      <c r="B3856" s="91" t="s">
        <v>876</v>
      </c>
      <c r="C3856" s="91" t="s">
        <v>8475</v>
      </c>
      <c r="D3856" s="91" t="s">
        <v>8476</v>
      </c>
      <c r="E3856" s="92">
        <v>0</v>
      </c>
      <c r="F3856" s="91" t="s">
        <v>1185</v>
      </c>
      <c r="H3856" s="3">
        <f>E3856+SUMIF('BR DTG ADW'!C:C,C3856,'BR DTG ADW'!E:E)</f>
        <v>0</v>
      </c>
    </row>
    <row r="3857" spans="1:8" ht="15.75" customHeight="1">
      <c r="A3857" s="91" t="s">
        <v>8477</v>
      </c>
      <c r="B3857" s="91" t="s">
        <v>876</v>
      </c>
      <c r="C3857" s="91" t="s">
        <v>8477</v>
      </c>
      <c r="D3857" s="91" t="s">
        <v>8478</v>
      </c>
      <c r="E3857" s="92">
        <v>0</v>
      </c>
      <c r="F3857" s="91" t="s">
        <v>1185</v>
      </c>
      <c r="H3857" s="3">
        <f>E3857+SUMIF('BR DTG ADW'!C:C,C3857,'BR DTG ADW'!E:E)</f>
        <v>0</v>
      </c>
    </row>
    <row r="3858" spans="1:8" ht="15.75" customHeight="1">
      <c r="A3858" s="91" t="s">
        <v>478</v>
      </c>
      <c r="B3858" s="91" t="s">
        <v>1100</v>
      </c>
      <c r="C3858" s="91" t="s">
        <v>478</v>
      </c>
      <c r="D3858" s="91" t="s">
        <v>1299</v>
      </c>
      <c r="E3858" s="92">
        <v>6</v>
      </c>
      <c r="F3858" s="91" t="s">
        <v>1185</v>
      </c>
      <c r="H3858" s="3">
        <f>E3858+SUMIF('BR DTG ADW'!C:C,C3858,'BR DTG ADW'!E:E)</f>
        <v>6</v>
      </c>
    </row>
    <row r="3859" spans="1:8" ht="15.75" customHeight="1">
      <c r="A3859" s="91" t="s">
        <v>8479</v>
      </c>
      <c r="B3859" s="91" t="s">
        <v>876</v>
      </c>
      <c r="C3859" s="91" t="s">
        <v>8479</v>
      </c>
      <c r="D3859" s="91" t="s">
        <v>8480</v>
      </c>
      <c r="E3859" s="92">
        <v>0</v>
      </c>
      <c r="F3859" s="91" t="s">
        <v>1185</v>
      </c>
      <c r="H3859" s="3">
        <f>E3859+SUMIF('BR DTG ADW'!C:C,C3859,'BR DTG ADW'!E:E)</f>
        <v>0</v>
      </c>
    </row>
    <row r="3860" spans="1:8" ht="15.75" customHeight="1">
      <c r="A3860" s="91" t="s">
        <v>8481</v>
      </c>
      <c r="B3860" s="91" t="s">
        <v>876</v>
      </c>
      <c r="C3860" s="91" t="s">
        <v>8481</v>
      </c>
      <c r="D3860" s="91" t="s">
        <v>8482</v>
      </c>
      <c r="E3860" s="92">
        <v>0</v>
      </c>
      <c r="F3860" s="91" t="s">
        <v>1185</v>
      </c>
      <c r="H3860" s="3">
        <f>E3860+SUMIF('BR DTG ADW'!C:C,C3860,'BR DTG ADW'!E:E)</f>
        <v>0</v>
      </c>
    </row>
    <row r="3861" spans="1:8" ht="15.75" customHeight="1">
      <c r="A3861" s="91" t="s">
        <v>8485</v>
      </c>
      <c r="B3861" s="91" t="s">
        <v>876</v>
      </c>
      <c r="C3861" s="91" t="s">
        <v>8485</v>
      </c>
      <c r="D3861" s="91" t="s">
        <v>8486</v>
      </c>
      <c r="E3861" s="92">
        <v>0</v>
      </c>
      <c r="F3861" s="91" t="s">
        <v>1185</v>
      </c>
      <c r="H3861" s="3">
        <f>E3861+SUMIF('BR DTG ADW'!C:C,C3861,'BR DTG ADW'!E:E)</f>
        <v>0</v>
      </c>
    </row>
    <row r="3862" spans="1:8" ht="15.75" customHeight="1">
      <c r="A3862" s="91" t="s">
        <v>8487</v>
      </c>
      <c r="B3862" s="91" t="s">
        <v>876</v>
      </c>
      <c r="C3862" s="91" t="s">
        <v>8487</v>
      </c>
      <c r="D3862" s="91" t="s">
        <v>8488</v>
      </c>
      <c r="E3862" s="92">
        <v>0</v>
      </c>
      <c r="F3862" s="91" t="s">
        <v>1185</v>
      </c>
      <c r="H3862" s="3">
        <f>E3862+SUMIF('BR DTG ADW'!C:C,C3862,'BR DTG ADW'!E:E)</f>
        <v>0</v>
      </c>
    </row>
    <row r="3863" spans="1:8" ht="15.75" customHeight="1">
      <c r="A3863" s="91" t="s">
        <v>8489</v>
      </c>
      <c r="B3863" s="91" t="s">
        <v>877</v>
      </c>
      <c r="C3863" s="91" t="s">
        <v>8489</v>
      </c>
      <c r="D3863" s="91" t="s">
        <v>8490</v>
      </c>
      <c r="E3863" s="92">
        <v>2</v>
      </c>
      <c r="F3863" s="91" t="s">
        <v>1185</v>
      </c>
      <c r="H3863" s="3">
        <f>E3863+SUMIF('BR DTG ADW'!C:C,C3863,'BR DTG ADW'!E:E)</f>
        <v>2</v>
      </c>
    </row>
    <row r="3864" spans="1:8" ht="15.75" customHeight="1">
      <c r="A3864" s="91" t="s">
        <v>8491</v>
      </c>
      <c r="B3864" s="91" t="s">
        <v>876</v>
      </c>
      <c r="C3864" s="91" t="s">
        <v>8491</v>
      </c>
      <c r="D3864" s="91" t="s">
        <v>8492</v>
      </c>
      <c r="E3864" s="92">
        <v>0</v>
      </c>
      <c r="F3864" s="91" t="s">
        <v>1185</v>
      </c>
      <c r="H3864" s="3">
        <f>E3864+SUMIF('BR DTG ADW'!C:C,C3864,'BR DTG ADW'!E:E)</f>
        <v>0</v>
      </c>
    </row>
    <row r="3865" spans="1:8" ht="15.75" customHeight="1">
      <c r="A3865" s="91" t="s">
        <v>8493</v>
      </c>
      <c r="B3865" s="91" t="s">
        <v>876</v>
      </c>
      <c r="C3865" s="91" t="s">
        <v>8493</v>
      </c>
      <c r="D3865" s="91" t="s">
        <v>8494</v>
      </c>
      <c r="E3865" s="92">
        <v>0</v>
      </c>
      <c r="F3865" s="91" t="s">
        <v>1185</v>
      </c>
      <c r="H3865" s="3">
        <f>E3865+SUMIF('BR DTG ADW'!C:C,C3865,'BR DTG ADW'!E:E)</f>
        <v>0</v>
      </c>
    </row>
    <row r="3866" spans="1:8" ht="15.75" customHeight="1">
      <c r="A3866" s="91" t="s">
        <v>8495</v>
      </c>
      <c r="B3866" s="91" t="s">
        <v>876</v>
      </c>
      <c r="C3866" s="91" t="s">
        <v>8495</v>
      </c>
      <c r="D3866" s="91" t="s">
        <v>8496</v>
      </c>
      <c r="E3866" s="92">
        <v>0</v>
      </c>
      <c r="F3866" s="91" t="s">
        <v>1185</v>
      </c>
      <c r="H3866" s="3">
        <f>E3866+SUMIF('BR DTG ADW'!C:C,C3866,'BR DTG ADW'!E:E)</f>
        <v>0</v>
      </c>
    </row>
    <row r="3867" spans="1:8" ht="15.75" customHeight="1">
      <c r="A3867" s="91" t="s">
        <v>8497</v>
      </c>
      <c r="B3867" s="91" t="s">
        <v>876</v>
      </c>
      <c r="C3867" s="91" t="s">
        <v>8497</v>
      </c>
      <c r="D3867" s="91" t="s">
        <v>2330</v>
      </c>
      <c r="E3867" s="92">
        <v>0</v>
      </c>
      <c r="F3867" s="91" t="s">
        <v>1185</v>
      </c>
      <c r="H3867" s="3">
        <f>E3867+SUMIF('BR DTG ADW'!C:C,C3867,'BR DTG ADW'!E:E)</f>
        <v>0</v>
      </c>
    </row>
    <row r="3868" spans="1:8" ht="15.75" customHeight="1">
      <c r="A3868" s="91" t="s">
        <v>8500</v>
      </c>
      <c r="B3868" s="91" t="s">
        <v>876</v>
      </c>
      <c r="C3868" s="91" t="s">
        <v>8500</v>
      </c>
      <c r="D3868" s="91" t="s">
        <v>8501</v>
      </c>
      <c r="E3868" s="92">
        <v>0</v>
      </c>
      <c r="F3868" s="91" t="s">
        <v>1185</v>
      </c>
      <c r="H3868" s="3">
        <f>E3868+SUMIF('BR DTG ADW'!C:C,C3868,'BR DTG ADW'!E:E)</f>
        <v>0</v>
      </c>
    </row>
    <row r="3869" spans="1:8" ht="15.75" customHeight="1">
      <c r="A3869" s="91" t="s">
        <v>8502</v>
      </c>
      <c r="B3869" s="91" t="s">
        <v>876</v>
      </c>
      <c r="C3869" s="91" t="s">
        <v>8502</v>
      </c>
      <c r="D3869" s="91" t="s">
        <v>8503</v>
      </c>
      <c r="E3869" s="92">
        <v>0</v>
      </c>
      <c r="F3869" s="91" t="s">
        <v>1185</v>
      </c>
      <c r="H3869" s="3">
        <f>E3869+SUMIF('BR DTG ADW'!C:C,C3869,'BR DTG ADW'!E:E)</f>
        <v>0</v>
      </c>
    </row>
    <row r="3870" spans="1:8" ht="15.75" customHeight="1">
      <c r="A3870" s="91" t="s">
        <v>10608</v>
      </c>
      <c r="B3870" s="91" t="s">
        <v>876</v>
      </c>
      <c r="C3870" s="91" t="s">
        <v>10608</v>
      </c>
      <c r="D3870" s="91" t="s">
        <v>10609</v>
      </c>
      <c r="E3870" s="92">
        <v>0</v>
      </c>
      <c r="F3870" s="91" t="s">
        <v>1185</v>
      </c>
      <c r="H3870" s="3">
        <f>E3870+SUMIF('BR DTG ADW'!C:C,C3870,'BR DTG ADW'!E:E)</f>
        <v>0</v>
      </c>
    </row>
    <row r="3871" spans="1:8" ht="15.75" customHeight="1">
      <c r="A3871" s="91" t="s">
        <v>8504</v>
      </c>
      <c r="B3871" s="91" t="s">
        <v>876</v>
      </c>
      <c r="C3871" s="91" t="s">
        <v>8504</v>
      </c>
      <c r="D3871" s="91" t="s">
        <v>8505</v>
      </c>
      <c r="E3871" s="92">
        <v>0</v>
      </c>
      <c r="F3871" s="91" t="s">
        <v>1185</v>
      </c>
      <c r="H3871" s="3">
        <f>E3871+SUMIF('BR DTG ADW'!C:C,C3871,'BR DTG ADW'!E:E)</f>
        <v>0</v>
      </c>
    </row>
    <row r="3872" spans="1:8" ht="15.75" customHeight="1">
      <c r="A3872" s="91" t="s">
        <v>8510</v>
      </c>
      <c r="B3872" s="91" t="s">
        <v>876</v>
      </c>
      <c r="C3872" s="91" t="s">
        <v>8510</v>
      </c>
      <c r="D3872" s="91" t="s">
        <v>8511</v>
      </c>
      <c r="E3872" s="92">
        <v>0</v>
      </c>
      <c r="F3872" s="91" t="s">
        <v>1185</v>
      </c>
      <c r="H3872" s="3">
        <f>E3872+SUMIF('BR DTG ADW'!C:C,C3872,'BR DTG ADW'!E:E)</f>
        <v>0</v>
      </c>
    </row>
    <row r="3873" spans="1:8" ht="15.75" customHeight="1">
      <c r="A3873" s="91" t="s">
        <v>8512</v>
      </c>
      <c r="B3873" s="91" t="s">
        <v>876</v>
      </c>
      <c r="C3873" s="91" t="s">
        <v>8512</v>
      </c>
      <c r="D3873" s="91" t="s">
        <v>10610</v>
      </c>
      <c r="E3873" s="92">
        <v>0</v>
      </c>
      <c r="F3873" s="91" t="s">
        <v>1185</v>
      </c>
      <c r="H3873" s="3">
        <f>E3873+SUMIF('BR DTG ADW'!C:C,C3873,'BR DTG ADW'!E:E)</f>
        <v>0</v>
      </c>
    </row>
    <row r="3874" spans="1:8" ht="15.75" customHeight="1">
      <c r="A3874" s="91" t="s">
        <v>8514</v>
      </c>
      <c r="B3874" s="91" t="s">
        <v>876</v>
      </c>
      <c r="C3874" s="91" t="s">
        <v>8514</v>
      </c>
      <c r="D3874" s="91" t="s">
        <v>8515</v>
      </c>
      <c r="E3874" s="92">
        <v>0</v>
      </c>
      <c r="F3874" s="91" t="s">
        <v>1185</v>
      </c>
      <c r="H3874" s="3">
        <f>E3874+SUMIF('BR DTG ADW'!C:C,C3874,'BR DTG ADW'!E:E)</f>
        <v>0</v>
      </c>
    </row>
    <row r="3875" spans="1:8" ht="15.75" customHeight="1">
      <c r="A3875" s="91" t="s">
        <v>10611</v>
      </c>
      <c r="B3875" s="91" t="s">
        <v>876</v>
      </c>
      <c r="C3875" s="91" t="s">
        <v>10611</v>
      </c>
      <c r="D3875" s="91" t="s">
        <v>10612</v>
      </c>
      <c r="E3875" s="92">
        <v>0</v>
      </c>
      <c r="F3875" s="91" t="s">
        <v>1185</v>
      </c>
      <c r="H3875" s="3">
        <f>E3875+SUMIF('BR DTG ADW'!C:C,C3875,'BR DTG ADW'!E:E)</f>
        <v>0</v>
      </c>
    </row>
    <row r="3876" spans="1:8" ht="15.75" customHeight="1">
      <c r="A3876" s="91" t="s">
        <v>11518</v>
      </c>
      <c r="B3876" s="91" t="s">
        <v>876</v>
      </c>
      <c r="C3876" s="91" t="s">
        <v>11518</v>
      </c>
      <c r="D3876" s="91" t="s">
        <v>11519</v>
      </c>
      <c r="E3876" s="92">
        <v>1</v>
      </c>
      <c r="F3876" s="91" t="s">
        <v>1185</v>
      </c>
      <c r="H3876" s="3">
        <f>E3876+SUMIF('BR DTG ADW'!C:C,C3876,'BR DTG ADW'!E:E)</f>
        <v>1</v>
      </c>
    </row>
    <row r="3877" spans="1:8" ht="15.75" customHeight="1">
      <c r="A3877" s="91" t="s">
        <v>8522</v>
      </c>
      <c r="B3877" s="91" t="s">
        <v>876</v>
      </c>
      <c r="C3877" s="91" t="s">
        <v>8522</v>
      </c>
      <c r="D3877" s="91" t="s">
        <v>8523</v>
      </c>
      <c r="E3877" s="92">
        <v>0</v>
      </c>
      <c r="F3877" s="91" t="s">
        <v>1185</v>
      </c>
      <c r="H3877" s="3">
        <f>E3877+SUMIF('BR DTG ADW'!C:C,C3877,'BR DTG ADW'!E:E)</f>
        <v>0</v>
      </c>
    </row>
    <row r="3878" spans="1:8" ht="15.75" customHeight="1">
      <c r="A3878" s="91" t="s">
        <v>10613</v>
      </c>
      <c r="B3878" s="91" t="s">
        <v>876</v>
      </c>
      <c r="C3878" s="91" t="s">
        <v>10613</v>
      </c>
      <c r="D3878" s="91" t="s">
        <v>10614</v>
      </c>
      <c r="E3878" s="92">
        <v>0</v>
      </c>
      <c r="F3878" s="91" t="s">
        <v>1185</v>
      </c>
      <c r="H3878" s="3">
        <f>E3878+SUMIF('BR DTG ADW'!C:C,C3878,'BR DTG ADW'!E:E)</f>
        <v>0</v>
      </c>
    </row>
    <row r="3879" spans="1:8" ht="15.75" customHeight="1">
      <c r="A3879" s="91" t="s">
        <v>8524</v>
      </c>
      <c r="B3879" s="91" t="s">
        <v>876</v>
      </c>
      <c r="C3879" s="91" t="s">
        <v>8524</v>
      </c>
      <c r="D3879" s="91" t="s">
        <v>8525</v>
      </c>
      <c r="E3879" s="92">
        <v>0</v>
      </c>
      <c r="F3879" s="91" t="s">
        <v>1185</v>
      </c>
      <c r="H3879" s="3">
        <f>E3879+SUMIF('BR DTG ADW'!C:C,C3879,'BR DTG ADW'!E:E)</f>
        <v>0</v>
      </c>
    </row>
    <row r="3880" spans="1:8" ht="15.75" customHeight="1">
      <c r="A3880" s="91" t="s">
        <v>8528</v>
      </c>
      <c r="B3880" s="91" t="s">
        <v>876</v>
      </c>
      <c r="C3880" s="91" t="s">
        <v>8528</v>
      </c>
      <c r="D3880" s="91" t="s">
        <v>8529</v>
      </c>
      <c r="E3880" s="92">
        <v>0</v>
      </c>
      <c r="F3880" s="91" t="s">
        <v>1185</v>
      </c>
      <c r="H3880" s="3">
        <f>E3880+SUMIF('BR DTG ADW'!C:C,C3880,'BR DTG ADW'!E:E)</f>
        <v>0</v>
      </c>
    </row>
    <row r="3881" spans="1:8" ht="15.75" customHeight="1">
      <c r="A3881" s="91" t="s">
        <v>8530</v>
      </c>
      <c r="B3881" s="91" t="s">
        <v>876</v>
      </c>
      <c r="C3881" s="91" t="s">
        <v>8530</v>
      </c>
      <c r="D3881" s="91" t="s">
        <v>10615</v>
      </c>
      <c r="E3881" s="92">
        <v>0</v>
      </c>
      <c r="F3881" s="91" t="s">
        <v>1185</v>
      </c>
      <c r="H3881" s="3">
        <f>E3881+SUMIF('BR DTG ADW'!C:C,C3881,'BR DTG ADW'!E:E)</f>
        <v>0</v>
      </c>
    </row>
    <row r="3882" spans="1:8" ht="15.75" customHeight="1">
      <c r="A3882" s="91" t="s">
        <v>8532</v>
      </c>
      <c r="B3882" s="91" t="s">
        <v>876</v>
      </c>
      <c r="C3882" s="91" t="s">
        <v>8532</v>
      </c>
      <c r="D3882" s="91" t="s">
        <v>8533</v>
      </c>
      <c r="E3882" s="92">
        <v>0</v>
      </c>
      <c r="F3882" s="91" t="s">
        <v>1185</v>
      </c>
      <c r="H3882" s="3">
        <f>E3882+SUMIF('BR DTG ADW'!C:C,C3882,'BR DTG ADW'!E:E)</f>
        <v>0</v>
      </c>
    </row>
    <row r="3883" spans="1:8" ht="15.75" customHeight="1">
      <c r="A3883" s="91" t="s">
        <v>10616</v>
      </c>
      <c r="B3883" s="91" t="s">
        <v>876</v>
      </c>
      <c r="C3883" s="91" t="s">
        <v>10616</v>
      </c>
      <c r="D3883" s="91" t="s">
        <v>10617</v>
      </c>
      <c r="E3883" s="92">
        <v>0</v>
      </c>
      <c r="F3883" s="91" t="s">
        <v>1185</v>
      </c>
      <c r="H3883" s="3">
        <f>E3883+SUMIF('BR DTG ADW'!C:C,C3883,'BR DTG ADW'!E:E)</f>
        <v>0</v>
      </c>
    </row>
    <row r="3884" spans="1:8" ht="15.75" customHeight="1">
      <c r="A3884" s="91" t="s">
        <v>10618</v>
      </c>
      <c r="B3884" s="91" t="s">
        <v>876</v>
      </c>
      <c r="C3884" s="91" t="s">
        <v>10618</v>
      </c>
      <c r="D3884" s="91" t="s">
        <v>10619</v>
      </c>
      <c r="E3884" s="92">
        <v>0</v>
      </c>
      <c r="F3884" s="91" t="s">
        <v>1185</v>
      </c>
      <c r="H3884" s="3">
        <f>E3884+SUMIF('BR DTG ADW'!C:C,C3884,'BR DTG ADW'!E:E)</f>
        <v>0</v>
      </c>
    </row>
    <row r="3885" spans="1:8" ht="15.75" customHeight="1">
      <c r="A3885" s="91" t="s">
        <v>8534</v>
      </c>
      <c r="B3885" s="91" t="s">
        <v>876</v>
      </c>
      <c r="C3885" s="91" t="s">
        <v>8534</v>
      </c>
      <c r="D3885" s="91" t="s">
        <v>10620</v>
      </c>
      <c r="E3885" s="92">
        <v>0</v>
      </c>
      <c r="F3885" s="91" t="s">
        <v>1185</v>
      </c>
      <c r="H3885" s="3">
        <f>E3885+SUMIF('BR DTG ADW'!C:C,C3885,'BR DTG ADW'!E:E)</f>
        <v>0</v>
      </c>
    </row>
    <row r="3886" spans="1:8" ht="15.75" customHeight="1">
      <c r="A3886" s="91" t="s">
        <v>8538</v>
      </c>
      <c r="B3886" s="91" t="s">
        <v>876</v>
      </c>
      <c r="C3886" s="91" t="s">
        <v>8538</v>
      </c>
      <c r="D3886" s="91" t="s">
        <v>8539</v>
      </c>
      <c r="E3886" s="92">
        <v>0</v>
      </c>
      <c r="F3886" s="91" t="s">
        <v>1185</v>
      </c>
      <c r="H3886" s="3">
        <f>E3886+SUMIF('BR DTG ADW'!C:C,C3886,'BR DTG ADW'!E:E)</f>
        <v>0</v>
      </c>
    </row>
    <row r="3887" spans="1:8" ht="15.75" customHeight="1">
      <c r="A3887" s="91" t="s">
        <v>8540</v>
      </c>
      <c r="B3887" s="91" t="s">
        <v>876</v>
      </c>
      <c r="C3887" s="91" t="s">
        <v>8540</v>
      </c>
      <c r="D3887" s="91" t="s">
        <v>8541</v>
      </c>
      <c r="E3887" s="92">
        <v>0</v>
      </c>
      <c r="F3887" s="91" t="s">
        <v>1185</v>
      </c>
      <c r="H3887" s="3">
        <f>E3887+SUMIF('BR DTG ADW'!C:C,C3887,'BR DTG ADW'!E:E)</f>
        <v>0</v>
      </c>
    </row>
    <row r="3888" spans="1:8" ht="15.75" customHeight="1">
      <c r="A3888" s="91" t="s">
        <v>8542</v>
      </c>
      <c r="B3888" s="91" t="s">
        <v>876</v>
      </c>
      <c r="C3888" s="91" t="s">
        <v>8542</v>
      </c>
      <c r="D3888" s="91" t="s">
        <v>8543</v>
      </c>
      <c r="E3888" s="92">
        <v>0</v>
      </c>
      <c r="F3888" s="91" t="s">
        <v>1185</v>
      </c>
      <c r="H3888" s="3">
        <f>E3888+SUMIF('BR DTG ADW'!C:C,C3888,'BR DTG ADW'!E:E)</f>
        <v>0</v>
      </c>
    </row>
    <row r="3889" spans="1:8" ht="15.75" customHeight="1">
      <c r="A3889" s="91" t="s">
        <v>11520</v>
      </c>
      <c r="B3889" s="91" t="s">
        <v>876</v>
      </c>
      <c r="C3889" s="91" t="s">
        <v>11520</v>
      </c>
      <c r="D3889" s="91" t="s">
        <v>11521</v>
      </c>
      <c r="E3889" s="92">
        <v>0</v>
      </c>
      <c r="F3889" s="91" t="s">
        <v>1185</v>
      </c>
      <c r="H3889" s="3">
        <f>E3889+SUMIF('BR DTG ADW'!C:C,C3889,'BR DTG ADW'!E:E)</f>
        <v>0</v>
      </c>
    </row>
    <row r="3890" spans="1:8" ht="15.75" customHeight="1">
      <c r="A3890" s="91" t="s">
        <v>8546</v>
      </c>
      <c r="B3890" s="91" t="s">
        <v>876</v>
      </c>
      <c r="C3890" s="91" t="s">
        <v>8546</v>
      </c>
      <c r="D3890" s="91" t="s">
        <v>8547</v>
      </c>
      <c r="E3890" s="92">
        <v>0</v>
      </c>
      <c r="F3890" s="91" t="s">
        <v>1185</v>
      </c>
      <c r="H3890" s="3">
        <f>E3890+SUMIF('BR DTG ADW'!C:C,C3890,'BR DTG ADW'!E:E)</f>
        <v>0</v>
      </c>
    </row>
    <row r="3891" spans="1:8" ht="15.75" customHeight="1">
      <c r="A3891" s="91" t="s">
        <v>8548</v>
      </c>
      <c r="B3891" s="91" t="s">
        <v>876</v>
      </c>
      <c r="C3891" s="91" t="s">
        <v>8548</v>
      </c>
      <c r="D3891" s="91" t="s">
        <v>8549</v>
      </c>
      <c r="E3891" s="92">
        <v>0</v>
      </c>
      <c r="F3891" s="91" t="s">
        <v>1185</v>
      </c>
      <c r="H3891" s="3">
        <f>E3891+SUMIF('BR DTG ADW'!C:C,C3891,'BR DTG ADW'!E:E)</f>
        <v>0</v>
      </c>
    </row>
    <row r="3892" spans="1:8" ht="15.75" customHeight="1">
      <c r="A3892" s="91" t="s">
        <v>8550</v>
      </c>
      <c r="B3892" s="91" t="s">
        <v>876</v>
      </c>
      <c r="C3892" s="91" t="s">
        <v>8550</v>
      </c>
      <c r="D3892" s="91" t="s">
        <v>8551</v>
      </c>
      <c r="E3892" s="92">
        <v>0</v>
      </c>
      <c r="F3892" s="91" t="s">
        <v>1185</v>
      </c>
      <c r="H3892" s="3">
        <f>E3892+SUMIF('BR DTG ADW'!C:C,C3892,'BR DTG ADW'!E:E)</f>
        <v>0</v>
      </c>
    </row>
    <row r="3893" spans="1:8" ht="15.75" customHeight="1">
      <c r="A3893" s="91" t="s">
        <v>10621</v>
      </c>
      <c r="B3893" s="91" t="s">
        <v>876</v>
      </c>
      <c r="C3893" s="91" t="s">
        <v>10621</v>
      </c>
      <c r="D3893" s="91" t="s">
        <v>10622</v>
      </c>
      <c r="E3893" s="92">
        <v>0</v>
      </c>
      <c r="F3893" s="91" t="s">
        <v>1185</v>
      </c>
      <c r="H3893" s="3">
        <f>E3893+SUMIF('BR DTG ADW'!C:C,C3893,'BR DTG ADW'!E:E)</f>
        <v>0</v>
      </c>
    </row>
    <row r="3894" spans="1:8" ht="15.75" customHeight="1">
      <c r="A3894" s="91" t="s">
        <v>10623</v>
      </c>
      <c r="B3894" s="91" t="s">
        <v>876</v>
      </c>
      <c r="C3894" s="91" t="s">
        <v>10623</v>
      </c>
      <c r="D3894" s="91" t="s">
        <v>10624</v>
      </c>
      <c r="E3894" s="92">
        <v>0</v>
      </c>
      <c r="F3894" s="91" t="s">
        <v>1185</v>
      </c>
      <c r="H3894" s="3">
        <f>E3894+SUMIF('BR DTG ADW'!C:C,C3894,'BR DTG ADW'!E:E)</f>
        <v>0</v>
      </c>
    </row>
    <row r="3895" spans="1:8" ht="15.75" customHeight="1">
      <c r="A3895" s="91" t="s">
        <v>8552</v>
      </c>
      <c r="B3895" s="91" t="s">
        <v>876</v>
      </c>
      <c r="C3895" s="91" t="s">
        <v>8552</v>
      </c>
      <c r="D3895" s="91" t="s">
        <v>11522</v>
      </c>
      <c r="E3895" s="92">
        <v>0</v>
      </c>
      <c r="F3895" s="91" t="s">
        <v>1185</v>
      </c>
      <c r="H3895" s="3">
        <f>E3895+SUMIF('BR DTG ADW'!C:C,C3895,'BR DTG ADW'!E:E)</f>
        <v>0</v>
      </c>
    </row>
    <row r="3896" spans="1:8" ht="15.75" customHeight="1">
      <c r="A3896" s="91" t="s">
        <v>10625</v>
      </c>
      <c r="B3896" s="91" t="s">
        <v>876</v>
      </c>
      <c r="C3896" s="91" t="s">
        <v>10625</v>
      </c>
      <c r="D3896" s="91" t="s">
        <v>10626</v>
      </c>
      <c r="E3896" s="92">
        <v>0</v>
      </c>
      <c r="F3896" s="91" t="s">
        <v>1185</v>
      </c>
      <c r="H3896" s="3">
        <f>E3896+SUMIF('BR DTG ADW'!C:C,C3896,'BR DTG ADW'!E:E)</f>
        <v>0</v>
      </c>
    </row>
    <row r="3897" spans="1:8" ht="15.75" customHeight="1">
      <c r="A3897" s="91" t="s">
        <v>8558</v>
      </c>
      <c r="B3897" s="91" t="s">
        <v>876</v>
      </c>
      <c r="C3897" s="91" t="s">
        <v>8558</v>
      </c>
      <c r="D3897" s="91" t="s">
        <v>8559</v>
      </c>
      <c r="E3897" s="92">
        <v>0</v>
      </c>
      <c r="F3897" s="91" t="s">
        <v>1185</v>
      </c>
      <c r="H3897" s="3">
        <f>E3897+SUMIF('BR DTG ADW'!C:C,C3897,'BR DTG ADW'!E:E)</f>
        <v>0</v>
      </c>
    </row>
    <row r="3898" spans="1:8" ht="15.75" customHeight="1">
      <c r="A3898" s="91" t="s">
        <v>10627</v>
      </c>
      <c r="B3898" s="91" t="s">
        <v>876</v>
      </c>
      <c r="C3898" s="91" t="s">
        <v>10627</v>
      </c>
      <c r="D3898" s="91" t="s">
        <v>10628</v>
      </c>
      <c r="E3898" s="92">
        <v>0</v>
      </c>
      <c r="F3898" s="91" t="s">
        <v>1185</v>
      </c>
      <c r="H3898" s="3">
        <f>E3898+SUMIF('BR DTG ADW'!C:C,C3898,'BR DTG ADW'!E:E)</f>
        <v>0</v>
      </c>
    </row>
    <row r="3899" spans="1:8" ht="15.75" customHeight="1">
      <c r="A3899" s="91" t="s">
        <v>10629</v>
      </c>
      <c r="B3899" s="91" t="s">
        <v>876</v>
      </c>
      <c r="C3899" s="91" t="s">
        <v>10629</v>
      </c>
      <c r="D3899" s="91" t="s">
        <v>10630</v>
      </c>
      <c r="E3899" s="92">
        <v>0</v>
      </c>
      <c r="F3899" s="91" t="s">
        <v>1185</v>
      </c>
      <c r="H3899" s="3">
        <f>E3899+SUMIF('BR DTG ADW'!C:C,C3899,'BR DTG ADW'!E:E)</f>
        <v>0</v>
      </c>
    </row>
    <row r="3900" spans="1:8" ht="15.75" customHeight="1">
      <c r="A3900" s="91" t="s">
        <v>1938</v>
      </c>
      <c r="B3900" s="91" t="s">
        <v>876</v>
      </c>
      <c r="C3900" s="91" t="s">
        <v>1938</v>
      </c>
      <c r="D3900" s="91" t="s">
        <v>1939</v>
      </c>
      <c r="E3900" s="92">
        <v>0</v>
      </c>
      <c r="F3900" s="91" t="s">
        <v>1185</v>
      </c>
      <c r="H3900" s="3">
        <f>E3900+SUMIF('BR DTG ADW'!C:C,C3900,'BR DTG ADW'!E:E)</f>
        <v>0</v>
      </c>
    </row>
    <row r="3901" spans="1:8" ht="15.75" customHeight="1">
      <c r="A3901" s="91" t="s">
        <v>8562</v>
      </c>
      <c r="B3901" s="91" t="s">
        <v>876</v>
      </c>
      <c r="C3901" s="91" t="s">
        <v>8562</v>
      </c>
      <c r="D3901" s="91" t="s">
        <v>8563</v>
      </c>
      <c r="E3901" s="92">
        <v>0</v>
      </c>
      <c r="F3901" s="91" t="s">
        <v>1185</v>
      </c>
      <c r="H3901" s="3">
        <f>E3901+SUMIF('BR DTG ADW'!C:C,C3901,'BR DTG ADW'!E:E)</f>
        <v>0</v>
      </c>
    </row>
    <row r="3902" spans="1:8" ht="15.75" customHeight="1">
      <c r="A3902" s="91" t="s">
        <v>8564</v>
      </c>
      <c r="B3902" s="91" t="s">
        <v>876</v>
      </c>
      <c r="C3902" s="91" t="s">
        <v>8564</v>
      </c>
      <c r="D3902" s="91" t="s">
        <v>8565</v>
      </c>
      <c r="E3902" s="92">
        <v>0</v>
      </c>
      <c r="F3902" s="91" t="s">
        <v>1185</v>
      </c>
      <c r="H3902" s="3">
        <f>E3902+SUMIF('BR DTG ADW'!C:C,C3902,'BR DTG ADW'!E:E)</f>
        <v>0</v>
      </c>
    </row>
    <row r="3903" spans="1:8" ht="15.75" customHeight="1">
      <c r="A3903" s="91" t="s">
        <v>8566</v>
      </c>
      <c r="B3903" s="91" t="s">
        <v>876</v>
      </c>
      <c r="C3903" s="91" t="s">
        <v>8566</v>
      </c>
      <c r="D3903" s="91" t="s">
        <v>8567</v>
      </c>
      <c r="E3903" s="92">
        <v>0</v>
      </c>
      <c r="F3903" s="91" t="s">
        <v>1185</v>
      </c>
      <c r="H3903" s="3">
        <f>E3903+SUMIF('BR DTG ADW'!C:C,C3903,'BR DTG ADW'!E:E)</f>
        <v>0</v>
      </c>
    </row>
    <row r="3904" spans="1:8" ht="15.75" customHeight="1">
      <c r="A3904" s="91" t="s">
        <v>8568</v>
      </c>
      <c r="B3904" s="91" t="s">
        <v>876</v>
      </c>
      <c r="C3904" s="91" t="s">
        <v>8568</v>
      </c>
      <c r="D3904" s="91" t="s">
        <v>2330</v>
      </c>
      <c r="E3904" s="92">
        <v>0</v>
      </c>
      <c r="F3904" s="91" t="s">
        <v>1185</v>
      </c>
      <c r="H3904" s="3">
        <f>E3904+SUMIF('BR DTG ADW'!C:C,C3904,'BR DTG ADW'!E:E)</f>
        <v>0</v>
      </c>
    </row>
    <row r="3905" spans="1:8" ht="15.75" customHeight="1">
      <c r="A3905" s="91" t="s">
        <v>11523</v>
      </c>
      <c r="B3905" s="91" t="s">
        <v>876</v>
      </c>
      <c r="C3905" s="91" t="s">
        <v>11523</v>
      </c>
      <c r="D3905" s="91" t="s">
        <v>11524</v>
      </c>
      <c r="E3905" s="92">
        <v>0</v>
      </c>
      <c r="F3905" s="91" t="s">
        <v>1185</v>
      </c>
      <c r="H3905" s="3">
        <f>E3905+SUMIF('BR DTG ADW'!C:C,C3905,'BR DTG ADW'!E:E)</f>
        <v>0</v>
      </c>
    </row>
    <row r="3906" spans="1:8" ht="15.75" customHeight="1">
      <c r="A3906" s="91" t="s">
        <v>8569</v>
      </c>
      <c r="B3906" s="91" t="s">
        <v>876</v>
      </c>
      <c r="C3906" s="91" t="s">
        <v>8569</v>
      </c>
      <c r="D3906" s="91" t="s">
        <v>8570</v>
      </c>
      <c r="E3906" s="92">
        <v>0</v>
      </c>
      <c r="F3906" s="91" t="s">
        <v>1185</v>
      </c>
      <c r="H3906" s="3">
        <f>E3906+SUMIF('BR DTG ADW'!C:C,C3906,'BR DTG ADW'!E:E)</f>
        <v>0</v>
      </c>
    </row>
    <row r="3907" spans="1:8" ht="15.75" customHeight="1">
      <c r="A3907" s="91" t="s">
        <v>8571</v>
      </c>
      <c r="B3907" s="91" t="s">
        <v>876</v>
      </c>
      <c r="C3907" s="91" t="s">
        <v>8571</v>
      </c>
      <c r="D3907" s="91" t="s">
        <v>8572</v>
      </c>
      <c r="E3907" s="92">
        <v>0</v>
      </c>
      <c r="F3907" s="91" t="s">
        <v>1185</v>
      </c>
      <c r="H3907" s="3">
        <f>E3907+SUMIF('BR DTG ADW'!C:C,C3907,'BR DTG ADW'!E:E)</f>
        <v>0</v>
      </c>
    </row>
    <row r="3908" spans="1:8" ht="15.75" customHeight="1">
      <c r="A3908" s="91" t="s">
        <v>8573</v>
      </c>
      <c r="B3908" s="91" t="s">
        <v>876</v>
      </c>
      <c r="C3908" s="91" t="s">
        <v>8573</v>
      </c>
      <c r="D3908" s="91" t="s">
        <v>8574</v>
      </c>
      <c r="E3908" s="92">
        <v>0</v>
      </c>
      <c r="F3908" s="91" t="s">
        <v>1185</v>
      </c>
      <c r="H3908" s="3">
        <f>E3908+SUMIF('BR DTG ADW'!C:C,C3908,'BR DTG ADW'!E:E)</f>
        <v>0</v>
      </c>
    </row>
    <row r="3909" spans="1:8" ht="15.75" customHeight="1">
      <c r="A3909" s="91" t="s">
        <v>8577</v>
      </c>
      <c r="B3909" s="91" t="s">
        <v>876</v>
      </c>
      <c r="C3909" s="91" t="s">
        <v>8577</v>
      </c>
      <c r="D3909" s="91" t="s">
        <v>8578</v>
      </c>
      <c r="E3909" s="92">
        <v>0</v>
      </c>
      <c r="F3909" s="91" t="s">
        <v>1185</v>
      </c>
      <c r="H3909" s="3">
        <f>E3909+SUMIF('BR DTG ADW'!C:C,C3909,'BR DTG ADW'!E:E)</f>
        <v>0</v>
      </c>
    </row>
    <row r="3910" spans="1:8" ht="15.75" customHeight="1">
      <c r="A3910" s="91" t="s">
        <v>11525</v>
      </c>
      <c r="B3910" s="91" t="s">
        <v>876</v>
      </c>
      <c r="C3910" s="91" t="s">
        <v>11525</v>
      </c>
      <c r="D3910" s="91" t="s">
        <v>11526</v>
      </c>
      <c r="E3910" s="92">
        <v>0</v>
      </c>
      <c r="F3910" s="91" t="s">
        <v>1185</v>
      </c>
      <c r="H3910" s="3">
        <f>E3910+SUMIF('BR DTG ADW'!C:C,C3910,'BR DTG ADW'!E:E)</f>
        <v>0</v>
      </c>
    </row>
    <row r="3911" spans="1:8" ht="15.75" customHeight="1">
      <c r="A3911" s="91" t="s">
        <v>8579</v>
      </c>
      <c r="B3911" s="91" t="s">
        <v>876</v>
      </c>
      <c r="C3911" s="91" t="s">
        <v>8579</v>
      </c>
      <c r="D3911" s="91" t="s">
        <v>2330</v>
      </c>
      <c r="E3911" s="92">
        <v>0</v>
      </c>
      <c r="F3911" s="91" t="s">
        <v>1185</v>
      </c>
      <c r="H3911" s="3">
        <f>E3911+SUMIF('BR DTG ADW'!C:C,C3911,'BR DTG ADW'!E:E)</f>
        <v>0</v>
      </c>
    </row>
    <row r="3912" spans="1:8" ht="15.75" customHeight="1">
      <c r="A3912" s="91" t="s">
        <v>8580</v>
      </c>
      <c r="B3912" s="91" t="s">
        <v>876</v>
      </c>
      <c r="C3912" s="91" t="s">
        <v>8580</v>
      </c>
      <c r="D3912" s="91" t="s">
        <v>8581</v>
      </c>
      <c r="E3912" s="92">
        <v>2</v>
      </c>
      <c r="F3912" s="91" t="s">
        <v>1185</v>
      </c>
      <c r="H3912" s="3">
        <f>E3912+SUMIF('BR DTG ADW'!C:C,C3912,'BR DTG ADW'!E:E)</f>
        <v>2</v>
      </c>
    </row>
    <row r="3913" spans="1:8" ht="15.75" customHeight="1">
      <c r="A3913" s="91" t="s">
        <v>8582</v>
      </c>
      <c r="B3913" s="91" t="s">
        <v>876</v>
      </c>
      <c r="C3913" s="91" t="s">
        <v>8582</v>
      </c>
      <c r="D3913" s="91" t="s">
        <v>8583</v>
      </c>
      <c r="E3913" s="92">
        <v>0</v>
      </c>
      <c r="F3913" s="91" t="s">
        <v>1185</v>
      </c>
      <c r="H3913" s="3">
        <f>E3913+SUMIF('BR DTG ADW'!C:C,C3913,'BR DTG ADW'!E:E)</f>
        <v>0</v>
      </c>
    </row>
    <row r="3914" spans="1:8" ht="15.75" customHeight="1">
      <c r="A3914" s="91" t="s">
        <v>8584</v>
      </c>
      <c r="B3914" s="91" t="s">
        <v>876</v>
      </c>
      <c r="C3914" s="91" t="s">
        <v>8584</v>
      </c>
      <c r="D3914" s="91" t="s">
        <v>7627</v>
      </c>
      <c r="E3914" s="92">
        <v>0</v>
      </c>
      <c r="F3914" s="91" t="s">
        <v>1185</v>
      </c>
      <c r="H3914" s="3">
        <f>E3914+SUMIF('BR DTG ADW'!C:C,C3914,'BR DTG ADW'!E:E)</f>
        <v>0</v>
      </c>
    </row>
    <row r="3915" spans="1:8" ht="15.75" customHeight="1">
      <c r="A3915" s="91" t="s">
        <v>8585</v>
      </c>
      <c r="B3915" s="91" t="s">
        <v>1184</v>
      </c>
      <c r="C3915" s="91" t="s">
        <v>8585</v>
      </c>
      <c r="D3915" s="91" t="s">
        <v>8586</v>
      </c>
      <c r="E3915" s="92">
        <v>0</v>
      </c>
      <c r="F3915" s="91" t="s">
        <v>1185</v>
      </c>
      <c r="H3915" s="3">
        <f>E3915+SUMIF('BR DTG ADW'!C:C,C3915,'BR DTG ADW'!E:E)</f>
        <v>0</v>
      </c>
    </row>
    <row r="3916" spans="1:8" ht="15.75" customHeight="1">
      <c r="A3916" s="91" t="s">
        <v>575</v>
      </c>
      <c r="B3916" s="91" t="s">
        <v>877</v>
      </c>
      <c r="C3916" s="91" t="s">
        <v>575</v>
      </c>
      <c r="D3916" s="91" t="s">
        <v>1300</v>
      </c>
      <c r="E3916" s="92">
        <v>1</v>
      </c>
      <c r="F3916" s="91" t="s">
        <v>1185</v>
      </c>
      <c r="H3916" s="3">
        <f>E3916+SUMIF('BR DTG ADW'!C:C,C3916,'BR DTG ADW'!E:E)</f>
        <v>1</v>
      </c>
    </row>
    <row r="3917" spans="1:8" ht="15.75" customHeight="1">
      <c r="A3917" s="91" t="s">
        <v>576</v>
      </c>
      <c r="B3917" s="91" t="s">
        <v>877</v>
      </c>
      <c r="C3917" s="91" t="s">
        <v>576</v>
      </c>
      <c r="D3917" s="91" t="s">
        <v>1301</v>
      </c>
      <c r="E3917" s="92">
        <v>3</v>
      </c>
      <c r="F3917" s="91" t="s">
        <v>1185</v>
      </c>
      <c r="H3917" s="3">
        <f>E3917+SUMIF('BR DTG ADW'!C:C,C3917,'BR DTG ADW'!E:E)</f>
        <v>3</v>
      </c>
    </row>
    <row r="3918" spans="1:8" ht="15.75" customHeight="1">
      <c r="A3918" s="91" t="s">
        <v>479</v>
      </c>
      <c r="B3918" s="91" t="s">
        <v>877</v>
      </c>
      <c r="C3918" s="91" t="s">
        <v>479</v>
      </c>
      <c r="D3918" s="91" t="s">
        <v>1302</v>
      </c>
      <c r="E3918" s="92">
        <v>0</v>
      </c>
      <c r="F3918" s="91" t="s">
        <v>1185</v>
      </c>
      <c r="H3918" s="3">
        <f>E3918+SUMIF('BR DTG ADW'!C:C,C3918,'BR DTG ADW'!E:E)</f>
        <v>0</v>
      </c>
    </row>
    <row r="3919" spans="1:8" ht="15.75" customHeight="1">
      <c r="A3919" s="91" t="s">
        <v>480</v>
      </c>
      <c r="B3919" s="91" t="s">
        <v>877</v>
      </c>
      <c r="C3919" s="91" t="s">
        <v>480</v>
      </c>
      <c r="D3919" s="91" t="s">
        <v>2072</v>
      </c>
      <c r="E3919" s="92">
        <v>1</v>
      </c>
      <c r="F3919" s="91" t="s">
        <v>1185</v>
      </c>
      <c r="H3919" s="3">
        <f>E3919+SUMIF('BR DTG ADW'!C:C,C3919,'BR DTG ADW'!E:E)</f>
        <v>1</v>
      </c>
    </row>
    <row r="3920" spans="1:8" ht="15.75" customHeight="1">
      <c r="A3920" s="91" t="s">
        <v>8589</v>
      </c>
      <c r="B3920" s="91" t="s">
        <v>876</v>
      </c>
      <c r="C3920" s="91" t="s">
        <v>8589</v>
      </c>
      <c r="D3920" s="91" t="s">
        <v>2330</v>
      </c>
      <c r="E3920" s="92">
        <v>0</v>
      </c>
      <c r="F3920" s="91" t="s">
        <v>1185</v>
      </c>
      <c r="H3920" s="3">
        <f>E3920+SUMIF('BR DTG ADW'!C:C,C3920,'BR DTG ADW'!E:E)</f>
        <v>0</v>
      </c>
    </row>
    <row r="3921" spans="1:8" ht="15.75" customHeight="1">
      <c r="A3921" s="91" t="s">
        <v>8590</v>
      </c>
      <c r="B3921" s="91" t="s">
        <v>876</v>
      </c>
      <c r="C3921" s="91" t="s">
        <v>8590</v>
      </c>
      <c r="D3921" s="91" t="s">
        <v>8591</v>
      </c>
      <c r="E3921" s="92">
        <v>0</v>
      </c>
      <c r="F3921" s="91" t="s">
        <v>1185</v>
      </c>
      <c r="H3921" s="3">
        <f>E3921+SUMIF('BR DTG ADW'!C:C,C3921,'BR DTG ADW'!E:E)</f>
        <v>0</v>
      </c>
    </row>
  </sheetData>
  <autoFilter ref="A1:IV3825" xr:uid="{00000000-0001-0000-0100-000000000000}"/>
  <phoneticPr fontId="3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053A0-AE34-4EA9-9E38-5663C9C49321}">
  <dimension ref="A1:IV3957"/>
  <sheetViews>
    <sheetView zoomScaleNormal="100" workbookViewId="0"/>
  </sheetViews>
  <sheetFormatPr defaultColWidth="9" defaultRowHeight="15.75" customHeight="1"/>
  <cols>
    <col min="1" max="1" width="18.140625" style="35" customWidth="1"/>
    <col min="2" max="2" width="14.140625" style="1" customWidth="1"/>
    <col min="3" max="3" width="18.140625" style="35" customWidth="1"/>
    <col min="4" max="4" width="49.5703125" style="35" customWidth="1"/>
    <col min="5" max="5" width="12.85546875" style="35" customWidth="1"/>
    <col min="6" max="7" width="13.85546875" style="1" customWidth="1"/>
    <col min="8" max="8" width="12" style="5" customWidth="1"/>
    <col min="9" max="9" width="54" style="8" customWidth="1"/>
    <col min="10" max="11" width="9.140625" style="8" customWidth="1"/>
    <col min="12" max="12" width="11.140625" style="8" customWidth="1"/>
    <col min="13" max="256" width="9.140625" style="8" customWidth="1"/>
  </cols>
  <sheetData>
    <row r="1" spans="1:13" ht="15.75" customHeight="1">
      <c r="A1" s="71" t="s">
        <v>531</v>
      </c>
      <c r="B1" s="71" t="s">
        <v>45</v>
      </c>
      <c r="C1" s="71" t="s">
        <v>13</v>
      </c>
      <c r="D1" s="71" t="s">
        <v>14</v>
      </c>
      <c r="E1" s="71" t="s">
        <v>74</v>
      </c>
      <c r="F1" s="1" t="s">
        <v>1</v>
      </c>
      <c r="G1" s="1" t="s">
        <v>8</v>
      </c>
      <c r="H1" s="2" t="s">
        <v>75</v>
      </c>
      <c r="I1" s="8" t="s">
        <v>147</v>
      </c>
    </row>
    <row r="2" spans="1:13" ht="15.75" customHeight="1">
      <c r="A2" s="93" t="s">
        <v>2330</v>
      </c>
      <c r="B2" s="93" t="s">
        <v>876</v>
      </c>
      <c r="C2" s="93" t="s">
        <v>2330</v>
      </c>
      <c r="D2" s="93" t="s">
        <v>2330</v>
      </c>
      <c r="E2" s="94">
        <v>0</v>
      </c>
      <c r="F2" s="93" t="s">
        <v>1185</v>
      </c>
      <c r="H2" s="3">
        <f>E2+SUMIF('BR DTG CIKDITIRO'!C:C,C2,'BR DTG CIKDITIRO'!E:E)</f>
        <v>0</v>
      </c>
      <c r="I2" s="4" t="s">
        <v>93</v>
      </c>
      <c r="J2" s="6"/>
      <c r="M2" s="7"/>
    </row>
    <row r="3" spans="1:13" ht="15.75" customHeight="1">
      <c r="A3" s="93" t="s">
        <v>8592</v>
      </c>
      <c r="B3" s="93" t="s">
        <v>876</v>
      </c>
      <c r="C3" s="93" t="s">
        <v>8592</v>
      </c>
      <c r="D3" s="93" t="s">
        <v>2330</v>
      </c>
      <c r="E3" s="94">
        <v>0</v>
      </c>
      <c r="F3" s="93" t="s">
        <v>1185</v>
      </c>
      <c r="H3" s="3">
        <f>E3+SUMIF('BR DTG CIKDITIRO'!C:C,C3,'BR DTG CIKDITIRO'!E:E)</f>
        <v>0</v>
      </c>
      <c r="J3" s="6"/>
      <c r="M3" s="7"/>
    </row>
    <row r="4" spans="1:13" ht="15.75" customHeight="1">
      <c r="A4" s="93" t="s">
        <v>8593</v>
      </c>
      <c r="B4" s="93" t="s">
        <v>876</v>
      </c>
      <c r="C4" s="93" t="s">
        <v>8593</v>
      </c>
      <c r="D4" s="93" t="s">
        <v>8594</v>
      </c>
      <c r="E4" s="94">
        <v>0</v>
      </c>
      <c r="F4" s="93" t="s">
        <v>1185</v>
      </c>
      <c r="H4" s="3">
        <f>E4+SUMIF('BR DTG CIKDITIRO'!C:C,C4,'BR DTG CIKDITIRO'!E:E)</f>
        <v>0</v>
      </c>
      <c r="J4" s="6"/>
    </row>
    <row r="5" spans="1:13" ht="15.75" customHeight="1">
      <c r="A5" s="93" t="s">
        <v>8595</v>
      </c>
      <c r="B5" s="93" t="s">
        <v>876</v>
      </c>
      <c r="C5" s="93" t="s">
        <v>8595</v>
      </c>
      <c r="D5" s="93" t="s">
        <v>8596</v>
      </c>
      <c r="E5" s="94">
        <v>0</v>
      </c>
      <c r="F5" s="93" t="s">
        <v>1185</v>
      </c>
      <c r="H5" s="3">
        <f>E5+SUMIF('BR DTG CIKDITIRO'!C:C,C5,'BR DTG CIKDITIRO'!E:E)</f>
        <v>0</v>
      </c>
      <c r="J5" s="6"/>
    </row>
    <row r="6" spans="1:13" ht="15.75" customHeight="1">
      <c r="A6" s="93" t="s">
        <v>8597</v>
      </c>
      <c r="B6" s="93" t="s">
        <v>876</v>
      </c>
      <c r="C6" s="93" t="s">
        <v>8597</v>
      </c>
      <c r="D6" s="93" t="s">
        <v>8598</v>
      </c>
      <c r="E6" s="94">
        <v>0</v>
      </c>
      <c r="F6" s="93" t="s">
        <v>1185</v>
      </c>
      <c r="H6" s="3">
        <f>E6+SUMIF('BR DTG CIKDITIRO'!C:C,C6,'BR DTG CIKDITIRO'!E:E)</f>
        <v>0</v>
      </c>
      <c r="J6" s="6"/>
    </row>
    <row r="7" spans="1:13" ht="15.75" customHeight="1">
      <c r="A7" s="93" t="s">
        <v>8599</v>
      </c>
      <c r="B7" s="93" t="s">
        <v>876</v>
      </c>
      <c r="C7" s="93" t="s">
        <v>8599</v>
      </c>
      <c r="D7" s="93" t="s">
        <v>8600</v>
      </c>
      <c r="E7" s="94">
        <v>0</v>
      </c>
      <c r="F7" s="93" t="s">
        <v>1185</v>
      </c>
      <c r="H7" s="3">
        <f>E7+SUMIF('BR DTG CIKDITIRO'!C:C,C7,'BR DTG CIKDITIRO'!E:E)</f>
        <v>0</v>
      </c>
      <c r="J7" s="6"/>
    </row>
    <row r="8" spans="1:13" ht="15.75" customHeight="1">
      <c r="A8" s="93" t="s">
        <v>2333</v>
      </c>
      <c r="B8" s="93" t="s">
        <v>876</v>
      </c>
      <c r="C8" s="93" t="s">
        <v>2333</v>
      </c>
      <c r="D8" s="93" t="s">
        <v>2334</v>
      </c>
      <c r="E8" s="94">
        <v>0</v>
      </c>
      <c r="F8" s="93" t="s">
        <v>1185</v>
      </c>
      <c r="H8" s="3">
        <f>E8+SUMIF('BR DTG CIKDITIRO'!C:C,C8,'BR DTG CIKDITIRO'!E:E)</f>
        <v>0</v>
      </c>
      <c r="J8" s="6"/>
    </row>
    <row r="9" spans="1:13" ht="15.75" customHeight="1">
      <c r="A9" s="93" t="s">
        <v>2335</v>
      </c>
      <c r="B9" s="93" t="s">
        <v>876</v>
      </c>
      <c r="C9" s="93" t="s">
        <v>2335</v>
      </c>
      <c r="D9" s="93" t="s">
        <v>8601</v>
      </c>
      <c r="E9" s="94">
        <v>0</v>
      </c>
      <c r="F9" s="93" t="s">
        <v>1185</v>
      </c>
      <c r="H9" s="3">
        <f>E9+SUMIF('BR DTG CIKDITIRO'!C:C,C9,'BR DTG CIKDITIRO'!E:E)</f>
        <v>0</v>
      </c>
      <c r="J9" s="6"/>
    </row>
    <row r="10" spans="1:13" ht="15.75" customHeight="1">
      <c r="A10" s="93" t="s">
        <v>8602</v>
      </c>
      <c r="B10" s="93" t="s">
        <v>876</v>
      </c>
      <c r="C10" s="93" t="s">
        <v>8602</v>
      </c>
      <c r="D10" s="93" t="s">
        <v>8603</v>
      </c>
      <c r="E10" s="94">
        <v>0</v>
      </c>
      <c r="F10" s="93" t="s">
        <v>1185</v>
      </c>
      <c r="H10" s="3">
        <f>E10+SUMIF('BR DTG CIKDITIRO'!C:C,C10,'BR DTG CIKDITIRO'!E:E)</f>
        <v>0</v>
      </c>
      <c r="J10" s="6"/>
    </row>
    <row r="11" spans="1:13" ht="15.75" customHeight="1">
      <c r="A11" s="93" t="s">
        <v>8604</v>
      </c>
      <c r="B11" s="93" t="s">
        <v>876</v>
      </c>
      <c r="C11" s="93" t="s">
        <v>8604</v>
      </c>
      <c r="D11" s="93" t="s">
        <v>8605</v>
      </c>
      <c r="E11" s="94">
        <v>0</v>
      </c>
      <c r="F11" s="93" t="s">
        <v>1185</v>
      </c>
      <c r="H11" s="3">
        <f>E11+SUMIF('BR DTG CIKDITIRO'!C:C,C11,'BR DTG CIKDITIRO'!E:E)</f>
        <v>0</v>
      </c>
      <c r="J11" s="6"/>
    </row>
    <row r="12" spans="1:13" ht="15.75" customHeight="1">
      <c r="A12" s="93" t="s">
        <v>2343</v>
      </c>
      <c r="B12" s="93" t="s">
        <v>876</v>
      </c>
      <c r="C12" s="93" t="s">
        <v>2343</v>
      </c>
      <c r="D12" s="93" t="s">
        <v>2344</v>
      </c>
      <c r="E12" s="94">
        <v>0</v>
      </c>
      <c r="F12" s="93" t="s">
        <v>1185</v>
      </c>
      <c r="H12" s="3">
        <f>E12+SUMIF('BR DTG CIKDITIRO'!C:C,C12,'BR DTG CIKDITIRO'!E:E)</f>
        <v>0</v>
      </c>
      <c r="J12" s="6"/>
    </row>
    <row r="13" spans="1:13" ht="15.75" customHeight="1">
      <c r="A13" s="93" t="s">
        <v>2345</v>
      </c>
      <c r="B13" s="93" t="s">
        <v>876</v>
      </c>
      <c r="C13" s="93" t="s">
        <v>2345</v>
      </c>
      <c r="D13" s="93" t="s">
        <v>2346</v>
      </c>
      <c r="E13" s="94">
        <v>0</v>
      </c>
      <c r="F13" s="93" t="s">
        <v>1185</v>
      </c>
      <c r="H13" s="3">
        <f>E13+SUMIF('BR DTG CIKDITIRO'!C:C,C13,'BR DTG CIKDITIRO'!E:E)</f>
        <v>0</v>
      </c>
      <c r="J13" s="6"/>
    </row>
    <row r="14" spans="1:13" ht="15.75" customHeight="1">
      <c r="A14" s="93" t="s">
        <v>2347</v>
      </c>
      <c r="B14" s="93" t="s">
        <v>876</v>
      </c>
      <c r="C14" s="93" t="s">
        <v>2347</v>
      </c>
      <c r="D14" s="93" t="s">
        <v>2348</v>
      </c>
      <c r="E14" s="94">
        <v>0</v>
      </c>
      <c r="F14" s="93" t="s">
        <v>1185</v>
      </c>
      <c r="H14" s="3">
        <f>E14+SUMIF('BR DTG CIKDITIRO'!C:C,C14,'BR DTG CIKDITIRO'!E:E)</f>
        <v>0</v>
      </c>
      <c r="J14" s="6"/>
    </row>
    <row r="15" spans="1:13" ht="15.75" customHeight="1">
      <c r="A15" s="93" t="s">
        <v>2349</v>
      </c>
      <c r="B15" s="93" t="s">
        <v>876</v>
      </c>
      <c r="C15" s="93" t="s">
        <v>2349</v>
      </c>
      <c r="D15" s="93" t="s">
        <v>8606</v>
      </c>
      <c r="E15" s="94">
        <v>0</v>
      </c>
      <c r="F15" s="93" t="s">
        <v>1185</v>
      </c>
      <c r="H15" s="3">
        <f>E15+SUMIF('BR DTG CIKDITIRO'!C:C,C15,'BR DTG CIKDITIRO'!E:E)</f>
        <v>0</v>
      </c>
      <c r="J15" s="6"/>
    </row>
    <row r="16" spans="1:13" ht="15.75" customHeight="1">
      <c r="A16" s="93" t="s">
        <v>2351</v>
      </c>
      <c r="B16" s="93" t="s">
        <v>876</v>
      </c>
      <c r="C16" s="93" t="s">
        <v>2351</v>
      </c>
      <c r="D16" s="93" t="s">
        <v>2352</v>
      </c>
      <c r="E16" s="94">
        <v>0</v>
      </c>
      <c r="F16" s="93" t="s">
        <v>1185</v>
      </c>
      <c r="H16" s="3">
        <f>E16+SUMIF('BR DTG CIKDITIRO'!C:C,C16,'BR DTG CIKDITIRO'!E:E)</f>
        <v>0</v>
      </c>
      <c r="J16" s="6"/>
    </row>
    <row r="17" spans="1:10" ht="15.75" customHeight="1">
      <c r="A17" s="93" t="s">
        <v>2353</v>
      </c>
      <c r="B17" s="93" t="s">
        <v>876</v>
      </c>
      <c r="C17" s="93" t="s">
        <v>2353</v>
      </c>
      <c r="D17" s="93" t="s">
        <v>2354</v>
      </c>
      <c r="E17" s="94">
        <v>0</v>
      </c>
      <c r="F17" s="93" t="s">
        <v>1185</v>
      </c>
      <c r="H17" s="3">
        <f>E17+SUMIF('BR DTG CIKDITIRO'!C:C,C17,'BR DTG CIKDITIRO'!E:E)</f>
        <v>0</v>
      </c>
      <c r="J17" s="6"/>
    </row>
    <row r="18" spans="1:10" ht="15.75" customHeight="1">
      <c r="A18" s="93" t="s">
        <v>176</v>
      </c>
      <c r="B18" s="93" t="s">
        <v>876</v>
      </c>
      <c r="C18" s="93" t="s">
        <v>176</v>
      </c>
      <c r="D18" s="93" t="s">
        <v>878</v>
      </c>
      <c r="E18" s="94">
        <v>0</v>
      </c>
      <c r="F18" s="93" t="s">
        <v>1185</v>
      </c>
      <c r="H18" s="3">
        <f>E18+SUMIF('BR DTG CIKDITIRO'!C:C,C18,'BR DTG CIKDITIRO'!E:E)</f>
        <v>0</v>
      </c>
      <c r="J18" s="6"/>
    </row>
    <row r="19" spans="1:10" ht="15.75" customHeight="1">
      <c r="A19" s="93" t="s">
        <v>2357</v>
      </c>
      <c r="B19" s="93" t="s">
        <v>876</v>
      </c>
      <c r="C19" s="93" t="s">
        <v>2357</v>
      </c>
      <c r="D19" s="93" t="s">
        <v>8607</v>
      </c>
      <c r="E19" s="94">
        <v>0</v>
      </c>
      <c r="F19" s="93" t="s">
        <v>1185</v>
      </c>
      <c r="H19" s="3">
        <f>E19+SUMIF('BR DTG CIKDITIRO'!C:C,C19,'BR DTG CIKDITIRO'!E:E)</f>
        <v>0</v>
      </c>
      <c r="J19" s="6"/>
    </row>
    <row r="20" spans="1:10" ht="15.75" customHeight="1">
      <c r="A20" s="93" t="s">
        <v>2359</v>
      </c>
      <c r="B20" s="93" t="s">
        <v>876</v>
      </c>
      <c r="C20" s="93" t="s">
        <v>2359</v>
      </c>
      <c r="D20" s="93" t="s">
        <v>8608</v>
      </c>
      <c r="E20" s="94">
        <v>0</v>
      </c>
      <c r="F20" s="93" t="s">
        <v>1185</v>
      </c>
      <c r="H20" s="3">
        <f>E20+SUMIF('BR DTG CIKDITIRO'!C:C,C20,'BR DTG CIKDITIRO'!E:E)</f>
        <v>0</v>
      </c>
      <c r="J20" s="6"/>
    </row>
    <row r="21" spans="1:10" ht="15.75" customHeight="1">
      <c r="A21" s="93" t="s">
        <v>2361</v>
      </c>
      <c r="B21" s="93" t="s">
        <v>876</v>
      </c>
      <c r="C21" s="93" t="s">
        <v>2361</v>
      </c>
      <c r="D21" s="93" t="s">
        <v>8609</v>
      </c>
      <c r="E21" s="94">
        <v>0</v>
      </c>
      <c r="F21" s="93" t="s">
        <v>1185</v>
      </c>
      <c r="H21" s="3">
        <f>E21+SUMIF('BR DTG CIKDITIRO'!C:C,C21,'BR DTG CIKDITIRO'!E:E)</f>
        <v>0</v>
      </c>
      <c r="J21" s="6"/>
    </row>
    <row r="22" spans="1:10" ht="15.75" customHeight="1">
      <c r="A22" s="93" t="s">
        <v>2363</v>
      </c>
      <c r="B22" s="93" t="s">
        <v>876</v>
      </c>
      <c r="C22" s="93" t="s">
        <v>2363</v>
      </c>
      <c r="D22" s="93" t="s">
        <v>8610</v>
      </c>
      <c r="E22" s="94">
        <v>0</v>
      </c>
      <c r="F22" s="93" t="s">
        <v>1185</v>
      </c>
      <c r="H22" s="3">
        <f>E22+SUMIF('BR DTG CIKDITIRO'!C:C,C22,'BR DTG CIKDITIRO'!E:E)</f>
        <v>0</v>
      </c>
      <c r="J22" s="6"/>
    </row>
    <row r="23" spans="1:10" ht="15.75" customHeight="1">
      <c r="A23" s="93" t="s">
        <v>1558</v>
      </c>
      <c r="B23" s="93" t="s">
        <v>876</v>
      </c>
      <c r="C23" s="93" t="s">
        <v>1558</v>
      </c>
      <c r="D23" s="93" t="s">
        <v>8611</v>
      </c>
      <c r="E23" s="94">
        <v>0</v>
      </c>
      <c r="F23" s="93" t="s">
        <v>1185</v>
      </c>
      <c r="H23" s="3">
        <f>E23+SUMIF('BR DTG CIKDITIRO'!C:C,C23,'BR DTG CIKDITIRO'!E:E)</f>
        <v>0</v>
      </c>
      <c r="J23" s="6"/>
    </row>
    <row r="24" spans="1:10" ht="15.75" customHeight="1">
      <c r="A24" s="93" t="s">
        <v>879</v>
      </c>
      <c r="B24" s="93" t="s">
        <v>876</v>
      </c>
      <c r="C24" s="93" t="s">
        <v>879</v>
      </c>
      <c r="D24" s="93" t="s">
        <v>880</v>
      </c>
      <c r="E24" s="94">
        <v>0</v>
      </c>
      <c r="F24" s="93" t="s">
        <v>1185</v>
      </c>
      <c r="H24" s="3">
        <f>E24+SUMIF('BR DTG CIKDITIRO'!C:C,C24,'BR DTG CIKDITIRO'!E:E)</f>
        <v>0</v>
      </c>
      <c r="J24" s="6"/>
    </row>
    <row r="25" spans="1:10" ht="15.75" customHeight="1">
      <c r="A25" s="93" t="s">
        <v>536</v>
      </c>
      <c r="B25" s="93" t="s">
        <v>876</v>
      </c>
      <c r="C25" s="93" t="s">
        <v>536</v>
      </c>
      <c r="D25" s="93" t="s">
        <v>8612</v>
      </c>
      <c r="E25" s="94">
        <v>0</v>
      </c>
      <c r="F25" s="93" t="s">
        <v>1185</v>
      </c>
      <c r="H25" s="3">
        <f>E25+SUMIF('BR DTG CIKDITIRO'!C:C,C25,'BR DTG CIKDITIRO'!E:E)</f>
        <v>0</v>
      </c>
      <c r="J25" s="6"/>
    </row>
    <row r="26" spans="1:10" ht="15.75" customHeight="1">
      <c r="A26" s="93" t="s">
        <v>8613</v>
      </c>
      <c r="B26" s="93" t="s">
        <v>876</v>
      </c>
      <c r="C26" s="93" t="s">
        <v>8613</v>
      </c>
      <c r="D26" s="93" t="s">
        <v>8614</v>
      </c>
      <c r="E26" s="94">
        <v>0</v>
      </c>
      <c r="F26" s="93" t="s">
        <v>1185</v>
      </c>
      <c r="H26" s="3">
        <f>E26+SUMIF('BR DTG CIKDITIRO'!C:C,C26,'BR DTG CIKDITIRO'!E:E)</f>
        <v>0</v>
      </c>
      <c r="J26" s="6"/>
    </row>
    <row r="27" spans="1:10" ht="15.75" customHeight="1">
      <c r="A27" s="93" t="s">
        <v>2367</v>
      </c>
      <c r="B27" s="93" t="s">
        <v>876</v>
      </c>
      <c r="C27" s="93" t="s">
        <v>2367</v>
      </c>
      <c r="D27" s="93" t="s">
        <v>2368</v>
      </c>
      <c r="E27" s="94">
        <v>0</v>
      </c>
      <c r="F27" s="93" t="s">
        <v>1185</v>
      </c>
      <c r="H27" s="3">
        <f>E27+SUMIF('BR DTG CIKDITIRO'!C:C,C27,'BR DTG CIKDITIRO'!E:E)</f>
        <v>0</v>
      </c>
      <c r="J27" s="6"/>
    </row>
    <row r="28" spans="1:10" ht="15.75" customHeight="1">
      <c r="A28" s="93" t="s">
        <v>8615</v>
      </c>
      <c r="B28" s="93" t="s">
        <v>876</v>
      </c>
      <c r="C28" s="93" t="s">
        <v>8615</v>
      </c>
      <c r="D28" s="93" t="s">
        <v>8616</v>
      </c>
      <c r="E28" s="94">
        <v>0</v>
      </c>
      <c r="F28" s="93" t="s">
        <v>1185</v>
      </c>
      <c r="H28" s="3">
        <f>E28+SUMIF('BR DTG CIKDITIRO'!C:C,C28,'BR DTG CIKDITIRO'!E:E)</f>
        <v>0</v>
      </c>
      <c r="J28" s="6"/>
    </row>
    <row r="29" spans="1:10" ht="15.75" customHeight="1">
      <c r="A29" s="93" t="s">
        <v>2375</v>
      </c>
      <c r="B29" s="93" t="s">
        <v>876</v>
      </c>
      <c r="C29" s="93" t="s">
        <v>2375</v>
      </c>
      <c r="D29" s="93" t="s">
        <v>8617</v>
      </c>
      <c r="E29" s="94">
        <v>0</v>
      </c>
      <c r="F29" s="93" t="s">
        <v>1185</v>
      </c>
      <c r="H29" s="3">
        <f>E29+SUMIF('BR DTG CIKDITIRO'!C:C,C29,'BR DTG CIKDITIRO'!E:E)</f>
        <v>0</v>
      </c>
      <c r="J29" s="6"/>
    </row>
    <row r="30" spans="1:10" ht="15.75" customHeight="1">
      <c r="A30" s="93" t="s">
        <v>8618</v>
      </c>
      <c r="B30" s="93" t="s">
        <v>876</v>
      </c>
      <c r="C30" s="93" t="s">
        <v>8618</v>
      </c>
      <c r="D30" s="93" t="s">
        <v>8619</v>
      </c>
      <c r="E30" s="94">
        <v>0</v>
      </c>
      <c r="F30" s="93" t="s">
        <v>1185</v>
      </c>
      <c r="H30" s="3">
        <f>E30+SUMIF('BR DTG CIKDITIRO'!C:C,C30,'BR DTG CIKDITIRO'!E:E)</f>
        <v>0</v>
      </c>
      <c r="J30" s="6"/>
    </row>
    <row r="31" spans="1:10" ht="15.75" customHeight="1">
      <c r="A31" s="93" t="s">
        <v>2377</v>
      </c>
      <c r="B31" s="93" t="s">
        <v>876</v>
      </c>
      <c r="C31" s="93" t="s">
        <v>2377</v>
      </c>
      <c r="D31" s="93" t="s">
        <v>2378</v>
      </c>
      <c r="E31" s="94">
        <v>0</v>
      </c>
      <c r="F31" s="93" t="s">
        <v>1185</v>
      </c>
      <c r="H31" s="3">
        <f>E31+SUMIF('BR DTG CIKDITIRO'!C:C,C31,'BR DTG CIKDITIRO'!E:E)</f>
        <v>0</v>
      </c>
      <c r="J31" s="6"/>
    </row>
    <row r="32" spans="1:10" ht="15.75" customHeight="1">
      <c r="A32" s="93" t="s">
        <v>2379</v>
      </c>
      <c r="B32" s="93" t="s">
        <v>876</v>
      </c>
      <c r="C32" s="93" t="s">
        <v>2379</v>
      </c>
      <c r="D32" s="93" t="s">
        <v>2380</v>
      </c>
      <c r="E32" s="94">
        <v>0</v>
      </c>
      <c r="F32" s="93" t="s">
        <v>1185</v>
      </c>
      <c r="H32" s="3">
        <f>E32+SUMIF('BR DTG CIKDITIRO'!C:C,C32,'BR DTG CIKDITIRO'!E:E)</f>
        <v>0</v>
      </c>
      <c r="J32" s="6"/>
    </row>
    <row r="33" spans="1:10" ht="15.75" customHeight="1">
      <c r="A33" s="93" t="s">
        <v>177</v>
      </c>
      <c r="B33" s="93" t="s">
        <v>881</v>
      </c>
      <c r="C33" s="93" t="s">
        <v>177</v>
      </c>
      <c r="D33" s="93" t="s">
        <v>882</v>
      </c>
      <c r="E33" s="94">
        <v>1</v>
      </c>
      <c r="F33" s="93" t="s">
        <v>1185</v>
      </c>
      <c r="H33" s="3">
        <f>E33+SUMIF('BR DTG CIKDITIRO'!C:C,C33,'BR DTG CIKDITIRO'!E:E)</f>
        <v>1</v>
      </c>
      <c r="J33" s="6"/>
    </row>
    <row r="34" spans="1:10" ht="15.75" customHeight="1">
      <c r="A34" s="93" t="s">
        <v>2381</v>
      </c>
      <c r="B34" s="93" t="s">
        <v>876</v>
      </c>
      <c r="C34" s="93" t="s">
        <v>2381</v>
      </c>
      <c r="D34" s="93" t="s">
        <v>2382</v>
      </c>
      <c r="E34" s="94">
        <v>0</v>
      </c>
      <c r="F34" s="93" t="s">
        <v>1185</v>
      </c>
      <c r="H34" s="3">
        <f>E34+SUMIF('BR DTG CIKDITIRO'!C:C,C34,'BR DTG CIKDITIRO'!E:E)</f>
        <v>0</v>
      </c>
      <c r="J34" s="6"/>
    </row>
    <row r="35" spans="1:10" ht="15.75" customHeight="1">
      <c r="A35" s="93" t="s">
        <v>2383</v>
      </c>
      <c r="B35" s="93" t="s">
        <v>876</v>
      </c>
      <c r="C35" s="93" t="s">
        <v>2383</v>
      </c>
      <c r="D35" s="93" t="s">
        <v>2384</v>
      </c>
      <c r="E35" s="94">
        <v>0</v>
      </c>
      <c r="F35" s="93" t="s">
        <v>1185</v>
      </c>
      <c r="H35" s="3">
        <f>E35+SUMIF('BR DTG CIKDITIRO'!C:C,C35,'BR DTG CIKDITIRO'!E:E)</f>
        <v>0</v>
      </c>
      <c r="J35" s="6"/>
    </row>
    <row r="36" spans="1:10" ht="15.75" customHeight="1">
      <c r="A36" s="93" t="s">
        <v>178</v>
      </c>
      <c r="B36" s="93" t="s">
        <v>881</v>
      </c>
      <c r="C36" s="93" t="s">
        <v>178</v>
      </c>
      <c r="D36" s="93" t="s">
        <v>883</v>
      </c>
      <c r="E36" s="94">
        <v>0</v>
      </c>
      <c r="F36" s="93" t="s">
        <v>1185</v>
      </c>
      <c r="H36" s="3">
        <f>E36+SUMIF('BR DTG CIKDITIRO'!C:C,C36,'BR DTG CIKDITIRO'!E:E)</f>
        <v>0</v>
      </c>
      <c r="J36" s="6"/>
    </row>
    <row r="37" spans="1:10" ht="15.75" customHeight="1">
      <c r="A37" s="93" t="s">
        <v>2385</v>
      </c>
      <c r="B37" s="93" t="s">
        <v>876</v>
      </c>
      <c r="C37" s="93" t="s">
        <v>2385</v>
      </c>
      <c r="D37" s="93" t="s">
        <v>8620</v>
      </c>
      <c r="E37" s="94">
        <v>0</v>
      </c>
      <c r="F37" s="93" t="s">
        <v>1185</v>
      </c>
      <c r="H37" s="3">
        <f>E37+SUMIF('BR DTG CIKDITIRO'!C:C,C37,'BR DTG CIKDITIRO'!E:E)</f>
        <v>0</v>
      </c>
      <c r="J37" s="6"/>
    </row>
    <row r="38" spans="1:10" ht="15.75" customHeight="1">
      <c r="A38" s="93" t="s">
        <v>2387</v>
      </c>
      <c r="B38" s="93" t="s">
        <v>876</v>
      </c>
      <c r="C38" s="93" t="s">
        <v>2387</v>
      </c>
      <c r="D38" s="93" t="s">
        <v>2388</v>
      </c>
      <c r="E38" s="94">
        <v>0</v>
      </c>
      <c r="F38" s="93" t="s">
        <v>1185</v>
      </c>
      <c r="H38" s="3">
        <f>E38+SUMIF('BR DTG CIKDITIRO'!C:C,C38,'BR DTG CIKDITIRO'!E:E)</f>
        <v>0</v>
      </c>
      <c r="J38" s="6"/>
    </row>
    <row r="39" spans="1:10" ht="15.75" customHeight="1">
      <c r="A39" s="93" t="s">
        <v>611</v>
      </c>
      <c r="B39" s="93" t="s">
        <v>884</v>
      </c>
      <c r="C39" s="93" t="s">
        <v>611</v>
      </c>
      <c r="D39" s="93" t="s">
        <v>806</v>
      </c>
      <c r="E39" s="94">
        <v>1</v>
      </c>
      <c r="F39" s="93" t="s">
        <v>1185</v>
      </c>
      <c r="H39" s="3">
        <f>E39+SUMIF('BR DTG CIKDITIRO'!C:C,C39,'BR DTG CIKDITIRO'!E:E)</f>
        <v>1</v>
      </c>
      <c r="J39" s="6"/>
    </row>
    <row r="40" spans="1:10" ht="15.75" customHeight="1">
      <c r="A40" s="93" t="s">
        <v>1399</v>
      </c>
      <c r="B40" s="93" t="s">
        <v>884</v>
      </c>
      <c r="C40" s="93" t="s">
        <v>1399</v>
      </c>
      <c r="D40" s="93" t="s">
        <v>1400</v>
      </c>
      <c r="E40" s="94">
        <v>1</v>
      </c>
      <c r="F40" s="93" t="s">
        <v>1185</v>
      </c>
      <c r="H40" s="3">
        <f>E40+SUMIF('BR DTG CIKDITIRO'!C:C,C40,'BR DTG CIKDITIRO'!E:E)</f>
        <v>1</v>
      </c>
      <c r="J40" s="6"/>
    </row>
    <row r="41" spans="1:10" ht="15.75" customHeight="1">
      <c r="A41" s="93" t="s">
        <v>2390</v>
      </c>
      <c r="B41" s="93" t="s">
        <v>884</v>
      </c>
      <c r="C41" s="93" t="s">
        <v>2390</v>
      </c>
      <c r="D41" s="93" t="s">
        <v>2391</v>
      </c>
      <c r="E41" s="94">
        <v>1</v>
      </c>
      <c r="F41" s="93" t="s">
        <v>1185</v>
      </c>
      <c r="H41" s="3">
        <f>E41+SUMIF('BR DTG CIKDITIRO'!C:C,C41,'BR DTG CIKDITIRO'!E:E)</f>
        <v>1</v>
      </c>
      <c r="J41" s="6"/>
    </row>
    <row r="42" spans="1:10" ht="15.75" customHeight="1">
      <c r="A42" s="93" t="s">
        <v>1559</v>
      </c>
      <c r="B42" s="93" t="s">
        <v>884</v>
      </c>
      <c r="C42" s="93" t="s">
        <v>1559</v>
      </c>
      <c r="D42" s="93" t="s">
        <v>1560</v>
      </c>
      <c r="E42" s="94">
        <v>0</v>
      </c>
      <c r="F42" s="93" t="s">
        <v>1185</v>
      </c>
      <c r="H42" s="3">
        <f>E42+SUMIF('BR DTG CIKDITIRO'!C:C,C42,'BR DTG CIKDITIRO'!E:E)</f>
        <v>0</v>
      </c>
      <c r="J42" s="6"/>
    </row>
    <row r="43" spans="1:10" ht="15.75" customHeight="1">
      <c r="A43" s="93" t="s">
        <v>8621</v>
      </c>
      <c r="B43" s="93" t="s">
        <v>876</v>
      </c>
      <c r="C43" s="93" t="s">
        <v>8621</v>
      </c>
      <c r="D43" s="93" t="s">
        <v>8622</v>
      </c>
      <c r="E43" s="94">
        <v>0</v>
      </c>
      <c r="F43" s="93" t="s">
        <v>1185</v>
      </c>
      <c r="H43" s="3">
        <f>E43+SUMIF('BR DTG CIKDITIRO'!C:C,C43,'BR DTG CIKDITIRO'!E:E)</f>
        <v>0</v>
      </c>
      <c r="J43" s="6"/>
    </row>
    <row r="44" spans="1:10" ht="15.75" customHeight="1">
      <c r="A44" s="93" t="s">
        <v>8623</v>
      </c>
      <c r="B44" s="93" t="s">
        <v>876</v>
      </c>
      <c r="C44" s="93" t="s">
        <v>8623</v>
      </c>
      <c r="D44" s="93" t="s">
        <v>8624</v>
      </c>
      <c r="E44" s="94">
        <v>0</v>
      </c>
      <c r="F44" s="93" t="s">
        <v>1185</v>
      </c>
      <c r="H44" s="3">
        <f>E44+SUMIF('BR DTG CIKDITIRO'!C:C,C44,'BR DTG CIKDITIRO'!E:E)</f>
        <v>0</v>
      </c>
      <c r="J44" s="6"/>
    </row>
    <row r="45" spans="1:10" ht="15.75" customHeight="1">
      <c r="A45" s="93" t="s">
        <v>179</v>
      </c>
      <c r="B45" s="93" t="s">
        <v>884</v>
      </c>
      <c r="C45" s="93" t="s">
        <v>179</v>
      </c>
      <c r="D45" s="93" t="s">
        <v>885</v>
      </c>
      <c r="E45" s="94">
        <v>1</v>
      </c>
      <c r="F45" s="93" t="s">
        <v>1185</v>
      </c>
      <c r="H45" s="3">
        <f>E45+SUMIF('BR DTG CIKDITIRO'!C:C,C45,'BR DTG CIKDITIRO'!E:E)</f>
        <v>1</v>
      </c>
      <c r="J45" s="6"/>
    </row>
    <row r="46" spans="1:10" ht="15.75" customHeight="1">
      <c r="A46" s="93" t="s">
        <v>2392</v>
      </c>
      <c r="B46" s="93" t="s">
        <v>884</v>
      </c>
      <c r="C46" s="93" t="s">
        <v>2392</v>
      </c>
      <c r="D46" s="93" t="s">
        <v>2393</v>
      </c>
      <c r="E46" s="94">
        <v>0</v>
      </c>
      <c r="F46" s="93" t="s">
        <v>1185</v>
      </c>
      <c r="H46" s="3">
        <f>E46+SUMIF('BR DTG CIKDITIRO'!C:C,C46,'BR DTG CIKDITIRO'!E:E)</f>
        <v>0</v>
      </c>
      <c r="J46" s="6"/>
    </row>
    <row r="47" spans="1:10" ht="15.75" customHeight="1">
      <c r="A47" s="93" t="s">
        <v>1401</v>
      </c>
      <c r="B47" s="93" t="s">
        <v>884</v>
      </c>
      <c r="C47" s="93" t="s">
        <v>1401</v>
      </c>
      <c r="D47" s="93" t="s">
        <v>1402</v>
      </c>
      <c r="E47" s="94">
        <v>1</v>
      </c>
      <c r="F47" s="93" t="s">
        <v>1185</v>
      </c>
      <c r="H47" s="3">
        <f>E47+SUMIF('BR DTG CIKDITIRO'!C:C,C47,'BR DTG CIKDITIRO'!E:E)</f>
        <v>1</v>
      </c>
      <c r="J47" s="6"/>
    </row>
    <row r="48" spans="1:10" ht="15.75" customHeight="1">
      <c r="A48" s="93" t="s">
        <v>8625</v>
      </c>
      <c r="B48" s="93" t="s">
        <v>876</v>
      </c>
      <c r="C48" s="93" t="s">
        <v>8625</v>
      </c>
      <c r="D48" s="93" t="s">
        <v>8626</v>
      </c>
      <c r="E48" s="94">
        <v>0</v>
      </c>
      <c r="F48" s="93" t="s">
        <v>1185</v>
      </c>
      <c r="H48" s="3">
        <f>E48+SUMIF('BR DTG CIKDITIRO'!C:C,C48,'BR DTG CIKDITIRO'!E:E)</f>
        <v>0</v>
      </c>
      <c r="J48" s="6"/>
    </row>
    <row r="49" spans="1:10" ht="15.75" customHeight="1">
      <c r="A49" s="93" t="s">
        <v>2394</v>
      </c>
      <c r="B49" s="93" t="s">
        <v>876</v>
      </c>
      <c r="C49" s="93" t="s">
        <v>2394</v>
      </c>
      <c r="D49" s="93" t="s">
        <v>2395</v>
      </c>
      <c r="E49" s="94">
        <v>0</v>
      </c>
      <c r="F49" s="93" t="s">
        <v>1185</v>
      </c>
      <c r="H49" s="3">
        <f>E49+SUMIF('BR DTG CIKDITIRO'!C:C,C49,'BR DTG CIKDITIRO'!E:E)</f>
        <v>0</v>
      </c>
      <c r="J49" s="6"/>
    </row>
    <row r="50" spans="1:10" ht="15.75" customHeight="1">
      <c r="A50" s="93" t="s">
        <v>180</v>
      </c>
      <c r="B50" s="93" t="s">
        <v>884</v>
      </c>
      <c r="C50" s="93" t="s">
        <v>180</v>
      </c>
      <c r="D50" s="93" t="s">
        <v>1355</v>
      </c>
      <c r="E50" s="94">
        <v>0</v>
      </c>
      <c r="F50" s="93" t="s">
        <v>1185</v>
      </c>
      <c r="H50" s="3">
        <f>E50+SUMIF('BR DTG CIKDITIRO'!C:C,C50,'BR DTG CIKDITIRO'!E:E)</f>
        <v>0</v>
      </c>
      <c r="J50" s="6"/>
    </row>
    <row r="51" spans="1:10" ht="15.75" customHeight="1">
      <c r="A51" s="93" t="s">
        <v>2396</v>
      </c>
      <c r="B51" s="93" t="s">
        <v>876</v>
      </c>
      <c r="C51" s="93" t="s">
        <v>2396</v>
      </c>
      <c r="D51" s="93" t="s">
        <v>2397</v>
      </c>
      <c r="E51" s="94">
        <v>0</v>
      </c>
      <c r="F51" s="93" t="s">
        <v>1185</v>
      </c>
      <c r="H51" s="3">
        <f>E51+SUMIF('BR DTG CIKDITIRO'!C:C,C51,'BR DTG CIKDITIRO'!E:E)</f>
        <v>0</v>
      </c>
      <c r="J51" s="6"/>
    </row>
    <row r="52" spans="1:10" ht="15.75" customHeight="1">
      <c r="A52" s="93" t="s">
        <v>181</v>
      </c>
      <c r="B52" s="93" t="s">
        <v>884</v>
      </c>
      <c r="C52" s="93" t="s">
        <v>181</v>
      </c>
      <c r="D52" s="93" t="s">
        <v>887</v>
      </c>
      <c r="E52" s="94">
        <v>0</v>
      </c>
      <c r="F52" s="93" t="s">
        <v>1185</v>
      </c>
      <c r="H52" s="3">
        <f>E52+SUMIF('BR DTG CIKDITIRO'!C:C,C52,'BR DTG CIKDITIRO'!E:E)</f>
        <v>0</v>
      </c>
      <c r="J52" s="6"/>
    </row>
    <row r="53" spans="1:10" ht="15.75" customHeight="1">
      <c r="A53" s="93" t="s">
        <v>2398</v>
      </c>
      <c r="B53" s="93" t="s">
        <v>876</v>
      </c>
      <c r="C53" s="93" t="s">
        <v>2398</v>
      </c>
      <c r="D53" s="93" t="s">
        <v>2399</v>
      </c>
      <c r="E53" s="94">
        <v>0</v>
      </c>
      <c r="F53" s="93" t="s">
        <v>1185</v>
      </c>
      <c r="H53" s="3">
        <f>E53+SUMIF('BR DTG CIKDITIRO'!C:C,C53,'BR DTG CIKDITIRO'!E:E)</f>
        <v>0</v>
      </c>
      <c r="J53" s="6"/>
    </row>
    <row r="54" spans="1:10" ht="15.75" customHeight="1">
      <c r="A54" s="93" t="s">
        <v>182</v>
      </c>
      <c r="B54" s="93" t="s">
        <v>888</v>
      </c>
      <c r="C54" s="93" t="s">
        <v>182</v>
      </c>
      <c r="D54" s="93" t="s">
        <v>889</v>
      </c>
      <c r="E54" s="94">
        <v>5</v>
      </c>
      <c r="F54" s="93" t="s">
        <v>1185</v>
      </c>
      <c r="H54" s="3">
        <f>E54+SUMIF('BR DTG CIKDITIRO'!C:C,C54,'BR DTG CIKDITIRO'!E:E)</f>
        <v>5</v>
      </c>
      <c r="J54" s="6"/>
    </row>
    <row r="55" spans="1:10" ht="15.75" customHeight="1">
      <c r="A55" s="93" t="s">
        <v>8627</v>
      </c>
      <c r="B55" s="93" t="s">
        <v>876</v>
      </c>
      <c r="C55" s="93" t="s">
        <v>8627</v>
      </c>
      <c r="D55" s="93" t="s">
        <v>8628</v>
      </c>
      <c r="E55" s="94">
        <v>0</v>
      </c>
      <c r="F55" s="93" t="s">
        <v>1185</v>
      </c>
      <c r="H55" s="3">
        <f>E55+SUMIF('BR DTG CIKDITIRO'!C:C,C55,'BR DTG CIKDITIRO'!E:E)</f>
        <v>0</v>
      </c>
      <c r="J55" s="6"/>
    </row>
    <row r="56" spans="1:10" ht="15.75" customHeight="1">
      <c r="A56" s="93" t="s">
        <v>492</v>
      </c>
      <c r="B56" s="93" t="s">
        <v>888</v>
      </c>
      <c r="C56" s="93" t="s">
        <v>492</v>
      </c>
      <c r="D56" s="93" t="s">
        <v>890</v>
      </c>
      <c r="E56" s="94">
        <v>0</v>
      </c>
      <c r="F56" s="93" t="s">
        <v>1185</v>
      </c>
      <c r="H56" s="3">
        <f>E56+SUMIF('BR DTG CIKDITIRO'!C:C,C56,'BR DTG CIKDITIRO'!E:E)</f>
        <v>0</v>
      </c>
      <c r="J56" s="6"/>
    </row>
    <row r="57" spans="1:10" ht="15.75" customHeight="1">
      <c r="A57" s="93" t="s">
        <v>2400</v>
      </c>
      <c r="B57" s="93" t="s">
        <v>876</v>
      </c>
      <c r="C57" s="93" t="s">
        <v>2400</v>
      </c>
      <c r="D57" s="93" t="s">
        <v>2401</v>
      </c>
      <c r="E57" s="94">
        <v>0</v>
      </c>
      <c r="F57" s="93" t="s">
        <v>1185</v>
      </c>
      <c r="H57" s="3">
        <f>E57+SUMIF('BR DTG CIKDITIRO'!C:C,C57,'BR DTG CIKDITIRO'!E:E)</f>
        <v>0</v>
      </c>
      <c r="J57" s="6"/>
    </row>
    <row r="58" spans="1:10" ht="15.75" customHeight="1">
      <c r="A58" s="93" t="s">
        <v>8629</v>
      </c>
      <c r="B58" s="93" t="s">
        <v>876</v>
      </c>
      <c r="C58" s="93" t="s">
        <v>8629</v>
      </c>
      <c r="D58" s="93" t="s">
        <v>8630</v>
      </c>
      <c r="E58" s="94">
        <v>0</v>
      </c>
      <c r="F58" s="93" t="s">
        <v>1185</v>
      </c>
      <c r="H58" s="3">
        <f>E58+SUMIF('BR DTG CIKDITIRO'!C:C,C58,'BR DTG CIKDITIRO'!E:E)</f>
        <v>0</v>
      </c>
      <c r="J58" s="6"/>
    </row>
    <row r="59" spans="1:10" ht="15.75" customHeight="1">
      <c r="A59" s="93" t="s">
        <v>183</v>
      </c>
      <c r="B59" s="93" t="s">
        <v>891</v>
      </c>
      <c r="C59" s="93" t="s">
        <v>183</v>
      </c>
      <c r="D59" s="93" t="s">
        <v>892</v>
      </c>
      <c r="E59" s="94">
        <v>38</v>
      </c>
      <c r="F59" s="93" t="s">
        <v>1185</v>
      </c>
      <c r="H59" s="3">
        <f>E59+SUMIF('BR DTG CIKDITIRO'!C:C,C59,'BR DTG CIKDITIRO'!E:E)</f>
        <v>38</v>
      </c>
      <c r="J59" s="6"/>
    </row>
    <row r="60" spans="1:10" ht="15.75" customHeight="1">
      <c r="A60" s="93" t="s">
        <v>184</v>
      </c>
      <c r="B60" s="93" t="s">
        <v>891</v>
      </c>
      <c r="C60" s="93" t="s">
        <v>184</v>
      </c>
      <c r="D60" s="93" t="s">
        <v>893</v>
      </c>
      <c r="E60" s="94">
        <v>27</v>
      </c>
      <c r="F60" s="93" t="s">
        <v>1185</v>
      </c>
      <c r="H60" s="3">
        <f>E60+SUMIF('BR DTG CIKDITIRO'!C:C,C60,'BR DTG CIKDITIRO'!E:E)</f>
        <v>27</v>
      </c>
      <c r="J60" s="6"/>
    </row>
    <row r="61" spans="1:10" ht="15.75" customHeight="1">
      <c r="A61" s="93" t="s">
        <v>185</v>
      </c>
      <c r="B61" s="93" t="s">
        <v>891</v>
      </c>
      <c r="C61" s="93" t="s">
        <v>185</v>
      </c>
      <c r="D61" s="93" t="s">
        <v>894</v>
      </c>
      <c r="E61" s="94">
        <v>30</v>
      </c>
      <c r="F61" s="93" t="s">
        <v>1185</v>
      </c>
      <c r="H61" s="3">
        <f>E61+SUMIF('BR DTG CIKDITIRO'!C:C,C61,'BR DTG CIKDITIRO'!E:E)</f>
        <v>30</v>
      </c>
      <c r="J61" s="6"/>
    </row>
    <row r="62" spans="1:10" ht="15.75" customHeight="1">
      <c r="A62" s="93" t="s">
        <v>186</v>
      </c>
      <c r="B62" s="93" t="s">
        <v>891</v>
      </c>
      <c r="C62" s="93" t="s">
        <v>186</v>
      </c>
      <c r="D62" s="93" t="s">
        <v>895</v>
      </c>
      <c r="E62" s="94">
        <v>4</v>
      </c>
      <c r="F62" s="93" t="s">
        <v>1185</v>
      </c>
      <c r="H62" s="3">
        <f>E62+SUMIF('BR DTG CIKDITIRO'!C:C,C62,'BR DTG CIKDITIRO'!E:E)</f>
        <v>4</v>
      </c>
      <c r="J62" s="6"/>
    </row>
    <row r="63" spans="1:10" ht="15.75" customHeight="1">
      <c r="A63" s="93" t="s">
        <v>187</v>
      </c>
      <c r="B63" s="93" t="s">
        <v>891</v>
      </c>
      <c r="C63" s="93" t="s">
        <v>187</v>
      </c>
      <c r="D63" s="93" t="s">
        <v>896</v>
      </c>
      <c r="E63" s="94">
        <v>4</v>
      </c>
      <c r="F63" s="93" t="s">
        <v>1185</v>
      </c>
      <c r="H63" s="3">
        <f>E63+SUMIF('BR DTG CIKDITIRO'!C:C,C63,'BR DTG CIKDITIRO'!E:E)</f>
        <v>4</v>
      </c>
      <c r="J63" s="6"/>
    </row>
    <row r="64" spans="1:10" ht="15.75" customHeight="1">
      <c r="A64" s="93" t="s">
        <v>2404</v>
      </c>
      <c r="B64" s="93" t="s">
        <v>876</v>
      </c>
      <c r="C64" s="93" t="s">
        <v>2404</v>
      </c>
      <c r="D64" s="93" t="s">
        <v>2405</v>
      </c>
      <c r="E64" s="94">
        <v>0</v>
      </c>
      <c r="F64" s="93" t="s">
        <v>1185</v>
      </c>
      <c r="H64" s="3">
        <f>E64+SUMIF('BR DTG CIKDITIRO'!C:C,C64,'BR DTG CIKDITIRO'!E:E)</f>
        <v>0</v>
      </c>
      <c r="J64" s="6"/>
    </row>
    <row r="65" spans="1:10" ht="15.75" customHeight="1">
      <c r="A65" s="93" t="s">
        <v>188</v>
      </c>
      <c r="B65" s="93" t="s">
        <v>891</v>
      </c>
      <c r="C65" s="93" t="s">
        <v>188</v>
      </c>
      <c r="D65" s="93" t="s">
        <v>897</v>
      </c>
      <c r="E65" s="94">
        <v>9</v>
      </c>
      <c r="F65" s="93" t="s">
        <v>1185</v>
      </c>
      <c r="H65" s="3">
        <f>E65+SUMIF('BR DTG CIKDITIRO'!C:C,C65,'BR DTG CIKDITIRO'!E:E)</f>
        <v>9</v>
      </c>
      <c r="J65" s="6"/>
    </row>
    <row r="66" spans="1:10" ht="15.75" customHeight="1">
      <c r="A66" s="93" t="s">
        <v>1726</v>
      </c>
      <c r="B66" s="93" t="s">
        <v>876</v>
      </c>
      <c r="C66" s="93" t="s">
        <v>1726</v>
      </c>
      <c r="D66" s="93" t="s">
        <v>1727</v>
      </c>
      <c r="E66" s="94">
        <v>11</v>
      </c>
      <c r="F66" s="93" t="s">
        <v>1185</v>
      </c>
      <c r="H66" s="3">
        <f>E66+SUMIF('BR DTG CIKDITIRO'!C:C,C66,'BR DTG CIKDITIRO'!E:E)</f>
        <v>11</v>
      </c>
      <c r="J66" s="6"/>
    </row>
    <row r="67" spans="1:10" ht="15.75" customHeight="1">
      <c r="A67" s="93" t="s">
        <v>8631</v>
      </c>
      <c r="B67" s="93" t="s">
        <v>876</v>
      </c>
      <c r="C67" s="93" t="s">
        <v>8631</v>
      </c>
      <c r="D67" s="93" t="s">
        <v>8632</v>
      </c>
      <c r="E67" s="94">
        <v>0</v>
      </c>
      <c r="F67" s="93" t="s">
        <v>1185</v>
      </c>
      <c r="H67" s="3">
        <f>E67+SUMIF('BR DTG CIKDITIRO'!C:C,C67,'BR DTG CIKDITIRO'!E:E)</f>
        <v>0</v>
      </c>
      <c r="J67" s="6"/>
    </row>
    <row r="68" spans="1:10" ht="15.75" customHeight="1">
      <c r="A68" s="93" t="s">
        <v>2410</v>
      </c>
      <c r="B68" s="93" t="s">
        <v>876</v>
      </c>
      <c r="C68" s="93" t="s">
        <v>2410</v>
      </c>
      <c r="D68" s="93" t="s">
        <v>2411</v>
      </c>
      <c r="E68" s="94">
        <v>0</v>
      </c>
      <c r="F68" s="93" t="s">
        <v>1185</v>
      </c>
      <c r="H68" s="3">
        <f>E68+SUMIF('BR DTG CIKDITIRO'!C:C,C68,'BR DTG CIKDITIRO'!E:E)</f>
        <v>0</v>
      </c>
      <c r="J68" s="6"/>
    </row>
    <row r="69" spans="1:10" ht="15.75" customHeight="1">
      <c r="A69" s="93" t="s">
        <v>2412</v>
      </c>
      <c r="B69" s="93" t="s">
        <v>876</v>
      </c>
      <c r="C69" s="93" t="s">
        <v>2412</v>
      </c>
      <c r="D69" s="93" t="s">
        <v>2413</v>
      </c>
      <c r="E69" s="94">
        <v>0</v>
      </c>
      <c r="F69" s="93" t="s">
        <v>1185</v>
      </c>
      <c r="H69" s="3">
        <f>E69+SUMIF('BR DTG CIKDITIRO'!C:C,C69,'BR DTG CIKDITIRO'!E:E)</f>
        <v>0</v>
      </c>
      <c r="J69" s="6"/>
    </row>
    <row r="70" spans="1:10" ht="15.75" customHeight="1">
      <c r="A70" s="93" t="s">
        <v>2414</v>
      </c>
      <c r="B70" s="93" t="s">
        <v>876</v>
      </c>
      <c r="C70" s="93" t="s">
        <v>2414</v>
      </c>
      <c r="D70" s="93" t="s">
        <v>8633</v>
      </c>
      <c r="E70" s="94">
        <v>0</v>
      </c>
      <c r="F70" s="93" t="s">
        <v>1185</v>
      </c>
      <c r="H70" s="3">
        <f>E70+SUMIF('BR DTG CIKDITIRO'!C:C,C70,'BR DTG CIKDITIRO'!E:E)</f>
        <v>0</v>
      </c>
      <c r="J70" s="6"/>
    </row>
    <row r="71" spans="1:10" ht="15.75" customHeight="1">
      <c r="A71" s="93" t="s">
        <v>8634</v>
      </c>
      <c r="B71" s="93" t="s">
        <v>876</v>
      </c>
      <c r="C71" s="93" t="s">
        <v>8634</v>
      </c>
      <c r="D71" s="93" t="s">
        <v>8635</v>
      </c>
      <c r="E71" s="94">
        <v>0</v>
      </c>
      <c r="F71" s="93" t="s">
        <v>1185</v>
      </c>
      <c r="H71" s="3">
        <f>E71+SUMIF('BR DTG CIKDITIRO'!C:C,C71,'BR DTG CIKDITIRO'!E:E)</f>
        <v>0</v>
      </c>
      <c r="J71" s="6"/>
    </row>
    <row r="72" spans="1:10" ht="15.75" customHeight="1">
      <c r="A72" s="93" t="s">
        <v>2416</v>
      </c>
      <c r="B72" s="93" t="s">
        <v>876</v>
      </c>
      <c r="C72" s="93" t="s">
        <v>2416</v>
      </c>
      <c r="D72" s="93" t="s">
        <v>8636</v>
      </c>
      <c r="E72" s="94">
        <v>0</v>
      </c>
      <c r="F72" s="93" t="s">
        <v>1185</v>
      </c>
      <c r="H72" s="3">
        <f>E72+SUMIF('BR DTG CIKDITIRO'!C:C,C72,'BR DTG CIKDITIRO'!E:E)</f>
        <v>0</v>
      </c>
      <c r="J72" s="6"/>
    </row>
    <row r="73" spans="1:10" ht="15.75" customHeight="1">
      <c r="A73" s="93" t="s">
        <v>8637</v>
      </c>
      <c r="B73" s="93" t="s">
        <v>876</v>
      </c>
      <c r="C73" s="93" t="s">
        <v>8637</v>
      </c>
      <c r="D73" s="93" t="s">
        <v>8636</v>
      </c>
      <c r="E73" s="94">
        <v>0</v>
      </c>
      <c r="F73" s="93" t="s">
        <v>1185</v>
      </c>
      <c r="H73" s="3">
        <f>E73+SUMIF('BR DTG CIKDITIRO'!C:C,C73,'BR DTG CIKDITIRO'!E:E)</f>
        <v>0</v>
      </c>
      <c r="J73" s="6"/>
    </row>
    <row r="74" spans="1:10" ht="15.75" customHeight="1">
      <c r="A74" s="93" t="s">
        <v>612</v>
      </c>
      <c r="B74" s="93" t="s">
        <v>876</v>
      </c>
      <c r="C74" s="93" t="s">
        <v>612</v>
      </c>
      <c r="D74" s="93" t="s">
        <v>807</v>
      </c>
      <c r="E74" s="94">
        <v>0</v>
      </c>
      <c r="F74" s="93" t="s">
        <v>1185</v>
      </c>
      <c r="H74" s="3">
        <f>E74+SUMIF('BR DTG CIKDITIRO'!C:C,C74,'BR DTG CIKDITIRO'!E:E)</f>
        <v>0</v>
      </c>
      <c r="J74" s="6"/>
    </row>
    <row r="75" spans="1:10" ht="15.75" customHeight="1">
      <c r="A75" s="93" t="s">
        <v>189</v>
      </c>
      <c r="B75" s="93" t="s">
        <v>898</v>
      </c>
      <c r="C75" s="93" t="s">
        <v>189</v>
      </c>
      <c r="D75" s="93" t="s">
        <v>899</v>
      </c>
      <c r="E75" s="94">
        <v>3</v>
      </c>
      <c r="F75" s="93" t="s">
        <v>1185</v>
      </c>
      <c r="H75" s="3">
        <f>E75+SUMIF('BR DTG CIKDITIRO'!C:C,C75,'BR DTG CIKDITIRO'!E:E)</f>
        <v>3</v>
      </c>
      <c r="J75" s="6"/>
    </row>
    <row r="76" spans="1:10" ht="15.75" customHeight="1">
      <c r="A76" s="93" t="s">
        <v>8638</v>
      </c>
      <c r="B76" s="93" t="s">
        <v>876</v>
      </c>
      <c r="C76" s="93" t="s">
        <v>8638</v>
      </c>
      <c r="D76" s="93" t="s">
        <v>8639</v>
      </c>
      <c r="E76" s="94">
        <v>0</v>
      </c>
      <c r="F76" s="93" t="s">
        <v>1185</v>
      </c>
      <c r="H76" s="3">
        <f>E76+SUMIF('BR DTG CIKDITIRO'!C:C,C76,'BR DTG CIKDITIRO'!E:E)</f>
        <v>0</v>
      </c>
      <c r="J76" s="6"/>
    </row>
    <row r="77" spans="1:10" ht="15.75" customHeight="1">
      <c r="A77" s="93" t="s">
        <v>537</v>
      </c>
      <c r="B77" s="93" t="s">
        <v>877</v>
      </c>
      <c r="C77" s="93" t="s">
        <v>537</v>
      </c>
      <c r="D77" s="93" t="s">
        <v>900</v>
      </c>
      <c r="E77" s="94">
        <v>8</v>
      </c>
      <c r="F77" s="93" t="s">
        <v>1185</v>
      </c>
      <c r="H77" s="3">
        <f>E77+SUMIF('BR DTG CIKDITIRO'!C:C,C77,'BR DTG CIKDITIRO'!E:E)</f>
        <v>8</v>
      </c>
      <c r="J77" s="6"/>
    </row>
    <row r="78" spans="1:10" ht="15.75" customHeight="1">
      <c r="A78" s="93" t="s">
        <v>8640</v>
      </c>
      <c r="B78" s="93" t="s">
        <v>876</v>
      </c>
      <c r="C78" s="93" t="s">
        <v>8640</v>
      </c>
      <c r="D78" s="93" t="s">
        <v>8641</v>
      </c>
      <c r="E78" s="94">
        <v>0</v>
      </c>
      <c r="F78" s="93" t="s">
        <v>1185</v>
      </c>
      <c r="H78" s="3">
        <f>E78+SUMIF('BR DTG CIKDITIRO'!C:C,C78,'BR DTG CIKDITIRO'!E:E)</f>
        <v>0</v>
      </c>
      <c r="J78" s="6"/>
    </row>
    <row r="79" spans="1:10" ht="15.75" customHeight="1">
      <c r="A79" s="93" t="s">
        <v>2421</v>
      </c>
      <c r="B79" s="93" t="s">
        <v>876</v>
      </c>
      <c r="C79" s="93" t="s">
        <v>2421</v>
      </c>
      <c r="D79" s="93" t="s">
        <v>2422</v>
      </c>
      <c r="E79" s="94">
        <v>0</v>
      </c>
      <c r="F79" s="93" t="s">
        <v>1185</v>
      </c>
      <c r="H79" s="3">
        <f>E79+SUMIF('BR DTG CIKDITIRO'!C:C,C79,'BR DTG CIKDITIRO'!E:E)</f>
        <v>0</v>
      </c>
      <c r="J79" s="6"/>
    </row>
    <row r="80" spans="1:10" ht="15.75" customHeight="1">
      <c r="A80" s="93" t="s">
        <v>2423</v>
      </c>
      <c r="B80" s="93" t="s">
        <v>876</v>
      </c>
      <c r="C80" s="93" t="s">
        <v>2423</v>
      </c>
      <c r="D80" s="93" t="s">
        <v>2424</v>
      </c>
      <c r="E80" s="94">
        <v>0</v>
      </c>
      <c r="F80" s="93" t="s">
        <v>1185</v>
      </c>
      <c r="H80" s="3">
        <f>E80+SUMIF('BR DTG CIKDITIRO'!C:C,C80,'BR DTG CIKDITIRO'!E:E)</f>
        <v>0</v>
      </c>
      <c r="J80" s="6"/>
    </row>
    <row r="81" spans="1:10" ht="15.75" customHeight="1">
      <c r="A81" s="93" t="s">
        <v>2425</v>
      </c>
      <c r="B81" s="93" t="s">
        <v>876</v>
      </c>
      <c r="C81" s="93" t="s">
        <v>2425</v>
      </c>
      <c r="D81" s="93" t="s">
        <v>2426</v>
      </c>
      <c r="E81" s="94">
        <v>0</v>
      </c>
      <c r="F81" s="93" t="s">
        <v>1185</v>
      </c>
      <c r="H81" s="3">
        <f>E81+SUMIF('BR DTG CIKDITIRO'!C:C,C81,'BR DTG CIKDITIRO'!E:E)</f>
        <v>0</v>
      </c>
      <c r="J81" s="6"/>
    </row>
    <row r="82" spans="1:10" ht="15.75" customHeight="1">
      <c r="A82" s="93" t="s">
        <v>8642</v>
      </c>
      <c r="B82" s="93" t="s">
        <v>876</v>
      </c>
      <c r="C82" s="93" t="s">
        <v>8642</v>
      </c>
      <c r="D82" s="93" t="s">
        <v>8643</v>
      </c>
      <c r="E82" s="94">
        <v>0</v>
      </c>
      <c r="F82" s="93" t="s">
        <v>1185</v>
      </c>
      <c r="H82" s="3">
        <f>E82+SUMIF('BR DTG CIKDITIRO'!C:C,C82,'BR DTG CIKDITIRO'!E:E)</f>
        <v>0</v>
      </c>
      <c r="J82" s="6"/>
    </row>
    <row r="83" spans="1:10" ht="15.75" customHeight="1">
      <c r="A83" s="93" t="s">
        <v>8644</v>
      </c>
      <c r="B83" s="93" t="s">
        <v>876</v>
      </c>
      <c r="C83" s="93" t="s">
        <v>8644</v>
      </c>
      <c r="D83" s="93" t="s">
        <v>8645</v>
      </c>
      <c r="E83" s="94">
        <v>0</v>
      </c>
      <c r="F83" s="93" t="s">
        <v>1185</v>
      </c>
      <c r="H83" s="3">
        <f>E83+SUMIF('BR DTG CIKDITIRO'!C:C,C83,'BR DTG CIKDITIRO'!E:E)</f>
        <v>0</v>
      </c>
      <c r="J83" s="6"/>
    </row>
    <row r="84" spans="1:10" ht="15.75" customHeight="1">
      <c r="A84" s="93" t="s">
        <v>8646</v>
      </c>
      <c r="B84" s="93" t="s">
        <v>876</v>
      </c>
      <c r="C84" s="93" t="s">
        <v>8646</v>
      </c>
      <c r="D84" s="93" t="s">
        <v>8647</v>
      </c>
      <c r="E84" s="94">
        <v>0</v>
      </c>
      <c r="F84" s="93" t="s">
        <v>1185</v>
      </c>
      <c r="H84" s="3">
        <f>E84+SUMIF('BR DTG CIKDITIRO'!C:C,C84,'BR DTG CIKDITIRO'!E:E)</f>
        <v>0</v>
      </c>
      <c r="J84" s="6"/>
    </row>
    <row r="85" spans="1:10" ht="15.75" customHeight="1">
      <c r="A85" s="93" t="s">
        <v>8648</v>
      </c>
      <c r="B85" s="93" t="s">
        <v>876</v>
      </c>
      <c r="C85" s="93" t="s">
        <v>8648</v>
      </c>
      <c r="D85" s="93" t="s">
        <v>8649</v>
      </c>
      <c r="E85" s="94">
        <v>0</v>
      </c>
      <c r="F85" s="93" t="s">
        <v>1185</v>
      </c>
      <c r="H85" s="3">
        <f>E85+SUMIF('BR DTG CIKDITIRO'!C:C,C85,'BR DTG CIKDITIRO'!E:E)</f>
        <v>0</v>
      </c>
      <c r="J85" s="6"/>
    </row>
    <row r="86" spans="1:10" ht="15.75" customHeight="1">
      <c r="A86" s="93" t="s">
        <v>2427</v>
      </c>
      <c r="B86" s="93" t="s">
        <v>876</v>
      </c>
      <c r="C86" s="93" t="s">
        <v>2427</v>
      </c>
      <c r="D86" s="93" t="s">
        <v>2428</v>
      </c>
      <c r="E86" s="94">
        <v>0</v>
      </c>
      <c r="F86" s="93" t="s">
        <v>1185</v>
      </c>
      <c r="H86" s="3">
        <f>E86+SUMIF('BR DTG CIKDITIRO'!C:C,C86,'BR DTG CIKDITIRO'!E:E)</f>
        <v>0</v>
      </c>
      <c r="J86" s="6"/>
    </row>
    <row r="87" spans="1:10" ht="15.75" customHeight="1">
      <c r="A87" s="93" t="s">
        <v>2429</v>
      </c>
      <c r="B87" s="93" t="s">
        <v>876</v>
      </c>
      <c r="C87" s="93" t="s">
        <v>2429</v>
      </c>
      <c r="D87" s="93" t="s">
        <v>2430</v>
      </c>
      <c r="E87" s="94">
        <v>0</v>
      </c>
      <c r="F87" s="93" t="s">
        <v>1185</v>
      </c>
      <c r="H87" s="3">
        <f>E87+SUMIF('BR DTG CIKDITIRO'!C:C,C87,'BR DTG CIKDITIRO'!E:E)</f>
        <v>0</v>
      </c>
      <c r="J87" s="6"/>
    </row>
    <row r="88" spans="1:10" ht="15.75" customHeight="1">
      <c r="A88" s="93" t="s">
        <v>8650</v>
      </c>
      <c r="B88" s="93" t="s">
        <v>876</v>
      </c>
      <c r="C88" s="93" t="s">
        <v>8650</v>
      </c>
      <c r="D88" s="93" t="s">
        <v>8651</v>
      </c>
      <c r="E88" s="94">
        <v>0</v>
      </c>
      <c r="F88" s="93" t="s">
        <v>1185</v>
      </c>
      <c r="H88" s="3">
        <f>E88+SUMIF('BR DTG CIKDITIRO'!C:C,C88,'BR DTG CIKDITIRO'!E:E)</f>
        <v>0</v>
      </c>
      <c r="J88" s="6"/>
    </row>
    <row r="89" spans="1:10" ht="15.75" customHeight="1">
      <c r="A89" s="93" t="s">
        <v>190</v>
      </c>
      <c r="B89" s="93" t="s">
        <v>881</v>
      </c>
      <c r="C89" s="93" t="s">
        <v>190</v>
      </c>
      <c r="D89" s="93" t="s">
        <v>901</v>
      </c>
      <c r="E89" s="94">
        <v>1</v>
      </c>
      <c r="F89" s="93" t="s">
        <v>1185</v>
      </c>
      <c r="H89" s="3">
        <f>E89+SUMIF('BR DTG CIKDITIRO'!C:C,C89,'BR DTG CIKDITIRO'!E:E)</f>
        <v>1</v>
      </c>
      <c r="J89" s="6"/>
    </row>
    <row r="90" spans="1:10" ht="15.75" customHeight="1">
      <c r="A90" s="93" t="s">
        <v>2433</v>
      </c>
      <c r="B90" s="93" t="s">
        <v>876</v>
      </c>
      <c r="C90" s="93" t="s">
        <v>2433</v>
      </c>
      <c r="D90" s="93" t="s">
        <v>2434</v>
      </c>
      <c r="E90" s="94">
        <v>0</v>
      </c>
      <c r="F90" s="93" t="s">
        <v>1185</v>
      </c>
      <c r="H90" s="3">
        <f>E90+SUMIF('BR DTG CIKDITIRO'!C:C,C90,'BR DTG CIKDITIRO'!E:E)</f>
        <v>0</v>
      </c>
      <c r="J90" s="6"/>
    </row>
    <row r="91" spans="1:10" ht="15.75" customHeight="1">
      <c r="A91" s="93" t="s">
        <v>8652</v>
      </c>
      <c r="B91" s="93" t="s">
        <v>876</v>
      </c>
      <c r="C91" s="93" t="s">
        <v>8652</v>
      </c>
      <c r="D91" s="93" t="s">
        <v>8653</v>
      </c>
      <c r="E91" s="94">
        <v>0</v>
      </c>
      <c r="F91" s="93" t="s">
        <v>1185</v>
      </c>
      <c r="H91" s="3">
        <f>E91+SUMIF('BR DTG CIKDITIRO'!C:C,C91,'BR DTG CIKDITIRO'!E:E)</f>
        <v>0</v>
      </c>
      <c r="J91" s="6"/>
    </row>
    <row r="92" spans="1:10" ht="15.75" customHeight="1">
      <c r="A92" s="93" t="s">
        <v>2437</v>
      </c>
      <c r="B92" s="93" t="s">
        <v>876</v>
      </c>
      <c r="C92" s="93" t="s">
        <v>2437</v>
      </c>
      <c r="D92" s="93" t="s">
        <v>902</v>
      </c>
      <c r="E92" s="94">
        <v>0</v>
      </c>
      <c r="F92" s="93" t="s">
        <v>191</v>
      </c>
      <c r="H92" s="3">
        <f>E92+SUMIF('BR DTG CIKDITIRO'!C:C,C92,'BR DTG CIKDITIRO'!E:E)</f>
        <v>0</v>
      </c>
      <c r="J92" s="6"/>
    </row>
    <row r="93" spans="1:10" ht="15.75" customHeight="1">
      <c r="A93" s="93" t="s">
        <v>191</v>
      </c>
      <c r="B93" s="93" t="s">
        <v>898</v>
      </c>
      <c r="C93" s="93" t="s">
        <v>191</v>
      </c>
      <c r="D93" s="93" t="s">
        <v>902</v>
      </c>
      <c r="E93" s="94">
        <v>2</v>
      </c>
      <c r="F93" s="93" t="s">
        <v>191</v>
      </c>
      <c r="H93" s="3">
        <f>E93+SUMIF('BR DTG CIKDITIRO'!C:C,C93,'BR DTG CIKDITIRO'!E:E)</f>
        <v>2</v>
      </c>
      <c r="J93" s="6"/>
    </row>
    <row r="94" spans="1:10" ht="15.75" customHeight="1">
      <c r="A94" s="93" t="s">
        <v>538</v>
      </c>
      <c r="B94" s="93" t="s">
        <v>876</v>
      </c>
      <c r="C94" s="93" t="s">
        <v>538</v>
      </c>
      <c r="D94" s="93" t="s">
        <v>613</v>
      </c>
      <c r="E94" s="94">
        <v>0</v>
      </c>
      <c r="F94" s="93" t="s">
        <v>1185</v>
      </c>
      <c r="H94" s="3">
        <f>E94+SUMIF('BR DTG CIKDITIRO'!C:C,C94,'BR DTG CIKDITIRO'!E:E)</f>
        <v>0</v>
      </c>
      <c r="J94" s="6"/>
    </row>
    <row r="95" spans="1:10" ht="15.75" customHeight="1">
      <c r="A95" s="93" t="s">
        <v>2439</v>
      </c>
      <c r="B95" s="93" t="s">
        <v>876</v>
      </c>
      <c r="C95" s="93" t="s">
        <v>2439</v>
      </c>
      <c r="D95" s="93" t="s">
        <v>2440</v>
      </c>
      <c r="E95" s="94">
        <v>0</v>
      </c>
      <c r="F95" s="93" t="s">
        <v>1185</v>
      </c>
      <c r="H95" s="3">
        <f>E95+SUMIF('BR DTG CIKDITIRO'!C:C,C95,'BR DTG CIKDITIRO'!E:E)</f>
        <v>0</v>
      </c>
      <c r="J95" s="6"/>
    </row>
    <row r="96" spans="1:10" ht="15.75" customHeight="1">
      <c r="A96" s="93" t="s">
        <v>2441</v>
      </c>
      <c r="B96" s="93" t="s">
        <v>876</v>
      </c>
      <c r="C96" s="93" t="s">
        <v>2441</v>
      </c>
      <c r="D96" s="93" t="s">
        <v>2442</v>
      </c>
      <c r="E96" s="94">
        <v>0</v>
      </c>
      <c r="F96" s="93" t="s">
        <v>1185</v>
      </c>
      <c r="H96" s="3">
        <f>E96+SUMIF('BR DTG CIKDITIRO'!C:C,C96,'BR DTG CIKDITIRO'!E:E)</f>
        <v>0</v>
      </c>
      <c r="J96" s="6"/>
    </row>
    <row r="97" spans="1:10" ht="15.75" customHeight="1">
      <c r="A97" s="93" t="s">
        <v>2073</v>
      </c>
      <c r="B97" s="93" t="s">
        <v>876</v>
      </c>
      <c r="C97" s="93" t="s">
        <v>2073</v>
      </c>
      <c r="D97" s="93" t="s">
        <v>2074</v>
      </c>
      <c r="E97" s="94">
        <v>0</v>
      </c>
      <c r="F97" s="93" t="s">
        <v>1185</v>
      </c>
      <c r="H97" s="3">
        <f>E97+SUMIF('BR DTG CIKDITIRO'!C:C,C97,'BR DTG CIKDITIRO'!E:E)</f>
        <v>0</v>
      </c>
      <c r="J97" s="6"/>
    </row>
    <row r="98" spans="1:10" ht="15.75" customHeight="1">
      <c r="A98" s="93" t="s">
        <v>2446</v>
      </c>
      <c r="B98" s="93" t="s">
        <v>876</v>
      </c>
      <c r="C98" s="93" t="s">
        <v>2446</v>
      </c>
      <c r="D98" s="93" t="s">
        <v>2447</v>
      </c>
      <c r="E98" s="94">
        <v>0</v>
      </c>
      <c r="F98" s="93" t="s">
        <v>1185</v>
      </c>
      <c r="H98" s="3">
        <f>E98+SUMIF('BR DTG CIKDITIRO'!C:C,C98,'BR DTG CIKDITIRO'!E:E)</f>
        <v>0</v>
      </c>
      <c r="J98" s="6"/>
    </row>
    <row r="99" spans="1:10" ht="15.75" customHeight="1">
      <c r="A99" s="93" t="s">
        <v>8654</v>
      </c>
      <c r="B99" s="93" t="s">
        <v>876</v>
      </c>
      <c r="C99" s="93" t="s">
        <v>8654</v>
      </c>
      <c r="D99" s="93" t="s">
        <v>2455</v>
      </c>
      <c r="E99" s="94">
        <v>0</v>
      </c>
      <c r="F99" s="93" t="s">
        <v>1185</v>
      </c>
      <c r="H99" s="3">
        <f>E99+SUMIF('BR DTG CIKDITIRO'!C:C,C99,'BR DTG CIKDITIRO'!E:E)</f>
        <v>0</v>
      </c>
      <c r="J99" s="6"/>
    </row>
    <row r="100" spans="1:10" ht="15.75" customHeight="1">
      <c r="A100" s="93" t="s">
        <v>2448</v>
      </c>
      <c r="B100" s="93" t="s">
        <v>876</v>
      </c>
      <c r="C100" s="93" t="s">
        <v>2448</v>
      </c>
      <c r="D100" s="93" t="s">
        <v>2449</v>
      </c>
      <c r="E100" s="94">
        <v>0</v>
      </c>
      <c r="F100" s="93" t="s">
        <v>1185</v>
      </c>
      <c r="H100" s="3">
        <f>E100+SUMIF('BR DTG CIKDITIRO'!C:C,C100,'BR DTG CIKDITIRO'!E:E)</f>
        <v>0</v>
      </c>
      <c r="J100" s="6"/>
    </row>
    <row r="101" spans="1:10" ht="15.75" customHeight="1">
      <c r="A101" s="93" t="s">
        <v>493</v>
      </c>
      <c r="B101" s="93" t="s">
        <v>898</v>
      </c>
      <c r="C101" s="93" t="s">
        <v>493</v>
      </c>
      <c r="D101" s="93" t="s">
        <v>903</v>
      </c>
      <c r="E101" s="94">
        <v>1</v>
      </c>
      <c r="F101" s="93" t="s">
        <v>1185</v>
      </c>
      <c r="H101" s="3">
        <f>E101+SUMIF('BR DTG CIKDITIRO'!C:C,C101,'BR DTG CIKDITIRO'!E:E)</f>
        <v>1</v>
      </c>
      <c r="J101" s="6"/>
    </row>
    <row r="102" spans="1:10" ht="15.75" customHeight="1">
      <c r="A102" s="93" t="s">
        <v>8655</v>
      </c>
      <c r="B102" s="93" t="s">
        <v>876</v>
      </c>
      <c r="C102" s="93" t="s">
        <v>8655</v>
      </c>
      <c r="D102" s="93" t="s">
        <v>8656</v>
      </c>
      <c r="E102" s="94">
        <v>1</v>
      </c>
      <c r="F102" s="93" t="s">
        <v>1185</v>
      </c>
      <c r="H102" s="3">
        <f>E102+SUMIF('BR DTG CIKDITIRO'!C:C,C102,'BR DTG CIKDITIRO'!E:E)</f>
        <v>1</v>
      </c>
      <c r="J102" s="6"/>
    </row>
    <row r="103" spans="1:10" ht="15.75" customHeight="1">
      <c r="A103" s="93" t="s">
        <v>2450</v>
      </c>
      <c r="B103" s="93" t="s">
        <v>876</v>
      </c>
      <c r="C103" s="93" t="s">
        <v>2450</v>
      </c>
      <c r="D103" s="93" t="s">
        <v>8657</v>
      </c>
      <c r="E103" s="94">
        <v>0</v>
      </c>
      <c r="F103" s="93" t="s">
        <v>1185</v>
      </c>
      <c r="H103" s="3">
        <f>E103+SUMIF('BR DTG CIKDITIRO'!C:C,C103,'BR DTG CIKDITIRO'!E:E)</f>
        <v>0</v>
      </c>
      <c r="J103" s="6"/>
    </row>
    <row r="104" spans="1:10" ht="15.75" customHeight="1">
      <c r="A104" s="93" t="s">
        <v>2458</v>
      </c>
      <c r="B104" s="93" t="s">
        <v>876</v>
      </c>
      <c r="C104" s="93" t="s">
        <v>2458</v>
      </c>
      <c r="D104" s="93" t="s">
        <v>2459</v>
      </c>
      <c r="E104" s="94">
        <v>0</v>
      </c>
      <c r="F104" s="93" t="s">
        <v>1185</v>
      </c>
      <c r="H104" s="3">
        <f>E104+SUMIF('BR DTG CIKDITIRO'!C:C,C104,'BR DTG CIKDITIRO'!E:E)</f>
        <v>0</v>
      </c>
      <c r="J104" s="6"/>
    </row>
    <row r="105" spans="1:10" ht="15.75" customHeight="1">
      <c r="A105" s="93" t="s">
        <v>2464</v>
      </c>
      <c r="B105" s="93" t="s">
        <v>876</v>
      </c>
      <c r="C105" s="93" t="s">
        <v>2464</v>
      </c>
      <c r="D105" s="93" t="s">
        <v>2465</v>
      </c>
      <c r="E105" s="94">
        <v>0</v>
      </c>
      <c r="F105" s="93" t="s">
        <v>1185</v>
      </c>
      <c r="H105" s="3">
        <f>E105+SUMIF('BR DTG CIKDITIRO'!C:C,C105,'BR DTG CIKDITIRO'!E:E)</f>
        <v>0</v>
      </c>
      <c r="J105" s="6"/>
    </row>
    <row r="106" spans="1:10" ht="15.75" customHeight="1">
      <c r="A106" s="93" t="s">
        <v>8658</v>
      </c>
      <c r="B106" s="93" t="s">
        <v>876</v>
      </c>
      <c r="C106" s="93" t="s">
        <v>8658</v>
      </c>
      <c r="D106" s="93" t="s">
        <v>8659</v>
      </c>
      <c r="E106" s="94">
        <v>0</v>
      </c>
      <c r="F106" s="93" t="s">
        <v>1185</v>
      </c>
      <c r="H106" s="3">
        <f>E106+SUMIF('BR DTG CIKDITIRO'!C:C,C106,'BR DTG CIKDITIRO'!E:E)</f>
        <v>0</v>
      </c>
      <c r="J106" s="6"/>
    </row>
    <row r="107" spans="1:10" ht="15.75" customHeight="1">
      <c r="A107" s="93" t="s">
        <v>808</v>
      </c>
      <c r="B107" s="93" t="s">
        <v>876</v>
      </c>
      <c r="C107" s="93" t="s">
        <v>808</v>
      </c>
      <c r="D107" s="93" t="s">
        <v>809</v>
      </c>
      <c r="E107" s="94">
        <v>0</v>
      </c>
      <c r="F107" s="93" t="s">
        <v>1185</v>
      </c>
      <c r="H107" s="3">
        <f>E107+SUMIF('BR DTG CIKDITIRO'!C:C,C107,'BR DTG CIKDITIRO'!E:E)</f>
        <v>0</v>
      </c>
      <c r="J107" s="6"/>
    </row>
    <row r="108" spans="1:10" ht="15.75" customHeight="1">
      <c r="A108" s="93" t="s">
        <v>2472</v>
      </c>
      <c r="B108" s="93" t="s">
        <v>876</v>
      </c>
      <c r="C108" s="93" t="s">
        <v>2472</v>
      </c>
      <c r="D108" s="93" t="s">
        <v>8660</v>
      </c>
      <c r="E108" s="94">
        <v>0</v>
      </c>
      <c r="F108" s="93" t="s">
        <v>1185</v>
      </c>
      <c r="H108" s="3">
        <f>E108+SUMIF('BR DTG CIKDITIRO'!C:C,C108,'BR DTG CIKDITIRO'!E:E)</f>
        <v>0</v>
      </c>
      <c r="J108" s="6"/>
    </row>
    <row r="109" spans="1:10" ht="15.75" customHeight="1">
      <c r="A109" s="93" t="s">
        <v>1940</v>
      </c>
      <c r="B109" s="93" t="s">
        <v>876</v>
      </c>
      <c r="C109" s="93" t="s">
        <v>1940</v>
      </c>
      <c r="D109" s="93" t="s">
        <v>8661</v>
      </c>
      <c r="E109" s="94">
        <v>3</v>
      </c>
      <c r="F109" s="93" t="s">
        <v>1185</v>
      </c>
      <c r="H109" s="3">
        <f>E109+SUMIF('BR DTG CIKDITIRO'!C:C,C109,'BR DTG CIKDITIRO'!E:E)</f>
        <v>3</v>
      </c>
      <c r="J109" s="6"/>
    </row>
    <row r="110" spans="1:10" ht="15.75" customHeight="1">
      <c r="A110" s="93" t="s">
        <v>8662</v>
      </c>
      <c r="B110" s="93" t="s">
        <v>876</v>
      </c>
      <c r="C110" s="93" t="s">
        <v>8662</v>
      </c>
      <c r="D110" s="93" t="s">
        <v>8663</v>
      </c>
      <c r="E110" s="94">
        <v>0</v>
      </c>
      <c r="F110" s="93" t="s">
        <v>1185</v>
      </c>
      <c r="H110" s="3">
        <f>E110+SUMIF('BR DTG CIKDITIRO'!C:C,C110,'BR DTG CIKDITIRO'!E:E)</f>
        <v>0</v>
      </c>
      <c r="J110" s="6"/>
    </row>
    <row r="111" spans="1:10" ht="15.75" customHeight="1">
      <c r="A111" s="93" t="s">
        <v>2075</v>
      </c>
      <c r="B111" s="93" t="s">
        <v>876</v>
      </c>
      <c r="C111" s="93" t="s">
        <v>2075</v>
      </c>
      <c r="D111" s="93" t="s">
        <v>2076</v>
      </c>
      <c r="E111" s="94">
        <v>0</v>
      </c>
      <c r="F111" s="93" t="s">
        <v>1185</v>
      </c>
      <c r="H111" s="3">
        <f>E111+SUMIF('BR DTG CIKDITIRO'!C:C,C111,'BR DTG CIKDITIRO'!E:E)</f>
        <v>0</v>
      </c>
      <c r="J111" s="6"/>
    </row>
    <row r="112" spans="1:10" ht="15.75" customHeight="1">
      <c r="A112" s="93" t="s">
        <v>904</v>
      </c>
      <c r="B112" s="93" t="s">
        <v>876</v>
      </c>
      <c r="C112" s="93" t="s">
        <v>904</v>
      </c>
      <c r="D112" s="93" t="s">
        <v>1511</v>
      </c>
      <c r="E112" s="94">
        <v>2</v>
      </c>
      <c r="F112" s="93" t="s">
        <v>1185</v>
      </c>
      <c r="H112" s="3">
        <f>E112+SUMIF('BR DTG CIKDITIRO'!C:C,C112,'BR DTG CIKDITIRO'!E:E)</f>
        <v>2</v>
      </c>
      <c r="J112" s="6"/>
    </row>
    <row r="113" spans="1:10" ht="15.75" customHeight="1">
      <c r="A113" s="93" t="s">
        <v>192</v>
      </c>
      <c r="B113" s="93" t="s">
        <v>876</v>
      </c>
      <c r="C113" s="93" t="s">
        <v>192</v>
      </c>
      <c r="D113" s="93" t="s">
        <v>906</v>
      </c>
      <c r="E113" s="94">
        <v>0</v>
      </c>
      <c r="F113" s="93" t="s">
        <v>1185</v>
      </c>
      <c r="H113" s="3">
        <f>E113+SUMIF('BR DTG CIKDITIRO'!C:C,C113,'BR DTG CIKDITIRO'!E:E)</f>
        <v>0</v>
      </c>
      <c r="J113" s="6"/>
    </row>
    <row r="114" spans="1:10" ht="15.75" customHeight="1">
      <c r="A114" s="93" t="s">
        <v>8664</v>
      </c>
      <c r="B114" s="93" t="s">
        <v>876</v>
      </c>
      <c r="C114" s="93" t="s">
        <v>8664</v>
      </c>
      <c r="D114" s="93" t="s">
        <v>8665</v>
      </c>
      <c r="E114" s="94">
        <v>0</v>
      </c>
      <c r="F114" s="93" t="s">
        <v>1185</v>
      </c>
      <c r="H114" s="3">
        <f>E114+SUMIF('BR DTG CIKDITIRO'!C:C,C114,'BR DTG CIKDITIRO'!E:E)</f>
        <v>0</v>
      </c>
      <c r="J114" s="6"/>
    </row>
    <row r="115" spans="1:10" ht="15.75" customHeight="1">
      <c r="A115" s="93" t="s">
        <v>1942</v>
      </c>
      <c r="B115" s="93" t="s">
        <v>876</v>
      </c>
      <c r="C115" s="93" t="s">
        <v>1942</v>
      </c>
      <c r="D115" s="93" t="s">
        <v>8666</v>
      </c>
      <c r="E115" s="94">
        <v>0</v>
      </c>
      <c r="F115" s="93" t="s">
        <v>193</v>
      </c>
      <c r="H115" s="3">
        <f>E115+SUMIF('BR DTG CIKDITIRO'!C:C,C115,'BR DTG CIKDITIRO'!E:E)</f>
        <v>0</v>
      </c>
      <c r="J115" s="6"/>
    </row>
    <row r="116" spans="1:10" ht="15.75" customHeight="1">
      <c r="A116" s="93" t="s">
        <v>193</v>
      </c>
      <c r="B116" s="93" t="s">
        <v>918</v>
      </c>
      <c r="C116" s="93" t="s">
        <v>193</v>
      </c>
      <c r="D116" s="93" t="s">
        <v>907</v>
      </c>
      <c r="E116" s="94">
        <v>2</v>
      </c>
      <c r="F116" s="93" t="s">
        <v>193</v>
      </c>
      <c r="H116" s="3">
        <f>E116+SUMIF('BR DTG CIKDITIRO'!C:C,C116,'BR DTG CIKDITIRO'!E:E)</f>
        <v>2</v>
      </c>
      <c r="J116" s="6"/>
    </row>
    <row r="117" spans="1:10" ht="15.75" customHeight="1">
      <c r="A117" s="93" t="s">
        <v>8667</v>
      </c>
      <c r="B117" s="93" t="s">
        <v>876</v>
      </c>
      <c r="C117" s="93" t="s">
        <v>8667</v>
      </c>
      <c r="D117" s="93" t="s">
        <v>8668</v>
      </c>
      <c r="E117" s="94">
        <v>0</v>
      </c>
      <c r="F117" s="93" t="s">
        <v>1185</v>
      </c>
      <c r="H117" s="3">
        <f>E117+SUMIF('BR DTG CIKDITIRO'!C:C,C117,'BR DTG CIKDITIRO'!E:E)</f>
        <v>0</v>
      </c>
      <c r="J117" s="6"/>
    </row>
    <row r="118" spans="1:10" ht="15.75" customHeight="1">
      <c r="A118" s="93" t="s">
        <v>539</v>
      </c>
      <c r="B118" s="93" t="s">
        <v>876</v>
      </c>
      <c r="C118" s="93" t="s">
        <v>539</v>
      </c>
      <c r="D118" s="93" t="s">
        <v>1512</v>
      </c>
      <c r="E118" s="94">
        <v>3</v>
      </c>
      <c r="F118" s="93" t="s">
        <v>1185</v>
      </c>
      <c r="H118" s="3">
        <f>E118+SUMIF('BR DTG CIKDITIRO'!C:C,C118,'BR DTG CIKDITIRO'!E:E)</f>
        <v>3</v>
      </c>
      <c r="J118" s="6"/>
    </row>
    <row r="119" spans="1:10" ht="15.75" customHeight="1">
      <c r="A119" s="93" t="s">
        <v>494</v>
      </c>
      <c r="B119" s="93" t="s">
        <v>876</v>
      </c>
      <c r="C119" s="93" t="s">
        <v>494</v>
      </c>
      <c r="D119" s="93" t="s">
        <v>1356</v>
      </c>
      <c r="E119" s="94">
        <v>1</v>
      </c>
      <c r="F119" s="93" t="s">
        <v>494</v>
      </c>
      <c r="H119" s="3">
        <f>E119+SUMIF('BR DTG CIKDITIRO'!C:C,C119,'BR DTG CIKDITIRO'!E:E)</f>
        <v>1</v>
      </c>
      <c r="J119" s="6"/>
    </row>
    <row r="120" spans="1:10" ht="15.75" customHeight="1">
      <c r="A120" s="93" t="s">
        <v>8669</v>
      </c>
      <c r="B120" s="93" t="s">
        <v>876</v>
      </c>
      <c r="C120" s="93" t="s">
        <v>8669</v>
      </c>
      <c r="D120" s="93" t="s">
        <v>8670</v>
      </c>
      <c r="E120" s="94">
        <v>0</v>
      </c>
      <c r="F120" s="93" t="s">
        <v>1185</v>
      </c>
      <c r="H120" s="3">
        <f>E120+SUMIF('BR DTG CIKDITIRO'!C:C,C120,'BR DTG CIKDITIRO'!E:E)</f>
        <v>0</v>
      </c>
      <c r="J120" s="6"/>
    </row>
    <row r="121" spans="1:10" ht="15.75" customHeight="1">
      <c r="A121" s="93" t="s">
        <v>2077</v>
      </c>
      <c r="B121" s="93" t="s">
        <v>876</v>
      </c>
      <c r="C121" s="93" t="s">
        <v>2077</v>
      </c>
      <c r="D121" s="93" t="s">
        <v>2078</v>
      </c>
      <c r="E121" s="94">
        <v>0</v>
      </c>
      <c r="F121" s="93" t="s">
        <v>1185</v>
      </c>
      <c r="H121" s="3">
        <f>E121+SUMIF('BR DTG CIKDITIRO'!C:C,C121,'BR DTG CIKDITIRO'!E:E)</f>
        <v>0</v>
      </c>
      <c r="J121" s="6"/>
    </row>
    <row r="122" spans="1:10" ht="15.75" customHeight="1">
      <c r="A122" s="93" t="s">
        <v>2483</v>
      </c>
      <c r="B122" s="93" t="s">
        <v>876</v>
      </c>
      <c r="C122" s="93" t="s">
        <v>2483</v>
      </c>
      <c r="D122" s="93" t="s">
        <v>2484</v>
      </c>
      <c r="E122" s="94">
        <v>0</v>
      </c>
      <c r="F122" s="93" t="s">
        <v>1185</v>
      </c>
      <c r="H122" s="3">
        <f>E122+SUMIF('BR DTG CIKDITIRO'!C:C,C122,'BR DTG CIKDITIRO'!E:E)</f>
        <v>0</v>
      </c>
      <c r="J122" s="6"/>
    </row>
    <row r="123" spans="1:10" ht="15.75" customHeight="1">
      <c r="A123" s="93" t="s">
        <v>8671</v>
      </c>
      <c r="B123" s="93" t="s">
        <v>876</v>
      </c>
      <c r="C123" s="93" t="s">
        <v>8671</v>
      </c>
      <c r="D123" s="93" t="s">
        <v>8672</v>
      </c>
      <c r="E123" s="94">
        <v>0</v>
      </c>
      <c r="F123" s="93" t="s">
        <v>1185</v>
      </c>
      <c r="H123" s="3">
        <f>E123+SUMIF('BR DTG CIKDITIRO'!C:C,C123,'BR DTG CIKDITIRO'!E:E)</f>
        <v>0</v>
      </c>
      <c r="J123" s="6"/>
    </row>
    <row r="124" spans="1:10" ht="15.75" customHeight="1">
      <c r="A124" s="93" t="s">
        <v>2325</v>
      </c>
      <c r="B124" s="93" t="s">
        <v>876</v>
      </c>
      <c r="C124" s="93" t="s">
        <v>2325</v>
      </c>
      <c r="D124" s="93" t="s">
        <v>1403</v>
      </c>
      <c r="E124" s="94">
        <v>1</v>
      </c>
      <c r="F124" s="93" t="s">
        <v>2325</v>
      </c>
      <c r="H124" s="3">
        <f>E124+SUMIF('BR DTG CIKDITIRO'!C:C,C124,'BR DTG CIKDITIRO'!E:E)</f>
        <v>1</v>
      </c>
      <c r="J124" s="6"/>
    </row>
    <row r="125" spans="1:10" ht="15.75" customHeight="1">
      <c r="A125" s="93" t="s">
        <v>2490</v>
      </c>
      <c r="B125" s="93" t="s">
        <v>876</v>
      </c>
      <c r="C125" s="93" t="s">
        <v>2490</v>
      </c>
      <c r="D125" s="93" t="s">
        <v>8673</v>
      </c>
      <c r="E125" s="94">
        <v>0</v>
      </c>
      <c r="F125" s="93" t="s">
        <v>1185</v>
      </c>
      <c r="H125" s="3">
        <f>E125+SUMIF('BR DTG CIKDITIRO'!C:C,C125,'BR DTG CIKDITIRO'!E:E)</f>
        <v>0</v>
      </c>
      <c r="J125" s="6"/>
    </row>
    <row r="126" spans="1:10" ht="15.75" customHeight="1">
      <c r="A126" s="93" t="s">
        <v>2079</v>
      </c>
      <c r="B126" s="93" t="s">
        <v>876</v>
      </c>
      <c r="C126" s="93" t="s">
        <v>2079</v>
      </c>
      <c r="D126" s="93" t="s">
        <v>909</v>
      </c>
      <c r="E126" s="94">
        <v>0</v>
      </c>
      <c r="F126" s="93" t="s">
        <v>494</v>
      </c>
      <c r="H126" s="3">
        <f>E126+SUMIF('BR DTG CIKDITIRO'!C:C,C126,'BR DTG CIKDITIRO'!E:E)</f>
        <v>0</v>
      </c>
      <c r="J126" s="6"/>
    </row>
    <row r="127" spans="1:10" ht="15.75" customHeight="1">
      <c r="A127" s="93" t="s">
        <v>614</v>
      </c>
      <c r="B127" s="93" t="s">
        <v>876</v>
      </c>
      <c r="C127" s="93" t="s">
        <v>614</v>
      </c>
      <c r="D127" s="93" t="s">
        <v>1403</v>
      </c>
      <c r="E127" s="94">
        <v>0</v>
      </c>
      <c r="F127" s="93" t="s">
        <v>1185</v>
      </c>
      <c r="H127" s="3">
        <f>E127+SUMIF('BR DTG CIKDITIRO'!C:C,C127,'BR DTG CIKDITIRO'!E:E)</f>
        <v>0</v>
      </c>
      <c r="J127" s="6"/>
    </row>
    <row r="128" spans="1:10" ht="15.75" customHeight="1">
      <c r="A128" s="93" t="s">
        <v>194</v>
      </c>
      <c r="B128" s="93" t="s">
        <v>888</v>
      </c>
      <c r="C128" s="93" t="s">
        <v>194</v>
      </c>
      <c r="D128" s="93" t="s">
        <v>910</v>
      </c>
      <c r="E128" s="94">
        <v>1</v>
      </c>
      <c r="F128" s="93" t="s">
        <v>1185</v>
      </c>
      <c r="H128" s="3">
        <f>E128+SUMIF('BR DTG CIKDITIRO'!C:C,C128,'BR DTG CIKDITIRO'!E:E)</f>
        <v>1</v>
      </c>
      <c r="J128" s="6"/>
    </row>
    <row r="129" spans="1:10" ht="15.75" customHeight="1">
      <c r="A129" s="93" t="s">
        <v>2497</v>
      </c>
      <c r="B129" s="93" t="s">
        <v>876</v>
      </c>
      <c r="C129" s="93" t="s">
        <v>2497</v>
      </c>
      <c r="D129" s="93" t="s">
        <v>2498</v>
      </c>
      <c r="E129" s="94">
        <v>0</v>
      </c>
      <c r="F129" s="93" t="s">
        <v>1185</v>
      </c>
      <c r="H129" s="3">
        <f>E129+SUMIF('BR DTG CIKDITIRO'!C:C,C129,'BR DTG CIKDITIRO'!E:E)</f>
        <v>0</v>
      </c>
      <c r="J129" s="6"/>
    </row>
    <row r="130" spans="1:10" ht="15.75" customHeight="1">
      <c r="A130" s="93" t="s">
        <v>2499</v>
      </c>
      <c r="B130" s="93" t="s">
        <v>876</v>
      </c>
      <c r="C130" s="93" t="s">
        <v>2499</v>
      </c>
      <c r="D130" s="93" t="s">
        <v>2500</v>
      </c>
      <c r="E130" s="94">
        <v>0</v>
      </c>
      <c r="F130" s="93" t="s">
        <v>195</v>
      </c>
      <c r="H130" s="3">
        <f>E130+SUMIF('BR DTG CIKDITIRO'!C:C,C130,'BR DTG CIKDITIRO'!E:E)</f>
        <v>0</v>
      </c>
      <c r="J130" s="6"/>
    </row>
    <row r="131" spans="1:10" ht="15.75" customHeight="1">
      <c r="A131" s="93" t="s">
        <v>8674</v>
      </c>
      <c r="B131" s="93" t="s">
        <v>898</v>
      </c>
      <c r="C131" s="93" t="s">
        <v>8674</v>
      </c>
      <c r="D131" s="93" t="s">
        <v>8675</v>
      </c>
      <c r="E131" s="94">
        <v>0</v>
      </c>
      <c r="F131" s="93" t="s">
        <v>1185</v>
      </c>
      <c r="H131" s="3">
        <f>E131+SUMIF('BR DTG CIKDITIRO'!C:C,C131,'BR DTG CIKDITIRO'!E:E)</f>
        <v>0</v>
      </c>
      <c r="J131" s="6"/>
    </row>
    <row r="132" spans="1:10" ht="15.75" customHeight="1">
      <c r="A132" s="93" t="s">
        <v>195</v>
      </c>
      <c r="B132" s="93" t="s">
        <v>898</v>
      </c>
      <c r="C132" s="93" t="s">
        <v>195</v>
      </c>
      <c r="D132" s="93" t="s">
        <v>911</v>
      </c>
      <c r="E132" s="94">
        <v>4</v>
      </c>
      <c r="F132" s="93" t="s">
        <v>195</v>
      </c>
      <c r="H132" s="3">
        <f>E132+SUMIF('BR DTG CIKDITIRO'!C:C,C132,'BR DTG CIKDITIRO'!E:E)</f>
        <v>4</v>
      </c>
      <c r="J132" s="6"/>
    </row>
    <row r="133" spans="1:10" ht="15.75" customHeight="1">
      <c r="A133" s="93" t="s">
        <v>2503</v>
      </c>
      <c r="B133" s="93" t="s">
        <v>876</v>
      </c>
      <c r="C133" s="93" t="s">
        <v>2503</v>
      </c>
      <c r="D133" s="93" t="s">
        <v>2504</v>
      </c>
      <c r="E133" s="94">
        <v>0</v>
      </c>
      <c r="F133" s="93" t="s">
        <v>195</v>
      </c>
      <c r="H133" s="3">
        <f>E133+SUMIF('BR DTG CIKDITIRO'!C:C,C133,'BR DTG CIKDITIRO'!E:E)</f>
        <v>0</v>
      </c>
      <c r="J133" s="6"/>
    </row>
    <row r="134" spans="1:10" ht="15.75" customHeight="1">
      <c r="A134" s="93" t="s">
        <v>1732</v>
      </c>
      <c r="B134" s="93" t="s">
        <v>898</v>
      </c>
      <c r="C134" s="93" t="s">
        <v>1732</v>
      </c>
      <c r="D134" s="93" t="s">
        <v>2080</v>
      </c>
      <c r="E134" s="94">
        <v>1</v>
      </c>
      <c r="F134" s="93" t="s">
        <v>1185</v>
      </c>
      <c r="H134" s="3">
        <f>E134+SUMIF('BR DTG CIKDITIRO'!C:C,C134,'BR DTG CIKDITIRO'!E:E)</f>
        <v>1</v>
      </c>
      <c r="J134" s="6"/>
    </row>
    <row r="135" spans="1:10" ht="15.75" customHeight="1">
      <c r="A135" s="93" t="s">
        <v>2505</v>
      </c>
      <c r="B135" s="93" t="s">
        <v>876</v>
      </c>
      <c r="C135" s="93" t="s">
        <v>2505</v>
      </c>
      <c r="D135" s="93" t="s">
        <v>8676</v>
      </c>
      <c r="E135" s="94">
        <v>0</v>
      </c>
      <c r="F135" s="93" t="s">
        <v>1185</v>
      </c>
      <c r="H135" s="3">
        <f>E135+SUMIF('BR DTG CIKDITIRO'!C:C,C135,'BR DTG CIKDITIRO'!E:E)</f>
        <v>0</v>
      </c>
      <c r="J135" s="6"/>
    </row>
    <row r="136" spans="1:10" ht="15.75" customHeight="1">
      <c r="A136" s="93" t="s">
        <v>196</v>
      </c>
      <c r="B136" s="93" t="s">
        <v>876</v>
      </c>
      <c r="C136" s="93" t="s">
        <v>196</v>
      </c>
      <c r="D136" s="93" t="s">
        <v>912</v>
      </c>
      <c r="E136" s="94">
        <v>0</v>
      </c>
      <c r="F136" s="93" t="s">
        <v>1185</v>
      </c>
      <c r="H136" s="3">
        <f>E136+SUMIF('BR DTG CIKDITIRO'!C:C,C136,'BR DTG CIKDITIRO'!E:E)</f>
        <v>0</v>
      </c>
      <c r="J136" s="6"/>
    </row>
    <row r="137" spans="1:10" ht="15.75" customHeight="1">
      <c r="A137" s="93" t="s">
        <v>2507</v>
      </c>
      <c r="B137" s="93" t="s">
        <v>876</v>
      </c>
      <c r="C137" s="93" t="s">
        <v>2507</v>
      </c>
      <c r="D137" s="93" t="s">
        <v>2508</v>
      </c>
      <c r="E137" s="94">
        <v>0</v>
      </c>
      <c r="F137" s="93" t="s">
        <v>1943</v>
      </c>
      <c r="H137" s="3">
        <f>E137+SUMIF('BR DTG CIKDITIRO'!C:C,C137,'BR DTG CIKDITIRO'!E:E)</f>
        <v>0</v>
      </c>
      <c r="J137" s="6"/>
    </row>
    <row r="138" spans="1:10" ht="15.75" customHeight="1">
      <c r="A138" s="93" t="s">
        <v>2509</v>
      </c>
      <c r="B138" s="93" t="s">
        <v>876</v>
      </c>
      <c r="C138" s="93" t="s">
        <v>2509</v>
      </c>
      <c r="D138" s="93" t="s">
        <v>2510</v>
      </c>
      <c r="E138" s="94">
        <v>0</v>
      </c>
      <c r="F138" s="93" t="s">
        <v>1185</v>
      </c>
      <c r="H138" s="3">
        <f>E138+SUMIF('BR DTG CIKDITIRO'!C:C,C138,'BR DTG CIKDITIRO'!E:E)</f>
        <v>0</v>
      </c>
      <c r="J138" s="6"/>
    </row>
    <row r="139" spans="1:10" ht="15.75" customHeight="1">
      <c r="A139" s="93" t="s">
        <v>1943</v>
      </c>
      <c r="B139" s="93" t="s">
        <v>876</v>
      </c>
      <c r="C139" s="93" t="s">
        <v>1943</v>
      </c>
      <c r="D139" s="93" t="s">
        <v>2508</v>
      </c>
      <c r="E139" s="94">
        <v>0</v>
      </c>
      <c r="F139" s="93" t="s">
        <v>1943</v>
      </c>
      <c r="H139" s="3">
        <f>E139+SUMIF('BR DTG CIKDITIRO'!C:C,C139,'BR DTG CIKDITIRO'!E:E)</f>
        <v>0</v>
      </c>
      <c r="J139" s="6"/>
    </row>
    <row r="140" spans="1:10" ht="15.75" customHeight="1">
      <c r="A140" s="93" t="s">
        <v>197</v>
      </c>
      <c r="B140" s="93" t="s">
        <v>898</v>
      </c>
      <c r="C140" s="93" t="s">
        <v>197</v>
      </c>
      <c r="D140" s="93" t="s">
        <v>913</v>
      </c>
      <c r="E140" s="94">
        <v>0</v>
      </c>
      <c r="F140" s="93" t="s">
        <v>1185</v>
      </c>
      <c r="H140" s="3">
        <f>E140+SUMIF('BR DTG CIKDITIRO'!C:C,C140,'BR DTG CIKDITIRO'!E:E)</f>
        <v>0</v>
      </c>
      <c r="J140" s="6"/>
    </row>
    <row r="141" spans="1:10" ht="15.75" customHeight="1">
      <c r="A141" s="93" t="s">
        <v>2512</v>
      </c>
      <c r="B141" s="93" t="s">
        <v>876</v>
      </c>
      <c r="C141" s="93" t="s">
        <v>2512</v>
      </c>
      <c r="D141" s="93" t="s">
        <v>2513</v>
      </c>
      <c r="E141" s="94">
        <v>0</v>
      </c>
      <c r="F141" s="93" t="s">
        <v>1185</v>
      </c>
      <c r="H141" s="3">
        <f>E141+SUMIF('BR DTG CIKDITIRO'!C:C,C141,'BR DTG CIKDITIRO'!E:E)</f>
        <v>0</v>
      </c>
      <c r="J141" s="6"/>
    </row>
    <row r="142" spans="1:10" ht="15.75" customHeight="1">
      <c r="A142" s="93" t="s">
        <v>2518</v>
      </c>
      <c r="B142" s="93" t="s">
        <v>876</v>
      </c>
      <c r="C142" s="93" t="s">
        <v>2518</v>
      </c>
      <c r="D142" s="93" t="s">
        <v>2519</v>
      </c>
      <c r="E142" s="94">
        <v>0</v>
      </c>
      <c r="F142" s="93" t="s">
        <v>1185</v>
      </c>
      <c r="H142" s="3">
        <f>E142+SUMIF('BR DTG CIKDITIRO'!C:C,C142,'BR DTG CIKDITIRO'!E:E)</f>
        <v>0</v>
      </c>
      <c r="J142" s="6"/>
    </row>
    <row r="143" spans="1:10" ht="15.75" customHeight="1">
      <c r="A143" s="93" t="s">
        <v>8677</v>
      </c>
      <c r="B143" s="93" t="s">
        <v>876</v>
      </c>
      <c r="C143" s="93" t="s">
        <v>8677</v>
      </c>
      <c r="D143" s="93" t="s">
        <v>1332</v>
      </c>
      <c r="E143" s="94">
        <v>0</v>
      </c>
      <c r="F143" s="93" t="s">
        <v>1185</v>
      </c>
      <c r="H143" s="3">
        <f>E143+SUMIF('BR DTG CIKDITIRO'!C:C,C143,'BR DTG CIKDITIRO'!E:E)</f>
        <v>0</v>
      </c>
      <c r="J143" s="6"/>
    </row>
    <row r="144" spans="1:10" ht="15.75" customHeight="1">
      <c r="A144" s="93" t="s">
        <v>8678</v>
      </c>
      <c r="B144" s="93" t="s">
        <v>876</v>
      </c>
      <c r="C144" s="93" t="s">
        <v>8678</v>
      </c>
      <c r="D144" s="93" t="s">
        <v>7976</v>
      </c>
      <c r="E144" s="94">
        <v>0</v>
      </c>
      <c r="F144" s="93" t="s">
        <v>1185</v>
      </c>
      <c r="H144" s="3">
        <f>E144+SUMIF('BR DTG CIKDITIRO'!C:C,C144,'BR DTG CIKDITIRO'!E:E)</f>
        <v>0</v>
      </c>
      <c r="J144" s="6"/>
    </row>
    <row r="145" spans="1:10" ht="15.75" customHeight="1">
      <c r="A145" s="93" t="s">
        <v>8679</v>
      </c>
      <c r="B145" s="93" t="s">
        <v>876</v>
      </c>
      <c r="C145" s="93" t="s">
        <v>8679</v>
      </c>
      <c r="D145" s="93" t="s">
        <v>8680</v>
      </c>
      <c r="E145" s="94">
        <v>0</v>
      </c>
      <c r="F145" s="93" t="s">
        <v>1185</v>
      </c>
      <c r="H145" s="3">
        <f>E145+SUMIF('BR DTG CIKDITIRO'!C:C,C145,'BR DTG CIKDITIRO'!E:E)</f>
        <v>0</v>
      </c>
      <c r="J145" s="6"/>
    </row>
    <row r="146" spans="1:10" ht="15.75" customHeight="1">
      <c r="A146" s="93" t="s">
        <v>8681</v>
      </c>
      <c r="B146" s="93" t="s">
        <v>876</v>
      </c>
      <c r="C146" s="93" t="s">
        <v>8681</v>
      </c>
      <c r="D146" s="93" t="s">
        <v>8682</v>
      </c>
      <c r="E146" s="94">
        <v>0</v>
      </c>
      <c r="F146" s="93" t="s">
        <v>1185</v>
      </c>
      <c r="H146" s="3">
        <f>E146+SUMIF('BR DTG CIKDITIRO'!C:C,C146,'BR DTG CIKDITIRO'!E:E)</f>
        <v>0</v>
      </c>
      <c r="J146" s="6"/>
    </row>
    <row r="147" spans="1:10" ht="15.75" customHeight="1">
      <c r="A147" s="93" t="s">
        <v>2524</v>
      </c>
      <c r="B147" s="93" t="s">
        <v>876</v>
      </c>
      <c r="C147" s="93" t="s">
        <v>2524</v>
      </c>
      <c r="D147" s="93" t="s">
        <v>2525</v>
      </c>
      <c r="E147" s="94">
        <v>0</v>
      </c>
      <c r="F147" s="93" t="s">
        <v>1185</v>
      </c>
      <c r="H147" s="3">
        <f>E147+SUMIF('BR DTG CIKDITIRO'!C:C,C147,'BR DTG CIKDITIRO'!E:E)</f>
        <v>0</v>
      </c>
      <c r="J147" s="6"/>
    </row>
    <row r="148" spans="1:10" ht="15.75" customHeight="1">
      <c r="A148" s="93" t="s">
        <v>2526</v>
      </c>
      <c r="B148" s="93" t="s">
        <v>876</v>
      </c>
      <c r="C148" s="93" t="s">
        <v>2526</v>
      </c>
      <c r="D148" s="93" t="s">
        <v>2527</v>
      </c>
      <c r="E148" s="94">
        <v>0</v>
      </c>
      <c r="F148" s="93" t="s">
        <v>1185</v>
      </c>
      <c r="H148" s="3">
        <f>E148+SUMIF('BR DTG CIKDITIRO'!C:C,C148,'BR DTG CIKDITIRO'!E:E)</f>
        <v>0</v>
      </c>
      <c r="J148" s="6"/>
    </row>
    <row r="149" spans="1:10" ht="15.75" customHeight="1">
      <c r="A149" s="93" t="s">
        <v>2528</v>
      </c>
      <c r="B149" s="93" t="s">
        <v>876</v>
      </c>
      <c r="C149" s="93" t="s">
        <v>2528</v>
      </c>
      <c r="D149" s="93" t="s">
        <v>2529</v>
      </c>
      <c r="E149" s="94">
        <v>0</v>
      </c>
      <c r="F149" s="93" t="s">
        <v>1185</v>
      </c>
      <c r="H149" s="3">
        <f>E149+SUMIF('BR DTG CIKDITIRO'!C:C,C149,'BR DTG CIKDITIRO'!E:E)</f>
        <v>0</v>
      </c>
      <c r="J149" s="6"/>
    </row>
    <row r="150" spans="1:10" ht="15.75" customHeight="1">
      <c r="A150" s="93" t="s">
        <v>8683</v>
      </c>
      <c r="B150" s="93" t="s">
        <v>876</v>
      </c>
      <c r="C150" s="93" t="s">
        <v>8683</v>
      </c>
      <c r="D150" s="93" t="s">
        <v>8684</v>
      </c>
      <c r="E150" s="94">
        <v>0</v>
      </c>
      <c r="F150" s="93" t="s">
        <v>1185</v>
      </c>
      <c r="H150" s="3">
        <f>E150+SUMIF('BR DTG CIKDITIRO'!C:C,C150,'BR DTG CIKDITIRO'!E:E)</f>
        <v>0</v>
      </c>
      <c r="J150" s="6"/>
    </row>
    <row r="151" spans="1:10" ht="15.75" customHeight="1">
      <c r="A151" s="93" t="s">
        <v>810</v>
      </c>
      <c r="B151" s="93" t="s">
        <v>876</v>
      </c>
      <c r="C151" s="93" t="s">
        <v>810</v>
      </c>
      <c r="D151" s="93" t="s">
        <v>811</v>
      </c>
      <c r="E151" s="94">
        <v>0</v>
      </c>
      <c r="F151" s="93" t="s">
        <v>1185</v>
      </c>
      <c r="H151" s="3">
        <f>E151+SUMIF('BR DTG CIKDITIRO'!C:C,C151,'BR DTG CIKDITIRO'!E:E)</f>
        <v>0</v>
      </c>
      <c r="J151" s="6"/>
    </row>
    <row r="152" spans="1:10" ht="15.75" customHeight="1">
      <c r="A152" s="93" t="s">
        <v>2532</v>
      </c>
      <c r="B152" s="93" t="s">
        <v>876</v>
      </c>
      <c r="C152" s="93" t="s">
        <v>2532</v>
      </c>
      <c r="D152" s="93" t="s">
        <v>8685</v>
      </c>
      <c r="E152" s="94">
        <v>0</v>
      </c>
      <c r="F152" s="93" t="s">
        <v>1185</v>
      </c>
      <c r="H152" s="3">
        <f>E152+SUMIF('BR DTG CIKDITIRO'!C:C,C152,'BR DTG CIKDITIRO'!E:E)</f>
        <v>0</v>
      </c>
      <c r="J152" s="6"/>
    </row>
    <row r="153" spans="1:10" ht="15.75" customHeight="1">
      <c r="A153" s="93" t="s">
        <v>2081</v>
      </c>
      <c r="B153" s="93" t="s">
        <v>876</v>
      </c>
      <c r="C153" s="93" t="s">
        <v>2081</v>
      </c>
      <c r="D153" s="93" t="s">
        <v>2082</v>
      </c>
      <c r="E153" s="94">
        <v>0</v>
      </c>
      <c r="F153" s="93" t="s">
        <v>1185</v>
      </c>
      <c r="H153" s="3">
        <f>E153+SUMIF('BR DTG CIKDITIRO'!C:C,C153,'BR DTG CIKDITIRO'!E:E)</f>
        <v>0</v>
      </c>
      <c r="J153" s="6"/>
    </row>
    <row r="154" spans="1:10" ht="15.75" customHeight="1">
      <c r="A154" s="93" t="s">
        <v>2540</v>
      </c>
      <c r="B154" s="93" t="s">
        <v>876</v>
      </c>
      <c r="C154" s="93" t="s">
        <v>2540</v>
      </c>
      <c r="D154" s="93" t="s">
        <v>2541</v>
      </c>
      <c r="E154" s="94">
        <v>0</v>
      </c>
      <c r="F154" s="93" t="s">
        <v>1185</v>
      </c>
      <c r="H154" s="3">
        <f>E154+SUMIF('BR DTG CIKDITIRO'!C:C,C154,'BR DTG CIKDITIRO'!E:E)</f>
        <v>0</v>
      </c>
      <c r="J154" s="6"/>
    </row>
    <row r="155" spans="1:10" ht="15.75" customHeight="1">
      <c r="A155" s="93" t="s">
        <v>8686</v>
      </c>
      <c r="B155" s="93" t="s">
        <v>876</v>
      </c>
      <c r="C155" s="93" t="s">
        <v>8686</v>
      </c>
      <c r="D155" s="93" t="s">
        <v>8687</v>
      </c>
      <c r="E155" s="94">
        <v>0</v>
      </c>
      <c r="F155" s="93" t="s">
        <v>1185</v>
      </c>
      <c r="H155" s="3">
        <f>E155+SUMIF('BR DTG CIKDITIRO'!C:C,C155,'BR DTG CIKDITIRO'!E:E)</f>
        <v>0</v>
      </c>
      <c r="J155" s="6"/>
    </row>
    <row r="156" spans="1:10" ht="15.75" customHeight="1">
      <c r="A156" s="93" t="s">
        <v>2542</v>
      </c>
      <c r="B156" s="93" t="s">
        <v>876</v>
      </c>
      <c r="C156" s="93" t="s">
        <v>2542</v>
      </c>
      <c r="D156" s="93" t="s">
        <v>2543</v>
      </c>
      <c r="E156" s="94">
        <v>0</v>
      </c>
      <c r="F156" s="93" t="s">
        <v>1185</v>
      </c>
      <c r="H156" s="3">
        <f>E156+SUMIF('BR DTG CIKDITIRO'!C:C,C156,'BR DTG CIKDITIRO'!E:E)</f>
        <v>0</v>
      </c>
      <c r="J156" s="6"/>
    </row>
    <row r="157" spans="1:10" ht="15.75" customHeight="1">
      <c r="A157" s="93" t="s">
        <v>8688</v>
      </c>
      <c r="B157" s="93" t="s">
        <v>876</v>
      </c>
      <c r="C157" s="93" t="s">
        <v>8688</v>
      </c>
      <c r="D157" s="93" t="s">
        <v>8689</v>
      </c>
      <c r="E157" s="94">
        <v>0</v>
      </c>
      <c r="F157" s="93" t="s">
        <v>1185</v>
      </c>
      <c r="H157" s="3">
        <f>E157+SUMIF('BR DTG CIKDITIRO'!C:C,C157,'BR DTG CIKDITIRO'!E:E)</f>
        <v>0</v>
      </c>
      <c r="J157" s="6"/>
    </row>
    <row r="158" spans="1:10" ht="15.75" customHeight="1">
      <c r="A158" s="93" t="s">
        <v>812</v>
      </c>
      <c r="B158" s="93" t="s">
        <v>876</v>
      </c>
      <c r="C158" s="93" t="s">
        <v>812</v>
      </c>
      <c r="D158" s="93" t="s">
        <v>813</v>
      </c>
      <c r="E158" s="94">
        <v>0</v>
      </c>
      <c r="F158" s="93" t="s">
        <v>1185</v>
      </c>
      <c r="H158" s="3">
        <f>E158+SUMIF('BR DTG CIKDITIRO'!C:C,C158,'BR DTG CIKDITIRO'!E:E)</f>
        <v>0</v>
      </c>
      <c r="J158" s="6"/>
    </row>
    <row r="159" spans="1:10" ht="15.75" customHeight="1">
      <c r="A159" s="93" t="s">
        <v>8690</v>
      </c>
      <c r="B159" s="93" t="s">
        <v>876</v>
      </c>
      <c r="C159" s="93" t="s">
        <v>8690</v>
      </c>
      <c r="D159" s="93" t="s">
        <v>8691</v>
      </c>
      <c r="E159" s="94">
        <v>0</v>
      </c>
      <c r="F159" s="93" t="s">
        <v>1185</v>
      </c>
      <c r="H159" s="3">
        <f>E159+SUMIF('BR DTG CIKDITIRO'!C:C,C159,'BR DTG CIKDITIRO'!E:E)</f>
        <v>0</v>
      </c>
      <c r="J159" s="6"/>
    </row>
    <row r="160" spans="1:10" ht="15.75" customHeight="1">
      <c r="A160" s="93" t="s">
        <v>2083</v>
      </c>
      <c r="B160" s="93" t="s">
        <v>876</v>
      </c>
      <c r="C160" s="93" t="s">
        <v>2083</v>
      </c>
      <c r="D160" s="93" t="s">
        <v>2084</v>
      </c>
      <c r="E160" s="94">
        <v>0</v>
      </c>
      <c r="F160" s="93" t="s">
        <v>1185</v>
      </c>
      <c r="H160" s="3">
        <f>E160+SUMIF('BR DTG CIKDITIRO'!C:C,C160,'BR DTG CIKDITIRO'!E:E)</f>
        <v>0</v>
      </c>
      <c r="J160" s="6"/>
    </row>
    <row r="161" spans="1:10" ht="15.75" customHeight="1">
      <c r="A161" s="93" t="s">
        <v>2546</v>
      </c>
      <c r="B161" s="93" t="s">
        <v>876</v>
      </c>
      <c r="C161" s="93" t="s">
        <v>2546</v>
      </c>
      <c r="D161" s="93" t="s">
        <v>2547</v>
      </c>
      <c r="E161" s="94">
        <v>0</v>
      </c>
      <c r="F161" s="93" t="s">
        <v>1185</v>
      </c>
      <c r="H161" s="3">
        <f>E161+SUMIF('BR DTG CIKDITIRO'!C:C,C161,'BR DTG CIKDITIRO'!E:E)</f>
        <v>0</v>
      </c>
      <c r="J161" s="6"/>
    </row>
    <row r="162" spans="1:10" ht="15.75" customHeight="1">
      <c r="A162" s="93" t="s">
        <v>2548</v>
      </c>
      <c r="B162" s="93" t="s">
        <v>876</v>
      </c>
      <c r="C162" s="93" t="s">
        <v>2548</v>
      </c>
      <c r="D162" s="93" t="s">
        <v>2549</v>
      </c>
      <c r="E162" s="94">
        <v>0</v>
      </c>
      <c r="F162" s="93" t="s">
        <v>1185</v>
      </c>
      <c r="H162" s="3">
        <f>E162+SUMIF('BR DTG CIKDITIRO'!C:C,C162,'BR DTG CIKDITIRO'!E:E)</f>
        <v>0</v>
      </c>
      <c r="J162" s="6"/>
    </row>
    <row r="163" spans="1:10" ht="15.75" customHeight="1">
      <c r="A163" s="93" t="s">
        <v>8692</v>
      </c>
      <c r="B163" s="93" t="s">
        <v>876</v>
      </c>
      <c r="C163" s="93" t="s">
        <v>8692</v>
      </c>
      <c r="D163" s="93" t="s">
        <v>8693</v>
      </c>
      <c r="E163" s="94">
        <v>0</v>
      </c>
      <c r="F163" s="93" t="s">
        <v>1185</v>
      </c>
      <c r="H163" s="3">
        <f>E163+SUMIF('BR DTG CIKDITIRO'!C:C,C163,'BR DTG CIKDITIRO'!E:E)</f>
        <v>0</v>
      </c>
      <c r="J163" s="6"/>
    </row>
    <row r="164" spans="1:10" ht="15.75" customHeight="1">
      <c r="A164" s="93" t="s">
        <v>8694</v>
      </c>
      <c r="B164" s="93" t="s">
        <v>876</v>
      </c>
      <c r="C164" s="93" t="s">
        <v>8694</v>
      </c>
      <c r="D164" s="93" t="s">
        <v>8695</v>
      </c>
      <c r="E164" s="94">
        <v>0</v>
      </c>
      <c r="F164" s="93" t="s">
        <v>1185</v>
      </c>
      <c r="H164" s="3">
        <f>E164+SUMIF('BR DTG CIKDITIRO'!C:C,C164,'BR DTG CIKDITIRO'!E:E)</f>
        <v>0</v>
      </c>
      <c r="J164" s="6"/>
    </row>
    <row r="165" spans="1:10" ht="15.75" customHeight="1">
      <c r="A165" s="93" t="s">
        <v>2085</v>
      </c>
      <c r="B165" s="93" t="s">
        <v>876</v>
      </c>
      <c r="C165" s="93" t="s">
        <v>2085</v>
      </c>
      <c r="D165" s="93" t="s">
        <v>2086</v>
      </c>
      <c r="E165" s="94">
        <v>0</v>
      </c>
      <c r="F165" s="93" t="s">
        <v>1185</v>
      </c>
      <c r="H165" s="3">
        <f>E165+SUMIF('BR DTG CIKDITIRO'!C:C,C165,'BR DTG CIKDITIRO'!E:E)</f>
        <v>0</v>
      </c>
      <c r="J165" s="6"/>
    </row>
    <row r="166" spans="1:10" ht="15.75" customHeight="1">
      <c r="A166" s="93" t="s">
        <v>8696</v>
      </c>
      <c r="B166" s="93" t="s">
        <v>876</v>
      </c>
      <c r="C166" s="93" t="s">
        <v>8696</v>
      </c>
      <c r="D166" s="93" t="s">
        <v>8697</v>
      </c>
      <c r="E166" s="94">
        <v>0</v>
      </c>
      <c r="F166" s="93" t="s">
        <v>1185</v>
      </c>
      <c r="H166" s="3">
        <f>E166+SUMIF('BR DTG CIKDITIRO'!C:C,C166,'BR DTG CIKDITIRO'!E:E)</f>
        <v>0</v>
      </c>
      <c r="J166" s="6"/>
    </row>
    <row r="167" spans="1:10" ht="15.75" customHeight="1">
      <c r="A167" s="93" t="s">
        <v>2550</v>
      </c>
      <c r="B167" s="93" t="s">
        <v>876</v>
      </c>
      <c r="C167" s="93" t="s">
        <v>2550</v>
      </c>
      <c r="D167" s="93" t="s">
        <v>2551</v>
      </c>
      <c r="E167" s="94">
        <v>0</v>
      </c>
      <c r="F167" s="93" t="s">
        <v>1185</v>
      </c>
      <c r="H167" s="3">
        <f>E167+SUMIF('BR DTG CIKDITIRO'!C:C,C167,'BR DTG CIKDITIRO'!E:E)</f>
        <v>0</v>
      </c>
      <c r="J167" s="6"/>
    </row>
    <row r="168" spans="1:10" ht="15.75" customHeight="1">
      <c r="A168" s="93" t="s">
        <v>2552</v>
      </c>
      <c r="B168" s="93" t="s">
        <v>876</v>
      </c>
      <c r="C168" s="93" t="s">
        <v>2552</v>
      </c>
      <c r="D168" s="93" t="s">
        <v>2553</v>
      </c>
      <c r="E168" s="94">
        <v>0</v>
      </c>
      <c r="F168" s="93" t="s">
        <v>1185</v>
      </c>
      <c r="H168" s="3">
        <f>E168+SUMIF('BR DTG CIKDITIRO'!C:C,C168,'BR DTG CIKDITIRO'!E:E)</f>
        <v>0</v>
      </c>
      <c r="J168" s="6"/>
    </row>
    <row r="169" spans="1:10" ht="15.75" customHeight="1">
      <c r="A169" s="93" t="s">
        <v>2087</v>
      </c>
      <c r="B169" s="93" t="s">
        <v>876</v>
      </c>
      <c r="C169" s="93" t="s">
        <v>2087</v>
      </c>
      <c r="D169" s="93" t="s">
        <v>2088</v>
      </c>
      <c r="E169" s="94">
        <v>0</v>
      </c>
      <c r="F169" s="93" t="s">
        <v>1185</v>
      </c>
      <c r="H169" s="3">
        <f>E169+SUMIF('BR DTG CIKDITIRO'!C:C,C169,'BR DTG CIKDITIRO'!E:E)</f>
        <v>0</v>
      </c>
      <c r="J169" s="6"/>
    </row>
    <row r="170" spans="1:10" ht="15.75" customHeight="1">
      <c r="A170" s="93" t="s">
        <v>2556</v>
      </c>
      <c r="B170" s="93" t="s">
        <v>876</v>
      </c>
      <c r="C170" s="93" t="s">
        <v>2556</v>
      </c>
      <c r="D170" s="93" t="s">
        <v>2557</v>
      </c>
      <c r="E170" s="94">
        <v>0</v>
      </c>
      <c r="F170" s="93" t="s">
        <v>1185</v>
      </c>
      <c r="H170" s="3">
        <f>E170+SUMIF('BR DTG CIKDITIRO'!C:C,C170,'BR DTG CIKDITIRO'!E:E)</f>
        <v>0</v>
      </c>
      <c r="J170" s="6"/>
    </row>
    <row r="171" spans="1:10" ht="15.75" customHeight="1">
      <c r="A171" s="93" t="s">
        <v>1734</v>
      </c>
      <c r="B171" s="93" t="s">
        <v>876</v>
      </c>
      <c r="C171" s="93" t="s">
        <v>1734</v>
      </c>
      <c r="D171" s="93" t="s">
        <v>8698</v>
      </c>
      <c r="E171" s="94">
        <v>0</v>
      </c>
      <c r="F171" s="93" t="s">
        <v>1185</v>
      </c>
      <c r="H171" s="3">
        <f>E171+SUMIF('BR DTG CIKDITIRO'!C:C,C171,'BR DTG CIKDITIRO'!E:E)</f>
        <v>0</v>
      </c>
      <c r="J171" s="6"/>
    </row>
    <row r="172" spans="1:10" ht="15.75" customHeight="1">
      <c r="A172" s="93" t="s">
        <v>2562</v>
      </c>
      <c r="B172" s="93" t="s">
        <v>876</v>
      </c>
      <c r="C172" s="93" t="s">
        <v>2562</v>
      </c>
      <c r="D172" s="93" t="s">
        <v>2563</v>
      </c>
      <c r="E172" s="94">
        <v>0</v>
      </c>
      <c r="F172" s="93" t="s">
        <v>1185</v>
      </c>
      <c r="H172" s="3">
        <f>E172+SUMIF('BR DTG CIKDITIRO'!C:C,C172,'BR DTG CIKDITIRO'!E:E)</f>
        <v>0</v>
      </c>
      <c r="J172" s="6"/>
    </row>
    <row r="173" spans="1:10" ht="15.75" customHeight="1">
      <c r="A173" s="93" t="s">
        <v>2564</v>
      </c>
      <c r="B173" s="93" t="s">
        <v>876</v>
      </c>
      <c r="C173" s="93" t="s">
        <v>2564</v>
      </c>
      <c r="D173" s="93" t="s">
        <v>8699</v>
      </c>
      <c r="E173" s="94">
        <v>0</v>
      </c>
      <c r="F173" s="93" t="s">
        <v>1185</v>
      </c>
      <c r="H173" s="3">
        <f>E173+SUMIF('BR DTG CIKDITIRO'!C:C,C173,'BR DTG CIKDITIRO'!E:E)</f>
        <v>0</v>
      </c>
      <c r="J173" s="6"/>
    </row>
    <row r="174" spans="1:10" ht="15.75" customHeight="1">
      <c r="A174" s="93" t="s">
        <v>2566</v>
      </c>
      <c r="B174" s="93" t="s">
        <v>876</v>
      </c>
      <c r="C174" s="93" t="s">
        <v>2566</v>
      </c>
      <c r="D174" s="93" t="s">
        <v>8700</v>
      </c>
      <c r="E174" s="94">
        <v>0</v>
      </c>
      <c r="F174" s="93" t="s">
        <v>1185</v>
      </c>
      <c r="H174" s="3">
        <f>E174+SUMIF('BR DTG CIKDITIRO'!C:C,C174,'BR DTG CIKDITIRO'!E:E)</f>
        <v>0</v>
      </c>
      <c r="J174" s="6"/>
    </row>
    <row r="175" spans="1:10" ht="15.75" customHeight="1">
      <c r="A175" s="93" t="s">
        <v>2568</v>
      </c>
      <c r="B175" s="93" t="s">
        <v>876</v>
      </c>
      <c r="C175" s="93" t="s">
        <v>2568</v>
      </c>
      <c r="D175" s="93" t="s">
        <v>8701</v>
      </c>
      <c r="E175" s="94">
        <v>0</v>
      </c>
      <c r="F175" s="93" t="s">
        <v>1185</v>
      </c>
      <c r="H175" s="3">
        <f>E175+SUMIF('BR DTG CIKDITIRO'!C:C,C175,'BR DTG CIKDITIRO'!E:E)</f>
        <v>0</v>
      </c>
      <c r="J175" s="6"/>
    </row>
    <row r="176" spans="1:10" ht="15.75" customHeight="1">
      <c r="A176" s="93" t="s">
        <v>2570</v>
      </c>
      <c r="B176" s="93" t="s">
        <v>876</v>
      </c>
      <c r="C176" s="93" t="s">
        <v>2570</v>
      </c>
      <c r="D176" s="93" t="s">
        <v>8702</v>
      </c>
      <c r="E176" s="94">
        <v>0</v>
      </c>
      <c r="F176" s="93" t="s">
        <v>1185</v>
      </c>
      <c r="H176" s="3">
        <f>E176+SUMIF('BR DTG CIKDITIRO'!C:C,C176,'BR DTG CIKDITIRO'!E:E)</f>
        <v>0</v>
      </c>
      <c r="J176" s="6"/>
    </row>
    <row r="177" spans="1:10" ht="15.75" customHeight="1">
      <c r="A177" s="93" t="s">
        <v>2572</v>
      </c>
      <c r="B177" s="93" t="s">
        <v>876</v>
      </c>
      <c r="C177" s="93" t="s">
        <v>2572</v>
      </c>
      <c r="D177" s="93" t="s">
        <v>8703</v>
      </c>
      <c r="E177" s="94">
        <v>0</v>
      </c>
      <c r="F177" s="93" t="s">
        <v>1185</v>
      </c>
      <c r="H177" s="3">
        <f>E177+SUMIF('BR DTG CIKDITIRO'!C:C,C177,'BR DTG CIKDITIRO'!E:E)</f>
        <v>0</v>
      </c>
      <c r="J177" s="6"/>
    </row>
    <row r="178" spans="1:10" ht="15.75" customHeight="1">
      <c r="A178" s="93" t="s">
        <v>2574</v>
      </c>
      <c r="B178" s="93" t="s">
        <v>876</v>
      </c>
      <c r="C178" s="93" t="s">
        <v>2574</v>
      </c>
      <c r="D178" s="93" t="s">
        <v>8704</v>
      </c>
      <c r="E178" s="94">
        <v>0</v>
      </c>
      <c r="F178" s="93" t="s">
        <v>1185</v>
      </c>
      <c r="H178" s="3">
        <f>E178+SUMIF('BR DTG CIKDITIRO'!C:C,C178,'BR DTG CIKDITIRO'!E:E)</f>
        <v>0</v>
      </c>
      <c r="J178" s="6"/>
    </row>
    <row r="179" spans="1:10" ht="15.75" customHeight="1">
      <c r="A179" s="93" t="s">
        <v>2576</v>
      </c>
      <c r="B179" s="93" t="s">
        <v>876</v>
      </c>
      <c r="C179" s="93" t="s">
        <v>2576</v>
      </c>
      <c r="D179" s="93" t="s">
        <v>8705</v>
      </c>
      <c r="E179" s="94">
        <v>0</v>
      </c>
      <c r="F179" s="93" t="s">
        <v>1185</v>
      </c>
      <c r="H179" s="3">
        <f>E179+SUMIF('BR DTG CIKDITIRO'!C:C,C179,'BR DTG CIKDITIRO'!E:E)</f>
        <v>0</v>
      </c>
      <c r="J179" s="6"/>
    </row>
    <row r="180" spans="1:10" ht="15.75" customHeight="1">
      <c r="A180" s="93" t="s">
        <v>2578</v>
      </c>
      <c r="B180" s="93" t="s">
        <v>876</v>
      </c>
      <c r="C180" s="93" t="s">
        <v>2578</v>
      </c>
      <c r="D180" s="93" t="s">
        <v>2579</v>
      </c>
      <c r="E180" s="94">
        <v>0</v>
      </c>
      <c r="F180" s="93" t="s">
        <v>1185</v>
      </c>
      <c r="H180" s="3">
        <f>E180+SUMIF('BR DTG CIKDITIRO'!C:C,C180,'BR DTG CIKDITIRO'!E:E)</f>
        <v>0</v>
      </c>
      <c r="J180" s="6"/>
    </row>
    <row r="181" spans="1:10" ht="15.75" customHeight="1">
      <c r="A181" s="93" t="s">
        <v>8706</v>
      </c>
      <c r="B181" s="93" t="s">
        <v>876</v>
      </c>
      <c r="C181" s="93" t="s">
        <v>8706</v>
      </c>
      <c r="D181" s="93" t="s">
        <v>8707</v>
      </c>
      <c r="E181" s="94">
        <v>0</v>
      </c>
      <c r="F181" s="93" t="s">
        <v>1185</v>
      </c>
      <c r="H181" s="3">
        <f>E181+SUMIF('BR DTG CIKDITIRO'!C:C,C181,'BR DTG CIKDITIRO'!E:E)</f>
        <v>0</v>
      </c>
      <c r="J181" s="6"/>
    </row>
    <row r="182" spans="1:10" ht="15.75" customHeight="1">
      <c r="A182" s="93" t="s">
        <v>814</v>
      </c>
      <c r="B182" s="93" t="s">
        <v>876</v>
      </c>
      <c r="C182" s="93" t="s">
        <v>814</v>
      </c>
      <c r="D182" s="93" t="s">
        <v>2089</v>
      </c>
      <c r="E182" s="94">
        <v>0</v>
      </c>
      <c r="F182" s="93" t="s">
        <v>1185</v>
      </c>
      <c r="H182" s="3">
        <f>E182+SUMIF('BR DTG CIKDITIRO'!C:C,C182,'BR DTG CIKDITIRO'!E:E)</f>
        <v>0</v>
      </c>
      <c r="J182" s="6"/>
    </row>
    <row r="183" spans="1:10" ht="15.75" customHeight="1">
      <c r="A183" s="93" t="s">
        <v>914</v>
      </c>
      <c r="B183" s="93" t="s">
        <v>876</v>
      </c>
      <c r="C183" s="93" t="s">
        <v>914</v>
      </c>
      <c r="D183" s="93" t="s">
        <v>1513</v>
      </c>
      <c r="E183" s="94">
        <v>0</v>
      </c>
      <c r="F183" s="93" t="s">
        <v>1185</v>
      </c>
      <c r="H183" s="3">
        <f>E183+SUMIF('BR DTG CIKDITIRO'!C:C,C183,'BR DTG CIKDITIRO'!E:E)</f>
        <v>0</v>
      </c>
      <c r="J183" s="6"/>
    </row>
    <row r="184" spans="1:10" ht="15.75" customHeight="1">
      <c r="A184" s="93" t="s">
        <v>2582</v>
      </c>
      <c r="B184" s="93" t="s">
        <v>876</v>
      </c>
      <c r="C184" s="93" t="s">
        <v>2582</v>
      </c>
      <c r="D184" s="93" t="s">
        <v>8708</v>
      </c>
      <c r="E184" s="94">
        <v>0</v>
      </c>
      <c r="F184" s="93" t="s">
        <v>1185</v>
      </c>
      <c r="H184" s="3">
        <f>E184+SUMIF('BR DTG CIKDITIRO'!C:C,C184,'BR DTG CIKDITIRO'!E:E)</f>
        <v>0</v>
      </c>
      <c r="J184" s="6"/>
    </row>
    <row r="185" spans="1:10" ht="15.75" customHeight="1">
      <c r="A185" s="93" t="s">
        <v>2584</v>
      </c>
      <c r="B185" s="93" t="s">
        <v>876</v>
      </c>
      <c r="C185" s="93" t="s">
        <v>2584</v>
      </c>
      <c r="D185" s="93" t="s">
        <v>2585</v>
      </c>
      <c r="E185" s="94">
        <v>0</v>
      </c>
      <c r="F185" s="93" t="s">
        <v>1185</v>
      </c>
      <c r="H185" s="3">
        <f>E185+SUMIF('BR DTG CIKDITIRO'!C:C,C185,'BR DTG CIKDITIRO'!E:E)</f>
        <v>0</v>
      </c>
      <c r="J185" s="6"/>
    </row>
    <row r="186" spans="1:10" ht="15.75" customHeight="1">
      <c r="A186" s="93" t="s">
        <v>615</v>
      </c>
      <c r="B186" s="93" t="s">
        <v>876</v>
      </c>
      <c r="C186" s="93" t="s">
        <v>615</v>
      </c>
      <c r="D186" s="93" t="s">
        <v>915</v>
      </c>
      <c r="E186" s="94">
        <v>0</v>
      </c>
      <c r="F186" s="93" t="s">
        <v>1185</v>
      </c>
      <c r="H186" s="3">
        <f>E186+SUMIF('BR DTG CIKDITIRO'!C:C,C186,'BR DTG CIKDITIRO'!E:E)</f>
        <v>0</v>
      </c>
      <c r="J186" s="6"/>
    </row>
    <row r="187" spans="1:10" ht="15.75" customHeight="1">
      <c r="A187" s="93" t="s">
        <v>2588</v>
      </c>
      <c r="B187" s="93" t="s">
        <v>876</v>
      </c>
      <c r="C187" s="93" t="s">
        <v>2588</v>
      </c>
      <c r="D187" s="93" t="s">
        <v>2589</v>
      </c>
      <c r="E187" s="94">
        <v>0</v>
      </c>
      <c r="F187" s="93" t="s">
        <v>1185</v>
      </c>
      <c r="H187" s="3">
        <f>E187+SUMIF('BR DTG CIKDITIRO'!C:C,C187,'BR DTG CIKDITIRO'!E:E)</f>
        <v>0</v>
      </c>
      <c r="J187" s="6"/>
    </row>
    <row r="188" spans="1:10" ht="15.75" customHeight="1">
      <c r="A188" s="93" t="s">
        <v>2590</v>
      </c>
      <c r="B188" s="93" t="s">
        <v>876</v>
      </c>
      <c r="C188" s="93" t="s">
        <v>2590</v>
      </c>
      <c r="D188" s="93" t="s">
        <v>2591</v>
      </c>
      <c r="E188" s="94">
        <v>0</v>
      </c>
      <c r="F188" s="93" t="s">
        <v>1185</v>
      </c>
      <c r="H188" s="3">
        <f>E188+SUMIF('BR DTG CIKDITIRO'!C:C,C188,'BR DTG CIKDITIRO'!E:E)</f>
        <v>0</v>
      </c>
      <c r="J188" s="6"/>
    </row>
    <row r="189" spans="1:10" ht="15.75" customHeight="1">
      <c r="A189" s="93" t="s">
        <v>198</v>
      </c>
      <c r="B189" s="93" t="s">
        <v>876</v>
      </c>
      <c r="C189" s="93" t="s">
        <v>198</v>
      </c>
      <c r="D189" s="93" t="s">
        <v>916</v>
      </c>
      <c r="E189" s="94">
        <v>0</v>
      </c>
      <c r="F189" s="93" t="s">
        <v>1185</v>
      </c>
      <c r="H189" s="3">
        <f>E189+SUMIF('BR DTG CIKDITIRO'!C:C,C189,'BR DTG CIKDITIRO'!E:E)</f>
        <v>0</v>
      </c>
      <c r="J189" s="6"/>
    </row>
    <row r="190" spans="1:10" ht="15.75" customHeight="1">
      <c r="A190" s="93" t="s">
        <v>2592</v>
      </c>
      <c r="B190" s="93" t="s">
        <v>876</v>
      </c>
      <c r="C190" s="93" t="s">
        <v>2592</v>
      </c>
      <c r="D190" s="93" t="s">
        <v>2593</v>
      </c>
      <c r="E190" s="94">
        <v>0</v>
      </c>
      <c r="F190" s="93" t="s">
        <v>1185</v>
      </c>
      <c r="H190" s="3">
        <f>E190+SUMIF('BR DTG CIKDITIRO'!C:C,C190,'BR DTG CIKDITIRO'!E:E)</f>
        <v>0</v>
      </c>
      <c r="J190" s="6"/>
    </row>
    <row r="191" spans="1:10" ht="15.75" customHeight="1">
      <c r="A191" s="93" t="s">
        <v>616</v>
      </c>
      <c r="B191" s="93" t="s">
        <v>876</v>
      </c>
      <c r="C191" s="93" t="s">
        <v>616</v>
      </c>
      <c r="D191" s="93" t="s">
        <v>917</v>
      </c>
      <c r="E191" s="94">
        <v>1</v>
      </c>
      <c r="F191" s="93" t="s">
        <v>1185</v>
      </c>
      <c r="H191" s="3">
        <f>E191+SUMIF('BR DTG CIKDITIRO'!C:C,C191,'BR DTG CIKDITIRO'!E:E)</f>
        <v>1</v>
      </c>
      <c r="J191" s="6"/>
    </row>
    <row r="192" spans="1:10" ht="15.75" customHeight="1">
      <c r="A192" s="93" t="s">
        <v>2596</v>
      </c>
      <c r="B192" s="93" t="s">
        <v>876</v>
      </c>
      <c r="C192" s="93" t="s">
        <v>2596</v>
      </c>
      <c r="D192" s="93" t="s">
        <v>2597</v>
      </c>
      <c r="E192" s="94">
        <v>0</v>
      </c>
      <c r="F192" s="93" t="s">
        <v>1185</v>
      </c>
      <c r="H192" s="3">
        <f>E192+SUMIF('BR DTG CIKDITIRO'!C:C,C192,'BR DTG CIKDITIRO'!E:E)</f>
        <v>0</v>
      </c>
      <c r="J192" s="6"/>
    </row>
    <row r="193" spans="1:10" ht="15.75" customHeight="1">
      <c r="A193" s="93" t="s">
        <v>2598</v>
      </c>
      <c r="B193" s="93" t="s">
        <v>876</v>
      </c>
      <c r="C193" s="93" t="s">
        <v>2598</v>
      </c>
      <c r="D193" s="93" t="s">
        <v>2599</v>
      </c>
      <c r="E193" s="94">
        <v>0</v>
      </c>
      <c r="F193" s="93" t="s">
        <v>1185</v>
      </c>
      <c r="H193" s="3">
        <f>E193+SUMIF('BR DTG CIKDITIRO'!C:C,C193,'BR DTG CIKDITIRO'!E:E)</f>
        <v>0</v>
      </c>
      <c r="J193" s="6"/>
    </row>
    <row r="194" spans="1:10" ht="15.75" customHeight="1">
      <c r="A194" s="93" t="s">
        <v>2602</v>
      </c>
      <c r="B194" s="93" t="s">
        <v>876</v>
      </c>
      <c r="C194" s="93" t="s">
        <v>2602</v>
      </c>
      <c r="D194" s="93" t="s">
        <v>2603</v>
      </c>
      <c r="E194" s="94">
        <v>0</v>
      </c>
      <c r="F194" s="93" t="s">
        <v>1185</v>
      </c>
      <c r="H194" s="3">
        <f>E194+SUMIF('BR DTG CIKDITIRO'!C:C,C194,'BR DTG CIKDITIRO'!E:E)</f>
        <v>0</v>
      </c>
      <c r="J194" s="6"/>
    </row>
    <row r="195" spans="1:10" ht="15.75" customHeight="1">
      <c r="A195" s="93" t="s">
        <v>2604</v>
      </c>
      <c r="B195" s="93" t="s">
        <v>876</v>
      </c>
      <c r="C195" s="93" t="s">
        <v>2604</v>
      </c>
      <c r="D195" s="93" t="s">
        <v>2603</v>
      </c>
      <c r="E195" s="94">
        <v>0</v>
      </c>
      <c r="F195" s="93" t="s">
        <v>1185</v>
      </c>
      <c r="H195" s="3">
        <f>E195+SUMIF('BR DTG CIKDITIRO'!C:C,C195,'BR DTG CIKDITIRO'!E:E)</f>
        <v>0</v>
      </c>
      <c r="J195" s="6"/>
    </row>
    <row r="196" spans="1:10" ht="15.75" customHeight="1">
      <c r="A196" s="93" t="s">
        <v>8709</v>
      </c>
      <c r="B196" s="93" t="s">
        <v>876</v>
      </c>
      <c r="C196" s="93" t="s">
        <v>8709</v>
      </c>
      <c r="D196" s="93" t="s">
        <v>8710</v>
      </c>
      <c r="E196" s="94">
        <v>0</v>
      </c>
      <c r="F196" s="93" t="s">
        <v>1185</v>
      </c>
      <c r="H196" s="3">
        <f>E196+SUMIF('BR DTG CIKDITIRO'!C:C,C196,'BR DTG CIKDITIRO'!E:E)</f>
        <v>0</v>
      </c>
      <c r="J196" s="6"/>
    </row>
    <row r="197" spans="1:10" ht="15.75" customHeight="1">
      <c r="A197" s="93" t="s">
        <v>2605</v>
      </c>
      <c r="B197" s="93" t="s">
        <v>876</v>
      </c>
      <c r="C197" s="93" t="s">
        <v>2605</v>
      </c>
      <c r="D197" s="93" t="s">
        <v>2603</v>
      </c>
      <c r="E197" s="94">
        <v>0</v>
      </c>
      <c r="F197" s="93" t="s">
        <v>1185</v>
      </c>
      <c r="H197" s="3">
        <f>E197+SUMIF('BR DTG CIKDITIRO'!C:C,C197,'BR DTG CIKDITIRO'!E:E)</f>
        <v>0</v>
      </c>
      <c r="J197" s="6"/>
    </row>
    <row r="198" spans="1:10" ht="15.75" customHeight="1">
      <c r="A198" s="93" t="s">
        <v>2606</v>
      </c>
      <c r="B198" s="93" t="s">
        <v>876</v>
      </c>
      <c r="C198" s="93" t="s">
        <v>2606</v>
      </c>
      <c r="D198" s="93" t="s">
        <v>2607</v>
      </c>
      <c r="E198" s="94">
        <v>0</v>
      </c>
      <c r="F198" s="93" t="s">
        <v>1185</v>
      </c>
      <c r="H198" s="3">
        <f>E198+SUMIF('BR DTG CIKDITIRO'!C:C,C198,'BR DTG CIKDITIRO'!E:E)</f>
        <v>0</v>
      </c>
      <c r="J198" s="6"/>
    </row>
    <row r="199" spans="1:10" ht="15.75" customHeight="1">
      <c r="A199" s="93" t="s">
        <v>1716</v>
      </c>
      <c r="B199" s="93" t="s">
        <v>876</v>
      </c>
      <c r="C199" s="93" t="s">
        <v>1716</v>
      </c>
      <c r="D199" s="93" t="s">
        <v>2090</v>
      </c>
      <c r="E199" s="94">
        <v>0</v>
      </c>
      <c r="F199" s="93" t="s">
        <v>1185</v>
      </c>
      <c r="H199" s="3">
        <f>E199+SUMIF('BR DTG CIKDITIRO'!C:C,C199,'BR DTG CIKDITIRO'!E:E)</f>
        <v>0</v>
      </c>
      <c r="J199" s="6"/>
    </row>
    <row r="200" spans="1:10" ht="15.75" customHeight="1">
      <c r="A200" s="93" t="s">
        <v>2608</v>
      </c>
      <c r="B200" s="93" t="s">
        <v>876</v>
      </c>
      <c r="C200" s="93" t="s">
        <v>2608</v>
      </c>
      <c r="D200" s="93" t="s">
        <v>2609</v>
      </c>
      <c r="E200" s="94">
        <v>0</v>
      </c>
      <c r="F200" s="93" t="s">
        <v>1185</v>
      </c>
      <c r="H200" s="3">
        <f>E200+SUMIF('BR DTG CIKDITIRO'!C:C,C200,'BR DTG CIKDITIRO'!E:E)</f>
        <v>0</v>
      </c>
      <c r="J200" s="6"/>
    </row>
    <row r="201" spans="1:10" ht="15.75" customHeight="1">
      <c r="A201" s="93" t="s">
        <v>2610</v>
      </c>
      <c r="B201" s="93" t="s">
        <v>876</v>
      </c>
      <c r="C201" s="93" t="s">
        <v>2610</v>
      </c>
      <c r="D201" s="93" t="s">
        <v>2611</v>
      </c>
      <c r="E201" s="94">
        <v>0</v>
      </c>
      <c r="F201" s="93" t="s">
        <v>1185</v>
      </c>
      <c r="H201" s="3">
        <f>E201+SUMIF('BR DTG CIKDITIRO'!C:C,C201,'BR DTG CIKDITIRO'!E:E)</f>
        <v>0</v>
      </c>
      <c r="J201" s="6"/>
    </row>
    <row r="202" spans="1:10" ht="15.75" customHeight="1">
      <c r="A202" s="93" t="s">
        <v>8711</v>
      </c>
      <c r="B202" s="93" t="s">
        <v>876</v>
      </c>
      <c r="C202" s="93" t="s">
        <v>8711</v>
      </c>
      <c r="D202" s="93" t="s">
        <v>8712</v>
      </c>
      <c r="E202" s="94">
        <v>0</v>
      </c>
      <c r="F202" s="93" t="s">
        <v>1185</v>
      </c>
      <c r="H202" s="3">
        <f>E202+SUMIF('BR DTG CIKDITIRO'!C:C,C202,'BR DTG CIKDITIRO'!E:E)</f>
        <v>0</v>
      </c>
      <c r="J202" s="6"/>
    </row>
    <row r="203" spans="1:10" ht="15.75" customHeight="1">
      <c r="A203" s="93" t="s">
        <v>2614</v>
      </c>
      <c r="B203" s="93" t="s">
        <v>876</v>
      </c>
      <c r="C203" s="93" t="s">
        <v>2614</v>
      </c>
      <c r="D203" s="93" t="s">
        <v>2615</v>
      </c>
      <c r="E203" s="94">
        <v>0</v>
      </c>
      <c r="F203" s="93" t="s">
        <v>1185</v>
      </c>
      <c r="H203" s="3">
        <f>E203+SUMIF('BR DTG CIKDITIRO'!C:C,C203,'BR DTG CIKDITIRO'!E:E)</f>
        <v>0</v>
      </c>
      <c r="J203" s="6"/>
    </row>
    <row r="204" spans="1:10" ht="15.75" customHeight="1">
      <c r="A204" s="93" t="s">
        <v>2616</v>
      </c>
      <c r="B204" s="93" t="s">
        <v>876</v>
      </c>
      <c r="C204" s="93" t="s">
        <v>2616</v>
      </c>
      <c r="D204" s="93" t="s">
        <v>2617</v>
      </c>
      <c r="E204" s="94">
        <v>0</v>
      </c>
      <c r="F204" s="93" t="s">
        <v>1185</v>
      </c>
      <c r="H204" s="3">
        <f>E204+SUMIF('BR DTG CIKDITIRO'!C:C,C204,'BR DTG CIKDITIRO'!E:E)</f>
        <v>0</v>
      </c>
      <c r="J204" s="6"/>
    </row>
    <row r="205" spans="1:10" ht="15.75" customHeight="1">
      <c r="A205" s="93" t="s">
        <v>1565</v>
      </c>
      <c r="B205" s="93" t="s">
        <v>876</v>
      </c>
      <c r="C205" s="93" t="s">
        <v>1565</v>
      </c>
      <c r="D205" s="93" t="s">
        <v>1687</v>
      </c>
      <c r="E205" s="94">
        <v>0</v>
      </c>
      <c r="F205" s="93" t="s">
        <v>1185</v>
      </c>
      <c r="H205" s="3">
        <f>E205+SUMIF('BR DTG CIKDITIRO'!C:C,C205,'BR DTG CIKDITIRO'!E:E)</f>
        <v>0</v>
      </c>
      <c r="J205" s="6"/>
    </row>
    <row r="206" spans="1:10" ht="15.75" customHeight="1">
      <c r="A206" s="93" t="s">
        <v>2619</v>
      </c>
      <c r="B206" s="93" t="s">
        <v>876</v>
      </c>
      <c r="C206" s="93" t="s">
        <v>2619</v>
      </c>
      <c r="D206" s="93" t="s">
        <v>8713</v>
      </c>
      <c r="E206" s="94">
        <v>0</v>
      </c>
      <c r="F206" s="93" t="s">
        <v>1185</v>
      </c>
      <c r="H206" s="3">
        <f>E206+SUMIF('BR DTG CIKDITIRO'!C:C,C206,'BR DTG CIKDITIRO'!E:E)</f>
        <v>0</v>
      </c>
      <c r="J206" s="6"/>
    </row>
    <row r="207" spans="1:10" ht="15.75" customHeight="1">
      <c r="A207" s="93" t="s">
        <v>2621</v>
      </c>
      <c r="B207" s="93" t="s">
        <v>876</v>
      </c>
      <c r="C207" s="93" t="s">
        <v>2621</v>
      </c>
      <c r="D207" s="93" t="s">
        <v>2622</v>
      </c>
      <c r="E207" s="94">
        <v>0</v>
      </c>
      <c r="F207" s="93" t="s">
        <v>1185</v>
      </c>
      <c r="H207" s="3">
        <f>E207+SUMIF('BR DTG CIKDITIRO'!C:C,C207,'BR DTG CIKDITIRO'!E:E)</f>
        <v>0</v>
      </c>
      <c r="J207" s="6"/>
    </row>
    <row r="208" spans="1:10" ht="15.75" customHeight="1">
      <c r="A208" s="93" t="s">
        <v>8714</v>
      </c>
      <c r="B208" s="93" t="s">
        <v>876</v>
      </c>
      <c r="C208" s="93" t="s">
        <v>8714</v>
      </c>
      <c r="D208" s="93" t="s">
        <v>8715</v>
      </c>
      <c r="E208" s="94">
        <v>0</v>
      </c>
      <c r="F208" s="93" t="s">
        <v>1185</v>
      </c>
      <c r="H208" s="3">
        <f>E208+SUMIF('BR DTG CIKDITIRO'!C:C,C208,'BR DTG CIKDITIRO'!E:E)</f>
        <v>0</v>
      </c>
      <c r="J208" s="6"/>
    </row>
    <row r="209" spans="1:10" ht="15.75" customHeight="1">
      <c r="A209" s="93" t="s">
        <v>8716</v>
      </c>
      <c r="B209" s="93" t="s">
        <v>876</v>
      </c>
      <c r="C209" s="93" t="s">
        <v>8716</v>
      </c>
      <c r="D209" s="93" t="s">
        <v>8717</v>
      </c>
      <c r="E209" s="94">
        <v>0</v>
      </c>
      <c r="F209" s="93" t="s">
        <v>1185</v>
      </c>
      <c r="H209" s="3">
        <f>E209+SUMIF('BR DTG CIKDITIRO'!C:C,C209,'BR DTG CIKDITIRO'!E:E)</f>
        <v>0</v>
      </c>
      <c r="J209" s="6"/>
    </row>
    <row r="210" spans="1:10" ht="15.75" customHeight="1">
      <c r="A210" s="93" t="s">
        <v>8718</v>
      </c>
      <c r="B210" s="93" t="s">
        <v>876</v>
      </c>
      <c r="C210" s="93" t="s">
        <v>8718</v>
      </c>
      <c r="D210" s="93" t="s">
        <v>8719</v>
      </c>
      <c r="E210" s="94">
        <v>0</v>
      </c>
      <c r="F210" s="93" t="s">
        <v>1185</v>
      </c>
      <c r="H210" s="3">
        <f>E210+SUMIF('BR DTG CIKDITIRO'!C:C,C210,'BR DTG CIKDITIRO'!E:E)</f>
        <v>0</v>
      </c>
      <c r="J210" s="6"/>
    </row>
    <row r="211" spans="1:10" ht="15.75" customHeight="1">
      <c r="A211" s="93" t="s">
        <v>8720</v>
      </c>
      <c r="B211" s="93" t="s">
        <v>876</v>
      </c>
      <c r="C211" s="93" t="s">
        <v>8720</v>
      </c>
      <c r="D211" s="93" t="s">
        <v>8721</v>
      </c>
      <c r="E211" s="94">
        <v>0</v>
      </c>
      <c r="F211" s="93" t="s">
        <v>1185</v>
      </c>
      <c r="H211" s="3">
        <f>E211+SUMIF('BR DTG CIKDITIRO'!C:C,C211,'BR DTG CIKDITIRO'!E:E)</f>
        <v>0</v>
      </c>
      <c r="J211" s="6"/>
    </row>
    <row r="212" spans="1:10" ht="15.75" customHeight="1">
      <c r="A212" s="93" t="s">
        <v>8722</v>
      </c>
      <c r="B212" s="93" t="s">
        <v>876</v>
      </c>
      <c r="C212" s="93" t="s">
        <v>8722</v>
      </c>
      <c r="D212" s="93" t="s">
        <v>8723</v>
      </c>
      <c r="E212" s="94">
        <v>0</v>
      </c>
      <c r="F212" s="93" t="s">
        <v>1185</v>
      </c>
      <c r="H212" s="3">
        <f>E212+SUMIF('BR DTG CIKDITIRO'!C:C,C212,'BR DTG CIKDITIRO'!E:E)</f>
        <v>0</v>
      </c>
      <c r="J212" s="6"/>
    </row>
    <row r="213" spans="1:10" ht="15.75" customHeight="1">
      <c r="A213" s="93" t="s">
        <v>2625</v>
      </c>
      <c r="B213" s="93" t="s">
        <v>876</v>
      </c>
      <c r="C213" s="93" t="s">
        <v>2625</v>
      </c>
      <c r="D213" s="93" t="s">
        <v>2626</v>
      </c>
      <c r="E213" s="94">
        <v>0</v>
      </c>
      <c r="F213" s="93" t="s">
        <v>1185</v>
      </c>
      <c r="H213" s="3">
        <f>E213+SUMIF('BR DTG CIKDITIRO'!C:C,C213,'BR DTG CIKDITIRO'!E:E)</f>
        <v>0</v>
      </c>
      <c r="J213" s="6"/>
    </row>
    <row r="214" spans="1:10" ht="15.75" customHeight="1">
      <c r="A214" s="93" t="s">
        <v>2629</v>
      </c>
      <c r="B214" s="93" t="s">
        <v>876</v>
      </c>
      <c r="C214" s="93" t="s">
        <v>2629</v>
      </c>
      <c r="D214" s="93" t="s">
        <v>2630</v>
      </c>
      <c r="E214" s="94">
        <v>0</v>
      </c>
      <c r="F214" s="93" t="s">
        <v>1185</v>
      </c>
      <c r="H214" s="3">
        <f>E214+SUMIF('BR DTG CIKDITIRO'!C:C,C214,'BR DTG CIKDITIRO'!E:E)</f>
        <v>0</v>
      </c>
      <c r="J214" s="6"/>
    </row>
    <row r="215" spans="1:10" ht="15.75" customHeight="1">
      <c r="A215" s="93" t="s">
        <v>8724</v>
      </c>
      <c r="B215" s="93" t="s">
        <v>876</v>
      </c>
      <c r="C215" s="93" t="s">
        <v>8724</v>
      </c>
      <c r="D215" s="93" t="s">
        <v>8725</v>
      </c>
      <c r="E215" s="94">
        <v>0</v>
      </c>
      <c r="F215" s="93" t="s">
        <v>1185</v>
      </c>
      <c r="H215" s="3">
        <f>E215+SUMIF('BR DTG CIKDITIRO'!C:C,C215,'BR DTG CIKDITIRO'!E:E)</f>
        <v>0</v>
      </c>
      <c r="J215" s="6"/>
    </row>
    <row r="216" spans="1:10" ht="15.75" customHeight="1">
      <c r="A216" s="93" t="s">
        <v>8726</v>
      </c>
      <c r="B216" s="93" t="s">
        <v>876</v>
      </c>
      <c r="C216" s="93" t="s">
        <v>8726</v>
      </c>
      <c r="D216" s="93" t="s">
        <v>8727</v>
      </c>
      <c r="E216" s="94">
        <v>0</v>
      </c>
      <c r="F216" s="93" t="s">
        <v>1185</v>
      </c>
      <c r="H216" s="3">
        <f>E216+SUMIF('BR DTG CIKDITIRO'!C:C,C216,'BR DTG CIKDITIRO'!E:E)</f>
        <v>0</v>
      </c>
      <c r="J216" s="6"/>
    </row>
    <row r="217" spans="1:10" ht="15.75" customHeight="1">
      <c r="A217" s="93" t="s">
        <v>8728</v>
      </c>
      <c r="B217" s="93" t="s">
        <v>876</v>
      </c>
      <c r="C217" s="93" t="s">
        <v>8728</v>
      </c>
      <c r="D217" s="93" t="s">
        <v>8729</v>
      </c>
      <c r="E217" s="94">
        <v>0</v>
      </c>
      <c r="F217" s="93" t="s">
        <v>1185</v>
      </c>
      <c r="H217" s="3">
        <f>E217+SUMIF('BR DTG CIKDITIRO'!C:C,C217,'BR DTG CIKDITIRO'!E:E)</f>
        <v>0</v>
      </c>
      <c r="J217" s="6"/>
    </row>
    <row r="218" spans="1:10" ht="15.75" customHeight="1">
      <c r="A218" s="93" t="s">
        <v>8730</v>
      </c>
      <c r="B218" s="93" t="s">
        <v>876</v>
      </c>
      <c r="C218" s="93" t="s">
        <v>8730</v>
      </c>
      <c r="D218" s="93" t="s">
        <v>8731</v>
      </c>
      <c r="E218" s="94">
        <v>0</v>
      </c>
      <c r="F218" s="93" t="s">
        <v>1185</v>
      </c>
      <c r="H218" s="3">
        <f>E218+SUMIF('BR DTG CIKDITIRO'!C:C,C218,'BR DTG CIKDITIRO'!E:E)</f>
        <v>0</v>
      </c>
      <c r="J218" s="6"/>
    </row>
    <row r="219" spans="1:10" ht="15.75" customHeight="1">
      <c r="A219" s="93" t="s">
        <v>8732</v>
      </c>
      <c r="B219" s="93" t="s">
        <v>876</v>
      </c>
      <c r="C219" s="93" t="s">
        <v>8732</v>
      </c>
      <c r="D219" s="93" t="s">
        <v>8733</v>
      </c>
      <c r="E219" s="94">
        <v>0</v>
      </c>
      <c r="F219" s="93" t="s">
        <v>1185</v>
      </c>
      <c r="H219" s="3">
        <f>E219+SUMIF('BR DTG CIKDITIRO'!C:C,C219,'BR DTG CIKDITIRO'!E:E)</f>
        <v>0</v>
      </c>
      <c r="J219" s="6"/>
    </row>
    <row r="220" spans="1:10" ht="15.75" customHeight="1">
      <c r="A220" s="93" t="s">
        <v>2637</v>
      </c>
      <c r="B220" s="93" t="s">
        <v>876</v>
      </c>
      <c r="C220" s="93" t="s">
        <v>2637</v>
      </c>
      <c r="D220" s="93" t="s">
        <v>2638</v>
      </c>
      <c r="E220" s="94">
        <v>0</v>
      </c>
      <c r="F220" s="93" t="s">
        <v>1185</v>
      </c>
      <c r="H220" s="3">
        <f>E220+SUMIF('BR DTG CIKDITIRO'!C:C,C220,'BR DTG CIKDITIRO'!E:E)</f>
        <v>0</v>
      </c>
      <c r="J220" s="6"/>
    </row>
    <row r="221" spans="1:10" ht="15.75" customHeight="1">
      <c r="A221" s="93" t="s">
        <v>2639</v>
      </c>
      <c r="B221" s="93" t="s">
        <v>876</v>
      </c>
      <c r="C221" s="93" t="s">
        <v>2639</v>
      </c>
      <c r="D221" s="93" t="s">
        <v>2640</v>
      </c>
      <c r="E221" s="94">
        <v>0</v>
      </c>
      <c r="F221" s="93" t="s">
        <v>1185</v>
      </c>
      <c r="H221" s="3">
        <f>E221+SUMIF('BR DTG CIKDITIRO'!C:C,C221,'BR DTG CIKDITIRO'!E:E)</f>
        <v>0</v>
      </c>
      <c r="J221" s="6"/>
    </row>
    <row r="222" spans="1:10" ht="15.75" customHeight="1">
      <c r="A222" s="93" t="s">
        <v>2641</v>
      </c>
      <c r="B222" s="93" t="s">
        <v>876</v>
      </c>
      <c r="C222" s="93" t="s">
        <v>2641</v>
      </c>
      <c r="D222" s="93" t="s">
        <v>2642</v>
      </c>
      <c r="E222" s="94">
        <v>0</v>
      </c>
      <c r="F222" s="93" t="s">
        <v>1185</v>
      </c>
      <c r="H222" s="3">
        <f>E222+SUMIF('BR DTG CIKDITIRO'!C:C,C222,'BR DTG CIKDITIRO'!E:E)</f>
        <v>0</v>
      </c>
      <c r="J222" s="6"/>
    </row>
    <row r="223" spans="1:10" ht="15.75" customHeight="1">
      <c r="A223" s="93" t="s">
        <v>2643</v>
      </c>
      <c r="B223" s="93" t="s">
        <v>876</v>
      </c>
      <c r="C223" s="93" t="s">
        <v>2643</v>
      </c>
      <c r="D223" s="93" t="s">
        <v>8734</v>
      </c>
      <c r="E223" s="94">
        <v>0</v>
      </c>
      <c r="F223" s="93" t="s">
        <v>1185</v>
      </c>
      <c r="H223" s="3">
        <f>E223+SUMIF('BR DTG CIKDITIRO'!C:C,C223,'BR DTG CIKDITIRO'!E:E)</f>
        <v>0</v>
      </c>
      <c r="J223" s="6"/>
    </row>
    <row r="224" spans="1:10" ht="15.75" customHeight="1">
      <c r="A224" s="93" t="s">
        <v>2645</v>
      </c>
      <c r="B224" s="93" t="s">
        <v>876</v>
      </c>
      <c r="C224" s="93" t="s">
        <v>2645</v>
      </c>
      <c r="D224" s="93" t="s">
        <v>8735</v>
      </c>
      <c r="E224" s="94">
        <v>0</v>
      </c>
      <c r="F224" s="93" t="s">
        <v>1185</v>
      </c>
      <c r="H224" s="3">
        <f>E224+SUMIF('BR DTG CIKDITIRO'!C:C,C224,'BR DTG CIKDITIRO'!E:E)</f>
        <v>0</v>
      </c>
      <c r="J224" s="6"/>
    </row>
    <row r="225" spans="1:10" ht="15.75" customHeight="1">
      <c r="A225" s="93" t="s">
        <v>2091</v>
      </c>
      <c r="B225" s="93" t="s">
        <v>876</v>
      </c>
      <c r="C225" s="93" t="s">
        <v>2091</v>
      </c>
      <c r="D225" s="93" t="s">
        <v>2092</v>
      </c>
      <c r="E225" s="94">
        <v>0</v>
      </c>
      <c r="F225" s="93" t="s">
        <v>1185</v>
      </c>
      <c r="H225" s="3">
        <f>E225+SUMIF('BR DTG CIKDITIRO'!C:C,C225,'BR DTG CIKDITIRO'!E:E)</f>
        <v>0</v>
      </c>
      <c r="J225" s="6"/>
    </row>
    <row r="226" spans="1:10" ht="15.75" customHeight="1">
      <c r="A226" s="93" t="s">
        <v>8736</v>
      </c>
      <c r="B226" s="93" t="s">
        <v>876</v>
      </c>
      <c r="C226" s="93" t="s">
        <v>8736</v>
      </c>
      <c r="D226" s="93" t="s">
        <v>8737</v>
      </c>
      <c r="E226" s="94">
        <v>0</v>
      </c>
      <c r="F226" s="93" t="s">
        <v>1185</v>
      </c>
      <c r="H226" s="3">
        <f>E226+SUMIF('BR DTG CIKDITIRO'!C:C,C226,'BR DTG CIKDITIRO'!E:E)</f>
        <v>0</v>
      </c>
      <c r="J226" s="6"/>
    </row>
    <row r="227" spans="1:10" ht="15.75" customHeight="1">
      <c r="A227" s="93" t="s">
        <v>1570</v>
      </c>
      <c r="B227" s="93" t="s">
        <v>876</v>
      </c>
      <c r="C227" s="93" t="s">
        <v>1570</v>
      </c>
      <c r="D227" s="93" t="s">
        <v>1571</v>
      </c>
      <c r="E227" s="94">
        <v>0</v>
      </c>
      <c r="F227" s="93" t="s">
        <v>1185</v>
      </c>
      <c r="H227" s="3">
        <f>E227+SUMIF('BR DTG CIKDITIRO'!C:C,C227,'BR DTG CIKDITIRO'!E:E)</f>
        <v>0</v>
      </c>
      <c r="J227" s="6"/>
    </row>
    <row r="228" spans="1:10" ht="15.75" customHeight="1">
      <c r="A228" s="93" t="s">
        <v>2655</v>
      </c>
      <c r="B228" s="93" t="s">
        <v>876</v>
      </c>
      <c r="C228" s="93" t="s">
        <v>2655</v>
      </c>
      <c r="D228" s="93" t="s">
        <v>8738</v>
      </c>
      <c r="E228" s="94">
        <v>0</v>
      </c>
      <c r="F228" s="93" t="s">
        <v>1185</v>
      </c>
      <c r="H228" s="3">
        <f>E228+SUMIF('BR DTG CIKDITIRO'!C:C,C228,'BR DTG CIKDITIRO'!E:E)</f>
        <v>0</v>
      </c>
      <c r="J228" s="6"/>
    </row>
    <row r="229" spans="1:10" ht="15.75" customHeight="1">
      <c r="A229" s="93" t="s">
        <v>8739</v>
      </c>
      <c r="B229" s="93" t="s">
        <v>876</v>
      </c>
      <c r="C229" s="93" t="s">
        <v>8739</v>
      </c>
      <c r="D229" s="93" t="s">
        <v>8740</v>
      </c>
      <c r="E229" s="94">
        <v>0</v>
      </c>
      <c r="F229" s="93" t="s">
        <v>1185</v>
      </c>
      <c r="H229" s="3">
        <f>E229+SUMIF('BR DTG CIKDITIRO'!C:C,C229,'BR DTG CIKDITIRO'!E:E)</f>
        <v>0</v>
      </c>
      <c r="J229" s="6"/>
    </row>
    <row r="230" spans="1:10" ht="15.75" customHeight="1">
      <c r="A230" s="93" t="s">
        <v>2093</v>
      </c>
      <c r="B230" s="93" t="s">
        <v>876</v>
      </c>
      <c r="C230" s="93" t="s">
        <v>2093</v>
      </c>
      <c r="D230" s="93" t="s">
        <v>2094</v>
      </c>
      <c r="E230" s="94">
        <v>0</v>
      </c>
      <c r="F230" s="93" t="s">
        <v>1185</v>
      </c>
      <c r="H230" s="3">
        <f>E230+SUMIF('BR DTG CIKDITIRO'!C:C,C230,'BR DTG CIKDITIRO'!E:E)</f>
        <v>0</v>
      </c>
      <c r="J230" s="6"/>
    </row>
    <row r="231" spans="1:10" ht="15.75" customHeight="1">
      <c r="A231" s="93" t="s">
        <v>2657</v>
      </c>
      <c r="B231" s="93" t="s">
        <v>876</v>
      </c>
      <c r="C231" s="93" t="s">
        <v>2657</v>
      </c>
      <c r="D231" s="93" t="s">
        <v>2658</v>
      </c>
      <c r="E231" s="94">
        <v>0</v>
      </c>
      <c r="F231" s="93" t="s">
        <v>1185</v>
      </c>
      <c r="H231" s="3">
        <f>E231+SUMIF('BR DTG CIKDITIRO'!C:C,C231,'BR DTG CIKDITIRO'!E:E)</f>
        <v>0</v>
      </c>
      <c r="J231" s="6"/>
    </row>
    <row r="232" spans="1:10" ht="15.75" customHeight="1">
      <c r="A232" s="93" t="s">
        <v>2659</v>
      </c>
      <c r="B232" s="93" t="s">
        <v>876</v>
      </c>
      <c r="C232" s="93" t="s">
        <v>2659</v>
      </c>
      <c r="D232" s="93" t="s">
        <v>2660</v>
      </c>
      <c r="E232" s="94">
        <v>0</v>
      </c>
      <c r="F232" s="93" t="s">
        <v>1185</v>
      </c>
      <c r="H232" s="3">
        <f>E232+SUMIF('BR DTG CIKDITIRO'!C:C,C232,'BR DTG CIKDITIRO'!E:E)</f>
        <v>0</v>
      </c>
      <c r="J232" s="6"/>
    </row>
    <row r="233" spans="1:10" ht="15.75" customHeight="1">
      <c r="A233" s="93" t="s">
        <v>2661</v>
      </c>
      <c r="B233" s="93" t="s">
        <v>876</v>
      </c>
      <c r="C233" s="93" t="s">
        <v>2661</v>
      </c>
      <c r="D233" s="93" t="s">
        <v>2662</v>
      </c>
      <c r="E233" s="94">
        <v>1</v>
      </c>
      <c r="F233" s="93" t="s">
        <v>1185</v>
      </c>
      <c r="H233" s="3">
        <f>E233+SUMIF('BR DTG CIKDITIRO'!C:C,C233,'BR DTG CIKDITIRO'!E:E)</f>
        <v>1</v>
      </c>
      <c r="J233" s="6"/>
    </row>
    <row r="234" spans="1:10" ht="15.75" customHeight="1">
      <c r="A234" s="93" t="s">
        <v>540</v>
      </c>
      <c r="B234" s="93" t="s">
        <v>876</v>
      </c>
      <c r="C234" s="93" t="s">
        <v>540</v>
      </c>
      <c r="D234" s="93" t="s">
        <v>919</v>
      </c>
      <c r="E234" s="94">
        <v>0</v>
      </c>
      <c r="F234" s="93" t="s">
        <v>1185</v>
      </c>
      <c r="H234" s="3">
        <f>E234+SUMIF('BR DTG CIKDITIRO'!C:C,C234,'BR DTG CIKDITIRO'!E:E)</f>
        <v>0</v>
      </c>
      <c r="J234" s="6"/>
    </row>
    <row r="235" spans="1:10" ht="15.75" customHeight="1">
      <c r="A235" s="93" t="s">
        <v>1404</v>
      </c>
      <c r="B235" s="93" t="s">
        <v>876</v>
      </c>
      <c r="C235" s="93" t="s">
        <v>1404</v>
      </c>
      <c r="D235" s="93" t="s">
        <v>2095</v>
      </c>
      <c r="E235" s="94">
        <v>0</v>
      </c>
      <c r="F235" s="93" t="s">
        <v>1185</v>
      </c>
      <c r="H235" s="3">
        <f>E235+SUMIF('BR DTG CIKDITIRO'!C:C,C235,'BR DTG CIKDITIRO'!E:E)</f>
        <v>0</v>
      </c>
      <c r="J235" s="6"/>
    </row>
    <row r="236" spans="1:10" ht="15.75" customHeight="1">
      <c r="A236" s="93" t="s">
        <v>8741</v>
      </c>
      <c r="B236" s="93" t="s">
        <v>876</v>
      </c>
      <c r="C236" s="93" t="s">
        <v>8741</v>
      </c>
      <c r="D236" s="93" t="s">
        <v>8742</v>
      </c>
      <c r="E236" s="94">
        <v>0</v>
      </c>
      <c r="F236" s="93" t="s">
        <v>1185</v>
      </c>
      <c r="H236" s="3">
        <f>E236+SUMIF('BR DTG CIKDITIRO'!C:C,C236,'BR DTG CIKDITIRO'!E:E)</f>
        <v>0</v>
      </c>
      <c r="J236" s="6"/>
    </row>
    <row r="237" spans="1:10" ht="15.75" customHeight="1">
      <c r="A237" s="93" t="s">
        <v>8743</v>
      </c>
      <c r="B237" s="93" t="s">
        <v>876</v>
      </c>
      <c r="C237" s="93" t="s">
        <v>8743</v>
      </c>
      <c r="D237" s="93" t="s">
        <v>8744</v>
      </c>
      <c r="E237" s="94">
        <v>0</v>
      </c>
      <c r="F237" s="93" t="s">
        <v>1185</v>
      </c>
      <c r="H237" s="3">
        <f>E237+SUMIF('BR DTG CIKDITIRO'!C:C,C237,'BR DTG CIKDITIRO'!E:E)</f>
        <v>0</v>
      </c>
      <c r="J237" s="6"/>
    </row>
    <row r="238" spans="1:10" ht="15.75" customHeight="1">
      <c r="A238" s="93" t="s">
        <v>8745</v>
      </c>
      <c r="B238" s="93" t="s">
        <v>876</v>
      </c>
      <c r="C238" s="93" t="s">
        <v>8745</v>
      </c>
      <c r="D238" s="93" t="s">
        <v>8746</v>
      </c>
      <c r="E238" s="94">
        <v>0</v>
      </c>
      <c r="F238" s="93" t="s">
        <v>1185</v>
      </c>
      <c r="H238" s="3">
        <f>E238+SUMIF('BR DTG CIKDITIRO'!C:C,C238,'BR DTG CIKDITIRO'!E:E)</f>
        <v>0</v>
      </c>
      <c r="J238" s="6"/>
    </row>
    <row r="239" spans="1:10" ht="15.75" customHeight="1">
      <c r="A239" s="93" t="s">
        <v>541</v>
      </c>
      <c r="B239" s="93" t="s">
        <v>876</v>
      </c>
      <c r="C239" s="93" t="s">
        <v>541</v>
      </c>
      <c r="D239" s="93" t="s">
        <v>618</v>
      </c>
      <c r="E239" s="94">
        <v>0</v>
      </c>
      <c r="F239" s="93" t="s">
        <v>1185</v>
      </c>
      <c r="H239" s="3">
        <f>E239+SUMIF('BR DTG CIKDITIRO'!C:C,C239,'BR DTG CIKDITIRO'!E:E)</f>
        <v>0</v>
      </c>
      <c r="J239" s="6"/>
    </row>
    <row r="240" spans="1:10" ht="15.75" customHeight="1">
      <c r="A240" s="93" t="s">
        <v>2667</v>
      </c>
      <c r="B240" s="93" t="s">
        <v>876</v>
      </c>
      <c r="C240" s="93" t="s">
        <v>2667</v>
      </c>
      <c r="D240" s="93" t="s">
        <v>8747</v>
      </c>
      <c r="E240" s="94">
        <v>0</v>
      </c>
      <c r="F240" s="93" t="s">
        <v>1185</v>
      </c>
      <c r="H240" s="3">
        <f>E240+SUMIF('BR DTG CIKDITIRO'!C:C,C240,'BR DTG CIKDITIRO'!E:E)</f>
        <v>0</v>
      </c>
      <c r="J240" s="6"/>
    </row>
    <row r="241" spans="1:10" ht="15.75" customHeight="1">
      <c r="A241" s="93" t="s">
        <v>2669</v>
      </c>
      <c r="B241" s="93" t="s">
        <v>876</v>
      </c>
      <c r="C241" s="93" t="s">
        <v>2669</v>
      </c>
      <c r="D241" s="93" t="s">
        <v>2670</v>
      </c>
      <c r="E241" s="94">
        <v>0</v>
      </c>
      <c r="F241" s="93" t="s">
        <v>1185</v>
      </c>
      <c r="H241" s="3">
        <f>E241+SUMIF('BR DTG CIKDITIRO'!C:C,C241,'BR DTG CIKDITIRO'!E:E)</f>
        <v>0</v>
      </c>
      <c r="J241" s="6"/>
    </row>
    <row r="242" spans="1:10" ht="15.75" customHeight="1">
      <c r="A242" s="93" t="s">
        <v>2096</v>
      </c>
      <c r="B242" s="93" t="s">
        <v>876</v>
      </c>
      <c r="C242" s="93" t="s">
        <v>2096</v>
      </c>
      <c r="D242" s="93" t="s">
        <v>2097</v>
      </c>
      <c r="E242" s="94">
        <v>0</v>
      </c>
      <c r="F242" s="93" t="s">
        <v>1185</v>
      </c>
      <c r="H242" s="3">
        <f>E242+SUMIF('BR DTG CIKDITIRO'!C:C,C242,'BR DTG CIKDITIRO'!E:E)</f>
        <v>0</v>
      </c>
      <c r="J242" s="6"/>
    </row>
    <row r="243" spans="1:10" ht="15.75" customHeight="1">
      <c r="A243" s="93" t="s">
        <v>8748</v>
      </c>
      <c r="B243" s="93" t="s">
        <v>876</v>
      </c>
      <c r="C243" s="93" t="s">
        <v>8748</v>
      </c>
      <c r="D243" s="93" t="s">
        <v>8749</v>
      </c>
      <c r="E243" s="94">
        <v>0</v>
      </c>
      <c r="F243" s="93" t="s">
        <v>1185</v>
      </c>
      <c r="H243" s="3">
        <f>E243+SUMIF('BR DTG CIKDITIRO'!C:C,C243,'BR DTG CIKDITIRO'!E:E)</f>
        <v>0</v>
      </c>
      <c r="J243" s="6"/>
    </row>
    <row r="244" spans="1:10" ht="15.75" customHeight="1">
      <c r="A244" s="93" t="s">
        <v>2671</v>
      </c>
      <c r="B244" s="93" t="s">
        <v>876</v>
      </c>
      <c r="C244" s="93" t="s">
        <v>2671</v>
      </c>
      <c r="D244" s="93" t="s">
        <v>2672</v>
      </c>
      <c r="E244" s="94">
        <v>0</v>
      </c>
      <c r="F244" s="93" t="s">
        <v>1185</v>
      </c>
      <c r="H244" s="3">
        <f>E244+SUMIF('BR DTG CIKDITIRO'!C:C,C244,'BR DTG CIKDITIRO'!E:E)</f>
        <v>0</v>
      </c>
      <c r="J244" s="6"/>
    </row>
    <row r="245" spans="1:10" ht="15.75" customHeight="1">
      <c r="A245" s="93" t="s">
        <v>1740</v>
      </c>
      <c r="B245" s="93" t="s">
        <v>876</v>
      </c>
      <c r="C245" s="93" t="s">
        <v>1740</v>
      </c>
      <c r="D245" s="93" t="s">
        <v>8750</v>
      </c>
      <c r="E245" s="94">
        <v>0</v>
      </c>
      <c r="F245" s="93" t="s">
        <v>1185</v>
      </c>
      <c r="H245" s="3">
        <f>E245+SUMIF('BR DTG CIKDITIRO'!C:C,C245,'BR DTG CIKDITIRO'!E:E)</f>
        <v>0</v>
      </c>
      <c r="J245" s="6"/>
    </row>
    <row r="246" spans="1:10" ht="15.75" customHeight="1">
      <c r="A246" s="93" t="s">
        <v>2679</v>
      </c>
      <c r="B246" s="93" t="s">
        <v>876</v>
      </c>
      <c r="C246" s="93" t="s">
        <v>2679</v>
      </c>
      <c r="D246" s="93" t="s">
        <v>2680</v>
      </c>
      <c r="E246" s="94">
        <v>0</v>
      </c>
      <c r="F246" s="93" t="s">
        <v>1185</v>
      </c>
      <c r="H246" s="3">
        <f>E246+SUMIF('BR DTG CIKDITIRO'!C:C,C246,'BR DTG CIKDITIRO'!E:E)</f>
        <v>0</v>
      </c>
      <c r="J246" s="6"/>
    </row>
    <row r="247" spans="1:10" ht="15.75" customHeight="1">
      <c r="A247" s="93" t="s">
        <v>2681</v>
      </c>
      <c r="B247" s="93" t="s">
        <v>876</v>
      </c>
      <c r="C247" s="93" t="s">
        <v>2681</v>
      </c>
      <c r="D247" s="93" t="s">
        <v>2682</v>
      </c>
      <c r="E247" s="94">
        <v>0</v>
      </c>
      <c r="F247" s="93" t="s">
        <v>1185</v>
      </c>
      <c r="H247" s="3">
        <f>E247+SUMIF('BR DTG CIKDITIRO'!C:C,C247,'BR DTG CIKDITIRO'!E:E)</f>
        <v>0</v>
      </c>
      <c r="J247" s="6"/>
    </row>
    <row r="248" spans="1:10" ht="15.75" customHeight="1">
      <c r="A248" s="93" t="s">
        <v>2683</v>
      </c>
      <c r="B248" s="93" t="s">
        <v>876</v>
      </c>
      <c r="C248" s="93" t="s">
        <v>2683</v>
      </c>
      <c r="D248" s="93" t="s">
        <v>2684</v>
      </c>
      <c r="E248" s="94">
        <v>0</v>
      </c>
      <c r="F248" s="93" t="s">
        <v>1185</v>
      </c>
      <c r="H248" s="3">
        <f>E248+SUMIF('BR DTG CIKDITIRO'!C:C,C248,'BR DTG CIKDITIRO'!E:E)</f>
        <v>0</v>
      </c>
      <c r="J248" s="6"/>
    </row>
    <row r="249" spans="1:10" ht="15.75" customHeight="1">
      <c r="A249" s="93" t="s">
        <v>8751</v>
      </c>
      <c r="B249" s="93" t="s">
        <v>876</v>
      </c>
      <c r="C249" s="93" t="s">
        <v>8751</v>
      </c>
      <c r="D249" s="93" t="s">
        <v>8752</v>
      </c>
      <c r="E249" s="94">
        <v>0</v>
      </c>
      <c r="F249" s="93" t="s">
        <v>1185</v>
      </c>
      <c r="H249" s="3">
        <f>E249+SUMIF('BR DTG CIKDITIRO'!C:C,C249,'BR DTG CIKDITIRO'!E:E)</f>
        <v>0</v>
      </c>
      <c r="J249" s="6"/>
    </row>
    <row r="250" spans="1:10" ht="15.75" customHeight="1">
      <c r="A250" s="93" t="s">
        <v>2098</v>
      </c>
      <c r="B250" s="93" t="s">
        <v>876</v>
      </c>
      <c r="C250" s="93" t="s">
        <v>2098</v>
      </c>
      <c r="D250" s="93" t="s">
        <v>2099</v>
      </c>
      <c r="E250" s="94">
        <v>0</v>
      </c>
      <c r="F250" s="93" t="s">
        <v>1185</v>
      </c>
      <c r="H250" s="3">
        <f>E250+SUMIF('BR DTG CIKDITIRO'!C:C,C250,'BR DTG CIKDITIRO'!E:E)</f>
        <v>0</v>
      </c>
      <c r="J250" s="6"/>
    </row>
    <row r="251" spans="1:10" ht="15.75" customHeight="1">
      <c r="A251" s="93" t="s">
        <v>2686</v>
      </c>
      <c r="B251" s="93" t="s">
        <v>876</v>
      </c>
      <c r="C251" s="93" t="s">
        <v>2686</v>
      </c>
      <c r="D251" s="93" t="s">
        <v>2687</v>
      </c>
      <c r="E251" s="94">
        <v>0</v>
      </c>
      <c r="F251" s="93" t="s">
        <v>1185</v>
      </c>
      <c r="H251" s="3">
        <f>E251+SUMIF('BR DTG CIKDITIRO'!C:C,C251,'BR DTG CIKDITIRO'!E:E)</f>
        <v>0</v>
      </c>
      <c r="J251" s="6"/>
    </row>
    <row r="252" spans="1:10" ht="15.75" customHeight="1">
      <c r="A252" s="93" t="s">
        <v>8753</v>
      </c>
      <c r="B252" s="93" t="s">
        <v>876</v>
      </c>
      <c r="C252" s="93" t="s">
        <v>8753</v>
      </c>
      <c r="D252" s="93" t="s">
        <v>8754</v>
      </c>
      <c r="E252" s="94">
        <v>0</v>
      </c>
      <c r="F252" s="93" t="s">
        <v>1185</v>
      </c>
      <c r="H252" s="3">
        <f>E252+SUMIF('BR DTG CIKDITIRO'!C:C,C252,'BR DTG CIKDITIRO'!E:E)</f>
        <v>0</v>
      </c>
      <c r="J252" s="6"/>
    </row>
    <row r="253" spans="1:10" ht="15.75" customHeight="1">
      <c r="A253" s="93" t="s">
        <v>2688</v>
      </c>
      <c r="B253" s="93" t="s">
        <v>876</v>
      </c>
      <c r="C253" s="93" t="s">
        <v>2688</v>
      </c>
      <c r="D253" s="93" t="s">
        <v>2689</v>
      </c>
      <c r="E253" s="94">
        <v>0</v>
      </c>
      <c r="F253" s="93" t="s">
        <v>1185</v>
      </c>
      <c r="H253" s="3">
        <f>E253+SUMIF('BR DTG CIKDITIRO'!C:C,C253,'BR DTG CIKDITIRO'!E:E)</f>
        <v>0</v>
      </c>
      <c r="J253" s="6"/>
    </row>
    <row r="254" spans="1:10" ht="15.75" customHeight="1">
      <c r="A254" s="93" t="s">
        <v>2690</v>
      </c>
      <c r="B254" s="93" t="s">
        <v>876</v>
      </c>
      <c r="C254" s="93" t="s">
        <v>2690</v>
      </c>
      <c r="D254" s="93" t="s">
        <v>2691</v>
      </c>
      <c r="E254" s="94">
        <v>0</v>
      </c>
      <c r="F254" s="93" t="s">
        <v>1185</v>
      </c>
      <c r="H254" s="3">
        <f>E254+SUMIF('BR DTG CIKDITIRO'!C:C,C254,'BR DTG CIKDITIRO'!E:E)</f>
        <v>0</v>
      </c>
      <c r="J254" s="6"/>
    </row>
    <row r="255" spans="1:10" ht="15.75" customHeight="1">
      <c r="A255" s="93" t="s">
        <v>2694</v>
      </c>
      <c r="B255" s="93" t="s">
        <v>876</v>
      </c>
      <c r="C255" s="93" t="s">
        <v>2694</v>
      </c>
      <c r="D255" s="93" t="s">
        <v>2695</v>
      </c>
      <c r="E255" s="94">
        <v>0</v>
      </c>
      <c r="F255" s="93" t="s">
        <v>1185</v>
      </c>
      <c r="H255" s="3">
        <f>E255+SUMIF('BR DTG CIKDITIRO'!C:C,C255,'BR DTG CIKDITIRO'!E:E)</f>
        <v>0</v>
      </c>
      <c r="J255" s="6"/>
    </row>
    <row r="256" spans="1:10" ht="15.75" customHeight="1">
      <c r="A256" s="93" t="s">
        <v>2698</v>
      </c>
      <c r="B256" s="93" t="s">
        <v>876</v>
      </c>
      <c r="C256" s="93" t="s">
        <v>2698</v>
      </c>
      <c r="D256" s="93" t="s">
        <v>2699</v>
      </c>
      <c r="E256" s="94">
        <v>0</v>
      </c>
      <c r="F256" s="93" t="s">
        <v>1185</v>
      </c>
      <c r="H256" s="3">
        <f>E256+SUMIF('BR DTG CIKDITIRO'!C:C,C256,'BR DTG CIKDITIRO'!E:E)</f>
        <v>0</v>
      </c>
      <c r="J256" s="6"/>
    </row>
    <row r="257" spans="1:10" ht="15.75" customHeight="1">
      <c r="A257" s="93" t="s">
        <v>8755</v>
      </c>
      <c r="B257" s="93" t="s">
        <v>876</v>
      </c>
      <c r="C257" s="93" t="s">
        <v>8755</v>
      </c>
      <c r="D257" s="93" t="s">
        <v>8756</v>
      </c>
      <c r="E257" s="94">
        <v>0</v>
      </c>
      <c r="F257" s="93" t="s">
        <v>1185</v>
      </c>
      <c r="H257" s="3">
        <f>E257+SUMIF('BR DTG CIKDITIRO'!C:C,C257,'BR DTG CIKDITIRO'!E:E)</f>
        <v>0</v>
      </c>
      <c r="J257" s="6"/>
    </row>
    <row r="258" spans="1:10" ht="15.75" customHeight="1">
      <c r="A258" s="93" t="s">
        <v>2700</v>
      </c>
      <c r="B258" s="93" t="s">
        <v>876</v>
      </c>
      <c r="C258" s="93" t="s">
        <v>2700</v>
      </c>
      <c r="D258" s="93" t="s">
        <v>8757</v>
      </c>
      <c r="E258" s="94">
        <v>0</v>
      </c>
      <c r="F258" s="93" t="s">
        <v>1185</v>
      </c>
      <c r="H258" s="3">
        <f>E258+SUMIF('BR DTG CIKDITIRO'!C:C,C258,'BR DTG CIKDITIRO'!E:E)</f>
        <v>0</v>
      </c>
      <c r="J258" s="6"/>
    </row>
    <row r="259" spans="1:10" ht="15.75" customHeight="1">
      <c r="A259" s="93" t="s">
        <v>2706</v>
      </c>
      <c r="B259" s="93" t="s">
        <v>876</v>
      </c>
      <c r="C259" s="93" t="s">
        <v>2706</v>
      </c>
      <c r="D259" s="93" t="s">
        <v>2707</v>
      </c>
      <c r="E259" s="94">
        <v>0</v>
      </c>
      <c r="F259" s="93" t="s">
        <v>1185</v>
      </c>
      <c r="H259" s="3">
        <f>E259+SUMIF('BR DTG CIKDITIRO'!C:C,C259,'BR DTG CIKDITIRO'!E:E)</f>
        <v>0</v>
      </c>
      <c r="J259" s="6"/>
    </row>
    <row r="260" spans="1:10" ht="15.75" customHeight="1">
      <c r="A260" s="93" t="s">
        <v>2708</v>
      </c>
      <c r="B260" s="93" t="s">
        <v>876</v>
      </c>
      <c r="C260" s="93" t="s">
        <v>2708</v>
      </c>
      <c r="D260" s="93" t="s">
        <v>2709</v>
      </c>
      <c r="E260" s="94">
        <v>0</v>
      </c>
      <c r="F260" s="93" t="s">
        <v>1185</v>
      </c>
      <c r="H260" s="3">
        <f>E260+SUMIF('BR DTG CIKDITIRO'!C:C,C260,'BR DTG CIKDITIRO'!E:E)</f>
        <v>0</v>
      </c>
      <c r="J260" s="6"/>
    </row>
    <row r="261" spans="1:10" ht="15.75" customHeight="1">
      <c r="A261" s="93" t="s">
        <v>2710</v>
      </c>
      <c r="B261" s="93" t="s">
        <v>876</v>
      </c>
      <c r="C261" s="93" t="s">
        <v>2710</v>
      </c>
      <c r="D261" s="93" t="s">
        <v>2711</v>
      </c>
      <c r="E261" s="94">
        <v>0</v>
      </c>
      <c r="F261" s="93" t="s">
        <v>1185</v>
      </c>
      <c r="H261" s="3">
        <f>E261+SUMIF('BR DTG CIKDITIRO'!C:C,C261,'BR DTG CIKDITIRO'!E:E)</f>
        <v>0</v>
      </c>
      <c r="J261" s="6"/>
    </row>
    <row r="262" spans="1:10" ht="15.75" customHeight="1">
      <c r="A262" s="93" t="s">
        <v>2100</v>
      </c>
      <c r="B262" s="93" t="s">
        <v>876</v>
      </c>
      <c r="C262" s="93" t="s">
        <v>2100</v>
      </c>
      <c r="D262" s="93" t="s">
        <v>2101</v>
      </c>
      <c r="E262" s="94">
        <v>0</v>
      </c>
      <c r="F262" s="93" t="s">
        <v>1185</v>
      </c>
      <c r="H262" s="3">
        <f>E262+SUMIF('BR DTG CIKDITIRO'!C:C,C262,'BR DTG CIKDITIRO'!E:E)</f>
        <v>0</v>
      </c>
      <c r="J262" s="6"/>
    </row>
    <row r="263" spans="1:10" ht="15.75" customHeight="1">
      <c r="A263" s="93" t="s">
        <v>2712</v>
      </c>
      <c r="B263" s="93" t="s">
        <v>876</v>
      </c>
      <c r="C263" s="93" t="s">
        <v>2712</v>
      </c>
      <c r="D263" s="93" t="s">
        <v>2713</v>
      </c>
      <c r="E263" s="94">
        <v>0</v>
      </c>
      <c r="F263" s="93" t="s">
        <v>1185</v>
      </c>
      <c r="H263" s="3">
        <f>E263+SUMIF('BR DTG CIKDITIRO'!C:C,C263,'BR DTG CIKDITIRO'!E:E)</f>
        <v>0</v>
      </c>
      <c r="J263" s="6"/>
    </row>
    <row r="264" spans="1:10" ht="15.75" customHeight="1">
      <c r="A264" s="93" t="s">
        <v>8758</v>
      </c>
      <c r="B264" s="93" t="s">
        <v>876</v>
      </c>
      <c r="C264" s="93" t="s">
        <v>8758</v>
      </c>
      <c r="D264" s="93" t="s">
        <v>8759</v>
      </c>
      <c r="E264" s="94">
        <v>0</v>
      </c>
      <c r="F264" s="93" t="s">
        <v>1185</v>
      </c>
      <c r="H264" s="3">
        <f>E264+SUMIF('BR DTG CIKDITIRO'!C:C,C264,'BR DTG CIKDITIRO'!E:E)</f>
        <v>0</v>
      </c>
      <c r="J264" s="6"/>
    </row>
    <row r="265" spans="1:10" ht="15.75" customHeight="1">
      <c r="A265" s="93" t="s">
        <v>2714</v>
      </c>
      <c r="B265" s="93" t="s">
        <v>876</v>
      </c>
      <c r="C265" s="93" t="s">
        <v>2714</v>
      </c>
      <c r="D265" s="93" t="s">
        <v>8760</v>
      </c>
      <c r="E265" s="94">
        <v>0</v>
      </c>
      <c r="F265" s="93" t="s">
        <v>1185</v>
      </c>
      <c r="H265" s="3">
        <f>E265+SUMIF('BR DTG CIKDITIRO'!C:C,C265,'BR DTG CIKDITIRO'!E:E)</f>
        <v>0</v>
      </c>
      <c r="J265" s="6"/>
    </row>
    <row r="266" spans="1:10" ht="15.75" customHeight="1">
      <c r="A266" s="93" t="s">
        <v>2716</v>
      </c>
      <c r="B266" s="93" t="s">
        <v>876</v>
      </c>
      <c r="C266" s="93" t="s">
        <v>2716</v>
      </c>
      <c r="D266" s="93" t="s">
        <v>2717</v>
      </c>
      <c r="E266" s="94">
        <v>0</v>
      </c>
      <c r="F266" s="93" t="s">
        <v>1185</v>
      </c>
      <c r="H266" s="3">
        <f>E266+SUMIF('BR DTG CIKDITIRO'!C:C,C266,'BR DTG CIKDITIRO'!E:E)</f>
        <v>0</v>
      </c>
      <c r="J266" s="6"/>
    </row>
    <row r="267" spans="1:10" ht="15.75" customHeight="1">
      <c r="A267" s="93" t="s">
        <v>2728</v>
      </c>
      <c r="B267" s="93" t="s">
        <v>876</v>
      </c>
      <c r="C267" s="93" t="s">
        <v>2728</v>
      </c>
      <c r="D267" s="93" t="s">
        <v>2729</v>
      </c>
      <c r="E267" s="94">
        <v>0</v>
      </c>
      <c r="F267" s="93" t="s">
        <v>1185</v>
      </c>
      <c r="H267" s="3">
        <f>E267+SUMIF('BR DTG CIKDITIRO'!C:C,C267,'BR DTG CIKDITIRO'!E:E)</f>
        <v>0</v>
      </c>
      <c r="J267" s="6"/>
    </row>
    <row r="268" spans="1:10" ht="15.75" customHeight="1">
      <c r="A268" s="93" t="s">
        <v>2730</v>
      </c>
      <c r="B268" s="93" t="s">
        <v>876</v>
      </c>
      <c r="C268" s="93" t="s">
        <v>2730</v>
      </c>
      <c r="D268" s="93" t="s">
        <v>2731</v>
      </c>
      <c r="E268" s="94">
        <v>0</v>
      </c>
      <c r="F268" s="93" t="s">
        <v>1185</v>
      </c>
      <c r="H268" s="3">
        <f>E268+SUMIF('BR DTG CIKDITIRO'!C:C,C268,'BR DTG CIKDITIRO'!E:E)</f>
        <v>0</v>
      </c>
      <c r="J268" s="6"/>
    </row>
    <row r="269" spans="1:10" ht="15.75" customHeight="1">
      <c r="A269" s="93" t="s">
        <v>2732</v>
      </c>
      <c r="B269" s="93" t="s">
        <v>876</v>
      </c>
      <c r="C269" s="93" t="s">
        <v>2732</v>
      </c>
      <c r="D269" s="93" t="s">
        <v>2733</v>
      </c>
      <c r="E269" s="94">
        <v>0</v>
      </c>
      <c r="F269" s="93" t="s">
        <v>1185</v>
      </c>
      <c r="H269" s="3">
        <f>E269+SUMIF('BR DTG CIKDITIRO'!C:C,C269,'BR DTG CIKDITIRO'!E:E)</f>
        <v>0</v>
      </c>
      <c r="J269" s="6"/>
    </row>
    <row r="270" spans="1:10" ht="15.75" customHeight="1">
      <c r="A270" s="93" t="s">
        <v>2736</v>
      </c>
      <c r="B270" s="93" t="s">
        <v>876</v>
      </c>
      <c r="C270" s="93" t="s">
        <v>2736</v>
      </c>
      <c r="D270" s="93" t="s">
        <v>2737</v>
      </c>
      <c r="E270" s="94">
        <v>0</v>
      </c>
      <c r="F270" s="93" t="s">
        <v>1185</v>
      </c>
      <c r="H270" s="3">
        <f>E270+SUMIF('BR DTG CIKDITIRO'!C:C,C270,'BR DTG CIKDITIRO'!E:E)</f>
        <v>0</v>
      </c>
      <c r="J270" s="6"/>
    </row>
    <row r="271" spans="1:10" ht="15.75" customHeight="1">
      <c r="A271" s="93" t="s">
        <v>2738</v>
      </c>
      <c r="B271" s="93" t="s">
        <v>876</v>
      </c>
      <c r="C271" s="93" t="s">
        <v>2738</v>
      </c>
      <c r="D271" s="93" t="s">
        <v>2739</v>
      </c>
      <c r="E271" s="94">
        <v>0</v>
      </c>
      <c r="F271" s="93" t="s">
        <v>1185</v>
      </c>
      <c r="H271" s="3">
        <f>E271+SUMIF('BR DTG CIKDITIRO'!C:C,C271,'BR DTG CIKDITIRO'!E:E)</f>
        <v>0</v>
      </c>
      <c r="J271" s="6"/>
    </row>
    <row r="272" spans="1:10" ht="15.75" customHeight="1">
      <c r="A272" s="93" t="s">
        <v>2740</v>
      </c>
      <c r="B272" s="93" t="s">
        <v>888</v>
      </c>
      <c r="C272" s="93" t="s">
        <v>2740</v>
      </c>
      <c r="D272" s="93" t="s">
        <v>8761</v>
      </c>
      <c r="E272" s="94">
        <v>1</v>
      </c>
      <c r="F272" s="93" t="s">
        <v>1185</v>
      </c>
      <c r="H272" s="3">
        <f>E272+SUMIF('BR DTG CIKDITIRO'!C:C,C272,'BR DTG CIKDITIRO'!E:E)</f>
        <v>1</v>
      </c>
      <c r="J272" s="6"/>
    </row>
    <row r="273" spans="1:10" ht="15.75" customHeight="1">
      <c r="A273" s="93" t="s">
        <v>199</v>
      </c>
      <c r="B273" s="93" t="s">
        <v>888</v>
      </c>
      <c r="C273" s="93" t="s">
        <v>199</v>
      </c>
      <c r="D273" s="93" t="s">
        <v>921</v>
      </c>
      <c r="E273" s="94">
        <v>2</v>
      </c>
      <c r="F273" s="93" t="s">
        <v>1185</v>
      </c>
      <c r="H273" s="3">
        <f>E273+SUMIF('BR DTG CIKDITIRO'!C:C,C273,'BR DTG CIKDITIRO'!E:E)</f>
        <v>2</v>
      </c>
      <c r="J273" s="6"/>
    </row>
    <row r="274" spans="1:10" ht="15.75" customHeight="1">
      <c r="A274" s="93" t="s">
        <v>2742</v>
      </c>
      <c r="B274" s="93" t="s">
        <v>876</v>
      </c>
      <c r="C274" s="93" t="s">
        <v>2742</v>
      </c>
      <c r="D274" s="93" t="s">
        <v>2743</v>
      </c>
      <c r="E274" s="94">
        <v>0</v>
      </c>
      <c r="F274" s="93" t="s">
        <v>1185</v>
      </c>
      <c r="H274" s="3">
        <f>E274+SUMIF('BR DTG CIKDITIRO'!C:C,C274,'BR DTG CIKDITIRO'!E:E)</f>
        <v>0</v>
      </c>
      <c r="J274" s="6"/>
    </row>
    <row r="275" spans="1:10" ht="15.75" customHeight="1">
      <c r="A275" s="93" t="s">
        <v>200</v>
      </c>
      <c r="B275" s="93" t="s">
        <v>922</v>
      </c>
      <c r="C275" s="93" t="s">
        <v>200</v>
      </c>
      <c r="D275" s="93" t="s">
        <v>923</v>
      </c>
      <c r="E275" s="94">
        <v>1</v>
      </c>
      <c r="F275" s="93" t="s">
        <v>1185</v>
      </c>
      <c r="H275" s="3">
        <f>E275+SUMIF('BR DTG CIKDITIRO'!C:C,C275,'BR DTG CIKDITIRO'!E:E)</f>
        <v>1</v>
      </c>
      <c r="J275" s="6"/>
    </row>
    <row r="276" spans="1:10" ht="15.75" customHeight="1">
      <c r="A276" s="93" t="s">
        <v>2750</v>
      </c>
      <c r="B276" s="93" t="s">
        <v>876</v>
      </c>
      <c r="C276" s="93" t="s">
        <v>2750</v>
      </c>
      <c r="D276" s="93" t="s">
        <v>2751</v>
      </c>
      <c r="E276" s="94">
        <v>0</v>
      </c>
      <c r="F276" s="93" t="s">
        <v>1185</v>
      </c>
      <c r="H276" s="3">
        <f>E276+SUMIF('BR DTG CIKDITIRO'!C:C,C276,'BR DTG CIKDITIRO'!E:E)</f>
        <v>0</v>
      </c>
      <c r="J276" s="6"/>
    </row>
    <row r="277" spans="1:10" ht="15.75" customHeight="1">
      <c r="A277" s="93" t="s">
        <v>1577</v>
      </c>
      <c r="B277" s="93" t="s">
        <v>876</v>
      </c>
      <c r="C277" s="93" t="s">
        <v>1577</v>
      </c>
      <c r="D277" s="93" t="s">
        <v>1578</v>
      </c>
      <c r="E277" s="94">
        <v>0</v>
      </c>
      <c r="F277" s="93" t="s">
        <v>1185</v>
      </c>
      <c r="H277" s="3">
        <f>E277+SUMIF('BR DTG CIKDITIRO'!C:C,C277,'BR DTG CIKDITIRO'!E:E)</f>
        <v>0</v>
      </c>
      <c r="J277" s="6"/>
    </row>
    <row r="278" spans="1:10" ht="15.75" customHeight="1">
      <c r="A278" s="93" t="s">
        <v>8762</v>
      </c>
      <c r="B278" s="93" t="s">
        <v>876</v>
      </c>
      <c r="C278" s="93" t="s">
        <v>8762</v>
      </c>
      <c r="D278" s="93" t="s">
        <v>8763</v>
      </c>
      <c r="E278" s="94">
        <v>0</v>
      </c>
      <c r="F278" s="93" t="s">
        <v>1185</v>
      </c>
      <c r="H278" s="3">
        <f>E278+SUMIF('BR DTG CIKDITIRO'!C:C,C278,'BR DTG CIKDITIRO'!E:E)</f>
        <v>0</v>
      </c>
      <c r="J278" s="6"/>
    </row>
    <row r="279" spans="1:10" ht="15.75" customHeight="1">
      <c r="A279" s="93" t="s">
        <v>8764</v>
      </c>
      <c r="B279" s="93" t="s">
        <v>876</v>
      </c>
      <c r="C279" s="93" t="s">
        <v>8764</v>
      </c>
      <c r="D279" s="93" t="s">
        <v>8765</v>
      </c>
      <c r="E279" s="94">
        <v>0</v>
      </c>
      <c r="F279" s="93" t="s">
        <v>1185</v>
      </c>
      <c r="H279" s="3">
        <f>E279+SUMIF('BR DTG CIKDITIRO'!C:C,C279,'BR DTG CIKDITIRO'!E:E)</f>
        <v>0</v>
      </c>
      <c r="J279" s="6"/>
    </row>
    <row r="280" spans="1:10" ht="15.75" customHeight="1">
      <c r="A280" s="93" t="s">
        <v>2758</v>
      </c>
      <c r="B280" s="93" t="s">
        <v>876</v>
      </c>
      <c r="C280" s="93" t="s">
        <v>2758</v>
      </c>
      <c r="D280" s="93" t="s">
        <v>2759</v>
      </c>
      <c r="E280" s="94">
        <v>0</v>
      </c>
      <c r="F280" s="93" t="s">
        <v>1185</v>
      </c>
      <c r="H280" s="3">
        <f>E280+SUMIF('BR DTG CIKDITIRO'!C:C,C280,'BR DTG CIKDITIRO'!E:E)</f>
        <v>0</v>
      </c>
      <c r="J280" s="6"/>
    </row>
    <row r="281" spans="1:10" ht="15.75" customHeight="1">
      <c r="A281" s="93" t="s">
        <v>2760</v>
      </c>
      <c r="B281" s="93" t="s">
        <v>876</v>
      </c>
      <c r="C281" s="93" t="s">
        <v>2760</v>
      </c>
      <c r="D281" s="93" t="s">
        <v>2761</v>
      </c>
      <c r="E281" s="94">
        <v>0</v>
      </c>
      <c r="F281" s="93" t="s">
        <v>1185</v>
      </c>
      <c r="H281" s="3">
        <f>E281+SUMIF('BR DTG CIKDITIRO'!C:C,C281,'BR DTG CIKDITIRO'!E:E)</f>
        <v>0</v>
      </c>
      <c r="J281" s="6"/>
    </row>
    <row r="282" spans="1:10" ht="15.75" customHeight="1">
      <c r="A282" s="93" t="s">
        <v>2102</v>
      </c>
      <c r="B282" s="93" t="s">
        <v>876</v>
      </c>
      <c r="C282" s="93" t="s">
        <v>2102</v>
      </c>
      <c r="D282" s="93" t="s">
        <v>2103</v>
      </c>
      <c r="E282" s="94">
        <v>0</v>
      </c>
      <c r="F282" s="93" t="s">
        <v>1185</v>
      </c>
      <c r="H282" s="3">
        <f>E282+SUMIF('BR DTG CIKDITIRO'!C:C,C282,'BR DTG CIKDITIRO'!E:E)</f>
        <v>0</v>
      </c>
      <c r="J282" s="6"/>
    </row>
    <row r="283" spans="1:10" ht="15.75" customHeight="1">
      <c r="A283" s="93" t="s">
        <v>8766</v>
      </c>
      <c r="B283" s="93" t="s">
        <v>876</v>
      </c>
      <c r="C283" s="93" t="s">
        <v>8766</v>
      </c>
      <c r="D283" s="93" t="s">
        <v>8767</v>
      </c>
      <c r="E283" s="94">
        <v>0</v>
      </c>
      <c r="F283" s="93" t="s">
        <v>1185</v>
      </c>
      <c r="H283" s="3">
        <f>E283+SUMIF('BR DTG CIKDITIRO'!C:C,C283,'BR DTG CIKDITIRO'!E:E)</f>
        <v>0</v>
      </c>
      <c r="J283" s="6"/>
    </row>
    <row r="284" spans="1:10" ht="15.75" customHeight="1">
      <c r="A284" s="93" t="s">
        <v>924</v>
      </c>
      <c r="B284" s="93" t="s">
        <v>876</v>
      </c>
      <c r="C284" s="93" t="s">
        <v>924</v>
      </c>
      <c r="D284" s="93" t="s">
        <v>925</v>
      </c>
      <c r="E284" s="94">
        <v>0</v>
      </c>
      <c r="F284" s="93" t="s">
        <v>1185</v>
      </c>
      <c r="H284" s="3">
        <f>E284+SUMIF('BR DTG CIKDITIRO'!C:C,C284,'BR DTG CIKDITIRO'!E:E)</f>
        <v>0</v>
      </c>
      <c r="J284" s="6"/>
    </row>
    <row r="285" spans="1:10" ht="15.75" customHeight="1">
      <c r="A285" s="93" t="s">
        <v>2764</v>
      </c>
      <c r="B285" s="93" t="s">
        <v>876</v>
      </c>
      <c r="C285" s="93" t="s">
        <v>2764</v>
      </c>
      <c r="D285" s="93" t="s">
        <v>925</v>
      </c>
      <c r="E285" s="94">
        <v>0</v>
      </c>
      <c r="F285" s="93" t="s">
        <v>1185</v>
      </c>
      <c r="H285" s="3">
        <f>E285+SUMIF('BR DTG CIKDITIRO'!C:C,C285,'BR DTG CIKDITIRO'!E:E)</f>
        <v>0</v>
      </c>
      <c r="J285" s="6"/>
    </row>
    <row r="286" spans="1:10" ht="15.75" customHeight="1">
      <c r="A286" s="93" t="s">
        <v>201</v>
      </c>
      <c r="B286" s="93" t="s">
        <v>877</v>
      </c>
      <c r="C286" s="93" t="s">
        <v>201</v>
      </c>
      <c r="D286" s="93" t="s">
        <v>926</v>
      </c>
      <c r="E286" s="94">
        <v>2</v>
      </c>
      <c r="F286" s="93" t="s">
        <v>201</v>
      </c>
      <c r="H286" s="3">
        <f>E286+SUMIF('BR DTG CIKDITIRO'!C:C,C286,'BR DTG CIKDITIRO'!E:E)</f>
        <v>2</v>
      </c>
      <c r="J286" s="6"/>
    </row>
    <row r="287" spans="1:10" ht="15.75" customHeight="1">
      <c r="A287" s="93" t="s">
        <v>2765</v>
      </c>
      <c r="B287" s="93" t="s">
        <v>876</v>
      </c>
      <c r="C287" s="93" t="s">
        <v>2765</v>
      </c>
      <c r="D287" s="93" t="s">
        <v>2766</v>
      </c>
      <c r="E287" s="94">
        <v>0</v>
      </c>
      <c r="F287" s="93" t="s">
        <v>201</v>
      </c>
      <c r="H287" s="3">
        <f>E287+SUMIF('BR DTG CIKDITIRO'!C:C,C287,'BR DTG CIKDITIRO'!E:E)</f>
        <v>0</v>
      </c>
      <c r="J287" s="6"/>
    </row>
    <row r="288" spans="1:10" ht="15.75" customHeight="1">
      <c r="A288" s="93" t="s">
        <v>8768</v>
      </c>
      <c r="B288" s="93" t="s">
        <v>876</v>
      </c>
      <c r="C288" s="93" t="s">
        <v>8768</v>
      </c>
      <c r="D288" s="93" t="s">
        <v>620</v>
      </c>
      <c r="E288" s="94">
        <v>0</v>
      </c>
      <c r="F288" s="93" t="s">
        <v>1185</v>
      </c>
      <c r="H288" s="3">
        <f>E288+SUMIF('BR DTG CIKDITIRO'!C:C,C288,'BR DTG CIKDITIRO'!E:E)</f>
        <v>0</v>
      </c>
      <c r="J288" s="6"/>
    </row>
    <row r="289" spans="1:10" ht="15.75" customHeight="1">
      <c r="A289" s="93" t="s">
        <v>2767</v>
      </c>
      <c r="B289" s="93" t="s">
        <v>876</v>
      </c>
      <c r="C289" s="93" t="s">
        <v>2767</v>
      </c>
      <c r="D289" s="93" t="s">
        <v>2768</v>
      </c>
      <c r="E289" s="94">
        <v>0</v>
      </c>
      <c r="F289" s="93" t="s">
        <v>1185</v>
      </c>
      <c r="H289" s="3">
        <f>E289+SUMIF('BR DTG CIKDITIRO'!C:C,C289,'BR DTG CIKDITIRO'!E:E)</f>
        <v>0</v>
      </c>
      <c r="J289" s="6"/>
    </row>
    <row r="290" spans="1:10" ht="15.75" customHeight="1">
      <c r="A290" s="93" t="s">
        <v>8769</v>
      </c>
      <c r="B290" s="93" t="s">
        <v>876</v>
      </c>
      <c r="C290" s="93" t="s">
        <v>8769</v>
      </c>
      <c r="D290" s="93" t="s">
        <v>8770</v>
      </c>
      <c r="E290" s="94">
        <v>0</v>
      </c>
      <c r="F290" s="93" t="s">
        <v>1185</v>
      </c>
      <c r="H290" s="3">
        <f>E290+SUMIF('BR DTG CIKDITIRO'!C:C,C290,'BR DTG CIKDITIRO'!E:E)</f>
        <v>0</v>
      </c>
      <c r="J290" s="6"/>
    </row>
    <row r="291" spans="1:10" ht="15.75" customHeight="1">
      <c r="A291" s="93" t="s">
        <v>2769</v>
      </c>
      <c r="B291" s="93" t="s">
        <v>876</v>
      </c>
      <c r="C291" s="93" t="s">
        <v>2769</v>
      </c>
      <c r="D291" s="93" t="s">
        <v>2770</v>
      </c>
      <c r="E291" s="94">
        <v>0</v>
      </c>
      <c r="F291" s="93" t="s">
        <v>1185</v>
      </c>
      <c r="H291" s="3">
        <f>E291+SUMIF('BR DTG CIKDITIRO'!C:C,C291,'BR DTG CIKDITIRO'!E:E)</f>
        <v>0</v>
      </c>
      <c r="J291" s="6"/>
    </row>
    <row r="292" spans="1:10" ht="15.75" customHeight="1">
      <c r="A292" s="93" t="s">
        <v>815</v>
      </c>
      <c r="B292" s="93" t="s">
        <v>876</v>
      </c>
      <c r="C292" s="93" t="s">
        <v>815</v>
      </c>
      <c r="D292" s="93" t="s">
        <v>816</v>
      </c>
      <c r="E292" s="94">
        <v>0</v>
      </c>
      <c r="F292" s="93" t="s">
        <v>1185</v>
      </c>
      <c r="H292" s="3">
        <f>E292+SUMIF('BR DTG CIKDITIRO'!C:C,C292,'BR DTG CIKDITIRO'!E:E)</f>
        <v>0</v>
      </c>
      <c r="J292" s="6"/>
    </row>
    <row r="293" spans="1:10" ht="15.75" customHeight="1">
      <c r="A293" s="93" t="s">
        <v>8771</v>
      </c>
      <c r="B293" s="93" t="s">
        <v>876</v>
      </c>
      <c r="C293" s="93" t="s">
        <v>8771</v>
      </c>
      <c r="D293" s="93" t="s">
        <v>8772</v>
      </c>
      <c r="E293" s="94">
        <v>0</v>
      </c>
      <c r="F293" s="93" t="s">
        <v>1185</v>
      </c>
      <c r="H293" s="3">
        <f>E293+SUMIF('BR DTG CIKDITIRO'!C:C,C293,'BR DTG CIKDITIRO'!E:E)</f>
        <v>0</v>
      </c>
      <c r="J293" s="6"/>
    </row>
    <row r="294" spans="1:10" ht="15.75" customHeight="1">
      <c r="A294" s="93" t="s">
        <v>2773</v>
      </c>
      <c r="B294" s="93" t="s">
        <v>876</v>
      </c>
      <c r="C294" s="93" t="s">
        <v>2773</v>
      </c>
      <c r="D294" s="93" t="s">
        <v>2774</v>
      </c>
      <c r="E294" s="94">
        <v>0</v>
      </c>
      <c r="F294" s="93" t="s">
        <v>1185</v>
      </c>
      <c r="H294" s="3">
        <f>E294+SUMIF('BR DTG CIKDITIRO'!C:C,C294,'BR DTG CIKDITIRO'!E:E)</f>
        <v>0</v>
      </c>
      <c r="J294" s="6"/>
    </row>
    <row r="295" spans="1:10" ht="15.75" customHeight="1">
      <c r="A295" s="93" t="s">
        <v>2775</v>
      </c>
      <c r="B295" s="93" t="s">
        <v>876</v>
      </c>
      <c r="C295" s="93" t="s">
        <v>2775</v>
      </c>
      <c r="D295" s="93" t="s">
        <v>2776</v>
      </c>
      <c r="E295" s="94">
        <v>0</v>
      </c>
      <c r="F295" s="93" t="s">
        <v>1185</v>
      </c>
      <c r="H295" s="3">
        <f>E295+SUMIF('BR DTG CIKDITIRO'!C:C,C295,'BR DTG CIKDITIRO'!E:E)</f>
        <v>0</v>
      </c>
      <c r="J295" s="6"/>
    </row>
    <row r="296" spans="1:10" ht="15.75" customHeight="1">
      <c r="A296" s="93" t="s">
        <v>2777</v>
      </c>
      <c r="B296" s="93" t="s">
        <v>876</v>
      </c>
      <c r="C296" s="93" t="s">
        <v>2777</v>
      </c>
      <c r="D296" s="93" t="s">
        <v>2776</v>
      </c>
      <c r="E296" s="94">
        <v>0</v>
      </c>
      <c r="F296" s="93" t="s">
        <v>1185</v>
      </c>
      <c r="H296" s="3">
        <f>E296+SUMIF('BR DTG CIKDITIRO'!C:C,C296,'BR DTG CIKDITIRO'!E:E)</f>
        <v>0</v>
      </c>
      <c r="J296" s="6"/>
    </row>
    <row r="297" spans="1:10" ht="15.75" customHeight="1">
      <c r="A297" s="93" t="s">
        <v>2778</v>
      </c>
      <c r="B297" s="93" t="s">
        <v>920</v>
      </c>
      <c r="C297" s="93" t="s">
        <v>2778</v>
      </c>
      <c r="D297" s="93" t="s">
        <v>2779</v>
      </c>
      <c r="E297" s="94">
        <v>0</v>
      </c>
      <c r="F297" s="93" t="s">
        <v>1185</v>
      </c>
      <c r="H297" s="3">
        <f>E297+SUMIF('BR DTG CIKDITIRO'!C:C,C297,'BR DTG CIKDITIRO'!E:E)</f>
        <v>0</v>
      </c>
      <c r="J297" s="6"/>
    </row>
    <row r="298" spans="1:10" ht="15.75" customHeight="1">
      <c r="A298" s="93" t="s">
        <v>2780</v>
      </c>
      <c r="B298" s="93" t="s">
        <v>920</v>
      </c>
      <c r="C298" s="93" t="s">
        <v>2780</v>
      </c>
      <c r="D298" s="93" t="s">
        <v>8773</v>
      </c>
      <c r="E298" s="94">
        <v>0</v>
      </c>
      <c r="F298" s="93" t="s">
        <v>1185</v>
      </c>
      <c r="H298" s="3">
        <f>E298+SUMIF('BR DTG CIKDITIRO'!C:C,C298,'BR DTG CIKDITIRO'!E:E)</f>
        <v>0</v>
      </c>
      <c r="J298" s="6"/>
    </row>
    <row r="299" spans="1:10" ht="15.75" customHeight="1">
      <c r="A299" s="93" t="s">
        <v>1514</v>
      </c>
      <c r="B299" s="93" t="s">
        <v>876</v>
      </c>
      <c r="C299" s="93" t="s">
        <v>1514</v>
      </c>
      <c r="D299" s="93" t="s">
        <v>1515</v>
      </c>
      <c r="E299" s="94">
        <v>0</v>
      </c>
      <c r="F299" s="93" t="s">
        <v>1185</v>
      </c>
      <c r="H299" s="3">
        <f>E299+SUMIF('BR DTG CIKDITIRO'!C:C,C299,'BR DTG CIKDITIRO'!E:E)</f>
        <v>0</v>
      </c>
      <c r="J299" s="6"/>
    </row>
    <row r="300" spans="1:10" ht="15.75" customHeight="1">
      <c r="A300" s="93" t="s">
        <v>2782</v>
      </c>
      <c r="B300" s="93" t="s">
        <v>876</v>
      </c>
      <c r="C300" s="93" t="s">
        <v>2782</v>
      </c>
      <c r="D300" s="93" t="s">
        <v>2783</v>
      </c>
      <c r="E300" s="94">
        <v>0</v>
      </c>
      <c r="F300" s="93" t="s">
        <v>1185</v>
      </c>
      <c r="H300" s="3">
        <f>E300+SUMIF('BR DTG CIKDITIRO'!C:C,C300,'BR DTG CIKDITIRO'!E:E)</f>
        <v>0</v>
      </c>
      <c r="J300" s="6"/>
    </row>
    <row r="301" spans="1:10" ht="15.75" customHeight="1">
      <c r="A301" s="93" t="s">
        <v>2784</v>
      </c>
      <c r="B301" s="93" t="s">
        <v>876</v>
      </c>
      <c r="C301" s="93" t="s">
        <v>2784</v>
      </c>
      <c r="D301" s="93" t="s">
        <v>2785</v>
      </c>
      <c r="E301" s="94">
        <v>0</v>
      </c>
      <c r="F301" s="93" t="s">
        <v>1185</v>
      </c>
      <c r="H301" s="3">
        <f>E301+SUMIF('BR DTG CIKDITIRO'!C:C,C301,'BR DTG CIKDITIRO'!E:E)</f>
        <v>0</v>
      </c>
      <c r="J301" s="6"/>
    </row>
    <row r="302" spans="1:10" ht="15.75" customHeight="1">
      <c r="A302" s="93" t="s">
        <v>2786</v>
      </c>
      <c r="B302" s="93" t="s">
        <v>876</v>
      </c>
      <c r="C302" s="93" t="s">
        <v>2786</v>
      </c>
      <c r="D302" s="93" t="s">
        <v>2787</v>
      </c>
      <c r="E302" s="94">
        <v>0</v>
      </c>
      <c r="F302" s="93" t="s">
        <v>1185</v>
      </c>
      <c r="H302" s="3">
        <f>E302+SUMIF('BR DTG CIKDITIRO'!C:C,C302,'BR DTG CIKDITIRO'!E:E)</f>
        <v>0</v>
      </c>
      <c r="J302" s="6"/>
    </row>
    <row r="303" spans="1:10" ht="15.75" customHeight="1">
      <c r="A303" s="93" t="s">
        <v>2788</v>
      </c>
      <c r="B303" s="93" t="s">
        <v>876</v>
      </c>
      <c r="C303" s="93" t="s">
        <v>2788</v>
      </c>
      <c r="D303" s="93" t="s">
        <v>2789</v>
      </c>
      <c r="E303" s="94">
        <v>0</v>
      </c>
      <c r="F303" s="93" t="s">
        <v>1185</v>
      </c>
      <c r="H303" s="3">
        <f>E303+SUMIF('BR DTG CIKDITIRO'!C:C,C303,'BR DTG CIKDITIRO'!E:E)</f>
        <v>0</v>
      </c>
      <c r="J303" s="6"/>
    </row>
    <row r="304" spans="1:10" ht="15.75" customHeight="1">
      <c r="A304" s="93" t="s">
        <v>621</v>
      </c>
      <c r="B304" s="93" t="s">
        <v>876</v>
      </c>
      <c r="C304" s="93" t="s">
        <v>621</v>
      </c>
      <c r="D304" s="93" t="s">
        <v>622</v>
      </c>
      <c r="E304" s="94">
        <v>0</v>
      </c>
      <c r="F304" s="93" t="s">
        <v>1185</v>
      </c>
      <c r="H304" s="3">
        <f>E304+SUMIF('BR DTG CIKDITIRO'!C:C,C304,'BR DTG CIKDITIRO'!E:E)</f>
        <v>0</v>
      </c>
      <c r="J304" s="6"/>
    </row>
    <row r="305" spans="1:10" ht="15.75" customHeight="1">
      <c r="A305" s="93" t="s">
        <v>2790</v>
      </c>
      <c r="B305" s="93" t="s">
        <v>876</v>
      </c>
      <c r="C305" s="93" t="s">
        <v>2790</v>
      </c>
      <c r="D305" s="93" t="s">
        <v>2791</v>
      </c>
      <c r="E305" s="94">
        <v>0</v>
      </c>
      <c r="F305" s="93" t="s">
        <v>1185</v>
      </c>
      <c r="H305" s="3">
        <f>E305+SUMIF('BR DTG CIKDITIRO'!C:C,C305,'BR DTG CIKDITIRO'!E:E)</f>
        <v>0</v>
      </c>
      <c r="J305" s="6"/>
    </row>
    <row r="306" spans="1:10" ht="15.75" customHeight="1">
      <c r="A306" s="93" t="s">
        <v>202</v>
      </c>
      <c r="B306" s="93" t="s">
        <v>920</v>
      </c>
      <c r="C306" s="93" t="s">
        <v>202</v>
      </c>
      <c r="D306" s="93" t="s">
        <v>927</v>
      </c>
      <c r="E306" s="94">
        <v>1</v>
      </c>
      <c r="F306" s="93" t="s">
        <v>202</v>
      </c>
      <c r="H306" s="3">
        <f>E306+SUMIF('BR DTG CIKDITIRO'!C:C,C306,'BR DTG CIKDITIRO'!E:E)</f>
        <v>1</v>
      </c>
      <c r="J306" s="6"/>
    </row>
    <row r="307" spans="1:10" ht="15.75" customHeight="1">
      <c r="A307" s="93" t="s">
        <v>203</v>
      </c>
      <c r="B307" s="93" t="s">
        <v>920</v>
      </c>
      <c r="C307" s="93" t="s">
        <v>203</v>
      </c>
      <c r="D307" s="93" t="s">
        <v>928</v>
      </c>
      <c r="E307" s="94">
        <v>5</v>
      </c>
      <c r="F307" s="93" t="s">
        <v>1185</v>
      </c>
      <c r="H307" s="3">
        <f>E307+SUMIF('BR DTG CIKDITIRO'!C:C,C307,'BR DTG CIKDITIRO'!E:E)</f>
        <v>5</v>
      </c>
      <c r="J307" s="6"/>
    </row>
    <row r="308" spans="1:10" ht="15.75" customHeight="1">
      <c r="A308" s="93" t="s">
        <v>1405</v>
      </c>
      <c r="B308" s="93" t="s">
        <v>920</v>
      </c>
      <c r="C308" s="93" t="s">
        <v>1405</v>
      </c>
      <c r="D308" s="93" t="s">
        <v>2104</v>
      </c>
      <c r="E308" s="94">
        <v>1</v>
      </c>
      <c r="F308" s="93" t="s">
        <v>1185</v>
      </c>
      <c r="H308" s="3">
        <f>E308+SUMIF('BR DTG CIKDITIRO'!C:C,C308,'BR DTG CIKDITIRO'!E:E)</f>
        <v>1</v>
      </c>
      <c r="J308" s="6"/>
    </row>
    <row r="309" spans="1:10" ht="15.75" customHeight="1">
      <c r="A309" s="93" t="s">
        <v>2792</v>
      </c>
      <c r="B309" s="93" t="s">
        <v>876</v>
      </c>
      <c r="C309" s="93" t="s">
        <v>2792</v>
      </c>
      <c r="D309" s="93" t="s">
        <v>2793</v>
      </c>
      <c r="E309" s="94">
        <v>0</v>
      </c>
      <c r="F309" s="93" t="s">
        <v>1185</v>
      </c>
      <c r="H309" s="3">
        <f>E309+SUMIF('BR DTG CIKDITIRO'!C:C,C309,'BR DTG CIKDITIRO'!E:E)</f>
        <v>0</v>
      </c>
      <c r="J309" s="6"/>
    </row>
    <row r="310" spans="1:10" ht="15.75" customHeight="1">
      <c r="A310" s="93" t="s">
        <v>204</v>
      </c>
      <c r="B310" s="93" t="s">
        <v>920</v>
      </c>
      <c r="C310" s="93" t="s">
        <v>204</v>
      </c>
      <c r="D310" s="93" t="s">
        <v>929</v>
      </c>
      <c r="E310" s="94">
        <v>1</v>
      </c>
      <c r="F310" s="93" t="s">
        <v>1185</v>
      </c>
      <c r="H310" s="3">
        <f>E310+SUMIF('BR DTG CIKDITIRO'!C:C,C310,'BR DTG CIKDITIRO'!E:E)</f>
        <v>1</v>
      </c>
      <c r="J310" s="6"/>
    </row>
    <row r="311" spans="1:10" ht="15.75" customHeight="1">
      <c r="A311" s="93" t="s">
        <v>930</v>
      </c>
      <c r="B311" s="93" t="s">
        <v>920</v>
      </c>
      <c r="C311" s="93" t="s">
        <v>930</v>
      </c>
      <c r="D311" s="93" t="s">
        <v>2105</v>
      </c>
      <c r="E311" s="94">
        <v>1</v>
      </c>
      <c r="F311" s="93" t="s">
        <v>1185</v>
      </c>
      <c r="H311" s="3">
        <f>E311+SUMIF('BR DTG CIKDITIRO'!C:C,C311,'BR DTG CIKDITIRO'!E:E)</f>
        <v>1</v>
      </c>
      <c r="J311" s="6"/>
    </row>
    <row r="312" spans="1:10" ht="15.75" customHeight="1">
      <c r="A312" s="93" t="s">
        <v>8774</v>
      </c>
      <c r="B312" s="93" t="s">
        <v>876</v>
      </c>
      <c r="C312" s="93" t="s">
        <v>8774</v>
      </c>
      <c r="D312" s="93" t="s">
        <v>8775</v>
      </c>
      <c r="E312" s="94">
        <v>0</v>
      </c>
      <c r="F312" s="93" t="s">
        <v>1185</v>
      </c>
      <c r="H312" s="3">
        <f>E312+SUMIF('BR DTG CIKDITIRO'!C:C,C312,'BR DTG CIKDITIRO'!E:E)</f>
        <v>0</v>
      </c>
      <c r="J312" s="6"/>
    </row>
    <row r="313" spans="1:10" ht="15.75" customHeight="1">
      <c r="A313" s="93" t="s">
        <v>205</v>
      </c>
      <c r="B313" s="93" t="s">
        <v>920</v>
      </c>
      <c r="C313" s="93" t="s">
        <v>205</v>
      </c>
      <c r="D313" s="93" t="s">
        <v>932</v>
      </c>
      <c r="E313" s="94">
        <v>2</v>
      </c>
      <c r="F313" s="93" t="s">
        <v>1185</v>
      </c>
      <c r="H313" s="3">
        <f>E313+SUMIF('BR DTG CIKDITIRO'!C:C,C313,'BR DTG CIKDITIRO'!E:E)</f>
        <v>2</v>
      </c>
      <c r="J313" s="6"/>
    </row>
    <row r="314" spans="1:10" ht="15.75" customHeight="1">
      <c r="A314" s="93" t="s">
        <v>495</v>
      </c>
      <c r="B314" s="93" t="s">
        <v>920</v>
      </c>
      <c r="C314" s="93" t="s">
        <v>495</v>
      </c>
      <c r="D314" s="93" t="s">
        <v>933</v>
      </c>
      <c r="E314" s="94">
        <v>2</v>
      </c>
      <c r="F314" s="93" t="s">
        <v>1185</v>
      </c>
      <c r="H314" s="3">
        <f>E314+SUMIF('BR DTG CIKDITIRO'!C:C,C314,'BR DTG CIKDITIRO'!E:E)</f>
        <v>2</v>
      </c>
      <c r="J314" s="6"/>
    </row>
    <row r="315" spans="1:10" ht="15.75" customHeight="1">
      <c r="A315" s="93" t="s">
        <v>8776</v>
      </c>
      <c r="B315" s="93" t="s">
        <v>876</v>
      </c>
      <c r="C315" s="93" t="s">
        <v>8776</v>
      </c>
      <c r="D315" s="93" t="s">
        <v>8777</v>
      </c>
      <c r="E315" s="94">
        <v>0</v>
      </c>
      <c r="F315" s="93" t="s">
        <v>1185</v>
      </c>
      <c r="H315" s="3">
        <f>E315+SUMIF('BR DTG CIKDITIRO'!C:C,C315,'BR DTG CIKDITIRO'!E:E)</f>
        <v>0</v>
      </c>
      <c r="J315" s="6"/>
    </row>
    <row r="316" spans="1:10" ht="15.75" customHeight="1">
      <c r="A316" s="93" t="s">
        <v>2794</v>
      </c>
      <c r="B316" s="93" t="s">
        <v>876</v>
      </c>
      <c r="C316" s="93" t="s">
        <v>2794</v>
      </c>
      <c r="D316" s="93" t="s">
        <v>2795</v>
      </c>
      <c r="E316" s="94">
        <v>0</v>
      </c>
      <c r="F316" s="93" t="s">
        <v>1185</v>
      </c>
      <c r="H316" s="3">
        <f>E316+SUMIF('BR DTG CIKDITIRO'!C:C,C316,'BR DTG CIKDITIRO'!E:E)</f>
        <v>0</v>
      </c>
      <c r="J316" s="6"/>
    </row>
    <row r="317" spans="1:10" ht="15.75" customHeight="1">
      <c r="A317" s="93" t="s">
        <v>2796</v>
      </c>
      <c r="B317" s="93" t="s">
        <v>876</v>
      </c>
      <c r="C317" s="93" t="s">
        <v>2796</v>
      </c>
      <c r="D317" s="93" t="s">
        <v>2797</v>
      </c>
      <c r="E317" s="94">
        <v>0</v>
      </c>
      <c r="F317" s="93" t="s">
        <v>1185</v>
      </c>
      <c r="H317" s="3">
        <f>E317+SUMIF('BR DTG CIKDITIRO'!C:C,C317,'BR DTG CIKDITIRO'!E:E)</f>
        <v>0</v>
      </c>
      <c r="J317" s="6"/>
    </row>
    <row r="318" spans="1:10" ht="15.75" customHeight="1">
      <c r="A318" s="93" t="s">
        <v>542</v>
      </c>
      <c r="B318" s="93" t="s">
        <v>920</v>
      </c>
      <c r="C318" s="93" t="s">
        <v>542</v>
      </c>
      <c r="D318" s="93" t="s">
        <v>623</v>
      </c>
      <c r="E318" s="94">
        <v>0</v>
      </c>
      <c r="F318" s="93" t="s">
        <v>1185</v>
      </c>
      <c r="H318" s="3">
        <f>E318+SUMIF('BR DTG CIKDITIRO'!C:C,C318,'BR DTG CIKDITIRO'!E:E)</f>
        <v>0</v>
      </c>
      <c r="J318" s="6"/>
    </row>
    <row r="319" spans="1:10" ht="15.75" customHeight="1">
      <c r="A319" s="93" t="s">
        <v>206</v>
      </c>
      <c r="B319" s="93" t="s">
        <v>876</v>
      </c>
      <c r="C319" s="93" t="s">
        <v>206</v>
      </c>
      <c r="D319" s="93" t="s">
        <v>934</v>
      </c>
      <c r="E319" s="94">
        <v>0</v>
      </c>
      <c r="F319" s="93" t="s">
        <v>496</v>
      </c>
      <c r="H319" s="3">
        <f>E319+SUMIF('BR DTG CIKDITIRO'!C:C,C319,'BR DTG CIKDITIRO'!E:E)</f>
        <v>0</v>
      </c>
      <c r="J319" s="6"/>
    </row>
    <row r="320" spans="1:10" ht="15.75" customHeight="1">
      <c r="A320" s="93" t="s">
        <v>496</v>
      </c>
      <c r="B320" s="93" t="s">
        <v>920</v>
      </c>
      <c r="C320" s="93" t="s">
        <v>496</v>
      </c>
      <c r="D320" s="93" t="s">
        <v>935</v>
      </c>
      <c r="E320" s="94">
        <v>3</v>
      </c>
      <c r="F320" s="93" t="s">
        <v>496</v>
      </c>
      <c r="H320" s="3">
        <f>E320+SUMIF('BR DTG CIKDITIRO'!C:C,C320,'BR DTG CIKDITIRO'!E:E)</f>
        <v>3</v>
      </c>
      <c r="J320" s="6"/>
    </row>
    <row r="321" spans="1:10" ht="15.75" customHeight="1">
      <c r="A321" s="93" t="s">
        <v>8778</v>
      </c>
      <c r="B321" s="93" t="s">
        <v>876</v>
      </c>
      <c r="C321" s="93" t="s">
        <v>8778</v>
      </c>
      <c r="D321" s="93" t="s">
        <v>8779</v>
      </c>
      <c r="E321" s="94">
        <v>0</v>
      </c>
      <c r="F321" s="93" t="s">
        <v>1185</v>
      </c>
      <c r="H321" s="3">
        <f>E321+SUMIF('BR DTG CIKDITIRO'!C:C,C321,'BR DTG CIKDITIRO'!E:E)</f>
        <v>0</v>
      </c>
      <c r="J321" s="6"/>
    </row>
    <row r="322" spans="1:10" ht="15.75" customHeight="1">
      <c r="A322" s="93" t="s">
        <v>2800</v>
      </c>
      <c r="B322" s="93" t="s">
        <v>876</v>
      </c>
      <c r="C322" s="93" t="s">
        <v>2800</v>
      </c>
      <c r="D322" s="93" t="s">
        <v>2801</v>
      </c>
      <c r="E322" s="94">
        <v>0</v>
      </c>
      <c r="F322" s="93" t="s">
        <v>1185</v>
      </c>
      <c r="H322" s="3">
        <f>E322+SUMIF('BR DTG CIKDITIRO'!C:C,C322,'BR DTG CIKDITIRO'!E:E)</f>
        <v>0</v>
      </c>
      <c r="J322" s="6"/>
    </row>
    <row r="323" spans="1:10" ht="15.75" customHeight="1">
      <c r="A323" s="93" t="s">
        <v>2802</v>
      </c>
      <c r="B323" s="93" t="s">
        <v>876</v>
      </c>
      <c r="C323" s="93" t="s">
        <v>2802</v>
      </c>
      <c r="D323" s="93" t="s">
        <v>2803</v>
      </c>
      <c r="E323" s="94">
        <v>0</v>
      </c>
      <c r="F323" s="93" t="s">
        <v>1185</v>
      </c>
      <c r="H323" s="3">
        <f>E323+SUMIF('BR DTG CIKDITIRO'!C:C,C323,'BR DTG CIKDITIRO'!E:E)</f>
        <v>0</v>
      </c>
      <c r="J323" s="6"/>
    </row>
    <row r="324" spans="1:10" ht="15.75" customHeight="1">
      <c r="A324" s="93" t="s">
        <v>8780</v>
      </c>
      <c r="B324" s="93" t="s">
        <v>876</v>
      </c>
      <c r="C324" s="93" t="s">
        <v>8780</v>
      </c>
      <c r="D324" s="93" t="s">
        <v>8781</v>
      </c>
      <c r="E324" s="94">
        <v>0</v>
      </c>
      <c r="F324" s="93" t="s">
        <v>1185</v>
      </c>
      <c r="H324" s="3">
        <f>E324+SUMIF('BR DTG CIKDITIRO'!C:C,C324,'BR DTG CIKDITIRO'!E:E)</f>
        <v>0</v>
      </c>
      <c r="J324" s="6"/>
    </row>
    <row r="325" spans="1:10" ht="15.75" customHeight="1">
      <c r="A325" s="93" t="s">
        <v>543</v>
      </c>
      <c r="B325" s="93" t="s">
        <v>876</v>
      </c>
      <c r="C325" s="93" t="s">
        <v>543</v>
      </c>
      <c r="D325" s="93" t="s">
        <v>625</v>
      </c>
      <c r="E325" s="94">
        <v>0</v>
      </c>
      <c r="F325" s="93" t="s">
        <v>1185</v>
      </c>
      <c r="H325" s="3">
        <f>E325+SUMIF('BR DTG CIKDITIRO'!C:C,C325,'BR DTG CIKDITIRO'!E:E)</f>
        <v>0</v>
      </c>
      <c r="J325" s="6"/>
    </row>
    <row r="326" spans="1:10" ht="15.75" customHeight="1">
      <c r="A326" s="93" t="s">
        <v>2806</v>
      </c>
      <c r="B326" s="93" t="s">
        <v>876</v>
      </c>
      <c r="C326" s="93" t="s">
        <v>2806</v>
      </c>
      <c r="D326" s="93" t="s">
        <v>2807</v>
      </c>
      <c r="E326" s="94">
        <v>0</v>
      </c>
      <c r="F326" s="93" t="s">
        <v>1185</v>
      </c>
      <c r="H326" s="3">
        <f>E326+SUMIF('BR DTG CIKDITIRO'!C:C,C326,'BR DTG CIKDITIRO'!E:E)</f>
        <v>0</v>
      </c>
      <c r="J326" s="6"/>
    </row>
    <row r="327" spans="1:10" ht="15.75" customHeight="1">
      <c r="A327" s="93" t="s">
        <v>2810</v>
      </c>
      <c r="B327" s="93" t="s">
        <v>876</v>
      </c>
      <c r="C327" s="93" t="s">
        <v>2810</v>
      </c>
      <c r="D327" s="93" t="s">
        <v>8782</v>
      </c>
      <c r="E327" s="94">
        <v>0</v>
      </c>
      <c r="F327" s="93" t="s">
        <v>1185</v>
      </c>
      <c r="H327" s="3">
        <f>E327+SUMIF('BR DTG CIKDITIRO'!C:C,C327,'BR DTG CIKDITIRO'!E:E)</f>
        <v>0</v>
      </c>
      <c r="J327" s="6"/>
    </row>
    <row r="328" spans="1:10" ht="15.75" customHeight="1">
      <c r="A328" s="93" t="s">
        <v>2814</v>
      </c>
      <c r="B328" s="93" t="s">
        <v>876</v>
      </c>
      <c r="C328" s="93" t="s">
        <v>2814</v>
      </c>
      <c r="D328" s="93" t="s">
        <v>2815</v>
      </c>
      <c r="E328" s="94">
        <v>0</v>
      </c>
      <c r="F328" s="93" t="s">
        <v>1185</v>
      </c>
      <c r="H328" s="3">
        <f>E328+SUMIF('BR DTG CIKDITIRO'!C:C,C328,'BR DTG CIKDITIRO'!E:E)</f>
        <v>0</v>
      </c>
      <c r="J328" s="6"/>
    </row>
    <row r="329" spans="1:10" ht="15.75" customHeight="1">
      <c r="A329" s="93" t="s">
        <v>2816</v>
      </c>
      <c r="B329" s="93" t="s">
        <v>876</v>
      </c>
      <c r="C329" s="93" t="s">
        <v>2816</v>
      </c>
      <c r="D329" s="93" t="s">
        <v>2817</v>
      </c>
      <c r="E329" s="94">
        <v>0</v>
      </c>
      <c r="F329" s="93" t="s">
        <v>1185</v>
      </c>
      <c r="H329" s="3">
        <f>E329+SUMIF('BR DTG CIKDITIRO'!C:C,C329,'BR DTG CIKDITIRO'!E:E)</f>
        <v>0</v>
      </c>
      <c r="J329" s="6"/>
    </row>
    <row r="330" spans="1:10" ht="15.75" customHeight="1">
      <c r="A330" s="93" t="s">
        <v>2818</v>
      </c>
      <c r="B330" s="93" t="s">
        <v>876</v>
      </c>
      <c r="C330" s="93" t="s">
        <v>2818</v>
      </c>
      <c r="D330" s="93" t="s">
        <v>2819</v>
      </c>
      <c r="E330" s="94">
        <v>0</v>
      </c>
      <c r="F330" s="93" t="s">
        <v>1185</v>
      </c>
      <c r="H330" s="3">
        <f>E330+SUMIF('BR DTG CIKDITIRO'!C:C,C330,'BR DTG CIKDITIRO'!E:E)</f>
        <v>0</v>
      </c>
      <c r="J330" s="6"/>
    </row>
    <row r="331" spans="1:10" ht="15.75" customHeight="1">
      <c r="A331" s="93" t="s">
        <v>544</v>
      </c>
      <c r="B331" s="93" t="s">
        <v>876</v>
      </c>
      <c r="C331" s="93" t="s">
        <v>544</v>
      </c>
      <c r="D331" s="93" t="s">
        <v>626</v>
      </c>
      <c r="E331" s="94">
        <v>0</v>
      </c>
      <c r="F331" s="93" t="s">
        <v>1185</v>
      </c>
      <c r="H331" s="3">
        <f>E331+SUMIF('BR DTG CIKDITIRO'!C:C,C331,'BR DTG CIKDITIRO'!E:E)</f>
        <v>0</v>
      </c>
      <c r="J331" s="6"/>
    </row>
    <row r="332" spans="1:10" ht="15.75" customHeight="1">
      <c r="A332" s="93" t="s">
        <v>817</v>
      </c>
      <c r="B332" s="93" t="s">
        <v>876</v>
      </c>
      <c r="C332" s="93" t="s">
        <v>817</v>
      </c>
      <c r="D332" s="93" t="s">
        <v>818</v>
      </c>
      <c r="E332" s="94">
        <v>1</v>
      </c>
      <c r="F332" s="93" t="s">
        <v>1185</v>
      </c>
      <c r="H332" s="3">
        <f>E332+SUMIF('BR DTG CIKDITIRO'!C:C,C332,'BR DTG CIKDITIRO'!E:E)</f>
        <v>1</v>
      </c>
      <c r="J332" s="6"/>
    </row>
    <row r="333" spans="1:10" ht="15.75" customHeight="1">
      <c r="A333" s="93" t="s">
        <v>1742</v>
      </c>
      <c r="B333" s="93" t="s">
        <v>876</v>
      </c>
      <c r="C333" s="93" t="s">
        <v>1742</v>
      </c>
      <c r="D333" s="93" t="s">
        <v>8783</v>
      </c>
      <c r="E333" s="94">
        <v>0</v>
      </c>
      <c r="F333" s="93" t="s">
        <v>1185</v>
      </c>
      <c r="H333" s="3">
        <f>E333+SUMIF('BR DTG CIKDITIRO'!C:C,C333,'BR DTG CIKDITIRO'!E:E)</f>
        <v>0</v>
      </c>
      <c r="J333" s="6"/>
    </row>
    <row r="334" spans="1:10" ht="15.75" customHeight="1">
      <c r="A334" s="93" t="s">
        <v>1951</v>
      </c>
      <c r="B334" s="93" t="s">
        <v>876</v>
      </c>
      <c r="C334" s="93" t="s">
        <v>1951</v>
      </c>
      <c r="D334" s="93" t="s">
        <v>1952</v>
      </c>
      <c r="E334" s="94">
        <v>0</v>
      </c>
      <c r="F334" s="93" t="s">
        <v>1185</v>
      </c>
      <c r="H334" s="3">
        <f>E334+SUMIF('BR DTG CIKDITIRO'!C:C,C334,'BR DTG CIKDITIRO'!E:E)</f>
        <v>0</v>
      </c>
      <c r="J334" s="6"/>
    </row>
    <row r="335" spans="1:10" ht="15.75" customHeight="1">
      <c r="A335" s="93" t="s">
        <v>2826</v>
      </c>
      <c r="B335" s="93" t="s">
        <v>876</v>
      </c>
      <c r="C335" s="93" t="s">
        <v>2826</v>
      </c>
      <c r="D335" s="93" t="s">
        <v>8784</v>
      </c>
      <c r="E335" s="94">
        <v>0</v>
      </c>
      <c r="F335" s="93" t="s">
        <v>1185</v>
      </c>
      <c r="H335" s="3">
        <f>E335+SUMIF('BR DTG CIKDITIRO'!C:C,C335,'BR DTG CIKDITIRO'!E:E)</f>
        <v>0</v>
      </c>
      <c r="J335" s="6"/>
    </row>
    <row r="336" spans="1:10" ht="15.75" customHeight="1">
      <c r="A336" s="93" t="s">
        <v>8785</v>
      </c>
      <c r="B336" s="93" t="s">
        <v>876</v>
      </c>
      <c r="C336" s="93" t="s">
        <v>8785</v>
      </c>
      <c r="D336" s="93" t="s">
        <v>8786</v>
      </c>
      <c r="E336" s="94">
        <v>0</v>
      </c>
      <c r="F336" s="93" t="s">
        <v>1185</v>
      </c>
      <c r="H336" s="3">
        <f>E336+SUMIF('BR DTG CIKDITIRO'!C:C,C336,'BR DTG CIKDITIRO'!E:E)</f>
        <v>0</v>
      </c>
      <c r="J336" s="6"/>
    </row>
    <row r="337" spans="1:10" ht="15.75" customHeight="1">
      <c r="A337" s="93" t="s">
        <v>2830</v>
      </c>
      <c r="B337" s="93" t="s">
        <v>876</v>
      </c>
      <c r="C337" s="93" t="s">
        <v>2830</v>
      </c>
      <c r="D337" s="93" t="s">
        <v>2831</v>
      </c>
      <c r="E337" s="94">
        <v>0</v>
      </c>
      <c r="F337" s="93" t="s">
        <v>1185</v>
      </c>
      <c r="H337" s="3">
        <f>E337+SUMIF('BR DTG CIKDITIRO'!C:C,C337,'BR DTG CIKDITIRO'!E:E)</f>
        <v>0</v>
      </c>
      <c r="J337" s="6"/>
    </row>
    <row r="338" spans="1:10" ht="15.75" customHeight="1">
      <c r="A338" s="93" t="s">
        <v>2832</v>
      </c>
      <c r="B338" s="93" t="s">
        <v>876</v>
      </c>
      <c r="C338" s="93" t="s">
        <v>2832</v>
      </c>
      <c r="D338" s="93" t="s">
        <v>8787</v>
      </c>
      <c r="E338" s="94">
        <v>0</v>
      </c>
      <c r="F338" s="93" t="s">
        <v>1185</v>
      </c>
      <c r="H338" s="3">
        <f>E338+SUMIF('BR DTG CIKDITIRO'!C:C,C338,'BR DTG CIKDITIRO'!E:E)</f>
        <v>0</v>
      </c>
      <c r="J338" s="6"/>
    </row>
    <row r="339" spans="1:10" ht="15.75" customHeight="1">
      <c r="A339" s="93" t="s">
        <v>2834</v>
      </c>
      <c r="B339" s="93" t="s">
        <v>876</v>
      </c>
      <c r="C339" s="93" t="s">
        <v>2834</v>
      </c>
      <c r="D339" s="93" t="s">
        <v>8788</v>
      </c>
      <c r="E339" s="94">
        <v>0</v>
      </c>
      <c r="F339" s="93" t="s">
        <v>1185</v>
      </c>
      <c r="H339" s="3">
        <f>E339+SUMIF('BR DTG CIKDITIRO'!C:C,C339,'BR DTG CIKDITIRO'!E:E)</f>
        <v>0</v>
      </c>
      <c r="J339" s="6"/>
    </row>
    <row r="340" spans="1:10" ht="15.75" customHeight="1">
      <c r="A340" s="93" t="s">
        <v>2838</v>
      </c>
      <c r="B340" s="93" t="s">
        <v>876</v>
      </c>
      <c r="C340" s="93" t="s">
        <v>2838</v>
      </c>
      <c r="D340" s="93" t="s">
        <v>8789</v>
      </c>
      <c r="E340" s="94">
        <v>0</v>
      </c>
      <c r="F340" s="93" t="s">
        <v>1185</v>
      </c>
      <c r="H340" s="3">
        <f>E340+SUMIF('BR DTG CIKDITIRO'!C:C,C340,'BR DTG CIKDITIRO'!E:E)</f>
        <v>0</v>
      </c>
      <c r="J340" s="6"/>
    </row>
    <row r="341" spans="1:10" ht="15.75" customHeight="1">
      <c r="A341" s="93" t="s">
        <v>2840</v>
      </c>
      <c r="B341" s="93" t="s">
        <v>876</v>
      </c>
      <c r="C341" s="93" t="s">
        <v>2840</v>
      </c>
      <c r="D341" s="93" t="s">
        <v>2841</v>
      </c>
      <c r="E341" s="94">
        <v>0</v>
      </c>
      <c r="F341" s="93" t="s">
        <v>1185</v>
      </c>
      <c r="H341" s="3">
        <f>E341+SUMIF('BR DTG CIKDITIRO'!C:C,C341,'BR DTG CIKDITIRO'!E:E)</f>
        <v>0</v>
      </c>
      <c r="J341" s="6"/>
    </row>
    <row r="342" spans="1:10" ht="15.75" customHeight="1">
      <c r="A342" s="93" t="s">
        <v>2842</v>
      </c>
      <c r="B342" s="93" t="s">
        <v>876</v>
      </c>
      <c r="C342" s="93" t="s">
        <v>2842</v>
      </c>
      <c r="D342" s="93" t="s">
        <v>2843</v>
      </c>
      <c r="E342" s="94">
        <v>0</v>
      </c>
      <c r="F342" s="93" t="s">
        <v>1185</v>
      </c>
      <c r="H342" s="3">
        <f>E342+SUMIF('BR DTG CIKDITIRO'!C:C,C342,'BR DTG CIKDITIRO'!E:E)</f>
        <v>0</v>
      </c>
      <c r="J342" s="6"/>
    </row>
    <row r="343" spans="1:10" ht="15.75" customHeight="1">
      <c r="A343" s="93" t="s">
        <v>2844</v>
      </c>
      <c r="B343" s="93" t="s">
        <v>876</v>
      </c>
      <c r="C343" s="93" t="s">
        <v>2844</v>
      </c>
      <c r="D343" s="93" t="s">
        <v>2845</v>
      </c>
      <c r="E343" s="94">
        <v>0</v>
      </c>
      <c r="F343" s="93" t="s">
        <v>1185</v>
      </c>
      <c r="H343" s="3">
        <f>E343+SUMIF('BR DTG CIKDITIRO'!C:C,C343,'BR DTG CIKDITIRO'!E:E)</f>
        <v>0</v>
      </c>
      <c r="J343" s="6"/>
    </row>
    <row r="344" spans="1:10" ht="15.75" customHeight="1">
      <c r="A344" s="93" t="s">
        <v>2846</v>
      </c>
      <c r="B344" s="93" t="s">
        <v>888</v>
      </c>
      <c r="C344" s="93" t="s">
        <v>2846</v>
      </c>
      <c r="D344" s="93" t="s">
        <v>2847</v>
      </c>
      <c r="E344" s="94">
        <v>0</v>
      </c>
      <c r="F344" s="93" t="s">
        <v>1185</v>
      </c>
      <c r="H344" s="3">
        <f>E344+SUMIF('BR DTG CIKDITIRO'!C:C,C344,'BR DTG CIKDITIRO'!E:E)</f>
        <v>0</v>
      </c>
      <c r="J344" s="6"/>
    </row>
    <row r="345" spans="1:10" ht="15.75" customHeight="1">
      <c r="A345" s="93" t="s">
        <v>8790</v>
      </c>
      <c r="B345" s="93" t="s">
        <v>876</v>
      </c>
      <c r="C345" s="93" t="s">
        <v>8790</v>
      </c>
      <c r="D345" s="93" t="s">
        <v>8791</v>
      </c>
      <c r="E345" s="94">
        <v>0</v>
      </c>
      <c r="F345" s="93" t="s">
        <v>1185</v>
      </c>
      <c r="H345" s="3">
        <f>E345+SUMIF('BR DTG CIKDITIRO'!C:C,C345,'BR DTG CIKDITIRO'!E:E)</f>
        <v>0</v>
      </c>
      <c r="J345" s="6"/>
    </row>
    <row r="346" spans="1:10" ht="15.75" customHeight="1">
      <c r="A346" s="93" t="s">
        <v>2848</v>
      </c>
      <c r="B346" s="93" t="s">
        <v>876</v>
      </c>
      <c r="C346" s="93" t="s">
        <v>2848</v>
      </c>
      <c r="D346" s="93" t="s">
        <v>2849</v>
      </c>
      <c r="E346" s="94">
        <v>0</v>
      </c>
      <c r="F346" s="93" t="s">
        <v>1185</v>
      </c>
      <c r="H346" s="3">
        <f>E346+SUMIF('BR DTG CIKDITIRO'!C:C,C346,'BR DTG CIKDITIRO'!E:E)</f>
        <v>0</v>
      </c>
      <c r="J346" s="6"/>
    </row>
    <row r="347" spans="1:10" ht="15.75" customHeight="1">
      <c r="A347" s="93" t="s">
        <v>1516</v>
      </c>
      <c r="B347" s="93" t="s">
        <v>876</v>
      </c>
      <c r="C347" s="93" t="s">
        <v>1516</v>
      </c>
      <c r="D347" s="93" t="s">
        <v>1517</v>
      </c>
      <c r="E347" s="94">
        <v>0</v>
      </c>
      <c r="F347" s="93" t="s">
        <v>1185</v>
      </c>
      <c r="H347" s="3">
        <f>E347+SUMIF('BR DTG CIKDITIRO'!C:C,C347,'BR DTG CIKDITIRO'!E:E)</f>
        <v>0</v>
      </c>
      <c r="J347" s="6"/>
    </row>
    <row r="348" spans="1:10" ht="15.75" customHeight="1">
      <c r="A348" s="93" t="s">
        <v>207</v>
      </c>
      <c r="B348" s="93" t="s">
        <v>888</v>
      </c>
      <c r="C348" s="93" t="s">
        <v>207</v>
      </c>
      <c r="D348" s="93" t="s">
        <v>937</v>
      </c>
      <c r="E348" s="94">
        <v>1</v>
      </c>
      <c r="F348" s="93" t="s">
        <v>1185</v>
      </c>
      <c r="H348" s="3">
        <f>E348+SUMIF('BR DTG CIKDITIRO'!C:C,C348,'BR DTG CIKDITIRO'!E:E)</f>
        <v>1</v>
      </c>
      <c r="J348" s="6"/>
    </row>
    <row r="349" spans="1:10" ht="15.75" customHeight="1">
      <c r="A349" s="93" t="s">
        <v>2852</v>
      </c>
      <c r="B349" s="93" t="s">
        <v>876</v>
      </c>
      <c r="C349" s="93" t="s">
        <v>2852</v>
      </c>
      <c r="D349" s="93" t="s">
        <v>2853</v>
      </c>
      <c r="E349" s="94">
        <v>0</v>
      </c>
      <c r="F349" s="93" t="s">
        <v>1185</v>
      </c>
      <c r="H349" s="3">
        <f>E349+SUMIF('BR DTG CIKDITIRO'!C:C,C349,'BR DTG CIKDITIRO'!E:E)</f>
        <v>0</v>
      </c>
      <c r="J349" s="6"/>
    </row>
    <row r="350" spans="1:10" ht="15.75" customHeight="1">
      <c r="A350" s="93" t="s">
        <v>1407</v>
      </c>
      <c r="B350" s="93" t="s">
        <v>876</v>
      </c>
      <c r="C350" s="93" t="s">
        <v>1407</v>
      </c>
      <c r="D350" s="93" t="s">
        <v>8792</v>
      </c>
      <c r="E350" s="94">
        <v>0</v>
      </c>
      <c r="F350" s="93" t="s">
        <v>1185</v>
      </c>
      <c r="H350" s="3">
        <f>E350+SUMIF('BR DTG CIKDITIRO'!C:C,C350,'BR DTG CIKDITIRO'!E:E)</f>
        <v>0</v>
      </c>
      <c r="J350" s="6"/>
    </row>
    <row r="351" spans="1:10" ht="15.75" customHeight="1">
      <c r="A351" s="93" t="s">
        <v>8793</v>
      </c>
      <c r="B351" s="93" t="s">
        <v>876</v>
      </c>
      <c r="C351" s="93" t="s">
        <v>8793</v>
      </c>
      <c r="D351" s="93" t="s">
        <v>8794</v>
      </c>
      <c r="E351" s="94">
        <v>0</v>
      </c>
      <c r="F351" s="93" t="s">
        <v>1185</v>
      </c>
      <c r="H351" s="3">
        <f>E351+SUMIF('BR DTG CIKDITIRO'!C:C,C351,'BR DTG CIKDITIRO'!E:E)</f>
        <v>0</v>
      </c>
      <c r="J351" s="6"/>
    </row>
    <row r="352" spans="1:10" ht="15.75" customHeight="1">
      <c r="A352" s="93" t="s">
        <v>2106</v>
      </c>
      <c r="B352" s="93" t="s">
        <v>876</v>
      </c>
      <c r="C352" s="93" t="s">
        <v>2106</v>
      </c>
      <c r="D352" s="93" t="s">
        <v>2107</v>
      </c>
      <c r="E352" s="94">
        <v>0</v>
      </c>
      <c r="F352" s="93" t="s">
        <v>1185</v>
      </c>
      <c r="H352" s="3">
        <f>E352+SUMIF('BR DTG CIKDITIRO'!C:C,C352,'BR DTG CIKDITIRO'!E:E)</f>
        <v>0</v>
      </c>
      <c r="J352" s="6"/>
    </row>
    <row r="353" spans="1:10" ht="15.75" customHeight="1">
      <c r="A353" s="93" t="s">
        <v>2855</v>
      </c>
      <c r="B353" s="93" t="s">
        <v>876</v>
      </c>
      <c r="C353" s="93" t="s">
        <v>2855</v>
      </c>
      <c r="D353" s="93" t="s">
        <v>8795</v>
      </c>
      <c r="E353" s="94">
        <v>0</v>
      </c>
      <c r="F353" s="93" t="s">
        <v>1185</v>
      </c>
      <c r="H353" s="3">
        <f>E353+SUMIF('BR DTG CIKDITIRO'!C:C,C353,'BR DTG CIKDITIRO'!E:E)</f>
        <v>0</v>
      </c>
      <c r="J353" s="6"/>
    </row>
    <row r="354" spans="1:10" ht="15.75" customHeight="1">
      <c r="A354" s="93" t="s">
        <v>579</v>
      </c>
      <c r="B354" s="93" t="s">
        <v>876</v>
      </c>
      <c r="C354" s="93" t="s">
        <v>579</v>
      </c>
      <c r="D354" s="93" t="s">
        <v>819</v>
      </c>
      <c r="E354" s="94">
        <v>0</v>
      </c>
      <c r="F354" s="93" t="s">
        <v>1185</v>
      </c>
      <c r="H354" s="3">
        <f>E354+SUMIF('BR DTG CIKDITIRO'!C:C,C354,'BR DTG CIKDITIRO'!E:E)</f>
        <v>0</v>
      </c>
      <c r="J354" s="6"/>
    </row>
    <row r="355" spans="1:10" ht="15.75" customHeight="1">
      <c r="A355" s="93" t="s">
        <v>2108</v>
      </c>
      <c r="B355" s="93" t="s">
        <v>876</v>
      </c>
      <c r="C355" s="93" t="s">
        <v>2108</v>
      </c>
      <c r="D355" s="93" t="s">
        <v>2109</v>
      </c>
      <c r="E355" s="94">
        <v>0</v>
      </c>
      <c r="F355" s="93" t="s">
        <v>1185</v>
      </c>
      <c r="H355" s="3">
        <f>E355+SUMIF('BR DTG CIKDITIRO'!C:C,C355,'BR DTG CIKDITIRO'!E:E)</f>
        <v>0</v>
      </c>
    </row>
    <row r="356" spans="1:10" ht="15.75" customHeight="1">
      <c r="A356" s="93" t="s">
        <v>8796</v>
      </c>
      <c r="B356" s="93" t="s">
        <v>876</v>
      </c>
      <c r="C356" s="93" t="s">
        <v>8796</v>
      </c>
      <c r="D356" s="93" t="s">
        <v>8797</v>
      </c>
      <c r="E356" s="94">
        <v>0</v>
      </c>
      <c r="F356" s="93" t="s">
        <v>1185</v>
      </c>
      <c r="H356" s="3">
        <f>E356+SUMIF('BR DTG CIKDITIRO'!C:C,C356,'BR DTG CIKDITIRO'!E:E)</f>
        <v>0</v>
      </c>
    </row>
    <row r="357" spans="1:10" ht="15.75" customHeight="1">
      <c r="A357" s="93" t="s">
        <v>2860</v>
      </c>
      <c r="B357" s="93" t="s">
        <v>876</v>
      </c>
      <c r="C357" s="93" t="s">
        <v>2860</v>
      </c>
      <c r="D357" s="93" t="s">
        <v>2861</v>
      </c>
      <c r="E357" s="94">
        <v>0</v>
      </c>
      <c r="F357" s="93" t="s">
        <v>1185</v>
      </c>
      <c r="H357" s="3">
        <f>E357+SUMIF('BR DTG CIKDITIRO'!C:C,C357,'BR DTG CIKDITIRO'!E:E)</f>
        <v>0</v>
      </c>
    </row>
    <row r="358" spans="1:10" ht="15.75" customHeight="1">
      <c r="A358" s="93" t="s">
        <v>8798</v>
      </c>
      <c r="B358" s="93" t="s">
        <v>876</v>
      </c>
      <c r="C358" s="93" t="s">
        <v>8798</v>
      </c>
      <c r="D358" s="93" t="s">
        <v>8799</v>
      </c>
      <c r="E358" s="94">
        <v>0</v>
      </c>
      <c r="F358" s="93" t="s">
        <v>1185</v>
      </c>
      <c r="H358" s="3">
        <f>E358+SUMIF('BR DTG CIKDITIRO'!C:C,C358,'BR DTG CIKDITIRO'!E:E)</f>
        <v>0</v>
      </c>
    </row>
    <row r="359" spans="1:10" ht="15.75" customHeight="1">
      <c r="A359" s="93" t="s">
        <v>2862</v>
      </c>
      <c r="B359" s="93" t="s">
        <v>876</v>
      </c>
      <c r="C359" s="93" t="s">
        <v>2862</v>
      </c>
      <c r="D359" s="93" t="s">
        <v>2863</v>
      </c>
      <c r="E359" s="94">
        <v>0</v>
      </c>
      <c r="F359" s="93" t="s">
        <v>1185</v>
      </c>
      <c r="H359" s="3">
        <f>E359+SUMIF('BR DTG CIKDITIRO'!C:C,C359,'BR DTG CIKDITIRO'!E:E)</f>
        <v>0</v>
      </c>
    </row>
    <row r="360" spans="1:10" ht="15.75" customHeight="1">
      <c r="A360" s="93" t="s">
        <v>208</v>
      </c>
      <c r="B360" s="93" t="s">
        <v>918</v>
      </c>
      <c r="C360" s="93" t="s">
        <v>208</v>
      </c>
      <c r="D360" s="93" t="s">
        <v>938</v>
      </c>
      <c r="E360" s="94">
        <v>1</v>
      </c>
      <c r="F360" s="93" t="s">
        <v>1185</v>
      </c>
      <c r="H360" s="3">
        <f>E360+SUMIF('BR DTG CIKDITIRO'!C:C,C360,'BR DTG CIKDITIRO'!E:E)</f>
        <v>1</v>
      </c>
    </row>
    <row r="361" spans="1:10" ht="15.75" customHeight="1">
      <c r="A361" s="93" t="s">
        <v>209</v>
      </c>
      <c r="B361" s="93" t="s">
        <v>898</v>
      </c>
      <c r="C361" s="93" t="s">
        <v>209</v>
      </c>
      <c r="D361" s="93" t="s">
        <v>939</v>
      </c>
      <c r="E361" s="94">
        <v>2</v>
      </c>
      <c r="F361" s="93" t="s">
        <v>1185</v>
      </c>
      <c r="H361" s="3">
        <f>E361+SUMIF('BR DTG CIKDITIRO'!C:C,C361,'BR DTG CIKDITIRO'!E:E)</f>
        <v>2</v>
      </c>
    </row>
    <row r="362" spans="1:10" ht="15.75" customHeight="1">
      <c r="A362" s="93" t="s">
        <v>210</v>
      </c>
      <c r="B362" s="93" t="s">
        <v>898</v>
      </c>
      <c r="C362" s="93" t="s">
        <v>210</v>
      </c>
      <c r="D362" s="93" t="s">
        <v>940</v>
      </c>
      <c r="E362" s="94">
        <v>1</v>
      </c>
      <c r="F362" s="93" t="s">
        <v>1185</v>
      </c>
      <c r="H362" s="3">
        <f>E362+SUMIF('BR DTG CIKDITIRO'!C:C,C362,'BR DTG CIKDITIRO'!E:E)</f>
        <v>1</v>
      </c>
    </row>
    <row r="363" spans="1:10" ht="15.75" customHeight="1">
      <c r="A363" s="93" t="s">
        <v>2864</v>
      </c>
      <c r="B363" s="93" t="s">
        <v>876</v>
      </c>
      <c r="C363" s="93" t="s">
        <v>2864</v>
      </c>
      <c r="D363" s="93" t="s">
        <v>2865</v>
      </c>
      <c r="E363" s="94">
        <v>0</v>
      </c>
      <c r="F363" s="93" t="s">
        <v>1185</v>
      </c>
      <c r="H363" s="3">
        <f>E363+SUMIF('BR DTG CIKDITIRO'!C:C,C363,'BR DTG CIKDITIRO'!E:E)</f>
        <v>0</v>
      </c>
    </row>
    <row r="364" spans="1:10" ht="15.75" customHeight="1">
      <c r="A364" s="93" t="s">
        <v>8800</v>
      </c>
      <c r="B364" s="93" t="s">
        <v>876</v>
      </c>
      <c r="C364" s="93" t="s">
        <v>8800</v>
      </c>
      <c r="D364" s="93" t="s">
        <v>8801</v>
      </c>
      <c r="E364" s="94">
        <v>0</v>
      </c>
      <c r="F364" s="93" t="s">
        <v>1185</v>
      </c>
      <c r="H364" s="3">
        <f>E364+SUMIF('BR DTG CIKDITIRO'!C:C,C364,'BR DTG CIKDITIRO'!E:E)</f>
        <v>0</v>
      </c>
    </row>
    <row r="365" spans="1:10" ht="15.75" customHeight="1">
      <c r="A365" s="93" t="s">
        <v>2868</v>
      </c>
      <c r="B365" s="93" t="s">
        <v>876</v>
      </c>
      <c r="C365" s="93" t="s">
        <v>2868</v>
      </c>
      <c r="D365" s="93" t="s">
        <v>2869</v>
      </c>
      <c r="E365" s="94">
        <v>0</v>
      </c>
      <c r="F365" s="93" t="s">
        <v>1185</v>
      </c>
      <c r="H365" s="3">
        <f>E365+SUMIF('BR DTG CIKDITIRO'!C:C,C365,'BR DTG CIKDITIRO'!E:E)</f>
        <v>0</v>
      </c>
    </row>
    <row r="366" spans="1:10" ht="15.75" customHeight="1">
      <c r="A366" s="93" t="s">
        <v>211</v>
      </c>
      <c r="B366" s="93" t="s">
        <v>898</v>
      </c>
      <c r="C366" s="93" t="s">
        <v>211</v>
      </c>
      <c r="D366" s="93" t="s">
        <v>941</v>
      </c>
      <c r="E366" s="94">
        <v>2</v>
      </c>
      <c r="F366" s="93" t="s">
        <v>1185</v>
      </c>
      <c r="H366" s="3">
        <f>E366+SUMIF('BR DTG CIKDITIRO'!C:C,C366,'BR DTG CIKDITIRO'!E:E)</f>
        <v>2</v>
      </c>
    </row>
    <row r="367" spans="1:10" ht="15.75" customHeight="1">
      <c r="A367" s="93" t="s">
        <v>1581</v>
      </c>
      <c r="B367" s="93" t="s">
        <v>898</v>
      </c>
      <c r="C367" s="93" t="s">
        <v>1581</v>
      </c>
      <c r="D367" s="93" t="s">
        <v>1582</v>
      </c>
      <c r="E367" s="94">
        <v>1</v>
      </c>
      <c r="F367" s="93" t="s">
        <v>1185</v>
      </c>
      <c r="H367" s="3">
        <f>E367+SUMIF('BR DTG CIKDITIRO'!C:C,C367,'BR DTG CIKDITIRO'!E:E)</f>
        <v>1</v>
      </c>
    </row>
    <row r="368" spans="1:10" ht="15.75" customHeight="1">
      <c r="A368" s="93" t="s">
        <v>1409</v>
      </c>
      <c r="B368" s="93" t="s">
        <v>918</v>
      </c>
      <c r="C368" s="93" t="s">
        <v>1409</v>
      </c>
      <c r="D368" s="93" t="s">
        <v>1487</v>
      </c>
      <c r="E368" s="94">
        <v>1</v>
      </c>
      <c r="F368" s="93" t="s">
        <v>1185</v>
      </c>
      <c r="H368" s="3">
        <f>E368+SUMIF('BR DTG CIKDITIRO'!C:C,C368,'BR DTG CIKDITIRO'!E:E)</f>
        <v>1</v>
      </c>
    </row>
    <row r="369" spans="1:8" ht="15.75" customHeight="1">
      <c r="A369" s="93" t="s">
        <v>2326</v>
      </c>
      <c r="B369" s="93" t="s">
        <v>876</v>
      </c>
      <c r="C369" s="93" t="s">
        <v>2326</v>
      </c>
      <c r="D369" s="93" t="s">
        <v>2870</v>
      </c>
      <c r="E369" s="94">
        <v>0</v>
      </c>
      <c r="F369" s="93" t="s">
        <v>2326</v>
      </c>
      <c r="H369" s="3">
        <f>E369+SUMIF('BR DTG CIKDITIRO'!C:C,C369,'BR DTG CIKDITIRO'!E:E)</f>
        <v>0</v>
      </c>
    </row>
    <row r="370" spans="1:8" ht="15.75" customHeight="1">
      <c r="A370" s="93" t="s">
        <v>2875</v>
      </c>
      <c r="B370" s="93" t="s">
        <v>876</v>
      </c>
      <c r="C370" s="93" t="s">
        <v>2875</v>
      </c>
      <c r="D370" s="93" t="s">
        <v>2876</v>
      </c>
      <c r="E370" s="94">
        <v>0</v>
      </c>
      <c r="F370" s="93" t="s">
        <v>1185</v>
      </c>
      <c r="H370" s="3">
        <f>E370+SUMIF('BR DTG CIKDITIRO'!C:C,C370,'BR DTG CIKDITIRO'!E:E)</f>
        <v>0</v>
      </c>
    </row>
    <row r="371" spans="1:8" ht="15.75" customHeight="1">
      <c r="A371" s="93" t="s">
        <v>2877</v>
      </c>
      <c r="B371" s="93" t="s">
        <v>876</v>
      </c>
      <c r="C371" s="93" t="s">
        <v>2877</v>
      </c>
      <c r="D371" s="93" t="s">
        <v>2878</v>
      </c>
      <c r="E371" s="94">
        <v>0</v>
      </c>
      <c r="F371" s="93" t="s">
        <v>1185</v>
      </c>
      <c r="H371" s="3">
        <f>E371+SUMIF('BR DTG CIKDITIRO'!C:C,C371,'BR DTG CIKDITIRO'!E:E)</f>
        <v>0</v>
      </c>
    </row>
    <row r="372" spans="1:8" ht="15.75" customHeight="1">
      <c r="A372" s="93" t="s">
        <v>2881</v>
      </c>
      <c r="B372" s="93" t="s">
        <v>876</v>
      </c>
      <c r="C372" s="93" t="s">
        <v>2881</v>
      </c>
      <c r="D372" s="93" t="s">
        <v>2882</v>
      </c>
      <c r="E372" s="94">
        <v>0</v>
      </c>
      <c r="F372" s="93" t="s">
        <v>1185</v>
      </c>
      <c r="H372" s="3">
        <f>E372+SUMIF('BR DTG CIKDITIRO'!C:C,C372,'BR DTG CIKDITIRO'!E:E)</f>
        <v>0</v>
      </c>
    </row>
    <row r="373" spans="1:8" ht="15.75" customHeight="1">
      <c r="A373" s="93" t="s">
        <v>2883</v>
      </c>
      <c r="B373" s="93" t="s">
        <v>876</v>
      </c>
      <c r="C373" s="93" t="s">
        <v>2883</v>
      </c>
      <c r="D373" s="93" t="s">
        <v>2884</v>
      </c>
      <c r="E373" s="94">
        <v>0</v>
      </c>
      <c r="F373" s="93" t="s">
        <v>1185</v>
      </c>
      <c r="H373" s="3">
        <f>E373+SUMIF('BR DTG CIKDITIRO'!C:C,C373,'BR DTG CIKDITIRO'!E:E)</f>
        <v>0</v>
      </c>
    </row>
    <row r="374" spans="1:8" ht="15.75" customHeight="1">
      <c r="A374" s="93" t="s">
        <v>2885</v>
      </c>
      <c r="B374" s="93" t="s">
        <v>898</v>
      </c>
      <c r="C374" s="93" t="s">
        <v>2885</v>
      </c>
      <c r="D374" s="93" t="s">
        <v>2886</v>
      </c>
      <c r="E374" s="94">
        <v>1</v>
      </c>
      <c r="F374" s="93" t="s">
        <v>1185</v>
      </c>
      <c r="H374" s="3">
        <f>E374+SUMIF('BR DTG CIKDITIRO'!C:C,C374,'BR DTG CIKDITIRO'!E:E)</f>
        <v>1</v>
      </c>
    </row>
    <row r="375" spans="1:8" ht="15.75" customHeight="1">
      <c r="A375" s="93" t="s">
        <v>2110</v>
      </c>
      <c r="B375" s="93" t="s">
        <v>898</v>
      </c>
      <c r="C375" s="93" t="s">
        <v>2110</v>
      </c>
      <c r="D375" s="93" t="s">
        <v>2111</v>
      </c>
      <c r="E375" s="94">
        <v>0</v>
      </c>
      <c r="F375" s="93" t="s">
        <v>1185</v>
      </c>
      <c r="H375" s="3">
        <f>E375+SUMIF('BR DTG CIKDITIRO'!C:C,C375,'BR DTG CIKDITIRO'!E:E)</f>
        <v>0</v>
      </c>
    </row>
    <row r="376" spans="1:8" ht="15.75" customHeight="1">
      <c r="A376" s="93" t="s">
        <v>2112</v>
      </c>
      <c r="B376" s="93" t="s">
        <v>898</v>
      </c>
      <c r="C376" s="93" t="s">
        <v>2112</v>
      </c>
      <c r="D376" s="93" t="s">
        <v>942</v>
      </c>
      <c r="E376" s="94">
        <v>0</v>
      </c>
      <c r="F376" s="93" t="s">
        <v>1185</v>
      </c>
      <c r="H376" s="3">
        <f>E376+SUMIF('BR DTG CIKDITIRO'!C:C,C376,'BR DTG CIKDITIRO'!E:E)</f>
        <v>0</v>
      </c>
    </row>
    <row r="377" spans="1:8" ht="15.75" customHeight="1">
      <c r="A377" s="93" t="s">
        <v>2888</v>
      </c>
      <c r="B377" s="93" t="s">
        <v>876</v>
      </c>
      <c r="C377" s="93" t="s">
        <v>2888</v>
      </c>
      <c r="D377" s="93" t="s">
        <v>2889</v>
      </c>
      <c r="E377" s="94">
        <v>0</v>
      </c>
      <c r="F377" s="93" t="s">
        <v>1185</v>
      </c>
      <c r="H377" s="3">
        <f>E377+SUMIF('BR DTG CIKDITIRO'!C:C,C377,'BR DTG CIKDITIRO'!E:E)</f>
        <v>0</v>
      </c>
    </row>
    <row r="378" spans="1:8" ht="15.75" customHeight="1">
      <c r="A378" s="93" t="s">
        <v>629</v>
      </c>
      <c r="B378" s="93" t="s">
        <v>876</v>
      </c>
      <c r="C378" s="93" t="s">
        <v>629</v>
      </c>
      <c r="D378" s="93" t="s">
        <v>943</v>
      </c>
      <c r="E378" s="94">
        <v>0</v>
      </c>
      <c r="F378" s="93" t="s">
        <v>1185</v>
      </c>
      <c r="H378" s="3">
        <f>E378+SUMIF('BR DTG CIKDITIRO'!C:C,C378,'BR DTG CIKDITIRO'!E:E)</f>
        <v>0</v>
      </c>
    </row>
    <row r="379" spans="1:8" ht="15.75" customHeight="1">
      <c r="A379" s="93" t="s">
        <v>2891</v>
      </c>
      <c r="B379" s="93" t="s">
        <v>876</v>
      </c>
      <c r="C379" s="93" t="s">
        <v>2891</v>
      </c>
      <c r="D379" s="93" t="s">
        <v>8802</v>
      </c>
      <c r="E379" s="94">
        <v>0</v>
      </c>
      <c r="F379" s="93" t="s">
        <v>1185</v>
      </c>
      <c r="H379" s="3">
        <f>E379+SUMIF('BR DTG CIKDITIRO'!C:C,C379,'BR DTG CIKDITIRO'!E:E)</f>
        <v>0</v>
      </c>
    </row>
    <row r="380" spans="1:8" ht="15.75" customHeight="1">
      <c r="A380" s="93" t="s">
        <v>1488</v>
      </c>
      <c r="B380" s="93" t="s">
        <v>876</v>
      </c>
      <c r="C380" s="93" t="s">
        <v>1488</v>
      </c>
      <c r="D380" s="93" t="s">
        <v>8803</v>
      </c>
      <c r="E380" s="94">
        <v>0</v>
      </c>
      <c r="F380" s="93" t="s">
        <v>1185</v>
      </c>
      <c r="H380" s="3">
        <f>E380+SUMIF('BR DTG CIKDITIRO'!C:C,C380,'BR DTG CIKDITIRO'!E:E)</f>
        <v>0</v>
      </c>
    </row>
    <row r="381" spans="1:8" ht="15.75" customHeight="1">
      <c r="A381" s="93" t="s">
        <v>8804</v>
      </c>
      <c r="B381" s="93" t="s">
        <v>876</v>
      </c>
      <c r="C381" s="93" t="s">
        <v>8804</v>
      </c>
      <c r="D381" s="93" t="s">
        <v>8805</v>
      </c>
      <c r="E381" s="94">
        <v>0</v>
      </c>
      <c r="F381" s="93" t="s">
        <v>1185</v>
      </c>
      <c r="H381" s="3">
        <f>E381+SUMIF('BR DTG CIKDITIRO'!C:C,C381,'BR DTG CIKDITIRO'!E:E)</f>
        <v>0</v>
      </c>
    </row>
    <row r="382" spans="1:8" ht="15.75" customHeight="1">
      <c r="A382" s="93" t="s">
        <v>1310</v>
      </c>
      <c r="B382" s="93" t="s">
        <v>876</v>
      </c>
      <c r="C382" s="93" t="s">
        <v>1310</v>
      </c>
      <c r="D382" s="93" t="s">
        <v>8806</v>
      </c>
      <c r="E382" s="94">
        <v>0</v>
      </c>
      <c r="F382" s="93" t="s">
        <v>1185</v>
      </c>
      <c r="H382" s="3">
        <f>E382+SUMIF('BR DTG CIKDITIRO'!C:C,C382,'BR DTG CIKDITIRO'!E:E)</f>
        <v>0</v>
      </c>
    </row>
    <row r="383" spans="1:8" ht="15.75" customHeight="1">
      <c r="A383" s="93" t="s">
        <v>2893</v>
      </c>
      <c r="B383" s="93" t="s">
        <v>876</v>
      </c>
      <c r="C383" s="93" t="s">
        <v>2893</v>
      </c>
      <c r="D383" s="93" t="s">
        <v>8807</v>
      </c>
      <c r="E383" s="94">
        <v>0</v>
      </c>
      <c r="F383" s="93" t="s">
        <v>1185</v>
      </c>
      <c r="H383" s="3">
        <f>E383+SUMIF('BR DTG CIKDITIRO'!C:C,C383,'BR DTG CIKDITIRO'!E:E)</f>
        <v>0</v>
      </c>
    </row>
    <row r="384" spans="1:8" ht="15.75" customHeight="1">
      <c r="A384" s="93" t="s">
        <v>820</v>
      </c>
      <c r="B384" s="93" t="s">
        <v>876</v>
      </c>
      <c r="C384" s="93" t="s">
        <v>820</v>
      </c>
      <c r="D384" s="93" t="s">
        <v>8808</v>
      </c>
      <c r="E384" s="94">
        <v>0</v>
      </c>
      <c r="F384" s="93" t="s">
        <v>1185</v>
      </c>
      <c r="H384" s="3">
        <f>E384+SUMIF('BR DTG CIKDITIRO'!C:C,C384,'BR DTG CIKDITIRO'!E:E)</f>
        <v>0</v>
      </c>
    </row>
    <row r="385" spans="1:8" ht="15.75" customHeight="1">
      <c r="A385" s="93" t="s">
        <v>8809</v>
      </c>
      <c r="B385" s="93" t="s">
        <v>876</v>
      </c>
      <c r="C385" s="93" t="s">
        <v>8809</v>
      </c>
      <c r="D385" s="93" t="s">
        <v>8810</v>
      </c>
      <c r="E385" s="94">
        <v>0</v>
      </c>
      <c r="F385" s="93" t="s">
        <v>1185</v>
      </c>
      <c r="H385" s="3">
        <f>E385+SUMIF('BR DTG CIKDITIRO'!C:C,C385,'BR DTG CIKDITIRO'!E:E)</f>
        <v>0</v>
      </c>
    </row>
    <row r="386" spans="1:8" ht="15.75" customHeight="1">
      <c r="A386" s="93" t="s">
        <v>8811</v>
      </c>
      <c r="B386" s="93" t="s">
        <v>876</v>
      </c>
      <c r="C386" s="93" t="s">
        <v>8811</v>
      </c>
      <c r="D386" s="93" t="s">
        <v>8812</v>
      </c>
      <c r="E386" s="94">
        <v>0</v>
      </c>
      <c r="F386" s="93" t="s">
        <v>1185</v>
      </c>
      <c r="H386" s="3">
        <f>E386+SUMIF('BR DTG CIKDITIRO'!C:C,C386,'BR DTG CIKDITIRO'!E:E)</f>
        <v>0</v>
      </c>
    </row>
    <row r="387" spans="1:8" ht="15.75" customHeight="1">
      <c r="A387" s="93" t="s">
        <v>8813</v>
      </c>
      <c r="B387" s="93" t="s">
        <v>876</v>
      </c>
      <c r="C387" s="93" t="s">
        <v>8813</v>
      </c>
      <c r="D387" s="93" t="s">
        <v>8814</v>
      </c>
      <c r="E387" s="94">
        <v>1</v>
      </c>
      <c r="F387" s="93" t="s">
        <v>1185</v>
      </c>
      <c r="H387" s="3">
        <f>E387+SUMIF('BR DTG CIKDITIRO'!C:C,C387,'BR DTG CIKDITIRO'!E:E)</f>
        <v>1</v>
      </c>
    </row>
    <row r="388" spans="1:8" ht="15.75" customHeight="1">
      <c r="A388" s="93" t="s">
        <v>8815</v>
      </c>
      <c r="B388" s="93" t="s">
        <v>876</v>
      </c>
      <c r="C388" s="93" t="s">
        <v>8815</v>
      </c>
      <c r="D388" s="93" t="s">
        <v>8816</v>
      </c>
      <c r="E388" s="94">
        <v>0</v>
      </c>
      <c r="F388" s="93" t="s">
        <v>1185</v>
      </c>
      <c r="H388" s="3">
        <f>E388+SUMIF('BR DTG CIKDITIRO'!C:C,C388,'BR DTG CIKDITIRO'!E:E)</f>
        <v>0</v>
      </c>
    </row>
    <row r="389" spans="1:8" ht="15.75" customHeight="1">
      <c r="A389" s="93" t="s">
        <v>8817</v>
      </c>
      <c r="B389" s="93" t="s">
        <v>876</v>
      </c>
      <c r="C389" s="93" t="s">
        <v>8817</v>
      </c>
      <c r="D389" s="93" t="s">
        <v>8818</v>
      </c>
      <c r="E389" s="94">
        <v>0</v>
      </c>
      <c r="F389" s="93" t="s">
        <v>1185</v>
      </c>
      <c r="H389" s="3">
        <f>E389+SUMIF('BR DTG CIKDITIRO'!C:C,C389,'BR DTG CIKDITIRO'!E:E)</f>
        <v>0</v>
      </c>
    </row>
    <row r="390" spans="1:8" ht="15.75" customHeight="1">
      <c r="A390" s="93" t="s">
        <v>2903</v>
      </c>
      <c r="B390" s="93" t="s">
        <v>876</v>
      </c>
      <c r="C390" s="93" t="s">
        <v>2903</v>
      </c>
      <c r="D390" s="93" t="s">
        <v>822</v>
      </c>
      <c r="E390" s="94">
        <v>0</v>
      </c>
      <c r="F390" s="93" t="s">
        <v>1185</v>
      </c>
      <c r="H390" s="3">
        <f>E390+SUMIF('BR DTG CIKDITIRO'!C:C,C390,'BR DTG CIKDITIRO'!E:E)</f>
        <v>0</v>
      </c>
    </row>
    <row r="391" spans="1:8" ht="15.75" customHeight="1">
      <c r="A391" s="93" t="s">
        <v>821</v>
      </c>
      <c r="B391" s="93" t="s">
        <v>876</v>
      </c>
      <c r="C391" s="93" t="s">
        <v>821</v>
      </c>
      <c r="D391" s="93" t="s">
        <v>2904</v>
      </c>
      <c r="E391" s="94">
        <v>0</v>
      </c>
      <c r="F391" s="93" t="s">
        <v>1185</v>
      </c>
      <c r="H391" s="3">
        <f>E391+SUMIF('BR DTG CIKDITIRO'!C:C,C391,'BR DTG CIKDITIRO'!E:E)</f>
        <v>0</v>
      </c>
    </row>
    <row r="392" spans="1:8" ht="15.75" customHeight="1">
      <c r="A392" s="93" t="s">
        <v>633</v>
      </c>
      <c r="B392" s="93" t="s">
        <v>876</v>
      </c>
      <c r="C392" s="93" t="s">
        <v>633</v>
      </c>
      <c r="D392" s="93" t="s">
        <v>823</v>
      </c>
      <c r="E392" s="94">
        <v>0</v>
      </c>
      <c r="F392" s="93" t="s">
        <v>1185</v>
      </c>
      <c r="H392" s="3">
        <f>E392+SUMIF('BR DTG CIKDITIRO'!C:C,C392,'BR DTG CIKDITIRO'!E:E)</f>
        <v>0</v>
      </c>
    </row>
    <row r="393" spans="1:8" ht="15.75" customHeight="1">
      <c r="A393" s="93" t="s">
        <v>8819</v>
      </c>
      <c r="B393" s="93" t="s">
        <v>876</v>
      </c>
      <c r="C393" s="93" t="s">
        <v>8819</v>
      </c>
      <c r="D393" s="93" t="s">
        <v>8820</v>
      </c>
      <c r="E393" s="94">
        <v>0</v>
      </c>
      <c r="F393" s="93" t="s">
        <v>1185</v>
      </c>
      <c r="H393" s="3">
        <f>E393+SUMIF('BR DTG CIKDITIRO'!C:C,C393,'BR DTG CIKDITIRO'!E:E)</f>
        <v>0</v>
      </c>
    </row>
    <row r="394" spans="1:8" ht="15.75" customHeight="1">
      <c r="A394" s="93" t="s">
        <v>2914</v>
      </c>
      <c r="B394" s="93" t="s">
        <v>877</v>
      </c>
      <c r="C394" s="93" t="s">
        <v>2914</v>
      </c>
      <c r="D394" s="93" t="s">
        <v>2915</v>
      </c>
      <c r="E394" s="94">
        <v>1</v>
      </c>
      <c r="F394" s="93" t="s">
        <v>1185</v>
      </c>
      <c r="H394" s="3">
        <f>E394+SUMIF('BR DTG CIKDITIRO'!C:C,C394,'BR DTG CIKDITIRO'!E:E)</f>
        <v>1</v>
      </c>
    </row>
    <row r="395" spans="1:8" ht="15.75" customHeight="1">
      <c r="A395" s="93" t="s">
        <v>8821</v>
      </c>
      <c r="B395" s="93" t="s">
        <v>877</v>
      </c>
      <c r="C395" s="93" t="s">
        <v>8821</v>
      </c>
      <c r="D395" s="93" t="s">
        <v>8822</v>
      </c>
      <c r="E395" s="94">
        <v>0</v>
      </c>
      <c r="F395" s="93" t="s">
        <v>1185</v>
      </c>
      <c r="H395" s="3">
        <f>E395+SUMIF('BR DTG CIKDITIRO'!C:C,C395,'BR DTG CIKDITIRO'!E:E)</f>
        <v>0</v>
      </c>
    </row>
    <row r="396" spans="1:8" ht="15.75" customHeight="1">
      <c r="A396" s="93" t="s">
        <v>2113</v>
      </c>
      <c r="B396" s="93" t="s">
        <v>876</v>
      </c>
      <c r="C396" s="93" t="s">
        <v>2113</v>
      </c>
      <c r="D396" s="93" t="s">
        <v>2114</v>
      </c>
      <c r="E396" s="94">
        <v>0</v>
      </c>
      <c r="F396" s="93" t="s">
        <v>1185</v>
      </c>
      <c r="H396" s="3">
        <f>E396+SUMIF('BR DTG CIKDITIRO'!C:C,C396,'BR DTG CIKDITIRO'!E:E)</f>
        <v>0</v>
      </c>
    </row>
    <row r="397" spans="1:8" ht="15.75" customHeight="1">
      <c r="A397" s="93" t="s">
        <v>634</v>
      </c>
      <c r="B397" s="93" t="s">
        <v>1185</v>
      </c>
      <c r="C397" s="93" t="s">
        <v>634</v>
      </c>
      <c r="D397" s="93" t="s">
        <v>1688</v>
      </c>
      <c r="E397" s="94">
        <v>0</v>
      </c>
      <c r="F397" s="93" t="s">
        <v>1185</v>
      </c>
      <c r="H397" s="3">
        <f>E397+SUMIF('BR DTG CIKDITIRO'!C:C,C397,'BR DTG CIKDITIRO'!E:E)</f>
        <v>0</v>
      </c>
    </row>
    <row r="398" spans="1:8" ht="15.75" customHeight="1">
      <c r="A398" s="93" t="s">
        <v>8823</v>
      </c>
      <c r="B398" s="93" t="s">
        <v>876</v>
      </c>
      <c r="C398" s="93" t="s">
        <v>8823</v>
      </c>
      <c r="D398" s="93" t="s">
        <v>8824</v>
      </c>
      <c r="E398" s="94">
        <v>0</v>
      </c>
      <c r="F398" s="93" t="s">
        <v>1185</v>
      </c>
      <c r="H398" s="3">
        <f>E398+SUMIF('BR DTG CIKDITIRO'!C:C,C398,'BR DTG CIKDITIRO'!E:E)</f>
        <v>0</v>
      </c>
    </row>
    <row r="399" spans="1:8" ht="15.75" customHeight="1">
      <c r="A399" s="93" t="s">
        <v>8825</v>
      </c>
      <c r="B399" s="93" t="s">
        <v>876</v>
      </c>
      <c r="C399" s="93" t="s">
        <v>8825</v>
      </c>
      <c r="D399" s="93" t="s">
        <v>8826</v>
      </c>
      <c r="E399" s="94">
        <v>0</v>
      </c>
      <c r="F399" s="93" t="s">
        <v>1185</v>
      </c>
      <c r="H399" s="3">
        <f>E399+SUMIF('BR DTG CIKDITIRO'!C:C,C399,'BR DTG CIKDITIRO'!E:E)</f>
        <v>0</v>
      </c>
    </row>
    <row r="400" spans="1:8" ht="15.75" customHeight="1">
      <c r="A400" s="93" t="s">
        <v>2936</v>
      </c>
      <c r="B400" s="93" t="s">
        <v>888</v>
      </c>
      <c r="C400" s="93" t="s">
        <v>2936</v>
      </c>
      <c r="D400" s="93" t="s">
        <v>2937</v>
      </c>
      <c r="E400" s="94">
        <v>1</v>
      </c>
      <c r="F400" s="93" t="s">
        <v>1185</v>
      </c>
      <c r="H400" s="3">
        <f>E400+SUMIF('BR DTG CIKDITIRO'!C:C,C400,'BR DTG CIKDITIRO'!E:E)</f>
        <v>1</v>
      </c>
    </row>
    <row r="401" spans="1:8" ht="15.75" customHeight="1">
      <c r="A401" s="93" t="s">
        <v>8827</v>
      </c>
      <c r="B401" s="93" t="s">
        <v>876</v>
      </c>
      <c r="C401" s="93" t="s">
        <v>8827</v>
      </c>
      <c r="D401" s="93" t="s">
        <v>8828</v>
      </c>
      <c r="E401" s="94">
        <v>0</v>
      </c>
      <c r="F401" s="93" t="s">
        <v>1185</v>
      </c>
      <c r="H401" s="3">
        <f>E401+SUMIF('BR DTG CIKDITIRO'!C:C,C401,'BR DTG CIKDITIRO'!E:E)</f>
        <v>0</v>
      </c>
    </row>
    <row r="402" spans="1:8" ht="15.75" customHeight="1">
      <c r="A402" s="93" t="s">
        <v>1585</v>
      </c>
      <c r="B402" s="93" t="s">
        <v>877</v>
      </c>
      <c r="C402" s="93" t="s">
        <v>1585</v>
      </c>
      <c r="D402" s="93" t="s">
        <v>1586</v>
      </c>
      <c r="E402" s="94">
        <v>0</v>
      </c>
      <c r="F402" s="93" t="s">
        <v>1585</v>
      </c>
      <c r="H402" s="3">
        <f>E402+SUMIF('BR DTG CIKDITIRO'!C:C,C402,'BR DTG CIKDITIRO'!E:E)</f>
        <v>0</v>
      </c>
    </row>
    <row r="403" spans="1:8" ht="15.75" customHeight="1">
      <c r="A403" s="93" t="s">
        <v>8829</v>
      </c>
      <c r="B403" s="93" t="s">
        <v>876</v>
      </c>
      <c r="C403" s="93" t="s">
        <v>8829</v>
      </c>
      <c r="D403" s="93" t="s">
        <v>8830</v>
      </c>
      <c r="E403" s="94">
        <v>0</v>
      </c>
      <c r="F403" s="93" t="s">
        <v>1185</v>
      </c>
      <c r="H403" s="3">
        <f>E403+SUMIF('BR DTG CIKDITIRO'!C:C,C403,'BR DTG CIKDITIRO'!E:E)</f>
        <v>0</v>
      </c>
    </row>
    <row r="404" spans="1:8" ht="15.75" customHeight="1">
      <c r="A404" s="93" t="s">
        <v>1745</v>
      </c>
      <c r="B404" s="93" t="s">
        <v>876</v>
      </c>
      <c r="C404" s="93" t="s">
        <v>1745</v>
      </c>
      <c r="D404" s="93" t="s">
        <v>1746</v>
      </c>
      <c r="E404" s="94">
        <v>0</v>
      </c>
      <c r="F404" s="93" t="s">
        <v>1185</v>
      </c>
      <c r="H404" s="3">
        <f>E404+SUMIF('BR DTG CIKDITIRO'!C:C,C404,'BR DTG CIKDITIRO'!E:E)</f>
        <v>0</v>
      </c>
    </row>
    <row r="405" spans="1:8" ht="15.75" customHeight="1">
      <c r="A405" s="93" t="s">
        <v>2946</v>
      </c>
      <c r="B405" s="93" t="s">
        <v>876</v>
      </c>
      <c r="C405" s="93" t="s">
        <v>2946</v>
      </c>
      <c r="D405" s="93" t="s">
        <v>8831</v>
      </c>
      <c r="E405" s="94">
        <v>0</v>
      </c>
      <c r="F405" s="93" t="s">
        <v>1185</v>
      </c>
      <c r="H405" s="3">
        <f>E405+SUMIF('BR DTG CIKDITIRO'!C:C,C405,'BR DTG CIKDITIRO'!E:E)</f>
        <v>0</v>
      </c>
    </row>
    <row r="406" spans="1:8" ht="15.75" customHeight="1">
      <c r="A406" s="93" t="s">
        <v>8832</v>
      </c>
      <c r="B406" s="93" t="s">
        <v>876</v>
      </c>
      <c r="C406" s="93" t="s">
        <v>8832</v>
      </c>
      <c r="D406" s="93" t="s">
        <v>8833</v>
      </c>
      <c r="E406" s="94">
        <v>0</v>
      </c>
      <c r="F406" s="93" t="s">
        <v>1185</v>
      </c>
      <c r="H406" s="3">
        <f>E406+SUMIF('BR DTG CIKDITIRO'!C:C,C406,'BR DTG CIKDITIRO'!E:E)</f>
        <v>0</v>
      </c>
    </row>
    <row r="407" spans="1:8" ht="15.75" customHeight="1">
      <c r="A407" s="93" t="s">
        <v>8834</v>
      </c>
      <c r="B407" s="93" t="s">
        <v>876</v>
      </c>
      <c r="C407" s="93" t="s">
        <v>8834</v>
      </c>
      <c r="D407" s="93" t="s">
        <v>8835</v>
      </c>
      <c r="E407" s="94">
        <v>0</v>
      </c>
      <c r="F407" s="93" t="s">
        <v>1185</v>
      </c>
      <c r="H407" s="3">
        <f>E407+SUMIF('BR DTG CIKDITIRO'!C:C,C407,'BR DTG CIKDITIRO'!E:E)</f>
        <v>0</v>
      </c>
    </row>
    <row r="408" spans="1:8" ht="15.75" customHeight="1">
      <c r="A408" s="93" t="s">
        <v>212</v>
      </c>
      <c r="B408" s="93" t="s">
        <v>920</v>
      </c>
      <c r="C408" s="93" t="s">
        <v>212</v>
      </c>
      <c r="D408" s="93" t="s">
        <v>635</v>
      </c>
      <c r="E408" s="94">
        <v>1</v>
      </c>
      <c r="F408" s="93" t="s">
        <v>1185</v>
      </c>
      <c r="H408" s="3">
        <f>E408+SUMIF('BR DTG CIKDITIRO'!C:C,C408,'BR DTG CIKDITIRO'!E:E)</f>
        <v>1</v>
      </c>
    </row>
    <row r="409" spans="1:8" ht="15.75" customHeight="1">
      <c r="A409" s="93" t="s">
        <v>2950</v>
      </c>
      <c r="B409" s="93" t="s">
        <v>876</v>
      </c>
      <c r="C409" s="93" t="s">
        <v>2950</v>
      </c>
      <c r="D409" s="93" t="s">
        <v>2951</v>
      </c>
      <c r="E409" s="94">
        <v>0</v>
      </c>
      <c r="F409" s="93" t="s">
        <v>1185</v>
      </c>
      <c r="H409" s="3">
        <f>E409+SUMIF('BR DTG CIKDITIRO'!C:C,C409,'BR DTG CIKDITIRO'!E:E)</f>
        <v>0</v>
      </c>
    </row>
    <row r="410" spans="1:8" ht="15.75" customHeight="1">
      <c r="A410" s="93" t="s">
        <v>2952</v>
      </c>
      <c r="B410" s="93" t="s">
        <v>876</v>
      </c>
      <c r="C410" s="93" t="s">
        <v>2952</v>
      </c>
      <c r="D410" s="93" t="s">
        <v>944</v>
      </c>
      <c r="E410" s="94">
        <v>0</v>
      </c>
      <c r="F410" s="93" t="s">
        <v>314</v>
      </c>
      <c r="H410" s="3">
        <f>E410+SUMIF('BR DTG CIKDITIRO'!C:C,C410,'BR DTG CIKDITIRO'!E:E)</f>
        <v>0</v>
      </c>
    </row>
    <row r="411" spans="1:8" ht="15.75" customHeight="1">
      <c r="A411" s="93" t="s">
        <v>2115</v>
      </c>
      <c r="B411" s="93" t="s">
        <v>876</v>
      </c>
      <c r="C411" s="93" t="s">
        <v>2115</v>
      </c>
      <c r="D411" s="93" t="s">
        <v>2116</v>
      </c>
      <c r="E411" s="94">
        <v>0</v>
      </c>
      <c r="F411" s="93" t="s">
        <v>1185</v>
      </c>
      <c r="H411" s="3">
        <f>E411+SUMIF('BR DTG CIKDITIRO'!C:C,C411,'BR DTG CIKDITIRO'!E:E)</f>
        <v>0</v>
      </c>
    </row>
    <row r="412" spans="1:8" ht="15.75" customHeight="1">
      <c r="A412" s="93" t="s">
        <v>2953</v>
      </c>
      <c r="B412" s="93" t="s">
        <v>876</v>
      </c>
      <c r="C412" s="93" t="s">
        <v>2953</v>
      </c>
      <c r="D412" s="93" t="s">
        <v>2954</v>
      </c>
      <c r="E412" s="94">
        <v>0</v>
      </c>
      <c r="F412" s="93" t="s">
        <v>1185</v>
      </c>
      <c r="H412" s="3">
        <f>E412+SUMIF('BR DTG CIKDITIRO'!C:C,C412,'BR DTG CIKDITIRO'!E:E)</f>
        <v>0</v>
      </c>
    </row>
    <row r="413" spans="1:8" ht="15.75" customHeight="1">
      <c r="A413" s="93" t="s">
        <v>8836</v>
      </c>
      <c r="B413" s="93" t="s">
        <v>876</v>
      </c>
      <c r="C413" s="93" t="s">
        <v>8836</v>
      </c>
      <c r="D413" s="93" t="s">
        <v>8837</v>
      </c>
      <c r="E413" s="94">
        <v>0</v>
      </c>
      <c r="F413" s="93" t="s">
        <v>1185</v>
      </c>
      <c r="H413" s="3">
        <f>E413+SUMIF('BR DTG CIKDITIRO'!C:C,C413,'BR DTG CIKDITIRO'!E:E)</f>
        <v>0</v>
      </c>
    </row>
    <row r="414" spans="1:8" ht="15.75" customHeight="1">
      <c r="A414" s="93" t="s">
        <v>8838</v>
      </c>
      <c r="B414" s="93" t="s">
        <v>876</v>
      </c>
      <c r="C414" s="93" t="s">
        <v>8838</v>
      </c>
      <c r="D414" s="93" t="s">
        <v>8839</v>
      </c>
      <c r="E414" s="94">
        <v>0</v>
      </c>
      <c r="F414" s="93" t="s">
        <v>1185</v>
      </c>
      <c r="H414" s="3">
        <f>E414+SUMIF('BR DTG CIKDITIRO'!C:C,C414,'BR DTG CIKDITIRO'!E:E)</f>
        <v>0</v>
      </c>
    </row>
    <row r="415" spans="1:8" ht="15.75" customHeight="1">
      <c r="A415" s="93" t="s">
        <v>545</v>
      </c>
      <c r="B415" s="93" t="s">
        <v>876</v>
      </c>
      <c r="C415" s="93" t="s">
        <v>545</v>
      </c>
      <c r="D415" s="93" t="s">
        <v>638</v>
      </c>
      <c r="E415" s="94">
        <v>0</v>
      </c>
      <c r="F415" s="93" t="s">
        <v>1185</v>
      </c>
      <c r="H415" s="3">
        <f>E415+SUMIF('BR DTG CIKDITIRO'!C:C,C415,'BR DTG CIKDITIRO'!E:E)</f>
        <v>0</v>
      </c>
    </row>
    <row r="416" spans="1:8" ht="15.75" customHeight="1">
      <c r="A416" s="93" t="s">
        <v>213</v>
      </c>
      <c r="B416" s="93" t="s">
        <v>891</v>
      </c>
      <c r="C416" s="93" t="s">
        <v>213</v>
      </c>
      <c r="D416" s="93" t="s">
        <v>945</v>
      </c>
      <c r="E416" s="94">
        <v>2</v>
      </c>
      <c r="F416" s="93" t="s">
        <v>1185</v>
      </c>
      <c r="H416" s="3">
        <f>E416+SUMIF('BR DTG CIKDITIRO'!C:C,C416,'BR DTG CIKDITIRO'!E:E)</f>
        <v>2</v>
      </c>
    </row>
    <row r="417" spans="1:8" ht="15.75" customHeight="1">
      <c r="A417" s="93" t="s">
        <v>2961</v>
      </c>
      <c r="B417" s="93" t="s">
        <v>876</v>
      </c>
      <c r="C417" s="93" t="s">
        <v>2961</v>
      </c>
      <c r="D417" s="93" t="s">
        <v>2962</v>
      </c>
      <c r="E417" s="94">
        <v>0</v>
      </c>
      <c r="F417" s="93" t="s">
        <v>1185</v>
      </c>
      <c r="H417" s="3">
        <f>E417+SUMIF('BR DTG CIKDITIRO'!C:C,C417,'BR DTG CIKDITIRO'!E:E)</f>
        <v>0</v>
      </c>
    </row>
    <row r="418" spans="1:8" ht="15.75" customHeight="1">
      <c r="A418" s="93" t="s">
        <v>214</v>
      </c>
      <c r="B418" s="93" t="s">
        <v>891</v>
      </c>
      <c r="C418" s="93" t="s">
        <v>214</v>
      </c>
      <c r="D418" s="93" t="s">
        <v>946</v>
      </c>
      <c r="E418" s="94">
        <v>13</v>
      </c>
      <c r="F418" s="93" t="s">
        <v>1185</v>
      </c>
      <c r="H418" s="3">
        <f>E418+SUMIF('BR DTG CIKDITIRO'!C:C,C418,'BR DTG CIKDITIRO'!E:E)</f>
        <v>13</v>
      </c>
    </row>
    <row r="419" spans="1:8" ht="15.75" customHeight="1">
      <c r="A419" s="93" t="s">
        <v>2963</v>
      </c>
      <c r="B419" s="93" t="s">
        <v>876</v>
      </c>
      <c r="C419" s="93" t="s">
        <v>2963</v>
      </c>
      <c r="D419" s="93" t="s">
        <v>2964</v>
      </c>
      <c r="E419" s="94">
        <v>0</v>
      </c>
      <c r="F419" s="93" t="s">
        <v>1185</v>
      </c>
      <c r="H419" s="3">
        <f>E419+SUMIF('BR DTG CIKDITIRO'!C:C,C419,'BR DTG CIKDITIRO'!E:E)</f>
        <v>0</v>
      </c>
    </row>
    <row r="420" spans="1:8" ht="15.75" customHeight="1">
      <c r="A420" s="93" t="s">
        <v>2965</v>
      </c>
      <c r="B420" s="93" t="s">
        <v>876</v>
      </c>
      <c r="C420" s="93" t="s">
        <v>2965</v>
      </c>
      <c r="D420" s="93" t="s">
        <v>2966</v>
      </c>
      <c r="E420" s="94">
        <v>0</v>
      </c>
      <c r="F420" s="93" t="s">
        <v>1185</v>
      </c>
      <c r="H420" s="3">
        <f>E420+SUMIF('BR DTG CIKDITIRO'!C:C,C420,'BR DTG CIKDITIRO'!E:E)</f>
        <v>0</v>
      </c>
    </row>
    <row r="421" spans="1:8" ht="15.75" customHeight="1">
      <c r="A421" s="93" t="s">
        <v>215</v>
      </c>
      <c r="B421" s="93" t="s">
        <v>891</v>
      </c>
      <c r="C421" s="93" t="s">
        <v>215</v>
      </c>
      <c r="D421" s="93" t="s">
        <v>947</v>
      </c>
      <c r="E421" s="94">
        <v>4</v>
      </c>
      <c r="F421" s="93" t="s">
        <v>1185</v>
      </c>
      <c r="H421" s="3">
        <f>E421+SUMIF('BR DTG CIKDITIRO'!C:C,C421,'BR DTG CIKDITIRO'!E:E)</f>
        <v>4</v>
      </c>
    </row>
    <row r="422" spans="1:8" ht="15.75" customHeight="1">
      <c r="A422" s="93" t="s">
        <v>2975</v>
      </c>
      <c r="B422" s="93" t="s">
        <v>876</v>
      </c>
      <c r="C422" s="93" t="s">
        <v>2975</v>
      </c>
      <c r="D422" s="93" t="s">
        <v>2976</v>
      </c>
      <c r="E422" s="94">
        <v>0</v>
      </c>
      <c r="F422" s="93" t="s">
        <v>1185</v>
      </c>
      <c r="H422" s="3">
        <f>E422+SUMIF('BR DTG CIKDITIRO'!C:C,C422,'BR DTG CIKDITIRO'!E:E)</f>
        <v>0</v>
      </c>
    </row>
    <row r="423" spans="1:8" ht="15.75" customHeight="1">
      <c r="A423" s="93" t="s">
        <v>2979</v>
      </c>
      <c r="B423" s="93" t="s">
        <v>876</v>
      </c>
      <c r="C423" s="93" t="s">
        <v>2979</v>
      </c>
      <c r="D423" s="93" t="s">
        <v>2980</v>
      </c>
      <c r="E423" s="94">
        <v>0</v>
      </c>
      <c r="F423" s="93" t="s">
        <v>1185</v>
      </c>
      <c r="H423" s="3">
        <f>E423+SUMIF('BR DTG CIKDITIRO'!C:C,C423,'BR DTG CIKDITIRO'!E:E)</f>
        <v>0</v>
      </c>
    </row>
    <row r="424" spans="1:8" ht="15.75" customHeight="1">
      <c r="A424" s="93" t="s">
        <v>2981</v>
      </c>
      <c r="B424" s="93" t="s">
        <v>876</v>
      </c>
      <c r="C424" s="93" t="s">
        <v>2981</v>
      </c>
      <c r="D424" s="93" t="s">
        <v>2982</v>
      </c>
      <c r="E424" s="94">
        <v>0</v>
      </c>
      <c r="F424" s="93" t="s">
        <v>1185</v>
      </c>
      <c r="H424" s="3">
        <f>E424+SUMIF('BR DTG CIKDITIRO'!C:C,C424,'BR DTG CIKDITIRO'!E:E)</f>
        <v>0</v>
      </c>
    </row>
    <row r="425" spans="1:8" ht="15.75" customHeight="1">
      <c r="A425" s="93" t="s">
        <v>2985</v>
      </c>
      <c r="B425" s="93" t="s">
        <v>876</v>
      </c>
      <c r="C425" s="93" t="s">
        <v>2985</v>
      </c>
      <c r="D425" s="93" t="s">
        <v>2986</v>
      </c>
      <c r="E425" s="94">
        <v>0</v>
      </c>
      <c r="F425" s="93" t="s">
        <v>1185</v>
      </c>
      <c r="H425" s="3">
        <f>E425+SUMIF('BR DTG CIKDITIRO'!C:C,C425,'BR DTG CIKDITIRO'!E:E)</f>
        <v>0</v>
      </c>
    </row>
    <row r="426" spans="1:8" ht="15.75" customHeight="1">
      <c r="A426" s="93" t="s">
        <v>546</v>
      </c>
      <c r="B426" s="93" t="s">
        <v>876</v>
      </c>
      <c r="C426" s="93" t="s">
        <v>546</v>
      </c>
      <c r="D426" s="93" t="s">
        <v>949</v>
      </c>
      <c r="E426" s="94">
        <v>0</v>
      </c>
      <c r="F426" s="93" t="s">
        <v>546</v>
      </c>
      <c r="H426" s="3">
        <f>E426+SUMIF('BR DTG CIKDITIRO'!C:C,C426,'BR DTG CIKDITIRO'!E:E)</f>
        <v>0</v>
      </c>
    </row>
    <row r="427" spans="1:8" ht="15.75" customHeight="1">
      <c r="A427" s="93" t="s">
        <v>8840</v>
      </c>
      <c r="B427" s="93" t="s">
        <v>876</v>
      </c>
      <c r="C427" s="93" t="s">
        <v>8840</v>
      </c>
      <c r="D427" s="93" t="s">
        <v>8841</v>
      </c>
      <c r="E427" s="94">
        <v>0</v>
      </c>
      <c r="F427" s="93" t="s">
        <v>1185</v>
      </c>
      <c r="H427" s="3">
        <f>E427+SUMIF('BR DTG CIKDITIRO'!C:C,C427,'BR DTG CIKDITIRO'!E:E)</f>
        <v>0</v>
      </c>
    </row>
    <row r="428" spans="1:8" ht="15.75" customHeight="1">
      <c r="A428" s="93" t="s">
        <v>8842</v>
      </c>
      <c r="B428" s="93" t="s">
        <v>876</v>
      </c>
      <c r="C428" s="93" t="s">
        <v>8842</v>
      </c>
      <c r="D428" s="93" t="s">
        <v>8843</v>
      </c>
      <c r="E428" s="94">
        <v>0</v>
      </c>
      <c r="F428" s="93" t="s">
        <v>1185</v>
      </c>
      <c r="H428" s="3">
        <f>E428+SUMIF('BR DTG CIKDITIRO'!C:C,C428,'BR DTG CIKDITIRO'!E:E)</f>
        <v>0</v>
      </c>
    </row>
    <row r="429" spans="1:8" ht="15.75" customHeight="1">
      <c r="A429" s="93" t="s">
        <v>2989</v>
      </c>
      <c r="B429" s="93" t="s">
        <v>876</v>
      </c>
      <c r="C429" s="93" t="s">
        <v>2989</v>
      </c>
      <c r="D429" s="93" t="s">
        <v>2990</v>
      </c>
      <c r="E429" s="94">
        <v>0</v>
      </c>
      <c r="F429" s="93" t="s">
        <v>1185</v>
      </c>
      <c r="H429" s="3">
        <f>E429+SUMIF('BR DTG CIKDITIRO'!C:C,C429,'BR DTG CIKDITIRO'!E:E)</f>
        <v>0</v>
      </c>
    </row>
    <row r="430" spans="1:8" ht="15.75" customHeight="1">
      <c r="A430" s="93" t="s">
        <v>2995</v>
      </c>
      <c r="B430" s="93" t="s">
        <v>876</v>
      </c>
      <c r="C430" s="93" t="s">
        <v>2995</v>
      </c>
      <c r="D430" s="93" t="s">
        <v>1760</v>
      </c>
      <c r="E430" s="94">
        <v>0</v>
      </c>
      <c r="F430" s="93" t="s">
        <v>1185</v>
      </c>
      <c r="H430" s="3">
        <f>E430+SUMIF('BR DTG CIKDITIRO'!C:C,C430,'BR DTG CIKDITIRO'!E:E)</f>
        <v>0</v>
      </c>
    </row>
    <row r="431" spans="1:8" ht="15.75" customHeight="1">
      <c r="A431" s="93" t="s">
        <v>216</v>
      </c>
      <c r="B431" s="93" t="s">
        <v>948</v>
      </c>
      <c r="C431" s="93" t="s">
        <v>216</v>
      </c>
      <c r="D431" s="93" t="s">
        <v>1313</v>
      </c>
      <c r="E431" s="94">
        <v>2</v>
      </c>
      <c r="F431" s="93" t="s">
        <v>1185</v>
      </c>
      <c r="H431" s="3">
        <f>E431+SUMIF('BR DTG CIKDITIRO'!C:C,C431,'BR DTG CIKDITIRO'!E:E)</f>
        <v>2</v>
      </c>
    </row>
    <row r="432" spans="1:8" ht="15.75" customHeight="1">
      <c r="A432" s="93" t="s">
        <v>217</v>
      </c>
      <c r="B432" s="93" t="s">
        <v>948</v>
      </c>
      <c r="C432" s="93" t="s">
        <v>217</v>
      </c>
      <c r="D432" s="93" t="s">
        <v>951</v>
      </c>
      <c r="E432" s="94">
        <v>5</v>
      </c>
      <c r="F432" s="93" t="s">
        <v>1185</v>
      </c>
      <c r="H432" s="3">
        <f>E432+SUMIF('BR DTG CIKDITIRO'!C:C,C432,'BR DTG CIKDITIRO'!E:E)</f>
        <v>5</v>
      </c>
    </row>
    <row r="433" spans="1:8" ht="15.75" customHeight="1">
      <c r="A433" s="93" t="s">
        <v>1587</v>
      </c>
      <c r="B433" s="93" t="s">
        <v>876</v>
      </c>
      <c r="C433" s="93" t="s">
        <v>1587</v>
      </c>
      <c r="D433" s="93" t="s">
        <v>1588</v>
      </c>
      <c r="E433" s="94">
        <v>0</v>
      </c>
      <c r="F433" s="93" t="s">
        <v>1185</v>
      </c>
      <c r="H433" s="3">
        <f>E433+SUMIF('BR DTG CIKDITIRO'!C:C,C433,'BR DTG CIKDITIRO'!E:E)</f>
        <v>0</v>
      </c>
    </row>
    <row r="434" spans="1:8" ht="15.75" customHeight="1">
      <c r="A434" s="93" t="s">
        <v>3000</v>
      </c>
      <c r="B434" s="93" t="s">
        <v>876</v>
      </c>
      <c r="C434" s="93" t="s">
        <v>3000</v>
      </c>
      <c r="D434" s="93" t="s">
        <v>3001</v>
      </c>
      <c r="E434" s="94">
        <v>0</v>
      </c>
      <c r="F434" s="93" t="s">
        <v>1185</v>
      </c>
      <c r="H434" s="3">
        <f>E434+SUMIF('BR DTG CIKDITIRO'!C:C,C434,'BR DTG CIKDITIRO'!E:E)</f>
        <v>0</v>
      </c>
    </row>
    <row r="435" spans="1:8" ht="15.75" customHeight="1">
      <c r="A435" s="93" t="s">
        <v>218</v>
      </c>
      <c r="B435" s="93" t="s">
        <v>948</v>
      </c>
      <c r="C435" s="93" t="s">
        <v>218</v>
      </c>
      <c r="D435" s="93" t="s">
        <v>1490</v>
      </c>
      <c r="E435" s="94">
        <v>0</v>
      </c>
      <c r="F435" s="93" t="s">
        <v>1185</v>
      </c>
      <c r="H435" s="3">
        <f>E435+SUMIF('BR DTG CIKDITIRO'!C:C,C435,'BR DTG CIKDITIRO'!E:E)</f>
        <v>0</v>
      </c>
    </row>
    <row r="436" spans="1:8" ht="15.75" customHeight="1">
      <c r="A436" s="93" t="s">
        <v>8844</v>
      </c>
      <c r="B436" s="93" t="s">
        <v>876</v>
      </c>
      <c r="C436" s="93" t="s">
        <v>8844</v>
      </c>
      <c r="D436" s="93" t="s">
        <v>8845</v>
      </c>
      <c r="E436" s="94">
        <v>0</v>
      </c>
      <c r="F436" s="93" t="s">
        <v>1185</v>
      </c>
      <c r="H436" s="3">
        <f>E436+SUMIF('BR DTG CIKDITIRO'!C:C,C436,'BR DTG CIKDITIRO'!E:E)</f>
        <v>0</v>
      </c>
    </row>
    <row r="437" spans="1:8" ht="15.75" customHeight="1">
      <c r="A437" s="93" t="s">
        <v>1410</v>
      </c>
      <c r="B437" s="93" t="s">
        <v>948</v>
      </c>
      <c r="C437" s="93" t="s">
        <v>1410</v>
      </c>
      <c r="D437" s="93" t="s">
        <v>1411</v>
      </c>
      <c r="E437" s="94">
        <v>1</v>
      </c>
      <c r="F437" s="93" t="s">
        <v>1185</v>
      </c>
      <c r="H437" s="3">
        <f>E437+SUMIF('BR DTG CIKDITIRO'!C:C,C437,'BR DTG CIKDITIRO'!E:E)</f>
        <v>1</v>
      </c>
    </row>
    <row r="438" spans="1:8" ht="15.75" customHeight="1">
      <c r="A438" s="93" t="s">
        <v>952</v>
      </c>
      <c r="B438" s="93" t="s">
        <v>948</v>
      </c>
      <c r="C438" s="93" t="s">
        <v>952</v>
      </c>
      <c r="D438" s="93" t="s">
        <v>953</v>
      </c>
      <c r="E438" s="94">
        <v>1</v>
      </c>
      <c r="F438" s="93" t="s">
        <v>1185</v>
      </c>
      <c r="H438" s="3">
        <f>E438+SUMIF('BR DTG CIKDITIRO'!C:C,C438,'BR DTG CIKDITIRO'!E:E)</f>
        <v>1</v>
      </c>
    </row>
    <row r="439" spans="1:8" ht="15.75" customHeight="1">
      <c r="A439" s="93" t="s">
        <v>219</v>
      </c>
      <c r="B439" s="93" t="s">
        <v>948</v>
      </c>
      <c r="C439" s="93" t="s">
        <v>219</v>
      </c>
      <c r="D439" s="93" t="s">
        <v>954</v>
      </c>
      <c r="E439" s="94">
        <v>3</v>
      </c>
      <c r="F439" s="93" t="s">
        <v>1185</v>
      </c>
      <c r="H439" s="3">
        <f>E439+SUMIF('BR DTG CIKDITIRO'!C:C,C439,'BR DTG CIKDITIRO'!E:E)</f>
        <v>3</v>
      </c>
    </row>
    <row r="440" spans="1:8" ht="15.75" customHeight="1">
      <c r="A440" s="93" t="s">
        <v>1751</v>
      </c>
      <c r="B440" s="93" t="s">
        <v>948</v>
      </c>
      <c r="C440" s="93" t="s">
        <v>1751</v>
      </c>
      <c r="D440" s="93" t="s">
        <v>1752</v>
      </c>
      <c r="E440" s="94">
        <v>1</v>
      </c>
      <c r="F440" s="93" t="s">
        <v>1185</v>
      </c>
      <c r="H440" s="3">
        <f>E440+SUMIF('BR DTG CIKDITIRO'!C:C,C440,'BR DTG CIKDITIRO'!E:E)</f>
        <v>1</v>
      </c>
    </row>
    <row r="441" spans="1:8" ht="15.75" customHeight="1">
      <c r="A441" s="93" t="s">
        <v>3006</v>
      </c>
      <c r="B441" s="93" t="s">
        <v>948</v>
      </c>
      <c r="C441" s="93" t="s">
        <v>3006</v>
      </c>
      <c r="D441" s="93" t="s">
        <v>3007</v>
      </c>
      <c r="E441" s="94">
        <v>0</v>
      </c>
      <c r="F441" s="93" t="s">
        <v>1185</v>
      </c>
      <c r="H441" s="3">
        <f>E441+SUMIF('BR DTG CIKDITIRO'!C:C,C441,'BR DTG CIKDITIRO'!E:E)</f>
        <v>0</v>
      </c>
    </row>
    <row r="442" spans="1:8" ht="15.75" customHeight="1">
      <c r="A442" s="93" t="s">
        <v>220</v>
      </c>
      <c r="B442" s="93" t="s">
        <v>948</v>
      </c>
      <c r="C442" s="93" t="s">
        <v>220</v>
      </c>
      <c r="D442" s="93" t="s">
        <v>955</v>
      </c>
      <c r="E442" s="94">
        <v>2</v>
      </c>
      <c r="F442" s="93" t="s">
        <v>1185</v>
      </c>
      <c r="H442" s="3">
        <f>E442+SUMIF('BR DTG CIKDITIRO'!C:C,C442,'BR DTG CIKDITIRO'!E:E)</f>
        <v>2</v>
      </c>
    </row>
    <row r="443" spans="1:8" ht="15.75" customHeight="1">
      <c r="A443" s="93" t="s">
        <v>3008</v>
      </c>
      <c r="B443" s="93" t="s">
        <v>876</v>
      </c>
      <c r="C443" s="93" t="s">
        <v>3008</v>
      </c>
      <c r="D443" s="93" t="s">
        <v>3009</v>
      </c>
      <c r="E443" s="94">
        <v>0</v>
      </c>
      <c r="F443" s="93" t="s">
        <v>1185</v>
      </c>
      <c r="H443" s="3">
        <f>E443+SUMIF('BR DTG CIKDITIRO'!C:C,C443,'BR DTG CIKDITIRO'!E:E)</f>
        <v>0</v>
      </c>
    </row>
    <row r="444" spans="1:8" ht="15.75" customHeight="1">
      <c r="A444" s="93" t="s">
        <v>221</v>
      </c>
      <c r="B444" s="93" t="s">
        <v>948</v>
      </c>
      <c r="C444" s="93" t="s">
        <v>221</v>
      </c>
      <c r="D444" s="93" t="s">
        <v>956</v>
      </c>
      <c r="E444" s="94">
        <v>2</v>
      </c>
      <c r="F444" s="93" t="s">
        <v>1185</v>
      </c>
      <c r="H444" s="3">
        <f>E444+SUMIF('BR DTG CIKDITIRO'!C:C,C444,'BR DTG CIKDITIRO'!E:E)</f>
        <v>2</v>
      </c>
    </row>
    <row r="445" spans="1:8" ht="15.75" customHeight="1">
      <c r="A445" s="93" t="s">
        <v>222</v>
      </c>
      <c r="B445" s="93" t="s">
        <v>948</v>
      </c>
      <c r="C445" s="93" t="s">
        <v>222</v>
      </c>
      <c r="D445" s="93" t="s">
        <v>957</v>
      </c>
      <c r="E445" s="94">
        <v>3</v>
      </c>
      <c r="F445" s="93" t="s">
        <v>1185</v>
      </c>
      <c r="H445" s="3">
        <f>E445+SUMIF('BR DTG CIKDITIRO'!C:C,C445,'BR DTG CIKDITIRO'!E:E)</f>
        <v>3</v>
      </c>
    </row>
    <row r="446" spans="1:8" ht="15.75" customHeight="1">
      <c r="A446" s="93" t="s">
        <v>1754</v>
      </c>
      <c r="B446" s="93" t="s">
        <v>948</v>
      </c>
      <c r="C446" s="93" t="s">
        <v>1754</v>
      </c>
      <c r="D446" s="93" t="s">
        <v>1755</v>
      </c>
      <c r="E446" s="94">
        <v>2</v>
      </c>
      <c r="F446" s="93" t="s">
        <v>1185</v>
      </c>
      <c r="H446" s="3">
        <f>E446+SUMIF('BR DTG CIKDITIRO'!C:C,C446,'BR DTG CIKDITIRO'!E:E)</f>
        <v>2</v>
      </c>
    </row>
    <row r="447" spans="1:8" ht="15.75" customHeight="1">
      <c r="A447" s="93" t="s">
        <v>223</v>
      </c>
      <c r="B447" s="93" t="s">
        <v>948</v>
      </c>
      <c r="C447" s="93" t="s">
        <v>223</v>
      </c>
      <c r="D447" s="93" t="s">
        <v>958</v>
      </c>
      <c r="E447" s="94">
        <v>1</v>
      </c>
      <c r="F447" s="93" t="s">
        <v>1185</v>
      </c>
      <c r="H447" s="3">
        <f>E447+SUMIF('BR DTG CIKDITIRO'!C:C,C447,'BR DTG CIKDITIRO'!E:E)</f>
        <v>1</v>
      </c>
    </row>
    <row r="448" spans="1:8" ht="15.75" customHeight="1">
      <c r="A448" s="93" t="s">
        <v>224</v>
      </c>
      <c r="B448" s="93" t="s">
        <v>948</v>
      </c>
      <c r="C448" s="93" t="s">
        <v>224</v>
      </c>
      <c r="D448" s="93" t="s">
        <v>959</v>
      </c>
      <c r="E448" s="94">
        <v>2</v>
      </c>
      <c r="F448" s="93" t="s">
        <v>226</v>
      </c>
      <c r="H448" s="3">
        <f>E448+SUMIF('BR DTG CIKDITIRO'!C:C,C448,'BR DTG CIKDITIRO'!E:E)</f>
        <v>2</v>
      </c>
    </row>
    <row r="449" spans="1:8" ht="15.75" customHeight="1">
      <c r="A449" s="93" t="s">
        <v>225</v>
      </c>
      <c r="B449" s="93" t="s">
        <v>948</v>
      </c>
      <c r="C449" s="93" t="s">
        <v>225</v>
      </c>
      <c r="D449" s="93" t="s">
        <v>960</v>
      </c>
      <c r="E449" s="94">
        <v>2</v>
      </c>
      <c r="F449" s="93" t="s">
        <v>1185</v>
      </c>
      <c r="H449" s="3">
        <f>E449+SUMIF('BR DTG CIKDITIRO'!C:C,C449,'BR DTG CIKDITIRO'!E:E)</f>
        <v>2</v>
      </c>
    </row>
    <row r="450" spans="1:8" ht="15.75" customHeight="1">
      <c r="A450" s="93" t="s">
        <v>3012</v>
      </c>
      <c r="B450" s="93" t="s">
        <v>948</v>
      </c>
      <c r="C450" s="93" t="s">
        <v>3012</v>
      </c>
      <c r="D450" s="93" t="s">
        <v>960</v>
      </c>
      <c r="E450" s="94">
        <v>0</v>
      </c>
      <c r="F450" s="93" t="s">
        <v>1185</v>
      </c>
      <c r="H450" s="3">
        <f>E450+SUMIF('BR DTG CIKDITIRO'!C:C,C450,'BR DTG CIKDITIRO'!E:E)</f>
        <v>0</v>
      </c>
    </row>
    <row r="451" spans="1:8" ht="15.75" customHeight="1">
      <c r="A451" s="93" t="s">
        <v>226</v>
      </c>
      <c r="B451" s="93" t="s">
        <v>948</v>
      </c>
      <c r="C451" s="93" t="s">
        <v>226</v>
      </c>
      <c r="D451" s="93" t="s">
        <v>959</v>
      </c>
      <c r="E451" s="94">
        <v>0</v>
      </c>
      <c r="F451" s="93" t="s">
        <v>226</v>
      </c>
      <c r="H451" s="3">
        <f>E451+SUMIF('BR DTG CIKDITIRO'!C:C,C451,'BR DTG CIKDITIRO'!E:E)</f>
        <v>0</v>
      </c>
    </row>
    <row r="452" spans="1:8" ht="15.75" customHeight="1">
      <c r="A452" s="93" t="s">
        <v>227</v>
      </c>
      <c r="B452" s="93" t="s">
        <v>948</v>
      </c>
      <c r="C452" s="93" t="s">
        <v>227</v>
      </c>
      <c r="D452" s="93" t="s">
        <v>961</v>
      </c>
      <c r="E452" s="94">
        <v>0</v>
      </c>
      <c r="F452" s="93" t="s">
        <v>227</v>
      </c>
      <c r="H452" s="3">
        <f>E452+SUMIF('BR DTG CIKDITIRO'!C:C,C452,'BR DTG CIKDITIRO'!E:E)</f>
        <v>0</v>
      </c>
    </row>
    <row r="453" spans="1:8" ht="15.75" customHeight="1">
      <c r="A453" s="93" t="s">
        <v>228</v>
      </c>
      <c r="B453" s="93" t="s">
        <v>948</v>
      </c>
      <c r="C453" s="93" t="s">
        <v>228</v>
      </c>
      <c r="D453" s="93" t="s">
        <v>962</v>
      </c>
      <c r="E453" s="94">
        <v>2</v>
      </c>
      <c r="F453" s="93" t="s">
        <v>1185</v>
      </c>
      <c r="H453" s="3">
        <f>E453+SUMIF('BR DTG CIKDITIRO'!C:C,C453,'BR DTG CIKDITIRO'!E:E)</f>
        <v>2</v>
      </c>
    </row>
    <row r="454" spans="1:8" ht="15.75" customHeight="1">
      <c r="A454" s="93" t="s">
        <v>963</v>
      </c>
      <c r="B454" s="93" t="s">
        <v>948</v>
      </c>
      <c r="C454" s="93" t="s">
        <v>963</v>
      </c>
      <c r="D454" s="93" t="s">
        <v>964</v>
      </c>
      <c r="E454" s="94">
        <v>2</v>
      </c>
      <c r="F454" s="93" t="s">
        <v>1185</v>
      </c>
      <c r="H454" s="3">
        <f>E454+SUMIF('BR DTG CIKDITIRO'!C:C,C454,'BR DTG CIKDITIRO'!E:E)</f>
        <v>2</v>
      </c>
    </row>
    <row r="455" spans="1:8" ht="15.75" customHeight="1">
      <c r="A455" s="93" t="s">
        <v>639</v>
      </c>
      <c r="B455" s="93" t="s">
        <v>948</v>
      </c>
      <c r="C455" s="93" t="s">
        <v>639</v>
      </c>
      <c r="D455" s="93" t="s">
        <v>965</v>
      </c>
      <c r="E455" s="94">
        <v>0</v>
      </c>
      <c r="F455" s="93" t="s">
        <v>1959</v>
      </c>
      <c r="H455" s="3">
        <f>E455+SUMIF('BR DTG CIKDITIRO'!C:C,C455,'BR DTG CIKDITIRO'!E:E)</f>
        <v>1</v>
      </c>
    </row>
    <row r="456" spans="1:8" ht="15.75" customHeight="1">
      <c r="A456" s="93" t="s">
        <v>1959</v>
      </c>
      <c r="B456" s="93" t="s">
        <v>948</v>
      </c>
      <c r="C456" s="93" t="s">
        <v>1959</v>
      </c>
      <c r="D456" s="93" t="s">
        <v>1960</v>
      </c>
      <c r="E456" s="94">
        <v>1</v>
      </c>
      <c r="F456" s="93" t="s">
        <v>1959</v>
      </c>
      <c r="H456" s="3">
        <f>E456+SUMIF('BR DTG CIKDITIRO'!C:C,C456,'BR DTG CIKDITIRO'!E:E)</f>
        <v>1</v>
      </c>
    </row>
    <row r="457" spans="1:8" ht="15.75" customHeight="1">
      <c r="A457" s="93" t="s">
        <v>229</v>
      </c>
      <c r="B457" s="93" t="s">
        <v>948</v>
      </c>
      <c r="C457" s="93" t="s">
        <v>229</v>
      </c>
      <c r="D457" s="93" t="s">
        <v>966</v>
      </c>
      <c r="E457" s="94">
        <v>3</v>
      </c>
      <c r="F457" s="93" t="s">
        <v>1185</v>
      </c>
      <c r="H457" s="3">
        <f>E457+SUMIF('BR DTG CIKDITIRO'!C:C,C457,'BR DTG CIKDITIRO'!E:E)</f>
        <v>3</v>
      </c>
    </row>
    <row r="458" spans="1:8" ht="15.75" customHeight="1">
      <c r="A458" s="93" t="s">
        <v>230</v>
      </c>
      <c r="B458" s="93" t="s">
        <v>948</v>
      </c>
      <c r="C458" s="93" t="s">
        <v>230</v>
      </c>
      <c r="D458" s="93" t="s">
        <v>967</v>
      </c>
      <c r="E458" s="94">
        <v>2</v>
      </c>
      <c r="F458" s="93" t="s">
        <v>1185</v>
      </c>
      <c r="H458" s="3">
        <f>E458+SUMIF('BR DTG CIKDITIRO'!C:C,C458,'BR DTG CIKDITIRO'!E:E)</f>
        <v>2</v>
      </c>
    </row>
    <row r="459" spans="1:8" ht="15.75" customHeight="1">
      <c r="A459" s="93" t="s">
        <v>1412</v>
      </c>
      <c r="B459" s="93" t="s">
        <v>948</v>
      </c>
      <c r="C459" s="93" t="s">
        <v>1412</v>
      </c>
      <c r="D459" s="93" t="s">
        <v>1413</v>
      </c>
      <c r="E459" s="94">
        <v>2</v>
      </c>
      <c r="F459" s="93" t="s">
        <v>227</v>
      </c>
      <c r="H459" s="3">
        <f>E459+SUMIF('BR DTG CIKDITIRO'!C:C,C459,'BR DTG CIKDITIRO'!E:E)</f>
        <v>2</v>
      </c>
    </row>
    <row r="460" spans="1:8" ht="15.75" customHeight="1">
      <c r="A460" s="93" t="s">
        <v>1757</v>
      </c>
      <c r="B460" s="93" t="s">
        <v>948</v>
      </c>
      <c r="C460" s="93" t="s">
        <v>1757</v>
      </c>
      <c r="D460" s="93" t="s">
        <v>1758</v>
      </c>
      <c r="E460" s="94">
        <v>1</v>
      </c>
      <c r="F460" s="93" t="s">
        <v>1185</v>
      </c>
      <c r="H460" s="3">
        <f>E460+SUMIF('BR DTG CIKDITIRO'!C:C,C460,'BR DTG CIKDITIRO'!E:E)</f>
        <v>1</v>
      </c>
    </row>
    <row r="461" spans="1:8" ht="15.75" customHeight="1">
      <c r="A461" s="93" t="s">
        <v>231</v>
      </c>
      <c r="B461" s="93" t="s">
        <v>948</v>
      </c>
      <c r="C461" s="93" t="s">
        <v>231</v>
      </c>
      <c r="D461" s="93" t="s">
        <v>968</v>
      </c>
      <c r="E461" s="94">
        <v>1</v>
      </c>
      <c r="F461" s="93" t="s">
        <v>1185</v>
      </c>
      <c r="H461" s="3">
        <f>E461+SUMIF('BR DTG CIKDITIRO'!C:C,C461,'BR DTG CIKDITIRO'!E:E)</f>
        <v>1</v>
      </c>
    </row>
    <row r="462" spans="1:8" ht="15.75" customHeight="1">
      <c r="A462" s="93" t="s">
        <v>3015</v>
      </c>
      <c r="B462" s="93" t="s">
        <v>948</v>
      </c>
      <c r="C462" s="93" t="s">
        <v>3015</v>
      </c>
      <c r="D462" s="93" t="s">
        <v>3016</v>
      </c>
      <c r="E462" s="94">
        <v>0</v>
      </c>
      <c r="F462" s="93" t="s">
        <v>1185</v>
      </c>
      <c r="H462" s="3">
        <f>E462+SUMIF('BR DTG CIKDITIRO'!C:C,C462,'BR DTG CIKDITIRO'!E:E)</f>
        <v>0</v>
      </c>
    </row>
    <row r="463" spans="1:8" ht="15.75" customHeight="1">
      <c r="A463" s="93" t="s">
        <v>232</v>
      </c>
      <c r="B463" s="93" t="s">
        <v>948</v>
      </c>
      <c r="C463" s="93" t="s">
        <v>232</v>
      </c>
      <c r="D463" s="93" t="s">
        <v>969</v>
      </c>
      <c r="E463" s="94">
        <v>3</v>
      </c>
      <c r="F463" s="93" t="s">
        <v>1185</v>
      </c>
      <c r="H463" s="3">
        <f>E463+SUMIF('BR DTG CIKDITIRO'!C:C,C463,'BR DTG CIKDITIRO'!E:E)</f>
        <v>3</v>
      </c>
    </row>
    <row r="464" spans="1:8" ht="15.75" customHeight="1">
      <c r="A464" s="93" t="s">
        <v>498</v>
      </c>
      <c r="B464" s="93" t="s">
        <v>948</v>
      </c>
      <c r="C464" s="93" t="s">
        <v>498</v>
      </c>
      <c r="D464" s="93" t="s">
        <v>1414</v>
      </c>
      <c r="E464" s="94">
        <v>1</v>
      </c>
      <c r="F464" s="93" t="s">
        <v>1185</v>
      </c>
      <c r="H464" s="3">
        <f>E464+SUMIF('BR DTG CIKDITIRO'!C:C,C464,'BR DTG CIKDITIRO'!E:E)</f>
        <v>1</v>
      </c>
    </row>
    <row r="465" spans="1:8" ht="15.75" customHeight="1">
      <c r="A465" s="93" t="s">
        <v>3019</v>
      </c>
      <c r="B465" s="93" t="s">
        <v>876</v>
      </c>
      <c r="C465" s="93" t="s">
        <v>3019</v>
      </c>
      <c r="D465" s="93" t="s">
        <v>970</v>
      </c>
      <c r="E465" s="94">
        <v>0</v>
      </c>
      <c r="F465" s="93" t="s">
        <v>1185</v>
      </c>
      <c r="H465" s="3">
        <f>E465+SUMIF('BR DTG CIKDITIRO'!C:C,C465,'BR DTG CIKDITIRO'!E:E)</f>
        <v>0</v>
      </c>
    </row>
    <row r="466" spans="1:8" ht="15.75" customHeight="1">
      <c r="A466" s="93" t="s">
        <v>233</v>
      </c>
      <c r="B466" s="93" t="s">
        <v>948</v>
      </c>
      <c r="C466" s="93" t="s">
        <v>233</v>
      </c>
      <c r="D466" s="93" t="s">
        <v>971</v>
      </c>
      <c r="E466" s="94">
        <v>2</v>
      </c>
      <c r="F466" s="93" t="s">
        <v>1185</v>
      </c>
      <c r="H466" s="3">
        <f>E466+SUMIF('BR DTG CIKDITIRO'!C:C,C466,'BR DTG CIKDITIRO'!E:E)</f>
        <v>2</v>
      </c>
    </row>
    <row r="467" spans="1:8" ht="15.75" customHeight="1">
      <c r="A467" s="93" t="s">
        <v>8846</v>
      </c>
      <c r="B467" s="93" t="s">
        <v>876</v>
      </c>
      <c r="C467" s="93" t="s">
        <v>8846</v>
      </c>
      <c r="D467" s="93" t="s">
        <v>8847</v>
      </c>
      <c r="E467" s="94">
        <v>0</v>
      </c>
      <c r="F467" s="93" t="s">
        <v>1185</v>
      </c>
      <c r="H467" s="3">
        <f>E467+SUMIF('BR DTG CIKDITIRO'!C:C,C467,'BR DTG CIKDITIRO'!E:E)</f>
        <v>0</v>
      </c>
    </row>
    <row r="468" spans="1:8" ht="15.75" customHeight="1">
      <c r="A468" s="93" t="s">
        <v>234</v>
      </c>
      <c r="B468" s="93" t="s">
        <v>948</v>
      </c>
      <c r="C468" s="93" t="s">
        <v>234</v>
      </c>
      <c r="D468" s="93" t="s">
        <v>972</v>
      </c>
      <c r="E468" s="94">
        <v>4</v>
      </c>
      <c r="F468" s="93" t="s">
        <v>1185</v>
      </c>
      <c r="H468" s="3">
        <f>E468+SUMIF('BR DTG CIKDITIRO'!C:C,C468,'BR DTG CIKDITIRO'!E:E)</f>
        <v>4</v>
      </c>
    </row>
    <row r="469" spans="1:8" ht="15.75" customHeight="1">
      <c r="A469" s="93" t="s">
        <v>235</v>
      </c>
      <c r="B469" s="93" t="s">
        <v>948</v>
      </c>
      <c r="C469" s="93" t="s">
        <v>235</v>
      </c>
      <c r="D469" s="93" t="s">
        <v>973</v>
      </c>
      <c r="E469" s="94">
        <v>3</v>
      </c>
      <c r="F469" s="93" t="s">
        <v>1185</v>
      </c>
      <c r="H469" s="3">
        <f>E469+SUMIF('BR DTG CIKDITIRO'!C:C,C469,'BR DTG CIKDITIRO'!E:E)</f>
        <v>3</v>
      </c>
    </row>
    <row r="470" spans="1:8" ht="15.75" customHeight="1">
      <c r="A470" s="93" t="s">
        <v>236</v>
      </c>
      <c r="B470" s="93" t="s">
        <v>948</v>
      </c>
      <c r="C470" s="93" t="s">
        <v>236</v>
      </c>
      <c r="D470" s="93" t="s">
        <v>970</v>
      </c>
      <c r="E470" s="94">
        <v>7</v>
      </c>
      <c r="F470" s="93" t="s">
        <v>1185</v>
      </c>
      <c r="H470" s="3">
        <f>E470+SUMIF('BR DTG CIKDITIRO'!C:C,C470,'BR DTG CIKDITIRO'!E:E)</f>
        <v>7</v>
      </c>
    </row>
    <row r="471" spans="1:8" ht="15.75" customHeight="1">
      <c r="A471" s="93" t="s">
        <v>237</v>
      </c>
      <c r="B471" s="93" t="s">
        <v>948</v>
      </c>
      <c r="C471" s="93" t="s">
        <v>237</v>
      </c>
      <c r="D471" s="93" t="s">
        <v>974</v>
      </c>
      <c r="E471" s="94">
        <v>3</v>
      </c>
      <c r="F471" s="93" t="s">
        <v>1185</v>
      </c>
      <c r="H471" s="3">
        <f>E471+SUMIF('BR DTG CIKDITIRO'!C:C,C471,'BR DTG CIKDITIRO'!E:E)</f>
        <v>3</v>
      </c>
    </row>
    <row r="472" spans="1:8" ht="15.75" customHeight="1">
      <c r="A472" s="93" t="s">
        <v>3020</v>
      </c>
      <c r="B472" s="93" t="s">
        <v>876</v>
      </c>
      <c r="C472" s="93" t="s">
        <v>3020</v>
      </c>
      <c r="D472" s="93" t="s">
        <v>3021</v>
      </c>
      <c r="E472" s="94">
        <v>0</v>
      </c>
      <c r="F472" s="93" t="s">
        <v>1185</v>
      </c>
      <c r="H472" s="3">
        <f>E472+SUMIF('BR DTG CIKDITIRO'!C:C,C472,'BR DTG CIKDITIRO'!E:E)</f>
        <v>0</v>
      </c>
    </row>
    <row r="473" spans="1:8" ht="15.75" customHeight="1">
      <c r="A473" s="93" t="s">
        <v>975</v>
      </c>
      <c r="B473" s="93" t="s">
        <v>948</v>
      </c>
      <c r="C473" s="93" t="s">
        <v>975</v>
      </c>
      <c r="D473" s="93" t="s">
        <v>976</v>
      </c>
      <c r="E473" s="94">
        <v>1</v>
      </c>
      <c r="F473" s="93" t="s">
        <v>1185</v>
      </c>
      <c r="H473" s="3">
        <f>E473+SUMIF('BR DTG CIKDITIRO'!C:C,C473,'BR DTG CIKDITIRO'!E:E)</f>
        <v>1</v>
      </c>
    </row>
    <row r="474" spans="1:8" ht="15.75" customHeight="1">
      <c r="A474" s="93" t="s">
        <v>238</v>
      </c>
      <c r="B474" s="93" t="s">
        <v>948</v>
      </c>
      <c r="C474" s="93" t="s">
        <v>238</v>
      </c>
      <c r="D474" s="93" t="s">
        <v>977</v>
      </c>
      <c r="E474" s="94">
        <v>5</v>
      </c>
      <c r="F474" s="93" t="s">
        <v>1185</v>
      </c>
      <c r="H474" s="3">
        <f>E474+SUMIF('BR DTG CIKDITIRO'!C:C,C474,'BR DTG CIKDITIRO'!E:E)</f>
        <v>5</v>
      </c>
    </row>
    <row r="475" spans="1:8" ht="15.75" customHeight="1">
      <c r="A475" s="93" t="s">
        <v>3022</v>
      </c>
      <c r="B475" s="93" t="s">
        <v>948</v>
      </c>
      <c r="C475" s="93" t="s">
        <v>3022</v>
      </c>
      <c r="D475" s="93" t="s">
        <v>3023</v>
      </c>
      <c r="E475" s="94">
        <v>1</v>
      </c>
      <c r="F475" s="93" t="s">
        <v>1185</v>
      </c>
      <c r="H475" s="3">
        <f>E475+SUMIF('BR DTG CIKDITIRO'!C:C,C475,'BR DTG CIKDITIRO'!E:E)</f>
        <v>1</v>
      </c>
    </row>
    <row r="476" spans="1:8" ht="15.75" customHeight="1">
      <c r="A476" s="93" t="s">
        <v>239</v>
      </c>
      <c r="B476" s="93" t="s">
        <v>948</v>
      </c>
      <c r="C476" s="93" t="s">
        <v>239</v>
      </c>
      <c r="D476" s="93" t="s">
        <v>978</v>
      </c>
      <c r="E476" s="94">
        <v>1</v>
      </c>
      <c r="F476" s="93" t="s">
        <v>1185</v>
      </c>
      <c r="H476" s="3">
        <f>E476+SUMIF('BR DTG CIKDITIRO'!C:C,C476,'BR DTG CIKDITIRO'!E:E)</f>
        <v>1</v>
      </c>
    </row>
    <row r="477" spans="1:8" ht="15.75" customHeight="1">
      <c r="A477" s="93" t="s">
        <v>3024</v>
      </c>
      <c r="B477" s="93" t="s">
        <v>876</v>
      </c>
      <c r="C477" s="93" t="s">
        <v>3024</v>
      </c>
      <c r="D477" s="93" t="s">
        <v>3025</v>
      </c>
      <c r="E477" s="94">
        <v>0</v>
      </c>
      <c r="F477" s="93" t="s">
        <v>1185</v>
      </c>
      <c r="H477" s="3">
        <f>E477+SUMIF('BR DTG CIKDITIRO'!C:C,C477,'BR DTG CIKDITIRO'!E:E)</f>
        <v>0</v>
      </c>
    </row>
    <row r="478" spans="1:8" ht="15.75" customHeight="1">
      <c r="A478" s="93" t="s">
        <v>8848</v>
      </c>
      <c r="B478" s="93" t="s">
        <v>876</v>
      </c>
      <c r="C478" s="93" t="s">
        <v>8848</v>
      </c>
      <c r="D478" s="93" t="s">
        <v>8849</v>
      </c>
      <c r="E478" s="94">
        <v>0</v>
      </c>
      <c r="F478" s="93" t="s">
        <v>1185</v>
      </c>
      <c r="H478" s="3">
        <f>E478+SUMIF('BR DTG CIKDITIRO'!C:C,C478,'BR DTG CIKDITIRO'!E:E)</f>
        <v>0</v>
      </c>
    </row>
    <row r="479" spans="1:8" ht="15.75" customHeight="1">
      <c r="A479" s="93" t="s">
        <v>1759</v>
      </c>
      <c r="B479" s="93" t="s">
        <v>876</v>
      </c>
      <c r="C479" s="93" t="s">
        <v>1759</v>
      </c>
      <c r="D479" s="93" t="s">
        <v>1760</v>
      </c>
      <c r="E479" s="94">
        <v>0</v>
      </c>
      <c r="F479" s="93" t="s">
        <v>1185</v>
      </c>
      <c r="H479" s="3">
        <f>E479+SUMIF('BR DTG CIKDITIRO'!C:C,C479,'BR DTG CIKDITIRO'!E:E)</f>
        <v>0</v>
      </c>
    </row>
    <row r="480" spans="1:8" ht="15.75" customHeight="1">
      <c r="A480" s="93" t="s">
        <v>3026</v>
      </c>
      <c r="B480" s="93" t="s">
        <v>876</v>
      </c>
      <c r="C480" s="93" t="s">
        <v>3026</v>
      </c>
      <c r="D480" s="93" t="s">
        <v>3027</v>
      </c>
      <c r="E480" s="94">
        <v>0</v>
      </c>
      <c r="F480" s="93" t="s">
        <v>1185</v>
      </c>
      <c r="H480" s="3">
        <f>E480+SUMIF('BR DTG CIKDITIRO'!C:C,C480,'BR DTG CIKDITIRO'!E:E)</f>
        <v>0</v>
      </c>
    </row>
    <row r="481" spans="1:8" ht="15.75" customHeight="1">
      <c r="A481" s="93" t="s">
        <v>3030</v>
      </c>
      <c r="B481" s="93" t="s">
        <v>876</v>
      </c>
      <c r="C481" s="93" t="s">
        <v>3030</v>
      </c>
      <c r="D481" s="93" t="s">
        <v>3031</v>
      </c>
      <c r="E481" s="94">
        <v>0</v>
      </c>
      <c r="F481" s="93" t="s">
        <v>1185</v>
      </c>
      <c r="H481" s="3">
        <f>E481+SUMIF('BR DTG CIKDITIRO'!C:C,C481,'BR DTG CIKDITIRO'!E:E)</f>
        <v>0</v>
      </c>
    </row>
    <row r="482" spans="1:8" ht="15.75" customHeight="1">
      <c r="A482" s="93" t="s">
        <v>3032</v>
      </c>
      <c r="B482" s="93" t="s">
        <v>876</v>
      </c>
      <c r="C482" s="93" t="s">
        <v>3032</v>
      </c>
      <c r="D482" s="93" t="s">
        <v>3033</v>
      </c>
      <c r="E482" s="94">
        <v>0</v>
      </c>
      <c r="F482" s="93" t="s">
        <v>1185</v>
      </c>
      <c r="H482" s="3">
        <f>E482+SUMIF('BR DTG CIKDITIRO'!C:C,C482,'BR DTG CIKDITIRO'!E:E)</f>
        <v>0</v>
      </c>
    </row>
    <row r="483" spans="1:8" ht="15.75" customHeight="1">
      <c r="A483" s="93" t="s">
        <v>3036</v>
      </c>
      <c r="B483" s="93" t="s">
        <v>876</v>
      </c>
      <c r="C483" s="93" t="s">
        <v>3036</v>
      </c>
      <c r="D483" s="93" t="s">
        <v>3037</v>
      </c>
      <c r="E483" s="94">
        <v>0</v>
      </c>
      <c r="F483" s="93" t="s">
        <v>1185</v>
      </c>
      <c r="H483" s="3">
        <f>E483+SUMIF('BR DTG CIKDITIRO'!C:C,C483,'BR DTG CIKDITIRO'!E:E)</f>
        <v>0</v>
      </c>
    </row>
    <row r="484" spans="1:8" ht="15.75" customHeight="1">
      <c r="A484" s="93" t="s">
        <v>8850</v>
      </c>
      <c r="B484" s="93" t="s">
        <v>876</v>
      </c>
      <c r="C484" s="93" t="s">
        <v>8850</v>
      </c>
      <c r="D484" s="93" t="s">
        <v>8851</v>
      </c>
      <c r="E484" s="94">
        <v>0</v>
      </c>
      <c r="F484" s="93" t="s">
        <v>1185</v>
      </c>
      <c r="H484" s="3">
        <f>E484+SUMIF('BR DTG CIKDITIRO'!C:C,C484,'BR DTG CIKDITIRO'!E:E)</f>
        <v>0</v>
      </c>
    </row>
    <row r="485" spans="1:8" ht="15.75" customHeight="1">
      <c r="A485" s="93" t="s">
        <v>2117</v>
      </c>
      <c r="B485" s="93" t="s">
        <v>1185</v>
      </c>
      <c r="C485" s="93" t="s">
        <v>2117</v>
      </c>
      <c r="D485" s="93" t="s">
        <v>1415</v>
      </c>
      <c r="E485" s="94">
        <v>0</v>
      </c>
      <c r="F485" s="93" t="s">
        <v>1185</v>
      </c>
      <c r="H485" s="3">
        <f>E485+SUMIF('BR DTG CIKDITIRO'!C:C,C485,'BR DTG CIKDITIRO'!E:E)</f>
        <v>0</v>
      </c>
    </row>
    <row r="486" spans="1:8" ht="15.75" customHeight="1">
      <c r="A486" s="93" t="s">
        <v>824</v>
      </c>
      <c r="B486" s="93" t="s">
        <v>876</v>
      </c>
      <c r="C486" s="93" t="s">
        <v>824</v>
      </c>
      <c r="D486" s="93" t="s">
        <v>825</v>
      </c>
      <c r="E486" s="94">
        <v>0</v>
      </c>
      <c r="F486" s="93" t="s">
        <v>1185</v>
      </c>
      <c r="H486" s="3">
        <f>E486+SUMIF('BR DTG CIKDITIRO'!C:C,C486,'BR DTG CIKDITIRO'!E:E)</f>
        <v>0</v>
      </c>
    </row>
    <row r="487" spans="1:8" ht="15.75" customHeight="1">
      <c r="A487" s="93" t="s">
        <v>2118</v>
      </c>
      <c r="B487" s="93" t="s">
        <v>984</v>
      </c>
      <c r="C487" s="93" t="s">
        <v>2118</v>
      </c>
      <c r="D487" s="93" t="s">
        <v>2119</v>
      </c>
      <c r="E487" s="94">
        <v>1</v>
      </c>
      <c r="F487" s="93" t="s">
        <v>1185</v>
      </c>
      <c r="H487" s="3">
        <f>E487+SUMIF('BR DTG CIKDITIRO'!C:C,C487,'BR DTG CIKDITIRO'!E:E)</f>
        <v>1</v>
      </c>
    </row>
    <row r="488" spans="1:8" ht="15.75" customHeight="1">
      <c r="A488" s="93" t="s">
        <v>3044</v>
      </c>
      <c r="B488" s="93" t="s">
        <v>876</v>
      </c>
      <c r="C488" s="93" t="s">
        <v>3044</v>
      </c>
      <c r="D488" s="93" t="s">
        <v>1415</v>
      </c>
      <c r="E488" s="94">
        <v>0</v>
      </c>
      <c r="F488" s="93" t="s">
        <v>1185</v>
      </c>
      <c r="H488" s="3">
        <f>E488+SUMIF('BR DTG CIKDITIRO'!C:C,C488,'BR DTG CIKDITIRO'!E:E)</f>
        <v>0</v>
      </c>
    </row>
    <row r="489" spans="1:8" ht="15.75" customHeight="1">
      <c r="A489" s="93" t="s">
        <v>3045</v>
      </c>
      <c r="B489" s="93" t="s">
        <v>876</v>
      </c>
      <c r="C489" s="93" t="s">
        <v>3045</v>
      </c>
      <c r="D489" s="93" t="s">
        <v>3046</v>
      </c>
      <c r="E489" s="94">
        <v>0</v>
      </c>
      <c r="F489" s="93" t="s">
        <v>1185</v>
      </c>
      <c r="H489" s="3">
        <f>E489+SUMIF('BR DTG CIKDITIRO'!C:C,C489,'BR DTG CIKDITIRO'!E:E)</f>
        <v>0</v>
      </c>
    </row>
    <row r="490" spans="1:8" ht="15.75" customHeight="1">
      <c r="A490" s="93" t="s">
        <v>3047</v>
      </c>
      <c r="B490" s="93" t="s">
        <v>876</v>
      </c>
      <c r="C490" s="93" t="s">
        <v>3047</v>
      </c>
      <c r="D490" s="93" t="s">
        <v>3048</v>
      </c>
      <c r="E490" s="94">
        <v>0</v>
      </c>
      <c r="F490" s="93" t="s">
        <v>1185</v>
      </c>
      <c r="H490" s="3">
        <f>E490+SUMIF('BR DTG CIKDITIRO'!C:C,C490,'BR DTG CIKDITIRO'!E:E)</f>
        <v>0</v>
      </c>
    </row>
    <row r="491" spans="1:8" ht="15.75" customHeight="1">
      <c r="A491" s="93" t="s">
        <v>1416</v>
      </c>
      <c r="B491" s="93" t="s">
        <v>948</v>
      </c>
      <c r="C491" s="93" t="s">
        <v>1416</v>
      </c>
      <c r="D491" s="93" t="s">
        <v>979</v>
      </c>
      <c r="E491" s="94">
        <v>2</v>
      </c>
      <c r="F491" s="93" t="s">
        <v>2327</v>
      </c>
      <c r="H491" s="3">
        <f>E491+SUMIF('BR DTG CIKDITIRO'!C:C,C491,'BR DTG CIKDITIRO'!E:E)</f>
        <v>2</v>
      </c>
    </row>
    <row r="492" spans="1:8" ht="15.75" customHeight="1">
      <c r="A492" s="93" t="s">
        <v>8852</v>
      </c>
      <c r="B492" s="93" t="s">
        <v>876</v>
      </c>
      <c r="C492" s="93" t="s">
        <v>8852</v>
      </c>
      <c r="D492" s="93" t="s">
        <v>8853</v>
      </c>
      <c r="E492" s="94">
        <v>0</v>
      </c>
      <c r="F492" s="93" t="s">
        <v>1185</v>
      </c>
      <c r="H492" s="3">
        <f>E492+SUMIF('BR DTG CIKDITIRO'!C:C,C492,'BR DTG CIKDITIRO'!E:E)</f>
        <v>0</v>
      </c>
    </row>
    <row r="493" spans="1:8" ht="15.75" customHeight="1">
      <c r="A493" s="93" t="s">
        <v>826</v>
      </c>
      <c r="B493" s="93" t="s">
        <v>876</v>
      </c>
      <c r="C493" s="93" t="s">
        <v>826</v>
      </c>
      <c r="D493" s="93" t="s">
        <v>827</v>
      </c>
      <c r="E493" s="94">
        <v>0</v>
      </c>
      <c r="F493" s="93" t="s">
        <v>1185</v>
      </c>
      <c r="H493" s="3">
        <f>E493+SUMIF('BR DTG CIKDITIRO'!C:C,C493,'BR DTG CIKDITIRO'!E:E)</f>
        <v>0</v>
      </c>
    </row>
    <row r="494" spans="1:8" ht="15.75" customHeight="1">
      <c r="A494" s="93" t="s">
        <v>1417</v>
      </c>
      <c r="B494" s="93" t="s">
        <v>948</v>
      </c>
      <c r="C494" s="93" t="s">
        <v>1417</v>
      </c>
      <c r="D494" s="93" t="s">
        <v>1418</v>
      </c>
      <c r="E494" s="94">
        <v>1</v>
      </c>
      <c r="F494" s="93" t="s">
        <v>1185</v>
      </c>
      <c r="H494" s="3">
        <f>E494+SUMIF('BR DTG CIKDITIRO'!C:C,C494,'BR DTG CIKDITIRO'!E:E)</f>
        <v>2</v>
      </c>
    </row>
    <row r="495" spans="1:8" ht="15.75" customHeight="1">
      <c r="A495" s="93" t="s">
        <v>240</v>
      </c>
      <c r="B495" s="93" t="s">
        <v>948</v>
      </c>
      <c r="C495" s="93" t="s">
        <v>240</v>
      </c>
      <c r="D495" s="93" t="s">
        <v>980</v>
      </c>
      <c r="E495" s="94">
        <v>5</v>
      </c>
      <c r="F495" s="93" t="s">
        <v>1185</v>
      </c>
      <c r="H495" s="3">
        <f>E495+SUMIF('BR DTG CIKDITIRO'!C:C,C495,'BR DTG CIKDITIRO'!E:E)</f>
        <v>5</v>
      </c>
    </row>
    <row r="496" spans="1:8" ht="15.75" customHeight="1">
      <c r="A496" s="93" t="s">
        <v>2327</v>
      </c>
      <c r="B496" s="93" t="s">
        <v>948</v>
      </c>
      <c r="C496" s="93" t="s">
        <v>2327</v>
      </c>
      <c r="D496" s="93" t="s">
        <v>979</v>
      </c>
      <c r="E496" s="94">
        <v>0</v>
      </c>
      <c r="F496" s="93" t="s">
        <v>2327</v>
      </c>
      <c r="H496" s="3">
        <f>E496+SUMIF('BR DTG CIKDITIRO'!C:C,C496,'BR DTG CIKDITIRO'!E:E)</f>
        <v>0</v>
      </c>
    </row>
    <row r="497" spans="1:8" ht="15.75" customHeight="1">
      <c r="A497" s="93" t="s">
        <v>547</v>
      </c>
      <c r="B497" s="93" t="s">
        <v>948</v>
      </c>
      <c r="C497" s="93" t="s">
        <v>547</v>
      </c>
      <c r="D497" s="93" t="s">
        <v>981</v>
      </c>
      <c r="E497" s="94">
        <v>1</v>
      </c>
      <c r="F497" s="93" t="s">
        <v>1185</v>
      </c>
      <c r="H497" s="3">
        <f>E497+SUMIF('BR DTG CIKDITIRO'!C:C,C497,'BR DTG CIKDITIRO'!E:E)</f>
        <v>1</v>
      </c>
    </row>
    <row r="498" spans="1:8" ht="15.75" customHeight="1">
      <c r="A498" s="93" t="s">
        <v>241</v>
      </c>
      <c r="B498" s="93" t="s">
        <v>948</v>
      </c>
      <c r="C498" s="93" t="s">
        <v>241</v>
      </c>
      <c r="D498" s="93" t="s">
        <v>982</v>
      </c>
      <c r="E498" s="94">
        <v>1</v>
      </c>
      <c r="F498" s="93" t="s">
        <v>1185</v>
      </c>
      <c r="H498" s="3">
        <f>E498+SUMIF('BR DTG CIKDITIRO'!C:C,C498,'BR DTG CIKDITIRO'!E:E)</f>
        <v>1</v>
      </c>
    </row>
    <row r="499" spans="1:8" ht="15.75" customHeight="1">
      <c r="A499" s="93" t="s">
        <v>640</v>
      </c>
      <c r="B499" s="93" t="s">
        <v>948</v>
      </c>
      <c r="C499" s="93" t="s">
        <v>640</v>
      </c>
      <c r="D499" s="93" t="s">
        <v>983</v>
      </c>
      <c r="E499" s="94">
        <v>2</v>
      </c>
      <c r="F499" s="93" t="s">
        <v>1185</v>
      </c>
      <c r="H499" s="3">
        <f>E499+SUMIF('BR DTG CIKDITIRO'!C:C,C499,'BR DTG CIKDITIRO'!E:E)</f>
        <v>2</v>
      </c>
    </row>
    <row r="500" spans="1:8" ht="15.75" customHeight="1">
      <c r="A500" s="93" t="s">
        <v>3055</v>
      </c>
      <c r="B500" s="93" t="s">
        <v>876</v>
      </c>
      <c r="C500" s="93" t="s">
        <v>3055</v>
      </c>
      <c r="D500" s="93" t="s">
        <v>3056</v>
      </c>
      <c r="E500" s="94">
        <v>0</v>
      </c>
      <c r="F500" s="93" t="s">
        <v>1185</v>
      </c>
      <c r="H500" s="3">
        <f>E500+SUMIF('BR DTG CIKDITIRO'!C:C,C500,'BR DTG CIKDITIRO'!E:E)</f>
        <v>0</v>
      </c>
    </row>
    <row r="501" spans="1:8" ht="15.75" customHeight="1">
      <c r="A501" s="93" t="s">
        <v>3057</v>
      </c>
      <c r="B501" s="93" t="s">
        <v>876</v>
      </c>
      <c r="C501" s="93" t="s">
        <v>3057</v>
      </c>
      <c r="D501" s="93" t="s">
        <v>3058</v>
      </c>
      <c r="E501" s="94">
        <v>0</v>
      </c>
      <c r="F501" s="93" t="s">
        <v>1185</v>
      </c>
      <c r="H501" s="3">
        <f>E501+SUMIF('BR DTG CIKDITIRO'!C:C,C501,'BR DTG CIKDITIRO'!E:E)</f>
        <v>0</v>
      </c>
    </row>
    <row r="502" spans="1:8" ht="15.75" customHeight="1">
      <c r="A502" s="93" t="s">
        <v>641</v>
      </c>
      <c r="B502" s="93" t="s">
        <v>898</v>
      </c>
      <c r="C502" s="93" t="s">
        <v>641</v>
      </c>
      <c r="D502" s="93" t="s">
        <v>985</v>
      </c>
      <c r="E502" s="94">
        <v>3</v>
      </c>
      <c r="F502" s="93" t="s">
        <v>1185</v>
      </c>
      <c r="H502" s="3">
        <f>E502+SUMIF('BR DTG CIKDITIRO'!C:C,C502,'BR DTG CIKDITIRO'!E:E)</f>
        <v>3</v>
      </c>
    </row>
    <row r="503" spans="1:8" ht="15.75" customHeight="1">
      <c r="A503" s="93" t="s">
        <v>642</v>
      </c>
      <c r="B503" s="93" t="s">
        <v>876</v>
      </c>
      <c r="C503" s="93" t="s">
        <v>642</v>
      </c>
      <c r="D503" s="93" t="s">
        <v>985</v>
      </c>
      <c r="E503" s="94">
        <v>0</v>
      </c>
      <c r="F503" s="93" t="s">
        <v>1185</v>
      </c>
      <c r="H503" s="3">
        <f>E503+SUMIF('BR DTG CIKDITIRO'!C:C,C503,'BR DTG CIKDITIRO'!E:E)</f>
        <v>0</v>
      </c>
    </row>
    <row r="504" spans="1:8" ht="15.75" customHeight="1">
      <c r="A504" s="93" t="s">
        <v>3065</v>
      </c>
      <c r="B504" s="93" t="s">
        <v>876</v>
      </c>
      <c r="C504" s="93" t="s">
        <v>3065</v>
      </c>
      <c r="D504" s="93" t="s">
        <v>8854</v>
      </c>
      <c r="E504" s="94">
        <v>0</v>
      </c>
      <c r="F504" s="93" t="s">
        <v>1185</v>
      </c>
      <c r="H504" s="3">
        <f>E504+SUMIF('BR DTG CIKDITIRO'!C:C,C504,'BR DTG CIKDITIRO'!E:E)</f>
        <v>0</v>
      </c>
    </row>
    <row r="505" spans="1:8" ht="15.75" customHeight="1">
      <c r="A505" s="93" t="s">
        <v>3067</v>
      </c>
      <c r="B505" s="93" t="s">
        <v>876</v>
      </c>
      <c r="C505" s="93" t="s">
        <v>3067</v>
      </c>
      <c r="D505" s="93" t="s">
        <v>3068</v>
      </c>
      <c r="E505" s="94">
        <v>0</v>
      </c>
      <c r="F505" s="93" t="s">
        <v>1185</v>
      </c>
      <c r="H505" s="3">
        <f>E505+SUMIF('BR DTG CIKDITIRO'!C:C,C505,'BR DTG CIKDITIRO'!E:E)</f>
        <v>0</v>
      </c>
    </row>
    <row r="506" spans="1:8" ht="15.75" customHeight="1">
      <c r="A506" s="93" t="s">
        <v>3069</v>
      </c>
      <c r="B506" s="93" t="s">
        <v>876</v>
      </c>
      <c r="C506" s="93" t="s">
        <v>3069</v>
      </c>
      <c r="D506" s="93" t="s">
        <v>3070</v>
      </c>
      <c r="E506" s="94">
        <v>0</v>
      </c>
      <c r="F506" s="93" t="s">
        <v>1185</v>
      </c>
      <c r="H506" s="3">
        <f>E506+SUMIF('BR DTG CIKDITIRO'!C:C,C506,'BR DTG CIKDITIRO'!E:E)</f>
        <v>0</v>
      </c>
    </row>
    <row r="507" spans="1:8" ht="15.75" customHeight="1">
      <c r="A507" s="93" t="s">
        <v>3071</v>
      </c>
      <c r="B507" s="93" t="s">
        <v>876</v>
      </c>
      <c r="C507" s="93" t="s">
        <v>3071</v>
      </c>
      <c r="D507" s="93" t="s">
        <v>3072</v>
      </c>
      <c r="E507" s="94">
        <v>0</v>
      </c>
      <c r="F507" s="93" t="s">
        <v>1185</v>
      </c>
      <c r="H507" s="3">
        <f>E507+SUMIF('BR DTG CIKDITIRO'!C:C,C507,'BR DTG CIKDITIRO'!E:E)</f>
        <v>0</v>
      </c>
    </row>
    <row r="508" spans="1:8" ht="15.75" customHeight="1">
      <c r="A508" s="93" t="s">
        <v>3073</v>
      </c>
      <c r="B508" s="93" t="s">
        <v>888</v>
      </c>
      <c r="C508" s="93" t="s">
        <v>3073</v>
      </c>
      <c r="D508" s="93" t="s">
        <v>3074</v>
      </c>
      <c r="E508" s="94">
        <v>1</v>
      </c>
      <c r="F508" s="93" t="s">
        <v>1185</v>
      </c>
      <c r="H508" s="3">
        <f>E508+SUMIF('BR DTG CIKDITIRO'!C:C,C508,'BR DTG CIKDITIRO'!E:E)</f>
        <v>1</v>
      </c>
    </row>
    <row r="509" spans="1:8" ht="15.75" customHeight="1">
      <c r="A509" s="93" t="s">
        <v>242</v>
      </c>
      <c r="B509" s="93" t="s">
        <v>948</v>
      </c>
      <c r="C509" s="93" t="s">
        <v>242</v>
      </c>
      <c r="D509" s="93" t="s">
        <v>986</v>
      </c>
      <c r="E509" s="94">
        <v>3</v>
      </c>
      <c r="F509" s="93" t="s">
        <v>1185</v>
      </c>
      <c r="H509" s="3">
        <f>E509+SUMIF('BR DTG CIKDITIRO'!C:C,C509,'BR DTG CIKDITIRO'!E:E)</f>
        <v>3</v>
      </c>
    </row>
    <row r="510" spans="1:8" ht="15.75" customHeight="1">
      <c r="A510" s="93" t="s">
        <v>8855</v>
      </c>
      <c r="B510" s="93" t="s">
        <v>876</v>
      </c>
      <c r="C510" s="93" t="s">
        <v>8855</v>
      </c>
      <c r="D510" s="93" t="s">
        <v>8856</v>
      </c>
      <c r="E510" s="94">
        <v>0</v>
      </c>
      <c r="F510" s="93" t="s">
        <v>1185</v>
      </c>
      <c r="H510" s="3">
        <f>E510+SUMIF('BR DTG CIKDITIRO'!C:C,C510,'BR DTG CIKDITIRO'!E:E)</f>
        <v>0</v>
      </c>
    </row>
    <row r="511" spans="1:8" ht="15.75" customHeight="1">
      <c r="A511" s="93" t="s">
        <v>987</v>
      </c>
      <c r="B511" s="93" t="s">
        <v>876</v>
      </c>
      <c r="C511" s="93" t="s">
        <v>987</v>
      </c>
      <c r="D511" s="93" t="s">
        <v>1357</v>
      </c>
      <c r="E511" s="94">
        <v>0</v>
      </c>
      <c r="F511" s="93" t="s">
        <v>1185</v>
      </c>
      <c r="H511" s="3">
        <f>E511+SUMIF('BR DTG CIKDITIRO'!C:C,C511,'BR DTG CIKDITIRO'!E:E)</f>
        <v>0</v>
      </c>
    </row>
    <row r="512" spans="1:8" ht="15.75" customHeight="1">
      <c r="A512" s="93" t="s">
        <v>243</v>
      </c>
      <c r="B512" s="93" t="s">
        <v>948</v>
      </c>
      <c r="C512" s="93" t="s">
        <v>243</v>
      </c>
      <c r="D512" s="93" t="s">
        <v>1358</v>
      </c>
      <c r="E512" s="94">
        <v>2</v>
      </c>
      <c r="F512" s="93" t="s">
        <v>1185</v>
      </c>
      <c r="H512" s="3">
        <f>E512+SUMIF('BR DTG CIKDITIRO'!C:C,C512,'BR DTG CIKDITIRO'!E:E)</f>
        <v>2</v>
      </c>
    </row>
    <row r="513" spans="1:8" ht="15.75" customHeight="1">
      <c r="A513" s="93" t="s">
        <v>1589</v>
      </c>
      <c r="B513" s="93" t="s">
        <v>948</v>
      </c>
      <c r="C513" s="93" t="s">
        <v>1589</v>
      </c>
      <c r="D513" s="93" t="s">
        <v>1961</v>
      </c>
      <c r="E513" s="94">
        <v>1</v>
      </c>
      <c r="F513" s="93" t="s">
        <v>1185</v>
      </c>
      <c r="H513" s="3">
        <f>E513+SUMIF('BR DTG CIKDITIRO'!C:C,C513,'BR DTG CIKDITIRO'!E:E)</f>
        <v>1</v>
      </c>
    </row>
    <row r="514" spans="1:8" ht="15.75" customHeight="1">
      <c r="A514" s="93" t="s">
        <v>244</v>
      </c>
      <c r="B514" s="93" t="s">
        <v>948</v>
      </c>
      <c r="C514" s="93" t="s">
        <v>244</v>
      </c>
      <c r="D514" s="93" t="s">
        <v>1359</v>
      </c>
      <c r="E514" s="94">
        <v>2</v>
      </c>
      <c r="F514" s="93" t="s">
        <v>1185</v>
      </c>
      <c r="H514" s="3">
        <f>E514+SUMIF('BR DTG CIKDITIRO'!C:C,C514,'BR DTG CIKDITIRO'!E:E)</f>
        <v>2</v>
      </c>
    </row>
    <row r="515" spans="1:8" ht="15.75" customHeight="1">
      <c r="A515" s="93" t="s">
        <v>3077</v>
      </c>
      <c r="B515" s="93" t="s">
        <v>876</v>
      </c>
      <c r="C515" s="93" t="s">
        <v>3077</v>
      </c>
      <c r="D515" s="93" t="s">
        <v>3078</v>
      </c>
      <c r="E515" s="94">
        <v>0</v>
      </c>
      <c r="F515" s="93" t="s">
        <v>1185</v>
      </c>
      <c r="H515" s="3">
        <f>E515+SUMIF('BR DTG CIKDITIRO'!C:C,C515,'BR DTG CIKDITIRO'!E:E)</f>
        <v>0</v>
      </c>
    </row>
    <row r="516" spans="1:8" ht="15.75" customHeight="1">
      <c r="A516" s="93" t="s">
        <v>245</v>
      </c>
      <c r="B516" s="93" t="s">
        <v>948</v>
      </c>
      <c r="C516" s="93" t="s">
        <v>245</v>
      </c>
      <c r="D516" s="93" t="s">
        <v>990</v>
      </c>
      <c r="E516" s="94">
        <v>3</v>
      </c>
      <c r="F516" s="93" t="s">
        <v>1185</v>
      </c>
      <c r="H516" s="3">
        <f>E516+SUMIF('BR DTG CIKDITIRO'!C:C,C516,'BR DTG CIKDITIRO'!E:E)</f>
        <v>3</v>
      </c>
    </row>
    <row r="517" spans="1:8" ht="15.75" customHeight="1">
      <c r="A517" s="93" t="s">
        <v>3079</v>
      </c>
      <c r="B517" s="93" t="s">
        <v>876</v>
      </c>
      <c r="C517" s="93" t="s">
        <v>3079</v>
      </c>
      <c r="D517" s="93" t="s">
        <v>3080</v>
      </c>
      <c r="E517" s="94">
        <v>0</v>
      </c>
      <c r="F517" s="93" t="s">
        <v>1185</v>
      </c>
      <c r="H517" s="3">
        <f>E517+SUMIF('BR DTG CIKDITIRO'!C:C,C517,'BR DTG CIKDITIRO'!E:E)</f>
        <v>0</v>
      </c>
    </row>
    <row r="518" spans="1:8" ht="15.75" customHeight="1">
      <c r="A518" s="93" t="s">
        <v>246</v>
      </c>
      <c r="B518" s="93" t="s">
        <v>948</v>
      </c>
      <c r="C518" s="93" t="s">
        <v>246</v>
      </c>
      <c r="D518" s="93" t="s">
        <v>991</v>
      </c>
      <c r="E518" s="94">
        <v>2</v>
      </c>
      <c r="F518" s="93" t="s">
        <v>1185</v>
      </c>
      <c r="H518" s="3">
        <f>E518+SUMIF('BR DTG CIKDITIRO'!C:C,C518,'BR DTG CIKDITIRO'!E:E)</f>
        <v>2</v>
      </c>
    </row>
    <row r="519" spans="1:8" ht="15.75" customHeight="1">
      <c r="A519" s="93" t="s">
        <v>247</v>
      </c>
      <c r="B519" s="93" t="s">
        <v>948</v>
      </c>
      <c r="C519" s="93" t="s">
        <v>247</v>
      </c>
      <c r="D519" s="93" t="s">
        <v>1318</v>
      </c>
      <c r="E519" s="94">
        <v>2</v>
      </c>
      <c r="F519" s="93" t="s">
        <v>1185</v>
      </c>
      <c r="H519" s="3">
        <f>E519+SUMIF('BR DTG CIKDITIRO'!C:C,C519,'BR DTG CIKDITIRO'!E:E)</f>
        <v>2</v>
      </c>
    </row>
    <row r="520" spans="1:8" ht="15.75" customHeight="1">
      <c r="A520" s="93" t="s">
        <v>248</v>
      </c>
      <c r="B520" s="93" t="s">
        <v>948</v>
      </c>
      <c r="C520" s="93" t="s">
        <v>248</v>
      </c>
      <c r="D520" s="93" t="s">
        <v>993</v>
      </c>
      <c r="E520" s="94">
        <v>2</v>
      </c>
      <c r="F520" s="93" t="s">
        <v>1185</v>
      </c>
      <c r="H520" s="3">
        <f>E520+SUMIF('BR DTG CIKDITIRO'!C:C,C520,'BR DTG CIKDITIRO'!E:E)</f>
        <v>2</v>
      </c>
    </row>
    <row r="521" spans="1:8" ht="15.75" customHeight="1">
      <c r="A521" s="93" t="s">
        <v>3081</v>
      </c>
      <c r="B521" s="93" t="s">
        <v>876</v>
      </c>
      <c r="C521" s="93" t="s">
        <v>3081</v>
      </c>
      <c r="D521" s="93" t="s">
        <v>3082</v>
      </c>
      <c r="E521" s="94">
        <v>0</v>
      </c>
      <c r="F521" s="93" t="s">
        <v>1185</v>
      </c>
      <c r="H521" s="3">
        <f>E521+SUMIF('BR DTG CIKDITIRO'!C:C,C521,'BR DTG CIKDITIRO'!E:E)</f>
        <v>0</v>
      </c>
    </row>
    <row r="522" spans="1:8" ht="15.75" customHeight="1">
      <c r="A522" s="93" t="s">
        <v>249</v>
      </c>
      <c r="B522" s="93" t="s">
        <v>948</v>
      </c>
      <c r="C522" s="93" t="s">
        <v>249</v>
      </c>
      <c r="D522" s="93" t="s">
        <v>994</v>
      </c>
      <c r="E522" s="94">
        <v>2</v>
      </c>
      <c r="F522" s="93" t="s">
        <v>1185</v>
      </c>
      <c r="H522" s="3">
        <f>E522+SUMIF('BR DTG CIKDITIRO'!C:C,C522,'BR DTG CIKDITIRO'!E:E)</f>
        <v>2</v>
      </c>
    </row>
    <row r="523" spans="1:8" ht="15.75" customHeight="1">
      <c r="A523" s="93" t="s">
        <v>3083</v>
      </c>
      <c r="B523" s="93" t="s">
        <v>876</v>
      </c>
      <c r="C523" s="93" t="s">
        <v>3083</v>
      </c>
      <c r="D523" s="93" t="s">
        <v>3084</v>
      </c>
      <c r="E523" s="94">
        <v>0</v>
      </c>
      <c r="F523" s="93" t="s">
        <v>1185</v>
      </c>
      <c r="H523" s="3">
        <f>E523+SUMIF('BR DTG CIKDITIRO'!C:C,C523,'BR DTG CIKDITIRO'!E:E)</f>
        <v>0</v>
      </c>
    </row>
    <row r="524" spans="1:8" ht="15.75" customHeight="1">
      <c r="A524" s="93" t="s">
        <v>250</v>
      </c>
      <c r="B524" s="93" t="s">
        <v>948</v>
      </c>
      <c r="C524" s="93" t="s">
        <v>250</v>
      </c>
      <c r="D524" s="93" t="s">
        <v>995</v>
      </c>
      <c r="E524" s="94">
        <v>1</v>
      </c>
      <c r="F524" s="93" t="s">
        <v>1185</v>
      </c>
      <c r="H524" s="3">
        <f>E524+SUMIF('BR DTG CIKDITIRO'!C:C,C524,'BR DTG CIKDITIRO'!E:E)</f>
        <v>1</v>
      </c>
    </row>
    <row r="525" spans="1:8" ht="15.75" customHeight="1">
      <c r="A525" s="93" t="s">
        <v>3085</v>
      </c>
      <c r="B525" s="93" t="s">
        <v>876</v>
      </c>
      <c r="C525" s="93" t="s">
        <v>3085</v>
      </c>
      <c r="D525" s="93" t="s">
        <v>3086</v>
      </c>
      <c r="E525" s="94">
        <v>0</v>
      </c>
      <c r="F525" s="93" t="s">
        <v>1185</v>
      </c>
      <c r="H525" s="3">
        <f>E525+SUMIF('BR DTG CIKDITIRO'!C:C,C525,'BR DTG CIKDITIRO'!E:E)</f>
        <v>0</v>
      </c>
    </row>
    <row r="526" spans="1:8" ht="15.75" customHeight="1">
      <c r="A526" s="93" t="s">
        <v>251</v>
      </c>
      <c r="B526" s="93" t="s">
        <v>948</v>
      </c>
      <c r="C526" s="93" t="s">
        <v>251</v>
      </c>
      <c r="D526" s="93" t="s">
        <v>996</v>
      </c>
      <c r="E526" s="94">
        <v>0</v>
      </c>
      <c r="F526" s="93" t="s">
        <v>1185</v>
      </c>
      <c r="H526" s="3">
        <f>E526+SUMIF('BR DTG CIKDITIRO'!C:C,C526,'BR DTG CIKDITIRO'!E:E)</f>
        <v>0</v>
      </c>
    </row>
    <row r="527" spans="1:8" ht="15.75" customHeight="1">
      <c r="A527" s="93" t="s">
        <v>2120</v>
      </c>
      <c r="B527" s="93" t="s">
        <v>876</v>
      </c>
      <c r="C527" s="93" t="s">
        <v>2120</v>
      </c>
      <c r="D527" s="93" t="s">
        <v>2121</v>
      </c>
      <c r="E527" s="94">
        <v>0</v>
      </c>
      <c r="F527" s="93" t="s">
        <v>1185</v>
      </c>
      <c r="H527" s="3">
        <f>E527+SUMIF('BR DTG CIKDITIRO'!C:C,C527,'BR DTG CIKDITIRO'!E:E)</f>
        <v>0</v>
      </c>
    </row>
    <row r="528" spans="1:8" ht="15.75" customHeight="1">
      <c r="A528" s="93" t="s">
        <v>3087</v>
      </c>
      <c r="B528" s="93" t="s">
        <v>876</v>
      </c>
      <c r="C528" s="93" t="s">
        <v>3087</v>
      </c>
      <c r="D528" s="93" t="s">
        <v>3088</v>
      </c>
      <c r="E528" s="94">
        <v>0</v>
      </c>
      <c r="F528" s="93" t="s">
        <v>1185</v>
      </c>
      <c r="H528" s="3">
        <f>E528+SUMIF('BR DTG CIKDITIRO'!C:C,C528,'BR DTG CIKDITIRO'!E:E)</f>
        <v>0</v>
      </c>
    </row>
    <row r="529" spans="1:8" ht="15.75" customHeight="1">
      <c r="A529" s="93" t="s">
        <v>2122</v>
      </c>
      <c r="B529" s="93" t="s">
        <v>876</v>
      </c>
      <c r="C529" s="93" t="s">
        <v>2122</v>
      </c>
      <c r="D529" s="93" t="s">
        <v>2123</v>
      </c>
      <c r="E529" s="94">
        <v>0</v>
      </c>
      <c r="F529" s="93" t="s">
        <v>1185</v>
      </c>
      <c r="H529" s="3">
        <f>E529+SUMIF('BR DTG CIKDITIRO'!C:C,C529,'BR DTG CIKDITIRO'!E:E)</f>
        <v>0</v>
      </c>
    </row>
    <row r="530" spans="1:8" ht="15.75" customHeight="1">
      <c r="A530" s="93" t="s">
        <v>1591</v>
      </c>
      <c r="B530" s="93" t="s">
        <v>876</v>
      </c>
      <c r="C530" s="93" t="s">
        <v>1591</v>
      </c>
      <c r="D530" s="93" t="s">
        <v>1962</v>
      </c>
      <c r="E530" s="94">
        <v>0</v>
      </c>
      <c r="F530" s="93" t="s">
        <v>1185</v>
      </c>
      <c r="H530" s="3">
        <f>E530+SUMIF('BR DTG CIKDITIRO'!C:C,C530,'BR DTG CIKDITIRO'!E:E)</f>
        <v>0</v>
      </c>
    </row>
    <row r="531" spans="1:8" ht="15.75" customHeight="1">
      <c r="A531" s="93" t="s">
        <v>3092</v>
      </c>
      <c r="B531" s="93" t="s">
        <v>876</v>
      </c>
      <c r="C531" s="93" t="s">
        <v>3092</v>
      </c>
      <c r="D531" s="93" t="s">
        <v>3093</v>
      </c>
      <c r="E531" s="94">
        <v>0</v>
      </c>
      <c r="F531" s="93" t="s">
        <v>1185</v>
      </c>
      <c r="H531" s="3">
        <f>E531+SUMIF('BR DTG CIKDITIRO'!C:C,C531,'BR DTG CIKDITIRO'!E:E)</f>
        <v>0</v>
      </c>
    </row>
    <row r="532" spans="1:8" ht="15.75" customHeight="1">
      <c r="A532" s="93" t="s">
        <v>1592</v>
      </c>
      <c r="B532" s="93" t="s">
        <v>876</v>
      </c>
      <c r="C532" s="93" t="s">
        <v>1592</v>
      </c>
      <c r="D532" s="93" t="s">
        <v>1963</v>
      </c>
      <c r="E532" s="94">
        <v>0</v>
      </c>
      <c r="F532" s="93" t="s">
        <v>1185</v>
      </c>
      <c r="H532" s="3">
        <f>E532+SUMIF('BR DTG CIKDITIRO'!C:C,C532,'BR DTG CIKDITIRO'!E:E)</f>
        <v>0</v>
      </c>
    </row>
    <row r="533" spans="1:8" ht="15.75" customHeight="1">
      <c r="A533" s="93" t="s">
        <v>3094</v>
      </c>
      <c r="B533" s="93" t="s">
        <v>876</v>
      </c>
      <c r="C533" s="93" t="s">
        <v>3094</v>
      </c>
      <c r="D533" s="93" t="s">
        <v>1593</v>
      </c>
      <c r="E533" s="94">
        <v>1</v>
      </c>
      <c r="F533" s="93" t="s">
        <v>1185</v>
      </c>
      <c r="H533" s="3">
        <f>E533+SUMIF('BR DTG CIKDITIRO'!C:C,C533,'BR DTG CIKDITIRO'!E:E)</f>
        <v>1</v>
      </c>
    </row>
    <row r="534" spans="1:8" ht="15.75" customHeight="1">
      <c r="A534" s="93" t="s">
        <v>3095</v>
      </c>
      <c r="B534" s="93" t="s">
        <v>876</v>
      </c>
      <c r="C534" s="93" t="s">
        <v>3095</v>
      </c>
      <c r="D534" s="93" t="s">
        <v>3096</v>
      </c>
      <c r="E534" s="94">
        <v>0</v>
      </c>
      <c r="F534" s="93" t="s">
        <v>1185</v>
      </c>
      <c r="H534" s="3">
        <f>E534+SUMIF('BR DTG CIKDITIRO'!C:C,C534,'BR DTG CIKDITIRO'!E:E)</f>
        <v>0</v>
      </c>
    </row>
    <row r="535" spans="1:8" ht="15.75" customHeight="1">
      <c r="A535" s="93" t="s">
        <v>2124</v>
      </c>
      <c r="B535" s="93" t="s">
        <v>1185</v>
      </c>
      <c r="C535" s="93" t="s">
        <v>2124</v>
      </c>
      <c r="D535" s="93" t="s">
        <v>2125</v>
      </c>
      <c r="E535" s="94">
        <v>0</v>
      </c>
      <c r="F535" s="93" t="s">
        <v>1185</v>
      </c>
      <c r="H535" s="3">
        <f>E535+SUMIF('BR DTG CIKDITIRO'!C:C,C535,'BR DTG CIKDITIRO'!E:E)</f>
        <v>0</v>
      </c>
    </row>
    <row r="536" spans="1:8" ht="15.75" customHeight="1">
      <c r="A536" s="93" t="s">
        <v>548</v>
      </c>
      <c r="B536" s="93" t="s">
        <v>876</v>
      </c>
      <c r="C536" s="93" t="s">
        <v>548</v>
      </c>
      <c r="D536" s="93" t="s">
        <v>8857</v>
      </c>
      <c r="E536" s="94">
        <v>0</v>
      </c>
      <c r="F536" s="93" t="s">
        <v>1185</v>
      </c>
      <c r="H536" s="3">
        <f>E536+SUMIF('BR DTG CIKDITIRO'!C:C,C536,'BR DTG CIKDITIRO'!E:E)</f>
        <v>0</v>
      </c>
    </row>
    <row r="537" spans="1:8" ht="15.75" customHeight="1">
      <c r="A537" s="93" t="s">
        <v>2126</v>
      </c>
      <c r="B537" s="93" t="s">
        <v>1185</v>
      </c>
      <c r="C537" s="93" t="s">
        <v>2126</v>
      </c>
      <c r="D537" s="93" t="s">
        <v>2127</v>
      </c>
      <c r="E537" s="94">
        <v>0</v>
      </c>
      <c r="F537" s="93" t="s">
        <v>1185</v>
      </c>
      <c r="H537" s="3">
        <f>E537+SUMIF('BR DTG CIKDITIRO'!C:C,C537,'BR DTG CIKDITIRO'!E:E)</f>
        <v>0</v>
      </c>
    </row>
    <row r="538" spans="1:8" ht="15.75" customHeight="1">
      <c r="A538" s="93" t="s">
        <v>549</v>
      </c>
      <c r="B538" s="93" t="s">
        <v>876</v>
      </c>
      <c r="C538" s="93" t="s">
        <v>549</v>
      </c>
      <c r="D538" s="93" t="s">
        <v>8858</v>
      </c>
      <c r="E538" s="94">
        <v>0</v>
      </c>
      <c r="F538" s="93" t="s">
        <v>1185</v>
      </c>
      <c r="H538" s="3">
        <f>E538+SUMIF('BR DTG CIKDITIRO'!C:C,C538,'BR DTG CIKDITIRO'!E:E)</f>
        <v>0</v>
      </c>
    </row>
    <row r="539" spans="1:8" ht="15.75" customHeight="1">
      <c r="A539" s="93" t="s">
        <v>1964</v>
      </c>
      <c r="B539" s="93" t="s">
        <v>876</v>
      </c>
      <c r="C539" s="93" t="s">
        <v>1964</v>
      </c>
      <c r="D539" s="93" t="s">
        <v>1965</v>
      </c>
      <c r="E539" s="94">
        <v>0</v>
      </c>
      <c r="F539" s="93" t="s">
        <v>1185</v>
      </c>
      <c r="H539" s="3">
        <f>E539+SUMIF('BR DTG CIKDITIRO'!C:C,C539,'BR DTG CIKDITIRO'!E:E)</f>
        <v>0</v>
      </c>
    </row>
    <row r="540" spans="1:8" ht="15.75" customHeight="1">
      <c r="A540" s="93" t="s">
        <v>3098</v>
      </c>
      <c r="B540" s="93" t="s">
        <v>876</v>
      </c>
      <c r="C540" s="93" t="s">
        <v>3098</v>
      </c>
      <c r="D540" s="93" t="s">
        <v>8859</v>
      </c>
      <c r="E540" s="94">
        <v>0</v>
      </c>
      <c r="F540" s="93" t="s">
        <v>1185</v>
      </c>
      <c r="H540" s="3">
        <f>E540+SUMIF('BR DTG CIKDITIRO'!C:C,C540,'BR DTG CIKDITIRO'!E:E)</f>
        <v>0</v>
      </c>
    </row>
    <row r="541" spans="1:8" ht="15.75" customHeight="1">
      <c r="A541" s="93" t="s">
        <v>3100</v>
      </c>
      <c r="B541" s="93" t="s">
        <v>876</v>
      </c>
      <c r="C541" s="93" t="s">
        <v>3100</v>
      </c>
      <c r="D541" s="93" t="s">
        <v>3101</v>
      </c>
      <c r="E541" s="94">
        <v>0</v>
      </c>
      <c r="F541" s="93" t="s">
        <v>1185</v>
      </c>
      <c r="H541" s="3">
        <f>E541+SUMIF('BR DTG CIKDITIRO'!C:C,C541,'BR DTG CIKDITIRO'!E:E)</f>
        <v>0</v>
      </c>
    </row>
    <row r="542" spans="1:8" ht="15.75" customHeight="1">
      <c r="A542" s="93" t="s">
        <v>2128</v>
      </c>
      <c r="B542" s="93" t="s">
        <v>1185</v>
      </c>
      <c r="C542" s="93" t="s">
        <v>2128</v>
      </c>
      <c r="D542" s="93" t="s">
        <v>2129</v>
      </c>
      <c r="E542" s="94">
        <v>0</v>
      </c>
      <c r="F542" s="93" t="s">
        <v>1185</v>
      </c>
      <c r="H542" s="3">
        <f>E542+SUMIF('BR DTG CIKDITIRO'!C:C,C542,'BR DTG CIKDITIRO'!E:E)</f>
        <v>0</v>
      </c>
    </row>
    <row r="543" spans="1:8" ht="15.75" customHeight="1">
      <c r="A543" s="93" t="s">
        <v>3103</v>
      </c>
      <c r="B543" s="93" t="s">
        <v>876</v>
      </c>
      <c r="C543" s="93" t="s">
        <v>3103</v>
      </c>
      <c r="D543" s="93" t="s">
        <v>3104</v>
      </c>
      <c r="E543" s="94">
        <v>0</v>
      </c>
      <c r="F543" s="93" t="s">
        <v>1185</v>
      </c>
      <c r="H543" s="3">
        <f>E543+SUMIF('BR DTG CIKDITIRO'!C:C,C543,'BR DTG CIKDITIRO'!E:E)</f>
        <v>0</v>
      </c>
    </row>
    <row r="544" spans="1:8" ht="15.75" customHeight="1">
      <c r="A544" s="93" t="s">
        <v>3105</v>
      </c>
      <c r="B544" s="93" t="s">
        <v>876</v>
      </c>
      <c r="C544" s="93" t="s">
        <v>3105</v>
      </c>
      <c r="D544" s="93" t="s">
        <v>8860</v>
      </c>
      <c r="E544" s="94">
        <v>1</v>
      </c>
      <c r="F544" s="93" t="s">
        <v>1185</v>
      </c>
      <c r="H544" s="3">
        <f>E544+SUMIF('BR DTG CIKDITIRO'!C:C,C544,'BR DTG CIKDITIRO'!E:E)</f>
        <v>1</v>
      </c>
    </row>
    <row r="545" spans="1:8" ht="15.75" customHeight="1">
      <c r="A545" s="93" t="s">
        <v>645</v>
      </c>
      <c r="B545" s="93" t="s">
        <v>876</v>
      </c>
      <c r="C545" s="93" t="s">
        <v>645</v>
      </c>
      <c r="D545" s="93" t="s">
        <v>646</v>
      </c>
      <c r="E545" s="94">
        <v>0</v>
      </c>
      <c r="F545" s="93" t="s">
        <v>1185</v>
      </c>
      <c r="H545" s="3">
        <f>E545+SUMIF('BR DTG CIKDITIRO'!C:C,C545,'BR DTG CIKDITIRO'!E:E)</f>
        <v>0</v>
      </c>
    </row>
    <row r="546" spans="1:8" ht="15.75" customHeight="1">
      <c r="A546" s="93" t="s">
        <v>550</v>
      </c>
      <c r="B546" s="93" t="s">
        <v>876</v>
      </c>
      <c r="C546" s="93" t="s">
        <v>550</v>
      </c>
      <c r="D546" s="93" t="s">
        <v>8861</v>
      </c>
      <c r="E546" s="94">
        <v>0</v>
      </c>
      <c r="F546" s="93" t="s">
        <v>1185</v>
      </c>
      <c r="H546" s="3">
        <f>E546+SUMIF('BR DTG CIKDITIRO'!C:C,C546,'BR DTG CIKDITIRO'!E:E)</f>
        <v>0</v>
      </c>
    </row>
    <row r="547" spans="1:8" ht="15.75" customHeight="1">
      <c r="A547" s="93" t="s">
        <v>3111</v>
      </c>
      <c r="B547" s="93" t="s">
        <v>876</v>
      </c>
      <c r="C547" s="93" t="s">
        <v>3111</v>
      </c>
      <c r="D547" s="93" t="s">
        <v>3112</v>
      </c>
      <c r="E547" s="94">
        <v>0</v>
      </c>
      <c r="F547" s="93" t="s">
        <v>1185</v>
      </c>
      <c r="H547" s="3">
        <f>E547+SUMIF('BR DTG CIKDITIRO'!C:C,C547,'BR DTG CIKDITIRO'!E:E)</f>
        <v>0</v>
      </c>
    </row>
    <row r="548" spans="1:8" ht="15.75" customHeight="1">
      <c r="A548" s="93" t="s">
        <v>8862</v>
      </c>
      <c r="B548" s="93" t="s">
        <v>876</v>
      </c>
      <c r="C548" s="93" t="s">
        <v>8862</v>
      </c>
      <c r="D548" s="93" t="s">
        <v>8863</v>
      </c>
      <c r="E548" s="94">
        <v>0</v>
      </c>
      <c r="F548" s="93" t="s">
        <v>1185</v>
      </c>
      <c r="H548" s="3">
        <f>E548+SUMIF('BR DTG CIKDITIRO'!C:C,C548,'BR DTG CIKDITIRO'!E:E)</f>
        <v>0</v>
      </c>
    </row>
    <row r="549" spans="1:8" ht="15.75" customHeight="1">
      <c r="A549" s="93" t="s">
        <v>252</v>
      </c>
      <c r="B549" s="93" t="s">
        <v>876</v>
      </c>
      <c r="C549" s="93" t="s">
        <v>252</v>
      </c>
      <c r="D549" s="93" t="s">
        <v>3113</v>
      </c>
      <c r="E549" s="94">
        <v>0</v>
      </c>
      <c r="F549" s="93" t="s">
        <v>1185</v>
      </c>
      <c r="H549" s="3">
        <f>E549+SUMIF('BR DTG CIKDITIRO'!C:C,C549,'BR DTG CIKDITIRO'!E:E)</f>
        <v>0</v>
      </c>
    </row>
    <row r="550" spans="1:8" ht="15.75" customHeight="1">
      <c r="A550" s="93" t="s">
        <v>8864</v>
      </c>
      <c r="B550" s="93" t="s">
        <v>876</v>
      </c>
      <c r="C550" s="93" t="s">
        <v>8864</v>
      </c>
      <c r="D550" s="93" t="s">
        <v>8865</v>
      </c>
      <c r="E550" s="94">
        <v>0</v>
      </c>
      <c r="F550" s="93" t="s">
        <v>1185</v>
      </c>
      <c r="H550" s="3">
        <f>E550+SUMIF('BR DTG CIKDITIRO'!C:C,C550,'BR DTG CIKDITIRO'!E:E)</f>
        <v>0</v>
      </c>
    </row>
    <row r="551" spans="1:8" ht="15.75" customHeight="1">
      <c r="A551" s="93" t="s">
        <v>8866</v>
      </c>
      <c r="B551" s="93" t="s">
        <v>876</v>
      </c>
      <c r="C551" s="93" t="s">
        <v>8866</v>
      </c>
      <c r="D551" s="93" t="s">
        <v>8867</v>
      </c>
      <c r="E551" s="94">
        <v>0</v>
      </c>
      <c r="F551" s="93" t="s">
        <v>1185</v>
      </c>
      <c r="H551" s="3">
        <f>E551+SUMIF('BR DTG CIKDITIRO'!C:C,C551,'BR DTG CIKDITIRO'!E:E)</f>
        <v>0</v>
      </c>
    </row>
    <row r="552" spans="1:8" ht="15.75" customHeight="1">
      <c r="A552" s="93" t="s">
        <v>8868</v>
      </c>
      <c r="B552" s="93" t="s">
        <v>876</v>
      </c>
      <c r="C552" s="93" t="s">
        <v>8868</v>
      </c>
      <c r="D552" s="93" t="s">
        <v>8869</v>
      </c>
      <c r="E552" s="94">
        <v>0</v>
      </c>
      <c r="F552" s="93" t="s">
        <v>1185</v>
      </c>
      <c r="H552" s="3">
        <f>E552+SUMIF('BR DTG CIKDITIRO'!C:C,C552,'BR DTG CIKDITIRO'!E:E)</f>
        <v>0</v>
      </c>
    </row>
    <row r="553" spans="1:8" ht="15.75" customHeight="1">
      <c r="A553" s="93" t="s">
        <v>3118</v>
      </c>
      <c r="B553" s="93" t="s">
        <v>876</v>
      </c>
      <c r="C553" s="93" t="s">
        <v>3118</v>
      </c>
      <c r="D553" s="93" t="s">
        <v>8870</v>
      </c>
      <c r="E553" s="94">
        <v>0</v>
      </c>
      <c r="F553" s="93" t="s">
        <v>1185</v>
      </c>
      <c r="H553" s="3">
        <f>E553+SUMIF('BR DTG CIKDITIRO'!C:C,C553,'BR DTG CIKDITIRO'!E:E)</f>
        <v>0</v>
      </c>
    </row>
    <row r="554" spans="1:8" ht="15.75" customHeight="1">
      <c r="A554" s="93" t="s">
        <v>1600</v>
      </c>
      <c r="B554" s="93" t="s">
        <v>876</v>
      </c>
      <c r="C554" s="93" t="s">
        <v>1600</v>
      </c>
      <c r="D554" s="93" t="s">
        <v>8871</v>
      </c>
      <c r="E554" s="94">
        <v>0</v>
      </c>
      <c r="F554" s="93" t="s">
        <v>1185</v>
      </c>
      <c r="H554" s="3">
        <f>E554+SUMIF('BR DTG CIKDITIRO'!C:C,C554,'BR DTG CIKDITIRO'!E:E)</f>
        <v>0</v>
      </c>
    </row>
    <row r="555" spans="1:8" ht="15.75" customHeight="1">
      <c r="A555" s="93" t="s">
        <v>3126</v>
      </c>
      <c r="B555" s="93" t="s">
        <v>876</v>
      </c>
      <c r="C555" s="93" t="s">
        <v>3126</v>
      </c>
      <c r="D555" s="93" t="s">
        <v>8872</v>
      </c>
      <c r="E555" s="94">
        <v>0</v>
      </c>
      <c r="F555" s="93" t="s">
        <v>1185</v>
      </c>
      <c r="H555" s="3">
        <f>E555+SUMIF('BR DTG CIKDITIRO'!C:C,C555,'BR DTG CIKDITIRO'!E:E)</f>
        <v>0</v>
      </c>
    </row>
    <row r="556" spans="1:8" ht="15.75" customHeight="1">
      <c r="A556" s="93" t="s">
        <v>3128</v>
      </c>
      <c r="B556" s="93" t="s">
        <v>876</v>
      </c>
      <c r="C556" s="93" t="s">
        <v>3128</v>
      </c>
      <c r="D556" s="93" t="s">
        <v>3129</v>
      </c>
      <c r="E556" s="94">
        <v>0</v>
      </c>
      <c r="F556" s="93" t="s">
        <v>1185</v>
      </c>
      <c r="H556" s="3">
        <f>E556+SUMIF('BR DTG CIKDITIRO'!C:C,C556,'BR DTG CIKDITIRO'!E:E)</f>
        <v>0</v>
      </c>
    </row>
    <row r="557" spans="1:8" ht="15.75" customHeight="1">
      <c r="A557" s="93" t="s">
        <v>3132</v>
      </c>
      <c r="B557" s="93" t="s">
        <v>876</v>
      </c>
      <c r="C557" s="93" t="s">
        <v>3132</v>
      </c>
      <c r="D557" s="93" t="s">
        <v>3133</v>
      </c>
      <c r="E557" s="94">
        <v>0</v>
      </c>
      <c r="F557" s="93" t="s">
        <v>1185</v>
      </c>
      <c r="H557" s="3">
        <f>E557+SUMIF('BR DTG CIKDITIRO'!C:C,C557,'BR DTG CIKDITIRO'!E:E)</f>
        <v>0</v>
      </c>
    </row>
    <row r="558" spans="1:8" ht="15.75" customHeight="1">
      <c r="A558" s="93" t="s">
        <v>3134</v>
      </c>
      <c r="B558" s="93" t="s">
        <v>876</v>
      </c>
      <c r="C558" s="93" t="s">
        <v>3134</v>
      </c>
      <c r="D558" s="93" t="s">
        <v>3135</v>
      </c>
      <c r="E558" s="94">
        <v>0</v>
      </c>
      <c r="F558" s="93" t="s">
        <v>1185</v>
      </c>
      <c r="H558" s="3">
        <f>E558+SUMIF('BR DTG CIKDITIRO'!C:C,C558,'BR DTG CIKDITIRO'!E:E)</f>
        <v>0</v>
      </c>
    </row>
    <row r="559" spans="1:8" ht="15.75" customHeight="1">
      <c r="A559" s="93" t="s">
        <v>3138</v>
      </c>
      <c r="B559" s="93" t="s">
        <v>876</v>
      </c>
      <c r="C559" s="93" t="s">
        <v>3138</v>
      </c>
      <c r="D559" s="93" t="s">
        <v>3139</v>
      </c>
      <c r="E559" s="94">
        <v>0</v>
      </c>
      <c r="F559" s="93" t="s">
        <v>1185</v>
      </c>
      <c r="H559" s="3">
        <f>E559+SUMIF('BR DTG CIKDITIRO'!C:C,C559,'BR DTG CIKDITIRO'!E:E)</f>
        <v>0</v>
      </c>
    </row>
    <row r="560" spans="1:8" ht="15.75" customHeight="1">
      <c r="A560" s="93" t="s">
        <v>3140</v>
      </c>
      <c r="B560" s="93" t="s">
        <v>876</v>
      </c>
      <c r="C560" s="93" t="s">
        <v>3140</v>
      </c>
      <c r="D560" s="93" t="s">
        <v>3141</v>
      </c>
      <c r="E560" s="94">
        <v>0</v>
      </c>
      <c r="F560" s="93" t="s">
        <v>1185</v>
      </c>
      <c r="H560" s="3">
        <f>E560+SUMIF('BR DTG CIKDITIRO'!C:C,C560,'BR DTG CIKDITIRO'!E:E)</f>
        <v>0</v>
      </c>
    </row>
    <row r="561" spans="1:8" ht="15.75" customHeight="1">
      <c r="A561" s="93" t="s">
        <v>3148</v>
      </c>
      <c r="B561" s="93" t="s">
        <v>876</v>
      </c>
      <c r="C561" s="93" t="s">
        <v>3148</v>
      </c>
      <c r="D561" s="93" t="s">
        <v>3149</v>
      </c>
      <c r="E561" s="94">
        <v>0</v>
      </c>
      <c r="F561" s="93" t="s">
        <v>1185</v>
      </c>
      <c r="H561" s="3">
        <f>E561+SUMIF('BR DTG CIKDITIRO'!C:C,C561,'BR DTG CIKDITIRO'!E:E)</f>
        <v>0</v>
      </c>
    </row>
    <row r="562" spans="1:8" ht="15.75" customHeight="1">
      <c r="A562" s="93" t="s">
        <v>999</v>
      </c>
      <c r="B562" s="93" t="s">
        <v>876</v>
      </c>
      <c r="C562" s="93" t="s">
        <v>999</v>
      </c>
      <c r="D562" s="93" t="s">
        <v>1000</v>
      </c>
      <c r="E562" s="94">
        <v>0</v>
      </c>
      <c r="F562" s="93" t="s">
        <v>1185</v>
      </c>
      <c r="H562" s="3">
        <f>E562+SUMIF('BR DTG CIKDITIRO'!C:C,C562,'BR DTG CIKDITIRO'!E:E)</f>
        <v>0</v>
      </c>
    </row>
    <row r="563" spans="1:8" ht="15.75" customHeight="1">
      <c r="A563" s="93" t="s">
        <v>8873</v>
      </c>
      <c r="B563" s="93" t="s">
        <v>876</v>
      </c>
      <c r="C563" s="93" t="s">
        <v>8873</v>
      </c>
      <c r="D563" s="93" t="s">
        <v>8874</v>
      </c>
      <c r="E563" s="94">
        <v>0</v>
      </c>
      <c r="F563" s="93" t="s">
        <v>1185</v>
      </c>
      <c r="H563" s="3">
        <f>E563+SUMIF('BR DTG CIKDITIRO'!C:C,C563,'BR DTG CIKDITIRO'!E:E)</f>
        <v>0</v>
      </c>
    </row>
    <row r="564" spans="1:8" ht="15.75" customHeight="1">
      <c r="A564" s="93" t="s">
        <v>3150</v>
      </c>
      <c r="B564" s="93" t="s">
        <v>876</v>
      </c>
      <c r="C564" s="93" t="s">
        <v>3150</v>
      </c>
      <c r="D564" s="93" t="s">
        <v>3151</v>
      </c>
      <c r="E564" s="94">
        <v>0</v>
      </c>
      <c r="F564" s="93" t="s">
        <v>1185</v>
      </c>
      <c r="H564" s="3">
        <f>E564+SUMIF('BR DTG CIKDITIRO'!C:C,C564,'BR DTG CIKDITIRO'!E:E)</f>
        <v>0</v>
      </c>
    </row>
    <row r="565" spans="1:8" ht="15.75" customHeight="1">
      <c r="A565" s="93" t="s">
        <v>3152</v>
      </c>
      <c r="B565" s="93" t="s">
        <v>876</v>
      </c>
      <c r="C565" s="93" t="s">
        <v>3152</v>
      </c>
      <c r="D565" s="93" t="s">
        <v>3151</v>
      </c>
      <c r="E565" s="94">
        <v>0</v>
      </c>
      <c r="F565" s="93" t="s">
        <v>1185</v>
      </c>
      <c r="H565" s="3">
        <f>E565+SUMIF('BR DTG CIKDITIRO'!C:C,C565,'BR DTG CIKDITIRO'!E:E)</f>
        <v>0</v>
      </c>
    </row>
    <row r="566" spans="1:8" ht="15.75" customHeight="1">
      <c r="A566" s="93" t="s">
        <v>3155</v>
      </c>
      <c r="B566" s="93" t="s">
        <v>876</v>
      </c>
      <c r="C566" s="93" t="s">
        <v>3155</v>
      </c>
      <c r="D566" s="93" t="s">
        <v>3156</v>
      </c>
      <c r="E566" s="94">
        <v>0</v>
      </c>
      <c r="F566" s="93" t="s">
        <v>1185</v>
      </c>
      <c r="H566" s="3">
        <f>E566+SUMIF('BR DTG CIKDITIRO'!C:C,C566,'BR DTG CIKDITIRO'!E:E)</f>
        <v>0</v>
      </c>
    </row>
    <row r="567" spans="1:8" ht="15.75" customHeight="1">
      <c r="A567" s="93" t="s">
        <v>3159</v>
      </c>
      <c r="B567" s="93" t="s">
        <v>876</v>
      </c>
      <c r="C567" s="93" t="s">
        <v>3159</v>
      </c>
      <c r="D567" s="93" t="s">
        <v>3160</v>
      </c>
      <c r="E567" s="94">
        <v>0</v>
      </c>
      <c r="F567" s="93" t="s">
        <v>1185</v>
      </c>
      <c r="H567" s="3">
        <f>E567+SUMIF('BR DTG CIKDITIRO'!C:C,C567,'BR DTG CIKDITIRO'!E:E)</f>
        <v>0</v>
      </c>
    </row>
    <row r="568" spans="1:8" ht="15.75" customHeight="1">
      <c r="A568" s="93" t="s">
        <v>3161</v>
      </c>
      <c r="B568" s="93" t="s">
        <v>876</v>
      </c>
      <c r="C568" s="93" t="s">
        <v>3161</v>
      </c>
      <c r="D568" s="93" t="s">
        <v>3162</v>
      </c>
      <c r="E568" s="94">
        <v>0</v>
      </c>
      <c r="F568" s="93" t="s">
        <v>1185</v>
      </c>
      <c r="H568" s="3">
        <f>E568+SUMIF('BR DTG CIKDITIRO'!C:C,C568,'BR DTG CIKDITIRO'!E:E)</f>
        <v>0</v>
      </c>
    </row>
    <row r="569" spans="1:8" ht="15.75" customHeight="1">
      <c r="A569" s="93" t="s">
        <v>3163</v>
      </c>
      <c r="B569" s="93" t="s">
        <v>876</v>
      </c>
      <c r="C569" s="93" t="s">
        <v>3163</v>
      </c>
      <c r="D569" s="93" t="s">
        <v>3164</v>
      </c>
      <c r="E569" s="94">
        <v>0</v>
      </c>
      <c r="F569" s="93" t="s">
        <v>1185</v>
      </c>
      <c r="H569" s="3">
        <f>E569+SUMIF('BR DTG CIKDITIRO'!C:C,C569,'BR DTG CIKDITIRO'!E:E)</f>
        <v>0</v>
      </c>
    </row>
    <row r="570" spans="1:8" ht="15.75" customHeight="1">
      <c r="A570" s="93" t="s">
        <v>3165</v>
      </c>
      <c r="B570" s="93" t="s">
        <v>876</v>
      </c>
      <c r="C570" s="93" t="s">
        <v>3165</v>
      </c>
      <c r="D570" s="93" t="s">
        <v>3166</v>
      </c>
      <c r="E570" s="94">
        <v>0</v>
      </c>
      <c r="F570" s="93" t="s">
        <v>1185</v>
      </c>
      <c r="H570" s="3">
        <f>E570+SUMIF('BR DTG CIKDITIRO'!C:C,C570,'BR DTG CIKDITIRO'!E:E)</f>
        <v>0</v>
      </c>
    </row>
    <row r="571" spans="1:8" ht="15.75" customHeight="1">
      <c r="A571" s="93" t="s">
        <v>253</v>
      </c>
      <c r="B571" s="93" t="s">
        <v>948</v>
      </c>
      <c r="C571" s="93" t="s">
        <v>253</v>
      </c>
      <c r="D571" s="93" t="s">
        <v>1001</v>
      </c>
      <c r="E571" s="94">
        <v>6</v>
      </c>
      <c r="F571" s="93" t="s">
        <v>1185</v>
      </c>
      <c r="H571" s="3">
        <f>E571+SUMIF('BR DTG CIKDITIRO'!C:C,C571,'BR DTG CIKDITIRO'!E:E)</f>
        <v>6</v>
      </c>
    </row>
    <row r="572" spans="1:8" ht="15.75" customHeight="1">
      <c r="A572" s="93" t="s">
        <v>3167</v>
      </c>
      <c r="B572" s="93" t="s">
        <v>876</v>
      </c>
      <c r="C572" s="93" t="s">
        <v>3167</v>
      </c>
      <c r="D572" s="93" t="s">
        <v>3168</v>
      </c>
      <c r="E572" s="94">
        <v>0</v>
      </c>
      <c r="F572" s="93" t="s">
        <v>1185</v>
      </c>
      <c r="H572" s="3">
        <f>E572+SUMIF('BR DTG CIKDITIRO'!C:C,C572,'BR DTG CIKDITIRO'!E:E)</f>
        <v>0</v>
      </c>
    </row>
    <row r="573" spans="1:8" ht="15.75" customHeight="1">
      <c r="A573" s="93" t="s">
        <v>3173</v>
      </c>
      <c r="B573" s="93" t="s">
        <v>876</v>
      </c>
      <c r="C573" s="93" t="s">
        <v>3173</v>
      </c>
      <c r="D573" s="93" t="s">
        <v>3174</v>
      </c>
      <c r="E573" s="94">
        <v>0</v>
      </c>
      <c r="F573" s="93" t="s">
        <v>1185</v>
      </c>
      <c r="H573" s="3">
        <f>E573+SUMIF('BR DTG CIKDITIRO'!C:C,C573,'BR DTG CIKDITIRO'!E:E)</f>
        <v>0</v>
      </c>
    </row>
    <row r="574" spans="1:8" ht="15.75" customHeight="1">
      <c r="A574" s="93" t="s">
        <v>3175</v>
      </c>
      <c r="B574" s="93" t="s">
        <v>876</v>
      </c>
      <c r="C574" s="93" t="s">
        <v>3175</v>
      </c>
      <c r="D574" s="93" t="s">
        <v>3176</v>
      </c>
      <c r="E574" s="94">
        <v>0</v>
      </c>
      <c r="F574" s="93" t="s">
        <v>1185</v>
      </c>
      <c r="H574" s="3">
        <f>E574+SUMIF('BR DTG CIKDITIRO'!C:C,C574,'BR DTG CIKDITIRO'!E:E)</f>
        <v>0</v>
      </c>
    </row>
    <row r="575" spans="1:8" ht="15.75" customHeight="1">
      <c r="A575" s="93" t="s">
        <v>8875</v>
      </c>
      <c r="B575" s="93" t="s">
        <v>876</v>
      </c>
      <c r="C575" s="93" t="s">
        <v>8875</v>
      </c>
      <c r="D575" s="93" t="s">
        <v>8876</v>
      </c>
      <c r="E575" s="94">
        <v>0</v>
      </c>
      <c r="F575" s="93" t="s">
        <v>1185</v>
      </c>
      <c r="H575" s="3">
        <f>E575+SUMIF('BR DTG CIKDITIRO'!C:C,C575,'BR DTG CIKDITIRO'!E:E)</f>
        <v>0</v>
      </c>
    </row>
    <row r="576" spans="1:8" ht="15.75" customHeight="1">
      <c r="A576" s="93" t="s">
        <v>1002</v>
      </c>
      <c r="B576" s="93" t="s">
        <v>876</v>
      </c>
      <c r="C576" s="93" t="s">
        <v>1002</v>
      </c>
      <c r="D576" s="93" t="s">
        <v>2130</v>
      </c>
      <c r="E576" s="94">
        <v>0</v>
      </c>
      <c r="F576" s="93" t="s">
        <v>1185</v>
      </c>
      <c r="H576" s="3">
        <f>E576+SUMIF('BR DTG CIKDITIRO'!C:C,C576,'BR DTG CIKDITIRO'!E:E)</f>
        <v>0</v>
      </c>
    </row>
    <row r="577" spans="1:8" ht="15.75" customHeight="1">
      <c r="A577" s="93" t="s">
        <v>3180</v>
      </c>
      <c r="B577" s="93" t="s">
        <v>876</v>
      </c>
      <c r="C577" s="93" t="s">
        <v>3180</v>
      </c>
      <c r="D577" s="93" t="s">
        <v>8877</v>
      </c>
      <c r="E577" s="94">
        <v>0</v>
      </c>
      <c r="F577" s="93" t="s">
        <v>1185</v>
      </c>
      <c r="H577" s="3">
        <f>E577+SUMIF('BR DTG CIKDITIRO'!C:C,C577,'BR DTG CIKDITIRO'!E:E)</f>
        <v>0</v>
      </c>
    </row>
    <row r="578" spans="1:8" ht="15.75" customHeight="1">
      <c r="A578" s="93" t="s">
        <v>1602</v>
      </c>
      <c r="B578" s="93" t="s">
        <v>876</v>
      </c>
      <c r="C578" s="93" t="s">
        <v>1602</v>
      </c>
      <c r="D578" s="93" t="s">
        <v>1603</v>
      </c>
      <c r="E578" s="94">
        <v>0</v>
      </c>
      <c r="F578" s="93" t="s">
        <v>1185</v>
      </c>
      <c r="H578" s="3">
        <f>E578+SUMIF('BR DTG CIKDITIRO'!C:C,C578,'BR DTG CIKDITIRO'!E:E)</f>
        <v>0</v>
      </c>
    </row>
    <row r="579" spans="1:8" ht="15.75" customHeight="1">
      <c r="A579" s="93" t="s">
        <v>8878</v>
      </c>
      <c r="B579" s="93" t="s">
        <v>876</v>
      </c>
      <c r="C579" s="93" t="s">
        <v>8878</v>
      </c>
      <c r="D579" s="93" t="s">
        <v>8879</v>
      </c>
      <c r="E579" s="94">
        <v>0</v>
      </c>
      <c r="F579" s="93" t="s">
        <v>1185</v>
      </c>
      <c r="H579" s="3">
        <f>E579+SUMIF('BR DTG CIKDITIRO'!C:C,C579,'BR DTG CIKDITIRO'!E:E)</f>
        <v>0</v>
      </c>
    </row>
    <row r="580" spans="1:8" ht="15.75" customHeight="1">
      <c r="A580" s="93" t="s">
        <v>254</v>
      </c>
      <c r="B580" s="93" t="s">
        <v>884</v>
      </c>
      <c r="C580" s="93" t="s">
        <v>254</v>
      </c>
      <c r="D580" s="93" t="s">
        <v>1003</v>
      </c>
      <c r="E580" s="94">
        <v>2</v>
      </c>
      <c r="F580" s="93" t="s">
        <v>1185</v>
      </c>
      <c r="H580" s="3">
        <f>E580+SUMIF('BR DTG CIKDITIRO'!C:C,C580,'BR DTG CIKDITIRO'!E:E)</f>
        <v>2</v>
      </c>
    </row>
    <row r="581" spans="1:8" ht="15.75" customHeight="1">
      <c r="A581" s="93" t="s">
        <v>3182</v>
      </c>
      <c r="B581" s="93" t="s">
        <v>876</v>
      </c>
      <c r="C581" s="93" t="s">
        <v>3182</v>
      </c>
      <c r="D581" s="93" t="s">
        <v>3183</v>
      </c>
      <c r="E581" s="94">
        <v>0</v>
      </c>
      <c r="F581" s="93" t="s">
        <v>1185</v>
      </c>
      <c r="H581" s="3">
        <f>E581+SUMIF('BR DTG CIKDITIRO'!C:C,C581,'BR DTG CIKDITIRO'!E:E)</f>
        <v>0</v>
      </c>
    </row>
    <row r="582" spans="1:8" ht="15.75" customHeight="1">
      <c r="A582" s="93" t="s">
        <v>8880</v>
      </c>
      <c r="B582" s="93" t="s">
        <v>876</v>
      </c>
      <c r="C582" s="93" t="s">
        <v>8880</v>
      </c>
      <c r="D582" s="93" t="s">
        <v>8881</v>
      </c>
      <c r="E582" s="94">
        <v>0</v>
      </c>
      <c r="F582" s="93" t="s">
        <v>1185</v>
      </c>
      <c r="H582" s="3">
        <f>E582+SUMIF('BR DTG CIKDITIRO'!C:C,C582,'BR DTG CIKDITIRO'!E:E)</f>
        <v>0</v>
      </c>
    </row>
    <row r="583" spans="1:8" ht="15.75" customHeight="1">
      <c r="A583" s="93" t="s">
        <v>8882</v>
      </c>
      <c r="B583" s="93" t="s">
        <v>876</v>
      </c>
      <c r="C583" s="93" t="s">
        <v>8882</v>
      </c>
      <c r="D583" s="93" t="s">
        <v>8883</v>
      </c>
      <c r="E583" s="94">
        <v>0</v>
      </c>
      <c r="F583" s="93" t="s">
        <v>1185</v>
      </c>
      <c r="H583" s="3">
        <f>E583+SUMIF('BR DTG CIKDITIRO'!C:C,C583,'BR DTG CIKDITIRO'!E:E)</f>
        <v>0</v>
      </c>
    </row>
    <row r="584" spans="1:8" ht="15.75" customHeight="1">
      <c r="A584" s="93" t="s">
        <v>1769</v>
      </c>
      <c r="B584" s="93" t="s">
        <v>876</v>
      </c>
      <c r="C584" s="93" t="s">
        <v>1769</v>
      </c>
      <c r="D584" s="93" t="s">
        <v>1770</v>
      </c>
      <c r="E584" s="94">
        <v>0</v>
      </c>
      <c r="F584" s="93" t="s">
        <v>1185</v>
      </c>
      <c r="H584" s="3">
        <f>E584+SUMIF('BR DTG CIKDITIRO'!C:C,C584,'BR DTG CIKDITIRO'!E:E)</f>
        <v>0</v>
      </c>
    </row>
    <row r="585" spans="1:8" ht="15.75" customHeight="1">
      <c r="A585" s="93" t="s">
        <v>8884</v>
      </c>
      <c r="B585" s="93" t="s">
        <v>876</v>
      </c>
      <c r="C585" s="93" t="s">
        <v>8884</v>
      </c>
      <c r="D585" s="93" t="s">
        <v>8885</v>
      </c>
      <c r="E585" s="94">
        <v>0</v>
      </c>
      <c r="F585" s="93" t="s">
        <v>1185</v>
      </c>
      <c r="H585" s="3">
        <f>E585+SUMIF('BR DTG CIKDITIRO'!C:C,C585,'BR DTG CIKDITIRO'!E:E)</f>
        <v>0</v>
      </c>
    </row>
    <row r="586" spans="1:8" ht="15.75" customHeight="1">
      <c r="A586" s="93" t="s">
        <v>1771</v>
      </c>
      <c r="B586" s="93" t="s">
        <v>876</v>
      </c>
      <c r="C586" s="93" t="s">
        <v>1771</v>
      </c>
      <c r="D586" s="93" t="s">
        <v>1772</v>
      </c>
      <c r="E586" s="94">
        <v>0</v>
      </c>
      <c r="F586" s="93" t="s">
        <v>1185</v>
      </c>
      <c r="H586" s="3">
        <f>E586+SUMIF('BR DTG CIKDITIRO'!C:C,C586,'BR DTG CIKDITIRO'!E:E)</f>
        <v>0</v>
      </c>
    </row>
    <row r="587" spans="1:8" ht="15.75" customHeight="1">
      <c r="A587" s="93" t="s">
        <v>8886</v>
      </c>
      <c r="B587" s="93" t="s">
        <v>876</v>
      </c>
      <c r="C587" s="93" t="s">
        <v>8886</v>
      </c>
      <c r="D587" s="93" t="s">
        <v>8887</v>
      </c>
      <c r="E587" s="94">
        <v>0</v>
      </c>
      <c r="F587" s="93" t="s">
        <v>1185</v>
      </c>
      <c r="H587" s="3">
        <f>E587+SUMIF('BR DTG CIKDITIRO'!C:C,C587,'BR DTG CIKDITIRO'!E:E)</f>
        <v>0</v>
      </c>
    </row>
    <row r="588" spans="1:8" ht="15.75" customHeight="1">
      <c r="A588" s="93" t="s">
        <v>8888</v>
      </c>
      <c r="B588" s="93" t="s">
        <v>876</v>
      </c>
      <c r="C588" s="93" t="s">
        <v>8888</v>
      </c>
      <c r="D588" s="93" t="s">
        <v>8889</v>
      </c>
      <c r="E588" s="94">
        <v>0</v>
      </c>
      <c r="F588" s="93" t="s">
        <v>1185</v>
      </c>
      <c r="H588" s="3">
        <f>E588+SUMIF('BR DTG CIKDITIRO'!C:C,C588,'BR DTG CIKDITIRO'!E:E)</f>
        <v>0</v>
      </c>
    </row>
    <row r="589" spans="1:8" ht="15.75" customHeight="1">
      <c r="A589" s="93" t="s">
        <v>2131</v>
      </c>
      <c r="B589" s="93" t="s">
        <v>876</v>
      </c>
      <c r="C589" s="93" t="s">
        <v>2131</v>
      </c>
      <c r="D589" s="93" t="s">
        <v>2132</v>
      </c>
      <c r="E589" s="94">
        <v>0</v>
      </c>
      <c r="F589" s="93" t="s">
        <v>1185</v>
      </c>
      <c r="H589" s="3">
        <f>E589+SUMIF('BR DTG CIKDITIRO'!C:C,C589,'BR DTG CIKDITIRO'!E:E)</f>
        <v>0</v>
      </c>
    </row>
    <row r="590" spans="1:8" ht="15.75" customHeight="1">
      <c r="A590" s="93" t="s">
        <v>551</v>
      </c>
      <c r="B590" s="93" t="s">
        <v>876</v>
      </c>
      <c r="C590" s="93" t="s">
        <v>551</v>
      </c>
      <c r="D590" s="93" t="s">
        <v>8890</v>
      </c>
      <c r="E590" s="94">
        <v>0</v>
      </c>
      <c r="F590" s="93" t="s">
        <v>1185</v>
      </c>
      <c r="H590" s="3">
        <f>E590+SUMIF('BR DTG CIKDITIRO'!C:C,C590,'BR DTG CIKDITIRO'!E:E)</f>
        <v>0</v>
      </c>
    </row>
    <row r="591" spans="1:8" ht="15.75" customHeight="1">
      <c r="A591" s="93" t="s">
        <v>8891</v>
      </c>
      <c r="B591" s="93" t="s">
        <v>876</v>
      </c>
      <c r="C591" s="93" t="s">
        <v>8891</v>
      </c>
      <c r="D591" s="93" t="s">
        <v>8892</v>
      </c>
      <c r="E591" s="94">
        <v>0</v>
      </c>
      <c r="F591" s="93" t="s">
        <v>1185</v>
      </c>
      <c r="H591" s="3">
        <f>E591+SUMIF('BR DTG CIKDITIRO'!C:C,C591,'BR DTG CIKDITIRO'!E:E)</f>
        <v>0</v>
      </c>
    </row>
    <row r="592" spans="1:8" ht="15.75" customHeight="1">
      <c r="A592" s="93" t="s">
        <v>1604</v>
      </c>
      <c r="B592" s="93" t="s">
        <v>920</v>
      </c>
      <c r="C592" s="93" t="s">
        <v>1604</v>
      </c>
      <c r="D592" s="93" t="s">
        <v>1605</v>
      </c>
      <c r="E592" s="94">
        <v>0</v>
      </c>
      <c r="F592" s="93" t="s">
        <v>1185</v>
      </c>
      <c r="H592" s="3">
        <f>E592+SUMIF('BR DTG CIKDITIRO'!C:C,C592,'BR DTG CIKDITIRO'!E:E)</f>
        <v>0</v>
      </c>
    </row>
    <row r="593" spans="1:8" ht="15.75" customHeight="1">
      <c r="A593" s="93" t="s">
        <v>3186</v>
      </c>
      <c r="B593" s="93" t="s">
        <v>876</v>
      </c>
      <c r="C593" s="93" t="s">
        <v>3186</v>
      </c>
      <c r="D593" s="93" t="s">
        <v>8893</v>
      </c>
      <c r="E593" s="94">
        <v>0</v>
      </c>
      <c r="F593" s="93" t="s">
        <v>1185</v>
      </c>
      <c r="H593" s="3">
        <f>E593+SUMIF('BR DTG CIKDITIRO'!C:C,C593,'BR DTG CIKDITIRO'!E:E)</f>
        <v>0</v>
      </c>
    </row>
    <row r="594" spans="1:8" ht="15.75" customHeight="1">
      <c r="A594" s="93" t="s">
        <v>255</v>
      </c>
      <c r="B594" s="93" t="s">
        <v>898</v>
      </c>
      <c r="C594" s="93" t="s">
        <v>255</v>
      </c>
      <c r="D594" s="93" t="s">
        <v>1004</v>
      </c>
      <c r="E594" s="94">
        <v>4</v>
      </c>
      <c r="F594" s="93" t="s">
        <v>1185</v>
      </c>
      <c r="H594" s="3">
        <f>E594+SUMIF('BR DTG CIKDITIRO'!C:C,C594,'BR DTG CIKDITIRO'!E:E)</f>
        <v>4</v>
      </c>
    </row>
    <row r="595" spans="1:8" ht="15.75" customHeight="1">
      <c r="A595" s="93" t="s">
        <v>256</v>
      </c>
      <c r="B595" s="93" t="s">
        <v>898</v>
      </c>
      <c r="C595" s="93" t="s">
        <v>256</v>
      </c>
      <c r="D595" s="93" t="s">
        <v>1005</v>
      </c>
      <c r="E595" s="94">
        <v>6</v>
      </c>
      <c r="F595" s="93" t="s">
        <v>1185</v>
      </c>
      <c r="H595" s="3">
        <f>E595+SUMIF('BR DTG CIKDITIRO'!C:C,C595,'BR DTG CIKDITIRO'!E:E)</f>
        <v>6</v>
      </c>
    </row>
    <row r="596" spans="1:8" ht="15.75" customHeight="1">
      <c r="A596" s="93" t="s">
        <v>257</v>
      </c>
      <c r="B596" s="93" t="s">
        <v>948</v>
      </c>
      <c r="C596" s="93" t="s">
        <v>257</v>
      </c>
      <c r="D596" s="93" t="s">
        <v>1006</v>
      </c>
      <c r="E596" s="94">
        <v>1</v>
      </c>
      <c r="F596" s="93" t="s">
        <v>1185</v>
      </c>
      <c r="H596" s="3">
        <f>E596+SUMIF('BR DTG CIKDITIRO'!C:C,C596,'BR DTG CIKDITIRO'!E:E)</f>
        <v>1</v>
      </c>
    </row>
    <row r="597" spans="1:8" ht="15.75" customHeight="1">
      <c r="A597" s="93" t="s">
        <v>499</v>
      </c>
      <c r="B597" s="93" t="s">
        <v>948</v>
      </c>
      <c r="C597" s="93" t="s">
        <v>499</v>
      </c>
      <c r="D597" s="93" t="s">
        <v>1007</v>
      </c>
      <c r="E597" s="94">
        <v>1</v>
      </c>
      <c r="F597" s="93" t="s">
        <v>1185</v>
      </c>
      <c r="H597" s="3">
        <f>E597+SUMIF('BR DTG CIKDITIRO'!C:C,C597,'BR DTG CIKDITIRO'!E:E)</f>
        <v>1</v>
      </c>
    </row>
    <row r="598" spans="1:8" ht="15.75" customHeight="1">
      <c r="A598" s="93" t="s">
        <v>8894</v>
      </c>
      <c r="B598" s="93" t="s">
        <v>876</v>
      </c>
      <c r="C598" s="93" t="s">
        <v>8894</v>
      </c>
      <c r="D598" s="93" t="s">
        <v>8895</v>
      </c>
      <c r="E598" s="94">
        <v>0</v>
      </c>
      <c r="F598" s="93" t="s">
        <v>1185</v>
      </c>
      <c r="H598" s="3">
        <f>E598+SUMIF('BR DTG CIKDITIRO'!C:C,C598,'BR DTG CIKDITIRO'!E:E)</f>
        <v>0</v>
      </c>
    </row>
    <row r="599" spans="1:8" ht="15.75" customHeight="1">
      <c r="A599" s="93" t="s">
        <v>3188</v>
      </c>
      <c r="B599" s="93" t="s">
        <v>876</v>
      </c>
      <c r="C599" s="93" t="s">
        <v>3188</v>
      </c>
      <c r="D599" s="93" t="s">
        <v>3189</v>
      </c>
      <c r="E599" s="94">
        <v>0</v>
      </c>
      <c r="F599" s="93" t="s">
        <v>1185</v>
      </c>
      <c r="H599" s="3">
        <f>E599+SUMIF('BR DTG CIKDITIRO'!C:C,C599,'BR DTG CIKDITIRO'!E:E)</f>
        <v>0</v>
      </c>
    </row>
    <row r="600" spans="1:8" ht="15.75" customHeight="1">
      <c r="A600" s="93" t="s">
        <v>258</v>
      </c>
      <c r="B600" s="93" t="s">
        <v>948</v>
      </c>
      <c r="C600" s="93" t="s">
        <v>258</v>
      </c>
      <c r="D600" s="93" t="s">
        <v>1008</v>
      </c>
      <c r="E600" s="94">
        <v>2</v>
      </c>
      <c r="F600" s="93" t="s">
        <v>1185</v>
      </c>
      <c r="H600" s="3">
        <f>E600+SUMIF('BR DTG CIKDITIRO'!C:C,C600,'BR DTG CIKDITIRO'!E:E)</f>
        <v>2</v>
      </c>
    </row>
    <row r="601" spans="1:8" ht="15.75" customHeight="1">
      <c r="A601" s="93" t="s">
        <v>3190</v>
      </c>
      <c r="B601" s="93" t="s">
        <v>876</v>
      </c>
      <c r="C601" s="93" t="s">
        <v>3190</v>
      </c>
      <c r="D601" s="93" t="s">
        <v>8896</v>
      </c>
      <c r="E601" s="94">
        <v>0</v>
      </c>
      <c r="F601" s="93" t="s">
        <v>1185</v>
      </c>
      <c r="H601" s="3">
        <f>E601+SUMIF('BR DTG CIKDITIRO'!C:C,C601,'BR DTG CIKDITIRO'!E:E)</f>
        <v>0</v>
      </c>
    </row>
    <row r="602" spans="1:8" ht="15.75" customHeight="1">
      <c r="A602" s="93" t="s">
        <v>500</v>
      </c>
      <c r="B602" s="93" t="s">
        <v>948</v>
      </c>
      <c r="C602" s="93" t="s">
        <v>500</v>
      </c>
      <c r="D602" s="93" t="s">
        <v>1319</v>
      </c>
      <c r="E602" s="94">
        <v>1</v>
      </c>
      <c r="F602" s="93" t="s">
        <v>1185</v>
      </c>
      <c r="H602" s="3">
        <f>E602+SUMIF('BR DTG CIKDITIRO'!C:C,C602,'BR DTG CIKDITIRO'!E:E)</f>
        <v>1</v>
      </c>
    </row>
    <row r="603" spans="1:8" ht="15.75" customHeight="1">
      <c r="A603" s="93" t="s">
        <v>8897</v>
      </c>
      <c r="B603" s="93" t="s">
        <v>876</v>
      </c>
      <c r="C603" s="93" t="s">
        <v>8897</v>
      </c>
      <c r="D603" s="93" t="s">
        <v>8898</v>
      </c>
      <c r="E603" s="94">
        <v>0</v>
      </c>
      <c r="F603" s="93" t="s">
        <v>1185</v>
      </c>
      <c r="H603" s="3">
        <f>E603+SUMIF('BR DTG CIKDITIRO'!C:C,C603,'BR DTG CIKDITIRO'!E:E)</f>
        <v>0</v>
      </c>
    </row>
    <row r="604" spans="1:8" ht="15.75" customHeight="1">
      <c r="A604" s="93" t="s">
        <v>8899</v>
      </c>
      <c r="B604" s="93" t="s">
        <v>876</v>
      </c>
      <c r="C604" s="93" t="s">
        <v>8899</v>
      </c>
      <c r="D604" s="93" t="s">
        <v>8900</v>
      </c>
      <c r="E604" s="94">
        <v>0</v>
      </c>
      <c r="F604" s="93" t="s">
        <v>1185</v>
      </c>
      <c r="H604" s="3">
        <f>E604+SUMIF('BR DTG CIKDITIRO'!C:C,C604,'BR DTG CIKDITIRO'!E:E)</f>
        <v>0</v>
      </c>
    </row>
    <row r="605" spans="1:8" ht="15.75" customHeight="1">
      <c r="A605" s="93" t="s">
        <v>8901</v>
      </c>
      <c r="B605" s="93" t="s">
        <v>876</v>
      </c>
      <c r="C605" s="93" t="s">
        <v>8901</v>
      </c>
      <c r="D605" s="93" t="s">
        <v>8902</v>
      </c>
      <c r="E605" s="94">
        <v>0</v>
      </c>
      <c r="F605" s="93" t="s">
        <v>1185</v>
      </c>
      <c r="H605" s="3">
        <f>E605+SUMIF('BR DTG CIKDITIRO'!C:C,C605,'BR DTG CIKDITIRO'!E:E)</f>
        <v>0</v>
      </c>
    </row>
    <row r="606" spans="1:8" ht="15.75" customHeight="1">
      <c r="A606" s="93" t="s">
        <v>8903</v>
      </c>
      <c r="B606" s="93" t="s">
        <v>876</v>
      </c>
      <c r="C606" s="93" t="s">
        <v>8903</v>
      </c>
      <c r="D606" s="93" t="s">
        <v>8904</v>
      </c>
      <c r="E606" s="94">
        <v>0</v>
      </c>
      <c r="F606" s="93" t="s">
        <v>1185</v>
      </c>
      <c r="H606" s="3">
        <f>E606+SUMIF('BR DTG CIKDITIRO'!C:C,C606,'BR DTG CIKDITIRO'!E:E)</f>
        <v>0</v>
      </c>
    </row>
    <row r="607" spans="1:8" ht="15.75" customHeight="1">
      <c r="A607" s="93" t="s">
        <v>8905</v>
      </c>
      <c r="B607" s="93" t="s">
        <v>876</v>
      </c>
      <c r="C607" s="93" t="s">
        <v>8905</v>
      </c>
      <c r="D607" s="93" t="s">
        <v>8906</v>
      </c>
      <c r="E607" s="94">
        <v>0</v>
      </c>
      <c r="F607" s="93" t="s">
        <v>1185</v>
      </c>
      <c r="H607" s="3">
        <f>E607+SUMIF('BR DTG CIKDITIRO'!C:C,C607,'BR DTG CIKDITIRO'!E:E)</f>
        <v>0</v>
      </c>
    </row>
    <row r="608" spans="1:8" ht="15.75" customHeight="1">
      <c r="A608" s="93" t="s">
        <v>1518</v>
      </c>
      <c r="B608" s="93" t="s">
        <v>876</v>
      </c>
      <c r="C608" s="93" t="s">
        <v>1518</v>
      </c>
      <c r="D608" s="93" t="s">
        <v>1519</v>
      </c>
      <c r="E608" s="94">
        <v>0</v>
      </c>
      <c r="F608" s="93" t="s">
        <v>1185</v>
      </c>
      <c r="H608" s="3">
        <f>E608+SUMIF('BR DTG CIKDITIRO'!C:C,C608,'BR DTG CIKDITIRO'!E:E)</f>
        <v>0</v>
      </c>
    </row>
    <row r="609" spans="1:8" ht="15.75" customHeight="1">
      <c r="A609" s="93" t="s">
        <v>8907</v>
      </c>
      <c r="B609" s="93" t="s">
        <v>876</v>
      </c>
      <c r="C609" s="93" t="s">
        <v>8907</v>
      </c>
      <c r="D609" s="93" t="s">
        <v>8908</v>
      </c>
      <c r="E609" s="94">
        <v>0</v>
      </c>
      <c r="F609" s="93" t="s">
        <v>1185</v>
      </c>
      <c r="H609" s="3">
        <f>E609+SUMIF('BR DTG CIKDITIRO'!C:C,C609,'BR DTG CIKDITIRO'!E:E)</f>
        <v>0</v>
      </c>
    </row>
    <row r="610" spans="1:8" ht="15.75" customHeight="1">
      <c r="A610" s="93" t="s">
        <v>1689</v>
      </c>
      <c r="B610" s="93" t="s">
        <v>876</v>
      </c>
      <c r="C610" s="93" t="s">
        <v>1689</v>
      </c>
      <c r="D610" s="93" t="s">
        <v>1690</v>
      </c>
      <c r="E610" s="94">
        <v>0</v>
      </c>
      <c r="F610" s="93" t="s">
        <v>1185</v>
      </c>
      <c r="H610" s="3">
        <f>E610+SUMIF('BR DTG CIKDITIRO'!C:C,C610,'BR DTG CIKDITIRO'!E:E)</f>
        <v>0</v>
      </c>
    </row>
    <row r="611" spans="1:8" ht="15.75" customHeight="1">
      <c r="A611" s="93" t="s">
        <v>2133</v>
      </c>
      <c r="B611" s="93" t="s">
        <v>876</v>
      </c>
      <c r="C611" s="93" t="s">
        <v>2133</v>
      </c>
      <c r="D611" s="93" t="s">
        <v>2134</v>
      </c>
      <c r="E611" s="94">
        <v>0</v>
      </c>
      <c r="F611" s="93" t="s">
        <v>1185</v>
      </c>
      <c r="H611" s="3">
        <f>E611+SUMIF('BR DTG CIKDITIRO'!C:C,C611,'BR DTG CIKDITIRO'!E:E)</f>
        <v>0</v>
      </c>
    </row>
    <row r="612" spans="1:8" ht="15.75" customHeight="1">
      <c r="A612" s="93" t="s">
        <v>2135</v>
      </c>
      <c r="B612" s="93" t="s">
        <v>876</v>
      </c>
      <c r="C612" s="93" t="s">
        <v>2135</v>
      </c>
      <c r="D612" s="93" t="s">
        <v>2136</v>
      </c>
      <c r="E612" s="94">
        <v>0</v>
      </c>
      <c r="F612" s="93" t="s">
        <v>1185</v>
      </c>
      <c r="H612" s="3">
        <f>E612+SUMIF('BR DTG CIKDITIRO'!C:C,C612,'BR DTG CIKDITIRO'!E:E)</f>
        <v>0</v>
      </c>
    </row>
    <row r="613" spans="1:8" ht="15.75" customHeight="1">
      <c r="A613" s="93" t="s">
        <v>1606</v>
      </c>
      <c r="B613" s="93" t="s">
        <v>876</v>
      </c>
      <c r="C613" s="93" t="s">
        <v>1606</v>
      </c>
      <c r="D613" s="93" t="s">
        <v>8909</v>
      </c>
      <c r="E613" s="94">
        <v>0</v>
      </c>
      <c r="F613" s="93" t="s">
        <v>1185</v>
      </c>
      <c r="H613" s="3">
        <f>E613+SUMIF('BR DTG CIKDITIRO'!C:C,C613,'BR DTG CIKDITIRO'!E:E)</f>
        <v>0</v>
      </c>
    </row>
    <row r="614" spans="1:8" ht="15.75" customHeight="1">
      <c r="A614" s="93" t="s">
        <v>259</v>
      </c>
      <c r="B614" s="93" t="s">
        <v>948</v>
      </c>
      <c r="C614" s="93" t="s">
        <v>259</v>
      </c>
      <c r="D614" s="93" t="s">
        <v>1009</v>
      </c>
      <c r="E614" s="94">
        <v>3</v>
      </c>
      <c r="F614" s="93" t="s">
        <v>1185</v>
      </c>
      <c r="H614" s="3">
        <f>E614+SUMIF('BR DTG CIKDITIRO'!C:C,C614,'BR DTG CIKDITIRO'!E:E)</f>
        <v>3</v>
      </c>
    </row>
    <row r="615" spans="1:8" ht="15.75" customHeight="1">
      <c r="A615" s="93" t="s">
        <v>8910</v>
      </c>
      <c r="B615" s="93" t="s">
        <v>876</v>
      </c>
      <c r="C615" s="93" t="s">
        <v>8910</v>
      </c>
      <c r="D615" s="93" t="s">
        <v>8911</v>
      </c>
      <c r="E615" s="94">
        <v>0</v>
      </c>
      <c r="F615" s="93" t="s">
        <v>1185</v>
      </c>
      <c r="H615" s="3">
        <f>E615+SUMIF('BR DTG CIKDITIRO'!C:C,C615,'BR DTG CIKDITIRO'!E:E)</f>
        <v>0</v>
      </c>
    </row>
    <row r="616" spans="1:8" ht="15.75" customHeight="1">
      <c r="A616" s="93" t="s">
        <v>3206</v>
      </c>
      <c r="B616" s="93" t="s">
        <v>876</v>
      </c>
      <c r="C616" s="93" t="s">
        <v>3206</v>
      </c>
      <c r="D616" s="93" t="s">
        <v>8912</v>
      </c>
      <c r="E616" s="94">
        <v>0</v>
      </c>
      <c r="F616" s="93" t="s">
        <v>1185</v>
      </c>
      <c r="H616" s="3">
        <f>E616+SUMIF('BR DTG CIKDITIRO'!C:C,C616,'BR DTG CIKDITIRO'!E:E)</f>
        <v>0</v>
      </c>
    </row>
    <row r="617" spans="1:8" ht="15.75" customHeight="1">
      <c r="A617" s="93" t="s">
        <v>552</v>
      </c>
      <c r="B617" s="93" t="s">
        <v>876</v>
      </c>
      <c r="C617" s="93" t="s">
        <v>552</v>
      </c>
      <c r="D617" s="93" t="s">
        <v>8913</v>
      </c>
      <c r="E617" s="94">
        <v>0</v>
      </c>
      <c r="F617" s="93" t="s">
        <v>1185</v>
      </c>
      <c r="H617" s="3">
        <f>E617+SUMIF('BR DTG CIKDITIRO'!C:C,C617,'BR DTG CIKDITIRO'!E:E)</f>
        <v>0</v>
      </c>
    </row>
    <row r="618" spans="1:8" ht="15.75" customHeight="1">
      <c r="A618" s="93" t="s">
        <v>8914</v>
      </c>
      <c r="B618" s="93" t="s">
        <v>876</v>
      </c>
      <c r="C618" s="93" t="s">
        <v>8914</v>
      </c>
      <c r="D618" s="93" t="s">
        <v>8915</v>
      </c>
      <c r="E618" s="94">
        <v>0</v>
      </c>
      <c r="F618" s="93" t="s">
        <v>1185</v>
      </c>
      <c r="H618" s="3">
        <f>E618+SUMIF('BR DTG CIKDITIRO'!C:C,C618,'BR DTG CIKDITIRO'!E:E)</f>
        <v>0</v>
      </c>
    </row>
    <row r="619" spans="1:8" ht="15.75" customHeight="1">
      <c r="A619" s="93" t="s">
        <v>3208</v>
      </c>
      <c r="B619" s="93" t="s">
        <v>876</v>
      </c>
      <c r="C619" s="93" t="s">
        <v>3208</v>
      </c>
      <c r="D619" s="93" t="s">
        <v>3209</v>
      </c>
      <c r="E619" s="94">
        <v>0</v>
      </c>
      <c r="F619" s="93" t="s">
        <v>1185</v>
      </c>
      <c r="H619" s="3">
        <f>E619+SUMIF('BR DTG CIKDITIRO'!C:C,C619,'BR DTG CIKDITIRO'!E:E)</f>
        <v>0</v>
      </c>
    </row>
    <row r="620" spans="1:8" ht="15.75" customHeight="1">
      <c r="A620" s="93" t="s">
        <v>3214</v>
      </c>
      <c r="B620" s="93" t="s">
        <v>876</v>
      </c>
      <c r="C620" s="93" t="s">
        <v>3214</v>
      </c>
      <c r="D620" s="93" t="s">
        <v>3215</v>
      </c>
      <c r="E620" s="94">
        <v>0</v>
      </c>
      <c r="F620" s="93" t="s">
        <v>1185</v>
      </c>
      <c r="H620" s="3">
        <f>E620+SUMIF('BR DTG CIKDITIRO'!C:C,C620,'BR DTG CIKDITIRO'!E:E)</f>
        <v>0</v>
      </c>
    </row>
    <row r="621" spans="1:8" ht="15.75" customHeight="1">
      <c r="A621" s="93" t="s">
        <v>8916</v>
      </c>
      <c r="B621" s="93" t="s">
        <v>876</v>
      </c>
      <c r="C621" s="93" t="s">
        <v>8916</v>
      </c>
      <c r="D621" s="93" t="s">
        <v>8917</v>
      </c>
      <c r="E621" s="94">
        <v>0</v>
      </c>
      <c r="F621" s="93" t="s">
        <v>1185</v>
      </c>
      <c r="H621" s="3">
        <f>E621+SUMIF('BR DTG CIKDITIRO'!C:C,C621,'BR DTG CIKDITIRO'!E:E)</f>
        <v>0</v>
      </c>
    </row>
    <row r="622" spans="1:8" ht="15.75" customHeight="1">
      <c r="A622" s="93" t="s">
        <v>2137</v>
      </c>
      <c r="B622" s="93" t="s">
        <v>876</v>
      </c>
      <c r="C622" s="93" t="s">
        <v>2137</v>
      </c>
      <c r="D622" s="93" t="s">
        <v>2138</v>
      </c>
      <c r="E622" s="94">
        <v>0</v>
      </c>
      <c r="F622" s="93" t="s">
        <v>1185</v>
      </c>
      <c r="H622" s="3">
        <f>E622+SUMIF('BR DTG CIKDITIRO'!C:C,C622,'BR DTG CIKDITIRO'!E:E)</f>
        <v>0</v>
      </c>
    </row>
    <row r="623" spans="1:8" ht="15.75" customHeight="1">
      <c r="A623" s="93" t="s">
        <v>1608</v>
      </c>
      <c r="B623" s="93" t="s">
        <v>876</v>
      </c>
      <c r="C623" s="93" t="s">
        <v>1608</v>
      </c>
      <c r="D623" s="93" t="s">
        <v>1691</v>
      </c>
      <c r="E623" s="94">
        <v>0</v>
      </c>
      <c r="F623" s="93" t="s">
        <v>1185</v>
      </c>
      <c r="H623" s="3">
        <f>E623+SUMIF('BR DTG CIKDITIRO'!C:C,C623,'BR DTG CIKDITIRO'!E:E)</f>
        <v>0</v>
      </c>
    </row>
    <row r="624" spans="1:8" ht="15.75" customHeight="1">
      <c r="A624" s="93" t="s">
        <v>3219</v>
      </c>
      <c r="B624" s="93" t="s">
        <v>876</v>
      </c>
      <c r="C624" s="93" t="s">
        <v>3219</v>
      </c>
      <c r="D624" s="93" t="s">
        <v>8918</v>
      </c>
      <c r="E624" s="94">
        <v>0</v>
      </c>
      <c r="F624" s="93" t="s">
        <v>1185</v>
      </c>
      <c r="H624" s="3">
        <f>E624+SUMIF('BR DTG CIKDITIRO'!C:C,C624,'BR DTG CIKDITIRO'!E:E)</f>
        <v>0</v>
      </c>
    </row>
    <row r="625" spans="1:8" ht="15.75" customHeight="1">
      <c r="A625" s="93" t="s">
        <v>2139</v>
      </c>
      <c r="B625" s="93" t="s">
        <v>876</v>
      </c>
      <c r="C625" s="93" t="s">
        <v>2139</v>
      </c>
      <c r="D625" s="93" t="s">
        <v>2140</v>
      </c>
      <c r="E625" s="94">
        <v>0</v>
      </c>
      <c r="F625" s="93" t="s">
        <v>1185</v>
      </c>
      <c r="H625" s="3">
        <f>E625+SUMIF('BR DTG CIKDITIRO'!C:C,C625,'BR DTG CIKDITIRO'!E:E)</f>
        <v>0</v>
      </c>
    </row>
    <row r="626" spans="1:8" ht="15.75" customHeight="1">
      <c r="A626" s="93" t="s">
        <v>3225</v>
      </c>
      <c r="B626" s="93" t="s">
        <v>876</v>
      </c>
      <c r="C626" s="93" t="s">
        <v>3225</v>
      </c>
      <c r="D626" s="93" t="s">
        <v>8919</v>
      </c>
      <c r="E626" s="94">
        <v>0</v>
      </c>
      <c r="F626" s="93" t="s">
        <v>1185</v>
      </c>
      <c r="H626" s="3">
        <f>E626+SUMIF('BR DTG CIKDITIRO'!C:C,C626,'BR DTG CIKDITIRO'!E:E)</f>
        <v>0</v>
      </c>
    </row>
    <row r="627" spans="1:8" ht="15.75" customHeight="1">
      <c r="A627" s="93" t="s">
        <v>8920</v>
      </c>
      <c r="B627" s="93" t="s">
        <v>876</v>
      </c>
      <c r="C627" s="93" t="s">
        <v>8920</v>
      </c>
      <c r="D627" s="93" t="s">
        <v>8921</v>
      </c>
      <c r="E627" s="94">
        <v>0</v>
      </c>
      <c r="F627" s="93" t="s">
        <v>1185</v>
      </c>
      <c r="H627" s="3">
        <f>E627+SUMIF('BR DTG CIKDITIRO'!C:C,C627,'BR DTG CIKDITIRO'!E:E)</f>
        <v>0</v>
      </c>
    </row>
    <row r="628" spans="1:8" ht="15.75" customHeight="1">
      <c r="A628" s="93" t="s">
        <v>3227</v>
      </c>
      <c r="B628" s="93" t="s">
        <v>876</v>
      </c>
      <c r="C628" s="93" t="s">
        <v>3227</v>
      </c>
      <c r="D628" s="93" t="s">
        <v>8922</v>
      </c>
      <c r="E628" s="94">
        <v>0</v>
      </c>
      <c r="F628" s="93" t="s">
        <v>1185</v>
      </c>
      <c r="H628" s="3">
        <f>E628+SUMIF('BR DTG CIKDITIRO'!C:C,C628,'BR DTG CIKDITIRO'!E:E)</f>
        <v>0</v>
      </c>
    </row>
    <row r="629" spans="1:8" ht="15.75" customHeight="1">
      <c r="A629" s="93" t="s">
        <v>2141</v>
      </c>
      <c r="B629" s="93" t="s">
        <v>1185</v>
      </c>
      <c r="C629" s="93" t="s">
        <v>2141</v>
      </c>
      <c r="D629" s="93" t="s">
        <v>2142</v>
      </c>
      <c r="E629" s="94">
        <v>0</v>
      </c>
      <c r="F629" s="93" t="s">
        <v>1185</v>
      </c>
      <c r="H629" s="3">
        <f>E629+SUMIF('BR DTG CIKDITIRO'!C:C,C629,'BR DTG CIKDITIRO'!E:E)</f>
        <v>0</v>
      </c>
    </row>
    <row r="630" spans="1:8" ht="15.75" customHeight="1">
      <c r="A630" s="93" t="s">
        <v>3229</v>
      </c>
      <c r="B630" s="93" t="s">
        <v>877</v>
      </c>
      <c r="C630" s="93" t="s">
        <v>3229</v>
      </c>
      <c r="D630" s="93" t="s">
        <v>3232</v>
      </c>
      <c r="E630" s="94">
        <v>1</v>
      </c>
      <c r="F630" s="93" t="s">
        <v>1185</v>
      </c>
      <c r="H630" s="3">
        <f>E630+SUMIF('BR DTG CIKDITIRO'!C:C,C630,'BR DTG CIKDITIRO'!E:E)</f>
        <v>1</v>
      </c>
    </row>
    <row r="631" spans="1:8" ht="15.75" customHeight="1">
      <c r="A631" s="93" t="s">
        <v>8923</v>
      </c>
      <c r="B631" s="93" t="s">
        <v>876</v>
      </c>
      <c r="C631" s="93" t="s">
        <v>8923</v>
      </c>
      <c r="D631" s="93" t="s">
        <v>8924</v>
      </c>
      <c r="E631" s="94">
        <v>0</v>
      </c>
      <c r="F631" s="93" t="s">
        <v>1185</v>
      </c>
      <c r="H631" s="3">
        <f>E631+SUMIF('BR DTG CIKDITIRO'!C:C,C631,'BR DTG CIKDITIRO'!E:E)</f>
        <v>0</v>
      </c>
    </row>
    <row r="632" spans="1:8" ht="15.75" customHeight="1">
      <c r="A632" s="93" t="s">
        <v>260</v>
      </c>
      <c r="B632" s="93" t="s">
        <v>920</v>
      </c>
      <c r="C632" s="93" t="s">
        <v>260</v>
      </c>
      <c r="D632" s="93" t="s">
        <v>1010</v>
      </c>
      <c r="E632" s="94">
        <v>1</v>
      </c>
      <c r="F632" s="93" t="s">
        <v>260</v>
      </c>
      <c r="H632" s="3">
        <f>E632+SUMIF('BR DTG CIKDITIRO'!C:C,C632,'BR DTG CIKDITIRO'!E:E)</f>
        <v>1</v>
      </c>
    </row>
    <row r="633" spans="1:8" ht="15.75" customHeight="1">
      <c r="A633" s="93" t="s">
        <v>3233</v>
      </c>
      <c r="B633" s="93" t="s">
        <v>920</v>
      </c>
      <c r="C633" s="93" t="s">
        <v>3233</v>
      </c>
      <c r="D633" s="93" t="s">
        <v>1010</v>
      </c>
      <c r="E633" s="94">
        <v>0</v>
      </c>
      <c r="F633" s="93" t="s">
        <v>260</v>
      </c>
      <c r="H633" s="3">
        <f>E633+SUMIF('BR DTG CIKDITIRO'!C:C,C633,'BR DTG CIKDITIRO'!E:E)</f>
        <v>0</v>
      </c>
    </row>
    <row r="634" spans="1:8" ht="15.75" customHeight="1">
      <c r="A634" s="93" t="s">
        <v>501</v>
      </c>
      <c r="B634" s="93" t="s">
        <v>920</v>
      </c>
      <c r="C634" s="93" t="s">
        <v>501</v>
      </c>
      <c r="D634" s="93" t="s">
        <v>1010</v>
      </c>
      <c r="E634" s="94">
        <v>0</v>
      </c>
      <c r="F634" s="93" t="s">
        <v>260</v>
      </c>
      <c r="H634" s="3">
        <f>E634+SUMIF('BR DTG CIKDITIRO'!C:C,C634,'BR DTG CIKDITIRO'!E:E)</f>
        <v>0</v>
      </c>
    </row>
    <row r="635" spans="1:8" ht="15.75" customHeight="1">
      <c r="A635" s="93" t="s">
        <v>3234</v>
      </c>
      <c r="B635" s="93" t="s">
        <v>876</v>
      </c>
      <c r="C635" s="93" t="s">
        <v>3234</v>
      </c>
      <c r="D635" s="93" t="s">
        <v>8925</v>
      </c>
      <c r="E635" s="94">
        <v>0</v>
      </c>
      <c r="F635" s="93" t="s">
        <v>1185</v>
      </c>
      <c r="H635" s="3">
        <f>E635+SUMIF('BR DTG CIKDITIRO'!C:C,C635,'BR DTG CIKDITIRO'!E:E)</f>
        <v>0</v>
      </c>
    </row>
    <row r="636" spans="1:8" ht="15.75" customHeight="1">
      <c r="A636" s="93" t="s">
        <v>8926</v>
      </c>
      <c r="B636" s="93" t="s">
        <v>876</v>
      </c>
      <c r="C636" s="93" t="s">
        <v>8926</v>
      </c>
      <c r="D636" s="93" t="s">
        <v>8927</v>
      </c>
      <c r="E636" s="94">
        <v>0</v>
      </c>
      <c r="F636" s="93" t="s">
        <v>1185</v>
      </c>
      <c r="H636" s="3">
        <f>E636+SUMIF('BR DTG CIKDITIRO'!C:C,C636,'BR DTG CIKDITIRO'!E:E)</f>
        <v>0</v>
      </c>
    </row>
    <row r="637" spans="1:8" ht="15.75" customHeight="1">
      <c r="A637" s="93" t="s">
        <v>8928</v>
      </c>
      <c r="B637" s="93" t="s">
        <v>876</v>
      </c>
      <c r="C637" s="93" t="s">
        <v>8928</v>
      </c>
      <c r="D637" s="93" t="s">
        <v>8929</v>
      </c>
      <c r="E637" s="94">
        <v>0</v>
      </c>
      <c r="F637" s="93" t="s">
        <v>1185</v>
      </c>
      <c r="H637" s="3">
        <f>E637+SUMIF('BR DTG CIKDITIRO'!C:C,C637,'BR DTG CIKDITIRO'!E:E)</f>
        <v>0</v>
      </c>
    </row>
    <row r="638" spans="1:8" ht="15.75" customHeight="1">
      <c r="A638" s="93" t="s">
        <v>8930</v>
      </c>
      <c r="B638" s="93" t="s">
        <v>876</v>
      </c>
      <c r="C638" s="93" t="s">
        <v>8930</v>
      </c>
      <c r="D638" s="93" t="s">
        <v>8931</v>
      </c>
      <c r="E638" s="94">
        <v>0</v>
      </c>
      <c r="F638" s="93" t="s">
        <v>1185</v>
      </c>
      <c r="H638" s="3">
        <f>E638+SUMIF('BR DTG CIKDITIRO'!C:C,C638,'BR DTG CIKDITIRO'!E:E)</f>
        <v>0</v>
      </c>
    </row>
    <row r="639" spans="1:8" ht="15.75" customHeight="1">
      <c r="A639" s="93" t="s">
        <v>1773</v>
      </c>
      <c r="B639" s="93" t="s">
        <v>898</v>
      </c>
      <c r="C639" s="93" t="s">
        <v>1773</v>
      </c>
      <c r="D639" s="93" t="s">
        <v>8932</v>
      </c>
      <c r="E639" s="94">
        <v>4</v>
      </c>
      <c r="F639" s="93" t="s">
        <v>1185</v>
      </c>
      <c r="H639" s="3">
        <f>E639+SUMIF('BR DTG CIKDITIRO'!C:C,C639,'BR DTG CIKDITIRO'!E:E)</f>
        <v>4</v>
      </c>
    </row>
    <row r="640" spans="1:8" ht="15.75" customHeight="1">
      <c r="A640" s="93" t="s">
        <v>3240</v>
      </c>
      <c r="B640" s="93" t="s">
        <v>948</v>
      </c>
      <c r="C640" s="93" t="s">
        <v>3240</v>
      </c>
      <c r="D640" s="93" t="s">
        <v>3241</v>
      </c>
      <c r="E640" s="94">
        <v>2</v>
      </c>
      <c r="F640" s="93" t="s">
        <v>1185</v>
      </c>
      <c r="H640" s="3">
        <f>E640+SUMIF('BR DTG CIKDITIRO'!C:C,C640,'BR DTG CIKDITIRO'!E:E)</f>
        <v>2</v>
      </c>
    </row>
    <row r="641" spans="1:8" ht="15.75" customHeight="1">
      <c r="A641" s="93" t="s">
        <v>3242</v>
      </c>
      <c r="B641" s="93" t="s">
        <v>876</v>
      </c>
      <c r="C641" s="93" t="s">
        <v>3242</v>
      </c>
      <c r="D641" s="93" t="s">
        <v>3243</v>
      </c>
      <c r="E641" s="94">
        <v>0</v>
      </c>
      <c r="F641" s="93" t="s">
        <v>1185</v>
      </c>
      <c r="H641" s="3">
        <f>E641+SUMIF('BR DTG CIKDITIRO'!C:C,C641,'BR DTG CIKDITIRO'!E:E)</f>
        <v>0</v>
      </c>
    </row>
    <row r="642" spans="1:8" ht="15.75" customHeight="1">
      <c r="A642" s="93" t="s">
        <v>261</v>
      </c>
      <c r="B642" s="93" t="s">
        <v>948</v>
      </c>
      <c r="C642" s="93" t="s">
        <v>261</v>
      </c>
      <c r="D642" s="93" t="s">
        <v>1011</v>
      </c>
      <c r="E642" s="94">
        <v>1</v>
      </c>
      <c r="F642" s="93" t="s">
        <v>1185</v>
      </c>
      <c r="H642" s="3">
        <f>E642+SUMIF('BR DTG CIKDITIRO'!C:C,C642,'BR DTG CIKDITIRO'!E:E)</f>
        <v>1</v>
      </c>
    </row>
    <row r="643" spans="1:8" ht="15.75" customHeight="1">
      <c r="A643" s="93" t="s">
        <v>3244</v>
      </c>
      <c r="B643" s="93" t="s">
        <v>948</v>
      </c>
      <c r="C643" s="93" t="s">
        <v>3244</v>
      </c>
      <c r="D643" s="93" t="s">
        <v>8933</v>
      </c>
      <c r="E643" s="94">
        <v>1</v>
      </c>
      <c r="F643" s="93" t="s">
        <v>1185</v>
      </c>
      <c r="H643" s="3">
        <f>E643+SUMIF('BR DTG CIKDITIRO'!C:C,C643,'BR DTG CIKDITIRO'!E:E)</f>
        <v>1</v>
      </c>
    </row>
    <row r="644" spans="1:8" ht="15.75" customHeight="1">
      <c r="A644" s="93" t="s">
        <v>2143</v>
      </c>
      <c r="B644" s="93" t="s">
        <v>876</v>
      </c>
      <c r="C644" s="93" t="s">
        <v>2143</v>
      </c>
      <c r="D644" s="93" t="s">
        <v>2144</v>
      </c>
      <c r="E644" s="94">
        <v>0</v>
      </c>
      <c r="F644" s="93" t="s">
        <v>1185</v>
      </c>
      <c r="H644" s="3">
        <f>E644+SUMIF('BR DTG CIKDITIRO'!C:C,C644,'BR DTG CIKDITIRO'!E:E)</f>
        <v>0</v>
      </c>
    </row>
    <row r="645" spans="1:8" ht="15.75" customHeight="1">
      <c r="A645" s="93" t="s">
        <v>651</v>
      </c>
      <c r="B645" s="93" t="s">
        <v>876</v>
      </c>
      <c r="C645" s="93" t="s">
        <v>651</v>
      </c>
      <c r="D645" s="93" t="s">
        <v>828</v>
      </c>
      <c r="E645" s="94">
        <v>0</v>
      </c>
      <c r="F645" s="93" t="s">
        <v>1185</v>
      </c>
      <c r="H645" s="3">
        <f>E645+SUMIF('BR DTG CIKDITIRO'!C:C,C645,'BR DTG CIKDITIRO'!E:E)</f>
        <v>0</v>
      </c>
    </row>
    <row r="646" spans="1:8" ht="15.75" customHeight="1">
      <c r="A646" s="93" t="s">
        <v>3253</v>
      </c>
      <c r="B646" s="93" t="s">
        <v>876</v>
      </c>
      <c r="C646" s="93" t="s">
        <v>3253</v>
      </c>
      <c r="D646" s="93" t="s">
        <v>3254</v>
      </c>
      <c r="E646" s="94">
        <v>0</v>
      </c>
      <c r="F646" s="93" t="s">
        <v>1185</v>
      </c>
      <c r="H646" s="3">
        <f>E646+SUMIF('BR DTG CIKDITIRO'!C:C,C646,'BR DTG CIKDITIRO'!E:E)</f>
        <v>0</v>
      </c>
    </row>
    <row r="647" spans="1:8" ht="15.75" customHeight="1">
      <c r="A647" s="93" t="s">
        <v>8934</v>
      </c>
      <c r="B647" s="93" t="s">
        <v>876</v>
      </c>
      <c r="C647" s="93" t="s">
        <v>8934</v>
      </c>
      <c r="D647" s="93" t="s">
        <v>8935</v>
      </c>
      <c r="E647" s="94">
        <v>0</v>
      </c>
      <c r="F647" s="93" t="s">
        <v>1185</v>
      </c>
      <c r="H647" s="3">
        <f>E647+SUMIF('BR DTG CIKDITIRO'!C:C,C647,'BR DTG CIKDITIRO'!E:E)</f>
        <v>0</v>
      </c>
    </row>
    <row r="648" spans="1:8" ht="15.75" customHeight="1">
      <c r="A648" s="93" t="s">
        <v>2145</v>
      </c>
      <c r="B648" s="93" t="s">
        <v>876</v>
      </c>
      <c r="C648" s="93" t="s">
        <v>2145</v>
      </c>
      <c r="D648" s="93" t="s">
        <v>2146</v>
      </c>
      <c r="E648" s="94">
        <v>0</v>
      </c>
      <c r="F648" s="93" t="s">
        <v>1185</v>
      </c>
      <c r="H648" s="3">
        <f>E648+SUMIF('BR DTG CIKDITIRO'!C:C,C648,'BR DTG CIKDITIRO'!E:E)</f>
        <v>0</v>
      </c>
    </row>
    <row r="649" spans="1:8" ht="15.75" customHeight="1">
      <c r="A649" s="93" t="s">
        <v>262</v>
      </c>
      <c r="B649" s="93" t="s">
        <v>877</v>
      </c>
      <c r="C649" s="93" t="s">
        <v>262</v>
      </c>
      <c r="D649" s="93" t="s">
        <v>1012</v>
      </c>
      <c r="E649" s="94">
        <v>2</v>
      </c>
      <c r="F649" s="93" t="s">
        <v>262</v>
      </c>
      <c r="H649" s="3">
        <f>E649+SUMIF('BR DTG CIKDITIRO'!C:C,C649,'BR DTG CIKDITIRO'!E:E)</f>
        <v>2</v>
      </c>
    </row>
    <row r="650" spans="1:8" ht="15.75" customHeight="1">
      <c r="A650" s="93" t="s">
        <v>3256</v>
      </c>
      <c r="B650" s="93" t="s">
        <v>876</v>
      </c>
      <c r="C650" s="93" t="s">
        <v>3256</v>
      </c>
      <c r="D650" s="93" t="s">
        <v>8936</v>
      </c>
      <c r="E650" s="94">
        <v>0</v>
      </c>
      <c r="F650" s="93" t="s">
        <v>1185</v>
      </c>
      <c r="H650" s="3">
        <f>E650+SUMIF('BR DTG CIKDITIRO'!C:C,C650,'BR DTG CIKDITIRO'!E:E)</f>
        <v>0</v>
      </c>
    </row>
    <row r="651" spans="1:8" ht="15.75" customHeight="1">
      <c r="A651" s="93" t="s">
        <v>3260</v>
      </c>
      <c r="B651" s="93" t="s">
        <v>876</v>
      </c>
      <c r="C651" s="93" t="s">
        <v>3260</v>
      </c>
      <c r="D651" s="93" t="s">
        <v>3261</v>
      </c>
      <c r="E651" s="94">
        <v>0</v>
      </c>
      <c r="F651" s="93" t="s">
        <v>1185</v>
      </c>
      <c r="H651" s="3">
        <f>E651+SUMIF('BR DTG CIKDITIRO'!C:C,C651,'BR DTG CIKDITIRO'!E:E)</f>
        <v>0</v>
      </c>
    </row>
    <row r="652" spans="1:8" ht="15.75" customHeight="1">
      <c r="A652" s="93" t="s">
        <v>3262</v>
      </c>
      <c r="B652" s="93" t="s">
        <v>876</v>
      </c>
      <c r="C652" s="93" t="s">
        <v>3262</v>
      </c>
      <c r="D652" s="93" t="s">
        <v>3263</v>
      </c>
      <c r="E652" s="94">
        <v>0</v>
      </c>
      <c r="F652" s="93" t="s">
        <v>1185</v>
      </c>
      <c r="H652" s="3">
        <f>E652+SUMIF('BR DTG CIKDITIRO'!C:C,C652,'BR DTG CIKDITIRO'!E:E)</f>
        <v>0</v>
      </c>
    </row>
    <row r="653" spans="1:8" ht="15.75" customHeight="1">
      <c r="A653" s="93" t="s">
        <v>3266</v>
      </c>
      <c r="B653" s="93" t="s">
        <v>876</v>
      </c>
      <c r="C653" s="93" t="s">
        <v>3266</v>
      </c>
      <c r="D653" s="93" t="s">
        <v>3267</v>
      </c>
      <c r="E653" s="94">
        <v>0</v>
      </c>
      <c r="F653" s="93" t="s">
        <v>1185</v>
      </c>
      <c r="H653" s="3">
        <f>E653+SUMIF('BR DTG CIKDITIRO'!C:C,C653,'BR DTG CIKDITIRO'!E:E)</f>
        <v>0</v>
      </c>
    </row>
    <row r="654" spans="1:8" ht="15.75" customHeight="1">
      <c r="A654" s="93" t="s">
        <v>2147</v>
      </c>
      <c r="B654" s="93" t="s">
        <v>876</v>
      </c>
      <c r="C654" s="93" t="s">
        <v>2147</v>
      </c>
      <c r="D654" s="93" t="s">
        <v>2148</v>
      </c>
      <c r="E654" s="94">
        <v>0</v>
      </c>
      <c r="F654" s="93" t="s">
        <v>1185</v>
      </c>
      <c r="H654" s="3">
        <f>E654+SUMIF('BR DTG CIKDITIRO'!C:C,C654,'BR DTG CIKDITIRO'!E:E)</f>
        <v>0</v>
      </c>
    </row>
    <row r="655" spans="1:8" ht="15.75" customHeight="1">
      <c r="A655" s="93" t="s">
        <v>2149</v>
      </c>
      <c r="B655" s="93" t="s">
        <v>876</v>
      </c>
      <c r="C655" s="93" t="s">
        <v>2149</v>
      </c>
      <c r="D655" s="93" t="s">
        <v>2150</v>
      </c>
      <c r="E655" s="94">
        <v>0</v>
      </c>
      <c r="F655" s="93" t="s">
        <v>1185</v>
      </c>
      <c r="H655" s="3">
        <f>E655+SUMIF('BR DTG CIKDITIRO'!C:C,C655,'BR DTG CIKDITIRO'!E:E)</f>
        <v>0</v>
      </c>
    </row>
    <row r="656" spans="1:8" ht="15.75" customHeight="1">
      <c r="A656" s="93" t="s">
        <v>263</v>
      </c>
      <c r="B656" s="93" t="s">
        <v>948</v>
      </c>
      <c r="C656" s="93" t="s">
        <v>263</v>
      </c>
      <c r="D656" s="93" t="s">
        <v>1013</v>
      </c>
      <c r="E656" s="94">
        <v>2</v>
      </c>
      <c r="F656" s="93" t="s">
        <v>1185</v>
      </c>
      <c r="H656" s="3">
        <f>E656+SUMIF('BR DTG CIKDITIRO'!C:C,C656,'BR DTG CIKDITIRO'!E:E)</f>
        <v>2</v>
      </c>
    </row>
    <row r="657" spans="1:8" ht="15.75" customHeight="1">
      <c r="A657" s="93" t="s">
        <v>3269</v>
      </c>
      <c r="B657" s="93" t="s">
        <v>876</v>
      </c>
      <c r="C657" s="93" t="s">
        <v>3269</v>
      </c>
      <c r="D657" s="93" t="s">
        <v>3270</v>
      </c>
      <c r="E657" s="94">
        <v>0</v>
      </c>
      <c r="F657" s="93" t="s">
        <v>1185</v>
      </c>
      <c r="H657" s="3">
        <f>E657+SUMIF('BR DTG CIKDITIRO'!C:C,C657,'BR DTG CIKDITIRO'!E:E)</f>
        <v>0</v>
      </c>
    </row>
    <row r="658" spans="1:8" ht="15.75" customHeight="1">
      <c r="A658" s="93" t="s">
        <v>3271</v>
      </c>
      <c r="B658" s="93" t="s">
        <v>876</v>
      </c>
      <c r="C658" s="93" t="s">
        <v>3271</v>
      </c>
      <c r="D658" s="93" t="s">
        <v>8937</v>
      </c>
      <c r="E658" s="94">
        <v>0</v>
      </c>
      <c r="F658" s="93" t="s">
        <v>1185</v>
      </c>
      <c r="H658" s="3">
        <f>E658+SUMIF('BR DTG CIKDITIRO'!C:C,C658,'BR DTG CIKDITIRO'!E:E)</f>
        <v>0</v>
      </c>
    </row>
    <row r="659" spans="1:8" ht="15.75" customHeight="1">
      <c r="A659" s="93" t="s">
        <v>8938</v>
      </c>
      <c r="B659" s="93" t="s">
        <v>876</v>
      </c>
      <c r="C659" s="93" t="s">
        <v>8938</v>
      </c>
      <c r="D659" s="93" t="s">
        <v>8939</v>
      </c>
      <c r="E659" s="94">
        <v>0</v>
      </c>
      <c r="F659" s="93" t="s">
        <v>1185</v>
      </c>
      <c r="H659" s="3">
        <f>E659+SUMIF('BR DTG CIKDITIRO'!C:C,C659,'BR DTG CIKDITIRO'!E:E)</f>
        <v>0</v>
      </c>
    </row>
    <row r="660" spans="1:8" ht="15.75" customHeight="1">
      <c r="A660" s="93" t="s">
        <v>3273</v>
      </c>
      <c r="B660" s="93" t="s">
        <v>876</v>
      </c>
      <c r="C660" s="93" t="s">
        <v>3273</v>
      </c>
      <c r="D660" s="93" t="s">
        <v>3274</v>
      </c>
      <c r="E660" s="94">
        <v>0</v>
      </c>
      <c r="F660" s="93" t="s">
        <v>1185</v>
      </c>
      <c r="H660" s="3">
        <f>E660+SUMIF('BR DTG CIKDITIRO'!C:C,C660,'BR DTG CIKDITIRO'!E:E)</f>
        <v>0</v>
      </c>
    </row>
    <row r="661" spans="1:8" ht="15.75" customHeight="1">
      <c r="A661" s="93" t="s">
        <v>8940</v>
      </c>
      <c r="B661" s="93" t="s">
        <v>876</v>
      </c>
      <c r="C661" s="93" t="s">
        <v>8940</v>
      </c>
      <c r="D661" s="93" t="s">
        <v>8941</v>
      </c>
      <c r="E661" s="94">
        <v>0</v>
      </c>
      <c r="F661" s="93" t="s">
        <v>1185</v>
      </c>
      <c r="H661" s="3">
        <f>E661+SUMIF('BR DTG CIKDITIRO'!C:C,C661,'BR DTG CIKDITIRO'!E:E)</f>
        <v>0</v>
      </c>
    </row>
    <row r="662" spans="1:8" ht="15.75" customHeight="1">
      <c r="A662" s="93" t="s">
        <v>8942</v>
      </c>
      <c r="B662" s="93" t="s">
        <v>876</v>
      </c>
      <c r="C662" s="93" t="s">
        <v>8942</v>
      </c>
      <c r="D662" s="93" t="s">
        <v>8943</v>
      </c>
      <c r="E662" s="94">
        <v>0</v>
      </c>
      <c r="F662" s="93" t="s">
        <v>1185</v>
      </c>
      <c r="H662" s="3">
        <f>E662+SUMIF('BR DTG CIKDITIRO'!C:C,C662,'BR DTG CIKDITIRO'!E:E)</f>
        <v>0</v>
      </c>
    </row>
    <row r="663" spans="1:8" ht="15.75" customHeight="1">
      <c r="A663" s="93" t="s">
        <v>3280</v>
      </c>
      <c r="B663" s="93" t="s">
        <v>948</v>
      </c>
      <c r="C663" s="93" t="s">
        <v>3280</v>
      </c>
      <c r="D663" s="93" t="s">
        <v>3281</v>
      </c>
      <c r="E663" s="94">
        <v>1</v>
      </c>
      <c r="F663" s="93" t="s">
        <v>1185</v>
      </c>
      <c r="H663" s="3">
        <f>E663+SUMIF('BR DTG CIKDITIRO'!C:C,C663,'BR DTG CIKDITIRO'!E:E)</f>
        <v>1</v>
      </c>
    </row>
    <row r="664" spans="1:8" ht="15.75" customHeight="1">
      <c r="A664" s="93" t="s">
        <v>1419</v>
      </c>
      <c r="B664" s="93" t="s">
        <v>948</v>
      </c>
      <c r="C664" s="93" t="s">
        <v>1419</v>
      </c>
      <c r="D664" s="93" t="s">
        <v>1420</v>
      </c>
      <c r="E664" s="94">
        <v>1</v>
      </c>
      <c r="F664" s="93" t="s">
        <v>1185</v>
      </c>
      <c r="H664" s="3">
        <f>E664+SUMIF('BR DTG CIKDITIRO'!C:C,C664,'BR DTG CIKDITIRO'!E:E)</f>
        <v>1</v>
      </c>
    </row>
    <row r="665" spans="1:8" ht="15.75" customHeight="1">
      <c r="A665" s="93" t="s">
        <v>3282</v>
      </c>
      <c r="B665" s="93" t="s">
        <v>876</v>
      </c>
      <c r="C665" s="93" t="s">
        <v>3282</v>
      </c>
      <c r="D665" s="93" t="s">
        <v>3283</v>
      </c>
      <c r="E665" s="94">
        <v>0</v>
      </c>
      <c r="F665" s="93" t="s">
        <v>1185</v>
      </c>
      <c r="H665" s="3">
        <f>E665+SUMIF('BR DTG CIKDITIRO'!C:C,C665,'BR DTG CIKDITIRO'!E:E)</f>
        <v>0</v>
      </c>
    </row>
    <row r="666" spans="1:8" ht="15.75" customHeight="1">
      <c r="A666" s="93" t="s">
        <v>1520</v>
      </c>
      <c r="B666" s="93" t="s">
        <v>876</v>
      </c>
      <c r="C666" s="93" t="s">
        <v>1520</v>
      </c>
      <c r="D666" s="93" t="s">
        <v>1521</v>
      </c>
      <c r="E666" s="94">
        <v>0</v>
      </c>
      <c r="F666" s="93" t="s">
        <v>1185</v>
      </c>
      <c r="H666" s="3">
        <f>E666+SUMIF('BR DTG CIKDITIRO'!C:C,C666,'BR DTG CIKDITIRO'!E:E)</f>
        <v>0</v>
      </c>
    </row>
    <row r="667" spans="1:8" ht="15.75" customHeight="1">
      <c r="A667" s="93" t="s">
        <v>8944</v>
      </c>
      <c r="B667" s="93" t="s">
        <v>876</v>
      </c>
      <c r="C667" s="93" t="s">
        <v>8944</v>
      </c>
      <c r="D667" s="93" t="s">
        <v>8945</v>
      </c>
      <c r="E667" s="94">
        <v>0</v>
      </c>
      <c r="F667" s="93" t="s">
        <v>1185</v>
      </c>
      <c r="H667" s="3">
        <f>E667+SUMIF('BR DTG CIKDITIRO'!C:C,C667,'BR DTG CIKDITIRO'!E:E)</f>
        <v>0</v>
      </c>
    </row>
    <row r="668" spans="1:8" ht="15.75" customHeight="1">
      <c r="A668" s="93" t="s">
        <v>8946</v>
      </c>
      <c r="B668" s="93" t="s">
        <v>876</v>
      </c>
      <c r="C668" s="93" t="s">
        <v>8946</v>
      </c>
      <c r="D668" s="93" t="s">
        <v>8947</v>
      </c>
      <c r="E668" s="94">
        <v>0</v>
      </c>
      <c r="F668" s="93" t="s">
        <v>1185</v>
      </c>
      <c r="H668" s="3">
        <f>E668+SUMIF('BR DTG CIKDITIRO'!C:C,C668,'BR DTG CIKDITIRO'!E:E)</f>
        <v>0</v>
      </c>
    </row>
    <row r="669" spans="1:8" ht="15.75" customHeight="1">
      <c r="A669" s="93" t="s">
        <v>8948</v>
      </c>
      <c r="B669" s="93" t="s">
        <v>876</v>
      </c>
      <c r="C669" s="93" t="s">
        <v>8948</v>
      </c>
      <c r="D669" s="93" t="s">
        <v>8949</v>
      </c>
      <c r="E669" s="94">
        <v>0</v>
      </c>
      <c r="F669" s="93" t="s">
        <v>1185</v>
      </c>
      <c r="H669" s="3">
        <f>E669+SUMIF('BR DTG CIKDITIRO'!C:C,C669,'BR DTG CIKDITIRO'!E:E)</f>
        <v>0</v>
      </c>
    </row>
    <row r="670" spans="1:8" ht="15.75" customHeight="1">
      <c r="A670" s="93" t="s">
        <v>8950</v>
      </c>
      <c r="B670" s="93" t="s">
        <v>876</v>
      </c>
      <c r="C670" s="93" t="s">
        <v>8950</v>
      </c>
      <c r="D670" s="93" t="s">
        <v>8951</v>
      </c>
      <c r="E670" s="94">
        <v>0</v>
      </c>
      <c r="F670" s="93" t="s">
        <v>1185</v>
      </c>
      <c r="H670" s="3">
        <f>E670+SUMIF('BR DTG CIKDITIRO'!C:C,C670,'BR DTG CIKDITIRO'!E:E)</f>
        <v>0</v>
      </c>
    </row>
    <row r="671" spans="1:8" ht="15.75" customHeight="1">
      <c r="A671" s="93" t="s">
        <v>3299</v>
      </c>
      <c r="B671" s="93" t="s">
        <v>876</v>
      </c>
      <c r="C671" s="93" t="s">
        <v>3299</v>
      </c>
      <c r="D671" s="93" t="s">
        <v>3300</v>
      </c>
      <c r="E671" s="94">
        <v>0</v>
      </c>
      <c r="F671" s="93" t="s">
        <v>1185</v>
      </c>
      <c r="H671" s="3">
        <f>E671+SUMIF('BR DTG CIKDITIRO'!C:C,C671,'BR DTG CIKDITIRO'!E:E)</f>
        <v>0</v>
      </c>
    </row>
    <row r="672" spans="1:8" ht="15.75" customHeight="1">
      <c r="A672" s="93" t="s">
        <v>2151</v>
      </c>
      <c r="B672" s="93" t="s">
        <v>877</v>
      </c>
      <c r="C672" s="93" t="s">
        <v>2151</v>
      </c>
      <c r="D672" s="93" t="s">
        <v>2152</v>
      </c>
      <c r="E672" s="94">
        <v>0</v>
      </c>
      <c r="F672" s="93" t="s">
        <v>1185</v>
      </c>
      <c r="H672" s="3">
        <f>E672+SUMIF('BR DTG CIKDITIRO'!C:C,C672,'BR DTG CIKDITIRO'!E:E)</f>
        <v>0</v>
      </c>
    </row>
    <row r="673" spans="1:8" ht="15.75" customHeight="1">
      <c r="A673" s="93" t="s">
        <v>8952</v>
      </c>
      <c r="B673" s="93" t="s">
        <v>876</v>
      </c>
      <c r="C673" s="93" t="s">
        <v>8952</v>
      </c>
      <c r="D673" s="93" t="s">
        <v>8953</v>
      </c>
      <c r="E673" s="94">
        <v>0</v>
      </c>
      <c r="F673" s="93" t="s">
        <v>1185</v>
      </c>
      <c r="H673" s="3">
        <f>E673+SUMIF('BR DTG CIKDITIRO'!C:C,C673,'BR DTG CIKDITIRO'!E:E)</f>
        <v>0</v>
      </c>
    </row>
    <row r="674" spans="1:8" ht="15.75" customHeight="1">
      <c r="A674" s="93" t="s">
        <v>264</v>
      </c>
      <c r="B674" s="93" t="s">
        <v>877</v>
      </c>
      <c r="C674" s="93" t="s">
        <v>264</v>
      </c>
      <c r="D674" s="93" t="s">
        <v>1014</v>
      </c>
      <c r="E674" s="94">
        <v>0</v>
      </c>
      <c r="F674" s="93" t="s">
        <v>1185</v>
      </c>
      <c r="H674" s="3">
        <f>E674+SUMIF('BR DTG CIKDITIRO'!C:C,C674,'BR DTG CIKDITIRO'!E:E)</f>
        <v>0</v>
      </c>
    </row>
    <row r="675" spans="1:8" ht="15.75" customHeight="1">
      <c r="A675" s="93" t="s">
        <v>656</v>
      </c>
      <c r="B675" s="93" t="s">
        <v>876</v>
      </c>
      <c r="C675" s="93" t="s">
        <v>656</v>
      </c>
      <c r="D675" s="93" t="s">
        <v>1015</v>
      </c>
      <c r="E675" s="94">
        <v>0</v>
      </c>
      <c r="F675" s="93" t="s">
        <v>1185</v>
      </c>
      <c r="H675" s="3">
        <f>E675+SUMIF('BR DTG CIKDITIRO'!C:C,C675,'BR DTG CIKDITIRO'!E:E)</f>
        <v>0</v>
      </c>
    </row>
    <row r="676" spans="1:8" ht="15.75" customHeight="1">
      <c r="A676" s="93" t="s">
        <v>8954</v>
      </c>
      <c r="B676" s="93" t="s">
        <v>876</v>
      </c>
      <c r="C676" s="93" t="s">
        <v>8954</v>
      </c>
      <c r="D676" s="93" t="s">
        <v>8955</v>
      </c>
      <c r="E676" s="94">
        <v>0</v>
      </c>
      <c r="F676" s="93" t="s">
        <v>1185</v>
      </c>
      <c r="H676" s="3">
        <f>E676+SUMIF('BR DTG CIKDITIRO'!C:C,C676,'BR DTG CIKDITIRO'!E:E)</f>
        <v>0</v>
      </c>
    </row>
    <row r="677" spans="1:8" ht="15.75" customHeight="1">
      <c r="A677" s="93" t="s">
        <v>8956</v>
      </c>
      <c r="B677" s="93" t="s">
        <v>876</v>
      </c>
      <c r="C677" s="93" t="s">
        <v>8956</v>
      </c>
      <c r="D677" s="93" t="s">
        <v>3304</v>
      </c>
      <c r="E677" s="94">
        <v>0</v>
      </c>
      <c r="F677" s="93" t="s">
        <v>1185</v>
      </c>
      <c r="H677" s="3">
        <f>E677+SUMIF('BR DTG CIKDITIRO'!C:C,C677,'BR DTG CIKDITIRO'!E:E)</f>
        <v>0</v>
      </c>
    </row>
    <row r="678" spans="1:8" ht="15.75" customHeight="1">
      <c r="A678" s="93" t="s">
        <v>8957</v>
      </c>
      <c r="B678" s="93" t="s">
        <v>876</v>
      </c>
      <c r="C678" s="93" t="s">
        <v>8957</v>
      </c>
      <c r="D678" s="93" t="s">
        <v>3304</v>
      </c>
      <c r="E678" s="94">
        <v>0</v>
      </c>
      <c r="F678" s="93" t="s">
        <v>1185</v>
      </c>
      <c r="H678" s="3">
        <f>E678+SUMIF('BR DTG CIKDITIRO'!C:C,C678,'BR DTG CIKDITIRO'!E:E)</f>
        <v>0</v>
      </c>
    </row>
    <row r="679" spans="1:8" ht="15.75" customHeight="1">
      <c r="A679" s="93" t="s">
        <v>3303</v>
      </c>
      <c r="B679" s="93" t="s">
        <v>876</v>
      </c>
      <c r="C679" s="93" t="s">
        <v>3303</v>
      </c>
      <c r="D679" s="93" t="s">
        <v>3304</v>
      </c>
      <c r="E679" s="94">
        <v>0</v>
      </c>
      <c r="F679" s="93" t="s">
        <v>502</v>
      </c>
      <c r="H679" s="3">
        <f>E679+SUMIF('BR DTG CIKDITIRO'!C:C,C679,'BR DTG CIKDITIRO'!E:E)</f>
        <v>0</v>
      </c>
    </row>
    <row r="680" spans="1:8" ht="15.75" customHeight="1">
      <c r="A680" s="93" t="s">
        <v>8958</v>
      </c>
      <c r="B680" s="93" t="s">
        <v>876</v>
      </c>
      <c r="C680" s="93" t="s">
        <v>8958</v>
      </c>
      <c r="D680" s="93" t="s">
        <v>8959</v>
      </c>
      <c r="E680" s="94">
        <v>0</v>
      </c>
      <c r="F680" s="93" t="s">
        <v>1185</v>
      </c>
      <c r="H680" s="3">
        <f>E680+SUMIF('BR DTG CIKDITIRO'!C:C,C680,'BR DTG CIKDITIRO'!E:E)</f>
        <v>0</v>
      </c>
    </row>
    <row r="681" spans="1:8" ht="15.75" customHeight="1">
      <c r="A681" s="93" t="s">
        <v>3305</v>
      </c>
      <c r="B681" s="93" t="s">
        <v>876</v>
      </c>
      <c r="C681" s="93" t="s">
        <v>3305</v>
      </c>
      <c r="D681" s="93" t="s">
        <v>3304</v>
      </c>
      <c r="E681" s="94">
        <v>0</v>
      </c>
      <c r="F681" s="93" t="s">
        <v>1185</v>
      </c>
      <c r="H681" s="3">
        <f>E681+SUMIF('BR DTG CIKDITIRO'!C:C,C681,'BR DTG CIKDITIRO'!E:E)</f>
        <v>0</v>
      </c>
    </row>
    <row r="682" spans="1:8" ht="15.75" customHeight="1">
      <c r="A682" s="93" t="s">
        <v>8960</v>
      </c>
      <c r="B682" s="93" t="s">
        <v>876</v>
      </c>
      <c r="C682" s="93" t="s">
        <v>8960</v>
      </c>
      <c r="D682" s="93" t="s">
        <v>3304</v>
      </c>
      <c r="E682" s="94">
        <v>0</v>
      </c>
      <c r="F682" s="93" t="s">
        <v>1185</v>
      </c>
      <c r="H682" s="3">
        <f>E682+SUMIF('BR DTG CIKDITIRO'!C:C,C682,'BR DTG CIKDITIRO'!E:E)</f>
        <v>0</v>
      </c>
    </row>
    <row r="683" spans="1:8" ht="15.75" customHeight="1">
      <c r="A683" s="93" t="s">
        <v>3307</v>
      </c>
      <c r="B683" s="93" t="s">
        <v>876</v>
      </c>
      <c r="C683" s="93" t="s">
        <v>3307</v>
      </c>
      <c r="D683" s="93" t="s">
        <v>3304</v>
      </c>
      <c r="E683" s="94">
        <v>0</v>
      </c>
      <c r="F683" s="93" t="s">
        <v>1185</v>
      </c>
      <c r="H683" s="3">
        <f>E683+SUMIF('BR DTG CIKDITIRO'!C:C,C683,'BR DTG CIKDITIRO'!E:E)</f>
        <v>0</v>
      </c>
    </row>
    <row r="684" spans="1:8" ht="15.75" customHeight="1">
      <c r="A684" s="93" t="s">
        <v>599</v>
      </c>
      <c r="B684" s="93" t="s">
        <v>876</v>
      </c>
      <c r="C684" s="93" t="s">
        <v>599</v>
      </c>
      <c r="D684" s="93" t="s">
        <v>829</v>
      </c>
      <c r="E684" s="94">
        <v>0</v>
      </c>
      <c r="F684" s="93" t="s">
        <v>1185</v>
      </c>
      <c r="H684" s="3">
        <f>E684+SUMIF('BR DTG CIKDITIRO'!C:C,C684,'BR DTG CIKDITIRO'!E:E)</f>
        <v>0</v>
      </c>
    </row>
    <row r="685" spans="1:8" ht="15.75" customHeight="1">
      <c r="A685" s="93" t="s">
        <v>3314</v>
      </c>
      <c r="B685" s="93" t="s">
        <v>876</v>
      </c>
      <c r="C685" s="93" t="s">
        <v>3314</v>
      </c>
      <c r="D685" s="93" t="s">
        <v>3315</v>
      </c>
      <c r="E685" s="94">
        <v>0</v>
      </c>
      <c r="F685" s="93" t="s">
        <v>1185</v>
      </c>
      <c r="H685" s="3">
        <f>E685+SUMIF('BR DTG CIKDITIRO'!C:C,C685,'BR DTG CIKDITIRO'!E:E)</f>
        <v>0</v>
      </c>
    </row>
    <row r="686" spans="1:8" ht="15.75" customHeight="1">
      <c r="A686" s="93" t="s">
        <v>1778</v>
      </c>
      <c r="B686" s="93" t="s">
        <v>876</v>
      </c>
      <c r="C686" s="93" t="s">
        <v>1778</v>
      </c>
      <c r="D686" s="93" t="s">
        <v>8961</v>
      </c>
      <c r="E686" s="94">
        <v>0</v>
      </c>
      <c r="F686" s="93" t="s">
        <v>1185</v>
      </c>
      <c r="H686" s="3">
        <f>E686+SUMIF('BR DTG CIKDITIRO'!C:C,C686,'BR DTG CIKDITIRO'!E:E)</f>
        <v>0</v>
      </c>
    </row>
    <row r="687" spans="1:8" ht="15.75" customHeight="1">
      <c r="A687" s="93" t="s">
        <v>8962</v>
      </c>
      <c r="B687" s="93" t="s">
        <v>876</v>
      </c>
      <c r="C687" s="93" t="s">
        <v>8962</v>
      </c>
      <c r="D687" s="93" t="s">
        <v>8963</v>
      </c>
      <c r="E687" s="94">
        <v>0</v>
      </c>
      <c r="F687" s="93" t="s">
        <v>1185</v>
      </c>
      <c r="H687" s="3">
        <f>E687+SUMIF('BR DTG CIKDITIRO'!C:C,C687,'BR DTG CIKDITIRO'!E:E)</f>
        <v>0</v>
      </c>
    </row>
    <row r="688" spans="1:8" ht="15.75" customHeight="1">
      <c r="A688" s="93" t="s">
        <v>3322</v>
      </c>
      <c r="B688" s="93" t="s">
        <v>876</v>
      </c>
      <c r="C688" s="93" t="s">
        <v>3322</v>
      </c>
      <c r="D688" s="93" t="s">
        <v>3323</v>
      </c>
      <c r="E688" s="94">
        <v>0</v>
      </c>
      <c r="F688" s="93" t="s">
        <v>1185</v>
      </c>
      <c r="H688" s="3">
        <f>E688+SUMIF('BR DTG CIKDITIRO'!C:C,C688,'BR DTG CIKDITIRO'!E:E)</f>
        <v>0</v>
      </c>
    </row>
    <row r="689" spans="1:8" ht="15.75" customHeight="1">
      <c r="A689" s="93" t="s">
        <v>8964</v>
      </c>
      <c r="B689" s="93" t="s">
        <v>876</v>
      </c>
      <c r="C689" s="93" t="s">
        <v>8964</v>
      </c>
      <c r="D689" s="93" t="s">
        <v>8965</v>
      </c>
      <c r="E689" s="94">
        <v>0</v>
      </c>
      <c r="F689" s="93" t="s">
        <v>1185</v>
      </c>
      <c r="H689" s="3">
        <f>E689+SUMIF('BR DTG CIKDITIRO'!C:C,C689,'BR DTG CIKDITIRO'!E:E)</f>
        <v>0</v>
      </c>
    </row>
    <row r="690" spans="1:8" ht="15.75" customHeight="1">
      <c r="A690" s="93" t="s">
        <v>3324</v>
      </c>
      <c r="B690" s="93" t="s">
        <v>876</v>
      </c>
      <c r="C690" s="93" t="s">
        <v>3324</v>
      </c>
      <c r="D690" s="93" t="s">
        <v>3325</v>
      </c>
      <c r="E690" s="94">
        <v>0</v>
      </c>
      <c r="F690" s="93" t="s">
        <v>1185</v>
      </c>
      <c r="H690" s="3">
        <f>E690+SUMIF('BR DTG CIKDITIRO'!C:C,C690,'BR DTG CIKDITIRO'!E:E)</f>
        <v>0</v>
      </c>
    </row>
    <row r="691" spans="1:8" ht="15.75" customHeight="1">
      <c r="A691" s="93" t="s">
        <v>3326</v>
      </c>
      <c r="B691" s="93" t="s">
        <v>876</v>
      </c>
      <c r="C691" s="93" t="s">
        <v>3326</v>
      </c>
      <c r="D691" s="93" t="s">
        <v>3325</v>
      </c>
      <c r="E691" s="94">
        <v>0</v>
      </c>
      <c r="F691" s="93" t="s">
        <v>1185</v>
      </c>
      <c r="H691" s="3">
        <f>E691+SUMIF('BR DTG CIKDITIRO'!C:C,C691,'BR DTG CIKDITIRO'!E:E)</f>
        <v>0</v>
      </c>
    </row>
    <row r="692" spans="1:8" ht="15.75" customHeight="1">
      <c r="A692" s="93" t="s">
        <v>3328</v>
      </c>
      <c r="B692" s="93" t="s">
        <v>876</v>
      </c>
      <c r="C692" s="93" t="s">
        <v>3328</v>
      </c>
      <c r="D692" s="93" t="s">
        <v>3329</v>
      </c>
      <c r="E692" s="94">
        <v>0</v>
      </c>
      <c r="F692" s="93" t="s">
        <v>1185</v>
      </c>
      <c r="H692" s="3">
        <f>E692+SUMIF('BR DTG CIKDITIRO'!C:C,C692,'BR DTG CIKDITIRO'!E:E)</f>
        <v>0</v>
      </c>
    </row>
    <row r="693" spans="1:8" ht="15.75" customHeight="1">
      <c r="A693" s="93" t="s">
        <v>3332</v>
      </c>
      <c r="B693" s="93" t="s">
        <v>876</v>
      </c>
      <c r="C693" s="93" t="s">
        <v>3332</v>
      </c>
      <c r="D693" s="93" t="s">
        <v>8966</v>
      </c>
      <c r="E693" s="94">
        <v>0</v>
      </c>
      <c r="F693" s="93" t="s">
        <v>1185</v>
      </c>
      <c r="H693" s="3">
        <f>E693+SUMIF('BR DTG CIKDITIRO'!C:C,C693,'BR DTG CIKDITIRO'!E:E)</f>
        <v>0</v>
      </c>
    </row>
    <row r="694" spans="1:8" ht="15.75" customHeight="1">
      <c r="A694" s="93" t="s">
        <v>2153</v>
      </c>
      <c r="B694" s="93" t="s">
        <v>876</v>
      </c>
      <c r="C694" s="93" t="s">
        <v>2153</v>
      </c>
      <c r="D694" s="93" t="s">
        <v>2154</v>
      </c>
      <c r="E694" s="94">
        <v>0</v>
      </c>
      <c r="F694" s="93" t="s">
        <v>1185</v>
      </c>
      <c r="H694" s="3">
        <f>E694+SUMIF('BR DTG CIKDITIRO'!C:C,C694,'BR DTG CIKDITIRO'!E:E)</f>
        <v>0</v>
      </c>
    </row>
    <row r="695" spans="1:8" ht="15.75" customHeight="1">
      <c r="A695" s="93" t="s">
        <v>658</v>
      </c>
      <c r="B695" s="93" t="s">
        <v>876</v>
      </c>
      <c r="C695" s="93" t="s">
        <v>658</v>
      </c>
      <c r="D695" s="93" t="s">
        <v>2155</v>
      </c>
      <c r="E695" s="94">
        <v>0</v>
      </c>
      <c r="F695" s="93" t="s">
        <v>1185</v>
      </c>
      <c r="H695" s="3">
        <f>E695+SUMIF('BR DTG CIKDITIRO'!C:C,C695,'BR DTG CIKDITIRO'!E:E)</f>
        <v>0</v>
      </c>
    </row>
    <row r="696" spans="1:8" ht="15.75" customHeight="1">
      <c r="A696" s="93" t="s">
        <v>3336</v>
      </c>
      <c r="B696" s="93" t="s">
        <v>876</v>
      </c>
      <c r="C696" s="93" t="s">
        <v>3336</v>
      </c>
      <c r="D696" s="93" t="s">
        <v>8967</v>
      </c>
      <c r="E696" s="94">
        <v>0</v>
      </c>
      <c r="F696" s="93" t="s">
        <v>1185</v>
      </c>
      <c r="H696" s="3">
        <f>E696+SUMIF('BR DTG CIKDITIRO'!C:C,C696,'BR DTG CIKDITIRO'!E:E)</f>
        <v>0</v>
      </c>
    </row>
    <row r="697" spans="1:8" ht="15.75" customHeight="1">
      <c r="A697" s="93" t="s">
        <v>265</v>
      </c>
      <c r="B697" s="93" t="s">
        <v>877</v>
      </c>
      <c r="C697" s="93" t="s">
        <v>265</v>
      </c>
      <c r="D697" s="93" t="s">
        <v>1780</v>
      </c>
      <c r="E697" s="94">
        <v>7</v>
      </c>
      <c r="F697" s="93" t="s">
        <v>1185</v>
      </c>
      <c r="H697" s="3">
        <f>E697+SUMIF('BR DTG CIKDITIRO'!C:C,C697,'BR DTG CIKDITIRO'!E:E)</f>
        <v>7</v>
      </c>
    </row>
    <row r="698" spans="1:8" ht="15.75" customHeight="1">
      <c r="A698" s="93" t="s">
        <v>3340</v>
      </c>
      <c r="B698" s="93" t="s">
        <v>876</v>
      </c>
      <c r="C698" s="93" t="s">
        <v>3340</v>
      </c>
      <c r="D698" s="93" t="s">
        <v>3341</v>
      </c>
      <c r="E698" s="94">
        <v>0</v>
      </c>
      <c r="F698" s="93" t="s">
        <v>1185</v>
      </c>
      <c r="H698" s="3">
        <f>E698+SUMIF('BR DTG CIKDITIRO'!C:C,C698,'BR DTG CIKDITIRO'!E:E)</f>
        <v>0</v>
      </c>
    </row>
    <row r="699" spans="1:8" ht="15.75" customHeight="1">
      <c r="A699" s="93" t="s">
        <v>2156</v>
      </c>
      <c r="B699" s="93" t="s">
        <v>876</v>
      </c>
      <c r="C699" s="93" t="s">
        <v>2156</v>
      </c>
      <c r="D699" s="93" t="s">
        <v>2157</v>
      </c>
      <c r="E699" s="94">
        <v>0</v>
      </c>
      <c r="F699" s="93" t="s">
        <v>1185</v>
      </c>
      <c r="H699" s="3">
        <f>E699+SUMIF('BR DTG CIKDITIRO'!C:C,C699,'BR DTG CIKDITIRO'!E:E)</f>
        <v>0</v>
      </c>
    </row>
    <row r="700" spans="1:8" ht="15.75" customHeight="1">
      <c r="A700" s="93" t="s">
        <v>3342</v>
      </c>
      <c r="B700" s="93" t="s">
        <v>876</v>
      </c>
      <c r="C700" s="93" t="s">
        <v>3342</v>
      </c>
      <c r="D700" s="93" t="s">
        <v>3343</v>
      </c>
      <c r="E700" s="94">
        <v>0</v>
      </c>
      <c r="F700" s="93" t="s">
        <v>1185</v>
      </c>
      <c r="H700" s="3">
        <f>E700+SUMIF('BR DTG CIKDITIRO'!C:C,C700,'BR DTG CIKDITIRO'!E:E)</f>
        <v>0</v>
      </c>
    </row>
    <row r="701" spans="1:8" ht="15.75" customHeight="1">
      <c r="A701" s="93" t="s">
        <v>3344</v>
      </c>
      <c r="B701" s="93" t="s">
        <v>876</v>
      </c>
      <c r="C701" s="93" t="s">
        <v>3344</v>
      </c>
      <c r="D701" s="93" t="s">
        <v>3345</v>
      </c>
      <c r="E701" s="94">
        <v>0</v>
      </c>
      <c r="F701" s="93" t="s">
        <v>1185</v>
      </c>
      <c r="H701" s="3">
        <f>E701+SUMIF('BR DTG CIKDITIRO'!C:C,C701,'BR DTG CIKDITIRO'!E:E)</f>
        <v>0</v>
      </c>
    </row>
    <row r="702" spans="1:8" ht="15.75" customHeight="1">
      <c r="A702" s="93" t="s">
        <v>8968</v>
      </c>
      <c r="B702" s="93" t="s">
        <v>876</v>
      </c>
      <c r="C702" s="93" t="s">
        <v>8968</v>
      </c>
      <c r="D702" s="93" t="s">
        <v>8969</v>
      </c>
      <c r="E702" s="94">
        <v>0</v>
      </c>
      <c r="F702" s="93" t="s">
        <v>1185</v>
      </c>
      <c r="H702" s="3">
        <f>E702+SUMIF('BR DTG CIKDITIRO'!C:C,C702,'BR DTG CIKDITIRO'!E:E)</f>
        <v>0</v>
      </c>
    </row>
    <row r="703" spans="1:8" ht="15.75" customHeight="1">
      <c r="A703" s="93" t="s">
        <v>266</v>
      </c>
      <c r="B703" s="93" t="s">
        <v>877</v>
      </c>
      <c r="C703" s="93" t="s">
        <v>266</v>
      </c>
      <c r="D703" s="93" t="s">
        <v>1016</v>
      </c>
      <c r="E703" s="94">
        <v>1</v>
      </c>
      <c r="F703" s="93" t="s">
        <v>1185</v>
      </c>
      <c r="H703" s="3">
        <f>E703+SUMIF('BR DTG CIKDITIRO'!C:C,C703,'BR DTG CIKDITIRO'!E:E)</f>
        <v>1</v>
      </c>
    </row>
    <row r="704" spans="1:8" ht="15.75" customHeight="1">
      <c r="A704" s="93" t="s">
        <v>3346</v>
      </c>
      <c r="B704" s="93" t="s">
        <v>876</v>
      </c>
      <c r="C704" s="93" t="s">
        <v>3346</v>
      </c>
      <c r="D704" s="93" t="s">
        <v>3347</v>
      </c>
      <c r="E704" s="94">
        <v>0</v>
      </c>
      <c r="F704" s="93" t="s">
        <v>1185</v>
      </c>
      <c r="H704" s="3">
        <f>E704+SUMIF('BR DTG CIKDITIRO'!C:C,C704,'BR DTG CIKDITIRO'!E:E)</f>
        <v>0</v>
      </c>
    </row>
    <row r="705" spans="1:8" ht="15.75" customHeight="1">
      <c r="A705" s="93" t="s">
        <v>267</v>
      </c>
      <c r="B705" s="93" t="s">
        <v>877</v>
      </c>
      <c r="C705" s="93" t="s">
        <v>267</v>
      </c>
      <c r="D705" s="93" t="s">
        <v>1017</v>
      </c>
      <c r="E705" s="94">
        <v>1</v>
      </c>
      <c r="F705" s="93" t="s">
        <v>1185</v>
      </c>
      <c r="H705" s="3">
        <f>E705+SUMIF('BR DTG CIKDITIRO'!C:C,C705,'BR DTG CIKDITIRO'!E:E)</f>
        <v>1</v>
      </c>
    </row>
    <row r="706" spans="1:8" ht="15.75" customHeight="1">
      <c r="A706" s="93" t="s">
        <v>3352</v>
      </c>
      <c r="B706" s="93" t="s">
        <v>876</v>
      </c>
      <c r="C706" s="93" t="s">
        <v>3352</v>
      </c>
      <c r="D706" s="93" t="s">
        <v>3353</v>
      </c>
      <c r="E706" s="94">
        <v>0</v>
      </c>
      <c r="F706" s="93" t="s">
        <v>1185</v>
      </c>
      <c r="H706" s="3">
        <f>E706+SUMIF('BR DTG CIKDITIRO'!C:C,C706,'BR DTG CIKDITIRO'!E:E)</f>
        <v>0</v>
      </c>
    </row>
    <row r="707" spans="1:8" ht="15.75" customHeight="1">
      <c r="A707" s="93" t="s">
        <v>3354</v>
      </c>
      <c r="B707" s="93" t="s">
        <v>876</v>
      </c>
      <c r="C707" s="93" t="s">
        <v>3354</v>
      </c>
      <c r="D707" s="93" t="s">
        <v>3355</v>
      </c>
      <c r="E707" s="94">
        <v>0</v>
      </c>
      <c r="F707" s="93" t="s">
        <v>1185</v>
      </c>
      <c r="H707" s="3">
        <f>E707+SUMIF('BR DTG CIKDITIRO'!C:C,C707,'BR DTG CIKDITIRO'!E:E)</f>
        <v>0</v>
      </c>
    </row>
    <row r="708" spans="1:8" ht="15.75" customHeight="1">
      <c r="A708" s="93" t="s">
        <v>3360</v>
      </c>
      <c r="B708" s="93" t="s">
        <v>876</v>
      </c>
      <c r="C708" s="93" t="s">
        <v>3360</v>
      </c>
      <c r="D708" s="93" t="s">
        <v>8970</v>
      </c>
      <c r="E708" s="94">
        <v>0</v>
      </c>
      <c r="F708" s="93" t="s">
        <v>1185</v>
      </c>
      <c r="H708" s="3">
        <f>E708+SUMIF('BR DTG CIKDITIRO'!C:C,C708,'BR DTG CIKDITIRO'!E:E)</f>
        <v>0</v>
      </c>
    </row>
    <row r="709" spans="1:8" ht="15.75" customHeight="1">
      <c r="A709" s="93" t="s">
        <v>8971</v>
      </c>
      <c r="B709" s="93" t="s">
        <v>876</v>
      </c>
      <c r="C709" s="93" t="s">
        <v>8971</v>
      </c>
      <c r="D709" s="93" t="s">
        <v>8972</v>
      </c>
      <c r="E709" s="94">
        <v>0</v>
      </c>
      <c r="F709" s="93" t="s">
        <v>1185</v>
      </c>
      <c r="H709" s="3">
        <f>E709+SUMIF('BR DTG CIKDITIRO'!C:C,C709,'BR DTG CIKDITIRO'!E:E)</f>
        <v>0</v>
      </c>
    </row>
    <row r="710" spans="1:8" ht="15.75" customHeight="1">
      <c r="A710" s="93" t="s">
        <v>3362</v>
      </c>
      <c r="B710" s="93" t="s">
        <v>876</v>
      </c>
      <c r="C710" s="93" t="s">
        <v>3362</v>
      </c>
      <c r="D710" s="93" t="s">
        <v>3363</v>
      </c>
      <c r="E710" s="94">
        <v>0</v>
      </c>
      <c r="F710" s="93" t="s">
        <v>1185</v>
      </c>
      <c r="H710" s="3">
        <f>E710+SUMIF('BR DTG CIKDITIRO'!C:C,C710,'BR DTG CIKDITIRO'!E:E)</f>
        <v>0</v>
      </c>
    </row>
    <row r="711" spans="1:8" ht="15.75" customHeight="1">
      <c r="A711" s="93" t="s">
        <v>3368</v>
      </c>
      <c r="B711" s="93" t="s">
        <v>876</v>
      </c>
      <c r="C711" s="93" t="s">
        <v>3368</v>
      </c>
      <c r="D711" s="93" t="s">
        <v>3369</v>
      </c>
      <c r="E711" s="94">
        <v>0</v>
      </c>
      <c r="F711" s="93" t="s">
        <v>1185</v>
      </c>
      <c r="H711" s="3">
        <f>E711+SUMIF('BR DTG CIKDITIRO'!C:C,C711,'BR DTG CIKDITIRO'!E:E)</f>
        <v>0</v>
      </c>
    </row>
    <row r="712" spans="1:8" ht="15.75" customHeight="1">
      <c r="A712" s="93" t="s">
        <v>3370</v>
      </c>
      <c r="B712" s="93" t="s">
        <v>876</v>
      </c>
      <c r="C712" s="93" t="s">
        <v>3370</v>
      </c>
      <c r="D712" s="93" t="s">
        <v>3371</v>
      </c>
      <c r="E712" s="94">
        <v>0</v>
      </c>
      <c r="F712" s="93" t="s">
        <v>1185</v>
      </c>
      <c r="H712" s="3">
        <f>E712+SUMIF('BR DTG CIKDITIRO'!C:C,C712,'BR DTG CIKDITIRO'!E:E)</f>
        <v>0</v>
      </c>
    </row>
    <row r="713" spans="1:8" ht="15.75" customHeight="1">
      <c r="A713" s="93" t="s">
        <v>8973</v>
      </c>
      <c r="B713" s="93" t="s">
        <v>876</v>
      </c>
      <c r="C713" s="93" t="s">
        <v>8973</v>
      </c>
      <c r="D713" s="93" t="s">
        <v>8974</v>
      </c>
      <c r="E713" s="94">
        <v>0</v>
      </c>
      <c r="F713" s="93" t="s">
        <v>1185</v>
      </c>
      <c r="H713" s="3">
        <f>E713+SUMIF('BR DTG CIKDITIRO'!C:C,C713,'BR DTG CIKDITIRO'!E:E)</f>
        <v>0</v>
      </c>
    </row>
    <row r="714" spans="1:8" ht="15.75" customHeight="1">
      <c r="A714" s="93" t="s">
        <v>3372</v>
      </c>
      <c r="B714" s="93" t="s">
        <v>876</v>
      </c>
      <c r="C714" s="93" t="s">
        <v>3372</v>
      </c>
      <c r="D714" s="93" t="s">
        <v>3373</v>
      </c>
      <c r="E714" s="94">
        <v>0</v>
      </c>
      <c r="F714" s="93" t="s">
        <v>1185</v>
      </c>
      <c r="H714" s="3">
        <f>E714+SUMIF('BR DTG CIKDITIRO'!C:C,C714,'BR DTG CIKDITIRO'!E:E)</f>
        <v>0</v>
      </c>
    </row>
    <row r="715" spans="1:8" ht="15.75" customHeight="1">
      <c r="A715" s="93" t="s">
        <v>3376</v>
      </c>
      <c r="B715" s="93" t="s">
        <v>876</v>
      </c>
      <c r="C715" s="93" t="s">
        <v>3376</v>
      </c>
      <c r="D715" s="93" t="s">
        <v>3377</v>
      </c>
      <c r="E715" s="94">
        <v>0</v>
      </c>
      <c r="F715" s="93" t="s">
        <v>1185</v>
      </c>
      <c r="H715" s="3">
        <f>E715+SUMIF('BR DTG CIKDITIRO'!C:C,C715,'BR DTG CIKDITIRO'!E:E)</f>
        <v>0</v>
      </c>
    </row>
    <row r="716" spans="1:8" ht="15.75" customHeight="1">
      <c r="A716" s="93" t="s">
        <v>3378</v>
      </c>
      <c r="B716" s="93" t="s">
        <v>876</v>
      </c>
      <c r="C716" s="93" t="s">
        <v>3378</v>
      </c>
      <c r="D716" s="93" t="s">
        <v>3377</v>
      </c>
      <c r="E716" s="94">
        <v>0</v>
      </c>
      <c r="F716" s="93" t="s">
        <v>1185</v>
      </c>
      <c r="H716" s="3">
        <f>E716+SUMIF('BR DTG CIKDITIRO'!C:C,C716,'BR DTG CIKDITIRO'!E:E)</f>
        <v>0</v>
      </c>
    </row>
    <row r="717" spans="1:8" ht="15.75" customHeight="1">
      <c r="A717" s="93" t="s">
        <v>3379</v>
      </c>
      <c r="B717" s="93" t="s">
        <v>876</v>
      </c>
      <c r="C717" s="93" t="s">
        <v>3379</v>
      </c>
      <c r="D717" s="93" t="s">
        <v>3380</v>
      </c>
      <c r="E717" s="94">
        <v>0</v>
      </c>
      <c r="F717" s="93" t="s">
        <v>1185</v>
      </c>
      <c r="H717" s="3">
        <f>E717+SUMIF('BR DTG CIKDITIRO'!C:C,C717,'BR DTG CIKDITIRO'!E:E)</f>
        <v>0</v>
      </c>
    </row>
    <row r="718" spans="1:8" ht="15.75" customHeight="1">
      <c r="A718" s="93" t="s">
        <v>3381</v>
      </c>
      <c r="B718" s="93" t="s">
        <v>876</v>
      </c>
      <c r="C718" s="93" t="s">
        <v>3381</v>
      </c>
      <c r="D718" s="93" t="s">
        <v>3377</v>
      </c>
      <c r="E718" s="94">
        <v>0</v>
      </c>
      <c r="F718" s="93" t="s">
        <v>1185</v>
      </c>
      <c r="H718" s="3">
        <f>E718+SUMIF('BR DTG CIKDITIRO'!C:C,C718,'BR DTG CIKDITIRO'!E:E)</f>
        <v>0</v>
      </c>
    </row>
    <row r="719" spans="1:8" ht="15.75" customHeight="1">
      <c r="A719" s="93" t="s">
        <v>3384</v>
      </c>
      <c r="B719" s="93" t="s">
        <v>876</v>
      </c>
      <c r="C719" s="93" t="s">
        <v>3384</v>
      </c>
      <c r="D719" s="93" t="s">
        <v>3385</v>
      </c>
      <c r="E719" s="94">
        <v>0</v>
      </c>
      <c r="F719" s="93" t="s">
        <v>1185</v>
      </c>
      <c r="H719" s="3">
        <f>E719+SUMIF('BR DTG CIKDITIRO'!C:C,C719,'BR DTG CIKDITIRO'!E:E)</f>
        <v>0</v>
      </c>
    </row>
    <row r="720" spans="1:8" ht="15.75" customHeight="1">
      <c r="A720" s="93" t="s">
        <v>3386</v>
      </c>
      <c r="B720" s="93" t="s">
        <v>876</v>
      </c>
      <c r="C720" s="93" t="s">
        <v>3386</v>
      </c>
      <c r="D720" s="93" t="s">
        <v>3387</v>
      </c>
      <c r="E720" s="94">
        <v>0</v>
      </c>
      <c r="F720" s="93" t="s">
        <v>1185</v>
      </c>
      <c r="H720" s="3">
        <f>E720+SUMIF('BR DTG CIKDITIRO'!C:C,C720,'BR DTG CIKDITIRO'!E:E)</f>
        <v>0</v>
      </c>
    </row>
    <row r="721" spans="1:8" ht="15.75" customHeight="1">
      <c r="A721" s="93" t="s">
        <v>268</v>
      </c>
      <c r="B721" s="93" t="s">
        <v>877</v>
      </c>
      <c r="C721" s="93" t="s">
        <v>268</v>
      </c>
      <c r="D721" s="93" t="s">
        <v>1018</v>
      </c>
      <c r="E721" s="94">
        <v>2</v>
      </c>
      <c r="F721" s="93" t="s">
        <v>1185</v>
      </c>
      <c r="H721" s="3">
        <f>E721+SUMIF('BR DTG CIKDITIRO'!C:C,C721,'BR DTG CIKDITIRO'!E:E)</f>
        <v>2</v>
      </c>
    </row>
    <row r="722" spans="1:8" ht="15.75" customHeight="1">
      <c r="A722" s="93" t="s">
        <v>8975</v>
      </c>
      <c r="B722" s="93" t="s">
        <v>876</v>
      </c>
      <c r="C722" s="93" t="s">
        <v>8975</v>
      </c>
      <c r="D722" s="93" t="s">
        <v>8976</v>
      </c>
      <c r="E722" s="94">
        <v>0</v>
      </c>
      <c r="F722" s="93" t="s">
        <v>1185</v>
      </c>
      <c r="H722" s="3">
        <f>E722+SUMIF('BR DTG CIKDITIRO'!C:C,C722,'BR DTG CIKDITIRO'!E:E)</f>
        <v>0</v>
      </c>
    </row>
    <row r="723" spans="1:8" ht="15.75" customHeight="1">
      <c r="A723" s="93" t="s">
        <v>3392</v>
      </c>
      <c r="B723" s="93" t="s">
        <v>876</v>
      </c>
      <c r="C723" s="93" t="s">
        <v>3392</v>
      </c>
      <c r="D723" s="93" t="s">
        <v>3393</v>
      </c>
      <c r="E723" s="94">
        <v>0</v>
      </c>
      <c r="F723" s="93" t="s">
        <v>1185</v>
      </c>
      <c r="H723" s="3">
        <f>E723+SUMIF('BR DTG CIKDITIRO'!C:C,C723,'BR DTG CIKDITIRO'!E:E)</f>
        <v>0</v>
      </c>
    </row>
    <row r="724" spans="1:8" ht="15.75" customHeight="1">
      <c r="A724" s="93" t="s">
        <v>3394</v>
      </c>
      <c r="B724" s="93" t="s">
        <v>876</v>
      </c>
      <c r="C724" s="93" t="s">
        <v>3394</v>
      </c>
      <c r="D724" s="93" t="s">
        <v>3395</v>
      </c>
      <c r="E724" s="94">
        <v>0</v>
      </c>
      <c r="F724" s="93" t="s">
        <v>1185</v>
      </c>
      <c r="H724" s="3">
        <f>E724+SUMIF('BR DTG CIKDITIRO'!C:C,C724,'BR DTG CIKDITIRO'!E:E)</f>
        <v>0</v>
      </c>
    </row>
    <row r="725" spans="1:8" ht="15.75" customHeight="1">
      <c r="A725" s="93" t="s">
        <v>8977</v>
      </c>
      <c r="B725" s="93" t="s">
        <v>876</v>
      </c>
      <c r="C725" s="93" t="s">
        <v>8977</v>
      </c>
      <c r="D725" s="93" t="s">
        <v>8978</v>
      </c>
      <c r="E725" s="94">
        <v>0</v>
      </c>
      <c r="F725" s="93" t="s">
        <v>1185</v>
      </c>
      <c r="H725" s="3">
        <f>E725+SUMIF('BR DTG CIKDITIRO'!C:C,C725,'BR DTG CIKDITIRO'!E:E)</f>
        <v>0</v>
      </c>
    </row>
    <row r="726" spans="1:8" ht="15.75" customHeight="1">
      <c r="A726" s="93" t="s">
        <v>3396</v>
      </c>
      <c r="B726" s="93" t="s">
        <v>876</v>
      </c>
      <c r="C726" s="93" t="s">
        <v>3396</v>
      </c>
      <c r="D726" s="93" t="s">
        <v>3397</v>
      </c>
      <c r="E726" s="94">
        <v>0</v>
      </c>
      <c r="F726" s="93" t="s">
        <v>1185</v>
      </c>
      <c r="H726" s="3">
        <f>E726+SUMIF('BR DTG CIKDITIRO'!C:C,C726,'BR DTG CIKDITIRO'!E:E)</f>
        <v>0</v>
      </c>
    </row>
    <row r="727" spans="1:8" ht="15.75" customHeight="1">
      <c r="A727" s="93" t="s">
        <v>3398</v>
      </c>
      <c r="B727" s="93" t="s">
        <v>876</v>
      </c>
      <c r="C727" s="93" t="s">
        <v>3398</v>
      </c>
      <c r="D727" s="93" t="s">
        <v>3399</v>
      </c>
      <c r="E727" s="94">
        <v>0</v>
      </c>
      <c r="F727" s="93" t="s">
        <v>1185</v>
      </c>
      <c r="H727" s="3">
        <f>E727+SUMIF('BR DTG CIKDITIRO'!C:C,C727,'BR DTG CIKDITIRO'!E:E)</f>
        <v>0</v>
      </c>
    </row>
    <row r="728" spans="1:8" ht="15.75" customHeight="1">
      <c r="A728" s="93" t="s">
        <v>3400</v>
      </c>
      <c r="B728" s="93" t="s">
        <v>876</v>
      </c>
      <c r="C728" s="93" t="s">
        <v>3400</v>
      </c>
      <c r="D728" s="93" t="s">
        <v>3401</v>
      </c>
      <c r="E728" s="94">
        <v>0</v>
      </c>
      <c r="F728" s="93" t="s">
        <v>1185</v>
      </c>
      <c r="H728" s="3">
        <f>E728+SUMIF('BR DTG CIKDITIRO'!C:C,C728,'BR DTG CIKDITIRO'!E:E)</f>
        <v>0</v>
      </c>
    </row>
    <row r="729" spans="1:8" ht="15.75" customHeight="1">
      <c r="A729" s="93" t="s">
        <v>3403</v>
      </c>
      <c r="B729" s="93" t="s">
        <v>876</v>
      </c>
      <c r="C729" s="93" t="s">
        <v>3403</v>
      </c>
      <c r="D729" s="93" t="s">
        <v>3404</v>
      </c>
      <c r="E729" s="94">
        <v>0</v>
      </c>
      <c r="F729" s="93" t="s">
        <v>1185</v>
      </c>
      <c r="H729" s="3">
        <f>E729+SUMIF('BR DTG CIKDITIRO'!C:C,C729,'BR DTG CIKDITIRO'!E:E)</f>
        <v>0</v>
      </c>
    </row>
    <row r="730" spans="1:8" ht="15.75" customHeight="1">
      <c r="A730" s="93" t="s">
        <v>3407</v>
      </c>
      <c r="B730" s="93" t="s">
        <v>876</v>
      </c>
      <c r="C730" s="93" t="s">
        <v>3407</v>
      </c>
      <c r="D730" s="93" t="s">
        <v>3408</v>
      </c>
      <c r="E730" s="94">
        <v>0</v>
      </c>
      <c r="F730" s="93" t="s">
        <v>1185</v>
      </c>
      <c r="H730" s="3">
        <f>E730+SUMIF('BR DTG CIKDITIRO'!C:C,C730,'BR DTG CIKDITIRO'!E:E)</f>
        <v>0</v>
      </c>
    </row>
    <row r="731" spans="1:8" ht="15.75" customHeight="1">
      <c r="A731" s="93" t="s">
        <v>3411</v>
      </c>
      <c r="B731" s="93" t="s">
        <v>876</v>
      </c>
      <c r="C731" s="93" t="s">
        <v>3411</v>
      </c>
      <c r="D731" s="93" t="s">
        <v>3412</v>
      </c>
      <c r="E731" s="94">
        <v>0</v>
      </c>
      <c r="F731" s="93" t="s">
        <v>1185</v>
      </c>
      <c r="H731" s="3">
        <f>E731+SUMIF('BR DTG CIKDITIRO'!C:C,C731,'BR DTG CIKDITIRO'!E:E)</f>
        <v>0</v>
      </c>
    </row>
    <row r="732" spans="1:8" ht="15.75" customHeight="1">
      <c r="A732" s="93" t="s">
        <v>8979</v>
      </c>
      <c r="B732" s="93" t="s">
        <v>876</v>
      </c>
      <c r="C732" s="93" t="s">
        <v>8979</v>
      </c>
      <c r="D732" s="93" t="s">
        <v>8980</v>
      </c>
      <c r="E732" s="94">
        <v>0</v>
      </c>
      <c r="F732" s="93" t="s">
        <v>1185</v>
      </c>
      <c r="H732" s="3">
        <f>E732+SUMIF('BR DTG CIKDITIRO'!C:C,C732,'BR DTG CIKDITIRO'!E:E)</f>
        <v>0</v>
      </c>
    </row>
    <row r="733" spans="1:8" ht="15.75" customHeight="1">
      <c r="A733" s="93" t="s">
        <v>3413</v>
      </c>
      <c r="B733" s="93" t="s">
        <v>876</v>
      </c>
      <c r="C733" s="93" t="s">
        <v>3413</v>
      </c>
      <c r="D733" s="93" t="s">
        <v>3414</v>
      </c>
      <c r="E733" s="94">
        <v>0</v>
      </c>
      <c r="F733" s="93" t="s">
        <v>1185</v>
      </c>
      <c r="H733" s="3">
        <f>E733+SUMIF('BR DTG CIKDITIRO'!C:C,C733,'BR DTG CIKDITIRO'!E:E)</f>
        <v>0</v>
      </c>
    </row>
    <row r="734" spans="1:8" ht="15.75" customHeight="1">
      <c r="A734" s="93" t="s">
        <v>3415</v>
      </c>
      <c r="B734" s="93" t="s">
        <v>876</v>
      </c>
      <c r="C734" s="93" t="s">
        <v>3415</v>
      </c>
      <c r="D734" s="93" t="s">
        <v>3416</v>
      </c>
      <c r="E734" s="94">
        <v>0</v>
      </c>
      <c r="F734" s="93" t="s">
        <v>1185</v>
      </c>
      <c r="H734" s="3">
        <f>E734+SUMIF('BR DTG CIKDITIRO'!C:C,C734,'BR DTG CIKDITIRO'!E:E)</f>
        <v>0</v>
      </c>
    </row>
    <row r="735" spans="1:8" ht="15.75" customHeight="1">
      <c r="A735" s="93" t="s">
        <v>3417</v>
      </c>
      <c r="B735" s="93" t="s">
        <v>876</v>
      </c>
      <c r="C735" s="93" t="s">
        <v>3417</v>
      </c>
      <c r="D735" s="93" t="s">
        <v>3418</v>
      </c>
      <c r="E735" s="94">
        <v>0</v>
      </c>
      <c r="F735" s="93" t="s">
        <v>1185</v>
      </c>
      <c r="H735" s="3">
        <f>E735+SUMIF('BR DTG CIKDITIRO'!C:C,C735,'BR DTG CIKDITIRO'!E:E)</f>
        <v>0</v>
      </c>
    </row>
    <row r="736" spans="1:8" ht="15.75" customHeight="1">
      <c r="A736" s="93" t="s">
        <v>3419</v>
      </c>
      <c r="B736" s="93" t="s">
        <v>876</v>
      </c>
      <c r="C736" s="93" t="s">
        <v>3419</v>
      </c>
      <c r="D736" s="93" t="s">
        <v>3420</v>
      </c>
      <c r="E736" s="94">
        <v>0</v>
      </c>
      <c r="F736" s="93" t="s">
        <v>1185</v>
      </c>
      <c r="H736" s="3">
        <f>E736+SUMIF('BR DTG CIKDITIRO'!C:C,C736,'BR DTG CIKDITIRO'!E:E)</f>
        <v>0</v>
      </c>
    </row>
    <row r="737" spans="1:8" ht="15.75" customHeight="1">
      <c r="A737" s="93" t="s">
        <v>3421</v>
      </c>
      <c r="B737" s="93" t="s">
        <v>876</v>
      </c>
      <c r="C737" s="93" t="s">
        <v>3421</v>
      </c>
      <c r="D737" s="93" t="s">
        <v>3422</v>
      </c>
      <c r="E737" s="94">
        <v>0</v>
      </c>
      <c r="F737" s="93" t="s">
        <v>1185</v>
      </c>
      <c r="H737" s="3">
        <f>E737+SUMIF('BR DTG CIKDITIRO'!C:C,C737,'BR DTG CIKDITIRO'!E:E)</f>
        <v>0</v>
      </c>
    </row>
    <row r="738" spans="1:8" ht="15.75" customHeight="1">
      <c r="A738" s="93" t="s">
        <v>3425</v>
      </c>
      <c r="B738" s="93" t="s">
        <v>876</v>
      </c>
      <c r="C738" s="93" t="s">
        <v>3425</v>
      </c>
      <c r="D738" s="93" t="s">
        <v>3426</v>
      </c>
      <c r="E738" s="94">
        <v>0</v>
      </c>
      <c r="F738" s="93" t="s">
        <v>1185</v>
      </c>
      <c r="H738" s="3">
        <f>E738+SUMIF('BR DTG CIKDITIRO'!C:C,C738,'BR DTG CIKDITIRO'!E:E)</f>
        <v>0</v>
      </c>
    </row>
    <row r="739" spans="1:8" ht="15.75" customHeight="1">
      <c r="A739" s="93" t="s">
        <v>3427</v>
      </c>
      <c r="B739" s="93" t="s">
        <v>876</v>
      </c>
      <c r="C739" s="93" t="s">
        <v>3427</v>
      </c>
      <c r="D739" s="93" t="s">
        <v>3428</v>
      </c>
      <c r="E739" s="94">
        <v>0</v>
      </c>
      <c r="F739" s="93" t="s">
        <v>1185</v>
      </c>
      <c r="H739" s="3">
        <f>E739+SUMIF('BR DTG CIKDITIRO'!C:C,C739,'BR DTG CIKDITIRO'!E:E)</f>
        <v>0</v>
      </c>
    </row>
    <row r="740" spans="1:8" ht="15.75" customHeight="1">
      <c r="A740" s="93" t="s">
        <v>3429</v>
      </c>
      <c r="B740" s="93" t="s">
        <v>876</v>
      </c>
      <c r="C740" s="93" t="s">
        <v>3429</v>
      </c>
      <c r="D740" s="93" t="s">
        <v>8981</v>
      </c>
      <c r="E740" s="94">
        <v>0</v>
      </c>
      <c r="F740" s="93" t="s">
        <v>1185</v>
      </c>
      <c r="H740" s="3">
        <f>E740+SUMIF('BR DTG CIKDITIRO'!C:C,C740,'BR DTG CIKDITIRO'!E:E)</f>
        <v>0</v>
      </c>
    </row>
    <row r="741" spans="1:8" ht="15.75" customHeight="1">
      <c r="A741" s="93" t="s">
        <v>3431</v>
      </c>
      <c r="B741" s="93" t="s">
        <v>876</v>
      </c>
      <c r="C741" s="93" t="s">
        <v>3431</v>
      </c>
      <c r="D741" s="93" t="s">
        <v>3432</v>
      </c>
      <c r="E741" s="94">
        <v>0</v>
      </c>
      <c r="F741" s="93" t="s">
        <v>1185</v>
      </c>
      <c r="H741" s="3">
        <f>E741+SUMIF('BR DTG CIKDITIRO'!C:C,C741,'BR DTG CIKDITIRO'!E:E)</f>
        <v>0</v>
      </c>
    </row>
    <row r="742" spans="1:8" ht="15.75" customHeight="1">
      <c r="A742" s="93" t="s">
        <v>3433</v>
      </c>
      <c r="B742" s="93" t="s">
        <v>876</v>
      </c>
      <c r="C742" s="93" t="s">
        <v>3433</v>
      </c>
      <c r="D742" s="93" t="s">
        <v>3434</v>
      </c>
      <c r="E742" s="94">
        <v>0</v>
      </c>
      <c r="F742" s="93" t="s">
        <v>1185</v>
      </c>
      <c r="H742" s="3">
        <f>E742+SUMIF('BR DTG CIKDITIRO'!C:C,C742,'BR DTG CIKDITIRO'!E:E)</f>
        <v>0</v>
      </c>
    </row>
    <row r="743" spans="1:8" ht="15.75" customHeight="1">
      <c r="A743" s="93" t="s">
        <v>3437</v>
      </c>
      <c r="B743" s="93" t="s">
        <v>876</v>
      </c>
      <c r="C743" s="93" t="s">
        <v>3437</v>
      </c>
      <c r="D743" s="93" t="s">
        <v>8982</v>
      </c>
      <c r="E743" s="94">
        <v>0</v>
      </c>
      <c r="F743" s="93" t="s">
        <v>1185</v>
      </c>
      <c r="H743" s="3">
        <f>E743+SUMIF('BR DTG CIKDITIRO'!C:C,C743,'BR DTG CIKDITIRO'!E:E)</f>
        <v>0</v>
      </c>
    </row>
    <row r="744" spans="1:8" ht="15.75" customHeight="1">
      <c r="A744" s="93" t="s">
        <v>3438</v>
      </c>
      <c r="B744" s="93" t="s">
        <v>876</v>
      </c>
      <c r="C744" s="93" t="s">
        <v>3438</v>
      </c>
      <c r="D744" s="93" t="s">
        <v>1019</v>
      </c>
      <c r="E744" s="94">
        <v>0</v>
      </c>
      <c r="F744" s="93" t="s">
        <v>1185</v>
      </c>
      <c r="H744" s="3">
        <f>E744+SUMIF('BR DTG CIKDITIRO'!C:C,C744,'BR DTG CIKDITIRO'!E:E)</f>
        <v>0</v>
      </c>
    </row>
    <row r="745" spans="1:8" ht="15.75" customHeight="1">
      <c r="A745" s="93" t="s">
        <v>502</v>
      </c>
      <c r="B745" s="93" t="s">
        <v>877</v>
      </c>
      <c r="C745" s="93" t="s">
        <v>502</v>
      </c>
      <c r="D745" s="93" t="s">
        <v>1019</v>
      </c>
      <c r="E745" s="94">
        <v>6</v>
      </c>
      <c r="F745" s="93" t="s">
        <v>502</v>
      </c>
      <c r="H745" s="3">
        <f>E745+SUMIF('BR DTG CIKDITIRO'!C:C,C745,'BR DTG CIKDITIRO'!E:E)</f>
        <v>6</v>
      </c>
    </row>
    <row r="746" spans="1:8" ht="15.75" customHeight="1">
      <c r="A746" s="93" t="s">
        <v>3441</v>
      </c>
      <c r="B746" s="93" t="s">
        <v>876</v>
      </c>
      <c r="C746" s="93" t="s">
        <v>3441</v>
      </c>
      <c r="D746" s="93" t="s">
        <v>3442</v>
      </c>
      <c r="E746" s="94">
        <v>0</v>
      </c>
      <c r="F746" s="93" t="s">
        <v>1185</v>
      </c>
      <c r="H746" s="3">
        <f>E746+SUMIF('BR DTG CIKDITIRO'!C:C,C746,'BR DTG CIKDITIRO'!E:E)</f>
        <v>0</v>
      </c>
    </row>
    <row r="747" spans="1:8" ht="15.75" customHeight="1">
      <c r="A747" s="93" t="s">
        <v>8983</v>
      </c>
      <c r="B747" s="93" t="s">
        <v>876</v>
      </c>
      <c r="C747" s="93" t="s">
        <v>8983</v>
      </c>
      <c r="D747" s="93" t="s">
        <v>3444</v>
      </c>
      <c r="E747" s="94">
        <v>0</v>
      </c>
      <c r="F747" s="93" t="s">
        <v>1185</v>
      </c>
      <c r="H747" s="3">
        <f>E747+SUMIF('BR DTG CIKDITIRO'!C:C,C747,'BR DTG CIKDITIRO'!E:E)</f>
        <v>0</v>
      </c>
    </row>
    <row r="748" spans="1:8" ht="15.75" customHeight="1">
      <c r="A748" s="93" t="s">
        <v>3445</v>
      </c>
      <c r="B748" s="93" t="s">
        <v>876</v>
      </c>
      <c r="C748" s="93" t="s">
        <v>3445</v>
      </c>
      <c r="D748" s="93" t="s">
        <v>3446</v>
      </c>
      <c r="E748" s="94">
        <v>0</v>
      </c>
      <c r="F748" s="93" t="s">
        <v>1185</v>
      </c>
      <c r="H748" s="3">
        <f>E748+SUMIF('BR DTG CIKDITIRO'!C:C,C748,'BR DTG CIKDITIRO'!E:E)</f>
        <v>0</v>
      </c>
    </row>
    <row r="749" spans="1:8" ht="15.75" customHeight="1">
      <c r="A749" s="93" t="s">
        <v>3447</v>
      </c>
      <c r="B749" s="93" t="s">
        <v>876</v>
      </c>
      <c r="C749" s="93" t="s">
        <v>3447</v>
      </c>
      <c r="D749" s="93" t="s">
        <v>3448</v>
      </c>
      <c r="E749" s="94">
        <v>0</v>
      </c>
      <c r="F749" s="93" t="s">
        <v>1185</v>
      </c>
      <c r="H749" s="3">
        <f>E749+SUMIF('BR DTG CIKDITIRO'!C:C,C749,'BR DTG CIKDITIRO'!E:E)</f>
        <v>0</v>
      </c>
    </row>
    <row r="750" spans="1:8" ht="15.75" customHeight="1">
      <c r="A750" s="93" t="s">
        <v>8984</v>
      </c>
      <c r="B750" s="93" t="s">
        <v>876</v>
      </c>
      <c r="C750" s="93" t="s">
        <v>8984</v>
      </c>
      <c r="D750" s="93" t="s">
        <v>8985</v>
      </c>
      <c r="E750" s="94">
        <v>0</v>
      </c>
      <c r="F750" s="93" t="s">
        <v>1185</v>
      </c>
      <c r="H750" s="3">
        <f>E750+SUMIF('BR DTG CIKDITIRO'!C:C,C750,'BR DTG CIKDITIRO'!E:E)</f>
        <v>0</v>
      </c>
    </row>
    <row r="751" spans="1:8" ht="15.75" customHeight="1">
      <c r="A751" s="93" t="s">
        <v>3449</v>
      </c>
      <c r="B751" s="93" t="s">
        <v>876</v>
      </c>
      <c r="C751" s="93" t="s">
        <v>3449</v>
      </c>
      <c r="D751" s="93" t="s">
        <v>3450</v>
      </c>
      <c r="E751" s="94">
        <v>0</v>
      </c>
      <c r="F751" s="93" t="s">
        <v>1185</v>
      </c>
      <c r="H751" s="3">
        <f>E751+SUMIF('BR DTG CIKDITIRO'!C:C,C751,'BR DTG CIKDITIRO'!E:E)</f>
        <v>0</v>
      </c>
    </row>
    <row r="752" spans="1:8" ht="15.75" customHeight="1">
      <c r="A752" s="93" t="s">
        <v>8986</v>
      </c>
      <c r="B752" s="93" t="s">
        <v>876</v>
      </c>
      <c r="C752" s="93" t="s">
        <v>8986</v>
      </c>
      <c r="D752" s="93" t="s">
        <v>8987</v>
      </c>
      <c r="E752" s="94">
        <v>0</v>
      </c>
      <c r="F752" s="93" t="s">
        <v>1185</v>
      </c>
      <c r="H752" s="3">
        <f>E752+SUMIF('BR DTG CIKDITIRO'!C:C,C752,'BR DTG CIKDITIRO'!E:E)</f>
        <v>0</v>
      </c>
    </row>
    <row r="753" spans="1:8" ht="15.75" customHeight="1">
      <c r="A753" s="93" t="s">
        <v>269</v>
      </c>
      <c r="B753" s="93" t="s">
        <v>891</v>
      </c>
      <c r="C753" s="93" t="s">
        <v>269</v>
      </c>
      <c r="D753" s="93" t="s">
        <v>1020</v>
      </c>
      <c r="E753" s="94">
        <v>10</v>
      </c>
      <c r="F753" s="93" t="s">
        <v>1185</v>
      </c>
      <c r="H753" s="3">
        <f>E753+SUMIF('BR DTG CIKDITIRO'!C:C,C753,'BR DTG CIKDITIRO'!E:E)</f>
        <v>10</v>
      </c>
    </row>
    <row r="754" spans="1:8" ht="15.75" customHeight="1">
      <c r="A754" s="93" t="s">
        <v>2158</v>
      </c>
      <c r="B754" s="93" t="s">
        <v>1185</v>
      </c>
      <c r="C754" s="93" t="s">
        <v>2158</v>
      </c>
      <c r="D754" s="93" t="s">
        <v>2159</v>
      </c>
      <c r="E754" s="94">
        <v>0</v>
      </c>
      <c r="F754" s="93" t="s">
        <v>1185</v>
      </c>
      <c r="H754" s="3">
        <f>E754+SUMIF('BR DTG CIKDITIRO'!C:C,C754,'BR DTG CIKDITIRO'!E:E)</f>
        <v>0</v>
      </c>
    </row>
    <row r="755" spans="1:8" ht="15.75" customHeight="1">
      <c r="A755" s="93" t="s">
        <v>3457</v>
      </c>
      <c r="B755" s="93" t="s">
        <v>876</v>
      </c>
      <c r="C755" s="93" t="s">
        <v>3457</v>
      </c>
      <c r="D755" s="93" t="s">
        <v>3458</v>
      </c>
      <c r="E755" s="94">
        <v>0</v>
      </c>
      <c r="F755" s="93" t="s">
        <v>1185</v>
      </c>
      <c r="H755" s="3">
        <f>E755+SUMIF('BR DTG CIKDITIRO'!C:C,C755,'BR DTG CIKDITIRO'!E:E)</f>
        <v>0</v>
      </c>
    </row>
    <row r="756" spans="1:8" ht="15.75" customHeight="1">
      <c r="A756" s="93" t="s">
        <v>3459</v>
      </c>
      <c r="B756" s="93" t="s">
        <v>876</v>
      </c>
      <c r="C756" s="93" t="s">
        <v>3459</v>
      </c>
      <c r="D756" s="93" t="s">
        <v>3460</v>
      </c>
      <c r="E756" s="94">
        <v>0</v>
      </c>
      <c r="F756" s="93" t="s">
        <v>1585</v>
      </c>
      <c r="H756" s="3">
        <f>E756+SUMIF('BR DTG CIKDITIRO'!C:C,C756,'BR DTG CIKDITIRO'!E:E)</f>
        <v>0</v>
      </c>
    </row>
    <row r="757" spans="1:8" ht="15.75" customHeight="1">
      <c r="A757" s="93" t="s">
        <v>3461</v>
      </c>
      <c r="B757" s="93" t="s">
        <v>876</v>
      </c>
      <c r="C757" s="93" t="s">
        <v>3461</v>
      </c>
      <c r="D757" s="93" t="s">
        <v>3462</v>
      </c>
      <c r="E757" s="94">
        <v>0</v>
      </c>
      <c r="F757" s="93" t="s">
        <v>1185</v>
      </c>
      <c r="H757" s="3">
        <f>E757+SUMIF('BR DTG CIKDITIRO'!C:C,C757,'BR DTG CIKDITIRO'!E:E)</f>
        <v>0</v>
      </c>
    </row>
    <row r="758" spans="1:8" ht="15.75" customHeight="1">
      <c r="A758" s="93" t="s">
        <v>3463</v>
      </c>
      <c r="B758" s="93" t="s">
        <v>876</v>
      </c>
      <c r="C758" s="93" t="s">
        <v>3463</v>
      </c>
      <c r="D758" s="93" t="s">
        <v>3464</v>
      </c>
      <c r="E758" s="94">
        <v>0</v>
      </c>
      <c r="F758" s="93" t="s">
        <v>1185</v>
      </c>
      <c r="H758" s="3">
        <f>E758+SUMIF('BR DTG CIKDITIRO'!C:C,C758,'BR DTG CIKDITIRO'!E:E)</f>
        <v>0</v>
      </c>
    </row>
    <row r="759" spans="1:8" ht="15.75" customHeight="1">
      <c r="A759" s="93" t="s">
        <v>270</v>
      </c>
      <c r="B759" s="93" t="s">
        <v>877</v>
      </c>
      <c r="C759" s="93" t="s">
        <v>270</v>
      </c>
      <c r="D759" s="93" t="s">
        <v>1021</v>
      </c>
      <c r="E759" s="94">
        <v>7</v>
      </c>
      <c r="F759" s="93" t="s">
        <v>1185</v>
      </c>
      <c r="H759" s="3">
        <f>E759+SUMIF('BR DTG CIKDITIRO'!C:C,C759,'BR DTG CIKDITIRO'!E:E)</f>
        <v>7</v>
      </c>
    </row>
    <row r="760" spans="1:8" ht="15.75" customHeight="1">
      <c r="A760" s="93" t="s">
        <v>3465</v>
      </c>
      <c r="B760" s="93" t="s">
        <v>876</v>
      </c>
      <c r="C760" s="93" t="s">
        <v>3465</v>
      </c>
      <c r="D760" s="93" t="s">
        <v>3466</v>
      </c>
      <c r="E760" s="94">
        <v>0</v>
      </c>
      <c r="F760" s="93" t="s">
        <v>1185</v>
      </c>
      <c r="H760" s="3">
        <f>E760+SUMIF('BR DTG CIKDITIRO'!C:C,C760,'BR DTG CIKDITIRO'!E:E)</f>
        <v>0</v>
      </c>
    </row>
    <row r="761" spans="1:8" ht="15.75" customHeight="1">
      <c r="A761" s="93" t="s">
        <v>3467</v>
      </c>
      <c r="B761" s="93" t="s">
        <v>876</v>
      </c>
      <c r="C761" s="93" t="s">
        <v>3467</v>
      </c>
      <c r="D761" s="93" t="s">
        <v>3468</v>
      </c>
      <c r="E761" s="94">
        <v>0</v>
      </c>
      <c r="F761" s="93" t="s">
        <v>1185</v>
      </c>
      <c r="H761" s="3">
        <f>E761+SUMIF('BR DTG CIKDITIRO'!C:C,C761,'BR DTG CIKDITIRO'!E:E)</f>
        <v>0</v>
      </c>
    </row>
    <row r="762" spans="1:8" ht="15.75" customHeight="1">
      <c r="A762" s="93" t="s">
        <v>8988</v>
      </c>
      <c r="B762" s="93" t="s">
        <v>876</v>
      </c>
      <c r="C762" s="93" t="s">
        <v>8988</v>
      </c>
      <c r="D762" s="93" t="s">
        <v>3460</v>
      </c>
      <c r="E762" s="94">
        <v>0</v>
      </c>
      <c r="F762" s="93" t="s">
        <v>1185</v>
      </c>
      <c r="H762" s="3">
        <f>E762+SUMIF('BR DTG CIKDITIRO'!C:C,C762,'BR DTG CIKDITIRO'!E:E)</f>
        <v>0</v>
      </c>
    </row>
    <row r="763" spans="1:8" ht="15.75" customHeight="1">
      <c r="A763" s="93" t="s">
        <v>3469</v>
      </c>
      <c r="B763" s="93" t="s">
        <v>876</v>
      </c>
      <c r="C763" s="93" t="s">
        <v>3469</v>
      </c>
      <c r="D763" s="93" t="s">
        <v>3470</v>
      </c>
      <c r="E763" s="94">
        <v>0</v>
      </c>
      <c r="F763" s="93" t="s">
        <v>1185</v>
      </c>
      <c r="H763" s="3">
        <f>E763+SUMIF('BR DTG CIKDITIRO'!C:C,C763,'BR DTG CIKDITIRO'!E:E)</f>
        <v>0</v>
      </c>
    </row>
    <row r="764" spans="1:8" ht="15.75" customHeight="1">
      <c r="A764" s="93" t="s">
        <v>3471</v>
      </c>
      <c r="B764" s="93" t="s">
        <v>877</v>
      </c>
      <c r="C764" s="93" t="s">
        <v>3471</v>
      </c>
      <c r="D764" s="93" t="s">
        <v>3472</v>
      </c>
      <c r="E764" s="94">
        <v>0</v>
      </c>
      <c r="F764" s="93" t="s">
        <v>1185</v>
      </c>
      <c r="H764" s="3">
        <f>E764+SUMIF('BR DTG CIKDITIRO'!C:C,C764,'BR DTG CIKDITIRO'!E:E)</f>
        <v>0</v>
      </c>
    </row>
    <row r="765" spans="1:8" ht="15.75" customHeight="1">
      <c r="A765" s="93" t="s">
        <v>3473</v>
      </c>
      <c r="B765" s="93" t="s">
        <v>876</v>
      </c>
      <c r="C765" s="93" t="s">
        <v>3473</v>
      </c>
      <c r="D765" s="93" t="s">
        <v>3474</v>
      </c>
      <c r="E765" s="94">
        <v>0</v>
      </c>
      <c r="F765" s="93" t="s">
        <v>1185</v>
      </c>
      <c r="H765" s="3">
        <f>E765+SUMIF('BR DTG CIKDITIRO'!C:C,C765,'BR DTG CIKDITIRO'!E:E)</f>
        <v>0</v>
      </c>
    </row>
    <row r="766" spans="1:8" ht="15.75" customHeight="1">
      <c r="A766" s="93" t="s">
        <v>3475</v>
      </c>
      <c r="B766" s="93" t="s">
        <v>876</v>
      </c>
      <c r="C766" s="93" t="s">
        <v>3475</v>
      </c>
      <c r="D766" s="93" t="s">
        <v>3476</v>
      </c>
      <c r="E766" s="94">
        <v>0</v>
      </c>
      <c r="F766" s="93" t="s">
        <v>1185</v>
      </c>
      <c r="H766" s="3">
        <f>E766+SUMIF('BR DTG CIKDITIRO'!C:C,C766,'BR DTG CIKDITIRO'!E:E)</f>
        <v>0</v>
      </c>
    </row>
    <row r="767" spans="1:8" ht="15.75" customHeight="1">
      <c r="A767" s="93" t="s">
        <v>3477</v>
      </c>
      <c r="B767" s="93" t="s">
        <v>876</v>
      </c>
      <c r="C767" s="93" t="s">
        <v>3477</v>
      </c>
      <c r="D767" s="93" t="s">
        <v>3478</v>
      </c>
      <c r="E767" s="94">
        <v>0</v>
      </c>
      <c r="F767" s="93" t="s">
        <v>1185</v>
      </c>
      <c r="H767" s="3">
        <f>E767+SUMIF('BR DTG CIKDITIRO'!C:C,C767,'BR DTG CIKDITIRO'!E:E)</f>
        <v>0</v>
      </c>
    </row>
    <row r="768" spans="1:8" ht="15.75" customHeight="1">
      <c r="A768" s="93" t="s">
        <v>8989</v>
      </c>
      <c r="B768" s="93" t="s">
        <v>876</v>
      </c>
      <c r="C768" s="93" t="s">
        <v>8989</v>
      </c>
      <c r="D768" s="93" t="s">
        <v>8990</v>
      </c>
      <c r="E768" s="94">
        <v>0</v>
      </c>
      <c r="F768" s="93" t="s">
        <v>1185</v>
      </c>
      <c r="H768" s="3">
        <f>E768+SUMIF('BR DTG CIKDITIRO'!C:C,C768,'BR DTG CIKDITIRO'!E:E)</f>
        <v>0</v>
      </c>
    </row>
    <row r="769" spans="1:8" ht="15.75" customHeight="1">
      <c r="A769" s="93" t="s">
        <v>3479</v>
      </c>
      <c r="B769" s="93" t="s">
        <v>876</v>
      </c>
      <c r="C769" s="93" t="s">
        <v>3479</v>
      </c>
      <c r="D769" s="93" t="s">
        <v>3480</v>
      </c>
      <c r="E769" s="94">
        <v>0</v>
      </c>
      <c r="F769" s="93" t="s">
        <v>1185</v>
      </c>
      <c r="H769" s="3">
        <f>E769+SUMIF('BR DTG CIKDITIRO'!C:C,C769,'BR DTG CIKDITIRO'!E:E)</f>
        <v>0</v>
      </c>
    </row>
    <row r="770" spans="1:8" ht="15.75" customHeight="1">
      <c r="A770" s="93" t="s">
        <v>8991</v>
      </c>
      <c r="B770" s="93" t="s">
        <v>876</v>
      </c>
      <c r="C770" s="93" t="s">
        <v>8991</v>
      </c>
      <c r="D770" s="93" t="s">
        <v>8992</v>
      </c>
      <c r="E770" s="94">
        <v>0</v>
      </c>
      <c r="F770" s="93" t="s">
        <v>1185</v>
      </c>
      <c r="H770" s="3">
        <f>E770+SUMIF('BR DTG CIKDITIRO'!C:C,C770,'BR DTG CIKDITIRO'!E:E)</f>
        <v>0</v>
      </c>
    </row>
    <row r="771" spans="1:8" ht="15.75" customHeight="1">
      <c r="A771" s="93" t="s">
        <v>1974</v>
      </c>
      <c r="B771" s="93" t="s">
        <v>876</v>
      </c>
      <c r="C771" s="93" t="s">
        <v>1974</v>
      </c>
      <c r="D771" s="93" t="s">
        <v>8993</v>
      </c>
      <c r="E771" s="94">
        <v>0</v>
      </c>
      <c r="F771" s="93" t="s">
        <v>1185</v>
      </c>
      <c r="H771" s="3">
        <f>E771+SUMIF('BR DTG CIKDITIRO'!C:C,C771,'BR DTG CIKDITIRO'!E:E)</f>
        <v>0</v>
      </c>
    </row>
    <row r="772" spans="1:8" ht="15.75" customHeight="1">
      <c r="A772" s="93" t="s">
        <v>3481</v>
      </c>
      <c r="B772" s="93" t="s">
        <v>876</v>
      </c>
      <c r="C772" s="93" t="s">
        <v>3481</v>
      </c>
      <c r="D772" s="93" t="s">
        <v>3482</v>
      </c>
      <c r="E772" s="94">
        <v>0</v>
      </c>
      <c r="F772" s="93" t="s">
        <v>1185</v>
      </c>
      <c r="H772" s="3">
        <f>E772+SUMIF('BR DTG CIKDITIRO'!C:C,C772,'BR DTG CIKDITIRO'!E:E)</f>
        <v>0</v>
      </c>
    </row>
    <row r="773" spans="1:8" ht="15.75" customHeight="1">
      <c r="A773" s="93" t="s">
        <v>3483</v>
      </c>
      <c r="B773" s="93" t="s">
        <v>876</v>
      </c>
      <c r="C773" s="93" t="s">
        <v>3483</v>
      </c>
      <c r="D773" s="93" t="s">
        <v>8994</v>
      </c>
      <c r="E773" s="94">
        <v>0</v>
      </c>
      <c r="F773" s="93" t="s">
        <v>1185</v>
      </c>
      <c r="H773" s="3">
        <f>E773+SUMIF('BR DTG CIKDITIRO'!C:C,C773,'BR DTG CIKDITIRO'!E:E)</f>
        <v>0</v>
      </c>
    </row>
    <row r="774" spans="1:8" ht="15.75" customHeight="1">
      <c r="A774" s="93" t="s">
        <v>3485</v>
      </c>
      <c r="B774" s="93" t="s">
        <v>876</v>
      </c>
      <c r="C774" s="93" t="s">
        <v>3485</v>
      </c>
      <c r="D774" s="93" t="s">
        <v>3486</v>
      </c>
      <c r="E774" s="94">
        <v>0</v>
      </c>
      <c r="F774" s="93" t="s">
        <v>1185</v>
      </c>
      <c r="H774" s="3">
        <f>E774+SUMIF('BR DTG CIKDITIRO'!C:C,C774,'BR DTG CIKDITIRO'!E:E)</f>
        <v>0</v>
      </c>
    </row>
    <row r="775" spans="1:8" ht="15.75" customHeight="1">
      <c r="A775" s="93" t="s">
        <v>3487</v>
      </c>
      <c r="B775" s="93" t="s">
        <v>876</v>
      </c>
      <c r="C775" s="93" t="s">
        <v>3487</v>
      </c>
      <c r="D775" s="93" t="s">
        <v>3488</v>
      </c>
      <c r="E775" s="94">
        <v>0</v>
      </c>
      <c r="F775" s="93" t="s">
        <v>1185</v>
      </c>
      <c r="H775" s="3">
        <f>E775+SUMIF('BR DTG CIKDITIRO'!C:C,C775,'BR DTG CIKDITIRO'!E:E)</f>
        <v>0</v>
      </c>
    </row>
    <row r="776" spans="1:8" ht="15.75" customHeight="1">
      <c r="A776" s="93" t="s">
        <v>3489</v>
      </c>
      <c r="B776" s="93" t="s">
        <v>876</v>
      </c>
      <c r="C776" s="93" t="s">
        <v>3489</v>
      </c>
      <c r="D776" s="93" t="s">
        <v>3490</v>
      </c>
      <c r="E776" s="94">
        <v>0</v>
      </c>
      <c r="F776" s="93" t="s">
        <v>1185</v>
      </c>
      <c r="H776" s="3">
        <f>E776+SUMIF('BR DTG CIKDITIRO'!C:C,C776,'BR DTG CIKDITIRO'!E:E)</f>
        <v>0</v>
      </c>
    </row>
    <row r="777" spans="1:8" ht="15.75" customHeight="1">
      <c r="A777" s="93" t="s">
        <v>8995</v>
      </c>
      <c r="B777" s="93" t="s">
        <v>876</v>
      </c>
      <c r="C777" s="93" t="s">
        <v>8995</v>
      </c>
      <c r="D777" s="93" t="s">
        <v>8996</v>
      </c>
      <c r="E777" s="94">
        <v>0</v>
      </c>
      <c r="F777" s="93" t="s">
        <v>1185</v>
      </c>
      <c r="H777" s="3">
        <f>E777+SUMIF('BR DTG CIKDITIRO'!C:C,C777,'BR DTG CIKDITIRO'!E:E)</f>
        <v>0</v>
      </c>
    </row>
    <row r="778" spans="1:8" ht="15.75" customHeight="1">
      <c r="A778" s="93" t="s">
        <v>8997</v>
      </c>
      <c r="B778" s="93" t="s">
        <v>876</v>
      </c>
      <c r="C778" s="93" t="s">
        <v>8997</v>
      </c>
      <c r="D778" s="93" t="s">
        <v>8998</v>
      </c>
      <c r="E778" s="94">
        <v>0</v>
      </c>
      <c r="F778" s="93" t="s">
        <v>1185</v>
      </c>
      <c r="H778" s="3">
        <f>E778+SUMIF('BR DTG CIKDITIRO'!C:C,C778,'BR DTG CIKDITIRO'!E:E)</f>
        <v>0</v>
      </c>
    </row>
    <row r="779" spans="1:8" ht="15.75" customHeight="1">
      <c r="A779" s="93" t="s">
        <v>8999</v>
      </c>
      <c r="B779" s="93" t="s">
        <v>876</v>
      </c>
      <c r="C779" s="93" t="s">
        <v>8999</v>
      </c>
      <c r="D779" s="93" t="s">
        <v>9000</v>
      </c>
      <c r="E779" s="94">
        <v>0</v>
      </c>
      <c r="F779" s="93" t="s">
        <v>1185</v>
      </c>
      <c r="H779" s="3">
        <f>E779+SUMIF('BR DTG CIKDITIRO'!C:C,C779,'BR DTG CIKDITIRO'!E:E)</f>
        <v>0</v>
      </c>
    </row>
    <row r="780" spans="1:8" ht="15.75" customHeight="1">
      <c r="A780" s="93" t="s">
        <v>3491</v>
      </c>
      <c r="B780" s="93" t="s">
        <v>876</v>
      </c>
      <c r="C780" s="93" t="s">
        <v>3491</v>
      </c>
      <c r="D780" s="93" t="s">
        <v>9001</v>
      </c>
      <c r="E780" s="94">
        <v>0</v>
      </c>
      <c r="F780" s="93" t="s">
        <v>1185</v>
      </c>
      <c r="H780" s="3">
        <f>E780+SUMIF('BR DTG CIKDITIRO'!C:C,C780,'BR DTG CIKDITIRO'!E:E)</f>
        <v>0</v>
      </c>
    </row>
    <row r="781" spans="1:8" ht="15.75" customHeight="1">
      <c r="A781" s="93" t="s">
        <v>1422</v>
      </c>
      <c r="B781" s="93" t="s">
        <v>876</v>
      </c>
      <c r="C781" s="93" t="s">
        <v>1422</v>
      </c>
      <c r="D781" s="93" t="s">
        <v>9002</v>
      </c>
      <c r="E781" s="94">
        <v>0</v>
      </c>
      <c r="F781" s="93" t="s">
        <v>1185</v>
      </c>
      <c r="H781" s="3">
        <f>E781+SUMIF('BR DTG CIKDITIRO'!C:C,C781,'BR DTG CIKDITIRO'!E:E)</f>
        <v>0</v>
      </c>
    </row>
    <row r="782" spans="1:8" ht="15.75" customHeight="1">
      <c r="A782" s="93" t="s">
        <v>3493</v>
      </c>
      <c r="B782" s="93" t="s">
        <v>876</v>
      </c>
      <c r="C782" s="93" t="s">
        <v>3493</v>
      </c>
      <c r="D782" s="93" t="s">
        <v>9003</v>
      </c>
      <c r="E782" s="94">
        <v>0</v>
      </c>
      <c r="F782" s="93" t="s">
        <v>1185</v>
      </c>
      <c r="H782" s="3">
        <f>E782+SUMIF('BR DTG CIKDITIRO'!C:C,C782,'BR DTG CIKDITIRO'!E:E)</f>
        <v>0</v>
      </c>
    </row>
    <row r="783" spans="1:8" ht="15.75" customHeight="1">
      <c r="A783" s="93" t="s">
        <v>1522</v>
      </c>
      <c r="B783" s="93" t="s">
        <v>876</v>
      </c>
      <c r="C783" s="93" t="s">
        <v>1522</v>
      </c>
      <c r="D783" s="93" t="s">
        <v>1523</v>
      </c>
      <c r="E783" s="94">
        <v>0</v>
      </c>
      <c r="F783" s="93" t="s">
        <v>1185</v>
      </c>
      <c r="H783" s="3">
        <f>E783+SUMIF('BR DTG CIKDITIRO'!C:C,C783,'BR DTG CIKDITIRO'!E:E)</f>
        <v>0</v>
      </c>
    </row>
    <row r="784" spans="1:8" ht="15.75" customHeight="1">
      <c r="A784" s="93" t="s">
        <v>3501</v>
      </c>
      <c r="B784" s="93" t="s">
        <v>876</v>
      </c>
      <c r="C784" s="93" t="s">
        <v>3501</v>
      </c>
      <c r="D784" s="93" t="s">
        <v>3502</v>
      </c>
      <c r="E784" s="94">
        <v>0</v>
      </c>
      <c r="F784" s="93" t="s">
        <v>1185</v>
      </c>
      <c r="H784" s="3">
        <f>E784+SUMIF('BR DTG CIKDITIRO'!C:C,C784,'BR DTG CIKDITIRO'!E:E)</f>
        <v>0</v>
      </c>
    </row>
    <row r="785" spans="1:8" ht="15.75" customHeight="1">
      <c r="A785" s="93" t="s">
        <v>9004</v>
      </c>
      <c r="B785" s="93" t="s">
        <v>876</v>
      </c>
      <c r="C785" s="93" t="s">
        <v>9004</v>
      </c>
      <c r="D785" s="93" t="s">
        <v>9005</v>
      </c>
      <c r="E785" s="94">
        <v>0</v>
      </c>
      <c r="F785" s="93" t="s">
        <v>1185</v>
      </c>
      <c r="H785" s="3">
        <f>E785+SUMIF('BR DTG CIKDITIRO'!C:C,C785,'BR DTG CIKDITIRO'!E:E)</f>
        <v>0</v>
      </c>
    </row>
    <row r="786" spans="1:8" ht="15.75" customHeight="1">
      <c r="A786" s="93" t="s">
        <v>9006</v>
      </c>
      <c r="B786" s="93" t="s">
        <v>876</v>
      </c>
      <c r="C786" s="93" t="s">
        <v>9006</v>
      </c>
      <c r="D786" s="93" t="s">
        <v>9007</v>
      </c>
      <c r="E786" s="94">
        <v>0</v>
      </c>
      <c r="F786" s="93" t="s">
        <v>1185</v>
      </c>
      <c r="H786" s="3">
        <f>E786+SUMIF('BR DTG CIKDITIRO'!C:C,C786,'BR DTG CIKDITIRO'!E:E)</f>
        <v>0</v>
      </c>
    </row>
    <row r="787" spans="1:8" ht="15.75" customHeight="1">
      <c r="A787" s="93" t="s">
        <v>3503</v>
      </c>
      <c r="B787" s="93" t="s">
        <v>876</v>
      </c>
      <c r="C787" s="93" t="s">
        <v>3503</v>
      </c>
      <c r="D787" s="93" t="s">
        <v>3504</v>
      </c>
      <c r="E787" s="94">
        <v>0</v>
      </c>
      <c r="F787" s="93" t="s">
        <v>1185</v>
      </c>
      <c r="H787" s="3">
        <f>E787+SUMIF('BR DTG CIKDITIRO'!C:C,C787,'BR DTG CIKDITIRO'!E:E)</f>
        <v>0</v>
      </c>
    </row>
    <row r="788" spans="1:8" ht="15.75" customHeight="1">
      <c r="A788" s="93" t="s">
        <v>3505</v>
      </c>
      <c r="B788" s="93" t="s">
        <v>876</v>
      </c>
      <c r="C788" s="93" t="s">
        <v>3505</v>
      </c>
      <c r="D788" s="93" t="s">
        <v>3506</v>
      </c>
      <c r="E788" s="94">
        <v>0</v>
      </c>
      <c r="F788" s="93" t="s">
        <v>1185</v>
      </c>
      <c r="H788" s="3">
        <f>E788+SUMIF('BR DTG CIKDITIRO'!C:C,C788,'BR DTG CIKDITIRO'!E:E)</f>
        <v>0</v>
      </c>
    </row>
    <row r="789" spans="1:8" ht="15.75" customHeight="1">
      <c r="A789" s="93" t="s">
        <v>2160</v>
      </c>
      <c r="B789" s="93" t="s">
        <v>876</v>
      </c>
      <c r="C789" s="93" t="s">
        <v>2160</v>
      </c>
      <c r="D789" s="93" t="s">
        <v>2161</v>
      </c>
      <c r="E789" s="94">
        <v>0</v>
      </c>
      <c r="F789" s="93" t="s">
        <v>1185</v>
      </c>
      <c r="H789" s="3">
        <f>E789+SUMIF('BR DTG CIKDITIRO'!C:C,C789,'BR DTG CIKDITIRO'!E:E)</f>
        <v>0</v>
      </c>
    </row>
    <row r="790" spans="1:8" ht="15.75" customHeight="1">
      <c r="A790" s="93" t="s">
        <v>3509</v>
      </c>
      <c r="B790" s="93" t="s">
        <v>876</v>
      </c>
      <c r="C790" s="93" t="s">
        <v>3509</v>
      </c>
      <c r="D790" s="93" t="s">
        <v>1023</v>
      </c>
      <c r="E790" s="94">
        <v>0</v>
      </c>
      <c r="F790" s="93" t="s">
        <v>1022</v>
      </c>
      <c r="H790" s="3">
        <f>E790+SUMIF('BR DTG CIKDITIRO'!C:C,C790,'BR DTG CIKDITIRO'!E:E)</f>
        <v>0</v>
      </c>
    </row>
    <row r="791" spans="1:8" ht="15.75" customHeight="1">
      <c r="A791" s="93" t="s">
        <v>3510</v>
      </c>
      <c r="B791" s="93" t="s">
        <v>876</v>
      </c>
      <c r="C791" s="93" t="s">
        <v>3510</v>
      </c>
      <c r="D791" s="93" t="s">
        <v>3511</v>
      </c>
      <c r="E791" s="94">
        <v>0</v>
      </c>
      <c r="F791" s="93" t="s">
        <v>1185</v>
      </c>
      <c r="H791" s="3">
        <f>E791+SUMIF('BR DTG CIKDITIRO'!C:C,C791,'BR DTG CIKDITIRO'!E:E)</f>
        <v>0</v>
      </c>
    </row>
    <row r="792" spans="1:8" ht="15.75" customHeight="1">
      <c r="A792" s="93" t="s">
        <v>1423</v>
      </c>
      <c r="B792" s="93" t="s">
        <v>877</v>
      </c>
      <c r="C792" s="93" t="s">
        <v>1423</v>
      </c>
      <c r="D792" s="93" t="s">
        <v>1424</v>
      </c>
      <c r="E792" s="94">
        <v>1</v>
      </c>
      <c r="F792" s="93" t="s">
        <v>1185</v>
      </c>
      <c r="H792" s="3">
        <f>E792+SUMIF('BR DTG CIKDITIRO'!C:C,C792,'BR DTG CIKDITIRO'!E:E)</f>
        <v>1</v>
      </c>
    </row>
    <row r="793" spans="1:8" ht="15.75" customHeight="1">
      <c r="A793" s="93" t="s">
        <v>1976</v>
      </c>
      <c r="B793" s="93" t="s">
        <v>877</v>
      </c>
      <c r="C793" s="93" t="s">
        <v>1976</v>
      </c>
      <c r="D793" s="93" t="s">
        <v>1977</v>
      </c>
      <c r="E793" s="94">
        <v>2</v>
      </c>
      <c r="F793" s="93" t="s">
        <v>1185</v>
      </c>
      <c r="H793" s="3">
        <f>E793+SUMIF('BR DTG CIKDITIRO'!C:C,C793,'BR DTG CIKDITIRO'!E:E)</f>
        <v>2</v>
      </c>
    </row>
    <row r="794" spans="1:8" ht="15.75" customHeight="1">
      <c r="A794" s="93" t="s">
        <v>3512</v>
      </c>
      <c r="B794" s="93" t="s">
        <v>876</v>
      </c>
      <c r="C794" s="93" t="s">
        <v>3512</v>
      </c>
      <c r="D794" s="93" t="s">
        <v>3513</v>
      </c>
      <c r="E794" s="94">
        <v>0</v>
      </c>
      <c r="F794" s="93" t="s">
        <v>1185</v>
      </c>
      <c r="H794" s="3">
        <f>E794+SUMIF('BR DTG CIKDITIRO'!C:C,C794,'BR DTG CIKDITIRO'!E:E)</f>
        <v>0</v>
      </c>
    </row>
    <row r="795" spans="1:8" ht="15.75" customHeight="1">
      <c r="A795" s="93" t="s">
        <v>3514</v>
      </c>
      <c r="B795" s="93" t="s">
        <v>876</v>
      </c>
      <c r="C795" s="93" t="s">
        <v>3514</v>
      </c>
      <c r="D795" s="93" t="s">
        <v>3515</v>
      </c>
      <c r="E795" s="94">
        <v>0</v>
      </c>
      <c r="F795" s="93" t="s">
        <v>1185</v>
      </c>
      <c r="H795" s="3">
        <f>E795+SUMIF('BR DTG CIKDITIRO'!C:C,C795,'BR DTG CIKDITIRO'!E:E)</f>
        <v>0</v>
      </c>
    </row>
    <row r="796" spans="1:8" ht="15.75" customHeight="1">
      <c r="A796" s="93" t="s">
        <v>271</v>
      </c>
      <c r="B796" s="93" t="s">
        <v>877</v>
      </c>
      <c r="C796" s="93" t="s">
        <v>271</v>
      </c>
      <c r="D796" s="93" t="s">
        <v>1024</v>
      </c>
      <c r="E796" s="94">
        <v>2</v>
      </c>
      <c r="F796" s="93" t="s">
        <v>1185</v>
      </c>
      <c r="H796" s="3">
        <f>E796+SUMIF('BR DTG CIKDITIRO'!C:C,C796,'BR DTG CIKDITIRO'!E:E)</f>
        <v>2</v>
      </c>
    </row>
    <row r="797" spans="1:8" ht="15.75" customHeight="1">
      <c r="A797" s="93" t="s">
        <v>272</v>
      </c>
      <c r="B797" s="93" t="s">
        <v>877</v>
      </c>
      <c r="C797" s="93" t="s">
        <v>272</v>
      </c>
      <c r="D797" s="93" t="s">
        <v>1025</v>
      </c>
      <c r="E797" s="94">
        <v>1</v>
      </c>
      <c r="F797" s="93" t="s">
        <v>272</v>
      </c>
      <c r="H797" s="3">
        <f>E797+SUMIF('BR DTG CIKDITIRO'!C:C,C797,'BR DTG CIKDITIRO'!E:E)</f>
        <v>1</v>
      </c>
    </row>
    <row r="798" spans="1:8" ht="15.75" customHeight="1">
      <c r="A798" s="93" t="s">
        <v>1978</v>
      </c>
      <c r="B798" s="93" t="s">
        <v>876</v>
      </c>
      <c r="C798" s="93" t="s">
        <v>1978</v>
      </c>
      <c r="D798" s="93" t="s">
        <v>1979</v>
      </c>
      <c r="E798" s="94">
        <v>0</v>
      </c>
      <c r="F798" s="93" t="s">
        <v>272</v>
      </c>
      <c r="H798" s="3">
        <f>E798+SUMIF('BR DTG CIKDITIRO'!C:C,C798,'BR DTG CIKDITIRO'!E:E)</f>
        <v>0</v>
      </c>
    </row>
    <row r="799" spans="1:8" ht="15.75" customHeight="1">
      <c r="A799" s="93" t="s">
        <v>1980</v>
      </c>
      <c r="B799" s="93" t="s">
        <v>876</v>
      </c>
      <c r="C799" s="93" t="s">
        <v>1980</v>
      </c>
      <c r="D799" s="93" t="s">
        <v>1981</v>
      </c>
      <c r="E799" s="94">
        <v>0</v>
      </c>
      <c r="F799" s="93" t="s">
        <v>1185</v>
      </c>
      <c r="H799" s="3">
        <f>E799+SUMIF('BR DTG CIKDITIRO'!C:C,C799,'BR DTG CIKDITIRO'!E:E)</f>
        <v>0</v>
      </c>
    </row>
    <row r="800" spans="1:8" ht="15.75" customHeight="1">
      <c r="A800" s="93" t="s">
        <v>273</v>
      </c>
      <c r="B800" s="93" t="s">
        <v>877</v>
      </c>
      <c r="C800" s="93" t="s">
        <v>273</v>
      </c>
      <c r="D800" s="93" t="s">
        <v>1026</v>
      </c>
      <c r="E800" s="94">
        <v>2</v>
      </c>
      <c r="F800" s="93" t="s">
        <v>1185</v>
      </c>
      <c r="H800" s="3">
        <f>E800+SUMIF('BR DTG CIKDITIRO'!C:C,C800,'BR DTG CIKDITIRO'!E:E)</f>
        <v>2</v>
      </c>
    </row>
    <row r="801" spans="1:8" ht="15.75" customHeight="1">
      <c r="A801" s="93" t="s">
        <v>3516</v>
      </c>
      <c r="B801" s="93" t="s">
        <v>876</v>
      </c>
      <c r="C801" s="93" t="s">
        <v>3516</v>
      </c>
      <c r="D801" s="93" t="s">
        <v>3517</v>
      </c>
      <c r="E801" s="94">
        <v>0</v>
      </c>
      <c r="F801" s="93" t="s">
        <v>1185</v>
      </c>
      <c r="H801" s="3">
        <f>E801+SUMIF('BR DTG CIKDITIRO'!C:C,C801,'BR DTG CIKDITIRO'!E:E)</f>
        <v>0</v>
      </c>
    </row>
    <row r="802" spans="1:8" ht="15.75" customHeight="1">
      <c r="A802" s="93" t="s">
        <v>1618</v>
      </c>
      <c r="B802" s="93" t="s">
        <v>876</v>
      </c>
      <c r="C802" s="93" t="s">
        <v>1618</v>
      </c>
      <c r="D802" s="93" t="s">
        <v>1619</v>
      </c>
      <c r="E802" s="94">
        <v>0</v>
      </c>
      <c r="F802" s="93" t="s">
        <v>1185</v>
      </c>
      <c r="H802" s="3">
        <f>E802+SUMIF('BR DTG CIKDITIRO'!C:C,C802,'BR DTG CIKDITIRO'!E:E)</f>
        <v>0</v>
      </c>
    </row>
    <row r="803" spans="1:8" ht="15.75" customHeight="1">
      <c r="A803" s="93" t="s">
        <v>274</v>
      </c>
      <c r="B803" s="93" t="s">
        <v>877</v>
      </c>
      <c r="C803" s="93" t="s">
        <v>274</v>
      </c>
      <c r="D803" s="93" t="s">
        <v>1027</v>
      </c>
      <c r="E803" s="94">
        <v>1</v>
      </c>
      <c r="F803" s="93" t="s">
        <v>1185</v>
      </c>
      <c r="H803" s="3">
        <f>E803+SUMIF('BR DTG CIKDITIRO'!C:C,C803,'BR DTG CIKDITIRO'!E:E)</f>
        <v>1</v>
      </c>
    </row>
    <row r="804" spans="1:8" ht="15.75" customHeight="1">
      <c r="A804" s="93" t="s">
        <v>1781</v>
      </c>
      <c r="B804" s="93" t="s">
        <v>876</v>
      </c>
      <c r="C804" s="93" t="s">
        <v>1781</v>
      </c>
      <c r="D804" s="93" t="s">
        <v>1782</v>
      </c>
      <c r="E804" s="94">
        <v>0</v>
      </c>
      <c r="F804" s="93" t="s">
        <v>1185</v>
      </c>
      <c r="H804" s="3">
        <f>E804+SUMIF('BR DTG CIKDITIRO'!C:C,C804,'BR DTG CIKDITIRO'!E:E)</f>
        <v>0</v>
      </c>
    </row>
    <row r="805" spans="1:8" ht="15.75" customHeight="1">
      <c r="A805" s="93" t="s">
        <v>3518</v>
      </c>
      <c r="B805" s="93" t="s">
        <v>876</v>
      </c>
      <c r="C805" s="93" t="s">
        <v>3518</v>
      </c>
      <c r="D805" s="93" t="s">
        <v>1028</v>
      </c>
      <c r="E805" s="94">
        <v>0</v>
      </c>
      <c r="F805" s="93" t="s">
        <v>1185</v>
      </c>
      <c r="H805" s="3">
        <f>E805+SUMIF('BR DTG CIKDITIRO'!C:C,C805,'BR DTG CIKDITIRO'!E:E)</f>
        <v>0</v>
      </c>
    </row>
    <row r="806" spans="1:8" ht="15.75" customHeight="1">
      <c r="A806" s="93" t="s">
        <v>3521</v>
      </c>
      <c r="B806" s="93" t="s">
        <v>876</v>
      </c>
      <c r="C806" s="93" t="s">
        <v>3521</v>
      </c>
      <c r="D806" s="93" t="s">
        <v>1782</v>
      </c>
      <c r="E806" s="94">
        <v>0</v>
      </c>
      <c r="F806" s="93" t="s">
        <v>1185</v>
      </c>
      <c r="H806" s="3">
        <f>E806+SUMIF('BR DTG CIKDITIRO'!C:C,C806,'BR DTG CIKDITIRO'!E:E)</f>
        <v>0</v>
      </c>
    </row>
    <row r="807" spans="1:8" ht="15.75" customHeight="1">
      <c r="A807" s="93" t="s">
        <v>275</v>
      </c>
      <c r="B807" s="93" t="s">
        <v>877</v>
      </c>
      <c r="C807" s="93" t="s">
        <v>275</v>
      </c>
      <c r="D807" s="93" t="s">
        <v>1028</v>
      </c>
      <c r="E807" s="94">
        <v>3</v>
      </c>
      <c r="F807" s="93" t="s">
        <v>1185</v>
      </c>
      <c r="H807" s="3">
        <f>E807+SUMIF('BR DTG CIKDITIRO'!C:C,C807,'BR DTG CIKDITIRO'!E:E)</f>
        <v>3</v>
      </c>
    </row>
    <row r="808" spans="1:8" ht="15.75" customHeight="1">
      <c r="A808" s="93" t="s">
        <v>3522</v>
      </c>
      <c r="B808" s="93" t="s">
        <v>876</v>
      </c>
      <c r="C808" s="93" t="s">
        <v>3522</v>
      </c>
      <c r="D808" s="93" t="s">
        <v>3523</v>
      </c>
      <c r="E808" s="94">
        <v>0</v>
      </c>
      <c r="F808" s="93" t="s">
        <v>1185</v>
      </c>
      <c r="H808" s="3">
        <f>E808+SUMIF('BR DTG CIKDITIRO'!C:C,C808,'BR DTG CIKDITIRO'!E:E)</f>
        <v>0</v>
      </c>
    </row>
    <row r="809" spans="1:8" ht="15.75" customHeight="1">
      <c r="A809" s="93" t="s">
        <v>3524</v>
      </c>
      <c r="B809" s="93" t="s">
        <v>876</v>
      </c>
      <c r="C809" s="93" t="s">
        <v>3524</v>
      </c>
      <c r="D809" s="93" t="s">
        <v>3525</v>
      </c>
      <c r="E809" s="94">
        <v>0</v>
      </c>
      <c r="F809" s="93" t="s">
        <v>1185</v>
      </c>
      <c r="H809" s="3">
        <f>E809+SUMIF('BR DTG CIKDITIRO'!C:C,C809,'BR DTG CIKDITIRO'!E:E)</f>
        <v>0</v>
      </c>
    </row>
    <row r="810" spans="1:8" ht="15.75" customHeight="1">
      <c r="A810" s="93" t="s">
        <v>2162</v>
      </c>
      <c r="B810" s="93" t="s">
        <v>1185</v>
      </c>
      <c r="C810" s="93" t="s">
        <v>2162</v>
      </c>
      <c r="D810" s="93" t="s">
        <v>2163</v>
      </c>
      <c r="E810" s="94">
        <v>0</v>
      </c>
      <c r="F810" s="93" t="s">
        <v>1185</v>
      </c>
      <c r="H810" s="3">
        <f>E810+SUMIF('BR DTG CIKDITIRO'!C:C,C810,'BR DTG CIKDITIRO'!E:E)</f>
        <v>0</v>
      </c>
    </row>
    <row r="811" spans="1:8" ht="15.75" customHeight="1">
      <c r="A811" s="93" t="s">
        <v>3528</v>
      </c>
      <c r="B811" s="93" t="s">
        <v>876</v>
      </c>
      <c r="C811" s="93" t="s">
        <v>3528</v>
      </c>
      <c r="D811" s="93" t="s">
        <v>3529</v>
      </c>
      <c r="E811" s="94">
        <v>0</v>
      </c>
      <c r="F811" s="93" t="s">
        <v>1185</v>
      </c>
      <c r="H811" s="3">
        <f>E811+SUMIF('BR DTG CIKDITIRO'!C:C,C811,'BR DTG CIKDITIRO'!E:E)</f>
        <v>0</v>
      </c>
    </row>
    <row r="812" spans="1:8" ht="15.75" customHeight="1">
      <c r="A812" s="93" t="s">
        <v>1425</v>
      </c>
      <c r="B812" s="93" t="s">
        <v>888</v>
      </c>
      <c r="C812" s="93" t="s">
        <v>1425</v>
      </c>
      <c r="D812" s="93" t="s">
        <v>1426</v>
      </c>
      <c r="E812" s="94">
        <v>1</v>
      </c>
      <c r="F812" s="93" t="s">
        <v>1185</v>
      </c>
      <c r="H812" s="3">
        <f>E812+SUMIF('BR DTG CIKDITIRO'!C:C,C812,'BR DTG CIKDITIRO'!E:E)</f>
        <v>1</v>
      </c>
    </row>
    <row r="813" spans="1:8" ht="15.75" customHeight="1">
      <c r="A813" s="93" t="s">
        <v>9008</v>
      </c>
      <c r="B813" s="93" t="s">
        <v>876</v>
      </c>
      <c r="C813" s="93" t="s">
        <v>9008</v>
      </c>
      <c r="D813" s="93" t="s">
        <v>9009</v>
      </c>
      <c r="E813" s="94">
        <v>0</v>
      </c>
      <c r="F813" s="93" t="s">
        <v>1185</v>
      </c>
      <c r="H813" s="3">
        <f>E813+SUMIF('BR DTG CIKDITIRO'!C:C,C813,'BR DTG CIKDITIRO'!E:E)</f>
        <v>0</v>
      </c>
    </row>
    <row r="814" spans="1:8" ht="15.75" customHeight="1">
      <c r="A814" s="93" t="s">
        <v>3536</v>
      </c>
      <c r="B814" s="93" t="s">
        <v>876</v>
      </c>
      <c r="C814" s="93" t="s">
        <v>3536</v>
      </c>
      <c r="D814" s="93" t="s">
        <v>3537</v>
      </c>
      <c r="E814" s="94">
        <v>0</v>
      </c>
      <c r="F814" s="93" t="s">
        <v>1185</v>
      </c>
      <c r="H814" s="3">
        <f>E814+SUMIF('BR DTG CIKDITIRO'!C:C,C814,'BR DTG CIKDITIRO'!E:E)</f>
        <v>0</v>
      </c>
    </row>
    <row r="815" spans="1:8" ht="15.75" customHeight="1">
      <c r="A815" s="93" t="s">
        <v>1427</v>
      </c>
      <c r="B815" s="93" t="s">
        <v>876</v>
      </c>
      <c r="C815" s="93" t="s">
        <v>1427</v>
      </c>
      <c r="D815" s="93" t="s">
        <v>2164</v>
      </c>
      <c r="E815" s="94">
        <v>0</v>
      </c>
      <c r="F815" s="93" t="s">
        <v>1185</v>
      </c>
      <c r="H815" s="3">
        <f>E815+SUMIF('BR DTG CIKDITIRO'!C:C,C815,'BR DTG CIKDITIRO'!E:E)</f>
        <v>0</v>
      </c>
    </row>
    <row r="816" spans="1:8" ht="15.75" customHeight="1">
      <c r="A816" s="93" t="s">
        <v>3540</v>
      </c>
      <c r="B816" s="93" t="s">
        <v>876</v>
      </c>
      <c r="C816" s="93" t="s">
        <v>3540</v>
      </c>
      <c r="D816" s="93" t="s">
        <v>9010</v>
      </c>
      <c r="E816" s="94">
        <v>0</v>
      </c>
      <c r="F816" s="93" t="s">
        <v>1185</v>
      </c>
      <c r="H816" s="3">
        <f>E816+SUMIF('BR DTG CIKDITIRO'!C:C,C816,'BR DTG CIKDITIRO'!E:E)</f>
        <v>0</v>
      </c>
    </row>
    <row r="817" spans="1:8" ht="15.75" customHeight="1">
      <c r="A817" s="93" t="s">
        <v>3542</v>
      </c>
      <c r="B817" s="93" t="s">
        <v>876</v>
      </c>
      <c r="C817" s="93" t="s">
        <v>3542</v>
      </c>
      <c r="D817" s="93" t="s">
        <v>3537</v>
      </c>
      <c r="E817" s="94">
        <v>0</v>
      </c>
      <c r="F817" s="93" t="s">
        <v>1185</v>
      </c>
      <c r="H817" s="3">
        <f>E817+SUMIF('BR DTG CIKDITIRO'!C:C,C817,'BR DTG CIKDITIRO'!E:E)</f>
        <v>0</v>
      </c>
    </row>
    <row r="818" spans="1:8" ht="15.75" customHeight="1">
      <c r="A818" s="93" t="s">
        <v>3543</v>
      </c>
      <c r="B818" s="93" t="s">
        <v>876</v>
      </c>
      <c r="C818" s="93" t="s">
        <v>3543</v>
      </c>
      <c r="D818" s="93" t="s">
        <v>3537</v>
      </c>
      <c r="E818" s="94">
        <v>0</v>
      </c>
      <c r="F818" s="93" t="s">
        <v>1185</v>
      </c>
      <c r="H818" s="3">
        <f>E818+SUMIF('BR DTG CIKDITIRO'!C:C,C818,'BR DTG CIKDITIRO'!E:E)</f>
        <v>0</v>
      </c>
    </row>
    <row r="819" spans="1:8" ht="15.75" customHeight="1">
      <c r="A819" s="93" t="s">
        <v>3544</v>
      </c>
      <c r="B819" s="93" t="s">
        <v>876</v>
      </c>
      <c r="C819" s="93" t="s">
        <v>3544</v>
      </c>
      <c r="D819" s="93" t="s">
        <v>3537</v>
      </c>
      <c r="E819" s="94">
        <v>0</v>
      </c>
      <c r="F819" s="93" t="s">
        <v>1185</v>
      </c>
      <c r="H819" s="3">
        <f>E819+SUMIF('BR DTG CIKDITIRO'!C:C,C819,'BR DTG CIKDITIRO'!E:E)</f>
        <v>0</v>
      </c>
    </row>
    <row r="820" spans="1:8" ht="15.75" customHeight="1">
      <c r="A820" s="93" t="s">
        <v>3545</v>
      </c>
      <c r="B820" s="93" t="s">
        <v>876</v>
      </c>
      <c r="C820" s="93" t="s">
        <v>3545</v>
      </c>
      <c r="D820" s="93" t="s">
        <v>3546</v>
      </c>
      <c r="E820" s="94">
        <v>0</v>
      </c>
      <c r="F820" s="93" t="s">
        <v>1185</v>
      </c>
      <c r="H820" s="3">
        <f>E820+SUMIF('BR DTG CIKDITIRO'!C:C,C820,'BR DTG CIKDITIRO'!E:E)</f>
        <v>0</v>
      </c>
    </row>
    <row r="821" spans="1:8" ht="15.75" customHeight="1">
      <c r="A821" s="93" t="s">
        <v>3549</v>
      </c>
      <c r="B821" s="93" t="s">
        <v>876</v>
      </c>
      <c r="C821" s="93" t="s">
        <v>3549</v>
      </c>
      <c r="D821" s="93" t="s">
        <v>3537</v>
      </c>
      <c r="E821" s="94">
        <v>0</v>
      </c>
      <c r="F821" s="93" t="s">
        <v>1185</v>
      </c>
      <c r="H821" s="3">
        <f>E821+SUMIF('BR DTG CIKDITIRO'!C:C,C821,'BR DTG CIKDITIRO'!E:E)</f>
        <v>0</v>
      </c>
    </row>
    <row r="822" spans="1:8" ht="15.75" customHeight="1">
      <c r="A822" s="93" t="s">
        <v>3550</v>
      </c>
      <c r="B822" s="93" t="s">
        <v>876</v>
      </c>
      <c r="C822" s="93" t="s">
        <v>3550</v>
      </c>
      <c r="D822" s="93" t="s">
        <v>3551</v>
      </c>
      <c r="E822" s="94">
        <v>0</v>
      </c>
      <c r="F822" s="93" t="s">
        <v>1185</v>
      </c>
      <c r="H822" s="3">
        <f>E822+SUMIF('BR DTG CIKDITIRO'!C:C,C822,'BR DTG CIKDITIRO'!E:E)</f>
        <v>0</v>
      </c>
    </row>
    <row r="823" spans="1:8" ht="15.75" customHeight="1">
      <c r="A823" s="93" t="s">
        <v>3552</v>
      </c>
      <c r="B823" s="93" t="s">
        <v>876</v>
      </c>
      <c r="C823" s="93" t="s">
        <v>3552</v>
      </c>
      <c r="D823" s="93" t="s">
        <v>3553</v>
      </c>
      <c r="E823" s="94">
        <v>0</v>
      </c>
      <c r="F823" s="93" t="s">
        <v>1185</v>
      </c>
      <c r="H823" s="3">
        <f>E823+SUMIF('BR DTG CIKDITIRO'!C:C,C823,'BR DTG CIKDITIRO'!E:E)</f>
        <v>0</v>
      </c>
    </row>
    <row r="824" spans="1:8" ht="15.75" customHeight="1">
      <c r="A824" s="93" t="s">
        <v>1428</v>
      </c>
      <c r="B824" s="93" t="s">
        <v>877</v>
      </c>
      <c r="C824" s="93" t="s">
        <v>1428</v>
      </c>
      <c r="D824" s="93" t="s">
        <v>1429</v>
      </c>
      <c r="E824" s="94">
        <v>1</v>
      </c>
      <c r="F824" s="93" t="s">
        <v>1185</v>
      </c>
      <c r="H824" s="3">
        <f>E824+SUMIF('BR DTG CIKDITIRO'!C:C,C824,'BR DTG CIKDITIRO'!E:E)</f>
        <v>1</v>
      </c>
    </row>
    <row r="825" spans="1:8" ht="15.75" customHeight="1">
      <c r="A825" s="93" t="s">
        <v>3554</v>
      </c>
      <c r="B825" s="93" t="s">
        <v>876</v>
      </c>
      <c r="C825" s="93" t="s">
        <v>3554</v>
      </c>
      <c r="D825" s="93" t="s">
        <v>3555</v>
      </c>
      <c r="E825" s="94">
        <v>0</v>
      </c>
      <c r="F825" s="93" t="s">
        <v>1185</v>
      </c>
      <c r="H825" s="3">
        <f>E825+SUMIF('BR DTG CIKDITIRO'!C:C,C825,'BR DTG CIKDITIRO'!E:E)</f>
        <v>0</v>
      </c>
    </row>
    <row r="826" spans="1:8" ht="15.75" customHeight="1">
      <c r="A826" s="93" t="s">
        <v>3556</v>
      </c>
      <c r="B826" s="93" t="s">
        <v>877</v>
      </c>
      <c r="C826" s="93" t="s">
        <v>3556</v>
      </c>
      <c r="D826" s="93" t="s">
        <v>3557</v>
      </c>
      <c r="E826" s="94">
        <v>1</v>
      </c>
      <c r="F826" s="93" t="s">
        <v>1185</v>
      </c>
      <c r="H826" s="3">
        <f>E826+SUMIF('BR DTG CIKDITIRO'!C:C,C826,'BR DTG CIKDITIRO'!E:E)</f>
        <v>1</v>
      </c>
    </row>
    <row r="827" spans="1:8" ht="15.75" customHeight="1">
      <c r="A827" s="93" t="s">
        <v>3558</v>
      </c>
      <c r="B827" s="93" t="s">
        <v>876</v>
      </c>
      <c r="C827" s="93" t="s">
        <v>3558</v>
      </c>
      <c r="D827" s="93" t="s">
        <v>3555</v>
      </c>
      <c r="E827" s="94">
        <v>0</v>
      </c>
      <c r="F827" s="93" t="s">
        <v>1185</v>
      </c>
      <c r="H827" s="3">
        <f>E827+SUMIF('BR DTG CIKDITIRO'!C:C,C827,'BR DTG CIKDITIRO'!E:E)</f>
        <v>0</v>
      </c>
    </row>
    <row r="828" spans="1:8" ht="15.75" customHeight="1">
      <c r="A828" s="93" t="s">
        <v>276</v>
      </c>
      <c r="B828" s="93" t="s">
        <v>877</v>
      </c>
      <c r="C828" s="93" t="s">
        <v>276</v>
      </c>
      <c r="D828" s="93" t="s">
        <v>1029</v>
      </c>
      <c r="E828" s="94">
        <v>1</v>
      </c>
      <c r="F828" s="93" t="s">
        <v>1185</v>
      </c>
      <c r="H828" s="3">
        <f>E828+SUMIF('BR DTG CIKDITIRO'!C:C,C828,'BR DTG CIKDITIRO'!E:E)</f>
        <v>1</v>
      </c>
    </row>
    <row r="829" spans="1:8" ht="15.75" customHeight="1">
      <c r="A829" s="93" t="s">
        <v>277</v>
      </c>
      <c r="B829" s="93" t="s">
        <v>877</v>
      </c>
      <c r="C829" s="93" t="s">
        <v>277</v>
      </c>
      <c r="D829" s="93" t="s">
        <v>1030</v>
      </c>
      <c r="E829" s="94">
        <v>1</v>
      </c>
      <c r="F829" s="93" t="s">
        <v>1185</v>
      </c>
      <c r="H829" s="3">
        <f>E829+SUMIF('BR DTG CIKDITIRO'!C:C,C829,'BR DTG CIKDITIRO'!E:E)</f>
        <v>1</v>
      </c>
    </row>
    <row r="830" spans="1:8" ht="15.75" customHeight="1">
      <c r="A830" s="93" t="s">
        <v>9011</v>
      </c>
      <c r="B830" s="93" t="s">
        <v>876</v>
      </c>
      <c r="C830" s="93" t="s">
        <v>9011</v>
      </c>
      <c r="D830" s="93" t="s">
        <v>9012</v>
      </c>
      <c r="E830" s="94">
        <v>0</v>
      </c>
      <c r="F830" s="93" t="s">
        <v>1185</v>
      </c>
      <c r="H830" s="3">
        <f>E830+SUMIF('BR DTG CIKDITIRO'!C:C,C830,'BR DTG CIKDITIRO'!E:E)</f>
        <v>0</v>
      </c>
    </row>
    <row r="831" spans="1:8" ht="15.75" customHeight="1">
      <c r="A831" s="93" t="s">
        <v>1785</v>
      </c>
      <c r="B831" s="93" t="s">
        <v>877</v>
      </c>
      <c r="C831" s="93" t="s">
        <v>1785</v>
      </c>
      <c r="D831" s="93" t="s">
        <v>1786</v>
      </c>
      <c r="E831" s="94">
        <v>1</v>
      </c>
      <c r="F831" s="93" t="s">
        <v>1185</v>
      </c>
      <c r="H831" s="3">
        <f>E831+SUMIF('BR DTG CIKDITIRO'!C:C,C831,'BR DTG CIKDITIRO'!E:E)</f>
        <v>1</v>
      </c>
    </row>
    <row r="832" spans="1:8" ht="15.75" customHeight="1">
      <c r="A832" s="93" t="s">
        <v>9013</v>
      </c>
      <c r="B832" s="93" t="s">
        <v>876</v>
      </c>
      <c r="C832" s="93" t="s">
        <v>9013</v>
      </c>
      <c r="D832" s="93" t="s">
        <v>9014</v>
      </c>
      <c r="E832" s="94">
        <v>0</v>
      </c>
      <c r="F832" s="93" t="s">
        <v>1185</v>
      </c>
      <c r="H832" s="3">
        <f>E832+SUMIF('BR DTG CIKDITIRO'!C:C,C832,'BR DTG CIKDITIRO'!E:E)</f>
        <v>0</v>
      </c>
    </row>
    <row r="833" spans="1:8" ht="15.75" customHeight="1">
      <c r="A833" s="93" t="s">
        <v>9015</v>
      </c>
      <c r="B833" s="93" t="s">
        <v>876</v>
      </c>
      <c r="C833" s="93" t="s">
        <v>9015</v>
      </c>
      <c r="D833" s="93" t="s">
        <v>9016</v>
      </c>
      <c r="E833" s="94">
        <v>0</v>
      </c>
      <c r="F833" s="93" t="s">
        <v>1185</v>
      </c>
      <c r="H833" s="3">
        <f>E833+SUMIF('BR DTG CIKDITIRO'!C:C,C833,'BR DTG CIKDITIRO'!E:E)</f>
        <v>0</v>
      </c>
    </row>
    <row r="834" spans="1:8" ht="15.75" customHeight="1">
      <c r="A834" s="93" t="s">
        <v>2165</v>
      </c>
      <c r="B834" s="93" t="s">
        <v>876</v>
      </c>
      <c r="C834" s="93" t="s">
        <v>2165</v>
      </c>
      <c r="D834" s="93" t="s">
        <v>2166</v>
      </c>
      <c r="E834" s="94">
        <v>0</v>
      </c>
      <c r="F834" s="93" t="s">
        <v>1185</v>
      </c>
      <c r="H834" s="3">
        <f>E834+SUMIF('BR DTG CIKDITIRO'!C:C,C834,'BR DTG CIKDITIRO'!E:E)</f>
        <v>0</v>
      </c>
    </row>
    <row r="835" spans="1:8" ht="15.75" customHeight="1">
      <c r="A835" s="93" t="s">
        <v>3561</v>
      </c>
      <c r="B835" s="93" t="s">
        <v>876</v>
      </c>
      <c r="C835" s="93" t="s">
        <v>3561</v>
      </c>
      <c r="D835" s="93" t="s">
        <v>9017</v>
      </c>
      <c r="E835" s="94">
        <v>0</v>
      </c>
      <c r="F835" s="93" t="s">
        <v>1185</v>
      </c>
      <c r="H835" s="3">
        <f>E835+SUMIF('BR DTG CIKDITIRO'!C:C,C835,'BR DTG CIKDITIRO'!E:E)</f>
        <v>0</v>
      </c>
    </row>
    <row r="836" spans="1:8" ht="15.75" customHeight="1">
      <c r="A836" s="93" t="s">
        <v>9018</v>
      </c>
      <c r="B836" s="93" t="s">
        <v>876</v>
      </c>
      <c r="C836" s="93" t="s">
        <v>9018</v>
      </c>
      <c r="D836" s="93" t="s">
        <v>9019</v>
      </c>
      <c r="E836" s="94">
        <v>0</v>
      </c>
      <c r="F836" s="93" t="s">
        <v>1185</v>
      </c>
      <c r="H836" s="3">
        <f>E836+SUMIF('BR DTG CIKDITIRO'!C:C,C836,'BR DTG CIKDITIRO'!E:E)</f>
        <v>0</v>
      </c>
    </row>
    <row r="837" spans="1:8" ht="15.75" customHeight="1">
      <c r="A837" s="93" t="s">
        <v>1430</v>
      </c>
      <c r="B837" s="93" t="s">
        <v>876</v>
      </c>
      <c r="C837" s="93" t="s">
        <v>1430</v>
      </c>
      <c r="D837" s="93" t="s">
        <v>1431</v>
      </c>
      <c r="E837" s="94">
        <v>0</v>
      </c>
      <c r="F837" s="93" t="s">
        <v>1185</v>
      </c>
      <c r="H837" s="3">
        <f>E837+SUMIF('BR DTG CIKDITIRO'!C:C,C837,'BR DTG CIKDITIRO'!E:E)</f>
        <v>0</v>
      </c>
    </row>
    <row r="838" spans="1:8" ht="15.75" customHeight="1">
      <c r="A838" s="93" t="s">
        <v>3569</v>
      </c>
      <c r="B838" s="93" t="s">
        <v>876</v>
      </c>
      <c r="C838" s="93" t="s">
        <v>3569</v>
      </c>
      <c r="D838" s="93" t="s">
        <v>3570</v>
      </c>
      <c r="E838" s="94">
        <v>0</v>
      </c>
      <c r="F838" s="93" t="s">
        <v>1185</v>
      </c>
      <c r="H838" s="3">
        <f>E838+SUMIF('BR DTG CIKDITIRO'!C:C,C838,'BR DTG CIKDITIRO'!E:E)</f>
        <v>0</v>
      </c>
    </row>
    <row r="839" spans="1:8" ht="15.75" customHeight="1">
      <c r="A839" s="93" t="s">
        <v>3571</v>
      </c>
      <c r="B839" s="93" t="s">
        <v>876</v>
      </c>
      <c r="C839" s="93" t="s">
        <v>3571</v>
      </c>
      <c r="D839" s="93" t="s">
        <v>3572</v>
      </c>
      <c r="E839" s="94">
        <v>0</v>
      </c>
      <c r="F839" s="93" t="s">
        <v>1185</v>
      </c>
      <c r="H839" s="3">
        <f>E839+SUMIF('BR DTG CIKDITIRO'!C:C,C839,'BR DTG CIKDITIRO'!E:E)</f>
        <v>0</v>
      </c>
    </row>
    <row r="840" spans="1:8" ht="15.75" customHeight="1">
      <c r="A840" s="93" t="s">
        <v>9020</v>
      </c>
      <c r="B840" s="93" t="s">
        <v>876</v>
      </c>
      <c r="C840" s="93" t="s">
        <v>9020</v>
      </c>
      <c r="D840" s="93" t="s">
        <v>9021</v>
      </c>
      <c r="E840" s="94">
        <v>0</v>
      </c>
      <c r="F840" s="93" t="s">
        <v>1185</v>
      </c>
      <c r="H840" s="3">
        <f>E840+SUMIF('BR DTG CIKDITIRO'!C:C,C840,'BR DTG CIKDITIRO'!E:E)</f>
        <v>0</v>
      </c>
    </row>
    <row r="841" spans="1:8" ht="15.75" customHeight="1">
      <c r="A841" s="93" t="s">
        <v>3573</v>
      </c>
      <c r="B841" s="93" t="s">
        <v>876</v>
      </c>
      <c r="C841" s="93" t="s">
        <v>3573</v>
      </c>
      <c r="D841" s="93" t="s">
        <v>3574</v>
      </c>
      <c r="E841" s="94">
        <v>0</v>
      </c>
      <c r="F841" s="93" t="s">
        <v>1185</v>
      </c>
      <c r="H841" s="3">
        <f>E841+SUMIF('BR DTG CIKDITIRO'!C:C,C841,'BR DTG CIKDITIRO'!E:E)</f>
        <v>0</v>
      </c>
    </row>
    <row r="842" spans="1:8" ht="15.75" customHeight="1">
      <c r="A842" s="93" t="s">
        <v>1432</v>
      </c>
      <c r="B842" s="93" t="s">
        <v>876</v>
      </c>
      <c r="C842" s="93" t="s">
        <v>1432</v>
      </c>
      <c r="D842" s="93" t="s">
        <v>1433</v>
      </c>
      <c r="E842" s="94">
        <v>0</v>
      </c>
      <c r="F842" s="93" t="s">
        <v>1185</v>
      </c>
      <c r="H842" s="3">
        <f>E842+SUMIF('BR DTG CIKDITIRO'!C:C,C842,'BR DTG CIKDITIRO'!E:E)</f>
        <v>0</v>
      </c>
    </row>
    <row r="843" spans="1:8" ht="15.75" customHeight="1">
      <c r="A843" s="93" t="s">
        <v>3575</v>
      </c>
      <c r="B843" s="93" t="s">
        <v>876</v>
      </c>
      <c r="C843" s="93" t="s">
        <v>3575</v>
      </c>
      <c r="D843" s="93" t="s">
        <v>3576</v>
      </c>
      <c r="E843" s="94">
        <v>0</v>
      </c>
      <c r="F843" s="93" t="s">
        <v>1185</v>
      </c>
      <c r="H843" s="3">
        <f>E843+SUMIF('BR DTG CIKDITIRO'!C:C,C843,'BR DTG CIKDITIRO'!E:E)</f>
        <v>0</v>
      </c>
    </row>
    <row r="844" spans="1:8" ht="15.75" customHeight="1">
      <c r="A844" s="93" t="s">
        <v>3577</v>
      </c>
      <c r="B844" s="93" t="s">
        <v>876</v>
      </c>
      <c r="C844" s="93" t="s">
        <v>3577</v>
      </c>
      <c r="D844" s="93" t="s">
        <v>3578</v>
      </c>
      <c r="E844" s="94">
        <v>0</v>
      </c>
      <c r="F844" s="93" t="s">
        <v>1185</v>
      </c>
      <c r="H844" s="3">
        <f>E844+SUMIF('BR DTG CIKDITIRO'!C:C,C844,'BR DTG CIKDITIRO'!E:E)</f>
        <v>0</v>
      </c>
    </row>
    <row r="845" spans="1:8" ht="15.75" customHeight="1">
      <c r="A845" s="93" t="s">
        <v>3579</v>
      </c>
      <c r="B845" s="93" t="s">
        <v>876</v>
      </c>
      <c r="C845" s="93" t="s">
        <v>3579</v>
      </c>
      <c r="D845" s="93" t="s">
        <v>3580</v>
      </c>
      <c r="E845" s="94">
        <v>0</v>
      </c>
      <c r="F845" s="93" t="s">
        <v>1185</v>
      </c>
      <c r="H845" s="3">
        <f>E845+SUMIF('BR DTG CIKDITIRO'!C:C,C845,'BR DTG CIKDITIRO'!E:E)</f>
        <v>0</v>
      </c>
    </row>
    <row r="846" spans="1:8" ht="15.75" customHeight="1">
      <c r="A846" s="93" t="s">
        <v>3581</v>
      </c>
      <c r="B846" s="93" t="s">
        <v>876</v>
      </c>
      <c r="C846" s="93" t="s">
        <v>3581</v>
      </c>
      <c r="D846" s="93" t="s">
        <v>3582</v>
      </c>
      <c r="E846" s="94">
        <v>0</v>
      </c>
      <c r="F846" s="93" t="s">
        <v>278</v>
      </c>
      <c r="H846" s="3">
        <f>E846+SUMIF('BR DTG CIKDITIRO'!C:C,C846,'BR DTG CIKDITIRO'!E:E)</f>
        <v>0</v>
      </c>
    </row>
    <row r="847" spans="1:8" ht="15.75" customHeight="1">
      <c r="A847" s="93" t="s">
        <v>278</v>
      </c>
      <c r="B847" s="93" t="s">
        <v>877</v>
      </c>
      <c r="C847" s="93" t="s">
        <v>278</v>
      </c>
      <c r="D847" s="93" t="s">
        <v>1031</v>
      </c>
      <c r="E847" s="94">
        <v>1</v>
      </c>
      <c r="F847" s="93" t="s">
        <v>278</v>
      </c>
      <c r="H847" s="3">
        <f>E847+SUMIF('BR DTG CIKDITIRO'!C:C,C847,'BR DTG CIKDITIRO'!E:E)</f>
        <v>2</v>
      </c>
    </row>
    <row r="848" spans="1:8" ht="15.75" customHeight="1">
      <c r="A848" s="93" t="s">
        <v>3583</v>
      </c>
      <c r="B848" s="93" t="s">
        <v>876</v>
      </c>
      <c r="C848" s="93" t="s">
        <v>3583</v>
      </c>
      <c r="D848" s="93" t="s">
        <v>3584</v>
      </c>
      <c r="E848" s="94">
        <v>0</v>
      </c>
      <c r="F848" s="93" t="s">
        <v>1185</v>
      </c>
      <c r="H848" s="3">
        <f>E848+SUMIF('BR DTG CIKDITIRO'!C:C,C848,'BR DTG CIKDITIRO'!E:E)</f>
        <v>0</v>
      </c>
    </row>
    <row r="849" spans="1:8" ht="15.75" customHeight="1">
      <c r="A849" s="93" t="s">
        <v>279</v>
      </c>
      <c r="B849" s="93" t="s">
        <v>877</v>
      </c>
      <c r="C849" s="93" t="s">
        <v>279</v>
      </c>
      <c r="D849" s="93" t="s">
        <v>1032</v>
      </c>
      <c r="E849" s="94">
        <v>1</v>
      </c>
      <c r="F849" s="93" t="s">
        <v>1185</v>
      </c>
      <c r="H849" s="3">
        <f>E849+SUMIF('BR DTG CIKDITIRO'!C:C,C849,'BR DTG CIKDITIRO'!E:E)</f>
        <v>1</v>
      </c>
    </row>
    <row r="850" spans="1:8" ht="15.75" customHeight="1">
      <c r="A850" s="93" t="s">
        <v>280</v>
      </c>
      <c r="B850" s="93" t="s">
        <v>877</v>
      </c>
      <c r="C850" s="93" t="s">
        <v>280</v>
      </c>
      <c r="D850" s="93" t="s">
        <v>1033</v>
      </c>
      <c r="E850" s="94">
        <v>1</v>
      </c>
      <c r="F850" s="93" t="s">
        <v>1185</v>
      </c>
      <c r="H850" s="3">
        <f>E850+SUMIF('BR DTG CIKDITIRO'!C:C,C850,'BR DTG CIKDITIRO'!E:E)</f>
        <v>1</v>
      </c>
    </row>
    <row r="851" spans="1:8" ht="15.75" customHeight="1">
      <c r="A851" s="93" t="s">
        <v>281</v>
      </c>
      <c r="B851" s="93" t="s">
        <v>877</v>
      </c>
      <c r="C851" s="93" t="s">
        <v>281</v>
      </c>
      <c r="D851" s="93" t="s">
        <v>1034</v>
      </c>
      <c r="E851" s="94">
        <v>2</v>
      </c>
      <c r="F851" s="93" t="s">
        <v>1185</v>
      </c>
      <c r="H851" s="3">
        <f>E851+SUMIF('BR DTG CIKDITIRO'!C:C,C851,'BR DTG CIKDITIRO'!E:E)</f>
        <v>2</v>
      </c>
    </row>
    <row r="852" spans="1:8" ht="15.75" customHeight="1">
      <c r="A852" s="93" t="s">
        <v>553</v>
      </c>
      <c r="B852" s="93" t="s">
        <v>877</v>
      </c>
      <c r="C852" s="93" t="s">
        <v>553</v>
      </c>
      <c r="D852" s="93" t="s">
        <v>1035</v>
      </c>
      <c r="E852" s="94">
        <v>1</v>
      </c>
      <c r="F852" s="93" t="s">
        <v>1185</v>
      </c>
      <c r="H852" s="3">
        <f>E852+SUMIF('BR DTG CIKDITIRO'!C:C,C852,'BR DTG CIKDITIRO'!E:E)</f>
        <v>1</v>
      </c>
    </row>
    <row r="853" spans="1:8" ht="15.75" customHeight="1">
      <c r="A853" s="93" t="s">
        <v>9022</v>
      </c>
      <c r="B853" s="93" t="s">
        <v>876</v>
      </c>
      <c r="C853" s="93" t="s">
        <v>9022</v>
      </c>
      <c r="D853" s="93" t="s">
        <v>9023</v>
      </c>
      <c r="E853" s="94">
        <v>0</v>
      </c>
      <c r="F853" s="93" t="s">
        <v>1185</v>
      </c>
      <c r="H853" s="3">
        <f>E853+SUMIF('BR DTG CIKDITIRO'!C:C,C853,'BR DTG CIKDITIRO'!E:E)</f>
        <v>0</v>
      </c>
    </row>
    <row r="854" spans="1:8" ht="15.75" customHeight="1">
      <c r="A854" s="93" t="s">
        <v>282</v>
      </c>
      <c r="B854" s="93" t="s">
        <v>898</v>
      </c>
      <c r="C854" s="93" t="s">
        <v>282</v>
      </c>
      <c r="D854" s="93" t="s">
        <v>1036</v>
      </c>
      <c r="E854" s="94">
        <v>4</v>
      </c>
      <c r="F854" s="93" t="s">
        <v>1185</v>
      </c>
      <c r="H854" s="3">
        <f>E854+SUMIF('BR DTG CIKDITIRO'!C:C,C854,'BR DTG CIKDITIRO'!E:E)</f>
        <v>4</v>
      </c>
    </row>
    <row r="855" spans="1:8" ht="15.75" customHeight="1">
      <c r="A855" s="93" t="s">
        <v>3593</v>
      </c>
      <c r="B855" s="93" t="s">
        <v>876</v>
      </c>
      <c r="C855" s="93" t="s">
        <v>3593</v>
      </c>
      <c r="D855" s="93" t="s">
        <v>3594</v>
      </c>
      <c r="E855" s="94">
        <v>0</v>
      </c>
      <c r="F855" s="93" t="s">
        <v>1185</v>
      </c>
      <c r="H855" s="3">
        <f>E855+SUMIF('BR DTG CIKDITIRO'!C:C,C855,'BR DTG CIKDITIRO'!E:E)</f>
        <v>0</v>
      </c>
    </row>
    <row r="856" spans="1:8" ht="15.75" customHeight="1">
      <c r="A856" s="93" t="s">
        <v>3595</v>
      </c>
      <c r="B856" s="93" t="s">
        <v>876</v>
      </c>
      <c r="C856" s="93" t="s">
        <v>3595</v>
      </c>
      <c r="D856" s="93" t="s">
        <v>9024</v>
      </c>
      <c r="E856" s="94">
        <v>0</v>
      </c>
      <c r="F856" s="93" t="s">
        <v>1185</v>
      </c>
      <c r="H856" s="3">
        <f>E856+SUMIF('BR DTG CIKDITIRO'!C:C,C856,'BR DTG CIKDITIRO'!E:E)</f>
        <v>0</v>
      </c>
    </row>
    <row r="857" spans="1:8" ht="15.75" customHeight="1">
      <c r="A857" s="93" t="s">
        <v>9025</v>
      </c>
      <c r="B857" s="93" t="s">
        <v>876</v>
      </c>
      <c r="C857" s="93" t="s">
        <v>9025</v>
      </c>
      <c r="D857" s="93" t="s">
        <v>9026</v>
      </c>
      <c r="E857" s="94">
        <v>0</v>
      </c>
      <c r="F857" s="93" t="s">
        <v>1185</v>
      </c>
      <c r="H857" s="3">
        <f>E857+SUMIF('BR DTG CIKDITIRO'!C:C,C857,'BR DTG CIKDITIRO'!E:E)</f>
        <v>0</v>
      </c>
    </row>
    <row r="858" spans="1:8" ht="15.75" customHeight="1">
      <c r="A858" s="93" t="s">
        <v>9027</v>
      </c>
      <c r="B858" s="93" t="s">
        <v>876</v>
      </c>
      <c r="C858" s="93" t="s">
        <v>9027</v>
      </c>
      <c r="D858" s="93" t="s">
        <v>9028</v>
      </c>
      <c r="E858" s="94">
        <v>0</v>
      </c>
      <c r="F858" s="93" t="s">
        <v>1185</v>
      </c>
      <c r="H858" s="3">
        <f>E858+SUMIF('BR DTG CIKDITIRO'!C:C,C858,'BR DTG CIKDITIRO'!E:E)</f>
        <v>0</v>
      </c>
    </row>
    <row r="859" spans="1:8" ht="15.75" customHeight="1">
      <c r="A859" s="93" t="s">
        <v>9029</v>
      </c>
      <c r="B859" s="93" t="s">
        <v>876</v>
      </c>
      <c r="C859" s="93" t="s">
        <v>9029</v>
      </c>
      <c r="D859" s="93" t="s">
        <v>9030</v>
      </c>
      <c r="E859" s="94">
        <v>0</v>
      </c>
      <c r="F859" s="93" t="s">
        <v>1185</v>
      </c>
      <c r="H859" s="3">
        <f>E859+SUMIF('BR DTG CIKDITIRO'!C:C,C859,'BR DTG CIKDITIRO'!E:E)</f>
        <v>0</v>
      </c>
    </row>
    <row r="860" spans="1:8" ht="15.75" customHeight="1">
      <c r="A860" s="93" t="s">
        <v>9031</v>
      </c>
      <c r="B860" s="93" t="s">
        <v>876</v>
      </c>
      <c r="C860" s="93" t="s">
        <v>9031</v>
      </c>
      <c r="D860" s="93" t="s">
        <v>9032</v>
      </c>
      <c r="E860" s="94">
        <v>0</v>
      </c>
      <c r="F860" s="93" t="s">
        <v>1185</v>
      </c>
      <c r="H860" s="3">
        <f>E860+SUMIF('BR DTG CIKDITIRO'!C:C,C860,'BR DTG CIKDITIRO'!E:E)</f>
        <v>0</v>
      </c>
    </row>
    <row r="861" spans="1:8" ht="15.75" customHeight="1">
      <c r="A861" s="93" t="s">
        <v>3605</v>
      </c>
      <c r="B861" s="93" t="s">
        <v>876</v>
      </c>
      <c r="C861" s="93" t="s">
        <v>3605</v>
      </c>
      <c r="D861" s="93" t="s">
        <v>3606</v>
      </c>
      <c r="E861" s="94">
        <v>0</v>
      </c>
      <c r="F861" s="93" t="s">
        <v>1185</v>
      </c>
      <c r="H861" s="3">
        <f>E861+SUMIF('BR DTG CIKDITIRO'!C:C,C861,'BR DTG CIKDITIRO'!E:E)</f>
        <v>0</v>
      </c>
    </row>
    <row r="862" spans="1:8" ht="15.75" customHeight="1">
      <c r="A862" s="93" t="s">
        <v>283</v>
      </c>
      <c r="B862" s="93" t="s">
        <v>884</v>
      </c>
      <c r="C862" s="93" t="s">
        <v>283</v>
      </c>
      <c r="D862" s="93" t="s">
        <v>1037</v>
      </c>
      <c r="E862" s="94">
        <v>3</v>
      </c>
      <c r="F862" s="93" t="s">
        <v>1185</v>
      </c>
      <c r="H862" s="3">
        <f>E862+SUMIF('BR DTG CIKDITIRO'!C:C,C862,'BR DTG CIKDITIRO'!E:E)</f>
        <v>3</v>
      </c>
    </row>
    <row r="863" spans="1:8" ht="15.75" customHeight="1">
      <c r="A863" s="93" t="s">
        <v>3615</v>
      </c>
      <c r="B863" s="93" t="s">
        <v>876</v>
      </c>
      <c r="C863" s="93" t="s">
        <v>3615</v>
      </c>
      <c r="D863" s="93" t="s">
        <v>9033</v>
      </c>
      <c r="E863" s="94">
        <v>0</v>
      </c>
      <c r="F863" s="93" t="s">
        <v>1185</v>
      </c>
      <c r="H863" s="3">
        <f>E863+SUMIF('BR DTG CIKDITIRO'!C:C,C863,'BR DTG CIKDITIRO'!E:E)</f>
        <v>0</v>
      </c>
    </row>
    <row r="864" spans="1:8" ht="15.75" customHeight="1">
      <c r="A864" s="93" t="s">
        <v>9034</v>
      </c>
      <c r="B864" s="93" t="s">
        <v>876</v>
      </c>
      <c r="C864" s="93" t="s">
        <v>9034</v>
      </c>
      <c r="D864" s="93" t="s">
        <v>9035</v>
      </c>
      <c r="E864" s="94">
        <v>0</v>
      </c>
      <c r="F864" s="93" t="s">
        <v>1185</v>
      </c>
      <c r="H864" s="3">
        <f>E864+SUMIF('BR DTG CIKDITIRO'!C:C,C864,'BR DTG CIKDITIRO'!E:E)</f>
        <v>0</v>
      </c>
    </row>
    <row r="865" spans="1:8" ht="15.75" customHeight="1">
      <c r="A865" s="93" t="s">
        <v>3619</v>
      </c>
      <c r="B865" s="93" t="s">
        <v>876</v>
      </c>
      <c r="C865" s="93" t="s">
        <v>3619</v>
      </c>
      <c r="D865" s="93" t="s">
        <v>3620</v>
      </c>
      <c r="E865" s="94">
        <v>0</v>
      </c>
      <c r="F865" s="93" t="s">
        <v>1185</v>
      </c>
      <c r="H865" s="3">
        <f>E865+SUMIF('BR DTG CIKDITIRO'!C:C,C865,'BR DTG CIKDITIRO'!E:E)</f>
        <v>0</v>
      </c>
    </row>
    <row r="866" spans="1:8" ht="15.75" customHeight="1">
      <c r="A866" s="93" t="s">
        <v>3621</v>
      </c>
      <c r="B866" s="93" t="s">
        <v>876</v>
      </c>
      <c r="C866" s="93" t="s">
        <v>3621</v>
      </c>
      <c r="D866" s="93" t="s">
        <v>3622</v>
      </c>
      <c r="E866" s="94">
        <v>0</v>
      </c>
      <c r="F866" s="93" t="s">
        <v>1185</v>
      </c>
      <c r="H866" s="3">
        <f>E866+SUMIF('BR DTG CIKDITIRO'!C:C,C866,'BR DTG CIKDITIRO'!E:E)</f>
        <v>0</v>
      </c>
    </row>
    <row r="867" spans="1:8" ht="15.75" customHeight="1">
      <c r="A867" s="93" t="s">
        <v>3623</v>
      </c>
      <c r="B867" s="93" t="s">
        <v>877</v>
      </c>
      <c r="C867" s="93" t="s">
        <v>3623</v>
      </c>
      <c r="D867" s="93" t="s">
        <v>3624</v>
      </c>
      <c r="E867" s="94">
        <v>0</v>
      </c>
      <c r="F867" s="93" t="s">
        <v>1185</v>
      </c>
      <c r="H867" s="3">
        <f>E867+SUMIF('BR DTG CIKDITIRO'!C:C,C867,'BR DTG CIKDITIRO'!E:E)</f>
        <v>0</v>
      </c>
    </row>
    <row r="868" spans="1:8" ht="15.75" customHeight="1">
      <c r="A868" s="93" t="s">
        <v>9036</v>
      </c>
      <c r="B868" s="93" t="s">
        <v>876</v>
      </c>
      <c r="C868" s="93" t="s">
        <v>9036</v>
      </c>
      <c r="D868" s="93" t="s">
        <v>9037</v>
      </c>
      <c r="E868" s="94">
        <v>0</v>
      </c>
      <c r="F868" s="93" t="s">
        <v>1185</v>
      </c>
      <c r="H868" s="3">
        <f>E868+SUMIF('BR DTG CIKDITIRO'!C:C,C868,'BR DTG CIKDITIRO'!E:E)</f>
        <v>0</v>
      </c>
    </row>
    <row r="869" spans="1:8" ht="15.75" customHeight="1">
      <c r="A869" s="93" t="s">
        <v>9038</v>
      </c>
      <c r="B869" s="93" t="s">
        <v>876</v>
      </c>
      <c r="C869" s="93" t="s">
        <v>9038</v>
      </c>
      <c r="D869" s="93" t="s">
        <v>9039</v>
      </c>
      <c r="E869" s="94">
        <v>0</v>
      </c>
      <c r="F869" s="93" t="s">
        <v>1185</v>
      </c>
      <c r="H869" s="3">
        <f>E869+SUMIF('BR DTG CIKDITIRO'!C:C,C869,'BR DTG CIKDITIRO'!E:E)</f>
        <v>0</v>
      </c>
    </row>
    <row r="870" spans="1:8" ht="15.75" customHeight="1">
      <c r="A870" s="93" t="s">
        <v>9040</v>
      </c>
      <c r="B870" s="93" t="s">
        <v>876</v>
      </c>
      <c r="C870" s="93" t="s">
        <v>9040</v>
      </c>
      <c r="D870" s="93" t="s">
        <v>9041</v>
      </c>
      <c r="E870" s="94">
        <v>0</v>
      </c>
      <c r="F870" s="93" t="s">
        <v>1185</v>
      </c>
      <c r="H870" s="3">
        <f>E870+SUMIF('BR DTG CIKDITIRO'!C:C,C870,'BR DTG CIKDITIRO'!E:E)</f>
        <v>0</v>
      </c>
    </row>
    <row r="871" spans="1:8" ht="15.75" customHeight="1">
      <c r="A871" s="93" t="s">
        <v>1982</v>
      </c>
      <c r="B871" s="93" t="s">
        <v>876</v>
      </c>
      <c r="C871" s="93" t="s">
        <v>1982</v>
      </c>
      <c r="D871" s="93" t="s">
        <v>1983</v>
      </c>
      <c r="E871" s="94">
        <v>0</v>
      </c>
      <c r="F871" s="93" t="s">
        <v>1185</v>
      </c>
      <c r="H871" s="3">
        <f>E871+SUMIF('BR DTG CIKDITIRO'!C:C,C871,'BR DTG CIKDITIRO'!E:E)</f>
        <v>0</v>
      </c>
    </row>
    <row r="872" spans="1:8" ht="15.75" customHeight="1">
      <c r="A872" s="93" t="s">
        <v>3629</v>
      </c>
      <c r="B872" s="93" t="s">
        <v>876</v>
      </c>
      <c r="C872" s="93" t="s">
        <v>3629</v>
      </c>
      <c r="D872" s="93" t="s">
        <v>3630</v>
      </c>
      <c r="E872" s="94">
        <v>0</v>
      </c>
      <c r="F872" s="93" t="s">
        <v>1185</v>
      </c>
      <c r="H872" s="3">
        <f>E872+SUMIF('BR DTG CIKDITIRO'!C:C,C872,'BR DTG CIKDITIRO'!E:E)</f>
        <v>0</v>
      </c>
    </row>
    <row r="873" spans="1:8" ht="15.75" customHeight="1">
      <c r="A873" s="93" t="s">
        <v>9042</v>
      </c>
      <c r="B873" s="93" t="s">
        <v>876</v>
      </c>
      <c r="C873" s="93" t="s">
        <v>9042</v>
      </c>
      <c r="D873" s="93" t="s">
        <v>9043</v>
      </c>
      <c r="E873" s="94">
        <v>0</v>
      </c>
      <c r="F873" s="93" t="s">
        <v>1185</v>
      </c>
      <c r="H873" s="3">
        <f>E873+SUMIF('BR DTG CIKDITIRO'!C:C,C873,'BR DTG CIKDITIRO'!E:E)</f>
        <v>0</v>
      </c>
    </row>
    <row r="874" spans="1:8" ht="15.75" customHeight="1">
      <c r="A874" s="93" t="s">
        <v>9044</v>
      </c>
      <c r="B874" s="93" t="s">
        <v>876</v>
      </c>
      <c r="C874" s="93" t="s">
        <v>9044</v>
      </c>
      <c r="D874" s="93" t="s">
        <v>9045</v>
      </c>
      <c r="E874" s="94">
        <v>0</v>
      </c>
      <c r="F874" s="93" t="s">
        <v>1185</v>
      </c>
      <c r="H874" s="3">
        <f>E874+SUMIF('BR DTG CIKDITIRO'!C:C,C874,'BR DTG CIKDITIRO'!E:E)</f>
        <v>0</v>
      </c>
    </row>
    <row r="875" spans="1:8" ht="15.75" customHeight="1">
      <c r="A875" s="93" t="s">
        <v>3635</v>
      </c>
      <c r="B875" s="93" t="s">
        <v>876</v>
      </c>
      <c r="C875" s="93" t="s">
        <v>3635</v>
      </c>
      <c r="D875" s="93" t="s">
        <v>3636</v>
      </c>
      <c r="E875" s="94">
        <v>0</v>
      </c>
      <c r="F875" s="93" t="s">
        <v>1185</v>
      </c>
      <c r="H875" s="3">
        <f>E875+SUMIF('BR DTG CIKDITIRO'!C:C,C875,'BR DTG CIKDITIRO'!E:E)</f>
        <v>0</v>
      </c>
    </row>
    <row r="876" spans="1:8" ht="15.75" customHeight="1">
      <c r="A876" s="93" t="s">
        <v>1434</v>
      </c>
      <c r="B876" s="93" t="s">
        <v>898</v>
      </c>
      <c r="C876" s="93" t="s">
        <v>1434</v>
      </c>
      <c r="D876" s="93" t="s">
        <v>1435</v>
      </c>
      <c r="E876" s="94">
        <v>2</v>
      </c>
      <c r="F876" s="93" t="s">
        <v>1185</v>
      </c>
      <c r="H876" s="3">
        <f>E876+SUMIF('BR DTG CIKDITIRO'!C:C,C876,'BR DTG CIKDITIRO'!E:E)</f>
        <v>2</v>
      </c>
    </row>
    <row r="877" spans="1:8" ht="15.75" customHeight="1">
      <c r="A877" s="93" t="s">
        <v>3645</v>
      </c>
      <c r="B877" s="93" t="s">
        <v>876</v>
      </c>
      <c r="C877" s="93" t="s">
        <v>3645</v>
      </c>
      <c r="D877" s="93" t="s">
        <v>3646</v>
      </c>
      <c r="E877" s="94">
        <v>0</v>
      </c>
      <c r="F877" s="93" t="s">
        <v>1185</v>
      </c>
      <c r="H877" s="3">
        <f>E877+SUMIF('BR DTG CIKDITIRO'!C:C,C877,'BR DTG CIKDITIRO'!E:E)</f>
        <v>0</v>
      </c>
    </row>
    <row r="878" spans="1:8" ht="15.75" customHeight="1">
      <c r="A878" s="93" t="s">
        <v>9046</v>
      </c>
      <c r="B878" s="93" t="s">
        <v>876</v>
      </c>
      <c r="C878" s="93" t="s">
        <v>9046</v>
      </c>
      <c r="D878" s="93" t="s">
        <v>9047</v>
      </c>
      <c r="E878" s="94">
        <v>0</v>
      </c>
      <c r="F878" s="93" t="s">
        <v>1185</v>
      </c>
      <c r="H878" s="3">
        <f>E878+SUMIF('BR DTG CIKDITIRO'!C:C,C878,'BR DTG CIKDITIRO'!E:E)</f>
        <v>0</v>
      </c>
    </row>
    <row r="879" spans="1:8" ht="15.75" customHeight="1">
      <c r="A879" s="93" t="s">
        <v>3651</v>
      </c>
      <c r="B879" s="93" t="s">
        <v>876</v>
      </c>
      <c r="C879" s="93" t="s">
        <v>3651</v>
      </c>
      <c r="D879" s="93" t="s">
        <v>9048</v>
      </c>
      <c r="E879" s="94">
        <v>0</v>
      </c>
      <c r="F879" s="93" t="s">
        <v>1185</v>
      </c>
      <c r="H879" s="3">
        <f>E879+SUMIF('BR DTG CIKDITIRO'!C:C,C879,'BR DTG CIKDITIRO'!E:E)</f>
        <v>0</v>
      </c>
    </row>
    <row r="880" spans="1:8" ht="15.75" customHeight="1">
      <c r="A880" s="93" t="s">
        <v>3655</v>
      </c>
      <c r="B880" s="93" t="s">
        <v>898</v>
      </c>
      <c r="C880" s="93" t="s">
        <v>3655</v>
      </c>
      <c r="D880" s="93" t="s">
        <v>3656</v>
      </c>
      <c r="E880" s="94">
        <v>1</v>
      </c>
      <c r="F880" s="93" t="s">
        <v>1185</v>
      </c>
      <c r="H880" s="3">
        <f>E880+SUMIF('BR DTG CIKDITIRO'!C:C,C880,'BR DTG CIKDITIRO'!E:E)</f>
        <v>1</v>
      </c>
    </row>
    <row r="881" spans="1:8" ht="15.75" customHeight="1">
      <c r="A881" s="93" t="s">
        <v>9049</v>
      </c>
      <c r="B881" s="93" t="s">
        <v>876</v>
      </c>
      <c r="C881" s="93" t="s">
        <v>9049</v>
      </c>
      <c r="D881" s="93" t="s">
        <v>9050</v>
      </c>
      <c r="E881" s="94">
        <v>0</v>
      </c>
      <c r="F881" s="93" t="s">
        <v>1185</v>
      </c>
      <c r="H881" s="3">
        <f>E881+SUMIF('BR DTG CIKDITIRO'!C:C,C881,'BR DTG CIKDITIRO'!E:E)</f>
        <v>0</v>
      </c>
    </row>
    <row r="882" spans="1:8" ht="15.75" customHeight="1">
      <c r="A882" s="93" t="s">
        <v>3657</v>
      </c>
      <c r="B882" s="93" t="s">
        <v>876</v>
      </c>
      <c r="C882" s="93" t="s">
        <v>3657</v>
      </c>
      <c r="D882" s="93" t="s">
        <v>3658</v>
      </c>
      <c r="E882" s="94">
        <v>0</v>
      </c>
      <c r="F882" s="93" t="s">
        <v>1185</v>
      </c>
      <c r="H882" s="3">
        <f>E882+SUMIF('BR DTG CIKDITIRO'!C:C,C882,'BR DTG CIKDITIRO'!E:E)</f>
        <v>0</v>
      </c>
    </row>
    <row r="883" spans="1:8" ht="15.75" customHeight="1">
      <c r="A883" s="93" t="s">
        <v>9051</v>
      </c>
      <c r="B883" s="93" t="s">
        <v>876</v>
      </c>
      <c r="C883" s="93" t="s">
        <v>9051</v>
      </c>
      <c r="D883" s="93" t="s">
        <v>9052</v>
      </c>
      <c r="E883" s="94">
        <v>0</v>
      </c>
      <c r="F883" s="93" t="s">
        <v>1185</v>
      </c>
      <c r="H883" s="3">
        <f>E883+SUMIF('BR DTG CIKDITIRO'!C:C,C883,'BR DTG CIKDITIRO'!E:E)</f>
        <v>0</v>
      </c>
    </row>
    <row r="884" spans="1:8" ht="15.75" customHeight="1">
      <c r="A884" s="93" t="s">
        <v>2167</v>
      </c>
      <c r="B884" s="93" t="s">
        <v>1185</v>
      </c>
      <c r="C884" s="93" t="s">
        <v>2167</v>
      </c>
      <c r="D884" s="93" t="s">
        <v>2168</v>
      </c>
      <c r="E884" s="94">
        <v>0</v>
      </c>
      <c r="F884" s="93" t="s">
        <v>1185</v>
      </c>
      <c r="H884" s="3">
        <f>E884+SUMIF('BR DTG CIKDITIRO'!C:C,C884,'BR DTG CIKDITIRO'!E:E)</f>
        <v>0</v>
      </c>
    </row>
    <row r="885" spans="1:8" ht="15.75" customHeight="1">
      <c r="A885" s="93" t="s">
        <v>3659</v>
      </c>
      <c r="B885" s="93" t="s">
        <v>876</v>
      </c>
      <c r="C885" s="93" t="s">
        <v>3659</v>
      </c>
      <c r="D885" s="93" t="s">
        <v>3660</v>
      </c>
      <c r="E885" s="94">
        <v>0</v>
      </c>
      <c r="F885" s="93" t="s">
        <v>1185</v>
      </c>
      <c r="H885" s="3">
        <f>E885+SUMIF('BR DTG CIKDITIRO'!C:C,C885,'BR DTG CIKDITIRO'!E:E)</f>
        <v>0</v>
      </c>
    </row>
    <row r="886" spans="1:8" ht="15.75" customHeight="1">
      <c r="A886" s="93" t="s">
        <v>3661</v>
      </c>
      <c r="B886" s="93" t="s">
        <v>876</v>
      </c>
      <c r="C886" s="93" t="s">
        <v>3661</v>
      </c>
      <c r="D886" s="93" t="s">
        <v>3662</v>
      </c>
      <c r="E886" s="94">
        <v>0</v>
      </c>
      <c r="F886" s="93" t="s">
        <v>1185</v>
      </c>
      <c r="H886" s="3">
        <f>E886+SUMIF('BR DTG CIKDITIRO'!C:C,C886,'BR DTG CIKDITIRO'!E:E)</f>
        <v>0</v>
      </c>
    </row>
    <row r="887" spans="1:8" ht="15.75" customHeight="1">
      <c r="A887" s="93" t="s">
        <v>3665</v>
      </c>
      <c r="B887" s="93" t="s">
        <v>876</v>
      </c>
      <c r="C887" s="93" t="s">
        <v>3665</v>
      </c>
      <c r="D887" s="93" t="s">
        <v>3666</v>
      </c>
      <c r="E887" s="94">
        <v>0</v>
      </c>
      <c r="F887" s="93" t="s">
        <v>1185</v>
      </c>
      <c r="H887" s="3">
        <f>E887+SUMIF('BR DTG CIKDITIRO'!C:C,C887,'BR DTG CIKDITIRO'!E:E)</f>
        <v>0</v>
      </c>
    </row>
    <row r="888" spans="1:8" ht="15.75" customHeight="1">
      <c r="A888" s="93" t="s">
        <v>9053</v>
      </c>
      <c r="B888" s="93" t="s">
        <v>876</v>
      </c>
      <c r="C888" s="93" t="s">
        <v>9053</v>
      </c>
      <c r="D888" s="93" t="s">
        <v>9054</v>
      </c>
      <c r="E888" s="94">
        <v>0</v>
      </c>
      <c r="F888" s="93" t="s">
        <v>1185</v>
      </c>
      <c r="H888" s="3">
        <f>E888+SUMIF('BR DTG CIKDITIRO'!C:C,C888,'BR DTG CIKDITIRO'!E:E)</f>
        <v>0</v>
      </c>
    </row>
    <row r="889" spans="1:8" ht="15.75" customHeight="1">
      <c r="A889" s="93" t="s">
        <v>284</v>
      </c>
      <c r="B889" s="93" t="s">
        <v>881</v>
      </c>
      <c r="C889" s="93" t="s">
        <v>284</v>
      </c>
      <c r="D889" s="93" t="s">
        <v>1038</v>
      </c>
      <c r="E889" s="94">
        <v>1</v>
      </c>
      <c r="F889" s="93" t="s">
        <v>1185</v>
      </c>
      <c r="H889" s="3">
        <f>E889+SUMIF('BR DTG CIKDITIRO'!C:C,C889,'BR DTG CIKDITIRO'!E:E)</f>
        <v>1</v>
      </c>
    </row>
    <row r="890" spans="1:8" ht="15.75" customHeight="1">
      <c r="A890" s="93" t="s">
        <v>2169</v>
      </c>
      <c r="B890" s="93" t="s">
        <v>876</v>
      </c>
      <c r="C890" s="93" t="s">
        <v>2169</v>
      </c>
      <c r="D890" s="93" t="s">
        <v>2170</v>
      </c>
      <c r="E890" s="94">
        <v>0</v>
      </c>
      <c r="F890" s="93" t="s">
        <v>1185</v>
      </c>
      <c r="H890" s="3">
        <f>E890+SUMIF('BR DTG CIKDITIRO'!C:C,C890,'BR DTG CIKDITIRO'!E:E)</f>
        <v>0</v>
      </c>
    </row>
    <row r="891" spans="1:8" ht="15.75" customHeight="1">
      <c r="A891" s="93" t="s">
        <v>3667</v>
      </c>
      <c r="B891" s="93" t="s">
        <v>876</v>
      </c>
      <c r="C891" s="93" t="s">
        <v>3667</v>
      </c>
      <c r="D891" s="93" t="s">
        <v>3668</v>
      </c>
      <c r="E891" s="94">
        <v>0</v>
      </c>
      <c r="F891" s="93" t="s">
        <v>1185</v>
      </c>
      <c r="H891" s="3">
        <f>E891+SUMIF('BR DTG CIKDITIRO'!C:C,C891,'BR DTG CIKDITIRO'!E:E)</f>
        <v>0</v>
      </c>
    </row>
    <row r="892" spans="1:8" ht="15.75" customHeight="1">
      <c r="A892" s="93" t="s">
        <v>3669</v>
      </c>
      <c r="B892" s="93" t="s">
        <v>881</v>
      </c>
      <c r="C892" s="93" t="s">
        <v>3669</v>
      </c>
      <c r="D892" s="93" t="s">
        <v>3670</v>
      </c>
      <c r="E892" s="94">
        <v>1</v>
      </c>
      <c r="F892" s="93" t="s">
        <v>1185</v>
      </c>
      <c r="H892" s="3">
        <f>E892+SUMIF('BR DTG CIKDITIRO'!C:C,C892,'BR DTG CIKDITIRO'!E:E)</f>
        <v>1</v>
      </c>
    </row>
    <row r="893" spans="1:8" ht="15.75" customHeight="1">
      <c r="A893" s="93" t="s">
        <v>3671</v>
      </c>
      <c r="B893" s="93" t="s">
        <v>876</v>
      </c>
      <c r="C893" s="93" t="s">
        <v>3671</v>
      </c>
      <c r="D893" s="93" t="s">
        <v>3672</v>
      </c>
      <c r="E893" s="94">
        <v>0</v>
      </c>
      <c r="F893" s="93" t="s">
        <v>1185</v>
      </c>
      <c r="H893" s="3">
        <f>E893+SUMIF('BR DTG CIKDITIRO'!C:C,C893,'BR DTG CIKDITIRO'!E:E)</f>
        <v>0</v>
      </c>
    </row>
    <row r="894" spans="1:8" ht="15.75" customHeight="1">
      <c r="A894" s="93" t="s">
        <v>285</v>
      </c>
      <c r="B894" s="93" t="s">
        <v>881</v>
      </c>
      <c r="C894" s="93" t="s">
        <v>285</v>
      </c>
      <c r="D894" s="93" t="s">
        <v>1039</v>
      </c>
      <c r="E894" s="94">
        <v>1</v>
      </c>
      <c r="F894" s="93" t="s">
        <v>1185</v>
      </c>
      <c r="H894" s="3">
        <f>E894+SUMIF('BR DTG CIKDITIRO'!C:C,C894,'BR DTG CIKDITIRO'!E:E)</f>
        <v>1</v>
      </c>
    </row>
    <row r="895" spans="1:8" ht="15.75" customHeight="1">
      <c r="A895" s="93" t="s">
        <v>2171</v>
      </c>
      <c r="B895" s="93" t="s">
        <v>876</v>
      </c>
      <c r="C895" s="93" t="s">
        <v>2171</v>
      </c>
      <c r="D895" s="93" t="s">
        <v>2172</v>
      </c>
      <c r="E895" s="94">
        <v>0</v>
      </c>
      <c r="F895" s="93" t="s">
        <v>1185</v>
      </c>
      <c r="H895" s="3">
        <f>E895+SUMIF('BR DTG CIKDITIRO'!C:C,C895,'BR DTG CIKDITIRO'!E:E)</f>
        <v>0</v>
      </c>
    </row>
    <row r="896" spans="1:8" ht="15.75" customHeight="1">
      <c r="A896" s="93" t="s">
        <v>3675</v>
      </c>
      <c r="B896" s="93" t="s">
        <v>876</v>
      </c>
      <c r="C896" s="93" t="s">
        <v>3675</v>
      </c>
      <c r="D896" s="93" t="s">
        <v>3676</v>
      </c>
      <c r="E896" s="94">
        <v>0</v>
      </c>
      <c r="F896" s="93" t="s">
        <v>1185</v>
      </c>
      <c r="H896" s="3">
        <f>E896+SUMIF('BR DTG CIKDITIRO'!C:C,C896,'BR DTG CIKDITIRO'!E:E)</f>
        <v>0</v>
      </c>
    </row>
    <row r="897" spans="1:8" ht="15.75" customHeight="1">
      <c r="A897" s="93" t="s">
        <v>3677</v>
      </c>
      <c r="B897" s="93" t="s">
        <v>876</v>
      </c>
      <c r="C897" s="93" t="s">
        <v>3677</v>
      </c>
      <c r="D897" s="93" t="s">
        <v>3678</v>
      </c>
      <c r="E897" s="94">
        <v>0</v>
      </c>
      <c r="F897" s="93" t="s">
        <v>1185</v>
      </c>
      <c r="H897" s="3">
        <f>E897+SUMIF('BR DTG CIKDITIRO'!C:C,C897,'BR DTG CIKDITIRO'!E:E)</f>
        <v>0</v>
      </c>
    </row>
    <row r="898" spans="1:8" ht="15.75" customHeight="1">
      <c r="A898" s="93" t="s">
        <v>3679</v>
      </c>
      <c r="B898" s="93" t="s">
        <v>876</v>
      </c>
      <c r="C898" s="93" t="s">
        <v>3679</v>
      </c>
      <c r="D898" s="93" t="s">
        <v>3680</v>
      </c>
      <c r="E898" s="94">
        <v>0</v>
      </c>
      <c r="F898" s="93" t="s">
        <v>287</v>
      </c>
      <c r="H898" s="3">
        <f>E898+SUMIF('BR DTG CIKDITIRO'!C:C,C898,'BR DTG CIKDITIRO'!E:E)</f>
        <v>0</v>
      </c>
    </row>
    <row r="899" spans="1:8" ht="15.75" customHeight="1">
      <c r="A899" s="93" t="s">
        <v>286</v>
      </c>
      <c r="B899" s="93" t="s">
        <v>884</v>
      </c>
      <c r="C899" s="93" t="s">
        <v>286</v>
      </c>
      <c r="D899" s="93" t="s">
        <v>1040</v>
      </c>
      <c r="E899" s="94">
        <v>3</v>
      </c>
      <c r="F899" s="93" t="s">
        <v>286</v>
      </c>
      <c r="H899" s="3">
        <f>E899+SUMIF('BR DTG CIKDITIRO'!C:C,C899,'BR DTG CIKDITIRO'!E:E)</f>
        <v>3</v>
      </c>
    </row>
    <row r="900" spans="1:8" ht="15.75" customHeight="1">
      <c r="A900" s="93" t="s">
        <v>287</v>
      </c>
      <c r="B900" s="93" t="s">
        <v>884</v>
      </c>
      <c r="C900" s="93" t="s">
        <v>287</v>
      </c>
      <c r="D900" s="93" t="s">
        <v>1041</v>
      </c>
      <c r="E900" s="94">
        <v>5</v>
      </c>
      <c r="F900" s="93" t="s">
        <v>287</v>
      </c>
      <c r="H900" s="3">
        <f>E900+SUMIF('BR DTG CIKDITIRO'!C:C,C900,'BR DTG CIKDITIRO'!E:E)</f>
        <v>5</v>
      </c>
    </row>
    <row r="901" spans="1:8" ht="15.75" customHeight="1">
      <c r="A901" s="93" t="s">
        <v>3683</v>
      </c>
      <c r="B901" s="93" t="s">
        <v>876</v>
      </c>
      <c r="C901" s="93" t="s">
        <v>3683</v>
      </c>
      <c r="D901" s="93" t="s">
        <v>3684</v>
      </c>
      <c r="E901" s="94">
        <v>0</v>
      </c>
      <c r="F901" s="93" t="s">
        <v>1185</v>
      </c>
      <c r="H901" s="3">
        <f>E901+SUMIF('BR DTG CIKDITIRO'!C:C,C901,'BR DTG CIKDITIRO'!E:E)</f>
        <v>0</v>
      </c>
    </row>
    <row r="902" spans="1:8" ht="15.75" customHeight="1">
      <c r="A902" s="93" t="s">
        <v>9055</v>
      </c>
      <c r="B902" s="93" t="s">
        <v>876</v>
      </c>
      <c r="C902" s="93" t="s">
        <v>9055</v>
      </c>
      <c r="D902" s="93" t="s">
        <v>9056</v>
      </c>
      <c r="E902" s="94">
        <v>0</v>
      </c>
      <c r="F902" s="93" t="s">
        <v>1185</v>
      </c>
      <c r="H902" s="3">
        <f>E902+SUMIF('BR DTG CIKDITIRO'!C:C,C902,'BR DTG CIKDITIRO'!E:E)</f>
        <v>0</v>
      </c>
    </row>
    <row r="903" spans="1:8" ht="15.75" customHeight="1">
      <c r="A903" s="93" t="s">
        <v>830</v>
      </c>
      <c r="B903" s="93" t="s">
        <v>876</v>
      </c>
      <c r="C903" s="93" t="s">
        <v>830</v>
      </c>
      <c r="D903" s="93" t="s">
        <v>662</v>
      </c>
      <c r="E903" s="94">
        <v>0</v>
      </c>
      <c r="F903" s="93" t="s">
        <v>1185</v>
      </c>
      <c r="H903" s="3">
        <f>E903+SUMIF('BR DTG CIKDITIRO'!C:C,C903,'BR DTG CIKDITIRO'!E:E)</f>
        <v>0</v>
      </c>
    </row>
    <row r="904" spans="1:8" ht="15.75" customHeight="1">
      <c r="A904" s="93" t="s">
        <v>3685</v>
      </c>
      <c r="B904" s="93" t="s">
        <v>876</v>
      </c>
      <c r="C904" s="93" t="s">
        <v>3685</v>
      </c>
      <c r="D904" s="93" t="s">
        <v>662</v>
      </c>
      <c r="E904" s="94">
        <v>0</v>
      </c>
      <c r="F904" s="93" t="s">
        <v>1185</v>
      </c>
      <c r="H904" s="3">
        <f>E904+SUMIF('BR DTG CIKDITIRO'!C:C,C904,'BR DTG CIKDITIRO'!E:E)</f>
        <v>0</v>
      </c>
    </row>
    <row r="905" spans="1:8" ht="15.75" customHeight="1">
      <c r="A905" s="93" t="s">
        <v>3686</v>
      </c>
      <c r="B905" s="93" t="s">
        <v>876</v>
      </c>
      <c r="C905" s="93" t="s">
        <v>3686</v>
      </c>
      <c r="D905" s="93" t="s">
        <v>3687</v>
      </c>
      <c r="E905" s="94">
        <v>0</v>
      </c>
      <c r="F905" s="93" t="s">
        <v>1185</v>
      </c>
      <c r="H905" s="3">
        <f>E905+SUMIF('BR DTG CIKDITIRO'!C:C,C905,'BR DTG CIKDITIRO'!E:E)</f>
        <v>0</v>
      </c>
    </row>
    <row r="906" spans="1:8" ht="15.75" customHeight="1">
      <c r="A906" s="93" t="s">
        <v>3688</v>
      </c>
      <c r="B906" s="93" t="s">
        <v>876</v>
      </c>
      <c r="C906" s="93" t="s">
        <v>3688</v>
      </c>
      <c r="D906" s="93" t="s">
        <v>9057</v>
      </c>
      <c r="E906" s="94">
        <v>0</v>
      </c>
      <c r="F906" s="93" t="s">
        <v>1185</v>
      </c>
      <c r="H906" s="3">
        <f>E906+SUMIF('BR DTG CIKDITIRO'!C:C,C906,'BR DTG CIKDITIRO'!E:E)</f>
        <v>0</v>
      </c>
    </row>
    <row r="907" spans="1:8" ht="15.75" customHeight="1">
      <c r="A907" s="93" t="s">
        <v>9058</v>
      </c>
      <c r="B907" s="93" t="s">
        <v>884</v>
      </c>
      <c r="C907" s="93" t="s">
        <v>9058</v>
      </c>
      <c r="D907" s="93" t="s">
        <v>9059</v>
      </c>
      <c r="E907" s="94">
        <v>0</v>
      </c>
      <c r="F907" s="93" t="s">
        <v>1185</v>
      </c>
      <c r="H907" s="3">
        <f>E907+SUMIF('BR DTG CIKDITIRO'!C:C,C907,'BR DTG CIKDITIRO'!E:E)</f>
        <v>0</v>
      </c>
    </row>
    <row r="908" spans="1:8" ht="15.75" customHeight="1">
      <c r="A908" s="93" t="s">
        <v>3692</v>
      </c>
      <c r="B908" s="93" t="s">
        <v>876</v>
      </c>
      <c r="C908" s="93" t="s">
        <v>3692</v>
      </c>
      <c r="D908" s="93" t="s">
        <v>9060</v>
      </c>
      <c r="E908" s="94">
        <v>0</v>
      </c>
      <c r="F908" s="93" t="s">
        <v>1185</v>
      </c>
      <c r="H908" s="3">
        <f>E908+SUMIF('BR DTG CIKDITIRO'!C:C,C908,'BR DTG CIKDITIRO'!E:E)</f>
        <v>0</v>
      </c>
    </row>
    <row r="909" spans="1:8" ht="15.75" customHeight="1">
      <c r="A909" s="93" t="s">
        <v>9061</v>
      </c>
      <c r="B909" s="93" t="s">
        <v>876</v>
      </c>
      <c r="C909" s="93" t="s">
        <v>9061</v>
      </c>
      <c r="D909" s="93" t="s">
        <v>9062</v>
      </c>
      <c r="E909" s="94">
        <v>0</v>
      </c>
      <c r="F909" s="93" t="s">
        <v>1185</v>
      </c>
      <c r="H909" s="3">
        <f>E909+SUMIF('BR DTG CIKDITIRO'!C:C,C909,'BR DTG CIKDITIRO'!E:E)</f>
        <v>0</v>
      </c>
    </row>
    <row r="910" spans="1:8" ht="15.75" customHeight="1">
      <c r="A910" s="93" t="s">
        <v>288</v>
      </c>
      <c r="B910" s="93" t="s">
        <v>881</v>
      </c>
      <c r="C910" s="93" t="s">
        <v>288</v>
      </c>
      <c r="D910" s="93" t="s">
        <v>1042</v>
      </c>
      <c r="E910" s="94">
        <v>0</v>
      </c>
      <c r="F910" s="93" t="s">
        <v>1185</v>
      </c>
      <c r="H910" s="3">
        <f>E910+SUMIF('BR DTG CIKDITIRO'!C:C,C910,'BR DTG CIKDITIRO'!E:E)</f>
        <v>1</v>
      </c>
    </row>
    <row r="911" spans="1:8" ht="15.75" customHeight="1">
      <c r="A911" s="93" t="s">
        <v>1794</v>
      </c>
      <c r="B911" s="93" t="s">
        <v>876</v>
      </c>
      <c r="C911" s="93" t="s">
        <v>1794</v>
      </c>
      <c r="D911" s="93" t="s">
        <v>9063</v>
      </c>
      <c r="E911" s="94">
        <v>0</v>
      </c>
      <c r="F911" s="93" t="s">
        <v>1185</v>
      </c>
      <c r="H911" s="3">
        <f>E911+SUMIF('BR DTG CIKDITIRO'!C:C,C911,'BR DTG CIKDITIRO'!E:E)</f>
        <v>0</v>
      </c>
    </row>
    <row r="912" spans="1:8" ht="15.75" customHeight="1">
      <c r="A912" s="93" t="s">
        <v>3700</v>
      </c>
      <c r="B912" s="93" t="s">
        <v>876</v>
      </c>
      <c r="C912" s="93" t="s">
        <v>3700</v>
      </c>
      <c r="D912" s="93" t="s">
        <v>3701</v>
      </c>
      <c r="E912" s="94">
        <v>0</v>
      </c>
      <c r="F912" s="93" t="s">
        <v>1185</v>
      </c>
      <c r="H912" s="3">
        <f>E912+SUMIF('BR DTG CIKDITIRO'!C:C,C912,'BR DTG CIKDITIRO'!E:E)</f>
        <v>0</v>
      </c>
    </row>
    <row r="913" spans="1:8" ht="15.75" customHeight="1">
      <c r="A913" s="93" t="s">
        <v>503</v>
      </c>
      <c r="B913" s="93" t="s">
        <v>881</v>
      </c>
      <c r="C913" s="93" t="s">
        <v>503</v>
      </c>
      <c r="D913" s="93" t="s">
        <v>1043</v>
      </c>
      <c r="E913" s="94">
        <v>1</v>
      </c>
      <c r="F913" s="93" t="s">
        <v>1185</v>
      </c>
      <c r="H913" s="3">
        <f>E913+SUMIF('BR DTG CIKDITIRO'!C:C,C913,'BR DTG CIKDITIRO'!E:E)</f>
        <v>1</v>
      </c>
    </row>
    <row r="914" spans="1:8" ht="15.75" customHeight="1">
      <c r="A914" s="93" t="s">
        <v>3702</v>
      </c>
      <c r="B914" s="93" t="s">
        <v>876</v>
      </c>
      <c r="C914" s="93" t="s">
        <v>3702</v>
      </c>
      <c r="D914" s="93" t="s">
        <v>3703</v>
      </c>
      <c r="E914" s="94">
        <v>0</v>
      </c>
      <c r="F914" s="93" t="s">
        <v>1185</v>
      </c>
      <c r="H914" s="3">
        <f>E914+SUMIF('BR DTG CIKDITIRO'!C:C,C914,'BR DTG CIKDITIRO'!E:E)</f>
        <v>0</v>
      </c>
    </row>
    <row r="915" spans="1:8" ht="15.75" customHeight="1">
      <c r="A915" s="93" t="s">
        <v>289</v>
      </c>
      <c r="B915" s="93" t="s">
        <v>881</v>
      </c>
      <c r="C915" s="93" t="s">
        <v>289</v>
      </c>
      <c r="D915" s="93" t="s">
        <v>1044</v>
      </c>
      <c r="E915" s="94">
        <v>2</v>
      </c>
      <c r="F915" s="93" t="s">
        <v>1185</v>
      </c>
      <c r="H915" s="3">
        <f>E915+SUMIF('BR DTG CIKDITIRO'!C:C,C915,'BR DTG CIKDITIRO'!E:E)</f>
        <v>2</v>
      </c>
    </row>
    <row r="916" spans="1:8" ht="15.75" customHeight="1">
      <c r="A916" s="93" t="s">
        <v>290</v>
      </c>
      <c r="B916" s="93" t="s">
        <v>881</v>
      </c>
      <c r="C916" s="93" t="s">
        <v>290</v>
      </c>
      <c r="D916" s="93" t="s">
        <v>1045</v>
      </c>
      <c r="E916" s="94">
        <v>2</v>
      </c>
      <c r="F916" s="93" t="s">
        <v>290</v>
      </c>
      <c r="H916" s="3">
        <f>E916+SUMIF('BR DTG CIKDITIRO'!C:C,C916,'BR DTG CIKDITIRO'!E:E)</f>
        <v>2</v>
      </c>
    </row>
    <row r="917" spans="1:8" ht="15.75" customHeight="1">
      <c r="A917" s="93" t="s">
        <v>3706</v>
      </c>
      <c r="B917" s="93" t="s">
        <v>881</v>
      </c>
      <c r="C917" s="93" t="s">
        <v>3706</v>
      </c>
      <c r="D917" s="93" t="s">
        <v>3707</v>
      </c>
      <c r="E917" s="94">
        <v>0</v>
      </c>
      <c r="F917" s="93" t="s">
        <v>290</v>
      </c>
      <c r="H917" s="3">
        <f>E917+SUMIF('BR DTG CIKDITIRO'!C:C,C917,'BR DTG CIKDITIRO'!E:E)</f>
        <v>0</v>
      </c>
    </row>
    <row r="918" spans="1:8" ht="15.75" customHeight="1">
      <c r="A918" s="93" t="s">
        <v>1046</v>
      </c>
      <c r="B918" s="93" t="s">
        <v>876</v>
      </c>
      <c r="C918" s="93" t="s">
        <v>1046</v>
      </c>
      <c r="D918" s="93" t="s">
        <v>1047</v>
      </c>
      <c r="E918" s="94">
        <v>0</v>
      </c>
      <c r="F918" s="93" t="s">
        <v>1185</v>
      </c>
      <c r="H918" s="3">
        <f>E918+SUMIF('BR DTG CIKDITIRO'!C:C,C918,'BR DTG CIKDITIRO'!E:E)</f>
        <v>0</v>
      </c>
    </row>
    <row r="919" spans="1:8" ht="15.75" customHeight="1">
      <c r="A919" s="93" t="s">
        <v>3710</v>
      </c>
      <c r="B919" s="93" t="s">
        <v>876</v>
      </c>
      <c r="C919" s="93" t="s">
        <v>3710</v>
      </c>
      <c r="D919" s="93" t="s">
        <v>3711</v>
      </c>
      <c r="E919" s="94">
        <v>0</v>
      </c>
      <c r="F919" s="93" t="s">
        <v>1185</v>
      </c>
      <c r="H919" s="3">
        <f>E919+SUMIF('BR DTG CIKDITIRO'!C:C,C919,'BR DTG CIKDITIRO'!E:E)</f>
        <v>0</v>
      </c>
    </row>
    <row r="920" spans="1:8" ht="15.75" customHeight="1">
      <c r="A920" s="93" t="s">
        <v>3712</v>
      </c>
      <c r="B920" s="93" t="s">
        <v>876</v>
      </c>
      <c r="C920" s="93" t="s">
        <v>3712</v>
      </c>
      <c r="D920" s="93" t="s">
        <v>3713</v>
      </c>
      <c r="E920" s="94">
        <v>0</v>
      </c>
      <c r="F920" s="93" t="s">
        <v>1185</v>
      </c>
      <c r="H920" s="3">
        <f>E920+SUMIF('BR DTG CIKDITIRO'!C:C,C920,'BR DTG CIKDITIRO'!E:E)</f>
        <v>0</v>
      </c>
    </row>
    <row r="921" spans="1:8" ht="15.75" customHeight="1">
      <c r="A921" s="93" t="s">
        <v>3714</v>
      </c>
      <c r="B921" s="93" t="s">
        <v>876</v>
      </c>
      <c r="C921" s="93" t="s">
        <v>3714</v>
      </c>
      <c r="D921" s="93" t="s">
        <v>3715</v>
      </c>
      <c r="E921" s="94">
        <v>0</v>
      </c>
      <c r="F921" s="93" t="s">
        <v>1185</v>
      </c>
      <c r="H921" s="3">
        <f>E921+SUMIF('BR DTG CIKDITIRO'!C:C,C921,'BR DTG CIKDITIRO'!E:E)</f>
        <v>0</v>
      </c>
    </row>
    <row r="922" spans="1:8" ht="15.75" customHeight="1">
      <c r="A922" s="93" t="s">
        <v>291</v>
      </c>
      <c r="B922" s="93" t="s">
        <v>936</v>
      </c>
      <c r="C922" s="93" t="s">
        <v>291</v>
      </c>
      <c r="D922" s="93" t="s">
        <v>1048</v>
      </c>
      <c r="E922" s="94">
        <v>0</v>
      </c>
      <c r="F922" s="93" t="s">
        <v>292</v>
      </c>
      <c r="H922" s="3">
        <f>E922+SUMIF('BR DTG CIKDITIRO'!C:C,C922,'BR DTG CIKDITIRO'!E:E)</f>
        <v>0</v>
      </c>
    </row>
    <row r="923" spans="1:8" ht="15.75" customHeight="1">
      <c r="A923" s="93" t="s">
        <v>292</v>
      </c>
      <c r="B923" s="93" t="s">
        <v>936</v>
      </c>
      <c r="C923" s="93" t="s">
        <v>292</v>
      </c>
      <c r="D923" s="93" t="s">
        <v>1323</v>
      </c>
      <c r="E923" s="94">
        <v>2</v>
      </c>
      <c r="F923" s="93" t="s">
        <v>292</v>
      </c>
      <c r="H923" s="3">
        <f>E923+SUMIF('BR DTG CIKDITIRO'!C:C,C923,'BR DTG CIKDITIRO'!E:E)</f>
        <v>2</v>
      </c>
    </row>
    <row r="924" spans="1:8" ht="15.75" customHeight="1">
      <c r="A924" s="93" t="s">
        <v>9064</v>
      </c>
      <c r="B924" s="93" t="s">
        <v>876</v>
      </c>
      <c r="C924" s="93" t="s">
        <v>9064</v>
      </c>
      <c r="D924" s="93" t="s">
        <v>9065</v>
      </c>
      <c r="E924" s="94">
        <v>0</v>
      </c>
      <c r="F924" s="93" t="s">
        <v>1185</v>
      </c>
      <c r="H924" s="3">
        <f>E924+SUMIF('BR DTG CIKDITIRO'!C:C,C924,'BR DTG CIKDITIRO'!E:E)</f>
        <v>0</v>
      </c>
    </row>
    <row r="925" spans="1:8" ht="15.75" customHeight="1">
      <c r="A925" s="93" t="s">
        <v>1436</v>
      </c>
      <c r="B925" s="93" t="s">
        <v>936</v>
      </c>
      <c r="C925" s="93" t="s">
        <v>1436</v>
      </c>
      <c r="D925" s="93" t="s">
        <v>1437</v>
      </c>
      <c r="E925" s="94">
        <v>1</v>
      </c>
      <c r="F925" s="93" t="s">
        <v>1185</v>
      </c>
      <c r="H925" s="3">
        <f>E925+SUMIF('BR DTG CIKDITIRO'!C:C,C925,'BR DTG CIKDITIRO'!E:E)</f>
        <v>1</v>
      </c>
    </row>
    <row r="926" spans="1:8" ht="15.75" customHeight="1">
      <c r="A926" s="93" t="s">
        <v>3728</v>
      </c>
      <c r="B926" s="93" t="s">
        <v>876</v>
      </c>
      <c r="C926" s="93" t="s">
        <v>3728</v>
      </c>
      <c r="D926" s="93" t="s">
        <v>3729</v>
      </c>
      <c r="E926" s="94">
        <v>0</v>
      </c>
      <c r="F926" s="93" t="s">
        <v>1185</v>
      </c>
      <c r="H926" s="3">
        <f>E926+SUMIF('BR DTG CIKDITIRO'!C:C,C926,'BR DTG CIKDITIRO'!E:E)</f>
        <v>0</v>
      </c>
    </row>
    <row r="927" spans="1:8" ht="15.75" customHeight="1">
      <c r="A927" s="93" t="s">
        <v>3730</v>
      </c>
      <c r="B927" s="93" t="s">
        <v>876</v>
      </c>
      <c r="C927" s="93" t="s">
        <v>3730</v>
      </c>
      <c r="D927" s="93" t="s">
        <v>3731</v>
      </c>
      <c r="E927" s="94">
        <v>0</v>
      </c>
      <c r="F927" s="93" t="s">
        <v>1185</v>
      </c>
      <c r="H927" s="3">
        <f>E927+SUMIF('BR DTG CIKDITIRO'!C:C,C927,'BR DTG CIKDITIRO'!E:E)</f>
        <v>0</v>
      </c>
    </row>
    <row r="928" spans="1:8" ht="15.75" customHeight="1">
      <c r="A928" s="93" t="s">
        <v>9066</v>
      </c>
      <c r="B928" s="93" t="s">
        <v>876</v>
      </c>
      <c r="C928" s="93" t="s">
        <v>9066</v>
      </c>
      <c r="D928" s="93" t="s">
        <v>9067</v>
      </c>
      <c r="E928" s="94">
        <v>0</v>
      </c>
      <c r="F928" s="93" t="s">
        <v>1185</v>
      </c>
      <c r="H928" s="3">
        <f>E928+SUMIF('BR DTG CIKDITIRO'!C:C,C928,'BR DTG CIKDITIRO'!E:E)</f>
        <v>0</v>
      </c>
    </row>
    <row r="929" spans="1:8" ht="15.75" customHeight="1">
      <c r="A929" s="93" t="s">
        <v>3732</v>
      </c>
      <c r="B929" s="93" t="s">
        <v>876</v>
      </c>
      <c r="C929" s="93" t="s">
        <v>3732</v>
      </c>
      <c r="D929" s="93" t="s">
        <v>3733</v>
      </c>
      <c r="E929" s="94">
        <v>0</v>
      </c>
      <c r="F929" s="93" t="s">
        <v>1185</v>
      </c>
      <c r="H929" s="3">
        <f>E929+SUMIF('BR DTG CIKDITIRO'!C:C,C929,'BR DTG CIKDITIRO'!E:E)</f>
        <v>0</v>
      </c>
    </row>
    <row r="930" spans="1:8" ht="15.75" customHeight="1">
      <c r="A930" s="93" t="s">
        <v>663</v>
      </c>
      <c r="B930" s="93" t="s">
        <v>948</v>
      </c>
      <c r="C930" s="93" t="s">
        <v>663</v>
      </c>
      <c r="D930" s="93" t="s">
        <v>1050</v>
      </c>
      <c r="E930" s="94">
        <v>1</v>
      </c>
      <c r="F930" s="93" t="s">
        <v>1185</v>
      </c>
      <c r="H930" s="3">
        <f>E930+SUMIF('BR DTG CIKDITIRO'!C:C,C930,'BR DTG CIKDITIRO'!E:E)</f>
        <v>1</v>
      </c>
    </row>
    <row r="931" spans="1:8" ht="15.75" customHeight="1">
      <c r="A931" s="93" t="s">
        <v>2173</v>
      </c>
      <c r="B931" s="93" t="s">
        <v>876</v>
      </c>
      <c r="C931" s="93" t="s">
        <v>2173</v>
      </c>
      <c r="D931" s="93" t="s">
        <v>2174</v>
      </c>
      <c r="E931" s="94">
        <v>0</v>
      </c>
      <c r="F931" s="93" t="s">
        <v>1185</v>
      </c>
      <c r="H931" s="3">
        <f>E931+SUMIF('BR DTG CIKDITIRO'!C:C,C931,'BR DTG CIKDITIRO'!E:E)</f>
        <v>0</v>
      </c>
    </row>
    <row r="932" spans="1:8" ht="15.75" customHeight="1">
      <c r="A932" s="93" t="s">
        <v>3735</v>
      </c>
      <c r="B932" s="93" t="s">
        <v>876</v>
      </c>
      <c r="C932" s="93" t="s">
        <v>3735</v>
      </c>
      <c r="D932" s="93" t="s">
        <v>3736</v>
      </c>
      <c r="E932" s="94">
        <v>0</v>
      </c>
      <c r="F932" s="93" t="s">
        <v>1185</v>
      </c>
      <c r="H932" s="3">
        <f>E932+SUMIF('BR DTG CIKDITIRO'!C:C,C932,'BR DTG CIKDITIRO'!E:E)</f>
        <v>0</v>
      </c>
    </row>
    <row r="933" spans="1:8" ht="15.75" customHeight="1">
      <c r="A933" s="93" t="s">
        <v>3737</v>
      </c>
      <c r="B933" s="93" t="s">
        <v>876</v>
      </c>
      <c r="C933" s="93" t="s">
        <v>3737</v>
      </c>
      <c r="D933" s="93" t="s">
        <v>1013</v>
      </c>
      <c r="E933" s="94">
        <v>0</v>
      </c>
      <c r="F933" s="93" t="s">
        <v>1185</v>
      </c>
      <c r="H933" s="3">
        <f>E933+SUMIF('BR DTG CIKDITIRO'!C:C,C933,'BR DTG CIKDITIRO'!E:E)</f>
        <v>0</v>
      </c>
    </row>
    <row r="934" spans="1:8" ht="15.75" customHeight="1">
      <c r="A934" s="93" t="s">
        <v>1051</v>
      </c>
      <c r="B934" s="93" t="s">
        <v>948</v>
      </c>
      <c r="C934" s="93" t="s">
        <v>1051</v>
      </c>
      <c r="D934" s="93" t="s">
        <v>1052</v>
      </c>
      <c r="E934" s="94">
        <v>1</v>
      </c>
      <c r="F934" s="93" t="s">
        <v>1185</v>
      </c>
      <c r="H934" s="3">
        <f>E934+SUMIF('BR DTG CIKDITIRO'!C:C,C934,'BR DTG CIKDITIRO'!E:E)</f>
        <v>1</v>
      </c>
    </row>
    <row r="935" spans="1:8" ht="15.75" customHeight="1">
      <c r="A935" s="93" t="s">
        <v>3740</v>
      </c>
      <c r="B935" s="93" t="s">
        <v>876</v>
      </c>
      <c r="C935" s="93" t="s">
        <v>3740</v>
      </c>
      <c r="D935" s="93" t="s">
        <v>3741</v>
      </c>
      <c r="E935" s="94">
        <v>0</v>
      </c>
      <c r="F935" s="93" t="s">
        <v>1185</v>
      </c>
      <c r="H935" s="3">
        <f>E935+SUMIF('BR DTG CIKDITIRO'!C:C,C935,'BR DTG CIKDITIRO'!E:E)</f>
        <v>0</v>
      </c>
    </row>
    <row r="936" spans="1:8" ht="15.75" customHeight="1">
      <c r="A936" s="93" t="s">
        <v>3742</v>
      </c>
      <c r="B936" s="93" t="s">
        <v>876</v>
      </c>
      <c r="C936" s="93" t="s">
        <v>3742</v>
      </c>
      <c r="D936" s="93" t="s">
        <v>9068</v>
      </c>
      <c r="E936" s="94">
        <v>0</v>
      </c>
      <c r="F936" s="93" t="s">
        <v>1185</v>
      </c>
      <c r="H936" s="3">
        <f>E936+SUMIF('BR DTG CIKDITIRO'!C:C,C936,'BR DTG CIKDITIRO'!E:E)</f>
        <v>0</v>
      </c>
    </row>
    <row r="937" spans="1:8" ht="15.75" customHeight="1">
      <c r="A937" s="93" t="s">
        <v>2175</v>
      </c>
      <c r="B937" s="93" t="s">
        <v>876</v>
      </c>
      <c r="C937" s="93" t="s">
        <v>2175</v>
      </c>
      <c r="D937" s="93" t="s">
        <v>2176</v>
      </c>
      <c r="E937" s="94">
        <v>0</v>
      </c>
      <c r="F937" s="93" t="s">
        <v>1185</v>
      </c>
      <c r="H937" s="3">
        <f>E937+SUMIF('BR DTG CIKDITIRO'!C:C,C937,'BR DTG CIKDITIRO'!E:E)</f>
        <v>0</v>
      </c>
    </row>
    <row r="938" spans="1:8" ht="15.75" customHeight="1">
      <c r="A938" s="93" t="s">
        <v>3747</v>
      </c>
      <c r="B938" s="93" t="s">
        <v>876</v>
      </c>
      <c r="C938" s="93" t="s">
        <v>3747</v>
      </c>
      <c r="D938" s="93" t="s">
        <v>3748</v>
      </c>
      <c r="E938" s="94">
        <v>0</v>
      </c>
      <c r="F938" s="93" t="s">
        <v>1185</v>
      </c>
      <c r="H938" s="3">
        <f>E938+SUMIF('BR DTG CIKDITIRO'!C:C,C938,'BR DTG CIKDITIRO'!E:E)</f>
        <v>0</v>
      </c>
    </row>
    <row r="939" spans="1:8" ht="15.75" customHeight="1">
      <c r="A939" s="93" t="s">
        <v>664</v>
      </c>
      <c r="B939" s="93" t="s">
        <v>888</v>
      </c>
      <c r="C939" s="93" t="s">
        <v>664</v>
      </c>
      <c r="D939" s="93" t="s">
        <v>9069</v>
      </c>
      <c r="E939" s="94">
        <v>1</v>
      </c>
      <c r="F939" s="93" t="s">
        <v>1185</v>
      </c>
      <c r="H939" s="3">
        <f>E939+SUMIF('BR DTG CIKDITIRO'!C:C,C939,'BR DTG CIKDITIRO'!E:E)</f>
        <v>1</v>
      </c>
    </row>
    <row r="940" spans="1:8" ht="15.75" customHeight="1">
      <c r="A940" s="93" t="s">
        <v>3751</v>
      </c>
      <c r="B940" s="93" t="s">
        <v>948</v>
      </c>
      <c r="C940" s="93" t="s">
        <v>3751</v>
      </c>
      <c r="D940" s="93" t="s">
        <v>3752</v>
      </c>
      <c r="E940" s="94">
        <v>2</v>
      </c>
      <c r="F940" s="93" t="s">
        <v>1185</v>
      </c>
      <c r="H940" s="3">
        <f>E940+SUMIF('BR DTG CIKDITIRO'!C:C,C940,'BR DTG CIKDITIRO'!E:E)</f>
        <v>2</v>
      </c>
    </row>
    <row r="941" spans="1:8" ht="15.75" customHeight="1">
      <c r="A941" s="93" t="s">
        <v>9070</v>
      </c>
      <c r="B941" s="93" t="s">
        <v>876</v>
      </c>
      <c r="C941" s="93" t="s">
        <v>9070</v>
      </c>
      <c r="D941" s="93" t="s">
        <v>9071</v>
      </c>
      <c r="E941" s="94">
        <v>0</v>
      </c>
      <c r="F941" s="93" t="s">
        <v>1185</v>
      </c>
      <c r="H941" s="3">
        <f>E941+SUMIF('BR DTG CIKDITIRO'!C:C,C941,'BR DTG CIKDITIRO'!E:E)</f>
        <v>0</v>
      </c>
    </row>
    <row r="942" spans="1:8" ht="15.75" customHeight="1">
      <c r="A942" s="93" t="s">
        <v>1622</v>
      </c>
      <c r="B942" s="93" t="s">
        <v>876</v>
      </c>
      <c r="C942" s="93" t="s">
        <v>1622</v>
      </c>
      <c r="D942" s="93" t="s">
        <v>1623</v>
      </c>
      <c r="E942" s="94">
        <v>0</v>
      </c>
      <c r="F942" s="93" t="s">
        <v>286</v>
      </c>
      <c r="H942" s="3">
        <f>E942+SUMIF('BR DTG CIKDITIRO'!C:C,C942,'BR DTG CIKDITIRO'!E:E)</f>
        <v>0</v>
      </c>
    </row>
    <row r="943" spans="1:8" ht="15.75" customHeight="1">
      <c r="A943" s="93" t="s">
        <v>3759</v>
      </c>
      <c r="B943" s="93" t="s">
        <v>876</v>
      </c>
      <c r="C943" s="93" t="s">
        <v>3759</v>
      </c>
      <c r="D943" s="93" t="s">
        <v>3760</v>
      </c>
      <c r="E943" s="94">
        <v>0</v>
      </c>
      <c r="F943" s="93" t="s">
        <v>1185</v>
      </c>
      <c r="H943" s="3">
        <f>E943+SUMIF('BR DTG CIKDITIRO'!C:C,C943,'BR DTG CIKDITIRO'!E:E)</f>
        <v>0</v>
      </c>
    </row>
    <row r="944" spans="1:8" ht="15.75" customHeight="1">
      <c r="A944" s="93" t="s">
        <v>3761</v>
      </c>
      <c r="B944" s="93" t="s">
        <v>876</v>
      </c>
      <c r="C944" s="93" t="s">
        <v>3761</v>
      </c>
      <c r="D944" s="93" t="s">
        <v>9072</v>
      </c>
      <c r="E944" s="94">
        <v>0</v>
      </c>
      <c r="F944" s="93" t="s">
        <v>1185</v>
      </c>
      <c r="H944" s="3">
        <f>E944+SUMIF('BR DTG CIKDITIRO'!C:C,C944,'BR DTG CIKDITIRO'!E:E)</f>
        <v>0</v>
      </c>
    </row>
    <row r="945" spans="1:8" ht="15.75" customHeight="1">
      <c r="A945" s="93" t="s">
        <v>3763</v>
      </c>
      <c r="B945" s="93" t="s">
        <v>876</v>
      </c>
      <c r="C945" s="93" t="s">
        <v>3763</v>
      </c>
      <c r="D945" s="93" t="s">
        <v>1990</v>
      </c>
      <c r="E945" s="94">
        <v>0</v>
      </c>
      <c r="F945" s="93" t="s">
        <v>1185</v>
      </c>
      <c r="H945" s="3">
        <f>E945+SUMIF('BR DTG CIKDITIRO'!C:C,C945,'BR DTG CIKDITIRO'!E:E)</f>
        <v>0</v>
      </c>
    </row>
    <row r="946" spans="1:8" ht="15.75" customHeight="1">
      <c r="A946" s="93" t="s">
        <v>1989</v>
      </c>
      <c r="B946" s="93" t="s">
        <v>876</v>
      </c>
      <c r="C946" s="93" t="s">
        <v>1989</v>
      </c>
      <c r="D946" s="93" t="s">
        <v>1990</v>
      </c>
      <c r="E946" s="94">
        <v>0</v>
      </c>
      <c r="F946" s="93" t="s">
        <v>1185</v>
      </c>
      <c r="H946" s="3">
        <f>E946+SUMIF('BR DTG CIKDITIRO'!C:C,C946,'BR DTG CIKDITIRO'!E:E)</f>
        <v>0</v>
      </c>
    </row>
    <row r="947" spans="1:8" ht="15.75" customHeight="1">
      <c r="A947" s="93" t="s">
        <v>3764</v>
      </c>
      <c r="B947" s="93" t="s">
        <v>876</v>
      </c>
      <c r="C947" s="93" t="s">
        <v>3764</v>
      </c>
      <c r="D947" s="93" t="s">
        <v>3765</v>
      </c>
      <c r="E947" s="94">
        <v>0</v>
      </c>
      <c r="F947" s="93" t="s">
        <v>1185</v>
      </c>
      <c r="H947" s="3">
        <f>E947+SUMIF('BR DTG CIKDITIRO'!C:C,C947,'BR DTG CIKDITIRO'!E:E)</f>
        <v>0</v>
      </c>
    </row>
    <row r="948" spans="1:8" ht="15.75" customHeight="1">
      <c r="A948" s="93" t="s">
        <v>3766</v>
      </c>
      <c r="B948" s="93" t="s">
        <v>876</v>
      </c>
      <c r="C948" s="93" t="s">
        <v>3766</v>
      </c>
      <c r="D948" s="93" t="s">
        <v>3767</v>
      </c>
      <c r="E948" s="94">
        <v>0</v>
      </c>
      <c r="F948" s="93" t="s">
        <v>1185</v>
      </c>
      <c r="H948" s="3">
        <f>E948+SUMIF('BR DTG CIKDITIRO'!C:C,C948,'BR DTG CIKDITIRO'!E:E)</f>
        <v>0</v>
      </c>
    </row>
    <row r="949" spans="1:8" ht="15.75" customHeight="1">
      <c r="A949" s="93" t="s">
        <v>9073</v>
      </c>
      <c r="B949" s="93" t="s">
        <v>884</v>
      </c>
      <c r="C949" s="93" t="s">
        <v>9073</v>
      </c>
      <c r="D949" s="93" t="s">
        <v>831</v>
      </c>
      <c r="E949" s="94">
        <v>1</v>
      </c>
      <c r="F949" s="93" t="s">
        <v>1185</v>
      </c>
      <c r="H949" s="3">
        <f>E949+SUMIF('BR DTG CIKDITIRO'!C:C,C949,'BR DTG CIKDITIRO'!E:E)</f>
        <v>1</v>
      </c>
    </row>
    <row r="950" spans="1:8" ht="15.75" customHeight="1">
      <c r="A950" s="93" t="s">
        <v>1524</v>
      </c>
      <c r="B950" s="93" t="s">
        <v>876</v>
      </c>
      <c r="C950" s="93" t="s">
        <v>1524</v>
      </c>
      <c r="D950" s="93" t="s">
        <v>1525</v>
      </c>
      <c r="E950" s="94">
        <v>0</v>
      </c>
      <c r="F950" s="93" t="s">
        <v>1185</v>
      </c>
      <c r="H950" s="3">
        <f>E950+SUMIF('BR DTG CIKDITIRO'!C:C,C950,'BR DTG CIKDITIRO'!E:E)</f>
        <v>0</v>
      </c>
    </row>
    <row r="951" spans="1:8" ht="15.75" customHeight="1">
      <c r="A951" s="93" t="s">
        <v>1798</v>
      </c>
      <c r="B951" s="93" t="s">
        <v>876</v>
      </c>
      <c r="C951" s="93" t="s">
        <v>1798</v>
      </c>
      <c r="D951" s="93" t="s">
        <v>1799</v>
      </c>
      <c r="E951" s="94">
        <v>0</v>
      </c>
      <c r="F951" s="93" t="s">
        <v>1185</v>
      </c>
      <c r="H951" s="3">
        <f>E951+SUMIF('BR DTG CIKDITIRO'!C:C,C951,'BR DTG CIKDITIRO'!E:E)</f>
        <v>0</v>
      </c>
    </row>
    <row r="952" spans="1:8" ht="15.75" customHeight="1">
      <c r="A952" s="93" t="s">
        <v>3768</v>
      </c>
      <c r="B952" s="93" t="s">
        <v>876</v>
      </c>
      <c r="C952" s="93" t="s">
        <v>3768</v>
      </c>
      <c r="D952" s="93" t="s">
        <v>9074</v>
      </c>
      <c r="E952" s="94">
        <v>0</v>
      </c>
      <c r="F952" s="93" t="s">
        <v>1185</v>
      </c>
      <c r="H952" s="3">
        <f>E952+SUMIF('BR DTG CIKDITIRO'!C:C,C952,'BR DTG CIKDITIRO'!E:E)</f>
        <v>0</v>
      </c>
    </row>
    <row r="953" spans="1:8" ht="15.75" customHeight="1">
      <c r="A953" s="93" t="s">
        <v>3770</v>
      </c>
      <c r="B953" s="93" t="s">
        <v>876</v>
      </c>
      <c r="C953" s="93" t="s">
        <v>3770</v>
      </c>
      <c r="D953" s="93" t="s">
        <v>3771</v>
      </c>
      <c r="E953" s="94">
        <v>0</v>
      </c>
      <c r="F953" s="93" t="s">
        <v>1185</v>
      </c>
      <c r="H953" s="3">
        <f>E953+SUMIF('BR DTG CIKDITIRO'!C:C,C953,'BR DTG CIKDITIRO'!E:E)</f>
        <v>0</v>
      </c>
    </row>
    <row r="954" spans="1:8" ht="15.75" customHeight="1">
      <c r="A954" s="93" t="s">
        <v>3772</v>
      </c>
      <c r="B954" s="93" t="s">
        <v>876</v>
      </c>
      <c r="C954" s="93" t="s">
        <v>3772</v>
      </c>
      <c r="D954" s="93" t="s">
        <v>3773</v>
      </c>
      <c r="E954" s="94">
        <v>0</v>
      </c>
      <c r="F954" s="93" t="s">
        <v>1185</v>
      </c>
      <c r="H954" s="3">
        <f>E954+SUMIF('BR DTG CIKDITIRO'!C:C,C954,'BR DTG CIKDITIRO'!E:E)</f>
        <v>0</v>
      </c>
    </row>
    <row r="955" spans="1:8" ht="15.75" customHeight="1">
      <c r="A955" s="93" t="s">
        <v>9075</v>
      </c>
      <c r="B955" s="93" t="s">
        <v>876</v>
      </c>
      <c r="C955" s="93" t="s">
        <v>9075</v>
      </c>
      <c r="D955" s="93" t="s">
        <v>9076</v>
      </c>
      <c r="E955" s="94">
        <v>0</v>
      </c>
      <c r="F955" s="93" t="s">
        <v>1185</v>
      </c>
      <c r="H955" s="3">
        <f>E955+SUMIF('BR DTG CIKDITIRO'!C:C,C955,'BR DTG CIKDITIRO'!E:E)</f>
        <v>0</v>
      </c>
    </row>
    <row r="956" spans="1:8" ht="15.75" customHeight="1">
      <c r="A956" s="93" t="s">
        <v>9077</v>
      </c>
      <c r="B956" s="93" t="s">
        <v>876</v>
      </c>
      <c r="C956" s="93" t="s">
        <v>9077</v>
      </c>
      <c r="D956" s="93" t="s">
        <v>9078</v>
      </c>
      <c r="E956" s="94">
        <v>0</v>
      </c>
      <c r="F956" s="93" t="s">
        <v>1185</v>
      </c>
      <c r="H956" s="3">
        <f>E956+SUMIF('BR DTG CIKDITIRO'!C:C,C956,'BR DTG CIKDITIRO'!E:E)</f>
        <v>0</v>
      </c>
    </row>
    <row r="957" spans="1:8" ht="15.75" customHeight="1">
      <c r="A957" s="93" t="s">
        <v>3778</v>
      </c>
      <c r="B957" s="93" t="s">
        <v>876</v>
      </c>
      <c r="C957" s="93" t="s">
        <v>3778</v>
      </c>
      <c r="D957" s="93" t="s">
        <v>3779</v>
      </c>
      <c r="E957" s="94">
        <v>0</v>
      </c>
      <c r="F957" s="93" t="s">
        <v>1185</v>
      </c>
      <c r="H957" s="3">
        <f>E957+SUMIF('BR DTG CIKDITIRO'!C:C,C957,'BR DTG CIKDITIRO'!E:E)</f>
        <v>0</v>
      </c>
    </row>
    <row r="958" spans="1:8" ht="15.75" customHeight="1">
      <c r="A958" s="93" t="s">
        <v>3780</v>
      </c>
      <c r="B958" s="93" t="s">
        <v>876</v>
      </c>
      <c r="C958" s="93" t="s">
        <v>3780</v>
      </c>
      <c r="D958" s="93" t="s">
        <v>3781</v>
      </c>
      <c r="E958" s="94">
        <v>0</v>
      </c>
      <c r="F958" s="93" t="s">
        <v>1185</v>
      </c>
      <c r="H958" s="3">
        <f>E958+SUMIF('BR DTG CIKDITIRO'!C:C,C958,'BR DTG CIKDITIRO'!E:E)</f>
        <v>0</v>
      </c>
    </row>
    <row r="959" spans="1:8" ht="15.75" customHeight="1">
      <c r="A959" s="93" t="s">
        <v>9079</v>
      </c>
      <c r="B959" s="93" t="s">
        <v>876</v>
      </c>
      <c r="C959" s="93" t="s">
        <v>9079</v>
      </c>
      <c r="D959" s="93" t="s">
        <v>9080</v>
      </c>
      <c r="E959" s="94">
        <v>0</v>
      </c>
      <c r="F959" s="93" t="s">
        <v>1185</v>
      </c>
      <c r="H959" s="3">
        <f>E959+SUMIF('BR DTG CIKDITIRO'!C:C,C959,'BR DTG CIKDITIRO'!E:E)</f>
        <v>0</v>
      </c>
    </row>
    <row r="960" spans="1:8" ht="15.75" customHeight="1">
      <c r="A960" s="93" t="s">
        <v>3786</v>
      </c>
      <c r="B960" s="93" t="s">
        <v>876</v>
      </c>
      <c r="C960" s="93" t="s">
        <v>3786</v>
      </c>
      <c r="D960" s="93" t="s">
        <v>3787</v>
      </c>
      <c r="E960" s="94">
        <v>0</v>
      </c>
      <c r="F960" s="93" t="s">
        <v>1185</v>
      </c>
      <c r="H960" s="3">
        <f>E960+SUMIF('BR DTG CIKDITIRO'!C:C,C960,'BR DTG CIKDITIRO'!E:E)</f>
        <v>0</v>
      </c>
    </row>
    <row r="961" spans="1:8" ht="15.75" customHeight="1">
      <c r="A961" s="93" t="s">
        <v>3790</v>
      </c>
      <c r="B961" s="93" t="s">
        <v>876</v>
      </c>
      <c r="C961" s="93" t="s">
        <v>3790</v>
      </c>
      <c r="D961" s="93" t="s">
        <v>3791</v>
      </c>
      <c r="E961" s="94">
        <v>0</v>
      </c>
      <c r="F961" s="93" t="s">
        <v>1185</v>
      </c>
      <c r="H961" s="3">
        <f>E961+SUMIF('BR DTG CIKDITIRO'!C:C,C961,'BR DTG CIKDITIRO'!E:E)</f>
        <v>0</v>
      </c>
    </row>
    <row r="962" spans="1:8" ht="15.75" customHeight="1">
      <c r="A962" s="93" t="s">
        <v>3792</v>
      </c>
      <c r="B962" s="93" t="s">
        <v>876</v>
      </c>
      <c r="C962" s="93" t="s">
        <v>3792</v>
      </c>
      <c r="D962" s="93" t="s">
        <v>3793</v>
      </c>
      <c r="E962" s="94">
        <v>0</v>
      </c>
      <c r="F962" s="93" t="s">
        <v>1185</v>
      </c>
      <c r="H962" s="3">
        <f>E962+SUMIF('BR DTG CIKDITIRO'!C:C,C962,'BR DTG CIKDITIRO'!E:E)</f>
        <v>0</v>
      </c>
    </row>
    <row r="963" spans="1:8" ht="15.75" customHeight="1">
      <c r="A963" s="93" t="s">
        <v>9081</v>
      </c>
      <c r="B963" s="93" t="s">
        <v>876</v>
      </c>
      <c r="C963" s="93" t="s">
        <v>9081</v>
      </c>
      <c r="D963" s="93" t="s">
        <v>9082</v>
      </c>
      <c r="E963" s="94">
        <v>0</v>
      </c>
      <c r="F963" s="93" t="s">
        <v>1185</v>
      </c>
      <c r="H963" s="3">
        <f>E963+SUMIF('BR DTG CIKDITIRO'!C:C,C963,'BR DTG CIKDITIRO'!E:E)</f>
        <v>0</v>
      </c>
    </row>
    <row r="964" spans="1:8" ht="15.75" customHeight="1">
      <c r="A964" s="93" t="s">
        <v>3794</v>
      </c>
      <c r="B964" s="93" t="s">
        <v>898</v>
      </c>
      <c r="C964" s="93" t="s">
        <v>3794</v>
      </c>
      <c r="D964" s="93" t="s">
        <v>3795</v>
      </c>
      <c r="E964" s="94">
        <v>2</v>
      </c>
      <c r="F964" s="93" t="s">
        <v>1185</v>
      </c>
      <c r="H964" s="3">
        <f>E964+SUMIF('BR DTG CIKDITIRO'!C:C,C964,'BR DTG CIKDITIRO'!E:E)</f>
        <v>2</v>
      </c>
    </row>
    <row r="965" spans="1:8" ht="15.75" customHeight="1">
      <c r="A965" s="93" t="s">
        <v>3796</v>
      </c>
      <c r="B965" s="93" t="s">
        <v>891</v>
      </c>
      <c r="C965" s="93" t="s">
        <v>3796</v>
      </c>
      <c r="D965" s="93" t="s">
        <v>3797</v>
      </c>
      <c r="E965" s="94">
        <v>0</v>
      </c>
      <c r="F965" s="93" t="s">
        <v>1185</v>
      </c>
      <c r="H965" s="3">
        <f>E965+SUMIF('BR DTG CIKDITIRO'!C:C,C965,'BR DTG CIKDITIRO'!E:E)</f>
        <v>0</v>
      </c>
    </row>
    <row r="966" spans="1:8" ht="15.75" customHeight="1">
      <c r="A966" s="93" t="s">
        <v>3798</v>
      </c>
      <c r="B966" s="93" t="s">
        <v>876</v>
      </c>
      <c r="C966" s="93" t="s">
        <v>3798</v>
      </c>
      <c r="D966" s="93" t="s">
        <v>3799</v>
      </c>
      <c r="E966" s="94">
        <v>0</v>
      </c>
      <c r="F966" s="93" t="s">
        <v>1185</v>
      </c>
      <c r="H966" s="3">
        <f>E966+SUMIF('BR DTG CIKDITIRO'!C:C,C966,'BR DTG CIKDITIRO'!E:E)</f>
        <v>0</v>
      </c>
    </row>
    <row r="967" spans="1:8" ht="15.75" customHeight="1">
      <c r="A967" s="93" t="s">
        <v>666</v>
      </c>
      <c r="B967" s="93" t="s">
        <v>891</v>
      </c>
      <c r="C967" s="93" t="s">
        <v>666</v>
      </c>
      <c r="D967" s="93" t="s">
        <v>1054</v>
      </c>
      <c r="E967" s="94">
        <v>1</v>
      </c>
      <c r="F967" s="93" t="s">
        <v>1185</v>
      </c>
      <c r="H967" s="3">
        <f>E967+SUMIF('BR DTG CIKDITIRO'!C:C,C967,'BR DTG CIKDITIRO'!E:E)</f>
        <v>1</v>
      </c>
    </row>
    <row r="968" spans="1:8" ht="15.75" customHeight="1">
      <c r="A968" s="93" t="s">
        <v>3800</v>
      </c>
      <c r="B968" s="93" t="s">
        <v>876</v>
      </c>
      <c r="C968" s="93" t="s">
        <v>3800</v>
      </c>
      <c r="D968" s="93" t="s">
        <v>3801</v>
      </c>
      <c r="E968" s="94">
        <v>0</v>
      </c>
      <c r="F968" s="93" t="s">
        <v>1185</v>
      </c>
      <c r="H968" s="3">
        <f>E968+SUMIF('BR DTG CIKDITIRO'!C:C,C968,'BR DTG CIKDITIRO'!E:E)</f>
        <v>0</v>
      </c>
    </row>
    <row r="969" spans="1:8" ht="15.75" customHeight="1">
      <c r="A969" s="93" t="s">
        <v>3804</v>
      </c>
      <c r="B969" s="93" t="s">
        <v>898</v>
      </c>
      <c r="C969" s="93" t="s">
        <v>3804</v>
      </c>
      <c r="D969" s="93" t="s">
        <v>3805</v>
      </c>
      <c r="E969" s="94">
        <v>1</v>
      </c>
      <c r="F969" s="93" t="s">
        <v>1185</v>
      </c>
      <c r="H969" s="3">
        <f>E969+SUMIF('BR DTG CIKDITIRO'!C:C,C969,'BR DTG CIKDITIRO'!E:E)</f>
        <v>1</v>
      </c>
    </row>
    <row r="970" spans="1:8" ht="15.75" customHeight="1">
      <c r="A970" s="93" t="s">
        <v>9083</v>
      </c>
      <c r="B970" s="93" t="s">
        <v>876</v>
      </c>
      <c r="C970" s="93" t="s">
        <v>9083</v>
      </c>
      <c r="D970" s="93" t="s">
        <v>9084</v>
      </c>
      <c r="E970" s="94">
        <v>0</v>
      </c>
      <c r="F970" s="93" t="s">
        <v>1185</v>
      </c>
      <c r="H970" s="3">
        <f>E970+SUMIF('BR DTG CIKDITIRO'!C:C,C970,'BR DTG CIKDITIRO'!E:E)</f>
        <v>0</v>
      </c>
    </row>
    <row r="971" spans="1:8" ht="15.75" customHeight="1">
      <c r="A971" s="93" t="s">
        <v>3806</v>
      </c>
      <c r="B971" s="93" t="s">
        <v>876</v>
      </c>
      <c r="C971" s="93" t="s">
        <v>3806</v>
      </c>
      <c r="D971" s="93" t="s">
        <v>3807</v>
      </c>
      <c r="E971" s="94">
        <v>0</v>
      </c>
      <c r="F971" s="93" t="s">
        <v>1185</v>
      </c>
      <c r="H971" s="3">
        <f>E971+SUMIF('BR DTG CIKDITIRO'!C:C,C971,'BR DTG CIKDITIRO'!E:E)</f>
        <v>0</v>
      </c>
    </row>
    <row r="972" spans="1:8" ht="15.75" customHeight="1">
      <c r="A972" s="93" t="s">
        <v>9085</v>
      </c>
      <c r="B972" s="93" t="s">
        <v>876</v>
      </c>
      <c r="C972" s="93" t="s">
        <v>9085</v>
      </c>
      <c r="D972" s="93" t="s">
        <v>9086</v>
      </c>
      <c r="E972" s="94">
        <v>0</v>
      </c>
      <c r="F972" s="93" t="s">
        <v>1185</v>
      </c>
      <c r="H972" s="3">
        <f>E972+SUMIF('BR DTG CIKDITIRO'!C:C,C972,'BR DTG CIKDITIRO'!E:E)</f>
        <v>0</v>
      </c>
    </row>
    <row r="973" spans="1:8" ht="15.75" customHeight="1">
      <c r="A973" s="93" t="s">
        <v>3810</v>
      </c>
      <c r="B973" s="93" t="s">
        <v>876</v>
      </c>
      <c r="C973" s="93" t="s">
        <v>3810</v>
      </c>
      <c r="D973" s="93" t="s">
        <v>9087</v>
      </c>
      <c r="E973" s="94">
        <v>0</v>
      </c>
      <c r="F973" s="93" t="s">
        <v>1185</v>
      </c>
      <c r="H973" s="3">
        <f>E973+SUMIF('BR DTG CIKDITIRO'!C:C,C973,'BR DTG CIKDITIRO'!E:E)</f>
        <v>0</v>
      </c>
    </row>
    <row r="974" spans="1:8" ht="15.75" customHeight="1">
      <c r="A974" s="93" t="s">
        <v>832</v>
      </c>
      <c r="B974" s="93" t="s">
        <v>881</v>
      </c>
      <c r="C974" s="93" t="s">
        <v>832</v>
      </c>
      <c r="D974" s="93" t="s">
        <v>833</v>
      </c>
      <c r="E974" s="94">
        <v>0</v>
      </c>
      <c r="F974" s="93" t="s">
        <v>1185</v>
      </c>
      <c r="H974" s="3">
        <f>E974+SUMIF('BR DTG CIKDITIRO'!C:C,C974,'BR DTG CIKDITIRO'!E:E)</f>
        <v>0</v>
      </c>
    </row>
    <row r="975" spans="1:8" ht="15.75" customHeight="1">
      <c r="A975" s="93" t="s">
        <v>1624</v>
      </c>
      <c r="B975" s="93" t="s">
        <v>881</v>
      </c>
      <c r="C975" s="93" t="s">
        <v>1624</v>
      </c>
      <c r="D975" s="93" t="s">
        <v>1692</v>
      </c>
      <c r="E975" s="94">
        <v>1</v>
      </c>
      <c r="F975" s="93" t="s">
        <v>1185</v>
      </c>
      <c r="H975" s="3">
        <f>E975+SUMIF('BR DTG CIKDITIRO'!C:C,C975,'BR DTG CIKDITIRO'!E:E)</f>
        <v>1</v>
      </c>
    </row>
    <row r="976" spans="1:8" ht="15.75" customHeight="1">
      <c r="A976" s="93" t="s">
        <v>1718</v>
      </c>
      <c r="B976" s="93" t="s">
        <v>1185</v>
      </c>
      <c r="C976" s="93" t="s">
        <v>1718</v>
      </c>
      <c r="D976" s="93" t="s">
        <v>2177</v>
      </c>
      <c r="E976" s="94">
        <v>0</v>
      </c>
      <c r="F976" s="93" t="s">
        <v>1185</v>
      </c>
      <c r="H976" s="3">
        <f>E976+SUMIF('BR DTG CIKDITIRO'!C:C,C976,'BR DTG CIKDITIRO'!E:E)</f>
        <v>0</v>
      </c>
    </row>
    <row r="977" spans="1:8" ht="15.75" customHeight="1">
      <c r="A977" s="93" t="s">
        <v>293</v>
      </c>
      <c r="B977" s="93" t="s">
        <v>881</v>
      </c>
      <c r="C977" s="93" t="s">
        <v>293</v>
      </c>
      <c r="D977" s="93" t="s">
        <v>1055</v>
      </c>
      <c r="E977" s="94">
        <v>1</v>
      </c>
      <c r="F977" s="93" t="s">
        <v>1185</v>
      </c>
      <c r="H977" s="3">
        <f>E977+SUMIF('BR DTG CIKDITIRO'!C:C,C977,'BR DTG CIKDITIRO'!E:E)</f>
        <v>1</v>
      </c>
    </row>
    <row r="978" spans="1:8" ht="15.75" customHeight="1">
      <c r="A978" s="93" t="s">
        <v>3815</v>
      </c>
      <c r="B978" s="93" t="s">
        <v>876</v>
      </c>
      <c r="C978" s="93" t="s">
        <v>3815</v>
      </c>
      <c r="D978" s="93" t="s">
        <v>9088</v>
      </c>
      <c r="E978" s="94">
        <v>0</v>
      </c>
      <c r="F978" s="93" t="s">
        <v>1185</v>
      </c>
      <c r="H978" s="3">
        <f>E978+SUMIF('BR DTG CIKDITIRO'!C:C,C978,'BR DTG CIKDITIRO'!E:E)</f>
        <v>0</v>
      </c>
    </row>
    <row r="979" spans="1:8" ht="15.75" customHeight="1">
      <c r="A979" s="93" t="s">
        <v>1625</v>
      </c>
      <c r="B979" s="93" t="s">
        <v>984</v>
      </c>
      <c r="C979" s="93" t="s">
        <v>1625</v>
      </c>
      <c r="D979" s="93" t="s">
        <v>1626</v>
      </c>
      <c r="E979" s="94">
        <v>1</v>
      </c>
      <c r="F979" s="93" t="s">
        <v>1185</v>
      </c>
      <c r="H979" s="3">
        <f>E979+SUMIF('BR DTG CIKDITIRO'!C:C,C979,'BR DTG CIKDITIRO'!E:E)</f>
        <v>1</v>
      </c>
    </row>
    <row r="980" spans="1:8" ht="15.75" customHeight="1">
      <c r="A980" s="93" t="s">
        <v>1802</v>
      </c>
      <c r="B980" s="93" t="s">
        <v>876</v>
      </c>
      <c r="C980" s="93" t="s">
        <v>1802</v>
      </c>
      <c r="D980" s="93" t="s">
        <v>9090</v>
      </c>
      <c r="E980" s="94">
        <v>0</v>
      </c>
      <c r="F980" s="93" t="s">
        <v>1185</v>
      </c>
      <c r="H980" s="3">
        <f>E980+SUMIF('BR DTG CIKDITIRO'!C:C,C980,'BR DTG CIKDITIRO'!E:E)</f>
        <v>0</v>
      </c>
    </row>
    <row r="981" spans="1:8" ht="15.75" customHeight="1">
      <c r="A981" s="93" t="s">
        <v>3831</v>
      </c>
      <c r="B981" s="93" t="s">
        <v>876</v>
      </c>
      <c r="C981" s="93" t="s">
        <v>3831</v>
      </c>
      <c r="D981" s="93" t="s">
        <v>3832</v>
      </c>
      <c r="E981" s="94">
        <v>0</v>
      </c>
      <c r="F981" s="93" t="s">
        <v>1185</v>
      </c>
      <c r="H981" s="3">
        <f>E981+SUMIF('BR DTG CIKDITIRO'!C:C,C981,'BR DTG CIKDITIRO'!E:E)</f>
        <v>0</v>
      </c>
    </row>
    <row r="982" spans="1:8" ht="15.75" customHeight="1">
      <c r="A982" s="93" t="s">
        <v>583</v>
      </c>
      <c r="B982" s="93" t="s">
        <v>876</v>
      </c>
      <c r="C982" s="93" t="s">
        <v>583</v>
      </c>
      <c r="D982" s="93" t="s">
        <v>9091</v>
      </c>
      <c r="E982" s="94">
        <v>0</v>
      </c>
      <c r="F982" s="93" t="s">
        <v>1185</v>
      </c>
      <c r="H982" s="3">
        <f>E982+SUMIF('BR DTG CIKDITIRO'!C:C,C982,'BR DTG CIKDITIRO'!E:E)</f>
        <v>0</v>
      </c>
    </row>
    <row r="983" spans="1:8" ht="15.75" customHeight="1">
      <c r="A983" s="93" t="s">
        <v>3833</v>
      </c>
      <c r="B983" s="93" t="s">
        <v>876</v>
      </c>
      <c r="C983" s="93" t="s">
        <v>3833</v>
      </c>
      <c r="D983" s="93" t="s">
        <v>3834</v>
      </c>
      <c r="E983" s="94">
        <v>0</v>
      </c>
      <c r="F983" s="93" t="s">
        <v>1185</v>
      </c>
      <c r="H983" s="3">
        <f>E983+SUMIF('BR DTG CIKDITIRO'!C:C,C983,'BR DTG CIKDITIRO'!E:E)</f>
        <v>0</v>
      </c>
    </row>
    <row r="984" spans="1:8" ht="15.75" customHeight="1">
      <c r="A984" s="93" t="s">
        <v>3835</v>
      </c>
      <c r="B984" s="93" t="s">
        <v>876</v>
      </c>
      <c r="C984" s="93" t="s">
        <v>3835</v>
      </c>
      <c r="D984" s="93" t="s">
        <v>3836</v>
      </c>
      <c r="E984" s="94">
        <v>0</v>
      </c>
      <c r="F984" s="93" t="s">
        <v>1185</v>
      </c>
      <c r="H984" s="3">
        <f>E984+SUMIF('BR DTG CIKDITIRO'!C:C,C984,'BR DTG CIKDITIRO'!E:E)</f>
        <v>0</v>
      </c>
    </row>
    <row r="985" spans="1:8" ht="15.75" customHeight="1">
      <c r="A985" s="93" t="s">
        <v>3837</v>
      </c>
      <c r="B985" s="93" t="s">
        <v>876</v>
      </c>
      <c r="C985" s="93" t="s">
        <v>3837</v>
      </c>
      <c r="D985" s="93" t="s">
        <v>3838</v>
      </c>
      <c r="E985" s="94">
        <v>0</v>
      </c>
      <c r="F985" s="93" t="s">
        <v>1185</v>
      </c>
      <c r="H985" s="3">
        <f>E985+SUMIF('BR DTG CIKDITIRO'!C:C,C985,'BR DTG CIKDITIRO'!E:E)</f>
        <v>0</v>
      </c>
    </row>
    <row r="986" spans="1:8" ht="15.75" customHeight="1">
      <c r="A986" s="93" t="s">
        <v>3839</v>
      </c>
      <c r="B986" s="93" t="s">
        <v>876</v>
      </c>
      <c r="C986" s="93" t="s">
        <v>3839</v>
      </c>
      <c r="D986" s="93" t="s">
        <v>9092</v>
      </c>
      <c r="E986" s="94">
        <v>0</v>
      </c>
      <c r="F986" s="93" t="s">
        <v>1185</v>
      </c>
      <c r="H986" s="3">
        <f>E986+SUMIF('BR DTG CIKDITIRO'!C:C,C986,'BR DTG CIKDITIRO'!E:E)</f>
        <v>0</v>
      </c>
    </row>
    <row r="987" spans="1:8" ht="15.75" customHeight="1">
      <c r="A987" s="93" t="s">
        <v>3841</v>
      </c>
      <c r="B987" s="93" t="s">
        <v>876</v>
      </c>
      <c r="C987" s="93" t="s">
        <v>3841</v>
      </c>
      <c r="D987" s="93" t="s">
        <v>3842</v>
      </c>
      <c r="E987" s="94">
        <v>0</v>
      </c>
      <c r="F987" s="93" t="s">
        <v>1185</v>
      </c>
      <c r="H987" s="3">
        <f>E987+SUMIF('BR DTG CIKDITIRO'!C:C,C987,'BR DTG CIKDITIRO'!E:E)</f>
        <v>0</v>
      </c>
    </row>
    <row r="988" spans="1:8" ht="15.75" customHeight="1">
      <c r="A988" s="93" t="s">
        <v>3843</v>
      </c>
      <c r="B988" s="93" t="s">
        <v>876</v>
      </c>
      <c r="C988" s="93" t="s">
        <v>3843</v>
      </c>
      <c r="D988" s="93" t="s">
        <v>3844</v>
      </c>
      <c r="E988" s="94">
        <v>0</v>
      </c>
      <c r="F988" s="93" t="s">
        <v>1185</v>
      </c>
      <c r="H988" s="3">
        <f>E988+SUMIF('BR DTG CIKDITIRO'!C:C,C988,'BR DTG CIKDITIRO'!E:E)</f>
        <v>0</v>
      </c>
    </row>
    <row r="989" spans="1:8" ht="15.75" customHeight="1">
      <c r="A989" s="93" t="s">
        <v>2178</v>
      </c>
      <c r="B989" s="93" t="s">
        <v>876</v>
      </c>
      <c r="C989" s="93" t="s">
        <v>2178</v>
      </c>
      <c r="D989" s="93" t="s">
        <v>2179</v>
      </c>
      <c r="E989" s="94">
        <v>0</v>
      </c>
      <c r="F989" s="93" t="s">
        <v>1185</v>
      </c>
      <c r="H989" s="3">
        <f>E989+SUMIF('BR DTG CIKDITIRO'!C:C,C989,'BR DTG CIKDITIRO'!E:E)</f>
        <v>0</v>
      </c>
    </row>
    <row r="990" spans="1:8" ht="15.75" customHeight="1">
      <c r="A990" s="93" t="s">
        <v>3852</v>
      </c>
      <c r="B990" s="93" t="s">
        <v>876</v>
      </c>
      <c r="C990" s="93" t="s">
        <v>3852</v>
      </c>
      <c r="D990" s="93" t="s">
        <v>3853</v>
      </c>
      <c r="E990" s="94">
        <v>0</v>
      </c>
      <c r="F990" s="93" t="s">
        <v>1185</v>
      </c>
      <c r="H990" s="3">
        <f>E990+SUMIF('BR DTG CIKDITIRO'!C:C,C990,'BR DTG CIKDITIRO'!E:E)</f>
        <v>0</v>
      </c>
    </row>
    <row r="991" spans="1:8" ht="15.75" customHeight="1">
      <c r="A991" s="93" t="s">
        <v>3854</v>
      </c>
      <c r="B991" s="93" t="s">
        <v>876</v>
      </c>
      <c r="C991" s="93" t="s">
        <v>3854</v>
      </c>
      <c r="D991" s="93" t="s">
        <v>3855</v>
      </c>
      <c r="E991" s="94">
        <v>0</v>
      </c>
      <c r="F991" s="93" t="s">
        <v>1185</v>
      </c>
      <c r="H991" s="3">
        <f>E991+SUMIF('BR DTG CIKDITIRO'!C:C,C991,'BR DTG CIKDITIRO'!E:E)</f>
        <v>0</v>
      </c>
    </row>
    <row r="992" spans="1:8" ht="15.75" customHeight="1">
      <c r="A992" s="93" t="s">
        <v>3856</v>
      </c>
      <c r="B992" s="93" t="s">
        <v>876</v>
      </c>
      <c r="C992" s="93" t="s">
        <v>3856</v>
      </c>
      <c r="D992" s="93" t="s">
        <v>3857</v>
      </c>
      <c r="E992" s="94">
        <v>0</v>
      </c>
      <c r="F992" s="93" t="s">
        <v>1185</v>
      </c>
      <c r="H992" s="3">
        <f>E992+SUMIF('BR DTG CIKDITIRO'!C:C,C992,'BR DTG CIKDITIRO'!E:E)</f>
        <v>0</v>
      </c>
    </row>
    <row r="993" spans="1:8" ht="15.75" customHeight="1">
      <c r="A993" s="93" t="s">
        <v>3858</v>
      </c>
      <c r="B993" s="93" t="s">
        <v>876</v>
      </c>
      <c r="C993" s="93" t="s">
        <v>3858</v>
      </c>
      <c r="D993" s="93" t="s">
        <v>3859</v>
      </c>
      <c r="E993" s="94">
        <v>0</v>
      </c>
      <c r="F993" s="93" t="s">
        <v>1185</v>
      </c>
      <c r="H993" s="3">
        <f>E993+SUMIF('BR DTG CIKDITIRO'!C:C,C993,'BR DTG CIKDITIRO'!E:E)</f>
        <v>0</v>
      </c>
    </row>
    <row r="994" spans="1:8" ht="15.75" customHeight="1">
      <c r="A994" s="93" t="s">
        <v>3860</v>
      </c>
      <c r="B994" s="93" t="s">
        <v>876</v>
      </c>
      <c r="C994" s="93" t="s">
        <v>3860</v>
      </c>
      <c r="D994" s="93" t="s">
        <v>3861</v>
      </c>
      <c r="E994" s="94">
        <v>0</v>
      </c>
      <c r="F994" s="93" t="s">
        <v>1185</v>
      </c>
      <c r="H994" s="3">
        <f>E994+SUMIF('BR DTG CIKDITIRO'!C:C,C994,'BR DTG CIKDITIRO'!E:E)</f>
        <v>0</v>
      </c>
    </row>
    <row r="995" spans="1:8" ht="15.75" customHeight="1">
      <c r="A995" s="93" t="s">
        <v>3862</v>
      </c>
      <c r="B995" s="93" t="s">
        <v>876</v>
      </c>
      <c r="C995" s="93" t="s">
        <v>3862</v>
      </c>
      <c r="D995" s="93" t="s">
        <v>3863</v>
      </c>
      <c r="E995" s="94">
        <v>0</v>
      </c>
      <c r="F995" s="93" t="s">
        <v>1185</v>
      </c>
      <c r="H995" s="3">
        <f>E995+SUMIF('BR DTG CIKDITIRO'!C:C,C995,'BR DTG CIKDITIRO'!E:E)</f>
        <v>0</v>
      </c>
    </row>
    <row r="996" spans="1:8" ht="15.75" customHeight="1">
      <c r="A996" s="93" t="s">
        <v>3864</v>
      </c>
      <c r="B996" s="93" t="s">
        <v>876</v>
      </c>
      <c r="C996" s="93" t="s">
        <v>3864</v>
      </c>
      <c r="D996" s="93" t="s">
        <v>3865</v>
      </c>
      <c r="E996" s="94">
        <v>0</v>
      </c>
      <c r="F996" s="93" t="s">
        <v>1185</v>
      </c>
      <c r="H996" s="3">
        <f>E996+SUMIF('BR DTG CIKDITIRO'!C:C,C996,'BR DTG CIKDITIRO'!E:E)</f>
        <v>0</v>
      </c>
    </row>
    <row r="997" spans="1:8" ht="15.75" customHeight="1">
      <c r="A997" s="93" t="s">
        <v>2180</v>
      </c>
      <c r="B997" s="93" t="s">
        <v>876</v>
      </c>
      <c r="C997" s="93" t="s">
        <v>2180</v>
      </c>
      <c r="D997" s="93" t="s">
        <v>2181</v>
      </c>
      <c r="E997" s="94">
        <v>0</v>
      </c>
      <c r="F997" s="93" t="s">
        <v>1185</v>
      </c>
      <c r="H997" s="3">
        <f>E997+SUMIF('BR DTG CIKDITIRO'!C:C,C997,'BR DTG CIKDITIRO'!E:E)</f>
        <v>0</v>
      </c>
    </row>
    <row r="998" spans="1:8" ht="15.75" customHeight="1">
      <c r="A998" s="93" t="s">
        <v>1804</v>
      </c>
      <c r="B998" s="93" t="s">
        <v>876</v>
      </c>
      <c r="C998" s="93" t="s">
        <v>1804</v>
      </c>
      <c r="D998" s="93" t="s">
        <v>9093</v>
      </c>
      <c r="E998" s="94">
        <v>0</v>
      </c>
      <c r="F998" s="93" t="s">
        <v>1185</v>
      </c>
      <c r="H998" s="3">
        <f>E998+SUMIF('BR DTG CIKDITIRO'!C:C,C998,'BR DTG CIKDITIRO'!E:E)</f>
        <v>0</v>
      </c>
    </row>
    <row r="999" spans="1:8" ht="15.75" customHeight="1">
      <c r="A999" s="93" t="s">
        <v>668</v>
      </c>
      <c r="B999" s="93" t="s">
        <v>876</v>
      </c>
      <c r="C999" s="93" t="s">
        <v>668</v>
      </c>
      <c r="D999" s="93" t="s">
        <v>669</v>
      </c>
      <c r="E999" s="94">
        <v>0</v>
      </c>
      <c r="F999" s="93" t="s">
        <v>1185</v>
      </c>
      <c r="H999" s="3">
        <f>E999+SUMIF('BR DTG CIKDITIRO'!C:C,C999,'BR DTG CIKDITIRO'!E:E)</f>
        <v>0</v>
      </c>
    </row>
    <row r="1000" spans="1:8" ht="15.75" customHeight="1">
      <c r="A1000" s="93" t="s">
        <v>3868</v>
      </c>
      <c r="B1000" s="93" t="s">
        <v>876</v>
      </c>
      <c r="C1000" s="93" t="s">
        <v>3868</v>
      </c>
      <c r="D1000" s="93" t="s">
        <v>1056</v>
      </c>
      <c r="E1000" s="94">
        <v>0</v>
      </c>
      <c r="F1000" s="93" t="s">
        <v>1185</v>
      </c>
      <c r="H1000" s="3">
        <f>E1000+SUMIF('BR DTG CIKDITIRO'!C:C,C1000,'BR DTG CIKDITIRO'!E:E)</f>
        <v>0</v>
      </c>
    </row>
    <row r="1001" spans="1:8" ht="15.75" customHeight="1">
      <c r="A1001" s="93" t="s">
        <v>3869</v>
      </c>
      <c r="B1001" s="93" t="s">
        <v>876</v>
      </c>
      <c r="C1001" s="93" t="s">
        <v>3869</v>
      </c>
      <c r="D1001" s="93" t="s">
        <v>3870</v>
      </c>
      <c r="E1001" s="94">
        <v>0</v>
      </c>
      <c r="F1001" s="93" t="s">
        <v>1185</v>
      </c>
      <c r="H1001" s="3">
        <f>E1001+SUMIF('BR DTG CIKDITIRO'!C:C,C1001,'BR DTG CIKDITIRO'!E:E)</f>
        <v>0</v>
      </c>
    </row>
    <row r="1002" spans="1:8" ht="15.75" customHeight="1">
      <c r="A1002" s="93" t="s">
        <v>9094</v>
      </c>
      <c r="B1002" s="93" t="s">
        <v>876</v>
      </c>
      <c r="C1002" s="93" t="s">
        <v>9094</v>
      </c>
      <c r="D1002" s="93" t="s">
        <v>9095</v>
      </c>
      <c r="E1002" s="94">
        <v>0</v>
      </c>
      <c r="F1002" s="93" t="s">
        <v>1185</v>
      </c>
      <c r="H1002" s="3">
        <f>E1002+SUMIF('BR DTG CIKDITIRO'!C:C,C1002,'BR DTG CIKDITIRO'!E:E)</f>
        <v>0</v>
      </c>
    </row>
    <row r="1003" spans="1:8" ht="15.75" customHeight="1">
      <c r="A1003" s="93" t="s">
        <v>3877</v>
      </c>
      <c r="B1003" s="93" t="s">
        <v>876</v>
      </c>
      <c r="C1003" s="93" t="s">
        <v>3877</v>
      </c>
      <c r="D1003" s="93" t="s">
        <v>3878</v>
      </c>
      <c r="E1003" s="94">
        <v>0</v>
      </c>
      <c r="F1003" s="93" t="s">
        <v>1185</v>
      </c>
      <c r="H1003" s="3">
        <f>E1003+SUMIF('BR DTG CIKDITIRO'!C:C,C1003,'BR DTG CIKDITIRO'!E:E)</f>
        <v>0</v>
      </c>
    </row>
    <row r="1004" spans="1:8" ht="15.75" customHeight="1">
      <c r="A1004" s="93" t="s">
        <v>3879</v>
      </c>
      <c r="B1004" s="93" t="s">
        <v>876</v>
      </c>
      <c r="C1004" s="93" t="s">
        <v>3879</v>
      </c>
      <c r="D1004" s="93" t="s">
        <v>3880</v>
      </c>
      <c r="E1004" s="94">
        <v>0</v>
      </c>
      <c r="F1004" s="93" t="s">
        <v>1185</v>
      </c>
      <c r="H1004" s="3">
        <f>E1004+SUMIF('BR DTG CIKDITIRO'!C:C,C1004,'BR DTG CIKDITIRO'!E:E)</f>
        <v>0</v>
      </c>
    </row>
    <row r="1005" spans="1:8" ht="15.75" customHeight="1">
      <c r="A1005" s="93" t="s">
        <v>1807</v>
      </c>
      <c r="B1005" s="93" t="s">
        <v>876</v>
      </c>
      <c r="C1005" s="93" t="s">
        <v>1807</v>
      </c>
      <c r="D1005" s="93" t="s">
        <v>1808</v>
      </c>
      <c r="E1005" s="94">
        <v>0</v>
      </c>
      <c r="F1005" s="93" t="s">
        <v>1185</v>
      </c>
      <c r="H1005" s="3">
        <f>E1005+SUMIF('BR DTG CIKDITIRO'!C:C,C1005,'BR DTG CIKDITIRO'!E:E)</f>
        <v>0</v>
      </c>
    </row>
    <row r="1006" spans="1:8" ht="15.75" customHeight="1">
      <c r="A1006" s="93" t="s">
        <v>1809</v>
      </c>
      <c r="B1006" s="93" t="s">
        <v>876</v>
      </c>
      <c r="C1006" s="93" t="s">
        <v>1809</v>
      </c>
      <c r="D1006" s="93" t="s">
        <v>1810</v>
      </c>
      <c r="E1006" s="94">
        <v>0</v>
      </c>
      <c r="F1006" s="93" t="s">
        <v>1185</v>
      </c>
      <c r="H1006" s="3">
        <f>E1006+SUMIF('BR DTG CIKDITIRO'!C:C,C1006,'BR DTG CIKDITIRO'!E:E)</f>
        <v>0</v>
      </c>
    </row>
    <row r="1007" spans="1:8" ht="15.75" customHeight="1">
      <c r="A1007" s="93" t="s">
        <v>9096</v>
      </c>
      <c r="B1007" s="93" t="s">
        <v>876</v>
      </c>
      <c r="C1007" s="93" t="s">
        <v>9096</v>
      </c>
      <c r="D1007" s="93" t="s">
        <v>9097</v>
      </c>
      <c r="E1007" s="94">
        <v>0</v>
      </c>
      <c r="F1007" s="93" t="s">
        <v>1185</v>
      </c>
      <c r="H1007" s="3">
        <f>E1007+SUMIF('BR DTG CIKDITIRO'!C:C,C1007,'BR DTG CIKDITIRO'!E:E)</f>
        <v>0</v>
      </c>
    </row>
    <row r="1008" spans="1:8" ht="15.75" customHeight="1">
      <c r="A1008" s="93" t="s">
        <v>3881</v>
      </c>
      <c r="B1008" s="93" t="s">
        <v>876</v>
      </c>
      <c r="C1008" s="93" t="s">
        <v>3881</v>
      </c>
      <c r="D1008" s="93" t="s">
        <v>3882</v>
      </c>
      <c r="E1008" s="94">
        <v>0</v>
      </c>
      <c r="F1008" s="93" t="s">
        <v>1185</v>
      </c>
      <c r="H1008" s="3">
        <f>E1008+SUMIF('BR DTG CIKDITIRO'!C:C,C1008,'BR DTG CIKDITIRO'!E:E)</f>
        <v>0</v>
      </c>
    </row>
    <row r="1009" spans="1:8" ht="15.75" customHeight="1">
      <c r="A1009" s="93" t="s">
        <v>3883</v>
      </c>
      <c r="B1009" s="93" t="s">
        <v>876</v>
      </c>
      <c r="C1009" s="93" t="s">
        <v>3883</v>
      </c>
      <c r="D1009" s="93" t="s">
        <v>3884</v>
      </c>
      <c r="E1009" s="94">
        <v>0</v>
      </c>
      <c r="F1009" s="93" t="s">
        <v>1185</v>
      </c>
      <c r="H1009" s="3">
        <f>E1009+SUMIF('BR DTG CIKDITIRO'!C:C,C1009,'BR DTG CIKDITIRO'!E:E)</f>
        <v>0</v>
      </c>
    </row>
    <row r="1010" spans="1:8" ht="15.75" customHeight="1">
      <c r="A1010" s="93" t="s">
        <v>294</v>
      </c>
      <c r="B1010" s="93" t="s">
        <v>984</v>
      </c>
      <c r="C1010" s="93" t="s">
        <v>294</v>
      </c>
      <c r="D1010" s="93" t="s">
        <v>1057</v>
      </c>
      <c r="E1010" s="94">
        <v>2</v>
      </c>
      <c r="F1010" s="93" t="s">
        <v>1185</v>
      </c>
      <c r="H1010" s="3">
        <f>E1010+SUMIF('BR DTG CIKDITIRO'!C:C,C1010,'BR DTG CIKDITIRO'!E:E)</f>
        <v>2</v>
      </c>
    </row>
    <row r="1011" spans="1:8" ht="15.75" customHeight="1">
      <c r="A1011" s="93" t="s">
        <v>1811</v>
      </c>
      <c r="B1011" s="93" t="s">
        <v>888</v>
      </c>
      <c r="C1011" s="93" t="s">
        <v>1811</v>
      </c>
      <c r="D1011" s="93" t="s">
        <v>9098</v>
      </c>
      <c r="E1011" s="94">
        <v>2</v>
      </c>
      <c r="F1011" s="93" t="s">
        <v>1185</v>
      </c>
      <c r="H1011" s="3">
        <f>E1011+SUMIF('BR DTG CIKDITIRO'!C:C,C1011,'BR DTG CIKDITIRO'!E:E)</f>
        <v>2</v>
      </c>
    </row>
    <row r="1012" spans="1:8" ht="15.75" customHeight="1">
      <c r="A1012" s="93" t="s">
        <v>3889</v>
      </c>
      <c r="B1012" s="93" t="s">
        <v>876</v>
      </c>
      <c r="C1012" s="93" t="s">
        <v>3889</v>
      </c>
      <c r="D1012" s="93" t="s">
        <v>9099</v>
      </c>
      <c r="E1012" s="94">
        <v>2</v>
      </c>
      <c r="F1012" s="93" t="s">
        <v>1185</v>
      </c>
      <c r="H1012" s="3">
        <f>E1012+SUMIF('BR DTG CIKDITIRO'!C:C,C1012,'BR DTG CIKDITIRO'!E:E)</f>
        <v>2</v>
      </c>
    </row>
    <row r="1013" spans="1:8" ht="15.75" customHeight="1">
      <c r="A1013" s="93" t="s">
        <v>295</v>
      </c>
      <c r="B1013" s="93" t="s">
        <v>898</v>
      </c>
      <c r="C1013" s="93" t="s">
        <v>295</v>
      </c>
      <c r="D1013" s="93" t="s">
        <v>1058</v>
      </c>
      <c r="E1013" s="94">
        <v>1</v>
      </c>
      <c r="F1013" s="93" t="s">
        <v>1185</v>
      </c>
      <c r="H1013" s="3">
        <f>E1013+SUMIF('BR DTG CIKDITIRO'!C:C,C1013,'BR DTG CIKDITIRO'!E:E)</f>
        <v>1</v>
      </c>
    </row>
    <row r="1014" spans="1:8" ht="15.75" customHeight="1">
      <c r="A1014" s="93" t="s">
        <v>3891</v>
      </c>
      <c r="B1014" s="93" t="s">
        <v>898</v>
      </c>
      <c r="C1014" s="93" t="s">
        <v>3891</v>
      </c>
      <c r="D1014" s="93" t="s">
        <v>3892</v>
      </c>
      <c r="E1014" s="94">
        <v>2</v>
      </c>
      <c r="F1014" s="93" t="s">
        <v>1185</v>
      </c>
      <c r="H1014" s="3">
        <f>E1014+SUMIF('BR DTG CIKDITIRO'!C:C,C1014,'BR DTG CIKDITIRO'!E:E)</f>
        <v>2</v>
      </c>
    </row>
    <row r="1015" spans="1:8" ht="15.75" customHeight="1">
      <c r="A1015" s="93" t="s">
        <v>9100</v>
      </c>
      <c r="B1015" s="93" t="s">
        <v>876</v>
      </c>
      <c r="C1015" s="93" t="s">
        <v>9100</v>
      </c>
      <c r="D1015" s="93" t="s">
        <v>9101</v>
      </c>
      <c r="E1015" s="94">
        <v>0</v>
      </c>
      <c r="F1015" s="93" t="s">
        <v>1185</v>
      </c>
      <c r="H1015" s="3">
        <f>E1015+SUMIF('BR DTG CIKDITIRO'!C:C,C1015,'BR DTG CIKDITIRO'!E:E)</f>
        <v>0</v>
      </c>
    </row>
    <row r="1016" spans="1:8" ht="15.75" customHeight="1">
      <c r="A1016" s="93" t="s">
        <v>3893</v>
      </c>
      <c r="B1016" s="93" t="s">
        <v>876</v>
      </c>
      <c r="C1016" s="93" t="s">
        <v>3893</v>
      </c>
      <c r="D1016" s="93" t="s">
        <v>9102</v>
      </c>
      <c r="E1016" s="94">
        <v>0</v>
      </c>
      <c r="F1016" s="93" t="s">
        <v>1185</v>
      </c>
      <c r="H1016" s="3">
        <f>E1016+SUMIF('BR DTG CIKDITIRO'!C:C,C1016,'BR DTG CIKDITIRO'!E:E)</f>
        <v>0</v>
      </c>
    </row>
    <row r="1017" spans="1:8" ht="15.75" customHeight="1">
      <c r="A1017" s="93" t="s">
        <v>3897</v>
      </c>
      <c r="B1017" s="93" t="s">
        <v>876</v>
      </c>
      <c r="C1017" s="93" t="s">
        <v>3897</v>
      </c>
      <c r="D1017" s="93" t="s">
        <v>3898</v>
      </c>
      <c r="E1017" s="94">
        <v>0</v>
      </c>
      <c r="F1017" s="93" t="s">
        <v>1185</v>
      </c>
      <c r="H1017" s="3">
        <f>E1017+SUMIF('BR DTG CIKDITIRO'!C:C,C1017,'BR DTG CIKDITIRO'!E:E)</f>
        <v>0</v>
      </c>
    </row>
    <row r="1018" spans="1:8" ht="15.75" customHeight="1">
      <c r="A1018" s="93" t="s">
        <v>3899</v>
      </c>
      <c r="B1018" s="93" t="s">
        <v>876</v>
      </c>
      <c r="C1018" s="93" t="s">
        <v>3899</v>
      </c>
      <c r="D1018" s="93" t="s">
        <v>3900</v>
      </c>
      <c r="E1018" s="94">
        <v>0</v>
      </c>
      <c r="F1018" s="93" t="s">
        <v>1185</v>
      </c>
      <c r="H1018" s="3">
        <f>E1018+SUMIF('BR DTG CIKDITIRO'!C:C,C1018,'BR DTG CIKDITIRO'!E:E)</f>
        <v>0</v>
      </c>
    </row>
    <row r="1019" spans="1:8" ht="15.75" customHeight="1">
      <c r="A1019" s="93" t="s">
        <v>3901</v>
      </c>
      <c r="B1019" s="93" t="s">
        <v>876</v>
      </c>
      <c r="C1019" s="93" t="s">
        <v>3901</v>
      </c>
      <c r="D1019" s="93" t="s">
        <v>3902</v>
      </c>
      <c r="E1019" s="94">
        <v>0</v>
      </c>
      <c r="F1019" s="93" t="s">
        <v>1185</v>
      </c>
      <c r="H1019" s="3">
        <f>E1019+SUMIF('BR DTG CIKDITIRO'!C:C,C1019,'BR DTG CIKDITIRO'!E:E)</f>
        <v>0</v>
      </c>
    </row>
    <row r="1020" spans="1:8" ht="15.75" customHeight="1">
      <c r="A1020" s="93" t="s">
        <v>3903</v>
      </c>
      <c r="B1020" s="93" t="s">
        <v>876</v>
      </c>
      <c r="C1020" s="93" t="s">
        <v>3903</v>
      </c>
      <c r="D1020" s="93" t="s">
        <v>3904</v>
      </c>
      <c r="E1020" s="94">
        <v>0</v>
      </c>
      <c r="F1020" s="93" t="s">
        <v>1185</v>
      </c>
      <c r="H1020" s="3">
        <f>E1020+SUMIF('BR DTG CIKDITIRO'!C:C,C1020,'BR DTG CIKDITIRO'!E:E)</f>
        <v>0</v>
      </c>
    </row>
    <row r="1021" spans="1:8" ht="15.75" customHeight="1">
      <c r="A1021" s="93" t="s">
        <v>296</v>
      </c>
      <c r="B1021" s="93" t="s">
        <v>984</v>
      </c>
      <c r="C1021" s="93" t="s">
        <v>296</v>
      </c>
      <c r="D1021" s="93" t="s">
        <v>1059</v>
      </c>
      <c r="E1021" s="94">
        <v>0</v>
      </c>
      <c r="F1021" s="93" t="s">
        <v>1185</v>
      </c>
      <c r="H1021" s="3">
        <f>E1021+SUMIF('BR DTG CIKDITIRO'!C:C,C1021,'BR DTG CIKDITIRO'!E:E)</f>
        <v>0</v>
      </c>
    </row>
    <row r="1022" spans="1:8" ht="15.75" customHeight="1">
      <c r="A1022" s="93" t="s">
        <v>9103</v>
      </c>
      <c r="B1022" s="93" t="s">
        <v>876</v>
      </c>
      <c r="C1022" s="93" t="s">
        <v>9103</v>
      </c>
      <c r="D1022" s="93" t="s">
        <v>1059</v>
      </c>
      <c r="E1022" s="94">
        <v>0</v>
      </c>
      <c r="F1022" s="93" t="s">
        <v>1185</v>
      </c>
      <c r="H1022" s="3">
        <f>E1022+SUMIF('BR DTG CIKDITIRO'!C:C,C1022,'BR DTG CIKDITIRO'!E:E)</f>
        <v>0</v>
      </c>
    </row>
    <row r="1023" spans="1:8" ht="15.75" customHeight="1">
      <c r="A1023" s="93" t="s">
        <v>3907</v>
      </c>
      <c r="B1023" s="93" t="s">
        <v>876</v>
      </c>
      <c r="C1023" s="93" t="s">
        <v>3907</v>
      </c>
      <c r="D1023" s="93" t="s">
        <v>3908</v>
      </c>
      <c r="E1023" s="94">
        <v>0</v>
      </c>
      <c r="F1023" s="93" t="s">
        <v>1185</v>
      </c>
      <c r="H1023" s="3">
        <f>E1023+SUMIF('BR DTG CIKDITIRO'!C:C,C1023,'BR DTG CIKDITIRO'!E:E)</f>
        <v>0</v>
      </c>
    </row>
    <row r="1024" spans="1:8" ht="15.75" customHeight="1">
      <c r="A1024" s="93" t="s">
        <v>3909</v>
      </c>
      <c r="B1024" s="93" t="s">
        <v>876</v>
      </c>
      <c r="C1024" s="93" t="s">
        <v>3909</v>
      </c>
      <c r="D1024" s="93" t="s">
        <v>9104</v>
      </c>
      <c r="E1024" s="94">
        <v>0</v>
      </c>
      <c r="F1024" s="93" t="s">
        <v>1185</v>
      </c>
      <c r="H1024" s="3">
        <f>E1024+SUMIF('BR DTG CIKDITIRO'!C:C,C1024,'BR DTG CIKDITIRO'!E:E)</f>
        <v>0</v>
      </c>
    </row>
    <row r="1025" spans="1:8" ht="15.75" customHeight="1">
      <c r="A1025" s="93" t="s">
        <v>3913</v>
      </c>
      <c r="B1025" s="93" t="s">
        <v>876</v>
      </c>
      <c r="C1025" s="93" t="s">
        <v>3913</v>
      </c>
      <c r="D1025" s="93" t="s">
        <v>3914</v>
      </c>
      <c r="E1025" s="94">
        <v>0</v>
      </c>
      <c r="F1025" s="93" t="s">
        <v>1185</v>
      </c>
      <c r="H1025" s="3">
        <f>E1025+SUMIF('BR DTG CIKDITIRO'!C:C,C1025,'BR DTG CIKDITIRO'!E:E)</f>
        <v>0</v>
      </c>
    </row>
    <row r="1026" spans="1:8" ht="15.75" customHeight="1">
      <c r="A1026" s="93" t="s">
        <v>3915</v>
      </c>
      <c r="B1026" s="93" t="s">
        <v>876</v>
      </c>
      <c r="C1026" s="93" t="s">
        <v>3915</v>
      </c>
      <c r="D1026" s="93" t="s">
        <v>3916</v>
      </c>
      <c r="E1026" s="94">
        <v>0</v>
      </c>
      <c r="F1026" s="93" t="s">
        <v>1185</v>
      </c>
      <c r="H1026" s="3">
        <f>E1026+SUMIF('BR DTG CIKDITIRO'!C:C,C1026,'BR DTG CIKDITIRO'!E:E)</f>
        <v>0</v>
      </c>
    </row>
    <row r="1027" spans="1:8" ht="15.75" customHeight="1">
      <c r="A1027" s="93" t="s">
        <v>1627</v>
      </c>
      <c r="B1027" s="93" t="s">
        <v>876</v>
      </c>
      <c r="C1027" s="93" t="s">
        <v>1627</v>
      </c>
      <c r="D1027" s="93" t="s">
        <v>1628</v>
      </c>
      <c r="E1027" s="94">
        <v>0</v>
      </c>
      <c r="F1027" s="93" t="s">
        <v>1185</v>
      </c>
      <c r="H1027" s="3">
        <f>E1027+SUMIF('BR DTG CIKDITIRO'!C:C,C1027,'BR DTG CIKDITIRO'!E:E)</f>
        <v>0</v>
      </c>
    </row>
    <row r="1028" spans="1:8" ht="15.75" customHeight="1">
      <c r="A1028" s="93" t="s">
        <v>9105</v>
      </c>
      <c r="B1028" s="93" t="s">
        <v>876</v>
      </c>
      <c r="C1028" s="93" t="s">
        <v>9105</v>
      </c>
      <c r="D1028" s="93" t="s">
        <v>9106</v>
      </c>
      <c r="E1028" s="94">
        <v>0</v>
      </c>
      <c r="F1028" s="93" t="s">
        <v>1185</v>
      </c>
      <c r="H1028" s="3">
        <f>E1028+SUMIF('BR DTG CIKDITIRO'!C:C,C1028,'BR DTG CIKDITIRO'!E:E)</f>
        <v>0</v>
      </c>
    </row>
    <row r="1029" spans="1:8" ht="15.75" customHeight="1">
      <c r="A1029" s="93" t="s">
        <v>3919</v>
      </c>
      <c r="B1029" s="93" t="s">
        <v>876</v>
      </c>
      <c r="C1029" s="93" t="s">
        <v>3919</v>
      </c>
      <c r="D1029" s="93" t="s">
        <v>3920</v>
      </c>
      <c r="E1029" s="94">
        <v>0</v>
      </c>
      <c r="F1029" s="93" t="s">
        <v>1185</v>
      </c>
      <c r="H1029" s="3">
        <f>E1029+SUMIF('BR DTG CIKDITIRO'!C:C,C1029,'BR DTG CIKDITIRO'!E:E)</f>
        <v>0</v>
      </c>
    </row>
    <row r="1030" spans="1:8" ht="15.75" customHeight="1">
      <c r="A1030" s="93" t="s">
        <v>3921</v>
      </c>
      <c r="B1030" s="93" t="s">
        <v>876</v>
      </c>
      <c r="C1030" s="93" t="s">
        <v>3921</v>
      </c>
      <c r="D1030" s="93" t="s">
        <v>3922</v>
      </c>
      <c r="E1030" s="94">
        <v>0</v>
      </c>
      <c r="F1030" s="93" t="s">
        <v>1185</v>
      </c>
      <c r="H1030" s="3">
        <f>E1030+SUMIF('BR DTG CIKDITIRO'!C:C,C1030,'BR DTG CIKDITIRO'!E:E)</f>
        <v>0</v>
      </c>
    </row>
    <row r="1031" spans="1:8" ht="15.75" customHeight="1">
      <c r="A1031" s="93" t="s">
        <v>3923</v>
      </c>
      <c r="B1031" s="93" t="s">
        <v>876</v>
      </c>
      <c r="C1031" s="93" t="s">
        <v>3923</v>
      </c>
      <c r="D1031" s="93" t="s">
        <v>3924</v>
      </c>
      <c r="E1031" s="94">
        <v>0</v>
      </c>
      <c r="F1031" s="93" t="s">
        <v>1185</v>
      </c>
      <c r="H1031" s="3">
        <f>E1031+SUMIF('BR DTG CIKDITIRO'!C:C,C1031,'BR DTG CIKDITIRO'!E:E)</f>
        <v>0</v>
      </c>
    </row>
    <row r="1032" spans="1:8" ht="15.75" customHeight="1">
      <c r="A1032" s="93" t="s">
        <v>3925</v>
      </c>
      <c r="B1032" s="93" t="s">
        <v>876</v>
      </c>
      <c r="C1032" s="93" t="s">
        <v>3925</v>
      </c>
      <c r="D1032" s="93" t="s">
        <v>3926</v>
      </c>
      <c r="E1032" s="94">
        <v>0</v>
      </c>
      <c r="F1032" s="93" t="s">
        <v>1185</v>
      </c>
      <c r="H1032" s="3">
        <f>E1032+SUMIF('BR DTG CIKDITIRO'!C:C,C1032,'BR DTG CIKDITIRO'!E:E)</f>
        <v>0</v>
      </c>
    </row>
    <row r="1033" spans="1:8" ht="15.75" customHeight="1">
      <c r="A1033" s="93" t="s">
        <v>3927</v>
      </c>
      <c r="B1033" s="93" t="s">
        <v>876</v>
      </c>
      <c r="C1033" s="93" t="s">
        <v>3927</v>
      </c>
      <c r="D1033" s="93" t="s">
        <v>3928</v>
      </c>
      <c r="E1033" s="94">
        <v>0</v>
      </c>
      <c r="F1033" s="93" t="s">
        <v>1185</v>
      </c>
      <c r="H1033" s="3">
        <f>E1033+SUMIF('BR DTG CIKDITIRO'!C:C,C1033,'BR DTG CIKDITIRO'!E:E)</f>
        <v>0</v>
      </c>
    </row>
    <row r="1034" spans="1:8" ht="15.75" customHeight="1">
      <c r="A1034" s="93" t="s">
        <v>9107</v>
      </c>
      <c r="B1034" s="93" t="s">
        <v>876</v>
      </c>
      <c r="C1034" s="93" t="s">
        <v>9107</v>
      </c>
      <c r="D1034" s="93" t="s">
        <v>9108</v>
      </c>
      <c r="E1034" s="94">
        <v>1</v>
      </c>
      <c r="F1034" s="93" t="s">
        <v>1185</v>
      </c>
      <c r="H1034" s="3">
        <f>E1034+SUMIF('BR DTG CIKDITIRO'!C:C,C1034,'BR DTG CIKDITIRO'!E:E)</f>
        <v>1</v>
      </c>
    </row>
    <row r="1035" spans="1:8" ht="15.75" customHeight="1">
      <c r="A1035" s="93" t="s">
        <v>9109</v>
      </c>
      <c r="B1035" s="93" t="s">
        <v>876</v>
      </c>
      <c r="C1035" s="93" t="s">
        <v>9109</v>
      </c>
      <c r="D1035" s="93" t="s">
        <v>9110</v>
      </c>
      <c r="E1035" s="94">
        <v>0</v>
      </c>
      <c r="F1035" s="93" t="s">
        <v>1185</v>
      </c>
      <c r="H1035" s="3">
        <f>E1035+SUMIF('BR DTG CIKDITIRO'!C:C,C1035,'BR DTG CIKDITIRO'!E:E)</f>
        <v>0</v>
      </c>
    </row>
    <row r="1036" spans="1:8" ht="15.75" customHeight="1">
      <c r="A1036" s="93" t="s">
        <v>3929</v>
      </c>
      <c r="B1036" s="93" t="s">
        <v>876</v>
      </c>
      <c r="C1036" s="93" t="s">
        <v>3929</v>
      </c>
      <c r="D1036" s="93" t="s">
        <v>3930</v>
      </c>
      <c r="E1036" s="94">
        <v>0</v>
      </c>
      <c r="F1036" s="93" t="s">
        <v>1185</v>
      </c>
      <c r="H1036" s="3">
        <f>E1036+SUMIF('BR DTG CIKDITIRO'!C:C,C1036,'BR DTG CIKDITIRO'!E:E)</f>
        <v>0</v>
      </c>
    </row>
    <row r="1037" spans="1:8" ht="15.75" customHeight="1">
      <c r="A1037" s="93" t="s">
        <v>3931</v>
      </c>
      <c r="B1037" s="93" t="s">
        <v>876</v>
      </c>
      <c r="C1037" s="93" t="s">
        <v>3931</v>
      </c>
      <c r="D1037" s="93" t="s">
        <v>3932</v>
      </c>
      <c r="E1037" s="94">
        <v>0</v>
      </c>
      <c r="F1037" s="93" t="s">
        <v>1185</v>
      </c>
      <c r="H1037" s="3">
        <f>E1037+SUMIF('BR DTG CIKDITIRO'!C:C,C1037,'BR DTG CIKDITIRO'!E:E)</f>
        <v>0</v>
      </c>
    </row>
    <row r="1038" spans="1:8" ht="15.75" customHeight="1">
      <c r="A1038" s="93" t="s">
        <v>3935</v>
      </c>
      <c r="B1038" s="93" t="s">
        <v>876</v>
      </c>
      <c r="C1038" s="93" t="s">
        <v>3935</v>
      </c>
      <c r="D1038" s="93" t="s">
        <v>3936</v>
      </c>
      <c r="E1038" s="94">
        <v>0</v>
      </c>
      <c r="F1038" s="93" t="s">
        <v>1185</v>
      </c>
      <c r="H1038" s="3">
        <f>E1038+SUMIF('BR DTG CIKDITIRO'!C:C,C1038,'BR DTG CIKDITIRO'!E:E)</f>
        <v>0</v>
      </c>
    </row>
    <row r="1039" spans="1:8" ht="15.75" customHeight="1">
      <c r="A1039" s="93" t="s">
        <v>9111</v>
      </c>
      <c r="B1039" s="93" t="s">
        <v>876</v>
      </c>
      <c r="C1039" s="93" t="s">
        <v>9111</v>
      </c>
      <c r="D1039" s="93" t="s">
        <v>9112</v>
      </c>
      <c r="E1039" s="94">
        <v>0</v>
      </c>
      <c r="F1039" s="93" t="s">
        <v>1185</v>
      </c>
      <c r="H1039" s="3">
        <f>E1039+SUMIF('BR DTG CIKDITIRO'!C:C,C1039,'BR DTG CIKDITIRO'!E:E)</f>
        <v>0</v>
      </c>
    </row>
    <row r="1040" spans="1:8" ht="15.75" customHeight="1">
      <c r="A1040" s="93" t="s">
        <v>529</v>
      </c>
      <c r="B1040" s="93" t="s">
        <v>876</v>
      </c>
      <c r="C1040" s="93" t="s">
        <v>529</v>
      </c>
      <c r="D1040" s="93" t="s">
        <v>9113</v>
      </c>
      <c r="E1040" s="94">
        <v>0</v>
      </c>
      <c r="F1040" s="93" t="s">
        <v>1185</v>
      </c>
      <c r="H1040" s="3">
        <f>E1040+SUMIF('BR DTG CIKDITIRO'!C:C,C1040,'BR DTG CIKDITIRO'!E:E)</f>
        <v>0</v>
      </c>
    </row>
    <row r="1041" spans="1:8" ht="15.75" customHeight="1">
      <c r="A1041" s="93" t="s">
        <v>3943</v>
      </c>
      <c r="B1041" s="93" t="s">
        <v>876</v>
      </c>
      <c r="C1041" s="93" t="s">
        <v>3943</v>
      </c>
      <c r="D1041" s="93" t="s">
        <v>9114</v>
      </c>
      <c r="E1041" s="94">
        <v>0</v>
      </c>
      <c r="F1041" s="93" t="s">
        <v>1185</v>
      </c>
      <c r="H1041" s="3">
        <f>E1041+SUMIF('BR DTG CIKDITIRO'!C:C,C1041,'BR DTG CIKDITIRO'!E:E)</f>
        <v>0</v>
      </c>
    </row>
    <row r="1042" spans="1:8" ht="15.75" customHeight="1">
      <c r="A1042" s="93" t="s">
        <v>1998</v>
      </c>
      <c r="B1042" s="93" t="s">
        <v>876</v>
      </c>
      <c r="C1042" s="93" t="s">
        <v>1998</v>
      </c>
      <c r="D1042" s="93" t="s">
        <v>1999</v>
      </c>
      <c r="E1042" s="94">
        <v>0</v>
      </c>
      <c r="F1042" s="93" t="s">
        <v>1185</v>
      </c>
      <c r="H1042" s="3">
        <f>E1042+SUMIF('BR DTG CIKDITIRO'!C:C,C1042,'BR DTG CIKDITIRO'!E:E)</f>
        <v>0</v>
      </c>
    </row>
    <row r="1043" spans="1:8" ht="15.75" customHeight="1">
      <c r="A1043" s="93" t="s">
        <v>9115</v>
      </c>
      <c r="B1043" s="93" t="s">
        <v>876</v>
      </c>
      <c r="C1043" s="93" t="s">
        <v>9115</v>
      </c>
      <c r="D1043" s="93" t="s">
        <v>9116</v>
      </c>
      <c r="E1043" s="94">
        <v>0</v>
      </c>
      <c r="F1043" s="93" t="s">
        <v>1185</v>
      </c>
      <c r="H1043" s="3">
        <f>E1043+SUMIF('BR DTG CIKDITIRO'!C:C,C1043,'BR DTG CIKDITIRO'!E:E)</f>
        <v>0</v>
      </c>
    </row>
    <row r="1044" spans="1:8" ht="15.75" customHeight="1">
      <c r="A1044" s="93" t="s">
        <v>3948</v>
      </c>
      <c r="B1044" s="93" t="s">
        <v>876</v>
      </c>
      <c r="C1044" s="93" t="s">
        <v>3948</v>
      </c>
      <c r="D1044" s="93" t="s">
        <v>9117</v>
      </c>
      <c r="E1044" s="94">
        <v>0</v>
      </c>
      <c r="F1044" s="93" t="s">
        <v>1185</v>
      </c>
      <c r="H1044" s="3">
        <f>E1044+SUMIF('BR DTG CIKDITIRO'!C:C,C1044,'BR DTG CIKDITIRO'!E:E)</f>
        <v>0</v>
      </c>
    </row>
    <row r="1045" spans="1:8" ht="15.75" customHeight="1">
      <c r="A1045" s="93" t="s">
        <v>3950</v>
      </c>
      <c r="B1045" s="93" t="s">
        <v>876</v>
      </c>
      <c r="C1045" s="93" t="s">
        <v>3950</v>
      </c>
      <c r="D1045" s="93" t="s">
        <v>9118</v>
      </c>
      <c r="E1045" s="94">
        <v>0</v>
      </c>
      <c r="F1045" s="93" t="s">
        <v>1185</v>
      </c>
      <c r="H1045" s="3">
        <f>E1045+SUMIF('BR DTG CIKDITIRO'!C:C,C1045,'BR DTG CIKDITIRO'!E:E)</f>
        <v>0</v>
      </c>
    </row>
    <row r="1046" spans="1:8" ht="15.75" customHeight="1">
      <c r="A1046" s="93" t="s">
        <v>9119</v>
      </c>
      <c r="B1046" s="93" t="s">
        <v>876</v>
      </c>
      <c r="C1046" s="93" t="s">
        <v>9119</v>
      </c>
      <c r="D1046" s="93" t="s">
        <v>9120</v>
      </c>
      <c r="E1046" s="94">
        <v>0</v>
      </c>
      <c r="F1046" s="93" t="s">
        <v>1185</v>
      </c>
      <c r="H1046" s="3">
        <f>E1046+SUMIF('BR DTG CIKDITIRO'!C:C,C1046,'BR DTG CIKDITIRO'!E:E)</f>
        <v>0</v>
      </c>
    </row>
    <row r="1047" spans="1:8" ht="15.75" customHeight="1">
      <c r="A1047" s="93" t="s">
        <v>9121</v>
      </c>
      <c r="B1047" s="93" t="s">
        <v>876</v>
      </c>
      <c r="C1047" s="93" t="s">
        <v>9121</v>
      </c>
      <c r="D1047" s="93" t="s">
        <v>9122</v>
      </c>
      <c r="E1047" s="94">
        <v>0</v>
      </c>
      <c r="F1047" s="93" t="s">
        <v>1185</v>
      </c>
      <c r="H1047" s="3">
        <f>E1047+SUMIF('BR DTG CIKDITIRO'!C:C,C1047,'BR DTG CIKDITIRO'!E:E)</f>
        <v>0</v>
      </c>
    </row>
    <row r="1048" spans="1:8" ht="15.75" customHeight="1">
      <c r="A1048" s="93" t="s">
        <v>504</v>
      </c>
      <c r="B1048" s="93" t="s">
        <v>884</v>
      </c>
      <c r="C1048" s="93" t="s">
        <v>504</v>
      </c>
      <c r="D1048" s="93" t="s">
        <v>1060</v>
      </c>
      <c r="E1048" s="94">
        <v>1</v>
      </c>
      <c r="F1048" s="93" t="s">
        <v>1185</v>
      </c>
      <c r="H1048" s="3">
        <f>E1048+SUMIF('BR DTG CIKDITIRO'!C:C,C1048,'BR DTG CIKDITIRO'!E:E)</f>
        <v>1</v>
      </c>
    </row>
    <row r="1049" spans="1:8" ht="15.75" customHeight="1">
      <c r="A1049" s="93" t="s">
        <v>9123</v>
      </c>
      <c r="B1049" s="93" t="s">
        <v>876</v>
      </c>
      <c r="C1049" s="93" t="s">
        <v>9123</v>
      </c>
      <c r="D1049" s="93" t="s">
        <v>9124</v>
      </c>
      <c r="E1049" s="94">
        <v>0</v>
      </c>
      <c r="F1049" s="93" t="s">
        <v>1185</v>
      </c>
      <c r="H1049" s="3">
        <f>E1049+SUMIF('BR DTG CIKDITIRO'!C:C,C1049,'BR DTG CIKDITIRO'!E:E)</f>
        <v>0</v>
      </c>
    </row>
    <row r="1050" spans="1:8" ht="15.75" customHeight="1">
      <c r="A1050" s="93" t="s">
        <v>3960</v>
      </c>
      <c r="B1050" s="93" t="s">
        <v>876</v>
      </c>
      <c r="C1050" s="93" t="s">
        <v>3960</v>
      </c>
      <c r="D1050" s="93" t="s">
        <v>3961</v>
      </c>
      <c r="E1050" s="94">
        <v>0</v>
      </c>
      <c r="F1050" s="93" t="s">
        <v>1185</v>
      </c>
      <c r="H1050" s="3">
        <f>E1050+SUMIF('BR DTG CIKDITIRO'!C:C,C1050,'BR DTG CIKDITIRO'!E:E)</f>
        <v>0</v>
      </c>
    </row>
    <row r="1051" spans="1:8" ht="15.75" customHeight="1">
      <c r="A1051" s="93" t="s">
        <v>672</v>
      </c>
      <c r="B1051" s="93" t="s">
        <v>884</v>
      </c>
      <c r="C1051" s="93" t="s">
        <v>672</v>
      </c>
      <c r="D1051" s="93" t="s">
        <v>1061</v>
      </c>
      <c r="E1051" s="94">
        <v>1</v>
      </c>
      <c r="F1051" s="93" t="s">
        <v>1185</v>
      </c>
      <c r="H1051" s="3">
        <f>E1051+SUMIF('BR DTG CIKDITIRO'!C:C,C1051,'BR DTG CIKDITIRO'!E:E)</f>
        <v>1</v>
      </c>
    </row>
    <row r="1052" spans="1:8" ht="15.75" customHeight="1">
      <c r="A1052" s="93" t="s">
        <v>505</v>
      </c>
      <c r="B1052" s="93" t="s">
        <v>884</v>
      </c>
      <c r="C1052" s="93" t="s">
        <v>505</v>
      </c>
      <c r="D1052" s="93" t="s">
        <v>9125</v>
      </c>
      <c r="E1052" s="94">
        <v>0</v>
      </c>
      <c r="F1052" s="93" t="s">
        <v>1185</v>
      </c>
      <c r="H1052" s="3">
        <f>E1052+SUMIF('BR DTG CIKDITIRO'!C:C,C1052,'BR DTG CIKDITIRO'!E:E)</f>
        <v>0</v>
      </c>
    </row>
    <row r="1053" spans="1:8" ht="15.75" customHeight="1">
      <c r="A1053" s="93" t="s">
        <v>1634</v>
      </c>
      <c r="B1053" s="93" t="s">
        <v>884</v>
      </c>
      <c r="C1053" s="93" t="s">
        <v>1634</v>
      </c>
      <c r="D1053" s="93" t="s">
        <v>1693</v>
      </c>
      <c r="E1053" s="94">
        <v>0</v>
      </c>
      <c r="F1053" s="93" t="s">
        <v>1185</v>
      </c>
      <c r="H1053" s="3">
        <f>E1053+SUMIF('BR DTG CIKDITIRO'!C:C,C1053,'BR DTG CIKDITIRO'!E:E)</f>
        <v>0</v>
      </c>
    </row>
    <row r="1054" spans="1:8" ht="15.75" customHeight="1">
      <c r="A1054" s="93" t="s">
        <v>297</v>
      </c>
      <c r="B1054" s="93" t="s">
        <v>884</v>
      </c>
      <c r="C1054" s="93" t="s">
        <v>297</v>
      </c>
      <c r="D1054" s="93" t="s">
        <v>1063</v>
      </c>
      <c r="E1054" s="94">
        <v>0</v>
      </c>
      <c r="F1054" s="93" t="s">
        <v>1185</v>
      </c>
      <c r="H1054" s="3">
        <f>E1054+SUMIF('BR DTG CIKDITIRO'!C:C,C1054,'BR DTG CIKDITIRO'!E:E)</f>
        <v>0</v>
      </c>
    </row>
    <row r="1055" spans="1:8" ht="15.75" customHeight="1">
      <c r="A1055" s="93" t="s">
        <v>1813</v>
      </c>
      <c r="B1055" s="93" t="s">
        <v>876</v>
      </c>
      <c r="C1055" s="93" t="s">
        <v>1813</v>
      </c>
      <c r="D1055" s="93" t="s">
        <v>9126</v>
      </c>
      <c r="E1055" s="94">
        <v>0</v>
      </c>
      <c r="F1055" s="93" t="s">
        <v>1185</v>
      </c>
      <c r="H1055" s="3">
        <f>E1055+SUMIF('BR DTG CIKDITIRO'!C:C,C1055,'BR DTG CIKDITIRO'!E:E)</f>
        <v>0</v>
      </c>
    </row>
    <row r="1056" spans="1:8" ht="15.75" customHeight="1">
      <c r="A1056" s="93" t="s">
        <v>3968</v>
      </c>
      <c r="B1056" s="93" t="s">
        <v>876</v>
      </c>
      <c r="C1056" s="93" t="s">
        <v>3968</v>
      </c>
      <c r="D1056" s="93" t="s">
        <v>9127</v>
      </c>
      <c r="E1056" s="94">
        <v>0</v>
      </c>
      <c r="F1056" s="93" t="s">
        <v>1185</v>
      </c>
      <c r="H1056" s="3">
        <f>E1056+SUMIF('BR DTG CIKDITIRO'!C:C,C1056,'BR DTG CIKDITIRO'!E:E)</f>
        <v>0</v>
      </c>
    </row>
    <row r="1057" spans="1:8" ht="15.75" customHeight="1">
      <c r="A1057" s="93" t="s">
        <v>506</v>
      </c>
      <c r="B1057" s="93" t="s">
        <v>876</v>
      </c>
      <c r="C1057" s="93" t="s">
        <v>506</v>
      </c>
      <c r="D1057" s="93" t="s">
        <v>1064</v>
      </c>
      <c r="E1057" s="94">
        <v>0</v>
      </c>
      <c r="F1057" s="93" t="s">
        <v>1185</v>
      </c>
      <c r="H1057" s="3">
        <f>E1057+SUMIF('BR DTG CIKDITIRO'!C:C,C1057,'BR DTG CIKDITIRO'!E:E)</f>
        <v>0</v>
      </c>
    </row>
    <row r="1058" spans="1:8" ht="15.75" customHeight="1">
      <c r="A1058" s="93" t="s">
        <v>507</v>
      </c>
      <c r="B1058" s="93" t="s">
        <v>884</v>
      </c>
      <c r="C1058" s="93" t="s">
        <v>507</v>
      </c>
      <c r="D1058" s="93" t="s">
        <v>1065</v>
      </c>
      <c r="E1058" s="94">
        <v>1</v>
      </c>
      <c r="F1058" s="93" t="s">
        <v>1185</v>
      </c>
      <c r="H1058" s="3">
        <f>E1058+SUMIF('BR DTG CIKDITIRO'!C:C,C1058,'BR DTG CIKDITIRO'!E:E)</f>
        <v>1</v>
      </c>
    </row>
    <row r="1059" spans="1:8" ht="15.75" customHeight="1">
      <c r="A1059" s="93" t="s">
        <v>298</v>
      </c>
      <c r="B1059" s="93" t="s">
        <v>884</v>
      </c>
      <c r="C1059" s="93" t="s">
        <v>298</v>
      </c>
      <c r="D1059" s="93" t="s">
        <v>1066</v>
      </c>
      <c r="E1059" s="94">
        <v>1</v>
      </c>
      <c r="F1059" s="93" t="s">
        <v>1185</v>
      </c>
      <c r="H1059" s="3">
        <f>E1059+SUMIF('BR DTG CIKDITIRO'!C:C,C1059,'BR DTG CIKDITIRO'!E:E)</f>
        <v>1</v>
      </c>
    </row>
    <row r="1060" spans="1:8" ht="15.75" customHeight="1">
      <c r="A1060" s="93" t="s">
        <v>299</v>
      </c>
      <c r="B1060" s="93" t="s">
        <v>884</v>
      </c>
      <c r="C1060" s="93" t="s">
        <v>299</v>
      </c>
      <c r="D1060" s="93" t="s">
        <v>1360</v>
      </c>
      <c r="E1060" s="94">
        <v>0</v>
      </c>
      <c r="F1060" s="93" t="s">
        <v>1185</v>
      </c>
      <c r="H1060" s="3">
        <f>E1060+SUMIF('BR DTG CIKDITIRO'!C:C,C1060,'BR DTG CIKDITIRO'!E:E)</f>
        <v>1</v>
      </c>
    </row>
    <row r="1061" spans="1:8" ht="15.75" customHeight="1">
      <c r="A1061" s="93" t="s">
        <v>3970</v>
      </c>
      <c r="B1061" s="93" t="s">
        <v>876</v>
      </c>
      <c r="C1061" s="93" t="s">
        <v>3970</v>
      </c>
      <c r="D1061" s="93" t="s">
        <v>3971</v>
      </c>
      <c r="E1061" s="94">
        <v>0</v>
      </c>
      <c r="F1061" s="93" t="s">
        <v>1185</v>
      </c>
      <c r="H1061" s="3">
        <f>E1061+SUMIF('BR DTG CIKDITIRO'!C:C,C1061,'BR DTG CIKDITIRO'!E:E)</f>
        <v>0</v>
      </c>
    </row>
    <row r="1062" spans="1:8" ht="15.75" customHeight="1">
      <c r="A1062" s="93" t="s">
        <v>300</v>
      </c>
      <c r="B1062" s="93" t="s">
        <v>884</v>
      </c>
      <c r="C1062" s="93" t="s">
        <v>300</v>
      </c>
      <c r="D1062" s="93" t="s">
        <v>1068</v>
      </c>
      <c r="E1062" s="94">
        <v>2</v>
      </c>
      <c r="F1062" s="93" t="s">
        <v>1185</v>
      </c>
      <c r="H1062" s="3">
        <f>E1062+SUMIF('BR DTG CIKDITIRO'!C:C,C1062,'BR DTG CIKDITIRO'!E:E)</f>
        <v>2</v>
      </c>
    </row>
    <row r="1063" spans="1:8" ht="15.75" customHeight="1">
      <c r="A1063" s="93" t="s">
        <v>1497</v>
      </c>
      <c r="B1063" s="93" t="s">
        <v>876</v>
      </c>
      <c r="C1063" s="93" t="s">
        <v>1497</v>
      </c>
      <c r="D1063" s="93" t="s">
        <v>9128</v>
      </c>
      <c r="E1063" s="94">
        <v>0</v>
      </c>
      <c r="F1063" s="93" t="s">
        <v>1185</v>
      </c>
      <c r="H1063" s="3">
        <f>E1063+SUMIF('BR DTG CIKDITIRO'!C:C,C1063,'BR DTG CIKDITIRO'!E:E)</f>
        <v>0</v>
      </c>
    </row>
    <row r="1064" spans="1:8" ht="15.75" customHeight="1">
      <c r="A1064" s="93" t="s">
        <v>673</v>
      </c>
      <c r="B1064" s="93" t="s">
        <v>884</v>
      </c>
      <c r="C1064" s="93" t="s">
        <v>673</v>
      </c>
      <c r="D1064" s="93" t="s">
        <v>1068</v>
      </c>
      <c r="E1064" s="94">
        <v>0</v>
      </c>
      <c r="F1064" s="93" t="s">
        <v>1185</v>
      </c>
      <c r="H1064" s="3">
        <f>E1064+SUMIF('BR DTG CIKDITIRO'!C:C,C1064,'BR DTG CIKDITIRO'!E:E)</f>
        <v>0</v>
      </c>
    </row>
    <row r="1065" spans="1:8" ht="15.75" customHeight="1">
      <c r="A1065" s="93" t="s">
        <v>1438</v>
      </c>
      <c r="B1065" s="93" t="s">
        <v>884</v>
      </c>
      <c r="C1065" s="93" t="s">
        <v>1438</v>
      </c>
      <c r="D1065" s="93" t="s">
        <v>1439</v>
      </c>
      <c r="E1065" s="94">
        <v>0</v>
      </c>
      <c r="F1065" s="93" t="s">
        <v>1185</v>
      </c>
      <c r="H1065" s="3">
        <f>E1065+SUMIF('BR DTG CIKDITIRO'!C:C,C1065,'BR DTG CIKDITIRO'!E:E)</f>
        <v>0</v>
      </c>
    </row>
    <row r="1066" spans="1:8" ht="15.75" customHeight="1">
      <c r="A1066" s="93" t="s">
        <v>301</v>
      </c>
      <c r="B1066" s="93" t="s">
        <v>984</v>
      </c>
      <c r="C1066" s="93" t="s">
        <v>301</v>
      </c>
      <c r="D1066" s="93" t="s">
        <v>1069</v>
      </c>
      <c r="E1066" s="94">
        <v>0</v>
      </c>
      <c r="F1066" s="93" t="s">
        <v>1185</v>
      </c>
      <c r="H1066" s="3">
        <f>E1066+SUMIF('BR DTG CIKDITIRO'!C:C,C1066,'BR DTG CIKDITIRO'!E:E)</f>
        <v>0</v>
      </c>
    </row>
    <row r="1067" spans="1:8" ht="15.75" customHeight="1">
      <c r="A1067" s="93" t="s">
        <v>302</v>
      </c>
      <c r="B1067" s="93" t="s">
        <v>984</v>
      </c>
      <c r="C1067" s="93" t="s">
        <v>302</v>
      </c>
      <c r="D1067" s="93" t="s">
        <v>1069</v>
      </c>
      <c r="E1067" s="94">
        <v>5</v>
      </c>
      <c r="F1067" s="93" t="s">
        <v>1185</v>
      </c>
      <c r="H1067" s="3">
        <f>E1067+SUMIF('BR DTG CIKDITIRO'!C:C,C1067,'BR DTG CIKDITIRO'!E:E)</f>
        <v>5</v>
      </c>
    </row>
    <row r="1068" spans="1:8" ht="15.75" customHeight="1">
      <c r="A1068" s="93" t="s">
        <v>3972</v>
      </c>
      <c r="B1068" s="93" t="s">
        <v>876</v>
      </c>
      <c r="C1068" s="93" t="s">
        <v>3972</v>
      </c>
      <c r="D1068" s="93" t="s">
        <v>3973</v>
      </c>
      <c r="E1068" s="94">
        <v>0</v>
      </c>
      <c r="F1068" s="93" t="s">
        <v>1185</v>
      </c>
      <c r="H1068" s="3">
        <f>E1068+SUMIF('BR DTG CIKDITIRO'!C:C,C1068,'BR DTG CIKDITIRO'!E:E)</f>
        <v>0</v>
      </c>
    </row>
    <row r="1069" spans="1:8" ht="15.75" customHeight="1">
      <c r="A1069" s="93" t="s">
        <v>3974</v>
      </c>
      <c r="B1069" s="93" t="s">
        <v>876</v>
      </c>
      <c r="C1069" s="93" t="s">
        <v>3974</v>
      </c>
      <c r="D1069" s="93" t="s">
        <v>3975</v>
      </c>
      <c r="E1069" s="94">
        <v>0</v>
      </c>
      <c r="F1069" s="93" t="s">
        <v>1185</v>
      </c>
      <c r="H1069" s="3">
        <f>E1069+SUMIF('BR DTG CIKDITIRO'!C:C,C1069,'BR DTG CIKDITIRO'!E:E)</f>
        <v>0</v>
      </c>
    </row>
    <row r="1070" spans="1:8" ht="15.75" customHeight="1">
      <c r="A1070" s="93" t="s">
        <v>3976</v>
      </c>
      <c r="B1070" s="93" t="s">
        <v>876</v>
      </c>
      <c r="C1070" s="93" t="s">
        <v>3976</v>
      </c>
      <c r="D1070" s="93" t="s">
        <v>3977</v>
      </c>
      <c r="E1070" s="94">
        <v>0</v>
      </c>
      <c r="F1070" s="93" t="s">
        <v>1185</v>
      </c>
      <c r="H1070" s="3">
        <f>E1070+SUMIF('BR DTG CIKDITIRO'!C:C,C1070,'BR DTG CIKDITIRO'!E:E)</f>
        <v>0</v>
      </c>
    </row>
    <row r="1071" spans="1:8" ht="15.75" customHeight="1">
      <c r="A1071" s="93" t="s">
        <v>3978</v>
      </c>
      <c r="B1071" s="93" t="s">
        <v>876</v>
      </c>
      <c r="C1071" s="93" t="s">
        <v>3978</v>
      </c>
      <c r="D1071" s="93" t="s">
        <v>3979</v>
      </c>
      <c r="E1071" s="94">
        <v>0</v>
      </c>
      <c r="F1071" s="93" t="s">
        <v>1185</v>
      </c>
      <c r="H1071" s="3">
        <f>E1071+SUMIF('BR DTG CIKDITIRO'!C:C,C1071,'BR DTG CIKDITIRO'!E:E)</f>
        <v>0</v>
      </c>
    </row>
    <row r="1072" spans="1:8" ht="15.75" customHeight="1">
      <c r="A1072" s="93" t="s">
        <v>9129</v>
      </c>
      <c r="B1072" s="93" t="s">
        <v>876</v>
      </c>
      <c r="C1072" s="93" t="s">
        <v>9129</v>
      </c>
      <c r="D1072" s="93" t="s">
        <v>9130</v>
      </c>
      <c r="E1072" s="94">
        <v>0</v>
      </c>
      <c r="F1072" s="93" t="s">
        <v>1185</v>
      </c>
      <c r="H1072" s="3">
        <f>E1072+SUMIF('BR DTG CIKDITIRO'!C:C,C1072,'BR DTG CIKDITIRO'!E:E)</f>
        <v>0</v>
      </c>
    </row>
    <row r="1073" spans="1:8" ht="15.75" customHeight="1">
      <c r="A1073" s="93" t="s">
        <v>3980</v>
      </c>
      <c r="B1073" s="93" t="s">
        <v>876</v>
      </c>
      <c r="C1073" s="93" t="s">
        <v>3980</v>
      </c>
      <c r="D1073" s="93" t="s">
        <v>3981</v>
      </c>
      <c r="E1073" s="94">
        <v>0</v>
      </c>
      <c r="F1073" s="93" t="s">
        <v>1185</v>
      </c>
      <c r="H1073" s="3">
        <f>E1073+SUMIF('BR DTG CIKDITIRO'!C:C,C1073,'BR DTG CIKDITIRO'!E:E)</f>
        <v>0</v>
      </c>
    </row>
    <row r="1074" spans="1:8" ht="15.75" customHeight="1">
      <c r="A1074" s="93" t="s">
        <v>3982</v>
      </c>
      <c r="B1074" s="93" t="s">
        <v>876</v>
      </c>
      <c r="C1074" s="93" t="s">
        <v>3982</v>
      </c>
      <c r="D1074" s="93" t="s">
        <v>3983</v>
      </c>
      <c r="E1074" s="94">
        <v>0</v>
      </c>
      <c r="F1074" s="93" t="s">
        <v>1185</v>
      </c>
      <c r="H1074" s="3">
        <f>E1074+SUMIF('BR DTG CIKDITIRO'!C:C,C1074,'BR DTG CIKDITIRO'!E:E)</f>
        <v>0</v>
      </c>
    </row>
    <row r="1075" spans="1:8" ht="15.75" customHeight="1">
      <c r="A1075" s="93" t="s">
        <v>3984</v>
      </c>
      <c r="B1075" s="93" t="s">
        <v>876</v>
      </c>
      <c r="C1075" s="93" t="s">
        <v>3984</v>
      </c>
      <c r="D1075" s="93" t="s">
        <v>3981</v>
      </c>
      <c r="E1075" s="94">
        <v>0</v>
      </c>
      <c r="F1075" s="93" t="s">
        <v>1185</v>
      </c>
      <c r="H1075" s="3">
        <f>E1075+SUMIF('BR DTG CIKDITIRO'!C:C,C1075,'BR DTG CIKDITIRO'!E:E)</f>
        <v>0</v>
      </c>
    </row>
    <row r="1076" spans="1:8" ht="15.75" customHeight="1">
      <c r="A1076" s="93" t="s">
        <v>3985</v>
      </c>
      <c r="B1076" s="93" t="s">
        <v>876</v>
      </c>
      <c r="C1076" s="93" t="s">
        <v>3985</v>
      </c>
      <c r="D1076" s="93" t="s">
        <v>3983</v>
      </c>
      <c r="E1076" s="94">
        <v>0</v>
      </c>
      <c r="F1076" s="93" t="s">
        <v>1185</v>
      </c>
      <c r="H1076" s="3">
        <f>E1076+SUMIF('BR DTG CIKDITIRO'!C:C,C1076,'BR DTG CIKDITIRO'!E:E)</f>
        <v>0</v>
      </c>
    </row>
    <row r="1077" spans="1:8" ht="15.75" customHeight="1">
      <c r="A1077" s="93" t="s">
        <v>3986</v>
      </c>
      <c r="B1077" s="93" t="s">
        <v>876</v>
      </c>
      <c r="C1077" s="93" t="s">
        <v>3986</v>
      </c>
      <c r="D1077" s="93" t="s">
        <v>3987</v>
      </c>
      <c r="E1077" s="94">
        <v>0</v>
      </c>
      <c r="F1077" s="93" t="s">
        <v>1185</v>
      </c>
      <c r="H1077" s="3">
        <f>E1077+SUMIF('BR DTG CIKDITIRO'!C:C,C1077,'BR DTG CIKDITIRO'!E:E)</f>
        <v>0</v>
      </c>
    </row>
    <row r="1078" spans="1:8" ht="15.75" customHeight="1">
      <c r="A1078" s="93" t="s">
        <v>3988</v>
      </c>
      <c r="B1078" s="93" t="s">
        <v>876</v>
      </c>
      <c r="C1078" s="93" t="s">
        <v>3988</v>
      </c>
      <c r="D1078" s="93" t="s">
        <v>3983</v>
      </c>
      <c r="E1078" s="94">
        <v>0</v>
      </c>
      <c r="F1078" s="93" t="s">
        <v>1185</v>
      </c>
      <c r="H1078" s="3">
        <f>E1078+SUMIF('BR DTG CIKDITIRO'!C:C,C1078,'BR DTG CIKDITIRO'!E:E)</f>
        <v>0</v>
      </c>
    </row>
    <row r="1079" spans="1:8" ht="15.75" customHeight="1">
      <c r="A1079" s="93" t="s">
        <v>3989</v>
      </c>
      <c r="B1079" s="93" t="s">
        <v>876</v>
      </c>
      <c r="C1079" s="93" t="s">
        <v>3989</v>
      </c>
      <c r="D1079" s="93" t="s">
        <v>3981</v>
      </c>
      <c r="E1079" s="94">
        <v>0</v>
      </c>
      <c r="F1079" s="93" t="s">
        <v>1185</v>
      </c>
      <c r="H1079" s="3">
        <f>E1079+SUMIF('BR DTG CIKDITIRO'!C:C,C1079,'BR DTG CIKDITIRO'!E:E)</f>
        <v>0</v>
      </c>
    </row>
    <row r="1080" spans="1:8" ht="15.75" customHeight="1">
      <c r="A1080" s="93" t="s">
        <v>9131</v>
      </c>
      <c r="B1080" s="93" t="s">
        <v>876</v>
      </c>
      <c r="C1080" s="93" t="s">
        <v>9131</v>
      </c>
      <c r="D1080" s="93" t="s">
        <v>9132</v>
      </c>
      <c r="E1080" s="94">
        <v>0</v>
      </c>
      <c r="F1080" s="93" t="s">
        <v>1185</v>
      </c>
      <c r="H1080" s="3">
        <f>E1080+SUMIF('BR DTG CIKDITIRO'!C:C,C1080,'BR DTG CIKDITIRO'!E:E)</f>
        <v>0</v>
      </c>
    </row>
    <row r="1081" spans="1:8" ht="15.75" customHeight="1">
      <c r="A1081" s="93" t="s">
        <v>3990</v>
      </c>
      <c r="B1081" s="93" t="s">
        <v>876</v>
      </c>
      <c r="C1081" s="93" t="s">
        <v>3990</v>
      </c>
      <c r="D1081" s="93" t="s">
        <v>3991</v>
      </c>
      <c r="E1081" s="94">
        <v>0</v>
      </c>
      <c r="F1081" s="93" t="s">
        <v>1185</v>
      </c>
      <c r="H1081" s="3">
        <f>E1081+SUMIF('BR DTG CIKDITIRO'!C:C,C1081,'BR DTG CIKDITIRO'!E:E)</f>
        <v>0</v>
      </c>
    </row>
    <row r="1082" spans="1:8" ht="15.75" customHeight="1">
      <c r="A1082" s="93" t="s">
        <v>3992</v>
      </c>
      <c r="B1082" s="93" t="s">
        <v>876</v>
      </c>
      <c r="C1082" s="93" t="s">
        <v>3992</v>
      </c>
      <c r="D1082" s="93" t="s">
        <v>3993</v>
      </c>
      <c r="E1082" s="94">
        <v>0</v>
      </c>
      <c r="F1082" s="93" t="s">
        <v>1185</v>
      </c>
      <c r="H1082" s="3">
        <f>E1082+SUMIF('BR DTG CIKDITIRO'!C:C,C1082,'BR DTG CIKDITIRO'!E:E)</f>
        <v>0</v>
      </c>
    </row>
    <row r="1083" spans="1:8" ht="15.75" customHeight="1">
      <c r="A1083" s="93" t="s">
        <v>3994</v>
      </c>
      <c r="B1083" s="93" t="s">
        <v>876</v>
      </c>
      <c r="C1083" s="93" t="s">
        <v>3994</v>
      </c>
      <c r="D1083" s="93" t="s">
        <v>9133</v>
      </c>
      <c r="E1083" s="94">
        <v>0</v>
      </c>
      <c r="F1083" s="93" t="s">
        <v>1185</v>
      </c>
      <c r="H1083" s="3">
        <f>E1083+SUMIF('BR DTG CIKDITIRO'!C:C,C1083,'BR DTG CIKDITIRO'!E:E)</f>
        <v>0</v>
      </c>
    </row>
    <row r="1084" spans="1:8" ht="15.75" customHeight="1">
      <c r="A1084" s="93" t="s">
        <v>3998</v>
      </c>
      <c r="B1084" s="93" t="s">
        <v>876</v>
      </c>
      <c r="C1084" s="93" t="s">
        <v>3998</v>
      </c>
      <c r="D1084" s="93" t="s">
        <v>3999</v>
      </c>
      <c r="E1084" s="94">
        <v>0</v>
      </c>
      <c r="F1084" s="93" t="s">
        <v>1185</v>
      </c>
      <c r="H1084" s="3">
        <f>E1084+SUMIF('BR DTG CIKDITIRO'!C:C,C1084,'BR DTG CIKDITIRO'!E:E)</f>
        <v>0</v>
      </c>
    </row>
    <row r="1085" spans="1:8" ht="15.75" customHeight="1">
      <c r="A1085" s="93" t="s">
        <v>4000</v>
      </c>
      <c r="B1085" s="93" t="s">
        <v>876</v>
      </c>
      <c r="C1085" s="93" t="s">
        <v>4000</v>
      </c>
      <c r="D1085" s="93" t="s">
        <v>4001</v>
      </c>
      <c r="E1085" s="94">
        <v>0</v>
      </c>
      <c r="F1085" s="93" t="s">
        <v>1185</v>
      </c>
      <c r="H1085" s="3">
        <f>E1085+SUMIF('BR DTG CIKDITIRO'!C:C,C1085,'BR DTG CIKDITIRO'!E:E)</f>
        <v>0</v>
      </c>
    </row>
    <row r="1086" spans="1:8" ht="15.75" customHeight="1">
      <c r="A1086" s="93" t="s">
        <v>4002</v>
      </c>
      <c r="B1086" s="93" t="s">
        <v>876</v>
      </c>
      <c r="C1086" s="93" t="s">
        <v>4002</v>
      </c>
      <c r="D1086" s="93" t="s">
        <v>4003</v>
      </c>
      <c r="E1086" s="94">
        <v>0</v>
      </c>
      <c r="F1086" s="93" t="s">
        <v>1185</v>
      </c>
      <c r="H1086" s="3">
        <f>E1086+SUMIF('BR DTG CIKDITIRO'!C:C,C1086,'BR DTG CIKDITIRO'!E:E)</f>
        <v>0</v>
      </c>
    </row>
    <row r="1087" spans="1:8" ht="15.75" customHeight="1">
      <c r="A1087" s="93" t="s">
        <v>4004</v>
      </c>
      <c r="B1087" s="93" t="s">
        <v>876</v>
      </c>
      <c r="C1087" s="93" t="s">
        <v>4004</v>
      </c>
      <c r="D1087" s="93" t="s">
        <v>4005</v>
      </c>
      <c r="E1087" s="94">
        <v>0</v>
      </c>
      <c r="F1087" s="93" t="s">
        <v>1185</v>
      </c>
      <c r="H1087" s="3">
        <f>E1087+SUMIF('BR DTG CIKDITIRO'!C:C,C1087,'BR DTG CIKDITIRO'!E:E)</f>
        <v>0</v>
      </c>
    </row>
    <row r="1088" spans="1:8" ht="15.75" customHeight="1">
      <c r="A1088" s="93" t="s">
        <v>4006</v>
      </c>
      <c r="B1088" s="93" t="s">
        <v>876</v>
      </c>
      <c r="C1088" s="93" t="s">
        <v>4006</v>
      </c>
      <c r="D1088" s="93" t="s">
        <v>4007</v>
      </c>
      <c r="E1088" s="94">
        <v>0</v>
      </c>
      <c r="F1088" s="93" t="s">
        <v>1185</v>
      </c>
      <c r="H1088" s="3">
        <f>E1088+SUMIF('BR DTG CIKDITIRO'!C:C,C1088,'BR DTG CIKDITIRO'!E:E)</f>
        <v>0</v>
      </c>
    </row>
    <row r="1089" spans="1:8" ht="15.75" customHeight="1">
      <c r="A1089" s="93" t="s">
        <v>4008</v>
      </c>
      <c r="B1089" s="93" t="s">
        <v>876</v>
      </c>
      <c r="C1089" s="93" t="s">
        <v>4008</v>
      </c>
      <c r="D1089" s="93" t="s">
        <v>3983</v>
      </c>
      <c r="E1089" s="94">
        <v>0</v>
      </c>
      <c r="F1089" s="93" t="s">
        <v>1185</v>
      </c>
      <c r="H1089" s="3">
        <f>E1089+SUMIF('BR DTG CIKDITIRO'!C:C,C1089,'BR DTG CIKDITIRO'!E:E)</f>
        <v>0</v>
      </c>
    </row>
    <row r="1090" spans="1:8" ht="15.75" customHeight="1">
      <c r="A1090" s="93" t="s">
        <v>4009</v>
      </c>
      <c r="B1090" s="93" t="s">
        <v>876</v>
      </c>
      <c r="C1090" s="93" t="s">
        <v>4009</v>
      </c>
      <c r="D1090" s="93" t="s">
        <v>4010</v>
      </c>
      <c r="E1090" s="94">
        <v>0</v>
      </c>
      <c r="F1090" s="93" t="s">
        <v>1185</v>
      </c>
      <c r="H1090" s="3">
        <f>E1090+SUMIF('BR DTG CIKDITIRO'!C:C,C1090,'BR DTG CIKDITIRO'!E:E)</f>
        <v>0</v>
      </c>
    </row>
    <row r="1091" spans="1:8" ht="15.75" customHeight="1">
      <c r="A1091" s="93" t="s">
        <v>9134</v>
      </c>
      <c r="B1091" s="93" t="s">
        <v>876</v>
      </c>
      <c r="C1091" s="93" t="s">
        <v>9134</v>
      </c>
      <c r="D1091" s="93" t="s">
        <v>9135</v>
      </c>
      <c r="E1091" s="94">
        <v>0</v>
      </c>
      <c r="F1091" s="93" t="s">
        <v>1185</v>
      </c>
      <c r="H1091" s="3">
        <f>E1091+SUMIF('BR DTG CIKDITIRO'!C:C,C1091,'BR DTG CIKDITIRO'!E:E)</f>
        <v>0</v>
      </c>
    </row>
    <row r="1092" spans="1:8" ht="15.75" customHeight="1">
      <c r="A1092" s="93" t="s">
        <v>4011</v>
      </c>
      <c r="B1092" s="93" t="s">
        <v>876</v>
      </c>
      <c r="C1092" s="93" t="s">
        <v>4011</v>
      </c>
      <c r="D1092" s="93" t="s">
        <v>4012</v>
      </c>
      <c r="E1092" s="94">
        <v>0</v>
      </c>
      <c r="F1092" s="93" t="s">
        <v>1185</v>
      </c>
      <c r="H1092" s="3">
        <f>E1092+SUMIF('BR DTG CIKDITIRO'!C:C,C1092,'BR DTG CIKDITIRO'!E:E)</f>
        <v>0</v>
      </c>
    </row>
    <row r="1093" spans="1:8" ht="15.75" customHeight="1">
      <c r="A1093" s="93" t="s">
        <v>4013</v>
      </c>
      <c r="B1093" s="93" t="s">
        <v>876</v>
      </c>
      <c r="C1093" s="93" t="s">
        <v>4013</v>
      </c>
      <c r="D1093" s="93" t="s">
        <v>4014</v>
      </c>
      <c r="E1093" s="94">
        <v>0</v>
      </c>
      <c r="F1093" s="93" t="s">
        <v>1185</v>
      </c>
      <c r="H1093" s="3">
        <f>E1093+SUMIF('BR DTG CIKDITIRO'!C:C,C1093,'BR DTG CIKDITIRO'!E:E)</f>
        <v>0</v>
      </c>
    </row>
    <row r="1094" spans="1:8" ht="15.75" customHeight="1">
      <c r="A1094" s="93" t="s">
        <v>4017</v>
      </c>
      <c r="B1094" s="93" t="s">
        <v>1303</v>
      </c>
      <c r="C1094" s="93" t="s">
        <v>4017</v>
      </c>
      <c r="D1094" s="93" t="s">
        <v>9136</v>
      </c>
      <c r="E1094" s="94">
        <v>1</v>
      </c>
      <c r="F1094" s="93" t="s">
        <v>1185</v>
      </c>
      <c r="H1094" s="3">
        <f>E1094+SUMIF('BR DTG CIKDITIRO'!C:C,C1094,'BR DTG CIKDITIRO'!E:E)</f>
        <v>1</v>
      </c>
    </row>
    <row r="1095" spans="1:8" ht="15.75" customHeight="1">
      <c r="A1095" s="93" t="s">
        <v>4021</v>
      </c>
      <c r="B1095" s="93" t="s">
        <v>876</v>
      </c>
      <c r="C1095" s="93" t="s">
        <v>4021</v>
      </c>
      <c r="D1095" s="93" t="s">
        <v>4010</v>
      </c>
      <c r="E1095" s="94">
        <v>0</v>
      </c>
      <c r="F1095" s="93" t="s">
        <v>1185</v>
      </c>
      <c r="H1095" s="3">
        <f>E1095+SUMIF('BR DTG CIKDITIRO'!C:C,C1095,'BR DTG CIKDITIRO'!E:E)</f>
        <v>0</v>
      </c>
    </row>
    <row r="1096" spans="1:8" ht="15.75" customHeight="1">
      <c r="A1096" s="93" t="s">
        <v>4022</v>
      </c>
      <c r="B1096" s="93" t="s">
        <v>876</v>
      </c>
      <c r="C1096" s="93" t="s">
        <v>4022</v>
      </c>
      <c r="D1096" s="93" t="s">
        <v>4023</v>
      </c>
      <c r="E1096" s="94">
        <v>0</v>
      </c>
      <c r="F1096" s="93" t="s">
        <v>1185</v>
      </c>
      <c r="H1096" s="3">
        <f>E1096+SUMIF('BR DTG CIKDITIRO'!C:C,C1096,'BR DTG CIKDITIRO'!E:E)</f>
        <v>0</v>
      </c>
    </row>
    <row r="1097" spans="1:8" ht="15.75" customHeight="1">
      <c r="A1097" s="93" t="s">
        <v>4024</v>
      </c>
      <c r="B1097" s="93" t="s">
        <v>876</v>
      </c>
      <c r="C1097" s="93" t="s">
        <v>4024</v>
      </c>
      <c r="D1097" s="93" t="s">
        <v>4014</v>
      </c>
      <c r="E1097" s="94">
        <v>0</v>
      </c>
      <c r="F1097" s="93" t="s">
        <v>1185</v>
      </c>
      <c r="H1097" s="3">
        <f>E1097+SUMIF('BR DTG CIKDITIRO'!C:C,C1097,'BR DTG CIKDITIRO'!E:E)</f>
        <v>0</v>
      </c>
    </row>
    <row r="1098" spans="1:8" ht="15.75" customHeight="1">
      <c r="A1098" s="93" t="s">
        <v>4025</v>
      </c>
      <c r="B1098" s="93" t="s">
        <v>876</v>
      </c>
      <c r="C1098" s="93" t="s">
        <v>4025</v>
      </c>
      <c r="D1098" s="93" t="s">
        <v>4010</v>
      </c>
      <c r="E1098" s="94">
        <v>0</v>
      </c>
      <c r="F1098" s="93" t="s">
        <v>1185</v>
      </c>
      <c r="H1098" s="3">
        <f>E1098+SUMIF('BR DTG CIKDITIRO'!C:C,C1098,'BR DTG CIKDITIRO'!E:E)</f>
        <v>0</v>
      </c>
    </row>
    <row r="1099" spans="1:8" ht="15.75" customHeight="1">
      <c r="A1099" s="93" t="s">
        <v>4026</v>
      </c>
      <c r="B1099" s="93" t="s">
        <v>876</v>
      </c>
      <c r="C1099" s="93" t="s">
        <v>4026</v>
      </c>
      <c r="D1099" s="93" t="s">
        <v>4027</v>
      </c>
      <c r="E1099" s="94">
        <v>0</v>
      </c>
      <c r="F1099" s="93" t="s">
        <v>1185</v>
      </c>
      <c r="H1099" s="3">
        <f>E1099+SUMIF('BR DTG CIKDITIRO'!C:C,C1099,'BR DTG CIKDITIRO'!E:E)</f>
        <v>0</v>
      </c>
    </row>
    <row r="1100" spans="1:8" ht="15.75" customHeight="1">
      <c r="A1100" s="93" t="s">
        <v>4028</v>
      </c>
      <c r="B1100" s="93" t="s">
        <v>876</v>
      </c>
      <c r="C1100" s="93" t="s">
        <v>4028</v>
      </c>
      <c r="D1100" s="93" t="s">
        <v>4029</v>
      </c>
      <c r="E1100" s="94">
        <v>0</v>
      </c>
      <c r="F1100" s="93" t="s">
        <v>1185</v>
      </c>
      <c r="H1100" s="3">
        <f>E1100+SUMIF('BR DTG CIKDITIRO'!C:C,C1100,'BR DTG CIKDITIRO'!E:E)</f>
        <v>0</v>
      </c>
    </row>
    <row r="1101" spans="1:8" ht="15.75" customHeight="1">
      <c r="A1101" s="93" t="s">
        <v>4030</v>
      </c>
      <c r="B1101" s="93" t="s">
        <v>876</v>
      </c>
      <c r="C1101" s="93" t="s">
        <v>4030</v>
      </c>
      <c r="D1101" s="93" t="s">
        <v>4031</v>
      </c>
      <c r="E1101" s="94">
        <v>0</v>
      </c>
      <c r="F1101" s="93" t="s">
        <v>1185</v>
      </c>
      <c r="H1101" s="3">
        <f>E1101+SUMIF('BR DTG CIKDITIRO'!C:C,C1101,'BR DTG CIKDITIRO'!E:E)</f>
        <v>0</v>
      </c>
    </row>
    <row r="1102" spans="1:8" ht="15.75" customHeight="1">
      <c r="A1102" s="93" t="s">
        <v>4032</v>
      </c>
      <c r="B1102" s="93" t="s">
        <v>876</v>
      </c>
      <c r="C1102" s="93" t="s">
        <v>4032</v>
      </c>
      <c r="D1102" s="93" t="s">
        <v>4033</v>
      </c>
      <c r="E1102" s="94">
        <v>0</v>
      </c>
      <c r="F1102" s="93" t="s">
        <v>1185</v>
      </c>
      <c r="H1102" s="3">
        <f>E1102+SUMIF('BR DTG CIKDITIRO'!C:C,C1102,'BR DTG CIKDITIRO'!E:E)</f>
        <v>0</v>
      </c>
    </row>
    <row r="1103" spans="1:8" ht="15.75" customHeight="1">
      <c r="A1103" s="93" t="s">
        <v>4034</v>
      </c>
      <c r="B1103" s="93" t="s">
        <v>876</v>
      </c>
      <c r="C1103" s="93" t="s">
        <v>4034</v>
      </c>
      <c r="D1103" s="93" t="s">
        <v>4035</v>
      </c>
      <c r="E1103" s="94">
        <v>0</v>
      </c>
      <c r="F1103" s="93" t="s">
        <v>1185</v>
      </c>
      <c r="H1103" s="3">
        <f>E1103+SUMIF('BR DTG CIKDITIRO'!C:C,C1103,'BR DTG CIKDITIRO'!E:E)</f>
        <v>0</v>
      </c>
    </row>
    <row r="1104" spans="1:8" ht="15.75" customHeight="1">
      <c r="A1104" s="93" t="s">
        <v>4040</v>
      </c>
      <c r="B1104" s="93" t="s">
        <v>876</v>
      </c>
      <c r="C1104" s="93" t="s">
        <v>4040</v>
      </c>
      <c r="D1104" s="93" t="s">
        <v>4041</v>
      </c>
      <c r="E1104" s="94">
        <v>0</v>
      </c>
      <c r="F1104" s="93" t="s">
        <v>1185</v>
      </c>
      <c r="H1104" s="3">
        <f>E1104+SUMIF('BR DTG CIKDITIRO'!C:C,C1104,'BR DTG CIKDITIRO'!E:E)</f>
        <v>0</v>
      </c>
    </row>
    <row r="1105" spans="1:8" ht="15.75" customHeight="1">
      <c r="A1105" s="93" t="s">
        <v>9137</v>
      </c>
      <c r="B1105" s="93" t="s">
        <v>876</v>
      </c>
      <c r="C1105" s="93" t="s">
        <v>9137</v>
      </c>
      <c r="D1105" s="93" t="s">
        <v>9138</v>
      </c>
      <c r="E1105" s="94">
        <v>0</v>
      </c>
      <c r="F1105" s="93" t="s">
        <v>1185</v>
      </c>
      <c r="H1105" s="3">
        <f>E1105+SUMIF('BR DTG CIKDITIRO'!C:C,C1105,'BR DTG CIKDITIRO'!E:E)</f>
        <v>0</v>
      </c>
    </row>
    <row r="1106" spans="1:8" ht="15.75" customHeight="1">
      <c r="A1106" s="93" t="s">
        <v>4042</v>
      </c>
      <c r="B1106" s="93" t="s">
        <v>876</v>
      </c>
      <c r="C1106" s="93" t="s">
        <v>4042</v>
      </c>
      <c r="D1106" s="93" t="s">
        <v>4043</v>
      </c>
      <c r="E1106" s="94">
        <v>0</v>
      </c>
      <c r="F1106" s="93" t="s">
        <v>1185</v>
      </c>
      <c r="H1106" s="3">
        <f>E1106+SUMIF('BR DTG CIKDITIRO'!C:C,C1106,'BR DTG CIKDITIRO'!E:E)</f>
        <v>0</v>
      </c>
    </row>
    <row r="1107" spans="1:8" ht="15.75" customHeight="1">
      <c r="A1107" s="93" t="s">
        <v>4044</v>
      </c>
      <c r="B1107" s="93" t="s">
        <v>876</v>
      </c>
      <c r="C1107" s="93" t="s">
        <v>4044</v>
      </c>
      <c r="D1107" s="93" t="s">
        <v>4045</v>
      </c>
      <c r="E1107" s="94">
        <v>0</v>
      </c>
      <c r="F1107" s="93" t="s">
        <v>1185</v>
      </c>
      <c r="H1107" s="3">
        <f>E1107+SUMIF('BR DTG CIKDITIRO'!C:C,C1107,'BR DTG CIKDITIRO'!E:E)</f>
        <v>0</v>
      </c>
    </row>
    <row r="1108" spans="1:8" ht="15.75" customHeight="1">
      <c r="A1108" s="93" t="s">
        <v>4046</v>
      </c>
      <c r="B1108" s="93" t="s">
        <v>876</v>
      </c>
      <c r="C1108" s="93" t="s">
        <v>4046</v>
      </c>
      <c r="D1108" s="93" t="s">
        <v>4047</v>
      </c>
      <c r="E1108" s="94">
        <v>0</v>
      </c>
      <c r="F1108" s="93" t="s">
        <v>1185</v>
      </c>
      <c r="H1108" s="3">
        <f>E1108+SUMIF('BR DTG CIKDITIRO'!C:C,C1108,'BR DTG CIKDITIRO'!E:E)</f>
        <v>0</v>
      </c>
    </row>
    <row r="1109" spans="1:8" ht="15.75" customHeight="1">
      <c r="A1109" s="93" t="s">
        <v>303</v>
      </c>
      <c r="B1109" s="93" t="s">
        <v>888</v>
      </c>
      <c r="C1109" s="93" t="s">
        <v>303</v>
      </c>
      <c r="D1109" s="93" t="s">
        <v>1070</v>
      </c>
      <c r="E1109" s="94">
        <v>2</v>
      </c>
      <c r="F1109" s="93" t="s">
        <v>1185</v>
      </c>
      <c r="H1109" s="3">
        <f>E1109+SUMIF('BR DTG CIKDITIRO'!C:C,C1109,'BR DTG CIKDITIRO'!E:E)</f>
        <v>2</v>
      </c>
    </row>
    <row r="1110" spans="1:8" ht="15.75" customHeight="1">
      <c r="A1110" s="93" t="s">
        <v>9139</v>
      </c>
      <c r="B1110" s="93" t="s">
        <v>876</v>
      </c>
      <c r="C1110" s="93" t="s">
        <v>9139</v>
      </c>
      <c r="D1110" s="93" t="s">
        <v>9140</v>
      </c>
      <c r="E1110" s="94">
        <v>0</v>
      </c>
      <c r="F1110" s="93" t="s">
        <v>1185</v>
      </c>
      <c r="H1110" s="3">
        <f>E1110+SUMIF('BR DTG CIKDITIRO'!C:C,C1110,'BR DTG CIKDITIRO'!E:E)</f>
        <v>0</v>
      </c>
    </row>
    <row r="1111" spans="1:8" ht="15.75" customHeight="1">
      <c r="A1111" s="93" t="s">
        <v>4050</v>
      </c>
      <c r="B1111" s="93" t="s">
        <v>876</v>
      </c>
      <c r="C1111" s="93" t="s">
        <v>4050</v>
      </c>
      <c r="D1111" s="93" t="s">
        <v>3930</v>
      </c>
      <c r="E1111" s="94">
        <v>0</v>
      </c>
      <c r="F1111" s="93" t="s">
        <v>1185</v>
      </c>
      <c r="H1111" s="3">
        <f>E1111+SUMIF('BR DTG CIKDITIRO'!C:C,C1111,'BR DTG CIKDITIRO'!E:E)</f>
        <v>0</v>
      </c>
    </row>
    <row r="1112" spans="1:8" ht="15.75" customHeight="1">
      <c r="A1112" s="93" t="s">
        <v>4051</v>
      </c>
      <c r="B1112" s="93" t="s">
        <v>876</v>
      </c>
      <c r="C1112" s="93" t="s">
        <v>4051</v>
      </c>
      <c r="D1112" s="93" t="s">
        <v>4052</v>
      </c>
      <c r="E1112" s="94">
        <v>0</v>
      </c>
      <c r="F1112" s="93" t="s">
        <v>1185</v>
      </c>
      <c r="H1112" s="3">
        <f>E1112+SUMIF('BR DTG CIKDITIRO'!C:C,C1112,'BR DTG CIKDITIRO'!E:E)</f>
        <v>0</v>
      </c>
    </row>
    <row r="1113" spans="1:8" ht="15.75" customHeight="1">
      <c r="A1113" s="93" t="s">
        <v>4053</v>
      </c>
      <c r="B1113" s="93" t="s">
        <v>876</v>
      </c>
      <c r="C1113" s="93" t="s">
        <v>4053</v>
      </c>
      <c r="D1113" s="93" t="s">
        <v>4054</v>
      </c>
      <c r="E1113" s="94">
        <v>0</v>
      </c>
      <c r="F1113" s="93" t="s">
        <v>1185</v>
      </c>
      <c r="H1113" s="3">
        <f>E1113+SUMIF('BR DTG CIKDITIRO'!C:C,C1113,'BR DTG CIKDITIRO'!E:E)</f>
        <v>0</v>
      </c>
    </row>
    <row r="1114" spans="1:8" ht="15.75" customHeight="1">
      <c r="A1114" s="93" t="s">
        <v>4055</v>
      </c>
      <c r="B1114" s="93" t="s">
        <v>876</v>
      </c>
      <c r="C1114" s="93" t="s">
        <v>4055</v>
      </c>
      <c r="D1114" s="93" t="s">
        <v>4056</v>
      </c>
      <c r="E1114" s="94">
        <v>0</v>
      </c>
      <c r="F1114" s="93" t="s">
        <v>1185</v>
      </c>
      <c r="H1114" s="3">
        <f>E1114+SUMIF('BR DTG CIKDITIRO'!C:C,C1114,'BR DTG CIKDITIRO'!E:E)</f>
        <v>0</v>
      </c>
    </row>
    <row r="1115" spans="1:8" ht="15.75" customHeight="1">
      <c r="A1115" s="93" t="s">
        <v>9141</v>
      </c>
      <c r="B1115" s="93" t="s">
        <v>876</v>
      </c>
      <c r="C1115" s="93" t="s">
        <v>9141</v>
      </c>
      <c r="D1115" s="93" t="s">
        <v>9142</v>
      </c>
      <c r="E1115" s="94">
        <v>0</v>
      </c>
      <c r="F1115" s="93" t="s">
        <v>1185</v>
      </c>
      <c r="H1115" s="3">
        <f>E1115+SUMIF('BR DTG CIKDITIRO'!C:C,C1115,'BR DTG CIKDITIRO'!E:E)</f>
        <v>0</v>
      </c>
    </row>
    <row r="1116" spans="1:8" ht="15.75" customHeight="1">
      <c r="A1116" s="93" t="s">
        <v>4059</v>
      </c>
      <c r="B1116" s="93" t="s">
        <v>876</v>
      </c>
      <c r="C1116" s="93" t="s">
        <v>4059</v>
      </c>
      <c r="D1116" s="93" t="s">
        <v>4060</v>
      </c>
      <c r="E1116" s="94">
        <v>0</v>
      </c>
      <c r="F1116" s="93" t="s">
        <v>1185</v>
      </c>
      <c r="H1116" s="3">
        <f>E1116+SUMIF('BR DTG CIKDITIRO'!C:C,C1116,'BR DTG CIKDITIRO'!E:E)</f>
        <v>0</v>
      </c>
    </row>
    <row r="1117" spans="1:8" ht="15.75" customHeight="1">
      <c r="A1117" s="93" t="s">
        <v>4061</v>
      </c>
      <c r="B1117" s="93" t="s">
        <v>876</v>
      </c>
      <c r="C1117" s="93" t="s">
        <v>4061</v>
      </c>
      <c r="D1117" s="93" t="s">
        <v>4062</v>
      </c>
      <c r="E1117" s="94">
        <v>0</v>
      </c>
      <c r="F1117" s="93" t="s">
        <v>1185</v>
      </c>
      <c r="H1117" s="3">
        <f>E1117+SUMIF('BR DTG CIKDITIRO'!C:C,C1117,'BR DTG CIKDITIRO'!E:E)</f>
        <v>0</v>
      </c>
    </row>
    <row r="1118" spans="1:8" ht="15.75" customHeight="1">
      <c r="A1118" s="93" t="s">
        <v>508</v>
      </c>
      <c r="B1118" s="93" t="s">
        <v>876</v>
      </c>
      <c r="C1118" s="93" t="s">
        <v>508</v>
      </c>
      <c r="D1118" s="93" t="s">
        <v>1071</v>
      </c>
      <c r="E1118" s="94">
        <v>0</v>
      </c>
      <c r="F1118" s="93" t="s">
        <v>1185</v>
      </c>
      <c r="H1118" s="3">
        <f>E1118+SUMIF('BR DTG CIKDITIRO'!C:C,C1118,'BR DTG CIKDITIRO'!E:E)</f>
        <v>0</v>
      </c>
    </row>
    <row r="1119" spans="1:8" ht="15.75" customHeight="1">
      <c r="A1119" s="93" t="s">
        <v>1440</v>
      </c>
      <c r="B1119" s="93" t="s">
        <v>876</v>
      </c>
      <c r="C1119" s="93" t="s">
        <v>1440</v>
      </c>
      <c r="D1119" s="93" t="s">
        <v>1441</v>
      </c>
      <c r="E1119" s="94">
        <v>0</v>
      </c>
      <c r="F1119" s="93" t="s">
        <v>1185</v>
      </c>
      <c r="H1119" s="3">
        <f>E1119+SUMIF('BR DTG CIKDITIRO'!C:C,C1119,'BR DTG CIKDITIRO'!E:E)</f>
        <v>0</v>
      </c>
    </row>
    <row r="1120" spans="1:8" ht="15.75" customHeight="1">
      <c r="A1120" s="93" t="s">
        <v>509</v>
      </c>
      <c r="B1120" s="93" t="s">
        <v>876</v>
      </c>
      <c r="C1120" s="93" t="s">
        <v>509</v>
      </c>
      <c r="D1120" s="93" t="s">
        <v>1072</v>
      </c>
      <c r="E1120" s="94">
        <v>0</v>
      </c>
      <c r="F1120" s="93" t="s">
        <v>1185</v>
      </c>
      <c r="H1120" s="3">
        <f>E1120+SUMIF('BR DTG CIKDITIRO'!C:C,C1120,'BR DTG CIKDITIRO'!E:E)</f>
        <v>0</v>
      </c>
    </row>
    <row r="1121" spans="1:8" ht="15.75" customHeight="1">
      <c r="A1121" s="93" t="s">
        <v>674</v>
      </c>
      <c r="B1121" s="93" t="s">
        <v>876</v>
      </c>
      <c r="C1121" s="93" t="s">
        <v>674</v>
      </c>
      <c r="D1121" s="93" t="s">
        <v>1073</v>
      </c>
      <c r="E1121" s="94">
        <v>0</v>
      </c>
      <c r="F1121" s="93" t="s">
        <v>1185</v>
      </c>
      <c r="H1121" s="3">
        <f>E1121+SUMIF('BR DTG CIKDITIRO'!C:C,C1121,'BR DTG CIKDITIRO'!E:E)</f>
        <v>0</v>
      </c>
    </row>
    <row r="1122" spans="1:8" ht="15.75" customHeight="1">
      <c r="A1122" s="93" t="s">
        <v>4064</v>
      </c>
      <c r="B1122" s="93" t="s">
        <v>876</v>
      </c>
      <c r="C1122" s="93" t="s">
        <v>4064</v>
      </c>
      <c r="D1122" s="93" t="s">
        <v>4065</v>
      </c>
      <c r="E1122" s="94">
        <v>0</v>
      </c>
      <c r="F1122" s="93" t="s">
        <v>1185</v>
      </c>
      <c r="H1122" s="3">
        <f>E1122+SUMIF('BR DTG CIKDITIRO'!C:C,C1122,'BR DTG CIKDITIRO'!E:E)</f>
        <v>0</v>
      </c>
    </row>
    <row r="1123" spans="1:8" ht="15.75" customHeight="1">
      <c r="A1123" s="93" t="s">
        <v>4066</v>
      </c>
      <c r="B1123" s="93" t="s">
        <v>876</v>
      </c>
      <c r="C1123" s="93" t="s">
        <v>4066</v>
      </c>
      <c r="D1123" s="93" t="s">
        <v>4067</v>
      </c>
      <c r="E1123" s="94">
        <v>0</v>
      </c>
      <c r="F1123" s="93" t="s">
        <v>193</v>
      </c>
      <c r="H1123" s="3">
        <f>E1123+SUMIF('BR DTG CIKDITIRO'!C:C,C1123,'BR DTG CIKDITIRO'!E:E)</f>
        <v>0</v>
      </c>
    </row>
    <row r="1124" spans="1:8" ht="15.75" customHeight="1">
      <c r="A1124" s="93" t="s">
        <v>2182</v>
      </c>
      <c r="B1124" s="93" t="s">
        <v>876</v>
      </c>
      <c r="C1124" s="93" t="s">
        <v>2182</v>
      </c>
      <c r="D1124" s="93" t="s">
        <v>2183</v>
      </c>
      <c r="E1124" s="94">
        <v>0</v>
      </c>
      <c r="F1124" s="93" t="s">
        <v>1185</v>
      </c>
      <c r="H1124" s="3">
        <f>E1124+SUMIF('BR DTG CIKDITIRO'!C:C,C1124,'BR DTG CIKDITIRO'!E:E)</f>
        <v>0</v>
      </c>
    </row>
    <row r="1125" spans="1:8" ht="15.75" customHeight="1">
      <c r="A1125" s="93" t="s">
        <v>4074</v>
      </c>
      <c r="B1125" s="93" t="s">
        <v>876</v>
      </c>
      <c r="C1125" s="93" t="s">
        <v>4074</v>
      </c>
      <c r="D1125" s="93" t="s">
        <v>4075</v>
      </c>
      <c r="E1125" s="94">
        <v>0</v>
      </c>
      <c r="F1125" s="93" t="s">
        <v>1185</v>
      </c>
      <c r="H1125" s="3">
        <f>E1125+SUMIF('BR DTG CIKDITIRO'!C:C,C1125,'BR DTG CIKDITIRO'!E:E)</f>
        <v>0</v>
      </c>
    </row>
    <row r="1126" spans="1:8" ht="15.75" customHeight="1">
      <c r="A1126" s="93" t="s">
        <v>4076</v>
      </c>
      <c r="B1126" s="93" t="s">
        <v>876</v>
      </c>
      <c r="C1126" s="93" t="s">
        <v>4076</v>
      </c>
      <c r="D1126" s="93" t="s">
        <v>4077</v>
      </c>
      <c r="E1126" s="94">
        <v>0</v>
      </c>
      <c r="F1126" s="93" t="s">
        <v>1185</v>
      </c>
      <c r="H1126" s="3">
        <f>E1126+SUMIF('BR DTG CIKDITIRO'!C:C,C1126,'BR DTG CIKDITIRO'!E:E)</f>
        <v>0</v>
      </c>
    </row>
    <row r="1127" spans="1:8" ht="15.75" customHeight="1">
      <c r="A1127" s="93" t="s">
        <v>9143</v>
      </c>
      <c r="B1127" s="93" t="s">
        <v>876</v>
      </c>
      <c r="C1127" s="93" t="s">
        <v>9143</v>
      </c>
      <c r="D1127" s="93" t="s">
        <v>9144</v>
      </c>
      <c r="E1127" s="94">
        <v>0</v>
      </c>
      <c r="F1127" s="93" t="s">
        <v>1185</v>
      </c>
      <c r="H1127" s="3">
        <f>E1127+SUMIF('BR DTG CIKDITIRO'!C:C,C1127,'BR DTG CIKDITIRO'!E:E)</f>
        <v>0</v>
      </c>
    </row>
    <row r="1128" spans="1:8" ht="15.75" customHeight="1">
      <c r="A1128" s="93" t="s">
        <v>4082</v>
      </c>
      <c r="B1128" s="93" t="s">
        <v>876</v>
      </c>
      <c r="C1128" s="93" t="s">
        <v>4082</v>
      </c>
      <c r="D1128" s="93" t="s">
        <v>4083</v>
      </c>
      <c r="E1128" s="94">
        <v>0</v>
      </c>
      <c r="F1128" s="93" t="s">
        <v>1185</v>
      </c>
      <c r="H1128" s="3">
        <f>E1128+SUMIF('BR DTG CIKDITIRO'!C:C,C1128,'BR DTG CIKDITIRO'!E:E)</f>
        <v>0</v>
      </c>
    </row>
    <row r="1129" spans="1:8" ht="15.75" customHeight="1">
      <c r="A1129" s="93" t="s">
        <v>675</v>
      </c>
      <c r="B1129" s="93" t="s">
        <v>984</v>
      </c>
      <c r="C1129" s="93" t="s">
        <v>675</v>
      </c>
      <c r="D1129" s="93" t="s">
        <v>1361</v>
      </c>
      <c r="E1129" s="94">
        <v>0</v>
      </c>
      <c r="F1129" s="93" t="s">
        <v>1185</v>
      </c>
      <c r="H1129" s="3">
        <f>E1129+SUMIF('BR DTG CIKDITIRO'!C:C,C1129,'BR DTG CIKDITIRO'!E:E)</f>
        <v>0</v>
      </c>
    </row>
    <row r="1130" spans="1:8" ht="15.75" customHeight="1">
      <c r="A1130" s="93" t="s">
        <v>9145</v>
      </c>
      <c r="B1130" s="93" t="s">
        <v>876</v>
      </c>
      <c r="C1130" s="93" t="s">
        <v>9145</v>
      </c>
      <c r="D1130" s="93" t="s">
        <v>9146</v>
      </c>
      <c r="E1130" s="94">
        <v>0</v>
      </c>
      <c r="F1130" s="93" t="s">
        <v>1185</v>
      </c>
      <c r="H1130" s="3">
        <f>E1130+SUMIF('BR DTG CIKDITIRO'!C:C,C1130,'BR DTG CIKDITIRO'!E:E)</f>
        <v>0</v>
      </c>
    </row>
    <row r="1131" spans="1:8" ht="15.75" customHeight="1">
      <c r="A1131" s="93" t="s">
        <v>9147</v>
      </c>
      <c r="B1131" s="93" t="s">
        <v>876</v>
      </c>
      <c r="C1131" s="93" t="s">
        <v>9147</v>
      </c>
      <c r="D1131" s="93" t="s">
        <v>9148</v>
      </c>
      <c r="E1131" s="94">
        <v>0</v>
      </c>
      <c r="F1131" s="93" t="s">
        <v>1185</v>
      </c>
      <c r="H1131" s="3">
        <f>E1131+SUMIF('BR DTG CIKDITIRO'!C:C,C1131,'BR DTG CIKDITIRO'!E:E)</f>
        <v>0</v>
      </c>
    </row>
    <row r="1132" spans="1:8" ht="15.75" customHeight="1">
      <c r="A1132" s="93" t="s">
        <v>4084</v>
      </c>
      <c r="B1132" s="93" t="s">
        <v>876</v>
      </c>
      <c r="C1132" s="93" t="s">
        <v>4084</v>
      </c>
      <c r="D1132" s="93" t="s">
        <v>4085</v>
      </c>
      <c r="E1132" s="94">
        <v>0</v>
      </c>
      <c r="F1132" s="93" t="s">
        <v>1185</v>
      </c>
      <c r="H1132" s="3">
        <f>E1132+SUMIF('BR DTG CIKDITIRO'!C:C,C1132,'BR DTG CIKDITIRO'!E:E)</f>
        <v>0</v>
      </c>
    </row>
    <row r="1133" spans="1:8" ht="15.75" customHeight="1">
      <c r="A1133" s="93" t="s">
        <v>4086</v>
      </c>
      <c r="B1133" s="93" t="s">
        <v>876</v>
      </c>
      <c r="C1133" s="93" t="s">
        <v>4086</v>
      </c>
      <c r="D1133" s="93" t="s">
        <v>9149</v>
      </c>
      <c r="E1133" s="94">
        <v>0</v>
      </c>
      <c r="F1133" s="93" t="s">
        <v>1185</v>
      </c>
      <c r="H1133" s="3">
        <f>E1133+SUMIF('BR DTG CIKDITIRO'!C:C,C1133,'BR DTG CIKDITIRO'!E:E)</f>
        <v>0</v>
      </c>
    </row>
    <row r="1134" spans="1:8" ht="15.75" customHeight="1">
      <c r="A1134" s="93" t="s">
        <v>9150</v>
      </c>
      <c r="B1134" s="93" t="s">
        <v>876</v>
      </c>
      <c r="C1134" s="93" t="s">
        <v>9150</v>
      </c>
      <c r="D1134" s="93" t="s">
        <v>9151</v>
      </c>
      <c r="E1134" s="94">
        <v>0</v>
      </c>
      <c r="F1134" s="93" t="s">
        <v>1185</v>
      </c>
      <c r="H1134" s="3">
        <f>E1134+SUMIF('BR DTG CIKDITIRO'!C:C,C1134,'BR DTG CIKDITIRO'!E:E)</f>
        <v>0</v>
      </c>
    </row>
    <row r="1135" spans="1:8" ht="15.75" customHeight="1">
      <c r="A1135" s="93" t="s">
        <v>4090</v>
      </c>
      <c r="B1135" s="93" t="s">
        <v>876</v>
      </c>
      <c r="C1135" s="93" t="s">
        <v>4090</v>
      </c>
      <c r="D1135" s="93" t="s">
        <v>4091</v>
      </c>
      <c r="E1135" s="94">
        <v>0</v>
      </c>
      <c r="F1135" s="93" t="s">
        <v>546</v>
      </c>
      <c r="H1135" s="3">
        <f>E1135+SUMIF('BR DTG CIKDITIRO'!C:C,C1135,'BR DTG CIKDITIRO'!E:E)</f>
        <v>0</v>
      </c>
    </row>
    <row r="1136" spans="1:8" ht="15.75" customHeight="1">
      <c r="A1136" s="93" t="s">
        <v>9152</v>
      </c>
      <c r="B1136" s="93" t="s">
        <v>876</v>
      </c>
      <c r="C1136" s="93" t="s">
        <v>9152</v>
      </c>
      <c r="D1136" s="93" t="s">
        <v>9153</v>
      </c>
      <c r="E1136" s="94">
        <v>0</v>
      </c>
      <c r="F1136" s="93" t="s">
        <v>1185</v>
      </c>
      <c r="H1136" s="3">
        <f>E1136+SUMIF('BR DTG CIKDITIRO'!C:C,C1136,'BR DTG CIKDITIRO'!E:E)</f>
        <v>0</v>
      </c>
    </row>
    <row r="1137" spans="1:8" ht="15.75" customHeight="1">
      <c r="A1137" s="93" t="s">
        <v>510</v>
      </c>
      <c r="B1137" s="93" t="s">
        <v>898</v>
      </c>
      <c r="C1137" s="93" t="s">
        <v>510</v>
      </c>
      <c r="D1137" s="93" t="s">
        <v>1074</v>
      </c>
      <c r="E1137" s="94">
        <v>4</v>
      </c>
      <c r="F1137" s="93" t="s">
        <v>1185</v>
      </c>
      <c r="H1137" s="3">
        <f>E1137+SUMIF('BR DTG CIKDITIRO'!C:C,C1137,'BR DTG CIKDITIRO'!E:E)</f>
        <v>4</v>
      </c>
    </row>
    <row r="1138" spans="1:8" ht="15.75" customHeight="1">
      <c r="A1138" s="93" t="s">
        <v>304</v>
      </c>
      <c r="B1138" s="93" t="s">
        <v>898</v>
      </c>
      <c r="C1138" s="93" t="s">
        <v>304</v>
      </c>
      <c r="D1138" s="93" t="s">
        <v>1075</v>
      </c>
      <c r="E1138" s="94">
        <v>2</v>
      </c>
      <c r="F1138" s="93" t="s">
        <v>1185</v>
      </c>
      <c r="H1138" s="3">
        <f>E1138+SUMIF('BR DTG CIKDITIRO'!C:C,C1138,'BR DTG CIKDITIRO'!E:E)</f>
        <v>2</v>
      </c>
    </row>
    <row r="1139" spans="1:8" ht="15.75" customHeight="1">
      <c r="A1139" s="93" t="s">
        <v>305</v>
      </c>
      <c r="B1139" s="93" t="s">
        <v>948</v>
      </c>
      <c r="C1139" s="93" t="s">
        <v>305</v>
      </c>
      <c r="D1139" s="93" t="s">
        <v>1076</v>
      </c>
      <c r="E1139" s="94">
        <v>1</v>
      </c>
      <c r="F1139" s="93" t="s">
        <v>1185</v>
      </c>
      <c r="H1139" s="3">
        <f>E1139+SUMIF('BR DTG CIKDITIRO'!C:C,C1139,'BR DTG CIKDITIRO'!E:E)</f>
        <v>1</v>
      </c>
    </row>
    <row r="1140" spans="1:8" ht="15.75" customHeight="1">
      <c r="A1140" s="93" t="s">
        <v>1077</v>
      </c>
      <c r="B1140" s="93" t="s">
        <v>948</v>
      </c>
      <c r="C1140" s="93" t="s">
        <v>1077</v>
      </c>
      <c r="D1140" s="93" t="s">
        <v>1078</v>
      </c>
      <c r="E1140" s="94">
        <v>1</v>
      </c>
      <c r="F1140" s="93" t="s">
        <v>1185</v>
      </c>
      <c r="H1140" s="3">
        <f>E1140+SUMIF('BR DTG CIKDITIRO'!C:C,C1140,'BR DTG CIKDITIRO'!E:E)</f>
        <v>1</v>
      </c>
    </row>
    <row r="1141" spans="1:8" ht="15.75" customHeight="1">
      <c r="A1141" s="93" t="s">
        <v>1817</v>
      </c>
      <c r="B1141" s="93" t="s">
        <v>948</v>
      </c>
      <c r="C1141" s="93" t="s">
        <v>1817</v>
      </c>
      <c r="D1141" s="93" t="s">
        <v>1818</v>
      </c>
      <c r="E1141" s="94">
        <v>1</v>
      </c>
      <c r="F1141" s="93" t="s">
        <v>1185</v>
      </c>
      <c r="H1141" s="3">
        <f>E1141+SUMIF('BR DTG CIKDITIRO'!C:C,C1141,'BR DTG CIKDITIRO'!E:E)</f>
        <v>1</v>
      </c>
    </row>
    <row r="1142" spans="1:8" ht="15.75" customHeight="1">
      <c r="A1142" s="93" t="s">
        <v>4094</v>
      </c>
      <c r="B1142" s="93" t="s">
        <v>876</v>
      </c>
      <c r="C1142" s="93" t="s">
        <v>4094</v>
      </c>
      <c r="D1142" s="93" t="s">
        <v>4095</v>
      </c>
      <c r="E1142" s="94">
        <v>0</v>
      </c>
      <c r="F1142" s="93" t="s">
        <v>1185</v>
      </c>
      <c r="H1142" s="3">
        <f>E1142+SUMIF('BR DTG CIKDITIRO'!C:C,C1142,'BR DTG CIKDITIRO'!E:E)</f>
        <v>0</v>
      </c>
    </row>
    <row r="1143" spans="1:8" ht="15.75" customHeight="1">
      <c r="A1143" s="93" t="s">
        <v>306</v>
      </c>
      <c r="B1143" s="93" t="s">
        <v>948</v>
      </c>
      <c r="C1143" s="93" t="s">
        <v>306</v>
      </c>
      <c r="D1143" s="93" t="s">
        <v>1079</v>
      </c>
      <c r="E1143" s="94">
        <v>1</v>
      </c>
      <c r="F1143" s="93" t="s">
        <v>1185</v>
      </c>
      <c r="H1143" s="3">
        <f>E1143+SUMIF('BR DTG CIKDITIRO'!C:C,C1143,'BR DTG CIKDITIRO'!E:E)</f>
        <v>1</v>
      </c>
    </row>
    <row r="1144" spans="1:8" ht="15.75" customHeight="1">
      <c r="A1144" s="93" t="s">
        <v>307</v>
      </c>
      <c r="B1144" s="93" t="s">
        <v>948</v>
      </c>
      <c r="C1144" s="93" t="s">
        <v>307</v>
      </c>
      <c r="D1144" s="93" t="s">
        <v>1080</v>
      </c>
      <c r="E1144" s="94">
        <v>1</v>
      </c>
      <c r="F1144" s="93" t="s">
        <v>1185</v>
      </c>
      <c r="H1144" s="3">
        <f>E1144+SUMIF('BR DTG CIKDITIRO'!C:C,C1144,'BR DTG CIKDITIRO'!E:E)</f>
        <v>1</v>
      </c>
    </row>
    <row r="1145" spans="1:8" ht="15.75" customHeight="1">
      <c r="A1145" s="93" t="s">
        <v>4102</v>
      </c>
      <c r="B1145" s="93" t="s">
        <v>876</v>
      </c>
      <c r="C1145" s="93" t="s">
        <v>4102</v>
      </c>
      <c r="D1145" s="93" t="s">
        <v>4103</v>
      </c>
      <c r="E1145" s="94">
        <v>0</v>
      </c>
      <c r="F1145" s="93" t="s">
        <v>1185</v>
      </c>
      <c r="H1145" s="3">
        <f>E1145+SUMIF('BR DTG CIKDITIRO'!C:C,C1145,'BR DTG CIKDITIRO'!E:E)</f>
        <v>0</v>
      </c>
    </row>
    <row r="1146" spans="1:8" ht="15.75" customHeight="1">
      <c r="A1146" s="93" t="s">
        <v>9154</v>
      </c>
      <c r="B1146" s="93" t="s">
        <v>876</v>
      </c>
      <c r="C1146" s="93" t="s">
        <v>9154</v>
      </c>
      <c r="D1146" s="93" t="s">
        <v>4111</v>
      </c>
      <c r="E1146" s="94">
        <v>0</v>
      </c>
      <c r="F1146" s="93" t="s">
        <v>1185</v>
      </c>
      <c r="H1146" s="3">
        <f>E1146+SUMIF('BR DTG CIKDITIRO'!C:C,C1146,'BR DTG CIKDITIRO'!E:E)</f>
        <v>0</v>
      </c>
    </row>
    <row r="1147" spans="1:8" ht="15.75" customHeight="1">
      <c r="A1147" s="93" t="s">
        <v>4108</v>
      </c>
      <c r="B1147" s="93" t="s">
        <v>876</v>
      </c>
      <c r="C1147" s="93" t="s">
        <v>4108</v>
      </c>
      <c r="D1147" s="93" t="s">
        <v>4109</v>
      </c>
      <c r="E1147" s="94">
        <v>0</v>
      </c>
      <c r="F1147" s="93" t="s">
        <v>1185</v>
      </c>
      <c r="H1147" s="3">
        <f>E1147+SUMIF('BR DTG CIKDITIRO'!C:C,C1147,'BR DTG CIKDITIRO'!E:E)</f>
        <v>0</v>
      </c>
    </row>
    <row r="1148" spans="1:8" ht="15.75" customHeight="1">
      <c r="A1148" s="93" t="s">
        <v>4110</v>
      </c>
      <c r="B1148" s="93" t="s">
        <v>876</v>
      </c>
      <c r="C1148" s="93" t="s">
        <v>4110</v>
      </c>
      <c r="D1148" s="93" t="s">
        <v>4111</v>
      </c>
      <c r="E1148" s="94">
        <v>0</v>
      </c>
      <c r="F1148" s="93" t="s">
        <v>1185</v>
      </c>
      <c r="H1148" s="3">
        <f>E1148+SUMIF('BR DTG CIKDITIRO'!C:C,C1148,'BR DTG CIKDITIRO'!E:E)</f>
        <v>0</v>
      </c>
    </row>
    <row r="1149" spans="1:8" ht="15.75" customHeight="1">
      <c r="A1149" s="93" t="s">
        <v>9155</v>
      </c>
      <c r="B1149" s="93" t="s">
        <v>876</v>
      </c>
      <c r="C1149" s="93" t="s">
        <v>9155</v>
      </c>
      <c r="D1149" s="93" t="s">
        <v>9156</v>
      </c>
      <c r="E1149" s="94">
        <v>0</v>
      </c>
      <c r="F1149" s="93" t="s">
        <v>1185</v>
      </c>
      <c r="H1149" s="3">
        <f>E1149+SUMIF('BR DTG CIKDITIRO'!C:C,C1149,'BR DTG CIKDITIRO'!E:E)</f>
        <v>0</v>
      </c>
    </row>
    <row r="1150" spans="1:8" ht="15.75" customHeight="1">
      <c r="A1150" s="93" t="s">
        <v>4112</v>
      </c>
      <c r="B1150" s="93" t="s">
        <v>876</v>
      </c>
      <c r="C1150" s="93" t="s">
        <v>4112</v>
      </c>
      <c r="D1150" s="93" t="s">
        <v>4113</v>
      </c>
      <c r="E1150" s="94">
        <v>0</v>
      </c>
      <c r="F1150" s="93" t="s">
        <v>1185</v>
      </c>
      <c r="H1150" s="3">
        <f>E1150+SUMIF('BR DTG CIKDITIRO'!C:C,C1150,'BR DTG CIKDITIRO'!E:E)</f>
        <v>0</v>
      </c>
    </row>
    <row r="1151" spans="1:8" ht="15.75" customHeight="1">
      <c r="A1151" s="93" t="s">
        <v>4116</v>
      </c>
      <c r="B1151" s="93" t="s">
        <v>876</v>
      </c>
      <c r="C1151" s="93" t="s">
        <v>4116</v>
      </c>
      <c r="D1151" s="93" t="s">
        <v>1820</v>
      </c>
      <c r="E1151" s="94">
        <v>0</v>
      </c>
      <c r="F1151" s="93" t="s">
        <v>1185</v>
      </c>
      <c r="H1151" s="3">
        <f>E1151+SUMIF('BR DTG CIKDITIRO'!C:C,C1151,'BR DTG CIKDITIRO'!E:E)</f>
        <v>0</v>
      </c>
    </row>
    <row r="1152" spans="1:8" ht="15.75" customHeight="1">
      <c r="A1152" s="93" t="s">
        <v>1819</v>
      </c>
      <c r="B1152" s="93" t="s">
        <v>876</v>
      </c>
      <c r="C1152" s="93" t="s">
        <v>1819</v>
      </c>
      <c r="D1152" s="93" t="s">
        <v>1820</v>
      </c>
      <c r="E1152" s="94">
        <v>0</v>
      </c>
      <c r="F1152" s="93" t="s">
        <v>1185</v>
      </c>
      <c r="H1152" s="3">
        <f>E1152+SUMIF('BR DTG CIKDITIRO'!C:C,C1152,'BR DTG CIKDITIRO'!E:E)</f>
        <v>0</v>
      </c>
    </row>
    <row r="1153" spans="1:8" ht="15.75" customHeight="1">
      <c r="A1153" s="93" t="s">
        <v>2184</v>
      </c>
      <c r="B1153" s="93" t="s">
        <v>876</v>
      </c>
      <c r="C1153" s="93" t="s">
        <v>2184</v>
      </c>
      <c r="D1153" s="93" t="s">
        <v>2185</v>
      </c>
      <c r="E1153" s="94">
        <v>0</v>
      </c>
      <c r="F1153" s="93" t="s">
        <v>1185</v>
      </c>
      <c r="H1153" s="3">
        <f>E1153+SUMIF('BR DTG CIKDITIRO'!C:C,C1153,'BR DTG CIKDITIRO'!E:E)</f>
        <v>0</v>
      </c>
    </row>
    <row r="1154" spans="1:8" ht="15.75" customHeight="1">
      <c r="A1154" s="93" t="s">
        <v>9157</v>
      </c>
      <c r="B1154" s="93" t="s">
        <v>876</v>
      </c>
      <c r="C1154" s="93" t="s">
        <v>9157</v>
      </c>
      <c r="D1154" s="93" t="s">
        <v>9158</v>
      </c>
      <c r="E1154" s="94">
        <v>0</v>
      </c>
      <c r="F1154" s="93" t="s">
        <v>1185</v>
      </c>
      <c r="H1154" s="3">
        <f>E1154+SUMIF('BR DTG CIKDITIRO'!C:C,C1154,'BR DTG CIKDITIRO'!E:E)</f>
        <v>0</v>
      </c>
    </row>
    <row r="1155" spans="1:8" ht="15.75" customHeight="1">
      <c r="A1155" s="93" t="s">
        <v>1635</v>
      </c>
      <c r="B1155" s="93" t="s">
        <v>876</v>
      </c>
      <c r="C1155" s="93" t="s">
        <v>1635</v>
      </c>
      <c r="D1155" s="93" t="s">
        <v>1694</v>
      </c>
      <c r="E1155" s="94">
        <v>0</v>
      </c>
      <c r="F1155" s="93" t="s">
        <v>1185</v>
      </c>
      <c r="H1155" s="3">
        <f>E1155+SUMIF('BR DTG CIKDITIRO'!C:C,C1155,'BR DTG CIKDITIRO'!E:E)</f>
        <v>0</v>
      </c>
    </row>
    <row r="1156" spans="1:8" ht="15.75" customHeight="1">
      <c r="A1156" s="93" t="s">
        <v>4120</v>
      </c>
      <c r="B1156" s="93" t="s">
        <v>876</v>
      </c>
      <c r="C1156" s="93" t="s">
        <v>4120</v>
      </c>
      <c r="D1156" s="93" t="s">
        <v>4121</v>
      </c>
      <c r="E1156" s="94">
        <v>0</v>
      </c>
      <c r="F1156" s="93" t="s">
        <v>1185</v>
      </c>
      <c r="H1156" s="3">
        <f>E1156+SUMIF('BR DTG CIKDITIRO'!C:C,C1156,'BR DTG CIKDITIRO'!E:E)</f>
        <v>0</v>
      </c>
    </row>
    <row r="1157" spans="1:8" ht="15.75" customHeight="1">
      <c r="A1157" s="93" t="s">
        <v>9159</v>
      </c>
      <c r="B1157" s="93" t="s">
        <v>876</v>
      </c>
      <c r="C1157" s="93" t="s">
        <v>9159</v>
      </c>
      <c r="D1157" s="93" t="s">
        <v>9160</v>
      </c>
      <c r="E1157" s="94">
        <v>0</v>
      </c>
      <c r="F1157" s="93" t="s">
        <v>1185</v>
      </c>
      <c r="H1157" s="3">
        <f>E1157+SUMIF('BR DTG CIKDITIRO'!C:C,C1157,'BR DTG CIKDITIRO'!E:E)</f>
        <v>0</v>
      </c>
    </row>
    <row r="1158" spans="1:8" ht="15.75" customHeight="1">
      <c r="A1158" s="93" t="s">
        <v>308</v>
      </c>
      <c r="B1158" s="93" t="s">
        <v>936</v>
      </c>
      <c r="C1158" s="93" t="s">
        <v>308</v>
      </c>
      <c r="D1158" s="93" t="s">
        <v>1081</v>
      </c>
      <c r="E1158" s="94">
        <v>0</v>
      </c>
      <c r="F1158" s="93" t="s">
        <v>1185</v>
      </c>
      <c r="H1158" s="3">
        <f>E1158+SUMIF('BR DTG CIKDITIRO'!C:C,C1158,'BR DTG CIKDITIRO'!E:E)</f>
        <v>0</v>
      </c>
    </row>
    <row r="1159" spans="1:8" ht="15.75" customHeight="1">
      <c r="A1159" s="93" t="s">
        <v>4126</v>
      </c>
      <c r="B1159" s="93" t="s">
        <v>876</v>
      </c>
      <c r="C1159" s="93" t="s">
        <v>4126</v>
      </c>
      <c r="D1159" s="93" t="s">
        <v>4127</v>
      </c>
      <c r="E1159" s="94">
        <v>0</v>
      </c>
      <c r="F1159" s="93" t="s">
        <v>1185</v>
      </c>
      <c r="H1159" s="3">
        <f>E1159+SUMIF('BR DTG CIKDITIRO'!C:C,C1159,'BR DTG CIKDITIRO'!E:E)</f>
        <v>0</v>
      </c>
    </row>
    <row r="1160" spans="1:8" ht="15.75" customHeight="1">
      <c r="A1160" s="93" t="s">
        <v>9161</v>
      </c>
      <c r="B1160" s="93" t="s">
        <v>876</v>
      </c>
      <c r="C1160" s="93" t="s">
        <v>9161</v>
      </c>
      <c r="D1160" s="93" t="s">
        <v>9162</v>
      </c>
      <c r="E1160" s="94">
        <v>0</v>
      </c>
      <c r="F1160" s="93" t="s">
        <v>1185</v>
      </c>
      <c r="H1160" s="3">
        <f>E1160+SUMIF('BR DTG CIKDITIRO'!C:C,C1160,'BR DTG CIKDITIRO'!E:E)</f>
        <v>0</v>
      </c>
    </row>
    <row r="1161" spans="1:8" ht="15.75" customHeight="1">
      <c r="A1161" s="93" t="s">
        <v>9163</v>
      </c>
      <c r="B1161" s="93" t="s">
        <v>876</v>
      </c>
      <c r="C1161" s="93" t="s">
        <v>9163</v>
      </c>
      <c r="D1161" s="93" t="s">
        <v>9164</v>
      </c>
      <c r="E1161" s="94">
        <v>0</v>
      </c>
      <c r="F1161" s="93" t="s">
        <v>1185</v>
      </c>
      <c r="H1161" s="3">
        <f>E1161+SUMIF('BR DTG CIKDITIRO'!C:C,C1161,'BR DTG CIKDITIRO'!E:E)</f>
        <v>0</v>
      </c>
    </row>
    <row r="1162" spans="1:8" ht="15.75" customHeight="1">
      <c r="A1162" s="93" t="s">
        <v>4128</v>
      </c>
      <c r="B1162" s="93" t="s">
        <v>876</v>
      </c>
      <c r="C1162" s="93" t="s">
        <v>4128</v>
      </c>
      <c r="D1162" s="93" t="s">
        <v>4129</v>
      </c>
      <c r="E1162" s="94">
        <v>0</v>
      </c>
      <c r="F1162" s="93" t="s">
        <v>1185</v>
      </c>
      <c r="H1162" s="3">
        <f>E1162+SUMIF('BR DTG CIKDITIRO'!C:C,C1162,'BR DTG CIKDITIRO'!E:E)</f>
        <v>0</v>
      </c>
    </row>
    <row r="1163" spans="1:8" ht="15.75" customHeight="1">
      <c r="A1163" s="93" t="s">
        <v>511</v>
      </c>
      <c r="B1163" s="93" t="s">
        <v>876</v>
      </c>
      <c r="C1163" s="93" t="s">
        <v>511</v>
      </c>
      <c r="D1163" s="93" t="s">
        <v>1082</v>
      </c>
      <c r="E1163" s="94">
        <v>0</v>
      </c>
      <c r="F1163" s="93" t="s">
        <v>1185</v>
      </c>
      <c r="H1163" s="3">
        <f>E1163+SUMIF('BR DTG CIKDITIRO'!C:C,C1163,'BR DTG CIKDITIRO'!E:E)</f>
        <v>0</v>
      </c>
    </row>
    <row r="1164" spans="1:8" ht="15.75" customHeight="1">
      <c r="A1164" s="93" t="s">
        <v>1821</v>
      </c>
      <c r="B1164" s="93" t="s">
        <v>920</v>
      </c>
      <c r="C1164" s="93" t="s">
        <v>1821</v>
      </c>
      <c r="D1164" s="93" t="s">
        <v>1083</v>
      </c>
      <c r="E1164" s="94">
        <v>2</v>
      </c>
      <c r="F1164" s="93" t="s">
        <v>1821</v>
      </c>
      <c r="H1164" s="3">
        <f>E1164+SUMIF('BR DTG CIKDITIRO'!C:C,C1164,'BR DTG CIKDITIRO'!E:E)</f>
        <v>2</v>
      </c>
    </row>
    <row r="1165" spans="1:8" ht="15.75" customHeight="1">
      <c r="A1165" s="93" t="s">
        <v>1084</v>
      </c>
      <c r="B1165" s="93" t="s">
        <v>920</v>
      </c>
      <c r="C1165" s="93" t="s">
        <v>1084</v>
      </c>
      <c r="D1165" s="93" t="s">
        <v>1083</v>
      </c>
      <c r="E1165" s="94">
        <v>0</v>
      </c>
      <c r="F1165" s="93" t="s">
        <v>1821</v>
      </c>
      <c r="H1165" s="3">
        <f>E1165+SUMIF('BR DTG CIKDITIRO'!C:C,C1165,'BR DTG CIKDITIRO'!E:E)</f>
        <v>0</v>
      </c>
    </row>
    <row r="1166" spans="1:8" ht="15.75" customHeight="1">
      <c r="A1166" s="93" t="s">
        <v>309</v>
      </c>
      <c r="B1166" s="93" t="s">
        <v>948</v>
      </c>
      <c r="C1166" s="93" t="s">
        <v>309</v>
      </c>
      <c r="D1166" s="93" t="s">
        <v>1085</v>
      </c>
      <c r="E1166" s="94">
        <v>2</v>
      </c>
      <c r="F1166" s="93" t="s">
        <v>1185</v>
      </c>
      <c r="H1166" s="3">
        <f>E1166+SUMIF('BR DTG CIKDITIRO'!C:C,C1166,'BR DTG CIKDITIRO'!E:E)</f>
        <v>2</v>
      </c>
    </row>
    <row r="1167" spans="1:8" ht="15.75" customHeight="1">
      <c r="A1167" s="93" t="s">
        <v>4132</v>
      </c>
      <c r="B1167" s="93" t="s">
        <v>876</v>
      </c>
      <c r="C1167" s="93" t="s">
        <v>4132</v>
      </c>
      <c r="D1167" s="93" t="s">
        <v>1079</v>
      </c>
      <c r="E1167" s="94">
        <v>0</v>
      </c>
      <c r="F1167" s="93" t="s">
        <v>1185</v>
      </c>
      <c r="H1167" s="3">
        <f>E1167+SUMIF('BR DTG CIKDITIRO'!C:C,C1167,'BR DTG CIKDITIRO'!E:E)</f>
        <v>0</v>
      </c>
    </row>
    <row r="1168" spans="1:8" ht="15.75" customHeight="1">
      <c r="A1168" s="93" t="s">
        <v>4133</v>
      </c>
      <c r="B1168" s="93" t="s">
        <v>876</v>
      </c>
      <c r="C1168" s="93" t="s">
        <v>4133</v>
      </c>
      <c r="D1168" s="93" t="s">
        <v>4134</v>
      </c>
      <c r="E1168" s="94">
        <v>0</v>
      </c>
      <c r="F1168" s="93" t="s">
        <v>1185</v>
      </c>
      <c r="H1168" s="3">
        <f>E1168+SUMIF('BR DTG CIKDITIRO'!C:C,C1168,'BR DTG CIKDITIRO'!E:E)</f>
        <v>0</v>
      </c>
    </row>
    <row r="1169" spans="1:8" ht="15.75" customHeight="1">
      <c r="A1169" s="93" t="s">
        <v>512</v>
      </c>
      <c r="B1169" s="93" t="s">
        <v>877</v>
      </c>
      <c r="C1169" s="93" t="s">
        <v>512</v>
      </c>
      <c r="D1169" s="93" t="s">
        <v>1086</v>
      </c>
      <c r="E1169" s="94">
        <v>3</v>
      </c>
      <c r="F1169" s="93" t="s">
        <v>1185</v>
      </c>
      <c r="H1169" s="3">
        <f>E1169+SUMIF('BR DTG CIKDITIRO'!C:C,C1169,'BR DTG CIKDITIRO'!E:E)</f>
        <v>3</v>
      </c>
    </row>
    <row r="1170" spans="1:8" ht="15.75" customHeight="1">
      <c r="A1170" s="93" t="s">
        <v>4139</v>
      </c>
      <c r="B1170" s="93" t="s">
        <v>876</v>
      </c>
      <c r="C1170" s="93" t="s">
        <v>4139</v>
      </c>
      <c r="D1170" s="93" t="s">
        <v>9165</v>
      </c>
      <c r="E1170" s="94">
        <v>0</v>
      </c>
      <c r="F1170" s="93" t="s">
        <v>1185</v>
      </c>
      <c r="H1170" s="3">
        <f>E1170+SUMIF('BR DTG CIKDITIRO'!C:C,C1170,'BR DTG CIKDITIRO'!E:E)</f>
        <v>0</v>
      </c>
    </row>
    <row r="1171" spans="1:8" ht="15.75" customHeight="1">
      <c r="A1171" s="93" t="s">
        <v>4141</v>
      </c>
      <c r="B1171" s="93" t="s">
        <v>876</v>
      </c>
      <c r="C1171" s="93" t="s">
        <v>4141</v>
      </c>
      <c r="D1171" s="93" t="s">
        <v>4142</v>
      </c>
      <c r="E1171" s="94">
        <v>0</v>
      </c>
      <c r="F1171" s="93" t="s">
        <v>1185</v>
      </c>
      <c r="H1171" s="3">
        <f>E1171+SUMIF('BR DTG CIKDITIRO'!C:C,C1171,'BR DTG CIKDITIRO'!E:E)</f>
        <v>0</v>
      </c>
    </row>
    <row r="1172" spans="1:8" ht="15.75" customHeight="1">
      <c r="A1172" s="93" t="s">
        <v>4143</v>
      </c>
      <c r="B1172" s="93" t="s">
        <v>876</v>
      </c>
      <c r="C1172" s="93" t="s">
        <v>4143</v>
      </c>
      <c r="D1172" s="93" t="s">
        <v>9166</v>
      </c>
      <c r="E1172" s="94">
        <v>0</v>
      </c>
      <c r="F1172" s="93" t="s">
        <v>1185</v>
      </c>
      <c r="H1172" s="3">
        <f>E1172+SUMIF('BR DTG CIKDITIRO'!C:C,C1172,'BR DTG CIKDITIRO'!E:E)</f>
        <v>0</v>
      </c>
    </row>
    <row r="1173" spans="1:8" ht="15.75" customHeight="1">
      <c r="A1173" s="93" t="s">
        <v>4145</v>
      </c>
      <c r="B1173" s="93" t="s">
        <v>876</v>
      </c>
      <c r="C1173" s="93" t="s">
        <v>4145</v>
      </c>
      <c r="D1173" s="93" t="s">
        <v>4146</v>
      </c>
      <c r="E1173" s="94">
        <v>0</v>
      </c>
      <c r="F1173" s="93" t="s">
        <v>1185</v>
      </c>
      <c r="H1173" s="3">
        <f>E1173+SUMIF('BR DTG CIKDITIRO'!C:C,C1173,'BR DTG CIKDITIRO'!E:E)</f>
        <v>0</v>
      </c>
    </row>
    <row r="1174" spans="1:8" ht="15.75" customHeight="1">
      <c r="A1174" s="93" t="s">
        <v>1442</v>
      </c>
      <c r="B1174" s="93" t="s">
        <v>876</v>
      </c>
      <c r="C1174" s="93" t="s">
        <v>1442</v>
      </c>
      <c r="D1174" s="93" t="s">
        <v>1443</v>
      </c>
      <c r="E1174" s="94">
        <v>0</v>
      </c>
      <c r="F1174" s="93" t="s">
        <v>1185</v>
      </c>
      <c r="H1174" s="3">
        <f>E1174+SUMIF('BR DTG CIKDITIRO'!C:C,C1174,'BR DTG CIKDITIRO'!E:E)</f>
        <v>0</v>
      </c>
    </row>
    <row r="1175" spans="1:8" ht="15.75" customHeight="1">
      <c r="A1175" s="93" t="s">
        <v>2000</v>
      </c>
      <c r="B1175" s="93" t="s">
        <v>898</v>
      </c>
      <c r="C1175" s="93" t="s">
        <v>2000</v>
      </c>
      <c r="D1175" s="93" t="s">
        <v>2001</v>
      </c>
      <c r="E1175" s="94">
        <v>3</v>
      </c>
      <c r="F1175" s="93" t="s">
        <v>1185</v>
      </c>
      <c r="H1175" s="3">
        <f>E1175+SUMIF('BR DTG CIKDITIRO'!C:C,C1175,'BR DTG CIKDITIRO'!E:E)</f>
        <v>3</v>
      </c>
    </row>
    <row r="1176" spans="1:8" ht="15.75" customHeight="1">
      <c r="A1176" s="93" t="s">
        <v>310</v>
      </c>
      <c r="B1176" s="93" t="s">
        <v>888</v>
      </c>
      <c r="C1176" s="93" t="s">
        <v>310</v>
      </c>
      <c r="D1176" s="93" t="s">
        <v>1087</v>
      </c>
      <c r="E1176" s="94">
        <v>1</v>
      </c>
      <c r="F1176" s="93" t="s">
        <v>1185</v>
      </c>
      <c r="H1176" s="3">
        <f>E1176+SUMIF('BR DTG CIKDITIRO'!C:C,C1176,'BR DTG CIKDITIRO'!E:E)</f>
        <v>1</v>
      </c>
    </row>
    <row r="1177" spans="1:8" ht="15.75" customHeight="1">
      <c r="A1177" s="93" t="s">
        <v>311</v>
      </c>
      <c r="B1177" s="93" t="s">
        <v>888</v>
      </c>
      <c r="C1177" s="93" t="s">
        <v>311</v>
      </c>
      <c r="D1177" s="93" t="s">
        <v>1088</v>
      </c>
      <c r="E1177" s="94">
        <v>1</v>
      </c>
      <c r="F1177" s="93" t="s">
        <v>1185</v>
      </c>
      <c r="H1177" s="3">
        <f>E1177+SUMIF('BR DTG CIKDITIRO'!C:C,C1177,'BR DTG CIKDITIRO'!E:E)</f>
        <v>1</v>
      </c>
    </row>
    <row r="1178" spans="1:8" ht="15.75" customHeight="1">
      <c r="A1178" s="93" t="s">
        <v>312</v>
      </c>
      <c r="B1178" s="93" t="s">
        <v>884</v>
      </c>
      <c r="C1178" s="93" t="s">
        <v>312</v>
      </c>
      <c r="D1178" s="93" t="s">
        <v>1089</v>
      </c>
      <c r="E1178" s="94">
        <v>1</v>
      </c>
      <c r="F1178" s="93" t="s">
        <v>1185</v>
      </c>
      <c r="H1178" s="3">
        <f>E1178+SUMIF('BR DTG CIKDITIRO'!C:C,C1178,'BR DTG CIKDITIRO'!E:E)</f>
        <v>1</v>
      </c>
    </row>
    <row r="1179" spans="1:8" ht="15.75" customHeight="1">
      <c r="A1179" s="93" t="s">
        <v>4151</v>
      </c>
      <c r="B1179" s="93" t="s">
        <v>876</v>
      </c>
      <c r="C1179" s="93" t="s">
        <v>4151</v>
      </c>
      <c r="D1179" s="93" t="s">
        <v>4152</v>
      </c>
      <c r="E1179" s="94">
        <v>0</v>
      </c>
      <c r="F1179" s="93" t="s">
        <v>1185</v>
      </c>
      <c r="H1179" s="3">
        <f>E1179+SUMIF('BR DTG CIKDITIRO'!C:C,C1179,'BR DTG CIKDITIRO'!E:E)</f>
        <v>0</v>
      </c>
    </row>
    <row r="1180" spans="1:8" ht="15.75" customHeight="1">
      <c r="A1180" s="93" t="s">
        <v>9167</v>
      </c>
      <c r="B1180" s="93" t="s">
        <v>876</v>
      </c>
      <c r="C1180" s="93" t="s">
        <v>9167</v>
      </c>
      <c r="D1180" s="93" t="s">
        <v>9168</v>
      </c>
      <c r="E1180" s="94">
        <v>0</v>
      </c>
      <c r="F1180" s="93" t="s">
        <v>1185</v>
      </c>
      <c r="H1180" s="3">
        <f>E1180+SUMIF('BR DTG CIKDITIRO'!C:C,C1180,'BR DTG CIKDITIRO'!E:E)</f>
        <v>0</v>
      </c>
    </row>
    <row r="1181" spans="1:8" ht="15.75" customHeight="1">
      <c r="A1181" s="93" t="s">
        <v>4153</v>
      </c>
      <c r="B1181" s="93" t="s">
        <v>876</v>
      </c>
      <c r="C1181" s="93" t="s">
        <v>4153</v>
      </c>
      <c r="D1181" s="93" t="s">
        <v>4154</v>
      </c>
      <c r="E1181" s="94">
        <v>0</v>
      </c>
      <c r="F1181" s="93" t="s">
        <v>1185</v>
      </c>
      <c r="H1181" s="3">
        <f>E1181+SUMIF('BR DTG CIKDITIRO'!C:C,C1181,'BR DTG CIKDITIRO'!E:E)</f>
        <v>0</v>
      </c>
    </row>
    <row r="1182" spans="1:8" ht="15.75" customHeight="1">
      <c r="A1182" s="93" t="s">
        <v>9169</v>
      </c>
      <c r="B1182" s="93" t="s">
        <v>876</v>
      </c>
      <c r="C1182" s="93" t="s">
        <v>9169</v>
      </c>
      <c r="D1182" s="93" t="s">
        <v>9170</v>
      </c>
      <c r="E1182" s="94">
        <v>0</v>
      </c>
      <c r="F1182" s="93" t="s">
        <v>1185</v>
      </c>
      <c r="H1182" s="3">
        <f>E1182+SUMIF('BR DTG CIKDITIRO'!C:C,C1182,'BR DTG CIKDITIRO'!E:E)</f>
        <v>0</v>
      </c>
    </row>
    <row r="1183" spans="1:8" ht="15.75" customHeight="1">
      <c r="A1183" s="93" t="s">
        <v>4163</v>
      </c>
      <c r="B1183" s="93" t="s">
        <v>876</v>
      </c>
      <c r="C1183" s="93" t="s">
        <v>4163</v>
      </c>
      <c r="D1183" s="93" t="s">
        <v>9171</v>
      </c>
      <c r="E1183" s="94">
        <v>0</v>
      </c>
      <c r="F1183" s="93" t="s">
        <v>1185</v>
      </c>
      <c r="H1183" s="3">
        <f>E1183+SUMIF('BR DTG CIKDITIRO'!C:C,C1183,'BR DTG CIKDITIRO'!E:E)</f>
        <v>0</v>
      </c>
    </row>
    <row r="1184" spans="1:8" ht="15.75" customHeight="1">
      <c r="A1184" s="93" t="s">
        <v>313</v>
      </c>
      <c r="B1184" s="93" t="s">
        <v>884</v>
      </c>
      <c r="C1184" s="93" t="s">
        <v>313</v>
      </c>
      <c r="D1184" s="93" t="s">
        <v>1090</v>
      </c>
      <c r="E1184" s="94">
        <v>1</v>
      </c>
      <c r="F1184" s="93" t="s">
        <v>1185</v>
      </c>
      <c r="H1184" s="3">
        <f>E1184+SUMIF('BR DTG CIKDITIRO'!C:C,C1184,'BR DTG CIKDITIRO'!E:E)</f>
        <v>1</v>
      </c>
    </row>
    <row r="1185" spans="1:8" ht="15.75" customHeight="1">
      <c r="A1185" s="93" t="s">
        <v>4171</v>
      </c>
      <c r="B1185" s="93" t="s">
        <v>876</v>
      </c>
      <c r="C1185" s="93" t="s">
        <v>4171</v>
      </c>
      <c r="D1185" s="93" t="s">
        <v>4172</v>
      </c>
      <c r="E1185" s="94">
        <v>0</v>
      </c>
      <c r="F1185" s="93" t="s">
        <v>1185</v>
      </c>
      <c r="H1185" s="3">
        <f>E1185+SUMIF('BR DTG CIKDITIRO'!C:C,C1185,'BR DTG CIKDITIRO'!E:E)</f>
        <v>0</v>
      </c>
    </row>
    <row r="1186" spans="1:8" ht="15.75" customHeight="1">
      <c r="A1186" s="93" t="s">
        <v>4173</v>
      </c>
      <c r="B1186" s="93" t="s">
        <v>876</v>
      </c>
      <c r="C1186" s="93" t="s">
        <v>4173</v>
      </c>
      <c r="D1186" s="93" t="s">
        <v>4174</v>
      </c>
      <c r="E1186" s="94">
        <v>0</v>
      </c>
      <c r="F1186" s="93" t="s">
        <v>1185</v>
      </c>
      <c r="H1186" s="3">
        <f>E1186+SUMIF('BR DTG CIKDITIRO'!C:C,C1186,'BR DTG CIKDITIRO'!E:E)</f>
        <v>0</v>
      </c>
    </row>
    <row r="1187" spans="1:8" ht="15.75" customHeight="1">
      <c r="A1187" s="93" t="s">
        <v>4175</v>
      </c>
      <c r="B1187" s="93" t="s">
        <v>876</v>
      </c>
      <c r="C1187" s="93" t="s">
        <v>4175</v>
      </c>
      <c r="D1187" s="93" t="s">
        <v>9172</v>
      </c>
      <c r="E1187" s="94">
        <v>0</v>
      </c>
      <c r="F1187" s="93" t="s">
        <v>1185</v>
      </c>
      <c r="H1187" s="3">
        <f>E1187+SUMIF('BR DTG CIKDITIRO'!C:C,C1187,'BR DTG CIKDITIRO'!E:E)</f>
        <v>0</v>
      </c>
    </row>
    <row r="1188" spans="1:8" ht="15.75" customHeight="1">
      <c r="A1188" s="93" t="s">
        <v>4177</v>
      </c>
      <c r="B1188" s="93" t="s">
        <v>876</v>
      </c>
      <c r="C1188" s="93" t="s">
        <v>4177</v>
      </c>
      <c r="D1188" s="93" t="s">
        <v>1090</v>
      </c>
      <c r="E1188" s="94">
        <v>0</v>
      </c>
      <c r="F1188" s="93" t="s">
        <v>1185</v>
      </c>
      <c r="H1188" s="3">
        <f>E1188+SUMIF('BR DTG CIKDITIRO'!C:C,C1188,'BR DTG CIKDITIRO'!E:E)</f>
        <v>0</v>
      </c>
    </row>
    <row r="1189" spans="1:8" ht="15.75" customHeight="1">
      <c r="A1189" s="93" t="s">
        <v>4178</v>
      </c>
      <c r="B1189" s="93" t="s">
        <v>876</v>
      </c>
      <c r="C1189" s="93" t="s">
        <v>4178</v>
      </c>
      <c r="D1189" s="93" t="s">
        <v>4179</v>
      </c>
      <c r="E1189" s="94">
        <v>0</v>
      </c>
      <c r="F1189" s="93" t="s">
        <v>1185</v>
      </c>
      <c r="H1189" s="3">
        <f>E1189+SUMIF('BR DTG CIKDITIRO'!C:C,C1189,'BR DTG CIKDITIRO'!E:E)</f>
        <v>0</v>
      </c>
    </row>
    <row r="1190" spans="1:8" ht="15.75" customHeight="1">
      <c r="A1190" s="93" t="s">
        <v>4182</v>
      </c>
      <c r="B1190" s="93" t="s">
        <v>876</v>
      </c>
      <c r="C1190" s="93" t="s">
        <v>4182</v>
      </c>
      <c r="D1190" s="93" t="s">
        <v>4183</v>
      </c>
      <c r="E1190" s="94">
        <v>0</v>
      </c>
      <c r="F1190" s="93" t="s">
        <v>1185</v>
      </c>
      <c r="H1190" s="3">
        <f>E1190+SUMIF('BR DTG CIKDITIRO'!C:C,C1190,'BR DTG CIKDITIRO'!E:E)</f>
        <v>0</v>
      </c>
    </row>
    <row r="1191" spans="1:8" ht="15.75" customHeight="1">
      <c r="A1191" s="93" t="s">
        <v>4184</v>
      </c>
      <c r="B1191" s="93" t="s">
        <v>876</v>
      </c>
      <c r="C1191" s="93" t="s">
        <v>4184</v>
      </c>
      <c r="D1191" s="93" t="s">
        <v>4185</v>
      </c>
      <c r="E1191" s="94">
        <v>0</v>
      </c>
      <c r="F1191" s="93" t="s">
        <v>1185</v>
      </c>
      <c r="H1191" s="3">
        <f>E1191+SUMIF('BR DTG CIKDITIRO'!C:C,C1191,'BR DTG CIKDITIRO'!E:E)</f>
        <v>0</v>
      </c>
    </row>
    <row r="1192" spans="1:8" ht="15.75" customHeight="1">
      <c r="A1192" s="93" t="s">
        <v>4192</v>
      </c>
      <c r="B1192" s="93" t="s">
        <v>876</v>
      </c>
      <c r="C1192" s="93" t="s">
        <v>4192</v>
      </c>
      <c r="D1192" s="93" t="s">
        <v>4193</v>
      </c>
      <c r="E1192" s="94">
        <v>0</v>
      </c>
      <c r="F1192" s="93" t="s">
        <v>1185</v>
      </c>
      <c r="H1192" s="3">
        <f>E1192+SUMIF('BR DTG CIKDITIRO'!C:C,C1192,'BR DTG CIKDITIRO'!E:E)</f>
        <v>0</v>
      </c>
    </row>
    <row r="1193" spans="1:8" ht="15.75" customHeight="1">
      <c r="A1193" s="93" t="s">
        <v>9173</v>
      </c>
      <c r="B1193" s="93" t="s">
        <v>876</v>
      </c>
      <c r="C1193" s="93" t="s">
        <v>9173</v>
      </c>
      <c r="D1193" s="93" t="s">
        <v>9174</v>
      </c>
      <c r="E1193" s="94">
        <v>0</v>
      </c>
      <c r="F1193" s="93" t="s">
        <v>1185</v>
      </c>
      <c r="H1193" s="3">
        <f>E1193+SUMIF('BR DTG CIKDITIRO'!C:C,C1193,'BR DTG CIKDITIRO'!E:E)</f>
        <v>0</v>
      </c>
    </row>
    <row r="1194" spans="1:8" ht="15.75" customHeight="1">
      <c r="A1194" s="93" t="s">
        <v>4194</v>
      </c>
      <c r="B1194" s="93" t="s">
        <v>876</v>
      </c>
      <c r="C1194" s="93" t="s">
        <v>4194</v>
      </c>
      <c r="D1194" s="93" t="s">
        <v>3166</v>
      </c>
      <c r="E1194" s="94">
        <v>0</v>
      </c>
      <c r="F1194" s="93" t="s">
        <v>1185</v>
      </c>
      <c r="H1194" s="3">
        <f>E1194+SUMIF('BR DTG CIKDITIRO'!C:C,C1194,'BR DTG CIKDITIRO'!E:E)</f>
        <v>0</v>
      </c>
    </row>
    <row r="1195" spans="1:8" ht="15.75" customHeight="1">
      <c r="A1195" s="93" t="s">
        <v>9175</v>
      </c>
      <c r="B1195" s="93" t="s">
        <v>876</v>
      </c>
      <c r="C1195" s="93" t="s">
        <v>9175</v>
      </c>
      <c r="D1195" s="93" t="s">
        <v>9176</v>
      </c>
      <c r="E1195" s="94">
        <v>0</v>
      </c>
      <c r="F1195" s="93" t="s">
        <v>1185</v>
      </c>
      <c r="H1195" s="3">
        <f>E1195+SUMIF('BR DTG CIKDITIRO'!C:C,C1195,'BR DTG CIKDITIRO'!E:E)</f>
        <v>0</v>
      </c>
    </row>
    <row r="1196" spans="1:8" ht="15.75" customHeight="1">
      <c r="A1196" s="93" t="s">
        <v>9177</v>
      </c>
      <c r="B1196" s="93" t="s">
        <v>876</v>
      </c>
      <c r="C1196" s="93" t="s">
        <v>9177</v>
      </c>
      <c r="D1196" s="93" t="s">
        <v>9178</v>
      </c>
      <c r="E1196" s="94">
        <v>0</v>
      </c>
      <c r="F1196" s="93" t="s">
        <v>1185</v>
      </c>
      <c r="H1196" s="3">
        <f>E1196+SUMIF('BR DTG CIKDITIRO'!C:C,C1196,'BR DTG CIKDITIRO'!E:E)</f>
        <v>0</v>
      </c>
    </row>
    <row r="1197" spans="1:8" ht="15.75" customHeight="1">
      <c r="A1197" s="93" t="s">
        <v>9179</v>
      </c>
      <c r="B1197" s="93" t="s">
        <v>876</v>
      </c>
      <c r="C1197" s="93" t="s">
        <v>9179</v>
      </c>
      <c r="D1197" s="93" t="s">
        <v>9180</v>
      </c>
      <c r="E1197" s="94">
        <v>0</v>
      </c>
      <c r="F1197" s="93" t="s">
        <v>1185</v>
      </c>
      <c r="H1197" s="3">
        <f>E1197+SUMIF('BR DTG CIKDITIRO'!C:C,C1197,'BR DTG CIKDITIRO'!E:E)</f>
        <v>0</v>
      </c>
    </row>
    <row r="1198" spans="1:8" ht="15.75" customHeight="1">
      <c r="A1198" s="93" t="s">
        <v>9181</v>
      </c>
      <c r="B1198" s="93" t="s">
        <v>876</v>
      </c>
      <c r="C1198" s="93" t="s">
        <v>9181</v>
      </c>
      <c r="D1198" s="93" t="s">
        <v>9182</v>
      </c>
      <c r="E1198" s="94">
        <v>0</v>
      </c>
      <c r="F1198" s="93" t="s">
        <v>1185</v>
      </c>
      <c r="H1198" s="3">
        <f>E1198+SUMIF('BR DTG CIKDITIRO'!C:C,C1198,'BR DTG CIKDITIRO'!E:E)</f>
        <v>0</v>
      </c>
    </row>
    <row r="1199" spans="1:8" ht="15.75" customHeight="1">
      <c r="A1199" s="93" t="s">
        <v>2186</v>
      </c>
      <c r="B1199" s="93" t="s">
        <v>876</v>
      </c>
      <c r="C1199" s="93" t="s">
        <v>2186</v>
      </c>
      <c r="D1199" s="93" t="s">
        <v>2187</v>
      </c>
      <c r="E1199" s="94">
        <v>0</v>
      </c>
      <c r="F1199" s="93" t="s">
        <v>1185</v>
      </c>
      <c r="H1199" s="3">
        <f>E1199+SUMIF('BR DTG CIKDITIRO'!C:C,C1199,'BR DTG CIKDITIRO'!E:E)</f>
        <v>0</v>
      </c>
    </row>
    <row r="1200" spans="1:8" ht="15.75" customHeight="1">
      <c r="A1200" s="93" t="s">
        <v>9183</v>
      </c>
      <c r="B1200" s="93" t="s">
        <v>876</v>
      </c>
      <c r="C1200" s="93" t="s">
        <v>9183</v>
      </c>
      <c r="D1200" s="93" t="s">
        <v>9184</v>
      </c>
      <c r="E1200" s="94">
        <v>0</v>
      </c>
      <c r="F1200" s="93" t="s">
        <v>1185</v>
      </c>
      <c r="H1200" s="3">
        <f>E1200+SUMIF('BR DTG CIKDITIRO'!C:C,C1200,'BR DTG CIKDITIRO'!E:E)</f>
        <v>0</v>
      </c>
    </row>
    <row r="1201" spans="1:8" ht="15.75" customHeight="1">
      <c r="A1201" s="93" t="s">
        <v>4196</v>
      </c>
      <c r="B1201" s="93" t="s">
        <v>876</v>
      </c>
      <c r="C1201" s="93" t="s">
        <v>4196</v>
      </c>
      <c r="D1201" s="93" t="s">
        <v>4197</v>
      </c>
      <c r="E1201" s="94">
        <v>0</v>
      </c>
      <c r="F1201" s="93" t="s">
        <v>1185</v>
      </c>
      <c r="H1201" s="3">
        <f>E1201+SUMIF('BR DTG CIKDITIRO'!C:C,C1201,'BR DTG CIKDITIRO'!E:E)</f>
        <v>0</v>
      </c>
    </row>
    <row r="1202" spans="1:8" ht="15.75" customHeight="1">
      <c r="A1202" s="93" t="s">
        <v>4198</v>
      </c>
      <c r="B1202" s="93" t="s">
        <v>876</v>
      </c>
      <c r="C1202" s="93" t="s">
        <v>4198</v>
      </c>
      <c r="D1202" s="93" t="s">
        <v>4199</v>
      </c>
      <c r="E1202" s="94">
        <v>0</v>
      </c>
      <c r="F1202" s="93" t="s">
        <v>1185</v>
      </c>
      <c r="H1202" s="3">
        <f>E1202+SUMIF('BR DTG CIKDITIRO'!C:C,C1202,'BR DTG CIKDITIRO'!E:E)</f>
        <v>0</v>
      </c>
    </row>
    <row r="1203" spans="1:8" ht="15.75" customHeight="1">
      <c r="A1203" s="93" t="s">
        <v>4200</v>
      </c>
      <c r="B1203" s="93" t="s">
        <v>876</v>
      </c>
      <c r="C1203" s="93" t="s">
        <v>4200</v>
      </c>
      <c r="D1203" s="93" t="s">
        <v>4201</v>
      </c>
      <c r="E1203" s="94">
        <v>0</v>
      </c>
      <c r="F1203" s="93" t="s">
        <v>1185</v>
      </c>
      <c r="H1203" s="3">
        <f>E1203+SUMIF('BR DTG CIKDITIRO'!C:C,C1203,'BR DTG CIKDITIRO'!E:E)</f>
        <v>0</v>
      </c>
    </row>
    <row r="1204" spans="1:8" ht="15.75" customHeight="1">
      <c r="A1204" s="93" t="s">
        <v>4204</v>
      </c>
      <c r="B1204" s="93" t="s">
        <v>876</v>
      </c>
      <c r="C1204" s="93" t="s">
        <v>4204</v>
      </c>
      <c r="D1204" s="93" t="s">
        <v>4205</v>
      </c>
      <c r="E1204" s="94">
        <v>0</v>
      </c>
      <c r="F1204" s="93" t="s">
        <v>1185</v>
      </c>
      <c r="H1204" s="3">
        <f>E1204+SUMIF('BR DTG CIKDITIRO'!C:C,C1204,'BR DTG CIKDITIRO'!E:E)</f>
        <v>0</v>
      </c>
    </row>
    <row r="1205" spans="1:8" ht="15.75" customHeight="1">
      <c r="A1205" s="93" t="s">
        <v>9185</v>
      </c>
      <c r="B1205" s="93" t="s">
        <v>876</v>
      </c>
      <c r="C1205" s="93" t="s">
        <v>9185</v>
      </c>
      <c r="D1205" s="93" t="s">
        <v>9186</v>
      </c>
      <c r="E1205" s="94">
        <v>0</v>
      </c>
      <c r="F1205" s="93" t="s">
        <v>1185</v>
      </c>
      <c r="H1205" s="3">
        <f>E1205+SUMIF('BR DTG CIKDITIRO'!C:C,C1205,'BR DTG CIKDITIRO'!E:E)</f>
        <v>0</v>
      </c>
    </row>
    <row r="1206" spans="1:8" ht="15.75" customHeight="1">
      <c r="A1206" s="93" t="s">
        <v>314</v>
      </c>
      <c r="B1206" s="93" t="s">
        <v>884</v>
      </c>
      <c r="C1206" s="93" t="s">
        <v>314</v>
      </c>
      <c r="D1206" s="93" t="s">
        <v>944</v>
      </c>
      <c r="E1206" s="94">
        <v>2</v>
      </c>
      <c r="F1206" s="93" t="s">
        <v>314</v>
      </c>
      <c r="H1206" s="3">
        <f>E1206+SUMIF('BR DTG CIKDITIRO'!C:C,C1206,'BR DTG CIKDITIRO'!E:E)</f>
        <v>2</v>
      </c>
    </row>
    <row r="1207" spans="1:8" ht="15.75" customHeight="1">
      <c r="A1207" s="93" t="s">
        <v>9187</v>
      </c>
      <c r="B1207" s="93" t="s">
        <v>876</v>
      </c>
      <c r="C1207" s="93" t="s">
        <v>9187</v>
      </c>
      <c r="D1207" s="93" t="s">
        <v>9188</v>
      </c>
      <c r="E1207" s="94">
        <v>0</v>
      </c>
      <c r="F1207" s="93" t="s">
        <v>1185</v>
      </c>
      <c r="H1207" s="3">
        <f>E1207+SUMIF('BR DTG CIKDITIRO'!C:C,C1207,'BR DTG CIKDITIRO'!E:E)</f>
        <v>0</v>
      </c>
    </row>
    <row r="1208" spans="1:8" ht="15.75" customHeight="1">
      <c r="A1208" s="93" t="s">
        <v>4210</v>
      </c>
      <c r="B1208" s="93" t="s">
        <v>876</v>
      </c>
      <c r="C1208" s="93" t="s">
        <v>4210</v>
      </c>
      <c r="D1208" s="93" t="s">
        <v>1012</v>
      </c>
      <c r="E1208" s="94">
        <v>0</v>
      </c>
      <c r="F1208" s="93" t="s">
        <v>262</v>
      </c>
      <c r="H1208" s="3">
        <f>E1208+SUMIF('BR DTG CIKDITIRO'!C:C,C1208,'BR DTG CIKDITIRO'!E:E)</f>
        <v>0</v>
      </c>
    </row>
    <row r="1209" spans="1:8" ht="15.75" customHeight="1">
      <c r="A1209" s="93" t="s">
        <v>4211</v>
      </c>
      <c r="B1209" s="93" t="s">
        <v>876</v>
      </c>
      <c r="C1209" s="93" t="s">
        <v>4211</v>
      </c>
      <c r="D1209" s="93" t="s">
        <v>4212</v>
      </c>
      <c r="E1209" s="94">
        <v>0</v>
      </c>
      <c r="F1209" s="93" t="s">
        <v>1185</v>
      </c>
      <c r="H1209" s="3">
        <f>E1209+SUMIF('BR DTG CIKDITIRO'!C:C,C1209,'BR DTG CIKDITIRO'!E:E)</f>
        <v>0</v>
      </c>
    </row>
    <row r="1210" spans="1:8" ht="15.75" customHeight="1">
      <c r="A1210" s="93" t="s">
        <v>4215</v>
      </c>
      <c r="B1210" s="93" t="s">
        <v>876</v>
      </c>
      <c r="C1210" s="93" t="s">
        <v>4215</v>
      </c>
      <c r="D1210" s="93" t="s">
        <v>4216</v>
      </c>
      <c r="E1210" s="94">
        <v>0</v>
      </c>
      <c r="F1210" s="93" t="s">
        <v>1185</v>
      </c>
      <c r="H1210" s="3">
        <f>E1210+SUMIF('BR DTG CIKDITIRO'!C:C,C1210,'BR DTG CIKDITIRO'!E:E)</f>
        <v>0</v>
      </c>
    </row>
    <row r="1211" spans="1:8" ht="15.75" customHeight="1">
      <c r="A1211" s="93" t="s">
        <v>4217</v>
      </c>
      <c r="B1211" s="93" t="s">
        <v>876</v>
      </c>
      <c r="C1211" s="93" t="s">
        <v>4217</v>
      </c>
      <c r="D1211" s="93" t="s">
        <v>9189</v>
      </c>
      <c r="E1211" s="94">
        <v>0</v>
      </c>
      <c r="F1211" s="93" t="s">
        <v>1185</v>
      </c>
      <c r="H1211" s="3">
        <f>E1211+SUMIF('BR DTG CIKDITIRO'!C:C,C1211,'BR DTG CIKDITIRO'!E:E)</f>
        <v>0</v>
      </c>
    </row>
    <row r="1212" spans="1:8" ht="15.75" customHeight="1">
      <c r="A1212" s="93" t="s">
        <v>4223</v>
      </c>
      <c r="B1212" s="93" t="s">
        <v>876</v>
      </c>
      <c r="C1212" s="93" t="s">
        <v>4223</v>
      </c>
      <c r="D1212" s="93" t="s">
        <v>3176</v>
      </c>
      <c r="E1212" s="94">
        <v>0</v>
      </c>
      <c r="F1212" s="93" t="s">
        <v>1185</v>
      </c>
      <c r="H1212" s="3">
        <f>E1212+SUMIF('BR DTG CIKDITIRO'!C:C,C1212,'BR DTG CIKDITIRO'!E:E)</f>
        <v>0</v>
      </c>
    </row>
    <row r="1213" spans="1:8" ht="15.75" customHeight="1">
      <c r="A1213" s="93" t="s">
        <v>4224</v>
      </c>
      <c r="B1213" s="93" t="s">
        <v>876</v>
      </c>
      <c r="C1213" s="93" t="s">
        <v>4224</v>
      </c>
      <c r="D1213" s="93" t="s">
        <v>4225</v>
      </c>
      <c r="E1213" s="94">
        <v>0</v>
      </c>
      <c r="F1213" s="93" t="s">
        <v>1185</v>
      </c>
      <c r="H1213" s="3">
        <f>E1213+SUMIF('BR DTG CIKDITIRO'!C:C,C1213,'BR DTG CIKDITIRO'!E:E)</f>
        <v>0</v>
      </c>
    </row>
    <row r="1214" spans="1:8" ht="15.75" customHeight="1">
      <c r="A1214" s="93" t="s">
        <v>4226</v>
      </c>
      <c r="B1214" s="93" t="s">
        <v>876</v>
      </c>
      <c r="C1214" s="93" t="s">
        <v>4226</v>
      </c>
      <c r="D1214" s="93" t="s">
        <v>9190</v>
      </c>
      <c r="E1214" s="94">
        <v>0</v>
      </c>
      <c r="F1214" s="93" t="s">
        <v>1185</v>
      </c>
      <c r="H1214" s="3">
        <f>E1214+SUMIF('BR DTG CIKDITIRO'!C:C,C1214,'BR DTG CIKDITIRO'!E:E)</f>
        <v>0</v>
      </c>
    </row>
    <row r="1215" spans="1:8" ht="15.75" customHeight="1">
      <c r="A1215" s="93" t="s">
        <v>4228</v>
      </c>
      <c r="B1215" s="93" t="s">
        <v>876</v>
      </c>
      <c r="C1215" s="93" t="s">
        <v>4228</v>
      </c>
      <c r="D1215" s="93" t="s">
        <v>4229</v>
      </c>
      <c r="E1215" s="94">
        <v>0</v>
      </c>
      <c r="F1215" s="93" t="s">
        <v>1185</v>
      </c>
      <c r="H1215" s="3">
        <f>E1215+SUMIF('BR DTG CIKDITIRO'!C:C,C1215,'BR DTG CIKDITIRO'!E:E)</f>
        <v>0</v>
      </c>
    </row>
    <row r="1216" spans="1:8" ht="15.75" customHeight="1">
      <c r="A1216" s="93" t="s">
        <v>4230</v>
      </c>
      <c r="B1216" s="93" t="s">
        <v>876</v>
      </c>
      <c r="C1216" s="93" t="s">
        <v>4230</v>
      </c>
      <c r="D1216" s="93" t="s">
        <v>4231</v>
      </c>
      <c r="E1216" s="94">
        <v>0</v>
      </c>
      <c r="F1216" s="93" t="s">
        <v>1185</v>
      </c>
      <c r="H1216" s="3">
        <f>E1216+SUMIF('BR DTG CIKDITIRO'!C:C,C1216,'BR DTG CIKDITIRO'!E:E)</f>
        <v>0</v>
      </c>
    </row>
    <row r="1217" spans="1:8" ht="15.75" customHeight="1">
      <c r="A1217" s="93" t="s">
        <v>9191</v>
      </c>
      <c r="B1217" s="93" t="s">
        <v>876</v>
      </c>
      <c r="C1217" s="93" t="s">
        <v>9191</v>
      </c>
      <c r="D1217" s="93" t="s">
        <v>9192</v>
      </c>
      <c r="E1217" s="94">
        <v>0</v>
      </c>
      <c r="F1217" s="93" t="s">
        <v>1185</v>
      </c>
      <c r="H1217" s="3">
        <f>E1217+SUMIF('BR DTG CIKDITIRO'!C:C,C1217,'BR DTG CIKDITIRO'!E:E)</f>
        <v>0</v>
      </c>
    </row>
    <row r="1218" spans="1:8" ht="15.75" customHeight="1">
      <c r="A1218" s="93" t="s">
        <v>4234</v>
      </c>
      <c r="B1218" s="93" t="s">
        <v>876</v>
      </c>
      <c r="C1218" s="93" t="s">
        <v>4234</v>
      </c>
      <c r="D1218" s="93" t="s">
        <v>4235</v>
      </c>
      <c r="E1218" s="94">
        <v>0</v>
      </c>
      <c r="F1218" s="93" t="s">
        <v>1185</v>
      </c>
      <c r="H1218" s="3">
        <f>E1218+SUMIF('BR DTG CIKDITIRO'!C:C,C1218,'BR DTG CIKDITIRO'!E:E)</f>
        <v>0</v>
      </c>
    </row>
    <row r="1219" spans="1:8" ht="15.75" customHeight="1">
      <c r="A1219" s="93" t="s">
        <v>4236</v>
      </c>
      <c r="B1219" s="93" t="s">
        <v>876</v>
      </c>
      <c r="C1219" s="93" t="s">
        <v>4236</v>
      </c>
      <c r="D1219" s="93" t="s">
        <v>4237</v>
      </c>
      <c r="E1219" s="94">
        <v>0</v>
      </c>
      <c r="F1219" s="93" t="s">
        <v>1185</v>
      </c>
      <c r="H1219" s="3">
        <f>E1219+SUMIF('BR DTG CIKDITIRO'!C:C,C1219,'BR DTG CIKDITIRO'!E:E)</f>
        <v>0</v>
      </c>
    </row>
    <row r="1220" spans="1:8" ht="15.75" customHeight="1">
      <c r="A1220" s="93" t="s">
        <v>4238</v>
      </c>
      <c r="B1220" s="93" t="s">
        <v>876</v>
      </c>
      <c r="C1220" s="93" t="s">
        <v>4238</v>
      </c>
      <c r="D1220" s="93" t="s">
        <v>4239</v>
      </c>
      <c r="E1220" s="94">
        <v>0</v>
      </c>
      <c r="F1220" s="93" t="s">
        <v>1185</v>
      </c>
      <c r="H1220" s="3">
        <f>E1220+SUMIF('BR DTG CIKDITIRO'!C:C,C1220,'BR DTG CIKDITIRO'!E:E)</f>
        <v>0</v>
      </c>
    </row>
    <row r="1221" spans="1:8" ht="15.75" customHeight="1">
      <c r="A1221" s="93" t="s">
        <v>4240</v>
      </c>
      <c r="B1221" s="93" t="s">
        <v>876</v>
      </c>
      <c r="C1221" s="93" t="s">
        <v>4240</v>
      </c>
      <c r="D1221" s="93" t="s">
        <v>4241</v>
      </c>
      <c r="E1221" s="94">
        <v>0</v>
      </c>
      <c r="F1221" s="93" t="s">
        <v>1185</v>
      </c>
      <c r="H1221" s="3">
        <f>E1221+SUMIF('BR DTG CIKDITIRO'!C:C,C1221,'BR DTG CIKDITIRO'!E:E)</f>
        <v>0</v>
      </c>
    </row>
    <row r="1222" spans="1:8" ht="15.75" customHeight="1">
      <c r="A1222" s="93" t="s">
        <v>4242</v>
      </c>
      <c r="B1222" s="93" t="s">
        <v>876</v>
      </c>
      <c r="C1222" s="93" t="s">
        <v>4242</v>
      </c>
      <c r="D1222" s="93" t="s">
        <v>4243</v>
      </c>
      <c r="E1222" s="94">
        <v>0</v>
      </c>
      <c r="F1222" s="93" t="s">
        <v>1185</v>
      </c>
      <c r="H1222" s="3">
        <f>E1222+SUMIF('BR DTG CIKDITIRO'!C:C,C1222,'BR DTG CIKDITIRO'!E:E)</f>
        <v>0</v>
      </c>
    </row>
    <row r="1223" spans="1:8" ht="15.75" customHeight="1">
      <c r="A1223" s="93" t="s">
        <v>4246</v>
      </c>
      <c r="B1223" s="93" t="s">
        <v>876</v>
      </c>
      <c r="C1223" s="93" t="s">
        <v>4246</v>
      </c>
      <c r="D1223" s="93" t="s">
        <v>4247</v>
      </c>
      <c r="E1223" s="94">
        <v>0</v>
      </c>
      <c r="F1223" s="93" t="s">
        <v>1185</v>
      </c>
      <c r="H1223" s="3">
        <f>E1223+SUMIF('BR DTG CIKDITIRO'!C:C,C1223,'BR DTG CIKDITIRO'!E:E)</f>
        <v>0</v>
      </c>
    </row>
    <row r="1224" spans="1:8" ht="15.75" customHeight="1">
      <c r="A1224" s="93" t="s">
        <v>4248</v>
      </c>
      <c r="B1224" s="93" t="s">
        <v>876</v>
      </c>
      <c r="C1224" s="93" t="s">
        <v>4248</v>
      </c>
      <c r="D1224" s="93" t="s">
        <v>4249</v>
      </c>
      <c r="E1224" s="94">
        <v>0</v>
      </c>
      <c r="F1224" s="93" t="s">
        <v>1185</v>
      </c>
      <c r="H1224" s="3">
        <f>E1224+SUMIF('BR DTG CIKDITIRO'!C:C,C1224,'BR DTG CIKDITIRO'!E:E)</f>
        <v>0</v>
      </c>
    </row>
    <row r="1225" spans="1:8" ht="15.75" customHeight="1">
      <c r="A1225" s="93" t="s">
        <v>4250</v>
      </c>
      <c r="B1225" s="93" t="s">
        <v>876</v>
      </c>
      <c r="C1225" s="93" t="s">
        <v>4250</v>
      </c>
      <c r="D1225" s="93" t="s">
        <v>4251</v>
      </c>
      <c r="E1225" s="94">
        <v>0</v>
      </c>
      <c r="F1225" s="93" t="s">
        <v>1185</v>
      </c>
      <c r="H1225" s="3">
        <f>E1225+SUMIF('BR DTG CIKDITIRO'!C:C,C1225,'BR DTG CIKDITIRO'!E:E)</f>
        <v>0</v>
      </c>
    </row>
    <row r="1226" spans="1:8" ht="15.75" customHeight="1">
      <c r="A1226" s="93" t="s">
        <v>9193</v>
      </c>
      <c r="B1226" s="93" t="s">
        <v>876</v>
      </c>
      <c r="C1226" s="93" t="s">
        <v>9193</v>
      </c>
      <c r="D1226" s="93" t="s">
        <v>9194</v>
      </c>
      <c r="E1226" s="94">
        <v>0</v>
      </c>
      <c r="F1226" s="93" t="s">
        <v>1185</v>
      </c>
      <c r="H1226" s="3">
        <f>E1226+SUMIF('BR DTG CIKDITIRO'!C:C,C1226,'BR DTG CIKDITIRO'!E:E)</f>
        <v>0</v>
      </c>
    </row>
    <row r="1227" spans="1:8" ht="15.75" customHeight="1">
      <c r="A1227" s="93" t="s">
        <v>4252</v>
      </c>
      <c r="B1227" s="93" t="s">
        <v>876</v>
      </c>
      <c r="C1227" s="93" t="s">
        <v>4252</v>
      </c>
      <c r="D1227" s="93" t="s">
        <v>4253</v>
      </c>
      <c r="E1227" s="94">
        <v>0</v>
      </c>
      <c r="F1227" s="93" t="s">
        <v>1185</v>
      </c>
      <c r="H1227" s="3">
        <f>E1227+SUMIF('BR DTG CIKDITIRO'!C:C,C1227,'BR DTG CIKDITIRO'!E:E)</f>
        <v>0</v>
      </c>
    </row>
    <row r="1228" spans="1:8" ht="15.75" customHeight="1">
      <c r="A1228" s="93" t="s">
        <v>9195</v>
      </c>
      <c r="B1228" s="93" t="s">
        <v>876</v>
      </c>
      <c r="C1228" s="93" t="s">
        <v>9195</v>
      </c>
      <c r="D1228" s="93" t="s">
        <v>9196</v>
      </c>
      <c r="E1228" s="94">
        <v>0</v>
      </c>
      <c r="F1228" s="93" t="s">
        <v>1185</v>
      </c>
      <c r="H1228" s="3">
        <f>E1228+SUMIF('BR DTG CIKDITIRO'!C:C,C1228,'BR DTG CIKDITIRO'!E:E)</f>
        <v>0</v>
      </c>
    </row>
    <row r="1229" spans="1:8" ht="15.75" customHeight="1">
      <c r="A1229" s="93" t="s">
        <v>1822</v>
      </c>
      <c r="B1229" s="93" t="s">
        <v>876</v>
      </c>
      <c r="C1229" s="93" t="s">
        <v>1822</v>
      </c>
      <c r="D1229" s="93" t="s">
        <v>1823</v>
      </c>
      <c r="E1229" s="94">
        <v>0</v>
      </c>
      <c r="F1229" s="93" t="s">
        <v>1185</v>
      </c>
      <c r="H1229" s="3">
        <f>E1229+SUMIF('BR DTG CIKDITIRO'!C:C,C1229,'BR DTG CIKDITIRO'!E:E)</f>
        <v>0</v>
      </c>
    </row>
    <row r="1230" spans="1:8" ht="15.75" customHeight="1">
      <c r="A1230" s="93" t="s">
        <v>9197</v>
      </c>
      <c r="B1230" s="93" t="s">
        <v>876</v>
      </c>
      <c r="C1230" s="93" t="s">
        <v>9197</v>
      </c>
      <c r="D1230" s="93" t="s">
        <v>9198</v>
      </c>
      <c r="E1230" s="94">
        <v>0</v>
      </c>
      <c r="F1230" s="93" t="s">
        <v>1185</v>
      </c>
      <c r="H1230" s="3">
        <f>E1230+SUMIF('BR DTG CIKDITIRO'!C:C,C1230,'BR DTG CIKDITIRO'!E:E)</f>
        <v>0</v>
      </c>
    </row>
    <row r="1231" spans="1:8" ht="15.75" customHeight="1">
      <c r="A1231" s="93" t="s">
        <v>9199</v>
      </c>
      <c r="B1231" s="93" t="s">
        <v>876</v>
      </c>
      <c r="C1231" s="93" t="s">
        <v>9199</v>
      </c>
      <c r="D1231" s="93" t="s">
        <v>9200</v>
      </c>
      <c r="E1231" s="94">
        <v>0</v>
      </c>
      <c r="F1231" s="93" t="s">
        <v>1185</v>
      </c>
      <c r="H1231" s="3">
        <f>E1231+SUMIF('BR DTG CIKDITIRO'!C:C,C1231,'BR DTG CIKDITIRO'!E:E)</f>
        <v>0</v>
      </c>
    </row>
    <row r="1232" spans="1:8" ht="15.75" customHeight="1">
      <c r="A1232" s="93" t="s">
        <v>4260</v>
      </c>
      <c r="B1232" s="93" t="s">
        <v>876</v>
      </c>
      <c r="C1232" s="93" t="s">
        <v>4260</v>
      </c>
      <c r="D1232" s="93" t="s">
        <v>4261</v>
      </c>
      <c r="E1232" s="94">
        <v>0</v>
      </c>
      <c r="F1232" s="93" t="s">
        <v>1185</v>
      </c>
      <c r="H1232" s="3">
        <f>E1232+SUMIF('BR DTG CIKDITIRO'!C:C,C1232,'BR DTG CIKDITIRO'!E:E)</f>
        <v>0</v>
      </c>
    </row>
    <row r="1233" spans="1:8" ht="15.75" customHeight="1">
      <c r="A1233" s="93" t="s">
        <v>4266</v>
      </c>
      <c r="B1233" s="93" t="s">
        <v>876</v>
      </c>
      <c r="C1233" s="93" t="s">
        <v>4266</v>
      </c>
      <c r="D1233" s="93" t="s">
        <v>4267</v>
      </c>
      <c r="E1233" s="94">
        <v>0</v>
      </c>
      <c r="F1233" s="93" t="s">
        <v>1185</v>
      </c>
      <c r="H1233" s="3">
        <f>E1233+SUMIF('BR DTG CIKDITIRO'!C:C,C1233,'BR DTG CIKDITIRO'!E:E)</f>
        <v>0</v>
      </c>
    </row>
    <row r="1234" spans="1:8" ht="15.75" customHeight="1">
      <c r="A1234" s="93" t="s">
        <v>4268</v>
      </c>
      <c r="B1234" s="93" t="s">
        <v>876</v>
      </c>
      <c r="C1234" s="93" t="s">
        <v>4268</v>
      </c>
      <c r="D1234" s="93" t="s">
        <v>4269</v>
      </c>
      <c r="E1234" s="94">
        <v>0</v>
      </c>
      <c r="F1234" s="93" t="s">
        <v>1185</v>
      </c>
      <c r="H1234" s="3">
        <f>E1234+SUMIF('BR DTG CIKDITIRO'!C:C,C1234,'BR DTG CIKDITIRO'!E:E)</f>
        <v>0</v>
      </c>
    </row>
    <row r="1235" spans="1:8" ht="15.75" customHeight="1">
      <c r="A1235" s="93" t="s">
        <v>4270</v>
      </c>
      <c r="B1235" s="93" t="s">
        <v>876</v>
      </c>
      <c r="C1235" s="93" t="s">
        <v>4270</v>
      </c>
      <c r="D1235" s="93" t="s">
        <v>4271</v>
      </c>
      <c r="E1235" s="94">
        <v>0</v>
      </c>
      <c r="F1235" s="93" t="s">
        <v>1185</v>
      </c>
      <c r="H1235" s="3">
        <f>E1235+SUMIF('BR DTG CIKDITIRO'!C:C,C1235,'BR DTG CIKDITIRO'!E:E)</f>
        <v>0</v>
      </c>
    </row>
    <row r="1236" spans="1:8" ht="15.75" customHeight="1">
      <c r="A1236" s="93" t="s">
        <v>4272</v>
      </c>
      <c r="B1236" s="93" t="s">
        <v>876</v>
      </c>
      <c r="C1236" s="93" t="s">
        <v>4272</v>
      </c>
      <c r="D1236" s="93" t="s">
        <v>3172</v>
      </c>
      <c r="E1236" s="94">
        <v>0</v>
      </c>
      <c r="F1236" s="93" t="s">
        <v>1185</v>
      </c>
      <c r="H1236" s="3">
        <f>E1236+SUMIF('BR DTG CIKDITIRO'!C:C,C1236,'BR DTG CIKDITIRO'!E:E)</f>
        <v>0</v>
      </c>
    </row>
    <row r="1237" spans="1:8" ht="15.75" customHeight="1">
      <c r="A1237" s="93" t="s">
        <v>4273</v>
      </c>
      <c r="B1237" s="93" t="s">
        <v>876</v>
      </c>
      <c r="C1237" s="93" t="s">
        <v>4273</v>
      </c>
      <c r="D1237" s="93" t="s">
        <v>4274</v>
      </c>
      <c r="E1237" s="94">
        <v>0</v>
      </c>
      <c r="F1237" s="93" t="s">
        <v>1185</v>
      </c>
      <c r="H1237" s="3">
        <f>E1237+SUMIF('BR DTG CIKDITIRO'!C:C,C1237,'BR DTG CIKDITIRO'!E:E)</f>
        <v>0</v>
      </c>
    </row>
    <row r="1238" spans="1:8" ht="15.75" customHeight="1">
      <c r="A1238" s="93" t="s">
        <v>4277</v>
      </c>
      <c r="B1238" s="93" t="s">
        <v>877</v>
      </c>
      <c r="C1238" s="93" t="s">
        <v>4277</v>
      </c>
      <c r="D1238" s="93" t="s">
        <v>4278</v>
      </c>
      <c r="E1238" s="94">
        <v>1</v>
      </c>
      <c r="F1238" s="93" t="s">
        <v>1185</v>
      </c>
      <c r="H1238" s="3">
        <f>E1238+SUMIF('BR DTG CIKDITIRO'!C:C,C1238,'BR DTG CIKDITIRO'!E:E)</f>
        <v>1</v>
      </c>
    </row>
    <row r="1239" spans="1:8" ht="15.75" customHeight="1">
      <c r="A1239" s="93" t="s">
        <v>315</v>
      </c>
      <c r="B1239" s="93" t="s">
        <v>877</v>
      </c>
      <c r="C1239" s="93" t="s">
        <v>315</v>
      </c>
      <c r="D1239" s="93" t="s">
        <v>1091</v>
      </c>
      <c r="E1239" s="94">
        <v>1</v>
      </c>
      <c r="F1239" s="93" t="s">
        <v>1185</v>
      </c>
      <c r="H1239" s="3">
        <f>E1239+SUMIF('BR DTG CIKDITIRO'!C:C,C1239,'BR DTG CIKDITIRO'!E:E)</f>
        <v>1</v>
      </c>
    </row>
    <row r="1240" spans="1:8" ht="15.75" customHeight="1">
      <c r="A1240" s="93" t="s">
        <v>9201</v>
      </c>
      <c r="B1240" s="93" t="s">
        <v>876</v>
      </c>
      <c r="C1240" s="93" t="s">
        <v>9201</v>
      </c>
      <c r="D1240" s="93" t="s">
        <v>9202</v>
      </c>
      <c r="E1240" s="94">
        <v>0</v>
      </c>
      <c r="F1240" s="93" t="s">
        <v>1185</v>
      </c>
      <c r="H1240" s="3">
        <f>E1240+SUMIF('BR DTG CIKDITIRO'!C:C,C1240,'BR DTG CIKDITIRO'!E:E)</f>
        <v>0</v>
      </c>
    </row>
    <row r="1241" spans="1:8" ht="15.75" customHeight="1">
      <c r="A1241" s="93" t="s">
        <v>1695</v>
      </c>
      <c r="B1241" s="93" t="s">
        <v>1185</v>
      </c>
      <c r="C1241" s="93" t="s">
        <v>1695</v>
      </c>
      <c r="D1241" s="93" t="s">
        <v>1696</v>
      </c>
      <c r="E1241" s="94">
        <v>0</v>
      </c>
      <c r="F1241" s="93" t="s">
        <v>1185</v>
      </c>
      <c r="H1241" s="3">
        <f>E1241+SUMIF('BR DTG CIKDITIRO'!C:C,C1241,'BR DTG CIKDITIRO'!E:E)</f>
        <v>0</v>
      </c>
    </row>
    <row r="1242" spans="1:8" ht="15.75" customHeight="1">
      <c r="A1242" s="93" t="s">
        <v>9203</v>
      </c>
      <c r="B1242" s="93" t="s">
        <v>876</v>
      </c>
      <c r="C1242" s="93" t="s">
        <v>9203</v>
      </c>
      <c r="D1242" s="93" t="s">
        <v>9204</v>
      </c>
      <c r="E1242" s="94">
        <v>0</v>
      </c>
      <c r="F1242" s="93" t="s">
        <v>1185</v>
      </c>
      <c r="H1242" s="3">
        <f>E1242+SUMIF('BR DTG CIKDITIRO'!C:C,C1242,'BR DTG CIKDITIRO'!E:E)</f>
        <v>0</v>
      </c>
    </row>
    <row r="1243" spans="1:8" ht="15.75" customHeight="1">
      <c r="A1243" s="93" t="s">
        <v>4283</v>
      </c>
      <c r="B1243" s="93" t="s">
        <v>876</v>
      </c>
      <c r="C1243" s="93" t="s">
        <v>4283</v>
      </c>
      <c r="D1243" s="93" t="s">
        <v>4284</v>
      </c>
      <c r="E1243" s="94">
        <v>0</v>
      </c>
      <c r="F1243" s="93" t="s">
        <v>1185</v>
      </c>
      <c r="H1243" s="3">
        <f>E1243+SUMIF('BR DTG CIKDITIRO'!C:C,C1243,'BR DTG CIKDITIRO'!E:E)</f>
        <v>0</v>
      </c>
    </row>
    <row r="1244" spans="1:8" ht="15.75" customHeight="1">
      <c r="A1244" s="93" t="s">
        <v>4285</v>
      </c>
      <c r="B1244" s="93" t="s">
        <v>876</v>
      </c>
      <c r="C1244" s="93" t="s">
        <v>4285</v>
      </c>
      <c r="D1244" s="93" t="s">
        <v>4286</v>
      </c>
      <c r="E1244" s="94">
        <v>0</v>
      </c>
      <c r="F1244" s="93" t="s">
        <v>1185</v>
      </c>
      <c r="H1244" s="3">
        <f>E1244+SUMIF('BR DTG CIKDITIRO'!C:C,C1244,'BR DTG CIKDITIRO'!E:E)</f>
        <v>0</v>
      </c>
    </row>
    <row r="1245" spans="1:8" ht="15.75" customHeight="1">
      <c r="A1245" s="93" t="s">
        <v>4287</v>
      </c>
      <c r="B1245" s="93" t="s">
        <v>876</v>
      </c>
      <c r="C1245" s="93" t="s">
        <v>4287</v>
      </c>
      <c r="D1245" s="93" t="s">
        <v>4288</v>
      </c>
      <c r="E1245" s="94">
        <v>0</v>
      </c>
      <c r="F1245" s="93" t="s">
        <v>1185</v>
      </c>
      <c r="H1245" s="3">
        <f>E1245+SUMIF('BR DTG CIKDITIRO'!C:C,C1245,'BR DTG CIKDITIRO'!E:E)</f>
        <v>0</v>
      </c>
    </row>
    <row r="1246" spans="1:8" ht="15.75" customHeight="1">
      <c r="A1246" s="93" t="s">
        <v>4291</v>
      </c>
      <c r="B1246" s="93" t="s">
        <v>876</v>
      </c>
      <c r="C1246" s="93" t="s">
        <v>4291</v>
      </c>
      <c r="D1246" s="93" t="s">
        <v>4292</v>
      </c>
      <c r="E1246" s="94">
        <v>0</v>
      </c>
      <c r="F1246" s="93" t="s">
        <v>1185</v>
      </c>
      <c r="H1246" s="3">
        <f>E1246+SUMIF('BR DTG CIKDITIRO'!C:C,C1246,'BR DTG CIKDITIRO'!E:E)</f>
        <v>0</v>
      </c>
    </row>
    <row r="1247" spans="1:8" ht="15.75" customHeight="1">
      <c r="A1247" s="93" t="s">
        <v>4293</v>
      </c>
      <c r="B1247" s="93" t="s">
        <v>881</v>
      </c>
      <c r="C1247" s="93" t="s">
        <v>4293</v>
      </c>
      <c r="D1247" s="93" t="s">
        <v>4294</v>
      </c>
      <c r="E1247" s="94">
        <v>2</v>
      </c>
      <c r="F1247" s="93" t="s">
        <v>1185</v>
      </c>
      <c r="H1247" s="3">
        <f>E1247+SUMIF('BR DTG CIKDITIRO'!C:C,C1247,'BR DTG CIKDITIRO'!E:E)</f>
        <v>2</v>
      </c>
    </row>
    <row r="1248" spans="1:8" ht="15.75" customHeight="1">
      <c r="A1248" s="93" t="s">
        <v>4295</v>
      </c>
      <c r="B1248" s="93" t="s">
        <v>876</v>
      </c>
      <c r="C1248" s="93" t="s">
        <v>4295</v>
      </c>
      <c r="D1248" s="93" t="s">
        <v>4296</v>
      </c>
      <c r="E1248" s="94">
        <v>0</v>
      </c>
      <c r="F1248" s="93" t="s">
        <v>1185</v>
      </c>
      <c r="H1248" s="3">
        <f>E1248+SUMIF('BR DTG CIKDITIRO'!C:C,C1248,'BR DTG CIKDITIRO'!E:E)</f>
        <v>0</v>
      </c>
    </row>
    <row r="1249" spans="1:8" ht="15.75" customHeight="1">
      <c r="A1249" s="93" t="s">
        <v>4297</v>
      </c>
      <c r="B1249" s="93" t="s">
        <v>876</v>
      </c>
      <c r="C1249" s="93" t="s">
        <v>4297</v>
      </c>
      <c r="D1249" s="93" t="s">
        <v>9205</v>
      </c>
      <c r="E1249" s="94">
        <v>0</v>
      </c>
      <c r="F1249" s="93" t="s">
        <v>1185</v>
      </c>
      <c r="H1249" s="3">
        <f>E1249+SUMIF('BR DTG CIKDITIRO'!C:C,C1249,'BR DTG CIKDITIRO'!E:E)</f>
        <v>0</v>
      </c>
    </row>
    <row r="1250" spans="1:8" ht="15.75" customHeight="1">
      <c r="A1250" s="93" t="s">
        <v>4299</v>
      </c>
      <c r="B1250" s="93" t="s">
        <v>876</v>
      </c>
      <c r="C1250" s="93" t="s">
        <v>4299</v>
      </c>
      <c r="D1250" s="93" t="s">
        <v>4300</v>
      </c>
      <c r="E1250" s="94">
        <v>0</v>
      </c>
      <c r="F1250" s="93" t="s">
        <v>1185</v>
      </c>
      <c r="H1250" s="3">
        <f>E1250+SUMIF('BR DTG CIKDITIRO'!C:C,C1250,'BR DTG CIKDITIRO'!E:E)</f>
        <v>0</v>
      </c>
    </row>
    <row r="1251" spans="1:8" ht="15.75" customHeight="1">
      <c r="A1251" s="93" t="s">
        <v>4301</v>
      </c>
      <c r="B1251" s="93" t="s">
        <v>876</v>
      </c>
      <c r="C1251" s="93" t="s">
        <v>4301</v>
      </c>
      <c r="D1251" s="93" t="s">
        <v>4302</v>
      </c>
      <c r="E1251" s="94">
        <v>0</v>
      </c>
      <c r="F1251" s="93" t="s">
        <v>1185</v>
      </c>
      <c r="H1251" s="3">
        <f>E1251+SUMIF('BR DTG CIKDITIRO'!C:C,C1251,'BR DTG CIKDITIRO'!E:E)</f>
        <v>0</v>
      </c>
    </row>
    <row r="1252" spans="1:8" ht="15.75" customHeight="1">
      <c r="A1252" s="93" t="s">
        <v>9206</v>
      </c>
      <c r="B1252" s="93" t="s">
        <v>876</v>
      </c>
      <c r="C1252" s="93" t="s">
        <v>9206</v>
      </c>
      <c r="D1252" s="93" t="s">
        <v>9207</v>
      </c>
      <c r="E1252" s="94">
        <v>0</v>
      </c>
      <c r="F1252" s="93" t="s">
        <v>1185</v>
      </c>
      <c r="H1252" s="3">
        <f>E1252+SUMIF('BR DTG CIKDITIRO'!C:C,C1252,'BR DTG CIKDITIRO'!E:E)</f>
        <v>0</v>
      </c>
    </row>
    <row r="1253" spans="1:8" ht="15.75" customHeight="1">
      <c r="A1253" s="93" t="s">
        <v>683</v>
      </c>
      <c r="B1253" s="93" t="s">
        <v>876</v>
      </c>
      <c r="C1253" s="93" t="s">
        <v>683</v>
      </c>
      <c r="D1253" s="93" t="s">
        <v>684</v>
      </c>
      <c r="E1253" s="94">
        <v>0</v>
      </c>
      <c r="F1253" s="93" t="s">
        <v>1185</v>
      </c>
      <c r="H1253" s="3">
        <f>E1253+SUMIF('BR DTG CIKDITIRO'!C:C,C1253,'BR DTG CIKDITIRO'!E:E)</f>
        <v>0</v>
      </c>
    </row>
    <row r="1254" spans="1:8" ht="15.75" customHeight="1">
      <c r="A1254" s="93" t="s">
        <v>4303</v>
      </c>
      <c r="B1254" s="93" t="s">
        <v>876</v>
      </c>
      <c r="C1254" s="93" t="s">
        <v>4303</v>
      </c>
      <c r="D1254" s="93" t="s">
        <v>9208</v>
      </c>
      <c r="E1254" s="94">
        <v>0</v>
      </c>
      <c r="F1254" s="93" t="s">
        <v>1185</v>
      </c>
      <c r="H1254" s="3">
        <f>E1254+SUMIF('BR DTG CIKDITIRO'!C:C,C1254,'BR DTG CIKDITIRO'!E:E)</f>
        <v>0</v>
      </c>
    </row>
    <row r="1255" spans="1:8" ht="15.75" customHeight="1">
      <c r="A1255" s="93" t="s">
        <v>9209</v>
      </c>
      <c r="B1255" s="93" t="s">
        <v>876</v>
      </c>
      <c r="C1255" s="93" t="s">
        <v>9209</v>
      </c>
      <c r="D1255" s="93" t="s">
        <v>9210</v>
      </c>
      <c r="E1255" s="94">
        <v>0</v>
      </c>
      <c r="F1255" s="93" t="s">
        <v>1185</v>
      </c>
      <c r="H1255" s="3">
        <f>E1255+SUMIF('BR DTG CIKDITIRO'!C:C,C1255,'BR DTG CIKDITIRO'!E:E)</f>
        <v>0</v>
      </c>
    </row>
    <row r="1256" spans="1:8" ht="15.75" customHeight="1">
      <c r="A1256" s="93" t="s">
        <v>9211</v>
      </c>
      <c r="B1256" s="93" t="s">
        <v>876</v>
      </c>
      <c r="C1256" s="93" t="s">
        <v>9211</v>
      </c>
      <c r="D1256" s="93" t="s">
        <v>9212</v>
      </c>
      <c r="E1256" s="94">
        <v>0</v>
      </c>
      <c r="F1256" s="93" t="s">
        <v>1185</v>
      </c>
      <c r="H1256" s="3">
        <f>E1256+SUMIF('BR DTG CIKDITIRO'!C:C,C1256,'BR DTG CIKDITIRO'!E:E)</f>
        <v>0</v>
      </c>
    </row>
    <row r="1257" spans="1:8" ht="15.75" customHeight="1">
      <c r="A1257" s="93" t="s">
        <v>4309</v>
      </c>
      <c r="B1257" s="93" t="s">
        <v>876</v>
      </c>
      <c r="C1257" s="93" t="s">
        <v>4309</v>
      </c>
      <c r="D1257" s="93" t="s">
        <v>9213</v>
      </c>
      <c r="E1257" s="94">
        <v>0</v>
      </c>
      <c r="F1257" s="93" t="s">
        <v>1185</v>
      </c>
      <c r="H1257" s="3">
        <f>E1257+SUMIF('BR DTG CIKDITIRO'!C:C,C1257,'BR DTG CIKDITIRO'!E:E)</f>
        <v>0</v>
      </c>
    </row>
    <row r="1258" spans="1:8" ht="15.75" customHeight="1">
      <c r="A1258" s="93" t="s">
        <v>4311</v>
      </c>
      <c r="B1258" s="93" t="s">
        <v>876</v>
      </c>
      <c r="C1258" s="93" t="s">
        <v>4311</v>
      </c>
      <c r="D1258" s="93" t="s">
        <v>9214</v>
      </c>
      <c r="E1258" s="94">
        <v>0</v>
      </c>
      <c r="F1258" s="93" t="s">
        <v>1185</v>
      </c>
      <c r="H1258" s="3">
        <f>E1258+SUMIF('BR DTG CIKDITIRO'!C:C,C1258,'BR DTG CIKDITIRO'!E:E)</f>
        <v>0</v>
      </c>
    </row>
    <row r="1259" spans="1:8" ht="15.75" customHeight="1">
      <c r="A1259" s="93" t="s">
        <v>4313</v>
      </c>
      <c r="B1259" s="93" t="s">
        <v>876</v>
      </c>
      <c r="C1259" s="93" t="s">
        <v>4313</v>
      </c>
      <c r="D1259" s="93" t="s">
        <v>4314</v>
      </c>
      <c r="E1259" s="94">
        <v>0</v>
      </c>
      <c r="F1259" s="93" t="s">
        <v>1185</v>
      </c>
      <c r="H1259" s="3">
        <f>E1259+SUMIF('BR DTG CIKDITIRO'!C:C,C1259,'BR DTG CIKDITIRO'!E:E)</f>
        <v>0</v>
      </c>
    </row>
    <row r="1260" spans="1:8" ht="15.75" customHeight="1">
      <c r="A1260" s="93" t="s">
        <v>9215</v>
      </c>
      <c r="B1260" s="93" t="s">
        <v>876</v>
      </c>
      <c r="C1260" s="93" t="s">
        <v>9215</v>
      </c>
      <c r="D1260" s="93" t="s">
        <v>9216</v>
      </c>
      <c r="E1260" s="94">
        <v>0</v>
      </c>
      <c r="F1260" s="93" t="s">
        <v>1185</v>
      </c>
      <c r="H1260" s="3">
        <f>E1260+SUMIF('BR DTG CIKDITIRO'!C:C,C1260,'BR DTG CIKDITIRO'!E:E)</f>
        <v>0</v>
      </c>
    </row>
    <row r="1261" spans="1:8" ht="15.75" customHeight="1">
      <c r="A1261" s="93" t="s">
        <v>9217</v>
      </c>
      <c r="B1261" s="93" t="s">
        <v>876</v>
      </c>
      <c r="C1261" s="93" t="s">
        <v>9217</v>
      </c>
      <c r="D1261" s="93" t="s">
        <v>9218</v>
      </c>
      <c r="E1261" s="94">
        <v>0</v>
      </c>
      <c r="F1261" s="93" t="s">
        <v>1185</v>
      </c>
      <c r="H1261" s="3">
        <f>E1261+SUMIF('BR DTG CIKDITIRO'!C:C,C1261,'BR DTG CIKDITIRO'!E:E)</f>
        <v>0</v>
      </c>
    </row>
    <row r="1262" spans="1:8" ht="15.75" customHeight="1">
      <c r="A1262" s="93" t="s">
        <v>834</v>
      </c>
      <c r="B1262" s="93" t="s">
        <v>876</v>
      </c>
      <c r="C1262" s="93" t="s">
        <v>834</v>
      </c>
      <c r="D1262" s="93" t="s">
        <v>835</v>
      </c>
      <c r="E1262" s="94">
        <v>0</v>
      </c>
      <c r="F1262" s="93" t="s">
        <v>1185</v>
      </c>
      <c r="H1262" s="3">
        <f>E1262+SUMIF('BR DTG CIKDITIRO'!C:C,C1262,'BR DTG CIKDITIRO'!E:E)</f>
        <v>0</v>
      </c>
    </row>
    <row r="1263" spans="1:8" ht="15.75" customHeight="1">
      <c r="A1263" s="93" t="s">
        <v>4315</v>
      </c>
      <c r="B1263" s="93" t="s">
        <v>876</v>
      </c>
      <c r="C1263" s="93" t="s">
        <v>4315</v>
      </c>
      <c r="D1263" s="93" t="s">
        <v>4316</v>
      </c>
      <c r="E1263" s="94">
        <v>0</v>
      </c>
      <c r="F1263" s="93" t="s">
        <v>1185</v>
      </c>
      <c r="H1263" s="3">
        <f>E1263+SUMIF('BR DTG CIKDITIRO'!C:C,C1263,'BR DTG CIKDITIRO'!E:E)</f>
        <v>0</v>
      </c>
    </row>
    <row r="1264" spans="1:8" ht="15.75" customHeight="1">
      <c r="A1264" s="93" t="s">
        <v>4319</v>
      </c>
      <c r="B1264" s="93" t="s">
        <v>876</v>
      </c>
      <c r="C1264" s="93" t="s">
        <v>4319</v>
      </c>
      <c r="D1264" s="93" t="s">
        <v>4320</v>
      </c>
      <c r="E1264" s="94">
        <v>0</v>
      </c>
      <c r="F1264" s="93" t="s">
        <v>1185</v>
      </c>
      <c r="H1264" s="3">
        <f>E1264+SUMIF('BR DTG CIKDITIRO'!C:C,C1264,'BR DTG CIKDITIRO'!E:E)</f>
        <v>0</v>
      </c>
    </row>
    <row r="1265" spans="1:8" ht="15.75" customHeight="1">
      <c r="A1265" s="93" t="s">
        <v>4321</v>
      </c>
      <c r="B1265" s="93" t="s">
        <v>876</v>
      </c>
      <c r="C1265" s="93" t="s">
        <v>4321</v>
      </c>
      <c r="D1265" s="93" t="s">
        <v>4322</v>
      </c>
      <c r="E1265" s="94">
        <v>0</v>
      </c>
      <c r="F1265" s="93" t="s">
        <v>1185</v>
      </c>
      <c r="H1265" s="3">
        <f>E1265+SUMIF('BR DTG CIKDITIRO'!C:C,C1265,'BR DTG CIKDITIRO'!E:E)</f>
        <v>0</v>
      </c>
    </row>
    <row r="1266" spans="1:8" ht="15.75" customHeight="1">
      <c r="A1266" s="93" t="s">
        <v>4323</v>
      </c>
      <c r="B1266" s="93" t="s">
        <v>876</v>
      </c>
      <c r="C1266" s="93" t="s">
        <v>4323</v>
      </c>
      <c r="D1266" s="93" t="s">
        <v>4324</v>
      </c>
      <c r="E1266" s="94">
        <v>0</v>
      </c>
      <c r="F1266" s="93" t="s">
        <v>1185</v>
      </c>
      <c r="H1266" s="3">
        <f>E1266+SUMIF('BR DTG CIKDITIRO'!C:C,C1266,'BR DTG CIKDITIRO'!E:E)</f>
        <v>0</v>
      </c>
    </row>
    <row r="1267" spans="1:8" ht="15.75" customHeight="1">
      <c r="A1267" s="93" t="s">
        <v>4325</v>
      </c>
      <c r="B1267" s="93" t="s">
        <v>876</v>
      </c>
      <c r="C1267" s="93" t="s">
        <v>4325</v>
      </c>
      <c r="D1267" s="93" t="s">
        <v>4322</v>
      </c>
      <c r="E1267" s="94">
        <v>0</v>
      </c>
      <c r="F1267" s="93" t="s">
        <v>1185</v>
      </c>
      <c r="H1267" s="3">
        <f>E1267+SUMIF('BR DTG CIKDITIRO'!C:C,C1267,'BR DTG CIKDITIRO'!E:E)</f>
        <v>0</v>
      </c>
    </row>
    <row r="1268" spans="1:8" ht="15.75" customHeight="1">
      <c r="A1268" s="93" t="s">
        <v>4328</v>
      </c>
      <c r="B1268" s="93" t="s">
        <v>876</v>
      </c>
      <c r="C1268" s="93" t="s">
        <v>4328</v>
      </c>
      <c r="D1268" s="93" t="s">
        <v>4329</v>
      </c>
      <c r="E1268" s="94">
        <v>0</v>
      </c>
      <c r="F1268" s="93" t="s">
        <v>1185</v>
      </c>
      <c r="H1268" s="3">
        <f>E1268+SUMIF('BR DTG CIKDITIRO'!C:C,C1268,'BR DTG CIKDITIRO'!E:E)</f>
        <v>0</v>
      </c>
    </row>
    <row r="1269" spans="1:8" ht="15.75" customHeight="1">
      <c r="A1269" s="93" t="s">
        <v>4330</v>
      </c>
      <c r="B1269" s="93" t="s">
        <v>876</v>
      </c>
      <c r="C1269" s="93" t="s">
        <v>4330</v>
      </c>
      <c r="D1269" s="93" t="s">
        <v>4331</v>
      </c>
      <c r="E1269" s="94">
        <v>0</v>
      </c>
      <c r="F1269" s="93" t="s">
        <v>1185</v>
      </c>
      <c r="H1269" s="3">
        <f>E1269+SUMIF('BR DTG CIKDITIRO'!C:C,C1269,'BR DTG CIKDITIRO'!E:E)</f>
        <v>0</v>
      </c>
    </row>
    <row r="1270" spans="1:8" ht="15.75" customHeight="1">
      <c r="A1270" s="93" t="s">
        <v>4332</v>
      </c>
      <c r="B1270" s="93" t="s">
        <v>876</v>
      </c>
      <c r="C1270" s="93" t="s">
        <v>4332</v>
      </c>
      <c r="D1270" s="93" t="s">
        <v>4333</v>
      </c>
      <c r="E1270" s="94">
        <v>0</v>
      </c>
      <c r="F1270" s="93" t="s">
        <v>1185</v>
      </c>
      <c r="H1270" s="3">
        <f>E1270+SUMIF('BR DTG CIKDITIRO'!C:C,C1270,'BR DTG CIKDITIRO'!E:E)</f>
        <v>0</v>
      </c>
    </row>
    <row r="1271" spans="1:8" ht="15.75" customHeight="1">
      <c r="A1271" s="93" t="s">
        <v>4334</v>
      </c>
      <c r="B1271" s="93" t="s">
        <v>876</v>
      </c>
      <c r="C1271" s="93" t="s">
        <v>4334</v>
      </c>
      <c r="D1271" s="93" t="s">
        <v>4335</v>
      </c>
      <c r="E1271" s="94">
        <v>0</v>
      </c>
      <c r="F1271" s="93" t="s">
        <v>1185</v>
      </c>
      <c r="H1271" s="3">
        <f>E1271+SUMIF('BR DTG CIKDITIRO'!C:C,C1271,'BR DTG CIKDITIRO'!E:E)</f>
        <v>0</v>
      </c>
    </row>
    <row r="1272" spans="1:8" ht="15.75" customHeight="1">
      <c r="A1272" s="93" t="s">
        <v>4338</v>
      </c>
      <c r="B1272" s="93" t="s">
        <v>876</v>
      </c>
      <c r="C1272" s="93" t="s">
        <v>4338</v>
      </c>
      <c r="D1272" s="93" t="s">
        <v>4339</v>
      </c>
      <c r="E1272" s="94">
        <v>0</v>
      </c>
      <c r="F1272" s="93" t="s">
        <v>1185</v>
      </c>
      <c r="H1272" s="3">
        <f>E1272+SUMIF('BR DTG CIKDITIRO'!C:C,C1272,'BR DTG CIKDITIRO'!E:E)</f>
        <v>0</v>
      </c>
    </row>
    <row r="1273" spans="1:8" ht="15.75" customHeight="1">
      <c r="A1273" s="93" t="s">
        <v>4340</v>
      </c>
      <c r="B1273" s="93" t="s">
        <v>876</v>
      </c>
      <c r="C1273" s="93" t="s">
        <v>4340</v>
      </c>
      <c r="D1273" s="93" t="s">
        <v>4324</v>
      </c>
      <c r="E1273" s="94">
        <v>0</v>
      </c>
      <c r="F1273" s="93" t="s">
        <v>1185</v>
      </c>
      <c r="H1273" s="3">
        <f>E1273+SUMIF('BR DTG CIKDITIRO'!C:C,C1273,'BR DTG CIKDITIRO'!E:E)</f>
        <v>0</v>
      </c>
    </row>
    <row r="1274" spans="1:8" ht="15.75" customHeight="1">
      <c r="A1274" s="93" t="s">
        <v>4341</v>
      </c>
      <c r="B1274" s="93" t="s">
        <v>876</v>
      </c>
      <c r="C1274" s="93" t="s">
        <v>4341</v>
      </c>
      <c r="D1274" s="93" t="s">
        <v>4342</v>
      </c>
      <c r="E1274" s="94">
        <v>0</v>
      </c>
      <c r="F1274" s="93" t="s">
        <v>1185</v>
      </c>
      <c r="H1274" s="3">
        <f>E1274+SUMIF('BR DTG CIKDITIRO'!C:C,C1274,'BR DTG CIKDITIRO'!E:E)</f>
        <v>0</v>
      </c>
    </row>
    <row r="1275" spans="1:8" ht="15.75" customHeight="1">
      <c r="A1275" s="93" t="s">
        <v>4343</v>
      </c>
      <c r="B1275" s="93" t="s">
        <v>876</v>
      </c>
      <c r="C1275" s="93" t="s">
        <v>4343</v>
      </c>
      <c r="D1275" s="93" t="s">
        <v>4344</v>
      </c>
      <c r="E1275" s="94">
        <v>0</v>
      </c>
      <c r="F1275" s="93" t="s">
        <v>1185</v>
      </c>
      <c r="H1275" s="3">
        <f>E1275+SUMIF('BR DTG CIKDITIRO'!C:C,C1275,'BR DTG CIKDITIRO'!E:E)</f>
        <v>0</v>
      </c>
    </row>
    <row r="1276" spans="1:8" ht="15.75" customHeight="1">
      <c r="A1276" s="93" t="s">
        <v>4345</v>
      </c>
      <c r="B1276" s="93" t="s">
        <v>876</v>
      </c>
      <c r="C1276" s="93" t="s">
        <v>4345</v>
      </c>
      <c r="D1276" s="93" t="s">
        <v>4346</v>
      </c>
      <c r="E1276" s="94">
        <v>0</v>
      </c>
      <c r="F1276" s="93" t="s">
        <v>1185</v>
      </c>
      <c r="H1276" s="3">
        <f>E1276+SUMIF('BR DTG CIKDITIRO'!C:C,C1276,'BR DTG CIKDITIRO'!E:E)</f>
        <v>0</v>
      </c>
    </row>
    <row r="1277" spans="1:8" ht="15.75" customHeight="1">
      <c r="A1277" s="93" t="s">
        <v>4347</v>
      </c>
      <c r="B1277" s="93" t="s">
        <v>876</v>
      </c>
      <c r="C1277" s="93" t="s">
        <v>4347</v>
      </c>
      <c r="D1277" s="93" t="s">
        <v>4339</v>
      </c>
      <c r="E1277" s="94">
        <v>0</v>
      </c>
      <c r="F1277" s="93" t="s">
        <v>1185</v>
      </c>
      <c r="H1277" s="3">
        <f>E1277+SUMIF('BR DTG CIKDITIRO'!C:C,C1277,'BR DTG CIKDITIRO'!E:E)</f>
        <v>0</v>
      </c>
    </row>
    <row r="1278" spans="1:8" ht="15.75" customHeight="1">
      <c r="A1278" s="93" t="s">
        <v>4348</v>
      </c>
      <c r="B1278" s="93" t="s">
        <v>876</v>
      </c>
      <c r="C1278" s="93" t="s">
        <v>4348</v>
      </c>
      <c r="D1278" s="93" t="s">
        <v>4349</v>
      </c>
      <c r="E1278" s="94">
        <v>0</v>
      </c>
      <c r="F1278" s="93" t="s">
        <v>1185</v>
      </c>
      <c r="H1278" s="3">
        <f>E1278+SUMIF('BR DTG CIKDITIRO'!C:C,C1278,'BR DTG CIKDITIRO'!E:E)</f>
        <v>0</v>
      </c>
    </row>
    <row r="1279" spans="1:8" ht="15.75" customHeight="1">
      <c r="A1279" s="93" t="s">
        <v>4350</v>
      </c>
      <c r="B1279" s="93" t="s">
        <v>876</v>
      </c>
      <c r="C1279" s="93" t="s">
        <v>4350</v>
      </c>
      <c r="D1279" s="93" t="s">
        <v>4351</v>
      </c>
      <c r="E1279" s="94">
        <v>0</v>
      </c>
      <c r="F1279" s="93" t="s">
        <v>1185</v>
      </c>
      <c r="H1279" s="3">
        <f>E1279+SUMIF('BR DTG CIKDITIRO'!C:C,C1279,'BR DTG CIKDITIRO'!E:E)</f>
        <v>0</v>
      </c>
    </row>
    <row r="1280" spans="1:8" ht="15.75" customHeight="1">
      <c r="A1280" s="93" t="s">
        <v>4352</v>
      </c>
      <c r="B1280" s="93" t="s">
        <v>876</v>
      </c>
      <c r="C1280" s="93" t="s">
        <v>4352</v>
      </c>
      <c r="D1280" s="93" t="s">
        <v>4346</v>
      </c>
      <c r="E1280" s="94">
        <v>0</v>
      </c>
      <c r="F1280" s="93" t="s">
        <v>1185</v>
      </c>
      <c r="H1280" s="3">
        <f>E1280+SUMIF('BR DTG CIKDITIRO'!C:C,C1280,'BR DTG CIKDITIRO'!E:E)</f>
        <v>0</v>
      </c>
    </row>
    <row r="1281" spans="1:8" ht="15.75" customHeight="1">
      <c r="A1281" s="93" t="s">
        <v>4353</v>
      </c>
      <c r="B1281" s="93" t="s">
        <v>876</v>
      </c>
      <c r="C1281" s="93" t="s">
        <v>4353</v>
      </c>
      <c r="D1281" s="93" t="s">
        <v>4354</v>
      </c>
      <c r="E1281" s="94">
        <v>0</v>
      </c>
      <c r="F1281" s="93" t="s">
        <v>1185</v>
      </c>
      <c r="H1281" s="3">
        <f>E1281+SUMIF('BR DTG CIKDITIRO'!C:C,C1281,'BR DTG CIKDITIRO'!E:E)</f>
        <v>0</v>
      </c>
    </row>
    <row r="1282" spans="1:8" ht="15.75" customHeight="1">
      <c r="A1282" s="93" t="s">
        <v>4355</v>
      </c>
      <c r="B1282" s="93" t="s">
        <v>876</v>
      </c>
      <c r="C1282" s="93" t="s">
        <v>4355</v>
      </c>
      <c r="D1282" s="93" t="s">
        <v>4356</v>
      </c>
      <c r="E1282" s="94">
        <v>0</v>
      </c>
      <c r="F1282" s="93" t="s">
        <v>1185</v>
      </c>
      <c r="H1282" s="3">
        <f>E1282+SUMIF('BR DTG CIKDITIRO'!C:C,C1282,'BR DTG CIKDITIRO'!E:E)</f>
        <v>0</v>
      </c>
    </row>
    <row r="1283" spans="1:8" ht="15.75" customHeight="1">
      <c r="A1283" s="93" t="s">
        <v>4357</v>
      </c>
      <c r="B1283" s="93" t="s">
        <v>876</v>
      </c>
      <c r="C1283" s="93" t="s">
        <v>4357</v>
      </c>
      <c r="D1283" s="93" t="s">
        <v>4358</v>
      </c>
      <c r="E1283" s="94">
        <v>0</v>
      </c>
      <c r="F1283" s="93" t="s">
        <v>1185</v>
      </c>
      <c r="H1283" s="3">
        <f>E1283+SUMIF('BR DTG CIKDITIRO'!C:C,C1283,'BR DTG CIKDITIRO'!E:E)</f>
        <v>0</v>
      </c>
    </row>
    <row r="1284" spans="1:8" ht="15.75" customHeight="1">
      <c r="A1284" s="93" t="s">
        <v>4359</v>
      </c>
      <c r="B1284" s="93" t="s">
        <v>876</v>
      </c>
      <c r="C1284" s="93" t="s">
        <v>4359</v>
      </c>
      <c r="D1284" s="93" t="s">
        <v>4360</v>
      </c>
      <c r="E1284" s="94">
        <v>0</v>
      </c>
      <c r="F1284" s="93" t="s">
        <v>1185</v>
      </c>
      <c r="H1284" s="3">
        <f>E1284+SUMIF('BR DTG CIKDITIRO'!C:C,C1284,'BR DTG CIKDITIRO'!E:E)</f>
        <v>0</v>
      </c>
    </row>
    <row r="1285" spans="1:8" ht="15.75" customHeight="1">
      <c r="A1285" s="93" t="s">
        <v>4361</v>
      </c>
      <c r="B1285" s="93" t="s">
        <v>876</v>
      </c>
      <c r="C1285" s="93" t="s">
        <v>4361</v>
      </c>
      <c r="D1285" s="93" t="s">
        <v>4339</v>
      </c>
      <c r="E1285" s="94">
        <v>0</v>
      </c>
      <c r="F1285" s="93" t="s">
        <v>1185</v>
      </c>
      <c r="H1285" s="3">
        <f>E1285+SUMIF('BR DTG CIKDITIRO'!C:C,C1285,'BR DTG CIKDITIRO'!E:E)</f>
        <v>0</v>
      </c>
    </row>
    <row r="1286" spans="1:8" ht="15.75" customHeight="1">
      <c r="A1286" s="93" t="s">
        <v>4362</v>
      </c>
      <c r="B1286" s="93" t="s">
        <v>876</v>
      </c>
      <c r="C1286" s="93" t="s">
        <v>4362</v>
      </c>
      <c r="D1286" s="93" t="s">
        <v>4354</v>
      </c>
      <c r="E1286" s="94">
        <v>0</v>
      </c>
      <c r="F1286" s="93" t="s">
        <v>1185</v>
      </c>
      <c r="H1286" s="3">
        <f>E1286+SUMIF('BR DTG CIKDITIRO'!C:C,C1286,'BR DTG CIKDITIRO'!E:E)</f>
        <v>0</v>
      </c>
    </row>
    <row r="1287" spans="1:8" ht="15.75" customHeight="1">
      <c r="A1287" s="93" t="s">
        <v>4363</v>
      </c>
      <c r="B1287" s="93" t="s">
        <v>876</v>
      </c>
      <c r="C1287" s="93" t="s">
        <v>4363</v>
      </c>
      <c r="D1287" s="93" t="s">
        <v>4364</v>
      </c>
      <c r="E1287" s="94">
        <v>0</v>
      </c>
      <c r="F1287" s="93" t="s">
        <v>1185</v>
      </c>
      <c r="H1287" s="3">
        <f>E1287+SUMIF('BR DTG CIKDITIRO'!C:C,C1287,'BR DTG CIKDITIRO'!E:E)</f>
        <v>0</v>
      </c>
    </row>
    <row r="1288" spans="1:8" ht="15.75" customHeight="1">
      <c r="A1288" s="93" t="s">
        <v>4365</v>
      </c>
      <c r="B1288" s="93" t="s">
        <v>876</v>
      </c>
      <c r="C1288" s="93" t="s">
        <v>4365</v>
      </c>
      <c r="D1288" s="93" t="s">
        <v>4360</v>
      </c>
      <c r="E1288" s="94">
        <v>0</v>
      </c>
      <c r="F1288" s="93" t="s">
        <v>1185</v>
      </c>
      <c r="H1288" s="3">
        <f>E1288+SUMIF('BR DTG CIKDITIRO'!C:C,C1288,'BR DTG CIKDITIRO'!E:E)</f>
        <v>0</v>
      </c>
    </row>
    <row r="1289" spans="1:8" ht="15.75" customHeight="1">
      <c r="A1289" s="93" t="s">
        <v>4366</v>
      </c>
      <c r="B1289" s="93" t="s">
        <v>876</v>
      </c>
      <c r="C1289" s="93" t="s">
        <v>4366</v>
      </c>
      <c r="D1289" s="93" t="s">
        <v>4339</v>
      </c>
      <c r="E1289" s="94">
        <v>0</v>
      </c>
      <c r="F1289" s="93" t="s">
        <v>1185</v>
      </c>
      <c r="H1289" s="3">
        <f>E1289+SUMIF('BR DTG CIKDITIRO'!C:C,C1289,'BR DTG CIKDITIRO'!E:E)</f>
        <v>0</v>
      </c>
    </row>
    <row r="1290" spans="1:8" ht="15.75" customHeight="1">
      <c r="A1290" s="93" t="s">
        <v>4367</v>
      </c>
      <c r="B1290" s="93" t="s">
        <v>876</v>
      </c>
      <c r="C1290" s="93" t="s">
        <v>4367</v>
      </c>
      <c r="D1290" s="93" t="s">
        <v>4368</v>
      </c>
      <c r="E1290" s="94">
        <v>0</v>
      </c>
      <c r="F1290" s="93" t="s">
        <v>1185</v>
      </c>
      <c r="H1290" s="3">
        <f>E1290+SUMIF('BR DTG CIKDITIRO'!C:C,C1290,'BR DTG CIKDITIRO'!E:E)</f>
        <v>0</v>
      </c>
    </row>
    <row r="1291" spans="1:8" ht="15.75" customHeight="1">
      <c r="A1291" s="93" t="s">
        <v>4369</v>
      </c>
      <c r="B1291" s="93" t="s">
        <v>876</v>
      </c>
      <c r="C1291" s="93" t="s">
        <v>4369</v>
      </c>
      <c r="D1291" s="93" t="s">
        <v>4370</v>
      </c>
      <c r="E1291" s="94">
        <v>0</v>
      </c>
      <c r="F1291" s="93" t="s">
        <v>1185</v>
      </c>
      <c r="H1291" s="3">
        <f>E1291+SUMIF('BR DTG CIKDITIRO'!C:C,C1291,'BR DTG CIKDITIRO'!E:E)</f>
        <v>0</v>
      </c>
    </row>
    <row r="1292" spans="1:8" ht="15.75" customHeight="1">
      <c r="A1292" s="93" t="s">
        <v>4371</v>
      </c>
      <c r="B1292" s="93" t="s">
        <v>876</v>
      </c>
      <c r="C1292" s="93" t="s">
        <v>4371</v>
      </c>
      <c r="D1292" s="93" t="s">
        <v>4372</v>
      </c>
      <c r="E1292" s="94">
        <v>0</v>
      </c>
      <c r="F1292" s="93" t="s">
        <v>1185</v>
      </c>
      <c r="H1292" s="3">
        <f>E1292+SUMIF('BR DTG CIKDITIRO'!C:C,C1292,'BR DTG CIKDITIRO'!E:E)</f>
        <v>0</v>
      </c>
    </row>
    <row r="1293" spans="1:8" ht="15.75" customHeight="1">
      <c r="A1293" s="93" t="s">
        <v>4373</v>
      </c>
      <c r="B1293" s="93" t="s">
        <v>876</v>
      </c>
      <c r="C1293" s="93" t="s">
        <v>4373</v>
      </c>
      <c r="D1293" s="93" t="s">
        <v>4333</v>
      </c>
      <c r="E1293" s="94">
        <v>0</v>
      </c>
      <c r="F1293" s="93" t="s">
        <v>1185</v>
      </c>
      <c r="H1293" s="3">
        <f>E1293+SUMIF('BR DTG CIKDITIRO'!C:C,C1293,'BR DTG CIKDITIRO'!E:E)</f>
        <v>0</v>
      </c>
    </row>
    <row r="1294" spans="1:8" ht="15.75" customHeight="1">
      <c r="A1294" s="93" t="s">
        <v>4374</v>
      </c>
      <c r="B1294" s="93" t="s">
        <v>876</v>
      </c>
      <c r="C1294" s="93" t="s">
        <v>4374</v>
      </c>
      <c r="D1294" s="93" t="s">
        <v>4346</v>
      </c>
      <c r="E1294" s="94">
        <v>0</v>
      </c>
      <c r="F1294" s="93" t="s">
        <v>1185</v>
      </c>
      <c r="H1294" s="3">
        <f>E1294+SUMIF('BR DTG CIKDITIRO'!C:C,C1294,'BR DTG CIKDITIRO'!E:E)</f>
        <v>0</v>
      </c>
    </row>
    <row r="1295" spans="1:8" ht="15.75" customHeight="1">
      <c r="A1295" s="93" t="s">
        <v>4375</v>
      </c>
      <c r="B1295" s="93" t="s">
        <v>1303</v>
      </c>
      <c r="C1295" s="93" t="s">
        <v>4375</v>
      </c>
      <c r="D1295" s="93" t="s">
        <v>4324</v>
      </c>
      <c r="E1295" s="94">
        <v>1</v>
      </c>
      <c r="F1295" s="93" t="s">
        <v>1185</v>
      </c>
      <c r="H1295" s="3">
        <f>E1295+SUMIF('BR DTG CIKDITIRO'!C:C,C1295,'BR DTG CIKDITIRO'!E:E)</f>
        <v>1</v>
      </c>
    </row>
    <row r="1296" spans="1:8" ht="15.75" customHeight="1">
      <c r="A1296" s="93" t="s">
        <v>4376</v>
      </c>
      <c r="B1296" s="93" t="s">
        <v>876</v>
      </c>
      <c r="C1296" s="93" t="s">
        <v>4376</v>
      </c>
      <c r="D1296" s="93" t="s">
        <v>4322</v>
      </c>
      <c r="E1296" s="94">
        <v>0</v>
      </c>
      <c r="F1296" s="93" t="s">
        <v>1185</v>
      </c>
      <c r="H1296" s="3">
        <f>E1296+SUMIF('BR DTG CIKDITIRO'!C:C,C1296,'BR DTG CIKDITIRO'!E:E)</f>
        <v>0</v>
      </c>
    </row>
    <row r="1297" spans="1:8" ht="15.75" customHeight="1">
      <c r="A1297" s="93" t="s">
        <v>4381</v>
      </c>
      <c r="B1297" s="93" t="s">
        <v>876</v>
      </c>
      <c r="C1297" s="93" t="s">
        <v>4381</v>
      </c>
      <c r="D1297" s="93" t="s">
        <v>4382</v>
      </c>
      <c r="E1297" s="94">
        <v>0</v>
      </c>
      <c r="F1297" s="93" t="s">
        <v>1185</v>
      </c>
      <c r="H1297" s="3">
        <f>E1297+SUMIF('BR DTG CIKDITIRO'!C:C,C1297,'BR DTG CIKDITIRO'!E:E)</f>
        <v>0</v>
      </c>
    </row>
    <row r="1298" spans="1:8" ht="15.75" customHeight="1">
      <c r="A1298" s="93" t="s">
        <v>2188</v>
      </c>
      <c r="B1298" s="93" t="s">
        <v>881</v>
      </c>
      <c r="C1298" s="93" t="s">
        <v>2188</v>
      </c>
      <c r="D1298" s="93" t="s">
        <v>2189</v>
      </c>
      <c r="E1298" s="94">
        <v>1</v>
      </c>
      <c r="F1298" s="93" t="s">
        <v>1185</v>
      </c>
      <c r="H1298" s="3">
        <f>E1298+SUMIF('BR DTG CIKDITIRO'!C:C,C1298,'BR DTG CIKDITIRO'!E:E)</f>
        <v>1</v>
      </c>
    </row>
    <row r="1299" spans="1:8" ht="15.75" customHeight="1">
      <c r="A1299" s="93" t="s">
        <v>9219</v>
      </c>
      <c r="B1299" s="93" t="s">
        <v>876</v>
      </c>
      <c r="C1299" s="93" t="s">
        <v>9219</v>
      </c>
      <c r="D1299" s="93" t="s">
        <v>9220</v>
      </c>
      <c r="E1299" s="94">
        <v>0</v>
      </c>
      <c r="F1299" s="93" t="s">
        <v>1185</v>
      </c>
      <c r="H1299" s="3">
        <f>E1299+SUMIF('BR DTG CIKDITIRO'!C:C,C1299,'BR DTG CIKDITIRO'!E:E)</f>
        <v>0</v>
      </c>
    </row>
    <row r="1300" spans="1:8" ht="15.75" customHeight="1">
      <c r="A1300" s="93" t="s">
        <v>4383</v>
      </c>
      <c r="B1300" s="93" t="s">
        <v>876</v>
      </c>
      <c r="C1300" s="93" t="s">
        <v>4383</v>
      </c>
      <c r="D1300" s="93" t="s">
        <v>4384</v>
      </c>
      <c r="E1300" s="94">
        <v>0</v>
      </c>
      <c r="F1300" s="93" t="s">
        <v>1185</v>
      </c>
      <c r="H1300" s="3">
        <f>E1300+SUMIF('BR DTG CIKDITIRO'!C:C,C1300,'BR DTG CIKDITIRO'!E:E)</f>
        <v>0</v>
      </c>
    </row>
    <row r="1301" spans="1:8" ht="15.75" customHeight="1">
      <c r="A1301" s="93" t="s">
        <v>4385</v>
      </c>
      <c r="B1301" s="93" t="s">
        <v>876</v>
      </c>
      <c r="C1301" s="93" t="s">
        <v>4385</v>
      </c>
      <c r="D1301" s="93" t="s">
        <v>2330</v>
      </c>
      <c r="E1301" s="94">
        <v>0</v>
      </c>
      <c r="F1301" s="93" t="s">
        <v>1185</v>
      </c>
      <c r="H1301" s="3">
        <f>E1301+SUMIF('BR DTG CIKDITIRO'!C:C,C1301,'BR DTG CIKDITIRO'!E:E)</f>
        <v>0</v>
      </c>
    </row>
    <row r="1302" spans="1:8" ht="15.75" customHeight="1">
      <c r="A1302" s="93" t="s">
        <v>4386</v>
      </c>
      <c r="B1302" s="93" t="s">
        <v>876</v>
      </c>
      <c r="C1302" s="93" t="s">
        <v>4386</v>
      </c>
      <c r="D1302" s="93" t="s">
        <v>4387</v>
      </c>
      <c r="E1302" s="94">
        <v>0</v>
      </c>
      <c r="F1302" s="93" t="s">
        <v>1185</v>
      </c>
      <c r="H1302" s="3">
        <f>E1302+SUMIF('BR DTG CIKDITIRO'!C:C,C1302,'BR DTG CIKDITIRO'!E:E)</f>
        <v>0</v>
      </c>
    </row>
    <row r="1303" spans="1:8" ht="15.75" customHeight="1">
      <c r="A1303" s="93" t="s">
        <v>4388</v>
      </c>
      <c r="B1303" s="93" t="s">
        <v>876</v>
      </c>
      <c r="C1303" s="93" t="s">
        <v>4388</v>
      </c>
      <c r="D1303" s="93" t="s">
        <v>2330</v>
      </c>
      <c r="E1303" s="94">
        <v>0</v>
      </c>
      <c r="F1303" s="93" t="s">
        <v>1185</v>
      </c>
      <c r="H1303" s="3">
        <f>E1303+SUMIF('BR DTG CIKDITIRO'!C:C,C1303,'BR DTG CIKDITIRO'!E:E)</f>
        <v>0</v>
      </c>
    </row>
    <row r="1304" spans="1:8" ht="15.75" customHeight="1">
      <c r="A1304" s="93" t="s">
        <v>4395</v>
      </c>
      <c r="B1304" s="93" t="s">
        <v>876</v>
      </c>
      <c r="C1304" s="93" t="s">
        <v>4395</v>
      </c>
      <c r="D1304" s="93" t="s">
        <v>4396</v>
      </c>
      <c r="E1304" s="94">
        <v>0</v>
      </c>
      <c r="F1304" s="93" t="s">
        <v>1185</v>
      </c>
      <c r="H1304" s="3">
        <f>E1304+SUMIF('BR DTG CIKDITIRO'!C:C,C1304,'BR DTG CIKDITIRO'!E:E)</f>
        <v>0</v>
      </c>
    </row>
    <row r="1305" spans="1:8" ht="15.75" customHeight="1">
      <c r="A1305" s="93" t="s">
        <v>4397</v>
      </c>
      <c r="B1305" s="93" t="s">
        <v>876</v>
      </c>
      <c r="C1305" s="93" t="s">
        <v>4397</v>
      </c>
      <c r="D1305" s="93" t="s">
        <v>4398</v>
      </c>
      <c r="E1305" s="94">
        <v>0</v>
      </c>
      <c r="F1305" s="93" t="s">
        <v>1185</v>
      </c>
      <c r="H1305" s="3">
        <f>E1305+SUMIF('BR DTG CIKDITIRO'!C:C,C1305,'BR DTG CIKDITIRO'!E:E)</f>
        <v>0</v>
      </c>
    </row>
    <row r="1306" spans="1:8" ht="15.75" customHeight="1">
      <c r="A1306" s="93" t="s">
        <v>4399</v>
      </c>
      <c r="B1306" s="93" t="s">
        <v>876</v>
      </c>
      <c r="C1306" s="93" t="s">
        <v>4399</v>
      </c>
      <c r="D1306" s="93" t="s">
        <v>4400</v>
      </c>
      <c r="E1306" s="94">
        <v>0</v>
      </c>
      <c r="F1306" s="93" t="s">
        <v>1185</v>
      </c>
      <c r="H1306" s="3">
        <f>E1306+SUMIF('BR DTG CIKDITIRO'!C:C,C1306,'BR DTG CIKDITIRO'!E:E)</f>
        <v>0</v>
      </c>
    </row>
    <row r="1307" spans="1:8" ht="15.75" customHeight="1">
      <c r="A1307" s="93" t="s">
        <v>4401</v>
      </c>
      <c r="B1307" s="93" t="s">
        <v>876</v>
      </c>
      <c r="C1307" s="93" t="s">
        <v>4401</v>
      </c>
      <c r="D1307" s="93" t="s">
        <v>4402</v>
      </c>
      <c r="E1307" s="94">
        <v>0</v>
      </c>
      <c r="F1307" s="93" t="s">
        <v>1185</v>
      </c>
      <c r="H1307" s="3">
        <f>E1307+SUMIF('BR DTG CIKDITIRO'!C:C,C1307,'BR DTG CIKDITIRO'!E:E)</f>
        <v>0</v>
      </c>
    </row>
    <row r="1308" spans="1:8" ht="15.75" customHeight="1">
      <c r="A1308" s="93" t="s">
        <v>4403</v>
      </c>
      <c r="B1308" s="93" t="s">
        <v>876</v>
      </c>
      <c r="C1308" s="93" t="s">
        <v>4403</v>
      </c>
      <c r="D1308" s="93" t="s">
        <v>4404</v>
      </c>
      <c r="E1308" s="94">
        <v>0</v>
      </c>
      <c r="F1308" s="93" t="s">
        <v>1185</v>
      </c>
      <c r="H1308" s="3">
        <f>E1308+SUMIF('BR DTG CIKDITIRO'!C:C,C1308,'BR DTG CIKDITIRO'!E:E)</f>
        <v>0</v>
      </c>
    </row>
    <row r="1309" spans="1:8" ht="15.75" customHeight="1">
      <c r="A1309" s="93" t="s">
        <v>4405</v>
      </c>
      <c r="B1309" s="93" t="s">
        <v>876</v>
      </c>
      <c r="C1309" s="93" t="s">
        <v>4405</v>
      </c>
      <c r="D1309" s="93" t="s">
        <v>4406</v>
      </c>
      <c r="E1309" s="94">
        <v>0</v>
      </c>
      <c r="F1309" s="93" t="s">
        <v>1185</v>
      </c>
      <c r="H1309" s="3">
        <f>E1309+SUMIF('BR DTG CIKDITIRO'!C:C,C1309,'BR DTG CIKDITIRO'!E:E)</f>
        <v>0</v>
      </c>
    </row>
    <row r="1310" spans="1:8" ht="15.75" customHeight="1">
      <c r="A1310" s="93" t="s">
        <v>4407</v>
      </c>
      <c r="B1310" s="93" t="s">
        <v>876</v>
      </c>
      <c r="C1310" s="93" t="s">
        <v>4407</v>
      </c>
      <c r="D1310" s="93" t="s">
        <v>4408</v>
      </c>
      <c r="E1310" s="94">
        <v>0</v>
      </c>
      <c r="F1310" s="93" t="s">
        <v>1185</v>
      </c>
      <c r="H1310" s="3">
        <f>E1310+SUMIF('BR DTG CIKDITIRO'!C:C,C1310,'BR DTG CIKDITIRO'!E:E)</f>
        <v>0</v>
      </c>
    </row>
    <row r="1311" spans="1:8" ht="15.75" customHeight="1">
      <c r="A1311" s="93" t="s">
        <v>4411</v>
      </c>
      <c r="B1311" s="93" t="s">
        <v>876</v>
      </c>
      <c r="C1311" s="93" t="s">
        <v>4411</v>
      </c>
      <c r="D1311" s="93" t="s">
        <v>4412</v>
      </c>
      <c r="E1311" s="94">
        <v>0</v>
      </c>
      <c r="F1311" s="93" t="s">
        <v>1185</v>
      </c>
      <c r="H1311" s="3">
        <f>E1311+SUMIF('BR DTG CIKDITIRO'!C:C,C1311,'BR DTG CIKDITIRO'!E:E)</f>
        <v>0</v>
      </c>
    </row>
    <row r="1312" spans="1:8" ht="15.75" customHeight="1">
      <c r="A1312" s="93" t="s">
        <v>4413</v>
      </c>
      <c r="B1312" s="93" t="s">
        <v>876</v>
      </c>
      <c r="C1312" s="93" t="s">
        <v>4413</v>
      </c>
      <c r="D1312" s="93" t="s">
        <v>4414</v>
      </c>
      <c r="E1312" s="94">
        <v>0</v>
      </c>
      <c r="F1312" s="93" t="s">
        <v>1185</v>
      </c>
      <c r="H1312" s="3">
        <f>E1312+SUMIF('BR DTG CIKDITIRO'!C:C,C1312,'BR DTG CIKDITIRO'!E:E)</f>
        <v>0</v>
      </c>
    </row>
    <row r="1313" spans="1:8" ht="15.75" customHeight="1">
      <c r="A1313" s="93" t="s">
        <v>4415</v>
      </c>
      <c r="B1313" s="93" t="s">
        <v>876</v>
      </c>
      <c r="C1313" s="93" t="s">
        <v>4415</v>
      </c>
      <c r="D1313" s="93" t="s">
        <v>4416</v>
      </c>
      <c r="E1313" s="94">
        <v>0</v>
      </c>
      <c r="F1313" s="93" t="s">
        <v>1185</v>
      </c>
      <c r="H1313" s="3">
        <f>E1313+SUMIF('BR DTG CIKDITIRO'!C:C,C1313,'BR DTG CIKDITIRO'!E:E)</f>
        <v>0</v>
      </c>
    </row>
    <row r="1314" spans="1:8" ht="15.75" customHeight="1">
      <c r="A1314" s="93" t="s">
        <v>4417</v>
      </c>
      <c r="B1314" s="93" t="s">
        <v>876</v>
      </c>
      <c r="C1314" s="93" t="s">
        <v>4417</v>
      </c>
      <c r="D1314" s="93" t="s">
        <v>4418</v>
      </c>
      <c r="E1314" s="94">
        <v>0</v>
      </c>
      <c r="F1314" s="93" t="s">
        <v>1185</v>
      </c>
      <c r="H1314" s="3">
        <f>E1314+SUMIF('BR DTG CIKDITIRO'!C:C,C1314,'BR DTG CIKDITIRO'!E:E)</f>
        <v>0</v>
      </c>
    </row>
    <row r="1315" spans="1:8" ht="15.75" customHeight="1">
      <c r="A1315" s="93" t="s">
        <v>4419</v>
      </c>
      <c r="B1315" s="93" t="s">
        <v>876</v>
      </c>
      <c r="C1315" s="93" t="s">
        <v>4419</v>
      </c>
      <c r="D1315" s="93" t="s">
        <v>4420</v>
      </c>
      <c r="E1315" s="94">
        <v>0</v>
      </c>
      <c r="F1315" s="93" t="s">
        <v>1185</v>
      </c>
      <c r="H1315" s="3">
        <f>E1315+SUMIF('BR DTG CIKDITIRO'!C:C,C1315,'BR DTG CIKDITIRO'!E:E)</f>
        <v>0</v>
      </c>
    </row>
    <row r="1316" spans="1:8" ht="15.75" customHeight="1">
      <c r="A1316" s="93" t="s">
        <v>4421</v>
      </c>
      <c r="B1316" s="93" t="s">
        <v>876</v>
      </c>
      <c r="C1316" s="93" t="s">
        <v>4421</v>
      </c>
      <c r="D1316" s="93" t="s">
        <v>4422</v>
      </c>
      <c r="E1316" s="94">
        <v>0</v>
      </c>
      <c r="F1316" s="93" t="s">
        <v>1185</v>
      </c>
      <c r="H1316" s="3">
        <f>E1316+SUMIF('BR DTG CIKDITIRO'!C:C,C1316,'BR DTG CIKDITIRO'!E:E)</f>
        <v>0</v>
      </c>
    </row>
    <row r="1317" spans="1:8" ht="15.75" customHeight="1">
      <c r="A1317" s="93" t="s">
        <v>4425</v>
      </c>
      <c r="B1317" s="93" t="s">
        <v>876</v>
      </c>
      <c r="C1317" s="93" t="s">
        <v>4425</v>
      </c>
      <c r="D1317" s="93" t="s">
        <v>4426</v>
      </c>
      <c r="E1317" s="94">
        <v>0</v>
      </c>
      <c r="F1317" s="93" t="s">
        <v>1185</v>
      </c>
      <c r="H1317" s="3">
        <f>E1317+SUMIF('BR DTG CIKDITIRO'!C:C,C1317,'BR DTG CIKDITIRO'!E:E)</f>
        <v>0</v>
      </c>
    </row>
    <row r="1318" spans="1:8" ht="15.75" customHeight="1">
      <c r="A1318" s="93" t="s">
        <v>4427</v>
      </c>
      <c r="B1318" s="93" t="s">
        <v>876</v>
      </c>
      <c r="C1318" s="93" t="s">
        <v>4427</v>
      </c>
      <c r="D1318" s="93" t="s">
        <v>4428</v>
      </c>
      <c r="E1318" s="94">
        <v>0</v>
      </c>
      <c r="F1318" s="93" t="s">
        <v>1185</v>
      </c>
      <c r="H1318" s="3">
        <f>E1318+SUMIF('BR DTG CIKDITIRO'!C:C,C1318,'BR DTG CIKDITIRO'!E:E)</f>
        <v>0</v>
      </c>
    </row>
    <row r="1319" spans="1:8" ht="15.75" customHeight="1">
      <c r="A1319" s="93" t="s">
        <v>4429</v>
      </c>
      <c r="B1319" s="93" t="s">
        <v>876</v>
      </c>
      <c r="C1319" s="93" t="s">
        <v>4429</v>
      </c>
      <c r="D1319" s="93" t="s">
        <v>4418</v>
      </c>
      <c r="E1319" s="94">
        <v>0</v>
      </c>
      <c r="F1319" s="93" t="s">
        <v>1185</v>
      </c>
      <c r="H1319" s="3">
        <f>E1319+SUMIF('BR DTG CIKDITIRO'!C:C,C1319,'BR DTG CIKDITIRO'!E:E)</f>
        <v>0</v>
      </c>
    </row>
    <row r="1320" spans="1:8" ht="15.75" customHeight="1">
      <c r="A1320" s="93" t="s">
        <v>4430</v>
      </c>
      <c r="B1320" s="93" t="s">
        <v>876</v>
      </c>
      <c r="C1320" s="93" t="s">
        <v>4430</v>
      </c>
      <c r="D1320" s="93" t="s">
        <v>4431</v>
      </c>
      <c r="E1320" s="94">
        <v>0</v>
      </c>
      <c r="F1320" s="93" t="s">
        <v>1185</v>
      </c>
      <c r="H1320" s="3">
        <f>E1320+SUMIF('BR DTG CIKDITIRO'!C:C,C1320,'BR DTG CIKDITIRO'!E:E)</f>
        <v>0</v>
      </c>
    </row>
    <row r="1321" spans="1:8" ht="15.75" customHeight="1">
      <c r="A1321" s="93" t="s">
        <v>4432</v>
      </c>
      <c r="B1321" s="93" t="s">
        <v>876</v>
      </c>
      <c r="C1321" s="93" t="s">
        <v>4432</v>
      </c>
      <c r="D1321" s="93" t="s">
        <v>4433</v>
      </c>
      <c r="E1321" s="94">
        <v>0</v>
      </c>
      <c r="F1321" s="93" t="s">
        <v>1185</v>
      </c>
      <c r="H1321" s="3">
        <f>E1321+SUMIF('BR DTG CIKDITIRO'!C:C,C1321,'BR DTG CIKDITIRO'!E:E)</f>
        <v>0</v>
      </c>
    </row>
    <row r="1322" spans="1:8" ht="15.75" customHeight="1">
      <c r="A1322" s="93" t="s">
        <v>4434</v>
      </c>
      <c r="B1322" s="93" t="s">
        <v>876</v>
      </c>
      <c r="C1322" s="93" t="s">
        <v>4434</v>
      </c>
      <c r="D1322" s="93" t="s">
        <v>4435</v>
      </c>
      <c r="E1322" s="94">
        <v>0</v>
      </c>
      <c r="F1322" s="93" t="s">
        <v>1185</v>
      </c>
      <c r="H1322" s="3">
        <f>E1322+SUMIF('BR DTG CIKDITIRO'!C:C,C1322,'BR DTG CIKDITIRO'!E:E)</f>
        <v>0</v>
      </c>
    </row>
    <row r="1323" spans="1:8" ht="15.75" customHeight="1">
      <c r="A1323" s="93" t="s">
        <v>4436</v>
      </c>
      <c r="B1323" s="93" t="s">
        <v>876</v>
      </c>
      <c r="C1323" s="93" t="s">
        <v>4436</v>
      </c>
      <c r="D1323" s="93" t="s">
        <v>4437</v>
      </c>
      <c r="E1323" s="94">
        <v>0</v>
      </c>
      <c r="F1323" s="93" t="s">
        <v>1185</v>
      </c>
      <c r="H1323" s="3">
        <f>E1323+SUMIF('BR DTG CIKDITIRO'!C:C,C1323,'BR DTG CIKDITIRO'!E:E)</f>
        <v>0</v>
      </c>
    </row>
    <row r="1324" spans="1:8" ht="15.75" customHeight="1">
      <c r="A1324" s="93" t="s">
        <v>4438</v>
      </c>
      <c r="B1324" s="93" t="s">
        <v>876</v>
      </c>
      <c r="C1324" s="93" t="s">
        <v>4438</v>
      </c>
      <c r="D1324" s="93" t="s">
        <v>4402</v>
      </c>
      <c r="E1324" s="94">
        <v>0</v>
      </c>
      <c r="F1324" s="93" t="s">
        <v>1185</v>
      </c>
      <c r="H1324" s="3">
        <f>E1324+SUMIF('BR DTG CIKDITIRO'!C:C,C1324,'BR DTG CIKDITIRO'!E:E)</f>
        <v>0</v>
      </c>
    </row>
    <row r="1325" spans="1:8" ht="15.75" customHeight="1">
      <c r="A1325" s="93" t="s">
        <v>4439</v>
      </c>
      <c r="B1325" s="93" t="s">
        <v>876</v>
      </c>
      <c r="C1325" s="93" t="s">
        <v>4439</v>
      </c>
      <c r="D1325" s="93" t="s">
        <v>4440</v>
      </c>
      <c r="E1325" s="94">
        <v>0</v>
      </c>
      <c r="F1325" s="93" t="s">
        <v>1185</v>
      </c>
      <c r="H1325" s="3">
        <f>E1325+SUMIF('BR DTG CIKDITIRO'!C:C,C1325,'BR DTG CIKDITIRO'!E:E)</f>
        <v>0</v>
      </c>
    </row>
    <row r="1326" spans="1:8" ht="15.75" customHeight="1">
      <c r="A1326" s="93" t="s">
        <v>4441</v>
      </c>
      <c r="B1326" s="93" t="s">
        <v>876</v>
      </c>
      <c r="C1326" s="93" t="s">
        <v>4441</v>
      </c>
      <c r="D1326" s="93" t="s">
        <v>4442</v>
      </c>
      <c r="E1326" s="94">
        <v>0</v>
      </c>
      <c r="F1326" s="93" t="s">
        <v>1185</v>
      </c>
      <c r="H1326" s="3">
        <f>E1326+SUMIF('BR DTG CIKDITIRO'!C:C,C1326,'BR DTG CIKDITIRO'!E:E)</f>
        <v>0</v>
      </c>
    </row>
    <row r="1327" spans="1:8" ht="15.75" customHeight="1">
      <c r="A1327" s="93" t="s">
        <v>4443</v>
      </c>
      <c r="B1327" s="93" t="s">
        <v>876</v>
      </c>
      <c r="C1327" s="93" t="s">
        <v>4443</v>
      </c>
      <c r="D1327" s="93" t="s">
        <v>4444</v>
      </c>
      <c r="E1327" s="94">
        <v>0</v>
      </c>
      <c r="F1327" s="93" t="s">
        <v>1185</v>
      </c>
      <c r="H1327" s="3">
        <f>E1327+SUMIF('BR DTG CIKDITIRO'!C:C,C1327,'BR DTG CIKDITIRO'!E:E)</f>
        <v>0</v>
      </c>
    </row>
    <row r="1328" spans="1:8" ht="15.75" customHeight="1">
      <c r="A1328" s="93" t="s">
        <v>4445</v>
      </c>
      <c r="B1328" s="93" t="s">
        <v>876</v>
      </c>
      <c r="C1328" s="93" t="s">
        <v>4445</v>
      </c>
      <c r="D1328" s="93" t="s">
        <v>4446</v>
      </c>
      <c r="E1328" s="94">
        <v>0</v>
      </c>
      <c r="F1328" s="93" t="s">
        <v>1185</v>
      </c>
      <c r="H1328" s="3">
        <f>E1328+SUMIF('BR DTG CIKDITIRO'!C:C,C1328,'BR DTG CIKDITIRO'!E:E)</f>
        <v>0</v>
      </c>
    </row>
    <row r="1329" spans="1:8" ht="15.75" customHeight="1">
      <c r="A1329" s="93" t="s">
        <v>4447</v>
      </c>
      <c r="B1329" s="93" t="s">
        <v>876</v>
      </c>
      <c r="C1329" s="93" t="s">
        <v>4447</v>
      </c>
      <c r="D1329" s="93" t="s">
        <v>4448</v>
      </c>
      <c r="E1329" s="94">
        <v>0</v>
      </c>
      <c r="F1329" s="93" t="s">
        <v>1185</v>
      </c>
      <c r="H1329" s="3">
        <f>E1329+SUMIF('BR DTG CIKDITIRO'!C:C,C1329,'BR DTG CIKDITIRO'!E:E)</f>
        <v>0</v>
      </c>
    </row>
    <row r="1330" spans="1:8" ht="15.75" customHeight="1">
      <c r="A1330" s="93" t="s">
        <v>9221</v>
      </c>
      <c r="B1330" s="93" t="s">
        <v>876</v>
      </c>
      <c r="C1330" s="93" t="s">
        <v>9221</v>
      </c>
      <c r="D1330" s="93" t="s">
        <v>9222</v>
      </c>
      <c r="E1330" s="94">
        <v>0</v>
      </c>
      <c r="F1330" s="93" t="s">
        <v>1185</v>
      </c>
      <c r="H1330" s="3">
        <f>E1330+SUMIF('BR DTG CIKDITIRO'!C:C,C1330,'BR DTG CIKDITIRO'!E:E)</f>
        <v>0</v>
      </c>
    </row>
    <row r="1331" spans="1:8" ht="15.75" customHeight="1">
      <c r="A1331" s="93" t="s">
        <v>1636</v>
      </c>
      <c r="B1331" s="93" t="s">
        <v>876</v>
      </c>
      <c r="C1331" s="93" t="s">
        <v>1636</v>
      </c>
      <c r="D1331" s="93" t="s">
        <v>1697</v>
      </c>
      <c r="E1331" s="94">
        <v>0</v>
      </c>
      <c r="F1331" s="93" t="s">
        <v>1185</v>
      </c>
      <c r="H1331" s="3">
        <f>E1331+SUMIF('BR DTG CIKDITIRO'!C:C,C1331,'BR DTG CIKDITIRO'!E:E)</f>
        <v>0</v>
      </c>
    </row>
    <row r="1332" spans="1:8" ht="15.75" customHeight="1">
      <c r="A1332" s="93" t="s">
        <v>4452</v>
      </c>
      <c r="B1332" s="93" t="s">
        <v>876</v>
      </c>
      <c r="C1332" s="93" t="s">
        <v>4452</v>
      </c>
      <c r="D1332" s="93" t="s">
        <v>4453</v>
      </c>
      <c r="E1332" s="94">
        <v>0</v>
      </c>
      <c r="F1332" s="93" t="s">
        <v>1185</v>
      </c>
      <c r="H1332" s="3">
        <f>E1332+SUMIF('BR DTG CIKDITIRO'!C:C,C1332,'BR DTG CIKDITIRO'!E:E)</f>
        <v>0</v>
      </c>
    </row>
    <row r="1333" spans="1:8" ht="15.75" customHeight="1">
      <c r="A1333" s="93" t="s">
        <v>4454</v>
      </c>
      <c r="B1333" s="93" t="s">
        <v>876</v>
      </c>
      <c r="C1333" s="93" t="s">
        <v>4454</v>
      </c>
      <c r="D1333" s="93" t="s">
        <v>4455</v>
      </c>
      <c r="E1333" s="94">
        <v>0</v>
      </c>
      <c r="F1333" s="93" t="s">
        <v>1185</v>
      </c>
      <c r="H1333" s="3">
        <f>E1333+SUMIF('BR DTG CIKDITIRO'!C:C,C1333,'BR DTG CIKDITIRO'!E:E)</f>
        <v>0</v>
      </c>
    </row>
    <row r="1334" spans="1:8" ht="15.75" customHeight="1">
      <c r="A1334" s="93" t="s">
        <v>4456</v>
      </c>
      <c r="B1334" s="93" t="s">
        <v>876</v>
      </c>
      <c r="C1334" s="93" t="s">
        <v>4456</v>
      </c>
      <c r="D1334" s="93" t="s">
        <v>4457</v>
      </c>
      <c r="E1334" s="94">
        <v>0</v>
      </c>
      <c r="F1334" s="93" t="s">
        <v>1185</v>
      </c>
      <c r="H1334" s="3">
        <f>E1334+SUMIF('BR DTG CIKDITIRO'!C:C,C1334,'BR DTG CIKDITIRO'!E:E)</f>
        <v>0</v>
      </c>
    </row>
    <row r="1335" spans="1:8" ht="15.75" customHeight="1">
      <c r="A1335" s="93" t="s">
        <v>4458</v>
      </c>
      <c r="B1335" s="93" t="s">
        <v>876</v>
      </c>
      <c r="C1335" s="93" t="s">
        <v>4458</v>
      </c>
      <c r="D1335" s="93" t="s">
        <v>4459</v>
      </c>
      <c r="E1335" s="94">
        <v>0</v>
      </c>
      <c r="F1335" s="93" t="s">
        <v>1185</v>
      </c>
      <c r="H1335" s="3">
        <f>E1335+SUMIF('BR DTG CIKDITIRO'!C:C,C1335,'BR DTG CIKDITIRO'!E:E)</f>
        <v>0</v>
      </c>
    </row>
    <row r="1336" spans="1:8" ht="15.75" customHeight="1">
      <c r="A1336" s="93" t="s">
        <v>4460</v>
      </c>
      <c r="B1336" s="93" t="s">
        <v>876</v>
      </c>
      <c r="C1336" s="93" t="s">
        <v>4460</v>
      </c>
      <c r="D1336" s="93" t="s">
        <v>4461</v>
      </c>
      <c r="E1336" s="94">
        <v>0</v>
      </c>
      <c r="F1336" s="93" t="s">
        <v>1185</v>
      </c>
      <c r="H1336" s="3">
        <f>E1336+SUMIF('BR DTG CIKDITIRO'!C:C,C1336,'BR DTG CIKDITIRO'!E:E)</f>
        <v>0</v>
      </c>
    </row>
    <row r="1337" spans="1:8" ht="15.75" customHeight="1">
      <c r="A1337" s="93" t="s">
        <v>4462</v>
      </c>
      <c r="B1337" s="93" t="s">
        <v>876</v>
      </c>
      <c r="C1337" s="93" t="s">
        <v>4462</v>
      </c>
      <c r="D1337" s="93" t="s">
        <v>4463</v>
      </c>
      <c r="E1337" s="94">
        <v>0</v>
      </c>
      <c r="F1337" s="93" t="s">
        <v>1185</v>
      </c>
      <c r="H1337" s="3">
        <f>E1337+SUMIF('BR DTG CIKDITIRO'!C:C,C1337,'BR DTG CIKDITIRO'!E:E)</f>
        <v>0</v>
      </c>
    </row>
    <row r="1338" spans="1:8" ht="15.75" customHeight="1">
      <c r="A1338" s="93" t="s">
        <v>4464</v>
      </c>
      <c r="B1338" s="93" t="s">
        <v>876</v>
      </c>
      <c r="C1338" s="93" t="s">
        <v>4464</v>
      </c>
      <c r="D1338" s="93" t="s">
        <v>4465</v>
      </c>
      <c r="E1338" s="94">
        <v>0</v>
      </c>
      <c r="F1338" s="93" t="s">
        <v>1185</v>
      </c>
      <c r="H1338" s="3">
        <f>E1338+SUMIF('BR DTG CIKDITIRO'!C:C,C1338,'BR DTG CIKDITIRO'!E:E)</f>
        <v>0</v>
      </c>
    </row>
    <row r="1339" spans="1:8" ht="15.75" customHeight="1">
      <c r="A1339" s="93" t="s">
        <v>4466</v>
      </c>
      <c r="B1339" s="93" t="s">
        <v>876</v>
      </c>
      <c r="C1339" s="93" t="s">
        <v>4466</v>
      </c>
      <c r="D1339" s="93" t="s">
        <v>4467</v>
      </c>
      <c r="E1339" s="94">
        <v>0</v>
      </c>
      <c r="F1339" s="93" t="s">
        <v>1185</v>
      </c>
      <c r="H1339" s="3">
        <f>E1339+SUMIF('BR DTG CIKDITIRO'!C:C,C1339,'BR DTG CIKDITIRO'!E:E)</f>
        <v>0</v>
      </c>
    </row>
    <row r="1340" spans="1:8" ht="15.75" customHeight="1">
      <c r="A1340" s="93" t="s">
        <v>1830</v>
      </c>
      <c r="B1340" s="93" t="s">
        <v>876</v>
      </c>
      <c r="C1340" s="93" t="s">
        <v>1830</v>
      </c>
      <c r="D1340" s="93" t="s">
        <v>9223</v>
      </c>
      <c r="E1340" s="94">
        <v>0</v>
      </c>
      <c r="F1340" s="93" t="s">
        <v>1185</v>
      </c>
      <c r="H1340" s="3">
        <f>E1340+SUMIF('BR DTG CIKDITIRO'!C:C,C1340,'BR DTG CIKDITIRO'!E:E)</f>
        <v>0</v>
      </c>
    </row>
    <row r="1341" spans="1:8" ht="15.75" customHeight="1">
      <c r="A1341" s="93" t="s">
        <v>9224</v>
      </c>
      <c r="B1341" s="93" t="s">
        <v>876</v>
      </c>
      <c r="C1341" s="93" t="s">
        <v>9224</v>
      </c>
      <c r="D1341" s="93" t="s">
        <v>9225</v>
      </c>
      <c r="E1341" s="94">
        <v>0</v>
      </c>
      <c r="F1341" s="93" t="s">
        <v>1185</v>
      </c>
      <c r="H1341" s="3">
        <f>E1341+SUMIF('BR DTG CIKDITIRO'!C:C,C1341,'BR DTG CIKDITIRO'!E:E)</f>
        <v>0</v>
      </c>
    </row>
    <row r="1342" spans="1:8" ht="15.75" customHeight="1">
      <c r="A1342" s="93" t="s">
        <v>2008</v>
      </c>
      <c r="B1342" s="93" t="s">
        <v>876</v>
      </c>
      <c r="C1342" s="93" t="s">
        <v>2008</v>
      </c>
      <c r="D1342" s="93" t="s">
        <v>9226</v>
      </c>
      <c r="E1342" s="94">
        <v>0</v>
      </c>
      <c r="F1342" s="93" t="s">
        <v>1185</v>
      </c>
      <c r="H1342" s="3">
        <f>E1342+SUMIF('BR DTG CIKDITIRO'!C:C,C1342,'BR DTG CIKDITIRO'!E:E)</f>
        <v>0</v>
      </c>
    </row>
    <row r="1343" spans="1:8" ht="15.75" customHeight="1">
      <c r="A1343" s="93" t="s">
        <v>9227</v>
      </c>
      <c r="B1343" s="93" t="s">
        <v>876</v>
      </c>
      <c r="C1343" s="93" t="s">
        <v>9227</v>
      </c>
      <c r="D1343" s="93" t="s">
        <v>9228</v>
      </c>
      <c r="E1343" s="94">
        <v>0</v>
      </c>
      <c r="F1343" s="93" t="s">
        <v>1185</v>
      </c>
      <c r="H1343" s="3">
        <f>E1343+SUMIF('BR DTG CIKDITIRO'!C:C,C1343,'BR DTG CIKDITIRO'!E:E)</f>
        <v>0</v>
      </c>
    </row>
    <row r="1344" spans="1:8" ht="15.75" customHeight="1">
      <c r="A1344" s="93" t="s">
        <v>4468</v>
      </c>
      <c r="B1344" s="93" t="s">
        <v>876</v>
      </c>
      <c r="C1344" s="93" t="s">
        <v>4468</v>
      </c>
      <c r="D1344" s="93" t="s">
        <v>4469</v>
      </c>
      <c r="E1344" s="94">
        <v>0</v>
      </c>
      <c r="F1344" s="93" t="s">
        <v>1185</v>
      </c>
      <c r="H1344" s="3">
        <f>E1344+SUMIF('BR DTG CIKDITIRO'!C:C,C1344,'BR DTG CIKDITIRO'!E:E)</f>
        <v>0</v>
      </c>
    </row>
    <row r="1345" spans="1:8" ht="15.75" customHeight="1">
      <c r="A1345" s="93" t="s">
        <v>4470</v>
      </c>
      <c r="B1345" s="93" t="s">
        <v>876</v>
      </c>
      <c r="C1345" s="93" t="s">
        <v>4470</v>
      </c>
      <c r="D1345" s="93" t="s">
        <v>4469</v>
      </c>
      <c r="E1345" s="94">
        <v>0</v>
      </c>
      <c r="F1345" s="93" t="s">
        <v>1185</v>
      </c>
      <c r="H1345" s="3">
        <f>E1345+SUMIF('BR DTG CIKDITIRO'!C:C,C1345,'BR DTG CIKDITIRO'!E:E)</f>
        <v>0</v>
      </c>
    </row>
    <row r="1346" spans="1:8" ht="15.75" customHeight="1">
      <c r="A1346" s="93" t="s">
        <v>4471</v>
      </c>
      <c r="B1346" s="93" t="s">
        <v>876</v>
      </c>
      <c r="C1346" s="93" t="s">
        <v>4471</v>
      </c>
      <c r="D1346" s="93" t="s">
        <v>4472</v>
      </c>
      <c r="E1346" s="94">
        <v>0</v>
      </c>
      <c r="F1346" s="93" t="s">
        <v>1185</v>
      </c>
      <c r="H1346" s="3">
        <f>E1346+SUMIF('BR DTG CIKDITIRO'!C:C,C1346,'BR DTG CIKDITIRO'!E:E)</f>
        <v>0</v>
      </c>
    </row>
    <row r="1347" spans="1:8" ht="15.75" customHeight="1">
      <c r="A1347" s="93" t="s">
        <v>4473</v>
      </c>
      <c r="B1347" s="93" t="s">
        <v>876</v>
      </c>
      <c r="C1347" s="93" t="s">
        <v>4473</v>
      </c>
      <c r="D1347" s="93" t="s">
        <v>4474</v>
      </c>
      <c r="E1347" s="94">
        <v>0</v>
      </c>
      <c r="F1347" s="93" t="s">
        <v>1185</v>
      </c>
      <c r="H1347" s="3">
        <f>E1347+SUMIF('BR DTG CIKDITIRO'!C:C,C1347,'BR DTG CIKDITIRO'!E:E)</f>
        <v>0</v>
      </c>
    </row>
    <row r="1348" spans="1:8" ht="15.75" customHeight="1">
      <c r="A1348" s="93" t="s">
        <v>4475</v>
      </c>
      <c r="B1348" s="93" t="s">
        <v>876</v>
      </c>
      <c r="C1348" s="93" t="s">
        <v>4475</v>
      </c>
      <c r="D1348" s="93" t="s">
        <v>4476</v>
      </c>
      <c r="E1348" s="94">
        <v>0</v>
      </c>
      <c r="F1348" s="93" t="s">
        <v>1185</v>
      </c>
      <c r="H1348" s="3">
        <f>E1348+SUMIF('BR DTG CIKDITIRO'!C:C,C1348,'BR DTG CIKDITIRO'!E:E)</f>
        <v>0</v>
      </c>
    </row>
    <row r="1349" spans="1:8" ht="15.75" customHeight="1">
      <c r="A1349" s="93" t="s">
        <v>9229</v>
      </c>
      <c r="B1349" s="93" t="s">
        <v>876</v>
      </c>
      <c r="C1349" s="93" t="s">
        <v>9229</v>
      </c>
      <c r="D1349" s="93" t="s">
        <v>9230</v>
      </c>
      <c r="E1349" s="94">
        <v>0</v>
      </c>
      <c r="F1349" s="93" t="s">
        <v>1185</v>
      </c>
      <c r="H1349" s="3">
        <f>E1349+SUMIF('BR DTG CIKDITIRO'!C:C,C1349,'BR DTG CIKDITIRO'!E:E)</f>
        <v>0</v>
      </c>
    </row>
    <row r="1350" spans="1:8" ht="15.75" customHeight="1">
      <c r="A1350" s="93" t="s">
        <v>4477</v>
      </c>
      <c r="B1350" s="93" t="s">
        <v>876</v>
      </c>
      <c r="C1350" s="93" t="s">
        <v>4477</v>
      </c>
      <c r="D1350" s="93" t="s">
        <v>4478</v>
      </c>
      <c r="E1350" s="94">
        <v>0</v>
      </c>
      <c r="F1350" s="93" t="s">
        <v>1185</v>
      </c>
      <c r="H1350" s="3">
        <f>E1350+SUMIF('BR DTG CIKDITIRO'!C:C,C1350,'BR DTG CIKDITIRO'!E:E)</f>
        <v>0</v>
      </c>
    </row>
    <row r="1351" spans="1:8" ht="15.75" customHeight="1">
      <c r="A1351" s="93" t="s">
        <v>4479</v>
      </c>
      <c r="B1351" s="93" t="s">
        <v>876</v>
      </c>
      <c r="C1351" s="93" t="s">
        <v>4479</v>
      </c>
      <c r="D1351" s="93" t="s">
        <v>4480</v>
      </c>
      <c r="E1351" s="94">
        <v>0</v>
      </c>
      <c r="F1351" s="93" t="s">
        <v>1185</v>
      </c>
      <c r="H1351" s="3">
        <f>E1351+SUMIF('BR DTG CIKDITIRO'!C:C,C1351,'BR DTG CIKDITIRO'!E:E)</f>
        <v>0</v>
      </c>
    </row>
    <row r="1352" spans="1:8" ht="15.75" customHeight="1">
      <c r="A1352" s="93" t="s">
        <v>4481</v>
      </c>
      <c r="B1352" s="93" t="s">
        <v>876</v>
      </c>
      <c r="C1352" s="93" t="s">
        <v>4481</v>
      </c>
      <c r="D1352" s="93" t="s">
        <v>4482</v>
      </c>
      <c r="E1352" s="94">
        <v>0</v>
      </c>
      <c r="F1352" s="93" t="s">
        <v>1185</v>
      </c>
      <c r="H1352" s="3">
        <f>E1352+SUMIF('BR DTG CIKDITIRO'!C:C,C1352,'BR DTG CIKDITIRO'!E:E)</f>
        <v>0</v>
      </c>
    </row>
    <row r="1353" spans="1:8" ht="15.75" customHeight="1">
      <c r="A1353" s="93" t="s">
        <v>9231</v>
      </c>
      <c r="B1353" s="93" t="s">
        <v>876</v>
      </c>
      <c r="C1353" s="93" t="s">
        <v>9231</v>
      </c>
      <c r="D1353" s="93" t="s">
        <v>9232</v>
      </c>
      <c r="E1353" s="94">
        <v>0</v>
      </c>
      <c r="F1353" s="93" t="s">
        <v>1185</v>
      </c>
      <c r="H1353" s="3">
        <f>E1353+SUMIF('BR DTG CIKDITIRO'!C:C,C1353,'BR DTG CIKDITIRO'!E:E)</f>
        <v>0</v>
      </c>
    </row>
    <row r="1354" spans="1:8" ht="15.75" customHeight="1">
      <c r="A1354" s="93" t="s">
        <v>9233</v>
      </c>
      <c r="B1354" s="93" t="s">
        <v>876</v>
      </c>
      <c r="C1354" s="93" t="s">
        <v>9233</v>
      </c>
      <c r="D1354" s="93" t="s">
        <v>9234</v>
      </c>
      <c r="E1354" s="94">
        <v>0</v>
      </c>
      <c r="F1354" s="93" t="s">
        <v>1185</v>
      </c>
      <c r="H1354" s="3">
        <f>E1354+SUMIF('BR DTG CIKDITIRO'!C:C,C1354,'BR DTG CIKDITIRO'!E:E)</f>
        <v>0</v>
      </c>
    </row>
    <row r="1355" spans="1:8" ht="15.75" customHeight="1">
      <c r="A1355" s="93" t="s">
        <v>4483</v>
      </c>
      <c r="B1355" s="93" t="s">
        <v>876</v>
      </c>
      <c r="C1355" s="93" t="s">
        <v>4483</v>
      </c>
      <c r="D1355" s="93" t="s">
        <v>4484</v>
      </c>
      <c r="E1355" s="94">
        <v>0</v>
      </c>
      <c r="F1355" s="93" t="s">
        <v>1185</v>
      </c>
      <c r="H1355" s="3">
        <f>E1355+SUMIF('BR DTG CIKDITIRO'!C:C,C1355,'BR DTG CIKDITIRO'!E:E)</f>
        <v>0</v>
      </c>
    </row>
    <row r="1356" spans="1:8" ht="15.75" customHeight="1">
      <c r="A1356" s="93" t="s">
        <v>4485</v>
      </c>
      <c r="B1356" s="93" t="s">
        <v>876</v>
      </c>
      <c r="C1356" s="93" t="s">
        <v>4485</v>
      </c>
      <c r="D1356" s="93" t="s">
        <v>4486</v>
      </c>
      <c r="E1356" s="94">
        <v>0</v>
      </c>
      <c r="F1356" s="93" t="s">
        <v>1185</v>
      </c>
      <c r="H1356" s="3">
        <f>E1356+SUMIF('BR DTG CIKDITIRO'!C:C,C1356,'BR DTG CIKDITIRO'!E:E)</f>
        <v>0</v>
      </c>
    </row>
    <row r="1357" spans="1:8" ht="15.75" customHeight="1">
      <c r="A1357" s="93" t="s">
        <v>4487</v>
      </c>
      <c r="B1357" s="93" t="s">
        <v>876</v>
      </c>
      <c r="C1357" s="93" t="s">
        <v>4487</v>
      </c>
      <c r="D1357" s="93" t="s">
        <v>4488</v>
      </c>
      <c r="E1357" s="94">
        <v>0</v>
      </c>
      <c r="F1357" s="93" t="s">
        <v>1185</v>
      </c>
      <c r="H1357" s="3">
        <f>E1357+SUMIF('BR DTG CIKDITIRO'!C:C,C1357,'BR DTG CIKDITIRO'!E:E)</f>
        <v>0</v>
      </c>
    </row>
    <row r="1358" spans="1:8" ht="15.75" customHeight="1">
      <c r="A1358" s="93" t="s">
        <v>1832</v>
      </c>
      <c r="B1358" s="93" t="s">
        <v>876</v>
      </c>
      <c r="C1358" s="93" t="s">
        <v>1832</v>
      </c>
      <c r="D1358" s="93" t="s">
        <v>9235</v>
      </c>
      <c r="E1358" s="94">
        <v>0</v>
      </c>
      <c r="F1358" s="93" t="s">
        <v>1185</v>
      </c>
      <c r="H1358" s="3">
        <f>E1358+SUMIF('BR DTG CIKDITIRO'!C:C,C1358,'BR DTG CIKDITIRO'!E:E)</f>
        <v>0</v>
      </c>
    </row>
    <row r="1359" spans="1:8" ht="15.75" customHeight="1">
      <c r="A1359" s="93" t="s">
        <v>2010</v>
      </c>
      <c r="B1359" s="93" t="s">
        <v>876</v>
      </c>
      <c r="C1359" s="93" t="s">
        <v>2010</v>
      </c>
      <c r="D1359" s="93" t="s">
        <v>9236</v>
      </c>
      <c r="E1359" s="94">
        <v>0</v>
      </c>
      <c r="F1359" s="93" t="s">
        <v>1185</v>
      </c>
      <c r="H1359" s="3">
        <f>E1359+SUMIF('BR DTG CIKDITIRO'!C:C,C1359,'BR DTG CIKDITIRO'!E:E)</f>
        <v>0</v>
      </c>
    </row>
    <row r="1360" spans="1:8" ht="15.75" customHeight="1">
      <c r="A1360" s="93" t="s">
        <v>4491</v>
      </c>
      <c r="B1360" s="93" t="s">
        <v>876</v>
      </c>
      <c r="C1360" s="93" t="s">
        <v>4491</v>
      </c>
      <c r="D1360" s="93" t="s">
        <v>4492</v>
      </c>
      <c r="E1360" s="94">
        <v>0</v>
      </c>
      <c r="F1360" s="93" t="s">
        <v>1185</v>
      </c>
      <c r="H1360" s="3">
        <f>E1360+SUMIF('BR DTG CIKDITIRO'!C:C,C1360,'BR DTG CIKDITIRO'!E:E)</f>
        <v>0</v>
      </c>
    </row>
    <row r="1361" spans="1:8" ht="15.75" customHeight="1">
      <c r="A1361" s="93" t="s">
        <v>4493</v>
      </c>
      <c r="B1361" s="93" t="s">
        <v>876</v>
      </c>
      <c r="C1361" s="93" t="s">
        <v>4493</v>
      </c>
      <c r="D1361" s="93" t="s">
        <v>4494</v>
      </c>
      <c r="E1361" s="94">
        <v>0</v>
      </c>
      <c r="F1361" s="93" t="s">
        <v>1185</v>
      </c>
      <c r="H1361" s="3">
        <f>E1361+SUMIF('BR DTG CIKDITIRO'!C:C,C1361,'BR DTG CIKDITIRO'!E:E)</f>
        <v>0</v>
      </c>
    </row>
    <row r="1362" spans="1:8" ht="15.75" customHeight="1">
      <c r="A1362" s="93" t="s">
        <v>4495</v>
      </c>
      <c r="B1362" s="93" t="s">
        <v>876</v>
      </c>
      <c r="C1362" s="93" t="s">
        <v>4495</v>
      </c>
      <c r="D1362" s="93" t="s">
        <v>4496</v>
      </c>
      <c r="E1362" s="94">
        <v>0</v>
      </c>
      <c r="F1362" s="93" t="s">
        <v>1185</v>
      </c>
      <c r="H1362" s="3">
        <f>E1362+SUMIF('BR DTG CIKDITIRO'!C:C,C1362,'BR DTG CIKDITIRO'!E:E)</f>
        <v>0</v>
      </c>
    </row>
    <row r="1363" spans="1:8" ht="15.75" customHeight="1">
      <c r="A1363" s="93" t="s">
        <v>4497</v>
      </c>
      <c r="B1363" s="93" t="s">
        <v>876</v>
      </c>
      <c r="C1363" s="93" t="s">
        <v>4497</v>
      </c>
      <c r="D1363" s="93" t="s">
        <v>9237</v>
      </c>
      <c r="E1363" s="94">
        <v>0</v>
      </c>
      <c r="F1363" s="93" t="s">
        <v>1185</v>
      </c>
      <c r="H1363" s="3">
        <f>E1363+SUMIF('BR DTG CIKDITIRO'!C:C,C1363,'BR DTG CIKDITIRO'!E:E)</f>
        <v>0</v>
      </c>
    </row>
    <row r="1364" spans="1:8" ht="15.75" customHeight="1">
      <c r="A1364" s="93" t="s">
        <v>4499</v>
      </c>
      <c r="B1364" s="93" t="s">
        <v>876</v>
      </c>
      <c r="C1364" s="93" t="s">
        <v>4499</v>
      </c>
      <c r="D1364" s="93" t="s">
        <v>4500</v>
      </c>
      <c r="E1364" s="94">
        <v>0</v>
      </c>
      <c r="F1364" s="93" t="s">
        <v>1185</v>
      </c>
      <c r="H1364" s="3">
        <f>E1364+SUMIF('BR DTG CIKDITIRO'!C:C,C1364,'BR DTG CIKDITIRO'!E:E)</f>
        <v>0</v>
      </c>
    </row>
    <row r="1365" spans="1:8" ht="15.75" customHeight="1">
      <c r="A1365" s="93" t="s">
        <v>9238</v>
      </c>
      <c r="B1365" s="93" t="s">
        <v>876</v>
      </c>
      <c r="C1365" s="93" t="s">
        <v>9238</v>
      </c>
      <c r="D1365" s="93" t="s">
        <v>9239</v>
      </c>
      <c r="E1365" s="94">
        <v>0</v>
      </c>
      <c r="F1365" s="93" t="s">
        <v>1185</v>
      </c>
      <c r="H1365" s="3">
        <f>E1365+SUMIF('BR DTG CIKDITIRO'!C:C,C1365,'BR DTG CIKDITIRO'!E:E)</f>
        <v>0</v>
      </c>
    </row>
    <row r="1366" spans="1:8" ht="15.75" customHeight="1">
      <c r="A1366" s="93" t="s">
        <v>4501</v>
      </c>
      <c r="B1366" s="93" t="s">
        <v>876</v>
      </c>
      <c r="C1366" s="93" t="s">
        <v>4501</v>
      </c>
      <c r="D1366" s="93" t="s">
        <v>4502</v>
      </c>
      <c r="E1366" s="94">
        <v>0</v>
      </c>
      <c r="F1366" s="93" t="s">
        <v>1185</v>
      </c>
      <c r="H1366" s="3">
        <f>E1366+SUMIF('BR DTG CIKDITIRO'!C:C,C1366,'BR DTG CIKDITIRO'!E:E)</f>
        <v>0</v>
      </c>
    </row>
    <row r="1367" spans="1:8" ht="15.75" customHeight="1">
      <c r="A1367" s="93" t="s">
        <v>4503</v>
      </c>
      <c r="B1367" s="93" t="s">
        <v>876</v>
      </c>
      <c r="C1367" s="93" t="s">
        <v>4503</v>
      </c>
      <c r="D1367" s="93" t="s">
        <v>4504</v>
      </c>
      <c r="E1367" s="94">
        <v>0</v>
      </c>
      <c r="F1367" s="93" t="s">
        <v>1185</v>
      </c>
      <c r="H1367" s="3">
        <f>E1367+SUMIF('BR DTG CIKDITIRO'!C:C,C1367,'BR DTG CIKDITIRO'!E:E)</f>
        <v>0</v>
      </c>
    </row>
    <row r="1368" spans="1:8" ht="15.75" customHeight="1">
      <c r="A1368" s="93" t="s">
        <v>9240</v>
      </c>
      <c r="B1368" s="93" t="s">
        <v>876</v>
      </c>
      <c r="C1368" s="93" t="s">
        <v>9240</v>
      </c>
      <c r="D1368" s="93" t="s">
        <v>9241</v>
      </c>
      <c r="E1368" s="94">
        <v>0</v>
      </c>
      <c r="F1368" s="93" t="s">
        <v>1185</v>
      </c>
      <c r="H1368" s="3">
        <f>E1368+SUMIF('BR DTG CIKDITIRO'!C:C,C1368,'BR DTG CIKDITIRO'!E:E)</f>
        <v>0</v>
      </c>
    </row>
    <row r="1369" spans="1:8" ht="15.75" customHeight="1">
      <c r="A1369" s="93" t="s">
        <v>4507</v>
      </c>
      <c r="B1369" s="93" t="s">
        <v>876</v>
      </c>
      <c r="C1369" s="93" t="s">
        <v>4507</v>
      </c>
      <c r="D1369" s="93" t="s">
        <v>4508</v>
      </c>
      <c r="E1369" s="94">
        <v>0</v>
      </c>
      <c r="F1369" s="93" t="s">
        <v>1185</v>
      </c>
      <c r="H1369" s="3">
        <f>E1369+SUMIF('BR DTG CIKDITIRO'!C:C,C1369,'BR DTG CIKDITIRO'!E:E)</f>
        <v>0</v>
      </c>
    </row>
    <row r="1370" spans="1:8" ht="15.75" customHeight="1">
      <c r="A1370" s="93" t="s">
        <v>9242</v>
      </c>
      <c r="B1370" s="93" t="s">
        <v>876</v>
      </c>
      <c r="C1370" s="93" t="s">
        <v>9242</v>
      </c>
      <c r="D1370" s="93" t="s">
        <v>9243</v>
      </c>
      <c r="E1370" s="94">
        <v>0</v>
      </c>
      <c r="F1370" s="93" t="s">
        <v>1185</v>
      </c>
      <c r="H1370" s="3">
        <f>E1370+SUMIF('BR DTG CIKDITIRO'!C:C,C1370,'BR DTG CIKDITIRO'!E:E)</f>
        <v>0</v>
      </c>
    </row>
    <row r="1371" spans="1:8" ht="15.75" customHeight="1">
      <c r="A1371" s="93" t="s">
        <v>9244</v>
      </c>
      <c r="B1371" s="93" t="s">
        <v>876</v>
      </c>
      <c r="C1371" s="93" t="s">
        <v>9244</v>
      </c>
      <c r="D1371" s="93" t="s">
        <v>9245</v>
      </c>
      <c r="E1371" s="94">
        <v>0</v>
      </c>
      <c r="F1371" s="93" t="s">
        <v>1185</v>
      </c>
      <c r="H1371" s="3">
        <f>E1371+SUMIF('BR DTG CIKDITIRO'!C:C,C1371,'BR DTG CIKDITIRO'!E:E)</f>
        <v>0</v>
      </c>
    </row>
    <row r="1372" spans="1:8" ht="15.75" customHeight="1">
      <c r="A1372" s="93" t="s">
        <v>4509</v>
      </c>
      <c r="B1372" s="93" t="s">
        <v>876</v>
      </c>
      <c r="C1372" s="93" t="s">
        <v>4509</v>
      </c>
      <c r="D1372" s="93" t="s">
        <v>4510</v>
      </c>
      <c r="E1372" s="94">
        <v>0</v>
      </c>
      <c r="F1372" s="93" t="s">
        <v>1185</v>
      </c>
      <c r="H1372" s="3">
        <f>E1372+SUMIF('BR DTG CIKDITIRO'!C:C,C1372,'BR DTG CIKDITIRO'!E:E)</f>
        <v>0</v>
      </c>
    </row>
    <row r="1373" spans="1:8" ht="15.75" customHeight="1">
      <c r="A1373" s="93" t="s">
        <v>4511</v>
      </c>
      <c r="B1373" s="93" t="s">
        <v>876</v>
      </c>
      <c r="C1373" s="93" t="s">
        <v>4511</v>
      </c>
      <c r="D1373" s="93" t="s">
        <v>4512</v>
      </c>
      <c r="E1373" s="94">
        <v>0</v>
      </c>
      <c r="F1373" s="93" t="s">
        <v>1185</v>
      </c>
      <c r="H1373" s="3">
        <f>E1373+SUMIF('BR DTG CIKDITIRO'!C:C,C1373,'BR DTG CIKDITIRO'!E:E)</f>
        <v>0</v>
      </c>
    </row>
    <row r="1374" spans="1:8" ht="15.75" customHeight="1">
      <c r="A1374" s="93" t="s">
        <v>4513</v>
      </c>
      <c r="B1374" s="93" t="s">
        <v>876</v>
      </c>
      <c r="C1374" s="93" t="s">
        <v>4513</v>
      </c>
      <c r="D1374" s="93" t="s">
        <v>4514</v>
      </c>
      <c r="E1374" s="94">
        <v>0</v>
      </c>
      <c r="F1374" s="93" t="s">
        <v>1185</v>
      </c>
      <c r="H1374" s="3">
        <f>E1374+SUMIF('BR DTG CIKDITIRO'!C:C,C1374,'BR DTG CIKDITIRO'!E:E)</f>
        <v>0</v>
      </c>
    </row>
    <row r="1375" spans="1:8" ht="15.75" customHeight="1">
      <c r="A1375" s="93" t="s">
        <v>4515</v>
      </c>
      <c r="B1375" s="93" t="s">
        <v>876</v>
      </c>
      <c r="C1375" s="93" t="s">
        <v>4515</v>
      </c>
      <c r="D1375" s="93" t="s">
        <v>4516</v>
      </c>
      <c r="E1375" s="94">
        <v>0</v>
      </c>
      <c r="F1375" s="93" t="s">
        <v>1185</v>
      </c>
      <c r="H1375" s="3">
        <f>E1375+SUMIF('BR DTG CIKDITIRO'!C:C,C1375,'BR DTG CIKDITIRO'!E:E)</f>
        <v>0</v>
      </c>
    </row>
    <row r="1376" spans="1:8" ht="15.75" customHeight="1">
      <c r="A1376" s="93" t="s">
        <v>4517</v>
      </c>
      <c r="B1376" s="93" t="s">
        <v>876</v>
      </c>
      <c r="C1376" s="93" t="s">
        <v>4517</v>
      </c>
      <c r="D1376" s="93" t="s">
        <v>4518</v>
      </c>
      <c r="E1376" s="94">
        <v>0</v>
      </c>
      <c r="F1376" s="93" t="s">
        <v>1185</v>
      </c>
      <c r="H1376" s="3">
        <f>E1376+SUMIF('BR DTG CIKDITIRO'!C:C,C1376,'BR DTG CIKDITIRO'!E:E)</f>
        <v>0</v>
      </c>
    </row>
    <row r="1377" spans="1:8" ht="15.75" customHeight="1">
      <c r="A1377" s="93" t="s">
        <v>4519</v>
      </c>
      <c r="B1377" s="93" t="s">
        <v>876</v>
      </c>
      <c r="C1377" s="93" t="s">
        <v>4519</v>
      </c>
      <c r="D1377" s="93" t="s">
        <v>4520</v>
      </c>
      <c r="E1377" s="94">
        <v>0</v>
      </c>
      <c r="F1377" s="93" t="s">
        <v>1185</v>
      </c>
      <c r="H1377" s="3">
        <f>E1377+SUMIF('BR DTG CIKDITIRO'!C:C,C1377,'BR DTG CIKDITIRO'!E:E)</f>
        <v>0</v>
      </c>
    </row>
    <row r="1378" spans="1:8" ht="15.75" customHeight="1">
      <c r="A1378" s="93" t="s">
        <v>4521</v>
      </c>
      <c r="B1378" s="93" t="s">
        <v>876</v>
      </c>
      <c r="C1378" s="93" t="s">
        <v>4521</v>
      </c>
      <c r="D1378" s="93" t="s">
        <v>4522</v>
      </c>
      <c r="E1378" s="94">
        <v>0</v>
      </c>
      <c r="F1378" s="93" t="s">
        <v>1185</v>
      </c>
      <c r="H1378" s="3">
        <f>E1378+SUMIF('BR DTG CIKDITIRO'!C:C,C1378,'BR DTG CIKDITIRO'!E:E)</f>
        <v>0</v>
      </c>
    </row>
    <row r="1379" spans="1:8" ht="15.75" customHeight="1">
      <c r="A1379" s="93" t="s">
        <v>4529</v>
      </c>
      <c r="B1379" s="93" t="s">
        <v>876</v>
      </c>
      <c r="C1379" s="93" t="s">
        <v>4529</v>
      </c>
      <c r="D1379" s="93" t="s">
        <v>4530</v>
      </c>
      <c r="E1379" s="94">
        <v>0</v>
      </c>
      <c r="F1379" s="93" t="s">
        <v>1185</v>
      </c>
      <c r="H1379" s="3">
        <f>E1379+SUMIF('BR DTG CIKDITIRO'!C:C,C1379,'BR DTG CIKDITIRO'!E:E)</f>
        <v>0</v>
      </c>
    </row>
    <row r="1380" spans="1:8" ht="15.75" customHeight="1">
      <c r="A1380" s="93" t="s">
        <v>4531</v>
      </c>
      <c r="B1380" s="93" t="s">
        <v>876</v>
      </c>
      <c r="C1380" s="93" t="s">
        <v>4531</v>
      </c>
      <c r="D1380" s="93" t="s">
        <v>4532</v>
      </c>
      <c r="E1380" s="94">
        <v>0</v>
      </c>
      <c r="F1380" s="93" t="s">
        <v>1185</v>
      </c>
      <c r="H1380" s="3">
        <f>E1380+SUMIF('BR DTG CIKDITIRO'!C:C,C1380,'BR DTG CIKDITIRO'!E:E)</f>
        <v>0</v>
      </c>
    </row>
    <row r="1381" spans="1:8" ht="15.75" customHeight="1">
      <c r="A1381" s="93" t="s">
        <v>4533</v>
      </c>
      <c r="B1381" s="93" t="s">
        <v>876</v>
      </c>
      <c r="C1381" s="93" t="s">
        <v>4533</v>
      </c>
      <c r="D1381" s="93" t="s">
        <v>4534</v>
      </c>
      <c r="E1381" s="94">
        <v>0</v>
      </c>
      <c r="F1381" s="93" t="s">
        <v>1185</v>
      </c>
      <c r="H1381" s="3">
        <f>E1381+SUMIF('BR DTG CIKDITIRO'!C:C,C1381,'BR DTG CIKDITIRO'!E:E)</f>
        <v>0</v>
      </c>
    </row>
    <row r="1382" spans="1:8" ht="15.75" customHeight="1">
      <c r="A1382" s="93" t="s">
        <v>4537</v>
      </c>
      <c r="B1382" s="93" t="s">
        <v>876</v>
      </c>
      <c r="C1382" s="93" t="s">
        <v>4537</v>
      </c>
      <c r="D1382" s="93" t="s">
        <v>4538</v>
      </c>
      <c r="E1382" s="94">
        <v>0</v>
      </c>
      <c r="F1382" s="93" t="s">
        <v>1185</v>
      </c>
      <c r="H1382" s="3">
        <f>E1382+SUMIF('BR DTG CIKDITIRO'!C:C,C1382,'BR DTG CIKDITIRO'!E:E)</f>
        <v>0</v>
      </c>
    </row>
    <row r="1383" spans="1:8" ht="15.75" customHeight="1">
      <c r="A1383" s="93" t="s">
        <v>4539</v>
      </c>
      <c r="B1383" s="93" t="s">
        <v>876</v>
      </c>
      <c r="C1383" s="93" t="s">
        <v>4539</v>
      </c>
      <c r="D1383" s="93" t="s">
        <v>4538</v>
      </c>
      <c r="E1383" s="94">
        <v>0</v>
      </c>
      <c r="F1383" s="93" t="s">
        <v>1185</v>
      </c>
      <c r="H1383" s="3">
        <f>E1383+SUMIF('BR DTG CIKDITIRO'!C:C,C1383,'BR DTG CIKDITIRO'!E:E)</f>
        <v>0</v>
      </c>
    </row>
    <row r="1384" spans="1:8" ht="15.75" customHeight="1">
      <c r="A1384" s="93" t="s">
        <v>4540</v>
      </c>
      <c r="B1384" s="93" t="s">
        <v>876</v>
      </c>
      <c r="C1384" s="93" t="s">
        <v>4540</v>
      </c>
      <c r="D1384" s="93" t="s">
        <v>4538</v>
      </c>
      <c r="E1384" s="94">
        <v>0</v>
      </c>
      <c r="F1384" s="93" t="s">
        <v>1185</v>
      </c>
      <c r="H1384" s="3">
        <f>E1384+SUMIF('BR DTG CIKDITIRO'!C:C,C1384,'BR DTG CIKDITIRO'!E:E)</f>
        <v>0</v>
      </c>
    </row>
    <row r="1385" spans="1:8" ht="15.75" customHeight="1">
      <c r="A1385" s="93" t="s">
        <v>4541</v>
      </c>
      <c r="B1385" s="93" t="s">
        <v>876</v>
      </c>
      <c r="C1385" s="93" t="s">
        <v>4541</v>
      </c>
      <c r="D1385" s="93" t="s">
        <v>4542</v>
      </c>
      <c r="E1385" s="94">
        <v>0</v>
      </c>
      <c r="F1385" s="93" t="s">
        <v>1185</v>
      </c>
      <c r="H1385" s="3">
        <f>E1385+SUMIF('BR DTG CIKDITIRO'!C:C,C1385,'BR DTG CIKDITIRO'!E:E)</f>
        <v>0</v>
      </c>
    </row>
    <row r="1386" spans="1:8" ht="15.75" customHeight="1">
      <c r="A1386" s="93" t="s">
        <v>9246</v>
      </c>
      <c r="B1386" s="93" t="s">
        <v>876</v>
      </c>
      <c r="C1386" s="93" t="s">
        <v>9246</v>
      </c>
      <c r="D1386" s="93" t="s">
        <v>9247</v>
      </c>
      <c r="E1386" s="94">
        <v>0</v>
      </c>
      <c r="F1386" s="93" t="s">
        <v>1185</v>
      </c>
      <c r="H1386" s="3">
        <f>E1386+SUMIF('BR DTG CIKDITIRO'!C:C,C1386,'BR DTG CIKDITIRO'!E:E)</f>
        <v>0</v>
      </c>
    </row>
    <row r="1387" spans="1:8" ht="15.75" customHeight="1">
      <c r="A1387" s="93" t="s">
        <v>4561</v>
      </c>
      <c r="B1387" s="93" t="s">
        <v>876</v>
      </c>
      <c r="C1387" s="93" t="s">
        <v>4561</v>
      </c>
      <c r="D1387" s="93" t="s">
        <v>4562</v>
      </c>
      <c r="E1387" s="94">
        <v>0</v>
      </c>
      <c r="F1387" s="93" t="s">
        <v>1185</v>
      </c>
      <c r="H1387" s="3">
        <f>E1387+SUMIF('BR DTG CIKDITIRO'!C:C,C1387,'BR DTG CIKDITIRO'!E:E)</f>
        <v>0</v>
      </c>
    </row>
    <row r="1388" spans="1:8" ht="15.75" customHeight="1">
      <c r="A1388" s="93" t="s">
        <v>4563</v>
      </c>
      <c r="B1388" s="93" t="s">
        <v>876</v>
      </c>
      <c r="C1388" s="93" t="s">
        <v>4563</v>
      </c>
      <c r="D1388" s="93" t="s">
        <v>4564</v>
      </c>
      <c r="E1388" s="94">
        <v>0</v>
      </c>
      <c r="F1388" s="93" t="s">
        <v>1185</v>
      </c>
      <c r="H1388" s="3">
        <f>E1388+SUMIF('BR DTG CIKDITIRO'!C:C,C1388,'BR DTG CIKDITIRO'!E:E)</f>
        <v>0</v>
      </c>
    </row>
    <row r="1389" spans="1:8" ht="15.75" customHeight="1">
      <c r="A1389" s="93" t="s">
        <v>4565</v>
      </c>
      <c r="B1389" s="93" t="s">
        <v>876</v>
      </c>
      <c r="C1389" s="93" t="s">
        <v>4565</v>
      </c>
      <c r="D1389" s="93" t="s">
        <v>4566</v>
      </c>
      <c r="E1389" s="94">
        <v>0</v>
      </c>
      <c r="F1389" s="93" t="s">
        <v>1185</v>
      </c>
      <c r="H1389" s="3">
        <f>E1389+SUMIF('BR DTG CIKDITIRO'!C:C,C1389,'BR DTG CIKDITIRO'!E:E)</f>
        <v>0</v>
      </c>
    </row>
    <row r="1390" spans="1:8" ht="15.75" customHeight="1">
      <c r="A1390" s="93" t="s">
        <v>4567</v>
      </c>
      <c r="B1390" s="93" t="s">
        <v>876</v>
      </c>
      <c r="C1390" s="93" t="s">
        <v>4567</v>
      </c>
      <c r="D1390" s="93" t="s">
        <v>4568</v>
      </c>
      <c r="E1390" s="94">
        <v>0</v>
      </c>
      <c r="F1390" s="93" t="s">
        <v>1185</v>
      </c>
      <c r="H1390" s="3">
        <f>E1390+SUMIF('BR DTG CIKDITIRO'!C:C,C1390,'BR DTG CIKDITIRO'!E:E)</f>
        <v>0</v>
      </c>
    </row>
    <row r="1391" spans="1:8" ht="15.75" customHeight="1">
      <c r="A1391" s="93" t="s">
        <v>4569</v>
      </c>
      <c r="B1391" s="93" t="s">
        <v>876</v>
      </c>
      <c r="C1391" s="93" t="s">
        <v>4569</v>
      </c>
      <c r="D1391" s="93" t="s">
        <v>4570</v>
      </c>
      <c r="E1391" s="94">
        <v>0</v>
      </c>
      <c r="F1391" s="93" t="s">
        <v>1185</v>
      </c>
      <c r="H1391" s="3">
        <f>E1391+SUMIF('BR DTG CIKDITIRO'!C:C,C1391,'BR DTG CIKDITIRO'!E:E)</f>
        <v>0</v>
      </c>
    </row>
    <row r="1392" spans="1:8" ht="15.75" customHeight="1">
      <c r="A1392" s="93" t="s">
        <v>4571</v>
      </c>
      <c r="B1392" s="93" t="s">
        <v>876</v>
      </c>
      <c r="C1392" s="93" t="s">
        <v>4571</v>
      </c>
      <c r="D1392" s="93" t="s">
        <v>4572</v>
      </c>
      <c r="E1392" s="94">
        <v>0</v>
      </c>
      <c r="F1392" s="93" t="s">
        <v>1185</v>
      </c>
      <c r="H1392" s="3">
        <f>E1392+SUMIF('BR DTG CIKDITIRO'!C:C,C1392,'BR DTG CIKDITIRO'!E:E)</f>
        <v>0</v>
      </c>
    </row>
    <row r="1393" spans="1:8" ht="15.75" customHeight="1">
      <c r="A1393" s="93" t="s">
        <v>4573</v>
      </c>
      <c r="B1393" s="93" t="s">
        <v>876</v>
      </c>
      <c r="C1393" s="93" t="s">
        <v>4573</v>
      </c>
      <c r="D1393" s="93" t="s">
        <v>4574</v>
      </c>
      <c r="E1393" s="94">
        <v>0</v>
      </c>
      <c r="F1393" s="93" t="s">
        <v>1185</v>
      </c>
      <c r="H1393" s="3">
        <f>E1393+SUMIF('BR DTG CIKDITIRO'!C:C,C1393,'BR DTG CIKDITIRO'!E:E)</f>
        <v>0</v>
      </c>
    </row>
    <row r="1394" spans="1:8" ht="15.75" customHeight="1">
      <c r="A1394" s="93" t="s">
        <v>4575</v>
      </c>
      <c r="B1394" s="93" t="s">
        <v>876</v>
      </c>
      <c r="C1394" s="93" t="s">
        <v>4575</v>
      </c>
      <c r="D1394" s="93" t="s">
        <v>4572</v>
      </c>
      <c r="E1394" s="94">
        <v>0</v>
      </c>
      <c r="F1394" s="93" t="s">
        <v>1185</v>
      </c>
      <c r="H1394" s="3">
        <f>E1394+SUMIF('BR DTG CIKDITIRO'!C:C,C1394,'BR DTG CIKDITIRO'!E:E)</f>
        <v>0</v>
      </c>
    </row>
    <row r="1395" spans="1:8" ht="15.75" customHeight="1">
      <c r="A1395" s="93" t="s">
        <v>4577</v>
      </c>
      <c r="B1395" s="93" t="s">
        <v>876</v>
      </c>
      <c r="C1395" s="93" t="s">
        <v>4577</v>
      </c>
      <c r="D1395" s="93" t="s">
        <v>4572</v>
      </c>
      <c r="E1395" s="94">
        <v>0</v>
      </c>
      <c r="F1395" s="93" t="s">
        <v>1185</v>
      </c>
      <c r="H1395" s="3">
        <f>E1395+SUMIF('BR DTG CIKDITIRO'!C:C,C1395,'BR DTG CIKDITIRO'!E:E)</f>
        <v>0</v>
      </c>
    </row>
    <row r="1396" spans="1:8" ht="15.75" customHeight="1">
      <c r="A1396" s="93" t="s">
        <v>4578</v>
      </c>
      <c r="B1396" s="93" t="s">
        <v>876</v>
      </c>
      <c r="C1396" s="93" t="s">
        <v>4578</v>
      </c>
      <c r="D1396" s="93" t="s">
        <v>4579</v>
      </c>
      <c r="E1396" s="94">
        <v>0</v>
      </c>
      <c r="F1396" s="93" t="s">
        <v>1185</v>
      </c>
      <c r="H1396" s="3">
        <f>E1396+SUMIF('BR DTG CIKDITIRO'!C:C,C1396,'BR DTG CIKDITIRO'!E:E)</f>
        <v>0</v>
      </c>
    </row>
    <row r="1397" spans="1:8" ht="15.75" customHeight="1">
      <c r="A1397" s="93" t="s">
        <v>4580</v>
      </c>
      <c r="B1397" s="93" t="s">
        <v>876</v>
      </c>
      <c r="C1397" s="93" t="s">
        <v>4580</v>
      </c>
      <c r="D1397" s="93" t="s">
        <v>4581</v>
      </c>
      <c r="E1397" s="94">
        <v>0</v>
      </c>
      <c r="F1397" s="93" t="s">
        <v>1185</v>
      </c>
      <c r="H1397" s="3">
        <f>E1397+SUMIF('BR DTG CIKDITIRO'!C:C,C1397,'BR DTG CIKDITIRO'!E:E)</f>
        <v>0</v>
      </c>
    </row>
    <row r="1398" spans="1:8" ht="15.75" customHeight="1">
      <c r="A1398" s="93" t="s">
        <v>9248</v>
      </c>
      <c r="B1398" s="93" t="s">
        <v>876</v>
      </c>
      <c r="C1398" s="93" t="s">
        <v>9248</v>
      </c>
      <c r="D1398" s="93" t="s">
        <v>9249</v>
      </c>
      <c r="E1398" s="94">
        <v>0</v>
      </c>
      <c r="F1398" s="93" t="s">
        <v>1185</v>
      </c>
      <c r="H1398" s="3">
        <f>E1398+SUMIF('BR DTG CIKDITIRO'!C:C,C1398,'BR DTG CIKDITIRO'!E:E)</f>
        <v>0</v>
      </c>
    </row>
    <row r="1399" spans="1:8" ht="15.75" customHeight="1">
      <c r="A1399" s="93" t="s">
        <v>4584</v>
      </c>
      <c r="B1399" s="93" t="s">
        <v>876</v>
      </c>
      <c r="C1399" s="93" t="s">
        <v>4584</v>
      </c>
      <c r="D1399" s="93" t="s">
        <v>4579</v>
      </c>
      <c r="E1399" s="94">
        <v>0</v>
      </c>
      <c r="F1399" s="93" t="s">
        <v>1185</v>
      </c>
      <c r="H1399" s="3">
        <f>E1399+SUMIF('BR DTG CIKDITIRO'!C:C,C1399,'BR DTG CIKDITIRO'!E:E)</f>
        <v>0</v>
      </c>
    </row>
    <row r="1400" spans="1:8" ht="15.75" customHeight="1">
      <c r="A1400" s="93" t="s">
        <v>4585</v>
      </c>
      <c r="B1400" s="93" t="s">
        <v>876</v>
      </c>
      <c r="C1400" s="93" t="s">
        <v>4585</v>
      </c>
      <c r="D1400" s="93" t="s">
        <v>4542</v>
      </c>
      <c r="E1400" s="94">
        <v>0</v>
      </c>
      <c r="F1400" s="93" t="s">
        <v>1185</v>
      </c>
      <c r="H1400" s="3">
        <f>E1400+SUMIF('BR DTG CIKDITIRO'!C:C,C1400,'BR DTG CIKDITIRO'!E:E)</f>
        <v>0</v>
      </c>
    </row>
    <row r="1401" spans="1:8" ht="15.75" customHeight="1">
      <c r="A1401" s="93" t="s">
        <v>9250</v>
      </c>
      <c r="B1401" s="93" t="s">
        <v>876</v>
      </c>
      <c r="C1401" s="93" t="s">
        <v>9250</v>
      </c>
      <c r="D1401" s="93" t="s">
        <v>9251</v>
      </c>
      <c r="E1401" s="94">
        <v>0</v>
      </c>
      <c r="F1401" s="93" t="s">
        <v>1185</v>
      </c>
      <c r="H1401" s="3">
        <f>E1401+SUMIF('BR DTG CIKDITIRO'!C:C,C1401,'BR DTG CIKDITIRO'!E:E)</f>
        <v>0</v>
      </c>
    </row>
    <row r="1402" spans="1:8" ht="15.75" customHeight="1">
      <c r="A1402" s="93" t="s">
        <v>4586</v>
      </c>
      <c r="B1402" s="93" t="s">
        <v>876</v>
      </c>
      <c r="C1402" s="93" t="s">
        <v>4586</v>
      </c>
      <c r="D1402" s="93" t="s">
        <v>1835</v>
      </c>
      <c r="E1402" s="94">
        <v>0</v>
      </c>
      <c r="F1402" s="93" t="s">
        <v>1185</v>
      </c>
      <c r="H1402" s="3">
        <f>E1402+SUMIF('BR DTG CIKDITIRO'!C:C,C1402,'BR DTG CIKDITIRO'!E:E)</f>
        <v>0</v>
      </c>
    </row>
    <row r="1403" spans="1:8" ht="15.75" customHeight="1">
      <c r="A1403" s="93" t="s">
        <v>4587</v>
      </c>
      <c r="B1403" s="93" t="s">
        <v>876</v>
      </c>
      <c r="C1403" s="93" t="s">
        <v>4587</v>
      </c>
      <c r="D1403" s="93" t="s">
        <v>4588</v>
      </c>
      <c r="E1403" s="94">
        <v>0</v>
      </c>
      <c r="F1403" s="93" t="s">
        <v>1185</v>
      </c>
      <c r="H1403" s="3">
        <f>E1403+SUMIF('BR DTG CIKDITIRO'!C:C,C1403,'BR DTG CIKDITIRO'!E:E)</f>
        <v>0</v>
      </c>
    </row>
    <row r="1404" spans="1:8" ht="15.75" customHeight="1">
      <c r="A1404" s="93" t="s">
        <v>4593</v>
      </c>
      <c r="B1404" s="93" t="s">
        <v>876</v>
      </c>
      <c r="C1404" s="93" t="s">
        <v>4593</v>
      </c>
      <c r="D1404" s="93" t="s">
        <v>4594</v>
      </c>
      <c r="E1404" s="94">
        <v>0</v>
      </c>
      <c r="F1404" s="93" t="s">
        <v>1185</v>
      </c>
      <c r="H1404" s="3">
        <f>E1404+SUMIF('BR DTG CIKDITIRO'!C:C,C1404,'BR DTG CIKDITIRO'!E:E)</f>
        <v>0</v>
      </c>
    </row>
    <row r="1405" spans="1:8" ht="15.75" customHeight="1">
      <c r="A1405" s="93" t="s">
        <v>4595</v>
      </c>
      <c r="B1405" s="93" t="s">
        <v>876</v>
      </c>
      <c r="C1405" s="93" t="s">
        <v>4595</v>
      </c>
      <c r="D1405" s="93" t="s">
        <v>9252</v>
      </c>
      <c r="E1405" s="94">
        <v>0</v>
      </c>
      <c r="F1405" s="93" t="s">
        <v>1185</v>
      </c>
      <c r="H1405" s="3">
        <f>E1405+SUMIF('BR DTG CIKDITIRO'!C:C,C1405,'BR DTG CIKDITIRO'!E:E)</f>
        <v>0</v>
      </c>
    </row>
    <row r="1406" spans="1:8" ht="15.75" customHeight="1">
      <c r="A1406" s="93" t="s">
        <v>9253</v>
      </c>
      <c r="B1406" s="93" t="s">
        <v>876</v>
      </c>
      <c r="C1406" s="93" t="s">
        <v>9253</v>
      </c>
      <c r="D1406" s="93" t="s">
        <v>9254</v>
      </c>
      <c r="E1406" s="94">
        <v>0</v>
      </c>
      <c r="F1406" s="93" t="s">
        <v>1185</v>
      </c>
      <c r="H1406" s="3">
        <f>E1406+SUMIF('BR DTG CIKDITIRO'!C:C,C1406,'BR DTG CIKDITIRO'!E:E)</f>
        <v>0</v>
      </c>
    </row>
    <row r="1407" spans="1:8" ht="15.75" customHeight="1">
      <c r="A1407" s="93" t="s">
        <v>4597</v>
      </c>
      <c r="B1407" s="93" t="s">
        <v>876</v>
      </c>
      <c r="C1407" s="93" t="s">
        <v>4597</v>
      </c>
      <c r="D1407" s="93" t="s">
        <v>4598</v>
      </c>
      <c r="E1407" s="94">
        <v>0</v>
      </c>
      <c r="F1407" s="93" t="s">
        <v>1185</v>
      </c>
      <c r="H1407" s="3">
        <f>E1407+SUMIF('BR DTG CIKDITIRO'!C:C,C1407,'BR DTG CIKDITIRO'!E:E)</f>
        <v>0</v>
      </c>
    </row>
    <row r="1408" spans="1:8" ht="15.75" customHeight="1">
      <c r="A1408" s="93" t="s">
        <v>9255</v>
      </c>
      <c r="B1408" s="93" t="s">
        <v>876</v>
      </c>
      <c r="C1408" s="93" t="s">
        <v>9255</v>
      </c>
      <c r="D1408" s="93" t="s">
        <v>9256</v>
      </c>
      <c r="E1408" s="94">
        <v>0</v>
      </c>
      <c r="F1408" s="93" t="s">
        <v>1185</v>
      </c>
      <c r="H1408" s="3">
        <f>E1408+SUMIF('BR DTG CIKDITIRO'!C:C,C1408,'BR DTG CIKDITIRO'!E:E)</f>
        <v>0</v>
      </c>
    </row>
    <row r="1409" spans="1:8" ht="15.75" customHeight="1">
      <c r="A1409" s="93" t="s">
        <v>2012</v>
      </c>
      <c r="B1409" s="93" t="s">
        <v>876</v>
      </c>
      <c r="C1409" s="93" t="s">
        <v>2012</v>
      </c>
      <c r="D1409" s="93" t="s">
        <v>2013</v>
      </c>
      <c r="E1409" s="94">
        <v>0</v>
      </c>
      <c r="F1409" s="93" t="s">
        <v>1185</v>
      </c>
      <c r="H1409" s="3">
        <f>E1409+SUMIF('BR DTG CIKDITIRO'!C:C,C1409,'BR DTG CIKDITIRO'!E:E)</f>
        <v>0</v>
      </c>
    </row>
    <row r="1410" spans="1:8" ht="15.75" customHeight="1">
      <c r="A1410" s="93" t="s">
        <v>4599</v>
      </c>
      <c r="B1410" s="93" t="s">
        <v>876</v>
      </c>
      <c r="C1410" s="93" t="s">
        <v>4599</v>
      </c>
      <c r="D1410" s="93" t="s">
        <v>4600</v>
      </c>
      <c r="E1410" s="94">
        <v>0</v>
      </c>
      <c r="F1410" s="93" t="s">
        <v>1185</v>
      </c>
      <c r="H1410" s="3">
        <f>E1410+SUMIF('BR DTG CIKDITIRO'!C:C,C1410,'BR DTG CIKDITIRO'!E:E)</f>
        <v>0</v>
      </c>
    </row>
    <row r="1411" spans="1:8" ht="15.75" customHeight="1">
      <c r="A1411" s="93" t="s">
        <v>4601</v>
      </c>
      <c r="B1411" s="93" t="s">
        <v>876</v>
      </c>
      <c r="C1411" s="93" t="s">
        <v>4601</v>
      </c>
      <c r="D1411" s="93" t="s">
        <v>4602</v>
      </c>
      <c r="E1411" s="94">
        <v>0</v>
      </c>
      <c r="F1411" s="93" t="s">
        <v>1185</v>
      </c>
      <c r="H1411" s="3">
        <f>E1411+SUMIF('BR DTG CIKDITIRO'!C:C,C1411,'BR DTG CIKDITIRO'!E:E)</f>
        <v>0</v>
      </c>
    </row>
    <row r="1412" spans="1:8" ht="15.75" customHeight="1">
      <c r="A1412" s="93" t="s">
        <v>513</v>
      </c>
      <c r="B1412" s="93" t="s">
        <v>888</v>
      </c>
      <c r="C1412" s="93" t="s">
        <v>513</v>
      </c>
      <c r="D1412" s="93" t="s">
        <v>1092</v>
      </c>
      <c r="E1412" s="94">
        <v>1</v>
      </c>
      <c r="F1412" s="93" t="s">
        <v>1185</v>
      </c>
      <c r="H1412" s="3">
        <f>E1412+SUMIF('BR DTG CIKDITIRO'!C:C,C1412,'BR DTG CIKDITIRO'!E:E)</f>
        <v>1</v>
      </c>
    </row>
    <row r="1413" spans="1:8" ht="15.75" customHeight="1">
      <c r="A1413" s="93" t="s">
        <v>9257</v>
      </c>
      <c r="B1413" s="93" t="s">
        <v>876</v>
      </c>
      <c r="C1413" s="93" t="s">
        <v>9257</v>
      </c>
      <c r="D1413" s="93" t="s">
        <v>9258</v>
      </c>
      <c r="E1413" s="94">
        <v>0</v>
      </c>
      <c r="F1413" s="93" t="s">
        <v>1185</v>
      </c>
      <c r="H1413" s="3">
        <f>E1413+SUMIF('BR DTG CIKDITIRO'!C:C,C1413,'BR DTG CIKDITIRO'!E:E)</f>
        <v>0</v>
      </c>
    </row>
    <row r="1414" spans="1:8" ht="15.75" customHeight="1">
      <c r="A1414" s="93" t="s">
        <v>9259</v>
      </c>
      <c r="B1414" s="93" t="s">
        <v>876</v>
      </c>
      <c r="C1414" s="93" t="s">
        <v>9259</v>
      </c>
      <c r="D1414" s="93" t="s">
        <v>9260</v>
      </c>
      <c r="E1414" s="94">
        <v>0</v>
      </c>
      <c r="F1414" s="93" t="s">
        <v>1185</v>
      </c>
      <c r="H1414" s="3">
        <f>E1414+SUMIF('BR DTG CIKDITIRO'!C:C,C1414,'BR DTG CIKDITIRO'!E:E)</f>
        <v>0</v>
      </c>
    </row>
    <row r="1415" spans="1:8" ht="15.75" customHeight="1">
      <c r="A1415" s="93" t="s">
        <v>4603</v>
      </c>
      <c r="B1415" s="93" t="s">
        <v>876</v>
      </c>
      <c r="C1415" s="93" t="s">
        <v>4603</v>
      </c>
      <c r="D1415" s="93" t="s">
        <v>4604</v>
      </c>
      <c r="E1415" s="94">
        <v>0</v>
      </c>
      <c r="F1415" s="93" t="s">
        <v>1185</v>
      </c>
      <c r="H1415" s="3">
        <f>E1415+SUMIF('BR DTG CIKDITIRO'!C:C,C1415,'BR DTG CIKDITIRO'!E:E)</f>
        <v>0</v>
      </c>
    </row>
    <row r="1416" spans="1:8" ht="15.75" customHeight="1">
      <c r="A1416" s="93" t="s">
        <v>2014</v>
      </c>
      <c r="B1416" s="93" t="s">
        <v>876</v>
      </c>
      <c r="C1416" s="93" t="s">
        <v>2014</v>
      </c>
      <c r="D1416" s="93" t="s">
        <v>4607</v>
      </c>
      <c r="E1416" s="94">
        <v>0</v>
      </c>
      <c r="F1416" s="93" t="s">
        <v>1185</v>
      </c>
      <c r="H1416" s="3">
        <f>E1416+SUMIF('BR DTG CIKDITIRO'!C:C,C1416,'BR DTG CIKDITIRO'!E:E)</f>
        <v>0</v>
      </c>
    </row>
    <row r="1417" spans="1:8" ht="15.75" customHeight="1">
      <c r="A1417" s="93" t="s">
        <v>4608</v>
      </c>
      <c r="B1417" s="93" t="s">
        <v>876</v>
      </c>
      <c r="C1417" s="93" t="s">
        <v>4608</v>
      </c>
      <c r="D1417" s="93" t="s">
        <v>4609</v>
      </c>
      <c r="E1417" s="94">
        <v>0</v>
      </c>
      <c r="F1417" s="93" t="s">
        <v>1185</v>
      </c>
      <c r="H1417" s="3">
        <f>E1417+SUMIF('BR DTG CIKDITIRO'!C:C,C1417,'BR DTG CIKDITIRO'!E:E)</f>
        <v>0</v>
      </c>
    </row>
    <row r="1418" spans="1:8" ht="15.75" customHeight="1">
      <c r="A1418" s="93" t="s">
        <v>4610</v>
      </c>
      <c r="B1418" s="93" t="s">
        <v>876</v>
      </c>
      <c r="C1418" s="93" t="s">
        <v>4610</v>
      </c>
      <c r="D1418" s="93" t="s">
        <v>4611</v>
      </c>
      <c r="E1418" s="94">
        <v>0</v>
      </c>
      <c r="F1418" s="93" t="s">
        <v>1185</v>
      </c>
      <c r="H1418" s="3">
        <f>E1418+SUMIF('BR DTG CIKDITIRO'!C:C,C1418,'BR DTG CIKDITIRO'!E:E)</f>
        <v>0</v>
      </c>
    </row>
    <row r="1419" spans="1:8" ht="15.75" customHeight="1">
      <c r="A1419" s="93" t="s">
        <v>4612</v>
      </c>
      <c r="B1419" s="93" t="s">
        <v>876</v>
      </c>
      <c r="C1419" s="93" t="s">
        <v>4612</v>
      </c>
      <c r="D1419" s="93" t="s">
        <v>4613</v>
      </c>
      <c r="E1419" s="94">
        <v>0</v>
      </c>
      <c r="F1419" s="93" t="s">
        <v>1185</v>
      </c>
      <c r="H1419" s="3">
        <f>E1419+SUMIF('BR DTG CIKDITIRO'!C:C,C1419,'BR DTG CIKDITIRO'!E:E)</f>
        <v>0</v>
      </c>
    </row>
    <row r="1420" spans="1:8" ht="15.75" customHeight="1">
      <c r="A1420" s="93" t="s">
        <v>4616</v>
      </c>
      <c r="B1420" s="93" t="s">
        <v>876</v>
      </c>
      <c r="C1420" s="93" t="s">
        <v>4616</v>
      </c>
      <c r="D1420" s="93" t="s">
        <v>4615</v>
      </c>
      <c r="E1420" s="94">
        <v>0</v>
      </c>
      <c r="F1420" s="93" t="s">
        <v>1185</v>
      </c>
      <c r="H1420" s="3">
        <f>E1420+SUMIF('BR DTG CIKDITIRO'!C:C,C1420,'BR DTG CIKDITIRO'!E:E)</f>
        <v>0</v>
      </c>
    </row>
    <row r="1421" spans="1:8" ht="15.75" customHeight="1">
      <c r="A1421" s="93" t="s">
        <v>9261</v>
      </c>
      <c r="B1421" s="93" t="s">
        <v>876</v>
      </c>
      <c r="C1421" s="93" t="s">
        <v>9261</v>
      </c>
      <c r="D1421" s="93" t="s">
        <v>9262</v>
      </c>
      <c r="E1421" s="94">
        <v>0</v>
      </c>
      <c r="F1421" s="93" t="s">
        <v>1185</v>
      </c>
      <c r="H1421" s="3">
        <f>E1421+SUMIF('BR DTG CIKDITIRO'!C:C,C1421,'BR DTG CIKDITIRO'!E:E)</f>
        <v>0</v>
      </c>
    </row>
    <row r="1422" spans="1:8" ht="15.75" customHeight="1">
      <c r="A1422" s="93" t="s">
        <v>9263</v>
      </c>
      <c r="B1422" s="93" t="s">
        <v>876</v>
      </c>
      <c r="C1422" s="93" t="s">
        <v>9263</v>
      </c>
      <c r="D1422" s="93" t="s">
        <v>9264</v>
      </c>
      <c r="E1422" s="94">
        <v>0</v>
      </c>
      <c r="F1422" s="93" t="s">
        <v>1185</v>
      </c>
      <c r="H1422" s="3">
        <f>E1422+SUMIF('BR DTG CIKDITIRO'!C:C,C1422,'BR DTG CIKDITIRO'!E:E)</f>
        <v>0</v>
      </c>
    </row>
    <row r="1423" spans="1:8" ht="15.75" customHeight="1">
      <c r="A1423" s="93" t="s">
        <v>9265</v>
      </c>
      <c r="B1423" s="93" t="s">
        <v>876</v>
      </c>
      <c r="C1423" s="93" t="s">
        <v>9265</v>
      </c>
      <c r="D1423" s="93" t="s">
        <v>9266</v>
      </c>
      <c r="E1423" s="94">
        <v>0</v>
      </c>
      <c r="F1423" s="93" t="s">
        <v>1185</v>
      </c>
      <c r="H1423" s="3">
        <f>E1423+SUMIF('BR DTG CIKDITIRO'!C:C,C1423,'BR DTG CIKDITIRO'!E:E)</f>
        <v>0</v>
      </c>
    </row>
    <row r="1424" spans="1:8" ht="15.75" customHeight="1">
      <c r="A1424" s="93" t="s">
        <v>4617</v>
      </c>
      <c r="B1424" s="93" t="s">
        <v>876</v>
      </c>
      <c r="C1424" s="93" t="s">
        <v>4617</v>
      </c>
      <c r="D1424" s="93" t="s">
        <v>1839</v>
      </c>
      <c r="E1424" s="94">
        <v>0</v>
      </c>
      <c r="F1424" s="93" t="s">
        <v>1185</v>
      </c>
      <c r="H1424" s="3">
        <f>E1424+SUMIF('BR DTG CIKDITIRO'!C:C,C1424,'BR DTG CIKDITIRO'!E:E)</f>
        <v>0</v>
      </c>
    </row>
    <row r="1425" spans="1:8" ht="15.75" customHeight="1">
      <c r="A1425" s="93" t="s">
        <v>4618</v>
      </c>
      <c r="B1425" s="93" t="s">
        <v>876</v>
      </c>
      <c r="C1425" s="93" t="s">
        <v>4618</v>
      </c>
      <c r="D1425" s="93" t="s">
        <v>4619</v>
      </c>
      <c r="E1425" s="94">
        <v>0</v>
      </c>
      <c r="F1425" s="93" t="s">
        <v>1185</v>
      </c>
      <c r="H1425" s="3">
        <f>E1425+SUMIF('BR DTG CIKDITIRO'!C:C,C1425,'BR DTG CIKDITIRO'!E:E)</f>
        <v>0</v>
      </c>
    </row>
    <row r="1426" spans="1:8" ht="15.75" customHeight="1">
      <c r="A1426" s="93" t="s">
        <v>316</v>
      </c>
      <c r="B1426" s="93" t="s">
        <v>891</v>
      </c>
      <c r="C1426" s="93" t="s">
        <v>316</v>
      </c>
      <c r="D1426" s="93" t="s">
        <v>1093</v>
      </c>
      <c r="E1426" s="94">
        <v>2</v>
      </c>
      <c r="F1426" s="93" t="s">
        <v>1185</v>
      </c>
      <c r="H1426" s="3">
        <f>E1426+SUMIF('BR DTG CIKDITIRO'!C:C,C1426,'BR DTG CIKDITIRO'!E:E)</f>
        <v>2</v>
      </c>
    </row>
    <row r="1427" spans="1:8" ht="15.75" customHeight="1">
      <c r="A1427" s="93" t="s">
        <v>4620</v>
      </c>
      <c r="B1427" s="93" t="s">
        <v>876</v>
      </c>
      <c r="C1427" s="93" t="s">
        <v>4620</v>
      </c>
      <c r="D1427" s="93" t="s">
        <v>4621</v>
      </c>
      <c r="E1427" s="94">
        <v>0</v>
      </c>
      <c r="F1427" s="93" t="s">
        <v>1185</v>
      </c>
      <c r="H1427" s="3">
        <f>E1427+SUMIF('BR DTG CIKDITIRO'!C:C,C1427,'BR DTG CIKDITIRO'!E:E)</f>
        <v>0</v>
      </c>
    </row>
    <row r="1428" spans="1:8" ht="15.75" customHeight="1">
      <c r="A1428" s="93" t="s">
        <v>4622</v>
      </c>
      <c r="B1428" s="93" t="s">
        <v>876</v>
      </c>
      <c r="C1428" s="93" t="s">
        <v>4622</v>
      </c>
      <c r="D1428" s="93" t="s">
        <v>4623</v>
      </c>
      <c r="E1428" s="94">
        <v>0</v>
      </c>
      <c r="F1428" s="93" t="s">
        <v>1185</v>
      </c>
      <c r="H1428" s="3">
        <f>E1428+SUMIF('BR DTG CIKDITIRO'!C:C,C1428,'BR DTG CIKDITIRO'!E:E)</f>
        <v>0</v>
      </c>
    </row>
    <row r="1429" spans="1:8" ht="15.75" customHeight="1">
      <c r="A1429" s="93" t="s">
        <v>9267</v>
      </c>
      <c r="B1429" s="93" t="s">
        <v>876</v>
      </c>
      <c r="C1429" s="93" t="s">
        <v>9267</v>
      </c>
      <c r="D1429" s="93" t="s">
        <v>9268</v>
      </c>
      <c r="E1429" s="94">
        <v>0</v>
      </c>
      <c r="F1429" s="93" t="s">
        <v>1185</v>
      </c>
      <c r="H1429" s="3">
        <f>E1429+SUMIF('BR DTG CIKDITIRO'!C:C,C1429,'BR DTG CIKDITIRO'!E:E)</f>
        <v>0</v>
      </c>
    </row>
    <row r="1430" spans="1:8" ht="15.75" customHeight="1">
      <c r="A1430" s="93" t="s">
        <v>4624</v>
      </c>
      <c r="B1430" s="93" t="s">
        <v>876</v>
      </c>
      <c r="C1430" s="93" t="s">
        <v>4624</v>
      </c>
      <c r="D1430" s="93" t="s">
        <v>4625</v>
      </c>
      <c r="E1430" s="94">
        <v>0</v>
      </c>
      <c r="F1430" s="93" t="s">
        <v>1185</v>
      </c>
      <c r="H1430" s="3">
        <f>E1430+SUMIF('BR DTG CIKDITIRO'!C:C,C1430,'BR DTG CIKDITIRO'!E:E)</f>
        <v>0</v>
      </c>
    </row>
    <row r="1431" spans="1:8" ht="15.75" customHeight="1">
      <c r="A1431" s="93" t="s">
        <v>4626</v>
      </c>
      <c r="B1431" s="93" t="s">
        <v>876</v>
      </c>
      <c r="C1431" s="93" t="s">
        <v>4626</v>
      </c>
      <c r="D1431" s="93" t="s">
        <v>4627</v>
      </c>
      <c r="E1431" s="94">
        <v>0</v>
      </c>
      <c r="F1431" s="93" t="s">
        <v>1185</v>
      </c>
      <c r="H1431" s="3">
        <f>E1431+SUMIF('BR DTG CIKDITIRO'!C:C,C1431,'BR DTG CIKDITIRO'!E:E)</f>
        <v>0</v>
      </c>
    </row>
    <row r="1432" spans="1:8" ht="15.75" customHeight="1">
      <c r="A1432" s="93" t="s">
        <v>9269</v>
      </c>
      <c r="B1432" s="93" t="s">
        <v>876</v>
      </c>
      <c r="C1432" s="93" t="s">
        <v>9269</v>
      </c>
      <c r="D1432" s="93" t="s">
        <v>9270</v>
      </c>
      <c r="E1432" s="94">
        <v>0</v>
      </c>
      <c r="F1432" s="93" t="s">
        <v>1185</v>
      </c>
      <c r="H1432" s="3">
        <f>E1432+SUMIF('BR DTG CIKDITIRO'!C:C,C1432,'BR DTG CIKDITIRO'!E:E)</f>
        <v>0</v>
      </c>
    </row>
    <row r="1433" spans="1:8" ht="15.75" customHeight="1">
      <c r="A1433" s="93" t="s">
        <v>4632</v>
      </c>
      <c r="B1433" s="93" t="s">
        <v>876</v>
      </c>
      <c r="C1433" s="93" t="s">
        <v>4632</v>
      </c>
      <c r="D1433" s="93" t="s">
        <v>4633</v>
      </c>
      <c r="E1433" s="94">
        <v>0</v>
      </c>
      <c r="F1433" s="93" t="s">
        <v>1185</v>
      </c>
      <c r="H1433" s="3">
        <f>E1433+SUMIF('BR DTG CIKDITIRO'!C:C,C1433,'BR DTG CIKDITIRO'!E:E)</f>
        <v>0</v>
      </c>
    </row>
    <row r="1434" spans="1:8" ht="15.75" customHeight="1">
      <c r="A1434" s="93" t="s">
        <v>4634</v>
      </c>
      <c r="B1434" s="93" t="s">
        <v>876</v>
      </c>
      <c r="C1434" s="93" t="s">
        <v>4634</v>
      </c>
      <c r="D1434" s="93" t="s">
        <v>4635</v>
      </c>
      <c r="E1434" s="94">
        <v>0</v>
      </c>
      <c r="F1434" s="93" t="s">
        <v>1185</v>
      </c>
      <c r="H1434" s="3">
        <f>E1434+SUMIF('BR DTG CIKDITIRO'!C:C,C1434,'BR DTG CIKDITIRO'!E:E)</f>
        <v>0</v>
      </c>
    </row>
    <row r="1435" spans="1:8" ht="15.75" customHeight="1">
      <c r="A1435" s="93" t="s">
        <v>9271</v>
      </c>
      <c r="B1435" s="93" t="s">
        <v>876</v>
      </c>
      <c r="C1435" s="93" t="s">
        <v>9271</v>
      </c>
      <c r="D1435" s="93" t="s">
        <v>9272</v>
      </c>
      <c r="E1435" s="94">
        <v>0</v>
      </c>
      <c r="F1435" s="93" t="s">
        <v>1185</v>
      </c>
      <c r="H1435" s="3">
        <f>E1435+SUMIF('BR DTG CIKDITIRO'!C:C,C1435,'BR DTG CIKDITIRO'!E:E)</f>
        <v>0</v>
      </c>
    </row>
    <row r="1436" spans="1:8" ht="15.75" customHeight="1">
      <c r="A1436" s="93" t="s">
        <v>9273</v>
      </c>
      <c r="B1436" s="93" t="s">
        <v>876</v>
      </c>
      <c r="C1436" s="93" t="s">
        <v>9273</v>
      </c>
      <c r="D1436" s="93" t="s">
        <v>9274</v>
      </c>
      <c r="E1436" s="94">
        <v>0</v>
      </c>
      <c r="F1436" s="93" t="s">
        <v>1185</v>
      </c>
      <c r="H1436" s="3">
        <f>E1436+SUMIF('BR DTG CIKDITIRO'!C:C,C1436,'BR DTG CIKDITIRO'!E:E)</f>
        <v>0</v>
      </c>
    </row>
    <row r="1437" spans="1:8" ht="15.75" customHeight="1">
      <c r="A1437" s="93" t="s">
        <v>4636</v>
      </c>
      <c r="B1437" s="93" t="s">
        <v>876</v>
      </c>
      <c r="C1437" s="93" t="s">
        <v>4636</v>
      </c>
      <c r="D1437" s="93" t="s">
        <v>4637</v>
      </c>
      <c r="E1437" s="94">
        <v>0</v>
      </c>
      <c r="F1437" s="93" t="s">
        <v>1185</v>
      </c>
      <c r="H1437" s="3">
        <f>E1437+SUMIF('BR DTG CIKDITIRO'!C:C,C1437,'BR DTG CIKDITIRO'!E:E)</f>
        <v>0</v>
      </c>
    </row>
    <row r="1438" spans="1:8" ht="15.75" customHeight="1">
      <c r="A1438" s="93" t="s">
        <v>4638</v>
      </c>
      <c r="B1438" s="93" t="s">
        <v>876</v>
      </c>
      <c r="C1438" s="93" t="s">
        <v>4638</v>
      </c>
      <c r="D1438" s="93" t="s">
        <v>4639</v>
      </c>
      <c r="E1438" s="94">
        <v>0</v>
      </c>
      <c r="F1438" s="93" t="s">
        <v>1185</v>
      </c>
      <c r="H1438" s="3">
        <f>E1438+SUMIF('BR DTG CIKDITIRO'!C:C,C1438,'BR DTG CIKDITIRO'!E:E)</f>
        <v>0</v>
      </c>
    </row>
    <row r="1439" spans="1:8" ht="15.75" customHeight="1">
      <c r="A1439" s="93" t="s">
        <v>9275</v>
      </c>
      <c r="B1439" s="93" t="s">
        <v>876</v>
      </c>
      <c r="C1439" s="93" t="s">
        <v>9275</v>
      </c>
      <c r="D1439" s="93" t="s">
        <v>9276</v>
      </c>
      <c r="E1439" s="94">
        <v>0</v>
      </c>
      <c r="F1439" s="93" t="s">
        <v>1185</v>
      </c>
      <c r="H1439" s="3">
        <f>E1439+SUMIF('BR DTG CIKDITIRO'!C:C,C1439,'BR DTG CIKDITIRO'!E:E)</f>
        <v>0</v>
      </c>
    </row>
    <row r="1440" spans="1:8" ht="15.75" customHeight="1">
      <c r="A1440" s="93" t="s">
        <v>4640</v>
      </c>
      <c r="B1440" s="93" t="s">
        <v>876</v>
      </c>
      <c r="C1440" s="93" t="s">
        <v>4640</v>
      </c>
      <c r="D1440" s="93" t="s">
        <v>4641</v>
      </c>
      <c r="E1440" s="94">
        <v>0</v>
      </c>
      <c r="F1440" s="93" t="s">
        <v>1185</v>
      </c>
      <c r="H1440" s="3">
        <f>E1440+SUMIF('BR DTG CIKDITIRO'!C:C,C1440,'BR DTG CIKDITIRO'!E:E)</f>
        <v>0</v>
      </c>
    </row>
    <row r="1441" spans="1:8" ht="15.75" customHeight="1">
      <c r="A1441" s="93" t="s">
        <v>4644</v>
      </c>
      <c r="B1441" s="93" t="s">
        <v>876</v>
      </c>
      <c r="C1441" s="93" t="s">
        <v>4644</v>
      </c>
      <c r="D1441" s="93" t="s">
        <v>4645</v>
      </c>
      <c r="E1441" s="94">
        <v>0</v>
      </c>
      <c r="F1441" s="93" t="s">
        <v>1185</v>
      </c>
      <c r="H1441" s="3">
        <f>E1441+SUMIF('BR DTG CIKDITIRO'!C:C,C1441,'BR DTG CIKDITIRO'!E:E)</f>
        <v>0</v>
      </c>
    </row>
    <row r="1442" spans="1:8" ht="15.75" customHeight="1">
      <c r="A1442" s="93" t="s">
        <v>4646</v>
      </c>
      <c r="B1442" s="93" t="s">
        <v>876</v>
      </c>
      <c r="C1442" s="93" t="s">
        <v>4646</v>
      </c>
      <c r="D1442" s="93" t="s">
        <v>9277</v>
      </c>
      <c r="E1442" s="94">
        <v>0</v>
      </c>
      <c r="F1442" s="93" t="s">
        <v>1185</v>
      </c>
      <c r="H1442" s="3">
        <f>E1442+SUMIF('BR DTG CIKDITIRO'!C:C,C1442,'BR DTG CIKDITIRO'!E:E)</f>
        <v>0</v>
      </c>
    </row>
    <row r="1443" spans="1:8" ht="15.75" customHeight="1">
      <c r="A1443" s="93" t="s">
        <v>4648</v>
      </c>
      <c r="B1443" s="93" t="s">
        <v>876</v>
      </c>
      <c r="C1443" s="93" t="s">
        <v>4648</v>
      </c>
      <c r="D1443" s="93" t="s">
        <v>4649</v>
      </c>
      <c r="E1443" s="94">
        <v>0</v>
      </c>
      <c r="F1443" s="93" t="s">
        <v>1185</v>
      </c>
      <c r="H1443" s="3">
        <f>E1443+SUMIF('BR DTG CIKDITIRO'!C:C,C1443,'BR DTG CIKDITIRO'!E:E)</f>
        <v>0</v>
      </c>
    </row>
    <row r="1444" spans="1:8" ht="15.75" customHeight="1">
      <c r="A1444" s="93" t="s">
        <v>4650</v>
      </c>
      <c r="B1444" s="93" t="s">
        <v>876</v>
      </c>
      <c r="C1444" s="93" t="s">
        <v>4650</v>
      </c>
      <c r="D1444" s="93" t="s">
        <v>4651</v>
      </c>
      <c r="E1444" s="94">
        <v>0</v>
      </c>
      <c r="F1444" s="93" t="s">
        <v>1185</v>
      </c>
      <c r="H1444" s="3">
        <f>E1444+SUMIF('BR DTG CIKDITIRO'!C:C,C1444,'BR DTG CIKDITIRO'!E:E)</f>
        <v>0</v>
      </c>
    </row>
    <row r="1445" spans="1:8" ht="15.75" customHeight="1">
      <c r="A1445" s="93" t="s">
        <v>4652</v>
      </c>
      <c r="B1445" s="93" t="s">
        <v>876</v>
      </c>
      <c r="C1445" s="93" t="s">
        <v>4652</v>
      </c>
      <c r="D1445" s="93" t="s">
        <v>4653</v>
      </c>
      <c r="E1445" s="94">
        <v>0</v>
      </c>
      <c r="F1445" s="93" t="s">
        <v>1185</v>
      </c>
      <c r="H1445" s="3">
        <f>E1445+SUMIF('BR DTG CIKDITIRO'!C:C,C1445,'BR DTG CIKDITIRO'!E:E)</f>
        <v>0</v>
      </c>
    </row>
    <row r="1446" spans="1:8" ht="15.75" customHeight="1">
      <c r="A1446" s="93" t="s">
        <v>4654</v>
      </c>
      <c r="B1446" s="93" t="s">
        <v>876</v>
      </c>
      <c r="C1446" s="93" t="s">
        <v>4654</v>
      </c>
      <c r="D1446" s="93" t="s">
        <v>4655</v>
      </c>
      <c r="E1446" s="94">
        <v>0</v>
      </c>
      <c r="F1446" s="93" t="s">
        <v>1185</v>
      </c>
      <c r="H1446" s="3">
        <f>E1446+SUMIF('BR DTG CIKDITIRO'!C:C,C1446,'BR DTG CIKDITIRO'!E:E)</f>
        <v>0</v>
      </c>
    </row>
    <row r="1447" spans="1:8" ht="15.75" customHeight="1">
      <c r="A1447" s="93" t="s">
        <v>4656</v>
      </c>
      <c r="B1447" s="93" t="s">
        <v>876</v>
      </c>
      <c r="C1447" s="93" t="s">
        <v>4656</v>
      </c>
      <c r="D1447" s="93" t="s">
        <v>4657</v>
      </c>
      <c r="E1447" s="94">
        <v>0</v>
      </c>
      <c r="F1447" s="93" t="s">
        <v>1185</v>
      </c>
      <c r="H1447" s="3">
        <f>E1447+SUMIF('BR DTG CIKDITIRO'!C:C,C1447,'BR DTG CIKDITIRO'!E:E)</f>
        <v>0</v>
      </c>
    </row>
    <row r="1448" spans="1:8" ht="15.75" customHeight="1">
      <c r="A1448" s="93" t="s">
        <v>4658</v>
      </c>
      <c r="B1448" s="93" t="s">
        <v>876</v>
      </c>
      <c r="C1448" s="93" t="s">
        <v>4658</v>
      </c>
      <c r="D1448" s="93" t="s">
        <v>4659</v>
      </c>
      <c r="E1448" s="94">
        <v>0</v>
      </c>
      <c r="F1448" s="93" t="s">
        <v>1185</v>
      </c>
      <c r="H1448" s="3">
        <f>E1448+SUMIF('BR DTG CIKDITIRO'!C:C,C1448,'BR DTG CIKDITIRO'!E:E)</f>
        <v>0</v>
      </c>
    </row>
    <row r="1449" spans="1:8" ht="15.75" customHeight="1">
      <c r="A1449" s="93" t="s">
        <v>4660</v>
      </c>
      <c r="B1449" s="93" t="s">
        <v>876</v>
      </c>
      <c r="C1449" s="93" t="s">
        <v>4660</v>
      </c>
      <c r="D1449" s="93" t="s">
        <v>4661</v>
      </c>
      <c r="E1449" s="94">
        <v>0</v>
      </c>
      <c r="F1449" s="93" t="s">
        <v>1185</v>
      </c>
      <c r="H1449" s="3">
        <f>E1449+SUMIF('BR DTG CIKDITIRO'!C:C,C1449,'BR DTG CIKDITIRO'!E:E)</f>
        <v>0</v>
      </c>
    </row>
    <row r="1450" spans="1:8" ht="15.75" customHeight="1">
      <c r="A1450" s="93" t="s">
        <v>4662</v>
      </c>
      <c r="B1450" s="93" t="s">
        <v>876</v>
      </c>
      <c r="C1450" s="93" t="s">
        <v>4662</v>
      </c>
      <c r="D1450" s="93" t="s">
        <v>4663</v>
      </c>
      <c r="E1450" s="94">
        <v>0</v>
      </c>
      <c r="F1450" s="93" t="s">
        <v>1185</v>
      </c>
      <c r="H1450" s="3">
        <f>E1450+SUMIF('BR DTG CIKDITIRO'!C:C,C1450,'BR DTG CIKDITIRO'!E:E)</f>
        <v>0</v>
      </c>
    </row>
    <row r="1451" spans="1:8" ht="15.75" customHeight="1">
      <c r="A1451" s="93" t="s">
        <v>4666</v>
      </c>
      <c r="B1451" s="93" t="s">
        <v>876</v>
      </c>
      <c r="C1451" s="93" t="s">
        <v>4666</v>
      </c>
      <c r="D1451" s="93" t="s">
        <v>4667</v>
      </c>
      <c r="E1451" s="94">
        <v>0</v>
      </c>
      <c r="F1451" s="93" t="s">
        <v>1185</v>
      </c>
      <c r="H1451" s="3">
        <f>E1451+SUMIF('BR DTG CIKDITIRO'!C:C,C1451,'BR DTG CIKDITIRO'!E:E)</f>
        <v>0</v>
      </c>
    </row>
    <row r="1452" spans="1:8" ht="15.75" customHeight="1">
      <c r="A1452" s="93" t="s">
        <v>4668</v>
      </c>
      <c r="B1452" s="93" t="s">
        <v>876</v>
      </c>
      <c r="C1452" s="93" t="s">
        <v>4668</v>
      </c>
      <c r="D1452" s="93" t="s">
        <v>4669</v>
      </c>
      <c r="E1452" s="94">
        <v>0</v>
      </c>
      <c r="F1452" s="93" t="s">
        <v>1185</v>
      </c>
      <c r="H1452" s="3">
        <f>E1452+SUMIF('BR DTG CIKDITIRO'!C:C,C1452,'BR DTG CIKDITIRO'!E:E)</f>
        <v>0</v>
      </c>
    </row>
    <row r="1453" spans="1:8" ht="15.75" customHeight="1">
      <c r="A1453" s="93" t="s">
        <v>4670</v>
      </c>
      <c r="B1453" s="93" t="s">
        <v>876</v>
      </c>
      <c r="C1453" s="93" t="s">
        <v>4670</v>
      </c>
      <c r="D1453" s="93" t="s">
        <v>4671</v>
      </c>
      <c r="E1453" s="94">
        <v>0</v>
      </c>
      <c r="F1453" s="93" t="s">
        <v>1185</v>
      </c>
      <c r="H1453" s="3">
        <f>E1453+SUMIF('BR DTG CIKDITIRO'!C:C,C1453,'BR DTG CIKDITIRO'!E:E)</f>
        <v>0</v>
      </c>
    </row>
    <row r="1454" spans="1:8" ht="15.75" customHeight="1">
      <c r="A1454" s="93" t="s">
        <v>4672</v>
      </c>
      <c r="B1454" s="93" t="s">
        <v>876</v>
      </c>
      <c r="C1454" s="93" t="s">
        <v>4672</v>
      </c>
      <c r="D1454" s="93" t="s">
        <v>4673</v>
      </c>
      <c r="E1454" s="94">
        <v>0</v>
      </c>
      <c r="F1454" s="93" t="s">
        <v>1185</v>
      </c>
      <c r="H1454" s="3">
        <f>E1454+SUMIF('BR DTG CIKDITIRO'!C:C,C1454,'BR DTG CIKDITIRO'!E:E)</f>
        <v>0</v>
      </c>
    </row>
    <row r="1455" spans="1:8" ht="15.75" customHeight="1">
      <c r="A1455" s="93" t="s">
        <v>4674</v>
      </c>
      <c r="B1455" s="93" t="s">
        <v>876</v>
      </c>
      <c r="C1455" s="93" t="s">
        <v>4674</v>
      </c>
      <c r="D1455" s="93" t="s">
        <v>4675</v>
      </c>
      <c r="E1455" s="94">
        <v>0</v>
      </c>
      <c r="F1455" s="93" t="s">
        <v>1185</v>
      </c>
      <c r="H1455" s="3">
        <f>E1455+SUMIF('BR DTG CIKDITIRO'!C:C,C1455,'BR DTG CIKDITIRO'!E:E)</f>
        <v>0</v>
      </c>
    </row>
    <row r="1456" spans="1:8" ht="15.75" customHeight="1">
      <c r="A1456" s="93" t="s">
        <v>4676</v>
      </c>
      <c r="B1456" s="93" t="s">
        <v>876</v>
      </c>
      <c r="C1456" s="93" t="s">
        <v>4676</v>
      </c>
      <c r="D1456" s="93" t="s">
        <v>4667</v>
      </c>
      <c r="E1456" s="94">
        <v>0</v>
      </c>
      <c r="F1456" s="93" t="s">
        <v>1185</v>
      </c>
      <c r="H1456" s="3">
        <f>E1456+SUMIF('BR DTG CIKDITIRO'!C:C,C1456,'BR DTG CIKDITIRO'!E:E)</f>
        <v>0</v>
      </c>
    </row>
    <row r="1457" spans="1:8" ht="15.75" customHeight="1">
      <c r="A1457" s="93" t="s">
        <v>4677</v>
      </c>
      <c r="B1457" s="93" t="s">
        <v>876</v>
      </c>
      <c r="C1457" s="93" t="s">
        <v>4677</v>
      </c>
      <c r="D1457" s="93" t="s">
        <v>4678</v>
      </c>
      <c r="E1457" s="94">
        <v>0</v>
      </c>
      <c r="F1457" s="93" t="s">
        <v>1185</v>
      </c>
      <c r="H1457" s="3">
        <f>E1457+SUMIF('BR DTG CIKDITIRO'!C:C,C1457,'BR DTG CIKDITIRO'!E:E)</f>
        <v>0</v>
      </c>
    </row>
    <row r="1458" spans="1:8" ht="15.75" customHeight="1">
      <c r="A1458" s="93" t="s">
        <v>4679</v>
      </c>
      <c r="B1458" s="93" t="s">
        <v>876</v>
      </c>
      <c r="C1458" s="93" t="s">
        <v>4679</v>
      </c>
      <c r="D1458" s="93" t="s">
        <v>4680</v>
      </c>
      <c r="E1458" s="94">
        <v>0</v>
      </c>
      <c r="F1458" s="93" t="s">
        <v>1185</v>
      </c>
      <c r="H1458" s="3">
        <f>E1458+SUMIF('BR DTG CIKDITIRO'!C:C,C1458,'BR DTG CIKDITIRO'!E:E)</f>
        <v>0</v>
      </c>
    </row>
    <row r="1459" spans="1:8" ht="15.75" customHeight="1">
      <c r="A1459" s="93" t="s">
        <v>9278</v>
      </c>
      <c r="B1459" s="93" t="s">
        <v>876</v>
      </c>
      <c r="C1459" s="93" t="s">
        <v>9278</v>
      </c>
      <c r="D1459" s="93" t="s">
        <v>9279</v>
      </c>
      <c r="E1459" s="94">
        <v>0</v>
      </c>
      <c r="F1459" s="93" t="s">
        <v>1185</v>
      </c>
      <c r="H1459" s="3">
        <f>E1459+SUMIF('BR DTG CIKDITIRO'!C:C,C1459,'BR DTG CIKDITIRO'!E:E)</f>
        <v>0</v>
      </c>
    </row>
    <row r="1460" spans="1:8" ht="15.75" customHeight="1">
      <c r="A1460" s="93" t="s">
        <v>9280</v>
      </c>
      <c r="B1460" s="93" t="s">
        <v>876</v>
      </c>
      <c r="C1460" s="93" t="s">
        <v>9280</v>
      </c>
      <c r="D1460" s="93" t="s">
        <v>9281</v>
      </c>
      <c r="E1460" s="94">
        <v>0</v>
      </c>
      <c r="F1460" s="93" t="s">
        <v>1185</v>
      </c>
      <c r="H1460" s="3">
        <f>E1460+SUMIF('BR DTG CIKDITIRO'!C:C,C1460,'BR DTG CIKDITIRO'!E:E)</f>
        <v>0</v>
      </c>
    </row>
    <row r="1461" spans="1:8" ht="15.75" customHeight="1">
      <c r="A1461" s="93" t="s">
        <v>4683</v>
      </c>
      <c r="B1461" s="93" t="s">
        <v>876</v>
      </c>
      <c r="C1461" s="93" t="s">
        <v>4683</v>
      </c>
      <c r="D1461" s="93" t="s">
        <v>4684</v>
      </c>
      <c r="E1461" s="94">
        <v>0</v>
      </c>
      <c r="F1461" s="93" t="s">
        <v>1185</v>
      </c>
      <c r="H1461" s="3">
        <f>E1461+SUMIF('BR DTG CIKDITIRO'!C:C,C1461,'BR DTG CIKDITIRO'!E:E)</f>
        <v>0</v>
      </c>
    </row>
    <row r="1462" spans="1:8" ht="15.75" customHeight="1">
      <c r="A1462" s="93" t="s">
        <v>514</v>
      </c>
      <c r="B1462" s="93" t="s">
        <v>881</v>
      </c>
      <c r="C1462" s="93" t="s">
        <v>514</v>
      </c>
      <c r="D1462" s="93" t="s">
        <v>1094</v>
      </c>
      <c r="E1462" s="94">
        <v>1</v>
      </c>
      <c r="F1462" s="93" t="s">
        <v>1185</v>
      </c>
      <c r="H1462" s="3">
        <f>E1462+SUMIF('BR DTG CIKDITIRO'!C:C,C1462,'BR DTG CIKDITIRO'!E:E)</f>
        <v>1</v>
      </c>
    </row>
    <row r="1463" spans="1:8" ht="15.75" customHeight="1">
      <c r="A1463" s="93" t="s">
        <v>317</v>
      </c>
      <c r="B1463" s="93" t="s">
        <v>881</v>
      </c>
      <c r="C1463" s="93" t="s">
        <v>317</v>
      </c>
      <c r="D1463" s="93" t="s">
        <v>1095</v>
      </c>
      <c r="E1463" s="94">
        <v>2</v>
      </c>
      <c r="F1463" s="93" t="s">
        <v>1185</v>
      </c>
      <c r="H1463" s="3">
        <f>E1463+SUMIF('BR DTG CIKDITIRO'!C:C,C1463,'BR DTG CIKDITIRO'!E:E)</f>
        <v>2</v>
      </c>
    </row>
    <row r="1464" spans="1:8" ht="15.75" customHeight="1">
      <c r="A1464" s="93" t="s">
        <v>318</v>
      </c>
      <c r="B1464" s="93" t="s">
        <v>881</v>
      </c>
      <c r="C1464" s="93" t="s">
        <v>318</v>
      </c>
      <c r="D1464" s="93" t="s">
        <v>1096</v>
      </c>
      <c r="E1464" s="94">
        <v>2</v>
      </c>
      <c r="F1464" s="93" t="s">
        <v>1185</v>
      </c>
      <c r="H1464" s="3">
        <f>E1464+SUMIF('BR DTG CIKDITIRO'!C:C,C1464,'BR DTG CIKDITIRO'!E:E)</f>
        <v>2</v>
      </c>
    </row>
    <row r="1465" spans="1:8" ht="15.75" customHeight="1">
      <c r="A1465" s="93" t="s">
        <v>319</v>
      </c>
      <c r="B1465" s="93" t="s">
        <v>881</v>
      </c>
      <c r="C1465" s="93" t="s">
        <v>319</v>
      </c>
      <c r="D1465" s="93" t="s">
        <v>1326</v>
      </c>
      <c r="E1465" s="94">
        <v>2</v>
      </c>
      <c r="F1465" s="93" t="s">
        <v>1185</v>
      </c>
      <c r="H1465" s="3">
        <f>E1465+SUMIF('BR DTG CIKDITIRO'!C:C,C1465,'BR DTG CIKDITIRO'!E:E)</f>
        <v>2</v>
      </c>
    </row>
    <row r="1466" spans="1:8" ht="15.75" customHeight="1">
      <c r="A1466" s="93" t="s">
        <v>4685</v>
      </c>
      <c r="B1466" s="93" t="s">
        <v>876</v>
      </c>
      <c r="C1466" s="93" t="s">
        <v>4685</v>
      </c>
      <c r="D1466" s="93" t="s">
        <v>4686</v>
      </c>
      <c r="E1466" s="94">
        <v>0</v>
      </c>
      <c r="F1466" s="93" t="s">
        <v>1185</v>
      </c>
      <c r="H1466" s="3">
        <f>E1466+SUMIF('BR DTG CIKDITIRO'!C:C,C1466,'BR DTG CIKDITIRO'!E:E)</f>
        <v>0</v>
      </c>
    </row>
    <row r="1467" spans="1:8" ht="15.75" customHeight="1">
      <c r="A1467" s="93" t="s">
        <v>320</v>
      </c>
      <c r="B1467" s="93" t="s">
        <v>881</v>
      </c>
      <c r="C1467" s="93" t="s">
        <v>320</v>
      </c>
      <c r="D1467" s="93" t="s">
        <v>1098</v>
      </c>
      <c r="E1467" s="94">
        <v>2</v>
      </c>
      <c r="F1467" s="93" t="s">
        <v>1185</v>
      </c>
      <c r="H1467" s="3">
        <f>E1467+SUMIF('BR DTG CIKDITIRO'!C:C,C1467,'BR DTG CIKDITIRO'!E:E)</f>
        <v>2</v>
      </c>
    </row>
    <row r="1468" spans="1:8" ht="15.75" customHeight="1">
      <c r="A1468" s="93" t="s">
        <v>4691</v>
      </c>
      <c r="B1468" s="93" t="s">
        <v>876</v>
      </c>
      <c r="C1468" s="93" t="s">
        <v>4691</v>
      </c>
      <c r="D1468" s="93" t="s">
        <v>4692</v>
      </c>
      <c r="E1468" s="94">
        <v>0</v>
      </c>
      <c r="F1468" s="93" t="s">
        <v>1185</v>
      </c>
      <c r="H1468" s="3">
        <f>E1468+SUMIF('BR DTG CIKDITIRO'!C:C,C1468,'BR DTG CIKDITIRO'!E:E)</f>
        <v>0</v>
      </c>
    </row>
    <row r="1469" spans="1:8" ht="15.75" customHeight="1">
      <c r="A1469" s="93" t="s">
        <v>4693</v>
      </c>
      <c r="B1469" s="93" t="s">
        <v>876</v>
      </c>
      <c r="C1469" s="93" t="s">
        <v>4693</v>
      </c>
      <c r="D1469" s="93" t="s">
        <v>4694</v>
      </c>
      <c r="E1469" s="94">
        <v>0</v>
      </c>
      <c r="F1469" s="93" t="s">
        <v>1185</v>
      </c>
      <c r="H1469" s="3">
        <f>E1469+SUMIF('BR DTG CIKDITIRO'!C:C,C1469,'BR DTG CIKDITIRO'!E:E)</f>
        <v>0</v>
      </c>
    </row>
    <row r="1470" spans="1:8" ht="15.75" customHeight="1">
      <c r="A1470" s="93" t="s">
        <v>321</v>
      </c>
      <c r="B1470" s="93" t="s">
        <v>891</v>
      </c>
      <c r="C1470" s="93" t="s">
        <v>321</v>
      </c>
      <c r="D1470" s="93" t="s">
        <v>1099</v>
      </c>
      <c r="E1470" s="94">
        <v>3</v>
      </c>
      <c r="F1470" s="93" t="s">
        <v>1185</v>
      </c>
      <c r="H1470" s="3">
        <f>E1470+SUMIF('BR DTG CIKDITIRO'!C:C,C1470,'BR DTG CIKDITIRO'!E:E)</f>
        <v>3</v>
      </c>
    </row>
    <row r="1471" spans="1:8" ht="15.75" customHeight="1">
      <c r="A1471" s="93" t="s">
        <v>4695</v>
      </c>
      <c r="B1471" s="93" t="s">
        <v>876</v>
      </c>
      <c r="C1471" s="93" t="s">
        <v>4695</v>
      </c>
      <c r="D1471" s="93" t="s">
        <v>4696</v>
      </c>
      <c r="E1471" s="94">
        <v>0</v>
      </c>
      <c r="F1471" s="93" t="s">
        <v>1185</v>
      </c>
      <c r="H1471" s="3">
        <f>E1471+SUMIF('BR DTG CIKDITIRO'!C:C,C1471,'BR DTG CIKDITIRO'!E:E)</f>
        <v>0</v>
      </c>
    </row>
    <row r="1472" spans="1:8" ht="15.75" customHeight="1">
      <c r="A1472" s="93" t="s">
        <v>322</v>
      </c>
      <c r="B1472" s="93" t="s">
        <v>1100</v>
      </c>
      <c r="C1472" s="93" t="s">
        <v>322</v>
      </c>
      <c r="D1472" s="93" t="s">
        <v>1101</v>
      </c>
      <c r="E1472" s="94">
        <v>10</v>
      </c>
      <c r="F1472" s="93" t="s">
        <v>1185</v>
      </c>
      <c r="H1472" s="3">
        <f>E1472+SUMIF('BR DTG CIKDITIRO'!C:C,C1472,'BR DTG CIKDITIRO'!E:E)</f>
        <v>10</v>
      </c>
    </row>
    <row r="1473" spans="1:8" ht="15.75" customHeight="1">
      <c r="A1473" s="93" t="s">
        <v>4699</v>
      </c>
      <c r="B1473" s="93" t="s">
        <v>876</v>
      </c>
      <c r="C1473" s="93" t="s">
        <v>4699</v>
      </c>
      <c r="D1473" s="93" t="s">
        <v>4700</v>
      </c>
      <c r="E1473" s="94">
        <v>0</v>
      </c>
      <c r="F1473" s="93" t="s">
        <v>1185</v>
      </c>
      <c r="H1473" s="3">
        <f>E1473+SUMIF('BR DTG CIKDITIRO'!C:C,C1473,'BR DTG CIKDITIRO'!E:E)</f>
        <v>0</v>
      </c>
    </row>
    <row r="1474" spans="1:8" ht="15.75" customHeight="1">
      <c r="A1474" s="93" t="s">
        <v>9282</v>
      </c>
      <c r="B1474" s="93" t="s">
        <v>876</v>
      </c>
      <c r="C1474" s="93" t="s">
        <v>9282</v>
      </c>
      <c r="D1474" s="93" t="s">
        <v>9283</v>
      </c>
      <c r="E1474" s="94">
        <v>0</v>
      </c>
      <c r="F1474" s="93" t="s">
        <v>1185</v>
      </c>
      <c r="H1474" s="3">
        <f>E1474+SUMIF('BR DTG CIKDITIRO'!C:C,C1474,'BR DTG CIKDITIRO'!E:E)</f>
        <v>0</v>
      </c>
    </row>
    <row r="1475" spans="1:8" ht="15.75" customHeight="1">
      <c r="A1475" s="93" t="s">
        <v>4703</v>
      </c>
      <c r="B1475" s="93" t="s">
        <v>876</v>
      </c>
      <c r="C1475" s="93" t="s">
        <v>4703</v>
      </c>
      <c r="D1475" s="93" t="s">
        <v>4704</v>
      </c>
      <c r="E1475" s="94">
        <v>0</v>
      </c>
      <c r="F1475" s="93" t="s">
        <v>1185</v>
      </c>
      <c r="H1475" s="3">
        <f>E1475+SUMIF('BR DTG CIKDITIRO'!C:C,C1475,'BR DTG CIKDITIRO'!E:E)</f>
        <v>0</v>
      </c>
    </row>
    <row r="1476" spans="1:8" ht="15.75" customHeight="1">
      <c r="A1476" s="93" t="s">
        <v>9284</v>
      </c>
      <c r="B1476" s="93" t="s">
        <v>876</v>
      </c>
      <c r="C1476" s="93" t="s">
        <v>9284</v>
      </c>
      <c r="D1476" s="93" t="s">
        <v>9285</v>
      </c>
      <c r="E1476" s="94">
        <v>0</v>
      </c>
      <c r="F1476" s="93" t="s">
        <v>1185</v>
      </c>
      <c r="H1476" s="3">
        <f>E1476+SUMIF('BR DTG CIKDITIRO'!C:C,C1476,'BR DTG CIKDITIRO'!E:E)</f>
        <v>0</v>
      </c>
    </row>
    <row r="1477" spans="1:8" ht="15.75" customHeight="1">
      <c r="A1477" s="93" t="s">
        <v>2020</v>
      </c>
      <c r="B1477" s="93" t="s">
        <v>888</v>
      </c>
      <c r="C1477" s="93" t="s">
        <v>2020</v>
      </c>
      <c r="D1477" s="93" t="s">
        <v>2021</v>
      </c>
      <c r="E1477" s="94">
        <v>0</v>
      </c>
      <c r="F1477" s="93" t="s">
        <v>1185</v>
      </c>
      <c r="H1477" s="3">
        <f>E1477+SUMIF('BR DTG CIKDITIRO'!C:C,C1477,'BR DTG CIKDITIRO'!E:E)</f>
        <v>0</v>
      </c>
    </row>
    <row r="1478" spans="1:8" ht="15.75" customHeight="1">
      <c r="A1478" s="93" t="s">
        <v>601</v>
      </c>
      <c r="B1478" s="93" t="s">
        <v>876</v>
      </c>
      <c r="C1478" s="93" t="s">
        <v>601</v>
      </c>
      <c r="D1478" s="93" t="s">
        <v>836</v>
      </c>
      <c r="E1478" s="94">
        <v>0</v>
      </c>
      <c r="F1478" s="93" t="s">
        <v>1185</v>
      </c>
      <c r="H1478" s="3">
        <f>E1478+SUMIF('BR DTG CIKDITIRO'!C:C,C1478,'BR DTG CIKDITIRO'!E:E)</f>
        <v>0</v>
      </c>
    </row>
    <row r="1479" spans="1:8" ht="15.75" customHeight="1">
      <c r="A1479" s="93" t="s">
        <v>4707</v>
      </c>
      <c r="B1479" s="93" t="s">
        <v>888</v>
      </c>
      <c r="C1479" s="93" t="s">
        <v>4707</v>
      </c>
      <c r="D1479" s="93" t="s">
        <v>4708</v>
      </c>
      <c r="E1479" s="94">
        <v>1</v>
      </c>
      <c r="F1479" s="93" t="s">
        <v>1185</v>
      </c>
      <c r="H1479" s="3">
        <f>E1479+SUMIF('BR DTG CIKDITIRO'!C:C,C1479,'BR DTG CIKDITIRO'!E:E)</f>
        <v>1</v>
      </c>
    </row>
    <row r="1480" spans="1:8" ht="15.75" customHeight="1">
      <c r="A1480" s="93" t="s">
        <v>9286</v>
      </c>
      <c r="B1480" s="93" t="s">
        <v>876</v>
      </c>
      <c r="C1480" s="93" t="s">
        <v>9286</v>
      </c>
      <c r="D1480" s="93" t="s">
        <v>9287</v>
      </c>
      <c r="E1480" s="94">
        <v>0</v>
      </c>
      <c r="F1480" s="93" t="s">
        <v>1185</v>
      </c>
      <c r="H1480" s="3">
        <f>E1480+SUMIF('BR DTG CIKDITIRO'!C:C,C1480,'BR DTG CIKDITIRO'!E:E)</f>
        <v>0</v>
      </c>
    </row>
    <row r="1481" spans="1:8" ht="15.75" customHeight="1">
      <c r="A1481" s="93" t="s">
        <v>1840</v>
      </c>
      <c r="B1481" s="93" t="s">
        <v>888</v>
      </c>
      <c r="C1481" s="93" t="s">
        <v>1840</v>
      </c>
      <c r="D1481" s="93" t="s">
        <v>1841</v>
      </c>
      <c r="E1481" s="94">
        <v>0</v>
      </c>
      <c r="F1481" s="93" t="s">
        <v>1185</v>
      </c>
      <c r="H1481" s="3">
        <f>E1481+SUMIF('BR DTG CIKDITIRO'!C:C,C1481,'BR DTG CIKDITIRO'!E:E)</f>
        <v>0</v>
      </c>
    </row>
    <row r="1482" spans="1:8" ht="15.75" customHeight="1">
      <c r="A1482" s="93" t="s">
        <v>692</v>
      </c>
      <c r="B1482" s="93" t="s">
        <v>876</v>
      </c>
      <c r="C1482" s="93" t="s">
        <v>692</v>
      </c>
      <c r="D1482" s="93" t="s">
        <v>9288</v>
      </c>
      <c r="E1482" s="94">
        <v>0</v>
      </c>
      <c r="F1482" s="93" t="s">
        <v>1185</v>
      </c>
      <c r="H1482" s="3">
        <f>E1482+SUMIF('BR DTG CIKDITIRO'!C:C,C1482,'BR DTG CIKDITIRO'!E:E)</f>
        <v>0</v>
      </c>
    </row>
    <row r="1483" spans="1:8" ht="15.75" customHeight="1">
      <c r="A1483" s="93" t="s">
        <v>4709</v>
      </c>
      <c r="B1483" s="93" t="s">
        <v>876</v>
      </c>
      <c r="C1483" s="93" t="s">
        <v>4709</v>
      </c>
      <c r="D1483" s="93" t="s">
        <v>4710</v>
      </c>
      <c r="E1483" s="94">
        <v>0</v>
      </c>
      <c r="F1483" s="93" t="s">
        <v>1185</v>
      </c>
      <c r="H1483" s="3">
        <f>E1483+SUMIF('BR DTG CIKDITIRO'!C:C,C1483,'BR DTG CIKDITIRO'!E:E)</f>
        <v>0</v>
      </c>
    </row>
    <row r="1484" spans="1:8" ht="15.75" customHeight="1">
      <c r="A1484" s="93" t="s">
        <v>9289</v>
      </c>
      <c r="B1484" s="93" t="s">
        <v>876</v>
      </c>
      <c r="C1484" s="93" t="s">
        <v>9289</v>
      </c>
      <c r="D1484" s="93" t="s">
        <v>4714</v>
      </c>
      <c r="E1484" s="94">
        <v>0</v>
      </c>
      <c r="F1484" s="93" t="s">
        <v>1185</v>
      </c>
      <c r="H1484" s="3">
        <f>E1484+SUMIF('BR DTG CIKDITIRO'!C:C,C1484,'BR DTG CIKDITIRO'!E:E)</f>
        <v>0</v>
      </c>
    </row>
    <row r="1485" spans="1:8" ht="15.75" customHeight="1">
      <c r="A1485" s="93" t="s">
        <v>9290</v>
      </c>
      <c r="B1485" s="93" t="s">
        <v>876</v>
      </c>
      <c r="C1485" s="93" t="s">
        <v>9290</v>
      </c>
      <c r="D1485" s="93" t="s">
        <v>9291</v>
      </c>
      <c r="E1485" s="94">
        <v>0</v>
      </c>
      <c r="F1485" s="93" t="s">
        <v>1185</v>
      </c>
      <c r="H1485" s="3">
        <f>E1485+SUMIF('BR DTG CIKDITIRO'!C:C,C1485,'BR DTG CIKDITIRO'!E:E)</f>
        <v>0</v>
      </c>
    </row>
    <row r="1486" spans="1:8" ht="15.75" customHeight="1">
      <c r="A1486" s="93" t="s">
        <v>4711</v>
      </c>
      <c r="B1486" s="93" t="s">
        <v>876</v>
      </c>
      <c r="C1486" s="93" t="s">
        <v>4711</v>
      </c>
      <c r="D1486" s="93" t="s">
        <v>4712</v>
      </c>
      <c r="E1486" s="94">
        <v>0</v>
      </c>
      <c r="F1486" s="93" t="s">
        <v>1185</v>
      </c>
      <c r="H1486" s="3">
        <f>E1486+SUMIF('BR DTG CIKDITIRO'!C:C,C1486,'BR DTG CIKDITIRO'!E:E)</f>
        <v>0</v>
      </c>
    </row>
    <row r="1487" spans="1:8" ht="15.75" customHeight="1">
      <c r="A1487" s="93" t="s">
        <v>323</v>
      </c>
      <c r="B1487" s="93" t="s">
        <v>888</v>
      </c>
      <c r="C1487" s="93" t="s">
        <v>323</v>
      </c>
      <c r="D1487" s="93" t="s">
        <v>1102</v>
      </c>
      <c r="E1487" s="94">
        <v>3</v>
      </c>
      <c r="F1487" s="93" t="s">
        <v>1185</v>
      </c>
      <c r="H1487" s="3">
        <f>E1487+SUMIF('BR DTG CIKDITIRO'!C:C,C1487,'BR DTG CIKDITIRO'!E:E)</f>
        <v>3</v>
      </c>
    </row>
    <row r="1488" spans="1:8" ht="15.75" customHeight="1">
      <c r="A1488" s="93" t="s">
        <v>1698</v>
      </c>
      <c r="B1488" s="93" t="s">
        <v>1185</v>
      </c>
      <c r="C1488" s="93" t="s">
        <v>1698</v>
      </c>
      <c r="D1488" s="93" t="s">
        <v>1699</v>
      </c>
      <c r="E1488" s="94">
        <v>0</v>
      </c>
      <c r="F1488" s="93" t="s">
        <v>1185</v>
      </c>
      <c r="H1488" s="3">
        <f>E1488+SUMIF('BR DTG CIKDITIRO'!C:C,C1488,'BR DTG CIKDITIRO'!E:E)</f>
        <v>0</v>
      </c>
    </row>
    <row r="1489" spans="1:8" ht="15.75" customHeight="1">
      <c r="A1489" s="93" t="s">
        <v>1700</v>
      </c>
      <c r="B1489" s="93" t="s">
        <v>1185</v>
      </c>
      <c r="C1489" s="93" t="s">
        <v>1700</v>
      </c>
      <c r="D1489" s="93" t="s">
        <v>1701</v>
      </c>
      <c r="E1489" s="94">
        <v>0</v>
      </c>
      <c r="F1489" s="93" t="s">
        <v>1185</v>
      </c>
      <c r="H1489" s="3">
        <f>E1489+SUMIF('BR DTG CIKDITIRO'!C:C,C1489,'BR DTG CIKDITIRO'!E:E)</f>
        <v>0</v>
      </c>
    </row>
    <row r="1490" spans="1:8" ht="15.75" customHeight="1">
      <c r="A1490" s="93" t="s">
        <v>4717</v>
      </c>
      <c r="B1490" s="93" t="s">
        <v>876</v>
      </c>
      <c r="C1490" s="93" t="s">
        <v>4717</v>
      </c>
      <c r="D1490" s="93" t="s">
        <v>4718</v>
      </c>
      <c r="E1490" s="94">
        <v>0</v>
      </c>
      <c r="F1490" s="93" t="s">
        <v>1185</v>
      </c>
      <c r="H1490" s="3">
        <f>E1490+SUMIF('BR DTG CIKDITIRO'!C:C,C1490,'BR DTG CIKDITIRO'!E:E)</f>
        <v>0</v>
      </c>
    </row>
    <row r="1491" spans="1:8" ht="15.75" customHeight="1">
      <c r="A1491" s="93" t="s">
        <v>4719</v>
      </c>
      <c r="B1491" s="93" t="s">
        <v>876</v>
      </c>
      <c r="C1491" s="93" t="s">
        <v>4719</v>
      </c>
      <c r="D1491" s="93" t="s">
        <v>4720</v>
      </c>
      <c r="E1491" s="94">
        <v>0</v>
      </c>
      <c r="F1491" s="93" t="s">
        <v>1185</v>
      </c>
      <c r="H1491" s="3">
        <f>E1491+SUMIF('BR DTG CIKDITIRO'!C:C,C1491,'BR DTG CIKDITIRO'!E:E)</f>
        <v>0</v>
      </c>
    </row>
    <row r="1492" spans="1:8" ht="15.75" customHeight="1">
      <c r="A1492" s="93" t="s">
        <v>4721</v>
      </c>
      <c r="B1492" s="93" t="s">
        <v>876</v>
      </c>
      <c r="C1492" s="93" t="s">
        <v>4721</v>
      </c>
      <c r="D1492" s="93" t="s">
        <v>4722</v>
      </c>
      <c r="E1492" s="94">
        <v>0</v>
      </c>
      <c r="F1492" s="93" t="s">
        <v>1185</v>
      </c>
      <c r="H1492" s="3">
        <f>E1492+SUMIF('BR DTG CIKDITIRO'!C:C,C1492,'BR DTG CIKDITIRO'!E:E)</f>
        <v>0</v>
      </c>
    </row>
    <row r="1493" spans="1:8" ht="15.75" customHeight="1">
      <c r="A1493" s="93" t="s">
        <v>4723</v>
      </c>
      <c r="B1493" s="93" t="s">
        <v>876</v>
      </c>
      <c r="C1493" s="93" t="s">
        <v>4723</v>
      </c>
      <c r="D1493" s="93" t="s">
        <v>4724</v>
      </c>
      <c r="E1493" s="94">
        <v>0</v>
      </c>
      <c r="F1493" s="93" t="s">
        <v>1185</v>
      </c>
      <c r="H1493" s="3">
        <f>E1493+SUMIF('BR DTG CIKDITIRO'!C:C,C1493,'BR DTG CIKDITIRO'!E:E)</f>
        <v>0</v>
      </c>
    </row>
    <row r="1494" spans="1:8" ht="15.75" customHeight="1">
      <c r="A1494" s="93" t="s">
        <v>9292</v>
      </c>
      <c r="B1494" s="93" t="s">
        <v>876</v>
      </c>
      <c r="C1494" s="93" t="s">
        <v>9292</v>
      </c>
      <c r="D1494" s="93" t="s">
        <v>9293</v>
      </c>
      <c r="E1494" s="94">
        <v>0</v>
      </c>
      <c r="F1494" s="93" t="s">
        <v>1185</v>
      </c>
      <c r="H1494" s="3">
        <f>E1494+SUMIF('BR DTG CIKDITIRO'!C:C,C1494,'BR DTG CIKDITIRO'!E:E)</f>
        <v>0</v>
      </c>
    </row>
    <row r="1495" spans="1:8" ht="15.75" customHeight="1">
      <c r="A1495" s="93" t="s">
        <v>4725</v>
      </c>
      <c r="B1495" s="93" t="s">
        <v>876</v>
      </c>
      <c r="C1495" s="93" t="s">
        <v>4725</v>
      </c>
      <c r="D1495" s="93" t="s">
        <v>9294</v>
      </c>
      <c r="E1495" s="94">
        <v>0</v>
      </c>
      <c r="F1495" s="93" t="s">
        <v>1185</v>
      </c>
      <c r="H1495" s="3">
        <f>E1495+SUMIF('BR DTG CIKDITIRO'!C:C,C1495,'BR DTG CIKDITIRO'!E:E)</f>
        <v>0</v>
      </c>
    </row>
    <row r="1496" spans="1:8" ht="15.75" customHeight="1">
      <c r="A1496" s="93" t="s">
        <v>4727</v>
      </c>
      <c r="B1496" s="93" t="s">
        <v>876</v>
      </c>
      <c r="C1496" s="93" t="s">
        <v>4727</v>
      </c>
      <c r="D1496" s="93" t="s">
        <v>4728</v>
      </c>
      <c r="E1496" s="94">
        <v>0</v>
      </c>
      <c r="F1496" s="93" t="s">
        <v>1185</v>
      </c>
      <c r="H1496" s="3">
        <f>E1496+SUMIF('BR DTG CIKDITIRO'!C:C,C1496,'BR DTG CIKDITIRO'!E:E)</f>
        <v>0</v>
      </c>
    </row>
    <row r="1497" spans="1:8" ht="15.75" customHeight="1">
      <c r="A1497" s="93" t="s">
        <v>324</v>
      </c>
      <c r="B1497" s="93" t="s">
        <v>891</v>
      </c>
      <c r="C1497" s="93" t="s">
        <v>324</v>
      </c>
      <c r="D1497" s="93" t="s">
        <v>1103</v>
      </c>
      <c r="E1497" s="94">
        <v>11</v>
      </c>
      <c r="F1497" s="93" t="s">
        <v>1185</v>
      </c>
      <c r="H1497" s="3">
        <f>E1497+SUMIF('BR DTG CIKDITIRO'!C:C,C1497,'BR DTG CIKDITIRO'!E:E)</f>
        <v>11</v>
      </c>
    </row>
    <row r="1498" spans="1:8" ht="15.75" customHeight="1">
      <c r="A1498" s="93" t="s">
        <v>325</v>
      </c>
      <c r="B1498" s="93" t="s">
        <v>891</v>
      </c>
      <c r="C1498" s="93" t="s">
        <v>325</v>
      </c>
      <c r="D1498" s="93" t="s">
        <v>1104</v>
      </c>
      <c r="E1498" s="94">
        <v>2</v>
      </c>
      <c r="F1498" s="93" t="s">
        <v>1185</v>
      </c>
      <c r="H1498" s="3">
        <f>E1498+SUMIF('BR DTG CIKDITIRO'!C:C,C1498,'BR DTG CIKDITIRO'!E:E)</f>
        <v>2</v>
      </c>
    </row>
    <row r="1499" spans="1:8" ht="15.75" customHeight="1">
      <c r="A1499" s="93" t="s">
        <v>326</v>
      </c>
      <c r="B1499" s="93" t="s">
        <v>891</v>
      </c>
      <c r="C1499" s="93" t="s">
        <v>326</v>
      </c>
      <c r="D1499" s="93" t="s">
        <v>1105</v>
      </c>
      <c r="E1499" s="94">
        <v>8</v>
      </c>
      <c r="F1499" s="93" t="s">
        <v>1185</v>
      </c>
      <c r="H1499" s="3">
        <f>E1499+SUMIF('BR DTG CIKDITIRO'!C:C,C1499,'BR DTG CIKDITIRO'!E:E)</f>
        <v>8</v>
      </c>
    </row>
    <row r="1500" spans="1:8" ht="15.75" customHeight="1">
      <c r="A1500" s="93" t="s">
        <v>4729</v>
      </c>
      <c r="B1500" s="93" t="s">
        <v>876</v>
      </c>
      <c r="C1500" s="93" t="s">
        <v>4729</v>
      </c>
      <c r="D1500" s="93" t="s">
        <v>4730</v>
      </c>
      <c r="E1500" s="94">
        <v>0</v>
      </c>
      <c r="F1500" s="93" t="s">
        <v>1185</v>
      </c>
      <c r="H1500" s="3">
        <f>E1500+SUMIF('BR DTG CIKDITIRO'!C:C,C1500,'BR DTG CIKDITIRO'!E:E)</f>
        <v>0</v>
      </c>
    </row>
    <row r="1501" spans="1:8" ht="15.75" customHeight="1">
      <c r="A1501" s="93" t="s">
        <v>4731</v>
      </c>
      <c r="B1501" s="93" t="s">
        <v>876</v>
      </c>
      <c r="C1501" s="93" t="s">
        <v>4731</v>
      </c>
      <c r="D1501" s="93" t="s">
        <v>4732</v>
      </c>
      <c r="E1501" s="94">
        <v>0</v>
      </c>
      <c r="F1501" s="93" t="s">
        <v>1185</v>
      </c>
      <c r="H1501" s="3">
        <f>E1501+SUMIF('BR DTG CIKDITIRO'!C:C,C1501,'BR DTG CIKDITIRO'!E:E)</f>
        <v>0</v>
      </c>
    </row>
    <row r="1502" spans="1:8" ht="15.75" customHeight="1">
      <c r="A1502" s="93" t="s">
        <v>327</v>
      </c>
      <c r="B1502" s="93" t="s">
        <v>891</v>
      </c>
      <c r="C1502" s="93" t="s">
        <v>327</v>
      </c>
      <c r="D1502" s="93" t="s">
        <v>1106</v>
      </c>
      <c r="E1502" s="94">
        <v>10</v>
      </c>
      <c r="F1502" s="93" t="s">
        <v>1185</v>
      </c>
      <c r="H1502" s="3">
        <f>E1502+SUMIF('BR DTG CIKDITIRO'!C:C,C1502,'BR DTG CIKDITIRO'!E:E)</f>
        <v>10</v>
      </c>
    </row>
    <row r="1503" spans="1:8" ht="15.75" customHeight="1">
      <c r="A1503" s="93" t="s">
        <v>4733</v>
      </c>
      <c r="B1503" s="93" t="s">
        <v>876</v>
      </c>
      <c r="C1503" s="93" t="s">
        <v>4733</v>
      </c>
      <c r="D1503" s="93" t="s">
        <v>4734</v>
      </c>
      <c r="E1503" s="94">
        <v>0</v>
      </c>
      <c r="F1503" s="93" t="s">
        <v>1185</v>
      </c>
      <c r="H1503" s="3">
        <f>E1503+SUMIF('BR DTG CIKDITIRO'!C:C,C1503,'BR DTG CIKDITIRO'!E:E)</f>
        <v>0</v>
      </c>
    </row>
    <row r="1504" spans="1:8" ht="15.75" customHeight="1">
      <c r="A1504" s="93" t="s">
        <v>4735</v>
      </c>
      <c r="B1504" s="93" t="s">
        <v>876</v>
      </c>
      <c r="C1504" s="93" t="s">
        <v>4735</v>
      </c>
      <c r="D1504" s="93" t="s">
        <v>9295</v>
      </c>
      <c r="E1504" s="94">
        <v>0</v>
      </c>
      <c r="F1504" s="93" t="s">
        <v>1185</v>
      </c>
      <c r="H1504" s="3">
        <f>E1504+SUMIF('BR DTG CIKDITIRO'!C:C,C1504,'BR DTG CIKDITIRO'!E:E)</f>
        <v>0</v>
      </c>
    </row>
    <row r="1505" spans="1:8" ht="15.75" customHeight="1">
      <c r="A1505" s="93" t="s">
        <v>1637</v>
      </c>
      <c r="B1505" s="93" t="s">
        <v>876</v>
      </c>
      <c r="C1505" s="93" t="s">
        <v>1637</v>
      </c>
      <c r="D1505" s="93" t="s">
        <v>9296</v>
      </c>
      <c r="E1505" s="94">
        <v>0</v>
      </c>
      <c r="F1505" s="93" t="s">
        <v>1185</v>
      </c>
      <c r="H1505" s="3">
        <f>E1505+SUMIF('BR DTG CIKDITIRO'!C:C,C1505,'BR DTG CIKDITIRO'!E:E)</f>
        <v>0</v>
      </c>
    </row>
    <row r="1506" spans="1:8" ht="15.75" customHeight="1">
      <c r="A1506" s="93" t="s">
        <v>1107</v>
      </c>
      <c r="B1506" s="93" t="s">
        <v>876</v>
      </c>
      <c r="C1506" s="93" t="s">
        <v>1107</v>
      </c>
      <c r="D1506" s="93" t="s">
        <v>1108</v>
      </c>
      <c r="E1506" s="94">
        <v>0</v>
      </c>
      <c r="F1506" s="93" t="s">
        <v>1185</v>
      </c>
      <c r="H1506" s="3">
        <f>E1506+SUMIF('BR DTG CIKDITIRO'!C:C,C1506,'BR DTG CIKDITIRO'!E:E)</f>
        <v>0</v>
      </c>
    </row>
    <row r="1507" spans="1:8" ht="15.75" customHeight="1">
      <c r="A1507" s="93" t="s">
        <v>4737</v>
      </c>
      <c r="B1507" s="93" t="s">
        <v>881</v>
      </c>
      <c r="C1507" s="93" t="s">
        <v>4737</v>
      </c>
      <c r="D1507" s="93" t="s">
        <v>4738</v>
      </c>
      <c r="E1507" s="94">
        <v>1</v>
      </c>
      <c r="F1507" s="93" t="s">
        <v>330</v>
      </c>
      <c r="H1507" s="3">
        <f>E1507+SUMIF('BR DTG CIKDITIRO'!C:C,C1507,'BR DTG CIKDITIRO'!E:E)</f>
        <v>1</v>
      </c>
    </row>
    <row r="1508" spans="1:8" ht="15.75" customHeight="1">
      <c r="A1508" s="93" t="s">
        <v>1109</v>
      </c>
      <c r="B1508" s="93" t="s">
        <v>876</v>
      </c>
      <c r="C1508" s="93" t="s">
        <v>1109</v>
      </c>
      <c r="D1508" s="93" t="s">
        <v>1110</v>
      </c>
      <c r="E1508" s="94">
        <v>0</v>
      </c>
      <c r="F1508" s="93" t="s">
        <v>1185</v>
      </c>
      <c r="H1508" s="3">
        <f>E1508+SUMIF('BR DTG CIKDITIRO'!C:C,C1508,'BR DTG CIKDITIRO'!E:E)</f>
        <v>0</v>
      </c>
    </row>
    <row r="1509" spans="1:8" ht="15.75" customHeight="1">
      <c r="A1509" s="93" t="s">
        <v>1638</v>
      </c>
      <c r="B1509" s="93" t="s">
        <v>876</v>
      </c>
      <c r="C1509" s="93" t="s">
        <v>1638</v>
      </c>
      <c r="D1509" s="93" t="s">
        <v>9297</v>
      </c>
      <c r="E1509" s="94">
        <v>0</v>
      </c>
      <c r="F1509" s="93" t="s">
        <v>1185</v>
      </c>
      <c r="H1509" s="3">
        <f>E1509+SUMIF('BR DTG CIKDITIRO'!C:C,C1509,'BR DTG CIKDITIRO'!E:E)</f>
        <v>0</v>
      </c>
    </row>
    <row r="1510" spans="1:8" ht="15.75" customHeight="1">
      <c r="A1510" s="93" t="s">
        <v>4743</v>
      </c>
      <c r="B1510" s="93" t="s">
        <v>876</v>
      </c>
      <c r="C1510" s="93" t="s">
        <v>4743</v>
      </c>
      <c r="D1510" s="93" t="s">
        <v>4744</v>
      </c>
      <c r="E1510" s="94">
        <v>0</v>
      </c>
      <c r="F1510" s="93" t="s">
        <v>1185</v>
      </c>
      <c r="H1510" s="3">
        <f>E1510+SUMIF('BR DTG CIKDITIRO'!C:C,C1510,'BR DTG CIKDITIRO'!E:E)</f>
        <v>0</v>
      </c>
    </row>
    <row r="1511" spans="1:8" ht="15.75" customHeight="1">
      <c r="A1511" s="93" t="s">
        <v>2190</v>
      </c>
      <c r="B1511" s="93" t="s">
        <v>876</v>
      </c>
      <c r="C1511" s="93" t="s">
        <v>2190</v>
      </c>
      <c r="D1511" s="93" t="s">
        <v>2191</v>
      </c>
      <c r="E1511" s="94">
        <v>0</v>
      </c>
      <c r="F1511" s="93" t="s">
        <v>1185</v>
      </c>
      <c r="H1511" s="3">
        <f>E1511+SUMIF('BR DTG CIKDITIRO'!C:C,C1511,'BR DTG CIKDITIRO'!E:E)</f>
        <v>0</v>
      </c>
    </row>
    <row r="1512" spans="1:8" ht="15.75" customHeight="1">
      <c r="A1512" s="93" t="s">
        <v>4745</v>
      </c>
      <c r="B1512" s="93" t="s">
        <v>876</v>
      </c>
      <c r="C1512" s="93" t="s">
        <v>4745</v>
      </c>
      <c r="D1512" s="93" t="s">
        <v>1111</v>
      </c>
      <c r="E1512" s="94">
        <v>0</v>
      </c>
      <c r="F1512" s="93" t="s">
        <v>1185</v>
      </c>
      <c r="H1512" s="3">
        <f>E1512+SUMIF('BR DTG CIKDITIRO'!C:C,C1512,'BR DTG CIKDITIRO'!E:E)</f>
        <v>0</v>
      </c>
    </row>
    <row r="1513" spans="1:8" ht="15.75" customHeight="1">
      <c r="A1513" s="93" t="s">
        <v>328</v>
      </c>
      <c r="B1513" s="93" t="s">
        <v>881</v>
      </c>
      <c r="C1513" s="93" t="s">
        <v>328</v>
      </c>
      <c r="D1513" s="93" t="s">
        <v>1111</v>
      </c>
      <c r="E1513" s="94">
        <v>1</v>
      </c>
      <c r="F1513" s="93" t="s">
        <v>1185</v>
      </c>
      <c r="H1513" s="3">
        <f>E1513+SUMIF('BR DTG CIKDITIRO'!C:C,C1513,'BR DTG CIKDITIRO'!E:E)</f>
        <v>4</v>
      </c>
    </row>
    <row r="1514" spans="1:8" ht="15.75" customHeight="1">
      <c r="A1514" s="93" t="s">
        <v>4746</v>
      </c>
      <c r="B1514" s="93" t="s">
        <v>876</v>
      </c>
      <c r="C1514" s="93" t="s">
        <v>4746</v>
      </c>
      <c r="D1514" s="93" t="s">
        <v>4747</v>
      </c>
      <c r="E1514" s="94">
        <v>0</v>
      </c>
      <c r="F1514" s="93" t="s">
        <v>1185</v>
      </c>
      <c r="H1514" s="3">
        <f>E1514+SUMIF('BR DTG CIKDITIRO'!C:C,C1514,'BR DTG CIKDITIRO'!E:E)</f>
        <v>0</v>
      </c>
    </row>
    <row r="1515" spans="1:8" ht="15.75" customHeight="1">
      <c r="A1515" s="93" t="s">
        <v>4748</v>
      </c>
      <c r="B1515" s="93" t="s">
        <v>876</v>
      </c>
      <c r="C1515" s="93" t="s">
        <v>4748</v>
      </c>
      <c r="D1515" s="93" t="s">
        <v>4749</v>
      </c>
      <c r="E1515" s="94">
        <v>0</v>
      </c>
      <c r="F1515" s="93" t="s">
        <v>1185</v>
      </c>
      <c r="H1515" s="3">
        <f>E1515+SUMIF('BR DTG CIKDITIRO'!C:C,C1515,'BR DTG CIKDITIRO'!E:E)</f>
        <v>0</v>
      </c>
    </row>
    <row r="1516" spans="1:8" ht="15.75" customHeight="1">
      <c r="A1516" s="93" t="s">
        <v>4750</v>
      </c>
      <c r="B1516" s="93" t="s">
        <v>876</v>
      </c>
      <c r="C1516" s="93" t="s">
        <v>4750</v>
      </c>
      <c r="D1516" s="93" t="s">
        <v>1112</v>
      </c>
      <c r="E1516" s="94">
        <v>0</v>
      </c>
      <c r="F1516" s="93" t="s">
        <v>1185</v>
      </c>
      <c r="H1516" s="3">
        <f>E1516+SUMIF('BR DTG CIKDITIRO'!C:C,C1516,'BR DTG CIKDITIRO'!E:E)</f>
        <v>0</v>
      </c>
    </row>
    <row r="1517" spans="1:8" ht="15.75" customHeight="1">
      <c r="A1517" s="93" t="s">
        <v>837</v>
      </c>
      <c r="B1517" s="93" t="s">
        <v>881</v>
      </c>
      <c r="C1517" s="93" t="s">
        <v>837</v>
      </c>
      <c r="D1517" s="93" t="s">
        <v>838</v>
      </c>
      <c r="E1517" s="94">
        <v>0</v>
      </c>
      <c r="F1517" s="93" t="s">
        <v>1185</v>
      </c>
      <c r="H1517" s="3">
        <f>E1517+SUMIF('BR DTG CIKDITIRO'!C:C,C1517,'BR DTG CIKDITIRO'!E:E)</f>
        <v>0</v>
      </c>
    </row>
    <row r="1518" spans="1:8" ht="15.75" customHeight="1">
      <c r="A1518" s="93" t="s">
        <v>9298</v>
      </c>
      <c r="B1518" s="93" t="s">
        <v>881</v>
      </c>
      <c r="C1518" s="93" t="s">
        <v>9298</v>
      </c>
      <c r="D1518" s="93" t="s">
        <v>838</v>
      </c>
      <c r="E1518" s="94">
        <v>0</v>
      </c>
      <c r="F1518" s="93" t="s">
        <v>1185</v>
      </c>
      <c r="H1518" s="3">
        <f>E1518+SUMIF('BR DTG CIKDITIRO'!C:C,C1518,'BR DTG CIKDITIRO'!E:E)</f>
        <v>0</v>
      </c>
    </row>
    <row r="1519" spans="1:8" ht="15.75" customHeight="1">
      <c r="A1519" s="93" t="s">
        <v>329</v>
      </c>
      <c r="B1519" s="93" t="s">
        <v>881</v>
      </c>
      <c r="C1519" s="93" t="s">
        <v>329</v>
      </c>
      <c r="D1519" s="93" t="s">
        <v>1113</v>
      </c>
      <c r="E1519" s="94">
        <v>2</v>
      </c>
      <c r="F1519" s="93" t="s">
        <v>1185</v>
      </c>
      <c r="H1519" s="3">
        <f>E1519+SUMIF('BR DTG CIKDITIRO'!C:C,C1519,'BR DTG CIKDITIRO'!E:E)</f>
        <v>2</v>
      </c>
    </row>
    <row r="1520" spans="1:8" ht="15.75" customHeight="1">
      <c r="A1520" s="93" t="s">
        <v>330</v>
      </c>
      <c r="B1520" s="93" t="s">
        <v>881</v>
      </c>
      <c r="C1520" s="93" t="s">
        <v>330</v>
      </c>
      <c r="D1520" s="93" t="s">
        <v>1112</v>
      </c>
      <c r="E1520" s="94">
        <v>2</v>
      </c>
      <c r="F1520" s="93" t="s">
        <v>330</v>
      </c>
      <c r="H1520" s="3">
        <f>E1520+SUMIF('BR DTG CIKDITIRO'!C:C,C1520,'BR DTG CIKDITIRO'!E:E)</f>
        <v>2</v>
      </c>
    </row>
    <row r="1521" spans="1:8" ht="15.75" customHeight="1">
      <c r="A1521" s="93" t="s">
        <v>1702</v>
      </c>
      <c r="B1521" s="93" t="s">
        <v>881</v>
      </c>
      <c r="C1521" s="93" t="s">
        <v>1702</v>
      </c>
      <c r="D1521" s="93" t="s">
        <v>1703</v>
      </c>
      <c r="E1521" s="94">
        <v>0</v>
      </c>
      <c r="F1521" s="93" t="s">
        <v>1185</v>
      </c>
      <c r="H1521" s="3">
        <f>E1521+SUMIF('BR DTG CIKDITIRO'!C:C,C1521,'BR DTG CIKDITIRO'!E:E)</f>
        <v>0</v>
      </c>
    </row>
    <row r="1522" spans="1:8" ht="15.75" customHeight="1">
      <c r="A1522" s="93" t="s">
        <v>1844</v>
      </c>
      <c r="B1522" s="93" t="s">
        <v>1185</v>
      </c>
      <c r="C1522" s="93" t="s">
        <v>1844</v>
      </c>
      <c r="D1522" s="93" t="s">
        <v>2192</v>
      </c>
      <c r="E1522" s="94">
        <v>1</v>
      </c>
      <c r="F1522" s="93" t="s">
        <v>1185</v>
      </c>
      <c r="H1522" s="3">
        <f>E1522+SUMIF('BR DTG CIKDITIRO'!C:C,C1522,'BR DTG CIKDITIRO'!E:E)</f>
        <v>1</v>
      </c>
    </row>
    <row r="1523" spans="1:8" ht="15.75" customHeight="1">
      <c r="A1523" s="93" t="s">
        <v>331</v>
      </c>
      <c r="B1523" s="93" t="s">
        <v>881</v>
      </c>
      <c r="C1523" s="93" t="s">
        <v>331</v>
      </c>
      <c r="D1523" s="93" t="s">
        <v>1114</v>
      </c>
      <c r="E1523" s="94">
        <v>0</v>
      </c>
      <c r="F1523" s="93" t="s">
        <v>1185</v>
      </c>
      <c r="H1523" s="3">
        <f>E1523+SUMIF('BR DTG CIKDITIRO'!C:C,C1523,'BR DTG CIKDITIRO'!E:E)</f>
        <v>0</v>
      </c>
    </row>
    <row r="1524" spans="1:8" ht="15.75" customHeight="1">
      <c r="A1524" s="93" t="s">
        <v>4751</v>
      </c>
      <c r="B1524" s="93" t="s">
        <v>876</v>
      </c>
      <c r="C1524" s="93" t="s">
        <v>4751</v>
      </c>
      <c r="D1524" s="93" t="s">
        <v>4752</v>
      </c>
      <c r="E1524" s="94">
        <v>0</v>
      </c>
      <c r="F1524" s="93" t="s">
        <v>1185</v>
      </c>
      <c r="H1524" s="3">
        <f>E1524+SUMIF('BR DTG CIKDITIRO'!C:C,C1524,'BR DTG CIKDITIRO'!E:E)</f>
        <v>0</v>
      </c>
    </row>
    <row r="1525" spans="1:8" ht="15.75" customHeight="1">
      <c r="A1525" s="93" t="s">
        <v>332</v>
      </c>
      <c r="B1525" s="93" t="s">
        <v>898</v>
      </c>
      <c r="C1525" s="93" t="s">
        <v>332</v>
      </c>
      <c r="D1525" s="93" t="s">
        <v>1115</v>
      </c>
      <c r="E1525" s="94">
        <v>2</v>
      </c>
      <c r="F1525" s="93" t="s">
        <v>1185</v>
      </c>
      <c r="H1525" s="3">
        <f>E1525+SUMIF('BR DTG CIKDITIRO'!C:C,C1525,'BR DTG CIKDITIRO'!E:E)</f>
        <v>2</v>
      </c>
    </row>
    <row r="1526" spans="1:8" ht="15.75" customHeight="1">
      <c r="A1526" s="93" t="s">
        <v>333</v>
      </c>
      <c r="B1526" s="93" t="s">
        <v>898</v>
      </c>
      <c r="C1526" s="93" t="s">
        <v>333</v>
      </c>
      <c r="D1526" s="93" t="s">
        <v>1704</v>
      </c>
      <c r="E1526" s="94">
        <v>2</v>
      </c>
      <c r="F1526" s="93" t="s">
        <v>1185</v>
      </c>
      <c r="H1526" s="3">
        <f>E1526+SUMIF('BR DTG CIKDITIRO'!C:C,C1526,'BR DTG CIKDITIRO'!E:E)</f>
        <v>2</v>
      </c>
    </row>
    <row r="1527" spans="1:8" ht="15.75" customHeight="1">
      <c r="A1527" s="93" t="s">
        <v>1116</v>
      </c>
      <c r="B1527" s="93" t="s">
        <v>898</v>
      </c>
      <c r="C1527" s="93" t="s">
        <v>1116</v>
      </c>
      <c r="D1527" s="93" t="s">
        <v>1117</v>
      </c>
      <c r="E1527" s="94">
        <v>0</v>
      </c>
      <c r="F1527" s="93" t="s">
        <v>1116</v>
      </c>
      <c r="H1527" s="3">
        <f>E1527+SUMIF('BR DTG CIKDITIRO'!C:C,C1527,'BR DTG CIKDITIRO'!E:E)</f>
        <v>0</v>
      </c>
    </row>
    <row r="1528" spans="1:8" ht="15.75" customHeight="1">
      <c r="A1528" s="93" t="s">
        <v>334</v>
      </c>
      <c r="B1528" s="93" t="s">
        <v>898</v>
      </c>
      <c r="C1528" s="93" t="s">
        <v>334</v>
      </c>
      <c r="D1528" s="93" t="s">
        <v>1118</v>
      </c>
      <c r="E1528" s="94">
        <v>2</v>
      </c>
      <c r="F1528" s="93" t="s">
        <v>1185</v>
      </c>
      <c r="H1528" s="3">
        <f>E1528+SUMIF('BR DTG CIKDITIRO'!C:C,C1528,'BR DTG CIKDITIRO'!E:E)</f>
        <v>2</v>
      </c>
    </row>
    <row r="1529" spans="1:8" ht="15.75" customHeight="1">
      <c r="A1529" s="93" t="s">
        <v>335</v>
      </c>
      <c r="B1529" s="93" t="s">
        <v>898</v>
      </c>
      <c r="C1529" s="93" t="s">
        <v>335</v>
      </c>
      <c r="D1529" s="93" t="s">
        <v>1117</v>
      </c>
      <c r="E1529" s="94">
        <v>1</v>
      </c>
      <c r="F1529" s="93" t="s">
        <v>1116</v>
      </c>
      <c r="H1529" s="3">
        <f>E1529+SUMIF('BR DTG CIKDITIRO'!C:C,C1529,'BR DTG CIKDITIRO'!E:E)</f>
        <v>1</v>
      </c>
    </row>
    <row r="1530" spans="1:8" ht="15.75" customHeight="1">
      <c r="A1530" s="93" t="s">
        <v>4754</v>
      </c>
      <c r="B1530" s="93" t="s">
        <v>876</v>
      </c>
      <c r="C1530" s="93" t="s">
        <v>4754</v>
      </c>
      <c r="D1530" s="93" t="s">
        <v>4755</v>
      </c>
      <c r="E1530" s="94">
        <v>0</v>
      </c>
      <c r="F1530" s="93" t="s">
        <v>1185</v>
      </c>
      <c r="H1530" s="3">
        <f>E1530+SUMIF('BR DTG CIKDITIRO'!C:C,C1530,'BR DTG CIKDITIRO'!E:E)</f>
        <v>0</v>
      </c>
    </row>
    <row r="1531" spans="1:8" ht="15.75" customHeight="1">
      <c r="A1531" s="93" t="s">
        <v>4756</v>
      </c>
      <c r="B1531" s="93" t="s">
        <v>876</v>
      </c>
      <c r="C1531" s="93" t="s">
        <v>4756</v>
      </c>
      <c r="D1531" s="93" t="s">
        <v>4757</v>
      </c>
      <c r="E1531" s="94">
        <v>0</v>
      </c>
      <c r="F1531" s="93" t="s">
        <v>1185</v>
      </c>
      <c r="H1531" s="3">
        <f>E1531+SUMIF('BR DTG CIKDITIRO'!C:C,C1531,'BR DTG CIKDITIRO'!E:E)</f>
        <v>0</v>
      </c>
    </row>
    <row r="1532" spans="1:8" ht="15.75" customHeight="1">
      <c r="A1532" s="93" t="s">
        <v>4758</v>
      </c>
      <c r="B1532" s="93" t="s">
        <v>876</v>
      </c>
      <c r="C1532" s="93" t="s">
        <v>4758</v>
      </c>
      <c r="D1532" s="93" t="s">
        <v>4759</v>
      </c>
      <c r="E1532" s="94">
        <v>0</v>
      </c>
      <c r="F1532" s="93" t="s">
        <v>1185</v>
      </c>
      <c r="H1532" s="3">
        <f>E1532+SUMIF('BR DTG CIKDITIRO'!C:C,C1532,'BR DTG CIKDITIRO'!E:E)</f>
        <v>0</v>
      </c>
    </row>
    <row r="1533" spans="1:8" ht="15.75" customHeight="1">
      <c r="A1533" s="93" t="s">
        <v>336</v>
      </c>
      <c r="B1533" s="93" t="s">
        <v>898</v>
      </c>
      <c r="C1533" s="93" t="s">
        <v>336</v>
      </c>
      <c r="D1533" s="93" t="s">
        <v>1119</v>
      </c>
      <c r="E1533" s="94">
        <v>4</v>
      </c>
      <c r="F1533" s="93" t="s">
        <v>1185</v>
      </c>
      <c r="H1533" s="3">
        <f>E1533+SUMIF('BR DTG CIKDITIRO'!C:C,C1533,'BR DTG CIKDITIRO'!E:E)</f>
        <v>4</v>
      </c>
    </row>
    <row r="1534" spans="1:8" ht="15.75" customHeight="1">
      <c r="A1534" s="93" t="s">
        <v>337</v>
      </c>
      <c r="B1534" s="93" t="s">
        <v>898</v>
      </c>
      <c r="C1534" s="93" t="s">
        <v>337</v>
      </c>
      <c r="D1534" s="93" t="s">
        <v>1120</v>
      </c>
      <c r="E1534" s="94">
        <v>0</v>
      </c>
      <c r="F1534" s="93" t="s">
        <v>337</v>
      </c>
      <c r="H1534" s="3">
        <f>E1534+SUMIF('BR DTG CIKDITIRO'!C:C,C1534,'BR DTG CIKDITIRO'!E:E)</f>
        <v>0</v>
      </c>
    </row>
    <row r="1535" spans="1:8" ht="15.75" customHeight="1">
      <c r="A1535" s="93" t="s">
        <v>338</v>
      </c>
      <c r="B1535" s="93" t="s">
        <v>898</v>
      </c>
      <c r="C1535" s="93" t="s">
        <v>338</v>
      </c>
      <c r="D1535" s="93" t="s">
        <v>1121</v>
      </c>
      <c r="E1535" s="94">
        <v>4</v>
      </c>
      <c r="F1535" s="93" t="s">
        <v>1185</v>
      </c>
      <c r="H1535" s="3">
        <f>E1535+SUMIF('BR DTG CIKDITIRO'!C:C,C1535,'BR DTG CIKDITIRO'!E:E)</f>
        <v>4</v>
      </c>
    </row>
    <row r="1536" spans="1:8" ht="15.75" customHeight="1">
      <c r="A1536" s="93" t="s">
        <v>339</v>
      </c>
      <c r="B1536" s="93" t="s">
        <v>898</v>
      </c>
      <c r="C1536" s="93" t="s">
        <v>339</v>
      </c>
      <c r="D1536" s="93" t="s">
        <v>1122</v>
      </c>
      <c r="E1536" s="94">
        <v>8</v>
      </c>
      <c r="F1536" s="93" t="s">
        <v>337</v>
      </c>
      <c r="H1536" s="3">
        <f>E1536+SUMIF('BR DTG CIKDITIRO'!C:C,C1536,'BR DTG CIKDITIRO'!E:E)</f>
        <v>12</v>
      </c>
    </row>
    <row r="1537" spans="1:8" ht="15.75" customHeight="1">
      <c r="A1537" s="93" t="s">
        <v>340</v>
      </c>
      <c r="B1537" s="93" t="s">
        <v>898</v>
      </c>
      <c r="C1537" s="93" t="s">
        <v>340</v>
      </c>
      <c r="D1537" s="93" t="s">
        <v>1123</v>
      </c>
      <c r="E1537" s="94">
        <v>1</v>
      </c>
      <c r="F1537" s="93" t="s">
        <v>340</v>
      </c>
      <c r="H1537" s="3">
        <f>E1537+SUMIF('BR DTG CIKDITIRO'!C:C,C1537,'BR DTG CIKDITIRO'!E:E)</f>
        <v>1</v>
      </c>
    </row>
    <row r="1538" spans="1:8" ht="15.75" customHeight="1">
      <c r="A1538" s="93" t="s">
        <v>4764</v>
      </c>
      <c r="B1538" s="93" t="s">
        <v>876</v>
      </c>
      <c r="C1538" s="93" t="s">
        <v>4764</v>
      </c>
      <c r="D1538" s="93" t="s">
        <v>1123</v>
      </c>
      <c r="E1538" s="94">
        <v>0</v>
      </c>
      <c r="F1538" s="93" t="s">
        <v>340</v>
      </c>
      <c r="H1538" s="3">
        <f>E1538+SUMIF('BR DTG CIKDITIRO'!C:C,C1538,'BR DTG CIKDITIRO'!E:E)</f>
        <v>0</v>
      </c>
    </row>
    <row r="1539" spans="1:8" ht="15.75" customHeight="1">
      <c r="A1539" s="93" t="s">
        <v>341</v>
      </c>
      <c r="B1539" s="93" t="s">
        <v>898</v>
      </c>
      <c r="C1539" s="93" t="s">
        <v>341</v>
      </c>
      <c r="D1539" s="93" t="s">
        <v>1124</v>
      </c>
      <c r="E1539" s="94">
        <v>2</v>
      </c>
      <c r="F1539" s="93" t="s">
        <v>1185</v>
      </c>
      <c r="H1539" s="3">
        <f>E1539+SUMIF('BR DTG CIKDITIRO'!C:C,C1539,'BR DTG CIKDITIRO'!E:E)</f>
        <v>2</v>
      </c>
    </row>
    <row r="1540" spans="1:8" ht="15.75" customHeight="1">
      <c r="A1540" s="93" t="s">
        <v>4765</v>
      </c>
      <c r="B1540" s="93" t="s">
        <v>876</v>
      </c>
      <c r="C1540" s="93" t="s">
        <v>4765</v>
      </c>
      <c r="D1540" s="93" t="s">
        <v>4766</v>
      </c>
      <c r="E1540" s="94">
        <v>0</v>
      </c>
      <c r="F1540" s="93" t="s">
        <v>1185</v>
      </c>
      <c r="H1540" s="3">
        <f>E1540+SUMIF('BR DTG CIKDITIRO'!C:C,C1540,'BR DTG CIKDITIRO'!E:E)</f>
        <v>0</v>
      </c>
    </row>
    <row r="1541" spans="1:8" ht="15.75" customHeight="1">
      <c r="A1541" s="93" t="s">
        <v>4767</v>
      </c>
      <c r="B1541" s="93" t="s">
        <v>876</v>
      </c>
      <c r="C1541" s="93" t="s">
        <v>4767</v>
      </c>
      <c r="D1541" s="93" t="s">
        <v>4768</v>
      </c>
      <c r="E1541" s="94">
        <v>0</v>
      </c>
      <c r="F1541" s="93" t="s">
        <v>1185</v>
      </c>
      <c r="H1541" s="3">
        <f>E1541+SUMIF('BR DTG CIKDITIRO'!C:C,C1541,'BR DTG CIKDITIRO'!E:E)</f>
        <v>0</v>
      </c>
    </row>
    <row r="1542" spans="1:8" ht="15.75" customHeight="1">
      <c r="A1542" s="93" t="s">
        <v>342</v>
      </c>
      <c r="B1542" s="93" t="s">
        <v>898</v>
      </c>
      <c r="C1542" s="93" t="s">
        <v>342</v>
      </c>
      <c r="D1542" s="93" t="s">
        <v>1125</v>
      </c>
      <c r="E1542" s="94">
        <v>0</v>
      </c>
      <c r="F1542" s="93" t="s">
        <v>342</v>
      </c>
      <c r="H1542" s="3">
        <f>E1542+SUMIF('BR DTG CIKDITIRO'!C:C,C1542,'BR DTG CIKDITIRO'!E:E)</f>
        <v>0</v>
      </c>
    </row>
    <row r="1543" spans="1:8" ht="15.75" customHeight="1">
      <c r="A1543" s="93" t="s">
        <v>1846</v>
      </c>
      <c r="B1543" s="93" t="s">
        <v>898</v>
      </c>
      <c r="C1543" s="93" t="s">
        <v>1846</v>
      </c>
      <c r="D1543" s="93" t="s">
        <v>1847</v>
      </c>
      <c r="E1543" s="94">
        <v>1</v>
      </c>
      <c r="F1543" s="93" t="s">
        <v>1846</v>
      </c>
      <c r="H1543" s="3">
        <f>E1543+SUMIF('BR DTG CIKDITIRO'!C:C,C1543,'BR DTG CIKDITIRO'!E:E)</f>
        <v>1</v>
      </c>
    </row>
    <row r="1544" spans="1:8" ht="15.75" customHeight="1">
      <c r="A1544" s="93" t="s">
        <v>1848</v>
      </c>
      <c r="B1544" s="93" t="s">
        <v>876</v>
      </c>
      <c r="C1544" s="93" t="s">
        <v>1848</v>
      </c>
      <c r="D1544" s="93" t="s">
        <v>1849</v>
      </c>
      <c r="E1544" s="94">
        <v>0</v>
      </c>
      <c r="F1544" s="93" t="s">
        <v>1185</v>
      </c>
      <c r="H1544" s="3">
        <f>E1544+SUMIF('BR DTG CIKDITIRO'!C:C,C1544,'BR DTG CIKDITIRO'!E:E)</f>
        <v>0</v>
      </c>
    </row>
    <row r="1545" spans="1:8" ht="15.75" customHeight="1">
      <c r="A1545" s="93" t="s">
        <v>4769</v>
      </c>
      <c r="B1545" s="93" t="s">
        <v>898</v>
      </c>
      <c r="C1545" s="93" t="s">
        <v>4769</v>
      </c>
      <c r="D1545" s="93" t="s">
        <v>4770</v>
      </c>
      <c r="E1545" s="94">
        <v>1</v>
      </c>
      <c r="F1545" s="93" t="s">
        <v>1846</v>
      </c>
      <c r="H1545" s="3">
        <f>E1545+SUMIF('BR DTG CIKDITIRO'!C:C,C1545,'BR DTG CIKDITIRO'!E:E)</f>
        <v>1</v>
      </c>
    </row>
    <row r="1546" spans="1:8" ht="15.75" customHeight="1">
      <c r="A1546" s="93" t="s">
        <v>343</v>
      </c>
      <c r="B1546" s="93" t="s">
        <v>876</v>
      </c>
      <c r="C1546" s="93" t="s">
        <v>343</v>
      </c>
      <c r="D1546" s="93" t="s">
        <v>694</v>
      </c>
      <c r="E1546" s="94">
        <v>0</v>
      </c>
      <c r="F1546" s="93" t="s">
        <v>1185</v>
      </c>
      <c r="H1546" s="3">
        <f>E1546+SUMIF('BR DTG CIKDITIRO'!C:C,C1546,'BR DTG CIKDITIRO'!E:E)</f>
        <v>0</v>
      </c>
    </row>
    <row r="1547" spans="1:8" ht="15.75" customHeight="1">
      <c r="A1547" s="93" t="s">
        <v>9299</v>
      </c>
      <c r="B1547" s="93" t="s">
        <v>876</v>
      </c>
      <c r="C1547" s="93" t="s">
        <v>9299</v>
      </c>
      <c r="D1547" s="93" t="s">
        <v>9300</v>
      </c>
      <c r="E1547" s="94">
        <v>0</v>
      </c>
      <c r="F1547" s="93" t="s">
        <v>1185</v>
      </c>
      <c r="H1547" s="3">
        <f>E1547+SUMIF('BR DTG CIKDITIRO'!C:C,C1547,'BR DTG CIKDITIRO'!E:E)</f>
        <v>0</v>
      </c>
    </row>
    <row r="1548" spans="1:8" ht="15.75" customHeight="1">
      <c r="A1548" s="93" t="s">
        <v>9301</v>
      </c>
      <c r="B1548" s="93" t="s">
        <v>876</v>
      </c>
      <c r="C1548" s="93" t="s">
        <v>9301</v>
      </c>
      <c r="D1548" s="93" t="s">
        <v>9302</v>
      </c>
      <c r="E1548" s="94">
        <v>0</v>
      </c>
      <c r="F1548" s="93" t="s">
        <v>1185</v>
      </c>
      <c r="H1548" s="3">
        <f>E1548+SUMIF('BR DTG CIKDITIRO'!C:C,C1548,'BR DTG CIKDITIRO'!E:E)</f>
        <v>0</v>
      </c>
    </row>
    <row r="1549" spans="1:8" ht="15.75" customHeight="1">
      <c r="A1549" s="93" t="s">
        <v>2022</v>
      </c>
      <c r="B1549" s="93" t="s">
        <v>898</v>
      </c>
      <c r="C1549" s="93" t="s">
        <v>2022</v>
      </c>
      <c r="D1549" s="93" t="s">
        <v>1327</v>
      </c>
      <c r="E1549" s="94">
        <v>0</v>
      </c>
      <c r="F1549" s="93" t="s">
        <v>344</v>
      </c>
      <c r="H1549" s="3">
        <f>E1549+SUMIF('BR DTG CIKDITIRO'!C:C,C1549,'BR DTG CIKDITIRO'!E:E)</f>
        <v>0</v>
      </c>
    </row>
    <row r="1550" spans="1:8" ht="15.75" customHeight="1">
      <c r="A1550" s="93" t="s">
        <v>344</v>
      </c>
      <c r="B1550" s="93" t="s">
        <v>898</v>
      </c>
      <c r="C1550" s="93" t="s">
        <v>344</v>
      </c>
      <c r="D1550" s="93" t="s">
        <v>1327</v>
      </c>
      <c r="E1550" s="94">
        <v>4</v>
      </c>
      <c r="F1550" s="93" t="s">
        <v>344</v>
      </c>
      <c r="H1550" s="3">
        <f>E1550+SUMIF('BR DTG CIKDITIRO'!C:C,C1550,'BR DTG CIKDITIRO'!E:E)</f>
        <v>4</v>
      </c>
    </row>
    <row r="1551" spans="1:8" ht="15.75" customHeight="1">
      <c r="A1551" s="93" t="s">
        <v>345</v>
      </c>
      <c r="B1551" s="93" t="s">
        <v>898</v>
      </c>
      <c r="C1551" s="93" t="s">
        <v>345</v>
      </c>
      <c r="D1551" s="93" t="s">
        <v>1127</v>
      </c>
      <c r="E1551" s="94">
        <v>6</v>
      </c>
      <c r="F1551" s="93" t="s">
        <v>345</v>
      </c>
      <c r="H1551" s="3">
        <f>E1551+SUMIF('BR DTG CIKDITIRO'!C:C,C1551,'BR DTG CIKDITIRO'!E:E)</f>
        <v>6</v>
      </c>
    </row>
    <row r="1552" spans="1:8" ht="15.75" customHeight="1">
      <c r="A1552" s="93" t="s">
        <v>4777</v>
      </c>
      <c r="B1552" s="93" t="s">
        <v>876</v>
      </c>
      <c r="C1552" s="93" t="s">
        <v>4777</v>
      </c>
      <c r="D1552" s="93" t="s">
        <v>4778</v>
      </c>
      <c r="E1552" s="94">
        <v>0</v>
      </c>
      <c r="F1552" s="93" t="s">
        <v>1185</v>
      </c>
      <c r="H1552" s="3">
        <f>E1552+SUMIF('BR DTG CIKDITIRO'!C:C,C1552,'BR DTG CIKDITIRO'!E:E)</f>
        <v>0</v>
      </c>
    </row>
    <row r="1553" spans="1:8" ht="15.75" customHeight="1">
      <c r="A1553" s="93" t="s">
        <v>4779</v>
      </c>
      <c r="B1553" s="93" t="s">
        <v>876</v>
      </c>
      <c r="C1553" s="93" t="s">
        <v>4779</v>
      </c>
      <c r="D1553" s="93" t="s">
        <v>4780</v>
      </c>
      <c r="E1553" s="94">
        <v>0</v>
      </c>
      <c r="F1553" s="93" t="s">
        <v>1185</v>
      </c>
      <c r="H1553" s="3">
        <f>E1553+SUMIF('BR DTG CIKDITIRO'!C:C,C1553,'BR DTG CIKDITIRO'!E:E)</f>
        <v>0</v>
      </c>
    </row>
    <row r="1554" spans="1:8" ht="15.75" customHeight="1">
      <c r="A1554" s="93" t="s">
        <v>4781</v>
      </c>
      <c r="B1554" s="93" t="s">
        <v>876</v>
      </c>
      <c r="C1554" s="93" t="s">
        <v>4781</v>
      </c>
      <c r="D1554" s="93" t="s">
        <v>1058</v>
      </c>
      <c r="E1554" s="94">
        <v>0</v>
      </c>
      <c r="F1554" s="93" t="s">
        <v>1185</v>
      </c>
      <c r="H1554" s="3">
        <f>E1554+SUMIF('BR DTG CIKDITIRO'!C:C,C1554,'BR DTG CIKDITIRO'!E:E)</f>
        <v>0</v>
      </c>
    </row>
    <row r="1555" spans="1:8" ht="15.75" customHeight="1">
      <c r="A1555" s="93" t="s">
        <v>4782</v>
      </c>
      <c r="B1555" s="93" t="s">
        <v>876</v>
      </c>
      <c r="C1555" s="93" t="s">
        <v>4782</v>
      </c>
      <c r="D1555" s="93" t="s">
        <v>1125</v>
      </c>
      <c r="E1555" s="94">
        <v>0</v>
      </c>
      <c r="F1555" s="93" t="s">
        <v>342</v>
      </c>
      <c r="H1555" s="3">
        <f>E1555+SUMIF('BR DTG CIKDITIRO'!C:C,C1555,'BR DTG CIKDITIRO'!E:E)</f>
        <v>0</v>
      </c>
    </row>
    <row r="1556" spans="1:8" ht="15.75" customHeight="1">
      <c r="A1556" s="93" t="s">
        <v>4783</v>
      </c>
      <c r="B1556" s="93" t="s">
        <v>876</v>
      </c>
      <c r="C1556" s="93" t="s">
        <v>4783</v>
      </c>
      <c r="D1556" s="93" t="s">
        <v>4784</v>
      </c>
      <c r="E1556" s="94">
        <v>0</v>
      </c>
      <c r="F1556" s="93" t="s">
        <v>1185</v>
      </c>
      <c r="H1556" s="3">
        <f>E1556+SUMIF('BR DTG CIKDITIRO'!C:C,C1556,'BR DTG CIKDITIRO'!E:E)</f>
        <v>0</v>
      </c>
    </row>
    <row r="1557" spans="1:8" ht="15.75" customHeight="1">
      <c r="A1557" s="93" t="s">
        <v>4785</v>
      </c>
      <c r="B1557" s="93" t="s">
        <v>876</v>
      </c>
      <c r="C1557" s="93" t="s">
        <v>4785</v>
      </c>
      <c r="D1557" s="93" t="s">
        <v>4786</v>
      </c>
      <c r="E1557" s="94">
        <v>0</v>
      </c>
      <c r="F1557" s="93" t="s">
        <v>1185</v>
      </c>
      <c r="H1557" s="3">
        <f>E1557+SUMIF('BR DTG CIKDITIRO'!C:C,C1557,'BR DTG CIKDITIRO'!E:E)</f>
        <v>0</v>
      </c>
    </row>
    <row r="1558" spans="1:8" ht="15.75" customHeight="1">
      <c r="A1558" s="93" t="s">
        <v>9303</v>
      </c>
      <c r="B1558" s="93" t="s">
        <v>898</v>
      </c>
      <c r="C1558" s="93" t="s">
        <v>9303</v>
      </c>
      <c r="D1558" s="93" t="s">
        <v>9304</v>
      </c>
      <c r="E1558" s="94">
        <v>2</v>
      </c>
      <c r="F1558" s="93" t="s">
        <v>1185</v>
      </c>
      <c r="H1558" s="3">
        <f>E1558+SUMIF('BR DTG CIKDITIRO'!C:C,C1558,'BR DTG CIKDITIRO'!E:E)</f>
        <v>2</v>
      </c>
    </row>
    <row r="1559" spans="1:8" ht="15.75" customHeight="1">
      <c r="A1559" s="93" t="s">
        <v>9305</v>
      </c>
      <c r="B1559" s="93" t="s">
        <v>876</v>
      </c>
      <c r="C1559" s="93" t="s">
        <v>9305</v>
      </c>
      <c r="D1559" s="93" t="s">
        <v>9306</v>
      </c>
      <c r="E1559" s="94">
        <v>0</v>
      </c>
      <c r="F1559" s="93" t="s">
        <v>1185</v>
      </c>
      <c r="H1559" s="3">
        <f>E1559+SUMIF('BR DTG CIKDITIRO'!C:C,C1559,'BR DTG CIKDITIRO'!E:E)</f>
        <v>0</v>
      </c>
    </row>
    <row r="1560" spans="1:8" ht="15.75" customHeight="1">
      <c r="A1560" s="93" t="s">
        <v>346</v>
      </c>
      <c r="B1560" s="93" t="s">
        <v>898</v>
      </c>
      <c r="C1560" s="93" t="s">
        <v>346</v>
      </c>
      <c r="D1560" s="93" t="s">
        <v>1128</v>
      </c>
      <c r="E1560" s="94">
        <v>6</v>
      </c>
      <c r="F1560" s="93" t="s">
        <v>346</v>
      </c>
      <c r="H1560" s="3">
        <f>E1560+SUMIF('BR DTG CIKDITIRO'!C:C,C1560,'BR DTG CIKDITIRO'!E:E)</f>
        <v>6</v>
      </c>
    </row>
    <row r="1561" spans="1:8" ht="15.75" customHeight="1">
      <c r="A1561" s="93" t="s">
        <v>9307</v>
      </c>
      <c r="B1561" s="93" t="s">
        <v>898</v>
      </c>
      <c r="C1561" s="93" t="s">
        <v>9307</v>
      </c>
      <c r="D1561" s="93" t="s">
        <v>9308</v>
      </c>
      <c r="E1561" s="94">
        <v>2</v>
      </c>
      <c r="F1561" s="93" t="s">
        <v>1185</v>
      </c>
      <c r="H1561" s="3">
        <f>E1561+SUMIF('BR DTG CIKDITIRO'!C:C,C1561,'BR DTG CIKDITIRO'!E:E)</f>
        <v>2</v>
      </c>
    </row>
    <row r="1562" spans="1:8" ht="15.75" customHeight="1">
      <c r="A1562" s="93" t="s">
        <v>1444</v>
      </c>
      <c r="B1562" s="93" t="s">
        <v>898</v>
      </c>
      <c r="C1562" s="93" t="s">
        <v>1444</v>
      </c>
      <c r="D1562" s="93" t="s">
        <v>1445</v>
      </c>
      <c r="E1562" s="94">
        <v>0</v>
      </c>
      <c r="F1562" s="93" t="s">
        <v>346</v>
      </c>
      <c r="H1562" s="3">
        <f>E1562+SUMIF('BR DTG CIKDITIRO'!C:C,C1562,'BR DTG CIKDITIRO'!E:E)</f>
        <v>0</v>
      </c>
    </row>
    <row r="1563" spans="1:8" ht="15.75" customHeight="1">
      <c r="A1563" s="93" t="s">
        <v>4793</v>
      </c>
      <c r="B1563" s="93" t="s">
        <v>876</v>
      </c>
      <c r="C1563" s="93" t="s">
        <v>4793</v>
      </c>
      <c r="D1563" s="93" t="s">
        <v>4794</v>
      </c>
      <c r="E1563" s="94">
        <v>0</v>
      </c>
      <c r="F1563" s="93" t="s">
        <v>1185</v>
      </c>
      <c r="H1563" s="3">
        <f>E1563+SUMIF('BR DTG CIKDITIRO'!C:C,C1563,'BR DTG CIKDITIRO'!E:E)</f>
        <v>0</v>
      </c>
    </row>
    <row r="1564" spans="1:8" ht="15.75" customHeight="1">
      <c r="A1564" s="93" t="s">
        <v>4795</v>
      </c>
      <c r="B1564" s="93" t="s">
        <v>876</v>
      </c>
      <c r="C1564" s="93" t="s">
        <v>4795</v>
      </c>
      <c r="D1564" s="93" t="s">
        <v>4796</v>
      </c>
      <c r="E1564" s="94">
        <v>0</v>
      </c>
      <c r="F1564" s="93" t="s">
        <v>1185</v>
      </c>
      <c r="H1564" s="3">
        <f>E1564+SUMIF('BR DTG CIKDITIRO'!C:C,C1564,'BR DTG CIKDITIRO'!E:E)</f>
        <v>0</v>
      </c>
    </row>
    <row r="1565" spans="1:8" ht="15.75" customHeight="1">
      <c r="A1565" s="93" t="s">
        <v>9309</v>
      </c>
      <c r="B1565" s="93" t="s">
        <v>876</v>
      </c>
      <c r="C1565" s="93" t="s">
        <v>9309</v>
      </c>
      <c r="D1565" s="93" t="s">
        <v>9310</v>
      </c>
      <c r="E1565" s="94">
        <v>0</v>
      </c>
      <c r="F1565" s="93" t="s">
        <v>1185</v>
      </c>
      <c r="H1565" s="3">
        <f>E1565+SUMIF('BR DTG CIKDITIRO'!C:C,C1565,'BR DTG CIKDITIRO'!E:E)</f>
        <v>0</v>
      </c>
    </row>
    <row r="1566" spans="1:8" ht="15.75" customHeight="1">
      <c r="A1566" s="93" t="s">
        <v>1446</v>
      </c>
      <c r="B1566" s="93" t="s">
        <v>898</v>
      </c>
      <c r="C1566" s="93" t="s">
        <v>1446</v>
      </c>
      <c r="D1566" s="93" t="s">
        <v>1447</v>
      </c>
      <c r="E1566" s="94">
        <v>2</v>
      </c>
      <c r="F1566" s="93" t="s">
        <v>1185</v>
      </c>
      <c r="H1566" s="3">
        <f>E1566+SUMIF('BR DTG CIKDITIRO'!C:C,C1566,'BR DTG CIKDITIRO'!E:E)</f>
        <v>2</v>
      </c>
    </row>
    <row r="1567" spans="1:8" ht="15.75" customHeight="1">
      <c r="A1567" s="93" t="s">
        <v>2193</v>
      </c>
      <c r="B1567" s="93" t="s">
        <v>898</v>
      </c>
      <c r="C1567" s="93" t="s">
        <v>2193</v>
      </c>
      <c r="D1567" s="93" t="s">
        <v>2194</v>
      </c>
      <c r="E1567" s="94">
        <v>1</v>
      </c>
      <c r="F1567" s="93" t="s">
        <v>1185</v>
      </c>
      <c r="H1567" s="3">
        <f>E1567+SUMIF('BR DTG CIKDITIRO'!C:C,C1567,'BR DTG CIKDITIRO'!E:E)</f>
        <v>1</v>
      </c>
    </row>
    <row r="1568" spans="1:8" ht="15.75" customHeight="1">
      <c r="A1568" s="93" t="s">
        <v>347</v>
      </c>
      <c r="B1568" s="93" t="s">
        <v>898</v>
      </c>
      <c r="C1568" s="93" t="s">
        <v>347</v>
      </c>
      <c r="D1568" s="93" t="s">
        <v>1129</v>
      </c>
      <c r="E1568" s="94">
        <v>3</v>
      </c>
      <c r="F1568" s="93" t="s">
        <v>1185</v>
      </c>
      <c r="H1568" s="3">
        <f>E1568+SUMIF('BR DTG CIKDITIRO'!C:C,C1568,'BR DTG CIKDITIRO'!E:E)</f>
        <v>3</v>
      </c>
    </row>
    <row r="1569" spans="1:8" ht="15.75" customHeight="1">
      <c r="A1569" s="93" t="s">
        <v>348</v>
      </c>
      <c r="B1569" s="93" t="s">
        <v>898</v>
      </c>
      <c r="C1569" s="93" t="s">
        <v>348</v>
      </c>
      <c r="D1569" s="93" t="s">
        <v>1130</v>
      </c>
      <c r="E1569" s="94">
        <v>1</v>
      </c>
      <c r="F1569" s="93" t="s">
        <v>1185</v>
      </c>
      <c r="H1569" s="3">
        <f>E1569+SUMIF('BR DTG CIKDITIRO'!C:C,C1569,'BR DTG CIKDITIRO'!E:E)</f>
        <v>1</v>
      </c>
    </row>
    <row r="1570" spans="1:8" ht="15.75" customHeight="1">
      <c r="A1570" s="93" t="s">
        <v>349</v>
      </c>
      <c r="B1570" s="93" t="s">
        <v>898</v>
      </c>
      <c r="C1570" s="93" t="s">
        <v>349</v>
      </c>
      <c r="D1570" s="93" t="s">
        <v>1131</v>
      </c>
      <c r="E1570" s="94">
        <v>1</v>
      </c>
      <c r="F1570" s="93" t="s">
        <v>1185</v>
      </c>
      <c r="H1570" s="3">
        <f>E1570+SUMIF('BR DTG CIKDITIRO'!C:C,C1570,'BR DTG CIKDITIRO'!E:E)</f>
        <v>2</v>
      </c>
    </row>
    <row r="1571" spans="1:8" ht="15.75" customHeight="1">
      <c r="A1571" s="93" t="s">
        <v>350</v>
      </c>
      <c r="B1571" s="93" t="s">
        <v>898</v>
      </c>
      <c r="C1571" s="93" t="s">
        <v>350</v>
      </c>
      <c r="D1571" s="93" t="s">
        <v>1132</v>
      </c>
      <c r="E1571" s="94">
        <v>3</v>
      </c>
      <c r="F1571" s="93" t="s">
        <v>1185</v>
      </c>
      <c r="H1571" s="3">
        <f>E1571+SUMIF('BR DTG CIKDITIRO'!C:C,C1571,'BR DTG CIKDITIRO'!E:E)</f>
        <v>3</v>
      </c>
    </row>
    <row r="1572" spans="1:8" ht="15.75" customHeight="1">
      <c r="A1572" s="93" t="s">
        <v>515</v>
      </c>
      <c r="B1572" s="93" t="s">
        <v>898</v>
      </c>
      <c r="C1572" s="93" t="s">
        <v>515</v>
      </c>
      <c r="D1572" s="93" t="s">
        <v>9311</v>
      </c>
      <c r="E1572" s="94">
        <v>2</v>
      </c>
      <c r="F1572" s="93" t="s">
        <v>1185</v>
      </c>
      <c r="H1572" s="3">
        <f>E1572+SUMIF('BR DTG CIKDITIRO'!C:C,C1572,'BR DTG CIKDITIRO'!E:E)</f>
        <v>2</v>
      </c>
    </row>
    <row r="1573" spans="1:8" ht="15.75" customHeight="1">
      <c r="A1573" s="93" t="s">
        <v>4799</v>
      </c>
      <c r="B1573" s="93" t="s">
        <v>876</v>
      </c>
      <c r="C1573" s="93" t="s">
        <v>4799</v>
      </c>
      <c r="D1573" s="93" t="s">
        <v>4800</v>
      </c>
      <c r="E1573" s="94">
        <v>0</v>
      </c>
      <c r="F1573" s="93" t="s">
        <v>1185</v>
      </c>
      <c r="H1573" s="3">
        <f>E1573+SUMIF('BR DTG CIKDITIRO'!C:C,C1573,'BR DTG CIKDITIRO'!E:E)</f>
        <v>0</v>
      </c>
    </row>
    <row r="1574" spans="1:8" ht="15.75" customHeight="1">
      <c r="A1574" s="93" t="s">
        <v>602</v>
      </c>
      <c r="B1574" s="93" t="s">
        <v>876</v>
      </c>
      <c r="C1574" s="93" t="s">
        <v>602</v>
      </c>
      <c r="D1574" s="93" t="s">
        <v>839</v>
      </c>
      <c r="E1574" s="94">
        <v>0</v>
      </c>
      <c r="F1574" s="93" t="s">
        <v>1185</v>
      </c>
      <c r="H1574" s="3">
        <f>E1574+SUMIF('BR DTG CIKDITIRO'!C:C,C1574,'BR DTG CIKDITIRO'!E:E)</f>
        <v>0</v>
      </c>
    </row>
    <row r="1575" spans="1:8" ht="15.75" customHeight="1">
      <c r="A1575" s="93" t="s">
        <v>351</v>
      </c>
      <c r="B1575" s="93" t="s">
        <v>898</v>
      </c>
      <c r="C1575" s="93" t="s">
        <v>351</v>
      </c>
      <c r="D1575" s="93" t="s">
        <v>1134</v>
      </c>
      <c r="E1575" s="94">
        <v>1</v>
      </c>
      <c r="F1575" s="93" t="s">
        <v>1185</v>
      </c>
      <c r="H1575" s="3">
        <f>E1575+SUMIF('BR DTG CIKDITIRO'!C:C,C1575,'BR DTG CIKDITIRO'!E:E)</f>
        <v>1</v>
      </c>
    </row>
    <row r="1576" spans="1:8" ht="15.75" customHeight="1">
      <c r="A1576" s="93" t="s">
        <v>1639</v>
      </c>
      <c r="B1576" s="93" t="s">
        <v>898</v>
      </c>
      <c r="C1576" s="93" t="s">
        <v>1639</v>
      </c>
      <c r="D1576" s="93" t="s">
        <v>1705</v>
      </c>
      <c r="E1576" s="94">
        <v>2</v>
      </c>
      <c r="F1576" s="93" t="s">
        <v>1185</v>
      </c>
      <c r="H1576" s="3">
        <f>E1576+SUMIF('BR DTG CIKDITIRO'!C:C,C1576,'BR DTG CIKDITIRO'!E:E)</f>
        <v>2</v>
      </c>
    </row>
    <row r="1577" spans="1:8" ht="15.75" customHeight="1">
      <c r="A1577" s="93" t="s">
        <v>1850</v>
      </c>
      <c r="B1577" s="93" t="s">
        <v>876</v>
      </c>
      <c r="C1577" s="93" t="s">
        <v>1850</v>
      </c>
      <c r="D1577" s="93" t="s">
        <v>1851</v>
      </c>
      <c r="E1577" s="94">
        <v>0</v>
      </c>
      <c r="F1577" s="93" t="s">
        <v>1185</v>
      </c>
      <c r="H1577" s="3">
        <f>E1577+SUMIF('BR DTG CIKDITIRO'!C:C,C1577,'BR DTG CIKDITIRO'!E:E)</f>
        <v>0</v>
      </c>
    </row>
    <row r="1578" spans="1:8" ht="15.75" customHeight="1">
      <c r="A1578" s="93" t="s">
        <v>1852</v>
      </c>
      <c r="B1578" s="93" t="s">
        <v>1185</v>
      </c>
      <c r="C1578" s="93" t="s">
        <v>1852</v>
      </c>
      <c r="D1578" s="93" t="s">
        <v>2195</v>
      </c>
      <c r="E1578" s="94">
        <v>0</v>
      </c>
      <c r="F1578" s="93" t="s">
        <v>1185</v>
      </c>
      <c r="H1578" s="3">
        <f>E1578+SUMIF('BR DTG CIKDITIRO'!C:C,C1578,'BR DTG CIKDITIRO'!E:E)</f>
        <v>0</v>
      </c>
    </row>
    <row r="1579" spans="1:8" ht="15.75" customHeight="1">
      <c r="A1579" s="93" t="s">
        <v>2196</v>
      </c>
      <c r="B1579" s="93" t="s">
        <v>876</v>
      </c>
      <c r="C1579" s="93" t="s">
        <v>2196</v>
      </c>
      <c r="D1579" s="93" t="s">
        <v>2197</v>
      </c>
      <c r="E1579" s="94">
        <v>0</v>
      </c>
      <c r="F1579" s="93" t="s">
        <v>1185</v>
      </c>
      <c r="H1579" s="3">
        <f>E1579+SUMIF('BR DTG CIKDITIRO'!C:C,C1579,'BR DTG CIKDITIRO'!E:E)</f>
        <v>0</v>
      </c>
    </row>
    <row r="1580" spans="1:8" ht="15.75" customHeight="1">
      <c r="A1580" s="93" t="s">
        <v>9312</v>
      </c>
      <c r="B1580" s="93" t="s">
        <v>876</v>
      </c>
      <c r="C1580" s="93" t="s">
        <v>9312</v>
      </c>
      <c r="D1580" s="93" t="s">
        <v>9313</v>
      </c>
      <c r="E1580" s="94">
        <v>0</v>
      </c>
      <c r="F1580" s="93" t="s">
        <v>1185</v>
      </c>
      <c r="H1580" s="3">
        <f>E1580+SUMIF('BR DTG CIKDITIRO'!C:C,C1580,'BR DTG CIKDITIRO'!E:E)</f>
        <v>0</v>
      </c>
    </row>
    <row r="1581" spans="1:8" ht="15.75" customHeight="1">
      <c r="A1581" s="93" t="s">
        <v>4806</v>
      </c>
      <c r="B1581" s="93" t="s">
        <v>876</v>
      </c>
      <c r="C1581" s="93" t="s">
        <v>4806</v>
      </c>
      <c r="D1581" s="93" t="s">
        <v>4807</v>
      </c>
      <c r="E1581" s="94">
        <v>0</v>
      </c>
      <c r="F1581" s="93" t="s">
        <v>1185</v>
      </c>
      <c r="H1581" s="3">
        <f>E1581+SUMIF('BR DTG CIKDITIRO'!C:C,C1581,'BR DTG CIKDITIRO'!E:E)</f>
        <v>0</v>
      </c>
    </row>
    <row r="1582" spans="1:8" ht="15.75" customHeight="1">
      <c r="A1582" s="93" t="s">
        <v>1856</v>
      </c>
      <c r="B1582" s="93" t="s">
        <v>876</v>
      </c>
      <c r="C1582" s="93" t="s">
        <v>1856</v>
      </c>
      <c r="D1582" s="93" t="s">
        <v>1857</v>
      </c>
      <c r="E1582" s="94">
        <v>0</v>
      </c>
      <c r="F1582" s="93" t="s">
        <v>1185</v>
      </c>
      <c r="H1582" s="3">
        <f>E1582+SUMIF('BR DTG CIKDITIRO'!C:C,C1582,'BR DTG CIKDITIRO'!E:E)</f>
        <v>0</v>
      </c>
    </row>
    <row r="1583" spans="1:8" ht="15.75" customHeight="1">
      <c r="A1583" s="93" t="s">
        <v>9314</v>
      </c>
      <c r="B1583" s="93" t="s">
        <v>876</v>
      </c>
      <c r="C1583" s="93" t="s">
        <v>9314</v>
      </c>
      <c r="D1583" s="93" t="s">
        <v>9315</v>
      </c>
      <c r="E1583" s="94">
        <v>0</v>
      </c>
      <c r="F1583" s="93" t="s">
        <v>1185</v>
      </c>
      <c r="H1583" s="3">
        <f>E1583+SUMIF('BR DTG CIKDITIRO'!C:C,C1583,'BR DTG CIKDITIRO'!E:E)</f>
        <v>0</v>
      </c>
    </row>
    <row r="1584" spans="1:8" ht="15.75" customHeight="1">
      <c r="A1584" s="93" t="s">
        <v>4808</v>
      </c>
      <c r="B1584" s="93" t="s">
        <v>876</v>
      </c>
      <c r="C1584" s="93" t="s">
        <v>4808</v>
      </c>
      <c r="D1584" s="93" t="s">
        <v>4809</v>
      </c>
      <c r="E1584" s="94">
        <v>0</v>
      </c>
      <c r="F1584" s="93" t="s">
        <v>1185</v>
      </c>
      <c r="H1584" s="3">
        <f>E1584+SUMIF('BR DTG CIKDITIRO'!C:C,C1584,'BR DTG CIKDITIRO'!E:E)</f>
        <v>0</v>
      </c>
    </row>
    <row r="1585" spans="1:8" ht="15.75" customHeight="1">
      <c r="A1585" s="93" t="s">
        <v>4810</v>
      </c>
      <c r="B1585" s="93" t="s">
        <v>876</v>
      </c>
      <c r="C1585" s="93" t="s">
        <v>4810</v>
      </c>
      <c r="D1585" s="93" t="s">
        <v>4811</v>
      </c>
      <c r="E1585" s="94">
        <v>0</v>
      </c>
      <c r="F1585" s="93" t="s">
        <v>1185</v>
      </c>
      <c r="H1585" s="3">
        <f>E1585+SUMIF('BR DTG CIKDITIRO'!C:C,C1585,'BR DTG CIKDITIRO'!E:E)</f>
        <v>0</v>
      </c>
    </row>
    <row r="1586" spans="1:8" ht="15.75" customHeight="1">
      <c r="A1586" s="93" t="s">
        <v>1858</v>
      </c>
      <c r="B1586" s="93" t="s">
        <v>876</v>
      </c>
      <c r="C1586" s="93" t="s">
        <v>1858</v>
      </c>
      <c r="D1586" s="93" t="s">
        <v>1859</v>
      </c>
      <c r="E1586" s="94">
        <v>0</v>
      </c>
      <c r="F1586" s="93" t="s">
        <v>1185</v>
      </c>
      <c r="H1586" s="3">
        <f>E1586+SUMIF('BR DTG CIKDITIRO'!C:C,C1586,'BR DTG CIKDITIRO'!E:E)</f>
        <v>0</v>
      </c>
    </row>
    <row r="1587" spans="1:8" ht="15.75" customHeight="1">
      <c r="A1587" s="93" t="s">
        <v>4812</v>
      </c>
      <c r="B1587" s="93" t="s">
        <v>876</v>
      </c>
      <c r="C1587" s="93" t="s">
        <v>4812</v>
      </c>
      <c r="D1587" s="93" t="s">
        <v>4813</v>
      </c>
      <c r="E1587" s="94">
        <v>0</v>
      </c>
      <c r="F1587" s="93" t="s">
        <v>1185</v>
      </c>
      <c r="H1587" s="3">
        <f>E1587+SUMIF('BR DTG CIKDITIRO'!C:C,C1587,'BR DTG CIKDITIRO'!E:E)</f>
        <v>0</v>
      </c>
    </row>
    <row r="1588" spans="1:8" ht="15.75" customHeight="1">
      <c r="A1588" s="93" t="s">
        <v>9316</v>
      </c>
      <c r="B1588" s="93" t="s">
        <v>876</v>
      </c>
      <c r="C1588" s="93" t="s">
        <v>9316</v>
      </c>
      <c r="D1588" s="93" t="s">
        <v>3187</v>
      </c>
      <c r="E1588" s="94">
        <v>0</v>
      </c>
      <c r="F1588" s="93" t="s">
        <v>1185</v>
      </c>
      <c r="H1588" s="3">
        <f>E1588+SUMIF('BR DTG CIKDITIRO'!C:C,C1588,'BR DTG CIKDITIRO'!E:E)</f>
        <v>0</v>
      </c>
    </row>
    <row r="1589" spans="1:8" ht="15.75" customHeight="1">
      <c r="A1589" s="93" t="s">
        <v>9317</v>
      </c>
      <c r="B1589" s="93" t="s">
        <v>881</v>
      </c>
      <c r="C1589" s="93" t="s">
        <v>9317</v>
      </c>
      <c r="D1589" s="93" t="s">
        <v>4815</v>
      </c>
      <c r="E1589" s="94">
        <v>0</v>
      </c>
      <c r="F1589" s="93" t="s">
        <v>1185</v>
      </c>
      <c r="H1589" s="3">
        <f>E1589+SUMIF('BR DTG CIKDITIRO'!C:C,C1589,'BR DTG CIKDITIRO'!E:E)</f>
        <v>0</v>
      </c>
    </row>
    <row r="1590" spans="1:8" ht="15.75" customHeight="1">
      <c r="A1590" s="93" t="s">
        <v>4814</v>
      </c>
      <c r="B1590" s="93" t="s">
        <v>881</v>
      </c>
      <c r="C1590" s="93" t="s">
        <v>4814</v>
      </c>
      <c r="D1590" s="93" t="s">
        <v>4815</v>
      </c>
      <c r="E1590" s="94">
        <v>0</v>
      </c>
      <c r="F1590" s="93" t="s">
        <v>1185</v>
      </c>
      <c r="H1590" s="3">
        <f>E1590+SUMIF('BR DTG CIKDITIRO'!C:C,C1590,'BR DTG CIKDITIRO'!E:E)</f>
        <v>0</v>
      </c>
    </row>
    <row r="1591" spans="1:8" ht="15.75" customHeight="1">
      <c r="A1591" s="93" t="s">
        <v>4821</v>
      </c>
      <c r="B1591" s="93" t="s">
        <v>876</v>
      </c>
      <c r="C1591" s="93" t="s">
        <v>4821</v>
      </c>
      <c r="D1591" s="93" t="s">
        <v>3187</v>
      </c>
      <c r="E1591" s="94">
        <v>0</v>
      </c>
      <c r="F1591" s="93" t="s">
        <v>1185</v>
      </c>
      <c r="H1591" s="3">
        <f>E1591+SUMIF('BR DTG CIKDITIRO'!C:C,C1591,'BR DTG CIKDITIRO'!E:E)</f>
        <v>0</v>
      </c>
    </row>
    <row r="1592" spans="1:8" ht="15.75" customHeight="1">
      <c r="A1592" s="93" t="s">
        <v>9318</v>
      </c>
      <c r="B1592" s="93" t="s">
        <v>876</v>
      </c>
      <c r="C1592" s="93" t="s">
        <v>9318</v>
      </c>
      <c r="D1592" s="93" t="s">
        <v>9319</v>
      </c>
      <c r="E1592" s="94">
        <v>0</v>
      </c>
      <c r="F1592" s="93" t="s">
        <v>1185</v>
      </c>
      <c r="H1592" s="3">
        <f>E1592+SUMIF('BR DTG CIKDITIRO'!C:C,C1592,'BR DTG CIKDITIRO'!E:E)</f>
        <v>0</v>
      </c>
    </row>
    <row r="1593" spans="1:8" ht="15.75" customHeight="1">
      <c r="A1593" s="93" t="s">
        <v>4822</v>
      </c>
      <c r="B1593" s="93" t="s">
        <v>876</v>
      </c>
      <c r="C1593" s="93" t="s">
        <v>4822</v>
      </c>
      <c r="D1593" s="93" t="s">
        <v>4823</v>
      </c>
      <c r="E1593" s="94">
        <v>0</v>
      </c>
      <c r="F1593" s="93" t="s">
        <v>1185</v>
      </c>
      <c r="H1593" s="3">
        <f>E1593+SUMIF('BR DTG CIKDITIRO'!C:C,C1593,'BR DTG CIKDITIRO'!E:E)</f>
        <v>0</v>
      </c>
    </row>
    <row r="1594" spans="1:8" ht="15.75" customHeight="1">
      <c r="A1594" s="93" t="s">
        <v>4824</v>
      </c>
      <c r="B1594" s="93" t="s">
        <v>876</v>
      </c>
      <c r="C1594" s="93" t="s">
        <v>4824</v>
      </c>
      <c r="D1594" s="93" t="s">
        <v>4823</v>
      </c>
      <c r="E1594" s="94">
        <v>0</v>
      </c>
      <c r="F1594" s="93" t="s">
        <v>1185</v>
      </c>
      <c r="H1594" s="3">
        <f>E1594+SUMIF('BR DTG CIKDITIRO'!C:C,C1594,'BR DTG CIKDITIRO'!E:E)</f>
        <v>0</v>
      </c>
    </row>
    <row r="1595" spans="1:8" ht="15.75" customHeight="1">
      <c r="A1595" s="93" t="s">
        <v>4825</v>
      </c>
      <c r="B1595" s="93" t="s">
        <v>876</v>
      </c>
      <c r="C1595" s="93" t="s">
        <v>4825</v>
      </c>
      <c r="D1595" s="93" t="s">
        <v>4826</v>
      </c>
      <c r="E1595" s="94">
        <v>0</v>
      </c>
      <c r="F1595" s="93" t="s">
        <v>1185</v>
      </c>
      <c r="H1595" s="3">
        <f>E1595+SUMIF('BR DTG CIKDITIRO'!C:C,C1595,'BR DTG CIKDITIRO'!E:E)</f>
        <v>0</v>
      </c>
    </row>
    <row r="1596" spans="1:8" ht="15.75" customHeight="1">
      <c r="A1596" s="93" t="s">
        <v>352</v>
      </c>
      <c r="B1596" s="93" t="s">
        <v>881</v>
      </c>
      <c r="C1596" s="93" t="s">
        <v>352</v>
      </c>
      <c r="D1596" s="93" t="s">
        <v>1135</v>
      </c>
      <c r="E1596" s="94">
        <v>2</v>
      </c>
      <c r="F1596" s="93" t="s">
        <v>1185</v>
      </c>
      <c r="H1596" s="3">
        <f>E1596+SUMIF('BR DTG CIKDITIRO'!C:C,C1596,'BR DTG CIKDITIRO'!E:E)</f>
        <v>2</v>
      </c>
    </row>
    <row r="1597" spans="1:8" ht="15.75" customHeight="1">
      <c r="A1597" s="93" t="s">
        <v>1860</v>
      </c>
      <c r="B1597" s="93" t="s">
        <v>881</v>
      </c>
      <c r="C1597" s="93" t="s">
        <v>1860</v>
      </c>
      <c r="D1597" s="93" t="s">
        <v>1135</v>
      </c>
      <c r="E1597" s="94">
        <v>0</v>
      </c>
      <c r="F1597" s="93" t="s">
        <v>1185</v>
      </c>
      <c r="H1597" s="3">
        <f>E1597+SUMIF('BR DTG CIKDITIRO'!C:C,C1597,'BR DTG CIKDITIRO'!E:E)</f>
        <v>0</v>
      </c>
    </row>
    <row r="1598" spans="1:8" ht="15.75" customHeight="1">
      <c r="A1598" s="93" t="s">
        <v>1448</v>
      </c>
      <c r="B1598" s="93" t="s">
        <v>881</v>
      </c>
      <c r="C1598" s="93" t="s">
        <v>1448</v>
      </c>
      <c r="D1598" s="93" t="s">
        <v>2198</v>
      </c>
      <c r="E1598" s="94">
        <v>0</v>
      </c>
      <c r="F1598" s="93" t="s">
        <v>1185</v>
      </c>
      <c r="H1598" s="3">
        <f>E1598+SUMIF('BR DTG CIKDITIRO'!C:C,C1598,'BR DTG CIKDITIRO'!E:E)</f>
        <v>0</v>
      </c>
    </row>
    <row r="1599" spans="1:8" ht="15.75" customHeight="1">
      <c r="A1599" s="93" t="s">
        <v>9320</v>
      </c>
      <c r="B1599" s="93" t="s">
        <v>876</v>
      </c>
      <c r="C1599" s="93" t="s">
        <v>9320</v>
      </c>
      <c r="D1599" s="93" t="s">
        <v>9321</v>
      </c>
      <c r="E1599" s="94">
        <v>0</v>
      </c>
      <c r="F1599" s="93" t="s">
        <v>1185</v>
      </c>
      <c r="H1599" s="3">
        <f>E1599+SUMIF('BR DTG CIKDITIRO'!C:C,C1599,'BR DTG CIKDITIRO'!E:E)</f>
        <v>0</v>
      </c>
    </row>
    <row r="1600" spans="1:8" ht="15.75" customHeight="1">
      <c r="A1600" s="93" t="s">
        <v>4830</v>
      </c>
      <c r="B1600" s="93" t="s">
        <v>876</v>
      </c>
      <c r="C1600" s="93" t="s">
        <v>4830</v>
      </c>
      <c r="D1600" s="93" t="s">
        <v>4831</v>
      </c>
      <c r="E1600" s="94">
        <v>0</v>
      </c>
      <c r="F1600" s="93" t="s">
        <v>1185</v>
      </c>
      <c r="H1600" s="3">
        <f>E1600+SUMIF('BR DTG CIKDITIRO'!C:C,C1600,'BR DTG CIKDITIRO'!E:E)</f>
        <v>0</v>
      </c>
    </row>
    <row r="1601" spans="1:8" ht="15.75" customHeight="1">
      <c r="A1601" s="93" t="s">
        <v>4832</v>
      </c>
      <c r="B1601" s="93" t="s">
        <v>876</v>
      </c>
      <c r="C1601" s="93" t="s">
        <v>4832</v>
      </c>
      <c r="D1601" s="93" t="s">
        <v>2200</v>
      </c>
      <c r="E1601" s="94">
        <v>0</v>
      </c>
      <c r="F1601" s="93" t="s">
        <v>1185</v>
      </c>
      <c r="H1601" s="3">
        <f>E1601+SUMIF('BR DTG CIKDITIRO'!C:C,C1601,'BR DTG CIKDITIRO'!E:E)</f>
        <v>0</v>
      </c>
    </row>
    <row r="1602" spans="1:8" ht="15.75" customHeight="1">
      <c r="A1602" s="93" t="s">
        <v>2199</v>
      </c>
      <c r="B1602" s="93" t="s">
        <v>876</v>
      </c>
      <c r="C1602" s="93" t="s">
        <v>2199</v>
      </c>
      <c r="D1602" s="93" t="s">
        <v>2200</v>
      </c>
      <c r="E1602" s="94">
        <v>0</v>
      </c>
      <c r="F1602" s="93" t="s">
        <v>1185</v>
      </c>
      <c r="H1602" s="3">
        <f>E1602+SUMIF('BR DTG CIKDITIRO'!C:C,C1602,'BR DTG CIKDITIRO'!E:E)</f>
        <v>0</v>
      </c>
    </row>
    <row r="1603" spans="1:8" ht="15.75" customHeight="1">
      <c r="A1603" s="93" t="s">
        <v>9322</v>
      </c>
      <c r="B1603" s="93" t="s">
        <v>876</v>
      </c>
      <c r="C1603" s="93" t="s">
        <v>9322</v>
      </c>
      <c r="D1603" s="93" t="s">
        <v>9323</v>
      </c>
      <c r="E1603" s="94">
        <v>0</v>
      </c>
      <c r="F1603" s="93" t="s">
        <v>1185</v>
      </c>
      <c r="H1603" s="3">
        <f>E1603+SUMIF('BR DTG CIKDITIRO'!C:C,C1603,'BR DTG CIKDITIRO'!E:E)</f>
        <v>0</v>
      </c>
    </row>
    <row r="1604" spans="1:8" ht="15.75" customHeight="1">
      <c r="A1604" s="93" t="s">
        <v>1137</v>
      </c>
      <c r="B1604" s="93" t="s">
        <v>881</v>
      </c>
      <c r="C1604" s="93" t="s">
        <v>1137</v>
      </c>
      <c r="D1604" s="93" t="s">
        <v>1136</v>
      </c>
      <c r="E1604" s="94">
        <v>0</v>
      </c>
      <c r="F1604" s="93" t="s">
        <v>1185</v>
      </c>
      <c r="H1604" s="3">
        <f>E1604+SUMIF('BR DTG CIKDITIRO'!C:C,C1604,'BR DTG CIKDITIRO'!E:E)</f>
        <v>0</v>
      </c>
    </row>
    <row r="1605" spans="1:8" ht="15.75" customHeight="1">
      <c r="A1605" s="93" t="s">
        <v>2201</v>
      </c>
      <c r="B1605" s="93" t="s">
        <v>876</v>
      </c>
      <c r="C1605" s="93" t="s">
        <v>2201</v>
      </c>
      <c r="D1605" s="93" t="s">
        <v>2202</v>
      </c>
      <c r="E1605" s="94">
        <v>0</v>
      </c>
      <c r="F1605" s="93" t="s">
        <v>1185</v>
      </c>
      <c r="H1605" s="3">
        <f>E1605+SUMIF('BR DTG CIKDITIRO'!C:C,C1605,'BR DTG CIKDITIRO'!E:E)</f>
        <v>0</v>
      </c>
    </row>
    <row r="1606" spans="1:8" ht="15.75" customHeight="1">
      <c r="A1606" s="93" t="s">
        <v>4835</v>
      </c>
      <c r="B1606" s="93" t="s">
        <v>876</v>
      </c>
      <c r="C1606" s="93" t="s">
        <v>4835</v>
      </c>
      <c r="D1606" s="93" t="s">
        <v>4836</v>
      </c>
      <c r="E1606" s="94">
        <v>0</v>
      </c>
      <c r="F1606" s="93" t="s">
        <v>1185</v>
      </c>
      <c r="H1606" s="3">
        <f>E1606+SUMIF('BR DTG CIKDITIRO'!C:C,C1606,'BR DTG CIKDITIRO'!E:E)</f>
        <v>0</v>
      </c>
    </row>
    <row r="1607" spans="1:8" ht="15.75" customHeight="1">
      <c r="A1607" s="93" t="s">
        <v>2203</v>
      </c>
      <c r="B1607" s="93" t="s">
        <v>1185</v>
      </c>
      <c r="C1607" s="93" t="s">
        <v>2203</v>
      </c>
      <c r="D1607" s="93" t="s">
        <v>2204</v>
      </c>
      <c r="E1607" s="94">
        <v>0</v>
      </c>
      <c r="F1607" s="93" t="s">
        <v>1185</v>
      </c>
      <c r="H1607" s="3">
        <f>E1607+SUMIF('BR DTG CIKDITIRO'!C:C,C1607,'BR DTG CIKDITIRO'!E:E)</f>
        <v>0</v>
      </c>
    </row>
    <row r="1608" spans="1:8" ht="15.75" customHeight="1">
      <c r="A1608" s="93" t="s">
        <v>9324</v>
      </c>
      <c r="B1608" s="93" t="s">
        <v>876</v>
      </c>
      <c r="C1608" s="93" t="s">
        <v>9324</v>
      </c>
      <c r="D1608" s="93" t="s">
        <v>9325</v>
      </c>
      <c r="E1608" s="94">
        <v>0</v>
      </c>
      <c r="F1608" s="93" t="s">
        <v>1185</v>
      </c>
      <c r="H1608" s="3">
        <f>E1608+SUMIF('BR DTG CIKDITIRO'!C:C,C1608,'BR DTG CIKDITIRO'!E:E)</f>
        <v>0</v>
      </c>
    </row>
    <row r="1609" spans="1:8" ht="15.75" customHeight="1">
      <c r="A1609" s="93" t="s">
        <v>4840</v>
      </c>
      <c r="B1609" s="93" t="s">
        <v>876</v>
      </c>
      <c r="C1609" s="93" t="s">
        <v>4840</v>
      </c>
      <c r="D1609" s="93" t="s">
        <v>4841</v>
      </c>
      <c r="E1609" s="94">
        <v>0</v>
      </c>
      <c r="F1609" s="93" t="s">
        <v>1185</v>
      </c>
      <c r="H1609" s="3">
        <f>E1609+SUMIF('BR DTG CIKDITIRO'!C:C,C1609,'BR DTG CIKDITIRO'!E:E)</f>
        <v>0</v>
      </c>
    </row>
    <row r="1610" spans="1:8" ht="15.75" customHeight="1">
      <c r="A1610" s="93" t="s">
        <v>699</v>
      </c>
      <c r="B1610" s="93" t="s">
        <v>876</v>
      </c>
      <c r="C1610" s="93" t="s">
        <v>699</v>
      </c>
      <c r="D1610" s="93" t="s">
        <v>700</v>
      </c>
      <c r="E1610" s="94">
        <v>0</v>
      </c>
      <c r="F1610" s="93" t="s">
        <v>1185</v>
      </c>
      <c r="H1610" s="3">
        <f>E1610+SUMIF('BR DTG CIKDITIRO'!C:C,C1610,'BR DTG CIKDITIRO'!E:E)</f>
        <v>0</v>
      </c>
    </row>
    <row r="1611" spans="1:8" ht="15.75" customHeight="1">
      <c r="A1611" s="93" t="s">
        <v>4844</v>
      </c>
      <c r="B1611" s="93" t="s">
        <v>876</v>
      </c>
      <c r="C1611" s="93" t="s">
        <v>4844</v>
      </c>
      <c r="D1611" s="93" t="s">
        <v>4845</v>
      </c>
      <c r="E1611" s="94">
        <v>0</v>
      </c>
      <c r="F1611" s="93" t="s">
        <v>1185</v>
      </c>
      <c r="H1611" s="3">
        <f>E1611+SUMIF('BR DTG CIKDITIRO'!C:C,C1611,'BR DTG CIKDITIRO'!E:E)</f>
        <v>0</v>
      </c>
    </row>
    <row r="1612" spans="1:8" ht="15.75" customHeight="1">
      <c r="A1612" s="93" t="s">
        <v>9326</v>
      </c>
      <c r="B1612" s="93" t="s">
        <v>876</v>
      </c>
      <c r="C1612" s="93" t="s">
        <v>9326</v>
      </c>
      <c r="D1612" s="93" t="s">
        <v>9327</v>
      </c>
      <c r="E1612" s="94">
        <v>0</v>
      </c>
      <c r="F1612" s="93" t="s">
        <v>1185</v>
      </c>
      <c r="H1612" s="3">
        <f>E1612+SUMIF('BR DTG CIKDITIRO'!C:C,C1612,'BR DTG CIKDITIRO'!E:E)</f>
        <v>0</v>
      </c>
    </row>
    <row r="1613" spans="1:8" ht="15.75" customHeight="1">
      <c r="A1613" s="93" t="s">
        <v>4848</v>
      </c>
      <c r="B1613" s="93" t="s">
        <v>876</v>
      </c>
      <c r="C1613" s="93" t="s">
        <v>4848</v>
      </c>
      <c r="D1613" s="93" t="s">
        <v>4849</v>
      </c>
      <c r="E1613" s="94">
        <v>0</v>
      </c>
      <c r="F1613" s="93" t="s">
        <v>1185</v>
      </c>
      <c r="H1613" s="3">
        <f>E1613+SUMIF('BR DTG CIKDITIRO'!C:C,C1613,'BR DTG CIKDITIRO'!E:E)</f>
        <v>0</v>
      </c>
    </row>
    <row r="1614" spans="1:8" ht="15.75" customHeight="1">
      <c r="A1614" s="93" t="s">
        <v>9328</v>
      </c>
      <c r="B1614" s="93" t="s">
        <v>876</v>
      </c>
      <c r="C1614" s="93" t="s">
        <v>9328</v>
      </c>
      <c r="D1614" s="93" t="s">
        <v>9329</v>
      </c>
      <c r="E1614" s="94">
        <v>0</v>
      </c>
      <c r="F1614" s="93" t="s">
        <v>1185</v>
      </c>
      <c r="H1614" s="3">
        <f>E1614+SUMIF('BR DTG CIKDITIRO'!C:C,C1614,'BR DTG CIKDITIRO'!E:E)</f>
        <v>0</v>
      </c>
    </row>
    <row r="1615" spans="1:8" ht="15.75" customHeight="1">
      <c r="A1615" s="93" t="s">
        <v>353</v>
      </c>
      <c r="B1615" s="93" t="s">
        <v>877</v>
      </c>
      <c r="C1615" s="93" t="s">
        <v>353</v>
      </c>
      <c r="D1615" s="93" t="s">
        <v>1138</v>
      </c>
      <c r="E1615" s="94">
        <v>0</v>
      </c>
      <c r="F1615" s="93" t="s">
        <v>1185</v>
      </c>
      <c r="H1615" s="3">
        <f>E1615+SUMIF('BR DTG CIKDITIRO'!C:C,C1615,'BR DTG CIKDITIRO'!E:E)</f>
        <v>0</v>
      </c>
    </row>
    <row r="1616" spans="1:8" ht="15.75" customHeight="1">
      <c r="A1616" s="93" t="s">
        <v>4852</v>
      </c>
      <c r="B1616" s="93" t="s">
        <v>876</v>
      </c>
      <c r="C1616" s="93" t="s">
        <v>4852</v>
      </c>
      <c r="D1616" s="93" t="s">
        <v>4853</v>
      </c>
      <c r="E1616" s="94">
        <v>0</v>
      </c>
      <c r="F1616" s="93" t="s">
        <v>1185</v>
      </c>
      <c r="H1616" s="3">
        <f>E1616+SUMIF('BR DTG CIKDITIRO'!C:C,C1616,'BR DTG CIKDITIRO'!E:E)</f>
        <v>0</v>
      </c>
    </row>
    <row r="1617" spans="1:8" ht="15.75" customHeight="1">
      <c r="A1617" s="93" t="s">
        <v>4854</v>
      </c>
      <c r="B1617" s="93" t="s">
        <v>876</v>
      </c>
      <c r="C1617" s="93" t="s">
        <v>4854</v>
      </c>
      <c r="D1617" s="93" t="s">
        <v>4855</v>
      </c>
      <c r="E1617" s="94">
        <v>0</v>
      </c>
      <c r="F1617" s="93" t="s">
        <v>1185</v>
      </c>
      <c r="H1617" s="3">
        <f>E1617+SUMIF('BR DTG CIKDITIRO'!C:C,C1617,'BR DTG CIKDITIRO'!E:E)</f>
        <v>0</v>
      </c>
    </row>
    <row r="1618" spans="1:8" ht="15.75" customHeight="1">
      <c r="A1618" s="93" t="s">
        <v>4856</v>
      </c>
      <c r="B1618" s="93" t="s">
        <v>876</v>
      </c>
      <c r="C1618" s="93" t="s">
        <v>4856</v>
      </c>
      <c r="D1618" s="93" t="s">
        <v>4857</v>
      </c>
      <c r="E1618" s="94">
        <v>0</v>
      </c>
      <c r="F1618" s="93" t="s">
        <v>1185</v>
      </c>
      <c r="H1618" s="3">
        <f>E1618+SUMIF('BR DTG CIKDITIRO'!C:C,C1618,'BR DTG CIKDITIRO'!E:E)</f>
        <v>0</v>
      </c>
    </row>
    <row r="1619" spans="1:8" ht="15.75" customHeight="1">
      <c r="A1619" s="93" t="s">
        <v>4858</v>
      </c>
      <c r="B1619" s="93" t="s">
        <v>876</v>
      </c>
      <c r="C1619" s="93" t="s">
        <v>4858</v>
      </c>
      <c r="D1619" s="93" t="s">
        <v>4859</v>
      </c>
      <c r="E1619" s="94">
        <v>0</v>
      </c>
      <c r="F1619" s="93" t="s">
        <v>1185</v>
      </c>
      <c r="H1619" s="3">
        <f>E1619+SUMIF('BR DTG CIKDITIRO'!C:C,C1619,'BR DTG CIKDITIRO'!E:E)</f>
        <v>0</v>
      </c>
    </row>
    <row r="1620" spans="1:8" ht="15.75" customHeight="1">
      <c r="A1620" s="93" t="s">
        <v>4860</v>
      </c>
      <c r="B1620" s="93" t="s">
        <v>876</v>
      </c>
      <c r="C1620" s="93" t="s">
        <v>4860</v>
      </c>
      <c r="D1620" s="93" t="s">
        <v>4861</v>
      </c>
      <c r="E1620" s="94">
        <v>0</v>
      </c>
      <c r="F1620" s="93" t="s">
        <v>1185</v>
      </c>
      <c r="H1620" s="3">
        <f>E1620+SUMIF('BR DTG CIKDITIRO'!C:C,C1620,'BR DTG CIKDITIRO'!E:E)</f>
        <v>0</v>
      </c>
    </row>
    <row r="1621" spans="1:8" ht="15.75" customHeight="1">
      <c r="A1621" s="93" t="s">
        <v>4862</v>
      </c>
      <c r="B1621" s="93" t="s">
        <v>876</v>
      </c>
      <c r="C1621" s="93" t="s">
        <v>4862</v>
      </c>
      <c r="D1621" s="93" t="s">
        <v>4863</v>
      </c>
      <c r="E1621" s="94">
        <v>0</v>
      </c>
      <c r="F1621" s="93" t="s">
        <v>1185</v>
      </c>
      <c r="H1621" s="3">
        <f>E1621+SUMIF('BR DTG CIKDITIRO'!C:C,C1621,'BR DTG CIKDITIRO'!E:E)</f>
        <v>0</v>
      </c>
    </row>
    <row r="1622" spans="1:8" ht="15.75" customHeight="1">
      <c r="A1622" s="93" t="s">
        <v>4864</v>
      </c>
      <c r="B1622" s="93" t="s">
        <v>876</v>
      </c>
      <c r="C1622" s="93" t="s">
        <v>4864</v>
      </c>
      <c r="D1622" s="93" t="s">
        <v>4865</v>
      </c>
      <c r="E1622" s="94">
        <v>0</v>
      </c>
      <c r="F1622" s="93" t="s">
        <v>1185</v>
      </c>
      <c r="H1622" s="3">
        <f>E1622+SUMIF('BR DTG CIKDITIRO'!C:C,C1622,'BR DTG CIKDITIRO'!E:E)</f>
        <v>0</v>
      </c>
    </row>
    <row r="1623" spans="1:8" ht="15.75" customHeight="1">
      <c r="A1623" s="93" t="s">
        <v>556</v>
      </c>
      <c r="B1623" s="93" t="s">
        <v>888</v>
      </c>
      <c r="C1623" s="93" t="s">
        <v>556</v>
      </c>
      <c r="D1623" s="93" t="s">
        <v>9330</v>
      </c>
      <c r="E1623" s="94">
        <v>2</v>
      </c>
      <c r="F1623" s="93" t="s">
        <v>1185</v>
      </c>
      <c r="H1623" s="3">
        <f>E1623+SUMIF('BR DTG CIKDITIRO'!C:C,C1623,'BR DTG CIKDITIRO'!E:E)</f>
        <v>2</v>
      </c>
    </row>
    <row r="1624" spans="1:8" ht="15.75" customHeight="1">
      <c r="A1624" s="93" t="s">
        <v>4866</v>
      </c>
      <c r="B1624" s="93" t="s">
        <v>876</v>
      </c>
      <c r="C1624" s="93" t="s">
        <v>4866</v>
      </c>
      <c r="D1624" s="93" t="s">
        <v>4867</v>
      </c>
      <c r="E1624" s="94">
        <v>0</v>
      </c>
      <c r="F1624" s="93" t="s">
        <v>1185</v>
      </c>
      <c r="H1624" s="3">
        <f>E1624+SUMIF('BR DTG CIKDITIRO'!C:C,C1624,'BR DTG CIKDITIRO'!E:E)</f>
        <v>0</v>
      </c>
    </row>
    <row r="1625" spans="1:8" ht="15.75" customHeight="1">
      <c r="A1625" s="93" t="s">
        <v>4868</v>
      </c>
      <c r="B1625" s="93" t="s">
        <v>876</v>
      </c>
      <c r="C1625" s="93" t="s">
        <v>4868</v>
      </c>
      <c r="D1625" s="93" t="s">
        <v>4869</v>
      </c>
      <c r="E1625" s="94">
        <v>0</v>
      </c>
      <c r="F1625" s="93" t="s">
        <v>1185</v>
      </c>
      <c r="H1625" s="3">
        <f>E1625+SUMIF('BR DTG CIKDITIRO'!C:C,C1625,'BR DTG CIKDITIRO'!E:E)</f>
        <v>0</v>
      </c>
    </row>
    <row r="1626" spans="1:8" ht="15.75" customHeight="1">
      <c r="A1626" s="93" t="s">
        <v>4870</v>
      </c>
      <c r="B1626" s="93" t="s">
        <v>876</v>
      </c>
      <c r="C1626" s="93" t="s">
        <v>4870</v>
      </c>
      <c r="D1626" s="93" t="s">
        <v>4871</v>
      </c>
      <c r="E1626" s="94">
        <v>0</v>
      </c>
      <c r="F1626" s="93" t="s">
        <v>1185</v>
      </c>
      <c r="H1626" s="3">
        <f>E1626+SUMIF('BR DTG CIKDITIRO'!C:C,C1626,'BR DTG CIKDITIRO'!E:E)</f>
        <v>0</v>
      </c>
    </row>
    <row r="1627" spans="1:8" ht="15.75" customHeight="1">
      <c r="A1627" s="93" t="s">
        <v>354</v>
      </c>
      <c r="B1627" s="93" t="s">
        <v>877</v>
      </c>
      <c r="C1627" s="93" t="s">
        <v>354</v>
      </c>
      <c r="D1627" s="93" t="s">
        <v>1139</v>
      </c>
      <c r="E1627" s="94">
        <v>2</v>
      </c>
      <c r="F1627" s="93" t="s">
        <v>1185</v>
      </c>
      <c r="H1627" s="3">
        <f>E1627+SUMIF('BR DTG CIKDITIRO'!C:C,C1627,'BR DTG CIKDITIRO'!E:E)</f>
        <v>2</v>
      </c>
    </row>
    <row r="1628" spans="1:8" ht="15.75" customHeight="1">
      <c r="A1628" s="93" t="s">
        <v>4872</v>
      </c>
      <c r="B1628" s="93" t="s">
        <v>876</v>
      </c>
      <c r="C1628" s="93" t="s">
        <v>4872</v>
      </c>
      <c r="D1628" s="93" t="s">
        <v>4873</v>
      </c>
      <c r="E1628" s="94">
        <v>0</v>
      </c>
      <c r="F1628" s="93" t="s">
        <v>1185</v>
      </c>
      <c r="H1628" s="3">
        <f>E1628+SUMIF('BR DTG CIKDITIRO'!C:C,C1628,'BR DTG CIKDITIRO'!E:E)</f>
        <v>0</v>
      </c>
    </row>
    <row r="1629" spans="1:8" ht="15.75" customHeight="1">
      <c r="A1629" s="93" t="s">
        <v>4874</v>
      </c>
      <c r="B1629" s="93" t="s">
        <v>876</v>
      </c>
      <c r="C1629" s="93" t="s">
        <v>4874</v>
      </c>
      <c r="D1629" s="93" t="s">
        <v>4875</v>
      </c>
      <c r="E1629" s="94">
        <v>0</v>
      </c>
      <c r="F1629" s="93" t="s">
        <v>1185</v>
      </c>
      <c r="H1629" s="3">
        <f>E1629+SUMIF('BR DTG CIKDITIRO'!C:C,C1629,'BR DTG CIKDITIRO'!E:E)</f>
        <v>0</v>
      </c>
    </row>
    <row r="1630" spans="1:8" ht="15.75" customHeight="1">
      <c r="A1630" s="93" t="s">
        <v>4876</v>
      </c>
      <c r="B1630" s="93" t="s">
        <v>876</v>
      </c>
      <c r="C1630" s="93" t="s">
        <v>4876</v>
      </c>
      <c r="D1630" s="93" t="s">
        <v>4877</v>
      </c>
      <c r="E1630" s="94">
        <v>0</v>
      </c>
      <c r="F1630" s="93" t="s">
        <v>1185</v>
      </c>
      <c r="H1630" s="3">
        <f>E1630+SUMIF('BR DTG CIKDITIRO'!C:C,C1630,'BR DTG CIKDITIRO'!E:E)</f>
        <v>0</v>
      </c>
    </row>
    <row r="1631" spans="1:8" ht="15.75" customHeight="1">
      <c r="A1631" s="93" t="s">
        <v>4878</v>
      </c>
      <c r="B1631" s="93" t="s">
        <v>876</v>
      </c>
      <c r="C1631" s="93" t="s">
        <v>4878</v>
      </c>
      <c r="D1631" s="93" t="s">
        <v>4879</v>
      </c>
      <c r="E1631" s="94">
        <v>0</v>
      </c>
      <c r="F1631" s="93" t="s">
        <v>1185</v>
      </c>
      <c r="H1631" s="3">
        <f>E1631+SUMIF('BR DTG CIKDITIRO'!C:C,C1631,'BR DTG CIKDITIRO'!E:E)</f>
        <v>0</v>
      </c>
    </row>
    <row r="1632" spans="1:8" ht="15.75" customHeight="1">
      <c r="A1632" s="93" t="s">
        <v>4880</v>
      </c>
      <c r="B1632" s="93" t="s">
        <v>876</v>
      </c>
      <c r="C1632" s="93" t="s">
        <v>4880</v>
      </c>
      <c r="D1632" s="93" t="s">
        <v>4881</v>
      </c>
      <c r="E1632" s="94">
        <v>0</v>
      </c>
      <c r="F1632" s="93" t="s">
        <v>1185</v>
      </c>
      <c r="H1632" s="3">
        <f>E1632+SUMIF('BR DTG CIKDITIRO'!C:C,C1632,'BR DTG CIKDITIRO'!E:E)</f>
        <v>0</v>
      </c>
    </row>
    <row r="1633" spans="1:8" ht="15.75" customHeight="1">
      <c r="A1633" s="93" t="s">
        <v>4882</v>
      </c>
      <c r="B1633" s="93" t="s">
        <v>876</v>
      </c>
      <c r="C1633" s="93" t="s">
        <v>4882</v>
      </c>
      <c r="D1633" s="93" t="s">
        <v>4883</v>
      </c>
      <c r="E1633" s="94">
        <v>0</v>
      </c>
      <c r="F1633" s="93" t="s">
        <v>1185</v>
      </c>
      <c r="H1633" s="3">
        <f>E1633+SUMIF('BR DTG CIKDITIRO'!C:C,C1633,'BR DTG CIKDITIRO'!E:E)</f>
        <v>0</v>
      </c>
    </row>
    <row r="1634" spans="1:8" ht="15.75" customHeight="1">
      <c r="A1634" s="93" t="s">
        <v>355</v>
      </c>
      <c r="B1634" s="93" t="s">
        <v>1100</v>
      </c>
      <c r="C1634" s="93" t="s">
        <v>355</v>
      </c>
      <c r="D1634" s="93" t="s">
        <v>1140</v>
      </c>
      <c r="E1634" s="94">
        <v>94</v>
      </c>
      <c r="F1634" s="93" t="s">
        <v>1185</v>
      </c>
      <c r="H1634" s="3">
        <f>E1634+SUMIF('BR DTG CIKDITIRO'!C:C,C1634,'BR DTG CIKDITIRO'!E:E)</f>
        <v>94</v>
      </c>
    </row>
    <row r="1635" spans="1:8" ht="15.75" customHeight="1">
      <c r="A1635" s="93" t="s">
        <v>4884</v>
      </c>
      <c r="B1635" s="93" t="s">
        <v>876</v>
      </c>
      <c r="C1635" s="93" t="s">
        <v>4884</v>
      </c>
      <c r="D1635" s="93" t="s">
        <v>4885</v>
      </c>
      <c r="E1635" s="94">
        <v>0</v>
      </c>
      <c r="F1635" s="93" t="s">
        <v>1185</v>
      </c>
      <c r="H1635" s="3">
        <f>E1635+SUMIF('BR DTG CIKDITIRO'!C:C,C1635,'BR DTG CIKDITIRO'!E:E)</f>
        <v>0</v>
      </c>
    </row>
    <row r="1636" spans="1:8" ht="15.75" customHeight="1">
      <c r="A1636" s="93" t="s">
        <v>4886</v>
      </c>
      <c r="B1636" s="93" t="s">
        <v>876</v>
      </c>
      <c r="C1636" s="93" t="s">
        <v>4886</v>
      </c>
      <c r="D1636" s="93" t="s">
        <v>4887</v>
      </c>
      <c r="E1636" s="94">
        <v>0</v>
      </c>
      <c r="F1636" s="93" t="s">
        <v>1185</v>
      </c>
      <c r="H1636" s="3">
        <f>E1636+SUMIF('BR DTG CIKDITIRO'!C:C,C1636,'BR DTG CIKDITIRO'!E:E)</f>
        <v>0</v>
      </c>
    </row>
    <row r="1637" spans="1:8" ht="15.75" customHeight="1">
      <c r="A1637" s="93" t="s">
        <v>4888</v>
      </c>
      <c r="B1637" s="93" t="s">
        <v>876</v>
      </c>
      <c r="C1637" s="93" t="s">
        <v>4888</v>
      </c>
      <c r="D1637" s="93" t="s">
        <v>4889</v>
      </c>
      <c r="E1637" s="94">
        <v>0</v>
      </c>
      <c r="F1637" s="93" t="s">
        <v>1185</v>
      </c>
      <c r="H1637" s="3">
        <f>E1637+SUMIF('BR DTG CIKDITIRO'!C:C,C1637,'BR DTG CIKDITIRO'!E:E)</f>
        <v>0</v>
      </c>
    </row>
    <row r="1638" spans="1:8" ht="15.75" customHeight="1">
      <c r="A1638" s="93" t="s">
        <v>4890</v>
      </c>
      <c r="B1638" s="93" t="s">
        <v>876</v>
      </c>
      <c r="C1638" s="93" t="s">
        <v>4890</v>
      </c>
      <c r="D1638" s="93" t="s">
        <v>4891</v>
      </c>
      <c r="E1638" s="94">
        <v>0</v>
      </c>
      <c r="F1638" s="93" t="s">
        <v>1185</v>
      </c>
      <c r="H1638" s="3">
        <f>E1638+SUMIF('BR DTG CIKDITIRO'!C:C,C1638,'BR DTG CIKDITIRO'!E:E)</f>
        <v>0</v>
      </c>
    </row>
    <row r="1639" spans="1:8" ht="15.75" customHeight="1">
      <c r="A1639" s="93" t="s">
        <v>2205</v>
      </c>
      <c r="B1639" s="93" t="s">
        <v>1185</v>
      </c>
      <c r="C1639" s="93" t="s">
        <v>2205</v>
      </c>
      <c r="D1639" s="93" t="s">
        <v>2206</v>
      </c>
      <c r="E1639" s="94">
        <v>0</v>
      </c>
      <c r="F1639" s="93" t="s">
        <v>1185</v>
      </c>
      <c r="H1639" s="3">
        <f>E1639+SUMIF('BR DTG CIKDITIRO'!C:C,C1639,'BR DTG CIKDITIRO'!E:E)</f>
        <v>0</v>
      </c>
    </row>
    <row r="1640" spans="1:8" ht="15.75" customHeight="1">
      <c r="A1640" s="93" t="s">
        <v>9331</v>
      </c>
      <c r="B1640" s="93" t="s">
        <v>876</v>
      </c>
      <c r="C1640" s="93" t="s">
        <v>9331</v>
      </c>
      <c r="D1640" s="93" t="s">
        <v>9332</v>
      </c>
      <c r="E1640" s="94">
        <v>0</v>
      </c>
      <c r="F1640" s="93" t="s">
        <v>1185</v>
      </c>
      <c r="H1640" s="3">
        <f>E1640+SUMIF('BR DTG CIKDITIRO'!C:C,C1640,'BR DTG CIKDITIRO'!E:E)</f>
        <v>0</v>
      </c>
    </row>
    <row r="1641" spans="1:8" ht="15.75" customHeight="1">
      <c r="A1641" s="93" t="s">
        <v>356</v>
      </c>
      <c r="B1641" s="93" t="s">
        <v>876</v>
      </c>
      <c r="C1641" s="93" t="s">
        <v>356</v>
      </c>
      <c r="D1641" s="93" t="s">
        <v>1141</v>
      </c>
      <c r="E1641" s="94">
        <v>0</v>
      </c>
      <c r="F1641" s="93" t="s">
        <v>1185</v>
      </c>
      <c r="H1641" s="3">
        <f>E1641+SUMIF('BR DTG CIKDITIRO'!C:C,C1641,'BR DTG CIKDITIRO'!E:E)</f>
        <v>0</v>
      </c>
    </row>
    <row r="1642" spans="1:8" ht="15.75" customHeight="1">
      <c r="A1642" s="93" t="s">
        <v>9333</v>
      </c>
      <c r="B1642" s="93" t="s">
        <v>876</v>
      </c>
      <c r="C1642" s="93" t="s">
        <v>9333</v>
      </c>
      <c r="D1642" s="93" t="s">
        <v>9334</v>
      </c>
      <c r="E1642" s="94">
        <v>0</v>
      </c>
      <c r="F1642" s="93" t="s">
        <v>1185</v>
      </c>
      <c r="H1642" s="3">
        <f>E1642+SUMIF('BR DTG CIKDITIRO'!C:C,C1642,'BR DTG CIKDITIRO'!E:E)</f>
        <v>0</v>
      </c>
    </row>
    <row r="1643" spans="1:8" ht="15.75" customHeight="1">
      <c r="A1643" s="93" t="s">
        <v>4892</v>
      </c>
      <c r="B1643" s="93" t="s">
        <v>876</v>
      </c>
      <c r="C1643" s="93" t="s">
        <v>4892</v>
      </c>
      <c r="D1643" s="93" t="s">
        <v>4893</v>
      </c>
      <c r="E1643" s="94">
        <v>0</v>
      </c>
      <c r="F1643" s="93" t="s">
        <v>1185</v>
      </c>
      <c r="H1643" s="3">
        <f>E1643+SUMIF('BR DTG CIKDITIRO'!C:C,C1643,'BR DTG CIKDITIRO'!E:E)</f>
        <v>0</v>
      </c>
    </row>
    <row r="1644" spans="1:8" ht="15.75" customHeight="1">
      <c r="A1644" s="93" t="s">
        <v>4894</v>
      </c>
      <c r="B1644" s="93" t="s">
        <v>876</v>
      </c>
      <c r="C1644" s="93" t="s">
        <v>4894</v>
      </c>
      <c r="D1644" s="93" t="s">
        <v>4895</v>
      </c>
      <c r="E1644" s="94">
        <v>0</v>
      </c>
      <c r="F1644" s="93" t="s">
        <v>1185</v>
      </c>
      <c r="H1644" s="3">
        <f>E1644+SUMIF('BR DTG CIKDITIRO'!C:C,C1644,'BR DTG CIKDITIRO'!E:E)</f>
        <v>0</v>
      </c>
    </row>
    <row r="1645" spans="1:8" ht="15.75" customHeight="1">
      <c r="A1645" s="93" t="s">
        <v>4896</v>
      </c>
      <c r="B1645" s="93" t="s">
        <v>876</v>
      </c>
      <c r="C1645" s="93" t="s">
        <v>4896</v>
      </c>
      <c r="D1645" s="93" t="s">
        <v>4897</v>
      </c>
      <c r="E1645" s="94">
        <v>0</v>
      </c>
      <c r="F1645" s="93" t="s">
        <v>1185</v>
      </c>
      <c r="H1645" s="3">
        <f>E1645+SUMIF('BR DTG CIKDITIRO'!C:C,C1645,'BR DTG CIKDITIRO'!E:E)</f>
        <v>0</v>
      </c>
    </row>
    <row r="1646" spans="1:8" ht="15.75" customHeight="1">
      <c r="A1646" s="93" t="s">
        <v>4898</v>
      </c>
      <c r="B1646" s="93" t="s">
        <v>876</v>
      </c>
      <c r="C1646" s="93" t="s">
        <v>4898</v>
      </c>
      <c r="D1646" s="93" t="s">
        <v>4899</v>
      </c>
      <c r="E1646" s="94">
        <v>0</v>
      </c>
      <c r="F1646" s="93" t="s">
        <v>1185</v>
      </c>
      <c r="H1646" s="3">
        <f>E1646+SUMIF('BR DTG CIKDITIRO'!C:C,C1646,'BR DTG CIKDITIRO'!E:E)</f>
        <v>0</v>
      </c>
    </row>
    <row r="1647" spans="1:8" ht="15.75" customHeight="1">
      <c r="A1647" s="93" t="s">
        <v>4900</v>
      </c>
      <c r="B1647" s="93" t="s">
        <v>876</v>
      </c>
      <c r="C1647" s="93" t="s">
        <v>4900</v>
      </c>
      <c r="D1647" s="93" t="s">
        <v>4901</v>
      </c>
      <c r="E1647" s="94">
        <v>0</v>
      </c>
      <c r="F1647" s="93" t="s">
        <v>1185</v>
      </c>
      <c r="H1647" s="3">
        <f>E1647+SUMIF('BR DTG CIKDITIRO'!C:C,C1647,'BR DTG CIKDITIRO'!E:E)</f>
        <v>0</v>
      </c>
    </row>
    <row r="1648" spans="1:8" ht="15.75" customHeight="1">
      <c r="A1648" s="93" t="s">
        <v>4902</v>
      </c>
      <c r="B1648" s="93" t="s">
        <v>876</v>
      </c>
      <c r="C1648" s="93" t="s">
        <v>4902</v>
      </c>
      <c r="D1648" s="93" t="s">
        <v>4903</v>
      </c>
      <c r="E1648" s="94">
        <v>0</v>
      </c>
      <c r="F1648" s="93" t="s">
        <v>1185</v>
      </c>
      <c r="H1648" s="3">
        <f>E1648+SUMIF('BR DTG CIKDITIRO'!C:C,C1648,'BR DTG CIKDITIRO'!E:E)</f>
        <v>0</v>
      </c>
    </row>
    <row r="1649" spans="1:8" ht="15.75" customHeight="1">
      <c r="A1649" s="93" t="s">
        <v>4904</v>
      </c>
      <c r="B1649" s="93" t="s">
        <v>876</v>
      </c>
      <c r="C1649" s="93" t="s">
        <v>4904</v>
      </c>
      <c r="D1649" s="93" t="s">
        <v>4905</v>
      </c>
      <c r="E1649" s="94">
        <v>0</v>
      </c>
      <c r="F1649" s="93" t="s">
        <v>1185</v>
      </c>
      <c r="H1649" s="3">
        <f>E1649+SUMIF('BR DTG CIKDITIRO'!C:C,C1649,'BR DTG CIKDITIRO'!E:E)</f>
        <v>0</v>
      </c>
    </row>
    <row r="1650" spans="1:8" ht="15.75" customHeight="1">
      <c r="A1650" s="93" t="s">
        <v>702</v>
      </c>
      <c r="B1650" s="93" t="s">
        <v>876</v>
      </c>
      <c r="C1650" s="93" t="s">
        <v>702</v>
      </c>
      <c r="D1650" s="93" t="s">
        <v>703</v>
      </c>
      <c r="E1650" s="94">
        <v>0</v>
      </c>
      <c r="F1650" s="93" t="s">
        <v>1185</v>
      </c>
      <c r="H1650" s="3">
        <f>E1650+SUMIF('BR DTG CIKDITIRO'!C:C,C1650,'BR DTG CIKDITIRO'!E:E)</f>
        <v>0</v>
      </c>
    </row>
    <row r="1651" spans="1:8" ht="15.75" customHeight="1">
      <c r="A1651" s="93" t="s">
        <v>4907</v>
      </c>
      <c r="B1651" s="93" t="s">
        <v>881</v>
      </c>
      <c r="C1651" s="93" t="s">
        <v>4907</v>
      </c>
      <c r="D1651" s="93" t="s">
        <v>4908</v>
      </c>
      <c r="E1651" s="94">
        <v>0</v>
      </c>
      <c r="F1651" s="93" t="s">
        <v>1185</v>
      </c>
      <c r="H1651" s="3">
        <f>E1651+SUMIF('BR DTG CIKDITIRO'!C:C,C1651,'BR DTG CIKDITIRO'!E:E)</f>
        <v>0</v>
      </c>
    </row>
    <row r="1652" spans="1:8" ht="15.75" customHeight="1">
      <c r="A1652" s="93" t="s">
        <v>4909</v>
      </c>
      <c r="B1652" s="93" t="s">
        <v>881</v>
      </c>
      <c r="C1652" s="93" t="s">
        <v>4909</v>
      </c>
      <c r="D1652" s="93" t="s">
        <v>4910</v>
      </c>
      <c r="E1652" s="94">
        <v>2</v>
      </c>
      <c r="F1652" s="93" t="s">
        <v>1185</v>
      </c>
      <c r="H1652" s="3">
        <f>E1652+SUMIF('BR DTG CIKDITIRO'!C:C,C1652,'BR DTG CIKDITIRO'!E:E)</f>
        <v>2</v>
      </c>
    </row>
    <row r="1653" spans="1:8" ht="15.75" customHeight="1">
      <c r="A1653" s="93" t="s">
        <v>4911</v>
      </c>
      <c r="B1653" s="93" t="s">
        <v>876</v>
      </c>
      <c r="C1653" s="93" t="s">
        <v>4911</v>
      </c>
      <c r="D1653" s="93" t="s">
        <v>4912</v>
      </c>
      <c r="E1653" s="94">
        <v>0</v>
      </c>
      <c r="F1653" s="93" t="s">
        <v>1185</v>
      </c>
      <c r="H1653" s="3">
        <f>E1653+SUMIF('BR DTG CIKDITIRO'!C:C,C1653,'BR DTG CIKDITIRO'!E:E)</f>
        <v>0</v>
      </c>
    </row>
    <row r="1654" spans="1:8" ht="15.75" customHeight="1">
      <c r="A1654" s="93" t="s">
        <v>4913</v>
      </c>
      <c r="B1654" s="93" t="s">
        <v>876</v>
      </c>
      <c r="C1654" s="93" t="s">
        <v>4913</v>
      </c>
      <c r="D1654" s="93" t="s">
        <v>9335</v>
      </c>
      <c r="E1654" s="94">
        <v>0</v>
      </c>
      <c r="F1654" s="93" t="s">
        <v>1185</v>
      </c>
      <c r="H1654" s="3">
        <f>E1654+SUMIF('BR DTG CIKDITIRO'!C:C,C1654,'BR DTG CIKDITIRO'!E:E)</f>
        <v>0</v>
      </c>
    </row>
    <row r="1655" spans="1:8" ht="15.75" customHeight="1">
      <c r="A1655" s="93" t="s">
        <v>4915</v>
      </c>
      <c r="B1655" s="93" t="s">
        <v>876</v>
      </c>
      <c r="C1655" s="93" t="s">
        <v>4915</v>
      </c>
      <c r="D1655" s="93" t="s">
        <v>2330</v>
      </c>
      <c r="E1655" s="94">
        <v>0</v>
      </c>
      <c r="F1655" s="93" t="s">
        <v>1185</v>
      </c>
      <c r="H1655" s="3">
        <f>E1655+SUMIF('BR DTG CIKDITIRO'!C:C,C1655,'BR DTG CIKDITIRO'!E:E)</f>
        <v>0</v>
      </c>
    </row>
    <row r="1656" spans="1:8" ht="15.75" customHeight="1">
      <c r="A1656" s="93" t="s">
        <v>9336</v>
      </c>
      <c r="B1656" s="93" t="s">
        <v>876</v>
      </c>
      <c r="C1656" s="93" t="s">
        <v>9336</v>
      </c>
      <c r="D1656" s="93" t="s">
        <v>9337</v>
      </c>
      <c r="E1656" s="94">
        <v>0</v>
      </c>
      <c r="F1656" s="93" t="s">
        <v>1185</v>
      </c>
      <c r="H1656" s="3">
        <f>E1656+SUMIF('BR DTG CIKDITIRO'!C:C,C1656,'BR DTG CIKDITIRO'!E:E)</f>
        <v>0</v>
      </c>
    </row>
    <row r="1657" spans="1:8" ht="15.75" customHeight="1">
      <c r="A1657" s="93" t="s">
        <v>9338</v>
      </c>
      <c r="B1657" s="93" t="s">
        <v>876</v>
      </c>
      <c r="C1657" s="93" t="s">
        <v>9338</v>
      </c>
      <c r="D1657" s="93" t="s">
        <v>9339</v>
      </c>
      <c r="E1657" s="94">
        <v>0</v>
      </c>
      <c r="F1657" s="93" t="s">
        <v>1185</v>
      </c>
      <c r="H1657" s="3">
        <f>E1657+SUMIF('BR DTG CIKDITIRO'!C:C,C1657,'BR DTG CIKDITIRO'!E:E)</f>
        <v>0</v>
      </c>
    </row>
    <row r="1658" spans="1:8" ht="15.75" customHeight="1">
      <c r="A1658" s="93" t="s">
        <v>4916</v>
      </c>
      <c r="B1658" s="93" t="s">
        <v>876</v>
      </c>
      <c r="C1658" s="93" t="s">
        <v>4916</v>
      </c>
      <c r="D1658" s="93" t="s">
        <v>4917</v>
      </c>
      <c r="E1658" s="94">
        <v>0</v>
      </c>
      <c r="F1658" s="93" t="s">
        <v>1185</v>
      </c>
      <c r="H1658" s="3">
        <f>E1658+SUMIF('BR DTG CIKDITIRO'!C:C,C1658,'BR DTG CIKDITIRO'!E:E)</f>
        <v>0</v>
      </c>
    </row>
    <row r="1659" spans="1:8" ht="15.75" customHeight="1">
      <c r="A1659" s="93" t="s">
        <v>4918</v>
      </c>
      <c r="B1659" s="93" t="s">
        <v>876</v>
      </c>
      <c r="C1659" s="93" t="s">
        <v>4918</v>
      </c>
      <c r="D1659" s="93" t="s">
        <v>4919</v>
      </c>
      <c r="E1659" s="94">
        <v>0</v>
      </c>
      <c r="F1659" s="93" t="s">
        <v>1185</v>
      </c>
      <c r="H1659" s="3">
        <f>E1659+SUMIF('BR DTG CIKDITIRO'!C:C,C1659,'BR DTG CIKDITIRO'!E:E)</f>
        <v>0</v>
      </c>
    </row>
    <row r="1660" spans="1:8" ht="15.75" customHeight="1">
      <c r="A1660" s="93" t="s">
        <v>4920</v>
      </c>
      <c r="B1660" s="93" t="s">
        <v>876</v>
      </c>
      <c r="C1660" s="93" t="s">
        <v>4920</v>
      </c>
      <c r="D1660" s="93" t="s">
        <v>1829</v>
      </c>
      <c r="E1660" s="94">
        <v>0</v>
      </c>
      <c r="F1660" s="93" t="s">
        <v>1185</v>
      </c>
      <c r="H1660" s="3">
        <f>E1660+SUMIF('BR DTG CIKDITIRO'!C:C,C1660,'BR DTG CIKDITIRO'!E:E)</f>
        <v>0</v>
      </c>
    </row>
    <row r="1661" spans="1:8" ht="15.75" customHeight="1">
      <c r="A1661" s="93" t="s">
        <v>4921</v>
      </c>
      <c r="B1661" s="93" t="s">
        <v>876</v>
      </c>
      <c r="C1661" s="93" t="s">
        <v>4921</v>
      </c>
      <c r="D1661" s="93" t="s">
        <v>4922</v>
      </c>
      <c r="E1661" s="94">
        <v>0</v>
      </c>
      <c r="F1661" s="93" t="s">
        <v>1185</v>
      </c>
      <c r="H1661" s="3">
        <f>E1661+SUMIF('BR DTG CIKDITIRO'!C:C,C1661,'BR DTG CIKDITIRO'!E:E)</f>
        <v>0</v>
      </c>
    </row>
    <row r="1662" spans="1:8" ht="15.75" customHeight="1">
      <c r="A1662" s="93" t="s">
        <v>9340</v>
      </c>
      <c r="B1662" s="93" t="s">
        <v>876</v>
      </c>
      <c r="C1662" s="93" t="s">
        <v>9340</v>
      </c>
      <c r="D1662" s="93" t="s">
        <v>9341</v>
      </c>
      <c r="E1662" s="94">
        <v>0</v>
      </c>
      <c r="F1662" s="93" t="s">
        <v>1185</v>
      </c>
      <c r="H1662" s="3">
        <f>E1662+SUMIF('BR DTG CIKDITIRO'!C:C,C1662,'BR DTG CIKDITIRO'!E:E)</f>
        <v>0</v>
      </c>
    </row>
    <row r="1663" spans="1:8" ht="15.75" customHeight="1">
      <c r="A1663" s="93" t="s">
        <v>357</v>
      </c>
      <c r="B1663" s="93" t="s">
        <v>881</v>
      </c>
      <c r="C1663" s="93" t="s">
        <v>357</v>
      </c>
      <c r="D1663" s="93" t="s">
        <v>1142</v>
      </c>
      <c r="E1663" s="94">
        <v>4</v>
      </c>
      <c r="F1663" s="93" t="s">
        <v>357</v>
      </c>
      <c r="H1663" s="3">
        <f>E1663+SUMIF('BR DTG CIKDITIRO'!C:C,C1663,'BR DTG CIKDITIRO'!E:E)</f>
        <v>4</v>
      </c>
    </row>
    <row r="1664" spans="1:8" ht="15.75" customHeight="1">
      <c r="A1664" s="93" t="s">
        <v>4925</v>
      </c>
      <c r="B1664" s="93" t="s">
        <v>1100</v>
      </c>
      <c r="C1664" s="93" t="s">
        <v>4925</v>
      </c>
      <c r="D1664" s="93" t="s">
        <v>4926</v>
      </c>
      <c r="E1664" s="94">
        <v>1</v>
      </c>
      <c r="F1664" s="93" t="s">
        <v>1185</v>
      </c>
      <c r="H1664" s="3">
        <f>E1664+SUMIF('BR DTG CIKDITIRO'!C:C,C1664,'BR DTG CIKDITIRO'!E:E)</f>
        <v>1</v>
      </c>
    </row>
    <row r="1665" spans="1:8" ht="15.75" customHeight="1">
      <c r="A1665" s="93" t="s">
        <v>9342</v>
      </c>
      <c r="B1665" s="93" t="s">
        <v>876</v>
      </c>
      <c r="C1665" s="93" t="s">
        <v>9342</v>
      </c>
      <c r="D1665" s="93" t="s">
        <v>9343</v>
      </c>
      <c r="E1665" s="94">
        <v>0</v>
      </c>
      <c r="F1665" s="93" t="s">
        <v>1185</v>
      </c>
      <c r="H1665" s="3">
        <f>E1665+SUMIF('BR DTG CIKDITIRO'!C:C,C1665,'BR DTG CIKDITIRO'!E:E)</f>
        <v>0</v>
      </c>
    </row>
    <row r="1666" spans="1:8" ht="15.75" customHeight="1">
      <c r="A1666" s="93" t="s">
        <v>4927</v>
      </c>
      <c r="B1666" s="93" t="s">
        <v>876</v>
      </c>
      <c r="C1666" s="93" t="s">
        <v>4927</v>
      </c>
      <c r="D1666" s="93" t="s">
        <v>4928</v>
      </c>
      <c r="E1666" s="94">
        <v>0</v>
      </c>
      <c r="F1666" s="93" t="s">
        <v>1185</v>
      </c>
      <c r="H1666" s="3">
        <f>E1666+SUMIF('BR DTG CIKDITIRO'!C:C,C1666,'BR DTG CIKDITIRO'!E:E)</f>
        <v>0</v>
      </c>
    </row>
    <row r="1667" spans="1:8" ht="15.75" customHeight="1">
      <c r="A1667" s="93" t="s">
        <v>9344</v>
      </c>
      <c r="B1667" s="93" t="s">
        <v>876</v>
      </c>
      <c r="C1667" s="93" t="s">
        <v>9344</v>
      </c>
      <c r="D1667" s="93" t="s">
        <v>9345</v>
      </c>
      <c r="E1667" s="94">
        <v>0</v>
      </c>
      <c r="F1667" s="93" t="s">
        <v>1185</v>
      </c>
      <c r="H1667" s="3">
        <f>E1667+SUMIF('BR DTG CIKDITIRO'!C:C,C1667,'BR DTG CIKDITIRO'!E:E)</f>
        <v>0</v>
      </c>
    </row>
    <row r="1668" spans="1:8" ht="15.75" customHeight="1">
      <c r="A1668" s="93" t="s">
        <v>4937</v>
      </c>
      <c r="B1668" s="93" t="s">
        <v>876</v>
      </c>
      <c r="C1668" s="93" t="s">
        <v>4937</v>
      </c>
      <c r="D1668" s="93" t="s">
        <v>4938</v>
      </c>
      <c r="E1668" s="94">
        <v>0</v>
      </c>
      <c r="F1668" s="93" t="s">
        <v>1185</v>
      </c>
      <c r="H1668" s="3">
        <f>E1668+SUMIF('BR DTG CIKDITIRO'!C:C,C1668,'BR DTG CIKDITIRO'!E:E)</f>
        <v>0</v>
      </c>
    </row>
    <row r="1669" spans="1:8" ht="15.75" customHeight="1">
      <c r="A1669" s="93" t="s">
        <v>4941</v>
      </c>
      <c r="B1669" s="93" t="s">
        <v>876</v>
      </c>
      <c r="C1669" s="93" t="s">
        <v>4941</v>
      </c>
      <c r="D1669" s="93" t="s">
        <v>4942</v>
      </c>
      <c r="E1669" s="94">
        <v>0</v>
      </c>
      <c r="F1669" s="93" t="s">
        <v>1185</v>
      </c>
      <c r="H1669" s="3">
        <f>E1669+SUMIF('BR DTG CIKDITIRO'!C:C,C1669,'BR DTG CIKDITIRO'!E:E)</f>
        <v>0</v>
      </c>
    </row>
    <row r="1670" spans="1:8" ht="15.75" customHeight="1">
      <c r="A1670" s="93" t="s">
        <v>9346</v>
      </c>
      <c r="B1670" s="93" t="s">
        <v>876</v>
      </c>
      <c r="C1670" s="93" t="s">
        <v>9346</v>
      </c>
      <c r="D1670" s="93" t="s">
        <v>9347</v>
      </c>
      <c r="E1670" s="94">
        <v>0</v>
      </c>
      <c r="F1670" s="93" t="s">
        <v>1185</v>
      </c>
      <c r="H1670" s="3">
        <f>E1670+SUMIF('BR DTG CIKDITIRO'!C:C,C1670,'BR DTG CIKDITIRO'!E:E)</f>
        <v>0</v>
      </c>
    </row>
    <row r="1671" spans="1:8" ht="15.75" customHeight="1">
      <c r="A1671" s="93" t="s">
        <v>4943</v>
      </c>
      <c r="B1671" s="93" t="s">
        <v>876</v>
      </c>
      <c r="C1671" s="93" t="s">
        <v>4943</v>
      </c>
      <c r="D1671" s="93" t="s">
        <v>4944</v>
      </c>
      <c r="E1671" s="94">
        <v>0</v>
      </c>
      <c r="F1671" s="93" t="s">
        <v>1185</v>
      </c>
      <c r="H1671" s="3">
        <f>E1671+SUMIF('BR DTG CIKDITIRO'!C:C,C1671,'BR DTG CIKDITIRO'!E:E)</f>
        <v>0</v>
      </c>
    </row>
    <row r="1672" spans="1:8" ht="15.75" customHeight="1">
      <c r="A1672" s="93" t="s">
        <v>9348</v>
      </c>
      <c r="B1672" s="93" t="s">
        <v>876</v>
      </c>
      <c r="C1672" s="93" t="s">
        <v>9348</v>
      </c>
      <c r="D1672" s="93" t="s">
        <v>9349</v>
      </c>
      <c r="E1672" s="94">
        <v>0</v>
      </c>
      <c r="F1672" s="93" t="s">
        <v>1185</v>
      </c>
      <c r="H1672" s="3">
        <f>E1672+SUMIF('BR DTG CIKDITIRO'!C:C,C1672,'BR DTG CIKDITIRO'!E:E)</f>
        <v>0</v>
      </c>
    </row>
    <row r="1673" spans="1:8" ht="15.75" customHeight="1">
      <c r="A1673" s="93" t="s">
        <v>9350</v>
      </c>
      <c r="B1673" s="93" t="s">
        <v>876</v>
      </c>
      <c r="C1673" s="93" t="s">
        <v>9350</v>
      </c>
      <c r="D1673" s="93" t="s">
        <v>9351</v>
      </c>
      <c r="E1673" s="94">
        <v>0</v>
      </c>
      <c r="F1673" s="93" t="s">
        <v>1185</v>
      </c>
      <c r="H1673" s="3">
        <f>E1673+SUMIF('BR DTG CIKDITIRO'!C:C,C1673,'BR DTG CIKDITIRO'!E:E)</f>
        <v>0</v>
      </c>
    </row>
    <row r="1674" spans="1:8" ht="15.75" customHeight="1">
      <c r="A1674" s="93" t="s">
        <v>9352</v>
      </c>
      <c r="B1674" s="93" t="s">
        <v>876</v>
      </c>
      <c r="C1674" s="93" t="s">
        <v>9352</v>
      </c>
      <c r="D1674" s="93" t="s">
        <v>9353</v>
      </c>
      <c r="E1674" s="94">
        <v>0</v>
      </c>
      <c r="F1674" s="93" t="s">
        <v>1185</v>
      </c>
      <c r="H1674" s="3">
        <f>E1674+SUMIF('BR DTG CIKDITIRO'!C:C,C1674,'BR DTG CIKDITIRO'!E:E)</f>
        <v>0</v>
      </c>
    </row>
    <row r="1675" spans="1:8" ht="15.75" customHeight="1">
      <c r="A1675" s="93" t="s">
        <v>4945</v>
      </c>
      <c r="B1675" s="93" t="s">
        <v>876</v>
      </c>
      <c r="C1675" s="93" t="s">
        <v>4945</v>
      </c>
      <c r="D1675" s="93" t="s">
        <v>4946</v>
      </c>
      <c r="E1675" s="94">
        <v>0</v>
      </c>
      <c r="F1675" s="93" t="s">
        <v>1185</v>
      </c>
      <c r="H1675" s="3">
        <f>E1675+SUMIF('BR DTG CIKDITIRO'!C:C,C1675,'BR DTG CIKDITIRO'!E:E)</f>
        <v>0</v>
      </c>
    </row>
    <row r="1676" spans="1:8" ht="15.75" customHeight="1">
      <c r="A1676" s="93" t="s">
        <v>9354</v>
      </c>
      <c r="B1676" s="93" t="s">
        <v>876</v>
      </c>
      <c r="C1676" s="93" t="s">
        <v>9354</v>
      </c>
      <c r="D1676" s="93" t="s">
        <v>9355</v>
      </c>
      <c r="E1676" s="94">
        <v>0</v>
      </c>
      <c r="F1676" s="93" t="s">
        <v>1185</v>
      </c>
      <c r="H1676" s="3">
        <f>E1676+SUMIF('BR DTG CIKDITIRO'!C:C,C1676,'BR DTG CIKDITIRO'!E:E)</f>
        <v>0</v>
      </c>
    </row>
    <row r="1677" spans="1:8" ht="15.75" customHeight="1">
      <c r="A1677" s="93" t="s">
        <v>4947</v>
      </c>
      <c r="B1677" s="93" t="s">
        <v>876</v>
      </c>
      <c r="C1677" s="93" t="s">
        <v>4947</v>
      </c>
      <c r="D1677" s="93" t="s">
        <v>4948</v>
      </c>
      <c r="E1677" s="94">
        <v>0</v>
      </c>
      <c r="F1677" s="93" t="s">
        <v>1185</v>
      </c>
      <c r="H1677" s="3">
        <f>E1677+SUMIF('BR DTG CIKDITIRO'!C:C,C1677,'BR DTG CIKDITIRO'!E:E)</f>
        <v>0</v>
      </c>
    </row>
    <row r="1678" spans="1:8" ht="15.75" customHeight="1">
      <c r="A1678" s="93" t="s">
        <v>9356</v>
      </c>
      <c r="B1678" s="93" t="s">
        <v>876</v>
      </c>
      <c r="C1678" s="93" t="s">
        <v>9356</v>
      </c>
      <c r="D1678" s="93" t="s">
        <v>9357</v>
      </c>
      <c r="E1678" s="94">
        <v>0</v>
      </c>
      <c r="F1678" s="93" t="s">
        <v>1185</v>
      </c>
      <c r="H1678" s="3">
        <f>E1678+SUMIF('BR DTG CIKDITIRO'!C:C,C1678,'BR DTG CIKDITIRO'!E:E)</f>
        <v>0</v>
      </c>
    </row>
    <row r="1679" spans="1:8" ht="15.75" customHeight="1">
      <c r="A1679" s="93" t="s">
        <v>4953</v>
      </c>
      <c r="B1679" s="93" t="s">
        <v>876</v>
      </c>
      <c r="C1679" s="93" t="s">
        <v>4953</v>
      </c>
      <c r="D1679" s="93" t="s">
        <v>4954</v>
      </c>
      <c r="E1679" s="94">
        <v>0</v>
      </c>
      <c r="F1679" s="93" t="s">
        <v>1185</v>
      </c>
      <c r="H1679" s="3">
        <f>E1679+SUMIF('BR DTG CIKDITIRO'!C:C,C1679,'BR DTG CIKDITIRO'!E:E)</f>
        <v>0</v>
      </c>
    </row>
    <row r="1680" spans="1:8" ht="15.75" customHeight="1">
      <c r="A1680" s="93" t="s">
        <v>4955</v>
      </c>
      <c r="B1680" s="93" t="s">
        <v>876</v>
      </c>
      <c r="C1680" s="93" t="s">
        <v>4955</v>
      </c>
      <c r="D1680" s="93" t="s">
        <v>4956</v>
      </c>
      <c r="E1680" s="94">
        <v>0</v>
      </c>
      <c r="F1680" s="93" t="s">
        <v>1185</v>
      </c>
      <c r="H1680" s="3">
        <f>E1680+SUMIF('BR DTG CIKDITIRO'!C:C,C1680,'BR DTG CIKDITIRO'!E:E)</f>
        <v>0</v>
      </c>
    </row>
    <row r="1681" spans="1:8" ht="15.75" customHeight="1">
      <c r="A1681" s="93" t="s">
        <v>9358</v>
      </c>
      <c r="B1681" s="93" t="s">
        <v>876</v>
      </c>
      <c r="C1681" s="93" t="s">
        <v>9358</v>
      </c>
      <c r="D1681" s="93" t="s">
        <v>9359</v>
      </c>
      <c r="E1681" s="94">
        <v>0</v>
      </c>
      <c r="F1681" s="93" t="s">
        <v>1185</v>
      </c>
      <c r="H1681" s="3">
        <f>E1681+SUMIF('BR DTG CIKDITIRO'!C:C,C1681,'BR DTG CIKDITIRO'!E:E)</f>
        <v>0</v>
      </c>
    </row>
    <row r="1682" spans="1:8" ht="15.75" customHeight="1">
      <c r="A1682" s="93" t="s">
        <v>4959</v>
      </c>
      <c r="B1682" s="93" t="s">
        <v>876</v>
      </c>
      <c r="C1682" s="93" t="s">
        <v>4959</v>
      </c>
      <c r="D1682" s="93" t="s">
        <v>4960</v>
      </c>
      <c r="E1682" s="94">
        <v>0</v>
      </c>
      <c r="F1682" s="93" t="s">
        <v>1185</v>
      </c>
      <c r="H1682" s="3">
        <f>E1682+SUMIF('BR DTG CIKDITIRO'!C:C,C1682,'BR DTG CIKDITIRO'!E:E)</f>
        <v>0</v>
      </c>
    </row>
    <row r="1683" spans="1:8" ht="15.75" customHeight="1">
      <c r="A1683" s="93" t="s">
        <v>4963</v>
      </c>
      <c r="B1683" s="93" t="s">
        <v>876</v>
      </c>
      <c r="C1683" s="93" t="s">
        <v>4963</v>
      </c>
      <c r="D1683" s="93" t="s">
        <v>4964</v>
      </c>
      <c r="E1683" s="94">
        <v>0</v>
      </c>
      <c r="F1683" s="93" t="s">
        <v>1185</v>
      </c>
      <c r="H1683" s="3">
        <f>E1683+SUMIF('BR DTG CIKDITIRO'!C:C,C1683,'BR DTG CIKDITIRO'!E:E)</f>
        <v>0</v>
      </c>
    </row>
    <row r="1684" spans="1:8" ht="15.75" customHeight="1">
      <c r="A1684" s="93" t="s">
        <v>4969</v>
      </c>
      <c r="B1684" s="93" t="s">
        <v>876</v>
      </c>
      <c r="C1684" s="93" t="s">
        <v>4969</v>
      </c>
      <c r="D1684" s="93" t="s">
        <v>4970</v>
      </c>
      <c r="E1684" s="94">
        <v>0</v>
      </c>
      <c r="F1684" s="93" t="s">
        <v>1185</v>
      </c>
      <c r="H1684" s="3">
        <f>E1684+SUMIF('BR DTG CIKDITIRO'!C:C,C1684,'BR DTG CIKDITIRO'!E:E)</f>
        <v>0</v>
      </c>
    </row>
    <row r="1685" spans="1:8" ht="15.75" customHeight="1">
      <c r="A1685" s="93" t="s">
        <v>4973</v>
      </c>
      <c r="B1685" s="93" t="s">
        <v>876</v>
      </c>
      <c r="C1685" s="93" t="s">
        <v>4973</v>
      </c>
      <c r="D1685" s="93" t="s">
        <v>4974</v>
      </c>
      <c r="E1685" s="94">
        <v>0</v>
      </c>
      <c r="F1685" s="93" t="s">
        <v>1185</v>
      </c>
      <c r="H1685" s="3">
        <f>E1685+SUMIF('BR DTG CIKDITIRO'!C:C,C1685,'BR DTG CIKDITIRO'!E:E)</f>
        <v>0</v>
      </c>
    </row>
    <row r="1686" spans="1:8" ht="15.75" customHeight="1">
      <c r="A1686" s="93" t="s">
        <v>4975</v>
      </c>
      <c r="B1686" s="93" t="s">
        <v>876</v>
      </c>
      <c r="C1686" s="93" t="s">
        <v>4975</v>
      </c>
      <c r="D1686" s="93" t="s">
        <v>4976</v>
      </c>
      <c r="E1686" s="94">
        <v>0</v>
      </c>
      <c r="F1686" s="93" t="s">
        <v>1185</v>
      </c>
      <c r="H1686" s="3">
        <f>E1686+SUMIF('BR DTG CIKDITIRO'!C:C,C1686,'BR DTG CIKDITIRO'!E:E)</f>
        <v>0</v>
      </c>
    </row>
    <row r="1687" spans="1:8" ht="15.75" customHeight="1">
      <c r="A1687" s="93" t="s">
        <v>4979</v>
      </c>
      <c r="B1687" s="93" t="s">
        <v>876</v>
      </c>
      <c r="C1687" s="93" t="s">
        <v>4979</v>
      </c>
      <c r="D1687" s="93" t="s">
        <v>4980</v>
      </c>
      <c r="E1687" s="94">
        <v>0</v>
      </c>
      <c r="F1687" s="93" t="s">
        <v>1185</v>
      </c>
      <c r="H1687" s="3">
        <f>E1687+SUMIF('BR DTG CIKDITIRO'!C:C,C1687,'BR DTG CIKDITIRO'!E:E)</f>
        <v>0</v>
      </c>
    </row>
    <row r="1688" spans="1:8" ht="15.75" customHeight="1">
      <c r="A1688" s="93" t="s">
        <v>4981</v>
      </c>
      <c r="B1688" s="93" t="s">
        <v>876</v>
      </c>
      <c r="C1688" s="93" t="s">
        <v>4981</v>
      </c>
      <c r="D1688" s="93" t="s">
        <v>4982</v>
      </c>
      <c r="E1688" s="94">
        <v>0</v>
      </c>
      <c r="F1688" s="93" t="s">
        <v>1185</v>
      </c>
      <c r="H1688" s="3">
        <f>E1688+SUMIF('BR DTG CIKDITIRO'!C:C,C1688,'BR DTG CIKDITIRO'!E:E)</f>
        <v>0</v>
      </c>
    </row>
    <row r="1689" spans="1:8" ht="15.75" customHeight="1">
      <c r="A1689" s="93" t="s">
        <v>9360</v>
      </c>
      <c r="B1689" s="93" t="s">
        <v>876</v>
      </c>
      <c r="C1689" s="93" t="s">
        <v>9360</v>
      </c>
      <c r="D1689" s="93" t="s">
        <v>9361</v>
      </c>
      <c r="E1689" s="94">
        <v>0</v>
      </c>
      <c r="F1689" s="93" t="s">
        <v>1185</v>
      </c>
      <c r="H1689" s="3">
        <f>E1689+SUMIF('BR DTG CIKDITIRO'!C:C,C1689,'BR DTG CIKDITIRO'!E:E)</f>
        <v>0</v>
      </c>
    </row>
    <row r="1690" spans="1:8" ht="15.75" customHeight="1">
      <c r="A1690" s="93" t="s">
        <v>4983</v>
      </c>
      <c r="B1690" s="93" t="s">
        <v>876</v>
      </c>
      <c r="C1690" s="93" t="s">
        <v>4983</v>
      </c>
      <c r="D1690" s="93" t="s">
        <v>4984</v>
      </c>
      <c r="E1690" s="94">
        <v>0</v>
      </c>
      <c r="F1690" s="93" t="s">
        <v>1185</v>
      </c>
      <c r="H1690" s="3">
        <f>E1690+SUMIF('BR DTG CIKDITIRO'!C:C,C1690,'BR DTG CIKDITIRO'!E:E)</f>
        <v>0</v>
      </c>
    </row>
    <row r="1691" spans="1:8" ht="15.75" customHeight="1">
      <c r="A1691" s="93" t="s">
        <v>4987</v>
      </c>
      <c r="B1691" s="93" t="s">
        <v>876</v>
      </c>
      <c r="C1691" s="93" t="s">
        <v>4987</v>
      </c>
      <c r="D1691" s="93" t="s">
        <v>4988</v>
      </c>
      <c r="E1691" s="94">
        <v>0</v>
      </c>
      <c r="F1691" s="93" t="s">
        <v>1185</v>
      </c>
      <c r="H1691" s="3">
        <f>E1691+SUMIF('BR DTG CIKDITIRO'!C:C,C1691,'BR DTG CIKDITIRO'!E:E)</f>
        <v>0</v>
      </c>
    </row>
    <row r="1692" spans="1:8" ht="15.75" customHeight="1">
      <c r="A1692" s="93" t="s">
        <v>9362</v>
      </c>
      <c r="B1692" s="93" t="s">
        <v>876</v>
      </c>
      <c r="C1692" s="93" t="s">
        <v>9362</v>
      </c>
      <c r="D1692" s="93" t="s">
        <v>9363</v>
      </c>
      <c r="E1692" s="94">
        <v>0</v>
      </c>
      <c r="F1692" s="93" t="s">
        <v>1185</v>
      </c>
      <c r="H1692" s="3">
        <f>E1692+SUMIF('BR DTG CIKDITIRO'!C:C,C1692,'BR DTG CIKDITIRO'!E:E)</f>
        <v>0</v>
      </c>
    </row>
    <row r="1693" spans="1:8" ht="15.75" customHeight="1">
      <c r="A1693" s="93" t="s">
        <v>4989</v>
      </c>
      <c r="B1693" s="93" t="s">
        <v>876</v>
      </c>
      <c r="C1693" s="93" t="s">
        <v>4989</v>
      </c>
      <c r="D1693" s="93" t="s">
        <v>4990</v>
      </c>
      <c r="E1693" s="94">
        <v>0</v>
      </c>
      <c r="F1693" s="93" t="s">
        <v>1185</v>
      </c>
      <c r="H1693" s="3">
        <f>E1693+SUMIF('BR DTG CIKDITIRO'!C:C,C1693,'BR DTG CIKDITIRO'!E:E)</f>
        <v>0</v>
      </c>
    </row>
    <row r="1694" spans="1:8" ht="15.75" customHeight="1">
      <c r="A1694" s="93" t="s">
        <v>4991</v>
      </c>
      <c r="B1694" s="93" t="s">
        <v>876</v>
      </c>
      <c r="C1694" s="93" t="s">
        <v>4991</v>
      </c>
      <c r="D1694" s="93" t="s">
        <v>4992</v>
      </c>
      <c r="E1694" s="94">
        <v>0</v>
      </c>
      <c r="F1694" s="93" t="s">
        <v>1185</v>
      </c>
      <c r="H1694" s="3">
        <f>E1694+SUMIF('BR DTG CIKDITIRO'!C:C,C1694,'BR DTG CIKDITIRO'!E:E)</f>
        <v>0</v>
      </c>
    </row>
    <row r="1695" spans="1:8" ht="15.75" customHeight="1">
      <c r="A1695" s="93" t="s">
        <v>9364</v>
      </c>
      <c r="B1695" s="93" t="s">
        <v>876</v>
      </c>
      <c r="C1695" s="93" t="s">
        <v>9364</v>
      </c>
      <c r="D1695" s="93" t="s">
        <v>9365</v>
      </c>
      <c r="E1695" s="94">
        <v>0</v>
      </c>
      <c r="F1695" s="93" t="s">
        <v>1185</v>
      </c>
      <c r="H1695" s="3">
        <f>E1695+SUMIF('BR DTG CIKDITIRO'!C:C,C1695,'BR DTG CIKDITIRO'!E:E)</f>
        <v>0</v>
      </c>
    </row>
    <row r="1696" spans="1:8" ht="15.75" customHeight="1">
      <c r="A1696" s="93" t="s">
        <v>9366</v>
      </c>
      <c r="B1696" s="93" t="s">
        <v>876</v>
      </c>
      <c r="C1696" s="93" t="s">
        <v>9366</v>
      </c>
      <c r="D1696" s="93" t="s">
        <v>9367</v>
      </c>
      <c r="E1696" s="94">
        <v>0</v>
      </c>
      <c r="F1696" s="93" t="s">
        <v>1185</v>
      </c>
      <c r="H1696" s="3">
        <f>E1696+SUMIF('BR DTG CIKDITIRO'!C:C,C1696,'BR DTG CIKDITIRO'!E:E)</f>
        <v>0</v>
      </c>
    </row>
    <row r="1697" spans="1:8" ht="15.75" customHeight="1">
      <c r="A1697" s="93" t="s">
        <v>4993</v>
      </c>
      <c r="B1697" s="93" t="s">
        <v>876</v>
      </c>
      <c r="C1697" s="93" t="s">
        <v>4993</v>
      </c>
      <c r="D1697" s="93" t="s">
        <v>4994</v>
      </c>
      <c r="E1697" s="94">
        <v>0</v>
      </c>
      <c r="F1697" s="93" t="s">
        <v>1185</v>
      </c>
      <c r="H1697" s="3">
        <f>E1697+SUMIF('BR DTG CIKDITIRO'!C:C,C1697,'BR DTG CIKDITIRO'!E:E)</f>
        <v>0</v>
      </c>
    </row>
    <row r="1698" spans="1:8" ht="15.75" customHeight="1">
      <c r="A1698" s="93" t="s">
        <v>9368</v>
      </c>
      <c r="B1698" s="93" t="s">
        <v>876</v>
      </c>
      <c r="C1698" s="93" t="s">
        <v>9368</v>
      </c>
      <c r="D1698" s="93" t="s">
        <v>8228</v>
      </c>
      <c r="E1698" s="94">
        <v>0</v>
      </c>
      <c r="F1698" s="93" t="s">
        <v>1185</v>
      </c>
      <c r="H1698" s="3">
        <f>E1698+SUMIF('BR DTG CIKDITIRO'!C:C,C1698,'BR DTG CIKDITIRO'!E:E)</f>
        <v>0</v>
      </c>
    </row>
    <row r="1699" spans="1:8" ht="15.75" customHeight="1">
      <c r="A1699" s="93" t="s">
        <v>9369</v>
      </c>
      <c r="B1699" s="93" t="s">
        <v>876</v>
      </c>
      <c r="C1699" s="93" t="s">
        <v>9369</v>
      </c>
      <c r="D1699" s="93" t="s">
        <v>9370</v>
      </c>
      <c r="E1699" s="94">
        <v>0</v>
      </c>
      <c r="F1699" s="93" t="s">
        <v>1185</v>
      </c>
      <c r="H1699" s="3">
        <f>E1699+SUMIF('BR DTG CIKDITIRO'!C:C,C1699,'BR DTG CIKDITIRO'!E:E)</f>
        <v>0</v>
      </c>
    </row>
    <row r="1700" spans="1:8" ht="15.75" customHeight="1">
      <c r="A1700" s="93" t="s">
        <v>4999</v>
      </c>
      <c r="B1700" s="93" t="s">
        <v>876</v>
      </c>
      <c r="C1700" s="93" t="s">
        <v>4999</v>
      </c>
      <c r="D1700" s="93" t="s">
        <v>5000</v>
      </c>
      <c r="E1700" s="94">
        <v>0</v>
      </c>
      <c r="F1700" s="93" t="s">
        <v>1185</v>
      </c>
      <c r="H1700" s="3">
        <f>E1700+SUMIF('BR DTG CIKDITIRO'!C:C,C1700,'BR DTG CIKDITIRO'!E:E)</f>
        <v>0</v>
      </c>
    </row>
    <row r="1701" spans="1:8" ht="15.75" customHeight="1">
      <c r="A1701" s="93" t="s">
        <v>9371</v>
      </c>
      <c r="B1701" s="93" t="s">
        <v>876</v>
      </c>
      <c r="C1701" s="93" t="s">
        <v>9371</v>
      </c>
      <c r="D1701" s="93" t="s">
        <v>9372</v>
      </c>
      <c r="E1701" s="94">
        <v>0</v>
      </c>
      <c r="F1701" s="93" t="s">
        <v>1185</v>
      </c>
      <c r="H1701" s="3">
        <f>E1701+SUMIF('BR DTG CIKDITIRO'!C:C,C1701,'BR DTG CIKDITIRO'!E:E)</f>
        <v>0</v>
      </c>
    </row>
    <row r="1702" spans="1:8" ht="15.75" customHeight="1">
      <c r="A1702" s="93" t="s">
        <v>9373</v>
      </c>
      <c r="B1702" s="93" t="s">
        <v>876</v>
      </c>
      <c r="C1702" s="93" t="s">
        <v>9373</v>
      </c>
      <c r="D1702" s="93" t="s">
        <v>9374</v>
      </c>
      <c r="E1702" s="94">
        <v>0</v>
      </c>
      <c r="F1702" s="93" t="s">
        <v>1185</v>
      </c>
      <c r="H1702" s="3">
        <f>E1702+SUMIF('BR DTG CIKDITIRO'!C:C,C1702,'BR DTG CIKDITIRO'!E:E)</f>
        <v>0</v>
      </c>
    </row>
    <row r="1703" spans="1:8" ht="15.75" customHeight="1">
      <c r="A1703" s="93" t="s">
        <v>5003</v>
      </c>
      <c r="B1703" s="93" t="s">
        <v>876</v>
      </c>
      <c r="C1703" s="93" t="s">
        <v>5003</v>
      </c>
      <c r="D1703" s="93" t="s">
        <v>5004</v>
      </c>
      <c r="E1703" s="94">
        <v>0</v>
      </c>
      <c r="F1703" s="93" t="s">
        <v>1185</v>
      </c>
      <c r="H1703" s="3">
        <f>E1703+SUMIF('BR DTG CIKDITIRO'!C:C,C1703,'BR DTG CIKDITIRO'!E:E)</f>
        <v>0</v>
      </c>
    </row>
    <row r="1704" spans="1:8" ht="15.75" customHeight="1">
      <c r="A1704" s="93" t="s">
        <v>358</v>
      </c>
      <c r="B1704" s="93" t="s">
        <v>876</v>
      </c>
      <c r="C1704" s="93" t="s">
        <v>358</v>
      </c>
      <c r="D1704" s="93" t="s">
        <v>1143</v>
      </c>
      <c r="E1704" s="94">
        <v>0</v>
      </c>
      <c r="F1704" s="93" t="s">
        <v>1185</v>
      </c>
      <c r="H1704" s="3">
        <f>E1704+SUMIF('BR DTG CIKDITIRO'!C:C,C1704,'BR DTG CIKDITIRO'!E:E)</f>
        <v>0</v>
      </c>
    </row>
    <row r="1705" spans="1:8" ht="15.75" customHeight="1">
      <c r="A1705" s="93" t="s">
        <v>557</v>
      </c>
      <c r="B1705" s="93" t="s">
        <v>876</v>
      </c>
      <c r="C1705" s="93" t="s">
        <v>557</v>
      </c>
      <c r="D1705" s="93" t="s">
        <v>9375</v>
      </c>
      <c r="E1705" s="94">
        <v>0</v>
      </c>
      <c r="F1705" s="93" t="s">
        <v>1185</v>
      </c>
      <c r="H1705" s="3">
        <f>E1705+SUMIF('BR DTG CIKDITIRO'!C:C,C1705,'BR DTG CIKDITIRO'!E:E)</f>
        <v>0</v>
      </c>
    </row>
    <row r="1706" spans="1:8" ht="15.75" customHeight="1">
      <c r="A1706" s="93" t="s">
        <v>9376</v>
      </c>
      <c r="B1706" s="93" t="s">
        <v>876</v>
      </c>
      <c r="C1706" s="93" t="s">
        <v>9376</v>
      </c>
      <c r="D1706" s="93" t="s">
        <v>9377</v>
      </c>
      <c r="E1706" s="94">
        <v>0</v>
      </c>
      <c r="F1706" s="93" t="s">
        <v>1185</v>
      </c>
      <c r="H1706" s="3">
        <f>E1706+SUMIF('BR DTG CIKDITIRO'!C:C,C1706,'BR DTG CIKDITIRO'!E:E)</f>
        <v>0</v>
      </c>
    </row>
    <row r="1707" spans="1:8" ht="15.75" customHeight="1">
      <c r="A1707" s="93" t="s">
        <v>558</v>
      </c>
      <c r="B1707" s="93" t="s">
        <v>876</v>
      </c>
      <c r="C1707" s="93" t="s">
        <v>558</v>
      </c>
      <c r="D1707" s="93" t="s">
        <v>9378</v>
      </c>
      <c r="E1707" s="94">
        <v>0</v>
      </c>
      <c r="F1707" s="93" t="s">
        <v>1185</v>
      </c>
      <c r="H1707" s="3">
        <f>E1707+SUMIF('BR DTG CIKDITIRO'!C:C,C1707,'BR DTG CIKDITIRO'!E:E)</f>
        <v>0</v>
      </c>
    </row>
    <row r="1708" spans="1:8" ht="15.75" customHeight="1">
      <c r="A1708" s="93" t="s">
        <v>9379</v>
      </c>
      <c r="B1708" s="93" t="s">
        <v>877</v>
      </c>
      <c r="C1708" s="93" t="s">
        <v>9379</v>
      </c>
      <c r="D1708" s="93" t="s">
        <v>9380</v>
      </c>
      <c r="E1708" s="94">
        <v>1</v>
      </c>
      <c r="F1708" s="93" t="s">
        <v>1185</v>
      </c>
      <c r="H1708" s="3">
        <f>E1708+SUMIF('BR DTG CIKDITIRO'!C:C,C1708,'BR DTG CIKDITIRO'!E:E)</f>
        <v>1</v>
      </c>
    </row>
    <row r="1709" spans="1:8" ht="15.75" customHeight="1">
      <c r="A1709" s="93" t="s">
        <v>9381</v>
      </c>
      <c r="B1709" s="93" t="s">
        <v>876</v>
      </c>
      <c r="C1709" s="93" t="s">
        <v>9381</v>
      </c>
      <c r="D1709" s="93" t="s">
        <v>9382</v>
      </c>
      <c r="E1709" s="94">
        <v>0</v>
      </c>
      <c r="F1709" s="93" t="s">
        <v>1185</v>
      </c>
      <c r="H1709" s="3">
        <f>E1709+SUMIF('BR DTG CIKDITIRO'!C:C,C1709,'BR DTG CIKDITIRO'!E:E)</f>
        <v>0</v>
      </c>
    </row>
    <row r="1710" spans="1:8" ht="15.75" customHeight="1">
      <c r="A1710" s="93" t="s">
        <v>5017</v>
      </c>
      <c r="B1710" s="93" t="s">
        <v>876</v>
      </c>
      <c r="C1710" s="93" t="s">
        <v>5017</v>
      </c>
      <c r="D1710" s="93" t="s">
        <v>5018</v>
      </c>
      <c r="E1710" s="94">
        <v>0</v>
      </c>
      <c r="F1710" s="93" t="s">
        <v>1185</v>
      </c>
      <c r="H1710" s="3">
        <f>E1710+SUMIF('BR DTG CIKDITIRO'!C:C,C1710,'BR DTG CIKDITIRO'!E:E)</f>
        <v>0</v>
      </c>
    </row>
    <row r="1711" spans="1:8" ht="15.75" customHeight="1">
      <c r="A1711" s="93" t="s">
        <v>5020</v>
      </c>
      <c r="B1711" s="93" t="s">
        <v>876</v>
      </c>
      <c r="C1711" s="93" t="s">
        <v>5020</v>
      </c>
      <c r="D1711" s="93" t="s">
        <v>5021</v>
      </c>
      <c r="E1711" s="94">
        <v>0</v>
      </c>
      <c r="F1711" s="93" t="s">
        <v>1185</v>
      </c>
      <c r="H1711" s="3">
        <f>E1711+SUMIF('BR DTG CIKDITIRO'!C:C,C1711,'BR DTG CIKDITIRO'!E:E)</f>
        <v>0</v>
      </c>
    </row>
    <row r="1712" spans="1:8" ht="15.75" customHeight="1">
      <c r="A1712" s="93" t="s">
        <v>2207</v>
      </c>
      <c r="B1712" s="93" t="s">
        <v>1185</v>
      </c>
      <c r="C1712" s="93" t="s">
        <v>2207</v>
      </c>
      <c r="D1712" s="93" t="s">
        <v>2208</v>
      </c>
      <c r="E1712" s="94">
        <v>0</v>
      </c>
      <c r="F1712" s="93" t="s">
        <v>1185</v>
      </c>
      <c r="H1712" s="3">
        <f>E1712+SUMIF('BR DTG CIKDITIRO'!C:C,C1712,'BR DTG CIKDITIRO'!E:E)</f>
        <v>0</v>
      </c>
    </row>
    <row r="1713" spans="1:8" ht="15.75" customHeight="1">
      <c r="A1713" s="93" t="s">
        <v>9383</v>
      </c>
      <c r="B1713" s="93" t="s">
        <v>876</v>
      </c>
      <c r="C1713" s="93" t="s">
        <v>9383</v>
      </c>
      <c r="D1713" s="93" t="s">
        <v>9384</v>
      </c>
      <c r="E1713" s="94">
        <v>0</v>
      </c>
      <c r="F1713" s="93" t="s">
        <v>1185</v>
      </c>
      <c r="H1713" s="3">
        <f>E1713+SUMIF('BR DTG CIKDITIRO'!C:C,C1713,'BR DTG CIKDITIRO'!E:E)</f>
        <v>0</v>
      </c>
    </row>
    <row r="1714" spans="1:8" ht="15.75" customHeight="1">
      <c r="A1714" s="93" t="s">
        <v>5022</v>
      </c>
      <c r="B1714" s="93" t="s">
        <v>876</v>
      </c>
      <c r="C1714" s="93" t="s">
        <v>5022</v>
      </c>
      <c r="D1714" s="93" t="s">
        <v>9385</v>
      </c>
      <c r="E1714" s="94">
        <v>0</v>
      </c>
      <c r="F1714" s="93" t="s">
        <v>1185</v>
      </c>
      <c r="H1714" s="3">
        <f>E1714+SUMIF('BR DTG CIKDITIRO'!C:C,C1714,'BR DTG CIKDITIRO'!E:E)</f>
        <v>0</v>
      </c>
    </row>
    <row r="1715" spans="1:8" ht="15.75" customHeight="1">
      <c r="A1715" s="93" t="s">
        <v>530</v>
      </c>
      <c r="B1715" s="93" t="s">
        <v>876</v>
      </c>
      <c r="C1715" s="93" t="s">
        <v>530</v>
      </c>
      <c r="D1715" s="93" t="s">
        <v>9386</v>
      </c>
      <c r="E1715" s="94">
        <v>0</v>
      </c>
      <c r="F1715" s="93" t="s">
        <v>1185</v>
      </c>
      <c r="H1715" s="3">
        <f>E1715+SUMIF('BR DTG CIKDITIRO'!C:C,C1715,'BR DTG CIKDITIRO'!E:E)</f>
        <v>0</v>
      </c>
    </row>
    <row r="1716" spans="1:8" ht="15.75" customHeight="1">
      <c r="A1716" s="93" t="s">
        <v>1144</v>
      </c>
      <c r="B1716" s="93" t="s">
        <v>948</v>
      </c>
      <c r="C1716" s="93" t="s">
        <v>1144</v>
      </c>
      <c r="D1716" s="93" t="s">
        <v>1145</v>
      </c>
      <c r="E1716" s="94">
        <v>0</v>
      </c>
      <c r="F1716" s="93" t="s">
        <v>1185</v>
      </c>
      <c r="H1716" s="3">
        <f>E1716+SUMIF('BR DTG CIKDITIRO'!C:C,C1716,'BR DTG CIKDITIRO'!E:E)</f>
        <v>0</v>
      </c>
    </row>
    <row r="1717" spans="1:8" ht="15.75" customHeight="1">
      <c r="A1717" s="93" t="s">
        <v>359</v>
      </c>
      <c r="B1717" s="93" t="s">
        <v>948</v>
      </c>
      <c r="C1717" s="93" t="s">
        <v>359</v>
      </c>
      <c r="D1717" s="93" t="s">
        <v>1146</v>
      </c>
      <c r="E1717" s="94">
        <v>1</v>
      </c>
      <c r="F1717" s="93" t="s">
        <v>1185</v>
      </c>
      <c r="H1717" s="3">
        <f>E1717+SUMIF('BR DTG CIKDITIRO'!C:C,C1717,'BR DTG CIKDITIRO'!E:E)</f>
        <v>1</v>
      </c>
    </row>
    <row r="1718" spans="1:8" ht="15.75" customHeight="1">
      <c r="A1718" s="93" t="s">
        <v>9387</v>
      </c>
      <c r="B1718" s="93" t="s">
        <v>877</v>
      </c>
      <c r="C1718" s="93" t="s">
        <v>9387</v>
      </c>
      <c r="D1718" s="93" t="s">
        <v>9388</v>
      </c>
      <c r="E1718" s="94">
        <v>0</v>
      </c>
      <c r="F1718" s="93" t="s">
        <v>1185</v>
      </c>
      <c r="H1718" s="3">
        <f>E1718+SUMIF('BR DTG CIKDITIRO'!C:C,C1718,'BR DTG CIKDITIRO'!E:E)</f>
        <v>0</v>
      </c>
    </row>
    <row r="1719" spans="1:8" ht="15.75" customHeight="1">
      <c r="A1719" s="93" t="s">
        <v>1862</v>
      </c>
      <c r="B1719" s="93" t="s">
        <v>888</v>
      </c>
      <c r="C1719" s="93" t="s">
        <v>1862</v>
      </c>
      <c r="D1719" s="93" t="s">
        <v>1863</v>
      </c>
      <c r="E1719" s="94">
        <v>1</v>
      </c>
      <c r="F1719" s="93" t="s">
        <v>1185</v>
      </c>
      <c r="H1719" s="3">
        <f>E1719+SUMIF('BR DTG CIKDITIRO'!C:C,C1719,'BR DTG CIKDITIRO'!E:E)</f>
        <v>1</v>
      </c>
    </row>
    <row r="1720" spans="1:8" ht="15.75" customHeight="1">
      <c r="A1720" s="93" t="s">
        <v>9390</v>
      </c>
      <c r="B1720" s="93" t="s">
        <v>876</v>
      </c>
      <c r="C1720" s="93" t="s">
        <v>9390</v>
      </c>
      <c r="D1720" s="93" t="s">
        <v>9391</v>
      </c>
      <c r="E1720" s="94">
        <v>0</v>
      </c>
      <c r="F1720" s="93" t="s">
        <v>1185</v>
      </c>
      <c r="H1720" s="3">
        <f>E1720+SUMIF('BR DTG CIKDITIRO'!C:C,C1720,'BR DTG CIKDITIRO'!E:E)</f>
        <v>0</v>
      </c>
    </row>
    <row r="1721" spans="1:8" ht="15.75" customHeight="1">
      <c r="A1721" s="93" t="s">
        <v>1449</v>
      </c>
      <c r="B1721" s="93" t="s">
        <v>948</v>
      </c>
      <c r="C1721" s="93" t="s">
        <v>1449</v>
      </c>
      <c r="D1721" s="93" t="s">
        <v>1450</v>
      </c>
      <c r="E1721" s="94">
        <v>1</v>
      </c>
      <c r="F1721" s="93" t="s">
        <v>1185</v>
      </c>
      <c r="H1721" s="3">
        <f>E1721+SUMIF('BR DTG CIKDITIRO'!C:C,C1721,'BR DTG CIKDITIRO'!E:E)</f>
        <v>1</v>
      </c>
    </row>
    <row r="1722" spans="1:8" ht="15.75" customHeight="1">
      <c r="A1722" s="93" t="s">
        <v>2209</v>
      </c>
      <c r="B1722" s="93" t="s">
        <v>1185</v>
      </c>
      <c r="C1722" s="93" t="s">
        <v>2209</v>
      </c>
      <c r="D1722" s="93" t="s">
        <v>2210</v>
      </c>
      <c r="E1722" s="94">
        <v>0</v>
      </c>
      <c r="F1722" s="93" t="s">
        <v>1185</v>
      </c>
      <c r="H1722" s="3">
        <f>E1722+SUMIF('BR DTG CIKDITIRO'!C:C,C1722,'BR DTG CIKDITIRO'!E:E)</f>
        <v>0</v>
      </c>
    </row>
    <row r="1723" spans="1:8" ht="15.75" customHeight="1">
      <c r="A1723" s="93" t="s">
        <v>5030</v>
      </c>
      <c r="B1723" s="93" t="s">
        <v>876</v>
      </c>
      <c r="C1723" s="93" t="s">
        <v>5030</v>
      </c>
      <c r="D1723" s="93" t="s">
        <v>5031</v>
      </c>
      <c r="E1723" s="94">
        <v>0</v>
      </c>
      <c r="F1723" s="93" t="s">
        <v>1185</v>
      </c>
      <c r="H1723" s="3">
        <f>E1723+SUMIF('BR DTG CIKDITIRO'!C:C,C1723,'BR DTG CIKDITIRO'!E:E)</f>
        <v>0</v>
      </c>
    </row>
    <row r="1724" spans="1:8" ht="15.75" customHeight="1">
      <c r="A1724" s="93" t="s">
        <v>2211</v>
      </c>
      <c r="B1724" s="93" t="s">
        <v>1185</v>
      </c>
      <c r="C1724" s="93" t="s">
        <v>2211</v>
      </c>
      <c r="D1724" s="93" t="s">
        <v>2212</v>
      </c>
      <c r="E1724" s="94">
        <v>0</v>
      </c>
      <c r="F1724" s="93" t="s">
        <v>1185</v>
      </c>
      <c r="H1724" s="3">
        <f>E1724+SUMIF('BR DTG CIKDITIRO'!C:C,C1724,'BR DTG CIKDITIRO'!E:E)</f>
        <v>0</v>
      </c>
    </row>
    <row r="1725" spans="1:8" ht="15.75" customHeight="1">
      <c r="A1725" s="93" t="s">
        <v>2213</v>
      </c>
      <c r="B1725" s="93" t="s">
        <v>1185</v>
      </c>
      <c r="C1725" s="93" t="s">
        <v>2213</v>
      </c>
      <c r="D1725" s="93" t="s">
        <v>2214</v>
      </c>
      <c r="E1725" s="94">
        <v>0</v>
      </c>
      <c r="F1725" s="93" t="s">
        <v>1185</v>
      </c>
      <c r="H1725" s="3">
        <f>E1725+SUMIF('BR DTG CIKDITIRO'!C:C,C1725,'BR DTG CIKDITIRO'!E:E)</f>
        <v>0</v>
      </c>
    </row>
    <row r="1726" spans="1:8" ht="15.75" customHeight="1">
      <c r="A1726" s="93" t="s">
        <v>9392</v>
      </c>
      <c r="B1726" s="93" t="s">
        <v>876</v>
      </c>
      <c r="C1726" s="93" t="s">
        <v>9392</v>
      </c>
      <c r="D1726" s="93" t="s">
        <v>9393</v>
      </c>
      <c r="E1726" s="94">
        <v>1</v>
      </c>
      <c r="F1726" s="93" t="s">
        <v>1185</v>
      </c>
      <c r="H1726" s="3">
        <f>E1726+SUMIF('BR DTG CIKDITIRO'!C:C,C1726,'BR DTG CIKDITIRO'!E:E)</f>
        <v>1</v>
      </c>
    </row>
    <row r="1727" spans="1:8" ht="15.75" customHeight="1">
      <c r="A1727" s="93" t="s">
        <v>9394</v>
      </c>
      <c r="B1727" s="93" t="s">
        <v>876</v>
      </c>
      <c r="C1727" s="93" t="s">
        <v>9394</v>
      </c>
      <c r="D1727" s="93" t="s">
        <v>9395</v>
      </c>
      <c r="E1727" s="94">
        <v>0</v>
      </c>
      <c r="F1727" s="93" t="s">
        <v>1185</v>
      </c>
      <c r="H1727" s="3">
        <f>E1727+SUMIF('BR DTG CIKDITIRO'!C:C,C1727,'BR DTG CIKDITIRO'!E:E)</f>
        <v>0</v>
      </c>
    </row>
    <row r="1728" spans="1:8" ht="15.75" customHeight="1">
      <c r="A1728" s="93" t="s">
        <v>2215</v>
      </c>
      <c r="B1728" s="93" t="s">
        <v>1185</v>
      </c>
      <c r="C1728" s="93" t="s">
        <v>2215</v>
      </c>
      <c r="D1728" s="93" t="s">
        <v>2216</v>
      </c>
      <c r="E1728" s="94">
        <v>0</v>
      </c>
      <c r="F1728" s="93" t="s">
        <v>1185</v>
      </c>
      <c r="H1728" s="3">
        <f>E1728+SUMIF('BR DTG CIKDITIRO'!C:C,C1728,'BR DTG CIKDITIRO'!E:E)</f>
        <v>0</v>
      </c>
    </row>
    <row r="1729" spans="1:8" ht="15.75" customHeight="1">
      <c r="A1729" s="93" t="s">
        <v>9396</v>
      </c>
      <c r="B1729" s="93" t="s">
        <v>876</v>
      </c>
      <c r="C1729" s="93" t="s">
        <v>9396</v>
      </c>
      <c r="D1729" s="93" t="s">
        <v>9397</v>
      </c>
      <c r="E1729" s="94">
        <v>0</v>
      </c>
      <c r="F1729" s="93" t="s">
        <v>1185</v>
      </c>
      <c r="H1729" s="3">
        <f>E1729+SUMIF('BR DTG CIKDITIRO'!C:C,C1729,'BR DTG CIKDITIRO'!E:E)</f>
        <v>0</v>
      </c>
    </row>
    <row r="1730" spans="1:8" ht="15.75" customHeight="1">
      <c r="A1730" s="93" t="s">
        <v>5040</v>
      </c>
      <c r="B1730" s="93" t="s">
        <v>876</v>
      </c>
      <c r="C1730" s="93" t="s">
        <v>5040</v>
      </c>
      <c r="D1730" s="93" t="s">
        <v>5041</v>
      </c>
      <c r="E1730" s="94">
        <v>0</v>
      </c>
      <c r="F1730" s="93" t="s">
        <v>1185</v>
      </c>
      <c r="H1730" s="3">
        <f>E1730+SUMIF('BR DTG CIKDITIRO'!C:C,C1730,'BR DTG CIKDITIRO'!E:E)</f>
        <v>0</v>
      </c>
    </row>
    <row r="1731" spans="1:8" ht="15.75" customHeight="1">
      <c r="A1731" s="93" t="s">
        <v>9398</v>
      </c>
      <c r="B1731" s="93" t="s">
        <v>876</v>
      </c>
      <c r="C1731" s="93" t="s">
        <v>9398</v>
      </c>
      <c r="D1731" s="93" t="s">
        <v>9399</v>
      </c>
      <c r="E1731" s="94">
        <v>0</v>
      </c>
      <c r="F1731" s="93" t="s">
        <v>1185</v>
      </c>
      <c r="H1731" s="3">
        <f>E1731+SUMIF('BR DTG CIKDITIRO'!C:C,C1731,'BR DTG CIKDITIRO'!E:E)</f>
        <v>0</v>
      </c>
    </row>
    <row r="1732" spans="1:8" ht="15.75" customHeight="1">
      <c r="A1732" s="93" t="s">
        <v>5042</v>
      </c>
      <c r="B1732" s="93" t="s">
        <v>888</v>
      </c>
      <c r="C1732" s="93" t="s">
        <v>5042</v>
      </c>
      <c r="D1732" s="93" t="s">
        <v>5043</v>
      </c>
      <c r="E1732" s="94">
        <v>2</v>
      </c>
      <c r="F1732" s="93" t="s">
        <v>1185</v>
      </c>
      <c r="H1732" s="3">
        <f>E1732+SUMIF('BR DTG CIKDITIRO'!C:C,C1732,'BR DTG CIKDITIRO'!E:E)</f>
        <v>2</v>
      </c>
    </row>
    <row r="1733" spans="1:8" ht="15.75" customHeight="1">
      <c r="A1733" s="93" t="s">
        <v>5046</v>
      </c>
      <c r="B1733" s="93" t="s">
        <v>876</v>
      </c>
      <c r="C1733" s="93" t="s">
        <v>5046</v>
      </c>
      <c r="D1733" s="93" t="s">
        <v>9400</v>
      </c>
      <c r="E1733" s="94">
        <v>0</v>
      </c>
      <c r="F1733" s="93" t="s">
        <v>1185</v>
      </c>
      <c r="H1733" s="3">
        <f>E1733+SUMIF('BR DTG CIKDITIRO'!C:C,C1733,'BR DTG CIKDITIRO'!E:E)</f>
        <v>0</v>
      </c>
    </row>
    <row r="1734" spans="1:8" ht="15.75" customHeight="1">
      <c r="A1734" s="93" t="s">
        <v>360</v>
      </c>
      <c r="B1734" s="93" t="s">
        <v>888</v>
      </c>
      <c r="C1734" s="93" t="s">
        <v>360</v>
      </c>
      <c r="D1734" s="93" t="s">
        <v>1147</v>
      </c>
      <c r="E1734" s="94">
        <v>12</v>
      </c>
      <c r="F1734" s="93" t="s">
        <v>1185</v>
      </c>
      <c r="H1734" s="3">
        <f>E1734+SUMIF('BR DTG CIKDITIRO'!C:C,C1734,'BR DTG CIKDITIRO'!E:E)</f>
        <v>12</v>
      </c>
    </row>
    <row r="1735" spans="1:8" ht="15.75" customHeight="1">
      <c r="A1735" s="93" t="s">
        <v>361</v>
      </c>
      <c r="B1735" s="93" t="s">
        <v>888</v>
      </c>
      <c r="C1735" s="93" t="s">
        <v>361</v>
      </c>
      <c r="D1735" s="93" t="s">
        <v>1148</v>
      </c>
      <c r="E1735" s="94">
        <v>25</v>
      </c>
      <c r="F1735" s="93" t="s">
        <v>1185</v>
      </c>
      <c r="H1735" s="3">
        <f>E1735+SUMIF('BR DTG CIKDITIRO'!C:C,C1735,'BR DTG CIKDITIRO'!E:E)</f>
        <v>25</v>
      </c>
    </row>
    <row r="1736" spans="1:8" ht="15.75" customHeight="1">
      <c r="A1736" s="93" t="s">
        <v>362</v>
      </c>
      <c r="B1736" s="93" t="s">
        <v>888</v>
      </c>
      <c r="C1736" s="93" t="s">
        <v>362</v>
      </c>
      <c r="D1736" s="93" t="s">
        <v>1149</v>
      </c>
      <c r="E1736" s="94">
        <v>19</v>
      </c>
      <c r="F1736" s="93" t="s">
        <v>1185</v>
      </c>
      <c r="H1736" s="3">
        <f>E1736+SUMIF('BR DTG CIKDITIRO'!C:C,C1736,'BR DTG CIKDITIRO'!E:E)</f>
        <v>19</v>
      </c>
    </row>
    <row r="1737" spans="1:8" ht="15.75" customHeight="1">
      <c r="A1737" s="93" t="s">
        <v>363</v>
      </c>
      <c r="B1737" s="93" t="s">
        <v>888</v>
      </c>
      <c r="C1737" s="93" t="s">
        <v>363</v>
      </c>
      <c r="D1737" s="93" t="s">
        <v>1150</v>
      </c>
      <c r="E1737" s="94">
        <v>3</v>
      </c>
      <c r="F1737" s="93" t="s">
        <v>1185</v>
      </c>
      <c r="H1737" s="3">
        <f>E1737+SUMIF('BR DTG CIKDITIRO'!C:C,C1737,'BR DTG CIKDITIRO'!E:E)</f>
        <v>3</v>
      </c>
    </row>
    <row r="1738" spans="1:8" ht="15.75" customHeight="1">
      <c r="A1738" s="93" t="s">
        <v>364</v>
      </c>
      <c r="B1738" s="93" t="s">
        <v>888</v>
      </c>
      <c r="C1738" s="93" t="s">
        <v>364</v>
      </c>
      <c r="D1738" s="93" t="s">
        <v>1151</v>
      </c>
      <c r="E1738" s="94">
        <v>44</v>
      </c>
      <c r="F1738" s="93" t="s">
        <v>1185</v>
      </c>
      <c r="H1738" s="3">
        <f>E1738+SUMIF('BR DTG CIKDITIRO'!C:C,C1738,'BR DTG CIKDITIRO'!E:E)</f>
        <v>44</v>
      </c>
    </row>
    <row r="1739" spans="1:8" ht="15.75" customHeight="1">
      <c r="A1739" s="93" t="s">
        <v>365</v>
      </c>
      <c r="B1739" s="93" t="s">
        <v>888</v>
      </c>
      <c r="C1739" s="93" t="s">
        <v>365</v>
      </c>
      <c r="D1739" s="93" t="s">
        <v>1152</v>
      </c>
      <c r="E1739" s="94">
        <v>23</v>
      </c>
      <c r="F1739" s="93" t="s">
        <v>1185</v>
      </c>
      <c r="H1739" s="3">
        <f>E1739+SUMIF('BR DTG CIKDITIRO'!C:C,C1739,'BR DTG CIKDITIRO'!E:E)</f>
        <v>23</v>
      </c>
    </row>
    <row r="1740" spans="1:8" ht="15.75" customHeight="1">
      <c r="A1740" s="93" t="s">
        <v>366</v>
      </c>
      <c r="B1740" s="93" t="s">
        <v>888</v>
      </c>
      <c r="C1740" s="93" t="s">
        <v>366</v>
      </c>
      <c r="D1740" s="93" t="s">
        <v>1153</v>
      </c>
      <c r="E1740" s="94">
        <v>7</v>
      </c>
      <c r="F1740" s="93" t="s">
        <v>1185</v>
      </c>
      <c r="H1740" s="3">
        <f>E1740+SUMIF('BR DTG CIKDITIRO'!C:C,C1740,'BR DTG CIKDITIRO'!E:E)</f>
        <v>7</v>
      </c>
    </row>
    <row r="1741" spans="1:8" ht="15.75" customHeight="1">
      <c r="A1741" s="93" t="s">
        <v>5050</v>
      </c>
      <c r="B1741" s="93" t="s">
        <v>876</v>
      </c>
      <c r="C1741" s="93" t="s">
        <v>5050</v>
      </c>
      <c r="D1741" s="93" t="s">
        <v>2330</v>
      </c>
      <c r="E1741" s="94">
        <v>0</v>
      </c>
      <c r="F1741" s="93" t="s">
        <v>1185</v>
      </c>
      <c r="H1741" s="3">
        <f>E1741+SUMIF('BR DTG CIKDITIRO'!C:C,C1741,'BR DTG CIKDITIRO'!E:E)</f>
        <v>0</v>
      </c>
    </row>
    <row r="1742" spans="1:8" ht="15.75" customHeight="1">
      <c r="A1742" s="93" t="s">
        <v>367</v>
      </c>
      <c r="B1742" s="93" t="s">
        <v>888</v>
      </c>
      <c r="C1742" s="93" t="s">
        <v>367</v>
      </c>
      <c r="D1742" s="93" t="s">
        <v>1154</v>
      </c>
      <c r="E1742" s="94">
        <v>15</v>
      </c>
      <c r="F1742" s="93" t="s">
        <v>1185</v>
      </c>
      <c r="H1742" s="3">
        <f>E1742+SUMIF('BR DTG CIKDITIRO'!C:C,C1742,'BR DTG CIKDITIRO'!E:E)</f>
        <v>15</v>
      </c>
    </row>
    <row r="1743" spans="1:8" ht="15.75" customHeight="1">
      <c r="A1743" s="93" t="s">
        <v>5051</v>
      </c>
      <c r="B1743" s="93" t="s">
        <v>876</v>
      </c>
      <c r="C1743" s="93" t="s">
        <v>5051</v>
      </c>
      <c r="D1743" s="93" t="s">
        <v>2330</v>
      </c>
      <c r="E1743" s="94">
        <v>0</v>
      </c>
      <c r="F1743" s="93" t="s">
        <v>1185</v>
      </c>
      <c r="H1743" s="3">
        <f>E1743+SUMIF('BR DTG CIKDITIRO'!C:C,C1743,'BR DTG CIKDITIRO'!E:E)</f>
        <v>0</v>
      </c>
    </row>
    <row r="1744" spans="1:8" ht="15.75" customHeight="1">
      <c r="A1744" s="93" t="s">
        <v>5052</v>
      </c>
      <c r="B1744" s="93" t="s">
        <v>876</v>
      </c>
      <c r="C1744" s="93" t="s">
        <v>5052</v>
      </c>
      <c r="D1744" s="93" t="s">
        <v>5053</v>
      </c>
      <c r="E1744" s="94">
        <v>0</v>
      </c>
      <c r="F1744" s="93" t="s">
        <v>1185</v>
      </c>
      <c r="H1744" s="3">
        <f>E1744+SUMIF('BR DTG CIKDITIRO'!C:C,C1744,'BR DTG CIKDITIRO'!E:E)</f>
        <v>0</v>
      </c>
    </row>
    <row r="1745" spans="1:8" ht="15.75" customHeight="1">
      <c r="A1745" s="93" t="s">
        <v>1640</v>
      </c>
      <c r="B1745" s="93" t="s">
        <v>876</v>
      </c>
      <c r="C1745" s="93" t="s">
        <v>1640</v>
      </c>
      <c r="D1745" s="93" t="s">
        <v>1641</v>
      </c>
      <c r="E1745" s="94">
        <v>0</v>
      </c>
      <c r="F1745" s="93" t="s">
        <v>1185</v>
      </c>
      <c r="H1745" s="3">
        <f>E1745+SUMIF('BR DTG CIKDITIRO'!C:C,C1745,'BR DTG CIKDITIRO'!E:E)</f>
        <v>0</v>
      </c>
    </row>
    <row r="1746" spans="1:8" ht="15.75" customHeight="1">
      <c r="A1746" s="93" t="s">
        <v>1451</v>
      </c>
      <c r="B1746" s="93" t="s">
        <v>876</v>
      </c>
      <c r="C1746" s="93" t="s">
        <v>1451</v>
      </c>
      <c r="D1746" s="93" t="s">
        <v>1452</v>
      </c>
      <c r="E1746" s="94">
        <v>0</v>
      </c>
      <c r="F1746" s="93" t="s">
        <v>1185</v>
      </c>
      <c r="H1746" s="3">
        <f>E1746+SUMIF('BR DTG CIKDITIRO'!C:C,C1746,'BR DTG CIKDITIRO'!E:E)</f>
        <v>0</v>
      </c>
    </row>
    <row r="1747" spans="1:8" ht="15.75" customHeight="1">
      <c r="A1747" s="93" t="s">
        <v>368</v>
      </c>
      <c r="B1747" s="93" t="s">
        <v>888</v>
      </c>
      <c r="C1747" s="93" t="s">
        <v>368</v>
      </c>
      <c r="D1747" s="93" t="s">
        <v>1155</v>
      </c>
      <c r="E1747" s="94">
        <v>21</v>
      </c>
      <c r="F1747" s="93" t="s">
        <v>1185</v>
      </c>
      <c r="H1747" s="3">
        <f>E1747+SUMIF('BR DTG CIKDITIRO'!C:C,C1747,'BR DTG CIKDITIRO'!E:E)</f>
        <v>21</v>
      </c>
    </row>
    <row r="1748" spans="1:8" ht="15.75" customHeight="1">
      <c r="A1748" s="93" t="s">
        <v>711</v>
      </c>
      <c r="B1748" s="93" t="s">
        <v>876</v>
      </c>
      <c r="C1748" s="93" t="s">
        <v>711</v>
      </c>
      <c r="D1748" s="93" t="s">
        <v>712</v>
      </c>
      <c r="E1748" s="94">
        <v>0</v>
      </c>
      <c r="F1748" s="93" t="s">
        <v>1185</v>
      </c>
      <c r="H1748" s="3">
        <f>E1748+SUMIF('BR DTG CIKDITIRO'!C:C,C1748,'BR DTG CIKDITIRO'!E:E)</f>
        <v>0</v>
      </c>
    </row>
    <row r="1749" spans="1:8" ht="15.75" customHeight="1">
      <c r="A1749" s="93" t="s">
        <v>369</v>
      </c>
      <c r="B1749" s="93" t="s">
        <v>888</v>
      </c>
      <c r="C1749" s="93" t="s">
        <v>369</v>
      </c>
      <c r="D1749" s="93" t="s">
        <v>1156</v>
      </c>
      <c r="E1749" s="94">
        <v>8</v>
      </c>
      <c r="F1749" s="93" t="s">
        <v>1185</v>
      </c>
      <c r="H1749" s="3">
        <f>E1749+SUMIF('BR DTG CIKDITIRO'!C:C,C1749,'BR DTG CIKDITIRO'!E:E)</f>
        <v>8</v>
      </c>
    </row>
    <row r="1750" spans="1:8" ht="15.75" customHeight="1">
      <c r="A1750" s="93" t="s">
        <v>5054</v>
      </c>
      <c r="B1750" s="93" t="s">
        <v>876</v>
      </c>
      <c r="C1750" s="93" t="s">
        <v>5054</v>
      </c>
      <c r="D1750" s="93" t="s">
        <v>5055</v>
      </c>
      <c r="E1750" s="94">
        <v>0</v>
      </c>
      <c r="F1750" s="93" t="s">
        <v>1185</v>
      </c>
      <c r="H1750" s="3">
        <f>E1750+SUMIF('BR DTG CIKDITIRO'!C:C,C1750,'BR DTG CIKDITIRO'!E:E)</f>
        <v>0</v>
      </c>
    </row>
    <row r="1751" spans="1:8" ht="15.75" customHeight="1">
      <c r="A1751" s="93" t="s">
        <v>1157</v>
      </c>
      <c r="B1751" s="93" t="s">
        <v>876</v>
      </c>
      <c r="C1751" s="93" t="s">
        <v>1157</v>
      </c>
      <c r="D1751" s="93" t="s">
        <v>1158</v>
      </c>
      <c r="E1751" s="94">
        <v>0</v>
      </c>
      <c r="F1751" s="93" t="s">
        <v>1185</v>
      </c>
      <c r="H1751" s="3">
        <f>E1751+SUMIF('BR DTG CIKDITIRO'!C:C,C1751,'BR DTG CIKDITIRO'!E:E)</f>
        <v>0</v>
      </c>
    </row>
    <row r="1752" spans="1:8" ht="15.75" customHeight="1">
      <c r="A1752" s="93" t="s">
        <v>5056</v>
      </c>
      <c r="B1752" s="93" t="s">
        <v>876</v>
      </c>
      <c r="C1752" s="93" t="s">
        <v>5056</v>
      </c>
      <c r="D1752" s="93" t="s">
        <v>2330</v>
      </c>
      <c r="E1752" s="94">
        <v>0</v>
      </c>
      <c r="F1752" s="93" t="s">
        <v>1185</v>
      </c>
      <c r="H1752" s="3">
        <f>E1752+SUMIF('BR DTG CIKDITIRO'!C:C,C1752,'BR DTG CIKDITIRO'!E:E)</f>
        <v>0</v>
      </c>
    </row>
    <row r="1753" spans="1:8" ht="15.75" customHeight="1">
      <c r="A1753" s="93" t="s">
        <v>1642</v>
      </c>
      <c r="B1753" s="93" t="s">
        <v>876</v>
      </c>
      <c r="C1753" s="93" t="s">
        <v>1642</v>
      </c>
      <c r="D1753" s="93" t="s">
        <v>1643</v>
      </c>
      <c r="E1753" s="94">
        <v>0</v>
      </c>
      <c r="F1753" s="93" t="s">
        <v>1185</v>
      </c>
      <c r="H1753" s="3">
        <f>E1753+SUMIF('BR DTG CIKDITIRO'!C:C,C1753,'BR DTG CIKDITIRO'!E:E)</f>
        <v>0</v>
      </c>
    </row>
    <row r="1754" spans="1:8" ht="15.75" customHeight="1">
      <c r="A1754" s="93" t="s">
        <v>1706</v>
      </c>
      <c r="B1754" s="93" t="s">
        <v>888</v>
      </c>
      <c r="C1754" s="93" t="s">
        <v>1706</v>
      </c>
      <c r="D1754" s="93" t="s">
        <v>1707</v>
      </c>
      <c r="E1754" s="94">
        <v>0</v>
      </c>
      <c r="F1754" s="93" t="s">
        <v>1185</v>
      </c>
      <c r="H1754" s="3">
        <f>E1754+SUMIF('BR DTG CIKDITIRO'!C:C,C1754,'BR DTG CIKDITIRO'!E:E)</f>
        <v>0</v>
      </c>
    </row>
    <row r="1755" spans="1:8" ht="15.75" customHeight="1">
      <c r="A1755" s="93" t="s">
        <v>1159</v>
      </c>
      <c r="B1755" s="93" t="s">
        <v>888</v>
      </c>
      <c r="C1755" s="93" t="s">
        <v>1159</v>
      </c>
      <c r="D1755" s="93" t="s">
        <v>1160</v>
      </c>
      <c r="E1755" s="94">
        <v>1</v>
      </c>
      <c r="F1755" s="93" t="s">
        <v>1185</v>
      </c>
      <c r="H1755" s="3">
        <f>E1755+SUMIF('BR DTG CIKDITIRO'!C:C,C1755,'BR DTG CIKDITIRO'!E:E)</f>
        <v>1</v>
      </c>
    </row>
    <row r="1756" spans="1:8" ht="15.75" customHeight="1">
      <c r="A1756" s="93" t="s">
        <v>5057</v>
      </c>
      <c r="B1756" s="93" t="s">
        <v>876</v>
      </c>
      <c r="C1756" s="93" t="s">
        <v>5057</v>
      </c>
      <c r="D1756" s="93" t="s">
        <v>5058</v>
      </c>
      <c r="E1756" s="94">
        <v>0</v>
      </c>
      <c r="F1756" s="93" t="s">
        <v>1185</v>
      </c>
      <c r="H1756" s="3">
        <f>E1756+SUMIF('BR DTG CIKDITIRO'!C:C,C1756,'BR DTG CIKDITIRO'!E:E)</f>
        <v>0</v>
      </c>
    </row>
    <row r="1757" spans="1:8" ht="15.75" customHeight="1">
      <c r="A1757" s="93" t="s">
        <v>5059</v>
      </c>
      <c r="B1757" s="93" t="s">
        <v>876</v>
      </c>
      <c r="C1757" s="93" t="s">
        <v>5059</v>
      </c>
      <c r="D1757" s="93" t="s">
        <v>5060</v>
      </c>
      <c r="E1757" s="94">
        <v>0</v>
      </c>
      <c r="F1757" s="93" t="s">
        <v>1185</v>
      </c>
      <c r="H1757" s="3">
        <f>E1757+SUMIF('BR DTG CIKDITIRO'!C:C,C1757,'BR DTG CIKDITIRO'!E:E)</f>
        <v>0</v>
      </c>
    </row>
    <row r="1758" spans="1:8" ht="15.75" customHeight="1">
      <c r="A1758" s="93" t="s">
        <v>5061</v>
      </c>
      <c r="B1758" s="93" t="s">
        <v>876</v>
      </c>
      <c r="C1758" s="93" t="s">
        <v>5061</v>
      </c>
      <c r="D1758" s="93" t="s">
        <v>5062</v>
      </c>
      <c r="E1758" s="94">
        <v>0</v>
      </c>
      <c r="F1758" s="93" t="s">
        <v>1185</v>
      </c>
      <c r="H1758" s="3">
        <f>E1758+SUMIF('BR DTG CIKDITIRO'!C:C,C1758,'BR DTG CIKDITIRO'!E:E)</f>
        <v>0</v>
      </c>
    </row>
    <row r="1759" spans="1:8" ht="15.75" customHeight="1">
      <c r="A1759" s="93" t="s">
        <v>370</v>
      </c>
      <c r="B1759" s="93" t="s">
        <v>876</v>
      </c>
      <c r="C1759" s="93" t="s">
        <v>370</v>
      </c>
      <c r="D1759" s="93" t="s">
        <v>1161</v>
      </c>
      <c r="E1759" s="94">
        <v>0</v>
      </c>
      <c r="F1759" s="93" t="s">
        <v>1185</v>
      </c>
      <c r="H1759" s="3">
        <f>E1759+SUMIF('BR DTG CIKDITIRO'!C:C,C1759,'BR DTG CIKDITIRO'!E:E)</f>
        <v>0</v>
      </c>
    </row>
    <row r="1760" spans="1:8" ht="15.75" customHeight="1">
      <c r="A1760" s="93" t="s">
        <v>1644</v>
      </c>
      <c r="B1760" s="93" t="s">
        <v>876</v>
      </c>
      <c r="C1760" s="93" t="s">
        <v>1644</v>
      </c>
      <c r="D1760" s="93" t="s">
        <v>1645</v>
      </c>
      <c r="E1760" s="94">
        <v>0</v>
      </c>
      <c r="F1760" s="93" t="s">
        <v>1185</v>
      </c>
      <c r="H1760" s="3">
        <f>E1760+SUMIF('BR DTG CIKDITIRO'!C:C,C1760,'BR DTG CIKDITIRO'!E:E)</f>
        <v>0</v>
      </c>
    </row>
    <row r="1761" spans="1:8" ht="15.75" customHeight="1">
      <c r="A1761" s="93" t="s">
        <v>559</v>
      </c>
      <c r="B1761" s="93" t="s">
        <v>888</v>
      </c>
      <c r="C1761" s="93" t="s">
        <v>559</v>
      </c>
      <c r="D1761" s="93" t="s">
        <v>1162</v>
      </c>
      <c r="E1761" s="94">
        <v>1</v>
      </c>
      <c r="F1761" s="93" t="s">
        <v>1185</v>
      </c>
      <c r="H1761" s="3">
        <f>E1761+SUMIF('BR DTG CIKDITIRO'!C:C,C1761,'BR DTG CIKDITIRO'!E:E)</f>
        <v>1</v>
      </c>
    </row>
    <row r="1762" spans="1:8" ht="15.75" customHeight="1">
      <c r="A1762" s="93" t="s">
        <v>371</v>
      </c>
      <c r="B1762" s="93" t="s">
        <v>888</v>
      </c>
      <c r="C1762" s="93" t="s">
        <v>371</v>
      </c>
      <c r="D1762" s="93" t="s">
        <v>9401</v>
      </c>
      <c r="E1762" s="94">
        <v>1</v>
      </c>
      <c r="F1762" s="93" t="s">
        <v>1185</v>
      </c>
      <c r="H1762" s="3">
        <f>E1762+SUMIF('BR DTG CIKDITIRO'!C:C,C1762,'BR DTG CIKDITIRO'!E:E)</f>
        <v>1</v>
      </c>
    </row>
    <row r="1763" spans="1:8" ht="15.75" customHeight="1">
      <c r="A1763" s="93" t="s">
        <v>1646</v>
      </c>
      <c r="B1763" s="93" t="s">
        <v>876</v>
      </c>
      <c r="C1763" s="93" t="s">
        <v>1646</v>
      </c>
      <c r="D1763" s="93" t="s">
        <v>2024</v>
      </c>
      <c r="E1763" s="94">
        <v>0</v>
      </c>
      <c r="F1763" s="93" t="s">
        <v>1185</v>
      </c>
      <c r="H1763" s="3">
        <f>E1763+SUMIF('BR DTG CIKDITIRO'!C:C,C1763,'BR DTG CIKDITIRO'!E:E)</f>
        <v>0</v>
      </c>
    </row>
    <row r="1764" spans="1:8" ht="15.75" customHeight="1">
      <c r="A1764" s="93" t="s">
        <v>5065</v>
      </c>
      <c r="B1764" s="93" t="s">
        <v>888</v>
      </c>
      <c r="C1764" s="93" t="s">
        <v>5065</v>
      </c>
      <c r="D1764" s="93" t="s">
        <v>9402</v>
      </c>
      <c r="E1764" s="94">
        <v>1</v>
      </c>
      <c r="F1764" s="93" t="s">
        <v>1185</v>
      </c>
      <c r="H1764" s="3">
        <f>E1764+SUMIF('BR DTG CIKDITIRO'!C:C,C1764,'BR DTG CIKDITIRO'!E:E)</f>
        <v>1</v>
      </c>
    </row>
    <row r="1765" spans="1:8" ht="15.75" customHeight="1">
      <c r="A1765" s="93" t="s">
        <v>5066</v>
      </c>
      <c r="B1765" s="93" t="s">
        <v>876</v>
      </c>
      <c r="C1765" s="93" t="s">
        <v>5066</v>
      </c>
      <c r="D1765" s="93" t="s">
        <v>2330</v>
      </c>
      <c r="E1765" s="94">
        <v>0</v>
      </c>
      <c r="F1765" s="93" t="s">
        <v>1185</v>
      </c>
      <c r="H1765" s="3">
        <f>E1765+SUMIF('BR DTG CIKDITIRO'!C:C,C1765,'BR DTG CIKDITIRO'!E:E)</f>
        <v>0</v>
      </c>
    </row>
    <row r="1766" spans="1:8" ht="15.75" customHeight="1">
      <c r="A1766" s="93" t="s">
        <v>5071</v>
      </c>
      <c r="B1766" s="93" t="s">
        <v>876</v>
      </c>
      <c r="C1766" s="93" t="s">
        <v>5071</v>
      </c>
      <c r="D1766" s="93" t="s">
        <v>5072</v>
      </c>
      <c r="E1766" s="94">
        <v>0</v>
      </c>
      <c r="F1766" s="93" t="s">
        <v>1185</v>
      </c>
      <c r="H1766" s="3">
        <f>E1766+SUMIF('BR DTG CIKDITIRO'!C:C,C1766,'BR DTG CIKDITIRO'!E:E)</f>
        <v>0</v>
      </c>
    </row>
    <row r="1767" spans="1:8" ht="15.75" customHeight="1">
      <c r="A1767" s="93" t="s">
        <v>9403</v>
      </c>
      <c r="B1767" s="93" t="s">
        <v>876</v>
      </c>
      <c r="C1767" s="93" t="s">
        <v>9403</v>
      </c>
      <c r="D1767" s="93" t="s">
        <v>9404</v>
      </c>
      <c r="E1767" s="94">
        <v>0</v>
      </c>
      <c r="F1767" s="93" t="s">
        <v>1185</v>
      </c>
      <c r="H1767" s="3">
        <f>E1767+SUMIF('BR DTG CIKDITIRO'!C:C,C1767,'BR DTG CIKDITIRO'!E:E)</f>
        <v>0</v>
      </c>
    </row>
    <row r="1768" spans="1:8" ht="15.75" customHeight="1">
      <c r="A1768" s="93" t="s">
        <v>9405</v>
      </c>
      <c r="B1768" s="93" t="s">
        <v>876</v>
      </c>
      <c r="C1768" s="93" t="s">
        <v>9405</v>
      </c>
      <c r="D1768" s="93" t="s">
        <v>9406</v>
      </c>
      <c r="E1768" s="94">
        <v>0</v>
      </c>
      <c r="F1768" s="93" t="s">
        <v>1185</v>
      </c>
      <c r="H1768" s="3">
        <f>E1768+SUMIF('BR DTG CIKDITIRO'!C:C,C1768,'BR DTG CIKDITIRO'!E:E)</f>
        <v>0</v>
      </c>
    </row>
    <row r="1769" spans="1:8" ht="15.75" customHeight="1">
      <c r="A1769" s="93" t="s">
        <v>5073</v>
      </c>
      <c r="B1769" s="93" t="s">
        <v>876</v>
      </c>
      <c r="C1769" s="93" t="s">
        <v>5073</v>
      </c>
      <c r="D1769" s="93" t="s">
        <v>5074</v>
      </c>
      <c r="E1769" s="94">
        <v>0</v>
      </c>
      <c r="F1769" s="93" t="s">
        <v>1185</v>
      </c>
      <c r="H1769" s="3">
        <f>E1769+SUMIF('BR DTG CIKDITIRO'!C:C,C1769,'BR DTG CIKDITIRO'!E:E)</f>
        <v>0</v>
      </c>
    </row>
    <row r="1770" spans="1:8" ht="15.75" customHeight="1">
      <c r="A1770" s="93" t="s">
        <v>5075</v>
      </c>
      <c r="B1770" s="93" t="s">
        <v>876</v>
      </c>
      <c r="C1770" s="93" t="s">
        <v>5075</v>
      </c>
      <c r="D1770" s="93" t="s">
        <v>5076</v>
      </c>
      <c r="E1770" s="94">
        <v>0</v>
      </c>
      <c r="F1770" s="93" t="s">
        <v>1185</v>
      </c>
      <c r="H1770" s="3">
        <f>E1770+SUMIF('BR DTG CIKDITIRO'!C:C,C1770,'BR DTG CIKDITIRO'!E:E)</f>
        <v>0</v>
      </c>
    </row>
    <row r="1771" spans="1:8" ht="15.75" customHeight="1">
      <c r="A1771" s="93" t="s">
        <v>372</v>
      </c>
      <c r="B1771" s="93" t="s">
        <v>888</v>
      </c>
      <c r="C1771" s="93" t="s">
        <v>372</v>
      </c>
      <c r="D1771" s="93" t="s">
        <v>1163</v>
      </c>
      <c r="E1771" s="94">
        <v>18</v>
      </c>
      <c r="F1771" s="93" t="s">
        <v>1185</v>
      </c>
      <c r="H1771" s="3">
        <f>E1771+SUMIF('BR DTG CIKDITIRO'!C:C,C1771,'BR DTG CIKDITIRO'!E:E)</f>
        <v>18</v>
      </c>
    </row>
    <row r="1772" spans="1:8" ht="15.75" customHeight="1">
      <c r="A1772" s="93" t="s">
        <v>5079</v>
      </c>
      <c r="B1772" s="93" t="s">
        <v>876</v>
      </c>
      <c r="C1772" s="93" t="s">
        <v>5079</v>
      </c>
      <c r="D1772" s="93" t="s">
        <v>5080</v>
      </c>
      <c r="E1772" s="94">
        <v>0</v>
      </c>
      <c r="F1772" s="93" t="s">
        <v>1185</v>
      </c>
      <c r="H1772" s="3">
        <f>E1772+SUMIF('BR DTG CIKDITIRO'!C:C,C1772,'BR DTG CIKDITIRO'!E:E)</f>
        <v>0</v>
      </c>
    </row>
    <row r="1773" spans="1:8" ht="15.75" customHeight="1">
      <c r="A1773" s="93" t="s">
        <v>5083</v>
      </c>
      <c r="B1773" s="93" t="s">
        <v>876</v>
      </c>
      <c r="C1773" s="93" t="s">
        <v>5083</v>
      </c>
      <c r="D1773" s="93" t="s">
        <v>9407</v>
      </c>
      <c r="E1773" s="94">
        <v>0</v>
      </c>
      <c r="F1773" s="93" t="s">
        <v>1185</v>
      </c>
      <c r="H1773" s="3">
        <f>E1773+SUMIF('BR DTG CIKDITIRO'!C:C,C1773,'BR DTG CIKDITIRO'!E:E)</f>
        <v>0</v>
      </c>
    </row>
    <row r="1774" spans="1:8" ht="15.75" customHeight="1">
      <c r="A1774" s="93" t="s">
        <v>5087</v>
      </c>
      <c r="B1774" s="93" t="s">
        <v>876</v>
      </c>
      <c r="C1774" s="93" t="s">
        <v>5087</v>
      </c>
      <c r="D1774" s="93" t="s">
        <v>5088</v>
      </c>
      <c r="E1774" s="94">
        <v>0</v>
      </c>
      <c r="F1774" s="93" t="s">
        <v>1185</v>
      </c>
      <c r="H1774" s="3">
        <f>E1774+SUMIF('BR DTG CIKDITIRO'!C:C,C1774,'BR DTG CIKDITIRO'!E:E)</f>
        <v>0</v>
      </c>
    </row>
    <row r="1775" spans="1:8" ht="15.75" customHeight="1">
      <c r="A1775" s="93" t="s">
        <v>9408</v>
      </c>
      <c r="B1775" s="93" t="s">
        <v>876</v>
      </c>
      <c r="C1775" s="93" t="s">
        <v>9408</v>
      </c>
      <c r="D1775" s="93" t="s">
        <v>9409</v>
      </c>
      <c r="E1775" s="94">
        <v>0</v>
      </c>
      <c r="F1775" s="93" t="s">
        <v>1185</v>
      </c>
      <c r="H1775" s="3">
        <f>E1775+SUMIF('BR DTG CIKDITIRO'!C:C,C1775,'BR DTG CIKDITIRO'!E:E)</f>
        <v>0</v>
      </c>
    </row>
    <row r="1776" spans="1:8" ht="15.75" customHeight="1">
      <c r="A1776" s="93" t="s">
        <v>5091</v>
      </c>
      <c r="B1776" s="93" t="s">
        <v>876</v>
      </c>
      <c r="C1776" s="93" t="s">
        <v>5091</v>
      </c>
      <c r="D1776" s="93" t="s">
        <v>9410</v>
      </c>
      <c r="E1776" s="94">
        <v>0</v>
      </c>
      <c r="F1776" s="93" t="s">
        <v>1185</v>
      </c>
      <c r="H1776" s="3">
        <f>E1776+SUMIF('BR DTG CIKDITIRO'!C:C,C1776,'BR DTG CIKDITIRO'!E:E)</f>
        <v>0</v>
      </c>
    </row>
    <row r="1777" spans="1:8" ht="15.75" customHeight="1">
      <c r="A1777" s="93" t="s">
        <v>5095</v>
      </c>
      <c r="B1777" s="93" t="s">
        <v>876</v>
      </c>
      <c r="C1777" s="93" t="s">
        <v>5095</v>
      </c>
      <c r="D1777" s="93" t="s">
        <v>5096</v>
      </c>
      <c r="E1777" s="94">
        <v>0</v>
      </c>
      <c r="F1777" s="93" t="s">
        <v>1185</v>
      </c>
      <c r="H1777" s="3">
        <f>E1777+SUMIF('BR DTG CIKDITIRO'!C:C,C1777,'BR DTG CIKDITIRO'!E:E)</f>
        <v>0</v>
      </c>
    </row>
    <row r="1778" spans="1:8" ht="15.75" customHeight="1">
      <c r="A1778" s="93" t="s">
        <v>5097</v>
      </c>
      <c r="B1778" s="93" t="s">
        <v>876</v>
      </c>
      <c r="C1778" s="93" t="s">
        <v>5097</v>
      </c>
      <c r="D1778" s="93" t="s">
        <v>5098</v>
      </c>
      <c r="E1778" s="94">
        <v>0</v>
      </c>
      <c r="F1778" s="93" t="s">
        <v>1185</v>
      </c>
      <c r="H1778" s="3">
        <f>E1778+SUMIF('BR DTG CIKDITIRO'!C:C,C1778,'BR DTG CIKDITIRO'!E:E)</f>
        <v>0</v>
      </c>
    </row>
    <row r="1779" spans="1:8" ht="15.75" customHeight="1">
      <c r="A1779" s="93" t="s">
        <v>5099</v>
      </c>
      <c r="B1779" s="93" t="s">
        <v>888</v>
      </c>
      <c r="C1779" s="93" t="s">
        <v>5099</v>
      </c>
      <c r="D1779" s="93" t="s">
        <v>5100</v>
      </c>
      <c r="E1779" s="94">
        <v>1</v>
      </c>
      <c r="F1779" s="93" t="s">
        <v>1185</v>
      </c>
      <c r="H1779" s="3">
        <f>E1779+SUMIF('BR DTG CIKDITIRO'!C:C,C1779,'BR DTG CIKDITIRO'!E:E)</f>
        <v>1</v>
      </c>
    </row>
    <row r="1780" spans="1:8" ht="15.75" customHeight="1">
      <c r="A1780" s="93" t="s">
        <v>715</v>
      </c>
      <c r="B1780" s="93" t="s">
        <v>876</v>
      </c>
      <c r="C1780" s="93" t="s">
        <v>715</v>
      </c>
      <c r="D1780" s="93" t="s">
        <v>716</v>
      </c>
      <c r="E1780" s="94">
        <v>0</v>
      </c>
      <c r="F1780" s="93" t="s">
        <v>1185</v>
      </c>
      <c r="H1780" s="3">
        <f>E1780+SUMIF('BR DTG CIKDITIRO'!C:C,C1780,'BR DTG CIKDITIRO'!E:E)</f>
        <v>0</v>
      </c>
    </row>
    <row r="1781" spans="1:8" ht="15.75" customHeight="1">
      <c r="A1781" s="93" t="s">
        <v>9411</v>
      </c>
      <c r="B1781" s="93" t="s">
        <v>876</v>
      </c>
      <c r="C1781" s="93" t="s">
        <v>9411</v>
      </c>
      <c r="D1781" s="93" t="s">
        <v>9412</v>
      </c>
      <c r="E1781" s="94">
        <v>0</v>
      </c>
      <c r="F1781" s="93" t="s">
        <v>1185</v>
      </c>
      <c r="H1781" s="3">
        <f>E1781+SUMIF('BR DTG CIKDITIRO'!C:C,C1781,'BR DTG CIKDITIRO'!E:E)</f>
        <v>0</v>
      </c>
    </row>
    <row r="1782" spans="1:8" ht="15.75" customHeight="1">
      <c r="A1782" s="93" t="s">
        <v>9413</v>
      </c>
      <c r="B1782" s="93" t="s">
        <v>876</v>
      </c>
      <c r="C1782" s="93" t="s">
        <v>9413</v>
      </c>
      <c r="D1782" s="93" t="s">
        <v>9414</v>
      </c>
      <c r="E1782" s="94">
        <v>0</v>
      </c>
      <c r="F1782" s="93" t="s">
        <v>1185</v>
      </c>
      <c r="H1782" s="3">
        <f>E1782+SUMIF('BR DTG CIKDITIRO'!C:C,C1782,'BR DTG CIKDITIRO'!E:E)</f>
        <v>0</v>
      </c>
    </row>
    <row r="1783" spans="1:8" ht="15.75" customHeight="1">
      <c r="A1783" s="93" t="s">
        <v>5101</v>
      </c>
      <c r="B1783" s="93" t="s">
        <v>876</v>
      </c>
      <c r="C1783" s="93" t="s">
        <v>5101</v>
      </c>
      <c r="D1783" s="93" t="s">
        <v>5102</v>
      </c>
      <c r="E1783" s="94">
        <v>0</v>
      </c>
      <c r="F1783" s="93" t="s">
        <v>1185</v>
      </c>
      <c r="H1783" s="3">
        <f>E1783+SUMIF('BR DTG CIKDITIRO'!C:C,C1783,'BR DTG CIKDITIRO'!E:E)</f>
        <v>0</v>
      </c>
    </row>
    <row r="1784" spans="1:8" ht="15.75" customHeight="1">
      <c r="A1784" s="93" t="s">
        <v>5103</v>
      </c>
      <c r="B1784" s="93" t="s">
        <v>876</v>
      </c>
      <c r="C1784" s="93" t="s">
        <v>5103</v>
      </c>
      <c r="D1784" s="93" t="s">
        <v>2330</v>
      </c>
      <c r="E1784" s="94">
        <v>0</v>
      </c>
      <c r="F1784" s="93" t="s">
        <v>1185</v>
      </c>
      <c r="H1784" s="3">
        <f>E1784+SUMIF('BR DTG CIKDITIRO'!C:C,C1784,'BR DTG CIKDITIRO'!E:E)</f>
        <v>0</v>
      </c>
    </row>
    <row r="1785" spans="1:8" ht="15.75" customHeight="1">
      <c r="A1785" s="93" t="s">
        <v>9415</v>
      </c>
      <c r="B1785" s="93" t="s">
        <v>876</v>
      </c>
      <c r="C1785" s="93" t="s">
        <v>9415</v>
      </c>
      <c r="D1785" s="93" t="s">
        <v>9416</v>
      </c>
      <c r="E1785" s="94">
        <v>0</v>
      </c>
      <c r="F1785" s="93" t="s">
        <v>1185</v>
      </c>
      <c r="H1785" s="3">
        <f>E1785+SUMIF('BR DTG CIKDITIRO'!C:C,C1785,'BR DTG CIKDITIRO'!E:E)</f>
        <v>0</v>
      </c>
    </row>
    <row r="1786" spans="1:8" ht="15.75" customHeight="1">
      <c r="A1786" s="93" t="s">
        <v>9417</v>
      </c>
      <c r="B1786" s="93" t="s">
        <v>876</v>
      </c>
      <c r="C1786" s="93" t="s">
        <v>9417</v>
      </c>
      <c r="D1786" s="93" t="s">
        <v>9418</v>
      </c>
      <c r="E1786" s="94">
        <v>0</v>
      </c>
      <c r="F1786" s="93" t="s">
        <v>1185</v>
      </c>
      <c r="H1786" s="3">
        <f>E1786+SUMIF('BR DTG CIKDITIRO'!C:C,C1786,'BR DTG CIKDITIRO'!E:E)</f>
        <v>0</v>
      </c>
    </row>
    <row r="1787" spans="1:8" ht="15.75" customHeight="1">
      <c r="A1787" s="93" t="s">
        <v>5104</v>
      </c>
      <c r="B1787" s="93" t="s">
        <v>876</v>
      </c>
      <c r="C1787" s="93" t="s">
        <v>5104</v>
      </c>
      <c r="D1787" s="93" t="s">
        <v>5105</v>
      </c>
      <c r="E1787" s="94">
        <v>0</v>
      </c>
      <c r="F1787" s="93" t="s">
        <v>1185</v>
      </c>
      <c r="H1787" s="3">
        <f>E1787+SUMIF('BR DTG CIKDITIRO'!C:C,C1787,'BR DTG CIKDITIRO'!E:E)</f>
        <v>0</v>
      </c>
    </row>
    <row r="1788" spans="1:8" ht="15.75" customHeight="1">
      <c r="A1788" s="93" t="s">
        <v>373</v>
      </c>
      <c r="B1788" s="93" t="s">
        <v>891</v>
      </c>
      <c r="C1788" s="93" t="s">
        <v>373</v>
      </c>
      <c r="D1788" s="93" t="s">
        <v>1164</v>
      </c>
      <c r="E1788" s="94">
        <v>0</v>
      </c>
      <c r="F1788" s="93" t="s">
        <v>1185</v>
      </c>
      <c r="H1788" s="3">
        <f>E1788+SUMIF('BR DTG CIKDITIRO'!C:C,C1788,'BR DTG CIKDITIRO'!E:E)</f>
        <v>0</v>
      </c>
    </row>
    <row r="1789" spans="1:8" ht="15.75" customHeight="1">
      <c r="A1789" s="93" t="s">
        <v>5106</v>
      </c>
      <c r="B1789" s="93" t="s">
        <v>876</v>
      </c>
      <c r="C1789" s="93" t="s">
        <v>5106</v>
      </c>
      <c r="D1789" s="93" t="s">
        <v>5107</v>
      </c>
      <c r="E1789" s="94">
        <v>0</v>
      </c>
      <c r="F1789" s="93" t="s">
        <v>1185</v>
      </c>
      <c r="H1789" s="3">
        <f>E1789+SUMIF('BR DTG CIKDITIRO'!C:C,C1789,'BR DTG CIKDITIRO'!E:E)</f>
        <v>0</v>
      </c>
    </row>
    <row r="1790" spans="1:8" ht="15.75" customHeight="1">
      <c r="A1790" s="93" t="s">
        <v>5108</v>
      </c>
      <c r="B1790" s="93" t="s">
        <v>876</v>
      </c>
      <c r="C1790" s="93" t="s">
        <v>5108</v>
      </c>
      <c r="D1790" s="93" t="s">
        <v>9419</v>
      </c>
      <c r="E1790" s="94">
        <v>0</v>
      </c>
      <c r="F1790" s="93" t="s">
        <v>1185</v>
      </c>
      <c r="H1790" s="3">
        <f>E1790+SUMIF('BR DTG CIKDITIRO'!C:C,C1790,'BR DTG CIKDITIRO'!E:E)</f>
        <v>0</v>
      </c>
    </row>
    <row r="1791" spans="1:8" ht="15.75" customHeight="1">
      <c r="A1791" s="93" t="s">
        <v>374</v>
      </c>
      <c r="B1791" s="93" t="s">
        <v>888</v>
      </c>
      <c r="C1791" s="93" t="s">
        <v>374</v>
      </c>
      <c r="D1791" s="93" t="s">
        <v>1165</v>
      </c>
      <c r="E1791" s="94">
        <v>2</v>
      </c>
      <c r="F1791" s="93" t="s">
        <v>1185</v>
      </c>
      <c r="H1791" s="3">
        <f>E1791+SUMIF('BR DTG CIKDITIRO'!C:C,C1791,'BR DTG CIKDITIRO'!E:E)</f>
        <v>2</v>
      </c>
    </row>
    <row r="1792" spans="1:8" ht="15.75" customHeight="1">
      <c r="A1792" s="93" t="s">
        <v>1708</v>
      </c>
      <c r="B1792" s="93" t="s">
        <v>1185</v>
      </c>
      <c r="C1792" s="93" t="s">
        <v>1708</v>
      </c>
      <c r="D1792" s="93" t="s">
        <v>1709</v>
      </c>
      <c r="E1792" s="94">
        <v>0</v>
      </c>
      <c r="F1792" s="93" t="s">
        <v>1185</v>
      </c>
      <c r="H1792" s="3">
        <f>E1792+SUMIF('BR DTG CIKDITIRO'!C:C,C1792,'BR DTG CIKDITIRO'!E:E)</f>
        <v>0</v>
      </c>
    </row>
    <row r="1793" spans="1:8" ht="15.75" customHeight="1">
      <c r="A1793" s="93" t="s">
        <v>5114</v>
      </c>
      <c r="B1793" s="93" t="s">
        <v>876</v>
      </c>
      <c r="C1793" s="93" t="s">
        <v>5114</v>
      </c>
      <c r="D1793" s="93" t="s">
        <v>5115</v>
      </c>
      <c r="E1793" s="94">
        <v>0</v>
      </c>
      <c r="F1793" s="93" t="s">
        <v>1185</v>
      </c>
      <c r="H1793" s="3">
        <f>E1793+SUMIF('BR DTG CIKDITIRO'!C:C,C1793,'BR DTG CIKDITIRO'!E:E)</f>
        <v>0</v>
      </c>
    </row>
    <row r="1794" spans="1:8" ht="15.75" customHeight="1">
      <c r="A1794" s="93" t="s">
        <v>5116</v>
      </c>
      <c r="B1794" s="93" t="s">
        <v>876</v>
      </c>
      <c r="C1794" s="93" t="s">
        <v>5116</v>
      </c>
      <c r="D1794" s="93" t="s">
        <v>5117</v>
      </c>
      <c r="E1794" s="94">
        <v>0</v>
      </c>
      <c r="F1794" s="93" t="s">
        <v>1185</v>
      </c>
      <c r="H1794" s="3">
        <f>E1794+SUMIF('BR DTG CIKDITIRO'!C:C,C1794,'BR DTG CIKDITIRO'!E:E)</f>
        <v>0</v>
      </c>
    </row>
    <row r="1795" spans="1:8" ht="15.75" customHeight="1">
      <c r="A1795" s="93" t="s">
        <v>375</v>
      </c>
      <c r="B1795" s="93" t="s">
        <v>888</v>
      </c>
      <c r="C1795" s="93" t="s">
        <v>375</v>
      </c>
      <c r="D1795" s="93" t="s">
        <v>1166</v>
      </c>
      <c r="E1795" s="94">
        <v>22</v>
      </c>
      <c r="F1795" s="93" t="s">
        <v>1185</v>
      </c>
      <c r="H1795" s="3">
        <f>E1795+SUMIF('BR DTG CIKDITIRO'!C:C,C1795,'BR DTG CIKDITIRO'!E:E)</f>
        <v>22</v>
      </c>
    </row>
    <row r="1796" spans="1:8" ht="15.75" customHeight="1">
      <c r="A1796" s="93" t="s">
        <v>5118</v>
      </c>
      <c r="B1796" s="93" t="s">
        <v>876</v>
      </c>
      <c r="C1796" s="93" t="s">
        <v>5118</v>
      </c>
      <c r="D1796" s="93" t="s">
        <v>5119</v>
      </c>
      <c r="E1796" s="94">
        <v>0</v>
      </c>
      <c r="F1796" s="93" t="s">
        <v>1185</v>
      </c>
      <c r="H1796" s="3">
        <f>E1796+SUMIF('BR DTG CIKDITIRO'!C:C,C1796,'BR DTG CIKDITIRO'!E:E)</f>
        <v>0</v>
      </c>
    </row>
    <row r="1797" spans="1:8" ht="15.75" customHeight="1">
      <c r="A1797" s="93" t="s">
        <v>376</v>
      </c>
      <c r="B1797" s="93" t="s">
        <v>877</v>
      </c>
      <c r="C1797" s="93" t="s">
        <v>376</v>
      </c>
      <c r="D1797" s="93" t="s">
        <v>1167</v>
      </c>
      <c r="E1797" s="94">
        <v>2</v>
      </c>
      <c r="F1797" s="93" t="s">
        <v>1185</v>
      </c>
      <c r="H1797" s="3">
        <f>E1797+SUMIF('BR DTG CIKDITIRO'!C:C,C1797,'BR DTG CIKDITIRO'!E:E)</f>
        <v>2</v>
      </c>
    </row>
    <row r="1798" spans="1:8" ht="15.75" customHeight="1">
      <c r="A1798" s="93" t="s">
        <v>5120</v>
      </c>
      <c r="B1798" s="93" t="s">
        <v>876</v>
      </c>
      <c r="C1798" s="93" t="s">
        <v>5120</v>
      </c>
      <c r="D1798" s="93" t="s">
        <v>5121</v>
      </c>
      <c r="E1798" s="94">
        <v>0</v>
      </c>
      <c r="F1798" s="93" t="s">
        <v>1185</v>
      </c>
      <c r="H1798" s="3">
        <f>E1798+SUMIF('BR DTG CIKDITIRO'!C:C,C1798,'BR DTG CIKDITIRO'!E:E)</f>
        <v>0</v>
      </c>
    </row>
    <row r="1799" spans="1:8" ht="15.75" customHeight="1">
      <c r="A1799" s="93" t="s">
        <v>5122</v>
      </c>
      <c r="B1799" s="93" t="s">
        <v>876</v>
      </c>
      <c r="C1799" s="93" t="s">
        <v>5122</v>
      </c>
      <c r="D1799" s="93" t="s">
        <v>5123</v>
      </c>
      <c r="E1799" s="94">
        <v>0</v>
      </c>
      <c r="F1799" s="93" t="s">
        <v>1185</v>
      </c>
      <c r="H1799" s="3">
        <f>E1799+SUMIF('BR DTG CIKDITIRO'!C:C,C1799,'BR DTG CIKDITIRO'!E:E)</f>
        <v>0</v>
      </c>
    </row>
    <row r="1800" spans="1:8" ht="15.75" customHeight="1">
      <c r="A1800" s="93" t="s">
        <v>5126</v>
      </c>
      <c r="B1800" s="93" t="s">
        <v>876</v>
      </c>
      <c r="C1800" s="93" t="s">
        <v>5126</v>
      </c>
      <c r="D1800" s="93" t="s">
        <v>5127</v>
      </c>
      <c r="E1800" s="94">
        <v>0</v>
      </c>
      <c r="F1800" s="93" t="s">
        <v>1185</v>
      </c>
      <c r="H1800" s="3">
        <f>E1800+SUMIF('BR DTG CIKDITIRO'!C:C,C1800,'BR DTG CIKDITIRO'!E:E)</f>
        <v>0</v>
      </c>
    </row>
    <row r="1801" spans="1:8" ht="15.75" customHeight="1">
      <c r="A1801" s="93" t="s">
        <v>9420</v>
      </c>
      <c r="B1801" s="93" t="s">
        <v>876</v>
      </c>
      <c r="C1801" s="93" t="s">
        <v>9420</v>
      </c>
      <c r="D1801" s="93" t="s">
        <v>9421</v>
      </c>
      <c r="E1801" s="94">
        <v>0</v>
      </c>
      <c r="F1801" s="93" t="s">
        <v>1185</v>
      </c>
      <c r="H1801" s="3">
        <f>E1801+SUMIF('BR DTG CIKDITIRO'!C:C,C1801,'BR DTG CIKDITIRO'!E:E)</f>
        <v>0</v>
      </c>
    </row>
    <row r="1802" spans="1:8" ht="15.75" customHeight="1">
      <c r="A1802" s="93" t="s">
        <v>377</v>
      </c>
      <c r="B1802" s="93" t="s">
        <v>876</v>
      </c>
      <c r="C1802" s="93" t="s">
        <v>377</v>
      </c>
      <c r="D1802" s="93" t="s">
        <v>2025</v>
      </c>
      <c r="E1802" s="94">
        <v>0</v>
      </c>
      <c r="F1802" s="93" t="s">
        <v>1185</v>
      </c>
      <c r="H1802" s="3">
        <f>E1802+SUMIF('BR DTG CIKDITIRO'!C:C,C1802,'BR DTG CIKDITIRO'!E:E)</f>
        <v>0</v>
      </c>
    </row>
    <row r="1803" spans="1:8" ht="15.75" customHeight="1">
      <c r="A1803" s="93" t="s">
        <v>9422</v>
      </c>
      <c r="B1803" s="93" t="s">
        <v>876</v>
      </c>
      <c r="C1803" s="93" t="s">
        <v>9422</v>
      </c>
      <c r="D1803" s="93" t="s">
        <v>5129</v>
      </c>
      <c r="E1803" s="94">
        <v>0</v>
      </c>
      <c r="F1803" s="93" t="s">
        <v>1185</v>
      </c>
      <c r="H1803" s="3">
        <f>E1803+SUMIF('BR DTG CIKDITIRO'!C:C,C1803,'BR DTG CIKDITIRO'!E:E)</f>
        <v>0</v>
      </c>
    </row>
    <row r="1804" spans="1:8" ht="15.75" customHeight="1">
      <c r="A1804" s="93" t="s">
        <v>5130</v>
      </c>
      <c r="B1804" s="93" t="s">
        <v>876</v>
      </c>
      <c r="C1804" s="93" t="s">
        <v>5130</v>
      </c>
      <c r="D1804" s="93" t="s">
        <v>5131</v>
      </c>
      <c r="E1804" s="94">
        <v>0</v>
      </c>
      <c r="F1804" s="93" t="s">
        <v>1185</v>
      </c>
      <c r="H1804" s="3">
        <f>E1804+SUMIF('BR DTG CIKDITIRO'!C:C,C1804,'BR DTG CIKDITIRO'!E:E)</f>
        <v>0</v>
      </c>
    </row>
    <row r="1805" spans="1:8" ht="15.75" customHeight="1">
      <c r="A1805" s="93" t="s">
        <v>9423</v>
      </c>
      <c r="B1805" s="93" t="s">
        <v>876</v>
      </c>
      <c r="C1805" s="93" t="s">
        <v>9423</v>
      </c>
      <c r="D1805" s="93" t="s">
        <v>9424</v>
      </c>
      <c r="E1805" s="94">
        <v>0</v>
      </c>
      <c r="F1805" s="93" t="s">
        <v>1185</v>
      </c>
      <c r="H1805" s="3">
        <f>E1805+SUMIF('BR DTG CIKDITIRO'!C:C,C1805,'BR DTG CIKDITIRO'!E:E)</f>
        <v>0</v>
      </c>
    </row>
    <row r="1806" spans="1:8" ht="15.75" customHeight="1">
      <c r="A1806" s="93" t="s">
        <v>5136</v>
      </c>
      <c r="B1806" s="93" t="s">
        <v>876</v>
      </c>
      <c r="C1806" s="93" t="s">
        <v>5136</v>
      </c>
      <c r="D1806" s="93" t="s">
        <v>5137</v>
      </c>
      <c r="E1806" s="94">
        <v>0</v>
      </c>
      <c r="F1806" s="93" t="s">
        <v>1185</v>
      </c>
      <c r="H1806" s="3">
        <f>E1806+SUMIF('BR DTG CIKDITIRO'!C:C,C1806,'BR DTG CIKDITIRO'!E:E)</f>
        <v>0</v>
      </c>
    </row>
    <row r="1807" spans="1:8" ht="15.75" customHeight="1">
      <c r="A1807" s="93" t="s">
        <v>9425</v>
      </c>
      <c r="B1807" s="93" t="s">
        <v>876</v>
      </c>
      <c r="C1807" s="93" t="s">
        <v>9425</v>
      </c>
      <c r="D1807" s="93" t="s">
        <v>9426</v>
      </c>
      <c r="E1807" s="94">
        <v>0</v>
      </c>
      <c r="F1807" s="93" t="s">
        <v>1185</v>
      </c>
      <c r="H1807" s="3">
        <f>E1807+SUMIF('BR DTG CIKDITIRO'!C:C,C1807,'BR DTG CIKDITIRO'!E:E)</f>
        <v>0</v>
      </c>
    </row>
    <row r="1808" spans="1:8" ht="15.75" customHeight="1">
      <c r="A1808" s="93" t="s">
        <v>5142</v>
      </c>
      <c r="B1808" s="93" t="s">
        <v>876</v>
      </c>
      <c r="C1808" s="93" t="s">
        <v>5142</v>
      </c>
      <c r="D1808" s="93" t="s">
        <v>5143</v>
      </c>
      <c r="E1808" s="94">
        <v>0</v>
      </c>
      <c r="F1808" s="93" t="s">
        <v>1185</v>
      </c>
      <c r="H1808" s="3">
        <f>E1808+SUMIF('BR DTG CIKDITIRO'!C:C,C1808,'BR DTG CIKDITIRO'!E:E)</f>
        <v>0</v>
      </c>
    </row>
    <row r="1809" spans="1:8" ht="15.75" customHeight="1">
      <c r="A1809" s="93" t="s">
        <v>9427</v>
      </c>
      <c r="B1809" s="93" t="s">
        <v>876</v>
      </c>
      <c r="C1809" s="93" t="s">
        <v>9427</v>
      </c>
      <c r="D1809" s="93" t="s">
        <v>9428</v>
      </c>
      <c r="E1809" s="94">
        <v>0</v>
      </c>
      <c r="F1809" s="93" t="s">
        <v>1185</v>
      </c>
      <c r="H1809" s="3">
        <f>E1809+SUMIF('BR DTG CIKDITIRO'!C:C,C1809,'BR DTG CIKDITIRO'!E:E)</f>
        <v>0</v>
      </c>
    </row>
    <row r="1810" spans="1:8" ht="15.75" customHeight="1">
      <c r="A1810" s="93" t="s">
        <v>5146</v>
      </c>
      <c r="B1810" s="93" t="s">
        <v>876</v>
      </c>
      <c r="C1810" s="93" t="s">
        <v>5146</v>
      </c>
      <c r="D1810" s="93" t="s">
        <v>9429</v>
      </c>
      <c r="E1810" s="94">
        <v>0</v>
      </c>
      <c r="F1810" s="93" t="s">
        <v>1185</v>
      </c>
      <c r="H1810" s="3">
        <f>E1810+SUMIF('BR DTG CIKDITIRO'!C:C,C1810,'BR DTG CIKDITIRO'!E:E)</f>
        <v>0</v>
      </c>
    </row>
    <row r="1811" spans="1:8" ht="15.75" customHeight="1">
      <c r="A1811" s="93" t="s">
        <v>5148</v>
      </c>
      <c r="B1811" s="93" t="s">
        <v>876</v>
      </c>
      <c r="C1811" s="93" t="s">
        <v>5148</v>
      </c>
      <c r="D1811" s="93" t="s">
        <v>9430</v>
      </c>
      <c r="E1811" s="94">
        <v>0</v>
      </c>
      <c r="F1811" s="93" t="s">
        <v>1185</v>
      </c>
      <c r="H1811" s="3">
        <f>E1811+SUMIF('BR DTG CIKDITIRO'!C:C,C1811,'BR DTG CIKDITIRO'!E:E)</f>
        <v>0</v>
      </c>
    </row>
    <row r="1812" spans="1:8" ht="15.75" customHeight="1">
      <c r="A1812" s="93" t="s">
        <v>5152</v>
      </c>
      <c r="B1812" s="93" t="s">
        <v>876</v>
      </c>
      <c r="C1812" s="93" t="s">
        <v>5152</v>
      </c>
      <c r="D1812" s="93" t="s">
        <v>5153</v>
      </c>
      <c r="E1812" s="94">
        <v>0</v>
      </c>
      <c r="F1812" s="93" t="s">
        <v>1185</v>
      </c>
      <c r="H1812" s="3">
        <f>E1812+SUMIF('BR DTG CIKDITIRO'!C:C,C1812,'BR DTG CIKDITIRO'!E:E)</f>
        <v>0</v>
      </c>
    </row>
    <row r="1813" spans="1:8" ht="15.75" customHeight="1">
      <c r="A1813" s="93" t="s">
        <v>5154</v>
      </c>
      <c r="B1813" s="93" t="s">
        <v>876</v>
      </c>
      <c r="C1813" s="93" t="s">
        <v>5154</v>
      </c>
      <c r="D1813" s="93" t="s">
        <v>5155</v>
      </c>
      <c r="E1813" s="94">
        <v>0</v>
      </c>
      <c r="F1813" s="93" t="s">
        <v>1185</v>
      </c>
      <c r="H1813" s="3">
        <f>E1813+SUMIF('BR DTG CIKDITIRO'!C:C,C1813,'BR DTG CIKDITIRO'!E:E)</f>
        <v>0</v>
      </c>
    </row>
    <row r="1814" spans="1:8" ht="15.75" customHeight="1">
      <c r="A1814" s="93" t="s">
        <v>9431</v>
      </c>
      <c r="B1814" s="93" t="s">
        <v>876</v>
      </c>
      <c r="C1814" s="93" t="s">
        <v>9431</v>
      </c>
      <c r="D1814" s="93" t="s">
        <v>9432</v>
      </c>
      <c r="E1814" s="94">
        <v>0</v>
      </c>
      <c r="F1814" s="93" t="s">
        <v>1185</v>
      </c>
      <c r="H1814" s="3">
        <f>E1814+SUMIF('BR DTG CIKDITIRO'!C:C,C1814,'BR DTG CIKDITIRO'!E:E)</f>
        <v>0</v>
      </c>
    </row>
    <row r="1815" spans="1:8" ht="15.75" customHeight="1">
      <c r="A1815" s="93" t="s">
        <v>9433</v>
      </c>
      <c r="B1815" s="93" t="s">
        <v>888</v>
      </c>
      <c r="C1815" s="93" t="s">
        <v>9433</v>
      </c>
      <c r="D1815" s="93" t="s">
        <v>9434</v>
      </c>
      <c r="E1815" s="94">
        <v>2</v>
      </c>
      <c r="F1815" s="93" t="s">
        <v>1185</v>
      </c>
      <c r="H1815" s="3">
        <f>E1815+SUMIF('BR DTG CIKDITIRO'!C:C,C1815,'BR DTG CIKDITIRO'!E:E)</f>
        <v>2</v>
      </c>
    </row>
    <row r="1816" spans="1:8" ht="15.75" customHeight="1">
      <c r="A1816" s="93" t="s">
        <v>378</v>
      </c>
      <c r="B1816" s="93" t="s">
        <v>888</v>
      </c>
      <c r="C1816" s="93" t="s">
        <v>378</v>
      </c>
      <c r="D1816" s="93" t="s">
        <v>1168</v>
      </c>
      <c r="E1816" s="94">
        <v>25</v>
      </c>
      <c r="F1816" s="93" t="s">
        <v>1185</v>
      </c>
      <c r="H1816" s="3">
        <f>E1816+SUMIF('BR DTG CIKDITIRO'!C:C,C1816,'BR DTG CIKDITIRO'!E:E)</f>
        <v>25</v>
      </c>
    </row>
    <row r="1817" spans="1:8" ht="15.75" customHeight="1">
      <c r="A1817" s="93" t="s">
        <v>379</v>
      </c>
      <c r="B1817" s="93" t="s">
        <v>888</v>
      </c>
      <c r="C1817" s="93" t="s">
        <v>379</v>
      </c>
      <c r="D1817" s="93" t="s">
        <v>1169</v>
      </c>
      <c r="E1817" s="94">
        <v>1</v>
      </c>
      <c r="F1817" s="93" t="s">
        <v>1185</v>
      </c>
      <c r="H1817" s="3">
        <f>E1817+SUMIF('BR DTG CIKDITIRO'!C:C,C1817,'BR DTG CIKDITIRO'!E:E)</f>
        <v>1</v>
      </c>
    </row>
    <row r="1818" spans="1:8" ht="15.75" customHeight="1">
      <c r="A1818" s="93" t="s">
        <v>1453</v>
      </c>
      <c r="B1818" s="93" t="s">
        <v>888</v>
      </c>
      <c r="C1818" s="93" t="s">
        <v>1453</v>
      </c>
      <c r="D1818" s="93" t="s">
        <v>1454</v>
      </c>
      <c r="E1818" s="94">
        <v>2</v>
      </c>
      <c r="F1818" s="93" t="s">
        <v>1185</v>
      </c>
      <c r="H1818" s="3">
        <f>E1818+SUMIF('BR DTG CIKDITIRO'!C:C,C1818,'BR DTG CIKDITIRO'!E:E)</f>
        <v>2</v>
      </c>
    </row>
    <row r="1819" spans="1:8" ht="15.75" customHeight="1">
      <c r="A1819" s="93" t="s">
        <v>9435</v>
      </c>
      <c r="B1819" s="93" t="s">
        <v>888</v>
      </c>
      <c r="C1819" s="93" t="s">
        <v>9435</v>
      </c>
      <c r="D1819" s="93" t="s">
        <v>9436</v>
      </c>
      <c r="E1819" s="94">
        <v>1</v>
      </c>
      <c r="F1819" s="93" t="s">
        <v>1185</v>
      </c>
      <c r="H1819" s="3">
        <f>E1819+SUMIF('BR DTG CIKDITIRO'!C:C,C1819,'BR DTG CIKDITIRO'!E:E)</f>
        <v>1</v>
      </c>
    </row>
    <row r="1820" spans="1:8" ht="15.75" customHeight="1">
      <c r="A1820" s="93" t="s">
        <v>5158</v>
      </c>
      <c r="B1820" s="93" t="s">
        <v>876</v>
      </c>
      <c r="C1820" s="93" t="s">
        <v>5158</v>
      </c>
      <c r="D1820" s="93" t="s">
        <v>5159</v>
      </c>
      <c r="E1820" s="94">
        <v>0</v>
      </c>
      <c r="F1820" s="93" t="s">
        <v>1185</v>
      </c>
      <c r="H1820" s="3">
        <f>E1820+SUMIF('BR DTG CIKDITIRO'!C:C,C1820,'BR DTG CIKDITIRO'!E:E)</f>
        <v>0</v>
      </c>
    </row>
    <row r="1821" spans="1:8" ht="15.75" customHeight="1">
      <c r="A1821" s="93" t="s">
        <v>380</v>
      </c>
      <c r="B1821" s="93" t="s">
        <v>888</v>
      </c>
      <c r="C1821" s="93" t="s">
        <v>380</v>
      </c>
      <c r="D1821" s="93" t="s">
        <v>1170</v>
      </c>
      <c r="E1821" s="94">
        <v>28</v>
      </c>
      <c r="F1821" s="93" t="s">
        <v>1185</v>
      </c>
      <c r="H1821" s="3">
        <f>E1821+SUMIF('BR DTG CIKDITIRO'!C:C,C1821,'BR DTG CIKDITIRO'!E:E)</f>
        <v>28</v>
      </c>
    </row>
    <row r="1822" spans="1:8" ht="15.75" customHeight="1">
      <c r="A1822" s="93" t="s">
        <v>1455</v>
      </c>
      <c r="B1822" s="93" t="s">
        <v>888</v>
      </c>
      <c r="C1822" s="93" t="s">
        <v>1455</v>
      </c>
      <c r="D1822" s="93" t="s">
        <v>1456</v>
      </c>
      <c r="E1822" s="94">
        <v>0</v>
      </c>
      <c r="F1822" s="93" t="s">
        <v>1185</v>
      </c>
      <c r="H1822" s="3">
        <f>E1822+SUMIF('BR DTG CIKDITIRO'!C:C,C1822,'BR DTG CIKDITIRO'!E:E)</f>
        <v>0</v>
      </c>
    </row>
    <row r="1823" spans="1:8" ht="15.75" customHeight="1">
      <c r="A1823" s="93" t="s">
        <v>9437</v>
      </c>
      <c r="B1823" s="93" t="s">
        <v>876</v>
      </c>
      <c r="C1823" s="93" t="s">
        <v>9437</v>
      </c>
      <c r="D1823" s="93" t="s">
        <v>9438</v>
      </c>
      <c r="E1823" s="94">
        <v>0</v>
      </c>
      <c r="F1823" s="93" t="s">
        <v>1185</v>
      </c>
      <c r="H1823" s="3">
        <f>E1823+SUMIF('BR DTG CIKDITIRO'!C:C,C1823,'BR DTG CIKDITIRO'!E:E)</f>
        <v>0</v>
      </c>
    </row>
    <row r="1824" spans="1:8" ht="15.75" customHeight="1">
      <c r="A1824" s="93" t="s">
        <v>5164</v>
      </c>
      <c r="B1824" s="93" t="s">
        <v>876</v>
      </c>
      <c r="C1824" s="93" t="s">
        <v>5164</v>
      </c>
      <c r="D1824" s="93" t="s">
        <v>5165</v>
      </c>
      <c r="E1824" s="94">
        <v>0</v>
      </c>
      <c r="F1824" s="93" t="s">
        <v>1185</v>
      </c>
      <c r="H1824" s="3">
        <f>E1824+SUMIF('BR DTG CIKDITIRO'!C:C,C1824,'BR DTG CIKDITIRO'!E:E)</f>
        <v>0</v>
      </c>
    </row>
    <row r="1825" spans="1:8" ht="15.75" customHeight="1">
      <c r="A1825" s="93" t="s">
        <v>1171</v>
      </c>
      <c r="B1825" s="93" t="s">
        <v>888</v>
      </c>
      <c r="C1825" s="93" t="s">
        <v>1171</v>
      </c>
      <c r="D1825" s="93" t="s">
        <v>1172</v>
      </c>
      <c r="E1825" s="94">
        <v>2</v>
      </c>
      <c r="F1825" s="93" t="s">
        <v>1185</v>
      </c>
      <c r="H1825" s="3">
        <f>E1825+SUMIF('BR DTG CIKDITIRO'!C:C,C1825,'BR DTG CIKDITIRO'!E:E)</f>
        <v>2</v>
      </c>
    </row>
    <row r="1826" spans="1:8" ht="15.75" customHeight="1">
      <c r="A1826" s="93" t="s">
        <v>381</v>
      </c>
      <c r="B1826" s="93" t="s">
        <v>888</v>
      </c>
      <c r="C1826" s="93" t="s">
        <v>381</v>
      </c>
      <c r="D1826" s="93" t="s">
        <v>1173</v>
      </c>
      <c r="E1826" s="94">
        <v>29</v>
      </c>
      <c r="F1826" s="93" t="s">
        <v>1185</v>
      </c>
      <c r="H1826" s="3">
        <f>E1826+SUMIF('BR DTG CIKDITIRO'!C:C,C1826,'BR DTG CIKDITIRO'!E:E)</f>
        <v>29</v>
      </c>
    </row>
    <row r="1827" spans="1:8" ht="15.75" customHeight="1">
      <c r="A1827" s="93" t="s">
        <v>9439</v>
      </c>
      <c r="B1827" s="93" t="s">
        <v>876</v>
      </c>
      <c r="C1827" s="93" t="s">
        <v>9439</v>
      </c>
      <c r="D1827" s="93" t="s">
        <v>9440</v>
      </c>
      <c r="E1827" s="94">
        <v>0</v>
      </c>
      <c r="F1827" s="93" t="s">
        <v>1185</v>
      </c>
      <c r="H1827" s="3">
        <f>E1827+SUMIF('BR DTG CIKDITIRO'!C:C,C1827,'BR DTG CIKDITIRO'!E:E)</f>
        <v>0</v>
      </c>
    </row>
    <row r="1828" spans="1:8" ht="15.75" customHeight="1">
      <c r="A1828" s="93" t="s">
        <v>5172</v>
      </c>
      <c r="B1828" s="93" t="s">
        <v>876</v>
      </c>
      <c r="C1828" s="93" t="s">
        <v>5172</v>
      </c>
      <c r="D1828" s="93" t="s">
        <v>5173</v>
      </c>
      <c r="E1828" s="94">
        <v>0</v>
      </c>
      <c r="F1828" s="93" t="s">
        <v>1185</v>
      </c>
      <c r="H1828" s="3">
        <f>E1828+SUMIF('BR DTG CIKDITIRO'!C:C,C1828,'BR DTG CIKDITIRO'!E:E)</f>
        <v>0</v>
      </c>
    </row>
    <row r="1829" spans="1:8" ht="15.75" customHeight="1">
      <c r="A1829" s="93" t="s">
        <v>9441</v>
      </c>
      <c r="B1829" s="93" t="s">
        <v>876</v>
      </c>
      <c r="C1829" s="93" t="s">
        <v>9441</v>
      </c>
      <c r="D1829" s="93" t="s">
        <v>2218</v>
      </c>
      <c r="E1829" s="94">
        <v>0</v>
      </c>
      <c r="F1829" s="93" t="s">
        <v>1185</v>
      </c>
      <c r="H1829" s="3">
        <f>E1829+SUMIF('BR DTG CIKDITIRO'!C:C,C1829,'BR DTG CIKDITIRO'!E:E)</f>
        <v>0</v>
      </c>
    </row>
    <row r="1830" spans="1:8" ht="15.75" customHeight="1">
      <c r="A1830" s="93" t="s">
        <v>2217</v>
      </c>
      <c r="B1830" s="93" t="s">
        <v>876</v>
      </c>
      <c r="C1830" s="93" t="s">
        <v>2217</v>
      </c>
      <c r="D1830" s="93" t="s">
        <v>2218</v>
      </c>
      <c r="E1830" s="94">
        <v>2</v>
      </c>
      <c r="F1830" s="93" t="s">
        <v>1185</v>
      </c>
      <c r="H1830" s="3">
        <f>E1830+SUMIF('BR DTG CIKDITIRO'!C:C,C1830,'BR DTG CIKDITIRO'!E:E)</f>
        <v>2</v>
      </c>
    </row>
    <row r="1831" spans="1:8" ht="15.75" customHeight="1">
      <c r="A1831" s="93" t="s">
        <v>382</v>
      </c>
      <c r="B1831" s="93" t="s">
        <v>888</v>
      </c>
      <c r="C1831" s="93" t="s">
        <v>382</v>
      </c>
      <c r="D1831" s="93" t="s">
        <v>1174</v>
      </c>
      <c r="E1831" s="94">
        <v>16</v>
      </c>
      <c r="F1831" s="93" t="s">
        <v>1185</v>
      </c>
      <c r="H1831" s="3">
        <f>E1831+SUMIF('BR DTG CIKDITIRO'!C:C,C1831,'BR DTG CIKDITIRO'!E:E)</f>
        <v>16</v>
      </c>
    </row>
    <row r="1832" spans="1:8" ht="15.75" customHeight="1">
      <c r="A1832" s="93" t="s">
        <v>5174</v>
      </c>
      <c r="B1832" s="93" t="s">
        <v>876</v>
      </c>
      <c r="C1832" s="93" t="s">
        <v>5174</v>
      </c>
      <c r="D1832" s="93" t="s">
        <v>9442</v>
      </c>
      <c r="E1832" s="94">
        <v>0</v>
      </c>
      <c r="F1832" s="93" t="s">
        <v>1185</v>
      </c>
      <c r="H1832" s="3">
        <f>E1832+SUMIF('BR DTG CIKDITIRO'!C:C,C1832,'BR DTG CIKDITIRO'!E:E)</f>
        <v>0</v>
      </c>
    </row>
    <row r="1833" spans="1:8" ht="15.75" customHeight="1">
      <c r="A1833" s="93" t="s">
        <v>383</v>
      </c>
      <c r="B1833" s="93" t="s">
        <v>888</v>
      </c>
      <c r="C1833" s="93" t="s">
        <v>383</v>
      </c>
      <c r="D1833" s="93" t="s">
        <v>1175</v>
      </c>
      <c r="E1833" s="94">
        <v>27</v>
      </c>
      <c r="F1833" s="93" t="s">
        <v>1185</v>
      </c>
      <c r="H1833" s="3">
        <f>E1833+SUMIF('BR DTG CIKDITIRO'!C:C,C1833,'BR DTG CIKDITIRO'!E:E)</f>
        <v>27</v>
      </c>
    </row>
    <row r="1834" spans="1:8" ht="15.75" customHeight="1">
      <c r="A1834" s="93" t="s">
        <v>9443</v>
      </c>
      <c r="B1834" s="93" t="s">
        <v>876</v>
      </c>
      <c r="C1834" s="93" t="s">
        <v>9443</v>
      </c>
      <c r="D1834" s="93" t="s">
        <v>9444</v>
      </c>
      <c r="E1834" s="94">
        <v>0</v>
      </c>
      <c r="F1834" s="93" t="s">
        <v>1185</v>
      </c>
      <c r="H1834" s="3">
        <f>E1834+SUMIF('BR DTG CIKDITIRO'!C:C,C1834,'BR DTG CIKDITIRO'!E:E)</f>
        <v>0</v>
      </c>
    </row>
    <row r="1835" spans="1:8" ht="15.75" customHeight="1">
      <c r="A1835" s="93" t="s">
        <v>5179</v>
      </c>
      <c r="B1835" s="93" t="s">
        <v>876</v>
      </c>
      <c r="C1835" s="93" t="s">
        <v>5179</v>
      </c>
      <c r="D1835" s="93" t="s">
        <v>5180</v>
      </c>
      <c r="E1835" s="94">
        <v>0</v>
      </c>
      <c r="F1835" s="93" t="s">
        <v>1185</v>
      </c>
      <c r="H1835" s="3">
        <f>E1835+SUMIF('BR DTG CIKDITIRO'!C:C,C1835,'BR DTG CIKDITIRO'!E:E)</f>
        <v>0</v>
      </c>
    </row>
    <row r="1836" spans="1:8" ht="15.75" customHeight="1">
      <c r="A1836" s="93" t="s">
        <v>5181</v>
      </c>
      <c r="B1836" s="93" t="s">
        <v>876</v>
      </c>
      <c r="C1836" s="93" t="s">
        <v>5181</v>
      </c>
      <c r="D1836" s="93" t="s">
        <v>5182</v>
      </c>
      <c r="E1836" s="94">
        <v>0</v>
      </c>
      <c r="F1836" s="93" t="s">
        <v>1185</v>
      </c>
      <c r="H1836" s="3">
        <f>E1836+SUMIF('BR DTG CIKDITIRO'!C:C,C1836,'BR DTG CIKDITIRO'!E:E)</f>
        <v>0</v>
      </c>
    </row>
    <row r="1837" spans="1:8" ht="15.75" customHeight="1">
      <c r="A1837" s="93" t="s">
        <v>5185</v>
      </c>
      <c r="B1837" s="93" t="s">
        <v>888</v>
      </c>
      <c r="C1837" s="93" t="s">
        <v>5185</v>
      </c>
      <c r="D1837" s="93" t="s">
        <v>9445</v>
      </c>
      <c r="E1837" s="94">
        <v>1</v>
      </c>
      <c r="F1837" s="93" t="s">
        <v>1185</v>
      </c>
      <c r="H1837" s="3">
        <f>E1837+SUMIF('BR DTG CIKDITIRO'!C:C,C1837,'BR DTG CIKDITIRO'!E:E)</f>
        <v>1</v>
      </c>
    </row>
    <row r="1838" spans="1:8" ht="15.75" customHeight="1">
      <c r="A1838" s="93" t="s">
        <v>9446</v>
      </c>
      <c r="B1838" s="93" t="s">
        <v>876</v>
      </c>
      <c r="C1838" s="93" t="s">
        <v>9446</v>
      </c>
      <c r="D1838" s="93" t="s">
        <v>9447</v>
      </c>
      <c r="E1838" s="94">
        <v>0</v>
      </c>
      <c r="F1838" s="93" t="s">
        <v>1185</v>
      </c>
      <c r="H1838" s="3">
        <f>E1838+SUMIF('BR DTG CIKDITIRO'!C:C,C1838,'BR DTG CIKDITIRO'!E:E)</f>
        <v>0</v>
      </c>
    </row>
    <row r="1839" spans="1:8" ht="15.75" customHeight="1">
      <c r="A1839" s="93" t="s">
        <v>384</v>
      </c>
      <c r="B1839" s="93" t="s">
        <v>888</v>
      </c>
      <c r="C1839" s="93" t="s">
        <v>384</v>
      </c>
      <c r="D1839" s="93" t="s">
        <v>1176</v>
      </c>
      <c r="E1839" s="94">
        <v>2</v>
      </c>
      <c r="F1839" s="93" t="s">
        <v>1185</v>
      </c>
      <c r="H1839" s="3">
        <f>E1839+SUMIF('BR DTG CIKDITIRO'!C:C,C1839,'BR DTG CIKDITIRO'!E:E)</f>
        <v>2</v>
      </c>
    </row>
    <row r="1840" spans="1:8" ht="15.75" customHeight="1">
      <c r="A1840" s="93" t="s">
        <v>5187</v>
      </c>
      <c r="B1840" s="93" t="s">
        <v>876</v>
      </c>
      <c r="C1840" s="93" t="s">
        <v>5187</v>
      </c>
      <c r="D1840" s="93" t="s">
        <v>5188</v>
      </c>
      <c r="E1840" s="94">
        <v>0</v>
      </c>
      <c r="F1840" s="93" t="s">
        <v>1185</v>
      </c>
      <c r="H1840" s="3">
        <f>E1840+SUMIF('BR DTG CIKDITIRO'!C:C,C1840,'BR DTG CIKDITIRO'!E:E)</f>
        <v>0</v>
      </c>
    </row>
    <row r="1841" spans="1:8" ht="15.75" customHeight="1">
      <c r="A1841" s="93" t="s">
        <v>5191</v>
      </c>
      <c r="B1841" s="93" t="s">
        <v>876</v>
      </c>
      <c r="C1841" s="93" t="s">
        <v>5191</v>
      </c>
      <c r="D1841" s="93" t="s">
        <v>5192</v>
      </c>
      <c r="E1841" s="94">
        <v>0</v>
      </c>
      <c r="F1841" s="93" t="s">
        <v>1185</v>
      </c>
      <c r="H1841" s="3">
        <f>E1841+SUMIF('BR DTG CIKDITIRO'!C:C,C1841,'BR DTG CIKDITIRO'!E:E)</f>
        <v>0</v>
      </c>
    </row>
    <row r="1842" spans="1:8" ht="15.75" customHeight="1">
      <c r="A1842" s="93" t="s">
        <v>516</v>
      </c>
      <c r="B1842" s="93" t="s">
        <v>888</v>
      </c>
      <c r="C1842" s="93" t="s">
        <v>516</v>
      </c>
      <c r="D1842" s="93" t="s">
        <v>840</v>
      </c>
      <c r="E1842" s="94">
        <v>2</v>
      </c>
      <c r="F1842" s="93" t="s">
        <v>1185</v>
      </c>
      <c r="H1842" s="3">
        <f>E1842+SUMIF('BR DTG CIKDITIRO'!C:C,C1842,'BR DTG CIKDITIRO'!E:E)</f>
        <v>2</v>
      </c>
    </row>
    <row r="1843" spans="1:8" ht="15.75" customHeight="1">
      <c r="A1843" s="93" t="s">
        <v>385</v>
      </c>
      <c r="B1843" s="93" t="s">
        <v>877</v>
      </c>
      <c r="C1843" s="93" t="s">
        <v>385</v>
      </c>
      <c r="D1843" s="93" t="s">
        <v>1177</v>
      </c>
      <c r="E1843" s="94">
        <v>1</v>
      </c>
      <c r="F1843" s="93" t="s">
        <v>1185</v>
      </c>
      <c r="H1843" s="3">
        <f>E1843+SUMIF('BR DTG CIKDITIRO'!C:C,C1843,'BR DTG CIKDITIRO'!E:E)</f>
        <v>1</v>
      </c>
    </row>
    <row r="1844" spans="1:8" ht="15.75" customHeight="1">
      <c r="A1844" s="93" t="s">
        <v>9448</v>
      </c>
      <c r="B1844" s="93" t="s">
        <v>876</v>
      </c>
      <c r="C1844" s="93" t="s">
        <v>9448</v>
      </c>
      <c r="D1844" s="93" t="s">
        <v>9449</v>
      </c>
      <c r="E1844" s="94">
        <v>0</v>
      </c>
      <c r="F1844" s="93" t="s">
        <v>1185</v>
      </c>
      <c r="H1844" s="3">
        <f>E1844+SUMIF('BR DTG CIKDITIRO'!C:C,C1844,'BR DTG CIKDITIRO'!E:E)</f>
        <v>0</v>
      </c>
    </row>
    <row r="1845" spans="1:8" ht="15.75" customHeight="1">
      <c r="A1845" s="93" t="s">
        <v>5195</v>
      </c>
      <c r="B1845" s="93" t="s">
        <v>876</v>
      </c>
      <c r="C1845" s="93" t="s">
        <v>5195</v>
      </c>
      <c r="D1845" s="93" t="s">
        <v>5196</v>
      </c>
      <c r="E1845" s="94">
        <v>0</v>
      </c>
      <c r="F1845" s="93" t="s">
        <v>1185</v>
      </c>
      <c r="H1845" s="3">
        <f>E1845+SUMIF('BR DTG CIKDITIRO'!C:C,C1845,'BR DTG CIKDITIRO'!E:E)</f>
        <v>0</v>
      </c>
    </row>
    <row r="1846" spans="1:8" ht="15.75" customHeight="1">
      <c r="A1846" s="93" t="s">
        <v>9450</v>
      </c>
      <c r="B1846" s="93" t="s">
        <v>876</v>
      </c>
      <c r="C1846" s="93" t="s">
        <v>9450</v>
      </c>
      <c r="D1846" s="93" t="s">
        <v>9451</v>
      </c>
      <c r="E1846" s="94">
        <v>0</v>
      </c>
      <c r="F1846" s="93" t="s">
        <v>1185</v>
      </c>
      <c r="H1846" s="3">
        <f>E1846+SUMIF('BR DTG CIKDITIRO'!C:C,C1846,'BR DTG CIKDITIRO'!E:E)</f>
        <v>0</v>
      </c>
    </row>
    <row r="1847" spans="1:8" ht="15.75" customHeight="1">
      <c r="A1847" s="93" t="s">
        <v>9452</v>
      </c>
      <c r="B1847" s="93" t="s">
        <v>876</v>
      </c>
      <c r="C1847" s="93" t="s">
        <v>9452</v>
      </c>
      <c r="D1847" s="93" t="s">
        <v>9453</v>
      </c>
      <c r="E1847" s="94">
        <v>0</v>
      </c>
      <c r="F1847" s="93" t="s">
        <v>1185</v>
      </c>
      <c r="H1847" s="3">
        <f>E1847+SUMIF('BR DTG CIKDITIRO'!C:C,C1847,'BR DTG CIKDITIRO'!E:E)</f>
        <v>0</v>
      </c>
    </row>
    <row r="1848" spans="1:8" ht="15.75" customHeight="1">
      <c r="A1848" s="93" t="s">
        <v>560</v>
      </c>
      <c r="B1848" s="93" t="s">
        <v>888</v>
      </c>
      <c r="C1848" s="93" t="s">
        <v>560</v>
      </c>
      <c r="D1848" s="93" t="s">
        <v>1178</v>
      </c>
      <c r="E1848" s="94">
        <v>1</v>
      </c>
      <c r="F1848" s="93" t="s">
        <v>1185</v>
      </c>
      <c r="H1848" s="3">
        <f>E1848+SUMIF('BR DTG CIKDITIRO'!C:C,C1848,'BR DTG CIKDITIRO'!E:E)</f>
        <v>1</v>
      </c>
    </row>
    <row r="1849" spans="1:8" ht="15.75" customHeight="1">
      <c r="A1849" s="93" t="s">
        <v>5203</v>
      </c>
      <c r="B1849" s="93" t="s">
        <v>876</v>
      </c>
      <c r="C1849" s="93" t="s">
        <v>5203</v>
      </c>
      <c r="D1849" s="93" t="s">
        <v>5204</v>
      </c>
      <c r="E1849" s="94">
        <v>0</v>
      </c>
      <c r="F1849" s="93" t="s">
        <v>1185</v>
      </c>
      <c r="H1849" s="3">
        <f>E1849+SUMIF('BR DTG CIKDITIRO'!C:C,C1849,'BR DTG CIKDITIRO'!E:E)</f>
        <v>0</v>
      </c>
    </row>
    <row r="1850" spans="1:8" ht="15.75" customHeight="1">
      <c r="A1850" s="93" t="s">
        <v>9454</v>
      </c>
      <c r="B1850" s="93" t="s">
        <v>876</v>
      </c>
      <c r="C1850" s="93" t="s">
        <v>9454</v>
      </c>
      <c r="D1850" s="93" t="s">
        <v>9455</v>
      </c>
      <c r="E1850" s="94">
        <v>0</v>
      </c>
      <c r="F1850" s="93" t="s">
        <v>1185</v>
      </c>
      <c r="H1850" s="3">
        <f>E1850+SUMIF('BR DTG CIKDITIRO'!C:C,C1850,'BR DTG CIKDITIRO'!E:E)</f>
        <v>0</v>
      </c>
    </row>
    <row r="1851" spans="1:8" ht="15.75" customHeight="1">
      <c r="A1851" s="93" t="s">
        <v>5207</v>
      </c>
      <c r="B1851" s="93" t="s">
        <v>876</v>
      </c>
      <c r="C1851" s="93" t="s">
        <v>5207</v>
      </c>
      <c r="D1851" s="93" t="s">
        <v>5208</v>
      </c>
      <c r="E1851" s="94">
        <v>0</v>
      </c>
      <c r="F1851" s="93" t="s">
        <v>1185</v>
      </c>
      <c r="H1851" s="3">
        <f>E1851+SUMIF('BR DTG CIKDITIRO'!C:C,C1851,'BR DTG CIKDITIRO'!E:E)</f>
        <v>0</v>
      </c>
    </row>
    <row r="1852" spans="1:8" ht="15.75" customHeight="1">
      <c r="A1852" s="93" t="s">
        <v>5209</v>
      </c>
      <c r="B1852" s="93" t="s">
        <v>876</v>
      </c>
      <c r="C1852" s="93" t="s">
        <v>5209</v>
      </c>
      <c r="D1852" s="93" t="s">
        <v>9456</v>
      </c>
      <c r="E1852" s="94">
        <v>0</v>
      </c>
      <c r="F1852" s="93" t="s">
        <v>1185</v>
      </c>
      <c r="H1852" s="3">
        <f>E1852+SUMIF('BR DTG CIKDITIRO'!C:C,C1852,'BR DTG CIKDITIRO'!E:E)</f>
        <v>0</v>
      </c>
    </row>
    <row r="1853" spans="1:8" ht="15.75" customHeight="1">
      <c r="A1853" s="93" t="s">
        <v>9457</v>
      </c>
      <c r="B1853" s="93" t="s">
        <v>876</v>
      </c>
      <c r="C1853" s="93" t="s">
        <v>9457</v>
      </c>
      <c r="D1853" s="93" t="s">
        <v>9458</v>
      </c>
      <c r="E1853" s="94">
        <v>0</v>
      </c>
      <c r="F1853" s="93" t="s">
        <v>1185</v>
      </c>
      <c r="H1853" s="3">
        <f>E1853+SUMIF('BR DTG CIKDITIRO'!C:C,C1853,'BR DTG CIKDITIRO'!E:E)</f>
        <v>0</v>
      </c>
    </row>
    <row r="1854" spans="1:8" ht="15.75" customHeight="1">
      <c r="A1854" s="93" t="s">
        <v>5211</v>
      </c>
      <c r="B1854" s="93" t="s">
        <v>876</v>
      </c>
      <c r="C1854" s="93" t="s">
        <v>5211</v>
      </c>
      <c r="D1854" s="93" t="s">
        <v>5212</v>
      </c>
      <c r="E1854" s="94">
        <v>0</v>
      </c>
      <c r="F1854" s="93" t="s">
        <v>1185</v>
      </c>
      <c r="H1854" s="3">
        <f>E1854+SUMIF('BR DTG CIKDITIRO'!C:C,C1854,'BR DTG CIKDITIRO'!E:E)</f>
        <v>0</v>
      </c>
    </row>
    <row r="1855" spans="1:8" ht="15.75" customHeight="1">
      <c r="A1855" s="93" t="s">
        <v>9459</v>
      </c>
      <c r="B1855" s="93" t="s">
        <v>876</v>
      </c>
      <c r="C1855" s="93" t="s">
        <v>9459</v>
      </c>
      <c r="D1855" s="93" t="s">
        <v>9460</v>
      </c>
      <c r="E1855" s="94">
        <v>0</v>
      </c>
      <c r="F1855" s="93" t="s">
        <v>1185</v>
      </c>
      <c r="H1855" s="3">
        <f>E1855+SUMIF('BR DTG CIKDITIRO'!C:C,C1855,'BR DTG CIKDITIRO'!E:E)</f>
        <v>0</v>
      </c>
    </row>
    <row r="1856" spans="1:8" ht="15.75" customHeight="1">
      <c r="A1856" s="93" t="s">
        <v>9461</v>
      </c>
      <c r="B1856" s="93" t="s">
        <v>876</v>
      </c>
      <c r="C1856" s="93" t="s">
        <v>9461</v>
      </c>
      <c r="D1856" s="93" t="s">
        <v>9462</v>
      </c>
      <c r="E1856" s="94">
        <v>0</v>
      </c>
      <c r="F1856" s="93" t="s">
        <v>1185</v>
      </c>
      <c r="H1856" s="3">
        <f>E1856+SUMIF('BR DTG CIKDITIRO'!C:C,C1856,'BR DTG CIKDITIRO'!E:E)</f>
        <v>0</v>
      </c>
    </row>
    <row r="1857" spans="1:8" ht="15.75" customHeight="1">
      <c r="A1857" s="93" t="s">
        <v>5217</v>
      </c>
      <c r="B1857" s="93" t="s">
        <v>876</v>
      </c>
      <c r="C1857" s="93" t="s">
        <v>5217</v>
      </c>
      <c r="D1857" s="93" t="s">
        <v>2330</v>
      </c>
      <c r="E1857" s="94">
        <v>0</v>
      </c>
      <c r="F1857" s="93" t="s">
        <v>1185</v>
      </c>
      <c r="H1857" s="3">
        <f>E1857+SUMIF('BR DTG CIKDITIRO'!C:C,C1857,'BR DTG CIKDITIRO'!E:E)</f>
        <v>0</v>
      </c>
    </row>
    <row r="1858" spans="1:8" ht="15.75" customHeight="1">
      <c r="A1858" s="93" t="s">
        <v>5218</v>
      </c>
      <c r="B1858" s="93" t="s">
        <v>876</v>
      </c>
      <c r="C1858" s="93" t="s">
        <v>5218</v>
      </c>
      <c r="D1858" s="93" t="s">
        <v>5219</v>
      </c>
      <c r="E1858" s="94">
        <v>0</v>
      </c>
      <c r="F1858" s="93" t="s">
        <v>1185</v>
      </c>
      <c r="H1858" s="3">
        <f>E1858+SUMIF('BR DTG CIKDITIRO'!C:C,C1858,'BR DTG CIKDITIRO'!E:E)</f>
        <v>0</v>
      </c>
    </row>
    <row r="1859" spans="1:8" ht="15.75" customHeight="1">
      <c r="A1859" s="93" t="s">
        <v>9463</v>
      </c>
      <c r="B1859" s="93" t="s">
        <v>876</v>
      </c>
      <c r="C1859" s="93" t="s">
        <v>9463</v>
      </c>
      <c r="D1859" s="93" t="s">
        <v>9464</v>
      </c>
      <c r="E1859" s="94">
        <v>0</v>
      </c>
      <c r="F1859" s="93" t="s">
        <v>1185</v>
      </c>
      <c r="H1859" s="3">
        <f>E1859+SUMIF('BR DTG CIKDITIRO'!C:C,C1859,'BR DTG CIKDITIRO'!E:E)</f>
        <v>0</v>
      </c>
    </row>
    <row r="1860" spans="1:8" ht="15.75" customHeight="1">
      <c r="A1860" s="93" t="s">
        <v>5222</v>
      </c>
      <c r="B1860" s="93" t="s">
        <v>876</v>
      </c>
      <c r="C1860" s="93" t="s">
        <v>5222</v>
      </c>
      <c r="D1860" s="93" t="s">
        <v>5223</v>
      </c>
      <c r="E1860" s="94">
        <v>0</v>
      </c>
      <c r="F1860" s="93" t="s">
        <v>1185</v>
      </c>
      <c r="H1860" s="3">
        <f>E1860+SUMIF('BR DTG CIKDITIRO'!C:C,C1860,'BR DTG CIKDITIRO'!E:E)</f>
        <v>0</v>
      </c>
    </row>
    <row r="1861" spans="1:8" ht="15.75" customHeight="1">
      <c r="A1861" s="93" t="s">
        <v>5224</v>
      </c>
      <c r="B1861" s="93" t="s">
        <v>876</v>
      </c>
      <c r="C1861" s="93" t="s">
        <v>5224</v>
      </c>
      <c r="D1861" s="93" t="s">
        <v>5225</v>
      </c>
      <c r="E1861" s="94">
        <v>0</v>
      </c>
      <c r="F1861" s="93" t="s">
        <v>1185</v>
      </c>
      <c r="H1861" s="3">
        <f>E1861+SUMIF('BR DTG CIKDITIRO'!C:C,C1861,'BR DTG CIKDITIRO'!E:E)</f>
        <v>0</v>
      </c>
    </row>
    <row r="1862" spans="1:8" ht="15.75" customHeight="1">
      <c r="A1862" s="93" t="s">
        <v>9465</v>
      </c>
      <c r="B1862" s="93" t="s">
        <v>876</v>
      </c>
      <c r="C1862" s="93" t="s">
        <v>9465</v>
      </c>
      <c r="D1862" s="93" t="s">
        <v>9466</v>
      </c>
      <c r="E1862" s="94">
        <v>0</v>
      </c>
      <c r="F1862" s="93" t="s">
        <v>1185</v>
      </c>
      <c r="H1862" s="3">
        <f>E1862+SUMIF('BR DTG CIKDITIRO'!C:C,C1862,'BR DTG CIKDITIRO'!E:E)</f>
        <v>0</v>
      </c>
    </row>
    <row r="1863" spans="1:8" ht="15.75" customHeight="1">
      <c r="A1863" s="93" t="s">
        <v>9467</v>
      </c>
      <c r="B1863" s="93" t="s">
        <v>876</v>
      </c>
      <c r="C1863" s="93" t="s">
        <v>9467</v>
      </c>
      <c r="D1863" s="93" t="s">
        <v>9468</v>
      </c>
      <c r="E1863" s="94">
        <v>0</v>
      </c>
      <c r="F1863" s="93" t="s">
        <v>1185</v>
      </c>
      <c r="H1863" s="3">
        <f>E1863+SUMIF('BR DTG CIKDITIRO'!C:C,C1863,'BR DTG CIKDITIRO'!E:E)</f>
        <v>0</v>
      </c>
    </row>
    <row r="1864" spans="1:8" ht="15.75" customHeight="1">
      <c r="A1864" s="93" t="s">
        <v>5254</v>
      </c>
      <c r="B1864" s="93" t="s">
        <v>876</v>
      </c>
      <c r="C1864" s="93" t="s">
        <v>5254</v>
      </c>
      <c r="D1864" s="93" t="s">
        <v>5255</v>
      </c>
      <c r="E1864" s="94">
        <v>0</v>
      </c>
      <c r="F1864" s="93" t="s">
        <v>1185</v>
      </c>
      <c r="H1864" s="3">
        <f>E1864+SUMIF('BR DTG CIKDITIRO'!C:C,C1864,'BR DTG CIKDITIRO'!E:E)</f>
        <v>0</v>
      </c>
    </row>
    <row r="1865" spans="1:8" ht="15.75" customHeight="1">
      <c r="A1865" s="93" t="s">
        <v>5256</v>
      </c>
      <c r="B1865" s="93" t="s">
        <v>876</v>
      </c>
      <c r="C1865" s="93" t="s">
        <v>5256</v>
      </c>
      <c r="D1865" s="93" t="s">
        <v>5257</v>
      </c>
      <c r="E1865" s="94">
        <v>0</v>
      </c>
      <c r="F1865" s="93" t="s">
        <v>1185</v>
      </c>
      <c r="H1865" s="3">
        <f>E1865+SUMIF('BR DTG CIKDITIRO'!C:C,C1865,'BR DTG CIKDITIRO'!E:E)</f>
        <v>0</v>
      </c>
    </row>
    <row r="1866" spans="1:8" ht="15.75" customHeight="1">
      <c r="A1866" s="93" t="s">
        <v>5260</v>
      </c>
      <c r="B1866" s="93" t="s">
        <v>876</v>
      </c>
      <c r="C1866" s="93" t="s">
        <v>5260</v>
      </c>
      <c r="D1866" s="93" t="s">
        <v>5261</v>
      </c>
      <c r="E1866" s="94">
        <v>0</v>
      </c>
      <c r="F1866" s="93" t="s">
        <v>1185</v>
      </c>
      <c r="H1866" s="3">
        <f>E1866+SUMIF('BR DTG CIKDITIRO'!C:C,C1866,'BR DTG CIKDITIRO'!E:E)</f>
        <v>0</v>
      </c>
    </row>
    <row r="1867" spans="1:8" ht="15.75" customHeight="1">
      <c r="A1867" s="93" t="s">
        <v>5270</v>
      </c>
      <c r="B1867" s="93" t="s">
        <v>876</v>
      </c>
      <c r="C1867" s="93" t="s">
        <v>5270</v>
      </c>
      <c r="D1867" s="93" t="s">
        <v>5271</v>
      </c>
      <c r="E1867" s="94">
        <v>0</v>
      </c>
      <c r="F1867" s="93" t="s">
        <v>1185</v>
      </c>
      <c r="H1867" s="3">
        <f>E1867+SUMIF('BR DTG CIKDITIRO'!C:C,C1867,'BR DTG CIKDITIRO'!E:E)</f>
        <v>0</v>
      </c>
    </row>
    <row r="1868" spans="1:8" ht="15.75" customHeight="1">
      <c r="A1868" s="93" t="s">
        <v>5272</v>
      </c>
      <c r="B1868" s="93" t="s">
        <v>876</v>
      </c>
      <c r="C1868" s="93" t="s">
        <v>5272</v>
      </c>
      <c r="D1868" s="93" t="s">
        <v>5273</v>
      </c>
      <c r="E1868" s="94">
        <v>0</v>
      </c>
      <c r="F1868" s="93" t="s">
        <v>1185</v>
      </c>
      <c r="H1868" s="3">
        <f>E1868+SUMIF('BR DTG CIKDITIRO'!C:C,C1868,'BR DTG CIKDITIRO'!E:E)</f>
        <v>0</v>
      </c>
    </row>
    <row r="1869" spans="1:8" ht="15.75" customHeight="1">
      <c r="A1869" s="93" t="s">
        <v>5274</v>
      </c>
      <c r="B1869" s="93" t="s">
        <v>876</v>
      </c>
      <c r="C1869" s="93" t="s">
        <v>5274</v>
      </c>
      <c r="D1869" s="93" t="s">
        <v>2330</v>
      </c>
      <c r="E1869" s="94">
        <v>0</v>
      </c>
      <c r="F1869" s="93" t="s">
        <v>1185</v>
      </c>
      <c r="H1869" s="3">
        <f>E1869+SUMIF('BR DTG CIKDITIRO'!C:C,C1869,'BR DTG CIKDITIRO'!E:E)</f>
        <v>0</v>
      </c>
    </row>
    <row r="1870" spans="1:8" ht="15.75" customHeight="1">
      <c r="A1870" s="93" t="s">
        <v>5275</v>
      </c>
      <c r="B1870" s="93" t="s">
        <v>876</v>
      </c>
      <c r="C1870" s="93" t="s">
        <v>5275</v>
      </c>
      <c r="D1870" s="93" t="s">
        <v>5276</v>
      </c>
      <c r="E1870" s="94">
        <v>0</v>
      </c>
      <c r="F1870" s="93" t="s">
        <v>1185</v>
      </c>
      <c r="H1870" s="3">
        <f>E1870+SUMIF('BR DTG CIKDITIRO'!C:C,C1870,'BR DTG CIKDITIRO'!E:E)</f>
        <v>0</v>
      </c>
    </row>
    <row r="1871" spans="1:8" ht="15.75" customHeight="1">
      <c r="A1871" s="93" t="s">
        <v>5277</v>
      </c>
      <c r="B1871" s="93" t="s">
        <v>876</v>
      </c>
      <c r="C1871" s="93" t="s">
        <v>5277</v>
      </c>
      <c r="D1871" s="93" t="s">
        <v>5278</v>
      </c>
      <c r="E1871" s="94">
        <v>0</v>
      </c>
      <c r="F1871" s="93" t="s">
        <v>1185</v>
      </c>
      <c r="H1871" s="3">
        <f>E1871+SUMIF('BR DTG CIKDITIRO'!C:C,C1871,'BR DTG CIKDITIRO'!E:E)</f>
        <v>0</v>
      </c>
    </row>
    <row r="1872" spans="1:8" ht="15.75" customHeight="1">
      <c r="A1872" s="93" t="s">
        <v>5281</v>
      </c>
      <c r="B1872" s="93" t="s">
        <v>876</v>
      </c>
      <c r="C1872" s="93" t="s">
        <v>5281</v>
      </c>
      <c r="D1872" s="93" t="s">
        <v>5282</v>
      </c>
      <c r="E1872" s="94">
        <v>0</v>
      </c>
      <c r="F1872" s="93" t="s">
        <v>1185</v>
      </c>
      <c r="H1872" s="3">
        <f>E1872+SUMIF('BR DTG CIKDITIRO'!C:C,C1872,'BR DTG CIKDITIRO'!E:E)</f>
        <v>0</v>
      </c>
    </row>
    <row r="1873" spans="1:8" ht="15.75" customHeight="1">
      <c r="A1873" s="93" t="s">
        <v>5283</v>
      </c>
      <c r="B1873" s="93" t="s">
        <v>876</v>
      </c>
      <c r="C1873" s="93" t="s">
        <v>5283</v>
      </c>
      <c r="D1873" s="93" t="s">
        <v>5284</v>
      </c>
      <c r="E1873" s="94">
        <v>0</v>
      </c>
      <c r="F1873" s="93" t="s">
        <v>1185</v>
      </c>
      <c r="H1873" s="3">
        <f>E1873+SUMIF('BR DTG CIKDITIRO'!C:C,C1873,'BR DTG CIKDITIRO'!E:E)</f>
        <v>0</v>
      </c>
    </row>
    <row r="1874" spans="1:8" ht="15.75" customHeight="1">
      <c r="A1874" s="93" t="s">
        <v>5285</v>
      </c>
      <c r="B1874" s="93" t="s">
        <v>876</v>
      </c>
      <c r="C1874" s="93" t="s">
        <v>5285</v>
      </c>
      <c r="D1874" s="93" t="s">
        <v>5286</v>
      </c>
      <c r="E1874" s="94">
        <v>0</v>
      </c>
      <c r="F1874" s="93" t="s">
        <v>1185</v>
      </c>
      <c r="H1874" s="3">
        <f>E1874+SUMIF('BR DTG CIKDITIRO'!C:C,C1874,'BR DTG CIKDITIRO'!E:E)</f>
        <v>0</v>
      </c>
    </row>
    <row r="1875" spans="1:8" ht="15.75" customHeight="1">
      <c r="A1875" s="93" t="s">
        <v>2030</v>
      </c>
      <c r="B1875" s="93" t="s">
        <v>881</v>
      </c>
      <c r="C1875" s="93" t="s">
        <v>2030</v>
      </c>
      <c r="D1875" s="93" t="s">
        <v>2031</v>
      </c>
      <c r="E1875" s="94">
        <v>0</v>
      </c>
      <c r="F1875" s="93" t="s">
        <v>1185</v>
      </c>
      <c r="H1875" s="3">
        <f>E1875+SUMIF('BR DTG CIKDITIRO'!C:C,C1875,'BR DTG CIKDITIRO'!E:E)</f>
        <v>0</v>
      </c>
    </row>
    <row r="1876" spans="1:8" ht="15.75" customHeight="1">
      <c r="A1876" s="93" t="s">
        <v>5289</v>
      </c>
      <c r="B1876" s="93" t="s">
        <v>876</v>
      </c>
      <c r="C1876" s="93" t="s">
        <v>5289</v>
      </c>
      <c r="D1876" s="93" t="s">
        <v>5290</v>
      </c>
      <c r="E1876" s="94">
        <v>0</v>
      </c>
      <c r="F1876" s="93" t="s">
        <v>1185</v>
      </c>
      <c r="H1876" s="3">
        <f>E1876+SUMIF('BR DTG CIKDITIRO'!C:C,C1876,'BR DTG CIKDITIRO'!E:E)</f>
        <v>0</v>
      </c>
    </row>
    <row r="1877" spans="1:8" ht="15.75" customHeight="1">
      <c r="A1877" s="93" t="s">
        <v>5291</v>
      </c>
      <c r="B1877" s="93" t="s">
        <v>876</v>
      </c>
      <c r="C1877" s="93" t="s">
        <v>5291</v>
      </c>
      <c r="D1877" s="93" t="s">
        <v>5292</v>
      </c>
      <c r="E1877" s="94">
        <v>0</v>
      </c>
      <c r="F1877" s="93" t="s">
        <v>1185</v>
      </c>
      <c r="H1877" s="3">
        <f>E1877+SUMIF('BR DTG CIKDITIRO'!C:C,C1877,'BR DTG CIKDITIRO'!E:E)</f>
        <v>0</v>
      </c>
    </row>
    <row r="1878" spans="1:8" ht="15.75" customHeight="1">
      <c r="A1878" s="93" t="s">
        <v>5293</v>
      </c>
      <c r="B1878" s="93" t="s">
        <v>876</v>
      </c>
      <c r="C1878" s="93" t="s">
        <v>5293</v>
      </c>
      <c r="D1878" s="93" t="s">
        <v>5294</v>
      </c>
      <c r="E1878" s="94">
        <v>0</v>
      </c>
      <c r="F1878" s="93" t="s">
        <v>1185</v>
      </c>
      <c r="H1878" s="3">
        <f>E1878+SUMIF('BR DTG CIKDITIRO'!C:C,C1878,'BR DTG CIKDITIRO'!E:E)</f>
        <v>0</v>
      </c>
    </row>
    <row r="1879" spans="1:8" ht="15.75" customHeight="1">
      <c r="A1879" s="93" t="s">
        <v>5295</v>
      </c>
      <c r="B1879" s="93" t="s">
        <v>876</v>
      </c>
      <c r="C1879" s="93" t="s">
        <v>5295</v>
      </c>
      <c r="D1879" s="93" t="s">
        <v>5296</v>
      </c>
      <c r="E1879" s="94">
        <v>0</v>
      </c>
      <c r="F1879" s="93" t="s">
        <v>1185</v>
      </c>
      <c r="H1879" s="3">
        <f>E1879+SUMIF('BR DTG CIKDITIRO'!C:C,C1879,'BR DTG CIKDITIRO'!E:E)</f>
        <v>0</v>
      </c>
    </row>
    <row r="1880" spans="1:8" ht="15.75" customHeight="1">
      <c r="A1880" s="93" t="s">
        <v>9471</v>
      </c>
      <c r="B1880" s="93" t="s">
        <v>918</v>
      </c>
      <c r="C1880" s="93" t="s">
        <v>9471</v>
      </c>
      <c r="D1880" s="93" t="s">
        <v>9472</v>
      </c>
      <c r="E1880" s="94">
        <v>1</v>
      </c>
      <c r="F1880" s="93" t="s">
        <v>1185</v>
      </c>
      <c r="H1880" s="3">
        <f>E1880+SUMIF('BR DTG CIKDITIRO'!C:C,C1880,'BR DTG CIKDITIRO'!E:E)</f>
        <v>1</v>
      </c>
    </row>
    <row r="1881" spans="1:8" ht="15.75" customHeight="1">
      <c r="A1881" s="93" t="s">
        <v>9473</v>
      </c>
      <c r="B1881" s="93" t="s">
        <v>918</v>
      </c>
      <c r="C1881" s="93" t="s">
        <v>9473</v>
      </c>
      <c r="D1881" s="93" t="s">
        <v>9474</v>
      </c>
      <c r="E1881" s="94">
        <v>1</v>
      </c>
      <c r="F1881" s="93" t="s">
        <v>1185</v>
      </c>
      <c r="H1881" s="3">
        <f>E1881+SUMIF('BR DTG CIKDITIRO'!C:C,C1881,'BR DTG CIKDITIRO'!E:E)</f>
        <v>1</v>
      </c>
    </row>
    <row r="1882" spans="1:8" ht="15.75" customHeight="1">
      <c r="A1882" s="93" t="s">
        <v>5297</v>
      </c>
      <c r="B1882" s="93" t="s">
        <v>876</v>
      </c>
      <c r="C1882" s="93" t="s">
        <v>5297</v>
      </c>
      <c r="D1882" s="93" t="s">
        <v>5298</v>
      </c>
      <c r="E1882" s="94">
        <v>0</v>
      </c>
      <c r="F1882" s="93" t="s">
        <v>1185</v>
      </c>
      <c r="H1882" s="3">
        <f>E1882+SUMIF('BR DTG CIKDITIRO'!C:C,C1882,'BR DTG CIKDITIRO'!E:E)</f>
        <v>0</v>
      </c>
    </row>
    <row r="1883" spans="1:8" ht="15.75" customHeight="1">
      <c r="A1883" s="93" t="s">
        <v>1457</v>
      </c>
      <c r="B1883" s="93" t="s">
        <v>876</v>
      </c>
      <c r="C1883" s="93" t="s">
        <v>1457</v>
      </c>
      <c r="D1883" s="93" t="s">
        <v>1458</v>
      </c>
      <c r="E1883" s="94">
        <v>0</v>
      </c>
      <c r="F1883" s="93" t="s">
        <v>1185</v>
      </c>
      <c r="H1883" s="3">
        <f>E1883+SUMIF('BR DTG CIKDITIRO'!C:C,C1883,'BR DTG CIKDITIRO'!E:E)</f>
        <v>0</v>
      </c>
    </row>
    <row r="1884" spans="1:8" ht="15.75" customHeight="1">
      <c r="A1884" s="93" t="s">
        <v>2219</v>
      </c>
      <c r="B1884" s="93" t="s">
        <v>888</v>
      </c>
      <c r="C1884" s="93" t="s">
        <v>2219</v>
      </c>
      <c r="D1884" s="93" t="s">
        <v>2220</v>
      </c>
      <c r="E1884" s="94">
        <v>1</v>
      </c>
      <c r="F1884" s="93" t="s">
        <v>1185</v>
      </c>
      <c r="H1884" s="3">
        <f>E1884+SUMIF('BR DTG CIKDITIRO'!C:C,C1884,'BR DTG CIKDITIRO'!E:E)</f>
        <v>1</v>
      </c>
    </row>
    <row r="1885" spans="1:8" ht="15.75" customHeight="1">
      <c r="A1885" s="93" t="s">
        <v>719</v>
      </c>
      <c r="B1885" s="93" t="s">
        <v>876</v>
      </c>
      <c r="C1885" s="93" t="s">
        <v>719</v>
      </c>
      <c r="D1885" s="93" t="s">
        <v>1179</v>
      </c>
      <c r="E1885" s="94">
        <v>0</v>
      </c>
      <c r="F1885" s="93" t="s">
        <v>1185</v>
      </c>
      <c r="H1885" s="3">
        <f>E1885+SUMIF('BR DTG CIKDITIRO'!C:C,C1885,'BR DTG CIKDITIRO'!E:E)</f>
        <v>0</v>
      </c>
    </row>
    <row r="1886" spans="1:8" ht="15.75" customHeight="1">
      <c r="A1886" s="93" t="s">
        <v>1868</v>
      </c>
      <c r="B1886" s="93" t="s">
        <v>876</v>
      </c>
      <c r="C1886" s="93" t="s">
        <v>1868</v>
      </c>
      <c r="D1886" s="93" t="s">
        <v>1869</v>
      </c>
      <c r="E1886" s="94">
        <v>0</v>
      </c>
      <c r="F1886" s="93" t="s">
        <v>1185</v>
      </c>
      <c r="H1886" s="3">
        <f>E1886+SUMIF('BR DTG CIKDITIRO'!C:C,C1886,'BR DTG CIKDITIRO'!E:E)</f>
        <v>0</v>
      </c>
    </row>
    <row r="1887" spans="1:8" ht="15.75" customHeight="1">
      <c r="A1887" s="93" t="s">
        <v>517</v>
      </c>
      <c r="B1887" s="93" t="s">
        <v>876</v>
      </c>
      <c r="C1887" s="93" t="s">
        <v>517</v>
      </c>
      <c r="D1887" s="93" t="s">
        <v>1332</v>
      </c>
      <c r="E1887" s="94">
        <v>0</v>
      </c>
      <c r="F1887" s="93" t="s">
        <v>1185</v>
      </c>
      <c r="H1887" s="3">
        <f>E1887+SUMIF('BR DTG CIKDITIRO'!C:C,C1887,'BR DTG CIKDITIRO'!E:E)</f>
        <v>0</v>
      </c>
    </row>
    <row r="1888" spans="1:8" ht="15.75" customHeight="1">
      <c r="A1888" s="93" t="s">
        <v>5303</v>
      </c>
      <c r="B1888" s="93" t="s">
        <v>876</v>
      </c>
      <c r="C1888" s="93" t="s">
        <v>5303</v>
      </c>
      <c r="D1888" s="93" t="s">
        <v>9475</v>
      </c>
      <c r="E1888" s="94">
        <v>0</v>
      </c>
      <c r="F1888" s="93" t="s">
        <v>1185</v>
      </c>
      <c r="H1888" s="3">
        <f>E1888+SUMIF('BR DTG CIKDITIRO'!C:C,C1888,'BR DTG CIKDITIRO'!E:E)</f>
        <v>0</v>
      </c>
    </row>
    <row r="1889" spans="1:8" ht="15.75" customHeight="1">
      <c r="A1889" s="93" t="s">
        <v>5305</v>
      </c>
      <c r="B1889" s="93" t="s">
        <v>876</v>
      </c>
      <c r="C1889" s="93" t="s">
        <v>5305</v>
      </c>
      <c r="D1889" s="93" t="s">
        <v>5306</v>
      </c>
      <c r="E1889" s="94">
        <v>0</v>
      </c>
      <c r="F1889" s="93" t="s">
        <v>1185</v>
      </c>
      <c r="H1889" s="3">
        <f>E1889+SUMIF('BR DTG CIKDITIRO'!C:C,C1889,'BR DTG CIKDITIRO'!E:E)</f>
        <v>0</v>
      </c>
    </row>
    <row r="1890" spans="1:8" ht="15.75" customHeight="1">
      <c r="A1890" s="93" t="s">
        <v>5309</v>
      </c>
      <c r="B1890" s="93" t="s">
        <v>876</v>
      </c>
      <c r="C1890" s="93" t="s">
        <v>5309</v>
      </c>
      <c r="D1890" s="93" t="s">
        <v>5310</v>
      </c>
      <c r="E1890" s="94">
        <v>0</v>
      </c>
      <c r="F1890" s="93" t="s">
        <v>1185</v>
      </c>
      <c r="H1890" s="3">
        <f>E1890+SUMIF('BR DTG CIKDITIRO'!C:C,C1890,'BR DTG CIKDITIRO'!E:E)</f>
        <v>0</v>
      </c>
    </row>
    <row r="1891" spans="1:8" ht="15.75" customHeight="1">
      <c r="A1891" s="93" t="s">
        <v>5311</v>
      </c>
      <c r="B1891" s="93" t="s">
        <v>876</v>
      </c>
      <c r="C1891" s="93" t="s">
        <v>5311</v>
      </c>
      <c r="D1891" s="93" t="s">
        <v>5312</v>
      </c>
      <c r="E1891" s="94">
        <v>0</v>
      </c>
      <c r="F1891" s="93" t="s">
        <v>1185</v>
      </c>
      <c r="H1891" s="3">
        <f>E1891+SUMIF('BR DTG CIKDITIRO'!C:C,C1891,'BR DTG CIKDITIRO'!E:E)</f>
        <v>0</v>
      </c>
    </row>
    <row r="1892" spans="1:8" ht="15.75" customHeight="1">
      <c r="A1892" s="93" t="s">
        <v>5313</v>
      </c>
      <c r="B1892" s="93" t="s">
        <v>876</v>
      </c>
      <c r="C1892" s="93" t="s">
        <v>5313</v>
      </c>
      <c r="D1892" s="93" t="s">
        <v>5314</v>
      </c>
      <c r="E1892" s="94">
        <v>0</v>
      </c>
      <c r="F1892" s="93" t="s">
        <v>1185</v>
      </c>
      <c r="H1892" s="3">
        <f>E1892+SUMIF('BR DTG CIKDITIRO'!C:C,C1892,'BR DTG CIKDITIRO'!E:E)</f>
        <v>0</v>
      </c>
    </row>
    <row r="1893" spans="1:8" ht="15.75" customHeight="1">
      <c r="A1893" s="93" t="s">
        <v>5315</v>
      </c>
      <c r="B1893" s="93" t="s">
        <v>876</v>
      </c>
      <c r="C1893" s="93" t="s">
        <v>5315</v>
      </c>
      <c r="D1893" s="93" t="s">
        <v>2330</v>
      </c>
      <c r="E1893" s="94">
        <v>0</v>
      </c>
      <c r="F1893" s="93" t="s">
        <v>1185</v>
      </c>
      <c r="H1893" s="3">
        <f>E1893+SUMIF('BR DTG CIKDITIRO'!C:C,C1893,'BR DTG CIKDITIRO'!E:E)</f>
        <v>0</v>
      </c>
    </row>
    <row r="1894" spans="1:8" ht="15.75" customHeight="1">
      <c r="A1894" s="93" t="s">
        <v>5316</v>
      </c>
      <c r="B1894" s="93" t="s">
        <v>876</v>
      </c>
      <c r="C1894" s="93" t="s">
        <v>5316</v>
      </c>
      <c r="D1894" s="93" t="s">
        <v>5317</v>
      </c>
      <c r="E1894" s="94">
        <v>0</v>
      </c>
      <c r="F1894" s="93" t="s">
        <v>1185</v>
      </c>
      <c r="H1894" s="3">
        <f>E1894+SUMIF('BR DTG CIKDITIRO'!C:C,C1894,'BR DTG CIKDITIRO'!E:E)</f>
        <v>0</v>
      </c>
    </row>
    <row r="1895" spans="1:8" ht="15.75" customHeight="1">
      <c r="A1895" s="93" t="s">
        <v>5318</v>
      </c>
      <c r="B1895" s="93" t="s">
        <v>876</v>
      </c>
      <c r="C1895" s="93" t="s">
        <v>5318</v>
      </c>
      <c r="D1895" s="93" t="s">
        <v>5319</v>
      </c>
      <c r="E1895" s="94">
        <v>0</v>
      </c>
      <c r="F1895" s="93" t="s">
        <v>1185</v>
      </c>
      <c r="H1895" s="3">
        <f>E1895+SUMIF('BR DTG CIKDITIRO'!C:C,C1895,'BR DTG CIKDITIRO'!E:E)</f>
        <v>0</v>
      </c>
    </row>
    <row r="1896" spans="1:8" ht="15.75" customHeight="1">
      <c r="A1896" s="93" t="s">
        <v>5320</v>
      </c>
      <c r="B1896" s="93" t="s">
        <v>876</v>
      </c>
      <c r="C1896" s="93" t="s">
        <v>5320</v>
      </c>
      <c r="D1896" s="93" t="s">
        <v>5321</v>
      </c>
      <c r="E1896" s="94">
        <v>0</v>
      </c>
      <c r="F1896" s="93" t="s">
        <v>1185</v>
      </c>
      <c r="H1896" s="3">
        <f>E1896+SUMIF('BR DTG CIKDITIRO'!C:C,C1896,'BR DTG CIKDITIRO'!E:E)</f>
        <v>0</v>
      </c>
    </row>
    <row r="1897" spans="1:8" ht="15.75" customHeight="1">
      <c r="A1897" s="93" t="s">
        <v>1526</v>
      </c>
      <c r="B1897" s="93" t="s">
        <v>876</v>
      </c>
      <c r="C1897" s="93" t="s">
        <v>1526</v>
      </c>
      <c r="D1897" s="93" t="s">
        <v>1527</v>
      </c>
      <c r="E1897" s="94">
        <v>0</v>
      </c>
      <c r="F1897" s="93" t="s">
        <v>1185</v>
      </c>
      <c r="H1897" s="3">
        <f>E1897+SUMIF('BR DTG CIKDITIRO'!C:C,C1897,'BR DTG CIKDITIRO'!E:E)</f>
        <v>0</v>
      </c>
    </row>
    <row r="1898" spans="1:8" ht="15.75" customHeight="1">
      <c r="A1898" s="93" t="s">
        <v>5324</v>
      </c>
      <c r="B1898" s="93" t="s">
        <v>876</v>
      </c>
      <c r="C1898" s="93" t="s">
        <v>5324</v>
      </c>
      <c r="D1898" s="93" t="s">
        <v>5325</v>
      </c>
      <c r="E1898" s="94">
        <v>0</v>
      </c>
      <c r="F1898" s="93" t="s">
        <v>1185</v>
      </c>
      <c r="H1898" s="3">
        <f>E1898+SUMIF('BR DTG CIKDITIRO'!C:C,C1898,'BR DTG CIKDITIRO'!E:E)</f>
        <v>0</v>
      </c>
    </row>
    <row r="1899" spans="1:8" ht="15.75" customHeight="1">
      <c r="A1899" s="93" t="s">
        <v>5326</v>
      </c>
      <c r="B1899" s="93" t="s">
        <v>876</v>
      </c>
      <c r="C1899" s="93" t="s">
        <v>5326</v>
      </c>
      <c r="D1899" s="93" t="s">
        <v>5327</v>
      </c>
      <c r="E1899" s="94">
        <v>0</v>
      </c>
      <c r="F1899" s="93" t="s">
        <v>1185</v>
      </c>
      <c r="H1899" s="3">
        <f>E1899+SUMIF('BR DTG CIKDITIRO'!C:C,C1899,'BR DTG CIKDITIRO'!E:E)</f>
        <v>0</v>
      </c>
    </row>
    <row r="1900" spans="1:8" ht="15.75" customHeight="1">
      <c r="A1900" s="93" t="s">
        <v>5328</v>
      </c>
      <c r="B1900" s="93" t="s">
        <v>876</v>
      </c>
      <c r="C1900" s="93" t="s">
        <v>5328</v>
      </c>
      <c r="D1900" s="93" t="s">
        <v>5329</v>
      </c>
      <c r="E1900" s="94">
        <v>0</v>
      </c>
      <c r="F1900" s="93" t="s">
        <v>1185</v>
      </c>
      <c r="H1900" s="3">
        <f>E1900+SUMIF('BR DTG CIKDITIRO'!C:C,C1900,'BR DTG CIKDITIRO'!E:E)</f>
        <v>0</v>
      </c>
    </row>
    <row r="1901" spans="1:8" ht="15.75" customHeight="1">
      <c r="A1901" s="93" t="s">
        <v>9476</v>
      </c>
      <c r="B1901" s="93" t="s">
        <v>876</v>
      </c>
      <c r="C1901" s="93" t="s">
        <v>9476</v>
      </c>
      <c r="D1901" s="93" t="s">
        <v>9477</v>
      </c>
      <c r="E1901" s="94">
        <v>0</v>
      </c>
      <c r="F1901" s="93" t="s">
        <v>1185</v>
      </c>
      <c r="H1901" s="3">
        <f>E1901+SUMIF('BR DTG CIKDITIRO'!C:C,C1901,'BR DTG CIKDITIRO'!E:E)</f>
        <v>0</v>
      </c>
    </row>
    <row r="1902" spans="1:8" ht="15.75" customHeight="1">
      <c r="A1902" s="93" t="s">
        <v>9478</v>
      </c>
      <c r="B1902" s="93" t="s">
        <v>876</v>
      </c>
      <c r="C1902" s="93" t="s">
        <v>9478</v>
      </c>
      <c r="D1902" s="93" t="s">
        <v>9479</v>
      </c>
      <c r="E1902" s="94">
        <v>0</v>
      </c>
      <c r="F1902" s="93" t="s">
        <v>1185</v>
      </c>
      <c r="H1902" s="3">
        <f>E1902+SUMIF('BR DTG CIKDITIRO'!C:C,C1902,'BR DTG CIKDITIRO'!E:E)</f>
        <v>0</v>
      </c>
    </row>
    <row r="1903" spans="1:8" ht="15.75" customHeight="1">
      <c r="A1903" s="93" t="s">
        <v>9480</v>
      </c>
      <c r="B1903" s="93" t="s">
        <v>876</v>
      </c>
      <c r="C1903" s="93" t="s">
        <v>9480</v>
      </c>
      <c r="D1903" s="93" t="s">
        <v>9481</v>
      </c>
      <c r="E1903" s="94">
        <v>0</v>
      </c>
      <c r="F1903" s="93" t="s">
        <v>1185</v>
      </c>
      <c r="H1903" s="3">
        <f>E1903+SUMIF('BR DTG CIKDITIRO'!C:C,C1903,'BR DTG CIKDITIRO'!E:E)</f>
        <v>0</v>
      </c>
    </row>
    <row r="1904" spans="1:8" ht="15.75" customHeight="1">
      <c r="A1904" s="93" t="s">
        <v>5330</v>
      </c>
      <c r="B1904" s="93" t="s">
        <v>876</v>
      </c>
      <c r="C1904" s="93" t="s">
        <v>5330</v>
      </c>
      <c r="D1904" s="93" t="s">
        <v>5331</v>
      </c>
      <c r="E1904" s="94">
        <v>0</v>
      </c>
      <c r="F1904" s="93" t="s">
        <v>1185</v>
      </c>
      <c r="H1904" s="3">
        <f>E1904+SUMIF('BR DTG CIKDITIRO'!C:C,C1904,'BR DTG CIKDITIRO'!E:E)</f>
        <v>0</v>
      </c>
    </row>
    <row r="1905" spans="1:8" ht="15.75" customHeight="1">
      <c r="A1905" s="93" t="s">
        <v>5332</v>
      </c>
      <c r="B1905" s="93" t="s">
        <v>877</v>
      </c>
      <c r="C1905" s="93" t="s">
        <v>5332</v>
      </c>
      <c r="D1905" s="93" t="s">
        <v>9482</v>
      </c>
      <c r="E1905" s="94">
        <v>0</v>
      </c>
      <c r="F1905" s="93" t="s">
        <v>1185</v>
      </c>
      <c r="H1905" s="3">
        <f>E1905+SUMIF('BR DTG CIKDITIRO'!C:C,C1905,'BR DTG CIKDITIRO'!E:E)</f>
        <v>0</v>
      </c>
    </row>
    <row r="1906" spans="1:8" ht="15.75" customHeight="1">
      <c r="A1906" s="93" t="s">
        <v>5334</v>
      </c>
      <c r="B1906" s="93" t="s">
        <v>876</v>
      </c>
      <c r="C1906" s="93" t="s">
        <v>5334</v>
      </c>
      <c r="D1906" s="93" t="s">
        <v>5335</v>
      </c>
      <c r="E1906" s="94">
        <v>0</v>
      </c>
      <c r="F1906" s="93" t="s">
        <v>1185</v>
      </c>
      <c r="H1906" s="3">
        <f>E1906+SUMIF('BR DTG CIKDITIRO'!C:C,C1906,'BR DTG CIKDITIRO'!E:E)</f>
        <v>0</v>
      </c>
    </row>
    <row r="1907" spans="1:8" ht="15.75" customHeight="1">
      <c r="A1907" s="93" t="s">
        <v>9483</v>
      </c>
      <c r="B1907" s="93" t="s">
        <v>876</v>
      </c>
      <c r="C1907" s="93" t="s">
        <v>9483</v>
      </c>
      <c r="D1907" s="93" t="s">
        <v>9484</v>
      </c>
      <c r="E1907" s="94">
        <v>0</v>
      </c>
      <c r="F1907" s="93" t="s">
        <v>1185</v>
      </c>
      <c r="H1907" s="3">
        <f>E1907+SUMIF('BR DTG CIKDITIRO'!C:C,C1907,'BR DTG CIKDITIRO'!E:E)</f>
        <v>0</v>
      </c>
    </row>
    <row r="1908" spans="1:8" ht="15.75" customHeight="1">
      <c r="A1908" s="93" t="s">
        <v>9485</v>
      </c>
      <c r="B1908" s="93" t="s">
        <v>876</v>
      </c>
      <c r="C1908" s="93" t="s">
        <v>9485</v>
      </c>
      <c r="D1908" s="93" t="s">
        <v>9486</v>
      </c>
      <c r="E1908" s="94">
        <v>1</v>
      </c>
      <c r="F1908" s="93" t="s">
        <v>1185</v>
      </c>
      <c r="H1908" s="3">
        <f>E1908+SUMIF('BR DTG CIKDITIRO'!C:C,C1908,'BR DTG CIKDITIRO'!E:E)</f>
        <v>1</v>
      </c>
    </row>
    <row r="1909" spans="1:8" ht="15.75" customHeight="1">
      <c r="A1909" s="93" t="s">
        <v>2035</v>
      </c>
      <c r="B1909" s="93" t="s">
        <v>876</v>
      </c>
      <c r="C1909" s="93" t="s">
        <v>2035</v>
      </c>
      <c r="D1909" s="93" t="s">
        <v>2036</v>
      </c>
      <c r="E1909" s="94">
        <v>0</v>
      </c>
      <c r="F1909" s="93" t="s">
        <v>1185</v>
      </c>
      <c r="H1909" s="3">
        <f>E1909+SUMIF('BR DTG CIKDITIRO'!C:C,C1909,'BR DTG CIKDITIRO'!E:E)</f>
        <v>0</v>
      </c>
    </row>
    <row r="1910" spans="1:8" ht="15.75" customHeight="1">
      <c r="A1910" s="93" t="s">
        <v>9487</v>
      </c>
      <c r="B1910" s="93" t="s">
        <v>876</v>
      </c>
      <c r="C1910" s="93" t="s">
        <v>9487</v>
      </c>
      <c r="D1910" s="93" t="s">
        <v>9488</v>
      </c>
      <c r="E1910" s="94">
        <v>0</v>
      </c>
      <c r="F1910" s="93" t="s">
        <v>1185</v>
      </c>
      <c r="H1910" s="3">
        <f>E1910+SUMIF('BR DTG CIKDITIRO'!C:C,C1910,'BR DTG CIKDITIRO'!E:E)</f>
        <v>0</v>
      </c>
    </row>
    <row r="1911" spans="1:8" ht="15.75" customHeight="1">
      <c r="A1911" s="93" t="s">
        <v>518</v>
      </c>
      <c r="B1911" s="93" t="s">
        <v>876</v>
      </c>
      <c r="C1911" s="93" t="s">
        <v>518</v>
      </c>
      <c r="D1911" s="93" t="s">
        <v>9489</v>
      </c>
      <c r="E1911" s="94">
        <v>0</v>
      </c>
      <c r="F1911" s="93" t="s">
        <v>1185</v>
      </c>
      <c r="H1911" s="3">
        <f>E1911+SUMIF('BR DTG CIKDITIRO'!C:C,C1911,'BR DTG CIKDITIRO'!E:E)</f>
        <v>0</v>
      </c>
    </row>
    <row r="1912" spans="1:8" ht="15.75" customHeight="1">
      <c r="A1912" s="93" t="s">
        <v>9490</v>
      </c>
      <c r="B1912" s="93" t="s">
        <v>876</v>
      </c>
      <c r="C1912" s="93" t="s">
        <v>9490</v>
      </c>
      <c r="D1912" s="93" t="s">
        <v>9491</v>
      </c>
      <c r="E1912" s="94">
        <v>0</v>
      </c>
      <c r="F1912" s="93" t="s">
        <v>1185</v>
      </c>
      <c r="H1912" s="3">
        <f>E1912+SUMIF('BR DTG CIKDITIRO'!C:C,C1912,'BR DTG CIKDITIRO'!E:E)</f>
        <v>0</v>
      </c>
    </row>
    <row r="1913" spans="1:8" ht="15.75" customHeight="1">
      <c r="A1913" s="93" t="s">
        <v>386</v>
      </c>
      <c r="B1913" s="93" t="s">
        <v>877</v>
      </c>
      <c r="C1913" s="93" t="s">
        <v>386</v>
      </c>
      <c r="D1913" s="93" t="s">
        <v>1181</v>
      </c>
      <c r="E1913" s="94">
        <v>16</v>
      </c>
      <c r="F1913" s="93" t="s">
        <v>1185</v>
      </c>
      <c r="H1913" s="3">
        <f>E1913+SUMIF('BR DTG CIKDITIRO'!C:C,C1913,'BR DTG CIKDITIRO'!E:E)</f>
        <v>16</v>
      </c>
    </row>
    <row r="1914" spans="1:8" ht="15.75" customHeight="1">
      <c r="A1914" s="93" t="s">
        <v>5336</v>
      </c>
      <c r="B1914" s="93" t="s">
        <v>876</v>
      </c>
      <c r="C1914" s="93" t="s">
        <v>5336</v>
      </c>
      <c r="D1914" s="93" t="s">
        <v>5337</v>
      </c>
      <c r="E1914" s="94">
        <v>0</v>
      </c>
      <c r="F1914" s="93" t="s">
        <v>1185</v>
      </c>
      <c r="H1914" s="3">
        <f>E1914+SUMIF('BR DTG CIKDITIRO'!C:C,C1914,'BR DTG CIKDITIRO'!E:E)</f>
        <v>0</v>
      </c>
    </row>
    <row r="1915" spans="1:8" ht="15.75" customHeight="1">
      <c r="A1915" s="93" t="s">
        <v>720</v>
      </c>
      <c r="B1915" s="93" t="s">
        <v>876</v>
      </c>
      <c r="C1915" s="93" t="s">
        <v>720</v>
      </c>
      <c r="D1915" s="93" t="s">
        <v>721</v>
      </c>
      <c r="E1915" s="94">
        <v>0</v>
      </c>
      <c r="F1915" s="93" t="s">
        <v>1185</v>
      </c>
      <c r="H1915" s="3">
        <f>E1915+SUMIF('BR DTG CIKDITIRO'!C:C,C1915,'BR DTG CIKDITIRO'!E:E)</f>
        <v>0</v>
      </c>
    </row>
    <row r="1916" spans="1:8" ht="15.75" customHeight="1">
      <c r="A1916" s="93" t="s">
        <v>1459</v>
      </c>
      <c r="B1916" s="93" t="s">
        <v>888</v>
      </c>
      <c r="C1916" s="93" t="s">
        <v>1459</v>
      </c>
      <c r="D1916" s="93" t="s">
        <v>1460</v>
      </c>
      <c r="E1916" s="94">
        <v>3</v>
      </c>
      <c r="F1916" s="93" t="s">
        <v>1185</v>
      </c>
      <c r="H1916" s="3">
        <f>E1916+SUMIF('BR DTG CIKDITIRO'!C:C,C1916,'BR DTG CIKDITIRO'!E:E)</f>
        <v>3</v>
      </c>
    </row>
    <row r="1917" spans="1:8" ht="15.75" customHeight="1">
      <c r="A1917" s="93" t="s">
        <v>5348</v>
      </c>
      <c r="B1917" s="93" t="s">
        <v>876</v>
      </c>
      <c r="C1917" s="93" t="s">
        <v>5348</v>
      </c>
      <c r="D1917" s="93" t="s">
        <v>5349</v>
      </c>
      <c r="E1917" s="94">
        <v>0</v>
      </c>
      <c r="F1917" s="93" t="s">
        <v>1185</v>
      </c>
      <c r="H1917" s="3">
        <f>E1917+SUMIF('BR DTG CIKDITIRO'!C:C,C1917,'BR DTG CIKDITIRO'!E:E)</f>
        <v>0</v>
      </c>
    </row>
    <row r="1918" spans="1:8" ht="15.75" customHeight="1">
      <c r="A1918" s="93" t="s">
        <v>5352</v>
      </c>
      <c r="B1918" s="93" t="s">
        <v>876</v>
      </c>
      <c r="C1918" s="93" t="s">
        <v>5352</v>
      </c>
      <c r="D1918" s="93" t="s">
        <v>5353</v>
      </c>
      <c r="E1918" s="94">
        <v>0</v>
      </c>
      <c r="F1918" s="93" t="s">
        <v>1185</v>
      </c>
      <c r="H1918" s="3">
        <f>E1918+SUMIF('BR DTG CIKDITIRO'!C:C,C1918,'BR DTG CIKDITIRO'!E:E)</f>
        <v>0</v>
      </c>
    </row>
    <row r="1919" spans="1:8" ht="15.75" customHeight="1">
      <c r="A1919" s="93" t="s">
        <v>5354</v>
      </c>
      <c r="B1919" s="93" t="s">
        <v>876</v>
      </c>
      <c r="C1919" s="93" t="s">
        <v>5354</v>
      </c>
      <c r="D1919" s="93" t="s">
        <v>5355</v>
      </c>
      <c r="E1919" s="94">
        <v>0</v>
      </c>
      <c r="F1919" s="93" t="s">
        <v>1185</v>
      </c>
      <c r="H1919" s="3">
        <f>E1919+SUMIF('BR DTG CIKDITIRO'!C:C,C1919,'BR DTG CIKDITIRO'!E:E)</f>
        <v>0</v>
      </c>
    </row>
    <row r="1920" spans="1:8" ht="15.75" customHeight="1">
      <c r="A1920" s="93" t="s">
        <v>9492</v>
      </c>
      <c r="B1920" s="93" t="s">
        <v>876</v>
      </c>
      <c r="C1920" s="93" t="s">
        <v>9492</v>
      </c>
      <c r="D1920" s="93" t="s">
        <v>9493</v>
      </c>
      <c r="E1920" s="94">
        <v>0</v>
      </c>
      <c r="F1920" s="93" t="s">
        <v>1185</v>
      </c>
      <c r="H1920" s="3">
        <f>E1920+SUMIF('BR DTG CIKDITIRO'!C:C,C1920,'BR DTG CIKDITIRO'!E:E)</f>
        <v>0</v>
      </c>
    </row>
    <row r="1921" spans="1:8" ht="15.75" customHeight="1">
      <c r="A1921" s="93" t="s">
        <v>9494</v>
      </c>
      <c r="B1921" s="93" t="s">
        <v>876</v>
      </c>
      <c r="C1921" s="93" t="s">
        <v>9494</v>
      </c>
      <c r="D1921" s="93" t="s">
        <v>9495</v>
      </c>
      <c r="E1921" s="94">
        <v>0</v>
      </c>
      <c r="F1921" s="93" t="s">
        <v>1185</v>
      </c>
      <c r="H1921" s="3">
        <f>E1921+SUMIF('BR DTG CIKDITIRO'!C:C,C1921,'BR DTG CIKDITIRO'!E:E)</f>
        <v>0</v>
      </c>
    </row>
    <row r="1922" spans="1:8" ht="15.75" customHeight="1">
      <c r="A1922" s="93" t="s">
        <v>5358</v>
      </c>
      <c r="B1922" s="93" t="s">
        <v>876</v>
      </c>
      <c r="C1922" s="93" t="s">
        <v>5358</v>
      </c>
      <c r="D1922" s="93" t="s">
        <v>5359</v>
      </c>
      <c r="E1922" s="94">
        <v>0</v>
      </c>
      <c r="F1922" s="93" t="s">
        <v>1185</v>
      </c>
      <c r="H1922" s="3">
        <f>E1922+SUMIF('BR DTG CIKDITIRO'!C:C,C1922,'BR DTG CIKDITIRO'!E:E)</f>
        <v>0</v>
      </c>
    </row>
    <row r="1923" spans="1:8" ht="15.75" customHeight="1">
      <c r="A1923" s="93" t="s">
        <v>5360</v>
      </c>
      <c r="B1923" s="93" t="s">
        <v>876</v>
      </c>
      <c r="C1923" s="93" t="s">
        <v>5360</v>
      </c>
      <c r="D1923" s="93" t="s">
        <v>5361</v>
      </c>
      <c r="E1923" s="94">
        <v>0</v>
      </c>
      <c r="F1923" s="93" t="s">
        <v>1185</v>
      </c>
      <c r="H1923" s="3">
        <f>E1923+SUMIF('BR DTG CIKDITIRO'!C:C,C1923,'BR DTG CIKDITIRO'!E:E)</f>
        <v>0</v>
      </c>
    </row>
    <row r="1924" spans="1:8" ht="15.75" customHeight="1">
      <c r="A1924" s="93" t="s">
        <v>561</v>
      </c>
      <c r="B1924" s="93" t="s">
        <v>876</v>
      </c>
      <c r="C1924" s="93" t="s">
        <v>561</v>
      </c>
      <c r="D1924" s="93" t="s">
        <v>722</v>
      </c>
      <c r="E1924" s="94">
        <v>0</v>
      </c>
      <c r="F1924" s="93" t="s">
        <v>1185</v>
      </c>
      <c r="H1924" s="3">
        <f>E1924+SUMIF('BR DTG CIKDITIRO'!C:C,C1924,'BR DTG CIKDITIRO'!E:E)</f>
        <v>0</v>
      </c>
    </row>
    <row r="1925" spans="1:8" ht="15.75" customHeight="1">
      <c r="A1925" s="93" t="s">
        <v>5362</v>
      </c>
      <c r="B1925" s="93" t="s">
        <v>876</v>
      </c>
      <c r="C1925" s="93" t="s">
        <v>5362</v>
      </c>
      <c r="D1925" s="93" t="s">
        <v>5363</v>
      </c>
      <c r="E1925" s="94">
        <v>0</v>
      </c>
      <c r="F1925" s="93" t="s">
        <v>1185</v>
      </c>
      <c r="H1925" s="3">
        <f>E1925+SUMIF('BR DTG CIKDITIRO'!C:C,C1925,'BR DTG CIKDITIRO'!E:E)</f>
        <v>0</v>
      </c>
    </row>
    <row r="1926" spans="1:8" ht="15.75" customHeight="1">
      <c r="A1926" s="93" t="s">
        <v>723</v>
      </c>
      <c r="B1926" s="93" t="s">
        <v>876</v>
      </c>
      <c r="C1926" s="93" t="s">
        <v>723</v>
      </c>
      <c r="D1926" s="93" t="s">
        <v>724</v>
      </c>
      <c r="E1926" s="94">
        <v>0</v>
      </c>
      <c r="F1926" s="93" t="s">
        <v>1185</v>
      </c>
      <c r="H1926" s="3">
        <f>E1926+SUMIF('BR DTG CIKDITIRO'!C:C,C1926,'BR DTG CIKDITIRO'!E:E)</f>
        <v>0</v>
      </c>
    </row>
    <row r="1927" spans="1:8" ht="15.75" customHeight="1">
      <c r="A1927" s="93" t="s">
        <v>9496</v>
      </c>
      <c r="B1927" s="93" t="s">
        <v>876</v>
      </c>
      <c r="C1927" s="93" t="s">
        <v>9496</v>
      </c>
      <c r="D1927" s="93" t="s">
        <v>9497</v>
      </c>
      <c r="E1927" s="94">
        <v>0</v>
      </c>
      <c r="F1927" s="93" t="s">
        <v>1185</v>
      </c>
      <c r="H1927" s="3">
        <f>E1927+SUMIF('BR DTG CIKDITIRO'!C:C,C1927,'BR DTG CIKDITIRO'!E:E)</f>
        <v>0</v>
      </c>
    </row>
    <row r="1928" spans="1:8" ht="15.75" customHeight="1">
      <c r="A1928" s="93" t="s">
        <v>387</v>
      </c>
      <c r="B1928" s="93" t="s">
        <v>891</v>
      </c>
      <c r="C1928" s="93" t="s">
        <v>387</v>
      </c>
      <c r="D1928" s="93" t="s">
        <v>1182</v>
      </c>
      <c r="E1928" s="94">
        <v>5</v>
      </c>
      <c r="F1928" s="93" t="s">
        <v>1185</v>
      </c>
      <c r="H1928" s="3">
        <f>E1928+SUMIF('BR DTG CIKDITIRO'!C:C,C1928,'BR DTG CIKDITIRO'!E:E)</f>
        <v>5</v>
      </c>
    </row>
    <row r="1929" spans="1:8" ht="15.75" customHeight="1">
      <c r="A1929" s="93" t="s">
        <v>5364</v>
      </c>
      <c r="B1929" s="93" t="s">
        <v>876</v>
      </c>
      <c r="C1929" s="93" t="s">
        <v>5364</v>
      </c>
      <c r="D1929" s="93" t="s">
        <v>5365</v>
      </c>
      <c r="E1929" s="94">
        <v>0</v>
      </c>
      <c r="F1929" s="93" t="s">
        <v>1185</v>
      </c>
      <c r="H1929" s="3">
        <f>E1929+SUMIF('BR DTG CIKDITIRO'!C:C,C1929,'BR DTG CIKDITIRO'!E:E)</f>
        <v>0</v>
      </c>
    </row>
    <row r="1930" spans="1:8" ht="15.75" customHeight="1">
      <c r="A1930" s="93" t="s">
        <v>9498</v>
      </c>
      <c r="B1930" s="93" t="s">
        <v>876</v>
      </c>
      <c r="C1930" s="93" t="s">
        <v>9498</v>
      </c>
      <c r="D1930" s="93" t="s">
        <v>9499</v>
      </c>
      <c r="E1930" s="94">
        <v>0</v>
      </c>
      <c r="F1930" s="93" t="s">
        <v>1185</v>
      </c>
      <c r="H1930" s="3">
        <f>E1930+SUMIF('BR DTG CIKDITIRO'!C:C,C1930,'BR DTG CIKDITIRO'!E:E)</f>
        <v>0</v>
      </c>
    </row>
    <row r="1931" spans="1:8" ht="15.75" customHeight="1">
      <c r="A1931" s="93" t="s">
        <v>841</v>
      </c>
      <c r="B1931" s="93" t="s">
        <v>876</v>
      </c>
      <c r="C1931" s="93" t="s">
        <v>841</v>
      </c>
      <c r="D1931" s="93" t="s">
        <v>842</v>
      </c>
      <c r="E1931" s="94">
        <v>0</v>
      </c>
      <c r="F1931" s="93" t="s">
        <v>1185</v>
      </c>
      <c r="H1931" s="3">
        <f>E1931+SUMIF('BR DTG CIKDITIRO'!C:C,C1931,'BR DTG CIKDITIRO'!E:E)</f>
        <v>0</v>
      </c>
    </row>
    <row r="1932" spans="1:8" ht="15.75" customHeight="1">
      <c r="A1932" s="93" t="s">
        <v>9500</v>
      </c>
      <c r="B1932" s="93" t="s">
        <v>876</v>
      </c>
      <c r="C1932" s="93" t="s">
        <v>9500</v>
      </c>
      <c r="D1932" s="93" t="s">
        <v>9501</v>
      </c>
      <c r="E1932" s="94">
        <v>0</v>
      </c>
      <c r="F1932" s="93" t="s">
        <v>1185</v>
      </c>
      <c r="H1932" s="3">
        <f>E1932+SUMIF('BR DTG CIKDITIRO'!C:C,C1932,'BR DTG CIKDITIRO'!E:E)</f>
        <v>0</v>
      </c>
    </row>
    <row r="1933" spans="1:8" ht="15.75" customHeight="1">
      <c r="A1933" s="93" t="s">
        <v>9502</v>
      </c>
      <c r="B1933" s="93" t="s">
        <v>876</v>
      </c>
      <c r="C1933" s="93" t="s">
        <v>9502</v>
      </c>
      <c r="D1933" s="93" t="s">
        <v>9503</v>
      </c>
      <c r="E1933" s="94">
        <v>0</v>
      </c>
      <c r="F1933" s="93" t="s">
        <v>1185</v>
      </c>
      <c r="H1933" s="3">
        <f>E1933+SUMIF('BR DTG CIKDITIRO'!C:C,C1933,'BR DTG CIKDITIRO'!E:E)</f>
        <v>0</v>
      </c>
    </row>
    <row r="1934" spans="1:8" ht="15.75" customHeight="1">
      <c r="A1934" s="93" t="s">
        <v>5372</v>
      </c>
      <c r="B1934" s="93" t="s">
        <v>876</v>
      </c>
      <c r="C1934" s="93" t="s">
        <v>5372</v>
      </c>
      <c r="D1934" s="93" t="s">
        <v>5373</v>
      </c>
      <c r="E1934" s="94">
        <v>0</v>
      </c>
      <c r="F1934" s="93" t="s">
        <v>1185</v>
      </c>
      <c r="H1934" s="3">
        <f>E1934+SUMIF('BR DTG CIKDITIRO'!C:C,C1934,'BR DTG CIKDITIRO'!E:E)</f>
        <v>0</v>
      </c>
    </row>
    <row r="1935" spans="1:8" ht="15.75" customHeight="1">
      <c r="A1935" s="93" t="s">
        <v>5374</v>
      </c>
      <c r="B1935" s="93" t="s">
        <v>876</v>
      </c>
      <c r="C1935" s="93" t="s">
        <v>5374</v>
      </c>
      <c r="D1935" s="93" t="s">
        <v>5375</v>
      </c>
      <c r="E1935" s="94">
        <v>0</v>
      </c>
      <c r="F1935" s="93" t="s">
        <v>1185</v>
      </c>
      <c r="H1935" s="3">
        <f>E1935+SUMIF('BR DTG CIKDITIRO'!C:C,C1935,'BR DTG CIKDITIRO'!E:E)</f>
        <v>0</v>
      </c>
    </row>
    <row r="1936" spans="1:8" ht="15.75" customHeight="1">
      <c r="A1936" s="93" t="s">
        <v>9504</v>
      </c>
      <c r="B1936" s="93" t="s">
        <v>876</v>
      </c>
      <c r="C1936" s="93" t="s">
        <v>9504</v>
      </c>
      <c r="D1936" s="93" t="s">
        <v>9505</v>
      </c>
      <c r="E1936" s="94">
        <v>0</v>
      </c>
      <c r="F1936" s="93" t="s">
        <v>1185</v>
      </c>
      <c r="H1936" s="3">
        <f>E1936+SUMIF('BR DTG CIKDITIRO'!C:C,C1936,'BR DTG CIKDITIRO'!E:E)</f>
        <v>0</v>
      </c>
    </row>
    <row r="1937" spans="1:8" ht="15.75" customHeight="1">
      <c r="A1937" s="93" t="s">
        <v>2221</v>
      </c>
      <c r="B1937" s="93" t="s">
        <v>876</v>
      </c>
      <c r="C1937" s="93" t="s">
        <v>2221</v>
      </c>
      <c r="D1937" s="93" t="s">
        <v>2222</v>
      </c>
      <c r="E1937" s="94">
        <v>0</v>
      </c>
      <c r="F1937" s="93" t="s">
        <v>1185</v>
      </c>
      <c r="H1937" s="3">
        <f>E1937+SUMIF('BR DTG CIKDITIRO'!C:C,C1937,'BR DTG CIKDITIRO'!E:E)</f>
        <v>0</v>
      </c>
    </row>
    <row r="1938" spans="1:8" ht="15.75" customHeight="1">
      <c r="A1938" s="93" t="s">
        <v>1650</v>
      </c>
      <c r="B1938" s="93" t="s">
        <v>876</v>
      </c>
      <c r="C1938" s="93" t="s">
        <v>1650</v>
      </c>
      <c r="D1938" s="93" t="s">
        <v>9506</v>
      </c>
      <c r="E1938" s="94">
        <v>0</v>
      </c>
      <c r="F1938" s="93" t="s">
        <v>1185</v>
      </c>
      <c r="H1938" s="3">
        <f>E1938+SUMIF('BR DTG CIKDITIRO'!C:C,C1938,'BR DTG CIKDITIRO'!E:E)</f>
        <v>0</v>
      </c>
    </row>
    <row r="1939" spans="1:8" ht="15.75" customHeight="1">
      <c r="A1939" s="93" t="s">
        <v>9507</v>
      </c>
      <c r="B1939" s="93" t="s">
        <v>876</v>
      </c>
      <c r="C1939" s="93" t="s">
        <v>9507</v>
      </c>
      <c r="D1939" s="93" t="s">
        <v>9508</v>
      </c>
      <c r="E1939" s="94">
        <v>0</v>
      </c>
      <c r="F1939" s="93" t="s">
        <v>1185</v>
      </c>
      <c r="H1939" s="3">
        <f>E1939+SUMIF('BR DTG CIKDITIRO'!C:C,C1939,'BR DTG CIKDITIRO'!E:E)</f>
        <v>0</v>
      </c>
    </row>
    <row r="1940" spans="1:8" ht="15.75" customHeight="1">
      <c r="A1940" s="93" t="s">
        <v>9509</v>
      </c>
      <c r="B1940" s="93" t="s">
        <v>876</v>
      </c>
      <c r="C1940" s="93" t="s">
        <v>9509</v>
      </c>
      <c r="D1940" s="93" t="s">
        <v>9510</v>
      </c>
      <c r="E1940" s="94">
        <v>0</v>
      </c>
      <c r="F1940" s="93" t="s">
        <v>1185</v>
      </c>
      <c r="H1940" s="3">
        <f>E1940+SUMIF('BR DTG CIKDITIRO'!C:C,C1940,'BR DTG CIKDITIRO'!E:E)</f>
        <v>0</v>
      </c>
    </row>
    <row r="1941" spans="1:8" ht="15.75" customHeight="1">
      <c r="A1941" s="93" t="s">
        <v>1528</v>
      </c>
      <c r="B1941" s="93" t="s">
        <v>918</v>
      </c>
      <c r="C1941" s="93" t="s">
        <v>1528</v>
      </c>
      <c r="D1941" s="93" t="s">
        <v>1529</v>
      </c>
      <c r="E1941" s="94">
        <v>0</v>
      </c>
      <c r="F1941" s="93" t="s">
        <v>1185</v>
      </c>
      <c r="H1941" s="3">
        <f>E1941+SUMIF('BR DTG CIKDITIRO'!C:C,C1941,'BR DTG CIKDITIRO'!E:E)</f>
        <v>0</v>
      </c>
    </row>
    <row r="1942" spans="1:8" ht="15.75" customHeight="1">
      <c r="A1942" s="93" t="s">
        <v>9511</v>
      </c>
      <c r="B1942" s="93" t="s">
        <v>876</v>
      </c>
      <c r="C1942" s="93" t="s">
        <v>9511</v>
      </c>
      <c r="D1942" s="93" t="s">
        <v>9512</v>
      </c>
      <c r="E1942" s="94">
        <v>0</v>
      </c>
      <c r="F1942" s="93" t="s">
        <v>1185</v>
      </c>
      <c r="H1942" s="3">
        <f>E1942+SUMIF('BR DTG CIKDITIRO'!C:C,C1942,'BR DTG CIKDITIRO'!E:E)</f>
        <v>0</v>
      </c>
    </row>
    <row r="1943" spans="1:8" ht="15.75" customHeight="1">
      <c r="A1943" s="93" t="s">
        <v>1710</v>
      </c>
      <c r="B1943" s="93" t="s">
        <v>888</v>
      </c>
      <c r="C1943" s="93" t="s">
        <v>1710</v>
      </c>
      <c r="D1943" s="93" t="s">
        <v>1711</v>
      </c>
      <c r="E1943" s="94">
        <v>0</v>
      </c>
      <c r="F1943" s="93" t="s">
        <v>1185</v>
      </c>
      <c r="H1943" s="3">
        <f>E1943+SUMIF('BR DTG CIKDITIRO'!C:C,C1943,'BR DTG CIKDITIRO'!E:E)</f>
        <v>0</v>
      </c>
    </row>
    <row r="1944" spans="1:8" ht="15.75" customHeight="1">
      <c r="A1944" s="93" t="s">
        <v>9513</v>
      </c>
      <c r="B1944" s="93" t="s">
        <v>876</v>
      </c>
      <c r="C1944" s="93" t="s">
        <v>9513</v>
      </c>
      <c r="D1944" s="93" t="s">
        <v>9514</v>
      </c>
      <c r="E1944" s="94">
        <v>0</v>
      </c>
      <c r="F1944" s="93" t="s">
        <v>1185</v>
      </c>
      <c r="H1944" s="3">
        <f>E1944+SUMIF('BR DTG CIKDITIRO'!C:C,C1944,'BR DTG CIKDITIRO'!E:E)</f>
        <v>0</v>
      </c>
    </row>
    <row r="1945" spans="1:8" ht="15.75" customHeight="1">
      <c r="A1945" s="93" t="s">
        <v>9515</v>
      </c>
      <c r="B1945" s="93" t="s">
        <v>876</v>
      </c>
      <c r="C1945" s="93" t="s">
        <v>9515</v>
      </c>
      <c r="D1945" s="93" t="s">
        <v>9516</v>
      </c>
      <c r="E1945" s="94">
        <v>0</v>
      </c>
      <c r="F1945" s="93" t="s">
        <v>1185</v>
      </c>
      <c r="H1945" s="3">
        <f>E1945+SUMIF('BR DTG CIKDITIRO'!C:C,C1945,'BR DTG CIKDITIRO'!E:E)</f>
        <v>0</v>
      </c>
    </row>
    <row r="1946" spans="1:8" ht="15.75" customHeight="1">
      <c r="A1946" s="93" t="s">
        <v>5380</v>
      </c>
      <c r="B1946" s="93" t="s">
        <v>876</v>
      </c>
      <c r="C1946" s="93" t="s">
        <v>5380</v>
      </c>
      <c r="D1946" s="93" t="s">
        <v>5381</v>
      </c>
      <c r="E1946" s="94">
        <v>0</v>
      </c>
      <c r="F1946" s="93" t="s">
        <v>1185</v>
      </c>
      <c r="H1946" s="3">
        <f>E1946+SUMIF('BR DTG CIKDITIRO'!C:C,C1946,'BR DTG CIKDITIRO'!E:E)</f>
        <v>0</v>
      </c>
    </row>
    <row r="1947" spans="1:8" ht="15.75" customHeight="1">
      <c r="A1947" s="93" t="s">
        <v>9517</v>
      </c>
      <c r="B1947" s="93" t="s">
        <v>888</v>
      </c>
      <c r="C1947" s="93" t="s">
        <v>9517</v>
      </c>
      <c r="D1947" s="93" t="s">
        <v>9518</v>
      </c>
      <c r="E1947" s="94">
        <v>1</v>
      </c>
      <c r="F1947" s="93" t="s">
        <v>1185</v>
      </c>
      <c r="H1947" s="3">
        <f>E1947+SUMIF('BR DTG CIKDITIRO'!C:C,C1947,'BR DTG CIKDITIRO'!E:E)</f>
        <v>1</v>
      </c>
    </row>
    <row r="1948" spans="1:8" ht="15.75" customHeight="1">
      <c r="A1948" s="93" t="s">
        <v>9519</v>
      </c>
      <c r="B1948" s="93" t="s">
        <v>876</v>
      </c>
      <c r="C1948" s="93" t="s">
        <v>9519</v>
      </c>
      <c r="D1948" s="93" t="s">
        <v>9520</v>
      </c>
      <c r="E1948" s="94">
        <v>0</v>
      </c>
      <c r="F1948" s="93" t="s">
        <v>1185</v>
      </c>
      <c r="H1948" s="3">
        <f>E1948+SUMIF('BR DTG CIKDITIRO'!C:C,C1948,'BR DTG CIKDITIRO'!E:E)</f>
        <v>0</v>
      </c>
    </row>
    <row r="1949" spans="1:8" ht="15.75" customHeight="1">
      <c r="A1949" s="93" t="s">
        <v>5388</v>
      </c>
      <c r="B1949" s="93" t="s">
        <v>876</v>
      </c>
      <c r="C1949" s="93" t="s">
        <v>5388</v>
      </c>
      <c r="D1949" s="93" t="s">
        <v>5389</v>
      </c>
      <c r="E1949" s="94">
        <v>0</v>
      </c>
      <c r="F1949" s="93" t="s">
        <v>1185</v>
      </c>
      <c r="H1949" s="3">
        <f>E1949+SUMIF('BR DTG CIKDITIRO'!C:C,C1949,'BR DTG CIKDITIRO'!E:E)</f>
        <v>0</v>
      </c>
    </row>
    <row r="1950" spans="1:8" ht="15.75" customHeight="1">
      <c r="A1950" s="93" t="s">
        <v>9521</v>
      </c>
      <c r="B1950" s="93" t="s">
        <v>876</v>
      </c>
      <c r="C1950" s="93" t="s">
        <v>9521</v>
      </c>
      <c r="D1950" s="93" t="s">
        <v>9522</v>
      </c>
      <c r="E1950" s="94">
        <v>0</v>
      </c>
      <c r="F1950" s="93" t="s">
        <v>1185</v>
      </c>
      <c r="H1950" s="3">
        <f>E1950+SUMIF('BR DTG CIKDITIRO'!C:C,C1950,'BR DTG CIKDITIRO'!E:E)</f>
        <v>0</v>
      </c>
    </row>
    <row r="1951" spans="1:8" ht="15.75" customHeight="1">
      <c r="A1951" s="93" t="s">
        <v>5390</v>
      </c>
      <c r="B1951" s="93" t="s">
        <v>876</v>
      </c>
      <c r="C1951" s="93" t="s">
        <v>5390</v>
      </c>
      <c r="D1951" s="93" t="s">
        <v>9523</v>
      </c>
      <c r="E1951" s="94">
        <v>0</v>
      </c>
      <c r="F1951" s="93" t="s">
        <v>1185</v>
      </c>
      <c r="H1951" s="3">
        <f>E1951+SUMIF('BR DTG CIKDITIRO'!C:C,C1951,'BR DTG CIKDITIRO'!E:E)</f>
        <v>0</v>
      </c>
    </row>
    <row r="1952" spans="1:8" ht="15.75" customHeight="1">
      <c r="A1952" s="93" t="s">
        <v>5392</v>
      </c>
      <c r="B1952" s="93" t="s">
        <v>876</v>
      </c>
      <c r="C1952" s="93" t="s">
        <v>5392</v>
      </c>
      <c r="D1952" s="93" t="s">
        <v>5393</v>
      </c>
      <c r="E1952" s="94">
        <v>0</v>
      </c>
      <c r="F1952" s="93" t="s">
        <v>1185</v>
      </c>
      <c r="H1952" s="3">
        <f>E1952+SUMIF('BR DTG CIKDITIRO'!C:C,C1952,'BR DTG CIKDITIRO'!E:E)</f>
        <v>0</v>
      </c>
    </row>
    <row r="1953" spans="1:8" ht="15.75" customHeight="1">
      <c r="A1953" s="93" t="s">
        <v>9524</v>
      </c>
      <c r="B1953" s="93" t="s">
        <v>876</v>
      </c>
      <c r="C1953" s="93" t="s">
        <v>9524</v>
      </c>
      <c r="D1953" s="93" t="s">
        <v>9525</v>
      </c>
      <c r="E1953" s="94">
        <v>0</v>
      </c>
      <c r="F1953" s="93" t="s">
        <v>1185</v>
      </c>
      <c r="H1953" s="3">
        <f>E1953+SUMIF('BR DTG CIKDITIRO'!C:C,C1953,'BR DTG CIKDITIRO'!E:E)</f>
        <v>0</v>
      </c>
    </row>
    <row r="1954" spans="1:8" ht="15.75" customHeight="1">
      <c r="A1954" s="93" t="s">
        <v>2223</v>
      </c>
      <c r="B1954" s="93" t="s">
        <v>1185</v>
      </c>
      <c r="C1954" s="93" t="s">
        <v>2223</v>
      </c>
      <c r="D1954" s="93" t="s">
        <v>2224</v>
      </c>
      <c r="E1954" s="94">
        <v>0</v>
      </c>
      <c r="F1954" s="93" t="s">
        <v>1185</v>
      </c>
      <c r="H1954" s="3">
        <f>E1954+SUMIF('BR DTG CIKDITIRO'!C:C,C1954,'BR DTG CIKDITIRO'!E:E)</f>
        <v>0</v>
      </c>
    </row>
    <row r="1955" spans="1:8" ht="15.75" customHeight="1">
      <c r="A1955" s="93" t="s">
        <v>2225</v>
      </c>
      <c r="B1955" s="93" t="s">
        <v>876</v>
      </c>
      <c r="C1955" s="93" t="s">
        <v>2225</v>
      </c>
      <c r="D1955" s="93" t="s">
        <v>2226</v>
      </c>
      <c r="E1955" s="94">
        <v>0</v>
      </c>
      <c r="F1955" s="93" t="s">
        <v>1185</v>
      </c>
      <c r="H1955" s="3">
        <f>E1955+SUMIF('BR DTG CIKDITIRO'!C:C,C1955,'BR DTG CIKDITIRO'!E:E)</f>
        <v>0</v>
      </c>
    </row>
    <row r="1956" spans="1:8" ht="15.75" customHeight="1">
      <c r="A1956" s="93" t="s">
        <v>388</v>
      </c>
      <c r="B1956" s="93" t="s">
        <v>877</v>
      </c>
      <c r="C1956" s="93" t="s">
        <v>388</v>
      </c>
      <c r="D1956" s="93" t="s">
        <v>1183</v>
      </c>
      <c r="E1956" s="94">
        <v>3</v>
      </c>
      <c r="F1956" s="93" t="s">
        <v>1185</v>
      </c>
      <c r="H1956" s="3">
        <f>E1956+SUMIF('BR DTG CIKDITIRO'!C:C,C1956,'BR DTG CIKDITIRO'!E:E)</f>
        <v>3</v>
      </c>
    </row>
    <row r="1957" spans="1:8" ht="15.75" customHeight="1">
      <c r="A1957" s="93" t="s">
        <v>9526</v>
      </c>
      <c r="B1957" s="93" t="s">
        <v>876</v>
      </c>
      <c r="C1957" s="93" t="s">
        <v>9526</v>
      </c>
      <c r="D1957" s="93" t="s">
        <v>9527</v>
      </c>
      <c r="E1957" s="94">
        <v>0</v>
      </c>
      <c r="F1957" s="93" t="s">
        <v>1185</v>
      </c>
      <c r="H1957" s="3">
        <f>E1957+SUMIF('BR DTG CIKDITIRO'!C:C,C1957,'BR DTG CIKDITIRO'!E:E)</f>
        <v>0</v>
      </c>
    </row>
    <row r="1958" spans="1:8" ht="15.75" customHeight="1">
      <c r="A1958" s="93" t="s">
        <v>9528</v>
      </c>
      <c r="B1958" s="93" t="s">
        <v>876</v>
      </c>
      <c r="C1958" s="93" t="s">
        <v>9528</v>
      </c>
      <c r="D1958" s="93" t="s">
        <v>9529</v>
      </c>
      <c r="E1958" s="94">
        <v>0</v>
      </c>
      <c r="F1958" s="93" t="s">
        <v>1185</v>
      </c>
      <c r="H1958" s="3">
        <f>E1958+SUMIF('BR DTG CIKDITIRO'!C:C,C1958,'BR DTG CIKDITIRO'!E:E)</f>
        <v>0</v>
      </c>
    </row>
    <row r="1959" spans="1:8" ht="15.75" customHeight="1">
      <c r="A1959" s="93" t="s">
        <v>389</v>
      </c>
      <c r="B1959" s="93" t="s">
        <v>888</v>
      </c>
      <c r="C1959" s="93" t="s">
        <v>389</v>
      </c>
      <c r="D1959" s="93" t="s">
        <v>727</v>
      </c>
      <c r="E1959" s="94">
        <v>2</v>
      </c>
      <c r="F1959" s="93" t="s">
        <v>1185</v>
      </c>
      <c r="H1959" s="3">
        <f>E1959+SUMIF('BR DTG CIKDITIRO'!C:C,C1959,'BR DTG CIKDITIRO'!E:E)</f>
        <v>2</v>
      </c>
    </row>
    <row r="1960" spans="1:8" ht="15.75" customHeight="1">
      <c r="A1960" s="93" t="s">
        <v>5404</v>
      </c>
      <c r="B1960" s="93" t="s">
        <v>876</v>
      </c>
      <c r="C1960" s="93" t="s">
        <v>5404</v>
      </c>
      <c r="D1960" s="93" t="s">
        <v>5405</v>
      </c>
      <c r="E1960" s="94">
        <v>0</v>
      </c>
      <c r="F1960" s="93" t="s">
        <v>1185</v>
      </c>
      <c r="H1960" s="3">
        <f>E1960+SUMIF('BR DTG CIKDITIRO'!C:C,C1960,'BR DTG CIKDITIRO'!E:E)</f>
        <v>0</v>
      </c>
    </row>
    <row r="1961" spans="1:8" ht="15.75" customHeight="1">
      <c r="A1961" s="93" t="s">
        <v>9530</v>
      </c>
      <c r="B1961" s="93" t="s">
        <v>876</v>
      </c>
      <c r="C1961" s="93" t="s">
        <v>9530</v>
      </c>
      <c r="D1961" s="93" t="s">
        <v>9531</v>
      </c>
      <c r="E1961" s="94">
        <v>0</v>
      </c>
      <c r="F1961" s="93" t="s">
        <v>1185</v>
      </c>
      <c r="H1961" s="3">
        <f>E1961+SUMIF('BR DTG CIKDITIRO'!C:C,C1961,'BR DTG CIKDITIRO'!E:E)</f>
        <v>0</v>
      </c>
    </row>
    <row r="1962" spans="1:8" ht="15.75" customHeight="1">
      <c r="A1962" s="93" t="s">
        <v>9532</v>
      </c>
      <c r="B1962" s="93" t="s">
        <v>876</v>
      </c>
      <c r="C1962" s="93" t="s">
        <v>9532</v>
      </c>
      <c r="D1962" s="93" t="s">
        <v>9533</v>
      </c>
      <c r="E1962" s="94">
        <v>0</v>
      </c>
      <c r="F1962" s="93" t="s">
        <v>1185</v>
      </c>
      <c r="H1962" s="3">
        <f>E1962+SUMIF('BR DTG CIKDITIRO'!C:C,C1962,'BR DTG CIKDITIRO'!E:E)</f>
        <v>0</v>
      </c>
    </row>
    <row r="1963" spans="1:8" ht="15.75" customHeight="1">
      <c r="A1963" s="93" t="s">
        <v>5406</v>
      </c>
      <c r="B1963" s="93" t="s">
        <v>876</v>
      </c>
      <c r="C1963" s="93" t="s">
        <v>5406</v>
      </c>
      <c r="D1963" s="93" t="s">
        <v>9534</v>
      </c>
      <c r="E1963" s="94">
        <v>0</v>
      </c>
      <c r="F1963" s="93" t="s">
        <v>1185</v>
      </c>
      <c r="H1963" s="3">
        <f>E1963+SUMIF('BR DTG CIKDITIRO'!C:C,C1963,'BR DTG CIKDITIRO'!E:E)</f>
        <v>0</v>
      </c>
    </row>
    <row r="1964" spans="1:8" ht="15.75" customHeight="1">
      <c r="A1964" s="93" t="s">
        <v>5408</v>
      </c>
      <c r="B1964" s="93" t="s">
        <v>876</v>
      </c>
      <c r="C1964" s="93" t="s">
        <v>5408</v>
      </c>
      <c r="D1964" s="93" t="s">
        <v>5409</v>
      </c>
      <c r="E1964" s="94">
        <v>0</v>
      </c>
      <c r="F1964" s="93" t="s">
        <v>1185</v>
      </c>
      <c r="H1964" s="3">
        <f>E1964+SUMIF('BR DTG CIKDITIRO'!C:C,C1964,'BR DTG CIKDITIRO'!E:E)</f>
        <v>0</v>
      </c>
    </row>
    <row r="1965" spans="1:8" ht="15.75" customHeight="1">
      <c r="A1965" s="93" t="s">
        <v>5410</v>
      </c>
      <c r="B1965" s="93" t="s">
        <v>876</v>
      </c>
      <c r="C1965" s="93" t="s">
        <v>5410</v>
      </c>
      <c r="D1965" s="93" t="s">
        <v>5411</v>
      </c>
      <c r="E1965" s="94">
        <v>0</v>
      </c>
      <c r="F1965" s="93" t="s">
        <v>1185</v>
      </c>
      <c r="H1965" s="3">
        <f>E1965+SUMIF('BR DTG CIKDITIRO'!C:C,C1965,'BR DTG CIKDITIRO'!E:E)</f>
        <v>0</v>
      </c>
    </row>
    <row r="1966" spans="1:8" ht="15.75" customHeight="1">
      <c r="A1966" s="93" t="s">
        <v>5412</v>
      </c>
      <c r="B1966" s="93" t="s">
        <v>876</v>
      </c>
      <c r="C1966" s="93" t="s">
        <v>5412</v>
      </c>
      <c r="D1966" s="93" t="s">
        <v>5413</v>
      </c>
      <c r="E1966" s="94">
        <v>0</v>
      </c>
      <c r="F1966" s="93" t="s">
        <v>1185</v>
      </c>
      <c r="H1966" s="3">
        <f>E1966+SUMIF('BR DTG CIKDITIRO'!C:C,C1966,'BR DTG CIKDITIRO'!E:E)</f>
        <v>0</v>
      </c>
    </row>
    <row r="1967" spans="1:8" ht="15.75" customHeight="1">
      <c r="A1967" s="93" t="s">
        <v>5418</v>
      </c>
      <c r="B1967" s="93" t="s">
        <v>876</v>
      </c>
      <c r="C1967" s="93" t="s">
        <v>5418</v>
      </c>
      <c r="D1967" s="93" t="s">
        <v>5419</v>
      </c>
      <c r="E1967" s="94">
        <v>0</v>
      </c>
      <c r="F1967" s="93" t="s">
        <v>1185</v>
      </c>
      <c r="H1967" s="3">
        <f>E1967+SUMIF('BR DTG CIKDITIRO'!C:C,C1967,'BR DTG CIKDITIRO'!E:E)</f>
        <v>0</v>
      </c>
    </row>
    <row r="1968" spans="1:8" ht="15.75" customHeight="1">
      <c r="A1968" s="93" t="s">
        <v>728</v>
      </c>
      <c r="B1968" s="93" t="s">
        <v>876</v>
      </c>
      <c r="C1968" s="93" t="s">
        <v>728</v>
      </c>
      <c r="D1968" s="93" t="s">
        <v>729</v>
      </c>
      <c r="E1968" s="94">
        <v>0</v>
      </c>
      <c r="F1968" s="93" t="s">
        <v>1185</v>
      </c>
      <c r="H1968" s="3">
        <f>E1968+SUMIF('BR DTG CIKDITIRO'!C:C,C1968,'BR DTG CIKDITIRO'!E:E)</f>
        <v>0</v>
      </c>
    </row>
    <row r="1969" spans="1:8" ht="15.75" customHeight="1">
      <c r="A1969" s="93" t="s">
        <v>5420</v>
      </c>
      <c r="B1969" s="93" t="s">
        <v>876</v>
      </c>
      <c r="C1969" s="93" t="s">
        <v>5420</v>
      </c>
      <c r="D1969" s="93" t="s">
        <v>5421</v>
      </c>
      <c r="E1969" s="94">
        <v>0</v>
      </c>
      <c r="F1969" s="93" t="s">
        <v>1185</v>
      </c>
      <c r="H1969" s="3">
        <f>E1969+SUMIF('BR DTG CIKDITIRO'!C:C,C1969,'BR DTG CIKDITIRO'!E:E)</f>
        <v>0</v>
      </c>
    </row>
    <row r="1970" spans="1:8" ht="15.75" customHeight="1">
      <c r="A1970" s="93" t="s">
        <v>9535</v>
      </c>
      <c r="B1970" s="93" t="s">
        <v>876</v>
      </c>
      <c r="C1970" s="93" t="s">
        <v>9535</v>
      </c>
      <c r="D1970" s="93" t="s">
        <v>9536</v>
      </c>
      <c r="E1970" s="94">
        <v>0</v>
      </c>
      <c r="F1970" s="93" t="s">
        <v>1185</v>
      </c>
      <c r="H1970" s="3">
        <f>E1970+SUMIF('BR DTG CIKDITIRO'!C:C,C1970,'BR DTG CIKDITIRO'!E:E)</f>
        <v>0</v>
      </c>
    </row>
    <row r="1971" spans="1:8" ht="15.75" customHeight="1">
      <c r="A1971" s="93" t="s">
        <v>5426</v>
      </c>
      <c r="B1971" s="93" t="s">
        <v>876</v>
      </c>
      <c r="C1971" s="93" t="s">
        <v>5426</v>
      </c>
      <c r="D1971" s="93" t="s">
        <v>5427</v>
      </c>
      <c r="E1971" s="94">
        <v>0</v>
      </c>
      <c r="F1971" s="93" t="s">
        <v>1185</v>
      </c>
      <c r="H1971" s="3">
        <f>E1971+SUMIF('BR DTG CIKDITIRO'!C:C,C1971,'BR DTG CIKDITIRO'!E:E)</f>
        <v>0</v>
      </c>
    </row>
    <row r="1972" spans="1:8" ht="15.75" customHeight="1">
      <c r="A1972" s="93" t="s">
        <v>5428</v>
      </c>
      <c r="B1972" s="93" t="s">
        <v>876</v>
      </c>
      <c r="C1972" s="93" t="s">
        <v>5428</v>
      </c>
      <c r="D1972" s="93" t="s">
        <v>5429</v>
      </c>
      <c r="E1972" s="94">
        <v>0</v>
      </c>
      <c r="F1972" s="93" t="s">
        <v>1185</v>
      </c>
      <c r="H1972" s="3">
        <f>E1972+SUMIF('BR DTG CIKDITIRO'!C:C,C1972,'BR DTG CIKDITIRO'!E:E)</f>
        <v>0</v>
      </c>
    </row>
    <row r="1973" spans="1:8" ht="15.75" customHeight="1">
      <c r="A1973" s="93" t="s">
        <v>9537</v>
      </c>
      <c r="B1973" s="93" t="s">
        <v>876</v>
      </c>
      <c r="C1973" s="93" t="s">
        <v>9537</v>
      </c>
      <c r="D1973" s="93" t="s">
        <v>9538</v>
      </c>
      <c r="E1973" s="94">
        <v>0</v>
      </c>
      <c r="F1973" s="93" t="s">
        <v>1185</v>
      </c>
      <c r="H1973" s="3">
        <f>E1973+SUMIF('BR DTG CIKDITIRO'!C:C,C1973,'BR DTG CIKDITIRO'!E:E)</f>
        <v>0</v>
      </c>
    </row>
    <row r="1974" spans="1:8" ht="15.75" customHeight="1">
      <c r="A1974" s="93" t="s">
        <v>5430</v>
      </c>
      <c r="B1974" s="93" t="s">
        <v>876</v>
      </c>
      <c r="C1974" s="93" t="s">
        <v>5430</v>
      </c>
      <c r="D1974" s="93" t="s">
        <v>5431</v>
      </c>
      <c r="E1974" s="94">
        <v>0</v>
      </c>
      <c r="F1974" s="93" t="s">
        <v>1185</v>
      </c>
      <c r="H1974" s="3">
        <f>E1974+SUMIF('BR DTG CIKDITIRO'!C:C,C1974,'BR DTG CIKDITIRO'!E:E)</f>
        <v>0</v>
      </c>
    </row>
    <row r="1975" spans="1:8" ht="15.75" customHeight="1">
      <c r="A1975" s="93" t="s">
        <v>5432</v>
      </c>
      <c r="B1975" s="93" t="s">
        <v>1100</v>
      </c>
      <c r="C1975" s="93" t="s">
        <v>5432</v>
      </c>
      <c r="D1975" s="93" t="s">
        <v>5433</v>
      </c>
      <c r="E1975" s="94">
        <v>0</v>
      </c>
      <c r="F1975" s="93" t="s">
        <v>1185</v>
      </c>
      <c r="H1975" s="3">
        <f>E1975+SUMIF('BR DTG CIKDITIRO'!C:C,C1975,'BR DTG CIKDITIRO'!E:E)</f>
        <v>0</v>
      </c>
    </row>
    <row r="1976" spans="1:8" ht="15.75" customHeight="1">
      <c r="A1976" s="93" t="s">
        <v>5434</v>
      </c>
      <c r="B1976" s="93" t="s">
        <v>876</v>
      </c>
      <c r="C1976" s="93" t="s">
        <v>5434</v>
      </c>
      <c r="D1976" s="93" t="s">
        <v>5435</v>
      </c>
      <c r="E1976" s="94">
        <v>0</v>
      </c>
      <c r="F1976" s="93" t="s">
        <v>1185</v>
      </c>
      <c r="H1976" s="3">
        <f>E1976+SUMIF('BR DTG CIKDITIRO'!C:C,C1976,'BR DTG CIKDITIRO'!E:E)</f>
        <v>0</v>
      </c>
    </row>
    <row r="1977" spans="1:8" ht="15.75" customHeight="1">
      <c r="A1977" s="93" t="s">
        <v>5436</v>
      </c>
      <c r="B1977" s="93" t="s">
        <v>876</v>
      </c>
      <c r="C1977" s="93" t="s">
        <v>5436</v>
      </c>
      <c r="D1977" s="93" t="s">
        <v>5437</v>
      </c>
      <c r="E1977" s="94">
        <v>0</v>
      </c>
      <c r="F1977" s="93" t="s">
        <v>1185</v>
      </c>
      <c r="H1977" s="3">
        <f>E1977+SUMIF('BR DTG CIKDITIRO'!C:C,C1977,'BR DTG CIKDITIRO'!E:E)</f>
        <v>0</v>
      </c>
    </row>
    <row r="1978" spans="1:8" ht="15.75" customHeight="1">
      <c r="A1978" s="93" t="s">
        <v>9539</v>
      </c>
      <c r="B1978" s="93" t="s">
        <v>876</v>
      </c>
      <c r="C1978" s="93" t="s">
        <v>9539</v>
      </c>
      <c r="D1978" s="93" t="s">
        <v>9540</v>
      </c>
      <c r="E1978" s="94">
        <v>0</v>
      </c>
      <c r="F1978" s="93" t="s">
        <v>1185</v>
      </c>
      <c r="H1978" s="3">
        <f>E1978+SUMIF('BR DTG CIKDITIRO'!C:C,C1978,'BR DTG CIKDITIRO'!E:E)</f>
        <v>0</v>
      </c>
    </row>
    <row r="1979" spans="1:8" ht="15.75" customHeight="1">
      <c r="A1979" s="93" t="s">
        <v>5438</v>
      </c>
      <c r="B1979" s="93" t="s">
        <v>876</v>
      </c>
      <c r="C1979" s="93" t="s">
        <v>5438</v>
      </c>
      <c r="D1979" s="93" t="s">
        <v>5439</v>
      </c>
      <c r="E1979" s="94">
        <v>0</v>
      </c>
      <c r="F1979" s="93" t="s">
        <v>1185</v>
      </c>
      <c r="H1979" s="3">
        <f>E1979+SUMIF('BR DTG CIKDITIRO'!C:C,C1979,'BR DTG CIKDITIRO'!E:E)</f>
        <v>0</v>
      </c>
    </row>
    <row r="1980" spans="1:8" ht="15.75" customHeight="1">
      <c r="A1980" s="93" t="s">
        <v>2227</v>
      </c>
      <c r="B1980" s="93" t="s">
        <v>876</v>
      </c>
      <c r="C1980" s="93" t="s">
        <v>2227</v>
      </c>
      <c r="D1980" s="93" t="s">
        <v>2228</v>
      </c>
      <c r="E1980" s="94">
        <v>0</v>
      </c>
      <c r="F1980" s="93" t="s">
        <v>1185</v>
      </c>
      <c r="H1980" s="3">
        <f>E1980+SUMIF('BR DTG CIKDITIRO'!C:C,C1980,'BR DTG CIKDITIRO'!E:E)</f>
        <v>0</v>
      </c>
    </row>
    <row r="1981" spans="1:8" ht="15.75" customHeight="1">
      <c r="A1981" s="93" t="s">
        <v>5444</v>
      </c>
      <c r="B1981" s="93" t="s">
        <v>876</v>
      </c>
      <c r="C1981" s="93" t="s">
        <v>5444</v>
      </c>
      <c r="D1981" s="93" t="s">
        <v>5445</v>
      </c>
      <c r="E1981" s="94">
        <v>0</v>
      </c>
      <c r="F1981" s="93" t="s">
        <v>1185</v>
      </c>
      <c r="H1981" s="3">
        <f>E1981+SUMIF('BR DTG CIKDITIRO'!C:C,C1981,'BR DTG CIKDITIRO'!E:E)</f>
        <v>0</v>
      </c>
    </row>
    <row r="1982" spans="1:8" ht="15.75" customHeight="1">
      <c r="A1982" s="93" t="s">
        <v>5446</v>
      </c>
      <c r="B1982" s="93" t="s">
        <v>876</v>
      </c>
      <c r="C1982" s="93" t="s">
        <v>5446</v>
      </c>
      <c r="D1982" s="93" t="s">
        <v>9541</v>
      </c>
      <c r="E1982" s="94">
        <v>0</v>
      </c>
      <c r="F1982" s="93" t="s">
        <v>1185</v>
      </c>
      <c r="H1982" s="3">
        <f>E1982+SUMIF('BR DTG CIKDITIRO'!C:C,C1982,'BR DTG CIKDITIRO'!E:E)</f>
        <v>0</v>
      </c>
    </row>
    <row r="1983" spans="1:8" ht="15.75" customHeight="1">
      <c r="A1983" s="93" t="s">
        <v>5448</v>
      </c>
      <c r="B1983" s="93" t="s">
        <v>876</v>
      </c>
      <c r="C1983" s="93" t="s">
        <v>5448</v>
      </c>
      <c r="D1983" s="93" t="s">
        <v>9542</v>
      </c>
      <c r="E1983" s="94">
        <v>0</v>
      </c>
      <c r="F1983" s="93" t="s">
        <v>1185</v>
      </c>
      <c r="H1983" s="3">
        <f>E1983+SUMIF('BR DTG CIKDITIRO'!C:C,C1983,'BR DTG CIKDITIRO'!E:E)</f>
        <v>0</v>
      </c>
    </row>
    <row r="1984" spans="1:8" ht="15.75" customHeight="1">
      <c r="A1984" s="93" t="s">
        <v>5450</v>
      </c>
      <c r="B1984" s="93" t="s">
        <v>876</v>
      </c>
      <c r="C1984" s="93" t="s">
        <v>5450</v>
      </c>
      <c r="D1984" s="93" t="s">
        <v>9543</v>
      </c>
      <c r="E1984" s="94">
        <v>0</v>
      </c>
      <c r="F1984" s="93" t="s">
        <v>1185</v>
      </c>
      <c r="H1984" s="3">
        <f>E1984+SUMIF('BR DTG CIKDITIRO'!C:C,C1984,'BR DTG CIKDITIRO'!E:E)</f>
        <v>0</v>
      </c>
    </row>
    <row r="1985" spans="1:8" ht="15.75" customHeight="1">
      <c r="A1985" s="93" t="s">
        <v>9544</v>
      </c>
      <c r="B1985" s="93" t="s">
        <v>876</v>
      </c>
      <c r="C1985" s="93" t="s">
        <v>9544</v>
      </c>
      <c r="D1985" s="93" t="s">
        <v>9545</v>
      </c>
      <c r="E1985" s="94">
        <v>0</v>
      </c>
      <c r="F1985" s="93" t="s">
        <v>1185</v>
      </c>
      <c r="H1985" s="3">
        <f>E1985+SUMIF('BR DTG CIKDITIRO'!C:C,C1985,'BR DTG CIKDITIRO'!E:E)</f>
        <v>0</v>
      </c>
    </row>
    <row r="1986" spans="1:8" ht="15.75" customHeight="1">
      <c r="A1986" s="93" t="s">
        <v>9546</v>
      </c>
      <c r="B1986" s="93" t="s">
        <v>876</v>
      </c>
      <c r="C1986" s="93" t="s">
        <v>9546</v>
      </c>
      <c r="D1986" s="93" t="s">
        <v>2330</v>
      </c>
      <c r="E1986" s="94">
        <v>0</v>
      </c>
      <c r="F1986" s="93" t="s">
        <v>1185</v>
      </c>
      <c r="H1986" s="3">
        <f>E1986+SUMIF('BR DTG CIKDITIRO'!C:C,C1986,'BR DTG CIKDITIRO'!E:E)</f>
        <v>0</v>
      </c>
    </row>
    <row r="1987" spans="1:8" ht="15.75" customHeight="1">
      <c r="A1987" s="93" t="s">
        <v>5460</v>
      </c>
      <c r="B1987" s="93" t="s">
        <v>1184</v>
      </c>
      <c r="C1987" s="93" t="s">
        <v>5460</v>
      </c>
      <c r="D1987" s="93" t="s">
        <v>5461</v>
      </c>
      <c r="E1987" s="94">
        <v>0</v>
      </c>
      <c r="F1987" s="93" t="s">
        <v>1185</v>
      </c>
      <c r="H1987" s="3">
        <f>E1987+SUMIF('BR DTG CIKDITIRO'!C:C,C1987,'BR DTG CIKDITIRO'!E:E)</f>
        <v>0</v>
      </c>
    </row>
    <row r="1988" spans="1:8" ht="15.75" customHeight="1">
      <c r="A1988" s="93" t="s">
        <v>5466</v>
      </c>
      <c r="B1988" s="93" t="s">
        <v>876</v>
      </c>
      <c r="C1988" s="93" t="s">
        <v>5466</v>
      </c>
      <c r="D1988" s="93" t="s">
        <v>5467</v>
      </c>
      <c r="E1988" s="94">
        <v>0</v>
      </c>
      <c r="F1988" s="93" t="s">
        <v>1185</v>
      </c>
      <c r="H1988" s="3">
        <f>E1988+SUMIF('BR DTG CIKDITIRO'!C:C,C1988,'BR DTG CIKDITIRO'!E:E)</f>
        <v>0</v>
      </c>
    </row>
    <row r="1989" spans="1:8" ht="15.75" customHeight="1">
      <c r="A1989" s="93" t="s">
        <v>5468</v>
      </c>
      <c r="B1989" s="93" t="s">
        <v>876</v>
      </c>
      <c r="C1989" s="93" t="s">
        <v>5468</v>
      </c>
      <c r="D1989" s="93" t="s">
        <v>5469</v>
      </c>
      <c r="E1989" s="94">
        <v>0</v>
      </c>
      <c r="F1989" s="93" t="s">
        <v>1185</v>
      </c>
      <c r="H1989" s="3">
        <f>E1989+SUMIF('BR DTG CIKDITIRO'!C:C,C1989,'BR DTG CIKDITIRO'!E:E)</f>
        <v>0</v>
      </c>
    </row>
    <row r="1990" spans="1:8" ht="15.75" customHeight="1">
      <c r="A1990" s="93" t="s">
        <v>9547</v>
      </c>
      <c r="B1990" s="93" t="s">
        <v>876</v>
      </c>
      <c r="C1990" s="93" t="s">
        <v>9547</v>
      </c>
      <c r="D1990" s="93" t="s">
        <v>9548</v>
      </c>
      <c r="E1990" s="94">
        <v>0</v>
      </c>
      <c r="F1990" s="93" t="s">
        <v>1185</v>
      </c>
      <c r="H1990" s="3">
        <f>E1990+SUMIF('BR DTG CIKDITIRO'!C:C,C1990,'BR DTG CIKDITIRO'!E:E)</f>
        <v>0</v>
      </c>
    </row>
    <row r="1991" spans="1:8" ht="15.75" customHeight="1">
      <c r="A1991" s="93" t="s">
        <v>9549</v>
      </c>
      <c r="B1991" s="93" t="s">
        <v>877</v>
      </c>
      <c r="C1991" s="93" t="s">
        <v>9549</v>
      </c>
      <c r="D1991" s="93" t="s">
        <v>9550</v>
      </c>
      <c r="E1991" s="94">
        <v>1</v>
      </c>
      <c r="F1991" s="93" t="s">
        <v>1185</v>
      </c>
      <c r="H1991" s="3">
        <f>E1991+SUMIF('BR DTG CIKDITIRO'!C:C,C1991,'BR DTG CIKDITIRO'!E:E)</f>
        <v>1</v>
      </c>
    </row>
    <row r="1992" spans="1:8" ht="15.75" customHeight="1">
      <c r="A1992" s="93" t="s">
        <v>9551</v>
      </c>
      <c r="B1992" s="93" t="s">
        <v>876</v>
      </c>
      <c r="C1992" s="93" t="s">
        <v>9551</v>
      </c>
      <c r="D1992" s="93" t="s">
        <v>9552</v>
      </c>
      <c r="E1992" s="94">
        <v>0</v>
      </c>
      <c r="F1992" s="93" t="s">
        <v>1185</v>
      </c>
      <c r="H1992" s="3">
        <f>E1992+SUMIF('BR DTG CIKDITIRO'!C:C,C1992,'BR DTG CIKDITIRO'!E:E)</f>
        <v>0</v>
      </c>
    </row>
    <row r="1993" spans="1:8" ht="15.75" customHeight="1">
      <c r="A1993" s="93" t="s">
        <v>5471</v>
      </c>
      <c r="B1993" s="93" t="s">
        <v>876</v>
      </c>
      <c r="C1993" s="93" t="s">
        <v>5471</v>
      </c>
      <c r="D1993" s="93" t="s">
        <v>5472</v>
      </c>
      <c r="E1993" s="94">
        <v>0</v>
      </c>
      <c r="F1993" s="93" t="s">
        <v>1185</v>
      </c>
      <c r="H1993" s="3">
        <f>E1993+SUMIF('BR DTG CIKDITIRO'!C:C,C1993,'BR DTG CIKDITIRO'!E:E)</f>
        <v>0</v>
      </c>
    </row>
    <row r="1994" spans="1:8" ht="15.75" customHeight="1">
      <c r="A1994" s="93" t="s">
        <v>5473</v>
      </c>
      <c r="B1994" s="93" t="s">
        <v>1100</v>
      </c>
      <c r="C1994" s="93" t="s">
        <v>5473</v>
      </c>
      <c r="D1994" s="93" t="s">
        <v>5474</v>
      </c>
      <c r="E1994" s="94">
        <v>0</v>
      </c>
      <c r="F1994" s="93" t="s">
        <v>1185</v>
      </c>
      <c r="H1994" s="3">
        <f>E1994+SUMIF('BR DTG CIKDITIRO'!C:C,C1994,'BR DTG CIKDITIRO'!E:E)</f>
        <v>0</v>
      </c>
    </row>
    <row r="1995" spans="1:8" ht="15.75" customHeight="1">
      <c r="A1995" s="93" t="s">
        <v>5475</v>
      </c>
      <c r="B1995" s="93" t="s">
        <v>1185</v>
      </c>
      <c r="C1995" s="93" t="s">
        <v>5475</v>
      </c>
      <c r="D1995" s="93" t="s">
        <v>5476</v>
      </c>
      <c r="E1995" s="94">
        <v>0</v>
      </c>
      <c r="F1995" s="93" t="s">
        <v>1185</v>
      </c>
      <c r="H1995" s="3">
        <f>E1995+SUMIF('BR DTG CIKDITIRO'!C:C,C1995,'BR DTG CIKDITIRO'!E:E)</f>
        <v>0</v>
      </c>
    </row>
    <row r="1996" spans="1:8" ht="15.75" customHeight="1">
      <c r="A1996" s="93" t="s">
        <v>5477</v>
      </c>
      <c r="B1996" s="93" t="s">
        <v>876</v>
      </c>
      <c r="C1996" s="93" t="s">
        <v>5477</v>
      </c>
      <c r="D1996" s="93" t="s">
        <v>5478</v>
      </c>
      <c r="E1996" s="94">
        <v>0</v>
      </c>
      <c r="F1996" s="93" t="s">
        <v>1185</v>
      </c>
      <c r="H1996" s="3">
        <f>E1996+SUMIF('BR DTG CIKDITIRO'!C:C,C1996,'BR DTG CIKDITIRO'!E:E)</f>
        <v>0</v>
      </c>
    </row>
    <row r="1997" spans="1:8" ht="15.75" customHeight="1">
      <c r="A1997" s="93" t="s">
        <v>9553</v>
      </c>
      <c r="B1997" s="93" t="s">
        <v>876</v>
      </c>
      <c r="C1997" s="93" t="s">
        <v>9553</v>
      </c>
      <c r="D1997" s="93" t="s">
        <v>9554</v>
      </c>
      <c r="E1997" s="94">
        <v>0</v>
      </c>
      <c r="F1997" s="93" t="s">
        <v>1185</v>
      </c>
      <c r="H1997" s="3">
        <f>E1997+SUMIF('BR DTG CIKDITIRO'!C:C,C1997,'BR DTG CIKDITIRO'!E:E)</f>
        <v>0</v>
      </c>
    </row>
    <row r="1998" spans="1:8" ht="15.75" customHeight="1">
      <c r="A1998" s="93" t="s">
        <v>5485</v>
      </c>
      <c r="B1998" s="93" t="s">
        <v>876</v>
      </c>
      <c r="C1998" s="93" t="s">
        <v>5485</v>
      </c>
      <c r="D1998" s="93" t="s">
        <v>5486</v>
      </c>
      <c r="E1998" s="94">
        <v>0</v>
      </c>
      <c r="F1998" s="93" t="s">
        <v>1185</v>
      </c>
      <c r="H1998" s="3">
        <f>E1998+SUMIF('BR DTG CIKDITIRO'!C:C,C1998,'BR DTG CIKDITIRO'!E:E)</f>
        <v>0</v>
      </c>
    </row>
    <row r="1999" spans="1:8" ht="15.75" customHeight="1">
      <c r="A1999" s="93" t="s">
        <v>390</v>
      </c>
      <c r="B1999" s="93" t="s">
        <v>877</v>
      </c>
      <c r="C1999" s="93" t="s">
        <v>390</v>
      </c>
      <c r="D1999" s="93" t="s">
        <v>1186</v>
      </c>
      <c r="E1999" s="94">
        <v>4</v>
      </c>
      <c r="F1999" s="93" t="s">
        <v>1185</v>
      </c>
      <c r="H1999" s="3">
        <f>E1999+SUMIF('BR DTG CIKDITIRO'!C:C,C1999,'BR DTG CIKDITIRO'!E:E)</f>
        <v>4</v>
      </c>
    </row>
    <row r="2000" spans="1:8" ht="15.75" customHeight="1">
      <c r="A2000" s="93" t="s">
        <v>5487</v>
      </c>
      <c r="B2000" s="93" t="s">
        <v>876</v>
      </c>
      <c r="C2000" s="93" t="s">
        <v>5487</v>
      </c>
      <c r="D2000" s="93" t="s">
        <v>5488</v>
      </c>
      <c r="E2000" s="94">
        <v>0</v>
      </c>
      <c r="F2000" s="93" t="s">
        <v>1185</v>
      </c>
      <c r="H2000" s="3">
        <f>E2000+SUMIF('BR DTG CIKDITIRO'!C:C,C2000,'BR DTG CIKDITIRO'!E:E)</f>
        <v>0</v>
      </c>
    </row>
    <row r="2001" spans="1:8" ht="15.75" customHeight="1">
      <c r="A2001" s="93" t="s">
        <v>391</v>
      </c>
      <c r="B2001" s="93" t="s">
        <v>877</v>
      </c>
      <c r="C2001" s="93" t="s">
        <v>391</v>
      </c>
      <c r="D2001" s="93" t="s">
        <v>1187</v>
      </c>
      <c r="E2001" s="94">
        <v>2</v>
      </c>
      <c r="F2001" s="93" t="s">
        <v>1185</v>
      </c>
      <c r="H2001" s="3">
        <f>E2001+SUMIF('BR DTG CIKDITIRO'!C:C,C2001,'BR DTG CIKDITIRO'!E:E)</f>
        <v>2</v>
      </c>
    </row>
    <row r="2002" spans="1:8" ht="15.75" customHeight="1">
      <c r="A2002" s="93" t="s">
        <v>9555</v>
      </c>
      <c r="B2002" s="93" t="s">
        <v>876</v>
      </c>
      <c r="C2002" s="93" t="s">
        <v>9555</v>
      </c>
      <c r="D2002" s="93" t="s">
        <v>5427</v>
      </c>
      <c r="E2002" s="94">
        <v>0</v>
      </c>
      <c r="F2002" s="93" t="s">
        <v>1185</v>
      </c>
      <c r="H2002" s="3">
        <f>E2002+SUMIF('BR DTG CIKDITIRO'!C:C,C2002,'BR DTG CIKDITIRO'!E:E)</f>
        <v>0</v>
      </c>
    </row>
    <row r="2003" spans="1:8" ht="15.75" customHeight="1">
      <c r="A2003" s="93" t="s">
        <v>2229</v>
      </c>
      <c r="B2003" s="93" t="s">
        <v>1303</v>
      </c>
      <c r="C2003" s="93" t="s">
        <v>2229</v>
      </c>
      <c r="D2003" s="93" t="s">
        <v>2230</v>
      </c>
      <c r="E2003" s="94">
        <v>1</v>
      </c>
      <c r="F2003" s="93" t="s">
        <v>1185</v>
      </c>
      <c r="H2003" s="3">
        <f>E2003+SUMIF('BR DTG CIKDITIRO'!C:C,C2003,'BR DTG CIKDITIRO'!E:E)</f>
        <v>1</v>
      </c>
    </row>
    <row r="2004" spans="1:8" ht="15.75" customHeight="1">
      <c r="A2004" s="93" t="s">
        <v>5497</v>
      </c>
      <c r="B2004" s="93" t="s">
        <v>876</v>
      </c>
      <c r="C2004" s="93" t="s">
        <v>5497</v>
      </c>
      <c r="D2004" s="93" t="s">
        <v>5498</v>
      </c>
      <c r="E2004" s="94">
        <v>0</v>
      </c>
      <c r="F2004" s="93" t="s">
        <v>1185</v>
      </c>
      <c r="H2004" s="3">
        <f>E2004+SUMIF('BR DTG CIKDITIRO'!C:C,C2004,'BR DTG CIKDITIRO'!E:E)</f>
        <v>0</v>
      </c>
    </row>
    <row r="2005" spans="1:8" ht="15.75" customHeight="1">
      <c r="A2005" s="93" t="s">
        <v>5499</v>
      </c>
      <c r="B2005" s="93" t="s">
        <v>876</v>
      </c>
      <c r="C2005" s="93" t="s">
        <v>5499</v>
      </c>
      <c r="D2005" s="93" t="s">
        <v>9556</v>
      </c>
      <c r="E2005" s="94">
        <v>0</v>
      </c>
      <c r="F2005" s="93" t="s">
        <v>1185</v>
      </c>
      <c r="H2005" s="3">
        <f>E2005+SUMIF('BR DTG CIKDITIRO'!C:C,C2005,'BR DTG CIKDITIRO'!E:E)</f>
        <v>0</v>
      </c>
    </row>
    <row r="2006" spans="1:8" ht="15.75" customHeight="1">
      <c r="A2006" s="93" t="s">
        <v>9557</v>
      </c>
      <c r="B2006" s="93" t="s">
        <v>876</v>
      </c>
      <c r="C2006" s="93" t="s">
        <v>9557</v>
      </c>
      <c r="D2006" s="93" t="s">
        <v>1221</v>
      </c>
      <c r="E2006" s="94">
        <v>0</v>
      </c>
      <c r="F2006" s="93" t="s">
        <v>1185</v>
      </c>
      <c r="H2006" s="3">
        <f>E2006+SUMIF('BR DTG CIKDITIRO'!C:C,C2006,'BR DTG CIKDITIRO'!E:E)</f>
        <v>0</v>
      </c>
    </row>
    <row r="2007" spans="1:8" ht="15.75" customHeight="1">
      <c r="A2007" s="93" t="s">
        <v>5501</v>
      </c>
      <c r="B2007" s="93" t="s">
        <v>876</v>
      </c>
      <c r="C2007" s="93" t="s">
        <v>5501</v>
      </c>
      <c r="D2007" s="93" t="s">
        <v>9558</v>
      </c>
      <c r="E2007" s="94">
        <v>0</v>
      </c>
      <c r="F2007" s="93" t="s">
        <v>1185</v>
      </c>
      <c r="H2007" s="3">
        <f>E2007+SUMIF('BR DTG CIKDITIRO'!C:C,C2007,'BR DTG CIKDITIRO'!E:E)</f>
        <v>0</v>
      </c>
    </row>
    <row r="2008" spans="1:8" ht="15.75" customHeight="1">
      <c r="A2008" s="93" t="s">
        <v>5503</v>
      </c>
      <c r="B2008" s="93" t="s">
        <v>1184</v>
      </c>
      <c r="C2008" s="93" t="s">
        <v>5503</v>
      </c>
      <c r="D2008" s="93" t="s">
        <v>5504</v>
      </c>
      <c r="E2008" s="94">
        <v>0</v>
      </c>
      <c r="F2008" s="93" t="s">
        <v>1185</v>
      </c>
      <c r="H2008" s="3">
        <f>E2008+SUMIF('BR DTG CIKDITIRO'!C:C,C2008,'BR DTG CIKDITIRO'!E:E)</f>
        <v>0</v>
      </c>
    </row>
    <row r="2009" spans="1:8" ht="15.75" customHeight="1">
      <c r="A2009" s="93" t="s">
        <v>5505</v>
      </c>
      <c r="B2009" s="93" t="s">
        <v>1184</v>
      </c>
      <c r="C2009" s="93" t="s">
        <v>5505</v>
      </c>
      <c r="D2009" s="93" t="s">
        <v>5506</v>
      </c>
      <c r="E2009" s="94">
        <v>0</v>
      </c>
      <c r="F2009" s="93" t="s">
        <v>1185</v>
      </c>
      <c r="H2009" s="3">
        <f>E2009+SUMIF('BR DTG CIKDITIRO'!C:C,C2009,'BR DTG CIKDITIRO'!E:E)</f>
        <v>0</v>
      </c>
    </row>
    <row r="2010" spans="1:8" ht="15.75" customHeight="1">
      <c r="A2010" s="93" t="s">
        <v>5507</v>
      </c>
      <c r="B2010" s="93" t="s">
        <v>1184</v>
      </c>
      <c r="C2010" s="93" t="s">
        <v>5507</v>
      </c>
      <c r="D2010" s="93" t="s">
        <v>5508</v>
      </c>
      <c r="E2010" s="94">
        <v>0</v>
      </c>
      <c r="F2010" s="93" t="s">
        <v>1185</v>
      </c>
      <c r="H2010" s="3">
        <f>E2010+SUMIF('BR DTG CIKDITIRO'!C:C,C2010,'BR DTG CIKDITIRO'!E:E)</f>
        <v>0</v>
      </c>
    </row>
    <row r="2011" spans="1:8" ht="15.75" customHeight="1">
      <c r="A2011" s="93" t="s">
        <v>5509</v>
      </c>
      <c r="B2011" s="93" t="s">
        <v>1184</v>
      </c>
      <c r="C2011" s="93" t="s">
        <v>5509</v>
      </c>
      <c r="D2011" s="93" t="s">
        <v>5510</v>
      </c>
      <c r="E2011" s="94">
        <v>0</v>
      </c>
      <c r="F2011" s="93" t="s">
        <v>1185</v>
      </c>
      <c r="H2011" s="3">
        <f>E2011+SUMIF('BR DTG CIKDITIRO'!C:C,C2011,'BR DTG CIKDITIRO'!E:E)</f>
        <v>0</v>
      </c>
    </row>
    <row r="2012" spans="1:8" ht="15.75" customHeight="1">
      <c r="A2012" s="93" t="s">
        <v>2231</v>
      </c>
      <c r="B2012" s="93" t="s">
        <v>1185</v>
      </c>
      <c r="C2012" s="93" t="s">
        <v>2231</v>
      </c>
      <c r="D2012" s="93" t="s">
        <v>2232</v>
      </c>
      <c r="E2012" s="94">
        <v>0</v>
      </c>
      <c r="F2012" s="93" t="s">
        <v>1185</v>
      </c>
      <c r="H2012" s="3">
        <f>E2012+SUMIF('BR DTG CIKDITIRO'!C:C,C2012,'BR DTG CIKDITIRO'!E:E)</f>
        <v>0</v>
      </c>
    </row>
    <row r="2013" spans="1:8" ht="15.75" customHeight="1">
      <c r="A2013" s="93" t="s">
        <v>9559</v>
      </c>
      <c r="B2013" s="93" t="s">
        <v>876</v>
      </c>
      <c r="C2013" s="93" t="s">
        <v>9559</v>
      </c>
      <c r="D2013" s="93" t="s">
        <v>9560</v>
      </c>
      <c r="E2013" s="94">
        <v>0</v>
      </c>
      <c r="F2013" s="93" t="s">
        <v>1185</v>
      </c>
      <c r="H2013" s="3">
        <f>E2013+SUMIF('BR DTG CIKDITIRO'!C:C,C2013,'BR DTG CIKDITIRO'!E:E)</f>
        <v>0</v>
      </c>
    </row>
    <row r="2014" spans="1:8" ht="15.75" customHeight="1">
      <c r="A2014" s="93" t="s">
        <v>5515</v>
      </c>
      <c r="B2014" s="93" t="s">
        <v>876</v>
      </c>
      <c r="C2014" s="93" t="s">
        <v>5515</v>
      </c>
      <c r="D2014" s="93" t="s">
        <v>2330</v>
      </c>
      <c r="E2014" s="94">
        <v>0</v>
      </c>
      <c r="F2014" s="93" t="s">
        <v>1185</v>
      </c>
      <c r="H2014" s="3">
        <f>E2014+SUMIF('BR DTG CIKDITIRO'!C:C,C2014,'BR DTG CIKDITIRO'!E:E)</f>
        <v>0</v>
      </c>
    </row>
    <row r="2015" spans="1:8" ht="15.75" customHeight="1">
      <c r="A2015" s="93" t="s">
        <v>1504</v>
      </c>
      <c r="B2015" s="93" t="s">
        <v>876</v>
      </c>
      <c r="C2015" s="93" t="s">
        <v>1504</v>
      </c>
      <c r="D2015" s="93" t="s">
        <v>9561</v>
      </c>
      <c r="E2015" s="94">
        <v>0</v>
      </c>
      <c r="F2015" s="93" t="s">
        <v>1185</v>
      </c>
      <c r="H2015" s="3">
        <f>E2015+SUMIF('BR DTG CIKDITIRO'!C:C,C2015,'BR DTG CIKDITIRO'!E:E)</f>
        <v>0</v>
      </c>
    </row>
    <row r="2016" spans="1:8" ht="15.75" customHeight="1">
      <c r="A2016" s="93" t="s">
        <v>5520</v>
      </c>
      <c r="B2016" s="93" t="s">
        <v>1100</v>
      </c>
      <c r="C2016" s="93" t="s">
        <v>5520</v>
      </c>
      <c r="D2016" s="93" t="s">
        <v>5521</v>
      </c>
      <c r="E2016" s="94">
        <v>0</v>
      </c>
      <c r="F2016" s="93" t="s">
        <v>1185</v>
      </c>
      <c r="H2016" s="3">
        <f>E2016+SUMIF('BR DTG CIKDITIRO'!C:C,C2016,'BR DTG CIKDITIRO'!E:E)</f>
        <v>0</v>
      </c>
    </row>
    <row r="2017" spans="1:8" ht="15.75" customHeight="1">
      <c r="A2017" s="93" t="s">
        <v>9562</v>
      </c>
      <c r="B2017" s="93" t="s">
        <v>876</v>
      </c>
      <c r="C2017" s="93" t="s">
        <v>9562</v>
      </c>
      <c r="D2017" s="93" t="s">
        <v>9563</v>
      </c>
      <c r="E2017" s="94">
        <v>0</v>
      </c>
      <c r="F2017" s="93" t="s">
        <v>1185</v>
      </c>
      <c r="H2017" s="3">
        <f>E2017+SUMIF('BR DTG CIKDITIRO'!C:C,C2017,'BR DTG CIKDITIRO'!E:E)</f>
        <v>0</v>
      </c>
    </row>
    <row r="2018" spans="1:8" ht="15.75" customHeight="1">
      <c r="A2018" s="93" t="s">
        <v>9564</v>
      </c>
      <c r="B2018" s="93" t="s">
        <v>876</v>
      </c>
      <c r="C2018" s="93" t="s">
        <v>9564</v>
      </c>
      <c r="D2018" s="93" t="s">
        <v>9565</v>
      </c>
      <c r="E2018" s="94">
        <v>0</v>
      </c>
      <c r="F2018" s="93" t="s">
        <v>1185</v>
      </c>
      <c r="H2018" s="3">
        <f>E2018+SUMIF('BR DTG CIKDITIRO'!C:C,C2018,'BR DTG CIKDITIRO'!E:E)</f>
        <v>0</v>
      </c>
    </row>
    <row r="2019" spans="1:8" ht="15.75" customHeight="1">
      <c r="A2019" s="93" t="s">
        <v>1656</v>
      </c>
      <c r="B2019" s="93" t="s">
        <v>884</v>
      </c>
      <c r="C2019" s="93" t="s">
        <v>1656</v>
      </c>
      <c r="D2019" s="93" t="s">
        <v>2041</v>
      </c>
      <c r="E2019" s="94">
        <v>1</v>
      </c>
      <c r="F2019" s="93" t="s">
        <v>1185</v>
      </c>
      <c r="H2019" s="3">
        <f>E2019+SUMIF('BR DTG CIKDITIRO'!C:C,C2019,'BR DTG CIKDITIRO'!E:E)</f>
        <v>1</v>
      </c>
    </row>
    <row r="2020" spans="1:8" ht="15.75" customHeight="1">
      <c r="A2020" s="93" t="s">
        <v>392</v>
      </c>
      <c r="B2020" s="93" t="s">
        <v>884</v>
      </c>
      <c r="C2020" s="93" t="s">
        <v>392</v>
      </c>
      <c r="D2020" s="93" t="s">
        <v>1188</v>
      </c>
      <c r="E2020" s="94">
        <v>5</v>
      </c>
      <c r="F2020" s="93" t="s">
        <v>1185</v>
      </c>
      <c r="H2020" s="3">
        <f>E2020+SUMIF('BR DTG CIKDITIRO'!C:C,C2020,'BR DTG CIKDITIRO'!E:E)</f>
        <v>5</v>
      </c>
    </row>
    <row r="2021" spans="1:8" ht="15.75" customHeight="1">
      <c r="A2021" s="93" t="s">
        <v>730</v>
      </c>
      <c r="B2021" s="93" t="s">
        <v>884</v>
      </c>
      <c r="C2021" s="93" t="s">
        <v>730</v>
      </c>
      <c r="D2021" s="93" t="s">
        <v>1712</v>
      </c>
      <c r="E2021" s="94">
        <v>2</v>
      </c>
      <c r="F2021" s="93" t="s">
        <v>1185</v>
      </c>
      <c r="H2021" s="3">
        <f>E2021+SUMIF('BR DTG CIKDITIRO'!C:C,C2021,'BR DTG CIKDITIRO'!E:E)</f>
        <v>2</v>
      </c>
    </row>
    <row r="2022" spans="1:8" ht="15.75" customHeight="1">
      <c r="A2022" s="93" t="s">
        <v>5523</v>
      </c>
      <c r="B2022" s="93" t="s">
        <v>876</v>
      </c>
      <c r="C2022" s="93" t="s">
        <v>5523</v>
      </c>
      <c r="D2022" s="93" t="s">
        <v>2330</v>
      </c>
      <c r="E2022" s="94">
        <v>0</v>
      </c>
      <c r="F2022" s="93" t="s">
        <v>1185</v>
      </c>
      <c r="H2022" s="3">
        <f>E2022+SUMIF('BR DTG CIKDITIRO'!C:C,C2022,'BR DTG CIKDITIRO'!E:E)</f>
        <v>0</v>
      </c>
    </row>
    <row r="2023" spans="1:8" ht="15.75" customHeight="1">
      <c r="A2023" s="93" t="s">
        <v>393</v>
      </c>
      <c r="B2023" s="93" t="s">
        <v>884</v>
      </c>
      <c r="C2023" s="93" t="s">
        <v>393</v>
      </c>
      <c r="D2023" s="93" t="s">
        <v>1189</v>
      </c>
      <c r="E2023" s="94">
        <v>2</v>
      </c>
      <c r="F2023" s="93" t="s">
        <v>1185</v>
      </c>
      <c r="H2023" s="3">
        <f>E2023+SUMIF('BR DTG CIKDITIRO'!C:C,C2023,'BR DTG CIKDITIRO'!E:E)</f>
        <v>2</v>
      </c>
    </row>
    <row r="2024" spans="1:8" ht="15.75" customHeight="1">
      <c r="A2024" s="93" t="s">
        <v>5526</v>
      </c>
      <c r="B2024" s="93" t="s">
        <v>876</v>
      </c>
      <c r="C2024" s="93" t="s">
        <v>5526</v>
      </c>
      <c r="D2024" s="93" t="s">
        <v>5561</v>
      </c>
      <c r="E2024" s="94">
        <v>0</v>
      </c>
      <c r="F2024" s="93" t="s">
        <v>1185</v>
      </c>
      <c r="H2024" s="3">
        <f>E2024+SUMIF('BR DTG CIKDITIRO'!C:C,C2024,'BR DTG CIKDITIRO'!E:E)</f>
        <v>0</v>
      </c>
    </row>
    <row r="2025" spans="1:8" ht="15.75" customHeight="1">
      <c r="A2025" s="93" t="s">
        <v>9566</v>
      </c>
      <c r="B2025" s="93" t="s">
        <v>876</v>
      </c>
      <c r="C2025" s="93" t="s">
        <v>9566</v>
      </c>
      <c r="D2025" s="93" t="s">
        <v>9567</v>
      </c>
      <c r="E2025" s="94">
        <v>0</v>
      </c>
      <c r="F2025" s="93" t="s">
        <v>1185</v>
      </c>
      <c r="H2025" s="3">
        <f>E2025+SUMIF('BR DTG CIKDITIRO'!C:C,C2025,'BR DTG CIKDITIRO'!E:E)</f>
        <v>0</v>
      </c>
    </row>
    <row r="2026" spans="1:8" ht="15.75" customHeight="1">
      <c r="A2026" s="93" t="s">
        <v>9568</v>
      </c>
      <c r="B2026" s="93" t="s">
        <v>876</v>
      </c>
      <c r="C2026" s="93" t="s">
        <v>9568</v>
      </c>
      <c r="D2026" s="93" t="s">
        <v>9569</v>
      </c>
      <c r="E2026" s="94">
        <v>0</v>
      </c>
      <c r="F2026" s="93" t="s">
        <v>1185</v>
      </c>
      <c r="H2026" s="3">
        <f>E2026+SUMIF('BR DTG CIKDITIRO'!C:C,C2026,'BR DTG CIKDITIRO'!E:E)</f>
        <v>0</v>
      </c>
    </row>
    <row r="2027" spans="1:8" ht="15.75" customHeight="1">
      <c r="A2027" s="93" t="s">
        <v>394</v>
      </c>
      <c r="B2027" s="93" t="s">
        <v>884</v>
      </c>
      <c r="C2027" s="93" t="s">
        <v>394</v>
      </c>
      <c r="D2027" s="93" t="s">
        <v>1190</v>
      </c>
      <c r="E2027" s="94">
        <v>4</v>
      </c>
      <c r="F2027" s="93" t="s">
        <v>1185</v>
      </c>
      <c r="H2027" s="3">
        <f>E2027+SUMIF('BR DTG CIKDITIRO'!C:C,C2027,'BR DTG CIKDITIRO'!E:E)</f>
        <v>4</v>
      </c>
    </row>
    <row r="2028" spans="1:8" ht="15.75" customHeight="1">
      <c r="A2028" s="93" t="s">
        <v>2233</v>
      </c>
      <c r="B2028" s="93" t="s">
        <v>884</v>
      </c>
      <c r="C2028" s="93" t="s">
        <v>2233</v>
      </c>
      <c r="D2028" s="93" t="s">
        <v>2234</v>
      </c>
      <c r="E2028" s="94">
        <v>0</v>
      </c>
      <c r="F2028" s="93" t="s">
        <v>1185</v>
      </c>
      <c r="H2028" s="3">
        <f>E2028+SUMIF('BR DTG CIKDITIRO'!C:C,C2028,'BR DTG CIKDITIRO'!E:E)</f>
        <v>0</v>
      </c>
    </row>
    <row r="2029" spans="1:8" ht="15.75" customHeight="1">
      <c r="A2029" s="93" t="s">
        <v>9570</v>
      </c>
      <c r="B2029" s="93" t="s">
        <v>876</v>
      </c>
      <c r="C2029" s="93" t="s">
        <v>9570</v>
      </c>
      <c r="D2029" s="93" t="s">
        <v>9571</v>
      </c>
      <c r="E2029" s="94">
        <v>0</v>
      </c>
      <c r="F2029" s="93" t="s">
        <v>1185</v>
      </c>
      <c r="H2029" s="3">
        <f>E2029+SUMIF('BR DTG CIKDITIRO'!C:C,C2029,'BR DTG CIKDITIRO'!E:E)</f>
        <v>0</v>
      </c>
    </row>
    <row r="2030" spans="1:8" ht="15.75" customHeight="1">
      <c r="A2030" s="93" t="s">
        <v>5532</v>
      </c>
      <c r="B2030" s="93" t="s">
        <v>876</v>
      </c>
      <c r="C2030" s="93" t="s">
        <v>5532</v>
      </c>
      <c r="D2030" s="93" t="s">
        <v>5533</v>
      </c>
      <c r="E2030" s="94">
        <v>0</v>
      </c>
      <c r="F2030" s="93" t="s">
        <v>1185</v>
      </c>
      <c r="H2030" s="3">
        <f>E2030+SUMIF('BR DTG CIKDITIRO'!C:C,C2030,'BR DTG CIKDITIRO'!E:E)</f>
        <v>0</v>
      </c>
    </row>
    <row r="2031" spans="1:8" ht="15.75" customHeight="1">
      <c r="A2031" s="93" t="s">
        <v>519</v>
      </c>
      <c r="B2031" s="93" t="s">
        <v>884</v>
      </c>
      <c r="C2031" s="93" t="s">
        <v>519</v>
      </c>
      <c r="D2031" s="93" t="s">
        <v>1191</v>
      </c>
      <c r="E2031" s="94">
        <v>1</v>
      </c>
      <c r="F2031" s="93" t="s">
        <v>1185</v>
      </c>
      <c r="H2031" s="3">
        <f>E2031+SUMIF('BR DTG CIKDITIRO'!C:C,C2031,'BR DTG CIKDITIRO'!E:E)</f>
        <v>1</v>
      </c>
    </row>
    <row r="2032" spans="1:8" ht="15.75" customHeight="1">
      <c r="A2032" s="93" t="s">
        <v>5534</v>
      </c>
      <c r="B2032" s="93" t="s">
        <v>876</v>
      </c>
      <c r="C2032" s="93" t="s">
        <v>5534</v>
      </c>
      <c r="D2032" s="93" t="s">
        <v>5535</v>
      </c>
      <c r="E2032" s="94">
        <v>0</v>
      </c>
      <c r="F2032" s="93" t="s">
        <v>1185</v>
      </c>
      <c r="H2032" s="3">
        <f>E2032+SUMIF('BR DTG CIKDITIRO'!C:C,C2032,'BR DTG CIKDITIRO'!E:E)</f>
        <v>0</v>
      </c>
    </row>
    <row r="2033" spans="1:8" ht="15.75" customHeight="1">
      <c r="A2033" s="93" t="s">
        <v>9572</v>
      </c>
      <c r="B2033" s="93" t="s">
        <v>876</v>
      </c>
      <c r="C2033" s="93" t="s">
        <v>9572</v>
      </c>
      <c r="D2033" s="93" t="s">
        <v>9573</v>
      </c>
      <c r="E2033" s="94">
        <v>0</v>
      </c>
      <c r="F2033" s="93" t="s">
        <v>1185</v>
      </c>
      <c r="H2033" s="3">
        <f>E2033+SUMIF('BR DTG CIKDITIRO'!C:C,C2033,'BR DTG CIKDITIRO'!E:E)</f>
        <v>0</v>
      </c>
    </row>
    <row r="2034" spans="1:8" ht="15.75" customHeight="1">
      <c r="A2034" s="93" t="s">
        <v>5536</v>
      </c>
      <c r="B2034" s="93" t="s">
        <v>876</v>
      </c>
      <c r="C2034" s="93" t="s">
        <v>5536</v>
      </c>
      <c r="D2034" s="93" t="s">
        <v>5537</v>
      </c>
      <c r="E2034" s="94">
        <v>0</v>
      </c>
      <c r="F2034" s="93" t="s">
        <v>1185</v>
      </c>
      <c r="H2034" s="3">
        <f>E2034+SUMIF('BR DTG CIKDITIRO'!C:C,C2034,'BR DTG CIKDITIRO'!E:E)</f>
        <v>0</v>
      </c>
    </row>
    <row r="2035" spans="1:8" ht="15.75" customHeight="1">
      <c r="A2035" s="93" t="s">
        <v>9574</v>
      </c>
      <c r="B2035" s="93" t="s">
        <v>876</v>
      </c>
      <c r="C2035" s="93" t="s">
        <v>9574</v>
      </c>
      <c r="D2035" s="93" t="s">
        <v>9575</v>
      </c>
      <c r="E2035" s="94">
        <v>0</v>
      </c>
      <c r="F2035" s="93" t="s">
        <v>1185</v>
      </c>
      <c r="H2035" s="3">
        <f>E2035+SUMIF('BR DTG CIKDITIRO'!C:C,C2035,'BR DTG CIKDITIRO'!E:E)</f>
        <v>0</v>
      </c>
    </row>
    <row r="2036" spans="1:8" ht="15.75" customHeight="1">
      <c r="A2036" s="93" t="s">
        <v>395</v>
      </c>
      <c r="B2036" s="93" t="s">
        <v>1100</v>
      </c>
      <c r="C2036" s="93" t="s">
        <v>395</v>
      </c>
      <c r="D2036" s="93" t="s">
        <v>1192</v>
      </c>
      <c r="E2036" s="94">
        <v>2</v>
      </c>
      <c r="F2036" s="93" t="s">
        <v>1185</v>
      </c>
      <c r="H2036" s="3">
        <f>E2036+SUMIF('BR DTG CIKDITIRO'!C:C,C2036,'BR DTG CIKDITIRO'!E:E)</f>
        <v>2</v>
      </c>
    </row>
    <row r="2037" spans="1:8" ht="15.75" customHeight="1">
      <c r="A2037" s="93" t="s">
        <v>9576</v>
      </c>
      <c r="B2037" s="93" t="s">
        <v>876</v>
      </c>
      <c r="C2037" s="93" t="s">
        <v>9576</v>
      </c>
      <c r="D2037" s="93" t="s">
        <v>9577</v>
      </c>
      <c r="E2037" s="94">
        <v>0</v>
      </c>
      <c r="F2037" s="93" t="s">
        <v>1185</v>
      </c>
      <c r="H2037" s="3">
        <f>E2037+SUMIF('BR DTG CIKDITIRO'!C:C,C2037,'BR DTG CIKDITIRO'!E:E)</f>
        <v>0</v>
      </c>
    </row>
    <row r="2038" spans="1:8" ht="15.75" customHeight="1">
      <c r="A2038" s="93" t="s">
        <v>5544</v>
      </c>
      <c r="B2038" s="93" t="s">
        <v>876</v>
      </c>
      <c r="C2038" s="93" t="s">
        <v>5544</v>
      </c>
      <c r="D2038" s="93" t="s">
        <v>5545</v>
      </c>
      <c r="E2038" s="94">
        <v>0</v>
      </c>
      <c r="F2038" s="93" t="s">
        <v>1185</v>
      </c>
      <c r="H2038" s="3">
        <f>E2038+SUMIF('BR DTG CIKDITIRO'!C:C,C2038,'BR DTG CIKDITIRO'!E:E)</f>
        <v>0</v>
      </c>
    </row>
    <row r="2039" spans="1:8" ht="15.75" customHeight="1">
      <c r="A2039" s="93" t="s">
        <v>9578</v>
      </c>
      <c r="B2039" s="93" t="s">
        <v>876</v>
      </c>
      <c r="C2039" s="93" t="s">
        <v>9578</v>
      </c>
      <c r="D2039" s="93" t="s">
        <v>9579</v>
      </c>
      <c r="E2039" s="94">
        <v>0</v>
      </c>
      <c r="F2039" s="93" t="s">
        <v>1185</v>
      </c>
      <c r="H2039" s="3">
        <f>E2039+SUMIF('BR DTG CIKDITIRO'!C:C,C2039,'BR DTG CIKDITIRO'!E:E)</f>
        <v>0</v>
      </c>
    </row>
    <row r="2040" spans="1:8" ht="15.75" customHeight="1">
      <c r="A2040" s="93" t="s">
        <v>9580</v>
      </c>
      <c r="B2040" s="93" t="s">
        <v>876</v>
      </c>
      <c r="C2040" s="93" t="s">
        <v>9580</v>
      </c>
      <c r="D2040" s="93" t="s">
        <v>9581</v>
      </c>
      <c r="E2040" s="94">
        <v>0</v>
      </c>
      <c r="F2040" s="93" t="s">
        <v>1185</v>
      </c>
      <c r="H2040" s="3">
        <f>E2040+SUMIF('BR DTG CIKDITIRO'!C:C,C2040,'BR DTG CIKDITIRO'!E:E)</f>
        <v>0</v>
      </c>
    </row>
    <row r="2041" spans="1:8" ht="15.75" customHeight="1">
      <c r="A2041" s="93" t="s">
        <v>9582</v>
      </c>
      <c r="B2041" s="93" t="s">
        <v>876</v>
      </c>
      <c r="C2041" s="93" t="s">
        <v>9582</v>
      </c>
      <c r="D2041" s="93" t="s">
        <v>9583</v>
      </c>
      <c r="E2041" s="94">
        <v>0</v>
      </c>
      <c r="F2041" s="93" t="s">
        <v>1185</v>
      </c>
      <c r="H2041" s="3">
        <f>E2041+SUMIF('BR DTG CIKDITIRO'!C:C,C2041,'BR DTG CIKDITIRO'!E:E)</f>
        <v>0</v>
      </c>
    </row>
    <row r="2042" spans="1:8" ht="15.75" customHeight="1">
      <c r="A2042" s="93" t="s">
        <v>5552</v>
      </c>
      <c r="B2042" s="93" t="s">
        <v>876</v>
      </c>
      <c r="C2042" s="93" t="s">
        <v>5552</v>
      </c>
      <c r="D2042" s="93" t="s">
        <v>2330</v>
      </c>
      <c r="E2042" s="94">
        <v>0</v>
      </c>
      <c r="F2042" s="93" t="s">
        <v>1185</v>
      </c>
      <c r="H2042" s="3">
        <f>E2042+SUMIF('BR DTG CIKDITIRO'!C:C,C2042,'BR DTG CIKDITIRO'!E:E)</f>
        <v>0</v>
      </c>
    </row>
    <row r="2043" spans="1:8" ht="15.75" customHeight="1">
      <c r="A2043" s="93" t="s">
        <v>9584</v>
      </c>
      <c r="B2043" s="93" t="s">
        <v>876</v>
      </c>
      <c r="C2043" s="93" t="s">
        <v>9584</v>
      </c>
      <c r="D2043" s="93" t="s">
        <v>9585</v>
      </c>
      <c r="E2043" s="94">
        <v>0</v>
      </c>
      <c r="F2043" s="93" t="s">
        <v>1185</v>
      </c>
      <c r="H2043" s="3">
        <f>E2043+SUMIF('BR DTG CIKDITIRO'!C:C,C2043,'BR DTG CIKDITIRO'!E:E)</f>
        <v>0</v>
      </c>
    </row>
    <row r="2044" spans="1:8" ht="15.75" customHeight="1">
      <c r="A2044" s="93" t="s">
        <v>5553</v>
      </c>
      <c r="B2044" s="93" t="s">
        <v>876</v>
      </c>
      <c r="C2044" s="93" t="s">
        <v>5553</v>
      </c>
      <c r="D2044" s="93" t="s">
        <v>3183</v>
      </c>
      <c r="E2044" s="94">
        <v>0</v>
      </c>
      <c r="F2044" s="93" t="s">
        <v>1185</v>
      </c>
      <c r="H2044" s="3">
        <f>E2044+SUMIF('BR DTG CIKDITIRO'!C:C,C2044,'BR DTG CIKDITIRO'!E:E)</f>
        <v>0</v>
      </c>
    </row>
    <row r="2045" spans="1:8" ht="15.75" customHeight="1">
      <c r="A2045" s="93" t="s">
        <v>5554</v>
      </c>
      <c r="B2045" s="93" t="s">
        <v>876</v>
      </c>
      <c r="C2045" s="93" t="s">
        <v>5554</v>
      </c>
      <c r="D2045" s="93" t="s">
        <v>5555</v>
      </c>
      <c r="E2045" s="94">
        <v>0</v>
      </c>
      <c r="F2045" s="93" t="s">
        <v>1185</v>
      </c>
      <c r="H2045" s="3">
        <f>E2045+SUMIF('BR DTG CIKDITIRO'!C:C,C2045,'BR DTG CIKDITIRO'!E:E)</f>
        <v>0</v>
      </c>
    </row>
    <row r="2046" spans="1:8" ht="15.75" customHeight="1">
      <c r="A2046" s="93" t="s">
        <v>9586</v>
      </c>
      <c r="B2046" s="93" t="s">
        <v>876</v>
      </c>
      <c r="C2046" s="93" t="s">
        <v>9586</v>
      </c>
      <c r="D2046" s="93" t="s">
        <v>9587</v>
      </c>
      <c r="E2046" s="94">
        <v>0</v>
      </c>
      <c r="F2046" s="93" t="s">
        <v>1185</v>
      </c>
      <c r="H2046" s="3">
        <f>E2046+SUMIF('BR DTG CIKDITIRO'!C:C,C2046,'BR DTG CIKDITIRO'!E:E)</f>
        <v>0</v>
      </c>
    </row>
    <row r="2047" spans="1:8" ht="15.75" customHeight="1">
      <c r="A2047" s="93" t="s">
        <v>396</v>
      </c>
      <c r="B2047" s="93" t="s">
        <v>884</v>
      </c>
      <c r="C2047" s="93" t="s">
        <v>396</v>
      </c>
      <c r="D2047" s="93" t="s">
        <v>1193</v>
      </c>
      <c r="E2047" s="94">
        <v>5</v>
      </c>
      <c r="F2047" s="93" t="s">
        <v>1185</v>
      </c>
      <c r="H2047" s="3">
        <f>E2047+SUMIF('BR DTG CIKDITIRO'!C:C,C2047,'BR DTG CIKDITIRO'!E:E)</f>
        <v>5</v>
      </c>
    </row>
    <row r="2048" spans="1:8" ht="15.75" customHeight="1">
      <c r="A2048" s="93" t="s">
        <v>5556</v>
      </c>
      <c r="B2048" s="93" t="s">
        <v>876</v>
      </c>
      <c r="C2048" s="93" t="s">
        <v>5556</v>
      </c>
      <c r="D2048" s="93" t="s">
        <v>5557</v>
      </c>
      <c r="E2048" s="94">
        <v>0</v>
      </c>
      <c r="F2048" s="93" t="s">
        <v>1185</v>
      </c>
      <c r="H2048" s="3">
        <f>E2048+SUMIF('BR DTG CIKDITIRO'!C:C,C2048,'BR DTG CIKDITIRO'!E:E)</f>
        <v>0</v>
      </c>
    </row>
    <row r="2049" spans="1:8" ht="15.75" customHeight="1">
      <c r="A2049" s="93" t="s">
        <v>397</v>
      </c>
      <c r="B2049" s="93" t="s">
        <v>884</v>
      </c>
      <c r="C2049" s="93" t="s">
        <v>397</v>
      </c>
      <c r="D2049" s="93" t="s">
        <v>1194</v>
      </c>
      <c r="E2049" s="94">
        <v>4</v>
      </c>
      <c r="F2049" s="93" t="s">
        <v>1185</v>
      </c>
      <c r="H2049" s="3">
        <f>E2049+SUMIF('BR DTG CIKDITIRO'!C:C,C2049,'BR DTG CIKDITIRO'!E:E)</f>
        <v>4</v>
      </c>
    </row>
    <row r="2050" spans="1:8" ht="15.75" customHeight="1">
      <c r="A2050" s="93" t="s">
        <v>5558</v>
      </c>
      <c r="B2050" s="93" t="s">
        <v>876</v>
      </c>
      <c r="C2050" s="93" t="s">
        <v>5558</v>
      </c>
      <c r="D2050" s="93" t="s">
        <v>5559</v>
      </c>
      <c r="E2050" s="94">
        <v>0</v>
      </c>
      <c r="F2050" s="93" t="s">
        <v>1185</v>
      </c>
      <c r="H2050" s="3">
        <f>E2050+SUMIF('BR DTG CIKDITIRO'!C:C,C2050,'BR DTG CIKDITIRO'!E:E)</f>
        <v>0</v>
      </c>
    </row>
    <row r="2051" spans="1:8" ht="15.75" customHeight="1">
      <c r="A2051" s="93" t="s">
        <v>5560</v>
      </c>
      <c r="B2051" s="93" t="s">
        <v>876</v>
      </c>
      <c r="C2051" s="93" t="s">
        <v>5560</v>
      </c>
      <c r="D2051" s="93" t="s">
        <v>5561</v>
      </c>
      <c r="E2051" s="94">
        <v>0</v>
      </c>
      <c r="F2051" s="93" t="s">
        <v>1185</v>
      </c>
      <c r="H2051" s="3">
        <f>E2051+SUMIF('BR DTG CIKDITIRO'!C:C,C2051,'BR DTG CIKDITIRO'!E:E)</f>
        <v>0</v>
      </c>
    </row>
    <row r="2052" spans="1:8" ht="15.75" customHeight="1">
      <c r="A2052" s="93" t="s">
        <v>731</v>
      </c>
      <c r="B2052" s="93" t="s">
        <v>884</v>
      </c>
      <c r="C2052" s="93" t="s">
        <v>731</v>
      </c>
      <c r="D2052" s="93" t="s">
        <v>1195</v>
      </c>
      <c r="E2052" s="94">
        <v>1</v>
      </c>
      <c r="F2052" s="93" t="s">
        <v>1185</v>
      </c>
      <c r="H2052" s="3">
        <f>E2052+SUMIF('BR DTG CIKDITIRO'!C:C,C2052,'BR DTG CIKDITIRO'!E:E)</f>
        <v>1</v>
      </c>
    </row>
    <row r="2053" spans="1:8" ht="15.75" customHeight="1">
      <c r="A2053" s="93" t="s">
        <v>398</v>
      </c>
      <c r="B2053" s="93" t="s">
        <v>884</v>
      </c>
      <c r="C2053" s="93" t="s">
        <v>398</v>
      </c>
      <c r="D2053" s="93" t="s">
        <v>1196</v>
      </c>
      <c r="E2053" s="94">
        <v>4</v>
      </c>
      <c r="F2053" s="93" t="s">
        <v>1185</v>
      </c>
      <c r="H2053" s="3">
        <f>E2053+SUMIF('BR DTG CIKDITIRO'!C:C,C2053,'BR DTG CIKDITIRO'!E:E)</f>
        <v>4</v>
      </c>
    </row>
    <row r="2054" spans="1:8" ht="15.75" customHeight="1">
      <c r="A2054" s="93" t="s">
        <v>2044</v>
      </c>
      <c r="B2054" s="93" t="s">
        <v>1303</v>
      </c>
      <c r="C2054" s="93" t="s">
        <v>2044</v>
      </c>
      <c r="D2054" s="93" t="s">
        <v>2045</v>
      </c>
      <c r="E2054" s="94">
        <v>0</v>
      </c>
      <c r="F2054" s="93" t="s">
        <v>1185</v>
      </c>
      <c r="H2054" s="3">
        <f>E2054+SUMIF('BR DTG CIKDITIRO'!C:C,C2054,'BR DTG CIKDITIRO'!E:E)</f>
        <v>0</v>
      </c>
    </row>
    <row r="2055" spans="1:8" ht="15.75" customHeight="1">
      <c r="A2055" s="93" t="s">
        <v>9588</v>
      </c>
      <c r="B2055" s="93" t="s">
        <v>876</v>
      </c>
      <c r="C2055" s="93" t="s">
        <v>9588</v>
      </c>
      <c r="D2055" s="93" t="s">
        <v>9589</v>
      </c>
      <c r="E2055" s="94">
        <v>0</v>
      </c>
      <c r="F2055" s="93" t="s">
        <v>1185</v>
      </c>
      <c r="H2055" s="3">
        <f>E2055+SUMIF('BR DTG CIKDITIRO'!C:C,C2055,'BR DTG CIKDITIRO'!E:E)</f>
        <v>0</v>
      </c>
    </row>
    <row r="2056" spans="1:8" ht="15.75" customHeight="1">
      <c r="A2056" s="93" t="s">
        <v>732</v>
      </c>
      <c r="B2056" s="93" t="s">
        <v>884</v>
      </c>
      <c r="C2056" s="93" t="s">
        <v>732</v>
      </c>
      <c r="D2056" s="93" t="s">
        <v>1197</v>
      </c>
      <c r="E2056" s="94">
        <v>0</v>
      </c>
      <c r="F2056" s="93" t="s">
        <v>1185</v>
      </c>
      <c r="H2056" s="3">
        <f>E2056+SUMIF('BR DTG CIKDITIRO'!C:C,C2056,'BR DTG CIKDITIRO'!E:E)</f>
        <v>0</v>
      </c>
    </row>
    <row r="2057" spans="1:8" ht="15.75" customHeight="1">
      <c r="A2057" s="93" t="s">
        <v>9590</v>
      </c>
      <c r="B2057" s="93" t="s">
        <v>876</v>
      </c>
      <c r="C2057" s="93" t="s">
        <v>9590</v>
      </c>
      <c r="D2057" s="93" t="s">
        <v>9591</v>
      </c>
      <c r="E2057" s="94">
        <v>0</v>
      </c>
      <c r="F2057" s="93" t="s">
        <v>1185</v>
      </c>
      <c r="H2057" s="3">
        <f>E2057+SUMIF('BR DTG CIKDITIRO'!C:C,C2057,'BR DTG CIKDITIRO'!E:E)</f>
        <v>0</v>
      </c>
    </row>
    <row r="2058" spans="1:8" ht="15.75" customHeight="1">
      <c r="A2058" s="93" t="s">
        <v>5568</v>
      </c>
      <c r="B2058" s="93" t="s">
        <v>876</v>
      </c>
      <c r="C2058" s="93" t="s">
        <v>5568</v>
      </c>
      <c r="D2058" s="93" t="s">
        <v>5569</v>
      </c>
      <c r="E2058" s="94">
        <v>0</v>
      </c>
      <c r="F2058" s="93" t="s">
        <v>1185</v>
      </c>
      <c r="H2058" s="3">
        <f>E2058+SUMIF('BR DTG CIKDITIRO'!C:C,C2058,'BR DTG CIKDITIRO'!E:E)</f>
        <v>0</v>
      </c>
    </row>
    <row r="2059" spans="1:8" ht="15.75" customHeight="1">
      <c r="A2059" s="93" t="s">
        <v>1530</v>
      </c>
      <c r="B2059" s="93" t="s">
        <v>876</v>
      </c>
      <c r="C2059" s="93" t="s">
        <v>1530</v>
      </c>
      <c r="D2059" s="93" t="s">
        <v>1531</v>
      </c>
      <c r="E2059" s="94">
        <v>0</v>
      </c>
      <c r="F2059" s="93" t="s">
        <v>1185</v>
      </c>
      <c r="H2059" s="3">
        <f>E2059+SUMIF('BR DTG CIKDITIRO'!C:C,C2059,'BR DTG CIKDITIRO'!E:E)</f>
        <v>0</v>
      </c>
    </row>
    <row r="2060" spans="1:8" ht="15.75" customHeight="1">
      <c r="A2060" s="93" t="s">
        <v>5570</v>
      </c>
      <c r="B2060" s="93" t="s">
        <v>876</v>
      </c>
      <c r="C2060" s="93" t="s">
        <v>5570</v>
      </c>
      <c r="D2060" s="93" t="s">
        <v>5571</v>
      </c>
      <c r="E2060" s="94">
        <v>0</v>
      </c>
      <c r="F2060" s="93" t="s">
        <v>1185</v>
      </c>
      <c r="H2060" s="3">
        <f>E2060+SUMIF('BR DTG CIKDITIRO'!C:C,C2060,'BR DTG CIKDITIRO'!E:E)</f>
        <v>0</v>
      </c>
    </row>
    <row r="2061" spans="1:8" ht="15.75" customHeight="1">
      <c r="A2061" s="93" t="s">
        <v>9592</v>
      </c>
      <c r="B2061" s="93" t="s">
        <v>876</v>
      </c>
      <c r="C2061" s="93" t="s">
        <v>9592</v>
      </c>
      <c r="D2061" s="93" t="s">
        <v>9593</v>
      </c>
      <c r="E2061" s="94">
        <v>0</v>
      </c>
      <c r="F2061" s="93" t="s">
        <v>1185</v>
      </c>
      <c r="H2061" s="3">
        <f>E2061+SUMIF('BR DTG CIKDITIRO'!C:C,C2061,'BR DTG CIKDITIRO'!E:E)</f>
        <v>0</v>
      </c>
    </row>
    <row r="2062" spans="1:8" ht="15.75" customHeight="1">
      <c r="A2062" s="93" t="s">
        <v>5572</v>
      </c>
      <c r="B2062" s="93" t="s">
        <v>876</v>
      </c>
      <c r="C2062" s="93" t="s">
        <v>5572</v>
      </c>
      <c r="D2062" s="93" t="s">
        <v>5573</v>
      </c>
      <c r="E2062" s="94">
        <v>0</v>
      </c>
      <c r="F2062" s="93" t="s">
        <v>1185</v>
      </c>
      <c r="H2062" s="3">
        <f>E2062+SUMIF('BR DTG CIKDITIRO'!C:C,C2062,'BR DTG CIKDITIRO'!E:E)</f>
        <v>0</v>
      </c>
    </row>
    <row r="2063" spans="1:8" ht="15.75" customHeight="1">
      <c r="A2063" s="93" t="s">
        <v>5578</v>
      </c>
      <c r="B2063" s="93" t="s">
        <v>876</v>
      </c>
      <c r="C2063" s="93" t="s">
        <v>5578</v>
      </c>
      <c r="D2063" s="93" t="s">
        <v>5579</v>
      </c>
      <c r="E2063" s="94">
        <v>0</v>
      </c>
      <c r="F2063" s="93" t="s">
        <v>1185</v>
      </c>
      <c r="H2063" s="3">
        <f>E2063+SUMIF('BR DTG CIKDITIRO'!C:C,C2063,'BR DTG CIKDITIRO'!E:E)</f>
        <v>0</v>
      </c>
    </row>
    <row r="2064" spans="1:8" ht="15.75" customHeight="1">
      <c r="A2064" s="93" t="s">
        <v>5580</v>
      </c>
      <c r="B2064" s="93" t="s">
        <v>876</v>
      </c>
      <c r="C2064" s="93" t="s">
        <v>5580</v>
      </c>
      <c r="D2064" s="93" t="s">
        <v>9594</v>
      </c>
      <c r="E2064" s="94">
        <v>1</v>
      </c>
      <c r="F2064" s="93" t="s">
        <v>1185</v>
      </c>
      <c r="H2064" s="3">
        <f>E2064+SUMIF('BR DTG CIKDITIRO'!C:C,C2064,'BR DTG CIKDITIRO'!E:E)</f>
        <v>1</v>
      </c>
    </row>
    <row r="2065" spans="1:8" ht="15.75" customHeight="1">
      <c r="A2065" s="93" t="s">
        <v>9595</v>
      </c>
      <c r="B2065" s="93" t="s">
        <v>876</v>
      </c>
      <c r="C2065" s="93" t="s">
        <v>9595</v>
      </c>
      <c r="D2065" s="93" t="s">
        <v>9596</v>
      </c>
      <c r="E2065" s="94">
        <v>0</v>
      </c>
      <c r="F2065" s="93" t="s">
        <v>1185</v>
      </c>
      <c r="H2065" s="3">
        <f>E2065+SUMIF('BR DTG CIKDITIRO'!C:C,C2065,'BR DTG CIKDITIRO'!E:E)</f>
        <v>0</v>
      </c>
    </row>
    <row r="2066" spans="1:8" ht="15.75" customHeight="1">
      <c r="A2066" s="93" t="s">
        <v>5586</v>
      </c>
      <c r="B2066" s="93" t="s">
        <v>876</v>
      </c>
      <c r="C2066" s="93" t="s">
        <v>5586</v>
      </c>
      <c r="D2066" s="93" t="s">
        <v>2330</v>
      </c>
      <c r="E2066" s="94">
        <v>0</v>
      </c>
      <c r="F2066" s="93" t="s">
        <v>1185</v>
      </c>
      <c r="H2066" s="3">
        <f>E2066+SUMIF('BR DTG CIKDITIRO'!C:C,C2066,'BR DTG CIKDITIRO'!E:E)</f>
        <v>0</v>
      </c>
    </row>
    <row r="2067" spans="1:8" ht="15.75" customHeight="1">
      <c r="A2067" s="93" t="s">
        <v>399</v>
      </c>
      <c r="B2067" s="93" t="s">
        <v>884</v>
      </c>
      <c r="C2067" s="93" t="s">
        <v>399</v>
      </c>
      <c r="D2067" s="93" t="s">
        <v>1198</v>
      </c>
      <c r="E2067" s="94">
        <v>4</v>
      </c>
      <c r="F2067" s="93" t="s">
        <v>1185</v>
      </c>
      <c r="H2067" s="3">
        <f>E2067+SUMIF('BR DTG CIKDITIRO'!C:C,C2067,'BR DTG CIKDITIRO'!E:E)</f>
        <v>4</v>
      </c>
    </row>
    <row r="2068" spans="1:8" ht="15.75" customHeight="1">
      <c r="A2068" s="93" t="s">
        <v>9597</v>
      </c>
      <c r="B2068" s="93" t="s">
        <v>876</v>
      </c>
      <c r="C2068" s="93" t="s">
        <v>9597</v>
      </c>
      <c r="D2068" s="93" t="s">
        <v>9598</v>
      </c>
      <c r="E2068" s="94">
        <v>0</v>
      </c>
      <c r="F2068" s="93" t="s">
        <v>1185</v>
      </c>
      <c r="H2068" s="3">
        <f>E2068+SUMIF('BR DTG CIKDITIRO'!C:C,C2068,'BR DTG CIKDITIRO'!E:E)</f>
        <v>0</v>
      </c>
    </row>
    <row r="2069" spans="1:8" ht="15.75" customHeight="1">
      <c r="A2069" s="93" t="s">
        <v>5589</v>
      </c>
      <c r="B2069" s="93" t="s">
        <v>1100</v>
      </c>
      <c r="C2069" s="93" t="s">
        <v>5589</v>
      </c>
      <c r="D2069" s="93" t="s">
        <v>5590</v>
      </c>
      <c r="E2069" s="94">
        <v>0</v>
      </c>
      <c r="F2069" s="93" t="s">
        <v>1185</v>
      </c>
      <c r="H2069" s="3">
        <f>E2069+SUMIF('BR DTG CIKDITIRO'!C:C,C2069,'BR DTG CIKDITIRO'!E:E)</f>
        <v>0</v>
      </c>
    </row>
    <row r="2070" spans="1:8" ht="15.75" customHeight="1">
      <c r="A2070" s="93" t="s">
        <v>5591</v>
      </c>
      <c r="B2070" s="93" t="s">
        <v>1100</v>
      </c>
      <c r="C2070" s="93" t="s">
        <v>5591</v>
      </c>
      <c r="D2070" s="93" t="s">
        <v>5592</v>
      </c>
      <c r="E2070" s="94">
        <v>0</v>
      </c>
      <c r="F2070" s="93" t="s">
        <v>1185</v>
      </c>
      <c r="H2070" s="3">
        <f>E2070+SUMIF('BR DTG CIKDITIRO'!C:C,C2070,'BR DTG CIKDITIRO'!E:E)</f>
        <v>0</v>
      </c>
    </row>
    <row r="2071" spans="1:8" ht="15.75" customHeight="1">
      <c r="A2071" s="93" t="s">
        <v>400</v>
      </c>
      <c r="B2071" s="93" t="s">
        <v>1100</v>
      </c>
      <c r="C2071" s="93" t="s">
        <v>400</v>
      </c>
      <c r="D2071" s="93" t="s">
        <v>1199</v>
      </c>
      <c r="E2071" s="94">
        <v>1</v>
      </c>
      <c r="F2071" s="93" t="s">
        <v>1185</v>
      </c>
      <c r="H2071" s="3">
        <f>E2071+SUMIF('BR DTG CIKDITIRO'!C:C,C2071,'BR DTG CIKDITIRO'!E:E)</f>
        <v>1</v>
      </c>
    </row>
    <row r="2072" spans="1:8" ht="15.75" customHeight="1">
      <c r="A2072" s="93" t="s">
        <v>9599</v>
      </c>
      <c r="B2072" s="93" t="s">
        <v>876</v>
      </c>
      <c r="C2072" s="93" t="s">
        <v>9599</v>
      </c>
      <c r="D2072" s="93" t="s">
        <v>9600</v>
      </c>
      <c r="E2072" s="94">
        <v>0</v>
      </c>
      <c r="F2072" s="93" t="s">
        <v>1185</v>
      </c>
      <c r="H2072" s="3">
        <f>E2072+SUMIF('BR DTG CIKDITIRO'!C:C,C2072,'BR DTG CIKDITIRO'!E:E)</f>
        <v>0</v>
      </c>
    </row>
    <row r="2073" spans="1:8" ht="15.75" customHeight="1">
      <c r="A2073" s="93" t="s">
        <v>401</v>
      </c>
      <c r="B2073" s="93" t="s">
        <v>891</v>
      </c>
      <c r="C2073" s="93" t="s">
        <v>401</v>
      </c>
      <c r="D2073" s="93" t="s">
        <v>1200</v>
      </c>
      <c r="E2073" s="94">
        <v>4</v>
      </c>
      <c r="F2073" s="93" t="s">
        <v>1185</v>
      </c>
      <c r="H2073" s="3">
        <f>E2073+SUMIF('BR DTG CIKDITIRO'!C:C,C2073,'BR DTG CIKDITIRO'!E:E)</f>
        <v>4</v>
      </c>
    </row>
    <row r="2074" spans="1:8" ht="15.75" customHeight="1">
      <c r="A2074" s="93" t="s">
        <v>5595</v>
      </c>
      <c r="B2074" s="93" t="s">
        <v>876</v>
      </c>
      <c r="C2074" s="93" t="s">
        <v>5595</v>
      </c>
      <c r="D2074" s="93" t="s">
        <v>5596</v>
      </c>
      <c r="E2074" s="94">
        <v>0</v>
      </c>
      <c r="F2074" s="93" t="s">
        <v>1185</v>
      </c>
      <c r="H2074" s="3">
        <f>E2074+SUMIF('BR DTG CIKDITIRO'!C:C,C2074,'BR DTG CIKDITIRO'!E:E)</f>
        <v>0</v>
      </c>
    </row>
    <row r="2075" spans="1:8" ht="15.75" customHeight="1">
      <c r="A2075" s="93" t="s">
        <v>402</v>
      </c>
      <c r="B2075" s="93" t="s">
        <v>891</v>
      </c>
      <c r="C2075" s="93" t="s">
        <v>402</v>
      </c>
      <c r="D2075" s="93" t="s">
        <v>1201</v>
      </c>
      <c r="E2075" s="94">
        <v>3</v>
      </c>
      <c r="F2075" s="93" t="s">
        <v>1185</v>
      </c>
      <c r="H2075" s="3">
        <f>E2075+SUMIF('BR DTG CIKDITIRO'!C:C,C2075,'BR DTG CIKDITIRO'!E:E)</f>
        <v>3</v>
      </c>
    </row>
    <row r="2076" spans="1:8" ht="15.75" customHeight="1">
      <c r="A2076" s="93" t="s">
        <v>403</v>
      </c>
      <c r="B2076" s="93" t="s">
        <v>891</v>
      </c>
      <c r="C2076" s="93" t="s">
        <v>403</v>
      </c>
      <c r="D2076" s="93" t="s">
        <v>1202</v>
      </c>
      <c r="E2076" s="94">
        <v>0</v>
      </c>
      <c r="F2076" s="93" t="s">
        <v>1185</v>
      </c>
      <c r="H2076" s="3">
        <f>E2076+SUMIF('BR DTG CIKDITIRO'!C:C,C2076,'BR DTG CIKDITIRO'!E:E)</f>
        <v>0</v>
      </c>
    </row>
    <row r="2077" spans="1:8" ht="15.75" customHeight="1">
      <c r="A2077" s="93" t="s">
        <v>9601</v>
      </c>
      <c r="B2077" s="93" t="s">
        <v>876</v>
      </c>
      <c r="C2077" s="93" t="s">
        <v>9601</v>
      </c>
      <c r="D2077" s="93" t="s">
        <v>9602</v>
      </c>
      <c r="E2077" s="94">
        <v>0</v>
      </c>
      <c r="F2077" s="93" t="s">
        <v>1185</v>
      </c>
      <c r="H2077" s="3">
        <f>E2077+SUMIF('BR DTG CIKDITIRO'!C:C,C2077,'BR DTG CIKDITIRO'!E:E)</f>
        <v>0</v>
      </c>
    </row>
    <row r="2078" spans="1:8" ht="15.75" customHeight="1">
      <c r="A2078" s="93" t="s">
        <v>5599</v>
      </c>
      <c r="B2078" s="93" t="s">
        <v>876</v>
      </c>
      <c r="C2078" s="93" t="s">
        <v>5599</v>
      </c>
      <c r="D2078" s="93" t="s">
        <v>2330</v>
      </c>
      <c r="E2078" s="94">
        <v>0</v>
      </c>
      <c r="F2078" s="93" t="s">
        <v>1185</v>
      </c>
      <c r="H2078" s="3">
        <f>E2078+SUMIF('BR DTG CIKDITIRO'!C:C,C2078,'BR DTG CIKDITIRO'!E:E)</f>
        <v>0</v>
      </c>
    </row>
    <row r="2079" spans="1:8" ht="15.75" customHeight="1">
      <c r="A2079" s="93" t="s">
        <v>5600</v>
      </c>
      <c r="B2079" s="93" t="s">
        <v>876</v>
      </c>
      <c r="C2079" s="93" t="s">
        <v>5600</v>
      </c>
      <c r="D2079" s="93" t="s">
        <v>5601</v>
      </c>
      <c r="E2079" s="94">
        <v>0</v>
      </c>
      <c r="F2079" s="93" t="s">
        <v>1185</v>
      </c>
      <c r="H2079" s="3">
        <f>E2079+SUMIF('BR DTG CIKDITIRO'!C:C,C2079,'BR DTG CIKDITIRO'!E:E)</f>
        <v>0</v>
      </c>
    </row>
    <row r="2080" spans="1:8" ht="15.75" customHeight="1">
      <c r="A2080" s="93" t="s">
        <v>5602</v>
      </c>
      <c r="B2080" s="93" t="s">
        <v>876</v>
      </c>
      <c r="C2080" s="93" t="s">
        <v>5602</v>
      </c>
      <c r="D2080" s="93" t="s">
        <v>9603</v>
      </c>
      <c r="E2080" s="94">
        <v>0</v>
      </c>
      <c r="F2080" s="93" t="s">
        <v>1185</v>
      </c>
      <c r="H2080" s="3">
        <f>E2080+SUMIF('BR DTG CIKDITIRO'!C:C,C2080,'BR DTG CIKDITIRO'!E:E)</f>
        <v>0</v>
      </c>
    </row>
    <row r="2081" spans="1:8" ht="15.75" customHeight="1">
      <c r="A2081" s="93" t="s">
        <v>2235</v>
      </c>
      <c r="B2081" s="93" t="s">
        <v>876</v>
      </c>
      <c r="C2081" s="93" t="s">
        <v>2235</v>
      </c>
      <c r="D2081" s="93" t="s">
        <v>2236</v>
      </c>
      <c r="E2081" s="94">
        <v>1</v>
      </c>
      <c r="F2081" s="93" t="s">
        <v>1185</v>
      </c>
      <c r="H2081" s="3">
        <f>E2081+SUMIF('BR DTG CIKDITIRO'!C:C,C2081,'BR DTG CIKDITIRO'!E:E)</f>
        <v>1</v>
      </c>
    </row>
    <row r="2082" spans="1:8" ht="15.75" customHeight="1">
      <c r="A2082" s="93" t="s">
        <v>404</v>
      </c>
      <c r="B2082" s="93" t="s">
        <v>881</v>
      </c>
      <c r="C2082" s="93" t="s">
        <v>404</v>
      </c>
      <c r="D2082" s="93" t="s">
        <v>1203</v>
      </c>
      <c r="E2082" s="94">
        <v>0</v>
      </c>
      <c r="F2082" s="93" t="s">
        <v>1185</v>
      </c>
      <c r="H2082" s="3">
        <f>E2082+SUMIF('BR DTG CIKDITIRO'!C:C,C2082,'BR DTG CIKDITIRO'!E:E)</f>
        <v>0</v>
      </c>
    </row>
    <row r="2083" spans="1:8" ht="15.75" customHeight="1">
      <c r="A2083" s="93" t="s">
        <v>9604</v>
      </c>
      <c r="B2083" s="93" t="s">
        <v>876</v>
      </c>
      <c r="C2083" s="93" t="s">
        <v>9604</v>
      </c>
      <c r="D2083" s="93" t="s">
        <v>5304</v>
      </c>
      <c r="E2083" s="94">
        <v>0</v>
      </c>
      <c r="F2083" s="93" t="s">
        <v>1185</v>
      </c>
      <c r="H2083" s="3">
        <f>E2083+SUMIF('BR DTG CIKDITIRO'!C:C,C2083,'BR DTG CIKDITIRO'!E:E)</f>
        <v>0</v>
      </c>
    </row>
    <row r="2084" spans="1:8" ht="15.75" customHeight="1">
      <c r="A2084" s="93" t="s">
        <v>9605</v>
      </c>
      <c r="B2084" s="93" t="s">
        <v>920</v>
      </c>
      <c r="C2084" s="93" t="s">
        <v>9605</v>
      </c>
      <c r="D2084" s="93" t="s">
        <v>9606</v>
      </c>
      <c r="E2084" s="94">
        <v>1</v>
      </c>
      <c r="F2084" s="93" t="s">
        <v>1185</v>
      </c>
      <c r="H2084" s="3">
        <f>E2084+SUMIF('BR DTG CIKDITIRO'!C:C,C2084,'BR DTG CIKDITIRO'!E:E)</f>
        <v>1</v>
      </c>
    </row>
    <row r="2085" spans="1:8" ht="15.75" customHeight="1">
      <c r="A2085" s="93" t="s">
        <v>5606</v>
      </c>
      <c r="B2085" s="93" t="s">
        <v>876</v>
      </c>
      <c r="C2085" s="93" t="s">
        <v>5606</v>
      </c>
      <c r="D2085" s="93" t="s">
        <v>5607</v>
      </c>
      <c r="E2085" s="94">
        <v>0</v>
      </c>
      <c r="F2085" s="93" t="s">
        <v>1185</v>
      </c>
      <c r="H2085" s="3">
        <f>E2085+SUMIF('BR DTG CIKDITIRO'!C:C,C2085,'BR DTG CIKDITIRO'!E:E)</f>
        <v>0</v>
      </c>
    </row>
    <row r="2086" spans="1:8" ht="15.75" customHeight="1">
      <c r="A2086" s="93" t="s">
        <v>733</v>
      </c>
      <c r="B2086" s="93" t="s">
        <v>920</v>
      </c>
      <c r="C2086" s="93" t="s">
        <v>733</v>
      </c>
      <c r="D2086" s="93" t="s">
        <v>1204</v>
      </c>
      <c r="E2086" s="94">
        <v>1</v>
      </c>
      <c r="F2086" s="93" t="s">
        <v>1185</v>
      </c>
      <c r="H2086" s="3">
        <f>E2086+SUMIF('BR DTG CIKDITIRO'!C:C,C2086,'BR DTG CIKDITIRO'!E:E)</f>
        <v>1</v>
      </c>
    </row>
    <row r="2087" spans="1:8" ht="15.75" customHeight="1">
      <c r="A2087" s="93" t="s">
        <v>5608</v>
      </c>
      <c r="B2087" s="93" t="s">
        <v>920</v>
      </c>
      <c r="C2087" s="93" t="s">
        <v>5608</v>
      </c>
      <c r="D2087" s="93" t="s">
        <v>9607</v>
      </c>
      <c r="E2087" s="94">
        <v>1</v>
      </c>
      <c r="F2087" s="93" t="s">
        <v>1185</v>
      </c>
      <c r="H2087" s="3">
        <f>E2087+SUMIF('BR DTG CIKDITIRO'!C:C,C2087,'BR DTG CIKDITIRO'!E:E)</f>
        <v>1</v>
      </c>
    </row>
    <row r="2088" spans="1:8" ht="15.75" customHeight="1">
      <c r="A2088" s="93" t="s">
        <v>2237</v>
      </c>
      <c r="B2088" s="93" t="s">
        <v>920</v>
      </c>
      <c r="C2088" s="93" t="s">
        <v>2237</v>
      </c>
      <c r="D2088" s="93" t="s">
        <v>2238</v>
      </c>
      <c r="E2088" s="94">
        <v>0</v>
      </c>
      <c r="F2088" s="93" t="s">
        <v>1185</v>
      </c>
      <c r="H2088" s="3">
        <f>E2088+SUMIF('BR DTG CIKDITIRO'!C:C,C2088,'BR DTG CIKDITIRO'!E:E)</f>
        <v>0</v>
      </c>
    </row>
    <row r="2089" spans="1:8" ht="15.75" customHeight="1">
      <c r="A2089" s="93" t="s">
        <v>9608</v>
      </c>
      <c r="B2089" s="93" t="s">
        <v>876</v>
      </c>
      <c r="C2089" s="93" t="s">
        <v>9608</v>
      </c>
      <c r="D2089" s="93" t="s">
        <v>9609</v>
      </c>
      <c r="E2089" s="94">
        <v>0</v>
      </c>
      <c r="F2089" s="93" t="s">
        <v>1185</v>
      </c>
      <c r="H2089" s="3">
        <f>E2089+SUMIF('BR DTG CIKDITIRO'!C:C,C2089,'BR DTG CIKDITIRO'!E:E)</f>
        <v>0</v>
      </c>
    </row>
    <row r="2090" spans="1:8" ht="15.75" customHeight="1">
      <c r="A2090" s="93" t="s">
        <v>9610</v>
      </c>
      <c r="B2090" s="93" t="s">
        <v>876</v>
      </c>
      <c r="C2090" s="93" t="s">
        <v>9610</v>
      </c>
      <c r="D2090" s="93" t="s">
        <v>9611</v>
      </c>
      <c r="E2090" s="94">
        <v>0</v>
      </c>
      <c r="F2090" s="93" t="s">
        <v>1185</v>
      </c>
      <c r="H2090" s="3">
        <f>E2090+SUMIF('BR DTG CIKDITIRO'!C:C,C2090,'BR DTG CIKDITIRO'!E:E)</f>
        <v>0</v>
      </c>
    </row>
    <row r="2091" spans="1:8" ht="15.75" customHeight="1">
      <c r="A2091" s="93" t="s">
        <v>9612</v>
      </c>
      <c r="B2091" s="93" t="s">
        <v>876</v>
      </c>
      <c r="C2091" s="93" t="s">
        <v>9612</v>
      </c>
      <c r="D2091" s="93" t="s">
        <v>9613</v>
      </c>
      <c r="E2091" s="94">
        <v>0</v>
      </c>
      <c r="F2091" s="93" t="s">
        <v>1185</v>
      </c>
      <c r="H2091" s="3">
        <f>E2091+SUMIF('BR DTG CIKDITIRO'!C:C,C2091,'BR DTG CIKDITIRO'!E:E)</f>
        <v>0</v>
      </c>
    </row>
    <row r="2092" spans="1:8" ht="15.75" customHeight="1">
      <c r="A2092" s="93" t="s">
        <v>5629</v>
      </c>
      <c r="B2092" s="93" t="s">
        <v>876</v>
      </c>
      <c r="C2092" s="93" t="s">
        <v>5629</v>
      </c>
      <c r="D2092" s="93" t="s">
        <v>5630</v>
      </c>
      <c r="E2092" s="94">
        <v>0</v>
      </c>
      <c r="F2092" s="93" t="s">
        <v>1185</v>
      </c>
      <c r="H2092" s="3">
        <f>E2092+SUMIF('BR DTG CIKDITIRO'!C:C,C2092,'BR DTG CIKDITIRO'!E:E)</f>
        <v>0</v>
      </c>
    </row>
    <row r="2093" spans="1:8" ht="15.75" customHeight="1">
      <c r="A2093" s="93" t="s">
        <v>5631</v>
      </c>
      <c r="B2093" s="93" t="s">
        <v>876</v>
      </c>
      <c r="C2093" s="93" t="s">
        <v>5631</v>
      </c>
      <c r="D2093" s="93" t="s">
        <v>5632</v>
      </c>
      <c r="E2093" s="94">
        <v>0</v>
      </c>
      <c r="F2093" s="93" t="s">
        <v>1185</v>
      </c>
      <c r="H2093" s="3">
        <f>E2093+SUMIF('BR DTG CIKDITIRO'!C:C,C2093,'BR DTG CIKDITIRO'!E:E)</f>
        <v>0</v>
      </c>
    </row>
    <row r="2094" spans="1:8" ht="15.75" customHeight="1">
      <c r="A2094" s="93" t="s">
        <v>405</v>
      </c>
      <c r="B2094" s="93" t="s">
        <v>920</v>
      </c>
      <c r="C2094" s="93" t="s">
        <v>405</v>
      </c>
      <c r="D2094" s="93" t="s">
        <v>1341</v>
      </c>
      <c r="E2094" s="94">
        <v>2</v>
      </c>
      <c r="F2094" s="93" t="s">
        <v>1185</v>
      </c>
      <c r="H2094" s="3">
        <f>E2094+SUMIF('BR DTG CIKDITIRO'!C:C,C2094,'BR DTG CIKDITIRO'!E:E)</f>
        <v>2</v>
      </c>
    </row>
    <row r="2095" spans="1:8" ht="15.75" customHeight="1">
      <c r="A2095" s="93" t="s">
        <v>9614</v>
      </c>
      <c r="B2095" s="93" t="s">
        <v>876</v>
      </c>
      <c r="C2095" s="93" t="s">
        <v>9614</v>
      </c>
      <c r="D2095" s="93" t="s">
        <v>9615</v>
      </c>
      <c r="E2095" s="94">
        <v>0</v>
      </c>
      <c r="F2095" s="93" t="s">
        <v>1185</v>
      </c>
      <c r="H2095" s="3">
        <f>E2095+SUMIF('BR DTG CIKDITIRO'!C:C,C2095,'BR DTG CIKDITIRO'!E:E)</f>
        <v>0</v>
      </c>
    </row>
    <row r="2096" spans="1:8" ht="15.75" customHeight="1">
      <c r="A2096" s="93" t="s">
        <v>9616</v>
      </c>
      <c r="B2096" s="93" t="s">
        <v>876</v>
      </c>
      <c r="C2096" s="93" t="s">
        <v>9616</v>
      </c>
      <c r="D2096" s="93" t="s">
        <v>9617</v>
      </c>
      <c r="E2096" s="94">
        <v>0</v>
      </c>
      <c r="F2096" s="93" t="s">
        <v>1185</v>
      </c>
      <c r="H2096" s="3">
        <f>E2096+SUMIF('BR DTG CIKDITIRO'!C:C,C2096,'BR DTG CIKDITIRO'!E:E)</f>
        <v>0</v>
      </c>
    </row>
    <row r="2097" spans="1:8" ht="15.75" customHeight="1">
      <c r="A2097" s="93" t="s">
        <v>5635</v>
      </c>
      <c r="B2097" s="93" t="s">
        <v>876</v>
      </c>
      <c r="C2097" s="93" t="s">
        <v>5635</v>
      </c>
      <c r="D2097" s="93" t="s">
        <v>5636</v>
      </c>
      <c r="E2097" s="94">
        <v>0</v>
      </c>
      <c r="F2097" s="93" t="s">
        <v>1185</v>
      </c>
      <c r="H2097" s="3">
        <f>E2097+SUMIF('BR DTG CIKDITIRO'!C:C,C2097,'BR DTG CIKDITIRO'!E:E)</f>
        <v>0</v>
      </c>
    </row>
    <row r="2098" spans="1:8" ht="15.75" customHeight="1">
      <c r="A2098" s="93" t="s">
        <v>5639</v>
      </c>
      <c r="B2098" s="93" t="s">
        <v>876</v>
      </c>
      <c r="C2098" s="93" t="s">
        <v>5639</v>
      </c>
      <c r="D2098" s="93" t="s">
        <v>5640</v>
      </c>
      <c r="E2098" s="94">
        <v>0</v>
      </c>
      <c r="F2098" s="93" t="s">
        <v>1185</v>
      </c>
      <c r="H2098" s="3">
        <f>E2098+SUMIF('BR DTG CIKDITIRO'!C:C,C2098,'BR DTG CIKDITIRO'!E:E)</f>
        <v>0</v>
      </c>
    </row>
    <row r="2099" spans="1:8" ht="15.75" customHeight="1">
      <c r="A2099" s="93" t="s">
        <v>9618</v>
      </c>
      <c r="B2099" s="93" t="s">
        <v>876</v>
      </c>
      <c r="C2099" s="93" t="s">
        <v>9618</v>
      </c>
      <c r="D2099" s="93" t="s">
        <v>9619</v>
      </c>
      <c r="E2099" s="94">
        <v>0</v>
      </c>
      <c r="F2099" s="93" t="s">
        <v>1185</v>
      </c>
      <c r="H2099" s="3">
        <f>E2099+SUMIF('BR DTG CIKDITIRO'!C:C,C2099,'BR DTG CIKDITIRO'!E:E)</f>
        <v>0</v>
      </c>
    </row>
    <row r="2100" spans="1:8" ht="15.75" customHeight="1">
      <c r="A2100" s="93" t="s">
        <v>9620</v>
      </c>
      <c r="B2100" s="93" t="s">
        <v>876</v>
      </c>
      <c r="C2100" s="93" t="s">
        <v>9620</v>
      </c>
      <c r="D2100" s="93" t="s">
        <v>9621</v>
      </c>
      <c r="E2100" s="94">
        <v>0</v>
      </c>
      <c r="F2100" s="93" t="s">
        <v>1185</v>
      </c>
      <c r="H2100" s="3">
        <f>E2100+SUMIF('BR DTG CIKDITIRO'!C:C,C2100,'BR DTG CIKDITIRO'!E:E)</f>
        <v>0</v>
      </c>
    </row>
    <row r="2101" spans="1:8" ht="15.75" customHeight="1">
      <c r="A2101" s="93" t="s">
        <v>406</v>
      </c>
      <c r="B2101" s="93" t="s">
        <v>877</v>
      </c>
      <c r="C2101" s="93" t="s">
        <v>406</v>
      </c>
      <c r="D2101" s="93" t="s">
        <v>1205</v>
      </c>
      <c r="E2101" s="94">
        <v>3</v>
      </c>
      <c r="F2101" s="93" t="s">
        <v>1185</v>
      </c>
      <c r="H2101" s="3">
        <f>E2101+SUMIF('BR DTG CIKDITIRO'!C:C,C2101,'BR DTG CIKDITIRO'!E:E)</f>
        <v>3</v>
      </c>
    </row>
    <row r="2102" spans="1:8" ht="15.75" customHeight="1">
      <c r="A2102" s="93" t="s">
        <v>9622</v>
      </c>
      <c r="B2102" s="93" t="s">
        <v>876</v>
      </c>
      <c r="C2102" s="93" t="s">
        <v>9622</v>
      </c>
      <c r="D2102" s="93" t="s">
        <v>9623</v>
      </c>
      <c r="E2102" s="94">
        <v>0</v>
      </c>
      <c r="F2102" s="93" t="s">
        <v>1185</v>
      </c>
      <c r="H2102" s="3">
        <f>E2102+SUMIF('BR DTG CIKDITIRO'!C:C,C2102,'BR DTG CIKDITIRO'!E:E)</f>
        <v>0</v>
      </c>
    </row>
    <row r="2103" spans="1:8" ht="15.75" customHeight="1">
      <c r="A2103" s="93" t="s">
        <v>9624</v>
      </c>
      <c r="B2103" s="93" t="s">
        <v>876</v>
      </c>
      <c r="C2103" s="93" t="s">
        <v>9624</v>
      </c>
      <c r="D2103" s="93" t="s">
        <v>9625</v>
      </c>
      <c r="E2103" s="94">
        <v>0</v>
      </c>
      <c r="F2103" s="93" t="s">
        <v>1185</v>
      </c>
      <c r="H2103" s="3">
        <f>E2103+SUMIF('BR DTG CIKDITIRO'!C:C,C2103,'BR DTG CIKDITIRO'!E:E)</f>
        <v>0</v>
      </c>
    </row>
    <row r="2104" spans="1:8" ht="15.75" customHeight="1">
      <c r="A2104" s="93" t="s">
        <v>5647</v>
      </c>
      <c r="B2104" s="93" t="s">
        <v>876</v>
      </c>
      <c r="C2104" s="93" t="s">
        <v>5647</v>
      </c>
      <c r="D2104" s="93" t="s">
        <v>5648</v>
      </c>
      <c r="E2104" s="94">
        <v>0</v>
      </c>
      <c r="F2104" s="93" t="s">
        <v>1185</v>
      </c>
      <c r="H2104" s="3">
        <f>E2104+SUMIF('BR DTG CIKDITIRO'!C:C,C2104,'BR DTG CIKDITIRO'!E:E)</f>
        <v>0</v>
      </c>
    </row>
    <row r="2105" spans="1:8" ht="15.75" customHeight="1">
      <c r="A2105" s="93" t="s">
        <v>9626</v>
      </c>
      <c r="B2105" s="93" t="s">
        <v>876</v>
      </c>
      <c r="C2105" s="93" t="s">
        <v>9626</v>
      </c>
      <c r="D2105" s="93" t="s">
        <v>9627</v>
      </c>
      <c r="E2105" s="94">
        <v>0</v>
      </c>
      <c r="F2105" s="93" t="s">
        <v>1185</v>
      </c>
      <c r="H2105" s="3">
        <f>E2105+SUMIF('BR DTG CIKDITIRO'!C:C,C2105,'BR DTG CIKDITIRO'!E:E)</f>
        <v>0</v>
      </c>
    </row>
    <row r="2106" spans="1:8" ht="15.75" customHeight="1">
      <c r="A2106" s="93" t="s">
        <v>5653</v>
      </c>
      <c r="B2106" s="93" t="s">
        <v>876</v>
      </c>
      <c r="C2106" s="93" t="s">
        <v>5653</v>
      </c>
      <c r="D2106" s="93" t="s">
        <v>5654</v>
      </c>
      <c r="E2106" s="94">
        <v>0</v>
      </c>
      <c r="F2106" s="93" t="s">
        <v>1185</v>
      </c>
      <c r="H2106" s="3">
        <f>E2106+SUMIF('BR DTG CIKDITIRO'!C:C,C2106,'BR DTG CIKDITIRO'!E:E)</f>
        <v>0</v>
      </c>
    </row>
    <row r="2107" spans="1:8" ht="15.75" customHeight="1">
      <c r="A2107" s="93" t="s">
        <v>9628</v>
      </c>
      <c r="B2107" s="93" t="s">
        <v>876</v>
      </c>
      <c r="C2107" s="93" t="s">
        <v>9628</v>
      </c>
      <c r="D2107" s="93" t="s">
        <v>9629</v>
      </c>
      <c r="E2107" s="94">
        <v>0</v>
      </c>
      <c r="F2107" s="93" t="s">
        <v>1185</v>
      </c>
      <c r="H2107" s="3">
        <f>E2107+SUMIF('BR DTG CIKDITIRO'!C:C,C2107,'BR DTG CIKDITIRO'!E:E)</f>
        <v>0</v>
      </c>
    </row>
    <row r="2108" spans="1:8" ht="15.75" customHeight="1">
      <c r="A2108" s="93" t="s">
        <v>9630</v>
      </c>
      <c r="B2108" s="93" t="s">
        <v>876</v>
      </c>
      <c r="C2108" s="93" t="s">
        <v>9630</v>
      </c>
      <c r="D2108" s="93" t="s">
        <v>9631</v>
      </c>
      <c r="E2108" s="94">
        <v>0</v>
      </c>
      <c r="F2108" s="93" t="s">
        <v>1185</v>
      </c>
      <c r="H2108" s="3">
        <f>E2108+SUMIF('BR DTG CIKDITIRO'!C:C,C2108,'BR DTG CIKDITIRO'!E:E)</f>
        <v>0</v>
      </c>
    </row>
    <row r="2109" spans="1:8" ht="15.75" customHeight="1">
      <c r="A2109" s="93" t="s">
        <v>9632</v>
      </c>
      <c r="B2109" s="93" t="s">
        <v>876</v>
      </c>
      <c r="C2109" s="93" t="s">
        <v>9632</v>
      </c>
      <c r="D2109" s="93" t="s">
        <v>5642</v>
      </c>
      <c r="E2109" s="94">
        <v>0</v>
      </c>
      <c r="F2109" s="93" t="s">
        <v>1185</v>
      </c>
      <c r="H2109" s="3">
        <f>E2109+SUMIF('BR DTG CIKDITIRO'!C:C,C2109,'BR DTG CIKDITIRO'!E:E)</f>
        <v>0</v>
      </c>
    </row>
    <row r="2110" spans="1:8" ht="15.75" customHeight="1">
      <c r="A2110" s="93" t="s">
        <v>9633</v>
      </c>
      <c r="B2110" s="93" t="s">
        <v>876</v>
      </c>
      <c r="C2110" s="93" t="s">
        <v>9633</v>
      </c>
      <c r="D2110" s="93" t="s">
        <v>9634</v>
      </c>
      <c r="E2110" s="94">
        <v>0</v>
      </c>
      <c r="F2110" s="93" t="s">
        <v>1185</v>
      </c>
      <c r="H2110" s="3">
        <f>E2110+SUMIF('BR DTG CIKDITIRO'!C:C,C2110,'BR DTG CIKDITIRO'!E:E)</f>
        <v>0</v>
      </c>
    </row>
    <row r="2111" spans="1:8" ht="15.75" customHeight="1">
      <c r="A2111" s="93" t="s">
        <v>5657</v>
      </c>
      <c r="B2111" s="93" t="s">
        <v>876</v>
      </c>
      <c r="C2111" s="93" t="s">
        <v>5657</v>
      </c>
      <c r="D2111" s="93" t="s">
        <v>5658</v>
      </c>
      <c r="E2111" s="94">
        <v>0</v>
      </c>
      <c r="F2111" s="93" t="s">
        <v>1185</v>
      </c>
      <c r="H2111" s="3">
        <f>E2111+SUMIF('BR DTG CIKDITIRO'!C:C,C2111,'BR DTG CIKDITIRO'!E:E)</f>
        <v>0</v>
      </c>
    </row>
    <row r="2112" spans="1:8" ht="15.75" customHeight="1">
      <c r="A2112" s="93" t="s">
        <v>9635</v>
      </c>
      <c r="B2112" s="93" t="s">
        <v>876</v>
      </c>
      <c r="C2112" s="93" t="s">
        <v>9635</v>
      </c>
      <c r="D2112" s="93" t="s">
        <v>9636</v>
      </c>
      <c r="E2112" s="94">
        <v>0</v>
      </c>
      <c r="F2112" s="93" t="s">
        <v>1185</v>
      </c>
      <c r="H2112" s="3">
        <f>E2112+SUMIF('BR DTG CIKDITIRO'!C:C,C2112,'BR DTG CIKDITIRO'!E:E)</f>
        <v>0</v>
      </c>
    </row>
    <row r="2113" spans="1:8" ht="15.75" customHeight="1">
      <c r="A2113" s="93" t="s">
        <v>5659</v>
      </c>
      <c r="B2113" s="93" t="s">
        <v>876</v>
      </c>
      <c r="C2113" s="93" t="s">
        <v>5659</v>
      </c>
      <c r="D2113" s="93" t="s">
        <v>5660</v>
      </c>
      <c r="E2113" s="94">
        <v>0</v>
      </c>
      <c r="F2113" s="93" t="s">
        <v>1185</v>
      </c>
      <c r="H2113" s="3">
        <f>E2113+SUMIF('BR DTG CIKDITIRO'!C:C,C2113,'BR DTG CIKDITIRO'!E:E)</f>
        <v>0</v>
      </c>
    </row>
    <row r="2114" spans="1:8" ht="15.75" customHeight="1">
      <c r="A2114" s="93" t="s">
        <v>2048</v>
      </c>
      <c r="B2114" s="93" t="s">
        <v>876</v>
      </c>
      <c r="C2114" s="93" t="s">
        <v>2048</v>
      </c>
      <c r="D2114" s="93" t="s">
        <v>2049</v>
      </c>
      <c r="E2114" s="94">
        <v>0</v>
      </c>
      <c r="F2114" s="93" t="s">
        <v>1185</v>
      </c>
      <c r="H2114" s="3">
        <f>E2114+SUMIF('BR DTG CIKDITIRO'!C:C,C2114,'BR DTG CIKDITIRO'!E:E)</f>
        <v>0</v>
      </c>
    </row>
    <row r="2115" spans="1:8" ht="15.75" customHeight="1">
      <c r="A2115" s="93" t="s">
        <v>5662</v>
      </c>
      <c r="B2115" s="93" t="s">
        <v>876</v>
      </c>
      <c r="C2115" s="93" t="s">
        <v>5662</v>
      </c>
      <c r="D2115" s="93" t="s">
        <v>9637</v>
      </c>
      <c r="E2115" s="94">
        <v>0</v>
      </c>
      <c r="F2115" s="93" t="s">
        <v>1185</v>
      </c>
      <c r="H2115" s="3">
        <f>E2115+SUMIF('BR DTG CIKDITIRO'!C:C,C2115,'BR DTG CIKDITIRO'!E:E)</f>
        <v>0</v>
      </c>
    </row>
    <row r="2116" spans="1:8" ht="15.75" customHeight="1">
      <c r="A2116" s="93" t="s">
        <v>5664</v>
      </c>
      <c r="B2116" s="93" t="s">
        <v>876</v>
      </c>
      <c r="C2116" s="93" t="s">
        <v>5664</v>
      </c>
      <c r="D2116" s="93" t="s">
        <v>5665</v>
      </c>
      <c r="E2116" s="94">
        <v>0</v>
      </c>
      <c r="F2116" s="93" t="s">
        <v>1185</v>
      </c>
      <c r="H2116" s="3">
        <f>E2116+SUMIF('BR DTG CIKDITIRO'!C:C,C2116,'BR DTG CIKDITIRO'!E:E)</f>
        <v>0</v>
      </c>
    </row>
    <row r="2117" spans="1:8" ht="15.75" customHeight="1">
      <c r="A2117" s="93" t="s">
        <v>5666</v>
      </c>
      <c r="B2117" s="93" t="s">
        <v>876</v>
      </c>
      <c r="C2117" s="93" t="s">
        <v>5666</v>
      </c>
      <c r="D2117" s="93" t="s">
        <v>5667</v>
      </c>
      <c r="E2117" s="94">
        <v>0</v>
      </c>
      <c r="F2117" s="93" t="s">
        <v>1185</v>
      </c>
      <c r="H2117" s="3">
        <f>E2117+SUMIF('BR DTG CIKDITIRO'!C:C,C2117,'BR DTG CIKDITIRO'!E:E)</f>
        <v>0</v>
      </c>
    </row>
    <row r="2118" spans="1:8" ht="15.75" customHeight="1">
      <c r="A2118" s="93" t="s">
        <v>5668</v>
      </c>
      <c r="B2118" s="93" t="s">
        <v>876</v>
      </c>
      <c r="C2118" s="93" t="s">
        <v>5668</v>
      </c>
      <c r="D2118" s="93" t="s">
        <v>5669</v>
      </c>
      <c r="E2118" s="94">
        <v>0</v>
      </c>
      <c r="F2118" s="93" t="s">
        <v>1185</v>
      </c>
      <c r="H2118" s="3">
        <f>E2118+SUMIF('BR DTG CIKDITIRO'!C:C,C2118,'BR DTG CIKDITIRO'!E:E)</f>
        <v>0</v>
      </c>
    </row>
    <row r="2119" spans="1:8" ht="15.75" customHeight="1">
      <c r="A2119" s="93" t="s">
        <v>5670</v>
      </c>
      <c r="B2119" s="93" t="s">
        <v>876</v>
      </c>
      <c r="C2119" s="93" t="s">
        <v>5670</v>
      </c>
      <c r="D2119" s="93" t="s">
        <v>5671</v>
      </c>
      <c r="E2119" s="94">
        <v>0</v>
      </c>
      <c r="F2119" s="93" t="s">
        <v>1185</v>
      </c>
      <c r="H2119" s="3">
        <f>E2119+SUMIF('BR DTG CIKDITIRO'!C:C,C2119,'BR DTG CIKDITIRO'!E:E)</f>
        <v>0</v>
      </c>
    </row>
    <row r="2120" spans="1:8" ht="15.75" customHeight="1">
      <c r="A2120" s="93" t="s">
        <v>5672</v>
      </c>
      <c r="B2120" s="93" t="s">
        <v>876</v>
      </c>
      <c r="C2120" s="93" t="s">
        <v>5672</v>
      </c>
      <c r="D2120" s="93" t="s">
        <v>5673</v>
      </c>
      <c r="E2120" s="94">
        <v>0</v>
      </c>
      <c r="F2120" s="93" t="s">
        <v>1185</v>
      </c>
      <c r="H2120" s="3">
        <f>E2120+SUMIF('BR DTG CIKDITIRO'!C:C,C2120,'BR DTG CIKDITIRO'!E:E)</f>
        <v>0</v>
      </c>
    </row>
    <row r="2121" spans="1:8" ht="15.75" customHeight="1">
      <c r="A2121" s="93" t="s">
        <v>5674</v>
      </c>
      <c r="B2121" s="93" t="s">
        <v>876</v>
      </c>
      <c r="C2121" s="93" t="s">
        <v>5674</v>
      </c>
      <c r="D2121" s="93" t="s">
        <v>5675</v>
      </c>
      <c r="E2121" s="94">
        <v>0</v>
      </c>
      <c r="F2121" s="93" t="s">
        <v>1185</v>
      </c>
      <c r="H2121" s="3">
        <f>E2121+SUMIF('BR DTG CIKDITIRO'!C:C,C2121,'BR DTG CIKDITIRO'!E:E)</f>
        <v>0</v>
      </c>
    </row>
    <row r="2122" spans="1:8" ht="15.75" customHeight="1">
      <c r="A2122" s="93" t="s">
        <v>5676</v>
      </c>
      <c r="B2122" s="93" t="s">
        <v>876</v>
      </c>
      <c r="C2122" s="93" t="s">
        <v>5676</v>
      </c>
      <c r="D2122" s="93" t="s">
        <v>5677</v>
      </c>
      <c r="E2122" s="94">
        <v>0</v>
      </c>
      <c r="F2122" s="93" t="s">
        <v>1185</v>
      </c>
      <c r="H2122" s="3">
        <f>E2122+SUMIF('BR DTG CIKDITIRO'!C:C,C2122,'BR DTG CIKDITIRO'!E:E)</f>
        <v>0</v>
      </c>
    </row>
    <row r="2123" spans="1:8" ht="15.75" customHeight="1">
      <c r="A2123" s="93" t="s">
        <v>5680</v>
      </c>
      <c r="B2123" s="93" t="s">
        <v>876</v>
      </c>
      <c r="C2123" s="93" t="s">
        <v>5680</v>
      </c>
      <c r="D2123" s="93" t="s">
        <v>5681</v>
      </c>
      <c r="E2123" s="94">
        <v>0</v>
      </c>
      <c r="F2123" s="93" t="s">
        <v>1185</v>
      </c>
      <c r="H2123" s="3">
        <f>E2123+SUMIF('BR DTG CIKDITIRO'!C:C,C2123,'BR DTG CIKDITIRO'!E:E)</f>
        <v>0</v>
      </c>
    </row>
    <row r="2124" spans="1:8" ht="15.75" customHeight="1">
      <c r="A2124" s="93" t="s">
        <v>9638</v>
      </c>
      <c r="B2124" s="93" t="s">
        <v>876</v>
      </c>
      <c r="C2124" s="93" t="s">
        <v>9638</v>
      </c>
      <c r="D2124" s="93" t="s">
        <v>9639</v>
      </c>
      <c r="E2124" s="94">
        <v>0</v>
      </c>
      <c r="F2124" s="93" t="s">
        <v>1185</v>
      </c>
      <c r="H2124" s="3">
        <f>E2124+SUMIF('BR DTG CIKDITIRO'!C:C,C2124,'BR DTG CIKDITIRO'!E:E)</f>
        <v>0</v>
      </c>
    </row>
    <row r="2125" spans="1:8" ht="15.75" customHeight="1">
      <c r="A2125" s="93" t="s">
        <v>5682</v>
      </c>
      <c r="B2125" s="93" t="s">
        <v>876</v>
      </c>
      <c r="C2125" s="93" t="s">
        <v>5682</v>
      </c>
      <c r="D2125" s="93" t="s">
        <v>5683</v>
      </c>
      <c r="E2125" s="94">
        <v>0</v>
      </c>
      <c r="F2125" s="93" t="s">
        <v>1185</v>
      </c>
      <c r="H2125" s="3">
        <f>E2125+SUMIF('BR DTG CIKDITIRO'!C:C,C2125,'BR DTG CIKDITIRO'!E:E)</f>
        <v>0</v>
      </c>
    </row>
    <row r="2126" spans="1:8" ht="15.75" customHeight="1">
      <c r="A2126" s="93" t="s">
        <v>5684</v>
      </c>
      <c r="B2126" s="93" t="s">
        <v>876</v>
      </c>
      <c r="C2126" s="93" t="s">
        <v>5684</v>
      </c>
      <c r="D2126" s="93" t="s">
        <v>5427</v>
      </c>
      <c r="E2126" s="94">
        <v>0</v>
      </c>
      <c r="F2126" s="93" t="s">
        <v>1185</v>
      </c>
      <c r="H2126" s="3">
        <f>E2126+SUMIF('BR DTG CIKDITIRO'!C:C,C2126,'BR DTG CIKDITIRO'!E:E)</f>
        <v>0</v>
      </c>
    </row>
    <row r="2127" spans="1:8" ht="15.75" customHeight="1">
      <c r="A2127" s="93" t="s">
        <v>5685</v>
      </c>
      <c r="B2127" s="93" t="s">
        <v>876</v>
      </c>
      <c r="C2127" s="93" t="s">
        <v>5685</v>
      </c>
      <c r="D2127" s="93" t="s">
        <v>5686</v>
      </c>
      <c r="E2127" s="94">
        <v>0</v>
      </c>
      <c r="F2127" s="93" t="s">
        <v>1185</v>
      </c>
      <c r="H2127" s="3">
        <f>E2127+SUMIF('BR DTG CIKDITIRO'!C:C,C2127,'BR DTG CIKDITIRO'!E:E)</f>
        <v>0</v>
      </c>
    </row>
    <row r="2128" spans="1:8" ht="15.75" customHeight="1">
      <c r="A2128" s="93" t="s">
        <v>5687</v>
      </c>
      <c r="B2128" s="93" t="s">
        <v>876</v>
      </c>
      <c r="C2128" s="93" t="s">
        <v>5687</v>
      </c>
      <c r="D2128" s="93" t="s">
        <v>5688</v>
      </c>
      <c r="E2128" s="94">
        <v>0</v>
      </c>
      <c r="F2128" s="93" t="s">
        <v>1185</v>
      </c>
      <c r="H2128" s="3">
        <f>E2128+SUMIF('BR DTG CIKDITIRO'!C:C,C2128,'BR DTG CIKDITIRO'!E:E)</f>
        <v>0</v>
      </c>
    </row>
    <row r="2129" spans="1:8" ht="15.75" customHeight="1">
      <c r="A2129" s="93" t="s">
        <v>2239</v>
      </c>
      <c r="B2129" s="93" t="s">
        <v>876</v>
      </c>
      <c r="C2129" s="93" t="s">
        <v>2239</v>
      </c>
      <c r="D2129" s="93" t="s">
        <v>2240</v>
      </c>
      <c r="E2129" s="94">
        <v>0</v>
      </c>
      <c r="F2129" s="93" t="s">
        <v>1185</v>
      </c>
      <c r="H2129" s="3">
        <f>E2129+SUMIF('BR DTG CIKDITIRO'!C:C,C2129,'BR DTG CIKDITIRO'!E:E)</f>
        <v>0</v>
      </c>
    </row>
    <row r="2130" spans="1:8" ht="15.75" customHeight="1">
      <c r="A2130" s="93" t="s">
        <v>5689</v>
      </c>
      <c r="B2130" s="93" t="s">
        <v>876</v>
      </c>
      <c r="C2130" s="93" t="s">
        <v>5689</v>
      </c>
      <c r="D2130" s="93" t="s">
        <v>5690</v>
      </c>
      <c r="E2130" s="94">
        <v>0</v>
      </c>
      <c r="F2130" s="93" t="s">
        <v>1185</v>
      </c>
      <c r="H2130" s="3">
        <f>E2130+SUMIF('BR DTG CIKDITIRO'!C:C,C2130,'BR DTG CIKDITIRO'!E:E)</f>
        <v>0</v>
      </c>
    </row>
    <row r="2131" spans="1:8" ht="15.75" customHeight="1">
      <c r="A2131" s="93" t="s">
        <v>481</v>
      </c>
      <c r="B2131" s="93" t="s">
        <v>920</v>
      </c>
      <c r="C2131" s="93" t="s">
        <v>481</v>
      </c>
      <c r="D2131" s="93" t="s">
        <v>2241</v>
      </c>
      <c r="E2131" s="94">
        <v>2</v>
      </c>
      <c r="F2131" s="93" t="s">
        <v>1185</v>
      </c>
      <c r="H2131" s="3">
        <f>E2131+SUMIF('BR DTG CIKDITIRO'!C:C,C2131,'BR DTG CIKDITIRO'!E:E)</f>
        <v>2</v>
      </c>
    </row>
    <row r="2132" spans="1:8" ht="15.75" customHeight="1">
      <c r="A2132" s="93" t="s">
        <v>407</v>
      </c>
      <c r="B2132" s="93" t="s">
        <v>920</v>
      </c>
      <c r="C2132" s="93" t="s">
        <v>407</v>
      </c>
      <c r="D2132" s="93" t="s">
        <v>1344</v>
      </c>
      <c r="E2132" s="94">
        <v>4</v>
      </c>
      <c r="F2132" s="93" t="s">
        <v>1185</v>
      </c>
      <c r="H2132" s="3">
        <f>E2132+SUMIF('BR DTG CIKDITIRO'!C:C,C2132,'BR DTG CIKDITIRO'!E:E)</f>
        <v>4</v>
      </c>
    </row>
    <row r="2133" spans="1:8" ht="15.75" customHeight="1">
      <c r="A2133" s="93" t="s">
        <v>408</v>
      </c>
      <c r="B2133" s="93" t="s">
        <v>920</v>
      </c>
      <c r="C2133" s="93" t="s">
        <v>408</v>
      </c>
      <c r="D2133" s="93" t="s">
        <v>1345</v>
      </c>
      <c r="E2133" s="94">
        <v>2</v>
      </c>
      <c r="F2133" s="93" t="s">
        <v>1185</v>
      </c>
      <c r="H2133" s="3">
        <f>E2133+SUMIF('BR DTG CIKDITIRO'!C:C,C2133,'BR DTG CIKDITIRO'!E:E)</f>
        <v>2</v>
      </c>
    </row>
    <row r="2134" spans="1:8" ht="15.75" customHeight="1">
      <c r="A2134" s="93" t="s">
        <v>5697</v>
      </c>
      <c r="B2134" s="93" t="s">
        <v>876</v>
      </c>
      <c r="C2134" s="93" t="s">
        <v>5697</v>
      </c>
      <c r="D2134" s="93" t="s">
        <v>5698</v>
      </c>
      <c r="E2134" s="94">
        <v>0</v>
      </c>
      <c r="F2134" s="93" t="s">
        <v>1185</v>
      </c>
      <c r="H2134" s="3">
        <f>E2134+SUMIF('BR DTG CIKDITIRO'!C:C,C2134,'BR DTG CIKDITIRO'!E:E)</f>
        <v>0</v>
      </c>
    </row>
    <row r="2135" spans="1:8" ht="15.75" customHeight="1">
      <c r="A2135" s="93" t="s">
        <v>5699</v>
      </c>
      <c r="B2135" s="93" t="s">
        <v>876</v>
      </c>
      <c r="C2135" s="93" t="s">
        <v>5699</v>
      </c>
      <c r="D2135" s="93" t="s">
        <v>5700</v>
      </c>
      <c r="E2135" s="94">
        <v>0</v>
      </c>
      <c r="F2135" s="93" t="s">
        <v>1185</v>
      </c>
      <c r="H2135" s="3">
        <f>E2135+SUMIF('BR DTG CIKDITIRO'!C:C,C2135,'BR DTG CIKDITIRO'!E:E)</f>
        <v>0</v>
      </c>
    </row>
    <row r="2136" spans="1:8" ht="15.75" customHeight="1">
      <c r="A2136" s="93" t="s">
        <v>9640</v>
      </c>
      <c r="B2136" s="93" t="s">
        <v>876</v>
      </c>
      <c r="C2136" s="93" t="s">
        <v>9640</v>
      </c>
      <c r="D2136" s="93" t="s">
        <v>9641</v>
      </c>
      <c r="E2136" s="94">
        <v>0</v>
      </c>
      <c r="F2136" s="93" t="s">
        <v>1185</v>
      </c>
      <c r="H2136" s="3">
        <f>E2136+SUMIF('BR DTG CIKDITIRO'!C:C,C2136,'BR DTG CIKDITIRO'!E:E)</f>
        <v>0</v>
      </c>
    </row>
    <row r="2137" spans="1:8" ht="15.75" customHeight="1">
      <c r="A2137" s="93" t="s">
        <v>9642</v>
      </c>
      <c r="B2137" s="93" t="s">
        <v>876</v>
      </c>
      <c r="C2137" s="93" t="s">
        <v>9642</v>
      </c>
      <c r="D2137" s="93" t="s">
        <v>9643</v>
      </c>
      <c r="E2137" s="94">
        <v>0</v>
      </c>
      <c r="F2137" s="93" t="s">
        <v>1185</v>
      </c>
      <c r="H2137" s="3">
        <f>E2137+SUMIF('BR DTG CIKDITIRO'!C:C,C2137,'BR DTG CIKDITIRO'!E:E)</f>
        <v>0</v>
      </c>
    </row>
    <row r="2138" spans="1:8" ht="15.75" customHeight="1">
      <c r="A2138" s="93" t="s">
        <v>5707</v>
      </c>
      <c r="B2138" s="93" t="s">
        <v>876</v>
      </c>
      <c r="C2138" s="93" t="s">
        <v>5707</v>
      </c>
      <c r="D2138" s="93" t="s">
        <v>5708</v>
      </c>
      <c r="E2138" s="94">
        <v>0</v>
      </c>
      <c r="F2138" s="93" t="s">
        <v>1185</v>
      </c>
      <c r="H2138" s="3">
        <f>E2138+SUMIF('BR DTG CIKDITIRO'!C:C,C2138,'BR DTG CIKDITIRO'!E:E)</f>
        <v>0</v>
      </c>
    </row>
    <row r="2139" spans="1:8" ht="15.75" customHeight="1">
      <c r="A2139" s="93" t="s">
        <v>5711</v>
      </c>
      <c r="B2139" s="93" t="s">
        <v>876</v>
      </c>
      <c r="C2139" s="93" t="s">
        <v>5711</v>
      </c>
      <c r="D2139" s="93" t="s">
        <v>5712</v>
      </c>
      <c r="E2139" s="94">
        <v>0</v>
      </c>
      <c r="F2139" s="93" t="s">
        <v>1185</v>
      </c>
      <c r="H2139" s="3">
        <f>E2139+SUMIF('BR DTG CIKDITIRO'!C:C,C2139,'BR DTG CIKDITIRO'!E:E)</f>
        <v>0</v>
      </c>
    </row>
    <row r="2140" spans="1:8" ht="15.75" customHeight="1">
      <c r="A2140" s="93" t="s">
        <v>9644</v>
      </c>
      <c r="B2140" s="93" t="s">
        <v>876</v>
      </c>
      <c r="C2140" s="93" t="s">
        <v>9644</v>
      </c>
      <c r="D2140" s="93" t="s">
        <v>9645</v>
      </c>
      <c r="E2140" s="94">
        <v>0</v>
      </c>
      <c r="F2140" s="93" t="s">
        <v>1185</v>
      </c>
      <c r="H2140" s="3">
        <f>E2140+SUMIF('BR DTG CIKDITIRO'!C:C,C2140,'BR DTG CIKDITIRO'!E:E)</f>
        <v>0</v>
      </c>
    </row>
    <row r="2141" spans="1:8" ht="15.75" customHeight="1">
      <c r="A2141" s="93" t="s">
        <v>5713</v>
      </c>
      <c r="B2141" s="93" t="s">
        <v>876</v>
      </c>
      <c r="C2141" s="93" t="s">
        <v>5713</v>
      </c>
      <c r="D2141" s="93" t="s">
        <v>2330</v>
      </c>
      <c r="E2141" s="94">
        <v>0</v>
      </c>
      <c r="F2141" s="93" t="s">
        <v>1185</v>
      </c>
      <c r="H2141" s="3">
        <f>E2141+SUMIF('BR DTG CIKDITIRO'!C:C,C2141,'BR DTG CIKDITIRO'!E:E)</f>
        <v>0</v>
      </c>
    </row>
    <row r="2142" spans="1:8" ht="15.75" customHeight="1">
      <c r="A2142" s="93" t="s">
        <v>5714</v>
      </c>
      <c r="B2142" s="93" t="s">
        <v>1185</v>
      </c>
      <c r="C2142" s="93" t="s">
        <v>5714</v>
      </c>
      <c r="D2142" s="93" t="s">
        <v>5715</v>
      </c>
      <c r="E2142" s="94">
        <v>0</v>
      </c>
      <c r="F2142" s="93" t="s">
        <v>1185</v>
      </c>
      <c r="H2142" s="3">
        <f>E2142+SUMIF('BR DTG CIKDITIRO'!C:C,C2142,'BR DTG CIKDITIRO'!E:E)</f>
        <v>0</v>
      </c>
    </row>
    <row r="2143" spans="1:8" ht="15.75" customHeight="1">
      <c r="A2143" s="93" t="s">
        <v>5716</v>
      </c>
      <c r="B2143" s="93" t="s">
        <v>876</v>
      </c>
      <c r="C2143" s="93" t="s">
        <v>5716</v>
      </c>
      <c r="D2143" s="93" t="s">
        <v>2330</v>
      </c>
      <c r="E2143" s="94">
        <v>0</v>
      </c>
      <c r="F2143" s="93" t="s">
        <v>1185</v>
      </c>
      <c r="H2143" s="3">
        <f>E2143+SUMIF('BR DTG CIKDITIRO'!C:C,C2143,'BR DTG CIKDITIRO'!E:E)</f>
        <v>0</v>
      </c>
    </row>
    <row r="2144" spans="1:8" ht="15.75" customHeight="1">
      <c r="A2144" s="93" t="s">
        <v>5717</v>
      </c>
      <c r="B2144" s="93" t="s">
        <v>876</v>
      </c>
      <c r="C2144" s="93" t="s">
        <v>5717</v>
      </c>
      <c r="D2144" s="93" t="s">
        <v>2330</v>
      </c>
      <c r="E2144" s="94">
        <v>0</v>
      </c>
      <c r="F2144" s="93" t="s">
        <v>1185</v>
      </c>
      <c r="H2144" s="3">
        <f>E2144+SUMIF('BR DTG CIKDITIRO'!C:C,C2144,'BR DTG CIKDITIRO'!E:E)</f>
        <v>0</v>
      </c>
    </row>
    <row r="2145" spans="1:8" ht="15.75" customHeight="1">
      <c r="A2145" s="93" t="s">
        <v>5718</v>
      </c>
      <c r="B2145" s="93" t="s">
        <v>876</v>
      </c>
      <c r="C2145" s="93" t="s">
        <v>5718</v>
      </c>
      <c r="D2145" s="93" t="s">
        <v>2330</v>
      </c>
      <c r="E2145" s="94">
        <v>0</v>
      </c>
      <c r="F2145" s="93" t="s">
        <v>1185</v>
      </c>
      <c r="H2145" s="3">
        <f>E2145+SUMIF('BR DTG CIKDITIRO'!C:C,C2145,'BR DTG CIKDITIRO'!E:E)</f>
        <v>0</v>
      </c>
    </row>
    <row r="2146" spans="1:8" ht="15.75" customHeight="1">
      <c r="A2146" s="93" t="s">
        <v>5719</v>
      </c>
      <c r="B2146" s="93" t="s">
        <v>876</v>
      </c>
      <c r="C2146" s="93" t="s">
        <v>5719</v>
      </c>
      <c r="D2146" s="93" t="s">
        <v>2330</v>
      </c>
      <c r="E2146" s="94">
        <v>0</v>
      </c>
      <c r="F2146" s="93" t="s">
        <v>1185</v>
      </c>
      <c r="H2146" s="3">
        <f>E2146+SUMIF('BR DTG CIKDITIRO'!C:C,C2146,'BR DTG CIKDITIRO'!E:E)</f>
        <v>0</v>
      </c>
    </row>
    <row r="2147" spans="1:8" ht="15.75" customHeight="1">
      <c r="A2147" s="93" t="s">
        <v>5720</v>
      </c>
      <c r="B2147" s="93" t="s">
        <v>876</v>
      </c>
      <c r="C2147" s="93" t="s">
        <v>5720</v>
      </c>
      <c r="D2147" s="93" t="s">
        <v>2330</v>
      </c>
      <c r="E2147" s="94">
        <v>0</v>
      </c>
      <c r="F2147" s="93" t="s">
        <v>1185</v>
      </c>
      <c r="H2147" s="3">
        <f>E2147+SUMIF('BR DTG CIKDITIRO'!C:C,C2147,'BR DTG CIKDITIRO'!E:E)</f>
        <v>0</v>
      </c>
    </row>
    <row r="2148" spans="1:8" ht="15.75" customHeight="1">
      <c r="A2148" s="93" t="s">
        <v>5721</v>
      </c>
      <c r="B2148" s="93" t="s">
        <v>876</v>
      </c>
      <c r="C2148" s="93" t="s">
        <v>5721</v>
      </c>
      <c r="D2148" s="93" t="s">
        <v>5722</v>
      </c>
      <c r="E2148" s="94">
        <v>0</v>
      </c>
      <c r="F2148" s="93" t="s">
        <v>1185</v>
      </c>
      <c r="H2148" s="3">
        <f>E2148+SUMIF('BR DTG CIKDITIRO'!C:C,C2148,'BR DTG CIKDITIRO'!E:E)</f>
        <v>0</v>
      </c>
    </row>
    <row r="2149" spans="1:8" ht="15.75" customHeight="1">
      <c r="A2149" s="93" t="s">
        <v>5727</v>
      </c>
      <c r="B2149" s="93" t="s">
        <v>876</v>
      </c>
      <c r="C2149" s="93" t="s">
        <v>5727</v>
      </c>
      <c r="D2149" s="93" t="s">
        <v>5728</v>
      </c>
      <c r="E2149" s="94">
        <v>0</v>
      </c>
      <c r="F2149" s="93" t="s">
        <v>1185</v>
      </c>
      <c r="H2149" s="3">
        <f>E2149+SUMIF('BR DTG CIKDITIRO'!C:C,C2149,'BR DTG CIKDITIRO'!E:E)</f>
        <v>0</v>
      </c>
    </row>
    <row r="2150" spans="1:8" ht="15.75" customHeight="1">
      <c r="A2150" s="93" t="s">
        <v>5729</v>
      </c>
      <c r="B2150" s="93" t="s">
        <v>876</v>
      </c>
      <c r="C2150" s="93" t="s">
        <v>5729</v>
      </c>
      <c r="D2150" s="93" t="s">
        <v>5730</v>
      </c>
      <c r="E2150" s="94">
        <v>0</v>
      </c>
      <c r="F2150" s="93" t="s">
        <v>1185</v>
      </c>
      <c r="H2150" s="3">
        <f>E2150+SUMIF('BR DTG CIKDITIRO'!C:C,C2150,'BR DTG CIKDITIRO'!E:E)</f>
        <v>0</v>
      </c>
    </row>
    <row r="2151" spans="1:8" ht="15.75" customHeight="1">
      <c r="A2151" s="93" t="s">
        <v>5731</v>
      </c>
      <c r="B2151" s="93" t="s">
        <v>876</v>
      </c>
      <c r="C2151" s="93" t="s">
        <v>5731</v>
      </c>
      <c r="D2151" s="93" t="s">
        <v>5732</v>
      </c>
      <c r="E2151" s="94">
        <v>0</v>
      </c>
      <c r="F2151" s="93" t="s">
        <v>1185</v>
      </c>
      <c r="H2151" s="3">
        <f>E2151+SUMIF('BR DTG CIKDITIRO'!C:C,C2151,'BR DTG CIKDITIRO'!E:E)</f>
        <v>0</v>
      </c>
    </row>
    <row r="2152" spans="1:8" ht="15.75" customHeight="1">
      <c r="A2152" s="93" t="s">
        <v>409</v>
      </c>
      <c r="B2152" s="93" t="s">
        <v>891</v>
      </c>
      <c r="C2152" s="93" t="s">
        <v>409</v>
      </c>
      <c r="D2152" s="93" t="s">
        <v>1209</v>
      </c>
      <c r="E2152" s="94">
        <v>8</v>
      </c>
      <c r="F2152" s="93" t="s">
        <v>1185</v>
      </c>
      <c r="H2152" s="3">
        <f>E2152+SUMIF('BR DTG CIKDITIRO'!C:C,C2152,'BR DTG CIKDITIRO'!E:E)</f>
        <v>8</v>
      </c>
    </row>
    <row r="2153" spans="1:8" ht="15.75" customHeight="1">
      <c r="A2153" s="93" t="s">
        <v>5733</v>
      </c>
      <c r="B2153" s="93" t="s">
        <v>876</v>
      </c>
      <c r="C2153" s="93" t="s">
        <v>5733</v>
      </c>
      <c r="D2153" s="93" t="s">
        <v>5734</v>
      </c>
      <c r="E2153" s="94">
        <v>0</v>
      </c>
      <c r="F2153" s="93" t="s">
        <v>1185</v>
      </c>
      <c r="H2153" s="3">
        <f>E2153+SUMIF('BR DTG CIKDITIRO'!C:C,C2153,'BR DTG CIKDITIRO'!E:E)</f>
        <v>0</v>
      </c>
    </row>
    <row r="2154" spans="1:8" ht="15.75" customHeight="1">
      <c r="A2154" s="93" t="s">
        <v>5735</v>
      </c>
      <c r="B2154" s="93" t="s">
        <v>876</v>
      </c>
      <c r="C2154" s="93" t="s">
        <v>5735</v>
      </c>
      <c r="D2154" s="93" t="s">
        <v>5736</v>
      </c>
      <c r="E2154" s="94">
        <v>0</v>
      </c>
      <c r="F2154" s="93" t="s">
        <v>1185</v>
      </c>
      <c r="H2154" s="3">
        <f>E2154+SUMIF('BR DTG CIKDITIRO'!C:C,C2154,'BR DTG CIKDITIRO'!E:E)</f>
        <v>0</v>
      </c>
    </row>
    <row r="2155" spans="1:8" ht="15.75" customHeight="1">
      <c r="A2155" s="93" t="s">
        <v>5737</v>
      </c>
      <c r="B2155" s="93" t="s">
        <v>876</v>
      </c>
      <c r="C2155" s="93" t="s">
        <v>5737</v>
      </c>
      <c r="D2155" s="93" t="s">
        <v>2330</v>
      </c>
      <c r="E2155" s="94">
        <v>0</v>
      </c>
      <c r="F2155" s="93" t="s">
        <v>1185</v>
      </c>
      <c r="H2155" s="3">
        <f>E2155+SUMIF('BR DTG CIKDITIRO'!C:C,C2155,'BR DTG CIKDITIRO'!E:E)</f>
        <v>0</v>
      </c>
    </row>
    <row r="2156" spans="1:8" ht="15.75" customHeight="1">
      <c r="A2156" s="93" t="s">
        <v>5738</v>
      </c>
      <c r="B2156" s="93" t="s">
        <v>876</v>
      </c>
      <c r="C2156" s="93" t="s">
        <v>5738</v>
      </c>
      <c r="D2156" s="93" t="s">
        <v>5739</v>
      </c>
      <c r="E2156" s="94">
        <v>0</v>
      </c>
      <c r="F2156" s="93" t="s">
        <v>1185</v>
      </c>
      <c r="H2156" s="3">
        <f>E2156+SUMIF('BR DTG CIKDITIRO'!C:C,C2156,'BR DTG CIKDITIRO'!E:E)</f>
        <v>0</v>
      </c>
    </row>
    <row r="2157" spans="1:8" ht="15.75" customHeight="1">
      <c r="A2157" s="93" t="s">
        <v>9646</v>
      </c>
      <c r="B2157" s="93" t="s">
        <v>876</v>
      </c>
      <c r="C2157" s="93" t="s">
        <v>9646</v>
      </c>
      <c r="D2157" s="93" t="s">
        <v>2330</v>
      </c>
      <c r="E2157" s="94">
        <v>0</v>
      </c>
      <c r="F2157" s="93" t="s">
        <v>1185</v>
      </c>
      <c r="H2157" s="3">
        <f>E2157+SUMIF('BR DTG CIKDITIRO'!C:C,C2157,'BR DTG CIKDITIRO'!E:E)</f>
        <v>0</v>
      </c>
    </row>
    <row r="2158" spans="1:8" ht="15.75" customHeight="1">
      <c r="A2158" s="93" t="s">
        <v>410</v>
      </c>
      <c r="B2158" s="93" t="s">
        <v>891</v>
      </c>
      <c r="C2158" s="93" t="s">
        <v>410</v>
      </c>
      <c r="D2158" s="93" t="s">
        <v>1210</v>
      </c>
      <c r="E2158" s="94">
        <v>12</v>
      </c>
      <c r="F2158" s="93" t="s">
        <v>1185</v>
      </c>
      <c r="H2158" s="3">
        <f>E2158+SUMIF('BR DTG CIKDITIRO'!C:C,C2158,'BR DTG CIKDITIRO'!E:E)</f>
        <v>12</v>
      </c>
    </row>
    <row r="2159" spans="1:8" ht="15.75" customHeight="1">
      <c r="A2159" s="93" t="s">
        <v>5740</v>
      </c>
      <c r="B2159" s="93" t="s">
        <v>876</v>
      </c>
      <c r="C2159" s="93" t="s">
        <v>5740</v>
      </c>
      <c r="D2159" s="93" t="s">
        <v>5741</v>
      </c>
      <c r="E2159" s="94">
        <v>0</v>
      </c>
      <c r="F2159" s="93" t="s">
        <v>1185</v>
      </c>
      <c r="H2159" s="3">
        <f>E2159+SUMIF('BR DTG CIKDITIRO'!C:C,C2159,'BR DTG CIKDITIRO'!E:E)</f>
        <v>0</v>
      </c>
    </row>
    <row r="2160" spans="1:8" ht="15.75" customHeight="1">
      <c r="A2160" s="93" t="s">
        <v>5742</v>
      </c>
      <c r="B2160" s="93" t="s">
        <v>876</v>
      </c>
      <c r="C2160" s="93" t="s">
        <v>5742</v>
      </c>
      <c r="D2160" s="93" t="s">
        <v>2330</v>
      </c>
      <c r="E2160" s="94">
        <v>0</v>
      </c>
      <c r="F2160" s="93" t="s">
        <v>1185</v>
      </c>
      <c r="H2160" s="3">
        <f>E2160+SUMIF('BR DTG CIKDITIRO'!C:C,C2160,'BR DTG CIKDITIRO'!E:E)</f>
        <v>0</v>
      </c>
    </row>
    <row r="2161" spans="1:8" ht="15.75" customHeight="1">
      <c r="A2161" s="93" t="s">
        <v>5743</v>
      </c>
      <c r="B2161" s="93" t="s">
        <v>876</v>
      </c>
      <c r="C2161" s="93" t="s">
        <v>5743</v>
      </c>
      <c r="D2161" s="93" t="s">
        <v>5744</v>
      </c>
      <c r="E2161" s="94">
        <v>0</v>
      </c>
      <c r="F2161" s="93" t="s">
        <v>1185</v>
      </c>
      <c r="H2161" s="3">
        <f>E2161+SUMIF('BR DTG CIKDITIRO'!C:C,C2161,'BR DTG CIKDITIRO'!E:E)</f>
        <v>0</v>
      </c>
    </row>
    <row r="2162" spans="1:8" ht="15.75" customHeight="1">
      <c r="A2162" s="93" t="s">
        <v>5745</v>
      </c>
      <c r="B2162" s="93" t="s">
        <v>876</v>
      </c>
      <c r="C2162" s="93" t="s">
        <v>5745</v>
      </c>
      <c r="D2162" s="93" t="s">
        <v>2330</v>
      </c>
      <c r="E2162" s="94">
        <v>0</v>
      </c>
      <c r="F2162" s="93" t="s">
        <v>1185</v>
      </c>
      <c r="H2162" s="3">
        <f>E2162+SUMIF('BR DTG CIKDITIRO'!C:C,C2162,'BR DTG CIKDITIRO'!E:E)</f>
        <v>0</v>
      </c>
    </row>
    <row r="2163" spans="1:8" ht="15.75" customHeight="1">
      <c r="A2163" s="93" t="s">
        <v>5746</v>
      </c>
      <c r="B2163" s="93" t="s">
        <v>876</v>
      </c>
      <c r="C2163" s="93" t="s">
        <v>5746</v>
      </c>
      <c r="D2163" s="93" t="s">
        <v>2330</v>
      </c>
      <c r="E2163" s="94">
        <v>0</v>
      </c>
      <c r="F2163" s="93" t="s">
        <v>1185</v>
      </c>
      <c r="H2163" s="3">
        <f>E2163+SUMIF('BR DTG CIKDITIRO'!C:C,C2163,'BR DTG CIKDITIRO'!E:E)</f>
        <v>0</v>
      </c>
    </row>
    <row r="2164" spans="1:8" ht="15.75" customHeight="1">
      <c r="A2164" s="93" t="s">
        <v>5747</v>
      </c>
      <c r="B2164" s="93" t="s">
        <v>876</v>
      </c>
      <c r="C2164" s="93" t="s">
        <v>5747</v>
      </c>
      <c r="D2164" s="93" t="s">
        <v>2330</v>
      </c>
      <c r="E2164" s="94">
        <v>0</v>
      </c>
      <c r="F2164" s="93" t="s">
        <v>1185</v>
      </c>
      <c r="H2164" s="3">
        <f>E2164+SUMIF('BR DTG CIKDITIRO'!C:C,C2164,'BR DTG CIKDITIRO'!E:E)</f>
        <v>0</v>
      </c>
    </row>
    <row r="2165" spans="1:8" ht="15.75" customHeight="1">
      <c r="A2165" s="93" t="s">
        <v>5748</v>
      </c>
      <c r="B2165" s="93" t="s">
        <v>891</v>
      </c>
      <c r="C2165" s="93" t="s">
        <v>5748</v>
      </c>
      <c r="D2165" s="93" t="s">
        <v>5749</v>
      </c>
      <c r="E2165" s="94">
        <v>0</v>
      </c>
      <c r="F2165" s="93" t="s">
        <v>1185</v>
      </c>
      <c r="H2165" s="3">
        <f>E2165+SUMIF('BR DTG CIKDITIRO'!C:C,C2165,'BR DTG CIKDITIRO'!E:E)</f>
        <v>0</v>
      </c>
    </row>
    <row r="2166" spans="1:8" ht="15.75" customHeight="1">
      <c r="A2166" s="93" t="s">
        <v>5750</v>
      </c>
      <c r="B2166" s="93" t="s">
        <v>876</v>
      </c>
      <c r="C2166" s="93" t="s">
        <v>5750</v>
      </c>
      <c r="D2166" s="93" t="s">
        <v>5751</v>
      </c>
      <c r="E2166" s="94">
        <v>0</v>
      </c>
      <c r="F2166" s="93" t="s">
        <v>1185</v>
      </c>
      <c r="H2166" s="3">
        <f>E2166+SUMIF('BR DTG CIKDITIRO'!C:C,C2166,'BR DTG CIKDITIRO'!E:E)</f>
        <v>0</v>
      </c>
    </row>
    <row r="2167" spans="1:8" ht="15.75" customHeight="1">
      <c r="A2167" s="93" t="s">
        <v>5752</v>
      </c>
      <c r="B2167" s="93" t="s">
        <v>876</v>
      </c>
      <c r="C2167" s="93" t="s">
        <v>5752</v>
      </c>
      <c r="D2167" s="93" t="s">
        <v>2330</v>
      </c>
      <c r="E2167" s="94">
        <v>0</v>
      </c>
      <c r="F2167" s="93" t="s">
        <v>1185</v>
      </c>
      <c r="H2167" s="3">
        <f>E2167+SUMIF('BR DTG CIKDITIRO'!C:C,C2167,'BR DTG CIKDITIRO'!E:E)</f>
        <v>0</v>
      </c>
    </row>
    <row r="2168" spans="1:8" ht="15.75" customHeight="1">
      <c r="A2168" s="93" t="s">
        <v>5753</v>
      </c>
      <c r="B2168" s="93" t="s">
        <v>876</v>
      </c>
      <c r="C2168" s="93" t="s">
        <v>5753</v>
      </c>
      <c r="D2168" s="93" t="s">
        <v>2330</v>
      </c>
      <c r="E2168" s="94">
        <v>0</v>
      </c>
      <c r="F2168" s="93" t="s">
        <v>1185</v>
      </c>
      <c r="H2168" s="3">
        <f>E2168+SUMIF('BR DTG CIKDITIRO'!C:C,C2168,'BR DTG CIKDITIRO'!E:E)</f>
        <v>0</v>
      </c>
    </row>
    <row r="2169" spans="1:8" ht="15.75" customHeight="1">
      <c r="A2169" s="93" t="s">
        <v>5754</v>
      </c>
      <c r="B2169" s="93" t="s">
        <v>876</v>
      </c>
      <c r="C2169" s="93" t="s">
        <v>5754</v>
      </c>
      <c r="D2169" s="93" t="s">
        <v>5755</v>
      </c>
      <c r="E2169" s="94">
        <v>0</v>
      </c>
      <c r="F2169" s="93" t="s">
        <v>1185</v>
      </c>
      <c r="H2169" s="3">
        <f>E2169+SUMIF('BR DTG CIKDITIRO'!C:C,C2169,'BR DTG CIKDITIRO'!E:E)</f>
        <v>0</v>
      </c>
    </row>
    <row r="2170" spans="1:8" ht="15.75" customHeight="1">
      <c r="A2170" s="93" t="s">
        <v>5756</v>
      </c>
      <c r="B2170" s="93" t="s">
        <v>876</v>
      </c>
      <c r="C2170" s="93" t="s">
        <v>5756</v>
      </c>
      <c r="D2170" s="93" t="s">
        <v>5757</v>
      </c>
      <c r="E2170" s="94">
        <v>0</v>
      </c>
      <c r="F2170" s="93" t="s">
        <v>1185</v>
      </c>
      <c r="H2170" s="3">
        <f>E2170+SUMIF('BR DTG CIKDITIRO'!C:C,C2170,'BR DTG CIKDITIRO'!E:E)</f>
        <v>0</v>
      </c>
    </row>
    <row r="2171" spans="1:8" ht="15.75" customHeight="1">
      <c r="A2171" s="93" t="s">
        <v>562</v>
      </c>
      <c r="B2171" s="93" t="s">
        <v>876</v>
      </c>
      <c r="C2171" s="93" t="s">
        <v>562</v>
      </c>
      <c r="D2171" s="93" t="s">
        <v>735</v>
      </c>
      <c r="E2171" s="94">
        <v>0</v>
      </c>
      <c r="F2171" s="93" t="s">
        <v>1185</v>
      </c>
      <c r="H2171" s="3">
        <f>E2171+SUMIF('BR DTG CIKDITIRO'!C:C,C2171,'BR DTG CIKDITIRO'!E:E)</f>
        <v>0</v>
      </c>
    </row>
    <row r="2172" spans="1:8" ht="15.75" customHeight="1">
      <c r="A2172" s="93" t="s">
        <v>5758</v>
      </c>
      <c r="B2172" s="93" t="s">
        <v>876</v>
      </c>
      <c r="C2172" s="93" t="s">
        <v>5758</v>
      </c>
      <c r="D2172" s="93" t="s">
        <v>5759</v>
      </c>
      <c r="E2172" s="94">
        <v>0</v>
      </c>
      <c r="F2172" s="93" t="s">
        <v>1185</v>
      </c>
      <c r="H2172" s="3">
        <f>E2172+SUMIF('BR DTG CIKDITIRO'!C:C,C2172,'BR DTG CIKDITIRO'!E:E)</f>
        <v>0</v>
      </c>
    </row>
    <row r="2173" spans="1:8" ht="15.75" customHeight="1">
      <c r="A2173" s="93" t="s">
        <v>5760</v>
      </c>
      <c r="B2173" s="93" t="s">
        <v>876</v>
      </c>
      <c r="C2173" s="93" t="s">
        <v>5760</v>
      </c>
      <c r="D2173" s="93" t="s">
        <v>5761</v>
      </c>
      <c r="E2173" s="94">
        <v>0</v>
      </c>
      <c r="F2173" s="93" t="s">
        <v>1185</v>
      </c>
      <c r="H2173" s="3">
        <f>E2173+SUMIF('BR DTG CIKDITIRO'!C:C,C2173,'BR DTG CIKDITIRO'!E:E)</f>
        <v>0</v>
      </c>
    </row>
    <row r="2174" spans="1:8" ht="15.75" customHeight="1">
      <c r="A2174" s="93" t="s">
        <v>5762</v>
      </c>
      <c r="B2174" s="93" t="s">
        <v>876</v>
      </c>
      <c r="C2174" s="93" t="s">
        <v>5762</v>
      </c>
      <c r="D2174" s="93" t="s">
        <v>2330</v>
      </c>
      <c r="E2174" s="94">
        <v>0</v>
      </c>
      <c r="F2174" s="93" t="s">
        <v>1185</v>
      </c>
      <c r="H2174" s="3">
        <f>E2174+SUMIF('BR DTG CIKDITIRO'!C:C,C2174,'BR DTG CIKDITIRO'!E:E)</f>
        <v>0</v>
      </c>
    </row>
    <row r="2175" spans="1:8" ht="15.75" customHeight="1">
      <c r="A2175" s="93" t="s">
        <v>5763</v>
      </c>
      <c r="B2175" s="93" t="s">
        <v>876</v>
      </c>
      <c r="C2175" s="93" t="s">
        <v>5763</v>
      </c>
      <c r="D2175" s="93" t="s">
        <v>5764</v>
      </c>
      <c r="E2175" s="94">
        <v>0</v>
      </c>
      <c r="F2175" s="93" t="s">
        <v>1185</v>
      </c>
      <c r="H2175" s="3">
        <f>E2175+SUMIF('BR DTG CIKDITIRO'!C:C,C2175,'BR DTG CIKDITIRO'!E:E)</f>
        <v>0</v>
      </c>
    </row>
    <row r="2176" spans="1:8" ht="15.75" customHeight="1">
      <c r="A2176" s="93" t="s">
        <v>5765</v>
      </c>
      <c r="B2176" s="93" t="s">
        <v>876</v>
      </c>
      <c r="C2176" s="93" t="s">
        <v>5765</v>
      </c>
      <c r="D2176" s="93" t="s">
        <v>2330</v>
      </c>
      <c r="E2176" s="94">
        <v>0</v>
      </c>
      <c r="F2176" s="93" t="s">
        <v>1185</v>
      </c>
      <c r="H2176" s="3">
        <f>E2176+SUMIF('BR DTG CIKDITIRO'!C:C,C2176,'BR DTG CIKDITIRO'!E:E)</f>
        <v>0</v>
      </c>
    </row>
    <row r="2177" spans="1:8" ht="15.75" customHeight="1">
      <c r="A2177" s="93" t="s">
        <v>5766</v>
      </c>
      <c r="B2177" s="93" t="s">
        <v>876</v>
      </c>
      <c r="C2177" s="93" t="s">
        <v>5766</v>
      </c>
      <c r="D2177" s="93" t="s">
        <v>5767</v>
      </c>
      <c r="E2177" s="94">
        <v>0</v>
      </c>
      <c r="F2177" s="93" t="s">
        <v>1185</v>
      </c>
      <c r="H2177" s="3">
        <f>E2177+SUMIF('BR DTG CIKDITIRO'!C:C,C2177,'BR DTG CIKDITIRO'!E:E)</f>
        <v>0</v>
      </c>
    </row>
    <row r="2178" spans="1:8" ht="15.75" customHeight="1">
      <c r="A2178" s="93" t="s">
        <v>5768</v>
      </c>
      <c r="B2178" s="93" t="s">
        <v>876</v>
      </c>
      <c r="C2178" s="93" t="s">
        <v>5768</v>
      </c>
      <c r="D2178" s="93" t="s">
        <v>5769</v>
      </c>
      <c r="E2178" s="94">
        <v>0</v>
      </c>
      <c r="F2178" s="93" t="s">
        <v>1185</v>
      </c>
      <c r="H2178" s="3">
        <f>E2178+SUMIF('BR DTG CIKDITIRO'!C:C,C2178,'BR DTG CIKDITIRO'!E:E)</f>
        <v>0</v>
      </c>
    </row>
    <row r="2179" spans="1:8" ht="15.75" customHeight="1">
      <c r="A2179" s="93" t="s">
        <v>1659</v>
      </c>
      <c r="B2179" s="93" t="s">
        <v>876</v>
      </c>
      <c r="C2179" s="93" t="s">
        <v>1659</v>
      </c>
      <c r="D2179" s="93" t="s">
        <v>1660</v>
      </c>
      <c r="E2179" s="94">
        <v>0</v>
      </c>
      <c r="F2179" s="93" t="s">
        <v>1185</v>
      </c>
      <c r="H2179" s="3">
        <f>E2179+SUMIF('BR DTG CIKDITIRO'!C:C,C2179,'BR DTG CIKDITIRO'!E:E)</f>
        <v>0</v>
      </c>
    </row>
    <row r="2180" spans="1:8" ht="15.75" customHeight="1">
      <c r="A2180" s="93" t="s">
        <v>1875</v>
      </c>
      <c r="B2180" s="93" t="s">
        <v>877</v>
      </c>
      <c r="C2180" s="93" t="s">
        <v>1875</v>
      </c>
      <c r="D2180" s="93" t="s">
        <v>1876</v>
      </c>
      <c r="E2180" s="94">
        <v>8</v>
      </c>
      <c r="F2180" s="93" t="s">
        <v>1185</v>
      </c>
      <c r="H2180" s="3">
        <f>E2180+SUMIF('BR DTG CIKDITIRO'!C:C,C2180,'BR DTG CIKDITIRO'!E:E)</f>
        <v>8</v>
      </c>
    </row>
    <row r="2181" spans="1:8" ht="15.75" customHeight="1">
      <c r="A2181" s="93" t="s">
        <v>5770</v>
      </c>
      <c r="B2181" s="93" t="s">
        <v>876</v>
      </c>
      <c r="C2181" s="93" t="s">
        <v>5770</v>
      </c>
      <c r="D2181" s="93" t="s">
        <v>5771</v>
      </c>
      <c r="E2181" s="94">
        <v>0</v>
      </c>
      <c r="F2181" s="93" t="s">
        <v>1185</v>
      </c>
      <c r="H2181" s="3">
        <f>E2181+SUMIF('BR DTG CIKDITIRO'!C:C,C2181,'BR DTG CIKDITIRO'!E:E)</f>
        <v>0</v>
      </c>
    </row>
    <row r="2182" spans="1:8" ht="15.75" customHeight="1">
      <c r="A2182" s="93" t="s">
        <v>5772</v>
      </c>
      <c r="B2182" s="93" t="s">
        <v>876</v>
      </c>
      <c r="C2182" s="93" t="s">
        <v>5772</v>
      </c>
      <c r="D2182" s="93" t="s">
        <v>9647</v>
      </c>
      <c r="E2182" s="94">
        <v>0</v>
      </c>
      <c r="F2182" s="93" t="s">
        <v>1185</v>
      </c>
      <c r="H2182" s="3">
        <f>E2182+SUMIF('BR DTG CIKDITIRO'!C:C,C2182,'BR DTG CIKDITIRO'!E:E)</f>
        <v>0</v>
      </c>
    </row>
    <row r="2183" spans="1:8" ht="15.75" customHeight="1">
      <c r="A2183" s="93" t="s">
        <v>5774</v>
      </c>
      <c r="B2183" s="93" t="s">
        <v>876</v>
      </c>
      <c r="C2183" s="93" t="s">
        <v>5774</v>
      </c>
      <c r="D2183" s="93" t="s">
        <v>5775</v>
      </c>
      <c r="E2183" s="94">
        <v>0</v>
      </c>
      <c r="F2183" s="93" t="s">
        <v>1185</v>
      </c>
      <c r="H2183" s="3">
        <f>E2183+SUMIF('BR DTG CIKDITIRO'!C:C,C2183,'BR DTG CIKDITIRO'!E:E)</f>
        <v>0</v>
      </c>
    </row>
    <row r="2184" spans="1:8" ht="15.75" customHeight="1">
      <c r="A2184" s="93" t="s">
        <v>5776</v>
      </c>
      <c r="B2184" s="93" t="s">
        <v>876</v>
      </c>
      <c r="C2184" s="93" t="s">
        <v>5776</v>
      </c>
      <c r="D2184" s="93" t="s">
        <v>5777</v>
      </c>
      <c r="E2184" s="94">
        <v>0</v>
      </c>
      <c r="F2184" s="93" t="s">
        <v>1185</v>
      </c>
      <c r="H2184" s="3">
        <f>E2184+SUMIF('BR DTG CIKDITIRO'!C:C,C2184,'BR DTG CIKDITIRO'!E:E)</f>
        <v>0</v>
      </c>
    </row>
    <row r="2185" spans="1:8" ht="15.75" customHeight="1">
      <c r="A2185" s="93" t="s">
        <v>5778</v>
      </c>
      <c r="B2185" s="93" t="s">
        <v>876</v>
      </c>
      <c r="C2185" s="93" t="s">
        <v>5778</v>
      </c>
      <c r="D2185" s="93" t="s">
        <v>5779</v>
      </c>
      <c r="E2185" s="94">
        <v>0</v>
      </c>
      <c r="F2185" s="93" t="s">
        <v>1185</v>
      </c>
      <c r="H2185" s="3">
        <f>E2185+SUMIF('BR DTG CIKDITIRO'!C:C,C2185,'BR DTG CIKDITIRO'!E:E)</f>
        <v>0</v>
      </c>
    </row>
    <row r="2186" spans="1:8" ht="15.75" customHeight="1">
      <c r="A2186" s="93" t="s">
        <v>9648</v>
      </c>
      <c r="B2186" s="93" t="s">
        <v>876</v>
      </c>
      <c r="C2186" s="93" t="s">
        <v>9648</v>
      </c>
      <c r="D2186" s="93" t="s">
        <v>9649</v>
      </c>
      <c r="E2186" s="94">
        <v>2</v>
      </c>
      <c r="F2186" s="93" t="s">
        <v>1185</v>
      </c>
      <c r="H2186" s="3">
        <f>E2186+SUMIF('BR DTG CIKDITIRO'!C:C,C2186,'BR DTG CIKDITIRO'!E:E)</f>
        <v>2</v>
      </c>
    </row>
    <row r="2187" spans="1:8" ht="15.75" customHeight="1">
      <c r="A2187" s="93" t="s">
        <v>9650</v>
      </c>
      <c r="B2187" s="93" t="s">
        <v>876</v>
      </c>
      <c r="C2187" s="93" t="s">
        <v>9650</v>
      </c>
      <c r="D2187" s="93" t="s">
        <v>9651</v>
      </c>
      <c r="E2187" s="94">
        <v>0</v>
      </c>
      <c r="F2187" s="93" t="s">
        <v>1185</v>
      </c>
      <c r="H2187" s="3">
        <f>E2187+SUMIF('BR DTG CIKDITIRO'!C:C,C2187,'BR DTG CIKDITIRO'!E:E)</f>
        <v>0</v>
      </c>
    </row>
    <row r="2188" spans="1:8" ht="15.75" customHeight="1">
      <c r="A2188" s="93" t="s">
        <v>9652</v>
      </c>
      <c r="B2188" s="93" t="s">
        <v>876</v>
      </c>
      <c r="C2188" s="93" t="s">
        <v>9652</v>
      </c>
      <c r="D2188" s="93" t="s">
        <v>9653</v>
      </c>
      <c r="E2188" s="94">
        <v>0</v>
      </c>
      <c r="F2188" s="93" t="s">
        <v>1185</v>
      </c>
      <c r="H2188" s="3">
        <f>E2188+SUMIF('BR DTG CIKDITIRO'!C:C,C2188,'BR DTG CIKDITIRO'!E:E)</f>
        <v>0</v>
      </c>
    </row>
    <row r="2189" spans="1:8" ht="15.75" customHeight="1">
      <c r="A2189" s="93" t="s">
        <v>9654</v>
      </c>
      <c r="B2189" s="93" t="s">
        <v>876</v>
      </c>
      <c r="C2189" s="93" t="s">
        <v>9654</v>
      </c>
      <c r="D2189" s="93" t="s">
        <v>9655</v>
      </c>
      <c r="E2189" s="94">
        <v>0</v>
      </c>
      <c r="F2189" s="93" t="s">
        <v>1185</v>
      </c>
      <c r="H2189" s="3">
        <f>E2189+SUMIF('BR DTG CIKDITIRO'!C:C,C2189,'BR DTG CIKDITIRO'!E:E)</f>
        <v>0</v>
      </c>
    </row>
    <row r="2190" spans="1:8" ht="15.75" customHeight="1">
      <c r="A2190" s="93" t="s">
        <v>2242</v>
      </c>
      <c r="B2190" s="93" t="s">
        <v>876</v>
      </c>
      <c r="C2190" s="93" t="s">
        <v>2242</v>
      </c>
      <c r="D2190" s="93" t="s">
        <v>2243</v>
      </c>
      <c r="E2190" s="94">
        <v>0</v>
      </c>
      <c r="F2190" s="93" t="s">
        <v>1185</v>
      </c>
      <c r="H2190" s="3">
        <f>E2190+SUMIF('BR DTG CIKDITIRO'!C:C,C2190,'BR DTG CIKDITIRO'!E:E)</f>
        <v>0</v>
      </c>
    </row>
    <row r="2191" spans="1:8" ht="15.75" customHeight="1">
      <c r="A2191" s="93" t="s">
        <v>5780</v>
      </c>
      <c r="B2191" s="93" t="s">
        <v>876</v>
      </c>
      <c r="C2191" s="93" t="s">
        <v>5780</v>
      </c>
      <c r="D2191" s="93" t="s">
        <v>9655</v>
      </c>
      <c r="E2191" s="94">
        <v>0</v>
      </c>
      <c r="F2191" s="93" t="s">
        <v>1185</v>
      </c>
      <c r="H2191" s="3">
        <f>E2191+SUMIF('BR DTG CIKDITIRO'!C:C,C2191,'BR DTG CIKDITIRO'!E:E)</f>
        <v>0</v>
      </c>
    </row>
    <row r="2192" spans="1:8" ht="15.75" customHeight="1">
      <c r="A2192" s="93" t="s">
        <v>9656</v>
      </c>
      <c r="B2192" s="93" t="s">
        <v>876</v>
      </c>
      <c r="C2192" s="93" t="s">
        <v>9656</v>
      </c>
      <c r="D2192" s="93" t="s">
        <v>9657</v>
      </c>
      <c r="E2192" s="94">
        <v>0</v>
      </c>
      <c r="F2192" s="93" t="s">
        <v>1185</v>
      </c>
      <c r="H2192" s="3">
        <f>E2192+SUMIF('BR DTG CIKDITIRO'!C:C,C2192,'BR DTG CIKDITIRO'!E:E)</f>
        <v>0</v>
      </c>
    </row>
    <row r="2193" spans="1:8" ht="15.75" customHeight="1">
      <c r="A2193" s="93" t="s">
        <v>843</v>
      </c>
      <c r="B2193" s="93" t="s">
        <v>876</v>
      </c>
      <c r="C2193" s="93" t="s">
        <v>843</v>
      </c>
      <c r="D2193" s="93" t="s">
        <v>844</v>
      </c>
      <c r="E2193" s="94">
        <v>0</v>
      </c>
      <c r="F2193" s="93" t="s">
        <v>1185</v>
      </c>
      <c r="H2193" s="3">
        <f>E2193+SUMIF('BR DTG CIKDITIRO'!C:C,C2193,'BR DTG CIKDITIRO'!E:E)</f>
        <v>0</v>
      </c>
    </row>
    <row r="2194" spans="1:8" ht="15.75" customHeight="1">
      <c r="A2194" s="93" t="s">
        <v>5786</v>
      </c>
      <c r="B2194" s="93" t="s">
        <v>876</v>
      </c>
      <c r="C2194" s="93" t="s">
        <v>5786</v>
      </c>
      <c r="D2194" s="93" t="s">
        <v>5787</v>
      </c>
      <c r="E2194" s="94">
        <v>0</v>
      </c>
      <c r="F2194" s="93" t="s">
        <v>1185</v>
      </c>
      <c r="H2194" s="3">
        <f>E2194+SUMIF('BR DTG CIKDITIRO'!C:C,C2194,'BR DTG CIKDITIRO'!E:E)</f>
        <v>0</v>
      </c>
    </row>
    <row r="2195" spans="1:8" ht="15.75" customHeight="1">
      <c r="A2195" s="93" t="s">
        <v>5792</v>
      </c>
      <c r="B2195" s="93" t="s">
        <v>876</v>
      </c>
      <c r="C2195" s="93" t="s">
        <v>5792</v>
      </c>
      <c r="D2195" s="93" t="s">
        <v>2330</v>
      </c>
      <c r="E2195" s="94">
        <v>0</v>
      </c>
      <c r="F2195" s="93" t="s">
        <v>1185</v>
      </c>
      <c r="H2195" s="3">
        <f>E2195+SUMIF('BR DTG CIKDITIRO'!C:C,C2195,'BR DTG CIKDITIRO'!E:E)</f>
        <v>0</v>
      </c>
    </row>
    <row r="2196" spans="1:8" ht="15.75" customHeight="1">
      <c r="A2196" s="93" t="s">
        <v>5793</v>
      </c>
      <c r="B2196" s="93" t="s">
        <v>876</v>
      </c>
      <c r="C2196" s="93" t="s">
        <v>5793</v>
      </c>
      <c r="D2196" s="93" t="s">
        <v>5794</v>
      </c>
      <c r="E2196" s="94">
        <v>0</v>
      </c>
      <c r="F2196" s="93" t="s">
        <v>1185</v>
      </c>
      <c r="H2196" s="3">
        <f>E2196+SUMIF('BR DTG CIKDITIRO'!C:C,C2196,'BR DTG CIKDITIRO'!E:E)</f>
        <v>0</v>
      </c>
    </row>
    <row r="2197" spans="1:8" ht="15.75" customHeight="1">
      <c r="A2197" s="93" t="s">
        <v>5795</v>
      </c>
      <c r="B2197" s="93" t="s">
        <v>876</v>
      </c>
      <c r="C2197" s="93" t="s">
        <v>5795</v>
      </c>
      <c r="D2197" s="93" t="s">
        <v>5796</v>
      </c>
      <c r="E2197" s="94">
        <v>0</v>
      </c>
      <c r="F2197" s="93" t="s">
        <v>1185</v>
      </c>
      <c r="H2197" s="3">
        <f>E2197+SUMIF('BR DTG CIKDITIRO'!C:C,C2197,'BR DTG CIKDITIRO'!E:E)</f>
        <v>0</v>
      </c>
    </row>
    <row r="2198" spans="1:8" ht="15.75" customHeight="1">
      <c r="A2198" s="93" t="s">
        <v>5797</v>
      </c>
      <c r="B2198" s="93" t="s">
        <v>876</v>
      </c>
      <c r="C2198" s="93" t="s">
        <v>5797</v>
      </c>
      <c r="D2198" s="93" t="s">
        <v>9658</v>
      </c>
      <c r="E2198" s="94">
        <v>0</v>
      </c>
      <c r="F2198" s="93" t="s">
        <v>1185</v>
      </c>
      <c r="H2198" s="3">
        <f>E2198+SUMIF('BR DTG CIKDITIRO'!C:C,C2198,'BR DTG CIKDITIRO'!E:E)</f>
        <v>0</v>
      </c>
    </row>
    <row r="2199" spans="1:8" ht="15.75" customHeight="1">
      <c r="A2199" s="93" t="s">
        <v>5799</v>
      </c>
      <c r="B2199" s="93" t="s">
        <v>876</v>
      </c>
      <c r="C2199" s="93" t="s">
        <v>5799</v>
      </c>
      <c r="D2199" s="93" t="s">
        <v>5800</v>
      </c>
      <c r="E2199" s="94">
        <v>0</v>
      </c>
      <c r="F2199" s="93" t="s">
        <v>1185</v>
      </c>
      <c r="H2199" s="3">
        <f>E2199+SUMIF('BR DTG CIKDITIRO'!C:C,C2199,'BR DTG CIKDITIRO'!E:E)</f>
        <v>0</v>
      </c>
    </row>
    <row r="2200" spans="1:8" ht="15.75" customHeight="1">
      <c r="A2200" s="93" t="s">
        <v>5801</v>
      </c>
      <c r="B2200" s="93" t="s">
        <v>876</v>
      </c>
      <c r="C2200" s="93" t="s">
        <v>5801</v>
      </c>
      <c r="D2200" s="93" t="s">
        <v>5802</v>
      </c>
      <c r="E2200" s="94">
        <v>0</v>
      </c>
      <c r="F2200" s="93" t="s">
        <v>1185</v>
      </c>
      <c r="H2200" s="3">
        <f>E2200+SUMIF('BR DTG CIKDITIRO'!C:C,C2200,'BR DTG CIKDITIRO'!E:E)</f>
        <v>0</v>
      </c>
    </row>
    <row r="2201" spans="1:8" ht="15.75" customHeight="1">
      <c r="A2201" s="93" t="s">
        <v>5803</v>
      </c>
      <c r="B2201" s="93" t="s">
        <v>876</v>
      </c>
      <c r="C2201" s="93" t="s">
        <v>5803</v>
      </c>
      <c r="D2201" s="93" t="s">
        <v>5804</v>
      </c>
      <c r="E2201" s="94">
        <v>0</v>
      </c>
      <c r="F2201" s="93" t="s">
        <v>1185</v>
      </c>
      <c r="H2201" s="3">
        <f>E2201+SUMIF('BR DTG CIKDITIRO'!C:C,C2201,'BR DTG CIKDITIRO'!E:E)</f>
        <v>0</v>
      </c>
    </row>
    <row r="2202" spans="1:8" ht="15.75" customHeight="1">
      <c r="A2202" s="93" t="s">
        <v>9659</v>
      </c>
      <c r="B2202" s="93" t="s">
        <v>876</v>
      </c>
      <c r="C2202" s="93" t="s">
        <v>9659</v>
      </c>
      <c r="D2202" s="93" t="s">
        <v>9660</v>
      </c>
      <c r="E2202" s="94">
        <v>0</v>
      </c>
      <c r="F2202" s="93" t="s">
        <v>1185</v>
      </c>
      <c r="H2202" s="3">
        <f>E2202+SUMIF('BR DTG CIKDITIRO'!C:C,C2202,'BR DTG CIKDITIRO'!E:E)</f>
        <v>0</v>
      </c>
    </row>
    <row r="2203" spans="1:8" ht="15.75" customHeight="1">
      <c r="A2203" s="93" t="s">
        <v>5809</v>
      </c>
      <c r="B2203" s="93" t="s">
        <v>876</v>
      </c>
      <c r="C2203" s="93" t="s">
        <v>5809</v>
      </c>
      <c r="D2203" s="93" t="s">
        <v>5810</v>
      </c>
      <c r="E2203" s="94">
        <v>0</v>
      </c>
      <c r="F2203" s="93" t="s">
        <v>1185</v>
      </c>
      <c r="H2203" s="3">
        <f>E2203+SUMIF('BR DTG CIKDITIRO'!C:C,C2203,'BR DTG CIKDITIRO'!E:E)</f>
        <v>0</v>
      </c>
    </row>
    <row r="2204" spans="1:8" ht="15.75" customHeight="1">
      <c r="A2204" s="93" t="s">
        <v>5813</v>
      </c>
      <c r="B2204" s="93" t="s">
        <v>876</v>
      </c>
      <c r="C2204" s="93" t="s">
        <v>5813</v>
      </c>
      <c r="D2204" s="93" t="s">
        <v>5814</v>
      </c>
      <c r="E2204" s="94">
        <v>0</v>
      </c>
      <c r="F2204" s="93" t="s">
        <v>1185</v>
      </c>
      <c r="H2204" s="3">
        <f>E2204+SUMIF('BR DTG CIKDITIRO'!C:C,C2204,'BR DTG CIKDITIRO'!E:E)</f>
        <v>0</v>
      </c>
    </row>
    <row r="2205" spans="1:8" ht="15.75" customHeight="1">
      <c r="A2205" s="93" t="s">
        <v>411</v>
      </c>
      <c r="B2205" s="93" t="s">
        <v>888</v>
      </c>
      <c r="C2205" s="93" t="s">
        <v>411</v>
      </c>
      <c r="D2205" s="93" t="s">
        <v>1211</v>
      </c>
      <c r="E2205" s="94">
        <v>4</v>
      </c>
      <c r="F2205" s="93" t="s">
        <v>1185</v>
      </c>
      <c r="H2205" s="3">
        <f>E2205+SUMIF('BR DTG CIKDITIRO'!C:C,C2205,'BR DTG CIKDITIRO'!E:E)</f>
        <v>4</v>
      </c>
    </row>
    <row r="2206" spans="1:8" ht="15.75" customHeight="1">
      <c r="A2206" s="93" t="s">
        <v>5815</v>
      </c>
      <c r="B2206" s="93" t="s">
        <v>876</v>
      </c>
      <c r="C2206" s="93" t="s">
        <v>5815</v>
      </c>
      <c r="D2206" s="93" t="s">
        <v>5816</v>
      </c>
      <c r="E2206" s="94">
        <v>0</v>
      </c>
      <c r="F2206" s="93" t="s">
        <v>1185</v>
      </c>
      <c r="H2206" s="3">
        <f>E2206+SUMIF('BR DTG CIKDITIRO'!C:C,C2206,'BR DTG CIKDITIRO'!E:E)</f>
        <v>0</v>
      </c>
    </row>
    <row r="2207" spans="1:8" ht="15.75" customHeight="1">
      <c r="A2207" s="93" t="s">
        <v>5817</v>
      </c>
      <c r="B2207" s="93" t="s">
        <v>876</v>
      </c>
      <c r="C2207" s="93" t="s">
        <v>5817</v>
      </c>
      <c r="D2207" s="93" t="s">
        <v>5818</v>
      </c>
      <c r="E2207" s="94">
        <v>0</v>
      </c>
      <c r="F2207" s="93" t="s">
        <v>1185</v>
      </c>
      <c r="H2207" s="3">
        <f>E2207+SUMIF('BR DTG CIKDITIRO'!C:C,C2207,'BR DTG CIKDITIRO'!E:E)</f>
        <v>0</v>
      </c>
    </row>
    <row r="2208" spans="1:8" ht="15.75" customHeight="1">
      <c r="A2208" s="93" t="s">
        <v>5819</v>
      </c>
      <c r="B2208" s="93" t="s">
        <v>876</v>
      </c>
      <c r="C2208" s="93" t="s">
        <v>5819</v>
      </c>
      <c r="D2208" s="93" t="s">
        <v>5820</v>
      </c>
      <c r="E2208" s="94">
        <v>0</v>
      </c>
      <c r="F2208" s="93" t="s">
        <v>1185</v>
      </c>
      <c r="H2208" s="3">
        <f>E2208+SUMIF('BR DTG CIKDITIRO'!C:C,C2208,'BR DTG CIKDITIRO'!E:E)</f>
        <v>0</v>
      </c>
    </row>
    <row r="2209" spans="1:8" ht="15.75" customHeight="1">
      <c r="A2209" s="93" t="s">
        <v>5821</v>
      </c>
      <c r="B2209" s="93" t="s">
        <v>876</v>
      </c>
      <c r="C2209" s="93" t="s">
        <v>5821</v>
      </c>
      <c r="D2209" s="93" t="s">
        <v>5822</v>
      </c>
      <c r="E2209" s="94">
        <v>0</v>
      </c>
      <c r="F2209" s="93" t="s">
        <v>1185</v>
      </c>
      <c r="H2209" s="3">
        <f>E2209+SUMIF('BR DTG CIKDITIRO'!C:C,C2209,'BR DTG CIKDITIRO'!E:E)</f>
        <v>0</v>
      </c>
    </row>
    <row r="2210" spans="1:8" ht="15.75" customHeight="1">
      <c r="A2210" s="93" t="s">
        <v>1661</v>
      </c>
      <c r="B2210" s="93" t="s">
        <v>876</v>
      </c>
      <c r="C2210" s="93" t="s">
        <v>1661</v>
      </c>
      <c r="D2210" s="93" t="s">
        <v>1662</v>
      </c>
      <c r="E2210" s="94">
        <v>0</v>
      </c>
      <c r="F2210" s="93" t="s">
        <v>1185</v>
      </c>
      <c r="H2210" s="3">
        <f>E2210+SUMIF('BR DTG CIKDITIRO'!C:C,C2210,'BR DTG CIKDITIRO'!E:E)</f>
        <v>0</v>
      </c>
    </row>
    <row r="2211" spans="1:8" ht="15.75" customHeight="1">
      <c r="A2211" s="93" t="s">
        <v>5823</v>
      </c>
      <c r="B2211" s="93" t="s">
        <v>876</v>
      </c>
      <c r="C2211" s="93" t="s">
        <v>5823</v>
      </c>
      <c r="D2211" s="93" t="s">
        <v>5824</v>
      </c>
      <c r="E2211" s="94">
        <v>0</v>
      </c>
      <c r="F2211" s="93" t="s">
        <v>1185</v>
      </c>
      <c r="H2211" s="3">
        <f>E2211+SUMIF('BR DTG CIKDITIRO'!C:C,C2211,'BR DTG CIKDITIRO'!E:E)</f>
        <v>0</v>
      </c>
    </row>
    <row r="2212" spans="1:8" ht="15.75" customHeight="1">
      <c r="A2212" s="93" t="s">
        <v>5825</v>
      </c>
      <c r="B2212" s="93" t="s">
        <v>876</v>
      </c>
      <c r="C2212" s="93" t="s">
        <v>5825</v>
      </c>
      <c r="D2212" s="93" t="s">
        <v>5826</v>
      </c>
      <c r="E2212" s="94">
        <v>0</v>
      </c>
      <c r="F2212" s="93" t="s">
        <v>1185</v>
      </c>
      <c r="H2212" s="3">
        <f>E2212+SUMIF('BR DTG CIKDITIRO'!C:C,C2212,'BR DTG CIKDITIRO'!E:E)</f>
        <v>0</v>
      </c>
    </row>
    <row r="2213" spans="1:8" ht="15.75" customHeight="1">
      <c r="A2213" s="93" t="s">
        <v>5827</v>
      </c>
      <c r="B2213" s="93" t="s">
        <v>876</v>
      </c>
      <c r="C2213" s="93" t="s">
        <v>5827</v>
      </c>
      <c r="D2213" s="93" t="s">
        <v>5828</v>
      </c>
      <c r="E2213" s="94">
        <v>0</v>
      </c>
      <c r="F2213" s="93" t="s">
        <v>1185</v>
      </c>
      <c r="H2213" s="3">
        <f>E2213+SUMIF('BR DTG CIKDITIRO'!C:C,C2213,'BR DTG CIKDITIRO'!E:E)</f>
        <v>0</v>
      </c>
    </row>
    <row r="2214" spans="1:8" ht="15.75" customHeight="1">
      <c r="A2214" s="93" t="s">
        <v>412</v>
      </c>
      <c r="B2214" s="93" t="s">
        <v>888</v>
      </c>
      <c r="C2214" s="93" t="s">
        <v>412</v>
      </c>
      <c r="D2214" s="93" t="s">
        <v>1212</v>
      </c>
      <c r="E2214" s="94">
        <v>20</v>
      </c>
      <c r="F2214" s="93" t="s">
        <v>1185</v>
      </c>
      <c r="H2214" s="3">
        <f>E2214+SUMIF('BR DTG CIKDITIRO'!C:C,C2214,'BR DTG CIKDITIRO'!E:E)</f>
        <v>20</v>
      </c>
    </row>
    <row r="2215" spans="1:8" ht="15.75" customHeight="1">
      <c r="A2215" s="93" t="s">
        <v>5829</v>
      </c>
      <c r="B2215" s="93" t="s">
        <v>876</v>
      </c>
      <c r="C2215" s="93" t="s">
        <v>5829</v>
      </c>
      <c r="D2215" s="93" t="s">
        <v>4917</v>
      </c>
      <c r="E2215" s="94">
        <v>0</v>
      </c>
      <c r="F2215" s="93" t="s">
        <v>1185</v>
      </c>
      <c r="H2215" s="3">
        <f>E2215+SUMIF('BR DTG CIKDITIRO'!C:C,C2215,'BR DTG CIKDITIRO'!E:E)</f>
        <v>0</v>
      </c>
    </row>
    <row r="2216" spans="1:8" ht="15.75" customHeight="1">
      <c r="A2216" s="93" t="s">
        <v>5830</v>
      </c>
      <c r="B2216" s="93" t="s">
        <v>876</v>
      </c>
      <c r="C2216" s="93" t="s">
        <v>5830</v>
      </c>
      <c r="D2216" s="93" t="s">
        <v>5831</v>
      </c>
      <c r="E2216" s="94">
        <v>0</v>
      </c>
      <c r="F2216" s="93" t="s">
        <v>1185</v>
      </c>
      <c r="H2216" s="3">
        <f>E2216+SUMIF('BR DTG CIKDITIRO'!C:C,C2216,'BR DTG CIKDITIRO'!E:E)</f>
        <v>0</v>
      </c>
    </row>
    <row r="2217" spans="1:8" ht="15.75" customHeight="1">
      <c r="A2217" s="93" t="s">
        <v>5832</v>
      </c>
      <c r="B2217" s="93" t="s">
        <v>881</v>
      </c>
      <c r="C2217" s="93" t="s">
        <v>5832</v>
      </c>
      <c r="D2217" s="93" t="s">
        <v>9661</v>
      </c>
      <c r="E2217" s="94">
        <v>1</v>
      </c>
      <c r="F2217" s="93" t="s">
        <v>1185</v>
      </c>
      <c r="H2217" s="3">
        <f>E2217+SUMIF('BR DTG CIKDITIRO'!C:C,C2217,'BR DTG CIKDITIRO'!E:E)</f>
        <v>1</v>
      </c>
    </row>
    <row r="2218" spans="1:8" ht="15.75" customHeight="1">
      <c r="A2218" s="93" t="s">
        <v>1663</v>
      </c>
      <c r="B2218" s="93" t="s">
        <v>876</v>
      </c>
      <c r="C2218" s="93" t="s">
        <v>1663</v>
      </c>
      <c r="D2218" s="93" t="s">
        <v>1664</v>
      </c>
      <c r="E2218" s="94">
        <v>0</v>
      </c>
      <c r="F2218" s="93" t="s">
        <v>1185</v>
      </c>
      <c r="H2218" s="3">
        <f>E2218+SUMIF('BR DTG CIKDITIRO'!C:C,C2218,'BR DTG CIKDITIRO'!E:E)</f>
        <v>0</v>
      </c>
    </row>
    <row r="2219" spans="1:8" ht="15.75" customHeight="1">
      <c r="A2219" s="93" t="s">
        <v>5834</v>
      </c>
      <c r="B2219" s="93" t="s">
        <v>876</v>
      </c>
      <c r="C2219" s="93" t="s">
        <v>5834</v>
      </c>
      <c r="D2219" s="93" t="s">
        <v>5835</v>
      </c>
      <c r="E2219" s="94">
        <v>0</v>
      </c>
      <c r="F2219" s="93" t="s">
        <v>1185</v>
      </c>
      <c r="H2219" s="3">
        <f>E2219+SUMIF('BR DTG CIKDITIRO'!C:C,C2219,'BR DTG CIKDITIRO'!E:E)</f>
        <v>0</v>
      </c>
    </row>
    <row r="2220" spans="1:8" ht="15.75" customHeight="1">
      <c r="A2220" s="93" t="s">
        <v>5836</v>
      </c>
      <c r="B2220" s="93" t="s">
        <v>876</v>
      </c>
      <c r="C2220" s="93" t="s">
        <v>5836</v>
      </c>
      <c r="D2220" s="93" t="s">
        <v>2330</v>
      </c>
      <c r="E2220" s="94">
        <v>0</v>
      </c>
      <c r="F2220" s="93" t="s">
        <v>1185</v>
      </c>
      <c r="H2220" s="3">
        <f>E2220+SUMIF('BR DTG CIKDITIRO'!C:C,C2220,'BR DTG CIKDITIRO'!E:E)</f>
        <v>0</v>
      </c>
    </row>
    <row r="2221" spans="1:8" ht="15.75" customHeight="1">
      <c r="A2221" s="93" t="s">
        <v>5837</v>
      </c>
      <c r="B2221" s="93" t="s">
        <v>876</v>
      </c>
      <c r="C2221" s="93" t="s">
        <v>5837</v>
      </c>
      <c r="D2221" s="93" t="s">
        <v>5838</v>
      </c>
      <c r="E2221" s="94">
        <v>0</v>
      </c>
      <c r="F2221" s="93" t="s">
        <v>1185</v>
      </c>
      <c r="H2221" s="3">
        <f>E2221+SUMIF('BR DTG CIKDITIRO'!C:C,C2221,'BR DTG CIKDITIRO'!E:E)</f>
        <v>0</v>
      </c>
    </row>
    <row r="2222" spans="1:8" ht="15.75" customHeight="1">
      <c r="A2222" s="93" t="s">
        <v>5839</v>
      </c>
      <c r="B2222" s="93" t="s">
        <v>876</v>
      </c>
      <c r="C2222" s="93" t="s">
        <v>5839</v>
      </c>
      <c r="D2222" s="93" t="s">
        <v>5840</v>
      </c>
      <c r="E2222" s="94">
        <v>0</v>
      </c>
      <c r="F2222" s="93" t="s">
        <v>1185</v>
      </c>
      <c r="H2222" s="3">
        <f>E2222+SUMIF('BR DTG CIKDITIRO'!C:C,C2222,'BR DTG CIKDITIRO'!E:E)</f>
        <v>0</v>
      </c>
    </row>
    <row r="2223" spans="1:8" ht="15.75" customHeight="1">
      <c r="A2223" s="93" t="s">
        <v>5841</v>
      </c>
      <c r="B2223" s="93" t="s">
        <v>876</v>
      </c>
      <c r="C2223" s="93" t="s">
        <v>5841</v>
      </c>
      <c r="D2223" s="93" t="s">
        <v>2330</v>
      </c>
      <c r="E2223" s="94">
        <v>0</v>
      </c>
      <c r="F2223" s="93" t="s">
        <v>1185</v>
      </c>
      <c r="H2223" s="3">
        <f>E2223+SUMIF('BR DTG CIKDITIRO'!C:C,C2223,'BR DTG CIKDITIRO'!E:E)</f>
        <v>0</v>
      </c>
    </row>
    <row r="2224" spans="1:8" ht="15.75" customHeight="1">
      <c r="A2224" s="93" t="s">
        <v>2244</v>
      </c>
      <c r="B2224" s="93" t="s">
        <v>876</v>
      </c>
      <c r="C2224" s="93" t="s">
        <v>2244</v>
      </c>
      <c r="D2224" s="93" t="s">
        <v>2245</v>
      </c>
      <c r="E2224" s="94">
        <v>0</v>
      </c>
      <c r="F2224" s="93" t="s">
        <v>1185</v>
      </c>
      <c r="H2224" s="3">
        <f>E2224+SUMIF('BR DTG CIKDITIRO'!C:C,C2224,'BR DTG CIKDITIRO'!E:E)</f>
        <v>0</v>
      </c>
    </row>
    <row r="2225" spans="1:8" ht="15.75" customHeight="1">
      <c r="A2225" s="93" t="s">
        <v>5842</v>
      </c>
      <c r="B2225" s="93" t="s">
        <v>876</v>
      </c>
      <c r="C2225" s="93" t="s">
        <v>5842</v>
      </c>
      <c r="D2225" s="93" t="s">
        <v>2330</v>
      </c>
      <c r="E2225" s="94">
        <v>0</v>
      </c>
      <c r="F2225" s="93" t="s">
        <v>1185</v>
      </c>
      <c r="H2225" s="3">
        <f>E2225+SUMIF('BR DTG CIKDITIRO'!C:C,C2225,'BR DTG CIKDITIRO'!E:E)</f>
        <v>0</v>
      </c>
    </row>
    <row r="2226" spans="1:8" ht="15.75" customHeight="1">
      <c r="A2226" s="93" t="s">
        <v>5843</v>
      </c>
      <c r="B2226" s="93" t="s">
        <v>876</v>
      </c>
      <c r="C2226" s="93" t="s">
        <v>5843</v>
      </c>
      <c r="D2226" s="93" t="s">
        <v>5844</v>
      </c>
      <c r="E2226" s="94">
        <v>0</v>
      </c>
      <c r="F2226" s="93" t="s">
        <v>1185</v>
      </c>
      <c r="H2226" s="3">
        <f>E2226+SUMIF('BR DTG CIKDITIRO'!C:C,C2226,'BR DTG CIKDITIRO'!E:E)</f>
        <v>0</v>
      </c>
    </row>
    <row r="2227" spans="1:8" ht="15.75" customHeight="1">
      <c r="A2227" s="93" t="s">
        <v>5847</v>
      </c>
      <c r="B2227" s="93" t="s">
        <v>876</v>
      </c>
      <c r="C2227" s="93" t="s">
        <v>5847</v>
      </c>
      <c r="D2227" s="93" t="s">
        <v>5848</v>
      </c>
      <c r="E2227" s="94">
        <v>0</v>
      </c>
      <c r="F2227" s="93" t="s">
        <v>1185</v>
      </c>
      <c r="H2227" s="3">
        <f>E2227+SUMIF('BR DTG CIKDITIRO'!C:C,C2227,'BR DTG CIKDITIRO'!E:E)</f>
        <v>0</v>
      </c>
    </row>
    <row r="2228" spans="1:8" ht="15.75" customHeight="1">
      <c r="A2228" s="93" t="s">
        <v>5849</v>
      </c>
      <c r="B2228" s="93" t="s">
        <v>876</v>
      </c>
      <c r="C2228" s="93" t="s">
        <v>5849</v>
      </c>
      <c r="D2228" s="93" t="s">
        <v>5850</v>
      </c>
      <c r="E2228" s="94">
        <v>0</v>
      </c>
      <c r="F2228" s="93" t="s">
        <v>1185</v>
      </c>
      <c r="H2228" s="3">
        <f>E2228+SUMIF('BR DTG CIKDITIRO'!C:C,C2228,'BR DTG CIKDITIRO'!E:E)</f>
        <v>0</v>
      </c>
    </row>
    <row r="2229" spans="1:8" ht="15.75" customHeight="1">
      <c r="A2229" s="93" t="s">
        <v>5851</v>
      </c>
      <c r="B2229" s="93" t="s">
        <v>876</v>
      </c>
      <c r="C2229" s="93" t="s">
        <v>5851</v>
      </c>
      <c r="D2229" s="93" t="s">
        <v>2330</v>
      </c>
      <c r="E2229" s="94">
        <v>0</v>
      </c>
      <c r="F2229" s="93" t="s">
        <v>1185</v>
      </c>
      <c r="H2229" s="3">
        <f>E2229+SUMIF('BR DTG CIKDITIRO'!C:C,C2229,'BR DTG CIKDITIRO'!E:E)</f>
        <v>0</v>
      </c>
    </row>
    <row r="2230" spans="1:8" ht="15.75" customHeight="1">
      <c r="A2230" s="93" t="s">
        <v>5852</v>
      </c>
      <c r="B2230" s="93" t="s">
        <v>876</v>
      </c>
      <c r="C2230" s="93" t="s">
        <v>5852</v>
      </c>
      <c r="D2230" s="93" t="s">
        <v>5853</v>
      </c>
      <c r="E2230" s="94">
        <v>0</v>
      </c>
      <c r="F2230" s="93" t="s">
        <v>1185</v>
      </c>
      <c r="H2230" s="3">
        <f>E2230+SUMIF('BR DTG CIKDITIRO'!C:C,C2230,'BR DTG CIKDITIRO'!E:E)</f>
        <v>0</v>
      </c>
    </row>
    <row r="2231" spans="1:8" ht="15.75" customHeight="1">
      <c r="A2231" s="93" t="s">
        <v>5854</v>
      </c>
      <c r="B2231" s="93" t="s">
        <v>876</v>
      </c>
      <c r="C2231" s="93" t="s">
        <v>5854</v>
      </c>
      <c r="D2231" s="93" t="s">
        <v>5855</v>
      </c>
      <c r="E2231" s="94">
        <v>0</v>
      </c>
      <c r="F2231" s="93" t="s">
        <v>1185</v>
      </c>
      <c r="H2231" s="3">
        <f>E2231+SUMIF('BR DTG CIKDITIRO'!C:C,C2231,'BR DTG CIKDITIRO'!E:E)</f>
        <v>0</v>
      </c>
    </row>
    <row r="2232" spans="1:8" ht="15.75" customHeight="1">
      <c r="A2232" s="93" t="s">
        <v>5856</v>
      </c>
      <c r="B2232" s="93" t="s">
        <v>876</v>
      </c>
      <c r="C2232" s="93" t="s">
        <v>5856</v>
      </c>
      <c r="D2232" s="93" t="s">
        <v>5857</v>
      </c>
      <c r="E2232" s="94">
        <v>0</v>
      </c>
      <c r="F2232" s="93" t="s">
        <v>1185</v>
      </c>
      <c r="H2232" s="3">
        <f>E2232+SUMIF('BR DTG CIKDITIRO'!C:C,C2232,'BR DTG CIKDITIRO'!E:E)</f>
        <v>0</v>
      </c>
    </row>
    <row r="2233" spans="1:8" ht="15.75" customHeight="1">
      <c r="A2233" s="93" t="s">
        <v>5858</v>
      </c>
      <c r="B2233" s="93" t="s">
        <v>876</v>
      </c>
      <c r="C2233" s="93" t="s">
        <v>5858</v>
      </c>
      <c r="D2233" s="93" t="s">
        <v>2330</v>
      </c>
      <c r="E2233" s="94">
        <v>0</v>
      </c>
      <c r="F2233" s="93" t="s">
        <v>1185</v>
      </c>
      <c r="H2233" s="3">
        <f>E2233+SUMIF('BR DTG CIKDITIRO'!C:C,C2233,'BR DTG CIKDITIRO'!E:E)</f>
        <v>0</v>
      </c>
    </row>
    <row r="2234" spans="1:8" ht="15.75" customHeight="1">
      <c r="A2234" s="93" t="s">
        <v>5859</v>
      </c>
      <c r="B2234" s="93" t="s">
        <v>876</v>
      </c>
      <c r="C2234" s="93" t="s">
        <v>5859</v>
      </c>
      <c r="D2234" s="93" t="s">
        <v>5860</v>
      </c>
      <c r="E2234" s="94">
        <v>0</v>
      </c>
      <c r="F2234" s="93" t="s">
        <v>1185</v>
      </c>
      <c r="H2234" s="3">
        <f>E2234+SUMIF('BR DTG CIKDITIRO'!C:C,C2234,'BR DTG CIKDITIRO'!E:E)</f>
        <v>0</v>
      </c>
    </row>
    <row r="2235" spans="1:8" ht="15.75" customHeight="1">
      <c r="A2235" s="93" t="s">
        <v>5861</v>
      </c>
      <c r="B2235" s="93" t="s">
        <v>876</v>
      </c>
      <c r="C2235" s="93" t="s">
        <v>5861</v>
      </c>
      <c r="D2235" s="93" t="s">
        <v>5862</v>
      </c>
      <c r="E2235" s="94">
        <v>0</v>
      </c>
      <c r="F2235" s="93" t="s">
        <v>1185</v>
      </c>
      <c r="H2235" s="3">
        <f>E2235+SUMIF('BR DTG CIKDITIRO'!C:C,C2235,'BR DTG CIKDITIRO'!E:E)</f>
        <v>0</v>
      </c>
    </row>
    <row r="2236" spans="1:8" ht="15.75" customHeight="1">
      <c r="A2236" s="93" t="s">
        <v>5863</v>
      </c>
      <c r="B2236" s="93" t="s">
        <v>876</v>
      </c>
      <c r="C2236" s="93" t="s">
        <v>5863</v>
      </c>
      <c r="D2236" s="93" t="s">
        <v>5864</v>
      </c>
      <c r="E2236" s="94">
        <v>0</v>
      </c>
      <c r="F2236" s="93" t="s">
        <v>1185</v>
      </c>
      <c r="H2236" s="3">
        <f>E2236+SUMIF('BR DTG CIKDITIRO'!C:C,C2236,'BR DTG CIKDITIRO'!E:E)</f>
        <v>0</v>
      </c>
    </row>
    <row r="2237" spans="1:8" ht="15.75" customHeight="1">
      <c r="A2237" s="93" t="s">
        <v>5865</v>
      </c>
      <c r="B2237" s="93" t="s">
        <v>876</v>
      </c>
      <c r="C2237" s="93" t="s">
        <v>5865</v>
      </c>
      <c r="D2237" s="93" t="s">
        <v>1665</v>
      </c>
      <c r="E2237" s="94">
        <v>0</v>
      </c>
      <c r="F2237" s="93" t="s">
        <v>1185</v>
      </c>
      <c r="H2237" s="3">
        <f>E2237+SUMIF('BR DTG CIKDITIRO'!C:C,C2237,'BR DTG CIKDITIRO'!E:E)</f>
        <v>0</v>
      </c>
    </row>
    <row r="2238" spans="1:8" ht="15.75" customHeight="1">
      <c r="A2238" s="93" t="s">
        <v>5866</v>
      </c>
      <c r="B2238" s="93" t="s">
        <v>876</v>
      </c>
      <c r="C2238" s="93" t="s">
        <v>5866</v>
      </c>
      <c r="D2238" s="93" t="s">
        <v>5867</v>
      </c>
      <c r="E2238" s="94">
        <v>0</v>
      </c>
      <c r="F2238" s="93" t="s">
        <v>1185</v>
      </c>
      <c r="H2238" s="3">
        <f>E2238+SUMIF('BR DTG CIKDITIRO'!C:C,C2238,'BR DTG CIKDITIRO'!E:E)</f>
        <v>0</v>
      </c>
    </row>
    <row r="2239" spans="1:8" ht="15.75" customHeight="1">
      <c r="A2239" s="93" t="s">
        <v>5868</v>
      </c>
      <c r="B2239" s="93" t="s">
        <v>876</v>
      </c>
      <c r="C2239" s="93" t="s">
        <v>5868</v>
      </c>
      <c r="D2239" s="93" t="s">
        <v>5869</v>
      </c>
      <c r="E2239" s="94">
        <v>0</v>
      </c>
      <c r="F2239" s="93" t="s">
        <v>1185</v>
      </c>
      <c r="H2239" s="3">
        <f>E2239+SUMIF('BR DTG CIKDITIRO'!C:C,C2239,'BR DTG CIKDITIRO'!E:E)</f>
        <v>0</v>
      </c>
    </row>
    <row r="2240" spans="1:8" ht="15.75" customHeight="1">
      <c r="A2240" s="93" t="s">
        <v>5870</v>
      </c>
      <c r="B2240" s="93" t="s">
        <v>876</v>
      </c>
      <c r="C2240" s="93" t="s">
        <v>5870</v>
      </c>
      <c r="D2240" s="93" t="s">
        <v>5871</v>
      </c>
      <c r="E2240" s="94">
        <v>0</v>
      </c>
      <c r="F2240" s="93" t="s">
        <v>1185</v>
      </c>
      <c r="H2240" s="3">
        <f>E2240+SUMIF('BR DTG CIKDITIRO'!C:C,C2240,'BR DTG CIKDITIRO'!E:E)</f>
        <v>0</v>
      </c>
    </row>
    <row r="2241" spans="1:8" ht="15.75" customHeight="1">
      <c r="A2241" s="93" t="s">
        <v>5872</v>
      </c>
      <c r="B2241" s="93" t="s">
        <v>876</v>
      </c>
      <c r="C2241" s="93" t="s">
        <v>5872</v>
      </c>
      <c r="D2241" s="93" t="s">
        <v>5873</v>
      </c>
      <c r="E2241" s="94">
        <v>0</v>
      </c>
      <c r="F2241" s="93" t="s">
        <v>1185</v>
      </c>
      <c r="H2241" s="3">
        <f>E2241+SUMIF('BR DTG CIKDITIRO'!C:C,C2241,'BR DTG CIKDITIRO'!E:E)</f>
        <v>0</v>
      </c>
    </row>
    <row r="2242" spans="1:8" ht="15.75" customHeight="1">
      <c r="A2242" s="93" t="s">
        <v>5874</v>
      </c>
      <c r="B2242" s="93" t="s">
        <v>876</v>
      </c>
      <c r="C2242" s="93" t="s">
        <v>5874</v>
      </c>
      <c r="D2242" s="93" t="s">
        <v>5875</v>
      </c>
      <c r="E2242" s="94">
        <v>0</v>
      </c>
      <c r="F2242" s="93" t="s">
        <v>1185</v>
      </c>
      <c r="H2242" s="3">
        <f>E2242+SUMIF('BR DTG CIKDITIRO'!C:C,C2242,'BR DTG CIKDITIRO'!E:E)</f>
        <v>0</v>
      </c>
    </row>
    <row r="2243" spans="1:8" ht="15.75" customHeight="1">
      <c r="A2243" s="93" t="s">
        <v>5876</v>
      </c>
      <c r="B2243" s="93" t="s">
        <v>876</v>
      </c>
      <c r="C2243" s="93" t="s">
        <v>5876</v>
      </c>
      <c r="D2243" s="93" t="s">
        <v>5877</v>
      </c>
      <c r="E2243" s="94">
        <v>0</v>
      </c>
      <c r="F2243" s="93" t="s">
        <v>1185</v>
      </c>
      <c r="H2243" s="3">
        <f>E2243+SUMIF('BR DTG CIKDITIRO'!C:C,C2243,'BR DTG CIKDITIRO'!E:E)</f>
        <v>0</v>
      </c>
    </row>
    <row r="2244" spans="1:8" ht="15.75" customHeight="1">
      <c r="A2244" s="93" t="s">
        <v>413</v>
      </c>
      <c r="B2244" s="93" t="s">
        <v>877</v>
      </c>
      <c r="C2244" s="93" t="s">
        <v>413</v>
      </c>
      <c r="D2244" s="93" t="s">
        <v>1213</v>
      </c>
      <c r="E2244" s="94">
        <v>3</v>
      </c>
      <c r="F2244" s="93" t="s">
        <v>1185</v>
      </c>
      <c r="H2244" s="3">
        <f>E2244+SUMIF('BR DTG CIKDITIRO'!C:C,C2244,'BR DTG CIKDITIRO'!E:E)</f>
        <v>3</v>
      </c>
    </row>
    <row r="2245" spans="1:8" ht="15.75" customHeight="1">
      <c r="A2245" s="93" t="s">
        <v>2052</v>
      </c>
      <c r="B2245" s="93" t="s">
        <v>876</v>
      </c>
      <c r="C2245" s="93" t="s">
        <v>2052</v>
      </c>
      <c r="D2245" s="93" t="s">
        <v>9662</v>
      </c>
      <c r="E2245" s="94">
        <v>0</v>
      </c>
      <c r="F2245" s="93" t="s">
        <v>1185</v>
      </c>
      <c r="H2245" s="3">
        <f>E2245+SUMIF('BR DTG CIKDITIRO'!C:C,C2245,'BR DTG CIKDITIRO'!E:E)</f>
        <v>0</v>
      </c>
    </row>
    <row r="2246" spans="1:8" ht="15.75" customHeight="1">
      <c r="A2246" s="93" t="s">
        <v>414</v>
      </c>
      <c r="B2246" s="93" t="s">
        <v>877</v>
      </c>
      <c r="C2246" s="93" t="s">
        <v>414</v>
      </c>
      <c r="D2246" s="93" t="s">
        <v>1214</v>
      </c>
      <c r="E2246" s="94">
        <v>2</v>
      </c>
      <c r="F2246" s="93" t="s">
        <v>1185</v>
      </c>
      <c r="H2246" s="3">
        <f>E2246+SUMIF('BR DTG CIKDITIRO'!C:C,C2246,'BR DTG CIKDITIRO'!E:E)</f>
        <v>2</v>
      </c>
    </row>
    <row r="2247" spans="1:8" ht="15.75" customHeight="1">
      <c r="A2247" s="93" t="s">
        <v>1877</v>
      </c>
      <c r="B2247" s="93" t="s">
        <v>876</v>
      </c>
      <c r="C2247" s="93" t="s">
        <v>1877</v>
      </c>
      <c r="D2247" s="93" t="s">
        <v>1878</v>
      </c>
      <c r="E2247" s="94">
        <v>0</v>
      </c>
      <c r="F2247" s="93" t="s">
        <v>1185</v>
      </c>
      <c r="H2247" s="3">
        <f>E2247+SUMIF('BR DTG CIKDITIRO'!C:C,C2247,'BR DTG CIKDITIRO'!E:E)</f>
        <v>0</v>
      </c>
    </row>
    <row r="2248" spans="1:8" ht="15.75" customHeight="1">
      <c r="A2248" s="93" t="s">
        <v>5879</v>
      </c>
      <c r="B2248" s="93" t="s">
        <v>876</v>
      </c>
      <c r="C2248" s="93" t="s">
        <v>5879</v>
      </c>
      <c r="D2248" s="93" t="s">
        <v>5880</v>
      </c>
      <c r="E2248" s="94">
        <v>0</v>
      </c>
      <c r="F2248" s="93" t="s">
        <v>1185</v>
      </c>
      <c r="H2248" s="3">
        <f>E2248+SUMIF('BR DTG CIKDITIRO'!C:C,C2248,'BR DTG CIKDITIRO'!E:E)</f>
        <v>0</v>
      </c>
    </row>
    <row r="2249" spans="1:8" ht="15.75" customHeight="1">
      <c r="A2249" s="93" t="s">
        <v>5881</v>
      </c>
      <c r="B2249" s="93" t="s">
        <v>876</v>
      </c>
      <c r="C2249" s="93" t="s">
        <v>5881</v>
      </c>
      <c r="D2249" s="93" t="s">
        <v>2330</v>
      </c>
      <c r="E2249" s="94">
        <v>0</v>
      </c>
      <c r="F2249" s="93" t="s">
        <v>1185</v>
      </c>
      <c r="H2249" s="3">
        <f>E2249+SUMIF('BR DTG CIKDITIRO'!C:C,C2249,'BR DTG CIKDITIRO'!E:E)</f>
        <v>0</v>
      </c>
    </row>
    <row r="2250" spans="1:8" ht="15.75" customHeight="1">
      <c r="A2250" s="93" t="s">
        <v>5882</v>
      </c>
      <c r="B2250" s="93" t="s">
        <v>876</v>
      </c>
      <c r="C2250" s="93" t="s">
        <v>5882</v>
      </c>
      <c r="D2250" s="93" t="s">
        <v>2330</v>
      </c>
      <c r="E2250" s="94">
        <v>0</v>
      </c>
      <c r="F2250" s="93" t="s">
        <v>1185</v>
      </c>
      <c r="H2250" s="3">
        <f>E2250+SUMIF('BR DTG CIKDITIRO'!C:C,C2250,'BR DTG CIKDITIRO'!E:E)</f>
        <v>0</v>
      </c>
    </row>
    <row r="2251" spans="1:8" ht="15.75" customHeight="1">
      <c r="A2251" s="93" t="s">
        <v>5883</v>
      </c>
      <c r="B2251" s="93" t="s">
        <v>876</v>
      </c>
      <c r="C2251" s="93" t="s">
        <v>5883</v>
      </c>
      <c r="D2251" s="93" t="s">
        <v>2330</v>
      </c>
      <c r="E2251" s="94">
        <v>0</v>
      </c>
      <c r="F2251" s="93" t="s">
        <v>1185</v>
      </c>
      <c r="H2251" s="3">
        <f>E2251+SUMIF('BR DTG CIKDITIRO'!C:C,C2251,'BR DTG CIKDITIRO'!E:E)</f>
        <v>0</v>
      </c>
    </row>
    <row r="2252" spans="1:8" ht="15.75" customHeight="1">
      <c r="A2252" s="93" t="s">
        <v>5884</v>
      </c>
      <c r="B2252" s="93" t="s">
        <v>876</v>
      </c>
      <c r="C2252" s="93" t="s">
        <v>5884</v>
      </c>
      <c r="D2252" s="93" t="s">
        <v>2330</v>
      </c>
      <c r="E2252" s="94">
        <v>0</v>
      </c>
      <c r="F2252" s="93" t="s">
        <v>1185</v>
      </c>
      <c r="H2252" s="3">
        <f>E2252+SUMIF('BR DTG CIKDITIRO'!C:C,C2252,'BR DTG CIKDITIRO'!E:E)</f>
        <v>0</v>
      </c>
    </row>
    <row r="2253" spans="1:8" ht="15.75" customHeight="1">
      <c r="A2253" s="93" t="s">
        <v>5885</v>
      </c>
      <c r="B2253" s="93" t="s">
        <v>876</v>
      </c>
      <c r="C2253" s="93" t="s">
        <v>5885</v>
      </c>
      <c r="D2253" s="93" t="s">
        <v>2330</v>
      </c>
      <c r="E2253" s="94">
        <v>0</v>
      </c>
      <c r="F2253" s="93" t="s">
        <v>1185</v>
      </c>
      <c r="H2253" s="3">
        <f>E2253+SUMIF('BR DTG CIKDITIRO'!C:C,C2253,'BR DTG CIKDITIRO'!E:E)</f>
        <v>0</v>
      </c>
    </row>
    <row r="2254" spans="1:8" ht="15.75" customHeight="1">
      <c r="A2254" s="93" t="s">
        <v>5886</v>
      </c>
      <c r="B2254" s="93" t="s">
        <v>876</v>
      </c>
      <c r="C2254" s="93" t="s">
        <v>5886</v>
      </c>
      <c r="D2254" s="93" t="s">
        <v>2330</v>
      </c>
      <c r="E2254" s="94">
        <v>0</v>
      </c>
      <c r="F2254" s="93" t="s">
        <v>1185</v>
      </c>
      <c r="H2254" s="3">
        <f>E2254+SUMIF('BR DTG CIKDITIRO'!C:C,C2254,'BR DTG CIKDITIRO'!E:E)</f>
        <v>0</v>
      </c>
    </row>
    <row r="2255" spans="1:8" ht="15.75" customHeight="1">
      <c r="A2255" s="93" t="s">
        <v>5887</v>
      </c>
      <c r="B2255" s="93" t="s">
        <v>876</v>
      </c>
      <c r="C2255" s="93" t="s">
        <v>5887</v>
      </c>
      <c r="D2255" s="93" t="s">
        <v>2330</v>
      </c>
      <c r="E2255" s="94">
        <v>0</v>
      </c>
      <c r="F2255" s="93" t="s">
        <v>1185</v>
      </c>
      <c r="H2255" s="3">
        <f>E2255+SUMIF('BR DTG CIKDITIRO'!C:C,C2255,'BR DTG CIKDITIRO'!E:E)</f>
        <v>0</v>
      </c>
    </row>
    <row r="2256" spans="1:8" ht="15.75" customHeight="1">
      <c r="A2256" s="93" t="s">
        <v>5888</v>
      </c>
      <c r="B2256" s="93" t="s">
        <v>876</v>
      </c>
      <c r="C2256" s="93" t="s">
        <v>5888</v>
      </c>
      <c r="D2256" s="93" t="s">
        <v>2330</v>
      </c>
      <c r="E2256" s="94">
        <v>0</v>
      </c>
      <c r="F2256" s="93" t="s">
        <v>1185</v>
      </c>
      <c r="H2256" s="3">
        <f>E2256+SUMIF('BR DTG CIKDITIRO'!C:C,C2256,'BR DTG CIKDITIRO'!E:E)</f>
        <v>0</v>
      </c>
    </row>
    <row r="2257" spans="1:8" ht="15.75" customHeight="1">
      <c r="A2257" s="93" t="s">
        <v>5889</v>
      </c>
      <c r="B2257" s="93" t="s">
        <v>876</v>
      </c>
      <c r="C2257" s="93" t="s">
        <v>5889</v>
      </c>
      <c r="D2257" s="93" t="s">
        <v>2330</v>
      </c>
      <c r="E2257" s="94">
        <v>0</v>
      </c>
      <c r="F2257" s="93" t="s">
        <v>1185</v>
      </c>
      <c r="H2257" s="3">
        <f>E2257+SUMIF('BR DTG CIKDITIRO'!C:C,C2257,'BR DTG CIKDITIRO'!E:E)</f>
        <v>0</v>
      </c>
    </row>
    <row r="2258" spans="1:8" ht="15.75" customHeight="1">
      <c r="A2258" s="93" t="s">
        <v>5890</v>
      </c>
      <c r="B2258" s="93" t="s">
        <v>876</v>
      </c>
      <c r="C2258" s="93" t="s">
        <v>5890</v>
      </c>
      <c r="D2258" s="93" t="s">
        <v>5891</v>
      </c>
      <c r="E2258" s="94">
        <v>0</v>
      </c>
      <c r="F2258" s="93" t="s">
        <v>1185</v>
      </c>
      <c r="H2258" s="3">
        <f>E2258+SUMIF('BR DTG CIKDITIRO'!C:C,C2258,'BR DTG CIKDITIRO'!E:E)</f>
        <v>0</v>
      </c>
    </row>
    <row r="2259" spans="1:8" ht="15.75" customHeight="1">
      <c r="A2259" s="93" t="s">
        <v>5892</v>
      </c>
      <c r="B2259" s="93" t="s">
        <v>876</v>
      </c>
      <c r="C2259" s="93" t="s">
        <v>5892</v>
      </c>
      <c r="D2259" s="93" t="s">
        <v>2330</v>
      </c>
      <c r="E2259" s="94">
        <v>0</v>
      </c>
      <c r="F2259" s="93" t="s">
        <v>1185</v>
      </c>
      <c r="H2259" s="3">
        <f>E2259+SUMIF('BR DTG CIKDITIRO'!C:C,C2259,'BR DTG CIKDITIRO'!E:E)</f>
        <v>0</v>
      </c>
    </row>
    <row r="2260" spans="1:8" ht="15.75" customHeight="1">
      <c r="A2260" s="93" t="s">
        <v>5893</v>
      </c>
      <c r="B2260" s="93" t="s">
        <v>876</v>
      </c>
      <c r="C2260" s="93" t="s">
        <v>5893</v>
      </c>
      <c r="D2260" s="93" t="s">
        <v>2330</v>
      </c>
      <c r="E2260" s="94">
        <v>0</v>
      </c>
      <c r="F2260" s="93" t="s">
        <v>1185</v>
      </c>
      <c r="H2260" s="3">
        <f>E2260+SUMIF('BR DTG CIKDITIRO'!C:C,C2260,'BR DTG CIKDITIRO'!E:E)</f>
        <v>0</v>
      </c>
    </row>
    <row r="2261" spans="1:8" ht="15.75" customHeight="1">
      <c r="A2261" s="93" t="s">
        <v>5894</v>
      </c>
      <c r="B2261" s="93" t="s">
        <v>876</v>
      </c>
      <c r="C2261" s="93" t="s">
        <v>5894</v>
      </c>
      <c r="D2261" s="93" t="s">
        <v>2330</v>
      </c>
      <c r="E2261" s="94">
        <v>0</v>
      </c>
      <c r="F2261" s="93" t="s">
        <v>1185</v>
      </c>
      <c r="H2261" s="3">
        <f>E2261+SUMIF('BR DTG CIKDITIRO'!C:C,C2261,'BR DTG CIKDITIRO'!E:E)</f>
        <v>0</v>
      </c>
    </row>
    <row r="2262" spans="1:8" ht="15.75" customHeight="1">
      <c r="A2262" s="93" t="s">
        <v>5895</v>
      </c>
      <c r="B2262" s="93" t="s">
        <v>876</v>
      </c>
      <c r="C2262" s="93" t="s">
        <v>5895</v>
      </c>
      <c r="D2262" s="93" t="s">
        <v>5891</v>
      </c>
      <c r="E2262" s="94">
        <v>0</v>
      </c>
      <c r="F2262" s="93" t="s">
        <v>1185</v>
      </c>
      <c r="H2262" s="3">
        <f>E2262+SUMIF('BR DTG CIKDITIRO'!C:C,C2262,'BR DTG CIKDITIRO'!E:E)</f>
        <v>0</v>
      </c>
    </row>
    <row r="2263" spans="1:8" ht="15.75" customHeight="1">
      <c r="A2263" s="93" t="s">
        <v>5896</v>
      </c>
      <c r="B2263" s="93" t="s">
        <v>876</v>
      </c>
      <c r="C2263" s="93" t="s">
        <v>5896</v>
      </c>
      <c r="D2263" s="93" t="s">
        <v>5880</v>
      </c>
      <c r="E2263" s="94">
        <v>0</v>
      </c>
      <c r="F2263" s="93" t="s">
        <v>1185</v>
      </c>
      <c r="H2263" s="3">
        <f>E2263+SUMIF('BR DTG CIKDITIRO'!C:C,C2263,'BR DTG CIKDITIRO'!E:E)</f>
        <v>0</v>
      </c>
    </row>
    <row r="2264" spans="1:8" ht="15.75" customHeight="1">
      <c r="A2264" s="93" t="s">
        <v>5897</v>
      </c>
      <c r="B2264" s="93" t="s">
        <v>876</v>
      </c>
      <c r="C2264" s="93" t="s">
        <v>5897</v>
      </c>
      <c r="D2264" s="93" t="s">
        <v>2330</v>
      </c>
      <c r="E2264" s="94">
        <v>0</v>
      </c>
      <c r="F2264" s="93" t="s">
        <v>1185</v>
      </c>
      <c r="H2264" s="3">
        <f>E2264+SUMIF('BR DTG CIKDITIRO'!C:C,C2264,'BR DTG CIKDITIRO'!E:E)</f>
        <v>0</v>
      </c>
    </row>
    <row r="2265" spans="1:8" ht="15.75" customHeight="1">
      <c r="A2265" s="93" t="s">
        <v>5898</v>
      </c>
      <c r="B2265" s="93" t="s">
        <v>876</v>
      </c>
      <c r="C2265" s="93" t="s">
        <v>5898</v>
      </c>
      <c r="D2265" s="93" t="s">
        <v>5899</v>
      </c>
      <c r="E2265" s="94">
        <v>0</v>
      </c>
      <c r="F2265" s="93" t="s">
        <v>1185</v>
      </c>
      <c r="H2265" s="3">
        <f>E2265+SUMIF('BR DTG CIKDITIRO'!C:C,C2265,'BR DTG CIKDITIRO'!E:E)</f>
        <v>0</v>
      </c>
    </row>
    <row r="2266" spans="1:8" ht="15.75" customHeight="1">
      <c r="A2266" s="93" t="s">
        <v>415</v>
      </c>
      <c r="B2266" s="93" t="s">
        <v>876</v>
      </c>
      <c r="C2266" s="93" t="s">
        <v>415</v>
      </c>
      <c r="D2266" s="93" t="s">
        <v>1463</v>
      </c>
      <c r="E2266" s="94">
        <v>0</v>
      </c>
      <c r="F2266" s="93" t="s">
        <v>1185</v>
      </c>
      <c r="H2266" s="3">
        <f>E2266+SUMIF('BR DTG CIKDITIRO'!C:C,C2266,'BR DTG CIKDITIRO'!E:E)</f>
        <v>0</v>
      </c>
    </row>
    <row r="2267" spans="1:8" ht="15.75" customHeight="1">
      <c r="A2267" s="93" t="s">
        <v>5900</v>
      </c>
      <c r="B2267" s="93" t="s">
        <v>876</v>
      </c>
      <c r="C2267" s="93" t="s">
        <v>5900</v>
      </c>
      <c r="D2267" s="93" t="s">
        <v>2330</v>
      </c>
      <c r="E2267" s="94">
        <v>0</v>
      </c>
      <c r="F2267" s="93" t="s">
        <v>1185</v>
      </c>
      <c r="H2267" s="3">
        <f>E2267+SUMIF('BR DTG CIKDITIRO'!C:C,C2267,'BR DTG CIKDITIRO'!E:E)</f>
        <v>0</v>
      </c>
    </row>
    <row r="2268" spans="1:8" ht="15.75" customHeight="1">
      <c r="A2268" s="93" t="s">
        <v>5901</v>
      </c>
      <c r="B2268" s="93" t="s">
        <v>876</v>
      </c>
      <c r="C2268" s="93" t="s">
        <v>5901</v>
      </c>
      <c r="D2268" s="93" t="s">
        <v>2330</v>
      </c>
      <c r="E2268" s="94">
        <v>0</v>
      </c>
      <c r="F2268" s="93" t="s">
        <v>1185</v>
      </c>
      <c r="H2268" s="3">
        <f>E2268+SUMIF('BR DTG CIKDITIRO'!C:C,C2268,'BR DTG CIKDITIRO'!E:E)</f>
        <v>0</v>
      </c>
    </row>
    <row r="2269" spans="1:8" ht="15.75" customHeight="1">
      <c r="A2269" s="93" t="s">
        <v>5902</v>
      </c>
      <c r="B2269" s="93" t="s">
        <v>876</v>
      </c>
      <c r="C2269" s="93" t="s">
        <v>5902</v>
      </c>
      <c r="D2269" s="93" t="s">
        <v>2330</v>
      </c>
      <c r="E2269" s="94">
        <v>0</v>
      </c>
      <c r="F2269" s="93" t="s">
        <v>1185</v>
      </c>
      <c r="H2269" s="3">
        <f>E2269+SUMIF('BR DTG CIKDITIRO'!C:C,C2269,'BR DTG CIKDITIRO'!E:E)</f>
        <v>0</v>
      </c>
    </row>
    <row r="2270" spans="1:8" ht="15.75" customHeight="1">
      <c r="A2270" s="93" t="s">
        <v>5903</v>
      </c>
      <c r="B2270" s="93" t="s">
        <v>876</v>
      </c>
      <c r="C2270" s="93" t="s">
        <v>5903</v>
      </c>
      <c r="D2270" s="93" t="s">
        <v>2330</v>
      </c>
      <c r="E2270" s="94">
        <v>0</v>
      </c>
      <c r="F2270" s="93" t="s">
        <v>1185</v>
      </c>
      <c r="H2270" s="3">
        <f>E2270+SUMIF('BR DTG CIKDITIRO'!C:C,C2270,'BR DTG CIKDITIRO'!E:E)</f>
        <v>0</v>
      </c>
    </row>
    <row r="2271" spans="1:8" ht="15.75" customHeight="1">
      <c r="A2271" s="93" t="s">
        <v>5904</v>
      </c>
      <c r="B2271" s="93" t="s">
        <v>876</v>
      </c>
      <c r="C2271" s="93" t="s">
        <v>5904</v>
      </c>
      <c r="D2271" s="93" t="s">
        <v>9663</v>
      </c>
      <c r="E2271" s="94">
        <v>0</v>
      </c>
      <c r="F2271" s="93" t="s">
        <v>1185</v>
      </c>
      <c r="H2271" s="3">
        <f>E2271+SUMIF('BR DTG CIKDITIRO'!C:C,C2271,'BR DTG CIKDITIRO'!E:E)</f>
        <v>0</v>
      </c>
    </row>
    <row r="2272" spans="1:8" ht="15.75" customHeight="1">
      <c r="A2272" s="93" t="s">
        <v>5906</v>
      </c>
      <c r="B2272" s="93" t="s">
        <v>876</v>
      </c>
      <c r="C2272" s="93" t="s">
        <v>5906</v>
      </c>
      <c r="D2272" s="93" t="s">
        <v>9664</v>
      </c>
      <c r="E2272" s="94">
        <v>0</v>
      </c>
      <c r="F2272" s="93" t="s">
        <v>1185</v>
      </c>
      <c r="H2272" s="3">
        <f>E2272+SUMIF('BR DTG CIKDITIRO'!C:C,C2272,'BR DTG CIKDITIRO'!E:E)</f>
        <v>0</v>
      </c>
    </row>
    <row r="2273" spans="1:8" ht="15.75" customHeight="1">
      <c r="A2273" s="93" t="s">
        <v>5908</v>
      </c>
      <c r="B2273" s="93" t="s">
        <v>876</v>
      </c>
      <c r="C2273" s="93" t="s">
        <v>5908</v>
      </c>
      <c r="D2273" s="93" t="s">
        <v>2330</v>
      </c>
      <c r="E2273" s="94">
        <v>0</v>
      </c>
      <c r="F2273" s="93" t="s">
        <v>1185</v>
      </c>
      <c r="H2273" s="3">
        <f>E2273+SUMIF('BR DTG CIKDITIRO'!C:C,C2273,'BR DTG CIKDITIRO'!E:E)</f>
        <v>0</v>
      </c>
    </row>
    <row r="2274" spans="1:8" ht="15.75" customHeight="1">
      <c r="A2274" s="93" t="s">
        <v>5909</v>
      </c>
      <c r="B2274" s="93" t="s">
        <v>876</v>
      </c>
      <c r="C2274" s="93" t="s">
        <v>5909</v>
      </c>
      <c r="D2274" s="93" t="s">
        <v>2330</v>
      </c>
      <c r="E2274" s="94">
        <v>0</v>
      </c>
      <c r="F2274" s="93" t="s">
        <v>1185</v>
      </c>
      <c r="H2274" s="3">
        <f>E2274+SUMIF('BR DTG CIKDITIRO'!C:C,C2274,'BR DTG CIKDITIRO'!E:E)</f>
        <v>0</v>
      </c>
    </row>
    <row r="2275" spans="1:8" ht="15.75" customHeight="1">
      <c r="A2275" s="93" t="s">
        <v>5910</v>
      </c>
      <c r="B2275" s="93" t="s">
        <v>876</v>
      </c>
      <c r="C2275" s="93" t="s">
        <v>5910</v>
      </c>
      <c r="D2275" s="93" t="s">
        <v>5911</v>
      </c>
      <c r="E2275" s="94">
        <v>0</v>
      </c>
      <c r="F2275" s="93" t="s">
        <v>1185</v>
      </c>
      <c r="H2275" s="3">
        <f>E2275+SUMIF('BR DTG CIKDITIRO'!C:C,C2275,'BR DTG CIKDITIRO'!E:E)</f>
        <v>0</v>
      </c>
    </row>
    <row r="2276" spans="1:8" ht="15.75" customHeight="1">
      <c r="A2276" s="93" t="s">
        <v>5912</v>
      </c>
      <c r="B2276" s="93" t="s">
        <v>876</v>
      </c>
      <c r="C2276" s="93" t="s">
        <v>5912</v>
      </c>
      <c r="D2276" s="93" t="s">
        <v>5913</v>
      </c>
      <c r="E2276" s="94">
        <v>0</v>
      </c>
      <c r="F2276" s="93" t="s">
        <v>1185</v>
      </c>
      <c r="H2276" s="3">
        <f>E2276+SUMIF('BR DTG CIKDITIRO'!C:C,C2276,'BR DTG CIKDITIRO'!E:E)</f>
        <v>0</v>
      </c>
    </row>
    <row r="2277" spans="1:8" ht="15.75" customHeight="1">
      <c r="A2277" s="93" t="s">
        <v>5914</v>
      </c>
      <c r="B2277" s="93" t="s">
        <v>876</v>
      </c>
      <c r="C2277" s="93" t="s">
        <v>5914</v>
      </c>
      <c r="D2277" s="93" t="s">
        <v>5915</v>
      </c>
      <c r="E2277" s="94">
        <v>0</v>
      </c>
      <c r="F2277" s="93" t="s">
        <v>1185</v>
      </c>
      <c r="H2277" s="3">
        <f>E2277+SUMIF('BR DTG CIKDITIRO'!C:C,C2277,'BR DTG CIKDITIRO'!E:E)</f>
        <v>0</v>
      </c>
    </row>
    <row r="2278" spans="1:8" ht="15.75" customHeight="1">
      <c r="A2278" s="93" t="s">
        <v>5916</v>
      </c>
      <c r="B2278" s="93" t="s">
        <v>876</v>
      </c>
      <c r="C2278" s="93" t="s">
        <v>5916</v>
      </c>
      <c r="D2278" s="93" t="s">
        <v>5917</v>
      </c>
      <c r="E2278" s="94">
        <v>0</v>
      </c>
      <c r="F2278" s="93" t="s">
        <v>1185</v>
      </c>
      <c r="H2278" s="3">
        <f>E2278+SUMIF('BR DTG CIKDITIRO'!C:C,C2278,'BR DTG CIKDITIRO'!E:E)</f>
        <v>0</v>
      </c>
    </row>
    <row r="2279" spans="1:8" ht="15.75" customHeight="1">
      <c r="A2279" s="93" t="s">
        <v>5918</v>
      </c>
      <c r="B2279" s="93" t="s">
        <v>876</v>
      </c>
      <c r="C2279" s="93" t="s">
        <v>5918</v>
      </c>
      <c r="D2279" s="93" t="s">
        <v>9665</v>
      </c>
      <c r="E2279" s="94">
        <v>0</v>
      </c>
      <c r="F2279" s="93" t="s">
        <v>1185</v>
      </c>
      <c r="H2279" s="3">
        <f>E2279+SUMIF('BR DTG CIKDITIRO'!C:C,C2279,'BR DTG CIKDITIRO'!E:E)</f>
        <v>0</v>
      </c>
    </row>
    <row r="2280" spans="1:8" ht="15.75" customHeight="1">
      <c r="A2280" s="93" t="s">
        <v>5920</v>
      </c>
      <c r="B2280" s="93" t="s">
        <v>876</v>
      </c>
      <c r="C2280" s="93" t="s">
        <v>5920</v>
      </c>
      <c r="D2280" s="93" t="s">
        <v>5921</v>
      </c>
      <c r="E2280" s="94">
        <v>0</v>
      </c>
      <c r="F2280" s="93" t="s">
        <v>1185</v>
      </c>
      <c r="H2280" s="3">
        <f>E2280+SUMIF('BR DTG CIKDITIRO'!C:C,C2280,'BR DTG CIKDITIRO'!E:E)</f>
        <v>0</v>
      </c>
    </row>
    <row r="2281" spans="1:8" ht="15.75" customHeight="1">
      <c r="A2281" s="93" t="s">
        <v>5922</v>
      </c>
      <c r="B2281" s="93" t="s">
        <v>876</v>
      </c>
      <c r="C2281" s="93" t="s">
        <v>5922</v>
      </c>
      <c r="D2281" s="93" t="s">
        <v>5923</v>
      </c>
      <c r="E2281" s="94">
        <v>0</v>
      </c>
      <c r="F2281" s="93" t="s">
        <v>1185</v>
      </c>
      <c r="H2281" s="3">
        <f>E2281+SUMIF('BR DTG CIKDITIRO'!C:C,C2281,'BR DTG CIKDITIRO'!E:E)</f>
        <v>0</v>
      </c>
    </row>
    <row r="2282" spans="1:8" ht="15.75" customHeight="1">
      <c r="A2282" s="93" t="s">
        <v>5924</v>
      </c>
      <c r="B2282" s="93" t="s">
        <v>876</v>
      </c>
      <c r="C2282" s="93" t="s">
        <v>5924</v>
      </c>
      <c r="D2282" s="93" t="s">
        <v>5925</v>
      </c>
      <c r="E2282" s="94">
        <v>0</v>
      </c>
      <c r="F2282" s="93" t="s">
        <v>1185</v>
      </c>
      <c r="H2282" s="3">
        <f>E2282+SUMIF('BR DTG CIKDITIRO'!C:C,C2282,'BR DTG CIKDITIRO'!E:E)</f>
        <v>0</v>
      </c>
    </row>
    <row r="2283" spans="1:8" ht="15.75" customHeight="1">
      <c r="A2283" s="93" t="s">
        <v>5926</v>
      </c>
      <c r="B2283" s="93" t="s">
        <v>876</v>
      </c>
      <c r="C2283" s="93" t="s">
        <v>5926</v>
      </c>
      <c r="D2283" s="93" t="s">
        <v>5927</v>
      </c>
      <c r="E2283" s="94">
        <v>0</v>
      </c>
      <c r="F2283" s="93" t="s">
        <v>1185</v>
      </c>
      <c r="H2283" s="3">
        <f>E2283+SUMIF('BR DTG CIKDITIRO'!C:C,C2283,'BR DTG CIKDITIRO'!E:E)</f>
        <v>0</v>
      </c>
    </row>
    <row r="2284" spans="1:8" ht="15.75" customHeight="1">
      <c r="A2284" s="93" t="s">
        <v>5928</v>
      </c>
      <c r="B2284" s="93" t="s">
        <v>876</v>
      </c>
      <c r="C2284" s="93" t="s">
        <v>5928</v>
      </c>
      <c r="D2284" s="93" t="s">
        <v>5929</v>
      </c>
      <c r="E2284" s="94">
        <v>0</v>
      </c>
      <c r="F2284" s="93" t="s">
        <v>1185</v>
      </c>
      <c r="H2284" s="3">
        <f>E2284+SUMIF('BR DTG CIKDITIRO'!C:C,C2284,'BR DTG CIKDITIRO'!E:E)</f>
        <v>0</v>
      </c>
    </row>
    <row r="2285" spans="1:8" ht="15.75" customHeight="1">
      <c r="A2285" s="93" t="s">
        <v>5930</v>
      </c>
      <c r="B2285" s="93" t="s">
        <v>876</v>
      </c>
      <c r="C2285" s="93" t="s">
        <v>5930</v>
      </c>
      <c r="D2285" s="93" t="s">
        <v>5931</v>
      </c>
      <c r="E2285" s="94">
        <v>0</v>
      </c>
      <c r="F2285" s="93" t="s">
        <v>1185</v>
      </c>
      <c r="H2285" s="3">
        <f>E2285+SUMIF('BR DTG CIKDITIRO'!C:C,C2285,'BR DTG CIKDITIRO'!E:E)</f>
        <v>0</v>
      </c>
    </row>
    <row r="2286" spans="1:8" ht="15.75" customHeight="1">
      <c r="A2286" s="93" t="s">
        <v>5932</v>
      </c>
      <c r="B2286" s="93" t="s">
        <v>876</v>
      </c>
      <c r="C2286" s="93" t="s">
        <v>5932</v>
      </c>
      <c r="D2286" s="93" t="s">
        <v>5933</v>
      </c>
      <c r="E2286" s="94">
        <v>0</v>
      </c>
      <c r="F2286" s="93" t="s">
        <v>1185</v>
      </c>
      <c r="H2286" s="3">
        <f>E2286+SUMIF('BR DTG CIKDITIRO'!C:C,C2286,'BR DTG CIKDITIRO'!E:E)</f>
        <v>0</v>
      </c>
    </row>
    <row r="2287" spans="1:8" ht="15.75" customHeight="1">
      <c r="A2287" s="93" t="s">
        <v>5934</v>
      </c>
      <c r="B2287" s="93" t="s">
        <v>876</v>
      </c>
      <c r="C2287" s="93" t="s">
        <v>5934</v>
      </c>
      <c r="D2287" s="93" t="s">
        <v>5935</v>
      </c>
      <c r="E2287" s="94">
        <v>0</v>
      </c>
      <c r="F2287" s="93" t="s">
        <v>1185</v>
      </c>
      <c r="H2287" s="3">
        <f>E2287+SUMIF('BR DTG CIKDITIRO'!C:C,C2287,'BR DTG CIKDITIRO'!E:E)</f>
        <v>0</v>
      </c>
    </row>
    <row r="2288" spans="1:8" ht="15.75" customHeight="1">
      <c r="A2288" s="93" t="s">
        <v>5936</v>
      </c>
      <c r="B2288" s="93" t="s">
        <v>876</v>
      </c>
      <c r="C2288" s="93" t="s">
        <v>5936</v>
      </c>
      <c r="D2288" s="93" t="s">
        <v>5937</v>
      </c>
      <c r="E2288" s="94">
        <v>0</v>
      </c>
      <c r="F2288" s="93" t="s">
        <v>1185</v>
      </c>
      <c r="H2288" s="3">
        <f>E2288+SUMIF('BR DTG CIKDITIRO'!C:C,C2288,'BR DTG CIKDITIRO'!E:E)</f>
        <v>0</v>
      </c>
    </row>
    <row r="2289" spans="1:8" ht="15.75" customHeight="1">
      <c r="A2289" s="93" t="s">
        <v>5938</v>
      </c>
      <c r="B2289" s="93" t="s">
        <v>876</v>
      </c>
      <c r="C2289" s="93" t="s">
        <v>5938</v>
      </c>
      <c r="D2289" s="93" t="s">
        <v>5939</v>
      </c>
      <c r="E2289" s="94">
        <v>0</v>
      </c>
      <c r="F2289" s="93" t="s">
        <v>1185</v>
      </c>
      <c r="H2289" s="3">
        <f>E2289+SUMIF('BR DTG CIKDITIRO'!C:C,C2289,'BR DTG CIKDITIRO'!E:E)</f>
        <v>0</v>
      </c>
    </row>
    <row r="2290" spans="1:8" ht="15.75" customHeight="1">
      <c r="A2290" s="93" t="s">
        <v>5940</v>
      </c>
      <c r="B2290" s="93" t="s">
        <v>876</v>
      </c>
      <c r="C2290" s="93" t="s">
        <v>5940</v>
      </c>
      <c r="D2290" s="93" t="s">
        <v>5941</v>
      </c>
      <c r="E2290" s="94">
        <v>0</v>
      </c>
      <c r="F2290" s="93" t="s">
        <v>1185</v>
      </c>
      <c r="H2290" s="3">
        <f>E2290+SUMIF('BR DTG CIKDITIRO'!C:C,C2290,'BR DTG CIKDITIRO'!E:E)</f>
        <v>0</v>
      </c>
    </row>
    <row r="2291" spans="1:8" ht="15.75" customHeight="1">
      <c r="A2291" s="93" t="s">
        <v>5942</v>
      </c>
      <c r="B2291" s="93" t="s">
        <v>876</v>
      </c>
      <c r="C2291" s="93" t="s">
        <v>5942</v>
      </c>
      <c r="D2291" s="93" t="s">
        <v>5943</v>
      </c>
      <c r="E2291" s="94">
        <v>0</v>
      </c>
      <c r="F2291" s="93" t="s">
        <v>1185</v>
      </c>
      <c r="H2291" s="3">
        <f>E2291+SUMIF('BR DTG CIKDITIRO'!C:C,C2291,'BR DTG CIKDITIRO'!E:E)</f>
        <v>0</v>
      </c>
    </row>
    <row r="2292" spans="1:8" ht="15.75" customHeight="1">
      <c r="A2292" s="93" t="s">
        <v>5944</v>
      </c>
      <c r="B2292" s="93" t="s">
        <v>876</v>
      </c>
      <c r="C2292" s="93" t="s">
        <v>5944</v>
      </c>
      <c r="D2292" s="93" t="s">
        <v>5945</v>
      </c>
      <c r="E2292" s="94">
        <v>0</v>
      </c>
      <c r="F2292" s="93" t="s">
        <v>1185</v>
      </c>
      <c r="H2292" s="3">
        <f>E2292+SUMIF('BR DTG CIKDITIRO'!C:C,C2292,'BR DTG CIKDITIRO'!E:E)</f>
        <v>0</v>
      </c>
    </row>
    <row r="2293" spans="1:8" ht="15.75" customHeight="1">
      <c r="A2293" s="93" t="s">
        <v>5946</v>
      </c>
      <c r="B2293" s="93" t="s">
        <v>876</v>
      </c>
      <c r="C2293" s="93" t="s">
        <v>5946</v>
      </c>
      <c r="D2293" s="93" t="s">
        <v>5947</v>
      </c>
      <c r="E2293" s="94">
        <v>0</v>
      </c>
      <c r="F2293" s="93" t="s">
        <v>1185</v>
      </c>
      <c r="H2293" s="3">
        <f>E2293+SUMIF('BR DTG CIKDITIRO'!C:C,C2293,'BR DTG CIKDITIRO'!E:E)</f>
        <v>0</v>
      </c>
    </row>
    <row r="2294" spans="1:8" ht="15.75" customHeight="1">
      <c r="A2294" s="93" t="s">
        <v>5948</v>
      </c>
      <c r="B2294" s="93" t="s">
        <v>876</v>
      </c>
      <c r="C2294" s="93" t="s">
        <v>5948</v>
      </c>
      <c r="D2294" s="93" t="s">
        <v>5949</v>
      </c>
      <c r="E2294" s="94">
        <v>0</v>
      </c>
      <c r="F2294" s="93" t="s">
        <v>1185</v>
      </c>
      <c r="H2294" s="3">
        <f>E2294+SUMIF('BR DTG CIKDITIRO'!C:C,C2294,'BR DTG CIKDITIRO'!E:E)</f>
        <v>0</v>
      </c>
    </row>
    <row r="2295" spans="1:8" ht="15.75" customHeight="1">
      <c r="A2295" s="93" t="s">
        <v>5950</v>
      </c>
      <c r="B2295" s="93" t="s">
        <v>876</v>
      </c>
      <c r="C2295" s="93" t="s">
        <v>5950</v>
      </c>
      <c r="D2295" s="93" t="s">
        <v>5951</v>
      </c>
      <c r="E2295" s="94">
        <v>0</v>
      </c>
      <c r="F2295" s="93" t="s">
        <v>1185</v>
      </c>
      <c r="H2295" s="3">
        <f>E2295+SUMIF('BR DTG CIKDITIRO'!C:C,C2295,'BR DTG CIKDITIRO'!E:E)</f>
        <v>0</v>
      </c>
    </row>
    <row r="2296" spans="1:8" ht="15.75" customHeight="1">
      <c r="A2296" s="93" t="s">
        <v>5952</v>
      </c>
      <c r="B2296" s="93" t="s">
        <v>876</v>
      </c>
      <c r="C2296" s="93" t="s">
        <v>5952</v>
      </c>
      <c r="D2296" s="93" t="s">
        <v>5953</v>
      </c>
      <c r="E2296" s="94">
        <v>0</v>
      </c>
      <c r="F2296" s="93" t="s">
        <v>1185</v>
      </c>
      <c r="H2296" s="3">
        <f>E2296+SUMIF('BR DTG CIKDITIRO'!C:C,C2296,'BR DTG CIKDITIRO'!E:E)</f>
        <v>0</v>
      </c>
    </row>
    <row r="2297" spans="1:8" ht="15.75" customHeight="1">
      <c r="A2297" s="93" t="s">
        <v>5954</v>
      </c>
      <c r="B2297" s="93" t="s">
        <v>876</v>
      </c>
      <c r="C2297" s="93" t="s">
        <v>5954</v>
      </c>
      <c r="D2297" s="93" t="s">
        <v>5955</v>
      </c>
      <c r="E2297" s="94">
        <v>0</v>
      </c>
      <c r="F2297" s="93" t="s">
        <v>1185</v>
      </c>
      <c r="H2297" s="3">
        <f>E2297+SUMIF('BR DTG CIKDITIRO'!C:C,C2297,'BR DTG CIKDITIRO'!E:E)</f>
        <v>0</v>
      </c>
    </row>
    <row r="2298" spans="1:8" ht="15.75" customHeight="1">
      <c r="A2298" s="93" t="s">
        <v>5956</v>
      </c>
      <c r="B2298" s="93" t="s">
        <v>876</v>
      </c>
      <c r="C2298" s="93" t="s">
        <v>5956</v>
      </c>
      <c r="D2298" s="93" t="s">
        <v>5957</v>
      </c>
      <c r="E2298" s="94">
        <v>0</v>
      </c>
      <c r="F2298" s="93" t="s">
        <v>1185</v>
      </c>
      <c r="H2298" s="3">
        <f>E2298+SUMIF('BR DTG CIKDITIRO'!C:C,C2298,'BR DTG CIKDITIRO'!E:E)</f>
        <v>0</v>
      </c>
    </row>
    <row r="2299" spans="1:8" ht="15.75" customHeight="1">
      <c r="A2299" s="93" t="s">
        <v>5958</v>
      </c>
      <c r="B2299" s="93" t="s">
        <v>876</v>
      </c>
      <c r="C2299" s="93" t="s">
        <v>5958</v>
      </c>
      <c r="D2299" s="93" t="s">
        <v>5959</v>
      </c>
      <c r="E2299" s="94">
        <v>0</v>
      </c>
      <c r="F2299" s="93" t="s">
        <v>1185</v>
      </c>
      <c r="H2299" s="3">
        <f>E2299+SUMIF('BR DTG CIKDITIRO'!C:C,C2299,'BR DTG CIKDITIRO'!E:E)</f>
        <v>0</v>
      </c>
    </row>
    <row r="2300" spans="1:8" ht="15.75" customHeight="1">
      <c r="A2300" s="93" t="s">
        <v>5962</v>
      </c>
      <c r="B2300" s="93" t="s">
        <v>876</v>
      </c>
      <c r="C2300" s="93" t="s">
        <v>5962</v>
      </c>
      <c r="D2300" s="93" t="s">
        <v>5963</v>
      </c>
      <c r="E2300" s="94">
        <v>0</v>
      </c>
      <c r="F2300" s="93" t="s">
        <v>1185</v>
      </c>
      <c r="H2300" s="3">
        <f>E2300+SUMIF('BR DTG CIKDITIRO'!C:C,C2300,'BR DTG CIKDITIRO'!E:E)</f>
        <v>0</v>
      </c>
    </row>
    <row r="2301" spans="1:8" ht="15.75" customHeight="1">
      <c r="A2301" s="93" t="s">
        <v>5964</v>
      </c>
      <c r="B2301" s="93" t="s">
        <v>876</v>
      </c>
      <c r="C2301" s="93" t="s">
        <v>5964</v>
      </c>
      <c r="D2301" s="93" t="s">
        <v>5965</v>
      </c>
      <c r="E2301" s="94">
        <v>0</v>
      </c>
      <c r="F2301" s="93" t="s">
        <v>1185</v>
      </c>
      <c r="H2301" s="3">
        <f>E2301+SUMIF('BR DTG CIKDITIRO'!C:C,C2301,'BR DTG CIKDITIRO'!E:E)</f>
        <v>0</v>
      </c>
    </row>
    <row r="2302" spans="1:8" ht="15.75" customHeight="1">
      <c r="A2302" s="93" t="s">
        <v>5966</v>
      </c>
      <c r="B2302" s="93" t="s">
        <v>876</v>
      </c>
      <c r="C2302" s="93" t="s">
        <v>5966</v>
      </c>
      <c r="D2302" s="93" t="s">
        <v>5967</v>
      </c>
      <c r="E2302" s="94">
        <v>0</v>
      </c>
      <c r="F2302" s="93" t="s">
        <v>1185</v>
      </c>
      <c r="H2302" s="3">
        <f>E2302+SUMIF('BR DTG CIKDITIRO'!C:C,C2302,'BR DTG CIKDITIRO'!E:E)</f>
        <v>0</v>
      </c>
    </row>
    <row r="2303" spans="1:8" ht="15.75" customHeight="1">
      <c r="A2303" s="93" t="s">
        <v>5968</v>
      </c>
      <c r="B2303" s="93" t="s">
        <v>876</v>
      </c>
      <c r="C2303" s="93" t="s">
        <v>5968</v>
      </c>
      <c r="D2303" s="93" t="s">
        <v>5969</v>
      </c>
      <c r="E2303" s="94">
        <v>0</v>
      </c>
      <c r="F2303" s="93" t="s">
        <v>1185</v>
      </c>
      <c r="H2303" s="3">
        <f>E2303+SUMIF('BR DTG CIKDITIRO'!C:C,C2303,'BR DTG CIKDITIRO'!E:E)</f>
        <v>0</v>
      </c>
    </row>
    <row r="2304" spans="1:8" ht="15.75" customHeight="1">
      <c r="A2304" s="93" t="s">
        <v>5970</v>
      </c>
      <c r="B2304" s="93" t="s">
        <v>876</v>
      </c>
      <c r="C2304" s="93" t="s">
        <v>5970</v>
      </c>
      <c r="D2304" s="93" t="s">
        <v>5971</v>
      </c>
      <c r="E2304" s="94">
        <v>0</v>
      </c>
      <c r="F2304" s="93" t="s">
        <v>1185</v>
      </c>
      <c r="H2304" s="3">
        <f>E2304+SUMIF('BR DTG CIKDITIRO'!C:C,C2304,'BR DTG CIKDITIRO'!E:E)</f>
        <v>0</v>
      </c>
    </row>
    <row r="2305" spans="1:8" ht="15.75" customHeight="1">
      <c r="A2305" s="93" t="s">
        <v>5972</v>
      </c>
      <c r="B2305" s="93" t="s">
        <v>876</v>
      </c>
      <c r="C2305" s="93" t="s">
        <v>5972</v>
      </c>
      <c r="D2305" s="93" t="s">
        <v>5973</v>
      </c>
      <c r="E2305" s="94">
        <v>0</v>
      </c>
      <c r="F2305" s="93" t="s">
        <v>1185</v>
      </c>
      <c r="H2305" s="3">
        <f>E2305+SUMIF('BR DTG CIKDITIRO'!C:C,C2305,'BR DTG CIKDITIRO'!E:E)</f>
        <v>0</v>
      </c>
    </row>
    <row r="2306" spans="1:8" ht="15.75" customHeight="1">
      <c r="A2306" s="93" t="s">
        <v>5974</v>
      </c>
      <c r="B2306" s="93" t="s">
        <v>876</v>
      </c>
      <c r="C2306" s="93" t="s">
        <v>5974</v>
      </c>
      <c r="D2306" s="93" t="s">
        <v>2330</v>
      </c>
      <c r="E2306" s="94">
        <v>0</v>
      </c>
      <c r="F2306" s="93" t="s">
        <v>1185</v>
      </c>
      <c r="H2306" s="3">
        <f>E2306+SUMIF('BR DTG CIKDITIRO'!C:C,C2306,'BR DTG CIKDITIRO'!E:E)</f>
        <v>0</v>
      </c>
    </row>
    <row r="2307" spans="1:8" ht="15.75" customHeight="1">
      <c r="A2307" s="93" t="s">
        <v>5975</v>
      </c>
      <c r="B2307" s="93" t="s">
        <v>876</v>
      </c>
      <c r="C2307" s="93" t="s">
        <v>5975</v>
      </c>
      <c r="D2307" s="93" t="s">
        <v>2330</v>
      </c>
      <c r="E2307" s="94">
        <v>0</v>
      </c>
      <c r="F2307" s="93" t="s">
        <v>1185</v>
      </c>
      <c r="H2307" s="3">
        <f>E2307+SUMIF('BR DTG CIKDITIRO'!C:C,C2307,'BR DTG CIKDITIRO'!E:E)</f>
        <v>0</v>
      </c>
    </row>
    <row r="2308" spans="1:8" ht="15.75" customHeight="1">
      <c r="A2308" s="93" t="s">
        <v>5976</v>
      </c>
      <c r="B2308" s="93" t="s">
        <v>876</v>
      </c>
      <c r="C2308" s="93" t="s">
        <v>5976</v>
      </c>
      <c r="D2308" s="93" t="s">
        <v>2330</v>
      </c>
      <c r="E2308" s="94">
        <v>0</v>
      </c>
      <c r="F2308" s="93" t="s">
        <v>1185</v>
      </c>
      <c r="H2308" s="3">
        <f>E2308+SUMIF('BR DTG CIKDITIRO'!C:C,C2308,'BR DTG CIKDITIRO'!E:E)</f>
        <v>0</v>
      </c>
    </row>
    <row r="2309" spans="1:8" ht="15.75" customHeight="1">
      <c r="A2309" s="93" t="s">
        <v>5977</v>
      </c>
      <c r="B2309" s="93" t="s">
        <v>876</v>
      </c>
      <c r="C2309" s="93" t="s">
        <v>5977</v>
      </c>
      <c r="D2309" s="93" t="s">
        <v>2330</v>
      </c>
      <c r="E2309" s="94">
        <v>0</v>
      </c>
      <c r="F2309" s="93" t="s">
        <v>1185</v>
      </c>
      <c r="H2309" s="3">
        <f>E2309+SUMIF('BR DTG CIKDITIRO'!C:C,C2309,'BR DTG CIKDITIRO'!E:E)</f>
        <v>0</v>
      </c>
    </row>
    <row r="2310" spans="1:8" ht="15.75" customHeight="1">
      <c r="A2310" s="93" t="s">
        <v>5978</v>
      </c>
      <c r="B2310" s="93" t="s">
        <v>876</v>
      </c>
      <c r="C2310" s="93" t="s">
        <v>5978</v>
      </c>
      <c r="D2310" s="93" t="s">
        <v>2330</v>
      </c>
      <c r="E2310" s="94">
        <v>0</v>
      </c>
      <c r="F2310" s="93" t="s">
        <v>1185</v>
      </c>
      <c r="H2310" s="3">
        <f>E2310+SUMIF('BR DTG CIKDITIRO'!C:C,C2310,'BR DTG CIKDITIRO'!E:E)</f>
        <v>0</v>
      </c>
    </row>
    <row r="2311" spans="1:8" ht="15.75" customHeight="1">
      <c r="A2311" s="93" t="s">
        <v>5979</v>
      </c>
      <c r="B2311" s="93" t="s">
        <v>876</v>
      </c>
      <c r="C2311" s="93" t="s">
        <v>5979</v>
      </c>
      <c r="D2311" s="93" t="s">
        <v>5980</v>
      </c>
      <c r="E2311" s="94">
        <v>0</v>
      </c>
      <c r="F2311" s="93" t="s">
        <v>1185</v>
      </c>
      <c r="H2311" s="3">
        <f>E2311+SUMIF('BR DTG CIKDITIRO'!C:C,C2311,'BR DTG CIKDITIRO'!E:E)</f>
        <v>0</v>
      </c>
    </row>
    <row r="2312" spans="1:8" ht="15.75" customHeight="1">
      <c r="A2312" s="93" t="s">
        <v>5981</v>
      </c>
      <c r="B2312" s="93" t="s">
        <v>876</v>
      </c>
      <c r="C2312" s="93" t="s">
        <v>5981</v>
      </c>
      <c r="D2312" s="93" t="s">
        <v>2330</v>
      </c>
      <c r="E2312" s="94">
        <v>0</v>
      </c>
      <c r="F2312" s="93" t="s">
        <v>1185</v>
      </c>
      <c r="H2312" s="3">
        <f>E2312+SUMIF('BR DTG CIKDITIRO'!C:C,C2312,'BR DTG CIKDITIRO'!E:E)</f>
        <v>0</v>
      </c>
    </row>
    <row r="2313" spans="1:8" ht="15.75" customHeight="1">
      <c r="A2313" s="93" t="s">
        <v>5982</v>
      </c>
      <c r="B2313" s="93" t="s">
        <v>876</v>
      </c>
      <c r="C2313" s="93" t="s">
        <v>5982</v>
      </c>
      <c r="D2313" s="93" t="s">
        <v>2330</v>
      </c>
      <c r="E2313" s="94">
        <v>0</v>
      </c>
      <c r="F2313" s="93" t="s">
        <v>1185</v>
      </c>
      <c r="H2313" s="3">
        <f>E2313+SUMIF('BR DTG CIKDITIRO'!C:C,C2313,'BR DTG CIKDITIRO'!E:E)</f>
        <v>0</v>
      </c>
    </row>
    <row r="2314" spans="1:8" ht="15.75" customHeight="1">
      <c r="A2314" s="93" t="s">
        <v>1464</v>
      </c>
      <c r="B2314" s="93" t="s">
        <v>881</v>
      </c>
      <c r="C2314" s="93" t="s">
        <v>1464</v>
      </c>
      <c r="D2314" s="93" t="s">
        <v>1465</v>
      </c>
      <c r="E2314" s="94">
        <v>2</v>
      </c>
      <c r="F2314" s="93" t="s">
        <v>1185</v>
      </c>
      <c r="H2314" s="3">
        <f>E2314+SUMIF('BR DTG CIKDITIRO'!C:C,C2314,'BR DTG CIKDITIRO'!E:E)</f>
        <v>2</v>
      </c>
    </row>
    <row r="2315" spans="1:8" ht="15.75" customHeight="1">
      <c r="A2315" s="93" t="s">
        <v>1466</v>
      </c>
      <c r="B2315" s="93" t="s">
        <v>881</v>
      </c>
      <c r="C2315" s="93" t="s">
        <v>1466</v>
      </c>
      <c r="D2315" s="93" t="s">
        <v>1467</v>
      </c>
      <c r="E2315" s="94">
        <v>2</v>
      </c>
      <c r="F2315" s="93" t="s">
        <v>1185</v>
      </c>
      <c r="H2315" s="3">
        <f>E2315+SUMIF('BR DTG CIKDITIRO'!C:C,C2315,'BR DTG CIKDITIRO'!E:E)</f>
        <v>2</v>
      </c>
    </row>
    <row r="2316" spans="1:8" ht="15.75" customHeight="1">
      <c r="A2316" s="93" t="s">
        <v>5983</v>
      </c>
      <c r="B2316" s="93" t="s">
        <v>876</v>
      </c>
      <c r="C2316" s="93" t="s">
        <v>5983</v>
      </c>
      <c r="D2316" s="93" t="s">
        <v>5984</v>
      </c>
      <c r="E2316" s="94">
        <v>0</v>
      </c>
      <c r="F2316" s="93" t="s">
        <v>1185</v>
      </c>
      <c r="H2316" s="3">
        <f>E2316+SUMIF('BR DTG CIKDITIRO'!C:C,C2316,'BR DTG CIKDITIRO'!E:E)</f>
        <v>0</v>
      </c>
    </row>
    <row r="2317" spans="1:8" ht="15.75" customHeight="1">
      <c r="A2317" s="93" t="s">
        <v>5985</v>
      </c>
      <c r="B2317" s="93" t="s">
        <v>876</v>
      </c>
      <c r="C2317" s="93" t="s">
        <v>5985</v>
      </c>
      <c r="D2317" s="93" t="s">
        <v>5986</v>
      </c>
      <c r="E2317" s="94">
        <v>0</v>
      </c>
      <c r="F2317" s="93" t="s">
        <v>1185</v>
      </c>
      <c r="H2317" s="3">
        <f>E2317+SUMIF('BR DTG CIKDITIRO'!C:C,C2317,'BR DTG CIKDITIRO'!E:E)</f>
        <v>0</v>
      </c>
    </row>
    <row r="2318" spans="1:8" ht="15.75" customHeight="1">
      <c r="A2318" s="93" t="s">
        <v>5987</v>
      </c>
      <c r="B2318" s="93" t="s">
        <v>876</v>
      </c>
      <c r="C2318" s="93" t="s">
        <v>5987</v>
      </c>
      <c r="D2318" s="93" t="s">
        <v>5988</v>
      </c>
      <c r="E2318" s="94">
        <v>0</v>
      </c>
      <c r="F2318" s="93" t="s">
        <v>1185</v>
      </c>
      <c r="H2318" s="3">
        <f>E2318+SUMIF('BR DTG CIKDITIRO'!C:C,C2318,'BR DTG CIKDITIRO'!E:E)</f>
        <v>0</v>
      </c>
    </row>
    <row r="2319" spans="1:8" ht="15.75" customHeight="1">
      <c r="A2319" s="93" t="s">
        <v>5989</v>
      </c>
      <c r="B2319" s="93" t="s">
        <v>876</v>
      </c>
      <c r="C2319" s="93" t="s">
        <v>5989</v>
      </c>
      <c r="D2319" s="93" t="s">
        <v>5990</v>
      </c>
      <c r="E2319" s="94">
        <v>0</v>
      </c>
      <c r="F2319" s="93" t="s">
        <v>1185</v>
      </c>
      <c r="H2319" s="3">
        <f>E2319+SUMIF('BR DTG CIKDITIRO'!C:C,C2319,'BR DTG CIKDITIRO'!E:E)</f>
        <v>0</v>
      </c>
    </row>
    <row r="2320" spans="1:8" ht="15.75" customHeight="1">
      <c r="A2320" s="93" t="s">
        <v>1468</v>
      </c>
      <c r="B2320" s="93" t="s">
        <v>884</v>
      </c>
      <c r="C2320" s="93" t="s">
        <v>1468</v>
      </c>
      <c r="D2320" s="93" t="s">
        <v>1469</v>
      </c>
      <c r="E2320" s="94">
        <v>1</v>
      </c>
      <c r="F2320" s="93" t="s">
        <v>1185</v>
      </c>
      <c r="H2320" s="3">
        <f>E2320+SUMIF('BR DTG CIKDITIRO'!C:C,C2320,'BR DTG CIKDITIRO'!E:E)</f>
        <v>1</v>
      </c>
    </row>
    <row r="2321" spans="1:8" ht="15.75" customHeight="1">
      <c r="A2321" s="93" t="s">
        <v>416</v>
      </c>
      <c r="B2321" s="93" t="s">
        <v>884</v>
      </c>
      <c r="C2321" s="93" t="s">
        <v>416</v>
      </c>
      <c r="D2321" s="93" t="s">
        <v>1532</v>
      </c>
      <c r="E2321" s="94">
        <v>2</v>
      </c>
      <c r="F2321" s="93" t="s">
        <v>1185</v>
      </c>
      <c r="H2321" s="3">
        <f>E2321+SUMIF('BR DTG CIKDITIRO'!C:C,C2321,'BR DTG CIKDITIRO'!E:E)</f>
        <v>2</v>
      </c>
    </row>
    <row r="2322" spans="1:8" ht="15.75" customHeight="1">
      <c r="A2322" s="93" t="s">
        <v>9666</v>
      </c>
      <c r="B2322" s="93" t="s">
        <v>876</v>
      </c>
      <c r="C2322" s="93" t="s">
        <v>9666</v>
      </c>
      <c r="D2322" s="93" t="s">
        <v>1215</v>
      </c>
      <c r="E2322" s="94">
        <v>0</v>
      </c>
      <c r="F2322" s="93" t="s">
        <v>1185</v>
      </c>
      <c r="H2322" s="3">
        <f>E2322+SUMIF('BR DTG CIKDITIRO'!C:C,C2322,'BR DTG CIKDITIRO'!E:E)</f>
        <v>0</v>
      </c>
    </row>
    <row r="2323" spans="1:8" ht="15.75" customHeight="1">
      <c r="A2323" s="93" t="s">
        <v>9667</v>
      </c>
      <c r="B2323" s="93" t="s">
        <v>876</v>
      </c>
      <c r="C2323" s="93" t="s">
        <v>9667</v>
      </c>
      <c r="D2323" s="93" t="s">
        <v>2330</v>
      </c>
      <c r="E2323" s="94">
        <v>0</v>
      </c>
      <c r="F2323" s="93" t="s">
        <v>1185</v>
      </c>
      <c r="H2323" s="3">
        <f>E2323+SUMIF('BR DTG CIKDITIRO'!C:C,C2323,'BR DTG CIKDITIRO'!E:E)</f>
        <v>0</v>
      </c>
    </row>
    <row r="2324" spans="1:8" ht="15.75" customHeight="1">
      <c r="A2324" s="93" t="s">
        <v>9668</v>
      </c>
      <c r="B2324" s="93" t="s">
        <v>876</v>
      </c>
      <c r="C2324" s="93" t="s">
        <v>9668</v>
      </c>
      <c r="D2324" s="93" t="s">
        <v>9669</v>
      </c>
      <c r="E2324" s="94">
        <v>0</v>
      </c>
      <c r="F2324" s="93" t="s">
        <v>1185</v>
      </c>
      <c r="H2324" s="3">
        <f>E2324+SUMIF('BR DTG CIKDITIRO'!C:C,C2324,'BR DTG CIKDITIRO'!E:E)</f>
        <v>0</v>
      </c>
    </row>
    <row r="2325" spans="1:8" ht="15.75" customHeight="1">
      <c r="A2325" s="93" t="s">
        <v>9670</v>
      </c>
      <c r="B2325" s="93" t="s">
        <v>876</v>
      </c>
      <c r="C2325" s="93" t="s">
        <v>9670</v>
      </c>
      <c r="D2325" s="93" t="s">
        <v>9671</v>
      </c>
      <c r="E2325" s="94">
        <v>0</v>
      </c>
      <c r="F2325" s="93" t="s">
        <v>1185</v>
      </c>
      <c r="H2325" s="3">
        <f>E2325+SUMIF('BR DTG CIKDITIRO'!C:C,C2325,'BR DTG CIKDITIRO'!E:E)</f>
        <v>0</v>
      </c>
    </row>
    <row r="2326" spans="1:8" ht="15.75" customHeight="1">
      <c r="A2326" s="93" t="s">
        <v>417</v>
      </c>
      <c r="B2326" s="93" t="s">
        <v>898</v>
      </c>
      <c r="C2326" s="93" t="s">
        <v>417</v>
      </c>
      <c r="D2326" s="93" t="s">
        <v>1216</v>
      </c>
      <c r="E2326" s="94">
        <v>5</v>
      </c>
      <c r="F2326" s="93" t="s">
        <v>1185</v>
      </c>
      <c r="H2326" s="3">
        <f>E2326+SUMIF('BR DTG CIKDITIRO'!C:C,C2326,'BR DTG CIKDITIRO'!E:E)</f>
        <v>5</v>
      </c>
    </row>
    <row r="2327" spans="1:8" ht="15.75" customHeight="1">
      <c r="A2327" s="93" t="s">
        <v>418</v>
      </c>
      <c r="B2327" s="93" t="s">
        <v>898</v>
      </c>
      <c r="C2327" s="93" t="s">
        <v>418</v>
      </c>
      <c r="D2327" s="93" t="s">
        <v>1217</v>
      </c>
      <c r="E2327" s="94">
        <v>4</v>
      </c>
      <c r="F2327" s="93" t="s">
        <v>1185</v>
      </c>
      <c r="H2327" s="3">
        <f>E2327+SUMIF('BR DTG CIKDITIRO'!C:C,C2327,'BR DTG CIKDITIRO'!E:E)</f>
        <v>4</v>
      </c>
    </row>
    <row r="2328" spans="1:8" ht="15.75" customHeight="1">
      <c r="A2328" s="93" t="s">
        <v>5991</v>
      </c>
      <c r="B2328" s="93" t="s">
        <v>876</v>
      </c>
      <c r="C2328" s="93" t="s">
        <v>5991</v>
      </c>
      <c r="D2328" s="93" t="s">
        <v>5992</v>
      </c>
      <c r="E2328" s="94">
        <v>0</v>
      </c>
      <c r="F2328" s="93" t="s">
        <v>1185</v>
      </c>
      <c r="H2328" s="3">
        <f>E2328+SUMIF('BR DTG CIKDITIRO'!C:C,C2328,'BR DTG CIKDITIRO'!E:E)</f>
        <v>0</v>
      </c>
    </row>
    <row r="2329" spans="1:8" ht="15.75" customHeight="1">
      <c r="A2329" s="93" t="s">
        <v>419</v>
      </c>
      <c r="B2329" s="93" t="s">
        <v>898</v>
      </c>
      <c r="C2329" s="93" t="s">
        <v>419</v>
      </c>
      <c r="D2329" s="93" t="s">
        <v>1218</v>
      </c>
      <c r="E2329" s="94">
        <v>15</v>
      </c>
      <c r="F2329" s="93" t="s">
        <v>1185</v>
      </c>
      <c r="H2329" s="3">
        <f>E2329+SUMIF('BR DTG CIKDITIRO'!C:C,C2329,'BR DTG CIKDITIRO'!E:E)</f>
        <v>15</v>
      </c>
    </row>
    <row r="2330" spans="1:8" ht="15.75" customHeight="1">
      <c r="A2330" s="93" t="s">
        <v>5993</v>
      </c>
      <c r="B2330" s="93" t="s">
        <v>876</v>
      </c>
      <c r="C2330" s="93" t="s">
        <v>5993</v>
      </c>
      <c r="D2330" s="93" t="s">
        <v>5994</v>
      </c>
      <c r="E2330" s="94">
        <v>0</v>
      </c>
      <c r="F2330" s="93" t="s">
        <v>1185</v>
      </c>
      <c r="H2330" s="3">
        <f>E2330+SUMIF('BR DTG CIKDITIRO'!C:C,C2330,'BR DTG CIKDITIRO'!E:E)</f>
        <v>0</v>
      </c>
    </row>
    <row r="2331" spans="1:8" ht="15.75" customHeight="1">
      <c r="A2331" s="93" t="s">
        <v>5995</v>
      </c>
      <c r="B2331" s="93" t="s">
        <v>876</v>
      </c>
      <c r="C2331" s="93" t="s">
        <v>5995</v>
      </c>
      <c r="D2331" s="93" t="s">
        <v>5996</v>
      </c>
      <c r="E2331" s="94">
        <v>0</v>
      </c>
      <c r="F2331" s="93" t="s">
        <v>1185</v>
      </c>
      <c r="H2331" s="3">
        <f>E2331+SUMIF('BR DTG CIKDITIRO'!C:C,C2331,'BR DTG CIKDITIRO'!E:E)</f>
        <v>0</v>
      </c>
    </row>
    <row r="2332" spans="1:8" ht="15.75" customHeight="1">
      <c r="A2332" s="93" t="s">
        <v>5997</v>
      </c>
      <c r="B2332" s="93" t="s">
        <v>876</v>
      </c>
      <c r="C2332" s="93" t="s">
        <v>5997</v>
      </c>
      <c r="D2332" s="93" t="s">
        <v>5998</v>
      </c>
      <c r="E2332" s="94">
        <v>0</v>
      </c>
      <c r="F2332" s="93" t="s">
        <v>1185</v>
      </c>
      <c r="H2332" s="3">
        <f>E2332+SUMIF('BR DTG CIKDITIRO'!C:C,C2332,'BR DTG CIKDITIRO'!E:E)</f>
        <v>0</v>
      </c>
    </row>
    <row r="2333" spans="1:8" ht="15.75" customHeight="1">
      <c r="A2333" s="93" t="s">
        <v>5999</v>
      </c>
      <c r="B2333" s="93" t="s">
        <v>876</v>
      </c>
      <c r="C2333" s="93" t="s">
        <v>5999</v>
      </c>
      <c r="D2333" s="93" t="s">
        <v>6000</v>
      </c>
      <c r="E2333" s="94">
        <v>0</v>
      </c>
      <c r="F2333" s="93" t="s">
        <v>1185</v>
      </c>
      <c r="H2333" s="3">
        <f>E2333+SUMIF('BR DTG CIKDITIRO'!C:C,C2333,'BR DTG CIKDITIRO'!E:E)</f>
        <v>0</v>
      </c>
    </row>
    <row r="2334" spans="1:8" ht="15.75" customHeight="1">
      <c r="A2334" s="93" t="s">
        <v>6001</v>
      </c>
      <c r="B2334" s="93" t="s">
        <v>876</v>
      </c>
      <c r="C2334" s="93" t="s">
        <v>6001</v>
      </c>
      <c r="D2334" s="93" t="s">
        <v>6002</v>
      </c>
      <c r="E2334" s="94">
        <v>0</v>
      </c>
      <c r="F2334" s="93" t="s">
        <v>1185</v>
      </c>
      <c r="H2334" s="3">
        <f>E2334+SUMIF('BR DTG CIKDITIRO'!C:C,C2334,'BR DTG CIKDITIRO'!E:E)</f>
        <v>0</v>
      </c>
    </row>
    <row r="2335" spans="1:8" ht="15.75" customHeight="1">
      <c r="A2335" s="93" t="s">
        <v>6003</v>
      </c>
      <c r="B2335" s="93" t="s">
        <v>876</v>
      </c>
      <c r="C2335" s="93" t="s">
        <v>6003</v>
      </c>
      <c r="D2335" s="93" t="s">
        <v>6004</v>
      </c>
      <c r="E2335" s="94">
        <v>0</v>
      </c>
      <c r="F2335" s="93" t="s">
        <v>1185</v>
      </c>
      <c r="H2335" s="3">
        <f>E2335+SUMIF('BR DTG CIKDITIRO'!C:C,C2335,'BR DTG CIKDITIRO'!E:E)</f>
        <v>0</v>
      </c>
    </row>
    <row r="2336" spans="1:8" ht="15.75" customHeight="1">
      <c r="A2336" s="93" t="s">
        <v>6005</v>
      </c>
      <c r="B2336" s="93" t="s">
        <v>876</v>
      </c>
      <c r="C2336" s="93" t="s">
        <v>6005</v>
      </c>
      <c r="D2336" s="93" t="s">
        <v>6006</v>
      </c>
      <c r="E2336" s="94">
        <v>0</v>
      </c>
      <c r="F2336" s="93" t="s">
        <v>1185</v>
      </c>
      <c r="H2336" s="3">
        <f>E2336+SUMIF('BR DTG CIKDITIRO'!C:C,C2336,'BR DTG CIKDITIRO'!E:E)</f>
        <v>0</v>
      </c>
    </row>
    <row r="2337" spans="1:8" ht="15.75" customHeight="1">
      <c r="A2337" s="93" t="s">
        <v>6007</v>
      </c>
      <c r="B2337" s="93" t="s">
        <v>876</v>
      </c>
      <c r="C2337" s="93" t="s">
        <v>6007</v>
      </c>
      <c r="D2337" s="93" t="s">
        <v>6008</v>
      </c>
      <c r="E2337" s="94">
        <v>0</v>
      </c>
      <c r="F2337" s="93" t="s">
        <v>1185</v>
      </c>
      <c r="H2337" s="3">
        <f>E2337+SUMIF('BR DTG CIKDITIRO'!C:C,C2337,'BR DTG CIKDITIRO'!E:E)</f>
        <v>0</v>
      </c>
    </row>
    <row r="2338" spans="1:8" ht="15.75" customHeight="1">
      <c r="A2338" s="93" t="s">
        <v>6009</v>
      </c>
      <c r="B2338" s="93" t="s">
        <v>876</v>
      </c>
      <c r="C2338" s="93" t="s">
        <v>6009</v>
      </c>
      <c r="D2338" s="93" t="s">
        <v>6010</v>
      </c>
      <c r="E2338" s="94">
        <v>0</v>
      </c>
      <c r="F2338" s="93" t="s">
        <v>1185</v>
      </c>
      <c r="H2338" s="3">
        <f>E2338+SUMIF('BR DTG CIKDITIRO'!C:C,C2338,'BR DTG CIKDITIRO'!E:E)</f>
        <v>0</v>
      </c>
    </row>
    <row r="2339" spans="1:8" ht="15.75" customHeight="1">
      <c r="A2339" s="93" t="s">
        <v>6011</v>
      </c>
      <c r="B2339" s="93" t="s">
        <v>876</v>
      </c>
      <c r="C2339" s="93" t="s">
        <v>6011</v>
      </c>
      <c r="D2339" s="93" t="s">
        <v>6012</v>
      </c>
      <c r="E2339" s="94">
        <v>0</v>
      </c>
      <c r="F2339" s="93" t="s">
        <v>1185</v>
      </c>
      <c r="H2339" s="3">
        <f>E2339+SUMIF('BR DTG CIKDITIRO'!C:C,C2339,'BR DTG CIKDITIRO'!E:E)</f>
        <v>0</v>
      </c>
    </row>
    <row r="2340" spans="1:8" ht="15.75" customHeight="1">
      <c r="A2340" s="93" t="s">
        <v>6013</v>
      </c>
      <c r="B2340" s="93" t="s">
        <v>876</v>
      </c>
      <c r="C2340" s="93" t="s">
        <v>6013</v>
      </c>
      <c r="D2340" s="93" t="s">
        <v>6014</v>
      </c>
      <c r="E2340" s="94">
        <v>0</v>
      </c>
      <c r="F2340" s="93" t="s">
        <v>1185</v>
      </c>
      <c r="H2340" s="3">
        <f>E2340+SUMIF('BR DTG CIKDITIRO'!C:C,C2340,'BR DTG CIKDITIRO'!E:E)</f>
        <v>0</v>
      </c>
    </row>
    <row r="2341" spans="1:8" ht="15.75" customHeight="1">
      <c r="A2341" s="93" t="s">
        <v>6015</v>
      </c>
      <c r="B2341" s="93" t="s">
        <v>876</v>
      </c>
      <c r="C2341" s="93" t="s">
        <v>6015</v>
      </c>
      <c r="D2341" s="93" t="s">
        <v>6016</v>
      </c>
      <c r="E2341" s="94">
        <v>0</v>
      </c>
      <c r="F2341" s="93" t="s">
        <v>1185</v>
      </c>
      <c r="H2341" s="3">
        <f>E2341+SUMIF('BR DTG CIKDITIRO'!C:C,C2341,'BR DTG CIKDITIRO'!E:E)</f>
        <v>0</v>
      </c>
    </row>
    <row r="2342" spans="1:8" ht="15.75" customHeight="1">
      <c r="A2342" s="93" t="s">
        <v>6017</v>
      </c>
      <c r="B2342" s="93" t="s">
        <v>876</v>
      </c>
      <c r="C2342" s="93" t="s">
        <v>6017</v>
      </c>
      <c r="D2342" s="93" t="s">
        <v>6018</v>
      </c>
      <c r="E2342" s="94">
        <v>0</v>
      </c>
      <c r="F2342" s="93" t="s">
        <v>1185</v>
      </c>
      <c r="H2342" s="3">
        <f>E2342+SUMIF('BR DTG CIKDITIRO'!C:C,C2342,'BR DTG CIKDITIRO'!E:E)</f>
        <v>0</v>
      </c>
    </row>
    <row r="2343" spans="1:8" ht="15.75" customHeight="1">
      <c r="A2343" s="93" t="s">
        <v>6019</v>
      </c>
      <c r="B2343" s="93" t="s">
        <v>876</v>
      </c>
      <c r="C2343" s="93" t="s">
        <v>6019</v>
      </c>
      <c r="D2343" s="93" t="s">
        <v>6020</v>
      </c>
      <c r="E2343" s="94">
        <v>0</v>
      </c>
      <c r="F2343" s="93" t="s">
        <v>1185</v>
      </c>
      <c r="H2343" s="3">
        <f>E2343+SUMIF('BR DTG CIKDITIRO'!C:C,C2343,'BR DTG CIKDITIRO'!E:E)</f>
        <v>0</v>
      </c>
    </row>
    <row r="2344" spans="1:8" ht="15.75" customHeight="1">
      <c r="A2344" s="93" t="s">
        <v>6021</v>
      </c>
      <c r="B2344" s="93" t="s">
        <v>876</v>
      </c>
      <c r="C2344" s="93" t="s">
        <v>6021</v>
      </c>
      <c r="D2344" s="93" t="s">
        <v>6022</v>
      </c>
      <c r="E2344" s="94">
        <v>0</v>
      </c>
      <c r="F2344" s="93" t="s">
        <v>1185</v>
      </c>
      <c r="H2344" s="3">
        <f>E2344+SUMIF('BR DTG CIKDITIRO'!C:C,C2344,'BR DTG CIKDITIRO'!E:E)</f>
        <v>0</v>
      </c>
    </row>
    <row r="2345" spans="1:8" ht="15.75" customHeight="1">
      <c r="A2345" s="93" t="s">
        <v>6023</v>
      </c>
      <c r="B2345" s="93" t="s">
        <v>876</v>
      </c>
      <c r="C2345" s="93" t="s">
        <v>6023</v>
      </c>
      <c r="D2345" s="93" t="s">
        <v>6024</v>
      </c>
      <c r="E2345" s="94">
        <v>0</v>
      </c>
      <c r="F2345" s="93" t="s">
        <v>1185</v>
      </c>
      <c r="H2345" s="3">
        <f>E2345+SUMIF('BR DTG CIKDITIRO'!C:C,C2345,'BR DTG CIKDITIRO'!E:E)</f>
        <v>0</v>
      </c>
    </row>
    <row r="2346" spans="1:8" ht="15.75" customHeight="1">
      <c r="A2346" s="93" t="s">
        <v>6025</v>
      </c>
      <c r="B2346" s="93" t="s">
        <v>876</v>
      </c>
      <c r="C2346" s="93" t="s">
        <v>6025</v>
      </c>
      <c r="D2346" s="93" t="s">
        <v>6026</v>
      </c>
      <c r="E2346" s="94">
        <v>0</v>
      </c>
      <c r="F2346" s="93" t="s">
        <v>1185</v>
      </c>
      <c r="H2346" s="3">
        <f>E2346+SUMIF('BR DTG CIKDITIRO'!C:C,C2346,'BR DTG CIKDITIRO'!E:E)</f>
        <v>0</v>
      </c>
    </row>
    <row r="2347" spans="1:8" ht="15.75" customHeight="1">
      <c r="A2347" s="93" t="s">
        <v>6027</v>
      </c>
      <c r="B2347" s="93" t="s">
        <v>876</v>
      </c>
      <c r="C2347" s="93" t="s">
        <v>6027</v>
      </c>
      <c r="D2347" s="93" t="s">
        <v>6028</v>
      </c>
      <c r="E2347" s="94">
        <v>0</v>
      </c>
      <c r="F2347" s="93" t="s">
        <v>1185</v>
      </c>
      <c r="H2347" s="3">
        <f>E2347+SUMIF('BR DTG CIKDITIRO'!C:C,C2347,'BR DTG CIKDITIRO'!E:E)</f>
        <v>0</v>
      </c>
    </row>
    <row r="2348" spans="1:8" ht="15.75" customHeight="1">
      <c r="A2348" s="93" t="s">
        <v>6029</v>
      </c>
      <c r="B2348" s="93" t="s">
        <v>876</v>
      </c>
      <c r="C2348" s="93" t="s">
        <v>6029</v>
      </c>
      <c r="D2348" s="93" t="s">
        <v>6030</v>
      </c>
      <c r="E2348" s="94">
        <v>0</v>
      </c>
      <c r="F2348" s="93" t="s">
        <v>1185</v>
      </c>
      <c r="H2348" s="3">
        <f>E2348+SUMIF('BR DTG CIKDITIRO'!C:C,C2348,'BR DTG CIKDITIRO'!E:E)</f>
        <v>0</v>
      </c>
    </row>
    <row r="2349" spans="1:8" ht="15.75" customHeight="1">
      <c r="A2349" s="93" t="s">
        <v>6031</v>
      </c>
      <c r="B2349" s="93" t="s">
        <v>876</v>
      </c>
      <c r="C2349" s="93" t="s">
        <v>6031</v>
      </c>
      <c r="D2349" s="93" t="s">
        <v>6032</v>
      </c>
      <c r="E2349" s="94">
        <v>0</v>
      </c>
      <c r="F2349" s="93" t="s">
        <v>1185</v>
      </c>
      <c r="H2349" s="3">
        <f>E2349+SUMIF('BR DTG CIKDITIRO'!C:C,C2349,'BR DTG CIKDITIRO'!E:E)</f>
        <v>0</v>
      </c>
    </row>
    <row r="2350" spans="1:8" ht="15.75" customHeight="1">
      <c r="A2350" s="93" t="s">
        <v>6033</v>
      </c>
      <c r="B2350" s="93" t="s">
        <v>876</v>
      </c>
      <c r="C2350" s="93" t="s">
        <v>6033</v>
      </c>
      <c r="D2350" s="93" t="s">
        <v>6034</v>
      </c>
      <c r="E2350" s="94">
        <v>0</v>
      </c>
      <c r="F2350" s="93" t="s">
        <v>1185</v>
      </c>
      <c r="H2350" s="3">
        <f>E2350+SUMIF('BR DTG CIKDITIRO'!C:C,C2350,'BR DTG CIKDITIRO'!E:E)</f>
        <v>0</v>
      </c>
    </row>
    <row r="2351" spans="1:8" ht="15.75" customHeight="1">
      <c r="A2351" s="93" t="s">
        <v>6035</v>
      </c>
      <c r="B2351" s="93" t="s">
        <v>876</v>
      </c>
      <c r="C2351" s="93" t="s">
        <v>6035</v>
      </c>
      <c r="D2351" s="93" t="s">
        <v>6036</v>
      </c>
      <c r="E2351" s="94">
        <v>0</v>
      </c>
      <c r="F2351" s="93" t="s">
        <v>1185</v>
      </c>
      <c r="H2351" s="3">
        <f>E2351+SUMIF('BR DTG CIKDITIRO'!C:C,C2351,'BR DTG CIKDITIRO'!E:E)</f>
        <v>0</v>
      </c>
    </row>
    <row r="2352" spans="1:8" ht="15.75" customHeight="1">
      <c r="A2352" s="93" t="s">
        <v>6037</v>
      </c>
      <c r="B2352" s="93" t="s">
        <v>876</v>
      </c>
      <c r="C2352" s="93" t="s">
        <v>6037</v>
      </c>
      <c r="D2352" s="93" t="s">
        <v>6038</v>
      </c>
      <c r="E2352" s="94">
        <v>0</v>
      </c>
      <c r="F2352" s="93" t="s">
        <v>1185</v>
      </c>
      <c r="H2352" s="3">
        <f>E2352+SUMIF('BR DTG CIKDITIRO'!C:C,C2352,'BR DTG CIKDITIRO'!E:E)</f>
        <v>0</v>
      </c>
    </row>
    <row r="2353" spans="1:8" ht="15.75" customHeight="1">
      <c r="A2353" s="93" t="s">
        <v>6039</v>
      </c>
      <c r="B2353" s="93" t="s">
        <v>876</v>
      </c>
      <c r="C2353" s="93" t="s">
        <v>6039</v>
      </c>
      <c r="D2353" s="93" t="s">
        <v>6040</v>
      </c>
      <c r="E2353" s="94">
        <v>0</v>
      </c>
      <c r="F2353" s="93" t="s">
        <v>1185</v>
      </c>
      <c r="H2353" s="3">
        <f>E2353+SUMIF('BR DTG CIKDITIRO'!C:C,C2353,'BR DTG CIKDITIRO'!E:E)</f>
        <v>0</v>
      </c>
    </row>
    <row r="2354" spans="1:8" ht="15.75" customHeight="1">
      <c r="A2354" s="93" t="s">
        <v>6041</v>
      </c>
      <c r="B2354" s="93" t="s">
        <v>876</v>
      </c>
      <c r="C2354" s="93" t="s">
        <v>6041</v>
      </c>
      <c r="D2354" s="93" t="s">
        <v>6042</v>
      </c>
      <c r="E2354" s="94">
        <v>0</v>
      </c>
      <c r="F2354" s="93" t="s">
        <v>1185</v>
      </c>
      <c r="H2354" s="3">
        <f>E2354+SUMIF('BR DTG CIKDITIRO'!C:C,C2354,'BR DTG CIKDITIRO'!E:E)</f>
        <v>0</v>
      </c>
    </row>
    <row r="2355" spans="1:8" ht="15.75" customHeight="1">
      <c r="A2355" s="93" t="s">
        <v>6043</v>
      </c>
      <c r="B2355" s="93" t="s">
        <v>876</v>
      </c>
      <c r="C2355" s="93" t="s">
        <v>6043</v>
      </c>
      <c r="D2355" s="93" t="s">
        <v>6044</v>
      </c>
      <c r="E2355" s="94">
        <v>0</v>
      </c>
      <c r="F2355" s="93" t="s">
        <v>1185</v>
      </c>
      <c r="H2355" s="3">
        <f>E2355+SUMIF('BR DTG CIKDITIRO'!C:C,C2355,'BR DTG CIKDITIRO'!E:E)</f>
        <v>0</v>
      </c>
    </row>
    <row r="2356" spans="1:8" ht="15.75" customHeight="1">
      <c r="A2356" s="93" t="s">
        <v>6045</v>
      </c>
      <c r="B2356" s="93" t="s">
        <v>876</v>
      </c>
      <c r="C2356" s="93" t="s">
        <v>6045</v>
      </c>
      <c r="D2356" s="93" t="s">
        <v>6046</v>
      </c>
      <c r="E2356" s="94">
        <v>0</v>
      </c>
      <c r="F2356" s="93" t="s">
        <v>1185</v>
      </c>
      <c r="H2356" s="3">
        <f>E2356+SUMIF('BR DTG CIKDITIRO'!C:C,C2356,'BR DTG CIKDITIRO'!E:E)</f>
        <v>0</v>
      </c>
    </row>
    <row r="2357" spans="1:8" ht="15.75" customHeight="1">
      <c r="A2357" s="93" t="s">
        <v>6047</v>
      </c>
      <c r="B2357" s="93" t="s">
        <v>876</v>
      </c>
      <c r="C2357" s="93" t="s">
        <v>6047</v>
      </c>
      <c r="D2357" s="93" t="s">
        <v>6048</v>
      </c>
      <c r="E2357" s="94">
        <v>0</v>
      </c>
      <c r="F2357" s="93" t="s">
        <v>1185</v>
      </c>
      <c r="H2357" s="3">
        <f>E2357+SUMIF('BR DTG CIKDITIRO'!C:C,C2357,'BR DTG CIKDITIRO'!E:E)</f>
        <v>0</v>
      </c>
    </row>
    <row r="2358" spans="1:8" ht="15.75" customHeight="1">
      <c r="A2358" s="93" t="s">
        <v>6049</v>
      </c>
      <c r="B2358" s="93" t="s">
        <v>876</v>
      </c>
      <c r="C2358" s="93" t="s">
        <v>6049</v>
      </c>
      <c r="D2358" s="93" t="s">
        <v>6050</v>
      </c>
      <c r="E2358" s="94">
        <v>0</v>
      </c>
      <c r="F2358" s="93" t="s">
        <v>1185</v>
      </c>
      <c r="H2358" s="3">
        <f>E2358+SUMIF('BR DTG CIKDITIRO'!C:C,C2358,'BR DTG CIKDITIRO'!E:E)</f>
        <v>0</v>
      </c>
    </row>
    <row r="2359" spans="1:8" ht="15.75" customHeight="1">
      <c r="A2359" s="93" t="s">
        <v>6051</v>
      </c>
      <c r="B2359" s="93" t="s">
        <v>876</v>
      </c>
      <c r="C2359" s="93" t="s">
        <v>6051</v>
      </c>
      <c r="D2359" s="93" t="s">
        <v>6052</v>
      </c>
      <c r="E2359" s="94">
        <v>0</v>
      </c>
      <c r="F2359" s="93" t="s">
        <v>1185</v>
      </c>
      <c r="H2359" s="3">
        <f>E2359+SUMIF('BR DTG CIKDITIRO'!C:C,C2359,'BR DTG CIKDITIRO'!E:E)</f>
        <v>0</v>
      </c>
    </row>
    <row r="2360" spans="1:8" ht="15.75" customHeight="1">
      <c r="A2360" s="93" t="s">
        <v>6053</v>
      </c>
      <c r="B2360" s="93" t="s">
        <v>876</v>
      </c>
      <c r="C2360" s="93" t="s">
        <v>6053</v>
      </c>
      <c r="D2360" s="93" t="s">
        <v>6054</v>
      </c>
      <c r="E2360" s="94">
        <v>0</v>
      </c>
      <c r="F2360" s="93" t="s">
        <v>1185</v>
      </c>
      <c r="H2360" s="3">
        <f>E2360+SUMIF('BR DTG CIKDITIRO'!C:C,C2360,'BR DTG CIKDITIRO'!E:E)</f>
        <v>0</v>
      </c>
    </row>
    <row r="2361" spans="1:8" ht="15.75" customHeight="1">
      <c r="A2361" s="93" t="s">
        <v>6055</v>
      </c>
      <c r="B2361" s="93" t="s">
        <v>876</v>
      </c>
      <c r="C2361" s="93" t="s">
        <v>6055</v>
      </c>
      <c r="D2361" s="93" t="s">
        <v>6056</v>
      </c>
      <c r="E2361" s="94">
        <v>0</v>
      </c>
      <c r="F2361" s="93" t="s">
        <v>1185</v>
      </c>
      <c r="H2361" s="3">
        <f>E2361+SUMIF('BR DTG CIKDITIRO'!C:C,C2361,'BR DTG CIKDITIRO'!E:E)</f>
        <v>0</v>
      </c>
    </row>
    <row r="2362" spans="1:8" ht="15.75" customHeight="1">
      <c r="A2362" s="93" t="s">
        <v>6057</v>
      </c>
      <c r="B2362" s="93" t="s">
        <v>876</v>
      </c>
      <c r="C2362" s="93" t="s">
        <v>6057</v>
      </c>
      <c r="D2362" s="93" t="s">
        <v>2330</v>
      </c>
      <c r="E2362" s="94">
        <v>0</v>
      </c>
      <c r="F2362" s="93" t="s">
        <v>1185</v>
      </c>
      <c r="H2362" s="3">
        <f>E2362+SUMIF('BR DTG CIKDITIRO'!C:C,C2362,'BR DTG CIKDITIRO'!E:E)</f>
        <v>0</v>
      </c>
    </row>
    <row r="2363" spans="1:8" ht="15.75" customHeight="1">
      <c r="A2363" s="93" t="s">
        <v>6058</v>
      </c>
      <c r="B2363" s="93" t="s">
        <v>876</v>
      </c>
      <c r="C2363" s="93" t="s">
        <v>6058</v>
      </c>
      <c r="D2363" s="93" t="s">
        <v>2330</v>
      </c>
      <c r="E2363" s="94">
        <v>0</v>
      </c>
      <c r="F2363" s="93" t="s">
        <v>1185</v>
      </c>
      <c r="H2363" s="3">
        <f>E2363+SUMIF('BR DTG CIKDITIRO'!C:C,C2363,'BR DTG CIKDITIRO'!E:E)</f>
        <v>0</v>
      </c>
    </row>
    <row r="2364" spans="1:8" ht="15.75" customHeight="1">
      <c r="A2364" s="93" t="s">
        <v>6059</v>
      </c>
      <c r="B2364" s="93" t="s">
        <v>876</v>
      </c>
      <c r="C2364" s="93" t="s">
        <v>6059</v>
      </c>
      <c r="D2364" s="93" t="s">
        <v>9672</v>
      </c>
      <c r="E2364" s="94">
        <v>0</v>
      </c>
      <c r="F2364" s="93" t="s">
        <v>1185</v>
      </c>
      <c r="H2364" s="3">
        <f>E2364+SUMIF('BR DTG CIKDITIRO'!C:C,C2364,'BR DTG CIKDITIRO'!E:E)</f>
        <v>0</v>
      </c>
    </row>
    <row r="2365" spans="1:8" ht="15.75" customHeight="1">
      <c r="A2365" s="93" t="s">
        <v>6061</v>
      </c>
      <c r="B2365" s="93" t="s">
        <v>876</v>
      </c>
      <c r="C2365" s="93" t="s">
        <v>6061</v>
      </c>
      <c r="D2365" s="93" t="s">
        <v>9673</v>
      </c>
      <c r="E2365" s="94">
        <v>0</v>
      </c>
      <c r="F2365" s="93" t="s">
        <v>1185</v>
      </c>
      <c r="H2365" s="3">
        <f>E2365+SUMIF('BR DTG CIKDITIRO'!C:C,C2365,'BR DTG CIKDITIRO'!E:E)</f>
        <v>0</v>
      </c>
    </row>
    <row r="2366" spans="1:8" ht="15.75" customHeight="1">
      <c r="A2366" s="93" t="s">
        <v>6063</v>
      </c>
      <c r="B2366" s="93" t="s">
        <v>876</v>
      </c>
      <c r="C2366" s="93" t="s">
        <v>6063</v>
      </c>
      <c r="D2366" s="93" t="s">
        <v>9674</v>
      </c>
      <c r="E2366" s="94">
        <v>0</v>
      </c>
      <c r="F2366" s="93" t="s">
        <v>1185</v>
      </c>
      <c r="H2366" s="3">
        <f>E2366+SUMIF('BR DTG CIKDITIRO'!C:C,C2366,'BR DTG CIKDITIRO'!E:E)</f>
        <v>0</v>
      </c>
    </row>
    <row r="2367" spans="1:8" ht="15.75" customHeight="1">
      <c r="A2367" s="93" t="s">
        <v>6065</v>
      </c>
      <c r="B2367" s="93" t="s">
        <v>876</v>
      </c>
      <c r="C2367" s="93" t="s">
        <v>6065</v>
      </c>
      <c r="D2367" s="93" t="s">
        <v>6066</v>
      </c>
      <c r="E2367" s="94">
        <v>0</v>
      </c>
      <c r="F2367" s="93" t="s">
        <v>1185</v>
      </c>
      <c r="H2367" s="3">
        <f>E2367+SUMIF('BR DTG CIKDITIRO'!C:C,C2367,'BR DTG CIKDITIRO'!E:E)</f>
        <v>0</v>
      </c>
    </row>
    <row r="2368" spans="1:8" ht="15.75" customHeight="1">
      <c r="A2368" s="93" t="s">
        <v>420</v>
      </c>
      <c r="B2368" s="93" t="s">
        <v>877</v>
      </c>
      <c r="C2368" s="93" t="s">
        <v>420</v>
      </c>
      <c r="D2368" s="93" t="s">
        <v>1219</v>
      </c>
      <c r="E2368" s="94">
        <v>2</v>
      </c>
      <c r="F2368" s="93" t="s">
        <v>1185</v>
      </c>
      <c r="H2368" s="3">
        <f>E2368+SUMIF('BR DTG CIKDITIRO'!C:C,C2368,'BR DTG CIKDITIRO'!E:E)</f>
        <v>2</v>
      </c>
    </row>
    <row r="2369" spans="1:8" ht="15.75" customHeight="1">
      <c r="A2369" s="93" t="s">
        <v>6067</v>
      </c>
      <c r="B2369" s="93" t="s">
        <v>876</v>
      </c>
      <c r="C2369" s="93" t="s">
        <v>6067</v>
      </c>
      <c r="D2369" s="93" t="s">
        <v>6068</v>
      </c>
      <c r="E2369" s="94">
        <v>0</v>
      </c>
      <c r="F2369" s="93" t="s">
        <v>1185</v>
      </c>
      <c r="H2369" s="3">
        <f>E2369+SUMIF('BR DTG CIKDITIRO'!C:C,C2369,'BR DTG CIKDITIRO'!E:E)</f>
        <v>0</v>
      </c>
    </row>
    <row r="2370" spans="1:8" ht="15.75" customHeight="1">
      <c r="A2370" s="93" t="s">
        <v>563</v>
      </c>
      <c r="B2370" s="93" t="s">
        <v>876</v>
      </c>
      <c r="C2370" s="93" t="s">
        <v>563</v>
      </c>
      <c r="D2370" s="93" t="s">
        <v>736</v>
      </c>
      <c r="E2370" s="94">
        <v>0</v>
      </c>
      <c r="F2370" s="93" t="s">
        <v>1185</v>
      </c>
      <c r="H2370" s="3">
        <f>E2370+SUMIF('BR DTG CIKDITIRO'!C:C,C2370,'BR DTG CIKDITIRO'!E:E)</f>
        <v>0</v>
      </c>
    </row>
    <row r="2371" spans="1:8" ht="15.75" customHeight="1">
      <c r="A2371" s="93" t="s">
        <v>564</v>
      </c>
      <c r="B2371" s="93" t="s">
        <v>876</v>
      </c>
      <c r="C2371" s="93" t="s">
        <v>564</v>
      </c>
      <c r="D2371" s="93" t="s">
        <v>737</v>
      </c>
      <c r="E2371" s="94">
        <v>0</v>
      </c>
      <c r="F2371" s="93" t="s">
        <v>1185</v>
      </c>
      <c r="H2371" s="3">
        <f>E2371+SUMIF('BR DTG CIKDITIRO'!C:C,C2371,'BR DTG CIKDITIRO'!E:E)</f>
        <v>0</v>
      </c>
    </row>
    <row r="2372" spans="1:8" ht="15.75" customHeight="1">
      <c r="A2372" s="93" t="s">
        <v>6069</v>
      </c>
      <c r="B2372" s="93" t="s">
        <v>876</v>
      </c>
      <c r="C2372" s="93" t="s">
        <v>6069</v>
      </c>
      <c r="D2372" s="93" t="s">
        <v>6070</v>
      </c>
      <c r="E2372" s="94">
        <v>0</v>
      </c>
      <c r="F2372" s="93" t="s">
        <v>1185</v>
      </c>
      <c r="H2372" s="3">
        <f>E2372+SUMIF('BR DTG CIKDITIRO'!C:C,C2372,'BR DTG CIKDITIRO'!E:E)</f>
        <v>0</v>
      </c>
    </row>
    <row r="2373" spans="1:8" ht="15.75" customHeight="1">
      <c r="A2373" s="93" t="s">
        <v>421</v>
      </c>
      <c r="B2373" s="93" t="s">
        <v>877</v>
      </c>
      <c r="C2373" s="93" t="s">
        <v>421</v>
      </c>
      <c r="D2373" s="93" t="s">
        <v>1220</v>
      </c>
      <c r="E2373" s="94">
        <v>5</v>
      </c>
      <c r="F2373" s="93" t="s">
        <v>1185</v>
      </c>
      <c r="H2373" s="3">
        <f>E2373+SUMIF('BR DTG CIKDITIRO'!C:C,C2373,'BR DTG CIKDITIRO'!E:E)</f>
        <v>5</v>
      </c>
    </row>
    <row r="2374" spans="1:8" ht="15.75" customHeight="1">
      <c r="A2374" s="93" t="s">
        <v>422</v>
      </c>
      <c r="B2374" s="93" t="s">
        <v>877</v>
      </c>
      <c r="C2374" s="93" t="s">
        <v>422</v>
      </c>
      <c r="D2374" s="93" t="s">
        <v>738</v>
      </c>
      <c r="E2374" s="94">
        <v>6</v>
      </c>
      <c r="F2374" s="93" t="s">
        <v>1185</v>
      </c>
      <c r="H2374" s="3">
        <f>E2374+SUMIF('BR DTG CIKDITIRO'!C:C,C2374,'BR DTG CIKDITIRO'!E:E)</f>
        <v>6</v>
      </c>
    </row>
    <row r="2375" spans="1:8" ht="15.75" customHeight="1">
      <c r="A2375" s="93" t="s">
        <v>1666</v>
      </c>
      <c r="B2375" s="93" t="s">
        <v>877</v>
      </c>
      <c r="C2375" s="93" t="s">
        <v>1666</v>
      </c>
      <c r="D2375" s="93" t="s">
        <v>1667</v>
      </c>
      <c r="E2375" s="94">
        <v>7</v>
      </c>
      <c r="F2375" s="93" t="s">
        <v>1185</v>
      </c>
      <c r="H2375" s="3">
        <f>E2375+SUMIF('BR DTG CIKDITIRO'!C:C,C2375,'BR DTG CIKDITIRO'!E:E)</f>
        <v>7</v>
      </c>
    </row>
    <row r="2376" spans="1:8" ht="15.75" customHeight="1">
      <c r="A2376" s="93" t="s">
        <v>6071</v>
      </c>
      <c r="B2376" s="93" t="s">
        <v>876</v>
      </c>
      <c r="C2376" s="93" t="s">
        <v>6071</v>
      </c>
      <c r="D2376" s="93" t="s">
        <v>2330</v>
      </c>
      <c r="E2376" s="94">
        <v>0</v>
      </c>
      <c r="F2376" s="93" t="s">
        <v>1185</v>
      </c>
      <c r="H2376" s="3">
        <f>E2376+SUMIF('BR DTG CIKDITIRO'!C:C,C2376,'BR DTG CIKDITIRO'!E:E)</f>
        <v>0</v>
      </c>
    </row>
    <row r="2377" spans="1:8" ht="15.75" customHeight="1">
      <c r="A2377" s="93" t="s">
        <v>6072</v>
      </c>
      <c r="B2377" s="93" t="s">
        <v>876</v>
      </c>
      <c r="C2377" s="93" t="s">
        <v>6072</v>
      </c>
      <c r="D2377" s="93" t="s">
        <v>6073</v>
      </c>
      <c r="E2377" s="94">
        <v>0</v>
      </c>
      <c r="F2377" s="93" t="s">
        <v>1185</v>
      </c>
      <c r="H2377" s="3">
        <f>E2377+SUMIF('BR DTG CIKDITIRO'!C:C,C2377,'BR DTG CIKDITIRO'!E:E)</f>
        <v>0</v>
      </c>
    </row>
    <row r="2378" spans="1:8" ht="15.75" customHeight="1">
      <c r="A2378" s="93" t="s">
        <v>2246</v>
      </c>
      <c r="B2378" s="93" t="s">
        <v>877</v>
      </c>
      <c r="C2378" s="93" t="s">
        <v>2246</v>
      </c>
      <c r="D2378" s="93" t="s">
        <v>2247</v>
      </c>
      <c r="E2378" s="94">
        <v>0</v>
      </c>
      <c r="F2378" s="93" t="s">
        <v>1185</v>
      </c>
      <c r="H2378" s="3">
        <f>E2378+SUMIF('BR DTG CIKDITIRO'!C:C,C2378,'BR DTG CIKDITIRO'!E:E)</f>
        <v>0</v>
      </c>
    </row>
    <row r="2379" spans="1:8" ht="15.75" customHeight="1">
      <c r="A2379" s="93" t="s">
        <v>6074</v>
      </c>
      <c r="B2379" s="93" t="s">
        <v>876</v>
      </c>
      <c r="C2379" s="93" t="s">
        <v>6074</v>
      </c>
      <c r="D2379" s="93" t="s">
        <v>2330</v>
      </c>
      <c r="E2379" s="94">
        <v>0</v>
      </c>
      <c r="F2379" s="93" t="s">
        <v>1185</v>
      </c>
      <c r="H2379" s="3">
        <f>E2379+SUMIF('BR DTG CIKDITIRO'!C:C,C2379,'BR DTG CIKDITIRO'!E:E)</f>
        <v>0</v>
      </c>
    </row>
    <row r="2380" spans="1:8" ht="15.75" customHeight="1">
      <c r="A2380" s="93" t="s">
        <v>423</v>
      </c>
      <c r="B2380" s="93" t="s">
        <v>877</v>
      </c>
      <c r="C2380" s="93" t="s">
        <v>423</v>
      </c>
      <c r="D2380" s="93" t="s">
        <v>739</v>
      </c>
      <c r="E2380" s="94">
        <v>4</v>
      </c>
      <c r="F2380" s="93" t="s">
        <v>1185</v>
      </c>
      <c r="H2380" s="3">
        <f>E2380+SUMIF('BR DTG CIKDITIRO'!C:C,C2380,'BR DTG CIKDITIRO'!E:E)</f>
        <v>4</v>
      </c>
    </row>
    <row r="2381" spans="1:8" ht="15.75" customHeight="1">
      <c r="A2381" s="93" t="s">
        <v>6075</v>
      </c>
      <c r="B2381" s="93" t="s">
        <v>876</v>
      </c>
      <c r="C2381" s="93" t="s">
        <v>6075</v>
      </c>
      <c r="D2381" s="93" t="s">
        <v>6076</v>
      </c>
      <c r="E2381" s="94">
        <v>0</v>
      </c>
      <c r="F2381" s="93" t="s">
        <v>1185</v>
      </c>
      <c r="H2381" s="3">
        <f>E2381+SUMIF('BR DTG CIKDITIRO'!C:C,C2381,'BR DTG CIKDITIRO'!E:E)</f>
        <v>0</v>
      </c>
    </row>
    <row r="2382" spans="1:8" ht="15.75" customHeight="1">
      <c r="A2382" s="93" t="s">
        <v>6077</v>
      </c>
      <c r="B2382" s="93" t="s">
        <v>876</v>
      </c>
      <c r="C2382" s="93" t="s">
        <v>6077</v>
      </c>
      <c r="D2382" s="93" t="s">
        <v>6078</v>
      </c>
      <c r="E2382" s="94">
        <v>0</v>
      </c>
      <c r="F2382" s="93" t="s">
        <v>1185</v>
      </c>
      <c r="H2382" s="3">
        <f>E2382+SUMIF('BR DTG CIKDITIRO'!C:C,C2382,'BR DTG CIKDITIRO'!E:E)</f>
        <v>0</v>
      </c>
    </row>
    <row r="2383" spans="1:8" ht="15.75" customHeight="1">
      <c r="A2383" s="93" t="s">
        <v>6079</v>
      </c>
      <c r="B2383" s="93" t="s">
        <v>876</v>
      </c>
      <c r="C2383" s="93" t="s">
        <v>6079</v>
      </c>
      <c r="D2383" s="93" t="s">
        <v>6080</v>
      </c>
      <c r="E2383" s="94">
        <v>0</v>
      </c>
      <c r="F2383" s="93" t="s">
        <v>1185</v>
      </c>
      <c r="H2383" s="3">
        <f>E2383+SUMIF('BR DTG CIKDITIRO'!C:C,C2383,'BR DTG CIKDITIRO'!E:E)</f>
        <v>0</v>
      </c>
    </row>
    <row r="2384" spans="1:8" ht="15.75" customHeight="1">
      <c r="A2384" s="93" t="s">
        <v>6081</v>
      </c>
      <c r="B2384" s="93" t="s">
        <v>876</v>
      </c>
      <c r="C2384" s="93" t="s">
        <v>6081</v>
      </c>
      <c r="D2384" s="93" t="s">
        <v>6082</v>
      </c>
      <c r="E2384" s="94">
        <v>0</v>
      </c>
      <c r="F2384" s="93" t="s">
        <v>1185</v>
      </c>
      <c r="H2384" s="3">
        <f>E2384+SUMIF('BR DTG CIKDITIRO'!C:C,C2384,'BR DTG CIKDITIRO'!E:E)</f>
        <v>0</v>
      </c>
    </row>
    <row r="2385" spans="1:8" ht="15.75" customHeight="1">
      <c r="A2385" s="93" t="s">
        <v>6083</v>
      </c>
      <c r="B2385" s="93" t="s">
        <v>876</v>
      </c>
      <c r="C2385" s="93" t="s">
        <v>6083</v>
      </c>
      <c r="D2385" s="93" t="s">
        <v>6084</v>
      </c>
      <c r="E2385" s="94">
        <v>0</v>
      </c>
      <c r="F2385" s="93" t="s">
        <v>1185</v>
      </c>
      <c r="H2385" s="3">
        <f>E2385+SUMIF('BR DTG CIKDITIRO'!C:C,C2385,'BR DTG CIKDITIRO'!E:E)</f>
        <v>0</v>
      </c>
    </row>
    <row r="2386" spans="1:8" ht="15.75" customHeight="1">
      <c r="A2386" s="93" t="s">
        <v>6085</v>
      </c>
      <c r="B2386" s="93" t="s">
        <v>876</v>
      </c>
      <c r="C2386" s="93" t="s">
        <v>6085</v>
      </c>
      <c r="D2386" s="93" t="s">
        <v>6086</v>
      </c>
      <c r="E2386" s="94">
        <v>0</v>
      </c>
      <c r="F2386" s="93" t="s">
        <v>1185</v>
      </c>
      <c r="H2386" s="3">
        <f>E2386+SUMIF('BR DTG CIKDITIRO'!C:C,C2386,'BR DTG CIKDITIRO'!E:E)</f>
        <v>0</v>
      </c>
    </row>
    <row r="2387" spans="1:8" ht="15.75" customHeight="1">
      <c r="A2387" s="93" t="s">
        <v>6087</v>
      </c>
      <c r="B2387" s="93" t="s">
        <v>876</v>
      </c>
      <c r="C2387" s="93" t="s">
        <v>6087</v>
      </c>
      <c r="D2387" s="93" t="s">
        <v>4976</v>
      </c>
      <c r="E2387" s="94">
        <v>0</v>
      </c>
      <c r="F2387" s="93" t="s">
        <v>1185</v>
      </c>
      <c r="H2387" s="3">
        <f>E2387+SUMIF('BR DTG CIKDITIRO'!C:C,C2387,'BR DTG CIKDITIRO'!E:E)</f>
        <v>0</v>
      </c>
    </row>
    <row r="2388" spans="1:8" ht="15.75" customHeight="1">
      <c r="A2388" s="93" t="s">
        <v>2054</v>
      </c>
      <c r="B2388" s="93" t="s">
        <v>876</v>
      </c>
      <c r="C2388" s="93" t="s">
        <v>2054</v>
      </c>
      <c r="D2388" s="93" t="s">
        <v>2055</v>
      </c>
      <c r="E2388" s="94">
        <v>0</v>
      </c>
      <c r="F2388" s="93" t="s">
        <v>1185</v>
      </c>
      <c r="H2388" s="3">
        <f>E2388+SUMIF('BR DTG CIKDITIRO'!C:C,C2388,'BR DTG CIKDITIRO'!E:E)</f>
        <v>0</v>
      </c>
    </row>
    <row r="2389" spans="1:8" ht="15.75" customHeight="1">
      <c r="A2389" s="93" t="s">
        <v>6088</v>
      </c>
      <c r="B2389" s="93" t="s">
        <v>876</v>
      </c>
      <c r="C2389" s="93" t="s">
        <v>6088</v>
      </c>
      <c r="D2389" s="93" t="s">
        <v>6089</v>
      </c>
      <c r="E2389" s="94">
        <v>0</v>
      </c>
      <c r="F2389" s="93" t="s">
        <v>1185</v>
      </c>
      <c r="H2389" s="3">
        <f>E2389+SUMIF('BR DTG CIKDITIRO'!C:C,C2389,'BR DTG CIKDITIRO'!E:E)</f>
        <v>0</v>
      </c>
    </row>
    <row r="2390" spans="1:8" ht="15.75" customHeight="1">
      <c r="A2390" s="93" t="s">
        <v>6090</v>
      </c>
      <c r="B2390" s="93" t="s">
        <v>876</v>
      </c>
      <c r="C2390" s="93" t="s">
        <v>6090</v>
      </c>
      <c r="D2390" s="93" t="s">
        <v>6091</v>
      </c>
      <c r="E2390" s="94">
        <v>0</v>
      </c>
      <c r="F2390" s="93" t="s">
        <v>1185</v>
      </c>
      <c r="H2390" s="3">
        <f>E2390+SUMIF('BR DTG CIKDITIRO'!C:C,C2390,'BR DTG CIKDITIRO'!E:E)</f>
        <v>0</v>
      </c>
    </row>
    <row r="2391" spans="1:8" ht="15.75" customHeight="1">
      <c r="A2391" s="93" t="s">
        <v>6092</v>
      </c>
      <c r="B2391" s="93" t="s">
        <v>876</v>
      </c>
      <c r="C2391" s="93" t="s">
        <v>6092</v>
      </c>
      <c r="D2391" s="93" t="s">
        <v>6093</v>
      </c>
      <c r="E2391" s="94">
        <v>0</v>
      </c>
      <c r="F2391" s="93" t="s">
        <v>1185</v>
      </c>
      <c r="H2391" s="3">
        <f>E2391+SUMIF('BR DTG CIKDITIRO'!C:C,C2391,'BR DTG CIKDITIRO'!E:E)</f>
        <v>0</v>
      </c>
    </row>
    <row r="2392" spans="1:8" ht="15.75" customHeight="1">
      <c r="A2392" s="93" t="s">
        <v>6094</v>
      </c>
      <c r="B2392" s="93" t="s">
        <v>876</v>
      </c>
      <c r="C2392" s="93" t="s">
        <v>6094</v>
      </c>
      <c r="D2392" s="93" t="s">
        <v>6095</v>
      </c>
      <c r="E2392" s="94">
        <v>0</v>
      </c>
      <c r="F2392" s="93" t="s">
        <v>1185</v>
      </c>
      <c r="H2392" s="3">
        <f>E2392+SUMIF('BR DTG CIKDITIRO'!C:C,C2392,'BR DTG CIKDITIRO'!E:E)</f>
        <v>0</v>
      </c>
    </row>
    <row r="2393" spans="1:8" ht="15.75" customHeight="1">
      <c r="A2393" s="93" t="s">
        <v>740</v>
      </c>
      <c r="B2393" s="93" t="s">
        <v>876</v>
      </c>
      <c r="C2393" s="93" t="s">
        <v>740</v>
      </c>
      <c r="D2393" s="93" t="s">
        <v>741</v>
      </c>
      <c r="E2393" s="94">
        <v>0</v>
      </c>
      <c r="F2393" s="93" t="s">
        <v>1185</v>
      </c>
      <c r="H2393" s="3">
        <f>E2393+SUMIF('BR DTG CIKDITIRO'!C:C,C2393,'BR DTG CIKDITIRO'!E:E)</f>
        <v>0</v>
      </c>
    </row>
    <row r="2394" spans="1:8" ht="15.75" customHeight="1">
      <c r="A2394" s="93" t="s">
        <v>6096</v>
      </c>
      <c r="B2394" s="93" t="s">
        <v>876</v>
      </c>
      <c r="C2394" s="93" t="s">
        <v>6096</v>
      </c>
      <c r="D2394" s="93" t="s">
        <v>6097</v>
      </c>
      <c r="E2394" s="94">
        <v>0</v>
      </c>
      <c r="F2394" s="93" t="s">
        <v>1185</v>
      </c>
      <c r="H2394" s="3">
        <f>E2394+SUMIF('BR DTG CIKDITIRO'!C:C,C2394,'BR DTG CIKDITIRO'!E:E)</f>
        <v>0</v>
      </c>
    </row>
    <row r="2395" spans="1:8" ht="15.75" customHeight="1">
      <c r="A2395" s="93" t="s">
        <v>6098</v>
      </c>
      <c r="B2395" s="93" t="s">
        <v>876</v>
      </c>
      <c r="C2395" s="93" t="s">
        <v>6098</v>
      </c>
      <c r="D2395" s="93" t="s">
        <v>6099</v>
      </c>
      <c r="E2395" s="94">
        <v>0</v>
      </c>
      <c r="F2395" s="93" t="s">
        <v>1185</v>
      </c>
      <c r="H2395" s="3">
        <f>E2395+SUMIF('BR DTG CIKDITIRO'!C:C,C2395,'BR DTG CIKDITIRO'!E:E)</f>
        <v>0</v>
      </c>
    </row>
    <row r="2396" spans="1:8" ht="15.75" customHeight="1">
      <c r="A2396" s="93" t="s">
        <v>6100</v>
      </c>
      <c r="B2396" s="93" t="s">
        <v>876</v>
      </c>
      <c r="C2396" s="93" t="s">
        <v>6100</v>
      </c>
      <c r="D2396" s="93" t="s">
        <v>6101</v>
      </c>
      <c r="E2396" s="94">
        <v>0</v>
      </c>
      <c r="F2396" s="93" t="s">
        <v>1185</v>
      </c>
      <c r="H2396" s="3">
        <f>E2396+SUMIF('BR DTG CIKDITIRO'!C:C,C2396,'BR DTG CIKDITIRO'!E:E)</f>
        <v>0</v>
      </c>
    </row>
    <row r="2397" spans="1:8" ht="15.75" customHeight="1">
      <c r="A2397" s="93" t="s">
        <v>6102</v>
      </c>
      <c r="B2397" s="93" t="s">
        <v>876</v>
      </c>
      <c r="C2397" s="93" t="s">
        <v>6102</v>
      </c>
      <c r="D2397" s="93" t="s">
        <v>6103</v>
      </c>
      <c r="E2397" s="94">
        <v>0</v>
      </c>
      <c r="F2397" s="93" t="s">
        <v>1185</v>
      </c>
      <c r="H2397" s="3">
        <f>E2397+SUMIF('BR DTG CIKDITIRO'!C:C,C2397,'BR DTG CIKDITIRO'!E:E)</f>
        <v>0</v>
      </c>
    </row>
    <row r="2398" spans="1:8" ht="15.75" customHeight="1">
      <c r="A2398" s="93" t="s">
        <v>6104</v>
      </c>
      <c r="B2398" s="93" t="s">
        <v>876</v>
      </c>
      <c r="C2398" s="93" t="s">
        <v>6104</v>
      </c>
      <c r="D2398" s="93" t="s">
        <v>6105</v>
      </c>
      <c r="E2398" s="94">
        <v>0</v>
      </c>
      <c r="F2398" s="93" t="s">
        <v>1185</v>
      </c>
      <c r="H2398" s="3">
        <f>E2398+SUMIF('BR DTG CIKDITIRO'!C:C,C2398,'BR DTG CIKDITIRO'!E:E)</f>
        <v>0</v>
      </c>
    </row>
    <row r="2399" spans="1:8" ht="15.75" customHeight="1">
      <c r="A2399" s="93" t="s">
        <v>6106</v>
      </c>
      <c r="B2399" s="93" t="s">
        <v>876</v>
      </c>
      <c r="C2399" s="93" t="s">
        <v>6106</v>
      </c>
      <c r="D2399" s="93" t="s">
        <v>6107</v>
      </c>
      <c r="E2399" s="94">
        <v>0</v>
      </c>
      <c r="F2399" s="93" t="s">
        <v>1185</v>
      </c>
      <c r="H2399" s="3">
        <f>E2399+SUMIF('BR DTG CIKDITIRO'!C:C,C2399,'BR DTG CIKDITIRO'!E:E)</f>
        <v>0</v>
      </c>
    </row>
    <row r="2400" spans="1:8" ht="15.75" customHeight="1">
      <c r="A2400" s="93" t="s">
        <v>6108</v>
      </c>
      <c r="B2400" s="93" t="s">
        <v>876</v>
      </c>
      <c r="C2400" s="93" t="s">
        <v>6108</v>
      </c>
      <c r="D2400" s="93" t="s">
        <v>6109</v>
      </c>
      <c r="E2400" s="94">
        <v>0</v>
      </c>
      <c r="F2400" s="93" t="s">
        <v>1185</v>
      </c>
      <c r="H2400" s="3">
        <f>E2400+SUMIF('BR DTG CIKDITIRO'!C:C,C2400,'BR DTG CIKDITIRO'!E:E)</f>
        <v>0</v>
      </c>
    </row>
    <row r="2401" spans="1:8" ht="15.75" customHeight="1">
      <c r="A2401" s="93" t="s">
        <v>6110</v>
      </c>
      <c r="B2401" s="93" t="s">
        <v>876</v>
      </c>
      <c r="C2401" s="93" t="s">
        <v>6110</v>
      </c>
      <c r="D2401" s="93" t="s">
        <v>6111</v>
      </c>
      <c r="E2401" s="94">
        <v>0</v>
      </c>
      <c r="F2401" s="93" t="s">
        <v>1185</v>
      </c>
      <c r="H2401" s="3">
        <f>E2401+SUMIF('BR DTG CIKDITIRO'!C:C,C2401,'BR DTG CIKDITIRO'!E:E)</f>
        <v>0</v>
      </c>
    </row>
    <row r="2402" spans="1:8" ht="15.75" customHeight="1">
      <c r="A2402" s="93" t="s">
        <v>9675</v>
      </c>
      <c r="B2402" s="93" t="s">
        <v>876</v>
      </c>
      <c r="C2402" s="93" t="s">
        <v>9675</v>
      </c>
      <c r="D2402" s="93" t="s">
        <v>9676</v>
      </c>
      <c r="E2402" s="94">
        <v>0</v>
      </c>
      <c r="F2402" s="93" t="s">
        <v>1185</v>
      </c>
      <c r="H2402" s="3">
        <f>E2402+SUMIF('BR DTG CIKDITIRO'!C:C,C2402,'BR DTG CIKDITIRO'!E:E)</f>
        <v>0</v>
      </c>
    </row>
    <row r="2403" spans="1:8" ht="15.75" customHeight="1">
      <c r="A2403" s="93" t="s">
        <v>6112</v>
      </c>
      <c r="B2403" s="93" t="s">
        <v>876</v>
      </c>
      <c r="C2403" s="93" t="s">
        <v>6112</v>
      </c>
      <c r="D2403" s="93" t="s">
        <v>6113</v>
      </c>
      <c r="E2403" s="94">
        <v>0</v>
      </c>
      <c r="F2403" s="93" t="s">
        <v>1185</v>
      </c>
      <c r="H2403" s="3">
        <f>E2403+SUMIF('BR DTG CIKDITIRO'!C:C,C2403,'BR DTG CIKDITIRO'!E:E)</f>
        <v>0</v>
      </c>
    </row>
    <row r="2404" spans="1:8" ht="15.75" customHeight="1">
      <c r="A2404" s="93" t="s">
        <v>6114</v>
      </c>
      <c r="B2404" s="93" t="s">
        <v>876</v>
      </c>
      <c r="C2404" s="93" t="s">
        <v>6114</v>
      </c>
      <c r="D2404" s="93" t="s">
        <v>6115</v>
      </c>
      <c r="E2404" s="94">
        <v>0</v>
      </c>
      <c r="F2404" s="93" t="s">
        <v>1185</v>
      </c>
      <c r="H2404" s="3">
        <f>E2404+SUMIF('BR DTG CIKDITIRO'!C:C,C2404,'BR DTG CIKDITIRO'!E:E)</f>
        <v>0</v>
      </c>
    </row>
    <row r="2405" spans="1:8" ht="15.75" customHeight="1">
      <c r="A2405" s="93" t="s">
        <v>6116</v>
      </c>
      <c r="B2405" s="93" t="s">
        <v>876</v>
      </c>
      <c r="C2405" s="93" t="s">
        <v>6116</v>
      </c>
      <c r="D2405" s="93" t="s">
        <v>2240</v>
      </c>
      <c r="E2405" s="94">
        <v>0</v>
      </c>
      <c r="F2405" s="93" t="s">
        <v>1185</v>
      </c>
      <c r="H2405" s="3">
        <f>E2405+SUMIF('BR DTG CIKDITIRO'!C:C,C2405,'BR DTG CIKDITIRO'!E:E)</f>
        <v>0</v>
      </c>
    </row>
    <row r="2406" spans="1:8" ht="15.75" customHeight="1">
      <c r="A2406" s="93" t="s">
        <v>6117</v>
      </c>
      <c r="B2406" s="93" t="s">
        <v>876</v>
      </c>
      <c r="C2406" s="93" t="s">
        <v>6117</v>
      </c>
      <c r="D2406" s="93" t="s">
        <v>6118</v>
      </c>
      <c r="E2406" s="94">
        <v>0</v>
      </c>
      <c r="F2406" s="93" t="s">
        <v>1185</v>
      </c>
      <c r="H2406" s="3">
        <f>E2406+SUMIF('BR DTG CIKDITIRO'!C:C,C2406,'BR DTG CIKDITIRO'!E:E)</f>
        <v>0</v>
      </c>
    </row>
    <row r="2407" spans="1:8" ht="15.75" customHeight="1">
      <c r="A2407" s="93" t="s">
        <v>424</v>
      </c>
      <c r="B2407" s="93" t="s">
        <v>877</v>
      </c>
      <c r="C2407" s="93" t="s">
        <v>424</v>
      </c>
      <c r="D2407" s="93" t="s">
        <v>9677</v>
      </c>
      <c r="E2407" s="94">
        <v>3</v>
      </c>
      <c r="F2407" s="93" t="s">
        <v>1185</v>
      </c>
      <c r="H2407" s="3">
        <f>E2407+SUMIF('BR DTG CIKDITIRO'!C:C,C2407,'BR DTG CIKDITIRO'!E:E)</f>
        <v>3</v>
      </c>
    </row>
    <row r="2408" spans="1:8" ht="15.75" customHeight="1">
      <c r="A2408" s="93" t="s">
        <v>6119</v>
      </c>
      <c r="B2408" s="93" t="s">
        <v>876</v>
      </c>
      <c r="C2408" s="93" t="s">
        <v>6119</v>
      </c>
      <c r="D2408" s="93" t="s">
        <v>2330</v>
      </c>
      <c r="E2408" s="94">
        <v>0</v>
      </c>
      <c r="F2408" s="93" t="s">
        <v>1185</v>
      </c>
      <c r="H2408" s="3">
        <f>E2408+SUMIF('BR DTG CIKDITIRO'!C:C,C2408,'BR DTG CIKDITIRO'!E:E)</f>
        <v>0</v>
      </c>
    </row>
    <row r="2409" spans="1:8" ht="15.75" customHeight="1">
      <c r="A2409" s="93" t="s">
        <v>6120</v>
      </c>
      <c r="B2409" s="93" t="s">
        <v>876</v>
      </c>
      <c r="C2409" s="93" t="s">
        <v>6120</v>
      </c>
      <c r="D2409" s="93" t="s">
        <v>6121</v>
      </c>
      <c r="E2409" s="94">
        <v>0</v>
      </c>
      <c r="F2409" s="93" t="s">
        <v>1185</v>
      </c>
      <c r="H2409" s="3">
        <f>E2409+SUMIF('BR DTG CIKDITIRO'!C:C,C2409,'BR DTG CIKDITIRO'!E:E)</f>
        <v>0</v>
      </c>
    </row>
    <row r="2410" spans="1:8" ht="15.75" customHeight="1">
      <c r="A2410" s="93" t="s">
        <v>6122</v>
      </c>
      <c r="B2410" s="93" t="s">
        <v>876</v>
      </c>
      <c r="C2410" s="93" t="s">
        <v>6122</v>
      </c>
      <c r="D2410" s="93" t="s">
        <v>6123</v>
      </c>
      <c r="E2410" s="94">
        <v>0</v>
      </c>
      <c r="F2410" s="93" t="s">
        <v>1185</v>
      </c>
      <c r="H2410" s="3">
        <f>E2410+SUMIF('BR DTG CIKDITIRO'!C:C,C2410,'BR DTG CIKDITIRO'!E:E)</f>
        <v>0</v>
      </c>
    </row>
    <row r="2411" spans="1:8" ht="15.75" customHeight="1">
      <c r="A2411" s="93" t="s">
        <v>6124</v>
      </c>
      <c r="B2411" s="93" t="s">
        <v>876</v>
      </c>
      <c r="C2411" s="93" t="s">
        <v>6124</v>
      </c>
      <c r="D2411" s="93" t="s">
        <v>2330</v>
      </c>
      <c r="E2411" s="94">
        <v>0</v>
      </c>
      <c r="F2411" s="93" t="s">
        <v>1185</v>
      </c>
      <c r="H2411" s="3">
        <f>E2411+SUMIF('BR DTG CIKDITIRO'!C:C,C2411,'BR DTG CIKDITIRO'!E:E)</f>
        <v>0</v>
      </c>
    </row>
    <row r="2412" spans="1:8" ht="15.75" customHeight="1">
      <c r="A2412" s="93" t="s">
        <v>6125</v>
      </c>
      <c r="B2412" s="93" t="s">
        <v>876</v>
      </c>
      <c r="C2412" s="93" t="s">
        <v>6125</v>
      </c>
      <c r="D2412" s="93" t="s">
        <v>6126</v>
      </c>
      <c r="E2412" s="94">
        <v>0</v>
      </c>
      <c r="F2412" s="93" t="s">
        <v>1185</v>
      </c>
      <c r="H2412" s="3">
        <f>E2412+SUMIF('BR DTG CIKDITIRO'!C:C,C2412,'BR DTG CIKDITIRO'!E:E)</f>
        <v>0</v>
      </c>
    </row>
    <row r="2413" spans="1:8" ht="15.75" customHeight="1">
      <c r="A2413" s="93" t="s">
        <v>425</v>
      </c>
      <c r="B2413" s="93" t="s">
        <v>884</v>
      </c>
      <c r="C2413" s="93" t="s">
        <v>425</v>
      </c>
      <c r="D2413" s="93" t="s">
        <v>1222</v>
      </c>
      <c r="E2413" s="94">
        <v>2</v>
      </c>
      <c r="F2413" s="93" t="s">
        <v>1185</v>
      </c>
      <c r="H2413" s="3">
        <f>E2413+SUMIF('BR DTG CIKDITIRO'!C:C,C2413,'BR DTG CIKDITIRO'!E:E)</f>
        <v>2</v>
      </c>
    </row>
    <row r="2414" spans="1:8" ht="15.75" customHeight="1">
      <c r="A2414" s="93" t="s">
        <v>426</v>
      </c>
      <c r="B2414" s="93" t="s">
        <v>884</v>
      </c>
      <c r="C2414" s="93" t="s">
        <v>426</v>
      </c>
      <c r="D2414" s="93" t="s">
        <v>1223</v>
      </c>
      <c r="E2414" s="94">
        <v>7</v>
      </c>
      <c r="F2414" s="93" t="s">
        <v>1185</v>
      </c>
      <c r="H2414" s="3">
        <f>E2414+SUMIF('BR DTG CIKDITIRO'!C:C,C2414,'BR DTG CIKDITIRO'!E:E)</f>
        <v>7</v>
      </c>
    </row>
    <row r="2415" spans="1:8" ht="15.75" customHeight="1">
      <c r="A2415" s="93" t="s">
        <v>1880</v>
      </c>
      <c r="B2415" s="93" t="s">
        <v>876</v>
      </c>
      <c r="C2415" s="93" t="s">
        <v>1880</v>
      </c>
      <c r="D2415" s="93" t="s">
        <v>1881</v>
      </c>
      <c r="E2415" s="94">
        <v>0</v>
      </c>
      <c r="F2415" s="93" t="s">
        <v>1185</v>
      </c>
      <c r="H2415" s="3">
        <f>E2415+SUMIF('BR DTG CIKDITIRO'!C:C,C2415,'BR DTG CIKDITIRO'!E:E)</f>
        <v>0</v>
      </c>
    </row>
    <row r="2416" spans="1:8" ht="15.75" customHeight="1">
      <c r="A2416" s="93" t="s">
        <v>6127</v>
      </c>
      <c r="B2416" s="93" t="s">
        <v>876</v>
      </c>
      <c r="C2416" s="93" t="s">
        <v>6127</v>
      </c>
      <c r="D2416" s="93" t="s">
        <v>6128</v>
      </c>
      <c r="E2416" s="94">
        <v>0</v>
      </c>
      <c r="F2416" s="93" t="s">
        <v>1185</v>
      </c>
      <c r="H2416" s="3">
        <f>E2416+SUMIF('BR DTG CIKDITIRO'!C:C,C2416,'BR DTG CIKDITIRO'!E:E)</f>
        <v>0</v>
      </c>
    </row>
    <row r="2417" spans="1:8" ht="15.75" customHeight="1">
      <c r="A2417" s="93" t="s">
        <v>6129</v>
      </c>
      <c r="B2417" s="93" t="s">
        <v>876</v>
      </c>
      <c r="C2417" s="93" t="s">
        <v>6129</v>
      </c>
      <c r="D2417" s="93" t="s">
        <v>2330</v>
      </c>
      <c r="E2417" s="94">
        <v>0</v>
      </c>
      <c r="F2417" s="93" t="s">
        <v>1185</v>
      </c>
      <c r="H2417" s="3">
        <f>E2417+SUMIF('BR DTG CIKDITIRO'!C:C,C2417,'BR DTG CIKDITIRO'!E:E)</f>
        <v>0</v>
      </c>
    </row>
    <row r="2418" spans="1:8" ht="15.75" customHeight="1">
      <c r="A2418" s="93" t="s">
        <v>6130</v>
      </c>
      <c r="B2418" s="93" t="s">
        <v>876</v>
      </c>
      <c r="C2418" s="93" t="s">
        <v>6130</v>
      </c>
      <c r="D2418" s="93" t="s">
        <v>6131</v>
      </c>
      <c r="E2418" s="94">
        <v>0</v>
      </c>
      <c r="F2418" s="93" t="s">
        <v>1185</v>
      </c>
      <c r="H2418" s="3">
        <f>E2418+SUMIF('BR DTG CIKDITIRO'!C:C,C2418,'BR DTG CIKDITIRO'!E:E)</f>
        <v>0</v>
      </c>
    </row>
    <row r="2419" spans="1:8" ht="15.75" customHeight="1">
      <c r="A2419" s="93" t="s">
        <v>6132</v>
      </c>
      <c r="B2419" s="93" t="s">
        <v>876</v>
      </c>
      <c r="C2419" s="93" t="s">
        <v>6132</v>
      </c>
      <c r="D2419" s="93" t="s">
        <v>6133</v>
      </c>
      <c r="E2419" s="94">
        <v>0</v>
      </c>
      <c r="F2419" s="93" t="s">
        <v>1185</v>
      </c>
      <c r="H2419" s="3">
        <f>E2419+SUMIF('BR DTG CIKDITIRO'!C:C,C2419,'BR DTG CIKDITIRO'!E:E)</f>
        <v>0</v>
      </c>
    </row>
    <row r="2420" spans="1:8" ht="15.75" customHeight="1">
      <c r="A2420" s="93" t="s">
        <v>6134</v>
      </c>
      <c r="B2420" s="93" t="s">
        <v>876</v>
      </c>
      <c r="C2420" s="93" t="s">
        <v>6134</v>
      </c>
      <c r="D2420" s="93" t="s">
        <v>6135</v>
      </c>
      <c r="E2420" s="94">
        <v>0</v>
      </c>
      <c r="F2420" s="93" t="s">
        <v>1185</v>
      </c>
      <c r="H2420" s="3">
        <f>E2420+SUMIF('BR DTG CIKDITIRO'!C:C,C2420,'BR DTG CIKDITIRO'!E:E)</f>
        <v>0</v>
      </c>
    </row>
    <row r="2421" spans="1:8" ht="15.75" customHeight="1">
      <c r="A2421" s="93" t="s">
        <v>6136</v>
      </c>
      <c r="B2421" s="93" t="s">
        <v>876</v>
      </c>
      <c r="C2421" s="93" t="s">
        <v>6136</v>
      </c>
      <c r="D2421" s="93" t="s">
        <v>6137</v>
      </c>
      <c r="E2421" s="94">
        <v>0</v>
      </c>
      <c r="F2421" s="93" t="s">
        <v>1185</v>
      </c>
      <c r="H2421" s="3">
        <f>E2421+SUMIF('BR DTG CIKDITIRO'!C:C,C2421,'BR DTG CIKDITIRO'!E:E)</f>
        <v>0</v>
      </c>
    </row>
    <row r="2422" spans="1:8" ht="15.75" customHeight="1">
      <c r="A2422" s="93" t="s">
        <v>6138</v>
      </c>
      <c r="B2422" s="93" t="s">
        <v>876</v>
      </c>
      <c r="C2422" s="93" t="s">
        <v>6138</v>
      </c>
      <c r="D2422" s="93" t="s">
        <v>5959</v>
      </c>
      <c r="E2422" s="94">
        <v>0</v>
      </c>
      <c r="F2422" s="93" t="s">
        <v>1185</v>
      </c>
      <c r="H2422" s="3">
        <f>E2422+SUMIF('BR DTG CIKDITIRO'!C:C,C2422,'BR DTG CIKDITIRO'!E:E)</f>
        <v>0</v>
      </c>
    </row>
    <row r="2423" spans="1:8" ht="15.75" customHeight="1">
      <c r="A2423" s="93" t="s">
        <v>6139</v>
      </c>
      <c r="B2423" s="93" t="s">
        <v>876</v>
      </c>
      <c r="C2423" s="93" t="s">
        <v>6139</v>
      </c>
      <c r="D2423" s="93" t="s">
        <v>6140</v>
      </c>
      <c r="E2423" s="94">
        <v>0</v>
      </c>
      <c r="F2423" s="93" t="s">
        <v>1185</v>
      </c>
      <c r="H2423" s="3">
        <f>E2423+SUMIF('BR DTG CIKDITIRO'!C:C,C2423,'BR DTG CIKDITIRO'!E:E)</f>
        <v>0</v>
      </c>
    </row>
    <row r="2424" spans="1:8" ht="15.75" customHeight="1">
      <c r="A2424" s="93" t="s">
        <v>6141</v>
      </c>
      <c r="B2424" s="93" t="s">
        <v>876</v>
      </c>
      <c r="C2424" s="93" t="s">
        <v>6141</v>
      </c>
      <c r="D2424" s="93" t="s">
        <v>6142</v>
      </c>
      <c r="E2424" s="94">
        <v>0</v>
      </c>
      <c r="F2424" s="93" t="s">
        <v>1185</v>
      </c>
      <c r="H2424" s="3">
        <f>E2424+SUMIF('BR DTG CIKDITIRO'!C:C,C2424,'BR DTG CIKDITIRO'!E:E)</f>
        <v>0</v>
      </c>
    </row>
    <row r="2425" spans="1:8" ht="15.75" customHeight="1">
      <c r="A2425" s="93" t="s">
        <v>6143</v>
      </c>
      <c r="B2425" s="93" t="s">
        <v>876</v>
      </c>
      <c r="C2425" s="93" t="s">
        <v>6143</v>
      </c>
      <c r="D2425" s="93" t="s">
        <v>6144</v>
      </c>
      <c r="E2425" s="94">
        <v>0</v>
      </c>
      <c r="F2425" s="93" t="s">
        <v>1185</v>
      </c>
      <c r="H2425" s="3">
        <f>E2425+SUMIF('BR DTG CIKDITIRO'!C:C,C2425,'BR DTG CIKDITIRO'!E:E)</f>
        <v>0</v>
      </c>
    </row>
    <row r="2426" spans="1:8" ht="15.75" customHeight="1">
      <c r="A2426" s="93" t="s">
        <v>6145</v>
      </c>
      <c r="B2426" s="93" t="s">
        <v>876</v>
      </c>
      <c r="C2426" s="93" t="s">
        <v>6145</v>
      </c>
      <c r="D2426" s="93" t="s">
        <v>6146</v>
      </c>
      <c r="E2426" s="94">
        <v>0</v>
      </c>
      <c r="F2426" s="93" t="s">
        <v>1185</v>
      </c>
      <c r="H2426" s="3">
        <f>E2426+SUMIF('BR DTG CIKDITIRO'!C:C,C2426,'BR DTG CIKDITIRO'!E:E)</f>
        <v>0</v>
      </c>
    </row>
    <row r="2427" spans="1:8" ht="15.75" customHeight="1">
      <c r="A2427" s="93" t="s">
        <v>6147</v>
      </c>
      <c r="B2427" s="93" t="s">
        <v>876</v>
      </c>
      <c r="C2427" s="93" t="s">
        <v>6147</v>
      </c>
      <c r="D2427" s="93" t="s">
        <v>6148</v>
      </c>
      <c r="E2427" s="94">
        <v>0</v>
      </c>
      <c r="F2427" s="93" t="s">
        <v>1185</v>
      </c>
      <c r="H2427" s="3">
        <f>E2427+SUMIF('BR DTG CIKDITIRO'!C:C,C2427,'BR DTG CIKDITIRO'!E:E)</f>
        <v>0</v>
      </c>
    </row>
    <row r="2428" spans="1:8" ht="15.75" customHeight="1">
      <c r="A2428" s="93" t="s">
        <v>6149</v>
      </c>
      <c r="B2428" s="93" t="s">
        <v>876</v>
      </c>
      <c r="C2428" s="93" t="s">
        <v>6149</v>
      </c>
      <c r="D2428" s="93" t="s">
        <v>6150</v>
      </c>
      <c r="E2428" s="94">
        <v>0</v>
      </c>
      <c r="F2428" s="93" t="s">
        <v>1185</v>
      </c>
      <c r="H2428" s="3">
        <f>E2428+SUMIF('BR DTG CIKDITIRO'!C:C,C2428,'BR DTG CIKDITIRO'!E:E)</f>
        <v>0</v>
      </c>
    </row>
    <row r="2429" spans="1:8" ht="15.75" customHeight="1">
      <c r="A2429" s="93" t="s">
        <v>6151</v>
      </c>
      <c r="B2429" s="93" t="s">
        <v>876</v>
      </c>
      <c r="C2429" s="93" t="s">
        <v>6151</v>
      </c>
      <c r="D2429" s="93" t="s">
        <v>6152</v>
      </c>
      <c r="E2429" s="94">
        <v>0</v>
      </c>
      <c r="F2429" s="93" t="s">
        <v>1185</v>
      </c>
      <c r="H2429" s="3">
        <f>E2429+SUMIF('BR DTG CIKDITIRO'!C:C,C2429,'BR DTG CIKDITIRO'!E:E)</f>
        <v>0</v>
      </c>
    </row>
    <row r="2430" spans="1:8" ht="15.75" customHeight="1">
      <c r="A2430" s="93" t="s">
        <v>6153</v>
      </c>
      <c r="B2430" s="93" t="s">
        <v>876</v>
      </c>
      <c r="C2430" s="93" t="s">
        <v>6153</v>
      </c>
      <c r="D2430" s="93" t="s">
        <v>6154</v>
      </c>
      <c r="E2430" s="94">
        <v>0</v>
      </c>
      <c r="F2430" s="93" t="s">
        <v>1185</v>
      </c>
      <c r="H2430" s="3">
        <f>E2430+SUMIF('BR DTG CIKDITIRO'!C:C,C2430,'BR DTG CIKDITIRO'!E:E)</f>
        <v>0</v>
      </c>
    </row>
    <row r="2431" spans="1:8" ht="15.75" customHeight="1">
      <c r="A2431" s="93" t="s">
        <v>6155</v>
      </c>
      <c r="B2431" s="93" t="s">
        <v>876</v>
      </c>
      <c r="C2431" s="93" t="s">
        <v>6155</v>
      </c>
      <c r="D2431" s="93" t="s">
        <v>6156</v>
      </c>
      <c r="E2431" s="94">
        <v>0</v>
      </c>
      <c r="F2431" s="93" t="s">
        <v>1185</v>
      </c>
      <c r="H2431" s="3">
        <f>E2431+SUMIF('BR DTG CIKDITIRO'!C:C,C2431,'BR DTG CIKDITIRO'!E:E)</f>
        <v>0</v>
      </c>
    </row>
    <row r="2432" spans="1:8" ht="15.75" customHeight="1">
      <c r="A2432" s="93" t="s">
        <v>6157</v>
      </c>
      <c r="B2432" s="93" t="s">
        <v>876</v>
      </c>
      <c r="C2432" s="93" t="s">
        <v>6157</v>
      </c>
      <c r="D2432" s="93" t="s">
        <v>6158</v>
      </c>
      <c r="E2432" s="94">
        <v>0</v>
      </c>
      <c r="F2432" s="93" t="s">
        <v>1185</v>
      </c>
      <c r="H2432" s="3">
        <f>E2432+SUMIF('BR DTG CIKDITIRO'!C:C,C2432,'BR DTG CIKDITIRO'!E:E)</f>
        <v>0</v>
      </c>
    </row>
    <row r="2433" spans="1:8" ht="15.75" customHeight="1">
      <c r="A2433" s="93" t="s">
        <v>1882</v>
      </c>
      <c r="B2433" s="93" t="s">
        <v>876</v>
      </c>
      <c r="C2433" s="93" t="s">
        <v>1882</v>
      </c>
      <c r="D2433" s="93" t="s">
        <v>1883</v>
      </c>
      <c r="E2433" s="94">
        <v>0</v>
      </c>
      <c r="F2433" s="93" t="s">
        <v>1185</v>
      </c>
      <c r="H2433" s="3">
        <f>E2433+SUMIF('BR DTG CIKDITIRO'!C:C,C2433,'BR DTG CIKDITIRO'!E:E)</f>
        <v>0</v>
      </c>
    </row>
    <row r="2434" spans="1:8" ht="15.75" customHeight="1">
      <c r="A2434" s="93" t="s">
        <v>6159</v>
      </c>
      <c r="B2434" s="93" t="s">
        <v>876</v>
      </c>
      <c r="C2434" s="93" t="s">
        <v>6159</v>
      </c>
      <c r="D2434" s="93" t="s">
        <v>6160</v>
      </c>
      <c r="E2434" s="94">
        <v>0</v>
      </c>
      <c r="F2434" s="93" t="s">
        <v>1185</v>
      </c>
      <c r="H2434" s="3">
        <f>E2434+SUMIF('BR DTG CIKDITIRO'!C:C,C2434,'BR DTG CIKDITIRO'!E:E)</f>
        <v>0</v>
      </c>
    </row>
    <row r="2435" spans="1:8" ht="15.75" customHeight="1">
      <c r="A2435" s="93" t="s">
        <v>6161</v>
      </c>
      <c r="B2435" s="93" t="s">
        <v>876</v>
      </c>
      <c r="C2435" s="93" t="s">
        <v>6161</v>
      </c>
      <c r="D2435" s="93" t="s">
        <v>6162</v>
      </c>
      <c r="E2435" s="94">
        <v>0</v>
      </c>
      <c r="F2435" s="93" t="s">
        <v>1185</v>
      </c>
      <c r="H2435" s="3">
        <f>E2435+SUMIF('BR DTG CIKDITIRO'!C:C,C2435,'BR DTG CIKDITIRO'!E:E)</f>
        <v>0</v>
      </c>
    </row>
    <row r="2436" spans="1:8" ht="15.75" customHeight="1">
      <c r="A2436" s="93" t="s">
        <v>6163</v>
      </c>
      <c r="B2436" s="93" t="s">
        <v>876</v>
      </c>
      <c r="C2436" s="93" t="s">
        <v>6163</v>
      </c>
      <c r="D2436" s="93" t="s">
        <v>6164</v>
      </c>
      <c r="E2436" s="94">
        <v>0</v>
      </c>
      <c r="F2436" s="93" t="s">
        <v>1185</v>
      </c>
      <c r="H2436" s="3">
        <f>E2436+SUMIF('BR DTG CIKDITIRO'!C:C,C2436,'BR DTG CIKDITIRO'!E:E)</f>
        <v>0</v>
      </c>
    </row>
    <row r="2437" spans="1:8" ht="15.75" customHeight="1">
      <c r="A2437" s="93" t="s">
        <v>6165</v>
      </c>
      <c r="B2437" s="93" t="s">
        <v>876</v>
      </c>
      <c r="C2437" s="93" t="s">
        <v>6165</v>
      </c>
      <c r="D2437" s="93" t="s">
        <v>6166</v>
      </c>
      <c r="E2437" s="94">
        <v>0</v>
      </c>
      <c r="F2437" s="93" t="s">
        <v>1185</v>
      </c>
      <c r="H2437" s="3">
        <f>E2437+SUMIF('BR DTG CIKDITIRO'!C:C,C2437,'BR DTG CIKDITIRO'!E:E)</f>
        <v>0</v>
      </c>
    </row>
    <row r="2438" spans="1:8" ht="15.75" customHeight="1">
      <c r="A2438" s="93" t="s">
        <v>742</v>
      </c>
      <c r="B2438" s="93" t="s">
        <v>876</v>
      </c>
      <c r="C2438" s="93" t="s">
        <v>742</v>
      </c>
      <c r="D2438" s="93" t="s">
        <v>743</v>
      </c>
      <c r="E2438" s="94">
        <v>0</v>
      </c>
      <c r="F2438" s="93" t="s">
        <v>1185</v>
      </c>
      <c r="H2438" s="3">
        <f>E2438+SUMIF('BR DTG CIKDITIRO'!C:C,C2438,'BR DTG CIKDITIRO'!E:E)</f>
        <v>0</v>
      </c>
    </row>
    <row r="2439" spans="1:8" ht="15.75" customHeight="1">
      <c r="A2439" s="93" t="s">
        <v>6167</v>
      </c>
      <c r="B2439" s="93" t="s">
        <v>876</v>
      </c>
      <c r="C2439" s="93" t="s">
        <v>6167</v>
      </c>
      <c r="D2439" s="93" t="s">
        <v>6168</v>
      </c>
      <c r="E2439" s="94">
        <v>0</v>
      </c>
      <c r="F2439" s="93" t="s">
        <v>1185</v>
      </c>
      <c r="H2439" s="3">
        <f>E2439+SUMIF('BR DTG CIKDITIRO'!C:C,C2439,'BR DTG CIKDITIRO'!E:E)</f>
        <v>0</v>
      </c>
    </row>
    <row r="2440" spans="1:8" ht="15.75" customHeight="1">
      <c r="A2440" s="93" t="s">
        <v>6169</v>
      </c>
      <c r="B2440" s="93" t="s">
        <v>876</v>
      </c>
      <c r="C2440" s="93" t="s">
        <v>6169</v>
      </c>
      <c r="D2440" s="93" t="s">
        <v>6170</v>
      </c>
      <c r="E2440" s="94">
        <v>0</v>
      </c>
      <c r="F2440" s="93" t="s">
        <v>1185</v>
      </c>
      <c r="H2440" s="3">
        <f>E2440+SUMIF('BR DTG CIKDITIRO'!C:C,C2440,'BR DTG CIKDITIRO'!E:E)</f>
        <v>0</v>
      </c>
    </row>
    <row r="2441" spans="1:8" ht="15.75" customHeight="1">
      <c r="A2441" s="93" t="s">
        <v>6171</v>
      </c>
      <c r="B2441" s="93" t="s">
        <v>876</v>
      </c>
      <c r="C2441" s="93" t="s">
        <v>6171</v>
      </c>
      <c r="D2441" s="93" t="s">
        <v>2330</v>
      </c>
      <c r="E2441" s="94">
        <v>0</v>
      </c>
      <c r="F2441" s="93" t="s">
        <v>1185</v>
      </c>
      <c r="H2441" s="3">
        <f>E2441+SUMIF('BR DTG CIKDITIRO'!C:C,C2441,'BR DTG CIKDITIRO'!E:E)</f>
        <v>0</v>
      </c>
    </row>
    <row r="2442" spans="1:8" ht="15.75" customHeight="1">
      <c r="A2442" s="93" t="s">
        <v>6172</v>
      </c>
      <c r="B2442" s="93" t="s">
        <v>876</v>
      </c>
      <c r="C2442" s="93" t="s">
        <v>6172</v>
      </c>
      <c r="D2442" s="93" t="s">
        <v>6160</v>
      </c>
      <c r="E2442" s="94">
        <v>0</v>
      </c>
      <c r="F2442" s="93" t="s">
        <v>1185</v>
      </c>
      <c r="H2442" s="3">
        <f>E2442+SUMIF('BR DTG CIKDITIRO'!C:C,C2442,'BR DTG CIKDITIRO'!E:E)</f>
        <v>0</v>
      </c>
    </row>
    <row r="2443" spans="1:8" ht="15.75" customHeight="1">
      <c r="A2443" s="93" t="s">
        <v>6173</v>
      </c>
      <c r="B2443" s="93" t="s">
        <v>876</v>
      </c>
      <c r="C2443" s="93" t="s">
        <v>6173</v>
      </c>
      <c r="D2443" s="93" t="s">
        <v>2330</v>
      </c>
      <c r="E2443" s="94">
        <v>0</v>
      </c>
      <c r="F2443" s="93" t="s">
        <v>1185</v>
      </c>
      <c r="H2443" s="3">
        <f>E2443+SUMIF('BR DTG CIKDITIRO'!C:C,C2443,'BR DTG CIKDITIRO'!E:E)</f>
        <v>0</v>
      </c>
    </row>
    <row r="2444" spans="1:8" ht="15.75" customHeight="1">
      <c r="A2444" s="93" t="s">
        <v>6174</v>
      </c>
      <c r="B2444" s="93" t="s">
        <v>876</v>
      </c>
      <c r="C2444" s="93" t="s">
        <v>6174</v>
      </c>
      <c r="D2444" s="93" t="s">
        <v>6175</v>
      </c>
      <c r="E2444" s="94">
        <v>0</v>
      </c>
      <c r="F2444" s="93" t="s">
        <v>1185</v>
      </c>
      <c r="H2444" s="3">
        <f>E2444+SUMIF('BR DTG CIKDITIRO'!C:C,C2444,'BR DTG CIKDITIRO'!E:E)</f>
        <v>0</v>
      </c>
    </row>
    <row r="2445" spans="1:8" ht="15.75" customHeight="1">
      <c r="A2445" s="93" t="s">
        <v>6176</v>
      </c>
      <c r="B2445" s="93" t="s">
        <v>876</v>
      </c>
      <c r="C2445" s="93" t="s">
        <v>6176</v>
      </c>
      <c r="D2445" s="93" t="s">
        <v>6177</v>
      </c>
      <c r="E2445" s="94">
        <v>0</v>
      </c>
      <c r="F2445" s="93" t="s">
        <v>1185</v>
      </c>
      <c r="H2445" s="3">
        <f>E2445+SUMIF('BR DTG CIKDITIRO'!C:C,C2445,'BR DTG CIKDITIRO'!E:E)</f>
        <v>0</v>
      </c>
    </row>
    <row r="2446" spans="1:8" ht="15.75" customHeight="1">
      <c r="A2446" s="93" t="s">
        <v>6178</v>
      </c>
      <c r="B2446" s="93" t="s">
        <v>876</v>
      </c>
      <c r="C2446" s="93" t="s">
        <v>6178</v>
      </c>
      <c r="D2446" s="93" t="s">
        <v>6179</v>
      </c>
      <c r="E2446" s="94">
        <v>0</v>
      </c>
      <c r="F2446" s="93" t="s">
        <v>1185</v>
      </c>
      <c r="H2446" s="3">
        <f>E2446+SUMIF('BR DTG CIKDITIRO'!C:C,C2446,'BR DTG CIKDITIRO'!E:E)</f>
        <v>0</v>
      </c>
    </row>
    <row r="2447" spans="1:8" ht="15.75" customHeight="1">
      <c r="A2447" s="93" t="s">
        <v>744</v>
      </c>
      <c r="B2447" s="93" t="s">
        <v>876</v>
      </c>
      <c r="C2447" s="93" t="s">
        <v>744</v>
      </c>
      <c r="D2447" s="93" t="s">
        <v>745</v>
      </c>
      <c r="E2447" s="94">
        <v>0</v>
      </c>
      <c r="F2447" s="93" t="s">
        <v>1185</v>
      </c>
      <c r="H2447" s="3">
        <f>E2447+SUMIF('BR DTG CIKDITIRO'!C:C,C2447,'BR DTG CIKDITIRO'!E:E)</f>
        <v>0</v>
      </c>
    </row>
    <row r="2448" spans="1:8" ht="15.75" customHeight="1">
      <c r="A2448" s="93" t="s">
        <v>2248</v>
      </c>
      <c r="B2448" s="93" t="s">
        <v>876</v>
      </c>
      <c r="C2448" s="93" t="s">
        <v>2248</v>
      </c>
      <c r="D2448" s="93" t="s">
        <v>2249</v>
      </c>
      <c r="E2448" s="94">
        <v>0</v>
      </c>
      <c r="F2448" s="93" t="s">
        <v>1185</v>
      </c>
      <c r="H2448" s="3">
        <f>E2448+SUMIF('BR DTG CIKDITIRO'!C:C,C2448,'BR DTG CIKDITIRO'!E:E)</f>
        <v>0</v>
      </c>
    </row>
    <row r="2449" spans="1:8" ht="15.75" customHeight="1">
      <c r="A2449" s="93" t="s">
        <v>6180</v>
      </c>
      <c r="B2449" s="93" t="s">
        <v>876</v>
      </c>
      <c r="C2449" s="93" t="s">
        <v>6180</v>
      </c>
      <c r="D2449" s="93" t="s">
        <v>6181</v>
      </c>
      <c r="E2449" s="94">
        <v>0</v>
      </c>
      <c r="F2449" s="93" t="s">
        <v>1185</v>
      </c>
      <c r="H2449" s="3">
        <f>E2449+SUMIF('BR DTG CIKDITIRO'!C:C,C2449,'BR DTG CIKDITIRO'!E:E)</f>
        <v>0</v>
      </c>
    </row>
    <row r="2450" spans="1:8" ht="15.75" customHeight="1">
      <c r="A2450" s="93" t="s">
        <v>6182</v>
      </c>
      <c r="B2450" s="93" t="s">
        <v>876</v>
      </c>
      <c r="C2450" s="93" t="s">
        <v>6182</v>
      </c>
      <c r="D2450" s="93" t="s">
        <v>6183</v>
      </c>
      <c r="E2450" s="94">
        <v>0</v>
      </c>
      <c r="F2450" s="93" t="s">
        <v>1185</v>
      </c>
      <c r="H2450" s="3">
        <f>E2450+SUMIF('BR DTG CIKDITIRO'!C:C,C2450,'BR DTG CIKDITIRO'!E:E)</f>
        <v>0</v>
      </c>
    </row>
    <row r="2451" spans="1:8" ht="15.75" customHeight="1">
      <c r="A2451" s="93" t="s">
        <v>6184</v>
      </c>
      <c r="B2451" s="93" t="s">
        <v>876</v>
      </c>
      <c r="C2451" s="93" t="s">
        <v>6184</v>
      </c>
      <c r="D2451" s="93" t="s">
        <v>6185</v>
      </c>
      <c r="E2451" s="94">
        <v>0</v>
      </c>
      <c r="F2451" s="93" t="s">
        <v>1185</v>
      </c>
      <c r="H2451" s="3">
        <f>E2451+SUMIF('BR DTG CIKDITIRO'!C:C,C2451,'BR DTG CIKDITIRO'!E:E)</f>
        <v>0</v>
      </c>
    </row>
    <row r="2452" spans="1:8" ht="15.75" customHeight="1">
      <c r="A2452" s="93" t="s">
        <v>6186</v>
      </c>
      <c r="B2452" s="93" t="s">
        <v>876</v>
      </c>
      <c r="C2452" s="93" t="s">
        <v>6186</v>
      </c>
      <c r="D2452" s="93" t="s">
        <v>6187</v>
      </c>
      <c r="E2452" s="94">
        <v>0</v>
      </c>
      <c r="F2452" s="93" t="s">
        <v>1185</v>
      </c>
      <c r="H2452" s="3">
        <f>E2452+SUMIF('BR DTG CIKDITIRO'!C:C,C2452,'BR DTG CIKDITIRO'!E:E)</f>
        <v>0</v>
      </c>
    </row>
    <row r="2453" spans="1:8" ht="15.75" customHeight="1">
      <c r="A2453" s="93" t="s">
        <v>6188</v>
      </c>
      <c r="B2453" s="93" t="s">
        <v>876</v>
      </c>
      <c r="C2453" s="93" t="s">
        <v>6188</v>
      </c>
      <c r="D2453" s="93" t="s">
        <v>6189</v>
      </c>
      <c r="E2453" s="94">
        <v>0</v>
      </c>
      <c r="F2453" s="93" t="s">
        <v>1185</v>
      </c>
      <c r="H2453" s="3">
        <f>E2453+SUMIF('BR DTG CIKDITIRO'!C:C,C2453,'BR DTG CIKDITIRO'!E:E)</f>
        <v>0</v>
      </c>
    </row>
    <row r="2454" spans="1:8" ht="15.75" customHeight="1">
      <c r="A2454" s="93" t="s">
        <v>6190</v>
      </c>
      <c r="B2454" s="93" t="s">
        <v>876</v>
      </c>
      <c r="C2454" s="93" t="s">
        <v>6190</v>
      </c>
      <c r="D2454" s="93" t="s">
        <v>6191</v>
      </c>
      <c r="E2454" s="94">
        <v>0</v>
      </c>
      <c r="F2454" s="93" t="s">
        <v>1185</v>
      </c>
      <c r="H2454" s="3">
        <f>E2454+SUMIF('BR DTG CIKDITIRO'!C:C,C2454,'BR DTG CIKDITIRO'!E:E)</f>
        <v>0</v>
      </c>
    </row>
    <row r="2455" spans="1:8" ht="15.75" customHeight="1">
      <c r="A2455" s="93" t="s">
        <v>6192</v>
      </c>
      <c r="B2455" s="93" t="s">
        <v>876</v>
      </c>
      <c r="C2455" s="93" t="s">
        <v>6192</v>
      </c>
      <c r="D2455" s="93" t="s">
        <v>6193</v>
      </c>
      <c r="E2455" s="94">
        <v>0</v>
      </c>
      <c r="F2455" s="93" t="s">
        <v>1185</v>
      </c>
      <c r="H2455" s="3">
        <f>E2455+SUMIF('BR DTG CIKDITIRO'!C:C,C2455,'BR DTG CIKDITIRO'!E:E)</f>
        <v>0</v>
      </c>
    </row>
    <row r="2456" spans="1:8" ht="15.75" customHeight="1">
      <c r="A2456" s="93" t="s">
        <v>6194</v>
      </c>
      <c r="B2456" s="93" t="s">
        <v>876</v>
      </c>
      <c r="C2456" s="93" t="s">
        <v>6194</v>
      </c>
      <c r="D2456" s="93" t="s">
        <v>6195</v>
      </c>
      <c r="E2456" s="94">
        <v>0</v>
      </c>
      <c r="F2456" s="93" t="s">
        <v>1185</v>
      </c>
      <c r="H2456" s="3">
        <f>E2456+SUMIF('BR DTG CIKDITIRO'!C:C,C2456,'BR DTG CIKDITIRO'!E:E)</f>
        <v>0</v>
      </c>
    </row>
    <row r="2457" spans="1:8" ht="15.75" customHeight="1">
      <c r="A2457" s="93" t="s">
        <v>6196</v>
      </c>
      <c r="B2457" s="93" t="s">
        <v>876</v>
      </c>
      <c r="C2457" s="93" t="s">
        <v>6196</v>
      </c>
      <c r="D2457" s="93" t="s">
        <v>6197</v>
      </c>
      <c r="E2457" s="94">
        <v>0</v>
      </c>
      <c r="F2457" s="93" t="s">
        <v>1185</v>
      </c>
      <c r="H2457" s="3">
        <f>E2457+SUMIF('BR DTG CIKDITIRO'!C:C,C2457,'BR DTG CIKDITIRO'!E:E)</f>
        <v>0</v>
      </c>
    </row>
    <row r="2458" spans="1:8" ht="15.75" customHeight="1">
      <c r="A2458" s="93" t="s">
        <v>6198</v>
      </c>
      <c r="B2458" s="93" t="s">
        <v>876</v>
      </c>
      <c r="C2458" s="93" t="s">
        <v>6198</v>
      </c>
      <c r="D2458" s="93" t="s">
        <v>6199</v>
      </c>
      <c r="E2458" s="94">
        <v>0</v>
      </c>
      <c r="F2458" s="93" t="s">
        <v>1185</v>
      </c>
      <c r="H2458" s="3">
        <f>E2458+SUMIF('BR DTG CIKDITIRO'!C:C,C2458,'BR DTG CIKDITIRO'!E:E)</f>
        <v>0</v>
      </c>
    </row>
    <row r="2459" spans="1:8" ht="15.75" customHeight="1">
      <c r="A2459" s="93" t="s">
        <v>6200</v>
      </c>
      <c r="B2459" s="93" t="s">
        <v>876</v>
      </c>
      <c r="C2459" s="93" t="s">
        <v>6200</v>
      </c>
      <c r="D2459" s="93" t="s">
        <v>6201</v>
      </c>
      <c r="E2459" s="94">
        <v>0</v>
      </c>
      <c r="F2459" s="93" t="s">
        <v>1185</v>
      </c>
      <c r="H2459" s="3">
        <f>E2459+SUMIF('BR DTG CIKDITIRO'!C:C,C2459,'BR DTG CIKDITIRO'!E:E)</f>
        <v>0</v>
      </c>
    </row>
    <row r="2460" spans="1:8" ht="15.75" customHeight="1">
      <c r="A2460" s="93" t="s">
        <v>6202</v>
      </c>
      <c r="B2460" s="93" t="s">
        <v>876</v>
      </c>
      <c r="C2460" s="93" t="s">
        <v>6202</v>
      </c>
      <c r="D2460" s="93" t="s">
        <v>6203</v>
      </c>
      <c r="E2460" s="94">
        <v>0</v>
      </c>
      <c r="F2460" s="93" t="s">
        <v>1185</v>
      </c>
      <c r="H2460" s="3">
        <f>E2460+SUMIF('BR DTG CIKDITIRO'!C:C,C2460,'BR DTG CIKDITIRO'!E:E)</f>
        <v>0</v>
      </c>
    </row>
    <row r="2461" spans="1:8" ht="15.75" customHeight="1">
      <c r="A2461" s="93" t="s">
        <v>6204</v>
      </c>
      <c r="B2461" s="93" t="s">
        <v>936</v>
      </c>
      <c r="C2461" s="93" t="s">
        <v>6204</v>
      </c>
      <c r="D2461" s="93" t="s">
        <v>6205</v>
      </c>
      <c r="E2461" s="94">
        <v>0</v>
      </c>
      <c r="F2461" s="93" t="s">
        <v>1185</v>
      </c>
      <c r="H2461" s="3">
        <f>E2461+SUMIF('BR DTG CIKDITIRO'!C:C,C2461,'BR DTG CIKDITIRO'!E:E)</f>
        <v>0</v>
      </c>
    </row>
    <row r="2462" spans="1:8" ht="15.75" customHeight="1">
      <c r="A2462" s="93" t="s">
        <v>427</v>
      </c>
      <c r="B2462" s="93" t="s">
        <v>936</v>
      </c>
      <c r="C2462" s="93" t="s">
        <v>427</v>
      </c>
      <c r="D2462" s="93" t="s">
        <v>1224</v>
      </c>
      <c r="E2462" s="94">
        <v>202</v>
      </c>
      <c r="F2462" s="93" t="s">
        <v>1185</v>
      </c>
      <c r="H2462" s="3">
        <f>E2462+SUMIF('BR DTG CIKDITIRO'!C:C,C2462,'BR DTG CIKDITIRO'!E:E)</f>
        <v>202</v>
      </c>
    </row>
    <row r="2463" spans="1:8" ht="15.75" customHeight="1">
      <c r="A2463" s="93" t="s">
        <v>6206</v>
      </c>
      <c r="B2463" s="93" t="s">
        <v>936</v>
      </c>
      <c r="C2463" s="93" t="s">
        <v>6206</v>
      </c>
      <c r="D2463" s="93" t="s">
        <v>6207</v>
      </c>
      <c r="E2463" s="94">
        <v>0</v>
      </c>
      <c r="F2463" s="93" t="s">
        <v>1185</v>
      </c>
      <c r="H2463" s="3">
        <f>E2463+SUMIF('BR DTG CIKDITIRO'!C:C,C2463,'BR DTG CIKDITIRO'!E:E)</f>
        <v>0</v>
      </c>
    </row>
    <row r="2464" spans="1:8" ht="15.75" customHeight="1">
      <c r="A2464" s="93" t="s">
        <v>6208</v>
      </c>
      <c r="B2464" s="93" t="s">
        <v>876</v>
      </c>
      <c r="C2464" s="93" t="s">
        <v>6208</v>
      </c>
      <c r="D2464" s="93" t="s">
        <v>9678</v>
      </c>
      <c r="E2464" s="94">
        <v>0</v>
      </c>
      <c r="F2464" s="93" t="s">
        <v>1185</v>
      </c>
      <c r="H2464" s="3">
        <f>E2464+SUMIF('BR DTG CIKDITIRO'!C:C,C2464,'BR DTG CIKDITIRO'!E:E)</f>
        <v>0</v>
      </c>
    </row>
    <row r="2465" spans="1:8" ht="15.75" customHeight="1">
      <c r="A2465" s="93" t="s">
        <v>6210</v>
      </c>
      <c r="B2465" s="93" t="s">
        <v>876</v>
      </c>
      <c r="C2465" s="93" t="s">
        <v>6210</v>
      </c>
      <c r="D2465" s="93" t="s">
        <v>6211</v>
      </c>
      <c r="E2465" s="94">
        <v>0</v>
      </c>
      <c r="F2465" s="93" t="s">
        <v>1185</v>
      </c>
      <c r="H2465" s="3">
        <f>E2465+SUMIF('BR DTG CIKDITIRO'!C:C,C2465,'BR DTG CIKDITIRO'!E:E)</f>
        <v>0</v>
      </c>
    </row>
    <row r="2466" spans="1:8" ht="15.75" customHeight="1">
      <c r="A2466" s="93" t="s">
        <v>6212</v>
      </c>
      <c r="B2466" s="93" t="s">
        <v>876</v>
      </c>
      <c r="C2466" s="93" t="s">
        <v>6212</v>
      </c>
      <c r="D2466" s="93" t="s">
        <v>2330</v>
      </c>
      <c r="E2466" s="94">
        <v>0</v>
      </c>
      <c r="F2466" s="93" t="s">
        <v>1185</v>
      </c>
      <c r="H2466" s="3">
        <f>E2466+SUMIF('BR DTG CIKDITIRO'!C:C,C2466,'BR DTG CIKDITIRO'!E:E)</f>
        <v>0</v>
      </c>
    </row>
    <row r="2467" spans="1:8" ht="15.75" customHeight="1">
      <c r="A2467" s="93" t="s">
        <v>6213</v>
      </c>
      <c r="B2467" s="93" t="s">
        <v>876</v>
      </c>
      <c r="C2467" s="93" t="s">
        <v>6213</v>
      </c>
      <c r="D2467" s="93" t="s">
        <v>6214</v>
      </c>
      <c r="E2467" s="94">
        <v>0</v>
      </c>
      <c r="F2467" s="93" t="s">
        <v>1185</v>
      </c>
      <c r="H2467" s="3">
        <f>E2467+SUMIF('BR DTG CIKDITIRO'!C:C,C2467,'BR DTG CIKDITIRO'!E:E)</f>
        <v>0</v>
      </c>
    </row>
    <row r="2468" spans="1:8" ht="15.75" customHeight="1">
      <c r="A2468" s="93" t="s">
        <v>6215</v>
      </c>
      <c r="B2468" s="93" t="s">
        <v>876</v>
      </c>
      <c r="C2468" s="93" t="s">
        <v>6215</v>
      </c>
      <c r="D2468" s="93" t="s">
        <v>2330</v>
      </c>
      <c r="E2468" s="94">
        <v>0</v>
      </c>
      <c r="F2468" s="93" t="s">
        <v>1185</v>
      </c>
      <c r="H2468" s="3">
        <f>E2468+SUMIF('BR DTG CIKDITIRO'!C:C,C2468,'BR DTG CIKDITIRO'!E:E)</f>
        <v>0</v>
      </c>
    </row>
    <row r="2469" spans="1:8" ht="15.75" customHeight="1">
      <c r="A2469" s="93" t="s">
        <v>6216</v>
      </c>
      <c r="B2469" s="93" t="s">
        <v>876</v>
      </c>
      <c r="C2469" s="93" t="s">
        <v>6216</v>
      </c>
      <c r="D2469" s="93" t="s">
        <v>1215</v>
      </c>
      <c r="E2469" s="94">
        <v>0</v>
      </c>
      <c r="F2469" s="93" t="s">
        <v>1185</v>
      </c>
      <c r="H2469" s="3">
        <f>E2469+SUMIF('BR DTG CIKDITIRO'!C:C,C2469,'BR DTG CIKDITIRO'!E:E)</f>
        <v>0</v>
      </c>
    </row>
    <row r="2470" spans="1:8" ht="15.75" customHeight="1">
      <c r="A2470" s="93" t="s">
        <v>6217</v>
      </c>
      <c r="B2470" s="93" t="s">
        <v>876</v>
      </c>
      <c r="C2470" s="93" t="s">
        <v>6217</v>
      </c>
      <c r="D2470" s="93" t="s">
        <v>6218</v>
      </c>
      <c r="E2470" s="94">
        <v>0</v>
      </c>
      <c r="F2470" s="93" t="s">
        <v>1185</v>
      </c>
      <c r="H2470" s="3">
        <f>E2470+SUMIF('BR DTG CIKDITIRO'!C:C,C2470,'BR DTG CIKDITIRO'!E:E)</f>
        <v>0</v>
      </c>
    </row>
    <row r="2471" spans="1:8" ht="15.75" customHeight="1">
      <c r="A2471" s="93" t="s">
        <v>6219</v>
      </c>
      <c r="B2471" s="93" t="s">
        <v>876</v>
      </c>
      <c r="C2471" s="93" t="s">
        <v>6219</v>
      </c>
      <c r="D2471" s="93" t="s">
        <v>6220</v>
      </c>
      <c r="E2471" s="94">
        <v>0</v>
      </c>
      <c r="F2471" s="93" t="s">
        <v>1185</v>
      </c>
      <c r="H2471" s="3">
        <f>E2471+SUMIF('BR DTG CIKDITIRO'!C:C,C2471,'BR DTG CIKDITIRO'!E:E)</f>
        <v>0</v>
      </c>
    </row>
    <row r="2472" spans="1:8" ht="15.75" customHeight="1">
      <c r="A2472" s="93" t="s">
        <v>6221</v>
      </c>
      <c r="B2472" s="93" t="s">
        <v>876</v>
      </c>
      <c r="C2472" s="93" t="s">
        <v>6221</v>
      </c>
      <c r="D2472" s="93" t="s">
        <v>9679</v>
      </c>
      <c r="E2472" s="94">
        <v>0</v>
      </c>
      <c r="F2472" s="93" t="s">
        <v>1185</v>
      </c>
      <c r="H2472" s="3">
        <f>E2472+SUMIF('BR DTG CIKDITIRO'!C:C,C2472,'BR DTG CIKDITIRO'!E:E)</f>
        <v>0</v>
      </c>
    </row>
    <row r="2473" spans="1:8" ht="15.75" customHeight="1">
      <c r="A2473" s="93" t="s">
        <v>6223</v>
      </c>
      <c r="B2473" s="93" t="s">
        <v>876</v>
      </c>
      <c r="C2473" s="93" t="s">
        <v>6223</v>
      </c>
      <c r="D2473" s="93" t="s">
        <v>6224</v>
      </c>
      <c r="E2473" s="94">
        <v>0</v>
      </c>
      <c r="F2473" s="93" t="s">
        <v>1185</v>
      </c>
      <c r="H2473" s="3">
        <f>E2473+SUMIF('BR DTG CIKDITIRO'!C:C,C2473,'BR DTG CIKDITIRO'!E:E)</f>
        <v>0</v>
      </c>
    </row>
    <row r="2474" spans="1:8" ht="15.75" customHeight="1">
      <c r="A2474" s="93" t="s">
        <v>6225</v>
      </c>
      <c r="B2474" s="93" t="s">
        <v>876</v>
      </c>
      <c r="C2474" s="93" t="s">
        <v>6225</v>
      </c>
      <c r="D2474" s="93" t="s">
        <v>6226</v>
      </c>
      <c r="E2474" s="94">
        <v>0</v>
      </c>
      <c r="F2474" s="93" t="s">
        <v>1185</v>
      </c>
      <c r="H2474" s="3">
        <f>E2474+SUMIF('BR DTG CIKDITIRO'!C:C,C2474,'BR DTG CIKDITIRO'!E:E)</f>
        <v>0</v>
      </c>
    </row>
    <row r="2475" spans="1:8" ht="15.75" customHeight="1">
      <c r="A2475" s="93" t="s">
        <v>9680</v>
      </c>
      <c r="B2475" s="93" t="s">
        <v>876</v>
      </c>
      <c r="C2475" s="93" t="s">
        <v>9680</v>
      </c>
      <c r="D2475" s="93" t="s">
        <v>9681</v>
      </c>
      <c r="E2475" s="94">
        <v>0</v>
      </c>
      <c r="F2475" s="93" t="s">
        <v>1185</v>
      </c>
      <c r="H2475" s="3">
        <f>E2475+SUMIF('BR DTG CIKDITIRO'!C:C,C2475,'BR DTG CIKDITIRO'!E:E)</f>
        <v>0</v>
      </c>
    </row>
    <row r="2476" spans="1:8" ht="15.75" customHeight="1">
      <c r="A2476" s="93" t="s">
        <v>6227</v>
      </c>
      <c r="B2476" s="93" t="s">
        <v>876</v>
      </c>
      <c r="C2476" s="93" t="s">
        <v>6227</v>
      </c>
      <c r="D2476" s="93" t="s">
        <v>6228</v>
      </c>
      <c r="E2476" s="94">
        <v>0</v>
      </c>
      <c r="F2476" s="93" t="s">
        <v>1185</v>
      </c>
      <c r="H2476" s="3">
        <f>E2476+SUMIF('BR DTG CIKDITIRO'!C:C,C2476,'BR DTG CIKDITIRO'!E:E)</f>
        <v>0</v>
      </c>
    </row>
    <row r="2477" spans="1:8" ht="15.75" customHeight="1">
      <c r="A2477" s="93" t="s">
        <v>9682</v>
      </c>
      <c r="B2477" s="93" t="s">
        <v>876</v>
      </c>
      <c r="C2477" s="93" t="s">
        <v>9682</v>
      </c>
      <c r="D2477" s="93" t="s">
        <v>6306</v>
      </c>
      <c r="E2477" s="94">
        <v>0</v>
      </c>
      <c r="F2477" s="93" t="s">
        <v>1185</v>
      </c>
      <c r="H2477" s="3">
        <f>E2477+SUMIF('BR DTG CIKDITIRO'!C:C,C2477,'BR DTG CIKDITIRO'!E:E)</f>
        <v>0</v>
      </c>
    </row>
    <row r="2478" spans="1:8" ht="15.75" customHeight="1">
      <c r="A2478" s="93" t="s">
        <v>6229</v>
      </c>
      <c r="B2478" s="93" t="s">
        <v>876</v>
      </c>
      <c r="C2478" s="93" t="s">
        <v>6229</v>
      </c>
      <c r="D2478" s="93" t="s">
        <v>6230</v>
      </c>
      <c r="E2478" s="94">
        <v>0</v>
      </c>
      <c r="F2478" s="93" t="s">
        <v>1185</v>
      </c>
      <c r="H2478" s="3">
        <f>E2478+SUMIF('BR DTG CIKDITIRO'!C:C,C2478,'BR DTG CIKDITIRO'!E:E)</f>
        <v>0</v>
      </c>
    </row>
    <row r="2479" spans="1:8" ht="15.75" customHeight="1">
      <c r="A2479" s="93" t="s">
        <v>9683</v>
      </c>
      <c r="B2479" s="93" t="s">
        <v>876</v>
      </c>
      <c r="C2479" s="93" t="s">
        <v>9683</v>
      </c>
      <c r="D2479" s="93" t="s">
        <v>9684</v>
      </c>
      <c r="E2479" s="94">
        <v>0</v>
      </c>
      <c r="F2479" s="93" t="s">
        <v>1185</v>
      </c>
      <c r="H2479" s="3">
        <f>E2479+SUMIF('BR DTG CIKDITIRO'!C:C,C2479,'BR DTG CIKDITIRO'!E:E)</f>
        <v>0</v>
      </c>
    </row>
    <row r="2480" spans="1:8" ht="15.75" customHeight="1">
      <c r="A2480" s="93" t="s">
        <v>6231</v>
      </c>
      <c r="B2480" s="93" t="s">
        <v>876</v>
      </c>
      <c r="C2480" s="93" t="s">
        <v>6231</v>
      </c>
      <c r="D2480" s="93" t="s">
        <v>6232</v>
      </c>
      <c r="E2480" s="94">
        <v>0</v>
      </c>
      <c r="F2480" s="93" t="s">
        <v>1185</v>
      </c>
      <c r="H2480" s="3">
        <f>E2480+SUMIF('BR DTG CIKDITIRO'!C:C,C2480,'BR DTG CIKDITIRO'!E:E)</f>
        <v>0</v>
      </c>
    </row>
    <row r="2481" spans="1:8" ht="15.75" customHeight="1">
      <c r="A2481" s="93" t="s">
        <v>6233</v>
      </c>
      <c r="B2481" s="93" t="s">
        <v>876</v>
      </c>
      <c r="C2481" s="93" t="s">
        <v>6233</v>
      </c>
      <c r="D2481" s="93" t="s">
        <v>6234</v>
      </c>
      <c r="E2481" s="94">
        <v>0</v>
      </c>
      <c r="F2481" s="93" t="s">
        <v>1185</v>
      </c>
      <c r="H2481" s="3">
        <f>E2481+SUMIF('BR DTG CIKDITIRO'!C:C,C2481,'BR DTG CIKDITIRO'!E:E)</f>
        <v>0</v>
      </c>
    </row>
    <row r="2482" spans="1:8" ht="15.75" customHeight="1">
      <c r="A2482" s="93" t="s">
        <v>9685</v>
      </c>
      <c r="B2482" s="93" t="s">
        <v>876</v>
      </c>
      <c r="C2482" s="93" t="s">
        <v>9685</v>
      </c>
      <c r="D2482" s="93" t="s">
        <v>9686</v>
      </c>
      <c r="E2482" s="94">
        <v>0</v>
      </c>
      <c r="F2482" s="93" t="s">
        <v>1185</v>
      </c>
      <c r="H2482" s="3">
        <f>E2482+SUMIF('BR DTG CIKDITIRO'!C:C,C2482,'BR DTG CIKDITIRO'!E:E)</f>
        <v>0</v>
      </c>
    </row>
    <row r="2483" spans="1:8" ht="15.75" customHeight="1">
      <c r="A2483" s="93" t="s">
        <v>9687</v>
      </c>
      <c r="B2483" s="93" t="s">
        <v>876</v>
      </c>
      <c r="C2483" s="93" t="s">
        <v>9687</v>
      </c>
      <c r="D2483" s="93" t="s">
        <v>9688</v>
      </c>
      <c r="E2483" s="94">
        <v>0</v>
      </c>
      <c r="F2483" s="93" t="s">
        <v>1185</v>
      </c>
      <c r="H2483" s="3">
        <f>E2483+SUMIF('BR DTG CIKDITIRO'!C:C,C2483,'BR DTG CIKDITIRO'!E:E)</f>
        <v>0</v>
      </c>
    </row>
    <row r="2484" spans="1:8" ht="15.75" customHeight="1">
      <c r="A2484" s="93" t="s">
        <v>6241</v>
      </c>
      <c r="B2484" s="93" t="s">
        <v>876</v>
      </c>
      <c r="C2484" s="93" t="s">
        <v>6241</v>
      </c>
      <c r="D2484" s="93" t="s">
        <v>9689</v>
      </c>
      <c r="E2484" s="94">
        <v>0</v>
      </c>
      <c r="F2484" s="93" t="s">
        <v>1185</v>
      </c>
      <c r="H2484" s="3">
        <f>E2484+SUMIF('BR DTG CIKDITIRO'!C:C,C2484,'BR DTG CIKDITIRO'!E:E)</f>
        <v>0</v>
      </c>
    </row>
    <row r="2485" spans="1:8" ht="15.75" customHeight="1">
      <c r="A2485" s="93" t="s">
        <v>6245</v>
      </c>
      <c r="B2485" s="93" t="s">
        <v>876</v>
      </c>
      <c r="C2485" s="93" t="s">
        <v>6245</v>
      </c>
      <c r="D2485" s="93" t="s">
        <v>6246</v>
      </c>
      <c r="E2485" s="94">
        <v>0</v>
      </c>
      <c r="F2485" s="93" t="s">
        <v>1185</v>
      </c>
      <c r="H2485" s="3">
        <f>E2485+SUMIF('BR DTG CIKDITIRO'!C:C,C2485,'BR DTG CIKDITIRO'!E:E)</f>
        <v>0</v>
      </c>
    </row>
    <row r="2486" spans="1:8" ht="15.75" customHeight="1">
      <c r="A2486" s="93" t="s">
        <v>9690</v>
      </c>
      <c r="B2486" s="93" t="s">
        <v>876</v>
      </c>
      <c r="C2486" s="93" t="s">
        <v>9690</v>
      </c>
      <c r="D2486" s="93" t="s">
        <v>9691</v>
      </c>
      <c r="E2486" s="94">
        <v>0</v>
      </c>
      <c r="F2486" s="93" t="s">
        <v>1185</v>
      </c>
      <c r="H2486" s="3">
        <f>E2486+SUMIF('BR DTG CIKDITIRO'!C:C,C2486,'BR DTG CIKDITIRO'!E:E)</f>
        <v>0</v>
      </c>
    </row>
    <row r="2487" spans="1:8" ht="15.75" customHeight="1">
      <c r="A2487" s="93" t="s">
        <v>6247</v>
      </c>
      <c r="B2487" s="93" t="s">
        <v>876</v>
      </c>
      <c r="C2487" s="93" t="s">
        <v>6247</v>
      </c>
      <c r="D2487" s="93" t="s">
        <v>6248</v>
      </c>
      <c r="E2487" s="94">
        <v>0</v>
      </c>
      <c r="F2487" s="93" t="s">
        <v>1185</v>
      </c>
      <c r="H2487" s="3">
        <f>E2487+SUMIF('BR DTG CIKDITIRO'!C:C,C2487,'BR DTG CIKDITIRO'!E:E)</f>
        <v>0</v>
      </c>
    </row>
    <row r="2488" spans="1:8" ht="15.75" customHeight="1">
      <c r="A2488" s="93" t="s">
        <v>6249</v>
      </c>
      <c r="B2488" s="93" t="s">
        <v>876</v>
      </c>
      <c r="C2488" s="93" t="s">
        <v>6249</v>
      </c>
      <c r="D2488" s="93" t="s">
        <v>6250</v>
      </c>
      <c r="E2488" s="94">
        <v>0</v>
      </c>
      <c r="F2488" s="93" t="s">
        <v>1185</v>
      </c>
      <c r="H2488" s="3">
        <f>E2488+SUMIF('BR DTG CIKDITIRO'!C:C,C2488,'BR DTG CIKDITIRO'!E:E)</f>
        <v>0</v>
      </c>
    </row>
    <row r="2489" spans="1:8" ht="15.75" customHeight="1">
      <c r="A2489" s="93" t="s">
        <v>6251</v>
      </c>
      <c r="B2489" s="93" t="s">
        <v>876</v>
      </c>
      <c r="C2489" s="93" t="s">
        <v>6251</v>
      </c>
      <c r="D2489" s="93" t="s">
        <v>6252</v>
      </c>
      <c r="E2489" s="94">
        <v>0</v>
      </c>
      <c r="F2489" s="93" t="s">
        <v>1185</v>
      </c>
      <c r="H2489" s="3">
        <f>E2489+SUMIF('BR DTG CIKDITIRO'!C:C,C2489,'BR DTG CIKDITIRO'!E:E)</f>
        <v>0</v>
      </c>
    </row>
    <row r="2490" spans="1:8" ht="15.75" customHeight="1">
      <c r="A2490" s="93" t="s">
        <v>6253</v>
      </c>
      <c r="B2490" s="93" t="s">
        <v>876</v>
      </c>
      <c r="C2490" s="93" t="s">
        <v>6253</v>
      </c>
      <c r="D2490" s="93" t="s">
        <v>6254</v>
      </c>
      <c r="E2490" s="94">
        <v>0</v>
      </c>
      <c r="F2490" s="93" t="s">
        <v>1185</v>
      </c>
      <c r="H2490" s="3">
        <f>E2490+SUMIF('BR DTG CIKDITIRO'!C:C,C2490,'BR DTG CIKDITIRO'!E:E)</f>
        <v>0</v>
      </c>
    </row>
    <row r="2491" spans="1:8" ht="15.75" customHeight="1">
      <c r="A2491" s="93" t="s">
        <v>6255</v>
      </c>
      <c r="B2491" s="93" t="s">
        <v>876</v>
      </c>
      <c r="C2491" s="93" t="s">
        <v>6255</v>
      </c>
      <c r="D2491" s="93" t="s">
        <v>6256</v>
      </c>
      <c r="E2491" s="94">
        <v>0</v>
      </c>
      <c r="F2491" s="93" t="s">
        <v>1185</v>
      </c>
      <c r="H2491" s="3">
        <f>E2491+SUMIF('BR DTG CIKDITIRO'!C:C,C2491,'BR DTG CIKDITIRO'!E:E)</f>
        <v>0</v>
      </c>
    </row>
    <row r="2492" spans="1:8" ht="15.75" customHeight="1">
      <c r="A2492" s="93" t="s">
        <v>6257</v>
      </c>
      <c r="B2492" s="93" t="s">
        <v>876</v>
      </c>
      <c r="C2492" s="93" t="s">
        <v>6257</v>
      </c>
      <c r="D2492" s="93" t="s">
        <v>6258</v>
      </c>
      <c r="E2492" s="94">
        <v>0</v>
      </c>
      <c r="F2492" s="93" t="s">
        <v>1185</v>
      </c>
      <c r="H2492" s="3">
        <f>E2492+SUMIF('BR DTG CIKDITIRO'!C:C,C2492,'BR DTG CIKDITIRO'!E:E)</f>
        <v>0</v>
      </c>
    </row>
    <row r="2493" spans="1:8" ht="15.75" customHeight="1">
      <c r="A2493" s="93" t="s">
        <v>6259</v>
      </c>
      <c r="B2493" s="93" t="s">
        <v>876</v>
      </c>
      <c r="C2493" s="93" t="s">
        <v>6259</v>
      </c>
      <c r="D2493" s="93" t="s">
        <v>6260</v>
      </c>
      <c r="E2493" s="94">
        <v>0</v>
      </c>
      <c r="F2493" s="93" t="s">
        <v>1185</v>
      </c>
      <c r="H2493" s="3">
        <f>E2493+SUMIF('BR DTG CIKDITIRO'!C:C,C2493,'BR DTG CIKDITIRO'!E:E)</f>
        <v>0</v>
      </c>
    </row>
    <row r="2494" spans="1:8" ht="15.75" customHeight="1">
      <c r="A2494" s="93" t="s">
        <v>6261</v>
      </c>
      <c r="B2494" s="93" t="s">
        <v>876</v>
      </c>
      <c r="C2494" s="93" t="s">
        <v>6261</v>
      </c>
      <c r="D2494" s="93" t="s">
        <v>6262</v>
      </c>
      <c r="E2494" s="94">
        <v>0</v>
      </c>
      <c r="F2494" s="93" t="s">
        <v>1185</v>
      </c>
      <c r="H2494" s="3">
        <f>E2494+SUMIF('BR DTG CIKDITIRO'!C:C,C2494,'BR DTG CIKDITIRO'!E:E)</f>
        <v>0</v>
      </c>
    </row>
    <row r="2495" spans="1:8" ht="15.75" customHeight="1">
      <c r="A2495" s="93" t="s">
        <v>6265</v>
      </c>
      <c r="B2495" s="93" t="s">
        <v>876</v>
      </c>
      <c r="C2495" s="93" t="s">
        <v>6265</v>
      </c>
      <c r="D2495" s="93" t="s">
        <v>6266</v>
      </c>
      <c r="E2495" s="94">
        <v>0</v>
      </c>
      <c r="F2495" s="93" t="s">
        <v>1185</v>
      </c>
      <c r="H2495" s="3">
        <f>E2495+SUMIF('BR DTG CIKDITIRO'!C:C,C2495,'BR DTG CIKDITIRO'!E:E)</f>
        <v>0</v>
      </c>
    </row>
    <row r="2496" spans="1:8" ht="15.75" customHeight="1">
      <c r="A2496" s="93" t="s">
        <v>6267</v>
      </c>
      <c r="B2496" s="93" t="s">
        <v>876</v>
      </c>
      <c r="C2496" s="93" t="s">
        <v>6267</v>
      </c>
      <c r="D2496" s="93" t="s">
        <v>6268</v>
      </c>
      <c r="E2496" s="94">
        <v>0</v>
      </c>
      <c r="F2496" s="93" t="s">
        <v>1185</v>
      </c>
      <c r="H2496" s="3">
        <f>E2496+SUMIF('BR DTG CIKDITIRO'!C:C,C2496,'BR DTG CIKDITIRO'!E:E)</f>
        <v>0</v>
      </c>
    </row>
    <row r="2497" spans="1:8" ht="15.75" customHeight="1">
      <c r="A2497" s="93" t="s">
        <v>6271</v>
      </c>
      <c r="B2497" s="93" t="s">
        <v>876</v>
      </c>
      <c r="C2497" s="93" t="s">
        <v>6271</v>
      </c>
      <c r="D2497" s="93" t="s">
        <v>6272</v>
      </c>
      <c r="E2497" s="94">
        <v>0</v>
      </c>
      <c r="F2497" s="93" t="s">
        <v>1185</v>
      </c>
      <c r="H2497" s="3">
        <f>E2497+SUMIF('BR DTG CIKDITIRO'!C:C,C2497,'BR DTG CIKDITIRO'!E:E)</f>
        <v>0</v>
      </c>
    </row>
    <row r="2498" spans="1:8" ht="15.75" customHeight="1">
      <c r="A2498" s="93" t="s">
        <v>6273</v>
      </c>
      <c r="B2498" s="93" t="s">
        <v>876</v>
      </c>
      <c r="C2498" s="93" t="s">
        <v>6273</v>
      </c>
      <c r="D2498" s="93" t="s">
        <v>6274</v>
      </c>
      <c r="E2498" s="94">
        <v>0</v>
      </c>
      <c r="F2498" s="93" t="s">
        <v>1185</v>
      </c>
      <c r="H2498" s="3">
        <f>E2498+SUMIF('BR DTG CIKDITIRO'!C:C,C2498,'BR DTG CIKDITIRO'!E:E)</f>
        <v>0</v>
      </c>
    </row>
    <row r="2499" spans="1:8" ht="15.75" customHeight="1">
      <c r="A2499" s="93" t="s">
        <v>6275</v>
      </c>
      <c r="B2499" s="93" t="s">
        <v>876</v>
      </c>
      <c r="C2499" s="93" t="s">
        <v>6275</v>
      </c>
      <c r="D2499" s="93" t="s">
        <v>6276</v>
      </c>
      <c r="E2499" s="94">
        <v>0</v>
      </c>
      <c r="F2499" s="93" t="s">
        <v>1185</v>
      </c>
      <c r="H2499" s="3">
        <f>E2499+SUMIF('BR DTG CIKDITIRO'!C:C,C2499,'BR DTG CIKDITIRO'!E:E)</f>
        <v>0</v>
      </c>
    </row>
    <row r="2500" spans="1:8" ht="15.75" customHeight="1">
      <c r="A2500" s="93" t="s">
        <v>6277</v>
      </c>
      <c r="B2500" s="93" t="s">
        <v>876</v>
      </c>
      <c r="C2500" s="93" t="s">
        <v>6277</v>
      </c>
      <c r="D2500" s="93" t="s">
        <v>6278</v>
      </c>
      <c r="E2500" s="94">
        <v>0</v>
      </c>
      <c r="F2500" s="93" t="s">
        <v>1185</v>
      </c>
      <c r="H2500" s="3">
        <f>E2500+SUMIF('BR DTG CIKDITIRO'!C:C,C2500,'BR DTG CIKDITIRO'!E:E)</f>
        <v>0</v>
      </c>
    </row>
    <row r="2501" spans="1:8" ht="15.75" customHeight="1">
      <c r="A2501" s="93" t="s">
        <v>6279</v>
      </c>
      <c r="B2501" s="93" t="s">
        <v>876</v>
      </c>
      <c r="C2501" s="93" t="s">
        <v>6279</v>
      </c>
      <c r="D2501" s="93" t="s">
        <v>9692</v>
      </c>
      <c r="E2501" s="94">
        <v>0</v>
      </c>
      <c r="F2501" s="93" t="s">
        <v>1185</v>
      </c>
      <c r="H2501" s="3">
        <f>E2501+SUMIF('BR DTG CIKDITIRO'!C:C,C2501,'BR DTG CIKDITIRO'!E:E)</f>
        <v>0</v>
      </c>
    </row>
    <row r="2502" spans="1:8" ht="15.75" customHeight="1">
      <c r="A2502" s="93" t="s">
        <v>6281</v>
      </c>
      <c r="B2502" s="93" t="s">
        <v>876</v>
      </c>
      <c r="C2502" s="93" t="s">
        <v>6281</v>
      </c>
      <c r="D2502" s="93" t="s">
        <v>9693</v>
      </c>
      <c r="E2502" s="94">
        <v>0</v>
      </c>
      <c r="F2502" s="93" t="s">
        <v>1185</v>
      </c>
      <c r="H2502" s="3">
        <f>E2502+SUMIF('BR DTG CIKDITIRO'!C:C,C2502,'BR DTG CIKDITIRO'!E:E)</f>
        <v>0</v>
      </c>
    </row>
    <row r="2503" spans="1:8" ht="15.75" customHeight="1">
      <c r="A2503" s="93" t="s">
        <v>428</v>
      </c>
      <c r="B2503" s="93" t="s">
        <v>877</v>
      </c>
      <c r="C2503" s="93" t="s">
        <v>428</v>
      </c>
      <c r="D2503" s="93" t="s">
        <v>1225</v>
      </c>
      <c r="E2503" s="94">
        <v>5</v>
      </c>
      <c r="F2503" s="93" t="s">
        <v>1185</v>
      </c>
      <c r="H2503" s="3">
        <f>E2503+SUMIF('BR DTG CIKDITIRO'!C:C,C2503,'BR DTG CIKDITIRO'!E:E)</f>
        <v>5</v>
      </c>
    </row>
    <row r="2504" spans="1:8" ht="15.75" customHeight="1">
      <c r="A2504" s="93" t="s">
        <v>6283</v>
      </c>
      <c r="B2504" s="93" t="s">
        <v>876</v>
      </c>
      <c r="C2504" s="93" t="s">
        <v>6283</v>
      </c>
      <c r="D2504" s="93" t="s">
        <v>6284</v>
      </c>
      <c r="E2504" s="94">
        <v>0</v>
      </c>
      <c r="F2504" s="93" t="s">
        <v>1185</v>
      </c>
      <c r="H2504" s="3">
        <f>E2504+SUMIF('BR DTG CIKDITIRO'!C:C,C2504,'BR DTG CIKDITIRO'!E:E)</f>
        <v>0</v>
      </c>
    </row>
    <row r="2505" spans="1:8" ht="15.75" customHeight="1">
      <c r="A2505" s="93" t="s">
        <v>603</v>
      </c>
      <c r="B2505" s="93" t="s">
        <v>876</v>
      </c>
      <c r="C2505" s="93" t="s">
        <v>603</v>
      </c>
      <c r="D2505" s="93" t="s">
        <v>845</v>
      </c>
      <c r="E2505" s="94">
        <v>0</v>
      </c>
      <c r="F2505" s="93" t="s">
        <v>1185</v>
      </c>
      <c r="H2505" s="3">
        <f>E2505+SUMIF('BR DTG CIKDITIRO'!C:C,C2505,'BR DTG CIKDITIRO'!E:E)</f>
        <v>0</v>
      </c>
    </row>
    <row r="2506" spans="1:8" ht="15.75" customHeight="1">
      <c r="A2506" s="93" t="s">
        <v>9694</v>
      </c>
      <c r="B2506" s="93" t="s">
        <v>876</v>
      </c>
      <c r="C2506" s="93" t="s">
        <v>9694</v>
      </c>
      <c r="D2506" s="93" t="s">
        <v>9695</v>
      </c>
      <c r="E2506" s="94">
        <v>0</v>
      </c>
      <c r="F2506" s="93" t="s">
        <v>1185</v>
      </c>
      <c r="H2506" s="3">
        <f>E2506+SUMIF('BR DTG CIKDITIRO'!C:C,C2506,'BR DTG CIKDITIRO'!E:E)</f>
        <v>0</v>
      </c>
    </row>
    <row r="2507" spans="1:8" ht="15.75" customHeight="1">
      <c r="A2507" s="93" t="s">
        <v>2056</v>
      </c>
      <c r="B2507" s="93" t="s">
        <v>876</v>
      </c>
      <c r="C2507" s="93" t="s">
        <v>2056</v>
      </c>
      <c r="D2507" s="93" t="s">
        <v>2057</v>
      </c>
      <c r="E2507" s="94">
        <v>0</v>
      </c>
      <c r="F2507" s="93" t="s">
        <v>1185</v>
      </c>
      <c r="H2507" s="3">
        <f>E2507+SUMIF('BR DTG CIKDITIRO'!C:C,C2507,'BR DTG CIKDITIRO'!E:E)</f>
        <v>0</v>
      </c>
    </row>
    <row r="2508" spans="1:8" ht="15.75" customHeight="1">
      <c r="A2508" s="93" t="s">
        <v>6285</v>
      </c>
      <c r="B2508" s="93" t="s">
        <v>876</v>
      </c>
      <c r="C2508" s="93" t="s">
        <v>6285</v>
      </c>
      <c r="D2508" s="93" t="s">
        <v>6286</v>
      </c>
      <c r="E2508" s="94">
        <v>0</v>
      </c>
      <c r="F2508" s="93" t="s">
        <v>1185</v>
      </c>
      <c r="H2508" s="3">
        <f>E2508+SUMIF('BR DTG CIKDITIRO'!C:C,C2508,'BR DTG CIKDITIRO'!E:E)</f>
        <v>0</v>
      </c>
    </row>
    <row r="2509" spans="1:8" ht="15.75" customHeight="1">
      <c r="A2509" s="93" t="s">
        <v>6287</v>
      </c>
      <c r="B2509" s="93" t="s">
        <v>876</v>
      </c>
      <c r="C2509" s="93" t="s">
        <v>6287</v>
      </c>
      <c r="D2509" s="93" t="s">
        <v>6288</v>
      </c>
      <c r="E2509" s="94">
        <v>0</v>
      </c>
      <c r="F2509" s="93" t="s">
        <v>1185</v>
      </c>
      <c r="H2509" s="3">
        <f>E2509+SUMIF('BR DTG CIKDITIRO'!C:C,C2509,'BR DTG CIKDITIRO'!E:E)</f>
        <v>0</v>
      </c>
    </row>
    <row r="2510" spans="1:8" ht="15.75" customHeight="1">
      <c r="A2510" s="93" t="s">
        <v>6289</v>
      </c>
      <c r="B2510" s="93" t="s">
        <v>876</v>
      </c>
      <c r="C2510" s="93" t="s">
        <v>6289</v>
      </c>
      <c r="D2510" s="93" t="s">
        <v>6290</v>
      </c>
      <c r="E2510" s="94">
        <v>0</v>
      </c>
      <c r="F2510" s="93" t="s">
        <v>1185</v>
      </c>
      <c r="H2510" s="3">
        <f>E2510+SUMIF('BR DTG CIKDITIRO'!C:C,C2510,'BR DTG CIKDITIRO'!E:E)</f>
        <v>0</v>
      </c>
    </row>
    <row r="2511" spans="1:8" ht="15.75" customHeight="1">
      <c r="A2511" s="93" t="s">
        <v>6291</v>
      </c>
      <c r="B2511" s="93" t="s">
        <v>876</v>
      </c>
      <c r="C2511" s="93" t="s">
        <v>6291</v>
      </c>
      <c r="D2511" s="93" t="s">
        <v>6292</v>
      </c>
      <c r="E2511" s="94">
        <v>0</v>
      </c>
      <c r="F2511" s="93" t="s">
        <v>1185</v>
      </c>
      <c r="H2511" s="3">
        <f>E2511+SUMIF('BR DTG CIKDITIRO'!C:C,C2511,'BR DTG CIKDITIRO'!E:E)</f>
        <v>0</v>
      </c>
    </row>
    <row r="2512" spans="1:8" ht="15.75" customHeight="1">
      <c r="A2512" s="93" t="s">
        <v>6293</v>
      </c>
      <c r="B2512" s="93" t="s">
        <v>876</v>
      </c>
      <c r="C2512" s="93" t="s">
        <v>6293</v>
      </c>
      <c r="D2512" s="93" t="s">
        <v>6294</v>
      </c>
      <c r="E2512" s="94">
        <v>0</v>
      </c>
      <c r="F2512" s="93" t="s">
        <v>1185</v>
      </c>
      <c r="H2512" s="3">
        <f>E2512+SUMIF('BR DTG CIKDITIRO'!C:C,C2512,'BR DTG CIKDITIRO'!E:E)</f>
        <v>0</v>
      </c>
    </row>
    <row r="2513" spans="1:8" ht="15.75" customHeight="1">
      <c r="A2513" s="93" t="s">
        <v>6295</v>
      </c>
      <c r="B2513" s="93" t="s">
        <v>876</v>
      </c>
      <c r="C2513" s="93" t="s">
        <v>6295</v>
      </c>
      <c r="D2513" s="93" t="s">
        <v>6296</v>
      </c>
      <c r="E2513" s="94">
        <v>0</v>
      </c>
      <c r="F2513" s="93" t="s">
        <v>1185</v>
      </c>
      <c r="H2513" s="3">
        <f>E2513+SUMIF('BR DTG CIKDITIRO'!C:C,C2513,'BR DTG CIKDITIRO'!E:E)</f>
        <v>0</v>
      </c>
    </row>
    <row r="2514" spans="1:8" ht="15.75" customHeight="1">
      <c r="A2514" s="93" t="s">
        <v>9696</v>
      </c>
      <c r="B2514" s="93" t="s">
        <v>876</v>
      </c>
      <c r="C2514" s="93" t="s">
        <v>9696</v>
      </c>
      <c r="D2514" s="93" t="s">
        <v>9697</v>
      </c>
      <c r="E2514" s="94">
        <v>0</v>
      </c>
      <c r="F2514" s="93" t="s">
        <v>1185</v>
      </c>
      <c r="H2514" s="3">
        <f>E2514+SUMIF('BR DTG CIKDITIRO'!C:C,C2514,'BR DTG CIKDITIRO'!E:E)</f>
        <v>0</v>
      </c>
    </row>
    <row r="2515" spans="1:8" ht="15.75" customHeight="1">
      <c r="A2515" s="93" t="s">
        <v>6297</v>
      </c>
      <c r="B2515" s="93" t="s">
        <v>876</v>
      </c>
      <c r="C2515" s="93" t="s">
        <v>6297</v>
      </c>
      <c r="D2515" s="93" t="s">
        <v>6298</v>
      </c>
      <c r="E2515" s="94">
        <v>0</v>
      </c>
      <c r="F2515" s="93" t="s">
        <v>1185</v>
      </c>
      <c r="H2515" s="3">
        <f>E2515+SUMIF('BR DTG CIKDITIRO'!C:C,C2515,'BR DTG CIKDITIRO'!E:E)</f>
        <v>0</v>
      </c>
    </row>
    <row r="2516" spans="1:8" ht="15.75" customHeight="1">
      <c r="A2516" s="93" t="s">
        <v>6299</v>
      </c>
      <c r="B2516" s="93" t="s">
        <v>876</v>
      </c>
      <c r="C2516" s="93" t="s">
        <v>6299</v>
      </c>
      <c r="D2516" s="93" t="s">
        <v>6300</v>
      </c>
      <c r="E2516" s="94">
        <v>0</v>
      </c>
      <c r="F2516" s="93" t="s">
        <v>1185</v>
      </c>
      <c r="H2516" s="3">
        <f>E2516+SUMIF('BR DTG CIKDITIRO'!C:C,C2516,'BR DTG CIKDITIRO'!E:E)</f>
        <v>0</v>
      </c>
    </row>
    <row r="2517" spans="1:8" ht="15.75" customHeight="1">
      <c r="A2517" s="93" t="s">
        <v>6301</v>
      </c>
      <c r="B2517" s="93" t="s">
        <v>876</v>
      </c>
      <c r="C2517" s="93" t="s">
        <v>6301</v>
      </c>
      <c r="D2517" s="93" t="s">
        <v>6302</v>
      </c>
      <c r="E2517" s="94">
        <v>0</v>
      </c>
      <c r="F2517" s="93" t="s">
        <v>1185</v>
      </c>
      <c r="H2517" s="3">
        <f>E2517+SUMIF('BR DTG CIKDITIRO'!C:C,C2517,'BR DTG CIKDITIRO'!E:E)</f>
        <v>0</v>
      </c>
    </row>
    <row r="2518" spans="1:8" ht="15.75" customHeight="1">
      <c r="A2518" s="93" t="s">
        <v>6303</v>
      </c>
      <c r="B2518" s="93" t="s">
        <v>876</v>
      </c>
      <c r="C2518" s="93" t="s">
        <v>6303</v>
      </c>
      <c r="D2518" s="93" t="s">
        <v>9698</v>
      </c>
      <c r="E2518" s="94">
        <v>0</v>
      </c>
      <c r="F2518" s="93" t="s">
        <v>1185</v>
      </c>
      <c r="H2518" s="3">
        <f>E2518+SUMIF('BR DTG CIKDITIRO'!C:C,C2518,'BR DTG CIKDITIRO'!E:E)</f>
        <v>0</v>
      </c>
    </row>
    <row r="2519" spans="1:8" ht="15.75" customHeight="1">
      <c r="A2519" s="93" t="s">
        <v>6305</v>
      </c>
      <c r="B2519" s="93" t="s">
        <v>876</v>
      </c>
      <c r="C2519" s="93" t="s">
        <v>6305</v>
      </c>
      <c r="D2519" s="93" t="s">
        <v>6306</v>
      </c>
      <c r="E2519" s="94">
        <v>0</v>
      </c>
      <c r="F2519" s="93" t="s">
        <v>1185</v>
      </c>
      <c r="H2519" s="3">
        <f>E2519+SUMIF('BR DTG CIKDITIRO'!C:C,C2519,'BR DTG CIKDITIRO'!E:E)</f>
        <v>0</v>
      </c>
    </row>
    <row r="2520" spans="1:8" ht="15.75" customHeight="1">
      <c r="A2520" s="93" t="s">
        <v>6307</v>
      </c>
      <c r="B2520" s="93" t="s">
        <v>876</v>
      </c>
      <c r="C2520" s="93" t="s">
        <v>6307</v>
      </c>
      <c r="D2520" s="93" t="s">
        <v>6308</v>
      </c>
      <c r="E2520" s="94">
        <v>0</v>
      </c>
      <c r="F2520" s="93" t="s">
        <v>1185</v>
      </c>
      <c r="H2520" s="3">
        <f>E2520+SUMIF('BR DTG CIKDITIRO'!C:C,C2520,'BR DTG CIKDITIRO'!E:E)</f>
        <v>0</v>
      </c>
    </row>
    <row r="2521" spans="1:8" ht="15.75" customHeight="1">
      <c r="A2521" s="93" t="s">
        <v>6309</v>
      </c>
      <c r="B2521" s="93" t="s">
        <v>876</v>
      </c>
      <c r="C2521" s="93" t="s">
        <v>6309</v>
      </c>
      <c r="D2521" s="93" t="s">
        <v>6310</v>
      </c>
      <c r="E2521" s="94">
        <v>0</v>
      </c>
      <c r="F2521" s="93" t="s">
        <v>1185</v>
      </c>
      <c r="H2521" s="3">
        <f>E2521+SUMIF('BR DTG CIKDITIRO'!C:C,C2521,'BR DTG CIKDITIRO'!E:E)</f>
        <v>0</v>
      </c>
    </row>
    <row r="2522" spans="1:8" ht="15.75" customHeight="1">
      <c r="A2522" s="93" t="s">
        <v>6311</v>
      </c>
      <c r="B2522" s="93" t="s">
        <v>876</v>
      </c>
      <c r="C2522" s="93" t="s">
        <v>6311</v>
      </c>
      <c r="D2522" s="93" t="s">
        <v>5667</v>
      </c>
      <c r="E2522" s="94">
        <v>0</v>
      </c>
      <c r="F2522" s="93" t="s">
        <v>1185</v>
      </c>
      <c r="H2522" s="3">
        <f>E2522+SUMIF('BR DTG CIKDITIRO'!C:C,C2522,'BR DTG CIKDITIRO'!E:E)</f>
        <v>0</v>
      </c>
    </row>
    <row r="2523" spans="1:8" ht="15.75" customHeight="1">
      <c r="A2523" s="93" t="s">
        <v>565</v>
      </c>
      <c r="B2523" s="93" t="s">
        <v>876</v>
      </c>
      <c r="C2523" s="93" t="s">
        <v>565</v>
      </c>
      <c r="D2523" s="93" t="s">
        <v>746</v>
      </c>
      <c r="E2523" s="94">
        <v>0</v>
      </c>
      <c r="F2523" s="93" t="s">
        <v>1185</v>
      </c>
      <c r="H2523" s="3">
        <f>E2523+SUMIF('BR DTG CIKDITIRO'!C:C,C2523,'BR DTG CIKDITIRO'!E:E)</f>
        <v>0</v>
      </c>
    </row>
    <row r="2524" spans="1:8" ht="15.75" customHeight="1">
      <c r="A2524" s="93" t="s">
        <v>6312</v>
      </c>
      <c r="B2524" s="93" t="s">
        <v>876</v>
      </c>
      <c r="C2524" s="93" t="s">
        <v>6312</v>
      </c>
      <c r="D2524" s="93" t="s">
        <v>2330</v>
      </c>
      <c r="E2524" s="94">
        <v>0</v>
      </c>
      <c r="F2524" s="93" t="s">
        <v>1185</v>
      </c>
      <c r="H2524" s="3">
        <f>E2524+SUMIF('BR DTG CIKDITIRO'!C:C,C2524,'BR DTG CIKDITIRO'!E:E)</f>
        <v>0</v>
      </c>
    </row>
    <row r="2525" spans="1:8" ht="15.75" customHeight="1">
      <c r="A2525" s="93" t="s">
        <v>6315</v>
      </c>
      <c r="B2525" s="93" t="s">
        <v>876</v>
      </c>
      <c r="C2525" s="93" t="s">
        <v>6315</v>
      </c>
      <c r="D2525" s="93" t="s">
        <v>6316</v>
      </c>
      <c r="E2525" s="94">
        <v>0</v>
      </c>
      <c r="F2525" s="93" t="s">
        <v>1185</v>
      </c>
      <c r="H2525" s="3">
        <f>E2525+SUMIF('BR DTG CIKDITIRO'!C:C,C2525,'BR DTG CIKDITIRO'!E:E)</f>
        <v>0</v>
      </c>
    </row>
    <row r="2526" spans="1:8" ht="15.75" customHeight="1">
      <c r="A2526" s="93" t="s">
        <v>6317</v>
      </c>
      <c r="B2526" s="93" t="s">
        <v>876</v>
      </c>
      <c r="C2526" s="93" t="s">
        <v>6317</v>
      </c>
      <c r="D2526" s="93" t="s">
        <v>9699</v>
      </c>
      <c r="E2526" s="94">
        <v>0</v>
      </c>
      <c r="F2526" s="93" t="s">
        <v>1185</v>
      </c>
      <c r="H2526" s="3">
        <f>E2526+SUMIF('BR DTG CIKDITIRO'!C:C,C2526,'BR DTG CIKDITIRO'!E:E)</f>
        <v>0</v>
      </c>
    </row>
    <row r="2527" spans="1:8" ht="15.75" customHeight="1">
      <c r="A2527" s="93" t="s">
        <v>1470</v>
      </c>
      <c r="B2527" s="93" t="s">
        <v>881</v>
      </c>
      <c r="C2527" s="93" t="s">
        <v>1470</v>
      </c>
      <c r="D2527" s="93" t="s">
        <v>1471</v>
      </c>
      <c r="E2527" s="94">
        <v>0</v>
      </c>
      <c r="F2527" s="93" t="s">
        <v>357</v>
      </c>
      <c r="H2527" s="3">
        <f>E2527+SUMIF('BR DTG CIKDITIRO'!C:C,C2527,'BR DTG CIKDITIRO'!E:E)</f>
        <v>0</v>
      </c>
    </row>
    <row r="2528" spans="1:8" ht="15.75" customHeight="1">
      <c r="A2528" s="93" t="s">
        <v>747</v>
      </c>
      <c r="B2528" s="93" t="s">
        <v>876</v>
      </c>
      <c r="C2528" s="93" t="s">
        <v>747</v>
      </c>
      <c r="D2528" s="93" t="s">
        <v>1226</v>
      </c>
      <c r="E2528" s="94">
        <v>0</v>
      </c>
      <c r="F2528" s="93" t="s">
        <v>1185</v>
      </c>
      <c r="H2528" s="3">
        <f>E2528+SUMIF('BR DTG CIKDITIRO'!C:C,C2528,'BR DTG CIKDITIRO'!E:E)</f>
        <v>0</v>
      </c>
    </row>
    <row r="2529" spans="1:8" ht="15.75" customHeight="1">
      <c r="A2529" s="93" t="s">
        <v>604</v>
      </c>
      <c r="B2529" s="93" t="s">
        <v>876</v>
      </c>
      <c r="C2529" s="93" t="s">
        <v>604</v>
      </c>
      <c r="D2529" s="93" t="s">
        <v>764</v>
      </c>
      <c r="E2529" s="94">
        <v>0</v>
      </c>
      <c r="F2529" s="93" t="s">
        <v>1185</v>
      </c>
      <c r="H2529" s="3">
        <f>E2529+SUMIF('BR DTG CIKDITIRO'!C:C,C2529,'BR DTG CIKDITIRO'!E:E)</f>
        <v>0</v>
      </c>
    </row>
    <row r="2530" spans="1:8" ht="15.75" customHeight="1">
      <c r="A2530" s="93" t="s">
        <v>566</v>
      </c>
      <c r="B2530" s="93" t="s">
        <v>881</v>
      </c>
      <c r="C2530" s="93" t="s">
        <v>566</v>
      </c>
      <c r="D2530" s="93" t="s">
        <v>1227</v>
      </c>
      <c r="E2530" s="94">
        <v>1</v>
      </c>
      <c r="F2530" s="93" t="s">
        <v>1185</v>
      </c>
      <c r="H2530" s="3">
        <f>E2530+SUMIF('BR DTG CIKDITIRO'!C:C,C2530,'BR DTG CIKDITIRO'!E:E)</f>
        <v>1</v>
      </c>
    </row>
    <row r="2531" spans="1:8" ht="15.75" customHeight="1">
      <c r="A2531" s="93" t="s">
        <v>1888</v>
      </c>
      <c r="B2531" s="93" t="s">
        <v>881</v>
      </c>
      <c r="C2531" s="93" t="s">
        <v>1888</v>
      </c>
      <c r="D2531" s="93" t="s">
        <v>1889</v>
      </c>
      <c r="E2531" s="94">
        <v>0</v>
      </c>
      <c r="F2531" s="93" t="s">
        <v>1185</v>
      </c>
      <c r="H2531" s="3">
        <f>E2531+SUMIF('BR DTG CIKDITIRO'!C:C,C2531,'BR DTG CIKDITIRO'!E:E)</f>
        <v>0</v>
      </c>
    </row>
    <row r="2532" spans="1:8" ht="15.75" customHeight="1">
      <c r="A2532" s="93" t="s">
        <v>429</v>
      </c>
      <c r="B2532" s="93" t="s">
        <v>881</v>
      </c>
      <c r="C2532" s="93" t="s">
        <v>429</v>
      </c>
      <c r="D2532" s="93" t="s">
        <v>1228</v>
      </c>
      <c r="E2532" s="94">
        <v>0</v>
      </c>
      <c r="F2532" s="93" t="s">
        <v>1185</v>
      </c>
      <c r="H2532" s="3">
        <f>E2532+SUMIF('BR DTG CIKDITIRO'!C:C,C2532,'BR DTG CIKDITIRO'!E:E)</f>
        <v>0</v>
      </c>
    </row>
    <row r="2533" spans="1:8" ht="15.75" customHeight="1">
      <c r="A2533" s="93" t="s">
        <v>430</v>
      </c>
      <c r="B2533" s="93" t="s">
        <v>876</v>
      </c>
      <c r="C2533" s="93" t="s">
        <v>430</v>
      </c>
      <c r="D2533" s="93" t="s">
        <v>1229</v>
      </c>
      <c r="E2533" s="94">
        <v>0</v>
      </c>
      <c r="F2533" s="93" t="s">
        <v>1185</v>
      </c>
      <c r="H2533" s="3">
        <f>E2533+SUMIF('BR DTG CIKDITIRO'!C:C,C2533,'BR DTG CIKDITIRO'!E:E)</f>
        <v>0</v>
      </c>
    </row>
    <row r="2534" spans="1:8" ht="15.75" customHeight="1">
      <c r="A2534" s="93" t="s">
        <v>9700</v>
      </c>
      <c r="B2534" s="93" t="s">
        <v>876</v>
      </c>
      <c r="C2534" s="93" t="s">
        <v>9700</v>
      </c>
      <c r="D2534" s="93" t="s">
        <v>9701</v>
      </c>
      <c r="E2534" s="94">
        <v>0</v>
      </c>
      <c r="F2534" s="93" t="s">
        <v>1185</v>
      </c>
      <c r="H2534" s="3">
        <f>E2534+SUMIF('BR DTG CIKDITIRO'!C:C,C2534,'BR DTG CIKDITIRO'!E:E)</f>
        <v>0</v>
      </c>
    </row>
    <row r="2535" spans="1:8" ht="15.75" customHeight="1">
      <c r="A2535" s="93" t="s">
        <v>6319</v>
      </c>
      <c r="B2535" s="93" t="s">
        <v>876</v>
      </c>
      <c r="C2535" s="93" t="s">
        <v>6319</v>
      </c>
      <c r="D2535" s="93" t="s">
        <v>2092</v>
      </c>
      <c r="E2535" s="94">
        <v>0</v>
      </c>
      <c r="F2535" s="93" t="s">
        <v>1185</v>
      </c>
      <c r="H2535" s="3">
        <f>E2535+SUMIF('BR DTG CIKDITIRO'!C:C,C2535,'BR DTG CIKDITIRO'!E:E)</f>
        <v>0</v>
      </c>
    </row>
    <row r="2536" spans="1:8" ht="15.75" customHeight="1">
      <c r="A2536" s="93" t="s">
        <v>9702</v>
      </c>
      <c r="B2536" s="93" t="s">
        <v>876</v>
      </c>
      <c r="C2536" s="93" t="s">
        <v>9702</v>
      </c>
      <c r="D2536" s="93" t="s">
        <v>9703</v>
      </c>
      <c r="E2536" s="94">
        <v>0</v>
      </c>
      <c r="F2536" s="93" t="s">
        <v>1185</v>
      </c>
      <c r="H2536" s="3">
        <f>E2536+SUMIF('BR DTG CIKDITIRO'!C:C,C2536,'BR DTG CIKDITIRO'!E:E)</f>
        <v>0</v>
      </c>
    </row>
    <row r="2537" spans="1:8" ht="15.75" customHeight="1">
      <c r="A2537" s="93" t="s">
        <v>9704</v>
      </c>
      <c r="B2537" s="93" t="s">
        <v>876</v>
      </c>
      <c r="C2537" s="93" t="s">
        <v>9704</v>
      </c>
      <c r="D2537" s="93" t="s">
        <v>9705</v>
      </c>
      <c r="E2537" s="94">
        <v>0</v>
      </c>
      <c r="F2537" s="93" t="s">
        <v>1185</v>
      </c>
      <c r="H2537" s="3">
        <f>E2537+SUMIF('BR DTG CIKDITIRO'!C:C,C2537,'BR DTG CIKDITIRO'!E:E)</f>
        <v>0</v>
      </c>
    </row>
    <row r="2538" spans="1:8" ht="15.75" customHeight="1">
      <c r="A2538" s="93" t="s">
        <v>2250</v>
      </c>
      <c r="B2538" s="93" t="s">
        <v>876</v>
      </c>
      <c r="C2538" s="93" t="s">
        <v>2250</v>
      </c>
      <c r="D2538" s="93" t="s">
        <v>2251</v>
      </c>
      <c r="E2538" s="94">
        <v>0</v>
      </c>
      <c r="F2538" s="93" t="s">
        <v>1185</v>
      </c>
      <c r="H2538" s="3">
        <f>E2538+SUMIF('BR DTG CIKDITIRO'!C:C,C2538,'BR DTG CIKDITIRO'!E:E)</f>
        <v>0</v>
      </c>
    </row>
    <row r="2539" spans="1:8" ht="15.75" customHeight="1">
      <c r="A2539" s="93" t="s">
        <v>6322</v>
      </c>
      <c r="B2539" s="93" t="s">
        <v>876</v>
      </c>
      <c r="C2539" s="93" t="s">
        <v>6322</v>
      </c>
      <c r="D2539" s="93" t="s">
        <v>6323</v>
      </c>
      <c r="E2539" s="94">
        <v>0</v>
      </c>
      <c r="F2539" s="93" t="s">
        <v>1185</v>
      </c>
      <c r="H2539" s="3">
        <f>E2539+SUMIF('BR DTG CIKDITIRO'!C:C,C2539,'BR DTG CIKDITIRO'!E:E)</f>
        <v>0</v>
      </c>
    </row>
    <row r="2540" spans="1:8" ht="15.75" customHeight="1">
      <c r="A2540" s="93" t="s">
        <v>6324</v>
      </c>
      <c r="B2540" s="93" t="s">
        <v>876</v>
      </c>
      <c r="C2540" s="93" t="s">
        <v>6324</v>
      </c>
      <c r="D2540" s="93" t="s">
        <v>6325</v>
      </c>
      <c r="E2540" s="94">
        <v>0</v>
      </c>
      <c r="F2540" s="93" t="s">
        <v>1185</v>
      </c>
      <c r="H2540" s="3">
        <f>E2540+SUMIF('BR DTG CIKDITIRO'!C:C,C2540,'BR DTG CIKDITIRO'!E:E)</f>
        <v>0</v>
      </c>
    </row>
    <row r="2541" spans="1:8" ht="15.75" customHeight="1">
      <c r="A2541" s="93" t="s">
        <v>6326</v>
      </c>
      <c r="B2541" s="93" t="s">
        <v>876</v>
      </c>
      <c r="C2541" s="93" t="s">
        <v>6326</v>
      </c>
      <c r="D2541" s="93" t="s">
        <v>6327</v>
      </c>
      <c r="E2541" s="94">
        <v>0</v>
      </c>
      <c r="F2541" s="93" t="s">
        <v>1185</v>
      </c>
      <c r="H2541" s="3">
        <f>E2541+SUMIF('BR DTG CIKDITIRO'!C:C,C2541,'BR DTG CIKDITIRO'!E:E)</f>
        <v>0</v>
      </c>
    </row>
    <row r="2542" spans="1:8" ht="15.75" customHeight="1">
      <c r="A2542" s="93" t="s">
        <v>6328</v>
      </c>
      <c r="B2542" s="93" t="s">
        <v>876</v>
      </c>
      <c r="C2542" s="93" t="s">
        <v>6328</v>
      </c>
      <c r="D2542" s="93" t="s">
        <v>6329</v>
      </c>
      <c r="E2542" s="94">
        <v>0</v>
      </c>
      <c r="F2542" s="93" t="s">
        <v>1185</v>
      </c>
      <c r="H2542" s="3">
        <f>E2542+SUMIF('BR DTG CIKDITIRO'!C:C,C2542,'BR DTG CIKDITIRO'!E:E)</f>
        <v>0</v>
      </c>
    </row>
    <row r="2543" spans="1:8" ht="15.75" customHeight="1">
      <c r="A2543" s="93" t="s">
        <v>567</v>
      </c>
      <c r="B2543" s="93" t="s">
        <v>876</v>
      </c>
      <c r="C2543" s="93" t="s">
        <v>567</v>
      </c>
      <c r="D2543" s="93" t="s">
        <v>748</v>
      </c>
      <c r="E2543" s="94">
        <v>0</v>
      </c>
      <c r="F2543" s="93" t="s">
        <v>1185</v>
      </c>
      <c r="H2543" s="3">
        <f>E2543+SUMIF('BR DTG CIKDITIRO'!C:C,C2543,'BR DTG CIKDITIRO'!E:E)</f>
        <v>0</v>
      </c>
    </row>
    <row r="2544" spans="1:8" ht="15.75" customHeight="1">
      <c r="A2544" s="93" t="s">
        <v>6332</v>
      </c>
      <c r="B2544" s="93" t="s">
        <v>876</v>
      </c>
      <c r="C2544" s="93" t="s">
        <v>6332</v>
      </c>
      <c r="D2544" s="93" t="s">
        <v>6333</v>
      </c>
      <c r="E2544" s="94">
        <v>0</v>
      </c>
      <c r="F2544" s="93" t="s">
        <v>1185</v>
      </c>
      <c r="H2544" s="3">
        <f>E2544+SUMIF('BR DTG CIKDITIRO'!C:C,C2544,'BR DTG CIKDITIRO'!E:E)</f>
        <v>0</v>
      </c>
    </row>
    <row r="2545" spans="1:8" ht="15.75" customHeight="1">
      <c r="A2545" s="93" t="s">
        <v>2252</v>
      </c>
      <c r="B2545" s="93" t="s">
        <v>876</v>
      </c>
      <c r="C2545" s="93" t="s">
        <v>2252</v>
      </c>
      <c r="D2545" s="93" t="s">
        <v>2253</v>
      </c>
      <c r="E2545" s="94">
        <v>0</v>
      </c>
      <c r="F2545" s="93" t="s">
        <v>1185</v>
      </c>
      <c r="H2545" s="3">
        <f>E2545+SUMIF('BR DTG CIKDITIRO'!C:C,C2545,'BR DTG CIKDITIRO'!E:E)</f>
        <v>0</v>
      </c>
    </row>
    <row r="2546" spans="1:8" ht="15.75" customHeight="1">
      <c r="A2546" s="93" t="s">
        <v>6336</v>
      </c>
      <c r="B2546" s="93" t="s">
        <v>876</v>
      </c>
      <c r="C2546" s="93" t="s">
        <v>6336</v>
      </c>
      <c r="D2546" s="93" t="s">
        <v>2330</v>
      </c>
      <c r="E2546" s="94">
        <v>0</v>
      </c>
      <c r="F2546" s="93" t="s">
        <v>1185</v>
      </c>
      <c r="H2546" s="3">
        <f>E2546+SUMIF('BR DTG CIKDITIRO'!C:C,C2546,'BR DTG CIKDITIRO'!E:E)</f>
        <v>0</v>
      </c>
    </row>
    <row r="2547" spans="1:8" ht="15.75" customHeight="1">
      <c r="A2547" s="93" t="s">
        <v>749</v>
      </c>
      <c r="B2547" s="93" t="s">
        <v>876</v>
      </c>
      <c r="C2547" s="93" t="s">
        <v>749</v>
      </c>
      <c r="D2547" s="93" t="s">
        <v>750</v>
      </c>
      <c r="E2547" s="94">
        <v>0</v>
      </c>
      <c r="F2547" s="93" t="s">
        <v>1185</v>
      </c>
      <c r="H2547" s="3">
        <f>E2547+SUMIF('BR DTG CIKDITIRO'!C:C,C2547,'BR DTG CIKDITIRO'!E:E)</f>
        <v>0</v>
      </c>
    </row>
    <row r="2548" spans="1:8" ht="15.75" customHeight="1">
      <c r="A2548" s="93" t="s">
        <v>6337</v>
      </c>
      <c r="B2548" s="93" t="s">
        <v>876</v>
      </c>
      <c r="C2548" s="93" t="s">
        <v>6337</v>
      </c>
      <c r="D2548" s="93" t="s">
        <v>6338</v>
      </c>
      <c r="E2548" s="94">
        <v>0</v>
      </c>
      <c r="F2548" s="93" t="s">
        <v>1185</v>
      </c>
      <c r="H2548" s="3">
        <f>E2548+SUMIF('BR DTG CIKDITIRO'!C:C,C2548,'BR DTG CIKDITIRO'!E:E)</f>
        <v>0</v>
      </c>
    </row>
    <row r="2549" spans="1:8" ht="15.75" customHeight="1">
      <c r="A2549" s="93" t="s">
        <v>6339</v>
      </c>
      <c r="B2549" s="93" t="s">
        <v>876</v>
      </c>
      <c r="C2549" s="93" t="s">
        <v>6339</v>
      </c>
      <c r="D2549" s="93" t="s">
        <v>2330</v>
      </c>
      <c r="E2549" s="94">
        <v>0</v>
      </c>
      <c r="F2549" s="93" t="s">
        <v>1185</v>
      </c>
      <c r="H2549" s="3">
        <f>E2549+SUMIF('BR DTG CIKDITIRO'!C:C,C2549,'BR DTG CIKDITIRO'!E:E)</f>
        <v>0</v>
      </c>
    </row>
    <row r="2550" spans="1:8" ht="15.75" customHeight="1">
      <c r="A2550" s="93" t="s">
        <v>6340</v>
      </c>
      <c r="B2550" s="93" t="s">
        <v>876</v>
      </c>
      <c r="C2550" s="93" t="s">
        <v>6340</v>
      </c>
      <c r="D2550" s="93" t="s">
        <v>6341</v>
      </c>
      <c r="E2550" s="94">
        <v>0</v>
      </c>
      <c r="F2550" s="93" t="s">
        <v>1185</v>
      </c>
      <c r="H2550" s="3">
        <f>E2550+SUMIF('BR DTG CIKDITIRO'!C:C,C2550,'BR DTG CIKDITIRO'!E:E)</f>
        <v>0</v>
      </c>
    </row>
    <row r="2551" spans="1:8" ht="15.75" customHeight="1">
      <c r="A2551" s="93" t="s">
        <v>9706</v>
      </c>
      <c r="B2551" s="93" t="s">
        <v>876</v>
      </c>
      <c r="C2551" s="93" t="s">
        <v>9706</v>
      </c>
      <c r="D2551" s="93" t="s">
        <v>3801</v>
      </c>
      <c r="E2551" s="94">
        <v>0</v>
      </c>
      <c r="F2551" s="93" t="s">
        <v>1185</v>
      </c>
      <c r="H2551" s="3">
        <f>E2551+SUMIF('BR DTG CIKDITIRO'!C:C,C2551,'BR DTG CIKDITIRO'!E:E)</f>
        <v>0</v>
      </c>
    </row>
    <row r="2552" spans="1:8" ht="15.75" customHeight="1">
      <c r="A2552" s="93" t="s">
        <v>9707</v>
      </c>
      <c r="B2552" s="93" t="s">
        <v>876</v>
      </c>
      <c r="C2552" s="93" t="s">
        <v>9707</v>
      </c>
      <c r="D2552" s="93" t="s">
        <v>6363</v>
      </c>
      <c r="E2552" s="94">
        <v>0</v>
      </c>
      <c r="F2552" s="93" t="s">
        <v>1185</v>
      </c>
      <c r="H2552" s="3">
        <f>E2552+SUMIF('BR DTG CIKDITIRO'!C:C,C2552,'BR DTG CIKDITIRO'!E:E)</f>
        <v>0</v>
      </c>
    </row>
    <row r="2553" spans="1:8" ht="15.75" customHeight="1">
      <c r="A2553" s="93" t="s">
        <v>6342</v>
      </c>
      <c r="B2553" s="93" t="s">
        <v>1100</v>
      </c>
      <c r="C2553" s="93" t="s">
        <v>6342</v>
      </c>
      <c r="D2553" s="93" t="s">
        <v>6343</v>
      </c>
      <c r="E2553" s="94">
        <v>0</v>
      </c>
      <c r="F2553" s="93" t="s">
        <v>1185</v>
      </c>
      <c r="H2553" s="3">
        <f>E2553+SUMIF('BR DTG CIKDITIRO'!C:C,C2553,'BR DTG CIKDITIRO'!E:E)</f>
        <v>0</v>
      </c>
    </row>
    <row r="2554" spans="1:8" ht="15.75" customHeight="1">
      <c r="A2554" s="93" t="s">
        <v>520</v>
      </c>
      <c r="B2554" s="93" t="s">
        <v>1100</v>
      </c>
      <c r="C2554" s="93" t="s">
        <v>520</v>
      </c>
      <c r="D2554" s="93" t="s">
        <v>1230</v>
      </c>
      <c r="E2554" s="94">
        <v>30</v>
      </c>
      <c r="F2554" s="93" t="s">
        <v>1185</v>
      </c>
      <c r="H2554" s="3">
        <f>E2554+SUMIF('BR DTG CIKDITIRO'!C:C,C2554,'BR DTG CIKDITIRO'!E:E)</f>
        <v>30</v>
      </c>
    </row>
    <row r="2555" spans="1:8" ht="15.75" customHeight="1">
      <c r="A2555" s="93" t="s">
        <v>6346</v>
      </c>
      <c r="B2555" s="93" t="s">
        <v>1184</v>
      </c>
      <c r="C2555" s="93" t="s">
        <v>6346</v>
      </c>
      <c r="D2555" s="93" t="s">
        <v>6347</v>
      </c>
      <c r="E2555" s="94">
        <v>0</v>
      </c>
      <c r="F2555" s="93" t="s">
        <v>1185</v>
      </c>
      <c r="H2555" s="3">
        <f>E2555+SUMIF('BR DTG CIKDITIRO'!C:C,C2555,'BR DTG CIKDITIRO'!E:E)</f>
        <v>0</v>
      </c>
    </row>
    <row r="2556" spans="1:8" ht="15.75" customHeight="1">
      <c r="A2556" s="93" t="s">
        <v>6348</v>
      </c>
      <c r="B2556" s="93" t="s">
        <v>1184</v>
      </c>
      <c r="C2556" s="93" t="s">
        <v>6348</v>
      </c>
      <c r="D2556" s="93" t="s">
        <v>6349</v>
      </c>
      <c r="E2556" s="94">
        <v>0</v>
      </c>
      <c r="F2556" s="93" t="s">
        <v>1185</v>
      </c>
      <c r="H2556" s="3">
        <f>E2556+SUMIF('BR DTG CIKDITIRO'!C:C,C2556,'BR DTG CIKDITIRO'!E:E)</f>
        <v>0</v>
      </c>
    </row>
    <row r="2557" spans="1:8" ht="15.75" customHeight="1">
      <c r="A2557" s="93" t="s">
        <v>6350</v>
      </c>
      <c r="B2557" s="93" t="s">
        <v>1184</v>
      </c>
      <c r="C2557" s="93" t="s">
        <v>6350</v>
      </c>
      <c r="D2557" s="93" t="s">
        <v>6351</v>
      </c>
      <c r="E2557" s="94">
        <v>0</v>
      </c>
      <c r="F2557" s="93" t="s">
        <v>1185</v>
      </c>
      <c r="H2557" s="3">
        <f>E2557+SUMIF('BR DTG CIKDITIRO'!C:C,C2557,'BR DTG CIKDITIRO'!E:E)</f>
        <v>0</v>
      </c>
    </row>
    <row r="2558" spans="1:8" ht="15.75" customHeight="1">
      <c r="A2558" s="93" t="s">
        <v>6352</v>
      </c>
      <c r="B2558" s="93" t="s">
        <v>1184</v>
      </c>
      <c r="C2558" s="93" t="s">
        <v>6352</v>
      </c>
      <c r="D2558" s="93" t="s">
        <v>6353</v>
      </c>
      <c r="E2558" s="94">
        <v>0</v>
      </c>
      <c r="F2558" s="93" t="s">
        <v>1185</v>
      </c>
      <c r="H2558" s="3">
        <f>E2558+SUMIF('BR DTG CIKDITIRO'!C:C,C2558,'BR DTG CIKDITIRO'!E:E)</f>
        <v>0</v>
      </c>
    </row>
    <row r="2559" spans="1:8" ht="15.75" customHeight="1">
      <c r="A2559" s="93" t="s">
        <v>6354</v>
      </c>
      <c r="B2559" s="93" t="s">
        <v>876</v>
      </c>
      <c r="C2559" s="93" t="s">
        <v>6354</v>
      </c>
      <c r="D2559" s="93" t="s">
        <v>6355</v>
      </c>
      <c r="E2559" s="94">
        <v>0</v>
      </c>
      <c r="F2559" s="93" t="s">
        <v>1185</v>
      </c>
      <c r="H2559" s="3">
        <f>E2559+SUMIF('BR DTG CIKDITIRO'!C:C,C2559,'BR DTG CIKDITIRO'!E:E)</f>
        <v>0</v>
      </c>
    </row>
    <row r="2560" spans="1:8" ht="15.75" customHeight="1">
      <c r="A2560" s="93" t="s">
        <v>6356</v>
      </c>
      <c r="B2560" s="93" t="s">
        <v>876</v>
      </c>
      <c r="C2560" s="93" t="s">
        <v>6356</v>
      </c>
      <c r="D2560" s="93" t="s">
        <v>6357</v>
      </c>
      <c r="E2560" s="94">
        <v>0</v>
      </c>
      <c r="F2560" s="93" t="s">
        <v>1185</v>
      </c>
      <c r="H2560" s="3">
        <f>E2560+SUMIF('BR DTG CIKDITIRO'!C:C,C2560,'BR DTG CIKDITIRO'!E:E)</f>
        <v>0</v>
      </c>
    </row>
    <row r="2561" spans="1:8" ht="15.75" customHeight="1">
      <c r="A2561" s="93" t="s">
        <v>6358</v>
      </c>
      <c r="B2561" s="93" t="s">
        <v>876</v>
      </c>
      <c r="C2561" s="93" t="s">
        <v>6358</v>
      </c>
      <c r="D2561" s="93" t="s">
        <v>6359</v>
      </c>
      <c r="E2561" s="94">
        <v>0</v>
      </c>
      <c r="F2561" s="93" t="s">
        <v>1185</v>
      </c>
      <c r="H2561" s="3">
        <f>E2561+SUMIF('BR DTG CIKDITIRO'!C:C,C2561,'BR DTG CIKDITIRO'!E:E)</f>
        <v>0</v>
      </c>
    </row>
    <row r="2562" spans="1:8" ht="15.75" customHeight="1">
      <c r="A2562" s="93" t="s">
        <v>6360</v>
      </c>
      <c r="B2562" s="93" t="s">
        <v>876</v>
      </c>
      <c r="C2562" s="93" t="s">
        <v>6360</v>
      </c>
      <c r="D2562" s="93" t="s">
        <v>6361</v>
      </c>
      <c r="E2562" s="94">
        <v>0</v>
      </c>
      <c r="F2562" s="93" t="s">
        <v>1185</v>
      </c>
      <c r="H2562" s="3">
        <f>E2562+SUMIF('BR DTG CIKDITIRO'!C:C,C2562,'BR DTG CIKDITIRO'!E:E)</f>
        <v>0</v>
      </c>
    </row>
    <row r="2563" spans="1:8" ht="15.75" customHeight="1">
      <c r="A2563" s="93" t="s">
        <v>1890</v>
      </c>
      <c r="B2563" s="93" t="s">
        <v>876</v>
      </c>
      <c r="C2563" s="93" t="s">
        <v>1890</v>
      </c>
      <c r="D2563" s="93" t="s">
        <v>1891</v>
      </c>
      <c r="E2563" s="94">
        <v>0</v>
      </c>
      <c r="F2563" s="93" t="s">
        <v>1185</v>
      </c>
      <c r="H2563" s="3">
        <f>E2563+SUMIF('BR DTG CIKDITIRO'!C:C,C2563,'BR DTG CIKDITIRO'!E:E)</f>
        <v>0</v>
      </c>
    </row>
    <row r="2564" spans="1:8" ht="15.75" customHeight="1">
      <c r="A2564" s="93" t="s">
        <v>9708</v>
      </c>
      <c r="B2564" s="93" t="s">
        <v>876</v>
      </c>
      <c r="C2564" s="93" t="s">
        <v>9708</v>
      </c>
      <c r="D2564" s="93" t="s">
        <v>9709</v>
      </c>
      <c r="E2564" s="94">
        <v>0</v>
      </c>
      <c r="F2564" s="93" t="s">
        <v>1185</v>
      </c>
      <c r="H2564" s="3">
        <f>E2564+SUMIF('BR DTG CIKDITIRO'!C:C,C2564,'BR DTG CIKDITIRO'!E:E)</f>
        <v>0</v>
      </c>
    </row>
    <row r="2565" spans="1:8" ht="15.75" customHeight="1">
      <c r="A2565" s="93" t="s">
        <v>6364</v>
      </c>
      <c r="B2565" s="93" t="s">
        <v>877</v>
      </c>
      <c r="C2565" s="93" t="s">
        <v>6364</v>
      </c>
      <c r="D2565" s="93" t="s">
        <v>6365</v>
      </c>
      <c r="E2565" s="94">
        <v>1</v>
      </c>
      <c r="F2565" s="93" t="s">
        <v>1185</v>
      </c>
      <c r="H2565" s="3">
        <f>E2565+SUMIF('BR DTG CIKDITIRO'!C:C,C2565,'BR DTG CIKDITIRO'!E:E)</f>
        <v>1</v>
      </c>
    </row>
    <row r="2566" spans="1:8" ht="15.75" customHeight="1">
      <c r="A2566" s="93" t="s">
        <v>6367</v>
      </c>
      <c r="B2566" s="93" t="s">
        <v>876</v>
      </c>
      <c r="C2566" s="93" t="s">
        <v>6367</v>
      </c>
      <c r="D2566" s="93" t="s">
        <v>2330</v>
      </c>
      <c r="E2566" s="94">
        <v>0</v>
      </c>
      <c r="F2566" s="93" t="s">
        <v>1185</v>
      </c>
      <c r="H2566" s="3">
        <f>E2566+SUMIF('BR DTG CIKDITIRO'!C:C,C2566,'BR DTG CIKDITIRO'!E:E)</f>
        <v>0</v>
      </c>
    </row>
    <row r="2567" spans="1:8" ht="15.75" customHeight="1">
      <c r="A2567" s="93" t="s">
        <v>9710</v>
      </c>
      <c r="B2567" s="93" t="s">
        <v>876</v>
      </c>
      <c r="C2567" s="93" t="s">
        <v>9710</v>
      </c>
      <c r="D2567" s="93" t="s">
        <v>9711</v>
      </c>
      <c r="E2567" s="94">
        <v>0</v>
      </c>
      <c r="F2567" s="93" t="s">
        <v>1185</v>
      </c>
      <c r="H2567" s="3">
        <f>E2567+SUMIF('BR DTG CIKDITIRO'!C:C,C2567,'BR DTG CIKDITIRO'!E:E)</f>
        <v>0</v>
      </c>
    </row>
    <row r="2568" spans="1:8" ht="15.75" customHeight="1">
      <c r="A2568" s="93" t="s">
        <v>6368</v>
      </c>
      <c r="B2568" s="93" t="s">
        <v>876</v>
      </c>
      <c r="C2568" s="93" t="s">
        <v>6368</v>
      </c>
      <c r="D2568" s="93" t="s">
        <v>6369</v>
      </c>
      <c r="E2568" s="94">
        <v>0</v>
      </c>
      <c r="F2568" s="93" t="s">
        <v>1185</v>
      </c>
      <c r="H2568" s="3">
        <f>E2568+SUMIF('BR DTG CIKDITIRO'!C:C,C2568,'BR DTG CIKDITIRO'!E:E)</f>
        <v>0</v>
      </c>
    </row>
    <row r="2569" spans="1:8" ht="15.75" customHeight="1">
      <c r="A2569" s="93" t="s">
        <v>751</v>
      </c>
      <c r="B2569" s="93" t="s">
        <v>876</v>
      </c>
      <c r="C2569" s="93" t="s">
        <v>751</v>
      </c>
      <c r="D2569" s="93" t="s">
        <v>752</v>
      </c>
      <c r="E2569" s="94">
        <v>0</v>
      </c>
      <c r="F2569" s="93" t="s">
        <v>1185</v>
      </c>
      <c r="H2569" s="3">
        <f>E2569+SUMIF('BR DTG CIKDITIRO'!C:C,C2569,'BR DTG CIKDITIRO'!E:E)</f>
        <v>0</v>
      </c>
    </row>
    <row r="2570" spans="1:8" ht="15.75" customHeight="1">
      <c r="A2570" s="93" t="s">
        <v>6370</v>
      </c>
      <c r="B2570" s="93" t="s">
        <v>876</v>
      </c>
      <c r="C2570" s="93" t="s">
        <v>6370</v>
      </c>
      <c r="D2570" s="93" t="s">
        <v>2330</v>
      </c>
      <c r="E2570" s="94">
        <v>0</v>
      </c>
      <c r="F2570" s="93" t="s">
        <v>1185</v>
      </c>
      <c r="H2570" s="3">
        <f>E2570+SUMIF('BR DTG CIKDITIRO'!C:C,C2570,'BR DTG CIKDITIRO'!E:E)</f>
        <v>0</v>
      </c>
    </row>
    <row r="2571" spans="1:8" ht="15.75" customHeight="1">
      <c r="A2571" s="93" t="s">
        <v>6371</v>
      </c>
      <c r="B2571" s="93" t="s">
        <v>876</v>
      </c>
      <c r="C2571" s="93" t="s">
        <v>6371</v>
      </c>
      <c r="D2571" s="93" t="s">
        <v>2330</v>
      </c>
      <c r="E2571" s="94">
        <v>0</v>
      </c>
      <c r="F2571" s="93" t="s">
        <v>1185</v>
      </c>
      <c r="H2571" s="3">
        <f>E2571+SUMIF('BR DTG CIKDITIRO'!C:C,C2571,'BR DTG CIKDITIRO'!E:E)</f>
        <v>0</v>
      </c>
    </row>
    <row r="2572" spans="1:8" ht="15.75" customHeight="1">
      <c r="A2572" s="93" t="s">
        <v>6372</v>
      </c>
      <c r="B2572" s="93" t="s">
        <v>876</v>
      </c>
      <c r="C2572" s="93" t="s">
        <v>6372</v>
      </c>
      <c r="D2572" s="93" t="s">
        <v>6373</v>
      </c>
      <c r="E2572" s="94">
        <v>0</v>
      </c>
      <c r="F2572" s="93" t="s">
        <v>1185</v>
      </c>
      <c r="H2572" s="3">
        <f>E2572+SUMIF('BR DTG CIKDITIRO'!C:C,C2572,'BR DTG CIKDITIRO'!E:E)</f>
        <v>0</v>
      </c>
    </row>
    <row r="2573" spans="1:8" ht="15.75" customHeight="1">
      <c r="A2573" s="93" t="s">
        <v>6374</v>
      </c>
      <c r="B2573" s="93" t="s">
        <v>876</v>
      </c>
      <c r="C2573" s="93" t="s">
        <v>6374</v>
      </c>
      <c r="D2573" s="93" t="s">
        <v>6375</v>
      </c>
      <c r="E2573" s="94">
        <v>0</v>
      </c>
      <c r="F2573" s="93" t="s">
        <v>1185</v>
      </c>
      <c r="H2573" s="3">
        <f>E2573+SUMIF('BR DTG CIKDITIRO'!C:C,C2573,'BR DTG CIKDITIRO'!E:E)</f>
        <v>0</v>
      </c>
    </row>
    <row r="2574" spans="1:8" ht="15.75" customHeight="1">
      <c r="A2574" s="93" t="s">
        <v>9712</v>
      </c>
      <c r="B2574" s="93" t="s">
        <v>876</v>
      </c>
      <c r="C2574" s="93" t="s">
        <v>9712</v>
      </c>
      <c r="D2574" s="93" t="s">
        <v>9713</v>
      </c>
      <c r="E2574" s="94">
        <v>0</v>
      </c>
      <c r="F2574" s="93" t="s">
        <v>1185</v>
      </c>
      <c r="H2574" s="3">
        <f>E2574+SUMIF('BR DTG CIKDITIRO'!C:C,C2574,'BR DTG CIKDITIRO'!E:E)</f>
        <v>0</v>
      </c>
    </row>
    <row r="2575" spans="1:8" ht="15.75" customHeight="1">
      <c r="A2575" s="93" t="s">
        <v>6378</v>
      </c>
      <c r="B2575" s="93" t="s">
        <v>881</v>
      </c>
      <c r="C2575" s="93" t="s">
        <v>6378</v>
      </c>
      <c r="D2575" s="93" t="s">
        <v>6379</v>
      </c>
      <c r="E2575" s="94">
        <v>1</v>
      </c>
      <c r="F2575" s="93" t="s">
        <v>1185</v>
      </c>
      <c r="H2575" s="3">
        <f>E2575+SUMIF('BR DTG CIKDITIRO'!C:C,C2575,'BR DTG CIKDITIRO'!E:E)</f>
        <v>1</v>
      </c>
    </row>
    <row r="2576" spans="1:8" ht="15.75" customHeight="1">
      <c r="A2576" s="93" t="s">
        <v>6380</v>
      </c>
      <c r="B2576" s="93" t="s">
        <v>876</v>
      </c>
      <c r="C2576" s="93" t="s">
        <v>6380</v>
      </c>
      <c r="D2576" s="93" t="s">
        <v>6381</v>
      </c>
      <c r="E2576" s="94">
        <v>0</v>
      </c>
      <c r="F2576" s="93" t="s">
        <v>1185</v>
      </c>
      <c r="H2576" s="3">
        <f>E2576+SUMIF('BR DTG CIKDITIRO'!C:C,C2576,'BR DTG CIKDITIRO'!E:E)</f>
        <v>0</v>
      </c>
    </row>
    <row r="2577" spans="1:8" ht="15.75" customHeight="1">
      <c r="A2577" s="93" t="s">
        <v>6382</v>
      </c>
      <c r="B2577" s="93" t="s">
        <v>876</v>
      </c>
      <c r="C2577" s="93" t="s">
        <v>6382</v>
      </c>
      <c r="D2577" s="93" t="s">
        <v>6383</v>
      </c>
      <c r="E2577" s="94">
        <v>0</v>
      </c>
      <c r="F2577" s="93" t="s">
        <v>1185</v>
      </c>
      <c r="H2577" s="3">
        <f>E2577+SUMIF('BR DTG CIKDITIRO'!C:C,C2577,'BR DTG CIKDITIRO'!E:E)</f>
        <v>0</v>
      </c>
    </row>
    <row r="2578" spans="1:8" ht="15.75" customHeight="1">
      <c r="A2578" s="93" t="s">
        <v>6384</v>
      </c>
      <c r="B2578" s="93" t="s">
        <v>876</v>
      </c>
      <c r="C2578" s="93" t="s">
        <v>6384</v>
      </c>
      <c r="D2578" s="93" t="s">
        <v>6385</v>
      </c>
      <c r="E2578" s="94">
        <v>0</v>
      </c>
      <c r="F2578" s="93" t="s">
        <v>1185</v>
      </c>
      <c r="H2578" s="3">
        <f>E2578+SUMIF('BR DTG CIKDITIRO'!C:C,C2578,'BR DTG CIKDITIRO'!E:E)</f>
        <v>0</v>
      </c>
    </row>
    <row r="2579" spans="1:8" ht="15.75" customHeight="1">
      <c r="A2579" s="93" t="s">
        <v>6386</v>
      </c>
      <c r="B2579" s="93" t="s">
        <v>876</v>
      </c>
      <c r="C2579" s="93" t="s">
        <v>6386</v>
      </c>
      <c r="D2579" s="93" t="s">
        <v>6387</v>
      </c>
      <c r="E2579" s="94">
        <v>0</v>
      </c>
      <c r="F2579" s="93" t="s">
        <v>1185</v>
      </c>
      <c r="H2579" s="3">
        <f>E2579+SUMIF('BR DTG CIKDITIRO'!C:C,C2579,'BR DTG CIKDITIRO'!E:E)</f>
        <v>0</v>
      </c>
    </row>
    <row r="2580" spans="1:8" ht="15.75" customHeight="1">
      <c r="A2580" s="93" t="s">
        <v>6388</v>
      </c>
      <c r="B2580" s="93" t="s">
        <v>876</v>
      </c>
      <c r="C2580" s="93" t="s">
        <v>6388</v>
      </c>
      <c r="D2580" s="93" t="s">
        <v>9714</v>
      </c>
      <c r="E2580" s="94">
        <v>0</v>
      </c>
      <c r="F2580" s="93" t="s">
        <v>1185</v>
      </c>
      <c r="H2580" s="3">
        <f>E2580+SUMIF('BR DTG CIKDITIRO'!C:C,C2580,'BR DTG CIKDITIRO'!E:E)</f>
        <v>0</v>
      </c>
    </row>
    <row r="2581" spans="1:8" ht="15.75" customHeight="1">
      <c r="A2581" s="93" t="s">
        <v>9715</v>
      </c>
      <c r="B2581" s="93" t="s">
        <v>876</v>
      </c>
      <c r="C2581" s="93" t="s">
        <v>9715</v>
      </c>
      <c r="D2581" s="93" t="s">
        <v>9716</v>
      </c>
      <c r="E2581" s="94">
        <v>0</v>
      </c>
      <c r="F2581" s="93" t="s">
        <v>1185</v>
      </c>
      <c r="H2581" s="3">
        <f>E2581+SUMIF('BR DTG CIKDITIRO'!C:C,C2581,'BR DTG CIKDITIRO'!E:E)</f>
        <v>0</v>
      </c>
    </row>
    <row r="2582" spans="1:8" ht="15.75" customHeight="1">
      <c r="A2582" s="93" t="s">
        <v>9717</v>
      </c>
      <c r="B2582" s="93" t="s">
        <v>876</v>
      </c>
      <c r="C2582" s="93" t="s">
        <v>9717</v>
      </c>
      <c r="D2582" s="93" t="s">
        <v>9718</v>
      </c>
      <c r="E2582" s="94">
        <v>0</v>
      </c>
      <c r="F2582" s="93" t="s">
        <v>1185</v>
      </c>
      <c r="H2582" s="3">
        <f>E2582+SUMIF('BR DTG CIKDITIRO'!C:C,C2582,'BR DTG CIKDITIRO'!E:E)</f>
        <v>0</v>
      </c>
    </row>
    <row r="2583" spans="1:8" ht="15.75" customHeight="1">
      <c r="A2583" s="93" t="s">
        <v>6394</v>
      </c>
      <c r="B2583" s="93" t="s">
        <v>876</v>
      </c>
      <c r="C2583" s="93" t="s">
        <v>6394</v>
      </c>
      <c r="D2583" s="93" t="s">
        <v>6395</v>
      </c>
      <c r="E2583" s="94">
        <v>0</v>
      </c>
      <c r="F2583" s="93" t="s">
        <v>1185</v>
      </c>
      <c r="H2583" s="3">
        <f>E2583+SUMIF('BR DTG CIKDITIRO'!C:C,C2583,'BR DTG CIKDITIRO'!E:E)</f>
        <v>0</v>
      </c>
    </row>
    <row r="2584" spans="1:8" ht="15.75" customHeight="1">
      <c r="A2584" s="93" t="s">
        <v>431</v>
      </c>
      <c r="B2584" s="93" t="s">
        <v>877</v>
      </c>
      <c r="C2584" s="93" t="s">
        <v>431</v>
      </c>
      <c r="D2584" s="93" t="s">
        <v>1231</v>
      </c>
      <c r="E2584" s="94">
        <v>4</v>
      </c>
      <c r="F2584" s="93" t="s">
        <v>1185</v>
      </c>
      <c r="H2584" s="3">
        <f>E2584+SUMIF('BR DTG CIKDITIRO'!C:C,C2584,'BR DTG CIKDITIRO'!E:E)</f>
        <v>4</v>
      </c>
    </row>
    <row r="2585" spans="1:8" ht="15.75" customHeight="1">
      <c r="A2585" s="93" t="s">
        <v>846</v>
      </c>
      <c r="B2585" s="93" t="s">
        <v>876</v>
      </c>
      <c r="C2585" s="93" t="s">
        <v>846</v>
      </c>
      <c r="D2585" s="93" t="s">
        <v>847</v>
      </c>
      <c r="E2585" s="94">
        <v>0</v>
      </c>
      <c r="F2585" s="93" t="s">
        <v>1185</v>
      </c>
      <c r="H2585" s="3">
        <f>E2585+SUMIF('BR DTG CIKDITIRO'!C:C,C2585,'BR DTG CIKDITIRO'!E:E)</f>
        <v>0</v>
      </c>
    </row>
    <row r="2586" spans="1:8" ht="15.75" customHeight="1">
      <c r="A2586" s="93" t="s">
        <v>9719</v>
      </c>
      <c r="B2586" s="93" t="s">
        <v>876</v>
      </c>
      <c r="C2586" s="93" t="s">
        <v>9719</v>
      </c>
      <c r="D2586" s="93" t="s">
        <v>9720</v>
      </c>
      <c r="E2586" s="94">
        <v>0</v>
      </c>
      <c r="F2586" s="93" t="s">
        <v>1185</v>
      </c>
      <c r="H2586" s="3">
        <f>E2586+SUMIF('BR DTG CIKDITIRO'!C:C,C2586,'BR DTG CIKDITIRO'!E:E)</f>
        <v>0</v>
      </c>
    </row>
    <row r="2587" spans="1:8" ht="15.75" customHeight="1">
      <c r="A2587" s="93" t="s">
        <v>9721</v>
      </c>
      <c r="B2587" s="93" t="s">
        <v>877</v>
      </c>
      <c r="C2587" s="93" t="s">
        <v>9721</v>
      </c>
      <c r="D2587" s="93" t="s">
        <v>9722</v>
      </c>
      <c r="E2587" s="94">
        <v>1</v>
      </c>
      <c r="F2587" s="93" t="s">
        <v>1185</v>
      </c>
      <c r="H2587" s="3">
        <f>E2587+SUMIF('BR DTG CIKDITIRO'!C:C,C2587,'BR DTG CIKDITIRO'!E:E)</f>
        <v>1</v>
      </c>
    </row>
    <row r="2588" spans="1:8" ht="15.75" customHeight="1">
      <c r="A2588" s="93" t="s">
        <v>9723</v>
      </c>
      <c r="B2588" s="93" t="s">
        <v>876</v>
      </c>
      <c r="C2588" s="93" t="s">
        <v>9723</v>
      </c>
      <c r="D2588" s="93" t="s">
        <v>9724</v>
      </c>
      <c r="E2588" s="94">
        <v>0</v>
      </c>
      <c r="F2588" s="93" t="s">
        <v>1185</v>
      </c>
      <c r="H2588" s="3">
        <f>E2588+SUMIF('BR DTG CIKDITIRO'!C:C,C2588,'BR DTG CIKDITIRO'!E:E)</f>
        <v>0</v>
      </c>
    </row>
    <row r="2589" spans="1:8" ht="15.75" customHeight="1">
      <c r="A2589" s="93" t="s">
        <v>6404</v>
      </c>
      <c r="B2589" s="93" t="s">
        <v>876</v>
      </c>
      <c r="C2589" s="93" t="s">
        <v>6404</v>
      </c>
      <c r="D2589" s="93" t="s">
        <v>6405</v>
      </c>
      <c r="E2589" s="94">
        <v>0</v>
      </c>
      <c r="F2589" s="93" t="s">
        <v>1185</v>
      </c>
      <c r="H2589" s="3">
        <f>E2589+SUMIF('BR DTG CIKDITIRO'!C:C,C2589,'BR DTG CIKDITIRO'!E:E)</f>
        <v>0</v>
      </c>
    </row>
    <row r="2590" spans="1:8" ht="15.75" customHeight="1">
      <c r="A2590" s="93" t="s">
        <v>9725</v>
      </c>
      <c r="B2590" s="93" t="s">
        <v>876</v>
      </c>
      <c r="C2590" s="93" t="s">
        <v>9725</v>
      </c>
      <c r="D2590" s="93" t="s">
        <v>9726</v>
      </c>
      <c r="E2590" s="94">
        <v>0</v>
      </c>
      <c r="F2590" s="93" t="s">
        <v>1185</v>
      </c>
      <c r="H2590" s="3">
        <f>E2590+SUMIF('BR DTG CIKDITIRO'!C:C,C2590,'BR DTG CIKDITIRO'!E:E)</f>
        <v>0</v>
      </c>
    </row>
    <row r="2591" spans="1:8" ht="15.75" customHeight="1">
      <c r="A2591" s="93" t="s">
        <v>9727</v>
      </c>
      <c r="B2591" s="93" t="s">
        <v>876</v>
      </c>
      <c r="C2591" s="93" t="s">
        <v>9727</v>
      </c>
      <c r="D2591" s="93" t="s">
        <v>9728</v>
      </c>
      <c r="E2591" s="94">
        <v>0</v>
      </c>
      <c r="F2591" s="93" t="s">
        <v>1185</v>
      </c>
      <c r="H2591" s="3">
        <f>E2591+SUMIF('BR DTG CIKDITIRO'!C:C,C2591,'BR DTG CIKDITIRO'!E:E)</f>
        <v>0</v>
      </c>
    </row>
    <row r="2592" spans="1:8" ht="15.75" customHeight="1">
      <c r="A2592" s="93" t="s">
        <v>9729</v>
      </c>
      <c r="B2592" s="93" t="s">
        <v>876</v>
      </c>
      <c r="C2592" s="93" t="s">
        <v>9729</v>
      </c>
      <c r="D2592" s="93" t="s">
        <v>9730</v>
      </c>
      <c r="E2592" s="94">
        <v>0</v>
      </c>
      <c r="F2592" s="93" t="s">
        <v>1185</v>
      </c>
      <c r="H2592" s="3">
        <f>E2592+SUMIF('BR DTG CIKDITIRO'!C:C,C2592,'BR DTG CIKDITIRO'!E:E)</f>
        <v>0</v>
      </c>
    </row>
    <row r="2593" spans="1:8" ht="15.75" customHeight="1">
      <c r="A2593" s="93" t="s">
        <v>6408</v>
      </c>
      <c r="B2593" s="93" t="s">
        <v>876</v>
      </c>
      <c r="C2593" s="93" t="s">
        <v>6408</v>
      </c>
      <c r="D2593" s="93" t="s">
        <v>6409</v>
      </c>
      <c r="E2593" s="94">
        <v>0</v>
      </c>
      <c r="F2593" s="93" t="s">
        <v>1185</v>
      </c>
      <c r="H2593" s="3">
        <f>E2593+SUMIF('BR DTG CIKDITIRO'!C:C,C2593,'BR DTG CIKDITIRO'!E:E)</f>
        <v>0</v>
      </c>
    </row>
    <row r="2594" spans="1:8" ht="15.75" customHeight="1">
      <c r="A2594" s="93" t="s">
        <v>6410</v>
      </c>
      <c r="B2594" s="93" t="s">
        <v>876</v>
      </c>
      <c r="C2594" s="93" t="s">
        <v>6410</v>
      </c>
      <c r="D2594" s="93" t="s">
        <v>6411</v>
      </c>
      <c r="E2594" s="94">
        <v>0</v>
      </c>
      <c r="F2594" s="93" t="s">
        <v>1185</v>
      </c>
      <c r="H2594" s="3">
        <f>E2594+SUMIF('BR DTG CIKDITIRO'!C:C,C2594,'BR DTG CIKDITIRO'!E:E)</f>
        <v>0</v>
      </c>
    </row>
    <row r="2595" spans="1:8" ht="15.75" customHeight="1">
      <c r="A2595" s="93" t="s">
        <v>6414</v>
      </c>
      <c r="B2595" s="93" t="s">
        <v>876</v>
      </c>
      <c r="C2595" s="93" t="s">
        <v>6414</v>
      </c>
      <c r="D2595" s="93" t="s">
        <v>6415</v>
      </c>
      <c r="E2595" s="94">
        <v>0</v>
      </c>
      <c r="F2595" s="93" t="s">
        <v>1185</v>
      </c>
      <c r="H2595" s="3">
        <f>E2595+SUMIF('BR DTG CIKDITIRO'!C:C,C2595,'BR DTG CIKDITIRO'!E:E)</f>
        <v>0</v>
      </c>
    </row>
    <row r="2596" spans="1:8" ht="15.75" customHeight="1">
      <c r="A2596" s="93" t="s">
        <v>6416</v>
      </c>
      <c r="B2596" s="93" t="s">
        <v>876</v>
      </c>
      <c r="C2596" s="93" t="s">
        <v>6416</v>
      </c>
      <c r="D2596" s="93" t="s">
        <v>6417</v>
      </c>
      <c r="E2596" s="94">
        <v>0</v>
      </c>
      <c r="F2596" s="93" t="s">
        <v>1185</v>
      </c>
      <c r="H2596" s="3">
        <f>E2596+SUMIF('BR DTG CIKDITIRO'!C:C,C2596,'BR DTG CIKDITIRO'!E:E)</f>
        <v>0</v>
      </c>
    </row>
    <row r="2597" spans="1:8" ht="15.75" customHeight="1">
      <c r="A2597" s="93" t="s">
        <v>9731</v>
      </c>
      <c r="B2597" s="93" t="s">
        <v>876</v>
      </c>
      <c r="C2597" s="93" t="s">
        <v>9731</v>
      </c>
      <c r="D2597" s="93" t="s">
        <v>9732</v>
      </c>
      <c r="E2597" s="94">
        <v>0</v>
      </c>
      <c r="F2597" s="93" t="s">
        <v>1185</v>
      </c>
      <c r="H2597" s="3">
        <f>E2597+SUMIF('BR DTG CIKDITIRO'!C:C,C2597,'BR DTG CIKDITIRO'!E:E)</f>
        <v>0</v>
      </c>
    </row>
    <row r="2598" spans="1:8" ht="15.75" customHeight="1">
      <c r="A2598" s="93" t="s">
        <v>9733</v>
      </c>
      <c r="B2598" s="93" t="s">
        <v>876</v>
      </c>
      <c r="C2598" s="93" t="s">
        <v>9733</v>
      </c>
      <c r="D2598" s="93" t="s">
        <v>9734</v>
      </c>
      <c r="E2598" s="94">
        <v>0</v>
      </c>
      <c r="F2598" s="93" t="s">
        <v>1185</v>
      </c>
      <c r="H2598" s="3">
        <f>E2598+SUMIF('BR DTG CIKDITIRO'!C:C,C2598,'BR DTG CIKDITIRO'!E:E)</f>
        <v>0</v>
      </c>
    </row>
    <row r="2599" spans="1:8" ht="15.75" customHeight="1">
      <c r="A2599" s="93" t="s">
        <v>6424</v>
      </c>
      <c r="B2599" s="93" t="s">
        <v>876</v>
      </c>
      <c r="C2599" s="93" t="s">
        <v>6424</v>
      </c>
      <c r="D2599" s="93" t="s">
        <v>6425</v>
      </c>
      <c r="E2599" s="94">
        <v>0</v>
      </c>
      <c r="F2599" s="93" t="s">
        <v>1185</v>
      </c>
      <c r="H2599" s="3">
        <f>E2599+SUMIF('BR DTG CIKDITIRO'!C:C,C2599,'BR DTG CIKDITIRO'!E:E)</f>
        <v>0</v>
      </c>
    </row>
    <row r="2600" spans="1:8" ht="15.75" customHeight="1">
      <c r="A2600" s="93" t="s">
        <v>432</v>
      </c>
      <c r="B2600" s="93" t="s">
        <v>888</v>
      </c>
      <c r="C2600" s="93" t="s">
        <v>432</v>
      </c>
      <c r="D2600" s="93" t="s">
        <v>1232</v>
      </c>
      <c r="E2600" s="94">
        <v>3</v>
      </c>
      <c r="F2600" s="93" t="s">
        <v>1185</v>
      </c>
      <c r="H2600" s="3">
        <f>E2600+SUMIF('BR DTG CIKDITIRO'!C:C,C2600,'BR DTG CIKDITIRO'!E:E)</f>
        <v>3</v>
      </c>
    </row>
    <row r="2601" spans="1:8" ht="15.75" customHeight="1">
      <c r="A2601" s="93" t="s">
        <v>6426</v>
      </c>
      <c r="B2601" s="93" t="s">
        <v>876</v>
      </c>
      <c r="C2601" s="93" t="s">
        <v>6426</v>
      </c>
      <c r="D2601" s="93" t="s">
        <v>9735</v>
      </c>
      <c r="E2601" s="94">
        <v>0</v>
      </c>
      <c r="F2601" s="93" t="s">
        <v>1185</v>
      </c>
      <c r="H2601" s="3">
        <f>E2601+SUMIF('BR DTG CIKDITIRO'!C:C,C2601,'BR DTG CIKDITIRO'!E:E)</f>
        <v>0</v>
      </c>
    </row>
    <row r="2602" spans="1:8" ht="15.75" customHeight="1">
      <c r="A2602" s="93" t="s">
        <v>9736</v>
      </c>
      <c r="B2602" s="93" t="s">
        <v>876</v>
      </c>
      <c r="C2602" s="93" t="s">
        <v>9736</v>
      </c>
      <c r="D2602" s="93" t="s">
        <v>9737</v>
      </c>
      <c r="E2602" s="94">
        <v>0</v>
      </c>
      <c r="F2602" s="93" t="s">
        <v>1185</v>
      </c>
      <c r="H2602" s="3">
        <f>E2602+SUMIF('BR DTG CIKDITIRO'!C:C,C2602,'BR DTG CIKDITIRO'!E:E)</f>
        <v>0</v>
      </c>
    </row>
    <row r="2603" spans="1:8" ht="15.75" customHeight="1">
      <c r="A2603" s="93" t="s">
        <v>6428</v>
      </c>
      <c r="B2603" s="93" t="s">
        <v>876</v>
      </c>
      <c r="C2603" s="93" t="s">
        <v>6428</v>
      </c>
      <c r="D2603" s="93" t="s">
        <v>6429</v>
      </c>
      <c r="E2603" s="94">
        <v>0</v>
      </c>
      <c r="F2603" s="93" t="s">
        <v>1185</v>
      </c>
      <c r="H2603" s="3">
        <f>E2603+SUMIF('BR DTG CIKDITIRO'!C:C,C2603,'BR DTG CIKDITIRO'!E:E)</f>
        <v>0</v>
      </c>
    </row>
    <row r="2604" spans="1:8" ht="15.75" customHeight="1">
      <c r="A2604" s="93" t="s">
        <v>6430</v>
      </c>
      <c r="B2604" s="93" t="s">
        <v>876</v>
      </c>
      <c r="C2604" s="93" t="s">
        <v>6430</v>
      </c>
      <c r="D2604" s="93" t="s">
        <v>6431</v>
      </c>
      <c r="E2604" s="94">
        <v>0</v>
      </c>
      <c r="F2604" s="93" t="s">
        <v>1185</v>
      </c>
      <c r="H2604" s="3">
        <f>E2604+SUMIF('BR DTG CIKDITIRO'!C:C,C2604,'BR DTG CIKDITIRO'!E:E)</f>
        <v>0</v>
      </c>
    </row>
    <row r="2605" spans="1:8" ht="15.75" customHeight="1">
      <c r="A2605" s="93" t="s">
        <v>6432</v>
      </c>
      <c r="B2605" s="93" t="s">
        <v>876</v>
      </c>
      <c r="C2605" s="93" t="s">
        <v>6432</v>
      </c>
      <c r="D2605" s="93" t="s">
        <v>9738</v>
      </c>
      <c r="E2605" s="94">
        <v>0</v>
      </c>
      <c r="F2605" s="93" t="s">
        <v>1185</v>
      </c>
      <c r="H2605" s="3">
        <f>E2605+SUMIF('BR DTG CIKDITIRO'!C:C,C2605,'BR DTG CIKDITIRO'!E:E)</f>
        <v>0</v>
      </c>
    </row>
    <row r="2606" spans="1:8" ht="15.75" customHeight="1">
      <c r="A2606" s="93" t="s">
        <v>6434</v>
      </c>
      <c r="B2606" s="93" t="s">
        <v>876</v>
      </c>
      <c r="C2606" s="93" t="s">
        <v>6434</v>
      </c>
      <c r="D2606" s="93" t="s">
        <v>6435</v>
      </c>
      <c r="E2606" s="94">
        <v>0</v>
      </c>
      <c r="F2606" s="93" t="s">
        <v>1185</v>
      </c>
      <c r="H2606" s="3">
        <f>E2606+SUMIF('BR DTG CIKDITIRO'!C:C,C2606,'BR DTG CIKDITIRO'!E:E)</f>
        <v>0</v>
      </c>
    </row>
    <row r="2607" spans="1:8" ht="15.75" customHeight="1">
      <c r="A2607" s="93" t="s">
        <v>6438</v>
      </c>
      <c r="B2607" s="93" t="s">
        <v>876</v>
      </c>
      <c r="C2607" s="93" t="s">
        <v>6438</v>
      </c>
      <c r="D2607" s="93" t="s">
        <v>6439</v>
      </c>
      <c r="E2607" s="94">
        <v>0</v>
      </c>
      <c r="F2607" s="93" t="s">
        <v>1185</v>
      </c>
      <c r="H2607" s="3">
        <f>E2607+SUMIF('BR DTG CIKDITIRO'!C:C,C2607,'BR DTG CIKDITIRO'!E:E)</f>
        <v>0</v>
      </c>
    </row>
    <row r="2608" spans="1:8" ht="15.75" customHeight="1">
      <c r="A2608" s="93" t="s">
        <v>6442</v>
      </c>
      <c r="B2608" s="93" t="s">
        <v>876</v>
      </c>
      <c r="C2608" s="93" t="s">
        <v>6442</v>
      </c>
      <c r="D2608" s="93" t="s">
        <v>6443</v>
      </c>
      <c r="E2608" s="94">
        <v>0</v>
      </c>
      <c r="F2608" s="93" t="s">
        <v>1185</v>
      </c>
      <c r="H2608" s="3">
        <f>E2608+SUMIF('BR DTG CIKDITIRO'!C:C,C2608,'BR DTG CIKDITIRO'!E:E)</f>
        <v>0</v>
      </c>
    </row>
    <row r="2609" spans="1:8" ht="15.75" customHeight="1">
      <c r="A2609" s="93" t="s">
        <v>6444</v>
      </c>
      <c r="B2609" s="93" t="s">
        <v>876</v>
      </c>
      <c r="C2609" s="93" t="s">
        <v>6444</v>
      </c>
      <c r="D2609" s="93" t="s">
        <v>6445</v>
      </c>
      <c r="E2609" s="94">
        <v>0</v>
      </c>
      <c r="F2609" s="93" t="s">
        <v>1185</v>
      </c>
      <c r="H2609" s="3">
        <f>E2609+SUMIF('BR DTG CIKDITIRO'!C:C,C2609,'BR DTG CIKDITIRO'!E:E)</f>
        <v>0</v>
      </c>
    </row>
    <row r="2610" spans="1:8" ht="15.75" customHeight="1">
      <c r="A2610" s="93" t="s">
        <v>433</v>
      </c>
      <c r="B2610" s="93" t="s">
        <v>888</v>
      </c>
      <c r="C2610" s="93" t="s">
        <v>433</v>
      </c>
      <c r="D2610" s="93" t="s">
        <v>1233</v>
      </c>
      <c r="E2610" s="94">
        <v>3</v>
      </c>
      <c r="F2610" s="93" t="s">
        <v>1185</v>
      </c>
      <c r="H2610" s="3">
        <f>E2610+SUMIF('BR DTG CIKDITIRO'!C:C,C2610,'BR DTG CIKDITIRO'!E:E)</f>
        <v>3</v>
      </c>
    </row>
    <row r="2611" spans="1:8" ht="15.75" customHeight="1">
      <c r="A2611" s="93" t="s">
        <v>2254</v>
      </c>
      <c r="B2611" s="93" t="s">
        <v>876</v>
      </c>
      <c r="C2611" s="93" t="s">
        <v>2254</v>
      </c>
      <c r="D2611" s="93" t="s">
        <v>2255</v>
      </c>
      <c r="E2611" s="94">
        <v>0</v>
      </c>
      <c r="F2611" s="93" t="s">
        <v>1185</v>
      </c>
      <c r="H2611" s="3">
        <f>E2611+SUMIF('BR DTG CIKDITIRO'!C:C,C2611,'BR DTG CIKDITIRO'!E:E)</f>
        <v>0</v>
      </c>
    </row>
    <row r="2612" spans="1:8" ht="15.75" customHeight="1">
      <c r="A2612" s="93" t="s">
        <v>9739</v>
      </c>
      <c r="B2612" s="93" t="s">
        <v>876</v>
      </c>
      <c r="C2612" s="93" t="s">
        <v>9739</v>
      </c>
      <c r="D2612" s="93" t="s">
        <v>9740</v>
      </c>
      <c r="E2612" s="94">
        <v>0</v>
      </c>
      <c r="F2612" s="93" t="s">
        <v>1185</v>
      </c>
      <c r="H2612" s="3">
        <f>E2612+SUMIF('BR DTG CIKDITIRO'!C:C,C2612,'BR DTG CIKDITIRO'!E:E)</f>
        <v>0</v>
      </c>
    </row>
    <row r="2613" spans="1:8" ht="15.75" customHeight="1">
      <c r="A2613" s="93" t="s">
        <v>6448</v>
      </c>
      <c r="B2613" s="93" t="s">
        <v>876</v>
      </c>
      <c r="C2613" s="93" t="s">
        <v>6448</v>
      </c>
      <c r="D2613" s="93" t="s">
        <v>6449</v>
      </c>
      <c r="E2613" s="94">
        <v>0</v>
      </c>
      <c r="F2613" s="93" t="s">
        <v>1185</v>
      </c>
      <c r="H2613" s="3">
        <f>E2613+SUMIF('BR DTG CIKDITIRO'!C:C,C2613,'BR DTG CIKDITIRO'!E:E)</f>
        <v>0</v>
      </c>
    </row>
    <row r="2614" spans="1:8" ht="15.75" customHeight="1">
      <c r="A2614" s="93" t="s">
        <v>6450</v>
      </c>
      <c r="B2614" s="93" t="s">
        <v>876</v>
      </c>
      <c r="C2614" s="93" t="s">
        <v>6450</v>
      </c>
      <c r="D2614" s="93" t="s">
        <v>6451</v>
      </c>
      <c r="E2614" s="94">
        <v>0</v>
      </c>
      <c r="F2614" s="93" t="s">
        <v>1185</v>
      </c>
      <c r="H2614" s="3">
        <f>E2614+SUMIF('BR DTG CIKDITIRO'!C:C,C2614,'BR DTG CIKDITIRO'!E:E)</f>
        <v>0</v>
      </c>
    </row>
    <row r="2615" spans="1:8" ht="15.75" customHeight="1">
      <c r="A2615" s="93" t="s">
        <v>9741</v>
      </c>
      <c r="B2615" s="93" t="s">
        <v>876</v>
      </c>
      <c r="C2615" s="93" t="s">
        <v>9741</v>
      </c>
      <c r="D2615" s="93" t="s">
        <v>9742</v>
      </c>
      <c r="E2615" s="94">
        <v>0</v>
      </c>
      <c r="F2615" s="93" t="s">
        <v>1185</v>
      </c>
      <c r="H2615" s="3">
        <f>E2615+SUMIF('BR DTG CIKDITIRO'!C:C,C2615,'BR DTG CIKDITIRO'!E:E)</f>
        <v>0</v>
      </c>
    </row>
    <row r="2616" spans="1:8" ht="15.75" customHeight="1">
      <c r="A2616" s="93" t="s">
        <v>6454</v>
      </c>
      <c r="B2616" s="93" t="s">
        <v>876</v>
      </c>
      <c r="C2616" s="93" t="s">
        <v>6454</v>
      </c>
      <c r="D2616" s="93" t="s">
        <v>6455</v>
      </c>
      <c r="E2616" s="94">
        <v>0</v>
      </c>
      <c r="F2616" s="93" t="s">
        <v>1185</v>
      </c>
      <c r="H2616" s="3">
        <f>E2616+SUMIF('BR DTG CIKDITIRO'!C:C,C2616,'BR DTG CIKDITIRO'!E:E)</f>
        <v>0</v>
      </c>
    </row>
    <row r="2617" spans="1:8" ht="15.75" customHeight="1">
      <c r="A2617" s="93" t="s">
        <v>9743</v>
      </c>
      <c r="B2617" s="93" t="s">
        <v>876</v>
      </c>
      <c r="C2617" s="93" t="s">
        <v>9743</v>
      </c>
      <c r="D2617" s="93" t="s">
        <v>9744</v>
      </c>
      <c r="E2617" s="94">
        <v>0</v>
      </c>
      <c r="F2617" s="93" t="s">
        <v>1185</v>
      </c>
      <c r="H2617" s="3">
        <f>E2617+SUMIF('BR DTG CIKDITIRO'!C:C,C2617,'BR DTG CIKDITIRO'!E:E)</f>
        <v>0</v>
      </c>
    </row>
    <row r="2618" spans="1:8" ht="15.75" customHeight="1">
      <c r="A2618" s="93" t="s">
        <v>6456</v>
      </c>
      <c r="B2618" s="93" t="s">
        <v>876</v>
      </c>
      <c r="C2618" s="93" t="s">
        <v>6456</v>
      </c>
      <c r="D2618" s="93" t="s">
        <v>6457</v>
      </c>
      <c r="E2618" s="94">
        <v>0</v>
      </c>
      <c r="F2618" s="93" t="s">
        <v>1185</v>
      </c>
      <c r="H2618" s="3">
        <f>E2618+SUMIF('BR DTG CIKDITIRO'!C:C,C2618,'BR DTG CIKDITIRO'!E:E)</f>
        <v>0</v>
      </c>
    </row>
    <row r="2619" spans="1:8" ht="15.75" customHeight="1">
      <c r="A2619" s="93" t="s">
        <v>6458</v>
      </c>
      <c r="B2619" s="93" t="s">
        <v>876</v>
      </c>
      <c r="C2619" s="93" t="s">
        <v>6458</v>
      </c>
      <c r="D2619" s="93" t="s">
        <v>6459</v>
      </c>
      <c r="E2619" s="94">
        <v>0</v>
      </c>
      <c r="F2619" s="93" t="s">
        <v>1185</v>
      </c>
      <c r="H2619" s="3">
        <f>E2619+SUMIF('BR DTG CIKDITIRO'!C:C,C2619,'BR DTG CIKDITIRO'!E:E)</f>
        <v>0</v>
      </c>
    </row>
    <row r="2620" spans="1:8" ht="15.75" customHeight="1">
      <c r="A2620" s="93" t="s">
        <v>568</v>
      </c>
      <c r="B2620" s="93" t="s">
        <v>888</v>
      </c>
      <c r="C2620" s="93" t="s">
        <v>568</v>
      </c>
      <c r="D2620" s="93" t="s">
        <v>1234</v>
      </c>
      <c r="E2620" s="94">
        <v>0</v>
      </c>
      <c r="F2620" s="93" t="s">
        <v>1185</v>
      </c>
      <c r="H2620" s="3">
        <f>E2620+SUMIF('BR DTG CIKDITIRO'!C:C,C2620,'BR DTG CIKDITIRO'!E:E)</f>
        <v>0</v>
      </c>
    </row>
    <row r="2621" spans="1:8" ht="15.75" customHeight="1">
      <c r="A2621" s="93" t="s">
        <v>9745</v>
      </c>
      <c r="B2621" s="93" t="s">
        <v>876</v>
      </c>
      <c r="C2621" s="93" t="s">
        <v>9745</v>
      </c>
      <c r="D2621" s="93" t="s">
        <v>9746</v>
      </c>
      <c r="E2621" s="94">
        <v>0</v>
      </c>
      <c r="F2621" s="93" t="s">
        <v>1185</v>
      </c>
      <c r="H2621" s="3">
        <f>E2621+SUMIF('BR DTG CIKDITIRO'!C:C,C2621,'BR DTG CIKDITIRO'!E:E)</f>
        <v>0</v>
      </c>
    </row>
    <row r="2622" spans="1:8" ht="15.75" customHeight="1">
      <c r="A2622" s="93" t="s">
        <v>9747</v>
      </c>
      <c r="B2622" s="93" t="s">
        <v>876</v>
      </c>
      <c r="C2622" s="93" t="s">
        <v>9747</v>
      </c>
      <c r="D2622" s="93" t="s">
        <v>9748</v>
      </c>
      <c r="E2622" s="94">
        <v>0</v>
      </c>
      <c r="F2622" s="93" t="s">
        <v>1185</v>
      </c>
      <c r="H2622" s="3">
        <f>E2622+SUMIF('BR DTG CIKDITIRO'!C:C,C2622,'BR DTG CIKDITIRO'!E:E)</f>
        <v>0</v>
      </c>
    </row>
    <row r="2623" spans="1:8" ht="15.75" customHeight="1">
      <c r="A2623" s="93" t="s">
        <v>2256</v>
      </c>
      <c r="B2623" s="93" t="s">
        <v>876</v>
      </c>
      <c r="C2623" s="93" t="s">
        <v>2256</v>
      </c>
      <c r="D2623" s="93" t="s">
        <v>2257</v>
      </c>
      <c r="E2623" s="94">
        <v>0</v>
      </c>
      <c r="F2623" s="93" t="s">
        <v>1185</v>
      </c>
      <c r="H2623" s="3">
        <f>E2623+SUMIF('BR DTG CIKDITIRO'!C:C,C2623,'BR DTG CIKDITIRO'!E:E)</f>
        <v>0</v>
      </c>
    </row>
    <row r="2624" spans="1:8" ht="15.75" customHeight="1">
      <c r="A2624" s="93" t="s">
        <v>2258</v>
      </c>
      <c r="B2624" s="93" t="s">
        <v>888</v>
      </c>
      <c r="C2624" s="93" t="s">
        <v>2258</v>
      </c>
      <c r="D2624" s="93" t="s">
        <v>2259</v>
      </c>
      <c r="E2624" s="94">
        <v>0</v>
      </c>
      <c r="F2624" s="93" t="s">
        <v>1185</v>
      </c>
      <c r="H2624" s="3">
        <f>E2624+SUMIF('BR DTG CIKDITIRO'!C:C,C2624,'BR DTG CIKDITIRO'!E:E)</f>
        <v>0</v>
      </c>
    </row>
    <row r="2625" spans="1:8" ht="15.75" customHeight="1">
      <c r="A2625" s="93" t="s">
        <v>6462</v>
      </c>
      <c r="B2625" s="93" t="s">
        <v>876</v>
      </c>
      <c r="C2625" s="93" t="s">
        <v>6462</v>
      </c>
      <c r="D2625" s="93" t="s">
        <v>6463</v>
      </c>
      <c r="E2625" s="94">
        <v>0</v>
      </c>
      <c r="F2625" s="93" t="s">
        <v>1185</v>
      </c>
      <c r="H2625" s="3">
        <f>E2625+SUMIF('BR DTG CIKDITIRO'!C:C,C2625,'BR DTG CIKDITIRO'!E:E)</f>
        <v>0</v>
      </c>
    </row>
    <row r="2626" spans="1:8" ht="15.75" customHeight="1">
      <c r="A2626" s="93" t="s">
        <v>6464</v>
      </c>
      <c r="B2626" s="93" t="s">
        <v>876</v>
      </c>
      <c r="C2626" s="93" t="s">
        <v>6464</v>
      </c>
      <c r="D2626" s="93" t="s">
        <v>6465</v>
      </c>
      <c r="E2626" s="94">
        <v>0</v>
      </c>
      <c r="F2626" s="93" t="s">
        <v>1185</v>
      </c>
      <c r="H2626" s="3">
        <f>E2626+SUMIF('BR DTG CIKDITIRO'!C:C,C2626,'BR DTG CIKDITIRO'!E:E)</f>
        <v>0</v>
      </c>
    </row>
    <row r="2627" spans="1:8" ht="15.75" customHeight="1">
      <c r="A2627" s="93" t="s">
        <v>9749</v>
      </c>
      <c r="B2627" s="93" t="s">
        <v>876</v>
      </c>
      <c r="C2627" s="93" t="s">
        <v>9749</v>
      </c>
      <c r="D2627" s="93" t="s">
        <v>9750</v>
      </c>
      <c r="E2627" s="94">
        <v>0</v>
      </c>
      <c r="F2627" s="93" t="s">
        <v>1185</v>
      </c>
      <c r="H2627" s="3">
        <f>E2627+SUMIF('BR DTG CIKDITIRO'!C:C,C2627,'BR DTG CIKDITIRO'!E:E)</f>
        <v>0</v>
      </c>
    </row>
    <row r="2628" spans="1:8" ht="15.75" customHeight="1">
      <c r="A2628" s="93" t="s">
        <v>6466</v>
      </c>
      <c r="B2628" s="93" t="s">
        <v>876</v>
      </c>
      <c r="C2628" s="93" t="s">
        <v>6466</v>
      </c>
      <c r="D2628" s="93" t="s">
        <v>6170</v>
      </c>
      <c r="E2628" s="94">
        <v>0</v>
      </c>
      <c r="F2628" s="93" t="s">
        <v>1185</v>
      </c>
      <c r="H2628" s="3">
        <f>E2628+SUMIF('BR DTG CIKDITIRO'!C:C,C2628,'BR DTG CIKDITIRO'!E:E)</f>
        <v>0</v>
      </c>
    </row>
    <row r="2629" spans="1:8" ht="15.75" customHeight="1">
      <c r="A2629" s="93" t="s">
        <v>6467</v>
      </c>
      <c r="B2629" s="93" t="s">
        <v>876</v>
      </c>
      <c r="C2629" s="93" t="s">
        <v>6467</v>
      </c>
      <c r="D2629" s="93" t="s">
        <v>6468</v>
      </c>
      <c r="E2629" s="94">
        <v>0</v>
      </c>
      <c r="F2629" s="93" t="s">
        <v>1185</v>
      </c>
      <c r="H2629" s="3">
        <f>E2629+SUMIF('BR DTG CIKDITIRO'!C:C,C2629,'BR DTG CIKDITIRO'!E:E)</f>
        <v>0</v>
      </c>
    </row>
    <row r="2630" spans="1:8" ht="15.75" customHeight="1">
      <c r="A2630" s="93" t="s">
        <v>6469</v>
      </c>
      <c r="B2630" s="93" t="s">
        <v>876</v>
      </c>
      <c r="C2630" s="93" t="s">
        <v>6469</v>
      </c>
      <c r="D2630" s="93" t="s">
        <v>6470</v>
      </c>
      <c r="E2630" s="94">
        <v>0</v>
      </c>
      <c r="F2630" s="93" t="s">
        <v>1185</v>
      </c>
      <c r="H2630" s="3">
        <f>E2630+SUMIF('BR DTG CIKDITIRO'!C:C,C2630,'BR DTG CIKDITIRO'!E:E)</f>
        <v>0</v>
      </c>
    </row>
    <row r="2631" spans="1:8" ht="15.75" customHeight="1">
      <c r="A2631" s="93" t="s">
        <v>6471</v>
      </c>
      <c r="B2631" s="93" t="s">
        <v>876</v>
      </c>
      <c r="C2631" s="93" t="s">
        <v>6471</v>
      </c>
      <c r="D2631" s="93" t="s">
        <v>6472</v>
      </c>
      <c r="E2631" s="94">
        <v>0</v>
      </c>
      <c r="F2631" s="93" t="s">
        <v>1185</v>
      </c>
      <c r="H2631" s="3">
        <f>E2631+SUMIF('BR DTG CIKDITIRO'!C:C,C2631,'BR DTG CIKDITIRO'!E:E)</f>
        <v>0</v>
      </c>
    </row>
    <row r="2632" spans="1:8" ht="15.75" customHeight="1">
      <c r="A2632" s="93" t="s">
        <v>6473</v>
      </c>
      <c r="B2632" s="93" t="s">
        <v>876</v>
      </c>
      <c r="C2632" s="93" t="s">
        <v>6473</v>
      </c>
      <c r="D2632" s="93" t="s">
        <v>6474</v>
      </c>
      <c r="E2632" s="94">
        <v>0</v>
      </c>
      <c r="F2632" s="93" t="s">
        <v>1185</v>
      </c>
      <c r="H2632" s="3">
        <f>E2632+SUMIF('BR DTG CIKDITIRO'!C:C,C2632,'BR DTG CIKDITIRO'!E:E)</f>
        <v>0</v>
      </c>
    </row>
    <row r="2633" spans="1:8" ht="15.75" customHeight="1">
      <c r="A2633" s="93" t="s">
        <v>6475</v>
      </c>
      <c r="B2633" s="93" t="s">
        <v>877</v>
      </c>
      <c r="C2633" s="93" t="s">
        <v>6475</v>
      </c>
      <c r="D2633" s="93" t="s">
        <v>6476</v>
      </c>
      <c r="E2633" s="94">
        <v>0</v>
      </c>
      <c r="F2633" s="93" t="s">
        <v>1185</v>
      </c>
      <c r="H2633" s="3">
        <f>E2633+SUMIF('BR DTG CIKDITIRO'!C:C,C2633,'BR DTG CIKDITIRO'!E:E)</f>
        <v>0</v>
      </c>
    </row>
    <row r="2634" spans="1:8" ht="15.75" customHeight="1">
      <c r="A2634" s="93" t="s">
        <v>6481</v>
      </c>
      <c r="B2634" s="93" t="s">
        <v>876</v>
      </c>
      <c r="C2634" s="93" t="s">
        <v>6481</v>
      </c>
      <c r="D2634" s="93" t="s">
        <v>6482</v>
      </c>
      <c r="E2634" s="94">
        <v>0</v>
      </c>
      <c r="F2634" s="93" t="s">
        <v>1185</v>
      </c>
      <c r="H2634" s="3">
        <f>E2634+SUMIF('BR DTG CIKDITIRO'!C:C,C2634,'BR DTG CIKDITIRO'!E:E)</f>
        <v>0</v>
      </c>
    </row>
    <row r="2635" spans="1:8" ht="15.75" customHeight="1">
      <c r="A2635" s="93" t="s">
        <v>6485</v>
      </c>
      <c r="B2635" s="93" t="s">
        <v>876</v>
      </c>
      <c r="C2635" s="93" t="s">
        <v>6485</v>
      </c>
      <c r="D2635" s="93" t="s">
        <v>6486</v>
      </c>
      <c r="E2635" s="94">
        <v>0</v>
      </c>
      <c r="F2635" s="93" t="s">
        <v>1185</v>
      </c>
      <c r="H2635" s="3">
        <f>E2635+SUMIF('BR DTG CIKDITIRO'!C:C,C2635,'BR DTG CIKDITIRO'!E:E)</f>
        <v>0</v>
      </c>
    </row>
    <row r="2636" spans="1:8" ht="15.75" customHeight="1">
      <c r="A2636" s="93" t="s">
        <v>6487</v>
      </c>
      <c r="B2636" s="93" t="s">
        <v>876</v>
      </c>
      <c r="C2636" s="93" t="s">
        <v>6487</v>
      </c>
      <c r="D2636" s="93" t="s">
        <v>6488</v>
      </c>
      <c r="E2636" s="94">
        <v>0</v>
      </c>
      <c r="F2636" s="93" t="s">
        <v>1185</v>
      </c>
      <c r="H2636" s="3">
        <f>E2636+SUMIF('BR DTG CIKDITIRO'!C:C,C2636,'BR DTG CIKDITIRO'!E:E)</f>
        <v>0</v>
      </c>
    </row>
    <row r="2637" spans="1:8" ht="15.75" customHeight="1">
      <c r="A2637" s="93" t="s">
        <v>6489</v>
      </c>
      <c r="B2637" s="93" t="s">
        <v>876</v>
      </c>
      <c r="C2637" s="93" t="s">
        <v>6489</v>
      </c>
      <c r="D2637" s="93" t="s">
        <v>6490</v>
      </c>
      <c r="E2637" s="94">
        <v>0</v>
      </c>
      <c r="F2637" s="93" t="s">
        <v>1185</v>
      </c>
      <c r="H2637" s="3">
        <f>E2637+SUMIF('BR DTG CIKDITIRO'!C:C,C2637,'BR DTG CIKDITIRO'!E:E)</f>
        <v>0</v>
      </c>
    </row>
    <row r="2638" spans="1:8" ht="15.75" customHeight="1">
      <c r="A2638" s="93" t="s">
        <v>6491</v>
      </c>
      <c r="B2638" s="93" t="s">
        <v>876</v>
      </c>
      <c r="C2638" s="93" t="s">
        <v>6491</v>
      </c>
      <c r="D2638" s="93" t="s">
        <v>6492</v>
      </c>
      <c r="E2638" s="94">
        <v>0</v>
      </c>
      <c r="F2638" s="93" t="s">
        <v>1185</v>
      </c>
      <c r="H2638" s="3">
        <f>E2638+SUMIF('BR DTG CIKDITIRO'!C:C,C2638,'BR DTG CIKDITIRO'!E:E)</f>
        <v>0</v>
      </c>
    </row>
    <row r="2639" spans="1:8" ht="15.75" customHeight="1">
      <c r="A2639" s="93" t="s">
        <v>9751</v>
      </c>
      <c r="B2639" s="93" t="s">
        <v>876</v>
      </c>
      <c r="C2639" s="93" t="s">
        <v>9751</v>
      </c>
      <c r="D2639" s="93" t="s">
        <v>9752</v>
      </c>
      <c r="E2639" s="94">
        <v>0</v>
      </c>
      <c r="F2639" s="93" t="s">
        <v>1185</v>
      </c>
      <c r="H2639" s="3">
        <f>E2639+SUMIF('BR DTG CIKDITIRO'!C:C,C2639,'BR DTG CIKDITIRO'!E:E)</f>
        <v>0</v>
      </c>
    </row>
    <row r="2640" spans="1:8" ht="15.75" customHeight="1">
      <c r="A2640" s="93" t="s">
        <v>6493</v>
      </c>
      <c r="B2640" s="93" t="s">
        <v>876</v>
      </c>
      <c r="C2640" s="93" t="s">
        <v>6493</v>
      </c>
      <c r="D2640" s="93" t="s">
        <v>6494</v>
      </c>
      <c r="E2640" s="94">
        <v>0</v>
      </c>
      <c r="F2640" s="93" t="s">
        <v>1185</v>
      </c>
      <c r="H2640" s="3">
        <f>E2640+SUMIF('BR DTG CIKDITIRO'!C:C,C2640,'BR DTG CIKDITIRO'!E:E)</f>
        <v>0</v>
      </c>
    </row>
    <row r="2641" spans="1:8" ht="15.75" customHeight="1">
      <c r="A2641" s="93" t="s">
        <v>6495</v>
      </c>
      <c r="B2641" s="93" t="s">
        <v>876</v>
      </c>
      <c r="C2641" s="93" t="s">
        <v>6495</v>
      </c>
      <c r="D2641" s="93" t="s">
        <v>6496</v>
      </c>
      <c r="E2641" s="94">
        <v>0</v>
      </c>
      <c r="F2641" s="93" t="s">
        <v>1185</v>
      </c>
      <c r="H2641" s="3">
        <f>E2641+SUMIF('BR DTG CIKDITIRO'!C:C,C2641,'BR DTG CIKDITIRO'!E:E)</f>
        <v>0</v>
      </c>
    </row>
    <row r="2642" spans="1:8" ht="15.75" customHeight="1">
      <c r="A2642" s="93" t="s">
        <v>6497</v>
      </c>
      <c r="B2642" s="93" t="s">
        <v>876</v>
      </c>
      <c r="C2642" s="93" t="s">
        <v>6497</v>
      </c>
      <c r="D2642" s="93" t="s">
        <v>6498</v>
      </c>
      <c r="E2642" s="94">
        <v>0</v>
      </c>
      <c r="F2642" s="93" t="s">
        <v>1185</v>
      </c>
      <c r="H2642" s="3">
        <f>E2642+SUMIF('BR DTG CIKDITIRO'!C:C,C2642,'BR DTG CIKDITIRO'!E:E)</f>
        <v>0</v>
      </c>
    </row>
    <row r="2643" spans="1:8" ht="15.75" customHeight="1">
      <c r="A2643" s="93" t="s">
        <v>9753</v>
      </c>
      <c r="B2643" s="93" t="s">
        <v>876</v>
      </c>
      <c r="C2643" s="93" t="s">
        <v>9753</v>
      </c>
      <c r="D2643" s="93" t="s">
        <v>9754</v>
      </c>
      <c r="E2643" s="94">
        <v>0</v>
      </c>
      <c r="F2643" s="93" t="s">
        <v>1185</v>
      </c>
      <c r="H2643" s="3">
        <f>E2643+SUMIF('BR DTG CIKDITIRO'!C:C,C2643,'BR DTG CIKDITIRO'!E:E)</f>
        <v>0</v>
      </c>
    </row>
    <row r="2644" spans="1:8" ht="15.75" customHeight="1">
      <c r="A2644" s="93" t="s">
        <v>9755</v>
      </c>
      <c r="B2644" s="93" t="s">
        <v>876</v>
      </c>
      <c r="C2644" s="93" t="s">
        <v>9755</v>
      </c>
      <c r="D2644" s="93" t="s">
        <v>9756</v>
      </c>
      <c r="E2644" s="94">
        <v>0</v>
      </c>
      <c r="F2644" s="93" t="s">
        <v>1185</v>
      </c>
      <c r="H2644" s="3">
        <f>E2644+SUMIF('BR DTG CIKDITIRO'!C:C,C2644,'BR DTG CIKDITIRO'!E:E)</f>
        <v>0</v>
      </c>
    </row>
    <row r="2645" spans="1:8" ht="15.75" customHeight="1">
      <c r="A2645" s="93" t="s">
        <v>9757</v>
      </c>
      <c r="B2645" s="93" t="s">
        <v>876</v>
      </c>
      <c r="C2645" s="93" t="s">
        <v>9757</v>
      </c>
      <c r="D2645" s="93" t="s">
        <v>9758</v>
      </c>
      <c r="E2645" s="94">
        <v>0</v>
      </c>
      <c r="F2645" s="93" t="s">
        <v>1185</v>
      </c>
      <c r="H2645" s="3">
        <f>E2645+SUMIF('BR DTG CIKDITIRO'!C:C,C2645,'BR DTG CIKDITIRO'!E:E)</f>
        <v>0</v>
      </c>
    </row>
    <row r="2646" spans="1:8" ht="15.75" customHeight="1">
      <c r="A2646" s="93" t="s">
        <v>9759</v>
      </c>
      <c r="B2646" s="93" t="s">
        <v>876</v>
      </c>
      <c r="C2646" s="93" t="s">
        <v>9759</v>
      </c>
      <c r="D2646" s="93" t="s">
        <v>9760</v>
      </c>
      <c r="E2646" s="94">
        <v>0</v>
      </c>
      <c r="F2646" s="93" t="s">
        <v>1185</v>
      </c>
      <c r="H2646" s="3">
        <f>E2646+SUMIF('BR DTG CIKDITIRO'!C:C,C2646,'BR DTG CIKDITIRO'!E:E)</f>
        <v>0</v>
      </c>
    </row>
    <row r="2647" spans="1:8" ht="15.75" customHeight="1">
      <c r="A2647" s="93" t="s">
        <v>6503</v>
      </c>
      <c r="B2647" s="93" t="s">
        <v>876</v>
      </c>
      <c r="C2647" s="93" t="s">
        <v>6503</v>
      </c>
      <c r="D2647" s="93" t="s">
        <v>6504</v>
      </c>
      <c r="E2647" s="94">
        <v>0</v>
      </c>
      <c r="F2647" s="93" t="s">
        <v>1185</v>
      </c>
      <c r="H2647" s="3">
        <f>E2647+SUMIF('BR DTG CIKDITIRO'!C:C,C2647,'BR DTG CIKDITIRO'!E:E)</f>
        <v>0</v>
      </c>
    </row>
    <row r="2648" spans="1:8" ht="15.75" customHeight="1">
      <c r="A2648" s="93" t="s">
        <v>6505</v>
      </c>
      <c r="B2648" s="93" t="s">
        <v>876</v>
      </c>
      <c r="C2648" s="93" t="s">
        <v>6505</v>
      </c>
      <c r="D2648" s="93" t="s">
        <v>6506</v>
      </c>
      <c r="E2648" s="94">
        <v>0</v>
      </c>
      <c r="F2648" s="93" t="s">
        <v>1185</v>
      </c>
      <c r="H2648" s="3">
        <f>E2648+SUMIF('BR DTG CIKDITIRO'!C:C,C2648,'BR DTG CIKDITIRO'!E:E)</f>
        <v>0</v>
      </c>
    </row>
    <row r="2649" spans="1:8" ht="15.75" customHeight="1">
      <c r="A2649" s="93" t="s">
        <v>9761</v>
      </c>
      <c r="B2649" s="93" t="s">
        <v>876</v>
      </c>
      <c r="C2649" s="93" t="s">
        <v>9761</v>
      </c>
      <c r="D2649" s="93" t="s">
        <v>9762</v>
      </c>
      <c r="E2649" s="94">
        <v>0</v>
      </c>
      <c r="F2649" s="93" t="s">
        <v>1185</v>
      </c>
      <c r="H2649" s="3">
        <f>E2649+SUMIF('BR DTG CIKDITIRO'!C:C,C2649,'BR DTG CIKDITIRO'!E:E)</f>
        <v>0</v>
      </c>
    </row>
    <row r="2650" spans="1:8" ht="15.75" customHeight="1">
      <c r="A2650" s="93" t="s">
        <v>9763</v>
      </c>
      <c r="B2650" s="93" t="s">
        <v>876</v>
      </c>
      <c r="C2650" s="93" t="s">
        <v>9763</v>
      </c>
      <c r="D2650" s="93" t="s">
        <v>9764</v>
      </c>
      <c r="E2650" s="94">
        <v>0</v>
      </c>
      <c r="F2650" s="93" t="s">
        <v>1185</v>
      </c>
      <c r="H2650" s="3">
        <f>E2650+SUMIF('BR DTG CIKDITIRO'!C:C,C2650,'BR DTG CIKDITIRO'!E:E)</f>
        <v>0</v>
      </c>
    </row>
    <row r="2651" spans="1:8" ht="15.75" customHeight="1">
      <c r="A2651" s="93" t="s">
        <v>6509</v>
      </c>
      <c r="B2651" s="93" t="s">
        <v>876</v>
      </c>
      <c r="C2651" s="93" t="s">
        <v>6509</v>
      </c>
      <c r="D2651" s="93" t="s">
        <v>6510</v>
      </c>
      <c r="E2651" s="94">
        <v>0</v>
      </c>
      <c r="F2651" s="93" t="s">
        <v>1185</v>
      </c>
      <c r="H2651" s="3">
        <f>E2651+SUMIF('BR DTG CIKDITIRO'!C:C,C2651,'BR DTG CIKDITIRO'!E:E)</f>
        <v>0</v>
      </c>
    </row>
    <row r="2652" spans="1:8" ht="15.75" customHeight="1">
      <c r="A2652" s="93" t="s">
        <v>9765</v>
      </c>
      <c r="B2652" s="93" t="s">
        <v>876</v>
      </c>
      <c r="C2652" s="93" t="s">
        <v>9765</v>
      </c>
      <c r="D2652" s="93" t="s">
        <v>9766</v>
      </c>
      <c r="E2652" s="94">
        <v>0</v>
      </c>
      <c r="F2652" s="93" t="s">
        <v>1185</v>
      </c>
      <c r="H2652" s="3">
        <f>E2652+SUMIF('BR DTG CIKDITIRO'!C:C,C2652,'BR DTG CIKDITIRO'!E:E)</f>
        <v>0</v>
      </c>
    </row>
    <row r="2653" spans="1:8" ht="15.75" customHeight="1">
      <c r="A2653" s="93" t="s">
        <v>6515</v>
      </c>
      <c r="B2653" s="93" t="s">
        <v>876</v>
      </c>
      <c r="C2653" s="93" t="s">
        <v>6515</v>
      </c>
      <c r="D2653" s="93" t="s">
        <v>6516</v>
      </c>
      <c r="E2653" s="94">
        <v>0</v>
      </c>
      <c r="F2653" s="93" t="s">
        <v>1185</v>
      </c>
      <c r="H2653" s="3">
        <f>E2653+SUMIF('BR DTG CIKDITIRO'!C:C,C2653,'BR DTG CIKDITIRO'!E:E)</f>
        <v>0</v>
      </c>
    </row>
    <row r="2654" spans="1:8" ht="15.75" customHeight="1">
      <c r="A2654" s="93" t="s">
        <v>1894</v>
      </c>
      <c r="B2654" s="93" t="s">
        <v>876</v>
      </c>
      <c r="C2654" s="93" t="s">
        <v>1894</v>
      </c>
      <c r="D2654" s="93" t="s">
        <v>1895</v>
      </c>
      <c r="E2654" s="94">
        <v>0</v>
      </c>
      <c r="F2654" s="93" t="s">
        <v>1185</v>
      </c>
      <c r="H2654" s="3">
        <f>E2654+SUMIF('BR DTG CIKDITIRO'!C:C,C2654,'BR DTG CIKDITIRO'!E:E)</f>
        <v>0</v>
      </c>
    </row>
    <row r="2655" spans="1:8" ht="15.75" customHeight="1">
      <c r="A2655" s="93" t="s">
        <v>2260</v>
      </c>
      <c r="B2655" s="93" t="s">
        <v>876</v>
      </c>
      <c r="C2655" s="93" t="s">
        <v>2260</v>
      </c>
      <c r="D2655" s="93" t="s">
        <v>2261</v>
      </c>
      <c r="E2655" s="94">
        <v>0</v>
      </c>
      <c r="F2655" s="93" t="s">
        <v>1185</v>
      </c>
      <c r="H2655" s="3">
        <f>E2655+SUMIF('BR DTG CIKDITIRO'!C:C,C2655,'BR DTG CIKDITIRO'!E:E)</f>
        <v>0</v>
      </c>
    </row>
    <row r="2656" spans="1:8" ht="15.75" customHeight="1">
      <c r="A2656" s="93" t="s">
        <v>848</v>
      </c>
      <c r="B2656" s="93" t="s">
        <v>876</v>
      </c>
      <c r="C2656" s="93" t="s">
        <v>848</v>
      </c>
      <c r="D2656" s="93" t="s">
        <v>849</v>
      </c>
      <c r="E2656" s="94">
        <v>0</v>
      </c>
      <c r="F2656" s="93" t="s">
        <v>1185</v>
      </c>
      <c r="H2656" s="3">
        <f>E2656+SUMIF('BR DTG CIKDITIRO'!C:C,C2656,'BR DTG CIKDITIRO'!E:E)</f>
        <v>0</v>
      </c>
    </row>
    <row r="2657" spans="1:8" ht="15.75" customHeight="1">
      <c r="A2657" s="93" t="s">
        <v>6519</v>
      </c>
      <c r="B2657" s="93" t="s">
        <v>948</v>
      </c>
      <c r="C2657" s="93" t="s">
        <v>6519</v>
      </c>
      <c r="D2657" s="93" t="s">
        <v>6520</v>
      </c>
      <c r="E2657" s="94">
        <v>3</v>
      </c>
      <c r="F2657" s="93" t="s">
        <v>1185</v>
      </c>
      <c r="H2657" s="3">
        <f>E2657+SUMIF('BR DTG CIKDITIRO'!C:C,C2657,'BR DTG CIKDITIRO'!E:E)</f>
        <v>3</v>
      </c>
    </row>
    <row r="2658" spans="1:8" ht="15.75" customHeight="1">
      <c r="A2658" s="93" t="s">
        <v>6521</v>
      </c>
      <c r="B2658" s="93" t="s">
        <v>876</v>
      </c>
      <c r="C2658" s="93" t="s">
        <v>6521</v>
      </c>
      <c r="D2658" s="93" t="s">
        <v>6522</v>
      </c>
      <c r="E2658" s="94">
        <v>0</v>
      </c>
      <c r="F2658" s="93" t="s">
        <v>1185</v>
      </c>
      <c r="H2658" s="3">
        <f>E2658+SUMIF('BR DTG CIKDITIRO'!C:C,C2658,'BR DTG CIKDITIRO'!E:E)</f>
        <v>0</v>
      </c>
    </row>
    <row r="2659" spans="1:8" ht="15.75" customHeight="1">
      <c r="A2659" s="93" t="s">
        <v>9767</v>
      </c>
      <c r="B2659" s="93" t="s">
        <v>876</v>
      </c>
      <c r="C2659" s="93" t="s">
        <v>9767</v>
      </c>
      <c r="D2659" s="93" t="s">
        <v>9768</v>
      </c>
      <c r="E2659" s="94">
        <v>0</v>
      </c>
      <c r="F2659" s="93" t="s">
        <v>1185</v>
      </c>
      <c r="H2659" s="3">
        <f>E2659+SUMIF('BR DTG CIKDITIRO'!C:C,C2659,'BR DTG CIKDITIRO'!E:E)</f>
        <v>0</v>
      </c>
    </row>
    <row r="2660" spans="1:8" ht="15.75" customHeight="1">
      <c r="A2660" s="93" t="s">
        <v>9769</v>
      </c>
      <c r="B2660" s="93" t="s">
        <v>876</v>
      </c>
      <c r="C2660" s="93" t="s">
        <v>9769</v>
      </c>
      <c r="D2660" s="93" t="s">
        <v>2330</v>
      </c>
      <c r="E2660" s="94">
        <v>0</v>
      </c>
      <c r="F2660" s="93" t="s">
        <v>1185</v>
      </c>
      <c r="H2660" s="3">
        <f>E2660+SUMIF('BR DTG CIKDITIRO'!C:C,C2660,'BR DTG CIKDITIRO'!E:E)</f>
        <v>0</v>
      </c>
    </row>
    <row r="2661" spans="1:8" ht="15.75" customHeight="1">
      <c r="A2661" s="93" t="s">
        <v>9770</v>
      </c>
      <c r="B2661" s="93" t="s">
        <v>876</v>
      </c>
      <c r="C2661" s="93" t="s">
        <v>9770</v>
      </c>
      <c r="D2661" s="93" t="s">
        <v>9771</v>
      </c>
      <c r="E2661" s="94">
        <v>0</v>
      </c>
      <c r="F2661" s="93" t="s">
        <v>1185</v>
      </c>
      <c r="H2661" s="3">
        <f>E2661+SUMIF('BR DTG CIKDITIRO'!C:C,C2661,'BR DTG CIKDITIRO'!E:E)</f>
        <v>0</v>
      </c>
    </row>
    <row r="2662" spans="1:8" ht="15.75" customHeight="1">
      <c r="A2662" s="93" t="s">
        <v>6523</v>
      </c>
      <c r="B2662" s="93" t="s">
        <v>876</v>
      </c>
      <c r="C2662" s="93" t="s">
        <v>6523</v>
      </c>
      <c r="D2662" s="93" t="s">
        <v>6524</v>
      </c>
      <c r="E2662" s="94">
        <v>0</v>
      </c>
      <c r="F2662" s="93" t="s">
        <v>1185</v>
      </c>
      <c r="H2662" s="3">
        <f>E2662+SUMIF('BR DTG CIKDITIRO'!C:C,C2662,'BR DTG CIKDITIRO'!E:E)</f>
        <v>0</v>
      </c>
    </row>
    <row r="2663" spans="1:8" ht="15.75" customHeight="1">
      <c r="A2663" s="93" t="s">
        <v>6525</v>
      </c>
      <c r="B2663" s="93" t="s">
        <v>876</v>
      </c>
      <c r="C2663" s="93" t="s">
        <v>6525</v>
      </c>
      <c r="D2663" s="93" t="s">
        <v>9772</v>
      </c>
      <c r="E2663" s="94">
        <v>0</v>
      </c>
      <c r="F2663" s="93" t="s">
        <v>1185</v>
      </c>
      <c r="H2663" s="3">
        <f>E2663+SUMIF('BR DTG CIKDITIRO'!C:C,C2663,'BR DTG CIKDITIRO'!E:E)</f>
        <v>0</v>
      </c>
    </row>
    <row r="2664" spans="1:8" ht="15.75" customHeight="1">
      <c r="A2664" s="93" t="s">
        <v>9773</v>
      </c>
      <c r="B2664" s="93" t="s">
        <v>876</v>
      </c>
      <c r="C2664" s="93" t="s">
        <v>9773</v>
      </c>
      <c r="D2664" s="93" t="s">
        <v>9774</v>
      </c>
      <c r="E2664" s="94">
        <v>0</v>
      </c>
      <c r="F2664" s="93" t="s">
        <v>1185</v>
      </c>
      <c r="H2664" s="3">
        <f>E2664+SUMIF('BR DTG CIKDITIRO'!C:C,C2664,'BR DTG CIKDITIRO'!E:E)</f>
        <v>0</v>
      </c>
    </row>
    <row r="2665" spans="1:8" ht="15.75" customHeight="1">
      <c r="A2665" s="93" t="s">
        <v>9775</v>
      </c>
      <c r="B2665" s="93" t="s">
        <v>1100</v>
      </c>
      <c r="C2665" s="93" t="s">
        <v>9775</v>
      </c>
      <c r="D2665" s="93" t="s">
        <v>9776</v>
      </c>
      <c r="E2665" s="94">
        <v>0</v>
      </c>
      <c r="F2665" s="93" t="s">
        <v>1185</v>
      </c>
      <c r="H2665" s="3">
        <f>E2665+SUMIF('BR DTG CIKDITIRO'!C:C,C2665,'BR DTG CIKDITIRO'!E:E)</f>
        <v>0</v>
      </c>
    </row>
    <row r="2666" spans="1:8" ht="15.75" customHeight="1">
      <c r="A2666" s="93" t="s">
        <v>9777</v>
      </c>
      <c r="B2666" s="93" t="s">
        <v>876</v>
      </c>
      <c r="C2666" s="93" t="s">
        <v>9777</v>
      </c>
      <c r="D2666" s="93" t="s">
        <v>9778</v>
      </c>
      <c r="E2666" s="94">
        <v>0</v>
      </c>
      <c r="F2666" s="93" t="s">
        <v>1185</v>
      </c>
      <c r="H2666" s="3">
        <f>E2666+SUMIF('BR DTG CIKDITIRO'!C:C,C2666,'BR DTG CIKDITIRO'!E:E)</f>
        <v>0</v>
      </c>
    </row>
    <row r="2667" spans="1:8" ht="15.75" customHeight="1">
      <c r="A2667" s="93" t="s">
        <v>6533</v>
      </c>
      <c r="B2667" s="93" t="s">
        <v>876</v>
      </c>
      <c r="C2667" s="93" t="s">
        <v>6533</v>
      </c>
      <c r="D2667" s="93" t="s">
        <v>6534</v>
      </c>
      <c r="E2667" s="94">
        <v>0</v>
      </c>
      <c r="F2667" s="93" t="s">
        <v>1185</v>
      </c>
      <c r="H2667" s="3">
        <f>E2667+SUMIF('BR DTG CIKDITIRO'!C:C,C2667,'BR DTG CIKDITIRO'!E:E)</f>
        <v>0</v>
      </c>
    </row>
    <row r="2668" spans="1:8" ht="15.75" customHeight="1">
      <c r="A2668" s="93" t="s">
        <v>6535</v>
      </c>
      <c r="B2668" s="93" t="s">
        <v>876</v>
      </c>
      <c r="C2668" s="93" t="s">
        <v>6535</v>
      </c>
      <c r="D2668" s="93" t="s">
        <v>6536</v>
      </c>
      <c r="E2668" s="94">
        <v>0</v>
      </c>
      <c r="F2668" s="93" t="s">
        <v>1185</v>
      </c>
      <c r="H2668" s="3">
        <f>E2668+SUMIF('BR DTG CIKDITIRO'!C:C,C2668,'BR DTG CIKDITIRO'!E:E)</f>
        <v>0</v>
      </c>
    </row>
    <row r="2669" spans="1:8" ht="15.75" customHeight="1">
      <c r="A2669" s="93" t="s">
        <v>9779</v>
      </c>
      <c r="B2669" s="93" t="s">
        <v>876</v>
      </c>
      <c r="C2669" s="93" t="s">
        <v>9779</v>
      </c>
      <c r="D2669" s="93" t="s">
        <v>9780</v>
      </c>
      <c r="E2669" s="94">
        <v>0</v>
      </c>
      <c r="F2669" s="93" t="s">
        <v>1185</v>
      </c>
      <c r="H2669" s="3">
        <f>E2669+SUMIF('BR DTG CIKDITIRO'!C:C,C2669,'BR DTG CIKDITIRO'!E:E)</f>
        <v>0</v>
      </c>
    </row>
    <row r="2670" spans="1:8" ht="15.75" customHeight="1">
      <c r="A2670" s="93" t="s">
        <v>9781</v>
      </c>
      <c r="B2670" s="93" t="s">
        <v>876</v>
      </c>
      <c r="C2670" s="93" t="s">
        <v>9781</v>
      </c>
      <c r="D2670" s="93" t="s">
        <v>9782</v>
      </c>
      <c r="E2670" s="94">
        <v>0</v>
      </c>
      <c r="F2670" s="93" t="s">
        <v>1185</v>
      </c>
      <c r="H2670" s="3">
        <f>E2670+SUMIF('BR DTG CIKDITIRO'!C:C,C2670,'BR DTG CIKDITIRO'!E:E)</f>
        <v>0</v>
      </c>
    </row>
    <row r="2671" spans="1:8" ht="15.75" customHeight="1">
      <c r="A2671" s="93" t="s">
        <v>9783</v>
      </c>
      <c r="B2671" s="93" t="s">
        <v>876</v>
      </c>
      <c r="C2671" s="93" t="s">
        <v>9783</v>
      </c>
      <c r="D2671" s="93" t="s">
        <v>9784</v>
      </c>
      <c r="E2671" s="94">
        <v>0</v>
      </c>
      <c r="F2671" s="93" t="s">
        <v>1185</v>
      </c>
      <c r="H2671" s="3">
        <f>E2671+SUMIF('BR DTG CIKDITIRO'!C:C,C2671,'BR DTG CIKDITIRO'!E:E)</f>
        <v>0</v>
      </c>
    </row>
    <row r="2672" spans="1:8" ht="15.75" customHeight="1">
      <c r="A2672" s="93" t="s">
        <v>9785</v>
      </c>
      <c r="B2672" s="93" t="s">
        <v>876</v>
      </c>
      <c r="C2672" s="93" t="s">
        <v>9785</v>
      </c>
      <c r="D2672" s="93" t="s">
        <v>9786</v>
      </c>
      <c r="E2672" s="94">
        <v>0</v>
      </c>
      <c r="F2672" s="93" t="s">
        <v>1185</v>
      </c>
      <c r="H2672" s="3">
        <f>E2672+SUMIF('BR DTG CIKDITIRO'!C:C,C2672,'BR DTG CIKDITIRO'!E:E)</f>
        <v>0</v>
      </c>
    </row>
    <row r="2673" spans="1:8" ht="15.75" customHeight="1">
      <c r="A2673" s="93" t="s">
        <v>9787</v>
      </c>
      <c r="B2673" s="93" t="s">
        <v>876</v>
      </c>
      <c r="C2673" s="93" t="s">
        <v>9787</v>
      </c>
      <c r="D2673" s="93" t="s">
        <v>9788</v>
      </c>
      <c r="E2673" s="94">
        <v>0</v>
      </c>
      <c r="F2673" s="93" t="s">
        <v>1185</v>
      </c>
      <c r="H2673" s="3">
        <f>E2673+SUMIF('BR DTG CIKDITIRO'!C:C,C2673,'BR DTG CIKDITIRO'!E:E)</f>
        <v>0</v>
      </c>
    </row>
    <row r="2674" spans="1:8" ht="15.75" customHeight="1">
      <c r="A2674" s="93" t="s">
        <v>850</v>
      </c>
      <c r="B2674" s="93" t="s">
        <v>888</v>
      </c>
      <c r="C2674" s="93" t="s">
        <v>850</v>
      </c>
      <c r="D2674" s="93" t="s">
        <v>851</v>
      </c>
      <c r="E2674" s="94">
        <v>1</v>
      </c>
      <c r="F2674" s="93" t="s">
        <v>1185</v>
      </c>
      <c r="H2674" s="3">
        <f>E2674+SUMIF('BR DTG CIKDITIRO'!C:C,C2674,'BR DTG CIKDITIRO'!E:E)</f>
        <v>1</v>
      </c>
    </row>
    <row r="2675" spans="1:8" ht="15.75" customHeight="1">
      <c r="A2675" s="93" t="s">
        <v>9789</v>
      </c>
      <c r="B2675" s="93" t="s">
        <v>876</v>
      </c>
      <c r="C2675" s="93" t="s">
        <v>9789</v>
      </c>
      <c r="D2675" s="93" t="s">
        <v>9790</v>
      </c>
      <c r="E2675" s="94">
        <v>0</v>
      </c>
      <c r="F2675" s="93" t="s">
        <v>1185</v>
      </c>
      <c r="H2675" s="3">
        <f>E2675+SUMIF('BR DTG CIKDITIRO'!C:C,C2675,'BR DTG CIKDITIRO'!E:E)</f>
        <v>0</v>
      </c>
    </row>
    <row r="2676" spans="1:8" ht="15.75" customHeight="1">
      <c r="A2676" s="93" t="s">
        <v>6547</v>
      </c>
      <c r="B2676" s="93" t="s">
        <v>876</v>
      </c>
      <c r="C2676" s="93" t="s">
        <v>6547</v>
      </c>
      <c r="D2676" s="93" t="s">
        <v>6548</v>
      </c>
      <c r="E2676" s="94">
        <v>0</v>
      </c>
      <c r="F2676" s="93" t="s">
        <v>1185</v>
      </c>
      <c r="H2676" s="3">
        <f>E2676+SUMIF('BR DTG CIKDITIRO'!C:C,C2676,'BR DTG CIKDITIRO'!E:E)</f>
        <v>0</v>
      </c>
    </row>
    <row r="2677" spans="1:8" ht="15.75" customHeight="1">
      <c r="A2677" s="93" t="s">
        <v>9791</v>
      </c>
      <c r="B2677" s="93" t="s">
        <v>876</v>
      </c>
      <c r="C2677" s="93" t="s">
        <v>9791</v>
      </c>
      <c r="D2677" s="93" t="s">
        <v>9792</v>
      </c>
      <c r="E2677" s="94">
        <v>0</v>
      </c>
      <c r="F2677" s="93" t="s">
        <v>1185</v>
      </c>
      <c r="H2677" s="3">
        <f>E2677+SUMIF('BR DTG CIKDITIRO'!C:C,C2677,'BR DTG CIKDITIRO'!E:E)</f>
        <v>0</v>
      </c>
    </row>
    <row r="2678" spans="1:8" ht="15.75" customHeight="1">
      <c r="A2678" s="93" t="s">
        <v>759</v>
      </c>
      <c r="B2678" s="93" t="s">
        <v>876</v>
      </c>
      <c r="C2678" s="93" t="s">
        <v>759</v>
      </c>
      <c r="D2678" s="93" t="s">
        <v>760</v>
      </c>
      <c r="E2678" s="94">
        <v>0</v>
      </c>
      <c r="F2678" s="93" t="s">
        <v>1185</v>
      </c>
      <c r="H2678" s="3">
        <f>E2678+SUMIF('BR DTG CIKDITIRO'!C:C,C2678,'BR DTG CIKDITIRO'!E:E)</f>
        <v>0</v>
      </c>
    </row>
    <row r="2679" spans="1:8" ht="15.75" customHeight="1">
      <c r="A2679" s="93" t="s">
        <v>6555</v>
      </c>
      <c r="B2679" s="93" t="s">
        <v>876</v>
      </c>
      <c r="C2679" s="93" t="s">
        <v>6555</v>
      </c>
      <c r="D2679" s="93" t="s">
        <v>6556</v>
      </c>
      <c r="E2679" s="94">
        <v>0</v>
      </c>
      <c r="F2679" s="93" t="s">
        <v>1185</v>
      </c>
      <c r="H2679" s="3">
        <f>E2679+SUMIF('BR DTG CIKDITIRO'!C:C,C2679,'BR DTG CIKDITIRO'!E:E)</f>
        <v>0</v>
      </c>
    </row>
    <row r="2680" spans="1:8" ht="15.75" customHeight="1">
      <c r="A2680" s="93" t="s">
        <v>2262</v>
      </c>
      <c r="B2680" s="93" t="s">
        <v>1185</v>
      </c>
      <c r="C2680" s="93" t="s">
        <v>2262</v>
      </c>
      <c r="D2680" s="93" t="s">
        <v>2263</v>
      </c>
      <c r="E2680" s="94">
        <v>0</v>
      </c>
      <c r="F2680" s="93" t="s">
        <v>1185</v>
      </c>
      <c r="H2680" s="3">
        <f>E2680+SUMIF('BR DTG CIKDITIRO'!C:C,C2680,'BR DTG CIKDITIRO'!E:E)</f>
        <v>0</v>
      </c>
    </row>
    <row r="2681" spans="1:8" ht="15.75" customHeight="1">
      <c r="A2681" s="93" t="s">
        <v>6557</v>
      </c>
      <c r="B2681" s="93" t="s">
        <v>876</v>
      </c>
      <c r="C2681" s="93" t="s">
        <v>6557</v>
      </c>
      <c r="D2681" s="93" t="s">
        <v>6558</v>
      </c>
      <c r="E2681" s="94">
        <v>0</v>
      </c>
      <c r="F2681" s="93" t="s">
        <v>1185</v>
      </c>
      <c r="H2681" s="3">
        <f>E2681+SUMIF('BR DTG CIKDITIRO'!C:C,C2681,'BR DTG CIKDITIRO'!E:E)</f>
        <v>0</v>
      </c>
    </row>
    <row r="2682" spans="1:8" ht="15.75" customHeight="1">
      <c r="A2682" s="93" t="s">
        <v>6559</v>
      </c>
      <c r="B2682" s="93" t="s">
        <v>876</v>
      </c>
      <c r="C2682" s="93" t="s">
        <v>6559</v>
      </c>
      <c r="D2682" s="93" t="s">
        <v>6560</v>
      </c>
      <c r="E2682" s="94">
        <v>0</v>
      </c>
      <c r="F2682" s="93" t="s">
        <v>1185</v>
      </c>
      <c r="H2682" s="3">
        <f>E2682+SUMIF('BR DTG CIKDITIRO'!C:C,C2682,'BR DTG CIKDITIRO'!E:E)</f>
        <v>0</v>
      </c>
    </row>
    <row r="2683" spans="1:8" ht="15.75" customHeight="1">
      <c r="A2683" s="93" t="s">
        <v>6563</v>
      </c>
      <c r="B2683" s="93" t="s">
        <v>876</v>
      </c>
      <c r="C2683" s="93" t="s">
        <v>6563</v>
      </c>
      <c r="D2683" s="93" t="s">
        <v>6564</v>
      </c>
      <c r="E2683" s="94">
        <v>0</v>
      </c>
      <c r="F2683" s="93" t="s">
        <v>1185</v>
      </c>
      <c r="H2683" s="3">
        <f>E2683+SUMIF('BR DTG CIKDITIRO'!C:C,C2683,'BR DTG CIKDITIRO'!E:E)</f>
        <v>0</v>
      </c>
    </row>
    <row r="2684" spans="1:8" ht="15.75" customHeight="1">
      <c r="A2684" s="93" t="s">
        <v>9793</v>
      </c>
      <c r="B2684" s="93" t="s">
        <v>876</v>
      </c>
      <c r="C2684" s="93" t="s">
        <v>9793</v>
      </c>
      <c r="D2684" s="93" t="s">
        <v>9794</v>
      </c>
      <c r="E2684" s="94">
        <v>0</v>
      </c>
      <c r="F2684" s="93" t="s">
        <v>1185</v>
      </c>
      <c r="H2684" s="3">
        <f>E2684+SUMIF('BR DTG CIKDITIRO'!C:C,C2684,'BR DTG CIKDITIRO'!E:E)</f>
        <v>0</v>
      </c>
    </row>
    <row r="2685" spans="1:8" ht="15.75" customHeight="1">
      <c r="A2685" s="93" t="s">
        <v>9795</v>
      </c>
      <c r="B2685" s="93" t="s">
        <v>876</v>
      </c>
      <c r="C2685" s="93" t="s">
        <v>9795</v>
      </c>
      <c r="D2685" s="93" t="s">
        <v>9796</v>
      </c>
      <c r="E2685" s="94">
        <v>0</v>
      </c>
      <c r="F2685" s="93" t="s">
        <v>1185</v>
      </c>
      <c r="H2685" s="3">
        <f>E2685+SUMIF('BR DTG CIKDITIRO'!C:C,C2685,'BR DTG CIKDITIRO'!E:E)</f>
        <v>0</v>
      </c>
    </row>
    <row r="2686" spans="1:8" ht="15.75" customHeight="1">
      <c r="A2686" s="93" t="s">
        <v>6569</v>
      </c>
      <c r="B2686" s="93" t="s">
        <v>876</v>
      </c>
      <c r="C2686" s="93" t="s">
        <v>6569</v>
      </c>
      <c r="D2686" s="93" t="s">
        <v>6570</v>
      </c>
      <c r="E2686" s="94">
        <v>0</v>
      </c>
      <c r="F2686" s="93" t="s">
        <v>1185</v>
      </c>
      <c r="H2686" s="3">
        <f>E2686+SUMIF('BR DTG CIKDITIRO'!C:C,C2686,'BR DTG CIKDITIRO'!E:E)</f>
        <v>0</v>
      </c>
    </row>
    <row r="2687" spans="1:8" ht="15.75" customHeight="1">
      <c r="A2687" s="93" t="s">
        <v>6571</v>
      </c>
      <c r="B2687" s="93" t="s">
        <v>876</v>
      </c>
      <c r="C2687" s="93" t="s">
        <v>6571</v>
      </c>
      <c r="D2687" s="93" t="s">
        <v>6572</v>
      </c>
      <c r="E2687" s="94">
        <v>0</v>
      </c>
      <c r="F2687" s="93" t="s">
        <v>1185</v>
      </c>
      <c r="H2687" s="3">
        <f>E2687+SUMIF('BR DTG CIKDITIRO'!C:C,C2687,'BR DTG CIKDITIRO'!E:E)</f>
        <v>0</v>
      </c>
    </row>
    <row r="2688" spans="1:8" ht="15.75" customHeight="1">
      <c r="A2688" s="93" t="s">
        <v>9797</v>
      </c>
      <c r="B2688" s="93" t="s">
        <v>876</v>
      </c>
      <c r="C2688" s="93" t="s">
        <v>9797</v>
      </c>
      <c r="D2688" s="93" t="s">
        <v>9798</v>
      </c>
      <c r="E2688" s="94">
        <v>0</v>
      </c>
      <c r="F2688" s="93" t="s">
        <v>1185</v>
      </c>
      <c r="H2688" s="3">
        <f>E2688+SUMIF('BR DTG CIKDITIRO'!C:C,C2688,'BR DTG CIKDITIRO'!E:E)</f>
        <v>0</v>
      </c>
    </row>
    <row r="2689" spans="1:8" ht="15.75" customHeight="1">
      <c r="A2689" s="93" t="s">
        <v>6573</v>
      </c>
      <c r="B2689" s="93" t="s">
        <v>876</v>
      </c>
      <c r="C2689" s="93" t="s">
        <v>6573</v>
      </c>
      <c r="D2689" s="93" t="s">
        <v>6574</v>
      </c>
      <c r="E2689" s="94">
        <v>0</v>
      </c>
      <c r="F2689" s="93" t="s">
        <v>1185</v>
      </c>
      <c r="H2689" s="3">
        <f>E2689+SUMIF('BR DTG CIKDITIRO'!C:C,C2689,'BR DTG CIKDITIRO'!E:E)</f>
        <v>0</v>
      </c>
    </row>
    <row r="2690" spans="1:8" ht="15.75" customHeight="1">
      <c r="A2690" s="93" t="s">
        <v>9799</v>
      </c>
      <c r="B2690" s="93" t="s">
        <v>876</v>
      </c>
      <c r="C2690" s="93" t="s">
        <v>9799</v>
      </c>
      <c r="D2690" s="93" t="s">
        <v>9800</v>
      </c>
      <c r="E2690" s="94">
        <v>0</v>
      </c>
      <c r="F2690" s="93" t="s">
        <v>1185</v>
      </c>
      <c r="H2690" s="3">
        <f>E2690+SUMIF('BR DTG CIKDITIRO'!C:C,C2690,'BR DTG CIKDITIRO'!E:E)</f>
        <v>0</v>
      </c>
    </row>
    <row r="2691" spans="1:8" ht="15.75" customHeight="1">
      <c r="A2691" s="93" t="s">
        <v>9801</v>
      </c>
      <c r="B2691" s="93" t="s">
        <v>876</v>
      </c>
      <c r="C2691" s="93" t="s">
        <v>9801</v>
      </c>
      <c r="D2691" s="93" t="s">
        <v>9802</v>
      </c>
      <c r="E2691" s="94">
        <v>0</v>
      </c>
      <c r="F2691" s="93" t="s">
        <v>1185</v>
      </c>
      <c r="H2691" s="3">
        <f>E2691+SUMIF('BR DTG CIKDITIRO'!C:C,C2691,'BR DTG CIKDITIRO'!E:E)</f>
        <v>0</v>
      </c>
    </row>
    <row r="2692" spans="1:8" ht="15.75" customHeight="1">
      <c r="A2692" s="93" t="s">
        <v>9803</v>
      </c>
      <c r="B2692" s="93" t="s">
        <v>876</v>
      </c>
      <c r="C2692" s="93" t="s">
        <v>9803</v>
      </c>
      <c r="D2692" s="93" t="s">
        <v>9804</v>
      </c>
      <c r="E2692" s="94">
        <v>0</v>
      </c>
      <c r="F2692" s="93" t="s">
        <v>1185</v>
      </c>
      <c r="H2692" s="3">
        <f>E2692+SUMIF('BR DTG CIKDITIRO'!C:C,C2692,'BR DTG CIKDITIRO'!E:E)</f>
        <v>0</v>
      </c>
    </row>
    <row r="2693" spans="1:8" ht="15.75" customHeight="1">
      <c r="A2693" s="93" t="s">
        <v>9805</v>
      </c>
      <c r="B2693" s="93" t="s">
        <v>876</v>
      </c>
      <c r="C2693" s="93" t="s">
        <v>9805</v>
      </c>
      <c r="D2693" s="93" t="s">
        <v>9806</v>
      </c>
      <c r="E2693" s="94">
        <v>0</v>
      </c>
      <c r="F2693" s="93" t="s">
        <v>1185</v>
      </c>
      <c r="H2693" s="3">
        <f>E2693+SUMIF('BR DTG CIKDITIRO'!C:C,C2693,'BR DTG CIKDITIRO'!E:E)</f>
        <v>0</v>
      </c>
    </row>
    <row r="2694" spans="1:8" ht="15.75" customHeight="1">
      <c r="A2694" s="93" t="s">
        <v>9807</v>
      </c>
      <c r="B2694" s="93" t="s">
        <v>876</v>
      </c>
      <c r="C2694" s="93" t="s">
        <v>9807</v>
      </c>
      <c r="D2694" s="93" t="s">
        <v>9808</v>
      </c>
      <c r="E2694" s="94">
        <v>0</v>
      </c>
      <c r="F2694" s="93" t="s">
        <v>1185</v>
      </c>
      <c r="H2694" s="3">
        <f>E2694+SUMIF('BR DTG CIKDITIRO'!C:C,C2694,'BR DTG CIKDITIRO'!E:E)</f>
        <v>0</v>
      </c>
    </row>
    <row r="2695" spans="1:8" ht="15.75" customHeight="1">
      <c r="A2695" s="93" t="s">
        <v>6575</v>
      </c>
      <c r="B2695" s="93" t="s">
        <v>876</v>
      </c>
      <c r="C2695" s="93" t="s">
        <v>6575</v>
      </c>
      <c r="D2695" s="93" t="s">
        <v>6576</v>
      </c>
      <c r="E2695" s="94">
        <v>0</v>
      </c>
      <c r="F2695" s="93" t="s">
        <v>1185</v>
      </c>
      <c r="H2695" s="3">
        <f>E2695+SUMIF('BR DTG CIKDITIRO'!C:C,C2695,'BR DTG CIKDITIRO'!E:E)</f>
        <v>0</v>
      </c>
    </row>
    <row r="2696" spans="1:8" ht="15.75" customHeight="1">
      <c r="A2696" s="93" t="s">
        <v>6577</v>
      </c>
      <c r="B2696" s="93" t="s">
        <v>876</v>
      </c>
      <c r="C2696" s="93" t="s">
        <v>6577</v>
      </c>
      <c r="D2696" s="93" t="s">
        <v>2330</v>
      </c>
      <c r="E2696" s="94">
        <v>0</v>
      </c>
      <c r="F2696" s="93" t="s">
        <v>1185</v>
      </c>
      <c r="H2696" s="3">
        <f>E2696+SUMIF('BR DTG CIKDITIRO'!C:C,C2696,'BR DTG CIKDITIRO'!E:E)</f>
        <v>0</v>
      </c>
    </row>
    <row r="2697" spans="1:8" ht="15.75" customHeight="1">
      <c r="A2697" s="93" t="s">
        <v>9809</v>
      </c>
      <c r="B2697" s="93" t="s">
        <v>876</v>
      </c>
      <c r="C2697" s="93" t="s">
        <v>9809</v>
      </c>
      <c r="D2697" s="93" t="s">
        <v>9810</v>
      </c>
      <c r="E2697" s="94">
        <v>0</v>
      </c>
      <c r="F2697" s="93" t="s">
        <v>1185</v>
      </c>
      <c r="H2697" s="3">
        <f>E2697+SUMIF('BR DTG CIKDITIRO'!C:C,C2697,'BR DTG CIKDITIRO'!E:E)</f>
        <v>0</v>
      </c>
    </row>
    <row r="2698" spans="1:8" ht="15.75" customHeight="1">
      <c r="A2698" s="93" t="s">
        <v>9811</v>
      </c>
      <c r="B2698" s="93" t="s">
        <v>876</v>
      </c>
      <c r="C2698" s="93" t="s">
        <v>9811</v>
      </c>
      <c r="D2698" s="93" t="s">
        <v>9812</v>
      </c>
      <c r="E2698" s="94">
        <v>0</v>
      </c>
      <c r="F2698" s="93" t="s">
        <v>1185</v>
      </c>
      <c r="H2698" s="3">
        <f>E2698+SUMIF('BR DTG CIKDITIRO'!C:C,C2698,'BR DTG CIKDITIRO'!E:E)</f>
        <v>0</v>
      </c>
    </row>
    <row r="2699" spans="1:8" ht="15.75" customHeight="1">
      <c r="A2699" s="93" t="s">
        <v>6580</v>
      </c>
      <c r="B2699" s="93" t="s">
        <v>876</v>
      </c>
      <c r="C2699" s="93" t="s">
        <v>6580</v>
      </c>
      <c r="D2699" s="93" t="s">
        <v>2240</v>
      </c>
      <c r="E2699" s="94">
        <v>0</v>
      </c>
      <c r="F2699" s="93" t="s">
        <v>1185</v>
      </c>
      <c r="H2699" s="3">
        <f>E2699+SUMIF('BR DTG CIKDITIRO'!C:C,C2699,'BR DTG CIKDITIRO'!E:E)</f>
        <v>0</v>
      </c>
    </row>
    <row r="2700" spans="1:8" ht="15.75" customHeight="1">
      <c r="A2700" s="93" t="s">
        <v>9813</v>
      </c>
      <c r="B2700" s="93" t="s">
        <v>876</v>
      </c>
      <c r="C2700" s="93" t="s">
        <v>9813</v>
      </c>
      <c r="D2700" s="93" t="s">
        <v>9814</v>
      </c>
      <c r="E2700" s="94">
        <v>0</v>
      </c>
      <c r="F2700" s="93" t="s">
        <v>1185</v>
      </c>
      <c r="H2700" s="3">
        <f>E2700+SUMIF('BR DTG CIKDITIRO'!C:C,C2700,'BR DTG CIKDITIRO'!E:E)</f>
        <v>0</v>
      </c>
    </row>
    <row r="2701" spans="1:8" ht="15.75" customHeight="1">
      <c r="A2701" s="93" t="s">
        <v>6581</v>
      </c>
      <c r="B2701" s="93" t="s">
        <v>876</v>
      </c>
      <c r="C2701" s="93" t="s">
        <v>6581</v>
      </c>
      <c r="D2701" s="93" t="s">
        <v>6582</v>
      </c>
      <c r="E2701" s="94">
        <v>0</v>
      </c>
      <c r="F2701" s="93" t="s">
        <v>1185</v>
      </c>
      <c r="H2701" s="3">
        <f>E2701+SUMIF('BR DTG CIKDITIRO'!C:C,C2701,'BR DTG CIKDITIRO'!E:E)</f>
        <v>0</v>
      </c>
    </row>
    <row r="2702" spans="1:8" ht="15.75" customHeight="1">
      <c r="A2702" s="93" t="s">
        <v>6583</v>
      </c>
      <c r="B2702" s="93" t="s">
        <v>876</v>
      </c>
      <c r="C2702" s="93" t="s">
        <v>6583</v>
      </c>
      <c r="D2702" s="93" t="s">
        <v>9815</v>
      </c>
      <c r="E2702" s="94">
        <v>0</v>
      </c>
      <c r="F2702" s="93" t="s">
        <v>1185</v>
      </c>
      <c r="H2702" s="3">
        <f>E2702+SUMIF('BR DTG CIKDITIRO'!C:C,C2702,'BR DTG CIKDITIRO'!E:E)</f>
        <v>0</v>
      </c>
    </row>
    <row r="2703" spans="1:8" ht="15.75" customHeight="1">
      <c r="A2703" s="93" t="s">
        <v>6585</v>
      </c>
      <c r="B2703" s="93" t="s">
        <v>876</v>
      </c>
      <c r="C2703" s="93" t="s">
        <v>6585</v>
      </c>
      <c r="D2703" s="93" t="s">
        <v>6586</v>
      </c>
      <c r="E2703" s="94">
        <v>0</v>
      </c>
      <c r="F2703" s="93" t="s">
        <v>1185</v>
      </c>
      <c r="H2703" s="3">
        <f>E2703+SUMIF('BR DTG CIKDITIRO'!C:C,C2703,'BR DTG CIKDITIRO'!E:E)</f>
        <v>0</v>
      </c>
    </row>
    <row r="2704" spans="1:8" ht="15.75" customHeight="1">
      <c r="A2704" s="93" t="s">
        <v>9816</v>
      </c>
      <c r="B2704" s="93" t="s">
        <v>876</v>
      </c>
      <c r="C2704" s="93" t="s">
        <v>9816</v>
      </c>
      <c r="D2704" s="93" t="s">
        <v>9817</v>
      </c>
      <c r="E2704" s="94">
        <v>0</v>
      </c>
      <c r="F2704" s="93" t="s">
        <v>1185</v>
      </c>
      <c r="H2704" s="3">
        <f>E2704+SUMIF('BR DTG CIKDITIRO'!C:C,C2704,'BR DTG CIKDITIRO'!E:E)</f>
        <v>0</v>
      </c>
    </row>
    <row r="2705" spans="1:8" ht="15.75" customHeight="1">
      <c r="A2705" s="93" t="s">
        <v>6589</v>
      </c>
      <c r="B2705" s="93" t="s">
        <v>876</v>
      </c>
      <c r="C2705" s="93" t="s">
        <v>6589</v>
      </c>
      <c r="D2705" s="93" t="s">
        <v>6590</v>
      </c>
      <c r="E2705" s="94">
        <v>0</v>
      </c>
      <c r="F2705" s="93" t="s">
        <v>1185</v>
      </c>
      <c r="H2705" s="3">
        <f>E2705+SUMIF('BR DTG CIKDITIRO'!C:C,C2705,'BR DTG CIKDITIRO'!E:E)</f>
        <v>0</v>
      </c>
    </row>
    <row r="2706" spans="1:8" ht="15.75" customHeight="1">
      <c r="A2706" s="93" t="s">
        <v>6591</v>
      </c>
      <c r="B2706" s="93" t="s">
        <v>876</v>
      </c>
      <c r="C2706" s="93" t="s">
        <v>6591</v>
      </c>
      <c r="D2706" s="93" t="s">
        <v>6592</v>
      </c>
      <c r="E2706" s="94">
        <v>0</v>
      </c>
      <c r="F2706" s="93" t="s">
        <v>1185</v>
      </c>
      <c r="H2706" s="3">
        <f>E2706+SUMIF('BR DTG CIKDITIRO'!C:C,C2706,'BR DTG CIKDITIRO'!E:E)</f>
        <v>0</v>
      </c>
    </row>
    <row r="2707" spans="1:8" ht="15.75" customHeight="1">
      <c r="A2707" s="93" t="s">
        <v>6593</v>
      </c>
      <c r="B2707" s="93" t="s">
        <v>1185</v>
      </c>
      <c r="C2707" s="93" t="s">
        <v>6593</v>
      </c>
      <c r="D2707" s="93" t="s">
        <v>6594</v>
      </c>
      <c r="E2707" s="94">
        <v>0</v>
      </c>
      <c r="F2707" s="93" t="s">
        <v>1185</v>
      </c>
      <c r="H2707" s="3">
        <f>E2707+SUMIF('BR DTG CIKDITIRO'!C:C,C2707,'BR DTG CIKDITIRO'!E:E)</f>
        <v>0</v>
      </c>
    </row>
    <row r="2708" spans="1:8" ht="15.75" customHeight="1">
      <c r="A2708" s="93" t="s">
        <v>434</v>
      </c>
      <c r="B2708" s="93" t="s">
        <v>898</v>
      </c>
      <c r="C2708" s="93" t="s">
        <v>434</v>
      </c>
      <c r="D2708" s="93" t="s">
        <v>1235</v>
      </c>
      <c r="E2708" s="94">
        <v>2</v>
      </c>
      <c r="F2708" s="93" t="s">
        <v>1185</v>
      </c>
      <c r="H2708" s="3">
        <f>E2708+SUMIF('BR DTG CIKDITIRO'!C:C,C2708,'BR DTG CIKDITIRO'!E:E)</f>
        <v>2</v>
      </c>
    </row>
    <row r="2709" spans="1:8" ht="15.75" customHeight="1">
      <c r="A2709" s="93" t="s">
        <v>9818</v>
      </c>
      <c r="B2709" s="93" t="s">
        <v>876</v>
      </c>
      <c r="C2709" s="93" t="s">
        <v>9818</v>
      </c>
      <c r="D2709" s="93" t="s">
        <v>9819</v>
      </c>
      <c r="E2709" s="94">
        <v>0</v>
      </c>
      <c r="F2709" s="93" t="s">
        <v>1185</v>
      </c>
      <c r="H2709" s="3">
        <f>E2709+SUMIF('BR DTG CIKDITIRO'!C:C,C2709,'BR DTG CIKDITIRO'!E:E)</f>
        <v>0</v>
      </c>
    </row>
    <row r="2710" spans="1:8" ht="15.75" customHeight="1">
      <c r="A2710" s="93" t="s">
        <v>6595</v>
      </c>
      <c r="B2710" s="93" t="s">
        <v>876</v>
      </c>
      <c r="C2710" s="93" t="s">
        <v>6595</v>
      </c>
      <c r="D2710" s="93" t="s">
        <v>6596</v>
      </c>
      <c r="E2710" s="94">
        <v>0</v>
      </c>
      <c r="F2710" s="93" t="s">
        <v>1185</v>
      </c>
      <c r="H2710" s="3">
        <f>E2710+SUMIF('BR DTG CIKDITIRO'!C:C,C2710,'BR DTG CIKDITIRO'!E:E)</f>
        <v>0</v>
      </c>
    </row>
    <row r="2711" spans="1:8" ht="15.75" customHeight="1">
      <c r="A2711" s="93" t="s">
        <v>6597</v>
      </c>
      <c r="B2711" s="93" t="s">
        <v>876</v>
      </c>
      <c r="C2711" s="93" t="s">
        <v>6597</v>
      </c>
      <c r="D2711" s="93" t="s">
        <v>6598</v>
      </c>
      <c r="E2711" s="94">
        <v>0</v>
      </c>
      <c r="F2711" s="93" t="s">
        <v>1185</v>
      </c>
      <c r="H2711" s="3">
        <f>E2711+SUMIF('BR DTG CIKDITIRO'!C:C,C2711,'BR DTG CIKDITIRO'!E:E)</f>
        <v>0</v>
      </c>
    </row>
    <row r="2712" spans="1:8" ht="15.75" customHeight="1">
      <c r="A2712" s="93" t="s">
        <v>9820</v>
      </c>
      <c r="B2712" s="93" t="s">
        <v>876</v>
      </c>
      <c r="C2712" s="93" t="s">
        <v>9820</v>
      </c>
      <c r="D2712" s="93" t="s">
        <v>9821</v>
      </c>
      <c r="E2712" s="94">
        <v>0</v>
      </c>
      <c r="F2712" s="93" t="s">
        <v>1185</v>
      </c>
      <c r="H2712" s="3">
        <f>E2712+SUMIF('BR DTG CIKDITIRO'!C:C,C2712,'BR DTG CIKDITIRO'!E:E)</f>
        <v>0</v>
      </c>
    </row>
    <row r="2713" spans="1:8" ht="15.75" customHeight="1">
      <c r="A2713" s="93" t="s">
        <v>6599</v>
      </c>
      <c r="B2713" s="93" t="s">
        <v>876</v>
      </c>
      <c r="C2713" s="93" t="s">
        <v>6599</v>
      </c>
      <c r="D2713" s="93" t="s">
        <v>6600</v>
      </c>
      <c r="E2713" s="94">
        <v>0</v>
      </c>
      <c r="F2713" s="93" t="s">
        <v>1185</v>
      </c>
      <c r="H2713" s="3">
        <f>E2713+SUMIF('BR DTG CIKDITIRO'!C:C,C2713,'BR DTG CIKDITIRO'!E:E)</f>
        <v>0</v>
      </c>
    </row>
    <row r="2714" spans="1:8" ht="15.75" customHeight="1">
      <c r="A2714" s="93" t="s">
        <v>9822</v>
      </c>
      <c r="B2714" s="93" t="s">
        <v>876</v>
      </c>
      <c r="C2714" s="93" t="s">
        <v>9822</v>
      </c>
      <c r="D2714" s="93" t="s">
        <v>9823</v>
      </c>
      <c r="E2714" s="94">
        <v>0</v>
      </c>
      <c r="F2714" s="93" t="s">
        <v>1185</v>
      </c>
      <c r="H2714" s="3">
        <f>E2714+SUMIF('BR DTG CIKDITIRO'!C:C,C2714,'BR DTG CIKDITIRO'!E:E)</f>
        <v>0</v>
      </c>
    </row>
    <row r="2715" spans="1:8" ht="15.75" customHeight="1">
      <c r="A2715" s="93" t="s">
        <v>9824</v>
      </c>
      <c r="B2715" s="93" t="s">
        <v>876</v>
      </c>
      <c r="C2715" s="93" t="s">
        <v>9824</v>
      </c>
      <c r="D2715" s="93" t="s">
        <v>9825</v>
      </c>
      <c r="E2715" s="94">
        <v>0</v>
      </c>
      <c r="F2715" s="93" t="s">
        <v>1185</v>
      </c>
      <c r="H2715" s="3">
        <f>E2715+SUMIF('BR DTG CIKDITIRO'!C:C,C2715,'BR DTG CIKDITIRO'!E:E)</f>
        <v>0</v>
      </c>
    </row>
    <row r="2716" spans="1:8" ht="15.75" customHeight="1">
      <c r="A2716" s="93" t="s">
        <v>9826</v>
      </c>
      <c r="B2716" s="93" t="s">
        <v>876</v>
      </c>
      <c r="C2716" s="93" t="s">
        <v>9826</v>
      </c>
      <c r="D2716" s="93" t="s">
        <v>9827</v>
      </c>
      <c r="E2716" s="94">
        <v>0</v>
      </c>
      <c r="F2716" s="93" t="s">
        <v>1185</v>
      </c>
      <c r="H2716" s="3">
        <f>E2716+SUMIF('BR DTG CIKDITIRO'!C:C,C2716,'BR DTG CIKDITIRO'!E:E)</f>
        <v>0</v>
      </c>
    </row>
    <row r="2717" spans="1:8" ht="15.75" customHeight="1">
      <c r="A2717" s="93" t="s">
        <v>9828</v>
      </c>
      <c r="B2717" s="93" t="s">
        <v>876</v>
      </c>
      <c r="C2717" s="93" t="s">
        <v>9828</v>
      </c>
      <c r="D2717" s="93" t="s">
        <v>9829</v>
      </c>
      <c r="E2717" s="94">
        <v>0</v>
      </c>
      <c r="F2717" s="93" t="s">
        <v>1185</v>
      </c>
      <c r="H2717" s="3">
        <f>E2717+SUMIF('BR DTG CIKDITIRO'!C:C,C2717,'BR DTG CIKDITIRO'!E:E)</f>
        <v>0</v>
      </c>
    </row>
    <row r="2718" spans="1:8" ht="15.75" customHeight="1">
      <c r="A2718" s="93" t="s">
        <v>6603</v>
      </c>
      <c r="B2718" s="93" t="s">
        <v>876</v>
      </c>
      <c r="C2718" s="93" t="s">
        <v>6603</v>
      </c>
      <c r="D2718" s="93" t="s">
        <v>6604</v>
      </c>
      <c r="E2718" s="94">
        <v>0</v>
      </c>
      <c r="F2718" s="93" t="s">
        <v>1185</v>
      </c>
      <c r="H2718" s="3">
        <f>E2718+SUMIF('BR DTG CIKDITIRO'!C:C,C2718,'BR DTG CIKDITIRO'!E:E)</f>
        <v>0</v>
      </c>
    </row>
    <row r="2719" spans="1:8" ht="15.75" customHeight="1">
      <c r="A2719" s="93" t="s">
        <v>6605</v>
      </c>
      <c r="B2719" s="93" t="s">
        <v>876</v>
      </c>
      <c r="C2719" s="93" t="s">
        <v>6605</v>
      </c>
      <c r="D2719" s="93" t="s">
        <v>6606</v>
      </c>
      <c r="E2719" s="94">
        <v>0</v>
      </c>
      <c r="F2719" s="93" t="s">
        <v>1185</v>
      </c>
      <c r="H2719" s="3">
        <f>E2719+SUMIF('BR DTG CIKDITIRO'!C:C,C2719,'BR DTG CIKDITIRO'!E:E)</f>
        <v>0</v>
      </c>
    </row>
    <row r="2720" spans="1:8" ht="15.75" customHeight="1">
      <c r="A2720" s="93" t="s">
        <v>6607</v>
      </c>
      <c r="B2720" s="93" t="s">
        <v>876</v>
      </c>
      <c r="C2720" s="93" t="s">
        <v>6607</v>
      </c>
      <c r="D2720" s="93" t="s">
        <v>6608</v>
      </c>
      <c r="E2720" s="94">
        <v>0</v>
      </c>
      <c r="F2720" s="93" t="s">
        <v>1185</v>
      </c>
      <c r="H2720" s="3">
        <f>E2720+SUMIF('BR DTG CIKDITIRO'!C:C,C2720,'BR DTG CIKDITIRO'!E:E)</f>
        <v>0</v>
      </c>
    </row>
    <row r="2721" spans="1:8" ht="15.75" customHeight="1">
      <c r="A2721" s="93" t="s">
        <v>6609</v>
      </c>
      <c r="B2721" s="93" t="s">
        <v>876</v>
      </c>
      <c r="C2721" s="93" t="s">
        <v>6609</v>
      </c>
      <c r="D2721" s="93" t="s">
        <v>6610</v>
      </c>
      <c r="E2721" s="94">
        <v>0</v>
      </c>
      <c r="F2721" s="93" t="s">
        <v>1185</v>
      </c>
      <c r="H2721" s="3">
        <f>E2721+SUMIF('BR DTG CIKDITIRO'!C:C,C2721,'BR DTG CIKDITIRO'!E:E)</f>
        <v>0</v>
      </c>
    </row>
    <row r="2722" spans="1:8" ht="15.75" customHeight="1">
      <c r="A2722" s="93" t="s">
        <v>9830</v>
      </c>
      <c r="B2722" s="93" t="s">
        <v>876</v>
      </c>
      <c r="C2722" s="93" t="s">
        <v>9830</v>
      </c>
      <c r="D2722" s="93" t="s">
        <v>9831</v>
      </c>
      <c r="E2722" s="94">
        <v>0</v>
      </c>
      <c r="F2722" s="93" t="s">
        <v>1185</v>
      </c>
      <c r="H2722" s="3">
        <f>E2722+SUMIF('BR DTG CIKDITIRO'!C:C,C2722,'BR DTG CIKDITIRO'!E:E)</f>
        <v>0</v>
      </c>
    </row>
    <row r="2723" spans="1:8" ht="15.75" customHeight="1">
      <c r="A2723" s="93" t="s">
        <v>6613</v>
      </c>
      <c r="B2723" s="93" t="s">
        <v>876</v>
      </c>
      <c r="C2723" s="93" t="s">
        <v>6613</v>
      </c>
      <c r="D2723" s="93" t="s">
        <v>6614</v>
      </c>
      <c r="E2723" s="94">
        <v>0</v>
      </c>
      <c r="F2723" s="93" t="s">
        <v>1185</v>
      </c>
      <c r="H2723" s="3">
        <f>E2723+SUMIF('BR DTG CIKDITIRO'!C:C,C2723,'BR DTG CIKDITIRO'!E:E)</f>
        <v>0</v>
      </c>
    </row>
    <row r="2724" spans="1:8" ht="15.75" customHeight="1">
      <c r="A2724" s="93" t="s">
        <v>9832</v>
      </c>
      <c r="B2724" s="93" t="s">
        <v>876</v>
      </c>
      <c r="C2724" s="93" t="s">
        <v>9832</v>
      </c>
      <c r="D2724" s="93" t="s">
        <v>9833</v>
      </c>
      <c r="E2724" s="94">
        <v>0</v>
      </c>
      <c r="F2724" s="93" t="s">
        <v>1185</v>
      </c>
      <c r="H2724" s="3">
        <f>E2724+SUMIF('BR DTG CIKDITIRO'!C:C,C2724,'BR DTG CIKDITIRO'!E:E)</f>
        <v>0</v>
      </c>
    </row>
    <row r="2725" spans="1:8" ht="15.75" customHeight="1">
      <c r="A2725" s="93" t="s">
        <v>9834</v>
      </c>
      <c r="B2725" s="93" t="s">
        <v>876</v>
      </c>
      <c r="C2725" s="93" t="s">
        <v>9834</v>
      </c>
      <c r="D2725" s="93" t="s">
        <v>9835</v>
      </c>
      <c r="E2725" s="94">
        <v>0</v>
      </c>
      <c r="F2725" s="93" t="s">
        <v>1185</v>
      </c>
      <c r="H2725" s="3">
        <f>E2725+SUMIF('BR DTG CIKDITIRO'!C:C,C2725,'BR DTG CIKDITIRO'!E:E)</f>
        <v>0</v>
      </c>
    </row>
    <row r="2726" spans="1:8" ht="15.75" customHeight="1">
      <c r="A2726" s="93" t="s">
        <v>9836</v>
      </c>
      <c r="B2726" s="93" t="s">
        <v>876</v>
      </c>
      <c r="C2726" s="93" t="s">
        <v>9836</v>
      </c>
      <c r="D2726" s="93" t="s">
        <v>9837</v>
      </c>
      <c r="E2726" s="94">
        <v>0</v>
      </c>
      <c r="F2726" s="93" t="s">
        <v>1185</v>
      </c>
      <c r="H2726" s="3">
        <f>E2726+SUMIF('BR DTG CIKDITIRO'!C:C,C2726,'BR DTG CIKDITIRO'!E:E)</f>
        <v>0</v>
      </c>
    </row>
    <row r="2727" spans="1:8" ht="15.75" customHeight="1">
      <c r="A2727" s="93" t="s">
        <v>9838</v>
      </c>
      <c r="B2727" s="93" t="s">
        <v>876</v>
      </c>
      <c r="C2727" s="93" t="s">
        <v>9838</v>
      </c>
      <c r="D2727" s="93" t="s">
        <v>9839</v>
      </c>
      <c r="E2727" s="94">
        <v>0</v>
      </c>
      <c r="F2727" s="93" t="s">
        <v>1185</v>
      </c>
      <c r="H2727" s="3">
        <f>E2727+SUMIF('BR DTG CIKDITIRO'!C:C,C2727,'BR DTG CIKDITIRO'!E:E)</f>
        <v>0</v>
      </c>
    </row>
    <row r="2728" spans="1:8" ht="15.75" customHeight="1">
      <c r="A2728" s="93" t="s">
        <v>9840</v>
      </c>
      <c r="B2728" s="93" t="s">
        <v>876</v>
      </c>
      <c r="C2728" s="93" t="s">
        <v>9840</v>
      </c>
      <c r="D2728" s="93" t="s">
        <v>9841</v>
      </c>
      <c r="E2728" s="94">
        <v>0</v>
      </c>
      <c r="F2728" s="93" t="s">
        <v>1185</v>
      </c>
      <c r="H2728" s="3">
        <f>E2728+SUMIF('BR DTG CIKDITIRO'!C:C,C2728,'BR DTG CIKDITIRO'!E:E)</f>
        <v>0</v>
      </c>
    </row>
    <row r="2729" spans="1:8" ht="15.75" customHeight="1">
      <c r="A2729" s="93" t="s">
        <v>6619</v>
      </c>
      <c r="B2729" s="93" t="s">
        <v>876</v>
      </c>
      <c r="C2729" s="93" t="s">
        <v>6619</v>
      </c>
      <c r="D2729" s="93" t="s">
        <v>6620</v>
      </c>
      <c r="E2729" s="94">
        <v>0</v>
      </c>
      <c r="F2729" s="93" t="s">
        <v>1185</v>
      </c>
      <c r="H2729" s="3">
        <f>E2729+SUMIF('BR DTG CIKDITIRO'!C:C,C2729,'BR DTG CIKDITIRO'!E:E)</f>
        <v>0</v>
      </c>
    </row>
    <row r="2730" spans="1:8" ht="15.75" customHeight="1">
      <c r="A2730" s="93" t="s">
        <v>435</v>
      </c>
      <c r="B2730" s="93" t="s">
        <v>898</v>
      </c>
      <c r="C2730" s="93" t="s">
        <v>435</v>
      </c>
      <c r="D2730" s="93" t="s">
        <v>1236</v>
      </c>
      <c r="E2730" s="94">
        <v>2</v>
      </c>
      <c r="F2730" s="93" t="s">
        <v>1185</v>
      </c>
      <c r="H2730" s="3">
        <f>E2730+SUMIF('BR DTG CIKDITIRO'!C:C,C2730,'BR DTG CIKDITIRO'!E:E)</f>
        <v>2</v>
      </c>
    </row>
    <row r="2731" spans="1:8" ht="15.75" customHeight="1">
      <c r="A2731" s="93" t="s">
        <v>6621</v>
      </c>
      <c r="B2731" s="93" t="s">
        <v>876</v>
      </c>
      <c r="C2731" s="93" t="s">
        <v>6621</v>
      </c>
      <c r="D2731" s="93" t="s">
        <v>6622</v>
      </c>
      <c r="E2731" s="94">
        <v>0</v>
      </c>
      <c r="F2731" s="93" t="s">
        <v>1185</v>
      </c>
      <c r="H2731" s="3">
        <f>E2731+SUMIF('BR DTG CIKDITIRO'!C:C,C2731,'BR DTG CIKDITIRO'!E:E)</f>
        <v>0</v>
      </c>
    </row>
    <row r="2732" spans="1:8" ht="15.75" customHeight="1">
      <c r="A2732" s="93" t="s">
        <v>6625</v>
      </c>
      <c r="B2732" s="93" t="s">
        <v>876</v>
      </c>
      <c r="C2732" s="93" t="s">
        <v>6625</v>
      </c>
      <c r="D2732" s="93" t="s">
        <v>6626</v>
      </c>
      <c r="E2732" s="94">
        <v>0</v>
      </c>
      <c r="F2732" s="93" t="s">
        <v>1185</v>
      </c>
      <c r="H2732" s="3">
        <f>E2732+SUMIF('BR DTG CIKDITIRO'!C:C,C2732,'BR DTG CIKDITIRO'!E:E)</f>
        <v>0</v>
      </c>
    </row>
    <row r="2733" spans="1:8" ht="15.75" customHeight="1">
      <c r="A2733" s="93" t="s">
        <v>9842</v>
      </c>
      <c r="B2733" s="93" t="s">
        <v>876</v>
      </c>
      <c r="C2733" s="93" t="s">
        <v>9842</v>
      </c>
      <c r="D2733" s="93" t="s">
        <v>9843</v>
      </c>
      <c r="E2733" s="94">
        <v>0</v>
      </c>
      <c r="F2733" s="93" t="s">
        <v>1185</v>
      </c>
      <c r="H2733" s="3">
        <f>E2733+SUMIF('BR DTG CIKDITIRO'!C:C,C2733,'BR DTG CIKDITIRO'!E:E)</f>
        <v>0</v>
      </c>
    </row>
    <row r="2734" spans="1:8" ht="15.75" customHeight="1">
      <c r="A2734" s="93" t="s">
        <v>6629</v>
      </c>
      <c r="B2734" s="93" t="s">
        <v>876</v>
      </c>
      <c r="C2734" s="93" t="s">
        <v>6629</v>
      </c>
      <c r="D2734" s="93" t="s">
        <v>6630</v>
      </c>
      <c r="E2734" s="94">
        <v>0</v>
      </c>
      <c r="F2734" s="93" t="s">
        <v>1185</v>
      </c>
      <c r="H2734" s="3">
        <f>E2734+SUMIF('BR DTG CIKDITIRO'!C:C,C2734,'BR DTG CIKDITIRO'!E:E)</f>
        <v>0</v>
      </c>
    </row>
    <row r="2735" spans="1:8" ht="15.75" customHeight="1">
      <c r="A2735" s="93" t="s">
        <v>9844</v>
      </c>
      <c r="B2735" s="93" t="s">
        <v>876</v>
      </c>
      <c r="C2735" s="93" t="s">
        <v>9844</v>
      </c>
      <c r="D2735" s="93" t="s">
        <v>9845</v>
      </c>
      <c r="E2735" s="94">
        <v>0</v>
      </c>
      <c r="F2735" s="93" t="s">
        <v>1185</v>
      </c>
      <c r="H2735" s="3">
        <f>E2735+SUMIF('BR DTG CIKDITIRO'!C:C,C2735,'BR DTG CIKDITIRO'!E:E)</f>
        <v>0</v>
      </c>
    </row>
    <row r="2736" spans="1:8" ht="15.75" customHeight="1">
      <c r="A2736" s="93" t="s">
        <v>6631</v>
      </c>
      <c r="B2736" s="93" t="s">
        <v>876</v>
      </c>
      <c r="C2736" s="93" t="s">
        <v>6631</v>
      </c>
      <c r="D2736" s="93" t="s">
        <v>6632</v>
      </c>
      <c r="E2736" s="94">
        <v>0</v>
      </c>
      <c r="F2736" s="93" t="s">
        <v>1185</v>
      </c>
      <c r="H2736" s="3">
        <f>E2736+SUMIF('BR DTG CIKDITIRO'!C:C,C2736,'BR DTG CIKDITIRO'!E:E)</f>
        <v>0</v>
      </c>
    </row>
    <row r="2737" spans="1:8" ht="15.75" customHeight="1">
      <c r="A2737" s="93" t="s">
        <v>6635</v>
      </c>
      <c r="B2737" s="93" t="s">
        <v>876</v>
      </c>
      <c r="C2737" s="93" t="s">
        <v>6635</v>
      </c>
      <c r="D2737" s="93" t="s">
        <v>6636</v>
      </c>
      <c r="E2737" s="94">
        <v>0</v>
      </c>
      <c r="F2737" s="93" t="s">
        <v>1185</v>
      </c>
      <c r="H2737" s="3">
        <f>E2737+SUMIF('BR DTG CIKDITIRO'!C:C,C2737,'BR DTG CIKDITIRO'!E:E)</f>
        <v>0</v>
      </c>
    </row>
    <row r="2738" spans="1:8" ht="15.75" customHeight="1">
      <c r="A2738" s="93" t="s">
        <v>6637</v>
      </c>
      <c r="B2738" s="93" t="s">
        <v>876</v>
      </c>
      <c r="C2738" s="93" t="s">
        <v>6637</v>
      </c>
      <c r="D2738" s="93" t="s">
        <v>9846</v>
      </c>
      <c r="E2738" s="94">
        <v>0</v>
      </c>
      <c r="F2738" s="93" t="s">
        <v>1185</v>
      </c>
      <c r="H2738" s="3">
        <f>E2738+SUMIF('BR DTG CIKDITIRO'!C:C,C2738,'BR DTG CIKDITIRO'!E:E)</f>
        <v>0</v>
      </c>
    </row>
    <row r="2739" spans="1:8" ht="15.75" customHeight="1">
      <c r="A2739" s="93" t="s">
        <v>9847</v>
      </c>
      <c r="B2739" s="93" t="s">
        <v>876</v>
      </c>
      <c r="C2739" s="93" t="s">
        <v>9847</v>
      </c>
      <c r="D2739" s="93" t="s">
        <v>9848</v>
      </c>
      <c r="E2739" s="94">
        <v>0</v>
      </c>
      <c r="F2739" s="93" t="s">
        <v>1185</v>
      </c>
      <c r="H2739" s="3">
        <f>E2739+SUMIF('BR DTG CIKDITIRO'!C:C,C2739,'BR DTG CIKDITIRO'!E:E)</f>
        <v>0</v>
      </c>
    </row>
    <row r="2740" spans="1:8" ht="15.75" customHeight="1">
      <c r="A2740" s="93" t="s">
        <v>9849</v>
      </c>
      <c r="B2740" s="93" t="s">
        <v>876</v>
      </c>
      <c r="C2740" s="93" t="s">
        <v>9849</v>
      </c>
      <c r="D2740" s="93" t="s">
        <v>758</v>
      </c>
      <c r="E2740" s="94">
        <v>0</v>
      </c>
      <c r="F2740" s="93" t="s">
        <v>1185</v>
      </c>
      <c r="H2740" s="3">
        <f>E2740+SUMIF('BR DTG CIKDITIRO'!C:C,C2740,'BR DTG CIKDITIRO'!E:E)</f>
        <v>0</v>
      </c>
    </row>
    <row r="2741" spans="1:8" ht="15.75" customHeight="1">
      <c r="A2741" s="93" t="s">
        <v>6639</v>
      </c>
      <c r="B2741" s="93" t="s">
        <v>876</v>
      </c>
      <c r="C2741" s="93" t="s">
        <v>6639</v>
      </c>
      <c r="D2741" s="93" t="s">
        <v>6640</v>
      </c>
      <c r="E2741" s="94">
        <v>0</v>
      </c>
      <c r="F2741" s="93" t="s">
        <v>1185</v>
      </c>
      <c r="H2741" s="3">
        <f>E2741+SUMIF('BR DTG CIKDITIRO'!C:C,C2741,'BR DTG CIKDITIRO'!E:E)</f>
        <v>0</v>
      </c>
    </row>
    <row r="2742" spans="1:8" ht="15.75" customHeight="1">
      <c r="A2742" s="93" t="s">
        <v>6641</v>
      </c>
      <c r="B2742" s="93" t="s">
        <v>876</v>
      </c>
      <c r="C2742" s="93" t="s">
        <v>6641</v>
      </c>
      <c r="D2742" s="93" t="s">
        <v>6642</v>
      </c>
      <c r="E2742" s="94">
        <v>0</v>
      </c>
      <c r="F2742" s="93" t="s">
        <v>1185</v>
      </c>
      <c r="H2742" s="3">
        <f>E2742+SUMIF('BR DTG CIKDITIRO'!C:C,C2742,'BR DTG CIKDITIRO'!E:E)</f>
        <v>0</v>
      </c>
    </row>
    <row r="2743" spans="1:8" ht="15.75" customHeight="1">
      <c r="A2743" s="93" t="s">
        <v>6643</v>
      </c>
      <c r="B2743" s="93" t="s">
        <v>876</v>
      </c>
      <c r="C2743" s="93" t="s">
        <v>6643</v>
      </c>
      <c r="D2743" s="93" t="s">
        <v>6644</v>
      </c>
      <c r="E2743" s="94">
        <v>0</v>
      </c>
      <c r="F2743" s="93" t="s">
        <v>1185</v>
      </c>
      <c r="H2743" s="3">
        <f>E2743+SUMIF('BR DTG CIKDITIRO'!C:C,C2743,'BR DTG CIKDITIRO'!E:E)</f>
        <v>0</v>
      </c>
    </row>
    <row r="2744" spans="1:8" ht="15.75" customHeight="1">
      <c r="A2744" s="93" t="s">
        <v>6645</v>
      </c>
      <c r="B2744" s="93" t="s">
        <v>876</v>
      </c>
      <c r="C2744" s="93" t="s">
        <v>6645</v>
      </c>
      <c r="D2744" s="93" t="s">
        <v>6646</v>
      </c>
      <c r="E2744" s="94">
        <v>0</v>
      </c>
      <c r="F2744" s="93" t="s">
        <v>1185</v>
      </c>
      <c r="H2744" s="3">
        <f>E2744+SUMIF('BR DTG CIKDITIRO'!C:C,C2744,'BR DTG CIKDITIRO'!E:E)</f>
        <v>0</v>
      </c>
    </row>
    <row r="2745" spans="1:8" ht="15.75" customHeight="1">
      <c r="A2745" s="93" t="s">
        <v>6649</v>
      </c>
      <c r="B2745" s="93" t="s">
        <v>1184</v>
      </c>
      <c r="C2745" s="93" t="s">
        <v>6649</v>
      </c>
      <c r="D2745" s="93" t="s">
        <v>6650</v>
      </c>
      <c r="E2745" s="94">
        <v>0</v>
      </c>
      <c r="F2745" s="93" t="s">
        <v>1185</v>
      </c>
      <c r="H2745" s="3">
        <f>E2745+SUMIF('BR DTG CIKDITIRO'!C:C,C2745,'BR DTG CIKDITIRO'!E:E)</f>
        <v>0</v>
      </c>
    </row>
    <row r="2746" spans="1:8" ht="15.75" customHeight="1">
      <c r="A2746" s="93" t="s">
        <v>761</v>
      </c>
      <c r="B2746" s="93" t="s">
        <v>1184</v>
      </c>
      <c r="C2746" s="93" t="s">
        <v>761</v>
      </c>
      <c r="D2746" s="93" t="s">
        <v>1237</v>
      </c>
      <c r="E2746" s="94">
        <v>0</v>
      </c>
      <c r="F2746" s="93" t="s">
        <v>1185</v>
      </c>
      <c r="H2746" s="3">
        <f>E2746+SUMIF('BR DTG CIKDITIRO'!C:C,C2746,'BR DTG CIKDITIRO'!E:E)</f>
        <v>0</v>
      </c>
    </row>
    <row r="2747" spans="1:8" ht="15.75" customHeight="1">
      <c r="A2747" s="93" t="s">
        <v>6651</v>
      </c>
      <c r="B2747" s="93" t="s">
        <v>1184</v>
      </c>
      <c r="C2747" s="93" t="s">
        <v>6651</v>
      </c>
      <c r="D2747" s="93" t="s">
        <v>6652</v>
      </c>
      <c r="E2747" s="94">
        <v>0</v>
      </c>
      <c r="F2747" s="93" t="s">
        <v>1185</v>
      </c>
      <c r="H2747" s="3">
        <f>E2747+SUMIF('BR DTG CIKDITIRO'!C:C,C2747,'BR DTG CIKDITIRO'!E:E)</f>
        <v>0</v>
      </c>
    </row>
    <row r="2748" spans="1:8" ht="15.75" customHeight="1">
      <c r="A2748" s="93" t="s">
        <v>6653</v>
      </c>
      <c r="B2748" s="93" t="s">
        <v>1184</v>
      </c>
      <c r="C2748" s="93" t="s">
        <v>6653</v>
      </c>
      <c r="D2748" s="93" t="s">
        <v>6654</v>
      </c>
      <c r="E2748" s="94">
        <v>0</v>
      </c>
      <c r="F2748" s="93" t="s">
        <v>1185</v>
      </c>
      <c r="H2748" s="3">
        <f>E2748+SUMIF('BR DTG CIKDITIRO'!C:C,C2748,'BR DTG CIKDITIRO'!E:E)</f>
        <v>0</v>
      </c>
    </row>
    <row r="2749" spans="1:8" ht="15.75" customHeight="1">
      <c r="A2749" s="93" t="s">
        <v>6655</v>
      </c>
      <c r="B2749" s="93" t="s">
        <v>1184</v>
      </c>
      <c r="C2749" s="93" t="s">
        <v>6655</v>
      </c>
      <c r="D2749" s="93" t="s">
        <v>6656</v>
      </c>
      <c r="E2749" s="94">
        <v>0</v>
      </c>
      <c r="F2749" s="93" t="s">
        <v>1185</v>
      </c>
      <c r="H2749" s="3">
        <f>E2749+SUMIF('BR DTG CIKDITIRO'!C:C,C2749,'BR DTG CIKDITIRO'!E:E)</f>
        <v>0</v>
      </c>
    </row>
    <row r="2750" spans="1:8" ht="15.75" customHeight="1">
      <c r="A2750" s="93" t="s">
        <v>436</v>
      </c>
      <c r="B2750" s="93" t="s">
        <v>1184</v>
      </c>
      <c r="C2750" s="93" t="s">
        <v>436</v>
      </c>
      <c r="D2750" s="93" t="s">
        <v>1238</v>
      </c>
      <c r="E2750" s="94">
        <v>0</v>
      </c>
      <c r="F2750" s="93" t="s">
        <v>1185</v>
      </c>
      <c r="H2750" s="3">
        <f>E2750+SUMIF('BR DTG CIKDITIRO'!C:C,C2750,'BR DTG CIKDITIRO'!E:E)</f>
        <v>0</v>
      </c>
    </row>
    <row r="2751" spans="1:8" ht="15.75" customHeight="1">
      <c r="A2751" s="93" t="s">
        <v>1896</v>
      </c>
      <c r="B2751" s="93" t="s">
        <v>1184</v>
      </c>
      <c r="C2751" s="93" t="s">
        <v>1896</v>
      </c>
      <c r="D2751" s="93" t="s">
        <v>1897</v>
      </c>
      <c r="E2751" s="94">
        <v>0</v>
      </c>
      <c r="F2751" s="93" t="s">
        <v>1185</v>
      </c>
      <c r="H2751" s="3">
        <f>E2751+SUMIF('BR DTG CIKDITIRO'!C:C,C2751,'BR DTG CIKDITIRO'!E:E)</f>
        <v>0</v>
      </c>
    </row>
    <row r="2752" spans="1:8" ht="15.75" customHeight="1">
      <c r="A2752" s="93" t="s">
        <v>6657</v>
      </c>
      <c r="B2752" s="93" t="s">
        <v>1184</v>
      </c>
      <c r="C2752" s="93" t="s">
        <v>6657</v>
      </c>
      <c r="D2752" s="93" t="s">
        <v>6658</v>
      </c>
      <c r="E2752" s="94">
        <v>0</v>
      </c>
      <c r="F2752" s="93" t="s">
        <v>1185</v>
      </c>
      <c r="H2752" s="3">
        <f>E2752+SUMIF('BR DTG CIKDITIRO'!C:C,C2752,'BR DTG CIKDITIRO'!E:E)</f>
        <v>0</v>
      </c>
    </row>
    <row r="2753" spans="1:8" ht="15.75" customHeight="1">
      <c r="A2753" s="93" t="s">
        <v>6659</v>
      </c>
      <c r="B2753" s="93" t="s">
        <v>1184</v>
      </c>
      <c r="C2753" s="93" t="s">
        <v>6659</v>
      </c>
      <c r="D2753" s="93" t="s">
        <v>6660</v>
      </c>
      <c r="E2753" s="94">
        <v>0</v>
      </c>
      <c r="F2753" s="93" t="s">
        <v>1185</v>
      </c>
      <c r="H2753" s="3">
        <f>E2753+SUMIF('BR DTG CIKDITIRO'!C:C,C2753,'BR DTG CIKDITIRO'!E:E)</f>
        <v>0</v>
      </c>
    </row>
    <row r="2754" spans="1:8" ht="15.75" customHeight="1">
      <c r="A2754" s="93" t="s">
        <v>6661</v>
      </c>
      <c r="B2754" s="93" t="s">
        <v>1184</v>
      </c>
      <c r="C2754" s="93" t="s">
        <v>6661</v>
      </c>
      <c r="D2754" s="93" t="s">
        <v>6662</v>
      </c>
      <c r="E2754" s="94">
        <v>0</v>
      </c>
      <c r="F2754" s="93" t="s">
        <v>1185</v>
      </c>
      <c r="H2754" s="3">
        <f>E2754+SUMIF('BR DTG CIKDITIRO'!C:C,C2754,'BR DTG CIKDITIRO'!E:E)</f>
        <v>0</v>
      </c>
    </row>
    <row r="2755" spans="1:8" ht="15.75" customHeight="1">
      <c r="A2755" s="93" t="s">
        <v>6663</v>
      </c>
      <c r="B2755" s="93" t="s">
        <v>1184</v>
      </c>
      <c r="C2755" s="93" t="s">
        <v>6663</v>
      </c>
      <c r="D2755" s="93" t="s">
        <v>6664</v>
      </c>
      <c r="E2755" s="94">
        <v>0</v>
      </c>
      <c r="F2755" s="93" t="s">
        <v>1185</v>
      </c>
      <c r="H2755" s="3">
        <f>E2755+SUMIF('BR DTG CIKDITIRO'!C:C,C2755,'BR DTG CIKDITIRO'!E:E)</f>
        <v>0</v>
      </c>
    </row>
    <row r="2756" spans="1:8" ht="15.75" customHeight="1">
      <c r="A2756" s="93" t="s">
        <v>6665</v>
      </c>
      <c r="B2756" s="93" t="s">
        <v>1184</v>
      </c>
      <c r="C2756" s="93" t="s">
        <v>6665</v>
      </c>
      <c r="D2756" s="93" t="s">
        <v>6666</v>
      </c>
      <c r="E2756" s="94">
        <v>0</v>
      </c>
      <c r="F2756" s="93" t="s">
        <v>1185</v>
      </c>
      <c r="H2756" s="3">
        <f>E2756+SUMIF('BR DTG CIKDITIRO'!C:C,C2756,'BR DTG CIKDITIRO'!E:E)</f>
        <v>0</v>
      </c>
    </row>
    <row r="2757" spans="1:8" ht="15.75" customHeight="1">
      <c r="A2757" s="93" t="s">
        <v>6667</v>
      </c>
      <c r="B2757" s="93" t="s">
        <v>1184</v>
      </c>
      <c r="C2757" s="93" t="s">
        <v>6667</v>
      </c>
      <c r="D2757" s="93" t="s">
        <v>6668</v>
      </c>
      <c r="E2757" s="94">
        <v>0</v>
      </c>
      <c r="F2757" s="93" t="s">
        <v>1185</v>
      </c>
      <c r="H2757" s="3">
        <f>E2757+SUMIF('BR DTG CIKDITIRO'!C:C,C2757,'BR DTG CIKDITIRO'!E:E)</f>
        <v>0</v>
      </c>
    </row>
    <row r="2758" spans="1:8" ht="15.75" customHeight="1">
      <c r="A2758" s="93" t="s">
        <v>6669</v>
      </c>
      <c r="B2758" s="93" t="s">
        <v>1184</v>
      </c>
      <c r="C2758" s="93" t="s">
        <v>6669</v>
      </c>
      <c r="D2758" s="93" t="s">
        <v>6670</v>
      </c>
      <c r="E2758" s="94">
        <v>0</v>
      </c>
      <c r="F2758" s="93" t="s">
        <v>1185</v>
      </c>
      <c r="H2758" s="3">
        <f>E2758+SUMIF('BR DTG CIKDITIRO'!C:C,C2758,'BR DTG CIKDITIRO'!E:E)</f>
        <v>0</v>
      </c>
    </row>
    <row r="2759" spans="1:8" ht="15.75" customHeight="1">
      <c r="A2759" s="93" t="s">
        <v>6671</v>
      </c>
      <c r="B2759" s="93" t="s">
        <v>1184</v>
      </c>
      <c r="C2759" s="93" t="s">
        <v>6671</v>
      </c>
      <c r="D2759" s="93" t="s">
        <v>6672</v>
      </c>
      <c r="E2759" s="94">
        <v>0</v>
      </c>
      <c r="F2759" s="93" t="s">
        <v>1185</v>
      </c>
      <c r="H2759" s="3">
        <f>E2759+SUMIF('BR DTG CIKDITIRO'!C:C,C2759,'BR DTG CIKDITIRO'!E:E)</f>
        <v>0</v>
      </c>
    </row>
    <row r="2760" spans="1:8" ht="15.75" customHeight="1">
      <c r="A2760" s="93" t="s">
        <v>6673</v>
      </c>
      <c r="B2760" s="93" t="s">
        <v>1184</v>
      </c>
      <c r="C2760" s="93" t="s">
        <v>6673</v>
      </c>
      <c r="D2760" s="93" t="s">
        <v>6674</v>
      </c>
      <c r="E2760" s="94">
        <v>0</v>
      </c>
      <c r="F2760" s="93" t="s">
        <v>1185</v>
      </c>
      <c r="H2760" s="3">
        <f>E2760+SUMIF('BR DTG CIKDITIRO'!C:C,C2760,'BR DTG CIKDITIRO'!E:E)</f>
        <v>0</v>
      </c>
    </row>
    <row r="2761" spans="1:8" ht="15.75" customHeight="1">
      <c r="A2761" s="93" t="s">
        <v>6675</v>
      </c>
      <c r="B2761" s="93" t="s">
        <v>1184</v>
      </c>
      <c r="C2761" s="93" t="s">
        <v>6675</v>
      </c>
      <c r="D2761" s="93" t="s">
        <v>6676</v>
      </c>
      <c r="E2761" s="94">
        <v>0</v>
      </c>
      <c r="F2761" s="93" t="s">
        <v>1185</v>
      </c>
      <c r="H2761" s="3">
        <f>E2761+SUMIF('BR DTG CIKDITIRO'!C:C,C2761,'BR DTG CIKDITIRO'!E:E)</f>
        <v>0</v>
      </c>
    </row>
    <row r="2762" spans="1:8" ht="15.75" customHeight="1">
      <c r="A2762" s="93" t="s">
        <v>6677</v>
      </c>
      <c r="B2762" s="93" t="s">
        <v>1184</v>
      </c>
      <c r="C2762" s="93" t="s">
        <v>6677</v>
      </c>
      <c r="D2762" s="93" t="s">
        <v>6678</v>
      </c>
      <c r="E2762" s="94">
        <v>0</v>
      </c>
      <c r="F2762" s="93" t="s">
        <v>1185</v>
      </c>
      <c r="H2762" s="3">
        <f>E2762+SUMIF('BR DTG CIKDITIRO'!C:C,C2762,'BR DTG CIKDITIRO'!E:E)</f>
        <v>0</v>
      </c>
    </row>
    <row r="2763" spans="1:8" ht="15.75" customHeight="1">
      <c r="A2763" s="93" t="s">
        <v>6679</v>
      </c>
      <c r="B2763" s="93" t="s">
        <v>1184</v>
      </c>
      <c r="C2763" s="93" t="s">
        <v>6679</v>
      </c>
      <c r="D2763" s="93" t="s">
        <v>6680</v>
      </c>
      <c r="E2763" s="94">
        <v>0</v>
      </c>
      <c r="F2763" s="93" t="s">
        <v>1185</v>
      </c>
      <c r="H2763" s="3">
        <f>E2763+SUMIF('BR DTG CIKDITIRO'!C:C,C2763,'BR DTG CIKDITIRO'!E:E)</f>
        <v>0</v>
      </c>
    </row>
    <row r="2764" spans="1:8" ht="15.75" customHeight="1">
      <c r="A2764" s="93" t="s">
        <v>437</v>
      </c>
      <c r="B2764" s="93" t="s">
        <v>1184</v>
      </c>
      <c r="C2764" s="93" t="s">
        <v>437</v>
      </c>
      <c r="D2764" s="93" t="s">
        <v>9850</v>
      </c>
      <c r="E2764" s="94">
        <v>0</v>
      </c>
      <c r="F2764" s="93" t="s">
        <v>1185</v>
      </c>
      <c r="H2764" s="3">
        <f>E2764+SUMIF('BR DTG CIKDITIRO'!C:C,C2764,'BR DTG CIKDITIRO'!E:E)</f>
        <v>0</v>
      </c>
    </row>
    <row r="2765" spans="1:8" ht="15.75" customHeight="1">
      <c r="A2765" s="93" t="s">
        <v>6682</v>
      </c>
      <c r="B2765" s="93" t="s">
        <v>1184</v>
      </c>
      <c r="C2765" s="93" t="s">
        <v>6682</v>
      </c>
      <c r="D2765" s="93" t="s">
        <v>6683</v>
      </c>
      <c r="E2765" s="94">
        <v>0</v>
      </c>
      <c r="F2765" s="93" t="s">
        <v>1185</v>
      </c>
      <c r="H2765" s="3">
        <f>E2765+SUMIF('BR DTG CIKDITIRO'!C:C,C2765,'BR DTG CIKDITIRO'!E:E)</f>
        <v>0</v>
      </c>
    </row>
    <row r="2766" spans="1:8" ht="15.75" customHeight="1">
      <c r="A2766" s="93" t="s">
        <v>6684</v>
      </c>
      <c r="B2766" s="93" t="s">
        <v>1184</v>
      </c>
      <c r="C2766" s="93" t="s">
        <v>6684</v>
      </c>
      <c r="D2766" s="93" t="s">
        <v>6685</v>
      </c>
      <c r="E2766" s="94">
        <v>0</v>
      </c>
      <c r="F2766" s="93" t="s">
        <v>1185</v>
      </c>
      <c r="H2766" s="3">
        <f>E2766+SUMIF('BR DTG CIKDITIRO'!C:C,C2766,'BR DTG CIKDITIRO'!E:E)</f>
        <v>0</v>
      </c>
    </row>
    <row r="2767" spans="1:8" ht="15.75" customHeight="1">
      <c r="A2767" s="93" t="s">
        <v>438</v>
      </c>
      <c r="B2767" s="93" t="s">
        <v>1184</v>
      </c>
      <c r="C2767" s="93" t="s">
        <v>438</v>
      </c>
      <c r="D2767" s="93" t="s">
        <v>1239</v>
      </c>
      <c r="E2767" s="94">
        <v>0</v>
      </c>
      <c r="F2767" s="93" t="s">
        <v>1185</v>
      </c>
      <c r="H2767" s="3">
        <f>E2767+SUMIF('BR DTG CIKDITIRO'!C:C,C2767,'BR DTG CIKDITIRO'!E:E)</f>
        <v>0</v>
      </c>
    </row>
    <row r="2768" spans="1:8" ht="15.75" customHeight="1">
      <c r="A2768" s="93" t="s">
        <v>6687</v>
      </c>
      <c r="B2768" s="93" t="s">
        <v>876</v>
      </c>
      <c r="C2768" s="93" t="s">
        <v>6687</v>
      </c>
      <c r="D2768" s="93" t="s">
        <v>9851</v>
      </c>
      <c r="E2768" s="94">
        <v>0</v>
      </c>
      <c r="F2768" s="93" t="s">
        <v>1185</v>
      </c>
      <c r="H2768" s="3">
        <f>E2768+SUMIF('BR DTG CIKDITIRO'!C:C,C2768,'BR DTG CIKDITIRO'!E:E)</f>
        <v>0</v>
      </c>
    </row>
    <row r="2769" spans="1:8" ht="15.75" customHeight="1">
      <c r="A2769" s="93" t="s">
        <v>6689</v>
      </c>
      <c r="B2769" s="93" t="s">
        <v>876</v>
      </c>
      <c r="C2769" s="93" t="s">
        <v>6689</v>
      </c>
      <c r="D2769" s="93" t="s">
        <v>9852</v>
      </c>
      <c r="E2769" s="94">
        <v>0</v>
      </c>
      <c r="F2769" s="93" t="s">
        <v>1185</v>
      </c>
      <c r="H2769" s="3">
        <f>E2769+SUMIF('BR DTG CIKDITIRO'!C:C,C2769,'BR DTG CIKDITIRO'!E:E)</f>
        <v>0</v>
      </c>
    </row>
    <row r="2770" spans="1:8" ht="15.75" customHeight="1">
      <c r="A2770" s="93" t="s">
        <v>6691</v>
      </c>
      <c r="B2770" s="93" t="s">
        <v>876</v>
      </c>
      <c r="C2770" s="93" t="s">
        <v>6691</v>
      </c>
      <c r="D2770" s="93" t="s">
        <v>6692</v>
      </c>
      <c r="E2770" s="94">
        <v>0</v>
      </c>
      <c r="F2770" s="93" t="s">
        <v>1185</v>
      </c>
      <c r="H2770" s="3">
        <f>E2770+SUMIF('BR DTG CIKDITIRO'!C:C,C2770,'BR DTG CIKDITIRO'!E:E)</f>
        <v>0</v>
      </c>
    </row>
    <row r="2771" spans="1:8" ht="15.75" customHeight="1">
      <c r="A2771" s="93" t="s">
        <v>6693</v>
      </c>
      <c r="B2771" s="93" t="s">
        <v>876</v>
      </c>
      <c r="C2771" s="93" t="s">
        <v>6693</v>
      </c>
      <c r="D2771" s="93" t="s">
        <v>6694</v>
      </c>
      <c r="E2771" s="94">
        <v>0</v>
      </c>
      <c r="F2771" s="93" t="s">
        <v>1185</v>
      </c>
      <c r="H2771" s="3">
        <f>E2771+SUMIF('BR DTG CIKDITIRO'!C:C,C2771,'BR DTG CIKDITIRO'!E:E)</f>
        <v>0</v>
      </c>
    </row>
    <row r="2772" spans="1:8" ht="15.75" customHeight="1">
      <c r="A2772" s="93" t="s">
        <v>6695</v>
      </c>
      <c r="B2772" s="93" t="s">
        <v>876</v>
      </c>
      <c r="C2772" s="93" t="s">
        <v>6695</v>
      </c>
      <c r="D2772" s="93" t="s">
        <v>6696</v>
      </c>
      <c r="E2772" s="94">
        <v>0</v>
      </c>
      <c r="F2772" s="93" t="s">
        <v>1185</v>
      </c>
      <c r="H2772" s="3">
        <f>E2772+SUMIF('BR DTG CIKDITIRO'!C:C,C2772,'BR DTG CIKDITIRO'!E:E)</f>
        <v>0</v>
      </c>
    </row>
    <row r="2773" spans="1:8" ht="15.75" customHeight="1">
      <c r="A2773" s="93" t="s">
        <v>6701</v>
      </c>
      <c r="B2773" s="93" t="s">
        <v>876</v>
      </c>
      <c r="C2773" s="93" t="s">
        <v>6701</v>
      </c>
      <c r="D2773" s="93" t="s">
        <v>6702</v>
      </c>
      <c r="E2773" s="94">
        <v>0</v>
      </c>
      <c r="F2773" s="93" t="s">
        <v>1185</v>
      </c>
      <c r="H2773" s="3">
        <f>E2773+SUMIF('BR DTG CIKDITIRO'!C:C,C2773,'BR DTG CIKDITIRO'!E:E)</f>
        <v>0</v>
      </c>
    </row>
    <row r="2774" spans="1:8" ht="15.75" customHeight="1">
      <c r="A2774" s="93" t="s">
        <v>6703</v>
      </c>
      <c r="B2774" s="93" t="s">
        <v>876</v>
      </c>
      <c r="C2774" s="93" t="s">
        <v>6703</v>
      </c>
      <c r="D2774" s="93" t="s">
        <v>6704</v>
      </c>
      <c r="E2774" s="94">
        <v>0</v>
      </c>
      <c r="F2774" s="93" t="s">
        <v>1185</v>
      </c>
      <c r="H2774" s="3">
        <f>E2774+SUMIF('BR DTG CIKDITIRO'!C:C,C2774,'BR DTG CIKDITIRO'!E:E)</f>
        <v>0</v>
      </c>
    </row>
    <row r="2775" spans="1:8" ht="15.75" customHeight="1">
      <c r="A2775" s="93" t="s">
        <v>6705</v>
      </c>
      <c r="B2775" s="93" t="s">
        <v>876</v>
      </c>
      <c r="C2775" s="93" t="s">
        <v>6705</v>
      </c>
      <c r="D2775" s="93" t="s">
        <v>6706</v>
      </c>
      <c r="E2775" s="94">
        <v>0</v>
      </c>
      <c r="F2775" s="93" t="s">
        <v>1185</v>
      </c>
      <c r="H2775" s="3">
        <f>E2775+SUMIF('BR DTG CIKDITIRO'!C:C,C2775,'BR DTG CIKDITIRO'!E:E)</f>
        <v>0</v>
      </c>
    </row>
    <row r="2776" spans="1:8" ht="15.75" customHeight="1">
      <c r="A2776" s="93" t="s">
        <v>6707</v>
      </c>
      <c r="B2776" s="93" t="s">
        <v>876</v>
      </c>
      <c r="C2776" s="93" t="s">
        <v>6707</v>
      </c>
      <c r="D2776" s="93" t="s">
        <v>6708</v>
      </c>
      <c r="E2776" s="94">
        <v>0</v>
      </c>
      <c r="F2776" s="93" t="s">
        <v>1185</v>
      </c>
      <c r="H2776" s="3">
        <f>E2776+SUMIF('BR DTG CIKDITIRO'!C:C,C2776,'BR DTG CIKDITIRO'!E:E)</f>
        <v>0</v>
      </c>
    </row>
    <row r="2777" spans="1:8" ht="15.75" customHeight="1">
      <c r="A2777" s="93" t="s">
        <v>6709</v>
      </c>
      <c r="B2777" s="93" t="s">
        <v>1184</v>
      </c>
      <c r="C2777" s="93" t="s">
        <v>6709</v>
      </c>
      <c r="D2777" s="93" t="s">
        <v>9853</v>
      </c>
      <c r="E2777" s="94">
        <v>0</v>
      </c>
      <c r="F2777" s="93" t="s">
        <v>1185</v>
      </c>
      <c r="H2777" s="3">
        <f>E2777+SUMIF('BR DTG CIKDITIRO'!C:C,C2777,'BR DTG CIKDITIRO'!E:E)</f>
        <v>0</v>
      </c>
    </row>
    <row r="2778" spans="1:8" ht="15.75" customHeight="1">
      <c r="A2778" s="93" t="s">
        <v>6711</v>
      </c>
      <c r="B2778" s="93" t="s">
        <v>876</v>
      </c>
      <c r="C2778" s="93" t="s">
        <v>6711</v>
      </c>
      <c r="D2778" s="93" t="s">
        <v>6712</v>
      </c>
      <c r="E2778" s="94">
        <v>0</v>
      </c>
      <c r="F2778" s="93" t="s">
        <v>1185</v>
      </c>
      <c r="H2778" s="3">
        <f>E2778+SUMIF('BR DTG CIKDITIRO'!C:C,C2778,'BR DTG CIKDITIRO'!E:E)</f>
        <v>0</v>
      </c>
    </row>
    <row r="2779" spans="1:8" ht="15.75" customHeight="1">
      <c r="A2779" s="93" t="s">
        <v>6713</v>
      </c>
      <c r="B2779" s="93" t="s">
        <v>876</v>
      </c>
      <c r="C2779" s="93" t="s">
        <v>6713</v>
      </c>
      <c r="D2779" s="93" t="s">
        <v>6714</v>
      </c>
      <c r="E2779" s="94">
        <v>0</v>
      </c>
      <c r="F2779" s="93" t="s">
        <v>1185</v>
      </c>
      <c r="H2779" s="3">
        <f>E2779+SUMIF('BR DTG CIKDITIRO'!C:C,C2779,'BR DTG CIKDITIRO'!E:E)</f>
        <v>0</v>
      </c>
    </row>
    <row r="2780" spans="1:8" ht="15.75" customHeight="1">
      <c r="A2780" s="93" t="s">
        <v>1472</v>
      </c>
      <c r="B2780" s="93" t="s">
        <v>876</v>
      </c>
      <c r="C2780" s="93" t="s">
        <v>1472</v>
      </c>
      <c r="D2780" s="93" t="s">
        <v>1473</v>
      </c>
      <c r="E2780" s="94">
        <v>0</v>
      </c>
      <c r="F2780" s="93" t="s">
        <v>1185</v>
      </c>
      <c r="H2780" s="3">
        <f>E2780+SUMIF('BR DTG CIKDITIRO'!C:C,C2780,'BR DTG CIKDITIRO'!E:E)</f>
        <v>0</v>
      </c>
    </row>
    <row r="2781" spans="1:8" ht="15.75" customHeight="1">
      <c r="A2781" s="93" t="s">
        <v>2264</v>
      </c>
      <c r="B2781" s="93" t="s">
        <v>936</v>
      </c>
      <c r="C2781" s="93" t="s">
        <v>2264</v>
      </c>
      <c r="D2781" s="93" t="s">
        <v>2265</v>
      </c>
      <c r="E2781" s="94">
        <v>2</v>
      </c>
      <c r="F2781" s="93" t="s">
        <v>1185</v>
      </c>
      <c r="H2781" s="3">
        <f>E2781+SUMIF('BR DTG CIKDITIRO'!C:C,C2781,'BR DTG CIKDITIRO'!E:E)</f>
        <v>2</v>
      </c>
    </row>
    <row r="2782" spans="1:8" ht="15.75" customHeight="1">
      <c r="A2782" s="93" t="s">
        <v>9854</v>
      </c>
      <c r="B2782" s="93" t="s">
        <v>876</v>
      </c>
      <c r="C2782" s="93" t="s">
        <v>9854</v>
      </c>
      <c r="D2782" s="93" t="s">
        <v>9855</v>
      </c>
      <c r="E2782" s="94">
        <v>0</v>
      </c>
      <c r="F2782" s="93" t="s">
        <v>1185</v>
      </c>
      <c r="H2782" s="3">
        <f>E2782+SUMIF('BR DTG CIKDITIRO'!C:C,C2782,'BR DTG CIKDITIRO'!E:E)</f>
        <v>0</v>
      </c>
    </row>
    <row r="2783" spans="1:8" ht="15.75" customHeight="1">
      <c r="A2783" s="93" t="s">
        <v>6716</v>
      </c>
      <c r="B2783" s="93" t="s">
        <v>876</v>
      </c>
      <c r="C2783" s="93" t="s">
        <v>6716</v>
      </c>
      <c r="D2783" s="93" t="s">
        <v>1829</v>
      </c>
      <c r="E2783" s="94">
        <v>0</v>
      </c>
      <c r="F2783" s="93" t="s">
        <v>1185</v>
      </c>
      <c r="H2783" s="3">
        <f>E2783+SUMIF('BR DTG CIKDITIRO'!C:C,C2783,'BR DTG CIKDITIRO'!E:E)</f>
        <v>0</v>
      </c>
    </row>
    <row r="2784" spans="1:8" ht="15.75" customHeight="1">
      <c r="A2784" s="93" t="s">
        <v>762</v>
      </c>
      <c r="B2784" s="93" t="s">
        <v>876</v>
      </c>
      <c r="C2784" s="93" t="s">
        <v>762</v>
      </c>
      <c r="D2784" s="93" t="s">
        <v>9856</v>
      </c>
      <c r="E2784" s="94">
        <v>0</v>
      </c>
      <c r="F2784" s="93" t="s">
        <v>1185</v>
      </c>
      <c r="H2784" s="3">
        <f>E2784+SUMIF('BR DTG CIKDITIRO'!C:C,C2784,'BR DTG CIKDITIRO'!E:E)</f>
        <v>0</v>
      </c>
    </row>
    <row r="2785" spans="1:8" ht="15.75" customHeight="1">
      <c r="A2785" s="93" t="s">
        <v>9857</v>
      </c>
      <c r="B2785" s="93" t="s">
        <v>876</v>
      </c>
      <c r="C2785" s="93" t="s">
        <v>9857</v>
      </c>
      <c r="D2785" s="93" t="s">
        <v>9858</v>
      </c>
      <c r="E2785" s="94">
        <v>0</v>
      </c>
      <c r="F2785" s="93" t="s">
        <v>1185</v>
      </c>
      <c r="H2785" s="3">
        <f>E2785+SUMIF('BR DTG CIKDITIRO'!C:C,C2785,'BR DTG CIKDITIRO'!E:E)</f>
        <v>0</v>
      </c>
    </row>
    <row r="2786" spans="1:8" ht="15.75" customHeight="1">
      <c r="A2786" s="93" t="s">
        <v>9859</v>
      </c>
      <c r="B2786" s="93" t="s">
        <v>1185</v>
      </c>
      <c r="C2786" s="93" t="s">
        <v>9859</v>
      </c>
      <c r="D2786" s="93" t="s">
        <v>9860</v>
      </c>
      <c r="E2786" s="94">
        <v>0</v>
      </c>
      <c r="F2786" s="93" t="s">
        <v>1185</v>
      </c>
      <c r="H2786" s="3">
        <f>E2786+SUMIF('BR DTG CIKDITIRO'!C:C,C2786,'BR DTG CIKDITIRO'!E:E)</f>
        <v>0</v>
      </c>
    </row>
    <row r="2787" spans="1:8" ht="15.75" customHeight="1">
      <c r="A2787" s="93" t="s">
        <v>9861</v>
      </c>
      <c r="B2787" s="93" t="s">
        <v>876</v>
      </c>
      <c r="C2787" s="93" t="s">
        <v>9861</v>
      </c>
      <c r="D2787" s="93" t="s">
        <v>9862</v>
      </c>
      <c r="E2787" s="94">
        <v>0</v>
      </c>
      <c r="F2787" s="93" t="s">
        <v>1185</v>
      </c>
      <c r="H2787" s="3">
        <f>E2787+SUMIF('BR DTG CIKDITIRO'!C:C,C2787,'BR DTG CIKDITIRO'!E:E)</f>
        <v>0</v>
      </c>
    </row>
    <row r="2788" spans="1:8" ht="15.75" customHeight="1">
      <c r="A2788" s="93" t="s">
        <v>9863</v>
      </c>
      <c r="B2788" s="93" t="s">
        <v>1185</v>
      </c>
      <c r="C2788" s="93" t="s">
        <v>9863</v>
      </c>
      <c r="D2788" s="93" t="s">
        <v>9864</v>
      </c>
      <c r="E2788" s="94">
        <v>0</v>
      </c>
      <c r="F2788" s="93" t="s">
        <v>1185</v>
      </c>
      <c r="H2788" s="3">
        <f>E2788+SUMIF('BR DTG CIKDITIRO'!C:C,C2788,'BR DTG CIKDITIRO'!E:E)</f>
        <v>0</v>
      </c>
    </row>
    <row r="2789" spans="1:8" ht="15.75" customHeight="1">
      <c r="A2789" s="93" t="s">
        <v>9865</v>
      </c>
      <c r="B2789" s="93" t="s">
        <v>876</v>
      </c>
      <c r="C2789" s="93" t="s">
        <v>9865</v>
      </c>
      <c r="D2789" s="93" t="s">
        <v>9866</v>
      </c>
      <c r="E2789" s="94">
        <v>0</v>
      </c>
      <c r="F2789" s="93" t="s">
        <v>1185</v>
      </c>
      <c r="H2789" s="3">
        <f>E2789+SUMIF('BR DTG CIKDITIRO'!C:C,C2789,'BR DTG CIKDITIRO'!E:E)</f>
        <v>0</v>
      </c>
    </row>
    <row r="2790" spans="1:8" ht="15.75" customHeight="1">
      <c r="A2790" s="93" t="s">
        <v>9867</v>
      </c>
      <c r="B2790" s="93" t="s">
        <v>876</v>
      </c>
      <c r="C2790" s="93" t="s">
        <v>9867</v>
      </c>
      <c r="D2790" s="93" t="s">
        <v>9868</v>
      </c>
      <c r="E2790" s="94">
        <v>1</v>
      </c>
      <c r="F2790" s="93" t="s">
        <v>1185</v>
      </c>
      <c r="H2790" s="3">
        <f>E2790+SUMIF('BR DTG CIKDITIRO'!C:C,C2790,'BR DTG CIKDITIRO'!E:E)</f>
        <v>1</v>
      </c>
    </row>
    <row r="2791" spans="1:8" ht="15.75" customHeight="1">
      <c r="A2791" s="93" t="s">
        <v>439</v>
      </c>
      <c r="B2791" s="93" t="s">
        <v>1100</v>
      </c>
      <c r="C2791" s="93" t="s">
        <v>439</v>
      </c>
      <c r="D2791" s="93" t="s">
        <v>1240</v>
      </c>
      <c r="E2791" s="94">
        <v>2</v>
      </c>
      <c r="F2791" s="93" t="s">
        <v>1185</v>
      </c>
      <c r="H2791" s="3">
        <f>E2791+SUMIF('BR DTG CIKDITIRO'!C:C,C2791,'BR DTG CIKDITIRO'!E:E)</f>
        <v>2</v>
      </c>
    </row>
    <row r="2792" spans="1:8" ht="15.75" customHeight="1">
      <c r="A2792" s="93" t="s">
        <v>9869</v>
      </c>
      <c r="B2792" s="93" t="s">
        <v>876</v>
      </c>
      <c r="C2792" s="93" t="s">
        <v>9869</v>
      </c>
      <c r="D2792" s="93" t="s">
        <v>9870</v>
      </c>
      <c r="E2792" s="94">
        <v>0</v>
      </c>
      <c r="F2792" s="93" t="s">
        <v>1185</v>
      </c>
      <c r="H2792" s="3">
        <f>E2792+SUMIF('BR DTG CIKDITIRO'!C:C,C2792,'BR DTG CIKDITIRO'!E:E)</f>
        <v>0</v>
      </c>
    </row>
    <row r="2793" spans="1:8" ht="15.75" customHeight="1">
      <c r="A2793" s="93" t="s">
        <v>440</v>
      </c>
      <c r="B2793" s="93" t="s">
        <v>877</v>
      </c>
      <c r="C2793" s="93" t="s">
        <v>440</v>
      </c>
      <c r="D2793" s="93" t="s">
        <v>1241</v>
      </c>
      <c r="E2793" s="94">
        <v>2</v>
      </c>
      <c r="F2793" s="93" t="s">
        <v>1185</v>
      </c>
      <c r="H2793" s="3">
        <f>E2793+SUMIF('BR DTG CIKDITIRO'!C:C,C2793,'BR DTG CIKDITIRO'!E:E)</f>
        <v>2</v>
      </c>
    </row>
    <row r="2794" spans="1:8" ht="15.75" customHeight="1">
      <c r="A2794" s="93" t="s">
        <v>6719</v>
      </c>
      <c r="B2794" s="93" t="s">
        <v>876</v>
      </c>
      <c r="C2794" s="93" t="s">
        <v>6719</v>
      </c>
      <c r="D2794" s="93" t="s">
        <v>6720</v>
      </c>
      <c r="E2794" s="94">
        <v>0</v>
      </c>
      <c r="F2794" s="93" t="s">
        <v>1185</v>
      </c>
      <c r="H2794" s="3">
        <f>E2794+SUMIF('BR DTG CIKDITIRO'!C:C,C2794,'BR DTG CIKDITIRO'!E:E)</f>
        <v>0</v>
      </c>
    </row>
    <row r="2795" spans="1:8" ht="15.75" customHeight="1">
      <c r="A2795" s="93" t="s">
        <v>1242</v>
      </c>
      <c r="B2795" s="93" t="s">
        <v>877</v>
      </c>
      <c r="C2795" s="93" t="s">
        <v>1242</v>
      </c>
      <c r="D2795" s="93" t="s">
        <v>1243</v>
      </c>
      <c r="E2795" s="94">
        <v>1</v>
      </c>
      <c r="F2795" s="93" t="s">
        <v>1185</v>
      </c>
      <c r="H2795" s="3">
        <f>E2795+SUMIF('BR DTG CIKDITIRO'!C:C,C2795,'BR DTG CIKDITIRO'!E:E)</f>
        <v>1</v>
      </c>
    </row>
    <row r="2796" spans="1:8" ht="15.75" customHeight="1">
      <c r="A2796" s="93" t="s">
        <v>6722</v>
      </c>
      <c r="B2796" s="93" t="s">
        <v>1100</v>
      </c>
      <c r="C2796" s="93" t="s">
        <v>6722</v>
      </c>
      <c r="D2796" s="93" t="s">
        <v>6723</v>
      </c>
      <c r="E2796" s="94">
        <v>0</v>
      </c>
      <c r="F2796" s="93" t="s">
        <v>1185</v>
      </c>
      <c r="H2796" s="3">
        <f>E2796+SUMIF('BR DTG CIKDITIRO'!C:C,C2796,'BR DTG CIKDITIRO'!E:E)</f>
        <v>0</v>
      </c>
    </row>
    <row r="2797" spans="1:8" ht="15.75" customHeight="1">
      <c r="A2797" s="93" t="s">
        <v>6724</v>
      </c>
      <c r="B2797" s="93" t="s">
        <v>876</v>
      </c>
      <c r="C2797" s="93" t="s">
        <v>6724</v>
      </c>
      <c r="D2797" s="93" t="s">
        <v>6725</v>
      </c>
      <c r="E2797" s="94">
        <v>0</v>
      </c>
      <c r="F2797" s="93" t="s">
        <v>1185</v>
      </c>
      <c r="H2797" s="3">
        <f>E2797+SUMIF('BR DTG CIKDITIRO'!C:C,C2797,'BR DTG CIKDITIRO'!E:E)</f>
        <v>0</v>
      </c>
    </row>
    <row r="2798" spans="1:8" ht="15.75" customHeight="1">
      <c r="A2798" s="93" t="s">
        <v>1244</v>
      </c>
      <c r="B2798" s="93" t="s">
        <v>876</v>
      </c>
      <c r="C2798" s="93" t="s">
        <v>1244</v>
      </c>
      <c r="D2798" s="93" t="s">
        <v>764</v>
      </c>
      <c r="E2798" s="94">
        <v>0</v>
      </c>
      <c r="F2798" s="93" t="s">
        <v>1185</v>
      </c>
      <c r="H2798" s="3">
        <f>E2798+SUMIF('BR DTG CIKDITIRO'!C:C,C2798,'BR DTG CIKDITIRO'!E:E)</f>
        <v>0</v>
      </c>
    </row>
    <row r="2799" spans="1:8" ht="15.75" customHeight="1">
      <c r="A2799" s="93" t="s">
        <v>6726</v>
      </c>
      <c r="B2799" s="93" t="s">
        <v>1100</v>
      </c>
      <c r="C2799" s="93" t="s">
        <v>6726</v>
      </c>
      <c r="D2799" s="93" t="s">
        <v>6727</v>
      </c>
      <c r="E2799" s="94">
        <v>0</v>
      </c>
      <c r="F2799" s="93" t="s">
        <v>1185</v>
      </c>
      <c r="H2799" s="3">
        <f>E2799+SUMIF('BR DTG CIKDITIRO'!C:C,C2799,'BR DTG CIKDITIRO'!E:E)</f>
        <v>0</v>
      </c>
    </row>
    <row r="2800" spans="1:8" ht="15.75" customHeight="1">
      <c r="A2800" s="93" t="s">
        <v>6728</v>
      </c>
      <c r="B2800" s="93" t="s">
        <v>1100</v>
      </c>
      <c r="C2800" s="93" t="s">
        <v>6728</v>
      </c>
      <c r="D2800" s="93" t="s">
        <v>6729</v>
      </c>
      <c r="E2800" s="94">
        <v>0</v>
      </c>
      <c r="F2800" s="93" t="s">
        <v>1185</v>
      </c>
      <c r="H2800" s="3">
        <f>E2800+SUMIF('BR DTG CIKDITIRO'!C:C,C2800,'BR DTG CIKDITIRO'!E:E)</f>
        <v>0</v>
      </c>
    </row>
    <row r="2801" spans="1:8" ht="15.75" customHeight="1">
      <c r="A2801" s="93" t="s">
        <v>9871</v>
      </c>
      <c r="B2801" s="93" t="s">
        <v>876</v>
      </c>
      <c r="C2801" s="93" t="s">
        <v>9871</v>
      </c>
      <c r="D2801" s="93" t="s">
        <v>9872</v>
      </c>
      <c r="E2801" s="94">
        <v>0</v>
      </c>
      <c r="F2801" s="93" t="s">
        <v>1185</v>
      </c>
      <c r="H2801" s="3">
        <f>E2801+SUMIF('BR DTG CIKDITIRO'!C:C,C2801,'BR DTG CIKDITIRO'!E:E)</f>
        <v>0</v>
      </c>
    </row>
    <row r="2802" spans="1:8" ht="15.75" customHeight="1">
      <c r="A2802" s="93" t="s">
        <v>9873</v>
      </c>
      <c r="B2802" s="93" t="s">
        <v>876</v>
      </c>
      <c r="C2802" s="93" t="s">
        <v>9873</v>
      </c>
      <c r="D2802" s="93" t="s">
        <v>9874</v>
      </c>
      <c r="E2802" s="94">
        <v>0</v>
      </c>
      <c r="F2802" s="93" t="s">
        <v>1185</v>
      </c>
      <c r="H2802" s="3">
        <f>E2802+SUMIF('BR DTG CIKDITIRO'!C:C,C2802,'BR DTG CIKDITIRO'!E:E)</f>
        <v>0</v>
      </c>
    </row>
    <row r="2803" spans="1:8" ht="15.75" customHeight="1">
      <c r="A2803" s="93" t="s">
        <v>9875</v>
      </c>
      <c r="B2803" s="93" t="s">
        <v>876</v>
      </c>
      <c r="C2803" s="93" t="s">
        <v>9875</v>
      </c>
      <c r="D2803" s="93" t="s">
        <v>9876</v>
      </c>
      <c r="E2803" s="94">
        <v>0</v>
      </c>
      <c r="F2803" s="93" t="s">
        <v>1185</v>
      </c>
      <c r="H2803" s="3">
        <f>E2803+SUMIF('BR DTG CIKDITIRO'!C:C,C2803,'BR DTG CIKDITIRO'!E:E)</f>
        <v>0</v>
      </c>
    </row>
    <row r="2804" spans="1:8" ht="15.75" customHeight="1">
      <c r="A2804" s="93" t="s">
        <v>9877</v>
      </c>
      <c r="B2804" s="93" t="s">
        <v>881</v>
      </c>
      <c r="C2804" s="93" t="s">
        <v>9877</v>
      </c>
      <c r="D2804" s="93" t="s">
        <v>9878</v>
      </c>
      <c r="E2804" s="94">
        <v>1</v>
      </c>
      <c r="F2804" s="93" t="s">
        <v>1185</v>
      </c>
      <c r="H2804" s="3">
        <f>E2804+SUMIF('BR DTG CIKDITIRO'!C:C,C2804,'BR DTG CIKDITIRO'!E:E)</f>
        <v>1</v>
      </c>
    </row>
    <row r="2805" spans="1:8" ht="15.75" customHeight="1">
      <c r="A2805" s="93" t="s">
        <v>9879</v>
      </c>
      <c r="B2805" s="93" t="s">
        <v>876</v>
      </c>
      <c r="C2805" s="93" t="s">
        <v>9879</v>
      </c>
      <c r="D2805" s="93" t="s">
        <v>9880</v>
      </c>
      <c r="E2805" s="94">
        <v>0</v>
      </c>
      <c r="F2805" s="93" t="s">
        <v>1185</v>
      </c>
      <c r="H2805" s="3">
        <f>E2805+SUMIF('BR DTG CIKDITIRO'!C:C,C2805,'BR DTG CIKDITIRO'!E:E)</f>
        <v>0</v>
      </c>
    </row>
    <row r="2806" spans="1:8" ht="15.75" customHeight="1">
      <c r="A2806" s="93" t="s">
        <v>522</v>
      </c>
      <c r="B2806" s="93" t="s">
        <v>881</v>
      </c>
      <c r="C2806" s="93" t="s">
        <v>522</v>
      </c>
      <c r="D2806" s="93" t="s">
        <v>1245</v>
      </c>
      <c r="E2806" s="94">
        <v>2</v>
      </c>
      <c r="F2806" s="93" t="s">
        <v>1185</v>
      </c>
      <c r="H2806" s="3">
        <f>E2806+SUMIF('BR DTG CIKDITIRO'!C:C,C2806,'BR DTG CIKDITIRO'!E:E)</f>
        <v>2</v>
      </c>
    </row>
    <row r="2807" spans="1:8" ht="15.75" customHeight="1">
      <c r="A2807" s="93" t="s">
        <v>6737</v>
      </c>
      <c r="B2807" s="93" t="s">
        <v>876</v>
      </c>
      <c r="C2807" s="93" t="s">
        <v>6737</v>
      </c>
      <c r="D2807" s="93" t="s">
        <v>6738</v>
      </c>
      <c r="E2807" s="94">
        <v>0</v>
      </c>
      <c r="F2807" s="93" t="s">
        <v>1185</v>
      </c>
      <c r="H2807" s="3">
        <f>E2807+SUMIF('BR DTG CIKDITIRO'!C:C,C2807,'BR DTG CIKDITIRO'!E:E)</f>
        <v>0</v>
      </c>
    </row>
    <row r="2808" spans="1:8" ht="15.75" customHeight="1">
      <c r="A2808" s="93" t="s">
        <v>6739</v>
      </c>
      <c r="B2808" s="93" t="s">
        <v>876</v>
      </c>
      <c r="C2808" s="93" t="s">
        <v>6739</v>
      </c>
      <c r="D2808" s="93" t="s">
        <v>5681</v>
      </c>
      <c r="E2808" s="94">
        <v>0</v>
      </c>
      <c r="F2808" s="93" t="s">
        <v>1185</v>
      </c>
      <c r="H2808" s="3">
        <f>E2808+SUMIF('BR DTG CIKDITIRO'!C:C,C2808,'BR DTG CIKDITIRO'!E:E)</f>
        <v>0</v>
      </c>
    </row>
    <row r="2809" spans="1:8" ht="15.75" customHeight="1">
      <c r="A2809" s="93" t="s">
        <v>9881</v>
      </c>
      <c r="B2809" s="93" t="s">
        <v>876</v>
      </c>
      <c r="C2809" s="93" t="s">
        <v>9881</v>
      </c>
      <c r="D2809" s="93" t="s">
        <v>9882</v>
      </c>
      <c r="E2809" s="94">
        <v>0</v>
      </c>
      <c r="F2809" s="93" t="s">
        <v>1185</v>
      </c>
      <c r="H2809" s="3">
        <f>E2809+SUMIF('BR DTG CIKDITIRO'!C:C,C2809,'BR DTG CIKDITIRO'!E:E)</f>
        <v>0</v>
      </c>
    </row>
    <row r="2810" spans="1:8" ht="15.75" customHeight="1">
      <c r="A2810" s="93" t="s">
        <v>569</v>
      </c>
      <c r="B2810" s="93" t="s">
        <v>876</v>
      </c>
      <c r="C2810" s="93" t="s">
        <v>569</v>
      </c>
      <c r="D2810" s="93" t="s">
        <v>767</v>
      </c>
      <c r="E2810" s="94">
        <v>0</v>
      </c>
      <c r="F2810" s="93" t="s">
        <v>1185</v>
      </c>
      <c r="H2810" s="3">
        <f>E2810+SUMIF('BR DTG CIKDITIRO'!C:C,C2810,'BR DTG CIKDITIRO'!E:E)</f>
        <v>0</v>
      </c>
    </row>
    <row r="2811" spans="1:8" ht="15.75" customHeight="1">
      <c r="A2811" s="93" t="s">
        <v>9883</v>
      </c>
      <c r="B2811" s="93" t="s">
        <v>876</v>
      </c>
      <c r="C2811" s="93" t="s">
        <v>9883</v>
      </c>
      <c r="D2811" s="93" t="s">
        <v>9884</v>
      </c>
      <c r="E2811" s="94">
        <v>0</v>
      </c>
      <c r="F2811" s="93" t="s">
        <v>1185</v>
      </c>
      <c r="H2811" s="3">
        <f>E2811+SUMIF('BR DTG CIKDITIRO'!C:C,C2811,'BR DTG CIKDITIRO'!E:E)</f>
        <v>0</v>
      </c>
    </row>
    <row r="2812" spans="1:8" ht="15.75" customHeight="1">
      <c r="A2812" s="93" t="s">
        <v>6740</v>
      </c>
      <c r="B2812" s="93" t="s">
        <v>876</v>
      </c>
      <c r="C2812" s="93" t="s">
        <v>6740</v>
      </c>
      <c r="D2812" s="93" t="s">
        <v>6741</v>
      </c>
      <c r="E2812" s="94">
        <v>0</v>
      </c>
      <c r="F2812" s="93" t="s">
        <v>1185</v>
      </c>
      <c r="H2812" s="3">
        <f>E2812+SUMIF('BR DTG CIKDITIRO'!C:C,C2812,'BR DTG CIKDITIRO'!E:E)</f>
        <v>0</v>
      </c>
    </row>
    <row r="2813" spans="1:8" ht="15.75" customHeight="1">
      <c r="A2813" s="93" t="s">
        <v>6742</v>
      </c>
      <c r="B2813" s="93" t="s">
        <v>876</v>
      </c>
      <c r="C2813" s="93" t="s">
        <v>6742</v>
      </c>
      <c r="D2813" s="93" t="s">
        <v>6743</v>
      </c>
      <c r="E2813" s="94">
        <v>0</v>
      </c>
      <c r="F2813" s="93" t="s">
        <v>1185</v>
      </c>
      <c r="H2813" s="3">
        <f>E2813+SUMIF('BR DTG CIKDITIRO'!C:C,C2813,'BR DTG CIKDITIRO'!E:E)</f>
        <v>0</v>
      </c>
    </row>
    <row r="2814" spans="1:8" ht="15.75" customHeight="1">
      <c r="A2814" s="93" t="s">
        <v>9885</v>
      </c>
      <c r="B2814" s="93" t="s">
        <v>881</v>
      </c>
      <c r="C2814" s="93" t="s">
        <v>9885</v>
      </c>
      <c r="D2814" s="93" t="s">
        <v>9886</v>
      </c>
      <c r="E2814" s="94">
        <v>1</v>
      </c>
      <c r="F2814" s="93" t="s">
        <v>1185</v>
      </c>
      <c r="H2814" s="3">
        <f>E2814+SUMIF('BR DTG CIKDITIRO'!C:C,C2814,'BR DTG CIKDITIRO'!E:E)</f>
        <v>1</v>
      </c>
    </row>
    <row r="2815" spans="1:8" ht="15.75" customHeight="1">
      <c r="A2815" s="93" t="s">
        <v>9887</v>
      </c>
      <c r="B2815" s="93" t="s">
        <v>876</v>
      </c>
      <c r="C2815" s="93" t="s">
        <v>9887</v>
      </c>
      <c r="D2815" s="93" t="s">
        <v>9888</v>
      </c>
      <c r="E2815" s="94">
        <v>0</v>
      </c>
      <c r="F2815" s="93" t="s">
        <v>1185</v>
      </c>
      <c r="H2815" s="3">
        <f>E2815+SUMIF('BR DTG CIKDITIRO'!C:C,C2815,'BR DTG CIKDITIRO'!E:E)</f>
        <v>0</v>
      </c>
    </row>
    <row r="2816" spans="1:8" ht="15.75" customHeight="1">
      <c r="A2816" s="93" t="s">
        <v>9889</v>
      </c>
      <c r="B2816" s="93" t="s">
        <v>876</v>
      </c>
      <c r="C2816" s="93" t="s">
        <v>9889</v>
      </c>
      <c r="D2816" s="93" t="s">
        <v>9890</v>
      </c>
      <c r="E2816" s="94">
        <v>0</v>
      </c>
      <c r="F2816" s="93" t="s">
        <v>1185</v>
      </c>
      <c r="H2816" s="3">
        <f>E2816+SUMIF('BR DTG CIKDITIRO'!C:C,C2816,'BR DTG CIKDITIRO'!E:E)</f>
        <v>0</v>
      </c>
    </row>
    <row r="2817" spans="1:8" ht="15.75" customHeight="1">
      <c r="A2817" s="93" t="s">
        <v>6744</v>
      </c>
      <c r="B2817" s="93" t="s">
        <v>876</v>
      </c>
      <c r="C2817" s="93" t="s">
        <v>6744</v>
      </c>
      <c r="D2817" s="93" t="s">
        <v>6745</v>
      </c>
      <c r="E2817" s="94">
        <v>0</v>
      </c>
      <c r="F2817" s="93" t="s">
        <v>1185</v>
      </c>
      <c r="H2817" s="3">
        <f>E2817+SUMIF('BR DTG CIKDITIRO'!C:C,C2817,'BR DTG CIKDITIRO'!E:E)</f>
        <v>0</v>
      </c>
    </row>
    <row r="2818" spans="1:8" ht="15.75" customHeight="1">
      <c r="A2818" s="93" t="s">
        <v>9891</v>
      </c>
      <c r="B2818" s="93" t="s">
        <v>876</v>
      </c>
      <c r="C2818" s="93" t="s">
        <v>9891</v>
      </c>
      <c r="D2818" s="93" t="s">
        <v>9892</v>
      </c>
      <c r="E2818" s="94">
        <v>0</v>
      </c>
      <c r="F2818" s="93" t="s">
        <v>1185</v>
      </c>
      <c r="H2818" s="3">
        <f>E2818+SUMIF('BR DTG CIKDITIRO'!C:C,C2818,'BR DTG CIKDITIRO'!E:E)</f>
        <v>0</v>
      </c>
    </row>
    <row r="2819" spans="1:8" ht="15.75" customHeight="1">
      <c r="A2819" s="93" t="s">
        <v>6746</v>
      </c>
      <c r="B2819" s="93" t="s">
        <v>1100</v>
      </c>
      <c r="C2819" s="93" t="s">
        <v>6746</v>
      </c>
      <c r="D2819" s="93" t="s">
        <v>6747</v>
      </c>
      <c r="E2819" s="94">
        <v>0</v>
      </c>
      <c r="F2819" s="93" t="s">
        <v>1185</v>
      </c>
      <c r="H2819" s="3">
        <f>E2819+SUMIF('BR DTG CIKDITIRO'!C:C,C2819,'BR DTG CIKDITIRO'!E:E)</f>
        <v>0</v>
      </c>
    </row>
    <row r="2820" spans="1:8" ht="15.75" customHeight="1">
      <c r="A2820" s="93" t="s">
        <v>2266</v>
      </c>
      <c r="B2820" s="93" t="s">
        <v>876</v>
      </c>
      <c r="C2820" s="93" t="s">
        <v>2266</v>
      </c>
      <c r="D2820" s="93" t="s">
        <v>2267</v>
      </c>
      <c r="E2820" s="94">
        <v>0</v>
      </c>
      <c r="F2820" s="93" t="s">
        <v>1185</v>
      </c>
      <c r="H2820" s="3">
        <f>E2820+SUMIF('BR DTG CIKDITIRO'!C:C,C2820,'BR DTG CIKDITIRO'!E:E)</f>
        <v>0</v>
      </c>
    </row>
    <row r="2821" spans="1:8" ht="15.75" customHeight="1">
      <c r="A2821" s="93" t="s">
        <v>9893</v>
      </c>
      <c r="B2821" s="93" t="s">
        <v>876</v>
      </c>
      <c r="C2821" s="93" t="s">
        <v>9893</v>
      </c>
      <c r="D2821" s="93" t="s">
        <v>9894</v>
      </c>
      <c r="E2821" s="94">
        <v>0</v>
      </c>
      <c r="F2821" s="93" t="s">
        <v>1185</v>
      </c>
      <c r="H2821" s="3">
        <f>E2821+SUMIF('BR DTG CIKDITIRO'!C:C,C2821,'BR DTG CIKDITIRO'!E:E)</f>
        <v>0</v>
      </c>
    </row>
    <row r="2822" spans="1:8" ht="15.75" customHeight="1">
      <c r="A2822" s="93" t="s">
        <v>9895</v>
      </c>
      <c r="B2822" s="93" t="s">
        <v>876</v>
      </c>
      <c r="C2822" s="93" t="s">
        <v>9895</v>
      </c>
      <c r="D2822" s="93" t="s">
        <v>9896</v>
      </c>
      <c r="E2822" s="94">
        <v>0</v>
      </c>
      <c r="F2822" s="93" t="s">
        <v>1185</v>
      </c>
      <c r="H2822" s="3">
        <f>E2822+SUMIF('BR DTG CIKDITIRO'!C:C,C2822,'BR DTG CIKDITIRO'!E:E)</f>
        <v>0</v>
      </c>
    </row>
    <row r="2823" spans="1:8" ht="15.75" customHeight="1">
      <c r="A2823" s="93" t="s">
        <v>9897</v>
      </c>
      <c r="B2823" s="93" t="s">
        <v>876</v>
      </c>
      <c r="C2823" s="93" t="s">
        <v>9897</v>
      </c>
      <c r="D2823" s="93" t="s">
        <v>9898</v>
      </c>
      <c r="E2823" s="94">
        <v>0</v>
      </c>
      <c r="F2823" s="93" t="s">
        <v>1185</v>
      </c>
      <c r="H2823" s="3">
        <f>E2823+SUMIF('BR DTG CIKDITIRO'!C:C,C2823,'BR DTG CIKDITIRO'!E:E)</f>
        <v>0</v>
      </c>
    </row>
    <row r="2824" spans="1:8" ht="15.75" customHeight="1">
      <c r="A2824" s="93" t="s">
        <v>9899</v>
      </c>
      <c r="B2824" s="93" t="s">
        <v>876</v>
      </c>
      <c r="C2824" s="93" t="s">
        <v>9899</v>
      </c>
      <c r="D2824" s="93" t="s">
        <v>9900</v>
      </c>
      <c r="E2824" s="94">
        <v>0</v>
      </c>
      <c r="F2824" s="93" t="s">
        <v>1185</v>
      </c>
      <c r="H2824" s="3">
        <f>E2824+SUMIF('BR DTG CIKDITIRO'!C:C,C2824,'BR DTG CIKDITIRO'!E:E)</f>
        <v>0</v>
      </c>
    </row>
    <row r="2825" spans="1:8" ht="15.75" customHeight="1">
      <c r="A2825" s="93" t="s">
        <v>770</v>
      </c>
      <c r="B2825" s="93" t="s">
        <v>876</v>
      </c>
      <c r="C2825" s="93" t="s">
        <v>770</v>
      </c>
      <c r="D2825" s="93" t="s">
        <v>771</v>
      </c>
      <c r="E2825" s="94">
        <v>0</v>
      </c>
      <c r="F2825" s="93" t="s">
        <v>1185</v>
      </c>
      <c r="H2825" s="3">
        <f>E2825+SUMIF('BR DTG CIKDITIRO'!C:C,C2825,'BR DTG CIKDITIRO'!E:E)</f>
        <v>0</v>
      </c>
    </row>
    <row r="2826" spans="1:8" ht="15.75" customHeight="1">
      <c r="A2826" s="93" t="s">
        <v>6754</v>
      </c>
      <c r="B2826" s="93" t="s">
        <v>876</v>
      </c>
      <c r="C2826" s="93" t="s">
        <v>6754</v>
      </c>
      <c r="D2826" s="93" t="s">
        <v>6755</v>
      </c>
      <c r="E2826" s="94">
        <v>0</v>
      </c>
      <c r="F2826" s="93" t="s">
        <v>1185</v>
      </c>
      <c r="H2826" s="3">
        <f>E2826+SUMIF('BR DTG CIKDITIRO'!C:C,C2826,'BR DTG CIKDITIRO'!E:E)</f>
        <v>0</v>
      </c>
    </row>
    <row r="2827" spans="1:8" ht="15.75" customHeight="1">
      <c r="A2827" s="93" t="s">
        <v>9901</v>
      </c>
      <c r="B2827" s="93" t="s">
        <v>876</v>
      </c>
      <c r="C2827" s="93" t="s">
        <v>9901</v>
      </c>
      <c r="D2827" s="93" t="s">
        <v>9902</v>
      </c>
      <c r="E2827" s="94">
        <v>0</v>
      </c>
      <c r="F2827" s="93" t="s">
        <v>1185</v>
      </c>
      <c r="H2827" s="3">
        <f>E2827+SUMIF('BR DTG CIKDITIRO'!C:C,C2827,'BR DTG CIKDITIRO'!E:E)</f>
        <v>0</v>
      </c>
    </row>
    <row r="2828" spans="1:8" ht="15.75" customHeight="1">
      <c r="A2828" s="93" t="s">
        <v>6756</v>
      </c>
      <c r="B2828" s="93" t="s">
        <v>876</v>
      </c>
      <c r="C2828" s="93" t="s">
        <v>6756</v>
      </c>
      <c r="D2828" s="93" t="s">
        <v>6757</v>
      </c>
      <c r="E2828" s="94">
        <v>0</v>
      </c>
      <c r="F2828" s="93" t="s">
        <v>1185</v>
      </c>
      <c r="H2828" s="3">
        <f>E2828+SUMIF('BR DTG CIKDITIRO'!C:C,C2828,'BR DTG CIKDITIRO'!E:E)</f>
        <v>0</v>
      </c>
    </row>
    <row r="2829" spans="1:8" ht="15.75" customHeight="1">
      <c r="A2829" s="93" t="s">
        <v>9903</v>
      </c>
      <c r="B2829" s="93" t="s">
        <v>876</v>
      </c>
      <c r="C2829" s="93" t="s">
        <v>9903</v>
      </c>
      <c r="D2829" s="93" t="s">
        <v>9904</v>
      </c>
      <c r="E2829" s="94">
        <v>0</v>
      </c>
      <c r="F2829" s="93" t="s">
        <v>1185</v>
      </c>
      <c r="H2829" s="3">
        <f>E2829+SUMIF('BR DTG CIKDITIRO'!C:C,C2829,'BR DTG CIKDITIRO'!E:E)</f>
        <v>0</v>
      </c>
    </row>
    <row r="2830" spans="1:8" ht="15.75" customHeight="1">
      <c r="A2830" s="93" t="s">
        <v>6758</v>
      </c>
      <c r="B2830" s="93" t="s">
        <v>876</v>
      </c>
      <c r="C2830" s="93" t="s">
        <v>6758</v>
      </c>
      <c r="D2830" s="93" t="s">
        <v>6759</v>
      </c>
      <c r="E2830" s="94">
        <v>0</v>
      </c>
      <c r="F2830" s="93" t="s">
        <v>1185</v>
      </c>
      <c r="H2830" s="3">
        <f>E2830+SUMIF('BR DTG CIKDITIRO'!C:C,C2830,'BR DTG CIKDITIRO'!E:E)</f>
        <v>0</v>
      </c>
    </row>
    <row r="2831" spans="1:8" ht="15.75" customHeight="1">
      <c r="A2831" s="93" t="s">
        <v>6760</v>
      </c>
      <c r="B2831" s="93" t="s">
        <v>876</v>
      </c>
      <c r="C2831" s="93" t="s">
        <v>6760</v>
      </c>
      <c r="D2831" s="93" t="s">
        <v>6761</v>
      </c>
      <c r="E2831" s="94">
        <v>0</v>
      </c>
      <c r="F2831" s="93" t="s">
        <v>1185</v>
      </c>
      <c r="H2831" s="3">
        <f>E2831+SUMIF('BR DTG CIKDITIRO'!C:C,C2831,'BR DTG CIKDITIRO'!E:E)</f>
        <v>0</v>
      </c>
    </row>
    <row r="2832" spans="1:8" ht="15.75" customHeight="1">
      <c r="A2832" s="93" t="s">
        <v>6762</v>
      </c>
      <c r="B2832" s="93" t="s">
        <v>876</v>
      </c>
      <c r="C2832" s="93" t="s">
        <v>6762</v>
      </c>
      <c r="D2832" s="93" t="s">
        <v>6763</v>
      </c>
      <c r="E2832" s="94">
        <v>0</v>
      </c>
      <c r="F2832" s="93" t="s">
        <v>1185</v>
      </c>
      <c r="H2832" s="3">
        <f>E2832+SUMIF('BR DTG CIKDITIRO'!C:C,C2832,'BR DTG CIKDITIRO'!E:E)</f>
        <v>0</v>
      </c>
    </row>
    <row r="2833" spans="1:8" ht="15.75" customHeight="1">
      <c r="A2833" s="93" t="s">
        <v>9905</v>
      </c>
      <c r="B2833" s="93" t="s">
        <v>876</v>
      </c>
      <c r="C2833" s="93" t="s">
        <v>9905</v>
      </c>
      <c r="D2833" s="93" t="s">
        <v>9906</v>
      </c>
      <c r="E2833" s="94">
        <v>0</v>
      </c>
      <c r="F2833" s="93" t="s">
        <v>1185</v>
      </c>
      <c r="H2833" s="3">
        <f>E2833+SUMIF('BR DTG CIKDITIRO'!C:C,C2833,'BR DTG CIKDITIRO'!E:E)</f>
        <v>0</v>
      </c>
    </row>
    <row r="2834" spans="1:8" ht="15.75" customHeight="1">
      <c r="A2834" s="93" t="s">
        <v>9907</v>
      </c>
      <c r="B2834" s="93" t="s">
        <v>876</v>
      </c>
      <c r="C2834" s="93" t="s">
        <v>9907</v>
      </c>
      <c r="D2834" s="93" t="s">
        <v>9908</v>
      </c>
      <c r="E2834" s="94">
        <v>0</v>
      </c>
      <c r="F2834" s="93" t="s">
        <v>1185</v>
      </c>
      <c r="H2834" s="3">
        <f>E2834+SUMIF('BR DTG CIKDITIRO'!C:C,C2834,'BR DTG CIKDITIRO'!E:E)</f>
        <v>0</v>
      </c>
    </row>
    <row r="2835" spans="1:8" ht="15.75" customHeight="1">
      <c r="A2835" s="93" t="s">
        <v>6764</v>
      </c>
      <c r="B2835" s="93" t="s">
        <v>876</v>
      </c>
      <c r="C2835" s="93" t="s">
        <v>6764</v>
      </c>
      <c r="D2835" s="93" t="s">
        <v>6765</v>
      </c>
      <c r="E2835" s="94">
        <v>0</v>
      </c>
      <c r="F2835" s="93" t="s">
        <v>1185</v>
      </c>
      <c r="H2835" s="3">
        <f>E2835+SUMIF('BR DTG CIKDITIRO'!C:C,C2835,'BR DTG CIKDITIRO'!E:E)</f>
        <v>0</v>
      </c>
    </row>
    <row r="2836" spans="1:8" ht="15.75" customHeight="1">
      <c r="A2836" s="93" t="s">
        <v>9909</v>
      </c>
      <c r="B2836" s="93" t="s">
        <v>1185</v>
      </c>
      <c r="C2836" s="93" t="s">
        <v>9909</v>
      </c>
      <c r="D2836" s="93" t="s">
        <v>9864</v>
      </c>
      <c r="E2836" s="94">
        <v>0</v>
      </c>
      <c r="F2836" s="93" t="s">
        <v>1185</v>
      </c>
      <c r="H2836" s="3">
        <f>E2836+SUMIF('BR DTG CIKDITIRO'!C:C,C2836,'BR DTG CIKDITIRO'!E:E)</f>
        <v>0</v>
      </c>
    </row>
    <row r="2837" spans="1:8" ht="15.75" customHeight="1">
      <c r="A2837" s="93" t="s">
        <v>9910</v>
      </c>
      <c r="B2837" s="93" t="s">
        <v>1185</v>
      </c>
      <c r="C2837" s="93" t="s">
        <v>9910</v>
      </c>
      <c r="D2837" s="93" t="s">
        <v>9864</v>
      </c>
      <c r="E2837" s="94">
        <v>0</v>
      </c>
      <c r="F2837" s="93" t="s">
        <v>1185</v>
      </c>
      <c r="H2837" s="3">
        <f>E2837+SUMIF('BR DTG CIKDITIRO'!C:C,C2837,'BR DTG CIKDITIRO'!E:E)</f>
        <v>0</v>
      </c>
    </row>
    <row r="2838" spans="1:8" ht="15.75" customHeight="1">
      <c r="A2838" s="93" t="s">
        <v>9911</v>
      </c>
      <c r="B2838" s="93" t="s">
        <v>1185</v>
      </c>
      <c r="C2838" s="93" t="s">
        <v>9911</v>
      </c>
      <c r="D2838" s="93" t="s">
        <v>9912</v>
      </c>
      <c r="E2838" s="94">
        <v>0</v>
      </c>
      <c r="F2838" s="93" t="s">
        <v>1185</v>
      </c>
      <c r="H2838" s="3">
        <f>E2838+SUMIF('BR DTG CIKDITIRO'!C:C,C2838,'BR DTG CIKDITIRO'!E:E)</f>
        <v>0</v>
      </c>
    </row>
    <row r="2839" spans="1:8" ht="15.75" customHeight="1">
      <c r="A2839" s="93" t="s">
        <v>6768</v>
      </c>
      <c r="B2839" s="93" t="s">
        <v>876</v>
      </c>
      <c r="C2839" s="93" t="s">
        <v>6768</v>
      </c>
      <c r="D2839" s="93" t="s">
        <v>2330</v>
      </c>
      <c r="E2839" s="94">
        <v>0</v>
      </c>
      <c r="F2839" s="93" t="s">
        <v>1185</v>
      </c>
      <c r="H2839" s="3">
        <f>E2839+SUMIF('BR DTG CIKDITIRO'!C:C,C2839,'BR DTG CIKDITIRO'!E:E)</f>
        <v>0</v>
      </c>
    </row>
    <row r="2840" spans="1:8" ht="15.75" customHeight="1">
      <c r="A2840" s="93" t="s">
        <v>6769</v>
      </c>
      <c r="B2840" s="93" t="s">
        <v>876</v>
      </c>
      <c r="C2840" s="93" t="s">
        <v>6769</v>
      </c>
      <c r="D2840" s="93" t="s">
        <v>6770</v>
      </c>
      <c r="E2840" s="94">
        <v>0</v>
      </c>
      <c r="F2840" s="93" t="s">
        <v>1185</v>
      </c>
      <c r="H2840" s="3">
        <f>E2840+SUMIF('BR DTG CIKDITIRO'!C:C,C2840,'BR DTG CIKDITIRO'!E:E)</f>
        <v>0</v>
      </c>
    </row>
    <row r="2841" spans="1:8" ht="15.75" customHeight="1">
      <c r="A2841" s="93" t="s">
        <v>9913</v>
      </c>
      <c r="B2841" s="93" t="s">
        <v>876</v>
      </c>
      <c r="C2841" s="93" t="s">
        <v>9913</v>
      </c>
      <c r="D2841" s="93" t="s">
        <v>9914</v>
      </c>
      <c r="E2841" s="94">
        <v>0</v>
      </c>
      <c r="F2841" s="93" t="s">
        <v>1185</v>
      </c>
      <c r="H2841" s="3">
        <f>E2841+SUMIF('BR DTG CIKDITIRO'!C:C,C2841,'BR DTG CIKDITIRO'!E:E)</f>
        <v>0</v>
      </c>
    </row>
    <row r="2842" spans="1:8" ht="15.75" customHeight="1">
      <c r="A2842" s="93" t="s">
        <v>9915</v>
      </c>
      <c r="B2842" s="93" t="s">
        <v>876</v>
      </c>
      <c r="C2842" s="93" t="s">
        <v>9915</v>
      </c>
      <c r="D2842" s="93" t="s">
        <v>9916</v>
      </c>
      <c r="E2842" s="94">
        <v>0</v>
      </c>
      <c r="F2842" s="93" t="s">
        <v>1185</v>
      </c>
      <c r="H2842" s="3">
        <f>E2842+SUMIF('BR DTG CIKDITIRO'!C:C,C2842,'BR DTG CIKDITIRO'!E:E)</f>
        <v>0</v>
      </c>
    </row>
    <row r="2843" spans="1:8" ht="15.75" customHeight="1">
      <c r="A2843" s="93" t="s">
        <v>9917</v>
      </c>
      <c r="B2843" s="93" t="s">
        <v>888</v>
      </c>
      <c r="C2843" s="93" t="s">
        <v>9917</v>
      </c>
      <c r="D2843" s="93" t="s">
        <v>9918</v>
      </c>
      <c r="E2843" s="94">
        <v>2</v>
      </c>
      <c r="F2843" s="93" t="s">
        <v>1185</v>
      </c>
      <c r="H2843" s="3">
        <f>E2843+SUMIF('BR DTG CIKDITIRO'!C:C,C2843,'BR DTG CIKDITIRO'!E:E)</f>
        <v>2</v>
      </c>
    </row>
    <row r="2844" spans="1:8" ht="15.75" customHeight="1">
      <c r="A2844" s="93" t="s">
        <v>1902</v>
      </c>
      <c r="B2844" s="93" t="s">
        <v>877</v>
      </c>
      <c r="C2844" s="93" t="s">
        <v>1902</v>
      </c>
      <c r="D2844" s="93" t="s">
        <v>1903</v>
      </c>
      <c r="E2844" s="94">
        <v>1</v>
      </c>
      <c r="F2844" s="93" t="s">
        <v>1185</v>
      </c>
      <c r="H2844" s="3">
        <f>E2844+SUMIF('BR DTG CIKDITIRO'!C:C,C2844,'BR DTG CIKDITIRO'!E:E)</f>
        <v>1</v>
      </c>
    </row>
    <row r="2845" spans="1:8" ht="15.75" customHeight="1">
      <c r="A2845" s="93" t="s">
        <v>523</v>
      </c>
      <c r="B2845" s="93" t="s">
        <v>877</v>
      </c>
      <c r="C2845" s="93" t="s">
        <v>523</v>
      </c>
      <c r="D2845" s="93" t="s">
        <v>2268</v>
      </c>
      <c r="E2845" s="94">
        <v>1</v>
      </c>
      <c r="F2845" s="93" t="s">
        <v>1185</v>
      </c>
      <c r="H2845" s="3">
        <f>E2845+SUMIF('BR DTG CIKDITIRO'!C:C,C2845,'BR DTG CIKDITIRO'!E:E)</f>
        <v>1</v>
      </c>
    </row>
    <row r="2846" spans="1:8" ht="15.75" customHeight="1">
      <c r="A2846" s="93" t="s">
        <v>9919</v>
      </c>
      <c r="B2846" s="93" t="s">
        <v>876</v>
      </c>
      <c r="C2846" s="93" t="s">
        <v>9919</v>
      </c>
      <c r="D2846" s="93" t="s">
        <v>9920</v>
      </c>
      <c r="E2846" s="94">
        <v>0</v>
      </c>
      <c r="F2846" s="93" t="s">
        <v>1185</v>
      </c>
      <c r="H2846" s="3">
        <f>E2846+SUMIF('BR DTG CIKDITIRO'!C:C,C2846,'BR DTG CIKDITIRO'!E:E)</f>
        <v>0</v>
      </c>
    </row>
    <row r="2847" spans="1:8" ht="15.75" customHeight="1">
      <c r="A2847" s="93" t="s">
        <v>6771</v>
      </c>
      <c r="B2847" s="93" t="s">
        <v>876</v>
      </c>
      <c r="C2847" s="93" t="s">
        <v>6771</v>
      </c>
      <c r="D2847" s="93" t="s">
        <v>9921</v>
      </c>
      <c r="E2847" s="94">
        <v>0</v>
      </c>
      <c r="F2847" s="93" t="s">
        <v>1185</v>
      </c>
      <c r="H2847" s="3">
        <f>E2847+SUMIF('BR DTG CIKDITIRO'!C:C,C2847,'BR DTG CIKDITIRO'!E:E)</f>
        <v>0</v>
      </c>
    </row>
    <row r="2848" spans="1:8" ht="15.75" customHeight="1">
      <c r="A2848" s="93" t="s">
        <v>6773</v>
      </c>
      <c r="B2848" s="93" t="s">
        <v>876</v>
      </c>
      <c r="C2848" s="93" t="s">
        <v>6773</v>
      </c>
      <c r="D2848" s="93" t="s">
        <v>6774</v>
      </c>
      <c r="E2848" s="94">
        <v>0</v>
      </c>
      <c r="F2848" s="93" t="s">
        <v>1185</v>
      </c>
      <c r="H2848" s="3">
        <f>E2848+SUMIF('BR DTG CIKDITIRO'!C:C,C2848,'BR DTG CIKDITIRO'!E:E)</f>
        <v>0</v>
      </c>
    </row>
    <row r="2849" spans="1:8" ht="15.75" customHeight="1">
      <c r="A2849" s="93" t="s">
        <v>6775</v>
      </c>
      <c r="B2849" s="93" t="s">
        <v>876</v>
      </c>
      <c r="C2849" s="93" t="s">
        <v>6775</v>
      </c>
      <c r="D2849" s="93" t="s">
        <v>6776</v>
      </c>
      <c r="E2849" s="94">
        <v>0</v>
      </c>
      <c r="F2849" s="93" t="s">
        <v>1185</v>
      </c>
      <c r="H2849" s="3">
        <f>E2849+SUMIF('BR DTG CIKDITIRO'!C:C,C2849,'BR DTG CIKDITIRO'!E:E)</f>
        <v>0</v>
      </c>
    </row>
    <row r="2850" spans="1:8" ht="15.75" customHeight="1">
      <c r="A2850" s="93" t="s">
        <v>1713</v>
      </c>
      <c r="B2850" s="93" t="s">
        <v>876</v>
      </c>
      <c r="C2850" s="93" t="s">
        <v>1713</v>
      </c>
      <c r="D2850" s="93" t="s">
        <v>1714</v>
      </c>
      <c r="E2850" s="94">
        <v>0</v>
      </c>
      <c r="F2850" s="93" t="s">
        <v>1185</v>
      </c>
      <c r="H2850" s="3">
        <f>E2850+SUMIF('BR DTG CIKDITIRO'!C:C,C2850,'BR DTG CIKDITIRO'!E:E)</f>
        <v>0</v>
      </c>
    </row>
    <row r="2851" spans="1:8" ht="15.75" customHeight="1">
      <c r="A2851" s="93" t="s">
        <v>9922</v>
      </c>
      <c r="B2851" s="93" t="s">
        <v>922</v>
      </c>
      <c r="C2851" s="93" t="s">
        <v>9922</v>
      </c>
      <c r="D2851" s="93" t="s">
        <v>9923</v>
      </c>
      <c r="E2851" s="94">
        <v>1</v>
      </c>
      <c r="F2851" s="93" t="s">
        <v>1185</v>
      </c>
      <c r="H2851" s="3">
        <f>E2851+SUMIF('BR DTG CIKDITIRO'!C:C,C2851,'BR DTG CIKDITIRO'!E:E)</f>
        <v>1</v>
      </c>
    </row>
    <row r="2852" spans="1:8" ht="15.75" customHeight="1">
      <c r="A2852" s="93" t="s">
        <v>9924</v>
      </c>
      <c r="B2852" s="93" t="s">
        <v>876</v>
      </c>
      <c r="C2852" s="93" t="s">
        <v>9924</v>
      </c>
      <c r="D2852" s="93" t="s">
        <v>9925</v>
      </c>
      <c r="E2852" s="94">
        <v>0</v>
      </c>
      <c r="F2852" s="93" t="s">
        <v>1185</v>
      </c>
      <c r="H2852" s="3">
        <f>E2852+SUMIF('BR DTG CIKDITIRO'!C:C,C2852,'BR DTG CIKDITIRO'!E:E)</f>
        <v>0</v>
      </c>
    </row>
    <row r="2853" spans="1:8" ht="15.75" customHeight="1">
      <c r="A2853" s="93" t="s">
        <v>6787</v>
      </c>
      <c r="B2853" s="93" t="s">
        <v>876</v>
      </c>
      <c r="C2853" s="93" t="s">
        <v>6787</v>
      </c>
      <c r="D2853" s="93" t="s">
        <v>6788</v>
      </c>
      <c r="E2853" s="94">
        <v>0</v>
      </c>
      <c r="F2853" s="93" t="s">
        <v>1185</v>
      </c>
      <c r="H2853" s="3">
        <f>E2853+SUMIF('BR DTG CIKDITIRO'!C:C,C2853,'BR DTG CIKDITIRO'!E:E)</f>
        <v>0</v>
      </c>
    </row>
    <row r="2854" spans="1:8" ht="15.75" customHeight="1">
      <c r="A2854" s="93" t="s">
        <v>6789</v>
      </c>
      <c r="B2854" s="93" t="s">
        <v>922</v>
      </c>
      <c r="C2854" s="93" t="s">
        <v>6789</v>
      </c>
      <c r="D2854" s="93" t="s">
        <v>6790</v>
      </c>
      <c r="E2854" s="94">
        <v>1</v>
      </c>
      <c r="F2854" s="93" t="s">
        <v>1185</v>
      </c>
      <c r="H2854" s="3">
        <f>E2854+SUMIF('BR DTG CIKDITIRO'!C:C,C2854,'BR DTG CIKDITIRO'!E:E)</f>
        <v>1</v>
      </c>
    </row>
    <row r="2855" spans="1:8" ht="15.75" customHeight="1">
      <c r="A2855" s="93" t="s">
        <v>1668</v>
      </c>
      <c r="B2855" s="93" t="s">
        <v>888</v>
      </c>
      <c r="C2855" s="93" t="s">
        <v>1668</v>
      </c>
      <c r="D2855" s="93" t="s">
        <v>1669</v>
      </c>
      <c r="E2855" s="94">
        <v>1</v>
      </c>
      <c r="F2855" s="93" t="s">
        <v>1185</v>
      </c>
      <c r="H2855" s="3">
        <f>E2855+SUMIF('BR DTG CIKDITIRO'!C:C,C2855,'BR DTG CIKDITIRO'!E:E)</f>
        <v>1</v>
      </c>
    </row>
    <row r="2856" spans="1:8" ht="15.75" customHeight="1">
      <c r="A2856" s="93" t="s">
        <v>6793</v>
      </c>
      <c r="B2856" s="93" t="s">
        <v>876</v>
      </c>
      <c r="C2856" s="93" t="s">
        <v>6793</v>
      </c>
      <c r="D2856" s="93" t="s">
        <v>6794</v>
      </c>
      <c r="E2856" s="94">
        <v>0</v>
      </c>
      <c r="F2856" s="93" t="s">
        <v>1185</v>
      </c>
      <c r="H2856" s="3">
        <f>E2856+SUMIF('BR DTG CIKDITIRO'!C:C,C2856,'BR DTG CIKDITIRO'!E:E)</f>
        <v>0</v>
      </c>
    </row>
    <row r="2857" spans="1:8" ht="15.75" customHeight="1">
      <c r="A2857" s="93" t="s">
        <v>9926</v>
      </c>
      <c r="B2857" s="93" t="s">
        <v>876</v>
      </c>
      <c r="C2857" s="93" t="s">
        <v>9926</v>
      </c>
      <c r="D2857" s="93" t="s">
        <v>9927</v>
      </c>
      <c r="E2857" s="94">
        <v>0</v>
      </c>
      <c r="F2857" s="93" t="s">
        <v>1185</v>
      </c>
      <c r="H2857" s="3">
        <f>E2857+SUMIF('BR DTG CIKDITIRO'!C:C,C2857,'BR DTG CIKDITIRO'!E:E)</f>
        <v>0</v>
      </c>
    </row>
    <row r="2858" spans="1:8" ht="15.75" customHeight="1">
      <c r="A2858" s="93" t="s">
        <v>441</v>
      </c>
      <c r="B2858" s="93" t="s">
        <v>877</v>
      </c>
      <c r="C2858" s="93" t="s">
        <v>441</v>
      </c>
      <c r="D2858" s="93" t="s">
        <v>1247</v>
      </c>
      <c r="E2858" s="94">
        <v>3</v>
      </c>
      <c r="F2858" s="93" t="s">
        <v>1185</v>
      </c>
      <c r="H2858" s="3">
        <f>E2858+SUMIF('BR DTG CIKDITIRO'!C:C,C2858,'BR DTG CIKDITIRO'!E:E)</f>
        <v>3</v>
      </c>
    </row>
    <row r="2859" spans="1:8" ht="15.75" customHeight="1">
      <c r="A2859" s="93" t="s">
        <v>2305</v>
      </c>
      <c r="B2859" s="93" t="s">
        <v>877</v>
      </c>
      <c r="C2859" s="93" t="s">
        <v>2305</v>
      </c>
      <c r="D2859" s="93" t="s">
        <v>2306</v>
      </c>
      <c r="E2859" s="94">
        <v>1</v>
      </c>
      <c r="F2859" s="93" t="s">
        <v>1185</v>
      </c>
      <c r="H2859" s="3">
        <f>E2859+SUMIF('BR DTG CIKDITIRO'!C:C,C2859,'BR DTG CIKDITIRO'!E:E)</f>
        <v>1</v>
      </c>
    </row>
    <row r="2860" spans="1:8" ht="15.75" customHeight="1">
      <c r="A2860" s="93" t="s">
        <v>1904</v>
      </c>
      <c r="B2860" s="93" t="s">
        <v>877</v>
      </c>
      <c r="C2860" s="93" t="s">
        <v>1904</v>
      </c>
      <c r="D2860" s="93" t="s">
        <v>1905</v>
      </c>
      <c r="E2860" s="94">
        <v>1</v>
      </c>
      <c r="F2860" s="93" t="s">
        <v>1185</v>
      </c>
      <c r="H2860" s="3">
        <f>E2860+SUMIF('BR DTG CIKDITIRO'!C:C,C2860,'BR DTG CIKDITIRO'!E:E)</f>
        <v>1</v>
      </c>
    </row>
    <row r="2861" spans="1:8" ht="15.75" customHeight="1">
      <c r="A2861" s="93" t="s">
        <v>6795</v>
      </c>
      <c r="B2861" s="93" t="s">
        <v>876</v>
      </c>
      <c r="C2861" s="93" t="s">
        <v>6795</v>
      </c>
      <c r="D2861" s="93" t="s">
        <v>6796</v>
      </c>
      <c r="E2861" s="94">
        <v>0</v>
      </c>
      <c r="F2861" s="93" t="s">
        <v>1185</v>
      </c>
      <c r="H2861" s="3">
        <f>E2861+SUMIF('BR DTG CIKDITIRO'!C:C,C2861,'BR DTG CIKDITIRO'!E:E)</f>
        <v>0</v>
      </c>
    </row>
    <row r="2862" spans="1:8" ht="15.75" customHeight="1">
      <c r="A2862" s="93" t="s">
        <v>6797</v>
      </c>
      <c r="B2862" s="93" t="s">
        <v>876</v>
      </c>
      <c r="C2862" s="93" t="s">
        <v>6797</v>
      </c>
      <c r="D2862" s="93" t="s">
        <v>6798</v>
      </c>
      <c r="E2862" s="94">
        <v>0</v>
      </c>
      <c r="F2862" s="93" t="s">
        <v>1185</v>
      </c>
      <c r="H2862" s="3">
        <f>E2862+SUMIF('BR DTG CIKDITIRO'!C:C,C2862,'BR DTG CIKDITIRO'!E:E)</f>
        <v>0</v>
      </c>
    </row>
    <row r="2863" spans="1:8" ht="15.75" customHeight="1">
      <c r="A2863" s="93" t="s">
        <v>9928</v>
      </c>
      <c r="B2863" s="93" t="s">
        <v>876</v>
      </c>
      <c r="C2863" s="93" t="s">
        <v>9928</v>
      </c>
      <c r="D2863" s="93" t="s">
        <v>9929</v>
      </c>
      <c r="E2863" s="94">
        <v>0</v>
      </c>
      <c r="F2863" s="93" t="s">
        <v>1185</v>
      </c>
      <c r="H2863" s="3">
        <f>E2863+SUMIF('BR DTG CIKDITIRO'!C:C,C2863,'BR DTG CIKDITIRO'!E:E)</f>
        <v>0</v>
      </c>
    </row>
    <row r="2864" spans="1:8" ht="15.75" customHeight="1">
      <c r="A2864" s="93" t="s">
        <v>6803</v>
      </c>
      <c r="B2864" s="93" t="s">
        <v>876</v>
      </c>
      <c r="C2864" s="93" t="s">
        <v>6803</v>
      </c>
      <c r="D2864" s="93" t="s">
        <v>6804</v>
      </c>
      <c r="E2864" s="94">
        <v>0</v>
      </c>
      <c r="F2864" s="93" t="s">
        <v>1185</v>
      </c>
      <c r="H2864" s="3">
        <f>E2864+SUMIF('BR DTG CIKDITIRO'!C:C,C2864,'BR DTG CIKDITIRO'!E:E)</f>
        <v>0</v>
      </c>
    </row>
    <row r="2865" spans="1:8" ht="15.75" customHeight="1">
      <c r="A2865" s="93" t="s">
        <v>6805</v>
      </c>
      <c r="B2865" s="93" t="s">
        <v>876</v>
      </c>
      <c r="C2865" s="93" t="s">
        <v>6805</v>
      </c>
      <c r="D2865" s="93" t="s">
        <v>6806</v>
      </c>
      <c r="E2865" s="94">
        <v>0</v>
      </c>
      <c r="F2865" s="93" t="s">
        <v>1185</v>
      </c>
      <c r="H2865" s="3">
        <f>E2865+SUMIF('BR DTG CIKDITIRO'!C:C,C2865,'BR DTG CIKDITIRO'!E:E)</f>
        <v>0</v>
      </c>
    </row>
    <row r="2866" spans="1:8" ht="15.75" customHeight="1">
      <c r="A2866" s="93" t="s">
        <v>9930</v>
      </c>
      <c r="B2866" s="93" t="s">
        <v>876</v>
      </c>
      <c r="C2866" s="93" t="s">
        <v>9930</v>
      </c>
      <c r="D2866" s="93" t="s">
        <v>9931</v>
      </c>
      <c r="E2866" s="94">
        <v>0</v>
      </c>
      <c r="F2866" s="93" t="s">
        <v>1185</v>
      </c>
      <c r="H2866" s="3">
        <f>E2866+SUMIF('BR DTG CIKDITIRO'!C:C,C2866,'BR DTG CIKDITIRO'!E:E)</f>
        <v>0</v>
      </c>
    </row>
    <row r="2867" spans="1:8" ht="15.75" customHeight="1">
      <c r="A2867" s="93" t="s">
        <v>6807</v>
      </c>
      <c r="B2867" s="93" t="s">
        <v>876</v>
      </c>
      <c r="C2867" s="93" t="s">
        <v>6807</v>
      </c>
      <c r="D2867" s="93" t="s">
        <v>6808</v>
      </c>
      <c r="E2867" s="94">
        <v>0</v>
      </c>
      <c r="F2867" s="93" t="s">
        <v>1185</v>
      </c>
      <c r="H2867" s="3">
        <f>E2867+SUMIF('BR DTG CIKDITIRO'!C:C,C2867,'BR DTG CIKDITIRO'!E:E)</f>
        <v>0</v>
      </c>
    </row>
    <row r="2868" spans="1:8" ht="15.75" customHeight="1">
      <c r="A2868" s="93" t="s">
        <v>6811</v>
      </c>
      <c r="B2868" s="93" t="s">
        <v>876</v>
      </c>
      <c r="C2868" s="93" t="s">
        <v>6811</v>
      </c>
      <c r="D2868" s="93" t="s">
        <v>6812</v>
      </c>
      <c r="E2868" s="94">
        <v>0</v>
      </c>
      <c r="F2868" s="93" t="s">
        <v>1185</v>
      </c>
      <c r="H2868" s="3">
        <f>E2868+SUMIF('BR DTG CIKDITIRO'!C:C,C2868,'BR DTG CIKDITIRO'!E:E)</f>
        <v>0</v>
      </c>
    </row>
    <row r="2869" spans="1:8" ht="15.75" customHeight="1">
      <c r="A2869" s="93" t="s">
        <v>9932</v>
      </c>
      <c r="B2869" s="93" t="s">
        <v>876</v>
      </c>
      <c r="C2869" s="93" t="s">
        <v>9932</v>
      </c>
      <c r="D2869" s="93" t="s">
        <v>9933</v>
      </c>
      <c r="E2869" s="94">
        <v>0</v>
      </c>
      <c r="F2869" s="93" t="s">
        <v>1185</v>
      </c>
      <c r="H2869" s="3">
        <f>E2869+SUMIF('BR DTG CIKDITIRO'!C:C,C2869,'BR DTG CIKDITIRO'!E:E)</f>
        <v>0</v>
      </c>
    </row>
    <row r="2870" spans="1:8" ht="15.75" customHeight="1">
      <c r="A2870" s="93" t="s">
        <v>6819</v>
      </c>
      <c r="B2870" s="93" t="s">
        <v>876</v>
      </c>
      <c r="C2870" s="93" t="s">
        <v>6819</v>
      </c>
      <c r="D2870" s="93" t="s">
        <v>6820</v>
      </c>
      <c r="E2870" s="94">
        <v>0</v>
      </c>
      <c r="F2870" s="93" t="s">
        <v>1185</v>
      </c>
      <c r="H2870" s="3">
        <f>E2870+SUMIF('BR DTG CIKDITIRO'!C:C,C2870,'BR DTG CIKDITIRO'!E:E)</f>
        <v>0</v>
      </c>
    </row>
    <row r="2871" spans="1:8" ht="15.75" customHeight="1">
      <c r="A2871" s="93" t="s">
        <v>9934</v>
      </c>
      <c r="B2871" s="93" t="s">
        <v>876</v>
      </c>
      <c r="C2871" s="93" t="s">
        <v>9934</v>
      </c>
      <c r="D2871" s="93" t="s">
        <v>9935</v>
      </c>
      <c r="E2871" s="94">
        <v>0</v>
      </c>
      <c r="F2871" s="93" t="s">
        <v>1185</v>
      </c>
      <c r="H2871" s="3">
        <f>E2871+SUMIF('BR DTG CIKDITIRO'!C:C,C2871,'BR DTG CIKDITIRO'!E:E)</f>
        <v>0</v>
      </c>
    </row>
    <row r="2872" spans="1:8" ht="15.75" customHeight="1">
      <c r="A2872" s="93" t="s">
        <v>6821</v>
      </c>
      <c r="B2872" s="93" t="s">
        <v>876</v>
      </c>
      <c r="C2872" s="93" t="s">
        <v>6821</v>
      </c>
      <c r="D2872" s="93" t="s">
        <v>6822</v>
      </c>
      <c r="E2872" s="94">
        <v>0</v>
      </c>
      <c r="F2872" s="93" t="s">
        <v>1185</v>
      </c>
      <c r="H2872" s="3">
        <f>E2872+SUMIF('BR DTG CIKDITIRO'!C:C,C2872,'BR DTG CIKDITIRO'!E:E)</f>
        <v>0</v>
      </c>
    </row>
    <row r="2873" spans="1:8" ht="15.75" customHeight="1">
      <c r="A2873" s="93" t="s">
        <v>6823</v>
      </c>
      <c r="B2873" s="93" t="s">
        <v>876</v>
      </c>
      <c r="C2873" s="93" t="s">
        <v>6823</v>
      </c>
      <c r="D2873" s="93" t="s">
        <v>6824</v>
      </c>
      <c r="E2873" s="94">
        <v>0</v>
      </c>
      <c r="F2873" s="93" t="s">
        <v>1185</v>
      </c>
      <c r="H2873" s="3">
        <f>E2873+SUMIF('BR DTG CIKDITIRO'!C:C,C2873,'BR DTG CIKDITIRO'!E:E)</f>
        <v>0</v>
      </c>
    </row>
    <row r="2874" spans="1:8" ht="15.75" customHeight="1">
      <c r="A2874" s="93" t="s">
        <v>9936</v>
      </c>
      <c r="B2874" s="93" t="s">
        <v>876</v>
      </c>
      <c r="C2874" s="93" t="s">
        <v>9936</v>
      </c>
      <c r="D2874" s="93" t="s">
        <v>9937</v>
      </c>
      <c r="E2874" s="94">
        <v>0</v>
      </c>
      <c r="F2874" s="93" t="s">
        <v>1185</v>
      </c>
      <c r="H2874" s="3">
        <f>E2874+SUMIF('BR DTG CIKDITIRO'!C:C,C2874,'BR DTG CIKDITIRO'!E:E)</f>
        <v>0</v>
      </c>
    </row>
    <row r="2875" spans="1:8" ht="15.75" customHeight="1">
      <c r="A2875" s="93" t="s">
        <v>6827</v>
      </c>
      <c r="B2875" s="93" t="s">
        <v>876</v>
      </c>
      <c r="C2875" s="93" t="s">
        <v>6827</v>
      </c>
      <c r="D2875" s="93" t="s">
        <v>6828</v>
      </c>
      <c r="E2875" s="94">
        <v>0</v>
      </c>
      <c r="F2875" s="93" t="s">
        <v>1185</v>
      </c>
      <c r="H2875" s="3">
        <f>E2875+SUMIF('BR DTG CIKDITIRO'!C:C,C2875,'BR DTG CIKDITIRO'!E:E)</f>
        <v>0</v>
      </c>
    </row>
    <row r="2876" spans="1:8" ht="15.75" customHeight="1">
      <c r="A2876" s="93" t="s">
        <v>9938</v>
      </c>
      <c r="B2876" s="93" t="s">
        <v>876</v>
      </c>
      <c r="C2876" s="93" t="s">
        <v>9938</v>
      </c>
      <c r="D2876" s="93" t="s">
        <v>9939</v>
      </c>
      <c r="E2876" s="94">
        <v>0</v>
      </c>
      <c r="F2876" s="93" t="s">
        <v>1185</v>
      </c>
      <c r="H2876" s="3">
        <f>E2876+SUMIF('BR DTG CIKDITIRO'!C:C,C2876,'BR DTG CIKDITIRO'!E:E)</f>
        <v>0</v>
      </c>
    </row>
    <row r="2877" spans="1:8" ht="15.75" customHeight="1">
      <c r="A2877" s="93" t="s">
        <v>6833</v>
      </c>
      <c r="B2877" s="93" t="s">
        <v>1184</v>
      </c>
      <c r="C2877" s="93" t="s">
        <v>6833</v>
      </c>
      <c r="D2877" s="93" t="s">
        <v>6834</v>
      </c>
      <c r="E2877" s="94">
        <v>0</v>
      </c>
      <c r="F2877" s="93" t="s">
        <v>1185</v>
      </c>
      <c r="H2877" s="3">
        <f>E2877+SUMIF('BR DTG CIKDITIRO'!C:C,C2877,'BR DTG CIKDITIRO'!E:E)</f>
        <v>0</v>
      </c>
    </row>
    <row r="2878" spans="1:8" ht="15.75" customHeight="1">
      <c r="A2878" s="93" t="s">
        <v>6835</v>
      </c>
      <c r="B2878" s="93" t="s">
        <v>1184</v>
      </c>
      <c r="C2878" s="93" t="s">
        <v>6835</v>
      </c>
      <c r="D2878" s="93" t="s">
        <v>6836</v>
      </c>
      <c r="E2878" s="94">
        <v>0</v>
      </c>
      <c r="F2878" s="93" t="s">
        <v>1185</v>
      </c>
      <c r="H2878" s="3">
        <f>E2878+SUMIF('BR DTG CIKDITIRO'!C:C,C2878,'BR DTG CIKDITIRO'!E:E)</f>
        <v>0</v>
      </c>
    </row>
    <row r="2879" spans="1:8" ht="15.75" customHeight="1">
      <c r="A2879" s="93" t="s">
        <v>9940</v>
      </c>
      <c r="B2879" s="93" t="s">
        <v>876</v>
      </c>
      <c r="C2879" s="93" t="s">
        <v>9940</v>
      </c>
      <c r="D2879" s="93" t="s">
        <v>9941</v>
      </c>
      <c r="E2879" s="94">
        <v>0</v>
      </c>
      <c r="F2879" s="93" t="s">
        <v>1185</v>
      </c>
      <c r="H2879" s="3">
        <f>E2879+SUMIF('BR DTG CIKDITIRO'!C:C,C2879,'BR DTG CIKDITIRO'!E:E)</f>
        <v>0</v>
      </c>
    </row>
    <row r="2880" spans="1:8" ht="15.75" customHeight="1">
      <c r="A2880" s="93" t="s">
        <v>6837</v>
      </c>
      <c r="B2880" s="93" t="s">
        <v>1184</v>
      </c>
      <c r="C2880" s="93" t="s">
        <v>6837</v>
      </c>
      <c r="D2880" s="93" t="s">
        <v>6838</v>
      </c>
      <c r="E2880" s="94">
        <v>0</v>
      </c>
      <c r="F2880" s="93" t="s">
        <v>1185</v>
      </c>
      <c r="H2880" s="3">
        <f>E2880+SUMIF('BR DTG CIKDITIRO'!C:C,C2880,'BR DTG CIKDITIRO'!E:E)</f>
        <v>0</v>
      </c>
    </row>
    <row r="2881" spans="1:8" ht="15.75" customHeight="1">
      <c r="A2881" s="93" t="s">
        <v>6839</v>
      </c>
      <c r="B2881" s="93" t="s">
        <v>876</v>
      </c>
      <c r="C2881" s="93" t="s">
        <v>6839</v>
      </c>
      <c r="D2881" s="93" t="s">
        <v>6840</v>
      </c>
      <c r="E2881" s="94">
        <v>0</v>
      </c>
      <c r="F2881" s="93" t="s">
        <v>1185</v>
      </c>
      <c r="H2881" s="3">
        <f>E2881+SUMIF('BR DTG CIKDITIRO'!C:C,C2881,'BR DTG CIKDITIRO'!E:E)</f>
        <v>0</v>
      </c>
    </row>
    <row r="2882" spans="1:8" ht="15.75" customHeight="1">
      <c r="A2882" s="93" t="s">
        <v>6841</v>
      </c>
      <c r="B2882" s="93" t="s">
        <v>876</v>
      </c>
      <c r="C2882" s="93" t="s">
        <v>6841</v>
      </c>
      <c r="D2882" s="93" t="s">
        <v>6842</v>
      </c>
      <c r="E2882" s="94">
        <v>0</v>
      </c>
      <c r="F2882" s="93" t="s">
        <v>1185</v>
      </c>
      <c r="H2882" s="3">
        <f>E2882+SUMIF('BR DTG CIKDITIRO'!C:C,C2882,'BR DTG CIKDITIRO'!E:E)</f>
        <v>0</v>
      </c>
    </row>
    <row r="2883" spans="1:8" ht="15.75" customHeight="1">
      <c r="A2883" s="93" t="s">
        <v>9942</v>
      </c>
      <c r="B2883" s="93" t="s">
        <v>876</v>
      </c>
      <c r="C2883" s="93" t="s">
        <v>9942</v>
      </c>
      <c r="D2883" s="93" t="s">
        <v>9943</v>
      </c>
      <c r="E2883" s="94">
        <v>0</v>
      </c>
      <c r="F2883" s="93" t="s">
        <v>1185</v>
      </c>
      <c r="H2883" s="3">
        <f>E2883+SUMIF('BR DTG CIKDITIRO'!C:C,C2883,'BR DTG CIKDITIRO'!E:E)</f>
        <v>0</v>
      </c>
    </row>
    <row r="2884" spans="1:8" ht="15.75" customHeight="1">
      <c r="A2884" s="93" t="s">
        <v>9944</v>
      </c>
      <c r="B2884" s="93" t="s">
        <v>876</v>
      </c>
      <c r="C2884" s="93" t="s">
        <v>9944</v>
      </c>
      <c r="D2884" s="93" t="s">
        <v>9945</v>
      </c>
      <c r="E2884" s="94">
        <v>0</v>
      </c>
      <c r="F2884" s="93" t="s">
        <v>1185</v>
      </c>
      <c r="H2884" s="3">
        <f>E2884+SUMIF('BR DTG CIKDITIRO'!C:C,C2884,'BR DTG CIKDITIRO'!E:E)</f>
        <v>0</v>
      </c>
    </row>
    <row r="2885" spans="1:8" ht="15.75" customHeight="1">
      <c r="A2885" s="93" t="s">
        <v>1474</v>
      </c>
      <c r="B2885" s="93" t="s">
        <v>888</v>
      </c>
      <c r="C2885" s="93" t="s">
        <v>1474</v>
      </c>
      <c r="D2885" s="93" t="s">
        <v>1475</v>
      </c>
      <c r="E2885" s="94">
        <v>0</v>
      </c>
      <c r="F2885" s="93" t="s">
        <v>1185</v>
      </c>
      <c r="H2885" s="3">
        <f>E2885+SUMIF('BR DTG CIKDITIRO'!C:C,C2885,'BR DTG CIKDITIRO'!E:E)</f>
        <v>0</v>
      </c>
    </row>
    <row r="2886" spans="1:8" ht="15.75" customHeight="1">
      <c r="A2886" s="93" t="s">
        <v>6845</v>
      </c>
      <c r="B2886" s="93" t="s">
        <v>876</v>
      </c>
      <c r="C2886" s="93" t="s">
        <v>6845</v>
      </c>
      <c r="D2886" s="93" t="s">
        <v>6846</v>
      </c>
      <c r="E2886" s="94">
        <v>0</v>
      </c>
      <c r="F2886" s="93" t="s">
        <v>1185</v>
      </c>
      <c r="H2886" s="3">
        <f>E2886+SUMIF('BR DTG CIKDITIRO'!C:C,C2886,'BR DTG CIKDITIRO'!E:E)</f>
        <v>0</v>
      </c>
    </row>
    <row r="2887" spans="1:8" ht="15.75" customHeight="1">
      <c r="A2887" s="93" t="s">
        <v>6847</v>
      </c>
      <c r="B2887" s="93" t="s">
        <v>876</v>
      </c>
      <c r="C2887" s="93" t="s">
        <v>6847</v>
      </c>
      <c r="D2887" s="93" t="s">
        <v>6848</v>
      </c>
      <c r="E2887" s="94">
        <v>0</v>
      </c>
      <c r="F2887" s="93" t="s">
        <v>1185</v>
      </c>
      <c r="H2887" s="3">
        <f>E2887+SUMIF('BR DTG CIKDITIRO'!C:C,C2887,'BR DTG CIKDITIRO'!E:E)</f>
        <v>0</v>
      </c>
    </row>
    <row r="2888" spans="1:8" ht="15.75" customHeight="1">
      <c r="A2888" s="93" t="s">
        <v>6849</v>
      </c>
      <c r="B2888" s="93" t="s">
        <v>876</v>
      </c>
      <c r="C2888" s="93" t="s">
        <v>6849</v>
      </c>
      <c r="D2888" s="93" t="s">
        <v>6850</v>
      </c>
      <c r="E2888" s="94">
        <v>0</v>
      </c>
      <c r="F2888" s="93" t="s">
        <v>1185</v>
      </c>
      <c r="H2888" s="3">
        <f>E2888+SUMIF('BR DTG CIKDITIRO'!C:C,C2888,'BR DTG CIKDITIRO'!E:E)</f>
        <v>0</v>
      </c>
    </row>
    <row r="2889" spans="1:8" ht="15.75" customHeight="1">
      <c r="A2889" s="93" t="s">
        <v>6853</v>
      </c>
      <c r="B2889" s="93" t="s">
        <v>876</v>
      </c>
      <c r="C2889" s="93" t="s">
        <v>6853</v>
      </c>
      <c r="D2889" s="93" t="s">
        <v>6854</v>
      </c>
      <c r="E2889" s="94">
        <v>0</v>
      </c>
      <c r="F2889" s="93" t="s">
        <v>1185</v>
      </c>
      <c r="H2889" s="3">
        <f>E2889+SUMIF('BR DTG CIKDITIRO'!C:C,C2889,'BR DTG CIKDITIRO'!E:E)</f>
        <v>0</v>
      </c>
    </row>
    <row r="2890" spans="1:8" ht="15.75" customHeight="1">
      <c r="A2890" s="93" t="s">
        <v>9946</v>
      </c>
      <c r="B2890" s="93" t="s">
        <v>876</v>
      </c>
      <c r="C2890" s="93" t="s">
        <v>9946</v>
      </c>
      <c r="D2890" s="93" t="s">
        <v>9947</v>
      </c>
      <c r="E2890" s="94">
        <v>0</v>
      </c>
      <c r="F2890" s="93" t="s">
        <v>1185</v>
      </c>
      <c r="H2890" s="3">
        <f>E2890+SUMIF('BR DTG CIKDITIRO'!C:C,C2890,'BR DTG CIKDITIRO'!E:E)</f>
        <v>0</v>
      </c>
    </row>
    <row r="2891" spans="1:8" ht="15.75" customHeight="1">
      <c r="A2891" s="93" t="s">
        <v>2269</v>
      </c>
      <c r="B2891" s="93" t="s">
        <v>888</v>
      </c>
      <c r="C2891" s="93" t="s">
        <v>2269</v>
      </c>
      <c r="D2891" s="93" t="s">
        <v>2270</v>
      </c>
      <c r="E2891" s="94">
        <v>0</v>
      </c>
      <c r="F2891" s="93" t="s">
        <v>1185</v>
      </c>
      <c r="H2891" s="3">
        <f>E2891+SUMIF('BR DTG CIKDITIRO'!C:C,C2891,'BR DTG CIKDITIRO'!E:E)</f>
        <v>0</v>
      </c>
    </row>
    <row r="2892" spans="1:8" ht="15.75" customHeight="1">
      <c r="A2892" s="93" t="s">
        <v>1533</v>
      </c>
      <c r="B2892" s="93" t="s">
        <v>888</v>
      </c>
      <c r="C2892" s="93" t="s">
        <v>1533</v>
      </c>
      <c r="D2892" s="93" t="s">
        <v>1534</v>
      </c>
      <c r="E2892" s="94">
        <v>1</v>
      </c>
      <c r="F2892" s="93" t="s">
        <v>1185</v>
      </c>
      <c r="H2892" s="3">
        <f>E2892+SUMIF('BR DTG CIKDITIRO'!C:C,C2892,'BR DTG CIKDITIRO'!E:E)</f>
        <v>1</v>
      </c>
    </row>
    <row r="2893" spans="1:8" ht="15.75" customHeight="1">
      <c r="A2893" s="93" t="s">
        <v>6858</v>
      </c>
      <c r="B2893" s="93" t="s">
        <v>876</v>
      </c>
      <c r="C2893" s="93" t="s">
        <v>6858</v>
      </c>
      <c r="D2893" s="93" t="s">
        <v>2330</v>
      </c>
      <c r="E2893" s="94">
        <v>0</v>
      </c>
      <c r="F2893" s="93" t="s">
        <v>1185</v>
      </c>
      <c r="H2893" s="3">
        <f>E2893+SUMIF('BR DTG CIKDITIRO'!C:C,C2893,'BR DTG CIKDITIRO'!E:E)</f>
        <v>0</v>
      </c>
    </row>
    <row r="2894" spans="1:8" ht="15.75" customHeight="1">
      <c r="A2894" s="93" t="s">
        <v>6859</v>
      </c>
      <c r="B2894" s="93" t="s">
        <v>876</v>
      </c>
      <c r="C2894" s="93" t="s">
        <v>6859</v>
      </c>
      <c r="D2894" s="93" t="s">
        <v>2330</v>
      </c>
      <c r="E2894" s="94">
        <v>0</v>
      </c>
      <c r="F2894" s="93" t="s">
        <v>1185</v>
      </c>
      <c r="H2894" s="3">
        <f>E2894+SUMIF('BR DTG CIKDITIRO'!C:C,C2894,'BR DTG CIKDITIRO'!E:E)</f>
        <v>0</v>
      </c>
    </row>
    <row r="2895" spans="1:8" ht="15.75" customHeight="1">
      <c r="A2895" s="93" t="s">
        <v>1476</v>
      </c>
      <c r="B2895" s="93" t="s">
        <v>888</v>
      </c>
      <c r="C2895" s="93" t="s">
        <v>1476</v>
      </c>
      <c r="D2895" s="93" t="s">
        <v>1477</v>
      </c>
      <c r="E2895" s="94">
        <v>0</v>
      </c>
      <c r="F2895" s="93" t="s">
        <v>1185</v>
      </c>
      <c r="H2895" s="3">
        <f>E2895+SUMIF('BR DTG CIKDITIRO'!C:C,C2895,'BR DTG CIKDITIRO'!E:E)</f>
        <v>0</v>
      </c>
    </row>
    <row r="2896" spans="1:8" ht="15.75" customHeight="1">
      <c r="A2896" s="93" t="s">
        <v>9948</v>
      </c>
      <c r="B2896" s="93" t="s">
        <v>876</v>
      </c>
      <c r="C2896" s="93" t="s">
        <v>9948</v>
      </c>
      <c r="D2896" s="93" t="s">
        <v>9949</v>
      </c>
      <c r="E2896" s="94">
        <v>0</v>
      </c>
      <c r="F2896" s="93" t="s">
        <v>1185</v>
      </c>
      <c r="H2896" s="3">
        <f>E2896+SUMIF('BR DTG CIKDITIRO'!C:C,C2896,'BR DTG CIKDITIRO'!E:E)</f>
        <v>0</v>
      </c>
    </row>
    <row r="2897" spans="1:8" ht="15.75" customHeight="1">
      <c r="A2897" s="93" t="s">
        <v>9950</v>
      </c>
      <c r="B2897" s="93" t="s">
        <v>876</v>
      </c>
      <c r="C2897" s="93" t="s">
        <v>9950</v>
      </c>
      <c r="D2897" s="93" t="s">
        <v>9951</v>
      </c>
      <c r="E2897" s="94">
        <v>0</v>
      </c>
      <c r="F2897" s="93" t="s">
        <v>1185</v>
      </c>
      <c r="H2897" s="3">
        <f>E2897+SUMIF('BR DTG CIKDITIRO'!C:C,C2897,'BR DTG CIKDITIRO'!E:E)</f>
        <v>0</v>
      </c>
    </row>
    <row r="2898" spans="1:8" ht="15.75" customHeight="1">
      <c r="A2898" s="93" t="s">
        <v>1362</v>
      </c>
      <c r="B2898" s="93" t="s">
        <v>876</v>
      </c>
      <c r="C2898" s="93" t="s">
        <v>1362</v>
      </c>
      <c r="D2898" s="93" t="s">
        <v>1363</v>
      </c>
      <c r="E2898" s="94">
        <v>0</v>
      </c>
      <c r="F2898" s="93" t="s">
        <v>1185</v>
      </c>
      <c r="H2898" s="3">
        <f>E2898+SUMIF('BR DTG CIKDITIRO'!C:C,C2898,'BR DTG CIKDITIRO'!E:E)</f>
        <v>0</v>
      </c>
    </row>
    <row r="2899" spans="1:8" ht="15.75" customHeight="1">
      <c r="A2899" s="93" t="s">
        <v>6860</v>
      </c>
      <c r="B2899" s="93" t="s">
        <v>888</v>
      </c>
      <c r="C2899" s="93" t="s">
        <v>6860</v>
      </c>
      <c r="D2899" s="93" t="s">
        <v>9952</v>
      </c>
      <c r="E2899" s="94">
        <v>3</v>
      </c>
      <c r="F2899" s="93" t="s">
        <v>1185</v>
      </c>
      <c r="H2899" s="3">
        <f>E2899+SUMIF('BR DTG CIKDITIRO'!C:C,C2899,'BR DTG CIKDITIRO'!E:E)</f>
        <v>3</v>
      </c>
    </row>
    <row r="2900" spans="1:8" ht="15.75" customHeight="1">
      <c r="A2900" s="93" t="s">
        <v>6862</v>
      </c>
      <c r="B2900" s="93" t="s">
        <v>876</v>
      </c>
      <c r="C2900" s="93" t="s">
        <v>6862</v>
      </c>
      <c r="D2900" s="93" t="s">
        <v>6863</v>
      </c>
      <c r="E2900" s="94">
        <v>0</v>
      </c>
      <c r="F2900" s="93" t="s">
        <v>1185</v>
      </c>
      <c r="H2900" s="3">
        <f>E2900+SUMIF('BR DTG CIKDITIRO'!C:C,C2900,'BR DTG CIKDITIRO'!E:E)</f>
        <v>0</v>
      </c>
    </row>
    <row r="2901" spans="1:8" ht="15.75" customHeight="1">
      <c r="A2901" s="93" t="s">
        <v>442</v>
      </c>
      <c r="B2901" s="93" t="s">
        <v>884</v>
      </c>
      <c r="C2901" s="93" t="s">
        <v>442</v>
      </c>
      <c r="D2901" s="93" t="s">
        <v>1249</v>
      </c>
      <c r="E2901" s="94">
        <v>7</v>
      </c>
      <c r="F2901" s="93" t="s">
        <v>1185</v>
      </c>
      <c r="H2901" s="3">
        <f>E2901+SUMIF('BR DTG CIKDITIRO'!C:C,C2901,'BR DTG CIKDITIRO'!E:E)</f>
        <v>7</v>
      </c>
    </row>
    <row r="2902" spans="1:8" ht="15.75" customHeight="1">
      <c r="A2902" s="93" t="s">
        <v>6864</v>
      </c>
      <c r="B2902" s="93" t="s">
        <v>876</v>
      </c>
      <c r="C2902" s="93" t="s">
        <v>6864</v>
      </c>
      <c r="D2902" s="93" t="s">
        <v>6865</v>
      </c>
      <c r="E2902" s="94">
        <v>0</v>
      </c>
      <c r="F2902" s="93" t="s">
        <v>1185</v>
      </c>
      <c r="H2902" s="3">
        <f>E2902+SUMIF('BR DTG CIKDITIRO'!C:C,C2902,'BR DTG CIKDITIRO'!E:E)</f>
        <v>0</v>
      </c>
    </row>
    <row r="2903" spans="1:8" ht="15.75" customHeight="1">
      <c r="A2903" s="93" t="s">
        <v>6866</v>
      </c>
      <c r="B2903" s="93" t="s">
        <v>876</v>
      </c>
      <c r="C2903" s="93" t="s">
        <v>6866</v>
      </c>
      <c r="D2903" s="93" t="s">
        <v>6867</v>
      </c>
      <c r="E2903" s="94">
        <v>0</v>
      </c>
      <c r="F2903" s="93" t="s">
        <v>1185</v>
      </c>
      <c r="H2903" s="3">
        <f>E2903+SUMIF('BR DTG CIKDITIRO'!C:C,C2903,'BR DTG CIKDITIRO'!E:E)</f>
        <v>0</v>
      </c>
    </row>
    <row r="2904" spans="1:8" ht="15.75" customHeight="1">
      <c r="A2904" s="93" t="s">
        <v>6870</v>
      </c>
      <c r="B2904" s="93" t="s">
        <v>876</v>
      </c>
      <c r="C2904" s="93" t="s">
        <v>6870</v>
      </c>
      <c r="D2904" s="93" t="s">
        <v>6871</v>
      </c>
      <c r="E2904" s="94">
        <v>0</v>
      </c>
      <c r="F2904" s="93" t="s">
        <v>1185</v>
      </c>
      <c r="H2904" s="3">
        <f>E2904+SUMIF('BR DTG CIKDITIRO'!C:C,C2904,'BR DTG CIKDITIRO'!E:E)</f>
        <v>0</v>
      </c>
    </row>
    <row r="2905" spans="1:8" ht="15.75" customHeight="1">
      <c r="A2905" s="93" t="s">
        <v>6872</v>
      </c>
      <c r="B2905" s="93" t="s">
        <v>876</v>
      </c>
      <c r="C2905" s="93" t="s">
        <v>6872</v>
      </c>
      <c r="D2905" s="93" t="s">
        <v>6873</v>
      </c>
      <c r="E2905" s="94">
        <v>0</v>
      </c>
      <c r="F2905" s="93" t="s">
        <v>1185</v>
      </c>
      <c r="H2905" s="3">
        <f>E2905+SUMIF('BR DTG CIKDITIRO'!C:C,C2905,'BR DTG CIKDITIRO'!E:E)</f>
        <v>0</v>
      </c>
    </row>
    <row r="2906" spans="1:8" ht="15.75" customHeight="1">
      <c r="A2906" s="93" t="s">
        <v>1535</v>
      </c>
      <c r="B2906" s="93" t="s">
        <v>876</v>
      </c>
      <c r="C2906" s="93" t="s">
        <v>1535</v>
      </c>
      <c r="D2906" s="93" t="s">
        <v>1536</v>
      </c>
      <c r="E2906" s="94">
        <v>0</v>
      </c>
      <c r="F2906" s="93" t="s">
        <v>1185</v>
      </c>
      <c r="H2906" s="3">
        <f>E2906+SUMIF('BR DTG CIKDITIRO'!C:C,C2906,'BR DTG CIKDITIRO'!E:E)</f>
        <v>0</v>
      </c>
    </row>
    <row r="2907" spans="1:8" ht="15.75" customHeight="1">
      <c r="A2907" s="93" t="s">
        <v>6874</v>
      </c>
      <c r="B2907" s="93" t="s">
        <v>876</v>
      </c>
      <c r="C2907" s="93" t="s">
        <v>6874</v>
      </c>
      <c r="D2907" s="93" t="s">
        <v>6875</v>
      </c>
      <c r="E2907" s="94">
        <v>0</v>
      </c>
      <c r="F2907" s="93" t="s">
        <v>1185</v>
      </c>
      <c r="H2907" s="3">
        <f>E2907+SUMIF('BR DTG CIKDITIRO'!C:C,C2907,'BR DTG CIKDITIRO'!E:E)</f>
        <v>0</v>
      </c>
    </row>
    <row r="2908" spans="1:8" ht="15.75" customHeight="1">
      <c r="A2908" s="93" t="s">
        <v>6876</v>
      </c>
      <c r="B2908" s="93" t="s">
        <v>876</v>
      </c>
      <c r="C2908" s="93" t="s">
        <v>6876</v>
      </c>
      <c r="D2908" s="93" t="s">
        <v>9953</v>
      </c>
      <c r="E2908" s="94">
        <v>0</v>
      </c>
      <c r="F2908" s="93" t="s">
        <v>1185</v>
      </c>
      <c r="H2908" s="3">
        <f>E2908+SUMIF('BR DTG CIKDITIRO'!C:C,C2908,'BR DTG CIKDITIRO'!E:E)</f>
        <v>0</v>
      </c>
    </row>
    <row r="2909" spans="1:8" ht="15.75" customHeight="1">
      <c r="A2909" s="93" t="s">
        <v>6878</v>
      </c>
      <c r="B2909" s="93" t="s">
        <v>876</v>
      </c>
      <c r="C2909" s="93" t="s">
        <v>6878</v>
      </c>
      <c r="D2909" s="93" t="s">
        <v>6879</v>
      </c>
      <c r="E2909" s="94">
        <v>0</v>
      </c>
      <c r="F2909" s="93" t="s">
        <v>1185</v>
      </c>
      <c r="H2909" s="3">
        <f>E2909+SUMIF('BR DTG CIKDITIRO'!C:C,C2909,'BR DTG CIKDITIRO'!E:E)</f>
        <v>0</v>
      </c>
    </row>
    <row r="2910" spans="1:8" ht="15.75" customHeight="1">
      <c r="A2910" s="93" t="s">
        <v>6880</v>
      </c>
      <c r="B2910" s="93" t="s">
        <v>876</v>
      </c>
      <c r="C2910" s="93" t="s">
        <v>6880</v>
      </c>
      <c r="D2910" s="93" t="s">
        <v>1223</v>
      </c>
      <c r="E2910" s="94">
        <v>0</v>
      </c>
      <c r="F2910" s="93" t="s">
        <v>1185</v>
      </c>
      <c r="H2910" s="3">
        <f>E2910+SUMIF('BR DTG CIKDITIRO'!C:C,C2910,'BR DTG CIKDITIRO'!E:E)</f>
        <v>0</v>
      </c>
    </row>
    <row r="2911" spans="1:8" ht="15.75" customHeight="1">
      <c r="A2911" s="93" t="s">
        <v>6881</v>
      </c>
      <c r="B2911" s="93" t="s">
        <v>876</v>
      </c>
      <c r="C2911" s="93" t="s">
        <v>6881</v>
      </c>
      <c r="D2911" s="93" t="s">
        <v>6882</v>
      </c>
      <c r="E2911" s="94">
        <v>0</v>
      </c>
      <c r="F2911" s="93" t="s">
        <v>1185</v>
      </c>
      <c r="H2911" s="3">
        <f>E2911+SUMIF('BR DTG CIKDITIRO'!C:C,C2911,'BR DTG CIKDITIRO'!E:E)</f>
        <v>0</v>
      </c>
    </row>
    <row r="2912" spans="1:8" ht="15.75" customHeight="1">
      <c r="A2912" s="93" t="s">
        <v>443</v>
      </c>
      <c r="B2912" s="93" t="s">
        <v>891</v>
      </c>
      <c r="C2912" s="93" t="s">
        <v>443</v>
      </c>
      <c r="D2912" s="93" t="s">
        <v>1250</v>
      </c>
      <c r="E2912" s="94">
        <v>0</v>
      </c>
      <c r="F2912" s="93" t="s">
        <v>1185</v>
      </c>
      <c r="H2912" s="3">
        <f>E2912+SUMIF('BR DTG CIKDITIRO'!C:C,C2912,'BR DTG CIKDITIRO'!E:E)</f>
        <v>0</v>
      </c>
    </row>
    <row r="2913" spans="1:8" ht="15.75" customHeight="1">
      <c r="A2913" s="93" t="s">
        <v>6883</v>
      </c>
      <c r="B2913" s="93" t="s">
        <v>876</v>
      </c>
      <c r="C2913" s="93" t="s">
        <v>6883</v>
      </c>
      <c r="D2913" s="93" t="s">
        <v>1223</v>
      </c>
      <c r="E2913" s="94">
        <v>0</v>
      </c>
      <c r="F2913" s="93" t="s">
        <v>1185</v>
      </c>
      <c r="H2913" s="3">
        <f>E2913+SUMIF('BR DTG CIKDITIRO'!C:C,C2913,'BR DTG CIKDITIRO'!E:E)</f>
        <v>0</v>
      </c>
    </row>
    <row r="2914" spans="1:8" ht="15.75" customHeight="1">
      <c r="A2914" s="93" t="s">
        <v>6886</v>
      </c>
      <c r="B2914" s="93" t="s">
        <v>876</v>
      </c>
      <c r="C2914" s="93" t="s">
        <v>6886</v>
      </c>
      <c r="D2914" s="93" t="s">
        <v>2330</v>
      </c>
      <c r="E2914" s="94">
        <v>0</v>
      </c>
      <c r="F2914" s="93" t="s">
        <v>1185</v>
      </c>
      <c r="H2914" s="3">
        <f>E2914+SUMIF('BR DTG CIKDITIRO'!C:C,C2914,'BR DTG CIKDITIRO'!E:E)</f>
        <v>0</v>
      </c>
    </row>
    <row r="2915" spans="1:8" ht="15.75" customHeight="1">
      <c r="A2915" s="93" t="s">
        <v>6887</v>
      </c>
      <c r="B2915" s="93" t="s">
        <v>876</v>
      </c>
      <c r="C2915" s="93" t="s">
        <v>6887</v>
      </c>
      <c r="D2915" s="93" t="s">
        <v>6888</v>
      </c>
      <c r="E2915" s="94">
        <v>0</v>
      </c>
      <c r="F2915" s="93" t="s">
        <v>1185</v>
      </c>
      <c r="H2915" s="3">
        <f>E2915+SUMIF('BR DTG CIKDITIRO'!C:C,C2915,'BR DTG CIKDITIRO'!E:E)</f>
        <v>0</v>
      </c>
    </row>
    <row r="2916" spans="1:8" ht="15.75" customHeight="1">
      <c r="A2916" s="93" t="s">
        <v>6889</v>
      </c>
      <c r="B2916" s="93" t="s">
        <v>876</v>
      </c>
      <c r="C2916" s="93" t="s">
        <v>6889</v>
      </c>
      <c r="D2916" s="93" t="s">
        <v>6890</v>
      </c>
      <c r="E2916" s="94">
        <v>0</v>
      </c>
      <c r="F2916" s="93" t="s">
        <v>1185</v>
      </c>
      <c r="H2916" s="3">
        <f>E2916+SUMIF('BR DTG CIKDITIRO'!C:C,C2916,'BR DTG CIKDITIRO'!E:E)</f>
        <v>0</v>
      </c>
    </row>
    <row r="2917" spans="1:8" ht="15.75" customHeight="1">
      <c r="A2917" s="93" t="s">
        <v>6891</v>
      </c>
      <c r="B2917" s="93" t="s">
        <v>876</v>
      </c>
      <c r="C2917" s="93" t="s">
        <v>6891</v>
      </c>
      <c r="D2917" s="93" t="s">
        <v>6892</v>
      </c>
      <c r="E2917" s="94">
        <v>0</v>
      </c>
      <c r="F2917" s="93" t="s">
        <v>1185</v>
      </c>
      <c r="H2917" s="3">
        <f>E2917+SUMIF('BR DTG CIKDITIRO'!C:C,C2917,'BR DTG CIKDITIRO'!E:E)</f>
        <v>0</v>
      </c>
    </row>
    <row r="2918" spans="1:8" ht="15.75" customHeight="1">
      <c r="A2918" s="93" t="s">
        <v>6897</v>
      </c>
      <c r="B2918" s="93" t="s">
        <v>876</v>
      </c>
      <c r="C2918" s="93" t="s">
        <v>6897</v>
      </c>
      <c r="D2918" s="93" t="s">
        <v>6898</v>
      </c>
      <c r="E2918" s="94">
        <v>0</v>
      </c>
      <c r="F2918" s="93" t="s">
        <v>1185</v>
      </c>
      <c r="H2918" s="3">
        <f>E2918+SUMIF('BR DTG CIKDITIRO'!C:C,C2918,'BR DTG CIKDITIRO'!E:E)</f>
        <v>0</v>
      </c>
    </row>
    <row r="2919" spans="1:8" ht="15.75" customHeight="1">
      <c r="A2919" s="93" t="s">
        <v>6899</v>
      </c>
      <c r="B2919" s="93" t="s">
        <v>876</v>
      </c>
      <c r="C2919" s="93" t="s">
        <v>6899</v>
      </c>
      <c r="D2919" s="93" t="s">
        <v>6900</v>
      </c>
      <c r="E2919" s="94">
        <v>0</v>
      </c>
      <c r="F2919" s="93" t="s">
        <v>1185</v>
      </c>
      <c r="H2919" s="3">
        <f>E2919+SUMIF('BR DTG CIKDITIRO'!C:C,C2919,'BR DTG CIKDITIRO'!E:E)</f>
        <v>0</v>
      </c>
    </row>
    <row r="2920" spans="1:8" ht="15.75" customHeight="1">
      <c r="A2920" s="93" t="s">
        <v>444</v>
      </c>
      <c r="B2920" s="93" t="s">
        <v>888</v>
      </c>
      <c r="C2920" s="93" t="s">
        <v>444</v>
      </c>
      <c r="D2920" s="93" t="s">
        <v>1251</v>
      </c>
      <c r="E2920" s="94">
        <v>1</v>
      </c>
      <c r="F2920" s="93" t="s">
        <v>1185</v>
      </c>
      <c r="H2920" s="3">
        <f>E2920+SUMIF('BR DTG CIKDITIRO'!C:C,C2920,'BR DTG CIKDITIRO'!E:E)</f>
        <v>1</v>
      </c>
    </row>
    <row r="2921" spans="1:8" ht="15.75" customHeight="1">
      <c r="A2921" s="93" t="s">
        <v>9954</v>
      </c>
      <c r="B2921" s="93" t="s">
        <v>876</v>
      </c>
      <c r="C2921" s="93" t="s">
        <v>9954</v>
      </c>
      <c r="D2921" s="93" t="s">
        <v>9955</v>
      </c>
      <c r="E2921" s="94">
        <v>0</v>
      </c>
      <c r="F2921" s="93" t="s">
        <v>1185</v>
      </c>
      <c r="H2921" s="3">
        <f>E2921+SUMIF('BR DTG CIKDITIRO'!C:C,C2921,'BR DTG CIKDITIRO'!E:E)</f>
        <v>0</v>
      </c>
    </row>
    <row r="2922" spans="1:8" ht="15.75" customHeight="1">
      <c r="A2922" s="93" t="s">
        <v>6901</v>
      </c>
      <c r="B2922" s="93" t="s">
        <v>876</v>
      </c>
      <c r="C2922" s="93" t="s">
        <v>6901</v>
      </c>
      <c r="D2922" s="93" t="s">
        <v>6902</v>
      </c>
      <c r="E2922" s="94">
        <v>0</v>
      </c>
      <c r="F2922" s="93" t="s">
        <v>1185</v>
      </c>
      <c r="H2922" s="3">
        <f>E2922+SUMIF('BR DTG CIKDITIRO'!C:C,C2922,'BR DTG CIKDITIRO'!E:E)</f>
        <v>0</v>
      </c>
    </row>
    <row r="2923" spans="1:8" ht="15.75" customHeight="1">
      <c r="A2923" s="93" t="s">
        <v>9956</v>
      </c>
      <c r="B2923" s="93" t="s">
        <v>876</v>
      </c>
      <c r="C2923" s="93" t="s">
        <v>9956</v>
      </c>
      <c r="D2923" s="93" t="s">
        <v>9957</v>
      </c>
      <c r="E2923" s="94">
        <v>0</v>
      </c>
      <c r="F2923" s="93" t="s">
        <v>1185</v>
      </c>
      <c r="H2923" s="3">
        <f>E2923+SUMIF('BR DTG CIKDITIRO'!C:C,C2923,'BR DTG CIKDITIRO'!E:E)</f>
        <v>0</v>
      </c>
    </row>
    <row r="2924" spans="1:8" ht="15.75" customHeight="1">
      <c r="A2924" s="93" t="s">
        <v>6903</v>
      </c>
      <c r="B2924" s="93" t="s">
        <v>876</v>
      </c>
      <c r="C2924" s="93" t="s">
        <v>6903</v>
      </c>
      <c r="D2924" s="93" t="s">
        <v>6904</v>
      </c>
      <c r="E2924" s="94">
        <v>0</v>
      </c>
      <c r="F2924" s="93" t="s">
        <v>1185</v>
      </c>
      <c r="H2924" s="3">
        <f>E2924+SUMIF('BR DTG CIKDITIRO'!C:C,C2924,'BR DTG CIKDITIRO'!E:E)</f>
        <v>0</v>
      </c>
    </row>
    <row r="2925" spans="1:8" ht="15.75" customHeight="1">
      <c r="A2925" s="93" t="s">
        <v>9958</v>
      </c>
      <c r="B2925" s="93" t="s">
        <v>876</v>
      </c>
      <c r="C2925" s="93" t="s">
        <v>9958</v>
      </c>
      <c r="D2925" s="93" t="s">
        <v>9959</v>
      </c>
      <c r="E2925" s="94">
        <v>0</v>
      </c>
      <c r="F2925" s="93" t="s">
        <v>1185</v>
      </c>
      <c r="H2925" s="3">
        <f>E2925+SUMIF('BR DTG CIKDITIRO'!C:C,C2925,'BR DTG CIKDITIRO'!E:E)</f>
        <v>0</v>
      </c>
    </row>
    <row r="2926" spans="1:8" ht="15.75" customHeight="1">
      <c r="A2926" s="93" t="s">
        <v>445</v>
      </c>
      <c r="B2926" s="93" t="s">
        <v>888</v>
      </c>
      <c r="C2926" s="93" t="s">
        <v>445</v>
      </c>
      <c r="D2926" s="93" t="s">
        <v>1252</v>
      </c>
      <c r="E2926" s="94">
        <v>2</v>
      </c>
      <c r="F2926" s="93" t="s">
        <v>1185</v>
      </c>
      <c r="H2926" s="3">
        <f>E2926+SUMIF('BR DTG CIKDITIRO'!C:C,C2926,'BR DTG CIKDITIRO'!E:E)</f>
        <v>2</v>
      </c>
    </row>
    <row r="2927" spans="1:8" ht="15.75" customHeight="1">
      <c r="A2927" s="93" t="s">
        <v>6905</v>
      </c>
      <c r="B2927" s="93" t="s">
        <v>888</v>
      </c>
      <c r="C2927" s="93" t="s">
        <v>6905</v>
      </c>
      <c r="D2927" s="93" t="s">
        <v>6906</v>
      </c>
      <c r="E2927" s="94">
        <v>1</v>
      </c>
      <c r="F2927" s="93" t="s">
        <v>1185</v>
      </c>
      <c r="H2927" s="3">
        <f>E2927+SUMIF('BR DTG CIKDITIRO'!C:C,C2927,'BR DTG CIKDITIRO'!E:E)</f>
        <v>1</v>
      </c>
    </row>
    <row r="2928" spans="1:8" ht="15.75" customHeight="1">
      <c r="A2928" s="93" t="s">
        <v>9960</v>
      </c>
      <c r="B2928" s="93" t="s">
        <v>876</v>
      </c>
      <c r="C2928" s="93" t="s">
        <v>9960</v>
      </c>
      <c r="D2928" s="93" t="s">
        <v>9961</v>
      </c>
      <c r="E2928" s="94">
        <v>0</v>
      </c>
      <c r="F2928" s="93" t="s">
        <v>1185</v>
      </c>
      <c r="H2928" s="3">
        <f>E2928+SUMIF('BR DTG CIKDITIRO'!C:C,C2928,'BR DTG CIKDITIRO'!E:E)</f>
        <v>0</v>
      </c>
    </row>
    <row r="2929" spans="1:8" ht="15.75" customHeight="1">
      <c r="A2929" s="93" t="s">
        <v>2060</v>
      </c>
      <c r="B2929" s="93" t="s">
        <v>876</v>
      </c>
      <c r="C2929" s="93" t="s">
        <v>2060</v>
      </c>
      <c r="D2929" s="93" t="s">
        <v>2061</v>
      </c>
      <c r="E2929" s="94">
        <v>0</v>
      </c>
      <c r="F2929" s="93" t="s">
        <v>1185</v>
      </c>
      <c r="H2929" s="3">
        <f>E2929+SUMIF('BR DTG CIKDITIRO'!C:C,C2929,'BR DTG CIKDITIRO'!E:E)</f>
        <v>0</v>
      </c>
    </row>
    <row r="2930" spans="1:8" ht="15.75" customHeight="1">
      <c r="A2930" s="93" t="s">
        <v>6911</v>
      </c>
      <c r="B2930" s="93" t="s">
        <v>876</v>
      </c>
      <c r="C2930" s="93" t="s">
        <v>6911</v>
      </c>
      <c r="D2930" s="93" t="s">
        <v>6912</v>
      </c>
      <c r="E2930" s="94">
        <v>0</v>
      </c>
      <c r="F2930" s="93" t="s">
        <v>1185</v>
      </c>
      <c r="H2930" s="3">
        <f>E2930+SUMIF('BR DTG CIKDITIRO'!C:C,C2930,'BR DTG CIKDITIRO'!E:E)</f>
        <v>0</v>
      </c>
    </row>
    <row r="2931" spans="1:8" ht="15.75" customHeight="1">
      <c r="A2931" s="93" t="s">
        <v>1908</v>
      </c>
      <c r="B2931" s="93" t="s">
        <v>876</v>
      </c>
      <c r="C2931" s="93" t="s">
        <v>1908</v>
      </c>
      <c r="D2931" s="93" t="s">
        <v>1909</v>
      </c>
      <c r="E2931" s="94">
        <v>0</v>
      </c>
      <c r="F2931" s="93" t="s">
        <v>1185</v>
      </c>
      <c r="H2931" s="3">
        <f>E2931+SUMIF('BR DTG CIKDITIRO'!C:C,C2931,'BR DTG CIKDITIRO'!E:E)</f>
        <v>0</v>
      </c>
    </row>
    <row r="2932" spans="1:8" ht="15.75" customHeight="1">
      <c r="A2932" s="93" t="s">
        <v>6914</v>
      </c>
      <c r="B2932" s="93" t="s">
        <v>876</v>
      </c>
      <c r="C2932" s="93" t="s">
        <v>6914</v>
      </c>
      <c r="D2932" s="93" t="s">
        <v>6915</v>
      </c>
      <c r="E2932" s="94">
        <v>0</v>
      </c>
      <c r="F2932" s="93" t="s">
        <v>1185</v>
      </c>
      <c r="H2932" s="3">
        <f>E2932+SUMIF('BR DTG CIKDITIRO'!C:C,C2932,'BR DTG CIKDITIRO'!E:E)</f>
        <v>0</v>
      </c>
    </row>
    <row r="2933" spans="1:8" ht="15.75" customHeight="1">
      <c r="A2933" s="93" t="s">
        <v>6918</v>
      </c>
      <c r="B2933" s="93" t="s">
        <v>876</v>
      </c>
      <c r="C2933" s="93" t="s">
        <v>6918</v>
      </c>
      <c r="D2933" s="93" t="s">
        <v>6919</v>
      </c>
      <c r="E2933" s="94">
        <v>0</v>
      </c>
      <c r="F2933" s="93" t="s">
        <v>1185</v>
      </c>
      <c r="H2933" s="3">
        <f>E2933+SUMIF('BR DTG CIKDITIRO'!C:C,C2933,'BR DTG CIKDITIRO'!E:E)</f>
        <v>0</v>
      </c>
    </row>
    <row r="2934" spans="1:8" ht="15.75" customHeight="1">
      <c r="A2934" s="93" t="s">
        <v>6920</v>
      </c>
      <c r="B2934" s="93" t="s">
        <v>876</v>
      </c>
      <c r="C2934" s="93" t="s">
        <v>6920</v>
      </c>
      <c r="D2934" s="93" t="s">
        <v>6921</v>
      </c>
      <c r="E2934" s="94">
        <v>0</v>
      </c>
      <c r="F2934" s="93" t="s">
        <v>1185</v>
      </c>
      <c r="H2934" s="3">
        <f>E2934+SUMIF('BR DTG CIKDITIRO'!C:C,C2934,'BR DTG CIKDITIRO'!E:E)</f>
        <v>0</v>
      </c>
    </row>
    <row r="2935" spans="1:8" ht="15.75" customHeight="1">
      <c r="A2935" s="93" t="s">
        <v>6922</v>
      </c>
      <c r="B2935" s="93" t="s">
        <v>876</v>
      </c>
      <c r="C2935" s="93" t="s">
        <v>6922</v>
      </c>
      <c r="D2935" s="93" t="s">
        <v>6923</v>
      </c>
      <c r="E2935" s="94">
        <v>0</v>
      </c>
      <c r="F2935" s="93" t="s">
        <v>1185</v>
      </c>
      <c r="H2935" s="3">
        <f>E2935+SUMIF('BR DTG CIKDITIRO'!C:C,C2935,'BR DTG CIKDITIRO'!E:E)</f>
        <v>0</v>
      </c>
    </row>
    <row r="2936" spans="1:8" ht="15.75" customHeight="1">
      <c r="A2936" s="93" t="s">
        <v>6924</v>
      </c>
      <c r="B2936" s="93" t="s">
        <v>876</v>
      </c>
      <c r="C2936" s="93" t="s">
        <v>6924</v>
      </c>
      <c r="D2936" s="93" t="s">
        <v>6925</v>
      </c>
      <c r="E2936" s="94">
        <v>0</v>
      </c>
      <c r="F2936" s="93" t="s">
        <v>1185</v>
      </c>
      <c r="H2936" s="3">
        <f>E2936+SUMIF('BR DTG CIKDITIRO'!C:C,C2936,'BR DTG CIKDITIRO'!E:E)</f>
        <v>0</v>
      </c>
    </row>
    <row r="2937" spans="1:8" ht="15.75" customHeight="1">
      <c r="A2937" s="93" t="s">
        <v>6926</v>
      </c>
      <c r="B2937" s="93" t="s">
        <v>876</v>
      </c>
      <c r="C2937" s="93" t="s">
        <v>6926</v>
      </c>
      <c r="D2937" s="93" t="s">
        <v>6927</v>
      </c>
      <c r="E2937" s="94">
        <v>0</v>
      </c>
      <c r="F2937" s="93" t="s">
        <v>1185</v>
      </c>
      <c r="H2937" s="3">
        <f>E2937+SUMIF('BR DTG CIKDITIRO'!C:C,C2937,'BR DTG CIKDITIRO'!E:E)</f>
        <v>0</v>
      </c>
    </row>
    <row r="2938" spans="1:8" ht="15.75" customHeight="1">
      <c r="A2938" s="93" t="s">
        <v>446</v>
      </c>
      <c r="B2938" s="93" t="s">
        <v>877</v>
      </c>
      <c r="C2938" s="93" t="s">
        <v>446</v>
      </c>
      <c r="D2938" s="93" t="s">
        <v>1253</v>
      </c>
      <c r="E2938" s="94">
        <v>2</v>
      </c>
      <c r="F2938" s="93" t="s">
        <v>1185</v>
      </c>
      <c r="H2938" s="3">
        <f>E2938+SUMIF('BR DTG CIKDITIRO'!C:C,C2938,'BR DTG CIKDITIRO'!E:E)</f>
        <v>2</v>
      </c>
    </row>
    <row r="2939" spans="1:8" ht="15.75" customHeight="1">
      <c r="A2939" s="93" t="s">
        <v>447</v>
      </c>
      <c r="B2939" s="93" t="s">
        <v>877</v>
      </c>
      <c r="C2939" s="93" t="s">
        <v>447</v>
      </c>
      <c r="D2939" s="93" t="s">
        <v>1254</v>
      </c>
      <c r="E2939" s="94">
        <v>9</v>
      </c>
      <c r="F2939" s="93" t="s">
        <v>1185</v>
      </c>
      <c r="H2939" s="3">
        <f>E2939+SUMIF('BR DTG CIKDITIRO'!C:C,C2939,'BR DTG CIKDITIRO'!E:E)</f>
        <v>9</v>
      </c>
    </row>
    <row r="2940" spans="1:8" ht="15.75" customHeight="1">
      <c r="A2940" s="93" t="s">
        <v>9962</v>
      </c>
      <c r="B2940" s="93" t="s">
        <v>876</v>
      </c>
      <c r="C2940" s="93" t="s">
        <v>9962</v>
      </c>
      <c r="D2940" s="93" t="s">
        <v>9963</v>
      </c>
      <c r="E2940" s="94">
        <v>0</v>
      </c>
      <c r="F2940" s="93" t="s">
        <v>1185</v>
      </c>
      <c r="H2940" s="3">
        <f>E2940+SUMIF('BR DTG CIKDITIRO'!C:C,C2940,'BR DTG CIKDITIRO'!E:E)</f>
        <v>0</v>
      </c>
    </row>
    <row r="2941" spans="1:8" ht="15.75" customHeight="1">
      <c r="A2941" s="93" t="s">
        <v>9964</v>
      </c>
      <c r="B2941" s="93" t="s">
        <v>876</v>
      </c>
      <c r="C2941" s="93" t="s">
        <v>9964</v>
      </c>
      <c r="D2941" s="93" t="s">
        <v>9965</v>
      </c>
      <c r="E2941" s="94">
        <v>0</v>
      </c>
      <c r="F2941" s="93" t="s">
        <v>1185</v>
      </c>
      <c r="H2941" s="3">
        <f>E2941+SUMIF('BR DTG CIKDITIRO'!C:C,C2941,'BR DTG CIKDITIRO'!E:E)</f>
        <v>0</v>
      </c>
    </row>
    <row r="2942" spans="1:8" ht="15.75" customHeight="1">
      <c r="A2942" s="93" t="s">
        <v>6932</v>
      </c>
      <c r="B2942" s="93" t="s">
        <v>876</v>
      </c>
      <c r="C2942" s="93" t="s">
        <v>6932</v>
      </c>
      <c r="D2942" s="93" t="s">
        <v>6933</v>
      </c>
      <c r="E2942" s="94">
        <v>0</v>
      </c>
      <c r="F2942" s="93" t="s">
        <v>1185</v>
      </c>
      <c r="H2942" s="3">
        <f>E2942+SUMIF('BR DTG CIKDITIRO'!C:C,C2942,'BR DTG CIKDITIRO'!E:E)</f>
        <v>0</v>
      </c>
    </row>
    <row r="2943" spans="1:8" ht="15.75" customHeight="1">
      <c r="A2943" s="93" t="s">
        <v>6936</v>
      </c>
      <c r="B2943" s="93" t="s">
        <v>876</v>
      </c>
      <c r="C2943" s="93" t="s">
        <v>6936</v>
      </c>
      <c r="D2943" s="93" t="s">
        <v>6937</v>
      </c>
      <c r="E2943" s="94">
        <v>0</v>
      </c>
      <c r="F2943" s="93" t="s">
        <v>1185</v>
      </c>
      <c r="H2943" s="3">
        <f>E2943+SUMIF('BR DTG CIKDITIRO'!C:C,C2943,'BR DTG CIKDITIRO'!E:E)</f>
        <v>0</v>
      </c>
    </row>
    <row r="2944" spans="1:8" ht="15.75" customHeight="1">
      <c r="A2944" s="93" t="s">
        <v>9966</v>
      </c>
      <c r="B2944" s="93" t="s">
        <v>876</v>
      </c>
      <c r="C2944" s="93" t="s">
        <v>9966</v>
      </c>
      <c r="D2944" s="93" t="s">
        <v>9967</v>
      </c>
      <c r="E2944" s="94">
        <v>0</v>
      </c>
      <c r="F2944" s="93" t="s">
        <v>1185</v>
      </c>
      <c r="H2944" s="3">
        <f>E2944+SUMIF('BR DTG CIKDITIRO'!C:C,C2944,'BR DTG CIKDITIRO'!E:E)</f>
        <v>0</v>
      </c>
    </row>
    <row r="2945" spans="1:8" ht="15.75" customHeight="1">
      <c r="A2945" s="93" t="s">
        <v>6941</v>
      </c>
      <c r="B2945" s="93" t="s">
        <v>876</v>
      </c>
      <c r="C2945" s="93" t="s">
        <v>6941</v>
      </c>
      <c r="D2945" s="93" t="s">
        <v>6942</v>
      </c>
      <c r="E2945" s="94">
        <v>0</v>
      </c>
      <c r="F2945" s="93" t="s">
        <v>1185</v>
      </c>
      <c r="H2945" s="3">
        <f>E2945+SUMIF('BR DTG CIKDITIRO'!C:C,C2945,'BR DTG CIKDITIRO'!E:E)</f>
        <v>0</v>
      </c>
    </row>
    <row r="2946" spans="1:8" ht="15.75" customHeight="1">
      <c r="A2946" s="93" t="s">
        <v>6943</v>
      </c>
      <c r="B2946" s="93" t="s">
        <v>876</v>
      </c>
      <c r="C2946" s="93" t="s">
        <v>6943</v>
      </c>
      <c r="D2946" s="93" t="s">
        <v>6944</v>
      </c>
      <c r="E2946" s="94">
        <v>0</v>
      </c>
      <c r="F2946" s="93" t="s">
        <v>1185</v>
      </c>
      <c r="H2946" s="3">
        <f>E2946+SUMIF('BR DTG CIKDITIRO'!C:C,C2946,'BR DTG CIKDITIRO'!E:E)</f>
        <v>0</v>
      </c>
    </row>
    <row r="2947" spans="1:8" ht="15.75" customHeight="1">
      <c r="A2947" s="93" t="s">
        <v>6945</v>
      </c>
      <c r="B2947" s="93" t="s">
        <v>876</v>
      </c>
      <c r="C2947" s="93" t="s">
        <v>6945</v>
      </c>
      <c r="D2947" s="93" t="s">
        <v>6946</v>
      </c>
      <c r="E2947" s="94">
        <v>0</v>
      </c>
      <c r="F2947" s="93" t="s">
        <v>1185</v>
      </c>
      <c r="H2947" s="3">
        <f>E2947+SUMIF('BR DTG CIKDITIRO'!C:C,C2947,'BR DTG CIKDITIRO'!E:E)</f>
        <v>0</v>
      </c>
    </row>
    <row r="2948" spans="1:8" ht="15.75" customHeight="1">
      <c r="A2948" s="93" t="s">
        <v>774</v>
      </c>
      <c r="B2948" s="93" t="s">
        <v>876</v>
      </c>
      <c r="C2948" s="93" t="s">
        <v>774</v>
      </c>
      <c r="D2948" s="93" t="s">
        <v>775</v>
      </c>
      <c r="E2948" s="94">
        <v>0</v>
      </c>
      <c r="F2948" s="93" t="s">
        <v>1185</v>
      </c>
      <c r="H2948" s="3">
        <f>E2948+SUMIF('BR DTG CIKDITIRO'!C:C,C2948,'BR DTG CIKDITIRO'!E:E)</f>
        <v>0</v>
      </c>
    </row>
    <row r="2949" spans="1:8" ht="15.75" customHeight="1">
      <c r="A2949" s="93" t="s">
        <v>6947</v>
      </c>
      <c r="B2949" s="93" t="s">
        <v>876</v>
      </c>
      <c r="C2949" s="93" t="s">
        <v>6947</v>
      </c>
      <c r="D2949" s="93" t="s">
        <v>2330</v>
      </c>
      <c r="E2949" s="94">
        <v>0</v>
      </c>
      <c r="F2949" s="93" t="s">
        <v>1185</v>
      </c>
      <c r="H2949" s="3">
        <f>E2949+SUMIF('BR DTG CIKDITIRO'!C:C,C2949,'BR DTG CIKDITIRO'!E:E)</f>
        <v>0</v>
      </c>
    </row>
    <row r="2950" spans="1:8" ht="15.75" customHeight="1">
      <c r="A2950" s="93" t="s">
        <v>6948</v>
      </c>
      <c r="B2950" s="93" t="s">
        <v>876</v>
      </c>
      <c r="C2950" s="93" t="s">
        <v>6948</v>
      </c>
      <c r="D2950" s="93" t="s">
        <v>6949</v>
      </c>
      <c r="E2950" s="94">
        <v>0</v>
      </c>
      <c r="F2950" s="93" t="s">
        <v>1185</v>
      </c>
      <c r="H2950" s="3">
        <f>E2950+SUMIF('BR DTG CIKDITIRO'!C:C,C2950,'BR DTG CIKDITIRO'!E:E)</f>
        <v>0</v>
      </c>
    </row>
    <row r="2951" spans="1:8" ht="15.75" customHeight="1">
      <c r="A2951" s="93" t="s">
        <v>6950</v>
      </c>
      <c r="B2951" s="93" t="s">
        <v>876</v>
      </c>
      <c r="C2951" s="93" t="s">
        <v>6950</v>
      </c>
      <c r="D2951" s="93" t="s">
        <v>6951</v>
      </c>
      <c r="E2951" s="94">
        <v>0</v>
      </c>
      <c r="F2951" s="93" t="s">
        <v>1185</v>
      </c>
      <c r="H2951" s="3">
        <f>E2951+SUMIF('BR DTG CIKDITIRO'!C:C,C2951,'BR DTG CIKDITIRO'!E:E)</f>
        <v>0</v>
      </c>
    </row>
    <row r="2952" spans="1:8" ht="15.75" customHeight="1">
      <c r="A2952" s="93" t="s">
        <v>6952</v>
      </c>
      <c r="B2952" s="93" t="s">
        <v>876</v>
      </c>
      <c r="C2952" s="93" t="s">
        <v>6952</v>
      </c>
      <c r="D2952" s="93" t="s">
        <v>6953</v>
      </c>
      <c r="E2952" s="94">
        <v>0</v>
      </c>
      <c r="F2952" s="93" t="s">
        <v>1185</v>
      </c>
      <c r="H2952" s="3">
        <f>E2952+SUMIF('BR DTG CIKDITIRO'!C:C,C2952,'BR DTG CIKDITIRO'!E:E)</f>
        <v>0</v>
      </c>
    </row>
    <row r="2953" spans="1:8" ht="15.75" customHeight="1">
      <c r="A2953" s="93" t="s">
        <v>6954</v>
      </c>
      <c r="B2953" s="93" t="s">
        <v>877</v>
      </c>
      <c r="C2953" s="93" t="s">
        <v>6954</v>
      </c>
      <c r="D2953" s="93" t="s">
        <v>6955</v>
      </c>
      <c r="E2953" s="94">
        <v>6</v>
      </c>
      <c r="F2953" s="93" t="s">
        <v>1185</v>
      </c>
      <c r="H2953" s="3">
        <f>E2953+SUMIF('BR DTG CIKDITIRO'!C:C,C2953,'BR DTG CIKDITIRO'!E:E)</f>
        <v>6</v>
      </c>
    </row>
    <row r="2954" spans="1:8" ht="15.75" customHeight="1">
      <c r="A2954" s="93" t="s">
        <v>6956</v>
      </c>
      <c r="B2954" s="93" t="s">
        <v>877</v>
      </c>
      <c r="C2954" s="93" t="s">
        <v>6956</v>
      </c>
      <c r="D2954" s="93" t="s">
        <v>6957</v>
      </c>
      <c r="E2954" s="94">
        <v>2</v>
      </c>
      <c r="F2954" s="93" t="s">
        <v>1185</v>
      </c>
      <c r="H2954" s="3">
        <f>E2954+SUMIF('BR DTG CIKDITIRO'!C:C,C2954,'BR DTG CIKDITIRO'!E:E)</f>
        <v>2</v>
      </c>
    </row>
    <row r="2955" spans="1:8" ht="15.75" customHeight="1">
      <c r="A2955" s="93" t="s">
        <v>1672</v>
      </c>
      <c r="B2955" s="93" t="s">
        <v>876</v>
      </c>
      <c r="C2955" s="93" t="s">
        <v>1672</v>
      </c>
      <c r="D2955" s="93" t="s">
        <v>1673</v>
      </c>
      <c r="E2955" s="94">
        <v>0</v>
      </c>
      <c r="F2955" s="93" t="s">
        <v>1185</v>
      </c>
      <c r="H2955" s="3">
        <f>E2955+SUMIF('BR DTG CIKDITIRO'!C:C,C2955,'BR DTG CIKDITIRO'!E:E)</f>
        <v>0</v>
      </c>
    </row>
    <row r="2956" spans="1:8" ht="15.75" customHeight="1">
      <c r="A2956" s="93" t="s">
        <v>6958</v>
      </c>
      <c r="B2956" s="93" t="s">
        <v>876</v>
      </c>
      <c r="C2956" s="93" t="s">
        <v>6958</v>
      </c>
      <c r="D2956" s="93" t="s">
        <v>6959</v>
      </c>
      <c r="E2956" s="94">
        <v>0</v>
      </c>
      <c r="F2956" s="93" t="s">
        <v>1185</v>
      </c>
      <c r="H2956" s="3">
        <f>E2956+SUMIF('BR DTG CIKDITIRO'!C:C,C2956,'BR DTG CIKDITIRO'!E:E)</f>
        <v>0</v>
      </c>
    </row>
    <row r="2957" spans="1:8" ht="15.75" customHeight="1">
      <c r="A2957" s="93" t="s">
        <v>6960</v>
      </c>
      <c r="B2957" s="93" t="s">
        <v>876</v>
      </c>
      <c r="C2957" s="93" t="s">
        <v>6960</v>
      </c>
      <c r="D2957" s="93" t="s">
        <v>6415</v>
      </c>
      <c r="E2957" s="94">
        <v>0</v>
      </c>
      <c r="F2957" s="93" t="s">
        <v>1185</v>
      </c>
      <c r="H2957" s="3">
        <f>E2957+SUMIF('BR DTG CIKDITIRO'!C:C,C2957,'BR DTG CIKDITIRO'!E:E)</f>
        <v>0</v>
      </c>
    </row>
    <row r="2958" spans="1:8" ht="15.75" customHeight="1">
      <c r="A2958" s="93" t="s">
        <v>6961</v>
      </c>
      <c r="B2958" s="93" t="s">
        <v>876</v>
      </c>
      <c r="C2958" s="93" t="s">
        <v>6961</v>
      </c>
      <c r="D2958" s="93" t="s">
        <v>6962</v>
      </c>
      <c r="E2958" s="94">
        <v>0</v>
      </c>
      <c r="F2958" s="93" t="s">
        <v>1185</v>
      </c>
      <c r="H2958" s="3">
        <f>E2958+SUMIF('BR DTG CIKDITIRO'!C:C,C2958,'BR DTG CIKDITIRO'!E:E)</f>
        <v>0</v>
      </c>
    </row>
    <row r="2959" spans="1:8" ht="15.75" customHeight="1">
      <c r="A2959" s="93" t="s">
        <v>6963</v>
      </c>
      <c r="B2959" s="93" t="s">
        <v>876</v>
      </c>
      <c r="C2959" s="93" t="s">
        <v>6963</v>
      </c>
      <c r="D2959" s="93" t="s">
        <v>6964</v>
      </c>
      <c r="E2959" s="94">
        <v>0</v>
      </c>
      <c r="F2959" s="93" t="s">
        <v>1185</v>
      </c>
      <c r="H2959" s="3">
        <f>E2959+SUMIF('BR DTG CIKDITIRO'!C:C,C2959,'BR DTG CIKDITIRO'!E:E)</f>
        <v>0</v>
      </c>
    </row>
    <row r="2960" spans="1:8" ht="15.75" customHeight="1">
      <c r="A2960" s="93" t="s">
        <v>6965</v>
      </c>
      <c r="B2960" s="93" t="s">
        <v>876</v>
      </c>
      <c r="C2960" s="93" t="s">
        <v>6965</v>
      </c>
      <c r="D2960" s="93" t="s">
        <v>6966</v>
      </c>
      <c r="E2960" s="94">
        <v>0</v>
      </c>
      <c r="F2960" s="93" t="s">
        <v>1185</v>
      </c>
      <c r="H2960" s="3">
        <f>E2960+SUMIF('BR DTG CIKDITIRO'!C:C,C2960,'BR DTG CIKDITIRO'!E:E)</f>
        <v>0</v>
      </c>
    </row>
    <row r="2961" spans="1:8" ht="15.75" customHeight="1">
      <c r="A2961" s="93" t="s">
        <v>6967</v>
      </c>
      <c r="B2961" s="93" t="s">
        <v>876</v>
      </c>
      <c r="C2961" s="93" t="s">
        <v>6967</v>
      </c>
      <c r="D2961" s="93" t="s">
        <v>2330</v>
      </c>
      <c r="E2961" s="94">
        <v>0</v>
      </c>
      <c r="F2961" s="93" t="s">
        <v>1185</v>
      </c>
      <c r="H2961" s="3">
        <f>E2961+SUMIF('BR DTG CIKDITIRO'!C:C,C2961,'BR DTG CIKDITIRO'!E:E)</f>
        <v>0</v>
      </c>
    </row>
    <row r="2962" spans="1:8" ht="15.75" customHeight="1">
      <c r="A2962" s="93" t="s">
        <v>6968</v>
      </c>
      <c r="B2962" s="93" t="s">
        <v>876</v>
      </c>
      <c r="C2962" s="93" t="s">
        <v>6968</v>
      </c>
      <c r="D2962" s="93" t="s">
        <v>6969</v>
      </c>
      <c r="E2962" s="94">
        <v>0</v>
      </c>
      <c r="F2962" s="93" t="s">
        <v>1185</v>
      </c>
      <c r="H2962" s="3">
        <f>E2962+SUMIF('BR DTG CIKDITIRO'!C:C,C2962,'BR DTG CIKDITIRO'!E:E)</f>
        <v>0</v>
      </c>
    </row>
    <row r="2963" spans="1:8" ht="15.75" customHeight="1">
      <c r="A2963" s="93" t="s">
        <v>571</v>
      </c>
      <c r="B2963" s="93" t="s">
        <v>876</v>
      </c>
      <c r="C2963" s="93" t="s">
        <v>571</v>
      </c>
      <c r="D2963" s="93" t="s">
        <v>776</v>
      </c>
      <c r="E2963" s="94">
        <v>0</v>
      </c>
      <c r="F2963" s="93" t="s">
        <v>1185</v>
      </c>
      <c r="H2963" s="3">
        <f>E2963+SUMIF('BR DTG CIKDITIRO'!C:C,C2963,'BR DTG CIKDITIRO'!E:E)</f>
        <v>0</v>
      </c>
    </row>
    <row r="2964" spans="1:8" ht="15.75" customHeight="1">
      <c r="A2964" s="93" t="s">
        <v>6970</v>
      </c>
      <c r="B2964" s="93" t="s">
        <v>876</v>
      </c>
      <c r="C2964" s="93" t="s">
        <v>6970</v>
      </c>
      <c r="D2964" s="93" t="s">
        <v>6570</v>
      </c>
      <c r="E2964" s="94">
        <v>0</v>
      </c>
      <c r="F2964" s="93" t="s">
        <v>1185</v>
      </c>
      <c r="H2964" s="3">
        <f>E2964+SUMIF('BR DTG CIKDITIRO'!C:C,C2964,'BR DTG CIKDITIRO'!E:E)</f>
        <v>0</v>
      </c>
    </row>
    <row r="2965" spans="1:8" ht="15.75" customHeight="1">
      <c r="A2965" s="93" t="s">
        <v>6971</v>
      </c>
      <c r="B2965" s="93" t="s">
        <v>876</v>
      </c>
      <c r="C2965" s="93" t="s">
        <v>6971</v>
      </c>
      <c r="D2965" s="93" t="s">
        <v>2330</v>
      </c>
      <c r="E2965" s="94">
        <v>0</v>
      </c>
      <c r="F2965" s="93" t="s">
        <v>1185</v>
      </c>
      <c r="H2965" s="3">
        <f>E2965+SUMIF('BR DTG CIKDITIRO'!C:C,C2965,'BR DTG CIKDITIRO'!E:E)</f>
        <v>0</v>
      </c>
    </row>
    <row r="2966" spans="1:8" ht="15.75" customHeight="1">
      <c r="A2966" s="93" t="s">
        <v>6972</v>
      </c>
      <c r="B2966" s="93" t="s">
        <v>876</v>
      </c>
      <c r="C2966" s="93" t="s">
        <v>6972</v>
      </c>
      <c r="D2966" s="93" t="s">
        <v>6973</v>
      </c>
      <c r="E2966" s="94">
        <v>0</v>
      </c>
      <c r="F2966" s="93" t="s">
        <v>1185</v>
      </c>
      <c r="H2966" s="3">
        <f>E2966+SUMIF('BR DTG CIKDITIRO'!C:C,C2966,'BR DTG CIKDITIRO'!E:E)</f>
        <v>0</v>
      </c>
    </row>
    <row r="2967" spans="1:8" ht="15.75" customHeight="1">
      <c r="A2967" s="93" t="s">
        <v>6974</v>
      </c>
      <c r="B2967" s="93" t="s">
        <v>876</v>
      </c>
      <c r="C2967" s="93" t="s">
        <v>6974</v>
      </c>
      <c r="D2967" s="93" t="s">
        <v>6975</v>
      </c>
      <c r="E2967" s="94">
        <v>0</v>
      </c>
      <c r="F2967" s="93" t="s">
        <v>1185</v>
      </c>
      <c r="H2967" s="3">
        <f>E2967+SUMIF('BR DTG CIKDITIRO'!C:C,C2967,'BR DTG CIKDITIRO'!E:E)</f>
        <v>0</v>
      </c>
    </row>
    <row r="2968" spans="1:8" ht="15.75" customHeight="1">
      <c r="A2968" s="93" t="s">
        <v>6976</v>
      </c>
      <c r="B2968" s="93" t="s">
        <v>876</v>
      </c>
      <c r="C2968" s="93" t="s">
        <v>6976</v>
      </c>
      <c r="D2968" s="93" t="s">
        <v>6977</v>
      </c>
      <c r="E2968" s="94">
        <v>0</v>
      </c>
      <c r="F2968" s="93" t="s">
        <v>1185</v>
      </c>
      <c r="H2968" s="3">
        <f>E2968+SUMIF('BR DTG CIKDITIRO'!C:C,C2968,'BR DTG CIKDITIRO'!E:E)</f>
        <v>0</v>
      </c>
    </row>
    <row r="2969" spans="1:8" ht="15.75" customHeight="1">
      <c r="A2969" s="93" t="s">
        <v>6978</v>
      </c>
      <c r="B2969" s="93" t="s">
        <v>877</v>
      </c>
      <c r="C2969" s="93" t="s">
        <v>6978</v>
      </c>
      <c r="D2969" s="93" t="s">
        <v>6979</v>
      </c>
      <c r="E2969" s="94">
        <v>1</v>
      </c>
      <c r="F2969" s="93" t="s">
        <v>1185</v>
      </c>
      <c r="H2969" s="3">
        <f>E2969+SUMIF('BR DTG CIKDITIRO'!C:C,C2969,'BR DTG CIKDITIRO'!E:E)</f>
        <v>1</v>
      </c>
    </row>
    <row r="2970" spans="1:8" ht="15.75" customHeight="1">
      <c r="A2970" s="93" t="s">
        <v>6980</v>
      </c>
      <c r="B2970" s="93" t="s">
        <v>876</v>
      </c>
      <c r="C2970" s="93" t="s">
        <v>6980</v>
      </c>
      <c r="D2970" s="93" t="s">
        <v>6981</v>
      </c>
      <c r="E2970" s="94">
        <v>0</v>
      </c>
      <c r="F2970" s="93" t="s">
        <v>1185</v>
      </c>
      <c r="H2970" s="3">
        <f>E2970+SUMIF('BR DTG CIKDITIRO'!C:C,C2970,'BR DTG CIKDITIRO'!E:E)</f>
        <v>0</v>
      </c>
    </row>
    <row r="2971" spans="1:8" ht="15.75" customHeight="1">
      <c r="A2971" s="93" t="s">
        <v>1674</v>
      </c>
      <c r="B2971" s="93" t="s">
        <v>922</v>
      </c>
      <c r="C2971" s="93" t="s">
        <v>1674</v>
      </c>
      <c r="D2971" s="93" t="s">
        <v>1665</v>
      </c>
      <c r="E2971" s="94">
        <v>1</v>
      </c>
      <c r="F2971" s="93" t="s">
        <v>1185</v>
      </c>
      <c r="H2971" s="3">
        <f>E2971+SUMIF('BR DTG CIKDITIRO'!C:C,C2971,'BR DTG CIKDITIRO'!E:E)</f>
        <v>1</v>
      </c>
    </row>
    <row r="2972" spans="1:8" ht="15.75" customHeight="1">
      <c r="A2972" s="93" t="s">
        <v>6982</v>
      </c>
      <c r="B2972" s="93" t="s">
        <v>876</v>
      </c>
      <c r="C2972" s="93" t="s">
        <v>6982</v>
      </c>
      <c r="D2972" s="93" t="s">
        <v>6983</v>
      </c>
      <c r="E2972" s="94">
        <v>0</v>
      </c>
      <c r="F2972" s="93" t="s">
        <v>1185</v>
      </c>
      <c r="H2972" s="3">
        <f>E2972+SUMIF('BR DTG CIKDITIRO'!C:C,C2972,'BR DTG CIKDITIRO'!E:E)</f>
        <v>0</v>
      </c>
    </row>
    <row r="2973" spans="1:8" ht="15.75" customHeight="1">
      <c r="A2973" s="93" t="s">
        <v>448</v>
      </c>
      <c r="B2973" s="93" t="s">
        <v>888</v>
      </c>
      <c r="C2973" s="93" t="s">
        <v>448</v>
      </c>
      <c r="D2973" s="93" t="s">
        <v>1255</v>
      </c>
      <c r="E2973" s="94">
        <v>14</v>
      </c>
      <c r="F2973" s="93" t="s">
        <v>1185</v>
      </c>
      <c r="H2973" s="3">
        <f>E2973+SUMIF('BR DTG CIKDITIRO'!C:C,C2973,'BR DTG CIKDITIRO'!E:E)</f>
        <v>14</v>
      </c>
    </row>
    <row r="2974" spans="1:8" ht="15.75" customHeight="1">
      <c r="A2974" s="93" t="s">
        <v>6984</v>
      </c>
      <c r="B2974" s="93" t="s">
        <v>876</v>
      </c>
      <c r="C2974" s="93" t="s">
        <v>6984</v>
      </c>
      <c r="D2974" s="93" t="s">
        <v>6985</v>
      </c>
      <c r="E2974" s="94">
        <v>0</v>
      </c>
      <c r="F2974" s="93" t="s">
        <v>1185</v>
      </c>
      <c r="H2974" s="3">
        <f>E2974+SUMIF('BR DTG CIKDITIRO'!C:C,C2974,'BR DTG CIKDITIRO'!E:E)</f>
        <v>0</v>
      </c>
    </row>
    <row r="2975" spans="1:8" ht="15.75" customHeight="1">
      <c r="A2975" s="93" t="s">
        <v>6986</v>
      </c>
      <c r="B2975" s="93" t="s">
        <v>877</v>
      </c>
      <c r="C2975" s="93" t="s">
        <v>6986</v>
      </c>
      <c r="D2975" s="93" t="s">
        <v>6987</v>
      </c>
      <c r="E2975" s="94">
        <v>2</v>
      </c>
      <c r="F2975" s="93" t="s">
        <v>1185</v>
      </c>
      <c r="H2975" s="3">
        <f>E2975+SUMIF('BR DTG CIKDITIRO'!C:C,C2975,'BR DTG CIKDITIRO'!E:E)</f>
        <v>2</v>
      </c>
    </row>
    <row r="2976" spans="1:8" ht="15.75" customHeight="1">
      <c r="A2976" s="93" t="s">
        <v>6988</v>
      </c>
      <c r="B2976" s="93" t="s">
        <v>876</v>
      </c>
      <c r="C2976" s="93" t="s">
        <v>6988</v>
      </c>
      <c r="D2976" s="93" t="s">
        <v>6989</v>
      </c>
      <c r="E2976" s="94">
        <v>0</v>
      </c>
      <c r="F2976" s="93" t="s">
        <v>1185</v>
      </c>
      <c r="H2976" s="3">
        <f>E2976+SUMIF('BR DTG CIKDITIRO'!C:C,C2976,'BR DTG CIKDITIRO'!E:E)</f>
        <v>0</v>
      </c>
    </row>
    <row r="2977" spans="1:8" ht="15.75" customHeight="1">
      <c r="A2977" s="93" t="s">
        <v>6990</v>
      </c>
      <c r="B2977" s="93" t="s">
        <v>876</v>
      </c>
      <c r="C2977" s="93" t="s">
        <v>6990</v>
      </c>
      <c r="D2977" s="93" t="s">
        <v>6991</v>
      </c>
      <c r="E2977" s="94">
        <v>0</v>
      </c>
      <c r="F2977" s="93" t="s">
        <v>1185</v>
      </c>
      <c r="H2977" s="3">
        <f>E2977+SUMIF('BR DTG CIKDITIRO'!C:C,C2977,'BR DTG CIKDITIRO'!E:E)</f>
        <v>0</v>
      </c>
    </row>
    <row r="2978" spans="1:8" ht="15.75" customHeight="1">
      <c r="A2978" s="93" t="s">
        <v>6992</v>
      </c>
      <c r="B2978" s="93" t="s">
        <v>876</v>
      </c>
      <c r="C2978" s="93" t="s">
        <v>6992</v>
      </c>
      <c r="D2978" s="93" t="s">
        <v>6993</v>
      </c>
      <c r="E2978" s="94">
        <v>0</v>
      </c>
      <c r="F2978" s="93" t="s">
        <v>1185</v>
      </c>
      <c r="H2978" s="3">
        <f>E2978+SUMIF('BR DTG CIKDITIRO'!C:C,C2978,'BR DTG CIKDITIRO'!E:E)</f>
        <v>0</v>
      </c>
    </row>
    <row r="2979" spans="1:8" ht="15.75" customHeight="1">
      <c r="A2979" s="93" t="s">
        <v>6994</v>
      </c>
      <c r="B2979" s="93" t="s">
        <v>876</v>
      </c>
      <c r="C2979" s="93" t="s">
        <v>6994</v>
      </c>
      <c r="D2979" s="93" t="s">
        <v>6995</v>
      </c>
      <c r="E2979" s="94">
        <v>0</v>
      </c>
      <c r="F2979" s="93" t="s">
        <v>1185</v>
      </c>
      <c r="H2979" s="3">
        <f>E2979+SUMIF('BR DTG CIKDITIRO'!C:C,C2979,'BR DTG CIKDITIRO'!E:E)</f>
        <v>0</v>
      </c>
    </row>
    <row r="2980" spans="1:8" ht="15.75" customHeight="1">
      <c r="A2980" s="93" t="s">
        <v>6996</v>
      </c>
      <c r="B2980" s="93" t="s">
        <v>876</v>
      </c>
      <c r="C2980" s="93" t="s">
        <v>6996</v>
      </c>
      <c r="D2980" s="93" t="s">
        <v>6997</v>
      </c>
      <c r="E2980" s="94">
        <v>0</v>
      </c>
      <c r="F2980" s="93" t="s">
        <v>1185</v>
      </c>
      <c r="H2980" s="3">
        <f>E2980+SUMIF('BR DTG CIKDITIRO'!C:C,C2980,'BR DTG CIKDITIRO'!E:E)</f>
        <v>0</v>
      </c>
    </row>
    <row r="2981" spans="1:8" ht="15.75" customHeight="1">
      <c r="A2981" s="93" t="s">
        <v>6998</v>
      </c>
      <c r="B2981" s="93" t="s">
        <v>876</v>
      </c>
      <c r="C2981" s="93" t="s">
        <v>6998</v>
      </c>
      <c r="D2981" s="93" t="s">
        <v>6999</v>
      </c>
      <c r="E2981" s="94">
        <v>0</v>
      </c>
      <c r="F2981" s="93" t="s">
        <v>1185</v>
      </c>
      <c r="H2981" s="3">
        <f>E2981+SUMIF('BR DTG CIKDITIRO'!C:C,C2981,'BR DTG CIKDITIRO'!E:E)</f>
        <v>0</v>
      </c>
    </row>
    <row r="2982" spans="1:8" ht="15.75" customHeight="1">
      <c r="A2982" s="93" t="s">
        <v>7000</v>
      </c>
      <c r="B2982" s="93" t="s">
        <v>876</v>
      </c>
      <c r="C2982" s="93" t="s">
        <v>7000</v>
      </c>
      <c r="D2982" s="93" t="s">
        <v>7001</v>
      </c>
      <c r="E2982" s="94">
        <v>0</v>
      </c>
      <c r="F2982" s="93" t="s">
        <v>1185</v>
      </c>
      <c r="H2982" s="3">
        <f>E2982+SUMIF('BR DTG CIKDITIRO'!C:C,C2982,'BR DTG CIKDITIRO'!E:E)</f>
        <v>0</v>
      </c>
    </row>
    <row r="2983" spans="1:8" ht="15.75" customHeight="1">
      <c r="A2983" s="93" t="s">
        <v>7002</v>
      </c>
      <c r="B2983" s="93" t="s">
        <v>876</v>
      </c>
      <c r="C2983" s="93" t="s">
        <v>7002</v>
      </c>
      <c r="D2983" s="93" t="s">
        <v>2330</v>
      </c>
      <c r="E2983" s="94">
        <v>0</v>
      </c>
      <c r="F2983" s="93" t="s">
        <v>1185</v>
      </c>
      <c r="H2983" s="3">
        <f>E2983+SUMIF('BR DTG CIKDITIRO'!C:C,C2983,'BR DTG CIKDITIRO'!E:E)</f>
        <v>0</v>
      </c>
    </row>
    <row r="2984" spans="1:8" ht="15.75" customHeight="1">
      <c r="A2984" s="93" t="s">
        <v>7003</v>
      </c>
      <c r="B2984" s="93" t="s">
        <v>876</v>
      </c>
      <c r="C2984" s="93" t="s">
        <v>7003</v>
      </c>
      <c r="D2984" s="93" t="s">
        <v>7004</v>
      </c>
      <c r="E2984" s="94">
        <v>0</v>
      </c>
      <c r="F2984" s="93" t="s">
        <v>1185</v>
      </c>
      <c r="H2984" s="3">
        <f>E2984+SUMIF('BR DTG CIKDITIRO'!C:C,C2984,'BR DTG CIKDITIRO'!E:E)</f>
        <v>0</v>
      </c>
    </row>
    <row r="2985" spans="1:8" ht="15.75" customHeight="1">
      <c r="A2985" s="93" t="s">
        <v>7005</v>
      </c>
      <c r="B2985" s="93" t="s">
        <v>876</v>
      </c>
      <c r="C2985" s="93" t="s">
        <v>7005</v>
      </c>
      <c r="D2985" s="93" t="s">
        <v>7006</v>
      </c>
      <c r="E2985" s="94">
        <v>0</v>
      </c>
      <c r="F2985" s="93" t="s">
        <v>1185</v>
      </c>
      <c r="H2985" s="3">
        <f>E2985+SUMIF('BR DTG CIKDITIRO'!C:C,C2985,'BR DTG CIKDITIRO'!E:E)</f>
        <v>0</v>
      </c>
    </row>
    <row r="2986" spans="1:8" ht="15.75" customHeight="1">
      <c r="A2986" s="93" t="s">
        <v>7007</v>
      </c>
      <c r="B2986" s="93" t="s">
        <v>876</v>
      </c>
      <c r="C2986" s="93" t="s">
        <v>7007</v>
      </c>
      <c r="D2986" s="93" t="s">
        <v>2330</v>
      </c>
      <c r="E2986" s="94">
        <v>0</v>
      </c>
      <c r="F2986" s="93" t="s">
        <v>1185</v>
      </c>
      <c r="H2986" s="3">
        <f>E2986+SUMIF('BR DTG CIKDITIRO'!C:C,C2986,'BR DTG CIKDITIRO'!E:E)</f>
        <v>0</v>
      </c>
    </row>
    <row r="2987" spans="1:8" ht="15.75" customHeight="1">
      <c r="A2987" s="93" t="s">
        <v>7008</v>
      </c>
      <c r="B2987" s="93" t="s">
        <v>876</v>
      </c>
      <c r="C2987" s="93" t="s">
        <v>7008</v>
      </c>
      <c r="D2987" s="93" t="s">
        <v>7009</v>
      </c>
      <c r="E2987" s="94">
        <v>0</v>
      </c>
      <c r="F2987" s="93" t="s">
        <v>1185</v>
      </c>
      <c r="H2987" s="3">
        <f>E2987+SUMIF('BR DTG CIKDITIRO'!C:C,C2987,'BR DTG CIKDITIRO'!E:E)</f>
        <v>0</v>
      </c>
    </row>
    <row r="2988" spans="1:8" ht="15.75" customHeight="1">
      <c r="A2988" s="93" t="s">
        <v>7010</v>
      </c>
      <c r="B2988" s="93" t="s">
        <v>876</v>
      </c>
      <c r="C2988" s="93" t="s">
        <v>7010</v>
      </c>
      <c r="D2988" s="93" t="s">
        <v>7011</v>
      </c>
      <c r="E2988" s="94">
        <v>0</v>
      </c>
      <c r="F2988" s="93" t="s">
        <v>1185</v>
      </c>
      <c r="H2988" s="3">
        <f>E2988+SUMIF('BR DTG CIKDITIRO'!C:C,C2988,'BR DTG CIKDITIRO'!E:E)</f>
        <v>0</v>
      </c>
    </row>
    <row r="2989" spans="1:8" ht="15.75" customHeight="1">
      <c r="A2989" s="93" t="s">
        <v>7012</v>
      </c>
      <c r="B2989" s="93" t="s">
        <v>876</v>
      </c>
      <c r="C2989" s="93" t="s">
        <v>7012</v>
      </c>
      <c r="D2989" s="93" t="s">
        <v>7013</v>
      </c>
      <c r="E2989" s="94">
        <v>0</v>
      </c>
      <c r="F2989" s="93" t="s">
        <v>1185</v>
      </c>
      <c r="H2989" s="3">
        <f>E2989+SUMIF('BR DTG CIKDITIRO'!C:C,C2989,'BR DTG CIKDITIRO'!E:E)</f>
        <v>0</v>
      </c>
    </row>
    <row r="2990" spans="1:8" ht="15.75" customHeight="1">
      <c r="A2990" s="93" t="s">
        <v>449</v>
      </c>
      <c r="B2990" s="93" t="s">
        <v>877</v>
      </c>
      <c r="C2990" s="93" t="s">
        <v>449</v>
      </c>
      <c r="D2990" s="93" t="s">
        <v>1256</v>
      </c>
      <c r="E2990" s="94">
        <v>2</v>
      </c>
      <c r="F2990" s="93" t="s">
        <v>1185</v>
      </c>
      <c r="H2990" s="3">
        <f>E2990+SUMIF('BR DTG CIKDITIRO'!C:C,C2990,'BR DTG CIKDITIRO'!E:E)</f>
        <v>2</v>
      </c>
    </row>
    <row r="2991" spans="1:8" ht="15.75" customHeight="1">
      <c r="A2991" s="93" t="s">
        <v>7014</v>
      </c>
      <c r="B2991" s="93" t="s">
        <v>876</v>
      </c>
      <c r="C2991" s="93" t="s">
        <v>7014</v>
      </c>
      <c r="D2991" s="93" t="s">
        <v>7015</v>
      </c>
      <c r="E2991" s="94">
        <v>0</v>
      </c>
      <c r="F2991" s="93" t="s">
        <v>1185</v>
      </c>
      <c r="H2991" s="3">
        <f>E2991+SUMIF('BR DTG CIKDITIRO'!C:C,C2991,'BR DTG CIKDITIRO'!E:E)</f>
        <v>0</v>
      </c>
    </row>
    <row r="2992" spans="1:8" ht="15.75" customHeight="1">
      <c r="A2992" s="93" t="s">
        <v>1910</v>
      </c>
      <c r="B2992" s="93" t="s">
        <v>876</v>
      </c>
      <c r="C2992" s="93" t="s">
        <v>1910</v>
      </c>
      <c r="D2992" s="93" t="s">
        <v>1911</v>
      </c>
      <c r="E2992" s="94">
        <v>0</v>
      </c>
      <c r="F2992" s="93" t="s">
        <v>1185</v>
      </c>
      <c r="H2992" s="3">
        <f>E2992+SUMIF('BR DTG CIKDITIRO'!C:C,C2992,'BR DTG CIKDITIRO'!E:E)</f>
        <v>0</v>
      </c>
    </row>
    <row r="2993" spans="1:8" ht="15.75" customHeight="1">
      <c r="A2993" s="93" t="s">
        <v>777</v>
      </c>
      <c r="B2993" s="93" t="s">
        <v>876</v>
      </c>
      <c r="C2993" s="93" t="s">
        <v>777</v>
      </c>
      <c r="D2993" s="93" t="s">
        <v>778</v>
      </c>
      <c r="E2993" s="94">
        <v>0</v>
      </c>
      <c r="F2993" s="93" t="s">
        <v>1185</v>
      </c>
      <c r="H2993" s="3">
        <f>E2993+SUMIF('BR DTG CIKDITIRO'!C:C,C2993,'BR DTG CIKDITIRO'!E:E)</f>
        <v>0</v>
      </c>
    </row>
    <row r="2994" spans="1:8" ht="15.75" customHeight="1">
      <c r="A2994" s="93" t="s">
        <v>450</v>
      </c>
      <c r="B2994" s="93" t="s">
        <v>888</v>
      </c>
      <c r="C2994" s="93" t="s">
        <v>450</v>
      </c>
      <c r="D2994" s="93" t="s">
        <v>1257</v>
      </c>
      <c r="E2994" s="94">
        <v>8</v>
      </c>
      <c r="F2994" s="93" t="s">
        <v>1185</v>
      </c>
      <c r="H2994" s="3">
        <f>E2994+SUMIF('BR DTG CIKDITIRO'!C:C,C2994,'BR DTG CIKDITIRO'!E:E)</f>
        <v>8</v>
      </c>
    </row>
    <row r="2995" spans="1:8" ht="15.75" customHeight="1">
      <c r="A2995" s="93" t="s">
        <v>7016</v>
      </c>
      <c r="B2995" s="93" t="s">
        <v>877</v>
      </c>
      <c r="C2995" s="93" t="s">
        <v>7016</v>
      </c>
      <c r="D2995" s="93" t="s">
        <v>9968</v>
      </c>
      <c r="E2995" s="94">
        <v>1</v>
      </c>
      <c r="F2995" s="93" t="s">
        <v>1185</v>
      </c>
      <c r="H2995" s="3">
        <f>E2995+SUMIF('BR DTG CIKDITIRO'!C:C,C2995,'BR DTG CIKDITIRO'!E:E)</f>
        <v>1</v>
      </c>
    </row>
    <row r="2996" spans="1:8" ht="15.75" customHeight="1">
      <c r="A2996" s="93" t="s">
        <v>7019</v>
      </c>
      <c r="B2996" s="93" t="s">
        <v>876</v>
      </c>
      <c r="C2996" s="93" t="s">
        <v>7019</v>
      </c>
      <c r="D2996" s="93" t="s">
        <v>2330</v>
      </c>
      <c r="E2996" s="94">
        <v>0</v>
      </c>
      <c r="F2996" s="93" t="s">
        <v>1185</v>
      </c>
      <c r="H2996" s="3">
        <f>E2996+SUMIF('BR DTG CIKDITIRO'!C:C,C2996,'BR DTG CIKDITIRO'!E:E)</f>
        <v>0</v>
      </c>
    </row>
    <row r="2997" spans="1:8" ht="15.75" customHeight="1">
      <c r="A2997" s="93" t="s">
        <v>7020</v>
      </c>
      <c r="B2997" s="93" t="s">
        <v>876</v>
      </c>
      <c r="C2997" s="93" t="s">
        <v>7020</v>
      </c>
      <c r="D2997" s="93" t="s">
        <v>7021</v>
      </c>
      <c r="E2997" s="94">
        <v>0</v>
      </c>
      <c r="F2997" s="93" t="s">
        <v>1185</v>
      </c>
      <c r="H2997" s="3">
        <f>E2997+SUMIF('BR DTG CIKDITIRO'!C:C,C2997,'BR DTG CIKDITIRO'!E:E)</f>
        <v>0</v>
      </c>
    </row>
    <row r="2998" spans="1:8" ht="15.75" customHeight="1">
      <c r="A2998" s="93" t="s">
        <v>7022</v>
      </c>
      <c r="B2998" s="93" t="s">
        <v>876</v>
      </c>
      <c r="C2998" s="93" t="s">
        <v>7022</v>
      </c>
      <c r="D2998" s="93" t="s">
        <v>7023</v>
      </c>
      <c r="E2998" s="94">
        <v>0</v>
      </c>
      <c r="F2998" s="93" t="s">
        <v>1185</v>
      </c>
      <c r="H2998" s="3">
        <f>E2998+SUMIF('BR DTG CIKDITIRO'!C:C,C2998,'BR DTG CIKDITIRO'!E:E)</f>
        <v>0</v>
      </c>
    </row>
    <row r="2999" spans="1:8" ht="15.75" customHeight="1">
      <c r="A2999" s="93" t="s">
        <v>7024</v>
      </c>
      <c r="B2999" s="93" t="s">
        <v>876</v>
      </c>
      <c r="C2999" s="93" t="s">
        <v>7024</v>
      </c>
      <c r="D2999" s="93" t="s">
        <v>7025</v>
      </c>
      <c r="E2999" s="94">
        <v>0</v>
      </c>
      <c r="F2999" s="93" t="s">
        <v>1185</v>
      </c>
      <c r="H2999" s="3">
        <f>E2999+SUMIF('BR DTG CIKDITIRO'!C:C,C2999,'BR DTG CIKDITIRO'!E:E)</f>
        <v>0</v>
      </c>
    </row>
    <row r="3000" spans="1:8" ht="15.75" customHeight="1">
      <c r="A3000" s="93" t="s">
        <v>1537</v>
      </c>
      <c r="B3000" s="93" t="s">
        <v>876</v>
      </c>
      <c r="C3000" s="93" t="s">
        <v>1537</v>
      </c>
      <c r="D3000" s="93" t="s">
        <v>1538</v>
      </c>
      <c r="E3000" s="94">
        <v>0</v>
      </c>
      <c r="F3000" s="93" t="s">
        <v>1185</v>
      </c>
      <c r="H3000" s="3">
        <f>E3000+SUMIF('BR DTG CIKDITIRO'!C:C,C3000,'BR DTG CIKDITIRO'!E:E)</f>
        <v>0</v>
      </c>
    </row>
    <row r="3001" spans="1:8" ht="15.75" customHeight="1">
      <c r="A3001" s="93" t="s">
        <v>9969</v>
      </c>
      <c r="B3001" s="93" t="s">
        <v>876</v>
      </c>
      <c r="C3001" s="93" t="s">
        <v>9969</v>
      </c>
      <c r="D3001" s="93" t="s">
        <v>9970</v>
      </c>
      <c r="E3001" s="94">
        <v>0</v>
      </c>
      <c r="F3001" s="93" t="s">
        <v>1185</v>
      </c>
      <c r="H3001" s="3">
        <f>E3001+SUMIF('BR DTG CIKDITIRO'!C:C,C3001,'BR DTG CIKDITIRO'!E:E)</f>
        <v>0</v>
      </c>
    </row>
    <row r="3002" spans="1:8" ht="15.75" customHeight="1">
      <c r="A3002" s="93" t="s">
        <v>572</v>
      </c>
      <c r="B3002" s="93" t="s">
        <v>888</v>
      </c>
      <c r="C3002" s="93" t="s">
        <v>572</v>
      </c>
      <c r="D3002" s="93" t="s">
        <v>779</v>
      </c>
      <c r="E3002" s="94">
        <v>5</v>
      </c>
      <c r="F3002" s="93" t="s">
        <v>1185</v>
      </c>
      <c r="H3002" s="3">
        <f>E3002+SUMIF('BR DTG CIKDITIRO'!C:C,C3002,'BR DTG CIKDITIRO'!E:E)</f>
        <v>5</v>
      </c>
    </row>
    <row r="3003" spans="1:8" ht="15.75" customHeight="1">
      <c r="A3003" s="93" t="s">
        <v>9971</v>
      </c>
      <c r="B3003" s="93" t="s">
        <v>876</v>
      </c>
      <c r="C3003" s="93" t="s">
        <v>9971</v>
      </c>
      <c r="D3003" s="93" t="s">
        <v>9972</v>
      </c>
      <c r="E3003" s="94">
        <v>0</v>
      </c>
      <c r="F3003" s="93" t="s">
        <v>1185</v>
      </c>
      <c r="H3003" s="3">
        <f>E3003+SUMIF('BR DTG CIKDITIRO'!C:C,C3003,'BR DTG CIKDITIRO'!E:E)</f>
        <v>0</v>
      </c>
    </row>
    <row r="3004" spans="1:8" ht="15.75" customHeight="1">
      <c r="A3004" s="93" t="s">
        <v>7030</v>
      </c>
      <c r="B3004" s="93" t="s">
        <v>876</v>
      </c>
      <c r="C3004" s="93" t="s">
        <v>7030</v>
      </c>
      <c r="D3004" s="93" t="s">
        <v>7031</v>
      </c>
      <c r="E3004" s="94">
        <v>0</v>
      </c>
      <c r="F3004" s="93" t="s">
        <v>1185</v>
      </c>
      <c r="H3004" s="3">
        <f>E3004+SUMIF('BR DTG CIKDITIRO'!C:C,C3004,'BR DTG CIKDITIRO'!E:E)</f>
        <v>0</v>
      </c>
    </row>
    <row r="3005" spans="1:8" ht="15.75" customHeight="1">
      <c r="A3005" s="93" t="s">
        <v>7032</v>
      </c>
      <c r="B3005" s="93" t="s">
        <v>876</v>
      </c>
      <c r="C3005" s="93" t="s">
        <v>7032</v>
      </c>
      <c r="D3005" s="93" t="s">
        <v>7033</v>
      </c>
      <c r="E3005" s="94">
        <v>0</v>
      </c>
      <c r="F3005" s="93" t="s">
        <v>1185</v>
      </c>
      <c r="H3005" s="3">
        <f>E3005+SUMIF('BR DTG CIKDITIRO'!C:C,C3005,'BR DTG CIKDITIRO'!E:E)</f>
        <v>0</v>
      </c>
    </row>
    <row r="3006" spans="1:8" ht="15.75" customHeight="1">
      <c r="A3006" s="93" t="s">
        <v>9973</v>
      </c>
      <c r="B3006" s="93" t="s">
        <v>876</v>
      </c>
      <c r="C3006" s="93" t="s">
        <v>9973</v>
      </c>
      <c r="D3006" s="93" t="s">
        <v>9974</v>
      </c>
      <c r="E3006" s="94">
        <v>0</v>
      </c>
      <c r="F3006" s="93" t="s">
        <v>1185</v>
      </c>
      <c r="H3006" s="3">
        <f>E3006+SUMIF('BR DTG CIKDITIRO'!C:C,C3006,'BR DTG CIKDITIRO'!E:E)</f>
        <v>0</v>
      </c>
    </row>
    <row r="3007" spans="1:8" ht="15.75" customHeight="1">
      <c r="A3007" s="93" t="s">
        <v>7034</v>
      </c>
      <c r="B3007" s="93" t="s">
        <v>876</v>
      </c>
      <c r="C3007" s="93" t="s">
        <v>7034</v>
      </c>
      <c r="D3007" s="93" t="s">
        <v>7035</v>
      </c>
      <c r="E3007" s="94">
        <v>0</v>
      </c>
      <c r="F3007" s="93" t="s">
        <v>1185</v>
      </c>
      <c r="H3007" s="3">
        <f>E3007+SUMIF('BR DTG CIKDITIRO'!C:C,C3007,'BR DTG CIKDITIRO'!E:E)</f>
        <v>0</v>
      </c>
    </row>
    <row r="3008" spans="1:8" ht="15.75" customHeight="1">
      <c r="A3008" s="93" t="s">
        <v>7036</v>
      </c>
      <c r="B3008" s="93" t="s">
        <v>876</v>
      </c>
      <c r="C3008" s="93" t="s">
        <v>7036</v>
      </c>
      <c r="D3008" s="93" t="s">
        <v>7037</v>
      </c>
      <c r="E3008" s="94">
        <v>0</v>
      </c>
      <c r="F3008" s="93" t="s">
        <v>1185</v>
      </c>
      <c r="H3008" s="3">
        <f>E3008+SUMIF('BR DTG CIKDITIRO'!C:C,C3008,'BR DTG CIKDITIRO'!E:E)</f>
        <v>0</v>
      </c>
    </row>
    <row r="3009" spans="1:8" ht="15.75" customHeight="1">
      <c r="A3009" s="93" t="s">
        <v>7038</v>
      </c>
      <c r="B3009" s="93" t="s">
        <v>876</v>
      </c>
      <c r="C3009" s="93" t="s">
        <v>7038</v>
      </c>
      <c r="D3009" s="93" t="s">
        <v>7039</v>
      </c>
      <c r="E3009" s="94">
        <v>0</v>
      </c>
      <c r="F3009" s="93" t="s">
        <v>1185</v>
      </c>
      <c r="H3009" s="3">
        <f>E3009+SUMIF('BR DTG CIKDITIRO'!C:C,C3009,'BR DTG CIKDITIRO'!E:E)</f>
        <v>0</v>
      </c>
    </row>
    <row r="3010" spans="1:8" ht="15.75" customHeight="1">
      <c r="A3010" s="93" t="s">
        <v>7040</v>
      </c>
      <c r="B3010" s="93" t="s">
        <v>876</v>
      </c>
      <c r="C3010" s="93" t="s">
        <v>7040</v>
      </c>
      <c r="D3010" s="93" t="s">
        <v>7041</v>
      </c>
      <c r="E3010" s="94">
        <v>0</v>
      </c>
      <c r="F3010" s="93" t="s">
        <v>1185</v>
      </c>
      <c r="H3010" s="3">
        <f>E3010+SUMIF('BR DTG CIKDITIRO'!C:C,C3010,'BR DTG CIKDITIRO'!E:E)</f>
        <v>0</v>
      </c>
    </row>
    <row r="3011" spans="1:8" ht="15.75" customHeight="1">
      <c r="A3011" s="93" t="s">
        <v>7042</v>
      </c>
      <c r="B3011" s="93" t="s">
        <v>876</v>
      </c>
      <c r="C3011" s="93" t="s">
        <v>7042</v>
      </c>
      <c r="D3011" s="93" t="s">
        <v>7043</v>
      </c>
      <c r="E3011" s="94">
        <v>0</v>
      </c>
      <c r="F3011" s="93" t="s">
        <v>1185</v>
      </c>
      <c r="H3011" s="3">
        <f>E3011+SUMIF('BR DTG CIKDITIRO'!C:C,C3011,'BR DTG CIKDITIRO'!E:E)</f>
        <v>0</v>
      </c>
    </row>
    <row r="3012" spans="1:8" ht="15.75" customHeight="1">
      <c r="A3012" s="93" t="s">
        <v>7046</v>
      </c>
      <c r="B3012" s="93" t="s">
        <v>876</v>
      </c>
      <c r="C3012" s="93" t="s">
        <v>7046</v>
      </c>
      <c r="D3012" s="93" t="s">
        <v>7047</v>
      </c>
      <c r="E3012" s="94">
        <v>0</v>
      </c>
      <c r="F3012" s="93" t="s">
        <v>1185</v>
      </c>
      <c r="H3012" s="3">
        <f>E3012+SUMIF('BR DTG CIKDITIRO'!C:C,C3012,'BR DTG CIKDITIRO'!E:E)</f>
        <v>0</v>
      </c>
    </row>
    <row r="3013" spans="1:8" ht="15.75" customHeight="1">
      <c r="A3013" s="93" t="s">
        <v>9975</v>
      </c>
      <c r="B3013" s="93" t="s">
        <v>876</v>
      </c>
      <c r="C3013" s="93" t="s">
        <v>9975</v>
      </c>
      <c r="D3013" s="93" t="s">
        <v>9976</v>
      </c>
      <c r="E3013" s="94">
        <v>0</v>
      </c>
      <c r="F3013" s="93" t="s">
        <v>1185</v>
      </c>
      <c r="H3013" s="3">
        <f>E3013+SUMIF('BR DTG CIKDITIRO'!C:C,C3013,'BR DTG CIKDITIRO'!E:E)</f>
        <v>0</v>
      </c>
    </row>
    <row r="3014" spans="1:8" ht="15.75" customHeight="1">
      <c r="A3014" s="93" t="s">
        <v>9977</v>
      </c>
      <c r="B3014" s="93" t="s">
        <v>876</v>
      </c>
      <c r="C3014" s="93" t="s">
        <v>9977</v>
      </c>
      <c r="D3014" s="93" t="s">
        <v>9978</v>
      </c>
      <c r="E3014" s="94">
        <v>0</v>
      </c>
      <c r="F3014" s="93" t="s">
        <v>1185</v>
      </c>
      <c r="H3014" s="3">
        <f>E3014+SUMIF('BR DTG CIKDITIRO'!C:C,C3014,'BR DTG CIKDITIRO'!E:E)</f>
        <v>0</v>
      </c>
    </row>
    <row r="3015" spans="1:8" ht="15.75" customHeight="1">
      <c r="A3015" s="93" t="s">
        <v>9979</v>
      </c>
      <c r="B3015" s="93" t="s">
        <v>876</v>
      </c>
      <c r="C3015" s="93" t="s">
        <v>9979</v>
      </c>
      <c r="D3015" s="93" t="s">
        <v>9980</v>
      </c>
      <c r="E3015" s="94">
        <v>0</v>
      </c>
      <c r="F3015" s="93" t="s">
        <v>1185</v>
      </c>
      <c r="H3015" s="3">
        <f>E3015+SUMIF('BR DTG CIKDITIRO'!C:C,C3015,'BR DTG CIKDITIRO'!E:E)</f>
        <v>0</v>
      </c>
    </row>
    <row r="3016" spans="1:8" ht="15.75" customHeight="1">
      <c r="A3016" s="93" t="s">
        <v>9981</v>
      </c>
      <c r="B3016" s="93" t="s">
        <v>876</v>
      </c>
      <c r="C3016" s="93" t="s">
        <v>9981</v>
      </c>
      <c r="D3016" s="93" t="s">
        <v>9982</v>
      </c>
      <c r="E3016" s="94">
        <v>0</v>
      </c>
      <c r="F3016" s="93" t="s">
        <v>1185</v>
      </c>
      <c r="H3016" s="3">
        <f>E3016+SUMIF('BR DTG CIKDITIRO'!C:C,C3016,'BR DTG CIKDITIRO'!E:E)</f>
        <v>0</v>
      </c>
    </row>
    <row r="3017" spans="1:8" ht="15.75" customHeight="1">
      <c r="A3017" s="93" t="s">
        <v>7048</v>
      </c>
      <c r="B3017" s="93" t="s">
        <v>876</v>
      </c>
      <c r="C3017" s="93" t="s">
        <v>7048</v>
      </c>
      <c r="D3017" s="93" t="s">
        <v>7049</v>
      </c>
      <c r="E3017" s="94">
        <v>0</v>
      </c>
      <c r="F3017" s="93" t="s">
        <v>1185</v>
      </c>
      <c r="H3017" s="3">
        <f>E3017+SUMIF('BR DTG CIKDITIRO'!C:C,C3017,'BR DTG CIKDITIRO'!E:E)</f>
        <v>0</v>
      </c>
    </row>
    <row r="3018" spans="1:8" ht="15.75" customHeight="1">
      <c r="A3018" s="93" t="s">
        <v>7050</v>
      </c>
      <c r="B3018" s="93" t="s">
        <v>876</v>
      </c>
      <c r="C3018" s="93" t="s">
        <v>7050</v>
      </c>
      <c r="D3018" s="93" t="s">
        <v>7051</v>
      </c>
      <c r="E3018" s="94">
        <v>0</v>
      </c>
      <c r="F3018" s="93" t="s">
        <v>1185</v>
      </c>
      <c r="H3018" s="3">
        <f>E3018+SUMIF('BR DTG CIKDITIRO'!C:C,C3018,'BR DTG CIKDITIRO'!E:E)</f>
        <v>0</v>
      </c>
    </row>
    <row r="3019" spans="1:8" ht="15.75" customHeight="1">
      <c r="A3019" s="93" t="s">
        <v>7052</v>
      </c>
      <c r="B3019" s="93" t="s">
        <v>876</v>
      </c>
      <c r="C3019" s="93" t="s">
        <v>7052</v>
      </c>
      <c r="D3019" s="93" t="s">
        <v>7053</v>
      </c>
      <c r="E3019" s="94">
        <v>0</v>
      </c>
      <c r="F3019" s="93" t="s">
        <v>1185</v>
      </c>
      <c r="H3019" s="3">
        <f>E3019+SUMIF('BR DTG CIKDITIRO'!C:C,C3019,'BR DTG CIKDITIRO'!E:E)</f>
        <v>0</v>
      </c>
    </row>
    <row r="3020" spans="1:8" ht="15.75" customHeight="1">
      <c r="A3020" s="93" t="s">
        <v>7054</v>
      </c>
      <c r="B3020" s="93" t="s">
        <v>876</v>
      </c>
      <c r="C3020" s="93" t="s">
        <v>7054</v>
      </c>
      <c r="D3020" s="93" t="s">
        <v>7055</v>
      </c>
      <c r="E3020" s="94">
        <v>0</v>
      </c>
      <c r="F3020" s="93" t="s">
        <v>1185</v>
      </c>
      <c r="H3020" s="3">
        <f>E3020+SUMIF('BR DTG CIKDITIRO'!C:C,C3020,'BR DTG CIKDITIRO'!E:E)</f>
        <v>0</v>
      </c>
    </row>
    <row r="3021" spans="1:8" ht="15.75" customHeight="1">
      <c r="A3021" s="93" t="s">
        <v>7056</v>
      </c>
      <c r="B3021" s="93" t="s">
        <v>876</v>
      </c>
      <c r="C3021" s="93" t="s">
        <v>7056</v>
      </c>
      <c r="D3021" s="93" t="s">
        <v>9983</v>
      </c>
      <c r="E3021" s="94">
        <v>0</v>
      </c>
      <c r="F3021" s="93" t="s">
        <v>1185</v>
      </c>
      <c r="H3021" s="3">
        <f>E3021+SUMIF('BR DTG CIKDITIRO'!C:C,C3021,'BR DTG CIKDITIRO'!E:E)</f>
        <v>0</v>
      </c>
    </row>
    <row r="3022" spans="1:8" ht="15.75" customHeight="1">
      <c r="A3022" s="93" t="s">
        <v>7058</v>
      </c>
      <c r="B3022" s="93" t="s">
        <v>876</v>
      </c>
      <c r="C3022" s="93" t="s">
        <v>7058</v>
      </c>
      <c r="D3022" s="93" t="s">
        <v>9984</v>
      </c>
      <c r="E3022" s="94">
        <v>0</v>
      </c>
      <c r="F3022" s="93" t="s">
        <v>1185</v>
      </c>
      <c r="H3022" s="3">
        <f>E3022+SUMIF('BR DTG CIKDITIRO'!C:C,C3022,'BR DTG CIKDITIRO'!E:E)</f>
        <v>0</v>
      </c>
    </row>
    <row r="3023" spans="1:8" ht="15.75" customHeight="1">
      <c r="A3023" s="93" t="s">
        <v>7060</v>
      </c>
      <c r="B3023" s="93" t="s">
        <v>876</v>
      </c>
      <c r="C3023" s="93" t="s">
        <v>7060</v>
      </c>
      <c r="D3023" s="93" t="s">
        <v>9985</v>
      </c>
      <c r="E3023" s="94">
        <v>0</v>
      </c>
      <c r="F3023" s="93" t="s">
        <v>1185</v>
      </c>
      <c r="H3023" s="3">
        <f>E3023+SUMIF('BR DTG CIKDITIRO'!C:C,C3023,'BR DTG CIKDITIRO'!E:E)</f>
        <v>0</v>
      </c>
    </row>
    <row r="3024" spans="1:8" ht="15.75" customHeight="1">
      <c r="A3024" s="93" t="s">
        <v>9986</v>
      </c>
      <c r="B3024" s="93" t="s">
        <v>1185</v>
      </c>
      <c r="C3024" s="93" t="s">
        <v>9986</v>
      </c>
      <c r="D3024" s="93" t="s">
        <v>9987</v>
      </c>
      <c r="E3024" s="94">
        <v>0</v>
      </c>
      <c r="F3024" s="93" t="s">
        <v>1185</v>
      </c>
      <c r="H3024" s="3">
        <f>E3024+SUMIF('BR DTG CIKDITIRO'!C:C,C3024,'BR DTG CIKDITIRO'!E:E)</f>
        <v>0</v>
      </c>
    </row>
    <row r="3025" spans="1:8" ht="15.75" customHeight="1">
      <c r="A3025" s="93" t="s">
        <v>9988</v>
      </c>
      <c r="B3025" s="93" t="s">
        <v>1185</v>
      </c>
      <c r="C3025" s="93" t="s">
        <v>9988</v>
      </c>
      <c r="D3025" s="93" t="s">
        <v>9989</v>
      </c>
      <c r="E3025" s="94">
        <v>0</v>
      </c>
      <c r="F3025" s="93" t="s">
        <v>1185</v>
      </c>
      <c r="H3025" s="3">
        <f>E3025+SUMIF('BR DTG CIKDITIRO'!C:C,C3025,'BR DTG CIKDITIRO'!E:E)</f>
        <v>0</v>
      </c>
    </row>
    <row r="3026" spans="1:8" ht="15.75" customHeight="1">
      <c r="A3026" s="93" t="s">
        <v>9990</v>
      </c>
      <c r="B3026" s="93" t="s">
        <v>876</v>
      </c>
      <c r="C3026" s="93" t="s">
        <v>9990</v>
      </c>
      <c r="D3026" s="93" t="s">
        <v>9991</v>
      </c>
      <c r="E3026" s="94">
        <v>0</v>
      </c>
      <c r="F3026" s="93" t="s">
        <v>1185</v>
      </c>
      <c r="H3026" s="3">
        <f>E3026+SUMIF('BR DTG CIKDITIRO'!C:C,C3026,'BR DTG CIKDITIRO'!E:E)</f>
        <v>0</v>
      </c>
    </row>
    <row r="3027" spans="1:8" ht="15.75" customHeight="1">
      <c r="A3027" s="93" t="s">
        <v>2062</v>
      </c>
      <c r="B3027" s="93" t="s">
        <v>1100</v>
      </c>
      <c r="C3027" s="93" t="s">
        <v>2062</v>
      </c>
      <c r="D3027" s="93" t="s">
        <v>2271</v>
      </c>
      <c r="E3027" s="94">
        <v>7</v>
      </c>
      <c r="F3027" s="93" t="s">
        <v>1185</v>
      </c>
      <c r="H3027" s="3">
        <f>E3027+SUMIF('BR DTG CIKDITIRO'!C:C,C3027,'BR DTG CIKDITIRO'!E:E)</f>
        <v>7</v>
      </c>
    </row>
    <row r="3028" spans="1:8" ht="15.75" customHeight="1">
      <c r="A3028" s="93" t="s">
        <v>7062</v>
      </c>
      <c r="B3028" s="93" t="s">
        <v>876</v>
      </c>
      <c r="C3028" s="93" t="s">
        <v>7062</v>
      </c>
      <c r="D3028" s="93" t="s">
        <v>7063</v>
      </c>
      <c r="E3028" s="94">
        <v>0</v>
      </c>
      <c r="F3028" s="93" t="s">
        <v>1185</v>
      </c>
      <c r="H3028" s="3">
        <f>E3028+SUMIF('BR DTG CIKDITIRO'!C:C,C3028,'BR DTG CIKDITIRO'!E:E)</f>
        <v>0</v>
      </c>
    </row>
    <row r="3029" spans="1:8" ht="15.75" customHeight="1">
      <c r="A3029" s="93" t="s">
        <v>7064</v>
      </c>
      <c r="B3029" s="93" t="s">
        <v>876</v>
      </c>
      <c r="C3029" s="93" t="s">
        <v>7064</v>
      </c>
      <c r="D3029" s="93" t="s">
        <v>7065</v>
      </c>
      <c r="E3029" s="94">
        <v>0</v>
      </c>
      <c r="F3029" s="93" t="s">
        <v>1185</v>
      </c>
      <c r="H3029" s="3">
        <f>E3029+SUMIF('BR DTG CIKDITIRO'!C:C,C3029,'BR DTG CIKDITIRO'!E:E)</f>
        <v>0</v>
      </c>
    </row>
    <row r="3030" spans="1:8" ht="15.75" customHeight="1">
      <c r="A3030" s="93" t="s">
        <v>9992</v>
      </c>
      <c r="B3030" s="93" t="s">
        <v>876</v>
      </c>
      <c r="C3030" s="93" t="s">
        <v>9992</v>
      </c>
      <c r="D3030" s="93" t="s">
        <v>9993</v>
      </c>
      <c r="E3030" s="94">
        <v>0</v>
      </c>
      <c r="F3030" s="93" t="s">
        <v>1185</v>
      </c>
      <c r="H3030" s="3">
        <f>E3030+SUMIF('BR DTG CIKDITIRO'!C:C,C3030,'BR DTG CIKDITIRO'!E:E)</f>
        <v>0</v>
      </c>
    </row>
    <row r="3031" spans="1:8" ht="15.75" customHeight="1">
      <c r="A3031" s="93" t="s">
        <v>9994</v>
      </c>
      <c r="B3031" s="93" t="s">
        <v>876</v>
      </c>
      <c r="C3031" s="93" t="s">
        <v>9994</v>
      </c>
      <c r="D3031" s="93" t="s">
        <v>9995</v>
      </c>
      <c r="E3031" s="94">
        <v>0</v>
      </c>
      <c r="F3031" s="93" t="s">
        <v>1185</v>
      </c>
      <c r="H3031" s="3">
        <f>E3031+SUMIF('BR DTG CIKDITIRO'!C:C,C3031,'BR DTG CIKDITIRO'!E:E)</f>
        <v>0</v>
      </c>
    </row>
    <row r="3032" spans="1:8" ht="15.75" customHeight="1">
      <c r="A3032" s="93" t="s">
        <v>9996</v>
      </c>
      <c r="B3032" s="93" t="s">
        <v>876</v>
      </c>
      <c r="C3032" s="93" t="s">
        <v>9996</v>
      </c>
      <c r="D3032" s="93" t="s">
        <v>9997</v>
      </c>
      <c r="E3032" s="94">
        <v>0</v>
      </c>
      <c r="F3032" s="93" t="s">
        <v>1185</v>
      </c>
      <c r="H3032" s="3">
        <f>E3032+SUMIF('BR DTG CIKDITIRO'!C:C,C3032,'BR DTG CIKDITIRO'!E:E)</f>
        <v>0</v>
      </c>
    </row>
    <row r="3033" spans="1:8" ht="15.75" customHeight="1">
      <c r="A3033" s="93" t="s">
        <v>9998</v>
      </c>
      <c r="B3033" s="93" t="s">
        <v>876</v>
      </c>
      <c r="C3033" s="93" t="s">
        <v>9998</v>
      </c>
      <c r="D3033" s="93" t="s">
        <v>9999</v>
      </c>
      <c r="E3033" s="94">
        <v>0</v>
      </c>
      <c r="F3033" s="93" t="s">
        <v>1185</v>
      </c>
      <c r="H3033" s="3">
        <f>E3033+SUMIF('BR DTG CIKDITIRO'!C:C,C3033,'BR DTG CIKDITIRO'!E:E)</f>
        <v>0</v>
      </c>
    </row>
    <row r="3034" spans="1:8" ht="15.75" customHeight="1">
      <c r="A3034" s="93" t="s">
        <v>7066</v>
      </c>
      <c r="B3034" s="93" t="s">
        <v>876</v>
      </c>
      <c r="C3034" s="93" t="s">
        <v>7066</v>
      </c>
      <c r="D3034" s="93" t="s">
        <v>7067</v>
      </c>
      <c r="E3034" s="94">
        <v>0</v>
      </c>
      <c r="F3034" s="93" t="s">
        <v>1185</v>
      </c>
      <c r="H3034" s="3">
        <f>E3034+SUMIF('BR DTG CIKDITIRO'!C:C,C3034,'BR DTG CIKDITIRO'!E:E)</f>
        <v>0</v>
      </c>
    </row>
    <row r="3035" spans="1:8" ht="15.75" customHeight="1">
      <c r="A3035" s="93" t="s">
        <v>7068</v>
      </c>
      <c r="B3035" s="93" t="s">
        <v>876</v>
      </c>
      <c r="C3035" s="93" t="s">
        <v>7068</v>
      </c>
      <c r="D3035" s="93" t="s">
        <v>7069</v>
      </c>
      <c r="E3035" s="94">
        <v>0</v>
      </c>
      <c r="F3035" s="93" t="s">
        <v>1185</v>
      </c>
      <c r="H3035" s="3">
        <f>E3035+SUMIF('BR DTG CIKDITIRO'!C:C,C3035,'BR DTG CIKDITIRO'!E:E)</f>
        <v>0</v>
      </c>
    </row>
    <row r="3036" spans="1:8" ht="15.75" customHeight="1">
      <c r="A3036" s="93" t="s">
        <v>7072</v>
      </c>
      <c r="B3036" s="93" t="s">
        <v>876</v>
      </c>
      <c r="C3036" s="93" t="s">
        <v>7072</v>
      </c>
      <c r="D3036" s="93" t="s">
        <v>7073</v>
      </c>
      <c r="E3036" s="94">
        <v>0</v>
      </c>
      <c r="F3036" s="93" t="s">
        <v>1185</v>
      </c>
      <c r="H3036" s="3">
        <f>E3036+SUMIF('BR DTG CIKDITIRO'!C:C,C3036,'BR DTG CIKDITIRO'!E:E)</f>
        <v>0</v>
      </c>
    </row>
    <row r="3037" spans="1:8" ht="15.75" customHeight="1">
      <c r="A3037" s="93" t="s">
        <v>7074</v>
      </c>
      <c r="B3037" s="93" t="s">
        <v>876</v>
      </c>
      <c r="C3037" s="93" t="s">
        <v>7074</v>
      </c>
      <c r="D3037" s="93" t="s">
        <v>7075</v>
      </c>
      <c r="E3037" s="94">
        <v>0</v>
      </c>
      <c r="F3037" s="93" t="s">
        <v>1185</v>
      </c>
      <c r="H3037" s="3">
        <f>E3037+SUMIF('BR DTG CIKDITIRO'!C:C,C3037,'BR DTG CIKDITIRO'!E:E)</f>
        <v>0</v>
      </c>
    </row>
    <row r="3038" spans="1:8" ht="15.75" customHeight="1">
      <c r="A3038" s="93" t="s">
        <v>10000</v>
      </c>
      <c r="B3038" s="93" t="s">
        <v>876</v>
      </c>
      <c r="C3038" s="93" t="s">
        <v>10000</v>
      </c>
      <c r="D3038" s="93" t="s">
        <v>10001</v>
      </c>
      <c r="E3038" s="94">
        <v>0</v>
      </c>
      <c r="F3038" s="93" t="s">
        <v>1185</v>
      </c>
      <c r="H3038" s="3">
        <f>E3038+SUMIF('BR DTG CIKDITIRO'!C:C,C3038,'BR DTG CIKDITIRO'!E:E)</f>
        <v>0</v>
      </c>
    </row>
    <row r="3039" spans="1:8" ht="15.75" customHeight="1">
      <c r="A3039" s="93" t="s">
        <v>10002</v>
      </c>
      <c r="B3039" s="93" t="s">
        <v>876</v>
      </c>
      <c r="C3039" s="93" t="s">
        <v>10002</v>
      </c>
      <c r="D3039" s="93" t="s">
        <v>10003</v>
      </c>
      <c r="E3039" s="94">
        <v>0</v>
      </c>
      <c r="F3039" s="93" t="s">
        <v>1185</v>
      </c>
      <c r="H3039" s="3">
        <f>E3039+SUMIF('BR DTG CIKDITIRO'!C:C,C3039,'BR DTG CIKDITIRO'!E:E)</f>
        <v>0</v>
      </c>
    </row>
    <row r="3040" spans="1:8" ht="15.75" customHeight="1">
      <c r="A3040" s="93" t="s">
        <v>7076</v>
      </c>
      <c r="B3040" s="93" t="s">
        <v>876</v>
      </c>
      <c r="C3040" s="93" t="s">
        <v>7076</v>
      </c>
      <c r="D3040" s="93" t="s">
        <v>7077</v>
      </c>
      <c r="E3040" s="94">
        <v>0</v>
      </c>
      <c r="F3040" s="93" t="s">
        <v>1185</v>
      </c>
      <c r="H3040" s="3">
        <f>E3040+SUMIF('BR DTG CIKDITIRO'!C:C,C3040,'BR DTG CIKDITIRO'!E:E)</f>
        <v>0</v>
      </c>
    </row>
    <row r="3041" spans="1:8" ht="15.75" customHeight="1">
      <c r="A3041" s="93" t="s">
        <v>10004</v>
      </c>
      <c r="B3041" s="93" t="s">
        <v>876</v>
      </c>
      <c r="C3041" s="93" t="s">
        <v>10004</v>
      </c>
      <c r="D3041" s="93" t="s">
        <v>10005</v>
      </c>
      <c r="E3041" s="94">
        <v>0</v>
      </c>
      <c r="F3041" s="93" t="s">
        <v>1185</v>
      </c>
      <c r="H3041" s="3">
        <f>E3041+SUMIF('BR DTG CIKDITIRO'!C:C,C3041,'BR DTG CIKDITIRO'!E:E)</f>
        <v>0</v>
      </c>
    </row>
    <row r="3042" spans="1:8" ht="15.75" customHeight="1">
      <c r="A3042" s="93" t="s">
        <v>7078</v>
      </c>
      <c r="B3042" s="93" t="s">
        <v>876</v>
      </c>
      <c r="C3042" s="93" t="s">
        <v>7078</v>
      </c>
      <c r="D3042" s="93" t="s">
        <v>7079</v>
      </c>
      <c r="E3042" s="94">
        <v>0</v>
      </c>
      <c r="F3042" s="93" t="s">
        <v>1185</v>
      </c>
      <c r="H3042" s="3">
        <f>E3042+SUMIF('BR DTG CIKDITIRO'!C:C,C3042,'BR DTG CIKDITIRO'!E:E)</f>
        <v>0</v>
      </c>
    </row>
    <row r="3043" spans="1:8" ht="15.75" customHeight="1">
      <c r="A3043" s="93" t="s">
        <v>10006</v>
      </c>
      <c r="B3043" s="93" t="s">
        <v>876</v>
      </c>
      <c r="C3043" s="93" t="s">
        <v>10006</v>
      </c>
      <c r="D3043" s="93" t="s">
        <v>10007</v>
      </c>
      <c r="E3043" s="94">
        <v>0</v>
      </c>
      <c r="F3043" s="93" t="s">
        <v>1185</v>
      </c>
      <c r="H3043" s="3">
        <f>E3043+SUMIF('BR DTG CIKDITIRO'!C:C,C3043,'BR DTG CIKDITIRO'!E:E)</f>
        <v>0</v>
      </c>
    </row>
    <row r="3044" spans="1:8" ht="15.75" customHeight="1">
      <c r="A3044" s="93" t="s">
        <v>10008</v>
      </c>
      <c r="B3044" s="93" t="s">
        <v>876</v>
      </c>
      <c r="C3044" s="93" t="s">
        <v>10008</v>
      </c>
      <c r="D3044" s="93" t="s">
        <v>10009</v>
      </c>
      <c r="E3044" s="94">
        <v>0</v>
      </c>
      <c r="F3044" s="93" t="s">
        <v>1185</v>
      </c>
      <c r="H3044" s="3">
        <f>E3044+SUMIF('BR DTG CIKDITIRO'!C:C,C3044,'BR DTG CIKDITIRO'!E:E)</f>
        <v>0</v>
      </c>
    </row>
    <row r="3045" spans="1:8" ht="15.75" customHeight="1">
      <c r="A3045" s="93" t="s">
        <v>10010</v>
      </c>
      <c r="B3045" s="93" t="s">
        <v>876</v>
      </c>
      <c r="C3045" s="93" t="s">
        <v>10010</v>
      </c>
      <c r="D3045" s="93" t="s">
        <v>10011</v>
      </c>
      <c r="E3045" s="94">
        <v>0</v>
      </c>
      <c r="F3045" s="93" t="s">
        <v>1185</v>
      </c>
      <c r="H3045" s="3">
        <f>E3045+SUMIF('BR DTG CIKDITIRO'!C:C,C3045,'BR DTG CIKDITIRO'!E:E)</f>
        <v>0</v>
      </c>
    </row>
    <row r="3046" spans="1:8" ht="15.75" customHeight="1">
      <c r="A3046" s="93" t="s">
        <v>7080</v>
      </c>
      <c r="B3046" s="93" t="s">
        <v>876</v>
      </c>
      <c r="C3046" s="93" t="s">
        <v>7080</v>
      </c>
      <c r="D3046" s="93" t="s">
        <v>7081</v>
      </c>
      <c r="E3046" s="94">
        <v>0</v>
      </c>
      <c r="F3046" s="93" t="s">
        <v>1185</v>
      </c>
      <c r="H3046" s="3">
        <f>E3046+SUMIF('BR DTG CIKDITIRO'!C:C,C3046,'BR DTG CIKDITIRO'!E:E)</f>
        <v>0</v>
      </c>
    </row>
    <row r="3047" spans="1:8" ht="15.75" customHeight="1">
      <c r="A3047" s="93" t="s">
        <v>10012</v>
      </c>
      <c r="B3047" s="93" t="s">
        <v>876</v>
      </c>
      <c r="C3047" s="93" t="s">
        <v>10012</v>
      </c>
      <c r="D3047" s="93" t="s">
        <v>10013</v>
      </c>
      <c r="E3047" s="94">
        <v>0</v>
      </c>
      <c r="F3047" s="93" t="s">
        <v>1185</v>
      </c>
      <c r="H3047" s="3">
        <f>E3047+SUMIF('BR DTG CIKDITIRO'!C:C,C3047,'BR DTG CIKDITIRO'!E:E)</f>
        <v>0</v>
      </c>
    </row>
    <row r="3048" spans="1:8" ht="15.75" customHeight="1">
      <c r="A3048" s="93" t="s">
        <v>7082</v>
      </c>
      <c r="B3048" s="93" t="s">
        <v>876</v>
      </c>
      <c r="C3048" s="93" t="s">
        <v>7082</v>
      </c>
      <c r="D3048" s="93" t="s">
        <v>7083</v>
      </c>
      <c r="E3048" s="94">
        <v>0</v>
      </c>
      <c r="F3048" s="93" t="s">
        <v>1185</v>
      </c>
      <c r="H3048" s="3">
        <f>E3048+SUMIF('BR DTG CIKDITIRO'!C:C,C3048,'BR DTG CIKDITIRO'!E:E)</f>
        <v>0</v>
      </c>
    </row>
    <row r="3049" spans="1:8" ht="15.75" customHeight="1">
      <c r="A3049" s="93" t="s">
        <v>10014</v>
      </c>
      <c r="B3049" s="93" t="s">
        <v>876</v>
      </c>
      <c r="C3049" s="93" t="s">
        <v>10014</v>
      </c>
      <c r="D3049" s="93" t="s">
        <v>10015</v>
      </c>
      <c r="E3049" s="94">
        <v>0</v>
      </c>
      <c r="F3049" s="93" t="s">
        <v>1185</v>
      </c>
      <c r="H3049" s="3">
        <f>E3049+SUMIF('BR DTG CIKDITIRO'!C:C,C3049,'BR DTG CIKDITIRO'!E:E)</f>
        <v>0</v>
      </c>
    </row>
    <row r="3050" spans="1:8" ht="15.75" customHeight="1">
      <c r="A3050" s="93" t="s">
        <v>10016</v>
      </c>
      <c r="B3050" s="93" t="s">
        <v>876</v>
      </c>
      <c r="C3050" s="93" t="s">
        <v>10016</v>
      </c>
      <c r="D3050" s="93" t="s">
        <v>10017</v>
      </c>
      <c r="E3050" s="94">
        <v>0</v>
      </c>
      <c r="F3050" s="93" t="s">
        <v>1185</v>
      </c>
      <c r="H3050" s="3">
        <f>E3050+SUMIF('BR DTG CIKDITIRO'!C:C,C3050,'BR DTG CIKDITIRO'!E:E)</f>
        <v>0</v>
      </c>
    </row>
    <row r="3051" spans="1:8" ht="15.75" customHeight="1">
      <c r="A3051" s="93" t="s">
        <v>7086</v>
      </c>
      <c r="B3051" s="93" t="s">
        <v>876</v>
      </c>
      <c r="C3051" s="93" t="s">
        <v>7086</v>
      </c>
      <c r="D3051" s="93" t="s">
        <v>7087</v>
      </c>
      <c r="E3051" s="94">
        <v>0</v>
      </c>
      <c r="F3051" s="93" t="s">
        <v>1185</v>
      </c>
      <c r="H3051" s="3">
        <f>E3051+SUMIF('BR DTG CIKDITIRO'!C:C,C3051,'BR DTG CIKDITIRO'!E:E)</f>
        <v>0</v>
      </c>
    </row>
    <row r="3052" spans="1:8" ht="15.75" customHeight="1">
      <c r="A3052" s="93" t="s">
        <v>7088</v>
      </c>
      <c r="B3052" s="93" t="s">
        <v>876</v>
      </c>
      <c r="C3052" s="93" t="s">
        <v>7088</v>
      </c>
      <c r="D3052" s="93" t="s">
        <v>7089</v>
      </c>
      <c r="E3052" s="94">
        <v>0</v>
      </c>
      <c r="F3052" s="93" t="s">
        <v>1185</v>
      </c>
      <c r="H3052" s="3">
        <f>E3052+SUMIF('BR DTG CIKDITIRO'!C:C,C3052,'BR DTG CIKDITIRO'!E:E)</f>
        <v>0</v>
      </c>
    </row>
    <row r="3053" spans="1:8" ht="15.75" customHeight="1">
      <c r="A3053" s="93" t="s">
        <v>7090</v>
      </c>
      <c r="B3053" s="93" t="s">
        <v>876</v>
      </c>
      <c r="C3053" s="93" t="s">
        <v>7090</v>
      </c>
      <c r="D3053" s="93" t="s">
        <v>6977</v>
      </c>
      <c r="E3053" s="94">
        <v>0</v>
      </c>
      <c r="F3053" s="93" t="s">
        <v>1185</v>
      </c>
      <c r="H3053" s="3">
        <f>E3053+SUMIF('BR DTG CIKDITIRO'!C:C,C3053,'BR DTG CIKDITIRO'!E:E)</f>
        <v>0</v>
      </c>
    </row>
    <row r="3054" spans="1:8" ht="15.75" customHeight="1">
      <c r="A3054" s="93" t="s">
        <v>10018</v>
      </c>
      <c r="B3054" s="93" t="s">
        <v>876</v>
      </c>
      <c r="C3054" s="93" t="s">
        <v>10018</v>
      </c>
      <c r="D3054" s="93" t="s">
        <v>10019</v>
      </c>
      <c r="E3054" s="94">
        <v>0</v>
      </c>
      <c r="F3054" s="93" t="s">
        <v>1185</v>
      </c>
      <c r="H3054" s="3">
        <f>E3054+SUMIF('BR DTG CIKDITIRO'!C:C,C3054,'BR DTG CIKDITIRO'!E:E)</f>
        <v>0</v>
      </c>
    </row>
    <row r="3055" spans="1:8" ht="15.75" customHeight="1">
      <c r="A3055" s="93" t="s">
        <v>451</v>
      </c>
      <c r="B3055" s="93" t="s">
        <v>898</v>
      </c>
      <c r="C3055" s="93" t="s">
        <v>451</v>
      </c>
      <c r="D3055" s="93" t="s">
        <v>1258</v>
      </c>
      <c r="E3055" s="94">
        <v>11</v>
      </c>
      <c r="F3055" s="93" t="s">
        <v>1185</v>
      </c>
      <c r="H3055" s="3">
        <f>E3055+SUMIF('BR DTG CIKDITIRO'!C:C,C3055,'BR DTG CIKDITIRO'!E:E)</f>
        <v>11</v>
      </c>
    </row>
    <row r="3056" spans="1:8" ht="15.75" customHeight="1">
      <c r="A3056" s="93" t="s">
        <v>10020</v>
      </c>
      <c r="B3056" s="93" t="s">
        <v>876</v>
      </c>
      <c r="C3056" s="93" t="s">
        <v>10020</v>
      </c>
      <c r="D3056" s="93" t="s">
        <v>10021</v>
      </c>
      <c r="E3056" s="94">
        <v>0</v>
      </c>
      <c r="F3056" s="93" t="s">
        <v>1185</v>
      </c>
      <c r="H3056" s="3">
        <f>E3056+SUMIF('BR DTG CIKDITIRO'!C:C,C3056,'BR DTG CIKDITIRO'!E:E)</f>
        <v>0</v>
      </c>
    </row>
    <row r="3057" spans="1:8" ht="15.75" customHeight="1">
      <c r="A3057" s="93" t="s">
        <v>10022</v>
      </c>
      <c r="B3057" s="93" t="s">
        <v>876</v>
      </c>
      <c r="C3057" s="93" t="s">
        <v>10022</v>
      </c>
      <c r="D3057" s="93" t="s">
        <v>10023</v>
      </c>
      <c r="E3057" s="94">
        <v>0</v>
      </c>
      <c r="F3057" s="93" t="s">
        <v>1185</v>
      </c>
      <c r="H3057" s="3">
        <f>E3057+SUMIF('BR DTG CIKDITIRO'!C:C,C3057,'BR DTG CIKDITIRO'!E:E)</f>
        <v>0</v>
      </c>
    </row>
    <row r="3058" spans="1:8" ht="15.75" customHeight="1">
      <c r="A3058" s="93" t="s">
        <v>7095</v>
      </c>
      <c r="B3058" s="93" t="s">
        <v>876</v>
      </c>
      <c r="C3058" s="93" t="s">
        <v>7095</v>
      </c>
      <c r="D3058" s="93" t="s">
        <v>7096</v>
      </c>
      <c r="E3058" s="94">
        <v>0</v>
      </c>
      <c r="F3058" s="93" t="s">
        <v>1185</v>
      </c>
      <c r="H3058" s="3">
        <f>E3058+SUMIF('BR DTG CIKDITIRO'!C:C,C3058,'BR DTG CIKDITIRO'!E:E)</f>
        <v>0</v>
      </c>
    </row>
    <row r="3059" spans="1:8" ht="15.75" customHeight="1">
      <c r="A3059" s="93" t="s">
        <v>7097</v>
      </c>
      <c r="B3059" s="93" t="s">
        <v>876</v>
      </c>
      <c r="C3059" s="93" t="s">
        <v>7097</v>
      </c>
      <c r="D3059" s="93" t="s">
        <v>7098</v>
      </c>
      <c r="E3059" s="94">
        <v>0</v>
      </c>
      <c r="F3059" s="93" t="s">
        <v>1185</v>
      </c>
      <c r="H3059" s="3">
        <f>E3059+SUMIF('BR DTG CIKDITIRO'!C:C,C3059,'BR DTG CIKDITIRO'!E:E)</f>
        <v>0</v>
      </c>
    </row>
    <row r="3060" spans="1:8" ht="15.75" customHeight="1">
      <c r="A3060" s="93" t="s">
        <v>10024</v>
      </c>
      <c r="B3060" s="93" t="s">
        <v>876</v>
      </c>
      <c r="C3060" s="93" t="s">
        <v>10024</v>
      </c>
      <c r="D3060" s="93" t="s">
        <v>10025</v>
      </c>
      <c r="E3060" s="94">
        <v>0</v>
      </c>
      <c r="F3060" s="93" t="s">
        <v>1185</v>
      </c>
      <c r="H3060" s="3">
        <f>E3060+SUMIF('BR DTG CIKDITIRO'!C:C,C3060,'BR DTG CIKDITIRO'!E:E)</f>
        <v>0</v>
      </c>
    </row>
    <row r="3061" spans="1:8" ht="15.75" customHeight="1">
      <c r="A3061" s="93" t="s">
        <v>10026</v>
      </c>
      <c r="B3061" s="93" t="s">
        <v>876</v>
      </c>
      <c r="C3061" s="93" t="s">
        <v>10026</v>
      </c>
      <c r="D3061" s="93" t="s">
        <v>10027</v>
      </c>
      <c r="E3061" s="94">
        <v>0</v>
      </c>
      <c r="F3061" s="93" t="s">
        <v>1185</v>
      </c>
      <c r="H3061" s="3">
        <f>E3061+SUMIF('BR DTG CIKDITIRO'!C:C,C3061,'BR DTG CIKDITIRO'!E:E)</f>
        <v>0</v>
      </c>
    </row>
    <row r="3062" spans="1:8" ht="15.75" customHeight="1">
      <c r="A3062" s="93" t="s">
        <v>10028</v>
      </c>
      <c r="B3062" s="93" t="s">
        <v>876</v>
      </c>
      <c r="C3062" s="93" t="s">
        <v>10028</v>
      </c>
      <c r="D3062" s="93" t="s">
        <v>10029</v>
      </c>
      <c r="E3062" s="94">
        <v>0</v>
      </c>
      <c r="F3062" s="93" t="s">
        <v>1185</v>
      </c>
      <c r="H3062" s="3">
        <f>E3062+SUMIF('BR DTG CIKDITIRO'!C:C,C3062,'BR DTG CIKDITIRO'!E:E)</f>
        <v>0</v>
      </c>
    </row>
    <row r="3063" spans="1:8" ht="15.75" customHeight="1">
      <c r="A3063" s="93" t="s">
        <v>10030</v>
      </c>
      <c r="B3063" s="93" t="s">
        <v>876</v>
      </c>
      <c r="C3063" s="93" t="s">
        <v>10030</v>
      </c>
      <c r="D3063" s="93" t="s">
        <v>10031</v>
      </c>
      <c r="E3063" s="94">
        <v>0</v>
      </c>
      <c r="F3063" s="93" t="s">
        <v>1185</v>
      </c>
      <c r="H3063" s="3">
        <f>E3063+SUMIF('BR DTG CIKDITIRO'!C:C,C3063,'BR DTG CIKDITIRO'!E:E)</f>
        <v>0</v>
      </c>
    </row>
    <row r="3064" spans="1:8" ht="15.75" customHeight="1">
      <c r="A3064" s="93" t="s">
        <v>7099</v>
      </c>
      <c r="B3064" s="93" t="s">
        <v>876</v>
      </c>
      <c r="C3064" s="93" t="s">
        <v>7099</v>
      </c>
      <c r="D3064" s="93" t="s">
        <v>7100</v>
      </c>
      <c r="E3064" s="94">
        <v>0</v>
      </c>
      <c r="F3064" s="93" t="s">
        <v>1185</v>
      </c>
      <c r="H3064" s="3">
        <f>E3064+SUMIF('BR DTG CIKDITIRO'!C:C,C3064,'BR DTG CIKDITIRO'!E:E)</f>
        <v>0</v>
      </c>
    </row>
    <row r="3065" spans="1:8" ht="15.75" customHeight="1">
      <c r="A3065" s="93" t="s">
        <v>10032</v>
      </c>
      <c r="B3065" s="93" t="s">
        <v>876</v>
      </c>
      <c r="C3065" s="93" t="s">
        <v>10032</v>
      </c>
      <c r="D3065" s="93" t="s">
        <v>10033</v>
      </c>
      <c r="E3065" s="94">
        <v>0</v>
      </c>
      <c r="F3065" s="93" t="s">
        <v>1185</v>
      </c>
      <c r="H3065" s="3">
        <f>E3065+SUMIF('BR DTG CIKDITIRO'!C:C,C3065,'BR DTG CIKDITIRO'!E:E)</f>
        <v>0</v>
      </c>
    </row>
    <row r="3066" spans="1:8" ht="15.75" customHeight="1">
      <c r="A3066" s="93" t="s">
        <v>7101</v>
      </c>
      <c r="B3066" s="93" t="s">
        <v>876</v>
      </c>
      <c r="C3066" s="93" t="s">
        <v>7101</v>
      </c>
      <c r="D3066" s="93" t="s">
        <v>7102</v>
      </c>
      <c r="E3066" s="94">
        <v>0</v>
      </c>
      <c r="F3066" s="93" t="s">
        <v>1185</v>
      </c>
      <c r="H3066" s="3">
        <f>E3066+SUMIF('BR DTG CIKDITIRO'!C:C,C3066,'BR DTG CIKDITIRO'!E:E)</f>
        <v>0</v>
      </c>
    </row>
    <row r="3067" spans="1:8" ht="15.75" customHeight="1">
      <c r="A3067" s="93" t="s">
        <v>7103</v>
      </c>
      <c r="B3067" s="93" t="s">
        <v>876</v>
      </c>
      <c r="C3067" s="93" t="s">
        <v>7103</v>
      </c>
      <c r="D3067" s="93" t="s">
        <v>7104</v>
      </c>
      <c r="E3067" s="94">
        <v>0</v>
      </c>
      <c r="F3067" s="93" t="s">
        <v>1185</v>
      </c>
      <c r="H3067" s="3">
        <f>E3067+SUMIF('BR DTG CIKDITIRO'!C:C,C3067,'BR DTG CIKDITIRO'!E:E)</f>
        <v>0</v>
      </c>
    </row>
    <row r="3068" spans="1:8" ht="15.75" customHeight="1">
      <c r="A3068" s="93" t="s">
        <v>10034</v>
      </c>
      <c r="B3068" s="93" t="s">
        <v>876</v>
      </c>
      <c r="C3068" s="93" t="s">
        <v>10034</v>
      </c>
      <c r="D3068" s="93" t="s">
        <v>10035</v>
      </c>
      <c r="E3068" s="94">
        <v>0</v>
      </c>
      <c r="F3068" s="93" t="s">
        <v>1185</v>
      </c>
      <c r="H3068" s="3">
        <f>E3068+SUMIF('BR DTG CIKDITIRO'!C:C,C3068,'BR DTG CIKDITIRO'!E:E)</f>
        <v>0</v>
      </c>
    </row>
    <row r="3069" spans="1:8" ht="15.75" customHeight="1">
      <c r="A3069" s="93" t="s">
        <v>10036</v>
      </c>
      <c r="B3069" s="93" t="s">
        <v>876</v>
      </c>
      <c r="C3069" s="93" t="s">
        <v>10036</v>
      </c>
      <c r="D3069" s="93" t="s">
        <v>10037</v>
      </c>
      <c r="E3069" s="94">
        <v>0</v>
      </c>
      <c r="F3069" s="93" t="s">
        <v>1185</v>
      </c>
      <c r="H3069" s="3">
        <f>E3069+SUMIF('BR DTG CIKDITIRO'!C:C,C3069,'BR DTG CIKDITIRO'!E:E)</f>
        <v>0</v>
      </c>
    </row>
    <row r="3070" spans="1:8" ht="15.75" customHeight="1">
      <c r="A3070" s="93" t="s">
        <v>7105</v>
      </c>
      <c r="B3070" s="93" t="s">
        <v>876</v>
      </c>
      <c r="C3070" s="93" t="s">
        <v>7105</v>
      </c>
      <c r="D3070" s="93" t="s">
        <v>10038</v>
      </c>
      <c r="E3070" s="94">
        <v>0</v>
      </c>
      <c r="F3070" s="93" t="s">
        <v>1185</v>
      </c>
      <c r="H3070" s="3">
        <f>E3070+SUMIF('BR DTG CIKDITIRO'!C:C,C3070,'BR DTG CIKDITIRO'!E:E)</f>
        <v>0</v>
      </c>
    </row>
    <row r="3071" spans="1:8" ht="15.75" customHeight="1">
      <c r="A3071" s="93" t="s">
        <v>7107</v>
      </c>
      <c r="B3071" s="93" t="s">
        <v>876</v>
      </c>
      <c r="C3071" s="93" t="s">
        <v>7107</v>
      </c>
      <c r="D3071" s="93" t="s">
        <v>10039</v>
      </c>
      <c r="E3071" s="94">
        <v>0</v>
      </c>
      <c r="F3071" s="93" t="s">
        <v>1185</v>
      </c>
      <c r="H3071" s="3">
        <f>E3071+SUMIF('BR DTG CIKDITIRO'!C:C,C3071,'BR DTG CIKDITIRO'!E:E)</f>
        <v>0</v>
      </c>
    </row>
    <row r="3072" spans="1:8" ht="15.75" customHeight="1">
      <c r="A3072" s="93" t="s">
        <v>10040</v>
      </c>
      <c r="B3072" s="93" t="s">
        <v>898</v>
      </c>
      <c r="C3072" s="93" t="s">
        <v>10040</v>
      </c>
      <c r="D3072" s="93" t="s">
        <v>10041</v>
      </c>
      <c r="E3072" s="94">
        <v>3</v>
      </c>
      <c r="F3072" s="93" t="s">
        <v>1185</v>
      </c>
      <c r="H3072" s="3">
        <f>E3072+SUMIF('BR DTG CIKDITIRO'!C:C,C3072,'BR DTG CIKDITIRO'!E:E)</f>
        <v>3</v>
      </c>
    </row>
    <row r="3073" spans="1:8" ht="15.75" customHeight="1">
      <c r="A3073" s="93" t="s">
        <v>10042</v>
      </c>
      <c r="B3073" s="93" t="s">
        <v>898</v>
      </c>
      <c r="C3073" s="93" t="s">
        <v>10042</v>
      </c>
      <c r="D3073" s="93" t="s">
        <v>10043</v>
      </c>
      <c r="E3073" s="94">
        <v>1</v>
      </c>
      <c r="F3073" s="93" t="s">
        <v>1185</v>
      </c>
      <c r="H3073" s="3">
        <f>E3073+SUMIF('BR DTG CIKDITIRO'!C:C,C3073,'BR DTG CIKDITIRO'!E:E)</f>
        <v>1</v>
      </c>
    </row>
    <row r="3074" spans="1:8" ht="15.75" customHeight="1">
      <c r="A3074" s="93" t="s">
        <v>10044</v>
      </c>
      <c r="B3074" s="93" t="s">
        <v>876</v>
      </c>
      <c r="C3074" s="93" t="s">
        <v>10044</v>
      </c>
      <c r="D3074" s="93" t="s">
        <v>10045</v>
      </c>
      <c r="E3074" s="94">
        <v>0</v>
      </c>
      <c r="F3074" s="93" t="s">
        <v>1185</v>
      </c>
      <c r="H3074" s="3">
        <f>E3074+SUMIF('BR DTG CIKDITIRO'!C:C,C3074,'BR DTG CIKDITIRO'!E:E)</f>
        <v>0</v>
      </c>
    </row>
    <row r="3075" spans="1:8" ht="15.75" customHeight="1">
      <c r="A3075" s="93" t="s">
        <v>10046</v>
      </c>
      <c r="B3075" s="93" t="s">
        <v>876</v>
      </c>
      <c r="C3075" s="93" t="s">
        <v>10046</v>
      </c>
      <c r="D3075" s="93" t="s">
        <v>10047</v>
      </c>
      <c r="E3075" s="94">
        <v>0</v>
      </c>
      <c r="F3075" s="93" t="s">
        <v>1185</v>
      </c>
      <c r="H3075" s="3">
        <f>E3075+SUMIF('BR DTG CIKDITIRO'!C:C,C3075,'BR DTG CIKDITIRO'!E:E)</f>
        <v>0</v>
      </c>
    </row>
    <row r="3076" spans="1:8" ht="15.75" customHeight="1">
      <c r="A3076" s="93" t="s">
        <v>10048</v>
      </c>
      <c r="B3076" s="93" t="s">
        <v>1185</v>
      </c>
      <c r="C3076" s="93" t="s">
        <v>10048</v>
      </c>
      <c r="D3076" s="93" t="s">
        <v>10049</v>
      </c>
      <c r="E3076" s="94">
        <v>0</v>
      </c>
      <c r="F3076" s="93" t="s">
        <v>1185</v>
      </c>
      <c r="H3076" s="3">
        <f>E3076+SUMIF('BR DTG CIKDITIRO'!C:C,C3076,'BR DTG CIKDITIRO'!E:E)</f>
        <v>0</v>
      </c>
    </row>
    <row r="3077" spans="1:8" ht="15.75" customHeight="1">
      <c r="A3077" s="93" t="s">
        <v>10050</v>
      </c>
      <c r="B3077" s="93" t="s">
        <v>876</v>
      </c>
      <c r="C3077" s="93" t="s">
        <v>10050</v>
      </c>
      <c r="D3077" s="93" t="s">
        <v>10051</v>
      </c>
      <c r="E3077" s="94">
        <v>0</v>
      </c>
      <c r="F3077" s="93" t="s">
        <v>1185</v>
      </c>
      <c r="H3077" s="3">
        <f>E3077+SUMIF('BR DTG CIKDITIRO'!C:C,C3077,'BR DTG CIKDITIRO'!E:E)</f>
        <v>0</v>
      </c>
    </row>
    <row r="3078" spans="1:8" ht="15.75" customHeight="1">
      <c r="A3078" s="93" t="s">
        <v>10052</v>
      </c>
      <c r="B3078" s="93" t="s">
        <v>876</v>
      </c>
      <c r="C3078" s="93" t="s">
        <v>10052</v>
      </c>
      <c r="D3078" s="93" t="s">
        <v>10053</v>
      </c>
      <c r="E3078" s="94">
        <v>0</v>
      </c>
      <c r="F3078" s="93" t="s">
        <v>1185</v>
      </c>
      <c r="H3078" s="3">
        <f>E3078+SUMIF('BR DTG CIKDITIRO'!C:C,C3078,'BR DTG CIKDITIRO'!E:E)</f>
        <v>0</v>
      </c>
    </row>
    <row r="3079" spans="1:8" ht="15.75" customHeight="1">
      <c r="A3079" s="93" t="s">
        <v>7113</v>
      </c>
      <c r="B3079" s="93" t="s">
        <v>876</v>
      </c>
      <c r="C3079" s="93" t="s">
        <v>7113</v>
      </c>
      <c r="D3079" s="93" t="s">
        <v>7114</v>
      </c>
      <c r="E3079" s="94">
        <v>0</v>
      </c>
      <c r="F3079" s="93" t="s">
        <v>1185</v>
      </c>
      <c r="H3079" s="3">
        <f>E3079+SUMIF('BR DTG CIKDITIRO'!C:C,C3079,'BR DTG CIKDITIRO'!E:E)</f>
        <v>0</v>
      </c>
    </row>
    <row r="3080" spans="1:8" ht="15.75" customHeight="1">
      <c r="A3080" s="93" t="s">
        <v>10054</v>
      </c>
      <c r="B3080" s="93" t="s">
        <v>876</v>
      </c>
      <c r="C3080" s="93" t="s">
        <v>10054</v>
      </c>
      <c r="D3080" s="93" t="s">
        <v>10055</v>
      </c>
      <c r="E3080" s="94">
        <v>0</v>
      </c>
      <c r="F3080" s="93" t="s">
        <v>1185</v>
      </c>
      <c r="H3080" s="3">
        <f>E3080+SUMIF('BR DTG CIKDITIRO'!C:C,C3080,'BR DTG CIKDITIRO'!E:E)</f>
        <v>0</v>
      </c>
    </row>
    <row r="3081" spans="1:8" ht="15.75" customHeight="1">
      <c r="A3081" s="93" t="s">
        <v>7115</v>
      </c>
      <c r="B3081" s="93" t="s">
        <v>876</v>
      </c>
      <c r="C3081" s="93" t="s">
        <v>7115</v>
      </c>
      <c r="D3081" s="93" t="s">
        <v>7116</v>
      </c>
      <c r="E3081" s="94">
        <v>0</v>
      </c>
      <c r="F3081" s="93" t="s">
        <v>1185</v>
      </c>
      <c r="H3081" s="3">
        <f>E3081+SUMIF('BR DTG CIKDITIRO'!C:C,C3081,'BR DTG CIKDITIRO'!E:E)</f>
        <v>0</v>
      </c>
    </row>
    <row r="3082" spans="1:8" ht="15.75" customHeight="1">
      <c r="A3082" s="93" t="s">
        <v>10056</v>
      </c>
      <c r="B3082" s="93" t="s">
        <v>876</v>
      </c>
      <c r="C3082" s="93" t="s">
        <v>10056</v>
      </c>
      <c r="D3082" s="93" t="s">
        <v>10057</v>
      </c>
      <c r="E3082" s="94">
        <v>0</v>
      </c>
      <c r="F3082" s="93" t="s">
        <v>1185</v>
      </c>
      <c r="H3082" s="3">
        <f>E3082+SUMIF('BR DTG CIKDITIRO'!C:C,C3082,'BR DTG CIKDITIRO'!E:E)</f>
        <v>0</v>
      </c>
    </row>
    <row r="3083" spans="1:8" ht="15.75" customHeight="1">
      <c r="A3083" s="93" t="s">
        <v>10058</v>
      </c>
      <c r="B3083" s="93" t="s">
        <v>876</v>
      </c>
      <c r="C3083" s="93" t="s">
        <v>10058</v>
      </c>
      <c r="D3083" s="93" t="s">
        <v>10059</v>
      </c>
      <c r="E3083" s="94">
        <v>0</v>
      </c>
      <c r="F3083" s="93" t="s">
        <v>1185</v>
      </c>
      <c r="H3083" s="3">
        <f>E3083+SUMIF('BR DTG CIKDITIRO'!C:C,C3083,'BR DTG CIKDITIRO'!E:E)</f>
        <v>0</v>
      </c>
    </row>
    <row r="3084" spans="1:8" ht="15.75" customHeight="1">
      <c r="A3084" s="93" t="s">
        <v>10060</v>
      </c>
      <c r="B3084" s="93" t="s">
        <v>876</v>
      </c>
      <c r="C3084" s="93" t="s">
        <v>10060</v>
      </c>
      <c r="D3084" s="93" t="s">
        <v>10061</v>
      </c>
      <c r="E3084" s="94">
        <v>0</v>
      </c>
      <c r="F3084" s="93" t="s">
        <v>1185</v>
      </c>
      <c r="H3084" s="3">
        <f>E3084+SUMIF('BR DTG CIKDITIRO'!C:C,C3084,'BR DTG CIKDITIRO'!E:E)</f>
        <v>0</v>
      </c>
    </row>
    <row r="3085" spans="1:8" ht="15.75" customHeight="1">
      <c r="A3085" s="93" t="s">
        <v>10062</v>
      </c>
      <c r="B3085" s="93" t="s">
        <v>876</v>
      </c>
      <c r="C3085" s="93" t="s">
        <v>10062</v>
      </c>
      <c r="D3085" s="93" t="s">
        <v>10063</v>
      </c>
      <c r="E3085" s="94">
        <v>0</v>
      </c>
      <c r="F3085" s="93" t="s">
        <v>1185</v>
      </c>
      <c r="H3085" s="3">
        <f>E3085+SUMIF('BR DTG CIKDITIRO'!C:C,C3085,'BR DTG CIKDITIRO'!E:E)</f>
        <v>0</v>
      </c>
    </row>
    <row r="3086" spans="1:8" ht="15.75" customHeight="1">
      <c r="A3086" s="93" t="s">
        <v>7123</v>
      </c>
      <c r="B3086" s="93" t="s">
        <v>876</v>
      </c>
      <c r="C3086" s="93" t="s">
        <v>7123</v>
      </c>
      <c r="D3086" s="93" t="s">
        <v>7124</v>
      </c>
      <c r="E3086" s="94">
        <v>0</v>
      </c>
      <c r="F3086" s="93" t="s">
        <v>1185</v>
      </c>
      <c r="H3086" s="3">
        <f>E3086+SUMIF('BR DTG CIKDITIRO'!C:C,C3086,'BR DTG CIKDITIRO'!E:E)</f>
        <v>0</v>
      </c>
    </row>
    <row r="3087" spans="1:8" ht="15.75" customHeight="1">
      <c r="A3087" s="93" t="s">
        <v>7125</v>
      </c>
      <c r="B3087" s="93" t="s">
        <v>876</v>
      </c>
      <c r="C3087" s="93" t="s">
        <v>7125</v>
      </c>
      <c r="D3087" s="93" t="s">
        <v>7126</v>
      </c>
      <c r="E3087" s="94">
        <v>0</v>
      </c>
      <c r="F3087" s="93" t="s">
        <v>1185</v>
      </c>
      <c r="H3087" s="3">
        <f>E3087+SUMIF('BR DTG CIKDITIRO'!C:C,C3087,'BR DTG CIKDITIRO'!E:E)</f>
        <v>0</v>
      </c>
    </row>
    <row r="3088" spans="1:8" ht="15.75" customHeight="1">
      <c r="A3088" s="93" t="s">
        <v>7129</v>
      </c>
      <c r="B3088" s="93" t="s">
        <v>876</v>
      </c>
      <c r="C3088" s="93" t="s">
        <v>7129</v>
      </c>
      <c r="D3088" s="93" t="s">
        <v>10064</v>
      </c>
      <c r="E3088" s="94">
        <v>0</v>
      </c>
      <c r="F3088" s="93" t="s">
        <v>1185</v>
      </c>
      <c r="H3088" s="3">
        <f>E3088+SUMIF('BR DTG CIKDITIRO'!C:C,C3088,'BR DTG CIKDITIRO'!E:E)</f>
        <v>0</v>
      </c>
    </row>
    <row r="3089" spans="1:8" ht="15.75" customHeight="1">
      <c r="A3089" s="93" t="s">
        <v>7131</v>
      </c>
      <c r="B3089" s="93" t="s">
        <v>876</v>
      </c>
      <c r="C3089" s="93" t="s">
        <v>7131</v>
      </c>
      <c r="D3089" s="93" t="s">
        <v>7132</v>
      </c>
      <c r="E3089" s="94">
        <v>0</v>
      </c>
      <c r="F3089" s="93" t="s">
        <v>1185</v>
      </c>
      <c r="H3089" s="3">
        <f>E3089+SUMIF('BR DTG CIKDITIRO'!C:C,C3089,'BR DTG CIKDITIRO'!E:E)</f>
        <v>0</v>
      </c>
    </row>
    <row r="3090" spans="1:8" ht="15.75" customHeight="1">
      <c r="A3090" s="93" t="s">
        <v>7133</v>
      </c>
      <c r="B3090" s="93" t="s">
        <v>876</v>
      </c>
      <c r="C3090" s="93" t="s">
        <v>7133</v>
      </c>
      <c r="D3090" s="93" t="s">
        <v>10065</v>
      </c>
      <c r="E3090" s="94">
        <v>0</v>
      </c>
      <c r="F3090" s="93" t="s">
        <v>1185</v>
      </c>
      <c r="H3090" s="3">
        <f>E3090+SUMIF('BR DTG CIKDITIRO'!C:C,C3090,'BR DTG CIKDITIRO'!E:E)</f>
        <v>0</v>
      </c>
    </row>
    <row r="3091" spans="1:8" ht="15.75" customHeight="1">
      <c r="A3091" s="93" t="s">
        <v>7135</v>
      </c>
      <c r="B3091" s="93" t="s">
        <v>876</v>
      </c>
      <c r="C3091" s="93" t="s">
        <v>7135</v>
      </c>
      <c r="D3091" s="93" t="s">
        <v>7136</v>
      </c>
      <c r="E3091" s="94">
        <v>0</v>
      </c>
      <c r="F3091" s="93" t="s">
        <v>1185</v>
      </c>
      <c r="H3091" s="3">
        <f>E3091+SUMIF('BR DTG CIKDITIRO'!C:C,C3091,'BR DTG CIKDITIRO'!E:E)</f>
        <v>0</v>
      </c>
    </row>
    <row r="3092" spans="1:8" ht="15.75" customHeight="1">
      <c r="A3092" s="93" t="s">
        <v>7137</v>
      </c>
      <c r="B3092" s="93" t="s">
        <v>876</v>
      </c>
      <c r="C3092" s="93" t="s">
        <v>7137</v>
      </c>
      <c r="D3092" s="93" t="s">
        <v>7138</v>
      </c>
      <c r="E3092" s="94">
        <v>0</v>
      </c>
      <c r="F3092" s="93" t="s">
        <v>1185</v>
      </c>
      <c r="H3092" s="3">
        <f>E3092+SUMIF('BR DTG CIKDITIRO'!C:C,C3092,'BR DTG CIKDITIRO'!E:E)</f>
        <v>0</v>
      </c>
    </row>
    <row r="3093" spans="1:8" ht="15.75" customHeight="1">
      <c r="A3093" s="93" t="s">
        <v>10066</v>
      </c>
      <c r="B3093" s="93" t="s">
        <v>876</v>
      </c>
      <c r="C3093" s="93" t="s">
        <v>10066</v>
      </c>
      <c r="D3093" s="93" t="s">
        <v>10067</v>
      </c>
      <c r="E3093" s="94">
        <v>0</v>
      </c>
      <c r="F3093" s="93" t="s">
        <v>1185</v>
      </c>
      <c r="H3093" s="3">
        <f>E3093+SUMIF('BR DTG CIKDITIRO'!C:C,C3093,'BR DTG CIKDITIRO'!E:E)</f>
        <v>0</v>
      </c>
    </row>
    <row r="3094" spans="1:8" ht="15.75" customHeight="1">
      <c r="A3094" s="93" t="s">
        <v>10068</v>
      </c>
      <c r="B3094" s="93" t="s">
        <v>876</v>
      </c>
      <c r="C3094" s="93" t="s">
        <v>10068</v>
      </c>
      <c r="D3094" s="93" t="s">
        <v>10069</v>
      </c>
      <c r="E3094" s="94">
        <v>0</v>
      </c>
      <c r="F3094" s="93" t="s">
        <v>1185</v>
      </c>
      <c r="H3094" s="3">
        <f>E3094+SUMIF('BR DTG CIKDITIRO'!C:C,C3094,'BR DTG CIKDITIRO'!E:E)</f>
        <v>0</v>
      </c>
    </row>
    <row r="3095" spans="1:8" ht="15.75" customHeight="1">
      <c r="A3095" s="93" t="s">
        <v>7141</v>
      </c>
      <c r="B3095" s="93" t="s">
        <v>876</v>
      </c>
      <c r="C3095" s="93" t="s">
        <v>7141</v>
      </c>
      <c r="D3095" s="93" t="s">
        <v>7142</v>
      </c>
      <c r="E3095" s="94">
        <v>0</v>
      </c>
      <c r="F3095" s="93" t="s">
        <v>1185</v>
      </c>
      <c r="H3095" s="3">
        <f>E3095+SUMIF('BR DTG CIKDITIRO'!C:C,C3095,'BR DTG CIKDITIRO'!E:E)</f>
        <v>0</v>
      </c>
    </row>
    <row r="3096" spans="1:8" ht="15.75" customHeight="1">
      <c r="A3096" s="93" t="s">
        <v>10070</v>
      </c>
      <c r="B3096" s="93" t="s">
        <v>876</v>
      </c>
      <c r="C3096" s="93" t="s">
        <v>10070</v>
      </c>
      <c r="D3096" s="93" t="s">
        <v>10071</v>
      </c>
      <c r="E3096" s="94">
        <v>0</v>
      </c>
      <c r="F3096" s="93" t="s">
        <v>1185</v>
      </c>
      <c r="H3096" s="3">
        <f>E3096+SUMIF('BR DTG CIKDITIRO'!C:C,C3096,'BR DTG CIKDITIRO'!E:E)</f>
        <v>0</v>
      </c>
    </row>
    <row r="3097" spans="1:8" ht="15.75" customHeight="1">
      <c r="A3097" s="93" t="s">
        <v>7143</v>
      </c>
      <c r="B3097" s="93" t="s">
        <v>876</v>
      </c>
      <c r="C3097" s="93" t="s">
        <v>7143</v>
      </c>
      <c r="D3097" s="93" t="s">
        <v>7144</v>
      </c>
      <c r="E3097" s="94">
        <v>0</v>
      </c>
      <c r="F3097" s="93" t="s">
        <v>1185</v>
      </c>
      <c r="H3097" s="3">
        <f>E3097+SUMIF('BR DTG CIKDITIRO'!C:C,C3097,'BR DTG CIKDITIRO'!E:E)</f>
        <v>0</v>
      </c>
    </row>
    <row r="3098" spans="1:8" ht="15.75" customHeight="1">
      <c r="A3098" s="93" t="s">
        <v>7145</v>
      </c>
      <c r="B3098" s="93" t="s">
        <v>876</v>
      </c>
      <c r="C3098" s="93" t="s">
        <v>7145</v>
      </c>
      <c r="D3098" s="93" t="s">
        <v>7146</v>
      </c>
      <c r="E3098" s="94">
        <v>0</v>
      </c>
      <c r="F3098" s="93" t="s">
        <v>1185</v>
      </c>
      <c r="H3098" s="3">
        <f>E3098+SUMIF('BR DTG CIKDITIRO'!C:C,C3098,'BR DTG CIKDITIRO'!E:E)</f>
        <v>0</v>
      </c>
    </row>
    <row r="3099" spans="1:8" ht="15.75" customHeight="1">
      <c r="A3099" s="93" t="s">
        <v>7147</v>
      </c>
      <c r="B3099" s="93" t="s">
        <v>876</v>
      </c>
      <c r="C3099" s="93" t="s">
        <v>7147</v>
      </c>
      <c r="D3099" s="93" t="s">
        <v>7148</v>
      </c>
      <c r="E3099" s="94">
        <v>0</v>
      </c>
      <c r="F3099" s="93" t="s">
        <v>1185</v>
      </c>
      <c r="H3099" s="3">
        <f>E3099+SUMIF('BR DTG CIKDITIRO'!C:C,C3099,'BR DTG CIKDITIRO'!E:E)</f>
        <v>0</v>
      </c>
    </row>
    <row r="3100" spans="1:8" ht="15.75" customHeight="1">
      <c r="A3100" s="93" t="s">
        <v>7149</v>
      </c>
      <c r="B3100" s="93" t="s">
        <v>876</v>
      </c>
      <c r="C3100" s="93" t="s">
        <v>7149</v>
      </c>
      <c r="D3100" s="93" t="s">
        <v>7150</v>
      </c>
      <c r="E3100" s="94">
        <v>0</v>
      </c>
      <c r="F3100" s="93" t="s">
        <v>1185</v>
      </c>
      <c r="H3100" s="3">
        <f>E3100+SUMIF('BR DTG CIKDITIRO'!C:C,C3100,'BR DTG CIKDITIRO'!E:E)</f>
        <v>0</v>
      </c>
    </row>
    <row r="3101" spans="1:8" ht="15.75" customHeight="1">
      <c r="A3101" s="93" t="s">
        <v>10072</v>
      </c>
      <c r="B3101" s="93" t="s">
        <v>876</v>
      </c>
      <c r="C3101" s="93" t="s">
        <v>10072</v>
      </c>
      <c r="D3101" s="93" t="s">
        <v>10073</v>
      </c>
      <c r="E3101" s="94">
        <v>0</v>
      </c>
      <c r="F3101" s="93" t="s">
        <v>1185</v>
      </c>
      <c r="H3101" s="3">
        <f>E3101+SUMIF('BR DTG CIKDITIRO'!C:C,C3101,'BR DTG CIKDITIRO'!E:E)</f>
        <v>0</v>
      </c>
    </row>
    <row r="3102" spans="1:8" ht="15.75" customHeight="1">
      <c r="A3102" s="93" t="s">
        <v>7151</v>
      </c>
      <c r="B3102" s="93" t="s">
        <v>876</v>
      </c>
      <c r="C3102" s="93" t="s">
        <v>7151</v>
      </c>
      <c r="D3102" s="93" t="s">
        <v>7152</v>
      </c>
      <c r="E3102" s="94">
        <v>0</v>
      </c>
      <c r="F3102" s="93" t="s">
        <v>1185</v>
      </c>
      <c r="H3102" s="3">
        <f>E3102+SUMIF('BR DTG CIKDITIRO'!C:C,C3102,'BR DTG CIKDITIRO'!E:E)</f>
        <v>0</v>
      </c>
    </row>
    <row r="3103" spans="1:8" ht="15.75" customHeight="1">
      <c r="A3103" s="93" t="s">
        <v>10074</v>
      </c>
      <c r="B3103" s="93" t="s">
        <v>876</v>
      </c>
      <c r="C3103" s="93" t="s">
        <v>10074</v>
      </c>
      <c r="D3103" s="93" t="s">
        <v>6099</v>
      </c>
      <c r="E3103" s="94">
        <v>0</v>
      </c>
      <c r="F3103" s="93" t="s">
        <v>1185</v>
      </c>
      <c r="H3103" s="3">
        <f>E3103+SUMIF('BR DTG CIKDITIRO'!C:C,C3103,'BR DTG CIKDITIRO'!E:E)</f>
        <v>0</v>
      </c>
    </row>
    <row r="3104" spans="1:8" ht="15.75" customHeight="1">
      <c r="A3104" s="93" t="s">
        <v>10075</v>
      </c>
      <c r="B3104" s="93" t="s">
        <v>876</v>
      </c>
      <c r="C3104" s="93" t="s">
        <v>10075</v>
      </c>
      <c r="D3104" s="93" t="s">
        <v>10076</v>
      </c>
      <c r="E3104" s="94">
        <v>1</v>
      </c>
      <c r="F3104" s="93" t="s">
        <v>1185</v>
      </c>
      <c r="H3104" s="3">
        <f>E3104+SUMIF('BR DTG CIKDITIRO'!C:C,C3104,'BR DTG CIKDITIRO'!E:E)</f>
        <v>1</v>
      </c>
    </row>
    <row r="3105" spans="1:8" ht="15.75" customHeight="1">
      <c r="A3105" s="93" t="s">
        <v>10077</v>
      </c>
      <c r="B3105" s="93" t="s">
        <v>876</v>
      </c>
      <c r="C3105" s="93" t="s">
        <v>10077</v>
      </c>
      <c r="D3105" s="93" t="s">
        <v>10078</v>
      </c>
      <c r="E3105" s="94">
        <v>0</v>
      </c>
      <c r="F3105" s="93" t="s">
        <v>1185</v>
      </c>
      <c r="H3105" s="3">
        <f>E3105+SUMIF('BR DTG CIKDITIRO'!C:C,C3105,'BR DTG CIKDITIRO'!E:E)</f>
        <v>0</v>
      </c>
    </row>
    <row r="3106" spans="1:8" ht="15.75" customHeight="1">
      <c r="A3106" s="93" t="s">
        <v>7155</v>
      </c>
      <c r="B3106" s="93" t="s">
        <v>876</v>
      </c>
      <c r="C3106" s="93" t="s">
        <v>7155</v>
      </c>
      <c r="D3106" s="93" t="s">
        <v>7156</v>
      </c>
      <c r="E3106" s="94">
        <v>0</v>
      </c>
      <c r="F3106" s="93" t="s">
        <v>1185</v>
      </c>
      <c r="H3106" s="3">
        <f>E3106+SUMIF('BR DTG CIKDITIRO'!C:C,C3106,'BR DTG CIKDITIRO'!E:E)</f>
        <v>0</v>
      </c>
    </row>
    <row r="3107" spans="1:8" ht="15.75" customHeight="1">
      <c r="A3107" s="93" t="s">
        <v>1259</v>
      </c>
      <c r="B3107" s="93" t="s">
        <v>1100</v>
      </c>
      <c r="C3107" s="93" t="s">
        <v>1259</v>
      </c>
      <c r="D3107" s="93" t="s">
        <v>1260</v>
      </c>
      <c r="E3107" s="94">
        <v>0</v>
      </c>
      <c r="F3107" s="93" t="s">
        <v>1185</v>
      </c>
      <c r="H3107" s="3">
        <f>E3107+SUMIF('BR DTG CIKDITIRO'!C:C,C3107,'BR DTG CIKDITIRO'!E:E)</f>
        <v>0</v>
      </c>
    </row>
    <row r="3108" spans="1:8" ht="15.75" customHeight="1">
      <c r="A3108" s="93" t="s">
        <v>524</v>
      </c>
      <c r="B3108" s="93" t="s">
        <v>1100</v>
      </c>
      <c r="C3108" s="93" t="s">
        <v>524</v>
      </c>
      <c r="D3108" s="93" t="s">
        <v>1261</v>
      </c>
      <c r="E3108" s="94">
        <v>10</v>
      </c>
      <c r="F3108" s="93" t="s">
        <v>1185</v>
      </c>
      <c r="H3108" s="3">
        <f>E3108+SUMIF('BR DTG CIKDITIRO'!C:C,C3108,'BR DTG CIKDITIRO'!E:E)</f>
        <v>10</v>
      </c>
    </row>
    <row r="3109" spans="1:8" ht="15.75" customHeight="1">
      <c r="A3109" s="93" t="s">
        <v>10079</v>
      </c>
      <c r="B3109" s="93" t="s">
        <v>876</v>
      </c>
      <c r="C3109" s="93" t="s">
        <v>10079</v>
      </c>
      <c r="D3109" s="93" t="s">
        <v>10080</v>
      </c>
      <c r="E3109" s="94">
        <v>0</v>
      </c>
      <c r="F3109" s="93" t="s">
        <v>1185</v>
      </c>
      <c r="H3109" s="3">
        <f>E3109+SUMIF('BR DTG CIKDITIRO'!C:C,C3109,'BR DTG CIKDITIRO'!E:E)</f>
        <v>0</v>
      </c>
    </row>
    <row r="3110" spans="1:8" ht="15.75" customHeight="1">
      <c r="A3110" s="93" t="s">
        <v>7159</v>
      </c>
      <c r="B3110" s="93" t="s">
        <v>876</v>
      </c>
      <c r="C3110" s="93" t="s">
        <v>7159</v>
      </c>
      <c r="D3110" s="93" t="s">
        <v>7160</v>
      </c>
      <c r="E3110" s="94">
        <v>0</v>
      </c>
      <c r="F3110" s="93" t="s">
        <v>1185</v>
      </c>
      <c r="H3110" s="3">
        <f>E3110+SUMIF('BR DTG CIKDITIRO'!C:C,C3110,'BR DTG CIKDITIRO'!E:E)</f>
        <v>0</v>
      </c>
    </row>
    <row r="3111" spans="1:8" ht="15.75" customHeight="1">
      <c r="A3111" s="93" t="s">
        <v>525</v>
      </c>
      <c r="B3111" s="93" t="s">
        <v>876</v>
      </c>
      <c r="C3111" s="93" t="s">
        <v>525</v>
      </c>
      <c r="D3111" s="93" t="s">
        <v>780</v>
      </c>
      <c r="E3111" s="94">
        <v>0</v>
      </c>
      <c r="F3111" s="93" t="s">
        <v>1185</v>
      </c>
      <c r="H3111" s="3">
        <f>E3111+SUMIF('BR DTG CIKDITIRO'!C:C,C3111,'BR DTG CIKDITIRO'!E:E)</f>
        <v>0</v>
      </c>
    </row>
    <row r="3112" spans="1:8" ht="15.75" customHeight="1">
      <c r="A3112" s="93" t="s">
        <v>7161</v>
      </c>
      <c r="B3112" s="93" t="s">
        <v>876</v>
      </c>
      <c r="C3112" s="93" t="s">
        <v>7161</v>
      </c>
      <c r="D3112" s="93" t="s">
        <v>7162</v>
      </c>
      <c r="E3112" s="94">
        <v>0</v>
      </c>
      <c r="F3112" s="93" t="s">
        <v>1185</v>
      </c>
      <c r="H3112" s="3">
        <f>E3112+SUMIF('BR DTG CIKDITIRO'!C:C,C3112,'BR DTG CIKDITIRO'!E:E)</f>
        <v>0</v>
      </c>
    </row>
    <row r="3113" spans="1:8" ht="15.75" customHeight="1">
      <c r="A3113" s="93" t="s">
        <v>7163</v>
      </c>
      <c r="B3113" s="93" t="s">
        <v>876</v>
      </c>
      <c r="C3113" s="93" t="s">
        <v>7163</v>
      </c>
      <c r="D3113" s="93" t="s">
        <v>7164</v>
      </c>
      <c r="E3113" s="94">
        <v>0</v>
      </c>
      <c r="F3113" s="93" t="s">
        <v>1185</v>
      </c>
      <c r="H3113" s="3">
        <f>E3113+SUMIF('BR DTG CIKDITIRO'!C:C,C3113,'BR DTG CIKDITIRO'!E:E)</f>
        <v>0</v>
      </c>
    </row>
    <row r="3114" spans="1:8" ht="15.75" customHeight="1">
      <c r="A3114" s="93" t="s">
        <v>7167</v>
      </c>
      <c r="B3114" s="93" t="s">
        <v>876</v>
      </c>
      <c r="C3114" s="93" t="s">
        <v>7167</v>
      </c>
      <c r="D3114" s="93" t="s">
        <v>7168</v>
      </c>
      <c r="E3114" s="94">
        <v>0</v>
      </c>
      <c r="F3114" s="93" t="s">
        <v>1185</v>
      </c>
      <c r="H3114" s="3">
        <f>E3114+SUMIF('BR DTG CIKDITIRO'!C:C,C3114,'BR DTG CIKDITIRO'!E:E)</f>
        <v>0</v>
      </c>
    </row>
    <row r="3115" spans="1:8" ht="15.75" customHeight="1">
      <c r="A3115" s="93" t="s">
        <v>10081</v>
      </c>
      <c r="B3115" s="93" t="s">
        <v>876</v>
      </c>
      <c r="C3115" s="93" t="s">
        <v>10081</v>
      </c>
      <c r="D3115" s="93" t="s">
        <v>10082</v>
      </c>
      <c r="E3115" s="94">
        <v>0</v>
      </c>
      <c r="F3115" s="93" t="s">
        <v>1185</v>
      </c>
      <c r="H3115" s="3">
        <f>E3115+SUMIF('BR DTG CIKDITIRO'!C:C,C3115,'BR DTG CIKDITIRO'!E:E)</f>
        <v>0</v>
      </c>
    </row>
    <row r="3116" spans="1:8" ht="15.75" customHeight="1">
      <c r="A3116" s="93" t="s">
        <v>7171</v>
      </c>
      <c r="B3116" s="93" t="s">
        <v>876</v>
      </c>
      <c r="C3116" s="93" t="s">
        <v>7171</v>
      </c>
      <c r="D3116" s="93" t="s">
        <v>7172</v>
      </c>
      <c r="E3116" s="94">
        <v>0</v>
      </c>
      <c r="F3116" s="93" t="s">
        <v>1185</v>
      </c>
      <c r="H3116" s="3">
        <f>E3116+SUMIF('BR DTG CIKDITIRO'!C:C,C3116,'BR DTG CIKDITIRO'!E:E)</f>
        <v>0</v>
      </c>
    </row>
    <row r="3117" spans="1:8" ht="15.75" customHeight="1">
      <c r="A3117" s="93" t="s">
        <v>7173</v>
      </c>
      <c r="B3117" s="93" t="s">
        <v>876</v>
      </c>
      <c r="C3117" s="93" t="s">
        <v>7173</v>
      </c>
      <c r="D3117" s="93" t="s">
        <v>7174</v>
      </c>
      <c r="E3117" s="94">
        <v>0</v>
      </c>
      <c r="F3117" s="93" t="s">
        <v>1185</v>
      </c>
      <c r="H3117" s="3">
        <f>E3117+SUMIF('BR DTG CIKDITIRO'!C:C,C3117,'BR DTG CIKDITIRO'!E:E)</f>
        <v>0</v>
      </c>
    </row>
    <row r="3118" spans="1:8" ht="15.75" customHeight="1">
      <c r="A3118" s="93" t="s">
        <v>7177</v>
      </c>
      <c r="B3118" s="93" t="s">
        <v>876</v>
      </c>
      <c r="C3118" s="93" t="s">
        <v>7177</v>
      </c>
      <c r="D3118" s="93" t="s">
        <v>7178</v>
      </c>
      <c r="E3118" s="94">
        <v>0</v>
      </c>
      <c r="F3118" s="93" t="s">
        <v>1185</v>
      </c>
      <c r="H3118" s="3">
        <f>E3118+SUMIF('BR DTG CIKDITIRO'!C:C,C3118,'BR DTG CIKDITIRO'!E:E)</f>
        <v>0</v>
      </c>
    </row>
    <row r="3119" spans="1:8" ht="15.75" customHeight="1">
      <c r="A3119" s="93" t="s">
        <v>7179</v>
      </c>
      <c r="B3119" s="93" t="s">
        <v>876</v>
      </c>
      <c r="C3119" s="93" t="s">
        <v>7179</v>
      </c>
      <c r="D3119" s="93" t="s">
        <v>7180</v>
      </c>
      <c r="E3119" s="94">
        <v>0</v>
      </c>
      <c r="F3119" s="93" t="s">
        <v>1185</v>
      </c>
      <c r="H3119" s="3">
        <f>E3119+SUMIF('BR DTG CIKDITIRO'!C:C,C3119,'BR DTG CIKDITIRO'!E:E)</f>
        <v>0</v>
      </c>
    </row>
    <row r="3120" spans="1:8" ht="15.75" customHeight="1">
      <c r="A3120" s="93" t="s">
        <v>7181</v>
      </c>
      <c r="B3120" s="93" t="s">
        <v>876</v>
      </c>
      <c r="C3120" s="93" t="s">
        <v>7181</v>
      </c>
      <c r="D3120" s="93" t="s">
        <v>7182</v>
      </c>
      <c r="E3120" s="94">
        <v>0</v>
      </c>
      <c r="F3120" s="93" t="s">
        <v>1185</v>
      </c>
      <c r="H3120" s="3">
        <f>E3120+SUMIF('BR DTG CIKDITIRO'!C:C,C3120,'BR DTG CIKDITIRO'!E:E)</f>
        <v>0</v>
      </c>
    </row>
    <row r="3121" spans="1:8" ht="15.75" customHeight="1">
      <c r="A3121" s="93" t="s">
        <v>10083</v>
      </c>
      <c r="B3121" s="93" t="s">
        <v>876</v>
      </c>
      <c r="C3121" s="93" t="s">
        <v>10083</v>
      </c>
      <c r="D3121" s="93" t="s">
        <v>10084</v>
      </c>
      <c r="E3121" s="94">
        <v>0</v>
      </c>
      <c r="F3121" s="93" t="s">
        <v>1185</v>
      </c>
      <c r="H3121" s="3">
        <f>E3121+SUMIF('BR DTG CIKDITIRO'!C:C,C3121,'BR DTG CIKDITIRO'!E:E)</f>
        <v>0</v>
      </c>
    </row>
    <row r="3122" spans="1:8" ht="15.75" customHeight="1">
      <c r="A3122" s="93" t="s">
        <v>7183</v>
      </c>
      <c r="B3122" s="93" t="s">
        <v>876</v>
      </c>
      <c r="C3122" s="93" t="s">
        <v>7183</v>
      </c>
      <c r="D3122" s="93" t="s">
        <v>7184</v>
      </c>
      <c r="E3122" s="94">
        <v>0</v>
      </c>
      <c r="F3122" s="93" t="s">
        <v>1185</v>
      </c>
      <c r="H3122" s="3">
        <f>E3122+SUMIF('BR DTG CIKDITIRO'!C:C,C3122,'BR DTG CIKDITIRO'!E:E)</f>
        <v>0</v>
      </c>
    </row>
    <row r="3123" spans="1:8" ht="15.75" customHeight="1">
      <c r="A3123" s="93" t="s">
        <v>10085</v>
      </c>
      <c r="B3123" s="93" t="s">
        <v>876</v>
      </c>
      <c r="C3123" s="93" t="s">
        <v>10085</v>
      </c>
      <c r="D3123" s="93" t="s">
        <v>10086</v>
      </c>
      <c r="E3123" s="94">
        <v>0</v>
      </c>
      <c r="F3123" s="93" t="s">
        <v>1185</v>
      </c>
      <c r="H3123" s="3">
        <f>E3123+SUMIF('BR DTG CIKDITIRO'!C:C,C3123,'BR DTG CIKDITIRO'!E:E)</f>
        <v>0</v>
      </c>
    </row>
    <row r="3124" spans="1:8" ht="15.75" customHeight="1">
      <c r="A3124" s="93" t="s">
        <v>10087</v>
      </c>
      <c r="B3124" s="93" t="s">
        <v>876</v>
      </c>
      <c r="C3124" s="93" t="s">
        <v>10087</v>
      </c>
      <c r="D3124" s="93" t="s">
        <v>10088</v>
      </c>
      <c r="E3124" s="94">
        <v>0</v>
      </c>
      <c r="F3124" s="93" t="s">
        <v>1185</v>
      </c>
      <c r="H3124" s="3">
        <f>E3124+SUMIF('BR DTG CIKDITIRO'!C:C,C3124,'BR DTG CIKDITIRO'!E:E)</f>
        <v>0</v>
      </c>
    </row>
    <row r="3125" spans="1:8" ht="15.75" customHeight="1">
      <c r="A3125" s="93" t="s">
        <v>10089</v>
      </c>
      <c r="B3125" s="93" t="s">
        <v>876</v>
      </c>
      <c r="C3125" s="93" t="s">
        <v>10089</v>
      </c>
      <c r="D3125" s="93" t="s">
        <v>10090</v>
      </c>
      <c r="E3125" s="94">
        <v>0</v>
      </c>
      <c r="F3125" s="93" t="s">
        <v>1185</v>
      </c>
      <c r="H3125" s="3">
        <f>E3125+SUMIF('BR DTG CIKDITIRO'!C:C,C3125,'BR DTG CIKDITIRO'!E:E)</f>
        <v>0</v>
      </c>
    </row>
    <row r="3126" spans="1:8" ht="15.75" customHeight="1">
      <c r="A3126" s="93" t="s">
        <v>7185</v>
      </c>
      <c r="B3126" s="93" t="s">
        <v>876</v>
      </c>
      <c r="C3126" s="93" t="s">
        <v>7185</v>
      </c>
      <c r="D3126" s="93" t="s">
        <v>7186</v>
      </c>
      <c r="E3126" s="94">
        <v>0</v>
      </c>
      <c r="F3126" s="93" t="s">
        <v>1185</v>
      </c>
      <c r="H3126" s="3">
        <f>E3126+SUMIF('BR DTG CIKDITIRO'!C:C,C3126,'BR DTG CIKDITIRO'!E:E)</f>
        <v>0</v>
      </c>
    </row>
    <row r="3127" spans="1:8" ht="15.75" customHeight="1">
      <c r="A3127" s="93" t="s">
        <v>10091</v>
      </c>
      <c r="B3127" s="93" t="s">
        <v>876</v>
      </c>
      <c r="C3127" s="93" t="s">
        <v>10091</v>
      </c>
      <c r="D3127" s="93" t="s">
        <v>10092</v>
      </c>
      <c r="E3127" s="94">
        <v>0</v>
      </c>
      <c r="F3127" s="93" t="s">
        <v>1185</v>
      </c>
      <c r="H3127" s="3">
        <f>E3127+SUMIF('BR DTG CIKDITIRO'!C:C,C3127,'BR DTG CIKDITIRO'!E:E)</f>
        <v>0</v>
      </c>
    </row>
    <row r="3128" spans="1:8" ht="15.75" customHeight="1">
      <c r="A3128" s="93" t="s">
        <v>10093</v>
      </c>
      <c r="B3128" s="93" t="s">
        <v>876</v>
      </c>
      <c r="C3128" s="93" t="s">
        <v>10093</v>
      </c>
      <c r="D3128" s="93" t="s">
        <v>10094</v>
      </c>
      <c r="E3128" s="94">
        <v>0</v>
      </c>
      <c r="F3128" s="93" t="s">
        <v>1185</v>
      </c>
      <c r="H3128" s="3">
        <f>E3128+SUMIF('BR DTG CIKDITIRO'!C:C,C3128,'BR DTG CIKDITIRO'!E:E)</f>
        <v>0</v>
      </c>
    </row>
    <row r="3129" spans="1:8" ht="15.75" customHeight="1">
      <c r="A3129" s="93" t="s">
        <v>7189</v>
      </c>
      <c r="B3129" s="93" t="s">
        <v>876</v>
      </c>
      <c r="C3129" s="93" t="s">
        <v>7189</v>
      </c>
      <c r="D3129" s="93" t="s">
        <v>7190</v>
      </c>
      <c r="E3129" s="94">
        <v>0</v>
      </c>
      <c r="F3129" s="93" t="s">
        <v>1185</v>
      </c>
      <c r="H3129" s="3">
        <f>E3129+SUMIF('BR DTG CIKDITIRO'!C:C,C3129,'BR DTG CIKDITIRO'!E:E)</f>
        <v>0</v>
      </c>
    </row>
    <row r="3130" spans="1:8" ht="15.75" customHeight="1">
      <c r="A3130" s="93" t="s">
        <v>7195</v>
      </c>
      <c r="B3130" s="93" t="s">
        <v>876</v>
      </c>
      <c r="C3130" s="93" t="s">
        <v>7195</v>
      </c>
      <c r="D3130" s="93" t="s">
        <v>7196</v>
      </c>
      <c r="E3130" s="94">
        <v>0</v>
      </c>
      <c r="F3130" s="93" t="s">
        <v>1185</v>
      </c>
      <c r="H3130" s="3">
        <f>E3130+SUMIF('BR DTG CIKDITIRO'!C:C,C3130,'BR DTG CIKDITIRO'!E:E)</f>
        <v>0</v>
      </c>
    </row>
    <row r="3131" spans="1:8" ht="15.75" customHeight="1">
      <c r="A3131" s="93" t="s">
        <v>10095</v>
      </c>
      <c r="B3131" s="93" t="s">
        <v>876</v>
      </c>
      <c r="C3131" s="93" t="s">
        <v>10095</v>
      </c>
      <c r="D3131" s="93" t="s">
        <v>10096</v>
      </c>
      <c r="E3131" s="94">
        <v>0</v>
      </c>
      <c r="F3131" s="93" t="s">
        <v>1185</v>
      </c>
      <c r="H3131" s="3">
        <f>E3131+SUMIF('BR DTG CIKDITIRO'!C:C,C3131,'BR DTG CIKDITIRO'!E:E)</f>
        <v>0</v>
      </c>
    </row>
    <row r="3132" spans="1:8" ht="15.75" customHeight="1">
      <c r="A3132" s="93" t="s">
        <v>7199</v>
      </c>
      <c r="B3132" s="93" t="s">
        <v>876</v>
      </c>
      <c r="C3132" s="93" t="s">
        <v>7199</v>
      </c>
      <c r="D3132" s="93" t="s">
        <v>7200</v>
      </c>
      <c r="E3132" s="94">
        <v>0</v>
      </c>
      <c r="F3132" s="93" t="s">
        <v>1185</v>
      </c>
      <c r="H3132" s="3">
        <f>E3132+SUMIF('BR DTG CIKDITIRO'!C:C,C3132,'BR DTG CIKDITIRO'!E:E)</f>
        <v>0</v>
      </c>
    </row>
    <row r="3133" spans="1:8" ht="15.75" customHeight="1">
      <c r="A3133" s="93" t="s">
        <v>7201</v>
      </c>
      <c r="B3133" s="93" t="s">
        <v>876</v>
      </c>
      <c r="C3133" s="93" t="s">
        <v>7201</v>
      </c>
      <c r="D3133" s="93" t="s">
        <v>7202</v>
      </c>
      <c r="E3133" s="94">
        <v>0</v>
      </c>
      <c r="F3133" s="93" t="s">
        <v>1185</v>
      </c>
      <c r="H3133" s="3">
        <f>E3133+SUMIF('BR DTG CIKDITIRO'!C:C,C3133,'BR DTG CIKDITIRO'!E:E)</f>
        <v>0</v>
      </c>
    </row>
    <row r="3134" spans="1:8" ht="15.75" customHeight="1">
      <c r="A3134" s="93" t="s">
        <v>7203</v>
      </c>
      <c r="B3134" s="93" t="s">
        <v>876</v>
      </c>
      <c r="C3134" s="93" t="s">
        <v>7203</v>
      </c>
      <c r="D3134" s="93" t="s">
        <v>7204</v>
      </c>
      <c r="E3134" s="94">
        <v>0</v>
      </c>
      <c r="F3134" s="93" t="s">
        <v>1185</v>
      </c>
      <c r="H3134" s="3">
        <f>E3134+SUMIF('BR DTG CIKDITIRO'!C:C,C3134,'BR DTG CIKDITIRO'!E:E)</f>
        <v>0</v>
      </c>
    </row>
    <row r="3135" spans="1:8" ht="15.75" customHeight="1">
      <c r="A3135" s="93" t="s">
        <v>1916</v>
      </c>
      <c r="B3135" s="93" t="s">
        <v>876</v>
      </c>
      <c r="C3135" s="93" t="s">
        <v>1916</v>
      </c>
      <c r="D3135" s="93" t="s">
        <v>1917</v>
      </c>
      <c r="E3135" s="94">
        <v>0</v>
      </c>
      <c r="F3135" s="93" t="s">
        <v>1185</v>
      </c>
      <c r="H3135" s="3">
        <f>E3135+SUMIF('BR DTG CIKDITIRO'!C:C,C3135,'BR DTG CIKDITIRO'!E:E)</f>
        <v>0</v>
      </c>
    </row>
    <row r="3136" spans="1:8" ht="15.75" customHeight="1">
      <c r="A3136" s="93" t="s">
        <v>7205</v>
      </c>
      <c r="B3136" s="93" t="s">
        <v>876</v>
      </c>
      <c r="C3136" s="93" t="s">
        <v>7205</v>
      </c>
      <c r="D3136" s="93" t="s">
        <v>7206</v>
      </c>
      <c r="E3136" s="94">
        <v>0</v>
      </c>
      <c r="F3136" s="93" t="s">
        <v>1185</v>
      </c>
      <c r="H3136" s="3">
        <f>E3136+SUMIF('BR DTG CIKDITIRO'!C:C,C3136,'BR DTG CIKDITIRO'!E:E)</f>
        <v>0</v>
      </c>
    </row>
    <row r="3137" spans="1:8" ht="15.75" customHeight="1">
      <c r="A3137" s="93" t="s">
        <v>7207</v>
      </c>
      <c r="B3137" s="93" t="s">
        <v>876</v>
      </c>
      <c r="C3137" s="93" t="s">
        <v>7207</v>
      </c>
      <c r="D3137" s="93" t="s">
        <v>10097</v>
      </c>
      <c r="E3137" s="94">
        <v>0</v>
      </c>
      <c r="F3137" s="93" t="s">
        <v>1185</v>
      </c>
      <c r="H3137" s="3">
        <f>E3137+SUMIF('BR DTG CIKDITIRO'!C:C,C3137,'BR DTG CIKDITIRO'!E:E)</f>
        <v>0</v>
      </c>
    </row>
    <row r="3138" spans="1:8" ht="15.75" customHeight="1">
      <c r="A3138" s="93" t="s">
        <v>7209</v>
      </c>
      <c r="B3138" s="93" t="s">
        <v>876</v>
      </c>
      <c r="C3138" s="93" t="s">
        <v>7209</v>
      </c>
      <c r="D3138" s="93" t="s">
        <v>7210</v>
      </c>
      <c r="E3138" s="94">
        <v>0</v>
      </c>
      <c r="F3138" s="93" t="s">
        <v>1185</v>
      </c>
      <c r="H3138" s="3">
        <f>E3138+SUMIF('BR DTG CIKDITIRO'!C:C,C3138,'BR DTG CIKDITIRO'!E:E)</f>
        <v>0</v>
      </c>
    </row>
    <row r="3139" spans="1:8" ht="15.75" customHeight="1">
      <c r="A3139" s="93" t="s">
        <v>10098</v>
      </c>
      <c r="B3139" s="93" t="s">
        <v>876</v>
      </c>
      <c r="C3139" s="93" t="s">
        <v>10098</v>
      </c>
      <c r="D3139" s="93" t="s">
        <v>10099</v>
      </c>
      <c r="E3139" s="94">
        <v>0</v>
      </c>
      <c r="F3139" s="93" t="s">
        <v>1185</v>
      </c>
      <c r="H3139" s="3">
        <f>E3139+SUMIF('BR DTG CIKDITIRO'!C:C,C3139,'BR DTG CIKDITIRO'!E:E)</f>
        <v>0</v>
      </c>
    </row>
    <row r="3140" spans="1:8" ht="15.75" customHeight="1">
      <c r="A3140" s="93" t="s">
        <v>7217</v>
      </c>
      <c r="B3140" s="93" t="s">
        <v>876</v>
      </c>
      <c r="C3140" s="93" t="s">
        <v>7217</v>
      </c>
      <c r="D3140" s="93" t="s">
        <v>10100</v>
      </c>
      <c r="E3140" s="94">
        <v>0</v>
      </c>
      <c r="F3140" s="93" t="s">
        <v>1185</v>
      </c>
      <c r="H3140" s="3">
        <f>E3140+SUMIF('BR DTG CIKDITIRO'!C:C,C3140,'BR DTG CIKDITIRO'!E:E)</f>
        <v>0</v>
      </c>
    </row>
    <row r="3141" spans="1:8" ht="15.75" customHeight="1">
      <c r="A3141" s="93" t="s">
        <v>10101</v>
      </c>
      <c r="B3141" s="93" t="s">
        <v>876</v>
      </c>
      <c r="C3141" s="93" t="s">
        <v>10101</v>
      </c>
      <c r="D3141" s="93" t="s">
        <v>10102</v>
      </c>
      <c r="E3141" s="94">
        <v>0</v>
      </c>
      <c r="F3141" s="93" t="s">
        <v>1185</v>
      </c>
      <c r="H3141" s="3">
        <f>E3141+SUMIF('BR DTG CIKDITIRO'!C:C,C3141,'BR DTG CIKDITIRO'!E:E)</f>
        <v>0</v>
      </c>
    </row>
    <row r="3142" spans="1:8" ht="15.75" customHeight="1">
      <c r="A3142" s="93" t="s">
        <v>7219</v>
      </c>
      <c r="B3142" s="93" t="s">
        <v>876</v>
      </c>
      <c r="C3142" s="93" t="s">
        <v>7219</v>
      </c>
      <c r="D3142" s="93" t="s">
        <v>7220</v>
      </c>
      <c r="E3142" s="94">
        <v>0</v>
      </c>
      <c r="F3142" s="93" t="s">
        <v>1185</v>
      </c>
      <c r="H3142" s="3">
        <f>E3142+SUMIF('BR DTG CIKDITIRO'!C:C,C3142,'BR DTG CIKDITIRO'!E:E)</f>
        <v>0</v>
      </c>
    </row>
    <row r="3143" spans="1:8" ht="15.75" customHeight="1">
      <c r="A3143" s="93" t="s">
        <v>526</v>
      </c>
      <c r="B3143" s="93" t="s">
        <v>876</v>
      </c>
      <c r="C3143" s="93" t="s">
        <v>526</v>
      </c>
      <c r="D3143" s="93" t="s">
        <v>852</v>
      </c>
      <c r="E3143" s="94">
        <v>0</v>
      </c>
      <c r="F3143" s="93" t="s">
        <v>1185</v>
      </c>
      <c r="H3143" s="3">
        <f>E3143+SUMIF('BR DTG CIKDITIRO'!C:C,C3143,'BR DTG CIKDITIRO'!E:E)</f>
        <v>0</v>
      </c>
    </row>
    <row r="3144" spans="1:8" ht="15.75" customHeight="1">
      <c r="A3144" s="93" t="s">
        <v>10103</v>
      </c>
      <c r="B3144" s="93" t="s">
        <v>876</v>
      </c>
      <c r="C3144" s="93" t="s">
        <v>10103</v>
      </c>
      <c r="D3144" s="93" t="s">
        <v>10104</v>
      </c>
      <c r="E3144" s="94">
        <v>0</v>
      </c>
      <c r="F3144" s="93" t="s">
        <v>1185</v>
      </c>
      <c r="H3144" s="3">
        <f>E3144+SUMIF('BR DTG CIKDITIRO'!C:C,C3144,'BR DTG CIKDITIRO'!E:E)</f>
        <v>0</v>
      </c>
    </row>
    <row r="3145" spans="1:8" ht="15.75" customHeight="1">
      <c r="A3145" s="93" t="s">
        <v>10105</v>
      </c>
      <c r="B3145" s="93" t="s">
        <v>876</v>
      </c>
      <c r="C3145" s="93" t="s">
        <v>10105</v>
      </c>
      <c r="D3145" s="93" t="s">
        <v>10106</v>
      </c>
      <c r="E3145" s="94">
        <v>0</v>
      </c>
      <c r="F3145" s="93" t="s">
        <v>1185</v>
      </c>
      <c r="H3145" s="3">
        <f>E3145+SUMIF('BR DTG CIKDITIRO'!C:C,C3145,'BR DTG CIKDITIRO'!E:E)</f>
        <v>0</v>
      </c>
    </row>
    <row r="3146" spans="1:8" ht="15.75" customHeight="1">
      <c r="A3146" s="93" t="s">
        <v>7224</v>
      </c>
      <c r="B3146" s="93" t="s">
        <v>876</v>
      </c>
      <c r="C3146" s="93" t="s">
        <v>7224</v>
      </c>
      <c r="D3146" s="93" t="s">
        <v>7225</v>
      </c>
      <c r="E3146" s="94">
        <v>0</v>
      </c>
      <c r="F3146" s="93" t="s">
        <v>1185</v>
      </c>
      <c r="H3146" s="3">
        <f>E3146+SUMIF('BR DTG CIKDITIRO'!C:C,C3146,'BR DTG CIKDITIRO'!E:E)</f>
        <v>0</v>
      </c>
    </row>
    <row r="3147" spans="1:8" ht="15.75" customHeight="1">
      <c r="A3147" s="93" t="s">
        <v>7226</v>
      </c>
      <c r="B3147" s="93" t="s">
        <v>876</v>
      </c>
      <c r="C3147" s="93" t="s">
        <v>7226</v>
      </c>
      <c r="D3147" s="93" t="s">
        <v>7227</v>
      </c>
      <c r="E3147" s="94">
        <v>0</v>
      </c>
      <c r="F3147" s="93" t="s">
        <v>1185</v>
      </c>
      <c r="H3147" s="3">
        <f>E3147+SUMIF('BR DTG CIKDITIRO'!C:C,C3147,'BR DTG CIKDITIRO'!E:E)</f>
        <v>0</v>
      </c>
    </row>
    <row r="3148" spans="1:8" ht="15.75" customHeight="1">
      <c r="A3148" s="93" t="s">
        <v>7228</v>
      </c>
      <c r="B3148" s="93" t="s">
        <v>876</v>
      </c>
      <c r="C3148" s="93" t="s">
        <v>7228</v>
      </c>
      <c r="D3148" s="93" t="s">
        <v>7229</v>
      </c>
      <c r="E3148" s="94">
        <v>0</v>
      </c>
      <c r="F3148" s="93" t="s">
        <v>1185</v>
      </c>
      <c r="H3148" s="3">
        <f>E3148+SUMIF('BR DTG CIKDITIRO'!C:C,C3148,'BR DTG CIKDITIRO'!E:E)</f>
        <v>0</v>
      </c>
    </row>
    <row r="3149" spans="1:8" ht="15.75" customHeight="1">
      <c r="A3149" s="93" t="s">
        <v>10107</v>
      </c>
      <c r="B3149" s="93" t="s">
        <v>876</v>
      </c>
      <c r="C3149" s="93" t="s">
        <v>10107</v>
      </c>
      <c r="D3149" s="93" t="s">
        <v>10108</v>
      </c>
      <c r="E3149" s="94">
        <v>0</v>
      </c>
      <c r="F3149" s="93" t="s">
        <v>1185</v>
      </c>
      <c r="H3149" s="3">
        <f>E3149+SUMIF('BR DTG CIKDITIRO'!C:C,C3149,'BR DTG CIKDITIRO'!E:E)</f>
        <v>0</v>
      </c>
    </row>
    <row r="3150" spans="1:8" ht="15.75" customHeight="1">
      <c r="A3150" s="93" t="s">
        <v>10109</v>
      </c>
      <c r="B3150" s="93" t="s">
        <v>876</v>
      </c>
      <c r="C3150" s="93" t="s">
        <v>10109</v>
      </c>
      <c r="D3150" s="93" t="s">
        <v>10110</v>
      </c>
      <c r="E3150" s="94">
        <v>0</v>
      </c>
      <c r="F3150" s="93" t="s">
        <v>1185</v>
      </c>
      <c r="H3150" s="3">
        <f>E3150+SUMIF('BR DTG CIKDITIRO'!C:C,C3150,'BR DTG CIKDITIRO'!E:E)</f>
        <v>0</v>
      </c>
    </row>
    <row r="3151" spans="1:8" ht="15.75" customHeight="1">
      <c r="A3151" s="93" t="s">
        <v>10111</v>
      </c>
      <c r="B3151" s="93" t="s">
        <v>876</v>
      </c>
      <c r="C3151" s="93" t="s">
        <v>10111</v>
      </c>
      <c r="D3151" s="93" t="s">
        <v>10112</v>
      </c>
      <c r="E3151" s="94">
        <v>0</v>
      </c>
      <c r="F3151" s="93" t="s">
        <v>1185</v>
      </c>
      <c r="H3151" s="3">
        <f>E3151+SUMIF('BR DTG CIKDITIRO'!C:C,C3151,'BR DTG CIKDITIRO'!E:E)</f>
        <v>0</v>
      </c>
    </row>
    <row r="3152" spans="1:8" ht="15.75" customHeight="1">
      <c r="A3152" s="93" t="s">
        <v>7230</v>
      </c>
      <c r="B3152" s="93" t="s">
        <v>876</v>
      </c>
      <c r="C3152" s="93" t="s">
        <v>7230</v>
      </c>
      <c r="D3152" s="93" t="s">
        <v>7231</v>
      </c>
      <c r="E3152" s="94">
        <v>0</v>
      </c>
      <c r="F3152" s="93" t="s">
        <v>1185</v>
      </c>
      <c r="H3152" s="3">
        <f>E3152+SUMIF('BR DTG CIKDITIRO'!C:C,C3152,'BR DTG CIKDITIRO'!E:E)</f>
        <v>0</v>
      </c>
    </row>
    <row r="3153" spans="1:8" ht="15.75" customHeight="1">
      <c r="A3153" s="93" t="s">
        <v>10113</v>
      </c>
      <c r="B3153" s="93" t="s">
        <v>876</v>
      </c>
      <c r="C3153" s="93" t="s">
        <v>10113</v>
      </c>
      <c r="D3153" s="93" t="s">
        <v>10114</v>
      </c>
      <c r="E3153" s="94">
        <v>0</v>
      </c>
      <c r="F3153" s="93" t="s">
        <v>1185</v>
      </c>
      <c r="H3153" s="3">
        <f>E3153+SUMIF('BR DTG CIKDITIRO'!C:C,C3153,'BR DTG CIKDITIRO'!E:E)</f>
        <v>0</v>
      </c>
    </row>
    <row r="3154" spans="1:8" ht="15.75" customHeight="1">
      <c r="A3154" s="93" t="s">
        <v>11527</v>
      </c>
      <c r="B3154" s="93" t="s">
        <v>876</v>
      </c>
      <c r="C3154" s="93" t="s">
        <v>11527</v>
      </c>
      <c r="D3154" s="93" t="s">
        <v>11528</v>
      </c>
      <c r="E3154" s="94">
        <v>1</v>
      </c>
      <c r="F3154" s="93" t="s">
        <v>1185</v>
      </c>
      <c r="H3154" s="3">
        <f>E3154+SUMIF('BR DTG CIKDITIRO'!C:C,C3154,'BR DTG CIKDITIRO'!E:E)</f>
        <v>1</v>
      </c>
    </row>
    <row r="3155" spans="1:8" ht="15.75" customHeight="1">
      <c r="A3155" s="93" t="s">
        <v>7238</v>
      </c>
      <c r="B3155" s="93" t="s">
        <v>876</v>
      </c>
      <c r="C3155" s="93" t="s">
        <v>7238</v>
      </c>
      <c r="D3155" s="93" t="s">
        <v>7239</v>
      </c>
      <c r="E3155" s="94">
        <v>0</v>
      </c>
      <c r="F3155" s="93" t="s">
        <v>1185</v>
      </c>
      <c r="H3155" s="3">
        <f>E3155+SUMIF('BR DTG CIKDITIRO'!C:C,C3155,'BR DTG CIKDITIRO'!E:E)</f>
        <v>0</v>
      </c>
    </row>
    <row r="3156" spans="1:8" ht="15.75" customHeight="1">
      <c r="A3156" s="93" t="s">
        <v>7240</v>
      </c>
      <c r="B3156" s="93" t="s">
        <v>876</v>
      </c>
      <c r="C3156" s="93" t="s">
        <v>7240</v>
      </c>
      <c r="D3156" s="93" t="s">
        <v>10115</v>
      </c>
      <c r="E3156" s="94">
        <v>0</v>
      </c>
      <c r="F3156" s="93" t="s">
        <v>1185</v>
      </c>
      <c r="H3156" s="3">
        <f>E3156+SUMIF('BR DTG CIKDITIRO'!C:C,C3156,'BR DTG CIKDITIRO'!E:E)</f>
        <v>0</v>
      </c>
    </row>
    <row r="3157" spans="1:8" ht="15.75" customHeight="1">
      <c r="A3157" s="93" t="s">
        <v>10116</v>
      </c>
      <c r="B3157" s="93" t="s">
        <v>876</v>
      </c>
      <c r="C3157" s="93" t="s">
        <v>10116</v>
      </c>
      <c r="D3157" s="93" t="s">
        <v>10117</v>
      </c>
      <c r="E3157" s="94">
        <v>0</v>
      </c>
      <c r="F3157" s="93" t="s">
        <v>1185</v>
      </c>
      <c r="H3157" s="3">
        <f>E3157+SUMIF('BR DTG CIKDITIRO'!C:C,C3157,'BR DTG CIKDITIRO'!E:E)</f>
        <v>0</v>
      </c>
    </row>
    <row r="3158" spans="1:8" ht="15.75" customHeight="1">
      <c r="A3158" s="93" t="s">
        <v>10118</v>
      </c>
      <c r="B3158" s="93" t="s">
        <v>876</v>
      </c>
      <c r="C3158" s="93" t="s">
        <v>10118</v>
      </c>
      <c r="D3158" s="93" t="s">
        <v>10119</v>
      </c>
      <c r="E3158" s="94">
        <v>0</v>
      </c>
      <c r="F3158" s="93" t="s">
        <v>1185</v>
      </c>
      <c r="H3158" s="3">
        <f>E3158+SUMIF('BR DTG CIKDITIRO'!C:C,C3158,'BR DTG CIKDITIRO'!E:E)</f>
        <v>0</v>
      </c>
    </row>
    <row r="3159" spans="1:8" ht="15.75" customHeight="1">
      <c r="A3159" s="93" t="s">
        <v>7242</v>
      </c>
      <c r="B3159" s="93" t="s">
        <v>876</v>
      </c>
      <c r="C3159" s="93" t="s">
        <v>7242</v>
      </c>
      <c r="D3159" s="93" t="s">
        <v>10120</v>
      </c>
      <c r="E3159" s="94">
        <v>0</v>
      </c>
      <c r="F3159" s="93" t="s">
        <v>1185</v>
      </c>
      <c r="H3159" s="3">
        <f>E3159+SUMIF('BR DTG CIKDITIRO'!C:C,C3159,'BR DTG CIKDITIRO'!E:E)</f>
        <v>0</v>
      </c>
    </row>
    <row r="3160" spans="1:8" ht="15.75" customHeight="1">
      <c r="A3160" s="93" t="s">
        <v>7244</v>
      </c>
      <c r="B3160" s="93" t="s">
        <v>876</v>
      </c>
      <c r="C3160" s="93" t="s">
        <v>7244</v>
      </c>
      <c r="D3160" s="93" t="s">
        <v>10121</v>
      </c>
      <c r="E3160" s="94">
        <v>0</v>
      </c>
      <c r="F3160" s="93" t="s">
        <v>1185</v>
      </c>
      <c r="H3160" s="3">
        <f>E3160+SUMIF('BR DTG CIKDITIRO'!C:C,C3160,'BR DTG CIKDITIRO'!E:E)</f>
        <v>0</v>
      </c>
    </row>
    <row r="3161" spans="1:8" ht="15.75" customHeight="1">
      <c r="A3161" s="93" t="s">
        <v>7250</v>
      </c>
      <c r="B3161" s="93" t="s">
        <v>876</v>
      </c>
      <c r="C3161" s="93" t="s">
        <v>7250</v>
      </c>
      <c r="D3161" s="93" t="s">
        <v>7251</v>
      </c>
      <c r="E3161" s="94">
        <v>0</v>
      </c>
      <c r="F3161" s="93" t="s">
        <v>1185</v>
      </c>
      <c r="H3161" s="3">
        <f>E3161+SUMIF('BR DTG CIKDITIRO'!C:C,C3161,'BR DTG CIKDITIRO'!E:E)</f>
        <v>0</v>
      </c>
    </row>
    <row r="3162" spans="1:8" ht="15.75" customHeight="1">
      <c r="A3162" s="93" t="s">
        <v>7254</v>
      </c>
      <c r="B3162" s="93" t="s">
        <v>876</v>
      </c>
      <c r="C3162" s="93" t="s">
        <v>7254</v>
      </c>
      <c r="D3162" s="93" t="s">
        <v>7255</v>
      </c>
      <c r="E3162" s="94">
        <v>0</v>
      </c>
      <c r="F3162" s="93" t="s">
        <v>1185</v>
      </c>
      <c r="H3162" s="3">
        <f>E3162+SUMIF('BR DTG CIKDITIRO'!C:C,C3162,'BR DTG CIKDITIRO'!E:E)</f>
        <v>0</v>
      </c>
    </row>
    <row r="3163" spans="1:8" ht="15.75" customHeight="1">
      <c r="A3163" s="93" t="s">
        <v>7256</v>
      </c>
      <c r="B3163" s="93" t="s">
        <v>876</v>
      </c>
      <c r="C3163" s="93" t="s">
        <v>7256</v>
      </c>
      <c r="D3163" s="93" t="s">
        <v>7257</v>
      </c>
      <c r="E3163" s="94">
        <v>0</v>
      </c>
      <c r="F3163" s="93" t="s">
        <v>1185</v>
      </c>
      <c r="H3163" s="3">
        <f>E3163+SUMIF('BR DTG CIKDITIRO'!C:C,C3163,'BR DTG CIKDITIRO'!E:E)</f>
        <v>0</v>
      </c>
    </row>
    <row r="3164" spans="1:8" ht="15.75" customHeight="1">
      <c r="A3164" s="93" t="s">
        <v>10122</v>
      </c>
      <c r="B3164" s="93" t="s">
        <v>876</v>
      </c>
      <c r="C3164" s="93" t="s">
        <v>10122</v>
      </c>
      <c r="D3164" s="93" t="s">
        <v>7253</v>
      </c>
      <c r="E3164" s="94">
        <v>0</v>
      </c>
      <c r="F3164" s="93" t="s">
        <v>1185</v>
      </c>
      <c r="H3164" s="3">
        <f>E3164+SUMIF('BR DTG CIKDITIRO'!C:C,C3164,'BR DTG CIKDITIRO'!E:E)</f>
        <v>0</v>
      </c>
    </row>
    <row r="3165" spans="1:8" ht="15.75" customHeight="1">
      <c r="A3165" s="93" t="s">
        <v>7258</v>
      </c>
      <c r="B3165" s="93" t="s">
        <v>876</v>
      </c>
      <c r="C3165" s="93" t="s">
        <v>7258</v>
      </c>
      <c r="D3165" s="93" t="s">
        <v>10123</v>
      </c>
      <c r="E3165" s="94">
        <v>0</v>
      </c>
      <c r="F3165" s="93" t="s">
        <v>1185</v>
      </c>
      <c r="H3165" s="3">
        <f>E3165+SUMIF('BR DTG CIKDITIRO'!C:C,C3165,'BR DTG CIKDITIRO'!E:E)</f>
        <v>0</v>
      </c>
    </row>
    <row r="3166" spans="1:8" ht="15.75" customHeight="1">
      <c r="A3166" s="93" t="s">
        <v>7262</v>
      </c>
      <c r="B3166" s="93" t="s">
        <v>876</v>
      </c>
      <c r="C3166" s="93" t="s">
        <v>7262</v>
      </c>
      <c r="D3166" s="93" t="s">
        <v>7263</v>
      </c>
      <c r="E3166" s="94">
        <v>0</v>
      </c>
      <c r="F3166" s="93" t="s">
        <v>1185</v>
      </c>
      <c r="H3166" s="3">
        <f>E3166+SUMIF('BR DTG CIKDITIRO'!C:C,C3166,'BR DTG CIKDITIRO'!E:E)</f>
        <v>0</v>
      </c>
    </row>
    <row r="3167" spans="1:8" ht="15.75" customHeight="1">
      <c r="A3167" s="93" t="s">
        <v>7266</v>
      </c>
      <c r="B3167" s="93" t="s">
        <v>876</v>
      </c>
      <c r="C3167" s="93" t="s">
        <v>7266</v>
      </c>
      <c r="D3167" s="93" t="s">
        <v>7267</v>
      </c>
      <c r="E3167" s="94">
        <v>0</v>
      </c>
      <c r="F3167" s="93" t="s">
        <v>1185</v>
      </c>
      <c r="H3167" s="3">
        <f>E3167+SUMIF('BR DTG CIKDITIRO'!C:C,C3167,'BR DTG CIKDITIRO'!E:E)</f>
        <v>0</v>
      </c>
    </row>
    <row r="3168" spans="1:8" ht="15.75" customHeight="1">
      <c r="A3168" s="93" t="s">
        <v>10124</v>
      </c>
      <c r="B3168" s="93" t="s">
        <v>876</v>
      </c>
      <c r="C3168" s="93" t="s">
        <v>10124</v>
      </c>
      <c r="D3168" s="93" t="s">
        <v>10125</v>
      </c>
      <c r="E3168" s="94">
        <v>0</v>
      </c>
      <c r="F3168" s="93" t="s">
        <v>1185</v>
      </c>
      <c r="H3168" s="3">
        <f>E3168+SUMIF('BR DTG CIKDITIRO'!C:C,C3168,'BR DTG CIKDITIRO'!E:E)</f>
        <v>0</v>
      </c>
    </row>
    <row r="3169" spans="1:8" ht="15.75" customHeight="1">
      <c r="A3169" s="93" t="s">
        <v>10126</v>
      </c>
      <c r="B3169" s="93" t="s">
        <v>876</v>
      </c>
      <c r="C3169" s="93" t="s">
        <v>10126</v>
      </c>
      <c r="D3169" s="93" t="s">
        <v>10127</v>
      </c>
      <c r="E3169" s="94">
        <v>0</v>
      </c>
      <c r="F3169" s="93" t="s">
        <v>1185</v>
      </c>
      <c r="H3169" s="3">
        <f>E3169+SUMIF('BR DTG CIKDITIRO'!C:C,C3169,'BR DTG CIKDITIRO'!E:E)</f>
        <v>0</v>
      </c>
    </row>
    <row r="3170" spans="1:8" ht="15.75" customHeight="1">
      <c r="A3170" s="93" t="s">
        <v>10128</v>
      </c>
      <c r="B3170" s="93" t="s">
        <v>876</v>
      </c>
      <c r="C3170" s="93" t="s">
        <v>10128</v>
      </c>
      <c r="D3170" s="93" t="s">
        <v>10129</v>
      </c>
      <c r="E3170" s="94">
        <v>0</v>
      </c>
      <c r="F3170" s="93" t="s">
        <v>1185</v>
      </c>
      <c r="H3170" s="3">
        <f>E3170+SUMIF('BR DTG CIKDITIRO'!C:C,C3170,'BR DTG CIKDITIRO'!E:E)</f>
        <v>0</v>
      </c>
    </row>
    <row r="3171" spans="1:8" ht="15.75" customHeight="1">
      <c r="A3171" s="93" t="s">
        <v>10130</v>
      </c>
      <c r="B3171" s="93" t="s">
        <v>876</v>
      </c>
      <c r="C3171" s="93" t="s">
        <v>10130</v>
      </c>
      <c r="D3171" s="93" t="s">
        <v>10131</v>
      </c>
      <c r="E3171" s="94">
        <v>0</v>
      </c>
      <c r="F3171" s="93" t="s">
        <v>1185</v>
      </c>
      <c r="H3171" s="3">
        <f>E3171+SUMIF('BR DTG CIKDITIRO'!C:C,C3171,'BR DTG CIKDITIRO'!E:E)</f>
        <v>0</v>
      </c>
    </row>
    <row r="3172" spans="1:8" ht="15.75" customHeight="1">
      <c r="A3172" s="93" t="s">
        <v>7268</v>
      </c>
      <c r="B3172" s="93" t="s">
        <v>876</v>
      </c>
      <c r="C3172" s="93" t="s">
        <v>7268</v>
      </c>
      <c r="D3172" s="93" t="s">
        <v>7269</v>
      </c>
      <c r="E3172" s="94">
        <v>0</v>
      </c>
      <c r="F3172" s="93" t="s">
        <v>1185</v>
      </c>
      <c r="H3172" s="3">
        <f>E3172+SUMIF('BR DTG CIKDITIRO'!C:C,C3172,'BR DTG CIKDITIRO'!E:E)</f>
        <v>0</v>
      </c>
    </row>
    <row r="3173" spans="1:8" ht="15.75" customHeight="1">
      <c r="A3173" s="93" t="s">
        <v>10132</v>
      </c>
      <c r="B3173" s="93" t="s">
        <v>1185</v>
      </c>
      <c r="C3173" s="93" t="s">
        <v>10132</v>
      </c>
      <c r="D3173" s="93" t="s">
        <v>10133</v>
      </c>
      <c r="E3173" s="94">
        <v>0</v>
      </c>
      <c r="F3173" s="93" t="s">
        <v>1185</v>
      </c>
      <c r="H3173" s="3">
        <f>E3173+SUMIF('BR DTG CIKDITIRO'!C:C,C3173,'BR DTG CIKDITIRO'!E:E)</f>
        <v>0</v>
      </c>
    </row>
    <row r="3174" spans="1:8" ht="15.75" customHeight="1">
      <c r="A3174" s="93" t="s">
        <v>10134</v>
      </c>
      <c r="B3174" s="93" t="s">
        <v>876</v>
      </c>
      <c r="C3174" s="93" t="s">
        <v>10134</v>
      </c>
      <c r="D3174" s="93" t="s">
        <v>10135</v>
      </c>
      <c r="E3174" s="94">
        <v>0</v>
      </c>
      <c r="F3174" s="93" t="s">
        <v>1185</v>
      </c>
      <c r="H3174" s="3">
        <f>E3174+SUMIF('BR DTG CIKDITIRO'!C:C,C3174,'BR DTG CIKDITIRO'!E:E)</f>
        <v>0</v>
      </c>
    </row>
    <row r="3175" spans="1:8" ht="15.75" customHeight="1">
      <c r="A3175" s="93" t="s">
        <v>7276</v>
      </c>
      <c r="B3175" s="93" t="s">
        <v>876</v>
      </c>
      <c r="C3175" s="93" t="s">
        <v>7276</v>
      </c>
      <c r="D3175" s="93" t="s">
        <v>7277</v>
      </c>
      <c r="E3175" s="94">
        <v>0</v>
      </c>
      <c r="F3175" s="93" t="s">
        <v>1185</v>
      </c>
      <c r="H3175" s="3">
        <f>E3175+SUMIF('BR DTG CIKDITIRO'!C:C,C3175,'BR DTG CIKDITIRO'!E:E)</f>
        <v>0</v>
      </c>
    </row>
    <row r="3176" spans="1:8" ht="15.75" customHeight="1">
      <c r="A3176" s="93" t="s">
        <v>7278</v>
      </c>
      <c r="B3176" s="93" t="s">
        <v>876</v>
      </c>
      <c r="C3176" s="93" t="s">
        <v>7278</v>
      </c>
      <c r="D3176" s="93" t="s">
        <v>7279</v>
      </c>
      <c r="E3176" s="94">
        <v>0</v>
      </c>
      <c r="F3176" s="93" t="s">
        <v>1185</v>
      </c>
      <c r="H3176" s="3">
        <f>E3176+SUMIF('BR DTG CIKDITIRO'!C:C,C3176,'BR DTG CIKDITIRO'!E:E)</f>
        <v>0</v>
      </c>
    </row>
    <row r="3177" spans="1:8" ht="15.75" customHeight="1">
      <c r="A3177" s="93" t="s">
        <v>7280</v>
      </c>
      <c r="B3177" s="93" t="s">
        <v>876</v>
      </c>
      <c r="C3177" s="93" t="s">
        <v>7280</v>
      </c>
      <c r="D3177" s="93" t="s">
        <v>7281</v>
      </c>
      <c r="E3177" s="94">
        <v>0</v>
      </c>
      <c r="F3177" s="93" t="s">
        <v>1185</v>
      </c>
      <c r="H3177" s="3">
        <f>E3177+SUMIF('BR DTG CIKDITIRO'!C:C,C3177,'BR DTG CIKDITIRO'!E:E)</f>
        <v>0</v>
      </c>
    </row>
    <row r="3178" spans="1:8" ht="15.75" customHeight="1">
      <c r="A3178" s="93" t="s">
        <v>2272</v>
      </c>
      <c r="B3178" s="93" t="s">
        <v>876</v>
      </c>
      <c r="C3178" s="93" t="s">
        <v>2272</v>
      </c>
      <c r="D3178" s="93" t="s">
        <v>2273</v>
      </c>
      <c r="E3178" s="94">
        <v>2</v>
      </c>
      <c r="F3178" s="93" t="s">
        <v>1185</v>
      </c>
      <c r="H3178" s="3">
        <f>E3178+SUMIF('BR DTG CIKDITIRO'!C:C,C3178,'BR DTG CIKDITIRO'!E:E)</f>
        <v>2</v>
      </c>
    </row>
    <row r="3179" spans="1:8" ht="15.75" customHeight="1">
      <c r="A3179" s="93" t="s">
        <v>7284</v>
      </c>
      <c r="B3179" s="93" t="s">
        <v>876</v>
      </c>
      <c r="C3179" s="93" t="s">
        <v>7284</v>
      </c>
      <c r="D3179" s="93" t="s">
        <v>7285</v>
      </c>
      <c r="E3179" s="94">
        <v>0</v>
      </c>
      <c r="F3179" s="93" t="s">
        <v>1185</v>
      </c>
      <c r="H3179" s="3">
        <f>E3179+SUMIF('BR DTG CIKDITIRO'!C:C,C3179,'BR DTG CIKDITIRO'!E:E)</f>
        <v>0</v>
      </c>
    </row>
    <row r="3180" spans="1:8" ht="15.75" customHeight="1">
      <c r="A3180" s="93" t="s">
        <v>10136</v>
      </c>
      <c r="B3180" s="93" t="s">
        <v>876</v>
      </c>
      <c r="C3180" s="93" t="s">
        <v>10136</v>
      </c>
      <c r="D3180" s="93" t="s">
        <v>10137</v>
      </c>
      <c r="E3180" s="94">
        <v>0</v>
      </c>
      <c r="F3180" s="93" t="s">
        <v>1185</v>
      </c>
      <c r="H3180" s="3">
        <f>E3180+SUMIF('BR DTG CIKDITIRO'!C:C,C3180,'BR DTG CIKDITIRO'!E:E)</f>
        <v>0</v>
      </c>
    </row>
    <row r="3181" spans="1:8" ht="15.75" customHeight="1">
      <c r="A3181" s="93" t="s">
        <v>7288</v>
      </c>
      <c r="B3181" s="93" t="s">
        <v>876</v>
      </c>
      <c r="C3181" s="93" t="s">
        <v>7288</v>
      </c>
      <c r="D3181" s="93" t="s">
        <v>7289</v>
      </c>
      <c r="E3181" s="94">
        <v>0</v>
      </c>
      <c r="F3181" s="93" t="s">
        <v>1185</v>
      </c>
      <c r="H3181" s="3">
        <f>E3181+SUMIF('BR DTG CIKDITIRO'!C:C,C3181,'BR DTG CIKDITIRO'!E:E)</f>
        <v>0</v>
      </c>
    </row>
    <row r="3182" spans="1:8" ht="15.75" customHeight="1">
      <c r="A3182" s="93" t="s">
        <v>7292</v>
      </c>
      <c r="B3182" s="93" t="s">
        <v>876</v>
      </c>
      <c r="C3182" s="93" t="s">
        <v>7292</v>
      </c>
      <c r="D3182" s="93" t="s">
        <v>7293</v>
      </c>
      <c r="E3182" s="94">
        <v>0</v>
      </c>
      <c r="F3182" s="93" t="s">
        <v>1185</v>
      </c>
      <c r="H3182" s="3">
        <f>E3182+SUMIF('BR DTG CIKDITIRO'!C:C,C3182,'BR DTG CIKDITIRO'!E:E)</f>
        <v>0</v>
      </c>
    </row>
    <row r="3183" spans="1:8" ht="15.75" customHeight="1">
      <c r="A3183" s="93" t="s">
        <v>10138</v>
      </c>
      <c r="B3183" s="93" t="s">
        <v>876</v>
      </c>
      <c r="C3183" s="93" t="s">
        <v>10138</v>
      </c>
      <c r="D3183" s="93" t="s">
        <v>10139</v>
      </c>
      <c r="E3183" s="94">
        <v>0</v>
      </c>
      <c r="F3183" s="93" t="s">
        <v>1185</v>
      </c>
      <c r="H3183" s="3">
        <f>E3183+SUMIF('BR DTG CIKDITIRO'!C:C,C3183,'BR DTG CIKDITIRO'!E:E)</f>
        <v>0</v>
      </c>
    </row>
    <row r="3184" spans="1:8" ht="15.75" customHeight="1">
      <c r="A3184" s="93" t="s">
        <v>7298</v>
      </c>
      <c r="B3184" s="93" t="s">
        <v>876</v>
      </c>
      <c r="C3184" s="93" t="s">
        <v>7298</v>
      </c>
      <c r="D3184" s="93" t="s">
        <v>7299</v>
      </c>
      <c r="E3184" s="94">
        <v>0</v>
      </c>
      <c r="F3184" s="93" t="s">
        <v>1185</v>
      </c>
      <c r="H3184" s="3">
        <f>E3184+SUMIF('BR DTG CIKDITIRO'!C:C,C3184,'BR DTG CIKDITIRO'!E:E)</f>
        <v>0</v>
      </c>
    </row>
    <row r="3185" spans="1:8" ht="15.75" customHeight="1">
      <c r="A3185" s="93" t="s">
        <v>7300</v>
      </c>
      <c r="B3185" s="93" t="s">
        <v>876</v>
      </c>
      <c r="C3185" s="93" t="s">
        <v>7300</v>
      </c>
      <c r="D3185" s="93" t="s">
        <v>7301</v>
      </c>
      <c r="E3185" s="94">
        <v>0</v>
      </c>
      <c r="F3185" s="93" t="s">
        <v>1185</v>
      </c>
      <c r="H3185" s="3">
        <f>E3185+SUMIF('BR DTG CIKDITIRO'!C:C,C3185,'BR DTG CIKDITIRO'!E:E)</f>
        <v>0</v>
      </c>
    </row>
    <row r="3186" spans="1:8" ht="15.75" customHeight="1">
      <c r="A3186" s="93" t="s">
        <v>7302</v>
      </c>
      <c r="B3186" s="93" t="s">
        <v>876</v>
      </c>
      <c r="C3186" s="93" t="s">
        <v>7302</v>
      </c>
      <c r="D3186" s="93" t="s">
        <v>7303</v>
      </c>
      <c r="E3186" s="94">
        <v>0</v>
      </c>
      <c r="F3186" s="93" t="s">
        <v>1185</v>
      </c>
      <c r="H3186" s="3">
        <f>E3186+SUMIF('BR DTG CIKDITIRO'!C:C,C3186,'BR DTG CIKDITIRO'!E:E)</f>
        <v>0</v>
      </c>
    </row>
    <row r="3187" spans="1:8" ht="15.75" customHeight="1">
      <c r="A3187" s="93" t="s">
        <v>10140</v>
      </c>
      <c r="B3187" s="93" t="s">
        <v>876</v>
      </c>
      <c r="C3187" s="93" t="s">
        <v>10140</v>
      </c>
      <c r="D3187" s="93" t="s">
        <v>10141</v>
      </c>
      <c r="E3187" s="94">
        <v>0</v>
      </c>
      <c r="F3187" s="93" t="s">
        <v>1185</v>
      </c>
      <c r="H3187" s="3">
        <f>E3187+SUMIF('BR DTG CIKDITIRO'!C:C,C3187,'BR DTG CIKDITIRO'!E:E)</f>
        <v>0</v>
      </c>
    </row>
    <row r="3188" spans="1:8" ht="15.75" customHeight="1">
      <c r="A3188" s="93" t="s">
        <v>7304</v>
      </c>
      <c r="B3188" s="93" t="s">
        <v>876</v>
      </c>
      <c r="C3188" s="93" t="s">
        <v>7304</v>
      </c>
      <c r="D3188" s="93" t="s">
        <v>10142</v>
      </c>
      <c r="E3188" s="94">
        <v>0</v>
      </c>
      <c r="F3188" s="93" t="s">
        <v>1185</v>
      </c>
      <c r="H3188" s="3">
        <f>E3188+SUMIF('BR DTG CIKDITIRO'!C:C,C3188,'BR DTG CIKDITIRO'!E:E)</f>
        <v>0</v>
      </c>
    </row>
    <row r="3189" spans="1:8" ht="15.75" customHeight="1">
      <c r="A3189" s="93" t="s">
        <v>10143</v>
      </c>
      <c r="B3189" s="93" t="s">
        <v>876</v>
      </c>
      <c r="C3189" s="93" t="s">
        <v>10143</v>
      </c>
      <c r="D3189" s="93" t="s">
        <v>10144</v>
      </c>
      <c r="E3189" s="94">
        <v>0</v>
      </c>
      <c r="F3189" s="93" t="s">
        <v>1185</v>
      </c>
      <c r="H3189" s="3">
        <f>E3189+SUMIF('BR DTG CIKDITIRO'!C:C,C3189,'BR DTG CIKDITIRO'!E:E)</f>
        <v>0</v>
      </c>
    </row>
    <row r="3190" spans="1:8" ht="15.75" customHeight="1">
      <c r="A3190" s="93" t="s">
        <v>7306</v>
      </c>
      <c r="B3190" s="93" t="s">
        <v>876</v>
      </c>
      <c r="C3190" s="93" t="s">
        <v>7306</v>
      </c>
      <c r="D3190" s="93" t="s">
        <v>10145</v>
      </c>
      <c r="E3190" s="94">
        <v>0</v>
      </c>
      <c r="F3190" s="93" t="s">
        <v>1185</v>
      </c>
      <c r="H3190" s="3">
        <f>E3190+SUMIF('BR DTG CIKDITIRO'!C:C,C3190,'BR DTG CIKDITIRO'!E:E)</f>
        <v>0</v>
      </c>
    </row>
    <row r="3191" spans="1:8" ht="15.75" customHeight="1">
      <c r="A3191" s="93" t="s">
        <v>10146</v>
      </c>
      <c r="B3191" s="93" t="s">
        <v>876</v>
      </c>
      <c r="C3191" s="93" t="s">
        <v>10146</v>
      </c>
      <c r="D3191" s="93" t="s">
        <v>10147</v>
      </c>
      <c r="E3191" s="94">
        <v>0</v>
      </c>
      <c r="F3191" s="93" t="s">
        <v>1185</v>
      </c>
      <c r="H3191" s="3">
        <f>E3191+SUMIF('BR DTG CIKDITIRO'!C:C,C3191,'BR DTG CIKDITIRO'!E:E)</f>
        <v>0</v>
      </c>
    </row>
    <row r="3192" spans="1:8" ht="15.75" customHeight="1">
      <c r="A3192" s="93" t="s">
        <v>7312</v>
      </c>
      <c r="B3192" s="93" t="s">
        <v>876</v>
      </c>
      <c r="C3192" s="93" t="s">
        <v>7312</v>
      </c>
      <c r="D3192" s="93" t="s">
        <v>10148</v>
      </c>
      <c r="E3192" s="94">
        <v>0</v>
      </c>
      <c r="F3192" s="93" t="s">
        <v>1185</v>
      </c>
      <c r="H3192" s="3">
        <f>E3192+SUMIF('BR DTG CIKDITIRO'!C:C,C3192,'BR DTG CIKDITIRO'!E:E)</f>
        <v>0</v>
      </c>
    </row>
    <row r="3193" spans="1:8" ht="15.75" customHeight="1">
      <c r="A3193" s="93" t="s">
        <v>7314</v>
      </c>
      <c r="B3193" s="93" t="s">
        <v>876</v>
      </c>
      <c r="C3193" s="93" t="s">
        <v>7314</v>
      </c>
      <c r="D3193" s="93" t="s">
        <v>10149</v>
      </c>
      <c r="E3193" s="94">
        <v>0</v>
      </c>
      <c r="F3193" s="93" t="s">
        <v>1185</v>
      </c>
      <c r="H3193" s="3">
        <f>E3193+SUMIF('BR DTG CIKDITIRO'!C:C,C3193,'BR DTG CIKDITIRO'!E:E)</f>
        <v>0</v>
      </c>
    </row>
    <row r="3194" spans="1:8" ht="15.75" customHeight="1">
      <c r="A3194" s="93" t="s">
        <v>10150</v>
      </c>
      <c r="B3194" s="93" t="s">
        <v>876</v>
      </c>
      <c r="C3194" s="93" t="s">
        <v>10150</v>
      </c>
      <c r="D3194" s="93" t="s">
        <v>10151</v>
      </c>
      <c r="E3194" s="94">
        <v>0</v>
      </c>
      <c r="F3194" s="93" t="s">
        <v>1185</v>
      </c>
      <c r="H3194" s="3">
        <f>E3194+SUMIF('BR DTG CIKDITIRO'!C:C,C3194,'BR DTG CIKDITIRO'!E:E)</f>
        <v>0</v>
      </c>
    </row>
    <row r="3195" spans="1:8" ht="15.75" customHeight="1">
      <c r="A3195" s="93" t="s">
        <v>7316</v>
      </c>
      <c r="B3195" s="93" t="s">
        <v>876</v>
      </c>
      <c r="C3195" s="93" t="s">
        <v>7316</v>
      </c>
      <c r="D3195" s="93" t="s">
        <v>10152</v>
      </c>
      <c r="E3195" s="94">
        <v>0</v>
      </c>
      <c r="F3195" s="93" t="s">
        <v>1185</v>
      </c>
      <c r="H3195" s="3">
        <f>E3195+SUMIF('BR DTG CIKDITIRO'!C:C,C3195,'BR DTG CIKDITIRO'!E:E)</f>
        <v>0</v>
      </c>
    </row>
    <row r="3196" spans="1:8" ht="15.75" customHeight="1">
      <c r="A3196" s="93" t="s">
        <v>10153</v>
      </c>
      <c r="B3196" s="93" t="s">
        <v>876</v>
      </c>
      <c r="C3196" s="93" t="s">
        <v>10153</v>
      </c>
      <c r="D3196" s="93" t="s">
        <v>10154</v>
      </c>
      <c r="E3196" s="94">
        <v>1</v>
      </c>
      <c r="F3196" s="93" t="s">
        <v>1185</v>
      </c>
      <c r="H3196" s="3">
        <f>E3196+SUMIF('BR DTG CIKDITIRO'!C:C,C3196,'BR DTG CIKDITIRO'!E:E)</f>
        <v>1</v>
      </c>
    </row>
    <row r="3197" spans="1:8" ht="15.75" customHeight="1">
      <c r="A3197" s="93" t="s">
        <v>7320</v>
      </c>
      <c r="B3197" s="93" t="s">
        <v>876</v>
      </c>
      <c r="C3197" s="93" t="s">
        <v>7320</v>
      </c>
      <c r="D3197" s="93" t="s">
        <v>7321</v>
      </c>
      <c r="E3197" s="94">
        <v>0</v>
      </c>
      <c r="F3197" s="93" t="s">
        <v>1185</v>
      </c>
      <c r="H3197" s="3">
        <f>E3197+SUMIF('BR DTG CIKDITIRO'!C:C,C3197,'BR DTG CIKDITIRO'!E:E)</f>
        <v>0</v>
      </c>
    </row>
    <row r="3198" spans="1:8" ht="15.75" customHeight="1">
      <c r="A3198" s="93" t="s">
        <v>7322</v>
      </c>
      <c r="B3198" s="93" t="s">
        <v>876</v>
      </c>
      <c r="C3198" s="93" t="s">
        <v>7322</v>
      </c>
      <c r="D3198" s="93" t="s">
        <v>7323</v>
      </c>
      <c r="E3198" s="94">
        <v>0</v>
      </c>
      <c r="F3198" s="93" t="s">
        <v>1185</v>
      </c>
      <c r="H3198" s="3">
        <f>E3198+SUMIF('BR DTG CIKDITIRO'!C:C,C3198,'BR DTG CIKDITIRO'!E:E)</f>
        <v>0</v>
      </c>
    </row>
    <row r="3199" spans="1:8" ht="15.75" customHeight="1">
      <c r="A3199" s="93" t="s">
        <v>7324</v>
      </c>
      <c r="B3199" s="93" t="s">
        <v>876</v>
      </c>
      <c r="C3199" s="93" t="s">
        <v>7324</v>
      </c>
      <c r="D3199" s="93" t="s">
        <v>7325</v>
      </c>
      <c r="E3199" s="94">
        <v>0</v>
      </c>
      <c r="F3199" s="93" t="s">
        <v>1185</v>
      </c>
      <c r="H3199" s="3">
        <f>E3199+SUMIF('BR DTG CIKDITIRO'!C:C,C3199,'BR DTG CIKDITIRO'!E:E)</f>
        <v>0</v>
      </c>
    </row>
    <row r="3200" spans="1:8" ht="15.75" customHeight="1">
      <c r="A3200" s="93" t="s">
        <v>10155</v>
      </c>
      <c r="B3200" s="93" t="s">
        <v>876</v>
      </c>
      <c r="C3200" s="93" t="s">
        <v>10155</v>
      </c>
      <c r="D3200" s="93" t="s">
        <v>10156</v>
      </c>
      <c r="E3200" s="94">
        <v>0</v>
      </c>
      <c r="F3200" s="93" t="s">
        <v>1185</v>
      </c>
      <c r="H3200" s="3">
        <f>E3200+SUMIF('BR DTG CIKDITIRO'!C:C,C3200,'BR DTG CIKDITIRO'!E:E)</f>
        <v>0</v>
      </c>
    </row>
    <row r="3201" spans="1:8" ht="15.75" customHeight="1">
      <c r="A3201" s="93" t="s">
        <v>1539</v>
      </c>
      <c r="B3201" s="93" t="s">
        <v>876</v>
      </c>
      <c r="C3201" s="93" t="s">
        <v>1539</v>
      </c>
      <c r="D3201" s="93" t="s">
        <v>1540</v>
      </c>
      <c r="E3201" s="94">
        <v>0</v>
      </c>
      <c r="F3201" s="93" t="s">
        <v>1185</v>
      </c>
      <c r="H3201" s="3">
        <f>E3201+SUMIF('BR DTG CIKDITIRO'!C:C,C3201,'BR DTG CIKDITIRO'!E:E)</f>
        <v>0</v>
      </c>
    </row>
    <row r="3202" spans="1:8" ht="15.75" customHeight="1">
      <c r="A3202" s="93" t="s">
        <v>10157</v>
      </c>
      <c r="B3202" s="93" t="s">
        <v>876</v>
      </c>
      <c r="C3202" s="93" t="s">
        <v>10157</v>
      </c>
      <c r="D3202" s="93" t="s">
        <v>10158</v>
      </c>
      <c r="E3202" s="94">
        <v>0</v>
      </c>
      <c r="F3202" s="93" t="s">
        <v>1185</v>
      </c>
      <c r="H3202" s="3">
        <f>E3202+SUMIF('BR DTG CIKDITIRO'!C:C,C3202,'BR DTG CIKDITIRO'!E:E)</f>
        <v>0</v>
      </c>
    </row>
    <row r="3203" spans="1:8" ht="15.75" customHeight="1">
      <c r="A3203" s="93" t="s">
        <v>10159</v>
      </c>
      <c r="B3203" s="93" t="s">
        <v>876</v>
      </c>
      <c r="C3203" s="93" t="s">
        <v>10159</v>
      </c>
      <c r="D3203" s="93" t="s">
        <v>10160</v>
      </c>
      <c r="E3203" s="94">
        <v>0</v>
      </c>
      <c r="F3203" s="93" t="s">
        <v>1185</v>
      </c>
      <c r="H3203" s="3">
        <f>E3203+SUMIF('BR DTG CIKDITIRO'!C:C,C3203,'BR DTG CIKDITIRO'!E:E)</f>
        <v>0</v>
      </c>
    </row>
    <row r="3204" spans="1:8" ht="15.75" customHeight="1">
      <c r="A3204" s="93" t="s">
        <v>7334</v>
      </c>
      <c r="B3204" s="93" t="s">
        <v>876</v>
      </c>
      <c r="C3204" s="93" t="s">
        <v>7334</v>
      </c>
      <c r="D3204" s="93" t="s">
        <v>7335</v>
      </c>
      <c r="E3204" s="94">
        <v>0</v>
      </c>
      <c r="F3204" s="93" t="s">
        <v>1185</v>
      </c>
      <c r="H3204" s="3">
        <f>E3204+SUMIF('BR DTG CIKDITIRO'!C:C,C3204,'BR DTG CIKDITIRO'!E:E)</f>
        <v>0</v>
      </c>
    </row>
    <row r="3205" spans="1:8" ht="15.75" customHeight="1">
      <c r="A3205" s="93" t="s">
        <v>7337</v>
      </c>
      <c r="B3205" s="93" t="s">
        <v>876</v>
      </c>
      <c r="C3205" s="93" t="s">
        <v>7337</v>
      </c>
      <c r="D3205" s="93" t="s">
        <v>7338</v>
      </c>
      <c r="E3205" s="94">
        <v>0</v>
      </c>
      <c r="F3205" s="93" t="s">
        <v>1185</v>
      </c>
      <c r="H3205" s="3">
        <f>E3205+SUMIF('BR DTG CIKDITIRO'!C:C,C3205,'BR DTG CIKDITIRO'!E:E)</f>
        <v>0</v>
      </c>
    </row>
    <row r="3206" spans="1:8" ht="15.75" customHeight="1">
      <c r="A3206" s="93" t="s">
        <v>10161</v>
      </c>
      <c r="B3206" s="93" t="s">
        <v>876</v>
      </c>
      <c r="C3206" s="93" t="s">
        <v>10161</v>
      </c>
      <c r="D3206" s="93" t="s">
        <v>10162</v>
      </c>
      <c r="E3206" s="94">
        <v>0</v>
      </c>
      <c r="F3206" s="93" t="s">
        <v>1185</v>
      </c>
      <c r="H3206" s="3">
        <f>E3206+SUMIF('BR DTG CIKDITIRO'!C:C,C3206,'BR DTG CIKDITIRO'!E:E)</f>
        <v>0</v>
      </c>
    </row>
    <row r="3207" spans="1:8" ht="15.75" customHeight="1">
      <c r="A3207" s="93" t="s">
        <v>7339</v>
      </c>
      <c r="B3207" s="93" t="s">
        <v>876</v>
      </c>
      <c r="C3207" s="93" t="s">
        <v>7339</v>
      </c>
      <c r="D3207" s="93" t="s">
        <v>7340</v>
      </c>
      <c r="E3207" s="94">
        <v>0</v>
      </c>
      <c r="F3207" s="93" t="s">
        <v>1185</v>
      </c>
      <c r="H3207" s="3">
        <f>E3207+SUMIF('BR DTG CIKDITIRO'!C:C,C3207,'BR DTG CIKDITIRO'!E:E)</f>
        <v>0</v>
      </c>
    </row>
    <row r="3208" spans="1:8" ht="15.75" customHeight="1">
      <c r="A3208" s="93" t="s">
        <v>10163</v>
      </c>
      <c r="B3208" s="93" t="s">
        <v>876</v>
      </c>
      <c r="C3208" s="93" t="s">
        <v>10163</v>
      </c>
      <c r="D3208" s="93" t="s">
        <v>10164</v>
      </c>
      <c r="E3208" s="94">
        <v>0</v>
      </c>
      <c r="F3208" s="93" t="s">
        <v>1185</v>
      </c>
      <c r="H3208" s="3">
        <f>E3208+SUMIF('BR DTG CIKDITIRO'!C:C,C3208,'BR DTG CIKDITIRO'!E:E)</f>
        <v>0</v>
      </c>
    </row>
    <row r="3209" spans="1:8" ht="15.75" customHeight="1">
      <c r="A3209" s="93" t="s">
        <v>7343</v>
      </c>
      <c r="B3209" s="93" t="s">
        <v>876</v>
      </c>
      <c r="C3209" s="93" t="s">
        <v>7343</v>
      </c>
      <c r="D3209" s="93" t="s">
        <v>7344</v>
      </c>
      <c r="E3209" s="94">
        <v>1</v>
      </c>
      <c r="F3209" s="93" t="s">
        <v>1185</v>
      </c>
      <c r="H3209" s="3">
        <f>E3209+SUMIF('BR DTG CIKDITIRO'!C:C,C3209,'BR DTG CIKDITIRO'!E:E)</f>
        <v>1</v>
      </c>
    </row>
    <row r="3210" spans="1:8" ht="15.75" customHeight="1">
      <c r="A3210" s="93" t="s">
        <v>10165</v>
      </c>
      <c r="B3210" s="93" t="s">
        <v>876</v>
      </c>
      <c r="C3210" s="93" t="s">
        <v>10165</v>
      </c>
      <c r="D3210" s="93" t="s">
        <v>10166</v>
      </c>
      <c r="E3210" s="94">
        <v>0</v>
      </c>
      <c r="F3210" s="93" t="s">
        <v>1185</v>
      </c>
      <c r="H3210" s="3">
        <f>E3210+SUMIF('BR DTG CIKDITIRO'!C:C,C3210,'BR DTG CIKDITIRO'!E:E)</f>
        <v>0</v>
      </c>
    </row>
    <row r="3211" spans="1:8" ht="15.75" customHeight="1">
      <c r="A3211" s="93" t="s">
        <v>10167</v>
      </c>
      <c r="B3211" s="93" t="s">
        <v>876</v>
      </c>
      <c r="C3211" s="93" t="s">
        <v>10167</v>
      </c>
      <c r="D3211" s="93" t="s">
        <v>10168</v>
      </c>
      <c r="E3211" s="94">
        <v>0</v>
      </c>
      <c r="F3211" s="93" t="s">
        <v>1185</v>
      </c>
      <c r="H3211" s="3">
        <f>E3211+SUMIF('BR DTG CIKDITIRO'!C:C,C3211,'BR DTG CIKDITIRO'!E:E)</f>
        <v>0</v>
      </c>
    </row>
    <row r="3212" spans="1:8" ht="15.75" customHeight="1">
      <c r="A3212" s="93" t="s">
        <v>10169</v>
      </c>
      <c r="B3212" s="93" t="s">
        <v>876</v>
      </c>
      <c r="C3212" s="93" t="s">
        <v>10169</v>
      </c>
      <c r="D3212" s="93" t="s">
        <v>10170</v>
      </c>
      <c r="E3212" s="94">
        <v>0</v>
      </c>
      <c r="F3212" s="93" t="s">
        <v>1185</v>
      </c>
      <c r="H3212" s="3">
        <f>E3212+SUMIF('BR DTG CIKDITIRO'!C:C,C3212,'BR DTG CIKDITIRO'!E:E)</f>
        <v>0</v>
      </c>
    </row>
    <row r="3213" spans="1:8" ht="15.75" customHeight="1">
      <c r="A3213" s="93" t="s">
        <v>10171</v>
      </c>
      <c r="B3213" s="93" t="s">
        <v>876</v>
      </c>
      <c r="C3213" s="93" t="s">
        <v>10171</v>
      </c>
      <c r="D3213" s="93" t="s">
        <v>10172</v>
      </c>
      <c r="E3213" s="94">
        <v>0</v>
      </c>
      <c r="F3213" s="93" t="s">
        <v>1185</v>
      </c>
      <c r="H3213" s="3">
        <f>E3213+SUMIF('BR DTG CIKDITIRO'!C:C,C3213,'BR DTG CIKDITIRO'!E:E)</f>
        <v>0</v>
      </c>
    </row>
    <row r="3214" spans="1:8" ht="15.75" customHeight="1">
      <c r="A3214" s="93" t="s">
        <v>10173</v>
      </c>
      <c r="B3214" s="93" t="s">
        <v>876</v>
      </c>
      <c r="C3214" s="93" t="s">
        <v>10173</v>
      </c>
      <c r="D3214" s="93" t="s">
        <v>7134</v>
      </c>
      <c r="E3214" s="94">
        <v>0</v>
      </c>
      <c r="F3214" s="93" t="s">
        <v>1185</v>
      </c>
      <c r="H3214" s="3">
        <f>E3214+SUMIF('BR DTG CIKDITIRO'!C:C,C3214,'BR DTG CIKDITIRO'!E:E)</f>
        <v>0</v>
      </c>
    </row>
    <row r="3215" spans="1:8" ht="15.75" customHeight="1">
      <c r="A3215" s="93" t="s">
        <v>7345</v>
      </c>
      <c r="B3215" s="93" t="s">
        <v>876</v>
      </c>
      <c r="C3215" s="93" t="s">
        <v>7345</v>
      </c>
      <c r="D3215" s="93" t="s">
        <v>7346</v>
      </c>
      <c r="E3215" s="94">
        <v>0</v>
      </c>
      <c r="F3215" s="93" t="s">
        <v>1185</v>
      </c>
      <c r="H3215" s="3">
        <f>E3215+SUMIF('BR DTG CIKDITIRO'!C:C,C3215,'BR DTG CIKDITIRO'!E:E)</f>
        <v>0</v>
      </c>
    </row>
    <row r="3216" spans="1:8" ht="15.75" customHeight="1">
      <c r="A3216" s="93" t="s">
        <v>1541</v>
      </c>
      <c r="B3216" s="93" t="s">
        <v>876</v>
      </c>
      <c r="C3216" s="93" t="s">
        <v>1541</v>
      </c>
      <c r="D3216" s="93" t="s">
        <v>1542</v>
      </c>
      <c r="E3216" s="94">
        <v>0</v>
      </c>
      <c r="F3216" s="93" t="s">
        <v>1185</v>
      </c>
      <c r="H3216" s="3">
        <f>E3216+SUMIF('BR DTG CIKDITIRO'!C:C,C3216,'BR DTG CIKDITIRO'!E:E)</f>
        <v>0</v>
      </c>
    </row>
    <row r="3217" spans="1:8" ht="15.75" customHeight="1">
      <c r="A3217" s="93" t="s">
        <v>7349</v>
      </c>
      <c r="B3217" s="93" t="s">
        <v>876</v>
      </c>
      <c r="C3217" s="93" t="s">
        <v>7349</v>
      </c>
      <c r="D3217" s="93" t="s">
        <v>7350</v>
      </c>
      <c r="E3217" s="94">
        <v>0</v>
      </c>
      <c r="F3217" s="93" t="s">
        <v>1185</v>
      </c>
      <c r="H3217" s="3">
        <f>E3217+SUMIF('BR DTG CIKDITIRO'!C:C,C3217,'BR DTG CIKDITIRO'!E:E)</f>
        <v>0</v>
      </c>
    </row>
    <row r="3218" spans="1:8" ht="15.75" customHeight="1">
      <c r="A3218" s="93" t="s">
        <v>7351</v>
      </c>
      <c r="B3218" s="93" t="s">
        <v>876</v>
      </c>
      <c r="C3218" s="93" t="s">
        <v>7351</v>
      </c>
      <c r="D3218" s="93" t="s">
        <v>2330</v>
      </c>
      <c r="E3218" s="94">
        <v>0</v>
      </c>
      <c r="F3218" s="93" t="s">
        <v>1185</v>
      </c>
      <c r="H3218" s="3">
        <f>E3218+SUMIF('BR DTG CIKDITIRO'!C:C,C3218,'BR DTG CIKDITIRO'!E:E)</f>
        <v>0</v>
      </c>
    </row>
    <row r="3219" spans="1:8" ht="15.75" customHeight="1">
      <c r="A3219" s="93" t="s">
        <v>10174</v>
      </c>
      <c r="B3219" s="93" t="s">
        <v>876</v>
      </c>
      <c r="C3219" s="93" t="s">
        <v>10174</v>
      </c>
      <c r="D3219" s="93" t="s">
        <v>10175</v>
      </c>
      <c r="E3219" s="94">
        <v>0</v>
      </c>
      <c r="F3219" s="93" t="s">
        <v>1185</v>
      </c>
      <c r="H3219" s="3">
        <f>E3219+SUMIF('BR DTG CIKDITIRO'!C:C,C3219,'BR DTG CIKDITIRO'!E:E)</f>
        <v>0</v>
      </c>
    </row>
    <row r="3220" spans="1:8" ht="15.75" customHeight="1">
      <c r="A3220" s="93" t="s">
        <v>10176</v>
      </c>
      <c r="B3220" s="93" t="s">
        <v>876</v>
      </c>
      <c r="C3220" s="93" t="s">
        <v>10176</v>
      </c>
      <c r="D3220" s="93" t="s">
        <v>10177</v>
      </c>
      <c r="E3220" s="94">
        <v>0</v>
      </c>
      <c r="F3220" s="93" t="s">
        <v>1185</v>
      </c>
      <c r="H3220" s="3">
        <f>E3220+SUMIF('BR DTG CIKDITIRO'!C:C,C3220,'BR DTG CIKDITIRO'!E:E)</f>
        <v>0</v>
      </c>
    </row>
    <row r="3221" spans="1:8" ht="15.75" customHeight="1">
      <c r="A3221" s="93" t="s">
        <v>7352</v>
      </c>
      <c r="B3221" s="93" t="s">
        <v>876</v>
      </c>
      <c r="C3221" s="93" t="s">
        <v>7352</v>
      </c>
      <c r="D3221" s="93" t="s">
        <v>7353</v>
      </c>
      <c r="E3221" s="94">
        <v>0</v>
      </c>
      <c r="F3221" s="93" t="s">
        <v>1185</v>
      </c>
      <c r="H3221" s="3">
        <f>E3221+SUMIF('BR DTG CIKDITIRO'!C:C,C3221,'BR DTG CIKDITIRO'!E:E)</f>
        <v>0</v>
      </c>
    </row>
    <row r="3222" spans="1:8" ht="15.75" customHeight="1">
      <c r="A3222" s="93" t="s">
        <v>452</v>
      </c>
      <c r="B3222" s="93" t="s">
        <v>876</v>
      </c>
      <c r="C3222" s="93" t="s">
        <v>452</v>
      </c>
      <c r="D3222" s="93" t="s">
        <v>1262</v>
      </c>
      <c r="E3222" s="94">
        <v>0</v>
      </c>
      <c r="F3222" s="93" t="s">
        <v>1185</v>
      </c>
      <c r="H3222" s="3">
        <f>E3222+SUMIF('BR DTG CIKDITIRO'!C:C,C3222,'BR DTG CIKDITIRO'!E:E)</f>
        <v>0</v>
      </c>
    </row>
    <row r="3223" spans="1:8" ht="15.75" customHeight="1">
      <c r="A3223" s="93" t="s">
        <v>10178</v>
      </c>
      <c r="B3223" s="93" t="s">
        <v>876</v>
      </c>
      <c r="C3223" s="93" t="s">
        <v>10178</v>
      </c>
      <c r="D3223" s="93" t="s">
        <v>10179</v>
      </c>
      <c r="E3223" s="94">
        <v>0</v>
      </c>
      <c r="F3223" s="93" t="s">
        <v>1185</v>
      </c>
      <c r="H3223" s="3">
        <f>E3223+SUMIF('BR DTG CIKDITIRO'!C:C,C3223,'BR DTG CIKDITIRO'!E:E)</f>
        <v>0</v>
      </c>
    </row>
    <row r="3224" spans="1:8" ht="15.75" customHeight="1">
      <c r="A3224" s="93" t="s">
        <v>10180</v>
      </c>
      <c r="B3224" s="93" t="s">
        <v>876</v>
      </c>
      <c r="C3224" s="93" t="s">
        <v>10180</v>
      </c>
      <c r="D3224" s="93" t="s">
        <v>10181</v>
      </c>
      <c r="E3224" s="94">
        <v>0</v>
      </c>
      <c r="F3224" s="93" t="s">
        <v>1185</v>
      </c>
      <c r="H3224" s="3">
        <f>E3224+SUMIF('BR DTG CIKDITIRO'!C:C,C3224,'BR DTG CIKDITIRO'!E:E)</f>
        <v>0</v>
      </c>
    </row>
    <row r="3225" spans="1:8" ht="15.75" customHeight="1">
      <c r="A3225" s="93" t="s">
        <v>7360</v>
      </c>
      <c r="B3225" s="93" t="s">
        <v>876</v>
      </c>
      <c r="C3225" s="93" t="s">
        <v>7360</v>
      </c>
      <c r="D3225" s="93" t="s">
        <v>7361</v>
      </c>
      <c r="E3225" s="94">
        <v>0</v>
      </c>
      <c r="F3225" s="93" t="s">
        <v>1185</v>
      </c>
      <c r="H3225" s="3">
        <f>E3225+SUMIF('BR DTG CIKDITIRO'!C:C,C3225,'BR DTG CIKDITIRO'!E:E)</f>
        <v>0</v>
      </c>
    </row>
    <row r="3226" spans="1:8" ht="15.75" customHeight="1">
      <c r="A3226" s="93" t="s">
        <v>10182</v>
      </c>
      <c r="B3226" s="93" t="s">
        <v>876</v>
      </c>
      <c r="C3226" s="93" t="s">
        <v>10182</v>
      </c>
      <c r="D3226" s="93" t="s">
        <v>10183</v>
      </c>
      <c r="E3226" s="94">
        <v>0</v>
      </c>
      <c r="F3226" s="93" t="s">
        <v>1185</v>
      </c>
      <c r="H3226" s="3">
        <f>E3226+SUMIF('BR DTG CIKDITIRO'!C:C,C3226,'BR DTG CIKDITIRO'!E:E)</f>
        <v>0</v>
      </c>
    </row>
    <row r="3227" spans="1:8" ht="15.75" customHeight="1">
      <c r="A3227" s="93" t="s">
        <v>10184</v>
      </c>
      <c r="B3227" s="93" t="s">
        <v>876</v>
      </c>
      <c r="C3227" s="93" t="s">
        <v>10184</v>
      </c>
      <c r="D3227" s="93" t="s">
        <v>10185</v>
      </c>
      <c r="E3227" s="94">
        <v>0</v>
      </c>
      <c r="F3227" s="93" t="s">
        <v>1185</v>
      </c>
      <c r="H3227" s="3">
        <f>E3227+SUMIF('BR DTG CIKDITIRO'!C:C,C3227,'BR DTG CIKDITIRO'!E:E)</f>
        <v>0</v>
      </c>
    </row>
    <row r="3228" spans="1:8" ht="15.75" customHeight="1">
      <c r="A3228" s="93" t="s">
        <v>1918</v>
      </c>
      <c r="B3228" s="93" t="s">
        <v>884</v>
      </c>
      <c r="C3228" s="93" t="s">
        <v>1918</v>
      </c>
      <c r="D3228" s="93" t="s">
        <v>1919</v>
      </c>
      <c r="E3228" s="94">
        <v>2</v>
      </c>
      <c r="F3228" s="93" t="s">
        <v>1185</v>
      </c>
      <c r="H3228" s="3">
        <f>E3228+SUMIF('BR DTG CIKDITIRO'!C:C,C3228,'BR DTG CIKDITIRO'!E:E)</f>
        <v>2</v>
      </c>
    </row>
    <row r="3229" spans="1:8" ht="15.75" customHeight="1">
      <c r="A3229" s="93" t="s">
        <v>7368</v>
      </c>
      <c r="B3229" s="93" t="s">
        <v>876</v>
      </c>
      <c r="C3229" s="93" t="s">
        <v>7368</v>
      </c>
      <c r="D3229" s="93" t="s">
        <v>10186</v>
      </c>
      <c r="E3229" s="94">
        <v>1</v>
      </c>
      <c r="F3229" s="93" t="s">
        <v>1185</v>
      </c>
      <c r="H3229" s="3">
        <f>E3229+SUMIF('BR DTG CIKDITIRO'!C:C,C3229,'BR DTG CIKDITIRO'!E:E)</f>
        <v>1</v>
      </c>
    </row>
    <row r="3230" spans="1:8" ht="15.75" customHeight="1">
      <c r="A3230" s="93" t="s">
        <v>7370</v>
      </c>
      <c r="B3230" s="93" t="s">
        <v>876</v>
      </c>
      <c r="C3230" s="93" t="s">
        <v>7370</v>
      </c>
      <c r="D3230" s="93" t="s">
        <v>10187</v>
      </c>
      <c r="E3230" s="94">
        <v>0</v>
      </c>
      <c r="F3230" s="93" t="s">
        <v>1185</v>
      </c>
      <c r="H3230" s="3">
        <f>E3230+SUMIF('BR DTG CIKDITIRO'!C:C,C3230,'BR DTG CIKDITIRO'!E:E)</f>
        <v>0</v>
      </c>
    </row>
    <row r="3231" spans="1:8" ht="15.75" customHeight="1">
      <c r="A3231" s="93" t="s">
        <v>1920</v>
      </c>
      <c r="B3231" s="93" t="s">
        <v>876</v>
      </c>
      <c r="C3231" s="93" t="s">
        <v>1920</v>
      </c>
      <c r="D3231" s="93" t="s">
        <v>1921</v>
      </c>
      <c r="E3231" s="94">
        <v>0</v>
      </c>
      <c r="F3231" s="93" t="s">
        <v>1185</v>
      </c>
      <c r="H3231" s="3">
        <f>E3231+SUMIF('BR DTG CIKDITIRO'!C:C,C3231,'BR DTG CIKDITIRO'!E:E)</f>
        <v>0</v>
      </c>
    </row>
    <row r="3232" spans="1:8" ht="15.75" customHeight="1">
      <c r="A3232" s="93" t="s">
        <v>2274</v>
      </c>
      <c r="B3232" s="93" t="s">
        <v>876</v>
      </c>
      <c r="C3232" s="93" t="s">
        <v>2274</v>
      </c>
      <c r="D3232" s="93" t="s">
        <v>2275</v>
      </c>
      <c r="E3232" s="94">
        <v>0</v>
      </c>
      <c r="F3232" s="93" t="s">
        <v>1185</v>
      </c>
      <c r="H3232" s="3">
        <f>E3232+SUMIF('BR DTG CIKDITIRO'!C:C,C3232,'BR DTG CIKDITIRO'!E:E)</f>
        <v>0</v>
      </c>
    </row>
    <row r="3233" spans="1:8" ht="15.75" customHeight="1">
      <c r="A3233" s="93" t="s">
        <v>784</v>
      </c>
      <c r="B3233" s="93" t="s">
        <v>876</v>
      </c>
      <c r="C3233" s="93" t="s">
        <v>784</v>
      </c>
      <c r="D3233" s="93" t="s">
        <v>785</v>
      </c>
      <c r="E3233" s="94">
        <v>0</v>
      </c>
      <c r="F3233" s="93" t="s">
        <v>1185</v>
      </c>
      <c r="H3233" s="3">
        <f>E3233+SUMIF('BR DTG CIKDITIRO'!C:C,C3233,'BR DTG CIKDITIRO'!E:E)</f>
        <v>0</v>
      </c>
    </row>
    <row r="3234" spans="1:8" ht="15.75" customHeight="1">
      <c r="A3234" s="93" t="s">
        <v>7374</v>
      </c>
      <c r="B3234" s="93" t="s">
        <v>876</v>
      </c>
      <c r="C3234" s="93" t="s">
        <v>7374</v>
      </c>
      <c r="D3234" s="93" t="s">
        <v>10188</v>
      </c>
      <c r="E3234" s="94">
        <v>0</v>
      </c>
      <c r="F3234" s="93" t="s">
        <v>1185</v>
      </c>
      <c r="H3234" s="3">
        <f>E3234+SUMIF('BR DTG CIKDITIRO'!C:C,C3234,'BR DTG CIKDITIRO'!E:E)</f>
        <v>0</v>
      </c>
    </row>
    <row r="3235" spans="1:8" ht="15.75" customHeight="1">
      <c r="A3235" s="93" t="s">
        <v>10189</v>
      </c>
      <c r="B3235" s="93" t="s">
        <v>876</v>
      </c>
      <c r="C3235" s="93" t="s">
        <v>10189</v>
      </c>
      <c r="D3235" s="93" t="s">
        <v>10190</v>
      </c>
      <c r="E3235" s="94">
        <v>0</v>
      </c>
      <c r="F3235" s="93" t="s">
        <v>1185</v>
      </c>
      <c r="H3235" s="3">
        <f>E3235+SUMIF('BR DTG CIKDITIRO'!C:C,C3235,'BR DTG CIKDITIRO'!E:E)</f>
        <v>0</v>
      </c>
    </row>
    <row r="3236" spans="1:8" ht="15.75" customHeight="1">
      <c r="A3236" s="93" t="s">
        <v>2276</v>
      </c>
      <c r="B3236" s="93" t="s">
        <v>876</v>
      </c>
      <c r="C3236" s="93" t="s">
        <v>2276</v>
      </c>
      <c r="D3236" s="93" t="s">
        <v>2277</v>
      </c>
      <c r="E3236" s="94">
        <v>0</v>
      </c>
      <c r="F3236" s="93" t="s">
        <v>1185</v>
      </c>
      <c r="H3236" s="3">
        <f>E3236+SUMIF('BR DTG CIKDITIRO'!C:C,C3236,'BR DTG CIKDITIRO'!E:E)</f>
        <v>0</v>
      </c>
    </row>
    <row r="3237" spans="1:8" ht="15.75" customHeight="1">
      <c r="A3237" s="93" t="s">
        <v>10191</v>
      </c>
      <c r="B3237" s="93" t="s">
        <v>876</v>
      </c>
      <c r="C3237" s="93" t="s">
        <v>10191</v>
      </c>
      <c r="D3237" s="93" t="s">
        <v>10192</v>
      </c>
      <c r="E3237" s="94">
        <v>0</v>
      </c>
      <c r="F3237" s="93" t="s">
        <v>1185</v>
      </c>
      <c r="H3237" s="3">
        <f>E3237+SUMIF('BR DTG CIKDITIRO'!C:C,C3237,'BR DTG CIKDITIRO'!E:E)</f>
        <v>0</v>
      </c>
    </row>
    <row r="3238" spans="1:8" ht="15.75" customHeight="1">
      <c r="A3238" s="93" t="s">
        <v>10193</v>
      </c>
      <c r="B3238" s="93" t="s">
        <v>876</v>
      </c>
      <c r="C3238" s="93" t="s">
        <v>10193</v>
      </c>
      <c r="D3238" s="93" t="s">
        <v>10194</v>
      </c>
      <c r="E3238" s="94">
        <v>0</v>
      </c>
      <c r="F3238" s="93" t="s">
        <v>1185</v>
      </c>
      <c r="H3238" s="3">
        <f>E3238+SUMIF('BR DTG CIKDITIRO'!C:C,C3238,'BR DTG CIKDITIRO'!E:E)</f>
        <v>0</v>
      </c>
    </row>
    <row r="3239" spans="1:8" ht="15.75" customHeight="1">
      <c r="A3239" s="93" t="s">
        <v>7384</v>
      </c>
      <c r="B3239" s="93" t="s">
        <v>876</v>
      </c>
      <c r="C3239" s="93" t="s">
        <v>7384</v>
      </c>
      <c r="D3239" s="93" t="s">
        <v>7385</v>
      </c>
      <c r="E3239" s="94">
        <v>0</v>
      </c>
      <c r="F3239" s="93" t="s">
        <v>1185</v>
      </c>
      <c r="H3239" s="3">
        <f>E3239+SUMIF('BR DTG CIKDITIRO'!C:C,C3239,'BR DTG CIKDITIRO'!E:E)</f>
        <v>0</v>
      </c>
    </row>
    <row r="3240" spans="1:8" ht="15.75" customHeight="1">
      <c r="A3240" s="93" t="s">
        <v>7386</v>
      </c>
      <c r="B3240" s="93" t="s">
        <v>876</v>
      </c>
      <c r="C3240" s="93" t="s">
        <v>7386</v>
      </c>
      <c r="D3240" s="93" t="s">
        <v>10195</v>
      </c>
      <c r="E3240" s="94">
        <v>0</v>
      </c>
      <c r="F3240" s="93" t="s">
        <v>1185</v>
      </c>
      <c r="H3240" s="3">
        <f>E3240+SUMIF('BR DTG CIKDITIRO'!C:C,C3240,'BR DTG CIKDITIRO'!E:E)</f>
        <v>0</v>
      </c>
    </row>
    <row r="3241" spans="1:8" ht="15.75" customHeight="1">
      <c r="A3241" s="93" t="s">
        <v>10196</v>
      </c>
      <c r="B3241" s="93" t="s">
        <v>876</v>
      </c>
      <c r="C3241" s="93" t="s">
        <v>10196</v>
      </c>
      <c r="D3241" s="93" t="s">
        <v>10197</v>
      </c>
      <c r="E3241" s="94">
        <v>0</v>
      </c>
      <c r="F3241" s="93" t="s">
        <v>1185</v>
      </c>
      <c r="H3241" s="3">
        <f>E3241+SUMIF('BR DTG CIKDITIRO'!C:C,C3241,'BR DTG CIKDITIRO'!E:E)</f>
        <v>0</v>
      </c>
    </row>
    <row r="3242" spans="1:8" ht="15.75" customHeight="1">
      <c r="A3242" s="93" t="s">
        <v>7390</v>
      </c>
      <c r="B3242" s="93" t="s">
        <v>876</v>
      </c>
      <c r="C3242" s="93" t="s">
        <v>7390</v>
      </c>
      <c r="D3242" s="93" t="s">
        <v>5710</v>
      </c>
      <c r="E3242" s="94">
        <v>0</v>
      </c>
      <c r="F3242" s="93" t="s">
        <v>1185</v>
      </c>
      <c r="H3242" s="3">
        <f>E3242+SUMIF('BR DTG CIKDITIRO'!C:C,C3242,'BR DTG CIKDITIRO'!E:E)</f>
        <v>0</v>
      </c>
    </row>
    <row r="3243" spans="1:8" ht="15.75" customHeight="1">
      <c r="A3243" s="93" t="s">
        <v>10198</v>
      </c>
      <c r="B3243" s="93" t="s">
        <v>876</v>
      </c>
      <c r="C3243" s="93" t="s">
        <v>10198</v>
      </c>
      <c r="D3243" s="93" t="s">
        <v>10199</v>
      </c>
      <c r="E3243" s="94">
        <v>0</v>
      </c>
      <c r="F3243" s="93" t="s">
        <v>1185</v>
      </c>
      <c r="H3243" s="3">
        <f>E3243+SUMIF('BR DTG CIKDITIRO'!C:C,C3243,'BR DTG CIKDITIRO'!E:E)</f>
        <v>0</v>
      </c>
    </row>
    <row r="3244" spans="1:8" ht="15.75" customHeight="1">
      <c r="A3244" s="93" t="s">
        <v>10200</v>
      </c>
      <c r="B3244" s="93" t="s">
        <v>876</v>
      </c>
      <c r="C3244" s="93" t="s">
        <v>10200</v>
      </c>
      <c r="D3244" s="93" t="s">
        <v>10201</v>
      </c>
      <c r="E3244" s="94">
        <v>0</v>
      </c>
      <c r="F3244" s="93" t="s">
        <v>1185</v>
      </c>
      <c r="H3244" s="3">
        <f>E3244+SUMIF('BR DTG CIKDITIRO'!C:C,C3244,'BR DTG CIKDITIRO'!E:E)</f>
        <v>0</v>
      </c>
    </row>
    <row r="3245" spans="1:8" ht="15.75" customHeight="1">
      <c r="A3245" s="93" t="s">
        <v>10202</v>
      </c>
      <c r="B3245" s="93" t="s">
        <v>876</v>
      </c>
      <c r="C3245" s="93" t="s">
        <v>10202</v>
      </c>
      <c r="D3245" s="93" t="s">
        <v>10203</v>
      </c>
      <c r="E3245" s="94">
        <v>0</v>
      </c>
      <c r="F3245" s="93" t="s">
        <v>1185</v>
      </c>
      <c r="H3245" s="3">
        <f>E3245+SUMIF('BR DTG CIKDITIRO'!C:C,C3245,'BR DTG CIKDITIRO'!E:E)</f>
        <v>0</v>
      </c>
    </row>
    <row r="3246" spans="1:8" ht="15.75" customHeight="1">
      <c r="A3246" s="93" t="s">
        <v>1543</v>
      </c>
      <c r="B3246" s="93" t="s">
        <v>876</v>
      </c>
      <c r="C3246" s="93" t="s">
        <v>1543</v>
      </c>
      <c r="D3246" s="93" t="s">
        <v>10204</v>
      </c>
      <c r="E3246" s="94">
        <v>0</v>
      </c>
      <c r="F3246" s="93" t="s">
        <v>1185</v>
      </c>
      <c r="H3246" s="3">
        <f>E3246+SUMIF('BR DTG CIKDITIRO'!C:C,C3246,'BR DTG CIKDITIRO'!E:E)</f>
        <v>0</v>
      </c>
    </row>
    <row r="3247" spans="1:8" ht="15.75" customHeight="1">
      <c r="A3247" s="93" t="s">
        <v>10205</v>
      </c>
      <c r="B3247" s="93" t="s">
        <v>876</v>
      </c>
      <c r="C3247" s="93" t="s">
        <v>10205</v>
      </c>
      <c r="D3247" s="93" t="s">
        <v>10206</v>
      </c>
      <c r="E3247" s="94">
        <v>0</v>
      </c>
      <c r="F3247" s="93" t="s">
        <v>1185</v>
      </c>
      <c r="H3247" s="3">
        <f>E3247+SUMIF('BR DTG CIKDITIRO'!C:C,C3247,'BR DTG CIKDITIRO'!E:E)</f>
        <v>0</v>
      </c>
    </row>
    <row r="3248" spans="1:8" ht="15.75" customHeight="1">
      <c r="A3248" s="93" t="s">
        <v>10207</v>
      </c>
      <c r="B3248" s="93" t="s">
        <v>876</v>
      </c>
      <c r="C3248" s="93" t="s">
        <v>10207</v>
      </c>
      <c r="D3248" s="93" t="s">
        <v>10208</v>
      </c>
      <c r="E3248" s="94">
        <v>0</v>
      </c>
      <c r="F3248" s="93" t="s">
        <v>1185</v>
      </c>
      <c r="H3248" s="3">
        <f>E3248+SUMIF('BR DTG CIKDITIRO'!C:C,C3248,'BR DTG CIKDITIRO'!E:E)</f>
        <v>0</v>
      </c>
    </row>
    <row r="3249" spans="1:8" ht="15.75" customHeight="1">
      <c r="A3249" s="93" t="s">
        <v>7394</v>
      </c>
      <c r="B3249" s="93" t="s">
        <v>876</v>
      </c>
      <c r="C3249" s="93" t="s">
        <v>7394</v>
      </c>
      <c r="D3249" s="93" t="s">
        <v>10209</v>
      </c>
      <c r="E3249" s="94">
        <v>0</v>
      </c>
      <c r="F3249" s="93" t="s">
        <v>1185</v>
      </c>
      <c r="H3249" s="3">
        <f>E3249+SUMIF('BR DTG CIKDITIRO'!C:C,C3249,'BR DTG CIKDITIRO'!E:E)</f>
        <v>0</v>
      </c>
    </row>
    <row r="3250" spans="1:8" ht="15.75" customHeight="1">
      <c r="A3250" s="93" t="s">
        <v>10210</v>
      </c>
      <c r="B3250" s="93" t="s">
        <v>876</v>
      </c>
      <c r="C3250" s="93" t="s">
        <v>10210</v>
      </c>
      <c r="D3250" s="93" t="s">
        <v>10211</v>
      </c>
      <c r="E3250" s="94">
        <v>0</v>
      </c>
      <c r="F3250" s="93" t="s">
        <v>1185</v>
      </c>
      <c r="H3250" s="3">
        <f>E3250+SUMIF('BR DTG CIKDITIRO'!C:C,C3250,'BR DTG CIKDITIRO'!E:E)</f>
        <v>0</v>
      </c>
    </row>
    <row r="3251" spans="1:8" ht="15.75" customHeight="1">
      <c r="A3251" s="93" t="s">
        <v>7400</v>
      </c>
      <c r="B3251" s="93" t="s">
        <v>876</v>
      </c>
      <c r="C3251" s="93" t="s">
        <v>7400</v>
      </c>
      <c r="D3251" s="93" t="s">
        <v>10212</v>
      </c>
      <c r="E3251" s="94">
        <v>0</v>
      </c>
      <c r="F3251" s="93" t="s">
        <v>1185</v>
      </c>
      <c r="H3251" s="3">
        <f>E3251+SUMIF('BR DTG CIKDITIRO'!C:C,C3251,'BR DTG CIKDITIRO'!E:E)</f>
        <v>0</v>
      </c>
    </row>
    <row r="3252" spans="1:8" ht="15.75" customHeight="1">
      <c r="A3252" s="93" t="s">
        <v>7404</v>
      </c>
      <c r="B3252" s="93" t="s">
        <v>876</v>
      </c>
      <c r="C3252" s="93" t="s">
        <v>7404</v>
      </c>
      <c r="D3252" s="93" t="s">
        <v>7405</v>
      </c>
      <c r="E3252" s="94">
        <v>0</v>
      </c>
      <c r="F3252" s="93" t="s">
        <v>1185</v>
      </c>
      <c r="H3252" s="3">
        <f>E3252+SUMIF('BR DTG CIKDITIRO'!C:C,C3252,'BR DTG CIKDITIRO'!E:E)</f>
        <v>0</v>
      </c>
    </row>
    <row r="3253" spans="1:8" ht="15.75" customHeight="1">
      <c r="A3253" s="93" t="s">
        <v>7406</v>
      </c>
      <c r="B3253" s="93" t="s">
        <v>876</v>
      </c>
      <c r="C3253" s="93" t="s">
        <v>7406</v>
      </c>
      <c r="D3253" s="93" t="s">
        <v>10213</v>
      </c>
      <c r="E3253" s="94">
        <v>0</v>
      </c>
      <c r="F3253" s="93" t="s">
        <v>1185</v>
      </c>
      <c r="H3253" s="3">
        <f>E3253+SUMIF('BR DTG CIKDITIRO'!C:C,C3253,'BR DTG CIKDITIRO'!E:E)</f>
        <v>0</v>
      </c>
    </row>
    <row r="3254" spans="1:8" ht="15.75" customHeight="1">
      <c r="A3254" s="93" t="s">
        <v>7408</v>
      </c>
      <c r="B3254" s="93" t="s">
        <v>876</v>
      </c>
      <c r="C3254" s="93" t="s">
        <v>7408</v>
      </c>
      <c r="D3254" s="93" t="s">
        <v>7409</v>
      </c>
      <c r="E3254" s="94">
        <v>0</v>
      </c>
      <c r="F3254" s="93" t="s">
        <v>1185</v>
      </c>
      <c r="H3254" s="3">
        <f>E3254+SUMIF('BR DTG CIKDITIRO'!C:C,C3254,'BR DTG CIKDITIRO'!E:E)</f>
        <v>0</v>
      </c>
    </row>
    <row r="3255" spans="1:8" ht="15.75" customHeight="1">
      <c r="A3255" s="93" t="s">
        <v>10214</v>
      </c>
      <c r="B3255" s="93" t="s">
        <v>876</v>
      </c>
      <c r="C3255" s="93" t="s">
        <v>10214</v>
      </c>
      <c r="D3255" s="93" t="s">
        <v>10215</v>
      </c>
      <c r="E3255" s="94">
        <v>0</v>
      </c>
      <c r="F3255" s="93" t="s">
        <v>1185</v>
      </c>
      <c r="H3255" s="3">
        <f>E3255+SUMIF('BR DTG CIKDITIRO'!C:C,C3255,'BR DTG CIKDITIRO'!E:E)</f>
        <v>0</v>
      </c>
    </row>
    <row r="3256" spans="1:8" ht="15.75" customHeight="1">
      <c r="A3256" s="93" t="s">
        <v>10216</v>
      </c>
      <c r="B3256" s="93" t="s">
        <v>876</v>
      </c>
      <c r="C3256" s="93" t="s">
        <v>10216</v>
      </c>
      <c r="D3256" s="93" t="s">
        <v>10217</v>
      </c>
      <c r="E3256" s="94">
        <v>0</v>
      </c>
      <c r="F3256" s="93" t="s">
        <v>1185</v>
      </c>
      <c r="H3256" s="3">
        <f>E3256+SUMIF('BR DTG CIKDITIRO'!C:C,C3256,'BR DTG CIKDITIRO'!E:E)</f>
        <v>0</v>
      </c>
    </row>
    <row r="3257" spans="1:8" ht="15.75" customHeight="1">
      <c r="A3257" s="93" t="s">
        <v>7416</v>
      </c>
      <c r="B3257" s="93" t="s">
        <v>876</v>
      </c>
      <c r="C3257" s="93" t="s">
        <v>7416</v>
      </c>
      <c r="D3257" s="93" t="s">
        <v>7417</v>
      </c>
      <c r="E3257" s="94">
        <v>0</v>
      </c>
      <c r="F3257" s="93" t="s">
        <v>1185</v>
      </c>
      <c r="H3257" s="3">
        <f>E3257+SUMIF('BR DTG CIKDITIRO'!C:C,C3257,'BR DTG CIKDITIRO'!E:E)</f>
        <v>0</v>
      </c>
    </row>
    <row r="3258" spans="1:8" ht="15.75" customHeight="1">
      <c r="A3258" s="93" t="s">
        <v>10218</v>
      </c>
      <c r="B3258" s="93" t="s">
        <v>876</v>
      </c>
      <c r="C3258" s="93" t="s">
        <v>10218</v>
      </c>
      <c r="D3258" s="93" t="s">
        <v>10219</v>
      </c>
      <c r="E3258" s="94">
        <v>0</v>
      </c>
      <c r="F3258" s="93" t="s">
        <v>1185</v>
      </c>
      <c r="H3258" s="3">
        <f>E3258+SUMIF('BR DTG CIKDITIRO'!C:C,C3258,'BR DTG CIKDITIRO'!E:E)</f>
        <v>0</v>
      </c>
    </row>
    <row r="3259" spans="1:8" ht="15.75" customHeight="1">
      <c r="A3259" s="93" t="s">
        <v>10220</v>
      </c>
      <c r="B3259" s="93" t="s">
        <v>876</v>
      </c>
      <c r="C3259" s="93" t="s">
        <v>10220</v>
      </c>
      <c r="D3259" s="93" t="s">
        <v>10221</v>
      </c>
      <c r="E3259" s="94">
        <v>0</v>
      </c>
      <c r="F3259" s="93" t="s">
        <v>1185</v>
      </c>
      <c r="H3259" s="3">
        <f>E3259+SUMIF('BR DTG CIKDITIRO'!C:C,C3259,'BR DTG CIKDITIRO'!E:E)</f>
        <v>0</v>
      </c>
    </row>
    <row r="3260" spans="1:8" ht="15.75" customHeight="1">
      <c r="A3260" s="93" t="s">
        <v>7420</v>
      </c>
      <c r="B3260" s="93" t="s">
        <v>1100</v>
      </c>
      <c r="C3260" s="93" t="s">
        <v>7420</v>
      </c>
      <c r="D3260" s="93" t="s">
        <v>7421</v>
      </c>
      <c r="E3260" s="94">
        <v>0</v>
      </c>
      <c r="F3260" s="93" t="s">
        <v>1185</v>
      </c>
      <c r="H3260" s="3">
        <f>E3260+SUMIF('BR DTG CIKDITIRO'!C:C,C3260,'BR DTG CIKDITIRO'!E:E)</f>
        <v>0</v>
      </c>
    </row>
    <row r="3261" spans="1:8" ht="15.75" customHeight="1">
      <c r="A3261" s="93" t="s">
        <v>10224</v>
      </c>
      <c r="B3261" s="93" t="s">
        <v>876</v>
      </c>
      <c r="C3261" s="93" t="s">
        <v>10224</v>
      </c>
      <c r="D3261" s="93" t="s">
        <v>10225</v>
      </c>
      <c r="E3261" s="94">
        <v>0</v>
      </c>
      <c r="F3261" s="93" t="s">
        <v>1185</v>
      </c>
      <c r="H3261" s="3">
        <f>E3261+SUMIF('BR DTG CIKDITIRO'!C:C,C3261,'BR DTG CIKDITIRO'!E:E)</f>
        <v>0</v>
      </c>
    </row>
    <row r="3262" spans="1:8" ht="15.75" customHeight="1">
      <c r="A3262" s="93" t="s">
        <v>7424</v>
      </c>
      <c r="B3262" s="93" t="s">
        <v>876</v>
      </c>
      <c r="C3262" s="93" t="s">
        <v>7424</v>
      </c>
      <c r="D3262" s="93" t="s">
        <v>10226</v>
      </c>
      <c r="E3262" s="94">
        <v>0</v>
      </c>
      <c r="F3262" s="93" t="s">
        <v>1185</v>
      </c>
      <c r="H3262" s="3">
        <f>E3262+SUMIF('BR DTG CIKDITIRO'!C:C,C3262,'BR DTG CIKDITIRO'!E:E)</f>
        <v>0</v>
      </c>
    </row>
    <row r="3263" spans="1:8" ht="15.75" customHeight="1">
      <c r="A3263" s="93" t="s">
        <v>7430</v>
      </c>
      <c r="B3263" s="93" t="s">
        <v>876</v>
      </c>
      <c r="C3263" s="93" t="s">
        <v>7430</v>
      </c>
      <c r="D3263" s="93" t="s">
        <v>7431</v>
      </c>
      <c r="E3263" s="94">
        <v>0</v>
      </c>
      <c r="F3263" s="93" t="s">
        <v>1185</v>
      </c>
      <c r="H3263" s="3">
        <f>E3263+SUMIF('BR DTG CIKDITIRO'!C:C,C3263,'BR DTG CIKDITIRO'!E:E)</f>
        <v>0</v>
      </c>
    </row>
    <row r="3264" spans="1:8" ht="15.75" customHeight="1">
      <c r="A3264" s="93" t="s">
        <v>7432</v>
      </c>
      <c r="B3264" s="93" t="s">
        <v>876</v>
      </c>
      <c r="C3264" s="93" t="s">
        <v>7432</v>
      </c>
      <c r="D3264" s="93" t="s">
        <v>7433</v>
      </c>
      <c r="E3264" s="94">
        <v>0</v>
      </c>
      <c r="F3264" s="93" t="s">
        <v>1185</v>
      </c>
      <c r="H3264" s="3">
        <f>E3264+SUMIF('BR DTG CIKDITIRO'!C:C,C3264,'BR DTG CIKDITIRO'!E:E)</f>
        <v>0</v>
      </c>
    </row>
    <row r="3265" spans="1:8" ht="15.75" customHeight="1">
      <c r="A3265" s="93" t="s">
        <v>7434</v>
      </c>
      <c r="B3265" s="93" t="s">
        <v>876</v>
      </c>
      <c r="C3265" s="93" t="s">
        <v>7434</v>
      </c>
      <c r="D3265" s="93" t="s">
        <v>7435</v>
      </c>
      <c r="E3265" s="94">
        <v>0</v>
      </c>
      <c r="F3265" s="93" t="s">
        <v>1185</v>
      </c>
      <c r="H3265" s="3">
        <f>E3265+SUMIF('BR DTG CIKDITIRO'!C:C,C3265,'BR DTG CIKDITIRO'!E:E)</f>
        <v>0</v>
      </c>
    </row>
    <row r="3266" spans="1:8" ht="15.75" customHeight="1">
      <c r="A3266" s="93" t="s">
        <v>7436</v>
      </c>
      <c r="B3266" s="93" t="s">
        <v>876</v>
      </c>
      <c r="C3266" s="93" t="s">
        <v>7436</v>
      </c>
      <c r="D3266" s="93" t="s">
        <v>7437</v>
      </c>
      <c r="E3266" s="94">
        <v>0</v>
      </c>
      <c r="F3266" s="93" t="s">
        <v>1185</v>
      </c>
      <c r="H3266" s="3">
        <f>E3266+SUMIF('BR DTG CIKDITIRO'!C:C,C3266,'BR DTG CIKDITIRO'!E:E)</f>
        <v>0</v>
      </c>
    </row>
    <row r="3267" spans="1:8" ht="15.75" customHeight="1">
      <c r="A3267" s="93" t="s">
        <v>10227</v>
      </c>
      <c r="B3267" s="93" t="s">
        <v>876</v>
      </c>
      <c r="C3267" s="93" t="s">
        <v>10227</v>
      </c>
      <c r="D3267" s="93" t="s">
        <v>10228</v>
      </c>
      <c r="E3267" s="94">
        <v>0</v>
      </c>
      <c r="F3267" s="93" t="s">
        <v>1185</v>
      </c>
      <c r="H3267" s="3">
        <f>E3267+SUMIF('BR DTG CIKDITIRO'!C:C,C3267,'BR DTG CIKDITIRO'!E:E)</f>
        <v>0</v>
      </c>
    </row>
    <row r="3268" spans="1:8" ht="15.75" customHeight="1">
      <c r="A3268" s="93" t="s">
        <v>10229</v>
      </c>
      <c r="B3268" s="93" t="s">
        <v>876</v>
      </c>
      <c r="C3268" s="93" t="s">
        <v>10229</v>
      </c>
      <c r="D3268" s="93" t="s">
        <v>10230</v>
      </c>
      <c r="E3268" s="94">
        <v>0</v>
      </c>
      <c r="F3268" s="93" t="s">
        <v>1185</v>
      </c>
      <c r="H3268" s="3">
        <f>E3268+SUMIF('BR DTG CIKDITIRO'!C:C,C3268,'BR DTG CIKDITIRO'!E:E)</f>
        <v>0</v>
      </c>
    </row>
    <row r="3269" spans="1:8" ht="15.75" customHeight="1">
      <c r="A3269" s="93" t="s">
        <v>7446</v>
      </c>
      <c r="B3269" s="93" t="s">
        <v>984</v>
      </c>
      <c r="C3269" s="93" t="s">
        <v>7446</v>
      </c>
      <c r="D3269" s="93" t="s">
        <v>7447</v>
      </c>
      <c r="E3269" s="94">
        <v>1</v>
      </c>
      <c r="F3269" s="93" t="s">
        <v>1185</v>
      </c>
      <c r="H3269" s="3">
        <f>E3269+SUMIF('BR DTG CIKDITIRO'!C:C,C3269,'BR DTG CIKDITIRO'!E:E)</f>
        <v>1</v>
      </c>
    </row>
    <row r="3270" spans="1:8" ht="15.75" customHeight="1">
      <c r="A3270" s="93" t="s">
        <v>7450</v>
      </c>
      <c r="B3270" s="93" t="s">
        <v>876</v>
      </c>
      <c r="C3270" s="93" t="s">
        <v>7450</v>
      </c>
      <c r="D3270" s="93" t="s">
        <v>7451</v>
      </c>
      <c r="E3270" s="94">
        <v>0</v>
      </c>
      <c r="F3270" s="93" t="s">
        <v>1185</v>
      </c>
      <c r="H3270" s="3">
        <f>E3270+SUMIF('BR DTG CIKDITIRO'!C:C,C3270,'BR DTG CIKDITIRO'!E:E)</f>
        <v>0</v>
      </c>
    </row>
    <row r="3271" spans="1:8" ht="15.75" customHeight="1">
      <c r="A3271" s="93" t="s">
        <v>1263</v>
      </c>
      <c r="B3271" s="93" t="s">
        <v>984</v>
      </c>
      <c r="C3271" s="93" t="s">
        <v>1263</v>
      </c>
      <c r="D3271" s="93" t="s">
        <v>1264</v>
      </c>
      <c r="E3271" s="94">
        <v>3</v>
      </c>
      <c r="F3271" s="93" t="s">
        <v>1185</v>
      </c>
      <c r="H3271" s="3">
        <f>E3271+SUMIF('BR DTG CIKDITIRO'!C:C,C3271,'BR DTG CIKDITIRO'!E:E)</f>
        <v>3</v>
      </c>
    </row>
    <row r="3272" spans="1:8" ht="15.75" customHeight="1">
      <c r="A3272" s="93" t="s">
        <v>7452</v>
      </c>
      <c r="B3272" s="93" t="s">
        <v>876</v>
      </c>
      <c r="C3272" s="93" t="s">
        <v>7452</v>
      </c>
      <c r="D3272" s="93" t="s">
        <v>7453</v>
      </c>
      <c r="E3272" s="94">
        <v>0</v>
      </c>
      <c r="F3272" s="93" t="s">
        <v>1185</v>
      </c>
      <c r="H3272" s="3">
        <f>E3272+SUMIF('BR DTG CIKDITIRO'!C:C,C3272,'BR DTG CIKDITIRO'!E:E)</f>
        <v>0</v>
      </c>
    </row>
    <row r="3273" spans="1:8" ht="15.75" customHeight="1">
      <c r="A3273" s="93" t="s">
        <v>7454</v>
      </c>
      <c r="B3273" s="93" t="s">
        <v>876</v>
      </c>
      <c r="C3273" s="93" t="s">
        <v>7454</v>
      </c>
      <c r="D3273" s="93" t="s">
        <v>7455</v>
      </c>
      <c r="E3273" s="94">
        <v>0</v>
      </c>
      <c r="F3273" s="93" t="s">
        <v>1185</v>
      </c>
      <c r="H3273" s="3">
        <f>E3273+SUMIF('BR DTG CIKDITIRO'!C:C,C3273,'BR DTG CIKDITIRO'!E:E)</f>
        <v>0</v>
      </c>
    </row>
    <row r="3274" spans="1:8" ht="15.75" customHeight="1">
      <c r="A3274" s="93" t="s">
        <v>7456</v>
      </c>
      <c r="B3274" s="93" t="s">
        <v>876</v>
      </c>
      <c r="C3274" s="93" t="s">
        <v>7456</v>
      </c>
      <c r="D3274" s="93" t="s">
        <v>7457</v>
      </c>
      <c r="E3274" s="94">
        <v>0</v>
      </c>
      <c r="F3274" s="93" t="s">
        <v>1185</v>
      </c>
      <c r="H3274" s="3">
        <f>E3274+SUMIF('BR DTG CIKDITIRO'!C:C,C3274,'BR DTG CIKDITIRO'!E:E)</f>
        <v>0</v>
      </c>
    </row>
    <row r="3275" spans="1:8" ht="15.75" customHeight="1">
      <c r="A3275" s="93" t="s">
        <v>10231</v>
      </c>
      <c r="B3275" s="93" t="s">
        <v>876</v>
      </c>
      <c r="C3275" s="93" t="s">
        <v>10231</v>
      </c>
      <c r="D3275" s="93" t="s">
        <v>10232</v>
      </c>
      <c r="E3275" s="94">
        <v>0</v>
      </c>
      <c r="F3275" s="93" t="s">
        <v>1185</v>
      </c>
      <c r="H3275" s="3">
        <f>E3275+SUMIF('BR DTG CIKDITIRO'!C:C,C3275,'BR DTG CIKDITIRO'!E:E)</f>
        <v>0</v>
      </c>
    </row>
    <row r="3276" spans="1:8" ht="15.75" customHeight="1">
      <c r="A3276" s="93" t="s">
        <v>10233</v>
      </c>
      <c r="B3276" s="93" t="s">
        <v>876</v>
      </c>
      <c r="C3276" s="93" t="s">
        <v>10233</v>
      </c>
      <c r="D3276" s="93" t="s">
        <v>10234</v>
      </c>
      <c r="E3276" s="94">
        <v>0</v>
      </c>
      <c r="F3276" s="93" t="s">
        <v>1185</v>
      </c>
      <c r="H3276" s="3">
        <f>E3276+SUMIF('BR DTG CIKDITIRO'!C:C,C3276,'BR DTG CIKDITIRO'!E:E)</f>
        <v>0</v>
      </c>
    </row>
    <row r="3277" spans="1:8" ht="15.75" customHeight="1">
      <c r="A3277" s="93" t="s">
        <v>7460</v>
      </c>
      <c r="B3277" s="93" t="s">
        <v>876</v>
      </c>
      <c r="C3277" s="93" t="s">
        <v>7460</v>
      </c>
      <c r="D3277" s="93" t="s">
        <v>7461</v>
      </c>
      <c r="E3277" s="94">
        <v>0</v>
      </c>
      <c r="F3277" s="93" t="s">
        <v>1185</v>
      </c>
      <c r="H3277" s="3">
        <f>E3277+SUMIF('BR DTG CIKDITIRO'!C:C,C3277,'BR DTG CIKDITIRO'!E:E)</f>
        <v>0</v>
      </c>
    </row>
    <row r="3278" spans="1:8" ht="15.75" customHeight="1">
      <c r="A3278" s="93" t="s">
        <v>7462</v>
      </c>
      <c r="B3278" s="93" t="s">
        <v>876</v>
      </c>
      <c r="C3278" s="93" t="s">
        <v>7462</v>
      </c>
      <c r="D3278" s="93" t="s">
        <v>7463</v>
      </c>
      <c r="E3278" s="94">
        <v>0</v>
      </c>
      <c r="F3278" s="93" t="s">
        <v>1185</v>
      </c>
      <c r="H3278" s="3">
        <f>E3278+SUMIF('BR DTG CIKDITIRO'!C:C,C3278,'BR DTG CIKDITIRO'!E:E)</f>
        <v>0</v>
      </c>
    </row>
    <row r="3279" spans="1:8" ht="15.75" customHeight="1">
      <c r="A3279" s="93" t="s">
        <v>10235</v>
      </c>
      <c r="B3279" s="93" t="s">
        <v>876</v>
      </c>
      <c r="C3279" s="93" t="s">
        <v>10235</v>
      </c>
      <c r="D3279" s="93" t="s">
        <v>10236</v>
      </c>
      <c r="E3279" s="94">
        <v>0</v>
      </c>
      <c r="F3279" s="93" t="s">
        <v>1185</v>
      </c>
      <c r="H3279" s="3">
        <f>E3279+SUMIF('BR DTG CIKDITIRO'!C:C,C3279,'BR DTG CIKDITIRO'!E:E)</f>
        <v>0</v>
      </c>
    </row>
    <row r="3280" spans="1:8" ht="15.75" customHeight="1">
      <c r="A3280" s="93" t="s">
        <v>7464</v>
      </c>
      <c r="B3280" s="93" t="s">
        <v>876</v>
      </c>
      <c r="C3280" s="93" t="s">
        <v>7464</v>
      </c>
      <c r="D3280" s="93" t="s">
        <v>7465</v>
      </c>
      <c r="E3280" s="94">
        <v>0</v>
      </c>
      <c r="F3280" s="93" t="s">
        <v>1185</v>
      </c>
      <c r="H3280" s="3">
        <f>E3280+SUMIF('BR DTG CIKDITIRO'!C:C,C3280,'BR DTG CIKDITIRO'!E:E)</f>
        <v>0</v>
      </c>
    </row>
    <row r="3281" spans="1:8" ht="15.75" customHeight="1">
      <c r="A3281" s="93" t="s">
        <v>7468</v>
      </c>
      <c r="B3281" s="93" t="s">
        <v>876</v>
      </c>
      <c r="C3281" s="93" t="s">
        <v>7468</v>
      </c>
      <c r="D3281" s="93" t="s">
        <v>7469</v>
      </c>
      <c r="E3281" s="94">
        <v>0</v>
      </c>
      <c r="F3281" s="93" t="s">
        <v>1185</v>
      </c>
      <c r="H3281" s="3">
        <f>E3281+SUMIF('BR DTG CIKDITIRO'!C:C,C3281,'BR DTG CIKDITIRO'!E:E)</f>
        <v>0</v>
      </c>
    </row>
    <row r="3282" spans="1:8" ht="15.75" customHeight="1">
      <c r="A3282" s="93" t="s">
        <v>10237</v>
      </c>
      <c r="B3282" s="93" t="s">
        <v>876</v>
      </c>
      <c r="C3282" s="93" t="s">
        <v>10237</v>
      </c>
      <c r="D3282" s="93" t="s">
        <v>10238</v>
      </c>
      <c r="E3282" s="94">
        <v>0</v>
      </c>
      <c r="F3282" s="93" t="s">
        <v>1185</v>
      </c>
      <c r="H3282" s="3">
        <f>E3282+SUMIF('BR DTG CIKDITIRO'!C:C,C3282,'BR DTG CIKDITIRO'!E:E)</f>
        <v>0</v>
      </c>
    </row>
    <row r="3283" spans="1:8" ht="15.75" customHeight="1">
      <c r="A3283" s="93" t="s">
        <v>10239</v>
      </c>
      <c r="B3283" s="93" t="s">
        <v>876</v>
      </c>
      <c r="C3283" s="93" t="s">
        <v>10239</v>
      </c>
      <c r="D3283" s="93" t="s">
        <v>10240</v>
      </c>
      <c r="E3283" s="94">
        <v>0</v>
      </c>
      <c r="F3283" s="93" t="s">
        <v>1185</v>
      </c>
      <c r="H3283" s="3">
        <f>E3283+SUMIF('BR DTG CIKDITIRO'!C:C,C3283,'BR DTG CIKDITIRO'!E:E)</f>
        <v>0</v>
      </c>
    </row>
    <row r="3284" spans="1:8" ht="15.75" customHeight="1">
      <c r="A3284" s="93" t="s">
        <v>10241</v>
      </c>
      <c r="B3284" s="93" t="s">
        <v>876</v>
      </c>
      <c r="C3284" s="93" t="s">
        <v>10241</v>
      </c>
      <c r="D3284" s="93" t="s">
        <v>10242</v>
      </c>
      <c r="E3284" s="94">
        <v>0</v>
      </c>
      <c r="F3284" s="93" t="s">
        <v>1185</v>
      </c>
      <c r="H3284" s="3">
        <f>E3284+SUMIF('BR DTG CIKDITIRO'!C:C,C3284,'BR DTG CIKDITIRO'!E:E)</f>
        <v>0</v>
      </c>
    </row>
    <row r="3285" spans="1:8" ht="15.75" customHeight="1">
      <c r="A3285" s="93" t="s">
        <v>7474</v>
      </c>
      <c r="B3285" s="93" t="s">
        <v>876</v>
      </c>
      <c r="C3285" s="93" t="s">
        <v>7474</v>
      </c>
      <c r="D3285" s="93" t="s">
        <v>7475</v>
      </c>
      <c r="E3285" s="94">
        <v>0</v>
      </c>
      <c r="F3285" s="93" t="s">
        <v>1185</v>
      </c>
      <c r="H3285" s="3">
        <f>E3285+SUMIF('BR DTG CIKDITIRO'!C:C,C3285,'BR DTG CIKDITIRO'!E:E)</f>
        <v>0</v>
      </c>
    </row>
    <row r="3286" spans="1:8" ht="15.75" customHeight="1">
      <c r="A3286" s="93" t="s">
        <v>7476</v>
      </c>
      <c r="B3286" s="93" t="s">
        <v>876</v>
      </c>
      <c r="C3286" s="93" t="s">
        <v>7476</v>
      </c>
      <c r="D3286" s="93" t="s">
        <v>7477</v>
      </c>
      <c r="E3286" s="94">
        <v>0</v>
      </c>
      <c r="F3286" s="93" t="s">
        <v>1185</v>
      </c>
      <c r="H3286" s="3">
        <f>E3286+SUMIF('BR DTG CIKDITIRO'!C:C,C3286,'BR DTG CIKDITIRO'!E:E)</f>
        <v>0</v>
      </c>
    </row>
    <row r="3287" spans="1:8" ht="15.75" customHeight="1">
      <c r="A3287" s="93" t="s">
        <v>7478</v>
      </c>
      <c r="B3287" s="93" t="s">
        <v>876</v>
      </c>
      <c r="C3287" s="93" t="s">
        <v>7478</v>
      </c>
      <c r="D3287" s="93" t="s">
        <v>7479</v>
      </c>
      <c r="E3287" s="94">
        <v>0</v>
      </c>
      <c r="F3287" s="93" t="s">
        <v>1185</v>
      </c>
      <c r="H3287" s="3">
        <f>E3287+SUMIF('BR DTG CIKDITIRO'!C:C,C3287,'BR DTG CIKDITIRO'!E:E)</f>
        <v>0</v>
      </c>
    </row>
    <row r="3288" spans="1:8" ht="15.75" customHeight="1">
      <c r="A3288" s="93" t="s">
        <v>10243</v>
      </c>
      <c r="B3288" s="93" t="s">
        <v>876</v>
      </c>
      <c r="C3288" s="93" t="s">
        <v>10243</v>
      </c>
      <c r="D3288" s="93" t="s">
        <v>10244</v>
      </c>
      <c r="E3288" s="94">
        <v>0</v>
      </c>
      <c r="F3288" s="93" t="s">
        <v>1185</v>
      </c>
      <c r="H3288" s="3">
        <f>E3288+SUMIF('BR DTG CIKDITIRO'!C:C,C3288,'BR DTG CIKDITIRO'!E:E)</f>
        <v>0</v>
      </c>
    </row>
    <row r="3289" spans="1:8" ht="15.75" customHeight="1">
      <c r="A3289" s="93" t="s">
        <v>7480</v>
      </c>
      <c r="B3289" s="93" t="s">
        <v>876</v>
      </c>
      <c r="C3289" s="93" t="s">
        <v>7480</v>
      </c>
      <c r="D3289" s="93" t="s">
        <v>7481</v>
      </c>
      <c r="E3289" s="94">
        <v>0</v>
      </c>
      <c r="F3289" s="93" t="s">
        <v>1185</v>
      </c>
      <c r="H3289" s="3">
        <f>E3289+SUMIF('BR DTG CIKDITIRO'!C:C,C3289,'BR DTG CIKDITIRO'!E:E)</f>
        <v>0</v>
      </c>
    </row>
    <row r="3290" spans="1:8" ht="15.75" customHeight="1">
      <c r="A3290" s="93" t="s">
        <v>7482</v>
      </c>
      <c r="B3290" s="93" t="s">
        <v>876</v>
      </c>
      <c r="C3290" s="93" t="s">
        <v>7482</v>
      </c>
      <c r="D3290" s="93" t="s">
        <v>7483</v>
      </c>
      <c r="E3290" s="94">
        <v>0</v>
      </c>
      <c r="F3290" s="93" t="s">
        <v>1185</v>
      </c>
      <c r="H3290" s="3">
        <f>E3290+SUMIF('BR DTG CIKDITIRO'!C:C,C3290,'BR DTG CIKDITIRO'!E:E)</f>
        <v>0</v>
      </c>
    </row>
    <row r="3291" spans="1:8" ht="15.75" customHeight="1">
      <c r="A3291" s="93" t="s">
        <v>7484</v>
      </c>
      <c r="B3291" s="93" t="s">
        <v>876</v>
      </c>
      <c r="C3291" s="93" t="s">
        <v>7484</v>
      </c>
      <c r="D3291" s="93" t="s">
        <v>10245</v>
      </c>
      <c r="E3291" s="94">
        <v>1</v>
      </c>
      <c r="F3291" s="93" t="s">
        <v>1185</v>
      </c>
      <c r="H3291" s="3">
        <f>E3291+SUMIF('BR DTG CIKDITIRO'!C:C,C3291,'BR DTG CIKDITIRO'!E:E)</f>
        <v>1</v>
      </c>
    </row>
    <row r="3292" spans="1:8" ht="15.75" customHeight="1">
      <c r="A3292" s="93" t="s">
        <v>7488</v>
      </c>
      <c r="B3292" s="93" t="s">
        <v>876</v>
      </c>
      <c r="C3292" s="93" t="s">
        <v>7488</v>
      </c>
      <c r="D3292" s="93" t="s">
        <v>7489</v>
      </c>
      <c r="E3292" s="94">
        <v>0</v>
      </c>
      <c r="F3292" s="93" t="s">
        <v>1185</v>
      </c>
      <c r="H3292" s="3">
        <f>E3292+SUMIF('BR DTG CIKDITIRO'!C:C,C3292,'BR DTG CIKDITIRO'!E:E)</f>
        <v>0</v>
      </c>
    </row>
    <row r="3293" spans="1:8" ht="15.75" customHeight="1">
      <c r="A3293" s="93" t="s">
        <v>10246</v>
      </c>
      <c r="B3293" s="93" t="s">
        <v>876</v>
      </c>
      <c r="C3293" s="93" t="s">
        <v>10246</v>
      </c>
      <c r="D3293" s="93" t="s">
        <v>10247</v>
      </c>
      <c r="E3293" s="94">
        <v>0</v>
      </c>
      <c r="F3293" s="93" t="s">
        <v>1185</v>
      </c>
      <c r="H3293" s="3">
        <f>E3293+SUMIF('BR DTG CIKDITIRO'!C:C,C3293,'BR DTG CIKDITIRO'!E:E)</f>
        <v>0</v>
      </c>
    </row>
    <row r="3294" spans="1:8" ht="15.75" customHeight="1">
      <c r="A3294" s="93" t="s">
        <v>7490</v>
      </c>
      <c r="B3294" s="93" t="s">
        <v>876</v>
      </c>
      <c r="C3294" s="93" t="s">
        <v>7490</v>
      </c>
      <c r="D3294" s="93" t="s">
        <v>7491</v>
      </c>
      <c r="E3294" s="94">
        <v>0</v>
      </c>
      <c r="F3294" s="93" t="s">
        <v>1185</v>
      </c>
      <c r="H3294" s="3">
        <f>E3294+SUMIF('BR DTG CIKDITIRO'!C:C,C3294,'BR DTG CIKDITIRO'!E:E)</f>
        <v>0</v>
      </c>
    </row>
    <row r="3295" spans="1:8" ht="15.75" customHeight="1">
      <c r="A3295" s="93" t="s">
        <v>7492</v>
      </c>
      <c r="B3295" s="93" t="s">
        <v>876</v>
      </c>
      <c r="C3295" s="93" t="s">
        <v>7492</v>
      </c>
      <c r="D3295" s="93" t="s">
        <v>7493</v>
      </c>
      <c r="E3295" s="94">
        <v>0</v>
      </c>
      <c r="F3295" s="93" t="s">
        <v>1185</v>
      </c>
      <c r="H3295" s="3">
        <f>E3295+SUMIF('BR DTG CIKDITIRO'!C:C,C3295,'BR DTG CIKDITIRO'!E:E)</f>
        <v>0</v>
      </c>
    </row>
    <row r="3296" spans="1:8" ht="15.75" customHeight="1">
      <c r="A3296" s="93" t="s">
        <v>10248</v>
      </c>
      <c r="B3296" s="93" t="s">
        <v>876</v>
      </c>
      <c r="C3296" s="93" t="s">
        <v>10248</v>
      </c>
      <c r="D3296" s="93" t="s">
        <v>10249</v>
      </c>
      <c r="E3296" s="94">
        <v>0</v>
      </c>
      <c r="F3296" s="93" t="s">
        <v>1185</v>
      </c>
      <c r="H3296" s="3">
        <f>E3296+SUMIF('BR DTG CIKDITIRO'!C:C,C3296,'BR DTG CIKDITIRO'!E:E)</f>
        <v>0</v>
      </c>
    </row>
    <row r="3297" spans="1:8" ht="15.75" customHeight="1">
      <c r="A3297" s="93" t="s">
        <v>7494</v>
      </c>
      <c r="B3297" s="93" t="s">
        <v>876</v>
      </c>
      <c r="C3297" s="93" t="s">
        <v>7494</v>
      </c>
      <c r="D3297" s="93" t="s">
        <v>7495</v>
      </c>
      <c r="E3297" s="94">
        <v>0</v>
      </c>
      <c r="F3297" s="93" t="s">
        <v>1185</v>
      </c>
      <c r="H3297" s="3">
        <f>E3297+SUMIF('BR DTG CIKDITIRO'!C:C,C3297,'BR DTG CIKDITIRO'!E:E)</f>
        <v>0</v>
      </c>
    </row>
    <row r="3298" spans="1:8" ht="15.75" customHeight="1">
      <c r="A3298" s="93" t="s">
        <v>10250</v>
      </c>
      <c r="B3298" s="93" t="s">
        <v>876</v>
      </c>
      <c r="C3298" s="93" t="s">
        <v>10250</v>
      </c>
      <c r="D3298" s="93" t="s">
        <v>10251</v>
      </c>
      <c r="E3298" s="94">
        <v>0</v>
      </c>
      <c r="F3298" s="93" t="s">
        <v>1185</v>
      </c>
      <c r="H3298" s="3">
        <f>E3298+SUMIF('BR DTG CIKDITIRO'!C:C,C3298,'BR DTG CIKDITIRO'!E:E)</f>
        <v>0</v>
      </c>
    </row>
    <row r="3299" spans="1:8" ht="15.75" customHeight="1">
      <c r="A3299" s="93" t="s">
        <v>10252</v>
      </c>
      <c r="B3299" s="93" t="s">
        <v>876</v>
      </c>
      <c r="C3299" s="93" t="s">
        <v>10252</v>
      </c>
      <c r="D3299" s="93" t="s">
        <v>10253</v>
      </c>
      <c r="E3299" s="94">
        <v>0</v>
      </c>
      <c r="F3299" s="93" t="s">
        <v>1185</v>
      </c>
      <c r="H3299" s="3">
        <f>E3299+SUMIF('BR DTG CIKDITIRO'!C:C,C3299,'BR DTG CIKDITIRO'!E:E)</f>
        <v>0</v>
      </c>
    </row>
    <row r="3300" spans="1:8" ht="15.75" customHeight="1">
      <c r="A3300" s="93" t="s">
        <v>7500</v>
      </c>
      <c r="B3300" s="93" t="s">
        <v>876</v>
      </c>
      <c r="C3300" s="93" t="s">
        <v>7500</v>
      </c>
      <c r="D3300" s="93" t="s">
        <v>7501</v>
      </c>
      <c r="E3300" s="94">
        <v>0</v>
      </c>
      <c r="F3300" s="93" t="s">
        <v>1185</v>
      </c>
      <c r="H3300" s="3">
        <f>E3300+SUMIF('BR DTG CIKDITIRO'!C:C,C3300,'BR DTG CIKDITIRO'!E:E)</f>
        <v>0</v>
      </c>
    </row>
    <row r="3301" spans="1:8" ht="15.75" customHeight="1">
      <c r="A3301" s="93" t="s">
        <v>7502</v>
      </c>
      <c r="B3301" s="93" t="s">
        <v>876</v>
      </c>
      <c r="C3301" s="93" t="s">
        <v>7502</v>
      </c>
      <c r="D3301" s="93" t="s">
        <v>7503</v>
      </c>
      <c r="E3301" s="94">
        <v>0</v>
      </c>
      <c r="F3301" s="93" t="s">
        <v>1185</v>
      </c>
      <c r="H3301" s="3">
        <f>E3301+SUMIF('BR DTG CIKDITIRO'!C:C,C3301,'BR DTG CIKDITIRO'!E:E)</f>
        <v>0</v>
      </c>
    </row>
    <row r="3302" spans="1:8" ht="15.75" customHeight="1">
      <c r="A3302" s="93" t="s">
        <v>7506</v>
      </c>
      <c r="B3302" s="93" t="s">
        <v>876</v>
      </c>
      <c r="C3302" s="93" t="s">
        <v>7506</v>
      </c>
      <c r="D3302" s="93" t="s">
        <v>7507</v>
      </c>
      <c r="E3302" s="94">
        <v>0</v>
      </c>
      <c r="F3302" s="93" t="s">
        <v>1185</v>
      </c>
      <c r="H3302" s="3">
        <f>E3302+SUMIF('BR DTG CIKDITIRO'!C:C,C3302,'BR DTG CIKDITIRO'!E:E)</f>
        <v>0</v>
      </c>
    </row>
    <row r="3303" spans="1:8" ht="15.75" customHeight="1">
      <c r="A3303" s="93" t="s">
        <v>7510</v>
      </c>
      <c r="B3303" s="93" t="s">
        <v>876</v>
      </c>
      <c r="C3303" s="93" t="s">
        <v>7510</v>
      </c>
      <c r="D3303" s="93" t="s">
        <v>7511</v>
      </c>
      <c r="E3303" s="94">
        <v>0</v>
      </c>
      <c r="F3303" s="93" t="s">
        <v>1185</v>
      </c>
      <c r="H3303" s="3">
        <f>E3303+SUMIF('BR DTG CIKDITIRO'!C:C,C3303,'BR DTG CIKDITIRO'!E:E)</f>
        <v>0</v>
      </c>
    </row>
    <row r="3304" spans="1:8" ht="15.75" customHeight="1">
      <c r="A3304" s="93" t="s">
        <v>7514</v>
      </c>
      <c r="B3304" s="93" t="s">
        <v>876</v>
      </c>
      <c r="C3304" s="93" t="s">
        <v>7514</v>
      </c>
      <c r="D3304" s="93" t="s">
        <v>7515</v>
      </c>
      <c r="E3304" s="94">
        <v>0</v>
      </c>
      <c r="F3304" s="93" t="s">
        <v>1185</v>
      </c>
      <c r="H3304" s="3">
        <f>E3304+SUMIF('BR DTG CIKDITIRO'!C:C,C3304,'BR DTG CIKDITIRO'!E:E)</f>
        <v>0</v>
      </c>
    </row>
    <row r="3305" spans="1:8" ht="15.75" customHeight="1">
      <c r="A3305" s="93" t="s">
        <v>7516</v>
      </c>
      <c r="B3305" s="93" t="s">
        <v>876</v>
      </c>
      <c r="C3305" s="93" t="s">
        <v>7516</v>
      </c>
      <c r="D3305" s="93" t="s">
        <v>7517</v>
      </c>
      <c r="E3305" s="94">
        <v>0</v>
      </c>
      <c r="F3305" s="93" t="s">
        <v>1185</v>
      </c>
      <c r="H3305" s="3">
        <f>E3305+SUMIF('BR DTG CIKDITIRO'!C:C,C3305,'BR DTG CIKDITIRO'!E:E)</f>
        <v>0</v>
      </c>
    </row>
    <row r="3306" spans="1:8" ht="15.75" customHeight="1">
      <c r="A3306" s="93" t="s">
        <v>10254</v>
      </c>
      <c r="B3306" s="93" t="s">
        <v>876</v>
      </c>
      <c r="C3306" s="93" t="s">
        <v>10254</v>
      </c>
      <c r="D3306" s="93" t="s">
        <v>10255</v>
      </c>
      <c r="E3306" s="94">
        <v>0</v>
      </c>
      <c r="F3306" s="93" t="s">
        <v>1185</v>
      </c>
      <c r="H3306" s="3">
        <f>E3306+SUMIF('BR DTG CIKDITIRO'!C:C,C3306,'BR DTG CIKDITIRO'!E:E)</f>
        <v>0</v>
      </c>
    </row>
    <row r="3307" spans="1:8" ht="15.75" customHeight="1">
      <c r="A3307" s="93" t="s">
        <v>7518</v>
      </c>
      <c r="B3307" s="93" t="s">
        <v>876</v>
      </c>
      <c r="C3307" s="93" t="s">
        <v>7518</v>
      </c>
      <c r="D3307" s="93" t="s">
        <v>7519</v>
      </c>
      <c r="E3307" s="94">
        <v>0</v>
      </c>
      <c r="F3307" s="93" t="s">
        <v>1185</v>
      </c>
      <c r="H3307" s="3">
        <f>E3307+SUMIF('BR DTG CIKDITIRO'!C:C,C3307,'BR DTG CIKDITIRO'!E:E)</f>
        <v>0</v>
      </c>
    </row>
    <row r="3308" spans="1:8" ht="15.75" customHeight="1">
      <c r="A3308" s="93" t="s">
        <v>453</v>
      </c>
      <c r="B3308" s="93" t="s">
        <v>888</v>
      </c>
      <c r="C3308" s="93" t="s">
        <v>453</v>
      </c>
      <c r="D3308" s="93" t="s">
        <v>1265</v>
      </c>
      <c r="E3308" s="94">
        <v>4</v>
      </c>
      <c r="F3308" s="93" t="s">
        <v>1185</v>
      </c>
      <c r="H3308" s="3">
        <f>E3308+SUMIF('BR DTG CIKDITIRO'!C:C,C3308,'BR DTG CIKDITIRO'!E:E)</f>
        <v>4</v>
      </c>
    </row>
    <row r="3309" spans="1:8" ht="15.75" customHeight="1">
      <c r="A3309" s="93" t="s">
        <v>7520</v>
      </c>
      <c r="B3309" s="93" t="s">
        <v>876</v>
      </c>
      <c r="C3309" s="93" t="s">
        <v>7520</v>
      </c>
      <c r="D3309" s="93" t="s">
        <v>10256</v>
      </c>
      <c r="E3309" s="94">
        <v>0</v>
      </c>
      <c r="F3309" s="93" t="s">
        <v>1185</v>
      </c>
      <c r="H3309" s="3">
        <f>E3309+SUMIF('BR DTG CIKDITIRO'!C:C,C3309,'BR DTG CIKDITIRO'!E:E)</f>
        <v>0</v>
      </c>
    </row>
    <row r="3310" spans="1:8" ht="15.75" customHeight="1">
      <c r="A3310" s="93" t="s">
        <v>10257</v>
      </c>
      <c r="B3310" s="93" t="s">
        <v>876</v>
      </c>
      <c r="C3310" s="93" t="s">
        <v>10257</v>
      </c>
      <c r="D3310" s="93" t="s">
        <v>10258</v>
      </c>
      <c r="E3310" s="94">
        <v>0</v>
      </c>
      <c r="F3310" s="93" t="s">
        <v>1185</v>
      </c>
      <c r="H3310" s="3">
        <f>E3310+SUMIF('BR DTG CIKDITIRO'!C:C,C3310,'BR DTG CIKDITIRO'!E:E)</f>
        <v>0</v>
      </c>
    </row>
    <row r="3311" spans="1:8" ht="15.75" customHeight="1">
      <c r="A3311" s="93" t="s">
        <v>7522</v>
      </c>
      <c r="B3311" s="93" t="s">
        <v>876</v>
      </c>
      <c r="C3311" s="93" t="s">
        <v>7522</v>
      </c>
      <c r="D3311" s="93" t="s">
        <v>7523</v>
      </c>
      <c r="E3311" s="94">
        <v>0</v>
      </c>
      <c r="F3311" s="93" t="s">
        <v>1185</v>
      </c>
      <c r="H3311" s="3">
        <f>E3311+SUMIF('BR DTG CIKDITIRO'!C:C,C3311,'BR DTG CIKDITIRO'!E:E)</f>
        <v>0</v>
      </c>
    </row>
    <row r="3312" spans="1:8" ht="15.75" customHeight="1">
      <c r="A3312" s="93" t="s">
        <v>7524</v>
      </c>
      <c r="B3312" s="93" t="s">
        <v>876</v>
      </c>
      <c r="C3312" s="93" t="s">
        <v>7524</v>
      </c>
      <c r="D3312" s="93" t="s">
        <v>7525</v>
      </c>
      <c r="E3312" s="94">
        <v>0</v>
      </c>
      <c r="F3312" s="93" t="s">
        <v>1185</v>
      </c>
      <c r="H3312" s="3">
        <f>E3312+SUMIF('BR DTG CIKDITIRO'!C:C,C3312,'BR DTG CIKDITIRO'!E:E)</f>
        <v>0</v>
      </c>
    </row>
    <row r="3313" spans="1:8" ht="15.75" customHeight="1">
      <c r="A3313" s="93" t="s">
        <v>10259</v>
      </c>
      <c r="B3313" s="93" t="s">
        <v>876</v>
      </c>
      <c r="C3313" s="93" t="s">
        <v>10259</v>
      </c>
      <c r="D3313" s="93" t="s">
        <v>10260</v>
      </c>
      <c r="E3313" s="94">
        <v>0</v>
      </c>
      <c r="F3313" s="93" t="s">
        <v>1185</v>
      </c>
      <c r="H3313" s="3">
        <f>E3313+SUMIF('BR DTG CIKDITIRO'!C:C,C3313,'BR DTG CIKDITIRO'!E:E)</f>
        <v>0</v>
      </c>
    </row>
    <row r="3314" spans="1:8" ht="15.75" customHeight="1">
      <c r="A3314" s="93" t="s">
        <v>7528</v>
      </c>
      <c r="B3314" s="93" t="s">
        <v>876</v>
      </c>
      <c r="C3314" s="93" t="s">
        <v>7528</v>
      </c>
      <c r="D3314" s="93" t="s">
        <v>7529</v>
      </c>
      <c r="E3314" s="94">
        <v>0</v>
      </c>
      <c r="F3314" s="93" t="s">
        <v>1185</v>
      </c>
      <c r="H3314" s="3">
        <f>E3314+SUMIF('BR DTG CIKDITIRO'!C:C,C3314,'BR DTG CIKDITIRO'!E:E)</f>
        <v>0</v>
      </c>
    </row>
    <row r="3315" spans="1:8" ht="15.75" customHeight="1">
      <c r="A3315" s="93" t="s">
        <v>10261</v>
      </c>
      <c r="B3315" s="93" t="s">
        <v>876</v>
      </c>
      <c r="C3315" s="93" t="s">
        <v>10261</v>
      </c>
      <c r="D3315" s="93" t="s">
        <v>10262</v>
      </c>
      <c r="E3315" s="94">
        <v>0</v>
      </c>
      <c r="F3315" s="93" t="s">
        <v>1185</v>
      </c>
      <c r="H3315" s="3">
        <f>E3315+SUMIF('BR DTG CIKDITIRO'!C:C,C3315,'BR DTG CIKDITIRO'!E:E)</f>
        <v>0</v>
      </c>
    </row>
    <row r="3316" spans="1:8" ht="15.75" customHeight="1">
      <c r="A3316" s="93" t="s">
        <v>10263</v>
      </c>
      <c r="B3316" s="93" t="s">
        <v>876</v>
      </c>
      <c r="C3316" s="93" t="s">
        <v>10263</v>
      </c>
      <c r="D3316" s="93" t="s">
        <v>10264</v>
      </c>
      <c r="E3316" s="94">
        <v>0</v>
      </c>
      <c r="F3316" s="93" t="s">
        <v>1185</v>
      </c>
      <c r="H3316" s="3">
        <f>E3316+SUMIF('BR DTG CIKDITIRO'!C:C,C3316,'BR DTG CIKDITIRO'!E:E)</f>
        <v>0</v>
      </c>
    </row>
    <row r="3317" spans="1:8" ht="15.75" customHeight="1">
      <c r="A3317" s="93" t="s">
        <v>454</v>
      </c>
      <c r="B3317" s="93" t="s">
        <v>888</v>
      </c>
      <c r="C3317" s="93" t="s">
        <v>454</v>
      </c>
      <c r="D3317" s="93" t="s">
        <v>1266</v>
      </c>
      <c r="E3317" s="94">
        <v>0</v>
      </c>
      <c r="F3317" s="93" t="s">
        <v>1185</v>
      </c>
      <c r="H3317" s="3">
        <f>E3317+SUMIF('BR DTG CIKDITIRO'!C:C,C3317,'BR DTG CIKDITIRO'!E:E)</f>
        <v>0</v>
      </c>
    </row>
    <row r="3318" spans="1:8" ht="15.75" customHeight="1">
      <c r="A3318" s="93" t="s">
        <v>10265</v>
      </c>
      <c r="B3318" s="93" t="s">
        <v>876</v>
      </c>
      <c r="C3318" s="93" t="s">
        <v>10265</v>
      </c>
      <c r="D3318" s="93" t="s">
        <v>10266</v>
      </c>
      <c r="E3318" s="94">
        <v>0</v>
      </c>
      <c r="F3318" s="93" t="s">
        <v>1185</v>
      </c>
      <c r="H3318" s="3">
        <f>E3318+SUMIF('BR DTG CIKDITIRO'!C:C,C3318,'BR DTG CIKDITIRO'!E:E)</f>
        <v>0</v>
      </c>
    </row>
    <row r="3319" spans="1:8" ht="15.75" customHeight="1">
      <c r="A3319" s="93" t="s">
        <v>455</v>
      </c>
      <c r="B3319" s="93" t="s">
        <v>888</v>
      </c>
      <c r="C3319" s="93" t="s">
        <v>455</v>
      </c>
      <c r="D3319" s="93" t="s">
        <v>1267</v>
      </c>
      <c r="E3319" s="94">
        <v>25</v>
      </c>
      <c r="F3319" s="93" t="s">
        <v>1185</v>
      </c>
      <c r="H3319" s="3">
        <f>E3319+SUMIF('BR DTG CIKDITIRO'!C:C,C3319,'BR DTG CIKDITIRO'!E:E)</f>
        <v>25</v>
      </c>
    </row>
    <row r="3320" spans="1:8" ht="15.75" customHeight="1">
      <c r="A3320" s="93" t="s">
        <v>10267</v>
      </c>
      <c r="B3320" s="93" t="s">
        <v>876</v>
      </c>
      <c r="C3320" s="93" t="s">
        <v>10267</v>
      </c>
      <c r="D3320" s="93" t="s">
        <v>10268</v>
      </c>
      <c r="E3320" s="94">
        <v>0</v>
      </c>
      <c r="F3320" s="93" t="s">
        <v>1185</v>
      </c>
      <c r="H3320" s="3">
        <f>E3320+SUMIF('BR DTG CIKDITIRO'!C:C,C3320,'BR DTG CIKDITIRO'!E:E)</f>
        <v>0</v>
      </c>
    </row>
    <row r="3321" spans="1:8" ht="15.75" customHeight="1">
      <c r="A3321" s="93" t="s">
        <v>7532</v>
      </c>
      <c r="B3321" s="93" t="s">
        <v>876</v>
      </c>
      <c r="C3321" s="93" t="s">
        <v>7532</v>
      </c>
      <c r="D3321" s="93" t="s">
        <v>7533</v>
      </c>
      <c r="E3321" s="94">
        <v>0</v>
      </c>
      <c r="F3321" s="93" t="s">
        <v>1185</v>
      </c>
      <c r="H3321" s="3">
        <f>E3321+SUMIF('BR DTG CIKDITIRO'!C:C,C3321,'BR DTG CIKDITIRO'!E:E)</f>
        <v>0</v>
      </c>
    </row>
    <row r="3322" spans="1:8" ht="15.75" customHeight="1">
      <c r="A3322" s="93" t="s">
        <v>7534</v>
      </c>
      <c r="B3322" s="93" t="s">
        <v>876</v>
      </c>
      <c r="C3322" s="93" t="s">
        <v>7534</v>
      </c>
      <c r="D3322" s="93" t="s">
        <v>7535</v>
      </c>
      <c r="E3322" s="94">
        <v>0</v>
      </c>
      <c r="F3322" s="93" t="s">
        <v>1185</v>
      </c>
      <c r="H3322" s="3">
        <f>E3322+SUMIF('BR DTG CIKDITIRO'!C:C,C3322,'BR DTG CIKDITIRO'!E:E)</f>
        <v>0</v>
      </c>
    </row>
    <row r="3323" spans="1:8" ht="15.75" customHeight="1">
      <c r="A3323" s="93" t="s">
        <v>7536</v>
      </c>
      <c r="B3323" s="93" t="s">
        <v>876</v>
      </c>
      <c r="C3323" s="93" t="s">
        <v>7536</v>
      </c>
      <c r="D3323" s="93" t="s">
        <v>7537</v>
      </c>
      <c r="E3323" s="94">
        <v>0</v>
      </c>
      <c r="F3323" s="93" t="s">
        <v>1185</v>
      </c>
      <c r="H3323" s="3">
        <f>E3323+SUMIF('BR DTG CIKDITIRO'!C:C,C3323,'BR DTG CIKDITIRO'!E:E)</f>
        <v>0</v>
      </c>
    </row>
    <row r="3324" spans="1:8" ht="15.75" customHeight="1">
      <c r="A3324" s="93" t="s">
        <v>7538</v>
      </c>
      <c r="B3324" s="93" t="s">
        <v>876</v>
      </c>
      <c r="C3324" s="93" t="s">
        <v>7538</v>
      </c>
      <c r="D3324" s="93" t="s">
        <v>7539</v>
      </c>
      <c r="E3324" s="94">
        <v>0</v>
      </c>
      <c r="F3324" s="93" t="s">
        <v>1185</v>
      </c>
      <c r="H3324" s="3">
        <f>E3324+SUMIF('BR DTG CIKDITIRO'!C:C,C3324,'BR DTG CIKDITIRO'!E:E)</f>
        <v>0</v>
      </c>
    </row>
    <row r="3325" spans="1:8" ht="15.75" customHeight="1">
      <c r="A3325" s="93" t="s">
        <v>456</v>
      </c>
      <c r="B3325" s="93" t="s">
        <v>888</v>
      </c>
      <c r="C3325" s="93" t="s">
        <v>456</v>
      </c>
      <c r="D3325" s="93" t="s">
        <v>1268</v>
      </c>
      <c r="E3325" s="94">
        <v>4</v>
      </c>
      <c r="F3325" s="93" t="s">
        <v>1185</v>
      </c>
      <c r="H3325" s="3">
        <f>E3325+SUMIF('BR DTG CIKDITIRO'!C:C,C3325,'BR DTG CIKDITIRO'!E:E)</f>
        <v>4</v>
      </c>
    </row>
    <row r="3326" spans="1:8" ht="15.75" customHeight="1">
      <c r="A3326" s="93" t="s">
        <v>2064</v>
      </c>
      <c r="B3326" s="93" t="s">
        <v>876</v>
      </c>
      <c r="C3326" s="93" t="s">
        <v>2064</v>
      </c>
      <c r="D3326" s="93" t="s">
        <v>2065</v>
      </c>
      <c r="E3326" s="94">
        <v>0</v>
      </c>
      <c r="F3326" s="93" t="s">
        <v>1185</v>
      </c>
      <c r="H3326" s="3">
        <f>E3326+SUMIF('BR DTG CIKDITIRO'!C:C,C3326,'BR DTG CIKDITIRO'!E:E)</f>
        <v>0</v>
      </c>
    </row>
    <row r="3327" spans="1:8" ht="15.75" customHeight="1">
      <c r="A3327" s="93" t="s">
        <v>10269</v>
      </c>
      <c r="B3327" s="93" t="s">
        <v>876</v>
      </c>
      <c r="C3327" s="93" t="s">
        <v>10269</v>
      </c>
      <c r="D3327" s="93" t="s">
        <v>10270</v>
      </c>
      <c r="E3327" s="94">
        <v>0</v>
      </c>
      <c r="F3327" s="93" t="s">
        <v>1185</v>
      </c>
      <c r="H3327" s="3">
        <f>E3327+SUMIF('BR DTG CIKDITIRO'!C:C,C3327,'BR DTG CIKDITIRO'!E:E)</f>
        <v>0</v>
      </c>
    </row>
    <row r="3328" spans="1:8" ht="15.75" customHeight="1">
      <c r="A3328" s="93" t="s">
        <v>7542</v>
      </c>
      <c r="B3328" s="93" t="s">
        <v>876</v>
      </c>
      <c r="C3328" s="93" t="s">
        <v>7542</v>
      </c>
      <c r="D3328" s="93" t="s">
        <v>7543</v>
      </c>
      <c r="E3328" s="94">
        <v>0</v>
      </c>
      <c r="F3328" s="93" t="s">
        <v>1185</v>
      </c>
      <c r="H3328" s="3">
        <f>E3328+SUMIF('BR DTG CIKDITIRO'!C:C,C3328,'BR DTG CIKDITIRO'!E:E)</f>
        <v>0</v>
      </c>
    </row>
    <row r="3329" spans="1:8" ht="15.75" customHeight="1">
      <c r="A3329" s="93" t="s">
        <v>2278</v>
      </c>
      <c r="B3329" s="93" t="s">
        <v>922</v>
      </c>
      <c r="C3329" s="93" t="s">
        <v>2278</v>
      </c>
      <c r="D3329" s="93" t="s">
        <v>2279</v>
      </c>
      <c r="E3329" s="94">
        <v>0</v>
      </c>
      <c r="F3329" s="93" t="s">
        <v>1185</v>
      </c>
      <c r="H3329" s="3">
        <f>E3329+SUMIF('BR DTG CIKDITIRO'!C:C,C3329,'BR DTG CIKDITIRO'!E:E)</f>
        <v>0</v>
      </c>
    </row>
    <row r="3330" spans="1:8" ht="15.75" customHeight="1">
      <c r="A3330" s="93" t="s">
        <v>7544</v>
      </c>
      <c r="B3330" s="93" t="s">
        <v>876</v>
      </c>
      <c r="C3330" s="93" t="s">
        <v>7544</v>
      </c>
      <c r="D3330" s="93" t="s">
        <v>7545</v>
      </c>
      <c r="E3330" s="94">
        <v>0</v>
      </c>
      <c r="F3330" s="93" t="s">
        <v>1185</v>
      </c>
      <c r="H3330" s="3">
        <f>E3330+SUMIF('BR DTG CIKDITIRO'!C:C,C3330,'BR DTG CIKDITIRO'!E:E)</f>
        <v>0</v>
      </c>
    </row>
    <row r="3331" spans="1:8" ht="15.75" customHeight="1">
      <c r="A3331" s="93" t="s">
        <v>7546</v>
      </c>
      <c r="B3331" s="93" t="s">
        <v>876</v>
      </c>
      <c r="C3331" s="93" t="s">
        <v>7546</v>
      </c>
      <c r="D3331" s="93" t="s">
        <v>7547</v>
      </c>
      <c r="E3331" s="94">
        <v>0</v>
      </c>
      <c r="F3331" s="93" t="s">
        <v>1185</v>
      </c>
      <c r="H3331" s="3">
        <f>E3331+SUMIF('BR DTG CIKDITIRO'!C:C,C3331,'BR DTG CIKDITIRO'!E:E)</f>
        <v>0</v>
      </c>
    </row>
    <row r="3332" spans="1:8" ht="15.75" customHeight="1">
      <c r="A3332" s="93" t="s">
        <v>1269</v>
      </c>
      <c r="B3332" s="93" t="s">
        <v>877</v>
      </c>
      <c r="C3332" s="93" t="s">
        <v>1269</v>
      </c>
      <c r="D3332" s="93" t="s">
        <v>1270</v>
      </c>
      <c r="E3332" s="94">
        <v>0</v>
      </c>
      <c r="F3332" s="93" t="s">
        <v>1185</v>
      </c>
      <c r="H3332" s="3">
        <f>E3332+SUMIF('BR DTG CIKDITIRO'!C:C,C3332,'BR DTG CIKDITIRO'!E:E)</f>
        <v>0</v>
      </c>
    </row>
    <row r="3333" spans="1:8" ht="15.75" customHeight="1">
      <c r="A3333" s="93" t="s">
        <v>7548</v>
      </c>
      <c r="B3333" s="93" t="s">
        <v>876</v>
      </c>
      <c r="C3333" s="93" t="s">
        <v>7548</v>
      </c>
      <c r="D3333" s="93" t="s">
        <v>7549</v>
      </c>
      <c r="E3333" s="94">
        <v>0</v>
      </c>
      <c r="F3333" s="93" t="s">
        <v>1185</v>
      </c>
      <c r="H3333" s="3">
        <f>E3333+SUMIF('BR DTG CIKDITIRO'!C:C,C3333,'BR DTG CIKDITIRO'!E:E)</f>
        <v>0</v>
      </c>
    </row>
    <row r="3334" spans="1:8" ht="15.75" customHeight="1">
      <c r="A3334" s="93" t="s">
        <v>10271</v>
      </c>
      <c r="B3334" s="93" t="s">
        <v>876</v>
      </c>
      <c r="C3334" s="93" t="s">
        <v>10271</v>
      </c>
      <c r="D3334" s="93" t="s">
        <v>10272</v>
      </c>
      <c r="E3334" s="94">
        <v>0</v>
      </c>
      <c r="F3334" s="93" t="s">
        <v>1185</v>
      </c>
      <c r="H3334" s="3">
        <f>E3334+SUMIF('BR DTG CIKDITIRO'!C:C,C3334,'BR DTG CIKDITIRO'!E:E)</f>
        <v>0</v>
      </c>
    </row>
    <row r="3335" spans="1:8" ht="15.75" customHeight="1">
      <c r="A3335" s="93" t="s">
        <v>7550</v>
      </c>
      <c r="B3335" s="93" t="s">
        <v>876</v>
      </c>
      <c r="C3335" s="93" t="s">
        <v>7550</v>
      </c>
      <c r="D3335" s="93" t="s">
        <v>7551</v>
      </c>
      <c r="E3335" s="94">
        <v>0</v>
      </c>
      <c r="F3335" s="93" t="s">
        <v>1185</v>
      </c>
      <c r="H3335" s="3">
        <f>E3335+SUMIF('BR DTG CIKDITIRO'!C:C,C3335,'BR DTG CIKDITIRO'!E:E)</f>
        <v>0</v>
      </c>
    </row>
    <row r="3336" spans="1:8" ht="15.75" customHeight="1">
      <c r="A3336" s="93" t="s">
        <v>1922</v>
      </c>
      <c r="B3336" s="93" t="s">
        <v>877</v>
      </c>
      <c r="C3336" s="93" t="s">
        <v>1922</v>
      </c>
      <c r="D3336" s="93" t="s">
        <v>1923</v>
      </c>
      <c r="E3336" s="94">
        <v>2</v>
      </c>
      <c r="F3336" s="93" t="s">
        <v>1185</v>
      </c>
      <c r="H3336" s="3">
        <f>E3336+SUMIF('BR DTG CIKDITIRO'!C:C,C3336,'BR DTG CIKDITIRO'!E:E)</f>
        <v>2</v>
      </c>
    </row>
    <row r="3337" spans="1:8" ht="15.75" customHeight="1">
      <c r="A3337" s="93" t="s">
        <v>7552</v>
      </c>
      <c r="B3337" s="93" t="s">
        <v>876</v>
      </c>
      <c r="C3337" s="93" t="s">
        <v>7552</v>
      </c>
      <c r="D3337" s="93" t="s">
        <v>7553</v>
      </c>
      <c r="E3337" s="94">
        <v>0</v>
      </c>
      <c r="F3337" s="93" t="s">
        <v>1185</v>
      </c>
      <c r="H3337" s="3">
        <f>E3337+SUMIF('BR DTG CIKDITIRO'!C:C,C3337,'BR DTG CIKDITIRO'!E:E)</f>
        <v>0</v>
      </c>
    </row>
    <row r="3338" spans="1:8" ht="15.75" customHeight="1">
      <c r="A3338" s="93" t="s">
        <v>10273</v>
      </c>
      <c r="B3338" s="93" t="s">
        <v>876</v>
      </c>
      <c r="C3338" s="93" t="s">
        <v>10273</v>
      </c>
      <c r="D3338" s="93" t="s">
        <v>10274</v>
      </c>
      <c r="E3338" s="94">
        <v>0</v>
      </c>
      <c r="F3338" s="93" t="s">
        <v>1185</v>
      </c>
      <c r="H3338" s="3">
        <f>E3338+SUMIF('BR DTG CIKDITIRO'!C:C,C3338,'BR DTG CIKDITIRO'!E:E)</f>
        <v>0</v>
      </c>
    </row>
    <row r="3339" spans="1:8" ht="15.75" customHeight="1">
      <c r="A3339" s="93" t="s">
        <v>10275</v>
      </c>
      <c r="B3339" s="93" t="s">
        <v>876</v>
      </c>
      <c r="C3339" s="93" t="s">
        <v>10275</v>
      </c>
      <c r="D3339" s="93" t="s">
        <v>10276</v>
      </c>
      <c r="E3339" s="94">
        <v>0</v>
      </c>
      <c r="F3339" s="93" t="s">
        <v>1185</v>
      </c>
      <c r="H3339" s="3">
        <f>E3339+SUMIF('BR DTG CIKDITIRO'!C:C,C3339,'BR DTG CIKDITIRO'!E:E)</f>
        <v>0</v>
      </c>
    </row>
    <row r="3340" spans="1:8" ht="15.75" customHeight="1">
      <c r="A3340" s="93" t="s">
        <v>7558</v>
      </c>
      <c r="B3340" s="93" t="s">
        <v>876</v>
      </c>
      <c r="C3340" s="93" t="s">
        <v>7558</v>
      </c>
      <c r="D3340" s="93" t="s">
        <v>7559</v>
      </c>
      <c r="E3340" s="94">
        <v>0</v>
      </c>
      <c r="F3340" s="93" t="s">
        <v>1185</v>
      </c>
      <c r="H3340" s="3">
        <f>E3340+SUMIF('BR DTG CIKDITIRO'!C:C,C3340,'BR DTG CIKDITIRO'!E:E)</f>
        <v>0</v>
      </c>
    </row>
    <row r="3341" spans="1:8" ht="15.75" customHeight="1">
      <c r="A3341" s="93" t="s">
        <v>10277</v>
      </c>
      <c r="B3341" s="93" t="s">
        <v>876</v>
      </c>
      <c r="C3341" s="93" t="s">
        <v>10277</v>
      </c>
      <c r="D3341" s="93" t="s">
        <v>10278</v>
      </c>
      <c r="E3341" s="94">
        <v>0</v>
      </c>
      <c r="F3341" s="93" t="s">
        <v>1185</v>
      </c>
      <c r="H3341" s="3">
        <f>E3341+SUMIF('BR DTG CIKDITIRO'!C:C,C3341,'BR DTG CIKDITIRO'!E:E)</f>
        <v>0</v>
      </c>
    </row>
    <row r="3342" spans="1:8" ht="15.75" customHeight="1">
      <c r="A3342" s="93" t="s">
        <v>7562</v>
      </c>
      <c r="B3342" s="93" t="s">
        <v>1185</v>
      </c>
      <c r="C3342" s="93" t="s">
        <v>7562</v>
      </c>
      <c r="D3342" s="93" t="s">
        <v>7563</v>
      </c>
      <c r="E3342" s="94">
        <v>0</v>
      </c>
      <c r="F3342" s="93" t="s">
        <v>1185</v>
      </c>
      <c r="H3342" s="3">
        <f>E3342+SUMIF('BR DTG CIKDITIRO'!C:C,C3342,'BR DTG CIKDITIRO'!E:E)</f>
        <v>0</v>
      </c>
    </row>
    <row r="3343" spans="1:8" ht="15.75" customHeight="1">
      <c r="A3343" s="93" t="s">
        <v>7564</v>
      </c>
      <c r="B3343" s="93" t="s">
        <v>1185</v>
      </c>
      <c r="C3343" s="93" t="s">
        <v>7564</v>
      </c>
      <c r="D3343" s="93" t="s">
        <v>7565</v>
      </c>
      <c r="E3343" s="94">
        <v>0</v>
      </c>
      <c r="F3343" s="93" t="s">
        <v>1185</v>
      </c>
      <c r="H3343" s="3">
        <f>E3343+SUMIF('BR DTG CIKDITIRO'!C:C,C3343,'BR DTG CIKDITIRO'!E:E)</f>
        <v>0</v>
      </c>
    </row>
    <row r="3344" spans="1:8" ht="15.75" customHeight="1">
      <c r="A3344" s="93" t="s">
        <v>7566</v>
      </c>
      <c r="B3344" s="93" t="s">
        <v>1185</v>
      </c>
      <c r="C3344" s="93" t="s">
        <v>7566</v>
      </c>
      <c r="D3344" s="93" t="s">
        <v>7567</v>
      </c>
      <c r="E3344" s="94">
        <v>0</v>
      </c>
      <c r="F3344" s="93" t="s">
        <v>1185</v>
      </c>
      <c r="H3344" s="3">
        <f>E3344+SUMIF('BR DTG CIKDITIRO'!C:C,C3344,'BR DTG CIKDITIRO'!E:E)</f>
        <v>0</v>
      </c>
    </row>
    <row r="3345" spans="1:8" ht="15.75" customHeight="1">
      <c r="A3345" s="93" t="s">
        <v>7568</v>
      </c>
      <c r="B3345" s="93" t="s">
        <v>876</v>
      </c>
      <c r="C3345" s="93" t="s">
        <v>7568</v>
      </c>
      <c r="D3345" s="93" t="s">
        <v>7569</v>
      </c>
      <c r="E3345" s="94">
        <v>0</v>
      </c>
      <c r="F3345" s="93" t="s">
        <v>1185</v>
      </c>
      <c r="H3345" s="3">
        <f>E3345+SUMIF('BR DTG CIKDITIRO'!C:C,C3345,'BR DTG CIKDITIRO'!E:E)</f>
        <v>0</v>
      </c>
    </row>
    <row r="3346" spans="1:8" ht="15.75" customHeight="1">
      <c r="A3346" s="93" t="s">
        <v>7570</v>
      </c>
      <c r="B3346" s="93" t="s">
        <v>876</v>
      </c>
      <c r="C3346" s="93" t="s">
        <v>7570</v>
      </c>
      <c r="D3346" s="93" t="s">
        <v>7571</v>
      </c>
      <c r="E3346" s="94">
        <v>0</v>
      </c>
      <c r="F3346" s="93" t="s">
        <v>1185</v>
      </c>
      <c r="H3346" s="3">
        <f>E3346+SUMIF('BR DTG CIKDITIRO'!C:C,C3346,'BR DTG CIKDITIRO'!E:E)</f>
        <v>0</v>
      </c>
    </row>
    <row r="3347" spans="1:8" ht="15.75" customHeight="1">
      <c r="A3347" s="93" t="s">
        <v>7572</v>
      </c>
      <c r="B3347" s="93" t="s">
        <v>876</v>
      </c>
      <c r="C3347" s="93" t="s">
        <v>7572</v>
      </c>
      <c r="D3347" s="93" t="s">
        <v>7573</v>
      </c>
      <c r="E3347" s="94">
        <v>0</v>
      </c>
      <c r="F3347" s="93" t="s">
        <v>1185</v>
      </c>
      <c r="H3347" s="3">
        <f>E3347+SUMIF('BR DTG CIKDITIRO'!C:C,C3347,'BR DTG CIKDITIRO'!E:E)</f>
        <v>0</v>
      </c>
    </row>
    <row r="3348" spans="1:8" ht="15.75" customHeight="1">
      <c r="A3348" s="93" t="s">
        <v>7574</v>
      </c>
      <c r="B3348" s="93" t="s">
        <v>876</v>
      </c>
      <c r="C3348" s="93" t="s">
        <v>7574</v>
      </c>
      <c r="D3348" s="93" t="s">
        <v>7575</v>
      </c>
      <c r="E3348" s="94">
        <v>0</v>
      </c>
      <c r="F3348" s="93" t="s">
        <v>1185</v>
      </c>
      <c r="H3348" s="3">
        <f>E3348+SUMIF('BR DTG CIKDITIRO'!C:C,C3348,'BR DTG CIKDITIRO'!E:E)</f>
        <v>0</v>
      </c>
    </row>
    <row r="3349" spans="1:8" ht="15.75" customHeight="1">
      <c r="A3349" s="93" t="s">
        <v>7576</v>
      </c>
      <c r="B3349" s="93" t="s">
        <v>876</v>
      </c>
      <c r="C3349" s="93" t="s">
        <v>7576</v>
      </c>
      <c r="D3349" s="93" t="s">
        <v>7577</v>
      </c>
      <c r="E3349" s="94">
        <v>0</v>
      </c>
      <c r="F3349" s="93" t="s">
        <v>1185</v>
      </c>
      <c r="H3349" s="3">
        <f>E3349+SUMIF('BR DTG CIKDITIRO'!C:C,C3349,'BR DTG CIKDITIRO'!E:E)</f>
        <v>0</v>
      </c>
    </row>
    <row r="3350" spans="1:8" ht="15.75" customHeight="1">
      <c r="A3350" s="93" t="s">
        <v>7578</v>
      </c>
      <c r="B3350" s="93" t="s">
        <v>876</v>
      </c>
      <c r="C3350" s="93" t="s">
        <v>7578</v>
      </c>
      <c r="D3350" s="93" t="s">
        <v>7579</v>
      </c>
      <c r="E3350" s="94">
        <v>0</v>
      </c>
      <c r="F3350" s="93" t="s">
        <v>1185</v>
      </c>
      <c r="H3350" s="3">
        <f>E3350+SUMIF('BR DTG CIKDITIRO'!C:C,C3350,'BR DTG CIKDITIRO'!E:E)</f>
        <v>0</v>
      </c>
    </row>
    <row r="3351" spans="1:8" ht="15.75" customHeight="1">
      <c r="A3351" s="93" t="s">
        <v>853</v>
      </c>
      <c r="B3351" s="93" t="s">
        <v>876</v>
      </c>
      <c r="C3351" s="93" t="s">
        <v>853</v>
      </c>
      <c r="D3351" s="93" t="s">
        <v>854</v>
      </c>
      <c r="E3351" s="94">
        <v>0</v>
      </c>
      <c r="F3351" s="93" t="s">
        <v>1185</v>
      </c>
      <c r="H3351" s="3">
        <f>E3351+SUMIF('BR DTG CIKDITIRO'!C:C,C3351,'BR DTG CIKDITIRO'!E:E)</f>
        <v>0</v>
      </c>
    </row>
    <row r="3352" spans="1:8" ht="15.75" customHeight="1">
      <c r="A3352" s="93" t="s">
        <v>1545</v>
      </c>
      <c r="B3352" s="93" t="s">
        <v>888</v>
      </c>
      <c r="C3352" s="93" t="s">
        <v>1545</v>
      </c>
      <c r="D3352" s="93" t="s">
        <v>1546</v>
      </c>
      <c r="E3352" s="94">
        <v>3</v>
      </c>
      <c r="F3352" s="93" t="s">
        <v>1185</v>
      </c>
      <c r="H3352" s="3">
        <f>E3352+SUMIF('BR DTG CIKDITIRO'!C:C,C3352,'BR DTG CIKDITIRO'!E:E)</f>
        <v>3</v>
      </c>
    </row>
    <row r="3353" spans="1:8" ht="15.75" customHeight="1">
      <c r="A3353" s="93" t="s">
        <v>1547</v>
      </c>
      <c r="B3353" s="93" t="s">
        <v>876</v>
      </c>
      <c r="C3353" s="93" t="s">
        <v>1547</v>
      </c>
      <c r="D3353" s="93" t="s">
        <v>1548</v>
      </c>
      <c r="E3353" s="94">
        <v>0</v>
      </c>
      <c r="F3353" s="93" t="s">
        <v>1185</v>
      </c>
      <c r="H3353" s="3">
        <f>E3353+SUMIF('BR DTG CIKDITIRO'!C:C,C3353,'BR DTG CIKDITIRO'!E:E)</f>
        <v>0</v>
      </c>
    </row>
    <row r="3354" spans="1:8" ht="15.75" customHeight="1">
      <c r="A3354" s="93" t="s">
        <v>457</v>
      </c>
      <c r="B3354" s="93" t="s">
        <v>888</v>
      </c>
      <c r="C3354" s="93" t="s">
        <v>457</v>
      </c>
      <c r="D3354" s="93" t="s">
        <v>1271</v>
      </c>
      <c r="E3354" s="94">
        <v>29</v>
      </c>
      <c r="F3354" s="93" t="s">
        <v>1185</v>
      </c>
      <c r="H3354" s="3">
        <f>E3354+SUMIF('BR DTG CIKDITIRO'!C:C,C3354,'BR DTG CIKDITIRO'!E:E)</f>
        <v>29</v>
      </c>
    </row>
    <row r="3355" spans="1:8" ht="15.75" customHeight="1">
      <c r="A3355" s="93" t="s">
        <v>458</v>
      </c>
      <c r="B3355" s="93" t="s">
        <v>888</v>
      </c>
      <c r="C3355" s="93" t="s">
        <v>458</v>
      </c>
      <c r="D3355" s="93" t="s">
        <v>1272</v>
      </c>
      <c r="E3355" s="94">
        <v>0</v>
      </c>
      <c r="F3355" s="93" t="s">
        <v>1185</v>
      </c>
      <c r="H3355" s="3">
        <f>E3355+SUMIF('BR DTG CIKDITIRO'!C:C,C3355,'BR DTG CIKDITIRO'!E:E)</f>
        <v>0</v>
      </c>
    </row>
    <row r="3356" spans="1:8" ht="15.75" customHeight="1">
      <c r="A3356" s="93" t="s">
        <v>459</v>
      </c>
      <c r="B3356" s="93" t="s">
        <v>888</v>
      </c>
      <c r="C3356" s="93" t="s">
        <v>459</v>
      </c>
      <c r="D3356" s="93" t="s">
        <v>1273</v>
      </c>
      <c r="E3356" s="94">
        <v>53</v>
      </c>
      <c r="F3356" s="93" t="s">
        <v>1185</v>
      </c>
      <c r="H3356" s="3">
        <f>E3356+SUMIF('BR DTG CIKDITIRO'!C:C,C3356,'BR DTG CIKDITIRO'!E:E)</f>
        <v>53</v>
      </c>
    </row>
    <row r="3357" spans="1:8" ht="15.75" customHeight="1">
      <c r="A3357" s="93" t="s">
        <v>7582</v>
      </c>
      <c r="B3357" s="93" t="s">
        <v>876</v>
      </c>
      <c r="C3357" s="93" t="s">
        <v>7582</v>
      </c>
      <c r="D3357" s="93" t="s">
        <v>6107</v>
      </c>
      <c r="E3357" s="94">
        <v>0</v>
      </c>
      <c r="F3357" s="93" t="s">
        <v>1185</v>
      </c>
      <c r="H3357" s="3">
        <f>E3357+SUMIF('BR DTG CIKDITIRO'!C:C,C3357,'BR DTG CIKDITIRO'!E:E)</f>
        <v>0</v>
      </c>
    </row>
    <row r="3358" spans="1:8" ht="15.75" customHeight="1">
      <c r="A3358" s="93" t="s">
        <v>787</v>
      </c>
      <c r="B3358" s="93" t="s">
        <v>876</v>
      </c>
      <c r="C3358" s="93" t="s">
        <v>787</v>
      </c>
      <c r="D3358" s="93" t="s">
        <v>788</v>
      </c>
      <c r="E3358" s="94">
        <v>0</v>
      </c>
      <c r="F3358" s="93" t="s">
        <v>1185</v>
      </c>
      <c r="H3358" s="3">
        <f>E3358+SUMIF('BR DTG CIKDITIRO'!C:C,C3358,'BR DTG CIKDITIRO'!E:E)</f>
        <v>0</v>
      </c>
    </row>
    <row r="3359" spans="1:8" ht="15.75" customHeight="1">
      <c r="A3359" s="93" t="s">
        <v>10279</v>
      </c>
      <c r="B3359" s="93" t="s">
        <v>876</v>
      </c>
      <c r="C3359" s="93" t="s">
        <v>10279</v>
      </c>
      <c r="D3359" s="93" t="s">
        <v>10280</v>
      </c>
      <c r="E3359" s="94">
        <v>0</v>
      </c>
      <c r="F3359" s="93" t="s">
        <v>1185</v>
      </c>
      <c r="H3359" s="3">
        <f>E3359+SUMIF('BR DTG CIKDITIRO'!C:C,C3359,'BR DTG CIKDITIRO'!E:E)</f>
        <v>0</v>
      </c>
    </row>
    <row r="3360" spans="1:8" ht="15.75" customHeight="1">
      <c r="A3360" s="93" t="s">
        <v>7587</v>
      </c>
      <c r="B3360" s="93" t="s">
        <v>876</v>
      </c>
      <c r="C3360" s="93" t="s">
        <v>7587</v>
      </c>
      <c r="D3360" s="93" t="s">
        <v>7588</v>
      </c>
      <c r="E3360" s="94">
        <v>0</v>
      </c>
      <c r="F3360" s="93" t="s">
        <v>1185</v>
      </c>
      <c r="H3360" s="3">
        <f>E3360+SUMIF('BR DTG CIKDITIRO'!C:C,C3360,'BR DTG CIKDITIRO'!E:E)</f>
        <v>0</v>
      </c>
    </row>
    <row r="3361" spans="1:8" ht="15.75" customHeight="1">
      <c r="A3361" s="93" t="s">
        <v>7589</v>
      </c>
      <c r="B3361" s="93" t="s">
        <v>876</v>
      </c>
      <c r="C3361" s="93" t="s">
        <v>7589</v>
      </c>
      <c r="D3361" s="93" t="s">
        <v>7590</v>
      </c>
      <c r="E3361" s="94">
        <v>0</v>
      </c>
      <c r="F3361" s="93" t="s">
        <v>1185</v>
      </c>
      <c r="H3361" s="3">
        <f>E3361+SUMIF('BR DTG CIKDITIRO'!C:C,C3361,'BR DTG CIKDITIRO'!E:E)</f>
        <v>0</v>
      </c>
    </row>
    <row r="3362" spans="1:8" ht="15.75" customHeight="1">
      <c r="A3362" s="93" t="s">
        <v>7591</v>
      </c>
      <c r="B3362" s="93" t="s">
        <v>876</v>
      </c>
      <c r="C3362" s="93" t="s">
        <v>7591</v>
      </c>
      <c r="D3362" s="93" t="s">
        <v>7592</v>
      </c>
      <c r="E3362" s="94">
        <v>0</v>
      </c>
      <c r="F3362" s="93" t="s">
        <v>1185</v>
      </c>
      <c r="H3362" s="3">
        <f>E3362+SUMIF('BR DTG CIKDITIRO'!C:C,C3362,'BR DTG CIKDITIRO'!E:E)</f>
        <v>0</v>
      </c>
    </row>
    <row r="3363" spans="1:8" ht="15.75" customHeight="1">
      <c r="A3363" s="93" t="s">
        <v>10281</v>
      </c>
      <c r="B3363" s="93" t="s">
        <v>876</v>
      </c>
      <c r="C3363" s="93" t="s">
        <v>10281</v>
      </c>
      <c r="D3363" s="93" t="s">
        <v>10282</v>
      </c>
      <c r="E3363" s="94">
        <v>0</v>
      </c>
      <c r="F3363" s="93" t="s">
        <v>1185</v>
      </c>
      <c r="H3363" s="3">
        <f>E3363+SUMIF('BR DTG CIKDITIRO'!C:C,C3363,'BR DTG CIKDITIRO'!E:E)</f>
        <v>0</v>
      </c>
    </row>
    <row r="3364" spans="1:8" ht="15.75" customHeight="1">
      <c r="A3364" s="93" t="s">
        <v>10283</v>
      </c>
      <c r="B3364" s="93" t="s">
        <v>876</v>
      </c>
      <c r="C3364" s="93" t="s">
        <v>10283</v>
      </c>
      <c r="D3364" s="93" t="s">
        <v>10284</v>
      </c>
      <c r="E3364" s="94">
        <v>0</v>
      </c>
      <c r="F3364" s="93" t="s">
        <v>1185</v>
      </c>
      <c r="H3364" s="3">
        <f>E3364+SUMIF('BR DTG CIKDITIRO'!C:C,C3364,'BR DTG CIKDITIRO'!E:E)</f>
        <v>0</v>
      </c>
    </row>
    <row r="3365" spans="1:8" ht="15.75" customHeight="1">
      <c r="A3365" s="93" t="s">
        <v>10285</v>
      </c>
      <c r="B3365" s="93" t="s">
        <v>876</v>
      </c>
      <c r="C3365" s="93" t="s">
        <v>10285</v>
      </c>
      <c r="D3365" s="93" t="s">
        <v>10286</v>
      </c>
      <c r="E3365" s="94">
        <v>0</v>
      </c>
      <c r="F3365" s="93" t="s">
        <v>1185</v>
      </c>
      <c r="H3365" s="3">
        <f>E3365+SUMIF('BR DTG CIKDITIRO'!C:C,C3365,'BR DTG CIKDITIRO'!E:E)</f>
        <v>0</v>
      </c>
    </row>
    <row r="3366" spans="1:8" ht="15.75" customHeight="1">
      <c r="A3366" s="93" t="s">
        <v>7595</v>
      </c>
      <c r="B3366" s="93" t="s">
        <v>876</v>
      </c>
      <c r="C3366" s="93" t="s">
        <v>7595</v>
      </c>
      <c r="D3366" s="93" t="s">
        <v>7596</v>
      </c>
      <c r="E3366" s="94">
        <v>0</v>
      </c>
      <c r="F3366" s="93" t="s">
        <v>1185</v>
      </c>
      <c r="H3366" s="3">
        <f>E3366+SUMIF('BR DTG CIKDITIRO'!C:C,C3366,'BR DTG CIKDITIRO'!E:E)</f>
        <v>0</v>
      </c>
    </row>
    <row r="3367" spans="1:8" ht="15.75" customHeight="1">
      <c r="A3367" s="93" t="s">
        <v>10287</v>
      </c>
      <c r="B3367" s="93" t="s">
        <v>876</v>
      </c>
      <c r="C3367" s="93" t="s">
        <v>10287</v>
      </c>
      <c r="D3367" s="93" t="s">
        <v>10288</v>
      </c>
      <c r="E3367" s="94">
        <v>0</v>
      </c>
      <c r="F3367" s="93" t="s">
        <v>1185</v>
      </c>
      <c r="H3367" s="3">
        <f>E3367+SUMIF('BR DTG CIKDITIRO'!C:C,C3367,'BR DTG CIKDITIRO'!E:E)</f>
        <v>0</v>
      </c>
    </row>
    <row r="3368" spans="1:8" ht="15.75" customHeight="1">
      <c r="A3368" s="93" t="s">
        <v>7597</v>
      </c>
      <c r="B3368" s="93" t="s">
        <v>876</v>
      </c>
      <c r="C3368" s="93" t="s">
        <v>7597</v>
      </c>
      <c r="D3368" s="93" t="s">
        <v>7598</v>
      </c>
      <c r="E3368" s="94">
        <v>0</v>
      </c>
      <c r="F3368" s="93" t="s">
        <v>1185</v>
      </c>
      <c r="H3368" s="3">
        <f>E3368+SUMIF('BR DTG CIKDITIRO'!C:C,C3368,'BR DTG CIKDITIRO'!E:E)</f>
        <v>0</v>
      </c>
    </row>
    <row r="3369" spans="1:8" ht="15.75" customHeight="1">
      <c r="A3369" s="93" t="s">
        <v>10289</v>
      </c>
      <c r="B3369" s="93" t="s">
        <v>876</v>
      </c>
      <c r="C3369" s="93" t="s">
        <v>10289</v>
      </c>
      <c r="D3369" s="93" t="s">
        <v>10290</v>
      </c>
      <c r="E3369" s="94">
        <v>0</v>
      </c>
      <c r="F3369" s="93" t="s">
        <v>1185</v>
      </c>
      <c r="H3369" s="3">
        <f>E3369+SUMIF('BR DTG CIKDITIRO'!C:C,C3369,'BR DTG CIKDITIRO'!E:E)</f>
        <v>0</v>
      </c>
    </row>
    <row r="3370" spans="1:8" ht="15.75" customHeight="1">
      <c r="A3370" s="93" t="s">
        <v>10291</v>
      </c>
      <c r="B3370" s="93" t="s">
        <v>876</v>
      </c>
      <c r="C3370" s="93" t="s">
        <v>10291</v>
      </c>
      <c r="D3370" s="93" t="s">
        <v>10292</v>
      </c>
      <c r="E3370" s="94">
        <v>0</v>
      </c>
      <c r="F3370" s="93" t="s">
        <v>1185</v>
      </c>
      <c r="H3370" s="3">
        <f>E3370+SUMIF('BR DTG CIKDITIRO'!C:C,C3370,'BR DTG CIKDITIRO'!E:E)</f>
        <v>0</v>
      </c>
    </row>
    <row r="3371" spans="1:8" ht="15.75" customHeight="1">
      <c r="A3371" s="93" t="s">
        <v>10293</v>
      </c>
      <c r="B3371" s="93" t="s">
        <v>876</v>
      </c>
      <c r="C3371" s="93" t="s">
        <v>10293</v>
      </c>
      <c r="D3371" s="93" t="s">
        <v>10294</v>
      </c>
      <c r="E3371" s="94">
        <v>0</v>
      </c>
      <c r="F3371" s="93" t="s">
        <v>1185</v>
      </c>
      <c r="H3371" s="3">
        <f>E3371+SUMIF('BR DTG CIKDITIRO'!C:C,C3371,'BR DTG CIKDITIRO'!E:E)</f>
        <v>0</v>
      </c>
    </row>
    <row r="3372" spans="1:8" ht="15.75" customHeight="1">
      <c r="A3372" s="93" t="s">
        <v>7601</v>
      </c>
      <c r="B3372" s="93" t="s">
        <v>876</v>
      </c>
      <c r="C3372" s="93" t="s">
        <v>7601</v>
      </c>
      <c r="D3372" s="93" t="s">
        <v>7602</v>
      </c>
      <c r="E3372" s="94">
        <v>0</v>
      </c>
      <c r="F3372" s="93" t="s">
        <v>1185</v>
      </c>
      <c r="H3372" s="3">
        <f>E3372+SUMIF('BR DTG CIKDITIRO'!C:C,C3372,'BR DTG CIKDITIRO'!E:E)</f>
        <v>0</v>
      </c>
    </row>
    <row r="3373" spans="1:8" ht="15.75" customHeight="1">
      <c r="A3373" s="93" t="s">
        <v>7605</v>
      </c>
      <c r="B3373" s="93" t="s">
        <v>1184</v>
      </c>
      <c r="C3373" s="93" t="s">
        <v>7605</v>
      </c>
      <c r="D3373" s="93" t="s">
        <v>7606</v>
      </c>
      <c r="E3373" s="94">
        <v>0</v>
      </c>
      <c r="F3373" s="93" t="s">
        <v>1185</v>
      </c>
      <c r="H3373" s="3">
        <f>E3373+SUMIF('BR DTG CIKDITIRO'!C:C,C3373,'BR DTG CIKDITIRO'!E:E)</f>
        <v>0</v>
      </c>
    </row>
    <row r="3374" spans="1:8" ht="15.75" customHeight="1">
      <c r="A3374" s="93" t="s">
        <v>7609</v>
      </c>
      <c r="B3374" s="93" t="s">
        <v>876</v>
      </c>
      <c r="C3374" s="93" t="s">
        <v>7609</v>
      </c>
      <c r="D3374" s="93" t="s">
        <v>7610</v>
      </c>
      <c r="E3374" s="94">
        <v>0</v>
      </c>
      <c r="F3374" s="93" t="s">
        <v>1185</v>
      </c>
      <c r="H3374" s="3">
        <f>E3374+SUMIF('BR DTG CIKDITIRO'!C:C,C3374,'BR DTG CIKDITIRO'!E:E)</f>
        <v>0</v>
      </c>
    </row>
    <row r="3375" spans="1:8" ht="15.75" customHeight="1">
      <c r="A3375" s="93" t="s">
        <v>10295</v>
      </c>
      <c r="B3375" s="93" t="s">
        <v>876</v>
      </c>
      <c r="C3375" s="93" t="s">
        <v>10295</v>
      </c>
      <c r="D3375" s="93" t="s">
        <v>10296</v>
      </c>
      <c r="E3375" s="94">
        <v>0</v>
      </c>
      <c r="F3375" s="93" t="s">
        <v>1185</v>
      </c>
      <c r="H3375" s="3">
        <f>E3375+SUMIF('BR DTG CIKDITIRO'!C:C,C3375,'BR DTG CIKDITIRO'!E:E)</f>
        <v>0</v>
      </c>
    </row>
    <row r="3376" spans="1:8" ht="15.75" customHeight="1">
      <c r="A3376" s="93" t="s">
        <v>7615</v>
      </c>
      <c r="B3376" s="93" t="s">
        <v>876</v>
      </c>
      <c r="C3376" s="93" t="s">
        <v>7615</v>
      </c>
      <c r="D3376" s="93" t="s">
        <v>7616</v>
      </c>
      <c r="E3376" s="94">
        <v>0</v>
      </c>
      <c r="F3376" s="93" t="s">
        <v>1185</v>
      </c>
      <c r="H3376" s="3">
        <f>E3376+SUMIF('BR DTG CIKDITIRO'!C:C,C3376,'BR DTG CIKDITIRO'!E:E)</f>
        <v>0</v>
      </c>
    </row>
    <row r="3377" spans="1:8" ht="15.75" customHeight="1">
      <c r="A3377" s="93" t="s">
        <v>7619</v>
      </c>
      <c r="B3377" s="93" t="s">
        <v>876</v>
      </c>
      <c r="C3377" s="93" t="s">
        <v>7619</v>
      </c>
      <c r="D3377" s="93" t="s">
        <v>10297</v>
      </c>
      <c r="E3377" s="94">
        <v>0</v>
      </c>
      <c r="F3377" s="93" t="s">
        <v>1185</v>
      </c>
      <c r="H3377" s="3">
        <f>E3377+SUMIF('BR DTG CIKDITIRO'!C:C,C3377,'BR DTG CIKDITIRO'!E:E)</f>
        <v>0</v>
      </c>
    </row>
    <row r="3378" spans="1:8" ht="15.75" customHeight="1">
      <c r="A3378" s="93" t="s">
        <v>2280</v>
      </c>
      <c r="B3378" s="93" t="s">
        <v>877</v>
      </c>
      <c r="C3378" s="93" t="s">
        <v>2280</v>
      </c>
      <c r="D3378" s="93" t="s">
        <v>2281</v>
      </c>
      <c r="E3378" s="94">
        <v>2</v>
      </c>
      <c r="F3378" s="93" t="s">
        <v>1185</v>
      </c>
      <c r="H3378" s="3">
        <f>E3378+SUMIF('BR DTG CIKDITIRO'!C:C,C3378,'BR DTG CIKDITIRO'!E:E)</f>
        <v>2</v>
      </c>
    </row>
    <row r="3379" spans="1:8" ht="15.75" customHeight="1">
      <c r="A3379" s="93" t="s">
        <v>605</v>
      </c>
      <c r="B3379" s="93" t="s">
        <v>876</v>
      </c>
      <c r="C3379" s="93" t="s">
        <v>605</v>
      </c>
      <c r="D3379" s="93" t="s">
        <v>855</v>
      </c>
      <c r="E3379" s="94">
        <v>0</v>
      </c>
      <c r="F3379" s="93" t="s">
        <v>1185</v>
      </c>
      <c r="H3379" s="3">
        <f>E3379+SUMIF('BR DTG CIKDITIRO'!C:C,C3379,'BR DTG CIKDITIRO'!E:E)</f>
        <v>0</v>
      </c>
    </row>
    <row r="3380" spans="1:8" ht="15.75" customHeight="1">
      <c r="A3380" s="93" t="s">
        <v>10298</v>
      </c>
      <c r="B3380" s="93" t="s">
        <v>876</v>
      </c>
      <c r="C3380" s="93" t="s">
        <v>10298</v>
      </c>
      <c r="D3380" s="93" t="s">
        <v>10299</v>
      </c>
      <c r="E3380" s="94">
        <v>0</v>
      </c>
      <c r="F3380" s="93" t="s">
        <v>1185</v>
      </c>
      <c r="H3380" s="3">
        <f>E3380+SUMIF('BR DTG CIKDITIRO'!C:C,C3380,'BR DTG CIKDITIRO'!E:E)</f>
        <v>0</v>
      </c>
    </row>
    <row r="3381" spans="1:8" ht="15.75" customHeight="1">
      <c r="A3381" s="93" t="s">
        <v>7622</v>
      </c>
      <c r="B3381" s="93" t="s">
        <v>876</v>
      </c>
      <c r="C3381" s="93" t="s">
        <v>7622</v>
      </c>
      <c r="D3381" s="93" t="s">
        <v>7623</v>
      </c>
      <c r="E3381" s="94">
        <v>0</v>
      </c>
      <c r="F3381" s="93" t="s">
        <v>1185</v>
      </c>
      <c r="H3381" s="3">
        <f>E3381+SUMIF('BR DTG CIKDITIRO'!C:C,C3381,'BR DTG CIKDITIRO'!E:E)</f>
        <v>0</v>
      </c>
    </row>
    <row r="3382" spans="1:8" ht="15.75" customHeight="1">
      <c r="A3382" s="93" t="s">
        <v>7624</v>
      </c>
      <c r="B3382" s="93" t="s">
        <v>876</v>
      </c>
      <c r="C3382" s="93" t="s">
        <v>7624</v>
      </c>
      <c r="D3382" s="93" t="s">
        <v>7625</v>
      </c>
      <c r="E3382" s="94">
        <v>0</v>
      </c>
      <c r="F3382" s="93" t="s">
        <v>1185</v>
      </c>
      <c r="H3382" s="3">
        <f>E3382+SUMIF('BR DTG CIKDITIRO'!C:C,C3382,'BR DTG CIKDITIRO'!E:E)</f>
        <v>0</v>
      </c>
    </row>
    <row r="3383" spans="1:8" ht="15.75" customHeight="1">
      <c r="A3383" s="93" t="s">
        <v>10300</v>
      </c>
      <c r="B3383" s="93" t="s">
        <v>876</v>
      </c>
      <c r="C3383" s="93" t="s">
        <v>10300</v>
      </c>
      <c r="D3383" s="93" t="s">
        <v>10301</v>
      </c>
      <c r="E3383" s="94">
        <v>0</v>
      </c>
      <c r="F3383" s="93" t="s">
        <v>1185</v>
      </c>
      <c r="H3383" s="3">
        <f>E3383+SUMIF('BR DTG CIKDITIRO'!C:C,C3383,'BR DTG CIKDITIRO'!E:E)</f>
        <v>0</v>
      </c>
    </row>
    <row r="3384" spans="1:8" ht="15.75" customHeight="1">
      <c r="A3384" s="93" t="s">
        <v>7626</v>
      </c>
      <c r="B3384" s="93" t="s">
        <v>876</v>
      </c>
      <c r="C3384" s="93" t="s">
        <v>7626</v>
      </c>
      <c r="D3384" s="93" t="s">
        <v>7627</v>
      </c>
      <c r="E3384" s="94">
        <v>0</v>
      </c>
      <c r="F3384" s="93" t="s">
        <v>1185</v>
      </c>
      <c r="H3384" s="3">
        <f>E3384+SUMIF('BR DTG CIKDITIRO'!C:C,C3384,'BR DTG CIKDITIRO'!E:E)</f>
        <v>0</v>
      </c>
    </row>
    <row r="3385" spans="1:8" ht="15.75" customHeight="1">
      <c r="A3385" s="93" t="s">
        <v>7628</v>
      </c>
      <c r="B3385" s="93" t="s">
        <v>876</v>
      </c>
      <c r="C3385" s="93" t="s">
        <v>7628</v>
      </c>
      <c r="D3385" s="93" t="s">
        <v>7629</v>
      </c>
      <c r="E3385" s="94">
        <v>0</v>
      </c>
      <c r="F3385" s="93" t="s">
        <v>1185</v>
      </c>
      <c r="H3385" s="3">
        <f>E3385+SUMIF('BR DTG CIKDITIRO'!C:C,C3385,'BR DTG CIKDITIRO'!E:E)</f>
        <v>0</v>
      </c>
    </row>
    <row r="3386" spans="1:8" ht="15.75" customHeight="1">
      <c r="A3386" s="93" t="s">
        <v>7630</v>
      </c>
      <c r="B3386" s="93" t="s">
        <v>876</v>
      </c>
      <c r="C3386" s="93" t="s">
        <v>7630</v>
      </c>
      <c r="D3386" s="93" t="s">
        <v>7629</v>
      </c>
      <c r="E3386" s="94">
        <v>0</v>
      </c>
      <c r="F3386" s="93" t="s">
        <v>1185</v>
      </c>
      <c r="H3386" s="3">
        <f>E3386+SUMIF('BR DTG CIKDITIRO'!C:C,C3386,'BR DTG CIKDITIRO'!E:E)</f>
        <v>0</v>
      </c>
    </row>
    <row r="3387" spans="1:8" ht="15.75" customHeight="1">
      <c r="A3387" s="93" t="s">
        <v>7633</v>
      </c>
      <c r="B3387" s="93" t="s">
        <v>888</v>
      </c>
      <c r="C3387" s="93" t="s">
        <v>7633</v>
      </c>
      <c r="D3387" s="93" t="s">
        <v>7634</v>
      </c>
      <c r="E3387" s="94">
        <v>1</v>
      </c>
      <c r="F3387" s="93" t="s">
        <v>1185</v>
      </c>
      <c r="H3387" s="3">
        <f>E3387+SUMIF('BR DTG CIKDITIRO'!C:C,C3387,'BR DTG CIKDITIRO'!E:E)</f>
        <v>1</v>
      </c>
    </row>
    <row r="3388" spans="1:8" ht="15.75" customHeight="1">
      <c r="A3388" s="93" t="s">
        <v>7635</v>
      </c>
      <c r="B3388" s="93" t="s">
        <v>876</v>
      </c>
      <c r="C3388" s="93" t="s">
        <v>7635</v>
      </c>
      <c r="D3388" s="93" t="s">
        <v>7636</v>
      </c>
      <c r="E3388" s="94">
        <v>0</v>
      </c>
      <c r="F3388" s="93" t="s">
        <v>1185</v>
      </c>
      <c r="H3388" s="3">
        <f>E3388+SUMIF('BR DTG CIKDITIRO'!C:C,C3388,'BR DTG CIKDITIRO'!E:E)</f>
        <v>0</v>
      </c>
    </row>
    <row r="3389" spans="1:8" ht="15.75" customHeight="1">
      <c r="A3389" s="93" t="s">
        <v>7637</v>
      </c>
      <c r="B3389" s="93" t="s">
        <v>876</v>
      </c>
      <c r="C3389" s="93" t="s">
        <v>7637</v>
      </c>
      <c r="D3389" s="93" t="s">
        <v>7638</v>
      </c>
      <c r="E3389" s="94">
        <v>0</v>
      </c>
      <c r="F3389" s="93" t="s">
        <v>1185</v>
      </c>
      <c r="H3389" s="3">
        <f>E3389+SUMIF('BR DTG CIKDITIRO'!C:C,C3389,'BR DTG CIKDITIRO'!E:E)</f>
        <v>0</v>
      </c>
    </row>
    <row r="3390" spans="1:8" ht="15.75" customHeight="1">
      <c r="A3390" s="93" t="s">
        <v>7639</v>
      </c>
      <c r="B3390" s="93" t="s">
        <v>876</v>
      </c>
      <c r="C3390" s="93" t="s">
        <v>7639</v>
      </c>
      <c r="D3390" s="93" t="s">
        <v>7640</v>
      </c>
      <c r="E3390" s="94">
        <v>0</v>
      </c>
      <c r="F3390" s="93" t="s">
        <v>1185</v>
      </c>
      <c r="H3390" s="3">
        <f>E3390+SUMIF('BR DTG CIKDITIRO'!C:C,C3390,'BR DTG CIKDITIRO'!E:E)</f>
        <v>0</v>
      </c>
    </row>
    <row r="3391" spans="1:8" ht="15.75" customHeight="1">
      <c r="A3391" s="93" t="s">
        <v>10302</v>
      </c>
      <c r="B3391" s="93" t="s">
        <v>876</v>
      </c>
      <c r="C3391" s="93" t="s">
        <v>10302</v>
      </c>
      <c r="D3391" s="93" t="s">
        <v>10303</v>
      </c>
      <c r="E3391" s="94">
        <v>0</v>
      </c>
      <c r="F3391" s="93" t="s">
        <v>1185</v>
      </c>
      <c r="H3391" s="3">
        <f>E3391+SUMIF('BR DTG CIKDITIRO'!C:C,C3391,'BR DTG CIKDITIRO'!E:E)</f>
        <v>0</v>
      </c>
    </row>
    <row r="3392" spans="1:8" ht="15.75" customHeight="1">
      <c r="A3392" s="93" t="s">
        <v>7641</v>
      </c>
      <c r="B3392" s="93" t="s">
        <v>876</v>
      </c>
      <c r="C3392" s="93" t="s">
        <v>7641</v>
      </c>
      <c r="D3392" s="93" t="s">
        <v>7642</v>
      </c>
      <c r="E3392" s="94">
        <v>0</v>
      </c>
      <c r="F3392" s="93" t="s">
        <v>1185</v>
      </c>
      <c r="H3392" s="3">
        <f>E3392+SUMIF('BR DTG CIKDITIRO'!C:C,C3392,'BR DTG CIKDITIRO'!E:E)</f>
        <v>0</v>
      </c>
    </row>
    <row r="3393" spans="1:8" ht="15.75" customHeight="1">
      <c r="A3393" s="93" t="s">
        <v>7643</v>
      </c>
      <c r="B3393" s="93" t="s">
        <v>876</v>
      </c>
      <c r="C3393" s="93" t="s">
        <v>7643</v>
      </c>
      <c r="D3393" s="93" t="s">
        <v>7644</v>
      </c>
      <c r="E3393" s="94">
        <v>0</v>
      </c>
      <c r="F3393" s="93" t="s">
        <v>1185</v>
      </c>
      <c r="H3393" s="3">
        <f>E3393+SUMIF('BR DTG CIKDITIRO'!C:C,C3393,'BR DTG CIKDITIRO'!E:E)</f>
        <v>0</v>
      </c>
    </row>
    <row r="3394" spans="1:8" ht="15.75" customHeight="1">
      <c r="A3394" s="93" t="s">
        <v>10304</v>
      </c>
      <c r="B3394" s="93" t="s">
        <v>876</v>
      </c>
      <c r="C3394" s="93" t="s">
        <v>10304</v>
      </c>
      <c r="D3394" s="93" t="s">
        <v>10305</v>
      </c>
      <c r="E3394" s="94">
        <v>0</v>
      </c>
      <c r="F3394" s="93" t="s">
        <v>1185</v>
      </c>
      <c r="H3394" s="3">
        <f>E3394+SUMIF('BR DTG CIKDITIRO'!C:C,C3394,'BR DTG CIKDITIRO'!E:E)</f>
        <v>0</v>
      </c>
    </row>
    <row r="3395" spans="1:8" ht="15.75" customHeight="1">
      <c r="A3395" s="93" t="s">
        <v>7645</v>
      </c>
      <c r="B3395" s="93" t="s">
        <v>876</v>
      </c>
      <c r="C3395" s="93" t="s">
        <v>7645</v>
      </c>
      <c r="D3395" s="93" t="s">
        <v>7646</v>
      </c>
      <c r="E3395" s="94">
        <v>0</v>
      </c>
      <c r="F3395" s="93" t="s">
        <v>1185</v>
      </c>
      <c r="H3395" s="3">
        <f>E3395+SUMIF('BR DTG CIKDITIRO'!C:C,C3395,'BR DTG CIKDITIRO'!E:E)</f>
        <v>0</v>
      </c>
    </row>
    <row r="3396" spans="1:8" ht="15.75" customHeight="1">
      <c r="A3396" s="93" t="s">
        <v>7647</v>
      </c>
      <c r="B3396" s="93" t="s">
        <v>876</v>
      </c>
      <c r="C3396" s="93" t="s">
        <v>7647</v>
      </c>
      <c r="D3396" s="93" t="s">
        <v>7648</v>
      </c>
      <c r="E3396" s="94">
        <v>0</v>
      </c>
      <c r="F3396" s="93" t="s">
        <v>1185</v>
      </c>
      <c r="H3396" s="3">
        <f>E3396+SUMIF('BR DTG CIKDITIRO'!C:C,C3396,'BR DTG CIKDITIRO'!E:E)</f>
        <v>0</v>
      </c>
    </row>
    <row r="3397" spans="1:8" ht="15.75" customHeight="1">
      <c r="A3397" s="93" t="s">
        <v>7649</v>
      </c>
      <c r="B3397" s="93" t="s">
        <v>876</v>
      </c>
      <c r="C3397" s="93" t="s">
        <v>7649</v>
      </c>
      <c r="D3397" s="93" t="s">
        <v>7650</v>
      </c>
      <c r="E3397" s="94">
        <v>0</v>
      </c>
      <c r="F3397" s="93" t="s">
        <v>1185</v>
      </c>
      <c r="H3397" s="3">
        <f>E3397+SUMIF('BR DTG CIKDITIRO'!C:C,C3397,'BR DTG CIKDITIRO'!E:E)</f>
        <v>0</v>
      </c>
    </row>
    <row r="3398" spans="1:8" ht="15.75" customHeight="1">
      <c r="A3398" s="93" t="s">
        <v>7651</v>
      </c>
      <c r="B3398" s="93" t="s">
        <v>876</v>
      </c>
      <c r="C3398" s="93" t="s">
        <v>7651</v>
      </c>
      <c r="D3398" s="93" t="s">
        <v>7652</v>
      </c>
      <c r="E3398" s="94">
        <v>0</v>
      </c>
      <c r="F3398" s="93" t="s">
        <v>1185</v>
      </c>
      <c r="H3398" s="3">
        <f>E3398+SUMIF('BR DTG CIKDITIRO'!C:C,C3398,'BR DTG CIKDITIRO'!E:E)</f>
        <v>0</v>
      </c>
    </row>
    <row r="3399" spans="1:8" ht="15.75" customHeight="1">
      <c r="A3399" s="93" t="s">
        <v>7653</v>
      </c>
      <c r="B3399" s="93" t="s">
        <v>876</v>
      </c>
      <c r="C3399" s="93" t="s">
        <v>7653</v>
      </c>
      <c r="D3399" s="93" t="s">
        <v>7654</v>
      </c>
      <c r="E3399" s="94">
        <v>0</v>
      </c>
      <c r="F3399" s="93" t="s">
        <v>1185</v>
      </c>
      <c r="H3399" s="3">
        <f>E3399+SUMIF('BR DTG CIKDITIRO'!C:C,C3399,'BR DTG CIKDITIRO'!E:E)</f>
        <v>0</v>
      </c>
    </row>
    <row r="3400" spans="1:8" ht="15.75" customHeight="1">
      <c r="A3400" s="93" t="s">
        <v>7655</v>
      </c>
      <c r="B3400" s="93" t="s">
        <v>876</v>
      </c>
      <c r="C3400" s="93" t="s">
        <v>7655</v>
      </c>
      <c r="D3400" s="93" t="s">
        <v>7656</v>
      </c>
      <c r="E3400" s="94">
        <v>0</v>
      </c>
      <c r="F3400" s="93" t="s">
        <v>1185</v>
      </c>
      <c r="H3400" s="3">
        <f>E3400+SUMIF('BR DTG CIKDITIRO'!C:C,C3400,'BR DTG CIKDITIRO'!E:E)</f>
        <v>0</v>
      </c>
    </row>
    <row r="3401" spans="1:8" ht="15.75" customHeight="1">
      <c r="A3401" s="93" t="s">
        <v>7657</v>
      </c>
      <c r="B3401" s="93" t="s">
        <v>876</v>
      </c>
      <c r="C3401" s="93" t="s">
        <v>7657</v>
      </c>
      <c r="D3401" s="93" t="s">
        <v>7658</v>
      </c>
      <c r="E3401" s="94">
        <v>0</v>
      </c>
      <c r="F3401" s="93" t="s">
        <v>1185</v>
      </c>
      <c r="H3401" s="3">
        <f>E3401+SUMIF('BR DTG CIKDITIRO'!C:C,C3401,'BR DTG CIKDITIRO'!E:E)</f>
        <v>0</v>
      </c>
    </row>
    <row r="3402" spans="1:8" ht="15.75" customHeight="1">
      <c r="A3402" s="93" t="s">
        <v>7659</v>
      </c>
      <c r="B3402" s="93" t="s">
        <v>876</v>
      </c>
      <c r="C3402" s="93" t="s">
        <v>7659</v>
      </c>
      <c r="D3402" s="93" t="s">
        <v>7660</v>
      </c>
      <c r="E3402" s="94">
        <v>0</v>
      </c>
      <c r="F3402" s="93" t="s">
        <v>1185</v>
      </c>
      <c r="H3402" s="3">
        <f>E3402+SUMIF('BR DTG CIKDITIRO'!C:C,C3402,'BR DTG CIKDITIRO'!E:E)</f>
        <v>0</v>
      </c>
    </row>
    <row r="3403" spans="1:8" ht="15.75" customHeight="1">
      <c r="A3403" s="93" t="s">
        <v>10306</v>
      </c>
      <c r="B3403" s="93" t="s">
        <v>876</v>
      </c>
      <c r="C3403" s="93" t="s">
        <v>10306</v>
      </c>
      <c r="D3403" s="93" t="s">
        <v>10307</v>
      </c>
      <c r="E3403" s="94">
        <v>0</v>
      </c>
      <c r="F3403" s="93" t="s">
        <v>1185</v>
      </c>
      <c r="H3403" s="3">
        <f>E3403+SUMIF('BR DTG CIKDITIRO'!C:C,C3403,'BR DTG CIKDITIRO'!E:E)</f>
        <v>0</v>
      </c>
    </row>
    <row r="3404" spans="1:8" ht="15.75" customHeight="1">
      <c r="A3404" s="93" t="s">
        <v>7661</v>
      </c>
      <c r="B3404" s="93" t="s">
        <v>876</v>
      </c>
      <c r="C3404" s="93" t="s">
        <v>7661</v>
      </c>
      <c r="D3404" s="93" t="s">
        <v>10308</v>
      </c>
      <c r="E3404" s="94">
        <v>0</v>
      </c>
      <c r="F3404" s="93" t="s">
        <v>1185</v>
      </c>
      <c r="H3404" s="3">
        <f>E3404+SUMIF('BR DTG CIKDITIRO'!C:C,C3404,'BR DTG CIKDITIRO'!E:E)</f>
        <v>0</v>
      </c>
    </row>
    <row r="3405" spans="1:8" ht="15.75" customHeight="1">
      <c r="A3405" s="93" t="s">
        <v>7663</v>
      </c>
      <c r="B3405" s="93" t="s">
        <v>876</v>
      </c>
      <c r="C3405" s="93" t="s">
        <v>7663</v>
      </c>
      <c r="D3405" s="93" t="s">
        <v>7664</v>
      </c>
      <c r="E3405" s="94">
        <v>0</v>
      </c>
      <c r="F3405" s="93" t="s">
        <v>1185</v>
      </c>
      <c r="H3405" s="3">
        <f>E3405+SUMIF('BR DTG CIKDITIRO'!C:C,C3405,'BR DTG CIKDITIRO'!E:E)</f>
        <v>0</v>
      </c>
    </row>
    <row r="3406" spans="1:8" ht="15.75" customHeight="1">
      <c r="A3406" s="93" t="s">
        <v>10309</v>
      </c>
      <c r="B3406" s="93" t="s">
        <v>876</v>
      </c>
      <c r="C3406" s="93" t="s">
        <v>10309</v>
      </c>
      <c r="D3406" s="93" t="s">
        <v>10310</v>
      </c>
      <c r="E3406" s="94">
        <v>0</v>
      </c>
      <c r="F3406" s="93" t="s">
        <v>1185</v>
      </c>
      <c r="H3406" s="3">
        <f>E3406+SUMIF('BR DTG CIKDITIRO'!C:C,C3406,'BR DTG CIKDITIRO'!E:E)</f>
        <v>0</v>
      </c>
    </row>
    <row r="3407" spans="1:8" ht="15.75" customHeight="1">
      <c r="A3407" s="93" t="s">
        <v>10311</v>
      </c>
      <c r="B3407" s="93" t="s">
        <v>876</v>
      </c>
      <c r="C3407" s="93" t="s">
        <v>10311</v>
      </c>
      <c r="D3407" s="93" t="s">
        <v>10312</v>
      </c>
      <c r="E3407" s="94">
        <v>0</v>
      </c>
      <c r="F3407" s="93" t="s">
        <v>1185</v>
      </c>
      <c r="H3407" s="3">
        <f>E3407+SUMIF('BR DTG CIKDITIRO'!C:C,C3407,'BR DTG CIKDITIRO'!E:E)</f>
        <v>0</v>
      </c>
    </row>
    <row r="3408" spans="1:8" ht="15.75" customHeight="1">
      <c r="A3408" s="93" t="s">
        <v>7667</v>
      </c>
      <c r="B3408" s="93" t="s">
        <v>876</v>
      </c>
      <c r="C3408" s="93" t="s">
        <v>7667</v>
      </c>
      <c r="D3408" s="93" t="s">
        <v>7668</v>
      </c>
      <c r="E3408" s="94">
        <v>0</v>
      </c>
      <c r="F3408" s="93" t="s">
        <v>1185</v>
      </c>
      <c r="H3408" s="3">
        <f>E3408+SUMIF('BR DTG CIKDITIRO'!C:C,C3408,'BR DTG CIKDITIRO'!E:E)</f>
        <v>0</v>
      </c>
    </row>
    <row r="3409" spans="1:8" ht="15.75" customHeight="1">
      <c r="A3409" s="93" t="s">
        <v>10313</v>
      </c>
      <c r="B3409" s="93" t="s">
        <v>876</v>
      </c>
      <c r="C3409" s="93" t="s">
        <v>10313</v>
      </c>
      <c r="D3409" s="93" t="s">
        <v>10314</v>
      </c>
      <c r="E3409" s="94">
        <v>0</v>
      </c>
      <c r="F3409" s="93" t="s">
        <v>1185</v>
      </c>
      <c r="H3409" s="3">
        <f>E3409+SUMIF('BR DTG CIKDITIRO'!C:C,C3409,'BR DTG CIKDITIRO'!E:E)</f>
        <v>0</v>
      </c>
    </row>
    <row r="3410" spans="1:8" ht="15.75" customHeight="1">
      <c r="A3410" s="93" t="s">
        <v>10315</v>
      </c>
      <c r="B3410" s="93" t="s">
        <v>876</v>
      </c>
      <c r="C3410" s="93" t="s">
        <v>10315</v>
      </c>
      <c r="D3410" s="93" t="s">
        <v>10316</v>
      </c>
      <c r="E3410" s="94">
        <v>0</v>
      </c>
      <c r="F3410" s="93" t="s">
        <v>1185</v>
      </c>
      <c r="H3410" s="3">
        <f>E3410+SUMIF('BR DTG CIKDITIRO'!C:C,C3410,'BR DTG CIKDITIRO'!E:E)</f>
        <v>0</v>
      </c>
    </row>
    <row r="3411" spans="1:8" ht="15.75" customHeight="1">
      <c r="A3411" s="93" t="s">
        <v>7669</v>
      </c>
      <c r="B3411" s="93" t="s">
        <v>876</v>
      </c>
      <c r="C3411" s="93" t="s">
        <v>7669</v>
      </c>
      <c r="D3411" s="93" t="s">
        <v>7670</v>
      </c>
      <c r="E3411" s="94">
        <v>0</v>
      </c>
      <c r="F3411" s="93" t="s">
        <v>1185</v>
      </c>
      <c r="H3411" s="3">
        <f>E3411+SUMIF('BR DTG CIKDITIRO'!C:C,C3411,'BR DTG CIKDITIRO'!E:E)</f>
        <v>0</v>
      </c>
    </row>
    <row r="3412" spans="1:8" ht="15.75" customHeight="1">
      <c r="A3412" s="93" t="s">
        <v>460</v>
      </c>
      <c r="B3412" s="93" t="s">
        <v>1100</v>
      </c>
      <c r="C3412" s="93" t="s">
        <v>460</v>
      </c>
      <c r="D3412" s="93" t="s">
        <v>1274</v>
      </c>
      <c r="E3412" s="94">
        <v>46</v>
      </c>
      <c r="F3412" s="93" t="s">
        <v>1185</v>
      </c>
      <c r="H3412" s="3">
        <f>E3412+SUMIF('BR DTG CIKDITIRO'!C:C,C3412,'BR DTG CIKDITIRO'!E:E)</f>
        <v>46</v>
      </c>
    </row>
    <row r="3413" spans="1:8" ht="15.75" customHeight="1">
      <c r="A3413" s="93" t="s">
        <v>10317</v>
      </c>
      <c r="B3413" s="93" t="s">
        <v>876</v>
      </c>
      <c r="C3413" s="93" t="s">
        <v>10317</v>
      </c>
      <c r="D3413" s="93" t="s">
        <v>10318</v>
      </c>
      <c r="E3413" s="94">
        <v>0</v>
      </c>
      <c r="F3413" s="93" t="s">
        <v>1185</v>
      </c>
      <c r="H3413" s="3">
        <f>E3413+SUMIF('BR DTG CIKDITIRO'!C:C,C3413,'BR DTG CIKDITIRO'!E:E)</f>
        <v>0</v>
      </c>
    </row>
    <row r="3414" spans="1:8" ht="15.75" customHeight="1">
      <c r="A3414" s="93" t="s">
        <v>10319</v>
      </c>
      <c r="B3414" s="93" t="s">
        <v>876</v>
      </c>
      <c r="C3414" s="93" t="s">
        <v>10319</v>
      </c>
      <c r="D3414" s="93" t="s">
        <v>10320</v>
      </c>
      <c r="E3414" s="94">
        <v>0</v>
      </c>
      <c r="F3414" s="93" t="s">
        <v>1185</v>
      </c>
      <c r="H3414" s="3">
        <f>E3414+SUMIF('BR DTG CIKDITIRO'!C:C,C3414,'BR DTG CIKDITIRO'!E:E)</f>
        <v>0</v>
      </c>
    </row>
    <row r="3415" spans="1:8" ht="15.75" customHeight="1">
      <c r="A3415" s="93" t="s">
        <v>2282</v>
      </c>
      <c r="B3415" s="93" t="s">
        <v>920</v>
      </c>
      <c r="C3415" s="93" t="s">
        <v>2282</v>
      </c>
      <c r="D3415" s="93" t="s">
        <v>2283</v>
      </c>
      <c r="E3415" s="94">
        <v>2</v>
      </c>
      <c r="F3415" s="93" t="s">
        <v>1185</v>
      </c>
      <c r="H3415" s="3">
        <f>E3415+SUMIF('BR DTG CIKDITIRO'!C:C,C3415,'BR DTG CIKDITIRO'!E:E)</f>
        <v>2</v>
      </c>
    </row>
    <row r="3416" spans="1:8" ht="15.75" customHeight="1">
      <c r="A3416" s="93" t="s">
        <v>7677</v>
      </c>
      <c r="B3416" s="93" t="s">
        <v>876</v>
      </c>
      <c r="C3416" s="93" t="s">
        <v>7677</v>
      </c>
      <c r="D3416" s="93" t="s">
        <v>7678</v>
      </c>
      <c r="E3416" s="94">
        <v>0</v>
      </c>
      <c r="F3416" s="93" t="s">
        <v>1185</v>
      </c>
      <c r="H3416" s="3">
        <f>E3416+SUMIF('BR DTG CIKDITIRO'!C:C,C3416,'BR DTG CIKDITIRO'!E:E)</f>
        <v>0</v>
      </c>
    </row>
    <row r="3417" spans="1:8" ht="15.75" customHeight="1">
      <c r="A3417" s="93" t="s">
        <v>1275</v>
      </c>
      <c r="B3417" s="93" t="s">
        <v>877</v>
      </c>
      <c r="C3417" s="93" t="s">
        <v>1275</v>
      </c>
      <c r="D3417" s="93" t="s">
        <v>1276</v>
      </c>
      <c r="E3417" s="94">
        <v>1</v>
      </c>
      <c r="F3417" s="93" t="s">
        <v>1185</v>
      </c>
      <c r="H3417" s="3">
        <f>E3417+SUMIF('BR DTG CIKDITIRO'!C:C,C3417,'BR DTG CIKDITIRO'!E:E)</f>
        <v>1</v>
      </c>
    </row>
    <row r="3418" spans="1:8" ht="15.75" customHeight="1">
      <c r="A3418" s="93" t="s">
        <v>573</v>
      </c>
      <c r="B3418" s="93" t="s">
        <v>877</v>
      </c>
      <c r="C3418" s="93" t="s">
        <v>573</v>
      </c>
      <c r="D3418" s="93" t="s">
        <v>7679</v>
      </c>
      <c r="E3418" s="94">
        <v>1</v>
      </c>
      <c r="F3418" s="93" t="s">
        <v>1185</v>
      </c>
      <c r="H3418" s="3">
        <f>E3418+SUMIF('BR DTG CIKDITIRO'!C:C,C3418,'BR DTG CIKDITIRO'!E:E)</f>
        <v>1</v>
      </c>
    </row>
    <row r="3419" spans="1:8" ht="15.75" customHeight="1">
      <c r="A3419" s="93" t="s">
        <v>10321</v>
      </c>
      <c r="B3419" s="93" t="s">
        <v>876</v>
      </c>
      <c r="C3419" s="93" t="s">
        <v>10321</v>
      </c>
      <c r="D3419" s="93" t="s">
        <v>10322</v>
      </c>
      <c r="E3419" s="94">
        <v>0</v>
      </c>
      <c r="F3419" s="93" t="s">
        <v>1185</v>
      </c>
      <c r="H3419" s="3">
        <f>E3419+SUMIF('BR DTG CIKDITIRO'!C:C,C3419,'BR DTG CIKDITIRO'!E:E)</f>
        <v>0</v>
      </c>
    </row>
    <row r="3420" spans="1:8" ht="15.75" customHeight="1">
      <c r="A3420" s="93" t="s">
        <v>7680</v>
      </c>
      <c r="B3420" s="93" t="s">
        <v>876</v>
      </c>
      <c r="C3420" s="93" t="s">
        <v>7680</v>
      </c>
      <c r="D3420" s="93" t="s">
        <v>7681</v>
      </c>
      <c r="E3420" s="94">
        <v>0</v>
      </c>
      <c r="F3420" s="93" t="s">
        <v>1185</v>
      </c>
      <c r="H3420" s="3">
        <f>E3420+SUMIF('BR DTG CIKDITIRO'!C:C,C3420,'BR DTG CIKDITIRO'!E:E)</f>
        <v>0</v>
      </c>
    </row>
    <row r="3421" spans="1:8" ht="15.75" customHeight="1">
      <c r="A3421" s="93" t="s">
        <v>7682</v>
      </c>
      <c r="B3421" s="93" t="s">
        <v>877</v>
      </c>
      <c r="C3421" s="93" t="s">
        <v>7682</v>
      </c>
      <c r="D3421" s="93" t="s">
        <v>7683</v>
      </c>
      <c r="E3421" s="94">
        <v>1</v>
      </c>
      <c r="F3421" s="93" t="s">
        <v>1185</v>
      </c>
      <c r="H3421" s="3">
        <f>E3421+SUMIF('BR DTG CIKDITIRO'!C:C,C3421,'BR DTG CIKDITIRO'!E:E)</f>
        <v>1</v>
      </c>
    </row>
    <row r="3422" spans="1:8" ht="15.75" customHeight="1">
      <c r="A3422" s="93" t="s">
        <v>10323</v>
      </c>
      <c r="B3422" s="93" t="s">
        <v>876</v>
      </c>
      <c r="C3422" s="93" t="s">
        <v>10323</v>
      </c>
      <c r="D3422" s="93" t="s">
        <v>10324</v>
      </c>
      <c r="E3422" s="94">
        <v>0</v>
      </c>
      <c r="F3422" s="93" t="s">
        <v>1185</v>
      </c>
      <c r="H3422" s="3">
        <f>E3422+SUMIF('BR DTG CIKDITIRO'!C:C,C3422,'BR DTG CIKDITIRO'!E:E)</f>
        <v>0</v>
      </c>
    </row>
    <row r="3423" spans="1:8" ht="15.75" customHeight="1">
      <c r="A3423" s="93" t="s">
        <v>10325</v>
      </c>
      <c r="B3423" s="93" t="s">
        <v>876</v>
      </c>
      <c r="C3423" s="93" t="s">
        <v>10325</v>
      </c>
      <c r="D3423" s="93" t="s">
        <v>10326</v>
      </c>
      <c r="E3423" s="94">
        <v>0</v>
      </c>
      <c r="F3423" s="93" t="s">
        <v>1185</v>
      </c>
      <c r="H3423" s="3">
        <f>E3423+SUMIF('BR DTG CIKDITIRO'!C:C,C3423,'BR DTG CIKDITIRO'!E:E)</f>
        <v>0</v>
      </c>
    </row>
    <row r="3424" spans="1:8" ht="15.75" customHeight="1">
      <c r="A3424" s="93" t="s">
        <v>10327</v>
      </c>
      <c r="B3424" s="93" t="s">
        <v>876</v>
      </c>
      <c r="C3424" s="93" t="s">
        <v>10327</v>
      </c>
      <c r="D3424" s="93" t="s">
        <v>10328</v>
      </c>
      <c r="E3424" s="94">
        <v>0</v>
      </c>
      <c r="F3424" s="93" t="s">
        <v>1185</v>
      </c>
      <c r="H3424" s="3">
        <f>E3424+SUMIF('BR DTG CIKDITIRO'!C:C,C3424,'BR DTG CIKDITIRO'!E:E)</f>
        <v>0</v>
      </c>
    </row>
    <row r="3425" spans="1:8" ht="15.75" customHeight="1">
      <c r="A3425" s="93" t="s">
        <v>10329</v>
      </c>
      <c r="B3425" s="93" t="s">
        <v>876</v>
      </c>
      <c r="C3425" s="93" t="s">
        <v>10329</v>
      </c>
      <c r="D3425" s="93" t="s">
        <v>10330</v>
      </c>
      <c r="E3425" s="94">
        <v>0</v>
      </c>
      <c r="F3425" s="93" t="s">
        <v>1185</v>
      </c>
      <c r="H3425" s="3">
        <f>E3425+SUMIF('BR DTG CIKDITIRO'!C:C,C3425,'BR DTG CIKDITIRO'!E:E)</f>
        <v>0</v>
      </c>
    </row>
    <row r="3426" spans="1:8" ht="15.75" customHeight="1">
      <c r="A3426" s="93" t="s">
        <v>7684</v>
      </c>
      <c r="B3426" s="93" t="s">
        <v>876</v>
      </c>
      <c r="C3426" s="93" t="s">
        <v>7684</v>
      </c>
      <c r="D3426" s="93" t="s">
        <v>10331</v>
      </c>
      <c r="E3426" s="94">
        <v>0</v>
      </c>
      <c r="F3426" s="93" t="s">
        <v>1185</v>
      </c>
      <c r="H3426" s="3">
        <f>E3426+SUMIF('BR DTG CIKDITIRO'!C:C,C3426,'BR DTG CIKDITIRO'!E:E)</f>
        <v>0</v>
      </c>
    </row>
    <row r="3427" spans="1:8" ht="15.75" customHeight="1">
      <c r="A3427" s="93" t="s">
        <v>461</v>
      </c>
      <c r="B3427" s="93" t="s">
        <v>877</v>
      </c>
      <c r="C3427" s="93" t="s">
        <v>461</v>
      </c>
      <c r="D3427" s="93" t="s">
        <v>1277</v>
      </c>
      <c r="E3427" s="94">
        <v>0</v>
      </c>
      <c r="F3427" s="93" t="s">
        <v>1185</v>
      </c>
      <c r="H3427" s="3">
        <f>E3427+SUMIF('BR DTG CIKDITIRO'!C:C,C3427,'BR DTG CIKDITIRO'!E:E)</f>
        <v>0</v>
      </c>
    </row>
    <row r="3428" spans="1:8" ht="15.75" customHeight="1">
      <c r="A3428" s="93" t="s">
        <v>10332</v>
      </c>
      <c r="B3428" s="93" t="s">
        <v>876</v>
      </c>
      <c r="C3428" s="93" t="s">
        <v>10332</v>
      </c>
      <c r="D3428" s="93" t="s">
        <v>10333</v>
      </c>
      <c r="E3428" s="94">
        <v>0</v>
      </c>
      <c r="F3428" s="93" t="s">
        <v>1185</v>
      </c>
      <c r="H3428" s="3">
        <f>E3428+SUMIF('BR DTG CIKDITIRO'!C:C,C3428,'BR DTG CIKDITIRO'!E:E)</f>
        <v>0</v>
      </c>
    </row>
    <row r="3429" spans="1:8" ht="15.75" customHeight="1">
      <c r="A3429" s="93" t="s">
        <v>1549</v>
      </c>
      <c r="B3429" s="93" t="s">
        <v>877</v>
      </c>
      <c r="C3429" s="93" t="s">
        <v>1549</v>
      </c>
      <c r="D3429" s="93" t="s">
        <v>1550</v>
      </c>
      <c r="E3429" s="94">
        <v>0</v>
      </c>
      <c r="F3429" s="93" t="s">
        <v>1185</v>
      </c>
      <c r="H3429" s="3">
        <f>E3429+SUMIF('BR DTG CIKDITIRO'!C:C,C3429,'BR DTG CIKDITIRO'!E:E)</f>
        <v>0</v>
      </c>
    </row>
    <row r="3430" spans="1:8" ht="15.75" customHeight="1">
      <c r="A3430" s="93" t="s">
        <v>7686</v>
      </c>
      <c r="B3430" s="93" t="s">
        <v>876</v>
      </c>
      <c r="C3430" s="93" t="s">
        <v>7686</v>
      </c>
      <c r="D3430" s="93" t="s">
        <v>7687</v>
      </c>
      <c r="E3430" s="94">
        <v>0</v>
      </c>
      <c r="F3430" s="93" t="s">
        <v>1185</v>
      </c>
      <c r="H3430" s="3">
        <f>E3430+SUMIF('BR DTG CIKDITIRO'!C:C,C3430,'BR DTG CIKDITIRO'!E:E)</f>
        <v>0</v>
      </c>
    </row>
    <row r="3431" spans="1:8" ht="15.75" customHeight="1">
      <c r="A3431" s="93" t="s">
        <v>7688</v>
      </c>
      <c r="B3431" s="93" t="s">
        <v>876</v>
      </c>
      <c r="C3431" s="93" t="s">
        <v>7688</v>
      </c>
      <c r="D3431" s="93" t="s">
        <v>7689</v>
      </c>
      <c r="E3431" s="94">
        <v>0</v>
      </c>
      <c r="F3431" s="93" t="s">
        <v>1185</v>
      </c>
      <c r="H3431" s="3">
        <f>E3431+SUMIF('BR DTG CIKDITIRO'!C:C,C3431,'BR DTG CIKDITIRO'!E:E)</f>
        <v>0</v>
      </c>
    </row>
    <row r="3432" spans="1:8" ht="15.75" customHeight="1">
      <c r="A3432" s="93" t="s">
        <v>10334</v>
      </c>
      <c r="B3432" s="93" t="s">
        <v>876</v>
      </c>
      <c r="C3432" s="93" t="s">
        <v>10334</v>
      </c>
      <c r="D3432" s="93" t="s">
        <v>10335</v>
      </c>
      <c r="E3432" s="94">
        <v>0</v>
      </c>
      <c r="F3432" s="93" t="s">
        <v>1185</v>
      </c>
      <c r="H3432" s="3">
        <f>E3432+SUMIF('BR DTG CIKDITIRO'!C:C,C3432,'BR DTG CIKDITIRO'!E:E)</f>
        <v>0</v>
      </c>
    </row>
    <row r="3433" spans="1:8" ht="15.75" customHeight="1">
      <c r="A3433" s="93" t="s">
        <v>1924</v>
      </c>
      <c r="B3433" s="93" t="s">
        <v>876</v>
      </c>
      <c r="C3433" s="93" t="s">
        <v>1924</v>
      </c>
      <c r="D3433" s="93" t="s">
        <v>1925</v>
      </c>
      <c r="E3433" s="94">
        <v>0</v>
      </c>
      <c r="F3433" s="93" t="s">
        <v>1185</v>
      </c>
      <c r="H3433" s="3">
        <f>E3433+SUMIF('BR DTG CIKDITIRO'!C:C,C3433,'BR DTG CIKDITIRO'!E:E)</f>
        <v>0</v>
      </c>
    </row>
    <row r="3434" spans="1:8" ht="15.75" customHeight="1">
      <c r="A3434" s="93" t="s">
        <v>10336</v>
      </c>
      <c r="B3434" s="93" t="s">
        <v>876</v>
      </c>
      <c r="C3434" s="93" t="s">
        <v>10336</v>
      </c>
      <c r="D3434" s="93" t="s">
        <v>10337</v>
      </c>
      <c r="E3434" s="94">
        <v>0</v>
      </c>
      <c r="F3434" s="93" t="s">
        <v>1185</v>
      </c>
      <c r="H3434" s="3">
        <f>E3434+SUMIF('BR DTG CIKDITIRO'!C:C,C3434,'BR DTG CIKDITIRO'!E:E)</f>
        <v>0</v>
      </c>
    </row>
    <row r="3435" spans="1:8" ht="15.75" customHeight="1">
      <c r="A3435" s="93" t="s">
        <v>10338</v>
      </c>
      <c r="B3435" s="93" t="s">
        <v>876</v>
      </c>
      <c r="C3435" s="93" t="s">
        <v>10338</v>
      </c>
      <c r="D3435" s="93" t="s">
        <v>10339</v>
      </c>
      <c r="E3435" s="94">
        <v>0</v>
      </c>
      <c r="F3435" s="93" t="s">
        <v>1185</v>
      </c>
      <c r="H3435" s="3">
        <f>E3435+SUMIF('BR DTG CIKDITIRO'!C:C,C3435,'BR DTG CIKDITIRO'!E:E)</f>
        <v>0</v>
      </c>
    </row>
    <row r="3436" spans="1:8" ht="15.75" customHeight="1">
      <c r="A3436" s="93" t="s">
        <v>7692</v>
      </c>
      <c r="B3436" s="93" t="s">
        <v>876</v>
      </c>
      <c r="C3436" s="93" t="s">
        <v>7692</v>
      </c>
      <c r="D3436" s="93" t="s">
        <v>7693</v>
      </c>
      <c r="E3436" s="94">
        <v>0</v>
      </c>
      <c r="F3436" s="93" t="s">
        <v>1185</v>
      </c>
      <c r="H3436" s="3">
        <f>E3436+SUMIF('BR DTG CIKDITIRO'!C:C,C3436,'BR DTG CIKDITIRO'!E:E)</f>
        <v>0</v>
      </c>
    </row>
    <row r="3437" spans="1:8" ht="15.75" customHeight="1">
      <c r="A3437" s="93" t="s">
        <v>10340</v>
      </c>
      <c r="B3437" s="93" t="s">
        <v>876</v>
      </c>
      <c r="C3437" s="93" t="s">
        <v>10340</v>
      </c>
      <c r="D3437" s="93" t="s">
        <v>10341</v>
      </c>
      <c r="E3437" s="94">
        <v>0</v>
      </c>
      <c r="F3437" s="93" t="s">
        <v>1185</v>
      </c>
      <c r="H3437" s="3">
        <f>E3437+SUMIF('BR DTG CIKDITIRO'!C:C,C3437,'BR DTG CIKDITIRO'!E:E)</f>
        <v>0</v>
      </c>
    </row>
    <row r="3438" spans="1:8" ht="15.75" customHeight="1">
      <c r="A3438" s="93" t="s">
        <v>7700</v>
      </c>
      <c r="B3438" s="93" t="s">
        <v>876</v>
      </c>
      <c r="C3438" s="93" t="s">
        <v>7700</v>
      </c>
      <c r="D3438" s="93" t="s">
        <v>7701</v>
      </c>
      <c r="E3438" s="94">
        <v>0</v>
      </c>
      <c r="F3438" s="93" t="s">
        <v>1185</v>
      </c>
      <c r="H3438" s="3">
        <f>E3438+SUMIF('BR DTG CIKDITIRO'!C:C,C3438,'BR DTG CIKDITIRO'!E:E)</f>
        <v>0</v>
      </c>
    </row>
    <row r="3439" spans="1:8" ht="15.75" customHeight="1">
      <c r="A3439" s="93" t="s">
        <v>7704</v>
      </c>
      <c r="B3439" s="93" t="s">
        <v>876</v>
      </c>
      <c r="C3439" s="93" t="s">
        <v>7704</v>
      </c>
      <c r="D3439" s="93" t="s">
        <v>7705</v>
      </c>
      <c r="E3439" s="94">
        <v>0</v>
      </c>
      <c r="F3439" s="93" t="s">
        <v>1185</v>
      </c>
      <c r="H3439" s="3">
        <f>E3439+SUMIF('BR DTG CIKDITIRO'!C:C,C3439,'BR DTG CIKDITIRO'!E:E)</f>
        <v>0</v>
      </c>
    </row>
    <row r="3440" spans="1:8" ht="15.75" customHeight="1">
      <c r="A3440" s="93" t="s">
        <v>7706</v>
      </c>
      <c r="B3440" s="93" t="s">
        <v>876</v>
      </c>
      <c r="C3440" s="93" t="s">
        <v>7706</v>
      </c>
      <c r="D3440" s="93" t="s">
        <v>7707</v>
      </c>
      <c r="E3440" s="94">
        <v>0</v>
      </c>
      <c r="F3440" s="93" t="s">
        <v>1185</v>
      </c>
      <c r="H3440" s="3">
        <f>E3440+SUMIF('BR DTG CIKDITIRO'!C:C,C3440,'BR DTG CIKDITIRO'!E:E)</f>
        <v>0</v>
      </c>
    </row>
    <row r="3441" spans="1:8" ht="15.75" customHeight="1">
      <c r="A3441" s="93" t="s">
        <v>462</v>
      </c>
      <c r="B3441" s="93" t="s">
        <v>877</v>
      </c>
      <c r="C3441" s="93" t="s">
        <v>462</v>
      </c>
      <c r="D3441" s="93" t="s">
        <v>1278</v>
      </c>
      <c r="E3441" s="94">
        <v>5</v>
      </c>
      <c r="F3441" s="93" t="s">
        <v>1185</v>
      </c>
      <c r="H3441" s="3">
        <f>E3441+SUMIF('BR DTG CIKDITIRO'!C:C,C3441,'BR DTG CIKDITIRO'!E:E)</f>
        <v>5</v>
      </c>
    </row>
    <row r="3442" spans="1:8" ht="15.75" customHeight="1">
      <c r="A3442" s="93" t="s">
        <v>7708</v>
      </c>
      <c r="B3442" s="93" t="s">
        <v>876</v>
      </c>
      <c r="C3442" s="93" t="s">
        <v>7708</v>
      </c>
      <c r="D3442" s="93" t="s">
        <v>5455</v>
      </c>
      <c r="E3442" s="94">
        <v>0</v>
      </c>
      <c r="F3442" s="93" t="s">
        <v>1185</v>
      </c>
      <c r="H3442" s="3">
        <f>E3442+SUMIF('BR DTG CIKDITIRO'!C:C,C3442,'BR DTG CIKDITIRO'!E:E)</f>
        <v>0</v>
      </c>
    </row>
    <row r="3443" spans="1:8" ht="15.75" customHeight="1">
      <c r="A3443" s="93" t="s">
        <v>7709</v>
      </c>
      <c r="B3443" s="93" t="s">
        <v>876</v>
      </c>
      <c r="C3443" s="93" t="s">
        <v>7709</v>
      </c>
      <c r="D3443" s="93" t="s">
        <v>7710</v>
      </c>
      <c r="E3443" s="94">
        <v>0</v>
      </c>
      <c r="F3443" s="93" t="s">
        <v>1185</v>
      </c>
      <c r="H3443" s="3">
        <f>E3443+SUMIF('BR DTG CIKDITIRO'!C:C,C3443,'BR DTG CIKDITIRO'!E:E)</f>
        <v>0</v>
      </c>
    </row>
    <row r="3444" spans="1:8" ht="15.75" customHeight="1">
      <c r="A3444" s="93" t="s">
        <v>7711</v>
      </c>
      <c r="B3444" s="93" t="s">
        <v>876</v>
      </c>
      <c r="C3444" s="93" t="s">
        <v>7711</v>
      </c>
      <c r="D3444" s="93" t="s">
        <v>7712</v>
      </c>
      <c r="E3444" s="94">
        <v>0</v>
      </c>
      <c r="F3444" s="93" t="s">
        <v>1185</v>
      </c>
      <c r="H3444" s="3">
        <f>E3444+SUMIF('BR DTG CIKDITIRO'!C:C,C3444,'BR DTG CIKDITIRO'!E:E)</f>
        <v>0</v>
      </c>
    </row>
    <row r="3445" spans="1:8" ht="15.75" customHeight="1">
      <c r="A3445" s="93" t="s">
        <v>10342</v>
      </c>
      <c r="B3445" s="93" t="s">
        <v>876</v>
      </c>
      <c r="C3445" s="93" t="s">
        <v>10342</v>
      </c>
      <c r="D3445" s="93" t="s">
        <v>10343</v>
      </c>
      <c r="E3445" s="94">
        <v>0</v>
      </c>
      <c r="F3445" s="93" t="s">
        <v>1185</v>
      </c>
      <c r="H3445" s="3">
        <f>E3445+SUMIF('BR DTG CIKDITIRO'!C:C,C3445,'BR DTG CIKDITIRO'!E:E)</f>
        <v>0</v>
      </c>
    </row>
    <row r="3446" spans="1:8" ht="15.75" customHeight="1">
      <c r="A3446" s="93" t="s">
        <v>1551</v>
      </c>
      <c r="B3446" s="93" t="s">
        <v>876</v>
      </c>
      <c r="C3446" s="93" t="s">
        <v>1551</v>
      </c>
      <c r="D3446" s="93" t="s">
        <v>1552</v>
      </c>
      <c r="E3446" s="94">
        <v>0</v>
      </c>
      <c r="F3446" s="93" t="s">
        <v>1185</v>
      </c>
      <c r="H3446" s="3">
        <f>E3446+SUMIF('BR DTG CIKDITIRO'!C:C,C3446,'BR DTG CIKDITIRO'!E:E)</f>
        <v>0</v>
      </c>
    </row>
    <row r="3447" spans="1:8" ht="15.75" customHeight="1">
      <c r="A3447" s="93" t="s">
        <v>7715</v>
      </c>
      <c r="B3447" s="93" t="s">
        <v>876</v>
      </c>
      <c r="C3447" s="93" t="s">
        <v>7715</v>
      </c>
      <c r="D3447" s="93" t="s">
        <v>7716</v>
      </c>
      <c r="E3447" s="94">
        <v>0</v>
      </c>
      <c r="F3447" s="93" t="s">
        <v>1185</v>
      </c>
      <c r="H3447" s="3">
        <f>E3447+SUMIF('BR DTG CIKDITIRO'!C:C,C3447,'BR DTG CIKDITIRO'!E:E)</f>
        <v>0</v>
      </c>
    </row>
    <row r="3448" spans="1:8" ht="15.75" customHeight="1">
      <c r="A3448" s="93" t="s">
        <v>7719</v>
      </c>
      <c r="B3448" s="93" t="s">
        <v>876</v>
      </c>
      <c r="C3448" s="93" t="s">
        <v>7719</v>
      </c>
      <c r="D3448" s="93" t="s">
        <v>7720</v>
      </c>
      <c r="E3448" s="94">
        <v>0</v>
      </c>
      <c r="F3448" s="93" t="s">
        <v>1185</v>
      </c>
      <c r="H3448" s="3">
        <f>E3448+SUMIF('BR DTG CIKDITIRO'!C:C,C3448,'BR DTG CIKDITIRO'!E:E)</f>
        <v>0</v>
      </c>
    </row>
    <row r="3449" spans="1:8" ht="15.75" customHeight="1">
      <c r="A3449" s="93" t="s">
        <v>7721</v>
      </c>
      <c r="B3449" s="93" t="s">
        <v>876</v>
      </c>
      <c r="C3449" s="93" t="s">
        <v>7721</v>
      </c>
      <c r="D3449" s="93" t="s">
        <v>7722</v>
      </c>
      <c r="E3449" s="94">
        <v>0</v>
      </c>
      <c r="F3449" s="93" t="s">
        <v>1185</v>
      </c>
      <c r="H3449" s="3">
        <f>E3449+SUMIF('BR DTG CIKDITIRO'!C:C,C3449,'BR DTG CIKDITIRO'!E:E)</f>
        <v>0</v>
      </c>
    </row>
    <row r="3450" spans="1:8" ht="15.75" customHeight="1">
      <c r="A3450" s="93" t="s">
        <v>10344</v>
      </c>
      <c r="B3450" s="93" t="s">
        <v>876</v>
      </c>
      <c r="C3450" s="93" t="s">
        <v>10344</v>
      </c>
      <c r="D3450" s="93" t="s">
        <v>10345</v>
      </c>
      <c r="E3450" s="94">
        <v>0</v>
      </c>
      <c r="F3450" s="93" t="s">
        <v>1185</v>
      </c>
      <c r="H3450" s="3">
        <f>E3450+SUMIF('BR DTG CIKDITIRO'!C:C,C3450,'BR DTG CIKDITIRO'!E:E)</f>
        <v>0</v>
      </c>
    </row>
    <row r="3451" spans="1:8" ht="15.75" customHeight="1">
      <c r="A3451" s="93" t="s">
        <v>10346</v>
      </c>
      <c r="B3451" s="93" t="s">
        <v>876</v>
      </c>
      <c r="C3451" s="93" t="s">
        <v>10346</v>
      </c>
      <c r="D3451" s="93" t="s">
        <v>10347</v>
      </c>
      <c r="E3451" s="94">
        <v>0</v>
      </c>
      <c r="F3451" s="93" t="s">
        <v>1185</v>
      </c>
      <c r="H3451" s="3">
        <f>E3451+SUMIF('BR DTG CIKDITIRO'!C:C,C3451,'BR DTG CIKDITIRO'!E:E)</f>
        <v>0</v>
      </c>
    </row>
    <row r="3452" spans="1:8" ht="15.75" customHeight="1">
      <c r="A3452" s="93" t="s">
        <v>7723</v>
      </c>
      <c r="B3452" s="93" t="s">
        <v>876</v>
      </c>
      <c r="C3452" s="93" t="s">
        <v>7723</v>
      </c>
      <c r="D3452" s="93" t="s">
        <v>7724</v>
      </c>
      <c r="E3452" s="94">
        <v>0</v>
      </c>
      <c r="F3452" s="93" t="s">
        <v>1185</v>
      </c>
      <c r="H3452" s="3">
        <f>E3452+SUMIF('BR DTG CIKDITIRO'!C:C,C3452,'BR DTG CIKDITIRO'!E:E)</f>
        <v>0</v>
      </c>
    </row>
    <row r="3453" spans="1:8" ht="15.75" customHeight="1">
      <c r="A3453" s="93" t="s">
        <v>7725</v>
      </c>
      <c r="B3453" s="93" t="s">
        <v>876</v>
      </c>
      <c r="C3453" s="93" t="s">
        <v>7725</v>
      </c>
      <c r="D3453" s="93" t="s">
        <v>7726</v>
      </c>
      <c r="E3453" s="94">
        <v>0</v>
      </c>
      <c r="F3453" s="93" t="s">
        <v>1185</v>
      </c>
      <c r="H3453" s="3">
        <f>E3453+SUMIF('BR DTG CIKDITIRO'!C:C,C3453,'BR DTG CIKDITIRO'!E:E)</f>
        <v>0</v>
      </c>
    </row>
    <row r="3454" spans="1:8" ht="15.75" customHeight="1">
      <c r="A3454" s="93" t="s">
        <v>10348</v>
      </c>
      <c r="B3454" s="93" t="s">
        <v>876</v>
      </c>
      <c r="C3454" s="93" t="s">
        <v>10348</v>
      </c>
      <c r="D3454" s="93" t="s">
        <v>10349</v>
      </c>
      <c r="E3454" s="94">
        <v>0</v>
      </c>
      <c r="F3454" s="93" t="s">
        <v>1185</v>
      </c>
      <c r="H3454" s="3">
        <f>E3454+SUMIF('BR DTG CIKDITIRO'!C:C,C3454,'BR DTG CIKDITIRO'!E:E)</f>
        <v>0</v>
      </c>
    </row>
    <row r="3455" spans="1:8" ht="15.75" customHeight="1">
      <c r="A3455" s="93" t="s">
        <v>1553</v>
      </c>
      <c r="B3455" s="93" t="s">
        <v>876</v>
      </c>
      <c r="C3455" s="93" t="s">
        <v>1553</v>
      </c>
      <c r="D3455" s="93" t="s">
        <v>1554</v>
      </c>
      <c r="E3455" s="94">
        <v>0</v>
      </c>
      <c r="F3455" s="93" t="s">
        <v>1185</v>
      </c>
      <c r="H3455" s="3">
        <f>E3455+SUMIF('BR DTG CIKDITIRO'!C:C,C3455,'BR DTG CIKDITIRO'!E:E)</f>
        <v>0</v>
      </c>
    </row>
    <row r="3456" spans="1:8" ht="15.75" customHeight="1">
      <c r="A3456" s="93" t="s">
        <v>7729</v>
      </c>
      <c r="B3456" s="93" t="s">
        <v>876</v>
      </c>
      <c r="C3456" s="93" t="s">
        <v>7729</v>
      </c>
      <c r="D3456" s="93" t="s">
        <v>7730</v>
      </c>
      <c r="E3456" s="94">
        <v>0</v>
      </c>
      <c r="F3456" s="93" t="s">
        <v>1185</v>
      </c>
      <c r="H3456" s="3">
        <f>E3456+SUMIF('BR DTG CIKDITIRO'!C:C,C3456,'BR DTG CIKDITIRO'!E:E)</f>
        <v>0</v>
      </c>
    </row>
    <row r="3457" spans="1:8" ht="15.75" customHeight="1">
      <c r="A3457" s="93" t="s">
        <v>463</v>
      </c>
      <c r="B3457" s="93" t="s">
        <v>888</v>
      </c>
      <c r="C3457" s="93" t="s">
        <v>463</v>
      </c>
      <c r="D3457" s="93" t="s">
        <v>1280</v>
      </c>
      <c r="E3457" s="94">
        <v>2</v>
      </c>
      <c r="F3457" s="93" t="s">
        <v>1185</v>
      </c>
      <c r="H3457" s="3">
        <f>E3457+SUMIF('BR DTG CIKDITIRO'!C:C,C3457,'BR DTG CIKDITIRO'!E:E)</f>
        <v>2</v>
      </c>
    </row>
    <row r="3458" spans="1:8" ht="15.75" customHeight="1">
      <c r="A3458" s="93" t="s">
        <v>7731</v>
      </c>
      <c r="B3458" s="93" t="s">
        <v>876</v>
      </c>
      <c r="C3458" s="93" t="s">
        <v>7731</v>
      </c>
      <c r="D3458" s="93" t="s">
        <v>7732</v>
      </c>
      <c r="E3458" s="94">
        <v>0</v>
      </c>
      <c r="F3458" s="93" t="s">
        <v>1185</v>
      </c>
      <c r="H3458" s="3">
        <f>E3458+SUMIF('BR DTG CIKDITIRO'!C:C,C3458,'BR DTG CIKDITIRO'!E:E)</f>
        <v>0</v>
      </c>
    </row>
    <row r="3459" spans="1:8" ht="15.75" customHeight="1">
      <c r="A3459" s="93" t="s">
        <v>7733</v>
      </c>
      <c r="B3459" s="93" t="s">
        <v>876</v>
      </c>
      <c r="C3459" s="93" t="s">
        <v>7733</v>
      </c>
      <c r="D3459" s="93" t="s">
        <v>7734</v>
      </c>
      <c r="E3459" s="94">
        <v>0</v>
      </c>
      <c r="F3459" s="93" t="s">
        <v>1185</v>
      </c>
      <c r="H3459" s="3">
        <f>E3459+SUMIF('BR DTG CIKDITIRO'!C:C,C3459,'BR DTG CIKDITIRO'!E:E)</f>
        <v>0</v>
      </c>
    </row>
    <row r="3460" spans="1:8" ht="15.75" customHeight="1">
      <c r="A3460" s="93" t="s">
        <v>1555</v>
      </c>
      <c r="B3460" s="93" t="s">
        <v>876</v>
      </c>
      <c r="C3460" s="93" t="s">
        <v>1555</v>
      </c>
      <c r="D3460" s="93" t="s">
        <v>1556</v>
      </c>
      <c r="E3460" s="94">
        <v>0</v>
      </c>
      <c r="F3460" s="93" t="s">
        <v>1185</v>
      </c>
      <c r="H3460" s="3">
        <f>E3460+SUMIF('BR DTG CIKDITIRO'!C:C,C3460,'BR DTG CIKDITIRO'!E:E)</f>
        <v>0</v>
      </c>
    </row>
    <row r="3461" spans="1:8" ht="15.75" customHeight="1">
      <c r="A3461" s="93" t="s">
        <v>10350</v>
      </c>
      <c r="B3461" s="93" t="s">
        <v>876</v>
      </c>
      <c r="C3461" s="93" t="s">
        <v>10350</v>
      </c>
      <c r="D3461" s="93" t="s">
        <v>10351</v>
      </c>
      <c r="E3461" s="94">
        <v>0</v>
      </c>
      <c r="F3461" s="93" t="s">
        <v>1185</v>
      </c>
      <c r="H3461" s="3">
        <f>E3461+SUMIF('BR DTG CIKDITIRO'!C:C,C3461,'BR DTG CIKDITIRO'!E:E)</f>
        <v>0</v>
      </c>
    </row>
    <row r="3462" spans="1:8" ht="15.75" customHeight="1">
      <c r="A3462" s="93" t="s">
        <v>7735</v>
      </c>
      <c r="B3462" s="93" t="s">
        <v>876</v>
      </c>
      <c r="C3462" s="93" t="s">
        <v>7735</v>
      </c>
      <c r="D3462" s="93" t="s">
        <v>7736</v>
      </c>
      <c r="E3462" s="94">
        <v>0</v>
      </c>
      <c r="F3462" s="93" t="s">
        <v>1185</v>
      </c>
      <c r="H3462" s="3">
        <f>E3462+SUMIF('BR DTG CIKDITIRO'!C:C,C3462,'BR DTG CIKDITIRO'!E:E)</f>
        <v>0</v>
      </c>
    </row>
    <row r="3463" spans="1:8" ht="15.75" customHeight="1">
      <c r="A3463" s="93" t="s">
        <v>10352</v>
      </c>
      <c r="B3463" s="93" t="s">
        <v>1185</v>
      </c>
      <c r="C3463" s="93" t="s">
        <v>10352</v>
      </c>
      <c r="D3463" s="93" t="s">
        <v>10353</v>
      </c>
      <c r="E3463" s="94">
        <v>0</v>
      </c>
      <c r="F3463" s="93" t="s">
        <v>1185</v>
      </c>
      <c r="H3463" s="3">
        <f>E3463+SUMIF('BR DTG CIKDITIRO'!C:C,C3463,'BR DTG CIKDITIRO'!E:E)</f>
        <v>0</v>
      </c>
    </row>
    <row r="3464" spans="1:8" ht="15.75" customHeight="1">
      <c r="A3464" s="93" t="s">
        <v>10354</v>
      </c>
      <c r="B3464" s="93" t="s">
        <v>876</v>
      </c>
      <c r="C3464" s="93" t="s">
        <v>10354</v>
      </c>
      <c r="D3464" s="93" t="s">
        <v>10355</v>
      </c>
      <c r="E3464" s="94">
        <v>0</v>
      </c>
      <c r="F3464" s="93" t="s">
        <v>1185</v>
      </c>
      <c r="H3464" s="3">
        <f>E3464+SUMIF('BR DTG CIKDITIRO'!C:C,C3464,'BR DTG CIKDITIRO'!E:E)</f>
        <v>0</v>
      </c>
    </row>
    <row r="3465" spans="1:8" ht="15.75" customHeight="1">
      <c r="A3465" s="93" t="s">
        <v>10356</v>
      </c>
      <c r="B3465" s="93" t="s">
        <v>876</v>
      </c>
      <c r="C3465" s="93" t="s">
        <v>10356</v>
      </c>
      <c r="D3465" s="93" t="s">
        <v>10357</v>
      </c>
      <c r="E3465" s="94">
        <v>0</v>
      </c>
      <c r="F3465" s="93" t="s">
        <v>1185</v>
      </c>
      <c r="H3465" s="3">
        <f>E3465+SUMIF('BR DTG CIKDITIRO'!C:C,C3465,'BR DTG CIKDITIRO'!E:E)</f>
        <v>0</v>
      </c>
    </row>
    <row r="3466" spans="1:8" ht="15.75" customHeight="1">
      <c r="A3466" s="93" t="s">
        <v>793</v>
      </c>
      <c r="B3466" s="93" t="s">
        <v>876</v>
      </c>
      <c r="C3466" s="93" t="s">
        <v>793</v>
      </c>
      <c r="D3466" s="93" t="s">
        <v>794</v>
      </c>
      <c r="E3466" s="94">
        <v>0</v>
      </c>
      <c r="F3466" s="93" t="s">
        <v>1185</v>
      </c>
      <c r="H3466" s="3">
        <f>E3466+SUMIF('BR DTG CIKDITIRO'!C:C,C3466,'BR DTG CIKDITIRO'!E:E)</f>
        <v>0</v>
      </c>
    </row>
    <row r="3467" spans="1:8" ht="15.75" customHeight="1">
      <c r="A3467" s="93" t="s">
        <v>7737</v>
      </c>
      <c r="B3467" s="93" t="s">
        <v>876</v>
      </c>
      <c r="C3467" s="93" t="s">
        <v>7737</v>
      </c>
      <c r="D3467" s="93" t="s">
        <v>7738</v>
      </c>
      <c r="E3467" s="94">
        <v>0</v>
      </c>
      <c r="F3467" s="93" t="s">
        <v>1185</v>
      </c>
      <c r="H3467" s="3">
        <f>E3467+SUMIF('BR DTG CIKDITIRO'!C:C,C3467,'BR DTG CIKDITIRO'!E:E)</f>
        <v>0</v>
      </c>
    </row>
    <row r="3468" spans="1:8" ht="15.75" customHeight="1">
      <c r="A3468" s="93" t="s">
        <v>10358</v>
      </c>
      <c r="B3468" s="93" t="s">
        <v>876</v>
      </c>
      <c r="C3468" s="93" t="s">
        <v>10358</v>
      </c>
      <c r="D3468" s="93" t="s">
        <v>10359</v>
      </c>
      <c r="E3468" s="94">
        <v>0</v>
      </c>
      <c r="F3468" s="93" t="s">
        <v>1185</v>
      </c>
      <c r="H3468" s="3">
        <f>E3468+SUMIF('BR DTG CIKDITIRO'!C:C,C3468,'BR DTG CIKDITIRO'!E:E)</f>
        <v>0</v>
      </c>
    </row>
    <row r="3469" spans="1:8" ht="15.75" customHeight="1">
      <c r="A3469" s="93" t="s">
        <v>7739</v>
      </c>
      <c r="B3469" s="93" t="s">
        <v>876</v>
      </c>
      <c r="C3469" s="93" t="s">
        <v>7739</v>
      </c>
      <c r="D3469" s="93" t="s">
        <v>2330</v>
      </c>
      <c r="E3469" s="94">
        <v>0</v>
      </c>
      <c r="F3469" s="93" t="s">
        <v>1185</v>
      </c>
      <c r="H3469" s="3">
        <f>E3469+SUMIF('BR DTG CIKDITIRO'!C:C,C3469,'BR DTG CIKDITIRO'!E:E)</f>
        <v>0</v>
      </c>
    </row>
    <row r="3470" spans="1:8" ht="15.75" customHeight="1">
      <c r="A3470" s="93" t="s">
        <v>7740</v>
      </c>
      <c r="B3470" s="93" t="s">
        <v>876</v>
      </c>
      <c r="C3470" s="93" t="s">
        <v>7740</v>
      </c>
      <c r="D3470" s="93" t="s">
        <v>7741</v>
      </c>
      <c r="E3470" s="94">
        <v>0</v>
      </c>
      <c r="F3470" s="93" t="s">
        <v>1185</v>
      </c>
      <c r="H3470" s="3">
        <f>E3470+SUMIF('BR DTG CIKDITIRO'!C:C,C3470,'BR DTG CIKDITIRO'!E:E)</f>
        <v>0</v>
      </c>
    </row>
    <row r="3471" spans="1:8" ht="15.75" customHeight="1">
      <c r="A3471" s="93" t="s">
        <v>10360</v>
      </c>
      <c r="B3471" s="93" t="s">
        <v>876</v>
      </c>
      <c r="C3471" s="93" t="s">
        <v>10360</v>
      </c>
      <c r="D3471" s="93" t="s">
        <v>10361</v>
      </c>
      <c r="E3471" s="94">
        <v>0</v>
      </c>
      <c r="F3471" s="93" t="s">
        <v>1185</v>
      </c>
      <c r="H3471" s="3">
        <f>E3471+SUMIF('BR DTG CIKDITIRO'!C:C,C3471,'BR DTG CIKDITIRO'!E:E)</f>
        <v>0</v>
      </c>
    </row>
    <row r="3472" spans="1:8" ht="15.75" customHeight="1">
      <c r="A3472" s="93" t="s">
        <v>10362</v>
      </c>
      <c r="B3472" s="93" t="s">
        <v>877</v>
      </c>
      <c r="C3472" s="93" t="s">
        <v>10362</v>
      </c>
      <c r="D3472" s="93" t="s">
        <v>10363</v>
      </c>
      <c r="E3472" s="94">
        <v>0</v>
      </c>
      <c r="F3472" s="93" t="s">
        <v>1185</v>
      </c>
      <c r="H3472" s="3">
        <f>E3472+SUMIF('BR DTG CIKDITIRO'!C:C,C3472,'BR DTG CIKDITIRO'!E:E)</f>
        <v>0</v>
      </c>
    </row>
    <row r="3473" spans="1:8" ht="15.75" customHeight="1">
      <c r="A3473" s="93" t="s">
        <v>7742</v>
      </c>
      <c r="B3473" s="93" t="s">
        <v>876</v>
      </c>
      <c r="C3473" s="93" t="s">
        <v>7742</v>
      </c>
      <c r="D3473" s="93" t="s">
        <v>10364</v>
      </c>
      <c r="E3473" s="94">
        <v>0</v>
      </c>
      <c r="F3473" s="93" t="s">
        <v>1185</v>
      </c>
      <c r="H3473" s="3">
        <f>E3473+SUMIF('BR DTG CIKDITIRO'!C:C,C3473,'BR DTG CIKDITIRO'!E:E)</f>
        <v>0</v>
      </c>
    </row>
    <row r="3474" spans="1:8" ht="15.75" customHeight="1">
      <c r="A3474" s="93" t="s">
        <v>7744</v>
      </c>
      <c r="B3474" s="93" t="s">
        <v>876</v>
      </c>
      <c r="C3474" s="93" t="s">
        <v>7744</v>
      </c>
      <c r="D3474" s="93" t="s">
        <v>7745</v>
      </c>
      <c r="E3474" s="94">
        <v>0</v>
      </c>
      <c r="F3474" s="93" t="s">
        <v>1185</v>
      </c>
      <c r="H3474" s="3">
        <f>E3474+SUMIF('BR DTG CIKDITIRO'!C:C,C3474,'BR DTG CIKDITIRO'!E:E)</f>
        <v>0</v>
      </c>
    </row>
    <row r="3475" spans="1:8" ht="15.75" customHeight="1">
      <c r="A3475" s="93" t="s">
        <v>7746</v>
      </c>
      <c r="B3475" s="93" t="s">
        <v>876</v>
      </c>
      <c r="C3475" s="93" t="s">
        <v>7746</v>
      </c>
      <c r="D3475" s="93" t="s">
        <v>7747</v>
      </c>
      <c r="E3475" s="94">
        <v>0</v>
      </c>
      <c r="F3475" s="93" t="s">
        <v>1185</v>
      </c>
      <c r="H3475" s="3">
        <f>E3475+SUMIF('BR DTG CIKDITIRO'!C:C,C3475,'BR DTG CIKDITIRO'!E:E)</f>
        <v>0</v>
      </c>
    </row>
    <row r="3476" spans="1:8" ht="15.75" customHeight="1">
      <c r="A3476" s="93" t="s">
        <v>10365</v>
      </c>
      <c r="B3476" s="93" t="s">
        <v>876</v>
      </c>
      <c r="C3476" s="93" t="s">
        <v>10365</v>
      </c>
      <c r="D3476" s="93" t="s">
        <v>10366</v>
      </c>
      <c r="E3476" s="94">
        <v>0</v>
      </c>
      <c r="F3476" s="93" t="s">
        <v>1185</v>
      </c>
      <c r="H3476" s="3">
        <f>E3476+SUMIF('BR DTG CIKDITIRO'!C:C,C3476,'BR DTG CIKDITIRO'!E:E)</f>
        <v>0</v>
      </c>
    </row>
    <row r="3477" spans="1:8" ht="15.75" customHeight="1">
      <c r="A3477" s="93" t="s">
        <v>7748</v>
      </c>
      <c r="B3477" s="93" t="s">
        <v>876</v>
      </c>
      <c r="C3477" s="93" t="s">
        <v>7748</v>
      </c>
      <c r="D3477" s="93" t="s">
        <v>7749</v>
      </c>
      <c r="E3477" s="94">
        <v>0</v>
      </c>
      <c r="F3477" s="93" t="s">
        <v>1185</v>
      </c>
      <c r="H3477" s="3">
        <f>E3477+SUMIF('BR DTG CIKDITIRO'!C:C,C3477,'BR DTG CIKDITIRO'!E:E)</f>
        <v>0</v>
      </c>
    </row>
    <row r="3478" spans="1:8" ht="15.75" customHeight="1">
      <c r="A3478" s="93" t="s">
        <v>10367</v>
      </c>
      <c r="B3478" s="93" t="s">
        <v>876</v>
      </c>
      <c r="C3478" s="93" t="s">
        <v>10367</v>
      </c>
      <c r="D3478" s="93" t="s">
        <v>10368</v>
      </c>
      <c r="E3478" s="94">
        <v>0</v>
      </c>
      <c r="F3478" s="93" t="s">
        <v>1185</v>
      </c>
      <c r="H3478" s="3">
        <f>E3478+SUMIF('BR DTG CIKDITIRO'!C:C,C3478,'BR DTG CIKDITIRO'!E:E)</f>
        <v>0</v>
      </c>
    </row>
    <row r="3479" spans="1:8" ht="15.75" customHeight="1">
      <c r="A3479" s="93" t="s">
        <v>7750</v>
      </c>
      <c r="B3479" s="93" t="s">
        <v>876</v>
      </c>
      <c r="C3479" s="93" t="s">
        <v>7750</v>
      </c>
      <c r="D3479" s="93" t="s">
        <v>7751</v>
      </c>
      <c r="E3479" s="94">
        <v>0</v>
      </c>
      <c r="F3479" s="93" t="s">
        <v>1185</v>
      </c>
      <c r="H3479" s="3">
        <f>E3479+SUMIF('BR DTG CIKDITIRO'!C:C,C3479,'BR DTG CIKDITIRO'!E:E)</f>
        <v>0</v>
      </c>
    </row>
    <row r="3480" spans="1:8" ht="15.75" customHeight="1">
      <c r="A3480" s="93" t="s">
        <v>10369</v>
      </c>
      <c r="B3480" s="93" t="s">
        <v>877</v>
      </c>
      <c r="C3480" s="93" t="s">
        <v>10369</v>
      </c>
      <c r="D3480" s="93" t="s">
        <v>10370</v>
      </c>
      <c r="E3480" s="94">
        <v>1</v>
      </c>
      <c r="F3480" s="93" t="s">
        <v>1185</v>
      </c>
      <c r="H3480" s="3">
        <f>E3480+SUMIF('BR DTG CIKDITIRO'!C:C,C3480,'BR DTG CIKDITIRO'!E:E)</f>
        <v>1</v>
      </c>
    </row>
    <row r="3481" spans="1:8" ht="15.75" customHeight="1">
      <c r="A3481" s="93" t="s">
        <v>10371</v>
      </c>
      <c r="B3481" s="93" t="s">
        <v>877</v>
      </c>
      <c r="C3481" s="93" t="s">
        <v>10371</v>
      </c>
      <c r="D3481" s="93" t="s">
        <v>10372</v>
      </c>
      <c r="E3481" s="94">
        <v>1</v>
      </c>
      <c r="F3481" s="93" t="s">
        <v>1185</v>
      </c>
      <c r="H3481" s="3">
        <f>E3481+SUMIF('BR DTG CIKDITIRO'!C:C,C3481,'BR DTG CIKDITIRO'!E:E)</f>
        <v>1</v>
      </c>
    </row>
    <row r="3482" spans="1:8" ht="15.75" customHeight="1">
      <c r="A3482" s="93" t="s">
        <v>10373</v>
      </c>
      <c r="B3482" s="93" t="s">
        <v>877</v>
      </c>
      <c r="C3482" s="93" t="s">
        <v>10373</v>
      </c>
      <c r="D3482" s="93" t="s">
        <v>10374</v>
      </c>
      <c r="E3482" s="94">
        <v>2</v>
      </c>
      <c r="F3482" s="93" t="s">
        <v>1185</v>
      </c>
      <c r="H3482" s="3">
        <f>E3482+SUMIF('BR DTG CIKDITIRO'!C:C,C3482,'BR DTG CIKDITIRO'!E:E)</f>
        <v>2</v>
      </c>
    </row>
    <row r="3483" spans="1:8" ht="15.75" customHeight="1">
      <c r="A3483" s="93" t="s">
        <v>10375</v>
      </c>
      <c r="B3483" s="93" t="s">
        <v>876</v>
      </c>
      <c r="C3483" s="93" t="s">
        <v>10375</v>
      </c>
      <c r="D3483" s="93" t="s">
        <v>10376</v>
      </c>
      <c r="E3483" s="94">
        <v>0</v>
      </c>
      <c r="F3483" s="93" t="s">
        <v>1185</v>
      </c>
      <c r="H3483" s="3">
        <f>E3483+SUMIF('BR DTG CIKDITIRO'!C:C,C3483,'BR DTG CIKDITIRO'!E:E)</f>
        <v>0</v>
      </c>
    </row>
    <row r="3484" spans="1:8" ht="15.75" customHeight="1">
      <c r="A3484" s="93" t="s">
        <v>10377</v>
      </c>
      <c r="B3484" s="93" t="s">
        <v>876</v>
      </c>
      <c r="C3484" s="93" t="s">
        <v>10377</v>
      </c>
      <c r="D3484" s="93" t="s">
        <v>10378</v>
      </c>
      <c r="E3484" s="94">
        <v>0</v>
      </c>
      <c r="F3484" s="93" t="s">
        <v>1185</v>
      </c>
      <c r="H3484" s="3">
        <f>E3484+SUMIF('BR DTG CIKDITIRO'!C:C,C3484,'BR DTG CIKDITIRO'!E:E)</f>
        <v>0</v>
      </c>
    </row>
    <row r="3485" spans="1:8" ht="15.75" customHeight="1">
      <c r="A3485" s="93" t="s">
        <v>2284</v>
      </c>
      <c r="B3485" s="93" t="s">
        <v>876</v>
      </c>
      <c r="C3485" s="93" t="s">
        <v>2284</v>
      </c>
      <c r="D3485" s="93" t="s">
        <v>2285</v>
      </c>
      <c r="E3485" s="94">
        <v>0</v>
      </c>
      <c r="F3485" s="93" t="s">
        <v>1185</v>
      </c>
      <c r="H3485" s="3">
        <f>E3485+SUMIF('BR DTG CIKDITIRO'!C:C,C3485,'BR DTG CIKDITIRO'!E:E)</f>
        <v>0</v>
      </c>
    </row>
    <row r="3486" spans="1:8" ht="15.75" customHeight="1">
      <c r="A3486" s="93" t="s">
        <v>7756</v>
      </c>
      <c r="B3486" s="93" t="s">
        <v>876</v>
      </c>
      <c r="C3486" s="93" t="s">
        <v>7756</v>
      </c>
      <c r="D3486" s="93" t="s">
        <v>2330</v>
      </c>
      <c r="E3486" s="94">
        <v>0</v>
      </c>
      <c r="F3486" s="93" t="s">
        <v>1185</v>
      </c>
      <c r="H3486" s="3">
        <f>E3486+SUMIF('BR DTG CIKDITIRO'!C:C,C3486,'BR DTG CIKDITIRO'!E:E)</f>
        <v>0</v>
      </c>
    </row>
    <row r="3487" spans="1:8" ht="15.75" customHeight="1">
      <c r="A3487" s="93" t="s">
        <v>7757</v>
      </c>
      <c r="B3487" s="93" t="s">
        <v>876</v>
      </c>
      <c r="C3487" s="93" t="s">
        <v>7757</v>
      </c>
      <c r="D3487" s="93" t="s">
        <v>2330</v>
      </c>
      <c r="E3487" s="94">
        <v>0</v>
      </c>
      <c r="F3487" s="93" t="s">
        <v>1185</v>
      </c>
      <c r="H3487" s="3">
        <f>E3487+SUMIF('BR DTG CIKDITIRO'!C:C,C3487,'BR DTG CIKDITIRO'!E:E)</f>
        <v>0</v>
      </c>
    </row>
    <row r="3488" spans="1:8" ht="15.75" customHeight="1">
      <c r="A3488" s="93" t="s">
        <v>7760</v>
      </c>
      <c r="B3488" s="93" t="s">
        <v>876</v>
      </c>
      <c r="C3488" s="93" t="s">
        <v>7760</v>
      </c>
      <c r="D3488" s="93" t="s">
        <v>7759</v>
      </c>
      <c r="E3488" s="94">
        <v>0</v>
      </c>
      <c r="F3488" s="93" t="s">
        <v>1185</v>
      </c>
      <c r="H3488" s="3">
        <f>E3488+SUMIF('BR DTG CIKDITIRO'!C:C,C3488,'BR DTG CIKDITIRO'!E:E)</f>
        <v>0</v>
      </c>
    </row>
    <row r="3489" spans="1:8" ht="15.75" customHeight="1">
      <c r="A3489" s="93" t="s">
        <v>7761</v>
      </c>
      <c r="B3489" s="93" t="s">
        <v>876</v>
      </c>
      <c r="C3489" s="93" t="s">
        <v>7761</v>
      </c>
      <c r="D3489" s="93" t="s">
        <v>2330</v>
      </c>
      <c r="E3489" s="94">
        <v>0</v>
      </c>
      <c r="F3489" s="93" t="s">
        <v>1185</v>
      </c>
      <c r="H3489" s="3">
        <f>E3489+SUMIF('BR DTG CIKDITIRO'!C:C,C3489,'BR DTG CIKDITIRO'!E:E)</f>
        <v>0</v>
      </c>
    </row>
    <row r="3490" spans="1:8" ht="15.75" customHeight="1">
      <c r="A3490" s="93" t="s">
        <v>7762</v>
      </c>
      <c r="B3490" s="93" t="s">
        <v>876</v>
      </c>
      <c r="C3490" s="93" t="s">
        <v>7762</v>
      </c>
      <c r="D3490" s="93" t="s">
        <v>7763</v>
      </c>
      <c r="E3490" s="94">
        <v>0</v>
      </c>
      <c r="F3490" s="93" t="s">
        <v>1185</v>
      </c>
      <c r="H3490" s="3">
        <f>E3490+SUMIF('BR DTG CIKDITIRO'!C:C,C3490,'BR DTG CIKDITIRO'!E:E)</f>
        <v>0</v>
      </c>
    </row>
    <row r="3491" spans="1:8" ht="15.75" customHeight="1">
      <c r="A3491" s="93" t="s">
        <v>10379</v>
      </c>
      <c r="B3491" s="93" t="s">
        <v>876</v>
      </c>
      <c r="C3491" s="93" t="s">
        <v>10379</v>
      </c>
      <c r="D3491" s="93" t="s">
        <v>1283</v>
      </c>
      <c r="E3491" s="94">
        <v>0</v>
      </c>
      <c r="F3491" s="93" t="s">
        <v>1185</v>
      </c>
      <c r="H3491" s="3">
        <f>E3491+SUMIF('BR DTG CIKDITIRO'!C:C,C3491,'BR DTG CIKDITIRO'!E:E)</f>
        <v>0</v>
      </c>
    </row>
    <row r="3492" spans="1:8" ht="15.75" customHeight="1">
      <c r="A3492" s="93" t="s">
        <v>10380</v>
      </c>
      <c r="B3492" s="93" t="s">
        <v>877</v>
      </c>
      <c r="C3492" s="93" t="s">
        <v>10380</v>
      </c>
      <c r="D3492" s="93" t="s">
        <v>10381</v>
      </c>
      <c r="E3492" s="94">
        <v>1</v>
      </c>
      <c r="F3492" s="93" t="s">
        <v>1185</v>
      </c>
      <c r="H3492" s="3">
        <f>E3492+SUMIF('BR DTG CIKDITIRO'!C:C,C3492,'BR DTG CIKDITIRO'!E:E)</f>
        <v>1</v>
      </c>
    </row>
    <row r="3493" spans="1:8" ht="15.75" customHeight="1">
      <c r="A3493" s="93" t="s">
        <v>7770</v>
      </c>
      <c r="B3493" s="93" t="s">
        <v>876</v>
      </c>
      <c r="C3493" s="93" t="s">
        <v>7770</v>
      </c>
      <c r="D3493" s="93" t="s">
        <v>7771</v>
      </c>
      <c r="E3493" s="94">
        <v>0</v>
      </c>
      <c r="F3493" s="93" t="s">
        <v>1185</v>
      </c>
      <c r="H3493" s="3">
        <f>E3493+SUMIF('BR DTG CIKDITIRO'!C:C,C3493,'BR DTG CIKDITIRO'!E:E)</f>
        <v>0</v>
      </c>
    </row>
    <row r="3494" spans="1:8" ht="15.75" customHeight="1">
      <c r="A3494" s="93" t="s">
        <v>797</v>
      </c>
      <c r="B3494" s="93" t="s">
        <v>877</v>
      </c>
      <c r="C3494" s="93" t="s">
        <v>797</v>
      </c>
      <c r="D3494" s="93" t="s">
        <v>798</v>
      </c>
      <c r="E3494" s="94">
        <v>3</v>
      </c>
      <c r="F3494" s="93" t="s">
        <v>1185</v>
      </c>
      <c r="H3494" s="3">
        <f>E3494+SUMIF('BR DTG CIKDITIRO'!C:C,C3494,'BR DTG CIKDITIRO'!E:E)</f>
        <v>3</v>
      </c>
    </row>
    <row r="3495" spans="1:8" ht="15.75" customHeight="1">
      <c r="A3495" s="93" t="s">
        <v>1928</v>
      </c>
      <c r="B3495" s="93" t="s">
        <v>877</v>
      </c>
      <c r="C3495" s="93" t="s">
        <v>1928</v>
      </c>
      <c r="D3495" s="93" t="s">
        <v>1929</v>
      </c>
      <c r="E3495" s="94">
        <v>3</v>
      </c>
      <c r="F3495" s="93" t="s">
        <v>1185</v>
      </c>
      <c r="H3495" s="3">
        <f>E3495+SUMIF('BR DTG CIKDITIRO'!C:C,C3495,'BR DTG CIKDITIRO'!E:E)</f>
        <v>3</v>
      </c>
    </row>
    <row r="3496" spans="1:8" ht="15.75" customHeight="1">
      <c r="A3496" s="93" t="s">
        <v>7772</v>
      </c>
      <c r="B3496" s="93" t="s">
        <v>877</v>
      </c>
      <c r="C3496" s="93" t="s">
        <v>7772</v>
      </c>
      <c r="D3496" s="93" t="s">
        <v>7773</v>
      </c>
      <c r="E3496" s="94">
        <v>2</v>
      </c>
      <c r="F3496" s="93" t="s">
        <v>1185</v>
      </c>
      <c r="H3496" s="3">
        <f>E3496+SUMIF('BR DTG CIKDITIRO'!C:C,C3496,'BR DTG CIKDITIRO'!E:E)</f>
        <v>2</v>
      </c>
    </row>
    <row r="3497" spans="1:8" ht="15.75" customHeight="1">
      <c r="A3497" s="93" t="s">
        <v>799</v>
      </c>
      <c r="B3497" s="93" t="s">
        <v>877</v>
      </c>
      <c r="C3497" s="93" t="s">
        <v>799</v>
      </c>
      <c r="D3497" s="93" t="s">
        <v>1281</v>
      </c>
      <c r="E3497" s="94">
        <v>2</v>
      </c>
      <c r="F3497" s="93" t="s">
        <v>1185</v>
      </c>
      <c r="H3497" s="3">
        <f>E3497+SUMIF('BR DTG CIKDITIRO'!C:C,C3497,'BR DTG CIKDITIRO'!E:E)</f>
        <v>2</v>
      </c>
    </row>
    <row r="3498" spans="1:8" ht="15.75" customHeight="1">
      <c r="A3498" s="93" t="s">
        <v>7774</v>
      </c>
      <c r="B3498" s="93" t="s">
        <v>876</v>
      </c>
      <c r="C3498" s="93" t="s">
        <v>7774</v>
      </c>
      <c r="D3498" s="93" t="s">
        <v>7775</v>
      </c>
      <c r="E3498" s="94">
        <v>0</v>
      </c>
      <c r="F3498" s="93" t="s">
        <v>1185</v>
      </c>
      <c r="H3498" s="3">
        <f>E3498+SUMIF('BR DTG CIKDITIRO'!C:C,C3498,'BR DTG CIKDITIRO'!E:E)</f>
        <v>0</v>
      </c>
    </row>
    <row r="3499" spans="1:8" ht="15.75" customHeight="1">
      <c r="A3499" s="93" t="s">
        <v>464</v>
      </c>
      <c r="B3499" s="93" t="s">
        <v>877</v>
      </c>
      <c r="C3499" s="93" t="s">
        <v>464</v>
      </c>
      <c r="D3499" s="93" t="s">
        <v>1282</v>
      </c>
      <c r="E3499" s="94">
        <v>1</v>
      </c>
      <c r="F3499" s="93" t="s">
        <v>1185</v>
      </c>
      <c r="H3499" s="3">
        <f>E3499+SUMIF('BR DTG CIKDITIRO'!C:C,C3499,'BR DTG CIKDITIRO'!E:E)</f>
        <v>1</v>
      </c>
    </row>
    <row r="3500" spans="1:8" ht="15.75" customHeight="1">
      <c r="A3500" s="93" t="s">
        <v>7780</v>
      </c>
      <c r="B3500" s="93" t="s">
        <v>876</v>
      </c>
      <c r="C3500" s="93" t="s">
        <v>7780</v>
      </c>
      <c r="D3500" s="93" t="s">
        <v>7781</v>
      </c>
      <c r="E3500" s="94">
        <v>0</v>
      </c>
      <c r="F3500" s="93" t="s">
        <v>1185</v>
      </c>
      <c r="H3500" s="3">
        <f>E3500+SUMIF('BR DTG CIKDITIRO'!C:C,C3500,'BR DTG CIKDITIRO'!E:E)</f>
        <v>0</v>
      </c>
    </row>
    <row r="3501" spans="1:8" ht="15.75" customHeight="1">
      <c r="A3501" s="93" t="s">
        <v>10382</v>
      </c>
      <c r="B3501" s="93" t="s">
        <v>877</v>
      </c>
      <c r="C3501" s="93" t="s">
        <v>10382</v>
      </c>
      <c r="D3501" s="93" t="s">
        <v>10383</v>
      </c>
      <c r="E3501" s="94">
        <v>0</v>
      </c>
      <c r="F3501" s="93" t="s">
        <v>1185</v>
      </c>
      <c r="H3501" s="3">
        <f>E3501+SUMIF('BR DTG CIKDITIRO'!C:C,C3501,'BR DTG CIKDITIRO'!E:E)</f>
        <v>0</v>
      </c>
    </row>
    <row r="3502" spans="1:8" ht="15.75" customHeight="1">
      <c r="A3502" s="93" t="s">
        <v>2286</v>
      </c>
      <c r="B3502" s="93" t="s">
        <v>876</v>
      </c>
      <c r="C3502" s="93" t="s">
        <v>2286</v>
      </c>
      <c r="D3502" s="93" t="s">
        <v>2287</v>
      </c>
      <c r="E3502" s="94">
        <v>0</v>
      </c>
      <c r="F3502" s="93" t="s">
        <v>1185</v>
      </c>
      <c r="H3502" s="3">
        <f>E3502+SUMIF('BR DTG CIKDITIRO'!C:C,C3502,'BR DTG CIKDITIRO'!E:E)</f>
        <v>0</v>
      </c>
    </row>
    <row r="3503" spans="1:8" ht="15.75" customHeight="1">
      <c r="A3503" s="93" t="s">
        <v>10384</v>
      </c>
      <c r="B3503" s="93" t="s">
        <v>876</v>
      </c>
      <c r="C3503" s="93" t="s">
        <v>10384</v>
      </c>
      <c r="D3503" s="93" t="s">
        <v>10385</v>
      </c>
      <c r="E3503" s="94">
        <v>0</v>
      </c>
      <c r="F3503" s="93" t="s">
        <v>1185</v>
      </c>
      <c r="H3503" s="3">
        <f>E3503+SUMIF('BR DTG CIKDITIRO'!C:C,C3503,'BR DTG CIKDITIRO'!E:E)</f>
        <v>0</v>
      </c>
    </row>
    <row r="3504" spans="1:8" ht="15.75" customHeight="1">
      <c r="A3504" s="93" t="s">
        <v>10386</v>
      </c>
      <c r="B3504" s="93" t="s">
        <v>876</v>
      </c>
      <c r="C3504" s="93" t="s">
        <v>10386</v>
      </c>
      <c r="D3504" s="93" t="s">
        <v>10387</v>
      </c>
      <c r="E3504" s="94">
        <v>0</v>
      </c>
      <c r="F3504" s="93" t="s">
        <v>1185</v>
      </c>
      <c r="H3504" s="3">
        <f>E3504+SUMIF('BR DTG CIKDITIRO'!C:C,C3504,'BR DTG CIKDITIRO'!E:E)</f>
        <v>0</v>
      </c>
    </row>
    <row r="3505" spans="1:8" ht="15.75" customHeight="1">
      <c r="A3505" s="93" t="s">
        <v>7782</v>
      </c>
      <c r="B3505" s="93" t="s">
        <v>876</v>
      </c>
      <c r="C3505" s="93" t="s">
        <v>7782</v>
      </c>
      <c r="D3505" s="93" t="s">
        <v>7783</v>
      </c>
      <c r="E3505" s="94">
        <v>0</v>
      </c>
      <c r="F3505" s="93" t="s">
        <v>1185</v>
      </c>
      <c r="H3505" s="3">
        <f>E3505+SUMIF('BR DTG CIKDITIRO'!C:C,C3505,'BR DTG CIKDITIRO'!E:E)</f>
        <v>0</v>
      </c>
    </row>
    <row r="3506" spans="1:8" ht="15.75" customHeight="1">
      <c r="A3506" s="93" t="s">
        <v>10388</v>
      </c>
      <c r="B3506" s="93" t="s">
        <v>876</v>
      </c>
      <c r="C3506" s="93" t="s">
        <v>10388</v>
      </c>
      <c r="D3506" s="93" t="s">
        <v>10389</v>
      </c>
      <c r="E3506" s="94">
        <v>0</v>
      </c>
      <c r="F3506" s="93" t="s">
        <v>1185</v>
      </c>
      <c r="H3506" s="3">
        <f>E3506+SUMIF('BR DTG CIKDITIRO'!C:C,C3506,'BR DTG CIKDITIRO'!E:E)</f>
        <v>0</v>
      </c>
    </row>
    <row r="3507" spans="1:8" ht="15.75" customHeight="1">
      <c r="A3507" s="93" t="s">
        <v>7784</v>
      </c>
      <c r="B3507" s="93" t="s">
        <v>876</v>
      </c>
      <c r="C3507" s="93" t="s">
        <v>7784</v>
      </c>
      <c r="D3507" s="93" t="s">
        <v>7785</v>
      </c>
      <c r="E3507" s="94">
        <v>0</v>
      </c>
      <c r="F3507" s="93" t="s">
        <v>1185</v>
      </c>
      <c r="H3507" s="3">
        <f>E3507+SUMIF('BR DTG CIKDITIRO'!C:C,C3507,'BR DTG CIKDITIRO'!E:E)</f>
        <v>0</v>
      </c>
    </row>
    <row r="3508" spans="1:8" ht="15.75" customHeight="1">
      <c r="A3508" s="93" t="s">
        <v>7788</v>
      </c>
      <c r="B3508" s="93" t="s">
        <v>876</v>
      </c>
      <c r="C3508" s="93" t="s">
        <v>7788</v>
      </c>
      <c r="D3508" s="93" t="s">
        <v>7789</v>
      </c>
      <c r="E3508" s="94">
        <v>0</v>
      </c>
      <c r="F3508" s="93" t="s">
        <v>1185</v>
      </c>
      <c r="H3508" s="3">
        <f>E3508+SUMIF('BR DTG CIKDITIRO'!C:C,C3508,'BR DTG CIKDITIRO'!E:E)</f>
        <v>0</v>
      </c>
    </row>
    <row r="3509" spans="1:8" ht="15.75" customHeight="1">
      <c r="A3509" s="93" t="s">
        <v>465</v>
      </c>
      <c r="B3509" s="93" t="s">
        <v>877</v>
      </c>
      <c r="C3509" s="93" t="s">
        <v>465</v>
      </c>
      <c r="D3509" s="93" t="s">
        <v>1351</v>
      </c>
      <c r="E3509" s="94">
        <v>2</v>
      </c>
      <c r="F3509" s="93" t="s">
        <v>1185</v>
      </c>
      <c r="H3509" s="3">
        <f>E3509+SUMIF('BR DTG CIKDITIRO'!C:C,C3509,'BR DTG CIKDITIRO'!E:E)</f>
        <v>2</v>
      </c>
    </row>
    <row r="3510" spans="1:8" ht="15.75" customHeight="1">
      <c r="A3510" s="93" t="s">
        <v>2288</v>
      </c>
      <c r="B3510" s="93" t="s">
        <v>876</v>
      </c>
      <c r="C3510" s="93" t="s">
        <v>2288</v>
      </c>
      <c r="D3510" s="93" t="s">
        <v>2289</v>
      </c>
      <c r="E3510" s="94">
        <v>0</v>
      </c>
      <c r="F3510" s="93" t="s">
        <v>1185</v>
      </c>
      <c r="H3510" s="3">
        <f>E3510+SUMIF('BR DTG CIKDITIRO'!C:C,C3510,'BR DTG CIKDITIRO'!E:E)</f>
        <v>0</v>
      </c>
    </row>
    <row r="3511" spans="1:8" ht="15.75" customHeight="1">
      <c r="A3511" s="93" t="s">
        <v>10390</v>
      </c>
      <c r="B3511" s="93" t="s">
        <v>876</v>
      </c>
      <c r="C3511" s="93" t="s">
        <v>10390</v>
      </c>
      <c r="D3511" s="93" t="s">
        <v>10391</v>
      </c>
      <c r="E3511" s="94">
        <v>0</v>
      </c>
      <c r="F3511" s="93" t="s">
        <v>1185</v>
      </c>
      <c r="H3511" s="3">
        <f>E3511+SUMIF('BR DTG CIKDITIRO'!C:C,C3511,'BR DTG CIKDITIRO'!E:E)</f>
        <v>0</v>
      </c>
    </row>
    <row r="3512" spans="1:8" ht="15.75" customHeight="1">
      <c r="A3512" s="93" t="s">
        <v>466</v>
      </c>
      <c r="B3512" s="93" t="s">
        <v>877</v>
      </c>
      <c r="C3512" s="93" t="s">
        <v>466</v>
      </c>
      <c r="D3512" s="93" t="s">
        <v>1283</v>
      </c>
      <c r="E3512" s="94">
        <v>12</v>
      </c>
      <c r="F3512" s="93" t="s">
        <v>1185</v>
      </c>
      <c r="H3512" s="3">
        <f>E3512+SUMIF('BR DTG CIKDITIRO'!C:C,C3512,'BR DTG CIKDITIRO'!E:E)</f>
        <v>12</v>
      </c>
    </row>
    <row r="3513" spans="1:8" ht="15.75" customHeight="1">
      <c r="A3513" s="93" t="s">
        <v>7792</v>
      </c>
      <c r="B3513" s="93" t="s">
        <v>876</v>
      </c>
      <c r="C3513" s="93" t="s">
        <v>7792</v>
      </c>
      <c r="D3513" s="93" t="s">
        <v>7793</v>
      </c>
      <c r="E3513" s="94">
        <v>0</v>
      </c>
      <c r="F3513" s="93" t="s">
        <v>1185</v>
      </c>
      <c r="H3513" s="3">
        <f>E3513+SUMIF('BR DTG CIKDITIRO'!C:C,C3513,'BR DTG CIKDITIRO'!E:E)</f>
        <v>0</v>
      </c>
    </row>
    <row r="3514" spans="1:8" ht="15.75" customHeight="1">
      <c r="A3514" s="93" t="s">
        <v>7794</v>
      </c>
      <c r="B3514" s="93" t="s">
        <v>876</v>
      </c>
      <c r="C3514" s="93" t="s">
        <v>7794</v>
      </c>
      <c r="D3514" s="93" t="s">
        <v>7795</v>
      </c>
      <c r="E3514" s="94">
        <v>0</v>
      </c>
      <c r="F3514" s="93" t="s">
        <v>1185</v>
      </c>
      <c r="H3514" s="3">
        <f>E3514+SUMIF('BR DTG CIKDITIRO'!C:C,C3514,'BR DTG CIKDITIRO'!E:E)</f>
        <v>0</v>
      </c>
    </row>
    <row r="3515" spans="1:8" ht="15.75" customHeight="1">
      <c r="A3515" s="93" t="s">
        <v>7796</v>
      </c>
      <c r="B3515" s="93" t="s">
        <v>876</v>
      </c>
      <c r="C3515" s="93" t="s">
        <v>7796</v>
      </c>
      <c r="D3515" s="93" t="s">
        <v>7797</v>
      </c>
      <c r="E3515" s="94">
        <v>0</v>
      </c>
      <c r="F3515" s="93" t="s">
        <v>1185</v>
      </c>
      <c r="H3515" s="3">
        <f>E3515+SUMIF('BR DTG CIKDITIRO'!C:C,C3515,'BR DTG CIKDITIRO'!E:E)</f>
        <v>0</v>
      </c>
    </row>
    <row r="3516" spans="1:8" ht="15.75" customHeight="1">
      <c r="A3516" s="93" t="s">
        <v>7798</v>
      </c>
      <c r="B3516" s="93" t="s">
        <v>876</v>
      </c>
      <c r="C3516" s="93" t="s">
        <v>7798</v>
      </c>
      <c r="D3516" s="93" t="s">
        <v>10392</v>
      </c>
      <c r="E3516" s="94">
        <v>0</v>
      </c>
      <c r="F3516" s="93" t="s">
        <v>1185</v>
      </c>
      <c r="H3516" s="3">
        <f>E3516+SUMIF('BR DTG CIKDITIRO'!C:C,C3516,'BR DTG CIKDITIRO'!E:E)</f>
        <v>0</v>
      </c>
    </row>
    <row r="3517" spans="1:8" ht="15.75" customHeight="1">
      <c r="A3517" s="93" t="s">
        <v>10393</v>
      </c>
      <c r="B3517" s="93" t="s">
        <v>876</v>
      </c>
      <c r="C3517" s="93" t="s">
        <v>10393</v>
      </c>
      <c r="D3517" s="93" t="s">
        <v>10394</v>
      </c>
      <c r="E3517" s="94">
        <v>0</v>
      </c>
      <c r="F3517" s="93" t="s">
        <v>1185</v>
      </c>
      <c r="H3517" s="3">
        <f>E3517+SUMIF('BR DTG CIKDITIRO'!C:C,C3517,'BR DTG CIKDITIRO'!E:E)</f>
        <v>0</v>
      </c>
    </row>
    <row r="3518" spans="1:8" ht="15.75" customHeight="1">
      <c r="A3518" s="93" t="s">
        <v>7802</v>
      </c>
      <c r="B3518" s="93" t="s">
        <v>876</v>
      </c>
      <c r="C3518" s="93" t="s">
        <v>7802</v>
      </c>
      <c r="D3518" s="93" t="s">
        <v>7803</v>
      </c>
      <c r="E3518" s="94">
        <v>0</v>
      </c>
      <c r="F3518" s="93" t="s">
        <v>1185</v>
      </c>
      <c r="H3518" s="3">
        <f>E3518+SUMIF('BR DTG CIKDITIRO'!C:C,C3518,'BR DTG CIKDITIRO'!E:E)</f>
        <v>0</v>
      </c>
    </row>
    <row r="3519" spans="1:8" ht="15.75" customHeight="1">
      <c r="A3519" s="93" t="s">
        <v>7804</v>
      </c>
      <c r="B3519" s="93" t="s">
        <v>876</v>
      </c>
      <c r="C3519" s="93" t="s">
        <v>7804</v>
      </c>
      <c r="D3519" s="93" t="s">
        <v>7805</v>
      </c>
      <c r="E3519" s="94">
        <v>0</v>
      </c>
      <c r="F3519" s="93" t="s">
        <v>1185</v>
      </c>
      <c r="H3519" s="3">
        <f>E3519+SUMIF('BR DTG CIKDITIRO'!C:C,C3519,'BR DTG CIKDITIRO'!E:E)</f>
        <v>0</v>
      </c>
    </row>
    <row r="3520" spans="1:8" ht="15.75" customHeight="1">
      <c r="A3520" s="93" t="s">
        <v>7808</v>
      </c>
      <c r="B3520" s="93" t="s">
        <v>876</v>
      </c>
      <c r="C3520" s="93" t="s">
        <v>7808</v>
      </c>
      <c r="D3520" s="93" t="s">
        <v>10395</v>
      </c>
      <c r="E3520" s="94">
        <v>0</v>
      </c>
      <c r="F3520" s="93" t="s">
        <v>1185</v>
      </c>
      <c r="H3520" s="3">
        <f>E3520+SUMIF('BR DTG CIKDITIRO'!C:C,C3520,'BR DTG CIKDITIRO'!E:E)</f>
        <v>0</v>
      </c>
    </row>
    <row r="3521" spans="1:8" ht="15.75" customHeight="1">
      <c r="A3521" s="93" t="s">
        <v>7810</v>
      </c>
      <c r="B3521" s="93" t="s">
        <v>898</v>
      </c>
      <c r="C3521" s="93" t="s">
        <v>7810</v>
      </c>
      <c r="D3521" s="93" t="s">
        <v>10396</v>
      </c>
      <c r="E3521" s="94">
        <v>1</v>
      </c>
      <c r="F3521" s="93" t="s">
        <v>1185</v>
      </c>
      <c r="H3521" s="3">
        <f>E3521+SUMIF('BR DTG CIKDITIRO'!C:C,C3521,'BR DTG CIKDITIRO'!E:E)</f>
        <v>1</v>
      </c>
    </row>
    <row r="3522" spans="1:8" ht="15.75" customHeight="1">
      <c r="A3522" s="93" t="s">
        <v>10397</v>
      </c>
      <c r="B3522" s="93" t="s">
        <v>876</v>
      </c>
      <c r="C3522" s="93" t="s">
        <v>10397</v>
      </c>
      <c r="D3522" s="93" t="s">
        <v>10398</v>
      </c>
      <c r="E3522" s="94">
        <v>0</v>
      </c>
      <c r="F3522" s="93" t="s">
        <v>1185</v>
      </c>
      <c r="H3522" s="3">
        <f>E3522+SUMIF('BR DTG CIKDITIRO'!C:C,C3522,'BR DTG CIKDITIRO'!E:E)</f>
        <v>0</v>
      </c>
    </row>
    <row r="3523" spans="1:8" ht="15.75" customHeight="1">
      <c r="A3523" s="93" t="s">
        <v>7816</v>
      </c>
      <c r="B3523" s="93" t="s">
        <v>876</v>
      </c>
      <c r="C3523" s="93" t="s">
        <v>7816</v>
      </c>
      <c r="D3523" s="93" t="s">
        <v>7817</v>
      </c>
      <c r="E3523" s="94">
        <v>0</v>
      </c>
      <c r="F3523" s="93" t="s">
        <v>1185</v>
      </c>
      <c r="H3523" s="3">
        <f>E3523+SUMIF('BR DTG CIKDITIRO'!C:C,C3523,'BR DTG CIKDITIRO'!E:E)</f>
        <v>0</v>
      </c>
    </row>
    <row r="3524" spans="1:8" ht="15.75" customHeight="1">
      <c r="A3524" s="93" t="s">
        <v>10399</v>
      </c>
      <c r="B3524" s="93" t="s">
        <v>876</v>
      </c>
      <c r="C3524" s="93" t="s">
        <v>10399</v>
      </c>
      <c r="D3524" s="93" t="s">
        <v>10400</v>
      </c>
      <c r="E3524" s="94">
        <v>0</v>
      </c>
      <c r="F3524" s="93" t="s">
        <v>1185</v>
      </c>
      <c r="H3524" s="3">
        <f>E3524+SUMIF('BR DTG CIKDITIRO'!C:C,C3524,'BR DTG CIKDITIRO'!E:E)</f>
        <v>0</v>
      </c>
    </row>
    <row r="3525" spans="1:8" ht="15.75" customHeight="1">
      <c r="A3525" s="93" t="s">
        <v>10401</v>
      </c>
      <c r="B3525" s="93" t="s">
        <v>876</v>
      </c>
      <c r="C3525" s="93" t="s">
        <v>10401</v>
      </c>
      <c r="D3525" s="93" t="s">
        <v>10402</v>
      </c>
      <c r="E3525" s="94">
        <v>0</v>
      </c>
      <c r="F3525" s="93" t="s">
        <v>1185</v>
      </c>
      <c r="H3525" s="3">
        <f>E3525+SUMIF('BR DTG CIKDITIRO'!C:C,C3525,'BR DTG CIKDITIRO'!E:E)</f>
        <v>0</v>
      </c>
    </row>
    <row r="3526" spans="1:8" ht="15.75" customHeight="1">
      <c r="A3526" s="93" t="s">
        <v>10403</v>
      </c>
      <c r="B3526" s="93" t="s">
        <v>876</v>
      </c>
      <c r="C3526" s="93" t="s">
        <v>10403</v>
      </c>
      <c r="D3526" s="93" t="s">
        <v>10404</v>
      </c>
      <c r="E3526" s="94">
        <v>0</v>
      </c>
      <c r="F3526" s="93" t="s">
        <v>1185</v>
      </c>
      <c r="H3526" s="3">
        <f>E3526+SUMIF('BR DTG CIKDITIRO'!C:C,C3526,'BR DTG CIKDITIRO'!E:E)</f>
        <v>0</v>
      </c>
    </row>
    <row r="3527" spans="1:8" ht="15.75" customHeight="1">
      <c r="A3527" s="93" t="s">
        <v>7818</v>
      </c>
      <c r="B3527" s="93" t="s">
        <v>876</v>
      </c>
      <c r="C3527" s="93" t="s">
        <v>7818</v>
      </c>
      <c r="D3527" s="93" t="s">
        <v>7819</v>
      </c>
      <c r="E3527" s="94">
        <v>0</v>
      </c>
      <c r="F3527" s="93" t="s">
        <v>1185</v>
      </c>
      <c r="H3527" s="3">
        <f>E3527+SUMIF('BR DTG CIKDITIRO'!C:C,C3527,'BR DTG CIKDITIRO'!E:E)</f>
        <v>0</v>
      </c>
    </row>
    <row r="3528" spans="1:8" ht="15.75" customHeight="1">
      <c r="A3528" s="93" t="s">
        <v>10405</v>
      </c>
      <c r="B3528" s="93" t="s">
        <v>876</v>
      </c>
      <c r="C3528" s="93" t="s">
        <v>10405</v>
      </c>
      <c r="D3528" s="93" t="s">
        <v>10406</v>
      </c>
      <c r="E3528" s="94">
        <v>0</v>
      </c>
      <c r="F3528" s="93" t="s">
        <v>1185</v>
      </c>
      <c r="H3528" s="3">
        <f>E3528+SUMIF('BR DTG CIKDITIRO'!C:C,C3528,'BR DTG CIKDITIRO'!E:E)</f>
        <v>0</v>
      </c>
    </row>
    <row r="3529" spans="1:8" ht="15.75" customHeight="1">
      <c r="A3529" s="93" t="s">
        <v>7820</v>
      </c>
      <c r="B3529" s="93" t="s">
        <v>876</v>
      </c>
      <c r="C3529" s="93" t="s">
        <v>7820</v>
      </c>
      <c r="D3529" s="93" t="s">
        <v>7821</v>
      </c>
      <c r="E3529" s="94">
        <v>0</v>
      </c>
      <c r="F3529" s="93" t="s">
        <v>1185</v>
      </c>
      <c r="H3529" s="3">
        <f>E3529+SUMIF('BR DTG CIKDITIRO'!C:C,C3529,'BR DTG CIKDITIRO'!E:E)</f>
        <v>0</v>
      </c>
    </row>
    <row r="3530" spans="1:8" ht="15.75" customHeight="1">
      <c r="A3530" s="93" t="s">
        <v>10407</v>
      </c>
      <c r="B3530" s="93" t="s">
        <v>876</v>
      </c>
      <c r="C3530" s="93" t="s">
        <v>10407</v>
      </c>
      <c r="D3530" s="93" t="s">
        <v>10408</v>
      </c>
      <c r="E3530" s="94">
        <v>0</v>
      </c>
      <c r="F3530" s="93" t="s">
        <v>1185</v>
      </c>
      <c r="H3530" s="3">
        <f>E3530+SUMIF('BR DTG CIKDITIRO'!C:C,C3530,'BR DTG CIKDITIRO'!E:E)</f>
        <v>0</v>
      </c>
    </row>
    <row r="3531" spans="1:8" ht="15.75" customHeight="1">
      <c r="A3531" s="93" t="s">
        <v>7822</v>
      </c>
      <c r="B3531" s="93" t="s">
        <v>876</v>
      </c>
      <c r="C3531" s="93" t="s">
        <v>7822</v>
      </c>
      <c r="D3531" s="93" t="s">
        <v>7823</v>
      </c>
      <c r="E3531" s="94">
        <v>0</v>
      </c>
      <c r="F3531" s="93" t="s">
        <v>1185</v>
      </c>
      <c r="H3531" s="3">
        <f>E3531+SUMIF('BR DTG CIKDITIRO'!C:C,C3531,'BR DTG CIKDITIRO'!E:E)</f>
        <v>0</v>
      </c>
    </row>
    <row r="3532" spans="1:8" ht="15.75" customHeight="1">
      <c r="A3532" s="93" t="s">
        <v>10409</v>
      </c>
      <c r="B3532" s="93" t="s">
        <v>876</v>
      </c>
      <c r="C3532" s="93" t="s">
        <v>10409</v>
      </c>
      <c r="D3532" s="93" t="s">
        <v>10410</v>
      </c>
      <c r="E3532" s="94">
        <v>0</v>
      </c>
      <c r="F3532" s="93" t="s">
        <v>1185</v>
      </c>
      <c r="H3532" s="3">
        <f>E3532+SUMIF('BR DTG CIKDITIRO'!C:C,C3532,'BR DTG CIKDITIRO'!E:E)</f>
        <v>0</v>
      </c>
    </row>
    <row r="3533" spans="1:8" ht="15.75" customHeight="1">
      <c r="A3533" s="93" t="s">
        <v>10411</v>
      </c>
      <c r="B3533" s="93" t="s">
        <v>876</v>
      </c>
      <c r="C3533" s="93" t="s">
        <v>10411</v>
      </c>
      <c r="D3533" s="93" t="s">
        <v>10412</v>
      </c>
      <c r="E3533" s="94">
        <v>0</v>
      </c>
      <c r="F3533" s="93" t="s">
        <v>1185</v>
      </c>
      <c r="H3533" s="3">
        <f>E3533+SUMIF('BR DTG CIKDITIRO'!C:C,C3533,'BR DTG CIKDITIRO'!E:E)</f>
        <v>0</v>
      </c>
    </row>
    <row r="3534" spans="1:8" ht="15.75" customHeight="1">
      <c r="A3534" s="93" t="s">
        <v>10413</v>
      </c>
      <c r="B3534" s="93" t="s">
        <v>876</v>
      </c>
      <c r="C3534" s="93" t="s">
        <v>10413</v>
      </c>
      <c r="D3534" s="93" t="s">
        <v>10414</v>
      </c>
      <c r="E3534" s="94">
        <v>0</v>
      </c>
      <c r="F3534" s="93" t="s">
        <v>1185</v>
      </c>
      <c r="H3534" s="3">
        <f>E3534+SUMIF('BR DTG CIKDITIRO'!C:C,C3534,'BR DTG CIKDITIRO'!E:E)</f>
        <v>0</v>
      </c>
    </row>
    <row r="3535" spans="1:8" ht="15.75" customHeight="1">
      <c r="A3535" s="93" t="s">
        <v>10415</v>
      </c>
      <c r="B3535" s="93" t="s">
        <v>898</v>
      </c>
      <c r="C3535" s="93" t="s">
        <v>10415</v>
      </c>
      <c r="D3535" s="93" t="s">
        <v>10416</v>
      </c>
      <c r="E3535" s="94">
        <v>1</v>
      </c>
      <c r="F3535" s="93" t="s">
        <v>1185</v>
      </c>
      <c r="H3535" s="3">
        <f>E3535+SUMIF('BR DTG CIKDITIRO'!C:C,C3535,'BR DTG CIKDITIRO'!E:E)</f>
        <v>1</v>
      </c>
    </row>
    <row r="3536" spans="1:8" ht="15.75" customHeight="1">
      <c r="A3536" s="93" t="s">
        <v>10417</v>
      </c>
      <c r="B3536" s="93" t="s">
        <v>888</v>
      </c>
      <c r="C3536" s="93" t="s">
        <v>10417</v>
      </c>
      <c r="D3536" s="93" t="s">
        <v>10418</v>
      </c>
      <c r="E3536" s="94">
        <v>1</v>
      </c>
      <c r="F3536" s="93" t="s">
        <v>1185</v>
      </c>
      <c r="H3536" s="3">
        <f>E3536+SUMIF('BR DTG CIKDITIRO'!C:C,C3536,'BR DTG CIKDITIRO'!E:E)</f>
        <v>1</v>
      </c>
    </row>
    <row r="3537" spans="1:8" ht="15.75" customHeight="1">
      <c r="A3537" s="93" t="s">
        <v>7826</v>
      </c>
      <c r="B3537" s="93" t="s">
        <v>876</v>
      </c>
      <c r="C3537" s="93" t="s">
        <v>7826</v>
      </c>
      <c r="D3537" s="93" t="s">
        <v>7827</v>
      </c>
      <c r="E3537" s="94">
        <v>0</v>
      </c>
      <c r="F3537" s="93" t="s">
        <v>1185</v>
      </c>
      <c r="H3537" s="3">
        <f>E3537+SUMIF('BR DTG CIKDITIRO'!C:C,C3537,'BR DTG CIKDITIRO'!E:E)</f>
        <v>0</v>
      </c>
    </row>
    <row r="3538" spans="1:8" ht="15.75" customHeight="1">
      <c r="A3538" s="93" t="s">
        <v>10419</v>
      </c>
      <c r="B3538" s="93" t="s">
        <v>876</v>
      </c>
      <c r="C3538" s="93" t="s">
        <v>10419</v>
      </c>
      <c r="D3538" s="93" t="s">
        <v>10420</v>
      </c>
      <c r="E3538" s="94">
        <v>0</v>
      </c>
      <c r="F3538" s="93" t="s">
        <v>1185</v>
      </c>
      <c r="H3538" s="3">
        <f>E3538+SUMIF('BR DTG CIKDITIRO'!C:C,C3538,'BR DTG CIKDITIRO'!E:E)</f>
        <v>0</v>
      </c>
    </row>
    <row r="3539" spans="1:8" ht="15.75" customHeight="1">
      <c r="A3539" s="93" t="s">
        <v>10421</v>
      </c>
      <c r="B3539" s="93" t="s">
        <v>876</v>
      </c>
      <c r="C3539" s="93" t="s">
        <v>10421</v>
      </c>
      <c r="D3539" s="93" t="s">
        <v>10422</v>
      </c>
      <c r="E3539" s="94">
        <v>0</v>
      </c>
      <c r="F3539" s="93" t="s">
        <v>1185</v>
      </c>
      <c r="H3539" s="3">
        <f>E3539+SUMIF('BR DTG CIKDITIRO'!C:C,C3539,'BR DTG CIKDITIRO'!E:E)</f>
        <v>0</v>
      </c>
    </row>
    <row r="3540" spans="1:8" ht="15.75" customHeight="1">
      <c r="A3540" s="93" t="s">
        <v>7828</v>
      </c>
      <c r="B3540" s="93" t="s">
        <v>876</v>
      </c>
      <c r="C3540" s="93" t="s">
        <v>7828</v>
      </c>
      <c r="D3540" s="93" t="s">
        <v>7829</v>
      </c>
      <c r="E3540" s="94">
        <v>0</v>
      </c>
      <c r="F3540" s="93" t="s">
        <v>1185</v>
      </c>
      <c r="H3540" s="3">
        <f>E3540+SUMIF('BR DTG CIKDITIRO'!C:C,C3540,'BR DTG CIKDITIRO'!E:E)</f>
        <v>0</v>
      </c>
    </row>
    <row r="3541" spans="1:8" ht="15.75" customHeight="1">
      <c r="A3541" s="93" t="s">
        <v>7830</v>
      </c>
      <c r="B3541" s="93" t="s">
        <v>876</v>
      </c>
      <c r="C3541" s="93" t="s">
        <v>7830</v>
      </c>
      <c r="D3541" s="93" t="s">
        <v>10423</v>
      </c>
      <c r="E3541" s="94">
        <v>0</v>
      </c>
      <c r="F3541" s="93" t="s">
        <v>1185</v>
      </c>
      <c r="H3541" s="3">
        <f>E3541+SUMIF('BR DTG CIKDITIRO'!C:C,C3541,'BR DTG CIKDITIRO'!E:E)</f>
        <v>0</v>
      </c>
    </row>
    <row r="3542" spans="1:8" ht="15.75" customHeight="1">
      <c r="A3542" s="93" t="s">
        <v>10424</v>
      </c>
      <c r="B3542" s="93" t="s">
        <v>876</v>
      </c>
      <c r="C3542" s="93" t="s">
        <v>10424</v>
      </c>
      <c r="D3542" s="93" t="s">
        <v>10425</v>
      </c>
      <c r="E3542" s="94">
        <v>0</v>
      </c>
      <c r="F3542" s="93" t="s">
        <v>1185</v>
      </c>
      <c r="H3542" s="3">
        <f>E3542+SUMIF('BR DTG CIKDITIRO'!C:C,C3542,'BR DTG CIKDITIRO'!E:E)</f>
        <v>0</v>
      </c>
    </row>
    <row r="3543" spans="1:8" ht="15.75" customHeight="1">
      <c r="A3543" s="93" t="s">
        <v>10426</v>
      </c>
      <c r="B3543" s="93" t="s">
        <v>876</v>
      </c>
      <c r="C3543" s="93" t="s">
        <v>10426</v>
      </c>
      <c r="D3543" s="93" t="s">
        <v>10427</v>
      </c>
      <c r="E3543" s="94">
        <v>0</v>
      </c>
      <c r="F3543" s="93" t="s">
        <v>1185</v>
      </c>
      <c r="H3543" s="3">
        <f>E3543+SUMIF('BR DTG CIKDITIRO'!C:C,C3543,'BR DTG CIKDITIRO'!E:E)</f>
        <v>0</v>
      </c>
    </row>
    <row r="3544" spans="1:8" ht="15.75" customHeight="1">
      <c r="A3544" s="93" t="s">
        <v>7832</v>
      </c>
      <c r="B3544" s="93" t="s">
        <v>1100</v>
      </c>
      <c r="C3544" s="93" t="s">
        <v>7832</v>
      </c>
      <c r="D3544" s="93" t="s">
        <v>7833</v>
      </c>
      <c r="E3544" s="94">
        <v>0</v>
      </c>
      <c r="F3544" s="93" t="s">
        <v>1185</v>
      </c>
      <c r="H3544" s="3">
        <f>E3544+SUMIF('BR DTG CIKDITIRO'!C:C,C3544,'BR DTG CIKDITIRO'!E:E)</f>
        <v>0</v>
      </c>
    </row>
    <row r="3545" spans="1:8" ht="15.75" customHeight="1">
      <c r="A3545" s="93" t="s">
        <v>467</v>
      </c>
      <c r="B3545" s="93" t="s">
        <v>877</v>
      </c>
      <c r="C3545" s="93" t="s">
        <v>467</v>
      </c>
      <c r="D3545" s="93" t="s">
        <v>1284</v>
      </c>
      <c r="E3545" s="94">
        <v>2</v>
      </c>
      <c r="F3545" s="93" t="s">
        <v>1185</v>
      </c>
      <c r="H3545" s="3">
        <f>E3545+SUMIF('BR DTG CIKDITIRO'!C:C,C3545,'BR DTG CIKDITIRO'!E:E)</f>
        <v>2</v>
      </c>
    </row>
    <row r="3546" spans="1:8" ht="15.75" customHeight="1">
      <c r="A3546" s="93" t="s">
        <v>10428</v>
      </c>
      <c r="B3546" s="93" t="s">
        <v>876</v>
      </c>
      <c r="C3546" s="93" t="s">
        <v>10428</v>
      </c>
      <c r="D3546" s="93" t="s">
        <v>10429</v>
      </c>
      <c r="E3546" s="94">
        <v>0</v>
      </c>
      <c r="F3546" s="93" t="s">
        <v>1185</v>
      </c>
      <c r="H3546" s="3">
        <f>E3546+SUMIF('BR DTG CIKDITIRO'!C:C,C3546,'BR DTG CIKDITIRO'!E:E)</f>
        <v>0</v>
      </c>
    </row>
    <row r="3547" spans="1:8" ht="15.75" customHeight="1">
      <c r="A3547" s="93" t="s">
        <v>7836</v>
      </c>
      <c r="B3547" s="93" t="s">
        <v>876</v>
      </c>
      <c r="C3547" s="93" t="s">
        <v>7836</v>
      </c>
      <c r="D3547" s="93" t="s">
        <v>7837</v>
      </c>
      <c r="E3547" s="94">
        <v>0</v>
      </c>
      <c r="F3547" s="93" t="s">
        <v>1185</v>
      </c>
      <c r="H3547" s="3">
        <f>E3547+SUMIF('BR DTG CIKDITIRO'!C:C,C3547,'BR DTG CIKDITIRO'!E:E)</f>
        <v>0</v>
      </c>
    </row>
    <row r="3548" spans="1:8" ht="15.75" customHeight="1">
      <c r="A3548" s="93" t="s">
        <v>7842</v>
      </c>
      <c r="B3548" s="93" t="s">
        <v>876</v>
      </c>
      <c r="C3548" s="93" t="s">
        <v>7842</v>
      </c>
      <c r="D3548" s="93" t="s">
        <v>7843</v>
      </c>
      <c r="E3548" s="94">
        <v>0</v>
      </c>
      <c r="F3548" s="93" t="s">
        <v>1185</v>
      </c>
      <c r="H3548" s="3">
        <f>E3548+SUMIF('BR DTG CIKDITIRO'!C:C,C3548,'BR DTG CIKDITIRO'!E:E)</f>
        <v>0</v>
      </c>
    </row>
    <row r="3549" spans="1:8" ht="15.75" customHeight="1">
      <c r="A3549" s="93" t="s">
        <v>2067</v>
      </c>
      <c r="B3549" s="93" t="s">
        <v>876</v>
      </c>
      <c r="C3549" s="93" t="s">
        <v>2067</v>
      </c>
      <c r="D3549" s="93" t="s">
        <v>2068</v>
      </c>
      <c r="E3549" s="94">
        <v>0</v>
      </c>
      <c r="F3549" s="93" t="s">
        <v>1185</v>
      </c>
      <c r="H3549" s="3">
        <f>E3549+SUMIF('BR DTG CIKDITIRO'!C:C,C3549,'BR DTG CIKDITIRO'!E:E)</f>
        <v>0</v>
      </c>
    </row>
    <row r="3550" spans="1:8" ht="15.75" customHeight="1">
      <c r="A3550" s="93" t="s">
        <v>468</v>
      </c>
      <c r="B3550" s="93" t="s">
        <v>877</v>
      </c>
      <c r="C3550" s="93" t="s">
        <v>468</v>
      </c>
      <c r="D3550" s="93" t="s">
        <v>1285</v>
      </c>
      <c r="E3550" s="94">
        <v>33</v>
      </c>
      <c r="F3550" s="93" t="s">
        <v>1185</v>
      </c>
      <c r="H3550" s="3">
        <f>E3550+SUMIF('BR DTG CIKDITIRO'!C:C,C3550,'BR DTG CIKDITIRO'!E:E)</f>
        <v>33</v>
      </c>
    </row>
    <row r="3551" spans="1:8" ht="15.75" customHeight="1">
      <c r="A3551" s="93" t="s">
        <v>7850</v>
      </c>
      <c r="B3551" s="93" t="s">
        <v>1100</v>
      </c>
      <c r="C3551" s="93" t="s">
        <v>7850</v>
      </c>
      <c r="D3551" s="93" t="s">
        <v>7851</v>
      </c>
      <c r="E3551" s="94">
        <v>0</v>
      </c>
      <c r="F3551" s="93" t="s">
        <v>1185</v>
      </c>
      <c r="H3551" s="3">
        <f>E3551+SUMIF('BR DTG CIKDITIRO'!C:C,C3551,'BR DTG CIKDITIRO'!E:E)</f>
        <v>0</v>
      </c>
    </row>
    <row r="3552" spans="1:8" ht="15.75" customHeight="1">
      <c r="A3552" s="93" t="s">
        <v>10430</v>
      </c>
      <c r="B3552" s="93" t="s">
        <v>876</v>
      </c>
      <c r="C3552" s="93" t="s">
        <v>10430</v>
      </c>
      <c r="D3552" s="93" t="s">
        <v>10431</v>
      </c>
      <c r="E3552" s="94">
        <v>0</v>
      </c>
      <c r="F3552" s="93" t="s">
        <v>1185</v>
      </c>
      <c r="H3552" s="3">
        <f>E3552+SUMIF('BR DTG CIKDITIRO'!C:C,C3552,'BR DTG CIKDITIRO'!E:E)</f>
        <v>0</v>
      </c>
    </row>
    <row r="3553" spans="1:8" ht="15.75" customHeight="1">
      <c r="A3553" s="93" t="s">
        <v>10432</v>
      </c>
      <c r="B3553" s="93" t="s">
        <v>876</v>
      </c>
      <c r="C3553" s="93" t="s">
        <v>10432</v>
      </c>
      <c r="D3553" s="93" t="s">
        <v>10433</v>
      </c>
      <c r="E3553" s="94">
        <v>0</v>
      </c>
      <c r="F3553" s="93" t="s">
        <v>1185</v>
      </c>
      <c r="H3553" s="3">
        <f>E3553+SUMIF('BR DTG CIKDITIRO'!C:C,C3553,'BR DTG CIKDITIRO'!E:E)</f>
        <v>0</v>
      </c>
    </row>
    <row r="3554" spans="1:8" ht="15.75" customHeight="1">
      <c r="A3554" s="93" t="s">
        <v>469</v>
      </c>
      <c r="B3554" s="93" t="s">
        <v>1100</v>
      </c>
      <c r="C3554" s="93" t="s">
        <v>469</v>
      </c>
      <c r="D3554" s="93" t="s">
        <v>1286</v>
      </c>
      <c r="E3554" s="94">
        <v>0</v>
      </c>
      <c r="F3554" s="93" t="s">
        <v>1185</v>
      </c>
      <c r="H3554" s="3">
        <f>E3554+SUMIF('BR DTG CIKDITIRO'!C:C,C3554,'BR DTG CIKDITIRO'!E:E)</f>
        <v>0</v>
      </c>
    </row>
    <row r="3555" spans="1:8" ht="15.75" customHeight="1">
      <c r="A3555" s="93" t="s">
        <v>10434</v>
      </c>
      <c r="B3555" s="93" t="s">
        <v>876</v>
      </c>
      <c r="C3555" s="93" t="s">
        <v>10434</v>
      </c>
      <c r="D3555" s="93" t="s">
        <v>10435</v>
      </c>
      <c r="E3555" s="94">
        <v>0</v>
      </c>
      <c r="F3555" s="93" t="s">
        <v>1185</v>
      </c>
      <c r="H3555" s="3">
        <f>E3555+SUMIF('BR DTG CIKDITIRO'!C:C,C3555,'BR DTG CIKDITIRO'!E:E)</f>
        <v>0</v>
      </c>
    </row>
    <row r="3556" spans="1:8" ht="15.75" customHeight="1">
      <c r="A3556" s="93" t="s">
        <v>7854</v>
      </c>
      <c r="B3556" s="93" t="s">
        <v>876</v>
      </c>
      <c r="C3556" s="93" t="s">
        <v>7854</v>
      </c>
      <c r="D3556" s="93" t="s">
        <v>7855</v>
      </c>
      <c r="E3556" s="94">
        <v>0</v>
      </c>
      <c r="F3556" s="93" t="s">
        <v>1185</v>
      </c>
      <c r="H3556" s="3">
        <f>E3556+SUMIF('BR DTG CIKDITIRO'!C:C,C3556,'BR DTG CIKDITIRO'!E:E)</f>
        <v>0</v>
      </c>
    </row>
    <row r="3557" spans="1:8" ht="15.75" customHeight="1">
      <c r="A3557" s="93" t="s">
        <v>7860</v>
      </c>
      <c r="B3557" s="93" t="s">
        <v>876</v>
      </c>
      <c r="C3557" s="93" t="s">
        <v>7860</v>
      </c>
      <c r="D3557" s="93" t="s">
        <v>7861</v>
      </c>
      <c r="E3557" s="94">
        <v>0</v>
      </c>
      <c r="F3557" s="93" t="s">
        <v>1185</v>
      </c>
      <c r="H3557" s="3">
        <f>E3557+SUMIF('BR DTG CIKDITIRO'!C:C,C3557,'BR DTG CIKDITIRO'!E:E)</f>
        <v>0</v>
      </c>
    </row>
    <row r="3558" spans="1:8" ht="15.75" customHeight="1">
      <c r="A3558" s="93" t="s">
        <v>10436</v>
      </c>
      <c r="B3558" s="93" t="s">
        <v>876</v>
      </c>
      <c r="C3558" s="93" t="s">
        <v>10436</v>
      </c>
      <c r="D3558" s="93" t="s">
        <v>10437</v>
      </c>
      <c r="E3558" s="94">
        <v>0</v>
      </c>
      <c r="F3558" s="93" t="s">
        <v>1185</v>
      </c>
      <c r="H3558" s="3">
        <f>E3558+SUMIF('BR DTG CIKDITIRO'!C:C,C3558,'BR DTG CIKDITIRO'!E:E)</f>
        <v>0</v>
      </c>
    </row>
    <row r="3559" spans="1:8" ht="15.75" customHeight="1">
      <c r="A3559" s="93" t="s">
        <v>470</v>
      </c>
      <c r="B3559" s="93" t="s">
        <v>1100</v>
      </c>
      <c r="C3559" s="93" t="s">
        <v>470</v>
      </c>
      <c r="D3559" s="93" t="s">
        <v>1287</v>
      </c>
      <c r="E3559" s="94">
        <v>2</v>
      </c>
      <c r="F3559" s="93" t="s">
        <v>1185</v>
      </c>
      <c r="H3559" s="3">
        <f>E3559+SUMIF('BR DTG CIKDITIRO'!C:C,C3559,'BR DTG CIKDITIRO'!E:E)</f>
        <v>2</v>
      </c>
    </row>
    <row r="3560" spans="1:8" ht="15.75" customHeight="1">
      <c r="A3560" s="93" t="s">
        <v>7864</v>
      </c>
      <c r="B3560" s="93" t="s">
        <v>876</v>
      </c>
      <c r="C3560" s="93" t="s">
        <v>7864</v>
      </c>
      <c r="D3560" s="93" t="s">
        <v>7865</v>
      </c>
      <c r="E3560" s="94">
        <v>0</v>
      </c>
      <c r="F3560" s="93" t="s">
        <v>1185</v>
      </c>
      <c r="H3560" s="3">
        <f>E3560+SUMIF('BR DTG CIKDITIRO'!C:C,C3560,'BR DTG CIKDITIRO'!E:E)</f>
        <v>0</v>
      </c>
    </row>
    <row r="3561" spans="1:8" ht="15.75" customHeight="1">
      <c r="A3561" s="93" t="s">
        <v>7868</v>
      </c>
      <c r="B3561" s="93" t="s">
        <v>876</v>
      </c>
      <c r="C3561" s="93" t="s">
        <v>7868</v>
      </c>
      <c r="D3561" s="93" t="s">
        <v>7869</v>
      </c>
      <c r="E3561" s="94">
        <v>0</v>
      </c>
      <c r="F3561" s="93" t="s">
        <v>1185</v>
      </c>
      <c r="H3561" s="3">
        <f>E3561+SUMIF('BR DTG CIKDITIRO'!C:C,C3561,'BR DTG CIKDITIRO'!E:E)</f>
        <v>0</v>
      </c>
    </row>
    <row r="3562" spans="1:8" ht="15.75" customHeight="1">
      <c r="A3562" s="93" t="s">
        <v>7870</v>
      </c>
      <c r="B3562" s="93" t="s">
        <v>876</v>
      </c>
      <c r="C3562" s="93" t="s">
        <v>7870</v>
      </c>
      <c r="D3562" s="93" t="s">
        <v>2330</v>
      </c>
      <c r="E3562" s="94">
        <v>0</v>
      </c>
      <c r="F3562" s="93" t="s">
        <v>1185</v>
      </c>
      <c r="H3562" s="3">
        <f>E3562+SUMIF('BR DTG CIKDITIRO'!C:C,C3562,'BR DTG CIKDITIRO'!E:E)</f>
        <v>0</v>
      </c>
    </row>
    <row r="3563" spans="1:8" ht="15.75" customHeight="1">
      <c r="A3563" s="93" t="s">
        <v>7871</v>
      </c>
      <c r="B3563" s="93" t="s">
        <v>876</v>
      </c>
      <c r="C3563" s="93" t="s">
        <v>7871</v>
      </c>
      <c r="D3563" s="93" t="s">
        <v>7872</v>
      </c>
      <c r="E3563" s="94">
        <v>0</v>
      </c>
      <c r="F3563" s="93" t="s">
        <v>1185</v>
      </c>
      <c r="H3563" s="3">
        <f>E3563+SUMIF('BR DTG CIKDITIRO'!C:C,C3563,'BR DTG CIKDITIRO'!E:E)</f>
        <v>0</v>
      </c>
    </row>
    <row r="3564" spans="1:8" ht="15.75" customHeight="1">
      <c r="A3564" s="93" t="s">
        <v>7873</v>
      </c>
      <c r="B3564" s="93" t="s">
        <v>876</v>
      </c>
      <c r="C3564" s="93" t="s">
        <v>7873</v>
      </c>
      <c r="D3564" s="93" t="s">
        <v>7874</v>
      </c>
      <c r="E3564" s="94">
        <v>0</v>
      </c>
      <c r="F3564" s="93" t="s">
        <v>1185</v>
      </c>
      <c r="H3564" s="3">
        <f>E3564+SUMIF('BR DTG CIKDITIRO'!C:C,C3564,'BR DTG CIKDITIRO'!E:E)</f>
        <v>0</v>
      </c>
    </row>
    <row r="3565" spans="1:8" ht="15.75" customHeight="1">
      <c r="A3565" s="93" t="s">
        <v>10438</v>
      </c>
      <c r="B3565" s="93" t="s">
        <v>876</v>
      </c>
      <c r="C3565" s="93" t="s">
        <v>10438</v>
      </c>
      <c r="D3565" s="93" t="s">
        <v>10439</v>
      </c>
      <c r="E3565" s="94">
        <v>0</v>
      </c>
      <c r="F3565" s="93" t="s">
        <v>1185</v>
      </c>
      <c r="H3565" s="3">
        <f>E3565+SUMIF('BR DTG CIKDITIRO'!C:C,C3565,'BR DTG CIKDITIRO'!E:E)</f>
        <v>0</v>
      </c>
    </row>
    <row r="3566" spans="1:8" ht="15.75" customHeight="1">
      <c r="A3566" s="93" t="s">
        <v>10440</v>
      </c>
      <c r="B3566" s="93" t="s">
        <v>876</v>
      </c>
      <c r="C3566" s="93" t="s">
        <v>10440</v>
      </c>
      <c r="D3566" s="93" t="s">
        <v>10441</v>
      </c>
      <c r="E3566" s="94">
        <v>0</v>
      </c>
      <c r="F3566" s="93" t="s">
        <v>1185</v>
      </c>
      <c r="H3566" s="3">
        <f>E3566+SUMIF('BR DTG CIKDITIRO'!C:C,C3566,'BR DTG CIKDITIRO'!E:E)</f>
        <v>0</v>
      </c>
    </row>
    <row r="3567" spans="1:8" ht="15.75" customHeight="1">
      <c r="A3567" s="93" t="s">
        <v>7879</v>
      </c>
      <c r="B3567" s="93" t="s">
        <v>876</v>
      </c>
      <c r="C3567" s="93" t="s">
        <v>7879</v>
      </c>
      <c r="D3567" s="93" t="s">
        <v>7880</v>
      </c>
      <c r="E3567" s="94">
        <v>0</v>
      </c>
      <c r="F3567" s="93" t="s">
        <v>1185</v>
      </c>
      <c r="H3567" s="3">
        <f>E3567+SUMIF('BR DTG CIKDITIRO'!C:C,C3567,'BR DTG CIKDITIRO'!E:E)</f>
        <v>0</v>
      </c>
    </row>
    <row r="3568" spans="1:8" ht="15.75" customHeight="1">
      <c r="A3568" s="93" t="s">
        <v>10442</v>
      </c>
      <c r="B3568" s="93" t="s">
        <v>876</v>
      </c>
      <c r="C3568" s="93" t="s">
        <v>10442</v>
      </c>
      <c r="D3568" s="93" t="s">
        <v>10443</v>
      </c>
      <c r="E3568" s="94">
        <v>0</v>
      </c>
      <c r="F3568" s="93" t="s">
        <v>1185</v>
      </c>
      <c r="H3568" s="3">
        <f>E3568+SUMIF('BR DTG CIKDITIRO'!C:C,C3568,'BR DTG CIKDITIRO'!E:E)</f>
        <v>0</v>
      </c>
    </row>
    <row r="3569" spans="1:8" ht="15.75" customHeight="1">
      <c r="A3569" s="93" t="s">
        <v>10444</v>
      </c>
      <c r="B3569" s="93" t="s">
        <v>876</v>
      </c>
      <c r="C3569" s="93" t="s">
        <v>10444</v>
      </c>
      <c r="D3569" s="93" t="s">
        <v>10445</v>
      </c>
      <c r="E3569" s="94">
        <v>0</v>
      </c>
      <c r="F3569" s="93" t="s">
        <v>1185</v>
      </c>
      <c r="H3569" s="3">
        <f>E3569+SUMIF('BR DTG CIKDITIRO'!C:C,C3569,'BR DTG CIKDITIRO'!E:E)</f>
        <v>0</v>
      </c>
    </row>
    <row r="3570" spans="1:8" ht="15.75" customHeight="1">
      <c r="A3570" s="93" t="s">
        <v>10446</v>
      </c>
      <c r="B3570" s="93" t="s">
        <v>876</v>
      </c>
      <c r="C3570" s="93" t="s">
        <v>10446</v>
      </c>
      <c r="D3570" s="93" t="s">
        <v>10447</v>
      </c>
      <c r="E3570" s="94">
        <v>0</v>
      </c>
      <c r="F3570" s="93" t="s">
        <v>1185</v>
      </c>
      <c r="H3570" s="3">
        <f>E3570+SUMIF('BR DTG CIKDITIRO'!C:C,C3570,'BR DTG CIKDITIRO'!E:E)</f>
        <v>0</v>
      </c>
    </row>
    <row r="3571" spans="1:8" ht="15.75" customHeight="1">
      <c r="A3571" s="93" t="s">
        <v>10448</v>
      </c>
      <c r="B3571" s="93" t="s">
        <v>876</v>
      </c>
      <c r="C3571" s="93" t="s">
        <v>10448</v>
      </c>
      <c r="D3571" s="93" t="s">
        <v>10449</v>
      </c>
      <c r="E3571" s="94">
        <v>0</v>
      </c>
      <c r="F3571" s="93" t="s">
        <v>1185</v>
      </c>
      <c r="H3571" s="3">
        <f>E3571+SUMIF('BR DTG CIKDITIRO'!C:C,C3571,'BR DTG CIKDITIRO'!E:E)</f>
        <v>0</v>
      </c>
    </row>
    <row r="3572" spans="1:8" ht="15.75" customHeight="1">
      <c r="A3572" s="93" t="s">
        <v>10450</v>
      </c>
      <c r="B3572" s="93" t="s">
        <v>876</v>
      </c>
      <c r="C3572" s="93" t="s">
        <v>10450</v>
      </c>
      <c r="D3572" s="93" t="s">
        <v>10451</v>
      </c>
      <c r="E3572" s="94">
        <v>0</v>
      </c>
      <c r="F3572" s="93" t="s">
        <v>1185</v>
      </c>
      <c r="H3572" s="3">
        <f>E3572+SUMIF('BR DTG CIKDITIRO'!C:C,C3572,'BR DTG CIKDITIRO'!E:E)</f>
        <v>0</v>
      </c>
    </row>
    <row r="3573" spans="1:8" ht="15.75" customHeight="1">
      <c r="A3573" s="93" t="s">
        <v>7885</v>
      </c>
      <c r="B3573" s="93" t="s">
        <v>876</v>
      </c>
      <c r="C3573" s="93" t="s">
        <v>7885</v>
      </c>
      <c r="D3573" s="93" t="s">
        <v>7886</v>
      </c>
      <c r="E3573" s="94">
        <v>0</v>
      </c>
      <c r="F3573" s="93" t="s">
        <v>1185</v>
      </c>
      <c r="H3573" s="3">
        <f>E3573+SUMIF('BR DTG CIKDITIRO'!C:C,C3573,'BR DTG CIKDITIRO'!E:E)</f>
        <v>0</v>
      </c>
    </row>
    <row r="3574" spans="1:8" ht="15.75" customHeight="1">
      <c r="A3574" s="93" t="s">
        <v>7889</v>
      </c>
      <c r="B3574" s="93" t="s">
        <v>876</v>
      </c>
      <c r="C3574" s="93" t="s">
        <v>7889</v>
      </c>
      <c r="D3574" s="93" t="s">
        <v>7890</v>
      </c>
      <c r="E3574" s="94">
        <v>0</v>
      </c>
      <c r="F3574" s="93" t="s">
        <v>1185</v>
      </c>
      <c r="H3574" s="3">
        <f>E3574+SUMIF('BR DTG CIKDITIRO'!C:C,C3574,'BR DTG CIKDITIRO'!E:E)</f>
        <v>0</v>
      </c>
    </row>
    <row r="3575" spans="1:8" ht="15.75" customHeight="1">
      <c r="A3575" s="93" t="s">
        <v>471</v>
      </c>
      <c r="B3575" s="93" t="s">
        <v>877</v>
      </c>
      <c r="C3575" s="93" t="s">
        <v>471</v>
      </c>
      <c r="D3575" s="93" t="s">
        <v>1288</v>
      </c>
      <c r="E3575" s="94">
        <v>2</v>
      </c>
      <c r="F3575" s="93" t="s">
        <v>1185</v>
      </c>
      <c r="H3575" s="3">
        <f>E3575+SUMIF('BR DTG CIKDITIRO'!C:C,C3575,'BR DTG CIKDITIRO'!E:E)</f>
        <v>2</v>
      </c>
    </row>
    <row r="3576" spans="1:8" ht="15.75" customHeight="1">
      <c r="A3576" s="93" t="s">
        <v>10452</v>
      </c>
      <c r="B3576" s="93" t="s">
        <v>877</v>
      </c>
      <c r="C3576" s="93" t="s">
        <v>10452</v>
      </c>
      <c r="D3576" s="93" t="s">
        <v>10453</v>
      </c>
      <c r="E3576" s="94">
        <v>1</v>
      </c>
      <c r="F3576" s="93" t="s">
        <v>1185</v>
      </c>
      <c r="H3576" s="3">
        <f>E3576+SUMIF('BR DTG CIKDITIRO'!C:C,C3576,'BR DTG CIKDITIRO'!E:E)</f>
        <v>1</v>
      </c>
    </row>
    <row r="3577" spans="1:8" ht="15.75" customHeight="1">
      <c r="A3577" s="93" t="s">
        <v>2290</v>
      </c>
      <c r="B3577" s="93" t="s">
        <v>876</v>
      </c>
      <c r="C3577" s="93" t="s">
        <v>2290</v>
      </c>
      <c r="D3577" s="93" t="s">
        <v>2291</v>
      </c>
      <c r="E3577" s="94">
        <v>0</v>
      </c>
      <c r="F3577" s="93" t="s">
        <v>1185</v>
      </c>
      <c r="H3577" s="3">
        <f>E3577+SUMIF('BR DTG CIKDITIRO'!C:C,C3577,'BR DTG CIKDITIRO'!E:E)</f>
        <v>0</v>
      </c>
    </row>
    <row r="3578" spans="1:8" ht="15.75" customHeight="1">
      <c r="A3578" s="93" t="s">
        <v>7891</v>
      </c>
      <c r="B3578" s="93" t="s">
        <v>876</v>
      </c>
      <c r="C3578" s="93" t="s">
        <v>7891</v>
      </c>
      <c r="D3578" s="93" t="s">
        <v>2330</v>
      </c>
      <c r="E3578" s="94">
        <v>0</v>
      </c>
      <c r="F3578" s="93" t="s">
        <v>1185</v>
      </c>
      <c r="H3578" s="3">
        <f>E3578+SUMIF('BR DTG CIKDITIRO'!C:C,C3578,'BR DTG CIKDITIRO'!E:E)</f>
        <v>0</v>
      </c>
    </row>
    <row r="3579" spans="1:8" ht="15.75" customHeight="1">
      <c r="A3579" s="93" t="s">
        <v>10454</v>
      </c>
      <c r="B3579" s="93" t="s">
        <v>876</v>
      </c>
      <c r="C3579" s="93" t="s">
        <v>10454</v>
      </c>
      <c r="D3579" s="93" t="s">
        <v>10455</v>
      </c>
      <c r="E3579" s="94">
        <v>0</v>
      </c>
      <c r="F3579" s="93" t="s">
        <v>1185</v>
      </c>
      <c r="H3579" s="3">
        <f>E3579+SUMIF('BR DTG CIKDITIRO'!C:C,C3579,'BR DTG CIKDITIRO'!E:E)</f>
        <v>0</v>
      </c>
    </row>
    <row r="3580" spans="1:8" ht="15.75" customHeight="1">
      <c r="A3580" s="93" t="s">
        <v>1289</v>
      </c>
      <c r="B3580" s="93" t="s">
        <v>877</v>
      </c>
      <c r="C3580" s="93" t="s">
        <v>1289</v>
      </c>
      <c r="D3580" s="93" t="s">
        <v>1290</v>
      </c>
      <c r="E3580" s="94">
        <v>0</v>
      </c>
      <c r="F3580" s="93" t="s">
        <v>1185</v>
      </c>
      <c r="H3580" s="3">
        <f>E3580+SUMIF('BR DTG CIKDITIRO'!C:C,C3580,'BR DTG CIKDITIRO'!E:E)</f>
        <v>0</v>
      </c>
    </row>
    <row r="3581" spans="1:8" ht="15.75" customHeight="1">
      <c r="A3581" s="93" t="s">
        <v>7892</v>
      </c>
      <c r="B3581" s="93" t="s">
        <v>877</v>
      </c>
      <c r="C3581" s="93" t="s">
        <v>7892</v>
      </c>
      <c r="D3581" s="93" t="s">
        <v>7893</v>
      </c>
      <c r="E3581" s="94">
        <v>1</v>
      </c>
      <c r="F3581" s="93" t="s">
        <v>1185</v>
      </c>
      <c r="H3581" s="3">
        <f>E3581+SUMIF('BR DTG CIKDITIRO'!C:C,C3581,'BR DTG CIKDITIRO'!E:E)</f>
        <v>1</v>
      </c>
    </row>
    <row r="3582" spans="1:8" ht="15.75" customHeight="1">
      <c r="A3582" s="93" t="s">
        <v>7894</v>
      </c>
      <c r="B3582" s="93" t="s">
        <v>876</v>
      </c>
      <c r="C3582" s="93" t="s">
        <v>7894</v>
      </c>
      <c r="D3582" s="93" t="s">
        <v>7895</v>
      </c>
      <c r="E3582" s="94">
        <v>0</v>
      </c>
      <c r="F3582" s="93" t="s">
        <v>1185</v>
      </c>
      <c r="H3582" s="3">
        <f>E3582+SUMIF('BR DTG CIKDITIRO'!C:C,C3582,'BR DTG CIKDITIRO'!E:E)</f>
        <v>0</v>
      </c>
    </row>
    <row r="3583" spans="1:8" ht="15.75" customHeight="1">
      <c r="A3583" s="93" t="s">
        <v>10456</v>
      </c>
      <c r="B3583" s="93" t="s">
        <v>876</v>
      </c>
      <c r="C3583" s="93" t="s">
        <v>10456</v>
      </c>
      <c r="D3583" s="93" t="s">
        <v>10457</v>
      </c>
      <c r="E3583" s="94">
        <v>0</v>
      </c>
      <c r="F3583" s="93" t="s">
        <v>1185</v>
      </c>
      <c r="H3583" s="3">
        <f>E3583+SUMIF('BR DTG CIKDITIRO'!C:C,C3583,'BR DTG CIKDITIRO'!E:E)</f>
        <v>0</v>
      </c>
    </row>
    <row r="3584" spans="1:8" ht="15.75" customHeight="1">
      <c r="A3584" s="93" t="s">
        <v>7900</v>
      </c>
      <c r="B3584" s="93" t="s">
        <v>876</v>
      </c>
      <c r="C3584" s="93" t="s">
        <v>7900</v>
      </c>
      <c r="D3584" s="93" t="s">
        <v>7901</v>
      </c>
      <c r="E3584" s="94">
        <v>0</v>
      </c>
      <c r="F3584" s="93" t="s">
        <v>1185</v>
      </c>
      <c r="H3584" s="3">
        <f>E3584+SUMIF('BR DTG CIKDITIRO'!C:C,C3584,'BR DTG CIKDITIRO'!E:E)</f>
        <v>0</v>
      </c>
    </row>
    <row r="3585" spans="1:8" ht="15.75" customHeight="1">
      <c r="A3585" s="93" t="s">
        <v>7908</v>
      </c>
      <c r="B3585" s="93" t="s">
        <v>876</v>
      </c>
      <c r="C3585" s="93" t="s">
        <v>7908</v>
      </c>
      <c r="D3585" s="93" t="s">
        <v>7909</v>
      </c>
      <c r="E3585" s="94">
        <v>0</v>
      </c>
      <c r="F3585" s="93" t="s">
        <v>1185</v>
      </c>
      <c r="H3585" s="3">
        <f>E3585+SUMIF('BR DTG CIKDITIRO'!C:C,C3585,'BR DTG CIKDITIRO'!E:E)</f>
        <v>0</v>
      </c>
    </row>
    <row r="3586" spans="1:8" ht="15.75" customHeight="1">
      <c r="A3586" s="93" t="s">
        <v>7910</v>
      </c>
      <c r="B3586" s="93" t="s">
        <v>876</v>
      </c>
      <c r="C3586" s="93" t="s">
        <v>7910</v>
      </c>
      <c r="D3586" s="93" t="s">
        <v>10458</v>
      </c>
      <c r="E3586" s="94">
        <v>0</v>
      </c>
      <c r="F3586" s="93" t="s">
        <v>1185</v>
      </c>
      <c r="H3586" s="3">
        <f>E3586+SUMIF('BR DTG CIKDITIRO'!C:C,C3586,'BR DTG CIKDITIRO'!E:E)</f>
        <v>0</v>
      </c>
    </row>
    <row r="3587" spans="1:8" ht="15.75" customHeight="1">
      <c r="A3587" s="93" t="s">
        <v>7912</v>
      </c>
      <c r="B3587" s="93" t="s">
        <v>876</v>
      </c>
      <c r="C3587" s="93" t="s">
        <v>7912</v>
      </c>
      <c r="D3587" s="93" t="s">
        <v>7913</v>
      </c>
      <c r="E3587" s="94">
        <v>0</v>
      </c>
      <c r="F3587" s="93" t="s">
        <v>1185</v>
      </c>
      <c r="H3587" s="3">
        <f>E3587+SUMIF('BR DTG CIKDITIRO'!C:C,C3587,'BR DTG CIKDITIRO'!E:E)</f>
        <v>0</v>
      </c>
    </row>
    <row r="3588" spans="1:8" ht="15.75" customHeight="1">
      <c r="A3588" s="93" t="s">
        <v>7914</v>
      </c>
      <c r="B3588" s="93" t="s">
        <v>876</v>
      </c>
      <c r="C3588" s="93" t="s">
        <v>7914</v>
      </c>
      <c r="D3588" s="93" t="s">
        <v>7915</v>
      </c>
      <c r="E3588" s="94">
        <v>0</v>
      </c>
      <c r="F3588" s="93" t="s">
        <v>1185</v>
      </c>
      <c r="H3588" s="3">
        <f>E3588+SUMIF('BR DTG CIKDITIRO'!C:C,C3588,'BR DTG CIKDITIRO'!E:E)</f>
        <v>0</v>
      </c>
    </row>
    <row r="3589" spans="1:8" ht="15.75" customHeight="1">
      <c r="A3589" s="93" t="s">
        <v>7916</v>
      </c>
      <c r="B3589" s="93" t="s">
        <v>876</v>
      </c>
      <c r="C3589" s="93" t="s">
        <v>7916</v>
      </c>
      <c r="D3589" s="93" t="s">
        <v>10459</v>
      </c>
      <c r="E3589" s="94">
        <v>0</v>
      </c>
      <c r="F3589" s="93" t="s">
        <v>1185</v>
      </c>
      <c r="H3589" s="3">
        <f>E3589+SUMIF('BR DTG CIKDITIRO'!C:C,C3589,'BR DTG CIKDITIRO'!E:E)</f>
        <v>0</v>
      </c>
    </row>
    <row r="3590" spans="1:8" ht="15.75" customHeight="1">
      <c r="A3590" s="93" t="s">
        <v>10460</v>
      </c>
      <c r="B3590" s="93" t="s">
        <v>876</v>
      </c>
      <c r="C3590" s="93" t="s">
        <v>10460</v>
      </c>
      <c r="D3590" s="93" t="s">
        <v>7662</v>
      </c>
      <c r="E3590" s="94">
        <v>0</v>
      </c>
      <c r="F3590" s="93" t="s">
        <v>1185</v>
      </c>
      <c r="H3590" s="3">
        <f>E3590+SUMIF('BR DTG CIKDITIRO'!C:C,C3590,'BR DTG CIKDITIRO'!E:E)</f>
        <v>0</v>
      </c>
    </row>
    <row r="3591" spans="1:8" ht="15.75" customHeight="1">
      <c r="A3591" s="93" t="s">
        <v>7922</v>
      </c>
      <c r="B3591" s="93" t="s">
        <v>876</v>
      </c>
      <c r="C3591" s="93" t="s">
        <v>7922</v>
      </c>
      <c r="D3591" s="93" t="s">
        <v>10461</v>
      </c>
      <c r="E3591" s="94">
        <v>0</v>
      </c>
      <c r="F3591" s="93" t="s">
        <v>1185</v>
      </c>
      <c r="H3591" s="3">
        <f>E3591+SUMIF('BR DTG CIKDITIRO'!C:C,C3591,'BR DTG CIKDITIRO'!E:E)</f>
        <v>0</v>
      </c>
    </row>
    <row r="3592" spans="1:8" ht="15.75" customHeight="1">
      <c r="A3592" s="93" t="s">
        <v>10462</v>
      </c>
      <c r="B3592" s="93" t="s">
        <v>876</v>
      </c>
      <c r="C3592" s="93" t="s">
        <v>10462</v>
      </c>
      <c r="D3592" s="93" t="s">
        <v>10463</v>
      </c>
      <c r="E3592" s="94">
        <v>0</v>
      </c>
      <c r="F3592" s="93" t="s">
        <v>1185</v>
      </c>
      <c r="H3592" s="3">
        <f>E3592+SUMIF('BR DTG CIKDITIRO'!C:C,C3592,'BR DTG CIKDITIRO'!E:E)</f>
        <v>0</v>
      </c>
    </row>
    <row r="3593" spans="1:8" ht="15.75" customHeight="1">
      <c r="A3593" s="93" t="s">
        <v>7924</v>
      </c>
      <c r="B3593" s="93" t="s">
        <v>876</v>
      </c>
      <c r="C3593" s="93" t="s">
        <v>7924</v>
      </c>
      <c r="D3593" s="93" t="s">
        <v>10464</v>
      </c>
      <c r="E3593" s="94">
        <v>0</v>
      </c>
      <c r="F3593" s="93" t="s">
        <v>1185</v>
      </c>
      <c r="H3593" s="3">
        <f>E3593+SUMIF('BR DTG CIKDITIRO'!C:C,C3593,'BR DTG CIKDITIRO'!E:E)</f>
        <v>0</v>
      </c>
    </row>
    <row r="3594" spans="1:8" ht="15.75" customHeight="1">
      <c r="A3594" s="93" t="s">
        <v>10465</v>
      </c>
      <c r="B3594" s="93" t="s">
        <v>877</v>
      </c>
      <c r="C3594" s="93" t="s">
        <v>10465</v>
      </c>
      <c r="D3594" s="93" t="s">
        <v>10466</v>
      </c>
      <c r="E3594" s="94">
        <v>1</v>
      </c>
      <c r="F3594" s="93" t="s">
        <v>1185</v>
      </c>
      <c r="H3594" s="3">
        <f>E3594+SUMIF('BR DTG CIKDITIRO'!C:C,C3594,'BR DTG CIKDITIRO'!E:E)</f>
        <v>1</v>
      </c>
    </row>
    <row r="3595" spans="1:8" ht="15.75" customHeight="1">
      <c r="A3595" s="93" t="s">
        <v>7928</v>
      </c>
      <c r="B3595" s="93" t="s">
        <v>876</v>
      </c>
      <c r="C3595" s="93" t="s">
        <v>7928</v>
      </c>
      <c r="D3595" s="93" t="s">
        <v>10467</v>
      </c>
      <c r="E3595" s="94">
        <v>0</v>
      </c>
      <c r="F3595" s="93" t="s">
        <v>1185</v>
      </c>
      <c r="H3595" s="3">
        <f>E3595+SUMIF('BR DTG CIKDITIRO'!C:C,C3595,'BR DTG CIKDITIRO'!E:E)</f>
        <v>0</v>
      </c>
    </row>
    <row r="3596" spans="1:8" ht="15.75" customHeight="1">
      <c r="A3596" s="93" t="s">
        <v>7932</v>
      </c>
      <c r="B3596" s="93" t="s">
        <v>876</v>
      </c>
      <c r="C3596" s="93" t="s">
        <v>7932</v>
      </c>
      <c r="D3596" s="93" t="s">
        <v>7933</v>
      </c>
      <c r="E3596" s="94">
        <v>0</v>
      </c>
      <c r="F3596" s="93" t="s">
        <v>1185</v>
      </c>
      <c r="H3596" s="3">
        <f>E3596+SUMIF('BR DTG CIKDITIRO'!C:C,C3596,'BR DTG CIKDITIRO'!E:E)</f>
        <v>0</v>
      </c>
    </row>
    <row r="3597" spans="1:8" ht="15.75" customHeight="1">
      <c r="A3597" s="93" t="s">
        <v>10468</v>
      </c>
      <c r="B3597" s="93" t="s">
        <v>876</v>
      </c>
      <c r="C3597" s="93" t="s">
        <v>10468</v>
      </c>
      <c r="D3597" s="93" t="s">
        <v>10469</v>
      </c>
      <c r="E3597" s="94">
        <v>0</v>
      </c>
      <c r="F3597" s="93" t="s">
        <v>1185</v>
      </c>
      <c r="H3597" s="3">
        <f>E3597+SUMIF('BR DTG CIKDITIRO'!C:C,C3597,'BR DTG CIKDITIRO'!E:E)</f>
        <v>0</v>
      </c>
    </row>
    <row r="3598" spans="1:8" ht="15.75" customHeight="1">
      <c r="A3598" s="93" t="s">
        <v>10470</v>
      </c>
      <c r="B3598" s="93" t="s">
        <v>876</v>
      </c>
      <c r="C3598" s="93" t="s">
        <v>10470</v>
      </c>
      <c r="D3598" s="93" t="s">
        <v>10471</v>
      </c>
      <c r="E3598" s="94">
        <v>0</v>
      </c>
      <c r="F3598" s="93" t="s">
        <v>1185</v>
      </c>
      <c r="H3598" s="3">
        <f>E3598+SUMIF('BR DTG CIKDITIRO'!C:C,C3598,'BR DTG CIKDITIRO'!E:E)</f>
        <v>0</v>
      </c>
    </row>
    <row r="3599" spans="1:8" ht="15.75" customHeight="1">
      <c r="A3599" s="93" t="s">
        <v>10472</v>
      </c>
      <c r="B3599" s="93" t="s">
        <v>876</v>
      </c>
      <c r="C3599" s="93" t="s">
        <v>10472</v>
      </c>
      <c r="D3599" s="93" t="s">
        <v>10473</v>
      </c>
      <c r="E3599" s="94">
        <v>0</v>
      </c>
      <c r="F3599" s="93" t="s">
        <v>1185</v>
      </c>
      <c r="H3599" s="3">
        <f>E3599+SUMIF('BR DTG CIKDITIRO'!C:C,C3599,'BR DTG CIKDITIRO'!E:E)</f>
        <v>0</v>
      </c>
    </row>
    <row r="3600" spans="1:8" ht="15.75" customHeight="1">
      <c r="A3600" s="93" t="s">
        <v>7942</v>
      </c>
      <c r="B3600" s="93" t="s">
        <v>876</v>
      </c>
      <c r="C3600" s="93" t="s">
        <v>7942</v>
      </c>
      <c r="D3600" s="93" t="s">
        <v>7943</v>
      </c>
      <c r="E3600" s="94">
        <v>0</v>
      </c>
      <c r="F3600" s="93" t="s">
        <v>1185</v>
      </c>
      <c r="H3600" s="3">
        <f>E3600+SUMIF('BR DTG CIKDITIRO'!C:C,C3600,'BR DTG CIKDITIRO'!E:E)</f>
        <v>0</v>
      </c>
    </row>
    <row r="3601" spans="1:8" ht="15.75" customHeight="1">
      <c r="A3601" s="93" t="s">
        <v>7946</v>
      </c>
      <c r="B3601" s="93" t="s">
        <v>876</v>
      </c>
      <c r="C3601" s="93" t="s">
        <v>7946</v>
      </c>
      <c r="D3601" s="93" t="s">
        <v>7947</v>
      </c>
      <c r="E3601" s="94">
        <v>0</v>
      </c>
      <c r="F3601" s="93" t="s">
        <v>1185</v>
      </c>
      <c r="H3601" s="3">
        <f>E3601+SUMIF('BR DTG CIKDITIRO'!C:C,C3601,'BR DTG CIKDITIRO'!E:E)</f>
        <v>0</v>
      </c>
    </row>
    <row r="3602" spans="1:8" ht="15.75" customHeight="1">
      <c r="A3602" s="93" t="s">
        <v>10474</v>
      </c>
      <c r="B3602" s="93" t="s">
        <v>876</v>
      </c>
      <c r="C3602" s="93" t="s">
        <v>10474</v>
      </c>
      <c r="D3602" s="93" t="s">
        <v>10475</v>
      </c>
      <c r="E3602" s="94">
        <v>0</v>
      </c>
      <c r="F3602" s="93" t="s">
        <v>1185</v>
      </c>
      <c r="H3602" s="3">
        <f>E3602+SUMIF('BR DTG CIKDITIRO'!C:C,C3602,'BR DTG CIKDITIRO'!E:E)</f>
        <v>0</v>
      </c>
    </row>
    <row r="3603" spans="1:8" ht="15.75" customHeight="1">
      <c r="A3603" s="93" t="s">
        <v>10476</v>
      </c>
      <c r="B3603" s="93" t="s">
        <v>876</v>
      </c>
      <c r="C3603" s="93" t="s">
        <v>10476</v>
      </c>
      <c r="D3603" s="93" t="s">
        <v>10477</v>
      </c>
      <c r="E3603" s="94">
        <v>0</v>
      </c>
      <c r="F3603" s="93" t="s">
        <v>1185</v>
      </c>
      <c r="H3603" s="3">
        <f>E3603+SUMIF('BR DTG CIKDITIRO'!C:C,C3603,'BR DTG CIKDITIRO'!E:E)</f>
        <v>0</v>
      </c>
    </row>
    <row r="3604" spans="1:8" ht="15.75" customHeight="1">
      <c r="A3604" s="93" t="s">
        <v>606</v>
      </c>
      <c r="B3604" s="93" t="s">
        <v>876</v>
      </c>
      <c r="C3604" s="93" t="s">
        <v>606</v>
      </c>
      <c r="D3604" s="93" t="s">
        <v>856</v>
      </c>
      <c r="E3604" s="94">
        <v>0</v>
      </c>
      <c r="F3604" s="93" t="s">
        <v>1185</v>
      </c>
      <c r="H3604" s="3">
        <f>E3604+SUMIF('BR DTG CIKDITIRO'!C:C,C3604,'BR DTG CIKDITIRO'!E:E)</f>
        <v>0</v>
      </c>
    </row>
    <row r="3605" spans="1:8" ht="15.75" customHeight="1">
      <c r="A3605" s="93" t="s">
        <v>7950</v>
      </c>
      <c r="B3605" s="93" t="s">
        <v>876</v>
      </c>
      <c r="C3605" s="93" t="s">
        <v>7950</v>
      </c>
      <c r="D3605" s="93" t="s">
        <v>7951</v>
      </c>
      <c r="E3605" s="94">
        <v>0</v>
      </c>
      <c r="F3605" s="93" t="s">
        <v>1185</v>
      </c>
      <c r="H3605" s="3">
        <f>E3605+SUMIF('BR DTG CIKDITIRO'!C:C,C3605,'BR DTG CIKDITIRO'!E:E)</f>
        <v>0</v>
      </c>
    </row>
    <row r="3606" spans="1:8" ht="15.75" customHeight="1">
      <c r="A3606" s="93" t="s">
        <v>10478</v>
      </c>
      <c r="B3606" s="93" t="s">
        <v>876</v>
      </c>
      <c r="C3606" s="93" t="s">
        <v>10478</v>
      </c>
      <c r="D3606" s="93" t="s">
        <v>10479</v>
      </c>
      <c r="E3606" s="94">
        <v>0</v>
      </c>
      <c r="F3606" s="93" t="s">
        <v>1185</v>
      </c>
      <c r="H3606" s="3">
        <f>E3606+SUMIF('BR DTG CIKDITIRO'!C:C,C3606,'BR DTG CIKDITIRO'!E:E)</f>
        <v>0</v>
      </c>
    </row>
    <row r="3607" spans="1:8" ht="15.75" customHeight="1">
      <c r="A3607" s="93" t="s">
        <v>10480</v>
      </c>
      <c r="B3607" s="93" t="s">
        <v>876</v>
      </c>
      <c r="C3607" s="93" t="s">
        <v>10480</v>
      </c>
      <c r="D3607" s="93" t="s">
        <v>10481</v>
      </c>
      <c r="E3607" s="94">
        <v>0</v>
      </c>
      <c r="F3607" s="93" t="s">
        <v>1185</v>
      </c>
      <c r="H3607" s="3">
        <f>E3607+SUMIF('BR DTG CIKDITIRO'!C:C,C3607,'BR DTG CIKDITIRO'!E:E)</f>
        <v>0</v>
      </c>
    </row>
    <row r="3608" spans="1:8" ht="15.75" customHeight="1">
      <c r="A3608" s="93" t="s">
        <v>7954</v>
      </c>
      <c r="B3608" s="93" t="s">
        <v>876</v>
      </c>
      <c r="C3608" s="93" t="s">
        <v>7954</v>
      </c>
      <c r="D3608" s="93" t="s">
        <v>2330</v>
      </c>
      <c r="E3608" s="94">
        <v>0</v>
      </c>
      <c r="F3608" s="93" t="s">
        <v>1185</v>
      </c>
      <c r="H3608" s="3">
        <f>E3608+SUMIF('BR DTG CIKDITIRO'!C:C,C3608,'BR DTG CIKDITIRO'!E:E)</f>
        <v>0</v>
      </c>
    </row>
    <row r="3609" spans="1:8" ht="15.75" customHeight="1">
      <c r="A3609" s="93" t="s">
        <v>7957</v>
      </c>
      <c r="B3609" s="93" t="s">
        <v>876</v>
      </c>
      <c r="C3609" s="93" t="s">
        <v>7957</v>
      </c>
      <c r="D3609" s="93" t="s">
        <v>7958</v>
      </c>
      <c r="E3609" s="94">
        <v>0</v>
      </c>
      <c r="F3609" s="93" t="s">
        <v>1185</v>
      </c>
      <c r="H3609" s="3">
        <f>E3609+SUMIF('BR DTG CIKDITIRO'!C:C,C3609,'BR DTG CIKDITIRO'!E:E)</f>
        <v>0</v>
      </c>
    </row>
    <row r="3610" spans="1:8" ht="15.75" customHeight="1">
      <c r="A3610" s="93" t="s">
        <v>7959</v>
      </c>
      <c r="B3610" s="93" t="s">
        <v>876</v>
      </c>
      <c r="C3610" s="93" t="s">
        <v>7959</v>
      </c>
      <c r="D3610" s="93" t="s">
        <v>10482</v>
      </c>
      <c r="E3610" s="94">
        <v>0</v>
      </c>
      <c r="F3610" s="93" t="s">
        <v>1185</v>
      </c>
      <c r="H3610" s="3">
        <f>E3610+SUMIF('BR DTG CIKDITIRO'!C:C,C3610,'BR DTG CIKDITIRO'!E:E)</f>
        <v>0</v>
      </c>
    </row>
    <row r="3611" spans="1:8" ht="15.75" customHeight="1">
      <c r="A3611" s="93" t="s">
        <v>7961</v>
      </c>
      <c r="B3611" s="93" t="s">
        <v>876</v>
      </c>
      <c r="C3611" s="93" t="s">
        <v>7961</v>
      </c>
      <c r="D3611" s="93" t="s">
        <v>7962</v>
      </c>
      <c r="E3611" s="94">
        <v>0</v>
      </c>
      <c r="F3611" s="93" t="s">
        <v>1185</v>
      </c>
      <c r="H3611" s="3">
        <f>E3611+SUMIF('BR DTG CIKDITIRO'!C:C,C3611,'BR DTG CIKDITIRO'!E:E)</f>
        <v>0</v>
      </c>
    </row>
    <row r="3612" spans="1:8" ht="15.75" customHeight="1">
      <c r="A3612" s="93" t="s">
        <v>7963</v>
      </c>
      <c r="B3612" s="93" t="s">
        <v>876</v>
      </c>
      <c r="C3612" s="93" t="s">
        <v>7963</v>
      </c>
      <c r="D3612" s="93" t="s">
        <v>7964</v>
      </c>
      <c r="E3612" s="94">
        <v>0</v>
      </c>
      <c r="F3612" s="93" t="s">
        <v>1185</v>
      </c>
      <c r="H3612" s="3">
        <f>E3612+SUMIF('BR DTG CIKDITIRO'!C:C,C3612,'BR DTG CIKDITIRO'!E:E)</f>
        <v>0</v>
      </c>
    </row>
    <row r="3613" spans="1:8" ht="15.75" customHeight="1">
      <c r="A3613" s="93" t="s">
        <v>10483</v>
      </c>
      <c r="B3613" s="93" t="s">
        <v>876</v>
      </c>
      <c r="C3613" s="93" t="s">
        <v>10483</v>
      </c>
      <c r="D3613" s="93" t="s">
        <v>10484</v>
      </c>
      <c r="E3613" s="94">
        <v>0</v>
      </c>
      <c r="F3613" s="93" t="s">
        <v>1185</v>
      </c>
      <c r="H3613" s="3">
        <f>E3613+SUMIF('BR DTG CIKDITIRO'!C:C,C3613,'BR DTG CIKDITIRO'!E:E)</f>
        <v>0</v>
      </c>
    </row>
    <row r="3614" spans="1:8" ht="15.75" customHeight="1">
      <c r="A3614" s="93" t="s">
        <v>472</v>
      </c>
      <c r="B3614" s="93" t="s">
        <v>877</v>
      </c>
      <c r="C3614" s="93" t="s">
        <v>472</v>
      </c>
      <c r="D3614" s="93" t="s">
        <v>1291</v>
      </c>
      <c r="E3614" s="94">
        <v>0</v>
      </c>
      <c r="F3614" s="93" t="s">
        <v>1185</v>
      </c>
      <c r="H3614" s="3">
        <f>E3614+SUMIF('BR DTG CIKDITIRO'!C:C,C3614,'BR DTG CIKDITIRO'!E:E)</f>
        <v>0</v>
      </c>
    </row>
    <row r="3615" spans="1:8" ht="15.75" customHeight="1">
      <c r="A3615" s="93" t="s">
        <v>10485</v>
      </c>
      <c r="B3615" s="93" t="s">
        <v>876</v>
      </c>
      <c r="C3615" s="93" t="s">
        <v>10485</v>
      </c>
      <c r="D3615" s="93" t="s">
        <v>10486</v>
      </c>
      <c r="E3615" s="94">
        <v>0</v>
      </c>
      <c r="F3615" s="93" t="s">
        <v>1185</v>
      </c>
      <c r="H3615" s="3">
        <f>E3615+SUMIF('BR DTG CIKDITIRO'!C:C,C3615,'BR DTG CIKDITIRO'!E:E)</f>
        <v>0</v>
      </c>
    </row>
    <row r="3616" spans="1:8" ht="15.75" customHeight="1">
      <c r="A3616" s="93" t="s">
        <v>10487</v>
      </c>
      <c r="B3616" s="93" t="s">
        <v>876</v>
      </c>
      <c r="C3616" s="93" t="s">
        <v>10487</v>
      </c>
      <c r="D3616" s="93" t="s">
        <v>10488</v>
      </c>
      <c r="E3616" s="94">
        <v>0</v>
      </c>
      <c r="F3616" s="93" t="s">
        <v>1185</v>
      </c>
      <c r="H3616" s="3">
        <f>E3616+SUMIF('BR DTG CIKDITIRO'!C:C,C3616,'BR DTG CIKDITIRO'!E:E)</f>
        <v>0</v>
      </c>
    </row>
    <row r="3617" spans="1:8" ht="15.75" customHeight="1">
      <c r="A3617" s="93" t="s">
        <v>10489</v>
      </c>
      <c r="B3617" s="93" t="s">
        <v>876</v>
      </c>
      <c r="C3617" s="93" t="s">
        <v>10489</v>
      </c>
      <c r="D3617" s="93" t="s">
        <v>10490</v>
      </c>
      <c r="E3617" s="94">
        <v>0</v>
      </c>
      <c r="F3617" s="93" t="s">
        <v>1185</v>
      </c>
      <c r="H3617" s="3">
        <f>E3617+SUMIF('BR DTG CIKDITIRO'!C:C,C3617,'BR DTG CIKDITIRO'!E:E)</f>
        <v>0</v>
      </c>
    </row>
    <row r="3618" spans="1:8" ht="15.75" customHeight="1">
      <c r="A3618" s="93" t="s">
        <v>7971</v>
      </c>
      <c r="B3618" s="93" t="s">
        <v>876</v>
      </c>
      <c r="C3618" s="93" t="s">
        <v>7971</v>
      </c>
      <c r="D3618" s="93" t="s">
        <v>7972</v>
      </c>
      <c r="E3618" s="94">
        <v>0</v>
      </c>
      <c r="F3618" s="93" t="s">
        <v>1185</v>
      </c>
      <c r="H3618" s="3">
        <f>E3618+SUMIF('BR DTG CIKDITIRO'!C:C,C3618,'BR DTG CIKDITIRO'!E:E)</f>
        <v>0</v>
      </c>
    </row>
    <row r="3619" spans="1:8" ht="15.75" customHeight="1">
      <c r="A3619" s="93" t="s">
        <v>7973</v>
      </c>
      <c r="B3619" s="93" t="s">
        <v>876</v>
      </c>
      <c r="C3619" s="93" t="s">
        <v>7973</v>
      </c>
      <c r="D3619" s="93" t="s">
        <v>7974</v>
      </c>
      <c r="E3619" s="94">
        <v>0</v>
      </c>
      <c r="F3619" s="93" t="s">
        <v>1185</v>
      </c>
      <c r="H3619" s="3">
        <f>E3619+SUMIF('BR DTG CIKDITIRO'!C:C,C3619,'BR DTG CIKDITIRO'!E:E)</f>
        <v>0</v>
      </c>
    </row>
    <row r="3620" spans="1:8" ht="15.75" customHeight="1">
      <c r="A3620" s="93" t="s">
        <v>7977</v>
      </c>
      <c r="B3620" s="93" t="s">
        <v>876</v>
      </c>
      <c r="C3620" s="93" t="s">
        <v>7977</v>
      </c>
      <c r="D3620" s="93" t="s">
        <v>7978</v>
      </c>
      <c r="E3620" s="94">
        <v>0</v>
      </c>
      <c r="F3620" s="93" t="s">
        <v>1185</v>
      </c>
      <c r="H3620" s="3">
        <f>E3620+SUMIF('BR DTG CIKDITIRO'!C:C,C3620,'BR DTG CIKDITIRO'!E:E)</f>
        <v>0</v>
      </c>
    </row>
    <row r="3621" spans="1:8" ht="15.75" customHeight="1">
      <c r="A3621" s="93" t="s">
        <v>7981</v>
      </c>
      <c r="B3621" s="93" t="s">
        <v>877</v>
      </c>
      <c r="C3621" s="93" t="s">
        <v>7981</v>
      </c>
      <c r="D3621" s="93" t="s">
        <v>10491</v>
      </c>
      <c r="E3621" s="94">
        <v>1</v>
      </c>
      <c r="F3621" s="93" t="s">
        <v>1185</v>
      </c>
      <c r="H3621" s="3">
        <f>E3621+SUMIF('BR DTG CIKDITIRO'!C:C,C3621,'BR DTG CIKDITIRO'!E:E)</f>
        <v>1</v>
      </c>
    </row>
    <row r="3622" spans="1:8" ht="15.75" customHeight="1">
      <c r="A3622" s="93" t="s">
        <v>7983</v>
      </c>
      <c r="B3622" s="93" t="s">
        <v>877</v>
      </c>
      <c r="C3622" s="93" t="s">
        <v>7983</v>
      </c>
      <c r="D3622" s="93" t="s">
        <v>7984</v>
      </c>
      <c r="E3622" s="94">
        <v>2</v>
      </c>
      <c r="F3622" s="93" t="s">
        <v>1185</v>
      </c>
      <c r="H3622" s="3">
        <f>E3622+SUMIF('BR DTG CIKDITIRO'!C:C,C3622,'BR DTG CIKDITIRO'!E:E)</f>
        <v>2</v>
      </c>
    </row>
    <row r="3623" spans="1:8" ht="15.75" customHeight="1">
      <c r="A3623" s="93" t="s">
        <v>10492</v>
      </c>
      <c r="B3623" s="93" t="s">
        <v>876</v>
      </c>
      <c r="C3623" s="93" t="s">
        <v>10492</v>
      </c>
      <c r="D3623" s="93" t="s">
        <v>10493</v>
      </c>
      <c r="E3623" s="94">
        <v>0</v>
      </c>
      <c r="F3623" s="93" t="s">
        <v>1185</v>
      </c>
      <c r="H3623" s="3">
        <f>E3623+SUMIF('BR DTG CIKDITIRO'!C:C,C3623,'BR DTG CIKDITIRO'!E:E)</f>
        <v>0</v>
      </c>
    </row>
    <row r="3624" spans="1:8" ht="15.75" customHeight="1">
      <c r="A3624" s="93" t="s">
        <v>10494</v>
      </c>
      <c r="B3624" s="93" t="s">
        <v>1185</v>
      </c>
      <c r="C3624" s="93" t="s">
        <v>10494</v>
      </c>
      <c r="D3624" s="93" t="s">
        <v>10495</v>
      </c>
      <c r="E3624" s="94">
        <v>0</v>
      </c>
      <c r="F3624" s="93" t="s">
        <v>1185</v>
      </c>
      <c r="H3624" s="3">
        <f>E3624+SUMIF('BR DTG CIKDITIRO'!C:C,C3624,'BR DTG CIKDITIRO'!E:E)</f>
        <v>0</v>
      </c>
    </row>
    <row r="3625" spans="1:8" ht="15.75" customHeight="1">
      <c r="A3625" s="93" t="s">
        <v>7991</v>
      </c>
      <c r="B3625" s="93" t="s">
        <v>876</v>
      </c>
      <c r="C3625" s="93" t="s">
        <v>7991</v>
      </c>
      <c r="D3625" s="93" t="s">
        <v>7992</v>
      </c>
      <c r="E3625" s="94">
        <v>0</v>
      </c>
      <c r="F3625" s="93" t="s">
        <v>1185</v>
      </c>
      <c r="H3625" s="3">
        <f>E3625+SUMIF('BR DTG CIKDITIRO'!C:C,C3625,'BR DTG CIKDITIRO'!E:E)</f>
        <v>0</v>
      </c>
    </row>
    <row r="3626" spans="1:8" ht="15.75" customHeight="1">
      <c r="A3626" s="93" t="s">
        <v>7993</v>
      </c>
      <c r="B3626" s="93" t="s">
        <v>876</v>
      </c>
      <c r="C3626" s="93" t="s">
        <v>7993</v>
      </c>
      <c r="D3626" s="93" t="s">
        <v>7994</v>
      </c>
      <c r="E3626" s="94">
        <v>0</v>
      </c>
      <c r="F3626" s="93" t="s">
        <v>1185</v>
      </c>
      <c r="H3626" s="3">
        <f>E3626+SUMIF('BR DTG CIKDITIRO'!C:C,C3626,'BR DTG CIKDITIRO'!E:E)</f>
        <v>0</v>
      </c>
    </row>
    <row r="3627" spans="1:8" ht="15.75" customHeight="1">
      <c r="A3627" s="93" t="s">
        <v>7995</v>
      </c>
      <c r="B3627" s="93" t="s">
        <v>876</v>
      </c>
      <c r="C3627" s="93" t="s">
        <v>7995</v>
      </c>
      <c r="D3627" s="93" t="s">
        <v>2330</v>
      </c>
      <c r="E3627" s="94">
        <v>0</v>
      </c>
      <c r="F3627" s="93" t="s">
        <v>1185</v>
      </c>
      <c r="H3627" s="3">
        <f>E3627+SUMIF('BR DTG CIKDITIRO'!C:C,C3627,'BR DTG CIKDITIRO'!E:E)</f>
        <v>0</v>
      </c>
    </row>
    <row r="3628" spans="1:8" ht="15.75" customHeight="1">
      <c r="A3628" s="93" t="s">
        <v>10496</v>
      </c>
      <c r="B3628" s="93" t="s">
        <v>876</v>
      </c>
      <c r="C3628" s="93" t="s">
        <v>10496</v>
      </c>
      <c r="D3628" s="93" t="s">
        <v>10497</v>
      </c>
      <c r="E3628" s="94">
        <v>0</v>
      </c>
      <c r="F3628" s="93" t="s">
        <v>1185</v>
      </c>
      <c r="H3628" s="3">
        <f>E3628+SUMIF('BR DTG CIKDITIRO'!C:C,C3628,'BR DTG CIKDITIRO'!E:E)</f>
        <v>0</v>
      </c>
    </row>
    <row r="3629" spans="1:8" ht="15.75" customHeight="1">
      <c r="A3629" s="93" t="s">
        <v>10498</v>
      </c>
      <c r="B3629" s="93" t="s">
        <v>898</v>
      </c>
      <c r="C3629" s="93" t="s">
        <v>10498</v>
      </c>
      <c r="D3629" s="93" t="s">
        <v>10499</v>
      </c>
      <c r="E3629" s="94">
        <v>1</v>
      </c>
      <c r="F3629" s="93" t="s">
        <v>1185</v>
      </c>
      <c r="H3629" s="3">
        <f>E3629+SUMIF('BR DTG CIKDITIRO'!C:C,C3629,'BR DTG CIKDITIRO'!E:E)</f>
        <v>1</v>
      </c>
    </row>
    <row r="3630" spans="1:8" ht="15.75" customHeight="1">
      <c r="A3630" s="93" t="s">
        <v>7996</v>
      </c>
      <c r="B3630" s="93" t="s">
        <v>876</v>
      </c>
      <c r="C3630" s="93" t="s">
        <v>7996</v>
      </c>
      <c r="D3630" s="93" t="s">
        <v>7997</v>
      </c>
      <c r="E3630" s="94">
        <v>0</v>
      </c>
      <c r="F3630" s="93" t="s">
        <v>1185</v>
      </c>
      <c r="H3630" s="3">
        <f>E3630+SUMIF('BR DTG CIKDITIRO'!C:C,C3630,'BR DTG CIKDITIRO'!E:E)</f>
        <v>0</v>
      </c>
    </row>
    <row r="3631" spans="1:8" ht="15.75" customHeight="1">
      <c r="A3631" s="93" t="s">
        <v>7998</v>
      </c>
      <c r="B3631" s="93" t="s">
        <v>876</v>
      </c>
      <c r="C3631" s="93" t="s">
        <v>7998</v>
      </c>
      <c r="D3631" s="93" t="s">
        <v>10500</v>
      </c>
      <c r="E3631" s="94">
        <v>0</v>
      </c>
      <c r="F3631" s="93" t="s">
        <v>1185</v>
      </c>
      <c r="H3631" s="3">
        <f>E3631+SUMIF('BR DTG CIKDITIRO'!C:C,C3631,'BR DTG CIKDITIRO'!E:E)</f>
        <v>0</v>
      </c>
    </row>
    <row r="3632" spans="1:8" ht="15.75" customHeight="1">
      <c r="A3632" s="93" t="s">
        <v>10501</v>
      </c>
      <c r="B3632" s="93" t="s">
        <v>876</v>
      </c>
      <c r="C3632" s="93" t="s">
        <v>10501</v>
      </c>
      <c r="D3632" s="93" t="s">
        <v>10502</v>
      </c>
      <c r="E3632" s="94">
        <v>0</v>
      </c>
      <c r="F3632" s="93" t="s">
        <v>1185</v>
      </c>
      <c r="H3632" s="3">
        <f>E3632+SUMIF('BR DTG CIKDITIRO'!C:C,C3632,'BR DTG CIKDITIRO'!E:E)</f>
        <v>0</v>
      </c>
    </row>
    <row r="3633" spans="1:8" ht="15.75" customHeight="1">
      <c r="A3633" s="93" t="s">
        <v>10503</v>
      </c>
      <c r="B3633" s="93" t="s">
        <v>876</v>
      </c>
      <c r="C3633" s="93" t="s">
        <v>10503</v>
      </c>
      <c r="D3633" s="93" t="s">
        <v>10504</v>
      </c>
      <c r="E3633" s="94">
        <v>0</v>
      </c>
      <c r="F3633" s="93" t="s">
        <v>1185</v>
      </c>
      <c r="H3633" s="3">
        <f>E3633+SUMIF('BR DTG CIKDITIRO'!C:C,C3633,'BR DTG CIKDITIRO'!E:E)</f>
        <v>0</v>
      </c>
    </row>
    <row r="3634" spans="1:8" ht="15.75" customHeight="1">
      <c r="A3634" s="93" t="s">
        <v>10505</v>
      </c>
      <c r="B3634" s="93" t="s">
        <v>876</v>
      </c>
      <c r="C3634" s="93" t="s">
        <v>10505</v>
      </c>
      <c r="D3634" s="93" t="s">
        <v>10506</v>
      </c>
      <c r="E3634" s="94">
        <v>0</v>
      </c>
      <c r="F3634" s="93" t="s">
        <v>1185</v>
      </c>
      <c r="H3634" s="3">
        <f>E3634+SUMIF('BR DTG CIKDITIRO'!C:C,C3634,'BR DTG CIKDITIRO'!E:E)</f>
        <v>0</v>
      </c>
    </row>
    <row r="3635" spans="1:8" ht="15.75" customHeight="1">
      <c r="A3635" s="93" t="s">
        <v>8000</v>
      </c>
      <c r="B3635" s="93" t="s">
        <v>876</v>
      </c>
      <c r="C3635" s="93" t="s">
        <v>8000</v>
      </c>
      <c r="D3635" s="93" t="s">
        <v>8001</v>
      </c>
      <c r="E3635" s="94">
        <v>0</v>
      </c>
      <c r="F3635" s="93" t="s">
        <v>1185</v>
      </c>
      <c r="H3635" s="3">
        <f>E3635+SUMIF('BR DTG CIKDITIRO'!C:C,C3635,'BR DTG CIKDITIRO'!E:E)</f>
        <v>0</v>
      </c>
    </row>
    <row r="3636" spans="1:8" ht="15.75" customHeight="1">
      <c r="A3636" s="93" t="s">
        <v>8002</v>
      </c>
      <c r="B3636" s="93" t="s">
        <v>876</v>
      </c>
      <c r="C3636" s="93" t="s">
        <v>8002</v>
      </c>
      <c r="D3636" s="93" t="s">
        <v>10507</v>
      </c>
      <c r="E3636" s="94">
        <v>0</v>
      </c>
      <c r="F3636" s="93" t="s">
        <v>1185</v>
      </c>
      <c r="H3636" s="3">
        <f>E3636+SUMIF('BR DTG CIKDITIRO'!C:C,C3636,'BR DTG CIKDITIRO'!E:E)</f>
        <v>0</v>
      </c>
    </row>
    <row r="3637" spans="1:8" ht="15.75" customHeight="1">
      <c r="A3637" s="93" t="s">
        <v>8004</v>
      </c>
      <c r="B3637" s="93" t="s">
        <v>876</v>
      </c>
      <c r="C3637" s="93" t="s">
        <v>8004</v>
      </c>
      <c r="D3637" s="93" t="s">
        <v>8005</v>
      </c>
      <c r="E3637" s="94">
        <v>0</v>
      </c>
      <c r="F3637" s="93" t="s">
        <v>1185</v>
      </c>
      <c r="H3637" s="3">
        <f>E3637+SUMIF('BR DTG CIKDITIRO'!C:C,C3637,'BR DTG CIKDITIRO'!E:E)</f>
        <v>0</v>
      </c>
    </row>
    <row r="3638" spans="1:8" ht="15.75" customHeight="1">
      <c r="A3638" s="93" t="s">
        <v>8006</v>
      </c>
      <c r="B3638" s="93" t="s">
        <v>876</v>
      </c>
      <c r="C3638" s="93" t="s">
        <v>8006</v>
      </c>
      <c r="D3638" s="93" t="s">
        <v>8007</v>
      </c>
      <c r="E3638" s="94">
        <v>0</v>
      </c>
      <c r="F3638" s="93" t="s">
        <v>1185</v>
      </c>
      <c r="H3638" s="3">
        <f>E3638+SUMIF('BR DTG CIKDITIRO'!C:C,C3638,'BR DTG CIKDITIRO'!E:E)</f>
        <v>0</v>
      </c>
    </row>
    <row r="3639" spans="1:8" ht="15.75" customHeight="1">
      <c r="A3639" s="93" t="s">
        <v>8008</v>
      </c>
      <c r="B3639" s="93" t="s">
        <v>876</v>
      </c>
      <c r="C3639" s="93" t="s">
        <v>8008</v>
      </c>
      <c r="D3639" s="93" t="s">
        <v>8009</v>
      </c>
      <c r="E3639" s="94">
        <v>0</v>
      </c>
      <c r="F3639" s="93" t="s">
        <v>1185</v>
      </c>
      <c r="H3639" s="3">
        <f>E3639+SUMIF('BR DTG CIKDITIRO'!C:C,C3639,'BR DTG CIKDITIRO'!E:E)</f>
        <v>0</v>
      </c>
    </row>
    <row r="3640" spans="1:8" ht="15.75" customHeight="1">
      <c r="A3640" s="93" t="s">
        <v>10508</v>
      </c>
      <c r="B3640" s="93" t="s">
        <v>876</v>
      </c>
      <c r="C3640" s="93" t="s">
        <v>10508</v>
      </c>
      <c r="D3640" s="93" t="s">
        <v>10509</v>
      </c>
      <c r="E3640" s="94">
        <v>0</v>
      </c>
      <c r="F3640" s="93" t="s">
        <v>1185</v>
      </c>
      <c r="H3640" s="3">
        <f>E3640+SUMIF('BR DTG CIKDITIRO'!C:C,C3640,'BR DTG CIKDITIRO'!E:E)</f>
        <v>0</v>
      </c>
    </row>
    <row r="3641" spans="1:8" ht="15.75" customHeight="1">
      <c r="A3641" s="93" t="s">
        <v>10510</v>
      </c>
      <c r="B3641" s="93" t="s">
        <v>876</v>
      </c>
      <c r="C3641" s="93" t="s">
        <v>10510</v>
      </c>
      <c r="D3641" s="93" t="s">
        <v>10511</v>
      </c>
      <c r="E3641" s="94">
        <v>0</v>
      </c>
      <c r="F3641" s="93" t="s">
        <v>1185</v>
      </c>
      <c r="H3641" s="3">
        <f>E3641+SUMIF('BR DTG CIKDITIRO'!C:C,C3641,'BR DTG CIKDITIRO'!E:E)</f>
        <v>0</v>
      </c>
    </row>
    <row r="3642" spans="1:8" ht="15.75" customHeight="1">
      <c r="A3642" s="93" t="s">
        <v>527</v>
      </c>
      <c r="B3642" s="93" t="s">
        <v>877</v>
      </c>
      <c r="C3642" s="93" t="s">
        <v>527</v>
      </c>
      <c r="D3642" s="93" t="s">
        <v>1293</v>
      </c>
      <c r="E3642" s="94">
        <v>2</v>
      </c>
      <c r="F3642" s="93" t="s">
        <v>1185</v>
      </c>
      <c r="H3642" s="3">
        <f>E3642+SUMIF('BR DTG CIKDITIRO'!C:C,C3642,'BR DTG CIKDITIRO'!E:E)</f>
        <v>2</v>
      </c>
    </row>
    <row r="3643" spans="1:8" ht="15.75" customHeight="1">
      <c r="A3643" s="93" t="s">
        <v>473</v>
      </c>
      <c r="B3643" s="93" t="s">
        <v>877</v>
      </c>
      <c r="C3643" s="93" t="s">
        <v>473</v>
      </c>
      <c r="D3643" s="93" t="s">
        <v>1364</v>
      </c>
      <c r="E3643" s="94">
        <v>4</v>
      </c>
      <c r="F3643" s="93" t="s">
        <v>1185</v>
      </c>
      <c r="H3643" s="3">
        <f>E3643+SUMIF('BR DTG CIKDITIRO'!C:C,C3643,'BR DTG CIKDITIRO'!E:E)</f>
        <v>4</v>
      </c>
    </row>
    <row r="3644" spans="1:8" ht="15.75" customHeight="1">
      <c r="A3644" s="93" t="s">
        <v>2292</v>
      </c>
      <c r="B3644" s="93" t="s">
        <v>1185</v>
      </c>
      <c r="C3644" s="93" t="s">
        <v>2292</v>
      </c>
      <c r="D3644" s="93" t="s">
        <v>2293</v>
      </c>
      <c r="E3644" s="94">
        <v>0</v>
      </c>
      <c r="F3644" s="93" t="s">
        <v>1185</v>
      </c>
      <c r="H3644" s="3">
        <f>E3644+SUMIF('BR DTG CIKDITIRO'!C:C,C3644,'BR DTG CIKDITIRO'!E:E)</f>
        <v>0</v>
      </c>
    </row>
    <row r="3645" spans="1:8" ht="15.75" customHeight="1">
      <c r="A3645" s="93" t="s">
        <v>2294</v>
      </c>
      <c r="B3645" s="93" t="s">
        <v>877</v>
      </c>
      <c r="C3645" s="93" t="s">
        <v>2294</v>
      </c>
      <c r="D3645" s="93" t="s">
        <v>2295</v>
      </c>
      <c r="E3645" s="94">
        <v>1</v>
      </c>
      <c r="F3645" s="93" t="s">
        <v>1185</v>
      </c>
      <c r="H3645" s="3">
        <f>E3645+SUMIF('BR DTG CIKDITIRO'!C:C,C3645,'BR DTG CIKDITIRO'!E:E)</f>
        <v>1</v>
      </c>
    </row>
    <row r="3646" spans="1:8" ht="15.75" customHeight="1">
      <c r="A3646" s="93" t="s">
        <v>10512</v>
      </c>
      <c r="B3646" s="93" t="s">
        <v>1185</v>
      </c>
      <c r="C3646" s="93" t="s">
        <v>10512</v>
      </c>
      <c r="D3646" s="93" t="s">
        <v>10513</v>
      </c>
      <c r="E3646" s="94">
        <v>0</v>
      </c>
      <c r="F3646" s="93" t="s">
        <v>1185</v>
      </c>
      <c r="H3646" s="3">
        <f>E3646+SUMIF('BR DTG CIKDITIRO'!C:C,C3646,'BR DTG CIKDITIRO'!E:E)</f>
        <v>0</v>
      </c>
    </row>
    <row r="3647" spans="1:8" ht="15.75" customHeight="1">
      <c r="A3647" s="93" t="s">
        <v>8017</v>
      </c>
      <c r="B3647" s="93" t="s">
        <v>876</v>
      </c>
      <c r="C3647" s="93" t="s">
        <v>8017</v>
      </c>
      <c r="D3647" s="93" t="s">
        <v>8018</v>
      </c>
      <c r="E3647" s="94">
        <v>0</v>
      </c>
      <c r="F3647" s="93" t="s">
        <v>1185</v>
      </c>
      <c r="H3647" s="3">
        <f>E3647+SUMIF('BR DTG CIKDITIRO'!C:C,C3647,'BR DTG CIKDITIRO'!E:E)</f>
        <v>0</v>
      </c>
    </row>
    <row r="3648" spans="1:8" ht="15.75" customHeight="1">
      <c r="A3648" s="93" t="s">
        <v>8019</v>
      </c>
      <c r="B3648" s="93" t="s">
        <v>876</v>
      </c>
      <c r="C3648" s="93" t="s">
        <v>8019</v>
      </c>
      <c r="D3648" s="93" t="s">
        <v>8020</v>
      </c>
      <c r="E3648" s="94">
        <v>0</v>
      </c>
      <c r="F3648" s="93" t="s">
        <v>1185</v>
      </c>
      <c r="H3648" s="3">
        <f>E3648+SUMIF('BR DTG CIKDITIRO'!C:C,C3648,'BR DTG CIKDITIRO'!E:E)</f>
        <v>0</v>
      </c>
    </row>
    <row r="3649" spans="1:8" ht="15.75" customHeight="1">
      <c r="A3649" s="93" t="s">
        <v>10514</v>
      </c>
      <c r="B3649" s="93" t="s">
        <v>876</v>
      </c>
      <c r="C3649" s="93" t="s">
        <v>10514</v>
      </c>
      <c r="D3649" s="93" t="s">
        <v>10515</v>
      </c>
      <c r="E3649" s="94">
        <v>0</v>
      </c>
      <c r="F3649" s="93" t="s">
        <v>1185</v>
      </c>
      <c r="H3649" s="3">
        <f>E3649+SUMIF('BR DTG CIKDITIRO'!C:C,C3649,'BR DTG CIKDITIRO'!E:E)</f>
        <v>0</v>
      </c>
    </row>
    <row r="3650" spans="1:8" ht="15.75" customHeight="1">
      <c r="A3650" s="93" t="s">
        <v>474</v>
      </c>
      <c r="B3650" s="93" t="s">
        <v>877</v>
      </c>
      <c r="C3650" s="93" t="s">
        <v>474</v>
      </c>
      <c r="D3650" s="93" t="s">
        <v>2309</v>
      </c>
      <c r="E3650" s="94">
        <v>1</v>
      </c>
      <c r="F3650" s="93" t="s">
        <v>1185</v>
      </c>
      <c r="H3650" s="3">
        <f>E3650+SUMIF('BR DTG CIKDITIRO'!C:C,C3650,'BR DTG CIKDITIRO'!E:E)</f>
        <v>1</v>
      </c>
    </row>
    <row r="3651" spans="1:8" ht="15.75" customHeight="1">
      <c r="A3651" s="93" t="s">
        <v>8021</v>
      </c>
      <c r="B3651" s="93" t="s">
        <v>876</v>
      </c>
      <c r="C3651" s="93" t="s">
        <v>8021</v>
      </c>
      <c r="D3651" s="93" t="s">
        <v>8022</v>
      </c>
      <c r="E3651" s="94">
        <v>0</v>
      </c>
      <c r="F3651" s="93" t="s">
        <v>1185</v>
      </c>
      <c r="H3651" s="3">
        <f>E3651+SUMIF('BR DTG CIKDITIRO'!C:C,C3651,'BR DTG CIKDITIRO'!E:E)</f>
        <v>0</v>
      </c>
    </row>
    <row r="3652" spans="1:8" ht="15.75" customHeight="1">
      <c r="A3652" s="93" t="s">
        <v>8023</v>
      </c>
      <c r="B3652" s="93" t="s">
        <v>876</v>
      </c>
      <c r="C3652" s="93" t="s">
        <v>8023</v>
      </c>
      <c r="D3652" s="93" t="s">
        <v>8024</v>
      </c>
      <c r="E3652" s="94">
        <v>0</v>
      </c>
      <c r="F3652" s="93" t="s">
        <v>1185</v>
      </c>
      <c r="H3652" s="3">
        <f>E3652+SUMIF('BR DTG CIKDITIRO'!C:C,C3652,'BR DTG CIKDITIRO'!E:E)</f>
        <v>0</v>
      </c>
    </row>
    <row r="3653" spans="1:8" ht="15.75" customHeight="1">
      <c r="A3653" s="93" t="s">
        <v>8031</v>
      </c>
      <c r="B3653" s="93" t="s">
        <v>876</v>
      </c>
      <c r="C3653" s="93" t="s">
        <v>8031</v>
      </c>
      <c r="D3653" s="93" t="s">
        <v>8032</v>
      </c>
      <c r="E3653" s="94">
        <v>0</v>
      </c>
      <c r="F3653" s="93" t="s">
        <v>1185</v>
      </c>
      <c r="H3653" s="3">
        <f>E3653+SUMIF('BR DTG CIKDITIRO'!C:C,C3653,'BR DTG CIKDITIRO'!E:E)</f>
        <v>0</v>
      </c>
    </row>
    <row r="3654" spans="1:8" ht="15.75" customHeight="1">
      <c r="A3654" s="93" t="s">
        <v>8033</v>
      </c>
      <c r="B3654" s="93" t="s">
        <v>876</v>
      </c>
      <c r="C3654" s="93" t="s">
        <v>8033</v>
      </c>
      <c r="D3654" s="93" t="s">
        <v>8034</v>
      </c>
      <c r="E3654" s="94">
        <v>0</v>
      </c>
      <c r="F3654" s="93" t="s">
        <v>1185</v>
      </c>
      <c r="H3654" s="3">
        <f>E3654+SUMIF('BR DTG CIKDITIRO'!C:C,C3654,'BR DTG CIKDITIRO'!E:E)</f>
        <v>0</v>
      </c>
    </row>
    <row r="3655" spans="1:8" ht="15.75" customHeight="1">
      <c r="A3655" s="93" t="s">
        <v>8035</v>
      </c>
      <c r="B3655" s="93" t="s">
        <v>876</v>
      </c>
      <c r="C3655" s="93" t="s">
        <v>8035</v>
      </c>
      <c r="D3655" s="93" t="s">
        <v>8036</v>
      </c>
      <c r="E3655" s="94">
        <v>0</v>
      </c>
      <c r="F3655" s="93" t="s">
        <v>1185</v>
      </c>
      <c r="H3655" s="3">
        <f>E3655+SUMIF('BR DTG CIKDITIRO'!C:C,C3655,'BR DTG CIKDITIRO'!E:E)</f>
        <v>0</v>
      </c>
    </row>
    <row r="3656" spans="1:8" ht="15.75" customHeight="1">
      <c r="A3656" s="93" t="s">
        <v>8037</v>
      </c>
      <c r="B3656" s="93" t="s">
        <v>876</v>
      </c>
      <c r="C3656" s="93" t="s">
        <v>8037</v>
      </c>
      <c r="D3656" s="93" t="s">
        <v>8038</v>
      </c>
      <c r="E3656" s="94">
        <v>0</v>
      </c>
      <c r="F3656" s="93" t="s">
        <v>1185</v>
      </c>
      <c r="H3656" s="3">
        <f>E3656+SUMIF('BR DTG CIKDITIRO'!C:C,C3656,'BR DTG CIKDITIRO'!E:E)</f>
        <v>0</v>
      </c>
    </row>
    <row r="3657" spans="1:8" ht="15.75" customHeight="1">
      <c r="A3657" s="93" t="s">
        <v>8043</v>
      </c>
      <c r="B3657" s="93" t="s">
        <v>876</v>
      </c>
      <c r="C3657" s="93" t="s">
        <v>8043</v>
      </c>
      <c r="D3657" s="93" t="s">
        <v>8044</v>
      </c>
      <c r="E3657" s="94">
        <v>0</v>
      </c>
      <c r="F3657" s="93" t="s">
        <v>1185</v>
      </c>
      <c r="H3657" s="3">
        <f>E3657+SUMIF('BR DTG CIKDITIRO'!C:C,C3657,'BR DTG CIKDITIRO'!E:E)</f>
        <v>0</v>
      </c>
    </row>
    <row r="3658" spans="1:8" ht="15.75" customHeight="1">
      <c r="A3658" s="93" t="s">
        <v>8045</v>
      </c>
      <c r="B3658" s="93" t="s">
        <v>876</v>
      </c>
      <c r="C3658" s="93" t="s">
        <v>8045</v>
      </c>
      <c r="D3658" s="93" t="s">
        <v>8046</v>
      </c>
      <c r="E3658" s="94">
        <v>0</v>
      </c>
      <c r="F3658" s="93" t="s">
        <v>1185</v>
      </c>
      <c r="H3658" s="3">
        <f>E3658+SUMIF('BR DTG CIKDITIRO'!C:C,C3658,'BR DTG CIKDITIRO'!E:E)</f>
        <v>0</v>
      </c>
    </row>
    <row r="3659" spans="1:8" ht="15.75" customHeight="1">
      <c r="A3659" s="93" t="s">
        <v>8047</v>
      </c>
      <c r="B3659" s="93" t="s">
        <v>876</v>
      </c>
      <c r="C3659" s="93" t="s">
        <v>8047</v>
      </c>
      <c r="D3659" s="93" t="s">
        <v>10516</v>
      </c>
      <c r="E3659" s="94">
        <v>0</v>
      </c>
      <c r="F3659" s="93" t="s">
        <v>1185</v>
      </c>
      <c r="H3659" s="3">
        <f>E3659+SUMIF('BR DTG CIKDITIRO'!C:C,C3659,'BR DTG CIKDITIRO'!E:E)</f>
        <v>0</v>
      </c>
    </row>
    <row r="3660" spans="1:8" ht="15.75" customHeight="1">
      <c r="A3660" s="93" t="s">
        <v>8049</v>
      </c>
      <c r="B3660" s="93" t="s">
        <v>876</v>
      </c>
      <c r="C3660" s="93" t="s">
        <v>8049</v>
      </c>
      <c r="D3660" s="93" t="s">
        <v>8050</v>
      </c>
      <c r="E3660" s="94">
        <v>0</v>
      </c>
      <c r="F3660" s="93" t="s">
        <v>1185</v>
      </c>
      <c r="H3660" s="3">
        <f>E3660+SUMIF('BR DTG CIKDITIRO'!C:C,C3660,'BR DTG CIKDITIRO'!E:E)</f>
        <v>0</v>
      </c>
    </row>
    <row r="3661" spans="1:8" ht="15.75" customHeight="1">
      <c r="A3661" s="93" t="s">
        <v>8051</v>
      </c>
      <c r="B3661" s="93" t="s">
        <v>876</v>
      </c>
      <c r="C3661" s="93" t="s">
        <v>8051</v>
      </c>
      <c r="D3661" s="93" t="s">
        <v>8052</v>
      </c>
      <c r="E3661" s="94">
        <v>0</v>
      </c>
      <c r="F3661" s="93" t="s">
        <v>1185</v>
      </c>
      <c r="H3661" s="3">
        <f>E3661+SUMIF('BR DTG CIKDITIRO'!C:C,C3661,'BR DTG CIKDITIRO'!E:E)</f>
        <v>0</v>
      </c>
    </row>
    <row r="3662" spans="1:8" ht="15.75" customHeight="1">
      <c r="A3662" s="93" t="s">
        <v>8053</v>
      </c>
      <c r="B3662" s="93" t="s">
        <v>876</v>
      </c>
      <c r="C3662" s="93" t="s">
        <v>8053</v>
      </c>
      <c r="D3662" s="93" t="s">
        <v>8054</v>
      </c>
      <c r="E3662" s="94">
        <v>0</v>
      </c>
      <c r="F3662" s="93" t="s">
        <v>1185</v>
      </c>
      <c r="H3662" s="3">
        <f>E3662+SUMIF('BR DTG CIKDITIRO'!C:C,C3662,'BR DTG CIKDITIRO'!E:E)</f>
        <v>0</v>
      </c>
    </row>
    <row r="3663" spans="1:8" ht="15.75" customHeight="1">
      <c r="A3663" s="93" t="s">
        <v>8055</v>
      </c>
      <c r="B3663" s="93" t="s">
        <v>876</v>
      </c>
      <c r="C3663" s="93" t="s">
        <v>8055</v>
      </c>
      <c r="D3663" s="93" t="s">
        <v>8056</v>
      </c>
      <c r="E3663" s="94">
        <v>0</v>
      </c>
      <c r="F3663" s="93" t="s">
        <v>1185</v>
      </c>
      <c r="H3663" s="3">
        <f>E3663+SUMIF('BR DTG CIKDITIRO'!C:C,C3663,'BR DTG CIKDITIRO'!E:E)</f>
        <v>0</v>
      </c>
    </row>
    <row r="3664" spans="1:8" ht="15.75" customHeight="1">
      <c r="A3664" s="93" t="s">
        <v>8057</v>
      </c>
      <c r="B3664" s="93" t="s">
        <v>876</v>
      </c>
      <c r="C3664" s="93" t="s">
        <v>8057</v>
      </c>
      <c r="D3664" s="93" t="s">
        <v>5514</v>
      </c>
      <c r="E3664" s="94">
        <v>0</v>
      </c>
      <c r="F3664" s="93" t="s">
        <v>1185</v>
      </c>
      <c r="H3664" s="3">
        <f>E3664+SUMIF('BR DTG CIKDITIRO'!C:C,C3664,'BR DTG CIKDITIRO'!E:E)</f>
        <v>0</v>
      </c>
    </row>
    <row r="3665" spans="1:8" ht="15.75" customHeight="1">
      <c r="A3665" s="93" t="s">
        <v>8058</v>
      </c>
      <c r="B3665" s="93" t="s">
        <v>876</v>
      </c>
      <c r="C3665" s="93" t="s">
        <v>8058</v>
      </c>
      <c r="D3665" s="93" t="s">
        <v>8059</v>
      </c>
      <c r="E3665" s="94">
        <v>0</v>
      </c>
      <c r="F3665" s="93" t="s">
        <v>1185</v>
      </c>
      <c r="H3665" s="3">
        <f>E3665+SUMIF('BR DTG CIKDITIRO'!C:C,C3665,'BR DTG CIKDITIRO'!E:E)</f>
        <v>0</v>
      </c>
    </row>
    <row r="3666" spans="1:8" ht="15.75" customHeight="1">
      <c r="A3666" s="93" t="s">
        <v>8060</v>
      </c>
      <c r="B3666" s="93" t="s">
        <v>876</v>
      </c>
      <c r="C3666" s="93" t="s">
        <v>8060</v>
      </c>
      <c r="D3666" s="93" t="s">
        <v>8061</v>
      </c>
      <c r="E3666" s="94">
        <v>0</v>
      </c>
      <c r="F3666" s="93" t="s">
        <v>1185</v>
      </c>
      <c r="H3666" s="3">
        <f>E3666+SUMIF('BR DTG CIKDITIRO'!C:C,C3666,'BR DTG CIKDITIRO'!E:E)</f>
        <v>0</v>
      </c>
    </row>
    <row r="3667" spans="1:8" ht="15.75" customHeight="1">
      <c r="A3667" s="93" t="s">
        <v>8062</v>
      </c>
      <c r="B3667" s="93" t="s">
        <v>876</v>
      </c>
      <c r="C3667" s="93" t="s">
        <v>8062</v>
      </c>
      <c r="D3667" s="93" t="s">
        <v>8063</v>
      </c>
      <c r="E3667" s="94">
        <v>0</v>
      </c>
      <c r="F3667" s="93" t="s">
        <v>1185</v>
      </c>
      <c r="H3667" s="3">
        <f>E3667+SUMIF('BR DTG CIKDITIRO'!C:C,C3667,'BR DTG CIKDITIRO'!E:E)</f>
        <v>0</v>
      </c>
    </row>
    <row r="3668" spans="1:8" ht="15.75" customHeight="1">
      <c r="A3668" s="93" t="s">
        <v>8064</v>
      </c>
      <c r="B3668" s="93" t="s">
        <v>876</v>
      </c>
      <c r="C3668" s="93" t="s">
        <v>8064</v>
      </c>
      <c r="D3668" s="93" t="s">
        <v>8065</v>
      </c>
      <c r="E3668" s="94">
        <v>0</v>
      </c>
      <c r="F3668" s="93" t="s">
        <v>1185</v>
      </c>
      <c r="H3668" s="3">
        <f>E3668+SUMIF('BR DTG CIKDITIRO'!C:C,C3668,'BR DTG CIKDITIRO'!E:E)</f>
        <v>0</v>
      </c>
    </row>
    <row r="3669" spans="1:8" ht="15.75" customHeight="1">
      <c r="A3669" s="93" t="s">
        <v>8066</v>
      </c>
      <c r="B3669" s="93" t="s">
        <v>876</v>
      </c>
      <c r="C3669" s="93" t="s">
        <v>8066</v>
      </c>
      <c r="D3669" s="93" t="s">
        <v>8067</v>
      </c>
      <c r="E3669" s="94">
        <v>0</v>
      </c>
      <c r="F3669" s="93" t="s">
        <v>1185</v>
      </c>
      <c r="H3669" s="3">
        <f>E3669+SUMIF('BR DTG CIKDITIRO'!C:C,C3669,'BR DTG CIKDITIRO'!E:E)</f>
        <v>0</v>
      </c>
    </row>
    <row r="3670" spans="1:8" ht="15.75" customHeight="1">
      <c r="A3670" s="93" t="s">
        <v>8068</v>
      </c>
      <c r="B3670" s="93" t="s">
        <v>876</v>
      </c>
      <c r="C3670" s="93" t="s">
        <v>8068</v>
      </c>
      <c r="D3670" s="93" t="s">
        <v>8069</v>
      </c>
      <c r="E3670" s="94">
        <v>0</v>
      </c>
      <c r="F3670" s="93" t="s">
        <v>1185</v>
      </c>
      <c r="H3670" s="3">
        <f>E3670+SUMIF('BR DTG CIKDITIRO'!C:C,C3670,'BR DTG CIKDITIRO'!E:E)</f>
        <v>0</v>
      </c>
    </row>
    <row r="3671" spans="1:8" ht="15.75" customHeight="1">
      <c r="A3671" s="93" t="s">
        <v>8070</v>
      </c>
      <c r="B3671" s="93" t="s">
        <v>876</v>
      </c>
      <c r="C3671" s="93" t="s">
        <v>8070</v>
      </c>
      <c r="D3671" s="93" t="s">
        <v>8071</v>
      </c>
      <c r="E3671" s="94">
        <v>0</v>
      </c>
      <c r="F3671" s="93" t="s">
        <v>1185</v>
      </c>
      <c r="H3671" s="3">
        <f>E3671+SUMIF('BR DTG CIKDITIRO'!C:C,C3671,'BR DTG CIKDITIRO'!E:E)</f>
        <v>0</v>
      </c>
    </row>
    <row r="3672" spans="1:8" ht="15.75" customHeight="1">
      <c r="A3672" s="93" t="s">
        <v>8072</v>
      </c>
      <c r="B3672" s="93" t="s">
        <v>876</v>
      </c>
      <c r="C3672" s="93" t="s">
        <v>8072</v>
      </c>
      <c r="D3672" s="93" t="s">
        <v>8073</v>
      </c>
      <c r="E3672" s="94">
        <v>0</v>
      </c>
      <c r="F3672" s="93" t="s">
        <v>1185</v>
      </c>
      <c r="H3672" s="3">
        <f>E3672+SUMIF('BR DTG CIKDITIRO'!C:C,C3672,'BR DTG CIKDITIRO'!E:E)</f>
        <v>0</v>
      </c>
    </row>
    <row r="3673" spans="1:8" ht="15.75" customHeight="1">
      <c r="A3673" s="93" t="s">
        <v>8074</v>
      </c>
      <c r="B3673" s="93" t="s">
        <v>876</v>
      </c>
      <c r="C3673" s="93" t="s">
        <v>8074</v>
      </c>
      <c r="D3673" s="93" t="s">
        <v>8075</v>
      </c>
      <c r="E3673" s="94">
        <v>0</v>
      </c>
      <c r="F3673" s="93" t="s">
        <v>1185</v>
      </c>
      <c r="H3673" s="3">
        <f>E3673+SUMIF('BR DTG CIKDITIRO'!C:C,C3673,'BR DTG CIKDITIRO'!E:E)</f>
        <v>0</v>
      </c>
    </row>
    <row r="3674" spans="1:8" ht="15.75" customHeight="1">
      <c r="A3674" s="93" t="s">
        <v>8076</v>
      </c>
      <c r="B3674" s="93" t="s">
        <v>876</v>
      </c>
      <c r="C3674" s="93" t="s">
        <v>8076</v>
      </c>
      <c r="D3674" s="93" t="s">
        <v>8077</v>
      </c>
      <c r="E3674" s="94">
        <v>0</v>
      </c>
      <c r="F3674" s="93" t="s">
        <v>1185</v>
      </c>
      <c r="H3674" s="3">
        <f>E3674+SUMIF('BR DTG CIKDITIRO'!C:C,C3674,'BR DTG CIKDITIRO'!E:E)</f>
        <v>0</v>
      </c>
    </row>
    <row r="3675" spans="1:8" ht="15.75" customHeight="1">
      <c r="A3675" s="93" t="s">
        <v>8078</v>
      </c>
      <c r="B3675" s="93" t="s">
        <v>876</v>
      </c>
      <c r="C3675" s="93" t="s">
        <v>8078</v>
      </c>
      <c r="D3675" s="93" t="s">
        <v>8079</v>
      </c>
      <c r="E3675" s="94">
        <v>0</v>
      </c>
      <c r="F3675" s="93" t="s">
        <v>1185</v>
      </c>
      <c r="H3675" s="3">
        <f>E3675+SUMIF('BR DTG CIKDITIRO'!C:C,C3675,'BR DTG CIKDITIRO'!E:E)</f>
        <v>0</v>
      </c>
    </row>
    <row r="3676" spans="1:8" ht="15.75" customHeight="1">
      <c r="A3676" s="93" t="s">
        <v>8080</v>
      </c>
      <c r="B3676" s="93" t="s">
        <v>876</v>
      </c>
      <c r="C3676" s="93" t="s">
        <v>8080</v>
      </c>
      <c r="D3676" s="93" t="s">
        <v>8081</v>
      </c>
      <c r="E3676" s="94">
        <v>0</v>
      </c>
      <c r="F3676" s="93" t="s">
        <v>1185</v>
      </c>
      <c r="H3676" s="3">
        <f>E3676+SUMIF('BR DTG CIKDITIRO'!C:C,C3676,'BR DTG CIKDITIRO'!E:E)</f>
        <v>0</v>
      </c>
    </row>
    <row r="3677" spans="1:8" ht="15.75" customHeight="1">
      <c r="A3677" s="93" t="s">
        <v>8082</v>
      </c>
      <c r="B3677" s="93" t="s">
        <v>876</v>
      </c>
      <c r="C3677" s="93" t="s">
        <v>8082</v>
      </c>
      <c r="D3677" s="93" t="s">
        <v>8083</v>
      </c>
      <c r="E3677" s="94">
        <v>0</v>
      </c>
      <c r="F3677" s="93" t="s">
        <v>1185</v>
      </c>
      <c r="H3677" s="3">
        <f>E3677+SUMIF('BR DTG CIKDITIRO'!C:C,C3677,'BR DTG CIKDITIRO'!E:E)</f>
        <v>0</v>
      </c>
    </row>
    <row r="3678" spans="1:8" ht="15.75" customHeight="1">
      <c r="A3678" s="93" t="s">
        <v>8084</v>
      </c>
      <c r="B3678" s="93" t="s">
        <v>876</v>
      </c>
      <c r="C3678" s="93" t="s">
        <v>8084</v>
      </c>
      <c r="D3678" s="93" t="s">
        <v>8085</v>
      </c>
      <c r="E3678" s="94">
        <v>0</v>
      </c>
      <c r="F3678" s="93" t="s">
        <v>1185</v>
      </c>
      <c r="H3678" s="3">
        <f>E3678+SUMIF('BR DTG CIKDITIRO'!C:C,C3678,'BR DTG CIKDITIRO'!E:E)</f>
        <v>0</v>
      </c>
    </row>
    <row r="3679" spans="1:8" ht="15.75" customHeight="1">
      <c r="A3679" s="93" t="s">
        <v>8086</v>
      </c>
      <c r="B3679" s="93" t="s">
        <v>876</v>
      </c>
      <c r="C3679" s="93" t="s">
        <v>8086</v>
      </c>
      <c r="D3679" s="93" t="s">
        <v>10517</v>
      </c>
      <c r="E3679" s="94">
        <v>0</v>
      </c>
      <c r="F3679" s="93" t="s">
        <v>1185</v>
      </c>
      <c r="H3679" s="3">
        <f>E3679+SUMIF('BR DTG CIKDITIRO'!C:C,C3679,'BR DTG CIKDITIRO'!E:E)</f>
        <v>0</v>
      </c>
    </row>
    <row r="3680" spans="1:8" ht="15.75" customHeight="1">
      <c r="A3680" s="93" t="s">
        <v>8088</v>
      </c>
      <c r="B3680" s="93" t="s">
        <v>876</v>
      </c>
      <c r="C3680" s="93" t="s">
        <v>8088</v>
      </c>
      <c r="D3680" s="93" t="s">
        <v>8089</v>
      </c>
      <c r="E3680" s="94">
        <v>0</v>
      </c>
      <c r="F3680" s="93" t="s">
        <v>1185</v>
      </c>
      <c r="H3680" s="3">
        <f>E3680+SUMIF('BR DTG CIKDITIRO'!C:C,C3680,'BR DTG CIKDITIRO'!E:E)</f>
        <v>0</v>
      </c>
    </row>
    <row r="3681" spans="1:8" ht="15.75" customHeight="1">
      <c r="A3681" s="93" t="s">
        <v>8090</v>
      </c>
      <c r="B3681" s="93" t="s">
        <v>876</v>
      </c>
      <c r="C3681" s="93" t="s">
        <v>8090</v>
      </c>
      <c r="D3681" s="93" t="s">
        <v>10518</v>
      </c>
      <c r="E3681" s="94">
        <v>0</v>
      </c>
      <c r="F3681" s="93" t="s">
        <v>1185</v>
      </c>
      <c r="H3681" s="3">
        <f>E3681+SUMIF('BR DTG CIKDITIRO'!C:C,C3681,'BR DTG CIKDITIRO'!E:E)</f>
        <v>0</v>
      </c>
    </row>
    <row r="3682" spans="1:8" ht="15.75" customHeight="1">
      <c r="A3682" s="93" t="s">
        <v>8092</v>
      </c>
      <c r="B3682" s="93" t="s">
        <v>876</v>
      </c>
      <c r="C3682" s="93" t="s">
        <v>8092</v>
      </c>
      <c r="D3682" s="93" t="s">
        <v>10519</v>
      </c>
      <c r="E3682" s="94">
        <v>0</v>
      </c>
      <c r="F3682" s="93" t="s">
        <v>1185</v>
      </c>
      <c r="H3682" s="3">
        <f>E3682+SUMIF('BR DTG CIKDITIRO'!C:C,C3682,'BR DTG CIKDITIRO'!E:E)</f>
        <v>0</v>
      </c>
    </row>
    <row r="3683" spans="1:8" ht="15.75" customHeight="1">
      <c r="A3683" s="93" t="s">
        <v>8094</v>
      </c>
      <c r="B3683" s="93" t="s">
        <v>876</v>
      </c>
      <c r="C3683" s="93" t="s">
        <v>8094</v>
      </c>
      <c r="D3683" s="93" t="s">
        <v>10520</v>
      </c>
      <c r="E3683" s="94">
        <v>0</v>
      </c>
      <c r="F3683" s="93" t="s">
        <v>1185</v>
      </c>
      <c r="H3683" s="3">
        <f>E3683+SUMIF('BR DTG CIKDITIRO'!C:C,C3683,'BR DTG CIKDITIRO'!E:E)</f>
        <v>0</v>
      </c>
    </row>
    <row r="3684" spans="1:8" ht="15.75" customHeight="1">
      <c r="A3684" s="93" t="s">
        <v>8096</v>
      </c>
      <c r="B3684" s="93" t="s">
        <v>876</v>
      </c>
      <c r="C3684" s="93" t="s">
        <v>8096</v>
      </c>
      <c r="D3684" s="93" t="s">
        <v>8097</v>
      </c>
      <c r="E3684" s="94">
        <v>0</v>
      </c>
      <c r="F3684" s="93" t="s">
        <v>1185</v>
      </c>
      <c r="H3684" s="3">
        <f>E3684+SUMIF('BR DTG CIKDITIRO'!C:C,C3684,'BR DTG CIKDITIRO'!E:E)</f>
        <v>0</v>
      </c>
    </row>
    <row r="3685" spans="1:8" ht="15.75" customHeight="1">
      <c r="A3685" s="93" t="s">
        <v>8098</v>
      </c>
      <c r="B3685" s="93" t="s">
        <v>876</v>
      </c>
      <c r="C3685" s="93" t="s">
        <v>8098</v>
      </c>
      <c r="D3685" s="93" t="s">
        <v>8099</v>
      </c>
      <c r="E3685" s="94">
        <v>0</v>
      </c>
      <c r="F3685" s="93" t="s">
        <v>1185</v>
      </c>
      <c r="H3685" s="3">
        <f>E3685+SUMIF('BR DTG CIKDITIRO'!C:C,C3685,'BR DTG CIKDITIRO'!E:E)</f>
        <v>0</v>
      </c>
    </row>
    <row r="3686" spans="1:8" ht="15.75" customHeight="1">
      <c r="A3686" s="93" t="s">
        <v>8100</v>
      </c>
      <c r="B3686" s="93" t="s">
        <v>876</v>
      </c>
      <c r="C3686" s="93" t="s">
        <v>8100</v>
      </c>
      <c r="D3686" s="93" t="s">
        <v>8101</v>
      </c>
      <c r="E3686" s="94">
        <v>0</v>
      </c>
      <c r="F3686" s="93" t="s">
        <v>1185</v>
      </c>
      <c r="H3686" s="3">
        <f>E3686+SUMIF('BR DTG CIKDITIRO'!C:C,C3686,'BR DTG CIKDITIRO'!E:E)</f>
        <v>0</v>
      </c>
    </row>
    <row r="3687" spans="1:8" ht="15.75" customHeight="1">
      <c r="A3687" s="93" t="s">
        <v>8102</v>
      </c>
      <c r="B3687" s="93" t="s">
        <v>876</v>
      </c>
      <c r="C3687" s="93" t="s">
        <v>8102</v>
      </c>
      <c r="D3687" s="93" t="s">
        <v>10521</v>
      </c>
      <c r="E3687" s="94">
        <v>0</v>
      </c>
      <c r="F3687" s="93" t="s">
        <v>1185</v>
      </c>
      <c r="H3687" s="3">
        <f>E3687+SUMIF('BR DTG CIKDITIRO'!C:C,C3687,'BR DTG CIKDITIRO'!E:E)</f>
        <v>0</v>
      </c>
    </row>
    <row r="3688" spans="1:8" ht="15.75" customHeight="1">
      <c r="A3688" s="93" t="s">
        <v>8104</v>
      </c>
      <c r="B3688" s="93" t="s">
        <v>876</v>
      </c>
      <c r="C3688" s="93" t="s">
        <v>8104</v>
      </c>
      <c r="D3688" s="93" t="s">
        <v>8105</v>
      </c>
      <c r="E3688" s="94">
        <v>0</v>
      </c>
      <c r="F3688" s="93" t="s">
        <v>1185</v>
      </c>
      <c r="H3688" s="3">
        <f>E3688+SUMIF('BR DTG CIKDITIRO'!C:C,C3688,'BR DTG CIKDITIRO'!E:E)</f>
        <v>0</v>
      </c>
    </row>
    <row r="3689" spans="1:8" ht="15.75" customHeight="1">
      <c r="A3689" s="93" t="s">
        <v>8106</v>
      </c>
      <c r="B3689" s="93" t="s">
        <v>876</v>
      </c>
      <c r="C3689" s="93" t="s">
        <v>8106</v>
      </c>
      <c r="D3689" s="93" t="s">
        <v>8107</v>
      </c>
      <c r="E3689" s="94">
        <v>0</v>
      </c>
      <c r="F3689" s="93" t="s">
        <v>1185</v>
      </c>
      <c r="H3689" s="3">
        <f>E3689+SUMIF('BR DTG CIKDITIRO'!C:C,C3689,'BR DTG CIKDITIRO'!E:E)</f>
        <v>0</v>
      </c>
    </row>
    <row r="3690" spans="1:8" ht="15.75" customHeight="1">
      <c r="A3690" s="93" t="s">
        <v>8108</v>
      </c>
      <c r="B3690" s="93" t="s">
        <v>876</v>
      </c>
      <c r="C3690" s="93" t="s">
        <v>8108</v>
      </c>
      <c r="D3690" s="93" t="s">
        <v>8109</v>
      </c>
      <c r="E3690" s="94">
        <v>0</v>
      </c>
      <c r="F3690" s="93" t="s">
        <v>1185</v>
      </c>
      <c r="H3690" s="3">
        <f>E3690+SUMIF('BR DTG CIKDITIRO'!C:C,C3690,'BR DTG CIKDITIRO'!E:E)</f>
        <v>0</v>
      </c>
    </row>
    <row r="3691" spans="1:8" ht="15.75" customHeight="1">
      <c r="A3691" s="93" t="s">
        <v>8110</v>
      </c>
      <c r="B3691" s="93" t="s">
        <v>876</v>
      </c>
      <c r="C3691" s="93" t="s">
        <v>8110</v>
      </c>
      <c r="D3691" s="93" t="s">
        <v>8111</v>
      </c>
      <c r="E3691" s="94">
        <v>0</v>
      </c>
      <c r="F3691" s="93" t="s">
        <v>1185</v>
      </c>
      <c r="H3691" s="3">
        <f>E3691+SUMIF('BR DTG CIKDITIRO'!C:C,C3691,'BR DTG CIKDITIRO'!E:E)</f>
        <v>0</v>
      </c>
    </row>
    <row r="3692" spans="1:8" ht="15.75" customHeight="1">
      <c r="A3692" s="93" t="s">
        <v>8112</v>
      </c>
      <c r="B3692" s="93" t="s">
        <v>876</v>
      </c>
      <c r="C3692" s="93" t="s">
        <v>8112</v>
      </c>
      <c r="D3692" s="93" t="s">
        <v>8113</v>
      </c>
      <c r="E3692" s="94">
        <v>0</v>
      </c>
      <c r="F3692" s="93" t="s">
        <v>1185</v>
      </c>
      <c r="H3692" s="3">
        <f>E3692+SUMIF('BR DTG CIKDITIRO'!C:C,C3692,'BR DTG CIKDITIRO'!E:E)</f>
        <v>0</v>
      </c>
    </row>
    <row r="3693" spans="1:8" ht="15.75" customHeight="1">
      <c r="A3693" s="93" t="s">
        <v>8114</v>
      </c>
      <c r="B3693" s="93" t="s">
        <v>876</v>
      </c>
      <c r="C3693" s="93" t="s">
        <v>8114</v>
      </c>
      <c r="D3693" s="93" t="s">
        <v>10522</v>
      </c>
      <c r="E3693" s="94">
        <v>0</v>
      </c>
      <c r="F3693" s="93" t="s">
        <v>1185</v>
      </c>
      <c r="H3693" s="3">
        <f>E3693+SUMIF('BR DTG CIKDITIRO'!C:C,C3693,'BR DTG CIKDITIRO'!E:E)</f>
        <v>0</v>
      </c>
    </row>
    <row r="3694" spans="1:8" ht="15.75" customHeight="1">
      <c r="A3694" s="93" t="s">
        <v>8116</v>
      </c>
      <c r="B3694" s="93" t="s">
        <v>876</v>
      </c>
      <c r="C3694" s="93" t="s">
        <v>8116</v>
      </c>
      <c r="D3694" s="93" t="s">
        <v>8117</v>
      </c>
      <c r="E3694" s="94">
        <v>0</v>
      </c>
      <c r="F3694" s="93" t="s">
        <v>1185</v>
      </c>
      <c r="H3694" s="3">
        <f>E3694+SUMIF('BR DTG CIKDITIRO'!C:C,C3694,'BR DTG CIKDITIRO'!E:E)</f>
        <v>0</v>
      </c>
    </row>
    <row r="3695" spans="1:8" ht="15.75" customHeight="1">
      <c r="A3695" s="93" t="s">
        <v>8118</v>
      </c>
      <c r="B3695" s="93" t="s">
        <v>876</v>
      </c>
      <c r="C3695" s="93" t="s">
        <v>8118</v>
      </c>
      <c r="D3695" s="93" t="s">
        <v>8119</v>
      </c>
      <c r="E3695" s="94">
        <v>0</v>
      </c>
      <c r="F3695" s="93" t="s">
        <v>1185</v>
      </c>
      <c r="H3695" s="3">
        <f>E3695+SUMIF('BR DTG CIKDITIRO'!C:C,C3695,'BR DTG CIKDITIRO'!E:E)</f>
        <v>0</v>
      </c>
    </row>
    <row r="3696" spans="1:8" ht="15.75" customHeight="1">
      <c r="A3696" s="93" t="s">
        <v>8120</v>
      </c>
      <c r="B3696" s="93" t="s">
        <v>876</v>
      </c>
      <c r="C3696" s="93" t="s">
        <v>8120</v>
      </c>
      <c r="D3696" s="93" t="s">
        <v>8121</v>
      </c>
      <c r="E3696" s="94">
        <v>0</v>
      </c>
      <c r="F3696" s="93" t="s">
        <v>1185</v>
      </c>
      <c r="H3696" s="3">
        <f>E3696+SUMIF('BR DTG CIKDITIRO'!C:C,C3696,'BR DTG CIKDITIRO'!E:E)</f>
        <v>0</v>
      </c>
    </row>
    <row r="3697" spans="1:8" ht="15.75" customHeight="1">
      <c r="A3697" s="93" t="s">
        <v>10523</v>
      </c>
      <c r="B3697" s="93" t="s">
        <v>876</v>
      </c>
      <c r="C3697" s="93" t="s">
        <v>10523</v>
      </c>
      <c r="D3697" s="93" t="s">
        <v>10524</v>
      </c>
      <c r="E3697" s="94">
        <v>0</v>
      </c>
      <c r="F3697" s="93" t="s">
        <v>1185</v>
      </c>
      <c r="H3697" s="3">
        <f>E3697+SUMIF('BR DTG CIKDITIRO'!C:C,C3697,'BR DTG CIKDITIRO'!E:E)</f>
        <v>0</v>
      </c>
    </row>
    <row r="3698" spans="1:8" ht="15.75" customHeight="1">
      <c r="A3698" s="93" t="s">
        <v>10525</v>
      </c>
      <c r="B3698" s="93" t="s">
        <v>876</v>
      </c>
      <c r="C3698" s="93" t="s">
        <v>10525</v>
      </c>
      <c r="D3698" s="93" t="s">
        <v>10526</v>
      </c>
      <c r="E3698" s="94">
        <v>0</v>
      </c>
      <c r="F3698" s="93" t="s">
        <v>1185</v>
      </c>
      <c r="H3698" s="3">
        <f>E3698+SUMIF('BR DTG CIKDITIRO'!C:C,C3698,'BR DTG CIKDITIRO'!E:E)</f>
        <v>0</v>
      </c>
    </row>
    <row r="3699" spans="1:8" ht="15.75" customHeight="1">
      <c r="A3699" s="93" t="s">
        <v>8122</v>
      </c>
      <c r="B3699" s="93" t="s">
        <v>1185</v>
      </c>
      <c r="C3699" s="93" t="s">
        <v>8122</v>
      </c>
      <c r="D3699" s="93" t="s">
        <v>8123</v>
      </c>
      <c r="E3699" s="94">
        <v>0</v>
      </c>
      <c r="F3699" s="93" t="s">
        <v>1185</v>
      </c>
      <c r="H3699" s="3">
        <f>E3699+SUMIF('BR DTG CIKDITIRO'!C:C,C3699,'BR DTG CIKDITIRO'!E:E)</f>
        <v>0</v>
      </c>
    </row>
    <row r="3700" spans="1:8" ht="15.75" customHeight="1">
      <c r="A3700" s="93" t="s">
        <v>8124</v>
      </c>
      <c r="B3700" s="93" t="s">
        <v>1185</v>
      </c>
      <c r="C3700" s="93" t="s">
        <v>8124</v>
      </c>
      <c r="D3700" s="93" t="s">
        <v>8125</v>
      </c>
      <c r="E3700" s="94">
        <v>0</v>
      </c>
      <c r="F3700" s="93" t="s">
        <v>1185</v>
      </c>
      <c r="H3700" s="3">
        <f>E3700+SUMIF('BR DTG CIKDITIRO'!C:C,C3700,'BR DTG CIKDITIRO'!E:E)</f>
        <v>0</v>
      </c>
    </row>
    <row r="3701" spans="1:8" ht="15.75" customHeight="1">
      <c r="A3701" s="93" t="s">
        <v>8126</v>
      </c>
      <c r="B3701" s="93" t="s">
        <v>1185</v>
      </c>
      <c r="C3701" s="93" t="s">
        <v>8126</v>
      </c>
      <c r="D3701" s="93" t="s">
        <v>8127</v>
      </c>
      <c r="E3701" s="94">
        <v>0</v>
      </c>
      <c r="F3701" s="93" t="s">
        <v>1185</v>
      </c>
      <c r="H3701" s="3">
        <f>E3701+SUMIF('BR DTG CIKDITIRO'!C:C,C3701,'BR DTG CIKDITIRO'!E:E)</f>
        <v>0</v>
      </c>
    </row>
    <row r="3702" spans="1:8" ht="15.75" customHeight="1">
      <c r="A3702" s="93" t="s">
        <v>8128</v>
      </c>
      <c r="B3702" s="93" t="s">
        <v>1185</v>
      </c>
      <c r="C3702" s="93" t="s">
        <v>8128</v>
      </c>
      <c r="D3702" s="93" t="s">
        <v>8129</v>
      </c>
      <c r="E3702" s="94">
        <v>0</v>
      </c>
      <c r="F3702" s="93" t="s">
        <v>1185</v>
      </c>
      <c r="H3702" s="3">
        <f>E3702+SUMIF('BR DTG CIKDITIRO'!C:C,C3702,'BR DTG CIKDITIRO'!E:E)</f>
        <v>0</v>
      </c>
    </row>
    <row r="3703" spans="1:8" ht="15.75" customHeight="1">
      <c r="A3703" s="93" t="s">
        <v>8130</v>
      </c>
      <c r="B3703" s="93" t="s">
        <v>1185</v>
      </c>
      <c r="C3703" s="93" t="s">
        <v>8130</v>
      </c>
      <c r="D3703" s="93" t="s">
        <v>8131</v>
      </c>
      <c r="E3703" s="94">
        <v>0</v>
      </c>
      <c r="F3703" s="93" t="s">
        <v>1185</v>
      </c>
      <c r="H3703" s="3">
        <f>E3703+SUMIF('BR DTG CIKDITIRO'!C:C,C3703,'BR DTG CIKDITIRO'!E:E)</f>
        <v>0</v>
      </c>
    </row>
    <row r="3704" spans="1:8" ht="15.75" customHeight="1">
      <c r="A3704" s="93" t="s">
        <v>8132</v>
      </c>
      <c r="B3704" s="93" t="s">
        <v>1185</v>
      </c>
      <c r="C3704" s="93" t="s">
        <v>8132</v>
      </c>
      <c r="D3704" s="93" t="s">
        <v>8133</v>
      </c>
      <c r="E3704" s="94">
        <v>0</v>
      </c>
      <c r="F3704" s="93" t="s">
        <v>1185</v>
      </c>
      <c r="H3704" s="3">
        <f>E3704+SUMIF('BR DTG CIKDITIRO'!C:C,C3704,'BR DTG CIKDITIRO'!E:E)</f>
        <v>0</v>
      </c>
    </row>
    <row r="3705" spans="1:8" ht="15.75" customHeight="1">
      <c r="A3705" s="93" t="s">
        <v>8134</v>
      </c>
      <c r="B3705" s="93" t="s">
        <v>1185</v>
      </c>
      <c r="C3705" s="93" t="s">
        <v>8134</v>
      </c>
      <c r="D3705" s="93" t="s">
        <v>8135</v>
      </c>
      <c r="E3705" s="94">
        <v>0</v>
      </c>
      <c r="F3705" s="93" t="s">
        <v>1185</v>
      </c>
      <c r="H3705" s="3">
        <f>E3705+SUMIF('BR DTG CIKDITIRO'!C:C,C3705,'BR DTG CIKDITIRO'!E:E)</f>
        <v>0</v>
      </c>
    </row>
    <row r="3706" spans="1:8" ht="15.75" customHeight="1">
      <c r="A3706" s="93" t="s">
        <v>8136</v>
      </c>
      <c r="B3706" s="93" t="s">
        <v>1185</v>
      </c>
      <c r="C3706" s="93" t="s">
        <v>8136</v>
      </c>
      <c r="D3706" s="93" t="s">
        <v>8137</v>
      </c>
      <c r="E3706" s="94">
        <v>0</v>
      </c>
      <c r="F3706" s="93" t="s">
        <v>1185</v>
      </c>
      <c r="H3706" s="3">
        <f>E3706+SUMIF('BR DTG CIKDITIRO'!C:C,C3706,'BR DTG CIKDITIRO'!E:E)</f>
        <v>0</v>
      </c>
    </row>
    <row r="3707" spans="1:8" ht="15.75" customHeight="1">
      <c r="A3707" s="93" t="s">
        <v>8138</v>
      </c>
      <c r="B3707" s="93" t="s">
        <v>1185</v>
      </c>
      <c r="C3707" s="93" t="s">
        <v>8138</v>
      </c>
      <c r="D3707" s="93" t="s">
        <v>8139</v>
      </c>
      <c r="E3707" s="94">
        <v>0</v>
      </c>
      <c r="F3707" s="93" t="s">
        <v>1185</v>
      </c>
      <c r="H3707" s="3">
        <f>E3707+SUMIF('BR DTG CIKDITIRO'!C:C,C3707,'BR DTG CIKDITIRO'!E:E)</f>
        <v>0</v>
      </c>
    </row>
    <row r="3708" spans="1:8" ht="15.75" customHeight="1">
      <c r="A3708" s="93" t="s">
        <v>8140</v>
      </c>
      <c r="B3708" s="93" t="s">
        <v>1185</v>
      </c>
      <c r="C3708" s="93" t="s">
        <v>8140</v>
      </c>
      <c r="D3708" s="93" t="s">
        <v>8141</v>
      </c>
      <c r="E3708" s="94">
        <v>0</v>
      </c>
      <c r="F3708" s="93" t="s">
        <v>1185</v>
      </c>
      <c r="H3708" s="3">
        <f>E3708+SUMIF('BR DTG CIKDITIRO'!C:C,C3708,'BR DTG CIKDITIRO'!E:E)</f>
        <v>0</v>
      </c>
    </row>
    <row r="3709" spans="1:8" ht="15.75" customHeight="1">
      <c r="A3709" s="93" t="s">
        <v>8142</v>
      </c>
      <c r="B3709" s="93" t="s">
        <v>1185</v>
      </c>
      <c r="C3709" s="93" t="s">
        <v>8142</v>
      </c>
      <c r="D3709" s="93" t="s">
        <v>8143</v>
      </c>
      <c r="E3709" s="94">
        <v>0</v>
      </c>
      <c r="F3709" s="93" t="s">
        <v>1185</v>
      </c>
      <c r="H3709" s="3">
        <f>E3709+SUMIF('BR DTG CIKDITIRO'!C:C,C3709,'BR DTG CIKDITIRO'!E:E)</f>
        <v>0</v>
      </c>
    </row>
    <row r="3710" spans="1:8" ht="15.75" customHeight="1">
      <c r="A3710" s="93" t="s">
        <v>8144</v>
      </c>
      <c r="B3710" s="93" t="s">
        <v>1185</v>
      </c>
      <c r="C3710" s="93" t="s">
        <v>8144</v>
      </c>
      <c r="D3710" s="93" t="s">
        <v>8145</v>
      </c>
      <c r="E3710" s="94">
        <v>0</v>
      </c>
      <c r="F3710" s="93" t="s">
        <v>1185</v>
      </c>
      <c r="H3710" s="3">
        <f>E3710+SUMIF('BR DTG CIKDITIRO'!C:C,C3710,'BR DTG CIKDITIRO'!E:E)</f>
        <v>0</v>
      </c>
    </row>
    <row r="3711" spans="1:8" ht="15.75" customHeight="1">
      <c r="A3711" s="93" t="s">
        <v>8146</v>
      </c>
      <c r="B3711" s="93" t="s">
        <v>1185</v>
      </c>
      <c r="C3711" s="93" t="s">
        <v>8146</v>
      </c>
      <c r="D3711" s="93" t="s">
        <v>8147</v>
      </c>
      <c r="E3711" s="94">
        <v>0</v>
      </c>
      <c r="F3711" s="93" t="s">
        <v>1185</v>
      </c>
      <c r="H3711" s="3">
        <f>E3711+SUMIF('BR DTG CIKDITIRO'!C:C,C3711,'BR DTG CIKDITIRO'!E:E)</f>
        <v>0</v>
      </c>
    </row>
    <row r="3712" spans="1:8" ht="15.75" customHeight="1">
      <c r="A3712" s="93" t="s">
        <v>8148</v>
      </c>
      <c r="B3712" s="93" t="s">
        <v>1185</v>
      </c>
      <c r="C3712" s="93" t="s">
        <v>8148</v>
      </c>
      <c r="D3712" s="93" t="s">
        <v>8149</v>
      </c>
      <c r="E3712" s="94">
        <v>0</v>
      </c>
      <c r="F3712" s="93" t="s">
        <v>1185</v>
      </c>
      <c r="H3712" s="3">
        <f>E3712+SUMIF('BR DTG CIKDITIRO'!C:C,C3712,'BR DTG CIKDITIRO'!E:E)</f>
        <v>0</v>
      </c>
    </row>
    <row r="3713" spans="1:8" ht="15.75" customHeight="1">
      <c r="A3713" s="93" t="s">
        <v>8150</v>
      </c>
      <c r="B3713" s="93" t="s">
        <v>1185</v>
      </c>
      <c r="C3713" s="93" t="s">
        <v>8150</v>
      </c>
      <c r="D3713" s="93" t="s">
        <v>8151</v>
      </c>
      <c r="E3713" s="94">
        <v>0</v>
      </c>
      <c r="F3713" s="93" t="s">
        <v>1185</v>
      </c>
      <c r="H3713" s="3">
        <f>E3713+SUMIF('BR DTG CIKDITIRO'!C:C,C3713,'BR DTG CIKDITIRO'!E:E)</f>
        <v>0</v>
      </c>
    </row>
    <row r="3714" spans="1:8" ht="15.75" customHeight="1">
      <c r="A3714" s="93" t="s">
        <v>8152</v>
      </c>
      <c r="B3714" s="93" t="s">
        <v>876</v>
      </c>
      <c r="C3714" s="93" t="s">
        <v>8152</v>
      </c>
      <c r="D3714" s="93" t="s">
        <v>8153</v>
      </c>
      <c r="E3714" s="94">
        <v>0</v>
      </c>
      <c r="F3714" s="93" t="s">
        <v>1185</v>
      </c>
      <c r="H3714" s="3">
        <f>E3714+SUMIF('BR DTG CIKDITIRO'!C:C,C3714,'BR DTG CIKDITIRO'!E:E)</f>
        <v>0</v>
      </c>
    </row>
    <row r="3715" spans="1:8" ht="15.75" customHeight="1">
      <c r="A3715" s="93" t="s">
        <v>8156</v>
      </c>
      <c r="B3715" s="93" t="s">
        <v>876</v>
      </c>
      <c r="C3715" s="93" t="s">
        <v>8156</v>
      </c>
      <c r="D3715" s="93" t="s">
        <v>8157</v>
      </c>
      <c r="E3715" s="94">
        <v>0</v>
      </c>
      <c r="F3715" s="93" t="s">
        <v>1185</v>
      </c>
      <c r="H3715" s="3">
        <f>E3715+SUMIF('BR DTG CIKDITIRO'!C:C,C3715,'BR DTG CIKDITIRO'!E:E)</f>
        <v>0</v>
      </c>
    </row>
    <row r="3716" spans="1:8" ht="15.75" customHeight="1">
      <c r="A3716" s="93" t="s">
        <v>10527</v>
      </c>
      <c r="B3716" s="93" t="s">
        <v>876</v>
      </c>
      <c r="C3716" s="93" t="s">
        <v>10527</v>
      </c>
      <c r="D3716" s="93" t="s">
        <v>10528</v>
      </c>
      <c r="E3716" s="94">
        <v>0</v>
      </c>
      <c r="F3716" s="93" t="s">
        <v>1185</v>
      </c>
      <c r="H3716" s="3">
        <f>E3716+SUMIF('BR DTG CIKDITIRO'!C:C,C3716,'BR DTG CIKDITIRO'!E:E)</f>
        <v>0</v>
      </c>
    </row>
    <row r="3717" spans="1:8" ht="15.75" customHeight="1">
      <c r="A3717" s="93" t="s">
        <v>8158</v>
      </c>
      <c r="B3717" s="93" t="s">
        <v>876</v>
      </c>
      <c r="C3717" s="93" t="s">
        <v>8158</v>
      </c>
      <c r="D3717" s="93" t="s">
        <v>8159</v>
      </c>
      <c r="E3717" s="94">
        <v>0</v>
      </c>
      <c r="F3717" s="93" t="s">
        <v>1185</v>
      </c>
      <c r="H3717" s="3">
        <f>E3717+SUMIF('BR DTG CIKDITIRO'!C:C,C3717,'BR DTG CIKDITIRO'!E:E)</f>
        <v>0</v>
      </c>
    </row>
    <row r="3718" spans="1:8" ht="15.75" customHeight="1">
      <c r="A3718" s="93" t="s">
        <v>10529</v>
      </c>
      <c r="B3718" s="93" t="s">
        <v>876</v>
      </c>
      <c r="C3718" s="93" t="s">
        <v>10529</v>
      </c>
      <c r="D3718" s="93" t="s">
        <v>10530</v>
      </c>
      <c r="E3718" s="94">
        <v>0</v>
      </c>
      <c r="F3718" s="93" t="s">
        <v>1185</v>
      </c>
      <c r="H3718" s="3">
        <f>E3718+SUMIF('BR DTG CIKDITIRO'!C:C,C3718,'BR DTG CIKDITIRO'!E:E)</f>
        <v>0</v>
      </c>
    </row>
    <row r="3719" spans="1:8" ht="15.75" customHeight="1">
      <c r="A3719" s="93" t="s">
        <v>10531</v>
      </c>
      <c r="B3719" s="93" t="s">
        <v>876</v>
      </c>
      <c r="C3719" s="93" t="s">
        <v>10531</v>
      </c>
      <c r="D3719" s="93" t="s">
        <v>10532</v>
      </c>
      <c r="E3719" s="94">
        <v>0</v>
      </c>
      <c r="F3719" s="93" t="s">
        <v>1185</v>
      </c>
      <c r="H3719" s="3">
        <f>E3719+SUMIF('BR DTG CIKDITIRO'!C:C,C3719,'BR DTG CIKDITIRO'!E:E)</f>
        <v>0</v>
      </c>
    </row>
    <row r="3720" spans="1:8" ht="15.75" customHeight="1">
      <c r="A3720" s="93" t="s">
        <v>10533</v>
      </c>
      <c r="B3720" s="93" t="s">
        <v>876</v>
      </c>
      <c r="C3720" s="93" t="s">
        <v>10533</v>
      </c>
      <c r="D3720" s="93" t="s">
        <v>10534</v>
      </c>
      <c r="E3720" s="94">
        <v>0</v>
      </c>
      <c r="F3720" s="93" t="s">
        <v>1185</v>
      </c>
      <c r="H3720" s="3">
        <f>E3720+SUMIF('BR DTG CIKDITIRO'!C:C,C3720,'BR DTG CIKDITIRO'!E:E)</f>
        <v>0</v>
      </c>
    </row>
    <row r="3721" spans="1:8" ht="15.75" customHeight="1">
      <c r="A3721" s="93" t="s">
        <v>10535</v>
      </c>
      <c r="B3721" s="93" t="s">
        <v>876</v>
      </c>
      <c r="C3721" s="93" t="s">
        <v>10535</v>
      </c>
      <c r="D3721" s="93" t="s">
        <v>10536</v>
      </c>
      <c r="E3721" s="94">
        <v>0</v>
      </c>
      <c r="F3721" s="93" t="s">
        <v>1185</v>
      </c>
      <c r="H3721" s="3">
        <f>E3721+SUMIF('BR DTG CIKDITIRO'!C:C,C3721,'BR DTG CIKDITIRO'!E:E)</f>
        <v>0</v>
      </c>
    </row>
    <row r="3722" spans="1:8" ht="15.75" customHeight="1">
      <c r="A3722" s="93" t="s">
        <v>10537</v>
      </c>
      <c r="B3722" s="93" t="s">
        <v>876</v>
      </c>
      <c r="C3722" s="93" t="s">
        <v>10537</v>
      </c>
      <c r="D3722" s="93" t="s">
        <v>10538</v>
      </c>
      <c r="E3722" s="94">
        <v>0</v>
      </c>
      <c r="F3722" s="93" t="s">
        <v>1185</v>
      </c>
      <c r="H3722" s="3">
        <f>E3722+SUMIF('BR DTG CIKDITIRO'!C:C,C3722,'BR DTG CIKDITIRO'!E:E)</f>
        <v>0</v>
      </c>
    </row>
    <row r="3723" spans="1:8" ht="15.75" customHeight="1">
      <c r="A3723" s="93" t="s">
        <v>8172</v>
      </c>
      <c r="B3723" s="93" t="s">
        <v>876</v>
      </c>
      <c r="C3723" s="93" t="s">
        <v>8172</v>
      </c>
      <c r="D3723" s="93" t="s">
        <v>8173</v>
      </c>
      <c r="E3723" s="94">
        <v>0</v>
      </c>
      <c r="F3723" s="93" t="s">
        <v>1185</v>
      </c>
      <c r="H3723" s="3">
        <f>E3723+SUMIF('BR DTG CIKDITIRO'!C:C,C3723,'BR DTG CIKDITIRO'!E:E)</f>
        <v>0</v>
      </c>
    </row>
    <row r="3724" spans="1:8" ht="15.75" customHeight="1">
      <c r="A3724" s="93" t="s">
        <v>8176</v>
      </c>
      <c r="B3724" s="93" t="s">
        <v>876</v>
      </c>
      <c r="C3724" s="93" t="s">
        <v>8176</v>
      </c>
      <c r="D3724" s="93" t="s">
        <v>8177</v>
      </c>
      <c r="E3724" s="94">
        <v>0</v>
      </c>
      <c r="F3724" s="93" t="s">
        <v>1185</v>
      </c>
      <c r="H3724" s="3">
        <f>E3724+SUMIF('BR DTG CIKDITIRO'!C:C,C3724,'BR DTG CIKDITIRO'!E:E)</f>
        <v>0</v>
      </c>
    </row>
    <row r="3725" spans="1:8" ht="15.75" customHeight="1">
      <c r="A3725" s="93" t="s">
        <v>8178</v>
      </c>
      <c r="B3725" s="93" t="s">
        <v>876</v>
      </c>
      <c r="C3725" s="93" t="s">
        <v>8178</v>
      </c>
      <c r="D3725" s="93" t="s">
        <v>8179</v>
      </c>
      <c r="E3725" s="94">
        <v>0</v>
      </c>
      <c r="F3725" s="93" t="s">
        <v>1185</v>
      </c>
      <c r="H3725" s="3">
        <f>E3725+SUMIF('BR DTG CIKDITIRO'!C:C,C3725,'BR DTG CIKDITIRO'!E:E)</f>
        <v>0</v>
      </c>
    </row>
    <row r="3726" spans="1:8" ht="15.75" customHeight="1">
      <c r="A3726" s="93" t="s">
        <v>8180</v>
      </c>
      <c r="B3726" s="93" t="s">
        <v>876</v>
      </c>
      <c r="C3726" s="93" t="s">
        <v>8180</v>
      </c>
      <c r="D3726" s="93" t="s">
        <v>8181</v>
      </c>
      <c r="E3726" s="94">
        <v>0</v>
      </c>
      <c r="F3726" s="93" t="s">
        <v>1185</v>
      </c>
      <c r="H3726" s="3">
        <f>E3726+SUMIF('BR DTG CIKDITIRO'!C:C,C3726,'BR DTG CIKDITIRO'!E:E)</f>
        <v>0</v>
      </c>
    </row>
    <row r="3727" spans="1:8" ht="15.75" customHeight="1">
      <c r="A3727" s="93" t="s">
        <v>10539</v>
      </c>
      <c r="B3727" s="93" t="s">
        <v>876</v>
      </c>
      <c r="C3727" s="93" t="s">
        <v>10539</v>
      </c>
      <c r="D3727" s="93" t="s">
        <v>10540</v>
      </c>
      <c r="E3727" s="94">
        <v>0</v>
      </c>
      <c r="F3727" s="93" t="s">
        <v>1185</v>
      </c>
      <c r="H3727" s="3">
        <f>E3727+SUMIF('BR DTG CIKDITIRO'!C:C,C3727,'BR DTG CIKDITIRO'!E:E)</f>
        <v>0</v>
      </c>
    </row>
    <row r="3728" spans="1:8" ht="15.75" customHeight="1">
      <c r="A3728" s="93" t="s">
        <v>8184</v>
      </c>
      <c r="B3728" s="93" t="s">
        <v>876</v>
      </c>
      <c r="C3728" s="93" t="s">
        <v>8184</v>
      </c>
      <c r="D3728" s="93" t="s">
        <v>8185</v>
      </c>
      <c r="E3728" s="94">
        <v>0</v>
      </c>
      <c r="F3728" s="93" t="s">
        <v>1185</v>
      </c>
      <c r="H3728" s="3">
        <f>E3728+SUMIF('BR DTG CIKDITIRO'!C:C,C3728,'BR DTG CIKDITIRO'!E:E)</f>
        <v>0</v>
      </c>
    </row>
    <row r="3729" spans="1:8" ht="15.75" customHeight="1">
      <c r="A3729" s="93" t="s">
        <v>10541</v>
      </c>
      <c r="B3729" s="93" t="s">
        <v>876</v>
      </c>
      <c r="C3729" s="93" t="s">
        <v>10541</v>
      </c>
      <c r="D3729" s="93" t="s">
        <v>10542</v>
      </c>
      <c r="E3729" s="94">
        <v>0</v>
      </c>
      <c r="F3729" s="93" t="s">
        <v>1185</v>
      </c>
      <c r="H3729" s="3">
        <f>E3729+SUMIF('BR DTG CIKDITIRO'!C:C,C3729,'BR DTG CIKDITIRO'!E:E)</f>
        <v>0</v>
      </c>
    </row>
    <row r="3730" spans="1:8" ht="15.75" customHeight="1">
      <c r="A3730" s="93" t="s">
        <v>1934</v>
      </c>
      <c r="B3730" s="93" t="s">
        <v>876</v>
      </c>
      <c r="C3730" s="93" t="s">
        <v>1934</v>
      </c>
      <c r="D3730" s="93" t="s">
        <v>1935</v>
      </c>
      <c r="E3730" s="94">
        <v>0</v>
      </c>
      <c r="F3730" s="93" t="s">
        <v>1185</v>
      </c>
      <c r="H3730" s="3">
        <f>E3730+SUMIF('BR DTG CIKDITIRO'!C:C,C3730,'BR DTG CIKDITIRO'!E:E)</f>
        <v>0</v>
      </c>
    </row>
    <row r="3731" spans="1:8" ht="15.75" customHeight="1">
      <c r="A3731" s="93" t="s">
        <v>8186</v>
      </c>
      <c r="B3731" s="93" t="s">
        <v>876</v>
      </c>
      <c r="C3731" s="93" t="s">
        <v>8186</v>
      </c>
      <c r="D3731" s="93" t="s">
        <v>8187</v>
      </c>
      <c r="E3731" s="94">
        <v>0</v>
      </c>
      <c r="F3731" s="93" t="s">
        <v>1185</v>
      </c>
      <c r="H3731" s="3">
        <f>E3731+SUMIF('BR DTG CIKDITIRO'!C:C,C3731,'BR DTG CIKDITIRO'!E:E)</f>
        <v>0</v>
      </c>
    </row>
    <row r="3732" spans="1:8" ht="15.75" customHeight="1">
      <c r="A3732" s="93" t="s">
        <v>8188</v>
      </c>
      <c r="B3732" s="93" t="s">
        <v>876</v>
      </c>
      <c r="C3732" s="93" t="s">
        <v>8188</v>
      </c>
      <c r="D3732" s="93" t="s">
        <v>6135</v>
      </c>
      <c r="E3732" s="94">
        <v>0</v>
      </c>
      <c r="F3732" s="93" t="s">
        <v>1185</v>
      </c>
      <c r="H3732" s="3">
        <f>E3732+SUMIF('BR DTG CIKDITIRO'!C:C,C3732,'BR DTG CIKDITIRO'!E:E)</f>
        <v>0</v>
      </c>
    </row>
    <row r="3733" spans="1:8" ht="15.75" customHeight="1">
      <c r="A3733" s="93" t="s">
        <v>10543</v>
      </c>
      <c r="B3733" s="93" t="s">
        <v>876</v>
      </c>
      <c r="C3733" s="93" t="s">
        <v>10543</v>
      </c>
      <c r="D3733" s="93" t="s">
        <v>2330</v>
      </c>
      <c r="E3733" s="94">
        <v>0</v>
      </c>
      <c r="F3733" s="93" t="s">
        <v>1185</v>
      </c>
      <c r="H3733" s="3">
        <f>E3733+SUMIF('BR DTG CIKDITIRO'!C:C,C3733,'BR DTG CIKDITIRO'!E:E)</f>
        <v>0</v>
      </c>
    </row>
    <row r="3734" spans="1:8" ht="15.75" customHeight="1">
      <c r="A3734" s="93" t="s">
        <v>8192</v>
      </c>
      <c r="B3734" s="93" t="s">
        <v>876</v>
      </c>
      <c r="C3734" s="93" t="s">
        <v>8192</v>
      </c>
      <c r="D3734" s="93" t="s">
        <v>8193</v>
      </c>
      <c r="E3734" s="94">
        <v>0</v>
      </c>
      <c r="F3734" s="93" t="s">
        <v>1185</v>
      </c>
      <c r="H3734" s="3">
        <f>E3734+SUMIF('BR DTG CIKDITIRO'!C:C,C3734,'BR DTG CIKDITIRO'!E:E)</f>
        <v>0</v>
      </c>
    </row>
    <row r="3735" spans="1:8" ht="15.75" customHeight="1">
      <c r="A3735" s="93" t="s">
        <v>8194</v>
      </c>
      <c r="B3735" s="93" t="s">
        <v>876</v>
      </c>
      <c r="C3735" s="93" t="s">
        <v>8194</v>
      </c>
      <c r="D3735" s="93" t="s">
        <v>2330</v>
      </c>
      <c r="E3735" s="94">
        <v>0</v>
      </c>
      <c r="F3735" s="93" t="s">
        <v>1185</v>
      </c>
      <c r="H3735" s="3">
        <f>E3735+SUMIF('BR DTG CIKDITIRO'!C:C,C3735,'BR DTG CIKDITIRO'!E:E)</f>
        <v>0</v>
      </c>
    </row>
    <row r="3736" spans="1:8" ht="15.75" customHeight="1">
      <c r="A3736" s="93" t="s">
        <v>8195</v>
      </c>
      <c r="B3736" s="93" t="s">
        <v>876</v>
      </c>
      <c r="C3736" s="93" t="s">
        <v>8195</v>
      </c>
      <c r="D3736" s="93" t="s">
        <v>6115</v>
      </c>
      <c r="E3736" s="94">
        <v>0</v>
      </c>
      <c r="F3736" s="93" t="s">
        <v>1185</v>
      </c>
      <c r="H3736" s="3">
        <f>E3736+SUMIF('BR DTG CIKDITIRO'!C:C,C3736,'BR DTG CIKDITIRO'!E:E)</f>
        <v>0</v>
      </c>
    </row>
    <row r="3737" spans="1:8" ht="15.75" customHeight="1">
      <c r="A3737" s="93" t="s">
        <v>8196</v>
      </c>
      <c r="B3737" s="93" t="s">
        <v>876</v>
      </c>
      <c r="C3737" s="93" t="s">
        <v>8196</v>
      </c>
      <c r="D3737" s="93" t="s">
        <v>2330</v>
      </c>
      <c r="E3737" s="94">
        <v>0</v>
      </c>
      <c r="F3737" s="93" t="s">
        <v>1185</v>
      </c>
      <c r="H3737" s="3">
        <f>E3737+SUMIF('BR DTG CIKDITIRO'!C:C,C3737,'BR DTG CIKDITIRO'!E:E)</f>
        <v>0</v>
      </c>
    </row>
    <row r="3738" spans="1:8" ht="15.75" customHeight="1">
      <c r="A3738" s="93" t="s">
        <v>8197</v>
      </c>
      <c r="B3738" s="93" t="s">
        <v>876</v>
      </c>
      <c r="C3738" s="93" t="s">
        <v>8197</v>
      </c>
      <c r="D3738" s="93" t="s">
        <v>2330</v>
      </c>
      <c r="E3738" s="94">
        <v>0</v>
      </c>
      <c r="F3738" s="93" t="s">
        <v>1185</v>
      </c>
      <c r="H3738" s="3">
        <f>E3738+SUMIF('BR DTG CIKDITIRO'!C:C,C3738,'BR DTG CIKDITIRO'!E:E)</f>
        <v>0</v>
      </c>
    </row>
    <row r="3739" spans="1:8" ht="15.75" customHeight="1">
      <c r="A3739" s="93" t="s">
        <v>8198</v>
      </c>
      <c r="B3739" s="93" t="s">
        <v>876</v>
      </c>
      <c r="C3739" s="93" t="s">
        <v>8198</v>
      </c>
      <c r="D3739" s="93" t="s">
        <v>2330</v>
      </c>
      <c r="E3739" s="94">
        <v>0</v>
      </c>
      <c r="F3739" s="93" t="s">
        <v>1185</v>
      </c>
      <c r="H3739" s="3">
        <f>E3739+SUMIF('BR DTG CIKDITIRO'!C:C,C3739,'BR DTG CIKDITIRO'!E:E)</f>
        <v>0</v>
      </c>
    </row>
    <row r="3740" spans="1:8" ht="15.75" customHeight="1">
      <c r="A3740" s="93" t="s">
        <v>8199</v>
      </c>
      <c r="B3740" s="93" t="s">
        <v>876</v>
      </c>
      <c r="C3740" s="93" t="s">
        <v>8199</v>
      </c>
      <c r="D3740" s="93" t="s">
        <v>8200</v>
      </c>
      <c r="E3740" s="94">
        <v>0</v>
      </c>
      <c r="F3740" s="93" t="s">
        <v>1185</v>
      </c>
      <c r="H3740" s="3">
        <f>E3740+SUMIF('BR DTG CIKDITIRO'!C:C,C3740,'BR DTG CIKDITIRO'!E:E)</f>
        <v>0</v>
      </c>
    </row>
    <row r="3741" spans="1:8" ht="15.75" customHeight="1">
      <c r="A3741" s="93" t="s">
        <v>10544</v>
      </c>
      <c r="B3741" s="93" t="s">
        <v>876</v>
      </c>
      <c r="C3741" s="93" t="s">
        <v>10544</v>
      </c>
      <c r="D3741" s="93" t="s">
        <v>10545</v>
      </c>
      <c r="E3741" s="94">
        <v>0</v>
      </c>
      <c r="F3741" s="93" t="s">
        <v>1185</v>
      </c>
      <c r="H3741" s="3">
        <f>E3741+SUMIF('BR DTG CIKDITIRO'!C:C,C3741,'BR DTG CIKDITIRO'!E:E)</f>
        <v>0</v>
      </c>
    </row>
    <row r="3742" spans="1:8" ht="15.75" customHeight="1">
      <c r="A3742" s="93" t="s">
        <v>10546</v>
      </c>
      <c r="B3742" s="93" t="s">
        <v>876</v>
      </c>
      <c r="C3742" s="93" t="s">
        <v>10546</v>
      </c>
      <c r="D3742" s="93" t="s">
        <v>10547</v>
      </c>
      <c r="E3742" s="94">
        <v>0</v>
      </c>
      <c r="F3742" s="93" t="s">
        <v>1185</v>
      </c>
      <c r="H3742" s="3">
        <f>E3742+SUMIF('BR DTG CIKDITIRO'!C:C,C3742,'BR DTG CIKDITIRO'!E:E)</f>
        <v>0</v>
      </c>
    </row>
    <row r="3743" spans="1:8" ht="15.75" customHeight="1">
      <c r="A3743" s="93" t="s">
        <v>10548</v>
      </c>
      <c r="B3743" s="93" t="s">
        <v>876</v>
      </c>
      <c r="C3743" s="93" t="s">
        <v>10548</v>
      </c>
      <c r="D3743" s="93" t="s">
        <v>10549</v>
      </c>
      <c r="E3743" s="94">
        <v>0</v>
      </c>
      <c r="F3743" s="93" t="s">
        <v>1185</v>
      </c>
      <c r="H3743" s="3">
        <f>E3743+SUMIF('BR DTG CIKDITIRO'!C:C,C3743,'BR DTG CIKDITIRO'!E:E)</f>
        <v>0</v>
      </c>
    </row>
    <row r="3744" spans="1:8" ht="15.75" customHeight="1">
      <c r="A3744" s="93" t="s">
        <v>10550</v>
      </c>
      <c r="B3744" s="93" t="s">
        <v>876</v>
      </c>
      <c r="C3744" s="93" t="s">
        <v>10550</v>
      </c>
      <c r="D3744" s="93" t="s">
        <v>10551</v>
      </c>
      <c r="E3744" s="94">
        <v>0</v>
      </c>
      <c r="F3744" s="93" t="s">
        <v>1185</v>
      </c>
      <c r="H3744" s="3">
        <f>E3744+SUMIF('BR DTG CIKDITIRO'!C:C,C3744,'BR DTG CIKDITIRO'!E:E)</f>
        <v>0</v>
      </c>
    </row>
    <row r="3745" spans="1:8" ht="15.75" customHeight="1">
      <c r="A3745" s="93" t="s">
        <v>10552</v>
      </c>
      <c r="B3745" s="93" t="s">
        <v>876</v>
      </c>
      <c r="C3745" s="93" t="s">
        <v>10552</v>
      </c>
      <c r="D3745" s="93" t="s">
        <v>10553</v>
      </c>
      <c r="E3745" s="94">
        <v>0</v>
      </c>
      <c r="F3745" s="93" t="s">
        <v>1185</v>
      </c>
      <c r="H3745" s="3">
        <f>E3745+SUMIF('BR DTG CIKDITIRO'!C:C,C3745,'BR DTG CIKDITIRO'!E:E)</f>
        <v>0</v>
      </c>
    </row>
    <row r="3746" spans="1:8" ht="15.75" customHeight="1">
      <c r="A3746" s="93" t="s">
        <v>10554</v>
      </c>
      <c r="B3746" s="93" t="s">
        <v>876</v>
      </c>
      <c r="C3746" s="93" t="s">
        <v>10554</v>
      </c>
      <c r="D3746" s="93" t="s">
        <v>10555</v>
      </c>
      <c r="E3746" s="94">
        <v>0</v>
      </c>
      <c r="F3746" s="93" t="s">
        <v>1185</v>
      </c>
      <c r="H3746" s="3">
        <f>E3746+SUMIF('BR DTG CIKDITIRO'!C:C,C3746,'BR DTG CIKDITIRO'!E:E)</f>
        <v>0</v>
      </c>
    </row>
    <row r="3747" spans="1:8" ht="15.75" customHeight="1">
      <c r="A3747" s="93" t="s">
        <v>10556</v>
      </c>
      <c r="B3747" s="93" t="s">
        <v>876</v>
      </c>
      <c r="C3747" s="93" t="s">
        <v>10556</v>
      </c>
      <c r="D3747" s="93" t="s">
        <v>10557</v>
      </c>
      <c r="E3747" s="94">
        <v>0</v>
      </c>
      <c r="F3747" s="93" t="s">
        <v>1185</v>
      </c>
      <c r="H3747" s="3">
        <f>E3747+SUMIF('BR DTG CIKDITIRO'!C:C,C3747,'BR DTG CIKDITIRO'!E:E)</f>
        <v>0</v>
      </c>
    </row>
    <row r="3748" spans="1:8" ht="15.75" customHeight="1">
      <c r="A3748" s="93" t="s">
        <v>10558</v>
      </c>
      <c r="B3748" s="93" t="s">
        <v>876</v>
      </c>
      <c r="C3748" s="93" t="s">
        <v>10558</v>
      </c>
      <c r="D3748" s="93" t="s">
        <v>10559</v>
      </c>
      <c r="E3748" s="94">
        <v>0</v>
      </c>
      <c r="F3748" s="93" t="s">
        <v>1185</v>
      </c>
      <c r="H3748" s="3">
        <f>E3748+SUMIF('BR DTG CIKDITIRO'!C:C,C3748,'BR DTG CIKDITIRO'!E:E)</f>
        <v>0</v>
      </c>
    </row>
    <row r="3749" spans="1:8" ht="15.75" customHeight="1">
      <c r="A3749" s="93" t="s">
        <v>10560</v>
      </c>
      <c r="B3749" s="93" t="s">
        <v>876</v>
      </c>
      <c r="C3749" s="93" t="s">
        <v>10560</v>
      </c>
      <c r="D3749" s="93" t="s">
        <v>10561</v>
      </c>
      <c r="E3749" s="94">
        <v>0</v>
      </c>
      <c r="F3749" s="93" t="s">
        <v>1185</v>
      </c>
      <c r="H3749" s="3">
        <f>E3749+SUMIF('BR DTG CIKDITIRO'!C:C,C3749,'BR DTG CIKDITIRO'!E:E)</f>
        <v>0</v>
      </c>
    </row>
    <row r="3750" spans="1:8" ht="15.75" customHeight="1">
      <c r="A3750" s="93" t="s">
        <v>8202</v>
      </c>
      <c r="B3750" s="93" t="s">
        <v>876</v>
      </c>
      <c r="C3750" s="93" t="s">
        <v>8202</v>
      </c>
      <c r="D3750" s="93" t="s">
        <v>8203</v>
      </c>
      <c r="E3750" s="94">
        <v>0</v>
      </c>
      <c r="F3750" s="93" t="s">
        <v>1185</v>
      </c>
      <c r="H3750" s="3">
        <f>E3750+SUMIF('BR DTG CIKDITIRO'!C:C,C3750,'BR DTG CIKDITIRO'!E:E)</f>
        <v>0</v>
      </c>
    </row>
    <row r="3751" spans="1:8" ht="15.75" customHeight="1">
      <c r="A3751" s="93" t="s">
        <v>8204</v>
      </c>
      <c r="B3751" s="93" t="s">
        <v>877</v>
      </c>
      <c r="C3751" s="93" t="s">
        <v>8204</v>
      </c>
      <c r="D3751" s="93" t="s">
        <v>8205</v>
      </c>
      <c r="E3751" s="94">
        <v>0</v>
      </c>
      <c r="F3751" s="93" t="s">
        <v>1185</v>
      </c>
      <c r="H3751" s="3">
        <f>E3751+SUMIF('BR DTG CIKDITIRO'!C:C,C3751,'BR DTG CIKDITIRO'!E:E)</f>
        <v>0</v>
      </c>
    </row>
    <row r="3752" spans="1:8" ht="15.75" customHeight="1">
      <c r="A3752" s="93" t="s">
        <v>8206</v>
      </c>
      <c r="B3752" s="93" t="s">
        <v>876</v>
      </c>
      <c r="C3752" s="93" t="s">
        <v>8206</v>
      </c>
      <c r="D3752" s="93" t="s">
        <v>8207</v>
      </c>
      <c r="E3752" s="94">
        <v>0</v>
      </c>
      <c r="F3752" s="93" t="s">
        <v>1185</v>
      </c>
      <c r="H3752" s="3">
        <f>E3752+SUMIF('BR DTG CIKDITIRO'!C:C,C3752,'BR DTG CIKDITIRO'!E:E)</f>
        <v>0</v>
      </c>
    </row>
    <row r="3753" spans="1:8" ht="15.75" customHeight="1">
      <c r="A3753" s="93" t="s">
        <v>8208</v>
      </c>
      <c r="B3753" s="93" t="s">
        <v>876</v>
      </c>
      <c r="C3753" s="93" t="s">
        <v>8208</v>
      </c>
      <c r="D3753" s="93" t="s">
        <v>8209</v>
      </c>
      <c r="E3753" s="94">
        <v>0</v>
      </c>
      <c r="F3753" s="93" t="s">
        <v>1185</v>
      </c>
      <c r="H3753" s="3">
        <f>E3753+SUMIF('BR DTG CIKDITIRO'!C:C,C3753,'BR DTG CIKDITIRO'!E:E)</f>
        <v>0</v>
      </c>
    </row>
    <row r="3754" spans="1:8" ht="15.75" customHeight="1">
      <c r="A3754" s="93" t="s">
        <v>8210</v>
      </c>
      <c r="B3754" s="93" t="s">
        <v>876</v>
      </c>
      <c r="C3754" s="93" t="s">
        <v>8210</v>
      </c>
      <c r="D3754" s="93" t="s">
        <v>8211</v>
      </c>
      <c r="E3754" s="94">
        <v>0</v>
      </c>
      <c r="F3754" s="93" t="s">
        <v>1185</v>
      </c>
      <c r="H3754" s="3">
        <f>E3754+SUMIF('BR DTG CIKDITIRO'!C:C,C3754,'BR DTG CIKDITIRO'!E:E)</f>
        <v>0</v>
      </c>
    </row>
    <row r="3755" spans="1:8" ht="15.75" customHeight="1">
      <c r="A3755" s="93" t="s">
        <v>8212</v>
      </c>
      <c r="B3755" s="93" t="s">
        <v>876</v>
      </c>
      <c r="C3755" s="93" t="s">
        <v>8212</v>
      </c>
      <c r="D3755" s="93" t="s">
        <v>2330</v>
      </c>
      <c r="E3755" s="94">
        <v>0</v>
      </c>
      <c r="F3755" s="93" t="s">
        <v>1185</v>
      </c>
      <c r="H3755" s="3">
        <f>E3755+SUMIF('BR DTG CIKDITIRO'!C:C,C3755,'BR DTG CIKDITIRO'!E:E)</f>
        <v>0</v>
      </c>
    </row>
    <row r="3756" spans="1:8" ht="15.75" customHeight="1">
      <c r="A3756" s="93" t="s">
        <v>2312</v>
      </c>
      <c r="B3756" s="93" t="s">
        <v>876</v>
      </c>
      <c r="C3756" s="93" t="s">
        <v>2312</v>
      </c>
      <c r="D3756" s="93" t="s">
        <v>2313</v>
      </c>
      <c r="E3756" s="94">
        <v>0</v>
      </c>
      <c r="F3756" s="93" t="s">
        <v>1185</v>
      </c>
      <c r="H3756" s="3">
        <f>E3756+SUMIF('BR DTG CIKDITIRO'!C:C,C3756,'BR DTG CIKDITIRO'!E:E)</f>
        <v>0</v>
      </c>
    </row>
    <row r="3757" spans="1:8" ht="15.75" customHeight="1">
      <c r="A3757" s="93" t="s">
        <v>8213</v>
      </c>
      <c r="B3757" s="93" t="s">
        <v>876</v>
      </c>
      <c r="C3757" s="93" t="s">
        <v>8213</v>
      </c>
      <c r="D3757" s="93" t="s">
        <v>10562</v>
      </c>
      <c r="E3757" s="94">
        <v>0</v>
      </c>
      <c r="F3757" s="93" t="s">
        <v>1185</v>
      </c>
      <c r="H3757" s="3">
        <f>E3757+SUMIF('BR DTG CIKDITIRO'!C:C,C3757,'BR DTG CIKDITIRO'!E:E)</f>
        <v>0</v>
      </c>
    </row>
    <row r="3758" spans="1:8" ht="15.75" customHeight="1">
      <c r="A3758" s="93" t="s">
        <v>10563</v>
      </c>
      <c r="B3758" s="93" t="s">
        <v>876</v>
      </c>
      <c r="C3758" s="93" t="s">
        <v>10563</v>
      </c>
      <c r="D3758" s="93" t="s">
        <v>10564</v>
      </c>
      <c r="E3758" s="94">
        <v>0</v>
      </c>
      <c r="F3758" s="93" t="s">
        <v>1185</v>
      </c>
      <c r="H3758" s="3">
        <f>E3758+SUMIF('BR DTG CIKDITIRO'!C:C,C3758,'BR DTG CIKDITIRO'!E:E)</f>
        <v>0</v>
      </c>
    </row>
    <row r="3759" spans="1:8" ht="15.75" customHeight="1">
      <c r="A3759" s="93" t="s">
        <v>10565</v>
      </c>
      <c r="B3759" s="93" t="s">
        <v>876</v>
      </c>
      <c r="C3759" s="93" t="s">
        <v>10565</v>
      </c>
      <c r="D3759" s="93" t="s">
        <v>10566</v>
      </c>
      <c r="E3759" s="94">
        <v>0</v>
      </c>
      <c r="F3759" s="93" t="s">
        <v>1185</v>
      </c>
      <c r="H3759" s="3">
        <f>E3759+SUMIF('BR DTG CIKDITIRO'!C:C,C3759,'BR DTG CIKDITIRO'!E:E)</f>
        <v>0</v>
      </c>
    </row>
    <row r="3760" spans="1:8" ht="15.75" customHeight="1">
      <c r="A3760" s="93" t="s">
        <v>10567</v>
      </c>
      <c r="B3760" s="93" t="s">
        <v>876</v>
      </c>
      <c r="C3760" s="93" t="s">
        <v>10567</v>
      </c>
      <c r="D3760" s="93" t="s">
        <v>10568</v>
      </c>
      <c r="E3760" s="94">
        <v>0</v>
      </c>
      <c r="F3760" s="93" t="s">
        <v>1185</v>
      </c>
      <c r="H3760" s="3">
        <f>E3760+SUMIF('BR DTG CIKDITIRO'!C:C,C3760,'BR DTG CIKDITIRO'!E:E)</f>
        <v>0</v>
      </c>
    </row>
    <row r="3761" spans="1:8" ht="15.75" customHeight="1">
      <c r="A3761" s="93" t="s">
        <v>8217</v>
      </c>
      <c r="B3761" s="93" t="s">
        <v>876</v>
      </c>
      <c r="C3761" s="93" t="s">
        <v>8217</v>
      </c>
      <c r="D3761" s="93" t="s">
        <v>10569</v>
      </c>
      <c r="E3761" s="94">
        <v>0</v>
      </c>
      <c r="F3761" s="93" t="s">
        <v>1185</v>
      </c>
      <c r="H3761" s="3">
        <f>E3761+SUMIF('BR DTG CIKDITIRO'!C:C,C3761,'BR DTG CIKDITIRO'!E:E)</f>
        <v>0</v>
      </c>
    </row>
    <row r="3762" spans="1:8" ht="15.75" customHeight="1">
      <c r="A3762" s="93" t="s">
        <v>8223</v>
      </c>
      <c r="B3762" s="93" t="s">
        <v>876</v>
      </c>
      <c r="C3762" s="93" t="s">
        <v>8223</v>
      </c>
      <c r="D3762" s="93" t="s">
        <v>8224</v>
      </c>
      <c r="E3762" s="94">
        <v>0</v>
      </c>
      <c r="F3762" s="93" t="s">
        <v>1185</v>
      </c>
      <c r="H3762" s="3">
        <f>E3762+SUMIF('BR DTG CIKDITIRO'!C:C,C3762,'BR DTG CIKDITIRO'!E:E)</f>
        <v>0</v>
      </c>
    </row>
    <row r="3763" spans="1:8" ht="15.75" customHeight="1">
      <c r="A3763" s="93" t="s">
        <v>10570</v>
      </c>
      <c r="B3763" s="93" t="s">
        <v>876</v>
      </c>
      <c r="C3763" s="93" t="s">
        <v>10570</v>
      </c>
      <c r="D3763" s="93" t="s">
        <v>10571</v>
      </c>
      <c r="E3763" s="94">
        <v>0</v>
      </c>
      <c r="F3763" s="93" t="s">
        <v>1185</v>
      </c>
      <c r="H3763" s="3">
        <f>E3763+SUMIF('BR DTG CIKDITIRO'!C:C,C3763,'BR DTG CIKDITIRO'!E:E)</f>
        <v>0</v>
      </c>
    </row>
    <row r="3764" spans="1:8" ht="15.75" customHeight="1">
      <c r="A3764" s="93" t="s">
        <v>8225</v>
      </c>
      <c r="B3764" s="93" t="s">
        <v>876</v>
      </c>
      <c r="C3764" s="93" t="s">
        <v>8225</v>
      </c>
      <c r="D3764" s="93" t="s">
        <v>10572</v>
      </c>
      <c r="E3764" s="94">
        <v>0</v>
      </c>
      <c r="F3764" s="93" t="s">
        <v>1185</v>
      </c>
      <c r="H3764" s="3">
        <f>E3764+SUMIF('BR DTG CIKDITIRO'!C:C,C3764,'BR DTG CIKDITIRO'!E:E)</f>
        <v>0</v>
      </c>
    </row>
    <row r="3765" spans="1:8" ht="15.75" customHeight="1">
      <c r="A3765" s="93" t="s">
        <v>8229</v>
      </c>
      <c r="B3765" s="93" t="s">
        <v>876</v>
      </c>
      <c r="C3765" s="93" t="s">
        <v>8229</v>
      </c>
      <c r="D3765" s="93" t="s">
        <v>10573</v>
      </c>
      <c r="E3765" s="94">
        <v>0</v>
      </c>
      <c r="F3765" s="93" t="s">
        <v>1185</v>
      </c>
      <c r="H3765" s="3">
        <f>E3765+SUMIF('BR DTG CIKDITIRO'!C:C,C3765,'BR DTG CIKDITIRO'!E:E)</f>
        <v>0</v>
      </c>
    </row>
    <row r="3766" spans="1:8" ht="15.75" customHeight="1">
      <c r="A3766" s="93" t="s">
        <v>10574</v>
      </c>
      <c r="B3766" s="93" t="s">
        <v>876</v>
      </c>
      <c r="C3766" s="93" t="s">
        <v>10574</v>
      </c>
      <c r="D3766" s="93" t="s">
        <v>10575</v>
      </c>
      <c r="E3766" s="94">
        <v>0</v>
      </c>
      <c r="F3766" s="93" t="s">
        <v>1185</v>
      </c>
      <c r="H3766" s="3">
        <f>E3766+SUMIF('BR DTG CIKDITIRO'!C:C,C3766,'BR DTG CIKDITIRO'!E:E)</f>
        <v>0</v>
      </c>
    </row>
    <row r="3767" spans="1:8" ht="15.75" customHeight="1">
      <c r="A3767" s="93" t="s">
        <v>8235</v>
      </c>
      <c r="B3767" s="93" t="s">
        <v>876</v>
      </c>
      <c r="C3767" s="93" t="s">
        <v>8235</v>
      </c>
      <c r="D3767" s="93" t="s">
        <v>10576</v>
      </c>
      <c r="E3767" s="94">
        <v>0</v>
      </c>
      <c r="F3767" s="93" t="s">
        <v>1185</v>
      </c>
      <c r="H3767" s="3">
        <f>E3767+SUMIF('BR DTG CIKDITIRO'!C:C,C3767,'BR DTG CIKDITIRO'!E:E)</f>
        <v>0</v>
      </c>
    </row>
    <row r="3768" spans="1:8" ht="15.75" customHeight="1">
      <c r="A3768" s="93" t="s">
        <v>8241</v>
      </c>
      <c r="B3768" s="93" t="s">
        <v>876</v>
      </c>
      <c r="C3768" s="93" t="s">
        <v>8241</v>
      </c>
      <c r="D3768" s="93" t="s">
        <v>2330</v>
      </c>
      <c r="E3768" s="94">
        <v>0</v>
      </c>
      <c r="F3768" s="93" t="s">
        <v>1185</v>
      </c>
      <c r="H3768" s="3">
        <f>E3768+SUMIF('BR DTG CIKDITIRO'!C:C,C3768,'BR DTG CIKDITIRO'!E:E)</f>
        <v>0</v>
      </c>
    </row>
    <row r="3769" spans="1:8" ht="15.75" customHeight="1">
      <c r="A3769" s="93" t="s">
        <v>10577</v>
      </c>
      <c r="B3769" s="93" t="s">
        <v>876</v>
      </c>
      <c r="C3769" s="93" t="s">
        <v>10577</v>
      </c>
      <c r="D3769" s="93" t="s">
        <v>10578</v>
      </c>
      <c r="E3769" s="94">
        <v>0</v>
      </c>
      <c r="F3769" s="93" t="s">
        <v>1185</v>
      </c>
      <c r="H3769" s="3">
        <f>E3769+SUMIF('BR DTG CIKDITIRO'!C:C,C3769,'BR DTG CIKDITIRO'!E:E)</f>
        <v>0</v>
      </c>
    </row>
    <row r="3770" spans="1:8" ht="15.75" customHeight="1">
      <c r="A3770" s="93" t="s">
        <v>10579</v>
      </c>
      <c r="B3770" s="93" t="s">
        <v>876</v>
      </c>
      <c r="C3770" s="93" t="s">
        <v>10579</v>
      </c>
      <c r="D3770" s="93" t="s">
        <v>10580</v>
      </c>
      <c r="E3770" s="94">
        <v>0</v>
      </c>
      <c r="F3770" s="93" t="s">
        <v>1185</v>
      </c>
      <c r="H3770" s="3">
        <f>E3770+SUMIF('BR DTG CIKDITIRO'!C:C,C3770,'BR DTG CIKDITIRO'!E:E)</f>
        <v>0</v>
      </c>
    </row>
    <row r="3771" spans="1:8" ht="15.75" customHeight="1">
      <c r="A3771" s="93" t="s">
        <v>857</v>
      </c>
      <c r="B3771" s="93" t="s">
        <v>876</v>
      </c>
      <c r="C3771" s="93" t="s">
        <v>857</v>
      </c>
      <c r="D3771" s="93" t="s">
        <v>858</v>
      </c>
      <c r="E3771" s="94">
        <v>0</v>
      </c>
      <c r="F3771" s="93" t="s">
        <v>1185</v>
      </c>
      <c r="H3771" s="3">
        <f>E3771+SUMIF('BR DTG CIKDITIRO'!C:C,C3771,'BR DTG CIKDITIRO'!E:E)</f>
        <v>0</v>
      </c>
    </row>
    <row r="3772" spans="1:8" ht="15.75" customHeight="1">
      <c r="A3772" s="93" t="s">
        <v>8244</v>
      </c>
      <c r="B3772" s="93" t="s">
        <v>876</v>
      </c>
      <c r="C3772" s="93" t="s">
        <v>8244</v>
      </c>
      <c r="D3772" s="93" t="s">
        <v>8245</v>
      </c>
      <c r="E3772" s="94">
        <v>0</v>
      </c>
      <c r="F3772" s="93" t="s">
        <v>1185</v>
      </c>
      <c r="H3772" s="3">
        <f>E3772+SUMIF('BR DTG CIKDITIRO'!C:C,C3772,'BR DTG CIKDITIRO'!E:E)</f>
        <v>0</v>
      </c>
    </row>
    <row r="3773" spans="1:8" ht="15.75" customHeight="1">
      <c r="A3773" s="93" t="s">
        <v>1478</v>
      </c>
      <c r="B3773" s="93" t="s">
        <v>876</v>
      </c>
      <c r="C3773" s="93" t="s">
        <v>1478</v>
      </c>
      <c r="D3773" s="93" t="s">
        <v>1479</v>
      </c>
      <c r="E3773" s="94">
        <v>0</v>
      </c>
      <c r="F3773" s="93" t="s">
        <v>1185</v>
      </c>
      <c r="H3773" s="3">
        <f>E3773+SUMIF('BR DTG CIKDITIRO'!C:C,C3773,'BR DTG CIKDITIRO'!E:E)</f>
        <v>0</v>
      </c>
    </row>
    <row r="3774" spans="1:8" ht="15.75" customHeight="1">
      <c r="A3774" s="93" t="s">
        <v>1936</v>
      </c>
      <c r="B3774" s="93" t="s">
        <v>876</v>
      </c>
      <c r="C3774" s="93" t="s">
        <v>1936</v>
      </c>
      <c r="D3774" s="93" t="s">
        <v>10581</v>
      </c>
      <c r="E3774" s="94">
        <v>0</v>
      </c>
      <c r="F3774" s="93" t="s">
        <v>1185</v>
      </c>
      <c r="H3774" s="3">
        <f>E3774+SUMIF('BR DTG CIKDITIRO'!C:C,C3774,'BR DTG CIKDITIRO'!E:E)</f>
        <v>0</v>
      </c>
    </row>
    <row r="3775" spans="1:8" ht="15.75" customHeight="1">
      <c r="A3775" s="93" t="s">
        <v>8246</v>
      </c>
      <c r="B3775" s="93" t="s">
        <v>876</v>
      </c>
      <c r="C3775" s="93" t="s">
        <v>8246</v>
      </c>
      <c r="D3775" s="93" t="s">
        <v>2330</v>
      </c>
      <c r="E3775" s="94">
        <v>0</v>
      </c>
      <c r="F3775" s="93" t="s">
        <v>1185</v>
      </c>
      <c r="H3775" s="3">
        <f>E3775+SUMIF('BR DTG CIKDITIRO'!C:C,C3775,'BR DTG CIKDITIRO'!E:E)</f>
        <v>0</v>
      </c>
    </row>
    <row r="3776" spans="1:8" ht="15.75" customHeight="1">
      <c r="A3776" s="93" t="s">
        <v>8249</v>
      </c>
      <c r="B3776" s="93" t="s">
        <v>876</v>
      </c>
      <c r="C3776" s="93" t="s">
        <v>8249</v>
      </c>
      <c r="D3776" s="93" t="s">
        <v>10582</v>
      </c>
      <c r="E3776" s="94">
        <v>0</v>
      </c>
      <c r="F3776" s="93" t="s">
        <v>1185</v>
      </c>
      <c r="H3776" s="3">
        <f>E3776+SUMIF('BR DTG CIKDITIRO'!C:C,C3776,'BR DTG CIKDITIRO'!E:E)</f>
        <v>0</v>
      </c>
    </row>
    <row r="3777" spans="1:8" ht="15.75" customHeight="1">
      <c r="A3777" s="93" t="s">
        <v>8251</v>
      </c>
      <c r="B3777" s="93" t="s">
        <v>876</v>
      </c>
      <c r="C3777" s="93" t="s">
        <v>8251</v>
      </c>
      <c r="D3777" s="93" t="s">
        <v>8252</v>
      </c>
      <c r="E3777" s="94">
        <v>0</v>
      </c>
      <c r="F3777" s="93" t="s">
        <v>1185</v>
      </c>
      <c r="H3777" s="3">
        <f>E3777+SUMIF('BR DTG CIKDITIRO'!C:C,C3777,'BR DTG CIKDITIRO'!E:E)</f>
        <v>0</v>
      </c>
    </row>
    <row r="3778" spans="1:8" ht="15.75" customHeight="1">
      <c r="A3778" s="93" t="s">
        <v>8253</v>
      </c>
      <c r="B3778" s="93" t="s">
        <v>876</v>
      </c>
      <c r="C3778" s="93" t="s">
        <v>8253</v>
      </c>
      <c r="D3778" s="93" t="s">
        <v>10583</v>
      </c>
      <c r="E3778" s="94">
        <v>0</v>
      </c>
      <c r="F3778" s="93" t="s">
        <v>1185</v>
      </c>
      <c r="H3778" s="3">
        <f>E3778+SUMIF('BR DTG CIKDITIRO'!C:C,C3778,'BR DTG CIKDITIRO'!E:E)</f>
        <v>0</v>
      </c>
    </row>
    <row r="3779" spans="1:8" ht="15.75" customHeight="1">
      <c r="A3779" s="93" t="s">
        <v>8255</v>
      </c>
      <c r="B3779" s="93" t="s">
        <v>876</v>
      </c>
      <c r="C3779" s="93" t="s">
        <v>8255</v>
      </c>
      <c r="D3779" s="93" t="s">
        <v>8256</v>
      </c>
      <c r="E3779" s="94">
        <v>0</v>
      </c>
      <c r="F3779" s="93" t="s">
        <v>1185</v>
      </c>
      <c r="H3779" s="3">
        <f>E3779+SUMIF('BR DTG CIKDITIRO'!C:C,C3779,'BR DTG CIKDITIRO'!E:E)</f>
        <v>0</v>
      </c>
    </row>
    <row r="3780" spans="1:8" ht="15.75" customHeight="1">
      <c r="A3780" s="93" t="s">
        <v>2296</v>
      </c>
      <c r="B3780" s="93" t="s">
        <v>1185</v>
      </c>
      <c r="C3780" s="93" t="s">
        <v>2296</v>
      </c>
      <c r="D3780" s="93" t="s">
        <v>2297</v>
      </c>
      <c r="E3780" s="94">
        <v>0</v>
      </c>
      <c r="F3780" s="93" t="s">
        <v>1185</v>
      </c>
      <c r="H3780" s="3">
        <f>E3780+SUMIF('BR DTG CIKDITIRO'!C:C,C3780,'BR DTG CIKDITIRO'!E:E)</f>
        <v>0</v>
      </c>
    </row>
    <row r="3781" spans="1:8" ht="15.75" customHeight="1">
      <c r="A3781" s="93" t="s">
        <v>607</v>
      </c>
      <c r="B3781" s="93" t="s">
        <v>876</v>
      </c>
      <c r="C3781" s="93" t="s">
        <v>607</v>
      </c>
      <c r="D3781" s="93" t="s">
        <v>859</v>
      </c>
      <c r="E3781" s="94">
        <v>0</v>
      </c>
      <c r="F3781" s="93" t="s">
        <v>1185</v>
      </c>
      <c r="H3781" s="3">
        <f>E3781+SUMIF('BR DTG CIKDITIRO'!C:C,C3781,'BR DTG CIKDITIRO'!E:E)</f>
        <v>0</v>
      </c>
    </row>
    <row r="3782" spans="1:8" ht="15.75" customHeight="1">
      <c r="A3782" s="93" t="s">
        <v>8258</v>
      </c>
      <c r="B3782" s="93" t="s">
        <v>876</v>
      </c>
      <c r="C3782" s="93" t="s">
        <v>8258</v>
      </c>
      <c r="D3782" s="93" t="s">
        <v>8259</v>
      </c>
      <c r="E3782" s="94">
        <v>0</v>
      </c>
      <c r="F3782" s="93" t="s">
        <v>1185</v>
      </c>
      <c r="H3782" s="3">
        <f>E3782+SUMIF('BR DTG CIKDITIRO'!C:C,C3782,'BR DTG CIKDITIRO'!E:E)</f>
        <v>0</v>
      </c>
    </row>
    <row r="3783" spans="1:8" ht="15.75" customHeight="1">
      <c r="A3783" s="93" t="s">
        <v>8264</v>
      </c>
      <c r="B3783" s="93" t="s">
        <v>876</v>
      </c>
      <c r="C3783" s="93" t="s">
        <v>8264</v>
      </c>
      <c r="D3783" s="93" t="s">
        <v>10584</v>
      </c>
      <c r="E3783" s="94">
        <v>0</v>
      </c>
      <c r="F3783" s="93" t="s">
        <v>1185</v>
      </c>
      <c r="H3783" s="3">
        <f>E3783+SUMIF('BR DTG CIKDITIRO'!C:C,C3783,'BR DTG CIKDITIRO'!E:E)</f>
        <v>0</v>
      </c>
    </row>
    <row r="3784" spans="1:8" ht="15.75" customHeight="1">
      <c r="A3784" s="93" t="s">
        <v>8266</v>
      </c>
      <c r="B3784" s="93" t="s">
        <v>876</v>
      </c>
      <c r="C3784" s="93" t="s">
        <v>8266</v>
      </c>
      <c r="D3784" s="93" t="s">
        <v>8267</v>
      </c>
      <c r="E3784" s="94">
        <v>0</v>
      </c>
      <c r="F3784" s="93" t="s">
        <v>1185</v>
      </c>
      <c r="H3784" s="3">
        <f>E3784+SUMIF('BR DTG CIKDITIRO'!C:C,C3784,'BR DTG CIKDITIRO'!E:E)</f>
        <v>0</v>
      </c>
    </row>
    <row r="3785" spans="1:8" ht="15.75" customHeight="1">
      <c r="A3785" s="93" t="s">
        <v>10585</v>
      </c>
      <c r="B3785" s="93" t="s">
        <v>876</v>
      </c>
      <c r="C3785" s="93" t="s">
        <v>10585</v>
      </c>
      <c r="D3785" s="93" t="s">
        <v>10586</v>
      </c>
      <c r="E3785" s="94">
        <v>0</v>
      </c>
      <c r="F3785" s="93" t="s">
        <v>1185</v>
      </c>
      <c r="H3785" s="3">
        <f>E3785+SUMIF('BR DTG CIKDITIRO'!C:C,C3785,'BR DTG CIKDITIRO'!E:E)</f>
        <v>0</v>
      </c>
    </row>
    <row r="3786" spans="1:8" ht="15.75" customHeight="1">
      <c r="A3786" s="93" t="s">
        <v>1480</v>
      </c>
      <c r="B3786" s="93" t="s">
        <v>876</v>
      </c>
      <c r="C3786" s="93" t="s">
        <v>1480</v>
      </c>
      <c r="D3786" s="93" t="s">
        <v>1481</v>
      </c>
      <c r="E3786" s="94">
        <v>0</v>
      </c>
      <c r="F3786" s="93" t="s">
        <v>1185</v>
      </c>
      <c r="H3786" s="3">
        <f>E3786+SUMIF('BR DTG CIKDITIRO'!C:C,C3786,'BR DTG CIKDITIRO'!E:E)</f>
        <v>0</v>
      </c>
    </row>
    <row r="3787" spans="1:8" ht="15.75" customHeight="1">
      <c r="A3787" s="93" t="s">
        <v>8272</v>
      </c>
      <c r="B3787" s="93" t="s">
        <v>876</v>
      </c>
      <c r="C3787" s="93" t="s">
        <v>8272</v>
      </c>
      <c r="D3787" s="93" t="s">
        <v>8273</v>
      </c>
      <c r="E3787" s="94">
        <v>0</v>
      </c>
      <c r="F3787" s="93" t="s">
        <v>1185</v>
      </c>
      <c r="H3787" s="3">
        <f>E3787+SUMIF('BR DTG CIKDITIRO'!C:C,C3787,'BR DTG CIKDITIRO'!E:E)</f>
        <v>0</v>
      </c>
    </row>
    <row r="3788" spans="1:8" ht="15.75" customHeight="1">
      <c r="A3788" s="93" t="s">
        <v>8276</v>
      </c>
      <c r="B3788" s="93" t="s">
        <v>876</v>
      </c>
      <c r="C3788" s="93" t="s">
        <v>8276</v>
      </c>
      <c r="D3788" s="93" t="s">
        <v>8277</v>
      </c>
      <c r="E3788" s="94">
        <v>0</v>
      </c>
      <c r="F3788" s="93" t="s">
        <v>1185</v>
      </c>
      <c r="H3788" s="3">
        <f>E3788+SUMIF('BR DTG CIKDITIRO'!C:C,C3788,'BR DTG CIKDITIRO'!E:E)</f>
        <v>0</v>
      </c>
    </row>
    <row r="3789" spans="1:8" ht="15.75" customHeight="1">
      <c r="A3789" s="93" t="s">
        <v>10587</v>
      </c>
      <c r="B3789" s="93" t="s">
        <v>876</v>
      </c>
      <c r="C3789" s="93" t="s">
        <v>10587</v>
      </c>
      <c r="D3789" s="93" t="s">
        <v>10588</v>
      </c>
      <c r="E3789" s="94">
        <v>0</v>
      </c>
      <c r="F3789" s="93" t="s">
        <v>1185</v>
      </c>
      <c r="H3789" s="3">
        <f>E3789+SUMIF('BR DTG CIKDITIRO'!C:C,C3789,'BR DTG CIKDITIRO'!E:E)</f>
        <v>0</v>
      </c>
    </row>
    <row r="3790" spans="1:8" ht="15.75" customHeight="1">
      <c r="A3790" s="93" t="s">
        <v>10589</v>
      </c>
      <c r="B3790" s="93" t="s">
        <v>876</v>
      </c>
      <c r="C3790" s="93" t="s">
        <v>10589</v>
      </c>
      <c r="D3790" s="93" t="s">
        <v>10590</v>
      </c>
      <c r="E3790" s="94">
        <v>0</v>
      </c>
      <c r="F3790" s="93" t="s">
        <v>1185</v>
      </c>
      <c r="H3790" s="3">
        <f>E3790+SUMIF('BR DTG CIKDITIRO'!C:C,C3790,'BR DTG CIKDITIRO'!E:E)</f>
        <v>0</v>
      </c>
    </row>
    <row r="3791" spans="1:8" ht="15.75" customHeight="1">
      <c r="A3791" s="93" t="s">
        <v>8280</v>
      </c>
      <c r="B3791" s="93" t="s">
        <v>876</v>
      </c>
      <c r="C3791" s="93" t="s">
        <v>8280</v>
      </c>
      <c r="D3791" s="93" t="s">
        <v>8281</v>
      </c>
      <c r="E3791" s="94">
        <v>0</v>
      </c>
      <c r="F3791" s="93" t="s">
        <v>1185</v>
      </c>
      <c r="H3791" s="3">
        <f>E3791+SUMIF('BR DTG CIKDITIRO'!C:C,C3791,'BR DTG CIKDITIRO'!E:E)</f>
        <v>0</v>
      </c>
    </row>
    <row r="3792" spans="1:8" ht="15.75" customHeight="1">
      <c r="A3792" s="93" t="s">
        <v>10591</v>
      </c>
      <c r="B3792" s="93" t="s">
        <v>876</v>
      </c>
      <c r="C3792" s="93" t="s">
        <v>10591</v>
      </c>
      <c r="D3792" s="93" t="s">
        <v>10592</v>
      </c>
      <c r="E3792" s="94">
        <v>0</v>
      </c>
      <c r="F3792" s="93" t="s">
        <v>1185</v>
      </c>
      <c r="H3792" s="3">
        <f>E3792+SUMIF('BR DTG CIKDITIRO'!C:C,C3792,'BR DTG CIKDITIRO'!E:E)</f>
        <v>0</v>
      </c>
    </row>
    <row r="3793" spans="1:8" ht="15.75" customHeight="1">
      <c r="A3793" s="93" t="s">
        <v>10593</v>
      </c>
      <c r="B3793" s="93" t="s">
        <v>888</v>
      </c>
      <c r="C3793" s="93" t="s">
        <v>10593</v>
      </c>
      <c r="D3793" s="93" t="s">
        <v>10594</v>
      </c>
      <c r="E3793" s="94">
        <v>1</v>
      </c>
      <c r="F3793" s="93" t="s">
        <v>1185</v>
      </c>
      <c r="H3793" s="3">
        <f>E3793+SUMIF('BR DTG CIKDITIRO'!C:C,C3793,'BR DTG CIKDITIRO'!E:E)</f>
        <v>1</v>
      </c>
    </row>
    <row r="3794" spans="1:8" ht="15.75" customHeight="1">
      <c r="A3794" s="93" t="s">
        <v>2298</v>
      </c>
      <c r="B3794" s="93" t="s">
        <v>876</v>
      </c>
      <c r="C3794" s="93" t="s">
        <v>2298</v>
      </c>
      <c r="D3794" s="93" t="s">
        <v>2299</v>
      </c>
      <c r="E3794" s="94">
        <v>0</v>
      </c>
      <c r="F3794" s="93" t="s">
        <v>1185</v>
      </c>
      <c r="H3794" s="3">
        <f>E3794+SUMIF('BR DTG CIKDITIRO'!C:C,C3794,'BR DTG CIKDITIRO'!E:E)</f>
        <v>0</v>
      </c>
    </row>
    <row r="3795" spans="1:8" ht="15.75" customHeight="1">
      <c r="A3795" s="93" t="s">
        <v>10595</v>
      </c>
      <c r="B3795" s="93" t="s">
        <v>876</v>
      </c>
      <c r="C3795" s="93" t="s">
        <v>10595</v>
      </c>
      <c r="D3795" s="93" t="s">
        <v>10596</v>
      </c>
      <c r="E3795" s="94">
        <v>0</v>
      </c>
      <c r="F3795" s="93" t="s">
        <v>1185</v>
      </c>
      <c r="H3795" s="3">
        <f>E3795+SUMIF('BR DTG CIKDITIRO'!C:C,C3795,'BR DTG CIKDITIRO'!E:E)</f>
        <v>0</v>
      </c>
    </row>
    <row r="3796" spans="1:8" ht="15.75" customHeight="1">
      <c r="A3796" s="93" t="s">
        <v>8287</v>
      </c>
      <c r="B3796" s="93" t="s">
        <v>876</v>
      </c>
      <c r="C3796" s="93" t="s">
        <v>8287</v>
      </c>
      <c r="D3796" s="93" t="s">
        <v>8288</v>
      </c>
      <c r="E3796" s="94">
        <v>0</v>
      </c>
      <c r="F3796" s="93" t="s">
        <v>1185</v>
      </c>
      <c r="H3796" s="3">
        <f>E3796+SUMIF('BR DTG CIKDITIRO'!C:C,C3796,'BR DTG CIKDITIRO'!E:E)</f>
        <v>0</v>
      </c>
    </row>
    <row r="3797" spans="1:8" ht="15.75" customHeight="1">
      <c r="A3797" s="93" t="s">
        <v>8289</v>
      </c>
      <c r="B3797" s="93" t="s">
        <v>876</v>
      </c>
      <c r="C3797" s="93" t="s">
        <v>8289</v>
      </c>
      <c r="D3797" s="93" t="s">
        <v>8290</v>
      </c>
      <c r="E3797" s="94">
        <v>0</v>
      </c>
      <c r="F3797" s="93" t="s">
        <v>1185</v>
      </c>
      <c r="H3797" s="3">
        <f>E3797+SUMIF('BR DTG CIKDITIRO'!C:C,C3797,'BR DTG CIKDITIRO'!E:E)</f>
        <v>0</v>
      </c>
    </row>
    <row r="3798" spans="1:8" ht="15.75" customHeight="1">
      <c r="A3798" s="93" t="s">
        <v>8291</v>
      </c>
      <c r="B3798" s="93" t="s">
        <v>876</v>
      </c>
      <c r="C3798" s="93" t="s">
        <v>8291</v>
      </c>
      <c r="D3798" s="93" t="s">
        <v>7598</v>
      </c>
      <c r="E3798" s="94">
        <v>0</v>
      </c>
      <c r="F3798" s="93" t="s">
        <v>1185</v>
      </c>
      <c r="H3798" s="3">
        <f>E3798+SUMIF('BR DTG CIKDITIRO'!C:C,C3798,'BR DTG CIKDITIRO'!E:E)</f>
        <v>0</v>
      </c>
    </row>
    <row r="3799" spans="1:8" ht="15.75" customHeight="1">
      <c r="A3799" s="93" t="s">
        <v>8292</v>
      </c>
      <c r="B3799" s="93" t="s">
        <v>876</v>
      </c>
      <c r="C3799" s="93" t="s">
        <v>8292</v>
      </c>
      <c r="D3799" s="93" t="s">
        <v>8293</v>
      </c>
      <c r="E3799" s="94">
        <v>0</v>
      </c>
      <c r="F3799" s="93" t="s">
        <v>1185</v>
      </c>
      <c r="H3799" s="3">
        <f>E3799+SUMIF('BR DTG CIKDITIRO'!C:C,C3799,'BR DTG CIKDITIRO'!E:E)</f>
        <v>0</v>
      </c>
    </row>
    <row r="3800" spans="1:8" ht="15.75" customHeight="1">
      <c r="A3800" s="93" t="s">
        <v>8294</v>
      </c>
      <c r="B3800" s="93" t="s">
        <v>876</v>
      </c>
      <c r="C3800" s="93" t="s">
        <v>8294</v>
      </c>
      <c r="D3800" s="93" t="s">
        <v>8295</v>
      </c>
      <c r="E3800" s="94">
        <v>0</v>
      </c>
      <c r="F3800" s="93" t="s">
        <v>1185</v>
      </c>
      <c r="H3800" s="3">
        <f>E3800+SUMIF('BR DTG CIKDITIRO'!C:C,C3800,'BR DTG CIKDITIRO'!E:E)</f>
        <v>0</v>
      </c>
    </row>
    <row r="3801" spans="1:8" ht="15.75" customHeight="1">
      <c r="A3801" s="93" t="s">
        <v>8296</v>
      </c>
      <c r="B3801" s="93" t="s">
        <v>876</v>
      </c>
      <c r="C3801" s="93" t="s">
        <v>8296</v>
      </c>
      <c r="D3801" s="93" t="s">
        <v>8297</v>
      </c>
      <c r="E3801" s="94">
        <v>0</v>
      </c>
      <c r="F3801" s="93" t="s">
        <v>1185</v>
      </c>
      <c r="H3801" s="3">
        <f>E3801+SUMIF('BR DTG CIKDITIRO'!C:C,C3801,'BR DTG CIKDITIRO'!E:E)</f>
        <v>0</v>
      </c>
    </row>
    <row r="3802" spans="1:8" ht="15.75" customHeight="1">
      <c r="A3802" s="93" t="s">
        <v>8298</v>
      </c>
      <c r="B3802" s="93" t="s">
        <v>876</v>
      </c>
      <c r="C3802" s="93" t="s">
        <v>8298</v>
      </c>
      <c r="D3802" s="93" t="s">
        <v>8299</v>
      </c>
      <c r="E3802" s="94">
        <v>0</v>
      </c>
      <c r="F3802" s="93" t="s">
        <v>1185</v>
      </c>
      <c r="H3802" s="3">
        <f>E3802+SUMIF('BR DTG CIKDITIRO'!C:C,C3802,'BR DTG CIKDITIRO'!E:E)</f>
        <v>0</v>
      </c>
    </row>
    <row r="3803" spans="1:8" ht="15.75" customHeight="1">
      <c r="A3803" s="93" t="s">
        <v>8300</v>
      </c>
      <c r="B3803" s="93" t="s">
        <v>876</v>
      </c>
      <c r="C3803" s="93" t="s">
        <v>8300</v>
      </c>
      <c r="D3803" s="93" t="s">
        <v>8301</v>
      </c>
      <c r="E3803" s="94">
        <v>0</v>
      </c>
      <c r="F3803" s="93" t="s">
        <v>1185</v>
      </c>
      <c r="H3803" s="3">
        <f>E3803+SUMIF('BR DTG CIKDITIRO'!C:C,C3803,'BR DTG CIKDITIRO'!E:E)</f>
        <v>0</v>
      </c>
    </row>
    <row r="3804" spans="1:8" ht="15.75" customHeight="1">
      <c r="A3804" s="93" t="s">
        <v>8302</v>
      </c>
      <c r="B3804" s="93" t="s">
        <v>876</v>
      </c>
      <c r="C3804" s="93" t="s">
        <v>8302</v>
      </c>
      <c r="D3804" s="93" t="s">
        <v>8303</v>
      </c>
      <c r="E3804" s="94">
        <v>0</v>
      </c>
      <c r="F3804" s="93" t="s">
        <v>1185</v>
      </c>
      <c r="H3804" s="3">
        <f>E3804+SUMIF('BR DTG CIKDITIRO'!C:C,C3804,'BR DTG CIKDITIRO'!E:E)</f>
        <v>0</v>
      </c>
    </row>
    <row r="3805" spans="1:8" ht="15.75" customHeight="1">
      <c r="A3805" s="93" t="s">
        <v>475</v>
      </c>
      <c r="B3805" s="93" t="s">
        <v>888</v>
      </c>
      <c r="C3805" s="93" t="s">
        <v>475</v>
      </c>
      <c r="D3805" s="93" t="s">
        <v>1296</v>
      </c>
      <c r="E3805" s="94">
        <v>2</v>
      </c>
      <c r="F3805" s="93" t="s">
        <v>1185</v>
      </c>
      <c r="H3805" s="3">
        <f>E3805+SUMIF('BR DTG CIKDITIRO'!C:C,C3805,'BR DTG CIKDITIRO'!E:E)</f>
        <v>2</v>
      </c>
    </row>
    <row r="3806" spans="1:8" ht="15.75" customHeight="1">
      <c r="A3806" s="93" t="s">
        <v>8304</v>
      </c>
      <c r="B3806" s="93" t="s">
        <v>876</v>
      </c>
      <c r="C3806" s="93" t="s">
        <v>8304</v>
      </c>
      <c r="D3806" s="93" t="s">
        <v>10597</v>
      </c>
      <c r="E3806" s="94">
        <v>0</v>
      </c>
      <c r="F3806" s="93" t="s">
        <v>1185</v>
      </c>
      <c r="H3806" s="3">
        <f>E3806+SUMIF('BR DTG CIKDITIRO'!C:C,C3806,'BR DTG CIKDITIRO'!E:E)</f>
        <v>0</v>
      </c>
    </row>
    <row r="3807" spans="1:8" ht="15.75" customHeight="1">
      <c r="A3807" s="93" t="s">
        <v>8306</v>
      </c>
      <c r="B3807" s="93" t="s">
        <v>876</v>
      </c>
      <c r="C3807" s="93" t="s">
        <v>8306</v>
      </c>
      <c r="D3807" s="93" t="s">
        <v>8307</v>
      </c>
      <c r="E3807" s="94">
        <v>0</v>
      </c>
      <c r="F3807" s="93" t="s">
        <v>1185</v>
      </c>
      <c r="H3807" s="3">
        <f>E3807+SUMIF('BR DTG CIKDITIRO'!C:C,C3807,'BR DTG CIKDITIRO'!E:E)</f>
        <v>0</v>
      </c>
    </row>
    <row r="3808" spans="1:8" ht="15.75" customHeight="1">
      <c r="A3808" s="93" t="s">
        <v>8308</v>
      </c>
      <c r="B3808" s="93" t="s">
        <v>876</v>
      </c>
      <c r="C3808" s="93" t="s">
        <v>8308</v>
      </c>
      <c r="D3808" s="93" t="s">
        <v>10598</v>
      </c>
      <c r="E3808" s="94">
        <v>0</v>
      </c>
      <c r="F3808" s="93" t="s">
        <v>1185</v>
      </c>
      <c r="H3808" s="3">
        <f>E3808+SUMIF('BR DTG CIKDITIRO'!C:C,C3808,'BR DTG CIKDITIRO'!E:E)</f>
        <v>0</v>
      </c>
    </row>
    <row r="3809" spans="1:8" ht="15.75" customHeight="1">
      <c r="A3809" s="93" t="s">
        <v>8310</v>
      </c>
      <c r="B3809" s="93" t="s">
        <v>876</v>
      </c>
      <c r="C3809" s="93" t="s">
        <v>8310</v>
      </c>
      <c r="D3809" s="93" t="s">
        <v>8311</v>
      </c>
      <c r="E3809" s="94">
        <v>0</v>
      </c>
      <c r="F3809" s="93" t="s">
        <v>1185</v>
      </c>
      <c r="H3809" s="3">
        <f>E3809+SUMIF('BR DTG CIKDITIRO'!C:C,C3809,'BR DTG CIKDITIRO'!E:E)</f>
        <v>0</v>
      </c>
    </row>
    <row r="3810" spans="1:8" ht="15.75" customHeight="1">
      <c r="A3810" s="93" t="s">
        <v>8312</v>
      </c>
      <c r="B3810" s="93" t="s">
        <v>876</v>
      </c>
      <c r="C3810" s="93" t="s">
        <v>8312</v>
      </c>
      <c r="D3810" s="93" t="s">
        <v>8313</v>
      </c>
      <c r="E3810" s="94">
        <v>0</v>
      </c>
      <c r="F3810" s="93" t="s">
        <v>1185</v>
      </c>
      <c r="H3810" s="3">
        <f>E3810+SUMIF('BR DTG CIKDITIRO'!C:C,C3810,'BR DTG CIKDITIRO'!E:E)</f>
        <v>0</v>
      </c>
    </row>
    <row r="3811" spans="1:8" ht="15.75" customHeight="1">
      <c r="A3811" s="93" t="s">
        <v>8314</v>
      </c>
      <c r="B3811" s="93" t="s">
        <v>876</v>
      </c>
      <c r="C3811" s="93" t="s">
        <v>8314</v>
      </c>
      <c r="D3811" s="93" t="s">
        <v>8315</v>
      </c>
      <c r="E3811" s="94">
        <v>0</v>
      </c>
      <c r="F3811" s="93" t="s">
        <v>1185</v>
      </c>
      <c r="H3811" s="3">
        <f>E3811+SUMIF('BR DTG CIKDITIRO'!C:C,C3811,'BR DTG CIKDITIRO'!E:E)</f>
        <v>0</v>
      </c>
    </row>
    <row r="3812" spans="1:8" ht="15.75" customHeight="1">
      <c r="A3812" s="93" t="s">
        <v>8316</v>
      </c>
      <c r="B3812" s="93" t="s">
        <v>876</v>
      </c>
      <c r="C3812" s="93" t="s">
        <v>8316</v>
      </c>
      <c r="D3812" s="93" t="s">
        <v>8317</v>
      </c>
      <c r="E3812" s="94">
        <v>0</v>
      </c>
      <c r="F3812" s="93" t="s">
        <v>1185</v>
      </c>
      <c r="H3812" s="3">
        <f>E3812+SUMIF('BR DTG CIKDITIRO'!C:C,C3812,'BR DTG CIKDITIRO'!E:E)</f>
        <v>0</v>
      </c>
    </row>
    <row r="3813" spans="1:8" ht="15.75" customHeight="1">
      <c r="A3813" s="93" t="s">
        <v>8318</v>
      </c>
      <c r="B3813" s="93" t="s">
        <v>876</v>
      </c>
      <c r="C3813" s="93" t="s">
        <v>8318</v>
      </c>
      <c r="D3813" s="93" t="s">
        <v>8319</v>
      </c>
      <c r="E3813" s="94">
        <v>0</v>
      </c>
      <c r="F3813" s="93" t="s">
        <v>1185</v>
      </c>
      <c r="H3813" s="3">
        <f>E3813+SUMIF('BR DTG CIKDITIRO'!C:C,C3813,'BR DTG CIKDITIRO'!E:E)</f>
        <v>0</v>
      </c>
    </row>
    <row r="3814" spans="1:8" ht="15.75" customHeight="1">
      <c r="A3814" s="93" t="s">
        <v>8320</v>
      </c>
      <c r="B3814" s="93" t="s">
        <v>876</v>
      </c>
      <c r="C3814" s="93" t="s">
        <v>8320</v>
      </c>
      <c r="D3814" s="93" t="s">
        <v>8321</v>
      </c>
      <c r="E3814" s="94">
        <v>0</v>
      </c>
      <c r="F3814" s="93" t="s">
        <v>1185</v>
      </c>
      <c r="H3814" s="3">
        <f>E3814+SUMIF('BR DTG CIKDITIRO'!C:C,C3814,'BR DTG CIKDITIRO'!E:E)</f>
        <v>0</v>
      </c>
    </row>
    <row r="3815" spans="1:8" ht="15.75" customHeight="1">
      <c r="A3815" s="93" t="s">
        <v>8322</v>
      </c>
      <c r="B3815" s="93" t="s">
        <v>876</v>
      </c>
      <c r="C3815" s="93" t="s">
        <v>8322</v>
      </c>
      <c r="D3815" s="93" t="s">
        <v>8323</v>
      </c>
      <c r="E3815" s="94">
        <v>0</v>
      </c>
      <c r="F3815" s="93" t="s">
        <v>1185</v>
      </c>
      <c r="H3815" s="3">
        <f>E3815+SUMIF('BR DTG CIKDITIRO'!C:C,C3815,'BR DTG CIKDITIRO'!E:E)</f>
        <v>0</v>
      </c>
    </row>
    <row r="3816" spans="1:8" ht="15.75" customHeight="1">
      <c r="A3816" s="93" t="s">
        <v>8324</v>
      </c>
      <c r="B3816" s="93" t="s">
        <v>876</v>
      </c>
      <c r="C3816" s="93" t="s">
        <v>8324</v>
      </c>
      <c r="D3816" s="93" t="s">
        <v>8325</v>
      </c>
      <c r="E3816" s="94">
        <v>0</v>
      </c>
      <c r="F3816" s="93" t="s">
        <v>1185</v>
      </c>
      <c r="H3816" s="3">
        <f>E3816+SUMIF('BR DTG CIKDITIRO'!C:C,C3816,'BR DTG CIKDITIRO'!E:E)</f>
        <v>0</v>
      </c>
    </row>
    <row r="3817" spans="1:8" ht="15.75" customHeight="1">
      <c r="A3817" s="93" t="s">
        <v>8326</v>
      </c>
      <c r="B3817" s="93" t="s">
        <v>876</v>
      </c>
      <c r="C3817" s="93" t="s">
        <v>8326</v>
      </c>
      <c r="D3817" s="93" t="s">
        <v>8327</v>
      </c>
      <c r="E3817" s="94">
        <v>0</v>
      </c>
      <c r="F3817" s="93" t="s">
        <v>1185</v>
      </c>
      <c r="H3817" s="3">
        <f>E3817+SUMIF('BR DTG CIKDITIRO'!C:C,C3817,'BR DTG CIKDITIRO'!E:E)</f>
        <v>0</v>
      </c>
    </row>
    <row r="3818" spans="1:8" ht="15.75" customHeight="1">
      <c r="A3818" s="93" t="s">
        <v>8328</v>
      </c>
      <c r="B3818" s="93" t="s">
        <v>876</v>
      </c>
      <c r="C3818" s="93" t="s">
        <v>8328</v>
      </c>
      <c r="D3818" s="93" t="s">
        <v>10599</v>
      </c>
      <c r="E3818" s="94">
        <v>0</v>
      </c>
      <c r="F3818" s="93" t="s">
        <v>1185</v>
      </c>
      <c r="H3818" s="3">
        <f>E3818+SUMIF('BR DTG CIKDITIRO'!C:C,C3818,'BR DTG CIKDITIRO'!E:E)</f>
        <v>0</v>
      </c>
    </row>
    <row r="3819" spans="1:8" ht="15.75" customHeight="1">
      <c r="A3819" s="93" t="s">
        <v>8330</v>
      </c>
      <c r="B3819" s="93" t="s">
        <v>876</v>
      </c>
      <c r="C3819" s="93" t="s">
        <v>8330</v>
      </c>
      <c r="D3819" s="93" t="s">
        <v>8331</v>
      </c>
      <c r="E3819" s="94">
        <v>0</v>
      </c>
      <c r="F3819" s="93" t="s">
        <v>1185</v>
      </c>
      <c r="H3819" s="3">
        <f>E3819+SUMIF('BR DTG CIKDITIRO'!C:C,C3819,'BR DTG CIKDITIRO'!E:E)</f>
        <v>0</v>
      </c>
    </row>
    <row r="3820" spans="1:8" ht="15.75" customHeight="1">
      <c r="A3820" s="93" t="s">
        <v>8332</v>
      </c>
      <c r="B3820" s="93" t="s">
        <v>876</v>
      </c>
      <c r="C3820" s="93" t="s">
        <v>8332</v>
      </c>
      <c r="D3820" s="93" t="s">
        <v>8333</v>
      </c>
      <c r="E3820" s="94">
        <v>0</v>
      </c>
      <c r="F3820" s="93" t="s">
        <v>1185</v>
      </c>
      <c r="H3820" s="3">
        <f>E3820+SUMIF('BR DTG CIKDITIRO'!C:C,C3820,'BR DTG CIKDITIRO'!E:E)</f>
        <v>0</v>
      </c>
    </row>
    <row r="3821" spans="1:8" ht="15.75" customHeight="1">
      <c r="A3821" s="93" t="s">
        <v>8334</v>
      </c>
      <c r="B3821" s="93" t="s">
        <v>876</v>
      </c>
      <c r="C3821" s="93" t="s">
        <v>8334</v>
      </c>
      <c r="D3821" s="93" t="s">
        <v>8335</v>
      </c>
      <c r="E3821" s="94">
        <v>0</v>
      </c>
      <c r="F3821" s="93" t="s">
        <v>1185</v>
      </c>
      <c r="H3821" s="3">
        <f>E3821+SUMIF('BR DTG CIKDITIRO'!C:C,C3821,'BR DTG CIKDITIRO'!E:E)</f>
        <v>0</v>
      </c>
    </row>
    <row r="3822" spans="1:8" ht="15.75" customHeight="1">
      <c r="A3822" s="93" t="s">
        <v>8336</v>
      </c>
      <c r="B3822" s="93" t="s">
        <v>876</v>
      </c>
      <c r="C3822" s="93" t="s">
        <v>8336</v>
      </c>
      <c r="D3822" s="93" t="s">
        <v>10600</v>
      </c>
      <c r="E3822" s="94">
        <v>0</v>
      </c>
      <c r="F3822" s="93" t="s">
        <v>1185</v>
      </c>
      <c r="H3822" s="3">
        <f>E3822+SUMIF('BR DTG CIKDITIRO'!C:C,C3822,'BR DTG CIKDITIRO'!E:E)</f>
        <v>0</v>
      </c>
    </row>
    <row r="3823" spans="1:8" ht="15.75" customHeight="1">
      <c r="A3823" s="93" t="s">
        <v>8338</v>
      </c>
      <c r="B3823" s="93" t="s">
        <v>876</v>
      </c>
      <c r="C3823" s="93" t="s">
        <v>8338</v>
      </c>
      <c r="D3823" s="93" t="s">
        <v>8339</v>
      </c>
      <c r="E3823" s="94">
        <v>0</v>
      </c>
      <c r="F3823" s="93" t="s">
        <v>1185</v>
      </c>
      <c r="H3823" s="3">
        <f>E3823+SUMIF('BR DTG CIKDITIRO'!C:C,C3823,'BR DTG CIKDITIRO'!E:E)</f>
        <v>0</v>
      </c>
    </row>
    <row r="3824" spans="1:8" ht="15.75" customHeight="1">
      <c r="A3824" s="93" t="s">
        <v>8340</v>
      </c>
      <c r="B3824" s="93" t="s">
        <v>876</v>
      </c>
      <c r="C3824" s="93" t="s">
        <v>8340</v>
      </c>
      <c r="D3824" s="93" t="s">
        <v>8341</v>
      </c>
      <c r="E3824" s="94">
        <v>0</v>
      </c>
      <c r="F3824" s="93" t="s">
        <v>1185</v>
      </c>
      <c r="H3824" s="3">
        <f>E3824+SUMIF('BR DTG CIKDITIRO'!C:C,C3824,'BR DTG CIKDITIRO'!E:E)</f>
        <v>0</v>
      </c>
    </row>
    <row r="3825" spans="1:8" ht="15.75" customHeight="1">
      <c r="A3825" s="93" t="s">
        <v>8342</v>
      </c>
      <c r="B3825" s="93" t="s">
        <v>876</v>
      </c>
      <c r="C3825" s="93" t="s">
        <v>8342</v>
      </c>
      <c r="D3825" s="93" t="s">
        <v>8343</v>
      </c>
      <c r="E3825" s="94">
        <v>0</v>
      </c>
      <c r="F3825" s="93" t="s">
        <v>1185</v>
      </c>
      <c r="H3825" s="3">
        <f>E3825+SUMIF('BR DTG CIKDITIRO'!C:C,C3825,'BR DTG CIKDITIRO'!E:E)</f>
        <v>0</v>
      </c>
    </row>
    <row r="3826" spans="1:8" ht="15.75" customHeight="1">
      <c r="A3826" s="93" t="s">
        <v>8344</v>
      </c>
      <c r="B3826" s="93" t="s">
        <v>876</v>
      </c>
      <c r="C3826" s="93" t="s">
        <v>8344</v>
      </c>
      <c r="D3826" s="93" t="s">
        <v>8345</v>
      </c>
      <c r="E3826" s="94">
        <v>0</v>
      </c>
      <c r="F3826" s="93" t="s">
        <v>1185</v>
      </c>
      <c r="H3826" s="3">
        <f>E3826+SUMIF('BR DTG CIKDITIRO'!C:C,C3826,'BR DTG CIKDITIRO'!E:E)</f>
        <v>0</v>
      </c>
    </row>
    <row r="3827" spans="1:8" ht="15.75" customHeight="1">
      <c r="A3827" s="93" t="s">
        <v>8346</v>
      </c>
      <c r="B3827" s="93" t="s">
        <v>876</v>
      </c>
      <c r="C3827" s="93" t="s">
        <v>8346</v>
      </c>
      <c r="D3827" s="93" t="s">
        <v>8347</v>
      </c>
      <c r="E3827" s="94">
        <v>0</v>
      </c>
      <c r="F3827" s="93" t="s">
        <v>1185</v>
      </c>
      <c r="H3827" s="3">
        <f>E3827+SUMIF('BR DTG CIKDITIRO'!C:C,C3827,'BR DTG CIKDITIRO'!E:E)</f>
        <v>0</v>
      </c>
    </row>
    <row r="3828" spans="1:8" ht="15.75" customHeight="1">
      <c r="A3828" s="93" t="s">
        <v>8348</v>
      </c>
      <c r="B3828" s="93" t="s">
        <v>876</v>
      </c>
      <c r="C3828" s="93" t="s">
        <v>8348</v>
      </c>
      <c r="D3828" s="93" t="s">
        <v>8349</v>
      </c>
      <c r="E3828" s="94">
        <v>0</v>
      </c>
      <c r="F3828" s="93" t="s">
        <v>1185</v>
      </c>
      <c r="H3828" s="3">
        <f>E3828+SUMIF('BR DTG CIKDITIRO'!C:C,C3828,'BR DTG CIKDITIRO'!E:E)</f>
        <v>0</v>
      </c>
    </row>
    <row r="3829" spans="1:8" ht="15.75" customHeight="1">
      <c r="A3829" s="93" t="s">
        <v>8350</v>
      </c>
      <c r="B3829" s="93" t="s">
        <v>876</v>
      </c>
      <c r="C3829" s="93" t="s">
        <v>8350</v>
      </c>
      <c r="D3829" s="93" t="s">
        <v>8351</v>
      </c>
      <c r="E3829" s="94">
        <v>0</v>
      </c>
      <c r="F3829" s="93" t="s">
        <v>1185</v>
      </c>
      <c r="H3829" s="3">
        <f>E3829+SUMIF('BR DTG CIKDITIRO'!C:C,C3829,'BR DTG CIKDITIRO'!E:E)</f>
        <v>0</v>
      </c>
    </row>
    <row r="3830" spans="1:8" ht="15.75" customHeight="1">
      <c r="A3830" s="93" t="s">
        <v>8352</v>
      </c>
      <c r="B3830" s="93" t="s">
        <v>876</v>
      </c>
      <c r="C3830" s="93" t="s">
        <v>8352</v>
      </c>
      <c r="D3830" s="93" t="s">
        <v>8353</v>
      </c>
      <c r="E3830" s="94">
        <v>0</v>
      </c>
      <c r="F3830" s="93" t="s">
        <v>1185</v>
      </c>
      <c r="H3830" s="3">
        <f>E3830+SUMIF('BR DTG CIKDITIRO'!C:C,C3830,'BR DTG CIKDITIRO'!E:E)</f>
        <v>0</v>
      </c>
    </row>
    <row r="3831" spans="1:8" ht="15.75" customHeight="1">
      <c r="A3831" s="93" t="s">
        <v>8354</v>
      </c>
      <c r="B3831" s="93" t="s">
        <v>876</v>
      </c>
      <c r="C3831" s="93" t="s">
        <v>8354</v>
      </c>
      <c r="D3831" s="93" t="s">
        <v>10601</v>
      </c>
      <c r="E3831" s="94">
        <v>0</v>
      </c>
      <c r="F3831" s="93" t="s">
        <v>1185</v>
      </c>
      <c r="H3831" s="3">
        <f>E3831+SUMIF('BR DTG CIKDITIRO'!C:C,C3831,'BR DTG CIKDITIRO'!E:E)</f>
        <v>0</v>
      </c>
    </row>
    <row r="3832" spans="1:8" ht="15.75" customHeight="1">
      <c r="A3832" s="93" t="s">
        <v>8356</v>
      </c>
      <c r="B3832" s="93" t="s">
        <v>876</v>
      </c>
      <c r="C3832" s="93" t="s">
        <v>8356</v>
      </c>
      <c r="D3832" s="93" t="s">
        <v>8357</v>
      </c>
      <c r="E3832" s="94">
        <v>0</v>
      </c>
      <c r="F3832" s="93" t="s">
        <v>1185</v>
      </c>
      <c r="H3832" s="3">
        <f>E3832+SUMIF('BR DTG CIKDITIRO'!C:C,C3832,'BR DTG CIKDITIRO'!E:E)</f>
        <v>0</v>
      </c>
    </row>
    <row r="3833" spans="1:8" ht="15.75" customHeight="1">
      <c r="A3833" s="93" t="s">
        <v>8358</v>
      </c>
      <c r="B3833" s="93" t="s">
        <v>876</v>
      </c>
      <c r="C3833" s="93" t="s">
        <v>8358</v>
      </c>
      <c r="D3833" s="93" t="s">
        <v>8359</v>
      </c>
      <c r="E3833" s="94">
        <v>0</v>
      </c>
      <c r="F3833" s="93" t="s">
        <v>1185</v>
      </c>
      <c r="H3833" s="3">
        <f>E3833+SUMIF('BR DTG CIKDITIRO'!C:C,C3833,'BR DTG CIKDITIRO'!E:E)</f>
        <v>0</v>
      </c>
    </row>
    <row r="3834" spans="1:8" ht="15.75" customHeight="1">
      <c r="A3834" s="93" t="s">
        <v>8360</v>
      </c>
      <c r="B3834" s="93" t="s">
        <v>876</v>
      </c>
      <c r="C3834" s="93" t="s">
        <v>8360</v>
      </c>
      <c r="D3834" s="93" t="s">
        <v>8361</v>
      </c>
      <c r="E3834" s="94">
        <v>0</v>
      </c>
      <c r="F3834" s="93" t="s">
        <v>1185</v>
      </c>
      <c r="H3834" s="3">
        <f>E3834+SUMIF('BR DTG CIKDITIRO'!C:C,C3834,'BR DTG CIKDITIRO'!E:E)</f>
        <v>0</v>
      </c>
    </row>
    <row r="3835" spans="1:8" ht="15.75" customHeight="1">
      <c r="A3835" s="93" t="s">
        <v>8362</v>
      </c>
      <c r="B3835" s="93" t="s">
        <v>876</v>
      </c>
      <c r="C3835" s="93" t="s">
        <v>8362</v>
      </c>
      <c r="D3835" s="93" t="s">
        <v>8363</v>
      </c>
      <c r="E3835" s="94">
        <v>0</v>
      </c>
      <c r="F3835" s="93" t="s">
        <v>1185</v>
      </c>
      <c r="H3835" s="3">
        <f>E3835+SUMIF('BR DTG CIKDITIRO'!C:C,C3835,'BR DTG CIKDITIRO'!E:E)</f>
        <v>0</v>
      </c>
    </row>
    <row r="3836" spans="1:8" ht="15.75" customHeight="1">
      <c r="A3836" s="93" t="s">
        <v>8364</v>
      </c>
      <c r="B3836" s="93" t="s">
        <v>876</v>
      </c>
      <c r="C3836" s="93" t="s">
        <v>8364</v>
      </c>
      <c r="D3836" s="93" t="s">
        <v>8365</v>
      </c>
      <c r="E3836" s="94">
        <v>0</v>
      </c>
      <c r="F3836" s="93" t="s">
        <v>1185</v>
      </c>
      <c r="H3836" s="3">
        <f>E3836+SUMIF('BR DTG CIKDITIRO'!C:C,C3836,'BR DTG CIKDITIRO'!E:E)</f>
        <v>0</v>
      </c>
    </row>
    <row r="3837" spans="1:8" ht="15.75" customHeight="1">
      <c r="A3837" s="93" t="s">
        <v>8366</v>
      </c>
      <c r="B3837" s="93" t="s">
        <v>876</v>
      </c>
      <c r="C3837" s="93" t="s">
        <v>8366</v>
      </c>
      <c r="D3837" s="93" t="s">
        <v>8367</v>
      </c>
      <c r="E3837" s="94">
        <v>0</v>
      </c>
      <c r="F3837" s="93" t="s">
        <v>1185</v>
      </c>
      <c r="H3837" s="3">
        <f>E3837+SUMIF('BR DTG CIKDITIRO'!C:C,C3837,'BR DTG CIKDITIRO'!E:E)</f>
        <v>0</v>
      </c>
    </row>
    <row r="3838" spans="1:8" ht="15.75" customHeight="1">
      <c r="A3838" s="93" t="s">
        <v>8368</v>
      </c>
      <c r="B3838" s="93" t="s">
        <v>876</v>
      </c>
      <c r="C3838" s="93" t="s">
        <v>8368</v>
      </c>
      <c r="D3838" s="93" t="s">
        <v>8369</v>
      </c>
      <c r="E3838" s="94">
        <v>0</v>
      </c>
      <c r="F3838" s="93" t="s">
        <v>1185</v>
      </c>
      <c r="H3838" s="3">
        <f>E3838+SUMIF('BR DTG CIKDITIRO'!C:C,C3838,'BR DTG CIKDITIRO'!E:E)</f>
        <v>0</v>
      </c>
    </row>
    <row r="3839" spans="1:8" ht="15.75" customHeight="1">
      <c r="A3839" s="93" t="s">
        <v>8370</v>
      </c>
      <c r="B3839" s="93" t="s">
        <v>876</v>
      </c>
      <c r="C3839" s="93" t="s">
        <v>8370</v>
      </c>
      <c r="D3839" s="93" t="s">
        <v>8371</v>
      </c>
      <c r="E3839" s="94">
        <v>0</v>
      </c>
      <c r="F3839" s="93" t="s">
        <v>1185</v>
      </c>
      <c r="H3839" s="3">
        <f>E3839+SUMIF('BR DTG CIKDITIRO'!C:C,C3839,'BR DTG CIKDITIRO'!E:E)</f>
        <v>0</v>
      </c>
    </row>
    <row r="3840" spans="1:8" ht="15.75" customHeight="1">
      <c r="A3840" s="93" t="s">
        <v>476</v>
      </c>
      <c r="B3840" s="93" t="s">
        <v>1303</v>
      </c>
      <c r="C3840" s="93" t="s">
        <v>476</v>
      </c>
      <c r="D3840" s="93" t="s">
        <v>1297</v>
      </c>
      <c r="E3840" s="94">
        <v>1</v>
      </c>
      <c r="F3840" s="93" t="s">
        <v>1185</v>
      </c>
      <c r="H3840" s="3">
        <f>E3840+SUMIF('BR DTG CIKDITIRO'!C:C,C3840,'BR DTG CIKDITIRO'!E:E)</f>
        <v>1</v>
      </c>
    </row>
    <row r="3841" spans="1:8" ht="15.75" customHeight="1">
      <c r="A3841" s="93" t="s">
        <v>8372</v>
      </c>
      <c r="B3841" s="93" t="s">
        <v>876</v>
      </c>
      <c r="C3841" s="93" t="s">
        <v>8372</v>
      </c>
      <c r="D3841" s="93" t="s">
        <v>8373</v>
      </c>
      <c r="E3841" s="94">
        <v>0</v>
      </c>
      <c r="F3841" s="93" t="s">
        <v>1185</v>
      </c>
      <c r="H3841" s="3">
        <f>E3841+SUMIF('BR DTG CIKDITIRO'!C:C,C3841,'BR DTG CIKDITIRO'!E:E)</f>
        <v>0</v>
      </c>
    </row>
    <row r="3842" spans="1:8" ht="15.75" customHeight="1">
      <c r="A3842" s="93" t="s">
        <v>8374</v>
      </c>
      <c r="B3842" s="93" t="s">
        <v>876</v>
      </c>
      <c r="C3842" s="93" t="s">
        <v>8374</v>
      </c>
      <c r="D3842" s="93" t="s">
        <v>8375</v>
      </c>
      <c r="E3842" s="94">
        <v>0</v>
      </c>
      <c r="F3842" s="93" t="s">
        <v>1185</v>
      </c>
      <c r="H3842" s="3">
        <f>E3842+SUMIF('BR DTG CIKDITIRO'!C:C,C3842,'BR DTG CIKDITIRO'!E:E)</f>
        <v>0</v>
      </c>
    </row>
    <row r="3843" spans="1:8" ht="15.75" customHeight="1">
      <c r="A3843" s="93" t="s">
        <v>8376</v>
      </c>
      <c r="B3843" s="93" t="s">
        <v>876</v>
      </c>
      <c r="C3843" s="93" t="s">
        <v>8376</v>
      </c>
      <c r="D3843" s="93" t="s">
        <v>8377</v>
      </c>
      <c r="E3843" s="94">
        <v>0</v>
      </c>
      <c r="F3843" s="93" t="s">
        <v>1185</v>
      </c>
      <c r="H3843" s="3">
        <f>E3843+SUMIF('BR DTG CIKDITIRO'!C:C,C3843,'BR DTG CIKDITIRO'!E:E)</f>
        <v>0</v>
      </c>
    </row>
    <row r="3844" spans="1:8" ht="15.75" customHeight="1">
      <c r="A3844" s="93" t="s">
        <v>8378</v>
      </c>
      <c r="B3844" s="93" t="s">
        <v>876</v>
      </c>
      <c r="C3844" s="93" t="s">
        <v>8378</v>
      </c>
      <c r="D3844" s="93" t="s">
        <v>8379</v>
      </c>
      <c r="E3844" s="94">
        <v>0</v>
      </c>
      <c r="F3844" s="93" t="s">
        <v>1185</v>
      </c>
      <c r="H3844" s="3">
        <f>E3844+SUMIF('BR DTG CIKDITIRO'!C:C,C3844,'BR DTG CIKDITIRO'!E:E)</f>
        <v>0</v>
      </c>
    </row>
    <row r="3845" spans="1:8" ht="15.75" customHeight="1">
      <c r="A3845" s="93" t="s">
        <v>8380</v>
      </c>
      <c r="B3845" s="93" t="s">
        <v>876</v>
      </c>
      <c r="C3845" s="93" t="s">
        <v>8380</v>
      </c>
      <c r="D3845" s="93" t="s">
        <v>8381</v>
      </c>
      <c r="E3845" s="94">
        <v>0</v>
      </c>
      <c r="F3845" s="93" t="s">
        <v>1185</v>
      </c>
      <c r="H3845" s="3">
        <f>E3845+SUMIF('BR DTG CIKDITIRO'!C:C,C3845,'BR DTG CIKDITIRO'!E:E)</f>
        <v>0</v>
      </c>
    </row>
    <row r="3846" spans="1:8" ht="15.75" customHeight="1">
      <c r="A3846" s="93" t="s">
        <v>8382</v>
      </c>
      <c r="B3846" s="93" t="s">
        <v>876</v>
      </c>
      <c r="C3846" s="93" t="s">
        <v>8382</v>
      </c>
      <c r="D3846" s="93" t="s">
        <v>8383</v>
      </c>
      <c r="E3846" s="94">
        <v>0</v>
      </c>
      <c r="F3846" s="93" t="s">
        <v>1185</v>
      </c>
      <c r="H3846" s="3">
        <f>E3846+SUMIF('BR DTG CIKDITIRO'!C:C,C3846,'BR DTG CIKDITIRO'!E:E)</f>
        <v>0</v>
      </c>
    </row>
    <row r="3847" spans="1:8" ht="15.75" customHeight="1">
      <c r="A3847" s="93" t="s">
        <v>8384</v>
      </c>
      <c r="B3847" s="93" t="s">
        <v>876</v>
      </c>
      <c r="C3847" s="93" t="s">
        <v>8384</v>
      </c>
      <c r="D3847" s="93" t="s">
        <v>8385</v>
      </c>
      <c r="E3847" s="94">
        <v>0</v>
      </c>
      <c r="F3847" s="93" t="s">
        <v>1185</v>
      </c>
      <c r="H3847" s="3">
        <f>E3847+SUMIF('BR DTG CIKDITIRO'!C:C,C3847,'BR DTG CIKDITIRO'!E:E)</f>
        <v>0</v>
      </c>
    </row>
    <row r="3848" spans="1:8" ht="15.75" customHeight="1">
      <c r="A3848" s="93" t="s">
        <v>8386</v>
      </c>
      <c r="B3848" s="93" t="s">
        <v>876</v>
      </c>
      <c r="C3848" s="93" t="s">
        <v>8386</v>
      </c>
      <c r="D3848" s="93" t="s">
        <v>8387</v>
      </c>
      <c r="E3848" s="94">
        <v>0</v>
      </c>
      <c r="F3848" s="93" t="s">
        <v>1185</v>
      </c>
      <c r="H3848" s="3">
        <f>E3848+SUMIF('BR DTG CIKDITIRO'!C:C,C3848,'BR DTG CIKDITIRO'!E:E)</f>
        <v>0</v>
      </c>
    </row>
    <row r="3849" spans="1:8" ht="15.75" customHeight="1">
      <c r="A3849" s="93" t="s">
        <v>8388</v>
      </c>
      <c r="B3849" s="93" t="s">
        <v>876</v>
      </c>
      <c r="C3849" s="93" t="s">
        <v>8388</v>
      </c>
      <c r="D3849" s="93" t="s">
        <v>8389</v>
      </c>
      <c r="E3849" s="94">
        <v>0</v>
      </c>
      <c r="F3849" s="93" t="s">
        <v>1185</v>
      </c>
      <c r="H3849" s="3">
        <f>E3849+SUMIF('BR DTG CIKDITIRO'!C:C,C3849,'BR DTG CIKDITIRO'!E:E)</f>
        <v>0</v>
      </c>
    </row>
    <row r="3850" spans="1:8" ht="15.75" customHeight="1">
      <c r="A3850" s="93" t="s">
        <v>8390</v>
      </c>
      <c r="B3850" s="93" t="s">
        <v>876</v>
      </c>
      <c r="C3850" s="93" t="s">
        <v>8390</v>
      </c>
      <c r="D3850" s="93" t="s">
        <v>8391</v>
      </c>
      <c r="E3850" s="94">
        <v>0</v>
      </c>
      <c r="F3850" s="93" t="s">
        <v>1185</v>
      </c>
      <c r="H3850" s="3">
        <f>E3850+SUMIF('BR DTG CIKDITIRO'!C:C,C3850,'BR DTG CIKDITIRO'!E:E)</f>
        <v>0</v>
      </c>
    </row>
    <row r="3851" spans="1:8" ht="15.75" customHeight="1">
      <c r="A3851" s="93" t="s">
        <v>8392</v>
      </c>
      <c r="B3851" s="93" t="s">
        <v>876</v>
      </c>
      <c r="C3851" s="93" t="s">
        <v>8392</v>
      </c>
      <c r="D3851" s="93" t="s">
        <v>10602</v>
      </c>
      <c r="E3851" s="94">
        <v>0</v>
      </c>
      <c r="F3851" s="93" t="s">
        <v>1185</v>
      </c>
      <c r="H3851" s="3">
        <f>E3851+SUMIF('BR DTG CIKDITIRO'!C:C,C3851,'BR DTG CIKDITIRO'!E:E)</f>
        <v>0</v>
      </c>
    </row>
    <row r="3852" spans="1:8" ht="15.75" customHeight="1">
      <c r="A3852" s="93" t="s">
        <v>8394</v>
      </c>
      <c r="B3852" s="93" t="s">
        <v>876</v>
      </c>
      <c r="C3852" s="93" t="s">
        <v>8394</v>
      </c>
      <c r="D3852" s="93" t="s">
        <v>10603</v>
      </c>
      <c r="E3852" s="94">
        <v>0</v>
      </c>
      <c r="F3852" s="93" t="s">
        <v>1185</v>
      </c>
      <c r="H3852" s="3">
        <f>E3852+SUMIF('BR DTG CIKDITIRO'!C:C,C3852,'BR DTG CIKDITIRO'!E:E)</f>
        <v>0</v>
      </c>
    </row>
    <row r="3853" spans="1:8" ht="15.75" customHeight="1">
      <c r="A3853" s="93" t="s">
        <v>8396</v>
      </c>
      <c r="B3853" s="93" t="s">
        <v>876</v>
      </c>
      <c r="C3853" s="93" t="s">
        <v>8396</v>
      </c>
      <c r="D3853" s="93" t="s">
        <v>8397</v>
      </c>
      <c r="E3853" s="94">
        <v>0</v>
      </c>
      <c r="F3853" s="93" t="s">
        <v>1185</v>
      </c>
      <c r="H3853" s="3">
        <f>E3853+SUMIF('BR DTG CIKDITIRO'!C:C,C3853,'BR DTG CIKDITIRO'!E:E)</f>
        <v>0</v>
      </c>
    </row>
    <row r="3854" spans="1:8" ht="15.75" customHeight="1">
      <c r="A3854" s="93" t="s">
        <v>8398</v>
      </c>
      <c r="B3854" s="93" t="s">
        <v>876</v>
      </c>
      <c r="C3854" s="93" t="s">
        <v>8398</v>
      </c>
      <c r="D3854" s="93" t="s">
        <v>8399</v>
      </c>
      <c r="E3854" s="94">
        <v>0</v>
      </c>
      <c r="F3854" s="93" t="s">
        <v>1185</v>
      </c>
      <c r="H3854" s="3">
        <f>E3854+SUMIF('BR DTG CIKDITIRO'!C:C,C3854,'BR DTG CIKDITIRO'!E:E)</f>
        <v>0</v>
      </c>
    </row>
    <row r="3855" spans="1:8" ht="15.75" customHeight="1">
      <c r="A3855" s="93" t="s">
        <v>8400</v>
      </c>
      <c r="B3855" s="93" t="s">
        <v>876</v>
      </c>
      <c r="C3855" s="93" t="s">
        <v>8400</v>
      </c>
      <c r="D3855" s="93" t="s">
        <v>2330</v>
      </c>
      <c r="E3855" s="94">
        <v>0</v>
      </c>
      <c r="F3855" s="93" t="s">
        <v>1185</v>
      </c>
      <c r="H3855" s="3">
        <f>E3855+SUMIF('BR DTG CIKDITIRO'!C:C,C3855,'BR DTG CIKDITIRO'!E:E)</f>
        <v>0</v>
      </c>
    </row>
    <row r="3856" spans="1:8" ht="15.75" customHeight="1">
      <c r="A3856" s="93" t="s">
        <v>8401</v>
      </c>
      <c r="B3856" s="93" t="s">
        <v>876</v>
      </c>
      <c r="C3856" s="93" t="s">
        <v>8401</v>
      </c>
      <c r="D3856" s="93" t="s">
        <v>8402</v>
      </c>
      <c r="E3856" s="94">
        <v>0</v>
      </c>
      <c r="F3856" s="93" t="s">
        <v>1185</v>
      </c>
      <c r="H3856" s="3">
        <f>E3856+SUMIF('BR DTG CIKDITIRO'!C:C,C3856,'BR DTG CIKDITIRO'!E:E)</f>
        <v>0</v>
      </c>
    </row>
    <row r="3857" spans="1:8" ht="15.75" customHeight="1">
      <c r="A3857" s="93" t="s">
        <v>8403</v>
      </c>
      <c r="B3857" s="93" t="s">
        <v>876</v>
      </c>
      <c r="C3857" s="93" t="s">
        <v>8403</v>
      </c>
      <c r="D3857" s="93" t="s">
        <v>10604</v>
      </c>
      <c r="E3857" s="94">
        <v>0</v>
      </c>
      <c r="F3857" s="93" t="s">
        <v>1185</v>
      </c>
      <c r="H3857" s="3">
        <f>E3857+SUMIF('BR DTG CIKDITIRO'!C:C,C3857,'BR DTG CIKDITIRO'!E:E)</f>
        <v>0</v>
      </c>
    </row>
    <row r="3858" spans="1:8" ht="15.75" customHeight="1">
      <c r="A3858" s="93" t="s">
        <v>8405</v>
      </c>
      <c r="B3858" s="93" t="s">
        <v>876</v>
      </c>
      <c r="C3858" s="93" t="s">
        <v>8405</v>
      </c>
      <c r="D3858" s="93" t="s">
        <v>10605</v>
      </c>
      <c r="E3858" s="94">
        <v>0</v>
      </c>
      <c r="F3858" s="93" t="s">
        <v>1185</v>
      </c>
      <c r="H3858" s="3">
        <f>E3858+SUMIF('BR DTG CIKDITIRO'!C:C,C3858,'BR DTG CIKDITIRO'!E:E)</f>
        <v>0</v>
      </c>
    </row>
    <row r="3859" spans="1:8" ht="15.75" customHeight="1">
      <c r="A3859" s="93" t="s">
        <v>8407</v>
      </c>
      <c r="B3859" s="93" t="s">
        <v>876</v>
      </c>
      <c r="C3859" s="93" t="s">
        <v>8407</v>
      </c>
      <c r="D3859" s="93" t="s">
        <v>8408</v>
      </c>
      <c r="E3859" s="94">
        <v>0</v>
      </c>
      <c r="F3859" s="93" t="s">
        <v>1185</v>
      </c>
      <c r="H3859" s="3">
        <f>E3859+SUMIF('BR DTG CIKDITIRO'!C:C,C3859,'BR DTG CIKDITIRO'!E:E)</f>
        <v>0</v>
      </c>
    </row>
    <row r="3860" spans="1:8" ht="15.75" customHeight="1">
      <c r="A3860" s="93" t="s">
        <v>8409</v>
      </c>
      <c r="B3860" s="93" t="s">
        <v>876</v>
      </c>
      <c r="C3860" s="93" t="s">
        <v>8409</v>
      </c>
      <c r="D3860" s="93" t="s">
        <v>8410</v>
      </c>
      <c r="E3860" s="94">
        <v>0</v>
      </c>
      <c r="F3860" s="93" t="s">
        <v>1185</v>
      </c>
      <c r="H3860" s="3">
        <f>E3860+SUMIF('BR DTG CIKDITIRO'!C:C,C3860,'BR DTG CIKDITIRO'!E:E)</f>
        <v>0</v>
      </c>
    </row>
    <row r="3861" spans="1:8" ht="15.75" customHeight="1">
      <c r="A3861" s="93" t="s">
        <v>8411</v>
      </c>
      <c r="B3861" s="93" t="s">
        <v>876</v>
      </c>
      <c r="C3861" s="93" t="s">
        <v>8411</v>
      </c>
      <c r="D3861" s="93" t="s">
        <v>8412</v>
      </c>
      <c r="E3861" s="94">
        <v>0</v>
      </c>
      <c r="F3861" s="93" t="s">
        <v>1185</v>
      </c>
      <c r="H3861" s="3">
        <f>E3861+SUMIF('BR DTG CIKDITIRO'!C:C,C3861,'BR DTG CIKDITIRO'!E:E)</f>
        <v>0</v>
      </c>
    </row>
    <row r="3862" spans="1:8" ht="15.75" customHeight="1">
      <c r="A3862" s="93" t="s">
        <v>8413</v>
      </c>
      <c r="B3862" s="93" t="s">
        <v>876</v>
      </c>
      <c r="C3862" s="93" t="s">
        <v>8413</v>
      </c>
      <c r="D3862" s="93" t="s">
        <v>8414</v>
      </c>
      <c r="E3862" s="94">
        <v>0</v>
      </c>
      <c r="F3862" s="93" t="s">
        <v>1185</v>
      </c>
      <c r="H3862" s="3">
        <f>E3862+SUMIF('BR DTG CIKDITIRO'!C:C,C3862,'BR DTG CIKDITIRO'!E:E)</f>
        <v>0</v>
      </c>
    </row>
    <row r="3863" spans="1:8" ht="15.75" customHeight="1">
      <c r="A3863" s="93" t="s">
        <v>8415</v>
      </c>
      <c r="B3863" s="93" t="s">
        <v>876</v>
      </c>
      <c r="C3863" s="93" t="s">
        <v>8415</v>
      </c>
      <c r="D3863" s="93" t="s">
        <v>8416</v>
      </c>
      <c r="E3863" s="94">
        <v>0</v>
      </c>
      <c r="F3863" s="93" t="s">
        <v>1185</v>
      </c>
      <c r="H3863" s="3">
        <f>E3863+SUMIF('BR DTG CIKDITIRO'!C:C,C3863,'BR DTG CIKDITIRO'!E:E)</f>
        <v>0</v>
      </c>
    </row>
    <row r="3864" spans="1:8" ht="15.75" customHeight="1">
      <c r="A3864" s="93" t="s">
        <v>8417</v>
      </c>
      <c r="B3864" s="93" t="s">
        <v>876</v>
      </c>
      <c r="C3864" s="93" t="s">
        <v>8417</v>
      </c>
      <c r="D3864" s="93" t="s">
        <v>8418</v>
      </c>
      <c r="E3864" s="94">
        <v>0</v>
      </c>
      <c r="F3864" s="93" t="s">
        <v>1185</v>
      </c>
      <c r="H3864" s="3">
        <f>E3864+SUMIF('BR DTG CIKDITIRO'!C:C,C3864,'BR DTG CIKDITIRO'!E:E)</f>
        <v>0</v>
      </c>
    </row>
    <row r="3865" spans="1:8" ht="15.75" customHeight="1">
      <c r="A3865" s="93" t="s">
        <v>8419</v>
      </c>
      <c r="B3865" s="93" t="s">
        <v>876</v>
      </c>
      <c r="C3865" s="93" t="s">
        <v>8419</v>
      </c>
      <c r="D3865" s="93" t="s">
        <v>8420</v>
      </c>
      <c r="E3865" s="94">
        <v>0</v>
      </c>
      <c r="F3865" s="93" t="s">
        <v>1185</v>
      </c>
      <c r="H3865" s="3">
        <f>E3865+SUMIF('BR DTG CIKDITIRO'!C:C,C3865,'BR DTG CIKDITIRO'!E:E)</f>
        <v>0</v>
      </c>
    </row>
    <row r="3866" spans="1:8" ht="15.75" customHeight="1">
      <c r="A3866" s="93" t="s">
        <v>8421</v>
      </c>
      <c r="B3866" s="93" t="s">
        <v>876</v>
      </c>
      <c r="C3866" s="93" t="s">
        <v>8421</v>
      </c>
      <c r="D3866" s="93" t="s">
        <v>8422</v>
      </c>
      <c r="E3866" s="94">
        <v>0</v>
      </c>
      <c r="F3866" s="93" t="s">
        <v>1185</v>
      </c>
      <c r="H3866" s="3">
        <f>E3866+SUMIF('BR DTG CIKDITIRO'!C:C,C3866,'BR DTG CIKDITIRO'!E:E)</f>
        <v>0</v>
      </c>
    </row>
    <row r="3867" spans="1:8" ht="15.75" customHeight="1">
      <c r="A3867" s="93" t="s">
        <v>8423</v>
      </c>
      <c r="B3867" s="93" t="s">
        <v>876</v>
      </c>
      <c r="C3867" s="93" t="s">
        <v>8423</v>
      </c>
      <c r="D3867" s="93" t="s">
        <v>8424</v>
      </c>
      <c r="E3867" s="94">
        <v>0</v>
      </c>
      <c r="F3867" s="93" t="s">
        <v>1185</v>
      </c>
      <c r="H3867" s="3">
        <f>E3867+SUMIF('BR DTG CIKDITIRO'!C:C,C3867,'BR DTG CIKDITIRO'!E:E)</f>
        <v>0</v>
      </c>
    </row>
    <row r="3868" spans="1:8" ht="15.75" customHeight="1">
      <c r="A3868" s="93" t="s">
        <v>8425</v>
      </c>
      <c r="B3868" s="93" t="s">
        <v>876</v>
      </c>
      <c r="C3868" s="93" t="s">
        <v>8425</v>
      </c>
      <c r="D3868" s="93" t="s">
        <v>2330</v>
      </c>
      <c r="E3868" s="94">
        <v>0</v>
      </c>
      <c r="F3868" s="93" t="s">
        <v>1185</v>
      </c>
      <c r="H3868" s="3">
        <f>E3868+SUMIF('BR DTG CIKDITIRO'!C:C,C3868,'BR DTG CIKDITIRO'!E:E)</f>
        <v>0</v>
      </c>
    </row>
    <row r="3869" spans="1:8" ht="15.75" customHeight="1">
      <c r="A3869" s="93" t="s">
        <v>8426</v>
      </c>
      <c r="B3869" s="93" t="s">
        <v>876</v>
      </c>
      <c r="C3869" s="93" t="s">
        <v>8426</v>
      </c>
      <c r="D3869" s="93" t="s">
        <v>8427</v>
      </c>
      <c r="E3869" s="94">
        <v>0</v>
      </c>
      <c r="F3869" s="93" t="s">
        <v>1185</v>
      </c>
      <c r="H3869" s="3">
        <f>E3869+SUMIF('BR DTG CIKDITIRO'!C:C,C3869,'BR DTG CIKDITIRO'!E:E)</f>
        <v>0</v>
      </c>
    </row>
    <row r="3870" spans="1:8" ht="15.75" customHeight="1">
      <c r="A3870" s="93" t="s">
        <v>8428</v>
      </c>
      <c r="B3870" s="93" t="s">
        <v>876</v>
      </c>
      <c r="C3870" s="93" t="s">
        <v>8428</v>
      </c>
      <c r="D3870" s="93" t="s">
        <v>10606</v>
      </c>
      <c r="E3870" s="94">
        <v>0</v>
      </c>
      <c r="F3870" s="93" t="s">
        <v>1185</v>
      </c>
      <c r="H3870" s="3">
        <f>E3870+SUMIF('BR DTG CIKDITIRO'!C:C,C3870,'BR DTG CIKDITIRO'!E:E)</f>
        <v>0</v>
      </c>
    </row>
    <row r="3871" spans="1:8" ht="15.75" customHeight="1">
      <c r="A3871" s="93" t="s">
        <v>477</v>
      </c>
      <c r="B3871" s="93" t="s">
        <v>877</v>
      </c>
      <c r="C3871" s="93" t="s">
        <v>477</v>
      </c>
      <c r="D3871" s="93" t="s">
        <v>1298</v>
      </c>
      <c r="E3871" s="94">
        <v>5</v>
      </c>
      <c r="F3871" s="93" t="s">
        <v>1185</v>
      </c>
      <c r="H3871" s="3">
        <f>E3871+SUMIF('BR DTG CIKDITIRO'!C:C,C3871,'BR DTG CIKDITIRO'!E:E)</f>
        <v>5</v>
      </c>
    </row>
    <row r="3872" spans="1:8" ht="15.75" customHeight="1">
      <c r="A3872" s="93" t="s">
        <v>1685</v>
      </c>
      <c r="B3872" s="93" t="s">
        <v>876</v>
      </c>
      <c r="C3872" s="93" t="s">
        <v>1685</v>
      </c>
      <c r="D3872" s="93" t="s">
        <v>1686</v>
      </c>
      <c r="E3872" s="94">
        <v>0</v>
      </c>
      <c r="F3872" s="93" t="s">
        <v>1185</v>
      </c>
      <c r="H3872" s="3">
        <f>E3872+SUMIF('BR DTG CIKDITIRO'!C:C,C3872,'BR DTG CIKDITIRO'!E:E)</f>
        <v>0</v>
      </c>
    </row>
    <row r="3873" spans="1:8" ht="15.75" customHeight="1">
      <c r="A3873" s="93" t="s">
        <v>8430</v>
      </c>
      <c r="B3873" s="93" t="s">
        <v>876</v>
      </c>
      <c r="C3873" s="93" t="s">
        <v>8430</v>
      </c>
      <c r="D3873" s="93" t="s">
        <v>8431</v>
      </c>
      <c r="E3873" s="94">
        <v>0</v>
      </c>
      <c r="F3873" s="93" t="s">
        <v>1185</v>
      </c>
      <c r="H3873" s="3">
        <f>E3873+SUMIF('BR DTG CIKDITIRO'!C:C,C3873,'BR DTG CIKDITIRO'!E:E)</f>
        <v>0</v>
      </c>
    </row>
    <row r="3874" spans="1:8" ht="15.75" customHeight="1">
      <c r="A3874" s="93" t="s">
        <v>8432</v>
      </c>
      <c r="B3874" s="93" t="s">
        <v>876</v>
      </c>
      <c r="C3874" s="93" t="s">
        <v>8432</v>
      </c>
      <c r="D3874" s="93" t="s">
        <v>8433</v>
      </c>
      <c r="E3874" s="94">
        <v>0</v>
      </c>
      <c r="F3874" s="93" t="s">
        <v>1185</v>
      </c>
      <c r="H3874" s="3">
        <f>E3874+SUMIF('BR DTG CIKDITIRO'!C:C,C3874,'BR DTG CIKDITIRO'!E:E)</f>
        <v>0</v>
      </c>
    </row>
    <row r="3875" spans="1:8" ht="15.75" customHeight="1">
      <c r="A3875" s="93" t="s">
        <v>8434</v>
      </c>
      <c r="B3875" s="93" t="s">
        <v>876</v>
      </c>
      <c r="C3875" s="93" t="s">
        <v>8434</v>
      </c>
      <c r="D3875" s="93" t="s">
        <v>8435</v>
      </c>
      <c r="E3875" s="94">
        <v>0</v>
      </c>
      <c r="F3875" s="93" t="s">
        <v>1185</v>
      </c>
      <c r="H3875" s="3">
        <f>E3875+SUMIF('BR DTG CIKDITIRO'!C:C,C3875,'BR DTG CIKDITIRO'!E:E)</f>
        <v>0</v>
      </c>
    </row>
    <row r="3876" spans="1:8" ht="15.75" customHeight="1">
      <c r="A3876" s="93" t="s">
        <v>8436</v>
      </c>
      <c r="B3876" s="93" t="s">
        <v>876</v>
      </c>
      <c r="C3876" s="93" t="s">
        <v>8436</v>
      </c>
      <c r="D3876" s="93" t="s">
        <v>8437</v>
      </c>
      <c r="E3876" s="94">
        <v>0</v>
      </c>
      <c r="F3876" s="93" t="s">
        <v>1185</v>
      </c>
      <c r="H3876" s="3">
        <f>E3876+SUMIF('BR DTG CIKDITIRO'!C:C,C3876,'BR DTG CIKDITIRO'!E:E)</f>
        <v>0</v>
      </c>
    </row>
    <row r="3877" spans="1:8" ht="15.75" customHeight="1">
      <c r="A3877" s="93" t="s">
        <v>8438</v>
      </c>
      <c r="B3877" s="93" t="s">
        <v>876</v>
      </c>
      <c r="C3877" s="93" t="s">
        <v>8438</v>
      </c>
      <c r="D3877" s="93" t="s">
        <v>8439</v>
      </c>
      <c r="E3877" s="94">
        <v>0</v>
      </c>
      <c r="F3877" s="93" t="s">
        <v>1185</v>
      </c>
      <c r="H3877" s="3">
        <f>E3877+SUMIF('BR DTG CIKDITIRO'!C:C,C3877,'BR DTG CIKDITIRO'!E:E)</f>
        <v>0</v>
      </c>
    </row>
    <row r="3878" spans="1:8" ht="15.75" customHeight="1">
      <c r="A3878" s="93" t="s">
        <v>8440</v>
      </c>
      <c r="B3878" s="93" t="s">
        <v>876</v>
      </c>
      <c r="C3878" s="93" t="s">
        <v>8440</v>
      </c>
      <c r="D3878" s="93" t="s">
        <v>8441</v>
      </c>
      <c r="E3878" s="94">
        <v>0</v>
      </c>
      <c r="F3878" s="93" t="s">
        <v>1185</v>
      </c>
      <c r="H3878" s="3">
        <f>E3878+SUMIF('BR DTG CIKDITIRO'!C:C,C3878,'BR DTG CIKDITIRO'!E:E)</f>
        <v>0</v>
      </c>
    </row>
    <row r="3879" spans="1:8" ht="15.75" customHeight="1">
      <c r="A3879" s="93" t="s">
        <v>8442</v>
      </c>
      <c r="B3879" s="93" t="s">
        <v>876</v>
      </c>
      <c r="C3879" s="93" t="s">
        <v>8442</v>
      </c>
      <c r="D3879" s="93" t="s">
        <v>10607</v>
      </c>
      <c r="E3879" s="94">
        <v>0</v>
      </c>
      <c r="F3879" s="93" t="s">
        <v>1185</v>
      </c>
      <c r="H3879" s="3">
        <f>E3879+SUMIF('BR DTG CIKDITIRO'!C:C,C3879,'BR DTG CIKDITIRO'!E:E)</f>
        <v>0</v>
      </c>
    </row>
    <row r="3880" spans="1:8" ht="15.75" customHeight="1">
      <c r="A3880" s="93" t="s">
        <v>8443</v>
      </c>
      <c r="B3880" s="93" t="s">
        <v>876</v>
      </c>
      <c r="C3880" s="93" t="s">
        <v>8443</v>
      </c>
      <c r="D3880" s="93" t="s">
        <v>8444</v>
      </c>
      <c r="E3880" s="94">
        <v>0</v>
      </c>
      <c r="F3880" s="93" t="s">
        <v>1185</v>
      </c>
      <c r="H3880" s="3">
        <f>E3880+SUMIF('BR DTG CIKDITIRO'!C:C,C3880,'BR DTG CIKDITIRO'!E:E)</f>
        <v>0</v>
      </c>
    </row>
    <row r="3881" spans="1:8" ht="15.75" customHeight="1">
      <c r="A3881" s="93" t="s">
        <v>8445</v>
      </c>
      <c r="B3881" s="93" t="s">
        <v>876</v>
      </c>
      <c r="C3881" s="93" t="s">
        <v>8445</v>
      </c>
      <c r="D3881" s="93" t="s">
        <v>8446</v>
      </c>
      <c r="E3881" s="94">
        <v>0</v>
      </c>
      <c r="F3881" s="93" t="s">
        <v>1185</v>
      </c>
      <c r="H3881" s="3">
        <f>E3881+SUMIF('BR DTG CIKDITIRO'!C:C,C3881,'BR DTG CIKDITIRO'!E:E)</f>
        <v>0</v>
      </c>
    </row>
    <row r="3882" spans="1:8" ht="15.75" customHeight="1">
      <c r="A3882" s="93" t="s">
        <v>2300</v>
      </c>
      <c r="B3882" s="93" t="s">
        <v>876</v>
      </c>
      <c r="C3882" s="93" t="s">
        <v>2300</v>
      </c>
      <c r="D3882" s="93" t="s">
        <v>2301</v>
      </c>
      <c r="E3882" s="94">
        <v>0</v>
      </c>
      <c r="F3882" s="93" t="s">
        <v>1185</v>
      </c>
      <c r="H3882" s="3">
        <f>E3882+SUMIF('BR DTG CIKDITIRO'!C:C,C3882,'BR DTG CIKDITIRO'!E:E)</f>
        <v>0</v>
      </c>
    </row>
    <row r="3883" spans="1:8" ht="15.75" customHeight="1">
      <c r="A3883" s="93" t="s">
        <v>8447</v>
      </c>
      <c r="B3883" s="93" t="s">
        <v>876</v>
      </c>
      <c r="C3883" s="93" t="s">
        <v>8447</v>
      </c>
      <c r="D3883" s="93" t="s">
        <v>8448</v>
      </c>
      <c r="E3883" s="94">
        <v>0</v>
      </c>
      <c r="F3883" s="93" t="s">
        <v>1185</v>
      </c>
      <c r="H3883" s="3">
        <f>E3883+SUMIF('BR DTG CIKDITIRO'!C:C,C3883,'BR DTG CIKDITIRO'!E:E)</f>
        <v>0</v>
      </c>
    </row>
    <row r="3884" spans="1:8" ht="15.75" customHeight="1">
      <c r="A3884" s="93" t="s">
        <v>8449</v>
      </c>
      <c r="B3884" s="93" t="s">
        <v>876</v>
      </c>
      <c r="C3884" s="93" t="s">
        <v>8449</v>
      </c>
      <c r="D3884" s="93" t="s">
        <v>8450</v>
      </c>
      <c r="E3884" s="94">
        <v>0</v>
      </c>
      <c r="F3884" s="93" t="s">
        <v>1185</v>
      </c>
      <c r="H3884" s="3">
        <f>E3884+SUMIF('BR DTG CIKDITIRO'!C:C,C3884,'BR DTG CIKDITIRO'!E:E)</f>
        <v>0</v>
      </c>
    </row>
    <row r="3885" spans="1:8" ht="15.75" customHeight="1">
      <c r="A3885" s="93" t="s">
        <v>8451</v>
      </c>
      <c r="B3885" s="93" t="s">
        <v>876</v>
      </c>
      <c r="C3885" s="93" t="s">
        <v>8451</v>
      </c>
      <c r="D3885" s="93" t="s">
        <v>8452</v>
      </c>
      <c r="E3885" s="94">
        <v>0</v>
      </c>
      <c r="F3885" s="93" t="s">
        <v>1185</v>
      </c>
      <c r="H3885" s="3">
        <f>E3885+SUMIF('BR DTG CIKDITIRO'!C:C,C3885,'BR DTG CIKDITIRO'!E:E)</f>
        <v>0</v>
      </c>
    </row>
    <row r="3886" spans="1:8" ht="15.75" customHeight="1">
      <c r="A3886" s="93" t="s">
        <v>8453</v>
      </c>
      <c r="B3886" s="93" t="s">
        <v>876</v>
      </c>
      <c r="C3886" s="93" t="s">
        <v>8453</v>
      </c>
      <c r="D3886" s="93" t="s">
        <v>8454</v>
      </c>
      <c r="E3886" s="94">
        <v>0</v>
      </c>
      <c r="F3886" s="93" t="s">
        <v>1185</v>
      </c>
      <c r="H3886" s="3">
        <f>E3886+SUMIF('BR DTG CIKDITIRO'!C:C,C3886,'BR DTG CIKDITIRO'!E:E)</f>
        <v>0</v>
      </c>
    </row>
    <row r="3887" spans="1:8" ht="15.75" customHeight="1">
      <c r="A3887" s="93" t="s">
        <v>8455</v>
      </c>
      <c r="B3887" s="93" t="s">
        <v>876</v>
      </c>
      <c r="C3887" s="93" t="s">
        <v>8455</v>
      </c>
      <c r="D3887" s="93" t="s">
        <v>8456</v>
      </c>
      <c r="E3887" s="94">
        <v>0</v>
      </c>
      <c r="F3887" s="93" t="s">
        <v>1185</v>
      </c>
      <c r="H3887" s="3">
        <f>E3887+SUMIF('BR DTG CIKDITIRO'!C:C,C3887,'BR DTG CIKDITIRO'!E:E)</f>
        <v>0</v>
      </c>
    </row>
    <row r="3888" spans="1:8" ht="15.75" customHeight="1">
      <c r="A3888" s="93" t="s">
        <v>8457</v>
      </c>
      <c r="B3888" s="93" t="s">
        <v>876</v>
      </c>
      <c r="C3888" s="93" t="s">
        <v>8457</v>
      </c>
      <c r="D3888" s="93" t="s">
        <v>8458</v>
      </c>
      <c r="E3888" s="94">
        <v>0</v>
      </c>
      <c r="F3888" s="93" t="s">
        <v>1185</v>
      </c>
      <c r="H3888" s="3">
        <f>E3888+SUMIF('BR DTG CIKDITIRO'!C:C,C3888,'BR DTG CIKDITIRO'!E:E)</f>
        <v>0</v>
      </c>
    </row>
    <row r="3889" spans="1:8" ht="15.75" customHeight="1">
      <c r="A3889" s="93" t="s">
        <v>8459</v>
      </c>
      <c r="B3889" s="93" t="s">
        <v>876</v>
      </c>
      <c r="C3889" s="93" t="s">
        <v>8459</v>
      </c>
      <c r="D3889" s="93" t="s">
        <v>8460</v>
      </c>
      <c r="E3889" s="94">
        <v>0</v>
      </c>
      <c r="F3889" s="93" t="s">
        <v>1185</v>
      </c>
      <c r="H3889" s="3">
        <f>E3889+SUMIF('BR DTG CIKDITIRO'!C:C,C3889,'BR DTG CIKDITIRO'!E:E)</f>
        <v>0</v>
      </c>
    </row>
    <row r="3890" spans="1:8" ht="15.75" customHeight="1">
      <c r="A3890" s="93" t="s">
        <v>8461</v>
      </c>
      <c r="B3890" s="93" t="s">
        <v>876</v>
      </c>
      <c r="C3890" s="93" t="s">
        <v>8461</v>
      </c>
      <c r="D3890" s="93" t="s">
        <v>8462</v>
      </c>
      <c r="E3890" s="94">
        <v>0</v>
      </c>
      <c r="F3890" s="93" t="s">
        <v>1185</v>
      </c>
      <c r="H3890" s="3">
        <f>E3890+SUMIF('BR DTG CIKDITIRO'!C:C,C3890,'BR DTG CIKDITIRO'!E:E)</f>
        <v>0</v>
      </c>
    </row>
    <row r="3891" spans="1:8" ht="15.75" customHeight="1">
      <c r="A3891" s="93" t="s">
        <v>8463</v>
      </c>
      <c r="B3891" s="93" t="s">
        <v>876</v>
      </c>
      <c r="C3891" s="93" t="s">
        <v>8463</v>
      </c>
      <c r="D3891" s="93" t="s">
        <v>8464</v>
      </c>
      <c r="E3891" s="94">
        <v>0</v>
      </c>
      <c r="F3891" s="93" t="s">
        <v>1185</v>
      </c>
      <c r="H3891" s="3">
        <f>E3891+SUMIF('BR DTG CIKDITIRO'!C:C,C3891,'BR DTG CIKDITIRO'!E:E)</f>
        <v>0</v>
      </c>
    </row>
    <row r="3892" spans="1:8" ht="15.75" customHeight="1">
      <c r="A3892" s="93" t="s">
        <v>8465</v>
      </c>
      <c r="B3892" s="93" t="s">
        <v>876</v>
      </c>
      <c r="C3892" s="93" t="s">
        <v>8465</v>
      </c>
      <c r="D3892" s="93" t="s">
        <v>8466</v>
      </c>
      <c r="E3892" s="94">
        <v>0</v>
      </c>
      <c r="F3892" s="93" t="s">
        <v>1185</v>
      </c>
      <c r="H3892" s="3">
        <f>E3892+SUMIF('BR DTG CIKDITIRO'!C:C,C3892,'BR DTG CIKDITIRO'!E:E)</f>
        <v>0</v>
      </c>
    </row>
    <row r="3893" spans="1:8" ht="15.75" customHeight="1">
      <c r="A3893" s="93" t="s">
        <v>8467</v>
      </c>
      <c r="B3893" s="93" t="s">
        <v>876</v>
      </c>
      <c r="C3893" s="93" t="s">
        <v>8467</v>
      </c>
      <c r="D3893" s="93" t="s">
        <v>8468</v>
      </c>
      <c r="E3893" s="94">
        <v>0</v>
      </c>
      <c r="F3893" s="93" t="s">
        <v>1185</v>
      </c>
      <c r="H3893" s="3">
        <f>E3893+SUMIF('BR DTG CIKDITIRO'!C:C,C3893,'BR DTG CIKDITIRO'!E:E)</f>
        <v>0</v>
      </c>
    </row>
    <row r="3894" spans="1:8" ht="15.75" customHeight="1">
      <c r="A3894" s="93" t="s">
        <v>8469</v>
      </c>
      <c r="B3894" s="93" t="s">
        <v>876</v>
      </c>
      <c r="C3894" s="93" t="s">
        <v>8469</v>
      </c>
      <c r="D3894" s="93" t="s">
        <v>2330</v>
      </c>
      <c r="E3894" s="94">
        <v>0</v>
      </c>
      <c r="F3894" s="93" t="s">
        <v>1185</v>
      </c>
      <c r="H3894" s="3">
        <f>E3894+SUMIF('BR DTG CIKDITIRO'!C:C,C3894,'BR DTG CIKDITIRO'!E:E)</f>
        <v>0</v>
      </c>
    </row>
    <row r="3895" spans="1:8" ht="15.75" customHeight="1">
      <c r="A3895" s="93" t="s">
        <v>8470</v>
      </c>
      <c r="B3895" s="93" t="s">
        <v>876</v>
      </c>
      <c r="C3895" s="93" t="s">
        <v>8470</v>
      </c>
      <c r="D3895" s="93" t="s">
        <v>8471</v>
      </c>
      <c r="E3895" s="94">
        <v>0</v>
      </c>
      <c r="F3895" s="93" t="s">
        <v>1185</v>
      </c>
      <c r="H3895" s="3">
        <f>E3895+SUMIF('BR DTG CIKDITIRO'!C:C,C3895,'BR DTG CIKDITIRO'!E:E)</f>
        <v>0</v>
      </c>
    </row>
    <row r="3896" spans="1:8" ht="15.75" customHeight="1">
      <c r="A3896" s="93" t="s">
        <v>1482</v>
      </c>
      <c r="B3896" s="93" t="s">
        <v>888</v>
      </c>
      <c r="C3896" s="93" t="s">
        <v>1482</v>
      </c>
      <c r="D3896" s="93" t="s">
        <v>1483</v>
      </c>
      <c r="E3896" s="94">
        <v>0</v>
      </c>
      <c r="F3896" s="93" t="s">
        <v>1185</v>
      </c>
      <c r="H3896" s="3">
        <f>E3896+SUMIF('BR DTG CIKDITIRO'!C:C,C3896,'BR DTG CIKDITIRO'!E:E)</f>
        <v>0</v>
      </c>
    </row>
    <row r="3897" spans="1:8" ht="15.75" customHeight="1">
      <c r="A3897" s="93" t="s">
        <v>8473</v>
      </c>
      <c r="B3897" s="93" t="s">
        <v>876</v>
      </c>
      <c r="C3897" s="93" t="s">
        <v>8473</v>
      </c>
      <c r="D3897" s="93" t="s">
        <v>8474</v>
      </c>
      <c r="E3897" s="94">
        <v>0</v>
      </c>
      <c r="F3897" s="93" t="s">
        <v>1185</v>
      </c>
      <c r="H3897" s="3">
        <f>E3897+SUMIF('BR DTG CIKDITIRO'!C:C,C3897,'BR DTG CIKDITIRO'!E:E)</f>
        <v>0</v>
      </c>
    </row>
    <row r="3898" spans="1:8" ht="15.75" customHeight="1">
      <c r="A3898" s="93" t="s">
        <v>8475</v>
      </c>
      <c r="B3898" s="93" t="s">
        <v>876</v>
      </c>
      <c r="C3898" s="93" t="s">
        <v>8475</v>
      </c>
      <c r="D3898" s="93" t="s">
        <v>8476</v>
      </c>
      <c r="E3898" s="94">
        <v>0</v>
      </c>
      <c r="F3898" s="93" t="s">
        <v>1185</v>
      </c>
      <c r="H3898" s="3">
        <f>E3898+SUMIF('BR DTG CIKDITIRO'!C:C,C3898,'BR DTG CIKDITIRO'!E:E)</f>
        <v>0</v>
      </c>
    </row>
    <row r="3899" spans="1:8" ht="15.75" customHeight="1">
      <c r="A3899" s="93" t="s">
        <v>8477</v>
      </c>
      <c r="B3899" s="93" t="s">
        <v>876</v>
      </c>
      <c r="C3899" s="93" t="s">
        <v>8477</v>
      </c>
      <c r="D3899" s="93" t="s">
        <v>8478</v>
      </c>
      <c r="E3899" s="94">
        <v>0</v>
      </c>
      <c r="F3899" s="93" t="s">
        <v>1185</v>
      </c>
      <c r="H3899" s="3">
        <f>E3899+SUMIF('BR DTG CIKDITIRO'!C:C,C3899,'BR DTG CIKDITIRO'!E:E)</f>
        <v>0</v>
      </c>
    </row>
    <row r="3900" spans="1:8" ht="15.75" customHeight="1">
      <c r="A3900" s="93" t="s">
        <v>478</v>
      </c>
      <c r="B3900" s="93" t="s">
        <v>1100</v>
      </c>
      <c r="C3900" s="93" t="s">
        <v>478</v>
      </c>
      <c r="D3900" s="93" t="s">
        <v>1299</v>
      </c>
      <c r="E3900" s="94">
        <v>2</v>
      </c>
      <c r="F3900" s="93" t="s">
        <v>1185</v>
      </c>
      <c r="H3900" s="3">
        <f>E3900+SUMIF('BR DTG CIKDITIRO'!C:C,C3900,'BR DTG CIKDITIRO'!E:E)</f>
        <v>2</v>
      </c>
    </row>
    <row r="3901" spans="1:8" ht="15.75" customHeight="1">
      <c r="A3901" s="93" t="s">
        <v>8479</v>
      </c>
      <c r="B3901" s="93" t="s">
        <v>876</v>
      </c>
      <c r="C3901" s="93" t="s">
        <v>8479</v>
      </c>
      <c r="D3901" s="93" t="s">
        <v>8480</v>
      </c>
      <c r="E3901" s="94">
        <v>0</v>
      </c>
      <c r="F3901" s="93" t="s">
        <v>1185</v>
      </c>
      <c r="H3901" s="3">
        <f>E3901+SUMIF('BR DTG CIKDITIRO'!C:C,C3901,'BR DTG CIKDITIRO'!E:E)</f>
        <v>0</v>
      </c>
    </row>
    <row r="3902" spans="1:8" ht="15.75" customHeight="1">
      <c r="A3902" s="93" t="s">
        <v>8481</v>
      </c>
      <c r="B3902" s="93" t="s">
        <v>876</v>
      </c>
      <c r="C3902" s="93" t="s">
        <v>8481</v>
      </c>
      <c r="D3902" s="93" t="s">
        <v>8482</v>
      </c>
      <c r="E3902" s="94">
        <v>0</v>
      </c>
      <c r="F3902" s="93" t="s">
        <v>1185</v>
      </c>
      <c r="H3902" s="3">
        <f>E3902+SUMIF('BR DTG CIKDITIRO'!C:C,C3902,'BR DTG CIKDITIRO'!E:E)</f>
        <v>0</v>
      </c>
    </row>
    <row r="3903" spans="1:8" ht="15.75" customHeight="1">
      <c r="A3903" s="93" t="s">
        <v>8485</v>
      </c>
      <c r="B3903" s="93" t="s">
        <v>876</v>
      </c>
      <c r="C3903" s="93" t="s">
        <v>8485</v>
      </c>
      <c r="D3903" s="93" t="s">
        <v>8486</v>
      </c>
      <c r="E3903" s="94">
        <v>0</v>
      </c>
      <c r="F3903" s="93" t="s">
        <v>1185</v>
      </c>
      <c r="H3903" s="3">
        <f>E3903+SUMIF('BR DTG CIKDITIRO'!C:C,C3903,'BR DTG CIKDITIRO'!E:E)</f>
        <v>0</v>
      </c>
    </row>
    <row r="3904" spans="1:8" ht="15.75" customHeight="1">
      <c r="A3904" s="93" t="s">
        <v>8487</v>
      </c>
      <c r="B3904" s="93" t="s">
        <v>876</v>
      </c>
      <c r="C3904" s="93" t="s">
        <v>8487</v>
      </c>
      <c r="D3904" s="93" t="s">
        <v>8488</v>
      </c>
      <c r="E3904" s="94">
        <v>0</v>
      </c>
      <c r="F3904" s="93" t="s">
        <v>1185</v>
      </c>
      <c r="H3904" s="3">
        <f>E3904+SUMIF('BR DTG CIKDITIRO'!C:C,C3904,'BR DTG CIKDITIRO'!E:E)</f>
        <v>0</v>
      </c>
    </row>
    <row r="3905" spans="1:8" ht="15.75" customHeight="1">
      <c r="A3905" s="93" t="s">
        <v>8489</v>
      </c>
      <c r="B3905" s="93" t="s">
        <v>876</v>
      </c>
      <c r="C3905" s="93" t="s">
        <v>8489</v>
      </c>
      <c r="D3905" s="93" t="s">
        <v>8490</v>
      </c>
      <c r="E3905" s="94">
        <v>0</v>
      </c>
      <c r="F3905" s="93" t="s">
        <v>1185</v>
      </c>
      <c r="H3905" s="3">
        <f>E3905+SUMIF('BR DTG CIKDITIRO'!C:C,C3905,'BR DTG CIKDITIRO'!E:E)</f>
        <v>0</v>
      </c>
    </row>
    <row r="3906" spans="1:8" ht="15.75" customHeight="1">
      <c r="A3906" s="93" t="s">
        <v>8491</v>
      </c>
      <c r="B3906" s="93" t="s">
        <v>876</v>
      </c>
      <c r="C3906" s="93" t="s">
        <v>8491</v>
      </c>
      <c r="D3906" s="93" t="s">
        <v>8492</v>
      </c>
      <c r="E3906" s="94">
        <v>0</v>
      </c>
      <c r="F3906" s="93" t="s">
        <v>1185</v>
      </c>
      <c r="H3906" s="3">
        <f>E3906+SUMIF('BR DTG CIKDITIRO'!C:C,C3906,'BR DTG CIKDITIRO'!E:E)</f>
        <v>0</v>
      </c>
    </row>
    <row r="3907" spans="1:8" ht="15.75" customHeight="1">
      <c r="A3907" s="93" t="s">
        <v>8493</v>
      </c>
      <c r="B3907" s="93" t="s">
        <v>876</v>
      </c>
      <c r="C3907" s="93" t="s">
        <v>8493</v>
      </c>
      <c r="D3907" s="93" t="s">
        <v>8494</v>
      </c>
      <c r="E3907" s="94">
        <v>0</v>
      </c>
      <c r="F3907" s="93" t="s">
        <v>1185</v>
      </c>
      <c r="H3907" s="3">
        <f>E3907+SUMIF('BR DTG CIKDITIRO'!C:C,C3907,'BR DTG CIKDITIRO'!E:E)</f>
        <v>0</v>
      </c>
    </row>
    <row r="3908" spans="1:8" ht="15.75" customHeight="1">
      <c r="A3908" s="93" t="s">
        <v>8495</v>
      </c>
      <c r="B3908" s="93" t="s">
        <v>876</v>
      </c>
      <c r="C3908" s="93" t="s">
        <v>8495</v>
      </c>
      <c r="D3908" s="93" t="s">
        <v>8496</v>
      </c>
      <c r="E3908" s="94">
        <v>0</v>
      </c>
      <c r="F3908" s="93" t="s">
        <v>1185</v>
      </c>
      <c r="H3908" s="3">
        <f>E3908+SUMIF('BR DTG CIKDITIRO'!C:C,C3908,'BR DTG CIKDITIRO'!E:E)</f>
        <v>0</v>
      </c>
    </row>
    <row r="3909" spans="1:8" ht="15.75" customHeight="1">
      <c r="A3909" s="93" t="s">
        <v>8497</v>
      </c>
      <c r="B3909" s="93" t="s">
        <v>876</v>
      </c>
      <c r="C3909" s="93" t="s">
        <v>8497</v>
      </c>
      <c r="D3909" s="93" t="s">
        <v>2330</v>
      </c>
      <c r="E3909" s="94">
        <v>0</v>
      </c>
      <c r="F3909" s="93" t="s">
        <v>1185</v>
      </c>
      <c r="H3909" s="3">
        <f>E3909+SUMIF('BR DTG CIKDITIRO'!C:C,C3909,'BR DTG CIKDITIRO'!E:E)</f>
        <v>0</v>
      </c>
    </row>
    <row r="3910" spans="1:8" ht="15.75" customHeight="1">
      <c r="A3910" s="93" t="s">
        <v>860</v>
      </c>
      <c r="B3910" s="93" t="s">
        <v>876</v>
      </c>
      <c r="C3910" s="93" t="s">
        <v>860</v>
      </c>
      <c r="D3910" s="93" t="s">
        <v>861</v>
      </c>
      <c r="E3910" s="94">
        <v>0</v>
      </c>
      <c r="F3910" s="93" t="s">
        <v>1185</v>
      </c>
      <c r="H3910" s="3">
        <f>E3910+SUMIF('BR DTG CIKDITIRO'!C:C,C3910,'BR DTG CIKDITIRO'!E:E)</f>
        <v>0</v>
      </c>
    </row>
    <row r="3911" spans="1:8" ht="15.75" customHeight="1">
      <c r="A3911" s="93" t="s">
        <v>8500</v>
      </c>
      <c r="B3911" s="93" t="s">
        <v>876</v>
      </c>
      <c r="C3911" s="93" t="s">
        <v>8500</v>
      </c>
      <c r="D3911" s="93" t="s">
        <v>8501</v>
      </c>
      <c r="E3911" s="94">
        <v>0</v>
      </c>
      <c r="F3911" s="93" t="s">
        <v>1185</v>
      </c>
      <c r="H3911" s="3">
        <f>E3911+SUMIF('BR DTG CIKDITIRO'!C:C,C3911,'BR DTG CIKDITIRO'!E:E)</f>
        <v>0</v>
      </c>
    </row>
    <row r="3912" spans="1:8" ht="15.75" customHeight="1">
      <c r="A3912" s="93" t="s">
        <v>8502</v>
      </c>
      <c r="B3912" s="93" t="s">
        <v>876</v>
      </c>
      <c r="C3912" s="93" t="s">
        <v>8502</v>
      </c>
      <c r="D3912" s="93" t="s">
        <v>8503</v>
      </c>
      <c r="E3912" s="94">
        <v>0</v>
      </c>
      <c r="F3912" s="93" t="s">
        <v>1185</v>
      </c>
      <c r="H3912" s="3">
        <f>E3912+SUMIF('BR DTG CIKDITIRO'!C:C,C3912,'BR DTG CIKDITIRO'!E:E)</f>
        <v>0</v>
      </c>
    </row>
    <row r="3913" spans="1:8" ht="15.75" customHeight="1">
      <c r="A3913" s="93" t="s">
        <v>10608</v>
      </c>
      <c r="B3913" s="93" t="s">
        <v>876</v>
      </c>
      <c r="C3913" s="93" t="s">
        <v>10608</v>
      </c>
      <c r="D3913" s="93" t="s">
        <v>10609</v>
      </c>
      <c r="E3913" s="94">
        <v>0</v>
      </c>
      <c r="F3913" s="93" t="s">
        <v>1185</v>
      </c>
      <c r="H3913" s="3">
        <f>E3913+SUMIF('BR DTG CIKDITIRO'!C:C,C3913,'BR DTG CIKDITIRO'!E:E)</f>
        <v>0</v>
      </c>
    </row>
    <row r="3914" spans="1:8" ht="15.75" customHeight="1">
      <c r="A3914" s="93" t="s">
        <v>8504</v>
      </c>
      <c r="B3914" s="93" t="s">
        <v>876</v>
      </c>
      <c r="C3914" s="93" t="s">
        <v>8504</v>
      </c>
      <c r="D3914" s="93" t="s">
        <v>8505</v>
      </c>
      <c r="E3914" s="94">
        <v>0</v>
      </c>
      <c r="F3914" s="93" t="s">
        <v>1185</v>
      </c>
      <c r="H3914" s="3">
        <f>E3914+SUMIF('BR DTG CIKDITIRO'!C:C,C3914,'BR DTG CIKDITIRO'!E:E)</f>
        <v>0</v>
      </c>
    </row>
    <row r="3915" spans="1:8" ht="15.75" customHeight="1">
      <c r="A3915" s="93" t="s">
        <v>8512</v>
      </c>
      <c r="B3915" s="93" t="s">
        <v>876</v>
      </c>
      <c r="C3915" s="93" t="s">
        <v>8512</v>
      </c>
      <c r="D3915" s="93" t="s">
        <v>10610</v>
      </c>
      <c r="E3915" s="94">
        <v>0</v>
      </c>
      <c r="F3915" s="93" t="s">
        <v>1185</v>
      </c>
      <c r="H3915" s="3">
        <f>E3915+SUMIF('BR DTG CIKDITIRO'!C:C,C3915,'BR DTG CIKDITIRO'!E:E)</f>
        <v>0</v>
      </c>
    </row>
    <row r="3916" spans="1:8" ht="15.75" customHeight="1">
      <c r="A3916" s="93" t="s">
        <v>10611</v>
      </c>
      <c r="B3916" s="93" t="s">
        <v>876</v>
      </c>
      <c r="C3916" s="93" t="s">
        <v>10611</v>
      </c>
      <c r="D3916" s="93" t="s">
        <v>10612</v>
      </c>
      <c r="E3916" s="94">
        <v>0</v>
      </c>
      <c r="F3916" s="93" t="s">
        <v>1185</v>
      </c>
      <c r="H3916" s="3">
        <f>E3916+SUMIF('BR DTG CIKDITIRO'!C:C,C3916,'BR DTG CIKDITIRO'!E:E)</f>
        <v>0</v>
      </c>
    </row>
    <row r="3917" spans="1:8" ht="15.75" customHeight="1">
      <c r="A3917" s="93" t="s">
        <v>8522</v>
      </c>
      <c r="B3917" s="93" t="s">
        <v>876</v>
      </c>
      <c r="C3917" s="93" t="s">
        <v>8522</v>
      </c>
      <c r="D3917" s="93" t="s">
        <v>8523</v>
      </c>
      <c r="E3917" s="94">
        <v>0</v>
      </c>
      <c r="F3917" s="93" t="s">
        <v>1185</v>
      </c>
      <c r="H3917" s="3">
        <f>E3917+SUMIF('BR DTG CIKDITIRO'!C:C,C3917,'BR DTG CIKDITIRO'!E:E)</f>
        <v>0</v>
      </c>
    </row>
    <row r="3918" spans="1:8" ht="15.75" customHeight="1">
      <c r="A3918" s="93" t="s">
        <v>10613</v>
      </c>
      <c r="B3918" s="93" t="s">
        <v>876</v>
      </c>
      <c r="C3918" s="93" t="s">
        <v>10613</v>
      </c>
      <c r="D3918" s="93" t="s">
        <v>10614</v>
      </c>
      <c r="E3918" s="94">
        <v>0</v>
      </c>
      <c r="F3918" s="93" t="s">
        <v>1185</v>
      </c>
      <c r="H3918" s="3">
        <f>E3918+SUMIF('BR DTG CIKDITIRO'!C:C,C3918,'BR DTG CIKDITIRO'!E:E)</f>
        <v>0</v>
      </c>
    </row>
    <row r="3919" spans="1:8" ht="15.75" customHeight="1">
      <c r="A3919" s="93" t="s">
        <v>8524</v>
      </c>
      <c r="B3919" s="93" t="s">
        <v>876</v>
      </c>
      <c r="C3919" s="93" t="s">
        <v>8524</v>
      </c>
      <c r="D3919" s="93" t="s">
        <v>8525</v>
      </c>
      <c r="E3919" s="94">
        <v>0</v>
      </c>
      <c r="F3919" s="93" t="s">
        <v>1185</v>
      </c>
      <c r="H3919" s="3">
        <f>E3919+SUMIF('BR DTG CIKDITIRO'!C:C,C3919,'BR DTG CIKDITIRO'!E:E)</f>
        <v>0</v>
      </c>
    </row>
    <row r="3920" spans="1:8" ht="15.75" customHeight="1">
      <c r="A3920" s="93" t="s">
        <v>8528</v>
      </c>
      <c r="B3920" s="93" t="s">
        <v>876</v>
      </c>
      <c r="C3920" s="93" t="s">
        <v>8528</v>
      </c>
      <c r="D3920" s="93" t="s">
        <v>8529</v>
      </c>
      <c r="E3920" s="94">
        <v>0</v>
      </c>
      <c r="F3920" s="93" t="s">
        <v>1185</v>
      </c>
      <c r="H3920" s="3">
        <f>E3920+SUMIF('BR DTG CIKDITIRO'!C:C,C3920,'BR DTG CIKDITIRO'!E:E)</f>
        <v>0</v>
      </c>
    </row>
    <row r="3921" spans="1:8" ht="15.75" customHeight="1">
      <c r="A3921" s="93" t="s">
        <v>8530</v>
      </c>
      <c r="B3921" s="93" t="s">
        <v>876</v>
      </c>
      <c r="C3921" s="93" t="s">
        <v>8530</v>
      </c>
      <c r="D3921" s="93" t="s">
        <v>10615</v>
      </c>
      <c r="E3921" s="94">
        <v>0</v>
      </c>
      <c r="F3921" s="93" t="s">
        <v>1185</v>
      </c>
      <c r="H3921" s="3">
        <f>E3921+SUMIF('BR DTG CIKDITIRO'!C:C,C3921,'BR DTG CIKDITIRO'!E:E)</f>
        <v>0</v>
      </c>
    </row>
    <row r="3922" spans="1:8" ht="15.75" customHeight="1">
      <c r="A3922" s="93" t="s">
        <v>8532</v>
      </c>
      <c r="B3922" s="93" t="s">
        <v>876</v>
      </c>
      <c r="C3922" s="93" t="s">
        <v>8532</v>
      </c>
      <c r="D3922" s="93" t="s">
        <v>8533</v>
      </c>
      <c r="E3922" s="94">
        <v>0</v>
      </c>
      <c r="F3922" s="93" t="s">
        <v>1185</v>
      </c>
      <c r="H3922" s="3">
        <f>E3922+SUMIF('BR DTG CIKDITIRO'!C:C,C3922,'BR DTG CIKDITIRO'!E:E)</f>
        <v>0</v>
      </c>
    </row>
    <row r="3923" spans="1:8" ht="15.75" customHeight="1">
      <c r="A3923" s="93" t="s">
        <v>10616</v>
      </c>
      <c r="B3923" s="93" t="s">
        <v>876</v>
      </c>
      <c r="C3923" s="93" t="s">
        <v>10616</v>
      </c>
      <c r="D3923" s="93" t="s">
        <v>10617</v>
      </c>
      <c r="E3923" s="94">
        <v>0</v>
      </c>
      <c r="F3923" s="93" t="s">
        <v>1185</v>
      </c>
      <c r="H3923" s="3">
        <f>E3923+SUMIF('BR DTG CIKDITIRO'!C:C,C3923,'BR DTG CIKDITIRO'!E:E)</f>
        <v>0</v>
      </c>
    </row>
    <row r="3924" spans="1:8" ht="15.75" customHeight="1">
      <c r="A3924" s="93" t="s">
        <v>10618</v>
      </c>
      <c r="B3924" s="93" t="s">
        <v>876</v>
      </c>
      <c r="C3924" s="93" t="s">
        <v>10618</v>
      </c>
      <c r="D3924" s="93" t="s">
        <v>10619</v>
      </c>
      <c r="E3924" s="94">
        <v>0</v>
      </c>
      <c r="F3924" s="93" t="s">
        <v>1185</v>
      </c>
      <c r="H3924" s="3">
        <f>E3924+SUMIF('BR DTG CIKDITIRO'!C:C,C3924,'BR DTG CIKDITIRO'!E:E)</f>
        <v>0</v>
      </c>
    </row>
    <row r="3925" spans="1:8" ht="15.75" customHeight="1">
      <c r="A3925" s="93" t="s">
        <v>8534</v>
      </c>
      <c r="B3925" s="93" t="s">
        <v>876</v>
      </c>
      <c r="C3925" s="93" t="s">
        <v>8534</v>
      </c>
      <c r="D3925" s="93" t="s">
        <v>10620</v>
      </c>
      <c r="E3925" s="94">
        <v>0</v>
      </c>
      <c r="F3925" s="93" t="s">
        <v>1185</v>
      </c>
      <c r="H3925" s="3">
        <f>E3925+SUMIF('BR DTG CIKDITIRO'!C:C,C3925,'BR DTG CIKDITIRO'!E:E)</f>
        <v>0</v>
      </c>
    </row>
    <row r="3926" spans="1:8" ht="15.75" customHeight="1">
      <c r="A3926" s="93" t="s">
        <v>8538</v>
      </c>
      <c r="B3926" s="93" t="s">
        <v>876</v>
      </c>
      <c r="C3926" s="93" t="s">
        <v>8538</v>
      </c>
      <c r="D3926" s="93" t="s">
        <v>8539</v>
      </c>
      <c r="E3926" s="94">
        <v>0</v>
      </c>
      <c r="F3926" s="93" t="s">
        <v>1185</v>
      </c>
      <c r="H3926" s="3">
        <f>E3926+SUMIF('BR DTG CIKDITIRO'!C:C,C3926,'BR DTG CIKDITIRO'!E:E)</f>
        <v>0</v>
      </c>
    </row>
    <row r="3927" spans="1:8" ht="15.75" customHeight="1">
      <c r="A3927" s="93" t="s">
        <v>8540</v>
      </c>
      <c r="B3927" s="93" t="s">
        <v>876</v>
      </c>
      <c r="C3927" s="93" t="s">
        <v>8540</v>
      </c>
      <c r="D3927" s="93" t="s">
        <v>8541</v>
      </c>
      <c r="E3927" s="94">
        <v>0</v>
      </c>
      <c r="F3927" s="93" t="s">
        <v>1185</v>
      </c>
      <c r="H3927" s="3">
        <f>E3927+SUMIF('BR DTG CIKDITIRO'!C:C,C3927,'BR DTG CIKDITIRO'!E:E)</f>
        <v>0</v>
      </c>
    </row>
    <row r="3928" spans="1:8" ht="15.75" customHeight="1">
      <c r="A3928" s="93" t="s">
        <v>8546</v>
      </c>
      <c r="B3928" s="93" t="s">
        <v>876</v>
      </c>
      <c r="C3928" s="93" t="s">
        <v>8546</v>
      </c>
      <c r="D3928" s="93" t="s">
        <v>8547</v>
      </c>
      <c r="E3928" s="94">
        <v>0</v>
      </c>
      <c r="F3928" s="93" t="s">
        <v>1185</v>
      </c>
      <c r="H3928" s="3">
        <f>E3928+SUMIF('BR DTG CIKDITIRO'!C:C,C3928,'BR DTG CIKDITIRO'!E:E)</f>
        <v>0</v>
      </c>
    </row>
    <row r="3929" spans="1:8" ht="15.75" customHeight="1">
      <c r="A3929" s="93" t="s">
        <v>8548</v>
      </c>
      <c r="B3929" s="93" t="s">
        <v>876</v>
      </c>
      <c r="C3929" s="93" t="s">
        <v>8548</v>
      </c>
      <c r="D3929" s="93" t="s">
        <v>8549</v>
      </c>
      <c r="E3929" s="94">
        <v>0</v>
      </c>
      <c r="F3929" s="93" t="s">
        <v>1185</v>
      </c>
      <c r="H3929" s="3">
        <f>E3929+SUMIF('BR DTG CIKDITIRO'!C:C,C3929,'BR DTG CIKDITIRO'!E:E)</f>
        <v>0</v>
      </c>
    </row>
    <row r="3930" spans="1:8" ht="15.75" customHeight="1">
      <c r="A3930" s="93" t="s">
        <v>8550</v>
      </c>
      <c r="B3930" s="93" t="s">
        <v>876</v>
      </c>
      <c r="C3930" s="93" t="s">
        <v>8550</v>
      </c>
      <c r="D3930" s="93" t="s">
        <v>8551</v>
      </c>
      <c r="E3930" s="94">
        <v>0</v>
      </c>
      <c r="F3930" s="93" t="s">
        <v>1185</v>
      </c>
      <c r="H3930" s="3">
        <f>E3930+SUMIF('BR DTG CIKDITIRO'!C:C,C3930,'BR DTG CIKDITIRO'!E:E)</f>
        <v>0</v>
      </c>
    </row>
    <row r="3931" spans="1:8" ht="15.75" customHeight="1">
      <c r="A3931" s="93" t="s">
        <v>10621</v>
      </c>
      <c r="B3931" s="93" t="s">
        <v>876</v>
      </c>
      <c r="C3931" s="93" t="s">
        <v>10621</v>
      </c>
      <c r="D3931" s="93" t="s">
        <v>10622</v>
      </c>
      <c r="E3931" s="94">
        <v>0</v>
      </c>
      <c r="F3931" s="93" t="s">
        <v>1185</v>
      </c>
      <c r="H3931" s="3">
        <f>E3931+SUMIF('BR DTG CIKDITIRO'!C:C,C3931,'BR DTG CIKDITIRO'!E:E)</f>
        <v>0</v>
      </c>
    </row>
    <row r="3932" spans="1:8" ht="15.75" customHeight="1">
      <c r="A3932" s="93" t="s">
        <v>10623</v>
      </c>
      <c r="B3932" s="93" t="s">
        <v>876</v>
      </c>
      <c r="C3932" s="93" t="s">
        <v>10623</v>
      </c>
      <c r="D3932" s="93" t="s">
        <v>10624</v>
      </c>
      <c r="E3932" s="94">
        <v>0</v>
      </c>
      <c r="F3932" s="93" t="s">
        <v>1185</v>
      </c>
      <c r="H3932" s="3">
        <f>E3932+SUMIF('BR DTG CIKDITIRO'!C:C,C3932,'BR DTG CIKDITIRO'!E:E)</f>
        <v>0</v>
      </c>
    </row>
    <row r="3933" spans="1:8" ht="15.75" customHeight="1">
      <c r="A3933" s="93" t="s">
        <v>8552</v>
      </c>
      <c r="B3933" s="93" t="s">
        <v>876</v>
      </c>
      <c r="C3933" s="93" t="s">
        <v>8552</v>
      </c>
      <c r="D3933" s="93" t="s">
        <v>8553</v>
      </c>
      <c r="E3933" s="94">
        <v>0</v>
      </c>
      <c r="F3933" s="93" t="s">
        <v>1185</v>
      </c>
      <c r="H3933" s="3">
        <f>E3933+SUMIF('BR DTG CIKDITIRO'!C:C,C3933,'BR DTG CIKDITIRO'!E:E)</f>
        <v>0</v>
      </c>
    </row>
    <row r="3934" spans="1:8" ht="15.75" customHeight="1">
      <c r="A3934" s="93" t="s">
        <v>10625</v>
      </c>
      <c r="B3934" s="93" t="s">
        <v>876</v>
      </c>
      <c r="C3934" s="93" t="s">
        <v>10625</v>
      </c>
      <c r="D3934" s="93" t="s">
        <v>10626</v>
      </c>
      <c r="E3934" s="94">
        <v>0</v>
      </c>
      <c r="F3934" s="93" t="s">
        <v>1185</v>
      </c>
      <c r="H3934" s="3">
        <f>E3934+SUMIF('BR DTG CIKDITIRO'!C:C,C3934,'BR DTG CIKDITIRO'!E:E)</f>
        <v>0</v>
      </c>
    </row>
    <row r="3935" spans="1:8" ht="15.75" customHeight="1">
      <c r="A3935" s="93" t="s">
        <v>8558</v>
      </c>
      <c r="B3935" s="93" t="s">
        <v>876</v>
      </c>
      <c r="C3935" s="93" t="s">
        <v>8558</v>
      </c>
      <c r="D3935" s="93" t="s">
        <v>8559</v>
      </c>
      <c r="E3935" s="94">
        <v>0</v>
      </c>
      <c r="F3935" s="93" t="s">
        <v>1185</v>
      </c>
      <c r="H3935" s="3">
        <f>E3935+SUMIF('BR DTG CIKDITIRO'!C:C,C3935,'BR DTG CIKDITIRO'!E:E)</f>
        <v>0</v>
      </c>
    </row>
    <row r="3936" spans="1:8" ht="15.75" customHeight="1">
      <c r="A3936" s="93" t="s">
        <v>10627</v>
      </c>
      <c r="B3936" s="93" t="s">
        <v>876</v>
      </c>
      <c r="C3936" s="93" t="s">
        <v>10627</v>
      </c>
      <c r="D3936" s="93" t="s">
        <v>10628</v>
      </c>
      <c r="E3936" s="94">
        <v>0</v>
      </c>
      <c r="F3936" s="93" t="s">
        <v>1185</v>
      </c>
      <c r="H3936" s="3">
        <f>E3936+SUMIF('BR DTG CIKDITIRO'!C:C,C3936,'BR DTG CIKDITIRO'!E:E)</f>
        <v>0</v>
      </c>
    </row>
    <row r="3937" spans="1:8" ht="15.75" customHeight="1">
      <c r="A3937" s="93" t="s">
        <v>10629</v>
      </c>
      <c r="B3937" s="93" t="s">
        <v>876</v>
      </c>
      <c r="C3937" s="93" t="s">
        <v>10629</v>
      </c>
      <c r="D3937" s="93" t="s">
        <v>10630</v>
      </c>
      <c r="E3937" s="94">
        <v>0</v>
      </c>
      <c r="F3937" s="93" t="s">
        <v>1185</v>
      </c>
      <c r="H3937" s="3">
        <f>E3937+SUMIF('BR DTG CIKDITIRO'!C:C,C3937,'BR DTG CIKDITIRO'!E:E)</f>
        <v>0</v>
      </c>
    </row>
    <row r="3938" spans="1:8" ht="15.75" customHeight="1">
      <c r="A3938" s="93" t="s">
        <v>1938</v>
      </c>
      <c r="B3938" s="93" t="s">
        <v>876</v>
      </c>
      <c r="C3938" s="93" t="s">
        <v>1938</v>
      </c>
      <c r="D3938" s="93" t="s">
        <v>1939</v>
      </c>
      <c r="E3938" s="94">
        <v>0</v>
      </c>
      <c r="F3938" s="93" t="s">
        <v>1185</v>
      </c>
      <c r="H3938" s="3">
        <f>E3938+SUMIF('BR DTG CIKDITIRO'!C:C,C3938,'BR DTG CIKDITIRO'!E:E)</f>
        <v>0</v>
      </c>
    </row>
    <row r="3939" spans="1:8" ht="15.75" customHeight="1">
      <c r="A3939" s="93" t="s">
        <v>8562</v>
      </c>
      <c r="B3939" s="93" t="s">
        <v>876</v>
      </c>
      <c r="C3939" s="93" t="s">
        <v>8562</v>
      </c>
      <c r="D3939" s="93" t="s">
        <v>8563</v>
      </c>
      <c r="E3939" s="94">
        <v>0</v>
      </c>
      <c r="F3939" s="93" t="s">
        <v>1185</v>
      </c>
      <c r="H3939" s="3">
        <f>E3939+SUMIF('BR DTG CIKDITIRO'!C:C,C3939,'BR DTG CIKDITIRO'!E:E)</f>
        <v>0</v>
      </c>
    </row>
    <row r="3940" spans="1:8" ht="15.75" customHeight="1">
      <c r="A3940" s="93" t="s">
        <v>8564</v>
      </c>
      <c r="B3940" s="93" t="s">
        <v>876</v>
      </c>
      <c r="C3940" s="93" t="s">
        <v>8564</v>
      </c>
      <c r="D3940" s="93" t="s">
        <v>8565</v>
      </c>
      <c r="E3940" s="94">
        <v>0</v>
      </c>
      <c r="F3940" s="93" t="s">
        <v>1185</v>
      </c>
      <c r="H3940" s="3">
        <f>E3940+SUMIF('BR DTG CIKDITIRO'!C:C,C3940,'BR DTG CIKDITIRO'!E:E)</f>
        <v>0</v>
      </c>
    </row>
    <row r="3941" spans="1:8" ht="15.75" customHeight="1">
      <c r="A3941" s="93" t="s">
        <v>8566</v>
      </c>
      <c r="B3941" s="93" t="s">
        <v>876</v>
      </c>
      <c r="C3941" s="93" t="s">
        <v>8566</v>
      </c>
      <c r="D3941" s="93" t="s">
        <v>8567</v>
      </c>
      <c r="E3941" s="94">
        <v>0</v>
      </c>
      <c r="F3941" s="93" t="s">
        <v>1185</v>
      </c>
      <c r="H3941" s="3">
        <f>E3941+SUMIF('BR DTG CIKDITIRO'!C:C,C3941,'BR DTG CIKDITIRO'!E:E)</f>
        <v>0</v>
      </c>
    </row>
    <row r="3942" spans="1:8" ht="15.75" customHeight="1">
      <c r="A3942" s="93" t="s">
        <v>8568</v>
      </c>
      <c r="B3942" s="93" t="s">
        <v>876</v>
      </c>
      <c r="C3942" s="93" t="s">
        <v>8568</v>
      </c>
      <c r="D3942" s="93" t="s">
        <v>2330</v>
      </c>
      <c r="E3942" s="94">
        <v>0</v>
      </c>
      <c r="F3942" s="93" t="s">
        <v>1185</v>
      </c>
      <c r="H3942" s="3">
        <f>E3942+SUMIF('BR DTG CIKDITIRO'!C:C,C3942,'BR DTG CIKDITIRO'!E:E)</f>
        <v>0</v>
      </c>
    </row>
    <row r="3943" spans="1:8" ht="15.75" customHeight="1">
      <c r="A3943" s="93" t="s">
        <v>8569</v>
      </c>
      <c r="B3943" s="93" t="s">
        <v>876</v>
      </c>
      <c r="C3943" s="93" t="s">
        <v>8569</v>
      </c>
      <c r="D3943" s="93" t="s">
        <v>8570</v>
      </c>
      <c r="E3943" s="94">
        <v>0</v>
      </c>
      <c r="F3943" s="93" t="s">
        <v>1185</v>
      </c>
      <c r="H3943" s="3">
        <f>E3943+SUMIF('BR DTG CIKDITIRO'!C:C,C3943,'BR DTG CIKDITIRO'!E:E)</f>
        <v>0</v>
      </c>
    </row>
    <row r="3944" spans="1:8" ht="15.75" customHeight="1">
      <c r="A3944" s="93" t="s">
        <v>8571</v>
      </c>
      <c r="B3944" s="93" t="s">
        <v>876</v>
      </c>
      <c r="C3944" s="93" t="s">
        <v>8571</v>
      </c>
      <c r="D3944" s="93" t="s">
        <v>8572</v>
      </c>
      <c r="E3944" s="94">
        <v>0</v>
      </c>
      <c r="F3944" s="93" t="s">
        <v>1185</v>
      </c>
      <c r="H3944" s="3">
        <f>E3944+SUMIF('BR DTG CIKDITIRO'!C:C,C3944,'BR DTG CIKDITIRO'!E:E)</f>
        <v>0</v>
      </c>
    </row>
    <row r="3945" spans="1:8" ht="15.75" customHeight="1">
      <c r="A3945" s="93" t="s">
        <v>8573</v>
      </c>
      <c r="B3945" s="93" t="s">
        <v>876</v>
      </c>
      <c r="C3945" s="93" t="s">
        <v>8573</v>
      </c>
      <c r="D3945" s="93" t="s">
        <v>8574</v>
      </c>
      <c r="E3945" s="94">
        <v>0</v>
      </c>
      <c r="F3945" s="93" t="s">
        <v>1185</v>
      </c>
      <c r="H3945" s="3">
        <f>E3945+SUMIF('BR DTG CIKDITIRO'!C:C,C3945,'BR DTG CIKDITIRO'!E:E)</f>
        <v>0</v>
      </c>
    </row>
    <row r="3946" spans="1:8" ht="15.75" customHeight="1">
      <c r="A3946" s="93" t="s">
        <v>8577</v>
      </c>
      <c r="B3946" s="93" t="s">
        <v>876</v>
      </c>
      <c r="C3946" s="93" t="s">
        <v>8577</v>
      </c>
      <c r="D3946" s="93" t="s">
        <v>8578</v>
      </c>
      <c r="E3946" s="94">
        <v>0</v>
      </c>
      <c r="F3946" s="93" t="s">
        <v>1185</v>
      </c>
      <c r="H3946" s="3">
        <f>E3946+SUMIF('BR DTG CIKDITIRO'!C:C,C3946,'BR DTG CIKDITIRO'!E:E)</f>
        <v>0</v>
      </c>
    </row>
    <row r="3947" spans="1:8" ht="15.75" customHeight="1">
      <c r="A3947" s="93" t="s">
        <v>8579</v>
      </c>
      <c r="B3947" s="93" t="s">
        <v>876</v>
      </c>
      <c r="C3947" s="93" t="s">
        <v>8579</v>
      </c>
      <c r="D3947" s="93" t="s">
        <v>2330</v>
      </c>
      <c r="E3947" s="94">
        <v>0</v>
      </c>
      <c r="F3947" s="93" t="s">
        <v>1185</v>
      </c>
      <c r="H3947" s="3">
        <f>E3947+SUMIF('BR DTG CIKDITIRO'!C:C,C3947,'BR DTG CIKDITIRO'!E:E)</f>
        <v>0</v>
      </c>
    </row>
    <row r="3948" spans="1:8" ht="15.75" customHeight="1">
      <c r="A3948" s="93" t="s">
        <v>8580</v>
      </c>
      <c r="B3948" s="93" t="s">
        <v>876</v>
      </c>
      <c r="C3948" s="93" t="s">
        <v>8580</v>
      </c>
      <c r="D3948" s="93" t="s">
        <v>8581</v>
      </c>
      <c r="E3948" s="94">
        <v>0</v>
      </c>
      <c r="F3948" s="93" t="s">
        <v>1185</v>
      </c>
      <c r="H3948" s="3">
        <f>E3948+SUMIF('BR DTG CIKDITIRO'!C:C,C3948,'BR DTG CIKDITIRO'!E:E)</f>
        <v>0</v>
      </c>
    </row>
    <row r="3949" spans="1:8" ht="15.75" customHeight="1">
      <c r="A3949" s="93" t="s">
        <v>8582</v>
      </c>
      <c r="B3949" s="93" t="s">
        <v>876</v>
      </c>
      <c r="C3949" s="93" t="s">
        <v>8582</v>
      </c>
      <c r="D3949" s="93" t="s">
        <v>8583</v>
      </c>
      <c r="E3949" s="94">
        <v>0</v>
      </c>
      <c r="F3949" s="93" t="s">
        <v>1185</v>
      </c>
      <c r="H3949" s="3">
        <f>E3949+SUMIF('BR DTG CIKDITIRO'!C:C,C3949,'BR DTG CIKDITIRO'!E:E)</f>
        <v>0</v>
      </c>
    </row>
    <row r="3950" spans="1:8" ht="15.75" customHeight="1">
      <c r="A3950" s="93" t="s">
        <v>8584</v>
      </c>
      <c r="B3950" s="93" t="s">
        <v>876</v>
      </c>
      <c r="C3950" s="93" t="s">
        <v>8584</v>
      </c>
      <c r="D3950" s="93" t="s">
        <v>7627</v>
      </c>
      <c r="E3950" s="94">
        <v>0</v>
      </c>
      <c r="F3950" s="93" t="s">
        <v>1185</v>
      </c>
      <c r="H3950" s="3">
        <f>E3950+SUMIF('BR DTG CIKDITIRO'!C:C,C3950,'BR DTG CIKDITIRO'!E:E)</f>
        <v>0</v>
      </c>
    </row>
    <row r="3951" spans="1:8" ht="15.75" customHeight="1">
      <c r="A3951" s="93" t="s">
        <v>8585</v>
      </c>
      <c r="B3951" s="93" t="s">
        <v>1184</v>
      </c>
      <c r="C3951" s="93" t="s">
        <v>8585</v>
      </c>
      <c r="D3951" s="93" t="s">
        <v>8586</v>
      </c>
      <c r="E3951" s="94">
        <v>0</v>
      </c>
      <c r="F3951" s="93" t="s">
        <v>1185</v>
      </c>
      <c r="H3951" s="3">
        <f>E3951+SUMIF('BR DTG CIKDITIRO'!C:C,C3951,'BR DTG CIKDITIRO'!E:E)</f>
        <v>0</v>
      </c>
    </row>
    <row r="3952" spans="1:8" ht="15.75" customHeight="1">
      <c r="A3952" s="93" t="s">
        <v>575</v>
      </c>
      <c r="B3952" s="93" t="s">
        <v>876</v>
      </c>
      <c r="C3952" s="93" t="s">
        <v>575</v>
      </c>
      <c r="D3952" s="93" t="s">
        <v>1300</v>
      </c>
      <c r="E3952" s="94">
        <v>0</v>
      </c>
      <c r="F3952" s="93" t="s">
        <v>1185</v>
      </c>
      <c r="H3952" s="3">
        <f>E3952+SUMIF('BR DTG CIKDITIRO'!C:C,C3952,'BR DTG CIKDITIRO'!E:E)</f>
        <v>0</v>
      </c>
    </row>
    <row r="3953" spans="1:8" ht="15.75" customHeight="1">
      <c r="A3953" s="93" t="s">
        <v>576</v>
      </c>
      <c r="B3953" s="93" t="s">
        <v>877</v>
      </c>
      <c r="C3953" s="93" t="s">
        <v>576</v>
      </c>
      <c r="D3953" s="93" t="s">
        <v>1301</v>
      </c>
      <c r="E3953" s="94">
        <v>0</v>
      </c>
      <c r="F3953" s="93" t="s">
        <v>1185</v>
      </c>
      <c r="H3953" s="3">
        <f>E3953+SUMIF('BR DTG CIKDITIRO'!C:C,C3953,'BR DTG CIKDITIRO'!E:E)</f>
        <v>0</v>
      </c>
    </row>
    <row r="3954" spans="1:8" ht="15.75" customHeight="1">
      <c r="A3954" s="93" t="s">
        <v>479</v>
      </c>
      <c r="B3954" s="93" t="s">
        <v>877</v>
      </c>
      <c r="C3954" s="93" t="s">
        <v>479</v>
      </c>
      <c r="D3954" s="93" t="s">
        <v>1302</v>
      </c>
      <c r="E3954" s="94">
        <v>0</v>
      </c>
      <c r="F3954" s="93" t="s">
        <v>1185</v>
      </c>
      <c r="H3954" s="3">
        <f>E3954+SUMIF('BR DTG CIKDITIRO'!C:C,C3954,'BR DTG CIKDITIRO'!E:E)</f>
        <v>0</v>
      </c>
    </row>
    <row r="3955" spans="1:8" ht="15.75" customHeight="1">
      <c r="A3955" s="93" t="s">
        <v>480</v>
      </c>
      <c r="B3955" s="93" t="s">
        <v>877</v>
      </c>
      <c r="C3955" s="93" t="s">
        <v>480</v>
      </c>
      <c r="D3955" s="93" t="s">
        <v>2072</v>
      </c>
      <c r="E3955" s="94">
        <v>0</v>
      </c>
      <c r="F3955" s="93" t="s">
        <v>1185</v>
      </c>
      <c r="H3955" s="3">
        <f>E3955+SUMIF('BR DTG CIKDITIRO'!C:C,C3955,'BR DTG CIKDITIRO'!E:E)</f>
        <v>0</v>
      </c>
    </row>
    <row r="3956" spans="1:8" ht="15.75" customHeight="1">
      <c r="A3956" s="93" t="s">
        <v>8589</v>
      </c>
      <c r="B3956" s="93" t="s">
        <v>876</v>
      </c>
      <c r="C3956" s="93" t="s">
        <v>8589</v>
      </c>
      <c r="D3956" s="93" t="s">
        <v>2330</v>
      </c>
      <c r="E3956" s="94">
        <v>0</v>
      </c>
      <c r="F3956" s="93" t="s">
        <v>1185</v>
      </c>
      <c r="H3956" s="3">
        <f>E3956+SUMIF('BR DTG CIKDITIRO'!C:C,C3956,'BR DTG CIKDITIRO'!E:E)</f>
        <v>0</v>
      </c>
    </row>
    <row r="3957" spans="1:8" ht="15.75" customHeight="1">
      <c r="A3957" s="93" t="s">
        <v>8590</v>
      </c>
      <c r="B3957" s="93" t="s">
        <v>876</v>
      </c>
      <c r="C3957" s="93" t="s">
        <v>8590</v>
      </c>
      <c r="D3957" s="93" t="s">
        <v>8591</v>
      </c>
      <c r="E3957" s="94">
        <v>0</v>
      </c>
      <c r="F3957" s="93" t="s">
        <v>1185</v>
      </c>
      <c r="H3957" s="3">
        <f>E3957+SUMIF('BR DTG CIKDITIRO'!C:C,C3957,'BR DTG CIKDITIRO'!E:E)</f>
        <v>0</v>
      </c>
    </row>
  </sheetData>
  <autoFilter ref="A1:IV3842" xr:uid="{DAF053A0-AE34-4EA9-9E38-5663C9C49321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FC12-E3D2-4F40-8BEA-6D7B2AD048A9}">
  <dimension ref="A1:IV3938"/>
  <sheetViews>
    <sheetView zoomScaleNormal="100" workbookViewId="0"/>
  </sheetViews>
  <sheetFormatPr defaultColWidth="9" defaultRowHeight="15.75" customHeight="1"/>
  <cols>
    <col min="1" max="1" width="18.140625" style="35" customWidth="1"/>
    <col min="2" max="2" width="14.140625" style="1" customWidth="1"/>
    <col min="3" max="3" width="18.140625" style="35" customWidth="1"/>
    <col min="4" max="4" width="49.5703125" style="35" customWidth="1"/>
    <col min="5" max="5" width="12.85546875" style="35" customWidth="1"/>
    <col min="6" max="7" width="13.85546875" style="1" customWidth="1"/>
    <col min="8" max="8" width="12" style="5" customWidth="1"/>
    <col min="9" max="9" width="54" style="8" customWidth="1"/>
    <col min="10" max="11" width="9.140625" style="8" customWidth="1"/>
    <col min="12" max="12" width="11.140625" style="8" customWidth="1"/>
    <col min="13" max="256" width="9.140625" style="8" customWidth="1"/>
  </cols>
  <sheetData>
    <row r="1" spans="1:13" ht="15.75" customHeight="1">
      <c r="A1" s="71" t="s">
        <v>531</v>
      </c>
      <c r="B1" s="71" t="s">
        <v>45</v>
      </c>
      <c r="C1" s="71" t="s">
        <v>13</v>
      </c>
      <c r="D1" s="71" t="s">
        <v>14</v>
      </c>
      <c r="E1" s="71" t="s">
        <v>74</v>
      </c>
      <c r="F1" s="1" t="s">
        <v>1</v>
      </c>
      <c r="G1" s="1" t="s">
        <v>8</v>
      </c>
      <c r="H1" s="2" t="s">
        <v>75</v>
      </c>
      <c r="I1" s="8" t="s">
        <v>147</v>
      </c>
    </row>
    <row r="2" spans="1:13" ht="15.75" customHeight="1">
      <c r="A2" s="86" t="s">
        <v>2330</v>
      </c>
      <c r="B2" s="86" t="s">
        <v>876</v>
      </c>
      <c r="C2" s="86" t="s">
        <v>2330</v>
      </c>
      <c r="D2" s="86" t="s">
        <v>2330</v>
      </c>
      <c r="E2" s="87">
        <v>0</v>
      </c>
      <c r="F2" s="86" t="s">
        <v>1185</v>
      </c>
      <c r="H2" s="3">
        <f>E2+SUMIF('BR DTG TRAYEMAN'!C:C,C2,'BR DTG TRAYEMAN'!E:E)</f>
        <v>0</v>
      </c>
      <c r="I2" s="4" t="s">
        <v>93</v>
      </c>
      <c r="J2" s="6"/>
      <c r="M2" s="7"/>
    </row>
    <row r="3" spans="1:13" ht="15.75" customHeight="1">
      <c r="A3" s="86" t="s">
        <v>8592</v>
      </c>
      <c r="B3" s="86" t="s">
        <v>876</v>
      </c>
      <c r="C3" s="86" t="s">
        <v>8592</v>
      </c>
      <c r="D3" s="86" t="s">
        <v>2330</v>
      </c>
      <c r="E3" s="87">
        <v>0</v>
      </c>
      <c r="F3" s="86" t="s">
        <v>1185</v>
      </c>
      <c r="H3" s="3">
        <f>E3+SUMIF('BR DTG TRAYEMAN'!C:C,C3,'BR DTG TRAYEMAN'!E:E)</f>
        <v>0</v>
      </c>
      <c r="J3" s="6"/>
      <c r="M3" s="7"/>
    </row>
    <row r="4" spans="1:13" ht="15.75" customHeight="1">
      <c r="A4" s="86" t="s">
        <v>8593</v>
      </c>
      <c r="B4" s="86" t="s">
        <v>876</v>
      </c>
      <c r="C4" s="86" t="s">
        <v>8593</v>
      </c>
      <c r="D4" s="86" t="s">
        <v>8594</v>
      </c>
      <c r="E4" s="87">
        <v>0</v>
      </c>
      <c r="F4" s="86" t="s">
        <v>1185</v>
      </c>
      <c r="H4" s="3">
        <f>E4+SUMIF('BR DTG TRAYEMAN'!C:C,C4,'BR DTG TRAYEMAN'!E:E)</f>
        <v>0</v>
      </c>
      <c r="J4" s="6"/>
    </row>
    <row r="5" spans="1:13" ht="15.75" customHeight="1">
      <c r="A5" s="86" t="s">
        <v>8595</v>
      </c>
      <c r="B5" s="86" t="s">
        <v>876</v>
      </c>
      <c r="C5" s="86" t="s">
        <v>8595</v>
      </c>
      <c r="D5" s="86" t="s">
        <v>8596</v>
      </c>
      <c r="E5" s="87">
        <v>0</v>
      </c>
      <c r="F5" s="86" t="s">
        <v>1185</v>
      </c>
      <c r="H5" s="3">
        <f>E5+SUMIF('BR DTG TRAYEMAN'!C:C,C5,'BR DTG TRAYEMAN'!E:E)</f>
        <v>0</v>
      </c>
      <c r="J5" s="6"/>
    </row>
    <row r="6" spans="1:13" ht="15.75" customHeight="1">
      <c r="A6" s="86" t="s">
        <v>8597</v>
      </c>
      <c r="B6" s="86" t="s">
        <v>876</v>
      </c>
      <c r="C6" s="86" t="s">
        <v>8597</v>
      </c>
      <c r="D6" s="86" t="s">
        <v>8598</v>
      </c>
      <c r="E6" s="87">
        <v>0</v>
      </c>
      <c r="F6" s="86" t="s">
        <v>1185</v>
      </c>
      <c r="H6" s="3">
        <f>E6+SUMIF('BR DTG TRAYEMAN'!C:C,C6,'BR DTG TRAYEMAN'!E:E)</f>
        <v>0</v>
      </c>
      <c r="J6" s="6"/>
    </row>
    <row r="7" spans="1:13" ht="15.75" customHeight="1">
      <c r="A7" s="86" t="s">
        <v>8599</v>
      </c>
      <c r="B7" s="86" t="s">
        <v>876</v>
      </c>
      <c r="C7" s="86" t="s">
        <v>8599</v>
      </c>
      <c r="D7" s="86" t="s">
        <v>8600</v>
      </c>
      <c r="E7" s="87">
        <v>0</v>
      </c>
      <c r="F7" s="86" t="s">
        <v>1185</v>
      </c>
      <c r="H7" s="3">
        <f>E7+SUMIF('BR DTG TRAYEMAN'!C:C,C7,'BR DTG TRAYEMAN'!E:E)</f>
        <v>0</v>
      </c>
      <c r="J7" s="6"/>
    </row>
    <row r="8" spans="1:13" ht="15.75" customHeight="1">
      <c r="A8" s="86" t="s">
        <v>2333</v>
      </c>
      <c r="B8" s="86" t="s">
        <v>876</v>
      </c>
      <c r="C8" s="86" t="s">
        <v>2333</v>
      </c>
      <c r="D8" s="86" t="s">
        <v>2334</v>
      </c>
      <c r="E8" s="87">
        <v>0</v>
      </c>
      <c r="F8" s="86" t="s">
        <v>1185</v>
      </c>
      <c r="H8" s="3">
        <f>E8+SUMIF('BR DTG TRAYEMAN'!C:C,C8,'BR DTG TRAYEMAN'!E:E)</f>
        <v>0</v>
      </c>
      <c r="J8" s="6"/>
    </row>
    <row r="9" spans="1:13" ht="15.75" customHeight="1">
      <c r="A9" s="86" t="s">
        <v>2335</v>
      </c>
      <c r="B9" s="86" t="s">
        <v>876</v>
      </c>
      <c r="C9" s="86" t="s">
        <v>2335</v>
      </c>
      <c r="D9" s="86" t="s">
        <v>8601</v>
      </c>
      <c r="E9" s="87">
        <v>0</v>
      </c>
      <c r="F9" s="86" t="s">
        <v>1185</v>
      </c>
      <c r="H9" s="3">
        <f>E9+SUMIF('BR DTG TRAYEMAN'!C:C,C9,'BR DTG TRAYEMAN'!E:E)</f>
        <v>0</v>
      </c>
      <c r="J9" s="6"/>
    </row>
    <row r="10" spans="1:13" ht="15.75" customHeight="1">
      <c r="A10" s="86" t="s">
        <v>8602</v>
      </c>
      <c r="B10" s="86" t="s">
        <v>876</v>
      </c>
      <c r="C10" s="86" t="s">
        <v>8602</v>
      </c>
      <c r="D10" s="86" t="s">
        <v>8603</v>
      </c>
      <c r="E10" s="87">
        <v>0</v>
      </c>
      <c r="F10" s="86" t="s">
        <v>1185</v>
      </c>
      <c r="H10" s="3">
        <f>E10+SUMIF('BR DTG TRAYEMAN'!C:C,C10,'BR DTG TRAYEMAN'!E:E)</f>
        <v>0</v>
      </c>
      <c r="J10" s="6"/>
    </row>
    <row r="11" spans="1:13" ht="15.75" customHeight="1">
      <c r="A11" s="86" t="s">
        <v>8604</v>
      </c>
      <c r="B11" s="86" t="s">
        <v>876</v>
      </c>
      <c r="C11" s="86" t="s">
        <v>8604</v>
      </c>
      <c r="D11" s="86" t="s">
        <v>8605</v>
      </c>
      <c r="E11" s="87">
        <v>0</v>
      </c>
      <c r="F11" s="86" t="s">
        <v>1185</v>
      </c>
      <c r="H11" s="3">
        <f>E11+SUMIF('BR DTG TRAYEMAN'!C:C,C11,'BR DTG TRAYEMAN'!E:E)</f>
        <v>0</v>
      </c>
      <c r="J11" s="6"/>
    </row>
    <row r="12" spans="1:13" ht="15.75" customHeight="1">
      <c r="A12" s="86" t="s">
        <v>2343</v>
      </c>
      <c r="B12" s="86" t="s">
        <v>876</v>
      </c>
      <c r="C12" s="86" t="s">
        <v>2343</v>
      </c>
      <c r="D12" s="86" t="s">
        <v>2344</v>
      </c>
      <c r="E12" s="87">
        <v>0</v>
      </c>
      <c r="F12" s="86" t="s">
        <v>1185</v>
      </c>
      <c r="H12" s="3">
        <f>E12+SUMIF('BR DTG TRAYEMAN'!C:C,C12,'BR DTG TRAYEMAN'!E:E)</f>
        <v>0</v>
      </c>
      <c r="J12" s="6"/>
    </row>
    <row r="13" spans="1:13" ht="15.75" customHeight="1">
      <c r="A13" s="86" t="s">
        <v>2345</v>
      </c>
      <c r="B13" s="86" t="s">
        <v>876</v>
      </c>
      <c r="C13" s="86" t="s">
        <v>2345</v>
      </c>
      <c r="D13" s="86" t="s">
        <v>2346</v>
      </c>
      <c r="E13" s="87">
        <v>0</v>
      </c>
      <c r="F13" s="86" t="s">
        <v>1185</v>
      </c>
      <c r="H13" s="3">
        <f>E13+SUMIF('BR DTG TRAYEMAN'!C:C,C13,'BR DTG TRAYEMAN'!E:E)</f>
        <v>0</v>
      </c>
      <c r="J13" s="6"/>
    </row>
    <row r="14" spans="1:13" ht="15.75" customHeight="1">
      <c r="A14" s="86" t="s">
        <v>2347</v>
      </c>
      <c r="B14" s="86" t="s">
        <v>876</v>
      </c>
      <c r="C14" s="86" t="s">
        <v>2347</v>
      </c>
      <c r="D14" s="86" t="s">
        <v>2348</v>
      </c>
      <c r="E14" s="87">
        <v>0</v>
      </c>
      <c r="F14" s="86" t="s">
        <v>1185</v>
      </c>
      <c r="H14" s="3">
        <f>E14+SUMIF('BR DTG TRAYEMAN'!C:C,C14,'BR DTG TRAYEMAN'!E:E)</f>
        <v>0</v>
      </c>
      <c r="J14" s="6"/>
    </row>
    <row r="15" spans="1:13" ht="15.75" customHeight="1">
      <c r="A15" s="86" t="s">
        <v>2349</v>
      </c>
      <c r="B15" s="86" t="s">
        <v>876</v>
      </c>
      <c r="C15" s="86" t="s">
        <v>2349</v>
      </c>
      <c r="D15" s="86" t="s">
        <v>8606</v>
      </c>
      <c r="E15" s="87">
        <v>0</v>
      </c>
      <c r="F15" s="86" t="s">
        <v>1185</v>
      </c>
      <c r="H15" s="3">
        <f>E15+SUMIF('BR DTG TRAYEMAN'!C:C,C15,'BR DTG TRAYEMAN'!E:E)</f>
        <v>0</v>
      </c>
      <c r="J15" s="6"/>
    </row>
    <row r="16" spans="1:13" ht="15.75" customHeight="1">
      <c r="A16" s="86" t="s">
        <v>2351</v>
      </c>
      <c r="B16" s="86" t="s">
        <v>876</v>
      </c>
      <c r="C16" s="86" t="s">
        <v>2351</v>
      </c>
      <c r="D16" s="86" t="s">
        <v>2352</v>
      </c>
      <c r="E16" s="87">
        <v>0</v>
      </c>
      <c r="F16" s="86" t="s">
        <v>1185</v>
      </c>
      <c r="H16" s="3">
        <f>E16+SUMIF('BR DTG TRAYEMAN'!C:C,C16,'BR DTG TRAYEMAN'!E:E)</f>
        <v>0</v>
      </c>
      <c r="J16" s="6"/>
    </row>
    <row r="17" spans="1:10" ht="15.75" customHeight="1">
      <c r="A17" s="86" t="s">
        <v>2353</v>
      </c>
      <c r="B17" s="86" t="s">
        <v>876</v>
      </c>
      <c r="C17" s="86" t="s">
        <v>2353</v>
      </c>
      <c r="D17" s="86" t="s">
        <v>2354</v>
      </c>
      <c r="E17" s="87">
        <v>0</v>
      </c>
      <c r="F17" s="86" t="s">
        <v>1185</v>
      </c>
      <c r="H17" s="3">
        <f>E17+SUMIF('BR DTG TRAYEMAN'!C:C,C17,'BR DTG TRAYEMAN'!E:E)</f>
        <v>0</v>
      </c>
      <c r="J17" s="6"/>
    </row>
    <row r="18" spans="1:10" ht="15.75" customHeight="1">
      <c r="A18" s="86" t="s">
        <v>176</v>
      </c>
      <c r="B18" s="86" t="s">
        <v>876</v>
      </c>
      <c r="C18" s="86" t="s">
        <v>176</v>
      </c>
      <c r="D18" s="86" t="s">
        <v>878</v>
      </c>
      <c r="E18" s="87">
        <v>0</v>
      </c>
      <c r="F18" s="86" t="s">
        <v>1185</v>
      </c>
      <c r="H18" s="3">
        <f>E18+SUMIF('BR DTG TRAYEMAN'!C:C,C18,'BR DTG TRAYEMAN'!E:E)</f>
        <v>0</v>
      </c>
      <c r="J18" s="6"/>
    </row>
    <row r="19" spans="1:10" ht="15.75" customHeight="1">
      <c r="A19" s="86" t="s">
        <v>2357</v>
      </c>
      <c r="B19" s="86" t="s">
        <v>876</v>
      </c>
      <c r="C19" s="86" t="s">
        <v>2357</v>
      </c>
      <c r="D19" s="86" t="s">
        <v>8607</v>
      </c>
      <c r="E19" s="87">
        <v>0</v>
      </c>
      <c r="F19" s="86" t="s">
        <v>1185</v>
      </c>
      <c r="H19" s="3">
        <f>E19+SUMIF('BR DTG TRAYEMAN'!C:C,C19,'BR DTG TRAYEMAN'!E:E)</f>
        <v>0</v>
      </c>
      <c r="J19" s="6"/>
    </row>
    <row r="20" spans="1:10" ht="15.75" customHeight="1">
      <c r="A20" s="86" t="s">
        <v>2359</v>
      </c>
      <c r="B20" s="86" t="s">
        <v>876</v>
      </c>
      <c r="C20" s="86" t="s">
        <v>2359</v>
      </c>
      <c r="D20" s="86" t="s">
        <v>8608</v>
      </c>
      <c r="E20" s="87">
        <v>0</v>
      </c>
      <c r="F20" s="86" t="s">
        <v>1185</v>
      </c>
      <c r="H20" s="3">
        <f>E20+SUMIF('BR DTG TRAYEMAN'!C:C,C20,'BR DTG TRAYEMAN'!E:E)</f>
        <v>0</v>
      </c>
      <c r="J20" s="6"/>
    </row>
    <row r="21" spans="1:10" ht="15.75" customHeight="1">
      <c r="A21" s="86" t="s">
        <v>2361</v>
      </c>
      <c r="B21" s="86" t="s">
        <v>876</v>
      </c>
      <c r="C21" s="86" t="s">
        <v>2361</v>
      </c>
      <c r="D21" s="86" t="s">
        <v>8609</v>
      </c>
      <c r="E21" s="87">
        <v>0</v>
      </c>
      <c r="F21" s="86" t="s">
        <v>1185</v>
      </c>
      <c r="H21" s="3">
        <f>E21+SUMIF('BR DTG TRAYEMAN'!C:C,C21,'BR DTG TRAYEMAN'!E:E)</f>
        <v>0</v>
      </c>
      <c r="J21" s="6"/>
    </row>
    <row r="22" spans="1:10" ht="15.75" customHeight="1">
      <c r="A22" s="86" t="s">
        <v>2363</v>
      </c>
      <c r="B22" s="86" t="s">
        <v>876</v>
      </c>
      <c r="C22" s="86" t="s">
        <v>2363</v>
      </c>
      <c r="D22" s="86" t="s">
        <v>8610</v>
      </c>
      <c r="E22" s="87">
        <v>0</v>
      </c>
      <c r="F22" s="86" t="s">
        <v>1185</v>
      </c>
      <c r="H22" s="3">
        <f>E22+SUMIF('BR DTG TRAYEMAN'!C:C,C22,'BR DTG TRAYEMAN'!E:E)</f>
        <v>0</v>
      </c>
      <c r="J22" s="6"/>
    </row>
    <row r="23" spans="1:10" ht="15.75" customHeight="1">
      <c r="A23" s="86" t="s">
        <v>1558</v>
      </c>
      <c r="B23" s="86" t="s">
        <v>876</v>
      </c>
      <c r="C23" s="86" t="s">
        <v>1558</v>
      </c>
      <c r="D23" s="86" t="s">
        <v>8611</v>
      </c>
      <c r="E23" s="87">
        <v>0</v>
      </c>
      <c r="F23" s="86" t="s">
        <v>1185</v>
      </c>
      <c r="H23" s="3">
        <f>E23+SUMIF('BR DTG TRAYEMAN'!C:C,C23,'BR DTG TRAYEMAN'!E:E)</f>
        <v>0</v>
      </c>
      <c r="J23" s="6"/>
    </row>
    <row r="24" spans="1:10" ht="15.75" customHeight="1">
      <c r="A24" s="86" t="s">
        <v>879</v>
      </c>
      <c r="B24" s="86" t="s">
        <v>876</v>
      </c>
      <c r="C24" s="86" t="s">
        <v>879</v>
      </c>
      <c r="D24" s="86" t="s">
        <v>880</v>
      </c>
      <c r="E24" s="87">
        <v>0</v>
      </c>
      <c r="F24" s="86" t="s">
        <v>1185</v>
      </c>
      <c r="H24" s="3">
        <f>E24+SUMIF('BR DTG TRAYEMAN'!C:C,C24,'BR DTG TRAYEMAN'!E:E)</f>
        <v>0</v>
      </c>
      <c r="J24" s="6"/>
    </row>
    <row r="25" spans="1:10" ht="15.75" customHeight="1">
      <c r="A25" s="86" t="s">
        <v>536</v>
      </c>
      <c r="B25" s="86" t="s">
        <v>876</v>
      </c>
      <c r="C25" s="86" t="s">
        <v>536</v>
      </c>
      <c r="D25" s="86" t="s">
        <v>8612</v>
      </c>
      <c r="E25" s="87">
        <v>0</v>
      </c>
      <c r="F25" s="86" t="s">
        <v>1185</v>
      </c>
      <c r="H25" s="3">
        <f>E25+SUMIF('BR DTG TRAYEMAN'!C:C,C25,'BR DTG TRAYEMAN'!E:E)</f>
        <v>0</v>
      </c>
      <c r="J25" s="6"/>
    </row>
    <row r="26" spans="1:10" ht="15.75" customHeight="1">
      <c r="A26" s="86" t="s">
        <v>8613</v>
      </c>
      <c r="B26" s="86" t="s">
        <v>876</v>
      </c>
      <c r="C26" s="86" t="s">
        <v>8613</v>
      </c>
      <c r="D26" s="86" t="s">
        <v>8614</v>
      </c>
      <c r="E26" s="87">
        <v>0</v>
      </c>
      <c r="F26" s="86" t="s">
        <v>1185</v>
      </c>
      <c r="H26" s="3">
        <f>E26+SUMIF('BR DTG TRAYEMAN'!C:C,C26,'BR DTG TRAYEMAN'!E:E)</f>
        <v>0</v>
      </c>
      <c r="J26" s="6"/>
    </row>
    <row r="27" spans="1:10" ht="15.75" customHeight="1">
      <c r="A27" s="86" t="s">
        <v>2367</v>
      </c>
      <c r="B27" s="86" t="s">
        <v>876</v>
      </c>
      <c r="C27" s="86" t="s">
        <v>2367</v>
      </c>
      <c r="D27" s="86" t="s">
        <v>2368</v>
      </c>
      <c r="E27" s="87">
        <v>0</v>
      </c>
      <c r="F27" s="86" t="s">
        <v>1185</v>
      </c>
      <c r="H27" s="3">
        <f>E27+SUMIF('BR DTG TRAYEMAN'!C:C,C27,'BR DTG TRAYEMAN'!E:E)</f>
        <v>0</v>
      </c>
      <c r="J27" s="6"/>
    </row>
    <row r="28" spans="1:10" ht="15.75" customHeight="1">
      <c r="A28" s="86" t="s">
        <v>8615</v>
      </c>
      <c r="B28" s="86" t="s">
        <v>876</v>
      </c>
      <c r="C28" s="86" t="s">
        <v>8615</v>
      </c>
      <c r="D28" s="86" t="s">
        <v>8616</v>
      </c>
      <c r="E28" s="87">
        <v>0</v>
      </c>
      <c r="F28" s="86" t="s">
        <v>1185</v>
      </c>
      <c r="H28" s="3">
        <f>E28+SUMIF('BR DTG TRAYEMAN'!C:C,C28,'BR DTG TRAYEMAN'!E:E)</f>
        <v>0</v>
      </c>
      <c r="J28" s="6"/>
    </row>
    <row r="29" spans="1:10" ht="15.75" customHeight="1">
      <c r="A29" s="86" t="s">
        <v>2375</v>
      </c>
      <c r="B29" s="86" t="s">
        <v>876</v>
      </c>
      <c r="C29" s="86" t="s">
        <v>2375</v>
      </c>
      <c r="D29" s="86" t="s">
        <v>8617</v>
      </c>
      <c r="E29" s="87">
        <v>0</v>
      </c>
      <c r="F29" s="86" t="s">
        <v>1185</v>
      </c>
      <c r="H29" s="3">
        <f>E29+SUMIF('BR DTG TRAYEMAN'!C:C,C29,'BR DTG TRAYEMAN'!E:E)</f>
        <v>0</v>
      </c>
      <c r="J29" s="6"/>
    </row>
    <row r="30" spans="1:10" ht="15.75" customHeight="1">
      <c r="A30" s="86" t="s">
        <v>8618</v>
      </c>
      <c r="B30" s="86" t="s">
        <v>876</v>
      </c>
      <c r="C30" s="86" t="s">
        <v>8618</v>
      </c>
      <c r="D30" s="86" t="s">
        <v>8619</v>
      </c>
      <c r="E30" s="87">
        <v>0</v>
      </c>
      <c r="F30" s="86" t="s">
        <v>1185</v>
      </c>
      <c r="H30" s="3">
        <f>E30+SUMIF('BR DTG TRAYEMAN'!C:C,C30,'BR DTG TRAYEMAN'!E:E)</f>
        <v>0</v>
      </c>
      <c r="J30" s="6"/>
    </row>
    <row r="31" spans="1:10" ht="15.75" customHeight="1">
      <c r="A31" s="86" t="s">
        <v>2377</v>
      </c>
      <c r="B31" s="86" t="s">
        <v>876</v>
      </c>
      <c r="C31" s="86" t="s">
        <v>2377</v>
      </c>
      <c r="D31" s="86" t="s">
        <v>2378</v>
      </c>
      <c r="E31" s="87">
        <v>0</v>
      </c>
      <c r="F31" s="86" t="s">
        <v>1185</v>
      </c>
      <c r="H31" s="3">
        <f>E31+SUMIF('BR DTG TRAYEMAN'!C:C,C31,'BR DTG TRAYEMAN'!E:E)</f>
        <v>0</v>
      </c>
      <c r="J31" s="6"/>
    </row>
    <row r="32" spans="1:10" ht="15.75" customHeight="1">
      <c r="A32" s="86" t="s">
        <v>2379</v>
      </c>
      <c r="B32" s="86" t="s">
        <v>876</v>
      </c>
      <c r="C32" s="86" t="s">
        <v>2379</v>
      </c>
      <c r="D32" s="86" t="s">
        <v>2380</v>
      </c>
      <c r="E32" s="87">
        <v>0</v>
      </c>
      <c r="F32" s="86" t="s">
        <v>1185</v>
      </c>
      <c r="H32" s="3">
        <f>E32+SUMIF('BR DTG TRAYEMAN'!C:C,C32,'BR DTG TRAYEMAN'!E:E)</f>
        <v>0</v>
      </c>
      <c r="J32" s="6"/>
    </row>
    <row r="33" spans="1:10" ht="15.75" customHeight="1">
      <c r="A33" s="86" t="s">
        <v>177</v>
      </c>
      <c r="B33" s="86" t="s">
        <v>881</v>
      </c>
      <c r="C33" s="86" t="s">
        <v>177</v>
      </c>
      <c r="D33" s="86" t="s">
        <v>882</v>
      </c>
      <c r="E33" s="87">
        <v>0</v>
      </c>
      <c r="F33" s="86" t="s">
        <v>1185</v>
      </c>
      <c r="H33" s="3">
        <f>E33+SUMIF('BR DTG TRAYEMAN'!C:C,C33,'BR DTG TRAYEMAN'!E:E)</f>
        <v>0</v>
      </c>
      <c r="J33" s="6"/>
    </row>
    <row r="34" spans="1:10" ht="15.75" customHeight="1">
      <c r="A34" s="86" t="s">
        <v>2381</v>
      </c>
      <c r="B34" s="86" t="s">
        <v>876</v>
      </c>
      <c r="C34" s="86" t="s">
        <v>2381</v>
      </c>
      <c r="D34" s="86" t="s">
        <v>2382</v>
      </c>
      <c r="E34" s="87">
        <v>0</v>
      </c>
      <c r="F34" s="86" t="s">
        <v>1185</v>
      </c>
      <c r="H34" s="3">
        <f>E34+SUMIF('BR DTG TRAYEMAN'!C:C,C34,'BR DTG TRAYEMAN'!E:E)</f>
        <v>0</v>
      </c>
      <c r="J34" s="6"/>
    </row>
    <row r="35" spans="1:10" ht="15.75" customHeight="1">
      <c r="A35" s="86" t="s">
        <v>2383</v>
      </c>
      <c r="B35" s="86" t="s">
        <v>876</v>
      </c>
      <c r="C35" s="86" t="s">
        <v>2383</v>
      </c>
      <c r="D35" s="86" t="s">
        <v>2384</v>
      </c>
      <c r="E35" s="87">
        <v>0</v>
      </c>
      <c r="F35" s="86" t="s">
        <v>1185</v>
      </c>
      <c r="H35" s="3">
        <f>E35+SUMIF('BR DTG TRAYEMAN'!C:C,C35,'BR DTG TRAYEMAN'!E:E)</f>
        <v>0</v>
      </c>
      <c r="J35" s="6"/>
    </row>
    <row r="36" spans="1:10" ht="15.75" customHeight="1">
      <c r="A36" s="86" t="s">
        <v>178</v>
      </c>
      <c r="B36" s="86" t="s">
        <v>881</v>
      </c>
      <c r="C36" s="86" t="s">
        <v>178</v>
      </c>
      <c r="D36" s="86" t="s">
        <v>883</v>
      </c>
      <c r="E36" s="87">
        <v>0</v>
      </c>
      <c r="F36" s="86" t="s">
        <v>1185</v>
      </c>
      <c r="H36" s="3">
        <f>E36+SUMIF('BR DTG TRAYEMAN'!C:C,C36,'BR DTG TRAYEMAN'!E:E)</f>
        <v>0</v>
      </c>
      <c r="J36" s="6"/>
    </row>
    <row r="37" spans="1:10" ht="15.75" customHeight="1">
      <c r="A37" s="86" t="s">
        <v>2385</v>
      </c>
      <c r="B37" s="86" t="s">
        <v>876</v>
      </c>
      <c r="C37" s="86" t="s">
        <v>2385</v>
      </c>
      <c r="D37" s="86" t="s">
        <v>8620</v>
      </c>
      <c r="E37" s="87">
        <v>0</v>
      </c>
      <c r="F37" s="86" t="s">
        <v>1185</v>
      </c>
      <c r="H37" s="3">
        <f>E37+SUMIF('BR DTG TRAYEMAN'!C:C,C37,'BR DTG TRAYEMAN'!E:E)</f>
        <v>0</v>
      </c>
      <c r="J37" s="6"/>
    </row>
    <row r="38" spans="1:10" ht="15.75" customHeight="1">
      <c r="A38" s="86" t="s">
        <v>2387</v>
      </c>
      <c r="B38" s="86" t="s">
        <v>876</v>
      </c>
      <c r="C38" s="86" t="s">
        <v>2387</v>
      </c>
      <c r="D38" s="86" t="s">
        <v>2388</v>
      </c>
      <c r="E38" s="87">
        <v>0</v>
      </c>
      <c r="F38" s="86" t="s">
        <v>1185</v>
      </c>
      <c r="H38" s="3">
        <f>E38+SUMIF('BR DTG TRAYEMAN'!C:C,C38,'BR DTG TRAYEMAN'!E:E)</f>
        <v>0</v>
      </c>
      <c r="J38" s="6"/>
    </row>
    <row r="39" spans="1:10" ht="15.75" customHeight="1">
      <c r="A39" s="86" t="s">
        <v>611</v>
      </c>
      <c r="B39" s="86" t="s">
        <v>884</v>
      </c>
      <c r="C39" s="86" t="s">
        <v>611</v>
      </c>
      <c r="D39" s="86" t="s">
        <v>806</v>
      </c>
      <c r="E39" s="87">
        <v>0</v>
      </c>
      <c r="F39" s="86" t="s">
        <v>1185</v>
      </c>
      <c r="H39" s="3">
        <f>E39+SUMIF('BR DTG TRAYEMAN'!C:C,C39,'BR DTG TRAYEMAN'!E:E)</f>
        <v>0</v>
      </c>
      <c r="J39" s="6"/>
    </row>
    <row r="40" spans="1:10" ht="15.75" customHeight="1">
      <c r="A40" s="86" t="s">
        <v>1399</v>
      </c>
      <c r="B40" s="86" t="s">
        <v>884</v>
      </c>
      <c r="C40" s="86" t="s">
        <v>1399</v>
      </c>
      <c r="D40" s="86" t="s">
        <v>1400</v>
      </c>
      <c r="E40" s="87">
        <v>0</v>
      </c>
      <c r="F40" s="86" t="s">
        <v>1185</v>
      </c>
      <c r="H40" s="3">
        <f>E40+SUMIF('BR DTG TRAYEMAN'!C:C,C40,'BR DTG TRAYEMAN'!E:E)</f>
        <v>0</v>
      </c>
      <c r="J40" s="6"/>
    </row>
    <row r="41" spans="1:10" ht="15.75" customHeight="1">
      <c r="A41" s="86" t="s">
        <v>2390</v>
      </c>
      <c r="B41" s="86" t="s">
        <v>884</v>
      </c>
      <c r="C41" s="86" t="s">
        <v>2390</v>
      </c>
      <c r="D41" s="86" t="s">
        <v>2391</v>
      </c>
      <c r="E41" s="87">
        <v>0</v>
      </c>
      <c r="F41" s="86" t="s">
        <v>1185</v>
      </c>
      <c r="H41" s="3">
        <f>E41+SUMIF('BR DTG TRAYEMAN'!C:C,C41,'BR DTG TRAYEMAN'!E:E)</f>
        <v>0</v>
      </c>
      <c r="J41" s="6"/>
    </row>
    <row r="42" spans="1:10" ht="15.75" customHeight="1">
      <c r="A42" s="86" t="s">
        <v>1559</v>
      </c>
      <c r="B42" s="86" t="s">
        <v>884</v>
      </c>
      <c r="C42" s="86" t="s">
        <v>1559</v>
      </c>
      <c r="D42" s="86" t="s">
        <v>1560</v>
      </c>
      <c r="E42" s="87">
        <v>0</v>
      </c>
      <c r="F42" s="86" t="s">
        <v>1185</v>
      </c>
      <c r="H42" s="3">
        <f>E42+SUMIF('BR DTG TRAYEMAN'!C:C,C42,'BR DTG TRAYEMAN'!E:E)</f>
        <v>0</v>
      </c>
      <c r="J42" s="6"/>
    </row>
    <row r="43" spans="1:10" ht="15.75" customHeight="1">
      <c r="A43" s="86" t="s">
        <v>8621</v>
      </c>
      <c r="B43" s="86" t="s">
        <v>876</v>
      </c>
      <c r="C43" s="86" t="s">
        <v>8621</v>
      </c>
      <c r="D43" s="86" t="s">
        <v>8622</v>
      </c>
      <c r="E43" s="87">
        <v>0</v>
      </c>
      <c r="F43" s="86" t="s">
        <v>1185</v>
      </c>
      <c r="H43" s="3">
        <f>E43+SUMIF('BR DTG TRAYEMAN'!C:C,C43,'BR DTG TRAYEMAN'!E:E)</f>
        <v>0</v>
      </c>
      <c r="J43" s="6"/>
    </row>
    <row r="44" spans="1:10" ht="15.75" customHeight="1">
      <c r="A44" s="86" t="s">
        <v>8623</v>
      </c>
      <c r="B44" s="86" t="s">
        <v>876</v>
      </c>
      <c r="C44" s="86" t="s">
        <v>8623</v>
      </c>
      <c r="D44" s="86" t="s">
        <v>8624</v>
      </c>
      <c r="E44" s="87">
        <v>0</v>
      </c>
      <c r="F44" s="86" t="s">
        <v>1185</v>
      </c>
      <c r="H44" s="3">
        <f>E44+SUMIF('BR DTG TRAYEMAN'!C:C,C44,'BR DTG TRAYEMAN'!E:E)</f>
        <v>0</v>
      </c>
      <c r="J44" s="6"/>
    </row>
    <row r="45" spans="1:10" ht="15.75" customHeight="1">
      <c r="A45" s="86" t="s">
        <v>179</v>
      </c>
      <c r="B45" s="86" t="s">
        <v>884</v>
      </c>
      <c r="C45" s="86" t="s">
        <v>179</v>
      </c>
      <c r="D45" s="86" t="s">
        <v>885</v>
      </c>
      <c r="E45" s="87">
        <v>0</v>
      </c>
      <c r="F45" s="86" t="s">
        <v>1185</v>
      </c>
      <c r="H45" s="3">
        <f>E45+SUMIF('BR DTG TRAYEMAN'!C:C,C45,'BR DTG TRAYEMAN'!E:E)</f>
        <v>0</v>
      </c>
      <c r="J45" s="6"/>
    </row>
    <row r="46" spans="1:10" ht="15.75" customHeight="1">
      <c r="A46" s="86" t="s">
        <v>2392</v>
      </c>
      <c r="B46" s="86" t="s">
        <v>884</v>
      </c>
      <c r="C46" s="86" t="s">
        <v>2392</v>
      </c>
      <c r="D46" s="86" t="s">
        <v>2393</v>
      </c>
      <c r="E46" s="87">
        <v>0</v>
      </c>
      <c r="F46" s="86" t="s">
        <v>1185</v>
      </c>
      <c r="H46" s="3">
        <f>E46+SUMIF('BR DTG TRAYEMAN'!C:C,C46,'BR DTG TRAYEMAN'!E:E)</f>
        <v>0</v>
      </c>
      <c r="J46" s="6"/>
    </row>
    <row r="47" spans="1:10" ht="15.75" customHeight="1">
      <c r="A47" s="86" t="s">
        <v>1401</v>
      </c>
      <c r="B47" s="86" t="s">
        <v>884</v>
      </c>
      <c r="C47" s="86" t="s">
        <v>1401</v>
      </c>
      <c r="D47" s="86" t="s">
        <v>1402</v>
      </c>
      <c r="E47" s="87">
        <v>0</v>
      </c>
      <c r="F47" s="86" t="s">
        <v>1185</v>
      </c>
      <c r="H47" s="3">
        <f>E47+SUMIF('BR DTG TRAYEMAN'!C:C,C47,'BR DTG TRAYEMAN'!E:E)</f>
        <v>0</v>
      </c>
      <c r="J47" s="6"/>
    </row>
    <row r="48" spans="1:10" ht="15.75" customHeight="1">
      <c r="A48" s="86" t="s">
        <v>8625</v>
      </c>
      <c r="B48" s="86" t="s">
        <v>876</v>
      </c>
      <c r="C48" s="86" t="s">
        <v>8625</v>
      </c>
      <c r="D48" s="86" t="s">
        <v>8626</v>
      </c>
      <c r="E48" s="87">
        <v>0</v>
      </c>
      <c r="F48" s="86" t="s">
        <v>1185</v>
      </c>
      <c r="H48" s="3">
        <f>E48+SUMIF('BR DTG TRAYEMAN'!C:C,C48,'BR DTG TRAYEMAN'!E:E)</f>
        <v>0</v>
      </c>
      <c r="J48" s="6"/>
    </row>
    <row r="49" spans="1:10" ht="15.75" customHeight="1">
      <c r="A49" s="86" t="s">
        <v>2394</v>
      </c>
      <c r="B49" s="86" t="s">
        <v>876</v>
      </c>
      <c r="C49" s="86" t="s">
        <v>2394</v>
      </c>
      <c r="D49" s="86" t="s">
        <v>2395</v>
      </c>
      <c r="E49" s="87">
        <v>0</v>
      </c>
      <c r="F49" s="86" t="s">
        <v>1185</v>
      </c>
      <c r="H49" s="3">
        <f>E49+SUMIF('BR DTG TRAYEMAN'!C:C,C49,'BR DTG TRAYEMAN'!E:E)</f>
        <v>0</v>
      </c>
      <c r="J49" s="6"/>
    </row>
    <row r="50" spans="1:10" ht="15.75" customHeight="1">
      <c r="A50" s="86" t="s">
        <v>180</v>
      </c>
      <c r="B50" s="86" t="s">
        <v>884</v>
      </c>
      <c r="C50" s="86" t="s">
        <v>180</v>
      </c>
      <c r="D50" s="86" t="s">
        <v>1355</v>
      </c>
      <c r="E50" s="87">
        <v>0</v>
      </c>
      <c r="F50" s="86" t="s">
        <v>1185</v>
      </c>
      <c r="H50" s="3">
        <f>E50+SUMIF('BR DTG TRAYEMAN'!C:C,C50,'BR DTG TRAYEMAN'!E:E)</f>
        <v>0</v>
      </c>
      <c r="J50" s="6"/>
    </row>
    <row r="51" spans="1:10" ht="15.75" customHeight="1">
      <c r="A51" s="86" t="s">
        <v>2396</v>
      </c>
      <c r="B51" s="86" t="s">
        <v>876</v>
      </c>
      <c r="C51" s="86" t="s">
        <v>2396</v>
      </c>
      <c r="D51" s="86" t="s">
        <v>2397</v>
      </c>
      <c r="E51" s="87">
        <v>0</v>
      </c>
      <c r="F51" s="86" t="s">
        <v>1185</v>
      </c>
      <c r="H51" s="3">
        <f>E51+SUMIF('BR DTG TRAYEMAN'!C:C,C51,'BR DTG TRAYEMAN'!E:E)</f>
        <v>0</v>
      </c>
      <c r="J51" s="6"/>
    </row>
    <row r="52" spans="1:10" ht="15.75" customHeight="1">
      <c r="A52" s="86" t="s">
        <v>181</v>
      </c>
      <c r="B52" s="86" t="s">
        <v>884</v>
      </c>
      <c r="C52" s="86" t="s">
        <v>181</v>
      </c>
      <c r="D52" s="86" t="s">
        <v>887</v>
      </c>
      <c r="E52" s="87">
        <v>0</v>
      </c>
      <c r="F52" s="86" t="s">
        <v>1185</v>
      </c>
      <c r="H52" s="3">
        <f>E52+SUMIF('BR DTG TRAYEMAN'!C:C,C52,'BR DTG TRAYEMAN'!E:E)</f>
        <v>0</v>
      </c>
      <c r="J52" s="6"/>
    </row>
    <row r="53" spans="1:10" ht="15.75" customHeight="1">
      <c r="A53" s="86" t="s">
        <v>2398</v>
      </c>
      <c r="B53" s="86" t="s">
        <v>876</v>
      </c>
      <c r="C53" s="86" t="s">
        <v>2398</v>
      </c>
      <c r="D53" s="86" t="s">
        <v>2399</v>
      </c>
      <c r="E53" s="87">
        <v>0</v>
      </c>
      <c r="F53" s="86" t="s">
        <v>1185</v>
      </c>
      <c r="H53" s="3">
        <f>E53+SUMIF('BR DTG TRAYEMAN'!C:C,C53,'BR DTG TRAYEMAN'!E:E)</f>
        <v>0</v>
      </c>
      <c r="J53" s="6"/>
    </row>
    <row r="54" spans="1:10" ht="15.75" customHeight="1">
      <c r="A54" s="86" t="s">
        <v>182</v>
      </c>
      <c r="B54" s="86" t="s">
        <v>888</v>
      </c>
      <c r="C54" s="86" t="s">
        <v>182</v>
      </c>
      <c r="D54" s="86" t="s">
        <v>889</v>
      </c>
      <c r="E54" s="87">
        <v>2</v>
      </c>
      <c r="F54" s="86" t="s">
        <v>1185</v>
      </c>
      <c r="H54" s="3">
        <f>E54+SUMIF('BR DTG TRAYEMAN'!C:C,C54,'BR DTG TRAYEMAN'!E:E)</f>
        <v>2</v>
      </c>
      <c r="J54" s="6"/>
    </row>
    <row r="55" spans="1:10" ht="15.75" customHeight="1">
      <c r="A55" s="86" t="s">
        <v>8627</v>
      </c>
      <c r="B55" s="86" t="s">
        <v>876</v>
      </c>
      <c r="C55" s="86" t="s">
        <v>8627</v>
      </c>
      <c r="D55" s="86" t="s">
        <v>8628</v>
      </c>
      <c r="E55" s="87">
        <v>0</v>
      </c>
      <c r="F55" s="86" t="s">
        <v>1185</v>
      </c>
      <c r="H55" s="3">
        <f>E55+SUMIF('BR DTG TRAYEMAN'!C:C,C55,'BR DTG TRAYEMAN'!E:E)</f>
        <v>0</v>
      </c>
      <c r="J55" s="6"/>
    </row>
    <row r="56" spans="1:10" ht="15.75" customHeight="1">
      <c r="A56" s="86" t="s">
        <v>492</v>
      </c>
      <c r="B56" s="86" t="s">
        <v>888</v>
      </c>
      <c r="C56" s="86" t="s">
        <v>492</v>
      </c>
      <c r="D56" s="86" t="s">
        <v>890</v>
      </c>
      <c r="E56" s="87">
        <v>0</v>
      </c>
      <c r="F56" s="86" t="s">
        <v>1185</v>
      </c>
      <c r="H56" s="3">
        <f>E56+SUMIF('BR DTG TRAYEMAN'!C:C,C56,'BR DTG TRAYEMAN'!E:E)</f>
        <v>0</v>
      </c>
      <c r="J56" s="6"/>
    </row>
    <row r="57" spans="1:10" ht="15.75" customHeight="1">
      <c r="A57" s="86" t="s">
        <v>2400</v>
      </c>
      <c r="B57" s="86" t="s">
        <v>876</v>
      </c>
      <c r="C57" s="86" t="s">
        <v>2400</v>
      </c>
      <c r="D57" s="86" t="s">
        <v>2401</v>
      </c>
      <c r="E57" s="87">
        <v>0</v>
      </c>
      <c r="F57" s="86" t="s">
        <v>1185</v>
      </c>
      <c r="H57" s="3">
        <f>E57+SUMIF('BR DTG TRAYEMAN'!C:C,C57,'BR DTG TRAYEMAN'!E:E)</f>
        <v>0</v>
      </c>
      <c r="J57" s="6"/>
    </row>
    <row r="58" spans="1:10" ht="15.75" customHeight="1">
      <c r="A58" s="86" t="s">
        <v>8629</v>
      </c>
      <c r="B58" s="86" t="s">
        <v>876</v>
      </c>
      <c r="C58" s="86" t="s">
        <v>8629</v>
      </c>
      <c r="D58" s="86" t="s">
        <v>8630</v>
      </c>
      <c r="E58" s="87">
        <v>0</v>
      </c>
      <c r="F58" s="86" t="s">
        <v>1185</v>
      </c>
      <c r="H58" s="3">
        <f>E58+SUMIF('BR DTG TRAYEMAN'!C:C,C58,'BR DTG TRAYEMAN'!E:E)</f>
        <v>0</v>
      </c>
      <c r="J58" s="6"/>
    </row>
    <row r="59" spans="1:10" ht="15.75" customHeight="1">
      <c r="A59" s="86" t="s">
        <v>183</v>
      </c>
      <c r="B59" s="86" t="s">
        <v>891</v>
      </c>
      <c r="C59" s="86" t="s">
        <v>183</v>
      </c>
      <c r="D59" s="86" t="s">
        <v>892</v>
      </c>
      <c r="E59" s="87">
        <v>7</v>
      </c>
      <c r="F59" s="86" t="s">
        <v>1185</v>
      </c>
      <c r="H59" s="3">
        <f>E59+SUMIF('BR DTG TRAYEMAN'!C:C,C59,'BR DTG TRAYEMAN'!E:E)</f>
        <v>7</v>
      </c>
      <c r="J59" s="6"/>
    </row>
    <row r="60" spans="1:10" ht="15.75" customHeight="1">
      <c r="A60" s="86" t="s">
        <v>184</v>
      </c>
      <c r="B60" s="86" t="s">
        <v>891</v>
      </c>
      <c r="C60" s="86" t="s">
        <v>184</v>
      </c>
      <c r="D60" s="86" t="s">
        <v>893</v>
      </c>
      <c r="E60" s="87">
        <v>10</v>
      </c>
      <c r="F60" s="86" t="s">
        <v>1185</v>
      </c>
      <c r="H60" s="3">
        <f>E60+SUMIF('BR DTG TRAYEMAN'!C:C,C60,'BR DTG TRAYEMAN'!E:E)</f>
        <v>10</v>
      </c>
      <c r="J60" s="6"/>
    </row>
    <row r="61" spans="1:10" ht="15.75" customHeight="1">
      <c r="A61" s="86" t="s">
        <v>185</v>
      </c>
      <c r="B61" s="86" t="s">
        <v>891</v>
      </c>
      <c r="C61" s="86" t="s">
        <v>185</v>
      </c>
      <c r="D61" s="86" t="s">
        <v>894</v>
      </c>
      <c r="E61" s="87">
        <v>6</v>
      </c>
      <c r="F61" s="86" t="s">
        <v>1185</v>
      </c>
      <c r="H61" s="3">
        <f>E61+SUMIF('BR DTG TRAYEMAN'!C:C,C61,'BR DTG TRAYEMAN'!E:E)</f>
        <v>6</v>
      </c>
      <c r="J61" s="6"/>
    </row>
    <row r="62" spans="1:10" ht="15.75" customHeight="1">
      <c r="A62" s="86" t="s">
        <v>186</v>
      </c>
      <c r="B62" s="86" t="s">
        <v>891</v>
      </c>
      <c r="C62" s="86" t="s">
        <v>186</v>
      </c>
      <c r="D62" s="86" t="s">
        <v>895</v>
      </c>
      <c r="E62" s="87">
        <v>2</v>
      </c>
      <c r="F62" s="86" t="s">
        <v>1185</v>
      </c>
      <c r="H62" s="3">
        <f>E62+SUMIF('BR DTG TRAYEMAN'!C:C,C62,'BR DTG TRAYEMAN'!E:E)</f>
        <v>2</v>
      </c>
      <c r="J62" s="6"/>
    </row>
    <row r="63" spans="1:10" ht="15.75" customHeight="1">
      <c r="A63" s="86" t="s">
        <v>187</v>
      </c>
      <c r="B63" s="86" t="s">
        <v>891</v>
      </c>
      <c r="C63" s="86" t="s">
        <v>187</v>
      </c>
      <c r="D63" s="86" t="s">
        <v>896</v>
      </c>
      <c r="E63" s="87">
        <v>1</v>
      </c>
      <c r="F63" s="86" t="s">
        <v>1185</v>
      </c>
      <c r="H63" s="3">
        <f>E63+SUMIF('BR DTG TRAYEMAN'!C:C,C63,'BR DTG TRAYEMAN'!E:E)</f>
        <v>1</v>
      </c>
      <c r="J63" s="6"/>
    </row>
    <row r="64" spans="1:10" ht="15.75" customHeight="1">
      <c r="A64" s="86" t="s">
        <v>2404</v>
      </c>
      <c r="B64" s="86" t="s">
        <v>876</v>
      </c>
      <c r="C64" s="86" t="s">
        <v>2404</v>
      </c>
      <c r="D64" s="86" t="s">
        <v>2405</v>
      </c>
      <c r="E64" s="87">
        <v>0</v>
      </c>
      <c r="F64" s="86" t="s">
        <v>1185</v>
      </c>
      <c r="H64" s="3">
        <f>E64+SUMIF('BR DTG TRAYEMAN'!C:C,C64,'BR DTG TRAYEMAN'!E:E)</f>
        <v>0</v>
      </c>
      <c r="J64" s="6"/>
    </row>
    <row r="65" spans="1:10" ht="15.75" customHeight="1">
      <c r="A65" s="86" t="s">
        <v>188</v>
      </c>
      <c r="B65" s="86" t="s">
        <v>891</v>
      </c>
      <c r="C65" s="86" t="s">
        <v>188</v>
      </c>
      <c r="D65" s="86" t="s">
        <v>897</v>
      </c>
      <c r="E65" s="87">
        <v>2</v>
      </c>
      <c r="F65" s="86" t="s">
        <v>1185</v>
      </c>
      <c r="H65" s="3">
        <f>E65+SUMIF('BR DTG TRAYEMAN'!C:C,C65,'BR DTG TRAYEMAN'!E:E)</f>
        <v>2</v>
      </c>
      <c r="J65" s="6"/>
    </row>
    <row r="66" spans="1:10" ht="15.75" customHeight="1">
      <c r="A66" s="86" t="s">
        <v>1726</v>
      </c>
      <c r="B66" s="86" t="s">
        <v>876</v>
      </c>
      <c r="C66" s="86" t="s">
        <v>1726</v>
      </c>
      <c r="D66" s="86" t="s">
        <v>1727</v>
      </c>
      <c r="E66" s="87">
        <v>0</v>
      </c>
      <c r="F66" s="86" t="s">
        <v>1185</v>
      </c>
      <c r="H66" s="3">
        <f>E66+SUMIF('BR DTG TRAYEMAN'!C:C,C66,'BR DTG TRAYEMAN'!E:E)</f>
        <v>0</v>
      </c>
      <c r="J66" s="6"/>
    </row>
    <row r="67" spans="1:10" ht="15.75" customHeight="1">
      <c r="A67" s="86" t="s">
        <v>8631</v>
      </c>
      <c r="B67" s="86" t="s">
        <v>876</v>
      </c>
      <c r="C67" s="86" t="s">
        <v>8631</v>
      </c>
      <c r="D67" s="86" t="s">
        <v>8632</v>
      </c>
      <c r="E67" s="87">
        <v>0</v>
      </c>
      <c r="F67" s="86" t="s">
        <v>1185</v>
      </c>
      <c r="H67" s="3">
        <f>E67+SUMIF('BR DTG TRAYEMAN'!C:C,C67,'BR DTG TRAYEMAN'!E:E)</f>
        <v>0</v>
      </c>
      <c r="J67" s="6"/>
    </row>
    <row r="68" spans="1:10" ht="15.75" customHeight="1">
      <c r="A68" s="86" t="s">
        <v>2410</v>
      </c>
      <c r="B68" s="86" t="s">
        <v>876</v>
      </c>
      <c r="C68" s="86" t="s">
        <v>2410</v>
      </c>
      <c r="D68" s="86" t="s">
        <v>2411</v>
      </c>
      <c r="E68" s="87">
        <v>0</v>
      </c>
      <c r="F68" s="86" t="s">
        <v>1185</v>
      </c>
      <c r="H68" s="3">
        <f>E68+SUMIF('BR DTG TRAYEMAN'!C:C,C68,'BR DTG TRAYEMAN'!E:E)</f>
        <v>0</v>
      </c>
      <c r="J68" s="6"/>
    </row>
    <row r="69" spans="1:10" ht="15.75" customHeight="1">
      <c r="A69" s="86" t="s">
        <v>2412</v>
      </c>
      <c r="B69" s="86" t="s">
        <v>876</v>
      </c>
      <c r="C69" s="86" t="s">
        <v>2412</v>
      </c>
      <c r="D69" s="86" t="s">
        <v>2413</v>
      </c>
      <c r="E69" s="87">
        <v>0</v>
      </c>
      <c r="F69" s="86" t="s">
        <v>1185</v>
      </c>
      <c r="H69" s="3">
        <f>E69+SUMIF('BR DTG TRAYEMAN'!C:C,C69,'BR DTG TRAYEMAN'!E:E)</f>
        <v>0</v>
      </c>
      <c r="J69" s="6"/>
    </row>
    <row r="70" spans="1:10" ht="15.75" customHeight="1">
      <c r="A70" s="86" t="s">
        <v>2414</v>
      </c>
      <c r="B70" s="86" t="s">
        <v>876</v>
      </c>
      <c r="C70" s="86" t="s">
        <v>2414</v>
      </c>
      <c r="D70" s="86" t="s">
        <v>8633</v>
      </c>
      <c r="E70" s="87">
        <v>0</v>
      </c>
      <c r="F70" s="86" t="s">
        <v>1185</v>
      </c>
      <c r="H70" s="3">
        <f>E70+SUMIF('BR DTG TRAYEMAN'!C:C,C70,'BR DTG TRAYEMAN'!E:E)</f>
        <v>0</v>
      </c>
      <c r="J70" s="6"/>
    </row>
    <row r="71" spans="1:10" ht="15.75" customHeight="1">
      <c r="A71" s="86" t="s">
        <v>8634</v>
      </c>
      <c r="B71" s="86" t="s">
        <v>876</v>
      </c>
      <c r="C71" s="86" t="s">
        <v>8634</v>
      </c>
      <c r="D71" s="86" t="s">
        <v>8635</v>
      </c>
      <c r="E71" s="87">
        <v>0</v>
      </c>
      <c r="F71" s="86" t="s">
        <v>1185</v>
      </c>
      <c r="H71" s="3">
        <f>E71+SUMIF('BR DTG TRAYEMAN'!C:C,C71,'BR DTG TRAYEMAN'!E:E)</f>
        <v>0</v>
      </c>
      <c r="J71" s="6"/>
    </row>
    <row r="72" spans="1:10" ht="15.75" customHeight="1">
      <c r="A72" s="86" t="s">
        <v>2416</v>
      </c>
      <c r="B72" s="86" t="s">
        <v>876</v>
      </c>
      <c r="C72" s="86" t="s">
        <v>2416</v>
      </c>
      <c r="D72" s="86" t="s">
        <v>8636</v>
      </c>
      <c r="E72" s="87">
        <v>0</v>
      </c>
      <c r="F72" s="86" t="s">
        <v>1185</v>
      </c>
      <c r="H72" s="3">
        <f>E72+SUMIF('BR DTG TRAYEMAN'!C:C,C72,'BR DTG TRAYEMAN'!E:E)</f>
        <v>0</v>
      </c>
      <c r="J72" s="6"/>
    </row>
    <row r="73" spans="1:10" ht="15.75" customHeight="1">
      <c r="A73" s="86" t="s">
        <v>8637</v>
      </c>
      <c r="B73" s="86" t="s">
        <v>876</v>
      </c>
      <c r="C73" s="86" t="s">
        <v>8637</v>
      </c>
      <c r="D73" s="86" t="s">
        <v>8636</v>
      </c>
      <c r="E73" s="87">
        <v>0</v>
      </c>
      <c r="F73" s="86" t="s">
        <v>1185</v>
      </c>
      <c r="H73" s="3">
        <f>E73+SUMIF('BR DTG TRAYEMAN'!C:C,C73,'BR DTG TRAYEMAN'!E:E)</f>
        <v>0</v>
      </c>
      <c r="J73" s="6"/>
    </row>
    <row r="74" spans="1:10" ht="15.75" customHeight="1">
      <c r="A74" s="86" t="s">
        <v>612</v>
      </c>
      <c r="B74" s="86" t="s">
        <v>876</v>
      </c>
      <c r="C74" s="86" t="s">
        <v>612</v>
      </c>
      <c r="D74" s="86" t="s">
        <v>807</v>
      </c>
      <c r="E74" s="87">
        <v>0</v>
      </c>
      <c r="F74" s="86" t="s">
        <v>1185</v>
      </c>
      <c r="H74" s="3">
        <f>E74+SUMIF('BR DTG TRAYEMAN'!C:C,C74,'BR DTG TRAYEMAN'!E:E)</f>
        <v>0</v>
      </c>
      <c r="J74" s="6"/>
    </row>
    <row r="75" spans="1:10" ht="15.75" customHeight="1">
      <c r="A75" s="86" t="s">
        <v>189</v>
      </c>
      <c r="B75" s="86" t="s">
        <v>898</v>
      </c>
      <c r="C75" s="86" t="s">
        <v>189</v>
      </c>
      <c r="D75" s="86" t="s">
        <v>899</v>
      </c>
      <c r="E75" s="87">
        <v>1</v>
      </c>
      <c r="F75" s="86" t="s">
        <v>1185</v>
      </c>
      <c r="H75" s="3">
        <f>E75+SUMIF('BR DTG TRAYEMAN'!C:C,C75,'BR DTG TRAYEMAN'!E:E)</f>
        <v>1</v>
      </c>
      <c r="J75" s="6"/>
    </row>
    <row r="76" spans="1:10" ht="15.75" customHeight="1">
      <c r="A76" s="86" t="s">
        <v>8638</v>
      </c>
      <c r="B76" s="86" t="s">
        <v>876</v>
      </c>
      <c r="C76" s="86" t="s">
        <v>8638</v>
      </c>
      <c r="D76" s="86" t="s">
        <v>8639</v>
      </c>
      <c r="E76" s="87">
        <v>0</v>
      </c>
      <c r="F76" s="86" t="s">
        <v>1185</v>
      </c>
      <c r="H76" s="3">
        <f>E76+SUMIF('BR DTG TRAYEMAN'!C:C,C76,'BR DTG TRAYEMAN'!E:E)</f>
        <v>0</v>
      </c>
      <c r="J76" s="6"/>
    </row>
    <row r="77" spans="1:10" ht="15.75" customHeight="1">
      <c r="A77" s="86" t="s">
        <v>537</v>
      </c>
      <c r="B77" s="86" t="s">
        <v>877</v>
      </c>
      <c r="C77" s="86" t="s">
        <v>537</v>
      </c>
      <c r="D77" s="86" t="s">
        <v>900</v>
      </c>
      <c r="E77" s="87">
        <v>4</v>
      </c>
      <c r="F77" s="86" t="s">
        <v>1185</v>
      </c>
      <c r="H77" s="3">
        <f>E77+SUMIF('BR DTG TRAYEMAN'!C:C,C77,'BR DTG TRAYEMAN'!E:E)</f>
        <v>4</v>
      </c>
      <c r="J77" s="6"/>
    </row>
    <row r="78" spans="1:10" ht="15.75" customHeight="1">
      <c r="A78" s="86" t="s">
        <v>8640</v>
      </c>
      <c r="B78" s="86" t="s">
        <v>876</v>
      </c>
      <c r="C78" s="86" t="s">
        <v>8640</v>
      </c>
      <c r="D78" s="86" t="s">
        <v>8641</v>
      </c>
      <c r="E78" s="87">
        <v>0</v>
      </c>
      <c r="F78" s="86" t="s">
        <v>1185</v>
      </c>
      <c r="H78" s="3">
        <f>E78+SUMIF('BR DTG TRAYEMAN'!C:C,C78,'BR DTG TRAYEMAN'!E:E)</f>
        <v>0</v>
      </c>
      <c r="J78" s="6"/>
    </row>
    <row r="79" spans="1:10" ht="15.75" customHeight="1">
      <c r="A79" s="86" t="s">
        <v>2421</v>
      </c>
      <c r="B79" s="86" t="s">
        <v>876</v>
      </c>
      <c r="C79" s="86" t="s">
        <v>2421</v>
      </c>
      <c r="D79" s="86" t="s">
        <v>2422</v>
      </c>
      <c r="E79" s="87">
        <v>0</v>
      </c>
      <c r="F79" s="86" t="s">
        <v>1185</v>
      </c>
      <c r="H79" s="3">
        <f>E79+SUMIF('BR DTG TRAYEMAN'!C:C,C79,'BR DTG TRAYEMAN'!E:E)</f>
        <v>0</v>
      </c>
      <c r="J79" s="6"/>
    </row>
    <row r="80" spans="1:10" ht="15.75" customHeight="1">
      <c r="A80" s="86" t="s">
        <v>2423</v>
      </c>
      <c r="B80" s="86" t="s">
        <v>876</v>
      </c>
      <c r="C80" s="86" t="s">
        <v>2423</v>
      </c>
      <c r="D80" s="86" t="s">
        <v>2424</v>
      </c>
      <c r="E80" s="87">
        <v>0</v>
      </c>
      <c r="F80" s="86" t="s">
        <v>1185</v>
      </c>
      <c r="H80" s="3">
        <f>E80+SUMIF('BR DTG TRAYEMAN'!C:C,C80,'BR DTG TRAYEMAN'!E:E)</f>
        <v>0</v>
      </c>
      <c r="J80" s="6"/>
    </row>
    <row r="81" spans="1:10" ht="15.75" customHeight="1">
      <c r="A81" s="86" t="s">
        <v>2425</v>
      </c>
      <c r="B81" s="86" t="s">
        <v>876</v>
      </c>
      <c r="C81" s="86" t="s">
        <v>2425</v>
      </c>
      <c r="D81" s="86" t="s">
        <v>2426</v>
      </c>
      <c r="E81" s="87">
        <v>0</v>
      </c>
      <c r="F81" s="86" t="s">
        <v>1185</v>
      </c>
      <c r="H81" s="3">
        <f>E81+SUMIF('BR DTG TRAYEMAN'!C:C,C81,'BR DTG TRAYEMAN'!E:E)</f>
        <v>0</v>
      </c>
      <c r="J81" s="6"/>
    </row>
    <row r="82" spans="1:10" ht="15.75" customHeight="1">
      <c r="A82" s="86" t="s">
        <v>8642</v>
      </c>
      <c r="B82" s="86" t="s">
        <v>876</v>
      </c>
      <c r="C82" s="86" t="s">
        <v>8642</v>
      </c>
      <c r="D82" s="86" t="s">
        <v>8643</v>
      </c>
      <c r="E82" s="87">
        <v>0</v>
      </c>
      <c r="F82" s="86" t="s">
        <v>1185</v>
      </c>
      <c r="H82" s="3">
        <f>E82+SUMIF('BR DTG TRAYEMAN'!C:C,C82,'BR DTG TRAYEMAN'!E:E)</f>
        <v>0</v>
      </c>
      <c r="J82" s="6"/>
    </row>
    <row r="83" spans="1:10" ht="15.75" customHeight="1">
      <c r="A83" s="86" t="s">
        <v>8644</v>
      </c>
      <c r="B83" s="86" t="s">
        <v>876</v>
      </c>
      <c r="C83" s="86" t="s">
        <v>8644</v>
      </c>
      <c r="D83" s="86" t="s">
        <v>8645</v>
      </c>
      <c r="E83" s="87">
        <v>0</v>
      </c>
      <c r="F83" s="86" t="s">
        <v>1185</v>
      </c>
      <c r="H83" s="3">
        <f>E83+SUMIF('BR DTG TRAYEMAN'!C:C,C83,'BR DTG TRAYEMAN'!E:E)</f>
        <v>0</v>
      </c>
      <c r="J83" s="6"/>
    </row>
    <row r="84" spans="1:10" ht="15.75" customHeight="1">
      <c r="A84" s="86" t="s">
        <v>8646</v>
      </c>
      <c r="B84" s="86" t="s">
        <v>876</v>
      </c>
      <c r="C84" s="86" t="s">
        <v>8646</v>
      </c>
      <c r="D84" s="86" t="s">
        <v>8647</v>
      </c>
      <c r="E84" s="87">
        <v>0</v>
      </c>
      <c r="F84" s="86" t="s">
        <v>1185</v>
      </c>
      <c r="H84" s="3">
        <f>E84+SUMIF('BR DTG TRAYEMAN'!C:C,C84,'BR DTG TRAYEMAN'!E:E)</f>
        <v>0</v>
      </c>
      <c r="J84" s="6"/>
    </row>
    <row r="85" spans="1:10" ht="15.75" customHeight="1">
      <c r="A85" s="86" t="s">
        <v>8648</v>
      </c>
      <c r="B85" s="86" t="s">
        <v>876</v>
      </c>
      <c r="C85" s="86" t="s">
        <v>8648</v>
      </c>
      <c r="D85" s="86" t="s">
        <v>8649</v>
      </c>
      <c r="E85" s="87">
        <v>0</v>
      </c>
      <c r="F85" s="86" t="s">
        <v>1185</v>
      </c>
      <c r="H85" s="3">
        <f>E85+SUMIF('BR DTG TRAYEMAN'!C:C,C85,'BR DTG TRAYEMAN'!E:E)</f>
        <v>0</v>
      </c>
      <c r="J85" s="6"/>
    </row>
    <row r="86" spans="1:10" ht="15.75" customHeight="1">
      <c r="A86" s="86" t="s">
        <v>2427</v>
      </c>
      <c r="B86" s="86" t="s">
        <v>876</v>
      </c>
      <c r="C86" s="86" t="s">
        <v>2427</v>
      </c>
      <c r="D86" s="86" t="s">
        <v>2428</v>
      </c>
      <c r="E86" s="87">
        <v>0</v>
      </c>
      <c r="F86" s="86" t="s">
        <v>1185</v>
      </c>
      <c r="H86" s="3">
        <f>E86+SUMIF('BR DTG TRAYEMAN'!C:C,C86,'BR DTG TRAYEMAN'!E:E)</f>
        <v>0</v>
      </c>
      <c r="J86" s="6"/>
    </row>
    <row r="87" spans="1:10" ht="15.75" customHeight="1">
      <c r="A87" s="86" t="s">
        <v>2429</v>
      </c>
      <c r="B87" s="86" t="s">
        <v>876</v>
      </c>
      <c r="C87" s="86" t="s">
        <v>2429</v>
      </c>
      <c r="D87" s="86" t="s">
        <v>2430</v>
      </c>
      <c r="E87" s="87">
        <v>0</v>
      </c>
      <c r="F87" s="86" t="s">
        <v>1185</v>
      </c>
      <c r="H87" s="3">
        <f>E87+SUMIF('BR DTG TRAYEMAN'!C:C,C87,'BR DTG TRAYEMAN'!E:E)</f>
        <v>0</v>
      </c>
      <c r="J87" s="6"/>
    </row>
    <row r="88" spans="1:10" ht="15.75" customHeight="1">
      <c r="A88" s="86" t="s">
        <v>8650</v>
      </c>
      <c r="B88" s="86" t="s">
        <v>876</v>
      </c>
      <c r="C88" s="86" t="s">
        <v>8650</v>
      </c>
      <c r="D88" s="86" t="s">
        <v>8651</v>
      </c>
      <c r="E88" s="87">
        <v>0</v>
      </c>
      <c r="F88" s="86" t="s">
        <v>1185</v>
      </c>
      <c r="H88" s="3">
        <f>E88+SUMIF('BR DTG TRAYEMAN'!C:C,C88,'BR DTG TRAYEMAN'!E:E)</f>
        <v>0</v>
      </c>
      <c r="J88" s="6"/>
    </row>
    <row r="89" spans="1:10" ht="15.75" customHeight="1">
      <c r="A89" s="86" t="s">
        <v>190</v>
      </c>
      <c r="B89" s="86" t="s">
        <v>881</v>
      </c>
      <c r="C89" s="86" t="s">
        <v>190</v>
      </c>
      <c r="D89" s="86" t="s">
        <v>901</v>
      </c>
      <c r="E89" s="87">
        <v>0</v>
      </c>
      <c r="F89" s="86" t="s">
        <v>1185</v>
      </c>
      <c r="H89" s="3">
        <f>E89+SUMIF('BR DTG TRAYEMAN'!C:C,C89,'BR DTG TRAYEMAN'!E:E)</f>
        <v>0</v>
      </c>
      <c r="J89" s="6"/>
    </row>
    <row r="90" spans="1:10" ht="15.75" customHeight="1">
      <c r="A90" s="86" t="s">
        <v>2433</v>
      </c>
      <c r="B90" s="86" t="s">
        <v>876</v>
      </c>
      <c r="C90" s="86" t="s">
        <v>2433</v>
      </c>
      <c r="D90" s="86" t="s">
        <v>2434</v>
      </c>
      <c r="E90" s="87">
        <v>0</v>
      </c>
      <c r="F90" s="86" t="s">
        <v>1185</v>
      </c>
      <c r="H90" s="3">
        <f>E90+SUMIF('BR DTG TRAYEMAN'!C:C,C90,'BR DTG TRAYEMAN'!E:E)</f>
        <v>0</v>
      </c>
      <c r="J90" s="6"/>
    </row>
    <row r="91" spans="1:10" ht="15.75" customHeight="1">
      <c r="A91" s="86" t="s">
        <v>8652</v>
      </c>
      <c r="B91" s="86" t="s">
        <v>876</v>
      </c>
      <c r="C91" s="86" t="s">
        <v>8652</v>
      </c>
      <c r="D91" s="86" t="s">
        <v>8653</v>
      </c>
      <c r="E91" s="87">
        <v>0</v>
      </c>
      <c r="F91" s="86" t="s">
        <v>1185</v>
      </c>
      <c r="H91" s="3">
        <f>E91+SUMIF('BR DTG TRAYEMAN'!C:C,C91,'BR DTG TRAYEMAN'!E:E)</f>
        <v>0</v>
      </c>
      <c r="J91" s="6"/>
    </row>
    <row r="92" spans="1:10" ht="15.75" customHeight="1">
      <c r="A92" s="86" t="s">
        <v>2437</v>
      </c>
      <c r="B92" s="86" t="s">
        <v>876</v>
      </c>
      <c r="C92" s="86" t="s">
        <v>2437</v>
      </c>
      <c r="D92" s="86" t="s">
        <v>902</v>
      </c>
      <c r="E92" s="87">
        <v>0</v>
      </c>
      <c r="F92" s="86" t="s">
        <v>191</v>
      </c>
      <c r="H92" s="3">
        <f>E92+SUMIF('BR DTG TRAYEMAN'!C:C,C92,'BR DTG TRAYEMAN'!E:E)</f>
        <v>0</v>
      </c>
      <c r="J92" s="6"/>
    </row>
    <row r="93" spans="1:10" ht="15.75" customHeight="1">
      <c r="A93" s="86" t="s">
        <v>191</v>
      </c>
      <c r="B93" s="86" t="s">
        <v>898</v>
      </c>
      <c r="C93" s="86" t="s">
        <v>191</v>
      </c>
      <c r="D93" s="86" t="s">
        <v>902</v>
      </c>
      <c r="E93" s="87">
        <v>0</v>
      </c>
      <c r="F93" s="86" t="s">
        <v>191</v>
      </c>
      <c r="H93" s="3">
        <f>E93+SUMIF('BR DTG TRAYEMAN'!C:C,C93,'BR DTG TRAYEMAN'!E:E)</f>
        <v>0</v>
      </c>
      <c r="J93" s="6"/>
    </row>
    <row r="94" spans="1:10" ht="15.75" customHeight="1">
      <c r="A94" s="86" t="s">
        <v>538</v>
      </c>
      <c r="B94" s="86" t="s">
        <v>876</v>
      </c>
      <c r="C94" s="86" t="s">
        <v>538</v>
      </c>
      <c r="D94" s="86" t="s">
        <v>613</v>
      </c>
      <c r="E94" s="87">
        <v>0</v>
      </c>
      <c r="F94" s="86" t="s">
        <v>1185</v>
      </c>
      <c r="H94" s="3">
        <f>E94+SUMIF('BR DTG TRAYEMAN'!C:C,C94,'BR DTG TRAYEMAN'!E:E)</f>
        <v>0</v>
      </c>
      <c r="J94" s="6"/>
    </row>
    <row r="95" spans="1:10" ht="15.75" customHeight="1">
      <c r="A95" s="86" t="s">
        <v>2439</v>
      </c>
      <c r="B95" s="86" t="s">
        <v>876</v>
      </c>
      <c r="C95" s="86" t="s">
        <v>2439</v>
      </c>
      <c r="D95" s="86" t="s">
        <v>2440</v>
      </c>
      <c r="E95" s="87">
        <v>0</v>
      </c>
      <c r="F95" s="86" t="s">
        <v>1185</v>
      </c>
      <c r="H95" s="3">
        <f>E95+SUMIF('BR DTG TRAYEMAN'!C:C,C95,'BR DTG TRAYEMAN'!E:E)</f>
        <v>0</v>
      </c>
      <c r="J95" s="6"/>
    </row>
    <row r="96" spans="1:10" ht="15.75" customHeight="1">
      <c r="A96" s="86" t="s">
        <v>2441</v>
      </c>
      <c r="B96" s="86" t="s">
        <v>876</v>
      </c>
      <c r="C96" s="86" t="s">
        <v>2441</v>
      </c>
      <c r="D96" s="86" t="s">
        <v>2442</v>
      </c>
      <c r="E96" s="87">
        <v>0</v>
      </c>
      <c r="F96" s="86" t="s">
        <v>1185</v>
      </c>
      <c r="H96" s="3">
        <f>E96+SUMIF('BR DTG TRAYEMAN'!C:C,C96,'BR DTG TRAYEMAN'!E:E)</f>
        <v>0</v>
      </c>
      <c r="J96" s="6"/>
    </row>
    <row r="97" spans="1:10" ht="15.75" customHeight="1">
      <c r="A97" s="86" t="s">
        <v>2073</v>
      </c>
      <c r="B97" s="86" t="s">
        <v>876</v>
      </c>
      <c r="C97" s="86" t="s">
        <v>2073</v>
      </c>
      <c r="D97" s="86" t="s">
        <v>2074</v>
      </c>
      <c r="E97" s="87">
        <v>0</v>
      </c>
      <c r="F97" s="86" t="s">
        <v>1185</v>
      </c>
      <c r="H97" s="3">
        <f>E97+SUMIF('BR DTG TRAYEMAN'!C:C,C97,'BR DTG TRAYEMAN'!E:E)</f>
        <v>0</v>
      </c>
      <c r="J97" s="6"/>
    </row>
    <row r="98" spans="1:10" ht="15.75" customHeight="1">
      <c r="A98" s="86" t="s">
        <v>2446</v>
      </c>
      <c r="B98" s="86" t="s">
        <v>876</v>
      </c>
      <c r="C98" s="86" t="s">
        <v>2446</v>
      </c>
      <c r="D98" s="86" t="s">
        <v>2447</v>
      </c>
      <c r="E98" s="87">
        <v>0</v>
      </c>
      <c r="F98" s="86" t="s">
        <v>1185</v>
      </c>
      <c r="H98" s="3">
        <f>E98+SUMIF('BR DTG TRAYEMAN'!C:C,C98,'BR DTG TRAYEMAN'!E:E)</f>
        <v>0</v>
      </c>
      <c r="J98" s="6"/>
    </row>
    <row r="99" spans="1:10" ht="15.75" customHeight="1">
      <c r="A99" s="86" t="s">
        <v>8654</v>
      </c>
      <c r="B99" s="86" t="s">
        <v>876</v>
      </c>
      <c r="C99" s="86" t="s">
        <v>8654</v>
      </c>
      <c r="D99" s="86" t="s">
        <v>2455</v>
      </c>
      <c r="E99" s="87">
        <v>0</v>
      </c>
      <c r="F99" s="86" t="s">
        <v>1185</v>
      </c>
      <c r="H99" s="3">
        <f>E99+SUMIF('BR DTG TRAYEMAN'!C:C,C99,'BR DTG TRAYEMAN'!E:E)</f>
        <v>0</v>
      </c>
      <c r="J99" s="6"/>
    </row>
    <row r="100" spans="1:10" ht="15.75" customHeight="1">
      <c r="A100" s="86" t="s">
        <v>2448</v>
      </c>
      <c r="B100" s="86" t="s">
        <v>876</v>
      </c>
      <c r="C100" s="86" t="s">
        <v>2448</v>
      </c>
      <c r="D100" s="86" t="s">
        <v>2449</v>
      </c>
      <c r="E100" s="87">
        <v>0</v>
      </c>
      <c r="F100" s="86" t="s">
        <v>1185</v>
      </c>
      <c r="H100" s="3">
        <f>E100+SUMIF('BR DTG TRAYEMAN'!C:C,C100,'BR DTG TRAYEMAN'!E:E)</f>
        <v>0</v>
      </c>
      <c r="J100" s="6"/>
    </row>
    <row r="101" spans="1:10" ht="15.75" customHeight="1">
      <c r="A101" s="86" t="s">
        <v>493</v>
      </c>
      <c r="B101" s="86" t="s">
        <v>898</v>
      </c>
      <c r="C101" s="86" t="s">
        <v>493</v>
      </c>
      <c r="D101" s="86" t="s">
        <v>903</v>
      </c>
      <c r="E101" s="87">
        <v>0</v>
      </c>
      <c r="F101" s="86" t="s">
        <v>1185</v>
      </c>
      <c r="H101" s="3">
        <f>E101+SUMIF('BR DTG TRAYEMAN'!C:C,C101,'BR DTG TRAYEMAN'!E:E)</f>
        <v>0</v>
      </c>
      <c r="J101" s="6"/>
    </row>
    <row r="102" spans="1:10" ht="15.75" customHeight="1">
      <c r="A102" s="86" t="s">
        <v>8655</v>
      </c>
      <c r="B102" s="86" t="s">
        <v>876</v>
      </c>
      <c r="C102" s="86" t="s">
        <v>8655</v>
      </c>
      <c r="D102" s="86" t="s">
        <v>8656</v>
      </c>
      <c r="E102" s="87">
        <v>0</v>
      </c>
      <c r="F102" s="86" t="s">
        <v>1185</v>
      </c>
      <c r="H102" s="3">
        <f>E102+SUMIF('BR DTG TRAYEMAN'!C:C,C102,'BR DTG TRAYEMAN'!E:E)</f>
        <v>0</v>
      </c>
      <c r="J102" s="6"/>
    </row>
    <row r="103" spans="1:10" ht="15.75" customHeight="1">
      <c r="A103" s="86" t="s">
        <v>2450</v>
      </c>
      <c r="B103" s="86" t="s">
        <v>876</v>
      </c>
      <c r="C103" s="86" t="s">
        <v>2450</v>
      </c>
      <c r="D103" s="86" t="s">
        <v>8657</v>
      </c>
      <c r="E103" s="87">
        <v>0</v>
      </c>
      <c r="F103" s="86" t="s">
        <v>1185</v>
      </c>
      <c r="H103" s="3">
        <f>E103+SUMIF('BR DTG TRAYEMAN'!C:C,C103,'BR DTG TRAYEMAN'!E:E)</f>
        <v>0</v>
      </c>
      <c r="J103" s="6"/>
    </row>
    <row r="104" spans="1:10" ht="15.75" customHeight="1">
      <c r="A104" s="86" t="s">
        <v>2458</v>
      </c>
      <c r="B104" s="86" t="s">
        <v>876</v>
      </c>
      <c r="C104" s="86" t="s">
        <v>2458</v>
      </c>
      <c r="D104" s="86" t="s">
        <v>2459</v>
      </c>
      <c r="E104" s="87">
        <v>0</v>
      </c>
      <c r="F104" s="86" t="s">
        <v>1185</v>
      </c>
      <c r="H104" s="3">
        <f>E104+SUMIF('BR DTG TRAYEMAN'!C:C,C104,'BR DTG TRAYEMAN'!E:E)</f>
        <v>0</v>
      </c>
      <c r="J104" s="6"/>
    </row>
    <row r="105" spans="1:10" ht="15.75" customHeight="1">
      <c r="A105" s="86" t="s">
        <v>2464</v>
      </c>
      <c r="B105" s="86" t="s">
        <v>876</v>
      </c>
      <c r="C105" s="86" t="s">
        <v>2464</v>
      </c>
      <c r="D105" s="86" t="s">
        <v>2465</v>
      </c>
      <c r="E105" s="87">
        <v>0</v>
      </c>
      <c r="F105" s="86" t="s">
        <v>1185</v>
      </c>
      <c r="H105" s="3">
        <f>E105+SUMIF('BR DTG TRAYEMAN'!C:C,C105,'BR DTG TRAYEMAN'!E:E)</f>
        <v>0</v>
      </c>
      <c r="J105" s="6"/>
    </row>
    <row r="106" spans="1:10" ht="15.75" customHeight="1">
      <c r="A106" s="86" t="s">
        <v>8658</v>
      </c>
      <c r="B106" s="86" t="s">
        <v>876</v>
      </c>
      <c r="C106" s="86" t="s">
        <v>8658</v>
      </c>
      <c r="D106" s="86" t="s">
        <v>8659</v>
      </c>
      <c r="E106" s="87">
        <v>0</v>
      </c>
      <c r="F106" s="86" t="s">
        <v>1185</v>
      </c>
      <c r="H106" s="3">
        <f>E106+SUMIF('BR DTG TRAYEMAN'!C:C,C106,'BR DTG TRAYEMAN'!E:E)</f>
        <v>0</v>
      </c>
      <c r="J106" s="6"/>
    </row>
    <row r="107" spans="1:10" ht="15.75" customHeight="1">
      <c r="A107" s="86" t="s">
        <v>808</v>
      </c>
      <c r="B107" s="86" t="s">
        <v>876</v>
      </c>
      <c r="C107" s="86" t="s">
        <v>808</v>
      </c>
      <c r="D107" s="86" t="s">
        <v>809</v>
      </c>
      <c r="E107" s="87">
        <v>0</v>
      </c>
      <c r="F107" s="86" t="s">
        <v>1185</v>
      </c>
      <c r="H107" s="3">
        <f>E107+SUMIF('BR DTG TRAYEMAN'!C:C,C107,'BR DTG TRAYEMAN'!E:E)</f>
        <v>0</v>
      </c>
      <c r="J107" s="6"/>
    </row>
    <row r="108" spans="1:10" ht="15.75" customHeight="1">
      <c r="A108" s="86" t="s">
        <v>2472</v>
      </c>
      <c r="B108" s="86" t="s">
        <v>876</v>
      </c>
      <c r="C108" s="86" t="s">
        <v>2472</v>
      </c>
      <c r="D108" s="86" t="s">
        <v>8660</v>
      </c>
      <c r="E108" s="87">
        <v>0</v>
      </c>
      <c r="F108" s="86" t="s">
        <v>1185</v>
      </c>
      <c r="H108" s="3">
        <f>E108+SUMIF('BR DTG TRAYEMAN'!C:C,C108,'BR DTG TRAYEMAN'!E:E)</f>
        <v>0</v>
      </c>
      <c r="J108" s="6"/>
    </row>
    <row r="109" spans="1:10" ht="15.75" customHeight="1">
      <c r="A109" s="86" t="s">
        <v>1940</v>
      </c>
      <c r="B109" s="86" t="s">
        <v>876</v>
      </c>
      <c r="C109" s="86" t="s">
        <v>1940</v>
      </c>
      <c r="D109" s="86" t="s">
        <v>8661</v>
      </c>
      <c r="E109" s="87">
        <v>0</v>
      </c>
      <c r="F109" s="86" t="s">
        <v>1185</v>
      </c>
      <c r="H109" s="3">
        <f>E109+SUMIF('BR DTG TRAYEMAN'!C:C,C109,'BR DTG TRAYEMAN'!E:E)</f>
        <v>0</v>
      </c>
      <c r="J109" s="6"/>
    </row>
    <row r="110" spans="1:10" ht="15.75" customHeight="1">
      <c r="A110" s="86" t="s">
        <v>8662</v>
      </c>
      <c r="B110" s="86" t="s">
        <v>876</v>
      </c>
      <c r="C110" s="86" t="s">
        <v>8662</v>
      </c>
      <c r="D110" s="86" t="s">
        <v>8663</v>
      </c>
      <c r="E110" s="87">
        <v>0</v>
      </c>
      <c r="F110" s="86" t="s">
        <v>1185</v>
      </c>
      <c r="H110" s="3">
        <f>E110+SUMIF('BR DTG TRAYEMAN'!C:C,C110,'BR DTG TRAYEMAN'!E:E)</f>
        <v>0</v>
      </c>
      <c r="J110" s="6"/>
    </row>
    <row r="111" spans="1:10" ht="15.75" customHeight="1">
      <c r="A111" s="86" t="s">
        <v>2075</v>
      </c>
      <c r="B111" s="86" t="s">
        <v>876</v>
      </c>
      <c r="C111" s="86" t="s">
        <v>2075</v>
      </c>
      <c r="D111" s="86" t="s">
        <v>2076</v>
      </c>
      <c r="E111" s="87">
        <v>0</v>
      </c>
      <c r="F111" s="86" t="s">
        <v>1185</v>
      </c>
      <c r="H111" s="3">
        <f>E111+SUMIF('BR DTG TRAYEMAN'!C:C,C111,'BR DTG TRAYEMAN'!E:E)</f>
        <v>0</v>
      </c>
      <c r="J111" s="6"/>
    </row>
    <row r="112" spans="1:10" ht="15.75" customHeight="1">
      <c r="A112" s="86" t="s">
        <v>904</v>
      </c>
      <c r="B112" s="86" t="s">
        <v>876</v>
      </c>
      <c r="C112" s="86" t="s">
        <v>904</v>
      </c>
      <c r="D112" s="86" t="s">
        <v>1511</v>
      </c>
      <c r="E112" s="87">
        <v>0</v>
      </c>
      <c r="F112" s="86" t="s">
        <v>1185</v>
      </c>
      <c r="H112" s="3">
        <f>E112+SUMIF('BR DTG TRAYEMAN'!C:C,C112,'BR DTG TRAYEMAN'!E:E)</f>
        <v>0</v>
      </c>
      <c r="J112" s="6"/>
    </row>
    <row r="113" spans="1:10" ht="15.75" customHeight="1">
      <c r="A113" s="86" t="s">
        <v>192</v>
      </c>
      <c r="B113" s="86" t="s">
        <v>876</v>
      </c>
      <c r="C113" s="86" t="s">
        <v>192</v>
      </c>
      <c r="D113" s="86" t="s">
        <v>906</v>
      </c>
      <c r="E113" s="87">
        <v>0</v>
      </c>
      <c r="F113" s="86" t="s">
        <v>1185</v>
      </c>
      <c r="H113" s="3">
        <f>E113+SUMIF('BR DTG TRAYEMAN'!C:C,C113,'BR DTG TRAYEMAN'!E:E)</f>
        <v>0</v>
      </c>
      <c r="J113" s="6"/>
    </row>
    <row r="114" spans="1:10" ht="15.75" customHeight="1">
      <c r="A114" s="86" t="s">
        <v>8664</v>
      </c>
      <c r="B114" s="86" t="s">
        <v>876</v>
      </c>
      <c r="C114" s="86" t="s">
        <v>8664</v>
      </c>
      <c r="D114" s="86" t="s">
        <v>8665</v>
      </c>
      <c r="E114" s="87">
        <v>0</v>
      </c>
      <c r="F114" s="86" t="s">
        <v>1185</v>
      </c>
      <c r="H114" s="3">
        <f>E114+SUMIF('BR DTG TRAYEMAN'!C:C,C114,'BR DTG TRAYEMAN'!E:E)</f>
        <v>0</v>
      </c>
      <c r="J114" s="6"/>
    </row>
    <row r="115" spans="1:10" ht="15.75" customHeight="1">
      <c r="A115" s="86" t="s">
        <v>1942</v>
      </c>
      <c r="B115" s="86" t="s">
        <v>876</v>
      </c>
      <c r="C115" s="86" t="s">
        <v>1942</v>
      </c>
      <c r="D115" s="86" t="s">
        <v>8666</v>
      </c>
      <c r="E115" s="87">
        <v>0</v>
      </c>
      <c r="F115" s="86" t="s">
        <v>193</v>
      </c>
      <c r="H115" s="3">
        <f>E115+SUMIF('BR DTG TRAYEMAN'!C:C,C115,'BR DTG TRAYEMAN'!E:E)</f>
        <v>0</v>
      </c>
      <c r="J115" s="6"/>
    </row>
    <row r="116" spans="1:10" ht="15.75" customHeight="1">
      <c r="A116" s="86" t="s">
        <v>193</v>
      </c>
      <c r="B116" s="86" t="s">
        <v>918</v>
      </c>
      <c r="C116" s="86" t="s">
        <v>193</v>
      </c>
      <c r="D116" s="86" t="s">
        <v>907</v>
      </c>
      <c r="E116" s="87">
        <v>0</v>
      </c>
      <c r="F116" s="86" t="s">
        <v>193</v>
      </c>
      <c r="H116" s="3">
        <f>E116+SUMIF('BR DTG TRAYEMAN'!C:C,C116,'BR DTG TRAYEMAN'!E:E)</f>
        <v>0</v>
      </c>
      <c r="J116" s="6"/>
    </row>
    <row r="117" spans="1:10" ht="15.75" customHeight="1">
      <c r="A117" s="86" t="s">
        <v>8667</v>
      </c>
      <c r="B117" s="86" t="s">
        <v>876</v>
      </c>
      <c r="C117" s="86" t="s">
        <v>8667</v>
      </c>
      <c r="D117" s="86" t="s">
        <v>8668</v>
      </c>
      <c r="E117" s="87">
        <v>0</v>
      </c>
      <c r="F117" s="86" t="s">
        <v>1185</v>
      </c>
      <c r="H117" s="3">
        <f>E117+SUMIF('BR DTG TRAYEMAN'!C:C,C117,'BR DTG TRAYEMAN'!E:E)</f>
        <v>0</v>
      </c>
      <c r="J117" s="6"/>
    </row>
    <row r="118" spans="1:10" ht="15.75" customHeight="1">
      <c r="A118" s="86" t="s">
        <v>539</v>
      </c>
      <c r="B118" s="86" t="s">
        <v>876</v>
      </c>
      <c r="C118" s="86" t="s">
        <v>539</v>
      </c>
      <c r="D118" s="86" t="s">
        <v>1512</v>
      </c>
      <c r="E118" s="87">
        <v>0</v>
      </c>
      <c r="F118" s="86" t="s">
        <v>1185</v>
      </c>
      <c r="H118" s="3">
        <f>E118+SUMIF('BR DTG TRAYEMAN'!C:C,C118,'BR DTG TRAYEMAN'!E:E)</f>
        <v>0</v>
      </c>
      <c r="J118" s="6"/>
    </row>
    <row r="119" spans="1:10" ht="15.75" customHeight="1">
      <c r="A119" s="86" t="s">
        <v>494</v>
      </c>
      <c r="B119" s="86" t="s">
        <v>876</v>
      </c>
      <c r="C119" s="86" t="s">
        <v>494</v>
      </c>
      <c r="D119" s="86" t="s">
        <v>1356</v>
      </c>
      <c r="E119" s="87">
        <v>0</v>
      </c>
      <c r="F119" s="86" t="s">
        <v>494</v>
      </c>
      <c r="H119" s="3">
        <f>E119+SUMIF('BR DTG TRAYEMAN'!C:C,C119,'BR DTG TRAYEMAN'!E:E)</f>
        <v>0</v>
      </c>
      <c r="J119" s="6"/>
    </row>
    <row r="120" spans="1:10" ht="15.75" customHeight="1">
      <c r="A120" s="86" t="s">
        <v>8669</v>
      </c>
      <c r="B120" s="86" t="s">
        <v>876</v>
      </c>
      <c r="C120" s="86" t="s">
        <v>8669</v>
      </c>
      <c r="D120" s="86" t="s">
        <v>8670</v>
      </c>
      <c r="E120" s="87">
        <v>0</v>
      </c>
      <c r="F120" s="86" t="s">
        <v>1185</v>
      </c>
      <c r="H120" s="3">
        <f>E120+SUMIF('BR DTG TRAYEMAN'!C:C,C120,'BR DTG TRAYEMAN'!E:E)</f>
        <v>0</v>
      </c>
      <c r="J120" s="6"/>
    </row>
    <row r="121" spans="1:10" ht="15.75" customHeight="1">
      <c r="A121" s="86" t="s">
        <v>2077</v>
      </c>
      <c r="B121" s="86" t="s">
        <v>876</v>
      </c>
      <c r="C121" s="86" t="s">
        <v>2077</v>
      </c>
      <c r="D121" s="86" t="s">
        <v>2078</v>
      </c>
      <c r="E121" s="87">
        <v>0</v>
      </c>
      <c r="F121" s="86" t="s">
        <v>1185</v>
      </c>
      <c r="H121" s="3">
        <f>E121+SUMIF('BR DTG TRAYEMAN'!C:C,C121,'BR DTG TRAYEMAN'!E:E)</f>
        <v>0</v>
      </c>
      <c r="J121" s="6"/>
    </row>
    <row r="122" spans="1:10" ht="15.75" customHeight="1">
      <c r="A122" s="86" t="s">
        <v>2483</v>
      </c>
      <c r="B122" s="86" t="s">
        <v>876</v>
      </c>
      <c r="C122" s="86" t="s">
        <v>2483</v>
      </c>
      <c r="D122" s="86" t="s">
        <v>2484</v>
      </c>
      <c r="E122" s="87">
        <v>0</v>
      </c>
      <c r="F122" s="86" t="s">
        <v>1185</v>
      </c>
      <c r="H122" s="3">
        <f>E122+SUMIF('BR DTG TRAYEMAN'!C:C,C122,'BR DTG TRAYEMAN'!E:E)</f>
        <v>0</v>
      </c>
      <c r="J122" s="6"/>
    </row>
    <row r="123" spans="1:10" ht="15.75" customHeight="1">
      <c r="A123" s="86" t="s">
        <v>8671</v>
      </c>
      <c r="B123" s="86" t="s">
        <v>876</v>
      </c>
      <c r="C123" s="86" t="s">
        <v>8671</v>
      </c>
      <c r="D123" s="86" t="s">
        <v>8672</v>
      </c>
      <c r="E123" s="87">
        <v>0</v>
      </c>
      <c r="F123" s="86" t="s">
        <v>1185</v>
      </c>
      <c r="H123" s="3">
        <f>E123+SUMIF('BR DTG TRAYEMAN'!C:C,C123,'BR DTG TRAYEMAN'!E:E)</f>
        <v>0</v>
      </c>
      <c r="J123" s="6"/>
    </row>
    <row r="124" spans="1:10" ht="15.75" customHeight="1">
      <c r="A124" s="86" t="s">
        <v>2325</v>
      </c>
      <c r="B124" s="86" t="s">
        <v>876</v>
      </c>
      <c r="C124" s="86" t="s">
        <v>2325</v>
      </c>
      <c r="D124" s="86" t="s">
        <v>1403</v>
      </c>
      <c r="E124" s="87">
        <v>0</v>
      </c>
      <c r="F124" s="86" t="s">
        <v>2325</v>
      </c>
      <c r="H124" s="3">
        <f>E124+SUMIF('BR DTG TRAYEMAN'!C:C,C124,'BR DTG TRAYEMAN'!E:E)</f>
        <v>0</v>
      </c>
      <c r="J124" s="6"/>
    </row>
    <row r="125" spans="1:10" ht="15.75" customHeight="1">
      <c r="A125" s="86" t="s">
        <v>2490</v>
      </c>
      <c r="B125" s="86" t="s">
        <v>876</v>
      </c>
      <c r="C125" s="86" t="s">
        <v>2490</v>
      </c>
      <c r="D125" s="86" t="s">
        <v>8673</v>
      </c>
      <c r="E125" s="87">
        <v>0</v>
      </c>
      <c r="F125" s="86" t="s">
        <v>1185</v>
      </c>
      <c r="H125" s="3">
        <f>E125+SUMIF('BR DTG TRAYEMAN'!C:C,C125,'BR DTG TRAYEMAN'!E:E)</f>
        <v>0</v>
      </c>
      <c r="J125" s="6"/>
    </row>
    <row r="126" spans="1:10" ht="15.75" customHeight="1">
      <c r="A126" s="86" t="s">
        <v>2079</v>
      </c>
      <c r="B126" s="86" t="s">
        <v>876</v>
      </c>
      <c r="C126" s="86" t="s">
        <v>2079</v>
      </c>
      <c r="D126" s="86" t="s">
        <v>909</v>
      </c>
      <c r="E126" s="87">
        <v>0</v>
      </c>
      <c r="F126" s="86" t="s">
        <v>494</v>
      </c>
      <c r="H126" s="3">
        <f>E126+SUMIF('BR DTG TRAYEMAN'!C:C,C126,'BR DTG TRAYEMAN'!E:E)</f>
        <v>0</v>
      </c>
      <c r="J126" s="6"/>
    </row>
    <row r="127" spans="1:10" ht="15.75" customHeight="1">
      <c r="A127" s="86" t="s">
        <v>614</v>
      </c>
      <c r="B127" s="86" t="s">
        <v>876</v>
      </c>
      <c r="C127" s="86" t="s">
        <v>614</v>
      </c>
      <c r="D127" s="86" t="s">
        <v>1403</v>
      </c>
      <c r="E127" s="87">
        <v>0</v>
      </c>
      <c r="F127" s="86" t="s">
        <v>1185</v>
      </c>
      <c r="H127" s="3">
        <f>E127+SUMIF('BR DTG TRAYEMAN'!C:C,C127,'BR DTG TRAYEMAN'!E:E)</f>
        <v>0</v>
      </c>
      <c r="J127" s="6"/>
    </row>
    <row r="128" spans="1:10" ht="15.75" customHeight="1">
      <c r="A128" s="86" t="s">
        <v>194</v>
      </c>
      <c r="B128" s="86" t="s">
        <v>888</v>
      </c>
      <c r="C128" s="86" t="s">
        <v>194</v>
      </c>
      <c r="D128" s="86" t="s">
        <v>910</v>
      </c>
      <c r="E128" s="87">
        <v>1</v>
      </c>
      <c r="F128" s="86" t="s">
        <v>1185</v>
      </c>
      <c r="H128" s="3">
        <f>E128+SUMIF('BR DTG TRAYEMAN'!C:C,C128,'BR DTG TRAYEMAN'!E:E)</f>
        <v>1</v>
      </c>
      <c r="J128" s="6"/>
    </row>
    <row r="129" spans="1:10" ht="15.75" customHeight="1">
      <c r="A129" s="86" t="s">
        <v>2497</v>
      </c>
      <c r="B129" s="86" t="s">
        <v>876</v>
      </c>
      <c r="C129" s="86" t="s">
        <v>2497</v>
      </c>
      <c r="D129" s="86" t="s">
        <v>2498</v>
      </c>
      <c r="E129" s="87">
        <v>0</v>
      </c>
      <c r="F129" s="86" t="s">
        <v>1185</v>
      </c>
      <c r="H129" s="3">
        <f>E129+SUMIF('BR DTG TRAYEMAN'!C:C,C129,'BR DTG TRAYEMAN'!E:E)</f>
        <v>0</v>
      </c>
      <c r="J129" s="6"/>
    </row>
    <row r="130" spans="1:10" ht="15.75" customHeight="1">
      <c r="A130" s="86" t="s">
        <v>2499</v>
      </c>
      <c r="B130" s="86" t="s">
        <v>876</v>
      </c>
      <c r="C130" s="86" t="s">
        <v>2499</v>
      </c>
      <c r="D130" s="86" t="s">
        <v>2500</v>
      </c>
      <c r="E130" s="87">
        <v>0</v>
      </c>
      <c r="F130" s="86" t="s">
        <v>195</v>
      </c>
      <c r="H130" s="3">
        <f>E130+SUMIF('BR DTG TRAYEMAN'!C:C,C130,'BR DTG TRAYEMAN'!E:E)</f>
        <v>0</v>
      </c>
      <c r="J130" s="6"/>
    </row>
    <row r="131" spans="1:10" ht="15.75" customHeight="1">
      <c r="A131" s="86" t="s">
        <v>8674</v>
      </c>
      <c r="B131" s="86" t="s">
        <v>898</v>
      </c>
      <c r="C131" s="86" t="s">
        <v>8674</v>
      </c>
      <c r="D131" s="86" t="s">
        <v>8675</v>
      </c>
      <c r="E131" s="87">
        <v>0</v>
      </c>
      <c r="F131" s="86" t="s">
        <v>1185</v>
      </c>
      <c r="H131" s="3">
        <f>E131+SUMIF('BR DTG TRAYEMAN'!C:C,C131,'BR DTG TRAYEMAN'!E:E)</f>
        <v>0</v>
      </c>
      <c r="J131" s="6"/>
    </row>
    <row r="132" spans="1:10" ht="15.75" customHeight="1">
      <c r="A132" s="86" t="s">
        <v>195</v>
      </c>
      <c r="B132" s="86" t="s">
        <v>898</v>
      </c>
      <c r="C132" s="86" t="s">
        <v>195</v>
      </c>
      <c r="D132" s="86" t="s">
        <v>911</v>
      </c>
      <c r="E132" s="87">
        <v>0</v>
      </c>
      <c r="F132" s="86" t="s">
        <v>195</v>
      </c>
      <c r="H132" s="3">
        <f>E132+SUMIF('BR DTG TRAYEMAN'!C:C,C132,'BR DTG TRAYEMAN'!E:E)</f>
        <v>0</v>
      </c>
      <c r="J132" s="6"/>
    </row>
    <row r="133" spans="1:10" ht="15.75" customHeight="1">
      <c r="A133" s="86" t="s">
        <v>2503</v>
      </c>
      <c r="B133" s="86" t="s">
        <v>876</v>
      </c>
      <c r="C133" s="86" t="s">
        <v>2503</v>
      </c>
      <c r="D133" s="86" t="s">
        <v>2504</v>
      </c>
      <c r="E133" s="87">
        <v>0</v>
      </c>
      <c r="F133" s="86" t="s">
        <v>195</v>
      </c>
      <c r="H133" s="3">
        <f>E133+SUMIF('BR DTG TRAYEMAN'!C:C,C133,'BR DTG TRAYEMAN'!E:E)</f>
        <v>0</v>
      </c>
      <c r="J133" s="6"/>
    </row>
    <row r="134" spans="1:10" ht="15.75" customHeight="1">
      <c r="A134" s="86" t="s">
        <v>1732</v>
      </c>
      <c r="B134" s="86" t="s">
        <v>898</v>
      </c>
      <c r="C134" s="86" t="s">
        <v>1732</v>
      </c>
      <c r="D134" s="86" t="s">
        <v>2080</v>
      </c>
      <c r="E134" s="87">
        <v>0</v>
      </c>
      <c r="F134" s="86" t="s">
        <v>1185</v>
      </c>
      <c r="H134" s="3">
        <f>E134+SUMIF('BR DTG TRAYEMAN'!C:C,C134,'BR DTG TRAYEMAN'!E:E)</f>
        <v>0</v>
      </c>
      <c r="J134" s="6"/>
    </row>
    <row r="135" spans="1:10" ht="15.75" customHeight="1">
      <c r="A135" s="86" t="s">
        <v>2505</v>
      </c>
      <c r="B135" s="86" t="s">
        <v>876</v>
      </c>
      <c r="C135" s="86" t="s">
        <v>2505</v>
      </c>
      <c r="D135" s="86" t="s">
        <v>8676</v>
      </c>
      <c r="E135" s="87">
        <v>0</v>
      </c>
      <c r="F135" s="86" t="s">
        <v>1185</v>
      </c>
      <c r="H135" s="3">
        <f>E135+SUMIF('BR DTG TRAYEMAN'!C:C,C135,'BR DTG TRAYEMAN'!E:E)</f>
        <v>0</v>
      </c>
      <c r="J135" s="6"/>
    </row>
    <row r="136" spans="1:10" ht="15.75" customHeight="1">
      <c r="A136" s="86" t="s">
        <v>196</v>
      </c>
      <c r="B136" s="86" t="s">
        <v>876</v>
      </c>
      <c r="C136" s="86" t="s">
        <v>196</v>
      </c>
      <c r="D136" s="86" t="s">
        <v>912</v>
      </c>
      <c r="E136" s="87">
        <v>0</v>
      </c>
      <c r="F136" s="86" t="s">
        <v>1185</v>
      </c>
      <c r="H136" s="3">
        <f>E136+SUMIF('BR DTG TRAYEMAN'!C:C,C136,'BR DTG TRAYEMAN'!E:E)</f>
        <v>0</v>
      </c>
      <c r="J136" s="6"/>
    </row>
    <row r="137" spans="1:10" ht="15.75" customHeight="1">
      <c r="A137" s="86" t="s">
        <v>2507</v>
      </c>
      <c r="B137" s="86" t="s">
        <v>876</v>
      </c>
      <c r="C137" s="86" t="s">
        <v>2507</v>
      </c>
      <c r="D137" s="86" t="s">
        <v>2508</v>
      </c>
      <c r="E137" s="87">
        <v>0</v>
      </c>
      <c r="F137" s="86" t="s">
        <v>1943</v>
      </c>
      <c r="H137" s="3">
        <f>E137+SUMIF('BR DTG TRAYEMAN'!C:C,C137,'BR DTG TRAYEMAN'!E:E)</f>
        <v>0</v>
      </c>
      <c r="J137" s="6"/>
    </row>
    <row r="138" spans="1:10" ht="15.75" customHeight="1">
      <c r="A138" s="86" t="s">
        <v>2509</v>
      </c>
      <c r="B138" s="86" t="s">
        <v>876</v>
      </c>
      <c r="C138" s="86" t="s">
        <v>2509</v>
      </c>
      <c r="D138" s="86" t="s">
        <v>2510</v>
      </c>
      <c r="E138" s="87">
        <v>0</v>
      </c>
      <c r="F138" s="86" t="s">
        <v>1185</v>
      </c>
      <c r="H138" s="3">
        <f>E138+SUMIF('BR DTG TRAYEMAN'!C:C,C138,'BR DTG TRAYEMAN'!E:E)</f>
        <v>0</v>
      </c>
      <c r="J138" s="6"/>
    </row>
    <row r="139" spans="1:10" ht="15.75" customHeight="1">
      <c r="A139" s="86" t="s">
        <v>1943</v>
      </c>
      <c r="B139" s="86" t="s">
        <v>876</v>
      </c>
      <c r="C139" s="86" t="s">
        <v>1943</v>
      </c>
      <c r="D139" s="86" t="s">
        <v>2508</v>
      </c>
      <c r="E139" s="87">
        <v>0</v>
      </c>
      <c r="F139" s="86" t="s">
        <v>1943</v>
      </c>
      <c r="H139" s="3">
        <f>E139+SUMIF('BR DTG TRAYEMAN'!C:C,C139,'BR DTG TRAYEMAN'!E:E)</f>
        <v>0</v>
      </c>
      <c r="J139" s="6"/>
    </row>
    <row r="140" spans="1:10" ht="15.75" customHeight="1">
      <c r="A140" s="86" t="s">
        <v>197</v>
      </c>
      <c r="B140" s="86" t="s">
        <v>898</v>
      </c>
      <c r="C140" s="86" t="s">
        <v>197</v>
      </c>
      <c r="D140" s="86" t="s">
        <v>913</v>
      </c>
      <c r="E140" s="87">
        <v>1</v>
      </c>
      <c r="F140" s="86" t="s">
        <v>1185</v>
      </c>
      <c r="H140" s="3">
        <f>E140+SUMIF('BR DTG TRAYEMAN'!C:C,C140,'BR DTG TRAYEMAN'!E:E)</f>
        <v>1</v>
      </c>
      <c r="J140" s="6"/>
    </row>
    <row r="141" spans="1:10" ht="15.75" customHeight="1">
      <c r="A141" s="86" t="s">
        <v>2512</v>
      </c>
      <c r="B141" s="86" t="s">
        <v>876</v>
      </c>
      <c r="C141" s="86" t="s">
        <v>2512</v>
      </c>
      <c r="D141" s="86" t="s">
        <v>2513</v>
      </c>
      <c r="E141" s="87">
        <v>0</v>
      </c>
      <c r="F141" s="86" t="s">
        <v>1185</v>
      </c>
      <c r="H141" s="3">
        <f>E141+SUMIF('BR DTG TRAYEMAN'!C:C,C141,'BR DTG TRAYEMAN'!E:E)</f>
        <v>0</v>
      </c>
      <c r="J141" s="6"/>
    </row>
    <row r="142" spans="1:10" ht="15.75" customHeight="1">
      <c r="A142" s="86" t="s">
        <v>2518</v>
      </c>
      <c r="B142" s="86" t="s">
        <v>876</v>
      </c>
      <c r="C142" s="86" t="s">
        <v>2518</v>
      </c>
      <c r="D142" s="86" t="s">
        <v>2519</v>
      </c>
      <c r="E142" s="87">
        <v>0</v>
      </c>
      <c r="F142" s="86" t="s">
        <v>1185</v>
      </c>
      <c r="H142" s="3">
        <f>E142+SUMIF('BR DTG TRAYEMAN'!C:C,C142,'BR DTG TRAYEMAN'!E:E)</f>
        <v>0</v>
      </c>
      <c r="J142" s="6"/>
    </row>
    <row r="143" spans="1:10" ht="15.75" customHeight="1">
      <c r="A143" s="86" t="s">
        <v>8677</v>
      </c>
      <c r="B143" s="86" t="s">
        <v>876</v>
      </c>
      <c r="C143" s="86" t="s">
        <v>8677</v>
      </c>
      <c r="D143" s="86" t="s">
        <v>1332</v>
      </c>
      <c r="E143" s="87">
        <v>0</v>
      </c>
      <c r="F143" s="86" t="s">
        <v>1185</v>
      </c>
      <c r="H143" s="3">
        <f>E143+SUMIF('BR DTG TRAYEMAN'!C:C,C143,'BR DTG TRAYEMAN'!E:E)</f>
        <v>0</v>
      </c>
      <c r="J143" s="6"/>
    </row>
    <row r="144" spans="1:10" ht="15.75" customHeight="1">
      <c r="A144" s="86" t="s">
        <v>8678</v>
      </c>
      <c r="B144" s="86" t="s">
        <v>876</v>
      </c>
      <c r="C144" s="86" t="s">
        <v>8678</v>
      </c>
      <c r="D144" s="86" t="s">
        <v>7976</v>
      </c>
      <c r="E144" s="87">
        <v>0</v>
      </c>
      <c r="F144" s="86" t="s">
        <v>1185</v>
      </c>
      <c r="H144" s="3">
        <f>E144+SUMIF('BR DTG TRAYEMAN'!C:C,C144,'BR DTG TRAYEMAN'!E:E)</f>
        <v>0</v>
      </c>
      <c r="J144" s="6"/>
    </row>
    <row r="145" spans="1:10" ht="15.75" customHeight="1">
      <c r="A145" s="86" t="s">
        <v>8679</v>
      </c>
      <c r="B145" s="86" t="s">
        <v>876</v>
      </c>
      <c r="C145" s="86" t="s">
        <v>8679</v>
      </c>
      <c r="D145" s="86" t="s">
        <v>8680</v>
      </c>
      <c r="E145" s="87">
        <v>0</v>
      </c>
      <c r="F145" s="86" t="s">
        <v>1185</v>
      </c>
      <c r="H145" s="3">
        <f>E145+SUMIF('BR DTG TRAYEMAN'!C:C,C145,'BR DTG TRAYEMAN'!E:E)</f>
        <v>0</v>
      </c>
      <c r="J145" s="6"/>
    </row>
    <row r="146" spans="1:10" ht="15.75" customHeight="1">
      <c r="A146" s="86" t="s">
        <v>8681</v>
      </c>
      <c r="B146" s="86" t="s">
        <v>876</v>
      </c>
      <c r="C146" s="86" t="s">
        <v>8681</v>
      </c>
      <c r="D146" s="86" t="s">
        <v>8682</v>
      </c>
      <c r="E146" s="87">
        <v>0</v>
      </c>
      <c r="F146" s="86" t="s">
        <v>1185</v>
      </c>
      <c r="H146" s="3">
        <f>E146+SUMIF('BR DTG TRAYEMAN'!C:C,C146,'BR DTG TRAYEMAN'!E:E)</f>
        <v>0</v>
      </c>
      <c r="J146" s="6"/>
    </row>
    <row r="147" spans="1:10" ht="15.75" customHeight="1">
      <c r="A147" s="86" t="s">
        <v>2524</v>
      </c>
      <c r="B147" s="86" t="s">
        <v>876</v>
      </c>
      <c r="C147" s="86" t="s">
        <v>2524</v>
      </c>
      <c r="D147" s="86" t="s">
        <v>2525</v>
      </c>
      <c r="E147" s="87">
        <v>0</v>
      </c>
      <c r="F147" s="86" t="s">
        <v>1185</v>
      </c>
      <c r="H147" s="3">
        <f>E147+SUMIF('BR DTG TRAYEMAN'!C:C,C147,'BR DTG TRAYEMAN'!E:E)</f>
        <v>0</v>
      </c>
      <c r="J147" s="6"/>
    </row>
    <row r="148" spans="1:10" ht="15.75" customHeight="1">
      <c r="A148" s="86" t="s">
        <v>2526</v>
      </c>
      <c r="B148" s="86" t="s">
        <v>876</v>
      </c>
      <c r="C148" s="86" t="s">
        <v>2526</v>
      </c>
      <c r="D148" s="86" t="s">
        <v>2527</v>
      </c>
      <c r="E148" s="87">
        <v>0</v>
      </c>
      <c r="F148" s="86" t="s">
        <v>1185</v>
      </c>
      <c r="H148" s="3">
        <f>E148+SUMIF('BR DTG TRAYEMAN'!C:C,C148,'BR DTG TRAYEMAN'!E:E)</f>
        <v>0</v>
      </c>
      <c r="J148" s="6"/>
    </row>
    <row r="149" spans="1:10" ht="15.75" customHeight="1">
      <c r="A149" s="86" t="s">
        <v>2528</v>
      </c>
      <c r="B149" s="86" t="s">
        <v>876</v>
      </c>
      <c r="C149" s="86" t="s">
        <v>2528</v>
      </c>
      <c r="D149" s="86" t="s">
        <v>2529</v>
      </c>
      <c r="E149" s="87">
        <v>0</v>
      </c>
      <c r="F149" s="86" t="s">
        <v>1185</v>
      </c>
      <c r="H149" s="3">
        <f>E149+SUMIF('BR DTG TRAYEMAN'!C:C,C149,'BR DTG TRAYEMAN'!E:E)</f>
        <v>0</v>
      </c>
      <c r="J149" s="6"/>
    </row>
    <row r="150" spans="1:10" ht="15.75" customHeight="1">
      <c r="A150" s="86" t="s">
        <v>8683</v>
      </c>
      <c r="B150" s="86" t="s">
        <v>876</v>
      </c>
      <c r="C150" s="86" t="s">
        <v>8683</v>
      </c>
      <c r="D150" s="86" t="s">
        <v>8684</v>
      </c>
      <c r="E150" s="87">
        <v>0</v>
      </c>
      <c r="F150" s="86" t="s">
        <v>1185</v>
      </c>
      <c r="H150" s="3">
        <f>E150+SUMIF('BR DTG TRAYEMAN'!C:C,C150,'BR DTG TRAYEMAN'!E:E)</f>
        <v>0</v>
      </c>
      <c r="J150" s="6"/>
    </row>
    <row r="151" spans="1:10" ht="15.75" customHeight="1">
      <c r="A151" s="86" t="s">
        <v>810</v>
      </c>
      <c r="B151" s="86" t="s">
        <v>876</v>
      </c>
      <c r="C151" s="86" t="s">
        <v>810</v>
      </c>
      <c r="D151" s="86" t="s">
        <v>811</v>
      </c>
      <c r="E151" s="87">
        <v>0</v>
      </c>
      <c r="F151" s="86" t="s">
        <v>1185</v>
      </c>
      <c r="H151" s="3">
        <f>E151+SUMIF('BR DTG TRAYEMAN'!C:C,C151,'BR DTG TRAYEMAN'!E:E)</f>
        <v>0</v>
      </c>
      <c r="J151" s="6"/>
    </row>
    <row r="152" spans="1:10" ht="15.75" customHeight="1">
      <c r="A152" s="86" t="s">
        <v>2532</v>
      </c>
      <c r="B152" s="86" t="s">
        <v>876</v>
      </c>
      <c r="C152" s="86" t="s">
        <v>2532</v>
      </c>
      <c r="D152" s="86" t="s">
        <v>8685</v>
      </c>
      <c r="E152" s="87">
        <v>0</v>
      </c>
      <c r="F152" s="86" t="s">
        <v>1185</v>
      </c>
      <c r="H152" s="3">
        <f>E152+SUMIF('BR DTG TRAYEMAN'!C:C,C152,'BR DTG TRAYEMAN'!E:E)</f>
        <v>0</v>
      </c>
      <c r="J152" s="6"/>
    </row>
    <row r="153" spans="1:10" ht="15.75" customHeight="1">
      <c r="A153" s="86" t="s">
        <v>2081</v>
      </c>
      <c r="B153" s="86" t="s">
        <v>876</v>
      </c>
      <c r="C153" s="86" t="s">
        <v>2081</v>
      </c>
      <c r="D153" s="86" t="s">
        <v>2082</v>
      </c>
      <c r="E153" s="87">
        <v>0</v>
      </c>
      <c r="F153" s="86" t="s">
        <v>1185</v>
      </c>
      <c r="H153" s="3">
        <f>E153+SUMIF('BR DTG TRAYEMAN'!C:C,C153,'BR DTG TRAYEMAN'!E:E)</f>
        <v>0</v>
      </c>
      <c r="J153" s="6"/>
    </row>
    <row r="154" spans="1:10" ht="15.75" customHeight="1">
      <c r="A154" s="86" t="s">
        <v>2540</v>
      </c>
      <c r="B154" s="86" t="s">
        <v>876</v>
      </c>
      <c r="C154" s="86" t="s">
        <v>2540</v>
      </c>
      <c r="D154" s="86" t="s">
        <v>2541</v>
      </c>
      <c r="E154" s="87">
        <v>0</v>
      </c>
      <c r="F154" s="86" t="s">
        <v>1185</v>
      </c>
      <c r="H154" s="3">
        <f>E154+SUMIF('BR DTG TRAYEMAN'!C:C,C154,'BR DTG TRAYEMAN'!E:E)</f>
        <v>0</v>
      </c>
      <c r="J154" s="6"/>
    </row>
    <row r="155" spans="1:10" ht="15.75" customHeight="1">
      <c r="A155" s="86" t="s">
        <v>8686</v>
      </c>
      <c r="B155" s="86" t="s">
        <v>876</v>
      </c>
      <c r="C155" s="86" t="s">
        <v>8686</v>
      </c>
      <c r="D155" s="86" t="s">
        <v>8687</v>
      </c>
      <c r="E155" s="87">
        <v>0</v>
      </c>
      <c r="F155" s="86" t="s">
        <v>1185</v>
      </c>
      <c r="H155" s="3">
        <f>E155+SUMIF('BR DTG TRAYEMAN'!C:C,C155,'BR DTG TRAYEMAN'!E:E)</f>
        <v>0</v>
      </c>
      <c r="J155" s="6"/>
    </row>
    <row r="156" spans="1:10" ht="15.75" customHeight="1">
      <c r="A156" s="86" t="s">
        <v>2542</v>
      </c>
      <c r="B156" s="86" t="s">
        <v>876</v>
      </c>
      <c r="C156" s="86" t="s">
        <v>2542</v>
      </c>
      <c r="D156" s="86" t="s">
        <v>2543</v>
      </c>
      <c r="E156" s="87">
        <v>0</v>
      </c>
      <c r="F156" s="86" t="s">
        <v>1185</v>
      </c>
      <c r="H156" s="3">
        <f>E156+SUMIF('BR DTG TRAYEMAN'!C:C,C156,'BR DTG TRAYEMAN'!E:E)</f>
        <v>0</v>
      </c>
      <c r="J156" s="6"/>
    </row>
    <row r="157" spans="1:10" ht="15.75" customHeight="1">
      <c r="A157" s="86" t="s">
        <v>8688</v>
      </c>
      <c r="B157" s="86" t="s">
        <v>876</v>
      </c>
      <c r="C157" s="86" t="s">
        <v>8688</v>
      </c>
      <c r="D157" s="86" t="s">
        <v>8689</v>
      </c>
      <c r="E157" s="87">
        <v>0</v>
      </c>
      <c r="F157" s="86" t="s">
        <v>1185</v>
      </c>
      <c r="H157" s="3">
        <f>E157+SUMIF('BR DTG TRAYEMAN'!C:C,C157,'BR DTG TRAYEMAN'!E:E)</f>
        <v>0</v>
      </c>
      <c r="J157" s="6"/>
    </row>
    <row r="158" spans="1:10" ht="15.75" customHeight="1">
      <c r="A158" s="86" t="s">
        <v>812</v>
      </c>
      <c r="B158" s="86" t="s">
        <v>876</v>
      </c>
      <c r="C158" s="86" t="s">
        <v>812</v>
      </c>
      <c r="D158" s="86" t="s">
        <v>813</v>
      </c>
      <c r="E158" s="87">
        <v>0</v>
      </c>
      <c r="F158" s="86" t="s">
        <v>1185</v>
      </c>
      <c r="H158" s="3">
        <f>E158+SUMIF('BR DTG TRAYEMAN'!C:C,C158,'BR DTG TRAYEMAN'!E:E)</f>
        <v>0</v>
      </c>
      <c r="J158" s="6"/>
    </row>
    <row r="159" spans="1:10" ht="15.75" customHeight="1">
      <c r="A159" s="86" t="s">
        <v>8690</v>
      </c>
      <c r="B159" s="86" t="s">
        <v>876</v>
      </c>
      <c r="C159" s="86" t="s">
        <v>8690</v>
      </c>
      <c r="D159" s="86" t="s">
        <v>8691</v>
      </c>
      <c r="E159" s="87">
        <v>0</v>
      </c>
      <c r="F159" s="86" t="s">
        <v>1185</v>
      </c>
      <c r="H159" s="3">
        <f>E159+SUMIF('BR DTG TRAYEMAN'!C:C,C159,'BR DTG TRAYEMAN'!E:E)</f>
        <v>0</v>
      </c>
      <c r="J159" s="6"/>
    </row>
    <row r="160" spans="1:10" ht="15.75" customHeight="1">
      <c r="A160" s="86" t="s">
        <v>2083</v>
      </c>
      <c r="B160" s="86" t="s">
        <v>876</v>
      </c>
      <c r="C160" s="86" t="s">
        <v>2083</v>
      </c>
      <c r="D160" s="86" t="s">
        <v>2084</v>
      </c>
      <c r="E160" s="87">
        <v>0</v>
      </c>
      <c r="F160" s="86" t="s">
        <v>1185</v>
      </c>
      <c r="H160" s="3">
        <f>E160+SUMIF('BR DTG TRAYEMAN'!C:C,C160,'BR DTG TRAYEMAN'!E:E)</f>
        <v>0</v>
      </c>
      <c r="J160" s="6"/>
    </row>
    <row r="161" spans="1:10" ht="15.75" customHeight="1">
      <c r="A161" s="86" t="s">
        <v>2546</v>
      </c>
      <c r="B161" s="86" t="s">
        <v>876</v>
      </c>
      <c r="C161" s="86" t="s">
        <v>2546</v>
      </c>
      <c r="D161" s="86" t="s">
        <v>2547</v>
      </c>
      <c r="E161" s="87">
        <v>0</v>
      </c>
      <c r="F161" s="86" t="s">
        <v>1185</v>
      </c>
      <c r="H161" s="3">
        <f>E161+SUMIF('BR DTG TRAYEMAN'!C:C,C161,'BR DTG TRAYEMAN'!E:E)</f>
        <v>0</v>
      </c>
      <c r="J161" s="6"/>
    </row>
    <row r="162" spans="1:10" ht="15.75" customHeight="1">
      <c r="A162" s="86" t="s">
        <v>2548</v>
      </c>
      <c r="B162" s="86" t="s">
        <v>876</v>
      </c>
      <c r="C162" s="86" t="s">
        <v>2548</v>
      </c>
      <c r="D162" s="86" t="s">
        <v>2549</v>
      </c>
      <c r="E162" s="87">
        <v>0</v>
      </c>
      <c r="F162" s="86" t="s">
        <v>1185</v>
      </c>
      <c r="H162" s="3">
        <f>E162+SUMIF('BR DTG TRAYEMAN'!C:C,C162,'BR DTG TRAYEMAN'!E:E)</f>
        <v>0</v>
      </c>
      <c r="J162" s="6"/>
    </row>
    <row r="163" spans="1:10" ht="15.75" customHeight="1">
      <c r="A163" s="86" t="s">
        <v>8692</v>
      </c>
      <c r="B163" s="86" t="s">
        <v>876</v>
      </c>
      <c r="C163" s="86" t="s">
        <v>8692</v>
      </c>
      <c r="D163" s="86" t="s">
        <v>8693</v>
      </c>
      <c r="E163" s="87">
        <v>0</v>
      </c>
      <c r="F163" s="86" t="s">
        <v>1185</v>
      </c>
      <c r="H163" s="3">
        <f>E163+SUMIF('BR DTG TRAYEMAN'!C:C,C163,'BR DTG TRAYEMAN'!E:E)</f>
        <v>0</v>
      </c>
      <c r="J163" s="6"/>
    </row>
    <row r="164" spans="1:10" ht="15.75" customHeight="1">
      <c r="A164" s="86" t="s">
        <v>8694</v>
      </c>
      <c r="B164" s="86" t="s">
        <v>876</v>
      </c>
      <c r="C164" s="86" t="s">
        <v>8694</v>
      </c>
      <c r="D164" s="86" t="s">
        <v>8695</v>
      </c>
      <c r="E164" s="87">
        <v>0</v>
      </c>
      <c r="F164" s="86" t="s">
        <v>1185</v>
      </c>
      <c r="H164" s="3">
        <f>E164+SUMIF('BR DTG TRAYEMAN'!C:C,C164,'BR DTG TRAYEMAN'!E:E)</f>
        <v>0</v>
      </c>
      <c r="J164" s="6"/>
    </row>
    <row r="165" spans="1:10" ht="15.75" customHeight="1">
      <c r="A165" s="86" t="s">
        <v>2085</v>
      </c>
      <c r="B165" s="86" t="s">
        <v>876</v>
      </c>
      <c r="C165" s="86" t="s">
        <v>2085</v>
      </c>
      <c r="D165" s="86" t="s">
        <v>2086</v>
      </c>
      <c r="E165" s="87">
        <v>0</v>
      </c>
      <c r="F165" s="86" t="s">
        <v>1185</v>
      </c>
      <c r="H165" s="3">
        <f>E165+SUMIF('BR DTG TRAYEMAN'!C:C,C165,'BR DTG TRAYEMAN'!E:E)</f>
        <v>0</v>
      </c>
      <c r="J165" s="6"/>
    </row>
    <row r="166" spans="1:10" ht="15.75" customHeight="1">
      <c r="A166" s="86" t="s">
        <v>8696</v>
      </c>
      <c r="B166" s="86" t="s">
        <v>876</v>
      </c>
      <c r="C166" s="86" t="s">
        <v>8696</v>
      </c>
      <c r="D166" s="86" t="s">
        <v>8697</v>
      </c>
      <c r="E166" s="87">
        <v>0</v>
      </c>
      <c r="F166" s="86" t="s">
        <v>1185</v>
      </c>
      <c r="H166" s="3">
        <f>E166+SUMIF('BR DTG TRAYEMAN'!C:C,C166,'BR DTG TRAYEMAN'!E:E)</f>
        <v>0</v>
      </c>
      <c r="J166" s="6"/>
    </row>
    <row r="167" spans="1:10" ht="15.75" customHeight="1">
      <c r="A167" s="86" t="s">
        <v>2550</v>
      </c>
      <c r="B167" s="86" t="s">
        <v>876</v>
      </c>
      <c r="C167" s="86" t="s">
        <v>2550</v>
      </c>
      <c r="D167" s="86" t="s">
        <v>2551</v>
      </c>
      <c r="E167" s="87">
        <v>0</v>
      </c>
      <c r="F167" s="86" t="s">
        <v>1185</v>
      </c>
      <c r="H167" s="3">
        <f>E167+SUMIF('BR DTG TRAYEMAN'!C:C,C167,'BR DTG TRAYEMAN'!E:E)</f>
        <v>0</v>
      </c>
      <c r="J167" s="6"/>
    </row>
    <row r="168" spans="1:10" ht="15.75" customHeight="1">
      <c r="A168" s="86" t="s">
        <v>2552</v>
      </c>
      <c r="B168" s="86" t="s">
        <v>876</v>
      </c>
      <c r="C168" s="86" t="s">
        <v>2552</v>
      </c>
      <c r="D168" s="86" t="s">
        <v>2553</v>
      </c>
      <c r="E168" s="87">
        <v>0</v>
      </c>
      <c r="F168" s="86" t="s">
        <v>1185</v>
      </c>
      <c r="H168" s="3">
        <f>E168+SUMIF('BR DTG TRAYEMAN'!C:C,C168,'BR DTG TRAYEMAN'!E:E)</f>
        <v>0</v>
      </c>
      <c r="J168" s="6"/>
    </row>
    <row r="169" spans="1:10" ht="15.75" customHeight="1">
      <c r="A169" s="86" t="s">
        <v>2087</v>
      </c>
      <c r="B169" s="86" t="s">
        <v>876</v>
      </c>
      <c r="C169" s="86" t="s">
        <v>2087</v>
      </c>
      <c r="D169" s="86" t="s">
        <v>2088</v>
      </c>
      <c r="E169" s="87">
        <v>0</v>
      </c>
      <c r="F169" s="86" t="s">
        <v>1185</v>
      </c>
      <c r="H169" s="3">
        <f>E169+SUMIF('BR DTG TRAYEMAN'!C:C,C169,'BR DTG TRAYEMAN'!E:E)</f>
        <v>0</v>
      </c>
      <c r="J169" s="6"/>
    </row>
    <row r="170" spans="1:10" ht="15.75" customHeight="1">
      <c r="A170" s="86" t="s">
        <v>2556</v>
      </c>
      <c r="B170" s="86" t="s">
        <v>876</v>
      </c>
      <c r="C170" s="86" t="s">
        <v>2556</v>
      </c>
      <c r="D170" s="86" t="s">
        <v>2557</v>
      </c>
      <c r="E170" s="87">
        <v>0</v>
      </c>
      <c r="F170" s="86" t="s">
        <v>1185</v>
      </c>
      <c r="H170" s="3">
        <f>E170+SUMIF('BR DTG TRAYEMAN'!C:C,C170,'BR DTG TRAYEMAN'!E:E)</f>
        <v>0</v>
      </c>
      <c r="J170" s="6"/>
    </row>
    <row r="171" spans="1:10" ht="15.75" customHeight="1">
      <c r="A171" s="86" t="s">
        <v>1734</v>
      </c>
      <c r="B171" s="86" t="s">
        <v>876</v>
      </c>
      <c r="C171" s="86" t="s">
        <v>1734</v>
      </c>
      <c r="D171" s="86" t="s">
        <v>8698</v>
      </c>
      <c r="E171" s="87">
        <v>0</v>
      </c>
      <c r="F171" s="86" t="s">
        <v>1185</v>
      </c>
      <c r="H171" s="3">
        <f>E171+SUMIF('BR DTG TRAYEMAN'!C:C,C171,'BR DTG TRAYEMAN'!E:E)</f>
        <v>0</v>
      </c>
      <c r="J171" s="6"/>
    </row>
    <row r="172" spans="1:10" ht="15.75" customHeight="1">
      <c r="A172" s="86" t="s">
        <v>2562</v>
      </c>
      <c r="B172" s="86" t="s">
        <v>876</v>
      </c>
      <c r="C172" s="86" t="s">
        <v>2562</v>
      </c>
      <c r="D172" s="86" t="s">
        <v>2563</v>
      </c>
      <c r="E172" s="87">
        <v>0</v>
      </c>
      <c r="F172" s="86" t="s">
        <v>1185</v>
      </c>
      <c r="H172" s="3">
        <f>E172+SUMIF('BR DTG TRAYEMAN'!C:C,C172,'BR DTG TRAYEMAN'!E:E)</f>
        <v>0</v>
      </c>
      <c r="J172" s="6"/>
    </row>
    <row r="173" spans="1:10" ht="15.75" customHeight="1">
      <c r="A173" s="86" t="s">
        <v>2564</v>
      </c>
      <c r="B173" s="86" t="s">
        <v>876</v>
      </c>
      <c r="C173" s="86" t="s">
        <v>2564</v>
      </c>
      <c r="D173" s="86" t="s">
        <v>8699</v>
      </c>
      <c r="E173" s="87">
        <v>0</v>
      </c>
      <c r="F173" s="86" t="s">
        <v>1185</v>
      </c>
      <c r="H173" s="3">
        <f>E173+SUMIF('BR DTG TRAYEMAN'!C:C,C173,'BR DTG TRAYEMAN'!E:E)</f>
        <v>0</v>
      </c>
      <c r="J173" s="6"/>
    </row>
    <row r="174" spans="1:10" ht="15.75" customHeight="1">
      <c r="A174" s="86" t="s">
        <v>2566</v>
      </c>
      <c r="B174" s="86" t="s">
        <v>876</v>
      </c>
      <c r="C174" s="86" t="s">
        <v>2566</v>
      </c>
      <c r="D174" s="86" t="s">
        <v>8700</v>
      </c>
      <c r="E174" s="87">
        <v>0</v>
      </c>
      <c r="F174" s="86" t="s">
        <v>1185</v>
      </c>
      <c r="H174" s="3">
        <f>E174+SUMIF('BR DTG TRAYEMAN'!C:C,C174,'BR DTG TRAYEMAN'!E:E)</f>
        <v>0</v>
      </c>
      <c r="J174" s="6"/>
    </row>
    <row r="175" spans="1:10" ht="15.75" customHeight="1">
      <c r="A175" s="86" t="s">
        <v>2568</v>
      </c>
      <c r="B175" s="86" t="s">
        <v>876</v>
      </c>
      <c r="C175" s="86" t="s">
        <v>2568</v>
      </c>
      <c r="D175" s="86" t="s">
        <v>8701</v>
      </c>
      <c r="E175" s="87">
        <v>0</v>
      </c>
      <c r="F175" s="86" t="s">
        <v>1185</v>
      </c>
      <c r="H175" s="3">
        <f>E175+SUMIF('BR DTG TRAYEMAN'!C:C,C175,'BR DTG TRAYEMAN'!E:E)</f>
        <v>0</v>
      </c>
      <c r="J175" s="6"/>
    </row>
    <row r="176" spans="1:10" ht="15.75" customHeight="1">
      <c r="A176" s="86" t="s">
        <v>2570</v>
      </c>
      <c r="B176" s="86" t="s">
        <v>876</v>
      </c>
      <c r="C176" s="86" t="s">
        <v>2570</v>
      </c>
      <c r="D176" s="86" t="s">
        <v>8702</v>
      </c>
      <c r="E176" s="87">
        <v>0</v>
      </c>
      <c r="F176" s="86" t="s">
        <v>1185</v>
      </c>
      <c r="H176" s="3">
        <f>E176+SUMIF('BR DTG TRAYEMAN'!C:C,C176,'BR DTG TRAYEMAN'!E:E)</f>
        <v>0</v>
      </c>
      <c r="J176" s="6"/>
    </row>
    <row r="177" spans="1:10" ht="15.75" customHeight="1">
      <c r="A177" s="86" t="s">
        <v>2572</v>
      </c>
      <c r="B177" s="86" t="s">
        <v>876</v>
      </c>
      <c r="C177" s="86" t="s">
        <v>2572</v>
      </c>
      <c r="D177" s="86" t="s">
        <v>8703</v>
      </c>
      <c r="E177" s="87">
        <v>0</v>
      </c>
      <c r="F177" s="86" t="s">
        <v>1185</v>
      </c>
      <c r="H177" s="3">
        <f>E177+SUMIF('BR DTG TRAYEMAN'!C:C,C177,'BR DTG TRAYEMAN'!E:E)</f>
        <v>0</v>
      </c>
      <c r="J177" s="6"/>
    </row>
    <row r="178" spans="1:10" ht="15.75" customHeight="1">
      <c r="A178" s="86" t="s">
        <v>2574</v>
      </c>
      <c r="B178" s="86" t="s">
        <v>876</v>
      </c>
      <c r="C178" s="86" t="s">
        <v>2574</v>
      </c>
      <c r="D178" s="86" t="s">
        <v>8704</v>
      </c>
      <c r="E178" s="87">
        <v>0</v>
      </c>
      <c r="F178" s="86" t="s">
        <v>1185</v>
      </c>
      <c r="H178" s="3">
        <f>E178+SUMIF('BR DTG TRAYEMAN'!C:C,C178,'BR DTG TRAYEMAN'!E:E)</f>
        <v>0</v>
      </c>
      <c r="J178" s="6"/>
    </row>
    <row r="179" spans="1:10" ht="15.75" customHeight="1">
      <c r="A179" s="86" t="s">
        <v>2576</v>
      </c>
      <c r="B179" s="86" t="s">
        <v>876</v>
      </c>
      <c r="C179" s="86" t="s">
        <v>2576</v>
      </c>
      <c r="D179" s="86" t="s">
        <v>8705</v>
      </c>
      <c r="E179" s="87">
        <v>0</v>
      </c>
      <c r="F179" s="86" t="s">
        <v>1185</v>
      </c>
      <c r="H179" s="3">
        <f>E179+SUMIF('BR DTG TRAYEMAN'!C:C,C179,'BR DTG TRAYEMAN'!E:E)</f>
        <v>0</v>
      </c>
      <c r="J179" s="6"/>
    </row>
    <row r="180" spans="1:10" ht="15.75" customHeight="1">
      <c r="A180" s="86" t="s">
        <v>2578</v>
      </c>
      <c r="B180" s="86" t="s">
        <v>876</v>
      </c>
      <c r="C180" s="86" t="s">
        <v>2578</v>
      </c>
      <c r="D180" s="86" t="s">
        <v>2579</v>
      </c>
      <c r="E180" s="87">
        <v>0</v>
      </c>
      <c r="F180" s="86" t="s">
        <v>1185</v>
      </c>
      <c r="H180" s="3">
        <f>E180+SUMIF('BR DTG TRAYEMAN'!C:C,C180,'BR DTG TRAYEMAN'!E:E)</f>
        <v>0</v>
      </c>
      <c r="J180" s="6"/>
    </row>
    <row r="181" spans="1:10" ht="15.75" customHeight="1">
      <c r="A181" s="86" t="s">
        <v>8706</v>
      </c>
      <c r="B181" s="86" t="s">
        <v>876</v>
      </c>
      <c r="C181" s="86" t="s">
        <v>8706</v>
      </c>
      <c r="D181" s="86" t="s">
        <v>8707</v>
      </c>
      <c r="E181" s="87">
        <v>0</v>
      </c>
      <c r="F181" s="86" t="s">
        <v>1185</v>
      </c>
      <c r="H181" s="3">
        <f>E181+SUMIF('BR DTG TRAYEMAN'!C:C,C181,'BR DTG TRAYEMAN'!E:E)</f>
        <v>0</v>
      </c>
      <c r="J181" s="6"/>
    </row>
    <row r="182" spans="1:10" ht="15.75" customHeight="1">
      <c r="A182" s="86" t="s">
        <v>814</v>
      </c>
      <c r="B182" s="86" t="s">
        <v>876</v>
      </c>
      <c r="C182" s="86" t="s">
        <v>814</v>
      </c>
      <c r="D182" s="86" t="s">
        <v>2089</v>
      </c>
      <c r="E182" s="87">
        <v>0</v>
      </c>
      <c r="F182" s="86" t="s">
        <v>1185</v>
      </c>
      <c r="H182" s="3">
        <f>E182+SUMIF('BR DTG TRAYEMAN'!C:C,C182,'BR DTG TRAYEMAN'!E:E)</f>
        <v>0</v>
      </c>
      <c r="J182" s="6"/>
    </row>
    <row r="183" spans="1:10" ht="15.75" customHeight="1">
      <c r="A183" s="86" t="s">
        <v>914</v>
      </c>
      <c r="B183" s="86" t="s">
        <v>876</v>
      </c>
      <c r="C183" s="86" t="s">
        <v>914</v>
      </c>
      <c r="D183" s="86" t="s">
        <v>1513</v>
      </c>
      <c r="E183" s="87">
        <v>0</v>
      </c>
      <c r="F183" s="86" t="s">
        <v>1185</v>
      </c>
      <c r="H183" s="3">
        <f>E183+SUMIF('BR DTG TRAYEMAN'!C:C,C183,'BR DTG TRAYEMAN'!E:E)</f>
        <v>0</v>
      </c>
      <c r="J183" s="6"/>
    </row>
    <row r="184" spans="1:10" ht="15.75" customHeight="1">
      <c r="A184" s="86" t="s">
        <v>2582</v>
      </c>
      <c r="B184" s="86" t="s">
        <v>876</v>
      </c>
      <c r="C184" s="86" t="s">
        <v>2582</v>
      </c>
      <c r="D184" s="86" t="s">
        <v>8708</v>
      </c>
      <c r="E184" s="87">
        <v>0</v>
      </c>
      <c r="F184" s="86" t="s">
        <v>1185</v>
      </c>
      <c r="H184" s="3">
        <f>E184+SUMIF('BR DTG TRAYEMAN'!C:C,C184,'BR DTG TRAYEMAN'!E:E)</f>
        <v>0</v>
      </c>
      <c r="J184" s="6"/>
    </row>
    <row r="185" spans="1:10" ht="15.75" customHeight="1">
      <c r="A185" s="86" t="s">
        <v>2584</v>
      </c>
      <c r="B185" s="86" t="s">
        <v>876</v>
      </c>
      <c r="C185" s="86" t="s">
        <v>2584</v>
      </c>
      <c r="D185" s="86" t="s">
        <v>2585</v>
      </c>
      <c r="E185" s="87">
        <v>0</v>
      </c>
      <c r="F185" s="86" t="s">
        <v>1185</v>
      </c>
      <c r="H185" s="3">
        <f>E185+SUMIF('BR DTG TRAYEMAN'!C:C,C185,'BR DTG TRAYEMAN'!E:E)</f>
        <v>0</v>
      </c>
      <c r="J185" s="6"/>
    </row>
    <row r="186" spans="1:10" ht="15.75" customHeight="1">
      <c r="A186" s="86" t="s">
        <v>615</v>
      </c>
      <c r="B186" s="86" t="s">
        <v>876</v>
      </c>
      <c r="C186" s="86" t="s">
        <v>615</v>
      </c>
      <c r="D186" s="86" t="s">
        <v>915</v>
      </c>
      <c r="E186" s="87">
        <v>0</v>
      </c>
      <c r="F186" s="86" t="s">
        <v>1185</v>
      </c>
      <c r="H186" s="3">
        <f>E186+SUMIF('BR DTG TRAYEMAN'!C:C,C186,'BR DTG TRAYEMAN'!E:E)</f>
        <v>0</v>
      </c>
      <c r="J186" s="6"/>
    </row>
    <row r="187" spans="1:10" ht="15.75" customHeight="1">
      <c r="A187" s="86" t="s">
        <v>2588</v>
      </c>
      <c r="B187" s="86" t="s">
        <v>876</v>
      </c>
      <c r="C187" s="86" t="s">
        <v>2588</v>
      </c>
      <c r="D187" s="86" t="s">
        <v>2589</v>
      </c>
      <c r="E187" s="87">
        <v>0</v>
      </c>
      <c r="F187" s="86" t="s">
        <v>1185</v>
      </c>
      <c r="H187" s="3">
        <f>E187+SUMIF('BR DTG TRAYEMAN'!C:C,C187,'BR DTG TRAYEMAN'!E:E)</f>
        <v>0</v>
      </c>
      <c r="J187" s="6"/>
    </row>
    <row r="188" spans="1:10" ht="15.75" customHeight="1">
      <c r="A188" s="86" t="s">
        <v>2590</v>
      </c>
      <c r="B188" s="86" t="s">
        <v>876</v>
      </c>
      <c r="C188" s="86" t="s">
        <v>2590</v>
      </c>
      <c r="D188" s="86" t="s">
        <v>2591</v>
      </c>
      <c r="E188" s="87">
        <v>0</v>
      </c>
      <c r="F188" s="86" t="s">
        <v>1185</v>
      </c>
      <c r="H188" s="3">
        <f>E188+SUMIF('BR DTG TRAYEMAN'!C:C,C188,'BR DTG TRAYEMAN'!E:E)</f>
        <v>0</v>
      </c>
      <c r="J188" s="6"/>
    </row>
    <row r="189" spans="1:10" ht="15.75" customHeight="1">
      <c r="A189" s="86" t="s">
        <v>198</v>
      </c>
      <c r="B189" s="86" t="s">
        <v>876</v>
      </c>
      <c r="C189" s="86" t="s">
        <v>198</v>
      </c>
      <c r="D189" s="86" t="s">
        <v>916</v>
      </c>
      <c r="E189" s="87">
        <v>0</v>
      </c>
      <c r="F189" s="86" t="s">
        <v>1185</v>
      </c>
      <c r="H189" s="3">
        <f>E189+SUMIF('BR DTG TRAYEMAN'!C:C,C189,'BR DTG TRAYEMAN'!E:E)</f>
        <v>0</v>
      </c>
      <c r="J189" s="6"/>
    </row>
    <row r="190" spans="1:10" ht="15.75" customHeight="1">
      <c r="A190" s="86" t="s">
        <v>2592</v>
      </c>
      <c r="B190" s="86" t="s">
        <v>876</v>
      </c>
      <c r="C190" s="86" t="s">
        <v>2592</v>
      </c>
      <c r="D190" s="86" t="s">
        <v>2593</v>
      </c>
      <c r="E190" s="87">
        <v>0</v>
      </c>
      <c r="F190" s="86" t="s">
        <v>1185</v>
      </c>
      <c r="H190" s="3">
        <f>E190+SUMIF('BR DTG TRAYEMAN'!C:C,C190,'BR DTG TRAYEMAN'!E:E)</f>
        <v>0</v>
      </c>
      <c r="J190" s="6"/>
    </row>
    <row r="191" spans="1:10" ht="15.75" customHeight="1">
      <c r="A191" s="86" t="s">
        <v>616</v>
      </c>
      <c r="B191" s="86" t="s">
        <v>876</v>
      </c>
      <c r="C191" s="86" t="s">
        <v>616</v>
      </c>
      <c r="D191" s="86" t="s">
        <v>917</v>
      </c>
      <c r="E191" s="87">
        <v>0</v>
      </c>
      <c r="F191" s="86" t="s">
        <v>1185</v>
      </c>
      <c r="H191" s="3">
        <f>E191+SUMIF('BR DTG TRAYEMAN'!C:C,C191,'BR DTG TRAYEMAN'!E:E)</f>
        <v>0</v>
      </c>
      <c r="J191" s="6"/>
    </row>
    <row r="192" spans="1:10" ht="15.75" customHeight="1">
      <c r="A192" s="86" t="s">
        <v>2596</v>
      </c>
      <c r="B192" s="86" t="s">
        <v>876</v>
      </c>
      <c r="C192" s="86" t="s">
        <v>2596</v>
      </c>
      <c r="D192" s="86" t="s">
        <v>2597</v>
      </c>
      <c r="E192" s="87">
        <v>0</v>
      </c>
      <c r="F192" s="86" t="s">
        <v>1185</v>
      </c>
      <c r="H192" s="3">
        <f>E192+SUMIF('BR DTG TRAYEMAN'!C:C,C192,'BR DTG TRAYEMAN'!E:E)</f>
        <v>0</v>
      </c>
      <c r="J192" s="6"/>
    </row>
    <row r="193" spans="1:10" ht="15.75" customHeight="1">
      <c r="A193" s="86" t="s">
        <v>2598</v>
      </c>
      <c r="B193" s="86" t="s">
        <v>876</v>
      </c>
      <c r="C193" s="86" t="s">
        <v>2598</v>
      </c>
      <c r="D193" s="86" t="s">
        <v>2599</v>
      </c>
      <c r="E193" s="87">
        <v>0</v>
      </c>
      <c r="F193" s="86" t="s">
        <v>1185</v>
      </c>
      <c r="H193" s="3">
        <f>E193+SUMIF('BR DTG TRAYEMAN'!C:C,C193,'BR DTG TRAYEMAN'!E:E)</f>
        <v>0</v>
      </c>
      <c r="J193" s="6"/>
    </row>
    <row r="194" spans="1:10" ht="15.75" customHeight="1">
      <c r="A194" s="86" t="s">
        <v>2602</v>
      </c>
      <c r="B194" s="86" t="s">
        <v>876</v>
      </c>
      <c r="C194" s="86" t="s">
        <v>2602</v>
      </c>
      <c r="D194" s="86" t="s">
        <v>2603</v>
      </c>
      <c r="E194" s="87">
        <v>0</v>
      </c>
      <c r="F194" s="86" t="s">
        <v>1185</v>
      </c>
      <c r="H194" s="3">
        <f>E194+SUMIF('BR DTG TRAYEMAN'!C:C,C194,'BR DTG TRAYEMAN'!E:E)</f>
        <v>0</v>
      </c>
      <c r="J194" s="6"/>
    </row>
    <row r="195" spans="1:10" ht="15.75" customHeight="1">
      <c r="A195" s="86" t="s">
        <v>2604</v>
      </c>
      <c r="B195" s="86" t="s">
        <v>876</v>
      </c>
      <c r="C195" s="86" t="s">
        <v>2604</v>
      </c>
      <c r="D195" s="86" t="s">
        <v>2603</v>
      </c>
      <c r="E195" s="87">
        <v>0</v>
      </c>
      <c r="F195" s="86" t="s">
        <v>1185</v>
      </c>
      <c r="H195" s="3">
        <f>E195+SUMIF('BR DTG TRAYEMAN'!C:C,C195,'BR DTG TRAYEMAN'!E:E)</f>
        <v>0</v>
      </c>
      <c r="J195" s="6"/>
    </row>
    <row r="196" spans="1:10" ht="15.75" customHeight="1">
      <c r="A196" s="86" t="s">
        <v>8709</v>
      </c>
      <c r="B196" s="86" t="s">
        <v>876</v>
      </c>
      <c r="C196" s="86" t="s">
        <v>8709</v>
      </c>
      <c r="D196" s="86" t="s">
        <v>8710</v>
      </c>
      <c r="E196" s="87">
        <v>0</v>
      </c>
      <c r="F196" s="86" t="s">
        <v>1185</v>
      </c>
      <c r="H196" s="3">
        <f>E196+SUMIF('BR DTG TRAYEMAN'!C:C,C196,'BR DTG TRAYEMAN'!E:E)</f>
        <v>0</v>
      </c>
      <c r="J196" s="6"/>
    </row>
    <row r="197" spans="1:10" ht="15.75" customHeight="1">
      <c r="A197" s="86" t="s">
        <v>2605</v>
      </c>
      <c r="B197" s="86" t="s">
        <v>876</v>
      </c>
      <c r="C197" s="86" t="s">
        <v>2605</v>
      </c>
      <c r="D197" s="86" t="s">
        <v>2603</v>
      </c>
      <c r="E197" s="87">
        <v>0</v>
      </c>
      <c r="F197" s="86" t="s">
        <v>1185</v>
      </c>
      <c r="H197" s="3">
        <f>E197+SUMIF('BR DTG TRAYEMAN'!C:C,C197,'BR DTG TRAYEMAN'!E:E)</f>
        <v>0</v>
      </c>
      <c r="J197" s="6"/>
    </row>
    <row r="198" spans="1:10" ht="15.75" customHeight="1">
      <c r="A198" s="86" t="s">
        <v>2606</v>
      </c>
      <c r="B198" s="86" t="s">
        <v>876</v>
      </c>
      <c r="C198" s="86" t="s">
        <v>2606</v>
      </c>
      <c r="D198" s="86" t="s">
        <v>2607</v>
      </c>
      <c r="E198" s="87">
        <v>0</v>
      </c>
      <c r="F198" s="86" t="s">
        <v>1185</v>
      </c>
      <c r="H198" s="3">
        <f>E198+SUMIF('BR DTG TRAYEMAN'!C:C,C198,'BR DTG TRAYEMAN'!E:E)</f>
        <v>0</v>
      </c>
      <c r="J198" s="6"/>
    </row>
    <row r="199" spans="1:10" ht="15.75" customHeight="1">
      <c r="A199" s="86" t="s">
        <v>2608</v>
      </c>
      <c r="B199" s="86" t="s">
        <v>876</v>
      </c>
      <c r="C199" s="86" t="s">
        <v>2608</v>
      </c>
      <c r="D199" s="86" t="s">
        <v>2609</v>
      </c>
      <c r="E199" s="87">
        <v>0</v>
      </c>
      <c r="F199" s="86" t="s">
        <v>1185</v>
      </c>
      <c r="H199" s="3">
        <f>E199+SUMIF('BR DTG TRAYEMAN'!C:C,C199,'BR DTG TRAYEMAN'!E:E)</f>
        <v>0</v>
      </c>
      <c r="J199" s="6"/>
    </row>
    <row r="200" spans="1:10" ht="15.75" customHeight="1">
      <c r="A200" s="86" t="s">
        <v>2610</v>
      </c>
      <c r="B200" s="86" t="s">
        <v>876</v>
      </c>
      <c r="C200" s="86" t="s">
        <v>2610</v>
      </c>
      <c r="D200" s="86" t="s">
        <v>2611</v>
      </c>
      <c r="E200" s="87">
        <v>0</v>
      </c>
      <c r="F200" s="86" t="s">
        <v>1185</v>
      </c>
      <c r="H200" s="3">
        <f>E200+SUMIF('BR DTG TRAYEMAN'!C:C,C200,'BR DTG TRAYEMAN'!E:E)</f>
        <v>0</v>
      </c>
      <c r="J200" s="6"/>
    </row>
    <row r="201" spans="1:10" ht="15.75" customHeight="1">
      <c r="A201" s="86" t="s">
        <v>8711</v>
      </c>
      <c r="B201" s="86" t="s">
        <v>876</v>
      </c>
      <c r="C201" s="86" t="s">
        <v>8711</v>
      </c>
      <c r="D201" s="86" t="s">
        <v>8712</v>
      </c>
      <c r="E201" s="87">
        <v>0</v>
      </c>
      <c r="F201" s="86" t="s">
        <v>1185</v>
      </c>
      <c r="H201" s="3">
        <f>E201+SUMIF('BR DTG TRAYEMAN'!C:C,C201,'BR DTG TRAYEMAN'!E:E)</f>
        <v>0</v>
      </c>
      <c r="J201" s="6"/>
    </row>
    <row r="202" spans="1:10" ht="15.75" customHeight="1">
      <c r="A202" s="86" t="s">
        <v>2614</v>
      </c>
      <c r="B202" s="86" t="s">
        <v>876</v>
      </c>
      <c r="C202" s="86" t="s">
        <v>2614</v>
      </c>
      <c r="D202" s="86" t="s">
        <v>2615</v>
      </c>
      <c r="E202" s="87">
        <v>0</v>
      </c>
      <c r="F202" s="86" t="s">
        <v>1185</v>
      </c>
      <c r="H202" s="3">
        <f>E202+SUMIF('BR DTG TRAYEMAN'!C:C,C202,'BR DTG TRAYEMAN'!E:E)</f>
        <v>0</v>
      </c>
      <c r="J202" s="6"/>
    </row>
    <row r="203" spans="1:10" ht="15.75" customHeight="1">
      <c r="A203" s="86" t="s">
        <v>2616</v>
      </c>
      <c r="B203" s="86" t="s">
        <v>876</v>
      </c>
      <c r="C203" s="86" t="s">
        <v>2616</v>
      </c>
      <c r="D203" s="86" t="s">
        <v>2617</v>
      </c>
      <c r="E203" s="87">
        <v>0</v>
      </c>
      <c r="F203" s="86" t="s">
        <v>1185</v>
      </c>
      <c r="H203" s="3">
        <f>E203+SUMIF('BR DTG TRAYEMAN'!C:C,C203,'BR DTG TRAYEMAN'!E:E)</f>
        <v>0</v>
      </c>
      <c r="J203" s="6"/>
    </row>
    <row r="204" spans="1:10" ht="15.75" customHeight="1">
      <c r="A204" s="86" t="s">
        <v>1565</v>
      </c>
      <c r="B204" s="86" t="s">
        <v>876</v>
      </c>
      <c r="C204" s="86" t="s">
        <v>1565</v>
      </c>
      <c r="D204" s="86" t="s">
        <v>1687</v>
      </c>
      <c r="E204" s="87">
        <v>0</v>
      </c>
      <c r="F204" s="86" t="s">
        <v>1185</v>
      </c>
      <c r="H204" s="3">
        <f>E204+SUMIF('BR DTG TRAYEMAN'!C:C,C204,'BR DTG TRAYEMAN'!E:E)</f>
        <v>0</v>
      </c>
      <c r="J204" s="6"/>
    </row>
    <row r="205" spans="1:10" ht="15.75" customHeight="1">
      <c r="A205" s="86" t="s">
        <v>2619</v>
      </c>
      <c r="B205" s="86" t="s">
        <v>876</v>
      </c>
      <c r="C205" s="86" t="s">
        <v>2619</v>
      </c>
      <c r="D205" s="86" t="s">
        <v>8713</v>
      </c>
      <c r="E205" s="87">
        <v>0</v>
      </c>
      <c r="F205" s="86" t="s">
        <v>1185</v>
      </c>
      <c r="H205" s="3">
        <f>E205+SUMIF('BR DTG TRAYEMAN'!C:C,C205,'BR DTG TRAYEMAN'!E:E)</f>
        <v>0</v>
      </c>
      <c r="J205" s="6"/>
    </row>
    <row r="206" spans="1:10" ht="15.75" customHeight="1">
      <c r="A206" s="86" t="s">
        <v>2621</v>
      </c>
      <c r="B206" s="86" t="s">
        <v>876</v>
      </c>
      <c r="C206" s="86" t="s">
        <v>2621</v>
      </c>
      <c r="D206" s="86" t="s">
        <v>2622</v>
      </c>
      <c r="E206" s="87">
        <v>0</v>
      </c>
      <c r="F206" s="86" t="s">
        <v>1185</v>
      </c>
      <c r="H206" s="3">
        <f>E206+SUMIF('BR DTG TRAYEMAN'!C:C,C206,'BR DTG TRAYEMAN'!E:E)</f>
        <v>0</v>
      </c>
      <c r="J206" s="6"/>
    </row>
    <row r="207" spans="1:10" ht="15.75" customHeight="1">
      <c r="A207" s="86" t="s">
        <v>8714</v>
      </c>
      <c r="B207" s="86" t="s">
        <v>876</v>
      </c>
      <c r="C207" s="86" t="s">
        <v>8714</v>
      </c>
      <c r="D207" s="86" t="s">
        <v>8715</v>
      </c>
      <c r="E207" s="87">
        <v>0</v>
      </c>
      <c r="F207" s="86" t="s">
        <v>1185</v>
      </c>
      <c r="H207" s="3">
        <f>E207+SUMIF('BR DTG TRAYEMAN'!C:C,C207,'BR DTG TRAYEMAN'!E:E)</f>
        <v>0</v>
      </c>
      <c r="J207" s="6"/>
    </row>
    <row r="208" spans="1:10" ht="15.75" customHeight="1">
      <c r="A208" s="86" t="s">
        <v>8716</v>
      </c>
      <c r="B208" s="86" t="s">
        <v>876</v>
      </c>
      <c r="C208" s="86" t="s">
        <v>8716</v>
      </c>
      <c r="D208" s="86" t="s">
        <v>8717</v>
      </c>
      <c r="E208" s="87">
        <v>0</v>
      </c>
      <c r="F208" s="86" t="s">
        <v>1185</v>
      </c>
      <c r="H208" s="3">
        <f>E208+SUMIF('BR DTG TRAYEMAN'!C:C,C208,'BR DTG TRAYEMAN'!E:E)</f>
        <v>0</v>
      </c>
      <c r="J208" s="6"/>
    </row>
    <row r="209" spans="1:10" ht="15.75" customHeight="1">
      <c r="A209" s="86" t="s">
        <v>8718</v>
      </c>
      <c r="B209" s="86" t="s">
        <v>876</v>
      </c>
      <c r="C209" s="86" t="s">
        <v>8718</v>
      </c>
      <c r="D209" s="86" t="s">
        <v>8719</v>
      </c>
      <c r="E209" s="87">
        <v>0</v>
      </c>
      <c r="F209" s="86" t="s">
        <v>1185</v>
      </c>
      <c r="H209" s="3">
        <f>E209+SUMIF('BR DTG TRAYEMAN'!C:C,C209,'BR DTG TRAYEMAN'!E:E)</f>
        <v>0</v>
      </c>
      <c r="J209" s="6"/>
    </row>
    <row r="210" spans="1:10" ht="15.75" customHeight="1">
      <c r="A210" s="86" t="s">
        <v>8720</v>
      </c>
      <c r="B210" s="86" t="s">
        <v>876</v>
      </c>
      <c r="C210" s="86" t="s">
        <v>8720</v>
      </c>
      <c r="D210" s="86" t="s">
        <v>8721</v>
      </c>
      <c r="E210" s="87">
        <v>0</v>
      </c>
      <c r="F210" s="86" t="s">
        <v>1185</v>
      </c>
      <c r="H210" s="3">
        <f>E210+SUMIF('BR DTG TRAYEMAN'!C:C,C210,'BR DTG TRAYEMAN'!E:E)</f>
        <v>0</v>
      </c>
      <c r="J210" s="6"/>
    </row>
    <row r="211" spans="1:10" ht="15.75" customHeight="1">
      <c r="A211" s="86" t="s">
        <v>8722</v>
      </c>
      <c r="B211" s="86" t="s">
        <v>876</v>
      </c>
      <c r="C211" s="86" t="s">
        <v>8722</v>
      </c>
      <c r="D211" s="86" t="s">
        <v>8723</v>
      </c>
      <c r="E211" s="87">
        <v>0</v>
      </c>
      <c r="F211" s="86" t="s">
        <v>1185</v>
      </c>
      <c r="H211" s="3">
        <f>E211+SUMIF('BR DTG TRAYEMAN'!C:C,C211,'BR DTG TRAYEMAN'!E:E)</f>
        <v>0</v>
      </c>
      <c r="J211" s="6"/>
    </row>
    <row r="212" spans="1:10" ht="15.75" customHeight="1">
      <c r="A212" s="86" t="s">
        <v>2625</v>
      </c>
      <c r="B212" s="86" t="s">
        <v>876</v>
      </c>
      <c r="C212" s="86" t="s">
        <v>2625</v>
      </c>
      <c r="D212" s="86" t="s">
        <v>2626</v>
      </c>
      <c r="E212" s="87">
        <v>0</v>
      </c>
      <c r="F212" s="86" t="s">
        <v>1185</v>
      </c>
      <c r="H212" s="3">
        <f>E212+SUMIF('BR DTG TRAYEMAN'!C:C,C212,'BR DTG TRAYEMAN'!E:E)</f>
        <v>0</v>
      </c>
      <c r="J212" s="6"/>
    </row>
    <row r="213" spans="1:10" ht="15.75" customHeight="1">
      <c r="A213" s="86" t="s">
        <v>2629</v>
      </c>
      <c r="B213" s="86" t="s">
        <v>876</v>
      </c>
      <c r="C213" s="86" t="s">
        <v>2629</v>
      </c>
      <c r="D213" s="86" t="s">
        <v>2630</v>
      </c>
      <c r="E213" s="87">
        <v>0</v>
      </c>
      <c r="F213" s="86" t="s">
        <v>1185</v>
      </c>
      <c r="H213" s="3">
        <f>E213+SUMIF('BR DTG TRAYEMAN'!C:C,C213,'BR DTG TRAYEMAN'!E:E)</f>
        <v>0</v>
      </c>
      <c r="J213" s="6"/>
    </row>
    <row r="214" spans="1:10" ht="15.75" customHeight="1">
      <c r="A214" s="86" t="s">
        <v>8724</v>
      </c>
      <c r="B214" s="86" t="s">
        <v>876</v>
      </c>
      <c r="C214" s="86" t="s">
        <v>8724</v>
      </c>
      <c r="D214" s="86" t="s">
        <v>8725</v>
      </c>
      <c r="E214" s="87">
        <v>0</v>
      </c>
      <c r="F214" s="86" t="s">
        <v>1185</v>
      </c>
      <c r="H214" s="3">
        <f>E214+SUMIF('BR DTG TRAYEMAN'!C:C,C214,'BR DTG TRAYEMAN'!E:E)</f>
        <v>0</v>
      </c>
      <c r="J214" s="6"/>
    </row>
    <row r="215" spans="1:10" ht="15.75" customHeight="1">
      <c r="A215" s="86" t="s">
        <v>8726</v>
      </c>
      <c r="B215" s="86" t="s">
        <v>876</v>
      </c>
      <c r="C215" s="86" t="s">
        <v>8726</v>
      </c>
      <c r="D215" s="86" t="s">
        <v>8727</v>
      </c>
      <c r="E215" s="87">
        <v>0</v>
      </c>
      <c r="F215" s="86" t="s">
        <v>1185</v>
      </c>
      <c r="H215" s="3">
        <f>E215+SUMIF('BR DTG TRAYEMAN'!C:C,C215,'BR DTG TRAYEMAN'!E:E)</f>
        <v>0</v>
      </c>
      <c r="J215" s="6"/>
    </row>
    <row r="216" spans="1:10" ht="15.75" customHeight="1">
      <c r="A216" s="86" t="s">
        <v>8728</v>
      </c>
      <c r="B216" s="86" t="s">
        <v>876</v>
      </c>
      <c r="C216" s="86" t="s">
        <v>8728</v>
      </c>
      <c r="D216" s="86" t="s">
        <v>8729</v>
      </c>
      <c r="E216" s="87">
        <v>0</v>
      </c>
      <c r="F216" s="86" t="s">
        <v>1185</v>
      </c>
      <c r="H216" s="3">
        <f>E216+SUMIF('BR DTG TRAYEMAN'!C:C,C216,'BR DTG TRAYEMAN'!E:E)</f>
        <v>0</v>
      </c>
      <c r="J216" s="6"/>
    </row>
    <row r="217" spans="1:10" ht="15.75" customHeight="1">
      <c r="A217" s="86" t="s">
        <v>8730</v>
      </c>
      <c r="B217" s="86" t="s">
        <v>876</v>
      </c>
      <c r="C217" s="86" t="s">
        <v>8730</v>
      </c>
      <c r="D217" s="86" t="s">
        <v>8731</v>
      </c>
      <c r="E217" s="87">
        <v>0</v>
      </c>
      <c r="F217" s="86" t="s">
        <v>1185</v>
      </c>
      <c r="H217" s="3">
        <f>E217+SUMIF('BR DTG TRAYEMAN'!C:C,C217,'BR DTG TRAYEMAN'!E:E)</f>
        <v>0</v>
      </c>
      <c r="J217" s="6"/>
    </row>
    <row r="218" spans="1:10" ht="15.75" customHeight="1">
      <c r="A218" s="86" t="s">
        <v>8732</v>
      </c>
      <c r="B218" s="86" t="s">
        <v>876</v>
      </c>
      <c r="C218" s="86" t="s">
        <v>8732</v>
      </c>
      <c r="D218" s="86" t="s">
        <v>8733</v>
      </c>
      <c r="E218" s="87">
        <v>0</v>
      </c>
      <c r="F218" s="86" t="s">
        <v>1185</v>
      </c>
      <c r="H218" s="3">
        <f>E218+SUMIF('BR DTG TRAYEMAN'!C:C,C218,'BR DTG TRAYEMAN'!E:E)</f>
        <v>0</v>
      </c>
      <c r="J218" s="6"/>
    </row>
    <row r="219" spans="1:10" ht="15.75" customHeight="1">
      <c r="A219" s="86" t="s">
        <v>2637</v>
      </c>
      <c r="B219" s="86" t="s">
        <v>876</v>
      </c>
      <c r="C219" s="86" t="s">
        <v>2637</v>
      </c>
      <c r="D219" s="86" t="s">
        <v>2638</v>
      </c>
      <c r="E219" s="87">
        <v>0</v>
      </c>
      <c r="F219" s="86" t="s">
        <v>1185</v>
      </c>
      <c r="H219" s="3">
        <f>E219+SUMIF('BR DTG TRAYEMAN'!C:C,C219,'BR DTG TRAYEMAN'!E:E)</f>
        <v>0</v>
      </c>
      <c r="J219" s="6"/>
    </row>
    <row r="220" spans="1:10" ht="15.75" customHeight="1">
      <c r="A220" s="86" t="s">
        <v>2639</v>
      </c>
      <c r="B220" s="86" t="s">
        <v>876</v>
      </c>
      <c r="C220" s="86" t="s">
        <v>2639</v>
      </c>
      <c r="D220" s="86" t="s">
        <v>2640</v>
      </c>
      <c r="E220" s="87">
        <v>0</v>
      </c>
      <c r="F220" s="86" t="s">
        <v>1185</v>
      </c>
      <c r="H220" s="3">
        <f>E220+SUMIF('BR DTG TRAYEMAN'!C:C,C220,'BR DTG TRAYEMAN'!E:E)</f>
        <v>0</v>
      </c>
      <c r="J220" s="6"/>
    </row>
    <row r="221" spans="1:10" ht="15.75" customHeight="1">
      <c r="A221" s="86" t="s">
        <v>2641</v>
      </c>
      <c r="B221" s="86" t="s">
        <v>876</v>
      </c>
      <c r="C221" s="86" t="s">
        <v>2641</v>
      </c>
      <c r="D221" s="86" t="s">
        <v>2642</v>
      </c>
      <c r="E221" s="87">
        <v>0</v>
      </c>
      <c r="F221" s="86" t="s">
        <v>1185</v>
      </c>
      <c r="H221" s="3">
        <f>E221+SUMIF('BR DTG TRAYEMAN'!C:C,C221,'BR DTG TRAYEMAN'!E:E)</f>
        <v>0</v>
      </c>
      <c r="J221" s="6"/>
    </row>
    <row r="222" spans="1:10" ht="15.75" customHeight="1">
      <c r="A222" s="86" t="s">
        <v>2643</v>
      </c>
      <c r="B222" s="86" t="s">
        <v>876</v>
      </c>
      <c r="C222" s="86" t="s">
        <v>2643</v>
      </c>
      <c r="D222" s="86" t="s">
        <v>8734</v>
      </c>
      <c r="E222" s="87">
        <v>0</v>
      </c>
      <c r="F222" s="86" t="s">
        <v>1185</v>
      </c>
      <c r="H222" s="3">
        <f>E222+SUMIF('BR DTG TRAYEMAN'!C:C,C222,'BR DTG TRAYEMAN'!E:E)</f>
        <v>0</v>
      </c>
      <c r="J222" s="6"/>
    </row>
    <row r="223" spans="1:10" ht="15.75" customHeight="1">
      <c r="A223" s="86" t="s">
        <v>2645</v>
      </c>
      <c r="B223" s="86" t="s">
        <v>876</v>
      </c>
      <c r="C223" s="86" t="s">
        <v>2645</v>
      </c>
      <c r="D223" s="86" t="s">
        <v>8735</v>
      </c>
      <c r="E223" s="87">
        <v>0</v>
      </c>
      <c r="F223" s="86" t="s">
        <v>1185</v>
      </c>
      <c r="H223" s="3">
        <f>E223+SUMIF('BR DTG TRAYEMAN'!C:C,C223,'BR DTG TRAYEMAN'!E:E)</f>
        <v>0</v>
      </c>
      <c r="J223" s="6"/>
    </row>
    <row r="224" spans="1:10" ht="15.75" customHeight="1">
      <c r="A224" s="86" t="s">
        <v>2091</v>
      </c>
      <c r="B224" s="86" t="s">
        <v>876</v>
      </c>
      <c r="C224" s="86" t="s">
        <v>2091</v>
      </c>
      <c r="D224" s="86" t="s">
        <v>2092</v>
      </c>
      <c r="E224" s="87">
        <v>0</v>
      </c>
      <c r="F224" s="86" t="s">
        <v>1185</v>
      </c>
      <c r="H224" s="3">
        <f>E224+SUMIF('BR DTG TRAYEMAN'!C:C,C224,'BR DTG TRAYEMAN'!E:E)</f>
        <v>0</v>
      </c>
      <c r="J224" s="6"/>
    </row>
    <row r="225" spans="1:10" ht="15.75" customHeight="1">
      <c r="A225" s="86" t="s">
        <v>8736</v>
      </c>
      <c r="B225" s="86" t="s">
        <v>876</v>
      </c>
      <c r="C225" s="86" t="s">
        <v>8736</v>
      </c>
      <c r="D225" s="86" t="s">
        <v>8737</v>
      </c>
      <c r="E225" s="87">
        <v>0</v>
      </c>
      <c r="F225" s="86" t="s">
        <v>1185</v>
      </c>
      <c r="H225" s="3">
        <f>E225+SUMIF('BR DTG TRAYEMAN'!C:C,C225,'BR DTG TRAYEMAN'!E:E)</f>
        <v>0</v>
      </c>
      <c r="J225" s="6"/>
    </row>
    <row r="226" spans="1:10" ht="15.75" customHeight="1">
      <c r="A226" s="86" t="s">
        <v>1570</v>
      </c>
      <c r="B226" s="86" t="s">
        <v>876</v>
      </c>
      <c r="C226" s="86" t="s">
        <v>1570</v>
      </c>
      <c r="D226" s="86" t="s">
        <v>1571</v>
      </c>
      <c r="E226" s="87">
        <v>0</v>
      </c>
      <c r="F226" s="86" t="s">
        <v>1185</v>
      </c>
      <c r="H226" s="3">
        <f>E226+SUMIF('BR DTG TRAYEMAN'!C:C,C226,'BR DTG TRAYEMAN'!E:E)</f>
        <v>0</v>
      </c>
      <c r="J226" s="6"/>
    </row>
    <row r="227" spans="1:10" ht="15.75" customHeight="1">
      <c r="A227" s="86" t="s">
        <v>2655</v>
      </c>
      <c r="B227" s="86" t="s">
        <v>876</v>
      </c>
      <c r="C227" s="86" t="s">
        <v>2655</v>
      </c>
      <c r="D227" s="86" t="s">
        <v>8738</v>
      </c>
      <c r="E227" s="87">
        <v>0</v>
      </c>
      <c r="F227" s="86" t="s">
        <v>1185</v>
      </c>
      <c r="H227" s="3">
        <f>E227+SUMIF('BR DTG TRAYEMAN'!C:C,C227,'BR DTG TRAYEMAN'!E:E)</f>
        <v>0</v>
      </c>
      <c r="J227" s="6"/>
    </row>
    <row r="228" spans="1:10" ht="15.75" customHeight="1">
      <c r="A228" s="86" t="s">
        <v>8739</v>
      </c>
      <c r="B228" s="86" t="s">
        <v>876</v>
      </c>
      <c r="C228" s="86" t="s">
        <v>8739</v>
      </c>
      <c r="D228" s="86" t="s">
        <v>8740</v>
      </c>
      <c r="E228" s="87">
        <v>0</v>
      </c>
      <c r="F228" s="86" t="s">
        <v>1185</v>
      </c>
      <c r="H228" s="3">
        <f>E228+SUMIF('BR DTG TRAYEMAN'!C:C,C228,'BR DTG TRAYEMAN'!E:E)</f>
        <v>0</v>
      </c>
      <c r="J228" s="6"/>
    </row>
    <row r="229" spans="1:10" ht="15.75" customHeight="1">
      <c r="A229" s="86" t="s">
        <v>2093</v>
      </c>
      <c r="B229" s="86" t="s">
        <v>876</v>
      </c>
      <c r="C229" s="86" t="s">
        <v>2093</v>
      </c>
      <c r="D229" s="86" t="s">
        <v>2094</v>
      </c>
      <c r="E229" s="87">
        <v>0</v>
      </c>
      <c r="F229" s="86" t="s">
        <v>1185</v>
      </c>
      <c r="H229" s="3">
        <f>E229+SUMIF('BR DTG TRAYEMAN'!C:C,C229,'BR DTG TRAYEMAN'!E:E)</f>
        <v>0</v>
      </c>
      <c r="J229" s="6"/>
    </row>
    <row r="230" spans="1:10" ht="15.75" customHeight="1">
      <c r="A230" s="86" t="s">
        <v>2657</v>
      </c>
      <c r="B230" s="86" t="s">
        <v>876</v>
      </c>
      <c r="C230" s="86" t="s">
        <v>2657</v>
      </c>
      <c r="D230" s="86" t="s">
        <v>2658</v>
      </c>
      <c r="E230" s="87">
        <v>0</v>
      </c>
      <c r="F230" s="86" t="s">
        <v>1185</v>
      </c>
      <c r="H230" s="3">
        <f>E230+SUMIF('BR DTG TRAYEMAN'!C:C,C230,'BR DTG TRAYEMAN'!E:E)</f>
        <v>0</v>
      </c>
      <c r="J230" s="6"/>
    </row>
    <row r="231" spans="1:10" ht="15.75" customHeight="1">
      <c r="A231" s="86" t="s">
        <v>2659</v>
      </c>
      <c r="B231" s="86" t="s">
        <v>876</v>
      </c>
      <c r="C231" s="86" t="s">
        <v>2659</v>
      </c>
      <c r="D231" s="86" t="s">
        <v>2660</v>
      </c>
      <c r="E231" s="87">
        <v>0</v>
      </c>
      <c r="F231" s="86" t="s">
        <v>1185</v>
      </c>
      <c r="H231" s="3">
        <f>E231+SUMIF('BR DTG TRAYEMAN'!C:C,C231,'BR DTG TRAYEMAN'!E:E)</f>
        <v>0</v>
      </c>
      <c r="J231" s="6"/>
    </row>
    <row r="232" spans="1:10" ht="15.75" customHeight="1">
      <c r="A232" s="86" t="s">
        <v>2661</v>
      </c>
      <c r="B232" s="86" t="s">
        <v>876</v>
      </c>
      <c r="C232" s="86" t="s">
        <v>2661</v>
      </c>
      <c r="D232" s="86" t="s">
        <v>2662</v>
      </c>
      <c r="E232" s="87">
        <v>0</v>
      </c>
      <c r="F232" s="86" t="s">
        <v>1185</v>
      </c>
      <c r="H232" s="3">
        <f>E232+SUMIF('BR DTG TRAYEMAN'!C:C,C232,'BR DTG TRAYEMAN'!E:E)</f>
        <v>0</v>
      </c>
      <c r="J232" s="6"/>
    </row>
    <row r="233" spans="1:10" ht="15.75" customHeight="1">
      <c r="A233" s="86" t="s">
        <v>540</v>
      </c>
      <c r="B233" s="86" t="s">
        <v>876</v>
      </c>
      <c r="C233" s="86" t="s">
        <v>540</v>
      </c>
      <c r="D233" s="86" t="s">
        <v>919</v>
      </c>
      <c r="E233" s="87">
        <v>0</v>
      </c>
      <c r="F233" s="86" t="s">
        <v>1185</v>
      </c>
      <c r="H233" s="3">
        <f>E233+SUMIF('BR DTG TRAYEMAN'!C:C,C233,'BR DTG TRAYEMAN'!E:E)</f>
        <v>0</v>
      </c>
      <c r="J233" s="6"/>
    </row>
    <row r="234" spans="1:10" ht="15.75" customHeight="1">
      <c r="A234" s="86" t="s">
        <v>1404</v>
      </c>
      <c r="B234" s="86" t="s">
        <v>876</v>
      </c>
      <c r="C234" s="86" t="s">
        <v>1404</v>
      </c>
      <c r="D234" s="86" t="s">
        <v>2095</v>
      </c>
      <c r="E234" s="87">
        <v>0</v>
      </c>
      <c r="F234" s="86" t="s">
        <v>1185</v>
      </c>
      <c r="H234" s="3">
        <f>E234+SUMIF('BR DTG TRAYEMAN'!C:C,C234,'BR DTG TRAYEMAN'!E:E)</f>
        <v>0</v>
      </c>
      <c r="J234" s="6"/>
    </row>
    <row r="235" spans="1:10" ht="15.75" customHeight="1">
      <c r="A235" s="86" t="s">
        <v>8741</v>
      </c>
      <c r="B235" s="86" t="s">
        <v>876</v>
      </c>
      <c r="C235" s="86" t="s">
        <v>8741</v>
      </c>
      <c r="D235" s="86" t="s">
        <v>8742</v>
      </c>
      <c r="E235" s="87">
        <v>0</v>
      </c>
      <c r="F235" s="86" t="s">
        <v>1185</v>
      </c>
      <c r="H235" s="3">
        <f>E235+SUMIF('BR DTG TRAYEMAN'!C:C,C235,'BR DTG TRAYEMAN'!E:E)</f>
        <v>0</v>
      </c>
      <c r="J235" s="6"/>
    </row>
    <row r="236" spans="1:10" ht="15.75" customHeight="1">
      <c r="A236" s="86" t="s">
        <v>8743</v>
      </c>
      <c r="B236" s="86" t="s">
        <v>876</v>
      </c>
      <c r="C236" s="86" t="s">
        <v>8743</v>
      </c>
      <c r="D236" s="86" t="s">
        <v>8744</v>
      </c>
      <c r="E236" s="87">
        <v>0</v>
      </c>
      <c r="F236" s="86" t="s">
        <v>1185</v>
      </c>
      <c r="H236" s="3">
        <f>E236+SUMIF('BR DTG TRAYEMAN'!C:C,C236,'BR DTG TRAYEMAN'!E:E)</f>
        <v>0</v>
      </c>
      <c r="J236" s="6"/>
    </row>
    <row r="237" spans="1:10" ht="15.75" customHeight="1">
      <c r="A237" s="86" t="s">
        <v>8745</v>
      </c>
      <c r="B237" s="86" t="s">
        <v>876</v>
      </c>
      <c r="C237" s="86" t="s">
        <v>8745</v>
      </c>
      <c r="D237" s="86" t="s">
        <v>8746</v>
      </c>
      <c r="E237" s="87">
        <v>0</v>
      </c>
      <c r="F237" s="86" t="s">
        <v>1185</v>
      </c>
      <c r="H237" s="3">
        <f>E237+SUMIF('BR DTG TRAYEMAN'!C:C,C237,'BR DTG TRAYEMAN'!E:E)</f>
        <v>0</v>
      </c>
      <c r="J237" s="6"/>
    </row>
    <row r="238" spans="1:10" ht="15.75" customHeight="1">
      <c r="A238" s="86" t="s">
        <v>541</v>
      </c>
      <c r="B238" s="86" t="s">
        <v>876</v>
      </c>
      <c r="C238" s="86" t="s">
        <v>541</v>
      </c>
      <c r="D238" s="86" t="s">
        <v>618</v>
      </c>
      <c r="E238" s="87">
        <v>0</v>
      </c>
      <c r="F238" s="86" t="s">
        <v>1185</v>
      </c>
      <c r="H238" s="3">
        <f>E238+SUMIF('BR DTG TRAYEMAN'!C:C,C238,'BR DTG TRAYEMAN'!E:E)</f>
        <v>0</v>
      </c>
      <c r="J238" s="6"/>
    </row>
    <row r="239" spans="1:10" ht="15.75" customHeight="1">
      <c r="A239" s="86" t="s">
        <v>2667</v>
      </c>
      <c r="B239" s="86" t="s">
        <v>876</v>
      </c>
      <c r="C239" s="86" t="s">
        <v>2667</v>
      </c>
      <c r="D239" s="86" t="s">
        <v>8747</v>
      </c>
      <c r="E239" s="87">
        <v>0</v>
      </c>
      <c r="F239" s="86" t="s">
        <v>1185</v>
      </c>
      <c r="H239" s="3">
        <f>E239+SUMIF('BR DTG TRAYEMAN'!C:C,C239,'BR DTG TRAYEMAN'!E:E)</f>
        <v>0</v>
      </c>
      <c r="J239" s="6"/>
    </row>
    <row r="240" spans="1:10" ht="15.75" customHeight="1">
      <c r="A240" s="86" t="s">
        <v>2669</v>
      </c>
      <c r="B240" s="86" t="s">
        <v>876</v>
      </c>
      <c r="C240" s="86" t="s">
        <v>2669</v>
      </c>
      <c r="D240" s="86" t="s">
        <v>2670</v>
      </c>
      <c r="E240" s="87">
        <v>0</v>
      </c>
      <c r="F240" s="86" t="s">
        <v>1185</v>
      </c>
      <c r="H240" s="3">
        <f>E240+SUMIF('BR DTG TRAYEMAN'!C:C,C240,'BR DTG TRAYEMAN'!E:E)</f>
        <v>0</v>
      </c>
      <c r="J240" s="6"/>
    </row>
    <row r="241" spans="1:10" ht="15.75" customHeight="1">
      <c r="A241" s="86" t="s">
        <v>2096</v>
      </c>
      <c r="B241" s="86" t="s">
        <v>876</v>
      </c>
      <c r="C241" s="86" t="s">
        <v>2096</v>
      </c>
      <c r="D241" s="86" t="s">
        <v>2097</v>
      </c>
      <c r="E241" s="87">
        <v>0</v>
      </c>
      <c r="F241" s="86" t="s">
        <v>1185</v>
      </c>
      <c r="H241" s="3">
        <f>E241+SUMIF('BR DTG TRAYEMAN'!C:C,C241,'BR DTG TRAYEMAN'!E:E)</f>
        <v>0</v>
      </c>
      <c r="J241" s="6"/>
    </row>
    <row r="242" spans="1:10" ht="15.75" customHeight="1">
      <c r="A242" s="86" t="s">
        <v>8748</v>
      </c>
      <c r="B242" s="86" t="s">
        <v>876</v>
      </c>
      <c r="C242" s="86" t="s">
        <v>8748</v>
      </c>
      <c r="D242" s="86" t="s">
        <v>8749</v>
      </c>
      <c r="E242" s="87">
        <v>0</v>
      </c>
      <c r="F242" s="86" t="s">
        <v>1185</v>
      </c>
      <c r="H242" s="3">
        <f>E242+SUMIF('BR DTG TRAYEMAN'!C:C,C242,'BR DTG TRAYEMAN'!E:E)</f>
        <v>0</v>
      </c>
      <c r="J242" s="6"/>
    </row>
    <row r="243" spans="1:10" ht="15.75" customHeight="1">
      <c r="A243" s="86" t="s">
        <v>2671</v>
      </c>
      <c r="B243" s="86" t="s">
        <v>876</v>
      </c>
      <c r="C243" s="86" t="s">
        <v>2671</v>
      </c>
      <c r="D243" s="86" t="s">
        <v>2672</v>
      </c>
      <c r="E243" s="87">
        <v>0</v>
      </c>
      <c r="F243" s="86" t="s">
        <v>1185</v>
      </c>
      <c r="H243" s="3">
        <f>E243+SUMIF('BR DTG TRAYEMAN'!C:C,C243,'BR DTG TRAYEMAN'!E:E)</f>
        <v>0</v>
      </c>
      <c r="J243" s="6"/>
    </row>
    <row r="244" spans="1:10" ht="15.75" customHeight="1">
      <c r="A244" s="86" t="s">
        <v>1740</v>
      </c>
      <c r="B244" s="86" t="s">
        <v>876</v>
      </c>
      <c r="C244" s="86" t="s">
        <v>1740</v>
      </c>
      <c r="D244" s="86" t="s">
        <v>8750</v>
      </c>
      <c r="E244" s="87">
        <v>0</v>
      </c>
      <c r="F244" s="86" t="s">
        <v>1185</v>
      </c>
      <c r="H244" s="3">
        <f>E244+SUMIF('BR DTG TRAYEMAN'!C:C,C244,'BR DTG TRAYEMAN'!E:E)</f>
        <v>0</v>
      </c>
      <c r="J244" s="6"/>
    </row>
    <row r="245" spans="1:10" ht="15.75" customHeight="1">
      <c r="A245" s="86" t="s">
        <v>2679</v>
      </c>
      <c r="B245" s="86" t="s">
        <v>876</v>
      </c>
      <c r="C245" s="86" t="s">
        <v>2679</v>
      </c>
      <c r="D245" s="86" t="s">
        <v>2680</v>
      </c>
      <c r="E245" s="87">
        <v>0</v>
      </c>
      <c r="F245" s="86" t="s">
        <v>1185</v>
      </c>
      <c r="H245" s="3">
        <f>E245+SUMIF('BR DTG TRAYEMAN'!C:C,C245,'BR DTG TRAYEMAN'!E:E)</f>
        <v>0</v>
      </c>
      <c r="J245" s="6"/>
    </row>
    <row r="246" spans="1:10" ht="15.75" customHeight="1">
      <c r="A246" s="86" t="s">
        <v>2681</v>
      </c>
      <c r="B246" s="86" t="s">
        <v>876</v>
      </c>
      <c r="C246" s="86" t="s">
        <v>2681</v>
      </c>
      <c r="D246" s="86" t="s">
        <v>2682</v>
      </c>
      <c r="E246" s="87">
        <v>0</v>
      </c>
      <c r="F246" s="86" t="s">
        <v>1185</v>
      </c>
      <c r="H246" s="3">
        <f>E246+SUMIF('BR DTG TRAYEMAN'!C:C,C246,'BR DTG TRAYEMAN'!E:E)</f>
        <v>0</v>
      </c>
      <c r="J246" s="6"/>
    </row>
    <row r="247" spans="1:10" ht="15.75" customHeight="1">
      <c r="A247" s="86" t="s">
        <v>2683</v>
      </c>
      <c r="B247" s="86" t="s">
        <v>876</v>
      </c>
      <c r="C247" s="86" t="s">
        <v>2683</v>
      </c>
      <c r="D247" s="86" t="s">
        <v>2684</v>
      </c>
      <c r="E247" s="87">
        <v>0</v>
      </c>
      <c r="F247" s="86" t="s">
        <v>1185</v>
      </c>
      <c r="H247" s="3">
        <f>E247+SUMIF('BR DTG TRAYEMAN'!C:C,C247,'BR DTG TRAYEMAN'!E:E)</f>
        <v>0</v>
      </c>
      <c r="J247" s="6"/>
    </row>
    <row r="248" spans="1:10" ht="15.75" customHeight="1">
      <c r="A248" s="86" t="s">
        <v>8751</v>
      </c>
      <c r="B248" s="86" t="s">
        <v>876</v>
      </c>
      <c r="C248" s="86" t="s">
        <v>8751</v>
      </c>
      <c r="D248" s="86" t="s">
        <v>8752</v>
      </c>
      <c r="E248" s="87">
        <v>0</v>
      </c>
      <c r="F248" s="86" t="s">
        <v>1185</v>
      </c>
      <c r="H248" s="3">
        <f>E248+SUMIF('BR DTG TRAYEMAN'!C:C,C248,'BR DTG TRAYEMAN'!E:E)</f>
        <v>0</v>
      </c>
      <c r="J248" s="6"/>
    </row>
    <row r="249" spans="1:10" ht="15.75" customHeight="1">
      <c r="A249" s="86" t="s">
        <v>2686</v>
      </c>
      <c r="B249" s="86" t="s">
        <v>876</v>
      </c>
      <c r="C249" s="86" t="s">
        <v>2686</v>
      </c>
      <c r="D249" s="86" t="s">
        <v>2687</v>
      </c>
      <c r="E249" s="87">
        <v>0</v>
      </c>
      <c r="F249" s="86" t="s">
        <v>1185</v>
      </c>
      <c r="H249" s="3">
        <f>E249+SUMIF('BR DTG TRAYEMAN'!C:C,C249,'BR DTG TRAYEMAN'!E:E)</f>
        <v>0</v>
      </c>
      <c r="J249" s="6"/>
    </row>
    <row r="250" spans="1:10" ht="15.75" customHeight="1">
      <c r="A250" s="86" t="s">
        <v>8753</v>
      </c>
      <c r="B250" s="86" t="s">
        <v>876</v>
      </c>
      <c r="C250" s="86" t="s">
        <v>8753</v>
      </c>
      <c r="D250" s="86" t="s">
        <v>8754</v>
      </c>
      <c r="E250" s="87">
        <v>0</v>
      </c>
      <c r="F250" s="86" t="s">
        <v>1185</v>
      </c>
      <c r="H250" s="3">
        <f>E250+SUMIF('BR DTG TRAYEMAN'!C:C,C250,'BR DTG TRAYEMAN'!E:E)</f>
        <v>0</v>
      </c>
      <c r="J250" s="6"/>
    </row>
    <row r="251" spans="1:10" ht="15.75" customHeight="1">
      <c r="A251" s="86" t="s">
        <v>2688</v>
      </c>
      <c r="B251" s="86" t="s">
        <v>876</v>
      </c>
      <c r="C251" s="86" t="s">
        <v>2688</v>
      </c>
      <c r="D251" s="86" t="s">
        <v>2689</v>
      </c>
      <c r="E251" s="87">
        <v>0</v>
      </c>
      <c r="F251" s="86" t="s">
        <v>1185</v>
      </c>
      <c r="H251" s="3">
        <f>E251+SUMIF('BR DTG TRAYEMAN'!C:C,C251,'BR DTG TRAYEMAN'!E:E)</f>
        <v>0</v>
      </c>
      <c r="J251" s="6"/>
    </row>
    <row r="252" spans="1:10" ht="15.75" customHeight="1">
      <c r="A252" s="86" t="s">
        <v>2690</v>
      </c>
      <c r="B252" s="86" t="s">
        <v>876</v>
      </c>
      <c r="C252" s="86" t="s">
        <v>2690</v>
      </c>
      <c r="D252" s="86" t="s">
        <v>2691</v>
      </c>
      <c r="E252" s="87">
        <v>0</v>
      </c>
      <c r="F252" s="86" t="s">
        <v>1185</v>
      </c>
      <c r="H252" s="3">
        <f>E252+SUMIF('BR DTG TRAYEMAN'!C:C,C252,'BR DTG TRAYEMAN'!E:E)</f>
        <v>0</v>
      </c>
      <c r="J252" s="6"/>
    </row>
    <row r="253" spans="1:10" ht="15.75" customHeight="1">
      <c r="A253" s="86" t="s">
        <v>2694</v>
      </c>
      <c r="B253" s="86" t="s">
        <v>876</v>
      </c>
      <c r="C253" s="86" t="s">
        <v>2694</v>
      </c>
      <c r="D253" s="86" t="s">
        <v>2695</v>
      </c>
      <c r="E253" s="87">
        <v>0</v>
      </c>
      <c r="F253" s="86" t="s">
        <v>1185</v>
      </c>
      <c r="H253" s="3">
        <f>E253+SUMIF('BR DTG TRAYEMAN'!C:C,C253,'BR DTG TRAYEMAN'!E:E)</f>
        <v>0</v>
      </c>
      <c r="J253" s="6"/>
    </row>
    <row r="254" spans="1:10" ht="15.75" customHeight="1">
      <c r="A254" s="86" t="s">
        <v>2698</v>
      </c>
      <c r="B254" s="86" t="s">
        <v>876</v>
      </c>
      <c r="C254" s="86" t="s">
        <v>2698</v>
      </c>
      <c r="D254" s="86" t="s">
        <v>2699</v>
      </c>
      <c r="E254" s="87">
        <v>0</v>
      </c>
      <c r="F254" s="86" t="s">
        <v>1185</v>
      </c>
      <c r="H254" s="3">
        <f>E254+SUMIF('BR DTG TRAYEMAN'!C:C,C254,'BR DTG TRAYEMAN'!E:E)</f>
        <v>0</v>
      </c>
      <c r="J254" s="6"/>
    </row>
    <row r="255" spans="1:10" ht="15.75" customHeight="1">
      <c r="A255" s="86" t="s">
        <v>8755</v>
      </c>
      <c r="B255" s="86" t="s">
        <v>876</v>
      </c>
      <c r="C255" s="86" t="s">
        <v>8755</v>
      </c>
      <c r="D255" s="86" t="s">
        <v>8756</v>
      </c>
      <c r="E255" s="87">
        <v>0</v>
      </c>
      <c r="F255" s="86" t="s">
        <v>1185</v>
      </c>
      <c r="H255" s="3">
        <f>E255+SUMIF('BR DTG TRAYEMAN'!C:C,C255,'BR DTG TRAYEMAN'!E:E)</f>
        <v>0</v>
      </c>
      <c r="J255" s="6"/>
    </row>
    <row r="256" spans="1:10" ht="15.75" customHeight="1">
      <c r="A256" s="86" t="s">
        <v>2700</v>
      </c>
      <c r="B256" s="86" t="s">
        <v>876</v>
      </c>
      <c r="C256" s="86" t="s">
        <v>2700</v>
      </c>
      <c r="D256" s="86" t="s">
        <v>8757</v>
      </c>
      <c r="E256" s="87">
        <v>0</v>
      </c>
      <c r="F256" s="86" t="s">
        <v>1185</v>
      </c>
      <c r="H256" s="3">
        <f>E256+SUMIF('BR DTG TRAYEMAN'!C:C,C256,'BR DTG TRAYEMAN'!E:E)</f>
        <v>0</v>
      </c>
      <c r="J256" s="6"/>
    </row>
    <row r="257" spans="1:10" ht="15.75" customHeight="1">
      <c r="A257" s="86" t="s">
        <v>2706</v>
      </c>
      <c r="B257" s="86" t="s">
        <v>876</v>
      </c>
      <c r="C257" s="86" t="s">
        <v>2706</v>
      </c>
      <c r="D257" s="86" t="s">
        <v>2707</v>
      </c>
      <c r="E257" s="87">
        <v>0</v>
      </c>
      <c r="F257" s="86" t="s">
        <v>1185</v>
      </c>
      <c r="H257" s="3">
        <f>E257+SUMIF('BR DTG TRAYEMAN'!C:C,C257,'BR DTG TRAYEMAN'!E:E)</f>
        <v>0</v>
      </c>
      <c r="J257" s="6"/>
    </row>
    <row r="258" spans="1:10" ht="15.75" customHeight="1">
      <c r="A258" s="86" t="s">
        <v>2708</v>
      </c>
      <c r="B258" s="86" t="s">
        <v>876</v>
      </c>
      <c r="C258" s="86" t="s">
        <v>2708</v>
      </c>
      <c r="D258" s="86" t="s">
        <v>2709</v>
      </c>
      <c r="E258" s="87">
        <v>0</v>
      </c>
      <c r="F258" s="86" t="s">
        <v>1185</v>
      </c>
      <c r="H258" s="3">
        <f>E258+SUMIF('BR DTG TRAYEMAN'!C:C,C258,'BR DTG TRAYEMAN'!E:E)</f>
        <v>0</v>
      </c>
      <c r="J258" s="6"/>
    </row>
    <row r="259" spans="1:10" ht="15.75" customHeight="1">
      <c r="A259" s="86" t="s">
        <v>2710</v>
      </c>
      <c r="B259" s="86" t="s">
        <v>876</v>
      </c>
      <c r="C259" s="86" t="s">
        <v>2710</v>
      </c>
      <c r="D259" s="86" t="s">
        <v>2711</v>
      </c>
      <c r="E259" s="87">
        <v>0</v>
      </c>
      <c r="F259" s="86" t="s">
        <v>1185</v>
      </c>
      <c r="H259" s="3">
        <f>E259+SUMIF('BR DTG TRAYEMAN'!C:C,C259,'BR DTG TRAYEMAN'!E:E)</f>
        <v>0</v>
      </c>
      <c r="J259" s="6"/>
    </row>
    <row r="260" spans="1:10" ht="15.75" customHeight="1">
      <c r="A260" s="86" t="s">
        <v>2712</v>
      </c>
      <c r="B260" s="86" t="s">
        <v>876</v>
      </c>
      <c r="C260" s="86" t="s">
        <v>2712</v>
      </c>
      <c r="D260" s="86" t="s">
        <v>2713</v>
      </c>
      <c r="E260" s="87">
        <v>0</v>
      </c>
      <c r="F260" s="86" t="s">
        <v>1185</v>
      </c>
      <c r="H260" s="3">
        <f>E260+SUMIF('BR DTG TRAYEMAN'!C:C,C260,'BR DTG TRAYEMAN'!E:E)</f>
        <v>0</v>
      </c>
      <c r="J260" s="6"/>
    </row>
    <row r="261" spans="1:10" ht="15.75" customHeight="1">
      <c r="A261" s="86" t="s">
        <v>8758</v>
      </c>
      <c r="B261" s="86" t="s">
        <v>876</v>
      </c>
      <c r="C261" s="86" t="s">
        <v>8758</v>
      </c>
      <c r="D261" s="86" t="s">
        <v>8759</v>
      </c>
      <c r="E261" s="87">
        <v>0</v>
      </c>
      <c r="F261" s="86" t="s">
        <v>1185</v>
      </c>
      <c r="H261" s="3">
        <f>E261+SUMIF('BR DTG TRAYEMAN'!C:C,C261,'BR DTG TRAYEMAN'!E:E)</f>
        <v>0</v>
      </c>
      <c r="J261" s="6"/>
    </row>
    <row r="262" spans="1:10" ht="15.75" customHeight="1">
      <c r="A262" s="86" t="s">
        <v>2714</v>
      </c>
      <c r="B262" s="86" t="s">
        <v>876</v>
      </c>
      <c r="C262" s="86" t="s">
        <v>2714</v>
      </c>
      <c r="D262" s="86" t="s">
        <v>8760</v>
      </c>
      <c r="E262" s="87">
        <v>0</v>
      </c>
      <c r="F262" s="86" t="s">
        <v>1185</v>
      </c>
      <c r="H262" s="3">
        <f>E262+SUMIF('BR DTG TRAYEMAN'!C:C,C262,'BR DTG TRAYEMAN'!E:E)</f>
        <v>0</v>
      </c>
      <c r="J262" s="6"/>
    </row>
    <row r="263" spans="1:10" ht="15.75" customHeight="1">
      <c r="A263" s="86" t="s">
        <v>2716</v>
      </c>
      <c r="B263" s="86" t="s">
        <v>876</v>
      </c>
      <c r="C263" s="86" t="s">
        <v>2716</v>
      </c>
      <c r="D263" s="86" t="s">
        <v>2717</v>
      </c>
      <c r="E263" s="87">
        <v>0</v>
      </c>
      <c r="F263" s="86" t="s">
        <v>1185</v>
      </c>
      <c r="H263" s="3">
        <f>E263+SUMIF('BR DTG TRAYEMAN'!C:C,C263,'BR DTG TRAYEMAN'!E:E)</f>
        <v>0</v>
      </c>
      <c r="J263" s="6"/>
    </row>
    <row r="264" spans="1:10" ht="15.75" customHeight="1">
      <c r="A264" s="86" t="s">
        <v>2728</v>
      </c>
      <c r="B264" s="86" t="s">
        <v>876</v>
      </c>
      <c r="C264" s="86" t="s">
        <v>2728</v>
      </c>
      <c r="D264" s="86" t="s">
        <v>2729</v>
      </c>
      <c r="E264" s="87">
        <v>0</v>
      </c>
      <c r="F264" s="86" t="s">
        <v>1185</v>
      </c>
      <c r="H264" s="3">
        <f>E264+SUMIF('BR DTG TRAYEMAN'!C:C,C264,'BR DTG TRAYEMAN'!E:E)</f>
        <v>0</v>
      </c>
      <c r="J264" s="6"/>
    </row>
    <row r="265" spans="1:10" ht="15.75" customHeight="1">
      <c r="A265" s="86" t="s">
        <v>2730</v>
      </c>
      <c r="B265" s="86" t="s">
        <v>876</v>
      </c>
      <c r="C265" s="86" t="s">
        <v>2730</v>
      </c>
      <c r="D265" s="86" t="s">
        <v>2731</v>
      </c>
      <c r="E265" s="87">
        <v>0</v>
      </c>
      <c r="F265" s="86" t="s">
        <v>1185</v>
      </c>
      <c r="H265" s="3">
        <f>E265+SUMIF('BR DTG TRAYEMAN'!C:C,C265,'BR DTG TRAYEMAN'!E:E)</f>
        <v>0</v>
      </c>
      <c r="J265" s="6"/>
    </row>
    <row r="266" spans="1:10" ht="15.75" customHeight="1">
      <c r="A266" s="86" t="s">
        <v>2732</v>
      </c>
      <c r="B266" s="86" t="s">
        <v>876</v>
      </c>
      <c r="C266" s="86" t="s">
        <v>2732</v>
      </c>
      <c r="D266" s="86" t="s">
        <v>2733</v>
      </c>
      <c r="E266" s="87">
        <v>0</v>
      </c>
      <c r="F266" s="86" t="s">
        <v>1185</v>
      </c>
      <c r="H266" s="3">
        <f>E266+SUMIF('BR DTG TRAYEMAN'!C:C,C266,'BR DTG TRAYEMAN'!E:E)</f>
        <v>0</v>
      </c>
      <c r="J266" s="6"/>
    </row>
    <row r="267" spans="1:10" ht="15.75" customHeight="1">
      <c r="A267" s="86" t="s">
        <v>2736</v>
      </c>
      <c r="B267" s="86" t="s">
        <v>876</v>
      </c>
      <c r="C267" s="86" t="s">
        <v>2736</v>
      </c>
      <c r="D267" s="86" t="s">
        <v>2737</v>
      </c>
      <c r="E267" s="87">
        <v>0</v>
      </c>
      <c r="F267" s="86" t="s">
        <v>1185</v>
      </c>
      <c r="H267" s="3">
        <f>E267+SUMIF('BR DTG TRAYEMAN'!C:C,C267,'BR DTG TRAYEMAN'!E:E)</f>
        <v>0</v>
      </c>
      <c r="J267" s="6"/>
    </row>
    <row r="268" spans="1:10" ht="15.75" customHeight="1">
      <c r="A268" s="86" t="s">
        <v>2738</v>
      </c>
      <c r="B268" s="86" t="s">
        <v>876</v>
      </c>
      <c r="C268" s="86" t="s">
        <v>2738</v>
      </c>
      <c r="D268" s="86" t="s">
        <v>2739</v>
      </c>
      <c r="E268" s="87">
        <v>0</v>
      </c>
      <c r="F268" s="86" t="s">
        <v>1185</v>
      </c>
      <c r="H268" s="3">
        <f>E268+SUMIF('BR DTG TRAYEMAN'!C:C,C268,'BR DTG TRAYEMAN'!E:E)</f>
        <v>0</v>
      </c>
      <c r="J268" s="6"/>
    </row>
    <row r="269" spans="1:10" ht="15.75" customHeight="1">
      <c r="A269" s="86" t="s">
        <v>2740</v>
      </c>
      <c r="B269" s="86" t="s">
        <v>888</v>
      </c>
      <c r="C269" s="86" t="s">
        <v>2740</v>
      </c>
      <c r="D269" s="86" t="s">
        <v>8761</v>
      </c>
      <c r="E269" s="87">
        <v>0</v>
      </c>
      <c r="F269" s="86" t="s">
        <v>1185</v>
      </c>
      <c r="H269" s="3">
        <f>E269+SUMIF('BR DTG TRAYEMAN'!C:C,C269,'BR DTG TRAYEMAN'!E:E)</f>
        <v>0</v>
      </c>
      <c r="J269" s="6"/>
    </row>
    <row r="270" spans="1:10" ht="15.75" customHeight="1">
      <c r="A270" s="86" t="s">
        <v>199</v>
      </c>
      <c r="B270" s="86" t="s">
        <v>888</v>
      </c>
      <c r="C270" s="86" t="s">
        <v>199</v>
      </c>
      <c r="D270" s="86" t="s">
        <v>921</v>
      </c>
      <c r="E270" s="87">
        <v>1</v>
      </c>
      <c r="F270" s="86" t="s">
        <v>1185</v>
      </c>
      <c r="H270" s="3">
        <f>E270+SUMIF('BR DTG TRAYEMAN'!C:C,C270,'BR DTG TRAYEMAN'!E:E)</f>
        <v>1</v>
      </c>
      <c r="J270" s="6"/>
    </row>
    <row r="271" spans="1:10" ht="15.75" customHeight="1">
      <c r="A271" s="86" t="s">
        <v>2742</v>
      </c>
      <c r="B271" s="86" t="s">
        <v>876</v>
      </c>
      <c r="C271" s="86" t="s">
        <v>2742</v>
      </c>
      <c r="D271" s="86" t="s">
        <v>2743</v>
      </c>
      <c r="E271" s="87">
        <v>0</v>
      </c>
      <c r="F271" s="86" t="s">
        <v>1185</v>
      </c>
      <c r="H271" s="3">
        <f>E271+SUMIF('BR DTG TRAYEMAN'!C:C,C271,'BR DTG TRAYEMAN'!E:E)</f>
        <v>0</v>
      </c>
      <c r="J271" s="6"/>
    </row>
    <row r="272" spans="1:10" ht="15.75" customHeight="1">
      <c r="A272" s="86" t="s">
        <v>200</v>
      </c>
      <c r="B272" s="86" t="s">
        <v>922</v>
      </c>
      <c r="C272" s="86" t="s">
        <v>200</v>
      </c>
      <c r="D272" s="86" t="s">
        <v>923</v>
      </c>
      <c r="E272" s="87">
        <v>0</v>
      </c>
      <c r="F272" s="86" t="s">
        <v>1185</v>
      </c>
      <c r="H272" s="3">
        <f>E272+SUMIF('BR DTG TRAYEMAN'!C:C,C272,'BR DTG TRAYEMAN'!E:E)</f>
        <v>0</v>
      </c>
      <c r="J272" s="6"/>
    </row>
    <row r="273" spans="1:10" ht="15.75" customHeight="1">
      <c r="A273" s="86" t="s">
        <v>2750</v>
      </c>
      <c r="B273" s="86" t="s">
        <v>876</v>
      </c>
      <c r="C273" s="86" t="s">
        <v>2750</v>
      </c>
      <c r="D273" s="86" t="s">
        <v>2751</v>
      </c>
      <c r="E273" s="87">
        <v>0</v>
      </c>
      <c r="F273" s="86" t="s">
        <v>1185</v>
      </c>
      <c r="H273" s="3">
        <f>E273+SUMIF('BR DTG TRAYEMAN'!C:C,C273,'BR DTG TRAYEMAN'!E:E)</f>
        <v>0</v>
      </c>
      <c r="J273" s="6"/>
    </row>
    <row r="274" spans="1:10" ht="15.75" customHeight="1">
      <c r="A274" s="86" t="s">
        <v>1577</v>
      </c>
      <c r="B274" s="86" t="s">
        <v>876</v>
      </c>
      <c r="C274" s="86" t="s">
        <v>1577</v>
      </c>
      <c r="D274" s="86" t="s">
        <v>1578</v>
      </c>
      <c r="E274" s="87">
        <v>0</v>
      </c>
      <c r="F274" s="86" t="s">
        <v>1185</v>
      </c>
      <c r="H274" s="3">
        <f>E274+SUMIF('BR DTG TRAYEMAN'!C:C,C274,'BR DTG TRAYEMAN'!E:E)</f>
        <v>0</v>
      </c>
      <c r="J274" s="6"/>
    </row>
    <row r="275" spans="1:10" ht="15.75" customHeight="1">
      <c r="A275" s="86" t="s">
        <v>8762</v>
      </c>
      <c r="B275" s="86" t="s">
        <v>876</v>
      </c>
      <c r="C275" s="86" t="s">
        <v>8762</v>
      </c>
      <c r="D275" s="86" t="s">
        <v>8763</v>
      </c>
      <c r="E275" s="87">
        <v>0</v>
      </c>
      <c r="F275" s="86" t="s">
        <v>1185</v>
      </c>
      <c r="H275" s="3">
        <f>E275+SUMIF('BR DTG TRAYEMAN'!C:C,C275,'BR DTG TRAYEMAN'!E:E)</f>
        <v>0</v>
      </c>
      <c r="J275" s="6"/>
    </row>
    <row r="276" spans="1:10" ht="15.75" customHeight="1">
      <c r="A276" s="86" t="s">
        <v>8764</v>
      </c>
      <c r="B276" s="86" t="s">
        <v>876</v>
      </c>
      <c r="C276" s="86" t="s">
        <v>8764</v>
      </c>
      <c r="D276" s="86" t="s">
        <v>8765</v>
      </c>
      <c r="E276" s="87">
        <v>0</v>
      </c>
      <c r="F276" s="86" t="s">
        <v>1185</v>
      </c>
      <c r="H276" s="3">
        <f>E276+SUMIF('BR DTG TRAYEMAN'!C:C,C276,'BR DTG TRAYEMAN'!E:E)</f>
        <v>0</v>
      </c>
      <c r="J276" s="6"/>
    </row>
    <row r="277" spans="1:10" ht="15.75" customHeight="1">
      <c r="A277" s="86" t="s">
        <v>2758</v>
      </c>
      <c r="B277" s="86" t="s">
        <v>876</v>
      </c>
      <c r="C277" s="86" t="s">
        <v>2758</v>
      </c>
      <c r="D277" s="86" t="s">
        <v>2759</v>
      </c>
      <c r="E277" s="87">
        <v>0</v>
      </c>
      <c r="F277" s="86" t="s">
        <v>1185</v>
      </c>
      <c r="H277" s="3">
        <f>E277+SUMIF('BR DTG TRAYEMAN'!C:C,C277,'BR DTG TRAYEMAN'!E:E)</f>
        <v>0</v>
      </c>
      <c r="J277" s="6"/>
    </row>
    <row r="278" spans="1:10" ht="15.75" customHeight="1">
      <c r="A278" s="86" t="s">
        <v>2760</v>
      </c>
      <c r="B278" s="86" t="s">
        <v>876</v>
      </c>
      <c r="C278" s="86" t="s">
        <v>2760</v>
      </c>
      <c r="D278" s="86" t="s">
        <v>2761</v>
      </c>
      <c r="E278" s="87">
        <v>0</v>
      </c>
      <c r="F278" s="86" t="s">
        <v>1185</v>
      </c>
      <c r="H278" s="3">
        <f>E278+SUMIF('BR DTG TRAYEMAN'!C:C,C278,'BR DTG TRAYEMAN'!E:E)</f>
        <v>0</v>
      </c>
      <c r="J278" s="6"/>
    </row>
    <row r="279" spans="1:10" ht="15.75" customHeight="1">
      <c r="A279" s="86" t="s">
        <v>2102</v>
      </c>
      <c r="B279" s="86" t="s">
        <v>876</v>
      </c>
      <c r="C279" s="86" t="s">
        <v>2102</v>
      </c>
      <c r="D279" s="86" t="s">
        <v>2103</v>
      </c>
      <c r="E279" s="87">
        <v>0</v>
      </c>
      <c r="F279" s="86" t="s">
        <v>1185</v>
      </c>
      <c r="H279" s="3">
        <f>E279+SUMIF('BR DTG TRAYEMAN'!C:C,C279,'BR DTG TRAYEMAN'!E:E)</f>
        <v>0</v>
      </c>
      <c r="J279" s="6"/>
    </row>
    <row r="280" spans="1:10" ht="15.75" customHeight="1">
      <c r="A280" s="86" t="s">
        <v>8766</v>
      </c>
      <c r="B280" s="86" t="s">
        <v>876</v>
      </c>
      <c r="C280" s="86" t="s">
        <v>8766</v>
      </c>
      <c r="D280" s="86" t="s">
        <v>8767</v>
      </c>
      <c r="E280" s="87">
        <v>0</v>
      </c>
      <c r="F280" s="86" t="s">
        <v>1185</v>
      </c>
      <c r="H280" s="3">
        <f>E280+SUMIF('BR DTG TRAYEMAN'!C:C,C280,'BR DTG TRAYEMAN'!E:E)</f>
        <v>0</v>
      </c>
      <c r="J280" s="6"/>
    </row>
    <row r="281" spans="1:10" ht="15.75" customHeight="1">
      <c r="A281" s="86" t="s">
        <v>924</v>
      </c>
      <c r="B281" s="86" t="s">
        <v>876</v>
      </c>
      <c r="C281" s="86" t="s">
        <v>924</v>
      </c>
      <c r="D281" s="86" t="s">
        <v>925</v>
      </c>
      <c r="E281" s="87">
        <v>0</v>
      </c>
      <c r="F281" s="86" t="s">
        <v>1185</v>
      </c>
      <c r="H281" s="3">
        <f>E281+SUMIF('BR DTG TRAYEMAN'!C:C,C281,'BR DTG TRAYEMAN'!E:E)</f>
        <v>0</v>
      </c>
      <c r="J281" s="6"/>
    </row>
    <row r="282" spans="1:10" ht="15.75" customHeight="1">
      <c r="A282" s="86" t="s">
        <v>2764</v>
      </c>
      <c r="B282" s="86" t="s">
        <v>876</v>
      </c>
      <c r="C282" s="86" t="s">
        <v>2764</v>
      </c>
      <c r="D282" s="86" t="s">
        <v>925</v>
      </c>
      <c r="E282" s="87">
        <v>0</v>
      </c>
      <c r="F282" s="86" t="s">
        <v>1185</v>
      </c>
      <c r="H282" s="3">
        <f>E282+SUMIF('BR DTG TRAYEMAN'!C:C,C282,'BR DTG TRAYEMAN'!E:E)</f>
        <v>0</v>
      </c>
      <c r="J282" s="6"/>
    </row>
    <row r="283" spans="1:10" ht="15.75" customHeight="1">
      <c r="A283" s="86" t="s">
        <v>201</v>
      </c>
      <c r="B283" s="86" t="s">
        <v>877</v>
      </c>
      <c r="C283" s="86" t="s">
        <v>201</v>
      </c>
      <c r="D283" s="86" t="s">
        <v>926</v>
      </c>
      <c r="E283" s="87">
        <v>1</v>
      </c>
      <c r="F283" s="86" t="s">
        <v>201</v>
      </c>
      <c r="H283" s="3">
        <f>E283+SUMIF('BR DTG TRAYEMAN'!C:C,C283,'BR DTG TRAYEMAN'!E:E)</f>
        <v>1</v>
      </c>
      <c r="J283" s="6"/>
    </row>
    <row r="284" spans="1:10" ht="15.75" customHeight="1">
      <c r="A284" s="86" t="s">
        <v>2765</v>
      </c>
      <c r="B284" s="86" t="s">
        <v>876</v>
      </c>
      <c r="C284" s="86" t="s">
        <v>2765</v>
      </c>
      <c r="D284" s="86" t="s">
        <v>2766</v>
      </c>
      <c r="E284" s="87">
        <v>0</v>
      </c>
      <c r="F284" s="86" t="s">
        <v>201</v>
      </c>
      <c r="H284" s="3">
        <f>E284+SUMIF('BR DTG TRAYEMAN'!C:C,C284,'BR DTG TRAYEMAN'!E:E)</f>
        <v>0</v>
      </c>
      <c r="J284" s="6"/>
    </row>
    <row r="285" spans="1:10" ht="15.75" customHeight="1">
      <c r="A285" s="86" t="s">
        <v>8768</v>
      </c>
      <c r="B285" s="86" t="s">
        <v>876</v>
      </c>
      <c r="C285" s="86" t="s">
        <v>8768</v>
      </c>
      <c r="D285" s="86" t="s">
        <v>620</v>
      </c>
      <c r="E285" s="87">
        <v>0</v>
      </c>
      <c r="F285" s="86" t="s">
        <v>1185</v>
      </c>
      <c r="H285" s="3">
        <f>E285+SUMIF('BR DTG TRAYEMAN'!C:C,C285,'BR DTG TRAYEMAN'!E:E)</f>
        <v>0</v>
      </c>
      <c r="J285" s="6"/>
    </row>
    <row r="286" spans="1:10" ht="15.75" customHeight="1">
      <c r="A286" s="86" t="s">
        <v>2767</v>
      </c>
      <c r="B286" s="86" t="s">
        <v>876</v>
      </c>
      <c r="C286" s="86" t="s">
        <v>2767</v>
      </c>
      <c r="D286" s="86" t="s">
        <v>2768</v>
      </c>
      <c r="E286" s="87">
        <v>0</v>
      </c>
      <c r="F286" s="86" t="s">
        <v>1185</v>
      </c>
      <c r="H286" s="3">
        <f>E286+SUMIF('BR DTG TRAYEMAN'!C:C,C286,'BR DTG TRAYEMAN'!E:E)</f>
        <v>0</v>
      </c>
      <c r="J286" s="6"/>
    </row>
    <row r="287" spans="1:10" ht="15.75" customHeight="1">
      <c r="A287" s="86" t="s">
        <v>8769</v>
      </c>
      <c r="B287" s="86" t="s">
        <v>876</v>
      </c>
      <c r="C287" s="86" t="s">
        <v>8769</v>
      </c>
      <c r="D287" s="86" t="s">
        <v>8770</v>
      </c>
      <c r="E287" s="87">
        <v>0</v>
      </c>
      <c r="F287" s="86" t="s">
        <v>1185</v>
      </c>
      <c r="H287" s="3">
        <f>E287+SUMIF('BR DTG TRAYEMAN'!C:C,C287,'BR DTG TRAYEMAN'!E:E)</f>
        <v>0</v>
      </c>
      <c r="J287" s="6"/>
    </row>
    <row r="288" spans="1:10" ht="15.75" customHeight="1">
      <c r="A288" s="86" t="s">
        <v>2769</v>
      </c>
      <c r="B288" s="86" t="s">
        <v>876</v>
      </c>
      <c r="C288" s="86" t="s">
        <v>2769</v>
      </c>
      <c r="D288" s="86" t="s">
        <v>2770</v>
      </c>
      <c r="E288" s="87">
        <v>0</v>
      </c>
      <c r="F288" s="86" t="s">
        <v>1185</v>
      </c>
      <c r="H288" s="3">
        <f>E288+SUMIF('BR DTG TRAYEMAN'!C:C,C288,'BR DTG TRAYEMAN'!E:E)</f>
        <v>0</v>
      </c>
      <c r="J288" s="6"/>
    </row>
    <row r="289" spans="1:10" ht="15.75" customHeight="1">
      <c r="A289" s="86" t="s">
        <v>815</v>
      </c>
      <c r="B289" s="86" t="s">
        <v>876</v>
      </c>
      <c r="C289" s="86" t="s">
        <v>815</v>
      </c>
      <c r="D289" s="86" t="s">
        <v>816</v>
      </c>
      <c r="E289" s="87">
        <v>0</v>
      </c>
      <c r="F289" s="86" t="s">
        <v>1185</v>
      </c>
      <c r="H289" s="3">
        <f>E289+SUMIF('BR DTG TRAYEMAN'!C:C,C289,'BR DTG TRAYEMAN'!E:E)</f>
        <v>0</v>
      </c>
      <c r="J289" s="6"/>
    </row>
    <row r="290" spans="1:10" ht="15.75" customHeight="1">
      <c r="A290" s="86" t="s">
        <v>8771</v>
      </c>
      <c r="B290" s="86" t="s">
        <v>876</v>
      </c>
      <c r="C290" s="86" t="s">
        <v>8771</v>
      </c>
      <c r="D290" s="86" t="s">
        <v>8772</v>
      </c>
      <c r="E290" s="87">
        <v>0</v>
      </c>
      <c r="F290" s="86" t="s">
        <v>1185</v>
      </c>
      <c r="H290" s="3">
        <f>E290+SUMIF('BR DTG TRAYEMAN'!C:C,C290,'BR DTG TRAYEMAN'!E:E)</f>
        <v>0</v>
      </c>
      <c r="J290" s="6"/>
    </row>
    <row r="291" spans="1:10" ht="15.75" customHeight="1">
      <c r="A291" s="86" t="s">
        <v>2773</v>
      </c>
      <c r="B291" s="86" t="s">
        <v>876</v>
      </c>
      <c r="C291" s="86" t="s">
        <v>2773</v>
      </c>
      <c r="D291" s="86" t="s">
        <v>2774</v>
      </c>
      <c r="E291" s="87">
        <v>0</v>
      </c>
      <c r="F291" s="86" t="s">
        <v>1185</v>
      </c>
      <c r="H291" s="3">
        <f>E291+SUMIF('BR DTG TRAYEMAN'!C:C,C291,'BR DTG TRAYEMAN'!E:E)</f>
        <v>0</v>
      </c>
      <c r="J291" s="6"/>
    </row>
    <row r="292" spans="1:10" ht="15.75" customHeight="1">
      <c r="A292" s="86" t="s">
        <v>2775</v>
      </c>
      <c r="B292" s="86" t="s">
        <v>876</v>
      </c>
      <c r="C292" s="86" t="s">
        <v>2775</v>
      </c>
      <c r="D292" s="86" t="s">
        <v>2776</v>
      </c>
      <c r="E292" s="87">
        <v>0</v>
      </c>
      <c r="F292" s="86" t="s">
        <v>1185</v>
      </c>
      <c r="H292" s="3">
        <f>E292+SUMIF('BR DTG TRAYEMAN'!C:C,C292,'BR DTG TRAYEMAN'!E:E)</f>
        <v>0</v>
      </c>
      <c r="J292" s="6"/>
    </row>
    <row r="293" spans="1:10" ht="15.75" customHeight="1">
      <c r="A293" s="86" t="s">
        <v>2777</v>
      </c>
      <c r="B293" s="86" t="s">
        <v>876</v>
      </c>
      <c r="C293" s="86" t="s">
        <v>2777</v>
      </c>
      <c r="D293" s="86" t="s">
        <v>2776</v>
      </c>
      <c r="E293" s="87">
        <v>0</v>
      </c>
      <c r="F293" s="86" t="s">
        <v>1185</v>
      </c>
      <c r="H293" s="3">
        <f>E293+SUMIF('BR DTG TRAYEMAN'!C:C,C293,'BR DTG TRAYEMAN'!E:E)</f>
        <v>0</v>
      </c>
      <c r="J293" s="6"/>
    </row>
    <row r="294" spans="1:10" ht="15.75" customHeight="1">
      <c r="A294" s="86" t="s">
        <v>2778</v>
      </c>
      <c r="B294" s="86" t="s">
        <v>920</v>
      </c>
      <c r="C294" s="86" t="s">
        <v>2778</v>
      </c>
      <c r="D294" s="86" t="s">
        <v>2779</v>
      </c>
      <c r="E294" s="87">
        <v>0</v>
      </c>
      <c r="F294" s="86" t="s">
        <v>1185</v>
      </c>
      <c r="H294" s="3">
        <f>E294+SUMIF('BR DTG TRAYEMAN'!C:C,C294,'BR DTG TRAYEMAN'!E:E)</f>
        <v>0</v>
      </c>
      <c r="J294" s="6"/>
    </row>
    <row r="295" spans="1:10" ht="15.75" customHeight="1">
      <c r="A295" s="86" t="s">
        <v>2780</v>
      </c>
      <c r="B295" s="86" t="s">
        <v>920</v>
      </c>
      <c r="C295" s="86" t="s">
        <v>2780</v>
      </c>
      <c r="D295" s="86" t="s">
        <v>8773</v>
      </c>
      <c r="E295" s="87">
        <v>0</v>
      </c>
      <c r="F295" s="86" t="s">
        <v>1185</v>
      </c>
      <c r="H295" s="3">
        <f>E295+SUMIF('BR DTG TRAYEMAN'!C:C,C295,'BR DTG TRAYEMAN'!E:E)</f>
        <v>0</v>
      </c>
      <c r="J295" s="6"/>
    </row>
    <row r="296" spans="1:10" ht="15.75" customHeight="1">
      <c r="A296" s="86" t="s">
        <v>1514</v>
      </c>
      <c r="B296" s="86" t="s">
        <v>876</v>
      </c>
      <c r="C296" s="86" t="s">
        <v>1514</v>
      </c>
      <c r="D296" s="86" t="s">
        <v>1515</v>
      </c>
      <c r="E296" s="87">
        <v>0</v>
      </c>
      <c r="F296" s="86" t="s">
        <v>1185</v>
      </c>
      <c r="H296" s="3">
        <f>E296+SUMIF('BR DTG TRAYEMAN'!C:C,C296,'BR DTG TRAYEMAN'!E:E)</f>
        <v>0</v>
      </c>
      <c r="J296" s="6"/>
    </row>
    <row r="297" spans="1:10" ht="15.75" customHeight="1">
      <c r="A297" s="86" t="s">
        <v>2782</v>
      </c>
      <c r="B297" s="86" t="s">
        <v>876</v>
      </c>
      <c r="C297" s="86" t="s">
        <v>2782</v>
      </c>
      <c r="D297" s="86" t="s">
        <v>2783</v>
      </c>
      <c r="E297" s="87">
        <v>0</v>
      </c>
      <c r="F297" s="86" t="s">
        <v>1185</v>
      </c>
      <c r="H297" s="3">
        <f>E297+SUMIF('BR DTG TRAYEMAN'!C:C,C297,'BR DTG TRAYEMAN'!E:E)</f>
        <v>0</v>
      </c>
      <c r="J297" s="6"/>
    </row>
    <row r="298" spans="1:10" ht="15.75" customHeight="1">
      <c r="A298" s="86" t="s">
        <v>2784</v>
      </c>
      <c r="B298" s="86" t="s">
        <v>876</v>
      </c>
      <c r="C298" s="86" t="s">
        <v>2784</v>
      </c>
      <c r="D298" s="86" t="s">
        <v>2785</v>
      </c>
      <c r="E298" s="87">
        <v>0</v>
      </c>
      <c r="F298" s="86" t="s">
        <v>1185</v>
      </c>
      <c r="H298" s="3">
        <f>E298+SUMIF('BR DTG TRAYEMAN'!C:C,C298,'BR DTG TRAYEMAN'!E:E)</f>
        <v>0</v>
      </c>
      <c r="J298" s="6"/>
    </row>
    <row r="299" spans="1:10" ht="15.75" customHeight="1">
      <c r="A299" s="86" t="s">
        <v>2786</v>
      </c>
      <c r="B299" s="86" t="s">
        <v>876</v>
      </c>
      <c r="C299" s="86" t="s">
        <v>2786</v>
      </c>
      <c r="D299" s="86" t="s">
        <v>2787</v>
      </c>
      <c r="E299" s="87">
        <v>0</v>
      </c>
      <c r="F299" s="86" t="s">
        <v>1185</v>
      </c>
      <c r="H299" s="3">
        <f>E299+SUMIF('BR DTG TRAYEMAN'!C:C,C299,'BR DTG TRAYEMAN'!E:E)</f>
        <v>0</v>
      </c>
      <c r="J299" s="6"/>
    </row>
    <row r="300" spans="1:10" ht="15.75" customHeight="1">
      <c r="A300" s="86" t="s">
        <v>2788</v>
      </c>
      <c r="B300" s="86" t="s">
        <v>876</v>
      </c>
      <c r="C300" s="86" t="s">
        <v>2788</v>
      </c>
      <c r="D300" s="86" t="s">
        <v>2789</v>
      </c>
      <c r="E300" s="87">
        <v>0</v>
      </c>
      <c r="F300" s="86" t="s">
        <v>1185</v>
      </c>
      <c r="H300" s="3">
        <f>E300+SUMIF('BR DTG TRAYEMAN'!C:C,C300,'BR DTG TRAYEMAN'!E:E)</f>
        <v>0</v>
      </c>
      <c r="J300" s="6"/>
    </row>
    <row r="301" spans="1:10" ht="15.75" customHeight="1">
      <c r="A301" s="86" t="s">
        <v>621</v>
      </c>
      <c r="B301" s="86" t="s">
        <v>876</v>
      </c>
      <c r="C301" s="86" t="s">
        <v>621</v>
      </c>
      <c r="D301" s="86" t="s">
        <v>622</v>
      </c>
      <c r="E301" s="87">
        <v>0</v>
      </c>
      <c r="F301" s="86" t="s">
        <v>1185</v>
      </c>
      <c r="H301" s="3">
        <f>E301+SUMIF('BR DTG TRAYEMAN'!C:C,C301,'BR DTG TRAYEMAN'!E:E)</f>
        <v>0</v>
      </c>
      <c r="J301" s="6"/>
    </row>
    <row r="302" spans="1:10" ht="15.75" customHeight="1">
      <c r="A302" s="86" t="s">
        <v>2790</v>
      </c>
      <c r="B302" s="86" t="s">
        <v>876</v>
      </c>
      <c r="C302" s="86" t="s">
        <v>2790</v>
      </c>
      <c r="D302" s="86" t="s">
        <v>2791</v>
      </c>
      <c r="E302" s="87">
        <v>0</v>
      </c>
      <c r="F302" s="86" t="s">
        <v>1185</v>
      </c>
      <c r="H302" s="3">
        <f>E302+SUMIF('BR DTG TRAYEMAN'!C:C,C302,'BR DTG TRAYEMAN'!E:E)</f>
        <v>0</v>
      </c>
      <c r="J302" s="6"/>
    </row>
    <row r="303" spans="1:10" ht="15.75" customHeight="1">
      <c r="A303" s="86" t="s">
        <v>202</v>
      </c>
      <c r="B303" s="86" t="s">
        <v>920</v>
      </c>
      <c r="C303" s="86" t="s">
        <v>202</v>
      </c>
      <c r="D303" s="86" t="s">
        <v>927</v>
      </c>
      <c r="E303" s="87">
        <v>1</v>
      </c>
      <c r="F303" s="86" t="s">
        <v>202</v>
      </c>
      <c r="H303" s="3">
        <f>E303+SUMIF('BR DTG TRAYEMAN'!C:C,C303,'BR DTG TRAYEMAN'!E:E)</f>
        <v>1</v>
      </c>
      <c r="J303" s="6"/>
    </row>
    <row r="304" spans="1:10" ht="15.75" customHeight="1">
      <c r="A304" s="86" t="s">
        <v>203</v>
      </c>
      <c r="B304" s="86" t="s">
        <v>920</v>
      </c>
      <c r="C304" s="86" t="s">
        <v>203</v>
      </c>
      <c r="D304" s="86" t="s">
        <v>928</v>
      </c>
      <c r="E304" s="87">
        <v>1</v>
      </c>
      <c r="F304" s="86" t="s">
        <v>1185</v>
      </c>
      <c r="H304" s="3">
        <f>E304+SUMIF('BR DTG TRAYEMAN'!C:C,C304,'BR DTG TRAYEMAN'!E:E)</f>
        <v>1</v>
      </c>
      <c r="J304" s="6"/>
    </row>
    <row r="305" spans="1:10" ht="15.75" customHeight="1">
      <c r="A305" s="86" t="s">
        <v>1405</v>
      </c>
      <c r="B305" s="86" t="s">
        <v>920</v>
      </c>
      <c r="C305" s="86" t="s">
        <v>1405</v>
      </c>
      <c r="D305" s="86" t="s">
        <v>2104</v>
      </c>
      <c r="E305" s="87">
        <v>0</v>
      </c>
      <c r="F305" s="86" t="s">
        <v>1185</v>
      </c>
      <c r="H305" s="3">
        <f>E305+SUMIF('BR DTG TRAYEMAN'!C:C,C305,'BR DTG TRAYEMAN'!E:E)</f>
        <v>0</v>
      </c>
      <c r="J305" s="6"/>
    </row>
    <row r="306" spans="1:10" ht="15.75" customHeight="1">
      <c r="A306" s="86" t="s">
        <v>2792</v>
      </c>
      <c r="B306" s="86" t="s">
        <v>876</v>
      </c>
      <c r="C306" s="86" t="s">
        <v>2792</v>
      </c>
      <c r="D306" s="86" t="s">
        <v>2793</v>
      </c>
      <c r="E306" s="87">
        <v>0</v>
      </c>
      <c r="F306" s="86" t="s">
        <v>1185</v>
      </c>
      <c r="H306" s="3">
        <f>E306+SUMIF('BR DTG TRAYEMAN'!C:C,C306,'BR DTG TRAYEMAN'!E:E)</f>
        <v>0</v>
      </c>
      <c r="J306" s="6"/>
    </row>
    <row r="307" spans="1:10" ht="15.75" customHeight="1">
      <c r="A307" s="86" t="s">
        <v>204</v>
      </c>
      <c r="B307" s="86" t="s">
        <v>920</v>
      </c>
      <c r="C307" s="86" t="s">
        <v>204</v>
      </c>
      <c r="D307" s="86" t="s">
        <v>929</v>
      </c>
      <c r="E307" s="87">
        <v>1</v>
      </c>
      <c r="F307" s="86" t="s">
        <v>1185</v>
      </c>
      <c r="H307" s="3">
        <f>E307+SUMIF('BR DTG TRAYEMAN'!C:C,C307,'BR DTG TRAYEMAN'!E:E)</f>
        <v>1</v>
      </c>
      <c r="J307" s="6"/>
    </row>
    <row r="308" spans="1:10" ht="15.75" customHeight="1">
      <c r="A308" s="86" t="s">
        <v>930</v>
      </c>
      <c r="B308" s="86" t="s">
        <v>920</v>
      </c>
      <c r="C308" s="86" t="s">
        <v>930</v>
      </c>
      <c r="D308" s="86" t="s">
        <v>2105</v>
      </c>
      <c r="E308" s="87">
        <v>0</v>
      </c>
      <c r="F308" s="86" t="s">
        <v>1185</v>
      </c>
      <c r="H308" s="3">
        <f>E308+SUMIF('BR DTG TRAYEMAN'!C:C,C308,'BR DTG TRAYEMAN'!E:E)</f>
        <v>0</v>
      </c>
      <c r="J308" s="6"/>
    </row>
    <row r="309" spans="1:10" ht="15.75" customHeight="1">
      <c r="A309" s="86" t="s">
        <v>8774</v>
      </c>
      <c r="B309" s="86" t="s">
        <v>876</v>
      </c>
      <c r="C309" s="86" t="s">
        <v>8774</v>
      </c>
      <c r="D309" s="86" t="s">
        <v>8775</v>
      </c>
      <c r="E309" s="87">
        <v>0</v>
      </c>
      <c r="F309" s="86" t="s">
        <v>1185</v>
      </c>
      <c r="H309" s="3">
        <f>E309+SUMIF('BR DTG TRAYEMAN'!C:C,C309,'BR DTG TRAYEMAN'!E:E)</f>
        <v>0</v>
      </c>
      <c r="J309" s="6"/>
    </row>
    <row r="310" spans="1:10" ht="15.75" customHeight="1">
      <c r="A310" s="86" t="s">
        <v>205</v>
      </c>
      <c r="B310" s="86" t="s">
        <v>920</v>
      </c>
      <c r="C310" s="86" t="s">
        <v>205</v>
      </c>
      <c r="D310" s="86" t="s">
        <v>932</v>
      </c>
      <c r="E310" s="87">
        <v>0</v>
      </c>
      <c r="F310" s="86" t="s">
        <v>1185</v>
      </c>
      <c r="H310" s="3">
        <f>E310+SUMIF('BR DTG TRAYEMAN'!C:C,C310,'BR DTG TRAYEMAN'!E:E)</f>
        <v>0</v>
      </c>
      <c r="J310" s="6"/>
    </row>
    <row r="311" spans="1:10" ht="15.75" customHeight="1">
      <c r="A311" s="86" t="s">
        <v>495</v>
      </c>
      <c r="B311" s="86" t="s">
        <v>920</v>
      </c>
      <c r="C311" s="86" t="s">
        <v>495</v>
      </c>
      <c r="D311" s="86" t="s">
        <v>933</v>
      </c>
      <c r="E311" s="87">
        <v>0</v>
      </c>
      <c r="F311" s="86" t="s">
        <v>1185</v>
      </c>
      <c r="H311" s="3">
        <f>E311+SUMIF('BR DTG TRAYEMAN'!C:C,C311,'BR DTG TRAYEMAN'!E:E)</f>
        <v>0</v>
      </c>
      <c r="J311" s="6"/>
    </row>
    <row r="312" spans="1:10" ht="15.75" customHeight="1">
      <c r="A312" s="86" t="s">
        <v>8776</v>
      </c>
      <c r="B312" s="86" t="s">
        <v>876</v>
      </c>
      <c r="C312" s="86" t="s">
        <v>8776</v>
      </c>
      <c r="D312" s="86" t="s">
        <v>8777</v>
      </c>
      <c r="E312" s="87">
        <v>0</v>
      </c>
      <c r="F312" s="86" t="s">
        <v>1185</v>
      </c>
      <c r="H312" s="3">
        <f>E312+SUMIF('BR DTG TRAYEMAN'!C:C,C312,'BR DTG TRAYEMAN'!E:E)</f>
        <v>0</v>
      </c>
      <c r="J312" s="6"/>
    </row>
    <row r="313" spans="1:10" ht="15.75" customHeight="1">
      <c r="A313" s="86" t="s">
        <v>2794</v>
      </c>
      <c r="B313" s="86" t="s">
        <v>876</v>
      </c>
      <c r="C313" s="86" t="s">
        <v>2794</v>
      </c>
      <c r="D313" s="86" t="s">
        <v>2795</v>
      </c>
      <c r="E313" s="87">
        <v>0</v>
      </c>
      <c r="F313" s="86" t="s">
        <v>1185</v>
      </c>
      <c r="H313" s="3">
        <f>E313+SUMIF('BR DTG TRAYEMAN'!C:C,C313,'BR DTG TRAYEMAN'!E:E)</f>
        <v>0</v>
      </c>
      <c r="J313" s="6"/>
    </row>
    <row r="314" spans="1:10" ht="15.75" customHeight="1">
      <c r="A314" s="86" t="s">
        <v>2796</v>
      </c>
      <c r="B314" s="86" t="s">
        <v>876</v>
      </c>
      <c r="C314" s="86" t="s">
        <v>2796</v>
      </c>
      <c r="D314" s="86" t="s">
        <v>2797</v>
      </c>
      <c r="E314" s="87">
        <v>0</v>
      </c>
      <c r="F314" s="86" t="s">
        <v>1185</v>
      </c>
      <c r="H314" s="3">
        <f>E314+SUMIF('BR DTG TRAYEMAN'!C:C,C314,'BR DTG TRAYEMAN'!E:E)</f>
        <v>0</v>
      </c>
      <c r="J314" s="6"/>
    </row>
    <row r="315" spans="1:10" ht="15.75" customHeight="1">
      <c r="A315" s="86" t="s">
        <v>542</v>
      </c>
      <c r="B315" s="86" t="s">
        <v>920</v>
      </c>
      <c r="C315" s="86" t="s">
        <v>542</v>
      </c>
      <c r="D315" s="86" t="s">
        <v>623</v>
      </c>
      <c r="E315" s="87">
        <v>0</v>
      </c>
      <c r="F315" s="86" t="s">
        <v>1185</v>
      </c>
      <c r="H315" s="3">
        <f>E315+SUMIF('BR DTG TRAYEMAN'!C:C,C315,'BR DTG TRAYEMAN'!E:E)</f>
        <v>0</v>
      </c>
      <c r="J315" s="6"/>
    </row>
    <row r="316" spans="1:10" ht="15.75" customHeight="1">
      <c r="A316" s="86" t="s">
        <v>206</v>
      </c>
      <c r="B316" s="86" t="s">
        <v>876</v>
      </c>
      <c r="C316" s="86" t="s">
        <v>206</v>
      </c>
      <c r="D316" s="86" t="s">
        <v>934</v>
      </c>
      <c r="E316" s="87">
        <v>0</v>
      </c>
      <c r="F316" s="86" t="s">
        <v>496</v>
      </c>
      <c r="H316" s="3">
        <f>E316+SUMIF('BR DTG TRAYEMAN'!C:C,C316,'BR DTG TRAYEMAN'!E:E)</f>
        <v>0</v>
      </c>
      <c r="J316" s="6"/>
    </row>
    <row r="317" spans="1:10" ht="15.75" customHeight="1">
      <c r="A317" s="86" t="s">
        <v>496</v>
      </c>
      <c r="B317" s="86" t="s">
        <v>920</v>
      </c>
      <c r="C317" s="86" t="s">
        <v>496</v>
      </c>
      <c r="D317" s="86" t="s">
        <v>935</v>
      </c>
      <c r="E317" s="87">
        <v>0</v>
      </c>
      <c r="F317" s="86" t="s">
        <v>496</v>
      </c>
      <c r="H317" s="3">
        <f>E317+SUMIF('BR DTG TRAYEMAN'!C:C,C317,'BR DTG TRAYEMAN'!E:E)</f>
        <v>0</v>
      </c>
      <c r="J317" s="6"/>
    </row>
    <row r="318" spans="1:10" ht="15.75" customHeight="1">
      <c r="A318" s="86" t="s">
        <v>8778</v>
      </c>
      <c r="B318" s="86" t="s">
        <v>876</v>
      </c>
      <c r="C318" s="86" t="s">
        <v>8778</v>
      </c>
      <c r="D318" s="86" t="s">
        <v>8779</v>
      </c>
      <c r="E318" s="87">
        <v>0</v>
      </c>
      <c r="F318" s="86" t="s">
        <v>1185</v>
      </c>
      <c r="H318" s="3">
        <f>E318+SUMIF('BR DTG TRAYEMAN'!C:C,C318,'BR DTG TRAYEMAN'!E:E)</f>
        <v>0</v>
      </c>
      <c r="J318" s="6"/>
    </row>
    <row r="319" spans="1:10" ht="15.75" customHeight="1">
      <c r="A319" s="86" t="s">
        <v>2800</v>
      </c>
      <c r="B319" s="86" t="s">
        <v>876</v>
      </c>
      <c r="C319" s="86" t="s">
        <v>2800</v>
      </c>
      <c r="D319" s="86" t="s">
        <v>2801</v>
      </c>
      <c r="E319" s="87">
        <v>0</v>
      </c>
      <c r="F319" s="86" t="s">
        <v>1185</v>
      </c>
      <c r="H319" s="3">
        <f>E319+SUMIF('BR DTG TRAYEMAN'!C:C,C319,'BR DTG TRAYEMAN'!E:E)</f>
        <v>0</v>
      </c>
      <c r="J319" s="6"/>
    </row>
    <row r="320" spans="1:10" ht="15.75" customHeight="1">
      <c r="A320" s="86" t="s">
        <v>2802</v>
      </c>
      <c r="B320" s="86" t="s">
        <v>876</v>
      </c>
      <c r="C320" s="86" t="s">
        <v>2802</v>
      </c>
      <c r="D320" s="86" t="s">
        <v>2803</v>
      </c>
      <c r="E320" s="87">
        <v>0</v>
      </c>
      <c r="F320" s="86" t="s">
        <v>1185</v>
      </c>
      <c r="H320" s="3">
        <f>E320+SUMIF('BR DTG TRAYEMAN'!C:C,C320,'BR DTG TRAYEMAN'!E:E)</f>
        <v>0</v>
      </c>
      <c r="J320" s="6"/>
    </row>
    <row r="321" spans="1:10" ht="15.75" customHeight="1">
      <c r="A321" s="86" t="s">
        <v>8780</v>
      </c>
      <c r="B321" s="86" t="s">
        <v>876</v>
      </c>
      <c r="C321" s="86" t="s">
        <v>8780</v>
      </c>
      <c r="D321" s="86" t="s">
        <v>8781</v>
      </c>
      <c r="E321" s="87">
        <v>0</v>
      </c>
      <c r="F321" s="86" t="s">
        <v>1185</v>
      </c>
      <c r="H321" s="3">
        <f>E321+SUMIF('BR DTG TRAYEMAN'!C:C,C321,'BR DTG TRAYEMAN'!E:E)</f>
        <v>0</v>
      </c>
      <c r="J321" s="6"/>
    </row>
    <row r="322" spans="1:10" ht="15.75" customHeight="1">
      <c r="A322" s="86" t="s">
        <v>543</v>
      </c>
      <c r="B322" s="86" t="s">
        <v>876</v>
      </c>
      <c r="C322" s="86" t="s">
        <v>543</v>
      </c>
      <c r="D322" s="86" t="s">
        <v>625</v>
      </c>
      <c r="E322" s="87">
        <v>0</v>
      </c>
      <c r="F322" s="86" t="s">
        <v>1185</v>
      </c>
      <c r="H322" s="3">
        <f>E322+SUMIF('BR DTG TRAYEMAN'!C:C,C322,'BR DTG TRAYEMAN'!E:E)</f>
        <v>0</v>
      </c>
      <c r="J322" s="6"/>
    </row>
    <row r="323" spans="1:10" ht="15.75" customHeight="1">
      <c r="A323" s="86" t="s">
        <v>2806</v>
      </c>
      <c r="B323" s="86" t="s">
        <v>876</v>
      </c>
      <c r="C323" s="86" t="s">
        <v>2806</v>
      </c>
      <c r="D323" s="86" t="s">
        <v>2807</v>
      </c>
      <c r="E323" s="87">
        <v>0</v>
      </c>
      <c r="F323" s="86" t="s">
        <v>1185</v>
      </c>
      <c r="H323" s="3">
        <f>E323+SUMIF('BR DTG TRAYEMAN'!C:C,C323,'BR DTG TRAYEMAN'!E:E)</f>
        <v>0</v>
      </c>
      <c r="J323" s="6"/>
    </row>
    <row r="324" spans="1:10" ht="15.75" customHeight="1">
      <c r="A324" s="86" t="s">
        <v>2810</v>
      </c>
      <c r="B324" s="86" t="s">
        <v>876</v>
      </c>
      <c r="C324" s="86" t="s">
        <v>2810</v>
      </c>
      <c r="D324" s="86" t="s">
        <v>8782</v>
      </c>
      <c r="E324" s="87">
        <v>0</v>
      </c>
      <c r="F324" s="86" t="s">
        <v>1185</v>
      </c>
      <c r="H324" s="3">
        <f>E324+SUMIF('BR DTG TRAYEMAN'!C:C,C324,'BR DTG TRAYEMAN'!E:E)</f>
        <v>0</v>
      </c>
      <c r="J324" s="6"/>
    </row>
    <row r="325" spans="1:10" ht="15.75" customHeight="1">
      <c r="A325" s="86" t="s">
        <v>2814</v>
      </c>
      <c r="B325" s="86" t="s">
        <v>876</v>
      </c>
      <c r="C325" s="86" t="s">
        <v>2814</v>
      </c>
      <c r="D325" s="86" t="s">
        <v>2815</v>
      </c>
      <c r="E325" s="87">
        <v>0</v>
      </c>
      <c r="F325" s="86" t="s">
        <v>1185</v>
      </c>
      <c r="H325" s="3">
        <f>E325+SUMIF('BR DTG TRAYEMAN'!C:C,C325,'BR DTG TRAYEMAN'!E:E)</f>
        <v>0</v>
      </c>
      <c r="J325" s="6"/>
    </row>
    <row r="326" spans="1:10" ht="15.75" customHeight="1">
      <c r="A326" s="86" t="s">
        <v>2816</v>
      </c>
      <c r="B326" s="86" t="s">
        <v>876</v>
      </c>
      <c r="C326" s="86" t="s">
        <v>2816</v>
      </c>
      <c r="D326" s="86" t="s">
        <v>2817</v>
      </c>
      <c r="E326" s="87">
        <v>0</v>
      </c>
      <c r="F326" s="86" t="s">
        <v>1185</v>
      </c>
      <c r="H326" s="3">
        <f>E326+SUMIF('BR DTG TRAYEMAN'!C:C,C326,'BR DTG TRAYEMAN'!E:E)</f>
        <v>0</v>
      </c>
      <c r="J326" s="6"/>
    </row>
    <row r="327" spans="1:10" ht="15.75" customHeight="1">
      <c r="A327" s="86" t="s">
        <v>2818</v>
      </c>
      <c r="B327" s="86" t="s">
        <v>876</v>
      </c>
      <c r="C327" s="86" t="s">
        <v>2818</v>
      </c>
      <c r="D327" s="86" t="s">
        <v>2819</v>
      </c>
      <c r="E327" s="87">
        <v>0</v>
      </c>
      <c r="F327" s="86" t="s">
        <v>1185</v>
      </c>
      <c r="H327" s="3">
        <f>E327+SUMIF('BR DTG TRAYEMAN'!C:C,C327,'BR DTG TRAYEMAN'!E:E)</f>
        <v>0</v>
      </c>
      <c r="J327" s="6"/>
    </row>
    <row r="328" spans="1:10" ht="15.75" customHeight="1">
      <c r="A328" s="86" t="s">
        <v>544</v>
      </c>
      <c r="B328" s="86" t="s">
        <v>876</v>
      </c>
      <c r="C328" s="86" t="s">
        <v>544</v>
      </c>
      <c r="D328" s="86" t="s">
        <v>626</v>
      </c>
      <c r="E328" s="87">
        <v>0</v>
      </c>
      <c r="F328" s="86" t="s">
        <v>1185</v>
      </c>
      <c r="H328" s="3">
        <f>E328+SUMIF('BR DTG TRAYEMAN'!C:C,C328,'BR DTG TRAYEMAN'!E:E)</f>
        <v>0</v>
      </c>
      <c r="J328" s="6"/>
    </row>
    <row r="329" spans="1:10" ht="15.75" customHeight="1">
      <c r="A329" s="86" t="s">
        <v>817</v>
      </c>
      <c r="B329" s="86" t="s">
        <v>876</v>
      </c>
      <c r="C329" s="86" t="s">
        <v>817</v>
      </c>
      <c r="D329" s="86" t="s">
        <v>818</v>
      </c>
      <c r="E329" s="87">
        <v>0</v>
      </c>
      <c r="F329" s="86" t="s">
        <v>1185</v>
      </c>
      <c r="H329" s="3">
        <f>E329+SUMIF('BR DTG TRAYEMAN'!C:C,C329,'BR DTG TRAYEMAN'!E:E)</f>
        <v>0</v>
      </c>
      <c r="J329" s="6"/>
    </row>
    <row r="330" spans="1:10" ht="15.75" customHeight="1">
      <c r="A330" s="86" t="s">
        <v>1742</v>
      </c>
      <c r="B330" s="86" t="s">
        <v>876</v>
      </c>
      <c r="C330" s="86" t="s">
        <v>1742</v>
      </c>
      <c r="D330" s="86" t="s">
        <v>8783</v>
      </c>
      <c r="E330" s="87">
        <v>0</v>
      </c>
      <c r="F330" s="86" t="s">
        <v>1185</v>
      </c>
      <c r="H330" s="3">
        <f>E330+SUMIF('BR DTG TRAYEMAN'!C:C,C330,'BR DTG TRAYEMAN'!E:E)</f>
        <v>0</v>
      </c>
      <c r="J330" s="6"/>
    </row>
    <row r="331" spans="1:10" ht="15.75" customHeight="1">
      <c r="A331" s="86" t="s">
        <v>1951</v>
      </c>
      <c r="B331" s="86" t="s">
        <v>876</v>
      </c>
      <c r="C331" s="86" t="s">
        <v>1951</v>
      </c>
      <c r="D331" s="86" t="s">
        <v>1952</v>
      </c>
      <c r="E331" s="87">
        <v>0</v>
      </c>
      <c r="F331" s="86" t="s">
        <v>1185</v>
      </c>
      <c r="H331" s="3">
        <f>E331+SUMIF('BR DTG TRAYEMAN'!C:C,C331,'BR DTG TRAYEMAN'!E:E)</f>
        <v>0</v>
      </c>
      <c r="J331" s="6"/>
    </row>
    <row r="332" spans="1:10" ht="15.75" customHeight="1">
      <c r="A332" s="86" t="s">
        <v>2826</v>
      </c>
      <c r="B332" s="86" t="s">
        <v>876</v>
      </c>
      <c r="C332" s="86" t="s">
        <v>2826</v>
      </c>
      <c r="D332" s="86" t="s">
        <v>8784</v>
      </c>
      <c r="E332" s="87">
        <v>0</v>
      </c>
      <c r="F332" s="86" t="s">
        <v>1185</v>
      </c>
      <c r="H332" s="3">
        <f>E332+SUMIF('BR DTG TRAYEMAN'!C:C,C332,'BR DTG TRAYEMAN'!E:E)</f>
        <v>0</v>
      </c>
      <c r="J332" s="6"/>
    </row>
    <row r="333" spans="1:10" ht="15.75" customHeight="1">
      <c r="A333" s="86" t="s">
        <v>8785</v>
      </c>
      <c r="B333" s="86" t="s">
        <v>876</v>
      </c>
      <c r="C333" s="86" t="s">
        <v>8785</v>
      </c>
      <c r="D333" s="86" t="s">
        <v>8786</v>
      </c>
      <c r="E333" s="87">
        <v>0</v>
      </c>
      <c r="F333" s="86" t="s">
        <v>1185</v>
      </c>
      <c r="H333" s="3">
        <f>E333+SUMIF('BR DTG TRAYEMAN'!C:C,C333,'BR DTG TRAYEMAN'!E:E)</f>
        <v>0</v>
      </c>
      <c r="J333" s="6"/>
    </row>
    <row r="334" spans="1:10" ht="15.75" customHeight="1">
      <c r="A334" s="86" t="s">
        <v>2830</v>
      </c>
      <c r="B334" s="86" t="s">
        <v>876</v>
      </c>
      <c r="C334" s="86" t="s">
        <v>2830</v>
      </c>
      <c r="D334" s="86" t="s">
        <v>2831</v>
      </c>
      <c r="E334" s="87">
        <v>0</v>
      </c>
      <c r="F334" s="86" t="s">
        <v>1185</v>
      </c>
      <c r="H334" s="3">
        <f>E334+SUMIF('BR DTG TRAYEMAN'!C:C,C334,'BR DTG TRAYEMAN'!E:E)</f>
        <v>0</v>
      </c>
      <c r="J334" s="6"/>
    </row>
    <row r="335" spans="1:10" ht="15.75" customHeight="1">
      <c r="A335" s="86" t="s">
        <v>2832</v>
      </c>
      <c r="B335" s="86" t="s">
        <v>876</v>
      </c>
      <c r="C335" s="86" t="s">
        <v>2832</v>
      </c>
      <c r="D335" s="86" t="s">
        <v>8787</v>
      </c>
      <c r="E335" s="87">
        <v>0</v>
      </c>
      <c r="F335" s="86" t="s">
        <v>1185</v>
      </c>
      <c r="H335" s="3">
        <f>E335+SUMIF('BR DTG TRAYEMAN'!C:C,C335,'BR DTG TRAYEMAN'!E:E)</f>
        <v>0</v>
      </c>
      <c r="J335" s="6"/>
    </row>
    <row r="336" spans="1:10" ht="15.75" customHeight="1">
      <c r="A336" s="86" t="s">
        <v>2834</v>
      </c>
      <c r="B336" s="86" t="s">
        <v>876</v>
      </c>
      <c r="C336" s="86" t="s">
        <v>2834</v>
      </c>
      <c r="D336" s="86" t="s">
        <v>8788</v>
      </c>
      <c r="E336" s="87">
        <v>0</v>
      </c>
      <c r="F336" s="86" t="s">
        <v>1185</v>
      </c>
      <c r="H336" s="3">
        <f>E336+SUMIF('BR DTG TRAYEMAN'!C:C,C336,'BR DTG TRAYEMAN'!E:E)</f>
        <v>0</v>
      </c>
      <c r="J336" s="6"/>
    </row>
    <row r="337" spans="1:10" ht="15.75" customHeight="1">
      <c r="A337" s="86" t="s">
        <v>2838</v>
      </c>
      <c r="B337" s="86" t="s">
        <v>876</v>
      </c>
      <c r="C337" s="86" t="s">
        <v>2838</v>
      </c>
      <c r="D337" s="86" t="s">
        <v>8789</v>
      </c>
      <c r="E337" s="87">
        <v>0</v>
      </c>
      <c r="F337" s="86" t="s">
        <v>1185</v>
      </c>
      <c r="H337" s="3">
        <f>E337+SUMIF('BR DTG TRAYEMAN'!C:C,C337,'BR DTG TRAYEMAN'!E:E)</f>
        <v>0</v>
      </c>
      <c r="J337" s="6"/>
    </row>
    <row r="338" spans="1:10" ht="15.75" customHeight="1">
      <c r="A338" s="86" t="s">
        <v>2840</v>
      </c>
      <c r="B338" s="86" t="s">
        <v>876</v>
      </c>
      <c r="C338" s="86" t="s">
        <v>2840</v>
      </c>
      <c r="D338" s="86" t="s">
        <v>2841</v>
      </c>
      <c r="E338" s="87">
        <v>0</v>
      </c>
      <c r="F338" s="86" t="s">
        <v>1185</v>
      </c>
      <c r="H338" s="3">
        <f>E338+SUMIF('BR DTG TRAYEMAN'!C:C,C338,'BR DTG TRAYEMAN'!E:E)</f>
        <v>0</v>
      </c>
      <c r="J338" s="6"/>
    </row>
    <row r="339" spans="1:10" ht="15.75" customHeight="1">
      <c r="A339" s="86" t="s">
        <v>2842</v>
      </c>
      <c r="B339" s="86" t="s">
        <v>876</v>
      </c>
      <c r="C339" s="86" t="s">
        <v>2842</v>
      </c>
      <c r="D339" s="86" t="s">
        <v>2843</v>
      </c>
      <c r="E339" s="87">
        <v>0</v>
      </c>
      <c r="F339" s="86" t="s">
        <v>1185</v>
      </c>
      <c r="H339" s="3">
        <f>E339+SUMIF('BR DTG TRAYEMAN'!C:C,C339,'BR DTG TRAYEMAN'!E:E)</f>
        <v>0</v>
      </c>
      <c r="J339" s="6"/>
    </row>
    <row r="340" spans="1:10" ht="15.75" customHeight="1">
      <c r="A340" s="86" t="s">
        <v>2844</v>
      </c>
      <c r="B340" s="86" t="s">
        <v>876</v>
      </c>
      <c r="C340" s="86" t="s">
        <v>2844</v>
      </c>
      <c r="D340" s="86" t="s">
        <v>2845</v>
      </c>
      <c r="E340" s="87">
        <v>0</v>
      </c>
      <c r="F340" s="86" t="s">
        <v>1185</v>
      </c>
      <c r="H340" s="3">
        <f>E340+SUMIF('BR DTG TRAYEMAN'!C:C,C340,'BR DTG TRAYEMAN'!E:E)</f>
        <v>0</v>
      </c>
      <c r="J340" s="6"/>
    </row>
    <row r="341" spans="1:10" ht="15.75" customHeight="1">
      <c r="A341" s="86" t="s">
        <v>2846</v>
      </c>
      <c r="B341" s="86" t="s">
        <v>888</v>
      </c>
      <c r="C341" s="86" t="s">
        <v>2846</v>
      </c>
      <c r="D341" s="86" t="s">
        <v>2847</v>
      </c>
      <c r="E341" s="87">
        <v>0</v>
      </c>
      <c r="F341" s="86" t="s">
        <v>1185</v>
      </c>
      <c r="H341" s="3">
        <f>E341+SUMIF('BR DTG TRAYEMAN'!C:C,C341,'BR DTG TRAYEMAN'!E:E)</f>
        <v>0</v>
      </c>
      <c r="J341" s="6"/>
    </row>
    <row r="342" spans="1:10" ht="15.75" customHeight="1">
      <c r="A342" s="86" t="s">
        <v>8790</v>
      </c>
      <c r="B342" s="86" t="s">
        <v>876</v>
      </c>
      <c r="C342" s="86" t="s">
        <v>8790</v>
      </c>
      <c r="D342" s="86" t="s">
        <v>8791</v>
      </c>
      <c r="E342" s="87">
        <v>0</v>
      </c>
      <c r="F342" s="86" t="s">
        <v>1185</v>
      </c>
      <c r="H342" s="3">
        <f>E342+SUMIF('BR DTG TRAYEMAN'!C:C,C342,'BR DTG TRAYEMAN'!E:E)</f>
        <v>0</v>
      </c>
      <c r="J342" s="6"/>
    </row>
    <row r="343" spans="1:10" ht="15.75" customHeight="1">
      <c r="A343" s="86" t="s">
        <v>2848</v>
      </c>
      <c r="B343" s="86" t="s">
        <v>876</v>
      </c>
      <c r="C343" s="86" t="s">
        <v>2848</v>
      </c>
      <c r="D343" s="86" t="s">
        <v>2849</v>
      </c>
      <c r="E343" s="87">
        <v>0</v>
      </c>
      <c r="F343" s="86" t="s">
        <v>1185</v>
      </c>
      <c r="H343" s="3">
        <f>E343+SUMIF('BR DTG TRAYEMAN'!C:C,C343,'BR DTG TRAYEMAN'!E:E)</f>
        <v>0</v>
      </c>
      <c r="J343" s="6"/>
    </row>
    <row r="344" spans="1:10" ht="15.75" customHeight="1">
      <c r="A344" s="86" t="s">
        <v>1516</v>
      </c>
      <c r="B344" s="86" t="s">
        <v>876</v>
      </c>
      <c r="C344" s="86" t="s">
        <v>1516</v>
      </c>
      <c r="D344" s="86" t="s">
        <v>1517</v>
      </c>
      <c r="E344" s="87">
        <v>0</v>
      </c>
      <c r="F344" s="86" t="s">
        <v>1185</v>
      </c>
      <c r="H344" s="3">
        <f>E344+SUMIF('BR DTG TRAYEMAN'!C:C,C344,'BR DTG TRAYEMAN'!E:E)</f>
        <v>0</v>
      </c>
      <c r="J344" s="6"/>
    </row>
    <row r="345" spans="1:10" ht="15.75" customHeight="1">
      <c r="A345" s="86" t="s">
        <v>207</v>
      </c>
      <c r="B345" s="86" t="s">
        <v>888</v>
      </c>
      <c r="C345" s="86" t="s">
        <v>207</v>
      </c>
      <c r="D345" s="86" t="s">
        <v>937</v>
      </c>
      <c r="E345" s="87">
        <v>0</v>
      </c>
      <c r="F345" s="86" t="s">
        <v>1185</v>
      </c>
      <c r="H345" s="3">
        <f>E345+SUMIF('BR DTG TRAYEMAN'!C:C,C345,'BR DTG TRAYEMAN'!E:E)</f>
        <v>0</v>
      </c>
      <c r="J345" s="6"/>
    </row>
    <row r="346" spans="1:10" ht="15.75" customHeight="1">
      <c r="A346" s="86" t="s">
        <v>2852</v>
      </c>
      <c r="B346" s="86" t="s">
        <v>876</v>
      </c>
      <c r="C346" s="86" t="s">
        <v>2852</v>
      </c>
      <c r="D346" s="86" t="s">
        <v>2853</v>
      </c>
      <c r="E346" s="87">
        <v>0</v>
      </c>
      <c r="F346" s="86" t="s">
        <v>1185</v>
      </c>
      <c r="H346" s="3">
        <f>E346+SUMIF('BR DTG TRAYEMAN'!C:C,C346,'BR DTG TRAYEMAN'!E:E)</f>
        <v>0</v>
      </c>
      <c r="J346" s="6"/>
    </row>
    <row r="347" spans="1:10" ht="15.75" customHeight="1">
      <c r="A347" s="86" t="s">
        <v>1407</v>
      </c>
      <c r="B347" s="86" t="s">
        <v>876</v>
      </c>
      <c r="C347" s="86" t="s">
        <v>1407</v>
      </c>
      <c r="D347" s="86" t="s">
        <v>8792</v>
      </c>
      <c r="E347" s="87">
        <v>0</v>
      </c>
      <c r="F347" s="86" t="s">
        <v>1185</v>
      </c>
      <c r="H347" s="3">
        <f>E347+SUMIF('BR DTG TRAYEMAN'!C:C,C347,'BR DTG TRAYEMAN'!E:E)</f>
        <v>0</v>
      </c>
      <c r="J347" s="6"/>
    </row>
    <row r="348" spans="1:10" ht="15.75" customHeight="1">
      <c r="A348" s="86" t="s">
        <v>8793</v>
      </c>
      <c r="B348" s="86" t="s">
        <v>876</v>
      </c>
      <c r="C348" s="86" t="s">
        <v>8793</v>
      </c>
      <c r="D348" s="86" t="s">
        <v>8794</v>
      </c>
      <c r="E348" s="87">
        <v>0</v>
      </c>
      <c r="F348" s="86" t="s">
        <v>1185</v>
      </c>
      <c r="H348" s="3">
        <f>E348+SUMIF('BR DTG TRAYEMAN'!C:C,C348,'BR DTG TRAYEMAN'!E:E)</f>
        <v>0</v>
      </c>
      <c r="J348" s="6"/>
    </row>
    <row r="349" spans="1:10" ht="15.75" customHeight="1">
      <c r="A349" s="86" t="s">
        <v>2106</v>
      </c>
      <c r="B349" s="86" t="s">
        <v>876</v>
      </c>
      <c r="C349" s="86" t="s">
        <v>2106</v>
      </c>
      <c r="D349" s="86" t="s">
        <v>2107</v>
      </c>
      <c r="E349" s="87">
        <v>0</v>
      </c>
      <c r="F349" s="86" t="s">
        <v>1185</v>
      </c>
      <c r="H349" s="3">
        <f>E349+SUMIF('BR DTG TRAYEMAN'!C:C,C349,'BR DTG TRAYEMAN'!E:E)</f>
        <v>0</v>
      </c>
      <c r="J349" s="6"/>
    </row>
    <row r="350" spans="1:10" ht="15.75" customHeight="1">
      <c r="A350" s="86" t="s">
        <v>2855</v>
      </c>
      <c r="B350" s="86" t="s">
        <v>876</v>
      </c>
      <c r="C350" s="86" t="s">
        <v>2855</v>
      </c>
      <c r="D350" s="86" t="s">
        <v>8795</v>
      </c>
      <c r="E350" s="87">
        <v>0</v>
      </c>
      <c r="F350" s="86" t="s">
        <v>1185</v>
      </c>
      <c r="H350" s="3">
        <f>E350+SUMIF('BR DTG TRAYEMAN'!C:C,C350,'BR DTG TRAYEMAN'!E:E)</f>
        <v>0</v>
      </c>
      <c r="J350" s="6"/>
    </row>
    <row r="351" spans="1:10" ht="15.75" customHeight="1">
      <c r="A351" s="86" t="s">
        <v>579</v>
      </c>
      <c r="B351" s="86" t="s">
        <v>876</v>
      </c>
      <c r="C351" s="86" t="s">
        <v>579</v>
      </c>
      <c r="D351" s="86" t="s">
        <v>819</v>
      </c>
      <c r="E351" s="87">
        <v>0</v>
      </c>
      <c r="F351" s="86" t="s">
        <v>1185</v>
      </c>
      <c r="H351" s="3">
        <f>E351+SUMIF('BR DTG TRAYEMAN'!C:C,C351,'BR DTG TRAYEMAN'!E:E)</f>
        <v>0</v>
      </c>
      <c r="J351" s="6"/>
    </row>
    <row r="352" spans="1:10" ht="15.75" customHeight="1">
      <c r="A352" s="86" t="s">
        <v>2108</v>
      </c>
      <c r="B352" s="86" t="s">
        <v>876</v>
      </c>
      <c r="C352" s="86" t="s">
        <v>2108</v>
      </c>
      <c r="D352" s="86" t="s">
        <v>2109</v>
      </c>
      <c r="E352" s="87">
        <v>0</v>
      </c>
      <c r="F352" s="86" t="s">
        <v>1185</v>
      </c>
      <c r="H352" s="3">
        <f>E352+SUMIF('BR DTG TRAYEMAN'!C:C,C352,'BR DTG TRAYEMAN'!E:E)</f>
        <v>0</v>
      </c>
      <c r="J352" s="6"/>
    </row>
    <row r="353" spans="1:10" ht="15.75" customHeight="1">
      <c r="A353" s="86" t="s">
        <v>8796</v>
      </c>
      <c r="B353" s="86" t="s">
        <v>876</v>
      </c>
      <c r="C353" s="86" t="s">
        <v>8796</v>
      </c>
      <c r="D353" s="86" t="s">
        <v>8797</v>
      </c>
      <c r="E353" s="87">
        <v>0</v>
      </c>
      <c r="F353" s="86" t="s">
        <v>1185</v>
      </c>
      <c r="H353" s="3">
        <f>E353+SUMIF('BR DTG TRAYEMAN'!C:C,C353,'BR DTG TRAYEMAN'!E:E)</f>
        <v>0</v>
      </c>
      <c r="J353" s="6"/>
    </row>
    <row r="354" spans="1:10" ht="15.75" customHeight="1">
      <c r="A354" s="86" t="s">
        <v>2860</v>
      </c>
      <c r="B354" s="86" t="s">
        <v>876</v>
      </c>
      <c r="C354" s="86" t="s">
        <v>2860</v>
      </c>
      <c r="D354" s="86" t="s">
        <v>2861</v>
      </c>
      <c r="E354" s="87">
        <v>0</v>
      </c>
      <c r="F354" s="86" t="s">
        <v>1185</v>
      </c>
      <c r="H354" s="3">
        <f>E354+SUMIF('BR DTG TRAYEMAN'!C:C,C354,'BR DTG TRAYEMAN'!E:E)</f>
        <v>0</v>
      </c>
      <c r="J354" s="6"/>
    </row>
    <row r="355" spans="1:10" ht="15.75" customHeight="1">
      <c r="A355" s="86" t="s">
        <v>8798</v>
      </c>
      <c r="B355" s="86" t="s">
        <v>876</v>
      </c>
      <c r="C355" s="86" t="s">
        <v>8798</v>
      </c>
      <c r="D355" s="86" t="s">
        <v>8799</v>
      </c>
      <c r="E355" s="87">
        <v>0</v>
      </c>
      <c r="F355" s="86" t="s">
        <v>1185</v>
      </c>
      <c r="H355" s="3">
        <f>E355+SUMIF('BR DTG TRAYEMAN'!C:C,C355,'BR DTG TRAYEMAN'!E:E)</f>
        <v>0</v>
      </c>
    </row>
    <row r="356" spans="1:10" ht="15.75" customHeight="1">
      <c r="A356" s="86" t="s">
        <v>2862</v>
      </c>
      <c r="B356" s="86" t="s">
        <v>876</v>
      </c>
      <c r="C356" s="86" t="s">
        <v>2862</v>
      </c>
      <c r="D356" s="86" t="s">
        <v>2863</v>
      </c>
      <c r="E356" s="87">
        <v>0</v>
      </c>
      <c r="F356" s="86" t="s">
        <v>1185</v>
      </c>
      <c r="H356" s="3">
        <f>E356+SUMIF('BR DTG TRAYEMAN'!C:C,C356,'BR DTG TRAYEMAN'!E:E)</f>
        <v>0</v>
      </c>
    </row>
    <row r="357" spans="1:10" ht="15.75" customHeight="1">
      <c r="A357" s="86" t="s">
        <v>208</v>
      </c>
      <c r="B357" s="86" t="s">
        <v>918</v>
      </c>
      <c r="C357" s="86" t="s">
        <v>208</v>
      </c>
      <c r="D357" s="86" t="s">
        <v>938</v>
      </c>
      <c r="E357" s="87">
        <v>0</v>
      </c>
      <c r="F357" s="86" t="s">
        <v>1185</v>
      </c>
      <c r="H357" s="3">
        <f>E357+SUMIF('BR DTG TRAYEMAN'!C:C,C357,'BR DTG TRAYEMAN'!E:E)</f>
        <v>0</v>
      </c>
    </row>
    <row r="358" spans="1:10" ht="15.75" customHeight="1">
      <c r="A358" s="86" t="s">
        <v>209</v>
      </c>
      <c r="B358" s="86" t="s">
        <v>898</v>
      </c>
      <c r="C358" s="86" t="s">
        <v>209</v>
      </c>
      <c r="D358" s="86" t="s">
        <v>939</v>
      </c>
      <c r="E358" s="87">
        <v>0</v>
      </c>
      <c r="F358" s="86" t="s">
        <v>1185</v>
      </c>
      <c r="H358" s="3">
        <f>E358+SUMIF('BR DTG TRAYEMAN'!C:C,C358,'BR DTG TRAYEMAN'!E:E)</f>
        <v>0</v>
      </c>
    </row>
    <row r="359" spans="1:10" ht="15.75" customHeight="1">
      <c r="A359" s="86" t="s">
        <v>210</v>
      </c>
      <c r="B359" s="86" t="s">
        <v>898</v>
      </c>
      <c r="C359" s="86" t="s">
        <v>210</v>
      </c>
      <c r="D359" s="86" t="s">
        <v>940</v>
      </c>
      <c r="E359" s="87">
        <v>0</v>
      </c>
      <c r="F359" s="86" t="s">
        <v>1185</v>
      </c>
      <c r="H359" s="3">
        <f>E359+SUMIF('BR DTG TRAYEMAN'!C:C,C359,'BR DTG TRAYEMAN'!E:E)</f>
        <v>0</v>
      </c>
    </row>
    <row r="360" spans="1:10" ht="15.75" customHeight="1">
      <c r="A360" s="86" t="s">
        <v>2864</v>
      </c>
      <c r="B360" s="86" t="s">
        <v>876</v>
      </c>
      <c r="C360" s="86" t="s">
        <v>2864</v>
      </c>
      <c r="D360" s="86" t="s">
        <v>2865</v>
      </c>
      <c r="E360" s="87">
        <v>0</v>
      </c>
      <c r="F360" s="86" t="s">
        <v>1185</v>
      </c>
      <c r="H360" s="3">
        <f>E360+SUMIF('BR DTG TRAYEMAN'!C:C,C360,'BR DTG TRAYEMAN'!E:E)</f>
        <v>0</v>
      </c>
    </row>
    <row r="361" spans="1:10" ht="15.75" customHeight="1">
      <c r="A361" s="86" t="s">
        <v>8800</v>
      </c>
      <c r="B361" s="86" t="s">
        <v>876</v>
      </c>
      <c r="C361" s="86" t="s">
        <v>8800</v>
      </c>
      <c r="D361" s="86" t="s">
        <v>8801</v>
      </c>
      <c r="E361" s="87">
        <v>0</v>
      </c>
      <c r="F361" s="86" t="s">
        <v>1185</v>
      </c>
      <c r="H361" s="3">
        <f>E361+SUMIF('BR DTG TRAYEMAN'!C:C,C361,'BR DTG TRAYEMAN'!E:E)</f>
        <v>0</v>
      </c>
    </row>
    <row r="362" spans="1:10" ht="15.75" customHeight="1">
      <c r="A362" s="86" t="s">
        <v>2868</v>
      </c>
      <c r="B362" s="86" t="s">
        <v>876</v>
      </c>
      <c r="C362" s="86" t="s">
        <v>2868</v>
      </c>
      <c r="D362" s="86" t="s">
        <v>2869</v>
      </c>
      <c r="E362" s="87">
        <v>0</v>
      </c>
      <c r="F362" s="86" t="s">
        <v>1185</v>
      </c>
      <c r="H362" s="3">
        <f>E362+SUMIF('BR DTG TRAYEMAN'!C:C,C362,'BR DTG TRAYEMAN'!E:E)</f>
        <v>0</v>
      </c>
    </row>
    <row r="363" spans="1:10" ht="15.75" customHeight="1">
      <c r="A363" s="86" t="s">
        <v>211</v>
      </c>
      <c r="B363" s="86" t="s">
        <v>898</v>
      </c>
      <c r="C363" s="86" t="s">
        <v>211</v>
      </c>
      <c r="D363" s="86" t="s">
        <v>941</v>
      </c>
      <c r="E363" s="87">
        <v>0</v>
      </c>
      <c r="F363" s="86" t="s">
        <v>1185</v>
      </c>
      <c r="H363" s="3">
        <f>E363+SUMIF('BR DTG TRAYEMAN'!C:C,C363,'BR DTG TRAYEMAN'!E:E)</f>
        <v>0</v>
      </c>
    </row>
    <row r="364" spans="1:10" ht="15.75" customHeight="1">
      <c r="A364" s="86" t="s">
        <v>1581</v>
      </c>
      <c r="B364" s="86" t="s">
        <v>898</v>
      </c>
      <c r="C364" s="86" t="s">
        <v>1581</v>
      </c>
      <c r="D364" s="86" t="s">
        <v>1582</v>
      </c>
      <c r="E364" s="87">
        <v>0</v>
      </c>
      <c r="F364" s="86" t="s">
        <v>1185</v>
      </c>
      <c r="H364" s="3">
        <f>E364+SUMIF('BR DTG TRAYEMAN'!C:C,C364,'BR DTG TRAYEMAN'!E:E)</f>
        <v>0</v>
      </c>
    </row>
    <row r="365" spans="1:10" ht="15.75" customHeight="1">
      <c r="A365" s="86" t="s">
        <v>1409</v>
      </c>
      <c r="B365" s="86" t="s">
        <v>918</v>
      </c>
      <c r="C365" s="86" t="s">
        <v>1409</v>
      </c>
      <c r="D365" s="86" t="s">
        <v>1487</v>
      </c>
      <c r="E365" s="87">
        <v>0</v>
      </c>
      <c r="F365" s="86" t="s">
        <v>1185</v>
      </c>
      <c r="H365" s="3">
        <f>E365+SUMIF('BR DTG TRAYEMAN'!C:C,C365,'BR DTG TRAYEMAN'!E:E)</f>
        <v>0</v>
      </c>
    </row>
    <row r="366" spans="1:10" ht="15.75" customHeight="1">
      <c r="A366" s="86" t="s">
        <v>2326</v>
      </c>
      <c r="B366" s="86" t="s">
        <v>876</v>
      </c>
      <c r="C366" s="86" t="s">
        <v>2326</v>
      </c>
      <c r="D366" s="86" t="s">
        <v>2870</v>
      </c>
      <c r="E366" s="87">
        <v>0</v>
      </c>
      <c r="F366" s="86" t="s">
        <v>2326</v>
      </c>
      <c r="H366" s="3">
        <f>E366+SUMIF('BR DTG TRAYEMAN'!C:C,C366,'BR DTG TRAYEMAN'!E:E)</f>
        <v>0</v>
      </c>
    </row>
    <row r="367" spans="1:10" ht="15.75" customHeight="1">
      <c r="A367" s="86" t="s">
        <v>2875</v>
      </c>
      <c r="B367" s="86" t="s">
        <v>876</v>
      </c>
      <c r="C367" s="86" t="s">
        <v>2875</v>
      </c>
      <c r="D367" s="86" t="s">
        <v>2876</v>
      </c>
      <c r="E367" s="87">
        <v>0</v>
      </c>
      <c r="F367" s="86" t="s">
        <v>1185</v>
      </c>
      <c r="H367" s="3">
        <f>E367+SUMIF('BR DTG TRAYEMAN'!C:C,C367,'BR DTG TRAYEMAN'!E:E)</f>
        <v>0</v>
      </c>
    </row>
    <row r="368" spans="1:10" ht="15.75" customHeight="1">
      <c r="A368" s="86" t="s">
        <v>2877</v>
      </c>
      <c r="B368" s="86" t="s">
        <v>876</v>
      </c>
      <c r="C368" s="86" t="s">
        <v>2877</v>
      </c>
      <c r="D368" s="86" t="s">
        <v>2878</v>
      </c>
      <c r="E368" s="87">
        <v>0</v>
      </c>
      <c r="F368" s="86" t="s">
        <v>1185</v>
      </c>
      <c r="H368" s="3">
        <f>E368+SUMIF('BR DTG TRAYEMAN'!C:C,C368,'BR DTG TRAYEMAN'!E:E)</f>
        <v>0</v>
      </c>
    </row>
    <row r="369" spans="1:8" ht="15.75" customHeight="1">
      <c r="A369" s="86" t="s">
        <v>2881</v>
      </c>
      <c r="B369" s="86" t="s">
        <v>876</v>
      </c>
      <c r="C369" s="86" t="s">
        <v>2881</v>
      </c>
      <c r="D369" s="86" t="s">
        <v>2882</v>
      </c>
      <c r="E369" s="87">
        <v>0</v>
      </c>
      <c r="F369" s="86" t="s">
        <v>1185</v>
      </c>
      <c r="H369" s="3">
        <f>E369+SUMIF('BR DTG TRAYEMAN'!C:C,C369,'BR DTG TRAYEMAN'!E:E)</f>
        <v>0</v>
      </c>
    </row>
    <row r="370" spans="1:8" ht="15.75" customHeight="1">
      <c r="A370" s="86" t="s">
        <v>2883</v>
      </c>
      <c r="B370" s="86" t="s">
        <v>876</v>
      </c>
      <c r="C370" s="86" t="s">
        <v>2883</v>
      </c>
      <c r="D370" s="86" t="s">
        <v>2884</v>
      </c>
      <c r="E370" s="87">
        <v>0</v>
      </c>
      <c r="F370" s="86" t="s">
        <v>1185</v>
      </c>
      <c r="H370" s="3">
        <f>E370+SUMIF('BR DTG TRAYEMAN'!C:C,C370,'BR DTG TRAYEMAN'!E:E)</f>
        <v>0</v>
      </c>
    </row>
    <row r="371" spans="1:8" ht="15.75" customHeight="1">
      <c r="A371" s="86" t="s">
        <v>2885</v>
      </c>
      <c r="B371" s="86" t="s">
        <v>898</v>
      </c>
      <c r="C371" s="86" t="s">
        <v>2885</v>
      </c>
      <c r="D371" s="86" t="s">
        <v>2886</v>
      </c>
      <c r="E371" s="87">
        <v>1</v>
      </c>
      <c r="F371" s="86" t="s">
        <v>1185</v>
      </c>
      <c r="H371" s="3">
        <f>E371+SUMIF('BR DTG TRAYEMAN'!C:C,C371,'BR DTG TRAYEMAN'!E:E)</f>
        <v>1</v>
      </c>
    </row>
    <row r="372" spans="1:8" ht="15.75" customHeight="1">
      <c r="A372" s="86" t="s">
        <v>2112</v>
      </c>
      <c r="B372" s="86" t="s">
        <v>898</v>
      </c>
      <c r="C372" s="86" t="s">
        <v>2112</v>
      </c>
      <c r="D372" s="86" t="s">
        <v>942</v>
      </c>
      <c r="E372" s="87">
        <v>0</v>
      </c>
      <c r="F372" s="86" t="s">
        <v>1185</v>
      </c>
      <c r="H372" s="3">
        <f>E372+SUMIF('BR DTG TRAYEMAN'!C:C,C372,'BR DTG TRAYEMAN'!E:E)</f>
        <v>0</v>
      </c>
    </row>
    <row r="373" spans="1:8" ht="15.75" customHeight="1">
      <c r="A373" s="86" t="s">
        <v>2888</v>
      </c>
      <c r="B373" s="86" t="s">
        <v>876</v>
      </c>
      <c r="C373" s="86" t="s">
        <v>2888</v>
      </c>
      <c r="D373" s="86" t="s">
        <v>2889</v>
      </c>
      <c r="E373" s="87">
        <v>0</v>
      </c>
      <c r="F373" s="86" t="s">
        <v>1185</v>
      </c>
      <c r="H373" s="3">
        <f>E373+SUMIF('BR DTG TRAYEMAN'!C:C,C373,'BR DTG TRAYEMAN'!E:E)</f>
        <v>0</v>
      </c>
    </row>
    <row r="374" spans="1:8" ht="15.75" customHeight="1">
      <c r="A374" s="86" t="s">
        <v>629</v>
      </c>
      <c r="B374" s="86" t="s">
        <v>876</v>
      </c>
      <c r="C374" s="86" t="s">
        <v>629</v>
      </c>
      <c r="D374" s="86" t="s">
        <v>943</v>
      </c>
      <c r="E374" s="87">
        <v>0</v>
      </c>
      <c r="F374" s="86" t="s">
        <v>1185</v>
      </c>
      <c r="H374" s="3">
        <f>E374+SUMIF('BR DTG TRAYEMAN'!C:C,C374,'BR DTG TRAYEMAN'!E:E)</f>
        <v>0</v>
      </c>
    </row>
    <row r="375" spans="1:8" ht="15.75" customHeight="1">
      <c r="A375" s="86" t="s">
        <v>2891</v>
      </c>
      <c r="B375" s="86" t="s">
        <v>876</v>
      </c>
      <c r="C375" s="86" t="s">
        <v>2891</v>
      </c>
      <c r="D375" s="86" t="s">
        <v>8802</v>
      </c>
      <c r="E375" s="87">
        <v>0</v>
      </c>
      <c r="F375" s="86" t="s">
        <v>1185</v>
      </c>
      <c r="H375" s="3">
        <f>E375+SUMIF('BR DTG TRAYEMAN'!C:C,C375,'BR DTG TRAYEMAN'!E:E)</f>
        <v>0</v>
      </c>
    </row>
    <row r="376" spans="1:8" ht="15.75" customHeight="1">
      <c r="A376" s="86" t="s">
        <v>1488</v>
      </c>
      <c r="B376" s="86" t="s">
        <v>876</v>
      </c>
      <c r="C376" s="86" t="s">
        <v>1488</v>
      </c>
      <c r="D376" s="86" t="s">
        <v>8803</v>
      </c>
      <c r="E376" s="87">
        <v>0</v>
      </c>
      <c r="F376" s="86" t="s">
        <v>1185</v>
      </c>
      <c r="H376" s="3">
        <f>E376+SUMIF('BR DTG TRAYEMAN'!C:C,C376,'BR DTG TRAYEMAN'!E:E)</f>
        <v>0</v>
      </c>
    </row>
    <row r="377" spans="1:8" ht="15.75" customHeight="1">
      <c r="A377" s="86" t="s">
        <v>8804</v>
      </c>
      <c r="B377" s="86" t="s">
        <v>876</v>
      </c>
      <c r="C377" s="86" t="s">
        <v>8804</v>
      </c>
      <c r="D377" s="86" t="s">
        <v>8805</v>
      </c>
      <c r="E377" s="87">
        <v>0</v>
      </c>
      <c r="F377" s="86" t="s">
        <v>1185</v>
      </c>
      <c r="H377" s="3">
        <f>E377+SUMIF('BR DTG TRAYEMAN'!C:C,C377,'BR DTG TRAYEMAN'!E:E)</f>
        <v>0</v>
      </c>
    </row>
    <row r="378" spans="1:8" ht="15.75" customHeight="1">
      <c r="A378" s="86" t="s">
        <v>1310</v>
      </c>
      <c r="B378" s="86" t="s">
        <v>876</v>
      </c>
      <c r="C378" s="86" t="s">
        <v>1310</v>
      </c>
      <c r="D378" s="86" t="s">
        <v>8806</v>
      </c>
      <c r="E378" s="87">
        <v>0</v>
      </c>
      <c r="F378" s="86" t="s">
        <v>1185</v>
      </c>
      <c r="H378" s="3">
        <f>E378+SUMIF('BR DTG TRAYEMAN'!C:C,C378,'BR DTG TRAYEMAN'!E:E)</f>
        <v>0</v>
      </c>
    </row>
    <row r="379" spans="1:8" ht="15.75" customHeight="1">
      <c r="A379" s="86" t="s">
        <v>2893</v>
      </c>
      <c r="B379" s="86" t="s">
        <v>876</v>
      </c>
      <c r="C379" s="86" t="s">
        <v>2893</v>
      </c>
      <c r="D379" s="86" t="s">
        <v>8807</v>
      </c>
      <c r="E379" s="87">
        <v>0</v>
      </c>
      <c r="F379" s="86" t="s">
        <v>1185</v>
      </c>
      <c r="H379" s="3">
        <f>E379+SUMIF('BR DTG TRAYEMAN'!C:C,C379,'BR DTG TRAYEMAN'!E:E)</f>
        <v>0</v>
      </c>
    </row>
    <row r="380" spans="1:8" ht="15.75" customHeight="1">
      <c r="A380" s="86" t="s">
        <v>820</v>
      </c>
      <c r="B380" s="86" t="s">
        <v>876</v>
      </c>
      <c r="C380" s="86" t="s">
        <v>820</v>
      </c>
      <c r="D380" s="86" t="s">
        <v>8808</v>
      </c>
      <c r="E380" s="87">
        <v>0</v>
      </c>
      <c r="F380" s="86" t="s">
        <v>1185</v>
      </c>
      <c r="H380" s="3">
        <f>E380+SUMIF('BR DTG TRAYEMAN'!C:C,C380,'BR DTG TRAYEMAN'!E:E)</f>
        <v>0</v>
      </c>
    </row>
    <row r="381" spans="1:8" ht="15.75" customHeight="1">
      <c r="A381" s="86" t="s">
        <v>8809</v>
      </c>
      <c r="B381" s="86" t="s">
        <v>876</v>
      </c>
      <c r="C381" s="86" t="s">
        <v>8809</v>
      </c>
      <c r="D381" s="86" t="s">
        <v>8810</v>
      </c>
      <c r="E381" s="87">
        <v>0</v>
      </c>
      <c r="F381" s="86" t="s">
        <v>1185</v>
      </c>
      <c r="H381" s="3">
        <f>E381+SUMIF('BR DTG TRAYEMAN'!C:C,C381,'BR DTG TRAYEMAN'!E:E)</f>
        <v>0</v>
      </c>
    </row>
    <row r="382" spans="1:8" ht="15.75" customHeight="1">
      <c r="A382" s="86" t="s">
        <v>8811</v>
      </c>
      <c r="B382" s="86" t="s">
        <v>876</v>
      </c>
      <c r="C382" s="86" t="s">
        <v>8811</v>
      </c>
      <c r="D382" s="86" t="s">
        <v>8812</v>
      </c>
      <c r="E382" s="87">
        <v>0</v>
      </c>
      <c r="F382" s="86" t="s">
        <v>1185</v>
      </c>
      <c r="H382" s="3">
        <f>E382+SUMIF('BR DTG TRAYEMAN'!C:C,C382,'BR DTG TRAYEMAN'!E:E)</f>
        <v>0</v>
      </c>
    </row>
    <row r="383" spans="1:8" ht="15.75" customHeight="1">
      <c r="A383" s="86" t="s">
        <v>8813</v>
      </c>
      <c r="B383" s="86" t="s">
        <v>876</v>
      </c>
      <c r="C383" s="86" t="s">
        <v>8813</v>
      </c>
      <c r="D383" s="86" t="s">
        <v>8814</v>
      </c>
      <c r="E383" s="87">
        <v>0</v>
      </c>
      <c r="F383" s="86" t="s">
        <v>1185</v>
      </c>
      <c r="H383" s="3">
        <f>E383+SUMIF('BR DTG TRAYEMAN'!C:C,C383,'BR DTG TRAYEMAN'!E:E)</f>
        <v>0</v>
      </c>
    </row>
    <row r="384" spans="1:8" ht="15.75" customHeight="1">
      <c r="A384" s="86" t="s">
        <v>8815</v>
      </c>
      <c r="B384" s="86" t="s">
        <v>876</v>
      </c>
      <c r="C384" s="86" t="s">
        <v>8815</v>
      </c>
      <c r="D384" s="86" t="s">
        <v>8816</v>
      </c>
      <c r="E384" s="87">
        <v>0</v>
      </c>
      <c r="F384" s="86" t="s">
        <v>1185</v>
      </c>
      <c r="H384" s="3">
        <f>E384+SUMIF('BR DTG TRAYEMAN'!C:C,C384,'BR DTG TRAYEMAN'!E:E)</f>
        <v>0</v>
      </c>
    </row>
    <row r="385" spans="1:8" ht="15.75" customHeight="1">
      <c r="A385" s="86" t="s">
        <v>8817</v>
      </c>
      <c r="B385" s="86" t="s">
        <v>876</v>
      </c>
      <c r="C385" s="86" t="s">
        <v>8817</v>
      </c>
      <c r="D385" s="86" t="s">
        <v>8818</v>
      </c>
      <c r="E385" s="87">
        <v>0</v>
      </c>
      <c r="F385" s="86" t="s">
        <v>1185</v>
      </c>
      <c r="H385" s="3">
        <f>E385+SUMIF('BR DTG TRAYEMAN'!C:C,C385,'BR DTG TRAYEMAN'!E:E)</f>
        <v>0</v>
      </c>
    </row>
    <row r="386" spans="1:8" ht="15.75" customHeight="1">
      <c r="A386" s="86" t="s">
        <v>2903</v>
      </c>
      <c r="B386" s="86" t="s">
        <v>876</v>
      </c>
      <c r="C386" s="86" t="s">
        <v>2903</v>
      </c>
      <c r="D386" s="86" t="s">
        <v>822</v>
      </c>
      <c r="E386" s="87">
        <v>0</v>
      </c>
      <c r="F386" s="86" t="s">
        <v>1185</v>
      </c>
      <c r="H386" s="3">
        <f>E386+SUMIF('BR DTG TRAYEMAN'!C:C,C386,'BR DTG TRAYEMAN'!E:E)</f>
        <v>0</v>
      </c>
    </row>
    <row r="387" spans="1:8" ht="15.75" customHeight="1">
      <c r="A387" s="86" t="s">
        <v>821</v>
      </c>
      <c r="B387" s="86" t="s">
        <v>876</v>
      </c>
      <c r="C387" s="86" t="s">
        <v>821</v>
      </c>
      <c r="D387" s="86" t="s">
        <v>2904</v>
      </c>
      <c r="E387" s="87">
        <v>0</v>
      </c>
      <c r="F387" s="86" t="s">
        <v>1185</v>
      </c>
      <c r="H387" s="3">
        <f>E387+SUMIF('BR DTG TRAYEMAN'!C:C,C387,'BR DTG TRAYEMAN'!E:E)</f>
        <v>0</v>
      </c>
    </row>
    <row r="388" spans="1:8" ht="15.75" customHeight="1">
      <c r="A388" s="86" t="s">
        <v>633</v>
      </c>
      <c r="B388" s="86" t="s">
        <v>876</v>
      </c>
      <c r="C388" s="86" t="s">
        <v>633</v>
      </c>
      <c r="D388" s="86" t="s">
        <v>823</v>
      </c>
      <c r="E388" s="87">
        <v>0</v>
      </c>
      <c r="F388" s="86" t="s">
        <v>1185</v>
      </c>
      <c r="H388" s="3">
        <f>E388+SUMIF('BR DTG TRAYEMAN'!C:C,C388,'BR DTG TRAYEMAN'!E:E)</f>
        <v>0</v>
      </c>
    </row>
    <row r="389" spans="1:8" ht="15.75" customHeight="1">
      <c r="A389" s="86" t="s">
        <v>8819</v>
      </c>
      <c r="B389" s="86" t="s">
        <v>876</v>
      </c>
      <c r="C389" s="86" t="s">
        <v>8819</v>
      </c>
      <c r="D389" s="86" t="s">
        <v>8820</v>
      </c>
      <c r="E389" s="87">
        <v>0</v>
      </c>
      <c r="F389" s="86" t="s">
        <v>1185</v>
      </c>
      <c r="H389" s="3">
        <f>E389+SUMIF('BR DTG TRAYEMAN'!C:C,C389,'BR DTG TRAYEMAN'!E:E)</f>
        <v>0</v>
      </c>
    </row>
    <row r="390" spans="1:8" ht="15.75" customHeight="1">
      <c r="A390" s="86" t="s">
        <v>2914</v>
      </c>
      <c r="B390" s="86" t="s">
        <v>877</v>
      </c>
      <c r="C390" s="86" t="s">
        <v>2914</v>
      </c>
      <c r="D390" s="86" t="s">
        <v>2915</v>
      </c>
      <c r="E390" s="87">
        <v>0</v>
      </c>
      <c r="F390" s="86" t="s">
        <v>1185</v>
      </c>
      <c r="H390" s="3">
        <f>E390+SUMIF('BR DTG TRAYEMAN'!C:C,C390,'BR DTG TRAYEMAN'!E:E)</f>
        <v>0</v>
      </c>
    </row>
    <row r="391" spans="1:8" ht="15.75" customHeight="1">
      <c r="A391" s="86" t="s">
        <v>8821</v>
      </c>
      <c r="B391" s="86" t="s">
        <v>877</v>
      </c>
      <c r="C391" s="86" t="s">
        <v>8821</v>
      </c>
      <c r="D391" s="86" t="s">
        <v>8822</v>
      </c>
      <c r="E391" s="87">
        <v>0</v>
      </c>
      <c r="F391" s="86" t="s">
        <v>1185</v>
      </c>
      <c r="H391" s="3">
        <f>E391+SUMIF('BR DTG TRAYEMAN'!C:C,C391,'BR DTG TRAYEMAN'!E:E)</f>
        <v>0</v>
      </c>
    </row>
    <row r="392" spans="1:8" ht="15.75" customHeight="1">
      <c r="A392" s="86" t="s">
        <v>2113</v>
      </c>
      <c r="B392" s="86" t="s">
        <v>876</v>
      </c>
      <c r="C392" s="86" t="s">
        <v>2113</v>
      </c>
      <c r="D392" s="86" t="s">
        <v>2114</v>
      </c>
      <c r="E392" s="87">
        <v>0</v>
      </c>
      <c r="F392" s="86" t="s">
        <v>1185</v>
      </c>
      <c r="H392" s="3">
        <f>E392+SUMIF('BR DTG TRAYEMAN'!C:C,C392,'BR DTG TRAYEMAN'!E:E)</f>
        <v>0</v>
      </c>
    </row>
    <row r="393" spans="1:8" ht="15.75" customHeight="1">
      <c r="A393" s="86" t="s">
        <v>634</v>
      </c>
      <c r="B393" s="86" t="s">
        <v>1185</v>
      </c>
      <c r="C393" s="86" t="s">
        <v>634</v>
      </c>
      <c r="D393" s="86" t="s">
        <v>1688</v>
      </c>
      <c r="E393" s="87">
        <v>0</v>
      </c>
      <c r="F393" s="86" t="s">
        <v>1185</v>
      </c>
      <c r="H393" s="3">
        <f>E393+SUMIF('BR DTG TRAYEMAN'!C:C,C393,'BR DTG TRAYEMAN'!E:E)</f>
        <v>0</v>
      </c>
    </row>
    <row r="394" spans="1:8" ht="15.75" customHeight="1">
      <c r="A394" s="86" t="s">
        <v>8823</v>
      </c>
      <c r="B394" s="86" t="s">
        <v>876</v>
      </c>
      <c r="C394" s="86" t="s">
        <v>8823</v>
      </c>
      <c r="D394" s="86" t="s">
        <v>8824</v>
      </c>
      <c r="E394" s="87">
        <v>0</v>
      </c>
      <c r="F394" s="86" t="s">
        <v>1185</v>
      </c>
      <c r="H394" s="3">
        <f>E394+SUMIF('BR DTG TRAYEMAN'!C:C,C394,'BR DTG TRAYEMAN'!E:E)</f>
        <v>0</v>
      </c>
    </row>
    <row r="395" spans="1:8" ht="15.75" customHeight="1">
      <c r="A395" s="86" t="s">
        <v>8825</v>
      </c>
      <c r="B395" s="86" t="s">
        <v>876</v>
      </c>
      <c r="C395" s="86" t="s">
        <v>8825</v>
      </c>
      <c r="D395" s="86" t="s">
        <v>8826</v>
      </c>
      <c r="E395" s="87">
        <v>0</v>
      </c>
      <c r="F395" s="86" t="s">
        <v>1185</v>
      </c>
      <c r="H395" s="3">
        <f>E395+SUMIF('BR DTG TRAYEMAN'!C:C,C395,'BR DTG TRAYEMAN'!E:E)</f>
        <v>0</v>
      </c>
    </row>
    <row r="396" spans="1:8" ht="15.75" customHeight="1">
      <c r="A396" s="86" t="s">
        <v>2936</v>
      </c>
      <c r="B396" s="86" t="s">
        <v>888</v>
      </c>
      <c r="C396" s="86" t="s">
        <v>2936</v>
      </c>
      <c r="D396" s="86" t="s">
        <v>2937</v>
      </c>
      <c r="E396" s="87">
        <v>0</v>
      </c>
      <c r="F396" s="86" t="s">
        <v>1185</v>
      </c>
      <c r="H396" s="3">
        <f>E396+SUMIF('BR DTG TRAYEMAN'!C:C,C396,'BR DTG TRAYEMAN'!E:E)</f>
        <v>0</v>
      </c>
    </row>
    <row r="397" spans="1:8" ht="15.75" customHeight="1">
      <c r="A397" s="86" t="s">
        <v>8827</v>
      </c>
      <c r="B397" s="86" t="s">
        <v>876</v>
      </c>
      <c r="C397" s="86" t="s">
        <v>8827</v>
      </c>
      <c r="D397" s="86" t="s">
        <v>8828</v>
      </c>
      <c r="E397" s="87">
        <v>0</v>
      </c>
      <c r="F397" s="86" t="s">
        <v>1185</v>
      </c>
      <c r="H397" s="3">
        <f>E397+SUMIF('BR DTG TRAYEMAN'!C:C,C397,'BR DTG TRAYEMAN'!E:E)</f>
        <v>0</v>
      </c>
    </row>
    <row r="398" spans="1:8" ht="15.75" customHeight="1">
      <c r="A398" s="86" t="s">
        <v>1585</v>
      </c>
      <c r="B398" s="86" t="s">
        <v>877</v>
      </c>
      <c r="C398" s="86" t="s">
        <v>1585</v>
      </c>
      <c r="D398" s="86" t="s">
        <v>1586</v>
      </c>
      <c r="E398" s="87">
        <v>0</v>
      </c>
      <c r="F398" s="86" t="s">
        <v>1585</v>
      </c>
      <c r="H398" s="3">
        <f>E398+SUMIF('BR DTG TRAYEMAN'!C:C,C398,'BR DTG TRAYEMAN'!E:E)</f>
        <v>0</v>
      </c>
    </row>
    <row r="399" spans="1:8" ht="15.75" customHeight="1">
      <c r="A399" s="86" t="s">
        <v>8829</v>
      </c>
      <c r="B399" s="86" t="s">
        <v>876</v>
      </c>
      <c r="C399" s="86" t="s">
        <v>8829</v>
      </c>
      <c r="D399" s="86" t="s">
        <v>8830</v>
      </c>
      <c r="E399" s="87">
        <v>0</v>
      </c>
      <c r="F399" s="86" t="s">
        <v>1185</v>
      </c>
      <c r="H399" s="3">
        <f>E399+SUMIF('BR DTG TRAYEMAN'!C:C,C399,'BR DTG TRAYEMAN'!E:E)</f>
        <v>0</v>
      </c>
    </row>
    <row r="400" spans="1:8" ht="15.75" customHeight="1">
      <c r="A400" s="86" t="s">
        <v>1745</v>
      </c>
      <c r="B400" s="86" t="s">
        <v>876</v>
      </c>
      <c r="C400" s="86" t="s">
        <v>1745</v>
      </c>
      <c r="D400" s="86" t="s">
        <v>1746</v>
      </c>
      <c r="E400" s="87">
        <v>0</v>
      </c>
      <c r="F400" s="86" t="s">
        <v>1185</v>
      </c>
      <c r="H400" s="3">
        <f>E400+SUMIF('BR DTG TRAYEMAN'!C:C,C400,'BR DTG TRAYEMAN'!E:E)</f>
        <v>0</v>
      </c>
    </row>
    <row r="401" spans="1:8" ht="15.75" customHeight="1">
      <c r="A401" s="86" t="s">
        <v>2946</v>
      </c>
      <c r="B401" s="86" t="s">
        <v>876</v>
      </c>
      <c r="C401" s="86" t="s">
        <v>2946</v>
      </c>
      <c r="D401" s="86" t="s">
        <v>8831</v>
      </c>
      <c r="E401" s="87">
        <v>0</v>
      </c>
      <c r="F401" s="86" t="s">
        <v>1185</v>
      </c>
      <c r="H401" s="3">
        <f>E401+SUMIF('BR DTG TRAYEMAN'!C:C,C401,'BR DTG TRAYEMAN'!E:E)</f>
        <v>0</v>
      </c>
    </row>
    <row r="402" spans="1:8" ht="15.75" customHeight="1">
      <c r="A402" s="86" t="s">
        <v>8832</v>
      </c>
      <c r="B402" s="86" t="s">
        <v>876</v>
      </c>
      <c r="C402" s="86" t="s">
        <v>8832</v>
      </c>
      <c r="D402" s="86" t="s">
        <v>8833</v>
      </c>
      <c r="E402" s="87">
        <v>0</v>
      </c>
      <c r="F402" s="86" t="s">
        <v>1185</v>
      </c>
      <c r="H402" s="3">
        <f>E402+SUMIF('BR DTG TRAYEMAN'!C:C,C402,'BR DTG TRAYEMAN'!E:E)</f>
        <v>0</v>
      </c>
    </row>
    <row r="403" spans="1:8" ht="15.75" customHeight="1">
      <c r="A403" s="86" t="s">
        <v>8834</v>
      </c>
      <c r="B403" s="86" t="s">
        <v>876</v>
      </c>
      <c r="C403" s="86" t="s">
        <v>8834</v>
      </c>
      <c r="D403" s="86" t="s">
        <v>8835</v>
      </c>
      <c r="E403" s="87">
        <v>0</v>
      </c>
      <c r="F403" s="86" t="s">
        <v>1185</v>
      </c>
      <c r="H403" s="3">
        <f>E403+SUMIF('BR DTG TRAYEMAN'!C:C,C403,'BR DTG TRAYEMAN'!E:E)</f>
        <v>0</v>
      </c>
    </row>
    <row r="404" spans="1:8" ht="15.75" customHeight="1">
      <c r="A404" s="86" t="s">
        <v>212</v>
      </c>
      <c r="B404" s="86" t="s">
        <v>920</v>
      </c>
      <c r="C404" s="86" t="s">
        <v>212</v>
      </c>
      <c r="D404" s="86" t="s">
        <v>635</v>
      </c>
      <c r="E404" s="87">
        <v>0</v>
      </c>
      <c r="F404" s="86" t="s">
        <v>1185</v>
      </c>
      <c r="H404" s="3">
        <f>E404+SUMIF('BR DTG TRAYEMAN'!C:C,C404,'BR DTG TRAYEMAN'!E:E)</f>
        <v>0</v>
      </c>
    </row>
    <row r="405" spans="1:8" ht="15.75" customHeight="1">
      <c r="A405" s="86" t="s">
        <v>2950</v>
      </c>
      <c r="B405" s="86" t="s">
        <v>876</v>
      </c>
      <c r="C405" s="86" t="s">
        <v>2950</v>
      </c>
      <c r="D405" s="86" t="s">
        <v>2951</v>
      </c>
      <c r="E405" s="87">
        <v>0</v>
      </c>
      <c r="F405" s="86" t="s">
        <v>1185</v>
      </c>
      <c r="H405" s="3">
        <f>E405+SUMIF('BR DTG TRAYEMAN'!C:C,C405,'BR DTG TRAYEMAN'!E:E)</f>
        <v>0</v>
      </c>
    </row>
    <row r="406" spans="1:8" ht="15.75" customHeight="1">
      <c r="A406" s="86" t="s">
        <v>2952</v>
      </c>
      <c r="B406" s="86" t="s">
        <v>876</v>
      </c>
      <c r="C406" s="86" t="s">
        <v>2952</v>
      </c>
      <c r="D406" s="86" t="s">
        <v>944</v>
      </c>
      <c r="E406" s="87">
        <v>0</v>
      </c>
      <c r="F406" s="86" t="s">
        <v>314</v>
      </c>
      <c r="H406" s="3">
        <f>E406+SUMIF('BR DTG TRAYEMAN'!C:C,C406,'BR DTG TRAYEMAN'!E:E)</f>
        <v>0</v>
      </c>
    </row>
    <row r="407" spans="1:8" ht="15.75" customHeight="1">
      <c r="A407" s="86" t="s">
        <v>2115</v>
      </c>
      <c r="B407" s="86" t="s">
        <v>876</v>
      </c>
      <c r="C407" s="86" t="s">
        <v>2115</v>
      </c>
      <c r="D407" s="86" t="s">
        <v>2116</v>
      </c>
      <c r="E407" s="87">
        <v>0</v>
      </c>
      <c r="F407" s="86" t="s">
        <v>1185</v>
      </c>
      <c r="H407" s="3">
        <f>E407+SUMIF('BR DTG TRAYEMAN'!C:C,C407,'BR DTG TRAYEMAN'!E:E)</f>
        <v>0</v>
      </c>
    </row>
    <row r="408" spans="1:8" ht="15.75" customHeight="1">
      <c r="A408" s="86" t="s">
        <v>2953</v>
      </c>
      <c r="B408" s="86" t="s">
        <v>876</v>
      </c>
      <c r="C408" s="86" t="s">
        <v>2953</v>
      </c>
      <c r="D408" s="86" t="s">
        <v>2954</v>
      </c>
      <c r="E408" s="87">
        <v>0</v>
      </c>
      <c r="F408" s="86" t="s">
        <v>1185</v>
      </c>
      <c r="H408" s="3">
        <f>E408+SUMIF('BR DTG TRAYEMAN'!C:C,C408,'BR DTG TRAYEMAN'!E:E)</f>
        <v>0</v>
      </c>
    </row>
    <row r="409" spans="1:8" ht="15.75" customHeight="1">
      <c r="A409" s="86" t="s">
        <v>8836</v>
      </c>
      <c r="B409" s="86" t="s">
        <v>876</v>
      </c>
      <c r="C409" s="86" t="s">
        <v>8836</v>
      </c>
      <c r="D409" s="86" t="s">
        <v>8837</v>
      </c>
      <c r="E409" s="87">
        <v>0</v>
      </c>
      <c r="F409" s="86" t="s">
        <v>1185</v>
      </c>
      <c r="H409" s="3">
        <f>E409+SUMIF('BR DTG TRAYEMAN'!C:C,C409,'BR DTG TRAYEMAN'!E:E)</f>
        <v>0</v>
      </c>
    </row>
    <row r="410" spans="1:8" ht="15.75" customHeight="1">
      <c r="A410" s="86" t="s">
        <v>8838</v>
      </c>
      <c r="B410" s="86" t="s">
        <v>876</v>
      </c>
      <c r="C410" s="86" t="s">
        <v>8838</v>
      </c>
      <c r="D410" s="86" t="s">
        <v>8839</v>
      </c>
      <c r="E410" s="87">
        <v>0</v>
      </c>
      <c r="F410" s="86" t="s">
        <v>1185</v>
      </c>
      <c r="H410" s="3">
        <f>E410+SUMIF('BR DTG TRAYEMAN'!C:C,C410,'BR DTG TRAYEMAN'!E:E)</f>
        <v>0</v>
      </c>
    </row>
    <row r="411" spans="1:8" ht="15.75" customHeight="1">
      <c r="A411" s="86" t="s">
        <v>545</v>
      </c>
      <c r="B411" s="86" t="s">
        <v>876</v>
      </c>
      <c r="C411" s="86" t="s">
        <v>545</v>
      </c>
      <c r="D411" s="86" t="s">
        <v>638</v>
      </c>
      <c r="E411" s="87">
        <v>0</v>
      </c>
      <c r="F411" s="86" t="s">
        <v>1185</v>
      </c>
      <c r="H411" s="3">
        <f>E411+SUMIF('BR DTG TRAYEMAN'!C:C,C411,'BR DTG TRAYEMAN'!E:E)</f>
        <v>0</v>
      </c>
    </row>
    <row r="412" spans="1:8" ht="15.75" customHeight="1">
      <c r="A412" s="86" t="s">
        <v>213</v>
      </c>
      <c r="B412" s="86" t="s">
        <v>891</v>
      </c>
      <c r="C412" s="86" t="s">
        <v>213</v>
      </c>
      <c r="D412" s="86" t="s">
        <v>945</v>
      </c>
      <c r="E412" s="87">
        <v>1</v>
      </c>
      <c r="F412" s="86" t="s">
        <v>1185</v>
      </c>
      <c r="H412" s="3">
        <f>E412+SUMIF('BR DTG TRAYEMAN'!C:C,C412,'BR DTG TRAYEMAN'!E:E)</f>
        <v>1</v>
      </c>
    </row>
    <row r="413" spans="1:8" ht="15.75" customHeight="1">
      <c r="A413" s="86" t="s">
        <v>2961</v>
      </c>
      <c r="B413" s="86" t="s">
        <v>876</v>
      </c>
      <c r="C413" s="86" t="s">
        <v>2961</v>
      </c>
      <c r="D413" s="86" t="s">
        <v>2962</v>
      </c>
      <c r="E413" s="87">
        <v>0</v>
      </c>
      <c r="F413" s="86" t="s">
        <v>1185</v>
      </c>
      <c r="H413" s="3">
        <f>E413+SUMIF('BR DTG TRAYEMAN'!C:C,C413,'BR DTG TRAYEMAN'!E:E)</f>
        <v>0</v>
      </c>
    </row>
    <row r="414" spans="1:8" ht="15.75" customHeight="1">
      <c r="A414" s="86" t="s">
        <v>214</v>
      </c>
      <c r="B414" s="86" t="s">
        <v>891</v>
      </c>
      <c r="C414" s="86" t="s">
        <v>214</v>
      </c>
      <c r="D414" s="86" t="s">
        <v>946</v>
      </c>
      <c r="E414" s="87">
        <v>4</v>
      </c>
      <c r="F414" s="86" t="s">
        <v>1185</v>
      </c>
      <c r="H414" s="3">
        <f>E414+SUMIF('BR DTG TRAYEMAN'!C:C,C414,'BR DTG TRAYEMAN'!E:E)</f>
        <v>4</v>
      </c>
    </row>
    <row r="415" spans="1:8" ht="15.75" customHeight="1">
      <c r="A415" s="86" t="s">
        <v>2963</v>
      </c>
      <c r="B415" s="86" t="s">
        <v>876</v>
      </c>
      <c r="C415" s="86" t="s">
        <v>2963</v>
      </c>
      <c r="D415" s="86" t="s">
        <v>2964</v>
      </c>
      <c r="E415" s="87">
        <v>0</v>
      </c>
      <c r="F415" s="86" t="s">
        <v>1185</v>
      </c>
      <c r="H415" s="3">
        <f>E415+SUMIF('BR DTG TRAYEMAN'!C:C,C415,'BR DTG TRAYEMAN'!E:E)</f>
        <v>0</v>
      </c>
    </row>
    <row r="416" spans="1:8" ht="15.75" customHeight="1">
      <c r="A416" s="86" t="s">
        <v>2965</v>
      </c>
      <c r="B416" s="86" t="s">
        <v>876</v>
      </c>
      <c r="C416" s="86" t="s">
        <v>2965</v>
      </c>
      <c r="D416" s="86" t="s">
        <v>2966</v>
      </c>
      <c r="E416" s="87">
        <v>0</v>
      </c>
      <c r="F416" s="86" t="s">
        <v>1185</v>
      </c>
      <c r="H416" s="3">
        <f>E416+SUMIF('BR DTG TRAYEMAN'!C:C,C416,'BR DTG TRAYEMAN'!E:E)</f>
        <v>0</v>
      </c>
    </row>
    <row r="417" spans="1:8" ht="15.75" customHeight="1">
      <c r="A417" s="86" t="s">
        <v>215</v>
      </c>
      <c r="B417" s="86" t="s">
        <v>891</v>
      </c>
      <c r="C417" s="86" t="s">
        <v>215</v>
      </c>
      <c r="D417" s="86" t="s">
        <v>947</v>
      </c>
      <c r="E417" s="87">
        <v>2</v>
      </c>
      <c r="F417" s="86" t="s">
        <v>1185</v>
      </c>
      <c r="H417" s="3">
        <f>E417+SUMIF('BR DTG TRAYEMAN'!C:C,C417,'BR DTG TRAYEMAN'!E:E)</f>
        <v>2</v>
      </c>
    </row>
    <row r="418" spans="1:8" ht="15.75" customHeight="1">
      <c r="A418" s="86" t="s">
        <v>2975</v>
      </c>
      <c r="B418" s="86" t="s">
        <v>876</v>
      </c>
      <c r="C418" s="86" t="s">
        <v>2975</v>
      </c>
      <c r="D418" s="86" t="s">
        <v>2976</v>
      </c>
      <c r="E418" s="87">
        <v>0</v>
      </c>
      <c r="F418" s="86" t="s">
        <v>1185</v>
      </c>
      <c r="H418" s="3">
        <f>E418+SUMIF('BR DTG TRAYEMAN'!C:C,C418,'BR DTG TRAYEMAN'!E:E)</f>
        <v>0</v>
      </c>
    </row>
    <row r="419" spans="1:8" ht="15.75" customHeight="1">
      <c r="A419" s="86" t="s">
        <v>2979</v>
      </c>
      <c r="B419" s="86" t="s">
        <v>876</v>
      </c>
      <c r="C419" s="86" t="s">
        <v>2979</v>
      </c>
      <c r="D419" s="86" t="s">
        <v>2980</v>
      </c>
      <c r="E419" s="87">
        <v>0</v>
      </c>
      <c r="F419" s="86" t="s">
        <v>1185</v>
      </c>
      <c r="H419" s="3">
        <f>E419+SUMIF('BR DTG TRAYEMAN'!C:C,C419,'BR DTG TRAYEMAN'!E:E)</f>
        <v>0</v>
      </c>
    </row>
    <row r="420" spans="1:8" ht="15.75" customHeight="1">
      <c r="A420" s="86" t="s">
        <v>2981</v>
      </c>
      <c r="B420" s="86" t="s">
        <v>876</v>
      </c>
      <c r="C420" s="86" t="s">
        <v>2981</v>
      </c>
      <c r="D420" s="86" t="s">
        <v>2982</v>
      </c>
      <c r="E420" s="87">
        <v>0</v>
      </c>
      <c r="F420" s="86" t="s">
        <v>1185</v>
      </c>
      <c r="H420" s="3">
        <f>E420+SUMIF('BR DTG TRAYEMAN'!C:C,C420,'BR DTG TRAYEMAN'!E:E)</f>
        <v>0</v>
      </c>
    </row>
    <row r="421" spans="1:8" ht="15.75" customHeight="1">
      <c r="A421" s="86" t="s">
        <v>2985</v>
      </c>
      <c r="B421" s="86" t="s">
        <v>876</v>
      </c>
      <c r="C421" s="86" t="s">
        <v>2985</v>
      </c>
      <c r="D421" s="86" t="s">
        <v>2986</v>
      </c>
      <c r="E421" s="87">
        <v>0</v>
      </c>
      <c r="F421" s="86" t="s">
        <v>1185</v>
      </c>
      <c r="H421" s="3">
        <f>E421+SUMIF('BR DTG TRAYEMAN'!C:C,C421,'BR DTG TRAYEMAN'!E:E)</f>
        <v>0</v>
      </c>
    </row>
    <row r="422" spans="1:8" ht="15.75" customHeight="1">
      <c r="A422" s="86" t="s">
        <v>546</v>
      </c>
      <c r="B422" s="86" t="s">
        <v>876</v>
      </c>
      <c r="C422" s="86" t="s">
        <v>546</v>
      </c>
      <c r="D422" s="86" t="s">
        <v>949</v>
      </c>
      <c r="E422" s="87">
        <v>0</v>
      </c>
      <c r="F422" s="86" t="s">
        <v>546</v>
      </c>
      <c r="H422" s="3">
        <f>E422+SUMIF('BR DTG TRAYEMAN'!C:C,C422,'BR DTG TRAYEMAN'!E:E)</f>
        <v>0</v>
      </c>
    </row>
    <row r="423" spans="1:8" ht="15.75" customHeight="1">
      <c r="A423" s="86" t="s">
        <v>8840</v>
      </c>
      <c r="B423" s="86" t="s">
        <v>876</v>
      </c>
      <c r="C423" s="86" t="s">
        <v>8840</v>
      </c>
      <c r="D423" s="86" t="s">
        <v>8841</v>
      </c>
      <c r="E423" s="87">
        <v>0</v>
      </c>
      <c r="F423" s="86" t="s">
        <v>1185</v>
      </c>
      <c r="H423" s="3">
        <f>E423+SUMIF('BR DTG TRAYEMAN'!C:C,C423,'BR DTG TRAYEMAN'!E:E)</f>
        <v>0</v>
      </c>
    </row>
    <row r="424" spans="1:8" ht="15.75" customHeight="1">
      <c r="A424" s="86" t="s">
        <v>8842</v>
      </c>
      <c r="B424" s="86" t="s">
        <v>876</v>
      </c>
      <c r="C424" s="86" t="s">
        <v>8842</v>
      </c>
      <c r="D424" s="86" t="s">
        <v>8843</v>
      </c>
      <c r="E424" s="87">
        <v>0</v>
      </c>
      <c r="F424" s="86" t="s">
        <v>1185</v>
      </c>
      <c r="H424" s="3">
        <f>E424+SUMIF('BR DTG TRAYEMAN'!C:C,C424,'BR DTG TRAYEMAN'!E:E)</f>
        <v>0</v>
      </c>
    </row>
    <row r="425" spans="1:8" ht="15.75" customHeight="1">
      <c r="A425" s="86" t="s">
        <v>2989</v>
      </c>
      <c r="B425" s="86" t="s">
        <v>876</v>
      </c>
      <c r="C425" s="86" t="s">
        <v>2989</v>
      </c>
      <c r="D425" s="86" t="s">
        <v>2990</v>
      </c>
      <c r="E425" s="87">
        <v>0</v>
      </c>
      <c r="F425" s="86" t="s">
        <v>1185</v>
      </c>
      <c r="H425" s="3">
        <f>E425+SUMIF('BR DTG TRAYEMAN'!C:C,C425,'BR DTG TRAYEMAN'!E:E)</f>
        <v>0</v>
      </c>
    </row>
    <row r="426" spans="1:8" ht="15.75" customHeight="1">
      <c r="A426" s="86" t="s">
        <v>2995</v>
      </c>
      <c r="B426" s="86" t="s">
        <v>876</v>
      </c>
      <c r="C426" s="86" t="s">
        <v>2995</v>
      </c>
      <c r="D426" s="86" t="s">
        <v>1760</v>
      </c>
      <c r="E426" s="87">
        <v>0</v>
      </c>
      <c r="F426" s="86" t="s">
        <v>1185</v>
      </c>
      <c r="H426" s="3">
        <f>E426+SUMIF('BR DTG TRAYEMAN'!C:C,C426,'BR DTG TRAYEMAN'!E:E)</f>
        <v>0</v>
      </c>
    </row>
    <row r="427" spans="1:8" ht="15.75" customHeight="1">
      <c r="A427" s="86" t="s">
        <v>216</v>
      </c>
      <c r="B427" s="86" t="s">
        <v>948</v>
      </c>
      <c r="C427" s="86" t="s">
        <v>216</v>
      </c>
      <c r="D427" s="86" t="s">
        <v>1313</v>
      </c>
      <c r="E427" s="87">
        <v>0</v>
      </c>
      <c r="F427" s="86" t="s">
        <v>1185</v>
      </c>
      <c r="H427" s="3">
        <f>E427+SUMIF('BR DTG TRAYEMAN'!C:C,C427,'BR DTG TRAYEMAN'!E:E)</f>
        <v>0</v>
      </c>
    </row>
    <row r="428" spans="1:8" ht="15.75" customHeight="1">
      <c r="A428" s="86" t="s">
        <v>217</v>
      </c>
      <c r="B428" s="86" t="s">
        <v>948</v>
      </c>
      <c r="C428" s="86" t="s">
        <v>217</v>
      </c>
      <c r="D428" s="86" t="s">
        <v>951</v>
      </c>
      <c r="E428" s="87">
        <v>0</v>
      </c>
      <c r="F428" s="86" t="s">
        <v>1185</v>
      </c>
      <c r="H428" s="3">
        <f>E428+SUMIF('BR DTG TRAYEMAN'!C:C,C428,'BR DTG TRAYEMAN'!E:E)</f>
        <v>0</v>
      </c>
    </row>
    <row r="429" spans="1:8" ht="15.75" customHeight="1">
      <c r="A429" s="86" t="s">
        <v>1587</v>
      </c>
      <c r="B429" s="86" t="s">
        <v>876</v>
      </c>
      <c r="C429" s="86" t="s">
        <v>1587</v>
      </c>
      <c r="D429" s="86" t="s">
        <v>1588</v>
      </c>
      <c r="E429" s="87">
        <v>0</v>
      </c>
      <c r="F429" s="86" t="s">
        <v>1185</v>
      </c>
      <c r="H429" s="3">
        <f>E429+SUMIF('BR DTG TRAYEMAN'!C:C,C429,'BR DTG TRAYEMAN'!E:E)</f>
        <v>0</v>
      </c>
    </row>
    <row r="430" spans="1:8" ht="15.75" customHeight="1">
      <c r="A430" s="86" t="s">
        <v>3000</v>
      </c>
      <c r="B430" s="86" t="s">
        <v>876</v>
      </c>
      <c r="C430" s="86" t="s">
        <v>3000</v>
      </c>
      <c r="D430" s="86" t="s">
        <v>3001</v>
      </c>
      <c r="E430" s="87">
        <v>0</v>
      </c>
      <c r="F430" s="86" t="s">
        <v>1185</v>
      </c>
      <c r="H430" s="3">
        <f>E430+SUMIF('BR DTG TRAYEMAN'!C:C,C430,'BR DTG TRAYEMAN'!E:E)</f>
        <v>0</v>
      </c>
    </row>
    <row r="431" spans="1:8" ht="15.75" customHeight="1">
      <c r="A431" s="86" t="s">
        <v>218</v>
      </c>
      <c r="B431" s="86" t="s">
        <v>948</v>
      </c>
      <c r="C431" s="86" t="s">
        <v>218</v>
      </c>
      <c r="D431" s="86" t="s">
        <v>1490</v>
      </c>
      <c r="E431" s="87">
        <v>0</v>
      </c>
      <c r="F431" s="86" t="s">
        <v>1185</v>
      </c>
      <c r="H431" s="3">
        <f>E431+SUMIF('BR DTG TRAYEMAN'!C:C,C431,'BR DTG TRAYEMAN'!E:E)</f>
        <v>0</v>
      </c>
    </row>
    <row r="432" spans="1:8" ht="15.75" customHeight="1">
      <c r="A432" s="86" t="s">
        <v>8844</v>
      </c>
      <c r="B432" s="86" t="s">
        <v>876</v>
      </c>
      <c r="C432" s="86" t="s">
        <v>8844</v>
      </c>
      <c r="D432" s="86" t="s">
        <v>8845</v>
      </c>
      <c r="E432" s="87">
        <v>0</v>
      </c>
      <c r="F432" s="86" t="s">
        <v>1185</v>
      </c>
      <c r="H432" s="3">
        <f>E432+SUMIF('BR DTG TRAYEMAN'!C:C,C432,'BR DTG TRAYEMAN'!E:E)</f>
        <v>0</v>
      </c>
    </row>
    <row r="433" spans="1:8" ht="15.75" customHeight="1">
      <c r="A433" s="86" t="s">
        <v>1410</v>
      </c>
      <c r="B433" s="86" t="s">
        <v>948</v>
      </c>
      <c r="C433" s="86" t="s">
        <v>1410</v>
      </c>
      <c r="D433" s="86" t="s">
        <v>1411</v>
      </c>
      <c r="E433" s="87">
        <v>0</v>
      </c>
      <c r="F433" s="86" t="s">
        <v>1185</v>
      </c>
      <c r="H433" s="3">
        <f>E433+SUMIF('BR DTG TRAYEMAN'!C:C,C433,'BR DTG TRAYEMAN'!E:E)</f>
        <v>0</v>
      </c>
    </row>
    <row r="434" spans="1:8" ht="15.75" customHeight="1">
      <c r="A434" s="86" t="s">
        <v>952</v>
      </c>
      <c r="B434" s="86" t="s">
        <v>948</v>
      </c>
      <c r="C434" s="86" t="s">
        <v>952</v>
      </c>
      <c r="D434" s="86" t="s">
        <v>953</v>
      </c>
      <c r="E434" s="87">
        <v>0</v>
      </c>
      <c r="F434" s="86" t="s">
        <v>1185</v>
      </c>
      <c r="H434" s="3">
        <f>E434+SUMIF('BR DTG TRAYEMAN'!C:C,C434,'BR DTG TRAYEMAN'!E:E)</f>
        <v>0</v>
      </c>
    </row>
    <row r="435" spans="1:8" ht="15.75" customHeight="1">
      <c r="A435" s="86" t="s">
        <v>219</v>
      </c>
      <c r="B435" s="86" t="s">
        <v>948</v>
      </c>
      <c r="C435" s="86" t="s">
        <v>219</v>
      </c>
      <c r="D435" s="86" t="s">
        <v>954</v>
      </c>
      <c r="E435" s="87">
        <v>1</v>
      </c>
      <c r="F435" s="86" t="s">
        <v>1185</v>
      </c>
      <c r="H435" s="3">
        <f>E435+SUMIF('BR DTG TRAYEMAN'!C:C,C435,'BR DTG TRAYEMAN'!E:E)</f>
        <v>1</v>
      </c>
    </row>
    <row r="436" spans="1:8" ht="15.75" customHeight="1">
      <c r="A436" s="86" t="s">
        <v>1751</v>
      </c>
      <c r="B436" s="86" t="s">
        <v>948</v>
      </c>
      <c r="C436" s="86" t="s">
        <v>1751</v>
      </c>
      <c r="D436" s="86" t="s">
        <v>1752</v>
      </c>
      <c r="E436" s="87">
        <v>0</v>
      </c>
      <c r="F436" s="86" t="s">
        <v>1185</v>
      </c>
      <c r="H436" s="3">
        <f>E436+SUMIF('BR DTG TRAYEMAN'!C:C,C436,'BR DTG TRAYEMAN'!E:E)</f>
        <v>0</v>
      </c>
    </row>
    <row r="437" spans="1:8" ht="15.75" customHeight="1">
      <c r="A437" s="86" t="s">
        <v>3006</v>
      </c>
      <c r="B437" s="86" t="s">
        <v>948</v>
      </c>
      <c r="C437" s="86" t="s">
        <v>3006</v>
      </c>
      <c r="D437" s="86" t="s">
        <v>3007</v>
      </c>
      <c r="E437" s="87">
        <v>0</v>
      </c>
      <c r="F437" s="86" t="s">
        <v>1185</v>
      </c>
      <c r="H437" s="3">
        <f>E437+SUMIF('BR DTG TRAYEMAN'!C:C,C437,'BR DTG TRAYEMAN'!E:E)</f>
        <v>0</v>
      </c>
    </row>
    <row r="438" spans="1:8" ht="15.75" customHeight="1">
      <c r="A438" s="86" t="s">
        <v>220</v>
      </c>
      <c r="B438" s="86" t="s">
        <v>948</v>
      </c>
      <c r="C438" s="86" t="s">
        <v>220</v>
      </c>
      <c r="D438" s="86" t="s">
        <v>955</v>
      </c>
      <c r="E438" s="87">
        <v>0</v>
      </c>
      <c r="F438" s="86" t="s">
        <v>1185</v>
      </c>
      <c r="H438" s="3">
        <f>E438+SUMIF('BR DTG TRAYEMAN'!C:C,C438,'BR DTG TRAYEMAN'!E:E)</f>
        <v>0</v>
      </c>
    </row>
    <row r="439" spans="1:8" ht="15.75" customHeight="1">
      <c r="A439" s="86" t="s">
        <v>3008</v>
      </c>
      <c r="B439" s="86" t="s">
        <v>876</v>
      </c>
      <c r="C439" s="86" t="s">
        <v>3008</v>
      </c>
      <c r="D439" s="86" t="s">
        <v>3009</v>
      </c>
      <c r="E439" s="87">
        <v>0</v>
      </c>
      <c r="F439" s="86" t="s">
        <v>1185</v>
      </c>
      <c r="H439" s="3">
        <f>E439+SUMIF('BR DTG TRAYEMAN'!C:C,C439,'BR DTG TRAYEMAN'!E:E)</f>
        <v>0</v>
      </c>
    </row>
    <row r="440" spans="1:8" ht="15.75" customHeight="1">
      <c r="A440" s="86" t="s">
        <v>221</v>
      </c>
      <c r="B440" s="86" t="s">
        <v>948</v>
      </c>
      <c r="C440" s="86" t="s">
        <v>221</v>
      </c>
      <c r="D440" s="86" t="s">
        <v>956</v>
      </c>
      <c r="E440" s="87">
        <v>0</v>
      </c>
      <c r="F440" s="86" t="s">
        <v>1185</v>
      </c>
      <c r="H440" s="3">
        <f>E440+SUMIF('BR DTG TRAYEMAN'!C:C,C440,'BR DTG TRAYEMAN'!E:E)</f>
        <v>0</v>
      </c>
    </row>
    <row r="441" spans="1:8" ht="15.75" customHeight="1">
      <c r="A441" s="86" t="s">
        <v>222</v>
      </c>
      <c r="B441" s="86" t="s">
        <v>948</v>
      </c>
      <c r="C441" s="86" t="s">
        <v>222</v>
      </c>
      <c r="D441" s="86" t="s">
        <v>957</v>
      </c>
      <c r="E441" s="87">
        <v>1</v>
      </c>
      <c r="F441" s="86" t="s">
        <v>1185</v>
      </c>
      <c r="H441" s="3">
        <f>E441+SUMIF('BR DTG TRAYEMAN'!C:C,C441,'BR DTG TRAYEMAN'!E:E)</f>
        <v>1</v>
      </c>
    </row>
    <row r="442" spans="1:8" ht="15.75" customHeight="1">
      <c r="A442" s="86" t="s">
        <v>1754</v>
      </c>
      <c r="B442" s="86" t="s">
        <v>948</v>
      </c>
      <c r="C442" s="86" t="s">
        <v>1754</v>
      </c>
      <c r="D442" s="86" t="s">
        <v>1755</v>
      </c>
      <c r="E442" s="87">
        <v>0</v>
      </c>
      <c r="F442" s="86" t="s">
        <v>1185</v>
      </c>
      <c r="H442" s="3">
        <f>E442+SUMIF('BR DTG TRAYEMAN'!C:C,C442,'BR DTG TRAYEMAN'!E:E)</f>
        <v>0</v>
      </c>
    </row>
    <row r="443" spans="1:8" ht="15.75" customHeight="1">
      <c r="A443" s="86" t="s">
        <v>223</v>
      </c>
      <c r="B443" s="86" t="s">
        <v>948</v>
      </c>
      <c r="C443" s="86" t="s">
        <v>223</v>
      </c>
      <c r="D443" s="86" t="s">
        <v>958</v>
      </c>
      <c r="E443" s="87">
        <v>0</v>
      </c>
      <c r="F443" s="86" t="s">
        <v>1185</v>
      </c>
      <c r="H443" s="3">
        <f>E443+SUMIF('BR DTG TRAYEMAN'!C:C,C443,'BR DTG TRAYEMAN'!E:E)</f>
        <v>0</v>
      </c>
    </row>
    <row r="444" spans="1:8" ht="15.75" customHeight="1">
      <c r="A444" s="86" t="s">
        <v>224</v>
      </c>
      <c r="B444" s="86" t="s">
        <v>948</v>
      </c>
      <c r="C444" s="86" t="s">
        <v>224</v>
      </c>
      <c r="D444" s="86" t="s">
        <v>959</v>
      </c>
      <c r="E444" s="87">
        <v>0</v>
      </c>
      <c r="F444" s="86" t="s">
        <v>226</v>
      </c>
      <c r="H444" s="3">
        <f>E444+SUMIF('BR DTG TRAYEMAN'!C:C,C444,'BR DTG TRAYEMAN'!E:E)</f>
        <v>0</v>
      </c>
    </row>
    <row r="445" spans="1:8" ht="15.75" customHeight="1">
      <c r="A445" s="86" t="s">
        <v>225</v>
      </c>
      <c r="B445" s="86" t="s">
        <v>948</v>
      </c>
      <c r="C445" s="86" t="s">
        <v>225</v>
      </c>
      <c r="D445" s="86" t="s">
        <v>960</v>
      </c>
      <c r="E445" s="87">
        <v>1</v>
      </c>
      <c r="F445" s="86" t="s">
        <v>1185</v>
      </c>
      <c r="H445" s="3">
        <f>E445+SUMIF('BR DTG TRAYEMAN'!C:C,C445,'BR DTG TRAYEMAN'!E:E)</f>
        <v>1</v>
      </c>
    </row>
    <row r="446" spans="1:8" ht="15.75" customHeight="1">
      <c r="A446" s="86" t="s">
        <v>3012</v>
      </c>
      <c r="B446" s="86" t="s">
        <v>948</v>
      </c>
      <c r="C446" s="86" t="s">
        <v>3012</v>
      </c>
      <c r="D446" s="86" t="s">
        <v>960</v>
      </c>
      <c r="E446" s="87">
        <v>0</v>
      </c>
      <c r="F446" s="86" t="s">
        <v>1185</v>
      </c>
      <c r="H446" s="3">
        <f>E446+SUMIF('BR DTG TRAYEMAN'!C:C,C446,'BR DTG TRAYEMAN'!E:E)</f>
        <v>0</v>
      </c>
    </row>
    <row r="447" spans="1:8" ht="15.75" customHeight="1">
      <c r="A447" s="86" t="s">
        <v>226</v>
      </c>
      <c r="B447" s="86" t="s">
        <v>948</v>
      </c>
      <c r="C447" s="86" t="s">
        <v>226</v>
      </c>
      <c r="D447" s="86" t="s">
        <v>959</v>
      </c>
      <c r="E447" s="87">
        <v>0</v>
      </c>
      <c r="F447" s="86" t="s">
        <v>226</v>
      </c>
      <c r="H447" s="3">
        <f>E447+SUMIF('BR DTG TRAYEMAN'!C:C,C447,'BR DTG TRAYEMAN'!E:E)</f>
        <v>0</v>
      </c>
    </row>
    <row r="448" spans="1:8" ht="15.75" customHeight="1">
      <c r="A448" s="86" t="s">
        <v>227</v>
      </c>
      <c r="B448" s="86" t="s">
        <v>948</v>
      </c>
      <c r="C448" s="86" t="s">
        <v>227</v>
      </c>
      <c r="D448" s="86" t="s">
        <v>961</v>
      </c>
      <c r="E448" s="87">
        <v>0</v>
      </c>
      <c r="F448" s="86" t="s">
        <v>227</v>
      </c>
      <c r="H448" s="3">
        <f>E448+SUMIF('BR DTG TRAYEMAN'!C:C,C448,'BR DTG TRAYEMAN'!E:E)</f>
        <v>0</v>
      </c>
    </row>
    <row r="449" spans="1:8" ht="15.75" customHeight="1">
      <c r="A449" s="86" t="s">
        <v>228</v>
      </c>
      <c r="B449" s="86" t="s">
        <v>948</v>
      </c>
      <c r="C449" s="86" t="s">
        <v>228</v>
      </c>
      <c r="D449" s="86" t="s">
        <v>962</v>
      </c>
      <c r="E449" s="87">
        <v>0</v>
      </c>
      <c r="F449" s="86" t="s">
        <v>1185</v>
      </c>
      <c r="H449" s="3">
        <f>E449+SUMIF('BR DTG TRAYEMAN'!C:C,C449,'BR DTG TRAYEMAN'!E:E)</f>
        <v>0</v>
      </c>
    </row>
    <row r="450" spans="1:8" ht="15.75" customHeight="1">
      <c r="A450" s="86" t="s">
        <v>963</v>
      </c>
      <c r="B450" s="86" t="s">
        <v>948</v>
      </c>
      <c r="C450" s="86" t="s">
        <v>963</v>
      </c>
      <c r="D450" s="86" t="s">
        <v>964</v>
      </c>
      <c r="E450" s="87">
        <v>0</v>
      </c>
      <c r="F450" s="86" t="s">
        <v>1185</v>
      </c>
      <c r="H450" s="3">
        <f>E450+SUMIF('BR DTG TRAYEMAN'!C:C,C450,'BR DTG TRAYEMAN'!E:E)</f>
        <v>0</v>
      </c>
    </row>
    <row r="451" spans="1:8" ht="15.75" customHeight="1">
      <c r="A451" s="86" t="s">
        <v>639</v>
      </c>
      <c r="B451" s="86" t="s">
        <v>948</v>
      </c>
      <c r="C451" s="86" t="s">
        <v>639</v>
      </c>
      <c r="D451" s="86" t="s">
        <v>965</v>
      </c>
      <c r="E451" s="87">
        <v>0</v>
      </c>
      <c r="F451" s="86" t="s">
        <v>1959</v>
      </c>
      <c r="H451" s="3">
        <f>E451+SUMIF('BR DTG TRAYEMAN'!C:C,C451,'BR DTG TRAYEMAN'!E:E)</f>
        <v>0</v>
      </c>
    </row>
    <row r="452" spans="1:8" ht="15.75" customHeight="1">
      <c r="A452" s="86" t="s">
        <v>1959</v>
      </c>
      <c r="B452" s="86" t="s">
        <v>948</v>
      </c>
      <c r="C452" s="86" t="s">
        <v>1959</v>
      </c>
      <c r="D452" s="86" t="s">
        <v>1960</v>
      </c>
      <c r="E452" s="87">
        <v>1</v>
      </c>
      <c r="F452" s="86" t="s">
        <v>1959</v>
      </c>
      <c r="H452" s="3">
        <f>E452+SUMIF('BR DTG TRAYEMAN'!C:C,C452,'BR DTG TRAYEMAN'!E:E)</f>
        <v>1</v>
      </c>
    </row>
    <row r="453" spans="1:8" ht="15.75" customHeight="1">
      <c r="A453" s="86" t="s">
        <v>229</v>
      </c>
      <c r="B453" s="86" t="s">
        <v>948</v>
      </c>
      <c r="C453" s="86" t="s">
        <v>229</v>
      </c>
      <c r="D453" s="86" t="s">
        <v>966</v>
      </c>
      <c r="E453" s="87">
        <v>1</v>
      </c>
      <c r="F453" s="86" t="s">
        <v>1185</v>
      </c>
      <c r="H453" s="3">
        <f>E453+SUMIF('BR DTG TRAYEMAN'!C:C,C453,'BR DTG TRAYEMAN'!E:E)</f>
        <v>1</v>
      </c>
    </row>
    <row r="454" spans="1:8" ht="15.75" customHeight="1">
      <c r="A454" s="86" t="s">
        <v>230</v>
      </c>
      <c r="B454" s="86" t="s">
        <v>948</v>
      </c>
      <c r="C454" s="86" t="s">
        <v>230</v>
      </c>
      <c r="D454" s="86" t="s">
        <v>967</v>
      </c>
      <c r="E454" s="87">
        <v>0</v>
      </c>
      <c r="F454" s="86" t="s">
        <v>1185</v>
      </c>
      <c r="H454" s="3">
        <f>E454+SUMIF('BR DTG TRAYEMAN'!C:C,C454,'BR DTG TRAYEMAN'!E:E)</f>
        <v>0</v>
      </c>
    </row>
    <row r="455" spans="1:8" ht="15.75" customHeight="1">
      <c r="A455" s="86" t="s">
        <v>1412</v>
      </c>
      <c r="B455" s="86" t="s">
        <v>948</v>
      </c>
      <c r="C455" s="86" t="s">
        <v>1412</v>
      </c>
      <c r="D455" s="86" t="s">
        <v>1413</v>
      </c>
      <c r="E455" s="87">
        <v>0</v>
      </c>
      <c r="F455" s="86" t="s">
        <v>227</v>
      </c>
      <c r="H455" s="3">
        <f>E455+SUMIF('BR DTG TRAYEMAN'!C:C,C455,'BR DTG TRAYEMAN'!E:E)</f>
        <v>0</v>
      </c>
    </row>
    <row r="456" spans="1:8" ht="15.75" customHeight="1">
      <c r="A456" s="86" t="s">
        <v>1757</v>
      </c>
      <c r="B456" s="86" t="s">
        <v>948</v>
      </c>
      <c r="C456" s="86" t="s">
        <v>1757</v>
      </c>
      <c r="D456" s="86" t="s">
        <v>1758</v>
      </c>
      <c r="E456" s="87">
        <v>0</v>
      </c>
      <c r="F456" s="86" t="s">
        <v>1185</v>
      </c>
      <c r="H456" s="3">
        <f>E456+SUMIF('BR DTG TRAYEMAN'!C:C,C456,'BR DTG TRAYEMAN'!E:E)</f>
        <v>0</v>
      </c>
    </row>
    <row r="457" spans="1:8" ht="15.75" customHeight="1">
      <c r="A457" s="86" t="s">
        <v>231</v>
      </c>
      <c r="B457" s="86" t="s">
        <v>948</v>
      </c>
      <c r="C457" s="86" t="s">
        <v>231</v>
      </c>
      <c r="D457" s="86" t="s">
        <v>968</v>
      </c>
      <c r="E457" s="87">
        <v>0</v>
      </c>
      <c r="F457" s="86" t="s">
        <v>1185</v>
      </c>
      <c r="H457" s="3">
        <f>E457+SUMIF('BR DTG TRAYEMAN'!C:C,C457,'BR DTG TRAYEMAN'!E:E)</f>
        <v>0</v>
      </c>
    </row>
    <row r="458" spans="1:8" ht="15.75" customHeight="1">
      <c r="A458" s="86" t="s">
        <v>3015</v>
      </c>
      <c r="B458" s="86" t="s">
        <v>948</v>
      </c>
      <c r="C458" s="86" t="s">
        <v>3015</v>
      </c>
      <c r="D458" s="86" t="s">
        <v>3016</v>
      </c>
      <c r="E458" s="87">
        <v>0</v>
      </c>
      <c r="F458" s="86" t="s">
        <v>1185</v>
      </c>
      <c r="H458" s="3">
        <f>E458+SUMIF('BR DTG TRAYEMAN'!C:C,C458,'BR DTG TRAYEMAN'!E:E)</f>
        <v>0</v>
      </c>
    </row>
    <row r="459" spans="1:8" ht="15.75" customHeight="1">
      <c r="A459" s="86" t="s">
        <v>232</v>
      </c>
      <c r="B459" s="86" t="s">
        <v>948</v>
      </c>
      <c r="C459" s="86" t="s">
        <v>232</v>
      </c>
      <c r="D459" s="86" t="s">
        <v>969</v>
      </c>
      <c r="E459" s="87">
        <v>0</v>
      </c>
      <c r="F459" s="86" t="s">
        <v>1185</v>
      </c>
      <c r="H459" s="3">
        <f>E459+SUMIF('BR DTG TRAYEMAN'!C:C,C459,'BR DTG TRAYEMAN'!E:E)</f>
        <v>0</v>
      </c>
    </row>
    <row r="460" spans="1:8" ht="15.75" customHeight="1">
      <c r="A460" s="86" t="s">
        <v>498</v>
      </c>
      <c r="B460" s="86" t="s">
        <v>948</v>
      </c>
      <c r="C460" s="86" t="s">
        <v>498</v>
      </c>
      <c r="D460" s="86" t="s">
        <v>1414</v>
      </c>
      <c r="E460" s="87">
        <v>0</v>
      </c>
      <c r="F460" s="86" t="s">
        <v>1185</v>
      </c>
      <c r="H460" s="3">
        <f>E460+SUMIF('BR DTG TRAYEMAN'!C:C,C460,'BR DTG TRAYEMAN'!E:E)</f>
        <v>0</v>
      </c>
    </row>
    <row r="461" spans="1:8" ht="15.75" customHeight="1">
      <c r="A461" s="86" t="s">
        <v>3019</v>
      </c>
      <c r="B461" s="86" t="s">
        <v>876</v>
      </c>
      <c r="C461" s="86" t="s">
        <v>3019</v>
      </c>
      <c r="D461" s="86" t="s">
        <v>970</v>
      </c>
      <c r="E461" s="87">
        <v>0</v>
      </c>
      <c r="F461" s="86" t="s">
        <v>1185</v>
      </c>
      <c r="H461" s="3">
        <f>E461+SUMIF('BR DTG TRAYEMAN'!C:C,C461,'BR DTG TRAYEMAN'!E:E)</f>
        <v>0</v>
      </c>
    </row>
    <row r="462" spans="1:8" ht="15.75" customHeight="1">
      <c r="A462" s="86" t="s">
        <v>233</v>
      </c>
      <c r="B462" s="86" t="s">
        <v>948</v>
      </c>
      <c r="C462" s="86" t="s">
        <v>233</v>
      </c>
      <c r="D462" s="86" t="s">
        <v>971</v>
      </c>
      <c r="E462" s="87">
        <v>0</v>
      </c>
      <c r="F462" s="86" t="s">
        <v>1185</v>
      </c>
      <c r="H462" s="3">
        <f>E462+SUMIF('BR DTG TRAYEMAN'!C:C,C462,'BR DTG TRAYEMAN'!E:E)</f>
        <v>0</v>
      </c>
    </row>
    <row r="463" spans="1:8" ht="15.75" customHeight="1">
      <c r="A463" s="86" t="s">
        <v>8846</v>
      </c>
      <c r="B463" s="86" t="s">
        <v>876</v>
      </c>
      <c r="C463" s="86" t="s">
        <v>8846</v>
      </c>
      <c r="D463" s="86" t="s">
        <v>8847</v>
      </c>
      <c r="E463" s="87">
        <v>0</v>
      </c>
      <c r="F463" s="86" t="s">
        <v>1185</v>
      </c>
      <c r="H463" s="3">
        <f>E463+SUMIF('BR DTG TRAYEMAN'!C:C,C463,'BR DTG TRAYEMAN'!E:E)</f>
        <v>0</v>
      </c>
    </row>
    <row r="464" spans="1:8" ht="15.75" customHeight="1">
      <c r="A464" s="86" t="s">
        <v>234</v>
      </c>
      <c r="B464" s="86" t="s">
        <v>948</v>
      </c>
      <c r="C464" s="86" t="s">
        <v>234</v>
      </c>
      <c r="D464" s="86" t="s">
        <v>972</v>
      </c>
      <c r="E464" s="87">
        <v>0</v>
      </c>
      <c r="F464" s="86" t="s">
        <v>1185</v>
      </c>
      <c r="H464" s="3">
        <f>E464+SUMIF('BR DTG TRAYEMAN'!C:C,C464,'BR DTG TRAYEMAN'!E:E)</f>
        <v>0</v>
      </c>
    </row>
    <row r="465" spans="1:8" ht="15.75" customHeight="1">
      <c r="A465" s="86" t="s">
        <v>235</v>
      </c>
      <c r="B465" s="86" t="s">
        <v>948</v>
      </c>
      <c r="C465" s="86" t="s">
        <v>235</v>
      </c>
      <c r="D465" s="86" t="s">
        <v>973</v>
      </c>
      <c r="E465" s="87">
        <v>0</v>
      </c>
      <c r="F465" s="86" t="s">
        <v>1185</v>
      </c>
      <c r="H465" s="3">
        <f>E465+SUMIF('BR DTG TRAYEMAN'!C:C,C465,'BR DTG TRAYEMAN'!E:E)</f>
        <v>0</v>
      </c>
    </row>
    <row r="466" spans="1:8" ht="15.75" customHeight="1">
      <c r="A466" s="86" t="s">
        <v>236</v>
      </c>
      <c r="B466" s="86" t="s">
        <v>948</v>
      </c>
      <c r="C466" s="86" t="s">
        <v>236</v>
      </c>
      <c r="D466" s="86" t="s">
        <v>970</v>
      </c>
      <c r="E466" s="87">
        <v>3</v>
      </c>
      <c r="F466" s="86" t="s">
        <v>1185</v>
      </c>
      <c r="H466" s="3">
        <f>E466+SUMIF('BR DTG TRAYEMAN'!C:C,C466,'BR DTG TRAYEMAN'!E:E)</f>
        <v>3</v>
      </c>
    </row>
    <row r="467" spans="1:8" ht="15.75" customHeight="1">
      <c r="A467" s="86" t="s">
        <v>237</v>
      </c>
      <c r="B467" s="86" t="s">
        <v>948</v>
      </c>
      <c r="C467" s="86" t="s">
        <v>237</v>
      </c>
      <c r="D467" s="86" t="s">
        <v>974</v>
      </c>
      <c r="E467" s="87">
        <v>0</v>
      </c>
      <c r="F467" s="86" t="s">
        <v>1185</v>
      </c>
      <c r="H467" s="3">
        <f>E467+SUMIF('BR DTG TRAYEMAN'!C:C,C467,'BR DTG TRAYEMAN'!E:E)</f>
        <v>0</v>
      </c>
    </row>
    <row r="468" spans="1:8" ht="15.75" customHeight="1">
      <c r="A468" s="86" t="s">
        <v>3020</v>
      </c>
      <c r="B468" s="86" t="s">
        <v>876</v>
      </c>
      <c r="C468" s="86" t="s">
        <v>3020</v>
      </c>
      <c r="D468" s="86" t="s">
        <v>3021</v>
      </c>
      <c r="E468" s="87">
        <v>0</v>
      </c>
      <c r="F468" s="86" t="s">
        <v>1185</v>
      </c>
      <c r="H468" s="3">
        <f>E468+SUMIF('BR DTG TRAYEMAN'!C:C,C468,'BR DTG TRAYEMAN'!E:E)</f>
        <v>0</v>
      </c>
    </row>
    <row r="469" spans="1:8" ht="15.75" customHeight="1">
      <c r="A469" s="86" t="s">
        <v>975</v>
      </c>
      <c r="B469" s="86" t="s">
        <v>948</v>
      </c>
      <c r="C469" s="86" t="s">
        <v>975</v>
      </c>
      <c r="D469" s="86" t="s">
        <v>976</v>
      </c>
      <c r="E469" s="87">
        <v>0</v>
      </c>
      <c r="F469" s="86" t="s">
        <v>1185</v>
      </c>
      <c r="H469" s="3">
        <f>E469+SUMIF('BR DTG TRAYEMAN'!C:C,C469,'BR DTG TRAYEMAN'!E:E)</f>
        <v>0</v>
      </c>
    </row>
    <row r="470" spans="1:8" ht="15.75" customHeight="1">
      <c r="A470" s="86" t="s">
        <v>238</v>
      </c>
      <c r="B470" s="86" t="s">
        <v>948</v>
      </c>
      <c r="C470" s="86" t="s">
        <v>238</v>
      </c>
      <c r="D470" s="86" t="s">
        <v>977</v>
      </c>
      <c r="E470" s="87">
        <v>0</v>
      </c>
      <c r="F470" s="86" t="s">
        <v>1185</v>
      </c>
      <c r="H470" s="3">
        <f>E470+SUMIF('BR DTG TRAYEMAN'!C:C,C470,'BR DTG TRAYEMAN'!E:E)</f>
        <v>0</v>
      </c>
    </row>
    <row r="471" spans="1:8" ht="15.75" customHeight="1">
      <c r="A471" s="86" t="s">
        <v>3022</v>
      </c>
      <c r="B471" s="86" t="s">
        <v>948</v>
      </c>
      <c r="C471" s="86" t="s">
        <v>3022</v>
      </c>
      <c r="D471" s="86" t="s">
        <v>3023</v>
      </c>
      <c r="E471" s="87">
        <v>0</v>
      </c>
      <c r="F471" s="86" t="s">
        <v>1185</v>
      </c>
      <c r="H471" s="3">
        <f>E471+SUMIF('BR DTG TRAYEMAN'!C:C,C471,'BR DTG TRAYEMAN'!E:E)</f>
        <v>0</v>
      </c>
    </row>
    <row r="472" spans="1:8" ht="15.75" customHeight="1">
      <c r="A472" s="86" t="s">
        <v>239</v>
      </c>
      <c r="B472" s="86" t="s">
        <v>948</v>
      </c>
      <c r="C472" s="86" t="s">
        <v>239</v>
      </c>
      <c r="D472" s="86" t="s">
        <v>978</v>
      </c>
      <c r="E472" s="87">
        <v>0</v>
      </c>
      <c r="F472" s="86" t="s">
        <v>1185</v>
      </c>
      <c r="H472" s="3">
        <f>E472+SUMIF('BR DTG TRAYEMAN'!C:C,C472,'BR DTG TRAYEMAN'!E:E)</f>
        <v>0</v>
      </c>
    </row>
    <row r="473" spans="1:8" ht="15.75" customHeight="1">
      <c r="A473" s="86" t="s">
        <v>3024</v>
      </c>
      <c r="B473" s="86" t="s">
        <v>876</v>
      </c>
      <c r="C473" s="86" t="s">
        <v>3024</v>
      </c>
      <c r="D473" s="86" t="s">
        <v>3025</v>
      </c>
      <c r="E473" s="87">
        <v>0</v>
      </c>
      <c r="F473" s="86" t="s">
        <v>1185</v>
      </c>
      <c r="H473" s="3">
        <f>E473+SUMIF('BR DTG TRAYEMAN'!C:C,C473,'BR DTG TRAYEMAN'!E:E)</f>
        <v>0</v>
      </c>
    </row>
    <row r="474" spans="1:8" ht="15.75" customHeight="1">
      <c r="A474" s="86" t="s">
        <v>8848</v>
      </c>
      <c r="B474" s="86" t="s">
        <v>876</v>
      </c>
      <c r="C474" s="86" t="s">
        <v>8848</v>
      </c>
      <c r="D474" s="86" t="s">
        <v>8849</v>
      </c>
      <c r="E474" s="87">
        <v>0</v>
      </c>
      <c r="F474" s="86" t="s">
        <v>1185</v>
      </c>
      <c r="H474" s="3">
        <f>E474+SUMIF('BR DTG TRAYEMAN'!C:C,C474,'BR DTG TRAYEMAN'!E:E)</f>
        <v>0</v>
      </c>
    </row>
    <row r="475" spans="1:8" ht="15.75" customHeight="1">
      <c r="A475" s="86" t="s">
        <v>1759</v>
      </c>
      <c r="B475" s="86" t="s">
        <v>876</v>
      </c>
      <c r="C475" s="86" t="s">
        <v>1759</v>
      </c>
      <c r="D475" s="86" t="s">
        <v>1760</v>
      </c>
      <c r="E475" s="87">
        <v>3</v>
      </c>
      <c r="F475" s="86" t="s">
        <v>1185</v>
      </c>
      <c r="H475" s="3">
        <f>E475+SUMIF('BR DTG TRAYEMAN'!C:C,C475,'BR DTG TRAYEMAN'!E:E)</f>
        <v>3</v>
      </c>
    </row>
    <row r="476" spans="1:8" ht="15.75" customHeight="1">
      <c r="A476" s="86" t="s">
        <v>3026</v>
      </c>
      <c r="B476" s="86" t="s">
        <v>876</v>
      </c>
      <c r="C476" s="86" t="s">
        <v>3026</v>
      </c>
      <c r="D476" s="86" t="s">
        <v>3027</v>
      </c>
      <c r="E476" s="87">
        <v>0</v>
      </c>
      <c r="F476" s="86" t="s">
        <v>1185</v>
      </c>
      <c r="H476" s="3">
        <f>E476+SUMIF('BR DTG TRAYEMAN'!C:C,C476,'BR DTG TRAYEMAN'!E:E)</f>
        <v>0</v>
      </c>
    </row>
    <row r="477" spans="1:8" ht="15.75" customHeight="1">
      <c r="A477" s="86" t="s">
        <v>3030</v>
      </c>
      <c r="B477" s="86" t="s">
        <v>876</v>
      </c>
      <c r="C477" s="86" t="s">
        <v>3030</v>
      </c>
      <c r="D477" s="86" t="s">
        <v>3031</v>
      </c>
      <c r="E477" s="87">
        <v>0</v>
      </c>
      <c r="F477" s="86" t="s">
        <v>1185</v>
      </c>
      <c r="H477" s="3">
        <f>E477+SUMIF('BR DTG TRAYEMAN'!C:C,C477,'BR DTG TRAYEMAN'!E:E)</f>
        <v>0</v>
      </c>
    </row>
    <row r="478" spans="1:8" ht="15.75" customHeight="1">
      <c r="A478" s="86" t="s">
        <v>3032</v>
      </c>
      <c r="B478" s="86" t="s">
        <v>876</v>
      </c>
      <c r="C478" s="86" t="s">
        <v>3032</v>
      </c>
      <c r="D478" s="86" t="s">
        <v>3033</v>
      </c>
      <c r="E478" s="87">
        <v>0</v>
      </c>
      <c r="F478" s="86" t="s">
        <v>1185</v>
      </c>
      <c r="H478" s="3">
        <f>E478+SUMIF('BR DTG TRAYEMAN'!C:C,C478,'BR DTG TRAYEMAN'!E:E)</f>
        <v>0</v>
      </c>
    </row>
    <row r="479" spans="1:8" ht="15.75" customHeight="1">
      <c r="A479" s="86" t="s">
        <v>3036</v>
      </c>
      <c r="B479" s="86" t="s">
        <v>876</v>
      </c>
      <c r="C479" s="86" t="s">
        <v>3036</v>
      </c>
      <c r="D479" s="86" t="s">
        <v>3037</v>
      </c>
      <c r="E479" s="87">
        <v>0</v>
      </c>
      <c r="F479" s="86" t="s">
        <v>1185</v>
      </c>
      <c r="H479" s="3">
        <f>E479+SUMIF('BR DTG TRAYEMAN'!C:C,C479,'BR DTG TRAYEMAN'!E:E)</f>
        <v>0</v>
      </c>
    </row>
    <row r="480" spans="1:8" ht="15.75" customHeight="1">
      <c r="A480" s="86" t="s">
        <v>8850</v>
      </c>
      <c r="B480" s="86" t="s">
        <v>876</v>
      </c>
      <c r="C480" s="86" t="s">
        <v>8850</v>
      </c>
      <c r="D480" s="86" t="s">
        <v>8851</v>
      </c>
      <c r="E480" s="87">
        <v>0</v>
      </c>
      <c r="F480" s="86" t="s">
        <v>1185</v>
      </c>
      <c r="H480" s="3">
        <f>E480+SUMIF('BR DTG TRAYEMAN'!C:C,C480,'BR DTG TRAYEMAN'!E:E)</f>
        <v>0</v>
      </c>
    </row>
    <row r="481" spans="1:8" ht="15.75" customHeight="1">
      <c r="A481" s="86" t="s">
        <v>824</v>
      </c>
      <c r="B481" s="86" t="s">
        <v>876</v>
      </c>
      <c r="C481" s="86" t="s">
        <v>824</v>
      </c>
      <c r="D481" s="86" t="s">
        <v>825</v>
      </c>
      <c r="E481" s="87">
        <v>0</v>
      </c>
      <c r="F481" s="86" t="s">
        <v>1185</v>
      </c>
      <c r="H481" s="3">
        <f>E481+SUMIF('BR DTG TRAYEMAN'!C:C,C481,'BR DTG TRAYEMAN'!E:E)</f>
        <v>0</v>
      </c>
    </row>
    <row r="482" spans="1:8" ht="15.75" customHeight="1">
      <c r="A482" s="86" t="s">
        <v>2118</v>
      </c>
      <c r="B482" s="86" t="s">
        <v>984</v>
      </c>
      <c r="C482" s="86" t="s">
        <v>2118</v>
      </c>
      <c r="D482" s="86" t="s">
        <v>2119</v>
      </c>
      <c r="E482" s="87">
        <v>0</v>
      </c>
      <c r="F482" s="86" t="s">
        <v>1185</v>
      </c>
      <c r="H482" s="3">
        <f>E482+SUMIF('BR DTG TRAYEMAN'!C:C,C482,'BR DTG TRAYEMAN'!E:E)</f>
        <v>0</v>
      </c>
    </row>
    <row r="483" spans="1:8" ht="15.75" customHeight="1">
      <c r="A483" s="86" t="s">
        <v>3044</v>
      </c>
      <c r="B483" s="86" t="s">
        <v>876</v>
      </c>
      <c r="C483" s="86" t="s">
        <v>3044</v>
      </c>
      <c r="D483" s="86" t="s">
        <v>1415</v>
      </c>
      <c r="E483" s="87">
        <v>0</v>
      </c>
      <c r="F483" s="86" t="s">
        <v>1185</v>
      </c>
      <c r="H483" s="3">
        <f>E483+SUMIF('BR DTG TRAYEMAN'!C:C,C483,'BR DTG TRAYEMAN'!E:E)</f>
        <v>0</v>
      </c>
    </row>
    <row r="484" spans="1:8" ht="15.75" customHeight="1">
      <c r="A484" s="86" t="s">
        <v>3045</v>
      </c>
      <c r="B484" s="86" t="s">
        <v>876</v>
      </c>
      <c r="C484" s="86" t="s">
        <v>3045</v>
      </c>
      <c r="D484" s="86" t="s">
        <v>3046</v>
      </c>
      <c r="E484" s="87">
        <v>0</v>
      </c>
      <c r="F484" s="86" t="s">
        <v>1185</v>
      </c>
      <c r="H484" s="3">
        <f>E484+SUMIF('BR DTG TRAYEMAN'!C:C,C484,'BR DTG TRAYEMAN'!E:E)</f>
        <v>0</v>
      </c>
    </row>
    <row r="485" spans="1:8" ht="15.75" customHeight="1">
      <c r="A485" s="86" t="s">
        <v>3047</v>
      </c>
      <c r="B485" s="86" t="s">
        <v>876</v>
      </c>
      <c r="C485" s="86" t="s">
        <v>3047</v>
      </c>
      <c r="D485" s="86" t="s">
        <v>3048</v>
      </c>
      <c r="E485" s="87">
        <v>0</v>
      </c>
      <c r="F485" s="86" t="s">
        <v>1185</v>
      </c>
      <c r="H485" s="3">
        <f>E485+SUMIF('BR DTG TRAYEMAN'!C:C,C485,'BR DTG TRAYEMAN'!E:E)</f>
        <v>0</v>
      </c>
    </row>
    <row r="486" spans="1:8" ht="15.75" customHeight="1">
      <c r="A486" s="86" t="s">
        <v>1416</v>
      </c>
      <c r="B486" s="86" t="s">
        <v>948</v>
      </c>
      <c r="C486" s="86" t="s">
        <v>1416</v>
      </c>
      <c r="D486" s="86" t="s">
        <v>979</v>
      </c>
      <c r="E486" s="87">
        <v>0</v>
      </c>
      <c r="F486" s="86" t="s">
        <v>2327</v>
      </c>
      <c r="H486" s="3">
        <f>E486+SUMIF('BR DTG TRAYEMAN'!C:C,C486,'BR DTG TRAYEMAN'!E:E)</f>
        <v>0</v>
      </c>
    </row>
    <row r="487" spans="1:8" ht="15.75" customHeight="1">
      <c r="A487" s="86" t="s">
        <v>8852</v>
      </c>
      <c r="B487" s="86" t="s">
        <v>876</v>
      </c>
      <c r="C487" s="86" t="s">
        <v>8852</v>
      </c>
      <c r="D487" s="86" t="s">
        <v>8853</v>
      </c>
      <c r="E487" s="87">
        <v>0</v>
      </c>
      <c r="F487" s="86" t="s">
        <v>1185</v>
      </c>
      <c r="H487" s="3">
        <f>E487+SUMIF('BR DTG TRAYEMAN'!C:C,C487,'BR DTG TRAYEMAN'!E:E)</f>
        <v>0</v>
      </c>
    </row>
    <row r="488" spans="1:8" ht="15.75" customHeight="1">
      <c r="A488" s="86" t="s">
        <v>826</v>
      </c>
      <c r="B488" s="86" t="s">
        <v>876</v>
      </c>
      <c r="C488" s="86" t="s">
        <v>826</v>
      </c>
      <c r="D488" s="86" t="s">
        <v>827</v>
      </c>
      <c r="E488" s="87">
        <v>0</v>
      </c>
      <c r="F488" s="86" t="s">
        <v>1185</v>
      </c>
      <c r="H488" s="3">
        <f>E488+SUMIF('BR DTG TRAYEMAN'!C:C,C488,'BR DTG TRAYEMAN'!E:E)</f>
        <v>0</v>
      </c>
    </row>
    <row r="489" spans="1:8" ht="15.75" customHeight="1">
      <c r="A489" s="86" t="s">
        <v>1417</v>
      </c>
      <c r="B489" s="86" t="s">
        <v>948</v>
      </c>
      <c r="C489" s="86" t="s">
        <v>1417</v>
      </c>
      <c r="D489" s="86" t="s">
        <v>1418</v>
      </c>
      <c r="E489" s="87">
        <v>0</v>
      </c>
      <c r="F489" s="86" t="s">
        <v>1185</v>
      </c>
      <c r="H489" s="3">
        <f>E489+SUMIF('BR DTG TRAYEMAN'!C:C,C489,'BR DTG TRAYEMAN'!E:E)</f>
        <v>0</v>
      </c>
    </row>
    <row r="490" spans="1:8" ht="15.75" customHeight="1">
      <c r="A490" s="86" t="s">
        <v>240</v>
      </c>
      <c r="B490" s="86" t="s">
        <v>948</v>
      </c>
      <c r="C490" s="86" t="s">
        <v>240</v>
      </c>
      <c r="D490" s="86" t="s">
        <v>980</v>
      </c>
      <c r="E490" s="87">
        <v>1</v>
      </c>
      <c r="F490" s="86" t="s">
        <v>1185</v>
      </c>
      <c r="H490" s="3">
        <f>E490+SUMIF('BR DTG TRAYEMAN'!C:C,C490,'BR DTG TRAYEMAN'!E:E)</f>
        <v>1</v>
      </c>
    </row>
    <row r="491" spans="1:8" ht="15.75" customHeight="1">
      <c r="A491" s="86" t="s">
        <v>2327</v>
      </c>
      <c r="B491" s="86" t="s">
        <v>948</v>
      </c>
      <c r="C491" s="86" t="s">
        <v>2327</v>
      </c>
      <c r="D491" s="86" t="s">
        <v>979</v>
      </c>
      <c r="E491" s="87">
        <v>0</v>
      </c>
      <c r="F491" s="86" t="s">
        <v>2327</v>
      </c>
      <c r="H491" s="3">
        <f>E491+SUMIF('BR DTG TRAYEMAN'!C:C,C491,'BR DTG TRAYEMAN'!E:E)</f>
        <v>0</v>
      </c>
    </row>
    <row r="492" spans="1:8" ht="15.75" customHeight="1">
      <c r="A492" s="86" t="s">
        <v>547</v>
      </c>
      <c r="B492" s="86" t="s">
        <v>948</v>
      </c>
      <c r="C492" s="86" t="s">
        <v>547</v>
      </c>
      <c r="D492" s="86" t="s">
        <v>981</v>
      </c>
      <c r="E492" s="87">
        <v>0</v>
      </c>
      <c r="F492" s="86" t="s">
        <v>1185</v>
      </c>
      <c r="H492" s="3">
        <f>E492+SUMIF('BR DTG TRAYEMAN'!C:C,C492,'BR DTG TRAYEMAN'!E:E)</f>
        <v>0</v>
      </c>
    </row>
    <row r="493" spans="1:8" ht="15.75" customHeight="1">
      <c r="A493" s="86" t="s">
        <v>241</v>
      </c>
      <c r="B493" s="86" t="s">
        <v>948</v>
      </c>
      <c r="C493" s="86" t="s">
        <v>241</v>
      </c>
      <c r="D493" s="86" t="s">
        <v>982</v>
      </c>
      <c r="E493" s="87">
        <v>0</v>
      </c>
      <c r="F493" s="86" t="s">
        <v>1185</v>
      </c>
      <c r="H493" s="3">
        <f>E493+SUMIF('BR DTG TRAYEMAN'!C:C,C493,'BR DTG TRAYEMAN'!E:E)</f>
        <v>0</v>
      </c>
    </row>
    <row r="494" spans="1:8" ht="15.75" customHeight="1">
      <c r="A494" s="86" t="s">
        <v>640</v>
      </c>
      <c r="B494" s="86" t="s">
        <v>948</v>
      </c>
      <c r="C494" s="86" t="s">
        <v>640</v>
      </c>
      <c r="D494" s="86" t="s">
        <v>983</v>
      </c>
      <c r="E494" s="87">
        <v>0</v>
      </c>
      <c r="F494" s="86" t="s">
        <v>1185</v>
      </c>
      <c r="H494" s="3">
        <f>E494+SUMIF('BR DTG TRAYEMAN'!C:C,C494,'BR DTG TRAYEMAN'!E:E)</f>
        <v>0</v>
      </c>
    </row>
    <row r="495" spans="1:8" ht="15.75" customHeight="1">
      <c r="A495" s="86" t="s">
        <v>3055</v>
      </c>
      <c r="B495" s="86" t="s">
        <v>876</v>
      </c>
      <c r="C495" s="86" t="s">
        <v>3055</v>
      </c>
      <c r="D495" s="86" t="s">
        <v>3056</v>
      </c>
      <c r="E495" s="87">
        <v>0</v>
      </c>
      <c r="F495" s="86" t="s">
        <v>1185</v>
      </c>
      <c r="H495" s="3">
        <f>E495+SUMIF('BR DTG TRAYEMAN'!C:C,C495,'BR DTG TRAYEMAN'!E:E)</f>
        <v>0</v>
      </c>
    </row>
    <row r="496" spans="1:8" ht="15.75" customHeight="1">
      <c r="A496" s="86" t="s">
        <v>3057</v>
      </c>
      <c r="B496" s="86" t="s">
        <v>876</v>
      </c>
      <c r="C496" s="86" t="s">
        <v>3057</v>
      </c>
      <c r="D496" s="86" t="s">
        <v>3058</v>
      </c>
      <c r="E496" s="87">
        <v>0</v>
      </c>
      <c r="F496" s="86" t="s">
        <v>1185</v>
      </c>
      <c r="H496" s="3">
        <f>E496+SUMIF('BR DTG TRAYEMAN'!C:C,C496,'BR DTG TRAYEMAN'!E:E)</f>
        <v>0</v>
      </c>
    </row>
    <row r="497" spans="1:8" ht="15.75" customHeight="1">
      <c r="A497" s="86" t="s">
        <v>641</v>
      </c>
      <c r="B497" s="86" t="s">
        <v>898</v>
      </c>
      <c r="C497" s="86" t="s">
        <v>641</v>
      </c>
      <c r="D497" s="86" t="s">
        <v>985</v>
      </c>
      <c r="E497" s="87">
        <v>0</v>
      </c>
      <c r="F497" s="86" t="s">
        <v>1185</v>
      </c>
      <c r="H497" s="3">
        <f>E497+SUMIF('BR DTG TRAYEMAN'!C:C,C497,'BR DTG TRAYEMAN'!E:E)</f>
        <v>0</v>
      </c>
    </row>
    <row r="498" spans="1:8" ht="15.75" customHeight="1">
      <c r="A498" s="86" t="s">
        <v>642</v>
      </c>
      <c r="B498" s="86" t="s">
        <v>876</v>
      </c>
      <c r="C498" s="86" t="s">
        <v>642</v>
      </c>
      <c r="D498" s="86" t="s">
        <v>985</v>
      </c>
      <c r="E498" s="87">
        <v>0</v>
      </c>
      <c r="F498" s="86" t="s">
        <v>1185</v>
      </c>
      <c r="H498" s="3">
        <f>E498+SUMIF('BR DTG TRAYEMAN'!C:C,C498,'BR DTG TRAYEMAN'!E:E)</f>
        <v>0</v>
      </c>
    </row>
    <row r="499" spans="1:8" ht="15.75" customHeight="1">
      <c r="A499" s="86" t="s">
        <v>3065</v>
      </c>
      <c r="B499" s="86" t="s">
        <v>876</v>
      </c>
      <c r="C499" s="86" t="s">
        <v>3065</v>
      </c>
      <c r="D499" s="86" t="s">
        <v>8854</v>
      </c>
      <c r="E499" s="87">
        <v>0</v>
      </c>
      <c r="F499" s="86" t="s">
        <v>1185</v>
      </c>
      <c r="H499" s="3">
        <f>E499+SUMIF('BR DTG TRAYEMAN'!C:C,C499,'BR DTG TRAYEMAN'!E:E)</f>
        <v>0</v>
      </c>
    </row>
    <row r="500" spans="1:8" ht="15.75" customHeight="1">
      <c r="A500" s="86" t="s">
        <v>3067</v>
      </c>
      <c r="B500" s="86" t="s">
        <v>876</v>
      </c>
      <c r="C500" s="86" t="s">
        <v>3067</v>
      </c>
      <c r="D500" s="86" t="s">
        <v>3068</v>
      </c>
      <c r="E500" s="87">
        <v>0</v>
      </c>
      <c r="F500" s="86" t="s">
        <v>1185</v>
      </c>
      <c r="H500" s="3">
        <f>E500+SUMIF('BR DTG TRAYEMAN'!C:C,C500,'BR DTG TRAYEMAN'!E:E)</f>
        <v>0</v>
      </c>
    </row>
    <row r="501" spans="1:8" ht="15.75" customHeight="1">
      <c r="A501" s="86" t="s">
        <v>3069</v>
      </c>
      <c r="B501" s="86" t="s">
        <v>876</v>
      </c>
      <c r="C501" s="86" t="s">
        <v>3069</v>
      </c>
      <c r="D501" s="86" t="s">
        <v>3070</v>
      </c>
      <c r="E501" s="87">
        <v>0</v>
      </c>
      <c r="F501" s="86" t="s">
        <v>1185</v>
      </c>
      <c r="H501" s="3">
        <f>E501+SUMIF('BR DTG TRAYEMAN'!C:C,C501,'BR DTG TRAYEMAN'!E:E)</f>
        <v>0</v>
      </c>
    </row>
    <row r="502" spans="1:8" ht="15.75" customHeight="1">
      <c r="A502" s="86" t="s">
        <v>3071</v>
      </c>
      <c r="B502" s="86" t="s">
        <v>876</v>
      </c>
      <c r="C502" s="86" t="s">
        <v>3071</v>
      </c>
      <c r="D502" s="86" t="s">
        <v>3072</v>
      </c>
      <c r="E502" s="87">
        <v>0</v>
      </c>
      <c r="F502" s="86" t="s">
        <v>1185</v>
      </c>
      <c r="H502" s="3">
        <f>E502+SUMIF('BR DTG TRAYEMAN'!C:C,C502,'BR DTG TRAYEMAN'!E:E)</f>
        <v>0</v>
      </c>
    </row>
    <row r="503" spans="1:8" ht="15.75" customHeight="1">
      <c r="A503" s="86" t="s">
        <v>3073</v>
      </c>
      <c r="B503" s="86" t="s">
        <v>888</v>
      </c>
      <c r="C503" s="86" t="s">
        <v>3073</v>
      </c>
      <c r="D503" s="86" t="s">
        <v>3074</v>
      </c>
      <c r="E503" s="87">
        <v>0</v>
      </c>
      <c r="F503" s="86" t="s">
        <v>1185</v>
      </c>
      <c r="H503" s="3">
        <f>E503+SUMIF('BR DTG TRAYEMAN'!C:C,C503,'BR DTG TRAYEMAN'!E:E)</f>
        <v>0</v>
      </c>
    </row>
    <row r="504" spans="1:8" ht="15.75" customHeight="1">
      <c r="A504" s="86" t="s">
        <v>242</v>
      </c>
      <c r="B504" s="86" t="s">
        <v>948</v>
      </c>
      <c r="C504" s="86" t="s">
        <v>242</v>
      </c>
      <c r="D504" s="86" t="s">
        <v>986</v>
      </c>
      <c r="E504" s="87">
        <v>1</v>
      </c>
      <c r="F504" s="86" t="s">
        <v>1185</v>
      </c>
      <c r="H504" s="3">
        <f>E504+SUMIF('BR DTG TRAYEMAN'!C:C,C504,'BR DTG TRAYEMAN'!E:E)</f>
        <v>1</v>
      </c>
    </row>
    <row r="505" spans="1:8" ht="15.75" customHeight="1">
      <c r="A505" s="86" t="s">
        <v>8855</v>
      </c>
      <c r="B505" s="86" t="s">
        <v>876</v>
      </c>
      <c r="C505" s="86" t="s">
        <v>8855</v>
      </c>
      <c r="D505" s="86" t="s">
        <v>8856</v>
      </c>
      <c r="E505" s="87">
        <v>0</v>
      </c>
      <c r="F505" s="86" t="s">
        <v>1185</v>
      </c>
      <c r="H505" s="3">
        <f>E505+SUMIF('BR DTG TRAYEMAN'!C:C,C505,'BR DTG TRAYEMAN'!E:E)</f>
        <v>0</v>
      </c>
    </row>
    <row r="506" spans="1:8" ht="15.75" customHeight="1">
      <c r="A506" s="86" t="s">
        <v>987</v>
      </c>
      <c r="B506" s="86" t="s">
        <v>876</v>
      </c>
      <c r="C506" s="86" t="s">
        <v>987</v>
      </c>
      <c r="D506" s="86" t="s">
        <v>1357</v>
      </c>
      <c r="E506" s="87">
        <v>0</v>
      </c>
      <c r="F506" s="86" t="s">
        <v>1185</v>
      </c>
      <c r="H506" s="3">
        <f>E506+SUMIF('BR DTG TRAYEMAN'!C:C,C506,'BR DTG TRAYEMAN'!E:E)</f>
        <v>0</v>
      </c>
    </row>
    <row r="507" spans="1:8" ht="15.75" customHeight="1">
      <c r="A507" s="86" t="s">
        <v>243</v>
      </c>
      <c r="B507" s="86" t="s">
        <v>948</v>
      </c>
      <c r="C507" s="86" t="s">
        <v>243</v>
      </c>
      <c r="D507" s="86" t="s">
        <v>1358</v>
      </c>
      <c r="E507" s="87">
        <v>0</v>
      </c>
      <c r="F507" s="86" t="s">
        <v>1185</v>
      </c>
      <c r="H507" s="3">
        <f>E507+SUMIF('BR DTG TRAYEMAN'!C:C,C507,'BR DTG TRAYEMAN'!E:E)</f>
        <v>0</v>
      </c>
    </row>
    <row r="508" spans="1:8" ht="15.75" customHeight="1">
      <c r="A508" s="86" t="s">
        <v>244</v>
      </c>
      <c r="B508" s="86" t="s">
        <v>948</v>
      </c>
      <c r="C508" s="86" t="s">
        <v>244</v>
      </c>
      <c r="D508" s="86" t="s">
        <v>1359</v>
      </c>
      <c r="E508" s="87">
        <v>1</v>
      </c>
      <c r="F508" s="86" t="s">
        <v>1185</v>
      </c>
      <c r="H508" s="3">
        <f>E508+SUMIF('BR DTG TRAYEMAN'!C:C,C508,'BR DTG TRAYEMAN'!E:E)</f>
        <v>1</v>
      </c>
    </row>
    <row r="509" spans="1:8" ht="15.75" customHeight="1">
      <c r="A509" s="86" t="s">
        <v>3077</v>
      </c>
      <c r="B509" s="86" t="s">
        <v>876</v>
      </c>
      <c r="C509" s="86" t="s">
        <v>3077</v>
      </c>
      <c r="D509" s="86" t="s">
        <v>3078</v>
      </c>
      <c r="E509" s="87">
        <v>0</v>
      </c>
      <c r="F509" s="86" t="s">
        <v>1185</v>
      </c>
      <c r="H509" s="3">
        <f>E509+SUMIF('BR DTG TRAYEMAN'!C:C,C509,'BR DTG TRAYEMAN'!E:E)</f>
        <v>0</v>
      </c>
    </row>
    <row r="510" spans="1:8" ht="15.75" customHeight="1">
      <c r="A510" s="86" t="s">
        <v>245</v>
      </c>
      <c r="B510" s="86" t="s">
        <v>948</v>
      </c>
      <c r="C510" s="86" t="s">
        <v>245</v>
      </c>
      <c r="D510" s="86" t="s">
        <v>990</v>
      </c>
      <c r="E510" s="87">
        <v>1</v>
      </c>
      <c r="F510" s="86" t="s">
        <v>1185</v>
      </c>
      <c r="H510" s="3">
        <f>E510+SUMIF('BR DTG TRAYEMAN'!C:C,C510,'BR DTG TRAYEMAN'!E:E)</f>
        <v>1</v>
      </c>
    </row>
    <row r="511" spans="1:8" ht="15.75" customHeight="1">
      <c r="A511" s="86" t="s">
        <v>3079</v>
      </c>
      <c r="B511" s="86" t="s">
        <v>876</v>
      </c>
      <c r="C511" s="86" t="s">
        <v>3079</v>
      </c>
      <c r="D511" s="86" t="s">
        <v>3080</v>
      </c>
      <c r="E511" s="87">
        <v>0</v>
      </c>
      <c r="F511" s="86" t="s">
        <v>1185</v>
      </c>
      <c r="H511" s="3">
        <f>E511+SUMIF('BR DTG TRAYEMAN'!C:C,C511,'BR DTG TRAYEMAN'!E:E)</f>
        <v>0</v>
      </c>
    </row>
    <row r="512" spans="1:8" ht="15.75" customHeight="1">
      <c r="A512" s="86" t="s">
        <v>246</v>
      </c>
      <c r="B512" s="86" t="s">
        <v>948</v>
      </c>
      <c r="C512" s="86" t="s">
        <v>246</v>
      </c>
      <c r="D512" s="86" t="s">
        <v>991</v>
      </c>
      <c r="E512" s="87">
        <v>0</v>
      </c>
      <c r="F512" s="86" t="s">
        <v>1185</v>
      </c>
      <c r="H512" s="3">
        <f>E512+SUMIF('BR DTG TRAYEMAN'!C:C,C512,'BR DTG TRAYEMAN'!E:E)</f>
        <v>0</v>
      </c>
    </row>
    <row r="513" spans="1:8" ht="15.75" customHeight="1">
      <c r="A513" s="86" t="s">
        <v>247</v>
      </c>
      <c r="B513" s="86" t="s">
        <v>948</v>
      </c>
      <c r="C513" s="86" t="s">
        <v>247</v>
      </c>
      <c r="D513" s="86" t="s">
        <v>1318</v>
      </c>
      <c r="E513" s="87">
        <v>0</v>
      </c>
      <c r="F513" s="86" t="s">
        <v>1185</v>
      </c>
      <c r="H513" s="3">
        <f>E513+SUMIF('BR DTG TRAYEMAN'!C:C,C513,'BR DTG TRAYEMAN'!E:E)</f>
        <v>0</v>
      </c>
    </row>
    <row r="514" spans="1:8" ht="15.75" customHeight="1">
      <c r="A514" s="86" t="s">
        <v>248</v>
      </c>
      <c r="B514" s="86" t="s">
        <v>948</v>
      </c>
      <c r="C514" s="86" t="s">
        <v>248</v>
      </c>
      <c r="D514" s="86" t="s">
        <v>993</v>
      </c>
      <c r="E514" s="87">
        <v>0</v>
      </c>
      <c r="F514" s="86" t="s">
        <v>1185</v>
      </c>
      <c r="H514" s="3">
        <f>E514+SUMIF('BR DTG TRAYEMAN'!C:C,C514,'BR DTG TRAYEMAN'!E:E)</f>
        <v>0</v>
      </c>
    </row>
    <row r="515" spans="1:8" ht="15.75" customHeight="1">
      <c r="A515" s="86" t="s">
        <v>3081</v>
      </c>
      <c r="B515" s="86" t="s">
        <v>876</v>
      </c>
      <c r="C515" s="86" t="s">
        <v>3081</v>
      </c>
      <c r="D515" s="86" t="s">
        <v>3082</v>
      </c>
      <c r="E515" s="87">
        <v>0</v>
      </c>
      <c r="F515" s="86" t="s">
        <v>1185</v>
      </c>
      <c r="H515" s="3">
        <f>E515+SUMIF('BR DTG TRAYEMAN'!C:C,C515,'BR DTG TRAYEMAN'!E:E)</f>
        <v>0</v>
      </c>
    </row>
    <row r="516" spans="1:8" ht="15.75" customHeight="1">
      <c r="A516" s="86" t="s">
        <v>249</v>
      </c>
      <c r="B516" s="86" t="s">
        <v>948</v>
      </c>
      <c r="C516" s="86" t="s">
        <v>249</v>
      </c>
      <c r="D516" s="86" t="s">
        <v>994</v>
      </c>
      <c r="E516" s="87">
        <v>0</v>
      </c>
      <c r="F516" s="86" t="s">
        <v>1185</v>
      </c>
      <c r="H516" s="3">
        <f>E516+SUMIF('BR DTG TRAYEMAN'!C:C,C516,'BR DTG TRAYEMAN'!E:E)</f>
        <v>0</v>
      </c>
    </row>
    <row r="517" spans="1:8" ht="15.75" customHeight="1">
      <c r="A517" s="86" t="s">
        <v>3083</v>
      </c>
      <c r="B517" s="86" t="s">
        <v>876</v>
      </c>
      <c r="C517" s="86" t="s">
        <v>3083</v>
      </c>
      <c r="D517" s="86" t="s">
        <v>3084</v>
      </c>
      <c r="E517" s="87">
        <v>0</v>
      </c>
      <c r="F517" s="86" t="s">
        <v>1185</v>
      </c>
      <c r="H517" s="3">
        <f>E517+SUMIF('BR DTG TRAYEMAN'!C:C,C517,'BR DTG TRAYEMAN'!E:E)</f>
        <v>0</v>
      </c>
    </row>
    <row r="518" spans="1:8" ht="15.75" customHeight="1">
      <c r="A518" s="86" t="s">
        <v>250</v>
      </c>
      <c r="B518" s="86" t="s">
        <v>948</v>
      </c>
      <c r="C518" s="86" t="s">
        <v>250</v>
      </c>
      <c r="D518" s="86" t="s">
        <v>995</v>
      </c>
      <c r="E518" s="87">
        <v>0</v>
      </c>
      <c r="F518" s="86" t="s">
        <v>1185</v>
      </c>
      <c r="H518" s="3">
        <f>E518+SUMIF('BR DTG TRAYEMAN'!C:C,C518,'BR DTG TRAYEMAN'!E:E)</f>
        <v>0</v>
      </c>
    </row>
    <row r="519" spans="1:8" ht="15.75" customHeight="1">
      <c r="A519" s="86" t="s">
        <v>3085</v>
      </c>
      <c r="B519" s="86" t="s">
        <v>876</v>
      </c>
      <c r="C519" s="86" t="s">
        <v>3085</v>
      </c>
      <c r="D519" s="86" t="s">
        <v>3086</v>
      </c>
      <c r="E519" s="87">
        <v>0</v>
      </c>
      <c r="F519" s="86" t="s">
        <v>1185</v>
      </c>
      <c r="H519" s="3">
        <f>E519+SUMIF('BR DTG TRAYEMAN'!C:C,C519,'BR DTG TRAYEMAN'!E:E)</f>
        <v>0</v>
      </c>
    </row>
    <row r="520" spans="1:8" ht="15.75" customHeight="1">
      <c r="A520" s="86" t="s">
        <v>251</v>
      </c>
      <c r="B520" s="86" t="s">
        <v>948</v>
      </c>
      <c r="C520" s="86" t="s">
        <v>251</v>
      </c>
      <c r="D520" s="86" t="s">
        <v>996</v>
      </c>
      <c r="E520" s="87">
        <v>0</v>
      </c>
      <c r="F520" s="86" t="s">
        <v>1185</v>
      </c>
      <c r="H520" s="3">
        <f>E520+SUMIF('BR DTG TRAYEMAN'!C:C,C520,'BR DTG TRAYEMAN'!E:E)</f>
        <v>0</v>
      </c>
    </row>
    <row r="521" spans="1:8" ht="15.75" customHeight="1">
      <c r="A521" s="86" t="s">
        <v>2120</v>
      </c>
      <c r="B521" s="86" t="s">
        <v>876</v>
      </c>
      <c r="C521" s="86" t="s">
        <v>2120</v>
      </c>
      <c r="D521" s="86" t="s">
        <v>2121</v>
      </c>
      <c r="E521" s="87">
        <v>0</v>
      </c>
      <c r="F521" s="86" t="s">
        <v>1185</v>
      </c>
      <c r="H521" s="3">
        <f>E521+SUMIF('BR DTG TRAYEMAN'!C:C,C521,'BR DTG TRAYEMAN'!E:E)</f>
        <v>0</v>
      </c>
    </row>
    <row r="522" spans="1:8" ht="15.75" customHeight="1">
      <c r="A522" s="86" t="s">
        <v>3087</v>
      </c>
      <c r="B522" s="86" t="s">
        <v>876</v>
      </c>
      <c r="C522" s="86" t="s">
        <v>3087</v>
      </c>
      <c r="D522" s="86" t="s">
        <v>3088</v>
      </c>
      <c r="E522" s="87">
        <v>0</v>
      </c>
      <c r="F522" s="86" t="s">
        <v>1185</v>
      </c>
      <c r="H522" s="3">
        <f>E522+SUMIF('BR DTG TRAYEMAN'!C:C,C522,'BR DTG TRAYEMAN'!E:E)</f>
        <v>0</v>
      </c>
    </row>
    <row r="523" spans="1:8" ht="15.75" customHeight="1">
      <c r="A523" s="86" t="s">
        <v>2122</v>
      </c>
      <c r="B523" s="86" t="s">
        <v>876</v>
      </c>
      <c r="C523" s="86" t="s">
        <v>2122</v>
      </c>
      <c r="D523" s="86" t="s">
        <v>2123</v>
      </c>
      <c r="E523" s="87">
        <v>0</v>
      </c>
      <c r="F523" s="86" t="s">
        <v>1185</v>
      </c>
      <c r="H523" s="3">
        <f>E523+SUMIF('BR DTG TRAYEMAN'!C:C,C523,'BR DTG TRAYEMAN'!E:E)</f>
        <v>0</v>
      </c>
    </row>
    <row r="524" spans="1:8" ht="15.75" customHeight="1">
      <c r="A524" s="86" t="s">
        <v>1591</v>
      </c>
      <c r="B524" s="86" t="s">
        <v>876</v>
      </c>
      <c r="C524" s="86" t="s">
        <v>1591</v>
      </c>
      <c r="D524" s="86" t="s">
        <v>1962</v>
      </c>
      <c r="E524" s="87">
        <v>0</v>
      </c>
      <c r="F524" s="86" t="s">
        <v>1185</v>
      </c>
      <c r="H524" s="3">
        <f>E524+SUMIF('BR DTG TRAYEMAN'!C:C,C524,'BR DTG TRAYEMAN'!E:E)</f>
        <v>0</v>
      </c>
    </row>
    <row r="525" spans="1:8" ht="15.75" customHeight="1">
      <c r="A525" s="86" t="s">
        <v>3092</v>
      </c>
      <c r="B525" s="86" t="s">
        <v>876</v>
      </c>
      <c r="C525" s="86" t="s">
        <v>3092</v>
      </c>
      <c r="D525" s="86" t="s">
        <v>3093</v>
      </c>
      <c r="E525" s="87">
        <v>0</v>
      </c>
      <c r="F525" s="86" t="s">
        <v>1185</v>
      </c>
      <c r="H525" s="3">
        <f>E525+SUMIF('BR DTG TRAYEMAN'!C:C,C525,'BR DTG TRAYEMAN'!E:E)</f>
        <v>0</v>
      </c>
    </row>
    <row r="526" spans="1:8" ht="15.75" customHeight="1">
      <c r="A526" s="86" t="s">
        <v>1592</v>
      </c>
      <c r="B526" s="86" t="s">
        <v>876</v>
      </c>
      <c r="C526" s="86" t="s">
        <v>1592</v>
      </c>
      <c r="D526" s="86" t="s">
        <v>1963</v>
      </c>
      <c r="E526" s="87">
        <v>0</v>
      </c>
      <c r="F526" s="86" t="s">
        <v>1185</v>
      </c>
      <c r="H526" s="3">
        <f>E526+SUMIF('BR DTG TRAYEMAN'!C:C,C526,'BR DTG TRAYEMAN'!E:E)</f>
        <v>0</v>
      </c>
    </row>
    <row r="527" spans="1:8" ht="15.75" customHeight="1">
      <c r="A527" s="86" t="s">
        <v>3094</v>
      </c>
      <c r="B527" s="86" t="s">
        <v>876</v>
      </c>
      <c r="C527" s="86" t="s">
        <v>3094</v>
      </c>
      <c r="D527" s="86" t="s">
        <v>1593</v>
      </c>
      <c r="E527" s="87">
        <v>0</v>
      </c>
      <c r="F527" s="86" t="s">
        <v>1185</v>
      </c>
      <c r="H527" s="3">
        <f>E527+SUMIF('BR DTG TRAYEMAN'!C:C,C527,'BR DTG TRAYEMAN'!E:E)</f>
        <v>0</v>
      </c>
    </row>
    <row r="528" spans="1:8" ht="15.75" customHeight="1">
      <c r="A528" s="86" t="s">
        <v>3095</v>
      </c>
      <c r="B528" s="86" t="s">
        <v>876</v>
      </c>
      <c r="C528" s="86" t="s">
        <v>3095</v>
      </c>
      <c r="D528" s="86" t="s">
        <v>3096</v>
      </c>
      <c r="E528" s="87">
        <v>0</v>
      </c>
      <c r="F528" s="86" t="s">
        <v>1185</v>
      </c>
      <c r="H528" s="3">
        <f>E528+SUMIF('BR DTG TRAYEMAN'!C:C,C528,'BR DTG TRAYEMAN'!E:E)</f>
        <v>0</v>
      </c>
    </row>
    <row r="529" spans="1:8" ht="15.75" customHeight="1">
      <c r="A529" s="86" t="s">
        <v>2124</v>
      </c>
      <c r="B529" s="86" t="s">
        <v>1185</v>
      </c>
      <c r="C529" s="86" t="s">
        <v>2124</v>
      </c>
      <c r="D529" s="86" t="s">
        <v>2125</v>
      </c>
      <c r="E529" s="87">
        <v>0</v>
      </c>
      <c r="F529" s="86" t="s">
        <v>1185</v>
      </c>
      <c r="H529" s="3">
        <f>E529+SUMIF('BR DTG TRAYEMAN'!C:C,C529,'BR DTG TRAYEMAN'!E:E)</f>
        <v>0</v>
      </c>
    </row>
    <row r="530" spans="1:8" ht="15.75" customHeight="1">
      <c r="A530" s="86" t="s">
        <v>548</v>
      </c>
      <c r="B530" s="86" t="s">
        <v>876</v>
      </c>
      <c r="C530" s="86" t="s">
        <v>548</v>
      </c>
      <c r="D530" s="86" t="s">
        <v>8857</v>
      </c>
      <c r="E530" s="87">
        <v>0</v>
      </c>
      <c r="F530" s="86" t="s">
        <v>1185</v>
      </c>
      <c r="H530" s="3">
        <f>E530+SUMIF('BR DTG TRAYEMAN'!C:C,C530,'BR DTG TRAYEMAN'!E:E)</f>
        <v>0</v>
      </c>
    </row>
    <row r="531" spans="1:8" ht="15.75" customHeight="1">
      <c r="A531" s="86" t="s">
        <v>2126</v>
      </c>
      <c r="B531" s="86" t="s">
        <v>1185</v>
      </c>
      <c r="C531" s="86" t="s">
        <v>2126</v>
      </c>
      <c r="D531" s="86" t="s">
        <v>2127</v>
      </c>
      <c r="E531" s="87">
        <v>0</v>
      </c>
      <c r="F531" s="86" t="s">
        <v>1185</v>
      </c>
      <c r="H531" s="3">
        <f>E531+SUMIF('BR DTG TRAYEMAN'!C:C,C531,'BR DTG TRAYEMAN'!E:E)</f>
        <v>0</v>
      </c>
    </row>
    <row r="532" spans="1:8" ht="15.75" customHeight="1">
      <c r="A532" s="86" t="s">
        <v>549</v>
      </c>
      <c r="B532" s="86" t="s">
        <v>876</v>
      </c>
      <c r="C532" s="86" t="s">
        <v>549</v>
      </c>
      <c r="D532" s="86" t="s">
        <v>8858</v>
      </c>
      <c r="E532" s="87">
        <v>0</v>
      </c>
      <c r="F532" s="86" t="s">
        <v>1185</v>
      </c>
      <c r="H532" s="3">
        <f>E532+SUMIF('BR DTG TRAYEMAN'!C:C,C532,'BR DTG TRAYEMAN'!E:E)</f>
        <v>0</v>
      </c>
    </row>
    <row r="533" spans="1:8" ht="15.75" customHeight="1">
      <c r="A533" s="86" t="s">
        <v>1964</v>
      </c>
      <c r="B533" s="86" t="s">
        <v>876</v>
      </c>
      <c r="C533" s="86" t="s">
        <v>1964</v>
      </c>
      <c r="D533" s="86" t="s">
        <v>1965</v>
      </c>
      <c r="E533" s="87">
        <v>0</v>
      </c>
      <c r="F533" s="86" t="s">
        <v>1185</v>
      </c>
      <c r="H533" s="3">
        <f>E533+SUMIF('BR DTG TRAYEMAN'!C:C,C533,'BR DTG TRAYEMAN'!E:E)</f>
        <v>0</v>
      </c>
    </row>
    <row r="534" spans="1:8" ht="15.75" customHeight="1">
      <c r="A534" s="86" t="s">
        <v>3098</v>
      </c>
      <c r="B534" s="86" t="s">
        <v>876</v>
      </c>
      <c r="C534" s="86" t="s">
        <v>3098</v>
      </c>
      <c r="D534" s="86" t="s">
        <v>8859</v>
      </c>
      <c r="E534" s="87">
        <v>0</v>
      </c>
      <c r="F534" s="86" t="s">
        <v>1185</v>
      </c>
      <c r="H534" s="3">
        <f>E534+SUMIF('BR DTG TRAYEMAN'!C:C,C534,'BR DTG TRAYEMAN'!E:E)</f>
        <v>0</v>
      </c>
    </row>
    <row r="535" spans="1:8" ht="15.75" customHeight="1">
      <c r="A535" s="86" t="s">
        <v>3100</v>
      </c>
      <c r="B535" s="86" t="s">
        <v>876</v>
      </c>
      <c r="C535" s="86" t="s">
        <v>3100</v>
      </c>
      <c r="D535" s="86" t="s">
        <v>3101</v>
      </c>
      <c r="E535" s="87">
        <v>0</v>
      </c>
      <c r="F535" s="86" t="s">
        <v>1185</v>
      </c>
      <c r="H535" s="3">
        <f>E535+SUMIF('BR DTG TRAYEMAN'!C:C,C535,'BR DTG TRAYEMAN'!E:E)</f>
        <v>0</v>
      </c>
    </row>
    <row r="536" spans="1:8" ht="15.75" customHeight="1">
      <c r="A536" s="86" t="s">
        <v>2128</v>
      </c>
      <c r="B536" s="86" t="s">
        <v>1185</v>
      </c>
      <c r="C536" s="86" t="s">
        <v>2128</v>
      </c>
      <c r="D536" s="86" t="s">
        <v>2129</v>
      </c>
      <c r="E536" s="87">
        <v>0</v>
      </c>
      <c r="F536" s="86" t="s">
        <v>1185</v>
      </c>
      <c r="H536" s="3">
        <f>E536+SUMIF('BR DTG TRAYEMAN'!C:C,C536,'BR DTG TRAYEMAN'!E:E)</f>
        <v>0</v>
      </c>
    </row>
    <row r="537" spans="1:8" ht="15.75" customHeight="1">
      <c r="A537" s="86" t="s">
        <v>3103</v>
      </c>
      <c r="B537" s="86" t="s">
        <v>876</v>
      </c>
      <c r="C537" s="86" t="s">
        <v>3103</v>
      </c>
      <c r="D537" s="86" t="s">
        <v>3104</v>
      </c>
      <c r="E537" s="87">
        <v>0</v>
      </c>
      <c r="F537" s="86" t="s">
        <v>1185</v>
      </c>
      <c r="H537" s="3">
        <f>E537+SUMIF('BR DTG TRAYEMAN'!C:C,C537,'BR DTG TRAYEMAN'!E:E)</f>
        <v>0</v>
      </c>
    </row>
    <row r="538" spans="1:8" ht="15.75" customHeight="1">
      <c r="A538" s="86" t="s">
        <v>3105</v>
      </c>
      <c r="B538" s="86" t="s">
        <v>876</v>
      </c>
      <c r="C538" s="86" t="s">
        <v>3105</v>
      </c>
      <c r="D538" s="86" t="s">
        <v>8860</v>
      </c>
      <c r="E538" s="87">
        <v>0</v>
      </c>
      <c r="F538" s="86" t="s">
        <v>1185</v>
      </c>
      <c r="H538" s="3">
        <f>E538+SUMIF('BR DTG TRAYEMAN'!C:C,C538,'BR DTG TRAYEMAN'!E:E)</f>
        <v>0</v>
      </c>
    </row>
    <row r="539" spans="1:8" ht="15.75" customHeight="1">
      <c r="A539" s="86" t="s">
        <v>645</v>
      </c>
      <c r="B539" s="86" t="s">
        <v>876</v>
      </c>
      <c r="C539" s="86" t="s">
        <v>645</v>
      </c>
      <c r="D539" s="86" t="s">
        <v>646</v>
      </c>
      <c r="E539" s="87">
        <v>0</v>
      </c>
      <c r="F539" s="86" t="s">
        <v>1185</v>
      </c>
      <c r="H539" s="3">
        <f>E539+SUMIF('BR DTG TRAYEMAN'!C:C,C539,'BR DTG TRAYEMAN'!E:E)</f>
        <v>0</v>
      </c>
    </row>
    <row r="540" spans="1:8" ht="15.75" customHeight="1">
      <c r="A540" s="86" t="s">
        <v>550</v>
      </c>
      <c r="B540" s="86" t="s">
        <v>876</v>
      </c>
      <c r="C540" s="86" t="s">
        <v>550</v>
      </c>
      <c r="D540" s="86" t="s">
        <v>8861</v>
      </c>
      <c r="E540" s="87">
        <v>0</v>
      </c>
      <c r="F540" s="86" t="s">
        <v>1185</v>
      </c>
      <c r="H540" s="3">
        <f>E540+SUMIF('BR DTG TRAYEMAN'!C:C,C540,'BR DTG TRAYEMAN'!E:E)</f>
        <v>0</v>
      </c>
    </row>
    <row r="541" spans="1:8" ht="15.75" customHeight="1">
      <c r="A541" s="86" t="s">
        <v>3111</v>
      </c>
      <c r="B541" s="86" t="s">
        <v>876</v>
      </c>
      <c r="C541" s="86" t="s">
        <v>3111</v>
      </c>
      <c r="D541" s="86" t="s">
        <v>3112</v>
      </c>
      <c r="E541" s="87">
        <v>0</v>
      </c>
      <c r="F541" s="86" t="s">
        <v>1185</v>
      </c>
      <c r="H541" s="3">
        <f>E541+SUMIF('BR DTG TRAYEMAN'!C:C,C541,'BR DTG TRAYEMAN'!E:E)</f>
        <v>0</v>
      </c>
    </row>
    <row r="542" spans="1:8" ht="15.75" customHeight="1">
      <c r="A542" s="86" t="s">
        <v>8862</v>
      </c>
      <c r="B542" s="86" t="s">
        <v>876</v>
      </c>
      <c r="C542" s="86" t="s">
        <v>8862</v>
      </c>
      <c r="D542" s="86" t="s">
        <v>8863</v>
      </c>
      <c r="E542" s="87">
        <v>0</v>
      </c>
      <c r="F542" s="86" t="s">
        <v>1185</v>
      </c>
      <c r="H542" s="3">
        <f>E542+SUMIF('BR DTG TRAYEMAN'!C:C,C542,'BR DTG TRAYEMAN'!E:E)</f>
        <v>0</v>
      </c>
    </row>
    <row r="543" spans="1:8" ht="15.75" customHeight="1">
      <c r="A543" s="86" t="s">
        <v>252</v>
      </c>
      <c r="B543" s="86" t="s">
        <v>876</v>
      </c>
      <c r="C543" s="86" t="s">
        <v>252</v>
      </c>
      <c r="D543" s="86" t="s">
        <v>3113</v>
      </c>
      <c r="E543" s="87">
        <v>0</v>
      </c>
      <c r="F543" s="86" t="s">
        <v>1185</v>
      </c>
      <c r="H543" s="3">
        <f>E543+SUMIF('BR DTG TRAYEMAN'!C:C,C543,'BR DTG TRAYEMAN'!E:E)</f>
        <v>0</v>
      </c>
    </row>
    <row r="544" spans="1:8" ht="15.75" customHeight="1">
      <c r="A544" s="86" t="s">
        <v>8864</v>
      </c>
      <c r="B544" s="86" t="s">
        <v>876</v>
      </c>
      <c r="C544" s="86" t="s">
        <v>8864</v>
      </c>
      <c r="D544" s="86" t="s">
        <v>8865</v>
      </c>
      <c r="E544" s="87">
        <v>0</v>
      </c>
      <c r="F544" s="86" t="s">
        <v>1185</v>
      </c>
      <c r="H544" s="3">
        <f>E544+SUMIF('BR DTG TRAYEMAN'!C:C,C544,'BR DTG TRAYEMAN'!E:E)</f>
        <v>0</v>
      </c>
    </row>
    <row r="545" spans="1:8" ht="15.75" customHeight="1">
      <c r="A545" s="86" t="s">
        <v>8866</v>
      </c>
      <c r="B545" s="86" t="s">
        <v>876</v>
      </c>
      <c r="C545" s="86" t="s">
        <v>8866</v>
      </c>
      <c r="D545" s="86" t="s">
        <v>8867</v>
      </c>
      <c r="E545" s="87">
        <v>0</v>
      </c>
      <c r="F545" s="86" t="s">
        <v>1185</v>
      </c>
      <c r="H545" s="3">
        <f>E545+SUMIF('BR DTG TRAYEMAN'!C:C,C545,'BR DTG TRAYEMAN'!E:E)</f>
        <v>0</v>
      </c>
    </row>
    <row r="546" spans="1:8" ht="15.75" customHeight="1">
      <c r="A546" s="86" t="s">
        <v>8868</v>
      </c>
      <c r="B546" s="86" t="s">
        <v>876</v>
      </c>
      <c r="C546" s="86" t="s">
        <v>8868</v>
      </c>
      <c r="D546" s="86" t="s">
        <v>8869</v>
      </c>
      <c r="E546" s="87">
        <v>0</v>
      </c>
      <c r="F546" s="86" t="s">
        <v>1185</v>
      </c>
      <c r="H546" s="3">
        <f>E546+SUMIF('BR DTG TRAYEMAN'!C:C,C546,'BR DTG TRAYEMAN'!E:E)</f>
        <v>0</v>
      </c>
    </row>
    <row r="547" spans="1:8" ht="15.75" customHeight="1">
      <c r="A547" s="86" t="s">
        <v>3118</v>
      </c>
      <c r="B547" s="86" t="s">
        <v>876</v>
      </c>
      <c r="C547" s="86" t="s">
        <v>3118</v>
      </c>
      <c r="D547" s="86" t="s">
        <v>8870</v>
      </c>
      <c r="E547" s="87">
        <v>0</v>
      </c>
      <c r="F547" s="86" t="s">
        <v>1185</v>
      </c>
      <c r="H547" s="3">
        <f>E547+SUMIF('BR DTG TRAYEMAN'!C:C,C547,'BR DTG TRAYEMAN'!E:E)</f>
        <v>0</v>
      </c>
    </row>
    <row r="548" spans="1:8" ht="15.75" customHeight="1">
      <c r="A548" s="86" t="s">
        <v>1600</v>
      </c>
      <c r="B548" s="86" t="s">
        <v>876</v>
      </c>
      <c r="C548" s="86" t="s">
        <v>1600</v>
      </c>
      <c r="D548" s="86" t="s">
        <v>8871</v>
      </c>
      <c r="E548" s="87">
        <v>0</v>
      </c>
      <c r="F548" s="86" t="s">
        <v>1185</v>
      </c>
      <c r="H548" s="3">
        <f>E548+SUMIF('BR DTG TRAYEMAN'!C:C,C548,'BR DTG TRAYEMAN'!E:E)</f>
        <v>0</v>
      </c>
    </row>
    <row r="549" spans="1:8" ht="15.75" customHeight="1">
      <c r="A549" s="86" t="s">
        <v>3126</v>
      </c>
      <c r="B549" s="86" t="s">
        <v>876</v>
      </c>
      <c r="C549" s="86" t="s">
        <v>3126</v>
      </c>
      <c r="D549" s="86" t="s">
        <v>8872</v>
      </c>
      <c r="E549" s="87">
        <v>0</v>
      </c>
      <c r="F549" s="86" t="s">
        <v>1185</v>
      </c>
      <c r="H549" s="3">
        <f>E549+SUMIF('BR DTG TRAYEMAN'!C:C,C549,'BR DTG TRAYEMAN'!E:E)</f>
        <v>0</v>
      </c>
    </row>
    <row r="550" spans="1:8" ht="15.75" customHeight="1">
      <c r="A550" s="86" t="s">
        <v>3128</v>
      </c>
      <c r="B550" s="86" t="s">
        <v>876</v>
      </c>
      <c r="C550" s="86" t="s">
        <v>3128</v>
      </c>
      <c r="D550" s="86" t="s">
        <v>3129</v>
      </c>
      <c r="E550" s="87">
        <v>0</v>
      </c>
      <c r="F550" s="86" t="s">
        <v>1185</v>
      </c>
      <c r="H550" s="3">
        <f>E550+SUMIF('BR DTG TRAYEMAN'!C:C,C550,'BR DTG TRAYEMAN'!E:E)</f>
        <v>0</v>
      </c>
    </row>
    <row r="551" spans="1:8" ht="15.75" customHeight="1">
      <c r="A551" s="86" t="s">
        <v>3132</v>
      </c>
      <c r="B551" s="86" t="s">
        <v>876</v>
      </c>
      <c r="C551" s="86" t="s">
        <v>3132</v>
      </c>
      <c r="D551" s="86" t="s">
        <v>3133</v>
      </c>
      <c r="E551" s="87">
        <v>0</v>
      </c>
      <c r="F551" s="86" t="s">
        <v>1185</v>
      </c>
      <c r="H551" s="3">
        <f>E551+SUMIF('BR DTG TRAYEMAN'!C:C,C551,'BR DTG TRAYEMAN'!E:E)</f>
        <v>0</v>
      </c>
    </row>
    <row r="552" spans="1:8" ht="15.75" customHeight="1">
      <c r="A552" s="86" t="s">
        <v>3134</v>
      </c>
      <c r="B552" s="86" t="s">
        <v>876</v>
      </c>
      <c r="C552" s="86" t="s">
        <v>3134</v>
      </c>
      <c r="D552" s="86" t="s">
        <v>3135</v>
      </c>
      <c r="E552" s="87">
        <v>0</v>
      </c>
      <c r="F552" s="86" t="s">
        <v>1185</v>
      </c>
      <c r="H552" s="3">
        <f>E552+SUMIF('BR DTG TRAYEMAN'!C:C,C552,'BR DTG TRAYEMAN'!E:E)</f>
        <v>0</v>
      </c>
    </row>
    <row r="553" spans="1:8" ht="15.75" customHeight="1">
      <c r="A553" s="86" t="s">
        <v>3138</v>
      </c>
      <c r="B553" s="86" t="s">
        <v>876</v>
      </c>
      <c r="C553" s="86" t="s">
        <v>3138</v>
      </c>
      <c r="D553" s="86" t="s">
        <v>3139</v>
      </c>
      <c r="E553" s="87">
        <v>0</v>
      </c>
      <c r="F553" s="86" t="s">
        <v>1185</v>
      </c>
      <c r="H553" s="3">
        <f>E553+SUMIF('BR DTG TRAYEMAN'!C:C,C553,'BR DTG TRAYEMAN'!E:E)</f>
        <v>0</v>
      </c>
    </row>
    <row r="554" spans="1:8" ht="15.75" customHeight="1">
      <c r="A554" s="86" t="s">
        <v>3140</v>
      </c>
      <c r="B554" s="86" t="s">
        <v>876</v>
      </c>
      <c r="C554" s="86" t="s">
        <v>3140</v>
      </c>
      <c r="D554" s="86" t="s">
        <v>3141</v>
      </c>
      <c r="E554" s="87">
        <v>0</v>
      </c>
      <c r="F554" s="86" t="s">
        <v>1185</v>
      </c>
      <c r="H554" s="3">
        <f>E554+SUMIF('BR DTG TRAYEMAN'!C:C,C554,'BR DTG TRAYEMAN'!E:E)</f>
        <v>0</v>
      </c>
    </row>
    <row r="555" spans="1:8" ht="15.75" customHeight="1">
      <c r="A555" s="86" t="s">
        <v>3148</v>
      </c>
      <c r="B555" s="86" t="s">
        <v>876</v>
      </c>
      <c r="C555" s="86" t="s">
        <v>3148</v>
      </c>
      <c r="D555" s="86" t="s">
        <v>3149</v>
      </c>
      <c r="E555" s="87">
        <v>0</v>
      </c>
      <c r="F555" s="86" t="s">
        <v>1185</v>
      </c>
      <c r="H555" s="3">
        <f>E555+SUMIF('BR DTG TRAYEMAN'!C:C,C555,'BR DTG TRAYEMAN'!E:E)</f>
        <v>0</v>
      </c>
    </row>
    <row r="556" spans="1:8" ht="15.75" customHeight="1">
      <c r="A556" s="86" t="s">
        <v>999</v>
      </c>
      <c r="B556" s="86" t="s">
        <v>876</v>
      </c>
      <c r="C556" s="86" t="s">
        <v>999</v>
      </c>
      <c r="D556" s="86" t="s">
        <v>1000</v>
      </c>
      <c r="E556" s="87">
        <v>0</v>
      </c>
      <c r="F556" s="86" t="s">
        <v>1185</v>
      </c>
      <c r="H556" s="3">
        <f>E556+SUMIF('BR DTG TRAYEMAN'!C:C,C556,'BR DTG TRAYEMAN'!E:E)</f>
        <v>0</v>
      </c>
    </row>
    <row r="557" spans="1:8" ht="15.75" customHeight="1">
      <c r="A557" s="86" t="s">
        <v>8873</v>
      </c>
      <c r="B557" s="86" t="s">
        <v>876</v>
      </c>
      <c r="C557" s="86" t="s">
        <v>8873</v>
      </c>
      <c r="D557" s="86" t="s">
        <v>8874</v>
      </c>
      <c r="E557" s="87">
        <v>0</v>
      </c>
      <c r="F557" s="86" t="s">
        <v>1185</v>
      </c>
      <c r="H557" s="3">
        <f>E557+SUMIF('BR DTG TRAYEMAN'!C:C,C557,'BR DTG TRAYEMAN'!E:E)</f>
        <v>0</v>
      </c>
    </row>
    <row r="558" spans="1:8" ht="15.75" customHeight="1">
      <c r="A558" s="86" t="s">
        <v>3150</v>
      </c>
      <c r="B558" s="86" t="s">
        <v>876</v>
      </c>
      <c r="C558" s="86" t="s">
        <v>3150</v>
      </c>
      <c r="D558" s="86" t="s">
        <v>3151</v>
      </c>
      <c r="E558" s="87">
        <v>0</v>
      </c>
      <c r="F558" s="86" t="s">
        <v>1185</v>
      </c>
      <c r="H558" s="3">
        <f>E558+SUMIF('BR DTG TRAYEMAN'!C:C,C558,'BR DTG TRAYEMAN'!E:E)</f>
        <v>0</v>
      </c>
    </row>
    <row r="559" spans="1:8" ht="15.75" customHeight="1">
      <c r="A559" s="86" t="s">
        <v>3152</v>
      </c>
      <c r="B559" s="86" t="s">
        <v>876</v>
      </c>
      <c r="C559" s="86" t="s">
        <v>3152</v>
      </c>
      <c r="D559" s="86" t="s">
        <v>3151</v>
      </c>
      <c r="E559" s="87">
        <v>0</v>
      </c>
      <c r="F559" s="86" t="s">
        <v>1185</v>
      </c>
      <c r="H559" s="3">
        <f>E559+SUMIF('BR DTG TRAYEMAN'!C:C,C559,'BR DTG TRAYEMAN'!E:E)</f>
        <v>0</v>
      </c>
    </row>
    <row r="560" spans="1:8" ht="15.75" customHeight="1">
      <c r="A560" s="86" t="s">
        <v>3155</v>
      </c>
      <c r="B560" s="86" t="s">
        <v>876</v>
      </c>
      <c r="C560" s="86" t="s">
        <v>3155</v>
      </c>
      <c r="D560" s="86" t="s">
        <v>3156</v>
      </c>
      <c r="E560" s="87">
        <v>0</v>
      </c>
      <c r="F560" s="86" t="s">
        <v>1185</v>
      </c>
      <c r="H560" s="3">
        <f>E560+SUMIF('BR DTG TRAYEMAN'!C:C,C560,'BR DTG TRAYEMAN'!E:E)</f>
        <v>0</v>
      </c>
    </row>
    <row r="561" spans="1:8" ht="15.75" customHeight="1">
      <c r="A561" s="86" t="s">
        <v>3159</v>
      </c>
      <c r="B561" s="86" t="s">
        <v>876</v>
      </c>
      <c r="C561" s="86" t="s">
        <v>3159</v>
      </c>
      <c r="D561" s="86" t="s">
        <v>3160</v>
      </c>
      <c r="E561" s="87">
        <v>0</v>
      </c>
      <c r="F561" s="86" t="s">
        <v>1185</v>
      </c>
      <c r="H561" s="3">
        <f>E561+SUMIF('BR DTG TRAYEMAN'!C:C,C561,'BR DTG TRAYEMAN'!E:E)</f>
        <v>0</v>
      </c>
    </row>
    <row r="562" spans="1:8" ht="15.75" customHeight="1">
      <c r="A562" s="86" t="s">
        <v>3161</v>
      </c>
      <c r="B562" s="86" t="s">
        <v>876</v>
      </c>
      <c r="C562" s="86" t="s">
        <v>3161</v>
      </c>
      <c r="D562" s="86" t="s">
        <v>3162</v>
      </c>
      <c r="E562" s="87">
        <v>0</v>
      </c>
      <c r="F562" s="86" t="s">
        <v>1185</v>
      </c>
      <c r="H562" s="3">
        <f>E562+SUMIF('BR DTG TRAYEMAN'!C:C,C562,'BR DTG TRAYEMAN'!E:E)</f>
        <v>0</v>
      </c>
    </row>
    <row r="563" spans="1:8" ht="15.75" customHeight="1">
      <c r="A563" s="86" t="s">
        <v>3163</v>
      </c>
      <c r="B563" s="86" t="s">
        <v>876</v>
      </c>
      <c r="C563" s="86" t="s">
        <v>3163</v>
      </c>
      <c r="D563" s="86" t="s">
        <v>3164</v>
      </c>
      <c r="E563" s="87">
        <v>0</v>
      </c>
      <c r="F563" s="86" t="s">
        <v>1185</v>
      </c>
      <c r="H563" s="3">
        <f>E563+SUMIF('BR DTG TRAYEMAN'!C:C,C563,'BR DTG TRAYEMAN'!E:E)</f>
        <v>0</v>
      </c>
    </row>
    <row r="564" spans="1:8" ht="15.75" customHeight="1">
      <c r="A564" s="86" t="s">
        <v>3165</v>
      </c>
      <c r="B564" s="86" t="s">
        <v>876</v>
      </c>
      <c r="C564" s="86" t="s">
        <v>3165</v>
      </c>
      <c r="D564" s="86" t="s">
        <v>3166</v>
      </c>
      <c r="E564" s="87">
        <v>0</v>
      </c>
      <c r="F564" s="86" t="s">
        <v>1185</v>
      </c>
      <c r="H564" s="3">
        <f>E564+SUMIF('BR DTG TRAYEMAN'!C:C,C564,'BR DTG TRAYEMAN'!E:E)</f>
        <v>0</v>
      </c>
    </row>
    <row r="565" spans="1:8" ht="15.75" customHeight="1">
      <c r="A565" s="86" t="s">
        <v>253</v>
      </c>
      <c r="B565" s="86" t="s">
        <v>948</v>
      </c>
      <c r="C565" s="86" t="s">
        <v>253</v>
      </c>
      <c r="D565" s="86" t="s">
        <v>1001</v>
      </c>
      <c r="E565" s="87">
        <v>3</v>
      </c>
      <c r="F565" s="86" t="s">
        <v>1185</v>
      </c>
      <c r="H565" s="3">
        <f>E565+SUMIF('BR DTG TRAYEMAN'!C:C,C565,'BR DTG TRAYEMAN'!E:E)</f>
        <v>3</v>
      </c>
    </row>
    <row r="566" spans="1:8" ht="15.75" customHeight="1">
      <c r="A566" s="86" t="s">
        <v>3167</v>
      </c>
      <c r="B566" s="86" t="s">
        <v>876</v>
      </c>
      <c r="C566" s="86" t="s">
        <v>3167</v>
      </c>
      <c r="D566" s="86" t="s">
        <v>3168</v>
      </c>
      <c r="E566" s="87">
        <v>0</v>
      </c>
      <c r="F566" s="86" t="s">
        <v>1185</v>
      </c>
      <c r="H566" s="3">
        <f>E566+SUMIF('BR DTG TRAYEMAN'!C:C,C566,'BR DTG TRAYEMAN'!E:E)</f>
        <v>0</v>
      </c>
    </row>
    <row r="567" spans="1:8" ht="15.75" customHeight="1">
      <c r="A567" s="86" t="s">
        <v>3173</v>
      </c>
      <c r="B567" s="86" t="s">
        <v>876</v>
      </c>
      <c r="C567" s="86" t="s">
        <v>3173</v>
      </c>
      <c r="D567" s="86" t="s">
        <v>3174</v>
      </c>
      <c r="E567" s="87">
        <v>0</v>
      </c>
      <c r="F567" s="86" t="s">
        <v>1185</v>
      </c>
      <c r="H567" s="3">
        <f>E567+SUMIF('BR DTG TRAYEMAN'!C:C,C567,'BR DTG TRAYEMAN'!E:E)</f>
        <v>0</v>
      </c>
    </row>
    <row r="568" spans="1:8" ht="15.75" customHeight="1">
      <c r="A568" s="86" t="s">
        <v>3175</v>
      </c>
      <c r="B568" s="86" t="s">
        <v>876</v>
      </c>
      <c r="C568" s="86" t="s">
        <v>3175</v>
      </c>
      <c r="D568" s="86" t="s">
        <v>3176</v>
      </c>
      <c r="E568" s="87">
        <v>0</v>
      </c>
      <c r="F568" s="86" t="s">
        <v>1185</v>
      </c>
      <c r="H568" s="3">
        <f>E568+SUMIF('BR DTG TRAYEMAN'!C:C,C568,'BR DTG TRAYEMAN'!E:E)</f>
        <v>0</v>
      </c>
    </row>
    <row r="569" spans="1:8" ht="15.75" customHeight="1">
      <c r="A569" s="86" t="s">
        <v>8875</v>
      </c>
      <c r="B569" s="86" t="s">
        <v>876</v>
      </c>
      <c r="C569" s="86" t="s">
        <v>8875</v>
      </c>
      <c r="D569" s="86" t="s">
        <v>8876</v>
      </c>
      <c r="E569" s="87">
        <v>0</v>
      </c>
      <c r="F569" s="86" t="s">
        <v>1185</v>
      </c>
      <c r="H569" s="3">
        <f>E569+SUMIF('BR DTG TRAYEMAN'!C:C,C569,'BR DTG TRAYEMAN'!E:E)</f>
        <v>0</v>
      </c>
    </row>
    <row r="570" spans="1:8" ht="15.75" customHeight="1">
      <c r="A570" s="86" t="s">
        <v>1002</v>
      </c>
      <c r="B570" s="86" t="s">
        <v>876</v>
      </c>
      <c r="C570" s="86" t="s">
        <v>1002</v>
      </c>
      <c r="D570" s="86" t="s">
        <v>2130</v>
      </c>
      <c r="E570" s="87">
        <v>0</v>
      </c>
      <c r="F570" s="86" t="s">
        <v>1185</v>
      </c>
      <c r="H570" s="3">
        <f>E570+SUMIF('BR DTG TRAYEMAN'!C:C,C570,'BR DTG TRAYEMAN'!E:E)</f>
        <v>0</v>
      </c>
    </row>
    <row r="571" spans="1:8" ht="15.75" customHeight="1">
      <c r="A571" s="86" t="s">
        <v>3180</v>
      </c>
      <c r="B571" s="86" t="s">
        <v>876</v>
      </c>
      <c r="C571" s="86" t="s">
        <v>3180</v>
      </c>
      <c r="D571" s="86" t="s">
        <v>8877</v>
      </c>
      <c r="E571" s="87">
        <v>0</v>
      </c>
      <c r="F571" s="86" t="s">
        <v>1185</v>
      </c>
      <c r="H571" s="3">
        <f>E571+SUMIF('BR DTG TRAYEMAN'!C:C,C571,'BR DTG TRAYEMAN'!E:E)</f>
        <v>0</v>
      </c>
    </row>
    <row r="572" spans="1:8" ht="15.75" customHeight="1">
      <c r="A572" s="86" t="s">
        <v>1602</v>
      </c>
      <c r="B572" s="86" t="s">
        <v>876</v>
      </c>
      <c r="C572" s="86" t="s">
        <v>1602</v>
      </c>
      <c r="D572" s="86" t="s">
        <v>1603</v>
      </c>
      <c r="E572" s="87">
        <v>0</v>
      </c>
      <c r="F572" s="86" t="s">
        <v>1185</v>
      </c>
      <c r="H572" s="3">
        <f>E572+SUMIF('BR DTG TRAYEMAN'!C:C,C572,'BR DTG TRAYEMAN'!E:E)</f>
        <v>0</v>
      </c>
    </row>
    <row r="573" spans="1:8" ht="15.75" customHeight="1">
      <c r="A573" s="86" t="s">
        <v>8878</v>
      </c>
      <c r="B573" s="86" t="s">
        <v>876</v>
      </c>
      <c r="C573" s="86" t="s">
        <v>8878</v>
      </c>
      <c r="D573" s="86" t="s">
        <v>8879</v>
      </c>
      <c r="E573" s="87">
        <v>0</v>
      </c>
      <c r="F573" s="86" t="s">
        <v>1185</v>
      </c>
      <c r="H573" s="3">
        <f>E573+SUMIF('BR DTG TRAYEMAN'!C:C,C573,'BR DTG TRAYEMAN'!E:E)</f>
        <v>0</v>
      </c>
    </row>
    <row r="574" spans="1:8" ht="15.75" customHeight="1">
      <c r="A574" s="86" t="s">
        <v>254</v>
      </c>
      <c r="B574" s="86" t="s">
        <v>884</v>
      </c>
      <c r="C574" s="86" t="s">
        <v>254</v>
      </c>
      <c r="D574" s="86" t="s">
        <v>1003</v>
      </c>
      <c r="E574" s="87">
        <v>0</v>
      </c>
      <c r="F574" s="86" t="s">
        <v>1185</v>
      </c>
      <c r="H574" s="3">
        <f>E574+SUMIF('BR DTG TRAYEMAN'!C:C,C574,'BR DTG TRAYEMAN'!E:E)</f>
        <v>0</v>
      </c>
    </row>
    <row r="575" spans="1:8" ht="15.75" customHeight="1">
      <c r="A575" s="86" t="s">
        <v>3182</v>
      </c>
      <c r="B575" s="86" t="s">
        <v>876</v>
      </c>
      <c r="C575" s="86" t="s">
        <v>3182</v>
      </c>
      <c r="D575" s="86" t="s">
        <v>3183</v>
      </c>
      <c r="E575" s="87">
        <v>0</v>
      </c>
      <c r="F575" s="86" t="s">
        <v>1185</v>
      </c>
      <c r="H575" s="3">
        <f>E575+SUMIF('BR DTG TRAYEMAN'!C:C,C575,'BR DTG TRAYEMAN'!E:E)</f>
        <v>0</v>
      </c>
    </row>
    <row r="576" spans="1:8" ht="15.75" customHeight="1">
      <c r="A576" s="86" t="s">
        <v>8880</v>
      </c>
      <c r="B576" s="86" t="s">
        <v>876</v>
      </c>
      <c r="C576" s="86" t="s">
        <v>8880</v>
      </c>
      <c r="D576" s="86" t="s">
        <v>8881</v>
      </c>
      <c r="E576" s="87">
        <v>0</v>
      </c>
      <c r="F576" s="86" t="s">
        <v>1185</v>
      </c>
      <c r="H576" s="3">
        <f>E576+SUMIF('BR DTG TRAYEMAN'!C:C,C576,'BR DTG TRAYEMAN'!E:E)</f>
        <v>0</v>
      </c>
    </row>
    <row r="577" spans="1:8" ht="15.75" customHeight="1">
      <c r="A577" s="86" t="s">
        <v>8882</v>
      </c>
      <c r="B577" s="86" t="s">
        <v>876</v>
      </c>
      <c r="C577" s="86" t="s">
        <v>8882</v>
      </c>
      <c r="D577" s="86" t="s">
        <v>8883</v>
      </c>
      <c r="E577" s="87">
        <v>0</v>
      </c>
      <c r="F577" s="86" t="s">
        <v>1185</v>
      </c>
      <c r="H577" s="3">
        <f>E577+SUMIF('BR DTG TRAYEMAN'!C:C,C577,'BR DTG TRAYEMAN'!E:E)</f>
        <v>0</v>
      </c>
    </row>
    <row r="578" spans="1:8" ht="15.75" customHeight="1">
      <c r="A578" s="86" t="s">
        <v>1769</v>
      </c>
      <c r="B578" s="86" t="s">
        <v>876</v>
      </c>
      <c r="C578" s="86" t="s">
        <v>1769</v>
      </c>
      <c r="D578" s="86" t="s">
        <v>1770</v>
      </c>
      <c r="E578" s="87">
        <v>0</v>
      </c>
      <c r="F578" s="86" t="s">
        <v>1185</v>
      </c>
      <c r="H578" s="3">
        <f>E578+SUMIF('BR DTG TRAYEMAN'!C:C,C578,'BR DTG TRAYEMAN'!E:E)</f>
        <v>0</v>
      </c>
    </row>
    <row r="579" spans="1:8" ht="15.75" customHeight="1">
      <c r="A579" s="86" t="s">
        <v>8884</v>
      </c>
      <c r="B579" s="86" t="s">
        <v>876</v>
      </c>
      <c r="C579" s="86" t="s">
        <v>8884</v>
      </c>
      <c r="D579" s="86" t="s">
        <v>8885</v>
      </c>
      <c r="E579" s="87">
        <v>0</v>
      </c>
      <c r="F579" s="86" t="s">
        <v>1185</v>
      </c>
      <c r="H579" s="3">
        <f>E579+SUMIF('BR DTG TRAYEMAN'!C:C,C579,'BR DTG TRAYEMAN'!E:E)</f>
        <v>0</v>
      </c>
    </row>
    <row r="580" spans="1:8" ht="15.75" customHeight="1">
      <c r="A580" s="86" t="s">
        <v>1771</v>
      </c>
      <c r="B580" s="86" t="s">
        <v>876</v>
      </c>
      <c r="C580" s="86" t="s">
        <v>1771</v>
      </c>
      <c r="D580" s="86" t="s">
        <v>1772</v>
      </c>
      <c r="E580" s="87">
        <v>0</v>
      </c>
      <c r="F580" s="86" t="s">
        <v>1185</v>
      </c>
      <c r="H580" s="3">
        <f>E580+SUMIF('BR DTG TRAYEMAN'!C:C,C580,'BR DTG TRAYEMAN'!E:E)</f>
        <v>0</v>
      </c>
    </row>
    <row r="581" spans="1:8" ht="15.75" customHeight="1">
      <c r="A581" s="86" t="s">
        <v>8886</v>
      </c>
      <c r="B581" s="86" t="s">
        <v>876</v>
      </c>
      <c r="C581" s="86" t="s">
        <v>8886</v>
      </c>
      <c r="D581" s="86" t="s">
        <v>8887</v>
      </c>
      <c r="E581" s="87">
        <v>0</v>
      </c>
      <c r="F581" s="86" t="s">
        <v>1185</v>
      </c>
      <c r="H581" s="3">
        <f>E581+SUMIF('BR DTG TRAYEMAN'!C:C,C581,'BR DTG TRAYEMAN'!E:E)</f>
        <v>0</v>
      </c>
    </row>
    <row r="582" spans="1:8" ht="15.75" customHeight="1">
      <c r="A582" s="86" t="s">
        <v>8888</v>
      </c>
      <c r="B582" s="86" t="s">
        <v>876</v>
      </c>
      <c r="C582" s="86" t="s">
        <v>8888</v>
      </c>
      <c r="D582" s="86" t="s">
        <v>8889</v>
      </c>
      <c r="E582" s="87">
        <v>0</v>
      </c>
      <c r="F582" s="86" t="s">
        <v>1185</v>
      </c>
      <c r="H582" s="3">
        <f>E582+SUMIF('BR DTG TRAYEMAN'!C:C,C582,'BR DTG TRAYEMAN'!E:E)</f>
        <v>0</v>
      </c>
    </row>
    <row r="583" spans="1:8" ht="15.75" customHeight="1">
      <c r="A583" s="86" t="s">
        <v>2131</v>
      </c>
      <c r="B583" s="86" t="s">
        <v>876</v>
      </c>
      <c r="C583" s="86" t="s">
        <v>2131</v>
      </c>
      <c r="D583" s="86" t="s">
        <v>2132</v>
      </c>
      <c r="E583" s="87">
        <v>0</v>
      </c>
      <c r="F583" s="86" t="s">
        <v>1185</v>
      </c>
      <c r="H583" s="3">
        <f>E583+SUMIF('BR DTG TRAYEMAN'!C:C,C583,'BR DTG TRAYEMAN'!E:E)</f>
        <v>0</v>
      </c>
    </row>
    <row r="584" spans="1:8" ht="15.75" customHeight="1">
      <c r="A584" s="86" t="s">
        <v>551</v>
      </c>
      <c r="B584" s="86" t="s">
        <v>876</v>
      </c>
      <c r="C584" s="86" t="s">
        <v>551</v>
      </c>
      <c r="D584" s="86" t="s">
        <v>8890</v>
      </c>
      <c r="E584" s="87">
        <v>0</v>
      </c>
      <c r="F584" s="86" t="s">
        <v>1185</v>
      </c>
      <c r="H584" s="3">
        <f>E584+SUMIF('BR DTG TRAYEMAN'!C:C,C584,'BR DTG TRAYEMAN'!E:E)</f>
        <v>0</v>
      </c>
    </row>
    <row r="585" spans="1:8" ht="15.75" customHeight="1">
      <c r="A585" s="86" t="s">
        <v>8891</v>
      </c>
      <c r="B585" s="86" t="s">
        <v>876</v>
      </c>
      <c r="C585" s="86" t="s">
        <v>8891</v>
      </c>
      <c r="D585" s="86" t="s">
        <v>8892</v>
      </c>
      <c r="E585" s="87">
        <v>0</v>
      </c>
      <c r="F585" s="86" t="s">
        <v>1185</v>
      </c>
      <c r="H585" s="3">
        <f>E585+SUMIF('BR DTG TRAYEMAN'!C:C,C585,'BR DTG TRAYEMAN'!E:E)</f>
        <v>0</v>
      </c>
    </row>
    <row r="586" spans="1:8" ht="15.75" customHeight="1">
      <c r="A586" s="86" t="s">
        <v>1604</v>
      </c>
      <c r="B586" s="86" t="s">
        <v>920</v>
      </c>
      <c r="C586" s="86" t="s">
        <v>1604</v>
      </c>
      <c r="D586" s="86" t="s">
        <v>1605</v>
      </c>
      <c r="E586" s="87">
        <v>0</v>
      </c>
      <c r="F586" s="86" t="s">
        <v>1185</v>
      </c>
      <c r="H586" s="3">
        <f>E586+SUMIF('BR DTG TRAYEMAN'!C:C,C586,'BR DTG TRAYEMAN'!E:E)</f>
        <v>0</v>
      </c>
    </row>
    <row r="587" spans="1:8" ht="15.75" customHeight="1">
      <c r="A587" s="86" t="s">
        <v>3186</v>
      </c>
      <c r="B587" s="86" t="s">
        <v>876</v>
      </c>
      <c r="C587" s="86" t="s">
        <v>3186</v>
      </c>
      <c r="D587" s="86" t="s">
        <v>8893</v>
      </c>
      <c r="E587" s="87">
        <v>0</v>
      </c>
      <c r="F587" s="86" t="s">
        <v>1185</v>
      </c>
      <c r="H587" s="3">
        <f>E587+SUMIF('BR DTG TRAYEMAN'!C:C,C587,'BR DTG TRAYEMAN'!E:E)</f>
        <v>0</v>
      </c>
    </row>
    <row r="588" spans="1:8" ht="15.75" customHeight="1">
      <c r="A588" s="86" t="s">
        <v>255</v>
      </c>
      <c r="B588" s="86" t="s">
        <v>898</v>
      </c>
      <c r="C588" s="86" t="s">
        <v>255</v>
      </c>
      <c r="D588" s="86" t="s">
        <v>1004</v>
      </c>
      <c r="E588" s="87">
        <v>0</v>
      </c>
      <c r="F588" s="86" t="s">
        <v>1185</v>
      </c>
      <c r="H588" s="3">
        <f>E588+SUMIF('BR DTG TRAYEMAN'!C:C,C588,'BR DTG TRAYEMAN'!E:E)</f>
        <v>0</v>
      </c>
    </row>
    <row r="589" spans="1:8" ht="15.75" customHeight="1">
      <c r="A589" s="86" t="s">
        <v>256</v>
      </c>
      <c r="B589" s="86" t="s">
        <v>898</v>
      </c>
      <c r="C589" s="86" t="s">
        <v>256</v>
      </c>
      <c r="D589" s="86" t="s">
        <v>1005</v>
      </c>
      <c r="E589" s="87">
        <v>0</v>
      </c>
      <c r="F589" s="86" t="s">
        <v>1185</v>
      </c>
      <c r="H589" s="3">
        <f>E589+SUMIF('BR DTG TRAYEMAN'!C:C,C589,'BR DTG TRAYEMAN'!E:E)</f>
        <v>0</v>
      </c>
    </row>
    <row r="590" spans="1:8" ht="15.75" customHeight="1">
      <c r="A590" s="86" t="s">
        <v>257</v>
      </c>
      <c r="B590" s="86" t="s">
        <v>948</v>
      </c>
      <c r="C590" s="86" t="s">
        <v>257</v>
      </c>
      <c r="D590" s="86" t="s">
        <v>1006</v>
      </c>
      <c r="E590" s="87">
        <v>0</v>
      </c>
      <c r="F590" s="86" t="s">
        <v>1185</v>
      </c>
      <c r="H590" s="3">
        <f>E590+SUMIF('BR DTG TRAYEMAN'!C:C,C590,'BR DTG TRAYEMAN'!E:E)</f>
        <v>0</v>
      </c>
    </row>
    <row r="591" spans="1:8" ht="15.75" customHeight="1">
      <c r="A591" s="86" t="s">
        <v>499</v>
      </c>
      <c r="B591" s="86" t="s">
        <v>948</v>
      </c>
      <c r="C591" s="86" t="s">
        <v>499</v>
      </c>
      <c r="D591" s="86" t="s">
        <v>1007</v>
      </c>
      <c r="E591" s="87">
        <v>0</v>
      </c>
      <c r="F591" s="86" t="s">
        <v>1185</v>
      </c>
      <c r="H591" s="3">
        <f>E591+SUMIF('BR DTG TRAYEMAN'!C:C,C591,'BR DTG TRAYEMAN'!E:E)</f>
        <v>0</v>
      </c>
    </row>
    <row r="592" spans="1:8" ht="15.75" customHeight="1">
      <c r="A592" s="86" t="s">
        <v>8894</v>
      </c>
      <c r="B592" s="86" t="s">
        <v>876</v>
      </c>
      <c r="C592" s="86" t="s">
        <v>8894</v>
      </c>
      <c r="D592" s="86" t="s">
        <v>8895</v>
      </c>
      <c r="E592" s="87">
        <v>0</v>
      </c>
      <c r="F592" s="86" t="s">
        <v>1185</v>
      </c>
      <c r="H592" s="3">
        <f>E592+SUMIF('BR DTG TRAYEMAN'!C:C,C592,'BR DTG TRAYEMAN'!E:E)</f>
        <v>0</v>
      </c>
    </row>
    <row r="593" spans="1:8" ht="15.75" customHeight="1">
      <c r="A593" s="86" t="s">
        <v>3188</v>
      </c>
      <c r="B593" s="86" t="s">
        <v>876</v>
      </c>
      <c r="C593" s="86" t="s">
        <v>3188</v>
      </c>
      <c r="D593" s="86" t="s">
        <v>3189</v>
      </c>
      <c r="E593" s="87">
        <v>0</v>
      </c>
      <c r="F593" s="86" t="s">
        <v>1185</v>
      </c>
      <c r="H593" s="3">
        <f>E593+SUMIF('BR DTG TRAYEMAN'!C:C,C593,'BR DTG TRAYEMAN'!E:E)</f>
        <v>0</v>
      </c>
    </row>
    <row r="594" spans="1:8" ht="15.75" customHeight="1">
      <c r="A594" s="86" t="s">
        <v>258</v>
      </c>
      <c r="B594" s="86" t="s">
        <v>948</v>
      </c>
      <c r="C594" s="86" t="s">
        <v>258</v>
      </c>
      <c r="D594" s="86" t="s">
        <v>1008</v>
      </c>
      <c r="E594" s="87">
        <v>0</v>
      </c>
      <c r="F594" s="86" t="s">
        <v>1185</v>
      </c>
      <c r="H594" s="3">
        <f>E594+SUMIF('BR DTG TRAYEMAN'!C:C,C594,'BR DTG TRAYEMAN'!E:E)</f>
        <v>0</v>
      </c>
    </row>
    <row r="595" spans="1:8" ht="15.75" customHeight="1">
      <c r="A595" s="86" t="s">
        <v>3190</v>
      </c>
      <c r="B595" s="86" t="s">
        <v>876</v>
      </c>
      <c r="C595" s="86" t="s">
        <v>3190</v>
      </c>
      <c r="D595" s="86" t="s">
        <v>8896</v>
      </c>
      <c r="E595" s="87">
        <v>0</v>
      </c>
      <c r="F595" s="86" t="s">
        <v>1185</v>
      </c>
      <c r="H595" s="3">
        <f>E595+SUMIF('BR DTG TRAYEMAN'!C:C,C595,'BR DTG TRAYEMAN'!E:E)</f>
        <v>0</v>
      </c>
    </row>
    <row r="596" spans="1:8" ht="15.75" customHeight="1">
      <c r="A596" s="86" t="s">
        <v>500</v>
      </c>
      <c r="B596" s="86" t="s">
        <v>948</v>
      </c>
      <c r="C596" s="86" t="s">
        <v>500</v>
      </c>
      <c r="D596" s="86" t="s">
        <v>1319</v>
      </c>
      <c r="E596" s="87">
        <v>0</v>
      </c>
      <c r="F596" s="86" t="s">
        <v>1185</v>
      </c>
      <c r="H596" s="3">
        <f>E596+SUMIF('BR DTG TRAYEMAN'!C:C,C596,'BR DTG TRAYEMAN'!E:E)</f>
        <v>0</v>
      </c>
    </row>
    <row r="597" spans="1:8" ht="15.75" customHeight="1">
      <c r="A597" s="86" t="s">
        <v>8897</v>
      </c>
      <c r="B597" s="86" t="s">
        <v>876</v>
      </c>
      <c r="C597" s="86" t="s">
        <v>8897</v>
      </c>
      <c r="D597" s="86" t="s">
        <v>8898</v>
      </c>
      <c r="E597" s="87">
        <v>0</v>
      </c>
      <c r="F597" s="86" t="s">
        <v>1185</v>
      </c>
      <c r="H597" s="3">
        <f>E597+SUMIF('BR DTG TRAYEMAN'!C:C,C597,'BR DTG TRAYEMAN'!E:E)</f>
        <v>0</v>
      </c>
    </row>
    <row r="598" spans="1:8" ht="15.75" customHeight="1">
      <c r="A598" s="86" t="s">
        <v>8899</v>
      </c>
      <c r="B598" s="86" t="s">
        <v>876</v>
      </c>
      <c r="C598" s="86" t="s">
        <v>8899</v>
      </c>
      <c r="D598" s="86" t="s">
        <v>8900</v>
      </c>
      <c r="E598" s="87">
        <v>0</v>
      </c>
      <c r="F598" s="86" t="s">
        <v>1185</v>
      </c>
      <c r="H598" s="3">
        <f>E598+SUMIF('BR DTG TRAYEMAN'!C:C,C598,'BR DTG TRAYEMAN'!E:E)</f>
        <v>0</v>
      </c>
    </row>
    <row r="599" spans="1:8" ht="15.75" customHeight="1">
      <c r="A599" s="86" t="s">
        <v>8901</v>
      </c>
      <c r="B599" s="86" t="s">
        <v>876</v>
      </c>
      <c r="C599" s="86" t="s">
        <v>8901</v>
      </c>
      <c r="D599" s="86" t="s">
        <v>8902</v>
      </c>
      <c r="E599" s="87">
        <v>0</v>
      </c>
      <c r="F599" s="86" t="s">
        <v>1185</v>
      </c>
      <c r="H599" s="3">
        <f>E599+SUMIF('BR DTG TRAYEMAN'!C:C,C599,'BR DTG TRAYEMAN'!E:E)</f>
        <v>0</v>
      </c>
    </row>
    <row r="600" spans="1:8" ht="15.75" customHeight="1">
      <c r="A600" s="86" t="s">
        <v>8903</v>
      </c>
      <c r="B600" s="86" t="s">
        <v>876</v>
      </c>
      <c r="C600" s="86" t="s">
        <v>8903</v>
      </c>
      <c r="D600" s="86" t="s">
        <v>8904</v>
      </c>
      <c r="E600" s="87">
        <v>0</v>
      </c>
      <c r="F600" s="86" t="s">
        <v>1185</v>
      </c>
      <c r="H600" s="3">
        <f>E600+SUMIF('BR DTG TRAYEMAN'!C:C,C600,'BR DTG TRAYEMAN'!E:E)</f>
        <v>0</v>
      </c>
    </row>
    <row r="601" spans="1:8" ht="15.75" customHeight="1">
      <c r="A601" s="86" t="s">
        <v>8905</v>
      </c>
      <c r="B601" s="86" t="s">
        <v>876</v>
      </c>
      <c r="C601" s="86" t="s">
        <v>8905</v>
      </c>
      <c r="D601" s="86" t="s">
        <v>8906</v>
      </c>
      <c r="E601" s="87">
        <v>0</v>
      </c>
      <c r="F601" s="86" t="s">
        <v>1185</v>
      </c>
      <c r="H601" s="3">
        <f>E601+SUMIF('BR DTG TRAYEMAN'!C:C,C601,'BR DTG TRAYEMAN'!E:E)</f>
        <v>0</v>
      </c>
    </row>
    <row r="602" spans="1:8" ht="15.75" customHeight="1">
      <c r="A602" s="86" t="s">
        <v>1518</v>
      </c>
      <c r="B602" s="86" t="s">
        <v>876</v>
      </c>
      <c r="C602" s="86" t="s">
        <v>1518</v>
      </c>
      <c r="D602" s="86" t="s">
        <v>1519</v>
      </c>
      <c r="E602" s="87">
        <v>0</v>
      </c>
      <c r="F602" s="86" t="s">
        <v>1185</v>
      </c>
      <c r="H602" s="3">
        <f>E602+SUMIF('BR DTG TRAYEMAN'!C:C,C602,'BR DTG TRAYEMAN'!E:E)</f>
        <v>0</v>
      </c>
    </row>
    <row r="603" spans="1:8" ht="15.75" customHeight="1">
      <c r="A603" s="86" t="s">
        <v>8907</v>
      </c>
      <c r="B603" s="86" t="s">
        <v>876</v>
      </c>
      <c r="C603" s="86" t="s">
        <v>8907</v>
      </c>
      <c r="D603" s="86" t="s">
        <v>8908</v>
      </c>
      <c r="E603" s="87">
        <v>0</v>
      </c>
      <c r="F603" s="86" t="s">
        <v>1185</v>
      </c>
      <c r="H603" s="3">
        <f>E603+SUMIF('BR DTG TRAYEMAN'!C:C,C603,'BR DTG TRAYEMAN'!E:E)</f>
        <v>0</v>
      </c>
    </row>
    <row r="604" spans="1:8" ht="15.75" customHeight="1">
      <c r="A604" s="86" t="s">
        <v>1689</v>
      </c>
      <c r="B604" s="86" t="s">
        <v>876</v>
      </c>
      <c r="C604" s="86" t="s">
        <v>1689</v>
      </c>
      <c r="D604" s="86" t="s">
        <v>1690</v>
      </c>
      <c r="E604" s="87">
        <v>0</v>
      </c>
      <c r="F604" s="86" t="s">
        <v>1185</v>
      </c>
      <c r="H604" s="3">
        <f>E604+SUMIF('BR DTG TRAYEMAN'!C:C,C604,'BR DTG TRAYEMAN'!E:E)</f>
        <v>0</v>
      </c>
    </row>
    <row r="605" spans="1:8" ht="15.75" customHeight="1">
      <c r="A605" s="86" t="s">
        <v>2133</v>
      </c>
      <c r="B605" s="86" t="s">
        <v>876</v>
      </c>
      <c r="C605" s="86" t="s">
        <v>2133</v>
      </c>
      <c r="D605" s="86" t="s">
        <v>2134</v>
      </c>
      <c r="E605" s="87">
        <v>0</v>
      </c>
      <c r="F605" s="86" t="s">
        <v>1185</v>
      </c>
      <c r="H605" s="3">
        <f>E605+SUMIF('BR DTG TRAYEMAN'!C:C,C605,'BR DTG TRAYEMAN'!E:E)</f>
        <v>0</v>
      </c>
    </row>
    <row r="606" spans="1:8" ht="15.75" customHeight="1">
      <c r="A606" s="86" t="s">
        <v>2135</v>
      </c>
      <c r="B606" s="86" t="s">
        <v>876</v>
      </c>
      <c r="C606" s="86" t="s">
        <v>2135</v>
      </c>
      <c r="D606" s="86" t="s">
        <v>2136</v>
      </c>
      <c r="E606" s="87">
        <v>0</v>
      </c>
      <c r="F606" s="86" t="s">
        <v>1185</v>
      </c>
      <c r="H606" s="3">
        <f>E606+SUMIF('BR DTG TRAYEMAN'!C:C,C606,'BR DTG TRAYEMAN'!E:E)</f>
        <v>0</v>
      </c>
    </row>
    <row r="607" spans="1:8" ht="15.75" customHeight="1">
      <c r="A607" s="86" t="s">
        <v>1606</v>
      </c>
      <c r="B607" s="86" t="s">
        <v>876</v>
      </c>
      <c r="C607" s="86" t="s">
        <v>1606</v>
      </c>
      <c r="D607" s="86" t="s">
        <v>8909</v>
      </c>
      <c r="E607" s="87">
        <v>0</v>
      </c>
      <c r="F607" s="86" t="s">
        <v>1185</v>
      </c>
      <c r="H607" s="3">
        <f>E607+SUMIF('BR DTG TRAYEMAN'!C:C,C607,'BR DTG TRAYEMAN'!E:E)</f>
        <v>0</v>
      </c>
    </row>
    <row r="608" spans="1:8" ht="15.75" customHeight="1">
      <c r="A608" s="86" t="s">
        <v>259</v>
      </c>
      <c r="B608" s="86" t="s">
        <v>948</v>
      </c>
      <c r="C608" s="86" t="s">
        <v>259</v>
      </c>
      <c r="D608" s="86" t="s">
        <v>1009</v>
      </c>
      <c r="E608" s="87">
        <v>0</v>
      </c>
      <c r="F608" s="86" t="s">
        <v>1185</v>
      </c>
      <c r="H608" s="3">
        <f>E608+SUMIF('BR DTG TRAYEMAN'!C:C,C608,'BR DTG TRAYEMAN'!E:E)</f>
        <v>0</v>
      </c>
    </row>
    <row r="609" spans="1:8" ht="15.75" customHeight="1">
      <c r="A609" s="86" t="s">
        <v>8910</v>
      </c>
      <c r="B609" s="86" t="s">
        <v>876</v>
      </c>
      <c r="C609" s="86" t="s">
        <v>8910</v>
      </c>
      <c r="D609" s="86" t="s">
        <v>8911</v>
      </c>
      <c r="E609" s="87">
        <v>0</v>
      </c>
      <c r="F609" s="86" t="s">
        <v>1185</v>
      </c>
      <c r="H609" s="3">
        <f>E609+SUMIF('BR DTG TRAYEMAN'!C:C,C609,'BR DTG TRAYEMAN'!E:E)</f>
        <v>0</v>
      </c>
    </row>
    <row r="610" spans="1:8" ht="15.75" customHeight="1">
      <c r="A610" s="86" t="s">
        <v>3206</v>
      </c>
      <c r="B610" s="86" t="s">
        <v>876</v>
      </c>
      <c r="C610" s="86" t="s">
        <v>3206</v>
      </c>
      <c r="D610" s="86" t="s">
        <v>8912</v>
      </c>
      <c r="E610" s="87">
        <v>0</v>
      </c>
      <c r="F610" s="86" t="s">
        <v>1185</v>
      </c>
      <c r="H610" s="3">
        <f>E610+SUMIF('BR DTG TRAYEMAN'!C:C,C610,'BR DTG TRAYEMAN'!E:E)</f>
        <v>0</v>
      </c>
    </row>
    <row r="611" spans="1:8" ht="15.75" customHeight="1">
      <c r="A611" s="86" t="s">
        <v>552</v>
      </c>
      <c r="B611" s="86" t="s">
        <v>876</v>
      </c>
      <c r="C611" s="86" t="s">
        <v>552</v>
      </c>
      <c r="D611" s="86" t="s">
        <v>8913</v>
      </c>
      <c r="E611" s="87">
        <v>0</v>
      </c>
      <c r="F611" s="86" t="s">
        <v>1185</v>
      </c>
      <c r="H611" s="3">
        <f>E611+SUMIF('BR DTG TRAYEMAN'!C:C,C611,'BR DTG TRAYEMAN'!E:E)</f>
        <v>0</v>
      </c>
    </row>
    <row r="612" spans="1:8" ht="15.75" customHeight="1">
      <c r="A612" s="86" t="s">
        <v>8914</v>
      </c>
      <c r="B612" s="86" t="s">
        <v>876</v>
      </c>
      <c r="C612" s="86" t="s">
        <v>8914</v>
      </c>
      <c r="D612" s="86" t="s">
        <v>8915</v>
      </c>
      <c r="E612" s="87">
        <v>0</v>
      </c>
      <c r="F612" s="86" t="s">
        <v>1185</v>
      </c>
      <c r="H612" s="3">
        <f>E612+SUMIF('BR DTG TRAYEMAN'!C:C,C612,'BR DTG TRAYEMAN'!E:E)</f>
        <v>0</v>
      </c>
    </row>
    <row r="613" spans="1:8" ht="15.75" customHeight="1">
      <c r="A613" s="86" t="s">
        <v>3208</v>
      </c>
      <c r="B613" s="86" t="s">
        <v>876</v>
      </c>
      <c r="C613" s="86" t="s">
        <v>3208</v>
      </c>
      <c r="D613" s="86" t="s">
        <v>3209</v>
      </c>
      <c r="E613" s="87">
        <v>0</v>
      </c>
      <c r="F613" s="86" t="s">
        <v>1185</v>
      </c>
      <c r="H613" s="3">
        <f>E613+SUMIF('BR DTG TRAYEMAN'!C:C,C613,'BR DTG TRAYEMAN'!E:E)</f>
        <v>0</v>
      </c>
    </row>
    <row r="614" spans="1:8" ht="15.75" customHeight="1">
      <c r="A614" s="86" t="s">
        <v>3214</v>
      </c>
      <c r="B614" s="86" t="s">
        <v>876</v>
      </c>
      <c r="C614" s="86" t="s">
        <v>3214</v>
      </c>
      <c r="D614" s="86" t="s">
        <v>3215</v>
      </c>
      <c r="E614" s="87">
        <v>0</v>
      </c>
      <c r="F614" s="86" t="s">
        <v>1185</v>
      </c>
      <c r="H614" s="3">
        <f>E614+SUMIF('BR DTG TRAYEMAN'!C:C,C614,'BR DTG TRAYEMAN'!E:E)</f>
        <v>0</v>
      </c>
    </row>
    <row r="615" spans="1:8" ht="15.75" customHeight="1">
      <c r="A615" s="86" t="s">
        <v>8916</v>
      </c>
      <c r="B615" s="86" t="s">
        <v>876</v>
      </c>
      <c r="C615" s="86" t="s">
        <v>8916</v>
      </c>
      <c r="D615" s="86" t="s">
        <v>8917</v>
      </c>
      <c r="E615" s="87">
        <v>0</v>
      </c>
      <c r="F615" s="86" t="s">
        <v>1185</v>
      </c>
      <c r="H615" s="3">
        <f>E615+SUMIF('BR DTG TRAYEMAN'!C:C,C615,'BR DTG TRAYEMAN'!E:E)</f>
        <v>0</v>
      </c>
    </row>
    <row r="616" spans="1:8" ht="15.75" customHeight="1">
      <c r="A616" s="86" t="s">
        <v>2137</v>
      </c>
      <c r="B616" s="86" t="s">
        <v>876</v>
      </c>
      <c r="C616" s="86" t="s">
        <v>2137</v>
      </c>
      <c r="D616" s="86" t="s">
        <v>2138</v>
      </c>
      <c r="E616" s="87">
        <v>0</v>
      </c>
      <c r="F616" s="86" t="s">
        <v>1185</v>
      </c>
      <c r="H616" s="3">
        <f>E616+SUMIF('BR DTG TRAYEMAN'!C:C,C616,'BR DTG TRAYEMAN'!E:E)</f>
        <v>0</v>
      </c>
    </row>
    <row r="617" spans="1:8" ht="15.75" customHeight="1">
      <c r="A617" s="86" t="s">
        <v>1608</v>
      </c>
      <c r="B617" s="86" t="s">
        <v>876</v>
      </c>
      <c r="C617" s="86" t="s">
        <v>1608</v>
      </c>
      <c r="D617" s="86" t="s">
        <v>1691</v>
      </c>
      <c r="E617" s="87">
        <v>0</v>
      </c>
      <c r="F617" s="86" t="s">
        <v>1185</v>
      </c>
      <c r="H617" s="3">
        <f>E617+SUMIF('BR DTG TRAYEMAN'!C:C,C617,'BR DTG TRAYEMAN'!E:E)</f>
        <v>0</v>
      </c>
    </row>
    <row r="618" spans="1:8" ht="15.75" customHeight="1">
      <c r="A618" s="86" t="s">
        <v>3219</v>
      </c>
      <c r="B618" s="86" t="s">
        <v>876</v>
      </c>
      <c r="C618" s="86" t="s">
        <v>3219</v>
      </c>
      <c r="D618" s="86" t="s">
        <v>8918</v>
      </c>
      <c r="E618" s="87">
        <v>0</v>
      </c>
      <c r="F618" s="86" t="s">
        <v>1185</v>
      </c>
      <c r="H618" s="3">
        <f>E618+SUMIF('BR DTG TRAYEMAN'!C:C,C618,'BR DTG TRAYEMAN'!E:E)</f>
        <v>0</v>
      </c>
    </row>
    <row r="619" spans="1:8" ht="15.75" customHeight="1">
      <c r="A619" s="86" t="s">
        <v>3225</v>
      </c>
      <c r="B619" s="86" t="s">
        <v>876</v>
      </c>
      <c r="C619" s="86" t="s">
        <v>3225</v>
      </c>
      <c r="D619" s="86" t="s">
        <v>8919</v>
      </c>
      <c r="E619" s="87">
        <v>0</v>
      </c>
      <c r="F619" s="86" t="s">
        <v>1185</v>
      </c>
      <c r="H619" s="3">
        <f>E619+SUMIF('BR DTG TRAYEMAN'!C:C,C619,'BR DTG TRAYEMAN'!E:E)</f>
        <v>0</v>
      </c>
    </row>
    <row r="620" spans="1:8" ht="15.75" customHeight="1">
      <c r="A620" s="86" t="s">
        <v>8920</v>
      </c>
      <c r="B620" s="86" t="s">
        <v>876</v>
      </c>
      <c r="C620" s="86" t="s">
        <v>8920</v>
      </c>
      <c r="D620" s="86" t="s">
        <v>8921</v>
      </c>
      <c r="E620" s="87">
        <v>0</v>
      </c>
      <c r="F620" s="86" t="s">
        <v>1185</v>
      </c>
      <c r="H620" s="3">
        <f>E620+SUMIF('BR DTG TRAYEMAN'!C:C,C620,'BR DTG TRAYEMAN'!E:E)</f>
        <v>0</v>
      </c>
    </row>
    <row r="621" spans="1:8" ht="15.75" customHeight="1">
      <c r="A621" s="86" t="s">
        <v>3227</v>
      </c>
      <c r="B621" s="86" t="s">
        <v>876</v>
      </c>
      <c r="C621" s="86" t="s">
        <v>3227</v>
      </c>
      <c r="D621" s="86" t="s">
        <v>8922</v>
      </c>
      <c r="E621" s="87">
        <v>0</v>
      </c>
      <c r="F621" s="86" t="s">
        <v>1185</v>
      </c>
      <c r="H621" s="3">
        <f>E621+SUMIF('BR DTG TRAYEMAN'!C:C,C621,'BR DTG TRAYEMAN'!E:E)</f>
        <v>0</v>
      </c>
    </row>
    <row r="622" spans="1:8" ht="15.75" customHeight="1">
      <c r="A622" s="86" t="s">
        <v>3229</v>
      </c>
      <c r="B622" s="86" t="s">
        <v>877</v>
      </c>
      <c r="C622" s="86" t="s">
        <v>3229</v>
      </c>
      <c r="D622" s="86" t="s">
        <v>3232</v>
      </c>
      <c r="E622" s="87">
        <v>0</v>
      </c>
      <c r="F622" s="86" t="s">
        <v>1185</v>
      </c>
      <c r="H622" s="3">
        <f>E622+SUMIF('BR DTG TRAYEMAN'!C:C,C622,'BR DTG TRAYEMAN'!E:E)</f>
        <v>0</v>
      </c>
    </row>
    <row r="623" spans="1:8" ht="15.75" customHeight="1">
      <c r="A623" s="86" t="s">
        <v>8923</v>
      </c>
      <c r="B623" s="86" t="s">
        <v>876</v>
      </c>
      <c r="C623" s="86" t="s">
        <v>8923</v>
      </c>
      <c r="D623" s="86" t="s">
        <v>8924</v>
      </c>
      <c r="E623" s="87">
        <v>0</v>
      </c>
      <c r="F623" s="86" t="s">
        <v>1185</v>
      </c>
      <c r="H623" s="3">
        <f>E623+SUMIF('BR DTG TRAYEMAN'!C:C,C623,'BR DTG TRAYEMAN'!E:E)</f>
        <v>0</v>
      </c>
    </row>
    <row r="624" spans="1:8" ht="15.75" customHeight="1">
      <c r="A624" s="86" t="s">
        <v>260</v>
      </c>
      <c r="B624" s="86" t="s">
        <v>920</v>
      </c>
      <c r="C624" s="86" t="s">
        <v>260</v>
      </c>
      <c r="D624" s="86" t="s">
        <v>1010</v>
      </c>
      <c r="E624" s="87">
        <v>0</v>
      </c>
      <c r="F624" s="86" t="s">
        <v>260</v>
      </c>
      <c r="H624" s="3">
        <f>E624+SUMIF('BR DTG TRAYEMAN'!C:C,C624,'BR DTG TRAYEMAN'!E:E)</f>
        <v>0</v>
      </c>
    </row>
    <row r="625" spans="1:8" ht="15.75" customHeight="1">
      <c r="A625" s="86" t="s">
        <v>3233</v>
      </c>
      <c r="B625" s="86" t="s">
        <v>920</v>
      </c>
      <c r="C625" s="86" t="s">
        <v>3233</v>
      </c>
      <c r="D625" s="86" t="s">
        <v>1010</v>
      </c>
      <c r="E625" s="87">
        <v>0</v>
      </c>
      <c r="F625" s="86" t="s">
        <v>260</v>
      </c>
      <c r="H625" s="3">
        <f>E625+SUMIF('BR DTG TRAYEMAN'!C:C,C625,'BR DTG TRAYEMAN'!E:E)</f>
        <v>0</v>
      </c>
    </row>
    <row r="626" spans="1:8" ht="15.75" customHeight="1">
      <c r="A626" s="86" t="s">
        <v>501</v>
      </c>
      <c r="B626" s="86" t="s">
        <v>920</v>
      </c>
      <c r="C626" s="86" t="s">
        <v>501</v>
      </c>
      <c r="D626" s="86" t="s">
        <v>1010</v>
      </c>
      <c r="E626" s="87">
        <v>0</v>
      </c>
      <c r="F626" s="86" t="s">
        <v>260</v>
      </c>
      <c r="H626" s="3">
        <f>E626+SUMIF('BR DTG TRAYEMAN'!C:C,C626,'BR DTG TRAYEMAN'!E:E)</f>
        <v>0</v>
      </c>
    </row>
    <row r="627" spans="1:8" ht="15.75" customHeight="1">
      <c r="A627" s="86" t="s">
        <v>3234</v>
      </c>
      <c r="B627" s="86" t="s">
        <v>876</v>
      </c>
      <c r="C627" s="86" t="s">
        <v>3234</v>
      </c>
      <c r="D627" s="86" t="s">
        <v>8925</v>
      </c>
      <c r="E627" s="87">
        <v>0</v>
      </c>
      <c r="F627" s="86" t="s">
        <v>1185</v>
      </c>
      <c r="H627" s="3">
        <f>E627+SUMIF('BR DTG TRAYEMAN'!C:C,C627,'BR DTG TRAYEMAN'!E:E)</f>
        <v>0</v>
      </c>
    </row>
    <row r="628" spans="1:8" ht="15.75" customHeight="1">
      <c r="A628" s="86" t="s">
        <v>8926</v>
      </c>
      <c r="B628" s="86" t="s">
        <v>876</v>
      </c>
      <c r="C628" s="86" t="s">
        <v>8926</v>
      </c>
      <c r="D628" s="86" t="s">
        <v>8927</v>
      </c>
      <c r="E628" s="87">
        <v>0</v>
      </c>
      <c r="F628" s="86" t="s">
        <v>1185</v>
      </c>
      <c r="H628" s="3">
        <f>E628+SUMIF('BR DTG TRAYEMAN'!C:C,C628,'BR DTG TRAYEMAN'!E:E)</f>
        <v>0</v>
      </c>
    </row>
    <row r="629" spans="1:8" ht="15.75" customHeight="1">
      <c r="A629" s="86" t="s">
        <v>8928</v>
      </c>
      <c r="B629" s="86" t="s">
        <v>876</v>
      </c>
      <c r="C629" s="86" t="s">
        <v>8928</v>
      </c>
      <c r="D629" s="86" t="s">
        <v>8929</v>
      </c>
      <c r="E629" s="87">
        <v>0</v>
      </c>
      <c r="F629" s="86" t="s">
        <v>1185</v>
      </c>
      <c r="H629" s="3">
        <f>E629+SUMIF('BR DTG TRAYEMAN'!C:C,C629,'BR DTG TRAYEMAN'!E:E)</f>
        <v>0</v>
      </c>
    </row>
    <row r="630" spans="1:8" ht="15.75" customHeight="1">
      <c r="A630" s="86" t="s">
        <v>8930</v>
      </c>
      <c r="B630" s="86" t="s">
        <v>876</v>
      </c>
      <c r="C630" s="86" t="s">
        <v>8930</v>
      </c>
      <c r="D630" s="86" t="s">
        <v>8931</v>
      </c>
      <c r="E630" s="87">
        <v>0</v>
      </c>
      <c r="F630" s="86" t="s">
        <v>1185</v>
      </c>
      <c r="H630" s="3">
        <f>E630+SUMIF('BR DTG TRAYEMAN'!C:C,C630,'BR DTG TRAYEMAN'!E:E)</f>
        <v>0</v>
      </c>
    </row>
    <row r="631" spans="1:8" ht="15.75" customHeight="1">
      <c r="A631" s="86" t="s">
        <v>1773</v>
      </c>
      <c r="B631" s="86" t="s">
        <v>898</v>
      </c>
      <c r="C631" s="86" t="s">
        <v>1773</v>
      </c>
      <c r="D631" s="86" t="s">
        <v>8932</v>
      </c>
      <c r="E631" s="87">
        <v>2</v>
      </c>
      <c r="F631" s="86" t="s">
        <v>1185</v>
      </c>
      <c r="H631" s="3">
        <f>E631+SUMIF('BR DTG TRAYEMAN'!C:C,C631,'BR DTG TRAYEMAN'!E:E)</f>
        <v>2</v>
      </c>
    </row>
    <row r="632" spans="1:8" ht="15.75" customHeight="1">
      <c r="A632" s="86" t="s">
        <v>3240</v>
      </c>
      <c r="B632" s="86" t="s">
        <v>948</v>
      </c>
      <c r="C632" s="86" t="s">
        <v>3240</v>
      </c>
      <c r="D632" s="86" t="s">
        <v>3241</v>
      </c>
      <c r="E632" s="87">
        <v>0</v>
      </c>
      <c r="F632" s="86" t="s">
        <v>1185</v>
      </c>
      <c r="H632" s="3">
        <f>E632+SUMIF('BR DTG TRAYEMAN'!C:C,C632,'BR DTG TRAYEMAN'!E:E)</f>
        <v>0</v>
      </c>
    </row>
    <row r="633" spans="1:8" ht="15.75" customHeight="1">
      <c r="A633" s="86" t="s">
        <v>3242</v>
      </c>
      <c r="B633" s="86" t="s">
        <v>876</v>
      </c>
      <c r="C633" s="86" t="s">
        <v>3242</v>
      </c>
      <c r="D633" s="86" t="s">
        <v>3243</v>
      </c>
      <c r="E633" s="87">
        <v>0</v>
      </c>
      <c r="F633" s="86" t="s">
        <v>1185</v>
      </c>
      <c r="H633" s="3">
        <f>E633+SUMIF('BR DTG TRAYEMAN'!C:C,C633,'BR DTG TRAYEMAN'!E:E)</f>
        <v>0</v>
      </c>
    </row>
    <row r="634" spans="1:8" ht="15.75" customHeight="1">
      <c r="A634" s="86" t="s">
        <v>261</v>
      </c>
      <c r="B634" s="86" t="s">
        <v>948</v>
      </c>
      <c r="C634" s="86" t="s">
        <v>261</v>
      </c>
      <c r="D634" s="86" t="s">
        <v>1011</v>
      </c>
      <c r="E634" s="87">
        <v>0</v>
      </c>
      <c r="F634" s="86" t="s">
        <v>1185</v>
      </c>
      <c r="H634" s="3">
        <f>E634+SUMIF('BR DTG TRAYEMAN'!C:C,C634,'BR DTG TRAYEMAN'!E:E)</f>
        <v>0</v>
      </c>
    </row>
    <row r="635" spans="1:8" ht="15.75" customHeight="1">
      <c r="A635" s="86" t="s">
        <v>3244</v>
      </c>
      <c r="B635" s="86" t="s">
        <v>948</v>
      </c>
      <c r="C635" s="86" t="s">
        <v>3244</v>
      </c>
      <c r="D635" s="86" t="s">
        <v>8933</v>
      </c>
      <c r="E635" s="87">
        <v>0</v>
      </c>
      <c r="F635" s="86" t="s">
        <v>1185</v>
      </c>
      <c r="H635" s="3">
        <f>E635+SUMIF('BR DTG TRAYEMAN'!C:C,C635,'BR DTG TRAYEMAN'!E:E)</f>
        <v>0</v>
      </c>
    </row>
    <row r="636" spans="1:8" ht="15.75" customHeight="1">
      <c r="A636" s="86" t="s">
        <v>651</v>
      </c>
      <c r="B636" s="86" t="s">
        <v>876</v>
      </c>
      <c r="C636" s="86" t="s">
        <v>651</v>
      </c>
      <c r="D636" s="86" t="s">
        <v>828</v>
      </c>
      <c r="E636" s="87">
        <v>0</v>
      </c>
      <c r="F636" s="86" t="s">
        <v>1185</v>
      </c>
      <c r="H636" s="3">
        <f>E636+SUMIF('BR DTG TRAYEMAN'!C:C,C636,'BR DTG TRAYEMAN'!E:E)</f>
        <v>0</v>
      </c>
    </row>
    <row r="637" spans="1:8" ht="15.75" customHeight="1">
      <c r="A637" s="86" t="s">
        <v>3253</v>
      </c>
      <c r="B637" s="86" t="s">
        <v>876</v>
      </c>
      <c r="C637" s="86" t="s">
        <v>3253</v>
      </c>
      <c r="D637" s="86" t="s">
        <v>3254</v>
      </c>
      <c r="E637" s="87">
        <v>0</v>
      </c>
      <c r="F637" s="86" t="s">
        <v>1185</v>
      </c>
      <c r="H637" s="3">
        <f>E637+SUMIF('BR DTG TRAYEMAN'!C:C,C637,'BR DTG TRAYEMAN'!E:E)</f>
        <v>0</v>
      </c>
    </row>
    <row r="638" spans="1:8" ht="15.75" customHeight="1">
      <c r="A638" s="86" t="s">
        <v>8934</v>
      </c>
      <c r="B638" s="86" t="s">
        <v>876</v>
      </c>
      <c r="C638" s="86" t="s">
        <v>8934</v>
      </c>
      <c r="D638" s="86" t="s">
        <v>8935</v>
      </c>
      <c r="E638" s="87">
        <v>0</v>
      </c>
      <c r="F638" s="86" t="s">
        <v>1185</v>
      </c>
      <c r="H638" s="3">
        <f>E638+SUMIF('BR DTG TRAYEMAN'!C:C,C638,'BR DTG TRAYEMAN'!E:E)</f>
        <v>0</v>
      </c>
    </row>
    <row r="639" spans="1:8" ht="15.75" customHeight="1">
      <c r="A639" s="86" t="s">
        <v>2145</v>
      </c>
      <c r="B639" s="86" t="s">
        <v>876</v>
      </c>
      <c r="C639" s="86" t="s">
        <v>2145</v>
      </c>
      <c r="D639" s="86" t="s">
        <v>2146</v>
      </c>
      <c r="E639" s="87">
        <v>0</v>
      </c>
      <c r="F639" s="86" t="s">
        <v>1185</v>
      </c>
      <c r="H639" s="3">
        <f>E639+SUMIF('BR DTG TRAYEMAN'!C:C,C639,'BR DTG TRAYEMAN'!E:E)</f>
        <v>0</v>
      </c>
    </row>
    <row r="640" spans="1:8" ht="15.75" customHeight="1">
      <c r="A640" s="86" t="s">
        <v>262</v>
      </c>
      <c r="B640" s="86" t="s">
        <v>877</v>
      </c>
      <c r="C640" s="86" t="s">
        <v>262</v>
      </c>
      <c r="D640" s="86" t="s">
        <v>1012</v>
      </c>
      <c r="E640" s="87">
        <v>1</v>
      </c>
      <c r="F640" s="86" t="s">
        <v>262</v>
      </c>
      <c r="H640" s="3">
        <f>E640+SUMIF('BR DTG TRAYEMAN'!C:C,C640,'BR DTG TRAYEMAN'!E:E)</f>
        <v>1</v>
      </c>
    </row>
    <row r="641" spans="1:8" ht="15.75" customHeight="1">
      <c r="A641" s="86" t="s">
        <v>3256</v>
      </c>
      <c r="B641" s="86" t="s">
        <v>876</v>
      </c>
      <c r="C641" s="86" t="s">
        <v>3256</v>
      </c>
      <c r="D641" s="86" t="s">
        <v>8936</v>
      </c>
      <c r="E641" s="87">
        <v>0</v>
      </c>
      <c r="F641" s="86" t="s">
        <v>1185</v>
      </c>
      <c r="H641" s="3">
        <f>E641+SUMIF('BR DTG TRAYEMAN'!C:C,C641,'BR DTG TRAYEMAN'!E:E)</f>
        <v>0</v>
      </c>
    </row>
    <row r="642" spans="1:8" ht="15.75" customHeight="1">
      <c r="A642" s="86" t="s">
        <v>3260</v>
      </c>
      <c r="B642" s="86" t="s">
        <v>876</v>
      </c>
      <c r="C642" s="86" t="s">
        <v>3260</v>
      </c>
      <c r="D642" s="86" t="s">
        <v>3261</v>
      </c>
      <c r="E642" s="87">
        <v>0</v>
      </c>
      <c r="F642" s="86" t="s">
        <v>1185</v>
      </c>
      <c r="H642" s="3">
        <f>E642+SUMIF('BR DTG TRAYEMAN'!C:C,C642,'BR DTG TRAYEMAN'!E:E)</f>
        <v>0</v>
      </c>
    </row>
    <row r="643" spans="1:8" ht="15.75" customHeight="1">
      <c r="A643" s="86" t="s">
        <v>3262</v>
      </c>
      <c r="B643" s="86" t="s">
        <v>876</v>
      </c>
      <c r="C643" s="86" t="s">
        <v>3262</v>
      </c>
      <c r="D643" s="86" t="s">
        <v>3263</v>
      </c>
      <c r="E643" s="87">
        <v>0</v>
      </c>
      <c r="F643" s="86" t="s">
        <v>1185</v>
      </c>
      <c r="H643" s="3">
        <f>E643+SUMIF('BR DTG TRAYEMAN'!C:C,C643,'BR DTG TRAYEMAN'!E:E)</f>
        <v>0</v>
      </c>
    </row>
    <row r="644" spans="1:8" ht="15.75" customHeight="1">
      <c r="A644" s="86" t="s">
        <v>3266</v>
      </c>
      <c r="B644" s="86" t="s">
        <v>876</v>
      </c>
      <c r="C644" s="86" t="s">
        <v>3266</v>
      </c>
      <c r="D644" s="86" t="s">
        <v>3267</v>
      </c>
      <c r="E644" s="87">
        <v>0</v>
      </c>
      <c r="F644" s="86" t="s">
        <v>1185</v>
      </c>
      <c r="H644" s="3">
        <f>E644+SUMIF('BR DTG TRAYEMAN'!C:C,C644,'BR DTG TRAYEMAN'!E:E)</f>
        <v>0</v>
      </c>
    </row>
    <row r="645" spans="1:8" ht="15.75" customHeight="1">
      <c r="A645" s="86" t="s">
        <v>2147</v>
      </c>
      <c r="B645" s="86" t="s">
        <v>876</v>
      </c>
      <c r="C645" s="86" t="s">
        <v>2147</v>
      </c>
      <c r="D645" s="86" t="s">
        <v>2148</v>
      </c>
      <c r="E645" s="87">
        <v>0</v>
      </c>
      <c r="F645" s="86" t="s">
        <v>1185</v>
      </c>
      <c r="H645" s="3">
        <f>E645+SUMIF('BR DTG TRAYEMAN'!C:C,C645,'BR DTG TRAYEMAN'!E:E)</f>
        <v>0</v>
      </c>
    </row>
    <row r="646" spans="1:8" ht="15.75" customHeight="1">
      <c r="A646" s="86" t="s">
        <v>2149</v>
      </c>
      <c r="B646" s="86" t="s">
        <v>876</v>
      </c>
      <c r="C646" s="86" t="s">
        <v>2149</v>
      </c>
      <c r="D646" s="86" t="s">
        <v>2150</v>
      </c>
      <c r="E646" s="87">
        <v>0</v>
      </c>
      <c r="F646" s="86" t="s">
        <v>1185</v>
      </c>
      <c r="H646" s="3">
        <f>E646+SUMIF('BR DTG TRAYEMAN'!C:C,C646,'BR DTG TRAYEMAN'!E:E)</f>
        <v>0</v>
      </c>
    </row>
    <row r="647" spans="1:8" ht="15.75" customHeight="1">
      <c r="A647" s="86" t="s">
        <v>263</v>
      </c>
      <c r="B647" s="86" t="s">
        <v>948</v>
      </c>
      <c r="C647" s="86" t="s">
        <v>263</v>
      </c>
      <c r="D647" s="86" t="s">
        <v>1013</v>
      </c>
      <c r="E647" s="87">
        <v>0</v>
      </c>
      <c r="F647" s="86" t="s">
        <v>1185</v>
      </c>
      <c r="H647" s="3">
        <f>E647+SUMIF('BR DTG TRAYEMAN'!C:C,C647,'BR DTG TRAYEMAN'!E:E)</f>
        <v>0</v>
      </c>
    </row>
    <row r="648" spans="1:8" ht="15.75" customHeight="1">
      <c r="A648" s="86" t="s">
        <v>3269</v>
      </c>
      <c r="B648" s="86" t="s">
        <v>876</v>
      </c>
      <c r="C648" s="86" t="s">
        <v>3269</v>
      </c>
      <c r="D648" s="86" t="s">
        <v>3270</v>
      </c>
      <c r="E648" s="87">
        <v>0</v>
      </c>
      <c r="F648" s="86" t="s">
        <v>1185</v>
      </c>
      <c r="H648" s="3">
        <f>E648+SUMIF('BR DTG TRAYEMAN'!C:C,C648,'BR DTG TRAYEMAN'!E:E)</f>
        <v>0</v>
      </c>
    </row>
    <row r="649" spans="1:8" ht="15.75" customHeight="1">
      <c r="A649" s="86" t="s">
        <v>3271</v>
      </c>
      <c r="B649" s="86" t="s">
        <v>876</v>
      </c>
      <c r="C649" s="86" t="s">
        <v>3271</v>
      </c>
      <c r="D649" s="86" t="s">
        <v>8937</v>
      </c>
      <c r="E649" s="87">
        <v>0</v>
      </c>
      <c r="F649" s="86" t="s">
        <v>1185</v>
      </c>
      <c r="H649" s="3">
        <f>E649+SUMIF('BR DTG TRAYEMAN'!C:C,C649,'BR DTG TRAYEMAN'!E:E)</f>
        <v>0</v>
      </c>
    </row>
    <row r="650" spans="1:8" ht="15.75" customHeight="1">
      <c r="A650" s="86" t="s">
        <v>8938</v>
      </c>
      <c r="B650" s="86" t="s">
        <v>876</v>
      </c>
      <c r="C650" s="86" t="s">
        <v>8938</v>
      </c>
      <c r="D650" s="86" t="s">
        <v>8939</v>
      </c>
      <c r="E650" s="87">
        <v>0</v>
      </c>
      <c r="F650" s="86" t="s">
        <v>1185</v>
      </c>
      <c r="H650" s="3">
        <f>E650+SUMIF('BR DTG TRAYEMAN'!C:C,C650,'BR DTG TRAYEMAN'!E:E)</f>
        <v>0</v>
      </c>
    </row>
    <row r="651" spans="1:8" ht="15.75" customHeight="1">
      <c r="A651" s="86" t="s">
        <v>3273</v>
      </c>
      <c r="B651" s="86" t="s">
        <v>876</v>
      </c>
      <c r="C651" s="86" t="s">
        <v>3273</v>
      </c>
      <c r="D651" s="86" t="s">
        <v>3274</v>
      </c>
      <c r="E651" s="87">
        <v>0</v>
      </c>
      <c r="F651" s="86" t="s">
        <v>1185</v>
      </c>
      <c r="H651" s="3">
        <f>E651+SUMIF('BR DTG TRAYEMAN'!C:C,C651,'BR DTG TRAYEMAN'!E:E)</f>
        <v>0</v>
      </c>
    </row>
    <row r="652" spans="1:8" ht="15.75" customHeight="1">
      <c r="A652" s="86" t="s">
        <v>8940</v>
      </c>
      <c r="B652" s="86" t="s">
        <v>876</v>
      </c>
      <c r="C652" s="86" t="s">
        <v>8940</v>
      </c>
      <c r="D652" s="86" t="s">
        <v>8941</v>
      </c>
      <c r="E652" s="87">
        <v>0</v>
      </c>
      <c r="F652" s="86" t="s">
        <v>1185</v>
      </c>
      <c r="H652" s="3">
        <f>E652+SUMIF('BR DTG TRAYEMAN'!C:C,C652,'BR DTG TRAYEMAN'!E:E)</f>
        <v>0</v>
      </c>
    </row>
    <row r="653" spans="1:8" ht="15.75" customHeight="1">
      <c r="A653" s="86" t="s">
        <v>8942</v>
      </c>
      <c r="B653" s="86" t="s">
        <v>876</v>
      </c>
      <c r="C653" s="86" t="s">
        <v>8942</v>
      </c>
      <c r="D653" s="86" t="s">
        <v>8943</v>
      </c>
      <c r="E653" s="87">
        <v>0</v>
      </c>
      <c r="F653" s="86" t="s">
        <v>1185</v>
      </c>
      <c r="H653" s="3">
        <f>E653+SUMIF('BR DTG TRAYEMAN'!C:C,C653,'BR DTG TRAYEMAN'!E:E)</f>
        <v>0</v>
      </c>
    </row>
    <row r="654" spans="1:8" ht="15.75" customHeight="1">
      <c r="A654" s="86" t="s">
        <v>3280</v>
      </c>
      <c r="B654" s="86" t="s">
        <v>948</v>
      </c>
      <c r="C654" s="86" t="s">
        <v>3280</v>
      </c>
      <c r="D654" s="86" t="s">
        <v>3281</v>
      </c>
      <c r="E654" s="87">
        <v>0</v>
      </c>
      <c r="F654" s="86" t="s">
        <v>1185</v>
      </c>
      <c r="H654" s="3">
        <f>E654+SUMIF('BR DTG TRAYEMAN'!C:C,C654,'BR DTG TRAYEMAN'!E:E)</f>
        <v>0</v>
      </c>
    </row>
    <row r="655" spans="1:8" ht="15.75" customHeight="1">
      <c r="A655" s="86" t="s">
        <v>1419</v>
      </c>
      <c r="B655" s="86" t="s">
        <v>948</v>
      </c>
      <c r="C655" s="86" t="s">
        <v>1419</v>
      </c>
      <c r="D655" s="86" t="s">
        <v>1420</v>
      </c>
      <c r="E655" s="87">
        <v>0</v>
      </c>
      <c r="F655" s="86" t="s">
        <v>1185</v>
      </c>
      <c r="H655" s="3">
        <f>E655+SUMIF('BR DTG TRAYEMAN'!C:C,C655,'BR DTG TRAYEMAN'!E:E)</f>
        <v>0</v>
      </c>
    </row>
    <row r="656" spans="1:8" ht="15.75" customHeight="1">
      <c r="A656" s="86" t="s">
        <v>3282</v>
      </c>
      <c r="B656" s="86" t="s">
        <v>876</v>
      </c>
      <c r="C656" s="86" t="s">
        <v>3282</v>
      </c>
      <c r="D656" s="86" t="s">
        <v>3283</v>
      </c>
      <c r="E656" s="87">
        <v>0</v>
      </c>
      <c r="F656" s="86" t="s">
        <v>1185</v>
      </c>
      <c r="H656" s="3">
        <f>E656+SUMIF('BR DTG TRAYEMAN'!C:C,C656,'BR DTG TRAYEMAN'!E:E)</f>
        <v>0</v>
      </c>
    </row>
    <row r="657" spans="1:8" ht="15.75" customHeight="1">
      <c r="A657" s="86" t="s">
        <v>1520</v>
      </c>
      <c r="B657" s="86" t="s">
        <v>876</v>
      </c>
      <c r="C657" s="86" t="s">
        <v>1520</v>
      </c>
      <c r="D657" s="86" t="s">
        <v>1521</v>
      </c>
      <c r="E657" s="87">
        <v>0</v>
      </c>
      <c r="F657" s="86" t="s">
        <v>1185</v>
      </c>
      <c r="H657" s="3">
        <f>E657+SUMIF('BR DTG TRAYEMAN'!C:C,C657,'BR DTG TRAYEMAN'!E:E)</f>
        <v>0</v>
      </c>
    </row>
    <row r="658" spans="1:8" ht="15.75" customHeight="1">
      <c r="A658" s="86" t="s">
        <v>8944</v>
      </c>
      <c r="B658" s="86" t="s">
        <v>876</v>
      </c>
      <c r="C658" s="86" t="s">
        <v>8944</v>
      </c>
      <c r="D658" s="86" t="s">
        <v>8945</v>
      </c>
      <c r="E658" s="87">
        <v>0</v>
      </c>
      <c r="F658" s="86" t="s">
        <v>1185</v>
      </c>
      <c r="H658" s="3">
        <f>E658+SUMIF('BR DTG TRAYEMAN'!C:C,C658,'BR DTG TRAYEMAN'!E:E)</f>
        <v>0</v>
      </c>
    </row>
    <row r="659" spans="1:8" ht="15.75" customHeight="1">
      <c r="A659" s="86" t="s">
        <v>8946</v>
      </c>
      <c r="B659" s="86" t="s">
        <v>876</v>
      </c>
      <c r="C659" s="86" t="s">
        <v>8946</v>
      </c>
      <c r="D659" s="86" t="s">
        <v>8947</v>
      </c>
      <c r="E659" s="87">
        <v>0</v>
      </c>
      <c r="F659" s="86" t="s">
        <v>1185</v>
      </c>
      <c r="H659" s="3">
        <f>E659+SUMIF('BR DTG TRAYEMAN'!C:C,C659,'BR DTG TRAYEMAN'!E:E)</f>
        <v>0</v>
      </c>
    </row>
    <row r="660" spans="1:8" ht="15.75" customHeight="1">
      <c r="A660" s="86" t="s">
        <v>8948</v>
      </c>
      <c r="B660" s="86" t="s">
        <v>876</v>
      </c>
      <c r="C660" s="86" t="s">
        <v>8948</v>
      </c>
      <c r="D660" s="86" t="s">
        <v>8949</v>
      </c>
      <c r="E660" s="87">
        <v>0</v>
      </c>
      <c r="F660" s="86" t="s">
        <v>1185</v>
      </c>
      <c r="H660" s="3">
        <f>E660+SUMIF('BR DTG TRAYEMAN'!C:C,C660,'BR DTG TRAYEMAN'!E:E)</f>
        <v>0</v>
      </c>
    </row>
    <row r="661" spans="1:8" ht="15.75" customHeight="1">
      <c r="A661" s="86" t="s">
        <v>8950</v>
      </c>
      <c r="B661" s="86" t="s">
        <v>876</v>
      </c>
      <c r="C661" s="86" t="s">
        <v>8950</v>
      </c>
      <c r="D661" s="86" t="s">
        <v>8951</v>
      </c>
      <c r="E661" s="87">
        <v>0</v>
      </c>
      <c r="F661" s="86" t="s">
        <v>1185</v>
      </c>
      <c r="H661" s="3">
        <f>E661+SUMIF('BR DTG TRAYEMAN'!C:C,C661,'BR DTG TRAYEMAN'!E:E)</f>
        <v>0</v>
      </c>
    </row>
    <row r="662" spans="1:8" ht="15.75" customHeight="1">
      <c r="A662" s="86" t="s">
        <v>3299</v>
      </c>
      <c r="B662" s="86" t="s">
        <v>876</v>
      </c>
      <c r="C662" s="86" t="s">
        <v>3299</v>
      </c>
      <c r="D662" s="86" t="s">
        <v>3300</v>
      </c>
      <c r="E662" s="87">
        <v>0</v>
      </c>
      <c r="F662" s="86" t="s">
        <v>1185</v>
      </c>
      <c r="H662" s="3">
        <f>E662+SUMIF('BR DTG TRAYEMAN'!C:C,C662,'BR DTG TRAYEMAN'!E:E)</f>
        <v>0</v>
      </c>
    </row>
    <row r="663" spans="1:8" ht="15.75" customHeight="1">
      <c r="A663" s="86" t="s">
        <v>2151</v>
      </c>
      <c r="B663" s="86" t="s">
        <v>877</v>
      </c>
      <c r="C663" s="86" t="s">
        <v>2151</v>
      </c>
      <c r="D663" s="86" t="s">
        <v>2152</v>
      </c>
      <c r="E663" s="87">
        <v>0</v>
      </c>
      <c r="F663" s="86" t="s">
        <v>1185</v>
      </c>
      <c r="H663" s="3">
        <f>E663+SUMIF('BR DTG TRAYEMAN'!C:C,C663,'BR DTG TRAYEMAN'!E:E)</f>
        <v>0</v>
      </c>
    </row>
    <row r="664" spans="1:8" ht="15.75" customHeight="1">
      <c r="A664" s="86" t="s">
        <v>8952</v>
      </c>
      <c r="B664" s="86" t="s">
        <v>876</v>
      </c>
      <c r="C664" s="86" t="s">
        <v>8952</v>
      </c>
      <c r="D664" s="86" t="s">
        <v>8953</v>
      </c>
      <c r="E664" s="87">
        <v>0</v>
      </c>
      <c r="F664" s="86" t="s">
        <v>1185</v>
      </c>
      <c r="H664" s="3">
        <f>E664+SUMIF('BR DTG TRAYEMAN'!C:C,C664,'BR DTG TRAYEMAN'!E:E)</f>
        <v>0</v>
      </c>
    </row>
    <row r="665" spans="1:8" ht="15.75" customHeight="1">
      <c r="A665" s="86" t="s">
        <v>264</v>
      </c>
      <c r="B665" s="86" t="s">
        <v>877</v>
      </c>
      <c r="C665" s="86" t="s">
        <v>264</v>
      </c>
      <c r="D665" s="86" t="s">
        <v>1014</v>
      </c>
      <c r="E665" s="87">
        <v>0</v>
      </c>
      <c r="F665" s="86" t="s">
        <v>1185</v>
      </c>
      <c r="H665" s="3">
        <f>E665+SUMIF('BR DTG TRAYEMAN'!C:C,C665,'BR DTG TRAYEMAN'!E:E)</f>
        <v>0</v>
      </c>
    </row>
    <row r="666" spans="1:8" ht="15.75" customHeight="1">
      <c r="A666" s="86" t="s">
        <v>656</v>
      </c>
      <c r="B666" s="86" t="s">
        <v>876</v>
      </c>
      <c r="C666" s="86" t="s">
        <v>656</v>
      </c>
      <c r="D666" s="86" t="s">
        <v>1015</v>
      </c>
      <c r="E666" s="87">
        <v>0</v>
      </c>
      <c r="F666" s="86" t="s">
        <v>1185</v>
      </c>
      <c r="H666" s="3">
        <f>E666+SUMIF('BR DTG TRAYEMAN'!C:C,C666,'BR DTG TRAYEMAN'!E:E)</f>
        <v>0</v>
      </c>
    </row>
    <row r="667" spans="1:8" ht="15.75" customHeight="1">
      <c r="A667" s="86" t="s">
        <v>8954</v>
      </c>
      <c r="B667" s="86" t="s">
        <v>876</v>
      </c>
      <c r="C667" s="86" t="s">
        <v>8954</v>
      </c>
      <c r="D667" s="86" t="s">
        <v>8955</v>
      </c>
      <c r="E667" s="87">
        <v>0</v>
      </c>
      <c r="F667" s="86" t="s">
        <v>1185</v>
      </c>
      <c r="H667" s="3">
        <f>E667+SUMIF('BR DTG TRAYEMAN'!C:C,C667,'BR DTG TRAYEMAN'!E:E)</f>
        <v>0</v>
      </c>
    </row>
    <row r="668" spans="1:8" ht="15.75" customHeight="1">
      <c r="A668" s="86" t="s">
        <v>8956</v>
      </c>
      <c r="B668" s="86" t="s">
        <v>876</v>
      </c>
      <c r="C668" s="86" t="s">
        <v>8956</v>
      </c>
      <c r="D668" s="86" t="s">
        <v>3304</v>
      </c>
      <c r="E668" s="87">
        <v>0</v>
      </c>
      <c r="F668" s="86" t="s">
        <v>1185</v>
      </c>
      <c r="H668" s="3">
        <f>E668+SUMIF('BR DTG TRAYEMAN'!C:C,C668,'BR DTG TRAYEMAN'!E:E)</f>
        <v>0</v>
      </c>
    </row>
    <row r="669" spans="1:8" ht="15.75" customHeight="1">
      <c r="A669" s="86" t="s">
        <v>8957</v>
      </c>
      <c r="B669" s="86" t="s">
        <v>876</v>
      </c>
      <c r="C669" s="86" t="s">
        <v>8957</v>
      </c>
      <c r="D669" s="86" t="s">
        <v>3304</v>
      </c>
      <c r="E669" s="87">
        <v>0</v>
      </c>
      <c r="F669" s="86" t="s">
        <v>1185</v>
      </c>
      <c r="H669" s="3">
        <f>E669+SUMIF('BR DTG TRAYEMAN'!C:C,C669,'BR DTG TRAYEMAN'!E:E)</f>
        <v>0</v>
      </c>
    </row>
    <row r="670" spans="1:8" ht="15.75" customHeight="1">
      <c r="A670" s="86" t="s">
        <v>3303</v>
      </c>
      <c r="B670" s="86" t="s">
        <v>876</v>
      </c>
      <c r="C670" s="86" t="s">
        <v>3303</v>
      </c>
      <c r="D670" s="86" t="s">
        <v>3304</v>
      </c>
      <c r="E670" s="87">
        <v>0</v>
      </c>
      <c r="F670" s="86" t="s">
        <v>502</v>
      </c>
      <c r="H670" s="3">
        <f>E670+SUMIF('BR DTG TRAYEMAN'!C:C,C670,'BR DTG TRAYEMAN'!E:E)</f>
        <v>0</v>
      </c>
    </row>
    <row r="671" spans="1:8" ht="15.75" customHeight="1">
      <c r="A671" s="86" t="s">
        <v>8958</v>
      </c>
      <c r="B671" s="86" t="s">
        <v>876</v>
      </c>
      <c r="C671" s="86" t="s">
        <v>8958</v>
      </c>
      <c r="D671" s="86" t="s">
        <v>8959</v>
      </c>
      <c r="E671" s="87">
        <v>0</v>
      </c>
      <c r="F671" s="86" t="s">
        <v>1185</v>
      </c>
      <c r="H671" s="3">
        <f>E671+SUMIF('BR DTG TRAYEMAN'!C:C,C671,'BR DTG TRAYEMAN'!E:E)</f>
        <v>0</v>
      </c>
    </row>
    <row r="672" spans="1:8" ht="15.75" customHeight="1">
      <c r="A672" s="86" t="s">
        <v>3305</v>
      </c>
      <c r="B672" s="86" t="s">
        <v>876</v>
      </c>
      <c r="C672" s="86" t="s">
        <v>3305</v>
      </c>
      <c r="D672" s="86" t="s">
        <v>3304</v>
      </c>
      <c r="E672" s="87">
        <v>0</v>
      </c>
      <c r="F672" s="86" t="s">
        <v>1185</v>
      </c>
      <c r="H672" s="3">
        <f>E672+SUMIF('BR DTG TRAYEMAN'!C:C,C672,'BR DTG TRAYEMAN'!E:E)</f>
        <v>0</v>
      </c>
    </row>
    <row r="673" spans="1:8" ht="15.75" customHeight="1">
      <c r="A673" s="86" t="s">
        <v>8960</v>
      </c>
      <c r="B673" s="86" t="s">
        <v>876</v>
      </c>
      <c r="C673" s="86" t="s">
        <v>8960</v>
      </c>
      <c r="D673" s="86" t="s">
        <v>3304</v>
      </c>
      <c r="E673" s="87">
        <v>0</v>
      </c>
      <c r="F673" s="86" t="s">
        <v>1185</v>
      </c>
      <c r="H673" s="3">
        <f>E673+SUMIF('BR DTG TRAYEMAN'!C:C,C673,'BR DTG TRAYEMAN'!E:E)</f>
        <v>0</v>
      </c>
    </row>
    <row r="674" spans="1:8" ht="15.75" customHeight="1">
      <c r="A674" s="86" t="s">
        <v>3307</v>
      </c>
      <c r="B674" s="86" t="s">
        <v>876</v>
      </c>
      <c r="C674" s="86" t="s">
        <v>3307</v>
      </c>
      <c r="D674" s="86" t="s">
        <v>3304</v>
      </c>
      <c r="E674" s="87">
        <v>0</v>
      </c>
      <c r="F674" s="86" t="s">
        <v>1185</v>
      </c>
      <c r="H674" s="3">
        <f>E674+SUMIF('BR DTG TRAYEMAN'!C:C,C674,'BR DTG TRAYEMAN'!E:E)</f>
        <v>0</v>
      </c>
    </row>
    <row r="675" spans="1:8" ht="15.75" customHeight="1">
      <c r="A675" s="86" t="s">
        <v>599</v>
      </c>
      <c r="B675" s="86" t="s">
        <v>876</v>
      </c>
      <c r="C675" s="86" t="s">
        <v>599</v>
      </c>
      <c r="D675" s="86" t="s">
        <v>829</v>
      </c>
      <c r="E675" s="87">
        <v>0</v>
      </c>
      <c r="F675" s="86" t="s">
        <v>1185</v>
      </c>
      <c r="H675" s="3">
        <f>E675+SUMIF('BR DTG TRAYEMAN'!C:C,C675,'BR DTG TRAYEMAN'!E:E)</f>
        <v>0</v>
      </c>
    </row>
    <row r="676" spans="1:8" ht="15.75" customHeight="1">
      <c r="A676" s="86" t="s">
        <v>3314</v>
      </c>
      <c r="B676" s="86" t="s">
        <v>876</v>
      </c>
      <c r="C676" s="86" t="s">
        <v>3314</v>
      </c>
      <c r="D676" s="86" t="s">
        <v>3315</v>
      </c>
      <c r="E676" s="87">
        <v>0</v>
      </c>
      <c r="F676" s="86" t="s">
        <v>1185</v>
      </c>
      <c r="H676" s="3">
        <f>E676+SUMIF('BR DTG TRAYEMAN'!C:C,C676,'BR DTG TRAYEMAN'!E:E)</f>
        <v>0</v>
      </c>
    </row>
    <row r="677" spans="1:8" ht="15.75" customHeight="1">
      <c r="A677" s="86" t="s">
        <v>1778</v>
      </c>
      <c r="B677" s="86" t="s">
        <v>876</v>
      </c>
      <c r="C677" s="86" t="s">
        <v>1778</v>
      </c>
      <c r="D677" s="86" t="s">
        <v>8961</v>
      </c>
      <c r="E677" s="87">
        <v>0</v>
      </c>
      <c r="F677" s="86" t="s">
        <v>1185</v>
      </c>
      <c r="H677" s="3">
        <f>E677+SUMIF('BR DTG TRAYEMAN'!C:C,C677,'BR DTG TRAYEMAN'!E:E)</f>
        <v>0</v>
      </c>
    </row>
    <row r="678" spans="1:8" ht="15.75" customHeight="1">
      <c r="A678" s="86" t="s">
        <v>8962</v>
      </c>
      <c r="B678" s="86" t="s">
        <v>876</v>
      </c>
      <c r="C678" s="86" t="s">
        <v>8962</v>
      </c>
      <c r="D678" s="86" t="s">
        <v>8963</v>
      </c>
      <c r="E678" s="87">
        <v>0</v>
      </c>
      <c r="F678" s="86" t="s">
        <v>1185</v>
      </c>
      <c r="H678" s="3">
        <f>E678+SUMIF('BR DTG TRAYEMAN'!C:C,C678,'BR DTG TRAYEMAN'!E:E)</f>
        <v>0</v>
      </c>
    </row>
    <row r="679" spans="1:8" ht="15.75" customHeight="1">
      <c r="A679" s="86" t="s">
        <v>3322</v>
      </c>
      <c r="B679" s="86" t="s">
        <v>876</v>
      </c>
      <c r="C679" s="86" t="s">
        <v>3322</v>
      </c>
      <c r="D679" s="86" t="s">
        <v>3323</v>
      </c>
      <c r="E679" s="87">
        <v>0</v>
      </c>
      <c r="F679" s="86" t="s">
        <v>1185</v>
      </c>
      <c r="H679" s="3">
        <f>E679+SUMIF('BR DTG TRAYEMAN'!C:C,C679,'BR DTG TRAYEMAN'!E:E)</f>
        <v>0</v>
      </c>
    </row>
    <row r="680" spans="1:8" ht="15.75" customHeight="1">
      <c r="A680" s="86" t="s">
        <v>8964</v>
      </c>
      <c r="B680" s="86" t="s">
        <v>876</v>
      </c>
      <c r="C680" s="86" t="s">
        <v>8964</v>
      </c>
      <c r="D680" s="86" t="s">
        <v>8965</v>
      </c>
      <c r="E680" s="87">
        <v>0</v>
      </c>
      <c r="F680" s="86" t="s">
        <v>1185</v>
      </c>
      <c r="H680" s="3">
        <f>E680+SUMIF('BR DTG TRAYEMAN'!C:C,C680,'BR DTG TRAYEMAN'!E:E)</f>
        <v>0</v>
      </c>
    </row>
    <row r="681" spans="1:8" ht="15.75" customHeight="1">
      <c r="A681" s="86" t="s">
        <v>3324</v>
      </c>
      <c r="B681" s="86" t="s">
        <v>876</v>
      </c>
      <c r="C681" s="86" t="s">
        <v>3324</v>
      </c>
      <c r="D681" s="86" t="s">
        <v>3325</v>
      </c>
      <c r="E681" s="87">
        <v>0</v>
      </c>
      <c r="F681" s="86" t="s">
        <v>1185</v>
      </c>
      <c r="H681" s="3">
        <f>E681+SUMIF('BR DTG TRAYEMAN'!C:C,C681,'BR DTG TRAYEMAN'!E:E)</f>
        <v>0</v>
      </c>
    </row>
    <row r="682" spans="1:8" ht="15.75" customHeight="1">
      <c r="A682" s="86" t="s">
        <v>3326</v>
      </c>
      <c r="B682" s="86" t="s">
        <v>876</v>
      </c>
      <c r="C682" s="86" t="s">
        <v>3326</v>
      </c>
      <c r="D682" s="86" t="s">
        <v>3325</v>
      </c>
      <c r="E682" s="87">
        <v>0</v>
      </c>
      <c r="F682" s="86" t="s">
        <v>1185</v>
      </c>
      <c r="H682" s="3">
        <f>E682+SUMIF('BR DTG TRAYEMAN'!C:C,C682,'BR DTG TRAYEMAN'!E:E)</f>
        <v>0</v>
      </c>
    </row>
    <row r="683" spans="1:8" ht="15.75" customHeight="1">
      <c r="A683" s="86" t="s">
        <v>3328</v>
      </c>
      <c r="B683" s="86" t="s">
        <v>876</v>
      </c>
      <c r="C683" s="86" t="s">
        <v>3328</v>
      </c>
      <c r="D683" s="86" t="s">
        <v>3329</v>
      </c>
      <c r="E683" s="87">
        <v>0</v>
      </c>
      <c r="F683" s="86" t="s">
        <v>1185</v>
      </c>
      <c r="H683" s="3">
        <f>E683+SUMIF('BR DTG TRAYEMAN'!C:C,C683,'BR DTG TRAYEMAN'!E:E)</f>
        <v>0</v>
      </c>
    </row>
    <row r="684" spans="1:8" ht="15.75" customHeight="1">
      <c r="A684" s="86" t="s">
        <v>3332</v>
      </c>
      <c r="B684" s="86" t="s">
        <v>876</v>
      </c>
      <c r="C684" s="86" t="s">
        <v>3332</v>
      </c>
      <c r="D684" s="86" t="s">
        <v>8966</v>
      </c>
      <c r="E684" s="87">
        <v>0</v>
      </c>
      <c r="F684" s="86" t="s">
        <v>1185</v>
      </c>
      <c r="H684" s="3">
        <f>E684+SUMIF('BR DTG TRAYEMAN'!C:C,C684,'BR DTG TRAYEMAN'!E:E)</f>
        <v>0</v>
      </c>
    </row>
    <row r="685" spans="1:8" ht="15.75" customHeight="1">
      <c r="A685" s="86" t="s">
        <v>2153</v>
      </c>
      <c r="B685" s="86" t="s">
        <v>876</v>
      </c>
      <c r="C685" s="86" t="s">
        <v>2153</v>
      </c>
      <c r="D685" s="86" t="s">
        <v>2154</v>
      </c>
      <c r="E685" s="87">
        <v>0</v>
      </c>
      <c r="F685" s="86" t="s">
        <v>1185</v>
      </c>
      <c r="H685" s="3">
        <f>E685+SUMIF('BR DTG TRAYEMAN'!C:C,C685,'BR DTG TRAYEMAN'!E:E)</f>
        <v>0</v>
      </c>
    </row>
    <row r="686" spans="1:8" ht="15.75" customHeight="1">
      <c r="A686" s="86" t="s">
        <v>3336</v>
      </c>
      <c r="B686" s="86" t="s">
        <v>876</v>
      </c>
      <c r="C686" s="86" t="s">
        <v>3336</v>
      </c>
      <c r="D686" s="86" t="s">
        <v>8967</v>
      </c>
      <c r="E686" s="87">
        <v>0</v>
      </c>
      <c r="F686" s="86" t="s">
        <v>1185</v>
      </c>
      <c r="H686" s="3">
        <f>E686+SUMIF('BR DTG TRAYEMAN'!C:C,C686,'BR DTG TRAYEMAN'!E:E)</f>
        <v>0</v>
      </c>
    </row>
    <row r="687" spans="1:8" ht="15.75" customHeight="1">
      <c r="A687" s="86" t="s">
        <v>265</v>
      </c>
      <c r="B687" s="86" t="s">
        <v>877</v>
      </c>
      <c r="C687" s="86" t="s">
        <v>265</v>
      </c>
      <c r="D687" s="86" t="s">
        <v>1780</v>
      </c>
      <c r="E687" s="87">
        <v>1</v>
      </c>
      <c r="F687" s="86" t="s">
        <v>1185</v>
      </c>
      <c r="H687" s="3">
        <f>E687+SUMIF('BR DTG TRAYEMAN'!C:C,C687,'BR DTG TRAYEMAN'!E:E)</f>
        <v>1</v>
      </c>
    </row>
    <row r="688" spans="1:8" ht="15.75" customHeight="1">
      <c r="A688" s="86" t="s">
        <v>3340</v>
      </c>
      <c r="B688" s="86" t="s">
        <v>876</v>
      </c>
      <c r="C688" s="86" t="s">
        <v>3340</v>
      </c>
      <c r="D688" s="86" t="s">
        <v>3341</v>
      </c>
      <c r="E688" s="87">
        <v>0</v>
      </c>
      <c r="F688" s="86" t="s">
        <v>1185</v>
      </c>
      <c r="H688" s="3">
        <f>E688+SUMIF('BR DTG TRAYEMAN'!C:C,C688,'BR DTG TRAYEMAN'!E:E)</f>
        <v>0</v>
      </c>
    </row>
    <row r="689" spans="1:8" ht="15.75" customHeight="1">
      <c r="A689" s="86" t="s">
        <v>3342</v>
      </c>
      <c r="B689" s="86" t="s">
        <v>876</v>
      </c>
      <c r="C689" s="86" t="s">
        <v>3342</v>
      </c>
      <c r="D689" s="86" t="s">
        <v>3343</v>
      </c>
      <c r="E689" s="87">
        <v>0</v>
      </c>
      <c r="F689" s="86" t="s">
        <v>1185</v>
      </c>
      <c r="H689" s="3">
        <f>E689+SUMIF('BR DTG TRAYEMAN'!C:C,C689,'BR DTG TRAYEMAN'!E:E)</f>
        <v>0</v>
      </c>
    </row>
    <row r="690" spans="1:8" ht="15.75" customHeight="1">
      <c r="A690" s="86" t="s">
        <v>3344</v>
      </c>
      <c r="B690" s="86" t="s">
        <v>876</v>
      </c>
      <c r="C690" s="86" t="s">
        <v>3344</v>
      </c>
      <c r="D690" s="86" t="s">
        <v>3345</v>
      </c>
      <c r="E690" s="87">
        <v>0</v>
      </c>
      <c r="F690" s="86" t="s">
        <v>1185</v>
      </c>
      <c r="H690" s="3">
        <f>E690+SUMIF('BR DTG TRAYEMAN'!C:C,C690,'BR DTG TRAYEMAN'!E:E)</f>
        <v>0</v>
      </c>
    </row>
    <row r="691" spans="1:8" ht="15.75" customHeight="1">
      <c r="A691" s="86" t="s">
        <v>8968</v>
      </c>
      <c r="B691" s="86" t="s">
        <v>876</v>
      </c>
      <c r="C691" s="86" t="s">
        <v>8968</v>
      </c>
      <c r="D691" s="86" t="s">
        <v>8969</v>
      </c>
      <c r="E691" s="87">
        <v>0</v>
      </c>
      <c r="F691" s="86" t="s">
        <v>1185</v>
      </c>
      <c r="H691" s="3">
        <f>E691+SUMIF('BR DTG TRAYEMAN'!C:C,C691,'BR DTG TRAYEMAN'!E:E)</f>
        <v>0</v>
      </c>
    </row>
    <row r="692" spans="1:8" ht="15.75" customHeight="1">
      <c r="A692" s="86" t="s">
        <v>266</v>
      </c>
      <c r="B692" s="86" t="s">
        <v>877</v>
      </c>
      <c r="C692" s="86" t="s">
        <v>266</v>
      </c>
      <c r="D692" s="86" t="s">
        <v>1016</v>
      </c>
      <c r="E692" s="87">
        <v>0</v>
      </c>
      <c r="F692" s="86" t="s">
        <v>1185</v>
      </c>
      <c r="H692" s="3">
        <f>E692+SUMIF('BR DTG TRAYEMAN'!C:C,C692,'BR DTG TRAYEMAN'!E:E)</f>
        <v>0</v>
      </c>
    </row>
    <row r="693" spans="1:8" ht="15.75" customHeight="1">
      <c r="A693" s="86" t="s">
        <v>3346</v>
      </c>
      <c r="B693" s="86" t="s">
        <v>876</v>
      </c>
      <c r="C693" s="86" t="s">
        <v>3346</v>
      </c>
      <c r="D693" s="86" t="s">
        <v>3347</v>
      </c>
      <c r="E693" s="87">
        <v>0</v>
      </c>
      <c r="F693" s="86" t="s">
        <v>1185</v>
      </c>
      <c r="H693" s="3">
        <f>E693+SUMIF('BR DTG TRAYEMAN'!C:C,C693,'BR DTG TRAYEMAN'!E:E)</f>
        <v>0</v>
      </c>
    </row>
    <row r="694" spans="1:8" ht="15.75" customHeight="1">
      <c r="A694" s="86" t="s">
        <v>267</v>
      </c>
      <c r="B694" s="86" t="s">
        <v>877</v>
      </c>
      <c r="C694" s="86" t="s">
        <v>267</v>
      </c>
      <c r="D694" s="86" t="s">
        <v>1017</v>
      </c>
      <c r="E694" s="87">
        <v>0</v>
      </c>
      <c r="F694" s="86" t="s">
        <v>1185</v>
      </c>
      <c r="H694" s="3">
        <f>E694+SUMIF('BR DTG TRAYEMAN'!C:C,C694,'BR DTG TRAYEMAN'!E:E)</f>
        <v>0</v>
      </c>
    </row>
    <row r="695" spans="1:8" ht="15.75" customHeight="1">
      <c r="A695" s="86" t="s">
        <v>3352</v>
      </c>
      <c r="B695" s="86" t="s">
        <v>876</v>
      </c>
      <c r="C695" s="86" t="s">
        <v>3352</v>
      </c>
      <c r="D695" s="86" t="s">
        <v>3353</v>
      </c>
      <c r="E695" s="87">
        <v>0</v>
      </c>
      <c r="F695" s="86" t="s">
        <v>1185</v>
      </c>
      <c r="H695" s="3">
        <f>E695+SUMIF('BR DTG TRAYEMAN'!C:C,C695,'BR DTG TRAYEMAN'!E:E)</f>
        <v>0</v>
      </c>
    </row>
    <row r="696" spans="1:8" ht="15.75" customHeight="1">
      <c r="A696" s="86" t="s">
        <v>3354</v>
      </c>
      <c r="B696" s="86" t="s">
        <v>876</v>
      </c>
      <c r="C696" s="86" t="s">
        <v>3354</v>
      </c>
      <c r="D696" s="86" t="s">
        <v>3355</v>
      </c>
      <c r="E696" s="87">
        <v>0</v>
      </c>
      <c r="F696" s="86" t="s">
        <v>1185</v>
      </c>
      <c r="H696" s="3">
        <f>E696+SUMIF('BR DTG TRAYEMAN'!C:C,C696,'BR DTG TRAYEMAN'!E:E)</f>
        <v>0</v>
      </c>
    </row>
    <row r="697" spans="1:8" ht="15.75" customHeight="1">
      <c r="A697" s="86" t="s">
        <v>3360</v>
      </c>
      <c r="B697" s="86" t="s">
        <v>876</v>
      </c>
      <c r="C697" s="86" t="s">
        <v>3360</v>
      </c>
      <c r="D697" s="86" t="s">
        <v>8970</v>
      </c>
      <c r="E697" s="87">
        <v>0</v>
      </c>
      <c r="F697" s="86" t="s">
        <v>1185</v>
      </c>
      <c r="H697" s="3">
        <f>E697+SUMIF('BR DTG TRAYEMAN'!C:C,C697,'BR DTG TRAYEMAN'!E:E)</f>
        <v>0</v>
      </c>
    </row>
    <row r="698" spans="1:8" ht="15.75" customHeight="1">
      <c r="A698" s="86" t="s">
        <v>8971</v>
      </c>
      <c r="B698" s="86" t="s">
        <v>876</v>
      </c>
      <c r="C698" s="86" t="s">
        <v>8971</v>
      </c>
      <c r="D698" s="86" t="s">
        <v>8972</v>
      </c>
      <c r="E698" s="87">
        <v>0</v>
      </c>
      <c r="F698" s="86" t="s">
        <v>1185</v>
      </c>
      <c r="H698" s="3">
        <f>E698+SUMIF('BR DTG TRAYEMAN'!C:C,C698,'BR DTG TRAYEMAN'!E:E)</f>
        <v>0</v>
      </c>
    </row>
    <row r="699" spans="1:8" ht="15.75" customHeight="1">
      <c r="A699" s="86" t="s">
        <v>3362</v>
      </c>
      <c r="B699" s="86" t="s">
        <v>876</v>
      </c>
      <c r="C699" s="86" t="s">
        <v>3362</v>
      </c>
      <c r="D699" s="86" t="s">
        <v>3363</v>
      </c>
      <c r="E699" s="87">
        <v>0</v>
      </c>
      <c r="F699" s="86" t="s">
        <v>1185</v>
      </c>
      <c r="H699" s="3">
        <f>E699+SUMIF('BR DTG TRAYEMAN'!C:C,C699,'BR DTG TRAYEMAN'!E:E)</f>
        <v>0</v>
      </c>
    </row>
    <row r="700" spans="1:8" ht="15.75" customHeight="1">
      <c r="A700" s="86" t="s">
        <v>3368</v>
      </c>
      <c r="B700" s="86" t="s">
        <v>876</v>
      </c>
      <c r="C700" s="86" t="s">
        <v>3368</v>
      </c>
      <c r="D700" s="86" t="s">
        <v>3369</v>
      </c>
      <c r="E700" s="87">
        <v>0</v>
      </c>
      <c r="F700" s="86" t="s">
        <v>1185</v>
      </c>
      <c r="H700" s="3">
        <f>E700+SUMIF('BR DTG TRAYEMAN'!C:C,C700,'BR DTG TRAYEMAN'!E:E)</f>
        <v>0</v>
      </c>
    </row>
    <row r="701" spans="1:8" ht="15.75" customHeight="1">
      <c r="A701" s="86" t="s">
        <v>3370</v>
      </c>
      <c r="B701" s="86" t="s">
        <v>876</v>
      </c>
      <c r="C701" s="86" t="s">
        <v>3370</v>
      </c>
      <c r="D701" s="86" t="s">
        <v>3371</v>
      </c>
      <c r="E701" s="87">
        <v>0</v>
      </c>
      <c r="F701" s="86" t="s">
        <v>1185</v>
      </c>
      <c r="H701" s="3">
        <f>E701+SUMIF('BR DTG TRAYEMAN'!C:C,C701,'BR DTG TRAYEMAN'!E:E)</f>
        <v>0</v>
      </c>
    </row>
    <row r="702" spans="1:8" ht="15.75" customHeight="1">
      <c r="A702" s="86" t="s">
        <v>8973</v>
      </c>
      <c r="B702" s="86" t="s">
        <v>876</v>
      </c>
      <c r="C702" s="86" t="s">
        <v>8973</v>
      </c>
      <c r="D702" s="86" t="s">
        <v>8974</v>
      </c>
      <c r="E702" s="87">
        <v>0</v>
      </c>
      <c r="F702" s="86" t="s">
        <v>1185</v>
      </c>
      <c r="H702" s="3">
        <f>E702+SUMIF('BR DTG TRAYEMAN'!C:C,C702,'BR DTG TRAYEMAN'!E:E)</f>
        <v>0</v>
      </c>
    </row>
    <row r="703" spans="1:8" ht="15.75" customHeight="1">
      <c r="A703" s="86" t="s">
        <v>3372</v>
      </c>
      <c r="B703" s="86" t="s">
        <v>876</v>
      </c>
      <c r="C703" s="86" t="s">
        <v>3372</v>
      </c>
      <c r="D703" s="86" t="s">
        <v>3373</v>
      </c>
      <c r="E703" s="87">
        <v>0</v>
      </c>
      <c r="F703" s="86" t="s">
        <v>1185</v>
      </c>
      <c r="H703" s="3">
        <f>E703+SUMIF('BR DTG TRAYEMAN'!C:C,C703,'BR DTG TRAYEMAN'!E:E)</f>
        <v>0</v>
      </c>
    </row>
    <row r="704" spans="1:8" ht="15.75" customHeight="1">
      <c r="A704" s="86" t="s">
        <v>3376</v>
      </c>
      <c r="B704" s="86" t="s">
        <v>876</v>
      </c>
      <c r="C704" s="86" t="s">
        <v>3376</v>
      </c>
      <c r="D704" s="86" t="s">
        <v>3377</v>
      </c>
      <c r="E704" s="87">
        <v>0</v>
      </c>
      <c r="F704" s="86" t="s">
        <v>1185</v>
      </c>
      <c r="H704" s="3">
        <f>E704+SUMIF('BR DTG TRAYEMAN'!C:C,C704,'BR DTG TRAYEMAN'!E:E)</f>
        <v>0</v>
      </c>
    </row>
    <row r="705" spans="1:8" ht="15.75" customHeight="1">
      <c r="A705" s="86" t="s">
        <v>3378</v>
      </c>
      <c r="B705" s="86" t="s">
        <v>876</v>
      </c>
      <c r="C705" s="86" t="s">
        <v>3378</v>
      </c>
      <c r="D705" s="86" t="s">
        <v>3377</v>
      </c>
      <c r="E705" s="87">
        <v>0</v>
      </c>
      <c r="F705" s="86" t="s">
        <v>1185</v>
      </c>
      <c r="H705" s="3">
        <f>E705+SUMIF('BR DTG TRAYEMAN'!C:C,C705,'BR DTG TRAYEMAN'!E:E)</f>
        <v>0</v>
      </c>
    </row>
    <row r="706" spans="1:8" ht="15.75" customHeight="1">
      <c r="A706" s="86" t="s">
        <v>3379</v>
      </c>
      <c r="B706" s="86" t="s">
        <v>876</v>
      </c>
      <c r="C706" s="86" t="s">
        <v>3379</v>
      </c>
      <c r="D706" s="86" t="s">
        <v>3380</v>
      </c>
      <c r="E706" s="87">
        <v>0</v>
      </c>
      <c r="F706" s="86" t="s">
        <v>1185</v>
      </c>
      <c r="H706" s="3">
        <f>E706+SUMIF('BR DTG TRAYEMAN'!C:C,C706,'BR DTG TRAYEMAN'!E:E)</f>
        <v>0</v>
      </c>
    </row>
    <row r="707" spans="1:8" ht="15.75" customHeight="1">
      <c r="A707" s="86" t="s">
        <v>3381</v>
      </c>
      <c r="B707" s="86" t="s">
        <v>876</v>
      </c>
      <c r="C707" s="86" t="s">
        <v>3381</v>
      </c>
      <c r="D707" s="86" t="s">
        <v>3377</v>
      </c>
      <c r="E707" s="87">
        <v>0</v>
      </c>
      <c r="F707" s="86" t="s">
        <v>1185</v>
      </c>
      <c r="H707" s="3">
        <f>E707+SUMIF('BR DTG TRAYEMAN'!C:C,C707,'BR DTG TRAYEMAN'!E:E)</f>
        <v>0</v>
      </c>
    </row>
    <row r="708" spans="1:8" ht="15.75" customHeight="1">
      <c r="A708" s="86" t="s">
        <v>3384</v>
      </c>
      <c r="B708" s="86" t="s">
        <v>876</v>
      </c>
      <c r="C708" s="86" t="s">
        <v>3384</v>
      </c>
      <c r="D708" s="86" t="s">
        <v>3385</v>
      </c>
      <c r="E708" s="87">
        <v>0</v>
      </c>
      <c r="F708" s="86" t="s">
        <v>1185</v>
      </c>
      <c r="H708" s="3">
        <f>E708+SUMIF('BR DTG TRAYEMAN'!C:C,C708,'BR DTG TRAYEMAN'!E:E)</f>
        <v>0</v>
      </c>
    </row>
    <row r="709" spans="1:8" ht="15.75" customHeight="1">
      <c r="A709" s="86" t="s">
        <v>3386</v>
      </c>
      <c r="B709" s="86" t="s">
        <v>876</v>
      </c>
      <c r="C709" s="86" t="s">
        <v>3386</v>
      </c>
      <c r="D709" s="86" t="s">
        <v>3387</v>
      </c>
      <c r="E709" s="87">
        <v>0</v>
      </c>
      <c r="F709" s="86" t="s">
        <v>1185</v>
      </c>
      <c r="H709" s="3">
        <f>E709+SUMIF('BR DTG TRAYEMAN'!C:C,C709,'BR DTG TRAYEMAN'!E:E)</f>
        <v>0</v>
      </c>
    </row>
    <row r="710" spans="1:8" ht="15.75" customHeight="1">
      <c r="A710" s="86" t="s">
        <v>268</v>
      </c>
      <c r="B710" s="86" t="s">
        <v>877</v>
      </c>
      <c r="C710" s="86" t="s">
        <v>268</v>
      </c>
      <c r="D710" s="86" t="s">
        <v>1018</v>
      </c>
      <c r="E710" s="87">
        <v>2</v>
      </c>
      <c r="F710" s="86" t="s">
        <v>1185</v>
      </c>
      <c r="H710" s="3">
        <f>E710+SUMIF('BR DTG TRAYEMAN'!C:C,C710,'BR DTG TRAYEMAN'!E:E)</f>
        <v>2</v>
      </c>
    </row>
    <row r="711" spans="1:8" ht="15.75" customHeight="1">
      <c r="A711" s="86" t="s">
        <v>8975</v>
      </c>
      <c r="B711" s="86" t="s">
        <v>876</v>
      </c>
      <c r="C711" s="86" t="s">
        <v>8975</v>
      </c>
      <c r="D711" s="86" t="s">
        <v>8976</v>
      </c>
      <c r="E711" s="87">
        <v>0</v>
      </c>
      <c r="F711" s="86" t="s">
        <v>1185</v>
      </c>
      <c r="H711" s="3">
        <f>E711+SUMIF('BR DTG TRAYEMAN'!C:C,C711,'BR DTG TRAYEMAN'!E:E)</f>
        <v>0</v>
      </c>
    </row>
    <row r="712" spans="1:8" ht="15.75" customHeight="1">
      <c r="A712" s="86" t="s">
        <v>3392</v>
      </c>
      <c r="B712" s="86" t="s">
        <v>876</v>
      </c>
      <c r="C712" s="86" t="s">
        <v>3392</v>
      </c>
      <c r="D712" s="86" t="s">
        <v>3393</v>
      </c>
      <c r="E712" s="87">
        <v>0</v>
      </c>
      <c r="F712" s="86" t="s">
        <v>1185</v>
      </c>
      <c r="H712" s="3">
        <f>E712+SUMIF('BR DTG TRAYEMAN'!C:C,C712,'BR DTG TRAYEMAN'!E:E)</f>
        <v>0</v>
      </c>
    </row>
    <row r="713" spans="1:8" ht="15.75" customHeight="1">
      <c r="A713" s="86" t="s">
        <v>3394</v>
      </c>
      <c r="B713" s="86" t="s">
        <v>876</v>
      </c>
      <c r="C713" s="86" t="s">
        <v>3394</v>
      </c>
      <c r="D713" s="86" t="s">
        <v>3395</v>
      </c>
      <c r="E713" s="87">
        <v>0</v>
      </c>
      <c r="F713" s="86" t="s">
        <v>1185</v>
      </c>
      <c r="H713" s="3">
        <f>E713+SUMIF('BR DTG TRAYEMAN'!C:C,C713,'BR DTG TRAYEMAN'!E:E)</f>
        <v>0</v>
      </c>
    </row>
    <row r="714" spans="1:8" ht="15.75" customHeight="1">
      <c r="A714" s="86" t="s">
        <v>8977</v>
      </c>
      <c r="B714" s="86" t="s">
        <v>876</v>
      </c>
      <c r="C714" s="86" t="s">
        <v>8977</v>
      </c>
      <c r="D714" s="86" t="s">
        <v>8978</v>
      </c>
      <c r="E714" s="87">
        <v>0</v>
      </c>
      <c r="F714" s="86" t="s">
        <v>1185</v>
      </c>
      <c r="H714" s="3">
        <f>E714+SUMIF('BR DTG TRAYEMAN'!C:C,C714,'BR DTG TRAYEMAN'!E:E)</f>
        <v>0</v>
      </c>
    </row>
    <row r="715" spans="1:8" ht="15.75" customHeight="1">
      <c r="A715" s="86" t="s">
        <v>3396</v>
      </c>
      <c r="B715" s="86" t="s">
        <v>876</v>
      </c>
      <c r="C715" s="86" t="s">
        <v>3396</v>
      </c>
      <c r="D715" s="86" t="s">
        <v>3397</v>
      </c>
      <c r="E715" s="87">
        <v>0</v>
      </c>
      <c r="F715" s="86" t="s">
        <v>1185</v>
      </c>
      <c r="H715" s="3">
        <f>E715+SUMIF('BR DTG TRAYEMAN'!C:C,C715,'BR DTG TRAYEMAN'!E:E)</f>
        <v>0</v>
      </c>
    </row>
    <row r="716" spans="1:8" ht="15.75" customHeight="1">
      <c r="A716" s="86" t="s">
        <v>3398</v>
      </c>
      <c r="B716" s="86" t="s">
        <v>876</v>
      </c>
      <c r="C716" s="86" t="s">
        <v>3398</v>
      </c>
      <c r="D716" s="86" t="s">
        <v>3399</v>
      </c>
      <c r="E716" s="87">
        <v>0</v>
      </c>
      <c r="F716" s="86" t="s">
        <v>1185</v>
      </c>
      <c r="H716" s="3">
        <f>E716+SUMIF('BR DTG TRAYEMAN'!C:C,C716,'BR DTG TRAYEMAN'!E:E)</f>
        <v>0</v>
      </c>
    </row>
    <row r="717" spans="1:8" ht="15.75" customHeight="1">
      <c r="A717" s="86" t="s">
        <v>3400</v>
      </c>
      <c r="B717" s="86" t="s">
        <v>876</v>
      </c>
      <c r="C717" s="86" t="s">
        <v>3400</v>
      </c>
      <c r="D717" s="86" t="s">
        <v>3401</v>
      </c>
      <c r="E717" s="87">
        <v>0</v>
      </c>
      <c r="F717" s="86" t="s">
        <v>1185</v>
      </c>
      <c r="H717" s="3">
        <f>E717+SUMIF('BR DTG TRAYEMAN'!C:C,C717,'BR DTG TRAYEMAN'!E:E)</f>
        <v>0</v>
      </c>
    </row>
    <row r="718" spans="1:8" ht="15.75" customHeight="1">
      <c r="A718" s="86" t="s">
        <v>3403</v>
      </c>
      <c r="B718" s="86" t="s">
        <v>876</v>
      </c>
      <c r="C718" s="86" t="s">
        <v>3403</v>
      </c>
      <c r="D718" s="86" t="s">
        <v>3404</v>
      </c>
      <c r="E718" s="87">
        <v>0</v>
      </c>
      <c r="F718" s="86" t="s">
        <v>1185</v>
      </c>
      <c r="H718" s="3">
        <f>E718+SUMIF('BR DTG TRAYEMAN'!C:C,C718,'BR DTG TRAYEMAN'!E:E)</f>
        <v>0</v>
      </c>
    </row>
    <row r="719" spans="1:8" ht="15.75" customHeight="1">
      <c r="A719" s="86" t="s">
        <v>3407</v>
      </c>
      <c r="B719" s="86" t="s">
        <v>876</v>
      </c>
      <c r="C719" s="86" t="s">
        <v>3407</v>
      </c>
      <c r="D719" s="86" t="s">
        <v>3408</v>
      </c>
      <c r="E719" s="87">
        <v>0</v>
      </c>
      <c r="F719" s="86" t="s">
        <v>1185</v>
      </c>
      <c r="H719" s="3">
        <f>E719+SUMIF('BR DTG TRAYEMAN'!C:C,C719,'BR DTG TRAYEMAN'!E:E)</f>
        <v>0</v>
      </c>
    </row>
    <row r="720" spans="1:8" ht="15.75" customHeight="1">
      <c r="A720" s="86" t="s">
        <v>3411</v>
      </c>
      <c r="B720" s="86" t="s">
        <v>876</v>
      </c>
      <c r="C720" s="86" t="s">
        <v>3411</v>
      </c>
      <c r="D720" s="86" t="s">
        <v>3412</v>
      </c>
      <c r="E720" s="87">
        <v>0</v>
      </c>
      <c r="F720" s="86" t="s">
        <v>1185</v>
      </c>
      <c r="H720" s="3">
        <f>E720+SUMIF('BR DTG TRAYEMAN'!C:C,C720,'BR DTG TRAYEMAN'!E:E)</f>
        <v>0</v>
      </c>
    </row>
    <row r="721" spans="1:8" ht="15.75" customHeight="1">
      <c r="A721" s="86" t="s">
        <v>8979</v>
      </c>
      <c r="B721" s="86" t="s">
        <v>876</v>
      </c>
      <c r="C721" s="86" t="s">
        <v>8979</v>
      </c>
      <c r="D721" s="86" t="s">
        <v>8980</v>
      </c>
      <c r="E721" s="87">
        <v>0</v>
      </c>
      <c r="F721" s="86" t="s">
        <v>1185</v>
      </c>
      <c r="H721" s="3">
        <f>E721+SUMIF('BR DTG TRAYEMAN'!C:C,C721,'BR DTG TRAYEMAN'!E:E)</f>
        <v>0</v>
      </c>
    </row>
    <row r="722" spans="1:8" ht="15.75" customHeight="1">
      <c r="A722" s="86" t="s">
        <v>3413</v>
      </c>
      <c r="B722" s="86" t="s">
        <v>876</v>
      </c>
      <c r="C722" s="86" t="s">
        <v>3413</v>
      </c>
      <c r="D722" s="86" t="s">
        <v>3414</v>
      </c>
      <c r="E722" s="87">
        <v>0</v>
      </c>
      <c r="F722" s="86" t="s">
        <v>1185</v>
      </c>
      <c r="H722" s="3">
        <f>E722+SUMIF('BR DTG TRAYEMAN'!C:C,C722,'BR DTG TRAYEMAN'!E:E)</f>
        <v>0</v>
      </c>
    </row>
    <row r="723" spans="1:8" ht="15.75" customHeight="1">
      <c r="A723" s="86" t="s">
        <v>3415</v>
      </c>
      <c r="B723" s="86" t="s">
        <v>876</v>
      </c>
      <c r="C723" s="86" t="s">
        <v>3415</v>
      </c>
      <c r="D723" s="86" t="s">
        <v>3416</v>
      </c>
      <c r="E723" s="87">
        <v>0</v>
      </c>
      <c r="F723" s="86" t="s">
        <v>1185</v>
      </c>
      <c r="H723" s="3">
        <f>E723+SUMIF('BR DTG TRAYEMAN'!C:C,C723,'BR DTG TRAYEMAN'!E:E)</f>
        <v>0</v>
      </c>
    </row>
    <row r="724" spans="1:8" ht="15.75" customHeight="1">
      <c r="A724" s="86" t="s">
        <v>3417</v>
      </c>
      <c r="B724" s="86" t="s">
        <v>876</v>
      </c>
      <c r="C724" s="86" t="s">
        <v>3417</v>
      </c>
      <c r="D724" s="86" t="s">
        <v>3418</v>
      </c>
      <c r="E724" s="87">
        <v>0</v>
      </c>
      <c r="F724" s="86" t="s">
        <v>1185</v>
      </c>
      <c r="H724" s="3">
        <f>E724+SUMIF('BR DTG TRAYEMAN'!C:C,C724,'BR DTG TRAYEMAN'!E:E)</f>
        <v>0</v>
      </c>
    </row>
    <row r="725" spans="1:8" ht="15.75" customHeight="1">
      <c r="A725" s="86" t="s">
        <v>3419</v>
      </c>
      <c r="B725" s="86" t="s">
        <v>876</v>
      </c>
      <c r="C725" s="86" t="s">
        <v>3419</v>
      </c>
      <c r="D725" s="86" t="s">
        <v>3420</v>
      </c>
      <c r="E725" s="87">
        <v>0</v>
      </c>
      <c r="F725" s="86" t="s">
        <v>1185</v>
      </c>
      <c r="H725" s="3">
        <f>E725+SUMIF('BR DTG TRAYEMAN'!C:C,C725,'BR DTG TRAYEMAN'!E:E)</f>
        <v>0</v>
      </c>
    </row>
    <row r="726" spans="1:8" ht="15.75" customHeight="1">
      <c r="A726" s="86" t="s">
        <v>3421</v>
      </c>
      <c r="B726" s="86" t="s">
        <v>876</v>
      </c>
      <c r="C726" s="86" t="s">
        <v>3421</v>
      </c>
      <c r="D726" s="86" t="s">
        <v>3422</v>
      </c>
      <c r="E726" s="87">
        <v>0</v>
      </c>
      <c r="F726" s="86" t="s">
        <v>1185</v>
      </c>
      <c r="H726" s="3">
        <f>E726+SUMIF('BR DTG TRAYEMAN'!C:C,C726,'BR DTG TRAYEMAN'!E:E)</f>
        <v>0</v>
      </c>
    </row>
    <row r="727" spans="1:8" ht="15.75" customHeight="1">
      <c r="A727" s="86" t="s">
        <v>3425</v>
      </c>
      <c r="B727" s="86" t="s">
        <v>876</v>
      </c>
      <c r="C727" s="86" t="s">
        <v>3425</v>
      </c>
      <c r="D727" s="86" t="s">
        <v>3426</v>
      </c>
      <c r="E727" s="87">
        <v>0</v>
      </c>
      <c r="F727" s="86" t="s">
        <v>1185</v>
      </c>
      <c r="H727" s="3">
        <f>E727+SUMIF('BR DTG TRAYEMAN'!C:C,C727,'BR DTG TRAYEMAN'!E:E)</f>
        <v>0</v>
      </c>
    </row>
    <row r="728" spans="1:8" ht="15.75" customHeight="1">
      <c r="A728" s="86" t="s">
        <v>3427</v>
      </c>
      <c r="B728" s="86" t="s">
        <v>876</v>
      </c>
      <c r="C728" s="86" t="s">
        <v>3427</v>
      </c>
      <c r="D728" s="86" t="s">
        <v>3428</v>
      </c>
      <c r="E728" s="87">
        <v>0</v>
      </c>
      <c r="F728" s="86" t="s">
        <v>1185</v>
      </c>
      <c r="H728" s="3">
        <f>E728+SUMIF('BR DTG TRAYEMAN'!C:C,C728,'BR DTG TRAYEMAN'!E:E)</f>
        <v>0</v>
      </c>
    </row>
    <row r="729" spans="1:8" ht="15.75" customHeight="1">
      <c r="A729" s="86" t="s">
        <v>3429</v>
      </c>
      <c r="B729" s="86" t="s">
        <v>876</v>
      </c>
      <c r="C729" s="86" t="s">
        <v>3429</v>
      </c>
      <c r="D729" s="86" t="s">
        <v>8981</v>
      </c>
      <c r="E729" s="87">
        <v>0</v>
      </c>
      <c r="F729" s="86" t="s">
        <v>1185</v>
      </c>
      <c r="H729" s="3">
        <f>E729+SUMIF('BR DTG TRAYEMAN'!C:C,C729,'BR DTG TRAYEMAN'!E:E)</f>
        <v>0</v>
      </c>
    </row>
    <row r="730" spans="1:8" ht="15.75" customHeight="1">
      <c r="A730" s="86" t="s">
        <v>3431</v>
      </c>
      <c r="B730" s="86" t="s">
        <v>876</v>
      </c>
      <c r="C730" s="86" t="s">
        <v>3431</v>
      </c>
      <c r="D730" s="86" t="s">
        <v>3432</v>
      </c>
      <c r="E730" s="87">
        <v>0</v>
      </c>
      <c r="F730" s="86" t="s">
        <v>1185</v>
      </c>
      <c r="H730" s="3">
        <f>E730+SUMIF('BR DTG TRAYEMAN'!C:C,C730,'BR DTG TRAYEMAN'!E:E)</f>
        <v>0</v>
      </c>
    </row>
    <row r="731" spans="1:8" ht="15.75" customHeight="1">
      <c r="A731" s="86" t="s">
        <v>3433</v>
      </c>
      <c r="B731" s="86" t="s">
        <v>876</v>
      </c>
      <c r="C731" s="86" t="s">
        <v>3433</v>
      </c>
      <c r="D731" s="86" t="s">
        <v>3434</v>
      </c>
      <c r="E731" s="87">
        <v>0</v>
      </c>
      <c r="F731" s="86" t="s">
        <v>1185</v>
      </c>
      <c r="H731" s="3">
        <f>E731+SUMIF('BR DTG TRAYEMAN'!C:C,C731,'BR DTG TRAYEMAN'!E:E)</f>
        <v>0</v>
      </c>
    </row>
    <row r="732" spans="1:8" ht="15.75" customHeight="1">
      <c r="A732" s="86" t="s">
        <v>3437</v>
      </c>
      <c r="B732" s="86" t="s">
        <v>876</v>
      </c>
      <c r="C732" s="86" t="s">
        <v>3437</v>
      </c>
      <c r="D732" s="86" t="s">
        <v>8982</v>
      </c>
      <c r="E732" s="87">
        <v>0</v>
      </c>
      <c r="F732" s="86" t="s">
        <v>1185</v>
      </c>
      <c r="H732" s="3">
        <f>E732+SUMIF('BR DTG TRAYEMAN'!C:C,C732,'BR DTG TRAYEMAN'!E:E)</f>
        <v>0</v>
      </c>
    </row>
    <row r="733" spans="1:8" ht="15.75" customHeight="1">
      <c r="A733" s="86" t="s">
        <v>3438</v>
      </c>
      <c r="B733" s="86" t="s">
        <v>876</v>
      </c>
      <c r="C733" s="86" t="s">
        <v>3438</v>
      </c>
      <c r="D733" s="86" t="s">
        <v>1019</v>
      </c>
      <c r="E733" s="87">
        <v>0</v>
      </c>
      <c r="F733" s="86" t="s">
        <v>1185</v>
      </c>
      <c r="H733" s="3">
        <f>E733+SUMIF('BR DTG TRAYEMAN'!C:C,C733,'BR DTG TRAYEMAN'!E:E)</f>
        <v>0</v>
      </c>
    </row>
    <row r="734" spans="1:8" ht="15.75" customHeight="1">
      <c r="A734" s="86" t="s">
        <v>502</v>
      </c>
      <c r="B734" s="86" t="s">
        <v>877</v>
      </c>
      <c r="C734" s="86" t="s">
        <v>502</v>
      </c>
      <c r="D734" s="86" t="s">
        <v>1019</v>
      </c>
      <c r="E734" s="87">
        <v>3</v>
      </c>
      <c r="F734" s="86" t="s">
        <v>502</v>
      </c>
      <c r="H734" s="3">
        <f>E734+SUMIF('BR DTG TRAYEMAN'!C:C,C734,'BR DTG TRAYEMAN'!E:E)</f>
        <v>3</v>
      </c>
    </row>
    <row r="735" spans="1:8" ht="15.75" customHeight="1">
      <c r="A735" s="86" t="s">
        <v>3441</v>
      </c>
      <c r="B735" s="86" t="s">
        <v>876</v>
      </c>
      <c r="C735" s="86" t="s">
        <v>3441</v>
      </c>
      <c r="D735" s="86" t="s">
        <v>3442</v>
      </c>
      <c r="E735" s="87">
        <v>0</v>
      </c>
      <c r="F735" s="86" t="s">
        <v>1185</v>
      </c>
      <c r="H735" s="3">
        <f>E735+SUMIF('BR DTG TRAYEMAN'!C:C,C735,'BR DTG TRAYEMAN'!E:E)</f>
        <v>0</v>
      </c>
    </row>
    <row r="736" spans="1:8" ht="15.75" customHeight="1">
      <c r="A736" s="86" t="s">
        <v>8983</v>
      </c>
      <c r="B736" s="86" t="s">
        <v>876</v>
      </c>
      <c r="C736" s="86" t="s">
        <v>8983</v>
      </c>
      <c r="D736" s="86" t="s">
        <v>3444</v>
      </c>
      <c r="E736" s="87">
        <v>0</v>
      </c>
      <c r="F736" s="86" t="s">
        <v>1185</v>
      </c>
      <c r="H736" s="3">
        <f>E736+SUMIF('BR DTG TRAYEMAN'!C:C,C736,'BR DTG TRAYEMAN'!E:E)</f>
        <v>0</v>
      </c>
    </row>
    <row r="737" spans="1:8" ht="15.75" customHeight="1">
      <c r="A737" s="86" t="s">
        <v>3445</v>
      </c>
      <c r="B737" s="86" t="s">
        <v>876</v>
      </c>
      <c r="C737" s="86" t="s">
        <v>3445</v>
      </c>
      <c r="D737" s="86" t="s">
        <v>3446</v>
      </c>
      <c r="E737" s="87">
        <v>0</v>
      </c>
      <c r="F737" s="86" t="s">
        <v>1185</v>
      </c>
      <c r="H737" s="3">
        <f>E737+SUMIF('BR DTG TRAYEMAN'!C:C,C737,'BR DTG TRAYEMAN'!E:E)</f>
        <v>0</v>
      </c>
    </row>
    <row r="738" spans="1:8" ht="15.75" customHeight="1">
      <c r="A738" s="86" t="s">
        <v>3447</v>
      </c>
      <c r="B738" s="86" t="s">
        <v>876</v>
      </c>
      <c r="C738" s="86" t="s">
        <v>3447</v>
      </c>
      <c r="D738" s="86" t="s">
        <v>3448</v>
      </c>
      <c r="E738" s="87">
        <v>0</v>
      </c>
      <c r="F738" s="86" t="s">
        <v>1185</v>
      </c>
      <c r="H738" s="3">
        <f>E738+SUMIF('BR DTG TRAYEMAN'!C:C,C738,'BR DTG TRAYEMAN'!E:E)</f>
        <v>0</v>
      </c>
    </row>
    <row r="739" spans="1:8" ht="15.75" customHeight="1">
      <c r="A739" s="86" t="s">
        <v>8984</v>
      </c>
      <c r="B739" s="86" t="s">
        <v>876</v>
      </c>
      <c r="C739" s="86" t="s">
        <v>8984</v>
      </c>
      <c r="D739" s="86" t="s">
        <v>8985</v>
      </c>
      <c r="E739" s="87">
        <v>0</v>
      </c>
      <c r="F739" s="86" t="s">
        <v>1185</v>
      </c>
      <c r="H739" s="3">
        <f>E739+SUMIF('BR DTG TRAYEMAN'!C:C,C739,'BR DTG TRAYEMAN'!E:E)</f>
        <v>0</v>
      </c>
    </row>
    <row r="740" spans="1:8" ht="15.75" customHeight="1">
      <c r="A740" s="86" t="s">
        <v>3449</v>
      </c>
      <c r="B740" s="86" t="s">
        <v>876</v>
      </c>
      <c r="C740" s="86" t="s">
        <v>3449</v>
      </c>
      <c r="D740" s="86" t="s">
        <v>3450</v>
      </c>
      <c r="E740" s="87">
        <v>0</v>
      </c>
      <c r="F740" s="86" t="s">
        <v>1185</v>
      </c>
      <c r="H740" s="3">
        <f>E740+SUMIF('BR DTG TRAYEMAN'!C:C,C740,'BR DTG TRAYEMAN'!E:E)</f>
        <v>0</v>
      </c>
    </row>
    <row r="741" spans="1:8" ht="15.75" customHeight="1">
      <c r="A741" s="86" t="s">
        <v>8986</v>
      </c>
      <c r="B741" s="86" t="s">
        <v>876</v>
      </c>
      <c r="C741" s="86" t="s">
        <v>8986</v>
      </c>
      <c r="D741" s="86" t="s">
        <v>8987</v>
      </c>
      <c r="E741" s="87">
        <v>0</v>
      </c>
      <c r="F741" s="86" t="s">
        <v>1185</v>
      </c>
      <c r="H741" s="3">
        <f>E741+SUMIF('BR DTG TRAYEMAN'!C:C,C741,'BR DTG TRAYEMAN'!E:E)</f>
        <v>0</v>
      </c>
    </row>
    <row r="742" spans="1:8" ht="15.75" customHeight="1">
      <c r="A742" s="86" t="s">
        <v>269</v>
      </c>
      <c r="B742" s="86" t="s">
        <v>891</v>
      </c>
      <c r="C742" s="86" t="s">
        <v>269</v>
      </c>
      <c r="D742" s="86" t="s">
        <v>1020</v>
      </c>
      <c r="E742" s="87">
        <v>7</v>
      </c>
      <c r="F742" s="86" t="s">
        <v>1185</v>
      </c>
      <c r="H742" s="3">
        <f>E742+SUMIF('BR DTG TRAYEMAN'!C:C,C742,'BR DTG TRAYEMAN'!E:E)</f>
        <v>7</v>
      </c>
    </row>
    <row r="743" spans="1:8" ht="15.75" customHeight="1">
      <c r="A743" s="86" t="s">
        <v>2158</v>
      </c>
      <c r="B743" s="86" t="s">
        <v>1185</v>
      </c>
      <c r="C743" s="86" t="s">
        <v>2158</v>
      </c>
      <c r="D743" s="86" t="s">
        <v>2159</v>
      </c>
      <c r="E743" s="87">
        <v>0</v>
      </c>
      <c r="F743" s="86" t="s">
        <v>1185</v>
      </c>
      <c r="H743" s="3">
        <f>E743+SUMIF('BR DTG TRAYEMAN'!C:C,C743,'BR DTG TRAYEMAN'!E:E)</f>
        <v>0</v>
      </c>
    </row>
    <row r="744" spans="1:8" ht="15.75" customHeight="1">
      <c r="A744" s="86" t="s">
        <v>3457</v>
      </c>
      <c r="B744" s="86" t="s">
        <v>876</v>
      </c>
      <c r="C744" s="86" t="s">
        <v>3457</v>
      </c>
      <c r="D744" s="86" t="s">
        <v>3458</v>
      </c>
      <c r="E744" s="87">
        <v>0</v>
      </c>
      <c r="F744" s="86" t="s">
        <v>1185</v>
      </c>
      <c r="H744" s="3">
        <f>E744+SUMIF('BR DTG TRAYEMAN'!C:C,C744,'BR DTG TRAYEMAN'!E:E)</f>
        <v>0</v>
      </c>
    </row>
    <row r="745" spans="1:8" ht="15.75" customHeight="1">
      <c r="A745" s="86" t="s">
        <v>3459</v>
      </c>
      <c r="B745" s="86" t="s">
        <v>876</v>
      </c>
      <c r="C745" s="86" t="s">
        <v>3459</v>
      </c>
      <c r="D745" s="86" t="s">
        <v>3460</v>
      </c>
      <c r="E745" s="87">
        <v>0</v>
      </c>
      <c r="F745" s="86" t="s">
        <v>1585</v>
      </c>
      <c r="H745" s="3">
        <f>E745+SUMIF('BR DTG TRAYEMAN'!C:C,C745,'BR DTG TRAYEMAN'!E:E)</f>
        <v>0</v>
      </c>
    </row>
    <row r="746" spans="1:8" ht="15.75" customHeight="1">
      <c r="A746" s="86" t="s">
        <v>3461</v>
      </c>
      <c r="B746" s="86" t="s">
        <v>876</v>
      </c>
      <c r="C746" s="86" t="s">
        <v>3461</v>
      </c>
      <c r="D746" s="86" t="s">
        <v>3462</v>
      </c>
      <c r="E746" s="87">
        <v>0</v>
      </c>
      <c r="F746" s="86" t="s">
        <v>1185</v>
      </c>
      <c r="H746" s="3">
        <f>E746+SUMIF('BR DTG TRAYEMAN'!C:C,C746,'BR DTG TRAYEMAN'!E:E)</f>
        <v>0</v>
      </c>
    </row>
    <row r="747" spans="1:8" ht="15.75" customHeight="1">
      <c r="A747" s="86" t="s">
        <v>3463</v>
      </c>
      <c r="B747" s="86" t="s">
        <v>876</v>
      </c>
      <c r="C747" s="86" t="s">
        <v>3463</v>
      </c>
      <c r="D747" s="86" t="s">
        <v>3464</v>
      </c>
      <c r="E747" s="87">
        <v>0</v>
      </c>
      <c r="F747" s="86" t="s">
        <v>1185</v>
      </c>
      <c r="H747" s="3">
        <f>E747+SUMIF('BR DTG TRAYEMAN'!C:C,C747,'BR DTG TRAYEMAN'!E:E)</f>
        <v>0</v>
      </c>
    </row>
    <row r="748" spans="1:8" ht="15.75" customHeight="1">
      <c r="A748" s="86" t="s">
        <v>270</v>
      </c>
      <c r="B748" s="86" t="s">
        <v>877</v>
      </c>
      <c r="C748" s="86" t="s">
        <v>270</v>
      </c>
      <c r="D748" s="86" t="s">
        <v>1021</v>
      </c>
      <c r="E748" s="87">
        <v>3</v>
      </c>
      <c r="F748" s="86" t="s">
        <v>1185</v>
      </c>
      <c r="H748" s="3">
        <f>E748+SUMIF('BR DTG TRAYEMAN'!C:C,C748,'BR DTG TRAYEMAN'!E:E)</f>
        <v>3</v>
      </c>
    </row>
    <row r="749" spans="1:8" ht="15.75" customHeight="1">
      <c r="A749" s="86" t="s">
        <v>3465</v>
      </c>
      <c r="B749" s="86" t="s">
        <v>876</v>
      </c>
      <c r="C749" s="86" t="s">
        <v>3465</v>
      </c>
      <c r="D749" s="86" t="s">
        <v>3466</v>
      </c>
      <c r="E749" s="87">
        <v>0</v>
      </c>
      <c r="F749" s="86" t="s">
        <v>1185</v>
      </c>
      <c r="H749" s="3">
        <f>E749+SUMIF('BR DTG TRAYEMAN'!C:C,C749,'BR DTG TRAYEMAN'!E:E)</f>
        <v>0</v>
      </c>
    </row>
    <row r="750" spans="1:8" ht="15.75" customHeight="1">
      <c r="A750" s="86" t="s">
        <v>3467</v>
      </c>
      <c r="B750" s="86" t="s">
        <v>876</v>
      </c>
      <c r="C750" s="86" t="s">
        <v>3467</v>
      </c>
      <c r="D750" s="86" t="s">
        <v>3468</v>
      </c>
      <c r="E750" s="87">
        <v>0</v>
      </c>
      <c r="F750" s="86" t="s">
        <v>1185</v>
      </c>
      <c r="H750" s="3">
        <f>E750+SUMIF('BR DTG TRAYEMAN'!C:C,C750,'BR DTG TRAYEMAN'!E:E)</f>
        <v>0</v>
      </c>
    </row>
    <row r="751" spans="1:8" ht="15.75" customHeight="1">
      <c r="A751" s="86" t="s">
        <v>8988</v>
      </c>
      <c r="B751" s="86" t="s">
        <v>876</v>
      </c>
      <c r="C751" s="86" t="s">
        <v>8988</v>
      </c>
      <c r="D751" s="86" t="s">
        <v>3460</v>
      </c>
      <c r="E751" s="87">
        <v>0</v>
      </c>
      <c r="F751" s="86" t="s">
        <v>1185</v>
      </c>
      <c r="H751" s="3">
        <f>E751+SUMIF('BR DTG TRAYEMAN'!C:C,C751,'BR DTG TRAYEMAN'!E:E)</f>
        <v>0</v>
      </c>
    </row>
    <row r="752" spans="1:8" ht="15.75" customHeight="1">
      <c r="A752" s="86" t="s">
        <v>3469</v>
      </c>
      <c r="B752" s="86" t="s">
        <v>876</v>
      </c>
      <c r="C752" s="86" t="s">
        <v>3469</v>
      </c>
      <c r="D752" s="86" t="s">
        <v>3470</v>
      </c>
      <c r="E752" s="87">
        <v>0</v>
      </c>
      <c r="F752" s="86" t="s">
        <v>1185</v>
      </c>
      <c r="H752" s="3">
        <f>E752+SUMIF('BR DTG TRAYEMAN'!C:C,C752,'BR DTG TRAYEMAN'!E:E)</f>
        <v>0</v>
      </c>
    </row>
    <row r="753" spans="1:8" ht="15.75" customHeight="1">
      <c r="A753" s="86" t="s">
        <v>3471</v>
      </c>
      <c r="B753" s="86" t="s">
        <v>877</v>
      </c>
      <c r="C753" s="86" t="s">
        <v>3471</v>
      </c>
      <c r="D753" s="86" t="s">
        <v>3472</v>
      </c>
      <c r="E753" s="87">
        <v>0</v>
      </c>
      <c r="F753" s="86" t="s">
        <v>1185</v>
      </c>
      <c r="H753" s="3">
        <f>E753+SUMIF('BR DTG TRAYEMAN'!C:C,C753,'BR DTG TRAYEMAN'!E:E)</f>
        <v>0</v>
      </c>
    </row>
    <row r="754" spans="1:8" ht="15.75" customHeight="1">
      <c r="A754" s="86" t="s">
        <v>3473</v>
      </c>
      <c r="B754" s="86" t="s">
        <v>876</v>
      </c>
      <c r="C754" s="86" t="s">
        <v>3473</v>
      </c>
      <c r="D754" s="86" t="s">
        <v>3474</v>
      </c>
      <c r="E754" s="87">
        <v>0</v>
      </c>
      <c r="F754" s="86" t="s">
        <v>1185</v>
      </c>
      <c r="H754" s="3">
        <f>E754+SUMIF('BR DTG TRAYEMAN'!C:C,C754,'BR DTG TRAYEMAN'!E:E)</f>
        <v>0</v>
      </c>
    </row>
    <row r="755" spans="1:8" ht="15.75" customHeight="1">
      <c r="A755" s="86" t="s">
        <v>3475</v>
      </c>
      <c r="B755" s="86" t="s">
        <v>876</v>
      </c>
      <c r="C755" s="86" t="s">
        <v>3475</v>
      </c>
      <c r="D755" s="86" t="s">
        <v>3476</v>
      </c>
      <c r="E755" s="87">
        <v>0</v>
      </c>
      <c r="F755" s="86" t="s">
        <v>1185</v>
      </c>
      <c r="H755" s="3">
        <f>E755+SUMIF('BR DTG TRAYEMAN'!C:C,C755,'BR DTG TRAYEMAN'!E:E)</f>
        <v>0</v>
      </c>
    </row>
    <row r="756" spans="1:8" ht="15.75" customHeight="1">
      <c r="A756" s="86" t="s">
        <v>3477</v>
      </c>
      <c r="B756" s="86" t="s">
        <v>876</v>
      </c>
      <c r="C756" s="86" t="s">
        <v>3477</v>
      </c>
      <c r="D756" s="86" t="s">
        <v>3478</v>
      </c>
      <c r="E756" s="87">
        <v>0</v>
      </c>
      <c r="F756" s="86" t="s">
        <v>1185</v>
      </c>
      <c r="H756" s="3">
        <f>E756+SUMIF('BR DTG TRAYEMAN'!C:C,C756,'BR DTG TRAYEMAN'!E:E)</f>
        <v>0</v>
      </c>
    </row>
    <row r="757" spans="1:8" ht="15.75" customHeight="1">
      <c r="A757" s="86" t="s">
        <v>8989</v>
      </c>
      <c r="B757" s="86" t="s">
        <v>876</v>
      </c>
      <c r="C757" s="86" t="s">
        <v>8989</v>
      </c>
      <c r="D757" s="86" t="s">
        <v>8990</v>
      </c>
      <c r="E757" s="87">
        <v>0</v>
      </c>
      <c r="F757" s="86" t="s">
        <v>1185</v>
      </c>
      <c r="H757" s="3">
        <f>E757+SUMIF('BR DTG TRAYEMAN'!C:C,C757,'BR DTG TRAYEMAN'!E:E)</f>
        <v>0</v>
      </c>
    </row>
    <row r="758" spans="1:8" ht="15.75" customHeight="1">
      <c r="A758" s="86" t="s">
        <v>3479</v>
      </c>
      <c r="B758" s="86" t="s">
        <v>876</v>
      </c>
      <c r="C758" s="86" t="s">
        <v>3479</v>
      </c>
      <c r="D758" s="86" t="s">
        <v>3480</v>
      </c>
      <c r="E758" s="87">
        <v>0</v>
      </c>
      <c r="F758" s="86" t="s">
        <v>1185</v>
      </c>
      <c r="H758" s="3">
        <f>E758+SUMIF('BR DTG TRAYEMAN'!C:C,C758,'BR DTG TRAYEMAN'!E:E)</f>
        <v>0</v>
      </c>
    </row>
    <row r="759" spans="1:8" ht="15.75" customHeight="1">
      <c r="A759" s="86" t="s">
        <v>8991</v>
      </c>
      <c r="B759" s="86" t="s">
        <v>876</v>
      </c>
      <c r="C759" s="86" t="s">
        <v>8991</v>
      </c>
      <c r="D759" s="86" t="s">
        <v>8992</v>
      </c>
      <c r="E759" s="87">
        <v>0</v>
      </c>
      <c r="F759" s="86" t="s">
        <v>1185</v>
      </c>
      <c r="H759" s="3">
        <f>E759+SUMIF('BR DTG TRAYEMAN'!C:C,C759,'BR DTG TRAYEMAN'!E:E)</f>
        <v>0</v>
      </c>
    </row>
    <row r="760" spans="1:8" ht="15.75" customHeight="1">
      <c r="A760" s="86" t="s">
        <v>1974</v>
      </c>
      <c r="B760" s="86" t="s">
        <v>876</v>
      </c>
      <c r="C760" s="86" t="s">
        <v>1974</v>
      </c>
      <c r="D760" s="86" t="s">
        <v>8993</v>
      </c>
      <c r="E760" s="87">
        <v>0</v>
      </c>
      <c r="F760" s="86" t="s">
        <v>1185</v>
      </c>
      <c r="H760" s="3">
        <f>E760+SUMIF('BR DTG TRAYEMAN'!C:C,C760,'BR DTG TRAYEMAN'!E:E)</f>
        <v>0</v>
      </c>
    </row>
    <row r="761" spans="1:8" ht="15.75" customHeight="1">
      <c r="A761" s="86" t="s">
        <v>3481</v>
      </c>
      <c r="B761" s="86" t="s">
        <v>876</v>
      </c>
      <c r="C761" s="86" t="s">
        <v>3481</v>
      </c>
      <c r="D761" s="86" t="s">
        <v>3482</v>
      </c>
      <c r="E761" s="87">
        <v>0</v>
      </c>
      <c r="F761" s="86" t="s">
        <v>1185</v>
      </c>
      <c r="H761" s="3">
        <f>E761+SUMIF('BR DTG TRAYEMAN'!C:C,C761,'BR DTG TRAYEMAN'!E:E)</f>
        <v>0</v>
      </c>
    </row>
    <row r="762" spans="1:8" ht="15.75" customHeight="1">
      <c r="A762" s="86" t="s">
        <v>3483</v>
      </c>
      <c r="B762" s="86" t="s">
        <v>876</v>
      </c>
      <c r="C762" s="86" t="s">
        <v>3483</v>
      </c>
      <c r="D762" s="86" t="s">
        <v>8994</v>
      </c>
      <c r="E762" s="87">
        <v>0</v>
      </c>
      <c r="F762" s="86" t="s">
        <v>1185</v>
      </c>
      <c r="H762" s="3">
        <f>E762+SUMIF('BR DTG TRAYEMAN'!C:C,C762,'BR DTG TRAYEMAN'!E:E)</f>
        <v>0</v>
      </c>
    </row>
    <row r="763" spans="1:8" ht="15.75" customHeight="1">
      <c r="A763" s="86" t="s">
        <v>3485</v>
      </c>
      <c r="B763" s="86" t="s">
        <v>876</v>
      </c>
      <c r="C763" s="86" t="s">
        <v>3485</v>
      </c>
      <c r="D763" s="86" t="s">
        <v>3486</v>
      </c>
      <c r="E763" s="87">
        <v>0</v>
      </c>
      <c r="F763" s="86" t="s">
        <v>1185</v>
      </c>
      <c r="H763" s="3">
        <f>E763+SUMIF('BR DTG TRAYEMAN'!C:C,C763,'BR DTG TRAYEMAN'!E:E)</f>
        <v>0</v>
      </c>
    </row>
    <row r="764" spans="1:8" ht="15.75" customHeight="1">
      <c r="A764" s="86" t="s">
        <v>3487</v>
      </c>
      <c r="B764" s="86" t="s">
        <v>876</v>
      </c>
      <c r="C764" s="86" t="s">
        <v>3487</v>
      </c>
      <c r="D764" s="86" t="s">
        <v>3488</v>
      </c>
      <c r="E764" s="87">
        <v>0</v>
      </c>
      <c r="F764" s="86" t="s">
        <v>1185</v>
      </c>
      <c r="H764" s="3">
        <f>E764+SUMIF('BR DTG TRAYEMAN'!C:C,C764,'BR DTG TRAYEMAN'!E:E)</f>
        <v>0</v>
      </c>
    </row>
    <row r="765" spans="1:8" ht="15.75" customHeight="1">
      <c r="A765" s="86" t="s">
        <v>3489</v>
      </c>
      <c r="B765" s="86" t="s">
        <v>876</v>
      </c>
      <c r="C765" s="86" t="s">
        <v>3489</v>
      </c>
      <c r="D765" s="86" t="s">
        <v>3490</v>
      </c>
      <c r="E765" s="87">
        <v>0</v>
      </c>
      <c r="F765" s="86" t="s">
        <v>1185</v>
      </c>
      <c r="H765" s="3">
        <f>E765+SUMIF('BR DTG TRAYEMAN'!C:C,C765,'BR DTG TRAYEMAN'!E:E)</f>
        <v>0</v>
      </c>
    </row>
    <row r="766" spans="1:8" ht="15.75" customHeight="1">
      <c r="A766" s="86" t="s">
        <v>8995</v>
      </c>
      <c r="B766" s="86" t="s">
        <v>876</v>
      </c>
      <c r="C766" s="86" t="s">
        <v>8995</v>
      </c>
      <c r="D766" s="86" t="s">
        <v>8996</v>
      </c>
      <c r="E766" s="87">
        <v>0</v>
      </c>
      <c r="F766" s="86" t="s">
        <v>1185</v>
      </c>
      <c r="H766" s="3">
        <f>E766+SUMIF('BR DTG TRAYEMAN'!C:C,C766,'BR DTG TRAYEMAN'!E:E)</f>
        <v>0</v>
      </c>
    </row>
    <row r="767" spans="1:8" ht="15.75" customHeight="1">
      <c r="A767" s="86" t="s">
        <v>8997</v>
      </c>
      <c r="B767" s="86" t="s">
        <v>876</v>
      </c>
      <c r="C767" s="86" t="s">
        <v>8997</v>
      </c>
      <c r="D767" s="86" t="s">
        <v>8998</v>
      </c>
      <c r="E767" s="87">
        <v>0</v>
      </c>
      <c r="F767" s="86" t="s">
        <v>1185</v>
      </c>
      <c r="H767" s="3">
        <f>E767+SUMIF('BR DTG TRAYEMAN'!C:C,C767,'BR DTG TRAYEMAN'!E:E)</f>
        <v>0</v>
      </c>
    </row>
    <row r="768" spans="1:8" ht="15.75" customHeight="1">
      <c r="A768" s="86" t="s">
        <v>8999</v>
      </c>
      <c r="B768" s="86" t="s">
        <v>876</v>
      </c>
      <c r="C768" s="86" t="s">
        <v>8999</v>
      </c>
      <c r="D768" s="86" t="s">
        <v>9000</v>
      </c>
      <c r="E768" s="87">
        <v>0</v>
      </c>
      <c r="F768" s="86" t="s">
        <v>1185</v>
      </c>
      <c r="H768" s="3">
        <f>E768+SUMIF('BR DTG TRAYEMAN'!C:C,C768,'BR DTG TRAYEMAN'!E:E)</f>
        <v>0</v>
      </c>
    </row>
    <row r="769" spans="1:8" ht="15.75" customHeight="1">
      <c r="A769" s="86" t="s">
        <v>3491</v>
      </c>
      <c r="B769" s="86" t="s">
        <v>876</v>
      </c>
      <c r="C769" s="86" t="s">
        <v>3491</v>
      </c>
      <c r="D769" s="86" t="s">
        <v>9001</v>
      </c>
      <c r="E769" s="87">
        <v>0</v>
      </c>
      <c r="F769" s="86" t="s">
        <v>1185</v>
      </c>
      <c r="H769" s="3">
        <f>E769+SUMIF('BR DTG TRAYEMAN'!C:C,C769,'BR DTG TRAYEMAN'!E:E)</f>
        <v>0</v>
      </c>
    </row>
    <row r="770" spans="1:8" ht="15.75" customHeight="1">
      <c r="A770" s="86" t="s">
        <v>1422</v>
      </c>
      <c r="B770" s="86" t="s">
        <v>876</v>
      </c>
      <c r="C770" s="86" t="s">
        <v>1422</v>
      </c>
      <c r="D770" s="86" t="s">
        <v>9002</v>
      </c>
      <c r="E770" s="87">
        <v>0</v>
      </c>
      <c r="F770" s="86" t="s">
        <v>1185</v>
      </c>
      <c r="H770" s="3">
        <f>E770+SUMIF('BR DTG TRAYEMAN'!C:C,C770,'BR DTG TRAYEMAN'!E:E)</f>
        <v>0</v>
      </c>
    </row>
    <row r="771" spans="1:8" ht="15.75" customHeight="1">
      <c r="A771" s="86" t="s">
        <v>3493</v>
      </c>
      <c r="B771" s="86" t="s">
        <v>876</v>
      </c>
      <c r="C771" s="86" t="s">
        <v>3493</v>
      </c>
      <c r="D771" s="86" t="s">
        <v>9003</v>
      </c>
      <c r="E771" s="87">
        <v>0</v>
      </c>
      <c r="F771" s="86" t="s">
        <v>1185</v>
      </c>
      <c r="H771" s="3">
        <f>E771+SUMIF('BR DTG TRAYEMAN'!C:C,C771,'BR DTG TRAYEMAN'!E:E)</f>
        <v>0</v>
      </c>
    </row>
    <row r="772" spans="1:8" ht="15.75" customHeight="1">
      <c r="A772" s="86" t="s">
        <v>1522</v>
      </c>
      <c r="B772" s="86" t="s">
        <v>876</v>
      </c>
      <c r="C772" s="86" t="s">
        <v>1522</v>
      </c>
      <c r="D772" s="86" t="s">
        <v>1523</v>
      </c>
      <c r="E772" s="87">
        <v>0</v>
      </c>
      <c r="F772" s="86" t="s">
        <v>1185</v>
      </c>
      <c r="H772" s="3">
        <f>E772+SUMIF('BR DTG TRAYEMAN'!C:C,C772,'BR DTG TRAYEMAN'!E:E)</f>
        <v>0</v>
      </c>
    </row>
    <row r="773" spans="1:8" ht="15.75" customHeight="1">
      <c r="A773" s="86" t="s">
        <v>3501</v>
      </c>
      <c r="B773" s="86" t="s">
        <v>876</v>
      </c>
      <c r="C773" s="86" t="s">
        <v>3501</v>
      </c>
      <c r="D773" s="86" t="s">
        <v>3502</v>
      </c>
      <c r="E773" s="87">
        <v>0</v>
      </c>
      <c r="F773" s="86" t="s">
        <v>1185</v>
      </c>
      <c r="H773" s="3">
        <f>E773+SUMIF('BR DTG TRAYEMAN'!C:C,C773,'BR DTG TRAYEMAN'!E:E)</f>
        <v>0</v>
      </c>
    </row>
    <row r="774" spans="1:8" ht="15.75" customHeight="1">
      <c r="A774" s="86" t="s">
        <v>9004</v>
      </c>
      <c r="B774" s="86" t="s">
        <v>876</v>
      </c>
      <c r="C774" s="86" t="s">
        <v>9004</v>
      </c>
      <c r="D774" s="86" t="s">
        <v>9005</v>
      </c>
      <c r="E774" s="87">
        <v>0</v>
      </c>
      <c r="F774" s="86" t="s">
        <v>1185</v>
      </c>
      <c r="H774" s="3">
        <f>E774+SUMIF('BR DTG TRAYEMAN'!C:C,C774,'BR DTG TRAYEMAN'!E:E)</f>
        <v>0</v>
      </c>
    </row>
    <row r="775" spans="1:8" ht="15.75" customHeight="1">
      <c r="A775" s="86" t="s">
        <v>9006</v>
      </c>
      <c r="B775" s="86" t="s">
        <v>876</v>
      </c>
      <c r="C775" s="86" t="s">
        <v>9006</v>
      </c>
      <c r="D775" s="86" t="s">
        <v>9007</v>
      </c>
      <c r="E775" s="87">
        <v>0</v>
      </c>
      <c r="F775" s="86" t="s">
        <v>1185</v>
      </c>
      <c r="H775" s="3">
        <f>E775+SUMIF('BR DTG TRAYEMAN'!C:C,C775,'BR DTG TRAYEMAN'!E:E)</f>
        <v>0</v>
      </c>
    </row>
    <row r="776" spans="1:8" ht="15.75" customHeight="1">
      <c r="A776" s="86" t="s">
        <v>3503</v>
      </c>
      <c r="B776" s="86" t="s">
        <v>876</v>
      </c>
      <c r="C776" s="86" t="s">
        <v>3503</v>
      </c>
      <c r="D776" s="86" t="s">
        <v>3504</v>
      </c>
      <c r="E776" s="87">
        <v>0</v>
      </c>
      <c r="F776" s="86" t="s">
        <v>1185</v>
      </c>
      <c r="H776" s="3">
        <f>E776+SUMIF('BR DTG TRAYEMAN'!C:C,C776,'BR DTG TRAYEMAN'!E:E)</f>
        <v>0</v>
      </c>
    </row>
    <row r="777" spans="1:8" ht="15.75" customHeight="1">
      <c r="A777" s="86" t="s">
        <v>3505</v>
      </c>
      <c r="B777" s="86" t="s">
        <v>876</v>
      </c>
      <c r="C777" s="86" t="s">
        <v>3505</v>
      </c>
      <c r="D777" s="86" t="s">
        <v>3506</v>
      </c>
      <c r="E777" s="87">
        <v>0</v>
      </c>
      <c r="F777" s="86" t="s">
        <v>1185</v>
      </c>
      <c r="H777" s="3">
        <f>E777+SUMIF('BR DTG TRAYEMAN'!C:C,C777,'BR DTG TRAYEMAN'!E:E)</f>
        <v>0</v>
      </c>
    </row>
    <row r="778" spans="1:8" ht="15.75" customHeight="1">
      <c r="A778" s="86" t="s">
        <v>2160</v>
      </c>
      <c r="B778" s="86" t="s">
        <v>876</v>
      </c>
      <c r="C778" s="86" t="s">
        <v>2160</v>
      </c>
      <c r="D778" s="86" t="s">
        <v>2161</v>
      </c>
      <c r="E778" s="87">
        <v>0</v>
      </c>
      <c r="F778" s="86" t="s">
        <v>1185</v>
      </c>
      <c r="H778" s="3">
        <f>E778+SUMIF('BR DTG TRAYEMAN'!C:C,C778,'BR DTG TRAYEMAN'!E:E)</f>
        <v>0</v>
      </c>
    </row>
    <row r="779" spans="1:8" ht="15.75" customHeight="1">
      <c r="A779" s="86" t="s">
        <v>3509</v>
      </c>
      <c r="B779" s="86" t="s">
        <v>876</v>
      </c>
      <c r="C779" s="86" t="s">
        <v>3509</v>
      </c>
      <c r="D779" s="86" t="s">
        <v>1023</v>
      </c>
      <c r="E779" s="87">
        <v>0</v>
      </c>
      <c r="F779" s="86" t="s">
        <v>1022</v>
      </c>
      <c r="H779" s="3">
        <f>E779+SUMIF('BR DTG TRAYEMAN'!C:C,C779,'BR DTG TRAYEMAN'!E:E)</f>
        <v>0</v>
      </c>
    </row>
    <row r="780" spans="1:8" ht="15.75" customHeight="1">
      <c r="A780" s="86" t="s">
        <v>3510</v>
      </c>
      <c r="B780" s="86" t="s">
        <v>876</v>
      </c>
      <c r="C780" s="86" t="s">
        <v>3510</v>
      </c>
      <c r="D780" s="86" t="s">
        <v>3511</v>
      </c>
      <c r="E780" s="87">
        <v>0</v>
      </c>
      <c r="F780" s="86" t="s">
        <v>1185</v>
      </c>
      <c r="H780" s="3">
        <f>E780+SUMIF('BR DTG TRAYEMAN'!C:C,C780,'BR DTG TRAYEMAN'!E:E)</f>
        <v>0</v>
      </c>
    </row>
    <row r="781" spans="1:8" ht="15.75" customHeight="1">
      <c r="A781" s="86" t="s">
        <v>1423</v>
      </c>
      <c r="B781" s="86" t="s">
        <v>877</v>
      </c>
      <c r="C781" s="86" t="s">
        <v>1423</v>
      </c>
      <c r="D781" s="86" t="s">
        <v>1424</v>
      </c>
      <c r="E781" s="87">
        <v>0</v>
      </c>
      <c r="F781" s="86" t="s">
        <v>1185</v>
      </c>
      <c r="H781" s="3">
        <f>E781+SUMIF('BR DTG TRAYEMAN'!C:C,C781,'BR DTG TRAYEMAN'!E:E)</f>
        <v>0</v>
      </c>
    </row>
    <row r="782" spans="1:8" ht="15.75" customHeight="1">
      <c r="A782" s="86" t="s">
        <v>1976</v>
      </c>
      <c r="B782" s="86" t="s">
        <v>877</v>
      </c>
      <c r="C782" s="86" t="s">
        <v>1976</v>
      </c>
      <c r="D782" s="86" t="s">
        <v>1977</v>
      </c>
      <c r="E782" s="87">
        <v>0</v>
      </c>
      <c r="F782" s="86" t="s">
        <v>1185</v>
      </c>
      <c r="H782" s="3">
        <f>E782+SUMIF('BR DTG TRAYEMAN'!C:C,C782,'BR DTG TRAYEMAN'!E:E)</f>
        <v>0</v>
      </c>
    </row>
    <row r="783" spans="1:8" ht="15.75" customHeight="1">
      <c r="A783" s="86" t="s">
        <v>3512</v>
      </c>
      <c r="B783" s="86" t="s">
        <v>876</v>
      </c>
      <c r="C783" s="86" t="s">
        <v>3512</v>
      </c>
      <c r="D783" s="86" t="s">
        <v>3513</v>
      </c>
      <c r="E783" s="87">
        <v>0</v>
      </c>
      <c r="F783" s="86" t="s">
        <v>1185</v>
      </c>
      <c r="H783" s="3">
        <f>E783+SUMIF('BR DTG TRAYEMAN'!C:C,C783,'BR DTG TRAYEMAN'!E:E)</f>
        <v>0</v>
      </c>
    </row>
    <row r="784" spans="1:8" ht="15.75" customHeight="1">
      <c r="A784" s="86" t="s">
        <v>3514</v>
      </c>
      <c r="B784" s="86" t="s">
        <v>876</v>
      </c>
      <c r="C784" s="86" t="s">
        <v>3514</v>
      </c>
      <c r="D784" s="86" t="s">
        <v>3515</v>
      </c>
      <c r="E784" s="87">
        <v>0</v>
      </c>
      <c r="F784" s="86" t="s">
        <v>1185</v>
      </c>
      <c r="H784" s="3">
        <f>E784+SUMIF('BR DTG TRAYEMAN'!C:C,C784,'BR DTG TRAYEMAN'!E:E)</f>
        <v>0</v>
      </c>
    </row>
    <row r="785" spans="1:8" ht="15.75" customHeight="1">
      <c r="A785" s="86" t="s">
        <v>271</v>
      </c>
      <c r="B785" s="86" t="s">
        <v>877</v>
      </c>
      <c r="C785" s="86" t="s">
        <v>271</v>
      </c>
      <c r="D785" s="86" t="s">
        <v>1024</v>
      </c>
      <c r="E785" s="87">
        <v>1</v>
      </c>
      <c r="F785" s="86" t="s">
        <v>1185</v>
      </c>
      <c r="H785" s="3">
        <f>E785+SUMIF('BR DTG TRAYEMAN'!C:C,C785,'BR DTG TRAYEMAN'!E:E)</f>
        <v>1</v>
      </c>
    </row>
    <row r="786" spans="1:8" ht="15.75" customHeight="1">
      <c r="A786" s="86" t="s">
        <v>272</v>
      </c>
      <c r="B786" s="86" t="s">
        <v>877</v>
      </c>
      <c r="C786" s="86" t="s">
        <v>272</v>
      </c>
      <c r="D786" s="86" t="s">
        <v>1025</v>
      </c>
      <c r="E786" s="87">
        <v>0</v>
      </c>
      <c r="F786" s="86" t="s">
        <v>272</v>
      </c>
      <c r="H786" s="3">
        <f>E786+SUMIF('BR DTG TRAYEMAN'!C:C,C786,'BR DTG TRAYEMAN'!E:E)</f>
        <v>0</v>
      </c>
    </row>
    <row r="787" spans="1:8" ht="15.75" customHeight="1">
      <c r="A787" s="86" t="s">
        <v>1978</v>
      </c>
      <c r="B787" s="86" t="s">
        <v>876</v>
      </c>
      <c r="C787" s="86" t="s">
        <v>1978</v>
      </c>
      <c r="D787" s="86" t="s">
        <v>1979</v>
      </c>
      <c r="E787" s="87">
        <v>1</v>
      </c>
      <c r="F787" s="86" t="s">
        <v>272</v>
      </c>
      <c r="H787" s="3">
        <f>E787+SUMIF('BR DTG TRAYEMAN'!C:C,C787,'BR DTG TRAYEMAN'!E:E)</f>
        <v>1</v>
      </c>
    </row>
    <row r="788" spans="1:8" ht="15.75" customHeight="1">
      <c r="A788" s="86" t="s">
        <v>1980</v>
      </c>
      <c r="B788" s="86" t="s">
        <v>876</v>
      </c>
      <c r="C788" s="86" t="s">
        <v>1980</v>
      </c>
      <c r="D788" s="86" t="s">
        <v>1981</v>
      </c>
      <c r="E788" s="87">
        <v>0</v>
      </c>
      <c r="F788" s="86" t="s">
        <v>1185</v>
      </c>
      <c r="H788" s="3">
        <f>E788+SUMIF('BR DTG TRAYEMAN'!C:C,C788,'BR DTG TRAYEMAN'!E:E)</f>
        <v>0</v>
      </c>
    </row>
    <row r="789" spans="1:8" ht="15.75" customHeight="1">
      <c r="A789" s="86" t="s">
        <v>273</v>
      </c>
      <c r="B789" s="86" t="s">
        <v>877</v>
      </c>
      <c r="C789" s="86" t="s">
        <v>273</v>
      </c>
      <c r="D789" s="86" t="s">
        <v>1026</v>
      </c>
      <c r="E789" s="87">
        <v>1</v>
      </c>
      <c r="F789" s="86" t="s">
        <v>1185</v>
      </c>
      <c r="H789" s="3">
        <f>E789+SUMIF('BR DTG TRAYEMAN'!C:C,C789,'BR DTG TRAYEMAN'!E:E)</f>
        <v>1</v>
      </c>
    </row>
    <row r="790" spans="1:8" ht="15.75" customHeight="1">
      <c r="A790" s="86" t="s">
        <v>3516</v>
      </c>
      <c r="B790" s="86" t="s">
        <v>876</v>
      </c>
      <c r="C790" s="86" t="s">
        <v>3516</v>
      </c>
      <c r="D790" s="86" t="s">
        <v>3517</v>
      </c>
      <c r="E790" s="87">
        <v>0</v>
      </c>
      <c r="F790" s="86" t="s">
        <v>1185</v>
      </c>
      <c r="H790" s="3">
        <f>E790+SUMIF('BR DTG TRAYEMAN'!C:C,C790,'BR DTG TRAYEMAN'!E:E)</f>
        <v>0</v>
      </c>
    </row>
    <row r="791" spans="1:8" ht="15.75" customHeight="1">
      <c r="A791" s="86" t="s">
        <v>1618</v>
      </c>
      <c r="B791" s="86" t="s">
        <v>876</v>
      </c>
      <c r="C791" s="86" t="s">
        <v>1618</v>
      </c>
      <c r="D791" s="86" t="s">
        <v>1619</v>
      </c>
      <c r="E791" s="87">
        <v>0</v>
      </c>
      <c r="F791" s="86" t="s">
        <v>1185</v>
      </c>
      <c r="H791" s="3">
        <f>E791+SUMIF('BR DTG TRAYEMAN'!C:C,C791,'BR DTG TRAYEMAN'!E:E)</f>
        <v>0</v>
      </c>
    </row>
    <row r="792" spans="1:8" ht="15.75" customHeight="1">
      <c r="A792" s="86" t="s">
        <v>274</v>
      </c>
      <c r="B792" s="86" t="s">
        <v>877</v>
      </c>
      <c r="C792" s="86" t="s">
        <v>274</v>
      </c>
      <c r="D792" s="86" t="s">
        <v>1027</v>
      </c>
      <c r="E792" s="87">
        <v>1</v>
      </c>
      <c r="F792" s="86" t="s">
        <v>1185</v>
      </c>
      <c r="H792" s="3">
        <f>E792+SUMIF('BR DTG TRAYEMAN'!C:C,C792,'BR DTG TRAYEMAN'!E:E)</f>
        <v>1</v>
      </c>
    </row>
    <row r="793" spans="1:8" ht="15.75" customHeight="1">
      <c r="A793" s="86" t="s">
        <v>1781</v>
      </c>
      <c r="B793" s="86" t="s">
        <v>876</v>
      </c>
      <c r="C793" s="86" t="s">
        <v>1781</v>
      </c>
      <c r="D793" s="86" t="s">
        <v>1782</v>
      </c>
      <c r="E793" s="87">
        <v>0</v>
      </c>
      <c r="F793" s="86" t="s">
        <v>1185</v>
      </c>
      <c r="H793" s="3">
        <f>E793+SUMIF('BR DTG TRAYEMAN'!C:C,C793,'BR DTG TRAYEMAN'!E:E)</f>
        <v>0</v>
      </c>
    </row>
    <row r="794" spans="1:8" ht="15.75" customHeight="1">
      <c r="A794" s="86" t="s">
        <v>3518</v>
      </c>
      <c r="B794" s="86" t="s">
        <v>876</v>
      </c>
      <c r="C794" s="86" t="s">
        <v>3518</v>
      </c>
      <c r="D794" s="86" t="s">
        <v>1028</v>
      </c>
      <c r="E794" s="87">
        <v>0</v>
      </c>
      <c r="F794" s="86" t="s">
        <v>1185</v>
      </c>
      <c r="H794" s="3">
        <f>E794+SUMIF('BR DTG TRAYEMAN'!C:C,C794,'BR DTG TRAYEMAN'!E:E)</f>
        <v>0</v>
      </c>
    </row>
    <row r="795" spans="1:8" ht="15.75" customHeight="1">
      <c r="A795" s="86" t="s">
        <v>3521</v>
      </c>
      <c r="B795" s="86" t="s">
        <v>876</v>
      </c>
      <c r="C795" s="86" t="s">
        <v>3521</v>
      </c>
      <c r="D795" s="86" t="s">
        <v>1782</v>
      </c>
      <c r="E795" s="87">
        <v>0</v>
      </c>
      <c r="F795" s="86" t="s">
        <v>1185</v>
      </c>
      <c r="H795" s="3">
        <f>E795+SUMIF('BR DTG TRAYEMAN'!C:C,C795,'BR DTG TRAYEMAN'!E:E)</f>
        <v>0</v>
      </c>
    </row>
    <row r="796" spans="1:8" ht="15.75" customHeight="1">
      <c r="A796" s="86" t="s">
        <v>275</v>
      </c>
      <c r="B796" s="86" t="s">
        <v>877</v>
      </c>
      <c r="C796" s="86" t="s">
        <v>275</v>
      </c>
      <c r="D796" s="86" t="s">
        <v>1028</v>
      </c>
      <c r="E796" s="87">
        <v>0</v>
      </c>
      <c r="F796" s="86" t="s">
        <v>1185</v>
      </c>
      <c r="H796" s="3">
        <f>E796+SUMIF('BR DTG TRAYEMAN'!C:C,C796,'BR DTG TRAYEMAN'!E:E)</f>
        <v>0</v>
      </c>
    </row>
    <row r="797" spans="1:8" ht="15.75" customHeight="1">
      <c r="A797" s="86" t="s">
        <v>3522</v>
      </c>
      <c r="B797" s="86" t="s">
        <v>876</v>
      </c>
      <c r="C797" s="86" t="s">
        <v>3522</v>
      </c>
      <c r="D797" s="86" t="s">
        <v>3523</v>
      </c>
      <c r="E797" s="87">
        <v>0</v>
      </c>
      <c r="F797" s="86" t="s">
        <v>1185</v>
      </c>
      <c r="H797" s="3">
        <f>E797+SUMIF('BR DTG TRAYEMAN'!C:C,C797,'BR DTG TRAYEMAN'!E:E)</f>
        <v>0</v>
      </c>
    </row>
    <row r="798" spans="1:8" ht="15.75" customHeight="1">
      <c r="A798" s="86" t="s">
        <v>3524</v>
      </c>
      <c r="B798" s="86" t="s">
        <v>876</v>
      </c>
      <c r="C798" s="86" t="s">
        <v>3524</v>
      </c>
      <c r="D798" s="86" t="s">
        <v>3525</v>
      </c>
      <c r="E798" s="87">
        <v>0</v>
      </c>
      <c r="F798" s="86" t="s">
        <v>1185</v>
      </c>
      <c r="H798" s="3">
        <f>E798+SUMIF('BR DTG TRAYEMAN'!C:C,C798,'BR DTG TRAYEMAN'!E:E)</f>
        <v>0</v>
      </c>
    </row>
    <row r="799" spans="1:8" ht="15.75" customHeight="1">
      <c r="A799" s="86" t="s">
        <v>2162</v>
      </c>
      <c r="B799" s="86" t="s">
        <v>1185</v>
      </c>
      <c r="C799" s="86" t="s">
        <v>2162</v>
      </c>
      <c r="D799" s="86" t="s">
        <v>2163</v>
      </c>
      <c r="E799" s="87">
        <v>0</v>
      </c>
      <c r="F799" s="86" t="s">
        <v>1185</v>
      </c>
      <c r="H799" s="3">
        <f>E799+SUMIF('BR DTG TRAYEMAN'!C:C,C799,'BR DTG TRAYEMAN'!E:E)</f>
        <v>0</v>
      </c>
    </row>
    <row r="800" spans="1:8" ht="15.75" customHeight="1">
      <c r="A800" s="86" t="s">
        <v>3528</v>
      </c>
      <c r="B800" s="86" t="s">
        <v>876</v>
      </c>
      <c r="C800" s="86" t="s">
        <v>3528</v>
      </c>
      <c r="D800" s="86" t="s">
        <v>3529</v>
      </c>
      <c r="E800" s="87">
        <v>0</v>
      </c>
      <c r="F800" s="86" t="s">
        <v>1185</v>
      </c>
      <c r="H800" s="3">
        <f>E800+SUMIF('BR DTG TRAYEMAN'!C:C,C800,'BR DTG TRAYEMAN'!E:E)</f>
        <v>0</v>
      </c>
    </row>
    <row r="801" spans="1:8" ht="15.75" customHeight="1">
      <c r="A801" s="86" t="s">
        <v>1425</v>
      </c>
      <c r="B801" s="86" t="s">
        <v>888</v>
      </c>
      <c r="C801" s="86" t="s">
        <v>1425</v>
      </c>
      <c r="D801" s="86" t="s">
        <v>1426</v>
      </c>
      <c r="E801" s="87">
        <v>0</v>
      </c>
      <c r="F801" s="86" t="s">
        <v>1185</v>
      </c>
      <c r="H801" s="3">
        <f>E801+SUMIF('BR DTG TRAYEMAN'!C:C,C801,'BR DTG TRAYEMAN'!E:E)</f>
        <v>0</v>
      </c>
    </row>
    <row r="802" spans="1:8" ht="15.75" customHeight="1">
      <c r="A802" s="86" t="s">
        <v>9008</v>
      </c>
      <c r="B802" s="86" t="s">
        <v>876</v>
      </c>
      <c r="C802" s="86" t="s">
        <v>9008</v>
      </c>
      <c r="D802" s="86" t="s">
        <v>9009</v>
      </c>
      <c r="E802" s="87">
        <v>0</v>
      </c>
      <c r="F802" s="86" t="s">
        <v>1185</v>
      </c>
      <c r="H802" s="3">
        <f>E802+SUMIF('BR DTG TRAYEMAN'!C:C,C802,'BR DTG TRAYEMAN'!E:E)</f>
        <v>0</v>
      </c>
    </row>
    <row r="803" spans="1:8" ht="15.75" customHeight="1">
      <c r="A803" s="86" t="s">
        <v>3536</v>
      </c>
      <c r="B803" s="86" t="s">
        <v>876</v>
      </c>
      <c r="C803" s="86" t="s">
        <v>3536</v>
      </c>
      <c r="D803" s="86" t="s">
        <v>3537</v>
      </c>
      <c r="E803" s="87">
        <v>0</v>
      </c>
      <c r="F803" s="86" t="s">
        <v>1185</v>
      </c>
      <c r="H803" s="3">
        <f>E803+SUMIF('BR DTG TRAYEMAN'!C:C,C803,'BR DTG TRAYEMAN'!E:E)</f>
        <v>0</v>
      </c>
    </row>
    <row r="804" spans="1:8" ht="15.75" customHeight="1">
      <c r="A804" s="86" t="s">
        <v>1427</v>
      </c>
      <c r="B804" s="86" t="s">
        <v>876</v>
      </c>
      <c r="C804" s="86" t="s">
        <v>1427</v>
      </c>
      <c r="D804" s="86" t="s">
        <v>2164</v>
      </c>
      <c r="E804" s="87">
        <v>0</v>
      </c>
      <c r="F804" s="86" t="s">
        <v>1185</v>
      </c>
      <c r="H804" s="3">
        <f>E804+SUMIF('BR DTG TRAYEMAN'!C:C,C804,'BR DTG TRAYEMAN'!E:E)</f>
        <v>0</v>
      </c>
    </row>
    <row r="805" spans="1:8" ht="15.75" customHeight="1">
      <c r="A805" s="86" t="s">
        <v>3540</v>
      </c>
      <c r="B805" s="86" t="s">
        <v>876</v>
      </c>
      <c r="C805" s="86" t="s">
        <v>3540</v>
      </c>
      <c r="D805" s="86" t="s">
        <v>9010</v>
      </c>
      <c r="E805" s="87">
        <v>0</v>
      </c>
      <c r="F805" s="86" t="s">
        <v>1185</v>
      </c>
      <c r="H805" s="3">
        <f>E805+SUMIF('BR DTG TRAYEMAN'!C:C,C805,'BR DTG TRAYEMAN'!E:E)</f>
        <v>0</v>
      </c>
    </row>
    <row r="806" spans="1:8" ht="15.75" customHeight="1">
      <c r="A806" s="86" t="s">
        <v>3542</v>
      </c>
      <c r="B806" s="86" t="s">
        <v>876</v>
      </c>
      <c r="C806" s="86" t="s">
        <v>3542</v>
      </c>
      <c r="D806" s="86" t="s">
        <v>3537</v>
      </c>
      <c r="E806" s="87">
        <v>0</v>
      </c>
      <c r="F806" s="86" t="s">
        <v>1185</v>
      </c>
      <c r="H806" s="3">
        <f>E806+SUMIF('BR DTG TRAYEMAN'!C:C,C806,'BR DTG TRAYEMAN'!E:E)</f>
        <v>0</v>
      </c>
    </row>
    <row r="807" spans="1:8" ht="15.75" customHeight="1">
      <c r="A807" s="86" t="s">
        <v>3543</v>
      </c>
      <c r="B807" s="86" t="s">
        <v>876</v>
      </c>
      <c r="C807" s="86" t="s">
        <v>3543</v>
      </c>
      <c r="D807" s="86" t="s">
        <v>3537</v>
      </c>
      <c r="E807" s="87">
        <v>0</v>
      </c>
      <c r="F807" s="86" t="s">
        <v>1185</v>
      </c>
      <c r="H807" s="3">
        <f>E807+SUMIF('BR DTG TRAYEMAN'!C:C,C807,'BR DTG TRAYEMAN'!E:E)</f>
        <v>0</v>
      </c>
    </row>
    <row r="808" spans="1:8" ht="15.75" customHeight="1">
      <c r="A808" s="86" t="s">
        <v>3544</v>
      </c>
      <c r="B808" s="86" t="s">
        <v>876</v>
      </c>
      <c r="C808" s="86" t="s">
        <v>3544</v>
      </c>
      <c r="D808" s="86" t="s">
        <v>3537</v>
      </c>
      <c r="E808" s="87">
        <v>0</v>
      </c>
      <c r="F808" s="86" t="s">
        <v>1185</v>
      </c>
      <c r="H808" s="3">
        <f>E808+SUMIF('BR DTG TRAYEMAN'!C:C,C808,'BR DTG TRAYEMAN'!E:E)</f>
        <v>0</v>
      </c>
    </row>
    <row r="809" spans="1:8" ht="15.75" customHeight="1">
      <c r="A809" s="86" t="s">
        <v>3545</v>
      </c>
      <c r="B809" s="86" t="s">
        <v>876</v>
      </c>
      <c r="C809" s="86" t="s">
        <v>3545</v>
      </c>
      <c r="D809" s="86" t="s">
        <v>3546</v>
      </c>
      <c r="E809" s="87">
        <v>0</v>
      </c>
      <c r="F809" s="86" t="s">
        <v>1185</v>
      </c>
      <c r="H809" s="3">
        <f>E809+SUMIF('BR DTG TRAYEMAN'!C:C,C809,'BR DTG TRAYEMAN'!E:E)</f>
        <v>0</v>
      </c>
    </row>
    <row r="810" spans="1:8" ht="15.75" customHeight="1">
      <c r="A810" s="86" t="s">
        <v>3549</v>
      </c>
      <c r="B810" s="86" t="s">
        <v>876</v>
      </c>
      <c r="C810" s="86" t="s">
        <v>3549</v>
      </c>
      <c r="D810" s="86" t="s">
        <v>3537</v>
      </c>
      <c r="E810" s="87">
        <v>0</v>
      </c>
      <c r="F810" s="86" t="s">
        <v>1185</v>
      </c>
      <c r="H810" s="3">
        <f>E810+SUMIF('BR DTG TRAYEMAN'!C:C,C810,'BR DTG TRAYEMAN'!E:E)</f>
        <v>0</v>
      </c>
    </row>
    <row r="811" spans="1:8" ht="15.75" customHeight="1">
      <c r="A811" s="86" t="s">
        <v>3550</v>
      </c>
      <c r="B811" s="86" t="s">
        <v>876</v>
      </c>
      <c r="C811" s="86" t="s">
        <v>3550</v>
      </c>
      <c r="D811" s="86" t="s">
        <v>3551</v>
      </c>
      <c r="E811" s="87">
        <v>0</v>
      </c>
      <c r="F811" s="86" t="s">
        <v>1185</v>
      </c>
      <c r="H811" s="3">
        <f>E811+SUMIF('BR DTG TRAYEMAN'!C:C,C811,'BR DTG TRAYEMAN'!E:E)</f>
        <v>0</v>
      </c>
    </row>
    <row r="812" spans="1:8" ht="15.75" customHeight="1">
      <c r="A812" s="86" t="s">
        <v>3552</v>
      </c>
      <c r="B812" s="86" t="s">
        <v>876</v>
      </c>
      <c r="C812" s="86" t="s">
        <v>3552</v>
      </c>
      <c r="D812" s="86" t="s">
        <v>3553</v>
      </c>
      <c r="E812" s="87">
        <v>0</v>
      </c>
      <c r="F812" s="86" t="s">
        <v>1185</v>
      </c>
      <c r="H812" s="3">
        <f>E812+SUMIF('BR DTG TRAYEMAN'!C:C,C812,'BR DTG TRAYEMAN'!E:E)</f>
        <v>0</v>
      </c>
    </row>
    <row r="813" spans="1:8" ht="15.75" customHeight="1">
      <c r="A813" s="86" t="s">
        <v>1428</v>
      </c>
      <c r="B813" s="86" t="s">
        <v>877</v>
      </c>
      <c r="C813" s="86" t="s">
        <v>1428</v>
      </c>
      <c r="D813" s="86" t="s">
        <v>1429</v>
      </c>
      <c r="E813" s="87">
        <v>0</v>
      </c>
      <c r="F813" s="86" t="s">
        <v>1185</v>
      </c>
      <c r="H813" s="3">
        <f>E813+SUMIF('BR DTG TRAYEMAN'!C:C,C813,'BR DTG TRAYEMAN'!E:E)</f>
        <v>0</v>
      </c>
    </row>
    <row r="814" spans="1:8" ht="15.75" customHeight="1">
      <c r="A814" s="86" t="s">
        <v>3554</v>
      </c>
      <c r="B814" s="86" t="s">
        <v>876</v>
      </c>
      <c r="C814" s="86" t="s">
        <v>3554</v>
      </c>
      <c r="D814" s="86" t="s">
        <v>3555</v>
      </c>
      <c r="E814" s="87">
        <v>0</v>
      </c>
      <c r="F814" s="86" t="s">
        <v>1185</v>
      </c>
      <c r="H814" s="3">
        <f>E814+SUMIF('BR DTG TRAYEMAN'!C:C,C814,'BR DTG TRAYEMAN'!E:E)</f>
        <v>0</v>
      </c>
    </row>
    <row r="815" spans="1:8" ht="15.75" customHeight="1">
      <c r="A815" s="86" t="s">
        <v>3556</v>
      </c>
      <c r="B815" s="86" t="s">
        <v>877</v>
      </c>
      <c r="C815" s="86" t="s">
        <v>3556</v>
      </c>
      <c r="D815" s="86" t="s">
        <v>3557</v>
      </c>
      <c r="E815" s="87">
        <v>0</v>
      </c>
      <c r="F815" s="86" t="s">
        <v>1185</v>
      </c>
      <c r="H815" s="3">
        <f>E815+SUMIF('BR DTG TRAYEMAN'!C:C,C815,'BR DTG TRAYEMAN'!E:E)</f>
        <v>0</v>
      </c>
    </row>
    <row r="816" spans="1:8" ht="15.75" customHeight="1">
      <c r="A816" s="86" t="s">
        <v>3558</v>
      </c>
      <c r="B816" s="86" t="s">
        <v>876</v>
      </c>
      <c r="C816" s="86" t="s">
        <v>3558</v>
      </c>
      <c r="D816" s="86" t="s">
        <v>3555</v>
      </c>
      <c r="E816" s="87">
        <v>0</v>
      </c>
      <c r="F816" s="86" t="s">
        <v>1185</v>
      </c>
      <c r="H816" s="3">
        <f>E816+SUMIF('BR DTG TRAYEMAN'!C:C,C816,'BR DTG TRAYEMAN'!E:E)</f>
        <v>0</v>
      </c>
    </row>
    <row r="817" spans="1:8" ht="15.75" customHeight="1">
      <c r="A817" s="86" t="s">
        <v>276</v>
      </c>
      <c r="B817" s="86" t="s">
        <v>877</v>
      </c>
      <c r="C817" s="86" t="s">
        <v>276</v>
      </c>
      <c r="D817" s="86" t="s">
        <v>1029</v>
      </c>
      <c r="E817" s="87">
        <v>0</v>
      </c>
      <c r="F817" s="86" t="s">
        <v>1185</v>
      </c>
      <c r="H817" s="3">
        <f>E817+SUMIF('BR DTG TRAYEMAN'!C:C,C817,'BR DTG TRAYEMAN'!E:E)</f>
        <v>0</v>
      </c>
    </row>
    <row r="818" spans="1:8" ht="15.75" customHeight="1">
      <c r="A818" s="86" t="s">
        <v>277</v>
      </c>
      <c r="B818" s="86" t="s">
        <v>877</v>
      </c>
      <c r="C818" s="86" t="s">
        <v>277</v>
      </c>
      <c r="D818" s="86" t="s">
        <v>1030</v>
      </c>
      <c r="E818" s="87">
        <v>0</v>
      </c>
      <c r="F818" s="86" t="s">
        <v>1185</v>
      </c>
      <c r="H818" s="3">
        <f>E818+SUMIF('BR DTG TRAYEMAN'!C:C,C818,'BR DTG TRAYEMAN'!E:E)</f>
        <v>0</v>
      </c>
    </row>
    <row r="819" spans="1:8" ht="15.75" customHeight="1">
      <c r="A819" s="86" t="s">
        <v>9011</v>
      </c>
      <c r="B819" s="86" t="s">
        <v>876</v>
      </c>
      <c r="C819" s="86" t="s">
        <v>9011</v>
      </c>
      <c r="D819" s="86" t="s">
        <v>9012</v>
      </c>
      <c r="E819" s="87">
        <v>0</v>
      </c>
      <c r="F819" s="86" t="s">
        <v>1185</v>
      </c>
      <c r="H819" s="3">
        <f>E819+SUMIF('BR DTG TRAYEMAN'!C:C,C819,'BR DTG TRAYEMAN'!E:E)</f>
        <v>0</v>
      </c>
    </row>
    <row r="820" spans="1:8" ht="15.75" customHeight="1">
      <c r="A820" s="86" t="s">
        <v>1785</v>
      </c>
      <c r="B820" s="86" t="s">
        <v>877</v>
      </c>
      <c r="C820" s="86" t="s">
        <v>1785</v>
      </c>
      <c r="D820" s="86" t="s">
        <v>1786</v>
      </c>
      <c r="E820" s="87">
        <v>0</v>
      </c>
      <c r="F820" s="86" t="s">
        <v>1185</v>
      </c>
      <c r="H820" s="3">
        <f>E820+SUMIF('BR DTG TRAYEMAN'!C:C,C820,'BR DTG TRAYEMAN'!E:E)</f>
        <v>0</v>
      </c>
    </row>
    <row r="821" spans="1:8" ht="15.75" customHeight="1">
      <c r="A821" s="86" t="s">
        <v>9013</v>
      </c>
      <c r="B821" s="86" t="s">
        <v>876</v>
      </c>
      <c r="C821" s="86" t="s">
        <v>9013</v>
      </c>
      <c r="D821" s="86" t="s">
        <v>9014</v>
      </c>
      <c r="E821" s="87">
        <v>0</v>
      </c>
      <c r="F821" s="86" t="s">
        <v>1185</v>
      </c>
      <c r="H821" s="3">
        <f>E821+SUMIF('BR DTG TRAYEMAN'!C:C,C821,'BR DTG TRAYEMAN'!E:E)</f>
        <v>0</v>
      </c>
    </row>
    <row r="822" spans="1:8" ht="15.75" customHeight="1">
      <c r="A822" s="86" t="s">
        <v>9015</v>
      </c>
      <c r="B822" s="86" t="s">
        <v>876</v>
      </c>
      <c r="C822" s="86" t="s">
        <v>9015</v>
      </c>
      <c r="D822" s="86" t="s">
        <v>9016</v>
      </c>
      <c r="E822" s="87">
        <v>0</v>
      </c>
      <c r="F822" s="86" t="s">
        <v>1185</v>
      </c>
      <c r="H822" s="3">
        <f>E822+SUMIF('BR DTG TRAYEMAN'!C:C,C822,'BR DTG TRAYEMAN'!E:E)</f>
        <v>0</v>
      </c>
    </row>
    <row r="823" spans="1:8" ht="15.75" customHeight="1">
      <c r="A823" s="86" t="s">
        <v>2165</v>
      </c>
      <c r="B823" s="86" t="s">
        <v>876</v>
      </c>
      <c r="C823" s="86" t="s">
        <v>2165</v>
      </c>
      <c r="D823" s="86" t="s">
        <v>2166</v>
      </c>
      <c r="E823" s="87">
        <v>0</v>
      </c>
      <c r="F823" s="86" t="s">
        <v>1185</v>
      </c>
      <c r="H823" s="3">
        <f>E823+SUMIF('BR DTG TRAYEMAN'!C:C,C823,'BR DTG TRAYEMAN'!E:E)</f>
        <v>0</v>
      </c>
    </row>
    <row r="824" spans="1:8" ht="15.75" customHeight="1">
      <c r="A824" s="86" t="s">
        <v>3561</v>
      </c>
      <c r="B824" s="86" t="s">
        <v>876</v>
      </c>
      <c r="C824" s="86" t="s">
        <v>3561</v>
      </c>
      <c r="D824" s="86" t="s">
        <v>9017</v>
      </c>
      <c r="E824" s="87">
        <v>0</v>
      </c>
      <c r="F824" s="86" t="s">
        <v>1185</v>
      </c>
      <c r="H824" s="3">
        <f>E824+SUMIF('BR DTG TRAYEMAN'!C:C,C824,'BR DTG TRAYEMAN'!E:E)</f>
        <v>0</v>
      </c>
    </row>
    <row r="825" spans="1:8" ht="15.75" customHeight="1">
      <c r="A825" s="86" t="s">
        <v>9018</v>
      </c>
      <c r="B825" s="86" t="s">
        <v>876</v>
      </c>
      <c r="C825" s="86" t="s">
        <v>9018</v>
      </c>
      <c r="D825" s="86" t="s">
        <v>9019</v>
      </c>
      <c r="E825" s="87">
        <v>0</v>
      </c>
      <c r="F825" s="86" t="s">
        <v>1185</v>
      </c>
      <c r="H825" s="3">
        <f>E825+SUMIF('BR DTG TRAYEMAN'!C:C,C825,'BR DTG TRAYEMAN'!E:E)</f>
        <v>0</v>
      </c>
    </row>
    <row r="826" spans="1:8" ht="15.75" customHeight="1">
      <c r="A826" s="86" t="s">
        <v>1430</v>
      </c>
      <c r="B826" s="86" t="s">
        <v>876</v>
      </c>
      <c r="C826" s="86" t="s">
        <v>1430</v>
      </c>
      <c r="D826" s="86" t="s">
        <v>1431</v>
      </c>
      <c r="E826" s="87">
        <v>0</v>
      </c>
      <c r="F826" s="86" t="s">
        <v>1185</v>
      </c>
      <c r="H826" s="3">
        <f>E826+SUMIF('BR DTG TRAYEMAN'!C:C,C826,'BR DTG TRAYEMAN'!E:E)</f>
        <v>0</v>
      </c>
    </row>
    <row r="827" spans="1:8" ht="15.75" customHeight="1">
      <c r="A827" s="86" t="s">
        <v>3569</v>
      </c>
      <c r="B827" s="86" t="s">
        <v>876</v>
      </c>
      <c r="C827" s="86" t="s">
        <v>3569</v>
      </c>
      <c r="D827" s="86" t="s">
        <v>3570</v>
      </c>
      <c r="E827" s="87">
        <v>0</v>
      </c>
      <c r="F827" s="86" t="s">
        <v>1185</v>
      </c>
      <c r="H827" s="3">
        <f>E827+SUMIF('BR DTG TRAYEMAN'!C:C,C827,'BR DTG TRAYEMAN'!E:E)</f>
        <v>0</v>
      </c>
    </row>
    <row r="828" spans="1:8" ht="15.75" customHeight="1">
      <c r="A828" s="86" t="s">
        <v>3571</v>
      </c>
      <c r="B828" s="86" t="s">
        <v>876</v>
      </c>
      <c r="C828" s="86" t="s">
        <v>3571</v>
      </c>
      <c r="D828" s="86" t="s">
        <v>3572</v>
      </c>
      <c r="E828" s="87">
        <v>0</v>
      </c>
      <c r="F828" s="86" t="s">
        <v>1185</v>
      </c>
      <c r="H828" s="3">
        <f>E828+SUMIF('BR DTG TRAYEMAN'!C:C,C828,'BR DTG TRAYEMAN'!E:E)</f>
        <v>0</v>
      </c>
    </row>
    <row r="829" spans="1:8" ht="15.75" customHeight="1">
      <c r="A829" s="86" t="s">
        <v>9020</v>
      </c>
      <c r="B829" s="86" t="s">
        <v>876</v>
      </c>
      <c r="C829" s="86" t="s">
        <v>9020</v>
      </c>
      <c r="D829" s="86" t="s">
        <v>9021</v>
      </c>
      <c r="E829" s="87">
        <v>0</v>
      </c>
      <c r="F829" s="86" t="s">
        <v>1185</v>
      </c>
      <c r="H829" s="3">
        <f>E829+SUMIF('BR DTG TRAYEMAN'!C:C,C829,'BR DTG TRAYEMAN'!E:E)</f>
        <v>0</v>
      </c>
    </row>
    <row r="830" spans="1:8" ht="15.75" customHeight="1">
      <c r="A830" s="86" t="s">
        <v>3573</v>
      </c>
      <c r="B830" s="86" t="s">
        <v>876</v>
      </c>
      <c r="C830" s="86" t="s">
        <v>3573</v>
      </c>
      <c r="D830" s="86" t="s">
        <v>3574</v>
      </c>
      <c r="E830" s="87">
        <v>0</v>
      </c>
      <c r="F830" s="86" t="s">
        <v>1185</v>
      </c>
      <c r="H830" s="3">
        <f>E830+SUMIF('BR DTG TRAYEMAN'!C:C,C830,'BR DTG TRAYEMAN'!E:E)</f>
        <v>0</v>
      </c>
    </row>
    <row r="831" spans="1:8" ht="15.75" customHeight="1">
      <c r="A831" s="86" t="s">
        <v>1432</v>
      </c>
      <c r="B831" s="86" t="s">
        <v>876</v>
      </c>
      <c r="C831" s="86" t="s">
        <v>1432</v>
      </c>
      <c r="D831" s="86" t="s">
        <v>1433</v>
      </c>
      <c r="E831" s="87">
        <v>0</v>
      </c>
      <c r="F831" s="86" t="s">
        <v>1185</v>
      </c>
      <c r="H831" s="3">
        <f>E831+SUMIF('BR DTG TRAYEMAN'!C:C,C831,'BR DTG TRAYEMAN'!E:E)</f>
        <v>0</v>
      </c>
    </row>
    <row r="832" spans="1:8" ht="15.75" customHeight="1">
      <c r="A832" s="86" t="s">
        <v>3575</v>
      </c>
      <c r="B832" s="86" t="s">
        <v>876</v>
      </c>
      <c r="C832" s="86" t="s">
        <v>3575</v>
      </c>
      <c r="D832" s="86" t="s">
        <v>3576</v>
      </c>
      <c r="E832" s="87">
        <v>0</v>
      </c>
      <c r="F832" s="86" t="s">
        <v>1185</v>
      </c>
      <c r="H832" s="3">
        <f>E832+SUMIF('BR DTG TRAYEMAN'!C:C,C832,'BR DTG TRAYEMAN'!E:E)</f>
        <v>0</v>
      </c>
    </row>
    <row r="833" spans="1:8" ht="15.75" customHeight="1">
      <c r="A833" s="86" t="s">
        <v>3577</v>
      </c>
      <c r="B833" s="86" t="s">
        <v>876</v>
      </c>
      <c r="C833" s="86" t="s">
        <v>3577</v>
      </c>
      <c r="D833" s="86" t="s">
        <v>3578</v>
      </c>
      <c r="E833" s="87">
        <v>0</v>
      </c>
      <c r="F833" s="86" t="s">
        <v>1185</v>
      </c>
      <c r="H833" s="3">
        <f>E833+SUMIF('BR DTG TRAYEMAN'!C:C,C833,'BR DTG TRAYEMAN'!E:E)</f>
        <v>0</v>
      </c>
    </row>
    <row r="834" spans="1:8" ht="15.75" customHeight="1">
      <c r="A834" s="86" t="s">
        <v>3579</v>
      </c>
      <c r="B834" s="86" t="s">
        <v>876</v>
      </c>
      <c r="C834" s="86" t="s">
        <v>3579</v>
      </c>
      <c r="D834" s="86" t="s">
        <v>3580</v>
      </c>
      <c r="E834" s="87">
        <v>0</v>
      </c>
      <c r="F834" s="86" t="s">
        <v>1185</v>
      </c>
      <c r="H834" s="3">
        <f>E834+SUMIF('BR DTG TRAYEMAN'!C:C,C834,'BR DTG TRAYEMAN'!E:E)</f>
        <v>0</v>
      </c>
    </row>
    <row r="835" spans="1:8" ht="15.75" customHeight="1">
      <c r="A835" s="86" t="s">
        <v>3581</v>
      </c>
      <c r="B835" s="86" t="s">
        <v>876</v>
      </c>
      <c r="C835" s="86" t="s">
        <v>3581</v>
      </c>
      <c r="D835" s="86" t="s">
        <v>3582</v>
      </c>
      <c r="E835" s="87">
        <v>0</v>
      </c>
      <c r="F835" s="86" t="s">
        <v>278</v>
      </c>
      <c r="H835" s="3">
        <f>E835+SUMIF('BR DTG TRAYEMAN'!C:C,C835,'BR DTG TRAYEMAN'!E:E)</f>
        <v>0</v>
      </c>
    </row>
    <row r="836" spans="1:8" ht="15.75" customHeight="1">
      <c r="A836" s="86" t="s">
        <v>278</v>
      </c>
      <c r="B836" s="86" t="s">
        <v>877</v>
      </c>
      <c r="C836" s="86" t="s">
        <v>278</v>
      </c>
      <c r="D836" s="86" t="s">
        <v>1031</v>
      </c>
      <c r="E836" s="87">
        <v>1</v>
      </c>
      <c r="F836" s="86" t="s">
        <v>278</v>
      </c>
      <c r="H836" s="3">
        <f>E836+SUMIF('BR DTG TRAYEMAN'!C:C,C836,'BR DTG TRAYEMAN'!E:E)</f>
        <v>1</v>
      </c>
    </row>
    <row r="837" spans="1:8" ht="15.75" customHeight="1">
      <c r="A837" s="86" t="s">
        <v>3583</v>
      </c>
      <c r="B837" s="86" t="s">
        <v>876</v>
      </c>
      <c r="C837" s="86" t="s">
        <v>3583</v>
      </c>
      <c r="D837" s="86" t="s">
        <v>3584</v>
      </c>
      <c r="E837" s="87">
        <v>0</v>
      </c>
      <c r="F837" s="86" t="s">
        <v>1185</v>
      </c>
      <c r="H837" s="3">
        <f>E837+SUMIF('BR DTG TRAYEMAN'!C:C,C837,'BR DTG TRAYEMAN'!E:E)</f>
        <v>0</v>
      </c>
    </row>
    <row r="838" spans="1:8" ht="15.75" customHeight="1">
      <c r="A838" s="86" t="s">
        <v>279</v>
      </c>
      <c r="B838" s="86" t="s">
        <v>877</v>
      </c>
      <c r="C838" s="86" t="s">
        <v>279</v>
      </c>
      <c r="D838" s="86" t="s">
        <v>1032</v>
      </c>
      <c r="E838" s="87">
        <v>0</v>
      </c>
      <c r="F838" s="86" t="s">
        <v>1185</v>
      </c>
      <c r="H838" s="3">
        <f>E838+SUMIF('BR DTG TRAYEMAN'!C:C,C838,'BR DTG TRAYEMAN'!E:E)</f>
        <v>0</v>
      </c>
    </row>
    <row r="839" spans="1:8" ht="15.75" customHeight="1">
      <c r="A839" s="86" t="s">
        <v>280</v>
      </c>
      <c r="B839" s="86" t="s">
        <v>877</v>
      </c>
      <c r="C839" s="86" t="s">
        <v>280</v>
      </c>
      <c r="D839" s="86" t="s">
        <v>1033</v>
      </c>
      <c r="E839" s="87">
        <v>1</v>
      </c>
      <c r="F839" s="86" t="s">
        <v>1185</v>
      </c>
      <c r="H839" s="3">
        <f>E839+SUMIF('BR DTG TRAYEMAN'!C:C,C839,'BR DTG TRAYEMAN'!E:E)</f>
        <v>1</v>
      </c>
    </row>
    <row r="840" spans="1:8" ht="15.75" customHeight="1">
      <c r="A840" s="86" t="s">
        <v>281</v>
      </c>
      <c r="B840" s="86" t="s">
        <v>877</v>
      </c>
      <c r="C840" s="86" t="s">
        <v>281</v>
      </c>
      <c r="D840" s="86" t="s">
        <v>1034</v>
      </c>
      <c r="E840" s="87">
        <v>0</v>
      </c>
      <c r="F840" s="86" t="s">
        <v>1185</v>
      </c>
      <c r="H840" s="3">
        <f>E840+SUMIF('BR DTG TRAYEMAN'!C:C,C840,'BR DTG TRAYEMAN'!E:E)</f>
        <v>0</v>
      </c>
    </row>
    <row r="841" spans="1:8" ht="15.75" customHeight="1">
      <c r="A841" s="86" t="s">
        <v>553</v>
      </c>
      <c r="B841" s="86" t="s">
        <v>877</v>
      </c>
      <c r="C841" s="86" t="s">
        <v>553</v>
      </c>
      <c r="D841" s="86" t="s">
        <v>1035</v>
      </c>
      <c r="E841" s="87">
        <v>0</v>
      </c>
      <c r="F841" s="86" t="s">
        <v>1185</v>
      </c>
      <c r="H841" s="3">
        <f>E841+SUMIF('BR DTG TRAYEMAN'!C:C,C841,'BR DTG TRAYEMAN'!E:E)</f>
        <v>0</v>
      </c>
    </row>
    <row r="842" spans="1:8" ht="15.75" customHeight="1">
      <c r="A842" s="86" t="s">
        <v>9022</v>
      </c>
      <c r="B842" s="86" t="s">
        <v>876</v>
      </c>
      <c r="C842" s="86" t="s">
        <v>9022</v>
      </c>
      <c r="D842" s="86" t="s">
        <v>9023</v>
      </c>
      <c r="E842" s="87">
        <v>0</v>
      </c>
      <c r="F842" s="86" t="s">
        <v>1185</v>
      </c>
      <c r="H842" s="3">
        <f>E842+SUMIF('BR DTG TRAYEMAN'!C:C,C842,'BR DTG TRAYEMAN'!E:E)</f>
        <v>0</v>
      </c>
    </row>
    <row r="843" spans="1:8" ht="15.75" customHeight="1">
      <c r="A843" s="86" t="s">
        <v>282</v>
      </c>
      <c r="B843" s="86" t="s">
        <v>898</v>
      </c>
      <c r="C843" s="86" t="s">
        <v>282</v>
      </c>
      <c r="D843" s="86" t="s">
        <v>1036</v>
      </c>
      <c r="E843" s="87">
        <v>4</v>
      </c>
      <c r="F843" s="86" t="s">
        <v>1185</v>
      </c>
      <c r="H843" s="3">
        <f>E843+SUMIF('BR DTG TRAYEMAN'!C:C,C843,'BR DTG TRAYEMAN'!E:E)</f>
        <v>4</v>
      </c>
    </row>
    <row r="844" spans="1:8" ht="15.75" customHeight="1">
      <c r="A844" s="86" t="s">
        <v>3593</v>
      </c>
      <c r="B844" s="86" t="s">
        <v>876</v>
      </c>
      <c r="C844" s="86" t="s">
        <v>3593</v>
      </c>
      <c r="D844" s="86" t="s">
        <v>3594</v>
      </c>
      <c r="E844" s="87">
        <v>0</v>
      </c>
      <c r="F844" s="86" t="s">
        <v>1185</v>
      </c>
      <c r="H844" s="3">
        <f>E844+SUMIF('BR DTG TRAYEMAN'!C:C,C844,'BR DTG TRAYEMAN'!E:E)</f>
        <v>0</v>
      </c>
    </row>
    <row r="845" spans="1:8" ht="15.75" customHeight="1">
      <c r="A845" s="86" t="s">
        <v>3595</v>
      </c>
      <c r="B845" s="86" t="s">
        <v>876</v>
      </c>
      <c r="C845" s="86" t="s">
        <v>3595</v>
      </c>
      <c r="D845" s="86" t="s">
        <v>9024</v>
      </c>
      <c r="E845" s="87">
        <v>0</v>
      </c>
      <c r="F845" s="86" t="s">
        <v>1185</v>
      </c>
      <c r="H845" s="3">
        <f>E845+SUMIF('BR DTG TRAYEMAN'!C:C,C845,'BR DTG TRAYEMAN'!E:E)</f>
        <v>0</v>
      </c>
    </row>
    <row r="846" spans="1:8" ht="15.75" customHeight="1">
      <c r="A846" s="86" t="s">
        <v>9025</v>
      </c>
      <c r="B846" s="86" t="s">
        <v>876</v>
      </c>
      <c r="C846" s="86" t="s">
        <v>9025</v>
      </c>
      <c r="D846" s="86" t="s">
        <v>9026</v>
      </c>
      <c r="E846" s="87">
        <v>0</v>
      </c>
      <c r="F846" s="86" t="s">
        <v>1185</v>
      </c>
      <c r="H846" s="3">
        <f>E846+SUMIF('BR DTG TRAYEMAN'!C:C,C846,'BR DTG TRAYEMAN'!E:E)</f>
        <v>0</v>
      </c>
    </row>
    <row r="847" spans="1:8" ht="15.75" customHeight="1">
      <c r="A847" s="86" t="s">
        <v>9027</v>
      </c>
      <c r="B847" s="86" t="s">
        <v>876</v>
      </c>
      <c r="C847" s="86" t="s">
        <v>9027</v>
      </c>
      <c r="D847" s="86" t="s">
        <v>9028</v>
      </c>
      <c r="E847" s="87">
        <v>0</v>
      </c>
      <c r="F847" s="86" t="s">
        <v>1185</v>
      </c>
      <c r="H847" s="3">
        <f>E847+SUMIF('BR DTG TRAYEMAN'!C:C,C847,'BR DTG TRAYEMAN'!E:E)</f>
        <v>0</v>
      </c>
    </row>
    <row r="848" spans="1:8" ht="15.75" customHeight="1">
      <c r="A848" s="86" t="s">
        <v>9029</v>
      </c>
      <c r="B848" s="86" t="s">
        <v>876</v>
      </c>
      <c r="C848" s="86" t="s">
        <v>9029</v>
      </c>
      <c r="D848" s="86" t="s">
        <v>9030</v>
      </c>
      <c r="E848" s="87">
        <v>0</v>
      </c>
      <c r="F848" s="86" t="s">
        <v>1185</v>
      </c>
      <c r="H848" s="3">
        <f>E848+SUMIF('BR DTG TRAYEMAN'!C:C,C848,'BR DTG TRAYEMAN'!E:E)</f>
        <v>0</v>
      </c>
    </row>
    <row r="849" spans="1:8" ht="15.75" customHeight="1">
      <c r="A849" s="86" t="s">
        <v>9031</v>
      </c>
      <c r="B849" s="86" t="s">
        <v>876</v>
      </c>
      <c r="C849" s="86" t="s">
        <v>9031</v>
      </c>
      <c r="D849" s="86" t="s">
        <v>9032</v>
      </c>
      <c r="E849" s="87">
        <v>0</v>
      </c>
      <c r="F849" s="86" t="s">
        <v>1185</v>
      </c>
      <c r="H849" s="3">
        <f>E849+SUMIF('BR DTG TRAYEMAN'!C:C,C849,'BR DTG TRAYEMAN'!E:E)</f>
        <v>0</v>
      </c>
    </row>
    <row r="850" spans="1:8" ht="15.75" customHeight="1">
      <c r="A850" s="86" t="s">
        <v>3605</v>
      </c>
      <c r="B850" s="86" t="s">
        <v>876</v>
      </c>
      <c r="C850" s="86" t="s">
        <v>3605</v>
      </c>
      <c r="D850" s="86" t="s">
        <v>3606</v>
      </c>
      <c r="E850" s="87">
        <v>0</v>
      </c>
      <c r="F850" s="86" t="s">
        <v>1185</v>
      </c>
      <c r="H850" s="3">
        <f>E850+SUMIF('BR DTG TRAYEMAN'!C:C,C850,'BR DTG TRAYEMAN'!E:E)</f>
        <v>0</v>
      </c>
    </row>
    <row r="851" spans="1:8" ht="15.75" customHeight="1">
      <c r="A851" s="86" t="s">
        <v>283</v>
      </c>
      <c r="B851" s="86" t="s">
        <v>884</v>
      </c>
      <c r="C851" s="86" t="s">
        <v>283</v>
      </c>
      <c r="D851" s="86" t="s">
        <v>1037</v>
      </c>
      <c r="E851" s="87">
        <v>0</v>
      </c>
      <c r="F851" s="86" t="s">
        <v>1185</v>
      </c>
      <c r="H851" s="3">
        <f>E851+SUMIF('BR DTG TRAYEMAN'!C:C,C851,'BR DTG TRAYEMAN'!E:E)</f>
        <v>0</v>
      </c>
    </row>
    <row r="852" spans="1:8" ht="15.75" customHeight="1">
      <c r="A852" s="86" t="s">
        <v>3615</v>
      </c>
      <c r="B852" s="86" t="s">
        <v>876</v>
      </c>
      <c r="C852" s="86" t="s">
        <v>3615</v>
      </c>
      <c r="D852" s="86" t="s">
        <v>9033</v>
      </c>
      <c r="E852" s="87">
        <v>0</v>
      </c>
      <c r="F852" s="86" t="s">
        <v>1185</v>
      </c>
      <c r="H852" s="3">
        <f>E852+SUMIF('BR DTG TRAYEMAN'!C:C,C852,'BR DTG TRAYEMAN'!E:E)</f>
        <v>0</v>
      </c>
    </row>
    <row r="853" spans="1:8" ht="15.75" customHeight="1">
      <c r="A853" s="86" t="s">
        <v>9034</v>
      </c>
      <c r="B853" s="86" t="s">
        <v>876</v>
      </c>
      <c r="C853" s="86" t="s">
        <v>9034</v>
      </c>
      <c r="D853" s="86" t="s">
        <v>9035</v>
      </c>
      <c r="E853" s="87">
        <v>0</v>
      </c>
      <c r="F853" s="86" t="s">
        <v>1185</v>
      </c>
      <c r="H853" s="3">
        <f>E853+SUMIF('BR DTG TRAYEMAN'!C:C,C853,'BR DTG TRAYEMAN'!E:E)</f>
        <v>0</v>
      </c>
    </row>
    <row r="854" spans="1:8" ht="15.75" customHeight="1">
      <c r="A854" s="86" t="s">
        <v>3619</v>
      </c>
      <c r="B854" s="86" t="s">
        <v>876</v>
      </c>
      <c r="C854" s="86" t="s">
        <v>3619</v>
      </c>
      <c r="D854" s="86" t="s">
        <v>3620</v>
      </c>
      <c r="E854" s="87">
        <v>0</v>
      </c>
      <c r="F854" s="86" t="s">
        <v>1185</v>
      </c>
      <c r="H854" s="3">
        <f>E854+SUMIF('BR DTG TRAYEMAN'!C:C,C854,'BR DTG TRAYEMAN'!E:E)</f>
        <v>0</v>
      </c>
    </row>
    <row r="855" spans="1:8" ht="15.75" customHeight="1">
      <c r="A855" s="86" t="s">
        <v>3621</v>
      </c>
      <c r="B855" s="86" t="s">
        <v>876</v>
      </c>
      <c r="C855" s="86" t="s">
        <v>3621</v>
      </c>
      <c r="D855" s="86" t="s">
        <v>3622</v>
      </c>
      <c r="E855" s="87">
        <v>0</v>
      </c>
      <c r="F855" s="86" t="s">
        <v>1185</v>
      </c>
      <c r="H855" s="3">
        <f>E855+SUMIF('BR DTG TRAYEMAN'!C:C,C855,'BR DTG TRAYEMAN'!E:E)</f>
        <v>0</v>
      </c>
    </row>
    <row r="856" spans="1:8" ht="15.75" customHeight="1">
      <c r="A856" s="86" t="s">
        <v>3623</v>
      </c>
      <c r="B856" s="86" t="s">
        <v>877</v>
      </c>
      <c r="C856" s="86" t="s">
        <v>3623</v>
      </c>
      <c r="D856" s="86" t="s">
        <v>3624</v>
      </c>
      <c r="E856" s="87">
        <v>0</v>
      </c>
      <c r="F856" s="86" t="s">
        <v>1185</v>
      </c>
      <c r="H856" s="3">
        <f>E856+SUMIF('BR DTG TRAYEMAN'!C:C,C856,'BR DTG TRAYEMAN'!E:E)</f>
        <v>0</v>
      </c>
    </row>
    <row r="857" spans="1:8" ht="15.75" customHeight="1">
      <c r="A857" s="86" t="s">
        <v>9036</v>
      </c>
      <c r="B857" s="86" t="s">
        <v>876</v>
      </c>
      <c r="C857" s="86" t="s">
        <v>9036</v>
      </c>
      <c r="D857" s="86" t="s">
        <v>9037</v>
      </c>
      <c r="E857" s="87">
        <v>0</v>
      </c>
      <c r="F857" s="86" t="s">
        <v>1185</v>
      </c>
      <c r="H857" s="3">
        <f>E857+SUMIF('BR DTG TRAYEMAN'!C:C,C857,'BR DTG TRAYEMAN'!E:E)</f>
        <v>0</v>
      </c>
    </row>
    <row r="858" spans="1:8" ht="15.75" customHeight="1">
      <c r="A858" s="86" t="s">
        <v>9038</v>
      </c>
      <c r="B858" s="86" t="s">
        <v>876</v>
      </c>
      <c r="C858" s="86" t="s">
        <v>9038</v>
      </c>
      <c r="D858" s="86" t="s">
        <v>9039</v>
      </c>
      <c r="E858" s="87">
        <v>0</v>
      </c>
      <c r="F858" s="86" t="s">
        <v>1185</v>
      </c>
      <c r="H858" s="3">
        <f>E858+SUMIF('BR DTG TRAYEMAN'!C:C,C858,'BR DTG TRAYEMAN'!E:E)</f>
        <v>0</v>
      </c>
    </row>
    <row r="859" spans="1:8" ht="15.75" customHeight="1">
      <c r="A859" s="86" t="s">
        <v>9040</v>
      </c>
      <c r="B859" s="86" t="s">
        <v>876</v>
      </c>
      <c r="C859" s="86" t="s">
        <v>9040</v>
      </c>
      <c r="D859" s="86" t="s">
        <v>9041</v>
      </c>
      <c r="E859" s="87">
        <v>0</v>
      </c>
      <c r="F859" s="86" t="s">
        <v>1185</v>
      </c>
      <c r="H859" s="3">
        <f>E859+SUMIF('BR DTG TRAYEMAN'!C:C,C859,'BR DTG TRAYEMAN'!E:E)</f>
        <v>0</v>
      </c>
    </row>
    <row r="860" spans="1:8" ht="15.75" customHeight="1">
      <c r="A860" s="86" t="s">
        <v>1982</v>
      </c>
      <c r="B860" s="86" t="s">
        <v>876</v>
      </c>
      <c r="C860" s="86" t="s">
        <v>1982</v>
      </c>
      <c r="D860" s="86" t="s">
        <v>1983</v>
      </c>
      <c r="E860" s="87">
        <v>0</v>
      </c>
      <c r="F860" s="86" t="s">
        <v>1185</v>
      </c>
      <c r="H860" s="3">
        <f>E860+SUMIF('BR DTG TRAYEMAN'!C:C,C860,'BR DTG TRAYEMAN'!E:E)</f>
        <v>0</v>
      </c>
    </row>
    <row r="861" spans="1:8" ht="15.75" customHeight="1">
      <c r="A861" s="86" t="s">
        <v>3629</v>
      </c>
      <c r="B861" s="86" t="s">
        <v>876</v>
      </c>
      <c r="C861" s="86" t="s">
        <v>3629</v>
      </c>
      <c r="D861" s="86" t="s">
        <v>3630</v>
      </c>
      <c r="E861" s="87">
        <v>0</v>
      </c>
      <c r="F861" s="86" t="s">
        <v>1185</v>
      </c>
      <c r="H861" s="3">
        <f>E861+SUMIF('BR DTG TRAYEMAN'!C:C,C861,'BR DTG TRAYEMAN'!E:E)</f>
        <v>0</v>
      </c>
    </row>
    <row r="862" spans="1:8" ht="15.75" customHeight="1">
      <c r="A862" s="86" t="s">
        <v>9042</v>
      </c>
      <c r="B862" s="86" t="s">
        <v>876</v>
      </c>
      <c r="C862" s="86" t="s">
        <v>9042</v>
      </c>
      <c r="D862" s="86" t="s">
        <v>9043</v>
      </c>
      <c r="E862" s="87">
        <v>0</v>
      </c>
      <c r="F862" s="86" t="s">
        <v>1185</v>
      </c>
      <c r="H862" s="3">
        <f>E862+SUMIF('BR DTG TRAYEMAN'!C:C,C862,'BR DTG TRAYEMAN'!E:E)</f>
        <v>0</v>
      </c>
    </row>
    <row r="863" spans="1:8" ht="15.75" customHeight="1">
      <c r="A863" s="86" t="s">
        <v>9044</v>
      </c>
      <c r="B863" s="86" t="s">
        <v>876</v>
      </c>
      <c r="C863" s="86" t="s">
        <v>9044</v>
      </c>
      <c r="D863" s="86" t="s">
        <v>9045</v>
      </c>
      <c r="E863" s="87">
        <v>0</v>
      </c>
      <c r="F863" s="86" t="s">
        <v>1185</v>
      </c>
      <c r="H863" s="3">
        <f>E863+SUMIF('BR DTG TRAYEMAN'!C:C,C863,'BR DTG TRAYEMAN'!E:E)</f>
        <v>0</v>
      </c>
    </row>
    <row r="864" spans="1:8" ht="15.75" customHeight="1">
      <c r="A864" s="86" t="s">
        <v>3635</v>
      </c>
      <c r="B864" s="86" t="s">
        <v>876</v>
      </c>
      <c r="C864" s="86" t="s">
        <v>3635</v>
      </c>
      <c r="D864" s="86" t="s">
        <v>3636</v>
      </c>
      <c r="E864" s="87">
        <v>0</v>
      </c>
      <c r="F864" s="86" t="s">
        <v>1185</v>
      </c>
      <c r="H864" s="3">
        <f>E864+SUMIF('BR DTG TRAYEMAN'!C:C,C864,'BR DTG TRAYEMAN'!E:E)</f>
        <v>0</v>
      </c>
    </row>
    <row r="865" spans="1:8" ht="15.75" customHeight="1">
      <c r="A865" s="86" t="s">
        <v>1434</v>
      </c>
      <c r="B865" s="86" t="s">
        <v>898</v>
      </c>
      <c r="C865" s="86" t="s">
        <v>1434</v>
      </c>
      <c r="D865" s="86" t="s">
        <v>1435</v>
      </c>
      <c r="E865" s="87">
        <v>0</v>
      </c>
      <c r="F865" s="86" t="s">
        <v>1185</v>
      </c>
      <c r="H865" s="3">
        <f>E865+SUMIF('BR DTG TRAYEMAN'!C:C,C865,'BR DTG TRAYEMAN'!E:E)</f>
        <v>0</v>
      </c>
    </row>
    <row r="866" spans="1:8" ht="15.75" customHeight="1">
      <c r="A866" s="86" t="s">
        <v>3645</v>
      </c>
      <c r="B866" s="86" t="s">
        <v>876</v>
      </c>
      <c r="C866" s="86" t="s">
        <v>3645</v>
      </c>
      <c r="D866" s="86" t="s">
        <v>3646</v>
      </c>
      <c r="E866" s="87">
        <v>0</v>
      </c>
      <c r="F866" s="86" t="s">
        <v>1185</v>
      </c>
      <c r="H866" s="3">
        <f>E866+SUMIF('BR DTG TRAYEMAN'!C:C,C866,'BR DTG TRAYEMAN'!E:E)</f>
        <v>0</v>
      </c>
    </row>
    <row r="867" spans="1:8" ht="15.75" customHeight="1">
      <c r="A867" s="86" t="s">
        <v>9046</v>
      </c>
      <c r="B867" s="86" t="s">
        <v>876</v>
      </c>
      <c r="C867" s="86" t="s">
        <v>9046</v>
      </c>
      <c r="D867" s="86" t="s">
        <v>9047</v>
      </c>
      <c r="E867" s="87">
        <v>0</v>
      </c>
      <c r="F867" s="86" t="s">
        <v>1185</v>
      </c>
      <c r="H867" s="3">
        <f>E867+SUMIF('BR DTG TRAYEMAN'!C:C,C867,'BR DTG TRAYEMAN'!E:E)</f>
        <v>0</v>
      </c>
    </row>
    <row r="868" spans="1:8" ht="15.75" customHeight="1">
      <c r="A868" s="86" t="s">
        <v>3651</v>
      </c>
      <c r="B868" s="86" t="s">
        <v>876</v>
      </c>
      <c r="C868" s="86" t="s">
        <v>3651</v>
      </c>
      <c r="D868" s="86" t="s">
        <v>9048</v>
      </c>
      <c r="E868" s="87">
        <v>0</v>
      </c>
      <c r="F868" s="86" t="s">
        <v>1185</v>
      </c>
      <c r="H868" s="3">
        <f>E868+SUMIF('BR DTG TRAYEMAN'!C:C,C868,'BR DTG TRAYEMAN'!E:E)</f>
        <v>0</v>
      </c>
    </row>
    <row r="869" spans="1:8" ht="15.75" customHeight="1">
      <c r="A869" s="86" t="s">
        <v>3655</v>
      </c>
      <c r="B869" s="86" t="s">
        <v>898</v>
      </c>
      <c r="C869" s="86" t="s">
        <v>3655</v>
      </c>
      <c r="D869" s="86" t="s">
        <v>3656</v>
      </c>
      <c r="E869" s="87">
        <v>0</v>
      </c>
      <c r="F869" s="86" t="s">
        <v>1185</v>
      </c>
      <c r="H869" s="3">
        <f>E869+SUMIF('BR DTG TRAYEMAN'!C:C,C869,'BR DTG TRAYEMAN'!E:E)</f>
        <v>0</v>
      </c>
    </row>
    <row r="870" spans="1:8" ht="15.75" customHeight="1">
      <c r="A870" s="86" t="s">
        <v>9049</v>
      </c>
      <c r="B870" s="86" t="s">
        <v>876</v>
      </c>
      <c r="C870" s="86" t="s">
        <v>9049</v>
      </c>
      <c r="D870" s="86" t="s">
        <v>9050</v>
      </c>
      <c r="E870" s="87">
        <v>0</v>
      </c>
      <c r="F870" s="86" t="s">
        <v>1185</v>
      </c>
      <c r="H870" s="3">
        <f>E870+SUMIF('BR DTG TRAYEMAN'!C:C,C870,'BR DTG TRAYEMAN'!E:E)</f>
        <v>0</v>
      </c>
    </row>
    <row r="871" spans="1:8" ht="15.75" customHeight="1">
      <c r="A871" s="86" t="s">
        <v>3657</v>
      </c>
      <c r="B871" s="86" t="s">
        <v>876</v>
      </c>
      <c r="C871" s="86" t="s">
        <v>3657</v>
      </c>
      <c r="D871" s="86" t="s">
        <v>3658</v>
      </c>
      <c r="E871" s="87">
        <v>0</v>
      </c>
      <c r="F871" s="86" t="s">
        <v>1185</v>
      </c>
      <c r="H871" s="3">
        <f>E871+SUMIF('BR DTG TRAYEMAN'!C:C,C871,'BR DTG TRAYEMAN'!E:E)</f>
        <v>0</v>
      </c>
    </row>
    <row r="872" spans="1:8" ht="15.75" customHeight="1">
      <c r="A872" s="86" t="s">
        <v>9051</v>
      </c>
      <c r="B872" s="86" t="s">
        <v>876</v>
      </c>
      <c r="C872" s="86" t="s">
        <v>9051</v>
      </c>
      <c r="D872" s="86" t="s">
        <v>9052</v>
      </c>
      <c r="E872" s="87">
        <v>0</v>
      </c>
      <c r="F872" s="86" t="s">
        <v>1185</v>
      </c>
      <c r="H872" s="3">
        <f>E872+SUMIF('BR DTG TRAYEMAN'!C:C,C872,'BR DTG TRAYEMAN'!E:E)</f>
        <v>0</v>
      </c>
    </row>
    <row r="873" spans="1:8" ht="15.75" customHeight="1">
      <c r="A873" s="86" t="s">
        <v>2167</v>
      </c>
      <c r="B873" s="86" t="s">
        <v>1185</v>
      </c>
      <c r="C873" s="86" t="s">
        <v>2167</v>
      </c>
      <c r="D873" s="86" t="s">
        <v>2168</v>
      </c>
      <c r="E873" s="87">
        <v>0</v>
      </c>
      <c r="F873" s="86" t="s">
        <v>1185</v>
      </c>
      <c r="H873" s="3">
        <f>E873+SUMIF('BR DTG TRAYEMAN'!C:C,C873,'BR DTG TRAYEMAN'!E:E)</f>
        <v>0</v>
      </c>
    </row>
    <row r="874" spans="1:8" ht="15.75" customHeight="1">
      <c r="A874" s="86" t="s">
        <v>3659</v>
      </c>
      <c r="B874" s="86" t="s">
        <v>876</v>
      </c>
      <c r="C874" s="86" t="s">
        <v>3659</v>
      </c>
      <c r="D874" s="86" t="s">
        <v>3660</v>
      </c>
      <c r="E874" s="87">
        <v>0</v>
      </c>
      <c r="F874" s="86" t="s">
        <v>1185</v>
      </c>
      <c r="H874" s="3">
        <f>E874+SUMIF('BR DTG TRAYEMAN'!C:C,C874,'BR DTG TRAYEMAN'!E:E)</f>
        <v>0</v>
      </c>
    </row>
    <row r="875" spans="1:8" ht="15.75" customHeight="1">
      <c r="A875" s="86" t="s">
        <v>3661</v>
      </c>
      <c r="B875" s="86" t="s">
        <v>876</v>
      </c>
      <c r="C875" s="86" t="s">
        <v>3661</v>
      </c>
      <c r="D875" s="86" t="s">
        <v>3662</v>
      </c>
      <c r="E875" s="87">
        <v>0</v>
      </c>
      <c r="F875" s="86" t="s">
        <v>1185</v>
      </c>
      <c r="H875" s="3">
        <f>E875+SUMIF('BR DTG TRAYEMAN'!C:C,C875,'BR DTG TRAYEMAN'!E:E)</f>
        <v>0</v>
      </c>
    </row>
    <row r="876" spans="1:8" ht="15.75" customHeight="1">
      <c r="A876" s="86" t="s">
        <v>3665</v>
      </c>
      <c r="B876" s="86" t="s">
        <v>876</v>
      </c>
      <c r="C876" s="86" t="s">
        <v>3665</v>
      </c>
      <c r="D876" s="86" t="s">
        <v>3666</v>
      </c>
      <c r="E876" s="87">
        <v>0</v>
      </c>
      <c r="F876" s="86" t="s">
        <v>1185</v>
      </c>
      <c r="H876" s="3">
        <f>E876+SUMIF('BR DTG TRAYEMAN'!C:C,C876,'BR DTG TRAYEMAN'!E:E)</f>
        <v>0</v>
      </c>
    </row>
    <row r="877" spans="1:8" ht="15.75" customHeight="1">
      <c r="A877" s="86" t="s">
        <v>9053</v>
      </c>
      <c r="B877" s="86" t="s">
        <v>876</v>
      </c>
      <c r="C877" s="86" t="s">
        <v>9053</v>
      </c>
      <c r="D877" s="86" t="s">
        <v>9054</v>
      </c>
      <c r="E877" s="87">
        <v>0</v>
      </c>
      <c r="F877" s="86" t="s">
        <v>1185</v>
      </c>
      <c r="H877" s="3">
        <f>E877+SUMIF('BR DTG TRAYEMAN'!C:C,C877,'BR DTG TRAYEMAN'!E:E)</f>
        <v>0</v>
      </c>
    </row>
    <row r="878" spans="1:8" ht="15.75" customHeight="1">
      <c r="A878" s="86" t="s">
        <v>284</v>
      </c>
      <c r="B878" s="86" t="s">
        <v>881</v>
      </c>
      <c r="C878" s="86" t="s">
        <v>284</v>
      </c>
      <c r="D878" s="86" t="s">
        <v>1038</v>
      </c>
      <c r="E878" s="87">
        <v>1</v>
      </c>
      <c r="F878" s="86" t="s">
        <v>1185</v>
      </c>
      <c r="H878" s="3">
        <f>E878+SUMIF('BR DTG TRAYEMAN'!C:C,C878,'BR DTG TRAYEMAN'!E:E)</f>
        <v>1</v>
      </c>
    </row>
    <row r="879" spans="1:8" ht="15.75" customHeight="1">
      <c r="A879" s="86" t="s">
        <v>2169</v>
      </c>
      <c r="B879" s="86" t="s">
        <v>876</v>
      </c>
      <c r="C879" s="86" t="s">
        <v>2169</v>
      </c>
      <c r="D879" s="86" t="s">
        <v>2170</v>
      </c>
      <c r="E879" s="87">
        <v>0</v>
      </c>
      <c r="F879" s="86" t="s">
        <v>1185</v>
      </c>
      <c r="H879" s="3">
        <f>E879+SUMIF('BR DTG TRAYEMAN'!C:C,C879,'BR DTG TRAYEMAN'!E:E)</f>
        <v>0</v>
      </c>
    </row>
    <row r="880" spans="1:8" ht="15.75" customHeight="1">
      <c r="A880" s="86" t="s">
        <v>3667</v>
      </c>
      <c r="B880" s="86" t="s">
        <v>876</v>
      </c>
      <c r="C880" s="86" t="s">
        <v>3667</v>
      </c>
      <c r="D880" s="86" t="s">
        <v>3668</v>
      </c>
      <c r="E880" s="87">
        <v>0</v>
      </c>
      <c r="F880" s="86" t="s">
        <v>1185</v>
      </c>
      <c r="H880" s="3">
        <f>E880+SUMIF('BR DTG TRAYEMAN'!C:C,C880,'BR DTG TRAYEMAN'!E:E)</f>
        <v>0</v>
      </c>
    </row>
    <row r="881" spans="1:8" ht="15.75" customHeight="1">
      <c r="A881" s="86" t="s">
        <v>3669</v>
      </c>
      <c r="B881" s="86" t="s">
        <v>881</v>
      </c>
      <c r="C881" s="86" t="s">
        <v>3669</v>
      </c>
      <c r="D881" s="86" t="s">
        <v>3670</v>
      </c>
      <c r="E881" s="87">
        <v>0</v>
      </c>
      <c r="F881" s="86" t="s">
        <v>1185</v>
      </c>
      <c r="H881" s="3">
        <f>E881+SUMIF('BR DTG TRAYEMAN'!C:C,C881,'BR DTG TRAYEMAN'!E:E)</f>
        <v>0</v>
      </c>
    </row>
    <row r="882" spans="1:8" ht="15.75" customHeight="1">
      <c r="A882" s="86" t="s">
        <v>3671</v>
      </c>
      <c r="B882" s="86" t="s">
        <v>876</v>
      </c>
      <c r="C882" s="86" t="s">
        <v>3671</v>
      </c>
      <c r="D882" s="86" t="s">
        <v>3672</v>
      </c>
      <c r="E882" s="87">
        <v>0</v>
      </c>
      <c r="F882" s="86" t="s">
        <v>1185</v>
      </c>
      <c r="H882" s="3">
        <f>E882+SUMIF('BR DTG TRAYEMAN'!C:C,C882,'BR DTG TRAYEMAN'!E:E)</f>
        <v>0</v>
      </c>
    </row>
    <row r="883" spans="1:8" ht="15.75" customHeight="1">
      <c r="A883" s="86" t="s">
        <v>285</v>
      </c>
      <c r="B883" s="86" t="s">
        <v>881</v>
      </c>
      <c r="C883" s="86" t="s">
        <v>285</v>
      </c>
      <c r="D883" s="86" t="s">
        <v>1039</v>
      </c>
      <c r="E883" s="87">
        <v>0</v>
      </c>
      <c r="F883" s="86" t="s">
        <v>1185</v>
      </c>
      <c r="H883" s="3">
        <f>E883+SUMIF('BR DTG TRAYEMAN'!C:C,C883,'BR DTG TRAYEMAN'!E:E)</f>
        <v>0</v>
      </c>
    </row>
    <row r="884" spans="1:8" ht="15.75" customHeight="1">
      <c r="A884" s="86" t="s">
        <v>2171</v>
      </c>
      <c r="B884" s="86" t="s">
        <v>876</v>
      </c>
      <c r="C884" s="86" t="s">
        <v>2171</v>
      </c>
      <c r="D884" s="86" t="s">
        <v>2172</v>
      </c>
      <c r="E884" s="87">
        <v>0</v>
      </c>
      <c r="F884" s="86" t="s">
        <v>1185</v>
      </c>
      <c r="H884" s="3">
        <f>E884+SUMIF('BR DTG TRAYEMAN'!C:C,C884,'BR DTG TRAYEMAN'!E:E)</f>
        <v>0</v>
      </c>
    </row>
    <row r="885" spans="1:8" ht="15.75" customHeight="1">
      <c r="A885" s="86" t="s">
        <v>3675</v>
      </c>
      <c r="B885" s="86" t="s">
        <v>876</v>
      </c>
      <c r="C885" s="86" t="s">
        <v>3675</v>
      </c>
      <c r="D885" s="86" t="s">
        <v>3676</v>
      </c>
      <c r="E885" s="87">
        <v>0</v>
      </c>
      <c r="F885" s="86" t="s">
        <v>1185</v>
      </c>
      <c r="H885" s="3">
        <f>E885+SUMIF('BR DTG TRAYEMAN'!C:C,C885,'BR DTG TRAYEMAN'!E:E)</f>
        <v>0</v>
      </c>
    </row>
    <row r="886" spans="1:8" ht="15.75" customHeight="1">
      <c r="A886" s="86" t="s">
        <v>3677</v>
      </c>
      <c r="B886" s="86" t="s">
        <v>876</v>
      </c>
      <c r="C886" s="86" t="s">
        <v>3677</v>
      </c>
      <c r="D886" s="86" t="s">
        <v>3678</v>
      </c>
      <c r="E886" s="87">
        <v>0</v>
      </c>
      <c r="F886" s="86" t="s">
        <v>1185</v>
      </c>
      <c r="H886" s="3">
        <f>E886+SUMIF('BR DTG TRAYEMAN'!C:C,C886,'BR DTG TRAYEMAN'!E:E)</f>
        <v>0</v>
      </c>
    </row>
    <row r="887" spans="1:8" ht="15.75" customHeight="1">
      <c r="A887" s="86" t="s">
        <v>3679</v>
      </c>
      <c r="B887" s="86" t="s">
        <v>876</v>
      </c>
      <c r="C887" s="86" t="s">
        <v>3679</v>
      </c>
      <c r="D887" s="86" t="s">
        <v>3680</v>
      </c>
      <c r="E887" s="87">
        <v>0</v>
      </c>
      <c r="F887" s="86" t="s">
        <v>287</v>
      </c>
      <c r="H887" s="3">
        <f>E887+SUMIF('BR DTG TRAYEMAN'!C:C,C887,'BR DTG TRAYEMAN'!E:E)</f>
        <v>0</v>
      </c>
    </row>
    <row r="888" spans="1:8" ht="15.75" customHeight="1">
      <c r="A888" s="86" t="s">
        <v>286</v>
      </c>
      <c r="B888" s="86" t="s">
        <v>884</v>
      </c>
      <c r="C888" s="86" t="s">
        <v>286</v>
      </c>
      <c r="D888" s="86" t="s">
        <v>1040</v>
      </c>
      <c r="E888" s="87">
        <v>0</v>
      </c>
      <c r="F888" s="86" t="s">
        <v>286</v>
      </c>
      <c r="H888" s="3">
        <f>E888+SUMIF('BR DTG TRAYEMAN'!C:C,C888,'BR DTG TRAYEMAN'!E:E)</f>
        <v>0</v>
      </c>
    </row>
    <row r="889" spans="1:8" ht="15.75" customHeight="1">
      <c r="A889" s="86" t="s">
        <v>287</v>
      </c>
      <c r="B889" s="86" t="s">
        <v>884</v>
      </c>
      <c r="C889" s="86" t="s">
        <v>287</v>
      </c>
      <c r="D889" s="86" t="s">
        <v>1041</v>
      </c>
      <c r="E889" s="87">
        <v>2</v>
      </c>
      <c r="F889" s="86" t="s">
        <v>287</v>
      </c>
      <c r="H889" s="3">
        <f>E889+SUMIF('BR DTG TRAYEMAN'!C:C,C889,'BR DTG TRAYEMAN'!E:E)</f>
        <v>2</v>
      </c>
    </row>
    <row r="890" spans="1:8" ht="15.75" customHeight="1">
      <c r="A890" s="86" t="s">
        <v>3683</v>
      </c>
      <c r="B890" s="86" t="s">
        <v>876</v>
      </c>
      <c r="C890" s="86" t="s">
        <v>3683</v>
      </c>
      <c r="D890" s="86" t="s">
        <v>3684</v>
      </c>
      <c r="E890" s="87">
        <v>0</v>
      </c>
      <c r="F890" s="86" t="s">
        <v>1185</v>
      </c>
      <c r="H890" s="3">
        <f>E890+SUMIF('BR DTG TRAYEMAN'!C:C,C890,'BR DTG TRAYEMAN'!E:E)</f>
        <v>0</v>
      </c>
    </row>
    <row r="891" spans="1:8" ht="15.75" customHeight="1">
      <c r="A891" s="86" t="s">
        <v>9055</v>
      </c>
      <c r="B891" s="86" t="s">
        <v>876</v>
      </c>
      <c r="C891" s="86" t="s">
        <v>9055</v>
      </c>
      <c r="D891" s="86" t="s">
        <v>9056</v>
      </c>
      <c r="E891" s="87">
        <v>0</v>
      </c>
      <c r="F891" s="86" t="s">
        <v>1185</v>
      </c>
      <c r="H891" s="3">
        <f>E891+SUMIF('BR DTG TRAYEMAN'!C:C,C891,'BR DTG TRAYEMAN'!E:E)</f>
        <v>0</v>
      </c>
    </row>
    <row r="892" spans="1:8" ht="15.75" customHeight="1">
      <c r="A892" s="86" t="s">
        <v>830</v>
      </c>
      <c r="B892" s="86" t="s">
        <v>876</v>
      </c>
      <c r="C892" s="86" t="s">
        <v>830</v>
      </c>
      <c r="D892" s="86" t="s">
        <v>662</v>
      </c>
      <c r="E892" s="87">
        <v>0</v>
      </c>
      <c r="F892" s="86" t="s">
        <v>1185</v>
      </c>
      <c r="H892" s="3">
        <f>E892+SUMIF('BR DTG TRAYEMAN'!C:C,C892,'BR DTG TRAYEMAN'!E:E)</f>
        <v>0</v>
      </c>
    </row>
    <row r="893" spans="1:8" ht="15.75" customHeight="1">
      <c r="A893" s="86" t="s">
        <v>3685</v>
      </c>
      <c r="B893" s="86" t="s">
        <v>876</v>
      </c>
      <c r="C893" s="86" t="s">
        <v>3685</v>
      </c>
      <c r="D893" s="86" t="s">
        <v>662</v>
      </c>
      <c r="E893" s="87">
        <v>0</v>
      </c>
      <c r="F893" s="86" t="s">
        <v>1185</v>
      </c>
      <c r="H893" s="3">
        <f>E893+SUMIF('BR DTG TRAYEMAN'!C:C,C893,'BR DTG TRAYEMAN'!E:E)</f>
        <v>0</v>
      </c>
    </row>
    <row r="894" spans="1:8" ht="15.75" customHeight="1">
      <c r="A894" s="86" t="s">
        <v>3686</v>
      </c>
      <c r="B894" s="86" t="s">
        <v>876</v>
      </c>
      <c r="C894" s="86" t="s">
        <v>3686</v>
      </c>
      <c r="D894" s="86" t="s">
        <v>3687</v>
      </c>
      <c r="E894" s="87">
        <v>0</v>
      </c>
      <c r="F894" s="86" t="s">
        <v>1185</v>
      </c>
      <c r="H894" s="3">
        <f>E894+SUMIF('BR DTG TRAYEMAN'!C:C,C894,'BR DTG TRAYEMAN'!E:E)</f>
        <v>0</v>
      </c>
    </row>
    <row r="895" spans="1:8" ht="15.75" customHeight="1">
      <c r="A895" s="86" t="s">
        <v>3688</v>
      </c>
      <c r="B895" s="86" t="s">
        <v>876</v>
      </c>
      <c r="C895" s="86" t="s">
        <v>3688</v>
      </c>
      <c r="D895" s="86" t="s">
        <v>9057</v>
      </c>
      <c r="E895" s="87">
        <v>0</v>
      </c>
      <c r="F895" s="86" t="s">
        <v>1185</v>
      </c>
      <c r="H895" s="3">
        <f>E895+SUMIF('BR DTG TRAYEMAN'!C:C,C895,'BR DTG TRAYEMAN'!E:E)</f>
        <v>0</v>
      </c>
    </row>
    <row r="896" spans="1:8" ht="15.75" customHeight="1">
      <c r="A896" s="86" t="s">
        <v>9058</v>
      </c>
      <c r="B896" s="86" t="s">
        <v>884</v>
      </c>
      <c r="C896" s="86" t="s">
        <v>9058</v>
      </c>
      <c r="D896" s="86" t="s">
        <v>9059</v>
      </c>
      <c r="E896" s="87">
        <v>0</v>
      </c>
      <c r="F896" s="86" t="s">
        <v>1185</v>
      </c>
      <c r="H896" s="3">
        <f>E896+SUMIF('BR DTG TRAYEMAN'!C:C,C896,'BR DTG TRAYEMAN'!E:E)</f>
        <v>0</v>
      </c>
    </row>
    <row r="897" spans="1:8" ht="15.75" customHeight="1">
      <c r="A897" s="86" t="s">
        <v>3692</v>
      </c>
      <c r="B897" s="86" t="s">
        <v>876</v>
      </c>
      <c r="C897" s="86" t="s">
        <v>3692</v>
      </c>
      <c r="D897" s="86" t="s">
        <v>9060</v>
      </c>
      <c r="E897" s="87">
        <v>0</v>
      </c>
      <c r="F897" s="86" t="s">
        <v>1185</v>
      </c>
      <c r="H897" s="3">
        <f>E897+SUMIF('BR DTG TRAYEMAN'!C:C,C897,'BR DTG TRAYEMAN'!E:E)</f>
        <v>0</v>
      </c>
    </row>
    <row r="898" spans="1:8" ht="15.75" customHeight="1">
      <c r="A898" s="86" t="s">
        <v>9061</v>
      </c>
      <c r="B898" s="86" t="s">
        <v>876</v>
      </c>
      <c r="C898" s="86" t="s">
        <v>9061</v>
      </c>
      <c r="D898" s="86" t="s">
        <v>9062</v>
      </c>
      <c r="E898" s="87">
        <v>0</v>
      </c>
      <c r="F898" s="86" t="s">
        <v>1185</v>
      </c>
      <c r="H898" s="3">
        <f>E898+SUMIF('BR DTG TRAYEMAN'!C:C,C898,'BR DTG TRAYEMAN'!E:E)</f>
        <v>0</v>
      </c>
    </row>
    <row r="899" spans="1:8" ht="15.75" customHeight="1">
      <c r="A899" s="86" t="s">
        <v>288</v>
      </c>
      <c r="B899" s="86" t="s">
        <v>881</v>
      </c>
      <c r="C899" s="86" t="s">
        <v>288</v>
      </c>
      <c r="D899" s="86" t="s">
        <v>1042</v>
      </c>
      <c r="E899" s="87">
        <v>1</v>
      </c>
      <c r="F899" s="86" t="s">
        <v>1185</v>
      </c>
      <c r="H899" s="3">
        <f>E899+SUMIF('BR DTG TRAYEMAN'!C:C,C899,'BR DTG TRAYEMAN'!E:E)</f>
        <v>1</v>
      </c>
    </row>
    <row r="900" spans="1:8" ht="15.75" customHeight="1">
      <c r="A900" s="86" t="s">
        <v>1794</v>
      </c>
      <c r="B900" s="86" t="s">
        <v>876</v>
      </c>
      <c r="C900" s="86" t="s">
        <v>1794</v>
      </c>
      <c r="D900" s="86" t="s">
        <v>9063</v>
      </c>
      <c r="E900" s="87">
        <v>0</v>
      </c>
      <c r="F900" s="86" t="s">
        <v>1185</v>
      </c>
      <c r="H900" s="3">
        <f>E900+SUMIF('BR DTG TRAYEMAN'!C:C,C900,'BR DTG TRAYEMAN'!E:E)</f>
        <v>0</v>
      </c>
    </row>
    <row r="901" spans="1:8" ht="15.75" customHeight="1">
      <c r="A901" s="86" t="s">
        <v>3700</v>
      </c>
      <c r="B901" s="86" t="s">
        <v>876</v>
      </c>
      <c r="C901" s="86" t="s">
        <v>3700</v>
      </c>
      <c r="D901" s="86" t="s">
        <v>3701</v>
      </c>
      <c r="E901" s="87">
        <v>0</v>
      </c>
      <c r="F901" s="86" t="s">
        <v>1185</v>
      </c>
      <c r="H901" s="3">
        <f>E901+SUMIF('BR DTG TRAYEMAN'!C:C,C901,'BR DTG TRAYEMAN'!E:E)</f>
        <v>0</v>
      </c>
    </row>
    <row r="902" spans="1:8" ht="15.75" customHeight="1">
      <c r="A902" s="86" t="s">
        <v>503</v>
      </c>
      <c r="B902" s="86" t="s">
        <v>881</v>
      </c>
      <c r="C902" s="86" t="s">
        <v>503</v>
      </c>
      <c r="D902" s="86" t="s">
        <v>1043</v>
      </c>
      <c r="E902" s="87">
        <v>0</v>
      </c>
      <c r="F902" s="86" t="s">
        <v>1185</v>
      </c>
      <c r="H902" s="3">
        <f>E902+SUMIF('BR DTG TRAYEMAN'!C:C,C902,'BR DTG TRAYEMAN'!E:E)</f>
        <v>0</v>
      </c>
    </row>
    <row r="903" spans="1:8" ht="15.75" customHeight="1">
      <c r="A903" s="86" t="s">
        <v>3702</v>
      </c>
      <c r="B903" s="86" t="s">
        <v>876</v>
      </c>
      <c r="C903" s="86" t="s">
        <v>3702</v>
      </c>
      <c r="D903" s="86" t="s">
        <v>3703</v>
      </c>
      <c r="E903" s="87">
        <v>0</v>
      </c>
      <c r="F903" s="86" t="s">
        <v>1185</v>
      </c>
      <c r="H903" s="3">
        <f>E903+SUMIF('BR DTG TRAYEMAN'!C:C,C903,'BR DTG TRAYEMAN'!E:E)</f>
        <v>0</v>
      </c>
    </row>
    <row r="904" spans="1:8" ht="15.75" customHeight="1">
      <c r="A904" s="86" t="s">
        <v>289</v>
      </c>
      <c r="B904" s="86" t="s">
        <v>881</v>
      </c>
      <c r="C904" s="86" t="s">
        <v>289</v>
      </c>
      <c r="D904" s="86" t="s">
        <v>1044</v>
      </c>
      <c r="E904" s="87">
        <v>0</v>
      </c>
      <c r="F904" s="86" t="s">
        <v>1185</v>
      </c>
      <c r="H904" s="3">
        <f>E904+SUMIF('BR DTG TRAYEMAN'!C:C,C904,'BR DTG TRAYEMAN'!E:E)</f>
        <v>0</v>
      </c>
    </row>
    <row r="905" spans="1:8" ht="15.75" customHeight="1">
      <c r="A905" s="86" t="s">
        <v>290</v>
      </c>
      <c r="B905" s="86" t="s">
        <v>881</v>
      </c>
      <c r="C905" s="86" t="s">
        <v>290</v>
      </c>
      <c r="D905" s="86" t="s">
        <v>1045</v>
      </c>
      <c r="E905" s="87">
        <v>0</v>
      </c>
      <c r="F905" s="86" t="s">
        <v>290</v>
      </c>
      <c r="H905" s="3">
        <f>E905+SUMIF('BR DTG TRAYEMAN'!C:C,C905,'BR DTG TRAYEMAN'!E:E)</f>
        <v>0</v>
      </c>
    </row>
    <row r="906" spans="1:8" ht="15.75" customHeight="1">
      <c r="A906" s="86" t="s">
        <v>3706</v>
      </c>
      <c r="B906" s="86" t="s">
        <v>881</v>
      </c>
      <c r="C906" s="86" t="s">
        <v>3706</v>
      </c>
      <c r="D906" s="86" t="s">
        <v>3707</v>
      </c>
      <c r="E906" s="87">
        <v>0</v>
      </c>
      <c r="F906" s="86" t="s">
        <v>290</v>
      </c>
      <c r="H906" s="3">
        <f>E906+SUMIF('BR DTG TRAYEMAN'!C:C,C906,'BR DTG TRAYEMAN'!E:E)</f>
        <v>0</v>
      </c>
    </row>
    <row r="907" spans="1:8" ht="15.75" customHeight="1">
      <c r="A907" s="86" t="s">
        <v>1046</v>
      </c>
      <c r="B907" s="86" t="s">
        <v>876</v>
      </c>
      <c r="C907" s="86" t="s">
        <v>1046</v>
      </c>
      <c r="D907" s="86" t="s">
        <v>1047</v>
      </c>
      <c r="E907" s="87">
        <v>0</v>
      </c>
      <c r="F907" s="86" t="s">
        <v>1185</v>
      </c>
      <c r="H907" s="3">
        <f>E907+SUMIF('BR DTG TRAYEMAN'!C:C,C907,'BR DTG TRAYEMAN'!E:E)</f>
        <v>0</v>
      </c>
    </row>
    <row r="908" spans="1:8" ht="15.75" customHeight="1">
      <c r="A908" s="86" t="s">
        <v>3710</v>
      </c>
      <c r="B908" s="86" t="s">
        <v>876</v>
      </c>
      <c r="C908" s="86" t="s">
        <v>3710</v>
      </c>
      <c r="D908" s="86" t="s">
        <v>3711</v>
      </c>
      <c r="E908" s="87">
        <v>0</v>
      </c>
      <c r="F908" s="86" t="s">
        <v>1185</v>
      </c>
      <c r="H908" s="3">
        <f>E908+SUMIF('BR DTG TRAYEMAN'!C:C,C908,'BR DTG TRAYEMAN'!E:E)</f>
        <v>0</v>
      </c>
    </row>
    <row r="909" spans="1:8" ht="15.75" customHeight="1">
      <c r="A909" s="86" t="s">
        <v>3712</v>
      </c>
      <c r="B909" s="86" t="s">
        <v>876</v>
      </c>
      <c r="C909" s="86" t="s">
        <v>3712</v>
      </c>
      <c r="D909" s="86" t="s">
        <v>3713</v>
      </c>
      <c r="E909" s="87">
        <v>0</v>
      </c>
      <c r="F909" s="86" t="s">
        <v>1185</v>
      </c>
      <c r="H909" s="3">
        <f>E909+SUMIF('BR DTG TRAYEMAN'!C:C,C909,'BR DTG TRAYEMAN'!E:E)</f>
        <v>0</v>
      </c>
    </row>
    <row r="910" spans="1:8" ht="15.75" customHeight="1">
      <c r="A910" s="86" t="s">
        <v>3714</v>
      </c>
      <c r="B910" s="86" t="s">
        <v>876</v>
      </c>
      <c r="C910" s="86" t="s">
        <v>3714</v>
      </c>
      <c r="D910" s="86" t="s">
        <v>3715</v>
      </c>
      <c r="E910" s="87">
        <v>0</v>
      </c>
      <c r="F910" s="86" t="s">
        <v>1185</v>
      </c>
      <c r="H910" s="3">
        <f>E910+SUMIF('BR DTG TRAYEMAN'!C:C,C910,'BR DTG TRAYEMAN'!E:E)</f>
        <v>0</v>
      </c>
    </row>
    <row r="911" spans="1:8" ht="15.75" customHeight="1">
      <c r="A911" s="86" t="s">
        <v>291</v>
      </c>
      <c r="B911" s="86" t="s">
        <v>936</v>
      </c>
      <c r="C911" s="86" t="s">
        <v>291</v>
      </c>
      <c r="D911" s="86" t="s">
        <v>1048</v>
      </c>
      <c r="E911" s="87">
        <v>0</v>
      </c>
      <c r="F911" s="86" t="s">
        <v>292</v>
      </c>
      <c r="H911" s="3">
        <f>E911+SUMIF('BR DTG TRAYEMAN'!C:C,C911,'BR DTG TRAYEMAN'!E:E)</f>
        <v>0</v>
      </c>
    </row>
    <row r="912" spans="1:8" ht="15.75" customHeight="1">
      <c r="A912" s="86" t="s">
        <v>292</v>
      </c>
      <c r="B912" s="86" t="s">
        <v>936</v>
      </c>
      <c r="C912" s="86" t="s">
        <v>292</v>
      </c>
      <c r="D912" s="86" t="s">
        <v>1323</v>
      </c>
      <c r="E912" s="87">
        <v>0</v>
      </c>
      <c r="F912" s="86" t="s">
        <v>292</v>
      </c>
      <c r="H912" s="3">
        <f>E912+SUMIF('BR DTG TRAYEMAN'!C:C,C912,'BR DTG TRAYEMAN'!E:E)</f>
        <v>0</v>
      </c>
    </row>
    <row r="913" spans="1:8" ht="15.75" customHeight="1">
      <c r="A913" s="86" t="s">
        <v>9064</v>
      </c>
      <c r="B913" s="86" t="s">
        <v>876</v>
      </c>
      <c r="C913" s="86" t="s">
        <v>9064</v>
      </c>
      <c r="D913" s="86" t="s">
        <v>9065</v>
      </c>
      <c r="E913" s="87">
        <v>0</v>
      </c>
      <c r="F913" s="86" t="s">
        <v>1185</v>
      </c>
      <c r="H913" s="3">
        <f>E913+SUMIF('BR DTG TRAYEMAN'!C:C,C913,'BR DTG TRAYEMAN'!E:E)</f>
        <v>0</v>
      </c>
    </row>
    <row r="914" spans="1:8" ht="15.75" customHeight="1">
      <c r="A914" s="86" t="s">
        <v>1436</v>
      </c>
      <c r="B914" s="86" t="s">
        <v>936</v>
      </c>
      <c r="C914" s="86" t="s">
        <v>1436</v>
      </c>
      <c r="D914" s="86" t="s">
        <v>1437</v>
      </c>
      <c r="E914" s="87">
        <v>0</v>
      </c>
      <c r="F914" s="86" t="s">
        <v>1185</v>
      </c>
      <c r="H914" s="3">
        <f>E914+SUMIF('BR DTG TRAYEMAN'!C:C,C914,'BR DTG TRAYEMAN'!E:E)</f>
        <v>0</v>
      </c>
    </row>
    <row r="915" spans="1:8" ht="15.75" customHeight="1">
      <c r="A915" s="86" t="s">
        <v>3728</v>
      </c>
      <c r="B915" s="86" t="s">
        <v>876</v>
      </c>
      <c r="C915" s="86" t="s">
        <v>3728</v>
      </c>
      <c r="D915" s="86" t="s">
        <v>3729</v>
      </c>
      <c r="E915" s="87">
        <v>0</v>
      </c>
      <c r="F915" s="86" t="s">
        <v>1185</v>
      </c>
      <c r="H915" s="3">
        <f>E915+SUMIF('BR DTG TRAYEMAN'!C:C,C915,'BR DTG TRAYEMAN'!E:E)</f>
        <v>0</v>
      </c>
    </row>
    <row r="916" spans="1:8" ht="15.75" customHeight="1">
      <c r="A916" s="86" t="s">
        <v>3730</v>
      </c>
      <c r="B916" s="86" t="s">
        <v>876</v>
      </c>
      <c r="C916" s="86" t="s">
        <v>3730</v>
      </c>
      <c r="D916" s="86" t="s">
        <v>3731</v>
      </c>
      <c r="E916" s="87">
        <v>0</v>
      </c>
      <c r="F916" s="86" t="s">
        <v>1185</v>
      </c>
      <c r="H916" s="3">
        <f>E916+SUMIF('BR DTG TRAYEMAN'!C:C,C916,'BR DTG TRAYEMAN'!E:E)</f>
        <v>0</v>
      </c>
    </row>
    <row r="917" spans="1:8" ht="15.75" customHeight="1">
      <c r="A917" s="86" t="s">
        <v>9066</v>
      </c>
      <c r="B917" s="86" t="s">
        <v>876</v>
      </c>
      <c r="C917" s="86" t="s">
        <v>9066</v>
      </c>
      <c r="D917" s="86" t="s">
        <v>9067</v>
      </c>
      <c r="E917" s="87">
        <v>0</v>
      </c>
      <c r="F917" s="86" t="s">
        <v>1185</v>
      </c>
      <c r="H917" s="3">
        <f>E917+SUMIF('BR DTG TRAYEMAN'!C:C,C917,'BR DTG TRAYEMAN'!E:E)</f>
        <v>0</v>
      </c>
    </row>
    <row r="918" spans="1:8" ht="15.75" customHeight="1">
      <c r="A918" s="86" t="s">
        <v>3732</v>
      </c>
      <c r="B918" s="86" t="s">
        <v>876</v>
      </c>
      <c r="C918" s="86" t="s">
        <v>3732</v>
      </c>
      <c r="D918" s="86" t="s">
        <v>3733</v>
      </c>
      <c r="E918" s="87">
        <v>0</v>
      </c>
      <c r="F918" s="86" t="s">
        <v>1185</v>
      </c>
      <c r="H918" s="3">
        <f>E918+SUMIF('BR DTG TRAYEMAN'!C:C,C918,'BR DTG TRAYEMAN'!E:E)</f>
        <v>0</v>
      </c>
    </row>
    <row r="919" spans="1:8" ht="15.75" customHeight="1">
      <c r="A919" s="86" t="s">
        <v>663</v>
      </c>
      <c r="B919" s="86" t="s">
        <v>948</v>
      </c>
      <c r="C919" s="86" t="s">
        <v>663</v>
      </c>
      <c r="D919" s="86" t="s">
        <v>1050</v>
      </c>
      <c r="E919" s="87">
        <v>0</v>
      </c>
      <c r="F919" s="86" t="s">
        <v>1185</v>
      </c>
      <c r="H919" s="3">
        <f>E919+SUMIF('BR DTG TRAYEMAN'!C:C,C919,'BR DTG TRAYEMAN'!E:E)</f>
        <v>0</v>
      </c>
    </row>
    <row r="920" spans="1:8" ht="15.75" customHeight="1">
      <c r="A920" s="86" t="s">
        <v>2173</v>
      </c>
      <c r="B920" s="86" t="s">
        <v>876</v>
      </c>
      <c r="C920" s="86" t="s">
        <v>2173</v>
      </c>
      <c r="D920" s="86" t="s">
        <v>2174</v>
      </c>
      <c r="E920" s="87">
        <v>0</v>
      </c>
      <c r="F920" s="86" t="s">
        <v>1185</v>
      </c>
      <c r="H920" s="3">
        <f>E920+SUMIF('BR DTG TRAYEMAN'!C:C,C920,'BR DTG TRAYEMAN'!E:E)</f>
        <v>0</v>
      </c>
    </row>
    <row r="921" spans="1:8" ht="15.75" customHeight="1">
      <c r="A921" s="86" t="s">
        <v>3735</v>
      </c>
      <c r="B921" s="86" t="s">
        <v>876</v>
      </c>
      <c r="C921" s="86" t="s">
        <v>3735</v>
      </c>
      <c r="D921" s="86" t="s">
        <v>3736</v>
      </c>
      <c r="E921" s="87">
        <v>0</v>
      </c>
      <c r="F921" s="86" t="s">
        <v>1185</v>
      </c>
      <c r="H921" s="3">
        <f>E921+SUMIF('BR DTG TRAYEMAN'!C:C,C921,'BR DTG TRAYEMAN'!E:E)</f>
        <v>0</v>
      </c>
    </row>
    <row r="922" spans="1:8" ht="15.75" customHeight="1">
      <c r="A922" s="86" t="s">
        <v>3737</v>
      </c>
      <c r="B922" s="86" t="s">
        <v>876</v>
      </c>
      <c r="C922" s="86" t="s">
        <v>3737</v>
      </c>
      <c r="D922" s="86" t="s">
        <v>1013</v>
      </c>
      <c r="E922" s="87">
        <v>0</v>
      </c>
      <c r="F922" s="86" t="s">
        <v>1185</v>
      </c>
      <c r="H922" s="3">
        <f>E922+SUMIF('BR DTG TRAYEMAN'!C:C,C922,'BR DTG TRAYEMAN'!E:E)</f>
        <v>0</v>
      </c>
    </row>
    <row r="923" spans="1:8" ht="15.75" customHeight="1">
      <c r="A923" s="86" t="s">
        <v>1051</v>
      </c>
      <c r="B923" s="86" t="s">
        <v>948</v>
      </c>
      <c r="C923" s="86" t="s">
        <v>1051</v>
      </c>
      <c r="D923" s="86" t="s">
        <v>1052</v>
      </c>
      <c r="E923" s="87">
        <v>0</v>
      </c>
      <c r="F923" s="86" t="s">
        <v>1185</v>
      </c>
      <c r="H923" s="3">
        <f>E923+SUMIF('BR DTG TRAYEMAN'!C:C,C923,'BR DTG TRAYEMAN'!E:E)</f>
        <v>0</v>
      </c>
    </row>
    <row r="924" spans="1:8" ht="15.75" customHeight="1">
      <c r="A924" s="86" t="s">
        <v>3740</v>
      </c>
      <c r="B924" s="86" t="s">
        <v>876</v>
      </c>
      <c r="C924" s="86" t="s">
        <v>3740</v>
      </c>
      <c r="D924" s="86" t="s">
        <v>3741</v>
      </c>
      <c r="E924" s="87">
        <v>0</v>
      </c>
      <c r="F924" s="86" t="s">
        <v>1185</v>
      </c>
      <c r="H924" s="3">
        <f>E924+SUMIF('BR DTG TRAYEMAN'!C:C,C924,'BR DTG TRAYEMAN'!E:E)</f>
        <v>0</v>
      </c>
    </row>
    <row r="925" spans="1:8" ht="15.75" customHeight="1">
      <c r="A925" s="86" t="s">
        <v>3742</v>
      </c>
      <c r="B925" s="86" t="s">
        <v>876</v>
      </c>
      <c r="C925" s="86" t="s">
        <v>3742</v>
      </c>
      <c r="D925" s="86" t="s">
        <v>9068</v>
      </c>
      <c r="E925" s="87">
        <v>0</v>
      </c>
      <c r="F925" s="86" t="s">
        <v>1185</v>
      </c>
      <c r="H925" s="3">
        <f>E925+SUMIF('BR DTG TRAYEMAN'!C:C,C925,'BR DTG TRAYEMAN'!E:E)</f>
        <v>0</v>
      </c>
    </row>
    <row r="926" spans="1:8" ht="15.75" customHeight="1">
      <c r="A926" s="86" t="s">
        <v>2175</v>
      </c>
      <c r="B926" s="86" t="s">
        <v>876</v>
      </c>
      <c r="C926" s="86" t="s">
        <v>2175</v>
      </c>
      <c r="D926" s="86" t="s">
        <v>2176</v>
      </c>
      <c r="E926" s="87">
        <v>0</v>
      </c>
      <c r="F926" s="86" t="s">
        <v>1185</v>
      </c>
      <c r="H926" s="3">
        <f>E926+SUMIF('BR DTG TRAYEMAN'!C:C,C926,'BR DTG TRAYEMAN'!E:E)</f>
        <v>0</v>
      </c>
    </row>
    <row r="927" spans="1:8" ht="15.75" customHeight="1">
      <c r="A927" s="86" t="s">
        <v>3747</v>
      </c>
      <c r="B927" s="86" t="s">
        <v>876</v>
      </c>
      <c r="C927" s="86" t="s">
        <v>3747</v>
      </c>
      <c r="D927" s="86" t="s">
        <v>3748</v>
      </c>
      <c r="E927" s="87">
        <v>0</v>
      </c>
      <c r="F927" s="86" t="s">
        <v>1185</v>
      </c>
      <c r="H927" s="3">
        <f>E927+SUMIF('BR DTG TRAYEMAN'!C:C,C927,'BR DTG TRAYEMAN'!E:E)</f>
        <v>0</v>
      </c>
    </row>
    <row r="928" spans="1:8" ht="15.75" customHeight="1">
      <c r="A928" s="86" t="s">
        <v>664</v>
      </c>
      <c r="B928" s="86" t="s">
        <v>888</v>
      </c>
      <c r="C928" s="86" t="s">
        <v>664</v>
      </c>
      <c r="D928" s="86" t="s">
        <v>9069</v>
      </c>
      <c r="E928" s="87">
        <v>0</v>
      </c>
      <c r="F928" s="86" t="s">
        <v>1185</v>
      </c>
      <c r="H928" s="3">
        <f>E928+SUMIF('BR DTG TRAYEMAN'!C:C,C928,'BR DTG TRAYEMAN'!E:E)</f>
        <v>0</v>
      </c>
    </row>
    <row r="929" spans="1:8" ht="15.75" customHeight="1">
      <c r="A929" s="86" t="s">
        <v>3751</v>
      </c>
      <c r="B929" s="86" t="s">
        <v>948</v>
      </c>
      <c r="C929" s="86" t="s">
        <v>3751</v>
      </c>
      <c r="D929" s="86" t="s">
        <v>3752</v>
      </c>
      <c r="E929" s="87">
        <v>0</v>
      </c>
      <c r="F929" s="86" t="s">
        <v>1185</v>
      </c>
      <c r="H929" s="3">
        <f>E929+SUMIF('BR DTG TRAYEMAN'!C:C,C929,'BR DTG TRAYEMAN'!E:E)</f>
        <v>0</v>
      </c>
    </row>
    <row r="930" spans="1:8" ht="15.75" customHeight="1">
      <c r="A930" s="86" t="s">
        <v>9070</v>
      </c>
      <c r="B930" s="86" t="s">
        <v>876</v>
      </c>
      <c r="C930" s="86" t="s">
        <v>9070</v>
      </c>
      <c r="D930" s="86" t="s">
        <v>9071</v>
      </c>
      <c r="E930" s="87">
        <v>0</v>
      </c>
      <c r="F930" s="86" t="s">
        <v>1185</v>
      </c>
      <c r="H930" s="3">
        <f>E930+SUMIF('BR DTG TRAYEMAN'!C:C,C930,'BR DTG TRAYEMAN'!E:E)</f>
        <v>0</v>
      </c>
    </row>
    <row r="931" spans="1:8" ht="15.75" customHeight="1">
      <c r="A931" s="86" t="s">
        <v>1622</v>
      </c>
      <c r="B931" s="86" t="s">
        <v>876</v>
      </c>
      <c r="C931" s="86" t="s">
        <v>1622</v>
      </c>
      <c r="D931" s="86" t="s">
        <v>1623</v>
      </c>
      <c r="E931" s="87">
        <v>0</v>
      </c>
      <c r="F931" s="86" t="s">
        <v>286</v>
      </c>
      <c r="H931" s="3">
        <f>E931+SUMIF('BR DTG TRAYEMAN'!C:C,C931,'BR DTG TRAYEMAN'!E:E)</f>
        <v>0</v>
      </c>
    </row>
    <row r="932" spans="1:8" ht="15.75" customHeight="1">
      <c r="A932" s="86" t="s">
        <v>3759</v>
      </c>
      <c r="B932" s="86" t="s">
        <v>876</v>
      </c>
      <c r="C932" s="86" t="s">
        <v>3759</v>
      </c>
      <c r="D932" s="86" t="s">
        <v>3760</v>
      </c>
      <c r="E932" s="87">
        <v>0</v>
      </c>
      <c r="F932" s="86" t="s">
        <v>1185</v>
      </c>
      <c r="H932" s="3">
        <f>E932+SUMIF('BR DTG TRAYEMAN'!C:C,C932,'BR DTG TRAYEMAN'!E:E)</f>
        <v>0</v>
      </c>
    </row>
    <row r="933" spans="1:8" ht="15.75" customHeight="1">
      <c r="A933" s="86" t="s">
        <v>3761</v>
      </c>
      <c r="B933" s="86" t="s">
        <v>876</v>
      </c>
      <c r="C933" s="86" t="s">
        <v>3761</v>
      </c>
      <c r="D933" s="86" t="s">
        <v>9072</v>
      </c>
      <c r="E933" s="87">
        <v>0</v>
      </c>
      <c r="F933" s="86" t="s">
        <v>1185</v>
      </c>
      <c r="H933" s="3">
        <f>E933+SUMIF('BR DTG TRAYEMAN'!C:C,C933,'BR DTG TRAYEMAN'!E:E)</f>
        <v>0</v>
      </c>
    </row>
    <row r="934" spans="1:8" ht="15.75" customHeight="1">
      <c r="A934" s="86" t="s">
        <v>3763</v>
      </c>
      <c r="B934" s="86" t="s">
        <v>876</v>
      </c>
      <c r="C934" s="86" t="s">
        <v>3763</v>
      </c>
      <c r="D934" s="86" t="s">
        <v>1990</v>
      </c>
      <c r="E934" s="87">
        <v>0</v>
      </c>
      <c r="F934" s="86" t="s">
        <v>1185</v>
      </c>
      <c r="H934" s="3">
        <f>E934+SUMIF('BR DTG TRAYEMAN'!C:C,C934,'BR DTG TRAYEMAN'!E:E)</f>
        <v>0</v>
      </c>
    </row>
    <row r="935" spans="1:8" ht="15.75" customHeight="1">
      <c r="A935" s="86" t="s">
        <v>1989</v>
      </c>
      <c r="B935" s="86" t="s">
        <v>876</v>
      </c>
      <c r="C935" s="86" t="s">
        <v>1989</v>
      </c>
      <c r="D935" s="86" t="s">
        <v>1990</v>
      </c>
      <c r="E935" s="87">
        <v>0</v>
      </c>
      <c r="F935" s="86" t="s">
        <v>1185</v>
      </c>
      <c r="H935" s="3">
        <f>E935+SUMIF('BR DTG TRAYEMAN'!C:C,C935,'BR DTG TRAYEMAN'!E:E)</f>
        <v>0</v>
      </c>
    </row>
    <row r="936" spans="1:8" ht="15.75" customHeight="1">
      <c r="A936" s="86" t="s">
        <v>3764</v>
      </c>
      <c r="B936" s="86" t="s">
        <v>876</v>
      </c>
      <c r="C936" s="86" t="s">
        <v>3764</v>
      </c>
      <c r="D936" s="86" t="s">
        <v>3765</v>
      </c>
      <c r="E936" s="87">
        <v>0</v>
      </c>
      <c r="F936" s="86" t="s">
        <v>1185</v>
      </c>
      <c r="H936" s="3">
        <f>E936+SUMIF('BR DTG TRAYEMAN'!C:C,C936,'BR DTG TRAYEMAN'!E:E)</f>
        <v>0</v>
      </c>
    </row>
    <row r="937" spans="1:8" ht="15.75" customHeight="1">
      <c r="A937" s="86" t="s">
        <v>3766</v>
      </c>
      <c r="B937" s="86" t="s">
        <v>876</v>
      </c>
      <c r="C937" s="86" t="s">
        <v>3766</v>
      </c>
      <c r="D937" s="86" t="s">
        <v>3767</v>
      </c>
      <c r="E937" s="87">
        <v>0</v>
      </c>
      <c r="F937" s="86" t="s">
        <v>1185</v>
      </c>
      <c r="H937" s="3">
        <f>E937+SUMIF('BR DTG TRAYEMAN'!C:C,C937,'BR DTG TRAYEMAN'!E:E)</f>
        <v>0</v>
      </c>
    </row>
    <row r="938" spans="1:8" ht="15.75" customHeight="1">
      <c r="A938" s="86" t="s">
        <v>9073</v>
      </c>
      <c r="B938" s="86" t="s">
        <v>884</v>
      </c>
      <c r="C938" s="86" t="s">
        <v>9073</v>
      </c>
      <c r="D938" s="86" t="s">
        <v>831</v>
      </c>
      <c r="E938" s="87">
        <v>0</v>
      </c>
      <c r="F938" s="86" t="s">
        <v>1185</v>
      </c>
      <c r="H938" s="3">
        <f>E938+SUMIF('BR DTG TRAYEMAN'!C:C,C938,'BR DTG TRAYEMAN'!E:E)</f>
        <v>0</v>
      </c>
    </row>
    <row r="939" spans="1:8" ht="15.75" customHeight="1">
      <c r="A939" s="86" t="s">
        <v>1524</v>
      </c>
      <c r="B939" s="86" t="s">
        <v>876</v>
      </c>
      <c r="C939" s="86" t="s">
        <v>1524</v>
      </c>
      <c r="D939" s="86" t="s">
        <v>1525</v>
      </c>
      <c r="E939" s="87">
        <v>0</v>
      </c>
      <c r="F939" s="86" t="s">
        <v>1185</v>
      </c>
      <c r="H939" s="3">
        <f>E939+SUMIF('BR DTG TRAYEMAN'!C:C,C939,'BR DTG TRAYEMAN'!E:E)</f>
        <v>0</v>
      </c>
    </row>
    <row r="940" spans="1:8" ht="15.75" customHeight="1">
      <c r="A940" s="86" t="s">
        <v>1798</v>
      </c>
      <c r="B940" s="86" t="s">
        <v>876</v>
      </c>
      <c r="C940" s="86" t="s">
        <v>1798</v>
      </c>
      <c r="D940" s="86" t="s">
        <v>1799</v>
      </c>
      <c r="E940" s="87">
        <v>0</v>
      </c>
      <c r="F940" s="86" t="s">
        <v>1185</v>
      </c>
      <c r="H940" s="3">
        <f>E940+SUMIF('BR DTG TRAYEMAN'!C:C,C940,'BR DTG TRAYEMAN'!E:E)</f>
        <v>0</v>
      </c>
    </row>
    <row r="941" spans="1:8" ht="15.75" customHeight="1">
      <c r="A941" s="86" t="s">
        <v>3768</v>
      </c>
      <c r="B941" s="86" t="s">
        <v>876</v>
      </c>
      <c r="C941" s="86" t="s">
        <v>3768</v>
      </c>
      <c r="D941" s="86" t="s">
        <v>9074</v>
      </c>
      <c r="E941" s="87">
        <v>0</v>
      </c>
      <c r="F941" s="86" t="s">
        <v>1185</v>
      </c>
      <c r="H941" s="3">
        <f>E941+SUMIF('BR DTG TRAYEMAN'!C:C,C941,'BR DTG TRAYEMAN'!E:E)</f>
        <v>0</v>
      </c>
    </row>
    <row r="942" spans="1:8" ht="15.75" customHeight="1">
      <c r="A942" s="86" t="s">
        <v>3770</v>
      </c>
      <c r="B942" s="86" t="s">
        <v>876</v>
      </c>
      <c r="C942" s="86" t="s">
        <v>3770</v>
      </c>
      <c r="D942" s="86" t="s">
        <v>3771</v>
      </c>
      <c r="E942" s="87">
        <v>0</v>
      </c>
      <c r="F942" s="86" t="s">
        <v>1185</v>
      </c>
      <c r="H942" s="3">
        <f>E942+SUMIF('BR DTG TRAYEMAN'!C:C,C942,'BR DTG TRAYEMAN'!E:E)</f>
        <v>0</v>
      </c>
    </row>
    <row r="943" spans="1:8" ht="15.75" customHeight="1">
      <c r="A943" s="86" t="s">
        <v>3772</v>
      </c>
      <c r="B943" s="86" t="s">
        <v>876</v>
      </c>
      <c r="C943" s="86" t="s">
        <v>3772</v>
      </c>
      <c r="D943" s="86" t="s">
        <v>3773</v>
      </c>
      <c r="E943" s="87">
        <v>0</v>
      </c>
      <c r="F943" s="86" t="s">
        <v>1185</v>
      </c>
      <c r="H943" s="3">
        <f>E943+SUMIF('BR DTG TRAYEMAN'!C:C,C943,'BR DTG TRAYEMAN'!E:E)</f>
        <v>0</v>
      </c>
    </row>
    <row r="944" spans="1:8" ht="15.75" customHeight="1">
      <c r="A944" s="86" t="s">
        <v>9075</v>
      </c>
      <c r="B944" s="86" t="s">
        <v>876</v>
      </c>
      <c r="C944" s="86" t="s">
        <v>9075</v>
      </c>
      <c r="D944" s="86" t="s">
        <v>9076</v>
      </c>
      <c r="E944" s="87">
        <v>0</v>
      </c>
      <c r="F944" s="86" t="s">
        <v>1185</v>
      </c>
      <c r="H944" s="3">
        <f>E944+SUMIF('BR DTG TRAYEMAN'!C:C,C944,'BR DTG TRAYEMAN'!E:E)</f>
        <v>0</v>
      </c>
    </row>
    <row r="945" spans="1:8" ht="15.75" customHeight="1">
      <c r="A945" s="86" t="s">
        <v>9077</v>
      </c>
      <c r="B945" s="86" t="s">
        <v>876</v>
      </c>
      <c r="C945" s="86" t="s">
        <v>9077</v>
      </c>
      <c r="D945" s="86" t="s">
        <v>9078</v>
      </c>
      <c r="E945" s="87">
        <v>0</v>
      </c>
      <c r="F945" s="86" t="s">
        <v>1185</v>
      </c>
      <c r="H945" s="3">
        <f>E945+SUMIF('BR DTG TRAYEMAN'!C:C,C945,'BR DTG TRAYEMAN'!E:E)</f>
        <v>0</v>
      </c>
    </row>
    <row r="946" spans="1:8" ht="15.75" customHeight="1">
      <c r="A946" s="86" t="s">
        <v>3778</v>
      </c>
      <c r="B946" s="86" t="s">
        <v>876</v>
      </c>
      <c r="C946" s="86" t="s">
        <v>3778</v>
      </c>
      <c r="D946" s="86" t="s">
        <v>3779</v>
      </c>
      <c r="E946" s="87">
        <v>0</v>
      </c>
      <c r="F946" s="86" t="s">
        <v>1185</v>
      </c>
      <c r="H946" s="3">
        <f>E946+SUMIF('BR DTG TRAYEMAN'!C:C,C946,'BR DTG TRAYEMAN'!E:E)</f>
        <v>0</v>
      </c>
    </row>
    <row r="947" spans="1:8" ht="15.75" customHeight="1">
      <c r="A947" s="86" t="s">
        <v>3780</v>
      </c>
      <c r="B947" s="86" t="s">
        <v>876</v>
      </c>
      <c r="C947" s="86" t="s">
        <v>3780</v>
      </c>
      <c r="D947" s="86" t="s">
        <v>3781</v>
      </c>
      <c r="E947" s="87">
        <v>0</v>
      </c>
      <c r="F947" s="86" t="s">
        <v>1185</v>
      </c>
      <c r="H947" s="3">
        <f>E947+SUMIF('BR DTG TRAYEMAN'!C:C,C947,'BR DTG TRAYEMAN'!E:E)</f>
        <v>0</v>
      </c>
    </row>
    <row r="948" spans="1:8" ht="15.75" customHeight="1">
      <c r="A948" s="86" t="s">
        <v>9079</v>
      </c>
      <c r="B948" s="86" t="s">
        <v>876</v>
      </c>
      <c r="C948" s="86" t="s">
        <v>9079</v>
      </c>
      <c r="D948" s="86" t="s">
        <v>9080</v>
      </c>
      <c r="E948" s="87">
        <v>0</v>
      </c>
      <c r="F948" s="86" t="s">
        <v>1185</v>
      </c>
      <c r="H948" s="3">
        <f>E948+SUMIF('BR DTG TRAYEMAN'!C:C,C948,'BR DTG TRAYEMAN'!E:E)</f>
        <v>0</v>
      </c>
    </row>
    <row r="949" spans="1:8" ht="15.75" customHeight="1">
      <c r="A949" s="86" t="s">
        <v>3786</v>
      </c>
      <c r="B949" s="86" t="s">
        <v>876</v>
      </c>
      <c r="C949" s="86" t="s">
        <v>3786</v>
      </c>
      <c r="D949" s="86" t="s">
        <v>3787</v>
      </c>
      <c r="E949" s="87">
        <v>0</v>
      </c>
      <c r="F949" s="86" t="s">
        <v>1185</v>
      </c>
      <c r="H949" s="3">
        <f>E949+SUMIF('BR DTG TRAYEMAN'!C:C,C949,'BR DTG TRAYEMAN'!E:E)</f>
        <v>0</v>
      </c>
    </row>
    <row r="950" spans="1:8" ht="15.75" customHeight="1">
      <c r="A950" s="86" t="s">
        <v>3790</v>
      </c>
      <c r="B950" s="86" t="s">
        <v>876</v>
      </c>
      <c r="C950" s="86" t="s">
        <v>3790</v>
      </c>
      <c r="D950" s="86" t="s">
        <v>3791</v>
      </c>
      <c r="E950" s="87">
        <v>0</v>
      </c>
      <c r="F950" s="86" t="s">
        <v>1185</v>
      </c>
      <c r="H950" s="3">
        <f>E950+SUMIF('BR DTG TRAYEMAN'!C:C,C950,'BR DTG TRAYEMAN'!E:E)</f>
        <v>0</v>
      </c>
    </row>
    <row r="951" spans="1:8" ht="15.75" customHeight="1">
      <c r="A951" s="86" t="s">
        <v>3792</v>
      </c>
      <c r="B951" s="86" t="s">
        <v>876</v>
      </c>
      <c r="C951" s="86" t="s">
        <v>3792</v>
      </c>
      <c r="D951" s="86" t="s">
        <v>3793</v>
      </c>
      <c r="E951" s="87">
        <v>0</v>
      </c>
      <c r="F951" s="86" t="s">
        <v>1185</v>
      </c>
      <c r="H951" s="3">
        <f>E951+SUMIF('BR DTG TRAYEMAN'!C:C,C951,'BR DTG TRAYEMAN'!E:E)</f>
        <v>0</v>
      </c>
    </row>
    <row r="952" spans="1:8" ht="15.75" customHeight="1">
      <c r="A952" s="86" t="s">
        <v>9081</v>
      </c>
      <c r="B952" s="86" t="s">
        <v>876</v>
      </c>
      <c r="C952" s="86" t="s">
        <v>9081</v>
      </c>
      <c r="D952" s="86" t="s">
        <v>9082</v>
      </c>
      <c r="E952" s="87">
        <v>0</v>
      </c>
      <c r="F952" s="86" t="s">
        <v>1185</v>
      </c>
      <c r="H952" s="3">
        <f>E952+SUMIF('BR DTG TRAYEMAN'!C:C,C952,'BR DTG TRAYEMAN'!E:E)</f>
        <v>0</v>
      </c>
    </row>
    <row r="953" spans="1:8" ht="15.75" customHeight="1">
      <c r="A953" s="86" t="s">
        <v>3794</v>
      </c>
      <c r="B953" s="86" t="s">
        <v>898</v>
      </c>
      <c r="C953" s="86" t="s">
        <v>3794</v>
      </c>
      <c r="D953" s="86" t="s">
        <v>3795</v>
      </c>
      <c r="E953" s="87">
        <v>0</v>
      </c>
      <c r="F953" s="86" t="s">
        <v>1185</v>
      </c>
      <c r="H953" s="3">
        <f>E953+SUMIF('BR DTG TRAYEMAN'!C:C,C953,'BR DTG TRAYEMAN'!E:E)</f>
        <v>0</v>
      </c>
    </row>
    <row r="954" spans="1:8" ht="15.75" customHeight="1">
      <c r="A954" s="86" t="s">
        <v>3796</v>
      </c>
      <c r="B954" s="86" t="s">
        <v>891</v>
      </c>
      <c r="C954" s="86" t="s">
        <v>3796</v>
      </c>
      <c r="D954" s="86" t="s">
        <v>3797</v>
      </c>
      <c r="E954" s="87">
        <v>0</v>
      </c>
      <c r="F954" s="86" t="s">
        <v>1185</v>
      </c>
      <c r="H954" s="3">
        <f>E954+SUMIF('BR DTG TRAYEMAN'!C:C,C954,'BR DTG TRAYEMAN'!E:E)</f>
        <v>0</v>
      </c>
    </row>
    <row r="955" spans="1:8" ht="15.75" customHeight="1">
      <c r="A955" s="86" t="s">
        <v>3798</v>
      </c>
      <c r="B955" s="86" t="s">
        <v>876</v>
      </c>
      <c r="C955" s="86" t="s">
        <v>3798</v>
      </c>
      <c r="D955" s="86" t="s">
        <v>3799</v>
      </c>
      <c r="E955" s="87">
        <v>0</v>
      </c>
      <c r="F955" s="86" t="s">
        <v>1185</v>
      </c>
      <c r="H955" s="3">
        <f>E955+SUMIF('BR DTG TRAYEMAN'!C:C,C955,'BR DTG TRAYEMAN'!E:E)</f>
        <v>0</v>
      </c>
    </row>
    <row r="956" spans="1:8" ht="15.75" customHeight="1">
      <c r="A956" s="86" t="s">
        <v>666</v>
      </c>
      <c r="B956" s="86" t="s">
        <v>891</v>
      </c>
      <c r="C956" s="86" t="s">
        <v>666</v>
      </c>
      <c r="D956" s="86" t="s">
        <v>1054</v>
      </c>
      <c r="E956" s="87">
        <v>3</v>
      </c>
      <c r="F956" s="86" t="s">
        <v>1185</v>
      </c>
      <c r="H956" s="3">
        <f>E956+SUMIF('BR DTG TRAYEMAN'!C:C,C956,'BR DTG TRAYEMAN'!E:E)</f>
        <v>3</v>
      </c>
    </row>
    <row r="957" spans="1:8" ht="15.75" customHeight="1">
      <c r="A957" s="86" t="s">
        <v>3800</v>
      </c>
      <c r="B957" s="86" t="s">
        <v>876</v>
      </c>
      <c r="C957" s="86" t="s">
        <v>3800</v>
      </c>
      <c r="D957" s="86" t="s">
        <v>3801</v>
      </c>
      <c r="E957" s="87">
        <v>0</v>
      </c>
      <c r="F957" s="86" t="s">
        <v>1185</v>
      </c>
      <c r="H957" s="3">
        <f>E957+SUMIF('BR DTG TRAYEMAN'!C:C,C957,'BR DTG TRAYEMAN'!E:E)</f>
        <v>0</v>
      </c>
    </row>
    <row r="958" spans="1:8" ht="15.75" customHeight="1">
      <c r="A958" s="86" t="s">
        <v>3804</v>
      </c>
      <c r="B958" s="86" t="s">
        <v>898</v>
      </c>
      <c r="C958" s="86" t="s">
        <v>3804</v>
      </c>
      <c r="D958" s="86" t="s">
        <v>3805</v>
      </c>
      <c r="E958" s="87">
        <v>0</v>
      </c>
      <c r="F958" s="86" t="s">
        <v>1185</v>
      </c>
      <c r="H958" s="3">
        <f>E958+SUMIF('BR DTG TRAYEMAN'!C:C,C958,'BR DTG TRAYEMAN'!E:E)</f>
        <v>0</v>
      </c>
    </row>
    <row r="959" spans="1:8" ht="15.75" customHeight="1">
      <c r="A959" s="86" t="s">
        <v>9083</v>
      </c>
      <c r="B959" s="86" t="s">
        <v>876</v>
      </c>
      <c r="C959" s="86" t="s">
        <v>9083</v>
      </c>
      <c r="D959" s="86" t="s">
        <v>9084</v>
      </c>
      <c r="E959" s="87">
        <v>0</v>
      </c>
      <c r="F959" s="86" t="s">
        <v>1185</v>
      </c>
      <c r="H959" s="3">
        <f>E959+SUMIF('BR DTG TRAYEMAN'!C:C,C959,'BR DTG TRAYEMAN'!E:E)</f>
        <v>0</v>
      </c>
    </row>
    <row r="960" spans="1:8" ht="15.75" customHeight="1">
      <c r="A960" s="86" t="s">
        <v>3806</v>
      </c>
      <c r="B960" s="86" t="s">
        <v>876</v>
      </c>
      <c r="C960" s="86" t="s">
        <v>3806</v>
      </c>
      <c r="D960" s="86" t="s">
        <v>3807</v>
      </c>
      <c r="E960" s="87">
        <v>0</v>
      </c>
      <c r="F960" s="86" t="s">
        <v>1185</v>
      </c>
      <c r="H960" s="3">
        <f>E960+SUMIF('BR DTG TRAYEMAN'!C:C,C960,'BR DTG TRAYEMAN'!E:E)</f>
        <v>0</v>
      </c>
    </row>
    <row r="961" spans="1:8" ht="15.75" customHeight="1">
      <c r="A961" s="86" t="s">
        <v>9085</v>
      </c>
      <c r="B961" s="86" t="s">
        <v>876</v>
      </c>
      <c r="C961" s="86" t="s">
        <v>9085</v>
      </c>
      <c r="D961" s="86" t="s">
        <v>9086</v>
      </c>
      <c r="E961" s="87">
        <v>0</v>
      </c>
      <c r="F961" s="86" t="s">
        <v>1185</v>
      </c>
      <c r="H961" s="3">
        <f>E961+SUMIF('BR DTG TRAYEMAN'!C:C,C961,'BR DTG TRAYEMAN'!E:E)</f>
        <v>0</v>
      </c>
    </row>
    <row r="962" spans="1:8" ht="15.75" customHeight="1">
      <c r="A962" s="86" t="s">
        <v>3810</v>
      </c>
      <c r="B962" s="86" t="s">
        <v>876</v>
      </c>
      <c r="C962" s="86" t="s">
        <v>3810</v>
      </c>
      <c r="D962" s="86" t="s">
        <v>9087</v>
      </c>
      <c r="E962" s="87">
        <v>0</v>
      </c>
      <c r="F962" s="86" t="s">
        <v>1185</v>
      </c>
      <c r="H962" s="3">
        <f>E962+SUMIF('BR DTG TRAYEMAN'!C:C,C962,'BR DTG TRAYEMAN'!E:E)</f>
        <v>0</v>
      </c>
    </row>
    <row r="963" spans="1:8" ht="15.75" customHeight="1">
      <c r="A963" s="86" t="s">
        <v>832</v>
      </c>
      <c r="B963" s="86" t="s">
        <v>881</v>
      </c>
      <c r="C963" s="86" t="s">
        <v>832</v>
      </c>
      <c r="D963" s="86" t="s">
        <v>833</v>
      </c>
      <c r="E963" s="87">
        <v>0</v>
      </c>
      <c r="F963" s="86" t="s">
        <v>1185</v>
      </c>
      <c r="H963" s="3">
        <f>E963+SUMIF('BR DTG TRAYEMAN'!C:C,C963,'BR DTG TRAYEMAN'!E:E)</f>
        <v>0</v>
      </c>
    </row>
    <row r="964" spans="1:8" ht="15.75" customHeight="1">
      <c r="A964" s="86" t="s">
        <v>1624</v>
      </c>
      <c r="B964" s="86" t="s">
        <v>881</v>
      </c>
      <c r="C964" s="86" t="s">
        <v>1624</v>
      </c>
      <c r="D964" s="86" t="s">
        <v>1692</v>
      </c>
      <c r="E964" s="87">
        <v>0</v>
      </c>
      <c r="F964" s="86" t="s">
        <v>1185</v>
      </c>
      <c r="H964" s="3">
        <f>E964+SUMIF('BR DTG TRAYEMAN'!C:C,C964,'BR DTG TRAYEMAN'!E:E)</f>
        <v>0</v>
      </c>
    </row>
    <row r="965" spans="1:8" ht="15.75" customHeight="1">
      <c r="A965" s="86" t="s">
        <v>293</v>
      </c>
      <c r="B965" s="86" t="s">
        <v>881</v>
      </c>
      <c r="C965" s="86" t="s">
        <v>293</v>
      </c>
      <c r="D965" s="86" t="s">
        <v>1055</v>
      </c>
      <c r="E965" s="87">
        <v>0</v>
      </c>
      <c r="F965" s="86" t="s">
        <v>1185</v>
      </c>
      <c r="H965" s="3">
        <f>E965+SUMIF('BR DTG TRAYEMAN'!C:C,C965,'BR DTG TRAYEMAN'!E:E)</f>
        <v>0</v>
      </c>
    </row>
    <row r="966" spans="1:8" ht="15.75" customHeight="1">
      <c r="A966" s="86" t="s">
        <v>3815</v>
      </c>
      <c r="B966" s="86" t="s">
        <v>876</v>
      </c>
      <c r="C966" s="86" t="s">
        <v>3815</v>
      </c>
      <c r="D966" s="86" t="s">
        <v>9088</v>
      </c>
      <c r="E966" s="87">
        <v>0</v>
      </c>
      <c r="F966" s="86" t="s">
        <v>1185</v>
      </c>
      <c r="H966" s="3">
        <f>E966+SUMIF('BR DTG TRAYEMAN'!C:C,C966,'BR DTG TRAYEMAN'!E:E)</f>
        <v>0</v>
      </c>
    </row>
    <row r="967" spans="1:8" ht="15.75" customHeight="1">
      <c r="A967" s="86" t="s">
        <v>1625</v>
      </c>
      <c r="B967" s="86" t="s">
        <v>984</v>
      </c>
      <c r="C967" s="86" t="s">
        <v>1625</v>
      </c>
      <c r="D967" s="86" t="s">
        <v>1626</v>
      </c>
      <c r="E967" s="87">
        <v>0</v>
      </c>
      <c r="F967" s="86" t="s">
        <v>1185</v>
      </c>
      <c r="H967" s="3">
        <f>E967+SUMIF('BR DTG TRAYEMAN'!C:C,C967,'BR DTG TRAYEMAN'!E:E)</f>
        <v>0</v>
      </c>
    </row>
    <row r="968" spans="1:8" ht="15.75" customHeight="1">
      <c r="A968" s="86" t="s">
        <v>3823</v>
      </c>
      <c r="B968" s="86" t="s">
        <v>1185</v>
      </c>
      <c r="C968" s="86" t="s">
        <v>3823</v>
      </c>
      <c r="D968" s="86" t="s">
        <v>9089</v>
      </c>
      <c r="E968" s="87">
        <v>0</v>
      </c>
      <c r="F968" s="86" t="s">
        <v>1185</v>
      </c>
      <c r="H968" s="3">
        <f>E968+SUMIF('BR DTG TRAYEMAN'!C:C,C968,'BR DTG TRAYEMAN'!E:E)</f>
        <v>0</v>
      </c>
    </row>
    <row r="969" spans="1:8" ht="15.75" customHeight="1">
      <c r="A969" s="86" t="s">
        <v>1802</v>
      </c>
      <c r="B969" s="86" t="s">
        <v>876</v>
      </c>
      <c r="C969" s="86" t="s">
        <v>1802</v>
      </c>
      <c r="D969" s="86" t="s">
        <v>9090</v>
      </c>
      <c r="E969" s="87">
        <v>0</v>
      </c>
      <c r="F969" s="86" t="s">
        <v>1185</v>
      </c>
      <c r="H969" s="3">
        <f>E969+SUMIF('BR DTG TRAYEMAN'!C:C,C969,'BR DTG TRAYEMAN'!E:E)</f>
        <v>0</v>
      </c>
    </row>
    <row r="970" spans="1:8" ht="15.75" customHeight="1">
      <c r="A970" s="86" t="s">
        <v>3831</v>
      </c>
      <c r="B970" s="86" t="s">
        <v>876</v>
      </c>
      <c r="C970" s="86" t="s">
        <v>3831</v>
      </c>
      <c r="D970" s="86" t="s">
        <v>3832</v>
      </c>
      <c r="E970" s="87">
        <v>0</v>
      </c>
      <c r="F970" s="86" t="s">
        <v>1185</v>
      </c>
      <c r="H970" s="3">
        <f>E970+SUMIF('BR DTG TRAYEMAN'!C:C,C970,'BR DTG TRAYEMAN'!E:E)</f>
        <v>0</v>
      </c>
    </row>
    <row r="971" spans="1:8" ht="15.75" customHeight="1">
      <c r="A971" s="86" t="s">
        <v>583</v>
      </c>
      <c r="B971" s="86" t="s">
        <v>876</v>
      </c>
      <c r="C971" s="86" t="s">
        <v>583</v>
      </c>
      <c r="D971" s="86" t="s">
        <v>9091</v>
      </c>
      <c r="E971" s="87">
        <v>0</v>
      </c>
      <c r="F971" s="86" t="s">
        <v>1185</v>
      </c>
      <c r="H971" s="3">
        <f>E971+SUMIF('BR DTG TRAYEMAN'!C:C,C971,'BR DTG TRAYEMAN'!E:E)</f>
        <v>0</v>
      </c>
    </row>
    <row r="972" spans="1:8" ht="15.75" customHeight="1">
      <c r="A972" s="86" t="s">
        <v>3833</v>
      </c>
      <c r="B972" s="86" t="s">
        <v>876</v>
      </c>
      <c r="C972" s="86" t="s">
        <v>3833</v>
      </c>
      <c r="D972" s="86" t="s">
        <v>3834</v>
      </c>
      <c r="E972" s="87">
        <v>0</v>
      </c>
      <c r="F972" s="86" t="s">
        <v>1185</v>
      </c>
      <c r="H972" s="3">
        <f>E972+SUMIF('BR DTG TRAYEMAN'!C:C,C972,'BR DTG TRAYEMAN'!E:E)</f>
        <v>0</v>
      </c>
    </row>
    <row r="973" spans="1:8" ht="15.75" customHeight="1">
      <c r="A973" s="86" t="s">
        <v>3835</v>
      </c>
      <c r="B973" s="86" t="s">
        <v>876</v>
      </c>
      <c r="C973" s="86" t="s">
        <v>3835</v>
      </c>
      <c r="D973" s="86" t="s">
        <v>3836</v>
      </c>
      <c r="E973" s="87">
        <v>0</v>
      </c>
      <c r="F973" s="86" t="s">
        <v>1185</v>
      </c>
      <c r="H973" s="3">
        <f>E973+SUMIF('BR DTG TRAYEMAN'!C:C,C973,'BR DTG TRAYEMAN'!E:E)</f>
        <v>0</v>
      </c>
    </row>
    <row r="974" spans="1:8" ht="15.75" customHeight="1">
      <c r="A974" s="86" t="s">
        <v>3837</v>
      </c>
      <c r="B974" s="86" t="s">
        <v>876</v>
      </c>
      <c r="C974" s="86" t="s">
        <v>3837</v>
      </c>
      <c r="D974" s="86" t="s">
        <v>3838</v>
      </c>
      <c r="E974" s="87">
        <v>0</v>
      </c>
      <c r="F974" s="86" t="s">
        <v>1185</v>
      </c>
      <c r="H974" s="3">
        <f>E974+SUMIF('BR DTG TRAYEMAN'!C:C,C974,'BR DTG TRAYEMAN'!E:E)</f>
        <v>0</v>
      </c>
    </row>
    <row r="975" spans="1:8" ht="15.75" customHeight="1">
      <c r="A975" s="86" t="s">
        <v>3839</v>
      </c>
      <c r="B975" s="86" t="s">
        <v>876</v>
      </c>
      <c r="C975" s="86" t="s">
        <v>3839</v>
      </c>
      <c r="D975" s="86" t="s">
        <v>9092</v>
      </c>
      <c r="E975" s="87">
        <v>0</v>
      </c>
      <c r="F975" s="86" t="s">
        <v>1185</v>
      </c>
      <c r="H975" s="3">
        <f>E975+SUMIF('BR DTG TRAYEMAN'!C:C,C975,'BR DTG TRAYEMAN'!E:E)</f>
        <v>0</v>
      </c>
    </row>
    <row r="976" spans="1:8" ht="15.75" customHeight="1">
      <c r="A976" s="86" t="s">
        <v>3841</v>
      </c>
      <c r="B976" s="86" t="s">
        <v>876</v>
      </c>
      <c r="C976" s="86" t="s">
        <v>3841</v>
      </c>
      <c r="D976" s="86" t="s">
        <v>3842</v>
      </c>
      <c r="E976" s="87">
        <v>0</v>
      </c>
      <c r="F976" s="86" t="s">
        <v>1185</v>
      </c>
      <c r="H976" s="3">
        <f>E976+SUMIF('BR DTG TRAYEMAN'!C:C,C976,'BR DTG TRAYEMAN'!E:E)</f>
        <v>0</v>
      </c>
    </row>
    <row r="977" spans="1:8" ht="15.75" customHeight="1">
      <c r="A977" s="86" t="s">
        <v>3843</v>
      </c>
      <c r="B977" s="86" t="s">
        <v>876</v>
      </c>
      <c r="C977" s="86" t="s">
        <v>3843</v>
      </c>
      <c r="D977" s="86" t="s">
        <v>3844</v>
      </c>
      <c r="E977" s="87">
        <v>0</v>
      </c>
      <c r="F977" s="86" t="s">
        <v>1185</v>
      </c>
      <c r="H977" s="3">
        <f>E977+SUMIF('BR DTG TRAYEMAN'!C:C,C977,'BR DTG TRAYEMAN'!E:E)</f>
        <v>0</v>
      </c>
    </row>
    <row r="978" spans="1:8" ht="15.75" customHeight="1">
      <c r="A978" s="86" t="s">
        <v>2178</v>
      </c>
      <c r="B978" s="86" t="s">
        <v>876</v>
      </c>
      <c r="C978" s="86" t="s">
        <v>2178</v>
      </c>
      <c r="D978" s="86" t="s">
        <v>2179</v>
      </c>
      <c r="E978" s="87">
        <v>0</v>
      </c>
      <c r="F978" s="86" t="s">
        <v>1185</v>
      </c>
      <c r="H978" s="3">
        <f>E978+SUMIF('BR DTG TRAYEMAN'!C:C,C978,'BR DTG TRAYEMAN'!E:E)</f>
        <v>0</v>
      </c>
    </row>
    <row r="979" spans="1:8" ht="15.75" customHeight="1">
      <c r="A979" s="86" t="s">
        <v>3852</v>
      </c>
      <c r="B979" s="86" t="s">
        <v>876</v>
      </c>
      <c r="C979" s="86" t="s">
        <v>3852</v>
      </c>
      <c r="D979" s="86" t="s">
        <v>3853</v>
      </c>
      <c r="E979" s="87">
        <v>0</v>
      </c>
      <c r="F979" s="86" t="s">
        <v>1185</v>
      </c>
      <c r="H979" s="3">
        <f>E979+SUMIF('BR DTG TRAYEMAN'!C:C,C979,'BR DTG TRAYEMAN'!E:E)</f>
        <v>0</v>
      </c>
    </row>
    <row r="980" spans="1:8" ht="15.75" customHeight="1">
      <c r="A980" s="86" t="s">
        <v>3854</v>
      </c>
      <c r="B980" s="86" t="s">
        <v>876</v>
      </c>
      <c r="C980" s="86" t="s">
        <v>3854</v>
      </c>
      <c r="D980" s="86" t="s">
        <v>3855</v>
      </c>
      <c r="E980" s="87">
        <v>0</v>
      </c>
      <c r="F980" s="86" t="s">
        <v>1185</v>
      </c>
      <c r="H980" s="3">
        <f>E980+SUMIF('BR DTG TRAYEMAN'!C:C,C980,'BR DTG TRAYEMAN'!E:E)</f>
        <v>0</v>
      </c>
    </row>
    <row r="981" spans="1:8" ht="15.75" customHeight="1">
      <c r="A981" s="86" t="s">
        <v>3856</v>
      </c>
      <c r="B981" s="86" t="s">
        <v>876</v>
      </c>
      <c r="C981" s="86" t="s">
        <v>3856</v>
      </c>
      <c r="D981" s="86" t="s">
        <v>3857</v>
      </c>
      <c r="E981" s="87">
        <v>0</v>
      </c>
      <c r="F981" s="86" t="s">
        <v>1185</v>
      </c>
      <c r="H981" s="3">
        <f>E981+SUMIF('BR DTG TRAYEMAN'!C:C,C981,'BR DTG TRAYEMAN'!E:E)</f>
        <v>0</v>
      </c>
    </row>
    <row r="982" spans="1:8" ht="15.75" customHeight="1">
      <c r="A982" s="86" t="s">
        <v>3858</v>
      </c>
      <c r="B982" s="86" t="s">
        <v>876</v>
      </c>
      <c r="C982" s="86" t="s">
        <v>3858</v>
      </c>
      <c r="D982" s="86" t="s">
        <v>3859</v>
      </c>
      <c r="E982" s="87">
        <v>0</v>
      </c>
      <c r="F982" s="86" t="s">
        <v>1185</v>
      </c>
      <c r="H982" s="3">
        <f>E982+SUMIF('BR DTG TRAYEMAN'!C:C,C982,'BR DTG TRAYEMAN'!E:E)</f>
        <v>0</v>
      </c>
    </row>
    <row r="983" spans="1:8" ht="15.75" customHeight="1">
      <c r="A983" s="86" t="s">
        <v>3860</v>
      </c>
      <c r="B983" s="86" t="s">
        <v>876</v>
      </c>
      <c r="C983" s="86" t="s">
        <v>3860</v>
      </c>
      <c r="D983" s="86" t="s">
        <v>3861</v>
      </c>
      <c r="E983" s="87">
        <v>0</v>
      </c>
      <c r="F983" s="86" t="s">
        <v>1185</v>
      </c>
      <c r="H983" s="3">
        <f>E983+SUMIF('BR DTG TRAYEMAN'!C:C,C983,'BR DTG TRAYEMAN'!E:E)</f>
        <v>0</v>
      </c>
    </row>
    <row r="984" spans="1:8" ht="15.75" customHeight="1">
      <c r="A984" s="86" t="s">
        <v>3862</v>
      </c>
      <c r="B984" s="86" t="s">
        <v>876</v>
      </c>
      <c r="C984" s="86" t="s">
        <v>3862</v>
      </c>
      <c r="D984" s="86" t="s">
        <v>3863</v>
      </c>
      <c r="E984" s="87">
        <v>0</v>
      </c>
      <c r="F984" s="86" t="s">
        <v>1185</v>
      </c>
      <c r="H984" s="3">
        <f>E984+SUMIF('BR DTG TRAYEMAN'!C:C,C984,'BR DTG TRAYEMAN'!E:E)</f>
        <v>0</v>
      </c>
    </row>
    <row r="985" spans="1:8" ht="15.75" customHeight="1">
      <c r="A985" s="86" t="s">
        <v>3864</v>
      </c>
      <c r="B985" s="86" t="s">
        <v>876</v>
      </c>
      <c r="C985" s="86" t="s">
        <v>3864</v>
      </c>
      <c r="D985" s="86" t="s">
        <v>3865</v>
      </c>
      <c r="E985" s="87">
        <v>0</v>
      </c>
      <c r="F985" s="86" t="s">
        <v>1185</v>
      </c>
      <c r="H985" s="3">
        <f>E985+SUMIF('BR DTG TRAYEMAN'!C:C,C985,'BR DTG TRAYEMAN'!E:E)</f>
        <v>0</v>
      </c>
    </row>
    <row r="986" spans="1:8" ht="15.75" customHeight="1">
      <c r="A986" s="86" t="s">
        <v>2180</v>
      </c>
      <c r="B986" s="86" t="s">
        <v>876</v>
      </c>
      <c r="C986" s="86" t="s">
        <v>2180</v>
      </c>
      <c r="D986" s="86" t="s">
        <v>2181</v>
      </c>
      <c r="E986" s="87">
        <v>0</v>
      </c>
      <c r="F986" s="86" t="s">
        <v>1185</v>
      </c>
      <c r="H986" s="3">
        <f>E986+SUMIF('BR DTG TRAYEMAN'!C:C,C986,'BR DTG TRAYEMAN'!E:E)</f>
        <v>0</v>
      </c>
    </row>
    <row r="987" spans="1:8" ht="15.75" customHeight="1">
      <c r="A987" s="86" t="s">
        <v>1804</v>
      </c>
      <c r="B987" s="86" t="s">
        <v>876</v>
      </c>
      <c r="C987" s="86" t="s">
        <v>1804</v>
      </c>
      <c r="D987" s="86" t="s">
        <v>9093</v>
      </c>
      <c r="E987" s="87">
        <v>0</v>
      </c>
      <c r="F987" s="86" t="s">
        <v>1185</v>
      </c>
      <c r="H987" s="3">
        <f>E987+SUMIF('BR DTG TRAYEMAN'!C:C,C987,'BR DTG TRAYEMAN'!E:E)</f>
        <v>0</v>
      </c>
    </row>
    <row r="988" spans="1:8" ht="15.75" customHeight="1">
      <c r="A988" s="86" t="s">
        <v>668</v>
      </c>
      <c r="B988" s="86" t="s">
        <v>876</v>
      </c>
      <c r="C988" s="86" t="s">
        <v>668</v>
      </c>
      <c r="D988" s="86" t="s">
        <v>669</v>
      </c>
      <c r="E988" s="87">
        <v>0</v>
      </c>
      <c r="F988" s="86" t="s">
        <v>1185</v>
      </c>
      <c r="H988" s="3">
        <f>E988+SUMIF('BR DTG TRAYEMAN'!C:C,C988,'BR DTG TRAYEMAN'!E:E)</f>
        <v>0</v>
      </c>
    </row>
    <row r="989" spans="1:8" ht="15.75" customHeight="1">
      <c r="A989" s="86" t="s">
        <v>3868</v>
      </c>
      <c r="B989" s="86" t="s">
        <v>876</v>
      </c>
      <c r="C989" s="86" t="s">
        <v>3868</v>
      </c>
      <c r="D989" s="86" t="s">
        <v>1056</v>
      </c>
      <c r="E989" s="87">
        <v>0</v>
      </c>
      <c r="F989" s="86" t="s">
        <v>1185</v>
      </c>
      <c r="H989" s="3">
        <f>E989+SUMIF('BR DTG TRAYEMAN'!C:C,C989,'BR DTG TRAYEMAN'!E:E)</f>
        <v>0</v>
      </c>
    </row>
    <row r="990" spans="1:8" ht="15.75" customHeight="1">
      <c r="A990" s="86" t="s">
        <v>3869</v>
      </c>
      <c r="B990" s="86" t="s">
        <v>876</v>
      </c>
      <c r="C990" s="86" t="s">
        <v>3869</v>
      </c>
      <c r="D990" s="86" t="s">
        <v>3870</v>
      </c>
      <c r="E990" s="87">
        <v>0</v>
      </c>
      <c r="F990" s="86" t="s">
        <v>1185</v>
      </c>
      <c r="H990" s="3">
        <f>E990+SUMIF('BR DTG TRAYEMAN'!C:C,C990,'BR DTG TRAYEMAN'!E:E)</f>
        <v>0</v>
      </c>
    </row>
    <row r="991" spans="1:8" ht="15.75" customHeight="1">
      <c r="A991" s="86" t="s">
        <v>9094</v>
      </c>
      <c r="B991" s="86" t="s">
        <v>876</v>
      </c>
      <c r="C991" s="86" t="s">
        <v>9094</v>
      </c>
      <c r="D991" s="86" t="s">
        <v>9095</v>
      </c>
      <c r="E991" s="87">
        <v>0</v>
      </c>
      <c r="F991" s="86" t="s">
        <v>1185</v>
      </c>
      <c r="H991" s="3">
        <f>E991+SUMIF('BR DTG TRAYEMAN'!C:C,C991,'BR DTG TRAYEMAN'!E:E)</f>
        <v>0</v>
      </c>
    </row>
    <row r="992" spans="1:8" ht="15.75" customHeight="1">
      <c r="A992" s="86" t="s">
        <v>3877</v>
      </c>
      <c r="B992" s="86" t="s">
        <v>876</v>
      </c>
      <c r="C992" s="86" t="s">
        <v>3877</v>
      </c>
      <c r="D992" s="86" t="s">
        <v>3878</v>
      </c>
      <c r="E992" s="87">
        <v>0</v>
      </c>
      <c r="F992" s="86" t="s">
        <v>1185</v>
      </c>
      <c r="H992" s="3">
        <f>E992+SUMIF('BR DTG TRAYEMAN'!C:C,C992,'BR DTG TRAYEMAN'!E:E)</f>
        <v>0</v>
      </c>
    </row>
    <row r="993" spans="1:8" ht="15.75" customHeight="1">
      <c r="A993" s="86" t="s">
        <v>3879</v>
      </c>
      <c r="B993" s="86" t="s">
        <v>876</v>
      </c>
      <c r="C993" s="86" t="s">
        <v>3879</v>
      </c>
      <c r="D993" s="86" t="s">
        <v>3880</v>
      </c>
      <c r="E993" s="87">
        <v>0</v>
      </c>
      <c r="F993" s="86" t="s">
        <v>1185</v>
      </c>
      <c r="H993" s="3">
        <f>E993+SUMIF('BR DTG TRAYEMAN'!C:C,C993,'BR DTG TRAYEMAN'!E:E)</f>
        <v>0</v>
      </c>
    </row>
    <row r="994" spans="1:8" ht="15.75" customHeight="1">
      <c r="A994" s="86" t="s">
        <v>1807</v>
      </c>
      <c r="B994" s="86" t="s">
        <v>876</v>
      </c>
      <c r="C994" s="86" t="s">
        <v>1807</v>
      </c>
      <c r="D994" s="86" t="s">
        <v>1808</v>
      </c>
      <c r="E994" s="87">
        <v>0</v>
      </c>
      <c r="F994" s="86" t="s">
        <v>1185</v>
      </c>
      <c r="H994" s="3">
        <f>E994+SUMIF('BR DTG TRAYEMAN'!C:C,C994,'BR DTG TRAYEMAN'!E:E)</f>
        <v>0</v>
      </c>
    </row>
    <row r="995" spans="1:8" ht="15.75" customHeight="1">
      <c r="A995" s="86" t="s">
        <v>1809</v>
      </c>
      <c r="B995" s="86" t="s">
        <v>876</v>
      </c>
      <c r="C995" s="86" t="s">
        <v>1809</v>
      </c>
      <c r="D995" s="86" t="s">
        <v>1810</v>
      </c>
      <c r="E995" s="87">
        <v>0</v>
      </c>
      <c r="F995" s="86" t="s">
        <v>1185</v>
      </c>
      <c r="H995" s="3">
        <f>E995+SUMIF('BR DTG TRAYEMAN'!C:C,C995,'BR DTG TRAYEMAN'!E:E)</f>
        <v>0</v>
      </c>
    </row>
    <row r="996" spans="1:8" ht="15.75" customHeight="1">
      <c r="A996" s="86" t="s">
        <v>9096</v>
      </c>
      <c r="B996" s="86" t="s">
        <v>876</v>
      </c>
      <c r="C996" s="86" t="s">
        <v>9096</v>
      </c>
      <c r="D996" s="86" t="s">
        <v>9097</v>
      </c>
      <c r="E996" s="87">
        <v>0</v>
      </c>
      <c r="F996" s="86" t="s">
        <v>1185</v>
      </c>
      <c r="H996" s="3">
        <f>E996+SUMIF('BR DTG TRAYEMAN'!C:C,C996,'BR DTG TRAYEMAN'!E:E)</f>
        <v>0</v>
      </c>
    </row>
    <row r="997" spans="1:8" ht="15.75" customHeight="1">
      <c r="A997" s="86" t="s">
        <v>3881</v>
      </c>
      <c r="B997" s="86" t="s">
        <v>876</v>
      </c>
      <c r="C997" s="86" t="s">
        <v>3881</v>
      </c>
      <c r="D997" s="86" t="s">
        <v>3882</v>
      </c>
      <c r="E997" s="87">
        <v>0</v>
      </c>
      <c r="F997" s="86" t="s">
        <v>1185</v>
      </c>
      <c r="H997" s="3">
        <f>E997+SUMIF('BR DTG TRAYEMAN'!C:C,C997,'BR DTG TRAYEMAN'!E:E)</f>
        <v>0</v>
      </c>
    </row>
    <row r="998" spans="1:8" ht="15.75" customHeight="1">
      <c r="A998" s="86" t="s">
        <v>3883</v>
      </c>
      <c r="B998" s="86" t="s">
        <v>876</v>
      </c>
      <c r="C998" s="86" t="s">
        <v>3883</v>
      </c>
      <c r="D998" s="86" t="s">
        <v>3884</v>
      </c>
      <c r="E998" s="87">
        <v>0</v>
      </c>
      <c r="F998" s="86" t="s">
        <v>1185</v>
      </c>
      <c r="H998" s="3">
        <f>E998+SUMIF('BR DTG TRAYEMAN'!C:C,C998,'BR DTG TRAYEMAN'!E:E)</f>
        <v>0</v>
      </c>
    </row>
    <row r="999" spans="1:8" ht="15.75" customHeight="1">
      <c r="A999" s="86" t="s">
        <v>294</v>
      </c>
      <c r="B999" s="86" t="s">
        <v>984</v>
      </c>
      <c r="C999" s="86" t="s">
        <v>294</v>
      </c>
      <c r="D999" s="86" t="s">
        <v>1057</v>
      </c>
      <c r="E999" s="87">
        <v>2</v>
      </c>
      <c r="F999" s="86" t="s">
        <v>1185</v>
      </c>
      <c r="H999" s="3">
        <f>E999+SUMIF('BR DTG TRAYEMAN'!C:C,C999,'BR DTG TRAYEMAN'!E:E)</f>
        <v>2</v>
      </c>
    </row>
    <row r="1000" spans="1:8" ht="15.75" customHeight="1">
      <c r="A1000" s="86" t="s">
        <v>1811</v>
      </c>
      <c r="B1000" s="86" t="s">
        <v>888</v>
      </c>
      <c r="C1000" s="86" t="s">
        <v>1811</v>
      </c>
      <c r="D1000" s="86" t="s">
        <v>9098</v>
      </c>
      <c r="E1000" s="87">
        <v>0</v>
      </c>
      <c r="F1000" s="86" t="s">
        <v>1185</v>
      </c>
      <c r="H1000" s="3">
        <f>E1000+SUMIF('BR DTG TRAYEMAN'!C:C,C1000,'BR DTG TRAYEMAN'!E:E)</f>
        <v>0</v>
      </c>
    </row>
    <row r="1001" spans="1:8" ht="15.75" customHeight="1">
      <c r="A1001" s="86" t="s">
        <v>3889</v>
      </c>
      <c r="B1001" s="86" t="s">
        <v>876</v>
      </c>
      <c r="C1001" s="86" t="s">
        <v>3889</v>
      </c>
      <c r="D1001" s="86" t="s">
        <v>9099</v>
      </c>
      <c r="E1001" s="87">
        <v>0</v>
      </c>
      <c r="F1001" s="86" t="s">
        <v>1185</v>
      </c>
      <c r="H1001" s="3">
        <f>E1001+SUMIF('BR DTG TRAYEMAN'!C:C,C1001,'BR DTG TRAYEMAN'!E:E)</f>
        <v>0</v>
      </c>
    </row>
    <row r="1002" spans="1:8" ht="15.75" customHeight="1">
      <c r="A1002" s="86" t="s">
        <v>295</v>
      </c>
      <c r="B1002" s="86" t="s">
        <v>898</v>
      </c>
      <c r="C1002" s="86" t="s">
        <v>295</v>
      </c>
      <c r="D1002" s="86" t="s">
        <v>1058</v>
      </c>
      <c r="E1002" s="87">
        <v>0</v>
      </c>
      <c r="F1002" s="86" t="s">
        <v>1185</v>
      </c>
      <c r="H1002" s="3">
        <f>E1002+SUMIF('BR DTG TRAYEMAN'!C:C,C1002,'BR DTG TRAYEMAN'!E:E)</f>
        <v>0</v>
      </c>
    </row>
    <row r="1003" spans="1:8" ht="15.75" customHeight="1">
      <c r="A1003" s="86" t="s">
        <v>3891</v>
      </c>
      <c r="B1003" s="86" t="s">
        <v>898</v>
      </c>
      <c r="C1003" s="86" t="s">
        <v>3891</v>
      </c>
      <c r="D1003" s="86" t="s">
        <v>3892</v>
      </c>
      <c r="E1003" s="87">
        <v>0</v>
      </c>
      <c r="F1003" s="86" t="s">
        <v>1185</v>
      </c>
      <c r="H1003" s="3">
        <f>E1003+SUMIF('BR DTG TRAYEMAN'!C:C,C1003,'BR DTG TRAYEMAN'!E:E)</f>
        <v>0</v>
      </c>
    </row>
    <row r="1004" spans="1:8" ht="15.75" customHeight="1">
      <c r="A1004" s="86" t="s">
        <v>9100</v>
      </c>
      <c r="B1004" s="86" t="s">
        <v>876</v>
      </c>
      <c r="C1004" s="86" t="s">
        <v>9100</v>
      </c>
      <c r="D1004" s="86" t="s">
        <v>9101</v>
      </c>
      <c r="E1004" s="87">
        <v>0</v>
      </c>
      <c r="F1004" s="86" t="s">
        <v>1185</v>
      </c>
      <c r="H1004" s="3">
        <f>E1004+SUMIF('BR DTG TRAYEMAN'!C:C,C1004,'BR DTG TRAYEMAN'!E:E)</f>
        <v>0</v>
      </c>
    </row>
    <row r="1005" spans="1:8" ht="15.75" customHeight="1">
      <c r="A1005" s="86" t="s">
        <v>3893</v>
      </c>
      <c r="B1005" s="86" t="s">
        <v>876</v>
      </c>
      <c r="C1005" s="86" t="s">
        <v>3893</v>
      </c>
      <c r="D1005" s="86" t="s">
        <v>9102</v>
      </c>
      <c r="E1005" s="87">
        <v>0</v>
      </c>
      <c r="F1005" s="86" t="s">
        <v>1185</v>
      </c>
      <c r="H1005" s="3">
        <f>E1005+SUMIF('BR DTG TRAYEMAN'!C:C,C1005,'BR DTG TRAYEMAN'!E:E)</f>
        <v>0</v>
      </c>
    </row>
    <row r="1006" spans="1:8" ht="15.75" customHeight="1">
      <c r="A1006" s="86" t="s">
        <v>3897</v>
      </c>
      <c r="B1006" s="86" t="s">
        <v>876</v>
      </c>
      <c r="C1006" s="86" t="s">
        <v>3897</v>
      </c>
      <c r="D1006" s="86" t="s">
        <v>3898</v>
      </c>
      <c r="E1006" s="87">
        <v>0</v>
      </c>
      <c r="F1006" s="86" t="s">
        <v>1185</v>
      </c>
      <c r="H1006" s="3">
        <f>E1006+SUMIF('BR DTG TRAYEMAN'!C:C,C1006,'BR DTG TRAYEMAN'!E:E)</f>
        <v>0</v>
      </c>
    </row>
    <row r="1007" spans="1:8" ht="15.75" customHeight="1">
      <c r="A1007" s="86" t="s">
        <v>3899</v>
      </c>
      <c r="B1007" s="86" t="s">
        <v>876</v>
      </c>
      <c r="C1007" s="86" t="s">
        <v>3899</v>
      </c>
      <c r="D1007" s="86" t="s">
        <v>3900</v>
      </c>
      <c r="E1007" s="87">
        <v>0</v>
      </c>
      <c r="F1007" s="86" t="s">
        <v>1185</v>
      </c>
      <c r="H1007" s="3">
        <f>E1007+SUMIF('BR DTG TRAYEMAN'!C:C,C1007,'BR DTG TRAYEMAN'!E:E)</f>
        <v>0</v>
      </c>
    </row>
    <row r="1008" spans="1:8" ht="15.75" customHeight="1">
      <c r="A1008" s="86" t="s">
        <v>3901</v>
      </c>
      <c r="B1008" s="86" t="s">
        <v>876</v>
      </c>
      <c r="C1008" s="86" t="s">
        <v>3901</v>
      </c>
      <c r="D1008" s="86" t="s">
        <v>3902</v>
      </c>
      <c r="E1008" s="87">
        <v>0</v>
      </c>
      <c r="F1008" s="86" t="s">
        <v>1185</v>
      </c>
      <c r="H1008" s="3">
        <f>E1008+SUMIF('BR DTG TRAYEMAN'!C:C,C1008,'BR DTG TRAYEMAN'!E:E)</f>
        <v>0</v>
      </c>
    </row>
    <row r="1009" spans="1:8" ht="15.75" customHeight="1">
      <c r="A1009" s="86" t="s">
        <v>3903</v>
      </c>
      <c r="B1009" s="86" t="s">
        <v>876</v>
      </c>
      <c r="C1009" s="86" t="s">
        <v>3903</v>
      </c>
      <c r="D1009" s="86" t="s">
        <v>3904</v>
      </c>
      <c r="E1009" s="87">
        <v>0</v>
      </c>
      <c r="F1009" s="86" t="s">
        <v>1185</v>
      </c>
      <c r="H1009" s="3">
        <f>E1009+SUMIF('BR DTG TRAYEMAN'!C:C,C1009,'BR DTG TRAYEMAN'!E:E)</f>
        <v>0</v>
      </c>
    </row>
    <row r="1010" spans="1:8" ht="15.75" customHeight="1">
      <c r="A1010" s="86" t="s">
        <v>296</v>
      </c>
      <c r="B1010" s="86" t="s">
        <v>984</v>
      </c>
      <c r="C1010" s="86" t="s">
        <v>296</v>
      </c>
      <c r="D1010" s="86" t="s">
        <v>1059</v>
      </c>
      <c r="E1010" s="87">
        <v>0</v>
      </c>
      <c r="F1010" s="86" t="s">
        <v>1185</v>
      </c>
      <c r="H1010" s="3">
        <f>E1010+SUMIF('BR DTG TRAYEMAN'!C:C,C1010,'BR DTG TRAYEMAN'!E:E)</f>
        <v>0</v>
      </c>
    </row>
    <row r="1011" spans="1:8" ht="15.75" customHeight="1">
      <c r="A1011" s="86" t="s">
        <v>9103</v>
      </c>
      <c r="B1011" s="86" t="s">
        <v>876</v>
      </c>
      <c r="C1011" s="86" t="s">
        <v>9103</v>
      </c>
      <c r="D1011" s="86" t="s">
        <v>1059</v>
      </c>
      <c r="E1011" s="87">
        <v>0</v>
      </c>
      <c r="F1011" s="86" t="s">
        <v>1185</v>
      </c>
      <c r="H1011" s="3">
        <f>E1011+SUMIF('BR DTG TRAYEMAN'!C:C,C1011,'BR DTG TRAYEMAN'!E:E)</f>
        <v>0</v>
      </c>
    </row>
    <row r="1012" spans="1:8" ht="15.75" customHeight="1">
      <c r="A1012" s="86" t="s">
        <v>3907</v>
      </c>
      <c r="B1012" s="86" t="s">
        <v>876</v>
      </c>
      <c r="C1012" s="86" t="s">
        <v>3907</v>
      </c>
      <c r="D1012" s="86" t="s">
        <v>3908</v>
      </c>
      <c r="E1012" s="87">
        <v>0</v>
      </c>
      <c r="F1012" s="86" t="s">
        <v>1185</v>
      </c>
      <c r="H1012" s="3">
        <f>E1012+SUMIF('BR DTG TRAYEMAN'!C:C,C1012,'BR DTG TRAYEMAN'!E:E)</f>
        <v>0</v>
      </c>
    </row>
    <row r="1013" spans="1:8" ht="15.75" customHeight="1">
      <c r="A1013" s="86" t="s">
        <v>3909</v>
      </c>
      <c r="B1013" s="86" t="s">
        <v>876</v>
      </c>
      <c r="C1013" s="86" t="s">
        <v>3909</v>
      </c>
      <c r="D1013" s="86" t="s">
        <v>9104</v>
      </c>
      <c r="E1013" s="87">
        <v>0</v>
      </c>
      <c r="F1013" s="86" t="s">
        <v>1185</v>
      </c>
      <c r="H1013" s="3">
        <f>E1013+SUMIF('BR DTG TRAYEMAN'!C:C,C1013,'BR DTG TRAYEMAN'!E:E)</f>
        <v>0</v>
      </c>
    </row>
    <row r="1014" spans="1:8" ht="15.75" customHeight="1">
      <c r="A1014" s="86" t="s">
        <v>3913</v>
      </c>
      <c r="B1014" s="86" t="s">
        <v>876</v>
      </c>
      <c r="C1014" s="86" t="s">
        <v>3913</v>
      </c>
      <c r="D1014" s="86" t="s">
        <v>3914</v>
      </c>
      <c r="E1014" s="87">
        <v>0</v>
      </c>
      <c r="F1014" s="86" t="s">
        <v>1185</v>
      </c>
      <c r="H1014" s="3">
        <f>E1014+SUMIF('BR DTG TRAYEMAN'!C:C,C1014,'BR DTG TRAYEMAN'!E:E)</f>
        <v>0</v>
      </c>
    </row>
    <row r="1015" spans="1:8" ht="15.75" customHeight="1">
      <c r="A1015" s="86" t="s">
        <v>3915</v>
      </c>
      <c r="B1015" s="86" t="s">
        <v>876</v>
      </c>
      <c r="C1015" s="86" t="s">
        <v>3915</v>
      </c>
      <c r="D1015" s="86" t="s">
        <v>3916</v>
      </c>
      <c r="E1015" s="87">
        <v>0</v>
      </c>
      <c r="F1015" s="86" t="s">
        <v>1185</v>
      </c>
      <c r="H1015" s="3">
        <f>E1015+SUMIF('BR DTG TRAYEMAN'!C:C,C1015,'BR DTG TRAYEMAN'!E:E)</f>
        <v>0</v>
      </c>
    </row>
    <row r="1016" spans="1:8" ht="15.75" customHeight="1">
      <c r="A1016" s="86" t="s">
        <v>1627</v>
      </c>
      <c r="B1016" s="86" t="s">
        <v>876</v>
      </c>
      <c r="C1016" s="86" t="s">
        <v>1627</v>
      </c>
      <c r="D1016" s="86" t="s">
        <v>1628</v>
      </c>
      <c r="E1016" s="87">
        <v>0</v>
      </c>
      <c r="F1016" s="86" t="s">
        <v>1185</v>
      </c>
      <c r="H1016" s="3">
        <f>E1016+SUMIF('BR DTG TRAYEMAN'!C:C,C1016,'BR DTG TRAYEMAN'!E:E)</f>
        <v>0</v>
      </c>
    </row>
    <row r="1017" spans="1:8" ht="15.75" customHeight="1">
      <c r="A1017" s="86" t="s">
        <v>9105</v>
      </c>
      <c r="B1017" s="86" t="s">
        <v>876</v>
      </c>
      <c r="C1017" s="86" t="s">
        <v>9105</v>
      </c>
      <c r="D1017" s="86" t="s">
        <v>9106</v>
      </c>
      <c r="E1017" s="87">
        <v>0</v>
      </c>
      <c r="F1017" s="86" t="s">
        <v>1185</v>
      </c>
      <c r="H1017" s="3">
        <f>E1017+SUMIF('BR DTG TRAYEMAN'!C:C,C1017,'BR DTG TRAYEMAN'!E:E)</f>
        <v>0</v>
      </c>
    </row>
    <row r="1018" spans="1:8" ht="15.75" customHeight="1">
      <c r="A1018" s="86" t="s">
        <v>3919</v>
      </c>
      <c r="B1018" s="86" t="s">
        <v>876</v>
      </c>
      <c r="C1018" s="86" t="s">
        <v>3919</v>
      </c>
      <c r="D1018" s="86" t="s">
        <v>3920</v>
      </c>
      <c r="E1018" s="87">
        <v>0</v>
      </c>
      <c r="F1018" s="86" t="s">
        <v>1185</v>
      </c>
      <c r="H1018" s="3">
        <f>E1018+SUMIF('BR DTG TRAYEMAN'!C:C,C1018,'BR DTG TRAYEMAN'!E:E)</f>
        <v>0</v>
      </c>
    </row>
    <row r="1019" spans="1:8" ht="15.75" customHeight="1">
      <c r="A1019" s="86" t="s">
        <v>3921</v>
      </c>
      <c r="B1019" s="86" t="s">
        <v>876</v>
      </c>
      <c r="C1019" s="86" t="s">
        <v>3921</v>
      </c>
      <c r="D1019" s="86" t="s">
        <v>3922</v>
      </c>
      <c r="E1019" s="87">
        <v>0</v>
      </c>
      <c r="F1019" s="86" t="s">
        <v>1185</v>
      </c>
      <c r="H1019" s="3">
        <f>E1019+SUMIF('BR DTG TRAYEMAN'!C:C,C1019,'BR DTG TRAYEMAN'!E:E)</f>
        <v>0</v>
      </c>
    </row>
    <row r="1020" spans="1:8" ht="15.75" customHeight="1">
      <c r="A1020" s="86" t="s">
        <v>3923</v>
      </c>
      <c r="B1020" s="86" t="s">
        <v>876</v>
      </c>
      <c r="C1020" s="86" t="s">
        <v>3923</v>
      </c>
      <c r="D1020" s="86" t="s">
        <v>3924</v>
      </c>
      <c r="E1020" s="87">
        <v>0</v>
      </c>
      <c r="F1020" s="86" t="s">
        <v>1185</v>
      </c>
      <c r="H1020" s="3">
        <f>E1020+SUMIF('BR DTG TRAYEMAN'!C:C,C1020,'BR DTG TRAYEMAN'!E:E)</f>
        <v>0</v>
      </c>
    </row>
    <row r="1021" spans="1:8" ht="15.75" customHeight="1">
      <c r="A1021" s="86" t="s">
        <v>3925</v>
      </c>
      <c r="B1021" s="86" t="s">
        <v>876</v>
      </c>
      <c r="C1021" s="86" t="s">
        <v>3925</v>
      </c>
      <c r="D1021" s="86" t="s">
        <v>3926</v>
      </c>
      <c r="E1021" s="87">
        <v>0</v>
      </c>
      <c r="F1021" s="86" t="s">
        <v>1185</v>
      </c>
      <c r="H1021" s="3">
        <f>E1021+SUMIF('BR DTG TRAYEMAN'!C:C,C1021,'BR DTG TRAYEMAN'!E:E)</f>
        <v>0</v>
      </c>
    </row>
    <row r="1022" spans="1:8" ht="15.75" customHeight="1">
      <c r="A1022" s="86" t="s">
        <v>3927</v>
      </c>
      <c r="B1022" s="86" t="s">
        <v>876</v>
      </c>
      <c r="C1022" s="86" t="s">
        <v>3927</v>
      </c>
      <c r="D1022" s="86" t="s">
        <v>3928</v>
      </c>
      <c r="E1022" s="87">
        <v>0</v>
      </c>
      <c r="F1022" s="86" t="s">
        <v>1185</v>
      </c>
      <c r="H1022" s="3">
        <f>E1022+SUMIF('BR DTG TRAYEMAN'!C:C,C1022,'BR DTG TRAYEMAN'!E:E)</f>
        <v>0</v>
      </c>
    </row>
    <row r="1023" spans="1:8" ht="15.75" customHeight="1">
      <c r="A1023" s="86" t="s">
        <v>9107</v>
      </c>
      <c r="B1023" s="86" t="s">
        <v>876</v>
      </c>
      <c r="C1023" s="86" t="s">
        <v>9107</v>
      </c>
      <c r="D1023" s="86" t="s">
        <v>9108</v>
      </c>
      <c r="E1023" s="87">
        <v>0</v>
      </c>
      <c r="F1023" s="86" t="s">
        <v>1185</v>
      </c>
      <c r="H1023" s="3">
        <f>E1023+SUMIF('BR DTG TRAYEMAN'!C:C,C1023,'BR DTG TRAYEMAN'!E:E)</f>
        <v>0</v>
      </c>
    </row>
    <row r="1024" spans="1:8" ht="15.75" customHeight="1">
      <c r="A1024" s="86" t="s">
        <v>9109</v>
      </c>
      <c r="B1024" s="86" t="s">
        <v>876</v>
      </c>
      <c r="C1024" s="86" t="s">
        <v>9109</v>
      </c>
      <c r="D1024" s="86" t="s">
        <v>9110</v>
      </c>
      <c r="E1024" s="87">
        <v>0</v>
      </c>
      <c r="F1024" s="86" t="s">
        <v>1185</v>
      </c>
      <c r="H1024" s="3">
        <f>E1024+SUMIF('BR DTG TRAYEMAN'!C:C,C1024,'BR DTG TRAYEMAN'!E:E)</f>
        <v>0</v>
      </c>
    </row>
    <row r="1025" spans="1:8" ht="15.75" customHeight="1">
      <c r="A1025" s="86" t="s">
        <v>3929</v>
      </c>
      <c r="B1025" s="86" t="s">
        <v>876</v>
      </c>
      <c r="C1025" s="86" t="s">
        <v>3929</v>
      </c>
      <c r="D1025" s="86" t="s">
        <v>3930</v>
      </c>
      <c r="E1025" s="87">
        <v>0</v>
      </c>
      <c r="F1025" s="86" t="s">
        <v>1185</v>
      </c>
      <c r="H1025" s="3">
        <f>E1025+SUMIF('BR DTG TRAYEMAN'!C:C,C1025,'BR DTG TRAYEMAN'!E:E)</f>
        <v>0</v>
      </c>
    </row>
    <row r="1026" spans="1:8" ht="15.75" customHeight="1">
      <c r="A1026" s="86" t="s">
        <v>3931</v>
      </c>
      <c r="B1026" s="86" t="s">
        <v>876</v>
      </c>
      <c r="C1026" s="86" t="s">
        <v>3931</v>
      </c>
      <c r="D1026" s="86" t="s">
        <v>3932</v>
      </c>
      <c r="E1026" s="87">
        <v>0</v>
      </c>
      <c r="F1026" s="86" t="s">
        <v>1185</v>
      </c>
      <c r="H1026" s="3">
        <f>E1026+SUMIF('BR DTG TRAYEMAN'!C:C,C1026,'BR DTG TRAYEMAN'!E:E)</f>
        <v>0</v>
      </c>
    </row>
    <row r="1027" spans="1:8" ht="15.75" customHeight="1">
      <c r="A1027" s="86" t="s">
        <v>3935</v>
      </c>
      <c r="B1027" s="86" t="s">
        <v>876</v>
      </c>
      <c r="C1027" s="86" t="s">
        <v>3935</v>
      </c>
      <c r="D1027" s="86" t="s">
        <v>3936</v>
      </c>
      <c r="E1027" s="87">
        <v>0</v>
      </c>
      <c r="F1027" s="86" t="s">
        <v>1185</v>
      </c>
      <c r="H1027" s="3">
        <f>E1027+SUMIF('BR DTG TRAYEMAN'!C:C,C1027,'BR DTG TRAYEMAN'!E:E)</f>
        <v>0</v>
      </c>
    </row>
    <row r="1028" spans="1:8" ht="15.75" customHeight="1">
      <c r="A1028" s="86" t="s">
        <v>9111</v>
      </c>
      <c r="B1028" s="86" t="s">
        <v>876</v>
      </c>
      <c r="C1028" s="86" t="s">
        <v>9111</v>
      </c>
      <c r="D1028" s="86" t="s">
        <v>9112</v>
      </c>
      <c r="E1028" s="87">
        <v>0</v>
      </c>
      <c r="F1028" s="86" t="s">
        <v>1185</v>
      </c>
      <c r="H1028" s="3">
        <f>E1028+SUMIF('BR DTG TRAYEMAN'!C:C,C1028,'BR DTG TRAYEMAN'!E:E)</f>
        <v>0</v>
      </c>
    </row>
    <row r="1029" spans="1:8" ht="15.75" customHeight="1">
      <c r="A1029" s="86" t="s">
        <v>529</v>
      </c>
      <c r="B1029" s="86" t="s">
        <v>876</v>
      </c>
      <c r="C1029" s="86" t="s">
        <v>529</v>
      </c>
      <c r="D1029" s="86" t="s">
        <v>9113</v>
      </c>
      <c r="E1029" s="87">
        <v>0</v>
      </c>
      <c r="F1029" s="86" t="s">
        <v>1185</v>
      </c>
      <c r="H1029" s="3">
        <f>E1029+SUMIF('BR DTG TRAYEMAN'!C:C,C1029,'BR DTG TRAYEMAN'!E:E)</f>
        <v>0</v>
      </c>
    </row>
    <row r="1030" spans="1:8" ht="15.75" customHeight="1">
      <c r="A1030" s="86" t="s">
        <v>3943</v>
      </c>
      <c r="B1030" s="86" t="s">
        <v>876</v>
      </c>
      <c r="C1030" s="86" t="s">
        <v>3943</v>
      </c>
      <c r="D1030" s="86" t="s">
        <v>9114</v>
      </c>
      <c r="E1030" s="87">
        <v>0</v>
      </c>
      <c r="F1030" s="86" t="s">
        <v>1185</v>
      </c>
      <c r="H1030" s="3">
        <f>E1030+SUMIF('BR DTG TRAYEMAN'!C:C,C1030,'BR DTG TRAYEMAN'!E:E)</f>
        <v>0</v>
      </c>
    </row>
    <row r="1031" spans="1:8" ht="15.75" customHeight="1">
      <c r="A1031" s="86" t="s">
        <v>1998</v>
      </c>
      <c r="B1031" s="86" t="s">
        <v>876</v>
      </c>
      <c r="C1031" s="86" t="s">
        <v>1998</v>
      </c>
      <c r="D1031" s="86" t="s">
        <v>1999</v>
      </c>
      <c r="E1031" s="87">
        <v>0</v>
      </c>
      <c r="F1031" s="86" t="s">
        <v>1185</v>
      </c>
      <c r="H1031" s="3">
        <f>E1031+SUMIF('BR DTG TRAYEMAN'!C:C,C1031,'BR DTG TRAYEMAN'!E:E)</f>
        <v>0</v>
      </c>
    </row>
    <row r="1032" spans="1:8" ht="15.75" customHeight="1">
      <c r="A1032" s="86" t="s">
        <v>9115</v>
      </c>
      <c r="B1032" s="86" t="s">
        <v>876</v>
      </c>
      <c r="C1032" s="86" t="s">
        <v>9115</v>
      </c>
      <c r="D1032" s="86" t="s">
        <v>9116</v>
      </c>
      <c r="E1032" s="87">
        <v>0</v>
      </c>
      <c r="F1032" s="86" t="s">
        <v>1185</v>
      </c>
      <c r="H1032" s="3">
        <f>E1032+SUMIF('BR DTG TRAYEMAN'!C:C,C1032,'BR DTG TRAYEMAN'!E:E)</f>
        <v>0</v>
      </c>
    </row>
    <row r="1033" spans="1:8" ht="15.75" customHeight="1">
      <c r="A1033" s="86" t="s">
        <v>3948</v>
      </c>
      <c r="B1033" s="86" t="s">
        <v>876</v>
      </c>
      <c r="C1033" s="86" t="s">
        <v>3948</v>
      </c>
      <c r="D1033" s="86" t="s">
        <v>9117</v>
      </c>
      <c r="E1033" s="87">
        <v>0</v>
      </c>
      <c r="F1033" s="86" t="s">
        <v>1185</v>
      </c>
      <c r="H1033" s="3">
        <f>E1033+SUMIF('BR DTG TRAYEMAN'!C:C,C1033,'BR DTG TRAYEMAN'!E:E)</f>
        <v>0</v>
      </c>
    </row>
    <row r="1034" spans="1:8" ht="15.75" customHeight="1">
      <c r="A1034" s="86" t="s">
        <v>3950</v>
      </c>
      <c r="B1034" s="86" t="s">
        <v>876</v>
      </c>
      <c r="C1034" s="86" t="s">
        <v>3950</v>
      </c>
      <c r="D1034" s="86" t="s">
        <v>9118</v>
      </c>
      <c r="E1034" s="87">
        <v>0</v>
      </c>
      <c r="F1034" s="86" t="s">
        <v>1185</v>
      </c>
      <c r="H1034" s="3">
        <f>E1034+SUMIF('BR DTG TRAYEMAN'!C:C,C1034,'BR DTG TRAYEMAN'!E:E)</f>
        <v>0</v>
      </c>
    </row>
    <row r="1035" spans="1:8" ht="15.75" customHeight="1">
      <c r="A1035" s="86" t="s">
        <v>9119</v>
      </c>
      <c r="B1035" s="86" t="s">
        <v>876</v>
      </c>
      <c r="C1035" s="86" t="s">
        <v>9119</v>
      </c>
      <c r="D1035" s="86" t="s">
        <v>9120</v>
      </c>
      <c r="E1035" s="87">
        <v>0</v>
      </c>
      <c r="F1035" s="86" t="s">
        <v>1185</v>
      </c>
      <c r="H1035" s="3">
        <f>E1035+SUMIF('BR DTG TRAYEMAN'!C:C,C1035,'BR DTG TRAYEMAN'!E:E)</f>
        <v>0</v>
      </c>
    </row>
    <row r="1036" spans="1:8" ht="15.75" customHeight="1">
      <c r="A1036" s="86" t="s">
        <v>9121</v>
      </c>
      <c r="B1036" s="86" t="s">
        <v>876</v>
      </c>
      <c r="C1036" s="86" t="s">
        <v>9121</v>
      </c>
      <c r="D1036" s="86" t="s">
        <v>9122</v>
      </c>
      <c r="E1036" s="87">
        <v>0</v>
      </c>
      <c r="F1036" s="86" t="s">
        <v>1185</v>
      </c>
      <c r="H1036" s="3">
        <f>E1036+SUMIF('BR DTG TRAYEMAN'!C:C,C1036,'BR DTG TRAYEMAN'!E:E)</f>
        <v>0</v>
      </c>
    </row>
    <row r="1037" spans="1:8" ht="15.75" customHeight="1">
      <c r="A1037" s="86" t="s">
        <v>504</v>
      </c>
      <c r="B1037" s="86" t="s">
        <v>884</v>
      </c>
      <c r="C1037" s="86" t="s">
        <v>504</v>
      </c>
      <c r="D1037" s="86" t="s">
        <v>1060</v>
      </c>
      <c r="E1037" s="87">
        <v>0</v>
      </c>
      <c r="F1037" s="86" t="s">
        <v>1185</v>
      </c>
      <c r="H1037" s="3">
        <f>E1037+SUMIF('BR DTG TRAYEMAN'!C:C,C1037,'BR DTG TRAYEMAN'!E:E)</f>
        <v>0</v>
      </c>
    </row>
    <row r="1038" spans="1:8" ht="15.75" customHeight="1">
      <c r="A1038" s="86" t="s">
        <v>9123</v>
      </c>
      <c r="B1038" s="86" t="s">
        <v>876</v>
      </c>
      <c r="C1038" s="86" t="s">
        <v>9123</v>
      </c>
      <c r="D1038" s="86" t="s">
        <v>9124</v>
      </c>
      <c r="E1038" s="87">
        <v>0</v>
      </c>
      <c r="F1038" s="86" t="s">
        <v>1185</v>
      </c>
      <c r="H1038" s="3">
        <f>E1038+SUMIF('BR DTG TRAYEMAN'!C:C,C1038,'BR DTG TRAYEMAN'!E:E)</f>
        <v>0</v>
      </c>
    </row>
    <row r="1039" spans="1:8" ht="15.75" customHeight="1">
      <c r="A1039" s="86" t="s">
        <v>3960</v>
      </c>
      <c r="B1039" s="86" t="s">
        <v>876</v>
      </c>
      <c r="C1039" s="86" t="s">
        <v>3960</v>
      </c>
      <c r="D1039" s="86" t="s">
        <v>3961</v>
      </c>
      <c r="E1039" s="87">
        <v>0</v>
      </c>
      <c r="F1039" s="86" t="s">
        <v>1185</v>
      </c>
      <c r="H1039" s="3">
        <f>E1039+SUMIF('BR DTG TRAYEMAN'!C:C,C1039,'BR DTG TRAYEMAN'!E:E)</f>
        <v>0</v>
      </c>
    </row>
    <row r="1040" spans="1:8" ht="15.75" customHeight="1">
      <c r="A1040" s="86" t="s">
        <v>672</v>
      </c>
      <c r="B1040" s="86" t="s">
        <v>884</v>
      </c>
      <c r="C1040" s="86" t="s">
        <v>672</v>
      </c>
      <c r="D1040" s="86" t="s">
        <v>1061</v>
      </c>
      <c r="E1040" s="87">
        <v>0</v>
      </c>
      <c r="F1040" s="86" t="s">
        <v>1185</v>
      </c>
      <c r="H1040" s="3">
        <f>E1040+SUMIF('BR DTG TRAYEMAN'!C:C,C1040,'BR DTG TRAYEMAN'!E:E)</f>
        <v>0</v>
      </c>
    </row>
    <row r="1041" spans="1:8" ht="15.75" customHeight="1">
      <c r="A1041" s="86" t="s">
        <v>505</v>
      </c>
      <c r="B1041" s="86" t="s">
        <v>884</v>
      </c>
      <c r="C1041" s="86" t="s">
        <v>505</v>
      </c>
      <c r="D1041" s="86" t="s">
        <v>9125</v>
      </c>
      <c r="E1041" s="87">
        <v>0</v>
      </c>
      <c r="F1041" s="86" t="s">
        <v>1185</v>
      </c>
      <c r="H1041" s="3">
        <f>E1041+SUMIF('BR DTG TRAYEMAN'!C:C,C1041,'BR DTG TRAYEMAN'!E:E)</f>
        <v>0</v>
      </c>
    </row>
    <row r="1042" spans="1:8" ht="15.75" customHeight="1">
      <c r="A1042" s="86" t="s">
        <v>1634</v>
      </c>
      <c r="B1042" s="86" t="s">
        <v>884</v>
      </c>
      <c r="C1042" s="86" t="s">
        <v>1634</v>
      </c>
      <c r="D1042" s="86" t="s">
        <v>1693</v>
      </c>
      <c r="E1042" s="87">
        <v>0</v>
      </c>
      <c r="F1042" s="86" t="s">
        <v>1185</v>
      </c>
      <c r="H1042" s="3">
        <f>E1042+SUMIF('BR DTG TRAYEMAN'!C:C,C1042,'BR DTG TRAYEMAN'!E:E)</f>
        <v>0</v>
      </c>
    </row>
    <row r="1043" spans="1:8" ht="15.75" customHeight="1">
      <c r="A1043" s="86" t="s">
        <v>297</v>
      </c>
      <c r="B1043" s="86" t="s">
        <v>884</v>
      </c>
      <c r="C1043" s="86" t="s">
        <v>297</v>
      </c>
      <c r="D1043" s="86" t="s">
        <v>1063</v>
      </c>
      <c r="E1043" s="87">
        <v>0</v>
      </c>
      <c r="F1043" s="86" t="s">
        <v>1185</v>
      </c>
      <c r="H1043" s="3">
        <f>E1043+SUMIF('BR DTG TRAYEMAN'!C:C,C1043,'BR DTG TRAYEMAN'!E:E)</f>
        <v>0</v>
      </c>
    </row>
    <row r="1044" spans="1:8" ht="15.75" customHeight="1">
      <c r="A1044" s="86" t="s">
        <v>1813</v>
      </c>
      <c r="B1044" s="86" t="s">
        <v>876</v>
      </c>
      <c r="C1044" s="86" t="s">
        <v>1813</v>
      </c>
      <c r="D1044" s="86" t="s">
        <v>9126</v>
      </c>
      <c r="E1044" s="87">
        <v>0</v>
      </c>
      <c r="F1044" s="86" t="s">
        <v>1185</v>
      </c>
      <c r="H1044" s="3">
        <f>E1044+SUMIF('BR DTG TRAYEMAN'!C:C,C1044,'BR DTG TRAYEMAN'!E:E)</f>
        <v>0</v>
      </c>
    </row>
    <row r="1045" spans="1:8" ht="15.75" customHeight="1">
      <c r="A1045" s="86" t="s">
        <v>3968</v>
      </c>
      <c r="B1045" s="86" t="s">
        <v>876</v>
      </c>
      <c r="C1045" s="86" t="s">
        <v>3968</v>
      </c>
      <c r="D1045" s="86" t="s">
        <v>9127</v>
      </c>
      <c r="E1045" s="87">
        <v>0</v>
      </c>
      <c r="F1045" s="86" t="s">
        <v>1185</v>
      </c>
      <c r="H1045" s="3">
        <f>E1045+SUMIF('BR DTG TRAYEMAN'!C:C,C1045,'BR DTG TRAYEMAN'!E:E)</f>
        <v>0</v>
      </c>
    </row>
    <row r="1046" spans="1:8" ht="15.75" customHeight="1">
      <c r="A1046" s="86" t="s">
        <v>506</v>
      </c>
      <c r="B1046" s="86" t="s">
        <v>876</v>
      </c>
      <c r="C1046" s="86" t="s">
        <v>506</v>
      </c>
      <c r="D1046" s="86" t="s">
        <v>1064</v>
      </c>
      <c r="E1046" s="87">
        <v>0</v>
      </c>
      <c r="F1046" s="86" t="s">
        <v>1185</v>
      </c>
      <c r="H1046" s="3">
        <f>E1046+SUMIF('BR DTG TRAYEMAN'!C:C,C1046,'BR DTG TRAYEMAN'!E:E)</f>
        <v>0</v>
      </c>
    </row>
    <row r="1047" spans="1:8" ht="15.75" customHeight="1">
      <c r="A1047" s="86" t="s">
        <v>507</v>
      </c>
      <c r="B1047" s="86" t="s">
        <v>884</v>
      </c>
      <c r="C1047" s="86" t="s">
        <v>507</v>
      </c>
      <c r="D1047" s="86" t="s">
        <v>1065</v>
      </c>
      <c r="E1047" s="87">
        <v>0</v>
      </c>
      <c r="F1047" s="86" t="s">
        <v>1185</v>
      </c>
      <c r="H1047" s="3">
        <f>E1047+SUMIF('BR DTG TRAYEMAN'!C:C,C1047,'BR DTG TRAYEMAN'!E:E)</f>
        <v>0</v>
      </c>
    </row>
    <row r="1048" spans="1:8" ht="15.75" customHeight="1">
      <c r="A1048" s="86" t="s">
        <v>298</v>
      </c>
      <c r="B1048" s="86" t="s">
        <v>884</v>
      </c>
      <c r="C1048" s="86" t="s">
        <v>298</v>
      </c>
      <c r="D1048" s="86" t="s">
        <v>1066</v>
      </c>
      <c r="E1048" s="87">
        <v>0</v>
      </c>
      <c r="F1048" s="86" t="s">
        <v>1185</v>
      </c>
      <c r="H1048" s="3">
        <f>E1048+SUMIF('BR DTG TRAYEMAN'!C:C,C1048,'BR DTG TRAYEMAN'!E:E)</f>
        <v>0</v>
      </c>
    </row>
    <row r="1049" spans="1:8" ht="15.75" customHeight="1">
      <c r="A1049" s="86" t="s">
        <v>299</v>
      </c>
      <c r="B1049" s="86" t="s">
        <v>884</v>
      </c>
      <c r="C1049" s="86" t="s">
        <v>299</v>
      </c>
      <c r="D1049" s="86" t="s">
        <v>1360</v>
      </c>
      <c r="E1049" s="87">
        <v>0</v>
      </c>
      <c r="F1049" s="86" t="s">
        <v>1185</v>
      </c>
      <c r="H1049" s="3">
        <f>E1049+SUMIF('BR DTG TRAYEMAN'!C:C,C1049,'BR DTG TRAYEMAN'!E:E)</f>
        <v>0</v>
      </c>
    </row>
    <row r="1050" spans="1:8" ht="15.75" customHeight="1">
      <c r="A1050" s="86" t="s">
        <v>3970</v>
      </c>
      <c r="B1050" s="86" t="s">
        <v>876</v>
      </c>
      <c r="C1050" s="86" t="s">
        <v>3970</v>
      </c>
      <c r="D1050" s="86" t="s">
        <v>3971</v>
      </c>
      <c r="E1050" s="87">
        <v>0</v>
      </c>
      <c r="F1050" s="86" t="s">
        <v>1185</v>
      </c>
      <c r="H1050" s="3">
        <f>E1050+SUMIF('BR DTG TRAYEMAN'!C:C,C1050,'BR DTG TRAYEMAN'!E:E)</f>
        <v>0</v>
      </c>
    </row>
    <row r="1051" spans="1:8" ht="15.75" customHeight="1">
      <c r="A1051" s="86" t="s">
        <v>300</v>
      </c>
      <c r="B1051" s="86" t="s">
        <v>884</v>
      </c>
      <c r="C1051" s="86" t="s">
        <v>300</v>
      </c>
      <c r="D1051" s="86" t="s">
        <v>1068</v>
      </c>
      <c r="E1051" s="87">
        <v>0</v>
      </c>
      <c r="F1051" s="86" t="s">
        <v>1185</v>
      </c>
      <c r="H1051" s="3">
        <f>E1051+SUMIF('BR DTG TRAYEMAN'!C:C,C1051,'BR DTG TRAYEMAN'!E:E)</f>
        <v>0</v>
      </c>
    </row>
    <row r="1052" spans="1:8" ht="15.75" customHeight="1">
      <c r="A1052" s="86" t="s">
        <v>1497</v>
      </c>
      <c r="B1052" s="86" t="s">
        <v>876</v>
      </c>
      <c r="C1052" s="86" t="s">
        <v>1497</v>
      </c>
      <c r="D1052" s="86" t="s">
        <v>9128</v>
      </c>
      <c r="E1052" s="87">
        <v>0</v>
      </c>
      <c r="F1052" s="86" t="s">
        <v>1185</v>
      </c>
      <c r="H1052" s="3">
        <f>E1052+SUMIF('BR DTG TRAYEMAN'!C:C,C1052,'BR DTG TRAYEMAN'!E:E)</f>
        <v>0</v>
      </c>
    </row>
    <row r="1053" spans="1:8" ht="15.75" customHeight="1">
      <c r="A1053" s="86" t="s">
        <v>673</v>
      </c>
      <c r="B1053" s="86" t="s">
        <v>884</v>
      </c>
      <c r="C1053" s="86" t="s">
        <v>673</v>
      </c>
      <c r="D1053" s="86" t="s">
        <v>1068</v>
      </c>
      <c r="E1053" s="87">
        <v>0</v>
      </c>
      <c r="F1053" s="86" t="s">
        <v>1185</v>
      </c>
      <c r="H1053" s="3">
        <f>E1053+SUMIF('BR DTG TRAYEMAN'!C:C,C1053,'BR DTG TRAYEMAN'!E:E)</f>
        <v>0</v>
      </c>
    </row>
    <row r="1054" spans="1:8" ht="15.75" customHeight="1">
      <c r="A1054" s="86" t="s">
        <v>1438</v>
      </c>
      <c r="B1054" s="86" t="s">
        <v>884</v>
      </c>
      <c r="C1054" s="86" t="s">
        <v>1438</v>
      </c>
      <c r="D1054" s="86" t="s">
        <v>1439</v>
      </c>
      <c r="E1054" s="87">
        <v>0</v>
      </c>
      <c r="F1054" s="86" t="s">
        <v>1185</v>
      </c>
      <c r="H1054" s="3">
        <f>E1054+SUMIF('BR DTG TRAYEMAN'!C:C,C1054,'BR DTG TRAYEMAN'!E:E)</f>
        <v>0</v>
      </c>
    </row>
    <row r="1055" spans="1:8" ht="15.75" customHeight="1">
      <c r="A1055" s="86" t="s">
        <v>301</v>
      </c>
      <c r="B1055" s="86" t="s">
        <v>984</v>
      </c>
      <c r="C1055" s="86" t="s">
        <v>301</v>
      </c>
      <c r="D1055" s="86" t="s">
        <v>1069</v>
      </c>
      <c r="E1055" s="87">
        <v>0</v>
      </c>
      <c r="F1055" s="86" t="s">
        <v>1185</v>
      </c>
      <c r="H1055" s="3">
        <f>E1055+SUMIF('BR DTG TRAYEMAN'!C:C,C1055,'BR DTG TRAYEMAN'!E:E)</f>
        <v>0</v>
      </c>
    </row>
    <row r="1056" spans="1:8" ht="15.75" customHeight="1">
      <c r="A1056" s="86" t="s">
        <v>302</v>
      </c>
      <c r="B1056" s="86" t="s">
        <v>984</v>
      </c>
      <c r="C1056" s="86" t="s">
        <v>302</v>
      </c>
      <c r="D1056" s="86" t="s">
        <v>1069</v>
      </c>
      <c r="E1056" s="87">
        <v>2</v>
      </c>
      <c r="F1056" s="86" t="s">
        <v>1185</v>
      </c>
      <c r="H1056" s="3">
        <f>E1056+SUMIF('BR DTG TRAYEMAN'!C:C,C1056,'BR DTG TRAYEMAN'!E:E)</f>
        <v>2</v>
      </c>
    </row>
    <row r="1057" spans="1:8" ht="15.75" customHeight="1">
      <c r="A1057" s="86" t="s">
        <v>3972</v>
      </c>
      <c r="B1057" s="86" t="s">
        <v>876</v>
      </c>
      <c r="C1057" s="86" t="s">
        <v>3972</v>
      </c>
      <c r="D1057" s="86" t="s">
        <v>3973</v>
      </c>
      <c r="E1057" s="87">
        <v>0</v>
      </c>
      <c r="F1057" s="86" t="s">
        <v>1185</v>
      </c>
      <c r="H1057" s="3">
        <f>E1057+SUMIF('BR DTG TRAYEMAN'!C:C,C1057,'BR DTG TRAYEMAN'!E:E)</f>
        <v>0</v>
      </c>
    </row>
    <row r="1058" spans="1:8" ht="15.75" customHeight="1">
      <c r="A1058" s="86" t="s">
        <v>3974</v>
      </c>
      <c r="B1058" s="86" t="s">
        <v>876</v>
      </c>
      <c r="C1058" s="86" t="s">
        <v>3974</v>
      </c>
      <c r="D1058" s="86" t="s">
        <v>3975</v>
      </c>
      <c r="E1058" s="87">
        <v>0</v>
      </c>
      <c r="F1058" s="86" t="s">
        <v>1185</v>
      </c>
      <c r="H1058" s="3">
        <f>E1058+SUMIF('BR DTG TRAYEMAN'!C:C,C1058,'BR DTG TRAYEMAN'!E:E)</f>
        <v>0</v>
      </c>
    </row>
    <row r="1059" spans="1:8" ht="15.75" customHeight="1">
      <c r="A1059" s="86" t="s">
        <v>3976</v>
      </c>
      <c r="B1059" s="86" t="s">
        <v>876</v>
      </c>
      <c r="C1059" s="86" t="s">
        <v>3976</v>
      </c>
      <c r="D1059" s="86" t="s">
        <v>3977</v>
      </c>
      <c r="E1059" s="87">
        <v>0</v>
      </c>
      <c r="F1059" s="86" t="s">
        <v>1185</v>
      </c>
      <c r="H1059" s="3">
        <f>E1059+SUMIF('BR DTG TRAYEMAN'!C:C,C1059,'BR DTG TRAYEMAN'!E:E)</f>
        <v>0</v>
      </c>
    </row>
    <row r="1060" spans="1:8" ht="15.75" customHeight="1">
      <c r="A1060" s="86" t="s">
        <v>3978</v>
      </c>
      <c r="B1060" s="86" t="s">
        <v>876</v>
      </c>
      <c r="C1060" s="86" t="s">
        <v>3978</v>
      </c>
      <c r="D1060" s="86" t="s">
        <v>3979</v>
      </c>
      <c r="E1060" s="87">
        <v>0</v>
      </c>
      <c r="F1060" s="86" t="s">
        <v>1185</v>
      </c>
      <c r="H1060" s="3">
        <f>E1060+SUMIF('BR DTG TRAYEMAN'!C:C,C1060,'BR DTG TRAYEMAN'!E:E)</f>
        <v>0</v>
      </c>
    </row>
    <row r="1061" spans="1:8" ht="15.75" customHeight="1">
      <c r="A1061" s="86" t="s">
        <v>9129</v>
      </c>
      <c r="B1061" s="86" t="s">
        <v>876</v>
      </c>
      <c r="C1061" s="86" t="s">
        <v>9129</v>
      </c>
      <c r="D1061" s="86" t="s">
        <v>9130</v>
      </c>
      <c r="E1061" s="87">
        <v>0</v>
      </c>
      <c r="F1061" s="86" t="s">
        <v>1185</v>
      </c>
      <c r="H1061" s="3">
        <f>E1061+SUMIF('BR DTG TRAYEMAN'!C:C,C1061,'BR DTG TRAYEMAN'!E:E)</f>
        <v>0</v>
      </c>
    </row>
    <row r="1062" spans="1:8" ht="15.75" customHeight="1">
      <c r="A1062" s="86" t="s">
        <v>3980</v>
      </c>
      <c r="B1062" s="86" t="s">
        <v>876</v>
      </c>
      <c r="C1062" s="86" t="s">
        <v>3980</v>
      </c>
      <c r="D1062" s="86" t="s">
        <v>3981</v>
      </c>
      <c r="E1062" s="87">
        <v>0</v>
      </c>
      <c r="F1062" s="86" t="s">
        <v>1185</v>
      </c>
      <c r="H1062" s="3">
        <f>E1062+SUMIF('BR DTG TRAYEMAN'!C:C,C1062,'BR DTG TRAYEMAN'!E:E)</f>
        <v>0</v>
      </c>
    </row>
    <row r="1063" spans="1:8" ht="15.75" customHeight="1">
      <c r="A1063" s="86" t="s">
        <v>3982</v>
      </c>
      <c r="B1063" s="86" t="s">
        <v>876</v>
      </c>
      <c r="C1063" s="86" t="s">
        <v>3982</v>
      </c>
      <c r="D1063" s="86" t="s">
        <v>3983</v>
      </c>
      <c r="E1063" s="87">
        <v>0</v>
      </c>
      <c r="F1063" s="86" t="s">
        <v>1185</v>
      </c>
      <c r="H1063" s="3">
        <f>E1063+SUMIF('BR DTG TRAYEMAN'!C:C,C1063,'BR DTG TRAYEMAN'!E:E)</f>
        <v>0</v>
      </c>
    </row>
    <row r="1064" spans="1:8" ht="15.75" customHeight="1">
      <c r="A1064" s="86" t="s">
        <v>3984</v>
      </c>
      <c r="B1064" s="86" t="s">
        <v>876</v>
      </c>
      <c r="C1064" s="86" t="s">
        <v>3984</v>
      </c>
      <c r="D1064" s="86" t="s">
        <v>3981</v>
      </c>
      <c r="E1064" s="87">
        <v>0</v>
      </c>
      <c r="F1064" s="86" t="s">
        <v>1185</v>
      </c>
      <c r="H1064" s="3">
        <f>E1064+SUMIF('BR DTG TRAYEMAN'!C:C,C1064,'BR DTG TRAYEMAN'!E:E)</f>
        <v>0</v>
      </c>
    </row>
    <row r="1065" spans="1:8" ht="15.75" customHeight="1">
      <c r="A1065" s="86" t="s">
        <v>3985</v>
      </c>
      <c r="B1065" s="86" t="s">
        <v>876</v>
      </c>
      <c r="C1065" s="86" t="s">
        <v>3985</v>
      </c>
      <c r="D1065" s="86" t="s">
        <v>3983</v>
      </c>
      <c r="E1065" s="87">
        <v>0</v>
      </c>
      <c r="F1065" s="86" t="s">
        <v>1185</v>
      </c>
      <c r="H1065" s="3">
        <f>E1065+SUMIF('BR DTG TRAYEMAN'!C:C,C1065,'BR DTG TRAYEMAN'!E:E)</f>
        <v>0</v>
      </c>
    </row>
    <row r="1066" spans="1:8" ht="15.75" customHeight="1">
      <c r="A1066" s="86" t="s">
        <v>3986</v>
      </c>
      <c r="B1066" s="86" t="s">
        <v>876</v>
      </c>
      <c r="C1066" s="86" t="s">
        <v>3986</v>
      </c>
      <c r="D1066" s="86" t="s">
        <v>3987</v>
      </c>
      <c r="E1066" s="87">
        <v>0</v>
      </c>
      <c r="F1066" s="86" t="s">
        <v>1185</v>
      </c>
      <c r="H1066" s="3">
        <f>E1066+SUMIF('BR DTG TRAYEMAN'!C:C,C1066,'BR DTG TRAYEMAN'!E:E)</f>
        <v>0</v>
      </c>
    </row>
    <row r="1067" spans="1:8" ht="15.75" customHeight="1">
      <c r="A1067" s="86" t="s">
        <v>3988</v>
      </c>
      <c r="B1067" s="86" t="s">
        <v>876</v>
      </c>
      <c r="C1067" s="86" t="s">
        <v>3988</v>
      </c>
      <c r="D1067" s="86" t="s">
        <v>3983</v>
      </c>
      <c r="E1067" s="87">
        <v>0</v>
      </c>
      <c r="F1067" s="86" t="s">
        <v>1185</v>
      </c>
      <c r="H1067" s="3">
        <f>E1067+SUMIF('BR DTG TRAYEMAN'!C:C,C1067,'BR DTG TRAYEMAN'!E:E)</f>
        <v>0</v>
      </c>
    </row>
    <row r="1068" spans="1:8" ht="15.75" customHeight="1">
      <c r="A1068" s="86" t="s">
        <v>3989</v>
      </c>
      <c r="B1068" s="86" t="s">
        <v>876</v>
      </c>
      <c r="C1068" s="86" t="s">
        <v>3989</v>
      </c>
      <c r="D1068" s="86" t="s">
        <v>3981</v>
      </c>
      <c r="E1068" s="87">
        <v>0</v>
      </c>
      <c r="F1068" s="86" t="s">
        <v>1185</v>
      </c>
      <c r="H1068" s="3">
        <f>E1068+SUMIF('BR DTG TRAYEMAN'!C:C,C1068,'BR DTG TRAYEMAN'!E:E)</f>
        <v>0</v>
      </c>
    </row>
    <row r="1069" spans="1:8" ht="15.75" customHeight="1">
      <c r="A1069" s="86" t="s">
        <v>9131</v>
      </c>
      <c r="B1069" s="86" t="s">
        <v>876</v>
      </c>
      <c r="C1069" s="86" t="s">
        <v>9131</v>
      </c>
      <c r="D1069" s="86" t="s">
        <v>9132</v>
      </c>
      <c r="E1069" s="87">
        <v>0</v>
      </c>
      <c r="F1069" s="86" t="s">
        <v>1185</v>
      </c>
      <c r="H1069" s="3">
        <f>E1069+SUMIF('BR DTG TRAYEMAN'!C:C,C1069,'BR DTG TRAYEMAN'!E:E)</f>
        <v>0</v>
      </c>
    </row>
    <row r="1070" spans="1:8" ht="15.75" customHeight="1">
      <c r="A1070" s="86" t="s">
        <v>3990</v>
      </c>
      <c r="B1070" s="86" t="s">
        <v>876</v>
      </c>
      <c r="C1070" s="86" t="s">
        <v>3990</v>
      </c>
      <c r="D1070" s="86" t="s">
        <v>3991</v>
      </c>
      <c r="E1070" s="87">
        <v>0</v>
      </c>
      <c r="F1070" s="86" t="s">
        <v>1185</v>
      </c>
      <c r="H1070" s="3">
        <f>E1070+SUMIF('BR DTG TRAYEMAN'!C:C,C1070,'BR DTG TRAYEMAN'!E:E)</f>
        <v>0</v>
      </c>
    </row>
    <row r="1071" spans="1:8" ht="15.75" customHeight="1">
      <c r="A1071" s="86" t="s">
        <v>3992</v>
      </c>
      <c r="B1071" s="86" t="s">
        <v>876</v>
      </c>
      <c r="C1071" s="86" t="s">
        <v>3992</v>
      </c>
      <c r="D1071" s="86" t="s">
        <v>3993</v>
      </c>
      <c r="E1071" s="87">
        <v>0</v>
      </c>
      <c r="F1071" s="86" t="s">
        <v>1185</v>
      </c>
      <c r="H1071" s="3">
        <f>E1071+SUMIF('BR DTG TRAYEMAN'!C:C,C1071,'BR DTG TRAYEMAN'!E:E)</f>
        <v>0</v>
      </c>
    </row>
    <row r="1072" spans="1:8" ht="15.75" customHeight="1">
      <c r="A1072" s="86" t="s">
        <v>3994</v>
      </c>
      <c r="B1072" s="86" t="s">
        <v>876</v>
      </c>
      <c r="C1072" s="86" t="s">
        <v>3994</v>
      </c>
      <c r="D1072" s="86" t="s">
        <v>9133</v>
      </c>
      <c r="E1072" s="87">
        <v>0</v>
      </c>
      <c r="F1072" s="86" t="s">
        <v>1185</v>
      </c>
      <c r="H1072" s="3">
        <f>E1072+SUMIF('BR DTG TRAYEMAN'!C:C,C1072,'BR DTG TRAYEMAN'!E:E)</f>
        <v>0</v>
      </c>
    </row>
    <row r="1073" spans="1:8" ht="15.75" customHeight="1">
      <c r="A1073" s="86" t="s">
        <v>3998</v>
      </c>
      <c r="B1073" s="86" t="s">
        <v>876</v>
      </c>
      <c r="C1073" s="86" t="s">
        <v>3998</v>
      </c>
      <c r="D1073" s="86" t="s">
        <v>3999</v>
      </c>
      <c r="E1073" s="87">
        <v>0</v>
      </c>
      <c r="F1073" s="86" t="s">
        <v>1185</v>
      </c>
      <c r="H1073" s="3">
        <f>E1073+SUMIF('BR DTG TRAYEMAN'!C:C,C1073,'BR DTG TRAYEMAN'!E:E)</f>
        <v>0</v>
      </c>
    </row>
    <row r="1074" spans="1:8" ht="15.75" customHeight="1">
      <c r="A1074" s="86" t="s">
        <v>4000</v>
      </c>
      <c r="B1074" s="86" t="s">
        <v>876</v>
      </c>
      <c r="C1074" s="86" t="s">
        <v>4000</v>
      </c>
      <c r="D1074" s="86" t="s">
        <v>4001</v>
      </c>
      <c r="E1074" s="87">
        <v>0</v>
      </c>
      <c r="F1074" s="86" t="s">
        <v>1185</v>
      </c>
      <c r="H1074" s="3">
        <f>E1074+SUMIF('BR DTG TRAYEMAN'!C:C,C1074,'BR DTG TRAYEMAN'!E:E)</f>
        <v>0</v>
      </c>
    </row>
    <row r="1075" spans="1:8" ht="15.75" customHeight="1">
      <c r="A1075" s="86" t="s">
        <v>4002</v>
      </c>
      <c r="B1075" s="86" t="s">
        <v>876</v>
      </c>
      <c r="C1075" s="86" t="s">
        <v>4002</v>
      </c>
      <c r="D1075" s="86" t="s">
        <v>4003</v>
      </c>
      <c r="E1075" s="87">
        <v>0</v>
      </c>
      <c r="F1075" s="86" t="s">
        <v>1185</v>
      </c>
      <c r="H1075" s="3">
        <f>E1075+SUMIF('BR DTG TRAYEMAN'!C:C,C1075,'BR DTG TRAYEMAN'!E:E)</f>
        <v>0</v>
      </c>
    </row>
    <row r="1076" spans="1:8" ht="15.75" customHeight="1">
      <c r="A1076" s="86" t="s">
        <v>4004</v>
      </c>
      <c r="B1076" s="86" t="s">
        <v>876</v>
      </c>
      <c r="C1076" s="86" t="s">
        <v>4004</v>
      </c>
      <c r="D1076" s="86" t="s">
        <v>4005</v>
      </c>
      <c r="E1076" s="87">
        <v>0</v>
      </c>
      <c r="F1076" s="86" t="s">
        <v>1185</v>
      </c>
      <c r="H1076" s="3">
        <f>E1076+SUMIF('BR DTG TRAYEMAN'!C:C,C1076,'BR DTG TRAYEMAN'!E:E)</f>
        <v>0</v>
      </c>
    </row>
    <row r="1077" spans="1:8" ht="15.75" customHeight="1">
      <c r="A1077" s="86" t="s">
        <v>4006</v>
      </c>
      <c r="B1077" s="86" t="s">
        <v>876</v>
      </c>
      <c r="C1077" s="86" t="s">
        <v>4006</v>
      </c>
      <c r="D1077" s="86" t="s">
        <v>4007</v>
      </c>
      <c r="E1077" s="87">
        <v>0</v>
      </c>
      <c r="F1077" s="86" t="s">
        <v>1185</v>
      </c>
      <c r="H1077" s="3">
        <f>E1077+SUMIF('BR DTG TRAYEMAN'!C:C,C1077,'BR DTG TRAYEMAN'!E:E)</f>
        <v>0</v>
      </c>
    </row>
    <row r="1078" spans="1:8" ht="15.75" customHeight="1">
      <c r="A1078" s="86" t="s">
        <v>4008</v>
      </c>
      <c r="B1078" s="86" t="s">
        <v>876</v>
      </c>
      <c r="C1078" s="86" t="s">
        <v>4008</v>
      </c>
      <c r="D1078" s="86" t="s">
        <v>3983</v>
      </c>
      <c r="E1078" s="87">
        <v>0</v>
      </c>
      <c r="F1078" s="86" t="s">
        <v>1185</v>
      </c>
      <c r="H1078" s="3">
        <f>E1078+SUMIF('BR DTG TRAYEMAN'!C:C,C1078,'BR DTG TRAYEMAN'!E:E)</f>
        <v>0</v>
      </c>
    </row>
    <row r="1079" spans="1:8" ht="15.75" customHeight="1">
      <c r="A1079" s="86" t="s">
        <v>4009</v>
      </c>
      <c r="B1079" s="86" t="s">
        <v>876</v>
      </c>
      <c r="C1079" s="86" t="s">
        <v>4009</v>
      </c>
      <c r="D1079" s="86" t="s">
        <v>4010</v>
      </c>
      <c r="E1079" s="87">
        <v>0</v>
      </c>
      <c r="F1079" s="86" t="s">
        <v>1185</v>
      </c>
      <c r="H1079" s="3">
        <f>E1079+SUMIF('BR DTG TRAYEMAN'!C:C,C1079,'BR DTG TRAYEMAN'!E:E)</f>
        <v>0</v>
      </c>
    </row>
    <row r="1080" spans="1:8" ht="15.75" customHeight="1">
      <c r="A1080" s="86" t="s">
        <v>9134</v>
      </c>
      <c r="B1080" s="86" t="s">
        <v>876</v>
      </c>
      <c r="C1080" s="86" t="s">
        <v>9134</v>
      </c>
      <c r="D1080" s="86" t="s">
        <v>9135</v>
      </c>
      <c r="E1080" s="87">
        <v>0</v>
      </c>
      <c r="F1080" s="86" t="s">
        <v>1185</v>
      </c>
      <c r="H1080" s="3">
        <f>E1080+SUMIF('BR DTG TRAYEMAN'!C:C,C1080,'BR DTG TRAYEMAN'!E:E)</f>
        <v>0</v>
      </c>
    </row>
    <row r="1081" spans="1:8" ht="15.75" customHeight="1">
      <c r="A1081" s="86" t="s">
        <v>4011</v>
      </c>
      <c r="B1081" s="86" t="s">
        <v>876</v>
      </c>
      <c r="C1081" s="86" t="s">
        <v>4011</v>
      </c>
      <c r="D1081" s="86" t="s">
        <v>4012</v>
      </c>
      <c r="E1081" s="87">
        <v>0</v>
      </c>
      <c r="F1081" s="86" t="s">
        <v>1185</v>
      </c>
      <c r="H1081" s="3">
        <f>E1081+SUMIF('BR DTG TRAYEMAN'!C:C,C1081,'BR DTG TRAYEMAN'!E:E)</f>
        <v>0</v>
      </c>
    </row>
    <row r="1082" spans="1:8" ht="15.75" customHeight="1">
      <c r="A1082" s="86" t="s">
        <v>4013</v>
      </c>
      <c r="B1082" s="86" t="s">
        <v>876</v>
      </c>
      <c r="C1082" s="86" t="s">
        <v>4013</v>
      </c>
      <c r="D1082" s="86" t="s">
        <v>4014</v>
      </c>
      <c r="E1082" s="87">
        <v>0</v>
      </c>
      <c r="F1082" s="86" t="s">
        <v>1185</v>
      </c>
      <c r="H1082" s="3">
        <f>E1082+SUMIF('BR DTG TRAYEMAN'!C:C,C1082,'BR DTG TRAYEMAN'!E:E)</f>
        <v>0</v>
      </c>
    </row>
    <row r="1083" spans="1:8" ht="15.75" customHeight="1">
      <c r="A1083" s="86" t="s">
        <v>4017</v>
      </c>
      <c r="B1083" s="86" t="s">
        <v>1303</v>
      </c>
      <c r="C1083" s="86" t="s">
        <v>4017</v>
      </c>
      <c r="D1083" s="86" t="s">
        <v>9136</v>
      </c>
      <c r="E1083" s="87">
        <v>0</v>
      </c>
      <c r="F1083" s="86" t="s">
        <v>1185</v>
      </c>
      <c r="H1083" s="3">
        <f>E1083+SUMIF('BR DTG TRAYEMAN'!C:C,C1083,'BR DTG TRAYEMAN'!E:E)</f>
        <v>0</v>
      </c>
    </row>
    <row r="1084" spans="1:8" ht="15.75" customHeight="1">
      <c r="A1084" s="86" t="s">
        <v>4021</v>
      </c>
      <c r="B1084" s="86" t="s">
        <v>876</v>
      </c>
      <c r="C1084" s="86" t="s">
        <v>4021</v>
      </c>
      <c r="D1084" s="86" t="s">
        <v>4010</v>
      </c>
      <c r="E1084" s="87">
        <v>0</v>
      </c>
      <c r="F1084" s="86" t="s">
        <v>1185</v>
      </c>
      <c r="H1084" s="3">
        <f>E1084+SUMIF('BR DTG TRAYEMAN'!C:C,C1084,'BR DTG TRAYEMAN'!E:E)</f>
        <v>0</v>
      </c>
    </row>
    <row r="1085" spans="1:8" ht="15.75" customHeight="1">
      <c r="A1085" s="86" t="s">
        <v>4022</v>
      </c>
      <c r="B1085" s="86" t="s">
        <v>876</v>
      </c>
      <c r="C1085" s="86" t="s">
        <v>4022</v>
      </c>
      <c r="D1085" s="86" t="s">
        <v>4023</v>
      </c>
      <c r="E1085" s="87">
        <v>0</v>
      </c>
      <c r="F1085" s="86" t="s">
        <v>1185</v>
      </c>
      <c r="H1085" s="3">
        <f>E1085+SUMIF('BR DTG TRAYEMAN'!C:C,C1085,'BR DTG TRAYEMAN'!E:E)</f>
        <v>0</v>
      </c>
    </row>
    <row r="1086" spans="1:8" ht="15.75" customHeight="1">
      <c r="A1086" s="86" t="s">
        <v>4024</v>
      </c>
      <c r="B1086" s="86" t="s">
        <v>876</v>
      </c>
      <c r="C1086" s="86" t="s">
        <v>4024</v>
      </c>
      <c r="D1086" s="86" t="s">
        <v>4014</v>
      </c>
      <c r="E1086" s="87">
        <v>0</v>
      </c>
      <c r="F1086" s="86" t="s">
        <v>1185</v>
      </c>
      <c r="H1086" s="3">
        <f>E1086+SUMIF('BR DTG TRAYEMAN'!C:C,C1086,'BR DTG TRAYEMAN'!E:E)</f>
        <v>0</v>
      </c>
    </row>
    <row r="1087" spans="1:8" ht="15.75" customHeight="1">
      <c r="A1087" s="86" t="s">
        <v>4025</v>
      </c>
      <c r="B1087" s="86" t="s">
        <v>876</v>
      </c>
      <c r="C1087" s="86" t="s">
        <v>4025</v>
      </c>
      <c r="D1087" s="86" t="s">
        <v>4010</v>
      </c>
      <c r="E1087" s="87">
        <v>0</v>
      </c>
      <c r="F1087" s="86" t="s">
        <v>1185</v>
      </c>
      <c r="H1087" s="3">
        <f>E1087+SUMIF('BR DTG TRAYEMAN'!C:C,C1087,'BR DTG TRAYEMAN'!E:E)</f>
        <v>0</v>
      </c>
    </row>
    <row r="1088" spans="1:8" ht="15.75" customHeight="1">
      <c r="A1088" s="86" t="s">
        <v>4026</v>
      </c>
      <c r="B1088" s="86" t="s">
        <v>876</v>
      </c>
      <c r="C1088" s="86" t="s">
        <v>4026</v>
      </c>
      <c r="D1088" s="86" t="s">
        <v>4027</v>
      </c>
      <c r="E1088" s="87">
        <v>0</v>
      </c>
      <c r="F1088" s="86" t="s">
        <v>1185</v>
      </c>
      <c r="H1088" s="3">
        <f>E1088+SUMIF('BR DTG TRAYEMAN'!C:C,C1088,'BR DTG TRAYEMAN'!E:E)</f>
        <v>0</v>
      </c>
    </row>
    <row r="1089" spans="1:8" ht="15.75" customHeight="1">
      <c r="A1089" s="86" t="s">
        <v>4028</v>
      </c>
      <c r="B1089" s="86" t="s">
        <v>876</v>
      </c>
      <c r="C1089" s="86" t="s">
        <v>4028</v>
      </c>
      <c r="D1089" s="86" t="s">
        <v>4029</v>
      </c>
      <c r="E1089" s="87">
        <v>0</v>
      </c>
      <c r="F1089" s="86" t="s">
        <v>1185</v>
      </c>
      <c r="H1089" s="3">
        <f>E1089+SUMIF('BR DTG TRAYEMAN'!C:C,C1089,'BR DTG TRAYEMAN'!E:E)</f>
        <v>0</v>
      </c>
    </row>
    <row r="1090" spans="1:8" ht="15.75" customHeight="1">
      <c r="A1090" s="86" t="s">
        <v>4030</v>
      </c>
      <c r="B1090" s="86" t="s">
        <v>876</v>
      </c>
      <c r="C1090" s="86" t="s">
        <v>4030</v>
      </c>
      <c r="D1090" s="86" t="s">
        <v>4031</v>
      </c>
      <c r="E1090" s="87">
        <v>0</v>
      </c>
      <c r="F1090" s="86" t="s">
        <v>1185</v>
      </c>
      <c r="H1090" s="3">
        <f>E1090+SUMIF('BR DTG TRAYEMAN'!C:C,C1090,'BR DTG TRAYEMAN'!E:E)</f>
        <v>0</v>
      </c>
    </row>
    <row r="1091" spans="1:8" ht="15.75" customHeight="1">
      <c r="A1091" s="86" t="s">
        <v>4032</v>
      </c>
      <c r="B1091" s="86" t="s">
        <v>876</v>
      </c>
      <c r="C1091" s="86" t="s">
        <v>4032</v>
      </c>
      <c r="D1091" s="86" t="s">
        <v>4033</v>
      </c>
      <c r="E1091" s="87">
        <v>0</v>
      </c>
      <c r="F1091" s="86" t="s">
        <v>1185</v>
      </c>
      <c r="H1091" s="3">
        <f>E1091+SUMIF('BR DTG TRAYEMAN'!C:C,C1091,'BR DTG TRAYEMAN'!E:E)</f>
        <v>0</v>
      </c>
    </row>
    <row r="1092" spans="1:8" ht="15.75" customHeight="1">
      <c r="A1092" s="86" t="s">
        <v>4034</v>
      </c>
      <c r="B1092" s="86" t="s">
        <v>876</v>
      </c>
      <c r="C1092" s="86" t="s">
        <v>4034</v>
      </c>
      <c r="D1092" s="86" t="s">
        <v>4035</v>
      </c>
      <c r="E1092" s="87">
        <v>0</v>
      </c>
      <c r="F1092" s="86" t="s">
        <v>1185</v>
      </c>
      <c r="H1092" s="3">
        <f>E1092+SUMIF('BR DTG TRAYEMAN'!C:C,C1092,'BR DTG TRAYEMAN'!E:E)</f>
        <v>0</v>
      </c>
    </row>
    <row r="1093" spans="1:8" ht="15.75" customHeight="1">
      <c r="A1093" s="86" t="s">
        <v>4040</v>
      </c>
      <c r="B1093" s="86" t="s">
        <v>876</v>
      </c>
      <c r="C1093" s="86" t="s">
        <v>4040</v>
      </c>
      <c r="D1093" s="86" t="s">
        <v>4041</v>
      </c>
      <c r="E1093" s="87">
        <v>0</v>
      </c>
      <c r="F1093" s="86" t="s">
        <v>1185</v>
      </c>
      <c r="H1093" s="3">
        <f>E1093+SUMIF('BR DTG TRAYEMAN'!C:C,C1093,'BR DTG TRAYEMAN'!E:E)</f>
        <v>0</v>
      </c>
    </row>
    <row r="1094" spans="1:8" ht="15.75" customHeight="1">
      <c r="A1094" s="86" t="s">
        <v>9137</v>
      </c>
      <c r="B1094" s="86" t="s">
        <v>876</v>
      </c>
      <c r="C1094" s="86" t="s">
        <v>9137</v>
      </c>
      <c r="D1094" s="86" t="s">
        <v>9138</v>
      </c>
      <c r="E1094" s="87">
        <v>0</v>
      </c>
      <c r="F1094" s="86" t="s">
        <v>1185</v>
      </c>
      <c r="H1094" s="3">
        <f>E1094+SUMIF('BR DTG TRAYEMAN'!C:C,C1094,'BR DTG TRAYEMAN'!E:E)</f>
        <v>0</v>
      </c>
    </row>
    <row r="1095" spans="1:8" ht="15.75" customHeight="1">
      <c r="A1095" s="86" t="s">
        <v>4042</v>
      </c>
      <c r="B1095" s="86" t="s">
        <v>876</v>
      </c>
      <c r="C1095" s="86" t="s">
        <v>4042</v>
      </c>
      <c r="D1095" s="86" t="s">
        <v>4043</v>
      </c>
      <c r="E1095" s="87">
        <v>0</v>
      </c>
      <c r="F1095" s="86" t="s">
        <v>1185</v>
      </c>
      <c r="H1095" s="3">
        <f>E1095+SUMIF('BR DTG TRAYEMAN'!C:C,C1095,'BR DTG TRAYEMAN'!E:E)</f>
        <v>0</v>
      </c>
    </row>
    <row r="1096" spans="1:8" ht="15.75" customHeight="1">
      <c r="A1096" s="86" t="s">
        <v>4044</v>
      </c>
      <c r="B1096" s="86" t="s">
        <v>876</v>
      </c>
      <c r="C1096" s="86" t="s">
        <v>4044</v>
      </c>
      <c r="D1096" s="86" t="s">
        <v>4045</v>
      </c>
      <c r="E1096" s="87">
        <v>0</v>
      </c>
      <c r="F1096" s="86" t="s">
        <v>1185</v>
      </c>
      <c r="H1096" s="3">
        <f>E1096+SUMIF('BR DTG TRAYEMAN'!C:C,C1096,'BR DTG TRAYEMAN'!E:E)</f>
        <v>0</v>
      </c>
    </row>
    <row r="1097" spans="1:8" ht="15.75" customHeight="1">
      <c r="A1097" s="86" t="s">
        <v>4046</v>
      </c>
      <c r="B1097" s="86" t="s">
        <v>876</v>
      </c>
      <c r="C1097" s="86" t="s">
        <v>4046</v>
      </c>
      <c r="D1097" s="86" t="s">
        <v>4047</v>
      </c>
      <c r="E1097" s="87">
        <v>0</v>
      </c>
      <c r="F1097" s="86" t="s">
        <v>1185</v>
      </c>
      <c r="H1097" s="3">
        <f>E1097+SUMIF('BR DTG TRAYEMAN'!C:C,C1097,'BR DTG TRAYEMAN'!E:E)</f>
        <v>0</v>
      </c>
    </row>
    <row r="1098" spans="1:8" ht="15.75" customHeight="1">
      <c r="A1098" s="86" t="s">
        <v>303</v>
      </c>
      <c r="B1098" s="86" t="s">
        <v>888</v>
      </c>
      <c r="C1098" s="86" t="s">
        <v>303</v>
      </c>
      <c r="D1098" s="86" t="s">
        <v>1070</v>
      </c>
      <c r="E1098" s="87">
        <v>0</v>
      </c>
      <c r="F1098" s="86" t="s">
        <v>1185</v>
      </c>
      <c r="H1098" s="3">
        <f>E1098+SUMIF('BR DTG TRAYEMAN'!C:C,C1098,'BR DTG TRAYEMAN'!E:E)</f>
        <v>0</v>
      </c>
    </row>
    <row r="1099" spans="1:8" ht="15.75" customHeight="1">
      <c r="A1099" s="86" t="s">
        <v>9139</v>
      </c>
      <c r="B1099" s="86" t="s">
        <v>876</v>
      </c>
      <c r="C1099" s="86" t="s">
        <v>9139</v>
      </c>
      <c r="D1099" s="86" t="s">
        <v>9140</v>
      </c>
      <c r="E1099" s="87">
        <v>0</v>
      </c>
      <c r="F1099" s="86" t="s">
        <v>1185</v>
      </c>
      <c r="H1099" s="3">
        <f>E1099+SUMIF('BR DTG TRAYEMAN'!C:C,C1099,'BR DTG TRAYEMAN'!E:E)</f>
        <v>0</v>
      </c>
    </row>
    <row r="1100" spans="1:8" ht="15.75" customHeight="1">
      <c r="A1100" s="86" t="s">
        <v>4050</v>
      </c>
      <c r="B1100" s="86" t="s">
        <v>876</v>
      </c>
      <c r="C1100" s="86" t="s">
        <v>4050</v>
      </c>
      <c r="D1100" s="86" t="s">
        <v>3930</v>
      </c>
      <c r="E1100" s="87">
        <v>0</v>
      </c>
      <c r="F1100" s="86" t="s">
        <v>1185</v>
      </c>
      <c r="H1100" s="3">
        <f>E1100+SUMIF('BR DTG TRAYEMAN'!C:C,C1100,'BR DTG TRAYEMAN'!E:E)</f>
        <v>0</v>
      </c>
    </row>
    <row r="1101" spans="1:8" ht="15.75" customHeight="1">
      <c r="A1101" s="86" t="s">
        <v>4051</v>
      </c>
      <c r="B1101" s="86" t="s">
        <v>876</v>
      </c>
      <c r="C1101" s="86" t="s">
        <v>4051</v>
      </c>
      <c r="D1101" s="86" t="s">
        <v>4052</v>
      </c>
      <c r="E1101" s="87">
        <v>0</v>
      </c>
      <c r="F1101" s="86" t="s">
        <v>1185</v>
      </c>
      <c r="H1101" s="3">
        <f>E1101+SUMIF('BR DTG TRAYEMAN'!C:C,C1101,'BR DTG TRAYEMAN'!E:E)</f>
        <v>0</v>
      </c>
    </row>
    <row r="1102" spans="1:8" ht="15.75" customHeight="1">
      <c r="A1102" s="86" t="s">
        <v>4053</v>
      </c>
      <c r="B1102" s="86" t="s">
        <v>876</v>
      </c>
      <c r="C1102" s="86" t="s">
        <v>4053</v>
      </c>
      <c r="D1102" s="86" t="s">
        <v>4054</v>
      </c>
      <c r="E1102" s="87">
        <v>0</v>
      </c>
      <c r="F1102" s="86" t="s">
        <v>1185</v>
      </c>
      <c r="H1102" s="3">
        <f>E1102+SUMIF('BR DTG TRAYEMAN'!C:C,C1102,'BR DTG TRAYEMAN'!E:E)</f>
        <v>0</v>
      </c>
    </row>
    <row r="1103" spans="1:8" ht="15.75" customHeight="1">
      <c r="A1103" s="86" t="s">
        <v>4055</v>
      </c>
      <c r="B1103" s="86" t="s">
        <v>876</v>
      </c>
      <c r="C1103" s="86" t="s">
        <v>4055</v>
      </c>
      <c r="D1103" s="86" t="s">
        <v>4056</v>
      </c>
      <c r="E1103" s="87">
        <v>0</v>
      </c>
      <c r="F1103" s="86" t="s">
        <v>1185</v>
      </c>
      <c r="H1103" s="3">
        <f>E1103+SUMIF('BR DTG TRAYEMAN'!C:C,C1103,'BR DTG TRAYEMAN'!E:E)</f>
        <v>0</v>
      </c>
    </row>
    <row r="1104" spans="1:8" ht="15.75" customHeight="1">
      <c r="A1104" s="86" t="s">
        <v>9141</v>
      </c>
      <c r="B1104" s="86" t="s">
        <v>876</v>
      </c>
      <c r="C1104" s="86" t="s">
        <v>9141</v>
      </c>
      <c r="D1104" s="86" t="s">
        <v>9142</v>
      </c>
      <c r="E1104" s="87">
        <v>0</v>
      </c>
      <c r="F1104" s="86" t="s">
        <v>1185</v>
      </c>
      <c r="H1104" s="3">
        <f>E1104+SUMIF('BR DTG TRAYEMAN'!C:C,C1104,'BR DTG TRAYEMAN'!E:E)</f>
        <v>0</v>
      </c>
    </row>
    <row r="1105" spans="1:8" ht="15.75" customHeight="1">
      <c r="A1105" s="86" t="s">
        <v>4059</v>
      </c>
      <c r="B1105" s="86" t="s">
        <v>876</v>
      </c>
      <c r="C1105" s="86" t="s">
        <v>4059</v>
      </c>
      <c r="D1105" s="86" t="s">
        <v>4060</v>
      </c>
      <c r="E1105" s="87">
        <v>0</v>
      </c>
      <c r="F1105" s="86" t="s">
        <v>1185</v>
      </c>
      <c r="H1105" s="3">
        <f>E1105+SUMIF('BR DTG TRAYEMAN'!C:C,C1105,'BR DTG TRAYEMAN'!E:E)</f>
        <v>0</v>
      </c>
    </row>
    <row r="1106" spans="1:8" ht="15.75" customHeight="1">
      <c r="A1106" s="86" t="s">
        <v>4061</v>
      </c>
      <c r="B1106" s="86" t="s">
        <v>876</v>
      </c>
      <c r="C1106" s="86" t="s">
        <v>4061</v>
      </c>
      <c r="D1106" s="86" t="s">
        <v>4062</v>
      </c>
      <c r="E1106" s="87">
        <v>0</v>
      </c>
      <c r="F1106" s="86" t="s">
        <v>1185</v>
      </c>
      <c r="H1106" s="3">
        <f>E1106+SUMIF('BR DTG TRAYEMAN'!C:C,C1106,'BR DTG TRAYEMAN'!E:E)</f>
        <v>0</v>
      </c>
    </row>
    <row r="1107" spans="1:8" ht="15.75" customHeight="1">
      <c r="A1107" s="86" t="s">
        <v>508</v>
      </c>
      <c r="B1107" s="86" t="s">
        <v>876</v>
      </c>
      <c r="C1107" s="86" t="s">
        <v>508</v>
      </c>
      <c r="D1107" s="86" t="s">
        <v>1071</v>
      </c>
      <c r="E1107" s="87">
        <v>0</v>
      </c>
      <c r="F1107" s="86" t="s">
        <v>1185</v>
      </c>
      <c r="H1107" s="3">
        <f>E1107+SUMIF('BR DTG TRAYEMAN'!C:C,C1107,'BR DTG TRAYEMAN'!E:E)</f>
        <v>0</v>
      </c>
    </row>
    <row r="1108" spans="1:8" ht="15.75" customHeight="1">
      <c r="A1108" s="86" t="s">
        <v>1440</v>
      </c>
      <c r="B1108" s="86" t="s">
        <v>876</v>
      </c>
      <c r="C1108" s="86" t="s">
        <v>1440</v>
      </c>
      <c r="D1108" s="86" t="s">
        <v>1441</v>
      </c>
      <c r="E1108" s="87">
        <v>0</v>
      </c>
      <c r="F1108" s="86" t="s">
        <v>1185</v>
      </c>
      <c r="H1108" s="3">
        <f>E1108+SUMIF('BR DTG TRAYEMAN'!C:C,C1108,'BR DTG TRAYEMAN'!E:E)</f>
        <v>0</v>
      </c>
    </row>
    <row r="1109" spans="1:8" ht="15.75" customHeight="1">
      <c r="A1109" s="86" t="s">
        <v>509</v>
      </c>
      <c r="B1109" s="86" t="s">
        <v>876</v>
      </c>
      <c r="C1109" s="86" t="s">
        <v>509</v>
      </c>
      <c r="D1109" s="86" t="s">
        <v>1072</v>
      </c>
      <c r="E1109" s="87">
        <v>0</v>
      </c>
      <c r="F1109" s="86" t="s">
        <v>1185</v>
      </c>
      <c r="H1109" s="3">
        <f>E1109+SUMIF('BR DTG TRAYEMAN'!C:C,C1109,'BR DTG TRAYEMAN'!E:E)</f>
        <v>0</v>
      </c>
    </row>
    <row r="1110" spans="1:8" ht="15.75" customHeight="1">
      <c r="A1110" s="86" t="s">
        <v>674</v>
      </c>
      <c r="B1110" s="86" t="s">
        <v>876</v>
      </c>
      <c r="C1110" s="86" t="s">
        <v>674</v>
      </c>
      <c r="D1110" s="86" t="s">
        <v>1073</v>
      </c>
      <c r="E1110" s="87">
        <v>0</v>
      </c>
      <c r="F1110" s="86" t="s">
        <v>1185</v>
      </c>
      <c r="H1110" s="3">
        <f>E1110+SUMIF('BR DTG TRAYEMAN'!C:C,C1110,'BR DTG TRAYEMAN'!E:E)</f>
        <v>0</v>
      </c>
    </row>
    <row r="1111" spans="1:8" ht="15.75" customHeight="1">
      <c r="A1111" s="86" t="s">
        <v>4064</v>
      </c>
      <c r="B1111" s="86" t="s">
        <v>876</v>
      </c>
      <c r="C1111" s="86" t="s">
        <v>4064</v>
      </c>
      <c r="D1111" s="86" t="s">
        <v>4065</v>
      </c>
      <c r="E1111" s="87">
        <v>0</v>
      </c>
      <c r="F1111" s="86" t="s">
        <v>1185</v>
      </c>
      <c r="H1111" s="3">
        <f>E1111+SUMIF('BR DTG TRAYEMAN'!C:C,C1111,'BR DTG TRAYEMAN'!E:E)</f>
        <v>0</v>
      </c>
    </row>
    <row r="1112" spans="1:8" ht="15.75" customHeight="1">
      <c r="A1112" s="86" t="s">
        <v>4066</v>
      </c>
      <c r="B1112" s="86" t="s">
        <v>876</v>
      </c>
      <c r="C1112" s="86" t="s">
        <v>4066</v>
      </c>
      <c r="D1112" s="86" t="s">
        <v>4067</v>
      </c>
      <c r="E1112" s="87">
        <v>0</v>
      </c>
      <c r="F1112" s="86" t="s">
        <v>193</v>
      </c>
      <c r="H1112" s="3">
        <f>E1112+SUMIF('BR DTG TRAYEMAN'!C:C,C1112,'BR DTG TRAYEMAN'!E:E)</f>
        <v>0</v>
      </c>
    </row>
    <row r="1113" spans="1:8" ht="15.75" customHeight="1">
      <c r="A1113" s="86" t="s">
        <v>2182</v>
      </c>
      <c r="B1113" s="86" t="s">
        <v>876</v>
      </c>
      <c r="C1113" s="86" t="s">
        <v>2182</v>
      </c>
      <c r="D1113" s="86" t="s">
        <v>2183</v>
      </c>
      <c r="E1113" s="87">
        <v>0</v>
      </c>
      <c r="F1113" s="86" t="s">
        <v>1185</v>
      </c>
      <c r="H1113" s="3">
        <f>E1113+SUMIF('BR DTG TRAYEMAN'!C:C,C1113,'BR DTG TRAYEMAN'!E:E)</f>
        <v>0</v>
      </c>
    </row>
    <row r="1114" spans="1:8" ht="15.75" customHeight="1">
      <c r="A1114" s="86" t="s">
        <v>4074</v>
      </c>
      <c r="B1114" s="86" t="s">
        <v>876</v>
      </c>
      <c r="C1114" s="86" t="s">
        <v>4074</v>
      </c>
      <c r="D1114" s="86" t="s">
        <v>4075</v>
      </c>
      <c r="E1114" s="87">
        <v>0</v>
      </c>
      <c r="F1114" s="86" t="s">
        <v>1185</v>
      </c>
      <c r="H1114" s="3">
        <f>E1114+SUMIF('BR DTG TRAYEMAN'!C:C,C1114,'BR DTG TRAYEMAN'!E:E)</f>
        <v>0</v>
      </c>
    </row>
    <row r="1115" spans="1:8" ht="15.75" customHeight="1">
      <c r="A1115" s="86" t="s">
        <v>4076</v>
      </c>
      <c r="B1115" s="86" t="s">
        <v>876</v>
      </c>
      <c r="C1115" s="86" t="s">
        <v>4076</v>
      </c>
      <c r="D1115" s="86" t="s">
        <v>4077</v>
      </c>
      <c r="E1115" s="87">
        <v>0</v>
      </c>
      <c r="F1115" s="86" t="s">
        <v>1185</v>
      </c>
      <c r="H1115" s="3">
        <f>E1115+SUMIF('BR DTG TRAYEMAN'!C:C,C1115,'BR DTG TRAYEMAN'!E:E)</f>
        <v>0</v>
      </c>
    </row>
    <row r="1116" spans="1:8" ht="15.75" customHeight="1">
      <c r="A1116" s="86" t="s">
        <v>9143</v>
      </c>
      <c r="B1116" s="86" t="s">
        <v>876</v>
      </c>
      <c r="C1116" s="86" t="s">
        <v>9143</v>
      </c>
      <c r="D1116" s="86" t="s">
        <v>9144</v>
      </c>
      <c r="E1116" s="87">
        <v>0</v>
      </c>
      <c r="F1116" s="86" t="s">
        <v>1185</v>
      </c>
      <c r="H1116" s="3">
        <f>E1116+SUMIF('BR DTG TRAYEMAN'!C:C,C1116,'BR DTG TRAYEMAN'!E:E)</f>
        <v>0</v>
      </c>
    </row>
    <row r="1117" spans="1:8" ht="15.75" customHeight="1">
      <c r="A1117" s="86" t="s">
        <v>4082</v>
      </c>
      <c r="B1117" s="86" t="s">
        <v>876</v>
      </c>
      <c r="C1117" s="86" t="s">
        <v>4082</v>
      </c>
      <c r="D1117" s="86" t="s">
        <v>4083</v>
      </c>
      <c r="E1117" s="87">
        <v>0</v>
      </c>
      <c r="F1117" s="86" t="s">
        <v>1185</v>
      </c>
      <c r="H1117" s="3">
        <f>E1117+SUMIF('BR DTG TRAYEMAN'!C:C,C1117,'BR DTG TRAYEMAN'!E:E)</f>
        <v>0</v>
      </c>
    </row>
    <row r="1118" spans="1:8" ht="15.75" customHeight="1">
      <c r="A1118" s="86" t="s">
        <v>675</v>
      </c>
      <c r="B1118" s="86" t="s">
        <v>984</v>
      </c>
      <c r="C1118" s="86" t="s">
        <v>675</v>
      </c>
      <c r="D1118" s="86" t="s">
        <v>1361</v>
      </c>
      <c r="E1118" s="87">
        <v>0</v>
      </c>
      <c r="F1118" s="86" t="s">
        <v>1185</v>
      </c>
      <c r="H1118" s="3">
        <f>E1118+SUMIF('BR DTG TRAYEMAN'!C:C,C1118,'BR DTG TRAYEMAN'!E:E)</f>
        <v>0</v>
      </c>
    </row>
    <row r="1119" spans="1:8" ht="15.75" customHeight="1">
      <c r="A1119" s="86" t="s">
        <v>9145</v>
      </c>
      <c r="B1119" s="86" t="s">
        <v>876</v>
      </c>
      <c r="C1119" s="86" t="s">
        <v>9145</v>
      </c>
      <c r="D1119" s="86" t="s">
        <v>9146</v>
      </c>
      <c r="E1119" s="87">
        <v>0</v>
      </c>
      <c r="F1119" s="86" t="s">
        <v>1185</v>
      </c>
      <c r="H1119" s="3">
        <f>E1119+SUMIF('BR DTG TRAYEMAN'!C:C,C1119,'BR DTG TRAYEMAN'!E:E)</f>
        <v>0</v>
      </c>
    </row>
    <row r="1120" spans="1:8" ht="15.75" customHeight="1">
      <c r="A1120" s="86" t="s">
        <v>9147</v>
      </c>
      <c r="B1120" s="86" t="s">
        <v>876</v>
      </c>
      <c r="C1120" s="86" t="s">
        <v>9147</v>
      </c>
      <c r="D1120" s="86" t="s">
        <v>9148</v>
      </c>
      <c r="E1120" s="87">
        <v>0</v>
      </c>
      <c r="F1120" s="86" t="s">
        <v>1185</v>
      </c>
      <c r="H1120" s="3">
        <f>E1120+SUMIF('BR DTG TRAYEMAN'!C:C,C1120,'BR DTG TRAYEMAN'!E:E)</f>
        <v>0</v>
      </c>
    </row>
    <row r="1121" spans="1:8" ht="15.75" customHeight="1">
      <c r="A1121" s="86" t="s">
        <v>4084</v>
      </c>
      <c r="B1121" s="86" t="s">
        <v>876</v>
      </c>
      <c r="C1121" s="86" t="s">
        <v>4084</v>
      </c>
      <c r="D1121" s="86" t="s">
        <v>4085</v>
      </c>
      <c r="E1121" s="87">
        <v>0</v>
      </c>
      <c r="F1121" s="86" t="s">
        <v>1185</v>
      </c>
      <c r="H1121" s="3">
        <f>E1121+SUMIF('BR DTG TRAYEMAN'!C:C,C1121,'BR DTG TRAYEMAN'!E:E)</f>
        <v>0</v>
      </c>
    </row>
    <row r="1122" spans="1:8" ht="15.75" customHeight="1">
      <c r="A1122" s="86" t="s">
        <v>4086</v>
      </c>
      <c r="B1122" s="86" t="s">
        <v>876</v>
      </c>
      <c r="C1122" s="86" t="s">
        <v>4086</v>
      </c>
      <c r="D1122" s="86" t="s">
        <v>9149</v>
      </c>
      <c r="E1122" s="87">
        <v>0</v>
      </c>
      <c r="F1122" s="86" t="s">
        <v>1185</v>
      </c>
      <c r="H1122" s="3">
        <f>E1122+SUMIF('BR DTG TRAYEMAN'!C:C,C1122,'BR DTG TRAYEMAN'!E:E)</f>
        <v>0</v>
      </c>
    </row>
    <row r="1123" spans="1:8" ht="15.75" customHeight="1">
      <c r="A1123" s="86" t="s">
        <v>9150</v>
      </c>
      <c r="B1123" s="86" t="s">
        <v>876</v>
      </c>
      <c r="C1123" s="86" t="s">
        <v>9150</v>
      </c>
      <c r="D1123" s="86" t="s">
        <v>9151</v>
      </c>
      <c r="E1123" s="87">
        <v>0</v>
      </c>
      <c r="F1123" s="86" t="s">
        <v>1185</v>
      </c>
      <c r="H1123" s="3">
        <f>E1123+SUMIF('BR DTG TRAYEMAN'!C:C,C1123,'BR DTG TRAYEMAN'!E:E)</f>
        <v>0</v>
      </c>
    </row>
    <row r="1124" spans="1:8" ht="15.75" customHeight="1">
      <c r="A1124" s="86" t="s">
        <v>4090</v>
      </c>
      <c r="B1124" s="86" t="s">
        <v>876</v>
      </c>
      <c r="C1124" s="86" t="s">
        <v>4090</v>
      </c>
      <c r="D1124" s="86" t="s">
        <v>4091</v>
      </c>
      <c r="E1124" s="87">
        <v>0</v>
      </c>
      <c r="F1124" s="86" t="s">
        <v>546</v>
      </c>
      <c r="H1124" s="3">
        <f>E1124+SUMIF('BR DTG TRAYEMAN'!C:C,C1124,'BR DTG TRAYEMAN'!E:E)</f>
        <v>0</v>
      </c>
    </row>
    <row r="1125" spans="1:8" ht="15.75" customHeight="1">
      <c r="A1125" s="86" t="s">
        <v>9152</v>
      </c>
      <c r="B1125" s="86" t="s">
        <v>876</v>
      </c>
      <c r="C1125" s="86" t="s">
        <v>9152</v>
      </c>
      <c r="D1125" s="86" t="s">
        <v>9153</v>
      </c>
      <c r="E1125" s="87">
        <v>0</v>
      </c>
      <c r="F1125" s="86" t="s">
        <v>1185</v>
      </c>
      <c r="H1125" s="3">
        <f>E1125+SUMIF('BR DTG TRAYEMAN'!C:C,C1125,'BR DTG TRAYEMAN'!E:E)</f>
        <v>0</v>
      </c>
    </row>
    <row r="1126" spans="1:8" ht="15.75" customHeight="1">
      <c r="A1126" s="86" t="s">
        <v>510</v>
      </c>
      <c r="B1126" s="86" t="s">
        <v>898</v>
      </c>
      <c r="C1126" s="86" t="s">
        <v>510</v>
      </c>
      <c r="D1126" s="86" t="s">
        <v>1074</v>
      </c>
      <c r="E1126" s="87">
        <v>2</v>
      </c>
      <c r="F1126" s="86" t="s">
        <v>1185</v>
      </c>
      <c r="H1126" s="3">
        <f>E1126+SUMIF('BR DTG TRAYEMAN'!C:C,C1126,'BR DTG TRAYEMAN'!E:E)</f>
        <v>2</v>
      </c>
    </row>
    <row r="1127" spans="1:8" ht="15.75" customHeight="1">
      <c r="A1127" s="86" t="s">
        <v>304</v>
      </c>
      <c r="B1127" s="86" t="s">
        <v>898</v>
      </c>
      <c r="C1127" s="86" t="s">
        <v>304</v>
      </c>
      <c r="D1127" s="86" t="s">
        <v>1075</v>
      </c>
      <c r="E1127" s="87">
        <v>0</v>
      </c>
      <c r="F1127" s="86" t="s">
        <v>1185</v>
      </c>
      <c r="H1127" s="3">
        <f>E1127+SUMIF('BR DTG TRAYEMAN'!C:C,C1127,'BR DTG TRAYEMAN'!E:E)</f>
        <v>0</v>
      </c>
    </row>
    <row r="1128" spans="1:8" ht="15.75" customHeight="1">
      <c r="A1128" s="86" t="s">
        <v>305</v>
      </c>
      <c r="B1128" s="86" t="s">
        <v>948</v>
      </c>
      <c r="C1128" s="86" t="s">
        <v>305</v>
      </c>
      <c r="D1128" s="86" t="s">
        <v>1076</v>
      </c>
      <c r="E1128" s="87">
        <v>0</v>
      </c>
      <c r="F1128" s="86" t="s">
        <v>1185</v>
      </c>
      <c r="H1128" s="3">
        <f>E1128+SUMIF('BR DTG TRAYEMAN'!C:C,C1128,'BR DTG TRAYEMAN'!E:E)</f>
        <v>0</v>
      </c>
    </row>
    <row r="1129" spans="1:8" ht="15.75" customHeight="1">
      <c r="A1129" s="86" t="s">
        <v>1077</v>
      </c>
      <c r="B1129" s="86" t="s">
        <v>948</v>
      </c>
      <c r="C1129" s="86" t="s">
        <v>1077</v>
      </c>
      <c r="D1129" s="86" t="s">
        <v>1078</v>
      </c>
      <c r="E1129" s="87">
        <v>0</v>
      </c>
      <c r="F1129" s="86" t="s">
        <v>1185</v>
      </c>
      <c r="H1129" s="3">
        <f>E1129+SUMIF('BR DTG TRAYEMAN'!C:C,C1129,'BR DTG TRAYEMAN'!E:E)</f>
        <v>0</v>
      </c>
    </row>
    <row r="1130" spans="1:8" ht="15.75" customHeight="1">
      <c r="A1130" s="86" t="s">
        <v>1817</v>
      </c>
      <c r="B1130" s="86" t="s">
        <v>948</v>
      </c>
      <c r="C1130" s="86" t="s">
        <v>1817</v>
      </c>
      <c r="D1130" s="86" t="s">
        <v>1818</v>
      </c>
      <c r="E1130" s="87">
        <v>0</v>
      </c>
      <c r="F1130" s="86" t="s">
        <v>1185</v>
      </c>
      <c r="H1130" s="3">
        <f>E1130+SUMIF('BR DTG TRAYEMAN'!C:C,C1130,'BR DTG TRAYEMAN'!E:E)</f>
        <v>0</v>
      </c>
    </row>
    <row r="1131" spans="1:8" ht="15.75" customHeight="1">
      <c r="A1131" s="86" t="s">
        <v>4094</v>
      </c>
      <c r="B1131" s="86" t="s">
        <v>876</v>
      </c>
      <c r="C1131" s="86" t="s">
        <v>4094</v>
      </c>
      <c r="D1131" s="86" t="s">
        <v>4095</v>
      </c>
      <c r="E1131" s="87">
        <v>0</v>
      </c>
      <c r="F1131" s="86" t="s">
        <v>1185</v>
      </c>
      <c r="H1131" s="3">
        <f>E1131+SUMIF('BR DTG TRAYEMAN'!C:C,C1131,'BR DTG TRAYEMAN'!E:E)</f>
        <v>0</v>
      </c>
    </row>
    <row r="1132" spans="1:8" ht="15.75" customHeight="1">
      <c r="A1132" s="86" t="s">
        <v>306</v>
      </c>
      <c r="B1132" s="86" t="s">
        <v>948</v>
      </c>
      <c r="C1132" s="86" t="s">
        <v>306</v>
      </c>
      <c r="D1132" s="86" t="s">
        <v>1079</v>
      </c>
      <c r="E1132" s="87">
        <v>0</v>
      </c>
      <c r="F1132" s="86" t="s">
        <v>1185</v>
      </c>
      <c r="H1132" s="3">
        <f>E1132+SUMIF('BR DTG TRAYEMAN'!C:C,C1132,'BR DTG TRAYEMAN'!E:E)</f>
        <v>0</v>
      </c>
    </row>
    <row r="1133" spans="1:8" ht="15.75" customHeight="1">
      <c r="A1133" s="86" t="s">
        <v>307</v>
      </c>
      <c r="B1133" s="86" t="s">
        <v>948</v>
      </c>
      <c r="C1133" s="86" t="s">
        <v>307</v>
      </c>
      <c r="D1133" s="86" t="s">
        <v>1080</v>
      </c>
      <c r="E1133" s="87">
        <v>0</v>
      </c>
      <c r="F1133" s="86" t="s">
        <v>1185</v>
      </c>
      <c r="H1133" s="3">
        <f>E1133+SUMIF('BR DTG TRAYEMAN'!C:C,C1133,'BR DTG TRAYEMAN'!E:E)</f>
        <v>0</v>
      </c>
    </row>
    <row r="1134" spans="1:8" ht="15.75" customHeight="1">
      <c r="A1134" s="86" t="s">
        <v>4102</v>
      </c>
      <c r="B1134" s="86" t="s">
        <v>876</v>
      </c>
      <c r="C1134" s="86" t="s">
        <v>4102</v>
      </c>
      <c r="D1134" s="86" t="s">
        <v>4103</v>
      </c>
      <c r="E1134" s="87">
        <v>0</v>
      </c>
      <c r="F1134" s="86" t="s">
        <v>1185</v>
      </c>
      <c r="H1134" s="3">
        <f>E1134+SUMIF('BR DTG TRAYEMAN'!C:C,C1134,'BR DTG TRAYEMAN'!E:E)</f>
        <v>0</v>
      </c>
    </row>
    <row r="1135" spans="1:8" ht="15.75" customHeight="1">
      <c r="A1135" s="86" t="s">
        <v>9154</v>
      </c>
      <c r="B1135" s="86" t="s">
        <v>876</v>
      </c>
      <c r="C1135" s="86" t="s">
        <v>9154</v>
      </c>
      <c r="D1135" s="86" t="s">
        <v>4111</v>
      </c>
      <c r="E1135" s="87">
        <v>0</v>
      </c>
      <c r="F1135" s="86" t="s">
        <v>1185</v>
      </c>
      <c r="H1135" s="3">
        <f>E1135+SUMIF('BR DTG TRAYEMAN'!C:C,C1135,'BR DTG TRAYEMAN'!E:E)</f>
        <v>0</v>
      </c>
    </row>
    <row r="1136" spans="1:8" ht="15.75" customHeight="1">
      <c r="A1136" s="86" t="s">
        <v>4108</v>
      </c>
      <c r="B1136" s="86" t="s">
        <v>876</v>
      </c>
      <c r="C1136" s="86" t="s">
        <v>4108</v>
      </c>
      <c r="D1136" s="86" t="s">
        <v>4109</v>
      </c>
      <c r="E1136" s="87">
        <v>0</v>
      </c>
      <c r="F1136" s="86" t="s">
        <v>1185</v>
      </c>
      <c r="H1136" s="3">
        <f>E1136+SUMIF('BR DTG TRAYEMAN'!C:C,C1136,'BR DTG TRAYEMAN'!E:E)</f>
        <v>0</v>
      </c>
    </row>
    <row r="1137" spans="1:8" ht="15.75" customHeight="1">
      <c r="A1137" s="86" t="s">
        <v>4110</v>
      </c>
      <c r="B1137" s="86" t="s">
        <v>876</v>
      </c>
      <c r="C1137" s="86" t="s">
        <v>4110</v>
      </c>
      <c r="D1137" s="86" t="s">
        <v>4111</v>
      </c>
      <c r="E1137" s="87">
        <v>0</v>
      </c>
      <c r="F1137" s="86" t="s">
        <v>1185</v>
      </c>
      <c r="H1137" s="3">
        <f>E1137+SUMIF('BR DTG TRAYEMAN'!C:C,C1137,'BR DTG TRAYEMAN'!E:E)</f>
        <v>0</v>
      </c>
    </row>
    <row r="1138" spans="1:8" ht="15.75" customHeight="1">
      <c r="A1138" s="86" t="s">
        <v>9155</v>
      </c>
      <c r="B1138" s="86" t="s">
        <v>876</v>
      </c>
      <c r="C1138" s="86" t="s">
        <v>9155</v>
      </c>
      <c r="D1138" s="86" t="s">
        <v>9156</v>
      </c>
      <c r="E1138" s="87">
        <v>0</v>
      </c>
      <c r="F1138" s="86" t="s">
        <v>1185</v>
      </c>
      <c r="H1138" s="3">
        <f>E1138+SUMIF('BR DTG TRAYEMAN'!C:C,C1138,'BR DTG TRAYEMAN'!E:E)</f>
        <v>0</v>
      </c>
    </row>
    <row r="1139" spans="1:8" ht="15.75" customHeight="1">
      <c r="A1139" s="86" t="s">
        <v>4112</v>
      </c>
      <c r="B1139" s="86" t="s">
        <v>876</v>
      </c>
      <c r="C1139" s="86" t="s">
        <v>4112</v>
      </c>
      <c r="D1139" s="86" t="s">
        <v>4113</v>
      </c>
      <c r="E1139" s="87">
        <v>0</v>
      </c>
      <c r="F1139" s="86" t="s">
        <v>1185</v>
      </c>
      <c r="H1139" s="3">
        <f>E1139+SUMIF('BR DTG TRAYEMAN'!C:C,C1139,'BR DTG TRAYEMAN'!E:E)</f>
        <v>0</v>
      </c>
    </row>
    <row r="1140" spans="1:8" ht="15.75" customHeight="1">
      <c r="A1140" s="86" t="s">
        <v>4116</v>
      </c>
      <c r="B1140" s="86" t="s">
        <v>876</v>
      </c>
      <c r="C1140" s="86" t="s">
        <v>4116</v>
      </c>
      <c r="D1140" s="86" t="s">
        <v>1820</v>
      </c>
      <c r="E1140" s="87">
        <v>0</v>
      </c>
      <c r="F1140" s="86" t="s">
        <v>1185</v>
      </c>
      <c r="H1140" s="3">
        <f>E1140+SUMIF('BR DTG TRAYEMAN'!C:C,C1140,'BR DTG TRAYEMAN'!E:E)</f>
        <v>0</v>
      </c>
    </row>
    <row r="1141" spans="1:8" ht="15.75" customHeight="1">
      <c r="A1141" s="86" t="s">
        <v>1819</v>
      </c>
      <c r="B1141" s="86" t="s">
        <v>876</v>
      </c>
      <c r="C1141" s="86" t="s">
        <v>1819</v>
      </c>
      <c r="D1141" s="86" t="s">
        <v>1820</v>
      </c>
      <c r="E1141" s="87">
        <v>0</v>
      </c>
      <c r="F1141" s="86" t="s">
        <v>1185</v>
      </c>
      <c r="H1141" s="3">
        <f>E1141+SUMIF('BR DTG TRAYEMAN'!C:C,C1141,'BR DTG TRAYEMAN'!E:E)</f>
        <v>0</v>
      </c>
    </row>
    <row r="1142" spans="1:8" ht="15.75" customHeight="1">
      <c r="A1142" s="86" t="s">
        <v>2184</v>
      </c>
      <c r="B1142" s="86" t="s">
        <v>876</v>
      </c>
      <c r="C1142" s="86" t="s">
        <v>2184</v>
      </c>
      <c r="D1142" s="86" t="s">
        <v>2185</v>
      </c>
      <c r="E1142" s="87">
        <v>0</v>
      </c>
      <c r="F1142" s="86" t="s">
        <v>1185</v>
      </c>
      <c r="H1142" s="3">
        <f>E1142+SUMIF('BR DTG TRAYEMAN'!C:C,C1142,'BR DTG TRAYEMAN'!E:E)</f>
        <v>0</v>
      </c>
    </row>
    <row r="1143" spans="1:8" ht="15.75" customHeight="1">
      <c r="A1143" s="86" t="s">
        <v>9157</v>
      </c>
      <c r="B1143" s="86" t="s">
        <v>876</v>
      </c>
      <c r="C1143" s="86" t="s">
        <v>9157</v>
      </c>
      <c r="D1143" s="86" t="s">
        <v>9158</v>
      </c>
      <c r="E1143" s="87">
        <v>0</v>
      </c>
      <c r="F1143" s="86" t="s">
        <v>1185</v>
      </c>
      <c r="H1143" s="3">
        <f>E1143+SUMIF('BR DTG TRAYEMAN'!C:C,C1143,'BR DTG TRAYEMAN'!E:E)</f>
        <v>0</v>
      </c>
    </row>
    <row r="1144" spans="1:8" ht="15.75" customHeight="1">
      <c r="A1144" s="86" t="s">
        <v>1635</v>
      </c>
      <c r="B1144" s="86" t="s">
        <v>876</v>
      </c>
      <c r="C1144" s="86" t="s">
        <v>1635</v>
      </c>
      <c r="D1144" s="86" t="s">
        <v>1694</v>
      </c>
      <c r="E1144" s="87">
        <v>0</v>
      </c>
      <c r="F1144" s="86" t="s">
        <v>1185</v>
      </c>
      <c r="H1144" s="3">
        <f>E1144+SUMIF('BR DTG TRAYEMAN'!C:C,C1144,'BR DTG TRAYEMAN'!E:E)</f>
        <v>0</v>
      </c>
    </row>
    <row r="1145" spans="1:8" ht="15.75" customHeight="1">
      <c r="A1145" s="86" t="s">
        <v>4120</v>
      </c>
      <c r="B1145" s="86" t="s">
        <v>876</v>
      </c>
      <c r="C1145" s="86" t="s">
        <v>4120</v>
      </c>
      <c r="D1145" s="86" t="s">
        <v>4121</v>
      </c>
      <c r="E1145" s="87">
        <v>0</v>
      </c>
      <c r="F1145" s="86" t="s">
        <v>1185</v>
      </c>
      <c r="H1145" s="3">
        <f>E1145+SUMIF('BR DTG TRAYEMAN'!C:C,C1145,'BR DTG TRAYEMAN'!E:E)</f>
        <v>0</v>
      </c>
    </row>
    <row r="1146" spans="1:8" ht="15.75" customHeight="1">
      <c r="A1146" s="86" t="s">
        <v>9159</v>
      </c>
      <c r="B1146" s="86" t="s">
        <v>876</v>
      </c>
      <c r="C1146" s="86" t="s">
        <v>9159</v>
      </c>
      <c r="D1146" s="86" t="s">
        <v>9160</v>
      </c>
      <c r="E1146" s="87">
        <v>0</v>
      </c>
      <c r="F1146" s="86" t="s">
        <v>1185</v>
      </c>
      <c r="H1146" s="3">
        <f>E1146+SUMIF('BR DTG TRAYEMAN'!C:C,C1146,'BR DTG TRAYEMAN'!E:E)</f>
        <v>0</v>
      </c>
    </row>
    <row r="1147" spans="1:8" ht="15.75" customHeight="1">
      <c r="A1147" s="86" t="s">
        <v>308</v>
      </c>
      <c r="B1147" s="86" t="s">
        <v>936</v>
      </c>
      <c r="C1147" s="86" t="s">
        <v>308</v>
      </c>
      <c r="D1147" s="86" t="s">
        <v>1081</v>
      </c>
      <c r="E1147" s="87">
        <v>0</v>
      </c>
      <c r="F1147" s="86" t="s">
        <v>1185</v>
      </c>
      <c r="H1147" s="3">
        <f>E1147+SUMIF('BR DTG TRAYEMAN'!C:C,C1147,'BR DTG TRAYEMAN'!E:E)</f>
        <v>0</v>
      </c>
    </row>
    <row r="1148" spans="1:8" ht="15.75" customHeight="1">
      <c r="A1148" s="86" t="s">
        <v>4126</v>
      </c>
      <c r="B1148" s="86" t="s">
        <v>876</v>
      </c>
      <c r="C1148" s="86" t="s">
        <v>4126</v>
      </c>
      <c r="D1148" s="86" t="s">
        <v>4127</v>
      </c>
      <c r="E1148" s="87">
        <v>0</v>
      </c>
      <c r="F1148" s="86" t="s">
        <v>1185</v>
      </c>
      <c r="H1148" s="3">
        <f>E1148+SUMIF('BR DTG TRAYEMAN'!C:C,C1148,'BR DTG TRAYEMAN'!E:E)</f>
        <v>0</v>
      </c>
    </row>
    <row r="1149" spans="1:8" ht="15.75" customHeight="1">
      <c r="A1149" s="86" t="s">
        <v>9161</v>
      </c>
      <c r="B1149" s="86" t="s">
        <v>876</v>
      </c>
      <c r="C1149" s="86" t="s">
        <v>9161</v>
      </c>
      <c r="D1149" s="86" t="s">
        <v>9162</v>
      </c>
      <c r="E1149" s="87">
        <v>0</v>
      </c>
      <c r="F1149" s="86" t="s">
        <v>1185</v>
      </c>
      <c r="H1149" s="3">
        <f>E1149+SUMIF('BR DTG TRAYEMAN'!C:C,C1149,'BR DTG TRAYEMAN'!E:E)</f>
        <v>0</v>
      </c>
    </row>
    <row r="1150" spans="1:8" ht="15.75" customHeight="1">
      <c r="A1150" s="86" t="s">
        <v>9163</v>
      </c>
      <c r="B1150" s="86" t="s">
        <v>876</v>
      </c>
      <c r="C1150" s="86" t="s">
        <v>9163</v>
      </c>
      <c r="D1150" s="86" t="s">
        <v>9164</v>
      </c>
      <c r="E1150" s="87">
        <v>0</v>
      </c>
      <c r="F1150" s="86" t="s">
        <v>1185</v>
      </c>
      <c r="H1150" s="3">
        <f>E1150+SUMIF('BR DTG TRAYEMAN'!C:C,C1150,'BR DTG TRAYEMAN'!E:E)</f>
        <v>0</v>
      </c>
    </row>
    <row r="1151" spans="1:8" ht="15.75" customHeight="1">
      <c r="A1151" s="86" t="s">
        <v>4128</v>
      </c>
      <c r="B1151" s="86" t="s">
        <v>876</v>
      </c>
      <c r="C1151" s="86" t="s">
        <v>4128</v>
      </c>
      <c r="D1151" s="86" t="s">
        <v>4129</v>
      </c>
      <c r="E1151" s="87">
        <v>0</v>
      </c>
      <c r="F1151" s="86" t="s">
        <v>1185</v>
      </c>
      <c r="H1151" s="3">
        <f>E1151+SUMIF('BR DTG TRAYEMAN'!C:C,C1151,'BR DTG TRAYEMAN'!E:E)</f>
        <v>0</v>
      </c>
    </row>
    <row r="1152" spans="1:8" ht="15.75" customHeight="1">
      <c r="A1152" s="86" t="s">
        <v>511</v>
      </c>
      <c r="B1152" s="86" t="s">
        <v>876</v>
      </c>
      <c r="C1152" s="86" t="s">
        <v>511</v>
      </c>
      <c r="D1152" s="86" t="s">
        <v>1082</v>
      </c>
      <c r="E1152" s="87">
        <v>0</v>
      </c>
      <c r="F1152" s="86" t="s">
        <v>1185</v>
      </c>
      <c r="H1152" s="3">
        <f>E1152+SUMIF('BR DTG TRAYEMAN'!C:C,C1152,'BR DTG TRAYEMAN'!E:E)</f>
        <v>0</v>
      </c>
    </row>
    <row r="1153" spans="1:8" ht="15.75" customHeight="1">
      <c r="A1153" s="86" t="s">
        <v>1821</v>
      </c>
      <c r="B1153" s="86" t="s">
        <v>920</v>
      </c>
      <c r="C1153" s="86" t="s">
        <v>1821</v>
      </c>
      <c r="D1153" s="86" t="s">
        <v>1083</v>
      </c>
      <c r="E1153" s="87">
        <v>0</v>
      </c>
      <c r="F1153" s="86" t="s">
        <v>1821</v>
      </c>
      <c r="H1153" s="3">
        <f>E1153+SUMIF('BR DTG TRAYEMAN'!C:C,C1153,'BR DTG TRAYEMAN'!E:E)</f>
        <v>0</v>
      </c>
    </row>
    <row r="1154" spans="1:8" ht="15.75" customHeight="1">
      <c r="A1154" s="86" t="s">
        <v>1084</v>
      </c>
      <c r="B1154" s="86" t="s">
        <v>920</v>
      </c>
      <c r="C1154" s="86" t="s">
        <v>1084</v>
      </c>
      <c r="D1154" s="86" t="s">
        <v>1083</v>
      </c>
      <c r="E1154" s="87">
        <v>0</v>
      </c>
      <c r="F1154" s="86" t="s">
        <v>1821</v>
      </c>
      <c r="H1154" s="3">
        <f>E1154+SUMIF('BR DTG TRAYEMAN'!C:C,C1154,'BR DTG TRAYEMAN'!E:E)</f>
        <v>0</v>
      </c>
    </row>
    <row r="1155" spans="1:8" ht="15.75" customHeight="1">
      <c r="A1155" s="86" t="s">
        <v>309</v>
      </c>
      <c r="B1155" s="86" t="s">
        <v>948</v>
      </c>
      <c r="C1155" s="86" t="s">
        <v>309</v>
      </c>
      <c r="D1155" s="86" t="s">
        <v>1085</v>
      </c>
      <c r="E1155" s="87">
        <v>0</v>
      </c>
      <c r="F1155" s="86" t="s">
        <v>1185</v>
      </c>
      <c r="H1155" s="3">
        <f>E1155+SUMIF('BR DTG TRAYEMAN'!C:C,C1155,'BR DTG TRAYEMAN'!E:E)</f>
        <v>0</v>
      </c>
    </row>
    <row r="1156" spans="1:8" ht="15.75" customHeight="1">
      <c r="A1156" s="86" t="s">
        <v>4132</v>
      </c>
      <c r="B1156" s="86" t="s">
        <v>876</v>
      </c>
      <c r="C1156" s="86" t="s">
        <v>4132</v>
      </c>
      <c r="D1156" s="86" t="s">
        <v>1079</v>
      </c>
      <c r="E1156" s="87">
        <v>0</v>
      </c>
      <c r="F1156" s="86" t="s">
        <v>1185</v>
      </c>
      <c r="H1156" s="3">
        <f>E1156+SUMIF('BR DTG TRAYEMAN'!C:C,C1156,'BR DTG TRAYEMAN'!E:E)</f>
        <v>0</v>
      </c>
    </row>
    <row r="1157" spans="1:8" ht="15.75" customHeight="1">
      <c r="A1157" s="86" t="s">
        <v>4133</v>
      </c>
      <c r="B1157" s="86" t="s">
        <v>876</v>
      </c>
      <c r="C1157" s="86" t="s">
        <v>4133</v>
      </c>
      <c r="D1157" s="86" t="s">
        <v>4134</v>
      </c>
      <c r="E1157" s="87">
        <v>0</v>
      </c>
      <c r="F1157" s="86" t="s">
        <v>1185</v>
      </c>
      <c r="H1157" s="3">
        <f>E1157+SUMIF('BR DTG TRAYEMAN'!C:C,C1157,'BR DTG TRAYEMAN'!E:E)</f>
        <v>0</v>
      </c>
    </row>
    <row r="1158" spans="1:8" ht="15.75" customHeight="1">
      <c r="A1158" s="86" t="s">
        <v>512</v>
      </c>
      <c r="B1158" s="86" t="s">
        <v>877</v>
      </c>
      <c r="C1158" s="86" t="s">
        <v>512</v>
      </c>
      <c r="D1158" s="86" t="s">
        <v>1086</v>
      </c>
      <c r="E1158" s="87">
        <v>1</v>
      </c>
      <c r="F1158" s="86" t="s">
        <v>1185</v>
      </c>
      <c r="H1158" s="3">
        <f>E1158+SUMIF('BR DTG TRAYEMAN'!C:C,C1158,'BR DTG TRAYEMAN'!E:E)</f>
        <v>1</v>
      </c>
    </row>
    <row r="1159" spans="1:8" ht="15.75" customHeight="1">
      <c r="A1159" s="86" t="s">
        <v>4139</v>
      </c>
      <c r="B1159" s="86" t="s">
        <v>876</v>
      </c>
      <c r="C1159" s="86" t="s">
        <v>4139</v>
      </c>
      <c r="D1159" s="86" t="s">
        <v>9165</v>
      </c>
      <c r="E1159" s="87">
        <v>0</v>
      </c>
      <c r="F1159" s="86" t="s">
        <v>1185</v>
      </c>
      <c r="H1159" s="3">
        <f>E1159+SUMIF('BR DTG TRAYEMAN'!C:C,C1159,'BR DTG TRAYEMAN'!E:E)</f>
        <v>0</v>
      </c>
    </row>
    <row r="1160" spans="1:8" ht="15.75" customHeight="1">
      <c r="A1160" s="86" t="s">
        <v>4141</v>
      </c>
      <c r="B1160" s="86" t="s">
        <v>876</v>
      </c>
      <c r="C1160" s="86" t="s">
        <v>4141</v>
      </c>
      <c r="D1160" s="86" t="s">
        <v>4142</v>
      </c>
      <c r="E1160" s="87">
        <v>0</v>
      </c>
      <c r="F1160" s="86" t="s">
        <v>1185</v>
      </c>
      <c r="H1160" s="3">
        <f>E1160+SUMIF('BR DTG TRAYEMAN'!C:C,C1160,'BR DTG TRAYEMAN'!E:E)</f>
        <v>0</v>
      </c>
    </row>
    <row r="1161" spans="1:8" ht="15.75" customHeight="1">
      <c r="A1161" s="86" t="s">
        <v>4143</v>
      </c>
      <c r="B1161" s="86" t="s">
        <v>876</v>
      </c>
      <c r="C1161" s="86" t="s">
        <v>4143</v>
      </c>
      <c r="D1161" s="86" t="s">
        <v>9166</v>
      </c>
      <c r="E1161" s="87">
        <v>0</v>
      </c>
      <c r="F1161" s="86" t="s">
        <v>1185</v>
      </c>
      <c r="H1161" s="3">
        <f>E1161+SUMIF('BR DTG TRAYEMAN'!C:C,C1161,'BR DTG TRAYEMAN'!E:E)</f>
        <v>0</v>
      </c>
    </row>
    <row r="1162" spans="1:8" ht="15.75" customHeight="1">
      <c r="A1162" s="86" t="s">
        <v>4145</v>
      </c>
      <c r="B1162" s="86" t="s">
        <v>876</v>
      </c>
      <c r="C1162" s="86" t="s">
        <v>4145</v>
      </c>
      <c r="D1162" s="86" t="s">
        <v>4146</v>
      </c>
      <c r="E1162" s="87">
        <v>0</v>
      </c>
      <c r="F1162" s="86" t="s">
        <v>1185</v>
      </c>
      <c r="H1162" s="3">
        <f>E1162+SUMIF('BR DTG TRAYEMAN'!C:C,C1162,'BR DTG TRAYEMAN'!E:E)</f>
        <v>0</v>
      </c>
    </row>
    <row r="1163" spans="1:8" ht="15.75" customHeight="1">
      <c r="A1163" s="86" t="s">
        <v>1442</v>
      </c>
      <c r="B1163" s="86" t="s">
        <v>876</v>
      </c>
      <c r="C1163" s="86" t="s">
        <v>1442</v>
      </c>
      <c r="D1163" s="86" t="s">
        <v>1443</v>
      </c>
      <c r="E1163" s="87">
        <v>0</v>
      </c>
      <c r="F1163" s="86" t="s">
        <v>1185</v>
      </c>
      <c r="H1163" s="3">
        <f>E1163+SUMIF('BR DTG TRAYEMAN'!C:C,C1163,'BR DTG TRAYEMAN'!E:E)</f>
        <v>0</v>
      </c>
    </row>
    <row r="1164" spans="1:8" ht="15.75" customHeight="1">
      <c r="A1164" s="86" t="s">
        <v>2000</v>
      </c>
      <c r="B1164" s="86" t="s">
        <v>898</v>
      </c>
      <c r="C1164" s="86" t="s">
        <v>2000</v>
      </c>
      <c r="D1164" s="86" t="s">
        <v>2001</v>
      </c>
      <c r="E1164" s="87">
        <v>0</v>
      </c>
      <c r="F1164" s="86" t="s">
        <v>1185</v>
      </c>
      <c r="H1164" s="3">
        <f>E1164+SUMIF('BR DTG TRAYEMAN'!C:C,C1164,'BR DTG TRAYEMAN'!E:E)</f>
        <v>0</v>
      </c>
    </row>
    <row r="1165" spans="1:8" ht="15.75" customHeight="1">
      <c r="A1165" s="86" t="s">
        <v>310</v>
      </c>
      <c r="B1165" s="86" t="s">
        <v>888</v>
      </c>
      <c r="C1165" s="86" t="s">
        <v>310</v>
      </c>
      <c r="D1165" s="86" t="s">
        <v>1087</v>
      </c>
      <c r="E1165" s="87">
        <v>0</v>
      </c>
      <c r="F1165" s="86" t="s">
        <v>1185</v>
      </c>
      <c r="H1165" s="3">
        <f>E1165+SUMIF('BR DTG TRAYEMAN'!C:C,C1165,'BR DTG TRAYEMAN'!E:E)</f>
        <v>0</v>
      </c>
    </row>
    <row r="1166" spans="1:8" ht="15.75" customHeight="1">
      <c r="A1166" s="86" t="s">
        <v>311</v>
      </c>
      <c r="B1166" s="86" t="s">
        <v>888</v>
      </c>
      <c r="C1166" s="86" t="s">
        <v>311</v>
      </c>
      <c r="D1166" s="86" t="s">
        <v>1088</v>
      </c>
      <c r="E1166" s="87">
        <v>0</v>
      </c>
      <c r="F1166" s="86" t="s">
        <v>1185</v>
      </c>
      <c r="H1166" s="3">
        <f>E1166+SUMIF('BR DTG TRAYEMAN'!C:C,C1166,'BR DTG TRAYEMAN'!E:E)</f>
        <v>0</v>
      </c>
    </row>
    <row r="1167" spans="1:8" ht="15.75" customHeight="1">
      <c r="A1167" s="86" t="s">
        <v>312</v>
      </c>
      <c r="B1167" s="86" t="s">
        <v>884</v>
      </c>
      <c r="C1167" s="86" t="s">
        <v>312</v>
      </c>
      <c r="D1167" s="86" t="s">
        <v>1089</v>
      </c>
      <c r="E1167" s="87">
        <v>0</v>
      </c>
      <c r="F1167" s="86" t="s">
        <v>1185</v>
      </c>
      <c r="H1167" s="3">
        <f>E1167+SUMIF('BR DTG TRAYEMAN'!C:C,C1167,'BR DTG TRAYEMAN'!E:E)</f>
        <v>0</v>
      </c>
    </row>
    <row r="1168" spans="1:8" ht="15.75" customHeight="1">
      <c r="A1168" s="86" t="s">
        <v>4151</v>
      </c>
      <c r="B1168" s="86" t="s">
        <v>876</v>
      </c>
      <c r="C1168" s="86" t="s">
        <v>4151</v>
      </c>
      <c r="D1168" s="86" t="s">
        <v>4152</v>
      </c>
      <c r="E1168" s="87">
        <v>0</v>
      </c>
      <c r="F1168" s="86" t="s">
        <v>1185</v>
      </c>
      <c r="H1168" s="3">
        <f>E1168+SUMIF('BR DTG TRAYEMAN'!C:C,C1168,'BR DTG TRAYEMAN'!E:E)</f>
        <v>0</v>
      </c>
    </row>
    <row r="1169" spans="1:8" ht="15.75" customHeight="1">
      <c r="A1169" s="86" t="s">
        <v>9167</v>
      </c>
      <c r="B1169" s="86" t="s">
        <v>876</v>
      </c>
      <c r="C1169" s="86" t="s">
        <v>9167</v>
      </c>
      <c r="D1169" s="86" t="s">
        <v>9168</v>
      </c>
      <c r="E1169" s="87">
        <v>0</v>
      </c>
      <c r="F1169" s="86" t="s">
        <v>1185</v>
      </c>
      <c r="H1169" s="3">
        <f>E1169+SUMIF('BR DTG TRAYEMAN'!C:C,C1169,'BR DTG TRAYEMAN'!E:E)</f>
        <v>0</v>
      </c>
    </row>
    <row r="1170" spans="1:8" ht="15.75" customHeight="1">
      <c r="A1170" s="86" t="s">
        <v>4153</v>
      </c>
      <c r="B1170" s="86" t="s">
        <v>876</v>
      </c>
      <c r="C1170" s="86" t="s">
        <v>4153</v>
      </c>
      <c r="D1170" s="86" t="s">
        <v>4154</v>
      </c>
      <c r="E1170" s="87">
        <v>0</v>
      </c>
      <c r="F1170" s="86" t="s">
        <v>1185</v>
      </c>
      <c r="H1170" s="3">
        <f>E1170+SUMIF('BR DTG TRAYEMAN'!C:C,C1170,'BR DTG TRAYEMAN'!E:E)</f>
        <v>0</v>
      </c>
    </row>
    <row r="1171" spans="1:8" ht="15.75" customHeight="1">
      <c r="A1171" s="86" t="s">
        <v>9169</v>
      </c>
      <c r="B1171" s="86" t="s">
        <v>876</v>
      </c>
      <c r="C1171" s="86" t="s">
        <v>9169</v>
      </c>
      <c r="D1171" s="86" t="s">
        <v>9170</v>
      </c>
      <c r="E1171" s="87">
        <v>0</v>
      </c>
      <c r="F1171" s="86" t="s">
        <v>1185</v>
      </c>
      <c r="H1171" s="3">
        <f>E1171+SUMIF('BR DTG TRAYEMAN'!C:C,C1171,'BR DTG TRAYEMAN'!E:E)</f>
        <v>0</v>
      </c>
    </row>
    <row r="1172" spans="1:8" ht="15.75" customHeight="1">
      <c r="A1172" s="86" t="s">
        <v>4163</v>
      </c>
      <c r="B1172" s="86" t="s">
        <v>876</v>
      </c>
      <c r="C1172" s="86" t="s">
        <v>4163</v>
      </c>
      <c r="D1172" s="86" t="s">
        <v>9171</v>
      </c>
      <c r="E1172" s="87">
        <v>0</v>
      </c>
      <c r="F1172" s="86" t="s">
        <v>1185</v>
      </c>
      <c r="H1172" s="3">
        <f>E1172+SUMIF('BR DTG TRAYEMAN'!C:C,C1172,'BR DTG TRAYEMAN'!E:E)</f>
        <v>0</v>
      </c>
    </row>
    <row r="1173" spans="1:8" ht="15.75" customHeight="1">
      <c r="A1173" s="86" t="s">
        <v>313</v>
      </c>
      <c r="B1173" s="86" t="s">
        <v>884</v>
      </c>
      <c r="C1173" s="86" t="s">
        <v>313</v>
      </c>
      <c r="D1173" s="86" t="s">
        <v>1090</v>
      </c>
      <c r="E1173" s="87">
        <v>0</v>
      </c>
      <c r="F1173" s="86" t="s">
        <v>1185</v>
      </c>
      <c r="H1173" s="3">
        <f>E1173+SUMIF('BR DTG TRAYEMAN'!C:C,C1173,'BR DTG TRAYEMAN'!E:E)</f>
        <v>0</v>
      </c>
    </row>
    <row r="1174" spans="1:8" ht="15.75" customHeight="1">
      <c r="A1174" s="86" t="s">
        <v>4171</v>
      </c>
      <c r="B1174" s="86" t="s">
        <v>876</v>
      </c>
      <c r="C1174" s="86" t="s">
        <v>4171</v>
      </c>
      <c r="D1174" s="86" t="s">
        <v>4172</v>
      </c>
      <c r="E1174" s="87">
        <v>0</v>
      </c>
      <c r="F1174" s="86" t="s">
        <v>1185</v>
      </c>
      <c r="H1174" s="3">
        <f>E1174+SUMIF('BR DTG TRAYEMAN'!C:C,C1174,'BR DTG TRAYEMAN'!E:E)</f>
        <v>0</v>
      </c>
    </row>
    <row r="1175" spans="1:8" ht="15.75" customHeight="1">
      <c r="A1175" s="86" t="s">
        <v>4173</v>
      </c>
      <c r="B1175" s="86" t="s">
        <v>876</v>
      </c>
      <c r="C1175" s="86" t="s">
        <v>4173</v>
      </c>
      <c r="D1175" s="86" t="s">
        <v>4174</v>
      </c>
      <c r="E1175" s="87">
        <v>0</v>
      </c>
      <c r="F1175" s="86" t="s">
        <v>1185</v>
      </c>
      <c r="H1175" s="3">
        <f>E1175+SUMIF('BR DTG TRAYEMAN'!C:C,C1175,'BR DTG TRAYEMAN'!E:E)</f>
        <v>0</v>
      </c>
    </row>
    <row r="1176" spans="1:8" ht="15.75" customHeight="1">
      <c r="A1176" s="86" t="s">
        <v>4175</v>
      </c>
      <c r="B1176" s="86" t="s">
        <v>876</v>
      </c>
      <c r="C1176" s="86" t="s">
        <v>4175</v>
      </c>
      <c r="D1176" s="86" t="s">
        <v>9172</v>
      </c>
      <c r="E1176" s="87">
        <v>0</v>
      </c>
      <c r="F1176" s="86" t="s">
        <v>1185</v>
      </c>
      <c r="H1176" s="3">
        <f>E1176+SUMIF('BR DTG TRAYEMAN'!C:C,C1176,'BR DTG TRAYEMAN'!E:E)</f>
        <v>0</v>
      </c>
    </row>
    <row r="1177" spans="1:8" ht="15.75" customHeight="1">
      <c r="A1177" s="86" t="s">
        <v>4177</v>
      </c>
      <c r="B1177" s="86" t="s">
        <v>876</v>
      </c>
      <c r="C1177" s="86" t="s">
        <v>4177</v>
      </c>
      <c r="D1177" s="86" t="s">
        <v>1090</v>
      </c>
      <c r="E1177" s="87">
        <v>0</v>
      </c>
      <c r="F1177" s="86" t="s">
        <v>1185</v>
      </c>
      <c r="H1177" s="3">
        <f>E1177+SUMIF('BR DTG TRAYEMAN'!C:C,C1177,'BR DTG TRAYEMAN'!E:E)</f>
        <v>0</v>
      </c>
    </row>
    <row r="1178" spans="1:8" ht="15.75" customHeight="1">
      <c r="A1178" s="86" t="s">
        <v>4178</v>
      </c>
      <c r="B1178" s="86" t="s">
        <v>876</v>
      </c>
      <c r="C1178" s="86" t="s">
        <v>4178</v>
      </c>
      <c r="D1178" s="86" t="s">
        <v>4179</v>
      </c>
      <c r="E1178" s="87">
        <v>0</v>
      </c>
      <c r="F1178" s="86" t="s">
        <v>1185</v>
      </c>
      <c r="H1178" s="3">
        <f>E1178+SUMIF('BR DTG TRAYEMAN'!C:C,C1178,'BR DTG TRAYEMAN'!E:E)</f>
        <v>0</v>
      </c>
    </row>
    <row r="1179" spans="1:8" ht="15.75" customHeight="1">
      <c r="A1179" s="86" t="s">
        <v>4182</v>
      </c>
      <c r="B1179" s="86" t="s">
        <v>876</v>
      </c>
      <c r="C1179" s="86" t="s">
        <v>4182</v>
      </c>
      <c r="D1179" s="86" t="s">
        <v>4183</v>
      </c>
      <c r="E1179" s="87">
        <v>0</v>
      </c>
      <c r="F1179" s="86" t="s">
        <v>1185</v>
      </c>
      <c r="H1179" s="3">
        <f>E1179+SUMIF('BR DTG TRAYEMAN'!C:C,C1179,'BR DTG TRAYEMAN'!E:E)</f>
        <v>0</v>
      </c>
    </row>
    <row r="1180" spans="1:8" ht="15.75" customHeight="1">
      <c r="A1180" s="86" t="s">
        <v>4184</v>
      </c>
      <c r="B1180" s="86" t="s">
        <v>876</v>
      </c>
      <c r="C1180" s="86" t="s">
        <v>4184</v>
      </c>
      <c r="D1180" s="86" t="s">
        <v>4185</v>
      </c>
      <c r="E1180" s="87">
        <v>0</v>
      </c>
      <c r="F1180" s="86" t="s">
        <v>1185</v>
      </c>
      <c r="H1180" s="3">
        <f>E1180+SUMIF('BR DTG TRAYEMAN'!C:C,C1180,'BR DTG TRAYEMAN'!E:E)</f>
        <v>0</v>
      </c>
    </row>
    <row r="1181" spans="1:8" ht="15.75" customHeight="1">
      <c r="A1181" s="86" t="s">
        <v>4192</v>
      </c>
      <c r="B1181" s="86" t="s">
        <v>876</v>
      </c>
      <c r="C1181" s="86" t="s">
        <v>4192</v>
      </c>
      <c r="D1181" s="86" t="s">
        <v>4193</v>
      </c>
      <c r="E1181" s="87">
        <v>0</v>
      </c>
      <c r="F1181" s="86" t="s">
        <v>1185</v>
      </c>
      <c r="H1181" s="3">
        <f>E1181+SUMIF('BR DTG TRAYEMAN'!C:C,C1181,'BR DTG TRAYEMAN'!E:E)</f>
        <v>0</v>
      </c>
    </row>
    <row r="1182" spans="1:8" ht="15.75" customHeight="1">
      <c r="A1182" s="86" t="s">
        <v>9173</v>
      </c>
      <c r="B1182" s="86" t="s">
        <v>876</v>
      </c>
      <c r="C1182" s="86" t="s">
        <v>9173</v>
      </c>
      <c r="D1182" s="86" t="s">
        <v>9174</v>
      </c>
      <c r="E1182" s="87">
        <v>0</v>
      </c>
      <c r="F1182" s="86" t="s">
        <v>1185</v>
      </c>
      <c r="H1182" s="3">
        <f>E1182+SUMIF('BR DTG TRAYEMAN'!C:C,C1182,'BR DTG TRAYEMAN'!E:E)</f>
        <v>0</v>
      </c>
    </row>
    <row r="1183" spans="1:8" ht="15.75" customHeight="1">
      <c r="A1183" s="86" t="s">
        <v>4194</v>
      </c>
      <c r="B1183" s="86" t="s">
        <v>876</v>
      </c>
      <c r="C1183" s="86" t="s">
        <v>4194</v>
      </c>
      <c r="D1183" s="86" t="s">
        <v>3166</v>
      </c>
      <c r="E1183" s="87">
        <v>0</v>
      </c>
      <c r="F1183" s="86" t="s">
        <v>1185</v>
      </c>
      <c r="H1183" s="3">
        <f>E1183+SUMIF('BR DTG TRAYEMAN'!C:C,C1183,'BR DTG TRAYEMAN'!E:E)</f>
        <v>0</v>
      </c>
    </row>
    <row r="1184" spans="1:8" ht="15.75" customHeight="1">
      <c r="A1184" s="86" t="s">
        <v>9175</v>
      </c>
      <c r="B1184" s="86" t="s">
        <v>876</v>
      </c>
      <c r="C1184" s="86" t="s">
        <v>9175</v>
      </c>
      <c r="D1184" s="86" t="s">
        <v>9176</v>
      </c>
      <c r="E1184" s="87">
        <v>0</v>
      </c>
      <c r="F1184" s="86" t="s">
        <v>1185</v>
      </c>
      <c r="H1184" s="3">
        <f>E1184+SUMIF('BR DTG TRAYEMAN'!C:C,C1184,'BR DTG TRAYEMAN'!E:E)</f>
        <v>0</v>
      </c>
    </row>
    <row r="1185" spans="1:8" ht="15.75" customHeight="1">
      <c r="A1185" s="86" t="s">
        <v>9177</v>
      </c>
      <c r="B1185" s="86" t="s">
        <v>876</v>
      </c>
      <c r="C1185" s="86" t="s">
        <v>9177</v>
      </c>
      <c r="D1185" s="86" t="s">
        <v>9178</v>
      </c>
      <c r="E1185" s="87">
        <v>0</v>
      </c>
      <c r="F1185" s="86" t="s">
        <v>1185</v>
      </c>
      <c r="H1185" s="3">
        <f>E1185+SUMIF('BR DTG TRAYEMAN'!C:C,C1185,'BR DTG TRAYEMAN'!E:E)</f>
        <v>0</v>
      </c>
    </row>
    <row r="1186" spans="1:8" ht="15.75" customHeight="1">
      <c r="A1186" s="86" t="s">
        <v>9179</v>
      </c>
      <c r="B1186" s="86" t="s">
        <v>876</v>
      </c>
      <c r="C1186" s="86" t="s">
        <v>9179</v>
      </c>
      <c r="D1186" s="86" t="s">
        <v>9180</v>
      </c>
      <c r="E1186" s="87">
        <v>0</v>
      </c>
      <c r="F1186" s="86" t="s">
        <v>1185</v>
      </c>
      <c r="H1186" s="3">
        <f>E1186+SUMIF('BR DTG TRAYEMAN'!C:C,C1186,'BR DTG TRAYEMAN'!E:E)</f>
        <v>0</v>
      </c>
    </row>
    <row r="1187" spans="1:8" ht="15.75" customHeight="1">
      <c r="A1187" s="86" t="s">
        <v>9181</v>
      </c>
      <c r="B1187" s="86" t="s">
        <v>876</v>
      </c>
      <c r="C1187" s="86" t="s">
        <v>9181</v>
      </c>
      <c r="D1187" s="86" t="s">
        <v>9182</v>
      </c>
      <c r="E1187" s="87">
        <v>0</v>
      </c>
      <c r="F1187" s="86" t="s">
        <v>1185</v>
      </c>
      <c r="H1187" s="3">
        <f>E1187+SUMIF('BR DTG TRAYEMAN'!C:C,C1187,'BR DTG TRAYEMAN'!E:E)</f>
        <v>0</v>
      </c>
    </row>
    <row r="1188" spans="1:8" ht="15.75" customHeight="1">
      <c r="A1188" s="86" t="s">
        <v>9183</v>
      </c>
      <c r="B1188" s="86" t="s">
        <v>876</v>
      </c>
      <c r="C1188" s="86" t="s">
        <v>9183</v>
      </c>
      <c r="D1188" s="86" t="s">
        <v>9184</v>
      </c>
      <c r="E1188" s="87">
        <v>0</v>
      </c>
      <c r="F1188" s="86" t="s">
        <v>1185</v>
      </c>
      <c r="H1188" s="3">
        <f>E1188+SUMIF('BR DTG TRAYEMAN'!C:C,C1188,'BR DTG TRAYEMAN'!E:E)</f>
        <v>0</v>
      </c>
    </row>
    <row r="1189" spans="1:8" ht="15.75" customHeight="1">
      <c r="A1189" s="86" t="s">
        <v>4196</v>
      </c>
      <c r="B1189" s="86" t="s">
        <v>876</v>
      </c>
      <c r="C1189" s="86" t="s">
        <v>4196</v>
      </c>
      <c r="D1189" s="86" t="s">
        <v>4197</v>
      </c>
      <c r="E1189" s="87">
        <v>0</v>
      </c>
      <c r="F1189" s="86" t="s">
        <v>1185</v>
      </c>
      <c r="H1189" s="3">
        <f>E1189+SUMIF('BR DTG TRAYEMAN'!C:C,C1189,'BR DTG TRAYEMAN'!E:E)</f>
        <v>0</v>
      </c>
    </row>
    <row r="1190" spans="1:8" ht="15.75" customHeight="1">
      <c r="A1190" s="86" t="s">
        <v>4198</v>
      </c>
      <c r="B1190" s="86" t="s">
        <v>876</v>
      </c>
      <c r="C1190" s="86" t="s">
        <v>4198</v>
      </c>
      <c r="D1190" s="86" t="s">
        <v>4199</v>
      </c>
      <c r="E1190" s="87">
        <v>0</v>
      </c>
      <c r="F1190" s="86" t="s">
        <v>1185</v>
      </c>
      <c r="H1190" s="3">
        <f>E1190+SUMIF('BR DTG TRAYEMAN'!C:C,C1190,'BR DTG TRAYEMAN'!E:E)</f>
        <v>0</v>
      </c>
    </row>
    <row r="1191" spans="1:8" ht="15.75" customHeight="1">
      <c r="A1191" s="86" t="s">
        <v>4200</v>
      </c>
      <c r="B1191" s="86" t="s">
        <v>876</v>
      </c>
      <c r="C1191" s="86" t="s">
        <v>4200</v>
      </c>
      <c r="D1191" s="86" t="s">
        <v>4201</v>
      </c>
      <c r="E1191" s="87">
        <v>0</v>
      </c>
      <c r="F1191" s="86" t="s">
        <v>1185</v>
      </c>
      <c r="H1191" s="3">
        <f>E1191+SUMIF('BR DTG TRAYEMAN'!C:C,C1191,'BR DTG TRAYEMAN'!E:E)</f>
        <v>0</v>
      </c>
    </row>
    <row r="1192" spans="1:8" ht="15.75" customHeight="1">
      <c r="A1192" s="86" t="s">
        <v>4204</v>
      </c>
      <c r="B1192" s="86" t="s">
        <v>876</v>
      </c>
      <c r="C1192" s="86" t="s">
        <v>4204</v>
      </c>
      <c r="D1192" s="86" t="s">
        <v>4205</v>
      </c>
      <c r="E1192" s="87">
        <v>0</v>
      </c>
      <c r="F1192" s="86" t="s">
        <v>1185</v>
      </c>
      <c r="H1192" s="3">
        <f>E1192+SUMIF('BR DTG TRAYEMAN'!C:C,C1192,'BR DTG TRAYEMAN'!E:E)</f>
        <v>0</v>
      </c>
    </row>
    <row r="1193" spans="1:8" ht="15.75" customHeight="1">
      <c r="A1193" s="86" t="s">
        <v>9185</v>
      </c>
      <c r="B1193" s="86" t="s">
        <v>876</v>
      </c>
      <c r="C1193" s="86" t="s">
        <v>9185</v>
      </c>
      <c r="D1193" s="86" t="s">
        <v>9186</v>
      </c>
      <c r="E1193" s="87">
        <v>0</v>
      </c>
      <c r="F1193" s="86" t="s">
        <v>1185</v>
      </c>
      <c r="H1193" s="3">
        <f>E1193+SUMIF('BR DTG TRAYEMAN'!C:C,C1193,'BR DTG TRAYEMAN'!E:E)</f>
        <v>0</v>
      </c>
    </row>
    <row r="1194" spans="1:8" ht="15.75" customHeight="1">
      <c r="A1194" s="86" t="s">
        <v>314</v>
      </c>
      <c r="B1194" s="86" t="s">
        <v>884</v>
      </c>
      <c r="C1194" s="86" t="s">
        <v>314</v>
      </c>
      <c r="D1194" s="86" t="s">
        <v>944</v>
      </c>
      <c r="E1194" s="87">
        <v>0</v>
      </c>
      <c r="F1194" s="86" t="s">
        <v>314</v>
      </c>
      <c r="H1194" s="3">
        <f>E1194+SUMIF('BR DTG TRAYEMAN'!C:C,C1194,'BR DTG TRAYEMAN'!E:E)</f>
        <v>0</v>
      </c>
    </row>
    <row r="1195" spans="1:8" ht="15.75" customHeight="1">
      <c r="A1195" s="86" t="s">
        <v>9187</v>
      </c>
      <c r="B1195" s="86" t="s">
        <v>876</v>
      </c>
      <c r="C1195" s="86" t="s">
        <v>9187</v>
      </c>
      <c r="D1195" s="86" t="s">
        <v>9188</v>
      </c>
      <c r="E1195" s="87">
        <v>0</v>
      </c>
      <c r="F1195" s="86" t="s">
        <v>1185</v>
      </c>
      <c r="H1195" s="3">
        <f>E1195+SUMIF('BR DTG TRAYEMAN'!C:C,C1195,'BR DTG TRAYEMAN'!E:E)</f>
        <v>0</v>
      </c>
    </row>
    <row r="1196" spans="1:8" ht="15.75" customHeight="1">
      <c r="A1196" s="86" t="s">
        <v>4210</v>
      </c>
      <c r="B1196" s="86" t="s">
        <v>876</v>
      </c>
      <c r="C1196" s="86" t="s">
        <v>4210</v>
      </c>
      <c r="D1196" s="86" t="s">
        <v>1012</v>
      </c>
      <c r="E1196" s="87">
        <v>0</v>
      </c>
      <c r="F1196" s="86" t="s">
        <v>262</v>
      </c>
      <c r="H1196" s="3">
        <f>E1196+SUMIF('BR DTG TRAYEMAN'!C:C,C1196,'BR DTG TRAYEMAN'!E:E)</f>
        <v>0</v>
      </c>
    </row>
    <row r="1197" spans="1:8" ht="15.75" customHeight="1">
      <c r="A1197" s="86" t="s">
        <v>4211</v>
      </c>
      <c r="B1197" s="86" t="s">
        <v>876</v>
      </c>
      <c r="C1197" s="86" t="s">
        <v>4211</v>
      </c>
      <c r="D1197" s="86" t="s">
        <v>4212</v>
      </c>
      <c r="E1197" s="87">
        <v>0</v>
      </c>
      <c r="F1197" s="86" t="s">
        <v>1185</v>
      </c>
      <c r="H1197" s="3">
        <f>E1197+SUMIF('BR DTG TRAYEMAN'!C:C,C1197,'BR DTG TRAYEMAN'!E:E)</f>
        <v>0</v>
      </c>
    </row>
    <row r="1198" spans="1:8" ht="15.75" customHeight="1">
      <c r="A1198" s="86" t="s">
        <v>4215</v>
      </c>
      <c r="B1198" s="86" t="s">
        <v>876</v>
      </c>
      <c r="C1198" s="86" t="s">
        <v>4215</v>
      </c>
      <c r="D1198" s="86" t="s">
        <v>4216</v>
      </c>
      <c r="E1198" s="87">
        <v>0</v>
      </c>
      <c r="F1198" s="86" t="s">
        <v>1185</v>
      </c>
      <c r="H1198" s="3">
        <f>E1198+SUMIF('BR DTG TRAYEMAN'!C:C,C1198,'BR DTG TRAYEMAN'!E:E)</f>
        <v>0</v>
      </c>
    </row>
    <row r="1199" spans="1:8" ht="15.75" customHeight="1">
      <c r="A1199" s="86" t="s">
        <v>4217</v>
      </c>
      <c r="B1199" s="86" t="s">
        <v>876</v>
      </c>
      <c r="C1199" s="86" t="s">
        <v>4217</v>
      </c>
      <c r="D1199" s="86" t="s">
        <v>9189</v>
      </c>
      <c r="E1199" s="87">
        <v>0</v>
      </c>
      <c r="F1199" s="86" t="s">
        <v>1185</v>
      </c>
      <c r="H1199" s="3">
        <f>E1199+SUMIF('BR DTG TRAYEMAN'!C:C,C1199,'BR DTG TRAYEMAN'!E:E)</f>
        <v>0</v>
      </c>
    </row>
    <row r="1200" spans="1:8" ht="15.75" customHeight="1">
      <c r="A1200" s="86" t="s">
        <v>4223</v>
      </c>
      <c r="B1200" s="86" t="s">
        <v>876</v>
      </c>
      <c r="C1200" s="86" t="s">
        <v>4223</v>
      </c>
      <c r="D1200" s="86" t="s">
        <v>3176</v>
      </c>
      <c r="E1200" s="87">
        <v>0</v>
      </c>
      <c r="F1200" s="86" t="s">
        <v>1185</v>
      </c>
      <c r="H1200" s="3">
        <f>E1200+SUMIF('BR DTG TRAYEMAN'!C:C,C1200,'BR DTG TRAYEMAN'!E:E)</f>
        <v>0</v>
      </c>
    </row>
    <row r="1201" spans="1:8" ht="15.75" customHeight="1">
      <c r="A1201" s="86" t="s">
        <v>4224</v>
      </c>
      <c r="B1201" s="86" t="s">
        <v>876</v>
      </c>
      <c r="C1201" s="86" t="s">
        <v>4224</v>
      </c>
      <c r="D1201" s="86" t="s">
        <v>4225</v>
      </c>
      <c r="E1201" s="87">
        <v>0</v>
      </c>
      <c r="F1201" s="86" t="s">
        <v>1185</v>
      </c>
      <c r="H1201" s="3">
        <f>E1201+SUMIF('BR DTG TRAYEMAN'!C:C,C1201,'BR DTG TRAYEMAN'!E:E)</f>
        <v>0</v>
      </c>
    </row>
    <row r="1202" spans="1:8" ht="15.75" customHeight="1">
      <c r="A1202" s="86" t="s">
        <v>4226</v>
      </c>
      <c r="B1202" s="86" t="s">
        <v>876</v>
      </c>
      <c r="C1202" s="86" t="s">
        <v>4226</v>
      </c>
      <c r="D1202" s="86" t="s">
        <v>9190</v>
      </c>
      <c r="E1202" s="87">
        <v>0</v>
      </c>
      <c r="F1202" s="86" t="s">
        <v>1185</v>
      </c>
      <c r="H1202" s="3">
        <f>E1202+SUMIF('BR DTG TRAYEMAN'!C:C,C1202,'BR DTG TRAYEMAN'!E:E)</f>
        <v>0</v>
      </c>
    </row>
    <row r="1203" spans="1:8" ht="15.75" customHeight="1">
      <c r="A1203" s="86" t="s">
        <v>4228</v>
      </c>
      <c r="B1203" s="86" t="s">
        <v>876</v>
      </c>
      <c r="C1203" s="86" t="s">
        <v>4228</v>
      </c>
      <c r="D1203" s="86" t="s">
        <v>4229</v>
      </c>
      <c r="E1203" s="87">
        <v>0</v>
      </c>
      <c r="F1203" s="86" t="s">
        <v>1185</v>
      </c>
      <c r="H1203" s="3">
        <f>E1203+SUMIF('BR DTG TRAYEMAN'!C:C,C1203,'BR DTG TRAYEMAN'!E:E)</f>
        <v>0</v>
      </c>
    </row>
    <row r="1204" spans="1:8" ht="15.75" customHeight="1">
      <c r="A1204" s="86" t="s">
        <v>4230</v>
      </c>
      <c r="B1204" s="86" t="s">
        <v>876</v>
      </c>
      <c r="C1204" s="86" t="s">
        <v>4230</v>
      </c>
      <c r="D1204" s="86" t="s">
        <v>4231</v>
      </c>
      <c r="E1204" s="87">
        <v>0</v>
      </c>
      <c r="F1204" s="86" t="s">
        <v>1185</v>
      </c>
      <c r="H1204" s="3">
        <f>E1204+SUMIF('BR DTG TRAYEMAN'!C:C,C1204,'BR DTG TRAYEMAN'!E:E)</f>
        <v>0</v>
      </c>
    </row>
    <row r="1205" spans="1:8" ht="15.75" customHeight="1">
      <c r="A1205" s="86" t="s">
        <v>9191</v>
      </c>
      <c r="B1205" s="86" t="s">
        <v>876</v>
      </c>
      <c r="C1205" s="86" t="s">
        <v>9191</v>
      </c>
      <c r="D1205" s="86" t="s">
        <v>9192</v>
      </c>
      <c r="E1205" s="87">
        <v>0</v>
      </c>
      <c r="F1205" s="86" t="s">
        <v>1185</v>
      </c>
      <c r="H1205" s="3">
        <f>E1205+SUMIF('BR DTG TRAYEMAN'!C:C,C1205,'BR DTG TRAYEMAN'!E:E)</f>
        <v>0</v>
      </c>
    </row>
    <row r="1206" spans="1:8" ht="15.75" customHeight="1">
      <c r="A1206" s="86" t="s">
        <v>4234</v>
      </c>
      <c r="B1206" s="86" t="s">
        <v>876</v>
      </c>
      <c r="C1206" s="86" t="s">
        <v>4234</v>
      </c>
      <c r="D1206" s="86" t="s">
        <v>4235</v>
      </c>
      <c r="E1206" s="87">
        <v>0</v>
      </c>
      <c r="F1206" s="86" t="s">
        <v>1185</v>
      </c>
      <c r="H1206" s="3">
        <f>E1206+SUMIF('BR DTG TRAYEMAN'!C:C,C1206,'BR DTG TRAYEMAN'!E:E)</f>
        <v>0</v>
      </c>
    </row>
    <row r="1207" spans="1:8" ht="15.75" customHeight="1">
      <c r="A1207" s="86" t="s">
        <v>4236</v>
      </c>
      <c r="B1207" s="86" t="s">
        <v>876</v>
      </c>
      <c r="C1207" s="86" t="s">
        <v>4236</v>
      </c>
      <c r="D1207" s="86" t="s">
        <v>4237</v>
      </c>
      <c r="E1207" s="87">
        <v>0</v>
      </c>
      <c r="F1207" s="86" t="s">
        <v>1185</v>
      </c>
      <c r="H1207" s="3">
        <f>E1207+SUMIF('BR DTG TRAYEMAN'!C:C,C1207,'BR DTG TRAYEMAN'!E:E)</f>
        <v>0</v>
      </c>
    </row>
    <row r="1208" spans="1:8" ht="15.75" customHeight="1">
      <c r="A1208" s="86" t="s">
        <v>4238</v>
      </c>
      <c r="B1208" s="86" t="s">
        <v>876</v>
      </c>
      <c r="C1208" s="86" t="s">
        <v>4238</v>
      </c>
      <c r="D1208" s="86" t="s">
        <v>4239</v>
      </c>
      <c r="E1208" s="87">
        <v>0</v>
      </c>
      <c r="F1208" s="86" t="s">
        <v>1185</v>
      </c>
      <c r="H1208" s="3">
        <f>E1208+SUMIF('BR DTG TRAYEMAN'!C:C,C1208,'BR DTG TRAYEMAN'!E:E)</f>
        <v>0</v>
      </c>
    </row>
    <row r="1209" spans="1:8" ht="15.75" customHeight="1">
      <c r="A1209" s="86" t="s">
        <v>4240</v>
      </c>
      <c r="B1209" s="86" t="s">
        <v>876</v>
      </c>
      <c r="C1209" s="86" t="s">
        <v>4240</v>
      </c>
      <c r="D1209" s="86" t="s">
        <v>4241</v>
      </c>
      <c r="E1209" s="87">
        <v>0</v>
      </c>
      <c r="F1209" s="86" t="s">
        <v>1185</v>
      </c>
      <c r="H1209" s="3">
        <f>E1209+SUMIF('BR DTG TRAYEMAN'!C:C,C1209,'BR DTG TRAYEMAN'!E:E)</f>
        <v>0</v>
      </c>
    </row>
    <row r="1210" spans="1:8" ht="15.75" customHeight="1">
      <c r="A1210" s="86" t="s">
        <v>4242</v>
      </c>
      <c r="B1210" s="86" t="s">
        <v>876</v>
      </c>
      <c r="C1210" s="86" t="s">
        <v>4242</v>
      </c>
      <c r="D1210" s="86" t="s">
        <v>4243</v>
      </c>
      <c r="E1210" s="87">
        <v>0</v>
      </c>
      <c r="F1210" s="86" t="s">
        <v>1185</v>
      </c>
      <c r="H1210" s="3">
        <f>E1210+SUMIF('BR DTG TRAYEMAN'!C:C,C1210,'BR DTG TRAYEMAN'!E:E)</f>
        <v>0</v>
      </c>
    </row>
    <row r="1211" spans="1:8" ht="15.75" customHeight="1">
      <c r="A1211" s="86" t="s">
        <v>4246</v>
      </c>
      <c r="B1211" s="86" t="s">
        <v>876</v>
      </c>
      <c r="C1211" s="86" t="s">
        <v>4246</v>
      </c>
      <c r="D1211" s="86" t="s">
        <v>4247</v>
      </c>
      <c r="E1211" s="87">
        <v>0</v>
      </c>
      <c r="F1211" s="86" t="s">
        <v>1185</v>
      </c>
      <c r="H1211" s="3">
        <f>E1211+SUMIF('BR DTG TRAYEMAN'!C:C,C1211,'BR DTG TRAYEMAN'!E:E)</f>
        <v>0</v>
      </c>
    </row>
    <row r="1212" spans="1:8" ht="15.75" customHeight="1">
      <c r="A1212" s="86" t="s">
        <v>4248</v>
      </c>
      <c r="B1212" s="86" t="s">
        <v>876</v>
      </c>
      <c r="C1212" s="86" t="s">
        <v>4248</v>
      </c>
      <c r="D1212" s="86" t="s">
        <v>4249</v>
      </c>
      <c r="E1212" s="87">
        <v>0</v>
      </c>
      <c r="F1212" s="86" t="s">
        <v>1185</v>
      </c>
      <c r="H1212" s="3">
        <f>E1212+SUMIF('BR DTG TRAYEMAN'!C:C,C1212,'BR DTG TRAYEMAN'!E:E)</f>
        <v>0</v>
      </c>
    </row>
    <row r="1213" spans="1:8" ht="15.75" customHeight="1">
      <c r="A1213" s="86" t="s">
        <v>4250</v>
      </c>
      <c r="B1213" s="86" t="s">
        <v>876</v>
      </c>
      <c r="C1213" s="86" t="s">
        <v>4250</v>
      </c>
      <c r="D1213" s="86" t="s">
        <v>4251</v>
      </c>
      <c r="E1213" s="87">
        <v>0</v>
      </c>
      <c r="F1213" s="86" t="s">
        <v>1185</v>
      </c>
      <c r="H1213" s="3">
        <f>E1213+SUMIF('BR DTG TRAYEMAN'!C:C,C1213,'BR DTG TRAYEMAN'!E:E)</f>
        <v>0</v>
      </c>
    </row>
    <row r="1214" spans="1:8" ht="15.75" customHeight="1">
      <c r="A1214" s="86" t="s">
        <v>9193</v>
      </c>
      <c r="B1214" s="86" t="s">
        <v>876</v>
      </c>
      <c r="C1214" s="86" t="s">
        <v>9193</v>
      </c>
      <c r="D1214" s="86" t="s">
        <v>9194</v>
      </c>
      <c r="E1214" s="87">
        <v>0</v>
      </c>
      <c r="F1214" s="86" t="s">
        <v>1185</v>
      </c>
      <c r="H1214" s="3">
        <f>E1214+SUMIF('BR DTG TRAYEMAN'!C:C,C1214,'BR DTG TRAYEMAN'!E:E)</f>
        <v>0</v>
      </c>
    </row>
    <row r="1215" spans="1:8" ht="15.75" customHeight="1">
      <c r="A1215" s="86" t="s">
        <v>4252</v>
      </c>
      <c r="B1215" s="86" t="s">
        <v>876</v>
      </c>
      <c r="C1215" s="86" t="s">
        <v>4252</v>
      </c>
      <c r="D1215" s="86" t="s">
        <v>4253</v>
      </c>
      <c r="E1215" s="87">
        <v>0</v>
      </c>
      <c r="F1215" s="86" t="s">
        <v>1185</v>
      </c>
      <c r="H1215" s="3">
        <f>E1215+SUMIF('BR DTG TRAYEMAN'!C:C,C1215,'BR DTG TRAYEMAN'!E:E)</f>
        <v>0</v>
      </c>
    </row>
    <row r="1216" spans="1:8" ht="15.75" customHeight="1">
      <c r="A1216" s="86" t="s">
        <v>9195</v>
      </c>
      <c r="B1216" s="86" t="s">
        <v>876</v>
      </c>
      <c r="C1216" s="86" t="s">
        <v>9195</v>
      </c>
      <c r="D1216" s="86" t="s">
        <v>9196</v>
      </c>
      <c r="E1216" s="87">
        <v>0</v>
      </c>
      <c r="F1216" s="86" t="s">
        <v>1185</v>
      </c>
      <c r="H1216" s="3">
        <f>E1216+SUMIF('BR DTG TRAYEMAN'!C:C,C1216,'BR DTG TRAYEMAN'!E:E)</f>
        <v>0</v>
      </c>
    </row>
    <row r="1217" spans="1:8" ht="15.75" customHeight="1">
      <c r="A1217" s="86" t="s">
        <v>1822</v>
      </c>
      <c r="B1217" s="86" t="s">
        <v>876</v>
      </c>
      <c r="C1217" s="86" t="s">
        <v>1822</v>
      </c>
      <c r="D1217" s="86" t="s">
        <v>1823</v>
      </c>
      <c r="E1217" s="87">
        <v>0</v>
      </c>
      <c r="F1217" s="86" t="s">
        <v>1185</v>
      </c>
      <c r="H1217" s="3">
        <f>E1217+SUMIF('BR DTG TRAYEMAN'!C:C,C1217,'BR DTG TRAYEMAN'!E:E)</f>
        <v>0</v>
      </c>
    </row>
    <row r="1218" spans="1:8" ht="15.75" customHeight="1">
      <c r="A1218" s="86" t="s">
        <v>9197</v>
      </c>
      <c r="B1218" s="86" t="s">
        <v>876</v>
      </c>
      <c r="C1218" s="86" t="s">
        <v>9197</v>
      </c>
      <c r="D1218" s="86" t="s">
        <v>9198</v>
      </c>
      <c r="E1218" s="87">
        <v>0</v>
      </c>
      <c r="F1218" s="86" t="s">
        <v>1185</v>
      </c>
      <c r="H1218" s="3">
        <f>E1218+SUMIF('BR DTG TRAYEMAN'!C:C,C1218,'BR DTG TRAYEMAN'!E:E)</f>
        <v>0</v>
      </c>
    </row>
    <row r="1219" spans="1:8" ht="15.75" customHeight="1">
      <c r="A1219" s="86" t="s">
        <v>9199</v>
      </c>
      <c r="B1219" s="86" t="s">
        <v>876</v>
      </c>
      <c r="C1219" s="86" t="s">
        <v>9199</v>
      </c>
      <c r="D1219" s="86" t="s">
        <v>9200</v>
      </c>
      <c r="E1219" s="87">
        <v>0</v>
      </c>
      <c r="F1219" s="86" t="s">
        <v>1185</v>
      </c>
      <c r="H1219" s="3">
        <f>E1219+SUMIF('BR DTG TRAYEMAN'!C:C,C1219,'BR DTG TRAYEMAN'!E:E)</f>
        <v>0</v>
      </c>
    </row>
    <row r="1220" spans="1:8" ht="15.75" customHeight="1">
      <c r="A1220" s="86" t="s">
        <v>4260</v>
      </c>
      <c r="B1220" s="86" t="s">
        <v>876</v>
      </c>
      <c r="C1220" s="86" t="s">
        <v>4260</v>
      </c>
      <c r="D1220" s="86" t="s">
        <v>4261</v>
      </c>
      <c r="E1220" s="87">
        <v>0</v>
      </c>
      <c r="F1220" s="86" t="s">
        <v>1185</v>
      </c>
      <c r="H1220" s="3">
        <f>E1220+SUMIF('BR DTG TRAYEMAN'!C:C,C1220,'BR DTG TRAYEMAN'!E:E)</f>
        <v>0</v>
      </c>
    </row>
    <row r="1221" spans="1:8" ht="15.75" customHeight="1">
      <c r="A1221" s="86" t="s">
        <v>4266</v>
      </c>
      <c r="B1221" s="86" t="s">
        <v>876</v>
      </c>
      <c r="C1221" s="86" t="s">
        <v>4266</v>
      </c>
      <c r="D1221" s="86" t="s">
        <v>4267</v>
      </c>
      <c r="E1221" s="87">
        <v>0</v>
      </c>
      <c r="F1221" s="86" t="s">
        <v>1185</v>
      </c>
      <c r="H1221" s="3">
        <f>E1221+SUMIF('BR DTG TRAYEMAN'!C:C,C1221,'BR DTG TRAYEMAN'!E:E)</f>
        <v>0</v>
      </c>
    </row>
    <row r="1222" spans="1:8" ht="15.75" customHeight="1">
      <c r="A1222" s="86" t="s">
        <v>4268</v>
      </c>
      <c r="B1222" s="86" t="s">
        <v>876</v>
      </c>
      <c r="C1222" s="86" t="s">
        <v>4268</v>
      </c>
      <c r="D1222" s="86" t="s">
        <v>4269</v>
      </c>
      <c r="E1222" s="87">
        <v>0</v>
      </c>
      <c r="F1222" s="86" t="s">
        <v>1185</v>
      </c>
      <c r="H1222" s="3">
        <f>E1222+SUMIF('BR DTG TRAYEMAN'!C:C,C1222,'BR DTG TRAYEMAN'!E:E)</f>
        <v>0</v>
      </c>
    </row>
    <row r="1223" spans="1:8" ht="15.75" customHeight="1">
      <c r="A1223" s="86" t="s">
        <v>4270</v>
      </c>
      <c r="B1223" s="86" t="s">
        <v>876</v>
      </c>
      <c r="C1223" s="86" t="s">
        <v>4270</v>
      </c>
      <c r="D1223" s="86" t="s">
        <v>4271</v>
      </c>
      <c r="E1223" s="87">
        <v>0</v>
      </c>
      <c r="F1223" s="86" t="s">
        <v>1185</v>
      </c>
      <c r="H1223" s="3">
        <f>E1223+SUMIF('BR DTG TRAYEMAN'!C:C,C1223,'BR DTG TRAYEMAN'!E:E)</f>
        <v>0</v>
      </c>
    </row>
    <row r="1224" spans="1:8" ht="15.75" customHeight="1">
      <c r="A1224" s="86" t="s">
        <v>4272</v>
      </c>
      <c r="B1224" s="86" t="s">
        <v>876</v>
      </c>
      <c r="C1224" s="86" t="s">
        <v>4272</v>
      </c>
      <c r="D1224" s="86" t="s">
        <v>3172</v>
      </c>
      <c r="E1224" s="87">
        <v>0</v>
      </c>
      <c r="F1224" s="86" t="s">
        <v>1185</v>
      </c>
      <c r="H1224" s="3">
        <f>E1224+SUMIF('BR DTG TRAYEMAN'!C:C,C1224,'BR DTG TRAYEMAN'!E:E)</f>
        <v>0</v>
      </c>
    </row>
    <row r="1225" spans="1:8" ht="15.75" customHeight="1">
      <c r="A1225" s="86" t="s">
        <v>4273</v>
      </c>
      <c r="B1225" s="86" t="s">
        <v>876</v>
      </c>
      <c r="C1225" s="86" t="s">
        <v>4273</v>
      </c>
      <c r="D1225" s="86" t="s">
        <v>4274</v>
      </c>
      <c r="E1225" s="87">
        <v>0</v>
      </c>
      <c r="F1225" s="86" t="s">
        <v>1185</v>
      </c>
      <c r="H1225" s="3">
        <f>E1225+SUMIF('BR DTG TRAYEMAN'!C:C,C1225,'BR DTG TRAYEMAN'!E:E)</f>
        <v>0</v>
      </c>
    </row>
    <row r="1226" spans="1:8" ht="15.75" customHeight="1">
      <c r="A1226" s="86" t="s">
        <v>4277</v>
      </c>
      <c r="B1226" s="86" t="s">
        <v>877</v>
      </c>
      <c r="C1226" s="86" t="s">
        <v>4277</v>
      </c>
      <c r="D1226" s="86" t="s">
        <v>4278</v>
      </c>
      <c r="E1226" s="87">
        <v>0</v>
      </c>
      <c r="F1226" s="86" t="s">
        <v>1185</v>
      </c>
      <c r="H1226" s="3">
        <f>E1226+SUMIF('BR DTG TRAYEMAN'!C:C,C1226,'BR DTG TRAYEMAN'!E:E)</f>
        <v>0</v>
      </c>
    </row>
    <row r="1227" spans="1:8" ht="15.75" customHeight="1">
      <c r="A1227" s="86" t="s">
        <v>315</v>
      </c>
      <c r="B1227" s="86" t="s">
        <v>877</v>
      </c>
      <c r="C1227" s="86" t="s">
        <v>315</v>
      </c>
      <c r="D1227" s="86" t="s">
        <v>1091</v>
      </c>
      <c r="E1227" s="87">
        <v>0</v>
      </c>
      <c r="F1227" s="86" t="s">
        <v>1185</v>
      </c>
      <c r="H1227" s="3">
        <f>E1227+SUMIF('BR DTG TRAYEMAN'!C:C,C1227,'BR DTG TRAYEMAN'!E:E)</f>
        <v>0</v>
      </c>
    </row>
    <row r="1228" spans="1:8" ht="15.75" customHeight="1">
      <c r="A1228" s="86" t="s">
        <v>9201</v>
      </c>
      <c r="B1228" s="86" t="s">
        <v>876</v>
      </c>
      <c r="C1228" s="86" t="s">
        <v>9201</v>
      </c>
      <c r="D1228" s="86" t="s">
        <v>9202</v>
      </c>
      <c r="E1228" s="87">
        <v>0</v>
      </c>
      <c r="F1228" s="86" t="s">
        <v>1185</v>
      </c>
      <c r="H1228" s="3">
        <f>E1228+SUMIF('BR DTG TRAYEMAN'!C:C,C1228,'BR DTG TRAYEMAN'!E:E)</f>
        <v>0</v>
      </c>
    </row>
    <row r="1229" spans="1:8" ht="15.75" customHeight="1">
      <c r="A1229" s="86" t="s">
        <v>1695</v>
      </c>
      <c r="B1229" s="86" t="s">
        <v>1185</v>
      </c>
      <c r="C1229" s="86" t="s">
        <v>1695</v>
      </c>
      <c r="D1229" s="86" t="s">
        <v>1696</v>
      </c>
      <c r="E1229" s="87">
        <v>0</v>
      </c>
      <c r="F1229" s="86" t="s">
        <v>1185</v>
      </c>
      <c r="H1229" s="3">
        <f>E1229+SUMIF('BR DTG TRAYEMAN'!C:C,C1229,'BR DTG TRAYEMAN'!E:E)</f>
        <v>0</v>
      </c>
    </row>
    <row r="1230" spans="1:8" ht="15.75" customHeight="1">
      <c r="A1230" s="86" t="s">
        <v>9203</v>
      </c>
      <c r="B1230" s="86" t="s">
        <v>876</v>
      </c>
      <c r="C1230" s="86" t="s">
        <v>9203</v>
      </c>
      <c r="D1230" s="86" t="s">
        <v>9204</v>
      </c>
      <c r="E1230" s="87">
        <v>0</v>
      </c>
      <c r="F1230" s="86" t="s">
        <v>1185</v>
      </c>
      <c r="H1230" s="3">
        <f>E1230+SUMIF('BR DTG TRAYEMAN'!C:C,C1230,'BR DTG TRAYEMAN'!E:E)</f>
        <v>0</v>
      </c>
    </row>
    <row r="1231" spans="1:8" ht="15.75" customHeight="1">
      <c r="A1231" s="86" t="s">
        <v>4283</v>
      </c>
      <c r="B1231" s="86" t="s">
        <v>876</v>
      </c>
      <c r="C1231" s="86" t="s">
        <v>4283</v>
      </c>
      <c r="D1231" s="86" t="s">
        <v>4284</v>
      </c>
      <c r="E1231" s="87">
        <v>0</v>
      </c>
      <c r="F1231" s="86" t="s">
        <v>1185</v>
      </c>
      <c r="H1231" s="3">
        <f>E1231+SUMIF('BR DTG TRAYEMAN'!C:C,C1231,'BR DTG TRAYEMAN'!E:E)</f>
        <v>0</v>
      </c>
    </row>
    <row r="1232" spans="1:8" ht="15.75" customHeight="1">
      <c r="A1232" s="86" t="s">
        <v>4285</v>
      </c>
      <c r="B1232" s="86" t="s">
        <v>876</v>
      </c>
      <c r="C1232" s="86" t="s">
        <v>4285</v>
      </c>
      <c r="D1232" s="86" t="s">
        <v>4286</v>
      </c>
      <c r="E1232" s="87">
        <v>0</v>
      </c>
      <c r="F1232" s="86" t="s">
        <v>1185</v>
      </c>
      <c r="H1232" s="3">
        <f>E1232+SUMIF('BR DTG TRAYEMAN'!C:C,C1232,'BR DTG TRAYEMAN'!E:E)</f>
        <v>0</v>
      </c>
    </row>
    <row r="1233" spans="1:8" ht="15.75" customHeight="1">
      <c r="A1233" s="86" t="s">
        <v>4287</v>
      </c>
      <c r="B1233" s="86" t="s">
        <v>876</v>
      </c>
      <c r="C1233" s="86" t="s">
        <v>4287</v>
      </c>
      <c r="D1233" s="86" t="s">
        <v>4288</v>
      </c>
      <c r="E1233" s="87">
        <v>0</v>
      </c>
      <c r="F1233" s="86" t="s">
        <v>1185</v>
      </c>
      <c r="H1233" s="3">
        <f>E1233+SUMIF('BR DTG TRAYEMAN'!C:C,C1233,'BR DTG TRAYEMAN'!E:E)</f>
        <v>0</v>
      </c>
    </row>
    <row r="1234" spans="1:8" ht="15.75" customHeight="1">
      <c r="A1234" s="86" t="s">
        <v>4291</v>
      </c>
      <c r="B1234" s="86" t="s">
        <v>876</v>
      </c>
      <c r="C1234" s="86" t="s">
        <v>4291</v>
      </c>
      <c r="D1234" s="86" t="s">
        <v>4292</v>
      </c>
      <c r="E1234" s="87">
        <v>0</v>
      </c>
      <c r="F1234" s="86" t="s">
        <v>1185</v>
      </c>
      <c r="H1234" s="3">
        <f>E1234+SUMIF('BR DTG TRAYEMAN'!C:C,C1234,'BR DTG TRAYEMAN'!E:E)</f>
        <v>0</v>
      </c>
    </row>
    <row r="1235" spans="1:8" ht="15.75" customHeight="1">
      <c r="A1235" s="86" t="s">
        <v>4293</v>
      </c>
      <c r="B1235" s="86" t="s">
        <v>881</v>
      </c>
      <c r="C1235" s="86" t="s">
        <v>4293</v>
      </c>
      <c r="D1235" s="86" t="s">
        <v>4294</v>
      </c>
      <c r="E1235" s="87">
        <v>0</v>
      </c>
      <c r="F1235" s="86" t="s">
        <v>1185</v>
      </c>
      <c r="H1235" s="3">
        <f>E1235+SUMIF('BR DTG TRAYEMAN'!C:C,C1235,'BR DTG TRAYEMAN'!E:E)</f>
        <v>0</v>
      </c>
    </row>
    <row r="1236" spans="1:8" ht="15.75" customHeight="1">
      <c r="A1236" s="86" t="s">
        <v>4295</v>
      </c>
      <c r="B1236" s="86" t="s">
        <v>876</v>
      </c>
      <c r="C1236" s="86" t="s">
        <v>4295</v>
      </c>
      <c r="D1236" s="86" t="s">
        <v>4296</v>
      </c>
      <c r="E1236" s="87">
        <v>0</v>
      </c>
      <c r="F1236" s="86" t="s">
        <v>1185</v>
      </c>
      <c r="H1236" s="3">
        <f>E1236+SUMIF('BR DTG TRAYEMAN'!C:C,C1236,'BR DTG TRAYEMAN'!E:E)</f>
        <v>0</v>
      </c>
    </row>
    <row r="1237" spans="1:8" ht="15.75" customHeight="1">
      <c r="A1237" s="86" t="s">
        <v>4297</v>
      </c>
      <c r="B1237" s="86" t="s">
        <v>876</v>
      </c>
      <c r="C1237" s="86" t="s">
        <v>4297</v>
      </c>
      <c r="D1237" s="86" t="s">
        <v>9205</v>
      </c>
      <c r="E1237" s="87">
        <v>0</v>
      </c>
      <c r="F1237" s="86" t="s">
        <v>1185</v>
      </c>
      <c r="H1237" s="3">
        <f>E1237+SUMIF('BR DTG TRAYEMAN'!C:C,C1237,'BR DTG TRAYEMAN'!E:E)</f>
        <v>0</v>
      </c>
    </row>
    <row r="1238" spans="1:8" ht="15.75" customHeight="1">
      <c r="A1238" s="86" t="s">
        <v>4299</v>
      </c>
      <c r="B1238" s="86" t="s">
        <v>876</v>
      </c>
      <c r="C1238" s="86" t="s">
        <v>4299</v>
      </c>
      <c r="D1238" s="86" t="s">
        <v>4300</v>
      </c>
      <c r="E1238" s="87">
        <v>0</v>
      </c>
      <c r="F1238" s="86" t="s">
        <v>1185</v>
      </c>
      <c r="H1238" s="3">
        <f>E1238+SUMIF('BR DTG TRAYEMAN'!C:C,C1238,'BR DTG TRAYEMAN'!E:E)</f>
        <v>0</v>
      </c>
    </row>
    <row r="1239" spans="1:8" ht="15.75" customHeight="1">
      <c r="A1239" s="86" t="s">
        <v>4301</v>
      </c>
      <c r="B1239" s="86" t="s">
        <v>876</v>
      </c>
      <c r="C1239" s="86" t="s">
        <v>4301</v>
      </c>
      <c r="D1239" s="86" t="s">
        <v>4302</v>
      </c>
      <c r="E1239" s="87">
        <v>0</v>
      </c>
      <c r="F1239" s="86" t="s">
        <v>1185</v>
      </c>
      <c r="H1239" s="3">
        <f>E1239+SUMIF('BR DTG TRAYEMAN'!C:C,C1239,'BR DTG TRAYEMAN'!E:E)</f>
        <v>0</v>
      </c>
    </row>
    <row r="1240" spans="1:8" ht="15.75" customHeight="1">
      <c r="A1240" s="86" t="s">
        <v>9206</v>
      </c>
      <c r="B1240" s="86" t="s">
        <v>876</v>
      </c>
      <c r="C1240" s="86" t="s">
        <v>9206</v>
      </c>
      <c r="D1240" s="86" t="s">
        <v>9207</v>
      </c>
      <c r="E1240" s="87">
        <v>0</v>
      </c>
      <c r="F1240" s="86" t="s">
        <v>1185</v>
      </c>
      <c r="H1240" s="3">
        <f>E1240+SUMIF('BR DTG TRAYEMAN'!C:C,C1240,'BR DTG TRAYEMAN'!E:E)</f>
        <v>0</v>
      </c>
    </row>
    <row r="1241" spans="1:8" ht="15.75" customHeight="1">
      <c r="A1241" s="86" t="s">
        <v>683</v>
      </c>
      <c r="B1241" s="86" t="s">
        <v>876</v>
      </c>
      <c r="C1241" s="86" t="s">
        <v>683</v>
      </c>
      <c r="D1241" s="86" t="s">
        <v>684</v>
      </c>
      <c r="E1241" s="87">
        <v>0</v>
      </c>
      <c r="F1241" s="86" t="s">
        <v>1185</v>
      </c>
      <c r="H1241" s="3">
        <f>E1241+SUMIF('BR DTG TRAYEMAN'!C:C,C1241,'BR DTG TRAYEMAN'!E:E)</f>
        <v>0</v>
      </c>
    </row>
    <row r="1242" spans="1:8" ht="15.75" customHeight="1">
      <c r="A1242" s="86" t="s">
        <v>4303</v>
      </c>
      <c r="B1242" s="86" t="s">
        <v>876</v>
      </c>
      <c r="C1242" s="86" t="s">
        <v>4303</v>
      </c>
      <c r="D1242" s="86" t="s">
        <v>9208</v>
      </c>
      <c r="E1242" s="87">
        <v>0</v>
      </c>
      <c r="F1242" s="86" t="s">
        <v>1185</v>
      </c>
      <c r="H1242" s="3">
        <f>E1242+SUMIF('BR DTG TRAYEMAN'!C:C,C1242,'BR DTG TRAYEMAN'!E:E)</f>
        <v>0</v>
      </c>
    </row>
    <row r="1243" spans="1:8" ht="15.75" customHeight="1">
      <c r="A1243" s="86" t="s">
        <v>9209</v>
      </c>
      <c r="B1243" s="86" t="s">
        <v>876</v>
      </c>
      <c r="C1243" s="86" t="s">
        <v>9209</v>
      </c>
      <c r="D1243" s="86" t="s">
        <v>9210</v>
      </c>
      <c r="E1243" s="87">
        <v>0</v>
      </c>
      <c r="F1243" s="86" t="s">
        <v>1185</v>
      </c>
      <c r="H1243" s="3">
        <f>E1243+SUMIF('BR DTG TRAYEMAN'!C:C,C1243,'BR DTG TRAYEMAN'!E:E)</f>
        <v>0</v>
      </c>
    </row>
    <row r="1244" spans="1:8" ht="15.75" customHeight="1">
      <c r="A1244" s="86" t="s">
        <v>9211</v>
      </c>
      <c r="B1244" s="86" t="s">
        <v>876</v>
      </c>
      <c r="C1244" s="86" t="s">
        <v>9211</v>
      </c>
      <c r="D1244" s="86" t="s">
        <v>9212</v>
      </c>
      <c r="E1244" s="87">
        <v>0</v>
      </c>
      <c r="F1244" s="86" t="s">
        <v>1185</v>
      </c>
      <c r="H1244" s="3">
        <f>E1244+SUMIF('BR DTG TRAYEMAN'!C:C,C1244,'BR DTG TRAYEMAN'!E:E)</f>
        <v>0</v>
      </c>
    </row>
    <row r="1245" spans="1:8" ht="15.75" customHeight="1">
      <c r="A1245" s="86" t="s">
        <v>4309</v>
      </c>
      <c r="B1245" s="86" t="s">
        <v>876</v>
      </c>
      <c r="C1245" s="86" t="s">
        <v>4309</v>
      </c>
      <c r="D1245" s="86" t="s">
        <v>9213</v>
      </c>
      <c r="E1245" s="87">
        <v>0</v>
      </c>
      <c r="F1245" s="86" t="s">
        <v>1185</v>
      </c>
      <c r="H1245" s="3">
        <f>E1245+SUMIF('BR DTG TRAYEMAN'!C:C,C1245,'BR DTG TRAYEMAN'!E:E)</f>
        <v>0</v>
      </c>
    </row>
    <row r="1246" spans="1:8" ht="15.75" customHeight="1">
      <c r="A1246" s="86" t="s">
        <v>4311</v>
      </c>
      <c r="B1246" s="86" t="s">
        <v>876</v>
      </c>
      <c r="C1246" s="86" t="s">
        <v>4311</v>
      </c>
      <c r="D1246" s="86" t="s">
        <v>9214</v>
      </c>
      <c r="E1246" s="87">
        <v>0</v>
      </c>
      <c r="F1246" s="86" t="s">
        <v>1185</v>
      </c>
      <c r="H1246" s="3">
        <f>E1246+SUMIF('BR DTG TRAYEMAN'!C:C,C1246,'BR DTG TRAYEMAN'!E:E)</f>
        <v>0</v>
      </c>
    </row>
    <row r="1247" spans="1:8" ht="15.75" customHeight="1">
      <c r="A1247" s="86" t="s">
        <v>4313</v>
      </c>
      <c r="B1247" s="86" t="s">
        <v>876</v>
      </c>
      <c r="C1247" s="86" t="s">
        <v>4313</v>
      </c>
      <c r="D1247" s="86" t="s">
        <v>4314</v>
      </c>
      <c r="E1247" s="87">
        <v>0</v>
      </c>
      <c r="F1247" s="86" t="s">
        <v>1185</v>
      </c>
      <c r="H1247" s="3">
        <f>E1247+SUMIF('BR DTG TRAYEMAN'!C:C,C1247,'BR DTG TRAYEMAN'!E:E)</f>
        <v>0</v>
      </c>
    </row>
    <row r="1248" spans="1:8" ht="15.75" customHeight="1">
      <c r="A1248" s="86" t="s">
        <v>9215</v>
      </c>
      <c r="B1248" s="86" t="s">
        <v>876</v>
      </c>
      <c r="C1248" s="86" t="s">
        <v>9215</v>
      </c>
      <c r="D1248" s="86" t="s">
        <v>9216</v>
      </c>
      <c r="E1248" s="87">
        <v>0</v>
      </c>
      <c r="F1248" s="86" t="s">
        <v>1185</v>
      </c>
      <c r="H1248" s="3">
        <f>E1248+SUMIF('BR DTG TRAYEMAN'!C:C,C1248,'BR DTG TRAYEMAN'!E:E)</f>
        <v>0</v>
      </c>
    </row>
    <row r="1249" spans="1:8" ht="15.75" customHeight="1">
      <c r="A1249" s="86" t="s">
        <v>9217</v>
      </c>
      <c r="B1249" s="86" t="s">
        <v>876</v>
      </c>
      <c r="C1249" s="86" t="s">
        <v>9217</v>
      </c>
      <c r="D1249" s="86" t="s">
        <v>9218</v>
      </c>
      <c r="E1249" s="87">
        <v>0</v>
      </c>
      <c r="F1249" s="86" t="s">
        <v>1185</v>
      </c>
      <c r="H1249" s="3">
        <f>E1249+SUMIF('BR DTG TRAYEMAN'!C:C,C1249,'BR DTG TRAYEMAN'!E:E)</f>
        <v>0</v>
      </c>
    </row>
    <row r="1250" spans="1:8" ht="15.75" customHeight="1">
      <c r="A1250" s="86" t="s">
        <v>834</v>
      </c>
      <c r="B1250" s="86" t="s">
        <v>876</v>
      </c>
      <c r="C1250" s="86" t="s">
        <v>834</v>
      </c>
      <c r="D1250" s="86" t="s">
        <v>835</v>
      </c>
      <c r="E1250" s="87">
        <v>0</v>
      </c>
      <c r="F1250" s="86" t="s">
        <v>1185</v>
      </c>
      <c r="H1250" s="3">
        <f>E1250+SUMIF('BR DTG TRAYEMAN'!C:C,C1250,'BR DTG TRAYEMAN'!E:E)</f>
        <v>0</v>
      </c>
    </row>
    <row r="1251" spans="1:8" ht="15.75" customHeight="1">
      <c r="A1251" s="86" t="s">
        <v>4315</v>
      </c>
      <c r="B1251" s="86" t="s">
        <v>876</v>
      </c>
      <c r="C1251" s="86" t="s">
        <v>4315</v>
      </c>
      <c r="D1251" s="86" t="s">
        <v>4316</v>
      </c>
      <c r="E1251" s="87">
        <v>0</v>
      </c>
      <c r="F1251" s="86" t="s">
        <v>1185</v>
      </c>
      <c r="H1251" s="3">
        <f>E1251+SUMIF('BR DTG TRAYEMAN'!C:C,C1251,'BR DTG TRAYEMAN'!E:E)</f>
        <v>0</v>
      </c>
    </row>
    <row r="1252" spans="1:8" ht="15.75" customHeight="1">
      <c r="A1252" s="86" t="s">
        <v>4319</v>
      </c>
      <c r="B1252" s="86" t="s">
        <v>876</v>
      </c>
      <c r="C1252" s="86" t="s">
        <v>4319</v>
      </c>
      <c r="D1252" s="86" t="s">
        <v>4320</v>
      </c>
      <c r="E1252" s="87">
        <v>0</v>
      </c>
      <c r="F1252" s="86" t="s">
        <v>1185</v>
      </c>
      <c r="H1252" s="3">
        <f>E1252+SUMIF('BR DTG TRAYEMAN'!C:C,C1252,'BR DTG TRAYEMAN'!E:E)</f>
        <v>0</v>
      </c>
    </row>
    <row r="1253" spans="1:8" ht="15.75" customHeight="1">
      <c r="A1253" s="86" t="s">
        <v>4321</v>
      </c>
      <c r="B1253" s="86" t="s">
        <v>876</v>
      </c>
      <c r="C1253" s="86" t="s">
        <v>4321</v>
      </c>
      <c r="D1253" s="86" t="s">
        <v>4322</v>
      </c>
      <c r="E1253" s="87">
        <v>0</v>
      </c>
      <c r="F1253" s="86" t="s">
        <v>1185</v>
      </c>
      <c r="H1253" s="3">
        <f>E1253+SUMIF('BR DTG TRAYEMAN'!C:C,C1253,'BR DTG TRAYEMAN'!E:E)</f>
        <v>0</v>
      </c>
    </row>
    <row r="1254" spans="1:8" ht="15.75" customHeight="1">
      <c r="A1254" s="86" t="s">
        <v>4323</v>
      </c>
      <c r="B1254" s="86" t="s">
        <v>876</v>
      </c>
      <c r="C1254" s="86" t="s">
        <v>4323</v>
      </c>
      <c r="D1254" s="86" t="s">
        <v>4324</v>
      </c>
      <c r="E1254" s="87">
        <v>0</v>
      </c>
      <c r="F1254" s="86" t="s">
        <v>1185</v>
      </c>
      <c r="H1254" s="3">
        <f>E1254+SUMIF('BR DTG TRAYEMAN'!C:C,C1254,'BR DTG TRAYEMAN'!E:E)</f>
        <v>0</v>
      </c>
    </row>
    <row r="1255" spans="1:8" ht="15.75" customHeight="1">
      <c r="A1255" s="86" t="s">
        <v>4325</v>
      </c>
      <c r="B1255" s="86" t="s">
        <v>876</v>
      </c>
      <c r="C1255" s="86" t="s">
        <v>4325</v>
      </c>
      <c r="D1255" s="86" t="s">
        <v>4322</v>
      </c>
      <c r="E1255" s="87">
        <v>0</v>
      </c>
      <c r="F1255" s="86" t="s">
        <v>1185</v>
      </c>
      <c r="H1255" s="3">
        <f>E1255+SUMIF('BR DTG TRAYEMAN'!C:C,C1255,'BR DTG TRAYEMAN'!E:E)</f>
        <v>0</v>
      </c>
    </row>
    <row r="1256" spans="1:8" ht="15.75" customHeight="1">
      <c r="A1256" s="86" t="s">
        <v>4328</v>
      </c>
      <c r="B1256" s="86" t="s">
        <v>876</v>
      </c>
      <c r="C1256" s="86" t="s">
        <v>4328</v>
      </c>
      <c r="D1256" s="86" t="s">
        <v>4329</v>
      </c>
      <c r="E1256" s="87">
        <v>0</v>
      </c>
      <c r="F1256" s="86" t="s">
        <v>1185</v>
      </c>
      <c r="H1256" s="3">
        <f>E1256+SUMIF('BR DTG TRAYEMAN'!C:C,C1256,'BR DTG TRAYEMAN'!E:E)</f>
        <v>0</v>
      </c>
    </row>
    <row r="1257" spans="1:8" ht="15.75" customHeight="1">
      <c r="A1257" s="86" t="s">
        <v>4330</v>
      </c>
      <c r="B1257" s="86" t="s">
        <v>876</v>
      </c>
      <c r="C1257" s="86" t="s">
        <v>4330</v>
      </c>
      <c r="D1257" s="86" t="s">
        <v>4331</v>
      </c>
      <c r="E1257" s="87">
        <v>0</v>
      </c>
      <c r="F1257" s="86" t="s">
        <v>1185</v>
      </c>
      <c r="H1257" s="3">
        <f>E1257+SUMIF('BR DTG TRAYEMAN'!C:C,C1257,'BR DTG TRAYEMAN'!E:E)</f>
        <v>0</v>
      </c>
    </row>
    <row r="1258" spans="1:8" ht="15.75" customHeight="1">
      <c r="A1258" s="86" t="s">
        <v>4332</v>
      </c>
      <c r="B1258" s="86" t="s">
        <v>876</v>
      </c>
      <c r="C1258" s="86" t="s">
        <v>4332</v>
      </c>
      <c r="D1258" s="86" t="s">
        <v>4333</v>
      </c>
      <c r="E1258" s="87">
        <v>0</v>
      </c>
      <c r="F1258" s="86" t="s">
        <v>1185</v>
      </c>
      <c r="H1258" s="3">
        <f>E1258+SUMIF('BR DTG TRAYEMAN'!C:C,C1258,'BR DTG TRAYEMAN'!E:E)</f>
        <v>0</v>
      </c>
    </row>
    <row r="1259" spans="1:8" ht="15.75" customHeight="1">
      <c r="A1259" s="86" t="s">
        <v>4334</v>
      </c>
      <c r="B1259" s="86" t="s">
        <v>876</v>
      </c>
      <c r="C1259" s="86" t="s">
        <v>4334</v>
      </c>
      <c r="D1259" s="86" t="s">
        <v>4335</v>
      </c>
      <c r="E1259" s="87">
        <v>0</v>
      </c>
      <c r="F1259" s="86" t="s">
        <v>1185</v>
      </c>
      <c r="H1259" s="3">
        <f>E1259+SUMIF('BR DTG TRAYEMAN'!C:C,C1259,'BR DTG TRAYEMAN'!E:E)</f>
        <v>0</v>
      </c>
    </row>
    <row r="1260" spans="1:8" ht="15.75" customHeight="1">
      <c r="A1260" s="86" t="s">
        <v>4338</v>
      </c>
      <c r="B1260" s="86" t="s">
        <v>876</v>
      </c>
      <c r="C1260" s="86" t="s">
        <v>4338</v>
      </c>
      <c r="D1260" s="86" t="s">
        <v>4339</v>
      </c>
      <c r="E1260" s="87">
        <v>0</v>
      </c>
      <c r="F1260" s="86" t="s">
        <v>1185</v>
      </c>
      <c r="H1260" s="3">
        <f>E1260+SUMIF('BR DTG TRAYEMAN'!C:C,C1260,'BR DTG TRAYEMAN'!E:E)</f>
        <v>0</v>
      </c>
    </row>
    <row r="1261" spans="1:8" ht="15.75" customHeight="1">
      <c r="A1261" s="86" t="s">
        <v>4340</v>
      </c>
      <c r="B1261" s="86" t="s">
        <v>876</v>
      </c>
      <c r="C1261" s="86" t="s">
        <v>4340</v>
      </c>
      <c r="D1261" s="86" t="s">
        <v>4324</v>
      </c>
      <c r="E1261" s="87">
        <v>0</v>
      </c>
      <c r="F1261" s="86" t="s">
        <v>1185</v>
      </c>
      <c r="H1261" s="3">
        <f>E1261+SUMIF('BR DTG TRAYEMAN'!C:C,C1261,'BR DTG TRAYEMAN'!E:E)</f>
        <v>0</v>
      </c>
    </row>
    <row r="1262" spans="1:8" ht="15.75" customHeight="1">
      <c r="A1262" s="86" t="s">
        <v>4341</v>
      </c>
      <c r="B1262" s="86" t="s">
        <v>876</v>
      </c>
      <c r="C1262" s="86" t="s">
        <v>4341</v>
      </c>
      <c r="D1262" s="86" t="s">
        <v>4342</v>
      </c>
      <c r="E1262" s="87">
        <v>0</v>
      </c>
      <c r="F1262" s="86" t="s">
        <v>1185</v>
      </c>
      <c r="H1262" s="3">
        <f>E1262+SUMIF('BR DTG TRAYEMAN'!C:C,C1262,'BR DTG TRAYEMAN'!E:E)</f>
        <v>0</v>
      </c>
    </row>
    <row r="1263" spans="1:8" ht="15.75" customHeight="1">
      <c r="A1263" s="86" t="s">
        <v>4343</v>
      </c>
      <c r="B1263" s="86" t="s">
        <v>876</v>
      </c>
      <c r="C1263" s="86" t="s">
        <v>4343</v>
      </c>
      <c r="D1263" s="86" t="s">
        <v>4344</v>
      </c>
      <c r="E1263" s="87">
        <v>0</v>
      </c>
      <c r="F1263" s="86" t="s">
        <v>1185</v>
      </c>
      <c r="H1263" s="3">
        <f>E1263+SUMIF('BR DTG TRAYEMAN'!C:C,C1263,'BR DTG TRAYEMAN'!E:E)</f>
        <v>0</v>
      </c>
    </row>
    <row r="1264" spans="1:8" ht="15.75" customHeight="1">
      <c r="A1264" s="86" t="s">
        <v>4345</v>
      </c>
      <c r="B1264" s="86" t="s">
        <v>876</v>
      </c>
      <c r="C1264" s="86" t="s">
        <v>4345</v>
      </c>
      <c r="D1264" s="86" t="s">
        <v>4346</v>
      </c>
      <c r="E1264" s="87">
        <v>0</v>
      </c>
      <c r="F1264" s="86" t="s">
        <v>1185</v>
      </c>
      <c r="H1264" s="3">
        <f>E1264+SUMIF('BR DTG TRAYEMAN'!C:C,C1264,'BR DTG TRAYEMAN'!E:E)</f>
        <v>0</v>
      </c>
    </row>
    <row r="1265" spans="1:8" ht="15.75" customHeight="1">
      <c r="A1265" s="86" t="s">
        <v>4347</v>
      </c>
      <c r="B1265" s="86" t="s">
        <v>876</v>
      </c>
      <c r="C1265" s="86" t="s">
        <v>4347</v>
      </c>
      <c r="D1265" s="86" t="s">
        <v>4339</v>
      </c>
      <c r="E1265" s="87">
        <v>0</v>
      </c>
      <c r="F1265" s="86" t="s">
        <v>1185</v>
      </c>
      <c r="H1265" s="3">
        <f>E1265+SUMIF('BR DTG TRAYEMAN'!C:C,C1265,'BR DTG TRAYEMAN'!E:E)</f>
        <v>0</v>
      </c>
    </row>
    <row r="1266" spans="1:8" ht="15.75" customHeight="1">
      <c r="A1266" s="86" t="s">
        <v>4348</v>
      </c>
      <c r="B1266" s="86" t="s">
        <v>876</v>
      </c>
      <c r="C1266" s="86" t="s">
        <v>4348</v>
      </c>
      <c r="D1266" s="86" t="s">
        <v>4349</v>
      </c>
      <c r="E1266" s="87">
        <v>0</v>
      </c>
      <c r="F1266" s="86" t="s">
        <v>1185</v>
      </c>
      <c r="H1266" s="3">
        <f>E1266+SUMIF('BR DTG TRAYEMAN'!C:C,C1266,'BR DTG TRAYEMAN'!E:E)</f>
        <v>0</v>
      </c>
    </row>
    <row r="1267" spans="1:8" ht="15.75" customHeight="1">
      <c r="A1267" s="86" t="s">
        <v>4350</v>
      </c>
      <c r="B1267" s="86" t="s">
        <v>876</v>
      </c>
      <c r="C1267" s="86" t="s">
        <v>4350</v>
      </c>
      <c r="D1267" s="86" t="s">
        <v>4351</v>
      </c>
      <c r="E1267" s="87">
        <v>0</v>
      </c>
      <c r="F1267" s="86" t="s">
        <v>1185</v>
      </c>
      <c r="H1267" s="3">
        <f>E1267+SUMIF('BR DTG TRAYEMAN'!C:C,C1267,'BR DTG TRAYEMAN'!E:E)</f>
        <v>0</v>
      </c>
    </row>
    <row r="1268" spans="1:8" ht="15.75" customHeight="1">
      <c r="A1268" s="86" t="s">
        <v>4352</v>
      </c>
      <c r="B1268" s="86" t="s">
        <v>876</v>
      </c>
      <c r="C1268" s="86" t="s">
        <v>4352</v>
      </c>
      <c r="D1268" s="86" t="s">
        <v>4346</v>
      </c>
      <c r="E1268" s="87">
        <v>0</v>
      </c>
      <c r="F1268" s="86" t="s">
        <v>1185</v>
      </c>
      <c r="H1268" s="3">
        <f>E1268+SUMIF('BR DTG TRAYEMAN'!C:C,C1268,'BR DTG TRAYEMAN'!E:E)</f>
        <v>0</v>
      </c>
    </row>
    <row r="1269" spans="1:8" ht="15.75" customHeight="1">
      <c r="A1269" s="86" t="s">
        <v>4353</v>
      </c>
      <c r="B1269" s="86" t="s">
        <v>876</v>
      </c>
      <c r="C1269" s="86" t="s">
        <v>4353</v>
      </c>
      <c r="D1269" s="86" t="s">
        <v>4354</v>
      </c>
      <c r="E1269" s="87">
        <v>0</v>
      </c>
      <c r="F1269" s="86" t="s">
        <v>1185</v>
      </c>
      <c r="H1269" s="3">
        <f>E1269+SUMIF('BR DTG TRAYEMAN'!C:C,C1269,'BR DTG TRAYEMAN'!E:E)</f>
        <v>0</v>
      </c>
    </row>
    <row r="1270" spans="1:8" ht="15.75" customHeight="1">
      <c r="A1270" s="86" t="s">
        <v>4355</v>
      </c>
      <c r="B1270" s="86" t="s">
        <v>876</v>
      </c>
      <c r="C1270" s="86" t="s">
        <v>4355</v>
      </c>
      <c r="D1270" s="86" t="s">
        <v>4356</v>
      </c>
      <c r="E1270" s="87">
        <v>0</v>
      </c>
      <c r="F1270" s="86" t="s">
        <v>1185</v>
      </c>
      <c r="H1270" s="3">
        <f>E1270+SUMIF('BR DTG TRAYEMAN'!C:C,C1270,'BR DTG TRAYEMAN'!E:E)</f>
        <v>0</v>
      </c>
    </row>
    <row r="1271" spans="1:8" ht="15.75" customHeight="1">
      <c r="A1271" s="86" t="s">
        <v>4357</v>
      </c>
      <c r="B1271" s="86" t="s">
        <v>876</v>
      </c>
      <c r="C1271" s="86" t="s">
        <v>4357</v>
      </c>
      <c r="D1271" s="86" t="s">
        <v>4358</v>
      </c>
      <c r="E1271" s="87">
        <v>0</v>
      </c>
      <c r="F1271" s="86" t="s">
        <v>1185</v>
      </c>
      <c r="H1271" s="3">
        <f>E1271+SUMIF('BR DTG TRAYEMAN'!C:C,C1271,'BR DTG TRAYEMAN'!E:E)</f>
        <v>0</v>
      </c>
    </row>
    <row r="1272" spans="1:8" ht="15.75" customHeight="1">
      <c r="A1272" s="86" t="s">
        <v>4359</v>
      </c>
      <c r="B1272" s="86" t="s">
        <v>876</v>
      </c>
      <c r="C1272" s="86" t="s">
        <v>4359</v>
      </c>
      <c r="D1272" s="86" t="s">
        <v>4360</v>
      </c>
      <c r="E1272" s="87">
        <v>0</v>
      </c>
      <c r="F1272" s="86" t="s">
        <v>1185</v>
      </c>
      <c r="H1272" s="3">
        <f>E1272+SUMIF('BR DTG TRAYEMAN'!C:C,C1272,'BR DTG TRAYEMAN'!E:E)</f>
        <v>0</v>
      </c>
    </row>
    <row r="1273" spans="1:8" ht="15.75" customHeight="1">
      <c r="A1273" s="86" t="s">
        <v>4361</v>
      </c>
      <c r="B1273" s="86" t="s">
        <v>876</v>
      </c>
      <c r="C1273" s="86" t="s">
        <v>4361</v>
      </c>
      <c r="D1273" s="86" t="s">
        <v>4339</v>
      </c>
      <c r="E1273" s="87">
        <v>0</v>
      </c>
      <c r="F1273" s="86" t="s">
        <v>1185</v>
      </c>
      <c r="H1273" s="3">
        <f>E1273+SUMIF('BR DTG TRAYEMAN'!C:C,C1273,'BR DTG TRAYEMAN'!E:E)</f>
        <v>0</v>
      </c>
    </row>
    <row r="1274" spans="1:8" ht="15.75" customHeight="1">
      <c r="A1274" s="86" t="s">
        <v>4362</v>
      </c>
      <c r="B1274" s="86" t="s">
        <v>876</v>
      </c>
      <c r="C1274" s="86" t="s">
        <v>4362</v>
      </c>
      <c r="D1274" s="86" t="s">
        <v>4354</v>
      </c>
      <c r="E1274" s="87">
        <v>0</v>
      </c>
      <c r="F1274" s="86" t="s">
        <v>1185</v>
      </c>
      <c r="H1274" s="3">
        <f>E1274+SUMIF('BR DTG TRAYEMAN'!C:C,C1274,'BR DTG TRAYEMAN'!E:E)</f>
        <v>0</v>
      </c>
    </row>
    <row r="1275" spans="1:8" ht="15.75" customHeight="1">
      <c r="A1275" s="86" t="s">
        <v>4363</v>
      </c>
      <c r="B1275" s="86" t="s">
        <v>876</v>
      </c>
      <c r="C1275" s="86" t="s">
        <v>4363</v>
      </c>
      <c r="D1275" s="86" t="s">
        <v>4364</v>
      </c>
      <c r="E1275" s="87">
        <v>0</v>
      </c>
      <c r="F1275" s="86" t="s">
        <v>1185</v>
      </c>
      <c r="H1275" s="3">
        <f>E1275+SUMIF('BR DTG TRAYEMAN'!C:C,C1275,'BR DTG TRAYEMAN'!E:E)</f>
        <v>0</v>
      </c>
    </row>
    <row r="1276" spans="1:8" ht="15.75" customHeight="1">
      <c r="A1276" s="86" t="s">
        <v>4365</v>
      </c>
      <c r="B1276" s="86" t="s">
        <v>876</v>
      </c>
      <c r="C1276" s="86" t="s">
        <v>4365</v>
      </c>
      <c r="D1276" s="86" t="s">
        <v>4360</v>
      </c>
      <c r="E1276" s="87">
        <v>0</v>
      </c>
      <c r="F1276" s="86" t="s">
        <v>1185</v>
      </c>
      <c r="H1276" s="3">
        <f>E1276+SUMIF('BR DTG TRAYEMAN'!C:C,C1276,'BR DTG TRAYEMAN'!E:E)</f>
        <v>0</v>
      </c>
    </row>
    <row r="1277" spans="1:8" ht="15.75" customHeight="1">
      <c r="A1277" s="86" t="s">
        <v>4366</v>
      </c>
      <c r="B1277" s="86" t="s">
        <v>876</v>
      </c>
      <c r="C1277" s="86" t="s">
        <v>4366</v>
      </c>
      <c r="D1277" s="86" t="s">
        <v>4339</v>
      </c>
      <c r="E1277" s="87">
        <v>0</v>
      </c>
      <c r="F1277" s="86" t="s">
        <v>1185</v>
      </c>
      <c r="H1277" s="3">
        <f>E1277+SUMIF('BR DTG TRAYEMAN'!C:C,C1277,'BR DTG TRAYEMAN'!E:E)</f>
        <v>0</v>
      </c>
    </row>
    <row r="1278" spans="1:8" ht="15.75" customHeight="1">
      <c r="A1278" s="86" t="s">
        <v>4367</v>
      </c>
      <c r="B1278" s="86" t="s">
        <v>876</v>
      </c>
      <c r="C1278" s="86" t="s">
        <v>4367</v>
      </c>
      <c r="D1278" s="86" t="s">
        <v>4368</v>
      </c>
      <c r="E1278" s="87">
        <v>0</v>
      </c>
      <c r="F1278" s="86" t="s">
        <v>1185</v>
      </c>
      <c r="H1278" s="3">
        <f>E1278+SUMIF('BR DTG TRAYEMAN'!C:C,C1278,'BR DTG TRAYEMAN'!E:E)</f>
        <v>0</v>
      </c>
    </row>
    <row r="1279" spans="1:8" ht="15.75" customHeight="1">
      <c r="A1279" s="86" t="s">
        <v>4369</v>
      </c>
      <c r="B1279" s="86" t="s">
        <v>876</v>
      </c>
      <c r="C1279" s="86" t="s">
        <v>4369</v>
      </c>
      <c r="D1279" s="86" t="s">
        <v>4370</v>
      </c>
      <c r="E1279" s="87">
        <v>0</v>
      </c>
      <c r="F1279" s="86" t="s">
        <v>1185</v>
      </c>
      <c r="H1279" s="3">
        <f>E1279+SUMIF('BR DTG TRAYEMAN'!C:C,C1279,'BR DTG TRAYEMAN'!E:E)</f>
        <v>0</v>
      </c>
    </row>
    <row r="1280" spans="1:8" ht="15.75" customHeight="1">
      <c r="A1280" s="86" t="s">
        <v>4371</v>
      </c>
      <c r="B1280" s="86" t="s">
        <v>876</v>
      </c>
      <c r="C1280" s="86" t="s">
        <v>4371</v>
      </c>
      <c r="D1280" s="86" t="s">
        <v>4372</v>
      </c>
      <c r="E1280" s="87">
        <v>0</v>
      </c>
      <c r="F1280" s="86" t="s">
        <v>1185</v>
      </c>
      <c r="H1280" s="3">
        <f>E1280+SUMIF('BR DTG TRAYEMAN'!C:C,C1280,'BR DTG TRAYEMAN'!E:E)</f>
        <v>0</v>
      </c>
    </row>
    <row r="1281" spans="1:8" ht="15.75" customHeight="1">
      <c r="A1281" s="86" t="s">
        <v>4373</v>
      </c>
      <c r="B1281" s="86" t="s">
        <v>876</v>
      </c>
      <c r="C1281" s="86" t="s">
        <v>4373</v>
      </c>
      <c r="D1281" s="86" t="s">
        <v>4333</v>
      </c>
      <c r="E1281" s="87">
        <v>0</v>
      </c>
      <c r="F1281" s="86" t="s">
        <v>1185</v>
      </c>
      <c r="H1281" s="3">
        <f>E1281+SUMIF('BR DTG TRAYEMAN'!C:C,C1281,'BR DTG TRAYEMAN'!E:E)</f>
        <v>0</v>
      </c>
    </row>
    <row r="1282" spans="1:8" ht="15.75" customHeight="1">
      <c r="A1282" s="86" t="s">
        <v>4374</v>
      </c>
      <c r="B1282" s="86" t="s">
        <v>876</v>
      </c>
      <c r="C1282" s="86" t="s">
        <v>4374</v>
      </c>
      <c r="D1282" s="86" t="s">
        <v>4346</v>
      </c>
      <c r="E1282" s="87">
        <v>0</v>
      </c>
      <c r="F1282" s="86" t="s">
        <v>1185</v>
      </c>
      <c r="H1282" s="3">
        <f>E1282+SUMIF('BR DTG TRAYEMAN'!C:C,C1282,'BR DTG TRAYEMAN'!E:E)</f>
        <v>0</v>
      </c>
    </row>
    <row r="1283" spans="1:8" ht="15.75" customHeight="1">
      <c r="A1283" s="86" t="s">
        <v>4375</v>
      </c>
      <c r="B1283" s="86" t="s">
        <v>1303</v>
      </c>
      <c r="C1283" s="86" t="s">
        <v>4375</v>
      </c>
      <c r="D1283" s="86" t="s">
        <v>4324</v>
      </c>
      <c r="E1283" s="87">
        <v>0</v>
      </c>
      <c r="F1283" s="86" t="s">
        <v>1185</v>
      </c>
      <c r="H1283" s="3">
        <f>E1283+SUMIF('BR DTG TRAYEMAN'!C:C,C1283,'BR DTG TRAYEMAN'!E:E)</f>
        <v>0</v>
      </c>
    </row>
    <row r="1284" spans="1:8" ht="15.75" customHeight="1">
      <c r="A1284" s="86" t="s">
        <v>4376</v>
      </c>
      <c r="B1284" s="86" t="s">
        <v>876</v>
      </c>
      <c r="C1284" s="86" t="s">
        <v>4376</v>
      </c>
      <c r="D1284" s="86" t="s">
        <v>4322</v>
      </c>
      <c r="E1284" s="87">
        <v>0</v>
      </c>
      <c r="F1284" s="86" t="s">
        <v>1185</v>
      </c>
      <c r="H1284" s="3">
        <f>E1284+SUMIF('BR DTG TRAYEMAN'!C:C,C1284,'BR DTG TRAYEMAN'!E:E)</f>
        <v>0</v>
      </c>
    </row>
    <row r="1285" spans="1:8" ht="15.75" customHeight="1">
      <c r="A1285" s="86" t="s">
        <v>4381</v>
      </c>
      <c r="B1285" s="86" t="s">
        <v>876</v>
      </c>
      <c r="C1285" s="86" t="s">
        <v>4381</v>
      </c>
      <c r="D1285" s="86" t="s">
        <v>4382</v>
      </c>
      <c r="E1285" s="87">
        <v>0</v>
      </c>
      <c r="F1285" s="86" t="s">
        <v>1185</v>
      </c>
      <c r="H1285" s="3">
        <f>E1285+SUMIF('BR DTG TRAYEMAN'!C:C,C1285,'BR DTG TRAYEMAN'!E:E)</f>
        <v>0</v>
      </c>
    </row>
    <row r="1286" spans="1:8" ht="15.75" customHeight="1">
      <c r="A1286" s="86" t="s">
        <v>2188</v>
      </c>
      <c r="B1286" s="86" t="s">
        <v>881</v>
      </c>
      <c r="C1286" s="86" t="s">
        <v>2188</v>
      </c>
      <c r="D1286" s="86" t="s">
        <v>2189</v>
      </c>
      <c r="E1286" s="87">
        <v>0</v>
      </c>
      <c r="F1286" s="86" t="s">
        <v>1185</v>
      </c>
      <c r="H1286" s="3">
        <f>E1286+SUMIF('BR DTG TRAYEMAN'!C:C,C1286,'BR DTG TRAYEMAN'!E:E)</f>
        <v>0</v>
      </c>
    </row>
    <row r="1287" spans="1:8" ht="15.75" customHeight="1">
      <c r="A1287" s="86" t="s">
        <v>9219</v>
      </c>
      <c r="B1287" s="86" t="s">
        <v>876</v>
      </c>
      <c r="C1287" s="86" t="s">
        <v>9219</v>
      </c>
      <c r="D1287" s="86" t="s">
        <v>9220</v>
      </c>
      <c r="E1287" s="87">
        <v>0</v>
      </c>
      <c r="F1287" s="86" t="s">
        <v>1185</v>
      </c>
      <c r="H1287" s="3">
        <f>E1287+SUMIF('BR DTG TRAYEMAN'!C:C,C1287,'BR DTG TRAYEMAN'!E:E)</f>
        <v>0</v>
      </c>
    </row>
    <row r="1288" spans="1:8" ht="15.75" customHeight="1">
      <c r="A1288" s="86" t="s">
        <v>4383</v>
      </c>
      <c r="B1288" s="86" t="s">
        <v>876</v>
      </c>
      <c r="C1288" s="86" t="s">
        <v>4383</v>
      </c>
      <c r="D1288" s="86" t="s">
        <v>4384</v>
      </c>
      <c r="E1288" s="87">
        <v>0</v>
      </c>
      <c r="F1288" s="86" t="s">
        <v>1185</v>
      </c>
      <c r="H1288" s="3">
        <f>E1288+SUMIF('BR DTG TRAYEMAN'!C:C,C1288,'BR DTG TRAYEMAN'!E:E)</f>
        <v>0</v>
      </c>
    </row>
    <row r="1289" spans="1:8" ht="15.75" customHeight="1">
      <c r="A1289" s="86" t="s">
        <v>4385</v>
      </c>
      <c r="B1289" s="86" t="s">
        <v>876</v>
      </c>
      <c r="C1289" s="86" t="s">
        <v>4385</v>
      </c>
      <c r="D1289" s="86" t="s">
        <v>2330</v>
      </c>
      <c r="E1289" s="87">
        <v>0</v>
      </c>
      <c r="F1289" s="86" t="s">
        <v>1185</v>
      </c>
      <c r="H1289" s="3">
        <f>E1289+SUMIF('BR DTG TRAYEMAN'!C:C,C1289,'BR DTG TRAYEMAN'!E:E)</f>
        <v>0</v>
      </c>
    </row>
    <row r="1290" spans="1:8" ht="15.75" customHeight="1">
      <c r="A1290" s="86" t="s">
        <v>4386</v>
      </c>
      <c r="B1290" s="86" t="s">
        <v>876</v>
      </c>
      <c r="C1290" s="86" t="s">
        <v>4386</v>
      </c>
      <c r="D1290" s="86" t="s">
        <v>4387</v>
      </c>
      <c r="E1290" s="87">
        <v>0</v>
      </c>
      <c r="F1290" s="86" t="s">
        <v>1185</v>
      </c>
      <c r="H1290" s="3">
        <f>E1290+SUMIF('BR DTG TRAYEMAN'!C:C,C1290,'BR DTG TRAYEMAN'!E:E)</f>
        <v>0</v>
      </c>
    </row>
    <row r="1291" spans="1:8" ht="15.75" customHeight="1">
      <c r="A1291" s="86" t="s">
        <v>4388</v>
      </c>
      <c r="B1291" s="86" t="s">
        <v>876</v>
      </c>
      <c r="C1291" s="86" t="s">
        <v>4388</v>
      </c>
      <c r="D1291" s="86" t="s">
        <v>2330</v>
      </c>
      <c r="E1291" s="87">
        <v>0</v>
      </c>
      <c r="F1291" s="86" t="s">
        <v>1185</v>
      </c>
      <c r="H1291" s="3">
        <f>E1291+SUMIF('BR DTG TRAYEMAN'!C:C,C1291,'BR DTG TRAYEMAN'!E:E)</f>
        <v>0</v>
      </c>
    </row>
    <row r="1292" spans="1:8" ht="15.75" customHeight="1">
      <c r="A1292" s="86" t="s">
        <v>4395</v>
      </c>
      <c r="B1292" s="86" t="s">
        <v>876</v>
      </c>
      <c r="C1292" s="86" t="s">
        <v>4395</v>
      </c>
      <c r="D1292" s="86" t="s">
        <v>4396</v>
      </c>
      <c r="E1292" s="87">
        <v>0</v>
      </c>
      <c r="F1292" s="86" t="s">
        <v>1185</v>
      </c>
      <c r="H1292" s="3">
        <f>E1292+SUMIF('BR DTG TRAYEMAN'!C:C,C1292,'BR DTG TRAYEMAN'!E:E)</f>
        <v>0</v>
      </c>
    </row>
    <row r="1293" spans="1:8" ht="15.75" customHeight="1">
      <c r="A1293" s="86" t="s">
        <v>4397</v>
      </c>
      <c r="B1293" s="86" t="s">
        <v>876</v>
      </c>
      <c r="C1293" s="86" t="s">
        <v>4397</v>
      </c>
      <c r="D1293" s="86" t="s">
        <v>4398</v>
      </c>
      <c r="E1293" s="87">
        <v>0</v>
      </c>
      <c r="F1293" s="86" t="s">
        <v>1185</v>
      </c>
      <c r="H1293" s="3">
        <f>E1293+SUMIF('BR DTG TRAYEMAN'!C:C,C1293,'BR DTG TRAYEMAN'!E:E)</f>
        <v>0</v>
      </c>
    </row>
    <row r="1294" spans="1:8" ht="15.75" customHeight="1">
      <c r="A1294" s="86" t="s">
        <v>4399</v>
      </c>
      <c r="B1294" s="86" t="s">
        <v>876</v>
      </c>
      <c r="C1294" s="86" t="s">
        <v>4399</v>
      </c>
      <c r="D1294" s="86" t="s">
        <v>4400</v>
      </c>
      <c r="E1294" s="87">
        <v>0</v>
      </c>
      <c r="F1294" s="86" t="s">
        <v>1185</v>
      </c>
      <c r="H1294" s="3">
        <f>E1294+SUMIF('BR DTG TRAYEMAN'!C:C,C1294,'BR DTG TRAYEMAN'!E:E)</f>
        <v>0</v>
      </c>
    </row>
    <row r="1295" spans="1:8" ht="15.75" customHeight="1">
      <c r="A1295" s="86" t="s">
        <v>4401</v>
      </c>
      <c r="B1295" s="86" t="s">
        <v>876</v>
      </c>
      <c r="C1295" s="86" t="s">
        <v>4401</v>
      </c>
      <c r="D1295" s="86" t="s">
        <v>4402</v>
      </c>
      <c r="E1295" s="87">
        <v>0</v>
      </c>
      <c r="F1295" s="86" t="s">
        <v>1185</v>
      </c>
      <c r="H1295" s="3">
        <f>E1295+SUMIF('BR DTG TRAYEMAN'!C:C,C1295,'BR DTG TRAYEMAN'!E:E)</f>
        <v>0</v>
      </c>
    </row>
    <row r="1296" spans="1:8" ht="15.75" customHeight="1">
      <c r="A1296" s="86" t="s">
        <v>4403</v>
      </c>
      <c r="B1296" s="86" t="s">
        <v>876</v>
      </c>
      <c r="C1296" s="86" t="s">
        <v>4403</v>
      </c>
      <c r="D1296" s="86" t="s">
        <v>4404</v>
      </c>
      <c r="E1296" s="87">
        <v>0</v>
      </c>
      <c r="F1296" s="86" t="s">
        <v>1185</v>
      </c>
      <c r="H1296" s="3">
        <f>E1296+SUMIF('BR DTG TRAYEMAN'!C:C,C1296,'BR DTG TRAYEMAN'!E:E)</f>
        <v>0</v>
      </c>
    </row>
    <row r="1297" spans="1:8" ht="15.75" customHeight="1">
      <c r="A1297" s="86" t="s">
        <v>4405</v>
      </c>
      <c r="B1297" s="86" t="s">
        <v>876</v>
      </c>
      <c r="C1297" s="86" t="s">
        <v>4405</v>
      </c>
      <c r="D1297" s="86" t="s">
        <v>4406</v>
      </c>
      <c r="E1297" s="87">
        <v>0</v>
      </c>
      <c r="F1297" s="86" t="s">
        <v>1185</v>
      </c>
      <c r="H1297" s="3">
        <f>E1297+SUMIF('BR DTG TRAYEMAN'!C:C,C1297,'BR DTG TRAYEMAN'!E:E)</f>
        <v>0</v>
      </c>
    </row>
    <row r="1298" spans="1:8" ht="15.75" customHeight="1">
      <c r="A1298" s="86" t="s">
        <v>4407</v>
      </c>
      <c r="B1298" s="86" t="s">
        <v>876</v>
      </c>
      <c r="C1298" s="86" t="s">
        <v>4407</v>
      </c>
      <c r="D1298" s="86" t="s">
        <v>4408</v>
      </c>
      <c r="E1298" s="87">
        <v>0</v>
      </c>
      <c r="F1298" s="86" t="s">
        <v>1185</v>
      </c>
      <c r="H1298" s="3">
        <f>E1298+SUMIF('BR DTG TRAYEMAN'!C:C,C1298,'BR DTG TRAYEMAN'!E:E)</f>
        <v>0</v>
      </c>
    </row>
    <row r="1299" spans="1:8" ht="15.75" customHeight="1">
      <c r="A1299" s="86" t="s">
        <v>4411</v>
      </c>
      <c r="B1299" s="86" t="s">
        <v>876</v>
      </c>
      <c r="C1299" s="86" t="s">
        <v>4411</v>
      </c>
      <c r="D1299" s="86" t="s">
        <v>4412</v>
      </c>
      <c r="E1299" s="87">
        <v>0</v>
      </c>
      <c r="F1299" s="86" t="s">
        <v>1185</v>
      </c>
      <c r="H1299" s="3">
        <f>E1299+SUMIF('BR DTG TRAYEMAN'!C:C,C1299,'BR DTG TRAYEMAN'!E:E)</f>
        <v>0</v>
      </c>
    </row>
    <row r="1300" spans="1:8" ht="15.75" customHeight="1">
      <c r="A1300" s="86" t="s">
        <v>4413</v>
      </c>
      <c r="B1300" s="86" t="s">
        <v>876</v>
      </c>
      <c r="C1300" s="86" t="s">
        <v>4413</v>
      </c>
      <c r="D1300" s="86" t="s">
        <v>4414</v>
      </c>
      <c r="E1300" s="87">
        <v>0</v>
      </c>
      <c r="F1300" s="86" t="s">
        <v>1185</v>
      </c>
      <c r="H1300" s="3">
        <f>E1300+SUMIF('BR DTG TRAYEMAN'!C:C,C1300,'BR DTG TRAYEMAN'!E:E)</f>
        <v>0</v>
      </c>
    </row>
    <row r="1301" spans="1:8" ht="15.75" customHeight="1">
      <c r="A1301" s="86" t="s">
        <v>4415</v>
      </c>
      <c r="B1301" s="86" t="s">
        <v>876</v>
      </c>
      <c r="C1301" s="86" t="s">
        <v>4415</v>
      </c>
      <c r="D1301" s="86" t="s">
        <v>4416</v>
      </c>
      <c r="E1301" s="87">
        <v>0</v>
      </c>
      <c r="F1301" s="86" t="s">
        <v>1185</v>
      </c>
      <c r="H1301" s="3">
        <f>E1301+SUMIF('BR DTG TRAYEMAN'!C:C,C1301,'BR DTG TRAYEMAN'!E:E)</f>
        <v>0</v>
      </c>
    </row>
    <row r="1302" spans="1:8" ht="15.75" customHeight="1">
      <c r="A1302" s="86" t="s">
        <v>4417</v>
      </c>
      <c r="B1302" s="86" t="s">
        <v>876</v>
      </c>
      <c r="C1302" s="86" t="s">
        <v>4417</v>
      </c>
      <c r="D1302" s="86" t="s">
        <v>4418</v>
      </c>
      <c r="E1302" s="87">
        <v>0</v>
      </c>
      <c r="F1302" s="86" t="s">
        <v>1185</v>
      </c>
      <c r="H1302" s="3">
        <f>E1302+SUMIF('BR DTG TRAYEMAN'!C:C,C1302,'BR DTG TRAYEMAN'!E:E)</f>
        <v>0</v>
      </c>
    </row>
    <row r="1303" spans="1:8" ht="15.75" customHeight="1">
      <c r="A1303" s="86" t="s">
        <v>4419</v>
      </c>
      <c r="B1303" s="86" t="s">
        <v>876</v>
      </c>
      <c r="C1303" s="86" t="s">
        <v>4419</v>
      </c>
      <c r="D1303" s="86" t="s">
        <v>4420</v>
      </c>
      <c r="E1303" s="87">
        <v>0</v>
      </c>
      <c r="F1303" s="86" t="s">
        <v>1185</v>
      </c>
      <c r="H1303" s="3">
        <f>E1303+SUMIF('BR DTG TRAYEMAN'!C:C,C1303,'BR DTG TRAYEMAN'!E:E)</f>
        <v>0</v>
      </c>
    </row>
    <row r="1304" spans="1:8" ht="15.75" customHeight="1">
      <c r="A1304" s="86" t="s">
        <v>4421</v>
      </c>
      <c r="B1304" s="86" t="s">
        <v>876</v>
      </c>
      <c r="C1304" s="86" t="s">
        <v>4421</v>
      </c>
      <c r="D1304" s="86" t="s">
        <v>4422</v>
      </c>
      <c r="E1304" s="87">
        <v>0</v>
      </c>
      <c r="F1304" s="86" t="s">
        <v>1185</v>
      </c>
      <c r="H1304" s="3">
        <f>E1304+SUMIF('BR DTG TRAYEMAN'!C:C,C1304,'BR DTG TRAYEMAN'!E:E)</f>
        <v>0</v>
      </c>
    </row>
    <row r="1305" spans="1:8" ht="15.75" customHeight="1">
      <c r="A1305" s="86" t="s">
        <v>4425</v>
      </c>
      <c r="B1305" s="86" t="s">
        <v>876</v>
      </c>
      <c r="C1305" s="86" t="s">
        <v>4425</v>
      </c>
      <c r="D1305" s="86" t="s">
        <v>4426</v>
      </c>
      <c r="E1305" s="87">
        <v>0</v>
      </c>
      <c r="F1305" s="86" t="s">
        <v>1185</v>
      </c>
      <c r="H1305" s="3">
        <f>E1305+SUMIF('BR DTG TRAYEMAN'!C:C,C1305,'BR DTG TRAYEMAN'!E:E)</f>
        <v>0</v>
      </c>
    </row>
    <row r="1306" spans="1:8" ht="15.75" customHeight="1">
      <c r="A1306" s="86" t="s">
        <v>4427</v>
      </c>
      <c r="B1306" s="86" t="s">
        <v>876</v>
      </c>
      <c r="C1306" s="86" t="s">
        <v>4427</v>
      </c>
      <c r="D1306" s="86" t="s">
        <v>4428</v>
      </c>
      <c r="E1306" s="87">
        <v>0</v>
      </c>
      <c r="F1306" s="86" t="s">
        <v>1185</v>
      </c>
      <c r="H1306" s="3">
        <f>E1306+SUMIF('BR DTG TRAYEMAN'!C:C,C1306,'BR DTG TRAYEMAN'!E:E)</f>
        <v>0</v>
      </c>
    </row>
    <row r="1307" spans="1:8" ht="15.75" customHeight="1">
      <c r="A1307" s="86" t="s">
        <v>4429</v>
      </c>
      <c r="B1307" s="86" t="s">
        <v>876</v>
      </c>
      <c r="C1307" s="86" t="s">
        <v>4429</v>
      </c>
      <c r="D1307" s="86" t="s">
        <v>4418</v>
      </c>
      <c r="E1307" s="87">
        <v>0</v>
      </c>
      <c r="F1307" s="86" t="s">
        <v>1185</v>
      </c>
      <c r="H1307" s="3">
        <f>E1307+SUMIF('BR DTG TRAYEMAN'!C:C,C1307,'BR DTG TRAYEMAN'!E:E)</f>
        <v>0</v>
      </c>
    </row>
    <row r="1308" spans="1:8" ht="15.75" customHeight="1">
      <c r="A1308" s="86" t="s">
        <v>4430</v>
      </c>
      <c r="B1308" s="86" t="s">
        <v>876</v>
      </c>
      <c r="C1308" s="86" t="s">
        <v>4430</v>
      </c>
      <c r="D1308" s="86" t="s">
        <v>4431</v>
      </c>
      <c r="E1308" s="87">
        <v>0</v>
      </c>
      <c r="F1308" s="86" t="s">
        <v>1185</v>
      </c>
      <c r="H1308" s="3">
        <f>E1308+SUMIF('BR DTG TRAYEMAN'!C:C,C1308,'BR DTG TRAYEMAN'!E:E)</f>
        <v>0</v>
      </c>
    </row>
    <row r="1309" spans="1:8" ht="15.75" customHeight="1">
      <c r="A1309" s="86" t="s">
        <v>4432</v>
      </c>
      <c r="B1309" s="86" t="s">
        <v>876</v>
      </c>
      <c r="C1309" s="86" t="s">
        <v>4432</v>
      </c>
      <c r="D1309" s="86" t="s">
        <v>4433</v>
      </c>
      <c r="E1309" s="87">
        <v>0</v>
      </c>
      <c r="F1309" s="86" t="s">
        <v>1185</v>
      </c>
      <c r="H1309" s="3">
        <f>E1309+SUMIF('BR DTG TRAYEMAN'!C:C,C1309,'BR DTG TRAYEMAN'!E:E)</f>
        <v>0</v>
      </c>
    </row>
    <row r="1310" spans="1:8" ht="15.75" customHeight="1">
      <c r="A1310" s="86" t="s">
        <v>4434</v>
      </c>
      <c r="B1310" s="86" t="s">
        <v>876</v>
      </c>
      <c r="C1310" s="86" t="s">
        <v>4434</v>
      </c>
      <c r="D1310" s="86" t="s">
        <v>4435</v>
      </c>
      <c r="E1310" s="87">
        <v>0</v>
      </c>
      <c r="F1310" s="86" t="s">
        <v>1185</v>
      </c>
      <c r="H1310" s="3">
        <f>E1310+SUMIF('BR DTG TRAYEMAN'!C:C,C1310,'BR DTG TRAYEMAN'!E:E)</f>
        <v>0</v>
      </c>
    </row>
    <row r="1311" spans="1:8" ht="15.75" customHeight="1">
      <c r="A1311" s="86" t="s">
        <v>4436</v>
      </c>
      <c r="B1311" s="86" t="s">
        <v>876</v>
      </c>
      <c r="C1311" s="86" t="s">
        <v>4436</v>
      </c>
      <c r="D1311" s="86" t="s">
        <v>4437</v>
      </c>
      <c r="E1311" s="87">
        <v>0</v>
      </c>
      <c r="F1311" s="86" t="s">
        <v>1185</v>
      </c>
      <c r="H1311" s="3">
        <f>E1311+SUMIF('BR DTG TRAYEMAN'!C:C,C1311,'BR DTG TRAYEMAN'!E:E)</f>
        <v>0</v>
      </c>
    </row>
    <row r="1312" spans="1:8" ht="15.75" customHeight="1">
      <c r="A1312" s="86" t="s">
        <v>4438</v>
      </c>
      <c r="B1312" s="86" t="s">
        <v>876</v>
      </c>
      <c r="C1312" s="86" t="s">
        <v>4438</v>
      </c>
      <c r="D1312" s="86" t="s">
        <v>4402</v>
      </c>
      <c r="E1312" s="87">
        <v>0</v>
      </c>
      <c r="F1312" s="86" t="s">
        <v>1185</v>
      </c>
      <c r="H1312" s="3">
        <f>E1312+SUMIF('BR DTG TRAYEMAN'!C:C,C1312,'BR DTG TRAYEMAN'!E:E)</f>
        <v>0</v>
      </c>
    </row>
    <row r="1313" spans="1:8" ht="15.75" customHeight="1">
      <c r="A1313" s="86" t="s">
        <v>4439</v>
      </c>
      <c r="B1313" s="86" t="s">
        <v>876</v>
      </c>
      <c r="C1313" s="86" t="s">
        <v>4439</v>
      </c>
      <c r="D1313" s="86" t="s">
        <v>4440</v>
      </c>
      <c r="E1313" s="87">
        <v>0</v>
      </c>
      <c r="F1313" s="86" t="s">
        <v>1185</v>
      </c>
      <c r="H1313" s="3">
        <f>E1313+SUMIF('BR DTG TRAYEMAN'!C:C,C1313,'BR DTG TRAYEMAN'!E:E)</f>
        <v>0</v>
      </c>
    </row>
    <row r="1314" spans="1:8" ht="15.75" customHeight="1">
      <c r="A1314" s="86" t="s">
        <v>4441</v>
      </c>
      <c r="B1314" s="86" t="s">
        <v>876</v>
      </c>
      <c r="C1314" s="86" t="s">
        <v>4441</v>
      </c>
      <c r="D1314" s="86" t="s">
        <v>4442</v>
      </c>
      <c r="E1314" s="87">
        <v>0</v>
      </c>
      <c r="F1314" s="86" t="s">
        <v>1185</v>
      </c>
      <c r="H1314" s="3">
        <f>E1314+SUMIF('BR DTG TRAYEMAN'!C:C,C1314,'BR DTG TRAYEMAN'!E:E)</f>
        <v>0</v>
      </c>
    </row>
    <row r="1315" spans="1:8" ht="15.75" customHeight="1">
      <c r="A1315" s="86" t="s">
        <v>4443</v>
      </c>
      <c r="B1315" s="86" t="s">
        <v>876</v>
      </c>
      <c r="C1315" s="86" t="s">
        <v>4443</v>
      </c>
      <c r="D1315" s="86" t="s">
        <v>4444</v>
      </c>
      <c r="E1315" s="87">
        <v>0</v>
      </c>
      <c r="F1315" s="86" t="s">
        <v>1185</v>
      </c>
      <c r="H1315" s="3">
        <f>E1315+SUMIF('BR DTG TRAYEMAN'!C:C,C1315,'BR DTG TRAYEMAN'!E:E)</f>
        <v>0</v>
      </c>
    </row>
    <row r="1316" spans="1:8" ht="15.75" customHeight="1">
      <c r="A1316" s="86" t="s">
        <v>4445</v>
      </c>
      <c r="B1316" s="86" t="s">
        <v>876</v>
      </c>
      <c r="C1316" s="86" t="s">
        <v>4445</v>
      </c>
      <c r="D1316" s="86" t="s">
        <v>4446</v>
      </c>
      <c r="E1316" s="87">
        <v>0</v>
      </c>
      <c r="F1316" s="86" t="s">
        <v>1185</v>
      </c>
      <c r="H1316" s="3">
        <f>E1316+SUMIF('BR DTG TRAYEMAN'!C:C,C1316,'BR DTG TRAYEMAN'!E:E)</f>
        <v>0</v>
      </c>
    </row>
    <row r="1317" spans="1:8" ht="15.75" customHeight="1">
      <c r="A1317" s="86" t="s">
        <v>4447</v>
      </c>
      <c r="B1317" s="86" t="s">
        <v>876</v>
      </c>
      <c r="C1317" s="86" t="s">
        <v>4447</v>
      </c>
      <c r="D1317" s="86" t="s">
        <v>4448</v>
      </c>
      <c r="E1317" s="87">
        <v>0</v>
      </c>
      <c r="F1317" s="86" t="s">
        <v>1185</v>
      </c>
      <c r="H1317" s="3">
        <f>E1317+SUMIF('BR DTG TRAYEMAN'!C:C,C1317,'BR DTG TRAYEMAN'!E:E)</f>
        <v>0</v>
      </c>
    </row>
    <row r="1318" spans="1:8" ht="15.75" customHeight="1">
      <c r="A1318" s="86" t="s">
        <v>9221</v>
      </c>
      <c r="B1318" s="86" t="s">
        <v>876</v>
      </c>
      <c r="C1318" s="86" t="s">
        <v>9221</v>
      </c>
      <c r="D1318" s="86" t="s">
        <v>9222</v>
      </c>
      <c r="E1318" s="87">
        <v>0</v>
      </c>
      <c r="F1318" s="86" t="s">
        <v>1185</v>
      </c>
      <c r="H1318" s="3">
        <f>E1318+SUMIF('BR DTG TRAYEMAN'!C:C,C1318,'BR DTG TRAYEMAN'!E:E)</f>
        <v>0</v>
      </c>
    </row>
    <row r="1319" spans="1:8" ht="15.75" customHeight="1">
      <c r="A1319" s="86" t="s">
        <v>1636</v>
      </c>
      <c r="B1319" s="86" t="s">
        <v>876</v>
      </c>
      <c r="C1319" s="86" t="s">
        <v>1636</v>
      </c>
      <c r="D1319" s="86" t="s">
        <v>1697</v>
      </c>
      <c r="E1319" s="87">
        <v>0</v>
      </c>
      <c r="F1319" s="86" t="s">
        <v>1185</v>
      </c>
      <c r="H1319" s="3">
        <f>E1319+SUMIF('BR DTG TRAYEMAN'!C:C,C1319,'BR DTG TRAYEMAN'!E:E)</f>
        <v>0</v>
      </c>
    </row>
    <row r="1320" spans="1:8" ht="15.75" customHeight="1">
      <c r="A1320" s="86" t="s">
        <v>4452</v>
      </c>
      <c r="B1320" s="86" t="s">
        <v>876</v>
      </c>
      <c r="C1320" s="86" t="s">
        <v>4452</v>
      </c>
      <c r="D1320" s="86" t="s">
        <v>4453</v>
      </c>
      <c r="E1320" s="87">
        <v>0</v>
      </c>
      <c r="F1320" s="86" t="s">
        <v>1185</v>
      </c>
      <c r="H1320" s="3">
        <f>E1320+SUMIF('BR DTG TRAYEMAN'!C:C,C1320,'BR DTG TRAYEMAN'!E:E)</f>
        <v>0</v>
      </c>
    </row>
    <row r="1321" spans="1:8" ht="15.75" customHeight="1">
      <c r="A1321" s="86" t="s">
        <v>4454</v>
      </c>
      <c r="B1321" s="86" t="s">
        <v>876</v>
      </c>
      <c r="C1321" s="86" t="s">
        <v>4454</v>
      </c>
      <c r="D1321" s="86" t="s">
        <v>4455</v>
      </c>
      <c r="E1321" s="87">
        <v>0</v>
      </c>
      <c r="F1321" s="86" t="s">
        <v>1185</v>
      </c>
      <c r="H1321" s="3">
        <f>E1321+SUMIF('BR DTG TRAYEMAN'!C:C,C1321,'BR DTG TRAYEMAN'!E:E)</f>
        <v>0</v>
      </c>
    </row>
    <row r="1322" spans="1:8" ht="15.75" customHeight="1">
      <c r="A1322" s="86" t="s">
        <v>4456</v>
      </c>
      <c r="B1322" s="86" t="s">
        <v>876</v>
      </c>
      <c r="C1322" s="86" t="s">
        <v>4456</v>
      </c>
      <c r="D1322" s="86" t="s">
        <v>4457</v>
      </c>
      <c r="E1322" s="87">
        <v>0</v>
      </c>
      <c r="F1322" s="86" t="s">
        <v>1185</v>
      </c>
      <c r="H1322" s="3">
        <f>E1322+SUMIF('BR DTG TRAYEMAN'!C:C,C1322,'BR DTG TRAYEMAN'!E:E)</f>
        <v>0</v>
      </c>
    </row>
    <row r="1323" spans="1:8" ht="15.75" customHeight="1">
      <c r="A1323" s="86" t="s">
        <v>4458</v>
      </c>
      <c r="B1323" s="86" t="s">
        <v>876</v>
      </c>
      <c r="C1323" s="86" t="s">
        <v>4458</v>
      </c>
      <c r="D1323" s="86" t="s">
        <v>4459</v>
      </c>
      <c r="E1323" s="87">
        <v>0</v>
      </c>
      <c r="F1323" s="86" t="s">
        <v>1185</v>
      </c>
      <c r="H1323" s="3">
        <f>E1323+SUMIF('BR DTG TRAYEMAN'!C:C,C1323,'BR DTG TRAYEMAN'!E:E)</f>
        <v>0</v>
      </c>
    </row>
    <row r="1324" spans="1:8" ht="15.75" customHeight="1">
      <c r="A1324" s="86" t="s">
        <v>4460</v>
      </c>
      <c r="B1324" s="86" t="s">
        <v>876</v>
      </c>
      <c r="C1324" s="86" t="s">
        <v>4460</v>
      </c>
      <c r="D1324" s="86" t="s">
        <v>4461</v>
      </c>
      <c r="E1324" s="87">
        <v>0</v>
      </c>
      <c r="F1324" s="86" t="s">
        <v>1185</v>
      </c>
      <c r="H1324" s="3">
        <f>E1324+SUMIF('BR DTG TRAYEMAN'!C:C,C1324,'BR DTG TRAYEMAN'!E:E)</f>
        <v>0</v>
      </c>
    </row>
    <row r="1325" spans="1:8" ht="15.75" customHeight="1">
      <c r="A1325" s="86" t="s">
        <v>4462</v>
      </c>
      <c r="B1325" s="86" t="s">
        <v>876</v>
      </c>
      <c r="C1325" s="86" t="s">
        <v>4462</v>
      </c>
      <c r="D1325" s="86" t="s">
        <v>4463</v>
      </c>
      <c r="E1325" s="87">
        <v>0</v>
      </c>
      <c r="F1325" s="86" t="s">
        <v>1185</v>
      </c>
      <c r="H1325" s="3">
        <f>E1325+SUMIF('BR DTG TRAYEMAN'!C:C,C1325,'BR DTG TRAYEMAN'!E:E)</f>
        <v>0</v>
      </c>
    </row>
    <row r="1326" spans="1:8" ht="15.75" customHeight="1">
      <c r="A1326" s="86" t="s">
        <v>4464</v>
      </c>
      <c r="B1326" s="86" t="s">
        <v>876</v>
      </c>
      <c r="C1326" s="86" t="s">
        <v>4464</v>
      </c>
      <c r="D1326" s="86" t="s">
        <v>4465</v>
      </c>
      <c r="E1326" s="87">
        <v>0</v>
      </c>
      <c r="F1326" s="86" t="s">
        <v>1185</v>
      </c>
      <c r="H1326" s="3">
        <f>E1326+SUMIF('BR DTG TRAYEMAN'!C:C,C1326,'BR DTG TRAYEMAN'!E:E)</f>
        <v>0</v>
      </c>
    </row>
    <row r="1327" spans="1:8" ht="15.75" customHeight="1">
      <c r="A1327" s="86" t="s">
        <v>4466</v>
      </c>
      <c r="B1327" s="86" t="s">
        <v>876</v>
      </c>
      <c r="C1327" s="86" t="s">
        <v>4466</v>
      </c>
      <c r="D1327" s="86" t="s">
        <v>4467</v>
      </c>
      <c r="E1327" s="87">
        <v>0</v>
      </c>
      <c r="F1327" s="86" t="s">
        <v>1185</v>
      </c>
      <c r="H1327" s="3">
        <f>E1327+SUMIF('BR DTG TRAYEMAN'!C:C,C1327,'BR DTG TRAYEMAN'!E:E)</f>
        <v>0</v>
      </c>
    </row>
    <row r="1328" spans="1:8" ht="15.75" customHeight="1">
      <c r="A1328" s="86" t="s">
        <v>1830</v>
      </c>
      <c r="B1328" s="86" t="s">
        <v>876</v>
      </c>
      <c r="C1328" s="86" t="s">
        <v>1830</v>
      </c>
      <c r="D1328" s="86" t="s">
        <v>9223</v>
      </c>
      <c r="E1328" s="87">
        <v>0</v>
      </c>
      <c r="F1328" s="86" t="s">
        <v>1185</v>
      </c>
      <c r="H1328" s="3">
        <f>E1328+SUMIF('BR DTG TRAYEMAN'!C:C,C1328,'BR DTG TRAYEMAN'!E:E)</f>
        <v>0</v>
      </c>
    </row>
    <row r="1329" spans="1:8" ht="15.75" customHeight="1">
      <c r="A1329" s="86" t="s">
        <v>9224</v>
      </c>
      <c r="B1329" s="86" t="s">
        <v>876</v>
      </c>
      <c r="C1329" s="86" t="s">
        <v>9224</v>
      </c>
      <c r="D1329" s="86" t="s">
        <v>9225</v>
      </c>
      <c r="E1329" s="87">
        <v>0</v>
      </c>
      <c r="F1329" s="86" t="s">
        <v>1185</v>
      </c>
      <c r="H1329" s="3">
        <f>E1329+SUMIF('BR DTG TRAYEMAN'!C:C,C1329,'BR DTG TRAYEMAN'!E:E)</f>
        <v>0</v>
      </c>
    </row>
    <row r="1330" spans="1:8" ht="15.75" customHeight="1">
      <c r="A1330" s="86" t="s">
        <v>2008</v>
      </c>
      <c r="B1330" s="86" t="s">
        <v>876</v>
      </c>
      <c r="C1330" s="86" t="s">
        <v>2008</v>
      </c>
      <c r="D1330" s="86" t="s">
        <v>9226</v>
      </c>
      <c r="E1330" s="87">
        <v>0</v>
      </c>
      <c r="F1330" s="86" t="s">
        <v>1185</v>
      </c>
      <c r="H1330" s="3">
        <f>E1330+SUMIF('BR DTG TRAYEMAN'!C:C,C1330,'BR DTG TRAYEMAN'!E:E)</f>
        <v>0</v>
      </c>
    </row>
    <row r="1331" spans="1:8" ht="15.75" customHeight="1">
      <c r="A1331" s="86" t="s">
        <v>9227</v>
      </c>
      <c r="B1331" s="86" t="s">
        <v>876</v>
      </c>
      <c r="C1331" s="86" t="s">
        <v>9227</v>
      </c>
      <c r="D1331" s="86" t="s">
        <v>9228</v>
      </c>
      <c r="E1331" s="87">
        <v>0</v>
      </c>
      <c r="F1331" s="86" t="s">
        <v>1185</v>
      </c>
      <c r="H1331" s="3">
        <f>E1331+SUMIF('BR DTG TRAYEMAN'!C:C,C1331,'BR DTG TRAYEMAN'!E:E)</f>
        <v>0</v>
      </c>
    </row>
    <row r="1332" spans="1:8" ht="15.75" customHeight="1">
      <c r="A1332" s="86" t="s">
        <v>4468</v>
      </c>
      <c r="B1332" s="86" t="s">
        <v>876</v>
      </c>
      <c r="C1332" s="86" t="s">
        <v>4468</v>
      </c>
      <c r="D1332" s="86" t="s">
        <v>4469</v>
      </c>
      <c r="E1332" s="87">
        <v>0</v>
      </c>
      <c r="F1332" s="86" t="s">
        <v>1185</v>
      </c>
      <c r="H1332" s="3">
        <f>E1332+SUMIF('BR DTG TRAYEMAN'!C:C,C1332,'BR DTG TRAYEMAN'!E:E)</f>
        <v>0</v>
      </c>
    </row>
    <row r="1333" spans="1:8" ht="15.75" customHeight="1">
      <c r="A1333" s="86" t="s">
        <v>4470</v>
      </c>
      <c r="B1333" s="86" t="s">
        <v>876</v>
      </c>
      <c r="C1333" s="86" t="s">
        <v>4470</v>
      </c>
      <c r="D1333" s="86" t="s">
        <v>4469</v>
      </c>
      <c r="E1333" s="87">
        <v>0</v>
      </c>
      <c r="F1333" s="86" t="s">
        <v>1185</v>
      </c>
      <c r="H1333" s="3">
        <f>E1333+SUMIF('BR DTG TRAYEMAN'!C:C,C1333,'BR DTG TRAYEMAN'!E:E)</f>
        <v>0</v>
      </c>
    </row>
    <row r="1334" spans="1:8" ht="15.75" customHeight="1">
      <c r="A1334" s="86" t="s">
        <v>4471</v>
      </c>
      <c r="B1334" s="86" t="s">
        <v>876</v>
      </c>
      <c r="C1334" s="86" t="s">
        <v>4471</v>
      </c>
      <c r="D1334" s="86" t="s">
        <v>4472</v>
      </c>
      <c r="E1334" s="87">
        <v>0</v>
      </c>
      <c r="F1334" s="86" t="s">
        <v>1185</v>
      </c>
      <c r="H1334" s="3">
        <f>E1334+SUMIF('BR DTG TRAYEMAN'!C:C,C1334,'BR DTG TRAYEMAN'!E:E)</f>
        <v>0</v>
      </c>
    </row>
    <row r="1335" spans="1:8" ht="15.75" customHeight="1">
      <c r="A1335" s="86" t="s">
        <v>4473</v>
      </c>
      <c r="B1335" s="86" t="s">
        <v>876</v>
      </c>
      <c r="C1335" s="86" t="s">
        <v>4473</v>
      </c>
      <c r="D1335" s="86" t="s">
        <v>4474</v>
      </c>
      <c r="E1335" s="87">
        <v>0</v>
      </c>
      <c r="F1335" s="86" t="s">
        <v>1185</v>
      </c>
      <c r="H1335" s="3">
        <f>E1335+SUMIF('BR DTG TRAYEMAN'!C:C,C1335,'BR DTG TRAYEMAN'!E:E)</f>
        <v>0</v>
      </c>
    </row>
    <row r="1336" spans="1:8" ht="15.75" customHeight="1">
      <c r="A1336" s="86" t="s">
        <v>4475</v>
      </c>
      <c r="B1336" s="86" t="s">
        <v>876</v>
      </c>
      <c r="C1336" s="86" t="s">
        <v>4475</v>
      </c>
      <c r="D1336" s="86" t="s">
        <v>4476</v>
      </c>
      <c r="E1336" s="87">
        <v>0</v>
      </c>
      <c r="F1336" s="86" t="s">
        <v>1185</v>
      </c>
      <c r="H1336" s="3">
        <f>E1336+SUMIF('BR DTG TRAYEMAN'!C:C,C1336,'BR DTG TRAYEMAN'!E:E)</f>
        <v>0</v>
      </c>
    </row>
    <row r="1337" spans="1:8" ht="15.75" customHeight="1">
      <c r="A1337" s="86" t="s">
        <v>9229</v>
      </c>
      <c r="B1337" s="86" t="s">
        <v>876</v>
      </c>
      <c r="C1337" s="86" t="s">
        <v>9229</v>
      </c>
      <c r="D1337" s="86" t="s">
        <v>9230</v>
      </c>
      <c r="E1337" s="87">
        <v>0</v>
      </c>
      <c r="F1337" s="86" t="s">
        <v>1185</v>
      </c>
      <c r="H1337" s="3">
        <f>E1337+SUMIF('BR DTG TRAYEMAN'!C:C,C1337,'BR DTG TRAYEMAN'!E:E)</f>
        <v>0</v>
      </c>
    </row>
    <row r="1338" spans="1:8" ht="15.75" customHeight="1">
      <c r="A1338" s="86" t="s">
        <v>4477</v>
      </c>
      <c r="B1338" s="86" t="s">
        <v>876</v>
      </c>
      <c r="C1338" s="86" t="s">
        <v>4477</v>
      </c>
      <c r="D1338" s="86" t="s">
        <v>4478</v>
      </c>
      <c r="E1338" s="87">
        <v>0</v>
      </c>
      <c r="F1338" s="86" t="s">
        <v>1185</v>
      </c>
      <c r="H1338" s="3">
        <f>E1338+SUMIF('BR DTG TRAYEMAN'!C:C,C1338,'BR DTG TRAYEMAN'!E:E)</f>
        <v>0</v>
      </c>
    </row>
    <row r="1339" spans="1:8" ht="15.75" customHeight="1">
      <c r="A1339" s="86" t="s">
        <v>4479</v>
      </c>
      <c r="B1339" s="86" t="s">
        <v>876</v>
      </c>
      <c r="C1339" s="86" t="s">
        <v>4479</v>
      </c>
      <c r="D1339" s="86" t="s">
        <v>4480</v>
      </c>
      <c r="E1339" s="87">
        <v>0</v>
      </c>
      <c r="F1339" s="86" t="s">
        <v>1185</v>
      </c>
      <c r="H1339" s="3">
        <f>E1339+SUMIF('BR DTG TRAYEMAN'!C:C,C1339,'BR DTG TRAYEMAN'!E:E)</f>
        <v>0</v>
      </c>
    </row>
    <row r="1340" spans="1:8" ht="15.75" customHeight="1">
      <c r="A1340" s="86" t="s">
        <v>4481</v>
      </c>
      <c r="B1340" s="86" t="s">
        <v>876</v>
      </c>
      <c r="C1340" s="86" t="s">
        <v>4481</v>
      </c>
      <c r="D1340" s="86" t="s">
        <v>4482</v>
      </c>
      <c r="E1340" s="87">
        <v>0</v>
      </c>
      <c r="F1340" s="86" t="s">
        <v>1185</v>
      </c>
      <c r="H1340" s="3">
        <f>E1340+SUMIF('BR DTG TRAYEMAN'!C:C,C1340,'BR DTG TRAYEMAN'!E:E)</f>
        <v>0</v>
      </c>
    </row>
    <row r="1341" spans="1:8" ht="15.75" customHeight="1">
      <c r="A1341" s="86" t="s">
        <v>9231</v>
      </c>
      <c r="B1341" s="86" t="s">
        <v>876</v>
      </c>
      <c r="C1341" s="86" t="s">
        <v>9231</v>
      </c>
      <c r="D1341" s="86" t="s">
        <v>9232</v>
      </c>
      <c r="E1341" s="87">
        <v>0</v>
      </c>
      <c r="F1341" s="86" t="s">
        <v>1185</v>
      </c>
      <c r="H1341" s="3">
        <f>E1341+SUMIF('BR DTG TRAYEMAN'!C:C,C1341,'BR DTG TRAYEMAN'!E:E)</f>
        <v>0</v>
      </c>
    </row>
    <row r="1342" spans="1:8" ht="15.75" customHeight="1">
      <c r="A1342" s="86" t="s">
        <v>9233</v>
      </c>
      <c r="B1342" s="86" t="s">
        <v>876</v>
      </c>
      <c r="C1342" s="86" t="s">
        <v>9233</v>
      </c>
      <c r="D1342" s="86" t="s">
        <v>9234</v>
      </c>
      <c r="E1342" s="87">
        <v>0</v>
      </c>
      <c r="F1342" s="86" t="s">
        <v>1185</v>
      </c>
      <c r="H1342" s="3">
        <f>E1342+SUMIF('BR DTG TRAYEMAN'!C:C,C1342,'BR DTG TRAYEMAN'!E:E)</f>
        <v>0</v>
      </c>
    </row>
    <row r="1343" spans="1:8" ht="15.75" customHeight="1">
      <c r="A1343" s="86" t="s">
        <v>4483</v>
      </c>
      <c r="B1343" s="86" t="s">
        <v>876</v>
      </c>
      <c r="C1343" s="86" t="s">
        <v>4483</v>
      </c>
      <c r="D1343" s="86" t="s">
        <v>4484</v>
      </c>
      <c r="E1343" s="87">
        <v>0</v>
      </c>
      <c r="F1343" s="86" t="s">
        <v>1185</v>
      </c>
      <c r="H1343" s="3">
        <f>E1343+SUMIF('BR DTG TRAYEMAN'!C:C,C1343,'BR DTG TRAYEMAN'!E:E)</f>
        <v>0</v>
      </c>
    </row>
    <row r="1344" spans="1:8" ht="15.75" customHeight="1">
      <c r="A1344" s="86" t="s">
        <v>4485</v>
      </c>
      <c r="B1344" s="86" t="s">
        <v>876</v>
      </c>
      <c r="C1344" s="86" t="s">
        <v>4485</v>
      </c>
      <c r="D1344" s="86" t="s">
        <v>4486</v>
      </c>
      <c r="E1344" s="87">
        <v>0</v>
      </c>
      <c r="F1344" s="86" t="s">
        <v>1185</v>
      </c>
      <c r="H1344" s="3">
        <f>E1344+SUMIF('BR DTG TRAYEMAN'!C:C,C1344,'BR DTG TRAYEMAN'!E:E)</f>
        <v>0</v>
      </c>
    </row>
    <row r="1345" spans="1:8" ht="15.75" customHeight="1">
      <c r="A1345" s="86" t="s">
        <v>4487</v>
      </c>
      <c r="B1345" s="86" t="s">
        <v>876</v>
      </c>
      <c r="C1345" s="86" t="s">
        <v>4487</v>
      </c>
      <c r="D1345" s="86" t="s">
        <v>4488</v>
      </c>
      <c r="E1345" s="87">
        <v>0</v>
      </c>
      <c r="F1345" s="86" t="s">
        <v>1185</v>
      </c>
      <c r="H1345" s="3">
        <f>E1345+SUMIF('BR DTG TRAYEMAN'!C:C,C1345,'BR DTG TRAYEMAN'!E:E)</f>
        <v>0</v>
      </c>
    </row>
    <row r="1346" spans="1:8" ht="15.75" customHeight="1">
      <c r="A1346" s="86" t="s">
        <v>1832</v>
      </c>
      <c r="B1346" s="86" t="s">
        <v>876</v>
      </c>
      <c r="C1346" s="86" t="s">
        <v>1832</v>
      </c>
      <c r="D1346" s="86" t="s">
        <v>9235</v>
      </c>
      <c r="E1346" s="87">
        <v>0</v>
      </c>
      <c r="F1346" s="86" t="s">
        <v>1185</v>
      </c>
      <c r="H1346" s="3">
        <f>E1346+SUMIF('BR DTG TRAYEMAN'!C:C,C1346,'BR DTG TRAYEMAN'!E:E)</f>
        <v>0</v>
      </c>
    </row>
    <row r="1347" spans="1:8" ht="15.75" customHeight="1">
      <c r="A1347" s="86" t="s">
        <v>2010</v>
      </c>
      <c r="B1347" s="86" t="s">
        <v>876</v>
      </c>
      <c r="C1347" s="86" t="s">
        <v>2010</v>
      </c>
      <c r="D1347" s="86" t="s">
        <v>9236</v>
      </c>
      <c r="E1347" s="87">
        <v>0</v>
      </c>
      <c r="F1347" s="86" t="s">
        <v>1185</v>
      </c>
      <c r="H1347" s="3">
        <f>E1347+SUMIF('BR DTG TRAYEMAN'!C:C,C1347,'BR DTG TRAYEMAN'!E:E)</f>
        <v>0</v>
      </c>
    </row>
    <row r="1348" spans="1:8" ht="15.75" customHeight="1">
      <c r="A1348" s="86" t="s">
        <v>4491</v>
      </c>
      <c r="B1348" s="86" t="s">
        <v>876</v>
      </c>
      <c r="C1348" s="86" t="s">
        <v>4491</v>
      </c>
      <c r="D1348" s="86" t="s">
        <v>4492</v>
      </c>
      <c r="E1348" s="87">
        <v>0</v>
      </c>
      <c r="F1348" s="86" t="s">
        <v>1185</v>
      </c>
      <c r="H1348" s="3">
        <f>E1348+SUMIF('BR DTG TRAYEMAN'!C:C,C1348,'BR DTG TRAYEMAN'!E:E)</f>
        <v>0</v>
      </c>
    </row>
    <row r="1349" spans="1:8" ht="15.75" customHeight="1">
      <c r="A1349" s="86" t="s">
        <v>4493</v>
      </c>
      <c r="B1349" s="86" t="s">
        <v>876</v>
      </c>
      <c r="C1349" s="86" t="s">
        <v>4493</v>
      </c>
      <c r="D1349" s="86" t="s">
        <v>4494</v>
      </c>
      <c r="E1349" s="87">
        <v>0</v>
      </c>
      <c r="F1349" s="86" t="s">
        <v>1185</v>
      </c>
      <c r="H1349" s="3">
        <f>E1349+SUMIF('BR DTG TRAYEMAN'!C:C,C1349,'BR DTG TRAYEMAN'!E:E)</f>
        <v>0</v>
      </c>
    </row>
    <row r="1350" spans="1:8" ht="15.75" customHeight="1">
      <c r="A1350" s="86" t="s">
        <v>4495</v>
      </c>
      <c r="B1350" s="86" t="s">
        <v>876</v>
      </c>
      <c r="C1350" s="86" t="s">
        <v>4495</v>
      </c>
      <c r="D1350" s="86" t="s">
        <v>4496</v>
      </c>
      <c r="E1350" s="87">
        <v>0</v>
      </c>
      <c r="F1350" s="86" t="s">
        <v>1185</v>
      </c>
      <c r="H1350" s="3">
        <f>E1350+SUMIF('BR DTG TRAYEMAN'!C:C,C1350,'BR DTG TRAYEMAN'!E:E)</f>
        <v>0</v>
      </c>
    </row>
    <row r="1351" spans="1:8" ht="15.75" customHeight="1">
      <c r="A1351" s="86" t="s">
        <v>4497</v>
      </c>
      <c r="B1351" s="86" t="s">
        <v>876</v>
      </c>
      <c r="C1351" s="86" t="s">
        <v>4497</v>
      </c>
      <c r="D1351" s="86" t="s">
        <v>9237</v>
      </c>
      <c r="E1351" s="87">
        <v>0</v>
      </c>
      <c r="F1351" s="86" t="s">
        <v>1185</v>
      </c>
      <c r="H1351" s="3">
        <f>E1351+SUMIF('BR DTG TRAYEMAN'!C:C,C1351,'BR DTG TRAYEMAN'!E:E)</f>
        <v>0</v>
      </c>
    </row>
    <row r="1352" spans="1:8" ht="15.75" customHeight="1">
      <c r="A1352" s="86" t="s">
        <v>4499</v>
      </c>
      <c r="B1352" s="86" t="s">
        <v>876</v>
      </c>
      <c r="C1352" s="86" t="s">
        <v>4499</v>
      </c>
      <c r="D1352" s="86" t="s">
        <v>4500</v>
      </c>
      <c r="E1352" s="87">
        <v>0</v>
      </c>
      <c r="F1352" s="86" t="s">
        <v>1185</v>
      </c>
      <c r="H1352" s="3">
        <f>E1352+SUMIF('BR DTG TRAYEMAN'!C:C,C1352,'BR DTG TRAYEMAN'!E:E)</f>
        <v>0</v>
      </c>
    </row>
    <row r="1353" spans="1:8" ht="15.75" customHeight="1">
      <c r="A1353" s="86" t="s">
        <v>9238</v>
      </c>
      <c r="B1353" s="86" t="s">
        <v>876</v>
      </c>
      <c r="C1353" s="86" t="s">
        <v>9238</v>
      </c>
      <c r="D1353" s="86" t="s">
        <v>9239</v>
      </c>
      <c r="E1353" s="87">
        <v>0</v>
      </c>
      <c r="F1353" s="86" t="s">
        <v>1185</v>
      </c>
      <c r="H1353" s="3">
        <f>E1353+SUMIF('BR DTG TRAYEMAN'!C:C,C1353,'BR DTG TRAYEMAN'!E:E)</f>
        <v>0</v>
      </c>
    </row>
    <row r="1354" spans="1:8" ht="15.75" customHeight="1">
      <c r="A1354" s="86" t="s">
        <v>4501</v>
      </c>
      <c r="B1354" s="86" t="s">
        <v>876</v>
      </c>
      <c r="C1354" s="86" t="s">
        <v>4501</v>
      </c>
      <c r="D1354" s="86" t="s">
        <v>4502</v>
      </c>
      <c r="E1354" s="87">
        <v>0</v>
      </c>
      <c r="F1354" s="86" t="s">
        <v>1185</v>
      </c>
      <c r="H1354" s="3">
        <f>E1354+SUMIF('BR DTG TRAYEMAN'!C:C,C1354,'BR DTG TRAYEMAN'!E:E)</f>
        <v>0</v>
      </c>
    </row>
    <row r="1355" spans="1:8" ht="15.75" customHeight="1">
      <c r="A1355" s="86" t="s">
        <v>4503</v>
      </c>
      <c r="B1355" s="86" t="s">
        <v>876</v>
      </c>
      <c r="C1355" s="86" t="s">
        <v>4503</v>
      </c>
      <c r="D1355" s="86" t="s">
        <v>4504</v>
      </c>
      <c r="E1355" s="87">
        <v>0</v>
      </c>
      <c r="F1355" s="86" t="s">
        <v>1185</v>
      </c>
      <c r="H1355" s="3">
        <f>E1355+SUMIF('BR DTG TRAYEMAN'!C:C,C1355,'BR DTG TRAYEMAN'!E:E)</f>
        <v>0</v>
      </c>
    </row>
    <row r="1356" spans="1:8" ht="15.75" customHeight="1">
      <c r="A1356" s="86" t="s">
        <v>9240</v>
      </c>
      <c r="B1356" s="86" t="s">
        <v>876</v>
      </c>
      <c r="C1356" s="86" t="s">
        <v>9240</v>
      </c>
      <c r="D1356" s="86" t="s">
        <v>9241</v>
      </c>
      <c r="E1356" s="87">
        <v>0</v>
      </c>
      <c r="F1356" s="86" t="s">
        <v>1185</v>
      </c>
      <c r="H1356" s="3">
        <f>E1356+SUMIF('BR DTG TRAYEMAN'!C:C,C1356,'BR DTG TRAYEMAN'!E:E)</f>
        <v>0</v>
      </c>
    </row>
    <row r="1357" spans="1:8" ht="15.75" customHeight="1">
      <c r="A1357" s="86" t="s">
        <v>4507</v>
      </c>
      <c r="B1357" s="86" t="s">
        <v>876</v>
      </c>
      <c r="C1357" s="86" t="s">
        <v>4507</v>
      </c>
      <c r="D1357" s="86" t="s">
        <v>4508</v>
      </c>
      <c r="E1357" s="87">
        <v>0</v>
      </c>
      <c r="F1357" s="86" t="s">
        <v>1185</v>
      </c>
      <c r="H1357" s="3">
        <f>E1357+SUMIF('BR DTG TRAYEMAN'!C:C,C1357,'BR DTG TRAYEMAN'!E:E)</f>
        <v>0</v>
      </c>
    </row>
    <row r="1358" spans="1:8" ht="15.75" customHeight="1">
      <c r="A1358" s="86" t="s">
        <v>9242</v>
      </c>
      <c r="B1358" s="86" t="s">
        <v>876</v>
      </c>
      <c r="C1358" s="86" t="s">
        <v>9242</v>
      </c>
      <c r="D1358" s="86" t="s">
        <v>9243</v>
      </c>
      <c r="E1358" s="87">
        <v>0</v>
      </c>
      <c r="F1358" s="86" t="s">
        <v>1185</v>
      </c>
      <c r="H1358" s="3">
        <f>E1358+SUMIF('BR DTG TRAYEMAN'!C:C,C1358,'BR DTG TRAYEMAN'!E:E)</f>
        <v>0</v>
      </c>
    </row>
    <row r="1359" spans="1:8" ht="15.75" customHeight="1">
      <c r="A1359" s="86" t="s">
        <v>9244</v>
      </c>
      <c r="B1359" s="86" t="s">
        <v>876</v>
      </c>
      <c r="C1359" s="86" t="s">
        <v>9244</v>
      </c>
      <c r="D1359" s="86" t="s">
        <v>9245</v>
      </c>
      <c r="E1359" s="87">
        <v>0</v>
      </c>
      <c r="F1359" s="86" t="s">
        <v>1185</v>
      </c>
      <c r="H1359" s="3">
        <f>E1359+SUMIF('BR DTG TRAYEMAN'!C:C,C1359,'BR DTG TRAYEMAN'!E:E)</f>
        <v>0</v>
      </c>
    </row>
    <row r="1360" spans="1:8" ht="15.75" customHeight="1">
      <c r="A1360" s="86" t="s">
        <v>4509</v>
      </c>
      <c r="B1360" s="86" t="s">
        <v>876</v>
      </c>
      <c r="C1360" s="86" t="s">
        <v>4509</v>
      </c>
      <c r="D1360" s="86" t="s">
        <v>4510</v>
      </c>
      <c r="E1360" s="87">
        <v>0</v>
      </c>
      <c r="F1360" s="86" t="s">
        <v>1185</v>
      </c>
      <c r="H1360" s="3">
        <f>E1360+SUMIF('BR DTG TRAYEMAN'!C:C,C1360,'BR DTG TRAYEMAN'!E:E)</f>
        <v>0</v>
      </c>
    </row>
    <row r="1361" spans="1:8" ht="15.75" customHeight="1">
      <c r="A1361" s="86" t="s">
        <v>4511</v>
      </c>
      <c r="B1361" s="86" t="s">
        <v>876</v>
      </c>
      <c r="C1361" s="86" t="s">
        <v>4511</v>
      </c>
      <c r="D1361" s="86" t="s">
        <v>4512</v>
      </c>
      <c r="E1361" s="87">
        <v>0</v>
      </c>
      <c r="F1361" s="86" t="s">
        <v>1185</v>
      </c>
      <c r="H1361" s="3">
        <f>E1361+SUMIF('BR DTG TRAYEMAN'!C:C,C1361,'BR DTG TRAYEMAN'!E:E)</f>
        <v>0</v>
      </c>
    </row>
    <row r="1362" spans="1:8" ht="15.75" customHeight="1">
      <c r="A1362" s="86" t="s">
        <v>4513</v>
      </c>
      <c r="B1362" s="86" t="s">
        <v>876</v>
      </c>
      <c r="C1362" s="86" t="s">
        <v>4513</v>
      </c>
      <c r="D1362" s="86" t="s">
        <v>4514</v>
      </c>
      <c r="E1362" s="87">
        <v>0</v>
      </c>
      <c r="F1362" s="86" t="s">
        <v>1185</v>
      </c>
      <c r="H1362" s="3">
        <f>E1362+SUMIF('BR DTG TRAYEMAN'!C:C,C1362,'BR DTG TRAYEMAN'!E:E)</f>
        <v>0</v>
      </c>
    </row>
    <row r="1363" spans="1:8" ht="15.75" customHeight="1">
      <c r="A1363" s="86" t="s">
        <v>4515</v>
      </c>
      <c r="B1363" s="86" t="s">
        <v>876</v>
      </c>
      <c r="C1363" s="86" t="s">
        <v>4515</v>
      </c>
      <c r="D1363" s="86" t="s">
        <v>4516</v>
      </c>
      <c r="E1363" s="87">
        <v>0</v>
      </c>
      <c r="F1363" s="86" t="s">
        <v>1185</v>
      </c>
      <c r="H1363" s="3">
        <f>E1363+SUMIF('BR DTG TRAYEMAN'!C:C,C1363,'BR DTG TRAYEMAN'!E:E)</f>
        <v>0</v>
      </c>
    </row>
    <row r="1364" spans="1:8" ht="15.75" customHeight="1">
      <c r="A1364" s="86" t="s">
        <v>4517</v>
      </c>
      <c r="B1364" s="86" t="s">
        <v>876</v>
      </c>
      <c r="C1364" s="86" t="s">
        <v>4517</v>
      </c>
      <c r="D1364" s="86" t="s">
        <v>4518</v>
      </c>
      <c r="E1364" s="87">
        <v>0</v>
      </c>
      <c r="F1364" s="86" t="s">
        <v>1185</v>
      </c>
      <c r="H1364" s="3">
        <f>E1364+SUMIF('BR DTG TRAYEMAN'!C:C,C1364,'BR DTG TRAYEMAN'!E:E)</f>
        <v>0</v>
      </c>
    </row>
    <row r="1365" spans="1:8" ht="15.75" customHeight="1">
      <c r="A1365" s="86" t="s">
        <v>4519</v>
      </c>
      <c r="B1365" s="86" t="s">
        <v>876</v>
      </c>
      <c r="C1365" s="86" t="s">
        <v>4519</v>
      </c>
      <c r="D1365" s="86" t="s">
        <v>4520</v>
      </c>
      <c r="E1365" s="87">
        <v>0</v>
      </c>
      <c r="F1365" s="86" t="s">
        <v>1185</v>
      </c>
      <c r="H1365" s="3">
        <f>E1365+SUMIF('BR DTG TRAYEMAN'!C:C,C1365,'BR DTG TRAYEMAN'!E:E)</f>
        <v>0</v>
      </c>
    </row>
    <row r="1366" spans="1:8" ht="15.75" customHeight="1">
      <c r="A1366" s="86" t="s">
        <v>4521</v>
      </c>
      <c r="B1366" s="86" t="s">
        <v>876</v>
      </c>
      <c r="C1366" s="86" t="s">
        <v>4521</v>
      </c>
      <c r="D1366" s="86" t="s">
        <v>4522</v>
      </c>
      <c r="E1366" s="87">
        <v>0</v>
      </c>
      <c r="F1366" s="86" t="s">
        <v>1185</v>
      </c>
      <c r="H1366" s="3">
        <f>E1366+SUMIF('BR DTG TRAYEMAN'!C:C,C1366,'BR DTG TRAYEMAN'!E:E)</f>
        <v>0</v>
      </c>
    </row>
    <row r="1367" spans="1:8" ht="15.75" customHeight="1">
      <c r="A1367" s="86" t="s">
        <v>4529</v>
      </c>
      <c r="B1367" s="86" t="s">
        <v>876</v>
      </c>
      <c r="C1367" s="86" t="s">
        <v>4529</v>
      </c>
      <c r="D1367" s="86" t="s">
        <v>4530</v>
      </c>
      <c r="E1367" s="87">
        <v>0</v>
      </c>
      <c r="F1367" s="86" t="s">
        <v>1185</v>
      </c>
      <c r="H1367" s="3">
        <f>E1367+SUMIF('BR DTG TRAYEMAN'!C:C,C1367,'BR DTG TRAYEMAN'!E:E)</f>
        <v>0</v>
      </c>
    </row>
    <row r="1368" spans="1:8" ht="15.75" customHeight="1">
      <c r="A1368" s="86" t="s">
        <v>4531</v>
      </c>
      <c r="B1368" s="86" t="s">
        <v>876</v>
      </c>
      <c r="C1368" s="86" t="s">
        <v>4531</v>
      </c>
      <c r="D1368" s="86" t="s">
        <v>4532</v>
      </c>
      <c r="E1368" s="87">
        <v>0</v>
      </c>
      <c r="F1368" s="86" t="s">
        <v>1185</v>
      </c>
      <c r="H1368" s="3">
        <f>E1368+SUMIF('BR DTG TRAYEMAN'!C:C,C1368,'BR DTG TRAYEMAN'!E:E)</f>
        <v>0</v>
      </c>
    </row>
    <row r="1369" spans="1:8" ht="15.75" customHeight="1">
      <c r="A1369" s="86" t="s">
        <v>4533</v>
      </c>
      <c r="B1369" s="86" t="s">
        <v>876</v>
      </c>
      <c r="C1369" s="86" t="s">
        <v>4533</v>
      </c>
      <c r="D1369" s="86" t="s">
        <v>4534</v>
      </c>
      <c r="E1369" s="87">
        <v>0</v>
      </c>
      <c r="F1369" s="86" t="s">
        <v>1185</v>
      </c>
      <c r="H1369" s="3">
        <f>E1369+SUMIF('BR DTG TRAYEMAN'!C:C,C1369,'BR DTG TRAYEMAN'!E:E)</f>
        <v>0</v>
      </c>
    </row>
    <row r="1370" spans="1:8" ht="15.75" customHeight="1">
      <c r="A1370" s="86" t="s">
        <v>4537</v>
      </c>
      <c r="B1370" s="86" t="s">
        <v>876</v>
      </c>
      <c r="C1370" s="86" t="s">
        <v>4537</v>
      </c>
      <c r="D1370" s="86" t="s">
        <v>4538</v>
      </c>
      <c r="E1370" s="87">
        <v>0</v>
      </c>
      <c r="F1370" s="86" t="s">
        <v>1185</v>
      </c>
      <c r="H1370" s="3">
        <f>E1370+SUMIF('BR DTG TRAYEMAN'!C:C,C1370,'BR DTG TRAYEMAN'!E:E)</f>
        <v>0</v>
      </c>
    </row>
    <row r="1371" spans="1:8" ht="15.75" customHeight="1">
      <c r="A1371" s="86" t="s">
        <v>4539</v>
      </c>
      <c r="B1371" s="86" t="s">
        <v>876</v>
      </c>
      <c r="C1371" s="86" t="s">
        <v>4539</v>
      </c>
      <c r="D1371" s="86" t="s">
        <v>4538</v>
      </c>
      <c r="E1371" s="87">
        <v>0</v>
      </c>
      <c r="F1371" s="86" t="s">
        <v>1185</v>
      </c>
      <c r="H1371" s="3">
        <f>E1371+SUMIF('BR DTG TRAYEMAN'!C:C,C1371,'BR DTG TRAYEMAN'!E:E)</f>
        <v>0</v>
      </c>
    </row>
    <row r="1372" spans="1:8" ht="15.75" customHeight="1">
      <c r="A1372" s="86" t="s">
        <v>4540</v>
      </c>
      <c r="B1372" s="86" t="s">
        <v>876</v>
      </c>
      <c r="C1372" s="86" t="s">
        <v>4540</v>
      </c>
      <c r="D1372" s="86" t="s">
        <v>4538</v>
      </c>
      <c r="E1372" s="87">
        <v>0</v>
      </c>
      <c r="F1372" s="86" t="s">
        <v>1185</v>
      </c>
      <c r="H1372" s="3">
        <f>E1372+SUMIF('BR DTG TRAYEMAN'!C:C,C1372,'BR DTG TRAYEMAN'!E:E)</f>
        <v>0</v>
      </c>
    </row>
    <row r="1373" spans="1:8" ht="15.75" customHeight="1">
      <c r="A1373" s="86" t="s">
        <v>4541</v>
      </c>
      <c r="B1373" s="86" t="s">
        <v>876</v>
      </c>
      <c r="C1373" s="86" t="s">
        <v>4541</v>
      </c>
      <c r="D1373" s="86" t="s">
        <v>4542</v>
      </c>
      <c r="E1373" s="87">
        <v>0</v>
      </c>
      <c r="F1373" s="86" t="s">
        <v>1185</v>
      </c>
      <c r="H1373" s="3">
        <f>E1373+SUMIF('BR DTG TRAYEMAN'!C:C,C1373,'BR DTG TRAYEMAN'!E:E)</f>
        <v>0</v>
      </c>
    </row>
    <row r="1374" spans="1:8" ht="15.75" customHeight="1">
      <c r="A1374" s="86" t="s">
        <v>9246</v>
      </c>
      <c r="B1374" s="86" t="s">
        <v>876</v>
      </c>
      <c r="C1374" s="86" t="s">
        <v>9246</v>
      </c>
      <c r="D1374" s="86" t="s">
        <v>9247</v>
      </c>
      <c r="E1374" s="87">
        <v>0</v>
      </c>
      <c r="F1374" s="86" t="s">
        <v>1185</v>
      </c>
      <c r="H1374" s="3">
        <f>E1374+SUMIF('BR DTG TRAYEMAN'!C:C,C1374,'BR DTG TRAYEMAN'!E:E)</f>
        <v>0</v>
      </c>
    </row>
    <row r="1375" spans="1:8" ht="15.75" customHeight="1">
      <c r="A1375" s="86" t="s">
        <v>4561</v>
      </c>
      <c r="B1375" s="86" t="s">
        <v>876</v>
      </c>
      <c r="C1375" s="86" t="s">
        <v>4561</v>
      </c>
      <c r="D1375" s="86" t="s">
        <v>4562</v>
      </c>
      <c r="E1375" s="87">
        <v>0</v>
      </c>
      <c r="F1375" s="86" t="s">
        <v>1185</v>
      </c>
      <c r="H1375" s="3">
        <f>E1375+SUMIF('BR DTG TRAYEMAN'!C:C,C1375,'BR DTG TRAYEMAN'!E:E)</f>
        <v>0</v>
      </c>
    </row>
    <row r="1376" spans="1:8" ht="15.75" customHeight="1">
      <c r="A1376" s="86" t="s">
        <v>4563</v>
      </c>
      <c r="B1376" s="86" t="s">
        <v>876</v>
      </c>
      <c r="C1376" s="86" t="s">
        <v>4563</v>
      </c>
      <c r="D1376" s="86" t="s">
        <v>4564</v>
      </c>
      <c r="E1376" s="87">
        <v>0</v>
      </c>
      <c r="F1376" s="86" t="s">
        <v>1185</v>
      </c>
      <c r="H1376" s="3">
        <f>E1376+SUMIF('BR DTG TRAYEMAN'!C:C,C1376,'BR DTG TRAYEMAN'!E:E)</f>
        <v>0</v>
      </c>
    </row>
    <row r="1377" spans="1:8" ht="15.75" customHeight="1">
      <c r="A1377" s="86" t="s">
        <v>4565</v>
      </c>
      <c r="B1377" s="86" t="s">
        <v>876</v>
      </c>
      <c r="C1377" s="86" t="s">
        <v>4565</v>
      </c>
      <c r="D1377" s="86" t="s">
        <v>4566</v>
      </c>
      <c r="E1377" s="87">
        <v>0</v>
      </c>
      <c r="F1377" s="86" t="s">
        <v>1185</v>
      </c>
      <c r="H1377" s="3">
        <f>E1377+SUMIF('BR DTG TRAYEMAN'!C:C,C1377,'BR DTG TRAYEMAN'!E:E)</f>
        <v>0</v>
      </c>
    </row>
    <row r="1378" spans="1:8" ht="15.75" customHeight="1">
      <c r="A1378" s="86" t="s">
        <v>4567</v>
      </c>
      <c r="B1378" s="86" t="s">
        <v>876</v>
      </c>
      <c r="C1378" s="86" t="s">
        <v>4567</v>
      </c>
      <c r="D1378" s="86" t="s">
        <v>4568</v>
      </c>
      <c r="E1378" s="87">
        <v>0</v>
      </c>
      <c r="F1378" s="86" t="s">
        <v>1185</v>
      </c>
      <c r="H1378" s="3">
        <f>E1378+SUMIF('BR DTG TRAYEMAN'!C:C,C1378,'BR DTG TRAYEMAN'!E:E)</f>
        <v>0</v>
      </c>
    </row>
    <row r="1379" spans="1:8" ht="15.75" customHeight="1">
      <c r="A1379" s="86" t="s">
        <v>4569</v>
      </c>
      <c r="B1379" s="86" t="s">
        <v>876</v>
      </c>
      <c r="C1379" s="86" t="s">
        <v>4569</v>
      </c>
      <c r="D1379" s="86" t="s">
        <v>4570</v>
      </c>
      <c r="E1379" s="87">
        <v>0</v>
      </c>
      <c r="F1379" s="86" t="s">
        <v>1185</v>
      </c>
      <c r="H1379" s="3">
        <f>E1379+SUMIF('BR DTG TRAYEMAN'!C:C,C1379,'BR DTG TRAYEMAN'!E:E)</f>
        <v>0</v>
      </c>
    </row>
    <row r="1380" spans="1:8" ht="15.75" customHeight="1">
      <c r="A1380" s="86" t="s">
        <v>4571</v>
      </c>
      <c r="B1380" s="86" t="s">
        <v>876</v>
      </c>
      <c r="C1380" s="86" t="s">
        <v>4571</v>
      </c>
      <c r="D1380" s="86" t="s">
        <v>4572</v>
      </c>
      <c r="E1380" s="87">
        <v>0</v>
      </c>
      <c r="F1380" s="86" t="s">
        <v>1185</v>
      </c>
      <c r="H1380" s="3">
        <f>E1380+SUMIF('BR DTG TRAYEMAN'!C:C,C1380,'BR DTG TRAYEMAN'!E:E)</f>
        <v>0</v>
      </c>
    </row>
    <row r="1381" spans="1:8" ht="15.75" customHeight="1">
      <c r="A1381" s="86" t="s">
        <v>4573</v>
      </c>
      <c r="B1381" s="86" t="s">
        <v>876</v>
      </c>
      <c r="C1381" s="86" t="s">
        <v>4573</v>
      </c>
      <c r="D1381" s="86" t="s">
        <v>4574</v>
      </c>
      <c r="E1381" s="87">
        <v>0</v>
      </c>
      <c r="F1381" s="86" t="s">
        <v>1185</v>
      </c>
      <c r="H1381" s="3">
        <f>E1381+SUMIF('BR DTG TRAYEMAN'!C:C,C1381,'BR DTG TRAYEMAN'!E:E)</f>
        <v>0</v>
      </c>
    </row>
    <row r="1382" spans="1:8" ht="15.75" customHeight="1">
      <c r="A1382" s="86" t="s">
        <v>4575</v>
      </c>
      <c r="B1382" s="86" t="s">
        <v>876</v>
      </c>
      <c r="C1382" s="86" t="s">
        <v>4575</v>
      </c>
      <c r="D1382" s="86" t="s">
        <v>4572</v>
      </c>
      <c r="E1382" s="87">
        <v>0</v>
      </c>
      <c r="F1382" s="86" t="s">
        <v>1185</v>
      </c>
      <c r="H1382" s="3">
        <f>E1382+SUMIF('BR DTG TRAYEMAN'!C:C,C1382,'BR DTG TRAYEMAN'!E:E)</f>
        <v>0</v>
      </c>
    </row>
    <row r="1383" spans="1:8" ht="15.75" customHeight="1">
      <c r="A1383" s="86" t="s">
        <v>4577</v>
      </c>
      <c r="B1383" s="86" t="s">
        <v>876</v>
      </c>
      <c r="C1383" s="86" t="s">
        <v>4577</v>
      </c>
      <c r="D1383" s="86" t="s">
        <v>4572</v>
      </c>
      <c r="E1383" s="87">
        <v>0</v>
      </c>
      <c r="F1383" s="86" t="s">
        <v>1185</v>
      </c>
      <c r="H1383" s="3">
        <f>E1383+SUMIF('BR DTG TRAYEMAN'!C:C,C1383,'BR DTG TRAYEMAN'!E:E)</f>
        <v>0</v>
      </c>
    </row>
    <row r="1384" spans="1:8" ht="15.75" customHeight="1">
      <c r="A1384" s="86" t="s">
        <v>4578</v>
      </c>
      <c r="B1384" s="86" t="s">
        <v>876</v>
      </c>
      <c r="C1384" s="86" t="s">
        <v>4578</v>
      </c>
      <c r="D1384" s="86" t="s">
        <v>4579</v>
      </c>
      <c r="E1384" s="87">
        <v>0</v>
      </c>
      <c r="F1384" s="86" t="s">
        <v>1185</v>
      </c>
      <c r="H1384" s="3">
        <f>E1384+SUMIF('BR DTG TRAYEMAN'!C:C,C1384,'BR DTG TRAYEMAN'!E:E)</f>
        <v>0</v>
      </c>
    </row>
    <row r="1385" spans="1:8" ht="15.75" customHeight="1">
      <c r="A1385" s="86" t="s">
        <v>4580</v>
      </c>
      <c r="B1385" s="86" t="s">
        <v>876</v>
      </c>
      <c r="C1385" s="86" t="s">
        <v>4580</v>
      </c>
      <c r="D1385" s="86" t="s">
        <v>4581</v>
      </c>
      <c r="E1385" s="87">
        <v>0</v>
      </c>
      <c r="F1385" s="86" t="s">
        <v>1185</v>
      </c>
      <c r="H1385" s="3">
        <f>E1385+SUMIF('BR DTG TRAYEMAN'!C:C,C1385,'BR DTG TRAYEMAN'!E:E)</f>
        <v>0</v>
      </c>
    </row>
    <row r="1386" spans="1:8" ht="15.75" customHeight="1">
      <c r="A1386" s="86" t="s">
        <v>9248</v>
      </c>
      <c r="B1386" s="86" t="s">
        <v>876</v>
      </c>
      <c r="C1386" s="86" t="s">
        <v>9248</v>
      </c>
      <c r="D1386" s="86" t="s">
        <v>9249</v>
      </c>
      <c r="E1386" s="87">
        <v>0</v>
      </c>
      <c r="F1386" s="86" t="s">
        <v>1185</v>
      </c>
      <c r="H1386" s="3">
        <f>E1386+SUMIF('BR DTG TRAYEMAN'!C:C,C1386,'BR DTG TRAYEMAN'!E:E)</f>
        <v>0</v>
      </c>
    </row>
    <row r="1387" spans="1:8" ht="15.75" customHeight="1">
      <c r="A1387" s="86" t="s">
        <v>4584</v>
      </c>
      <c r="B1387" s="86" t="s">
        <v>876</v>
      </c>
      <c r="C1387" s="86" t="s">
        <v>4584</v>
      </c>
      <c r="D1387" s="86" t="s">
        <v>4579</v>
      </c>
      <c r="E1387" s="87">
        <v>0</v>
      </c>
      <c r="F1387" s="86" t="s">
        <v>1185</v>
      </c>
      <c r="H1387" s="3">
        <f>E1387+SUMIF('BR DTG TRAYEMAN'!C:C,C1387,'BR DTG TRAYEMAN'!E:E)</f>
        <v>0</v>
      </c>
    </row>
    <row r="1388" spans="1:8" ht="15.75" customHeight="1">
      <c r="A1388" s="86" t="s">
        <v>4585</v>
      </c>
      <c r="B1388" s="86" t="s">
        <v>876</v>
      </c>
      <c r="C1388" s="86" t="s">
        <v>4585</v>
      </c>
      <c r="D1388" s="86" t="s">
        <v>4542</v>
      </c>
      <c r="E1388" s="87">
        <v>0</v>
      </c>
      <c r="F1388" s="86" t="s">
        <v>1185</v>
      </c>
      <c r="H1388" s="3">
        <f>E1388+SUMIF('BR DTG TRAYEMAN'!C:C,C1388,'BR DTG TRAYEMAN'!E:E)</f>
        <v>0</v>
      </c>
    </row>
    <row r="1389" spans="1:8" ht="15.75" customHeight="1">
      <c r="A1389" s="86" t="s">
        <v>9250</v>
      </c>
      <c r="B1389" s="86" t="s">
        <v>876</v>
      </c>
      <c r="C1389" s="86" t="s">
        <v>9250</v>
      </c>
      <c r="D1389" s="86" t="s">
        <v>9251</v>
      </c>
      <c r="E1389" s="87">
        <v>0</v>
      </c>
      <c r="F1389" s="86" t="s">
        <v>1185</v>
      </c>
      <c r="H1389" s="3">
        <f>E1389+SUMIF('BR DTG TRAYEMAN'!C:C,C1389,'BR DTG TRAYEMAN'!E:E)</f>
        <v>0</v>
      </c>
    </row>
    <row r="1390" spans="1:8" ht="15.75" customHeight="1">
      <c r="A1390" s="86" t="s">
        <v>4586</v>
      </c>
      <c r="B1390" s="86" t="s">
        <v>876</v>
      </c>
      <c r="C1390" s="86" t="s">
        <v>4586</v>
      </c>
      <c r="D1390" s="86" t="s">
        <v>1835</v>
      </c>
      <c r="E1390" s="87">
        <v>0</v>
      </c>
      <c r="F1390" s="86" t="s">
        <v>1185</v>
      </c>
      <c r="H1390" s="3">
        <f>E1390+SUMIF('BR DTG TRAYEMAN'!C:C,C1390,'BR DTG TRAYEMAN'!E:E)</f>
        <v>0</v>
      </c>
    </row>
    <row r="1391" spans="1:8" ht="15.75" customHeight="1">
      <c r="A1391" s="86" t="s">
        <v>4587</v>
      </c>
      <c r="B1391" s="86" t="s">
        <v>876</v>
      </c>
      <c r="C1391" s="86" t="s">
        <v>4587</v>
      </c>
      <c r="D1391" s="86" t="s">
        <v>4588</v>
      </c>
      <c r="E1391" s="87">
        <v>0</v>
      </c>
      <c r="F1391" s="86" t="s">
        <v>1185</v>
      </c>
      <c r="H1391" s="3">
        <f>E1391+SUMIF('BR DTG TRAYEMAN'!C:C,C1391,'BR DTG TRAYEMAN'!E:E)</f>
        <v>0</v>
      </c>
    </row>
    <row r="1392" spans="1:8" ht="15.75" customHeight="1">
      <c r="A1392" s="86" t="s">
        <v>4593</v>
      </c>
      <c r="B1392" s="86" t="s">
        <v>876</v>
      </c>
      <c r="C1392" s="86" t="s">
        <v>4593</v>
      </c>
      <c r="D1392" s="86" t="s">
        <v>4594</v>
      </c>
      <c r="E1392" s="87">
        <v>0</v>
      </c>
      <c r="F1392" s="86" t="s">
        <v>1185</v>
      </c>
      <c r="H1392" s="3">
        <f>E1392+SUMIF('BR DTG TRAYEMAN'!C:C,C1392,'BR DTG TRAYEMAN'!E:E)</f>
        <v>0</v>
      </c>
    </row>
    <row r="1393" spans="1:8" ht="15.75" customHeight="1">
      <c r="A1393" s="86" t="s">
        <v>4595</v>
      </c>
      <c r="B1393" s="86" t="s">
        <v>876</v>
      </c>
      <c r="C1393" s="86" t="s">
        <v>4595</v>
      </c>
      <c r="D1393" s="86" t="s">
        <v>9252</v>
      </c>
      <c r="E1393" s="87">
        <v>0</v>
      </c>
      <c r="F1393" s="86" t="s">
        <v>1185</v>
      </c>
      <c r="H1393" s="3">
        <f>E1393+SUMIF('BR DTG TRAYEMAN'!C:C,C1393,'BR DTG TRAYEMAN'!E:E)</f>
        <v>0</v>
      </c>
    </row>
    <row r="1394" spans="1:8" ht="15.75" customHeight="1">
      <c r="A1394" s="86" t="s">
        <v>9253</v>
      </c>
      <c r="B1394" s="86" t="s">
        <v>876</v>
      </c>
      <c r="C1394" s="86" t="s">
        <v>9253</v>
      </c>
      <c r="D1394" s="86" t="s">
        <v>9254</v>
      </c>
      <c r="E1394" s="87">
        <v>0</v>
      </c>
      <c r="F1394" s="86" t="s">
        <v>1185</v>
      </c>
      <c r="H1394" s="3">
        <f>E1394+SUMIF('BR DTG TRAYEMAN'!C:C,C1394,'BR DTG TRAYEMAN'!E:E)</f>
        <v>0</v>
      </c>
    </row>
    <row r="1395" spans="1:8" ht="15.75" customHeight="1">
      <c r="A1395" s="86" t="s">
        <v>4597</v>
      </c>
      <c r="B1395" s="86" t="s">
        <v>876</v>
      </c>
      <c r="C1395" s="86" t="s">
        <v>4597</v>
      </c>
      <c r="D1395" s="86" t="s">
        <v>4598</v>
      </c>
      <c r="E1395" s="87">
        <v>0</v>
      </c>
      <c r="F1395" s="86" t="s">
        <v>1185</v>
      </c>
      <c r="H1395" s="3">
        <f>E1395+SUMIF('BR DTG TRAYEMAN'!C:C,C1395,'BR DTG TRAYEMAN'!E:E)</f>
        <v>0</v>
      </c>
    </row>
    <row r="1396" spans="1:8" ht="15.75" customHeight="1">
      <c r="A1396" s="86" t="s">
        <v>9255</v>
      </c>
      <c r="B1396" s="86" t="s">
        <v>876</v>
      </c>
      <c r="C1396" s="86" t="s">
        <v>9255</v>
      </c>
      <c r="D1396" s="86" t="s">
        <v>9256</v>
      </c>
      <c r="E1396" s="87">
        <v>0</v>
      </c>
      <c r="F1396" s="86" t="s">
        <v>1185</v>
      </c>
      <c r="H1396" s="3">
        <f>E1396+SUMIF('BR DTG TRAYEMAN'!C:C,C1396,'BR DTG TRAYEMAN'!E:E)</f>
        <v>0</v>
      </c>
    </row>
    <row r="1397" spans="1:8" ht="15.75" customHeight="1">
      <c r="A1397" s="86" t="s">
        <v>2012</v>
      </c>
      <c r="B1397" s="86" t="s">
        <v>876</v>
      </c>
      <c r="C1397" s="86" t="s">
        <v>2012</v>
      </c>
      <c r="D1397" s="86" t="s">
        <v>2013</v>
      </c>
      <c r="E1397" s="87">
        <v>0</v>
      </c>
      <c r="F1397" s="86" t="s">
        <v>1185</v>
      </c>
      <c r="H1397" s="3">
        <f>E1397+SUMIF('BR DTG TRAYEMAN'!C:C,C1397,'BR DTG TRAYEMAN'!E:E)</f>
        <v>0</v>
      </c>
    </row>
    <row r="1398" spans="1:8" ht="15.75" customHeight="1">
      <c r="A1398" s="86" t="s">
        <v>4599</v>
      </c>
      <c r="B1398" s="86" t="s">
        <v>876</v>
      </c>
      <c r="C1398" s="86" t="s">
        <v>4599</v>
      </c>
      <c r="D1398" s="86" t="s">
        <v>4600</v>
      </c>
      <c r="E1398" s="87">
        <v>0</v>
      </c>
      <c r="F1398" s="86" t="s">
        <v>1185</v>
      </c>
      <c r="H1398" s="3">
        <f>E1398+SUMIF('BR DTG TRAYEMAN'!C:C,C1398,'BR DTG TRAYEMAN'!E:E)</f>
        <v>0</v>
      </c>
    </row>
    <row r="1399" spans="1:8" ht="15.75" customHeight="1">
      <c r="A1399" s="86" t="s">
        <v>4601</v>
      </c>
      <c r="B1399" s="86" t="s">
        <v>876</v>
      </c>
      <c r="C1399" s="86" t="s">
        <v>4601</v>
      </c>
      <c r="D1399" s="86" t="s">
        <v>4602</v>
      </c>
      <c r="E1399" s="87">
        <v>0</v>
      </c>
      <c r="F1399" s="86" t="s">
        <v>1185</v>
      </c>
      <c r="H1399" s="3">
        <f>E1399+SUMIF('BR DTG TRAYEMAN'!C:C,C1399,'BR DTG TRAYEMAN'!E:E)</f>
        <v>0</v>
      </c>
    </row>
    <row r="1400" spans="1:8" ht="15.75" customHeight="1">
      <c r="A1400" s="86" t="s">
        <v>513</v>
      </c>
      <c r="B1400" s="86" t="s">
        <v>888</v>
      </c>
      <c r="C1400" s="86" t="s">
        <v>513</v>
      </c>
      <c r="D1400" s="86" t="s">
        <v>1092</v>
      </c>
      <c r="E1400" s="87">
        <v>0</v>
      </c>
      <c r="F1400" s="86" t="s">
        <v>1185</v>
      </c>
      <c r="H1400" s="3">
        <f>E1400+SUMIF('BR DTG TRAYEMAN'!C:C,C1400,'BR DTG TRAYEMAN'!E:E)</f>
        <v>0</v>
      </c>
    </row>
    <row r="1401" spans="1:8" ht="15.75" customHeight="1">
      <c r="A1401" s="86" t="s">
        <v>9257</v>
      </c>
      <c r="B1401" s="86" t="s">
        <v>876</v>
      </c>
      <c r="C1401" s="86" t="s">
        <v>9257</v>
      </c>
      <c r="D1401" s="86" t="s">
        <v>9258</v>
      </c>
      <c r="E1401" s="87">
        <v>0</v>
      </c>
      <c r="F1401" s="86" t="s">
        <v>1185</v>
      </c>
      <c r="H1401" s="3">
        <f>E1401+SUMIF('BR DTG TRAYEMAN'!C:C,C1401,'BR DTG TRAYEMAN'!E:E)</f>
        <v>0</v>
      </c>
    </row>
    <row r="1402" spans="1:8" ht="15.75" customHeight="1">
      <c r="A1402" s="86" t="s">
        <v>9259</v>
      </c>
      <c r="B1402" s="86" t="s">
        <v>876</v>
      </c>
      <c r="C1402" s="86" t="s">
        <v>9259</v>
      </c>
      <c r="D1402" s="86" t="s">
        <v>9260</v>
      </c>
      <c r="E1402" s="87">
        <v>0</v>
      </c>
      <c r="F1402" s="86" t="s">
        <v>1185</v>
      </c>
      <c r="H1402" s="3">
        <f>E1402+SUMIF('BR DTG TRAYEMAN'!C:C,C1402,'BR DTG TRAYEMAN'!E:E)</f>
        <v>0</v>
      </c>
    </row>
    <row r="1403" spans="1:8" ht="15.75" customHeight="1">
      <c r="A1403" s="86" t="s">
        <v>4603</v>
      </c>
      <c r="B1403" s="86" t="s">
        <v>876</v>
      </c>
      <c r="C1403" s="86" t="s">
        <v>4603</v>
      </c>
      <c r="D1403" s="86" t="s">
        <v>4604</v>
      </c>
      <c r="E1403" s="87">
        <v>0</v>
      </c>
      <c r="F1403" s="86" t="s">
        <v>1185</v>
      </c>
      <c r="H1403" s="3">
        <f>E1403+SUMIF('BR DTG TRAYEMAN'!C:C,C1403,'BR DTG TRAYEMAN'!E:E)</f>
        <v>0</v>
      </c>
    </row>
    <row r="1404" spans="1:8" ht="15.75" customHeight="1">
      <c r="A1404" s="86" t="s">
        <v>2014</v>
      </c>
      <c r="B1404" s="86" t="s">
        <v>876</v>
      </c>
      <c r="C1404" s="86" t="s">
        <v>2014</v>
      </c>
      <c r="D1404" s="86" t="s">
        <v>4607</v>
      </c>
      <c r="E1404" s="87">
        <v>0</v>
      </c>
      <c r="F1404" s="86" t="s">
        <v>1185</v>
      </c>
      <c r="H1404" s="3">
        <f>E1404+SUMIF('BR DTG TRAYEMAN'!C:C,C1404,'BR DTG TRAYEMAN'!E:E)</f>
        <v>0</v>
      </c>
    </row>
    <row r="1405" spans="1:8" ht="15.75" customHeight="1">
      <c r="A1405" s="86" t="s">
        <v>4608</v>
      </c>
      <c r="B1405" s="86" t="s">
        <v>876</v>
      </c>
      <c r="C1405" s="86" t="s">
        <v>4608</v>
      </c>
      <c r="D1405" s="86" t="s">
        <v>4609</v>
      </c>
      <c r="E1405" s="87">
        <v>0</v>
      </c>
      <c r="F1405" s="86" t="s">
        <v>1185</v>
      </c>
      <c r="H1405" s="3">
        <f>E1405+SUMIF('BR DTG TRAYEMAN'!C:C,C1405,'BR DTG TRAYEMAN'!E:E)</f>
        <v>0</v>
      </c>
    </row>
    <row r="1406" spans="1:8" ht="15.75" customHeight="1">
      <c r="A1406" s="86" t="s">
        <v>4610</v>
      </c>
      <c r="B1406" s="86" t="s">
        <v>876</v>
      </c>
      <c r="C1406" s="86" t="s">
        <v>4610</v>
      </c>
      <c r="D1406" s="86" t="s">
        <v>4611</v>
      </c>
      <c r="E1406" s="87">
        <v>0</v>
      </c>
      <c r="F1406" s="86" t="s">
        <v>1185</v>
      </c>
      <c r="H1406" s="3">
        <f>E1406+SUMIF('BR DTG TRAYEMAN'!C:C,C1406,'BR DTG TRAYEMAN'!E:E)</f>
        <v>0</v>
      </c>
    </row>
    <row r="1407" spans="1:8" ht="15.75" customHeight="1">
      <c r="A1407" s="86" t="s">
        <v>4612</v>
      </c>
      <c r="B1407" s="86" t="s">
        <v>876</v>
      </c>
      <c r="C1407" s="86" t="s">
        <v>4612</v>
      </c>
      <c r="D1407" s="86" t="s">
        <v>4613</v>
      </c>
      <c r="E1407" s="87">
        <v>0</v>
      </c>
      <c r="F1407" s="86" t="s">
        <v>1185</v>
      </c>
      <c r="H1407" s="3">
        <f>E1407+SUMIF('BR DTG TRAYEMAN'!C:C,C1407,'BR DTG TRAYEMAN'!E:E)</f>
        <v>0</v>
      </c>
    </row>
    <row r="1408" spans="1:8" ht="15.75" customHeight="1">
      <c r="A1408" s="86" t="s">
        <v>4616</v>
      </c>
      <c r="B1408" s="86" t="s">
        <v>876</v>
      </c>
      <c r="C1408" s="86" t="s">
        <v>4616</v>
      </c>
      <c r="D1408" s="86" t="s">
        <v>4615</v>
      </c>
      <c r="E1408" s="87">
        <v>0</v>
      </c>
      <c r="F1408" s="86" t="s">
        <v>1185</v>
      </c>
      <c r="H1408" s="3">
        <f>E1408+SUMIF('BR DTG TRAYEMAN'!C:C,C1408,'BR DTG TRAYEMAN'!E:E)</f>
        <v>0</v>
      </c>
    </row>
    <row r="1409" spans="1:8" ht="15.75" customHeight="1">
      <c r="A1409" s="86" t="s">
        <v>9261</v>
      </c>
      <c r="B1409" s="86" t="s">
        <v>876</v>
      </c>
      <c r="C1409" s="86" t="s">
        <v>9261</v>
      </c>
      <c r="D1409" s="86" t="s">
        <v>9262</v>
      </c>
      <c r="E1409" s="87">
        <v>0</v>
      </c>
      <c r="F1409" s="86" t="s">
        <v>1185</v>
      </c>
      <c r="H1409" s="3">
        <f>E1409+SUMIF('BR DTG TRAYEMAN'!C:C,C1409,'BR DTG TRAYEMAN'!E:E)</f>
        <v>0</v>
      </c>
    </row>
    <row r="1410" spans="1:8" ht="15.75" customHeight="1">
      <c r="A1410" s="86" t="s">
        <v>9263</v>
      </c>
      <c r="B1410" s="86" t="s">
        <v>876</v>
      </c>
      <c r="C1410" s="86" t="s">
        <v>9263</v>
      </c>
      <c r="D1410" s="86" t="s">
        <v>9264</v>
      </c>
      <c r="E1410" s="87">
        <v>0</v>
      </c>
      <c r="F1410" s="86" t="s">
        <v>1185</v>
      </c>
      <c r="H1410" s="3">
        <f>E1410+SUMIF('BR DTG TRAYEMAN'!C:C,C1410,'BR DTG TRAYEMAN'!E:E)</f>
        <v>0</v>
      </c>
    </row>
    <row r="1411" spans="1:8" ht="15.75" customHeight="1">
      <c r="A1411" s="86" t="s">
        <v>9265</v>
      </c>
      <c r="B1411" s="86" t="s">
        <v>876</v>
      </c>
      <c r="C1411" s="86" t="s">
        <v>9265</v>
      </c>
      <c r="D1411" s="86" t="s">
        <v>9266</v>
      </c>
      <c r="E1411" s="87">
        <v>0</v>
      </c>
      <c r="F1411" s="86" t="s">
        <v>1185</v>
      </c>
      <c r="H1411" s="3">
        <f>E1411+SUMIF('BR DTG TRAYEMAN'!C:C,C1411,'BR DTG TRAYEMAN'!E:E)</f>
        <v>0</v>
      </c>
    </row>
    <row r="1412" spans="1:8" ht="15.75" customHeight="1">
      <c r="A1412" s="86" t="s">
        <v>4617</v>
      </c>
      <c r="B1412" s="86" t="s">
        <v>876</v>
      </c>
      <c r="C1412" s="86" t="s">
        <v>4617</v>
      </c>
      <c r="D1412" s="86" t="s">
        <v>1839</v>
      </c>
      <c r="E1412" s="87">
        <v>0</v>
      </c>
      <c r="F1412" s="86" t="s">
        <v>1185</v>
      </c>
      <c r="H1412" s="3">
        <f>E1412+SUMIF('BR DTG TRAYEMAN'!C:C,C1412,'BR DTG TRAYEMAN'!E:E)</f>
        <v>0</v>
      </c>
    </row>
    <row r="1413" spans="1:8" ht="15.75" customHeight="1">
      <c r="A1413" s="86" t="s">
        <v>4618</v>
      </c>
      <c r="B1413" s="86" t="s">
        <v>876</v>
      </c>
      <c r="C1413" s="86" t="s">
        <v>4618</v>
      </c>
      <c r="D1413" s="86" t="s">
        <v>4619</v>
      </c>
      <c r="E1413" s="87">
        <v>0</v>
      </c>
      <c r="F1413" s="86" t="s">
        <v>1185</v>
      </c>
      <c r="H1413" s="3">
        <f>E1413+SUMIF('BR DTG TRAYEMAN'!C:C,C1413,'BR DTG TRAYEMAN'!E:E)</f>
        <v>0</v>
      </c>
    </row>
    <row r="1414" spans="1:8" ht="15.75" customHeight="1">
      <c r="A1414" s="86" t="s">
        <v>316</v>
      </c>
      <c r="B1414" s="86" t="s">
        <v>891</v>
      </c>
      <c r="C1414" s="86" t="s">
        <v>316</v>
      </c>
      <c r="D1414" s="86" t="s">
        <v>1093</v>
      </c>
      <c r="E1414" s="87">
        <v>1</v>
      </c>
      <c r="F1414" s="86" t="s">
        <v>1185</v>
      </c>
      <c r="H1414" s="3">
        <f>E1414+SUMIF('BR DTG TRAYEMAN'!C:C,C1414,'BR DTG TRAYEMAN'!E:E)</f>
        <v>1</v>
      </c>
    </row>
    <row r="1415" spans="1:8" ht="15.75" customHeight="1">
      <c r="A1415" s="86" t="s">
        <v>4620</v>
      </c>
      <c r="B1415" s="86" t="s">
        <v>876</v>
      </c>
      <c r="C1415" s="86" t="s">
        <v>4620</v>
      </c>
      <c r="D1415" s="86" t="s">
        <v>4621</v>
      </c>
      <c r="E1415" s="87">
        <v>0</v>
      </c>
      <c r="F1415" s="86" t="s">
        <v>1185</v>
      </c>
      <c r="H1415" s="3">
        <f>E1415+SUMIF('BR DTG TRAYEMAN'!C:C,C1415,'BR DTG TRAYEMAN'!E:E)</f>
        <v>0</v>
      </c>
    </row>
    <row r="1416" spans="1:8" ht="15.75" customHeight="1">
      <c r="A1416" s="86" t="s">
        <v>4622</v>
      </c>
      <c r="B1416" s="86" t="s">
        <v>876</v>
      </c>
      <c r="C1416" s="86" t="s">
        <v>4622</v>
      </c>
      <c r="D1416" s="86" t="s">
        <v>4623</v>
      </c>
      <c r="E1416" s="87">
        <v>0</v>
      </c>
      <c r="F1416" s="86" t="s">
        <v>1185</v>
      </c>
      <c r="H1416" s="3">
        <f>E1416+SUMIF('BR DTG TRAYEMAN'!C:C,C1416,'BR DTG TRAYEMAN'!E:E)</f>
        <v>0</v>
      </c>
    </row>
    <row r="1417" spans="1:8" ht="15.75" customHeight="1">
      <c r="A1417" s="86" t="s">
        <v>9267</v>
      </c>
      <c r="B1417" s="86" t="s">
        <v>876</v>
      </c>
      <c r="C1417" s="86" t="s">
        <v>9267</v>
      </c>
      <c r="D1417" s="86" t="s">
        <v>9268</v>
      </c>
      <c r="E1417" s="87">
        <v>0</v>
      </c>
      <c r="F1417" s="86" t="s">
        <v>1185</v>
      </c>
      <c r="H1417" s="3">
        <f>E1417+SUMIF('BR DTG TRAYEMAN'!C:C,C1417,'BR DTG TRAYEMAN'!E:E)</f>
        <v>0</v>
      </c>
    </row>
    <row r="1418" spans="1:8" ht="15.75" customHeight="1">
      <c r="A1418" s="86" t="s">
        <v>4624</v>
      </c>
      <c r="B1418" s="86" t="s">
        <v>876</v>
      </c>
      <c r="C1418" s="86" t="s">
        <v>4624</v>
      </c>
      <c r="D1418" s="86" t="s">
        <v>4625</v>
      </c>
      <c r="E1418" s="87">
        <v>0</v>
      </c>
      <c r="F1418" s="86" t="s">
        <v>1185</v>
      </c>
      <c r="H1418" s="3">
        <f>E1418+SUMIF('BR DTG TRAYEMAN'!C:C,C1418,'BR DTG TRAYEMAN'!E:E)</f>
        <v>0</v>
      </c>
    </row>
    <row r="1419" spans="1:8" ht="15.75" customHeight="1">
      <c r="A1419" s="86" t="s">
        <v>4626</v>
      </c>
      <c r="B1419" s="86" t="s">
        <v>876</v>
      </c>
      <c r="C1419" s="86" t="s">
        <v>4626</v>
      </c>
      <c r="D1419" s="86" t="s">
        <v>4627</v>
      </c>
      <c r="E1419" s="87">
        <v>0</v>
      </c>
      <c r="F1419" s="86" t="s">
        <v>1185</v>
      </c>
      <c r="H1419" s="3">
        <f>E1419+SUMIF('BR DTG TRAYEMAN'!C:C,C1419,'BR DTG TRAYEMAN'!E:E)</f>
        <v>0</v>
      </c>
    </row>
    <row r="1420" spans="1:8" ht="15.75" customHeight="1">
      <c r="A1420" s="86" t="s">
        <v>9269</v>
      </c>
      <c r="B1420" s="86" t="s">
        <v>876</v>
      </c>
      <c r="C1420" s="86" t="s">
        <v>9269</v>
      </c>
      <c r="D1420" s="86" t="s">
        <v>9270</v>
      </c>
      <c r="E1420" s="87">
        <v>0</v>
      </c>
      <c r="F1420" s="86" t="s">
        <v>1185</v>
      </c>
      <c r="H1420" s="3">
        <f>E1420+SUMIF('BR DTG TRAYEMAN'!C:C,C1420,'BR DTG TRAYEMAN'!E:E)</f>
        <v>0</v>
      </c>
    </row>
    <row r="1421" spans="1:8" ht="15.75" customHeight="1">
      <c r="A1421" s="86" t="s">
        <v>4632</v>
      </c>
      <c r="B1421" s="86" t="s">
        <v>876</v>
      </c>
      <c r="C1421" s="86" t="s">
        <v>4632</v>
      </c>
      <c r="D1421" s="86" t="s">
        <v>4633</v>
      </c>
      <c r="E1421" s="87">
        <v>0</v>
      </c>
      <c r="F1421" s="86" t="s">
        <v>1185</v>
      </c>
      <c r="H1421" s="3">
        <f>E1421+SUMIF('BR DTG TRAYEMAN'!C:C,C1421,'BR DTG TRAYEMAN'!E:E)</f>
        <v>0</v>
      </c>
    </row>
    <row r="1422" spans="1:8" ht="15.75" customHeight="1">
      <c r="A1422" s="86" t="s">
        <v>4634</v>
      </c>
      <c r="B1422" s="86" t="s">
        <v>876</v>
      </c>
      <c r="C1422" s="86" t="s">
        <v>4634</v>
      </c>
      <c r="D1422" s="86" t="s">
        <v>4635</v>
      </c>
      <c r="E1422" s="87">
        <v>0</v>
      </c>
      <c r="F1422" s="86" t="s">
        <v>1185</v>
      </c>
      <c r="H1422" s="3">
        <f>E1422+SUMIF('BR DTG TRAYEMAN'!C:C,C1422,'BR DTG TRAYEMAN'!E:E)</f>
        <v>0</v>
      </c>
    </row>
    <row r="1423" spans="1:8" ht="15.75" customHeight="1">
      <c r="A1423" s="86" t="s">
        <v>9271</v>
      </c>
      <c r="B1423" s="86" t="s">
        <v>876</v>
      </c>
      <c r="C1423" s="86" t="s">
        <v>9271</v>
      </c>
      <c r="D1423" s="86" t="s">
        <v>9272</v>
      </c>
      <c r="E1423" s="87">
        <v>0</v>
      </c>
      <c r="F1423" s="86" t="s">
        <v>1185</v>
      </c>
      <c r="H1423" s="3">
        <f>E1423+SUMIF('BR DTG TRAYEMAN'!C:C,C1423,'BR DTG TRAYEMAN'!E:E)</f>
        <v>0</v>
      </c>
    </row>
    <row r="1424" spans="1:8" ht="15.75" customHeight="1">
      <c r="A1424" s="86" t="s">
        <v>9273</v>
      </c>
      <c r="B1424" s="86" t="s">
        <v>876</v>
      </c>
      <c r="C1424" s="86" t="s">
        <v>9273</v>
      </c>
      <c r="D1424" s="86" t="s">
        <v>9274</v>
      </c>
      <c r="E1424" s="87">
        <v>0</v>
      </c>
      <c r="F1424" s="86" t="s">
        <v>1185</v>
      </c>
      <c r="H1424" s="3">
        <f>E1424+SUMIF('BR DTG TRAYEMAN'!C:C,C1424,'BR DTG TRAYEMAN'!E:E)</f>
        <v>0</v>
      </c>
    </row>
    <row r="1425" spans="1:8" ht="15.75" customHeight="1">
      <c r="A1425" s="86" t="s">
        <v>4636</v>
      </c>
      <c r="B1425" s="86" t="s">
        <v>876</v>
      </c>
      <c r="C1425" s="86" t="s">
        <v>4636</v>
      </c>
      <c r="D1425" s="86" t="s">
        <v>4637</v>
      </c>
      <c r="E1425" s="87">
        <v>0</v>
      </c>
      <c r="F1425" s="86" t="s">
        <v>1185</v>
      </c>
      <c r="H1425" s="3">
        <f>E1425+SUMIF('BR DTG TRAYEMAN'!C:C,C1425,'BR DTG TRAYEMAN'!E:E)</f>
        <v>0</v>
      </c>
    </row>
    <row r="1426" spans="1:8" ht="15.75" customHeight="1">
      <c r="A1426" s="86" t="s">
        <v>4638</v>
      </c>
      <c r="B1426" s="86" t="s">
        <v>876</v>
      </c>
      <c r="C1426" s="86" t="s">
        <v>4638</v>
      </c>
      <c r="D1426" s="86" t="s">
        <v>4639</v>
      </c>
      <c r="E1426" s="87">
        <v>0</v>
      </c>
      <c r="F1426" s="86" t="s">
        <v>1185</v>
      </c>
      <c r="H1426" s="3">
        <f>E1426+SUMIF('BR DTG TRAYEMAN'!C:C,C1426,'BR DTG TRAYEMAN'!E:E)</f>
        <v>0</v>
      </c>
    </row>
    <row r="1427" spans="1:8" ht="15.75" customHeight="1">
      <c r="A1427" s="86" t="s">
        <v>9275</v>
      </c>
      <c r="B1427" s="86" t="s">
        <v>876</v>
      </c>
      <c r="C1427" s="86" t="s">
        <v>9275</v>
      </c>
      <c r="D1427" s="86" t="s">
        <v>9276</v>
      </c>
      <c r="E1427" s="87">
        <v>0</v>
      </c>
      <c r="F1427" s="86" t="s">
        <v>1185</v>
      </c>
      <c r="H1427" s="3">
        <f>E1427+SUMIF('BR DTG TRAYEMAN'!C:C,C1427,'BR DTG TRAYEMAN'!E:E)</f>
        <v>0</v>
      </c>
    </row>
    <row r="1428" spans="1:8" ht="15.75" customHeight="1">
      <c r="A1428" s="86" t="s">
        <v>4640</v>
      </c>
      <c r="B1428" s="86" t="s">
        <v>876</v>
      </c>
      <c r="C1428" s="86" t="s">
        <v>4640</v>
      </c>
      <c r="D1428" s="86" t="s">
        <v>4641</v>
      </c>
      <c r="E1428" s="87">
        <v>0</v>
      </c>
      <c r="F1428" s="86" t="s">
        <v>1185</v>
      </c>
      <c r="H1428" s="3">
        <f>E1428+SUMIF('BR DTG TRAYEMAN'!C:C,C1428,'BR DTG TRAYEMAN'!E:E)</f>
        <v>0</v>
      </c>
    </row>
    <row r="1429" spans="1:8" ht="15.75" customHeight="1">
      <c r="A1429" s="86" t="s">
        <v>4644</v>
      </c>
      <c r="B1429" s="86" t="s">
        <v>876</v>
      </c>
      <c r="C1429" s="86" t="s">
        <v>4644</v>
      </c>
      <c r="D1429" s="86" t="s">
        <v>4645</v>
      </c>
      <c r="E1429" s="87">
        <v>0</v>
      </c>
      <c r="F1429" s="86" t="s">
        <v>1185</v>
      </c>
      <c r="H1429" s="3">
        <f>E1429+SUMIF('BR DTG TRAYEMAN'!C:C,C1429,'BR DTG TRAYEMAN'!E:E)</f>
        <v>0</v>
      </c>
    </row>
    <row r="1430" spans="1:8" ht="15.75" customHeight="1">
      <c r="A1430" s="86" t="s">
        <v>4646</v>
      </c>
      <c r="B1430" s="86" t="s">
        <v>876</v>
      </c>
      <c r="C1430" s="86" t="s">
        <v>4646</v>
      </c>
      <c r="D1430" s="86" t="s">
        <v>9277</v>
      </c>
      <c r="E1430" s="87">
        <v>0</v>
      </c>
      <c r="F1430" s="86" t="s">
        <v>1185</v>
      </c>
      <c r="H1430" s="3">
        <f>E1430+SUMIF('BR DTG TRAYEMAN'!C:C,C1430,'BR DTG TRAYEMAN'!E:E)</f>
        <v>0</v>
      </c>
    </row>
    <row r="1431" spans="1:8" ht="15.75" customHeight="1">
      <c r="A1431" s="86" t="s">
        <v>4648</v>
      </c>
      <c r="B1431" s="86" t="s">
        <v>876</v>
      </c>
      <c r="C1431" s="86" t="s">
        <v>4648</v>
      </c>
      <c r="D1431" s="86" t="s">
        <v>4649</v>
      </c>
      <c r="E1431" s="87">
        <v>0</v>
      </c>
      <c r="F1431" s="86" t="s">
        <v>1185</v>
      </c>
      <c r="H1431" s="3">
        <f>E1431+SUMIF('BR DTG TRAYEMAN'!C:C,C1431,'BR DTG TRAYEMAN'!E:E)</f>
        <v>0</v>
      </c>
    </row>
    <row r="1432" spans="1:8" ht="15.75" customHeight="1">
      <c r="A1432" s="86" t="s">
        <v>4650</v>
      </c>
      <c r="B1432" s="86" t="s">
        <v>876</v>
      </c>
      <c r="C1432" s="86" t="s">
        <v>4650</v>
      </c>
      <c r="D1432" s="86" t="s">
        <v>4651</v>
      </c>
      <c r="E1432" s="87">
        <v>0</v>
      </c>
      <c r="F1432" s="86" t="s">
        <v>1185</v>
      </c>
      <c r="H1432" s="3">
        <f>E1432+SUMIF('BR DTG TRAYEMAN'!C:C,C1432,'BR DTG TRAYEMAN'!E:E)</f>
        <v>0</v>
      </c>
    </row>
    <row r="1433" spans="1:8" ht="15.75" customHeight="1">
      <c r="A1433" s="86" t="s">
        <v>4652</v>
      </c>
      <c r="B1433" s="86" t="s">
        <v>876</v>
      </c>
      <c r="C1433" s="86" t="s">
        <v>4652</v>
      </c>
      <c r="D1433" s="86" t="s">
        <v>4653</v>
      </c>
      <c r="E1433" s="87">
        <v>0</v>
      </c>
      <c r="F1433" s="86" t="s">
        <v>1185</v>
      </c>
      <c r="H1433" s="3">
        <f>E1433+SUMIF('BR DTG TRAYEMAN'!C:C,C1433,'BR DTG TRAYEMAN'!E:E)</f>
        <v>0</v>
      </c>
    </row>
    <row r="1434" spans="1:8" ht="15.75" customHeight="1">
      <c r="A1434" s="86" t="s">
        <v>4654</v>
      </c>
      <c r="B1434" s="86" t="s">
        <v>876</v>
      </c>
      <c r="C1434" s="86" t="s">
        <v>4654</v>
      </c>
      <c r="D1434" s="86" t="s">
        <v>4655</v>
      </c>
      <c r="E1434" s="87">
        <v>0</v>
      </c>
      <c r="F1434" s="86" t="s">
        <v>1185</v>
      </c>
      <c r="H1434" s="3">
        <f>E1434+SUMIF('BR DTG TRAYEMAN'!C:C,C1434,'BR DTG TRAYEMAN'!E:E)</f>
        <v>0</v>
      </c>
    </row>
    <row r="1435" spans="1:8" ht="15.75" customHeight="1">
      <c r="A1435" s="86" t="s">
        <v>4656</v>
      </c>
      <c r="B1435" s="86" t="s">
        <v>876</v>
      </c>
      <c r="C1435" s="86" t="s">
        <v>4656</v>
      </c>
      <c r="D1435" s="86" t="s">
        <v>4657</v>
      </c>
      <c r="E1435" s="87">
        <v>0</v>
      </c>
      <c r="F1435" s="86" t="s">
        <v>1185</v>
      </c>
      <c r="H1435" s="3">
        <f>E1435+SUMIF('BR DTG TRAYEMAN'!C:C,C1435,'BR DTG TRAYEMAN'!E:E)</f>
        <v>0</v>
      </c>
    </row>
    <row r="1436" spans="1:8" ht="15.75" customHeight="1">
      <c r="A1436" s="86" t="s">
        <v>4658</v>
      </c>
      <c r="B1436" s="86" t="s">
        <v>876</v>
      </c>
      <c r="C1436" s="86" t="s">
        <v>4658</v>
      </c>
      <c r="D1436" s="86" t="s">
        <v>4659</v>
      </c>
      <c r="E1436" s="87">
        <v>0</v>
      </c>
      <c r="F1436" s="86" t="s">
        <v>1185</v>
      </c>
      <c r="H1436" s="3">
        <f>E1436+SUMIF('BR DTG TRAYEMAN'!C:C,C1436,'BR DTG TRAYEMAN'!E:E)</f>
        <v>0</v>
      </c>
    </row>
    <row r="1437" spans="1:8" ht="15.75" customHeight="1">
      <c r="A1437" s="86" t="s">
        <v>4660</v>
      </c>
      <c r="B1437" s="86" t="s">
        <v>876</v>
      </c>
      <c r="C1437" s="86" t="s">
        <v>4660</v>
      </c>
      <c r="D1437" s="86" t="s">
        <v>4661</v>
      </c>
      <c r="E1437" s="87">
        <v>0</v>
      </c>
      <c r="F1437" s="86" t="s">
        <v>1185</v>
      </c>
      <c r="H1437" s="3">
        <f>E1437+SUMIF('BR DTG TRAYEMAN'!C:C,C1437,'BR DTG TRAYEMAN'!E:E)</f>
        <v>0</v>
      </c>
    </row>
    <row r="1438" spans="1:8" ht="15.75" customHeight="1">
      <c r="A1438" s="86" t="s">
        <v>4662</v>
      </c>
      <c r="B1438" s="86" t="s">
        <v>876</v>
      </c>
      <c r="C1438" s="86" t="s">
        <v>4662</v>
      </c>
      <c r="D1438" s="86" t="s">
        <v>4663</v>
      </c>
      <c r="E1438" s="87">
        <v>0</v>
      </c>
      <c r="F1438" s="86" t="s">
        <v>1185</v>
      </c>
      <c r="H1438" s="3">
        <f>E1438+SUMIF('BR DTG TRAYEMAN'!C:C,C1438,'BR DTG TRAYEMAN'!E:E)</f>
        <v>0</v>
      </c>
    </row>
    <row r="1439" spans="1:8" ht="15.75" customHeight="1">
      <c r="A1439" s="86" t="s">
        <v>4666</v>
      </c>
      <c r="B1439" s="86" t="s">
        <v>876</v>
      </c>
      <c r="C1439" s="86" t="s">
        <v>4666</v>
      </c>
      <c r="D1439" s="86" t="s">
        <v>4667</v>
      </c>
      <c r="E1439" s="87">
        <v>0</v>
      </c>
      <c r="F1439" s="86" t="s">
        <v>1185</v>
      </c>
      <c r="H1439" s="3">
        <f>E1439+SUMIF('BR DTG TRAYEMAN'!C:C,C1439,'BR DTG TRAYEMAN'!E:E)</f>
        <v>0</v>
      </c>
    </row>
    <row r="1440" spans="1:8" ht="15.75" customHeight="1">
      <c r="A1440" s="86" t="s">
        <v>4668</v>
      </c>
      <c r="B1440" s="86" t="s">
        <v>876</v>
      </c>
      <c r="C1440" s="86" t="s">
        <v>4668</v>
      </c>
      <c r="D1440" s="86" t="s">
        <v>4669</v>
      </c>
      <c r="E1440" s="87">
        <v>0</v>
      </c>
      <c r="F1440" s="86" t="s">
        <v>1185</v>
      </c>
      <c r="H1440" s="3">
        <f>E1440+SUMIF('BR DTG TRAYEMAN'!C:C,C1440,'BR DTG TRAYEMAN'!E:E)</f>
        <v>0</v>
      </c>
    </row>
    <row r="1441" spans="1:8" ht="15.75" customHeight="1">
      <c r="A1441" s="86" t="s">
        <v>4670</v>
      </c>
      <c r="B1441" s="86" t="s">
        <v>876</v>
      </c>
      <c r="C1441" s="86" t="s">
        <v>4670</v>
      </c>
      <c r="D1441" s="86" t="s">
        <v>4671</v>
      </c>
      <c r="E1441" s="87">
        <v>0</v>
      </c>
      <c r="F1441" s="86" t="s">
        <v>1185</v>
      </c>
      <c r="H1441" s="3">
        <f>E1441+SUMIF('BR DTG TRAYEMAN'!C:C,C1441,'BR DTG TRAYEMAN'!E:E)</f>
        <v>0</v>
      </c>
    </row>
    <row r="1442" spans="1:8" ht="15.75" customHeight="1">
      <c r="A1442" s="86" t="s">
        <v>4672</v>
      </c>
      <c r="B1442" s="86" t="s">
        <v>876</v>
      </c>
      <c r="C1442" s="86" t="s">
        <v>4672</v>
      </c>
      <c r="D1442" s="86" t="s">
        <v>4673</v>
      </c>
      <c r="E1442" s="87">
        <v>0</v>
      </c>
      <c r="F1442" s="86" t="s">
        <v>1185</v>
      </c>
      <c r="H1442" s="3">
        <f>E1442+SUMIF('BR DTG TRAYEMAN'!C:C,C1442,'BR DTG TRAYEMAN'!E:E)</f>
        <v>0</v>
      </c>
    </row>
    <row r="1443" spans="1:8" ht="15.75" customHeight="1">
      <c r="A1443" s="86" t="s">
        <v>4674</v>
      </c>
      <c r="B1443" s="86" t="s">
        <v>876</v>
      </c>
      <c r="C1443" s="86" t="s">
        <v>4674</v>
      </c>
      <c r="D1443" s="86" t="s">
        <v>4675</v>
      </c>
      <c r="E1443" s="87">
        <v>0</v>
      </c>
      <c r="F1443" s="86" t="s">
        <v>1185</v>
      </c>
      <c r="H1443" s="3">
        <f>E1443+SUMIF('BR DTG TRAYEMAN'!C:C,C1443,'BR DTG TRAYEMAN'!E:E)</f>
        <v>0</v>
      </c>
    </row>
    <row r="1444" spans="1:8" ht="15.75" customHeight="1">
      <c r="A1444" s="86" t="s">
        <v>4676</v>
      </c>
      <c r="B1444" s="86" t="s">
        <v>876</v>
      </c>
      <c r="C1444" s="86" t="s">
        <v>4676</v>
      </c>
      <c r="D1444" s="86" t="s">
        <v>4667</v>
      </c>
      <c r="E1444" s="87">
        <v>0</v>
      </c>
      <c r="F1444" s="86" t="s">
        <v>1185</v>
      </c>
      <c r="H1444" s="3">
        <f>E1444+SUMIF('BR DTG TRAYEMAN'!C:C,C1444,'BR DTG TRAYEMAN'!E:E)</f>
        <v>0</v>
      </c>
    </row>
    <row r="1445" spans="1:8" ht="15.75" customHeight="1">
      <c r="A1445" s="86" t="s">
        <v>4677</v>
      </c>
      <c r="B1445" s="86" t="s">
        <v>876</v>
      </c>
      <c r="C1445" s="86" t="s">
        <v>4677</v>
      </c>
      <c r="D1445" s="86" t="s">
        <v>4678</v>
      </c>
      <c r="E1445" s="87">
        <v>0</v>
      </c>
      <c r="F1445" s="86" t="s">
        <v>1185</v>
      </c>
      <c r="H1445" s="3">
        <f>E1445+SUMIF('BR DTG TRAYEMAN'!C:C,C1445,'BR DTG TRAYEMAN'!E:E)</f>
        <v>0</v>
      </c>
    </row>
    <row r="1446" spans="1:8" ht="15.75" customHeight="1">
      <c r="A1446" s="86" t="s">
        <v>4679</v>
      </c>
      <c r="B1446" s="86" t="s">
        <v>876</v>
      </c>
      <c r="C1446" s="86" t="s">
        <v>4679</v>
      </c>
      <c r="D1446" s="86" t="s">
        <v>4680</v>
      </c>
      <c r="E1446" s="87">
        <v>0</v>
      </c>
      <c r="F1446" s="86" t="s">
        <v>1185</v>
      </c>
      <c r="H1446" s="3">
        <f>E1446+SUMIF('BR DTG TRAYEMAN'!C:C,C1446,'BR DTG TRAYEMAN'!E:E)</f>
        <v>0</v>
      </c>
    </row>
    <row r="1447" spans="1:8" ht="15.75" customHeight="1">
      <c r="A1447" s="86" t="s">
        <v>9278</v>
      </c>
      <c r="B1447" s="86" t="s">
        <v>876</v>
      </c>
      <c r="C1447" s="86" t="s">
        <v>9278</v>
      </c>
      <c r="D1447" s="86" t="s">
        <v>9279</v>
      </c>
      <c r="E1447" s="87">
        <v>0</v>
      </c>
      <c r="F1447" s="86" t="s">
        <v>1185</v>
      </c>
      <c r="H1447" s="3">
        <f>E1447+SUMIF('BR DTG TRAYEMAN'!C:C,C1447,'BR DTG TRAYEMAN'!E:E)</f>
        <v>0</v>
      </c>
    </row>
    <row r="1448" spans="1:8" ht="15.75" customHeight="1">
      <c r="A1448" s="86" t="s">
        <v>9280</v>
      </c>
      <c r="B1448" s="86" t="s">
        <v>876</v>
      </c>
      <c r="C1448" s="86" t="s">
        <v>9280</v>
      </c>
      <c r="D1448" s="86" t="s">
        <v>9281</v>
      </c>
      <c r="E1448" s="87">
        <v>0</v>
      </c>
      <c r="F1448" s="86" t="s">
        <v>1185</v>
      </c>
      <c r="H1448" s="3">
        <f>E1448+SUMIF('BR DTG TRAYEMAN'!C:C,C1448,'BR DTG TRAYEMAN'!E:E)</f>
        <v>0</v>
      </c>
    </row>
    <row r="1449" spans="1:8" ht="15.75" customHeight="1">
      <c r="A1449" s="86" t="s">
        <v>4683</v>
      </c>
      <c r="B1449" s="86" t="s">
        <v>876</v>
      </c>
      <c r="C1449" s="86" t="s">
        <v>4683</v>
      </c>
      <c r="D1449" s="86" t="s">
        <v>4684</v>
      </c>
      <c r="E1449" s="87">
        <v>0</v>
      </c>
      <c r="F1449" s="86" t="s">
        <v>1185</v>
      </c>
      <c r="H1449" s="3">
        <f>E1449+SUMIF('BR DTG TRAYEMAN'!C:C,C1449,'BR DTG TRAYEMAN'!E:E)</f>
        <v>0</v>
      </c>
    </row>
    <row r="1450" spans="1:8" ht="15.75" customHeight="1">
      <c r="A1450" s="86" t="s">
        <v>514</v>
      </c>
      <c r="B1450" s="86" t="s">
        <v>881</v>
      </c>
      <c r="C1450" s="86" t="s">
        <v>514</v>
      </c>
      <c r="D1450" s="86" t="s">
        <v>1094</v>
      </c>
      <c r="E1450" s="87">
        <v>0</v>
      </c>
      <c r="F1450" s="86" t="s">
        <v>1185</v>
      </c>
      <c r="H1450" s="3">
        <f>E1450+SUMIF('BR DTG TRAYEMAN'!C:C,C1450,'BR DTG TRAYEMAN'!E:E)</f>
        <v>0</v>
      </c>
    </row>
    <row r="1451" spans="1:8" ht="15.75" customHeight="1">
      <c r="A1451" s="86" t="s">
        <v>317</v>
      </c>
      <c r="B1451" s="86" t="s">
        <v>881</v>
      </c>
      <c r="C1451" s="86" t="s">
        <v>317</v>
      </c>
      <c r="D1451" s="86" t="s">
        <v>1095</v>
      </c>
      <c r="E1451" s="87">
        <v>1</v>
      </c>
      <c r="F1451" s="86" t="s">
        <v>1185</v>
      </c>
      <c r="H1451" s="3">
        <f>E1451+SUMIF('BR DTG TRAYEMAN'!C:C,C1451,'BR DTG TRAYEMAN'!E:E)</f>
        <v>1</v>
      </c>
    </row>
    <row r="1452" spans="1:8" ht="15.75" customHeight="1">
      <c r="A1452" s="86" t="s">
        <v>318</v>
      </c>
      <c r="B1452" s="86" t="s">
        <v>881</v>
      </c>
      <c r="C1452" s="86" t="s">
        <v>318</v>
      </c>
      <c r="D1452" s="86" t="s">
        <v>1096</v>
      </c>
      <c r="E1452" s="87">
        <v>0</v>
      </c>
      <c r="F1452" s="86" t="s">
        <v>1185</v>
      </c>
      <c r="H1452" s="3">
        <f>E1452+SUMIF('BR DTG TRAYEMAN'!C:C,C1452,'BR DTG TRAYEMAN'!E:E)</f>
        <v>0</v>
      </c>
    </row>
    <row r="1453" spans="1:8" ht="15.75" customHeight="1">
      <c r="A1453" s="86" t="s">
        <v>319</v>
      </c>
      <c r="B1453" s="86" t="s">
        <v>881</v>
      </c>
      <c r="C1453" s="86" t="s">
        <v>319</v>
      </c>
      <c r="D1453" s="86" t="s">
        <v>1326</v>
      </c>
      <c r="E1453" s="87">
        <v>0</v>
      </c>
      <c r="F1453" s="86" t="s">
        <v>1185</v>
      </c>
      <c r="H1453" s="3">
        <f>E1453+SUMIF('BR DTG TRAYEMAN'!C:C,C1453,'BR DTG TRAYEMAN'!E:E)</f>
        <v>0</v>
      </c>
    </row>
    <row r="1454" spans="1:8" ht="15.75" customHeight="1">
      <c r="A1454" s="86" t="s">
        <v>4685</v>
      </c>
      <c r="B1454" s="86" t="s">
        <v>876</v>
      </c>
      <c r="C1454" s="86" t="s">
        <v>4685</v>
      </c>
      <c r="D1454" s="86" t="s">
        <v>4686</v>
      </c>
      <c r="E1454" s="87">
        <v>0</v>
      </c>
      <c r="F1454" s="86" t="s">
        <v>1185</v>
      </c>
      <c r="H1454" s="3">
        <f>E1454+SUMIF('BR DTG TRAYEMAN'!C:C,C1454,'BR DTG TRAYEMAN'!E:E)</f>
        <v>0</v>
      </c>
    </row>
    <row r="1455" spans="1:8" ht="15.75" customHeight="1">
      <c r="A1455" s="86" t="s">
        <v>320</v>
      </c>
      <c r="B1455" s="86" t="s">
        <v>881</v>
      </c>
      <c r="C1455" s="86" t="s">
        <v>320</v>
      </c>
      <c r="D1455" s="86" t="s">
        <v>1098</v>
      </c>
      <c r="E1455" s="87">
        <v>1</v>
      </c>
      <c r="F1455" s="86" t="s">
        <v>1185</v>
      </c>
      <c r="H1455" s="3">
        <f>E1455+SUMIF('BR DTG TRAYEMAN'!C:C,C1455,'BR DTG TRAYEMAN'!E:E)</f>
        <v>1</v>
      </c>
    </row>
    <row r="1456" spans="1:8" ht="15.75" customHeight="1">
      <c r="A1456" s="86" t="s">
        <v>4691</v>
      </c>
      <c r="B1456" s="86" t="s">
        <v>876</v>
      </c>
      <c r="C1456" s="86" t="s">
        <v>4691</v>
      </c>
      <c r="D1456" s="86" t="s">
        <v>4692</v>
      </c>
      <c r="E1456" s="87">
        <v>0</v>
      </c>
      <c r="F1456" s="86" t="s">
        <v>1185</v>
      </c>
      <c r="H1456" s="3">
        <f>E1456+SUMIF('BR DTG TRAYEMAN'!C:C,C1456,'BR DTG TRAYEMAN'!E:E)</f>
        <v>0</v>
      </c>
    </row>
    <row r="1457" spans="1:8" ht="15.75" customHeight="1">
      <c r="A1457" s="86" t="s">
        <v>4693</v>
      </c>
      <c r="B1457" s="86" t="s">
        <v>876</v>
      </c>
      <c r="C1457" s="86" t="s">
        <v>4693</v>
      </c>
      <c r="D1457" s="86" t="s">
        <v>4694</v>
      </c>
      <c r="E1457" s="87">
        <v>0</v>
      </c>
      <c r="F1457" s="86" t="s">
        <v>1185</v>
      </c>
      <c r="H1457" s="3">
        <f>E1457+SUMIF('BR DTG TRAYEMAN'!C:C,C1457,'BR DTG TRAYEMAN'!E:E)</f>
        <v>0</v>
      </c>
    </row>
    <row r="1458" spans="1:8" ht="15.75" customHeight="1">
      <c r="A1458" s="86" t="s">
        <v>321</v>
      </c>
      <c r="B1458" s="86" t="s">
        <v>891</v>
      </c>
      <c r="C1458" s="86" t="s">
        <v>321</v>
      </c>
      <c r="D1458" s="86" t="s">
        <v>1099</v>
      </c>
      <c r="E1458" s="87">
        <v>1</v>
      </c>
      <c r="F1458" s="86" t="s">
        <v>1185</v>
      </c>
      <c r="H1458" s="3">
        <f>E1458+SUMIF('BR DTG TRAYEMAN'!C:C,C1458,'BR DTG TRAYEMAN'!E:E)</f>
        <v>1</v>
      </c>
    </row>
    <row r="1459" spans="1:8" ht="15.75" customHeight="1">
      <c r="A1459" s="86" t="s">
        <v>4695</v>
      </c>
      <c r="B1459" s="86" t="s">
        <v>876</v>
      </c>
      <c r="C1459" s="86" t="s">
        <v>4695</v>
      </c>
      <c r="D1459" s="86" t="s">
        <v>4696</v>
      </c>
      <c r="E1459" s="87">
        <v>0</v>
      </c>
      <c r="F1459" s="86" t="s">
        <v>1185</v>
      </c>
      <c r="H1459" s="3">
        <f>E1459+SUMIF('BR DTG TRAYEMAN'!C:C,C1459,'BR DTG TRAYEMAN'!E:E)</f>
        <v>0</v>
      </c>
    </row>
    <row r="1460" spans="1:8" ht="15.75" customHeight="1">
      <c r="A1460" s="86" t="s">
        <v>322</v>
      </c>
      <c r="B1460" s="86" t="s">
        <v>1100</v>
      </c>
      <c r="C1460" s="86" t="s">
        <v>322</v>
      </c>
      <c r="D1460" s="86" t="s">
        <v>1101</v>
      </c>
      <c r="E1460" s="87">
        <v>13</v>
      </c>
      <c r="F1460" s="86" t="s">
        <v>1185</v>
      </c>
      <c r="H1460" s="3">
        <f>E1460+SUMIF('BR DTG TRAYEMAN'!C:C,C1460,'BR DTG TRAYEMAN'!E:E)</f>
        <v>13</v>
      </c>
    </row>
    <row r="1461" spans="1:8" ht="15.75" customHeight="1">
      <c r="A1461" s="86" t="s">
        <v>4699</v>
      </c>
      <c r="B1461" s="86" t="s">
        <v>876</v>
      </c>
      <c r="C1461" s="86" t="s">
        <v>4699</v>
      </c>
      <c r="D1461" s="86" t="s">
        <v>4700</v>
      </c>
      <c r="E1461" s="87">
        <v>0</v>
      </c>
      <c r="F1461" s="86" t="s">
        <v>1185</v>
      </c>
      <c r="H1461" s="3">
        <f>E1461+SUMIF('BR DTG TRAYEMAN'!C:C,C1461,'BR DTG TRAYEMAN'!E:E)</f>
        <v>0</v>
      </c>
    </row>
    <row r="1462" spans="1:8" ht="15.75" customHeight="1">
      <c r="A1462" s="86" t="s">
        <v>9282</v>
      </c>
      <c r="B1462" s="86" t="s">
        <v>876</v>
      </c>
      <c r="C1462" s="86" t="s">
        <v>9282</v>
      </c>
      <c r="D1462" s="86" t="s">
        <v>9283</v>
      </c>
      <c r="E1462" s="87">
        <v>0</v>
      </c>
      <c r="F1462" s="86" t="s">
        <v>1185</v>
      </c>
      <c r="H1462" s="3">
        <f>E1462+SUMIF('BR DTG TRAYEMAN'!C:C,C1462,'BR DTG TRAYEMAN'!E:E)</f>
        <v>0</v>
      </c>
    </row>
    <row r="1463" spans="1:8" ht="15.75" customHeight="1">
      <c r="A1463" s="86" t="s">
        <v>4703</v>
      </c>
      <c r="B1463" s="86" t="s">
        <v>876</v>
      </c>
      <c r="C1463" s="86" t="s">
        <v>4703</v>
      </c>
      <c r="D1463" s="86" t="s">
        <v>4704</v>
      </c>
      <c r="E1463" s="87">
        <v>0</v>
      </c>
      <c r="F1463" s="86" t="s">
        <v>1185</v>
      </c>
      <c r="H1463" s="3">
        <f>E1463+SUMIF('BR DTG TRAYEMAN'!C:C,C1463,'BR DTG TRAYEMAN'!E:E)</f>
        <v>0</v>
      </c>
    </row>
    <row r="1464" spans="1:8" ht="15.75" customHeight="1">
      <c r="A1464" s="86" t="s">
        <v>9284</v>
      </c>
      <c r="B1464" s="86" t="s">
        <v>876</v>
      </c>
      <c r="C1464" s="86" t="s">
        <v>9284</v>
      </c>
      <c r="D1464" s="86" t="s">
        <v>9285</v>
      </c>
      <c r="E1464" s="87">
        <v>0</v>
      </c>
      <c r="F1464" s="86" t="s">
        <v>1185</v>
      </c>
      <c r="H1464" s="3">
        <f>E1464+SUMIF('BR DTG TRAYEMAN'!C:C,C1464,'BR DTG TRAYEMAN'!E:E)</f>
        <v>0</v>
      </c>
    </row>
    <row r="1465" spans="1:8" ht="15.75" customHeight="1">
      <c r="A1465" s="86" t="s">
        <v>2020</v>
      </c>
      <c r="B1465" s="86" t="s">
        <v>888</v>
      </c>
      <c r="C1465" s="86" t="s">
        <v>2020</v>
      </c>
      <c r="D1465" s="86" t="s">
        <v>2021</v>
      </c>
      <c r="E1465" s="87">
        <v>0</v>
      </c>
      <c r="F1465" s="86" t="s">
        <v>1185</v>
      </c>
      <c r="H1465" s="3">
        <f>E1465+SUMIF('BR DTG TRAYEMAN'!C:C,C1465,'BR DTG TRAYEMAN'!E:E)</f>
        <v>0</v>
      </c>
    </row>
    <row r="1466" spans="1:8" ht="15.75" customHeight="1">
      <c r="A1466" s="86" t="s">
        <v>601</v>
      </c>
      <c r="B1466" s="86" t="s">
        <v>876</v>
      </c>
      <c r="C1466" s="86" t="s">
        <v>601</v>
      </c>
      <c r="D1466" s="86" t="s">
        <v>836</v>
      </c>
      <c r="E1466" s="87">
        <v>0</v>
      </c>
      <c r="F1466" s="86" t="s">
        <v>1185</v>
      </c>
      <c r="H1466" s="3">
        <f>E1466+SUMIF('BR DTG TRAYEMAN'!C:C,C1466,'BR DTG TRAYEMAN'!E:E)</f>
        <v>0</v>
      </c>
    </row>
    <row r="1467" spans="1:8" ht="15.75" customHeight="1">
      <c r="A1467" s="86" t="s">
        <v>4707</v>
      </c>
      <c r="B1467" s="86" t="s">
        <v>888</v>
      </c>
      <c r="C1467" s="86" t="s">
        <v>4707</v>
      </c>
      <c r="D1467" s="86" t="s">
        <v>4708</v>
      </c>
      <c r="E1467" s="87">
        <v>0</v>
      </c>
      <c r="F1467" s="86" t="s">
        <v>1185</v>
      </c>
      <c r="H1467" s="3">
        <f>E1467+SUMIF('BR DTG TRAYEMAN'!C:C,C1467,'BR DTG TRAYEMAN'!E:E)</f>
        <v>0</v>
      </c>
    </row>
    <row r="1468" spans="1:8" ht="15.75" customHeight="1">
      <c r="A1468" s="86" t="s">
        <v>9286</v>
      </c>
      <c r="B1468" s="86" t="s">
        <v>876</v>
      </c>
      <c r="C1468" s="86" t="s">
        <v>9286</v>
      </c>
      <c r="D1468" s="86" t="s">
        <v>9287</v>
      </c>
      <c r="E1468" s="87">
        <v>0</v>
      </c>
      <c r="F1468" s="86" t="s">
        <v>1185</v>
      </c>
      <c r="H1468" s="3">
        <f>E1468+SUMIF('BR DTG TRAYEMAN'!C:C,C1468,'BR DTG TRAYEMAN'!E:E)</f>
        <v>0</v>
      </c>
    </row>
    <row r="1469" spans="1:8" ht="15.75" customHeight="1">
      <c r="A1469" s="86" t="s">
        <v>1840</v>
      </c>
      <c r="B1469" s="86" t="s">
        <v>888</v>
      </c>
      <c r="C1469" s="86" t="s">
        <v>1840</v>
      </c>
      <c r="D1469" s="86" t="s">
        <v>1841</v>
      </c>
      <c r="E1469" s="87">
        <v>0</v>
      </c>
      <c r="F1469" s="86" t="s">
        <v>1185</v>
      </c>
      <c r="H1469" s="3">
        <f>E1469+SUMIF('BR DTG TRAYEMAN'!C:C,C1469,'BR DTG TRAYEMAN'!E:E)</f>
        <v>0</v>
      </c>
    </row>
    <row r="1470" spans="1:8" ht="15.75" customHeight="1">
      <c r="A1470" s="86" t="s">
        <v>692</v>
      </c>
      <c r="B1470" s="86" t="s">
        <v>876</v>
      </c>
      <c r="C1470" s="86" t="s">
        <v>692</v>
      </c>
      <c r="D1470" s="86" t="s">
        <v>9288</v>
      </c>
      <c r="E1470" s="87">
        <v>0</v>
      </c>
      <c r="F1470" s="86" t="s">
        <v>1185</v>
      </c>
      <c r="H1470" s="3">
        <f>E1470+SUMIF('BR DTG TRAYEMAN'!C:C,C1470,'BR DTG TRAYEMAN'!E:E)</f>
        <v>0</v>
      </c>
    </row>
    <row r="1471" spans="1:8" ht="15.75" customHeight="1">
      <c r="A1471" s="86" t="s">
        <v>4709</v>
      </c>
      <c r="B1471" s="86" t="s">
        <v>876</v>
      </c>
      <c r="C1471" s="86" t="s">
        <v>4709</v>
      </c>
      <c r="D1471" s="86" t="s">
        <v>4710</v>
      </c>
      <c r="E1471" s="87">
        <v>0</v>
      </c>
      <c r="F1471" s="86" t="s">
        <v>1185</v>
      </c>
      <c r="H1471" s="3">
        <f>E1471+SUMIF('BR DTG TRAYEMAN'!C:C,C1471,'BR DTG TRAYEMAN'!E:E)</f>
        <v>0</v>
      </c>
    </row>
    <row r="1472" spans="1:8" ht="15.75" customHeight="1">
      <c r="A1472" s="86" t="s">
        <v>9289</v>
      </c>
      <c r="B1472" s="86" t="s">
        <v>876</v>
      </c>
      <c r="C1472" s="86" t="s">
        <v>9289</v>
      </c>
      <c r="D1472" s="86" t="s">
        <v>4714</v>
      </c>
      <c r="E1472" s="87">
        <v>0</v>
      </c>
      <c r="F1472" s="86" t="s">
        <v>1185</v>
      </c>
      <c r="H1472" s="3">
        <f>E1472+SUMIF('BR DTG TRAYEMAN'!C:C,C1472,'BR DTG TRAYEMAN'!E:E)</f>
        <v>0</v>
      </c>
    </row>
    <row r="1473" spans="1:8" ht="15.75" customHeight="1">
      <c r="A1473" s="86" t="s">
        <v>9290</v>
      </c>
      <c r="B1473" s="86" t="s">
        <v>876</v>
      </c>
      <c r="C1473" s="86" t="s">
        <v>9290</v>
      </c>
      <c r="D1473" s="86" t="s">
        <v>9291</v>
      </c>
      <c r="E1473" s="87">
        <v>0</v>
      </c>
      <c r="F1473" s="86" t="s">
        <v>1185</v>
      </c>
      <c r="H1473" s="3">
        <f>E1473+SUMIF('BR DTG TRAYEMAN'!C:C,C1473,'BR DTG TRAYEMAN'!E:E)</f>
        <v>0</v>
      </c>
    </row>
    <row r="1474" spans="1:8" ht="15.75" customHeight="1">
      <c r="A1474" s="86" t="s">
        <v>4711</v>
      </c>
      <c r="B1474" s="86" t="s">
        <v>876</v>
      </c>
      <c r="C1474" s="86" t="s">
        <v>4711</v>
      </c>
      <c r="D1474" s="86" t="s">
        <v>4712</v>
      </c>
      <c r="E1474" s="87">
        <v>0</v>
      </c>
      <c r="F1474" s="86" t="s">
        <v>1185</v>
      </c>
      <c r="H1474" s="3">
        <f>E1474+SUMIF('BR DTG TRAYEMAN'!C:C,C1474,'BR DTG TRAYEMAN'!E:E)</f>
        <v>0</v>
      </c>
    </row>
    <row r="1475" spans="1:8" ht="15.75" customHeight="1">
      <c r="A1475" s="86" t="s">
        <v>323</v>
      </c>
      <c r="B1475" s="86" t="s">
        <v>888</v>
      </c>
      <c r="C1475" s="86" t="s">
        <v>323</v>
      </c>
      <c r="D1475" s="86" t="s">
        <v>1102</v>
      </c>
      <c r="E1475" s="87">
        <v>0</v>
      </c>
      <c r="F1475" s="86" t="s">
        <v>1185</v>
      </c>
      <c r="H1475" s="3">
        <f>E1475+SUMIF('BR DTG TRAYEMAN'!C:C,C1475,'BR DTG TRAYEMAN'!E:E)</f>
        <v>0</v>
      </c>
    </row>
    <row r="1476" spans="1:8" ht="15.75" customHeight="1">
      <c r="A1476" s="86" t="s">
        <v>1698</v>
      </c>
      <c r="B1476" s="86" t="s">
        <v>1185</v>
      </c>
      <c r="C1476" s="86" t="s">
        <v>1698</v>
      </c>
      <c r="D1476" s="86" t="s">
        <v>1699</v>
      </c>
      <c r="E1476" s="87">
        <v>0</v>
      </c>
      <c r="F1476" s="86" t="s">
        <v>1185</v>
      </c>
      <c r="H1476" s="3">
        <f>E1476+SUMIF('BR DTG TRAYEMAN'!C:C,C1476,'BR DTG TRAYEMAN'!E:E)</f>
        <v>0</v>
      </c>
    </row>
    <row r="1477" spans="1:8" ht="15.75" customHeight="1">
      <c r="A1477" s="86" t="s">
        <v>1700</v>
      </c>
      <c r="B1477" s="86" t="s">
        <v>1185</v>
      </c>
      <c r="C1477" s="86" t="s">
        <v>1700</v>
      </c>
      <c r="D1477" s="86" t="s">
        <v>1701</v>
      </c>
      <c r="E1477" s="87">
        <v>0</v>
      </c>
      <c r="F1477" s="86" t="s">
        <v>1185</v>
      </c>
      <c r="H1477" s="3">
        <f>E1477+SUMIF('BR DTG TRAYEMAN'!C:C,C1477,'BR DTG TRAYEMAN'!E:E)</f>
        <v>0</v>
      </c>
    </row>
    <row r="1478" spans="1:8" ht="15.75" customHeight="1">
      <c r="A1478" s="86" t="s">
        <v>4717</v>
      </c>
      <c r="B1478" s="86" t="s">
        <v>876</v>
      </c>
      <c r="C1478" s="86" t="s">
        <v>4717</v>
      </c>
      <c r="D1478" s="86" t="s">
        <v>4718</v>
      </c>
      <c r="E1478" s="87">
        <v>0</v>
      </c>
      <c r="F1478" s="86" t="s">
        <v>1185</v>
      </c>
      <c r="H1478" s="3">
        <f>E1478+SUMIF('BR DTG TRAYEMAN'!C:C,C1478,'BR DTG TRAYEMAN'!E:E)</f>
        <v>0</v>
      </c>
    </row>
    <row r="1479" spans="1:8" ht="15.75" customHeight="1">
      <c r="A1479" s="86" t="s">
        <v>4719</v>
      </c>
      <c r="B1479" s="86" t="s">
        <v>876</v>
      </c>
      <c r="C1479" s="86" t="s">
        <v>4719</v>
      </c>
      <c r="D1479" s="86" t="s">
        <v>4720</v>
      </c>
      <c r="E1479" s="87">
        <v>0</v>
      </c>
      <c r="F1479" s="86" t="s">
        <v>1185</v>
      </c>
      <c r="H1479" s="3">
        <f>E1479+SUMIF('BR DTG TRAYEMAN'!C:C,C1479,'BR DTG TRAYEMAN'!E:E)</f>
        <v>0</v>
      </c>
    </row>
    <row r="1480" spans="1:8" ht="15.75" customHeight="1">
      <c r="A1480" s="86" t="s">
        <v>4721</v>
      </c>
      <c r="B1480" s="86" t="s">
        <v>876</v>
      </c>
      <c r="C1480" s="86" t="s">
        <v>4721</v>
      </c>
      <c r="D1480" s="86" t="s">
        <v>4722</v>
      </c>
      <c r="E1480" s="87">
        <v>0</v>
      </c>
      <c r="F1480" s="86" t="s">
        <v>1185</v>
      </c>
      <c r="H1480" s="3">
        <f>E1480+SUMIF('BR DTG TRAYEMAN'!C:C,C1480,'BR DTG TRAYEMAN'!E:E)</f>
        <v>0</v>
      </c>
    </row>
    <row r="1481" spans="1:8" ht="15.75" customHeight="1">
      <c r="A1481" s="86" t="s">
        <v>4723</v>
      </c>
      <c r="B1481" s="86" t="s">
        <v>876</v>
      </c>
      <c r="C1481" s="86" t="s">
        <v>4723</v>
      </c>
      <c r="D1481" s="86" t="s">
        <v>4724</v>
      </c>
      <c r="E1481" s="87">
        <v>0</v>
      </c>
      <c r="F1481" s="86" t="s">
        <v>1185</v>
      </c>
      <c r="H1481" s="3">
        <f>E1481+SUMIF('BR DTG TRAYEMAN'!C:C,C1481,'BR DTG TRAYEMAN'!E:E)</f>
        <v>0</v>
      </c>
    </row>
    <row r="1482" spans="1:8" ht="15.75" customHeight="1">
      <c r="A1482" s="86" t="s">
        <v>9292</v>
      </c>
      <c r="B1482" s="86" t="s">
        <v>876</v>
      </c>
      <c r="C1482" s="86" t="s">
        <v>9292</v>
      </c>
      <c r="D1482" s="86" t="s">
        <v>9293</v>
      </c>
      <c r="E1482" s="87">
        <v>0</v>
      </c>
      <c r="F1482" s="86" t="s">
        <v>1185</v>
      </c>
      <c r="H1482" s="3">
        <f>E1482+SUMIF('BR DTG TRAYEMAN'!C:C,C1482,'BR DTG TRAYEMAN'!E:E)</f>
        <v>0</v>
      </c>
    </row>
    <row r="1483" spans="1:8" ht="15.75" customHeight="1">
      <c r="A1483" s="86" t="s">
        <v>4725</v>
      </c>
      <c r="B1483" s="86" t="s">
        <v>876</v>
      </c>
      <c r="C1483" s="86" t="s">
        <v>4725</v>
      </c>
      <c r="D1483" s="86" t="s">
        <v>9294</v>
      </c>
      <c r="E1483" s="87">
        <v>0</v>
      </c>
      <c r="F1483" s="86" t="s">
        <v>1185</v>
      </c>
      <c r="H1483" s="3">
        <f>E1483+SUMIF('BR DTG TRAYEMAN'!C:C,C1483,'BR DTG TRAYEMAN'!E:E)</f>
        <v>0</v>
      </c>
    </row>
    <row r="1484" spans="1:8" ht="15.75" customHeight="1">
      <c r="A1484" s="86" t="s">
        <v>4727</v>
      </c>
      <c r="B1484" s="86" t="s">
        <v>876</v>
      </c>
      <c r="C1484" s="86" t="s">
        <v>4727</v>
      </c>
      <c r="D1484" s="86" t="s">
        <v>4728</v>
      </c>
      <c r="E1484" s="87">
        <v>0</v>
      </c>
      <c r="F1484" s="86" t="s">
        <v>1185</v>
      </c>
      <c r="H1484" s="3">
        <f>E1484+SUMIF('BR DTG TRAYEMAN'!C:C,C1484,'BR DTG TRAYEMAN'!E:E)</f>
        <v>0</v>
      </c>
    </row>
    <row r="1485" spans="1:8" ht="15.75" customHeight="1">
      <c r="A1485" s="86" t="s">
        <v>324</v>
      </c>
      <c r="B1485" s="86" t="s">
        <v>891</v>
      </c>
      <c r="C1485" s="86" t="s">
        <v>324</v>
      </c>
      <c r="D1485" s="86" t="s">
        <v>1103</v>
      </c>
      <c r="E1485" s="87">
        <v>1</v>
      </c>
      <c r="F1485" s="86" t="s">
        <v>1185</v>
      </c>
      <c r="H1485" s="3">
        <f>E1485+SUMIF('BR DTG TRAYEMAN'!C:C,C1485,'BR DTG TRAYEMAN'!E:E)</f>
        <v>1</v>
      </c>
    </row>
    <row r="1486" spans="1:8" ht="15.75" customHeight="1">
      <c r="A1486" s="86" t="s">
        <v>325</v>
      </c>
      <c r="B1486" s="86" t="s">
        <v>891</v>
      </c>
      <c r="C1486" s="86" t="s">
        <v>325</v>
      </c>
      <c r="D1486" s="86" t="s">
        <v>1104</v>
      </c>
      <c r="E1486" s="87">
        <v>1</v>
      </c>
      <c r="F1486" s="86" t="s">
        <v>1185</v>
      </c>
      <c r="H1486" s="3">
        <f>E1486+SUMIF('BR DTG TRAYEMAN'!C:C,C1486,'BR DTG TRAYEMAN'!E:E)</f>
        <v>1</v>
      </c>
    </row>
    <row r="1487" spans="1:8" ht="15.75" customHeight="1">
      <c r="A1487" s="86" t="s">
        <v>326</v>
      </c>
      <c r="B1487" s="86" t="s">
        <v>891</v>
      </c>
      <c r="C1487" s="86" t="s">
        <v>326</v>
      </c>
      <c r="D1487" s="86" t="s">
        <v>1105</v>
      </c>
      <c r="E1487" s="87">
        <v>3</v>
      </c>
      <c r="F1487" s="86" t="s">
        <v>1185</v>
      </c>
      <c r="H1487" s="3">
        <f>E1487+SUMIF('BR DTG TRAYEMAN'!C:C,C1487,'BR DTG TRAYEMAN'!E:E)</f>
        <v>3</v>
      </c>
    </row>
    <row r="1488" spans="1:8" ht="15.75" customHeight="1">
      <c r="A1488" s="86" t="s">
        <v>4729</v>
      </c>
      <c r="B1488" s="86" t="s">
        <v>876</v>
      </c>
      <c r="C1488" s="86" t="s">
        <v>4729</v>
      </c>
      <c r="D1488" s="86" t="s">
        <v>4730</v>
      </c>
      <c r="E1488" s="87">
        <v>0</v>
      </c>
      <c r="F1488" s="86" t="s">
        <v>1185</v>
      </c>
      <c r="H1488" s="3">
        <f>E1488+SUMIF('BR DTG TRAYEMAN'!C:C,C1488,'BR DTG TRAYEMAN'!E:E)</f>
        <v>0</v>
      </c>
    </row>
    <row r="1489" spans="1:8" ht="15.75" customHeight="1">
      <c r="A1489" s="86" t="s">
        <v>4731</v>
      </c>
      <c r="B1489" s="86" t="s">
        <v>876</v>
      </c>
      <c r="C1489" s="86" t="s">
        <v>4731</v>
      </c>
      <c r="D1489" s="86" t="s">
        <v>4732</v>
      </c>
      <c r="E1489" s="87">
        <v>0</v>
      </c>
      <c r="F1489" s="86" t="s">
        <v>1185</v>
      </c>
      <c r="H1489" s="3">
        <f>E1489+SUMIF('BR DTG TRAYEMAN'!C:C,C1489,'BR DTG TRAYEMAN'!E:E)</f>
        <v>0</v>
      </c>
    </row>
    <row r="1490" spans="1:8" ht="15.75" customHeight="1">
      <c r="A1490" s="86" t="s">
        <v>327</v>
      </c>
      <c r="B1490" s="86" t="s">
        <v>891</v>
      </c>
      <c r="C1490" s="86" t="s">
        <v>327</v>
      </c>
      <c r="D1490" s="86" t="s">
        <v>1106</v>
      </c>
      <c r="E1490" s="87">
        <v>1</v>
      </c>
      <c r="F1490" s="86" t="s">
        <v>1185</v>
      </c>
      <c r="H1490" s="3">
        <f>E1490+SUMIF('BR DTG TRAYEMAN'!C:C,C1490,'BR DTG TRAYEMAN'!E:E)</f>
        <v>1</v>
      </c>
    </row>
    <row r="1491" spans="1:8" ht="15.75" customHeight="1">
      <c r="A1491" s="86" t="s">
        <v>4733</v>
      </c>
      <c r="B1491" s="86" t="s">
        <v>876</v>
      </c>
      <c r="C1491" s="86" t="s">
        <v>4733</v>
      </c>
      <c r="D1491" s="86" t="s">
        <v>4734</v>
      </c>
      <c r="E1491" s="87">
        <v>0</v>
      </c>
      <c r="F1491" s="86" t="s">
        <v>1185</v>
      </c>
      <c r="H1491" s="3">
        <f>E1491+SUMIF('BR DTG TRAYEMAN'!C:C,C1491,'BR DTG TRAYEMAN'!E:E)</f>
        <v>0</v>
      </c>
    </row>
    <row r="1492" spans="1:8" ht="15.75" customHeight="1">
      <c r="A1492" s="86" t="s">
        <v>4735</v>
      </c>
      <c r="B1492" s="86" t="s">
        <v>876</v>
      </c>
      <c r="C1492" s="86" t="s">
        <v>4735</v>
      </c>
      <c r="D1492" s="86" t="s">
        <v>9295</v>
      </c>
      <c r="E1492" s="87">
        <v>0</v>
      </c>
      <c r="F1492" s="86" t="s">
        <v>1185</v>
      </c>
      <c r="H1492" s="3">
        <f>E1492+SUMIF('BR DTG TRAYEMAN'!C:C,C1492,'BR DTG TRAYEMAN'!E:E)</f>
        <v>0</v>
      </c>
    </row>
    <row r="1493" spans="1:8" ht="15.75" customHeight="1">
      <c r="A1493" s="86" t="s">
        <v>1637</v>
      </c>
      <c r="B1493" s="86" t="s">
        <v>876</v>
      </c>
      <c r="C1493" s="86" t="s">
        <v>1637</v>
      </c>
      <c r="D1493" s="86" t="s">
        <v>9296</v>
      </c>
      <c r="E1493" s="87">
        <v>0</v>
      </c>
      <c r="F1493" s="86" t="s">
        <v>1185</v>
      </c>
      <c r="H1493" s="3">
        <f>E1493+SUMIF('BR DTG TRAYEMAN'!C:C,C1493,'BR DTG TRAYEMAN'!E:E)</f>
        <v>0</v>
      </c>
    </row>
    <row r="1494" spans="1:8" ht="15.75" customHeight="1">
      <c r="A1494" s="86" t="s">
        <v>1107</v>
      </c>
      <c r="B1494" s="86" t="s">
        <v>876</v>
      </c>
      <c r="C1494" s="86" t="s">
        <v>1107</v>
      </c>
      <c r="D1494" s="86" t="s">
        <v>1108</v>
      </c>
      <c r="E1494" s="87">
        <v>0</v>
      </c>
      <c r="F1494" s="86" t="s">
        <v>1185</v>
      </c>
      <c r="H1494" s="3">
        <f>E1494+SUMIF('BR DTG TRAYEMAN'!C:C,C1494,'BR DTG TRAYEMAN'!E:E)</f>
        <v>0</v>
      </c>
    </row>
    <row r="1495" spans="1:8" ht="15.75" customHeight="1">
      <c r="A1495" s="86" t="s">
        <v>4737</v>
      </c>
      <c r="B1495" s="86" t="s">
        <v>881</v>
      </c>
      <c r="C1495" s="86" t="s">
        <v>4737</v>
      </c>
      <c r="D1495" s="86" t="s">
        <v>4738</v>
      </c>
      <c r="E1495" s="87">
        <v>0</v>
      </c>
      <c r="F1495" s="86" t="s">
        <v>330</v>
      </c>
      <c r="H1495" s="3">
        <f>E1495+SUMIF('BR DTG TRAYEMAN'!C:C,C1495,'BR DTG TRAYEMAN'!E:E)</f>
        <v>0</v>
      </c>
    </row>
    <row r="1496" spans="1:8" ht="15.75" customHeight="1">
      <c r="A1496" s="86" t="s">
        <v>1109</v>
      </c>
      <c r="B1496" s="86" t="s">
        <v>876</v>
      </c>
      <c r="C1496" s="86" t="s">
        <v>1109</v>
      </c>
      <c r="D1496" s="86" t="s">
        <v>1110</v>
      </c>
      <c r="E1496" s="87">
        <v>0</v>
      </c>
      <c r="F1496" s="86" t="s">
        <v>1185</v>
      </c>
      <c r="H1496" s="3">
        <f>E1496+SUMIF('BR DTG TRAYEMAN'!C:C,C1496,'BR DTG TRAYEMAN'!E:E)</f>
        <v>0</v>
      </c>
    </row>
    <row r="1497" spans="1:8" ht="15.75" customHeight="1">
      <c r="A1497" s="86" t="s">
        <v>1638</v>
      </c>
      <c r="B1497" s="86" t="s">
        <v>876</v>
      </c>
      <c r="C1497" s="86" t="s">
        <v>1638</v>
      </c>
      <c r="D1497" s="86" t="s">
        <v>9297</v>
      </c>
      <c r="E1497" s="87">
        <v>0</v>
      </c>
      <c r="F1497" s="86" t="s">
        <v>1185</v>
      </c>
      <c r="H1497" s="3">
        <f>E1497+SUMIF('BR DTG TRAYEMAN'!C:C,C1497,'BR DTG TRAYEMAN'!E:E)</f>
        <v>0</v>
      </c>
    </row>
    <row r="1498" spans="1:8" ht="15.75" customHeight="1">
      <c r="A1498" s="86" t="s">
        <v>4743</v>
      </c>
      <c r="B1498" s="86" t="s">
        <v>876</v>
      </c>
      <c r="C1498" s="86" t="s">
        <v>4743</v>
      </c>
      <c r="D1498" s="86" t="s">
        <v>4744</v>
      </c>
      <c r="E1498" s="87">
        <v>0</v>
      </c>
      <c r="F1498" s="86" t="s">
        <v>1185</v>
      </c>
      <c r="H1498" s="3">
        <f>E1498+SUMIF('BR DTG TRAYEMAN'!C:C,C1498,'BR DTG TRAYEMAN'!E:E)</f>
        <v>0</v>
      </c>
    </row>
    <row r="1499" spans="1:8" ht="15.75" customHeight="1">
      <c r="A1499" s="86" t="s">
        <v>2190</v>
      </c>
      <c r="B1499" s="86" t="s">
        <v>876</v>
      </c>
      <c r="C1499" s="86" t="s">
        <v>2190</v>
      </c>
      <c r="D1499" s="86" t="s">
        <v>2191</v>
      </c>
      <c r="E1499" s="87">
        <v>0</v>
      </c>
      <c r="F1499" s="86" t="s">
        <v>1185</v>
      </c>
      <c r="H1499" s="3">
        <f>E1499+SUMIF('BR DTG TRAYEMAN'!C:C,C1499,'BR DTG TRAYEMAN'!E:E)</f>
        <v>0</v>
      </c>
    </row>
    <row r="1500" spans="1:8" ht="15.75" customHeight="1">
      <c r="A1500" s="86" t="s">
        <v>4745</v>
      </c>
      <c r="B1500" s="86" t="s">
        <v>876</v>
      </c>
      <c r="C1500" s="86" t="s">
        <v>4745</v>
      </c>
      <c r="D1500" s="86" t="s">
        <v>1111</v>
      </c>
      <c r="E1500" s="87">
        <v>0</v>
      </c>
      <c r="F1500" s="86" t="s">
        <v>1185</v>
      </c>
      <c r="H1500" s="3">
        <f>E1500+SUMIF('BR DTG TRAYEMAN'!C:C,C1500,'BR DTG TRAYEMAN'!E:E)</f>
        <v>0</v>
      </c>
    </row>
    <row r="1501" spans="1:8" ht="15.75" customHeight="1">
      <c r="A1501" s="86" t="s">
        <v>328</v>
      </c>
      <c r="B1501" s="86" t="s">
        <v>881</v>
      </c>
      <c r="C1501" s="86" t="s">
        <v>328</v>
      </c>
      <c r="D1501" s="86" t="s">
        <v>1111</v>
      </c>
      <c r="E1501" s="87">
        <v>1</v>
      </c>
      <c r="F1501" s="86" t="s">
        <v>1185</v>
      </c>
      <c r="H1501" s="3">
        <f>E1501+SUMIF('BR DTG TRAYEMAN'!C:C,C1501,'BR DTG TRAYEMAN'!E:E)</f>
        <v>1</v>
      </c>
    </row>
    <row r="1502" spans="1:8" ht="15.75" customHeight="1">
      <c r="A1502" s="86" t="s">
        <v>4746</v>
      </c>
      <c r="B1502" s="86" t="s">
        <v>876</v>
      </c>
      <c r="C1502" s="86" t="s">
        <v>4746</v>
      </c>
      <c r="D1502" s="86" t="s">
        <v>4747</v>
      </c>
      <c r="E1502" s="87">
        <v>0</v>
      </c>
      <c r="F1502" s="86" t="s">
        <v>1185</v>
      </c>
      <c r="H1502" s="3">
        <f>E1502+SUMIF('BR DTG TRAYEMAN'!C:C,C1502,'BR DTG TRAYEMAN'!E:E)</f>
        <v>0</v>
      </c>
    </row>
    <row r="1503" spans="1:8" ht="15.75" customHeight="1">
      <c r="A1503" s="86" t="s">
        <v>4748</v>
      </c>
      <c r="B1503" s="86" t="s">
        <v>876</v>
      </c>
      <c r="C1503" s="86" t="s">
        <v>4748</v>
      </c>
      <c r="D1503" s="86" t="s">
        <v>4749</v>
      </c>
      <c r="E1503" s="87">
        <v>0</v>
      </c>
      <c r="F1503" s="86" t="s">
        <v>1185</v>
      </c>
      <c r="H1503" s="3">
        <f>E1503+SUMIF('BR DTG TRAYEMAN'!C:C,C1503,'BR DTG TRAYEMAN'!E:E)</f>
        <v>0</v>
      </c>
    </row>
    <row r="1504" spans="1:8" ht="15.75" customHeight="1">
      <c r="A1504" s="86" t="s">
        <v>4750</v>
      </c>
      <c r="B1504" s="86" t="s">
        <v>876</v>
      </c>
      <c r="C1504" s="86" t="s">
        <v>4750</v>
      </c>
      <c r="D1504" s="86" t="s">
        <v>1112</v>
      </c>
      <c r="E1504" s="87">
        <v>0</v>
      </c>
      <c r="F1504" s="86" t="s">
        <v>1185</v>
      </c>
      <c r="H1504" s="3">
        <f>E1504+SUMIF('BR DTG TRAYEMAN'!C:C,C1504,'BR DTG TRAYEMAN'!E:E)</f>
        <v>0</v>
      </c>
    </row>
    <row r="1505" spans="1:8" ht="15.75" customHeight="1">
      <c r="A1505" s="86" t="s">
        <v>837</v>
      </c>
      <c r="B1505" s="86" t="s">
        <v>881</v>
      </c>
      <c r="C1505" s="86" t="s">
        <v>837</v>
      </c>
      <c r="D1505" s="86" t="s">
        <v>838</v>
      </c>
      <c r="E1505" s="87">
        <v>0</v>
      </c>
      <c r="F1505" s="86" t="s">
        <v>1185</v>
      </c>
      <c r="H1505" s="3">
        <f>E1505+SUMIF('BR DTG TRAYEMAN'!C:C,C1505,'BR DTG TRAYEMAN'!E:E)</f>
        <v>0</v>
      </c>
    </row>
    <row r="1506" spans="1:8" ht="15.75" customHeight="1">
      <c r="A1506" s="86" t="s">
        <v>9298</v>
      </c>
      <c r="B1506" s="86" t="s">
        <v>881</v>
      </c>
      <c r="C1506" s="86" t="s">
        <v>9298</v>
      </c>
      <c r="D1506" s="86" t="s">
        <v>838</v>
      </c>
      <c r="E1506" s="87">
        <v>0</v>
      </c>
      <c r="F1506" s="86" t="s">
        <v>1185</v>
      </c>
      <c r="H1506" s="3">
        <f>E1506+SUMIF('BR DTG TRAYEMAN'!C:C,C1506,'BR DTG TRAYEMAN'!E:E)</f>
        <v>0</v>
      </c>
    </row>
    <row r="1507" spans="1:8" ht="15.75" customHeight="1">
      <c r="A1507" s="86" t="s">
        <v>329</v>
      </c>
      <c r="B1507" s="86" t="s">
        <v>881</v>
      </c>
      <c r="C1507" s="86" t="s">
        <v>329</v>
      </c>
      <c r="D1507" s="86" t="s">
        <v>1113</v>
      </c>
      <c r="E1507" s="87">
        <v>0</v>
      </c>
      <c r="F1507" s="86" t="s">
        <v>1185</v>
      </c>
      <c r="H1507" s="3">
        <f>E1507+SUMIF('BR DTG TRAYEMAN'!C:C,C1507,'BR DTG TRAYEMAN'!E:E)</f>
        <v>0</v>
      </c>
    </row>
    <row r="1508" spans="1:8" ht="15.75" customHeight="1">
      <c r="A1508" s="86" t="s">
        <v>330</v>
      </c>
      <c r="B1508" s="86" t="s">
        <v>881</v>
      </c>
      <c r="C1508" s="86" t="s">
        <v>330</v>
      </c>
      <c r="D1508" s="86" t="s">
        <v>1112</v>
      </c>
      <c r="E1508" s="87">
        <v>0</v>
      </c>
      <c r="F1508" s="86" t="s">
        <v>330</v>
      </c>
      <c r="H1508" s="3">
        <f>E1508+SUMIF('BR DTG TRAYEMAN'!C:C,C1508,'BR DTG TRAYEMAN'!E:E)</f>
        <v>0</v>
      </c>
    </row>
    <row r="1509" spans="1:8" ht="15.75" customHeight="1">
      <c r="A1509" s="86" t="s">
        <v>1702</v>
      </c>
      <c r="B1509" s="86" t="s">
        <v>881</v>
      </c>
      <c r="C1509" s="86" t="s">
        <v>1702</v>
      </c>
      <c r="D1509" s="86" t="s">
        <v>1703</v>
      </c>
      <c r="E1509" s="87">
        <v>0</v>
      </c>
      <c r="F1509" s="86" t="s">
        <v>1185</v>
      </c>
      <c r="H1509" s="3">
        <f>E1509+SUMIF('BR DTG TRAYEMAN'!C:C,C1509,'BR DTG TRAYEMAN'!E:E)</f>
        <v>0</v>
      </c>
    </row>
    <row r="1510" spans="1:8" ht="15.75" customHeight="1">
      <c r="A1510" s="86" t="s">
        <v>331</v>
      </c>
      <c r="B1510" s="86" t="s">
        <v>881</v>
      </c>
      <c r="C1510" s="86" t="s">
        <v>331</v>
      </c>
      <c r="D1510" s="86" t="s">
        <v>1114</v>
      </c>
      <c r="E1510" s="87">
        <v>0</v>
      </c>
      <c r="F1510" s="86" t="s">
        <v>1185</v>
      </c>
      <c r="H1510" s="3">
        <f>E1510+SUMIF('BR DTG TRAYEMAN'!C:C,C1510,'BR DTG TRAYEMAN'!E:E)</f>
        <v>0</v>
      </c>
    </row>
    <row r="1511" spans="1:8" ht="15.75" customHeight="1">
      <c r="A1511" s="86" t="s">
        <v>4751</v>
      </c>
      <c r="B1511" s="86" t="s">
        <v>876</v>
      </c>
      <c r="C1511" s="86" t="s">
        <v>4751</v>
      </c>
      <c r="D1511" s="86" t="s">
        <v>4752</v>
      </c>
      <c r="E1511" s="87">
        <v>0</v>
      </c>
      <c r="F1511" s="86" t="s">
        <v>1185</v>
      </c>
      <c r="H1511" s="3">
        <f>E1511+SUMIF('BR DTG TRAYEMAN'!C:C,C1511,'BR DTG TRAYEMAN'!E:E)</f>
        <v>0</v>
      </c>
    </row>
    <row r="1512" spans="1:8" ht="15.75" customHeight="1">
      <c r="A1512" s="86" t="s">
        <v>332</v>
      </c>
      <c r="B1512" s="86" t="s">
        <v>898</v>
      </c>
      <c r="C1512" s="86" t="s">
        <v>332</v>
      </c>
      <c r="D1512" s="86" t="s">
        <v>1115</v>
      </c>
      <c r="E1512" s="87">
        <v>0</v>
      </c>
      <c r="F1512" s="86" t="s">
        <v>1185</v>
      </c>
      <c r="H1512" s="3">
        <f>E1512+SUMIF('BR DTG TRAYEMAN'!C:C,C1512,'BR DTG TRAYEMAN'!E:E)</f>
        <v>0</v>
      </c>
    </row>
    <row r="1513" spans="1:8" ht="15.75" customHeight="1">
      <c r="A1513" s="86" t="s">
        <v>333</v>
      </c>
      <c r="B1513" s="86" t="s">
        <v>898</v>
      </c>
      <c r="C1513" s="86" t="s">
        <v>333</v>
      </c>
      <c r="D1513" s="86" t="s">
        <v>1704</v>
      </c>
      <c r="E1513" s="87">
        <v>0</v>
      </c>
      <c r="F1513" s="86" t="s">
        <v>1185</v>
      </c>
      <c r="H1513" s="3">
        <f>E1513+SUMIF('BR DTG TRAYEMAN'!C:C,C1513,'BR DTG TRAYEMAN'!E:E)</f>
        <v>0</v>
      </c>
    </row>
    <row r="1514" spans="1:8" ht="15.75" customHeight="1">
      <c r="A1514" s="86" t="s">
        <v>1116</v>
      </c>
      <c r="B1514" s="86" t="s">
        <v>898</v>
      </c>
      <c r="C1514" s="86" t="s">
        <v>1116</v>
      </c>
      <c r="D1514" s="86" t="s">
        <v>1117</v>
      </c>
      <c r="E1514" s="87">
        <v>0</v>
      </c>
      <c r="F1514" s="86" t="s">
        <v>1116</v>
      </c>
      <c r="H1514" s="3">
        <f>E1514+SUMIF('BR DTG TRAYEMAN'!C:C,C1514,'BR DTG TRAYEMAN'!E:E)</f>
        <v>0</v>
      </c>
    </row>
    <row r="1515" spans="1:8" ht="15.75" customHeight="1">
      <c r="A1515" s="86" t="s">
        <v>334</v>
      </c>
      <c r="B1515" s="86" t="s">
        <v>898</v>
      </c>
      <c r="C1515" s="86" t="s">
        <v>334</v>
      </c>
      <c r="D1515" s="86" t="s">
        <v>1118</v>
      </c>
      <c r="E1515" s="87">
        <v>0</v>
      </c>
      <c r="F1515" s="86" t="s">
        <v>1185</v>
      </c>
      <c r="H1515" s="3">
        <f>E1515+SUMIF('BR DTG TRAYEMAN'!C:C,C1515,'BR DTG TRAYEMAN'!E:E)</f>
        <v>0</v>
      </c>
    </row>
    <row r="1516" spans="1:8" ht="15.75" customHeight="1">
      <c r="A1516" s="86" t="s">
        <v>335</v>
      </c>
      <c r="B1516" s="86" t="s">
        <v>898</v>
      </c>
      <c r="C1516" s="86" t="s">
        <v>335</v>
      </c>
      <c r="D1516" s="86" t="s">
        <v>1117</v>
      </c>
      <c r="E1516" s="87">
        <v>0</v>
      </c>
      <c r="F1516" s="86" t="s">
        <v>1116</v>
      </c>
      <c r="H1516" s="3">
        <f>E1516+SUMIF('BR DTG TRAYEMAN'!C:C,C1516,'BR DTG TRAYEMAN'!E:E)</f>
        <v>0</v>
      </c>
    </row>
    <row r="1517" spans="1:8" ht="15.75" customHeight="1">
      <c r="A1517" s="86" t="s">
        <v>4754</v>
      </c>
      <c r="B1517" s="86" t="s">
        <v>876</v>
      </c>
      <c r="C1517" s="86" t="s">
        <v>4754</v>
      </c>
      <c r="D1517" s="86" t="s">
        <v>4755</v>
      </c>
      <c r="E1517" s="87">
        <v>0</v>
      </c>
      <c r="F1517" s="86" t="s">
        <v>1185</v>
      </c>
      <c r="H1517" s="3">
        <f>E1517+SUMIF('BR DTG TRAYEMAN'!C:C,C1517,'BR DTG TRAYEMAN'!E:E)</f>
        <v>0</v>
      </c>
    </row>
    <row r="1518" spans="1:8" ht="15.75" customHeight="1">
      <c r="A1518" s="86" t="s">
        <v>4756</v>
      </c>
      <c r="B1518" s="86" t="s">
        <v>876</v>
      </c>
      <c r="C1518" s="86" t="s">
        <v>4756</v>
      </c>
      <c r="D1518" s="86" t="s">
        <v>4757</v>
      </c>
      <c r="E1518" s="87">
        <v>0</v>
      </c>
      <c r="F1518" s="86" t="s">
        <v>1185</v>
      </c>
      <c r="H1518" s="3">
        <f>E1518+SUMIF('BR DTG TRAYEMAN'!C:C,C1518,'BR DTG TRAYEMAN'!E:E)</f>
        <v>0</v>
      </c>
    </row>
    <row r="1519" spans="1:8" ht="15.75" customHeight="1">
      <c r="A1519" s="86" t="s">
        <v>4758</v>
      </c>
      <c r="B1519" s="86" t="s">
        <v>876</v>
      </c>
      <c r="C1519" s="86" t="s">
        <v>4758</v>
      </c>
      <c r="D1519" s="86" t="s">
        <v>4759</v>
      </c>
      <c r="E1519" s="87">
        <v>0</v>
      </c>
      <c r="F1519" s="86" t="s">
        <v>1185</v>
      </c>
      <c r="H1519" s="3">
        <f>E1519+SUMIF('BR DTG TRAYEMAN'!C:C,C1519,'BR DTG TRAYEMAN'!E:E)</f>
        <v>0</v>
      </c>
    </row>
    <row r="1520" spans="1:8" ht="15.75" customHeight="1">
      <c r="A1520" s="86" t="s">
        <v>336</v>
      </c>
      <c r="B1520" s="86" t="s">
        <v>898</v>
      </c>
      <c r="C1520" s="86" t="s">
        <v>336</v>
      </c>
      <c r="D1520" s="86" t="s">
        <v>1119</v>
      </c>
      <c r="E1520" s="87">
        <v>1</v>
      </c>
      <c r="F1520" s="86" t="s">
        <v>1185</v>
      </c>
      <c r="H1520" s="3">
        <f>E1520+SUMIF('BR DTG TRAYEMAN'!C:C,C1520,'BR DTG TRAYEMAN'!E:E)</f>
        <v>1</v>
      </c>
    </row>
    <row r="1521" spans="1:8" ht="15.75" customHeight="1">
      <c r="A1521" s="86" t="s">
        <v>337</v>
      </c>
      <c r="B1521" s="86" t="s">
        <v>898</v>
      </c>
      <c r="C1521" s="86" t="s">
        <v>337</v>
      </c>
      <c r="D1521" s="86" t="s">
        <v>1120</v>
      </c>
      <c r="E1521" s="87">
        <v>0</v>
      </c>
      <c r="F1521" s="86" t="s">
        <v>337</v>
      </c>
      <c r="H1521" s="3">
        <f>E1521+SUMIF('BR DTG TRAYEMAN'!C:C,C1521,'BR DTG TRAYEMAN'!E:E)</f>
        <v>0</v>
      </c>
    </row>
    <row r="1522" spans="1:8" ht="15.75" customHeight="1">
      <c r="A1522" s="86" t="s">
        <v>338</v>
      </c>
      <c r="B1522" s="86" t="s">
        <v>898</v>
      </c>
      <c r="C1522" s="86" t="s">
        <v>338</v>
      </c>
      <c r="D1522" s="86" t="s">
        <v>1121</v>
      </c>
      <c r="E1522" s="87">
        <v>2</v>
      </c>
      <c r="F1522" s="86" t="s">
        <v>1185</v>
      </c>
      <c r="H1522" s="3">
        <f>E1522+SUMIF('BR DTG TRAYEMAN'!C:C,C1522,'BR DTG TRAYEMAN'!E:E)</f>
        <v>2</v>
      </c>
    </row>
    <row r="1523" spans="1:8" ht="15.75" customHeight="1">
      <c r="A1523" s="86" t="s">
        <v>339</v>
      </c>
      <c r="B1523" s="86" t="s">
        <v>898</v>
      </c>
      <c r="C1523" s="86" t="s">
        <v>339</v>
      </c>
      <c r="D1523" s="86" t="s">
        <v>1122</v>
      </c>
      <c r="E1523" s="87">
        <v>6</v>
      </c>
      <c r="F1523" s="86" t="s">
        <v>337</v>
      </c>
      <c r="H1523" s="3">
        <f>E1523+SUMIF('BR DTG TRAYEMAN'!C:C,C1523,'BR DTG TRAYEMAN'!E:E)</f>
        <v>6</v>
      </c>
    </row>
    <row r="1524" spans="1:8" ht="15.75" customHeight="1">
      <c r="A1524" s="86" t="s">
        <v>340</v>
      </c>
      <c r="B1524" s="86" t="s">
        <v>898</v>
      </c>
      <c r="C1524" s="86" t="s">
        <v>340</v>
      </c>
      <c r="D1524" s="86" t="s">
        <v>1123</v>
      </c>
      <c r="E1524" s="87">
        <v>1</v>
      </c>
      <c r="F1524" s="86" t="s">
        <v>340</v>
      </c>
      <c r="H1524" s="3">
        <f>E1524+SUMIF('BR DTG TRAYEMAN'!C:C,C1524,'BR DTG TRAYEMAN'!E:E)</f>
        <v>1</v>
      </c>
    </row>
    <row r="1525" spans="1:8" ht="15.75" customHeight="1">
      <c r="A1525" s="86" t="s">
        <v>4764</v>
      </c>
      <c r="B1525" s="86" t="s">
        <v>876</v>
      </c>
      <c r="C1525" s="86" t="s">
        <v>4764</v>
      </c>
      <c r="D1525" s="86" t="s">
        <v>1123</v>
      </c>
      <c r="E1525" s="87">
        <v>0</v>
      </c>
      <c r="F1525" s="86" t="s">
        <v>340</v>
      </c>
      <c r="H1525" s="3">
        <f>E1525+SUMIF('BR DTG TRAYEMAN'!C:C,C1525,'BR DTG TRAYEMAN'!E:E)</f>
        <v>0</v>
      </c>
    </row>
    <row r="1526" spans="1:8" ht="15.75" customHeight="1">
      <c r="A1526" s="86" t="s">
        <v>341</v>
      </c>
      <c r="B1526" s="86" t="s">
        <v>898</v>
      </c>
      <c r="C1526" s="86" t="s">
        <v>341</v>
      </c>
      <c r="D1526" s="86" t="s">
        <v>1124</v>
      </c>
      <c r="E1526" s="87">
        <v>0</v>
      </c>
      <c r="F1526" s="86" t="s">
        <v>1185</v>
      </c>
      <c r="H1526" s="3">
        <f>E1526+SUMIF('BR DTG TRAYEMAN'!C:C,C1526,'BR DTG TRAYEMAN'!E:E)</f>
        <v>0</v>
      </c>
    </row>
    <row r="1527" spans="1:8" ht="15.75" customHeight="1">
      <c r="A1527" s="86" t="s">
        <v>4765</v>
      </c>
      <c r="B1527" s="86" t="s">
        <v>876</v>
      </c>
      <c r="C1527" s="86" t="s">
        <v>4765</v>
      </c>
      <c r="D1527" s="86" t="s">
        <v>4766</v>
      </c>
      <c r="E1527" s="87">
        <v>0</v>
      </c>
      <c r="F1527" s="86" t="s">
        <v>1185</v>
      </c>
      <c r="H1527" s="3">
        <f>E1527+SUMIF('BR DTG TRAYEMAN'!C:C,C1527,'BR DTG TRAYEMAN'!E:E)</f>
        <v>0</v>
      </c>
    </row>
    <row r="1528" spans="1:8" ht="15.75" customHeight="1">
      <c r="A1528" s="86" t="s">
        <v>4767</v>
      </c>
      <c r="B1528" s="86" t="s">
        <v>876</v>
      </c>
      <c r="C1528" s="86" t="s">
        <v>4767</v>
      </c>
      <c r="D1528" s="86" t="s">
        <v>4768</v>
      </c>
      <c r="E1528" s="87">
        <v>0</v>
      </c>
      <c r="F1528" s="86" t="s">
        <v>1185</v>
      </c>
      <c r="H1528" s="3">
        <f>E1528+SUMIF('BR DTG TRAYEMAN'!C:C,C1528,'BR DTG TRAYEMAN'!E:E)</f>
        <v>0</v>
      </c>
    </row>
    <row r="1529" spans="1:8" ht="15.75" customHeight="1">
      <c r="A1529" s="86" t="s">
        <v>342</v>
      </c>
      <c r="B1529" s="86" t="s">
        <v>898</v>
      </c>
      <c r="C1529" s="86" t="s">
        <v>342</v>
      </c>
      <c r="D1529" s="86" t="s">
        <v>1125</v>
      </c>
      <c r="E1529" s="87">
        <v>0</v>
      </c>
      <c r="F1529" s="86" t="s">
        <v>342</v>
      </c>
      <c r="H1529" s="3">
        <f>E1529+SUMIF('BR DTG TRAYEMAN'!C:C,C1529,'BR DTG TRAYEMAN'!E:E)</f>
        <v>0</v>
      </c>
    </row>
    <row r="1530" spans="1:8" ht="15.75" customHeight="1">
      <c r="A1530" s="86" t="s">
        <v>1846</v>
      </c>
      <c r="B1530" s="86" t="s">
        <v>898</v>
      </c>
      <c r="C1530" s="86" t="s">
        <v>1846</v>
      </c>
      <c r="D1530" s="86" t="s">
        <v>1847</v>
      </c>
      <c r="E1530" s="87">
        <v>0</v>
      </c>
      <c r="F1530" s="86" t="s">
        <v>1846</v>
      </c>
      <c r="H1530" s="3">
        <f>E1530+SUMIF('BR DTG TRAYEMAN'!C:C,C1530,'BR DTG TRAYEMAN'!E:E)</f>
        <v>0</v>
      </c>
    </row>
    <row r="1531" spans="1:8" ht="15.75" customHeight="1">
      <c r="A1531" s="86" t="s">
        <v>1848</v>
      </c>
      <c r="B1531" s="86" t="s">
        <v>876</v>
      </c>
      <c r="C1531" s="86" t="s">
        <v>1848</v>
      </c>
      <c r="D1531" s="86" t="s">
        <v>1849</v>
      </c>
      <c r="E1531" s="87">
        <v>0</v>
      </c>
      <c r="F1531" s="86" t="s">
        <v>1185</v>
      </c>
      <c r="H1531" s="3">
        <f>E1531+SUMIF('BR DTG TRAYEMAN'!C:C,C1531,'BR DTG TRAYEMAN'!E:E)</f>
        <v>0</v>
      </c>
    </row>
    <row r="1532" spans="1:8" ht="15.75" customHeight="1">
      <c r="A1532" s="86" t="s">
        <v>4769</v>
      </c>
      <c r="B1532" s="86" t="s">
        <v>898</v>
      </c>
      <c r="C1532" s="86" t="s">
        <v>4769</v>
      </c>
      <c r="D1532" s="86" t="s">
        <v>4770</v>
      </c>
      <c r="E1532" s="87">
        <v>0</v>
      </c>
      <c r="F1532" s="86" t="s">
        <v>1846</v>
      </c>
      <c r="H1532" s="3">
        <f>E1532+SUMIF('BR DTG TRAYEMAN'!C:C,C1532,'BR DTG TRAYEMAN'!E:E)</f>
        <v>0</v>
      </c>
    </row>
    <row r="1533" spans="1:8" ht="15.75" customHeight="1">
      <c r="A1533" s="86" t="s">
        <v>343</v>
      </c>
      <c r="B1533" s="86" t="s">
        <v>876</v>
      </c>
      <c r="C1533" s="86" t="s">
        <v>343</v>
      </c>
      <c r="D1533" s="86" t="s">
        <v>694</v>
      </c>
      <c r="E1533" s="87">
        <v>0</v>
      </c>
      <c r="F1533" s="86" t="s">
        <v>1185</v>
      </c>
      <c r="H1533" s="3">
        <f>E1533+SUMIF('BR DTG TRAYEMAN'!C:C,C1533,'BR DTG TRAYEMAN'!E:E)</f>
        <v>0</v>
      </c>
    </row>
    <row r="1534" spans="1:8" ht="15.75" customHeight="1">
      <c r="A1534" s="86" t="s">
        <v>9299</v>
      </c>
      <c r="B1534" s="86" t="s">
        <v>876</v>
      </c>
      <c r="C1534" s="86" t="s">
        <v>9299</v>
      </c>
      <c r="D1534" s="86" t="s">
        <v>9300</v>
      </c>
      <c r="E1534" s="87">
        <v>0</v>
      </c>
      <c r="F1534" s="86" t="s">
        <v>1185</v>
      </c>
      <c r="H1534" s="3">
        <f>E1534+SUMIF('BR DTG TRAYEMAN'!C:C,C1534,'BR DTG TRAYEMAN'!E:E)</f>
        <v>0</v>
      </c>
    </row>
    <row r="1535" spans="1:8" ht="15.75" customHeight="1">
      <c r="A1535" s="86" t="s">
        <v>9301</v>
      </c>
      <c r="B1535" s="86" t="s">
        <v>876</v>
      </c>
      <c r="C1535" s="86" t="s">
        <v>9301</v>
      </c>
      <c r="D1535" s="86" t="s">
        <v>9302</v>
      </c>
      <c r="E1535" s="87">
        <v>0</v>
      </c>
      <c r="F1535" s="86" t="s">
        <v>1185</v>
      </c>
      <c r="H1535" s="3">
        <f>E1535+SUMIF('BR DTG TRAYEMAN'!C:C,C1535,'BR DTG TRAYEMAN'!E:E)</f>
        <v>0</v>
      </c>
    </row>
    <row r="1536" spans="1:8" ht="15.75" customHeight="1">
      <c r="A1536" s="86" t="s">
        <v>2022</v>
      </c>
      <c r="B1536" s="86" t="s">
        <v>898</v>
      </c>
      <c r="C1536" s="86" t="s">
        <v>2022</v>
      </c>
      <c r="D1536" s="86" t="s">
        <v>1327</v>
      </c>
      <c r="E1536" s="87">
        <v>0</v>
      </c>
      <c r="F1536" s="86" t="s">
        <v>344</v>
      </c>
      <c r="H1536" s="3">
        <f>E1536+SUMIF('BR DTG TRAYEMAN'!C:C,C1536,'BR DTG TRAYEMAN'!E:E)</f>
        <v>0</v>
      </c>
    </row>
    <row r="1537" spans="1:8" ht="15.75" customHeight="1">
      <c r="A1537" s="86" t="s">
        <v>344</v>
      </c>
      <c r="B1537" s="86" t="s">
        <v>898</v>
      </c>
      <c r="C1537" s="86" t="s">
        <v>344</v>
      </c>
      <c r="D1537" s="86" t="s">
        <v>1327</v>
      </c>
      <c r="E1537" s="87">
        <v>2</v>
      </c>
      <c r="F1537" s="86" t="s">
        <v>344</v>
      </c>
      <c r="H1537" s="3">
        <f>E1537+SUMIF('BR DTG TRAYEMAN'!C:C,C1537,'BR DTG TRAYEMAN'!E:E)</f>
        <v>2</v>
      </c>
    </row>
    <row r="1538" spans="1:8" ht="15.75" customHeight="1">
      <c r="A1538" s="86" t="s">
        <v>345</v>
      </c>
      <c r="B1538" s="86" t="s">
        <v>898</v>
      </c>
      <c r="C1538" s="86" t="s">
        <v>345</v>
      </c>
      <c r="D1538" s="86" t="s">
        <v>1127</v>
      </c>
      <c r="E1538" s="87">
        <v>2</v>
      </c>
      <c r="F1538" s="86" t="s">
        <v>345</v>
      </c>
      <c r="H1538" s="3">
        <f>E1538+SUMIF('BR DTG TRAYEMAN'!C:C,C1538,'BR DTG TRAYEMAN'!E:E)</f>
        <v>2</v>
      </c>
    </row>
    <row r="1539" spans="1:8" ht="15.75" customHeight="1">
      <c r="A1539" s="86" t="s">
        <v>4777</v>
      </c>
      <c r="B1539" s="86" t="s">
        <v>876</v>
      </c>
      <c r="C1539" s="86" t="s">
        <v>4777</v>
      </c>
      <c r="D1539" s="86" t="s">
        <v>4778</v>
      </c>
      <c r="E1539" s="87">
        <v>0</v>
      </c>
      <c r="F1539" s="86" t="s">
        <v>1185</v>
      </c>
      <c r="H1539" s="3">
        <f>E1539+SUMIF('BR DTG TRAYEMAN'!C:C,C1539,'BR DTG TRAYEMAN'!E:E)</f>
        <v>0</v>
      </c>
    </row>
    <row r="1540" spans="1:8" ht="15.75" customHeight="1">
      <c r="A1540" s="86" t="s">
        <v>4779</v>
      </c>
      <c r="B1540" s="86" t="s">
        <v>876</v>
      </c>
      <c r="C1540" s="86" t="s">
        <v>4779</v>
      </c>
      <c r="D1540" s="86" t="s">
        <v>4780</v>
      </c>
      <c r="E1540" s="87">
        <v>0</v>
      </c>
      <c r="F1540" s="86" t="s">
        <v>1185</v>
      </c>
      <c r="H1540" s="3">
        <f>E1540+SUMIF('BR DTG TRAYEMAN'!C:C,C1540,'BR DTG TRAYEMAN'!E:E)</f>
        <v>0</v>
      </c>
    </row>
    <row r="1541" spans="1:8" ht="15.75" customHeight="1">
      <c r="A1541" s="86" t="s">
        <v>4781</v>
      </c>
      <c r="B1541" s="86" t="s">
        <v>876</v>
      </c>
      <c r="C1541" s="86" t="s">
        <v>4781</v>
      </c>
      <c r="D1541" s="86" t="s">
        <v>1058</v>
      </c>
      <c r="E1541" s="87">
        <v>0</v>
      </c>
      <c r="F1541" s="86" t="s">
        <v>1185</v>
      </c>
      <c r="H1541" s="3">
        <f>E1541+SUMIF('BR DTG TRAYEMAN'!C:C,C1541,'BR DTG TRAYEMAN'!E:E)</f>
        <v>0</v>
      </c>
    </row>
    <row r="1542" spans="1:8" ht="15.75" customHeight="1">
      <c r="A1542" s="86" t="s">
        <v>4782</v>
      </c>
      <c r="B1542" s="86" t="s">
        <v>876</v>
      </c>
      <c r="C1542" s="86" t="s">
        <v>4782</v>
      </c>
      <c r="D1542" s="86" t="s">
        <v>1125</v>
      </c>
      <c r="E1542" s="87">
        <v>0</v>
      </c>
      <c r="F1542" s="86" t="s">
        <v>342</v>
      </c>
      <c r="H1542" s="3">
        <f>E1542+SUMIF('BR DTG TRAYEMAN'!C:C,C1542,'BR DTG TRAYEMAN'!E:E)</f>
        <v>0</v>
      </c>
    </row>
    <row r="1543" spans="1:8" ht="15.75" customHeight="1">
      <c r="A1543" s="86" t="s">
        <v>4783</v>
      </c>
      <c r="B1543" s="86" t="s">
        <v>876</v>
      </c>
      <c r="C1543" s="86" t="s">
        <v>4783</v>
      </c>
      <c r="D1543" s="86" t="s">
        <v>4784</v>
      </c>
      <c r="E1543" s="87">
        <v>0</v>
      </c>
      <c r="F1543" s="86" t="s">
        <v>1185</v>
      </c>
      <c r="H1543" s="3">
        <f>E1543+SUMIF('BR DTG TRAYEMAN'!C:C,C1543,'BR DTG TRAYEMAN'!E:E)</f>
        <v>0</v>
      </c>
    </row>
    <row r="1544" spans="1:8" ht="15.75" customHeight="1">
      <c r="A1544" s="86" t="s">
        <v>4785</v>
      </c>
      <c r="B1544" s="86" t="s">
        <v>876</v>
      </c>
      <c r="C1544" s="86" t="s">
        <v>4785</v>
      </c>
      <c r="D1544" s="86" t="s">
        <v>4786</v>
      </c>
      <c r="E1544" s="87">
        <v>0</v>
      </c>
      <c r="F1544" s="86" t="s">
        <v>1185</v>
      </c>
      <c r="H1544" s="3">
        <f>E1544+SUMIF('BR DTG TRAYEMAN'!C:C,C1544,'BR DTG TRAYEMAN'!E:E)</f>
        <v>0</v>
      </c>
    </row>
    <row r="1545" spans="1:8" ht="15.75" customHeight="1">
      <c r="A1545" s="86" t="s">
        <v>9303</v>
      </c>
      <c r="B1545" s="86" t="s">
        <v>898</v>
      </c>
      <c r="C1545" s="86" t="s">
        <v>9303</v>
      </c>
      <c r="D1545" s="86" t="s">
        <v>9304</v>
      </c>
      <c r="E1545" s="87">
        <v>0</v>
      </c>
      <c r="F1545" s="86" t="s">
        <v>1185</v>
      </c>
      <c r="H1545" s="3">
        <f>E1545+SUMIF('BR DTG TRAYEMAN'!C:C,C1545,'BR DTG TRAYEMAN'!E:E)</f>
        <v>0</v>
      </c>
    </row>
    <row r="1546" spans="1:8" ht="15.75" customHeight="1">
      <c r="A1546" s="86" t="s">
        <v>9305</v>
      </c>
      <c r="B1546" s="86" t="s">
        <v>876</v>
      </c>
      <c r="C1546" s="86" t="s">
        <v>9305</v>
      </c>
      <c r="D1546" s="86" t="s">
        <v>9306</v>
      </c>
      <c r="E1546" s="87">
        <v>0</v>
      </c>
      <c r="F1546" s="86" t="s">
        <v>1185</v>
      </c>
      <c r="H1546" s="3">
        <f>E1546+SUMIF('BR DTG TRAYEMAN'!C:C,C1546,'BR DTG TRAYEMAN'!E:E)</f>
        <v>0</v>
      </c>
    </row>
    <row r="1547" spans="1:8" ht="15.75" customHeight="1">
      <c r="A1547" s="86" t="s">
        <v>346</v>
      </c>
      <c r="B1547" s="86" t="s">
        <v>898</v>
      </c>
      <c r="C1547" s="86" t="s">
        <v>346</v>
      </c>
      <c r="D1547" s="86" t="s">
        <v>1128</v>
      </c>
      <c r="E1547" s="87">
        <v>6</v>
      </c>
      <c r="F1547" s="86" t="s">
        <v>346</v>
      </c>
      <c r="H1547" s="3">
        <f>E1547+SUMIF('BR DTG TRAYEMAN'!C:C,C1547,'BR DTG TRAYEMAN'!E:E)</f>
        <v>6</v>
      </c>
    </row>
    <row r="1548" spans="1:8" ht="15.75" customHeight="1">
      <c r="A1548" s="86" t="s">
        <v>9307</v>
      </c>
      <c r="B1548" s="86" t="s">
        <v>898</v>
      </c>
      <c r="C1548" s="86" t="s">
        <v>9307</v>
      </c>
      <c r="D1548" s="86" t="s">
        <v>9308</v>
      </c>
      <c r="E1548" s="87">
        <v>0</v>
      </c>
      <c r="F1548" s="86" t="s">
        <v>1185</v>
      </c>
      <c r="H1548" s="3">
        <f>E1548+SUMIF('BR DTG TRAYEMAN'!C:C,C1548,'BR DTG TRAYEMAN'!E:E)</f>
        <v>0</v>
      </c>
    </row>
    <row r="1549" spans="1:8" ht="15.75" customHeight="1">
      <c r="A1549" s="86" t="s">
        <v>1444</v>
      </c>
      <c r="B1549" s="86" t="s">
        <v>898</v>
      </c>
      <c r="C1549" s="86" t="s">
        <v>1444</v>
      </c>
      <c r="D1549" s="86" t="s">
        <v>1445</v>
      </c>
      <c r="E1549" s="87">
        <v>0</v>
      </c>
      <c r="F1549" s="86" t="s">
        <v>346</v>
      </c>
      <c r="H1549" s="3">
        <f>E1549+SUMIF('BR DTG TRAYEMAN'!C:C,C1549,'BR DTG TRAYEMAN'!E:E)</f>
        <v>0</v>
      </c>
    </row>
    <row r="1550" spans="1:8" ht="15.75" customHeight="1">
      <c r="A1550" s="86" t="s">
        <v>4793</v>
      </c>
      <c r="B1550" s="86" t="s">
        <v>876</v>
      </c>
      <c r="C1550" s="86" t="s">
        <v>4793</v>
      </c>
      <c r="D1550" s="86" t="s">
        <v>4794</v>
      </c>
      <c r="E1550" s="87">
        <v>0</v>
      </c>
      <c r="F1550" s="86" t="s">
        <v>1185</v>
      </c>
      <c r="H1550" s="3">
        <f>E1550+SUMIF('BR DTG TRAYEMAN'!C:C,C1550,'BR DTG TRAYEMAN'!E:E)</f>
        <v>0</v>
      </c>
    </row>
    <row r="1551" spans="1:8" ht="15.75" customHeight="1">
      <c r="A1551" s="86" t="s">
        <v>4795</v>
      </c>
      <c r="B1551" s="86" t="s">
        <v>876</v>
      </c>
      <c r="C1551" s="86" t="s">
        <v>4795</v>
      </c>
      <c r="D1551" s="86" t="s">
        <v>4796</v>
      </c>
      <c r="E1551" s="87">
        <v>0</v>
      </c>
      <c r="F1551" s="86" t="s">
        <v>1185</v>
      </c>
      <c r="H1551" s="3">
        <f>E1551+SUMIF('BR DTG TRAYEMAN'!C:C,C1551,'BR DTG TRAYEMAN'!E:E)</f>
        <v>0</v>
      </c>
    </row>
    <row r="1552" spans="1:8" ht="15.75" customHeight="1">
      <c r="A1552" s="86" t="s">
        <v>9309</v>
      </c>
      <c r="B1552" s="86" t="s">
        <v>876</v>
      </c>
      <c r="C1552" s="86" t="s">
        <v>9309</v>
      </c>
      <c r="D1552" s="86" t="s">
        <v>9310</v>
      </c>
      <c r="E1552" s="87">
        <v>0</v>
      </c>
      <c r="F1552" s="86" t="s">
        <v>1185</v>
      </c>
      <c r="H1552" s="3">
        <f>E1552+SUMIF('BR DTG TRAYEMAN'!C:C,C1552,'BR DTG TRAYEMAN'!E:E)</f>
        <v>0</v>
      </c>
    </row>
    <row r="1553" spans="1:8" ht="15.75" customHeight="1">
      <c r="A1553" s="86" t="s">
        <v>1446</v>
      </c>
      <c r="B1553" s="86" t="s">
        <v>898</v>
      </c>
      <c r="C1553" s="86" t="s">
        <v>1446</v>
      </c>
      <c r="D1553" s="86" t="s">
        <v>1447</v>
      </c>
      <c r="E1553" s="87">
        <v>1</v>
      </c>
      <c r="F1553" s="86" t="s">
        <v>1185</v>
      </c>
      <c r="H1553" s="3">
        <f>E1553+SUMIF('BR DTG TRAYEMAN'!C:C,C1553,'BR DTG TRAYEMAN'!E:E)</f>
        <v>1</v>
      </c>
    </row>
    <row r="1554" spans="1:8" ht="15.75" customHeight="1">
      <c r="A1554" s="86" t="s">
        <v>2193</v>
      </c>
      <c r="B1554" s="86" t="s">
        <v>898</v>
      </c>
      <c r="C1554" s="86" t="s">
        <v>2193</v>
      </c>
      <c r="D1554" s="86" t="s">
        <v>2194</v>
      </c>
      <c r="E1554" s="87">
        <v>0</v>
      </c>
      <c r="F1554" s="86" t="s">
        <v>1185</v>
      </c>
      <c r="H1554" s="3">
        <f>E1554+SUMIF('BR DTG TRAYEMAN'!C:C,C1554,'BR DTG TRAYEMAN'!E:E)</f>
        <v>0</v>
      </c>
    </row>
    <row r="1555" spans="1:8" ht="15.75" customHeight="1">
      <c r="A1555" s="86" t="s">
        <v>347</v>
      </c>
      <c r="B1555" s="86" t="s">
        <v>898</v>
      </c>
      <c r="C1555" s="86" t="s">
        <v>347</v>
      </c>
      <c r="D1555" s="86" t="s">
        <v>1129</v>
      </c>
      <c r="E1555" s="87">
        <v>1</v>
      </c>
      <c r="F1555" s="86" t="s">
        <v>1185</v>
      </c>
      <c r="H1555" s="3">
        <f>E1555+SUMIF('BR DTG TRAYEMAN'!C:C,C1555,'BR DTG TRAYEMAN'!E:E)</f>
        <v>1</v>
      </c>
    </row>
    <row r="1556" spans="1:8" ht="15.75" customHeight="1">
      <c r="A1556" s="86" t="s">
        <v>348</v>
      </c>
      <c r="B1556" s="86" t="s">
        <v>898</v>
      </c>
      <c r="C1556" s="86" t="s">
        <v>348</v>
      </c>
      <c r="D1556" s="86" t="s">
        <v>1130</v>
      </c>
      <c r="E1556" s="87">
        <v>0</v>
      </c>
      <c r="F1556" s="86" t="s">
        <v>1185</v>
      </c>
      <c r="H1556" s="3">
        <f>E1556+SUMIF('BR DTG TRAYEMAN'!C:C,C1556,'BR DTG TRAYEMAN'!E:E)</f>
        <v>0</v>
      </c>
    </row>
    <row r="1557" spans="1:8" ht="15.75" customHeight="1">
      <c r="A1557" s="86" t="s">
        <v>349</v>
      </c>
      <c r="B1557" s="86" t="s">
        <v>898</v>
      </c>
      <c r="C1557" s="86" t="s">
        <v>349</v>
      </c>
      <c r="D1557" s="86" t="s">
        <v>1131</v>
      </c>
      <c r="E1557" s="87">
        <v>0</v>
      </c>
      <c r="F1557" s="86" t="s">
        <v>1185</v>
      </c>
      <c r="H1557" s="3">
        <f>E1557+SUMIF('BR DTG TRAYEMAN'!C:C,C1557,'BR DTG TRAYEMAN'!E:E)</f>
        <v>0</v>
      </c>
    </row>
    <row r="1558" spans="1:8" ht="15.75" customHeight="1">
      <c r="A1558" s="86" t="s">
        <v>350</v>
      </c>
      <c r="B1558" s="86" t="s">
        <v>898</v>
      </c>
      <c r="C1558" s="86" t="s">
        <v>350</v>
      </c>
      <c r="D1558" s="86" t="s">
        <v>1132</v>
      </c>
      <c r="E1558" s="87">
        <v>0</v>
      </c>
      <c r="F1558" s="86" t="s">
        <v>1185</v>
      </c>
      <c r="H1558" s="3">
        <f>E1558+SUMIF('BR DTG TRAYEMAN'!C:C,C1558,'BR DTG TRAYEMAN'!E:E)</f>
        <v>0</v>
      </c>
    </row>
    <row r="1559" spans="1:8" ht="15.75" customHeight="1">
      <c r="A1559" s="86" t="s">
        <v>515</v>
      </c>
      <c r="B1559" s="86" t="s">
        <v>898</v>
      </c>
      <c r="C1559" s="86" t="s">
        <v>515</v>
      </c>
      <c r="D1559" s="86" t="s">
        <v>9311</v>
      </c>
      <c r="E1559" s="87">
        <v>0</v>
      </c>
      <c r="F1559" s="86" t="s">
        <v>1185</v>
      </c>
      <c r="H1559" s="3">
        <f>E1559+SUMIF('BR DTG TRAYEMAN'!C:C,C1559,'BR DTG TRAYEMAN'!E:E)</f>
        <v>0</v>
      </c>
    </row>
    <row r="1560" spans="1:8" ht="15.75" customHeight="1">
      <c r="A1560" s="86" t="s">
        <v>4799</v>
      </c>
      <c r="B1560" s="86" t="s">
        <v>876</v>
      </c>
      <c r="C1560" s="86" t="s">
        <v>4799</v>
      </c>
      <c r="D1560" s="86" t="s">
        <v>4800</v>
      </c>
      <c r="E1560" s="87">
        <v>0</v>
      </c>
      <c r="F1560" s="86" t="s">
        <v>1185</v>
      </c>
      <c r="H1560" s="3">
        <f>E1560+SUMIF('BR DTG TRAYEMAN'!C:C,C1560,'BR DTG TRAYEMAN'!E:E)</f>
        <v>0</v>
      </c>
    </row>
    <row r="1561" spans="1:8" ht="15.75" customHeight="1">
      <c r="A1561" s="86" t="s">
        <v>602</v>
      </c>
      <c r="B1561" s="86" t="s">
        <v>876</v>
      </c>
      <c r="C1561" s="86" t="s">
        <v>602</v>
      </c>
      <c r="D1561" s="86" t="s">
        <v>839</v>
      </c>
      <c r="E1561" s="87">
        <v>0</v>
      </c>
      <c r="F1561" s="86" t="s">
        <v>1185</v>
      </c>
      <c r="H1561" s="3">
        <f>E1561+SUMIF('BR DTG TRAYEMAN'!C:C,C1561,'BR DTG TRAYEMAN'!E:E)</f>
        <v>0</v>
      </c>
    </row>
    <row r="1562" spans="1:8" ht="15.75" customHeight="1">
      <c r="A1562" s="86" t="s">
        <v>351</v>
      </c>
      <c r="B1562" s="86" t="s">
        <v>898</v>
      </c>
      <c r="C1562" s="86" t="s">
        <v>351</v>
      </c>
      <c r="D1562" s="86" t="s">
        <v>1134</v>
      </c>
      <c r="E1562" s="87">
        <v>0</v>
      </c>
      <c r="F1562" s="86" t="s">
        <v>1185</v>
      </c>
      <c r="H1562" s="3">
        <f>E1562+SUMIF('BR DTG TRAYEMAN'!C:C,C1562,'BR DTG TRAYEMAN'!E:E)</f>
        <v>0</v>
      </c>
    </row>
    <row r="1563" spans="1:8" ht="15.75" customHeight="1">
      <c r="A1563" s="86" t="s">
        <v>1639</v>
      </c>
      <c r="B1563" s="86" t="s">
        <v>898</v>
      </c>
      <c r="C1563" s="86" t="s">
        <v>1639</v>
      </c>
      <c r="D1563" s="86" t="s">
        <v>1705</v>
      </c>
      <c r="E1563" s="87">
        <v>0</v>
      </c>
      <c r="F1563" s="86" t="s">
        <v>1185</v>
      </c>
      <c r="H1563" s="3">
        <f>E1563+SUMIF('BR DTG TRAYEMAN'!C:C,C1563,'BR DTG TRAYEMAN'!E:E)</f>
        <v>0</v>
      </c>
    </row>
    <row r="1564" spans="1:8" ht="15.75" customHeight="1">
      <c r="A1564" s="86" t="s">
        <v>1850</v>
      </c>
      <c r="B1564" s="86" t="s">
        <v>876</v>
      </c>
      <c r="C1564" s="86" t="s">
        <v>1850</v>
      </c>
      <c r="D1564" s="86" t="s">
        <v>1851</v>
      </c>
      <c r="E1564" s="87">
        <v>0</v>
      </c>
      <c r="F1564" s="86" t="s">
        <v>1185</v>
      </c>
      <c r="H1564" s="3">
        <f>E1564+SUMIF('BR DTG TRAYEMAN'!C:C,C1564,'BR DTG TRAYEMAN'!E:E)</f>
        <v>0</v>
      </c>
    </row>
    <row r="1565" spans="1:8" ht="15.75" customHeight="1">
      <c r="A1565" s="86" t="s">
        <v>1852</v>
      </c>
      <c r="B1565" s="86" t="s">
        <v>1185</v>
      </c>
      <c r="C1565" s="86" t="s">
        <v>1852</v>
      </c>
      <c r="D1565" s="86" t="s">
        <v>2195</v>
      </c>
      <c r="E1565" s="87">
        <v>0</v>
      </c>
      <c r="F1565" s="86" t="s">
        <v>1185</v>
      </c>
      <c r="H1565" s="3">
        <f>E1565+SUMIF('BR DTG TRAYEMAN'!C:C,C1565,'BR DTG TRAYEMAN'!E:E)</f>
        <v>0</v>
      </c>
    </row>
    <row r="1566" spans="1:8" ht="15.75" customHeight="1">
      <c r="A1566" s="86" t="s">
        <v>2196</v>
      </c>
      <c r="B1566" s="86" t="s">
        <v>876</v>
      </c>
      <c r="C1566" s="86" t="s">
        <v>2196</v>
      </c>
      <c r="D1566" s="86" t="s">
        <v>2197</v>
      </c>
      <c r="E1566" s="87">
        <v>0</v>
      </c>
      <c r="F1566" s="86" t="s">
        <v>1185</v>
      </c>
      <c r="H1566" s="3">
        <f>E1566+SUMIF('BR DTG TRAYEMAN'!C:C,C1566,'BR DTG TRAYEMAN'!E:E)</f>
        <v>0</v>
      </c>
    </row>
    <row r="1567" spans="1:8" ht="15.75" customHeight="1">
      <c r="A1567" s="86" t="s">
        <v>9312</v>
      </c>
      <c r="B1567" s="86" t="s">
        <v>876</v>
      </c>
      <c r="C1567" s="86" t="s">
        <v>9312</v>
      </c>
      <c r="D1567" s="86" t="s">
        <v>9313</v>
      </c>
      <c r="E1567" s="87">
        <v>0</v>
      </c>
      <c r="F1567" s="86" t="s">
        <v>1185</v>
      </c>
      <c r="H1567" s="3">
        <f>E1567+SUMIF('BR DTG TRAYEMAN'!C:C,C1567,'BR DTG TRAYEMAN'!E:E)</f>
        <v>0</v>
      </c>
    </row>
    <row r="1568" spans="1:8" ht="15.75" customHeight="1">
      <c r="A1568" s="86" t="s">
        <v>4806</v>
      </c>
      <c r="B1568" s="86" t="s">
        <v>876</v>
      </c>
      <c r="C1568" s="86" t="s">
        <v>4806</v>
      </c>
      <c r="D1568" s="86" t="s">
        <v>4807</v>
      </c>
      <c r="E1568" s="87">
        <v>0</v>
      </c>
      <c r="F1568" s="86" t="s">
        <v>1185</v>
      </c>
      <c r="H1568" s="3">
        <f>E1568+SUMIF('BR DTG TRAYEMAN'!C:C,C1568,'BR DTG TRAYEMAN'!E:E)</f>
        <v>0</v>
      </c>
    </row>
    <row r="1569" spans="1:8" ht="15.75" customHeight="1">
      <c r="A1569" s="86" t="s">
        <v>1856</v>
      </c>
      <c r="B1569" s="86" t="s">
        <v>876</v>
      </c>
      <c r="C1569" s="86" t="s">
        <v>1856</v>
      </c>
      <c r="D1569" s="86" t="s">
        <v>1857</v>
      </c>
      <c r="E1569" s="87">
        <v>0</v>
      </c>
      <c r="F1569" s="86" t="s">
        <v>1185</v>
      </c>
      <c r="H1569" s="3">
        <f>E1569+SUMIF('BR DTG TRAYEMAN'!C:C,C1569,'BR DTG TRAYEMAN'!E:E)</f>
        <v>0</v>
      </c>
    </row>
    <row r="1570" spans="1:8" ht="15.75" customHeight="1">
      <c r="A1570" s="86" t="s">
        <v>9314</v>
      </c>
      <c r="B1570" s="86" t="s">
        <v>876</v>
      </c>
      <c r="C1570" s="86" t="s">
        <v>9314</v>
      </c>
      <c r="D1570" s="86" t="s">
        <v>9315</v>
      </c>
      <c r="E1570" s="87">
        <v>0</v>
      </c>
      <c r="F1570" s="86" t="s">
        <v>1185</v>
      </c>
      <c r="H1570" s="3">
        <f>E1570+SUMIF('BR DTG TRAYEMAN'!C:C,C1570,'BR DTG TRAYEMAN'!E:E)</f>
        <v>0</v>
      </c>
    </row>
    <row r="1571" spans="1:8" ht="15.75" customHeight="1">
      <c r="A1571" s="86" t="s">
        <v>4808</v>
      </c>
      <c r="B1571" s="86" t="s">
        <v>876</v>
      </c>
      <c r="C1571" s="86" t="s">
        <v>4808</v>
      </c>
      <c r="D1571" s="86" t="s">
        <v>4809</v>
      </c>
      <c r="E1571" s="87">
        <v>0</v>
      </c>
      <c r="F1571" s="86" t="s">
        <v>1185</v>
      </c>
      <c r="H1571" s="3">
        <f>E1571+SUMIF('BR DTG TRAYEMAN'!C:C,C1571,'BR DTG TRAYEMAN'!E:E)</f>
        <v>0</v>
      </c>
    </row>
    <row r="1572" spans="1:8" ht="15.75" customHeight="1">
      <c r="A1572" s="86" t="s">
        <v>4810</v>
      </c>
      <c r="B1572" s="86" t="s">
        <v>876</v>
      </c>
      <c r="C1572" s="86" t="s">
        <v>4810</v>
      </c>
      <c r="D1572" s="86" t="s">
        <v>4811</v>
      </c>
      <c r="E1572" s="87">
        <v>0</v>
      </c>
      <c r="F1572" s="86" t="s">
        <v>1185</v>
      </c>
      <c r="H1572" s="3">
        <f>E1572+SUMIF('BR DTG TRAYEMAN'!C:C,C1572,'BR DTG TRAYEMAN'!E:E)</f>
        <v>0</v>
      </c>
    </row>
    <row r="1573" spans="1:8" ht="15.75" customHeight="1">
      <c r="A1573" s="86" t="s">
        <v>1858</v>
      </c>
      <c r="B1573" s="86" t="s">
        <v>876</v>
      </c>
      <c r="C1573" s="86" t="s">
        <v>1858</v>
      </c>
      <c r="D1573" s="86" t="s">
        <v>1859</v>
      </c>
      <c r="E1573" s="87">
        <v>0</v>
      </c>
      <c r="F1573" s="86" t="s">
        <v>1185</v>
      </c>
      <c r="H1573" s="3">
        <f>E1573+SUMIF('BR DTG TRAYEMAN'!C:C,C1573,'BR DTG TRAYEMAN'!E:E)</f>
        <v>0</v>
      </c>
    </row>
    <row r="1574" spans="1:8" ht="15.75" customHeight="1">
      <c r="A1574" s="86" t="s">
        <v>4812</v>
      </c>
      <c r="B1574" s="86" t="s">
        <v>876</v>
      </c>
      <c r="C1574" s="86" t="s">
        <v>4812</v>
      </c>
      <c r="D1574" s="86" t="s">
        <v>4813</v>
      </c>
      <c r="E1574" s="87">
        <v>0</v>
      </c>
      <c r="F1574" s="86" t="s">
        <v>1185</v>
      </c>
      <c r="H1574" s="3">
        <f>E1574+SUMIF('BR DTG TRAYEMAN'!C:C,C1574,'BR DTG TRAYEMAN'!E:E)</f>
        <v>0</v>
      </c>
    </row>
    <row r="1575" spans="1:8" ht="15.75" customHeight="1">
      <c r="A1575" s="86" t="s">
        <v>9316</v>
      </c>
      <c r="B1575" s="86" t="s">
        <v>876</v>
      </c>
      <c r="C1575" s="86" t="s">
        <v>9316</v>
      </c>
      <c r="D1575" s="86" t="s">
        <v>3187</v>
      </c>
      <c r="E1575" s="87">
        <v>0</v>
      </c>
      <c r="F1575" s="86" t="s">
        <v>1185</v>
      </c>
      <c r="H1575" s="3">
        <f>E1575+SUMIF('BR DTG TRAYEMAN'!C:C,C1575,'BR DTG TRAYEMAN'!E:E)</f>
        <v>0</v>
      </c>
    </row>
    <row r="1576" spans="1:8" ht="15.75" customHeight="1">
      <c r="A1576" s="86" t="s">
        <v>9317</v>
      </c>
      <c r="B1576" s="86" t="s">
        <v>881</v>
      </c>
      <c r="C1576" s="86" t="s">
        <v>9317</v>
      </c>
      <c r="D1576" s="86" t="s">
        <v>4815</v>
      </c>
      <c r="E1576" s="87">
        <v>0</v>
      </c>
      <c r="F1576" s="86" t="s">
        <v>1185</v>
      </c>
      <c r="H1576" s="3">
        <f>E1576+SUMIF('BR DTG TRAYEMAN'!C:C,C1576,'BR DTG TRAYEMAN'!E:E)</f>
        <v>0</v>
      </c>
    </row>
    <row r="1577" spans="1:8" ht="15.75" customHeight="1">
      <c r="A1577" s="86" t="s">
        <v>4814</v>
      </c>
      <c r="B1577" s="86" t="s">
        <v>881</v>
      </c>
      <c r="C1577" s="86" t="s">
        <v>4814</v>
      </c>
      <c r="D1577" s="86" t="s">
        <v>4815</v>
      </c>
      <c r="E1577" s="87">
        <v>0</v>
      </c>
      <c r="F1577" s="86" t="s">
        <v>1185</v>
      </c>
      <c r="H1577" s="3">
        <f>E1577+SUMIF('BR DTG TRAYEMAN'!C:C,C1577,'BR DTG TRAYEMAN'!E:E)</f>
        <v>0</v>
      </c>
    </row>
    <row r="1578" spans="1:8" ht="15.75" customHeight="1">
      <c r="A1578" s="86" t="s">
        <v>4821</v>
      </c>
      <c r="B1578" s="86" t="s">
        <v>876</v>
      </c>
      <c r="C1578" s="86" t="s">
        <v>4821</v>
      </c>
      <c r="D1578" s="86" t="s">
        <v>3187</v>
      </c>
      <c r="E1578" s="87">
        <v>0</v>
      </c>
      <c r="F1578" s="86" t="s">
        <v>1185</v>
      </c>
      <c r="H1578" s="3">
        <f>E1578+SUMIF('BR DTG TRAYEMAN'!C:C,C1578,'BR DTG TRAYEMAN'!E:E)</f>
        <v>0</v>
      </c>
    </row>
    <row r="1579" spans="1:8" ht="15.75" customHeight="1">
      <c r="A1579" s="86" t="s">
        <v>9318</v>
      </c>
      <c r="B1579" s="86" t="s">
        <v>876</v>
      </c>
      <c r="C1579" s="86" t="s">
        <v>9318</v>
      </c>
      <c r="D1579" s="86" t="s">
        <v>9319</v>
      </c>
      <c r="E1579" s="87">
        <v>0</v>
      </c>
      <c r="F1579" s="86" t="s">
        <v>1185</v>
      </c>
      <c r="H1579" s="3">
        <f>E1579+SUMIF('BR DTG TRAYEMAN'!C:C,C1579,'BR DTG TRAYEMAN'!E:E)</f>
        <v>0</v>
      </c>
    </row>
    <row r="1580" spans="1:8" ht="15.75" customHeight="1">
      <c r="A1580" s="86" t="s">
        <v>4822</v>
      </c>
      <c r="B1580" s="86" t="s">
        <v>876</v>
      </c>
      <c r="C1580" s="86" t="s">
        <v>4822</v>
      </c>
      <c r="D1580" s="86" t="s">
        <v>4823</v>
      </c>
      <c r="E1580" s="87">
        <v>0</v>
      </c>
      <c r="F1580" s="86" t="s">
        <v>1185</v>
      </c>
      <c r="H1580" s="3">
        <f>E1580+SUMIF('BR DTG TRAYEMAN'!C:C,C1580,'BR DTG TRAYEMAN'!E:E)</f>
        <v>0</v>
      </c>
    </row>
    <row r="1581" spans="1:8" ht="15.75" customHeight="1">
      <c r="A1581" s="86" t="s">
        <v>4824</v>
      </c>
      <c r="B1581" s="86" t="s">
        <v>876</v>
      </c>
      <c r="C1581" s="86" t="s">
        <v>4824</v>
      </c>
      <c r="D1581" s="86" t="s">
        <v>4823</v>
      </c>
      <c r="E1581" s="87">
        <v>0</v>
      </c>
      <c r="F1581" s="86" t="s">
        <v>1185</v>
      </c>
      <c r="H1581" s="3">
        <f>E1581+SUMIF('BR DTG TRAYEMAN'!C:C,C1581,'BR DTG TRAYEMAN'!E:E)</f>
        <v>0</v>
      </c>
    </row>
    <row r="1582" spans="1:8" ht="15.75" customHeight="1">
      <c r="A1582" s="86" t="s">
        <v>4825</v>
      </c>
      <c r="B1582" s="86" t="s">
        <v>876</v>
      </c>
      <c r="C1582" s="86" t="s">
        <v>4825</v>
      </c>
      <c r="D1582" s="86" t="s">
        <v>4826</v>
      </c>
      <c r="E1582" s="87">
        <v>0</v>
      </c>
      <c r="F1582" s="86" t="s">
        <v>1185</v>
      </c>
      <c r="H1582" s="3">
        <f>E1582+SUMIF('BR DTG TRAYEMAN'!C:C,C1582,'BR DTG TRAYEMAN'!E:E)</f>
        <v>0</v>
      </c>
    </row>
    <row r="1583" spans="1:8" ht="15.75" customHeight="1">
      <c r="A1583" s="86" t="s">
        <v>352</v>
      </c>
      <c r="B1583" s="86" t="s">
        <v>881</v>
      </c>
      <c r="C1583" s="86" t="s">
        <v>352</v>
      </c>
      <c r="D1583" s="86" t="s">
        <v>1135</v>
      </c>
      <c r="E1583" s="87">
        <v>0</v>
      </c>
      <c r="F1583" s="86" t="s">
        <v>1185</v>
      </c>
      <c r="H1583" s="3">
        <f>E1583+SUMIF('BR DTG TRAYEMAN'!C:C,C1583,'BR DTG TRAYEMAN'!E:E)</f>
        <v>0</v>
      </c>
    </row>
    <row r="1584" spans="1:8" ht="15.75" customHeight="1">
      <c r="A1584" s="86" t="s">
        <v>1860</v>
      </c>
      <c r="B1584" s="86" t="s">
        <v>881</v>
      </c>
      <c r="C1584" s="86" t="s">
        <v>1860</v>
      </c>
      <c r="D1584" s="86" t="s">
        <v>1135</v>
      </c>
      <c r="E1584" s="87">
        <v>0</v>
      </c>
      <c r="F1584" s="86" t="s">
        <v>1185</v>
      </c>
      <c r="H1584" s="3">
        <f>E1584+SUMIF('BR DTG TRAYEMAN'!C:C,C1584,'BR DTG TRAYEMAN'!E:E)</f>
        <v>0</v>
      </c>
    </row>
    <row r="1585" spans="1:8" ht="15.75" customHeight="1">
      <c r="A1585" s="86" t="s">
        <v>1448</v>
      </c>
      <c r="B1585" s="86" t="s">
        <v>881</v>
      </c>
      <c r="C1585" s="86" t="s">
        <v>1448</v>
      </c>
      <c r="D1585" s="86" t="s">
        <v>2198</v>
      </c>
      <c r="E1585" s="87">
        <v>0</v>
      </c>
      <c r="F1585" s="86" t="s">
        <v>1185</v>
      </c>
      <c r="H1585" s="3">
        <f>E1585+SUMIF('BR DTG TRAYEMAN'!C:C,C1585,'BR DTG TRAYEMAN'!E:E)</f>
        <v>0</v>
      </c>
    </row>
    <row r="1586" spans="1:8" ht="15.75" customHeight="1">
      <c r="A1586" s="86" t="s">
        <v>9320</v>
      </c>
      <c r="B1586" s="86" t="s">
        <v>876</v>
      </c>
      <c r="C1586" s="86" t="s">
        <v>9320</v>
      </c>
      <c r="D1586" s="86" t="s">
        <v>9321</v>
      </c>
      <c r="E1586" s="87">
        <v>0</v>
      </c>
      <c r="F1586" s="86" t="s">
        <v>1185</v>
      </c>
      <c r="H1586" s="3">
        <f>E1586+SUMIF('BR DTG TRAYEMAN'!C:C,C1586,'BR DTG TRAYEMAN'!E:E)</f>
        <v>0</v>
      </c>
    </row>
    <row r="1587" spans="1:8" ht="15.75" customHeight="1">
      <c r="A1587" s="86" t="s">
        <v>4830</v>
      </c>
      <c r="B1587" s="86" t="s">
        <v>876</v>
      </c>
      <c r="C1587" s="86" t="s">
        <v>4830</v>
      </c>
      <c r="D1587" s="86" t="s">
        <v>4831</v>
      </c>
      <c r="E1587" s="87">
        <v>0</v>
      </c>
      <c r="F1587" s="86" t="s">
        <v>1185</v>
      </c>
      <c r="H1587" s="3">
        <f>E1587+SUMIF('BR DTG TRAYEMAN'!C:C,C1587,'BR DTG TRAYEMAN'!E:E)</f>
        <v>0</v>
      </c>
    </row>
    <row r="1588" spans="1:8" ht="15.75" customHeight="1">
      <c r="A1588" s="86" t="s">
        <v>4832</v>
      </c>
      <c r="B1588" s="86" t="s">
        <v>876</v>
      </c>
      <c r="C1588" s="86" t="s">
        <v>4832</v>
      </c>
      <c r="D1588" s="86" t="s">
        <v>2200</v>
      </c>
      <c r="E1588" s="87">
        <v>0</v>
      </c>
      <c r="F1588" s="86" t="s">
        <v>1185</v>
      </c>
      <c r="H1588" s="3">
        <f>E1588+SUMIF('BR DTG TRAYEMAN'!C:C,C1588,'BR DTG TRAYEMAN'!E:E)</f>
        <v>0</v>
      </c>
    </row>
    <row r="1589" spans="1:8" ht="15.75" customHeight="1">
      <c r="A1589" s="86" t="s">
        <v>2199</v>
      </c>
      <c r="B1589" s="86" t="s">
        <v>876</v>
      </c>
      <c r="C1589" s="86" t="s">
        <v>2199</v>
      </c>
      <c r="D1589" s="86" t="s">
        <v>2200</v>
      </c>
      <c r="E1589" s="87">
        <v>0</v>
      </c>
      <c r="F1589" s="86" t="s">
        <v>1185</v>
      </c>
      <c r="H1589" s="3">
        <f>E1589+SUMIF('BR DTG TRAYEMAN'!C:C,C1589,'BR DTG TRAYEMAN'!E:E)</f>
        <v>0</v>
      </c>
    </row>
    <row r="1590" spans="1:8" ht="15.75" customHeight="1">
      <c r="A1590" s="86" t="s">
        <v>9322</v>
      </c>
      <c r="B1590" s="86" t="s">
        <v>876</v>
      </c>
      <c r="C1590" s="86" t="s">
        <v>9322</v>
      </c>
      <c r="D1590" s="86" t="s">
        <v>9323</v>
      </c>
      <c r="E1590" s="87">
        <v>0</v>
      </c>
      <c r="F1590" s="86" t="s">
        <v>1185</v>
      </c>
      <c r="H1590" s="3">
        <f>E1590+SUMIF('BR DTG TRAYEMAN'!C:C,C1590,'BR DTG TRAYEMAN'!E:E)</f>
        <v>0</v>
      </c>
    </row>
    <row r="1591" spans="1:8" ht="15.75" customHeight="1">
      <c r="A1591" s="86" t="s">
        <v>1137</v>
      </c>
      <c r="B1591" s="86" t="s">
        <v>881</v>
      </c>
      <c r="C1591" s="86" t="s">
        <v>1137</v>
      </c>
      <c r="D1591" s="86" t="s">
        <v>1136</v>
      </c>
      <c r="E1591" s="87">
        <v>0</v>
      </c>
      <c r="F1591" s="86" t="s">
        <v>1185</v>
      </c>
      <c r="H1591" s="3">
        <f>E1591+SUMIF('BR DTG TRAYEMAN'!C:C,C1591,'BR DTG TRAYEMAN'!E:E)</f>
        <v>0</v>
      </c>
    </row>
    <row r="1592" spans="1:8" ht="15.75" customHeight="1">
      <c r="A1592" s="86" t="s">
        <v>2201</v>
      </c>
      <c r="B1592" s="86" t="s">
        <v>876</v>
      </c>
      <c r="C1592" s="86" t="s">
        <v>2201</v>
      </c>
      <c r="D1592" s="86" t="s">
        <v>2202</v>
      </c>
      <c r="E1592" s="87">
        <v>0</v>
      </c>
      <c r="F1592" s="86" t="s">
        <v>1185</v>
      </c>
      <c r="H1592" s="3">
        <f>E1592+SUMIF('BR DTG TRAYEMAN'!C:C,C1592,'BR DTG TRAYEMAN'!E:E)</f>
        <v>0</v>
      </c>
    </row>
    <row r="1593" spans="1:8" ht="15.75" customHeight="1">
      <c r="A1593" s="86" t="s">
        <v>4835</v>
      </c>
      <c r="B1593" s="86" t="s">
        <v>876</v>
      </c>
      <c r="C1593" s="86" t="s">
        <v>4835</v>
      </c>
      <c r="D1593" s="86" t="s">
        <v>4836</v>
      </c>
      <c r="E1593" s="87">
        <v>0</v>
      </c>
      <c r="F1593" s="86" t="s">
        <v>1185</v>
      </c>
      <c r="H1593" s="3">
        <f>E1593+SUMIF('BR DTG TRAYEMAN'!C:C,C1593,'BR DTG TRAYEMAN'!E:E)</f>
        <v>0</v>
      </c>
    </row>
    <row r="1594" spans="1:8" ht="15.75" customHeight="1">
      <c r="A1594" s="86" t="s">
        <v>2203</v>
      </c>
      <c r="B1594" s="86" t="s">
        <v>1185</v>
      </c>
      <c r="C1594" s="86" t="s">
        <v>2203</v>
      </c>
      <c r="D1594" s="86" t="s">
        <v>2204</v>
      </c>
      <c r="E1594" s="87">
        <v>0</v>
      </c>
      <c r="F1594" s="86" t="s">
        <v>1185</v>
      </c>
      <c r="H1594" s="3">
        <f>E1594+SUMIF('BR DTG TRAYEMAN'!C:C,C1594,'BR DTG TRAYEMAN'!E:E)</f>
        <v>0</v>
      </c>
    </row>
    <row r="1595" spans="1:8" ht="15.75" customHeight="1">
      <c r="A1595" s="86" t="s">
        <v>9324</v>
      </c>
      <c r="B1595" s="86" t="s">
        <v>876</v>
      </c>
      <c r="C1595" s="86" t="s">
        <v>9324</v>
      </c>
      <c r="D1595" s="86" t="s">
        <v>9325</v>
      </c>
      <c r="E1595" s="87">
        <v>0</v>
      </c>
      <c r="F1595" s="86" t="s">
        <v>1185</v>
      </c>
      <c r="H1595" s="3">
        <f>E1595+SUMIF('BR DTG TRAYEMAN'!C:C,C1595,'BR DTG TRAYEMAN'!E:E)</f>
        <v>0</v>
      </c>
    </row>
    <row r="1596" spans="1:8" ht="15.75" customHeight="1">
      <c r="A1596" s="86" t="s">
        <v>4840</v>
      </c>
      <c r="B1596" s="86" t="s">
        <v>876</v>
      </c>
      <c r="C1596" s="86" t="s">
        <v>4840</v>
      </c>
      <c r="D1596" s="86" t="s">
        <v>4841</v>
      </c>
      <c r="E1596" s="87">
        <v>0</v>
      </c>
      <c r="F1596" s="86" t="s">
        <v>1185</v>
      </c>
      <c r="H1596" s="3">
        <f>E1596+SUMIF('BR DTG TRAYEMAN'!C:C,C1596,'BR DTG TRAYEMAN'!E:E)</f>
        <v>0</v>
      </c>
    </row>
    <row r="1597" spans="1:8" ht="15.75" customHeight="1">
      <c r="A1597" s="86" t="s">
        <v>699</v>
      </c>
      <c r="B1597" s="86" t="s">
        <v>876</v>
      </c>
      <c r="C1597" s="86" t="s">
        <v>699</v>
      </c>
      <c r="D1597" s="86" t="s">
        <v>700</v>
      </c>
      <c r="E1597" s="87">
        <v>0</v>
      </c>
      <c r="F1597" s="86" t="s">
        <v>1185</v>
      </c>
      <c r="H1597" s="3">
        <f>E1597+SUMIF('BR DTG TRAYEMAN'!C:C,C1597,'BR DTG TRAYEMAN'!E:E)</f>
        <v>0</v>
      </c>
    </row>
    <row r="1598" spans="1:8" ht="15.75" customHeight="1">
      <c r="A1598" s="86" t="s">
        <v>4844</v>
      </c>
      <c r="B1598" s="86" t="s">
        <v>876</v>
      </c>
      <c r="C1598" s="86" t="s">
        <v>4844</v>
      </c>
      <c r="D1598" s="86" t="s">
        <v>4845</v>
      </c>
      <c r="E1598" s="87">
        <v>0</v>
      </c>
      <c r="F1598" s="86" t="s">
        <v>1185</v>
      </c>
      <c r="H1598" s="3">
        <f>E1598+SUMIF('BR DTG TRAYEMAN'!C:C,C1598,'BR DTG TRAYEMAN'!E:E)</f>
        <v>0</v>
      </c>
    </row>
    <row r="1599" spans="1:8" ht="15.75" customHeight="1">
      <c r="A1599" s="86" t="s">
        <v>9326</v>
      </c>
      <c r="B1599" s="86" t="s">
        <v>876</v>
      </c>
      <c r="C1599" s="86" t="s">
        <v>9326</v>
      </c>
      <c r="D1599" s="86" t="s">
        <v>9327</v>
      </c>
      <c r="E1599" s="87">
        <v>0</v>
      </c>
      <c r="F1599" s="86" t="s">
        <v>1185</v>
      </c>
      <c r="H1599" s="3">
        <f>E1599+SUMIF('BR DTG TRAYEMAN'!C:C,C1599,'BR DTG TRAYEMAN'!E:E)</f>
        <v>0</v>
      </c>
    </row>
    <row r="1600" spans="1:8" ht="15.75" customHeight="1">
      <c r="A1600" s="86" t="s">
        <v>4848</v>
      </c>
      <c r="B1600" s="86" t="s">
        <v>876</v>
      </c>
      <c r="C1600" s="86" t="s">
        <v>4848</v>
      </c>
      <c r="D1600" s="86" t="s">
        <v>4849</v>
      </c>
      <c r="E1600" s="87">
        <v>0</v>
      </c>
      <c r="F1600" s="86" t="s">
        <v>1185</v>
      </c>
      <c r="H1600" s="3">
        <f>E1600+SUMIF('BR DTG TRAYEMAN'!C:C,C1600,'BR DTG TRAYEMAN'!E:E)</f>
        <v>0</v>
      </c>
    </row>
    <row r="1601" spans="1:8" ht="15.75" customHeight="1">
      <c r="A1601" s="86" t="s">
        <v>9328</v>
      </c>
      <c r="B1601" s="86" t="s">
        <v>876</v>
      </c>
      <c r="C1601" s="86" t="s">
        <v>9328</v>
      </c>
      <c r="D1601" s="86" t="s">
        <v>9329</v>
      </c>
      <c r="E1601" s="87">
        <v>0</v>
      </c>
      <c r="F1601" s="86" t="s">
        <v>1185</v>
      </c>
      <c r="H1601" s="3">
        <f>E1601+SUMIF('BR DTG TRAYEMAN'!C:C,C1601,'BR DTG TRAYEMAN'!E:E)</f>
        <v>0</v>
      </c>
    </row>
    <row r="1602" spans="1:8" ht="15.75" customHeight="1">
      <c r="A1602" s="86" t="s">
        <v>353</v>
      </c>
      <c r="B1602" s="86" t="s">
        <v>877</v>
      </c>
      <c r="C1602" s="86" t="s">
        <v>353</v>
      </c>
      <c r="D1602" s="86" t="s">
        <v>1138</v>
      </c>
      <c r="E1602" s="87">
        <v>0</v>
      </c>
      <c r="F1602" s="86" t="s">
        <v>1185</v>
      </c>
      <c r="H1602" s="3">
        <f>E1602+SUMIF('BR DTG TRAYEMAN'!C:C,C1602,'BR DTG TRAYEMAN'!E:E)</f>
        <v>0</v>
      </c>
    </row>
    <row r="1603" spans="1:8" ht="15.75" customHeight="1">
      <c r="A1603" s="86" t="s">
        <v>4852</v>
      </c>
      <c r="B1603" s="86" t="s">
        <v>876</v>
      </c>
      <c r="C1603" s="86" t="s">
        <v>4852</v>
      </c>
      <c r="D1603" s="86" t="s">
        <v>4853</v>
      </c>
      <c r="E1603" s="87">
        <v>0</v>
      </c>
      <c r="F1603" s="86" t="s">
        <v>1185</v>
      </c>
      <c r="H1603" s="3">
        <f>E1603+SUMIF('BR DTG TRAYEMAN'!C:C,C1603,'BR DTG TRAYEMAN'!E:E)</f>
        <v>0</v>
      </c>
    </row>
    <row r="1604" spans="1:8" ht="15.75" customHeight="1">
      <c r="A1604" s="86" t="s">
        <v>4854</v>
      </c>
      <c r="B1604" s="86" t="s">
        <v>876</v>
      </c>
      <c r="C1604" s="86" t="s">
        <v>4854</v>
      </c>
      <c r="D1604" s="86" t="s">
        <v>4855</v>
      </c>
      <c r="E1604" s="87">
        <v>0</v>
      </c>
      <c r="F1604" s="86" t="s">
        <v>1185</v>
      </c>
      <c r="H1604" s="3">
        <f>E1604+SUMIF('BR DTG TRAYEMAN'!C:C,C1604,'BR DTG TRAYEMAN'!E:E)</f>
        <v>0</v>
      </c>
    </row>
    <row r="1605" spans="1:8" ht="15.75" customHeight="1">
      <c r="A1605" s="86" t="s">
        <v>4856</v>
      </c>
      <c r="B1605" s="86" t="s">
        <v>876</v>
      </c>
      <c r="C1605" s="86" t="s">
        <v>4856</v>
      </c>
      <c r="D1605" s="86" t="s">
        <v>4857</v>
      </c>
      <c r="E1605" s="87">
        <v>0</v>
      </c>
      <c r="F1605" s="86" t="s">
        <v>1185</v>
      </c>
      <c r="H1605" s="3">
        <f>E1605+SUMIF('BR DTG TRAYEMAN'!C:C,C1605,'BR DTG TRAYEMAN'!E:E)</f>
        <v>0</v>
      </c>
    </row>
    <row r="1606" spans="1:8" ht="15.75" customHeight="1">
      <c r="A1606" s="86" t="s">
        <v>4858</v>
      </c>
      <c r="B1606" s="86" t="s">
        <v>876</v>
      </c>
      <c r="C1606" s="86" t="s">
        <v>4858</v>
      </c>
      <c r="D1606" s="86" t="s">
        <v>4859</v>
      </c>
      <c r="E1606" s="87">
        <v>0</v>
      </c>
      <c r="F1606" s="86" t="s">
        <v>1185</v>
      </c>
      <c r="H1606" s="3">
        <f>E1606+SUMIF('BR DTG TRAYEMAN'!C:C,C1606,'BR DTG TRAYEMAN'!E:E)</f>
        <v>0</v>
      </c>
    </row>
    <row r="1607" spans="1:8" ht="15.75" customHeight="1">
      <c r="A1607" s="86" t="s">
        <v>4860</v>
      </c>
      <c r="B1607" s="86" t="s">
        <v>876</v>
      </c>
      <c r="C1607" s="86" t="s">
        <v>4860</v>
      </c>
      <c r="D1607" s="86" t="s">
        <v>4861</v>
      </c>
      <c r="E1607" s="87">
        <v>0</v>
      </c>
      <c r="F1607" s="86" t="s">
        <v>1185</v>
      </c>
      <c r="H1607" s="3">
        <f>E1607+SUMIF('BR DTG TRAYEMAN'!C:C,C1607,'BR DTG TRAYEMAN'!E:E)</f>
        <v>0</v>
      </c>
    </row>
    <row r="1608" spans="1:8" ht="15.75" customHeight="1">
      <c r="A1608" s="86" t="s">
        <v>4862</v>
      </c>
      <c r="B1608" s="86" t="s">
        <v>876</v>
      </c>
      <c r="C1608" s="86" t="s">
        <v>4862</v>
      </c>
      <c r="D1608" s="86" t="s">
        <v>4863</v>
      </c>
      <c r="E1608" s="87">
        <v>0</v>
      </c>
      <c r="F1608" s="86" t="s">
        <v>1185</v>
      </c>
      <c r="H1608" s="3">
        <f>E1608+SUMIF('BR DTG TRAYEMAN'!C:C,C1608,'BR DTG TRAYEMAN'!E:E)</f>
        <v>0</v>
      </c>
    </row>
    <row r="1609" spans="1:8" ht="15.75" customHeight="1">
      <c r="A1609" s="86" t="s">
        <v>4864</v>
      </c>
      <c r="B1609" s="86" t="s">
        <v>876</v>
      </c>
      <c r="C1609" s="86" t="s">
        <v>4864</v>
      </c>
      <c r="D1609" s="86" t="s">
        <v>4865</v>
      </c>
      <c r="E1609" s="87">
        <v>0</v>
      </c>
      <c r="F1609" s="86" t="s">
        <v>1185</v>
      </c>
      <c r="H1609" s="3">
        <f>E1609+SUMIF('BR DTG TRAYEMAN'!C:C,C1609,'BR DTG TRAYEMAN'!E:E)</f>
        <v>0</v>
      </c>
    </row>
    <row r="1610" spans="1:8" ht="15.75" customHeight="1">
      <c r="A1610" s="86" t="s">
        <v>556</v>
      </c>
      <c r="B1610" s="86" t="s">
        <v>888</v>
      </c>
      <c r="C1610" s="86" t="s">
        <v>556</v>
      </c>
      <c r="D1610" s="86" t="s">
        <v>9330</v>
      </c>
      <c r="E1610" s="87">
        <v>0</v>
      </c>
      <c r="F1610" s="86" t="s">
        <v>1185</v>
      </c>
      <c r="H1610" s="3">
        <f>E1610+SUMIF('BR DTG TRAYEMAN'!C:C,C1610,'BR DTG TRAYEMAN'!E:E)</f>
        <v>0</v>
      </c>
    </row>
    <row r="1611" spans="1:8" ht="15.75" customHeight="1">
      <c r="A1611" s="86" t="s">
        <v>4866</v>
      </c>
      <c r="B1611" s="86" t="s">
        <v>876</v>
      </c>
      <c r="C1611" s="86" t="s">
        <v>4866</v>
      </c>
      <c r="D1611" s="86" t="s">
        <v>4867</v>
      </c>
      <c r="E1611" s="87">
        <v>0</v>
      </c>
      <c r="F1611" s="86" t="s">
        <v>1185</v>
      </c>
      <c r="H1611" s="3">
        <f>E1611+SUMIF('BR DTG TRAYEMAN'!C:C,C1611,'BR DTG TRAYEMAN'!E:E)</f>
        <v>0</v>
      </c>
    </row>
    <row r="1612" spans="1:8" ht="15.75" customHeight="1">
      <c r="A1612" s="86" t="s">
        <v>4868</v>
      </c>
      <c r="B1612" s="86" t="s">
        <v>876</v>
      </c>
      <c r="C1612" s="86" t="s">
        <v>4868</v>
      </c>
      <c r="D1612" s="86" t="s">
        <v>4869</v>
      </c>
      <c r="E1612" s="87">
        <v>0</v>
      </c>
      <c r="F1612" s="86" t="s">
        <v>1185</v>
      </c>
      <c r="H1612" s="3">
        <f>E1612+SUMIF('BR DTG TRAYEMAN'!C:C,C1612,'BR DTG TRAYEMAN'!E:E)</f>
        <v>0</v>
      </c>
    </row>
    <row r="1613" spans="1:8" ht="15.75" customHeight="1">
      <c r="A1613" s="86" t="s">
        <v>4870</v>
      </c>
      <c r="B1613" s="86" t="s">
        <v>876</v>
      </c>
      <c r="C1613" s="86" t="s">
        <v>4870</v>
      </c>
      <c r="D1613" s="86" t="s">
        <v>4871</v>
      </c>
      <c r="E1613" s="87">
        <v>0</v>
      </c>
      <c r="F1613" s="86" t="s">
        <v>1185</v>
      </c>
      <c r="H1613" s="3">
        <f>E1613+SUMIF('BR DTG TRAYEMAN'!C:C,C1613,'BR DTG TRAYEMAN'!E:E)</f>
        <v>0</v>
      </c>
    </row>
    <row r="1614" spans="1:8" ht="15.75" customHeight="1">
      <c r="A1614" s="86" t="s">
        <v>354</v>
      </c>
      <c r="B1614" s="86" t="s">
        <v>877</v>
      </c>
      <c r="C1614" s="86" t="s">
        <v>354</v>
      </c>
      <c r="D1614" s="86" t="s">
        <v>1139</v>
      </c>
      <c r="E1614" s="87">
        <v>1</v>
      </c>
      <c r="F1614" s="86" t="s">
        <v>1185</v>
      </c>
      <c r="H1614" s="3">
        <f>E1614+SUMIF('BR DTG TRAYEMAN'!C:C,C1614,'BR DTG TRAYEMAN'!E:E)</f>
        <v>1</v>
      </c>
    </row>
    <row r="1615" spans="1:8" ht="15.75" customHeight="1">
      <c r="A1615" s="86" t="s">
        <v>4872</v>
      </c>
      <c r="B1615" s="86" t="s">
        <v>876</v>
      </c>
      <c r="C1615" s="86" t="s">
        <v>4872</v>
      </c>
      <c r="D1615" s="86" t="s">
        <v>4873</v>
      </c>
      <c r="E1615" s="87">
        <v>0</v>
      </c>
      <c r="F1615" s="86" t="s">
        <v>1185</v>
      </c>
      <c r="H1615" s="3">
        <f>E1615+SUMIF('BR DTG TRAYEMAN'!C:C,C1615,'BR DTG TRAYEMAN'!E:E)</f>
        <v>0</v>
      </c>
    </row>
    <row r="1616" spans="1:8" ht="15.75" customHeight="1">
      <c r="A1616" s="86" t="s">
        <v>4874</v>
      </c>
      <c r="B1616" s="86" t="s">
        <v>876</v>
      </c>
      <c r="C1616" s="86" t="s">
        <v>4874</v>
      </c>
      <c r="D1616" s="86" t="s">
        <v>4875</v>
      </c>
      <c r="E1616" s="87">
        <v>0</v>
      </c>
      <c r="F1616" s="86" t="s">
        <v>1185</v>
      </c>
      <c r="H1616" s="3">
        <f>E1616+SUMIF('BR DTG TRAYEMAN'!C:C,C1616,'BR DTG TRAYEMAN'!E:E)</f>
        <v>0</v>
      </c>
    </row>
    <row r="1617" spans="1:8" ht="15.75" customHeight="1">
      <c r="A1617" s="86" t="s">
        <v>4876</v>
      </c>
      <c r="B1617" s="86" t="s">
        <v>876</v>
      </c>
      <c r="C1617" s="86" t="s">
        <v>4876</v>
      </c>
      <c r="D1617" s="86" t="s">
        <v>4877</v>
      </c>
      <c r="E1617" s="87">
        <v>0</v>
      </c>
      <c r="F1617" s="86" t="s">
        <v>1185</v>
      </c>
      <c r="H1617" s="3">
        <f>E1617+SUMIF('BR DTG TRAYEMAN'!C:C,C1617,'BR DTG TRAYEMAN'!E:E)</f>
        <v>0</v>
      </c>
    </row>
    <row r="1618" spans="1:8" ht="15.75" customHeight="1">
      <c r="A1618" s="86" t="s">
        <v>4878</v>
      </c>
      <c r="B1618" s="86" t="s">
        <v>876</v>
      </c>
      <c r="C1618" s="86" t="s">
        <v>4878</v>
      </c>
      <c r="D1618" s="86" t="s">
        <v>4879</v>
      </c>
      <c r="E1618" s="87">
        <v>0</v>
      </c>
      <c r="F1618" s="86" t="s">
        <v>1185</v>
      </c>
      <c r="H1618" s="3">
        <f>E1618+SUMIF('BR DTG TRAYEMAN'!C:C,C1618,'BR DTG TRAYEMAN'!E:E)</f>
        <v>0</v>
      </c>
    </row>
    <row r="1619" spans="1:8" ht="15.75" customHeight="1">
      <c r="A1619" s="86" t="s">
        <v>4880</v>
      </c>
      <c r="B1619" s="86" t="s">
        <v>876</v>
      </c>
      <c r="C1619" s="86" t="s">
        <v>4880</v>
      </c>
      <c r="D1619" s="86" t="s">
        <v>4881</v>
      </c>
      <c r="E1619" s="87">
        <v>0</v>
      </c>
      <c r="F1619" s="86" t="s">
        <v>1185</v>
      </c>
      <c r="H1619" s="3">
        <f>E1619+SUMIF('BR DTG TRAYEMAN'!C:C,C1619,'BR DTG TRAYEMAN'!E:E)</f>
        <v>0</v>
      </c>
    </row>
    <row r="1620" spans="1:8" ht="15.75" customHeight="1">
      <c r="A1620" s="86" t="s">
        <v>4882</v>
      </c>
      <c r="B1620" s="86" t="s">
        <v>876</v>
      </c>
      <c r="C1620" s="86" t="s">
        <v>4882</v>
      </c>
      <c r="D1620" s="86" t="s">
        <v>4883</v>
      </c>
      <c r="E1620" s="87">
        <v>0</v>
      </c>
      <c r="F1620" s="86" t="s">
        <v>1185</v>
      </c>
      <c r="H1620" s="3">
        <f>E1620+SUMIF('BR DTG TRAYEMAN'!C:C,C1620,'BR DTG TRAYEMAN'!E:E)</f>
        <v>0</v>
      </c>
    </row>
    <row r="1621" spans="1:8" ht="15.75" customHeight="1">
      <c r="A1621" s="86" t="s">
        <v>355</v>
      </c>
      <c r="B1621" s="86" t="s">
        <v>1100</v>
      </c>
      <c r="C1621" s="86" t="s">
        <v>355</v>
      </c>
      <c r="D1621" s="86" t="s">
        <v>1140</v>
      </c>
      <c r="E1621" s="87">
        <v>33</v>
      </c>
      <c r="F1621" s="86" t="s">
        <v>1185</v>
      </c>
      <c r="H1621" s="3">
        <f>E1621+SUMIF('BR DTG TRAYEMAN'!C:C,C1621,'BR DTG TRAYEMAN'!E:E)</f>
        <v>33</v>
      </c>
    </row>
    <row r="1622" spans="1:8" ht="15.75" customHeight="1">
      <c r="A1622" s="86" t="s">
        <v>4884</v>
      </c>
      <c r="B1622" s="86" t="s">
        <v>876</v>
      </c>
      <c r="C1622" s="86" t="s">
        <v>4884</v>
      </c>
      <c r="D1622" s="86" t="s">
        <v>4885</v>
      </c>
      <c r="E1622" s="87">
        <v>0</v>
      </c>
      <c r="F1622" s="86" t="s">
        <v>1185</v>
      </c>
      <c r="H1622" s="3">
        <f>E1622+SUMIF('BR DTG TRAYEMAN'!C:C,C1622,'BR DTG TRAYEMAN'!E:E)</f>
        <v>0</v>
      </c>
    </row>
    <row r="1623" spans="1:8" ht="15.75" customHeight="1">
      <c r="A1623" s="86" t="s">
        <v>4886</v>
      </c>
      <c r="B1623" s="86" t="s">
        <v>876</v>
      </c>
      <c r="C1623" s="86" t="s">
        <v>4886</v>
      </c>
      <c r="D1623" s="86" t="s">
        <v>4887</v>
      </c>
      <c r="E1623" s="87">
        <v>0</v>
      </c>
      <c r="F1623" s="86" t="s">
        <v>1185</v>
      </c>
      <c r="H1623" s="3">
        <f>E1623+SUMIF('BR DTG TRAYEMAN'!C:C,C1623,'BR DTG TRAYEMAN'!E:E)</f>
        <v>0</v>
      </c>
    </row>
    <row r="1624" spans="1:8" ht="15.75" customHeight="1">
      <c r="A1624" s="86" t="s">
        <v>4888</v>
      </c>
      <c r="B1624" s="86" t="s">
        <v>876</v>
      </c>
      <c r="C1624" s="86" t="s">
        <v>4888</v>
      </c>
      <c r="D1624" s="86" t="s">
        <v>4889</v>
      </c>
      <c r="E1624" s="87">
        <v>0</v>
      </c>
      <c r="F1624" s="86" t="s">
        <v>1185</v>
      </c>
      <c r="H1624" s="3">
        <f>E1624+SUMIF('BR DTG TRAYEMAN'!C:C,C1624,'BR DTG TRAYEMAN'!E:E)</f>
        <v>0</v>
      </c>
    </row>
    <row r="1625" spans="1:8" ht="15.75" customHeight="1">
      <c r="A1625" s="86" t="s">
        <v>4890</v>
      </c>
      <c r="B1625" s="86" t="s">
        <v>876</v>
      </c>
      <c r="C1625" s="86" t="s">
        <v>4890</v>
      </c>
      <c r="D1625" s="86" t="s">
        <v>4891</v>
      </c>
      <c r="E1625" s="87">
        <v>0</v>
      </c>
      <c r="F1625" s="86" t="s">
        <v>1185</v>
      </c>
      <c r="H1625" s="3">
        <f>E1625+SUMIF('BR DTG TRAYEMAN'!C:C,C1625,'BR DTG TRAYEMAN'!E:E)</f>
        <v>0</v>
      </c>
    </row>
    <row r="1626" spans="1:8" ht="15.75" customHeight="1">
      <c r="A1626" s="86" t="s">
        <v>9331</v>
      </c>
      <c r="B1626" s="86" t="s">
        <v>876</v>
      </c>
      <c r="C1626" s="86" t="s">
        <v>9331</v>
      </c>
      <c r="D1626" s="86" t="s">
        <v>9332</v>
      </c>
      <c r="E1626" s="87">
        <v>0</v>
      </c>
      <c r="F1626" s="86" t="s">
        <v>1185</v>
      </c>
      <c r="H1626" s="3">
        <f>E1626+SUMIF('BR DTG TRAYEMAN'!C:C,C1626,'BR DTG TRAYEMAN'!E:E)</f>
        <v>0</v>
      </c>
    </row>
    <row r="1627" spans="1:8" ht="15.75" customHeight="1">
      <c r="A1627" s="86" t="s">
        <v>356</v>
      </c>
      <c r="B1627" s="86" t="s">
        <v>876</v>
      </c>
      <c r="C1627" s="86" t="s">
        <v>356</v>
      </c>
      <c r="D1627" s="86" t="s">
        <v>1141</v>
      </c>
      <c r="E1627" s="87">
        <v>0</v>
      </c>
      <c r="F1627" s="86" t="s">
        <v>1185</v>
      </c>
      <c r="H1627" s="3">
        <f>E1627+SUMIF('BR DTG TRAYEMAN'!C:C,C1627,'BR DTG TRAYEMAN'!E:E)</f>
        <v>0</v>
      </c>
    </row>
    <row r="1628" spans="1:8" ht="15.75" customHeight="1">
      <c r="A1628" s="86" t="s">
        <v>9333</v>
      </c>
      <c r="B1628" s="86" t="s">
        <v>876</v>
      </c>
      <c r="C1628" s="86" t="s">
        <v>9333</v>
      </c>
      <c r="D1628" s="86" t="s">
        <v>9334</v>
      </c>
      <c r="E1628" s="87">
        <v>0</v>
      </c>
      <c r="F1628" s="86" t="s">
        <v>1185</v>
      </c>
      <c r="H1628" s="3">
        <f>E1628+SUMIF('BR DTG TRAYEMAN'!C:C,C1628,'BR DTG TRAYEMAN'!E:E)</f>
        <v>0</v>
      </c>
    </row>
    <row r="1629" spans="1:8" ht="15.75" customHeight="1">
      <c r="A1629" s="86" t="s">
        <v>4892</v>
      </c>
      <c r="B1629" s="86" t="s">
        <v>876</v>
      </c>
      <c r="C1629" s="86" t="s">
        <v>4892</v>
      </c>
      <c r="D1629" s="86" t="s">
        <v>4893</v>
      </c>
      <c r="E1629" s="87">
        <v>0</v>
      </c>
      <c r="F1629" s="86" t="s">
        <v>1185</v>
      </c>
      <c r="H1629" s="3">
        <f>E1629+SUMIF('BR DTG TRAYEMAN'!C:C,C1629,'BR DTG TRAYEMAN'!E:E)</f>
        <v>0</v>
      </c>
    </row>
    <row r="1630" spans="1:8" ht="15.75" customHeight="1">
      <c r="A1630" s="86" t="s">
        <v>4894</v>
      </c>
      <c r="B1630" s="86" t="s">
        <v>876</v>
      </c>
      <c r="C1630" s="86" t="s">
        <v>4894</v>
      </c>
      <c r="D1630" s="86" t="s">
        <v>4895</v>
      </c>
      <c r="E1630" s="87">
        <v>0</v>
      </c>
      <c r="F1630" s="86" t="s">
        <v>1185</v>
      </c>
      <c r="H1630" s="3">
        <f>E1630+SUMIF('BR DTG TRAYEMAN'!C:C,C1630,'BR DTG TRAYEMAN'!E:E)</f>
        <v>0</v>
      </c>
    </row>
    <row r="1631" spans="1:8" ht="15.75" customHeight="1">
      <c r="A1631" s="86" t="s">
        <v>4896</v>
      </c>
      <c r="B1631" s="86" t="s">
        <v>876</v>
      </c>
      <c r="C1631" s="86" t="s">
        <v>4896</v>
      </c>
      <c r="D1631" s="86" t="s">
        <v>4897</v>
      </c>
      <c r="E1631" s="87">
        <v>0</v>
      </c>
      <c r="F1631" s="86" t="s">
        <v>1185</v>
      </c>
      <c r="H1631" s="3">
        <f>E1631+SUMIF('BR DTG TRAYEMAN'!C:C,C1631,'BR DTG TRAYEMAN'!E:E)</f>
        <v>0</v>
      </c>
    </row>
    <row r="1632" spans="1:8" ht="15.75" customHeight="1">
      <c r="A1632" s="86" t="s">
        <v>4898</v>
      </c>
      <c r="B1632" s="86" t="s">
        <v>876</v>
      </c>
      <c r="C1632" s="86" t="s">
        <v>4898</v>
      </c>
      <c r="D1632" s="86" t="s">
        <v>4899</v>
      </c>
      <c r="E1632" s="87">
        <v>0</v>
      </c>
      <c r="F1632" s="86" t="s">
        <v>1185</v>
      </c>
      <c r="H1632" s="3">
        <f>E1632+SUMIF('BR DTG TRAYEMAN'!C:C,C1632,'BR DTG TRAYEMAN'!E:E)</f>
        <v>0</v>
      </c>
    </row>
    <row r="1633" spans="1:8" ht="15.75" customHeight="1">
      <c r="A1633" s="86" t="s">
        <v>4900</v>
      </c>
      <c r="B1633" s="86" t="s">
        <v>876</v>
      </c>
      <c r="C1633" s="86" t="s">
        <v>4900</v>
      </c>
      <c r="D1633" s="86" t="s">
        <v>4901</v>
      </c>
      <c r="E1633" s="87">
        <v>0</v>
      </c>
      <c r="F1633" s="86" t="s">
        <v>1185</v>
      </c>
      <c r="H1633" s="3">
        <f>E1633+SUMIF('BR DTG TRAYEMAN'!C:C,C1633,'BR DTG TRAYEMAN'!E:E)</f>
        <v>0</v>
      </c>
    </row>
    <row r="1634" spans="1:8" ht="15.75" customHeight="1">
      <c r="A1634" s="86" t="s">
        <v>4902</v>
      </c>
      <c r="B1634" s="86" t="s">
        <v>876</v>
      </c>
      <c r="C1634" s="86" t="s">
        <v>4902</v>
      </c>
      <c r="D1634" s="86" t="s">
        <v>4903</v>
      </c>
      <c r="E1634" s="87">
        <v>0</v>
      </c>
      <c r="F1634" s="86" t="s">
        <v>1185</v>
      </c>
      <c r="H1634" s="3">
        <f>E1634+SUMIF('BR DTG TRAYEMAN'!C:C,C1634,'BR DTG TRAYEMAN'!E:E)</f>
        <v>0</v>
      </c>
    </row>
    <row r="1635" spans="1:8" ht="15.75" customHeight="1">
      <c r="A1635" s="86" t="s">
        <v>4904</v>
      </c>
      <c r="B1635" s="86" t="s">
        <v>876</v>
      </c>
      <c r="C1635" s="86" t="s">
        <v>4904</v>
      </c>
      <c r="D1635" s="86" t="s">
        <v>4905</v>
      </c>
      <c r="E1635" s="87">
        <v>0</v>
      </c>
      <c r="F1635" s="86" t="s">
        <v>1185</v>
      </c>
      <c r="H1635" s="3">
        <f>E1635+SUMIF('BR DTG TRAYEMAN'!C:C,C1635,'BR DTG TRAYEMAN'!E:E)</f>
        <v>0</v>
      </c>
    </row>
    <row r="1636" spans="1:8" ht="15.75" customHeight="1">
      <c r="A1636" s="86" t="s">
        <v>702</v>
      </c>
      <c r="B1636" s="86" t="s">
        <v>876</v>
      </c>
      <c r="C1636" s="86" t="s">
        <v>702</v>
      </c>
      <c r="D1636" s="86" t="s">
        <v>703</v>
      </c>
      <c r="E1636" s="87">
        <v>0</v>
      </c>
      <c r="F1636" s="86" t="s">
        <v>1185</v>
      </c>
      <c r="H1636" s="3">
        <f>E1636+SUMIF('BR DTG TRAYEMAN'!C:C,C1636,'BR DTG TRAYEMAN'!E:E)</f>
        <v>0</v>
      </c>
    </row>
    <row r="1637" spans="1:8" ht="15.75" customHeight="1">
      <c r="A1637" s="86" t="s">
        <v>4907</v>
      </c>
      <c r="B1637" s="86" t="s">
        <v>881</v>
      </c>
      <c r="C1637" s="86" t="s">
        <v>4907</v>
      </c>
      <c r="D1637" s="86" t="s">
        <v>4908</v>
      </c>
      <c r="E1637" s="87">
        <v>0</v>
      </c>
      <c r="F1637" s="86" t="s">
        <v>1185</v>
      </c>
      <c r="H1637" s="3">
        <f>E1637+SUMIF('BR DTG TRAYEMAN'!C:C,C1637,'BR DTG TRAYEMAN'!E:E)</f>
        <v>0</v>
      </c>
    </row>
    <row r="1638" spans="1:8" ht="15.75" customHeight="1">
      <c r="A1638" s="86" t="s">
        <v>4909</v>
      </c>
      <c r="B1638" s="86" t="s">
        <v>881</v>
      </c>
      <c r="C1638" s="86" t="s">
        <v>4909</v>
      </c>
      <c r="D1638" s="86" t="s">
        <v>4910</v>
      </c>
      <c r="E1638" s="87">
        <v>0</v>
      </c>
      <c r="F1638" s="86" t="s">
        <v>1185</v>
      </c>
      <c r="H1638" s="3">
        <f>E1638+SUMIF('BR DTG TRAYEMAN'!C:C,C1638,'BR DTG TRAYEMAN'!E:E)</f>
        <v>0</v>
      </c>
    </row>
    <row r="1639" spans="1:8" ht="15.75" customHeight="1">
      <c r="A1639" s="86" t="s">
        <v>4911</v>
      </c>
      <c r="B1639" s="86" t="s">
        <v>876</v>
      </c>
      <c r="C1639" s="86" t="s">
        <v>4911</v>
      </c>
      <c r="D1639" s="86" t="s">
        <v>4912</v>
      </c>
      <c r="E1639" s="87">
        <v>0</v>
      </c>
      <c r="F1639" s="86" t="s">
        <v>1185</v>
      </c>
      <c r="H1639" s="3">
        <f>E1639+SUMIF('BR DTG TRAYEMAN'!C:C,C1639,'BR DTG TRAYEMAN'!E:E)</f>
        <v>0</v>
      </c>
    </row>
    <row r="1640" spans="1:8" ht="15.75" customHeight="1">
      <c r="A1640" s="86" t="s">
        <v>4913</v>
      </c>
      <c r="B1640" s="86" t="s">
        <v>876</v>
      </c>
      <c r="C1640" s="86" t="s">
        <v>4913</v>
      </c>
      <c r="D1640" s="86" t="s">
        <v>9335</v>
      </c>
      <c r="E1640" s="87">
        <v>0</v>
      </c>
      <c r="F1640" s="86" t="s">
        <v>1185</v>
      </c>
      <c r="H1640" s="3">
        <f>E1640+SUMIF('BR DTG TRAYEMAN'!C:C,C1640,'BR DTG TRAYEMAN'!E:E)</f>
        <v>0</v>
      </c>
    </row>
    <row r="1641" spans="1:8" ht="15.75" customHeight="1">
      <c r="A1641" s="86" t="s">
        <v>4915</v>
      </c>
      <c r="B1641" s="86" t="s">
        <v>876</v>
      </c>
      <c r="C1641" s="86" t="s">
        <v>4915</v>
      </c>
      <c r="D1641" s="86" t="s">
        <v>2330</v>
      </c>
      <c r="E1641" s="87">
        <v>0</v>
      </c>
      <c r="F1641" s="86" t="s">
        <v>1185</v>
      </c>
      <c r="H1641" s="3">
        <f>E1641+SUMIF('BR DTG TRAYEMAN'!C:C,C1641,'BR DTG TRAYEMAN'!E:E)</f>
        <v>0</v>
      </c>
    </row>
    <row r="1642" spans="1:8" ht="15.75" customHeight="1">
      <c r="A1642" s="86" t="s">
        <v>9336</v>
      </c>
      <c r="B1642" s="86" t="s">
        <v>876</v>
      </c>
      <c r="C1642" s="86" t="s">
        <v>9336</v>
      </c>
      <c r="D1642" s="86" t="s">
        <v>9337</v>
      </c>
      <c r="E1642" s="87">
        <v>0</v>
      </c>
      <c r="F1642" s="86" t="s">
        <v>1185</v>
      </c>
      <c r="H1642" s="3">
        <f>E1642+SUMIF('BR DTG TRAYEMAN'!C:C,C1642,'BR DTG TRAYEMAN'!E:E)</f>
        <v>0</v>
      </c>
    </row>
    <row r="1643" spans="1:8" ht="15.75" customHeight="1">
      <c r="A1643" s="86" t="s">
        <v>9338</v>
      </c>
      <c r="B1643" s="86" t="s">
        <v>876</v>
      </c>
      <c r="C1643" s="86" t="s">
        <v>9338</v>
      </c>
      <c r="D1643" s="86" t="s">
        <v>9339</v>
      </c>
      <c r="E1643" s="87">
        <v>0</v>
      </c>
      <c r="F1643" s="86" t="s">
        <v>1185</v>
      </c>
      <c r="H1643" s="3">
        <f>E1643+SUMIF('BR DTG TRAYEMAN'!C:C,C1643,'BR DTG TRAYEMAN'!E:E)</f>
        <v>0</v>
      </c>
    </row>
    <row r="1644" spans="1:8" ht="15.75" customHeight="1">
      <c r="A1644" s="86" t="s">
        <v>4916</v>
      </c>
      <c r="B1644" s="86" t="s">
        <v>876</v>
      </c>
      <c r="C1644" s="86" t="s">
        <v>4916</v>
      </c>
      <c r="D1644" s="86" t="s">
        <v>4917</v>
      </c>
      <c r="E1644" s="87">
        <v>0</v>
      </c>
      <c r="F1644" s="86" t="s">
        <v>1185</v>
      </c>
      <c r="H1644" s="3">
        <f>E1644+SUMIF('BR DTG TRAYEMAN'!C:C,C1644,'BR DTG TRAYEMAN'!E:E)</f>
        <v>0</v>
      </c>
    </row>
    <row r="1645" spans="1:8" ht="15.75" customHeight="1">
      <c r="A1645" s="86" t="s">
        <v>4918</v>
      </c>
      <c r="B1645" s="86" t="s">
        <v>876</v>
      </c>
      <c r="C1645" s="86" t="s">
        <v>4918</v>
      </c>
      <c r="D1645" s="86" t="s">
        <v>4919</v>
      </c>
      <c r="E1645" s="87">
        <v>0</v>
      </c>
      <c r="F1645" s="86" t="s">
        <v>1185</v>
      </c>
      <c r="H1645" s="3">
        <f>E1645+SUMIF('BR DTG TRAYEMAN'!C:C,C1645,'BR DTG TRAYEMAN'!E:E)</f>
        <v>0</v>
      </c>
    </row>
    <row r="1646" spans="1:8" ht="15.75" customHeight="1">
      <c r="A1646" s="86" t="s">
        <v>4920</v>
      </c>
      <c r="B1646" s="86" t="s">
        <v>876</v>
      </c>
      <c r="C1646" s="86" t="s">
        <v>4920</v>
      </c>
      <c r="D1646" s="86" t="s">
        <v>1829</v>
      </c>
      <c r="E1646" s="87">
        <v>0</v>
      </c>
      <c r="F1646" s="86" t="s">
        <v>1185</v>
      </c>
      <c r="H1646" s="3">
        <f>E1646+SUMIF('BR DTG TRAYEMAN'!C:C,C1646,'BR DTG TRAYEMAN'!E:E)</f>
        <v>0</v>
      </c>
    </row>
    <row r="1647" spans="1:8" ht="15.75" customHeight="1">
      <c r="A1647" s="86" t="s">
        <v>4921</v>
      </c>
      <c r="B1647" s="86" t="s">
        <v>876</v>
      </c>
      <c r="C1647" s="86" t="s">
        <v>4921</v>
      </c>
      <c r="D1647" s="86" t="s">
        <v>4922</v>
      </c>
      <c r="E1647" s="87">
        <v>0</v>
      </c>
      <c r="F1647" s="86" t="s">
        <v>1185</v>
      </c>
      <c r="H1647" s="3">
        <f>E1647+SUMIF('BR DTG TRAYEMAN'!C:C,C1647,'BR DTG TRAYEMAN'!E:E)</f>
        <v>0</v>
      </c>
    </row>
    <row r="1648" spans="1:8" ht="15.75" customHeight="1">
      <c r="A1648" s="86" t="s">
        <v>9340</v>
      </c>
      <c r="B1648" s="86" t="s">
        <v>876</v>
      </c>
      <c r="C1648" s="86" t="s">
        <v>9340</v>
      </c>
      <c r="D1648" s="86" t="s">
        <v>9341</v>
      </c>
      <c r="E1648" s="87">
        <v>0</v>
      </c>
      <c r="F1648" s="86" t="s">
        <v>1185</v>
      </c>
      <c r="H1648" s="3">
        <f>E1648+SUMIF('BR DTG TRAYEMAN'!C:C,C1648,'BR DTG TRAYEMAN'!E:E)</f>
        <v>0</v>
      </c>
    </row>
    <row r="1649" spans="1:8" ht="15.75" customHeight="1">
      <c r="A1649" s="86" t="s">
        <v>357</v>
      </c>
      <c r="B1649" s="86" t="s">
        <v>881</v>
      </c>
      <c r="C1649" s="86" t="s">
        <v>357</v>
      </c>
      <c r="D1649" s="86" t="s">
        <v>1142</v>
      </c>
      <c r="E1649" s="87">
        <v>2</v>
      </c>
      <c r="F1649" s="86" t="s">
        <v>357</v>
      </c>
      <c r="H1649" s="3">
        <f>E1649+SUMIF('BR DTG TRAYEMAN'!C:C,C1649,'BR DTG TRAYEMAN'!E:E)</f>
        <v>2</v>
      </c>
    </row>
    <row r="1650" spans="1:8" ht="15.75" customHeight="1">
      <c r="A1650" s="86" t="s">
        <v>4925</v>
      </c>
      <c r="B1650" s="86" t="s">
        <v>1100</v>
      </c>
      <c r="C1650" s="86" t="s">
        <v>4925</v>
      </c>
      <c r="D1650" s="86" t="s">
        <v>4926</v>
      </c>
      <c r="E1650" s="87">
        <v>0</v>
      </c>
      <c r="F1650" s="86" t="s">
        <v>1185</v>
      </c>
      <c r="H1650" s="3">
        <f>E1650+SUMIF('BR DTG TRAYEMAN'!C:C,C1650,'BR DTG TRAYEMAN'!E:E)</f>
        <v>0</v>
      </c>
    </row>
    <row r="1651" spans="1:8" ht="15.75" customHeight="1">
      <c r="A1651" s="86" t="s">
        <v>9342</v>
      </c>
      <c r="B1651" s="86" t="s">
        <v>876</v>
      </c>
      <c r="C1651" s="86" t="s">
        <v>9342</v>
      </c>
      <c r="D1651" s="86" t="s">
        <v>9343</v>
      </c>
      <c r="E1651" s="87">
        <v>0</v>
      </c>
      <c r="F1651" s="86" t="s">
        <v>1185</v>
      </c>
      <c r="H1651" s="3">
        <f>E1651+SUMIF('BR DTG TRAYEMAN'!C:C,C1651,'BR DTG TRAYEMAN'!E:E)</f>
        <v>0</v>
      </c>
    </row>
    <row r="1652" spans="1:8" ht="15.75" customHeight="1">
      <c r="A1652" s="86" t="s">
        <v>4927</v>
      </c>
      <c r="B1652" s="86" t="s">
        <v>876</v>
      </c>
      <c r="C1652" s="86" t="s">
        <v>4927</v>
      </c>
      <c r="D1652" s="86" t="s">
        <v>4928</v>
      </c>
      <c r="E1652" s="87">
        <v>0</v>
      </c>
      <c r="F1652" s="86" t="s">
        <v>1185</v>
      </c>
      <c r="H1652" s="3">
        <f>E1652+SUMIF('BR DTG TRAYEMAN'!C:C,C1652,'BR DTG TRAYEMAN'!E:E)</f>
        <v>0</v>
      </c>
    </row>
    <row r="1653" spans="1:8" ht="15.75" customHeight="1">
      <c r="A1653" s="86" t="s">
        <v>9344</v>
      </c>
      <c r="B1653" s="86" t="s">
        <v>876</v>
      </c>
      <c r="C1653" s="86" t="s">
        <v>9344</v>
      </c>
      <c r="D1653" s="86" t="s">
        <v>9345</v>
      </c>
      <c r="E1653" s="87">
        <v>0</v>
      </c>
      <c r="F1653" s="86" t="s">
        <v>1185</v>
      </c>
      <c r="H1653" s="3">
        <f>E1653+SUMIF('BR DTG TRAYEMAN'!C:C,C1653,'BR DTG TRAYEMAN'!E:E)</f>
        <v>0</v>
      </c>
    </row>
    <row r="1654" spans="1:8" ht="15.75" customHeight="1">
      <c r="A1654" s="86" t="s">
        <v>4937</v>
      </c>
      <c r="B1654" s="86" t="s">
        <v>876</v>
      </c>
      <c r="C1654" s="86" t="s">
        <v>4937</v>
      </c>
      <c r="D1654" s="86" t="s">
        <v>4938</v>
      </c>
      <c r="E1654" s="87">
        <v>0</v>
      </c>
      <c r="F1654" s="86" t="s">
        <v>1185</v>
      </c>
      <c r="H1654" s="3">
        <f>E1654+SUMIF('BR DTG TRAYEMAN'!C:C,C1654,'BR DTG TRAYEMAN'!E:E)</f>
        <v>0</v>
      </c>
    </row>
    <row r="1655" spans="1:8" ht="15.75" customHeight="1">
      <c r="A1655" s="86" t="s">
        <v>4941</v>
      </c>
      <c r="B1655" s="86" t="s">
        <v>876</v>
      </c>
      <c r="C1655" s="86" t="s">
        <v>4941</v>
      </c>
      <c r="D1655" s="86" t="s">
        <v>4942</v>
      </c>
      <c r="E1655" s="87">
        <v>0</v>
      </c>
      <c r="F1655" s="86" t="s">
        <v>1185</v>
      </c>
      <c r="H1655" s="3">
        <f>E1655+SUMIF('BR DTG TRAYEMAN'!C:C,C1655,'BR DTG TRAYEMAN'!E:E)</f>
        <v>0</v>
      </c>
    </row>
    <row r="1656" spans="1:8" ht="15.75" customHeight="1">
      <c r="A1656" s="86" t="s">
        <v>9346</v>
      </c>
      <c r="B1656" s="86" t="s">
        <v>876</v>
      </c>
      <c r="C1656" s="86" t="s">
        <v>9346</v>
      </c>
      <c r="D1656" s="86" t="s">
        <v>9347</v>
      </c>
      <c r="E1656" s="87">
        <v>0</v>
      </c>
      <c r="F1656" s="86" t="s">
        <v>1185</v>
      </c>
      <c r="H1656" s="3">
        <f>E1656+SUMIF('BR DTG TRAYEMAN'!C:C,C1656,'BR DTG TRAYEMAN'!E:E)</f>
        <v>0</v>
      </c>
    </row>
    <row r="1657" spans="1:8" ht="15.75" customHeight="1">
      <c r="A1657" s="86" t="s">
        <v>4943</v>
      </c>
      <c r="B1657" s="86" t="s">
        <v>876</v>
      </c>
      <c r="C1657" s="86" t="s">
        <v>4943</v>
      </c>
      <c r="D1657" s="86" t="s">
        <v>4944</v>
      </c>
      <c r="E1657" s="87">
        <v>0</v>
      </c>
      <c r="F1657" s="86" t="s">
        <v>1185</v>
      </c>
      <c r="H1657" s="3">
        <f>E1657+SUMIF('BR DTG TRAYEMAN'!C:C,C1657,'BR DTG TRAYEMAN'!E:E)</f>
        <v>0</v>
      </c>
    </row>
    <row r="1658" spans="1:8" ht="15.75" customHeight="1">
      <c r="A1658" s="86" t="s">
        <v>9348</v>
      </c>
      <c r="B1658" s="86" t="s">
        <v>876</v>
      </c>
      <c r="C1658" s="86" t="s">
        <v>9348</v>
      </c>
      <c r="D1658" s="86" t="s">
        <v>9349</v>
      </c>
      <c r="E1658" s="87">
        <v>0</v>
      </c>
      <c r="F1658" s="86" t="s">
        <v>1185</v>
      </c>
      <c r="H1658" s="3">
        <f>E1658+SUMIF('BR DTG TRAYEMAN'!C:C,C1658,'BR DTG TRAYEMAN'!E:E)</f>
        <v>0</v>
      </c>
    </row>
    <row r="1659" spans="1:8" ht="15.75" customHeight="1">
      <c r="A1659" s="86" t="s">
        <v>9350</v>
      </c>
      <c r="B1659" s="86" t="s">
        <v>876</v>
      </c>
      <c r="C1659" s="86" t="s">
        <v>9350</v>
      </c>
      <c r="D1659" s="86" t="s">
        <v>9351</v>
      </c>
      <c r="E1659" s="87">
        <v>0</v>
      </c>
      <c r="F1659" s="86" t="s">
        <v>1185</v>
      </c>
      <c r="H1659" s="3">
        <f>E1659+SUMIF('BR DTG TRAYEMAN'!C:C,C1659,'BR DTG TRAYEMAN'!E:E)</f>
        <v>0</v>
      </c>
    </row>
    <row r="1660" spans="1:8" ht="15.75" customHeight="1">
      <c r="A1660" s="86" t="s">
        <v>9352</v>
      </c>
      <c r="B1660" s="86" t="s">
        <v>876</v>
      </c>
      <c r="C1660" s="86" t="s">
        <v>9352</v>
      </c>
      <c r="D1660" s="86" t="s">
        <v>9353</v>
      </c>
      <c r="E1660" s="87">
        <v>0</v>
      </c>
      <c r="F1660" s="86" t="s">
        <v>1185</v>
      </c>
      <c r="H1660" s="3">
        <f>E1660+SUMIF('BR DTG TRAYEMAN'!C:C,C1660,'BR DTG TRAYEMAN'!E:E)</f>
        <v>0</v>
      </c>
    </row>
    <row r="1661" spans="1:8" ht="15.75" customHeight="1">
      <c r="A1661" s="86" t="s">
        <v>4945</v>
      </c>
      <c r="B1661" s="86" t="s">
        <v>876</v>
      </c>
      <c r="C1661" s="86" t="s">
        <v>4945</v>
      </c>
      <c r="D1661" s="86" t="s">
        <v>4946</v>
      </c>
      <c r="E1661" s="87">
        <v>0</v>
      </c>
      <c r="F1661" s="86" t="s">
        <v>1185</v>
      </c>
      <c r="H1661" s="3">
        <f>E1661+SUMIF('BR DTG TRAYEMAN'!C:C,C1661,'BR DTG TRAYEMAN'!E:E)</f>
        <v>0</v>
      </c>
    </row>
    <row r="1662" spans="1:8" ht="15.75" customHeight="1">
      <c r="A1662" s="86" t="s">
        <v>9354</v>
      </c>
      <c r="B1662" s="86" t="s">
        <v>876</v>
      </c>
      <c r="C1662" s="86" t="s">
        <v>9354</v>
      </c>
      <c r="D1662" s="86" t="s">
        <v>9355</v>
      </c>
      <c r="E1662" s="87">
        <v>0</v>
      </c>
      <c r="F1662" s="86" t="s">
        <v>1185</v>
      </c>
      <c r="H1662" s="3">
        <f>E1662+SUMIF('BR DTG TRAYEMAN'!C:C,C1662,'BR DTG TRAYEMAN'!E:E)</f>
        <v>0</v>
      </c>
    </row>
    <row r="1663" spans="1:8" ht="15.75" customHeight="1">
      <c r="A1663" s="86" t="s">
        <v>4947</v>
      </c>
      <c r="B1663" s="86" t="s">
        <v>876</v>
      </c>
      <c r="C1663" s="86" t="s">
        <v>4947</v>
      </c>
      <c r="D1663" s="86" t="s">
        <v>4948</v>
      </c>
      <c r="E1663" s="87">
        <v>0</v>
      </c>
      <c r="F1663" s="86" t="s">
        <v>1185</v>
      </c>
      <c r="H1663" s="3">
        <f>E1663+SUMIF('BR DTG TRAYEMAN'!C:C,C1663,'BR DTG TRAYEMAN'!E:E)</f>
        <v>0</v>
      </c>
    </row>
    <row r="1664" spans="1:8" ht="15.75" customHeight="1">
      <c r="A1664" s="86" t="s">
        <v>9356</v>
      </c>
      <c r="B1664" s="86" t="s">
        <v>876</v>
      </c>
      <c r="C1664" s="86" t="s">
        <v>9356</v>
      </c>
      <c r="D1664" s="86" t="s">
        <v>9357</v>
      </c>
      <c r="E1664" s="87">
        <v>0</v>
      </c>
      <c r="F1664" s="86" t="s">
        <v>1185</v>
      </c>
      <c r="H1664" s="3">
        <f>E1664+SUMIF('BR DTG TRAYEMAN'!C:C,C1664,'BR DTG TRAYEMAN'!E:E)</f>
        <v>0</v>
      </c>
    </row>
    <row r="1665" spans="1:8" ht="15.75" customHeight="1">
      <c r="A1665" s="86" t="s">
        <v>4953</v>
      </c>
      <c r="B1665" s="86" t="s">
        <v>876</v>
      </c>
      <c r="C1665" s="86" t="s">
        <v>4953</v>
      </c>
      <c r="D1665" s="86" t="s">
        <v>4954</v>
      </c>
      <c r="E1665" s="87">
        <v>0</v>
      </c>
      <c r="F1665" s="86" t="s">
        <v>1185</v>
      </c>
      <c r="H1665" s="3">
        <f>E1665+SUMIF('BR DTG TRAYEMAN'!C:C,C1665,'BR DTG TRAYEMAN'!E:E)</f>
        <v>0</v>
      </c>
    </row>
    <row r="1666" spans="1:8" ht="15.75" customHeight="1">
      <c r="A1666" s="86" t="s">
        <v>4955</v>
      </c>
      <c r="B1666" s="86" t="s">
        <v>876</v>
      </c>
      <c r="C1666" s="86" t="s">
        <v>4955</v>
      </c>
      <c r="D1666" s="86" t="s">
        <v>4956</v>
      </c>
      <c r="E1666" s="87">
        <v>0</v>
      </c>
      <c r="F1666" s="86" t="s">
        <v>1185</v>
      </c>
      <c r="H1666" s="3">
        <f>E1666+SUMIF('BR DTG TRAYEMAN'!C:C,C1666,'BR DTG TRAYEMAN'!E:E)</f>
        <v>0</v>
      </c>
    </row>
    <row r="1667" spans="1:8" ht="15.75" customHeight="1">
      <c r="A1667" s="86" t="s">
        <v>9358</v>
      </c>
      <c r="B1667" s="86" t="s">
        <v>876</v>
      </c>
      <c r="C1667" s="86" t="s">
        <v>9358</v>
      </c>
      <c r="D1667" s="86" t="s">
        <v>9359</v>
      </c>
      <c r="E1667" s="87">
        <v>0</v>
      </c>
      <c r="F1667" s="86" t="s">
        <v>1185</v>
      </c>
      <c r="H1667" s="3">
        <f>E1667+SUMIF('BR DTG TRAYEMAN'!C:C,C1667,'BR DTG TRAYEMAN'!E:E)</f>
        <v>0</v>
      </c>
    </row>
    <row r="1668" spans="1:8" ht="15.75" customHeight="1">
      <c r="A1668" s="86" t="s">
        <v>4959</v>
      </c>
      <c r="B1668" s="86" t="s">
        <v>876</v>
      </c>
      <c r="C1668" s="86" t="s">
        <v>4959</v>
      </c>
      <c r="D1668" s="86" t="s">
        <v>4960</v>
      </c>
      <c r="E1668" s="87">
        <v>0</v>
      </c>
      <c r="F1668" s="86" t="s">
        <v>1185</v>
      </c>
      <c r="H1668" s="3">
        <f>E1668+SUMIF('BR DTG TRAYEMAN'!C:C,C1668,'BR DTG TRAYEMAN'!E:E)</f>
        <v>0</v>
      </c>
    </row>
    <row r="1669" spans="1:8" ht="15.75" customHeight="1">
      <c r="A1669" s="86" t="s">
        <v>4963</v>
      </c>
      <c r="B1669" s="86" t="s">
        <v>876</v>
      </c>
      <c r="C1669" s="86" t="s">
        <v>4963</v>
      </c>
      <c r="D1669" s="86" t="s">
        <v>4964</v>
      </c>
      <c r="E1669" s="87">
        <v>0</v>
      </c>
      <c r="F1669" s="86" t="s">
        <v>1185</v>
      </c>
      <c r="H1669" s="3">
        <f>E1669+SUMIF('BR DTG TRAYEMAN'!C:C,C1669,'BR DTG TRAYEMAN'!E:E)</f>
        <v>0</v>
      </c>
    </row>
    <row r="1670" spans="1:8" ht="15.75" customHeight="1">
      <c r="A1670" s="86" t="s">
        <v>4969</v>
      </c>
      <c r="B1670" s="86" t="s">
        <v>876</v>
      </c>
      <c r="C1670" s="86" t="s">
        <v>4969</v>
      </c>
      <c r="D1670" s="86" t="s">
        <v>4970</v>
      </c>
      <c r="E1670" s="87">
        <v>0</v>
      </c>
      <c r="F1670" s="86" t="s">
        <v>1185</v>
      </c>
      <c r="H1670" s="3">
        <f>E1670+SUMIF('BR DTG TRAYEMAN'!C:C,C1670,'BR DTG TRAYEMAN'!E:E)</f>
        <v>0</v>
      </c>
    </row>
    <row r="1671" spans="1:8" ht="15.75" customHeight="1">
      <c r="A1671" s="86" t="s">
        <v>4973</v>
      </c>
      <c r="B1671" s="86" t="s">
        <v>876</v>
      </c>
      <c r="C1671" s="86" t="s">
        <v>4973</v>
      </c>
      <c r="D1671" s="86" t="s">
        <v>4974</v>
      </c>
      <c r="E1671" s="87">
        <v>0</v>
      </c>
      <c r="F1671" s="86" t="s">
        <v>1185</v>
      </c>
      <c r="H1671" s="3">
        <f>E1671+SUMIF('BR DTG TRAYEMAN'!C:C,C1671,'BR DTG TRAYEMAN'!E:E)</f>
        <v>0</v>
      </c>
    </row>
    <row r="1672" spans="1:8" ht="15.75" customHeight="1">
      <c r="A1672" s="86" t="s">
        <v>4975</v>
      </c>
      <c r="B1672" s="86" t="s">
        <v>876</v>
      </c>
      <c r="C1672" s="86" t="s">
        <v>4975</v>
      </c>
      <c r="D1672" s="86" t="s">
        <v>4976</v>
      </c>
      <c r="E1672" s="87">
        <v>0</v>
      </c>
      <c r="F1672" s="86" t="s">
        <v>1185</v>
      </c>
      <c r="H1672" s="3">
        <f>E1672+SUMIF('BR DTG TRAYEMAN'!C:C,C1672,'BR DTG TRAYEMAN'!E:E)</f>
        <v>0</v>
      </c>
    </row>
    <row r="1673" spans="1:8" ht="15.75" customHeight="1">
      <c r="A1673" s="86" t="s">
        <v>4979</v>
      </c>
      <c r="B1673" s="86" t="s">
        <v>876</v>
      </c>
      <c r="C1673" s="86" t="s">
        <v>4979</v>
      </c>
      <c r="D1673" s="86" t="s">
        <v>4980</v>
      </c>
      <c r="E1673" s="87">
        <v>0</v>
      </c>
      <c r="F1673" s="86" t="s">
        <v>1185</v>
      </c>
      <c r="H1673" s="3">
        <f>E1673+SUMIF('BR DTG TRAYEMAN'!C:C,C1673,'BR DTG TRAYEMAN'!E:E)</f>
        <v>0</v>
      </c>
    </row>
    <row r="1674" spans="1:8" ht="15.75" customHeight="1">
      <c r="A1674" s="86" t="s">
        <v>4981</v>
      </c>
      <c r="B1674" s="86" t="s">
        <v>876</v>
      </c>
      <c r="C1674" s="86" t="s">
        <v>4981</v>
      </c>
      <c r="D1674" s="86" t="s">
        <v>4982</v>
      </c>
      <c r="E1674" s="87">
        <v>0</v>
      </c>
      <c r="F1674" s="86" t="s">
        <v>1185</v>
      </c>
      <c r="H1674" s="3">
        <f>E1674+SUMIF('BR DTG TRAYEMAN'!C:C,C1674,'BR DTG TRAYEMAN'!E:E)</f>
        <v>0</v>
      </c>
    </row>
    <row r="1675" spans="1:8" ht="15.75" customHeight="1">
      <c r="A1675" s="86" t="s">
        <v>9360</v>
      </c>
      <c r="B1675" s="86" t="s">
        <v>876</v>
      </c>
      <c r="C1675" s="86" t="s">
        <v>9360</v>
      </c>
      <c r="D1675" s="86" t="s">
        <v>9361</v>
      </c>
      <c r="E1675" s="87">
        <v>0</v>
      </c>
      <c r="F1675" s="86" t="s">
        <v>1185</v>
      </c>
      <c r="H1675" s="3">
        <f>E1675+SUMIF('BR DTG TRAYEMAN'!C:C,C1675,'BR DTG TRAYEMAN'!E:E)</f>
        <v>0</v>
      </c>
    </row>
    <row r="1676" spans="1:8" ht="15.75" customHeight="1">
      <c r="A1676" s="86" t="s">
        <v>4983</v>
      </c>
      <c r="B1676" s="86" t="s">
        <v>876</v>
      </c>
      <c r="C1676" s="86" t="s">
        <v>4983</v>
      </c>
      <c r="D1676" s="86" t="s">
        <v>4984</v>
      </c>
      <c r="E1676" s="87">
        <v>0</v>
      </c>
      <c r="F1676" s="86" t="s">
        <v>1185</v>
      </c>
      <c r="H1676" s="3">
        <f>E1676+SUMIF('BR DTG TRAYEMAN'!C:C,C1676,'BR DTG TRAYEMAN'!E:E)</f>
        <v>0</v>
      </c>
    </row>
    <row r="1677" spans="1:8" ht="15.75" customHeight="1">
      <c r="A1677" s="86" t="s">
        <v>4987</v>
      </c>
      <c r="B1677" s="86" t="s">
        <v>876</v>
      </c>
      <c r="C1677" s="86" t="s">
        <v>4987</v>
      </c>
      <c r="D1677" s="86" t="s">
        <v>4988</v>
      </c>
      <c r="E1677" s="87">
        <v>0</v>
      </c>
      <c r="F1677" s="86" t="s">
        <v>1185</v>
      </c>
      <c r="H1677" s="3">
        <f>E1677+SUMIF('BR DTG TRAYEMAN'!C:C,C1677,'BR DTG TRAYEMAN'!E:E)</f>
        <v>0</v>
      </c>
    </row>
    <row r="1678" spans="1:8" ht="15.75" customHeight="1">
      <c r="A1678" s="86" t="s">
        <v>9362</v>
      </c>
      <c r="B1678" s="86" t="s">
        <v>876</v>
      </c>
      <c r="C1678" s="86" t="s">
        <v>9362</v>
      </c>
      <c r="D1678" s="86" t="s">
        <v>9363</v>
      </c>
      <c r="E1678" s="87">
        <v>0</v>
      </c>
      <c r="F1678" s="86" t="s">
        <v>1185</v>
      </c>
      <c r="H1678" s="3">
        <f>E1678+SUMIF('BR DTG TRAYEMAN'!C:C,C1678,'BR DTG TRAYEMAN'!E:E)</f>
        <v>0</v>
      </c>
    </row>
    <row r="1679" spans="1:8" ht="15.75" customHeight="1">
      <c r="A1679" s="86" t="s">
        <v>4989</v>
      </c>
      <c r="B1679" s="86" t="s">
        <v>876</v>
      </c>
      <c r="C1679" s="86" t="s">
        <v>4989</v>
      </c>
      <c r="D1679" s="86" t="s">
        <v>4990</v>
      </c>
      <c r="E1679" s="87">
        <v>0</v>
      </c>
      <c r="F1679" s="86" t="s">
        <v>1185</v>
      </c>
      <c r="H1679" s="3">
        <f>E1679+SUMIF('BR DTG TRAYEMAN'!C:C,C1679,'BR DTG TRAYEMAN'!E:E)</f>
        <v>0</v>
      </c>
    </row>
    <row r="1680" spans="1:8" ht="15.75" customHeight="1">
      <c r="A1680" s="86" t="s">
        <v>4991</v>
      </c>
      <c r="B1680" s="86" t="s">
        <v>876</v>
      </c>
      <c r="C1680" s="86" t="s">
        <v>4991</v>
      </c>
      <c r="D1680" s="86" t="s">
        <v>4992</v>
      </c>
      <c r="E1680" s="87">
        <v>0</v>
      </c>
      <c r="F1680" s="86" t="s">
        <v>1185</v>
      </c>
      <c r="H1680" s="3">
        <f>E1680+SUMIF('BR DTG TRAYEMAN'!C:C,C1680,'BR DTG TRAYEMAN'!E:E)</f>
        <v>0</v>
      </c>
    </row>
    <row r="1681" spans="1:8" ht="15.75" customHeight="1">
      <c r="A1681" s="86" t="s">
        <v>9364</v>
      </c>
      <c r="B1681" s="86" t="s">
        <v>876</v>
      </c>
      <c r="C1681" s="86" t="s">
        <v>9364</v>
      </c>
      <c r="D1681" s="86" t="s">
        <v>9365</v>
      </c>
      <c r="E1681" s="87">
        <v>0</v>
      </c>
      <c r="F1681" s="86" t="s">
        <v>1185</v>
      </c>
      <c r="H1681" s="3">
        <f>E1681+SUMIF('BR DTG TRAYEMAN'!C:C,C1681,'BR DTG TRAYEMAN'!E:E)</f>
        <v>0</v>
      </c>
    </row>
    <row r="1682" spans="1:8" ht="15.75" customHeight="1">
      <c r="A1682" s="86" t="s">
        <v>9366</v>
      </c>
      <c r="B1682" s="86" t="s">
        <v>876</v>
      </c>
      <c r="C1682" s="86" t="s">
        <v>9366</v>
      </c>
      <c r="D1682" s="86" t="s">
        <v>9367</v>
      </c>
      <c r="E1682" s="87">
        <v>0</v>
      </c>
      <c r="F1682" s="86" t="s">
        <v>1185</v>
      </c>
      <c r="H1682" s="3">
        <f>E1682+SUMIF('BR DTG TRAYEMAN'!C:C,C1682,'BR DTG TRAYEMAN'!E:E)</f>
        <v>0</v>
      </c>
    </row>
    <row r="1683" spans="1:8" ht="15.75" customHeight="1">
      <c r="A1683" s="86" t="s">
        <v>4993</v>
      </c>
      <c r="B1683" s="86" t="s">
        <v>876</v>
      </c>
      <c r="C1683" s="86" t="s">
        <v>4993</v>
      </c>
      <c r="D1683" s="86" t="s">
        <v>4994</v>
      </c>
      <c r="E1683" s="87">
        <v>0</v>
      </c>
      <c r="F1683" s="86" t="s">
        <v>1185</v>
      </c>
      <c r="H1683" s="3">
        <f>E1683+SUMIF('BR DTG TRAYEMAN'!C:C,C1683,'BR DTG TRAYEMAN'!E:E)</f>
        <v>0</v>
      </c>
    </row>
    <row r="1684" spans="1:8" ht="15.75" customHeight="1">
      <c r="A1684" s="86" t="s">
        <v>9368</v>
      </c>
      <c r="B1684" s="86" t="s">
        <v>876</v>
      </c>
      <c r="C1684" s="86" t="s">
        <v>9368</v>
      </c>
      <c r="D1684" s="86" t="s">
        <v>8228</v>
      </c>
      <c r="E1684" s="87">
        <v>0</v>
      </c>
      <c r="F1684" s="86" t="s">
        <v>1185</v>
      </c>
      <c r="H1684" s="3">
        <f>E1684+SUMIF('BR DTG TRAYEMAN'!C:C,C1684,'BR DTG TRAYEMAN'!E:E)</f>
        <v>0</v>
      </c>
    </row>
    <row r="1685" spans="1:8" ht="15.75" customHeight="1">
      <c r="A1685" s="86" t="s">
        <v>9369</v>
      </c>
      <c r="B1685" s="86" t="s">
        <v>876</v>
      </c>
      <c r="C1685" s="86" t="s">
        <v>9369</v>
      </c>
      <c r="D1685" s="86" t="s">
        <v>9370</v>
      </c>
      <c r="E1685" s="87">
        <v>0</v>
      </c>
      <c r="F1685" s="86" t="s">
        <v>1185</v>
      </c>
      <c r="H1685" s="3">
        <f>E1685+SUMIF('BR DTG TRAYEMAN'!C:C,C1685,'BR DTG TRAYEMAN'!E:E)</f>
        <v>0</v>
      </c>
    </row>
    <row r="1686" spans="1:8" ht="15.75" customHeight="1">
      <c r="A1686" s="86" t="s">
        <v>4999</v>
      </c>
      <c r="B1686" s="86" t="s">
        <v>876</v>
      </c>
      <c r="C1686" s="86" t="s">
        <v>4999</v>
      </c>
      <c r="D1686" s="86" t="s">
        <v>5000</v>
      </c>
      <c r="E1686" s="87">
        <v>0</v>
      </c>
      <c r="F1686" s="86" t="s">
        <v>1185</v>
      </c>
      <c r="H1686" s="3">
        <f>E1686+SUMIF('BR DTG TRAYEMAN'!C:C,C1686,'BR DTG TRAYEMAN'!E:E)</f>
        <v>0</v>
      </c>
    </row>
    <row r="1687" spans="1:8" ht="15.75" customHeight="1">
      <c r="A1687" s="86" t="s">
        <v>9371</v>
      </c>
      <c r="B1687" s="86" t="s">
        <v>876</v>
      </c>
      <c r="C1687" s="86" t="s">
        <v>9371</v>
      </c>
      <c r="D1687" s="86" t="s">
        <v>9372</v>
      </c>
      <c r="E1687" s="87">
        <v>0</v>
      </c>
      <c r="F1687" s="86" t="s">
        <v>1185</v>
      </c>
      <c r="H1687" s="3">
        <f>E1687+SUMIF('BR DTG TRAYEMAN'!C:C,C1687,'BR DTG TRAYEMAN'!E:E)</f>
        <v>0</v>
      </c>
    </row>
    <row r="1688" spans="1:8" ht="15.75" customHeight="1">
      <c r="A1688" s="86" t="s">
        <v>9373</v>
      </c>
      <c r="B1688" s="86" t="s">
        <v>876</v>
      </c>
      <c r="C1688" s="86" t="s">
        <v>9373</v>
      </c>
      <c r="D1688" s="86" t="s">
        <v>9374</v>
      </c>
      <c r="E1688" s="87">
        <v>0</v>
      </c>
      <c r="F1688" s="86" t="s">
        <v>1185</v>
      </c>
      <c r="H1688" s="3">
        <f>E1688+SUMIF('BR DTG TRAYEMAN'!C:C,C1688,'BR DTG TRAYEMAN'!E:E)</f>
        <v>0</v>
      </c>
    </row>
    <row r="1689" spans="1:8" ht="15.75" customHeight="1">
      <c r="A1689" s="86" t="s">
        <v>5003</v>
      </c>
      <c r="B1689" s="86" t="s">
        <v>876</v>
      </c>
      <c r="C1689" s="86" t="s">
        <v>5003</v>
      </c>
      <c r="D1689" s="86" t="s">
        <v>5004</v>
      </c>
      <c r="E1689" s="87">
        <v>0</v>
      </c>
      <c r="F1689" s="86" t="s">
        <v>1185</v>
      </c>
      <c r="H1689" s="3">
        <f>E1689+SUMIF('BR DTG TRAYEMAN'!C:C,C1689,'BR DTG TRAYEMAN'!E:E)</f>
        <v>0</v>
      </c>
    </row>
    <row r="1690" spans="1:8" ht="15.75" customHeight="1">
      <c r="A1690" s="86" t="s">
        <v>358</v>
      </c>
      <c r="B1690" s="86" t="s">
        <v>876</v>
      </c>
      <c r="C1690" s="86" t="s">
        <v>358</v>
      </c>
      <c r="D1690" s="86" t="s">
        <v>1143</v>
      </c>
      <c r="E1690" s="87">
        <v>0</v>
      </c>
      <c r="F1690" s="86" t="s">
        <v>1185</v>
      </c>
      <c r="H1690" s="3">
        <f>E1690+SUMIF('BR DTG TRAYEMAN'!C:C,C1690,'BR DTG TRAYEMAN'!E:E)</f>
        <v>0</v>
      </c>
    </row>
    <row r="1691" spans="1:8" ht="15.75" customHeight="1">
      <c r="A1691" s="86" t="s">
        <v>557</v>
      </c>
      <c r="B1691" s="86" t="s">
        <v>876</v>
      </c>
      <c r="C1691" s="86" t="s">
        <v>557</v>
      </c>
      <c r="D1691" s="86" t="s">
        <v>9375</v>
      </c>
      <c r="E1691" s="87">
        <v>0</v>
      </c>
      <c r="F1691" s="86" t="s">
        <v>1185</v>
      </c>
      <c r="H1691" s="3">
        <f>E1691+SUMIF('BR DTG TRAYEMAN'!C:C,C1691,'BR DTG TRAYEMAN'!E:E)</f>
        <v>0</v>
      </c>
    </row>
    <row r="1692" spans="1:8" ht="15.75" customHeight="1">
      <c r="A1692" s="86" t="s">
        <v>9376</v>
      </c>
      <c r="B1692" s="86" t="s">
        <v>876</v>
      </c>
      <c r="C1692" s="86" t="s">
        <v>9376</v>
      </c>
      <c r="D1692" s="86" t="s">
        <v>9377</v>
      </c>
      <c r="E1692" s="87">
        <v>0</v>
      </c>
      <c r="F1692" s="86" t="s">
        <v>1185</v>
      </c>
      <c r="H1692" s="3">
        <f>E1692+SUMIF('BR DTG TRAYEMAN'!C:C,C1692,'BR DTG TRAYEMAN'!E:E)</f>
        <v>0</v>
      </c>
    </row>
    <row r="1693" spans="1:8" ht="15.75" customHeight="1">
      <c r="A1693" s="86" t="s">
        <v>558</v>
      </c>
      <c r="B1693" s="86" t="s">
        <v>876</v>
      </c>
      <c r="C1693" s="86" t="s">
        <v>558</v>
      </c>
      <c r="D1693" s="86" t="s">
        <v>9378</v>
      </c>
      <c r="E1693" s="87">
        <v>0</v>
      </c>
      <c r="F1693" s="86" t="s">
        <v>1185</v>
      </c>
      <c r="H1693" s="3">
        <f>E1693+SUMIF('BR DTG TRAYEMAN'!C:C,C1693,'BR DTG TRAYEMAN'!E:E)</f>
        <v>0</v>
      </c>
    </row>
    <row r="1694" spans="1:8" ht="15.75" customHeight="1">
      <c r="A1694" s="86" t="s">
        <v>9379</v>
      </c>
      <c r="B1694" s="86" t="s">
        <v>877</v>
      </c>
      <c r="C1694" s="86" t="s">
        <v>9379</v>
      </c>
      <c r="D1694" s="86" t="s">
        <v>9380</v>
      </c>
      <c r="E1694" s="87">
        <v>0</v>
      </c>
      <c r="F1694" s="86" t="s">
        <v>1185</v>
      </c>
      <c r="H1694" s="3">
        <f>E1694+SUMIF('BR DTG TRAYEMAN'!C:C,C1694,'BR DTG TRAYEMAN'!E:E)</f>
        <v>0</v>
      </c>
    </row>
    <row r="1695" spans="1:8" ht="15.75" customHeight="1">
      <c r="A1695" s="86" t="s">
        <v>9381</v>
      </c>
      <c r="B1695" s="86" t="s">
        <v>876</v>
      </c>
      <c r="C1695" s="86" t="s">
        <v>9381</v>
      </c>
      <c r="D1695" s="86" t="s">
        <v>9382</v>
      </c>
      <c r="E1695" s="87">
        <v>0</v>
      </c>
      <c r="F1695" s="86" t="s">
        <v>1185</v>
      </c>
      <c r="H1695" s="3">
        <f>E1695+SUMIF('BR DTG TRAYEMAN'!C:C,C1695,'BR DTG TRAYEMAN'!E:E)</f>
        <v>0</v>
      </c>
    </row>
    <row r="1696" spans="1:8" ht="15.75" customHeight="1">
      <c r="A1696" s="86" t="s">
        <v>5017</v>
      </c>
      <c r="B1696" s="86" t="s">
        <v>876</v>
      </c>
      <c r="C1696" s="86" t="s">
        <v>5017</v>
      </c>
      <c r="D1696" s="86" t="s">
        <v>5018</v>
      </c>
      <c r="E1696" s="87">
        <v>0</v>
      </c>
      <c r="F1696" s="86" t="s">
        <v>1185</v>
      </c>
      <c r="H1696" s="3">
        <f>E1696+SUMIF('BR DTG TRAYEMAN'!C:C,C1696,'BR DTG TRAYEMAN'!E:E)</f>
        <v>0</v>
      </c>
    </row>
    <row r="1697" spans="1:8" ht="15.75" customHeight="1">
      <c r="A1697" s="86" t="s">
        <v>5020</v>
      </c>
      <c r="B1697" s="86" t="s">
        <v>876</v>
      </c>
      <c r="C1697" s="86" t="s">
        <v>5020</v>
      </c>
      <c r="D1697" s="86" t="s">
        <v>5021</v>
      </c>
      <c r="E1697" s="87">
        <v>0</v>
      </c>
      <c r="F1697" s="86" t="s">
        <v>1185</v>
      </c>
      <c r="H1697" s="3">
        <f>E1697+SUMIF('BR DTG TRAYEMAN'!C:C,C1697,'BR DTG TRAYEMAN'!E:E)</f>
        <v>0</v>
      </c>
    </row>
    <row r="1698" spans="1:8" ht="15.75" customHeight="1">
      <c r="A1698" s="86" t="s">
        <v>9383</v>
      </c>
      <c r="B1698" s="86" t="s">
        <v>876</v>
      </c>
      <c r="C1698" s="86" t="s">
        <v>9383</v>
      </c>
      <c r="D1698" s="86" t="s">
        <v>9384</v>
      </c>
      <c r="E1698" s="87">
        <v>0</v>
      </c>
      <c r="F1698" s="86" t="s">
        <v>1185</v>
      </c>
      <c r="H1698" s="3">
        <f>E1698+SUMIF('BR DTG TRAYEMAN'!C:C,C1698,'BR DTG TRAYEMAN'!E:E)</f>
        <v>0</v>
      </c>
    </row>
    <row r="1699" spans="1:8" ht="15.75" customHeight="1">
      <c r="A1699" s="86" t="s">
        <v>5022</v>
      </c>
      <c r="B1699" s="86" t="s">
        <v>876</v>
      </c>
      <c r="C1699" s="86" t="s">
        <v>5022</v>
      </c>
      <c r="D1699" s="86" t="s">
        <v>9385</v>
      </c>
      <c r="E1699" s="87">
        <v>0</v>
      </c>
      <c r="F1699" s="86" t="s">
        <v>1185</v>
      </c>
      <c r="H1699" s="3">
        <f>E1699+SUMIF('BR DTG TRAYEMAN'!C:C,C1699,'BR DTG TRAYEMAN'!E:E)</f>
        <v>0</v>
      </c>
    </row>
    <row r="1700" spans="1:8" ht="15.75" customHeight="1">
      <c r="A1700" s="86" t="s">
        <v>530</v>
      </c>
      <c r="B1700" s="86" t="s">
        <v>876</v>
      </c>
      <c r="C1700" s="86" t="s">
        <v>530</v>
      </c>
      <c r="D1700" s="86" t="s">
        <v>9386</v>
      </c>
      <c r="E1700" s="87">
        <v>0</v>
      </c>
      <c r="F1700" s="86" t="s">
        <v>1185</v>
      </c>
      <c r="H1700" s="3">
        <f>E1700+SUMIF('BR DTG TRAYEMAN'!C:C,C1700,'BR DTG TRAYEMAN'!E:E)</f>
        <v>0</v>
      </c>
    </row>
    <row r="1701" spans="1:8" ht="15.75" customHeight="1">
      <c r="A1701" s="86" t="s">
        <v>1144</v>
      </c>
      <c r="B1701" s="86" t="s">
        <v>948</v>
      </c>
      <c r="C1701" s="86" t="s">
        <v>1144</v>
      </c>
      <c r="D1701" s="86" t="s">
        <v>1145</v>
      </c>
      <c r="E1701" s="87">
        <v>0</v>
      </c>
      <c r="F1701" s="86" t="s">
        <v>1185</v>
      </c>
      <c r="H1701" s="3">
        <f>E1701+SUMIF('BR DTG TRAYEMAN'!C:C,C1701,'BR DTG TRAYEMAN'!E:E)</f>
        <v>0</v>
      </c>
    </row>
    <row r="1702" spans="1:8" ht="15.75" customHeight="1">
      <c r="A1702" s="86" t="s">
        <v>359</v>
      </c>
      <c r="B1702" s="86" t="s">
        <v>948</v>
      </c>
      <c r="C1702" s="86" t="s">
        <v>359</v>
      </c>
      <c r="D1702" s="86" t="s">
        <v>1146</v>
      </c>
      <c r="E1702" s="87">
        <v>0</v>
      </c>
      <c r="F1702" s="86" t="s">
        <v>1185</v>
      </c>
      <c r="H1702" s="3">
        <f>E1702+SUMIF('BR DTG TRAYEMAN'!C:C,C1702,'BR DTG TRAYEMAN'!E:E)</f>
        <v>0</v>
      </c>
    </row>
    <row r="1703" spans="1:8" ht="15.75" customHeight="1">
      <c r="A1703" s="86" t="s">
        <v>9387</v>
      </c>
      <c r="B1703" s="86" t="s">
        <v>877</v>
      </c>
      <c r="C1703" s="86" t="s">
        <v>9387</v>
      </c>
      <c r="D1703" s="86" t="s">
        <v>9388</v>
      </c>
      <c r="E1703" s="87">
        <v>1</v>
      </c>
      <c r="F1703" s="86" t="s">
        <v>1185</v>
      </c>
      <c r="H1703" s="3">
        <f>E1703+SUMIF('BR DTG TRAYEMAN'!C:C,C1703,'BR DTG TRAYEMAN'!E:E)</f>
        <v>1</v>
      </c>
    </row>
    <row r="1704" spans="1:8" ht="15.75" customHeight="1">
      <c r="A1704" s="86" t="s">
        <v>1862</v>
      </c>
      <c r="B1704" s="86" t="s">
        <v>1185</v>
      </c>
      <c r="C1704" s="86" t="s">
        <v>1862</v>
      </c>
      <c r="D1704" s="86" t="s">
        <v>9389</v>
      </c>
      <c r="E1704" s="87">
        <v>0</v>
      </c>
      <c r="F1704" s="86" t="s">
        <v>1185</v>
      </c>
      <c r="H1704" s="3">
        <f>E1704+SUMIF('BR DTG TRAYEMAN'!C:C,C1704,'BR DTG TRAYEMAN'!E:E)</f>
        <v>0</v>
      </c>
    </row>
    <row r="1705" spans="1:8" ht="15.75" customHeight="1">
      <c r="A1705" s="86" t="s">
        <v>9390</v>
      </c>
      <c r="B1705" s="86" t="s">
        <v>876</v>
      </c>
      <c r="C1705" s="86" t="s">
        <v>9390</v>
      </c>
      <c r="D1705" s="86" t="s">
        <v>9391</v>
      </c>
      <c r="E1705" s="87">
        <v>0</v>
      </c>
      <c r="F1705" s="86" t="s">
        <v>1185</v>
      </c>
      <c r="H1705" s="3">
        <f>E1705+SUMIF('BR DTG TRAYEMAN'!C:C,C1705,'BR DTG TRAYEMAN'!E:E)</f>
        <v>0</v>
      </c>
    </row>
    <row r="1706" spans="1:8" ht="15.75" customHeight="1">
      <c r="A1706" s="86" t="s">
        <v>1449</v>
      </c>
      <c r="B1706" s="86" t="s">
        <v>948</v>
      </c>
      <c r="C1706" s="86" t="s">
        <v>1449</v>
      </c>
      <c r="D1706" s="86" t="s">
        <v>1450</v>
      </c>
      <c r="E1706" s="87">
        <v>0</v>
      </c>
      <c r="F1706" s="86" t="s">
        <v>1185</v>
      </c>
      <c r="H1706" s="3">
        <f>E1706+SUMIF('BR DTG TRAYEMAN'!C:C,C1706,'BR DTG TRAYEMAN'!E:E)</f>
        <v>0</v>
      </c>
    </row>
    <row r="1707" spans="1:8" ht="15.75" customHeight="1">
      <c r="A1707" s="86" t="s">
        <v>2209</v>
      </c>
      <c r="B1707" s="86" t="s">
        <v>1185</v>
      </c>
      <c r="C1707" s="86" t="s">
        <v>2209</v>
      </c>
      <c r="D1707" s="86" t="s">
        <v>2210</v>
      </c>
      <c r="E1707" s="87">
        <v>0</v>
      </c>
      <c r="F1707" s="86" t="s">
        <v>1185</v>
      </c>
      <c r="H1707" s="3">
        <f>E1707+SUMIF('BR DTG TRAYEMAN'!C:C,C1707,'BR DTG TRAYEMAN'!E:E)</f>
        <v>0</v>
      </c>
    </row>
    <row r="1708" spans="1:8" ht="15.75" customHeight="1">
      <c r="A1708" s="86" t="s">
        <v>5030</v>
      </c>
      <c r="B1708" s="86" t="s">
        <v>876</v>
      </c>
      <c r="C1708" s="86" t="s">
        <v>5030</v>
      </c>
      <c r="D1708" s="86" t="s">
        <v>5031</v>
      </c>
      <c r="E1708" s="87">
        <v>0</v>
      </c>
      <c r="F1708" s="86" t="s">
        <v>1185</v>
      </c>
      <c r="H1708" s="3">
        <f>E1708+SUMIF('BR DTG TRAYEMAN'!C:C,C1708,'BR DTG TRAYEMAN'!E:E)</f>
        <v>0</v>
      </c>
    </row>
    <row r="1709" spans="1:8" ht="15.75" customHeight="1">
      <c r="A1709" s="86" t="s">
        <v>2211</v>
      </c>
      <c r="B1709" s="86" t="s">
        <v>1185</v>
      </c>
      <c r="C1709" s="86" t="s">
        <v>2211</v>
      </c>
      <c r="D1709" s="86" t="s">
        <v>2212</v>
      </c>
      <c r="E1709" s="87">
        <v>0</v>
      </c>
      <c r="F1709" s="86" t="s">
        <v>1185</v>
      </c>
      <c r="H1709" s="3">
        <f>E1709+SUMIF('BR DTG TRAYEMAN'!C:C,C1709,'BR DTG TRAYEMAN'!E:E)</f>
        <v>0</v>
      </c>
    </row>
    <row r="1710" spans="1:8" ht="15.75" customHeight="1">
      <c r="A1710" s="86" t="s">
        <v>2213</v>
      </c>
      <c r="B1710" s="86" t="s">
        <v>1185</v>
      </c>
      <c r="C1710" s="86" t="s">
        <v>2213</v>
      </c>
      <c r="D1710" s="86" t="s">
        <v>2214</v>
      </c>
      <c r="E1710" s="87">
        <v>0</v>
      </c>
      <c r="F1710" s="86" t="s">
        <v>1185</v>
      </c>
      <c r="H1710" s="3">
        <f>E1710+SUMIF('BR DTG TRAYEMAN'!C:C,C1710,'BR DTG TRAYEMAN'!E:E)</f>
        <v>0</v>
      </c>
    </row>
    <row r="1711" spans="1:8" ht="15.75" customHeight="1">
      <c r="A1711" s="86" t="s">
        <v>9392</v>
      </c>
      <c r="B1711" s="86" t="s">
        <v>876</v>
      </c>
      <c r="C1711" s="86" t="s">
        <v>9392</v>
      </c>
      <c r="D1711" s="86" t="s">
        <v>9393</v>
      </c>
      <c r="E1711" s="87">
        <v>0</v>
      </c>
      <c r="F1711" s="86" t="s">
        <v>1185</v>
      </c>
      <c r="H1711" s="3">
        <f>E1711+SUMIF('BR DTG TRAYEMAN'!C:C,C1711,'BR DTG TRAYEMAN'!E:E)</f>
        <v>0</v>
      </c>
    </row>
    <row r="1712" spans="1:8" ht="15.75" customHeight="1">
      <c r="A1712" s="86" t="s">
        <v>9394</v>
      </c>
      <c r="B1712" s="86" t="s">
        <v>876</v>
      </c>
      <c r="C1712" s="86" t="s">
        <v>9394</v>
      </c>
      <c r="D1712" s="86" t="s">
        <v>9395</v>
      </c>
      <c r="E1712" s="87">
        <v>0</v>
      </c>
      <c r="F1712" s="86" t="s">
        <v>1185</v>
      </c>
      <c r="H1712" s="3">
        <f>E1712+SUMIF('BR DTG TRAYEMAN'!C:C,C1712,'BR DTG TRAYEMAN'!E:E)</f>
        <v>0</v>
      </c>
    </row>
    <row r="1713" spans="1:8" ht="15.75" customHeight="1">
      <c r="A1713" s="86" t="s">
        <v>9396</v>
      </c>
      <c r="B1713" s="86" t="s">
        <v>876</v>
      </c>
      <c r="C1713" s="86" t="s">
        <v>9396</v>
      </c>
      <c r="D1713" s="86" t="s">
        <v>9397</v>
      </c>
      <c r="E1713" s="87">
        <v>0</v>
      </c>
      <c r="F1713" s="86" t="s">
        <v>1185</v>
      </c>
      <c r="H1713" s="3">
        <f>E1713+SUMIF('BR DTG TRAYEMAN'!C:C,C1713,'BR DTG TRAYEMAN'!E:E)</f>
        <v>0</v>
      </c>
    </row>
    <row r="1714" spans="1:8" ht="15.75" customHeight="1">
      <c r="A1714" s="86" t="s">
        <v>5040</v>
      </c>
      <c r="B1714" s="86" t="s">
        <v>876</v>
      </c>
      <c r="C1714" s="86" t="s">
        <v>5040</v>
      </c>
      <c r="D1714" s="86" t="s">
        <v>5041</v>
      </c>
      <c r="E1714" s="87">
        <v>0</v>
      </c>
      <c r="F1714" s="86" t="s">
        <v>1185</v>
      </c>
      <c r="H1714" s="3">
        <f>E1714+SUMIF('BR DTG TRAYEMAN'!C:C,C1714,'BR DTG TRAYEMAN'!E:E)</f>
        <v>0</v>
      </c>
    </row>
    <row r="1715" spans="1:8" ht="15.75" customHeight="1">
      <c r="A1715" s="86" t="s">
        <v>9398</v>
      </c>
      <c r="B1715" s="86" t="s">
        <v>876</v>
      </c>
      <c r="C1715" s="86" t="s">
        <v>9398</v>
      </c>
      <c r="D1715" s="86" t="s">
        <v>9399</v>
      </c>
      <c r="E1715" s="87">
        <v>0</v>
      </c>
      <c r="F1715" s="86" t="s">
        <v>1185</v>
      </c>
      <c r="H1715" s="3">
        <f>E1715+SUMIF('BR DTG TRAYEMAN'!C:C,C1715,'BR DTG TRAYEMAN'!E:E)</f>
        <v>0</v>
      </c>
    </row>
    <row r="1716" spans="1:8" ht="15.75" customHeight="1">
      <c r="A1716" s="86" t="s">
        <v>5042</v>
      </c>
      <c r="B1716" s="86" t="s">
        <v>888</v>
      </c>
      <c r="C1716" s="86" t="s">
        <v>5042</v>
      </c>
      <c r="D1716" s="86" t="s">
        <v>5043</v>
      </c>
      <c r="E1716" s="87">
        <v>0</v>
      </c>
      <c r="F1716" s="86" t="s">
        <v>1185</v>
      </c>
      <c r="H1716" s="3">
        <f>E1716+SUMIF('BR DTG TRAYEMAN'!C:C,C1716,'BR DTG TRAYEMAN'!E:E)</f>
        <v>0</v>
      </c>
    </row>
    <row r="1717" spans="1:8" ht="15.75" customHeight="1">
      <c r="A1717" s="86" t="s">
        <v>5046</v>
      </c>
      <c r="B1717" s="86" t="s">
        <v>876</v>
      </c>
      <c r="C1717" s="86" t="s">
        <v>5046</v>
      </c>
      <c r="D1717" s="86" t="s">
        <v>9400</v>
      </c>
      <c r="E1717" s="87">
        <v>0</v>
      </c>
      <c r="F1717" s="86" t="s">
        <v>1185</v>
      </c>
      <c r="H1717" s="3">
        <f>E1717+SUMIF('BR DTG TRAYEMAN'!C:C,C1717,'BR DTG TRAYEMAN'!E:E)</f>
        <v>0</v>
      </c>
    </row>
    <row r="1718" spans="1:8" ht="15.75" customHeight="1">
      <c r="A1718" s="86" t="s">
        <v>360</v>
      </c>
      <c r="B1718" s="86" t="s">
        <v>888</v>
      </c>
      <c r="C1718" s="86" t="s">
        <v>360</v>
      </c>
      <c r="D1718" s="86" t="s">
        <v>1147</v>
      </c>
      <c r="E1718" s="87">
        <v>0</v>
      </c>
      <c r="F1718" s="86" t="s">
        <v>1185</v>
      </c>
      <c r="H1718" s="3">
        <f>E1718+SUMIF('BR DTG TRAYEMAN'!C:C,C1718,'BR DTG TRAYEMAN'!E:E)</f>
        <v>0</v>
      </c>
    </row>
    <row r="1719" spans="1:8" ht="15.75" customHeight="1">
      <c r="A1719" s="86" t="s">
        <v>361</v>
      </c>
      <c r="B1719" s="86" t="s">
        <v>888</v>
      </c>
      <c r="C1719" s="86" t="s">
        <v>361</v>
      </c>
      <c r="D1719" s="86" t="s">
        <v>1148</v>
      </c>
      <c r="E1719" s="87">
        <v>5</v>
      </c>
      <c r="F1719" s="86" t="s">
        <v>1185</v>
      </c>
      <c r="H1719" s="3">
        <f>E1719+SUMIF('BR DTG TRAYEMAN'!C:C,C1719,'BR DTG TRAYEMAN'!E:E)</f>
        <v>5</v>
      </c>
    </row>
    <row r="1720" spans="1:8" ht="15.75" customHeight="1">
      <c r="A1720" s="86" t="s">
        <v>362</v>
      </c>
      <c r="B1720" s="86" t="s">
        <v>888</v>
      </c>
      <c r="C1720" s="86" t="s">
        <v>362</v>
      </c>
      <c r="D1720" s="86" t="s">
        <v>1149</v>
      </c>
      <c r="E1720" s="87">
        <v>5</v>
      </c>
      <c r="F1720" s="86" t="s">
        <v>1185</v>
      </c>
      <c r="H1720" s="3">
        <f>E1720+SUMIF('BR DTG TRAYEMAN'!C:C,C1720,'BR DTG TRAYEMAN'!E:E)</f>
        <v>5</v>
      </c>
    </row>
    <row r="1721" spans="1:8" ht="15.75" customHeight="1">
      <c r="A1721" s="86" t="s">
        <v>363</v>
      </c>
      <c r="B1721" s="86" t="s">
        <v>888</v>
      </c>
      <c r="C1721" s="86" t="s">
        <v>363</v>
      </c>
      <c r="D1721" s="86" t="s">
        <v>1150</v>
      </c>
      <c r="E1721" s="87">
        <v>2</v>
      </c>
      <c r="F1721" s="86" t="s">
        <v>1185</v>
      </c>
      <c r="H1721" s="3">
        <f>E1721+SUMIF('BR DTG TRAYEMAN'!C:C,C1721,'BR DTG TRAYEMAN'!E:E)</f>
        <v>2</v>
      </c>
    </row>
    <row r="1722" spans="1:8" ht="15.75" customHeight="1">
      <c r="A1722" s="86" t="s">
        <v>364</v>
      </c>
      <c r="B1722" s="86" t="s">
        <v>888</v>
      </c>
      <c r="C1722" s="86" t="s">
        <v>364</v>
      </c>
      <c r="D1722" s="86" t="s">
        <v>1151</v>
      </c>
      <c r="E1722" s="87">
        <v>6</v>
      </c>
      <c r="F1722" s="86" t="s">
        <v>1185</v>
      </c>
      <c r="H1722" s="3">
        <f>E1722+SUMIF('BR DTG TRAYEMAN'!C:C,C1722,'BR DTG TRAYEMAN'!E:E)</f>
        <v>6</v>
      </c>
    </row>
    <row r="1723" spans="1:8" ht="15.75" customHeight="1">
      <c r="A1723" s="86" t="s">
        <v>365</v>
      </c>
      <c r="B1723" s="86" t="s">
        <v>888</v>
      </c>
      <c r="C1723" s="86" t="s">
        <v>365</v>
      </c>
      <c r="D1723" s="86" t="s">
        <v>1152</v>
      </c>
      <c r="E1723" s="87">
        <v>20</v>
      </c>
      <c r="F1723" s="86" t="s">
        <v>1185</v>
      </c>
      <c r="H1723" s="3">
        <f>E1723+SUMIF('BR DTG TRAYEMAN'!C:C,C1723,'BR DTG TRAYEMAN'!E:E)</f>
        <v>20</v>
      </c>
    </row>
    <row r="1724" spans="1:8" ht="15.75" customHeight="1">
      <c r="A1724" s="86" t="s">
        <v>366</v>
      </c>
      <c r="B1724" s="86" t="s">
        <v>888</v>
      </c>
      <c r="C1724" s="86" t="s">
        <v>366</v>
      </c>
      <c r="D1724" s="86" t="s">
        <v>1153</v>
      </c>
      <c r="E1724" s="87">
        <v>12</v>
      </c>
      <c r="F1724" s="86" t="s">
        <v>1185</v>
      </c>
      <c r="H1724" s="3">
        <f>E1724+SUMIF('BR DTG TRAYEMAN'!C:C,C1724,'BR DTG TRAYEMAN'!E:E)</f>
        <v>12</v>
      </c>
    </row>
    <row r="1725" spans="1:8" ht="15.75" customHeight="1">
      <c r="A1725" s="86" t="s">
        <v>5050</v>
      </c>
      <c r="B1725" s="86" t="s">
        <v>876</v>
      </c>
      <c r="C1725" s="86" t="s">
        <v>5050</v>
      </c>
      <c r="D1725" s="86" t="s">
        <v>2330</v>
      </c>
      <c r="E1725" s="87">
        <v>0</v>
      </c>
      <c r="F1725" s="86" t="s">
        <v>1185</v>
      </c>
      <c r="H1725" s="3">
        <f>E1725+SUMIF('BR DTG TRAYEMAN'!C:C,C1725,'BR DTG TRAYEMAN'!E:E)</f>
        <v>0</v>
      </c>
    </row>
    <row r="1726" spans="1:8" ht="15.75" customHeight="1">
      <c r="A1726" s="86" t="s">
        <v>367</v>
      </c>
      <c r="B1726" s="86" t="s">
        <v>888</v>
      </c>
      <c r="C1726" s="86" t="s">
        <v>367</v>
      </c>
      <c r="D1726" s="86" t="s">
        <v>1154</v>
      </c>
      <c r="E1726" s="87">
        <v>6</v>
      </c>
      <c r="F1726" s="86" t="s">
        <v>1185</v>
      </c>
      <c r="H1726" s="3">
        <f>E1726+SUMIF('BR DTG TRAYEMAN'!C:C,C1726,'BR DTG TRAYEMAN'!E:E)</f>
        <v>6</v>
      </c>
    </row>
    <row r="1727" spans="1:8" ht="15.75" customHeight="1">
      <c r="A1727" s="86" t="s">
        <v>5051</v>
      </c>
      <c r="B1727" s="86" t="s">
        <v>876</v>
      </c>
      <c r="C1727" s="86" t="s">
        <v>5051</v>
      </c>
      <c r="D1727" s="86" t="s">
        <v>2330</v>
      </c>
      <c r="E1727" s="87">
        <v>0</v>
      </c>
      <c r="F1727" s="86" t="s">
        <v>1185</v>
      </c>
      <c r="H1727" s="3">
        <f>E1727+SUMIF('BR DTG TRAYEMAN'!C:C,C1727,'BR DTG TRAYEMAN'!E:E)</f>
        <v>0</v>
      </c>
    </row>
    <row r="1728" spans="1:8" ht="15.75" customHeight="1">
      <c r="A1728" s="86" t="s">
        <v>5052</v>
      </c>
      <c r="B1728" s="86" t="s">
        <v>876</v>
      </c>
      <c r="C1728" s="86" t="s">
        <v>5052</v>
      </c>
      <c r="D1728" s="86" t="s">
        <v>5053</v>
      </c>
      <c r="E1728" s="87">
        <v>0</v>
      </c>
      <c r="F1728" s="86" t="s">
        <v>1185</v>
      </c>
      <c r="H1728" s="3">
        <f>E1728+SUMIF('BR DTG TRAYEMAN'!C:C,C1728,'BR DTG TRAYEMAN'!E:E)</f>
        <v>0</v>
      </c>
    </row>
    <row r="1729" spans="1:8" ht="15.75" customHeight="1">
      <c r="A1729" s="86" t="s">
        <v>1640</v>
      </c>
      <c r="B1729" s="86" t="s">
        <v>876</v>
      </c>
      <c r="C1729" s="86" t="s">
        <v>1640</v>
      </c>
      <c r="D1729" s="86" t="s">
        <v>1641</v>
      </c>
      <c r="E1729" s="87">
        <v>0</v>
      </c>
      <c r="F1729" s="86" t="s">
        <v>1185</v>
      </c>
      <c r="H1729" s="3">
        <f>E1729+SUMIF('BR DTG TRAYEMAN'!C:C,C1729,'BR DTG TRAYEMAN'!E:E)</f>
        <v>0</v>
      </c>
    </row>
    <row r="1730" spans="1:8" ht="15.75" customHeight="1">
      <c r="A1730" s="86" t="s">
        <v>1451</v>
      </c>
      <c r="B1730" s="86" t="s">
        <v>876</v>
      </c>
      <c r="C1730" s="86" t="s">
        <v>1451</v>
      </c>
      <c r="D1730" s="86" t="s">
        <v>1452</v>
      </c>
      <c r="E1730" s="87">
        <v>0</v>
      </c>
      <c r="F1730" s="86" t="s">
        <v>1185</v>
      </c>
      <c r="H1730" s="3">
        <f>E1730+SUMIF('BR DTG TRAYEMAN'!C:C,C1730,'BR DTG TRAYEMAN'!E:E)</f>
        <v>0</v>
      </c>
    </row>
    <row r="1731" spans="1:8" ht="15.75" customHeight="1">
      <c r="A1731" s="86" t="s">
        <v>368</v>
      </c>
      <c r="B1731" s="86" t="s">
        <v>888</v>
      </c>
      <c r="C1731" s="86" t="s">
        <v>368</v>
      </c>
      <c r="D1731" s="86" t="s">
        <v>1155</v>
      </c>
      <c r="E1731" s="87">
        <v>3</v>
      </c>
      <c r="F1731" s="86" t="s">
        <v>1185</v>
      </c>
      <c r="H1731" s="3">
        <f>E1731+SUMIF('BR DTG TRAYEMAN'!C:C,C1731,'BR DTG TRAYEMAN'!E:E)</f>
        <v>3</v>
      </c>
    </row>
    <row r="1732" spans="1:8" ht="15.75" customHeight="1">
      <c r="A1732" s="86" t="s">
        <v>711</v>
      </c>
      <c r="B1732" s="86" t="s">
        <v>876</v>
      </c>
      <c r="C1732" s="86" t="s">
        <v>711</v>
      </c>
      <c r="D1732" s="86" t="s">
        <v>712</v>
      </c>
      <c r="E1732" s="87">
        <v>0</v>
      </c>
      <c r="F1732" s="86" t="s">
        <v>1185</v>
      </c>
      <c r="H1732" s="3">
        <f>E1732+SUMIF('BR DTG TRAYEMAN'!C:C,C1732,'BR DTG TRAYEMAN'!E:E)</f>
        <v>0</v>
      </c>
    </row>
    <row r="1733" spans="1:8" ht="15.75" customHeight="1">
      <c r="A1733" s="86" t="s">
        <v>369</v>
      </c>
      <c r="B1733" s="86" t="s">
        <v>888</v>
      </c>
      <c r="C1733" s="86" t="s">
        <v>369</v>
      </c>
      <c r="D1733" s="86" t="s">
        <v>1156</v>
      </c>
      <c r="E1733" s="87">
        <v>0</v>
      </c>
      <c r="F1733" s="86" t="s">
        <v>1185</v>
      </c>
      <c r="H1733" s="3">
        <f>E1733+SUMIF('BR DTG TRAYEMAN'!C:C,C1733,'BR DTG TRAYEMAN'!E:E)</f>
        <v>0</v>
      </c>
    </row>
    <row r="1734" spans="1:8" ht="15.75" customHeight="1">
      <c r="A1734" s="86" t="s">
        <v>5054</v>
      </c>
      <c r="B1734" s="86" t="s">
        <v>876</v>
      </c>
      <c r="C1734" s="86" t="s">
        <v>5054</v>
      </c>
      <c r="D1734" s="86" t="s">
        <v>5055</v>
      </c>
      <c r="E1734" s="87">
        <v>0</v>
      </c>
      <c r="F1734" s="86" t="s">
        <v>1185</v>
      </c>
      <c r="H1734" s="3">
        <f>E1734+SUMIF('BR DTG TRAYEMAN'!C:C,C1734,'BR DTG TRAYEMAN'!E:E)</f>
        <v>0</v>
      </c>
    </row>
    <row r="1735" spans="1:8" ht="15.75" customHeight="1">
      <c r="A1735" s="86" t="s">
        <v>1157</v>
      </c>
      <c r="B1735" s="86" t="s">
        <v>876</v>
      </c>
      <c r="C1735" s="86" t="s">
        <v>1157</v>
      </c>
      <c r="D1735" s="86" t="s">
        <v>1158</v>
      </c>
      <c r="E1735" s="87">
        <v>0</v>
      </c>
      <c r="F1735" s="86" t="s">
        <v>1185</v>
      </c>
      <c r="H1735" s="3">
        <f>E1735+SUMIF('BR DTG TRAYEMAN'!C:C,C1735,'BR DTG TRAYEMAN'!E:E)</f>
        <v>0</v>
      </c>
    </row>
    <row r="1736" spans="1:8" ht="15.75" customHeight="1">
      <c r="A1736" s="86" t="s">
        <v>5056</v>
      </c>
      <c r="B1736" s="86" t="s">
        <v>876</v>
      </c>
      <c r="C1736" s="86" t="s">
        <v>5056</v>
      </c>
      <c r="D1736" s="86" t="s">
        <v>2330</v>
      </c>
      <c r="E1736" s="87">
        <v>0</v>
      </c>
      <c r="F1736" s="86" t="s">
        <v>1185</v>
      </c>
      <c r="H1736" s="3">
        <f>E1736+SUMIF('BR DTG TRAYEMAN'!C:C,C1736,'BR DTG TRAYEMAN'!E:E)</f>
        <v>0</v>
      </c>
    </row>
    <row r="1737" spans="1:8" ht="15.75" customHeight="1">
      <c r="A1737" s="86" t="s">
        <v>1642</v>
      </c>
      <c r="B1737" s="86" t="s">
        <v>876</v>
      </c>
      <c r="C1737" s="86" t="s">
        <v>1642</v>
      </c>
      <c r="D1737" s="86" t="s">
        <v>1643</v>
      </c>
      <c r="E1737" s="87">
        <v>0</v>
      </c>
      <c r="F1737" s="86" t="s">
        <v>1185</v>
      </c>
      <c r="H1737" s="3">
        <f>E1737+SUMIF('BR DTG TRAYEMAN'!C:C,C1737,'BR DTG TRAYEMAN'!E:E)</f>
        <v>0</v>
      </c>
    </row>
    <row r="1738" spans="1:8" ht="15.75" customHeight="1">
      <c r="A1738" s="86" t="s">
        <v>1706</v>
      </c>
      <c r="B1738" s="86" t="s">
        <v>888</v>
      </c>
      <c r="C1738" s="86" t="s">
        <v>1706</v>
      </c>
      <c r="D1738" s="86" t="s">
        <v>1707</v>
      </c>
      <c r="E1738" s="87">
        <v>0</v>
      </c>
      <c r="F1738" s="86" t="s">
        <v>1185</v>
      </c>
      <c r="H1738" s="3">
        <f>E1738+SUMIF('BR DTG TRAYEMAN'!C:C,C1738,'BR DTG TRAYEMAN'!E:E)</f>
        <v>0</v>
      </c>
    </row>
    <row r="1739" spans="1:8" ht="15.75" customHeight="1">
      <c r="A1739" s="86" t="s">
        <v>1159</v>
      </c>
      <c r="B1739" s="86" t="s">
        <v>888</v>
      </c>
      <c r="C1739" s="86" t="s">
        <v>1159</v>
      </c>
      <c r="D1739" s="86" t="s">
        <v>1160</v>
      </c>
      <c r="E1739" s="87">
        <v>0</v>
      </c>
      <c r="F1739" s="86" t="s">
        <v>1185</v>
      </c>
      <c r="H1739" s="3">
        <f>E1739+SUMIF('BR DTG TRAYEMAN'!C:C,C1739,'BR DTG TRAYEMAN'!E:E)</f>
        <v>0</v>
      </c>
    </row>
    <row r="1740" spans="1:8" ht="15.75" customHeight="1">
      <c r="A1740" s="86" t="s">
        <v>5057</v>
      </c>
      <c r="B1740" s="86" t="s">
        <v>876</v>
      </c>
      <c r="C1740" s="86" t="s">
        <v>5057</v>
      </c>
      <c r="D1740" s="86" t="s">
        <v>5058</v>
      </c>
      <c r="E1740" s="87">
        <v>0</v>
      </c>
      <c r="F1740" s="86" t="s">
        <v>1185</v>
      </c>
      <c r="H1740" s="3">
        <f>E1740+SUMIF('BR DTG TRAYEMAN'!C:C,C1740,'BR DTG TRAYEMAN'!E:E)</f>
        <v>0</v>
      </c>
    </row>
    <row r="1741" spans="1:8" ht="15.75" customHeight="1">
      <c r="A1741" s="86" t="s">
        <v>5059</v>
      </c>
      <c r="B1741" s="86" t="s">
        <v>876</v>
      </c>
      <c r="C1741" s="86" t="s">
        <v>5059</v>
      </c>
      <c r="D1741" s="86" t="s">
        <v>5060</v>
      </c>
      <c r="E1741" s="87">
        <v>0</v>
      </c>
      <c r="F1741" s="86" t="s">
        <v>1185</v>
      </c>
      <c r="H1741" s="3">
        <f>E1741+SUMIF('BR DTG TRAYEMAN'!C:C,C1741,'BR DTG TRAYEMAN'!E:E)</f>
        <v>0</v>
      </c>
    </row>
    <row r="1742" spans="1:8" ht="15.75" customHeight="1">
      <c r="A1742" s="86" t="s">
        <v>5061</v>
      </c>
      <c r="B1742" s="86" t="s">
        <v>876</v>
      </c>
      <c r="C1742" s="86" t="s">
        <v>5061</v>
      </c>
      <c r="D1742" s="86" t="s">
        <v>5062</v>
      </c>
      <c r="E1742" s="87">
        <v>0</v>
      </c>
      <c r="F1742" s="86" t="s">
        <v>1185</v>
      </c>
      <c r="H1742" s="3">
        <f>E1742+SUMIF('BR DTG TRAYEMAN'!C:C,C1742,'BR DTG TRAYEMAN'!E:E)</f>
        <v>0</v>
      </c>
    </row>
    <row r="1743" spans="1:8" ht="15.75" customHeight="1">
      <c r="A1743" s="86" t="s">
        <v>370</v>
      </c>
      <c r="B1743" s="86" t="s">
        <v>876</v>
      </c>
      <c r="C1743" s="86" t="s">
        <v>370</v>
      </c>
      <c r="D1743" s="86" t="s">
        <v>1161</v>
      </c>
      <c r="E1743" s="87">
        <v>0</v>
      </c>
      <c r="F1743" s="86" t="s">
        <v>1185</v>
      </c>
      <c r="H1743" s="3">
        <f>E1743+SUMIF('BR DTG TRAYEMAN'!C:C,C1743,'BR DTG TRAYEMAN'!E:E)</f>
        <v>0</v>
      </c>
    </row>
    <row r="1744" spans="1:8" ht="15.75" customHeight="1">
      <c r="A1744" s="86" t="s">
        <v>1644</v>
      </c>
      <c r="B1744" s="86" t="s">
        <v>876</v>
      </c>
      <c r="C1744" s="86" t="s">
        <v>1644</v>
      </c>
      <c r="D1744" s="86" t="s">
        <v>1645</v>
      </c>
      <c r="E1744" s="87">
        <v>0</v>
      </c>
      <c r="F1744" s="86" t="s">
        <v>1185</v>
      </c>
      <c r="H1744" s="3">
        <f>E1744+SUMIF('BR DTG TRAYEMAN'!C:C,C1744,'BR DTG TRAYEMAN'!E:E)</f>
        <v>0</v>
      </c>
    </row>
    <row r="1745" spans="1:8" ht="15.75" customHeight="1">
      <c r="A1745" s="86" t="s">
        <v>559</v>
      </c>
      <c r="B1745" s="86" t="s">
        <v>888</v>
      </c>
      <c r="C1745" s="86" t="s">
        <v>559</v>
      </c>
      <c r="D1745" s="86" t="s">
        <v>1162</v>
      </c>
      <c r="E1745" s="87">
        <v>0</v>
      </c>
      <c r="F1745" s="86" t="s">
        <v>1185</v>
      </c>
      <c r="H1745" s="3">
        <f>E1745+SUMIF('BR DTG TRAYEMAN'!C:C,C1745,'BR DTG TRAYEMAN'!E:E)</f>
        <v>0</v>
      </c>
    </row>
    <row r="1746" spans="1:8" ht="15.75" customHeight="1">
      <c r="A1746" s="86" t="s">
        <v>371</v>
      </c>
      <c r="B1746" s="86" t="s">
        <v>888</v>
      </c>
      <c r="C1746" s="86" t="s">
        <v>371</v>
      </c>
      <c r="D1746" s="86" t="s">
        <v>9401</v>
      </c>
      <c r="E1746" s="87">
        <v>0</v>
      </c>
      <c r="F1746" s="86" t="s">
        <v>1185</v>
      </c>
      <c r="H1746" s="3">
        <f>E1746+SUMIF('BR DTG TRAYEMAN'!C:C,C1746,'BR DTG TRAYEMAN'!E:E)</f>
        <v>0</v>
      </c>
    </row>
    <row r="1747" spans="1:8" ht="15.75" customHeight="1">
      <c r="A1747" s="86" t="s">
        <v>1646</v>
      </c>
      <c r="B1747" s="86" t="s">
        <v>876</v>
      </c>
      <c r="C1747" s="86" t="s">
        <v>1646</v>
      </c>
      <c r="D1747" s="86" t="s">
        <v>2024</v>
      </c>
      <c r="E1747" s="87">
        <v>0</v>
      </c>
      <c r="F1747" s="86" t="s">
        <v>1185</v>
      </c>
      <c r="H1747" s="3">
        <f>E1747+SUMIF('BR DTG TRAYEMAN'!C:C,C1747,'BR DTG TRAYEMAN'!E:E)</f>
        <v>0</v>
      </c>
    </row>
    <row r="1748" spans="1:8" ht="15.75" customHeight="1">
      <c r="A1748" s="86" t="s">
        <v>5065</v>
      </c>
      <c r="B1748" s="86" t="s">
        <v>888</v>
      </c>
      <c r="C1748" s="86" t="s">
        <v>5065</v>
      </c>
      <c r="D1748" s="86" t="s">
        <v>9402</v>
      </c>
      <c r="E1748" s="87">
        <v>0</v>
      </c>
      <c r="F1748" s="86" t="s">
        <v>1185</v>
      </c>
      <c r="H1748" s="3">
        <f>E1748+SUMIF('BR DTG TRAYEMAN'!C:C,C1748,'BR DTG TRAYEMAN'!E:E)</f>
        <v>0</v>
      </c>
    </row>
    <row r="1749" spans="1:8" ht="15.75" customHeight="1">
      <c r="A1749" s="86" t="s">
        <v>5066</v>
      </c>
      <c r="B1749" s="86" t="s">
        <v>876</v>
      </c>
      <c r="C1749" s="86" t="s">
        <v>5066</v>
      </c>
      <c r="D1749" s="86" t="s">
        <v>2330</v>
      </c>
      <c r="E1749" s="87">
        <v>0</v>
      </c>
      <c r="F1749" s="86" t="s">
        <v>1185</v>
      </c>
      <c r="H1749" s="3">
        <f>E1749+SUMIF('BR DTG TRAYEMAN'!C:C,C1749,'BR DTG TRAYEMAN'!E:E)</f>
        <v>0</v>
      </c>
    </row>
    <row r="1750" spans="1:8" ht="15.75" customHeight="1">
      <c r="A1750" s="86" t="s">
        <v>5071</v>
      </c>
      <c r="B1750" s="86" t="s">
        <v>876</v>
      </c>
      <c r="C1750" s="86" t="s">
        <v>5071</v>
      </c>
      <c r="D1750" s="86" t="s">
        <v>5072</v>
      </c>
      <c r="E1750" s="87">
        <v>0</v>
      </c>
      <c r="F1750" s="86" t="s">
        <v>1185</v>
      </c>
      <c r="H1750" s="3">
        <f>E1750+SUMIF('BR DTG TRAYEMAN'!C:C,C1750,'BR DTG TRAYEMAN'!E:E)</f>
        <v>0</v>
      </c>
    </row>
    <row r="1751" spans="1:8" ht="15.75" customHeight="1">
      <c r="A1751" s="86" t="s">
        <v>9403</v>
      </c>
      <c r="B1751" s="86" t="s">
        <v>876</v>
      </c>
      <c r="C1751" s="86" t="s">
        <v>9403</v>
      </c>
      <c r="D1751" s="86" t="s">
        <v>9404</v>
      </c>
      <c r="E1751" s="87">
        <v>0</v>
      </c>
      <c r="F1751" s="86" t="s">
        <v>1185</v>
      </c>
      <c r="H1751" s="3">
        <f>E1751+SUMIF('BR DTG TRAYEMAN'!C:C,C1751,'BR DTG TRAYEMAN'!E:E)</f>
        <v>0</v>
      </c>
    </row>
    <row r="1752" spans="1:8" ht="15.75" customHeight="1">
      <c r="A1752" s="86" t="s">
        <v>9405</v>
      </c>
      <c r="B1752" s="86" t="s">
        <v>876</v>
      </c>
      <c r="C1752" s="86" t="s">
        <v>9405</v>
      </c>
      <c r="D1752" s="86" t="s">
        <v>9406</v>
      </c>
      <c r="E1752" s="87">
        <v>0</v>
      </c>
      <c r="F1752" s="86" t="s">
        <v>1185</v>
      </c>
      <c r="H1752" s="3">
        <f>E1752+SUMIF('BR DTG TRAYEMAN'!C:C,C1752,'BR DTG TRAYEMAN'!E:E)</f>
        <v>0</v>
      </c>
    </row>
    <row r="1753" spans="1:8" ht="15.75" customHeight="1">
      <c r="A1753" s="86" t="s">
        <v>5073</v>
      </c>
      <c r="B1753" s="86" t="s">
        <v>876</v>
      </c>
      <c r="C1753" s="86" t="s">
        <v>5073</v>
      </c>
      <c r="D1753" s="86" t="s">
        <v>5074</v>
      </c>
      <c r="E1753" s="87">
        <v>0</v>
      </c>
      <c r="F1753" s="86" t="s">
        <v>1185</v>
      </c>
      <c r="H1753" s="3">
        <f>E1753+SUMIF('BR DTG TRAYEMAN'!C:C,C1753,'BR DTG TRAYEMAN'!E:E)</f>
        <v>0</v>
      </c>
    </row>
    <row r="1754" spans="1:8" ht="15.75" customHeight="1">
      <c r="A1754" s="86" t="s">
        <v>5075</v>
      </c>
      <c r="B1754" s="86" t="s">
        <v>876</v>
      </c>
      <c r="C1754" s="86" t="s">
        <v>5075</v>
      </c>
      <c r="D1754" s="86" t="s">
        <v>5076</v>
      </c>
      <c r="E1754" s="87">
        <v>0</v>
      </c>
      <c r="F1754" s="86" t="s">
        <v>1185</v>
      </c>
      <c r="H1754" s="3">
        <f>E1754+SUMIF('BR DTG TRAYEMAN'!C:C,C1754,'BR DTG TRAYEMAN'!E:E)</f>
        <v>0</v>
      </c>
    </row>
    <row r="1755" spans="1:8" ht="15.75" customHeight="1">
      <c r="A1755" s="86" t="s">
        <v>372</v>
      </c>
      <c r="B1755" s="86" t="s">
        <v>888</v>
      </c>
      <c r="C1755" s="86" t="s">
        <v>372</v>
      </c>
      <c r="D1755" s="86" t="s">
        <v>1163</v>
      </c>
      <c r="E1755" s="87">
        <v>10</v>
      </c>
      <c r="F1755" s="86" t="s">
        <v>1185</v>
      </c>
      <c r="H1755" s="3">
        <f>E1755+SUMIF('BR DTG TRAYEMAN'!C:C,C1755,'BR DTG TRAYEMAN'!E:E)</f>
        <v>10</v>
      </c>
    </row>
    <row r="1756" spans="1:8" ht="15.75" customHeight="1">
      <c r="A1756" s="86" t="s">
        <v>5079</v>
      </c>
      <c r="B1756" s="86" t="s">
        <v>876</v>
      </c>
      <c r="C1756" s="86" t="s">
        <v>5079</v>
      </c>
      <c r="D1756" s="86" t="s">
        <v>5080</v>
      </c>
      <c r="E1756" s="87">
        <v>0</v>
      </c>
      <c r="F1756" s="86" t="s">
        <v>1185</v>
      </c>
      <c r="H1756" s="3">
        <f>E1756+SUMIF('BR DTG TRAYEMAN'!C:C,C1756,'BR DTG TRAYEMAN'!E:E)</f>
        <v>0</v>
      </c>
    </row>
    <row r="1757" spans="1:8" ht="15.75" customHeight="1">
      <c r="A1757" s="86" t="s">
        <v>5083</v>
      </c>
      <c r="B1757" s="86" t="s">
        <v>876</v>
      </c>
      <c r="C1757" s="86" t="s">
        <v>5083</v>
      </c>
      <c r="D1757" s="86" t="s">
        <v>9407</v>
      </c>
      <c r="E1757" s="87">
        <v>0</v>
      </c>
      <c r="F1757" s="86" t="s">
        <v>1185</v>
      </c>
      <c r="H1757" s="3">
        <f>E1757+SUMIF('BR DTG TRAYEMAN'!C:C,C1757,'BR DTG TRAYEMAN'!E:E)</f>
        <v>0</v>
      </c>
    </row>
    <row r="1758" spans="1:8" ht="15.75" customHeight="1">
      <c r="A1758" s="86" t="s">
        <v>5087</v>
      </c>
      <c r="B1758" s="86" t="s">
        <v>876</v>
      </c>
      <c r="C1758" s="86" t="s">
        <v>5087</v>
      </c>
      <c r="D1758" s="86" t="s">
        <v>5088</v>
      </c>
      <c r="E1758" s="87">
        <v>0</v>
      </c>
      <c r="F1758" s="86" t="s">
        <v>1185</v>
      </c>
      <c r="H1758" s="3">
        <f>E1758+SUMIF('BR DTG TRAYEMAN'!C:C,C1758,'BR DTG TRAYEMAN'!E:E)</f>
        <v>0</v>
      </c>
    </row>
    <row r="1759" spans="1:8" ht="15.75" customHeight="1">
      <c r="A1759" s="86" t="s">
        <v>9408</v>
      </c>
      <c r="B1759" s="86" t="s">
        <v>876</v>
      </c>
      <c r="C1759" s="86" t="s">
        <v>9408</v>
      </c>
      <c r="D1759" s="86" t="s">
        <v>9409</v>
      </c>
      <c r="E1759" s="87">
        <v>0</v>
      </c>
      <c r="F1759" s="86" t="s">
        <v>1185</v>
      </c>
      <c r="H1759" s="3">
        <f>E1759+SUMIF('BR DTG TRAYEMAN'!C:C,C1759,'BR DTG TRAYEMAN'!E:E)</f>
        <v>0</v>
      </c>
    </row>
    <row r="1760" spans="1:8" ht="15.75" customHeight="1">
      <c r="A1760" s="86" t="s">
        <v>5091</v>
      </c>
      <c r="B1760" s="86" t="s">
        <v>876</v>
      </c>
      <c r="C1760" s="86" t="s">
        <v>5091</v>
      </c>
      <c r="D1760" s="86" t="s">
        <v>9410</v>
      </c>
      <c r="E1760" s="87">
        <v>0</v>
      </c>
      <c r="F1760" s="86" t="s">
        <v>1185</v>
      </c>
      <c r="H1760" s="3">
        <f>E1760+SUMIF('BR DTG TRAYEMAN'!C:C,C1760,'BR DTG TRAYEMAN'!E:E)</f>
        <v>0</v>
      </c>
    </row>
    <row r="1761" spans="1:8" ht="15.75" customHeight="1">
      <c r="A1761" s="86" t="s">
        <v>5095</v>
      </c>
      <c r="B1761" s="86" t="s">
        <v>876</v>
      </c>
      <c r="C1761" s="86" t="s">
        <v>5095</v>
      </c>
      <c r="D1761" s="86" t="s">
        <v>5096</v>
      </c>
      <c r="E1761" s="87">
        <v>0</v>
      </c>
      <c r="F1761" s="86" t="s">
        <v>1185</v>
      </c>
      <c r="H1761" s="3">
        <f>E1761+SUMIF('BR DTG TRAYEMAN'!C:C,C1761,'BR DTG TRAYEMAN'!E:E)</f>
        <v>0</v>
      </c>
    </row>
    <row r="1762" spans="1:8" ht="15.75" customHeight="1">
      <c r="A1762" s="86" t="s">
        <v>5097</v>
      </c>
      <c r="B1762" s="86" t="s">
        <v>876</v>
      </c>
      <c r="C1762" s="86" t="s">
        <v>5097</v>
      </c>
      <c r="D1762" s="86" t="s">
        <v>5098</v>
      </c>
      <c r="E1762" s="87">
        <v>0</v>
      </c>
      <c r="F1762" s="86" t="s">
        <v>1185</v>
      </c>
      <c r="H1762" s="3">
        <f>E1762+SUMIF('BR DTG TRAYEMAN'!C:C,C1762,'BR DTG TRAYEMAN'!E:E)</f>
        <v>0</v>
      </c>
    </row>
    <row r="1763" spans="1:8" ht="15.75" customHeight="1">
      <c r="A1763" s="86" t="s">
        <v>5099</v>
      </c>
      <c r="B1763" s="86" t="s">
        <v>888</v>
      </c>
      <c r="C1763" s="86" t="s">
        <v>5099</v>
      </c>
      <c r="D1763" s="86" t="s">
        <v>5100</v>
      </c>
      <c r="E1763" s="87">
        <v>0</v>
      </c>
      <c r="F1763" s="86" t="s">
        <v>1185</v>
      </c>
      <c r="H1763" s="3">
        <f>E1763+SUMIF('BR DTG TRAYEMAN'!C:C,C1763,'BR DTG TRAYEMAN'!E:E)</f>
        <v>0</v>
      </c>
    </row>
    <row r="1764" spans="1:8" ht="15.75" customHeight="1">
      <c r="A1764" s="86" t="s">
        <v>715</v>
      </c>
      <c r="B1764" s="86" t="s">
        <v>876</v>
      </c>
      <c r="C1764" s="86" t="s">
        <v>715</v>
      </c>
      <c r="D1764" s="86" t="s">
        <v>716</v>
      </c>
      <c r="E1764" s="87">
        <v>0</v>
      </c>
      <c r="F1764" s="86" t="s">
        <v>1185</v>
      </c>
      <c r="H1764" s="3">
        <f>E1764+SUMIF('BR DTG TRAYEMAN'!C:C,C1764,'BR DTG TRAYEMAN'!E:E)</f>
        <v>0</v>
      </c>
    </row>
    <row r="1765" spans="1:8" ht="15.75" customHeight="1">
      <c r="A1765" s="86" t="s">
        <v>9411</v>
      </c>
      <c r="B1765" s="86" t="s">
        <v>876</v>
      </c>
      <c r="C1765" s="86" t="s">
        <v>9411</v>
      </c>
      <c r="D1765" s="86" t="s">
        <v>9412</v>
      </c>
      <c r="E1765" s="87">
        <v>0</v>
      </c>
      <c r="F1765" s="86" t="s">
        <v>1185</v>
      </c>
      <c r="H1765" s="3">
        <f>E1765+SUMIF('BR DTG TRAYEMAN'!C:C,C1765,'BR DTG TRAYEMAN'!E:E)</f>
        <v>0</v>
      </c>
    </row>
    <row r="1766" spans="1:8" ht="15.75" customHeight="1">
      <c r="A1766" s="86" t="s">
        <v>9413</v>
      </c>
      <c r="B1766" s="86" t="s">
        <v>876</v>
      </c>
      <c r="C1766" s="86" t="s">
        <v>9413</v>
      </c>
      <c r="D1766" s="86" t="s">
        <v>9414</v>
      </c>
      <c r="E1766" s="87">
        <v>0</v>
      </c>
      <c r="F1766" s="86" t="s">
        <v>1185</v>
      </c>
      <c r="H1766" s="3">
        <f>E1766+SUMIF('BR DTG TRAYEMAN'!C:C,C1766,'BR DTG TRAYEMAN'!E:E)</f>
        <v>0</v>
      </c>
    </row>
    <row r="1767" spans="1:8" ht="15.75" customHeight="1">
      <c r="A1767" s="86" t="s">
        <v>5101</v>
      </c>
      <c r="B1767" s="86" t="s">
        <v>876</v>
      </c>
      <c r="C1767" s="86" t="s">
        <v>5101</v>
      </c>
      <c r="D1767" s="86" t="s">
        <v>5102</v>
      </c>
      <c r="E1767" s="87">
        <v>0</v>
      </c>
      <c r="F1767" s="86" t="s">
        <v>1185</v>
      </c>
      <c r="H1767" s="3">
        <f>E1767+SUMIF('BR DTG TRAYEMAN'!C:C,C1767,'BR DTG TRAYEMAN'!E:E)</f>
        <v>0</v>
      </c>
    </row>
    <row r="1768" spans="1:8" ht="15.75" customHeight="1">
      <c r="A1768" s="86" t="s">
        <v>5103</v>
      </c>
      <c r="B1768" s="86" t="s">
        <v>876</v>
      </c>
      <c r="C1768" s="86" t="s">
        <v>5103</v>
      </c>
      <c r="D1768" s="86" t="s">
        <v>2330</v>
      </c>
      <c r="E1768" s="87">
        <v>0</v>
      </c>
      <c r="F1768" s="86" t="s">
        <v>1185</v>
      </c>
      <c r="H1768" s="3">
        <f>E1768+SUMIF('BR DTG TRAYEMAN'!C:C,C1768,'BR DTG TRAYEMAN'!E:E)</f>
        <v>0</v>
      </c>
    </row>
    <row r="1769" spans="1:8" ht="15.75" customHeight="1">
      <c r="A1769" s="86" t="s">
        <v>9415</v>
      </c>
      <c r="B1769" s="86" t="s">
        <v>876</v>
      </c>
      <c r="C1769" s="86" t="s">
        <v>9415</v>
      </c>
      <c r="D1769" s="86" t="s">
        <v>9416</v>
      </c>
      <c r="E1769" s="87">
        <v>0</v>
      </c>
      <c r="F1769" s="86" t="s">
        <v>1185</v>
      </c>
      <c r="H1769" s="3">
        <f>E1769+SUMIF('BR DTG TRAYEMAN'!C:C,C1769,'BR DTG TRAYEMAN'!E:E)</f>
        <v>0</v>
      </c>
    </row>
    <row r="1770" spans="1:8" ht="15.75" customHeight="1">
      <c r="A1770" s="86" t="s">
        <v>9417</v>
      </c>
      <c r="B1770" s="86" t="s">
        <v>876</v>
      </c>
      <c r="C1770" s="86" t="s">
        <v>9417</v>
      </c>
      <c r="D1770" s="86" t="s">
        <v>9418</v>
      </c>
      <c r="E1770" s="87">
        <v>0</v>
      </c>
      <c r="F1770" s="86" t="s">
        <v>1185</v>
      </c>
      <c r="H1770" s="3">
        <f>E1770+SUMIF('BR DTG TRAYEMAN'!C:C,C1770,'BR DTG TRAYEMAN'!E:E)</f>
        <v>0</v>
      </c>
    </row>
    <row r="1771" spans="1:8" ht="15.75" customHeight="1">
      <c r="A1771" s="86" t="s">
        <v>5104</v>
      </c>
      <c r="B1771" s="86" t="s">
        <v>876</v>
      </c>
      <c r="C1771" s="86" t="s">
        <v>5104</v>
      </c>
      <c r="D1771" s="86" t="s">
        <v>5105</v>
      </c>
      <c r="E1771" s="87">
        <v>0</v>
      </c>
      <c r="F1771" s="86" t="s">
        <v>1185</v>
      </c>
      <c r="H1771" s="3">
        <f>E1771+SUMIF('BR DTG TRAYEMAN'!C:C,C1771,'BR DTG TRAYEMAN'!E:E)</f>
        <v>0</v>
      </c>
    </row>
    <row r="1772" spans="1:8" ht="15.75" customHeight="1">
      <c r="A1772" s="86" t="s">
        <v>373</v>
      </c>
      <c r="B1772" s="86" t="s">
        <v>891</v>
      </c>
      <c r="C1772" s="86" t="s">
        <v>373</v>
      </c>
      <c r="D1772" s="86" t="s">
        <v>1164</v>
      </c>
      <c r="E1772" s="87">
        <v>0</v>
      </c>
      <c r="F1772" s="86" t="s">
        <v>1185</v>
      </c>
      <c r="H1772" s="3">
        <f>E1772+SUMIF('BR DTG TRAYEMAN'!C:C,C1772,'BR DTG TRAYEMAN'!E:E)</f>
        <v>0</v>
      </c>
    </row>
    <row r="1773" spans="1:8" ht="15.75" customHeight="1">
      <c r="A1773" s="86" t="s">
        <v>5106</v>
      </c>
      <c r="B1773" s="86" t="s">
        <v>876</v>
      </c>
      <c r="C1773" s="86" t="s">
        <v>5106</v>
      </c>
      <c r="D1773" s="86" t="s">
        <v>5107</v>
      </c>
      <c r="E1773" s="87">
        <v>0</v>
      </c>
      <c r="F1773" s="86" t="s">
        <v>1185</v>
      </c>
      <c r="H1773" s="3">
        <f>E1773+SUMIF('BR DTG TRAYEMAN'!C:C,C1773,'BR DTG TRAYEMAN'!E:E)</f>
        <v>0</v>
      </c>
    </row>
    <row r="1774" spans="1:8" ht="15.75" customHeight="1">
      <c r="A1774" s="86" t="s">
        <v>5108</v>
      </c>
      <c r="B1774" s="86" t="s">
        <v>876</v>
      </c>
      <c r="C1774" s="86" t="s">
        <v>5108</v>
      </c>
      <c r="D1774" s="86" t="s">
        <v>9419</v>
      </c>
      <c r="E1774" s="87">
        <v>0</v>
      </c>
      <c r="F1774" s="86" t="s">
        <v>1185</v>
      </c>
      <c r="H1774" s="3">
        <f>E1774+SUMIF('BR DTG TRAYEMAN'!C:C,C1774,'BR DTG TRAYEMAN'!E:E)</f>
        <v>0</v>
      </c>
    </row>
    <row r="1775" spans="1:8" ht="15.75" customHeight="1">
      <c r="A1775" s="86" t="s">
        <v>374</v>
      </c>
      <c r="B1775" s="86" t="s">
        <v>888</v>
      </c>
      <c r="C1775" s="86" t="s">
        <v>374</v>
      </c>
      <c r="D1775" s="86" t="s">
        <v>1165</v>
      </c>
      <c r="E1775" s="87">
        <v>3</v>
      </c>
      <c r="F1775" s="86" t="s">
        <v>1185</v>
      </c>
      <c r="H1775" s="3">
        <f>E1775+SUMIF('BR DTG TRAYEMAN'!C:C,C1775,'BR DTG TRAYEMAN'!E:E)</f>
        <v>3</v>
      </c>
    </row>
    <row r="1776" spans="1:8" ht="15.75" customHeight="1">
      <c r="A1776" s="86" t="s">
        <v>1708</v>
      </c>
      <c r="B1776" s="86" t="s">
        <v>1185</v>
      </c>
      <c r="C1776" s="86" t="s">
        <v>1708</v>
      </c>
      <c r="D1776" s="86" t="s">
        <v>1709</v>
      </c>
      <c r="E1776" s="87">
        <v>0</v>
      </c>
      <c r="F1776" s="86" t="s">
        <v>1185</v>
      </c>
      <c r="H1776" s="3">
        <f>E1776+SUMIF('BR DTG TRAYEMAN'!C:C,C1776,'BR DTG TRAYEMAN'!E:E)</f>
        <v>0</v>
      </c>
    </row>
    <row r="1777" spans="1:8" ht="15.75" customHeight="1">
      <c r="A1777" s="86" t="s">
        <v>5114</v>
      </c>
      <c r="B1777" s="86" t="s">
        <v>876</v>
      </c>
      <c r="C1777" s="86" t="s">
        <v>5114</v>
      </c>
      <c r="D1777" s="86" t="s">
        <v>5115</v>
      </c>
      <c r="E1777" s="87">
        <v>0</v>
      </c>
      <c r="F1777" s="86" t="s">
        <v>1185</v>
      </c>
      <c r="H1777" s="3">
        <f>E1777+SUMIF('BR DTG TRAYEMAN'!C:C,C1777,'BR DTG TRAYEMAN'!E:E)</f>
        <v>0</v>
      </c>
    </row>
    <row r="1778" spans="1:8" ht="15.75" customHeight="1">
      <c r="A1778" s="86" t="s">
        <v>5116</v>
      </c>
      <c r="B1778" s="86" t="s">
        <v>876</v>
      </c>
      <c r="C1778" s="86" t="s">
        <v>5116</v>
      </c>
      <c r="D1778" s="86" t="s">
        <v>5117</v>
      </c>
      <c r="E1778" s="87">
        <v>0</v>
      </c>
      <c r="F1778" s="86" t="s">
        <v>1185</v>
      </c>
      <c r="H1778" s="3">
        <f>E1778+SUMIF('BR DTG TRAYEMAN'!C:C,C1778,'BR DTG TRAYEMAN'!E:E)</f>
        <v>0</v>
      </c>
    </row>
    <row r="1779" spans="1:8" ht="15.75" customHeight="1">
      <c r="A1779" s="86" t="s">
        <v>375</v>
      </c>
      <c r="B1779" s="86" t="s">
        <v>888</v>
      </c>
      <c r="C1779" s="86" t="s">
        <v>375</v>
      </c>
      <c r="D1779" s="86" t="s">
        <v>1166</v>
      </c>
      <c r="E1779" s="87">
        <v>4</v>
      </c>
      <c r="F1779" s="86" t="s">
        <v>1185</v>
      </c>
      <c r="H1779" s="3">
        <f>E1779+SUMIF('BR DTG TRAYEMAN'!C:C,C1779,'BR DTG TRAYEMAN'!E:E)</f>
        <v>4</v>
      </c>
    </row>
    <row r="1780" spans="1:8" ht="15.75" customHeight="1">
      <c r="A1780" s="86" t="s">
        <v>5118</v>
      </c>
      <c r="B1780" s="86" t="s">
        <v>876</v>
      </c>
      <c r="C1780" s="86" t="s">
        <v>5118</v>
      </c>
      <c r="D1780" s="86" t="s">
        <v>5119</v>
      </c>
      <c r="E1780" s="87">
        <v>0</v>
      </c>
      <c r="F1780" s="86" t="s">
        <v>1185</v>
      </c>
      <c r="H1780" s="3">
        <f>E1780+SUMIF('BR DTG TRAYEMAN'!C:C,C1780,'BR DTG TRAYEMAN'!E:E)</f>
        <v>0</v>
      </c>
    </row>
    <row r="1781" spans="1:8" ht="15.75" customHeight="1">
      <c r="A1781" s="86" t="s">
        <v>376</v>
      </c>
      <c r="B1781" s="86" t="s">
        <v>877</v>
      </c>
      <c r="C1781" s="86" t="s">
        <v>376</v>
      </c>
      <c r="D1781" s="86" t="s">
        <v>1167</v>
      </c>
      <c r="E1781" s="87">
        <v>2</v>
      </c>
      <c r="F1781" s="86" t="s">
        <v>1185</v>
      </c>
      <c r="H1781" s="3">
        <f>E1781+SUMIF('BR DTG TRAYEMAN'!C:C,C1781,'BR DTG TRAYEMAN'!E:E)</f>
        <v>2</v>
      </c>
    </row>
    <row r="1782" spans="1:8" ht="15.75" customHeight="1">
      <c r="A1782" s="86" t="s">
        <v>5120</v>
      </c>
      <c r="B1782" s="86" t="s">
        <v>876</v>
      </c>
      <c r="C1782" s="86" t="s">
        <v>5120</v>
      </c>
      <c r="D1782" s="86" t="s">
        <v>5121</v>
      </c>
      <c r="E1782" s="87">
        <v>0</v>
      </c>
      <c r="F1782" s="86" t="s">
        <v>1185</v>
      </c>
      <c r="H1782" s="3">
        <f>E1782+SUMIF('BR DTG TRAYEMAN'!C:C,C1782,'BR DTG TRAYEMAN'!E:E)</f>
        <v>0</v>
      </c>
    </row>
    <row r="1783" spans="1:8" ht="15.75" customHeight="1">
      <c r="A1783" s="86" t="s">
        <v>5122</v>
      </c>
      <c r="B1783" s="86" t="s">
        <v>876</v>
      </c>
      <c r="C1783" s="86" t="s">
        <v>5122</v>
      </c>
      <c r="D1783" s="86" t="s">
        <v>5123</v>
      </c>
      <c r="E1783" s="87">
        <v>0</v>
      </c>
      <c r="F1783" s="86" t="s">
        <v>1185</v>
      </c>
      <c r="H1783" s="3">
        <f>E1783+SUMIF('BR DTG TRAYEMAN'!C:C,C1783,'BR DTG TRAYEMAN'!E:E)</f>
        <v>0</v>
      </c>
    </row>
    <row r="1784" spans="1:8" ht="15.75" customHeight="1">
      <c r="A1784" s="86" t="s">
        <v>5126</v>
      </c>
      <c r="B1784" s="86" t="s">
        <v>876</v>
      </c>
      <c r="C1784" s="86" t="s">
        <v>5126</v>
      </c>
      <c r="D1784" s="86" t="s">
        <v>5127</v>
      </c>
      <c r="E1784" s="87">
        <v>0</v>
      </c>
      <c r="F1784" s="86" t="s">
        <v>1185</v>
      </c>
      <c r="H1784" s="3">
        <f>E1784+SUMIF('BR DTG TRAYEMAN'!C:C,C1784,'BR DTG TRAYEMAN'!E:E)</f>
        <v>0</v>
      </c>
    </row>
    <row r="1785" spans="1:8" ht="15.75" customHeight="1">
      <c r="A1785" s="86" t="s">
        <v>9420</v>
      </c>
      <c r="B1785" s="86" t="s">
        <v>876</v>
      </c>
      <c r="C1785" s="86" t="s">
        <v>9420</v>
      </c>
      <c r="D1785" s="86" t="s">
        <v>9421</v>
      </c>
      <c r="E1785" s="87">
        <v>0</v>
      </c>
      <c r="F1785" s="86" t="s">
        <v>1185</v>
      </c>
      <c r="H1785" s="3">
        <f>E1785+SUMIF('BR DTG TRAYEMAN'!C:C,C1785,'BR DTG TRAYEMAN'!E:E)</f>
        <v>0</v>
      </c>
    </row>
    <row r="1786" spans="1:8" ht="15.75" customHeight="1">
      <c r="A1786" s="86" t="s">
        <v>377</v>
      </c>
      <c r="B1786" s="86" t="s">
        <v>876</v>
      </c>
      <c r="C1786" s="86" t="s">
        <v>377</v>
      </c>
      <c r="D1786" s="86" t="s">
        <v>2025</v>
      </c>
      <c r="E1786" s="87">
        <v>0</v>
      </c>
      <c r="F1786" s="86" t="s">
        <v>1185</v>
      </c>
      <c r="H1786" s="3">
        <f>E1786+SUMIF('BR DTG TRAYEMAN'!C:C,C1786,'BR DTG TRAYEMAN'!E:E)</f>
        <v>0</v>
      </c>
    </row>
    <row r="1787" spans="1:8" ht="15.75" customHeight="1">
      <c r="A1787" s="86" t="s">
        <v>9422</v>
      </c>
      <c r="B1787" s="86" t="s">
        <v>876</v>
      </c>
      <c r="C1787" s="86" t="s">
        <v>9422</v>
      </c>
      <c r="D1787" s="86" t="s">
        <v>5129</v>
      </c>
      <c r="E1787" s="87">
        <v>0</v>
      </c>
      <c r="F1787" s="86" t="s">
        <v>1185</v>
      </c>
      <c r="H1787" s="3">
        <f>E1787+SUMIF('BR DTG TRAYEMAN'!C:C,C1787,'BR DTG TRAYEMAN'!E:E)</f>
        <v>0</v>
      </c>
    </row>
    <row r="1788" spans="1:8" ht="15.75" customHeight="1">
      <c r="A1788" s="86" t="s">
        <v>5130</v>
      </c>
      <c r="B1788" s="86" t="s">
        <v>876</v>
      </c>
      <c r="C1788" s="86" t="s">
        <v>5130</v>
      </c>
      <c r="D1788" s="86" t="s">
        <v>5131</v>
      </c>
      <c r="E1788" s="87">
        <v>0</v>
      </c>
      <c r="F1788" s="86" t="s">
        <v>1185</v>
      </c>
      <c r="H1788" s="3">
        <f>E1788+SUMIF('BR DTG TRAYEMAN'!C:C,C1788,'BR DTG TRAYEMAN'!E:E)</f>
        <v>0</v>
      </c>
    </row>
    <row r="1789" spans="1:8" ht="15.75" customHeight="1">
      <c r="A1789" s="86" t="s">
        <v>9423</v>
      </c>
      <c r="B1789" s="86" t="s">
        <v>876</v>
      </c>
      <c r="C1789" s="86" t="s">
        <v>9423</v>
      </c>
      <c r="D1789" s="86" t="s">
        <v>9424</v>
      </c>
      <c r="E1789" s="87">
        <v>0</v>
      </c>
      <c r="F1789" s="86" t="s">
        <v>1185</v>
      </c>
      <c r="H1789" s="3">
        <f>E1789+SUMIF('BR DTG TRAYEMAN'!C:C,C1789,'BR DTG TRAYEMAN'!E:E)</f>
        <v>0</v>
      </c>
    </row>
    <row r="1790" spans="1:8" ht="15.75" customHeight="1">
      <c r="A1790" s="86" t="s">
        <v>5136</v>
      </c>
      <c r="B1790" s="86" t="s">
        <v>876</v>
      </c>
      <c r="C1790" s="86" t="s">
        <v>5136</v>
      </c>
      <c r="D1790" s="86" t="s">
        <v>5137</v>
      </c>
      <c r="E1790" s="87">
        <v>0</v>
      </c>
      <c r="F1790" s="86" t="s">
        <v>1185</v>
      </c>
      <c r="H1790" s="3">
        <f>E1790+SUMIF('BR DTG TRAYEMAN'!C:C,C1790,'BR DTG TRAYEMAN'!E:E)</f>
        <v>0</v>
      </c>
    </row>
    <row r="1791" spans="1:8" ht="15.75" customHeight="1">
      <c r="A1791" s="86" t="s">
        <v>9425</v>
      </c>
      <c r="B1791" s="86" t="s">
        <v>876</v>
      </c>
      <c r="C1791" s="86" t="s">
        <v>9425</v>
      </c>
      <c r="D1791" s="86" t="s">
        <v>9426</v>
      </c>
      <c r="E1791" s="87">
        <v>0</v>
      </c>
      <c r="F1791" s="86" t="s">
        <v>1185</v>
      </c>
      <c r="H1791" s="3">
        <f>E1791+SUMIF('BR DTG TRAYEMAN'!C:C,C1791,'BR DTG TRAYEMAN'!E:E)</f>
        <v>0</v>
      </c>
    </row>
    <row r="1792" spans="1:8" ht="15.75" customHeight="1">
      <c r="A1792" s="86" t="s">
        <v>5142</v>
      </c>
      <c r="B1792" s="86" t="s">
        <v>876</v>
      </c>
      <c r="C1792" s="86" t="s">
        <v>5142</v>
      </c>
      <c r="D1792" s="86" t="s">
        <v>5143</v>
      </c>
      <c r="E1792" s="87">
        <v>0</v>
      </c>
      <c r="F1792" s="86" t="s">
        <v>1185</v>
      </c>
      <c r="H1792" s="3">
        <f>E1792+SUMIF('BR DTG TRAYEMAN'!C:C,C1792,'BR DTG TRAYEMAN'!E:E)</f>
        <v>0</v>
      </c>
    </row>
    <row r="1793" spans="1:8" ht="15.75" customHeight="1">
      <c r="A1793" s="86" t="s">
        <v>9427</v>
      </c>
      <c r="B1793" s="86" t="s">
        <v>876</v>
      </c>
      <c r="C1793" s="86" t="s">
        <v>9427</v>
      </c>
      <c r="D1793" s="86" t="s">
        <v>9428</v>
      </c>
      <c r="E1793" s="87">
        <v>0</v>
      </c>
      <c r="F1793" s="86" t="s">
        <v>1185</v>
      </c>
      <c r="H1793" s="3">
        <f>E1793+SUMIF('BR DTG TRAYEMAN'!C:C,C1793,'BR DTG TRAYEMAN'!E:E)</f>
        <v>0</v>
      </c>
    </row>
    <row r="1794" spans="1:8" ht="15.75" customHeight="1">
      <c r="A1794" s="86" t="s">
        <v>5146</v>
      </c>
      <c r="B1794" s="86" t="s">
        <v>876</v>
      </c>
      <c r="C1794" s="86" t="s">
        <v>5146</v>
      </c>
      <c r="D1794" s="86" t="s">
        <v>9429</v>
      </c>
      <c r="E1794" s="87">
        <v>0</v>
      </c>
      <c r="F1794" s="86" t="s">
        <v>1185</v>
      </c>
      <c r="H1794" s="3">
        <f>E1794+SUMIF('BR DTG TRAYEMAN'!C:C,C1794,'BR DTG TRAYEMAN'!E:E)</f>
        <v>0</v>
      </c>
    </row>
    <row r="1795" spans="1:8" ht="15.75" customHeight="1">
      <c r="A1795" s="86" t="s">
        <v>5148</v>
      </c>
      <c r="B1795" s="86" t="s">
        <v>876</v>
      </c>
      <c r="C1795" s="86" t="s">
        <v>5148</v>
      </c>
      <c r="D1795" s="86" t="s">
        <v>9430</v>
      </c>
      <c r="E1795" s="87">
        <v>0</v>
      </c>
      <c r="F1795" s="86" t="s">
        <v>1185</v>
      </c>
      <c r="H1795" s="3">
        <f>E1795+SUMIF('BR DTG TRAYEMAN'!C:C,C1795,'BR DTG TRAYEMAN'!E:E)</f>
        <v>0</v>
      </c>
    </row>
    <row r="1796" spans="1:8" ht="15.75" customHeight="1">
      <c r="A1796" s="86" t="s">
        <v>5152</v>
      </c>
      <c r="B1796" s="86" t="s">
        <v>876</v>
      </c>
      <c r="C1796" s="86" t="s">
        <v>5152</v>
      </c>
      <c r="D1796" s="86" t="s">
        <v>5153</v>
      </c>
      <c r="E1796" s="87">
        <v>0</v>
      </c>
      <c r="F1796" s="86" t="s">
        <v>1185</v>
      </c>
      <c r="H1796" s="3">
        <f>E1796+SUMIF('BR DTG TRAYEMAN'!C:C,C1796,'BR DTG TRAYEMAN'!E:E)</f>
        <v>0</v>
      </c>
    </row>
    <row r="1797" spans="1:8" ht="15.75" customHeight="1">
      <c r="A1797" s="86" t="s">
        <v>5154</v>
      </c>
      <c r="B1797" s="86" t="s">
        <v>876</v>
      </c>
      <c r="C1797" s="86" t="s">
        <v>5154</v>
      </c>
      <c r="D1797" s="86" t="s">
        <v>5155</v>
      </c>
      <c r="E1797" s="87">
        <v>0</v>
      </c>
      <c r="F1797" s="86" t="s">
        <v>1185</v>
      </c>
      <c r="H1797" s="3">
        <f>E1797+SUMIF('BR DTG TRAYEMAN'!C:C,C1797,'BR DTG TRAYEMAN'!E:E)</f>
        <v>0</v>
      </c>
    </row>
    <row r="1798" spans="1:8" ht="15.75" customHeight="1">
      <c r="A1798" s="86" t="s">
        <v>9431</v>
      </c>
      <c r="B1798" s="86" t="s">
        <v>876</v>
      </c>
      <c r="C1798" s="86" t="s">
        <v>9431</v>
      </c>
      <c r="D1798" s="86" t="s">
        <v>9432</v>
      </c>
      <c r="E1798" s="87">
        <v>0</v>
      </c>
      <c r="F1798" s="86" t="s">
        <v>1185</v>
      </c>
      <c r="H1798" s="3">
        <f>E1798+SUMIF('BR DTG TRAYEMAN'!C:C,C1798,'BR DTG TRAYEMAN'!E:E)</f>
        <v>0</v>
      </c>
    </row>
    <row r="1799" spans="1:8" ht="15.75" customHeight="1">
      <c r="A1799" s="86" t="s">
        <v>9433</v>
      </c>
      <c r="B1799" s="86" t="s">
        <v>888</v>
      </c>
      <c r="C1799" s="86" t="s">
        <v>9433</v>
      </c>
      <c r="D1799" s="86" t="s">
        <v>9434</v>
      </c>
      <c r="E1799" s="87">
        <v>0</v>
      </c>
      <c r="F1799" s="86" t="s">
        <v>1185</v>
      </c>
      <c r="H1799" s="3">
        <f>E1799+SUMIF('BR DTG TRAYEMAN'!C:C,C1799,'BR DTG TRAYEMAN'!E:E)</f>
        <v>0</v>
      </c>
    </row>
    <row r="1800" spans="1:8" ht="15.75" customHeight="1">
      <c r="A1800" s="86" t="s">
        <v>378</v>
      </c>
      <c r="B1800" s="86" t="s">
        <v>888</v>
      </c>
      <c r="C1800" s="86" t="s">
        <v>378</v>
      </c>
      <c r="D1800" s="86" t="s">
        <v>1168</v>
      </c>
      <c r="E1800" s="87">
        <v>13</v>
      </c>
      <c r="F1800" s="86" t="s">
        <v>1185</v>
      </c>
      <c r="H1800" s="3">
        <f>E1800+SUMIF('BR DTG TRAYEMAN'!C:C,C1800,'BR DTG TRAYEMAN'!E:E)</f>
        <v>13</v>
      </c>
    </row>
    <row r="1801" spans="1:8" ht="15.75" customHeight="1">
      <c r="A1801" s="86" t="s">
        <v>379</v>
      </c>
      <c r="B1801" s="86" t="s">
        <v>888</v>
      </c>
      <c r="C1801" s="86" t="s">
        <v>379</v>
      </c>
      <c r="D1801" s="86" t="s">
        <v>1169</v>
      </c>
      <c r="E1801" s="87">
        <v>3</v>
      </c>
      <c r="F1801" s="86" t="s">
        <v>1185</v>
      </c>
      <c r="H1801" s="3">
        <f>E1801+SUMIF('BR DTG TRAYEMAN'!C:C,C1801,'BR DTG TRAYEMAN'!E:E)</f>
        <v>3</v>
      </c>
    </row>
    <row r="1802" spans="1:8" ht="15.75" customHeight="1">
      <c r="A1802" s="86" t="s">
        <v>1453</v>
      </c>
      <c r="B1802" s="86" t="s">
        <v>888</v>
      </c>
      <c r="C1802" s="86" t="s">
        <v>1453</v>
      </c>
      <c r="D1802" s="86" t="s">
        <v>1454</v>
      </c>
      <c r="E1802" s="87">
        <v>1</v>
      </c>
      <c r="F1802" s="86" t="s">
        <v>1185</v>
      </c>
      <c r="H1802" s="3">
        <f>E1802+SUMIF('BR DTG TRAYEMAN'!C:C,C1802,'BR DTG TRAYEMAN'!E:E)</f>
        <v>1</v>
      </c>
    </row>
    <row r="1803" spans="1:8" ht="15.75" customHeight="1">
      <c r="A1803" s="86" t="s">
        <v>9435</v>
      </c>
      <c r="B1803" s="86" t="s">
        <v>888</v>
      </c>
      <c r="C1803" s="86" t="s">
        <v>9435</v>
      </c>
      <c r="D1803" s="86" t="s">
        <v>9436</v>
      </c>
      <c r="E1803" s="87">
        <v>0</v>
      </c>
      <c r="F1803" s="86" t="s">
        <v>1185</v>
      </c>
      <c r="H1803" s="3">
        <f>E1803+SUMIF('BR DTG TRAYEMAN'!C:C,C1803,'BR DTG TRAYEMAN'!E:E)</f>
        <v>0</v>
      </c>
    </row>
    <row r="1804" spans="1:8" ht="15.75" customHeight="1">
      <c r="A1804" s="86" t="s">
        <v>5158</v>
      </c>
      <c r="B1804" s="86" t="s">
        <v>876</v>
      </c>
      <c r="C1804" s="86" t="s">
        <v>5158</v>
      </c>
      <c r="D1804" s="86" t="s">
        <v>5159</v>
      </c>
      <c r="E1804" s="87">
        <v>0</v>
      </c>
      <c r="F1804" s="86" t="s">
        <v>1185</v>
      </c>
      <c r="H1804" s="3">
        <f>E1804+SUMIF('BR DTG TRAYEMAN'!C:C,C1804,'BR DTG TRAYEMAN'!E:E)</f>
        <v>0</v>
      </c>
    </row>
    <row r="1805" spans="1:8" ht="15.75" customHeight="1">
      <c r="A1805" s="86" t="s">
        <v>380</v>
      </c>
      <c r="B1805" s="86" t="s">
        <v>888</v>
      </c>
      <c r="C1805" s="86" t="s">
        <v>380</v>
      </c>
      <c r="D1805" s="86" t="s">
        <v>1170</v>
      </c>
      <c r="E1805" s="87">
        <v>12</v>
      </c>
      <c r="F1805" s="86" t="s">
        <v>1185</v>
      </c>
      <c r="H1805" s="3">
        <f>E1805+SUMIF('BR DTG TRAYEMAN'!C:C,C1805,'BR DTG TRAYEMAN'!E:E)</f>
        <v>12</v>
      </c>
    </row>
    <row r="1806" spans="1:8" ht="15.75" customHeight="1">
      <c r="A1806" s="86" t="s">
        <v>1455</v>
      </c>
      <c r="B1806" s="86" t="s">
        <v>888</v>
      </c>
      <c r="C1806" s="86" t="s">
        <v>1455</v>
      </c>
      <c r="D1806" s="86" t="s">
        <v>1456</v>
      </c>
      <c r="E1806" s="87">
        <v>0</v>
      </c>
      <c r="F1806" s="86" t="s">
        <v>1185</v>
      </c>
      <c r="H1806" s="3">
        <f>E1806+SUMIF('BR DTG TRAYEMAN'!C:C,C1806,'BR DTG TRAYEMAN'!E:E)</f>
        <v>0</v>
      </c>
    </row>
    <row r="1807" spans="1:8" ht="15.75" customHeight="1">
      <c r="A1807" s="86" t="s">
        <v>9437</v>
      </c>
      <c r="B1807" s="86" t="s">
        <v>876</v>
      </c>
      <c r="C1807" s="86" t="s">
        <v>9437</v>
      </c>
      <c r="D1807" s="86" t="s">
        <v>9438</v>
      </c>
      <c r="E1807" s="87">
        <v>0</v>
      </c>
      <c r="F1807" s="86" t="s">
        <v>1185</v>
      </c>
      <c r="H1807" s="3">
        <f>E1807+SUMIF('BR DTG TRAYEMAN'!C:C,C1807,'BR DTG TRAYEMAN'!E:E)</f>
        <v>0</v>
      </c>
    </row>
    <row r="1808" spans="1:8" ht="15.75" customHeight="1">
      <c r="A1808" s="86" t="s">
        <v>5164</v>
      </c>
      <c r="B1808" s="86" t="s">
        <v>876</v>
      </c>
      <c r="C1808" s="86" t="s">
        <v>5164</v>
      </c>
      <c r="D1808" s="86" t="s">
        <v>5165</v>
      </c>
      <c r="E1808" s="87">
        <v>0</v>
      </c>
      <c r="F1808" s="86" t="s">
        <v>1185</v>
      </c>
      <c r="H1808" s="3">
        <f>E1808+SUMIF('BR DTG TRAYEMAN'!C:C,C1808,'BR DTG TRAYEMAN'!E:E)</f>
        <v>0</v>
      </c>
    </row>
    <row r="1809" spans="1:8" ht="15.75" customHeight="1">
      <c r="A1809" s="86" t="s">
        <v>1171</v>
      </c>
      <c r="B1809" s="86" t="s">
        <v>888</v>
      </c>
      <c r="C1809" s="86" t="s">
        <v>1171</v>
      </c>
      <c r="D1809" s="86" t="s">
        <v>1172</v>
      </c>
      <c r="E1809" s="87">
        <v>0</v>
      </c>
      <c r="F1809" s="86" t="s">
        <v>1185</v>
      </c>
      <c r="H1809" s="3">
        <f>E1809+SUMIF('BR DTG TRAYEMAN'!C:C,C1809,'BR DTG TRAYEMAN'!E:E)</f>
        <v>0</v>
      </c>
    </row>
    <row r="1810" spans="1:8" ht="15.75" customHeight="1">
      <c r="A1810" s="86" t="s">
        <v>381</v>
      </c>
      <c r="B1810" s="86" t="s">
        <v>888</v>
      </c>
      <c r="C1810" s="86" t="s">
        <v>381</v>
      </c>
      <c r="D1810" s="86" t="s">
        <v>1173</v>
      </c>
      <c r="E1810" s="87">
        <v>13</v>
      </c>
      <c r="F1810" s="86" t="s">
        <v>1185</v>
      </c>
      <c r="H1810" s="3">
        <f>E1810+SUMIF('BR DTG TRAYEMAN'!C:C,C1810,'BR DTG TRAYEMAN'!E:E)</f>
        <v>13</v>
      </c>
    </row>
    <row r="1811" spans="1:8" ht="15.75" customHeight="1">
      <c r="A1811" s="86" t="s">
        <v>9439</v>
      </c>
      <c r="B1811" s="86" t="s">
        <v>876</v>
      </c>
      <c r="C1811" s="86" t="s">
        <v>9439</v>
      </c>
      <c r="D1811" s="86" t="s">
        <v>9440</v>
      </c>
      <c r="E1811" s="87">
        <v>0</v>
      </c>
      <c r="F1811" s="86" t="s">
        <v>1185</v>
      </c>
      <c r="H1811" s="3">
        <f>E1811+SUMIF('BR DTG TRAYEMAN'!C:C,C1811,'BR DTG TRAYEMAN'!E:E)</f>
        <v>0</v>
      </c>
    </row>
    <row r="1812" spans="1:8" ht="15.75" customHeight="1">
      <c r="A1812" s="86" t="s">
        <v>5172</v>
      </c>
      <c r="B1812" s="86" t="s">
        <v>876</v>
      </c>
      <c r="C1812" s="86" t="s">
        <v>5172</v>
      </c>
      <c r="D1812" s="86" t="s">
        <v>5173</v>
      </c>
      <c r="E1812" s="87">
        <v>0</v>
      </c>
      <c r="F1812" s="86" t="s">
        <v>1185</v>
      </c>
      <c r="H1812" s="3">
        <f>E1812+SUMIF('BR DTG TRAYEMAN'!C:C,C1812,'BR DTG TRAYEMAN'!E:E)</f>
        <v>0</v>
      </c>
    </row>
    <row r="1813" spans="1:8" ht="15.75" customHeight="1">
      <c r="A1813" s="86" t="s">
        <v>9441</v>
      </c>
      <c r="B1813" s="86" t="s">
        <v>876</v>
      </c>
      <c r="C1813" s="86" t="s">
        <v>9441</v>
      </c>
      <c r="D1813" s="86" t="s">
        <v>2218</v>
      </c>
      <c r="E1813" s="87">
        <v>0</v>
      </c>
      <c r="F1813" s="86" t="s">
        <v>1185</v>
      </c>
      <c r="H1813" s="3">
        <f>E1813+SUMIF('BR DTG TRAYEMAN'!C:C,C1813,'BR DTG TRAYEMAN'!E:E)</f>
        <v>0</v>
      </c>
    </row>
    <row r="1814" spans="1:8" ht="15.75" customHeight="1">
      <c r="A1814" s="86" t="s">
        <v>2217</v>
      </c>
      <c r="B1814" s="86" t="s">
        <v>876</v>
      </c>
      <c r="C1814" s="86" t="s">
        <v>2217</v>
      </c>
      <c r="D1814" s="86" t="s">
        <v>2218</v>
      </c>
      <c r="E1814" s="87">
        <v>0</v>
      </c>
      <c r="F1814" s="86" t="s">
        <v>1185</v>
      </c>
      <c r="H1814" s="3">
        <f>E1814+SUMIF('BR DTG TRAYEMAN'!C:C,C1814,'BR DTG TRAYEMAN'!E:E)</f>
        <v>0</v>
      </c>
    </row>
    <row r="1815" spans="1:8" ht="15.75" customHeight="1">
      <c r="A1815" s="86" t="s">
        <v>382</v>
      </c>
      <c r="B1815" s="86" t="s">
        <v>888</v>
      </c>
      <c r="C1815" s="86" t="s">
        <v>382</v>
      </c>
      <c r="D1815" s="86" t="s">
        <v>1174</v>
      </c>
      <c r="E1815" s="87">
        <v>5</v>
      </c>
      <c r="F1815" s="86" t="s">
        <v>1185</v>
      </c>
      <c r="H1815" s="3">
        <f>E1815+SUMIF('BR DTG TRAYEMAN'!C:C,C1815,'BR DTG TRAYEMAN'!E:E)</f>
        <v>5</v>
      </c>
    </row>
    <row r="1816" spans="1:8" ht="15.75" customHeight="1">
      <c r="A1816" s="86" t="s">
        <v>5174</v>
      </c>
      <c r="B1816" s="86" t="s">
        <v>876</v>
      </c>
      <c r="C1816" s="86" t="s">
        <v>5174</v>
      </c>
      <c r="D1816" s="86" t="s">
        <v>9442</v>
      </c>
      <c r="E1816" s="87">
        <v>0</v>
      </c>
      <c r="F1816" s="86" t="s">
        <v>1185</v>
      </c>
      <c r="H1816" s="3">
        <f>E1816+SUMIF('BR DTG TRAYEMAN'!C:C,C1816,'BR DTG TRAYEMAN'!E:E)</f>
        <v>0</v>
      </c>
    </row>
    <row r="1817" spans="1:8" ht="15.75" customHeight="1">
      <c r="A1817" s="86" t="s">
        <v>383</v>
      </c>
      <c r="B1817" s="86" t="s">
        <v>888</v>
      </c>
      <c r="C1817" s="86" t="s">
        <v>383</v>
      </c>
      <c r="D1817" s="86" t="s">
        <v>1175</v>
      </c>
      <c r="E1817" s="87">
        <v>5</v>
      </c>
      <c r="F1817" s="86" t="s">
        <v>1185</v>
      </c>
      <c r="H1817" s="3">
        <f>E1817+SUMIF('BR DTG TRAYEMAN'!C:C,C1817,'BR DTG TRAYEMAN'!E:E)</f>
        <v>5</v>
      </c>
    </row>
    <row r="1818" spans="1:8" ht="15.75" customHeight="1">
      <c r="A1818" s="86" t="s">
        <v>9443</v>
      </c>
      <c r="B1818" s="86" t="s">
        <v>876</v>
      </c>
      <c r="C1818" s="86" t="s">
        <v>9443</v>
      </c>
      <c r="D1818" s="86" t="s">
        <v>9444</v>
      </c>
      <c r="E1818" s="87">
        <v>0</v>
      </c>
      <c r="F1818" s="86" t="s">
        <v>1185</v>
      </c>
      <c r="H1818" s="3">
        <f>E1818+SUMIF('BR DTG TRAYEMAN'!C:C,C1818,'BR DTG TRAYEMAN'!E:E)</f>
        <v>0</v>
      </c>
    </row>
    <row r="1819" spans="1:8" ht="15.75" customHeight="1">
      <c r="A1819" s="86" t="s">
        <v>5179</v>
      </c>
      <c r="B1819" s="86" t="s">
        <v>876</v>
      </c>
      <c r="C1819" s="86" t="s">
        <v>5179</v>
      </c>
      <c r="D1819" s="86" t="s">
        <v>5180</v>
      </c>
      <c r="E1819" s="87">
        <v>0</v>
      </c>
      <c r="F1819" s="86" t="s">
        <v>1185</v>
      </c>
      <c r="H1819" s="3">
        <f>E1819+SUMIF('BR DTG TRAYEMAN'!C:C,C1819,'BR DTG TRAYEMAN'!E:E)</f>
        <v>0</v>
      </c>
    </row>
    <row r="1820" spans="1:8" ht="15.75" customHeight="1">
      <c r="A1820" s="86" t="s">
        <v>5181</v>
      </c>
      <c r="B1820" s="86" t="s">
        <v>876</v>
      </c>
      <c r="C1820" s="86" t="s">
        <v>5181</v>
      </c>
      <c r="D1820" s="86" t="s">
        <v>5182</v>
      </c>
      <c r="E1820" s="87">
        <v>0</v>
      </c>
      <c r="F1820" s="86" t="s">
        <v>1185</v>
      </c>
      <c r="H1820" s="3">
        <f>E1820+SUMIF('BR DTG TRAYEMAN'!C:C,C1820,'BR DTG TRAYEMAN'!E:E)</f>
        <v>0</v>
      </c>
    </row>
    <row r="1821" spans="1:8" ht="15.75" customHeight="1">
      <c r="A1821" s="86" t="s">
        <v>5185</v>
      </c>
      <c r="B1821" s="86" t="s">
        <v>888</v>
      </c>
      <c r="C1821" s="86" t="s">
        <v>5185</v>
      </c>
      <c r="D1821" s="86" t="s">
        <v>9445</v>
      </c>
      <c r="E1821" s="87">
        <v>0</v>
      </c>
      <c r="F1821" s="86" t="s">
        <v>1185</v>
      </c>
      <c r="H1821" s="3">
        <f>E1821+SUMIF('BR DTG TRAYEMAN'!C:C,C1821,'BR DTG TRAYEMAN'!E:E)</f>
        <v>0</v>
      </c>
    </row>
    <row r="1822" spans="1:8" ht="15.75" customHeight="1">
      <c r="A1822" s="86" t="s">
        <v>9446</v>
      </c>
      <c r="B1822" s="86" t="s">
        <v>876</v>
      </c>
      <c r="C1822" s="86" t="s">
        <v>9446</v>
      </c>
      <c r="D1822" s="86" t="s">
        <v>9447</v>
      </c>
      <c r="E1822" s="87">
        <v>0</v>
      </c>
      <c r="F1822" s="86" t="s">
        <v>1185</v>
      </c>
      <c r="H1822" s="3">
        <f>E1822+SUMIF('BR DTG TRAYEMAN'!C:C,C1822,'BR DTG TRAYEMAN'!E:E)</f>
        <v>0</v>
      </c>
    </row>
    <row r="1823" spans="1:8" ht="15.75" customHeight="1">
      <c r="A1823" s="86" t="s">
        <v>384</v>
      </c>
      <c r="B1823" s="86" t="s">
        <v>888</v>
      </c>
      <c r="C1823" s="86" t="s">
        <v>384</v>
      </c>
      <c r="D1823" s="86" t="s">
        <v>1176</v>
      </c>
      <c r="E1823" s="87">
        <v>2</v>
      </c>
      <c r="F1823" s="86" t="s">
        <v>1185</v>
      </c>
      <c r="H1823" s="3">
        <f>E1823+SUMIF('BR DTG TRAYEMAN'!C:C,C1823,'BR DTG TRAYEMAN'!E:E)</f>
        <v>2</v>
      </c>
    </row>
    <row r="1824" spans="1:8" ht="15.75" customHeight="1">
      <c r="A1824" s="86" t="s">
        <v>5187</v>
      </c>
      <c r="B1824" s="86" t="s">
        <v>876</v>
      </c>
      <c r="C1824" s="86" t="s">
        <v>5187</v>
      </c>
      <c r="D1824" s="86" t="s">
        <v>5188</v>
      </c>
      <c r="E1824" s="87">
        <v>0</v>
      </c>
      <c r="F1824" s="86" t="s">
        <v>1185</v>
      </c>
      <c r="H1824" s="3">
        <f>E1824+SUMIF('BR DTG TRAYEMAN'!C:C,C1824,'BR DTG TRAYEMAN'!E:E)</f>
        <v>0</v>
      </c>
    </row>
    <row r="1825" spans="1:8" ht="15.75" customHeight="1">
      <c r="A1825" s="86" t="s">
        <v>5191</v>
      </c>
      <c r="B1825" s="86" t="s">
        <v>876</v>
      </c>
      <c r="C1825" s="86" t="s">
        <v>5191</v>
      </c>
      <c r="D1825" s="86" t="s">
        <v>5192</v>
      </c>
      <c r="E1825" s="87">
        <v>0</v>
      </c>
      <c r="F1825" s="86" t="s">
        <v>1185</v>
      </c>
      <c r="H1825" s="3">
        <f>E1825+SUMIF('BR DTG TRAYEMAN'!C:C,C1825,'BR DTG TRAYEMAN'!E:E)</f>
        <v>0</v>
      </c>
    </row>
    <row r="1826" spans="1:8" ht="15.75" customHeight="1">
      <c r="A1826" s="86" t="s">
        <v>516</v>
      </c>
      <c r="B1826" s="86" t="s">
        <v>888</v>
      </c>
      <c r="C1826" s="86" t="s">
        <v>516</v>
      </c>
      <c r="D1826" s="86" t="s">
        <v>840</v>
      </c>
      <c r="E1826" s="87">
        <v>0</v>
      </c>
      <c r="F1826" s="86" t="s">
        <v>1185</v>
      </c>
      <c r="H1826" s="3">
        <f>E1826+SUMIF('BR DTG TRAYEMAN'!C:C,C1826,'BR DTG TRAYEMAN'!E:E)</f>
        <v>0</v>
      </c>
    </row>
    <row r="1827" spans="1:8" ht="15.75" customHeight="1">
      <c r="A1827" s="86" t="s">
        <v>385</v>
      </c>
      <c r="B1827" s="86" t="s">
        <v>877</v>
      </c>
      <c r="C1827" s="86" t="s">
        <v>385</v>
      </c>
      <c r="D1827" s="86" t="s">
        <v>1177</v>
      </c>
      <c r="E1827" s="87">
        <v>0</v>
      </c>
      <c r="F1827" s="86" t="s">
        <v>1185</v>
      </c>
      <c r="H1827" s="3">
        <f>E1827+SUMIF('BR DTG TRAYEMAN'!C:C,C1827,'BR DTG TRAYEMAN'!E:E)</f>
        <v>0</v>
      </c>
    </row>
    <row r="1828" spans="1:8" ht="15.75" customHeight="1">
      <c r="A1828" s="86" t="s">
        <v>9448</v>
      </c>
      <c r="B1828" s="86" t="s">
        <v>876</v>
      </c>
      <c r="C1828" s="86" t="s">
        <v>9448</v>
      </c>
      <c r="D1828" s="86" t="s">
        <v>9449</v>
      </c>
      <c r="E1828" s="87">
        <v>0</v>
      </c>
      <c r="F1828" s="86" t="s">
        <v>1185</v>
      </c>
      <c r="H1828" s="3">
        <f>E1828+SUMIF('BR DTG TRAYEMAN'!C:C,C1828,'BR DTG TRAYEMAN'!E:E)</f>
        <v>0</v>
      </c>
    </row>
    <row r="1829" spans="1:8" ht="15.75" customHeight="1">
      <c r="A1829" s="86" t="s">
        <v>5195</v>
      </c>
      <c r="B1829" s="86" t="s">
        <v>876</v>
      </c>
      <c r="C1829" s="86" t="s">
        <v>5195</v>
      </c>
      <c r="D1829" s="86" t="s">
        <v>5196</v>
      </c>
      <c r="E1829" s="87">
        <v>0</v>
      </c>
      <c r="F1829" s="86" t="s">
        <v>1185</v>
      </c>
      <c r="H1829" s="3">
        <f>E1829+SUMIF('BR DTG TRAYEMAN'!C:C,C1829,'BR DTG TRAYEMAN'!E:E)</f>
        <v>0</v>
      </c>
    </row>
    <row r="1830" spans="1:8" ht="15.75" customHeight="1">
      <c r="A1830" s="86" t="s">
        <v>9450</v>
      </c>
      <c r="B1830" s="86" t="s">
        <v>876</v>
      </c>
      <c r="C1830" s="86" t="s">
        <v>9450</v>
      </c>
      <c r="D1830" s="86" t="s">
        <v>9451</v>
      </c>
      <c r="E1830" s="87">
        <v>0</v>
      </c>
      <c r="F1830" s="86" t="s">
        <v>1185</v>
      </c>
      <c r="H1830" s="3">
        <f>E1830+SUMIF('BR DTG TRAYEMAN'!C:C,C1830,'BR DTG TRAYEMAN'!E:E)</f>
        <v>0</v>
      </c>
    </row>
    <row r="1831" spans="1:8" ht="15.75" customHeight="1">
      <c r="A1831" s="86" t="s">
        <v>9452</v>
      </c>
      <c r="B1831" s="86" t="s">
        <v>876</v>
      </c>
      <c r="C1831" s="86" t="s">
        <v>9452</v>
      </c>
      <c r="D1831" s="86" t="s">
        <v>9453</v>
      </c>
      <c r="E1831" s="87">
        <v>0</v>
      </c>
      <c r="F1831" s="86" t="s">
        <v>1185</v>
      </c>
      <c r="H1831" s="3">
        <f>E1831+SUMIF('BR DTG TRAYEMAN'!C:C,C1831,'BR DTG TRAYEMAN'!E:E)</f>
        <v>0</v>
      </c>
    </row>
    <row r="1832" spans="1:8" ht="15.75" customHeight="1">
      <c r="A1832" s="86" t="s">
        <v>560</v>
      </c>
      <c r="B1832" s="86" t="s">
        <v>888</v>
      </c>
      <c r="C1832" s="86" t="s">
        <v>560</v>
      </c>
      <c r="D1832" s="86" t="s">
        <v>1178</v>
      </c>
      <c r="E1832" s="87">
        <v>0</v>
      </c>
      <c r="F1832" s="86" t="s">
        <v>1185</v>
      </c>
      <c r="H1832" s="3">
        <f>E1832+SUMIF('BR DTG TRAYEMAN'!C:C,C1832,'BR DTG TRAYEMAN'!E:E)</f>
        <v>0</v>
      </c>
    </row>
    <row r="1833" spans="1:8" ht="15.75" customHeight="1">
      <c r="A1833" s="86" t="s">
        <v>5203</v>
      </c>
      <c r="B1833" s="86" t="s">
        <v>876</v>
      </c>
      <c r="C1833" s="86" t="s">
        <v>5203</v>
      </c>
      <c r="D1833" s="86" t="s">
        <v>5204</v>
      </c>
      <c r="E1833" s="87">
        <v>0</v>
      </c>
      <c r="F1833" s="86" t="s">
        <v>1185</v>
      </c>
      <c r="H1833" s="3">
        <f>E1833+SUMIF('BR DTG TRAYEMAN'!C:C,C1833,'BR DTG TRAYEMAN'!E:E)</f>
        <v>0</v>
      </c>
    </row>
    <row r="1834" spans="1:8" ht="15.75" customHeight="1">
      <c r="A1834" s="86" t="s">
        <v>9454</v>
      </c>
      <c r="B1834" s="86" t="s">
        <v>876</v>
      </c>
      <c r="C1834" s="86" t="s">
        <v>9454</v>
      </c>
      <c r="D1834" s="86" t="s">
        <v>9455</v>
      </c>
      <c r="E1834" s="87">
        <v>0</v>
      </c>
      <c r="F1834" s="86" t="s">
        <v>1185</v>
      </c>
      <c r="H1834" s="3">
        <f>E1834+SUMIF('BR DTG TRAYEMAN'!C:C,C1834,'BR DTG TRAYEMAN'!E:E)</f>
        <v>0</v>
      </c>
    </row>
    <row r="1835" spans="1:8" ht="15.75" customHeight="1">
      <c r="A1835" s="86" t="s">
        <v>5207</v>
      </c>
      <c r="B1835" s="86" t="s">
        <v>876</v>
      </c>
      <c r="C1835" s="86" t="s">
        <v>5207</v>
      </c>
      <c r="D1835" s="86" t="s">
        <v>5208</v>
      </c>
      <c r="E1835" s="87">
        <v>0</v>
      </c>
      <c r="F1835" s="86" t="s">
        <v>1185</v>
      </c>
      <c r="H1835" s="3">
        <f>E1835+SUMIF('BR DTG TRAYEMAN'!C:C,C1835,'BR DTG TRAYEMAN'!E:E)</f>
        <v>0</v>
      </c>
    </row>
    <row r="1836" spans="1:8" ht="15.75" customHeight="1">
      <c r="A1836" s="86" t="s">
        <v>5209</v>
      </c>
      <c r="B1836" s="86" t="s">
        <v>876</v>
      </c>
      <c r="C1836" s="86" t="s">
        <v>5209</v>
      </c>
      <c r="D1836" s="86" t="s">
        <v>9456</v>
      </c>
      <c r="E1836" s="87">
        <v>0</v>
      </c>
      <c r="F1836" s="86" t="s">
        <v>1185</v>
      </c>
      <c r="H1836" s="3">
        <f>E1836+SUMIF('BR DTG TRAYEMAN'!C:C,C1836,'BR DTG TRAYEMAN'!E:E)</f>
        <v>0</v>
      </c>
    </row>
    <row r="1837" spans="1:8" ht="15.75" customHeight="1">
      <c r="A1837" s="86" t="s">
        <v>9457</v>
      </c>
      <c r="B1837" s="86" t="s">
        <v>876</v>
      </c>
      <c r="C1837" s="86" t="s">
        <v>9457</v>
      </c>
      <c r="D1837" s="86" t="s">
        <v>9458</v>
      </c>
      <c r="E1837" s="87">
        <v>0</v>
      </c>
      <c r="F1837" s="86" t="s">
        <v>1185</v>
      </c>
      <c r="H1837" s="3">
        <f>E1837+SUMIF('BR DTG TRAYEMAN'!C:C,C1837,'BR DTG TRAYEMAN'!E:E)</f>
        <v>0</v>
      </c>
    </row>
    <row r="1838" spans="1:8" ht="15.75" customHeight="1">
      <c r="A1838" s="86" t="s">
        <v>5211</v>
      </c>
      <c r="B1838" s="86" t="s">
        <v>876</v>
      </c>
      <c r="C1838" s="86" t="s">
        <v>5211</v>
      </c>
      <c r="D1838" s="86" t="s">
        <v>5212</v>
      </c>
      <c r="E1838" s="87">
        <v>0</v>
      </c>
      <c r="F1838" s="86" t="s">
        <v>1185</v>
      </c>
      <c r="H1838" s="3">
        <f>E1838+SUMIF('BR DTG TRAYEMAN'!C:C,C1838,'BR DTG TRAYEMAN'!E:E)</f>
        <v>0</v>
      </c>
    </row>
    <row r="1839" spans="1:8" ht="15.75" customHeight="1">
      <c r="A1839" s="86" t="s">
        <v>2303</v>
      </c>
      <c r="B1839" s="86" t="s">
        <v>876</v>
      </c>
      <c r="C1839" s="86" t="s">
        <v>2303</v>
      </c>
      <c r="D1839" s="86" t="s">
        <v>2304</v>
      </c>
      <c r="E1839" s="87">
        <v>0</v>
      </c>
      <c r="F1839" s="86" t="s">
        <v>1185</v>
      </c>
      <c r="H1839" s="3">
        <f>E1839+SUMIF('BR DTG TRAYEMAN'!C:C,C1839,'BR DTG TRAYEMAN'!E:E)</f>
        <v>0</v>
      </c>
    </row>
    <row r="1840" spans="1:8" ht="15.75" customHeight="1">
      <c r="A1840" s="86" t="s">
        <v>9459</v>
      </c>
      <c r="B1840" s="86" t="s">
        <v>876</v>
      </c>
      <c r="C1840" s="86" t="s">
        <v>9459</v>
      </c>
      <c r="D1840" s="86" t="s">
        <v>9460</v>
      </c>
      <c r="E1840" s="87">
        <v>0</v>
      </c>
      <c r="F1840" s="86" t="s">
        <v>1185</v>
      </c>
      <c r="H1840" s="3">
        <f>E1840+SUMIF('BR DTG TRAYEMAN'!C:C,C1840,'BR DTG TRAYEMAN'!E:E)</f>
        <v>0</v>
      </c>
    </row>
    <row r="1841" spans="1:8" ht="15.75" customHeight="1">
      <c r="A1841" s="86" t="s">
        <v>9461</v>
      </c>
      <c r="B1841" s="86" t="s">
        <v>876</v>
      </c>
      <c r="C1841" s="86" t="s">
        <v>9461</v>
      </c>
      <c r="D1841" s="86" t="s">
        <v>9462</v>
      </c>
      <c r="E1841" s="87">
        <v>0</v>
      </c>
      <c r="F1841" s="86" t="s">
        <v>1185</v>
      </c>
      <c r="H1841" s="3">
        <f>E1841+SUMIF('BR DTG TRAYEMAN'!C:C,C1841,'BR DTG TRAYEMAN'!E:E)</f>
        <v>0</v>
      </c>
    </row>
    <row r="1842" spans="1:8" ht="15.75" customHeight="1">
      <c r="A1842" s="86" t="s">
        <v>5217</v>
      </c>
      <c r="B1842" s="86" t="s">
        <v>876</v>
      </c>
      <c r="C1842" s="86" t="s">
        <v>5217</v>
      </c>
      <c r="D1842" s="86" t="s">
        <v>2330</v>
      </c>
      <c r="E1842" s="87">
        <v>0</v>
      </c>
      <c r="F1842" s="86" t="s">
        <v>1185</v>
      </c>
      <c r="H1842" s="3">
        <f>E1842+SUMIF('BR DTG TRAYEMAN'!C:C,C1842,'BR DTG TRAYEMAN'!E:E)</f>
        <v>0</v>
      </c>
    </row>
    <row r="1843" spans="1:8" ht="15.75" customHeight="1">
      <c r="A1843" s="86" t="s">
        <v>5218</v>
      </c>
      <c r="B1843" s="86" t="s">
        <v>876</v>
      </c>
      <c r="C1843" s="86" t="s">
        <v>5218</v>
      </c>
      <c r="D1843" s="86" t="s">
        <v>5219</v>
      </c>
      <c r="E1843" s="87">
        <v>0</v>
      </c>
      <c r="F1843" s="86" t="s">
        <v>1185</v>
      </c>
      <c r="H1843" s="3">
        <f>E1843+SUMIF('BR DTG TRAYEMAN'!C:C,C1843,'BR DTG TRAYEMAN'!E:E)</f>
        <v>0</v>
      </c>
    </row>
    <row r="1844" spans="1:8" ht="15.75" customHeight="1">
      <c r="A1844" s="86" t="s">
        <v>9463</v>
      </c>
      <c r="B1844" s="86" t="s">
        <v>876</v>
      </c>
      <c r="C1844" s="86" t="s">
        <v>9463</v>
      </c>
      <c r="D1844" s="86" t="s">
        <v>9464</v>
      </c>
      <c r="E1844" s="87">
        <v>0</v>
      </c>
      <c r="F1844" s="86" t="s">
        <v>1185</v>
      </c>
      <c r="H1844" s="3">
        <f>E1844+SUMIF('BR DTG TRAYEMAN'!C:C,C1844,'BR DTG TRAYEMAN'!E:E)</f>
        <v>0</v>
      </c>
    </row>
    <row r="1845" spans="1:8" ht="15.75" customHeight="1">
      <c r="A1845" s="86" t="s">
        <v>5222</v>
      </c>
      <c r="B1845" s="86" t="s">
        <v>876</v>
      </c>
      <c r="C1845" s="86" t="s">
        <v>5222</v>
      </c>
      <c r="D1845" s="86" t="s">
        <v>5223</v>
      </c>
      <c r="E1845" s="87">
        <v>0</v>
      </c>
      <c r="F1845" s="86" t="s">
        <v>1185</v>
      </c>
      <c r="H1845" s="3">
        <f>E1845+SUMIF('BR DTG TRAYEMAN'!C:C,C1845,'BR DTG TRAYEMAN'!E:E)</f>
        <v>0</v>
      </c>
    </row>
    <row r="1846" spans="1:8" ht="15.75" customHeight="1">
      <c r="A1846" s="86" t="s">
        <v>5224</v>
      </c>
      <c r="B1846" s="86" t="s">
        <v>876</v>
      </c>
      <c r="C1846" s="86" t="s">
        <v>5224</v>
      </c>
      <c r="D1846" s="86" t="s">
        <v>5225</v>
      </c>
      <c r="E1846" s="87">
        <v>0</v>
      </c>
      <c r="F1846" s="86" t="s">
        <v>1185</v>
      </c>
      <c r="H1846" s="3">
        <f>E1846+SUMIF('BR DTG TRAYEMAN'!C:C,C1846,'BR DTG TRAYEMAN'!E:E)</f>
        <v>0</v>
      </c>
    </row>
    <row r="1847" spans="1:8" ht="15.75" customHeight="1">
      <c r="A1847" s="86" t="s">
        <v>9465</v>
      </c>
      <c r="B1847" s="86" t="s">
        <v>876</v>
      </c>
      <c r="C1847" s="86" t="s">
        <v>9465</v>
      </c>
      <c r="D1847" s="86" t="s">
        <v>9466</v>
      </c>
      <c r="E1847" s="87">
        <v>0</v>
      </c>
      <c r="F1847" s="86" t="s">
        <v>1185</v>
      </c>
      <c r="H1847" s="3">
        <f>E1847+SUMIF('BR DTG TRAYEMAN'!C:C,C1847,'BR DTG TRAYEMAN'!E:E)</f>
        <v>0</v>
      </c>
    </row>
    <row r="1848" spans="1:8" ht="15.75" customHeight="1">
      <c r="A1848" s="86" t="s">
        <v>9467</v>
      </c>
      <c r="B1848" s="86" t="s">
        <v>876</v>
      </c>
      <c r="C1848" s="86" t="s">
        <v>9467</v>
      </c>
      <c r="D1848" s="86" t="s">
        <v>9468</v>
      </c>
      <c r="E1848" s="87">
        <v>0</v>
      </c>
      <c r="F1848" s="86" t="s">
        <v>1185</v>
      </c>
      <c r="H1848" s="3">
        <f>E1848+SUMIF('BR DTG TRAYEMAN'!C:C,C1848,'BR DTG TRAYEMAN'!E:E)</f>
        <v>0</v>
      </c>
    </row>
    <row r="1849" spans="1:8" ht="15.75" customHeight="1">
      <c r="A1849" s="86" t="s">
        <v>5254</v>
      </c>
      <c r="B1849" s="86" t="s">
        <v>876</v>
      </c>
      <c r="C1849" s="86" t="s">
        <v>5254</v>
      </c>
      <c r="D1849" s="86" t="s">
        <v>5255</v>
      </c>
      <c r="E1849" s="87">
        <v>0</v>
      </c>
      <c r="F1849" s="86" t="s">
        <v>1185</v>
      </c>
      <c r="H1849" s="3">
        <f>E1849+SUMIF('BR DTG TRAYEMAN'!C:C,C1849,'BR DTG TRAYEMAN'!E:E)</f>
        <v>0</v>
      </c>
    </row>
    <row r="1850" spans="1:8" ht="15.75" customHeight="1">
      <c r="A1850" s="86" t="s">
        <v>5256</v>
      </c>
      <c r="B1850" s="86" t="s">
        <v>876</v>
      </c>
      <c r="C1850" s="86" t="s">
        <v>5256</v>
      </c>
      <c r="D1850" s="86" t="s">
        <v>5257</v>
      </c>
      <c r="E1850" s="87">
        <v>0</v>
      </c>
      <c r="F1850" s="86" t="s">
        <v>1185</v>
      </c>
      <c r="H1850" s="3">
        <f>E1850+SUMIF('BR DTG TRAYEMAN'!C:C,C1850,'BR DTG TRAYEMAN'!E:E)</f>
        <v>0</v>
      </c>
    </row>
    <row r="1851" spans="1:8" ht="15.75" customHeight="1">
      <c r="A1851" s="86" t="s">
        <v>9469</v>
      </c>
      <c r="B1851" s="86" t="s">
        <v>1185</v>
      </c>
      <c r="C1851" s="86" t="s">
        <v>9469</v>
      </c>
      <c r="D1851" s="86" t="s">
        <v>9470</v>
      </c>
      <c r="E1851" s="87">
        <v>0</v>
      </c>
      <c r="F1851" s="86" t="s">
        <v>1185</v>
      </c>
      <c r="H1851" s="3">
        <f>E1851+SUMIF('BR DTG TRAYEMAN'!C:C,C1851,'BR DTG TRAYEMAN'!E:E)</f>
        <v>0</v>
      </c>
    </row>
    <row r="1852" spans="1:8" ht="15.75" customHeight="1">
      <c r="A1852" s="86" t="s">
        <v>5260</v>
      </c>
      <c r="B1852" s="86" t="s">
        <v>876</v>
      </c>
      <c r="C1852" s="86" t="s">
        <v>5260</v>
      </c>
      <c r="D1852" s="86" t="s">
        <v>5261</v>
      </c>
      <c r="E1852" s="87">
        <v>0</v>
      </c>
      <c r="F1852" s="86" t="s">
        <v>1185</v>
      </c>
      <c r="H1852" s="3">
        <f>E1852+SUMIF('BR DTG TRAYEMAN'!C:C,C1852,'BR DTG TRAYEMAN'!E:E)</f>
        <v>0</v>
      </c>
    </row>
    <row r="1853" spans="1:8" ht="15.75" customHeight="1">
      <c r="A1853" s="86" t="s">
        <v>5270</v>
      </c>
      <c r="B1853" s="86" t="s">
        <v>876</v>
      </c>
      <c r="C1853" s="86" t="s">
        <v>5270</v>
      </c>
      <c r="D1853" s="86" t="s">
        <v>5271</v>
      </c>
      <c r="E1853" s="87">
        <v>0</v>
      </c>
      <c r="F1853" s="86" t="s">
        <v>1185</v>
      </c>
      <c r="H1853" s="3">
        <f>E1853+SUMIF('BR DTG TRAYEMAN'!C:C,C1853,'BR DTG TRAYEMAN'!E:E)</f>
        <v>0</v>
      </c>
    </row>
    <row r="1854" spans="1:8" ht="15.75" customHeight="1">
      <c r="A1854" s="86" t="s">
        <v>5272</v>
      </c>
      <c r="B1854" s="86" t="s">
        <v>876</v>
      </c>
      <c r="C1854" s="86" t="s">
        <v>5272</v>
      </c>
      <c r="D1854" s="86" t="s">
        <v>5273</v>
      </c>
      <c r="E1854" s="87">
        <v>0</v>
      </c>
      <c r="F1854" s="86" t="s">
        <v>1185</v>
      </c>
      <c r="H1854" s="3">
        <f>E1854+SUMIF('BR DTG TRAYEMAN'!C:C,C1854,'BR DTG TRAYEMAN'!E:E)</f>
        <v>0</v>
      </c>
    </row>
    <row r="1855" spans="1:8" ht="15.75" customHeight="1">
      <c r="A1855" s="86" t="s">
        <v>5274</v>
      </c>
      <c r="B1855" s="86" t="s">
        <v>876</v>
      </c>
      <c r="C1855" s="86" t="s">
        <v>5274</v>
      </c>
      <c r="D1855" s="86" t="s">
        <v>2330</v>
      </c>
      <c r="E1855" s="87">
        <v>0</v>
      </c>
      <c r="F1855" s="86" t="s">
        <v>1185</v>
      </c>
      <c r="H1855" s="3">
        <f>E1855+SUMIF('BR DTG TRAYEMAN'!C:C,C1855,'BR DTG TRAYEMAN'!E:E)</f>
        <v>0</v>
      </c>
    </row>
    <row r="1856" spans="1:8" ht="15.75" customHeight="1">
      <c r="A1856" s="86" t="s">
        <v>5275</v>
      </c>
      <c r="B1856" s="86" t="s">
        <v>876</v>
      </c>
      <c r="C1856" s="86" t="s">
        <v>5275</v>
      </c>
      <c r="D1856" s="86" t="s">
        <v>5276</v>
      </c>
      <c r="E1856" s="87">
        <v>0</v>
      </c>
      <c r="F1856" s="86" t="s">
        <v>1185</v>
      </c>
      <c r="H1856" s="3">
        <f>E1856+SUMIF('BR DTG TRAYEMAN'!C:C,C1856,'BR DTG TRAYEMAN'!E:E)</f>
        <v>0</v>
      </c>
    </row>
    <row r="1857" spans="1:8" ht="15.75" customHeight="1">
      <c r="A1857" s="86" t="s">
        <v>5277</v>
      </c>
      <c r="B1857" s="86" t="s">
        <v>876</v>
      </c>
      <c r="C1857" s="86" t="s">
        <v>5277</v>
      </c>
      <c r="D1857" s="86" t="s">
        <v>5278</v>
      </c>
      <c r="E1857" s="87">
        <v>0</v>
      </c>
      <c r="F1857" s="86" t="s">
        <v>1185</v>
      </c>
      <c r="H1857" s="3">
        <f>E1857+SUMIF('BR DTG TRAYEMAN'!C:C,C1857,'BR DTG TRAYEMAN'!E:E)</f>
        <v>0</v>
      </c>
    </row>
    <row r="1858" spans="1:8" ht="15.75" customHeight="1">
      <c r="A1858" s="86" t="s">
        <v>5281</v>
      </c>
      <c r="B1858" s="86" t="s">
        <v>876</v>
      </c>
      <c r="C1858" s="86" t="s">
        <v>5281</v>
      </c>
      <c r="D1858" s="86" t="s">
        <v>5282</v>
      </c>
      <c r="E1858" s="87">
        <v>0</v>
      </c>
      <c r="F1858" s="86" t="s">
        <v>1185</v>
      </c>
      <c r="H1858" s="3">
        <f>E1858+SUMIF('BR DTG TRAYEMAN'!C:C,C1858,'BR DTG TRAYEMAN'!E:E)</f>
        <v>0</v>
      </c>
    </row>
    <row r="1859" spans="1:8" ht="15.75" customHeight="1">
      <c r="A1859" s="86" t="s">
        <v>5283</v>
      </c>
      <c r="B1859" s="86" t="s">
        <v>876</v>
      </c>
      <c r="C1859" s="86" t="s">
        <v>5283</v>
      </c>
      <c r="D1859" s="86" t="s">
        <v>5284</v>
      </c>
      <c r="E1859" s="87">
        <v>0</v>
      </c>
      <c r="F1859" s="86" t="s">
        <v>1185</v>
      </c>
      <c r="H1859" s="3">
        <f>E1859+SUMIF('BR DTG TRAYEMAN'!C:C,C1859,'BR DTG TRAYEMAN'!E:E)</f>
        <v>0</v>
      </c>
    </row>
    <row r="1860" spans="1:8" ht="15.75" customHeight="1">
      <c r="A1860" s="86" t="s">
        <v>5285</v>
      </c>
      <c r="B1860" s="86" t="s">
        <v>876</v>
      </c>
      <c r="C1860" s="86" t="s">
        <v>5285</v>
      </c>
      <c r="D1860" s="86" t="s">
        <v>5286</v>
      </c>
      <c r="E1860" s="87">
        <v>0</v>
      </c>
      <c r="F1860" s="86" t="s">
        <v>1185</v>
      </c>
      <c r="H1860" s="3">
        <f>E1860+SUMIF('BR DTG TRAYEMAN'!C:C,C1860,'BR DTG TRAYEMAN'!E:E)</f>
        <v>0</v>
      </c>
    </row>
    <row r="1861" spans="1:8" ht="15.75" customHeight="1">
      <c r="A1861" s="86" t="s">
        <v>2030</v>
      </c>
      <c r="B1861" s="86" t="s">
        <v>881</v>
      </c>
      <c r="C1861" s="86" t="s">
        <v>2030</v>
      </c>
      <c r="D1861" s="86" t="s">
        <v>2031</v>
      </c>
      <c r="E1861" s="87">
        <v>0</v>
      </c>
      <c r="F1861" s="86" t="s">
        <v>1185</v>
      </c>
      <c r="H1861" s="3">
        <f>E1861+SUMIF('BR DTG TRAYEMAN'!C:C,C1861,'BR DTG TRAYEMAN'!E:E)</f>
        <v>0</v>
      </c>
    </row>
    <row r="1862" spans="1:8" ht="15.75" customHeight="1">
      <c r="A1862" s="86" t="s">
        <v>5289</v>
      </c>
      <c r="B1862" s="86" t="s">
        <v>876</v>
      </c>
      <c r="C1862" s="86" t="s">
        <v>5289</v>
      </c>
      <c r="D1862" s="86" t="s">
        <v>5290</v>
      </c>
      <c r="E1862" s="87">
        <v>0</v>
      </c>
      <c r="F1862" s="86" t="s">
        <v>1185</v>
      </c>
      <c r="H1862" s="3">
        <f>E1862+SUMIF('BR DTG TRAYEMAN'!C:C,C1862,'BR DTG TRAYEMAN'!E:E)</f>
        <v>0</v>
      </c>
    </row>
    <row r="1863" spans="1:8" ht="15.75" customHeight="1">
      <c r="A1863" s="86" t="s">
        <v>5291</v>
      </c>
      <c r="B1863" s="86" t="s">
        <v>876</v>
      </c>
      <c r="C1863" s="86" t="s">
        <v>5291</v>
      </c>
      <c r="D1863" s="86" t="s">
        <v>5292</v>
      </c>
      <c r="E1863" s="87">
        <v>0</v>
      </c>
      <c r="F1863" s="86" t="s">
        <v>1185</v>
      </c>
      <c r="H1863" s="3">
        <f>E1863+SUMIF('BR DTG TRAYEMAN'!C:C,C1863,'BR DTG TRAYEMAN'!E:E)</f>
        <v>0</v>
      </c>
    </row>
    <row r="1864" spans="1:8" ht="15.75" customHeight="1">
      <c r="A1864" s="86" t="s">
        <v>5293</v>
      </c>
      <c r="B1864" s="86" t="s">
        <v>876</v>
      </c>
      <c r="C1864" s="86" t="s">
        <v>5293</v>
      </c>
      <c r="D1864" s="86" t="s">
        <v>5294</v>
      </c>
      <c r="E1864" s="87">
        <v>0</v>
      </c>
      <c r="F1864" s="86" t="s">
        <v>1185</v>
      </c>
      <c r="H1864" s="3">
        <f>E1864+SUMIF('BR DTG TRAYEMAN'!C:C,C1864,'BR DTG TRAYEMAN'!E:E)</f>
        <v>0</v>
      </c>
    </row>
    <row r="1865" spans="1:8" ht="15.75" customHeight="1">
      <c r="A1865" s="86" t="s">
        <v>5295</v>
      </c>
      <c r="B1865" s="86" t="s">
        <v>876</v>
      </c>
      <c r="C1865" s="86" t="s">
        <v>5295</v>
      </c>
      <c r="D1865" s="86" t="s">
        <v>5296</v>
      </c>
      <c r="E1865" s="87">
        <v>0</v>
      </c>
      <c r="F1865" s="86" t="s">
        <v>1185</v>
      </c>
      <c r="H1865" s="3">
        <f>E1865+SUMIF('BR DTG TRAYEMAN'!C:C,C1865,'BR DTG TRAYEMAN'!E:E)</f>
        <v>0</v>
      </c>
    </row>
    <row r="1866" spans="1:8" ht="15.75" customHeight="1">
      <c r="A1866" s="86" t="s">
        <v>9471</v>
      </c>
      <c r="B1866" s="86" t="s">
        <v>918</v>
      </c>
      <c r="C1866" s="86" t="s">
        <v>9471</v>
      </c>
      <c r="D1866" s="86" t="s">
        <v>9472</v>
      </c>
      <c r="E1866" s="87">
        <v>0</v>
      </c>
      <c r="F1866" s="86" t="s">
        <v>1185</v>
      </c>
      <c r="H1866" s="3">
        <f>E1866+SUMIF('BR DTG TRAYEMAN'!C:C,C1866,'BR DTG TRAYEMAN'!E:E)</f>
        <v>0</v>
      </c>
    </row>
    <row r="1867" spans="1:8" ht="15.75" customHeight="1">
      <c r="A1867" s="86" t="s">
        <v>9473</v>
      </c>
      <c r="B1867" s="86" t="s">
        <v>918</v>
      </c>
      <c r="C1867" s="86" t="s">
        <v>9473</v>
      </c>
      <c r="D1867" s="86" t="s">
        <v>9474</v>
      </c>
      <c r="E1867" s="87">
        <v>0</v>
      </c>
      <c r="F1867" s="86" t="s">
        <v>1185</v>
      </c>
      <c r="H1867" s="3">
        <f>E1867+SUMIF('BR DTG TRAYEMAN'!C:C,C1867,'BR DTG TRAYEMAN'!E:E)</f>
        <v>0</v>
      </c>
    </row>
    <row r="1868" spans="1:8" ht="15.75" customHeight="1">
      <c r="A1868" s="86" t="s">
        <v>5297</v>
      </c>
      <c r="B1868" s="86" t="s">
        <v>876</v>
      </c>
      <c r="C1868" s="86" t="s">
        <v>5297</v>
      </c>
      <c r="D1868" s="86" t="s">
        <v>5298</v>
      </c>
      <c r="E1868" s="87">
        <v>0</v>
      </c>
      <c r="F1868" s="86" t="s">
        <v>1185</v>
      </c>
      <c r="H1868" s="3">
        <f>E1868+SUMIF('BR DTG TRAYEMAN'!C:C,C1868,'BR DTG TRAYEMAN'!E:E)</f>
        <v>0</v>
      </c>
    </row>
    <row r="1869" spans="1:8" ht="15.75" customHeight="1">
      <c r="A1869" s="86" t="s">
        <v>1457</v>
      </c>
      <c r="B1869" s="86" t="s">
        <v>876</v>
      </c>
      <c r="C1869" s="86" t="s">
        <v>1457</v>
      </c>
      <c r="D1869" s="86" t="s">
        <v>1458</v>
      </c>
      <c r="E1869" s="87">
        <v>0</v>
      </c>
      <c r="F1869" s="86" t="s">
        <v>1185</v>
      </c>
      <c r="H1869" s="3">
        <f>E1869+SUMIF('BR DTG TRAYEMAN'!C:C,C1869,'BR DTG TRAYEMAN'!E:E)</f>
        <v>0</v>
      </c>
    </row>
    <row r="1870" spans="1:8" ht="15.75" customHeight="1">
      <c r="A1870" s="86" t="s">
        <v>2219</v>
      </c>
      <c r="B1870" s="86" t="s">
        <v>888</v>
      </c>
      <c r="C1870" s="86" t="s">
        <v>2219</v>
      </c>
      <c r="D1870" s="86" t="s">
        <v>2220</v>
      </c>
      <c r="E1870" s="87">
        <v>0</v>
      </c>
      <c r="F1870" s="86" t="s">
        <v>1185</v>
      </c>
      <c r="H1870" s="3">
        <f>E1870+SUMIF('BR DTG TRAYEMAN'!C:C,C1870,'BR DTG TRAYEMAN'!E:E)</f>
        <v>0</v>
      </c>
    </row>
    <row r="1871" spans="1:8" ht="15.75" customHeight="1">
      <c r="A1871" s="86" t="s">
        <v>719</v>
      </c>
      <c r="B1871" s="86" t="s">
        <v>876</v>
      </c>
      <c r="C1871" s="86" t="s">
        <v>719</v>
      </c>
      <c r="D1871" s="86" t="s">
        <v>1179</v>
      </c>
      <c r="E1871" s="87">
        <v>0</v>
      </c>
      <c r="F1871" s="86" t="s">
        <v>1185</v>
      </c>
      <c r="H1871" s="3">
        <f>E1871+SUMIF('BR DTG TRAYEMAN'!C:C,C1871,'BR DTG TRAYEMAN'!E:E)</f>
        <v>0</v>
      </c>
    </row>
    <row r="1872" spans="1:8" ht="15.75" customHeight="1">
      <c r="A1872" s="86" t="s">
        <v>1868</v>
      </c>
      <c r="B1872" s="86" t="s">
        <v>876</v>
      </c>
      <c r="C1872" s="86" t="s">
        <v>1868</v>
      </c>
      <c r="D1872" s="86" t="s">
        <v>1869</v>
      </c>
      <c r="E1872" s="87">
        <v>0</v>
      </c>
      <c r="F1872" s="86" t="s">
        <v>1185</v>
      </c>
      <c r="H1872" s="3">
        <f>E1872+SUMIF('BR DTG TRAYEMAN'!C:C,C1872,'BR DTG TRAYEMAN'!E:E)</f>
        <v>0</v>
      </c>
    </row>
    <row r="1873" spans="1:8" ht="15.75" customHeight="1">
      <c r="A1873" s="86" t="s">
        <v>517</v>
      </c>
      <c r="B1873" s="86" t="s">
        <v>876</v>
      </c>
      <c r="C1873" s="86" t="s">
        <v>517</v>
      </c>
      <c r="D1873" s="86" t="s">
        <v>1332</v>
      </c>
      <c r="E1873" s="87">
        <v>0</v>
      </c>
      <c r="F1873" s="86" t="s">
        <v>1185</v>
      </c>
      <c r="H1873" s="3">
        <f>E1873+SUMIF('BR DTG TRAYEMAN'!C:C,C1873,'BR DTG TRAYEMAN'!E:E)</f>
        <v>0</v>
      </c>
    </row>
    <row r="1874" spans="1:8" ht="15.75" customHeight="1">
      <c r="A1874" s="86" t="s">
        <v>5303</v>
      </c>
      <c r="B1874" s="86" t="s">
        <v>876</v>
      </c>
      <c r="C1874" s="86" t="s">
        <v>5303</v>
      </c>
      <c r="D1874" s="86" t="s">
        <v>9475</v>
      </c>
      <c r="E1874" s="87">
        <v>0</v>
      </c>
      <c r="F1874" s="86" t="s">
        <v>1185</v>
      </c>
      <c r="H1874" s="3">
        <f>E1874+SUMIF('BR DTG TRAYEMAN'!C:C,C1874,'BR DTG TRAYEMAN'!E:E)</f>
        <v>0</v>
      </c>
    </row>
    <row r="1875" spans="1:8" ht="15.75" customHeight="1">
      <c r="A1875" s="86" t="s">
        <v>5305</v>
      </c>
      <c r="B1875" s="86" t="s">
        <v>876</v>
      </c>
      <c r="C1875" s="86" t="s">
        <v>5305</v>
      </c>
      <c r="D1875" s="86" t="s">
        <v>5306</v>
      </c>
      <c r="E1875" s="87">
        <v>0</v>
      </c>
      <c r="F1875" s="86" t="s">
        <v>1185</v>
      </c>
      <c r="H1875" s="3">
        <f>E1875+SUMIF('BR DTG TRAYEMAN'!C:C,C1875,'BR DTG TRAYEMAN'!E:E)</f>
        <v>0</v>
      </c>
    </row>
    <row r="1876" spans="1:8" ht="15.75" customHeight="1">
      <c r="A1876" s="86" t="s">
        <v>5309</v>
      </c>
      <c r="B1876" s="86" t="s">
        <v>876</v>
      </c>
      <c r="C1876" s="86" t="s">
        <v>5309</v>
      </c>
      <c r="D1876" s="86" t="s">
        <v>5310</v>
      </c>
      <c r="E1876" s="87">
        <v>0</v>
      </c>
      <c r="F1876" s="86" t="s">
        <v>1185</v>
      </c>
      <c r="H1876" s="3">
        <f>E1876+SUMIF('BR DTG TRAYEMAN'!C:C,C1876,'BR DTG TRAYEMAN'!E:E)</f>
        <v>0</v>
      </c>
    </row>
    <row r="1877" spans="1:8" ht="15.75" customHeight="1">
      <c r="A1877" s="86" t="s">
        <v>5311</v>
      </c>
      <c r="B1877" s="86" t="s">
        <v>876</v>
      </c>
      <c r="C1877" s="86" t="s">
        <v>5311</v>
      </c>
      <c r="D1877" s="86" t="s">
        <v>5312</v>
      </c>
      <c r="E1877" s="87">
        <v>0</v>
      </c>
      <c r="F1877" s="86" t="s">
        <v>1185</v>
      </c>
      <c r="H1877" s="3">
        <f>E1877+SUMIF('BR DTG TRAYEMAN'!C:C,C1877,'BR DTG TRAYEMAN'!E:E)</f>
        <v>0</v>
      </c>
    </row>
    <row r="1878" spans="1:8" ht="15.75" customHeight="1">
      <c r="A1878" s="86" t="s">
        <v>5313</v>
      </c>
      <c r="B1878" s="86" t="s">
        <v>876</v>
      </c>
      <c r="C1878" s="86" t="s">
        <v>5313</v>
      </c>
      <c r="D1878" s="86" t="s">
        <v>5314</v>
      </c>
      <c r="E1878" s="87">
        <v>0</v>
      </c>
      <c r="F1878" s="86" t="s">
        <v>1185</v>
      </c>
      <c r="H1878" s="3">
        <f>E1878+SUMIF('BR DTG TRAYEMAN'!C:C,C1878,'BR DTG TRAYEMAN'!E:E)</f>
        <v>0</v>
      </c>
    </row>
    <row r="1879" spans="1:8" ht="15.75" customHeight="1">
      <c r="A1879" s="86" t="s">
        <v>5315</v>
      </c>
      <c r="B1879" s="86" t="s">
        <v>876</v>
      </c>
      <c r="C1879" s="86" t="s">
        <v>5315</v>
      </c>
      <c r="D1879" s="86" t="s">
        <v>2330</v>
      </c>
      <c r="E1879" s="87">
        <v>0</v>
      </c>
      <c r="F1879" s="86" t="s">
        <v>1185</v>
      </c>
      <c r="H1879" s="3">
        <f>E1879+SUMIF('BR DTG TRAYEMAN'!C:C,C1879,'BR DTG TRAYEMAN'!E:E)</f>
        <v>0</v>
      </c>
    </row>
    <row r="1880" spans="1:8" ht="15.75" customHeight="1">
      <c r="A1880" s="86" t="s">
        <v>5316</v>
      </c>
      <c r="B1880" s="86" t="s">
        <v>876</v>
      </c>
      <c r="C1880" s="86" t="s">
        <v>5316</v>
      </c>
      <c r="D1880" s="86" t="s">
        <v>5317</v>
      </c>
      <c r="E1880" s="87">
        <v>0</v>
      </c>
      <c r="F1880" s="86" t="s">
        <v>1185</v>
      </c>
      <c r="H1880" s="3">
        <f>E1880+SUMIF('BR DTG TRAYEMAN'!C:C,C1880,'BR DTG TRAYEMAN'!E:E)</f>
        <v>0</v>
      </c>
    </row>
    <row r="1881" spans="1:8" ht="15.75" customHeight="1">
      <c r="A1881" s="86" t="s">
        <v>5318</v>
      </c>
      <c r="B1881" s="86" t="s">
        <v>876</v>
      </c>
      <c r="C1881" s="86" t="s">
        <v>5318</v>
      </c>
      <c r="D1881" s="86" t="s">
        <v>5319</v>
      </c>
      <c r="E1881" s="87">
        <v>0</v>
      </c>
      <c r="F1881" s="86" t="s">
        <v>1185</v>
      </c>
      <c r="H1881" s="3">
        <f>E1881+SUMIF('BR DTG TRAYEMAN'!C:C,C1881,'BR DTG TRAYEMAN'!E:E)</f>
        <v>0</v>
      </c>
    </row>
    <row r="1882" spans="1:8" ht="15.75" customHeight="1">
      <c r="A1882" s="86" t="s">
        <v>5320</v>
      </c>
      <c r="B1882" s="86" t="s">
        <v>876</v>
      </c>
      <c r="C1882" s="86" t="s">
        <v>5320</v>
      </c>
      <c r="D1882" s="86" t="s">
        <v>5321</v>
      </c>
      <c r="E1882" s="87">
        <v>0</v>
      </c>
      <c r="F1882" s="86" t="s">
        <v>1185</v>
      </c>
      <c r="H1882" s="3">
        <f>E1882+SUMIF('BR DTG TRAYEMAN'!C:C,C1882,'BR DTG TRAYEMAN'!E:E)</f>
        <v>0</v>
      </c>
    </row>
    <row r="1883" spans="1:8" ht="15.75" customHeight="1">
      <c r="A1883" s="86" t="s">
        <v>1526</v>
      </c>
      <c r="B1883" s="86" t="s">
        <v>876</v>
      </c>
      <c r="C1883" s="86" t="s">
        <v>1526</v>
      </c>
      <c r="D1883" s="86" t="s">
        <v>1527</v>
      </c>
      <c r="E1883" s="87">
        <v>0</v>
      </c>
      <c r="F1883" s="86" t="s">
        <v>1185</v>
      </c>
      <c r="H1883" s="3">
        <f>E1883+SUMIF('BR DTG TRAYEMAN'!C:C,C1883,'BR DTG TRAYEMAN'!E:E)</f>
        <v>0</v>
      </c>
    </row>
    <row r="1884" spans="1:8" ht="15.75" customHeight="1">
      <c r="A1884" s="86" t="s">
        <v>5324</v>
      </c>
      <c r="B1884" s="86" t="s">
        <v>876</v>
      </c>
      <c r="C1884" s="86" t="s">
        <v>5324</v>
      </c>
      <c r="D1884" s="86" t="s">
        <v>5325</v>
      </c>
      <c r="E1884" s="87">
        <v>0</v>
      </c>
      <c r="F1884" s="86" t="s">
        <v>1185</v>
      </c>
      <c r="H1884" s="3">
        <f>E1884+SUMIF('BR DTG TRAYEMAN'!C:C,C1884,'BR DTG TRAYEMAN'!E:E)</f>
        <v>0</v>
      </c>
    </row>
    <row r="1885" spans="1:8" ht="15.75" customHeight="1">
      <c r="A1885" s="86" t="s">
        <v>5326</v>
      </c>
      <c r="B1885" s="86" t="s">
        <v>876</v>
      </c>
      <c r="C1885" s="86" t="s">
        <v>5326</v>
      </c>
      <c r="D1885" s="86" t="s">
        <v>5327</v>
      </c>
      <c r="E1885" s="87">
        <v>0</v>
      </c>
      <c r="F1885" s="86" t="s">
        <v>1185</v>
      </c>
      <c r="H1885" s="3">
        <f>E1885+SUMIF('BR DTG TRAYEMAN'!C:C,C1885,'BR DTG TRAYEMAN'!E:E)</f>
        <v>0</v>
      </c>
    </row>
    <row r="1886" spans="1:8" ht="15.75" customHeight="1">
      <c r="A1886" s="86" t="s">
        <v>5328</v>
      </c>
      <c r="B1886" s="86" t="s">
        <v>876</v>
      </c>
      <c r="C1886" s="86" t="s">
        <v>5328</v>
      </c>
      <c r="D1886" s="86" t="s">
        <v>5329</v>
      </c>
      <c r="E1886" s="87">
        <v>0</v>
      </c>
      <c r="F1886" s="86" t="s">
        <v>1185</v>
      </c>
      <c r="H1886" s="3">
        <f>E1886+SUMIF('BR DTG TRAYEMAN'!C:C,C1886,'BR DTG TRAYEMAN'!E:E)</f>
        <v>0</v>
      </c>
    </row>
    <row r="1887" spans="1:8" ht="15.75" customHeight="1">
      <c r="A1887" s="86" t="s">
        <v>9476</v>
      </c>
      <c r="B1887" s="86" t="s">
        <v>876</v>
      </c>
      <c r="C1887" s="86" t="s">
        <v>9476</v>
      </c>
      <c r="D1887" s="86" t="s">
        <v>9477</v>
      </c>
      <c r="E1887" s="87">
        <v>0</v>
      </c>
      <c r="F1887" s="86" t="s">
        <v>1185</v>
      </c>
      <c r="H1887" s="3">
        <f>E1887+SUMIF('BR DTG TRAYEMAN'!C:C,C1887,'BR DTG TRAYEMAN'!E:E)</f>
        <v>0</v>
      </c>
    </row>
    <row r="1888" spans="1:8" ht="15.75" customHeight="1">
      <c r="A1888" s="86" t="s">
        <v>9478</v>
      </c>
      <c r="B1888" s="86" t="s">
        <v>876</v>
      </c>
      <c r="C1888" s="86" t="s">
        <v>9478</v>
      </c>
      <c r="D1888" s="86" t="s">
        <v>9479</v>
      </c>
      <c r="E1888" s="87">
        <v>0</v>
      </c>
      <c r="F1888" s="86" t="s">
        <v>1185</v>
      </c>
      <c r="H1888" s="3">
        <f>E1888+SUMIF('BR DTG TRAYEMAN'!C:C,C1888,'BR DTG TRAYEMAN'!E:E)</f>
        <v>0</v>
      </c>
    </row>
    <row r="1889" spans="1:8" ht="15.75" customHeight="1">
      <c r="A1889" s="86" t="s">
        <v>9480</v>
      </c>
      <c r="B1889" s="86" t="s">
        <v>876</v>
      </c>
      <c r="C1889" s="86" t="s">
        <v>9480</v>
      </c>
      <c r="D1889" s="86" t="s">
        <v>9481</v>
      </c>
      <c r="E1889" s="87">
        <v>0</v>
      </c>
      <c r="F1889" s="86" t="s">
        <v>1185</v>
      </c>
      <c r="H1889" s="3">
        <f>E1889+SUMIF('BR DTG TRAYEMAN'!C:C,C1889,'BR DTG TRAYEMAN'!E:E)</f>
        <v>0</v>
      </c>
    </row>
    <row r="1890" spans="1:8" ht="15.75" customHeight="1">
      <c r="A1890" s="86" t="s">
        <v>5330</v>
      </c>
      <c r="B1890" s="86" t="s">
        <v>876</v>
      </c>
      <c r="C1890" s="86" t="s">
        <v>5330</v>
      </c>
      <c r="D1890" s="86" t="s">
        <v>5331</v>
      </c>
      <c r="E1890" s="87">
        <v>0</v>
      </c>
      <c r="F1890" s="86" t="s">
        <v>1185</v>
      </c>
      <c r="H1890" s="3">
        <f>E1890+SUMIF('BR DTG TRAYEMAN'!C:C,C1890,'BR DTG TRAYEMAN'!E:E)</f>
        <v>0</v>
      </c>
    </row>
    <row r="1891" spans="1:8" ht="15.75" customHeight="1">
      <c r="A1891" s="86" t="s">
        <v>5332</v>
      </c>
      <c r="B1891" s="86" t="s">
        <v>877</v>
      </c>
      <c r="C1891" s="86" t="s">
        <v>5332</v>
      </c>
      <c r="D1891" s="86" t="s">
        <v>9482</v>
      </c>
      <c r="E1891" s="87">
        <v>0</v>
      </c>
      <c r="F1891" s="86" t="s">
        <v>1185</v>
      </c>
      <c r="H1891" s="3">
        <f>E1891+SUMIF('BR DTG TRAYEMAN'!C:C,C1891,'BR DTG TRAYEMAN'!E:E)</f>
        <v>0</v>
      </c>
    </row>
    <row r="1892" spans="1:8" ht="15.75" customHeight="1">
      <c r="A1892" s="86" t="s">
        <v>5334</v>
      </c>
      <c r="B1892" s="86" t="s">
        <v>876</v>
      </c>
      <c r="C1892" s="86" t="s">
        <v>5334</v>
      </c>
      <c r="D1892" s="86" t="s">
        <v>5335</v>
      </c>
      <c r="E1892" s="87">
        <v>0</v>
      </c>
      <c r="F1892" s="86" t="s">
        <v>1185</v>
      </c>
      <c r="H1892" s="3">
        <f>E1892+SUMIF('BR DTG TRAYEMAN'!C:C,C1892,'BR DTG TRAYEMAN'!E:E)</f>
        <v>0</v>
      </c>
    </row>
    <row r="1893" spans="1:8" ht="15.75" customHeight="1">
      <c r="A1893" s="86" t="s">
        <v>9483</v>
      </c>
      <c r="B1893" s="86" t="s">
        <v>876</v>
      </c>
      <c r="C1893" s="86" t="s">
        <v>9483</v>
      </c>
      <c r="D1893" s="86" t="s">
        <v>9484</v>
      </c>
      <c r="E1893" s="87">
        <v>0</v>
      </c>
      <c r="F1893" s="86" t="s">
        <v>1185</v>
      </c>
      <c r="H1893" s="3">
        <f>E1893+SUMIF('BR DTG TRAYEMAN'!C:C,C1893,'BR DTG TRAYEMAN'!E:E)</f>
        <v>0</v>
      </c>
    </row>
    <row r="1894" spans="1:8" ht="15.75" customHeight="1">
      <c r="A1894" s="86" t="s">
        <v>9485</v>
      </c>
      <c r="B1894" s="86" t="s">
        <v>876</v>
      </c>
      <c r="C1894" s="86" t="s">
        <v>9485</v>
      </c>
      <c r="D1894" s="86" t="s">
        <v>9486</v>
      </c>
      <c r="E1894" s="87">
        <v>0</v>
      </c>
      <c r="F1894" s="86" t="s">
        <v>1185</v>
      </c>
      <c r="H1894" s="3">
        <f>E1894+SUMIF('BR DTG TRAYEMAN'!C:C,C1894,'BR DTG TRAYEMAN'!E:E)</f>
        <v>0</v>
      </c>
    </row>
    <row r="1895" spans="1:8" ht="15.75" customHeight="1">
      <c r="A1895" s="86" t="s">
        <v>2035</v>
      </c>
      <c r="B1895" s="86" t="s">
        <v>876</v>
      </c>
      <c r="C1895" s="86" t="s">
        <v>2035</v>
      </c>
      <c r="D1895" s="86" t="s">
        <v>2036</v>
      </c>
      <c r="E1895" s="87">
        <v>0</v>
      </c>
      <c r="F1895" s="86" t="s">
        <v>1185</v>
      </c>
      <c r="H1895" s="3">
        <f>E1895+SUMIF('BR DTG TRAYEMAN'!C:C,C1895,'BR DTG TRAYEMAN'!E:E)</f>
        <v>0</v>
      </c>
    </row>
    <row r="1896" spans="1:8" ht="15.75" customHeight="1">
      <c r="A1896" s="86" t="s">
        <v>9487</v>
      </c>
      <c r="B1896" s="86" t="s">
        <v>876</v>
      </c>
      <c r="C1896" s="86" t="s">
        <v>9487</v>
      </c>
      <c r="D1896" s="86" t="s">
        <v>9488</v>
      </c>
      <c r="E1896" s="87">
        <v>0</v>
      </c>
      <c r="F1896" s="86" t="s">
        <v>1185</v>
      </c>
      <c r="H1896" s="3">
        <f>E1896+SUMIF('BR DTG TRAYEMAN'!C:C,C1896,'BR DTG TRAYEMAN'!E:E)</f>
        <v>0</v>
      </c>
    </row>
    <row r="1897" spans="1:8" ht="15.75" customHeight="1">
      <c r="A1897" s="86" t="s">
        <v>518</v>
      </c>
      <c r="B1897" s="86" t="s">
        <v>876</v>
      </c>
      <c r="C1897" s="86" t="s">
        <v>518</v>
      </c>
      <c r="D1897" s="86" t="s">
        <v>9489</v>
      </c>
      <c r="E1897" s="87">
        <v>0</v>
      </c>
      <c r="F1897" s="86" t="s">
        <v>1185</v>
      </c>
      <c r="H1897" s="3">
        <f>E1897+SUMIF('BR DTG TRAYEMAN'!C:C,C1897,'BR DTG TRAYEMAN'!E:E)</f>
        <v>0</v>
      </c>
    </row>
    <row r="1898" spans="1:8" ht="15.75" customHeight="1">
      <c r="A1898" s="86" t="s">
        <v>9490</v>
      </c>
      <c r="B1898" s="86" t="s">
        <v>876</v>
      </c>
      <c r="C1898" s="86" t="s">
        <v>9490</v>
      </c>
      <c r="D1898" s="86" t="s">
        <v>9491</v>
      </c>
      <c r="E1898" s="87">
        <v>0</v>
      </c>
      <c r="F1898" s="86" t="s">
        <v>1185</v>
      </c>
      <c r="H1898" s="3">
        <f>E1898+SUMIF('BR DTG TRAYEMAN'!C:C,C1898,'BR DTG TRAYEMAN'!E:E)</f>
        <v>0</v>
      </c>
    </row>
    <row r="1899" spans="1:8" ht="15.75" customHeight="1">
      <c r="A1899" s="86" t="s">
        <v>386</v>
      </c>
      <c r="B1899" s="86" t="s">
        <v>877</v>
      </c>
      <c r="C1899" s="86" t="s">
        <v>386</v>
      </c>
      <c r="D1899" s="86" t="s">
        <v>1181</v>
      </c>
      <c r="E1899" s="87">
        <v>6</v>
      </c>
      <c r="F1899" s="86" t="s">
        <v>1185</v>
      </c>
      <c r="H1899" s="3">
        <f>E1899+SUMIF('BR DTG TRAYEMAN'!C:C,C1899,'BR DTG TRAYEMAN'!E:E)</f>
        <v>6</v>
      </c>
    </row>
    <row r="1900" spans="1:8" ht="15.75" customHeight="1">
      <c r="A1900" s="86" t="s">
        <v>5336</v>
      </c>
      <c r="B1900" s="86" t="s">
        <v>876</v>
      </c>
      <c r="C1900" s="86" t="s">
        <v>5336</v>
      </c>
      <c r="D1900" s="86" t="s">
        <v>5337</v>
      </c>
      <c r="E1900" s="87">
        <v>0</v>
      </c>
      <c r="F1900" s="86" t="s">
        <v>1185</v>
      </c>
      <c r="H1900" s="3">
        <f>E1900+SUMIF('BR DTG TRAYEMAN'!C:C,C1900,'BR DTG TRAYEMAN'!E:E)</f>
        <v>0</v>
      </c>
    </row>
    <row r="1901" spans="1:8" ht="15.75" customHeight="1">
      <c r="A1901" s="86" t="s">
        <v>720</v>
      </c>
      <c r="B1901" s="86" t="s">
        <v>876</v>
      </c>
      <c r="C1901" s="86" t="s">
        <v>720</v>
      </c>
      <c r="D1901" s="86" t="s">
        <v>721</v>
      </c>
      <c r="E1901" s="87">
        <v>0</v>
      </c>
      <c r="F1901" s="86" t="s">
        <v>1185</v>
      </c>
      <c r="H1901" s="3">
        <f>E1901+SUMIF('BR DTG TRAYEMAN'!C:C,C1901,'BR DTG TRAYEMAN'!E:E)</f>
        <v>0</v>
      </c>
    </row>
    <row r="1902" spans="1:8" ht="15.75" customHeight="1">
      <c r="A1902" s="86" t="s">
        <v>1459</v>
      </c>
      <c r="B1902" s="86" t="s">
        <v>888</v>
      </c>
      <c r="C1902" s="86" t="s">
        <v>1459</v>
      </c>
      <c r="D1902" s="86" t="s">
        <v>1460</v>
      </c>
      <c r="E1902" s="87">
        <v>0</v>
      </c>
      <c r="F1902" s="86" t="s">
        <v>1185</v>
      </c>
      <c r="H1902" s="3">
        <f>E1902+SUMIF('BR DTG TRAYEMAN'!C:C,C1902,'BR DTG TRAYEMAN'!E:E)</f>
        <v>0</v>
      </c>
    </row>
    <row r="1903" spans="1:8" ht="15.75" customHeight="1">
      <c r="A1903" s="86" t="s">
        <v>5348</v>
      </c>
      <c r="B1903" s="86" t="s">
        <v>876</v>
      </c>
      <c r="C1903" s="86" t="s">
        <v>5348</v>
      </c>
      <c r="D1903" s="86" t="s">
        <v>5349</v>
      </c>
      <c r="E1903" s="87">
        <v>0</v>
      </c>
      <c r="F1903" s="86" t="s">
        <v>1185</v>
      </c>
      <c r="H1903" s="3">
        <f>E1903+SUMIF('BR DTG TRAYEMAN'!C:C,C1903,'BR DTG TRAYEMAN'!E:E)</f>
        <v>0</v>
      </c>
    </row>
    <row r="1904" spans="1:8" ht="15.75" customHeight="1">
      <c r="A1904" s="86" t="s">
        <v>5352</v>
      </c>
      <c r="B1904" s="86" t="s">
        <v>876</v>
      </c>
      <c r="C1904" s="86" t="s">
        <v>5352</v>
      </c>
      <c r="D1904" s="86" t="s">
        <v>5353</v>
      </c>
      <c r="E1904" s="87">
        <v>0</v>
      </c>
      <c r="F1904" s="86" t="s">
        <v>1185</v>
      </c>
      <c r="H1904" s="3">
        <f>E1904+SUMIF('BR DTG TRAYEMAN'!C:C,C1904,'BR DTG TRAYEMAN'!E:E)</f>
        <v>0</v>
      </c>
    </row>
    <row r="1905" spans="1:8" ht="15.75" customHeight="1">
      <c r="A1905" s="86" t="s">
        <v>5354</v>
      </c>
      <c r="B1905" s="86" t="s">
        <v>876</v>
      </c>
      <c r="C1905" s="86" t="s">
        <v>5354</v>
      </c>
      <c r="D1905" s="86" t="s">
        <v>5355</v>
      </c>
      <c r="E1905" s="87">
        <v>0</v>
      </c>
      <c r="F1905" s="86" t="s">
        <v>1185</v>
      </c>
      <c r="H1905" s="3">
        <f>E1905+SUMIF('BR DTG TRAYEMAN'!C:C,C1905,'BR DTG TRAYEMAN'!E:E)</f>
        <v>0</v>
      </c>
    </row>
    <row r="1906" spans="1:8" ht="15.75" customHeight="1">
      <c r="A1906" s="86" t="s">
        <v>9492</v>
      </c>
      <c r="B1906" s="86" t="s">
        <v>876</v>
      </c>
      <c r="C1906" s="86" t="s">
        <v>9492</v>
      </c>
      <c r="D1906" s="86" t="s">
        <v>9493</v>
      </c>
      <c r="E1906" s="87">
        <v>0</v>
      </c>
      <c r="F1906" s="86" t="s">
        <v>1185</v>
      </c>
      <c r="H1906" s="3">
        <f>E1906+SUMIF('BR DTG TRAYEMAN'!C:C,C1906,'BR DTG TRAYEMAN'!E:E)</f>
        <v>0</v>
      </c>
    </row>
    <row r="1907" spans="1:8" ht="15.75" customHeight="1">
      <c r="A1907" s="86" t="s">
        <v>9494</v>
      </c>
      <c r="B1907" s="86" t="s">
        <v>876</v>
      </c>
      <c r="C1907" s="86" t="s">
        <v>9494</v>
      </c>
      <c r="D1907" s="86" t="s">
        <v>9495</v>
      </c>
      <c r="E1907" s="87">
        <v>0</v>
      </c>
      <c r="F1907" s="86" t="s">
        <v>1185</v>
      </c>
      <c r="H1907" s="3">
        <f>E1907+SUMIF('BR DTG TRAYEMAN'!C:C,C1907,'BR DTG TRAYEMAN'!E:E)</f>
        <v>0</v>
      </c>
    </row>
    <row r="1908" spans="1:8" ht="15.75" customHeight="1">
      <c r="A1908" s="86" t="s">
        <v>5358</v>
      </c>
      <c r="B1908" s="86" t="s">
        <v>876</v>
      </c>
      <c r="C1908" s="86" t="s">
        <v>5358</v>
      </c>
      <c r="D1908" s="86" t="s">
        <v>5359</v>
      </c>
      <c r="E1908" s="87">
        <v>0</v>
      </c>
      <c r="F1908" s="86" t="s">
        <v>1185</v>
      </c>
      <c r="H1908" s="3">
        <f>E1908+SUMIF('BR DTG TRAYEMAN'!C:C,C1908,'BR DTG TRAYEMAN'!E:E)</f>
        <v>0</v>
      </c>
    </row>
    <row r="1909" spans="1:8" ht="15.75" customHeight="1">
      <c r="A1909" s="86" t="s">
        <v>5360</v>
      </c>
      <c r="B1909" s="86" t="s">
        <v>876</v>
      </c>
      <c r="C1909" s="86" t="s">
        <v>5360</v>
      </c>
      <c r="D1909" s="86" t="s">
        <v>5361</v>
      </c>
      <c r="E1909" s="87">
        <v>0</v>
      </c>
      <c r="F1909" s="86" t="s">
        <v>1185</v>
      </c>
      <c r="H1909" s="3">
        <f>E1909+SUMIF('BR DTG TRAYEMAN'!C:C,C1909,'BR DTG TRAYEMAN'!E:E)</f>
        <v>0</v>
      </c>
    </row>
    <row r="1910" spans="1:8" ht="15.75" customHeight="1">
      <c r="A1910" s="86" t="s">
        <v>561</v>
      </c>
      <c r="B1910" s="86" t="s">
        <v>876</v>
      </c>
      <c r="C1910" s="86" t="s">
        <v>561</v>
      </c>
      <c r="D1910" s="86" t="s">
        <v>722</v>
      </c>
      <c r="E1910" s="87">
        <v>0</v>
      </c>
      <c r="F1910" s="86" t="s">
        <v>1185</v>
      </c>
      <c r="H1910" s="3">
        <f>E1910+SUMIF('BR DTG TRAYEMAN'!C:C,C1910,'BR DTG TRAYEMAN'!E:E)</f>
        <v>0</v>
      </c>
    </row>
    <row r="1911" spans="1:8" ht="15.75" customHeight="1">
      <c r="A1911" s="86" t="s">
        <v>5362</v>
      </c>
      <c r="B1911" s="86" t="s">
        <v>876</v>
      </c>
      <c r="C1911" s="86" t="s">
        <v>5362</v>
      </c>
      <c r="D1911" s="86" t="s">
        <v>5363</v>
      </c>
      <c r="E1911" s="87">
        <v>0</v>
      </c>
      <c r="F1911" s="86" t="s">
        <v>1185</v>
      </c>
      <c r="H1911" s="3">
        <f>E1911+SUMIF('BR DTG TRAYEMAN'!C:C,C1911,'BR DTG TRAYEMAN'!E:E)</f>
        <v>0</v>
      </c>
    </row>
    <row r="1912" spans="1:8" ht="15.75" customHeight="1">
      <c r="A1912" s="86" t="s">
        <v>723</v>
      </c>
      <c r="B1912" s="86" t="s">
        <v>876</v>
      </c>
      <c r="C1912" s="86" t="s">
        <v>723</v>
      </c>
      <c r="D1912" s="86" t="s">
        <v>724</v>
      </c>
      <c r="E1912" s="87">
        <v>0</v>
      </c>
      <c r="F1912" s="86" t="s">
        <v>1185</v>
      </c>
      <c r="H1912" s="3">
        <f>E1912+SUMIF('BR DTG TRAYEMAN'!C:C,C1912,'BR DTG TRAYEMAN'!E:E)</f>
        <v>0</v>
      </c>
    </row>
    <row r="1913" spans="1:8" ht="15.75" customHeight="1">
      <c r="A1913" s="86" t="s">
        <v>9496</v>
      </c>
      <c r="B1913" s="86" t="s">
        <v>876</v>
      </c>
      <c r="C1913" s="86" t="s">
        <v>9496</v>
      </c>
      <c r="D1913" s="86" t="s">
        <v>9497</v>
      </c>
      <c r="E1913" s="87">
        <v>0</v>
      </c>
      <c r="F1913" s="86" t="s">
        <v>1185</v>
      </c>
      <c r="H1913" s="3">
        <f>E1913+SUMIF('BR DTG TRAYEMAN'!C:C,C1913,'BR DTG TRAYEMAN'!E:E)</f>
        <v>0</v>
      </c>
    </row>
    <row r="1914" spans="1:8" ht="15.75" customHeight="1">
      <c r="A1914" s="86" t="s">
        <v>387</v>
      </c>
      <c r="B1914" s="86" t="s">
        <v>891</v>
      </c>
      <c r="C1914" s="86" t="s">
        <v>387</v>
      </c>
      <c r="D1914" s="86" t="s">
        <v>1182</v>
      </c>
      <c r="E1914" s="87">
        <v>3</v>
      </c>
      <c r="F1914" s="86" t="s">
        <v>1185</v>
      </c>
      <c r="H1914" s="3">
        <f>E1914+SUMIF('BR DTG TRAYEMAN'!C:C,C1914,'BR DTG TRAYEMAN'!E:E)</f>
        <v>3</v>
      </c>
    </row>
    <row r="1915" spans="1:8" ht="15.75" customHeight="1">
      <c r="A1915" s="86" t="s">
        <v>5364</v>
      </c>
      <c r="B1915" s="86" t="s">
        <v>876</v>
      </c>
      <c r="C1915" s="86" t="s">
        <v>5364</v>
      </c>
      <c r="D1915" s="86" t="s">
        <v>5365</v>
      </c>
      <c r="E1915" s="87">
        <v>0</v>
      </c>
      <c r="F1915" s="86" t="s">
        <v>1185</v>
      </c>
      <c r="H1915" s="3">
        <f>E1915+SUMIF('BR DTG TRAYEMAN'!C:C,C1915,'BR DTG TRAYEMAN'!E:E)</f>
        <v>0</v>
      </c>
    </row>
    <row r="1916" spans="1:8" ht="15.75" customHeight="1">
      <c r="A1916" s="86" t="s">
        <v>9498</v>
      </c>
      <c r="B1916" s="86" t="s">
        <v>876</v>
      </c>
      <c r="C1916" s="86" t="s">
        <v>9498</v>
      </c>
      <c r="D1916" s="86" t="s">
        <v>9499</v>
      </c>
      <c r="E1916" s="87">
        <v>0</v>
      </c>
      <c r="F1916" s="86" t="s">
        <v>1185</v>
      </c>
      <c r="H1916" s="3">
        <f>E1916+SUMIF('BR DTG TRAYEMAN'!C:C,C1916,'BR DTG TRAYEMAN'!E:E)</f>
        <v>0</v>
      </c>
    </row>
    <row r="1917" spans="1:8" ht="15.75" customHeight="1">
      <c r="A1917" s="86" t="s">
        <v>841</v>
      </c>
      <c r="B1917" s="86" t="s">
        <v>876</v>
      </c>
      <c r="C1917" s="86" t="s">
        <v>841</v>
      </c>
      <c r="D1917" s="86" t="s">
        <v>842</v>
      </c>
      <c r="E1917" s="87">
        <v>0</v>
      </c>
      <c r="F1917" s="86" t="s">
        <v>1185</v>
      </c>
      <c r="H1917" s="3">
        <f>E1917+SUMIF('BR DTG TRAYEMAN'!C:C,C1917,'BR DTG TRAYEMAN'!E:E)</f>
        <v>0</v>
      </c>
    </row>
    <row r="1918" spans="1:8" ht="15.75" customHeight="1">
      <c r="A1918" s="86" t="s">
        <v>9500</v>
      </c>
      <c r="B1918" s="86" t="s">
        <v>876</v>
      </c>
      <c r="C1918" s="86" t="s">
        <v>9500</v>
      </c>
      <c r="D1918" s="86" t="s">
        <v>9501</v>
      </c>
      <c r="E1918" s="87">
        <v>0</v>
      </c>
      <c r="F1918" s="86" t="s">
        <v>1185</v>
      </c>
      <c r="H1918" s="3">
        <f>E1918+SUMIF('BR DTG TRAYEMAN'!C:C,C1918,'BR DTG TRAYEMAN'!E:E)</f>
        <v>0</v>
      </c>
    </row>
    <row r="1919" spans="1:8" ht="15.75" customHeight="1">
      <c r="A1919" s="86" t="s">
        <v>9502</v>
      </c>
      <c r="B1919" s="86" t="s">
        <v>876</v>
      </c>
      <c r="C1919" s="86" t="s">
        <v>9502</v>
      </c>
      <c r="D1919" s="86" t="s">
        <v>9503</v>
      </c>
      <c r="E1919" s="87">
        <v>0</v>
      </c>
      <c r="F1919" s="86" t="s">
        <v>1185</v>
      </c>
      <c r="H1919" s="3">
        <f>E1919+SUMIF('BR DTG TRAYEMAN'!C:C,C1919,'BR DTG TRAYEMAN'!E:E)</f>
        <v>0</v>
      </c>
    </row>
    <row r="1920" spans="1:8" ht="15.75" customHeight="1">
      <c r="A1920" s="86" t="s">
        <v>5372</v>
      </c>
      <c r="B1920" s="86" t="s">
        <v>876</v>
      </c>
      <c r="C1920" s="86" t="s">
        <v>5372</v>
      </c>
      <c r="D1920" s="86" t="s">
        <v>5373</v>
      </c>
      <c r="E1920" s="87">
        <v>0</v>
      </c>
      <c r="F1920" s="86" t="s">
        <v>1185</v>
      </c>
      <c r="H1920" s="3">
        <f>E1920+SUMIF('BR DTG TRAYEMAN'!C:C,C1920,'BR DTG TRAYEMAN'!E:E)</f>
        <v>0</v>
      </c>
    </row>
    <row r="1921" spans="1:8" ht="15.75" customHeight="1">
      <c r="A1921" s="86" t="s">
        <v>5374</v>
      </c>
      <c r="B1921" s="86" t="s">
        <v>876</v>
      </c>
      <c r="C1921" s="86" t="s">
        <v>5374</v>
      </c>
      <c r="D1921" s="86" t="s">
        <v>5375</v>
      </c>
      <c r="E1921" s="87">
        <v>0</v>
      </c>
      <c r="F1921" s="86" t="s">
        <v>1185</v>
      </c>
      <c r="H1921" s="3">
        <f>E1921+SUMIF('BR DTG TRAYEMAN'!C:C,C1921,'BR DTG TRAYEMAN'!E:E)</f>
        <v>0</v>
      </c>
    </row>
    <row r="1922" spans="1:8" ht="15.75" customHeight="1">
      <c r="A1922" s="86" t="s">
        <v>9504</v>
      </c>
      <c r="B1922" s="86" t="s">
        <v>876</v>
      </c>
      <c r="C1922" s="86" t="s">
        <v>9504</v>
      </c>
      <c r="D1922" s="86" t="s">
        <v>9505</v>
      </c>
      <c r="E1922" s="87">
        <v>0</v>
      </c>
      <c r="F1922" s="86" t="s">
        <v>1185</v>
      </c>
      <c r="H1922" s="3">
        <f>E1922+SUMIF('BR DTG TRAYEMAN'!C:C,C1922,'BR DTG TRAYEMAN'!E:E)</f>
        <v>0</v>
      </c>
    </row>
    <row r="1923" spans="1:8" ht="15.75" customHeight="1">
      <c r="A1923" s="86" t="s">
        <v>1650</v>
      </c>
      <c r="B1923" s="86" t="s">
        <v>876</v>
      </c>
      <c r="C1923" s="86" t="s">
        <v>1650</v>
      </c>
      <c r="D1923" s="86" t="s">
        <v>9506</v>
      </c>
      <c r="E1923" s="87">
        <v>0</v>
      </c>
      <c r="F1923" s="86" t="s">
        <v>1185</v>
      </c>
      <c r="H1923" s="3">
        <f>E1923+SUMIF('BR DTG TRAYEMAN'!C:C,C1923,'BR DTG TRAYEMAN'!E:E)</f>
        <v>0</v>
      </c>
    </row>
    <row r="1924" spans="1:8" ht="15.75" customHeight="1">
      <c r="A1924" s="86" t="s">
        <v>9507</v>
      </c>
      <c r="B1924" s="86" t="s">
        <v>876</v>
      </c>
      <c r="C1924" s="86" t="s">
        <v>9507</v>
      </c>
      <c r="D1924" s="86" t="s">
        <v>9508</v>
      </c>
      <c r="E1924" s="87">
        <v>0</v>
      </c>
      <c r="F1924" s="86" t="s">
        <v>1185</v>
      </c>
      <c r="H1924" s="3">
        <f>E1924+SUMIF('BR DTG TRAYEMAN'!C:C,C1924,'BR DTG TRAYEMAN'!E:E)</f>
        <v>0</v>
      </c>
    </row>
    <row r="1925" spans="1:8" ht="15.75" customHeight="1">
      <c r="A1925" s="86" t="s">
        <v>9509</v>
      </c>
      <c r="B1925" s="86" t="s">
        <v>876</v>
      </c>
      <c r="C1925" s="86" t="s">
        <v>9509</v>
      </c>
      <c r="D1925" s="86" t="s">
        <v>9510</v>
      </c>
      <c r="E1925" s="87">
        <v>0</v>
      </c>
      <c r="F1925" s="86" t="s">
        <v>1185</v>
      </c>
      <c r="H1925" s="3">
        <f>E1925+SUMIF('BR DTG TRAYEMAN'!C:C,C1925,'BR DTG TRAYEMAN'!E:E)</f>
        <v>0</v>
      </c>
    </row>
    <row r="1926" spans="1:8" ht="15.75" customHeight="1">
      <c r="A1926" s="86" t="s">
        <v>1528</v>
      </c>
      <c r="B1926" s="86" t="s">
        <v>918</v>
      </c>
      <c r="C1926" s="86" t="s">
        <v>1528</v>
      </c>
      <c r="D1926" s="86" t="s">
        <v>1529</v>
      </c>
      <c r="E1926" s="87">
        <v>0</v>
      </c>
      <c r="F1926" s="86" t="s">
        <v>1185</v>
      </c>
      <c r="H1926" s="3">
        <f>E1926+SUMIF('BR DTG TRAYEMAN'!C:C,C1926,'BR DTG TRAYEMAN'!E:E)</f>
        <v>0</v>
      </c>
    </row>
    <row r="1927" spans="1:8" ht="15.75" customHeight="1">
      <c r="A1927" s="86" t="s">
        <v>9511</v>
      </c>
      <c r="B1927" s="86" t="s">
        <v>876</v>
      </c>
      <c r="C1927" s="86" t="s">
        <v>9511</v>
      </c>
      <c r="D1927" s="86" t="s">
        <v>9512</v>
      </c>
      <c r="E1927" s="87">
        <v>0</v>
      </c>
      <c r="F1927" s="86" t="s">
        <v>1185</v>
      </c>
      <c r="H1927" s="3">
        <f>E1927+SUMIF('BR DTG TRAYEMAN'!C:C,C1927,'BR DTG TRAYEMAN'!E:E)</f>
        <v>0</v>
      </c>
    </row>
    <row r="1928" spans="1:8" ht="15.75" customHeight="1">
      <c r="A1928" s="86" t="s">
        <v>1710</v>
      </c>
      <c r="B1928" s="86" t="s">
        <v>888</v>
      </c>
      <c r="C1928" s="86" t="s">
        <v>1710</v>
      </c>
      <c r="D1928" s="86" t="s">
        <v>1711</v>
      </c>
      <c r="E1928" s="87">
        <v>0</v>
      </c>
      <c r="F1928" s="86" t="s">
        <v>1185</v>
      </c>
      <c r="H1928" s="3">
        <f>E1928+SUMIF('BR DTG TRAYEMAN'!C:C,C1928,'BR DTG TRAYEMAN'!E:E)</f>
        <v>0</v>
      </c>
    </row>
    <row r="1929" spans="1:8" ht="15.75" customHeight="1">
      <c r="A1929" s="86" t="s">
        <v>9513</v>
      </c>
      <c r="B1929" s="86" t="s">
        <v>876</v>
      </c>
      <c r="C1929" s="86" t="s">
        <v>9513</v>
      </c>
      <c r="D1929" s="86" t="s">
        <v>9514</v>
      </c>
      <c r="E1929" s="87">
        <v>0</v>
      </c>
      <c r="F1929" s="86" t="s">
        <v>1185</v>
      </c>
      <c r="H1929" s="3">
        <f>E1929+SUMIF('BR DTG TRAYEMAN'!C:C,C1929,'BR DTG TRAYEMAN'!E:E)</f>
        <v>0</v>
      </c>
    </row>
    <row r="1930" spans="1:8" ht="15.75" customHeight="1">
      <c r="A1930" s="86" t="s">
        <v>9515</v>
      </c>
      <c r="B1930" s="86" t="s">
        <v>876</v>
      </c>
      <c r="C1930" s="86" t="s">
        <v>9515</v>
      </c>
      <c r="D1930" s="86" t="s">
        <v>9516</v>
      </c>
      <c r="E1930" s="87">
        <v>0</v>
      </c>
      <c r="F1930" s="86" t="s">
        <v>1185</v>
      </c>
      <c r="H1930" s="3">
        <f>E1930+SUMIF('BR DTG TRAYEMAN'!C:C,C1930,'BR DTG TRAYEMAN'!E:E)</f>
        <v>0</v>
      </c>
    </row>
    <row r="1931" spans="1:8" ht="15.75" customHeight="1">
      <c r="A1931" s="86" t="s">
        <v>5380</v>
      </c>
      <c r="B1931" s="86" t="s">
        <v>876</v>
      </c>
      <c r="C1931" s="86" t="s">
        <v>5380</v>
      </c>
      <c r="D1931" s="86" t="s">
        <v>5381</v>
      </c>
      <c r="E1931" s="87">
        <v>0</v>
      </c>
      <c r="F1931" s="86" t="s">
        <v>1185</v>
      </c>
      <c r="H1931" s="3">
        <f>E1931+SUMIF('BR DTG TRAYEMAN'!C:C,C1931,'BR DTG TRAYEMAN'!E:E)</f>
        <v>0</v>
      </c>
    </row>
    <row r="1932" spans="1:8" ht="15.75" customHeight="1">
      <c r="A1932" s="86" t="s">
        <v>9517</v>
      </c>
      <c r="B1932" s="86" t="s">
        <v>888</v>
      </c>
      <c r="C1932" s="86" t="s">
        <v>9517</v>
      </c>
      <c r="D1932" s="86" t="s">
        <v>9518</v>
      </c>
      <c r="E1932" s="87">
        <v>0</v>
      </c>
      <c r="F1932" s="86" t="s">
        <v>1185</v>
      </c>
      <c r="H1932" s="3">
        <f>E1932+SUMIF('BR DTG TRAYEMAN'!C:C,C1932,'BR DTG TRAYEMAN'!E:E)</f>
        <v>0</v>
      </c>
    </row>
    <row r="1933" spans="1:8" ht="15.75" customHeight="1">
      <c r="A1933" s="86" t="s">
        <v>9519</v>
      </c>
      <c r="B1933" s="86" t="s">
        <v>876</v>
      </c>
      <c r="C1933" s="86" t="s">
        <v>9519</v>
      </c>
      <c r="D1933" s="86" t="s">
        <v>9520</v>
      </c>
      <c r="E1933" s="87">
        <v>0</v>
      </c>
      <c r="F1933" s="86" t="s">
        <v>1185</v>
      </c>
      <c r="H1933" s="3">
        <f>E1933+SUMIF('BR DTG TRAYEMAN'!C:C,C1933,'BR DTG TRAYEMAN'!E:E)</f>
        <v>0</v>
      </c>
    </row>
    <row r="1934" spans="1:8" ht="15.75" customHeight="1">
      <c r="A1934" s="86" t="s">
        <v>5388</v>
      </c>
      <c r="B1934" s="86" t="s">
        <v>876</v>
      </c>
      <c r="C1934" s="86" t="s">
        <v>5388</v>
      </c>
      <c r="D1934" s="86" t="s">
        <v>5389</v>
      </c>
      <c r="E1934" s="87">
        <v>0</v>
      </c>
      <c r="F1934" s="86" t="s">
        <v>1185</v>
      </c>
      <c r="H1934" s="3">
        <f>E1934+SUMIF('BR DTG TRAYEMAN'!C:C,C1934,'BR DTG TRAYEMAN'!E:E)</f>
        <v>0</v>
      </c>
    </row>
    <row r="1935" spans="1:8" ht="15.75" customHeight="1">
      <c r="A1935" s="86" t="s">
        <v>9521</v>
      </c>
      <c r="B1935" s="86" t="s">
        <v>876</v>
      </c>
      <c r="C1935" s="86" t="s">
        <v>9521</v>
      </c>
      <c r="D1935" s="86" t="s">
        <v>9522</v>
      </c>
      <c r="E1935" s="87">
        <v>0</v>
      </c>
      <c r="F1935" s="86" t="s">
        <v>1185</v>
      </c>
      <c r="H1935" s="3">
        <f>E1935+SUMIF('BR DTG TRAYEMAN'!C:C,C1935,'BR DTG TRAYEMAN'!E:E)</f>
        <v>0</v>
      </c>
    </row>
    <row r="1936" spans="1:8" ht="15.75" customHeight="1">
      <c r="A1936" s="86" t="s">
        <v>5390</v>
      </c>
      <c r="B1936" s="86" t="s">
        <v>876</v>
      </c>
      <c r="C1936" s="86" t="s">
        <v>5390</v>
      </c>
      <c r="D1936" s="86" t="s">
        <v>9523</v>
      </c>
      <c r="E1936" s="87">
        <v>0</v>
      </c>
      <c r="F1936" s="86" t="s">
        <v>1185</v>
      </c>
      <c r="H1936" s="3">
        <f>E1936+SUMIF('BR DTG TRAYEMAN'!C:C,C1936,'BR DTG TRAYEMAN'!E:E)</f>
        <v>0</v>
      </c>
    </row>
    <row r="1937" spans="1:8" ht="15.75" customHeight="1">
      <c r="A1937" s="86" t="s">
        <v>5392</v>
      </c>
      <c r="B1937" s="86" t="s">
        <v>876</v>
      </c>
      <c r="C1937" s="86" t="s">
        <v>5392</v>
      </c>
      <c r="D1937" s="86" t="s">
        <v>5393</v>
      </c>
      <c r="E1937" s="87">
        <v>0</v>
      </c>
      <c r="F1937" s="86" t="s">
        <v>1185</v>
      </c>
      <c r="H1937" s="3">
        <f>E1937+SUMIF('BR DTG TRAYEMAN'!C:C,C1937,'BR DTG TRAYEMAN'!E:E)</f>
        <v>0</v>
      </c>
    </row>
    <row r="1938" spans="1:8" ht="15.75" customHeight="1">
      <c r="A1938" s="86" t="s">
        <v>9524</v>
      </c>
      <c r="B1938" s="86" t="s">
        <v>876</v>
      </c>
      <c r="C1938" s="86" t="s">
        <v>9524</v>
      </c>
      <c r="D1938" s="86" t="s">
        <v>9525</v>
      </c>
      <c r="E1938" s="87">
        <v>0</v>
      </c>
      <c r="F1938" s="86" t="s">
        <v>1185</v>
      </c>
      <c r="H1938" s="3">
        <f>E1938+SUMIF('BR DTG TRAYEMAN'!C:C,C1938,'BR DTG TRAYEMAN'!E:E)</f>
        <v>0</v>
      </c>
    </row>
    <row r="1939" spans="1:8" ht="15.75" customHeight="1">
      <c r="A1939" s="86" t="s">
        <v>2223</v>
      </c>
      <c r="B1939" s="86" t="s">
        <v>1185</v>
      </c>
      <c r="C1939" s="86" t="s">
        <v>2223</v>
      </c>
      <c r="D1939" s="86" t="s">
        <v>2224</v>
      </c>
      <c r="E1939" s="87">
        <v>0</v>
      </c>
      <c r="F1939" s="86" t="s">
        <v>1185</v>
      </c>
      <c r="H1939" s="3">
        <f>E1939+SUMIF('BR DTG TRAYEMAN'!C:C,C1939,'BR DTG TRAYEMAN'!E:E)</f>
        <v>0</v>
      </c>
    </row>
    <row r="1940" spans="1:8" ht="15.75" customHeight="1">
      <c r="A1940" s="86" t="s">
        <v>2225</v>
      </c>
      <c r="B1940" s="86" t="s">
        <v>876</v>
      </c>
      <c r="C1940" s="86" t="s">
        <v>2225</v>
      </c>
      <c r="D1940" s="86" t="s">
        <v>2226</v>
      </c>
      <c r="E1940" s="87">
        <v>0</v>
      </c>
      <c r="F1940" s="86" t="s">
        <v>1185</v>
      </c>
      <c r="H1940" s="3">
        <f>E1940+SUMIF('BR DTG TRAYEMAN'!C:C,C1940,'BR DTG TRAYEMAN'!E:E)</f>
        <v>0</v>
      </c>
    </row>
    <row r="1941" spans="1:8" ht="15.75" customHeight="1">
      <c r="A1941" s="86" t="s">
        <v>388</v>
      </c>
      <c r="B1941" s="86" t="s">
        <v>877</v>
      </c>
      <c r="C1941" s="86" t="s">
        <v>388</v>
      </c>
      <c r="D1941" s="86" t="s">
        <v>1183</v>
      </c>
      <c r="E1941" s="87">
        <v>1</v>
      </c>
      <c r="F1941" s="86" t="s">
        <v>1185</v>
      </c>
      <c r="H1941" s="3">
        <f>E1941+SUMIF('BR DTG TRAYEMAN'!C:C,C1941,'BR DTG TRAYEMAN'!E:E)</f>
        <v>1</v>
      </c>
    </row>
    <row r="1942" spans="1:8" ht="15.75" customHeight="1">
      <c r="A1942" s="86" t="s">
        <v>9526</v>
      </c>
      <c r="B1942" s="86" t="s">
        <v>876</v>
      </c>
      <c r="C1942" s="86" t="s">
        <v>9526</v>
      </c>
      <c r="D1942" s="86" t="s">
        <v>9527</v>
      </c>
      <c r="E1942" s="87">
        <v>0</v>
      </c>
      <c r="F1942" s="86" t="s">
        <v>1185</v>
      </c>
      <c r="H1942" s="3">
        <f>E1942+SUMIF('BR DTG TRAYEMAN'!C:C,C1942,'BR DTG TRAYEMAN'!E:E)</f>
        <v>0</v>
      </c>
    </row>
    <row r="1943" spans="1:8" ht="15.75" customHeight="1">
      <c r="A1943" s="86" t="s">
        <v>9528</v>
      </c>
      <c r="B1943" s="86" t="s">
        <v>876</v>
      </c>
      <c r="C1943" s="86" t="s">
        <v>9528</v>
      </c>
      <c r="D1943" s="86" t="s">
        <v>9529</v>
      </c>
      <c r="E1943" s="87">
        <v>0</v>
      </c>
      <c r="F1943" s="86" t="s">
        <v>1185</v>
      </c>
      <c r="H1943" s="3">
        <f>E1943+SUMIF('BR DTG TRAYEMAN'!C:C,C1943,'BR DTG TRAYEMAN'!E:E)</f>
        <v>0</v>
      </c>
    </row>
    <row r="1944" spans="1:8" ht="15.75" customHeight="1">
      <c r="A1944" s="86" t="s">
        <v>389</v>
      </c>
      <c r="B1944" s="86" t="s">
        <v>888</v>
      </c>
      <c r="C1944" s="86" t="s">
        <v>389</v>
      </c>
      <c r="D1944" s="86" t="s">
        <v>727</v>
      </c>
      <c r="E1944" s="87">
        <v>1</v>
      </c>
      <c r="F1944" s="86" t="s">
        <v>1185</v>
      </c>
      <c r="H1944" s="3">
        <f>E1944+SUMIF('BR DTG TRAYEMAN'!C:C,C1944,'BR DTG TRAYEMAN'!E:E)</f>
        <v>1</v>
      </c>
    </row>
    <row r="1945" spans="1:8" ht="15.75" customHeight="1">
      <c r="A1945" s="86" t="s">
        <v>5404</v>
      </c>
      <c r="B1945" s="86" t="s">
        <v>876</v>
      </c>
      <c r="C1945" s="86" t="s">
        <v>5404</v>
      </c>
      <c r="D1945" s="86" t="s">
        <v>5405</v>
      </c>
      <c r="E1945" s="87">
        <v>0</v>
      </c>
      <c r="F1945" s="86" t="s">
        <v>1185</v>
      </c>
      <c r="H1945" s="3">
        <f>E1945+SUMIF('BR DTG TRAYEMAN'!C:C,C1945,'BR DTG TRAYEMAN'!E:E)</f>
        <v>0</v>
      </c>
    </row>
    <row r="1946" spans="1:8" ht="15.75" customHeight="1">
      <c r="A1946" s="86" t="s">
        <v>9530</v>
      </c>
      <c r="B1946" s="86" t="s">
        <v>876</v>
      </c>
      <c r="C1946" s="86" t="s">
        <v>9530</v>
      </c>
      <c r="D1946" s="86" t="s">
        <v>9531</v>
      </c>
      <c r="E1946" s="87">
        <v>0</v>
      </c>
      <c r="F1946" s="86" t="s">
        <v>1185</v>
      </c>
      <c r="H1946" s="3">
        <f>E1946+SUMIF('BR DTG TRAYEMAN'!C:C,C1946,'BR DTG TRAYEMAN'!E:E)</f>
        <v>0</v>
      </c>
    </row>
    <row r="1947" spans="1:8" ht="15.75" customHeight="1">
      <c r="A1947" s="86" t="s">
        <v>9532</v>
      </c>
      <c r="B1947" s="86" t="s">
        <v>876</v>
      </c>
      <c r="C1947" s="86" t="s">
        <v>9532</v>
      </c>
      <c r="D1947" s="86" t="s">
        <v>9533</v>
      </c>
      <c r="E1947" s="87">
        <v>0</v>
      </c>
      <c r="F1947" s="86" t="s">
        <v>1185</v>
      </c>
      <c r="H1947" s="3">
        <f>E1947+SUMIF('BR DTG TRAYEMAN'!C:C,C1947,'BR DTG TRAYEMAN'!E:E)</f>
        <v>0</v>
      </c>
    </row>
    <row r="1948" spans="1:8" ht="15.75" customHeight="1">
      <c r="A1948" s="86" t="s">
        <v>5406</v>
      </c>
      <c r="B1948" s="86" t="s">
        <v>876</v>
      </c>
      <c r="C1948" s="86" t="s">
        <v>5406</v>
      </c>
      <c r="D1948" s="86" t="s">
        <v>9534</v>
      </c>
      <c r="E1948" s="87">
        <v>0</v>
      </c>
      <c r="F1948" s="86" t="s">
        <v>1185</v>
      </c>
      <c r="H1948" s="3">
        <f>E1948+SUMIF('BR DTG TRAYEMAN'!C:C,C1948,'BR DTG TRAYEMAN'!E:E)</f>
        <v>0</v>
      </c>
    </row>
    <row r="1949" spans="1:8" ht="15.75" customHeight="1">
      <c r="A1949" s="86" t="s">
        <v>5408</v>
      </c>
      <c r="B1949" s="86" t="s">
        <v>876</v>
      </c>
      <c r="C1949" s="86" t="s">
        <v>5408</v>
      </c>
      <c r="D1949" s="86" t="s">
        <v>5409</v>
      </c>
      <c r="E1949" s="87">
        <v>0</v>
      </c>
      <c r="F1949" s="86" t="s">
        <v>1185</v>
      </c>
      <c r="H1949" s="3">
        <f>E1949+SUMIF('BR DTG TRAYEMAN'!C:C,C1949,'BR DTG TRAYEMAN'!E:E)</f>
        <v>0</v>
      </c>
    </row>
    <row r="1950" spans="1:8" ht="15.75" customHeight="1">
      <c r="A1950" s="86" t="s">
        <v>5410</v>
      </c>
      <c r="B1950" s="86" t="s">
        <v>876</v>
      </c>
      <c r="C1950" s="86" t="s">
        <v>5410</v>
      </c>
      <c r="D1950" s="86" t="s">
        <v>5411</v>
      </c>
      <c r="E1950" s="87">
        <v>0</v>
      </c>
      <c r="F1950" s="86" t="s">
        <v>1185</v>
      </c>
      <c r="H1950" s="3">
        <f>E1950+SUMIF('BR DTG TRAYEMAN'!C:C,C1950,'BR DTG TRAYEMAN'!E:E)</f>
        <v>0</v>
      </c>
    </row>
    <row r="1951" spans="1:8" ht="15.75" customHeight="1">
      <c r="A1951" s="86" t="s">
        <v>5412</v>
      </c>
      <c r="B1951" s="86" t="s">
        <v>876</v>
      </c>
      <c r="C1951" s="86" t="s">
        <v>5412</v>
      </c>
      <c r="D1951" s="86" t="s">
        <v>5413</v>
      </c>
      <c r="E1951" s="87">
        <v>0</v>
      </c>
      <c r="F1951" s="86" t="s">
        <v>1185</v>
      </c>
      <c r="H1951" s="3">
        <f>E1951+SUMIF('BR DTG TRAYEMAN'!C:C,C1951,'BR DTG TRAYEMAN'!E:E)</f>
        <v>0</v>
      </c>
    </row>
    <row r="1952" spans="1:8" ht="15.75" customHeight="1">
      <c r="A1952" s="86" t="s">
        <v>5418</v>
      </c>
      <c r="B1952" s="86" t="s">
        <v>876</v>
      </c>
      <c r="C1952" s="86" t="s">
        <v>5418</v>
      </c>
      <c r="D1952" s="86" t="s">
        <v>5419</v>
      </c>
      <c r="E1952" s="87">
        <v>0</v>
      </c>
      <c r="F1952" s="86" t="s">
        <v>1185</v>
      </c>
      <c r="H1952" s="3">
        <f>E1952+SUMIF('BR DTG TRAYEMAN'!C:C,C1952,'BR DTG TRAYEMAN'!E:E)</f>
        <v>0</v>
      </c>
    </row>
    <row r="1953" spans="1:8" ht="15.75" customHeight="1">
      <c r="A1953" s="86" t="s">
        <v>728</v>
      </c>
      <c r="B1953" s="86" t="s">
        <v>876</v>
      </c>
      <c r="C1953" s="86" t="s">
        <v>728</v>
      </c>
      <c r="D1953" s="86" t="s">
        <v>729</v>
      </c>
      <c r="E1953" s="87">
        <v>0</v>
      </c>
      <c r="F1953" s="86" t="s">
        <v>1185</v>
      </c>
      <c r="H1953" s="3">
        <f>E1953+SUMIF('BR DTG TRAYEMAN'!C:C,C1953,'BR DTG TRAYEMAN'!E:E)</f>
        <v>0</v>
      </c>
    </row>
    <row r="1954" spans="1:8" ht="15.75" customHeight="1">
      <c r="A1954" s="86" t="s">
        <v>5420</v>
      </c>
      <c r="B1954" s="86" t="s">
        <v>876</v>
      </c>
      <c r="C1954" s="86" t="s">
        <v>5420</v>
      </c>
      <c r="D1954" s="86" t="s">
        <v>5421</v>
      </c>
      <c r="E1954" s="87">
        <v>0</v>
      </c>
      <c r="F1954" s="86" t="s">
        <v>1185</v>
      </c>
      <c r="H1954" s="3">
        <f>E1954+SUMIF('BR DTG TRAYEMAN'!C:C,C1954,'BR DTG TRAYEMAN'!E:E)</f>
        <v>0</v>
      </c>
    </row>
    <row r="1955" spans="1:8" ht="15.75" customHeight="1">
      <c r="A1955" s="86" t="s">
        <v>9535</v>
      </c>
      <c r="B1955" s="86" t="s">
        <v>876</v>
      </c>
      <c r="C1955" s="86" t="s">
        <v>9535</v>
      </c>
      <c r="D1955" s="86" t="s">
        <v>9536</v>
      </c>
      <c r="E1955" s="87">
        <v>0</v>
      </c>
      <c r="F1955" s="86" t="s">
        <v>1185</v>
      </c>
      <c r="H1955" s="3">
        <f>E1955+SUMIF('BR DTG TRAYEMAN'!C:C,C1955,'BR DTG TRAYEMAN'!E:E)</f>
        <v>0</v>
      </c>
    </row>
    <row r="1956" spans="1:8" ht="15.75" customHeight="1">
      <c r="A1956" s="86" t="s">
        <v>5426</v>
      </c>
      <c r="B1956" s="86" t="s">
        <v>876</v>
      </c>
      <c r="C1956" s="86" t="s">
        <v>5426</v>
      </c>
      <c r="D1956" s="86" t="s">
        <v>5427</v>
      </c>
      <c r="E1956" s="87">
        <v>0</v>
      </c>
      <c r="F1956" s="86" t="s">
        <v>1185</v>
      </c>
      <c r="H1956" s="3">
        <f>E1956+SUMIF('BR DTG TRAYEMAN'!C:C,C1956,'BR DTG TRAYEMAN'!E:E)</f>
        <v>0</v>
      </c>
    </row>
    <row r="1957" spans="1:8" ht="15.75" customHeight="1">
      <c r="A1957" s="86" t="s">
        <v>5428</v>
      </c>
      <c r="B1957" s="86" t="s">
        <v>876</v>
      </c>
      <c r="C1957" s="86" t="s">
        <v>5428</v>
      </c>
      <c r="D1957" s="86" t="s">
        <v>5429</v>
      </c>
      <c r="E1957" s="87">
        <v>0</v>
      </c>
      <c r="F1957" s="86" t="s">
        <v>1185</v>
      </c>
      <c r="H1957" s="3">
        <f>E1957+SUMIF('BR DTG TRAYEMAN'!C:C,C1957,'BR DTG TRAYEMAN'!E:E)</f>
        <v>0</v>
      </c>
    </row>
    <row r="1958" spans="1:8" ht="15.75" customHeight="1">
      <c r="A1958" s="86" t="s">
        <v>9537</v>
      </c>
      <c r="B1958" s="86" t="s">
        <v>876</v>
      </c>
      <c r="C1958" s="86" t="s">
        <v>9537</v>
      </c>
      <c r="D1958" s="86" t="s">
        <v>9538</v>
      </c>
      <c r="E1958" s="87">
        <v>0</v>
      </c>
      <c r="F1958" s="86" t="s">
        <v>1185</v>
      </c>
      <c r="H1958" s="3">
        <f>E1958+SUMIF('BR DTG TRAYEMAN'!C:C,C1958,'BR DTG TRAYEMAN'!E:E)</f>
        <v>0</v>
      </c>
    </row>
    <row r="1959" spans="1:8" ht="15.75" customHeight="1">
      <c r="A1959" s="86" t="s">
        <v>5430</v>
      </c>
      <c r="B1959" s="86" t="s">
        <v>876</v>
      </c>
      <c r="C1959" s="86" t="s">
        <v>5430</v>
      </c>
      <c r="D1959" s="86" t="s">
        <v>5431</v>
      </c>
      <c r="E1959" s="87">
        <v>0</v>
      </c>
      <c r="F1959" s="86" t="s">
        <v>1185</v>
      </c>
      <c r="H1959" s="3">
        <f>E1959+SUMIF('BR DTG TRAYEMAN'!C:C,C1959,'BR DTG TRAYEMAN'!E:E)</f>
        <v>0</v>
      </c>
    </row>
    <row r="1960" spans="1:8" ht="15.75" customHeight="1">
      <c r="A1960" s="86" t="s">
        <v>5432</v>
      </c>
      <c r="B1960" s="86" t="s">
        <v>1100</v>
      </c>
      <c r="C1960" s="86" t="s">
        <v>5432</v>
      </c>
      <c r="D1960" s="86" t="s">
        <v>5433</v>
      </c>
      <c r="E1960" s="87">
        <v>0</v>
      </c>
      <c r="F1960" s="86" t="s">
        <v>1185</v>
      </c>
      <c r="H1960" s="3">
        <f>E1960+SUMIF('BR DTG TRAYEMAN'!C:C,C1960,'BR DTG TRAYEMAN'!E:E)</f>
        <v>0</v>
      </c>
    </row>
    <row r="1961" spans="1:8" ht="15.75" customHeight="1">
      <c r="A1961" s="86" t="s">
        <v>5434</v>
      </c>
      <c r="B1961" s="86" t="s">
        <v>876</v>
      </c>
      <c r="C1961" s="86" t="s">
        <v>5434</v>
      </c>
      <c r="D1961" s="86" t="s">
        <v>5435</v>
      </c>
      <c r="E1961" s="87">
        <v>0</v>
      </c>
      <c r="F1961" s="86" t="s">
        <v>1185</v>
      </c>
      <c r="H1961" s="3">
        <f>E1961+SUMIF('BR DTG TRAYEMAN'!C:C,C1961,'BR DTG TRAYEMAN'!E:E)</f>
        <v>0</v>
      </c>
    </row>
    <row r="1962" spans="1:8" ht="15.75" customHeight="1">
      <c r="A1962" s="86" t="s">
        <v>5436</v>
      </c>
      <c r="B1962" s="86" t="s">
        <v>876</v>
      </c>
      <c r="C1962" s="86" t="s">
        <v>5436</v>
      </c>
      <c r="D1962" s="86" t="s">
        <v>5437</v>
      </c>
      <c r="E1962" s="87">
        <v>0</v>
      </c>
      <c r="F1962" s="86" t="s">
        <v>1185</v>
      </c>
      <c r="H1962" s="3">
        <f>E1962+SUMIF('BR DTG TRAYEMAN'!C:C,C1962,'BR DTG TRAYEMAN'!E:E)</f>
        <v>0</v>
      </c>
    </row>
    <row r="1963" spans="1:8" ht="15.75" customHeight="1">
      <c r="A1963" s="86" t="s">
        <v>9539</v>
      </c>
      <c r="B1963" s="86" t="s">
        <v>876</v>
      </c>
      <c r="C1963" s="86" t="s">
        <v>9539</v>
      </c>
      <c r="D1963" s="86" t="s">
        <v>9540</v>
      </c>
      <c r="E1963" s="87">
        <v>0</v>
      </c>
      <c r="F1963" s="86" t="s">
        <v>1185</v>
      </c>
      <c r="H1963" s="3">
        <f>E1963+SUMIF('BR DTG TRAYEMAN'!C:C,C1963,'BR DTG TRAYEMAN'!E:E)</f>
        <v>0</v>
      </c>
    </row>
    <row r="1964" spans="1:8" ht="15.75" customHeight="1">
      <c r="A1964" s="86" t="s">
        <v>5438</v>
      </c>
      <c r="B1964" s="86" t="s">
        <v>876</v>
      </c>
      <c r="C1964" s="86" t="s">
        <v>5438</v>
      </c>
      <c r="D1964" s="86" t="s">
        <v>5439</v>
      </c>
      <c r="E1964" s="87">
        <v>0</v>
      </c>
      <c r="F1964" s="86" t="s">
        <v>1185</v>
      </c>
      <c r="H1964" s="3">
        <f>E1964+SUMIF('BR DTG TRAYEMAN'!C:C,C1964,'BR DTG TRAYEMAN'!E:E)</f>
        <v>0</v>
      </c>
    </row>
    <row r="1965" spans="1:8" ht="15.75" customHeight="1">
      <c r="A1965" s="86" t="s">
        <v>2227</v>
      </c>
      <c r="B1965" s="86" t="s">
        <v>876</v>
      </c>
      <c r="C1965" s="86" t="s">
        <v>2227</v>
      </c>
      <c r="D1965" s="86" t="s">
        <v>2228</v>
      </c>
      <c r="E1965" s="87">
        <v>0</v>
      </c>
      <c r="F1965" s="86" t="s">
        <v>1185</v>
      </c>
      <c r="H1965" s="3">
        <f>E1965+SUMIF('BR DTG TRAYEMAN'!C:C,C1965,'BR DTG TRAYEMAN'!E:E)</f>
        <v>0</v>
      </c>
    </row>
    <row r="1966" spans="1:8" ht="15.75" customHeight="1">
      <c r="A1966" s="86" t="s">
        <v>5444</v>
      </c>
      <c r="B1966" s="86" t="s">
        <v>876</v>
      </c>
      <c r="C1966" s="86" t="s">
        <v>5444</v>
      </c>
      <c r="D1966" s="86" t="s">
        <v>5445</v>
      </c>
      <c r="E1966" s="87">
        <v>0</v>
      </c>
      <c r="F1966" s="86" t="s">
        <v>1185</v>
      </c>
      <c r="H1966" s="3">
        <f>E1966+SUMIF('BR DTG TRAYEMAN'!C:C,C1966,'BR DTG TRAYEMAN'!E:E)</f>
        <v>0</v>
      </c>
    </row>
    <row r="1967" spans="1:8" ht="15.75" customHeight="1">
      <c r="A1967" s="86" t="s">
        <v>5446</v>
      </c>
      <c r="B1967" s="86" t="s">
        <v>876</v>
      </c>
      <c r="C1967" s="86" t="s">
        <v>5446</v>
      </c>
      <c r="D1967" s="86" t="s">
        <v>9541</v>
      </c>
      <c r="E1967" s="87">
        <v>0</v>
      </c>
      <c r="F1967" s="86" t="s">
        <v>1185</v>
      </c>
      <c r="H1967" s="3">
        <f>E1967+SUMIF('BR DTG TRAYEMAN'!C:C,C1967,'BR DTG TRAYEMAN'!E:E)</f>
        <v>0</v>
      </c>
    </row>
    <row r="1968" spans="1:8" ht="15.75" customHeight="1">
      <c r="A1968" s="86" t="s">
        <v>5448</v>
      </c>
      <c r="B1968" s="86" t="s">
        <v>876</v>
      </c>
      <c r="C1968" s="86" t="s">
        <v>5448</v>
      </c>
      <c r="D1968" s="86" t="s">
        <v>9542</v>
      </c>
      <c r="E1968" s="87">
        <v>0</v>
      </c>
      <c r="F1968" s="86" t="s">
        <v>1185</v>
      </c>
      <c r="H1968" s="3">
        <f>E1968+SUMIF('BR DTG TRAYEMAN'!C:C,C1968,'BR DTG TRAYEMAN'!E:E)</f>
        <v>0</v>
      </c>
    </row>
    <row r="1969" spans="1:8" ht="15.75" customHeight="1">
      <c r="A1969" s="86" t="s">
        <v>5450</v>
      </c>
      <c r="B1969" s="86" t="s">
        <v>876</v>
      </c>
      <c r="C1969" s="86" t="s">
        <v>5450</v>
      </c>
      <c r="D1969" s="86" t="s">
        <v>9543</v>
      </c>
      <c r="E1969" s="87">
        <v>0</v>
      </c>
      <c r="F1969" s="86" t="s">
        <v>1185</v>
      </c>
      <c r="H1969" s="3">
        <f>E1969+SUMIF('BR DTG TRAYEMAN'!C:C,C1969,'BR DTG TRAYEMAN'!E:E)</f>
        <v>0</v>
      </c>
    </row>
    <row r="1970" spans="1:8" ht="15.75" customHeight="1">
      <c r="A1970" s="86" t="s">
        <v>9544</v>
      </c>
      <c r="B1970" s="86" t="s">
        <v>876</v>
      </c>
      <c r="C1970" s="86" t="s">
        <v>9544</v>
      </c>
      <c r="D1970" s="86" t="s">
        <v>9545</v>
      </c>
      <c r="E1970" s="87">
        <v>0</v>
      </c>
      <c r="F1970" s="86" t="s">
        <v>1185</v>
      </c>
      <c r="H1970" s="3">
        <f>E1970+SUMIF('BR DTG TRAYEMAN'!C:C,C1970,'BR DTG TRAYEMAN'!E:E)</f>
        <v>0</v>
      </c>
    </row>
    <row r="1971" spans="1:8" ht="15.75" customHeight="1">
      <c r="A1971" s="86" t="s">
        <v>9546</v>
      </c>
      <c r="B1971" s="86" t="s">
        <v>876</v>
      </c>
      <c r="C1971" s="86" t="s">
        <v>9546</v>
      </c>
      <c r="D1971" s="86" t="s">
        <v>2330</v>
      </c>
      <c r="E1971" s="87">
        <v>0</v>
      </c>
      <c r="F1971" s="86" t="s">
        <v>1185</v>
      </c>
      <c r="H1971" s="3">
        <f>E1971+SUMIF('BR DTG TRAYEMAN'!C:C,C1971,'BR DTG TRAYEMAN'!E:E)</f>
        <v>0</v>
      </c>
    </row>
    <row r="1972" spans="1:8" ht="15.75" customHeight="1">
      <c r="A1972" s="86" t="s">
        <v>5460</v>
      </c>
      <c r="B1972" s="86" t="s">
        <v>1184</v>
      </c>
      <c r="C1972" s="86" t="s">
        <v>5460</v>
      </c>
      <c r="D1972" s="86" t="s">
        <v>5461</v>
      </c>
      <c r="E1972" s="87">
        <v>0</v>
      </c>
      <c r="F1972" s="86" t="s">
        <v>1185</v>
      </c>
      <c r="H1972" s="3">
        <f>E1972+SUMIF('BR DTG TRAYEMAN'!C:C,C1972,'BR DTG TRAYEMAN'!E:E)</f>
        <v>0</v>
      </c>
    </row>
    <row r="1973" spans="1:8" ht="15.75" customHeight="1">
      <c r="A1973" s="86" t="s">
        <v>5466</v>
      </c>
      <c r="B1973" s="86" t="s">
        <v>876</v>
      </c>
      <c r="C1973" s="86" t="s">
        <v>5466</v>
      </c>
      <c r="D1973" s="86" t="s">
        <v>5467</v>
      </c>
      <c r="E1973" s="87">
        <v>0</v>
      </c>
      <c r="F1973" s="86" t="s">
        <v>1185</v>
      </c>
      <c r="H1973" s="3">
        <f>E1973+SUMIF('BR DTG TRAYEMAN'!C:C,C1973,'BR DTG TRAYEMAN'!E:E)</f>
        <v>0</v>
      </c>
    </row>
    <row r="1974" spans="1:8" ht="15.75" customHeight="1">
      <c r="A1974" s="86" t="s">
        <v>5468</v>
      </c>
      <c r="B1974" s="86" t="s">
        <v>876</v>
      </c>
      <c r="C1974" s="86" t="s">
        <v>5468</v>
      </c>
      <c r="D1974" s="86" t="s">
        <v>5469</v>
      </c>
      <c r="E1974" s="87">
        <v>0</v>
      </c>
      <c r="F1974" s="86" t="s">
        <v>1185</v>
      </c>
      <c r="H1974" s="3">
        <f>E1974+SUMIF('BR DTG TRAYEMAN'!C:C,C1974,'BR DTG TRAYEMAN'!E:E)</f>
        <v>0</v>
      </c>
    </row>
    <row r="1975" spans="1:8" ht="15.75" customHeight="1">
      <c r="A1975" s="86" t="s">
        <v>9547</v>
      </c>
      <c r="B1975" s="86" t="s">
        <v>876</v>
      </c>
      <c r="C1975" s="86" t="s">
        <v>9547</v>
      </c>
      <c r="D1975" s="86" t="s">
        <v>9548</v>
      </c>
      <c r="E1975" s="87">
        <v>0</v>
      </c>
      <c r="F1975" s="86" t="s">
        <v>1185</v>
      </c>
      <c r="H1975" s="3">
        <f>E1975+SUMIF('BR DTG TRAYEMAN'!C:C,C1975,'BR DTG TRAYEMAN'!E:E)</f>
        <v>0</v>
      </c>
    </row>
    <row r="1976" spans="1:8" ht="15.75" customHeight="1">
      <c r="A1976" s="86" t="s">
        <v>9549</v>
      </c>
      <c r="B1976" s="86" t="s">
        <v>877</v>
      </c>
      <c r="C1976" s="86" t="s">
        <v>9549</v>
      </c>
      <c r="D1976" s="86" t="s">
        <v>9550</v>
      </c>
      <c r="E1976" s="87">
        <v>0</v>
      </c>
      <c r="F1976" s="86" t="s">
        <v>1185</v>
      </c>
      <c r="H1976" s="3">
        <f>E1976+SUMIF('BR DTG TRAYEMAN'!C:C,C1976,'BR DTG TRAYEMAN'!E:E)</f>
        <v>0</v>
      </c>
    </row>
    <row r="1977" spans="1:8" ht="15.75" customHeight="1">
      <c r="A1977" s="86" t="s">
        <v>9551</v>
      </c>
      <c r="B1977" s="86" t="s">
        <v>876</v>
      </c>
      <c r="C1977" s="86" t="s">
        <v>9551</v>
      </c>
      <c r="D1977" s="86" t="s">
        <v>9552</v>
      </c>
      <c r="E1977" s="87">
        <v>0</v>
      </c>
      <c r="F1977" s="86" t="s">
        <v>1185</v>
      </c>
      <c r="H1977" s="3">
        <f>E1977+SUMIF('BR DTG TRAYEMAN'!C:C,C1977,'BR DTG TRAYEMAN'!E:E)</f>
        <v>0</v>
      </c>
    </row>
    <row r="1978" spans="1:8" ht="15.75" customHeight="1">
      <c r="A1978" s="86" t="s">
        <v>5471</v>
      </c>
      <c r="B1978" s="86" t="s">
        <v>876</v>
      </c>
      <c r="C1978" s="86" t="s">
        <v>5471</v>
      </c>
      <c r="D1978" s="86" t="s">
        <v>5472</v>
      </c>
      <c r="E1978" s="87">
        <v>0</v>
      </c>
      <c r="F1978" s="86" t="s">
        <v>1185</v>
      </c>
      <c r="H1978" s="3">
        <f>E1978+SUMIF('BR DTG TRAYEMAN'!C:C,C1978,'BR DTG TRAYEMAN'!E:E)</f>
        <v>0</v>
      </c>
    </row>
    <row r="1979" spans="1:8" ht="15.75" customHeight="1">
      <c r="A1979" s="86" t="s">
        <v>5473</v>
      </c>
      <c r="B1979" s="86" t="s">
        <v>1100</v>
      </c>
      <c r="C1979" s="86" t="s">
        <v>5473</v>
      </c>
      <c r="D1979" s="86" t="s">
        <v>5474</v>
      </c>
      <c r="E1979" s="87">
        <v>0</v>
      </c>
      <c r="F1979" s="86" t="s">
        <v>1185</v>
      </c>
      <c r="H1979" s="3">
        <f>E1979+SUMIF('BR DTG TRAYEMAN'!C:C,C1979,'BR DTG TRAYEMAN'!E:E)</f>
        <v>0</v>
      </c>
    </row>
    <row r="1980" spans="1:8" ht="15.75" customHeight="1">
      <c r="A1980" s="86" t="s">
        <v>5475</v>
      </c>
      <c r="B1980" s="86" t="s">
        <v>1185</v>
      </c>
      <c r="C1980" s="86" t="s">
        <v>5475</v>
      </c>
      <c r="D1980" s="86" t="s">
        <v>5476</v>
      </c>
      <c r="E1980" s="87">
        <v>0</v>
      </c>
      <c r="F1980" s="86" t="s">
        <v>1185</v>
      </c>
      <c r="H1980" s="3">
        <f>E1980+SUMIF('BR DTG TRAYEMAN'!C:C,C1980,'BR DTG TRAYEMAN'!E:E)</f>
        <v>0</v>
      </c>
    </row>
    <row r="1981" spans="1:8" ht="15.75" customHeight="1">
      <c r="A1981" s="86" t="s">
        <v>5477</v>
      </c>
      <c r="B1981" s="86" t="s">
        <v>876</v>
      </c>
      <c r="C1981" s="86" t="s">
        <v>5477</v>
      </c>
      <c r="D1981" s="86" t="s">
        <v>5478</v>
      </c>
      <c r="E1981" s="87">
        <v>0</v>
      </c>
      <c r="F1981" s="86" t="s">
        <v>1185</v>
      </c>
      <c r="H1981" s="3">
        <f>E1981+SUMIF('BR DTG TRAYEMAN'!C:C,C1981,'BR DTG TRAYEMAN'!E:E)</f>
        <v>0</v>
      </c>
    </row>
    <row r="1982" spans="1:8" ht="15.75" customHeight="1">
      <c r="A1982" s="86" t="s">
        <v>9553</v>
      </c>
      <c r="B1982" s="86" t="s">
        <v>876</v>
      </c>
      <c r="C1982" s="86" t="s">
        <v>9553</v>
      </c>
      <c r="D1982" s="86" t="s">
        <v>9554</v>
      </c>
      <c r="E1982" s="87">
        <v>0</v>
      </c>
      <c r="F1982" s="86" t="s">
        <v>1185</v>
      </c>
      <c r="H1982" s="3">
        <f>E1982+SUMIF('BR DTG TRAYEMAN'!C:C,C1982,'BR DTG TRAYEMAN'!E:E)</f>
        <v>0</v>
      </c>
    </row>
    <row r="1983" spans="1:8" ht="15.75" customHeight="1">
      <c r="A1983" s="86" t="s">
        <v>5485</v>
      </c>
      <c r="B1983" s="86" t="s">
        <v>876</v>
      </c>
      <c r="C1983" s="86" t="s">
        <v>5485</v>
      </c>
      <c r="D1983" s="86" t="s">
        <v>5486</v>
      </c>
      <c r="E1983" s="87">
        <v>0</v>
      </c>
      <c r="F1983" s="86" t="s">
        <v>1185</v>
      </c>
      <c r="H1983" s="3">
        <f>E1983+SUMIF('BR DTG TRAYEMAN'!C:C,C1983,'BR DTG TRAYEMAN'!E:E)</f>
        <v>0</v>
      </c>
    </row>
    <row r="1984" spans="1:8" ht="15.75" customHeight="1">
      <c r="A1984" s="86" t="s">
        <v>390</v>
      </c>
      <c r="B1984" s="86" t="s">
        <v>877</v>
      </c>
      <c r="C1984" s="86" t="s">
        <v>390</v>
      </c>
      <c r="D1984" s="86" t="s">
        <v>1186</v>
      </c>
      <c r="E1984" s="87">
        <v>2</v>
      </c>
      <c r="F1984" s="86" t="s">
        <v>1185</v>
      </c>
      <c r="H1984" s="3">
        <f>E1984+SUMIF('BR DTG TRAYEMAN'!C:C,C1984,'BR DTG TRAYEMAN'!E:E)</f>
        <v>2</v>
      </c>
    </row>
    <row r="1985" spans="1:8" ht="15.75" customHeight="1">
      <c r="A1985" s="86" t="s">
        <v>5487</v>
      </c>
      <c r="B1985" s="86" t="s">
        <v>876</v>
      </c>
      <c r="C1985" s="86" t="s">
        <v>5487</v>
      </c>
      <c r="D1985" s="86" t="s">
        <v>5488</v>
      </c>
      <c r="E1985" s="87">
        <v>0</v>
      </c>
      <c r="F1985" s="86" t="s">
        <v>1185</v>
      </c>
      <c r="H1985" s="3">
        <f>E1985+SUMIF('BR DTG TRAYEMAN'!C:C,C1985,'BR DTG TRAYEMAN'!E:E)</f>
        <v>0</v>
      </c>
    </row>
    <row r="1986" spans="1:8" ht="15.75" customHeight="1">
      <c r="A1986" s="86" t="s">
        <v>391</v>
      </c>
      <c r="B1986" s="86" t="s">
        <v>877</v>
      </c>
      <c r="C1986" s="86" t="s">
        <v>391</v>
      </c>
      <c r="D1986" s="86" t="s">
        <v>1187</v>
      </c>
      <c r="E1986" s="87">
        <v>0</v>
      </c>
      <c r="F1986" s="86" t="s">
        <v>1185</v>
      </c>
      <c r="H1986" s="3">
        <f>E1986+SUMIF('BR DTG TRAYEMAN'!C:C,C1986,'BR DTG TRAYEMAN'!E:E)</f>
        <v>0</v>
      </c>
    </row>
    <row r="1987" spans="1:8" ht="15.75" customHeight="1">
      <c r="A1987" s="86" t="s">
        <v>9555</v>
      </c>
      <c r="B1987" s="86" t="s">
        <v>876</v>
      </c>
      <c r="C1987" s="86" t="s">
        <v>9555</v>
      </c>
      <c r="D1987" s="86" t="s">
        <v>5427</v>
      </c>
      <c r="E1987" s="87">
        <v>0</v>
      </c>
      <c r="F1987" s="86" t="s">
        <v>1185</v>
      </c>
      <c r="H1987" s="3">
        <f>E1987+SUMIF('BR DTG TRAYEMAN'!C:C,C1987,'BR DTG TRAYEMAN'!E:E)</f>
        <v>0</v>
      </c>
    </row>
    <row r="1988" spans="1:8" ht="15.75" customHeight="1">
      <c r="A1988" s="86" t="s">
        <v>2229</v>
      </c>
      <c r="B1988" s="86" t="s">
        <v>1303</v>
      </c>
      <c r="C1988" s="86" t="s">
        <v>2229</v>
      </c>
      <c r="D1988" s="86" t="s">
        <v>2230</v>
      </c>
      <c r="E1988" s="87">
        <v>0</v>
      </c>
      <c r="F1988" s="86" t="s">
        <v>1185</v>
      </c>
      <c r="H1988" s="3">
        <f>E1988+SUMIF('BR DTG TRAYEMAN'!C:C,C1988,'BR DTG TRAYEMAN'!E:E)</f>
        <v>0</v>
      </c>
    </row>
    <row r="1989" spans="1:8" ht="15.75" customHeight="1">
      <c r="A1989" s="86" t="s">
        <v>5497</v>
      </c>
      <c r="B1989" s="86" t="s">
        <v>876</v>
      </c>
      <c r="C1989" s="86" t="s">
        <v>5497</v>
      </c>
      <c r="D1989" s="86" t="s">
        <v>5498</v>
      </c>
      <c r="E1989" s="87">
        <v>0</v>
      </c>
      <c r="F1989" s="86" t="s">
        <v>1185</v>
      </c>
      <c r="H1989" s="3">
        <f>E1989+SUMIF('BR DTG TRAYEMAN'!C:C,C1989,'BR DTG TRAYEMAN'!E:E)</f>
        <v>0</v>
      </c>
    </row>
    <row r="1990" spans="1:8" ht="15.75" customHeight="1">
      <c r="A1990" s="86" t="s">
        <v>5499</v>
      </c>
      <c r="B1990" s="86" t="s">
        <v>876</v>
      </c>
      <c r="C1990" s="86" t="s">
        <v>5499</v>
      </c>
      <c r="D1990" s="86" t="s">
        <v>9556</v>
      </c>
      <c r="E1990" s="87">
        <v>0</v>
      </c>
      <c r="F1990" s="86" t="s">
        <v>1185</v>
      </c>
      <c r="H1990" s="3">
        <f>E1990+SUMIF('BR DTG TRAYEMAN'!C:C,C1990,'BR DTG TRAYEMAN'!E:E)</f>
        <v>0</v>
      </c>
    </row>
    <row r="1991" spans="1:8" ht="15.75" customHeight="1">
      <c r="A1991" s="86" t="s">
        <v>9557</v>
      </c>
      <c r="B1991" s="86" t="s">
        <v>876</v>
      </c>
      <c r="C1991" s="86" t="s">
        <v>9557</v>
      </c>
      <c r="D1991" s="86" t="s">
        <v>1221</v>
      </c>
      <c r="E1991" s="87">
        <v>0</v>
      </c>
      <c r="F1991" s="86" t="s">
        <v>1185</v>
      </c>
      <c r="H1991" s="3">
        <f>E1991+SUMIF('BR DTG TRAYEMAN'!C:C,C1991,'BR DTG TRAYEMAN'!E:E)</f>
        <v>0</v>
      </c>
    </row>
    <row r="1992" spans="1:8" ht="15.75" customHeight="1">
      <c r="A1992" s="86" t="s">
        <v>5501</v>
      </c>
      <c r="B1992" s="86" t="s">
        <v>876</v>
      </c>
      <c r="C1992" s="86" t="s">
        <v>5501</v>
      </c>
      <c r="D1992" s="86" t="s">
        <v>9558</v>
      </c>
      <c r="E1992" s="87">
        <v>0</v>
      </c>
      <c r="F1992" s="86" t="s">
        <v>1185</v>
      </c>
      <c r="H1992" s="3">
        <f>E1992+SUMIF('BR DTG TRAYEMAN'!C:C,C1992,'BR DTG TRAYEMAN'!E:E)</f>
        <v>0</v>
      </c>
    </row>
    <row r="1993" spans="1:8" ht="15.75" customHeight="1">
      <c r="A1993" s="86" t="s">
        <v>5503</v>
      </c>
      <c r="B1993" s="86" t="s">
        <v>1184</v>
      </c>
      <c r="C1993" s="86" t="s">
        <v>5503</v>
      </c>
      <c r="D1993" s="86" t="s">
        <v>5504</v>
      </c>
      <c r="E1993" s="87">
        <v>0</v>
      </c>
      <c r="F1993" s="86" t="s">
        <v>1185</v>
      </c>
      <c r="H1993" s="3">
        <f>E1993+SUMIF('BR DTG TRAYEMAN'!C:C,C1993,'BR DTG TRAYEMAN'!E:E)</f>
        <v>0</v>
      </c>
    </row>
    <row r="1994" spans="1:8" ht="15.75" customHeight="1">
      <c r="A1994" s="86" t="s">
        <v>5505</v>
      </c>
      <c r="B1994" s="86" t="s">
        <v>1184</v>
      </c>
      <c r="C1994" s="86" t="s">
        <v>5505</v>
      </c>
      <c r="D1994" s="86" t="s">
        <v>5506</v>
      </c>
      <c r="E1994" s="87">
        <v>0</v>
      </c>
      <c r="F1994" s="86" t="s">
        <v>1185</v>
      </c>
      <c r="H1994" s="3">
        <f>E1994+SUMIF('BR DTG TRAYEMAN'!C:C,C1994,'BR DTG TRAYEMAN'!E:E)</f>
        <v>0</v>
      </c>
    </row>
    <row r="1995" spans="1:8" ht="15.75" customHeight="1">
      <c r="A1995" s="86" t="s">
        <v>5507</v>
      </c>
      <c r="B1995" s="86" t="s">
        <v>1184</v>
      </c>
      <c r="C1995" s="86" t="s">
        <v>5507</v>
      </c>
      <c r="D1995" s="86" t="s">
        <v>5508</v>
      </c>
      <c r="E1995" s="87">
        <v>0</v>
      </c>
      <c r="F1995" s="86" t="s">
        <v>1185</v>
      </c>
      <c r="H1995" s="3">
        <f>E1995+SUMIF('BR DTG TRAYEMAN'!C:C,C1995,'BR DTG TRAYEMAN'!E:E)</f>
        <v>0</v>
      </c>
    </row>
    <row r="1996" spans="1:8" ht="15.75" customHeight="1">
      <c r="A1996" s="86" t="s">
        <v>5509</v>
      </c>
      <c r="B1996" s="86" t="s">
        <v>1184</v>
      </c>
      <c r="C1996" s="86" t="s">
        <v>5509</v>
      </c>
      <c r="D1996" s="86" t="s">
        <v>5510</v>
      </c>
      <c r="E1996" s="87">
        <v>0</v>
      </c>
      <c r="F1996" s="86" t="s">
        <v>1185</v>
      </c>
      <c r="H1996" s="3">
        <f>E1996+SUMIF('BR DTG TRAYEMAN'!C:C,C1996,'BR DTG TRAYEMAN'!E:E)</f>
        <v>0</v>
      </c>
    </row>
    <row r="1997" spans="1:8" ht="15.75" customHeight="1">
      <c r="A1997" s="86" t="s">
        <v>2231</v>
      </c>
      <c r="B1997" s="86" t="s">
        <v>1185</v>
      </c>
      <c r="C1997" s="86" t="s">
        <v>2231</v>
      </c>
      <c r="D1997" s="86" t="s">
        <v>2232</v>
      </c>
      <c r="E1997" s="87">
        <v>0</v>
      </c>
      <c r="F1997" s="86" t="s">
        <v>1185</v>
      </c>
      <c r="H1997" s="3">
        <f>E1997+SUMIF('BR DTG TRAYEMAN'!C:C,C1997,'BR DTG TRAYEMAN'!E:E)</f>
        <v>0</v>
      </c>
    </row>
    <row r="1998" spans="1:8" ht="15.75" customHeight="1">
      <c r="A1998" s="86" t="s">
        <v>9559</v>
      </c>
      <c r="B1998" s="86" t="s">
        <v>876</v>
      </c>
      <c r="C1998" s="86" t="s">
        <v>9559</v>
      </c>
      <c r="D1998" s="86" t="s">
        <v>9560</v>
      </c>
      <c r="E1998" s="87">
        <v>0</v>
      </c>
      <c r="F1998" s="86" t="s">
        <v>1185</v>
      </c>
      <c r="H1998" s="3">
        <f>E1998+SUMIF('BR DTG TRAYEMAN'!C:C,C1998,'BR DTG TRAYEMAN'!E:E)</f>
        <v>0</v>
      </c>
    </row>
    <row r="1999" spans="1:8" ht="15.75" customHeight="1">
      <c r="A1999" s="86" t="s">
        <v>5515</v>
      </c>
      <c r="B1999" s="86" t="s">
        <v>876</v>
      </c>
      <c r="C1999" s="86" t="s">
        <v>5515</v>
      </c>
      <c r="D1999" s="86" t="s">
        <v>2330</v>
      </c>
      <c r="E1999" s="87">
        <v>0</v>
      </c>
      <c r="F1999" s="86" t="s">
        <v>1185</v>
      </c>
      <c r="H1999" s="3">
        <f>E1999+SUMIF('BR DTG TRAYEMAN'!C:C,C1999,'BR DTG TRAYEMAN'!E:E)</f>
        <v>0</v>
      </c>
    </row>
    <row r="2000" spans="1:8" ht="15.75" customHeight="1">
      <c r="A2000" s="86" t="s">
        <v>1504</v>
      </c>
      <c r="B2000" s="86" t="s">
        <v>876</v>
      </c>
      <c r="C2000" s="86" t="s">
        <v>1504</v>
      </c>
      <c r="D2000" s="86" t="s">
        <v>9561</v>
      </c>
      <c r="E2000" s="87">
        <v>0</v>
      </c>
      <c r="F2000" s="86" t="s">
        <v>1185</v>
      </c>
      <c r="H2000" s="3">
        <f>E2000+SUMIF('BR DTG TRAYEMAN'!C:C,C2000,'BR DTG TRAYEMAN'!E:E)</f>
        <v>0</v>
      </c>
    </row>
    <row r="2001" spans="1:8" ht="15.75" customHeight="1">
      <c r="A2001" s="86" t="s">
        <v>5520</v>
      </c>
      <c r="B2001" s="86" t="s">
        <v>1100</v>
      </c>
      <c r="C2001" s="86" t="s">
        <v>5520</v>
      </c>
      <c r="D2001" s="86" t="s">
        <v>5521</v>
      </c>
      <c r="E2001" s="87">
        <v>0</v>
      </c>
      <c r="F2001" s="86" t="s">
        <v>1185</v>
      </c>
      <c r="H2001" s="3">
        <f>E2001+SUMIF('BR DTG TRAYEMAN'!C:C,C2001,'BR DTG TRAYEMAN'!E:E)</f>
        <v>0</v>
      </c>
    </row>
    <row r="2002" spans="1:8" ht="15.75" customHeight="1">
      <c r="A2002" s="86" t="s">
        <v>9562</v>
      </c>
      <c r="B2002" s="86" t="s">
        <v>876</v>
      </c>
      <c r="C2002" s="86" t="s">
        <v>9562</v>
      </c>
      <c r="D2002" s="86" t="s">
        <v>9563</v>
      </c>
      <c r="E2002" s="87">
        <v>0</v>
      </c>
      <c r="F2002" s="86" t="s">
        <v>1185</v>
      </c>
      <c r="H2002" s="3">
        <f>E2002+SUMIF('BR DTG TRAYEMAN'!C:C,C2002,'BR DTG TRAYEMAN'!E:E)</f>
        <v>0</v>
      </c>
    </row>
    <row r="2003" spans="1:8" ht="15.75" customHeight="1">
      <c r="A2003" s="86" t="s">
        <v>9564</v>
      </c>
      <c r="B2003" s="86" t="s">
        <v>876</v>
      </c>
      <c r="C2003" s="86" t="s">
        <v>9564</v>
      </c>
      <c r="D2003" s="86" t="s">
        <v>9565</v>
      </c>
      <c r="E2003" s="87">
        <v>0</v>
      </c>
      <c r="F2003" s="86" t="s">
        <v>1185</v>
      </c>
      <c r="H2003" s="3">
        <f>E2003+SUMIF('BR DTG TRAYEMAN'!C:C,C2003,'BR DTG TRAYEMAN'!E:E)</f>
        <v>0</v>
      </c>
    </row>
    <row r="2004" spans="1:8" ht="15.75" customHeight="1">
      <c r="A2004" s="86" t="s">
        <v>1656</v>
      </c>
      <c r="B2004" s="86" t="s">
        <v>884</v>
      </c>
      <c r="C2004" s="86" t="s">
        <v>1656</v>
      </c>
      <c r="D2004" s="86" t="s">
        <v>2041</v>
      </c>
      <c r="E2004" s="87">
        <v>0</v>
      </c>
      <c r="F2004" s="86" t="s">
        <v>1185</v>
      </c>
      <c r="H2004" s="3">
        <f>E2004+SUMIF('BR DTG TRAYEMAN'!C:C,C2004,'BR DTG TRAYEMAN'!E:E)</f>
        <v>0</v>
      </c>
    </row>
    <row r="2005" spans="1:8" ht="15.75" customHeight="1">
      <c r="A2005" s="86" t="s">
        <v>392</v>
      </c>
      <c r="B2005" s="86" t="s">
        <v>884</v>
      </c>
      <c r="C2005" s="86" t="s">
        <v>392</v>
      </c>
      <c r="D2005" s="86" t="s">
        <v>1188</v>
      </c>
      <c r="E2005" s="87">
        <v>1</v>
      </c>
      <c r="F2005" s="86" t="s">
        <v>1185</v>
      </c>
      <c r="H2005" s="3">
        <f>E2005+SUMIF('BR DTG TRAYEMAN'!C:C,C2005,'BR DTG TRAYEMAN'!E:E)</f>
        <v>1</v>
      </c>
    </row>
    <row r="2006" spans="1:8" ht="15.75" customHeight="1">
      <c r="A2006" s="86" t="s">
        <v>730</v>
      </c>
      <c r="B2006" s="86" t="s">
        <v>884</v>
      </c>
      <c r="C2006" s="86" t="s">
        <v>730</v>
      </c>
      <c r="D2006" s="86" t="s">
        <v>1712</v>
      </c>
      <c r="E2006" s="87">
        <v>0</v>
      </c>
      <c r="F2006" s="86" t="s">
        <v>1185</v>
      </c>
      <c r="H2006" s="3">
        <f>E2006+SUMIF('BR DTG TRAYEMAN'!C:C,C2006,'BR DTG TRAYEMAN'!E:E)</f>
        <v>0</v>
      </c>
    </row>
    <row r="2007" spans="1:8" ht="15.75" customHeight="1">
      <c r="A2007" s="86" t="s">
        <v>5523</v>
      </c>
      <c r="B2007" s="86" t="s">
        <v>876</v>
      </c>
      <c r="C2007" s="86" t="s">
        <v>5523</v>
      </c>
      <c r="D2007" s="86" t="s">
        <v>2330</v>
      </c>
      <c r="E2007" s="87">
        <v>0</v>
      </c>
      <c r="F2007" s="86" t="s">
        <v>1185</v>
      </c>
      <c r="H2007" s="3">
        <f>E2007+SUMIF('BR DTG TRAYEMAN'!C:C,C2007,'BR DTG TRAYEMAN'!E:E)</f>
        <v>0</v>
      </c>
    </row>
    <row r="2008" spans="1:8" ht="15.75" customHeight="1">
      <c r="A2008" s="86" t="s">
        <v>393</v>
      </c>
      <c r="B2008" s="86" t="s">
        <v>884</v>
      </c>
      <c r="C2008" s="86" t="s">
        <v>393</v>
      </c>
      <c r="D2008" s="86" t="s">
        <v>1189</v>
      </c>
      <c r="E2008" s="87">
        <v>0</v>
      </c>
      <c r="F2008" s="86" t="s">
        <v>1185</v>
      </c>
      <c r="H2008" s="3">
        <f>E2008+SUMIF('BR DTG TRAYEMAN'!C:C,C2008,'BR DTG TRAYEMAN'!E:E)</f>
        <v>0</v>
      </c>
    </row>
    <row r="2009" spans="1:8" ht="15.75" customHeight="1">
      <c r="A2009" s="86" t="s">
        <v>5526</v>
      </c>
      <c r="B2009" s="86" t="s">
        <v>876</v>
      </c>
      <c r="C2009" s="86" t="s">
        <v>5526</v>
      </c>
      <c r="D2009" s="86" t="s">
        <v>5561</v>
      </c>
      <c r="E2009" s="87">
        <v>0</v>
      </c>
      <c r="F2009" s="86" t="s">
        <v>1185</v>
      </c>
      <c r="H2009" s="3">
        <f>E2009+SUMIF('BR DTG TRAYEMAN'!C:C,C2009,'BR DTG TRAYEMAN'!E:E)</f>
        <v>0</v>
      </c>
    </row>
    <row r="2010" spans="1:8" ht="15.75" customHeight="1">
      <c r="A2010" s="86" t="s">
        <v>9566</v>
      </c>
      <c r="B2010" s="86" t="s">
        <v>876</v>
      </c>
      <c r="C2010" s="86" t="s">
        <v>9566</v>
      </c>
      <c r="D2010" s="86" t="s">
        <v>9567</v>
      </c>
      <c r="E2010" s="87">
        <v>0</v>
      </c>
      <c r="F2010" s="86" t="s">
        <v>1185</v>
      </c>
      <c r="H2010" s="3">
        <f>E2010+SUMIF('BR DTG TRAYEMAN'!C:C,C2010,'BR DTG TRAYEMAN'!E:E)</f>
        <v>0</v>
      </c>
    </row>
    <row r="2011" spans="1:8" ht="15.75" customHeight="1">
      <c r="A2011" s="86" t="s">
        <v>9568</v>
      </c>
      <c r="B2011" s="86" t="s">
        <v>876</v>
      </c>
      <c r="C2011" s="86" t="s">
        <v>9568</v>
      </c>
      <c r="D2011" s="86" t="s">
        <v>9569</v>
      </c>
      <c r="E2011" s="87">
        <v>0</v>
      </c>
      <c r="F2011" s="86" t="s">
        <v>1185</v>
      </c>
      <c r="H2011" s="3">
        <f>E2011+SUMIF('BR DTG TRAYEMAN'!C:C,C2011,'BR DTG TRAYEMAN'!E:E)</f>
        <v>0</v>
      </c>
    </row>
    <row r="2012" spans="1:8" ht="15.75" customHeight="1">
      <c r="A2012" s="86" t="s">
        <v>394</v>
      </c>
      <c r="B2012" s="86" t="s">
        <v>884</v>
      </c>
      <c r="C2012" s="86" t="s">
        <v>394</v>
      </c>
      <c r="D2012" s="86" t="s">
        <v>1190</v>
      </c>
      <c r="E2012" s="87">
        <v>1</v>
      </c>
      <c r="F2012" s="86" t="s">
        <v>1185</v>
      </c>
      <c r="H2012" s="3">
        <f>E2012+SUMIF('BR DTG TRAYEMAN'!C:C,C2012,'BR DTG TRAYEMAN'!E:E)</f>
        <v>1</v>
      </c>
    </row>
    <row r="2013" spans="1:8" ht="15.75" customHeight="1">
      <c r="A2013" s="86" t="s">
        <v>2233</v>
      </c>
      <c r="B2013" s="86" t="s">
        <v>884</v>
      </c>
      <c r="C2013" s="86" t="s">
        <v>2233</v>
      </c>
      <c r="D2013" s="86" t="s">
        <v>2234</v>
      </c>
      <c r="E2013" s="87">
        <v>0</v>
      </c>
      <c r="F2013" s="86" t="s">
        <v>1185</v>
      </c>
      <c r="H2013" s="3">
        <f>E2013+SUMIF('BR DTG TRAYEMAN'!C:C,C2013,'BR DTG TRAYEMAN'!E:E)</f>
        <v>0</v>
      </c>
    </row>
    <row r="2014" spans="1:8" ht="15.75" customHeight="1">
      <c r="A2014" s="86" t="s">
        <v>9570</v>
      </c>
      <c r="B2014" s="86" t="s">
        <v>876</v>
      </c>
      <c r="C2014" s="86" t="s">
        <v>9570</v>
      </c>
      <c r="D2014" s="86" t="s">
        <v>9571</v>
      </c>
      <c r="E2014" s="87">
        <v>0</v>
      </c>
      <c r="F2014" s="86" t="s">
        <v>1185</v>
      </c>
      <c r="H2014" s="3">
        <f>E2014+SUMIF('BR DTG TRAYEMAN'!C:C,C2014,'BR DTG TRAYEMAN'!E:E)</f>
        <v>0</v>
      </c>
    </row>
    <row r="2015" spans="1:8" ht="15.75" customHeight="1">
      <c r="A2015" s="86" t="s">
        <v>5532</v>
      </c>
      <c r="B2015" s="86" t="s">
        <v>876</v>
      </c>
      <c r="C2015" s="86" t="s">
        <v>5532</v>
      </c>
      <c r="D2015" s="86" t="s">
        <v>5533</v>
      </c>
      <c r="E2015" s="87">
        <v>0</v>
      </c>
      <c r="F2015" s="86" t="s">
        <v>1185</v>
      </c>
      <c r="H2015" s="3">
        <f>E2015+SUMIF('BR DTG TRAYEMAN'!C:C,C2015,'BR DTG TRAYEMAN'!E:E)</f>
        <v>0</v>
      </c>
    </row>
    <row r="2016" spans="1:8" ht="15.75" customHeight="1">
      <c r="A2016" s="86" t="s">
        <v>519</v>
      </c>
      <c r="B2016" s="86" t="s">
        <v>884</v>
      </c>
      <c r="C2016" s="86" t="s">
        <v>519</v>
      </c>
      <c r="D2016" s="86" t="s">
        <v>1191</v>
      </c>
      <c r="E2016" s="87">
        <v>0</v>
      </c>
      <c r="F2016" s="86" t="s">
        <v>1185</v>
      </c>
      <c r="H2016" s="3">
        <f>E2016+SUMIF('BR DTG TRAYEMAN'!C:C,C2016,'BR DTG TRAYEMAN'!E:E)</f>
        <v>0</v>
      </c>
    </row>
    <row r="2017" spans="1:8" ht="15.75" customHeight="1">
      <c r="A2017" s="86" t="s">
        <v>5534</v>
      </c>
      <c r="B2017" s="86" t="s">
        <v>876</v>
      </c>
      <c r="C2017" s="86" t="s">
        <v>5534</v>
      </c>
      <c r="D2017" s="86" t="s">
        <v>5535</v>
      </c>
      <c r="E2017" s="87">
        <v>0</v>
      </c>
      <c r="F2017" s="86" t="s">
        <v>1185</v>
      </c>
      <c r="H2017" s="3">
        <f>E2017+SUMIF('BR DTG TRAYEMAN'!C:C,C2017,'BR DTG TRAYEMAN'!E:E)</f>
        <v>0</v>
      </c>
    </row>
    <row r="2018" spans="1:8" ht="15.75" customHeight="1">
      <c r="A2018" s="86" t="s">
        <v>9572</v>
      </c>
      <c r="B2018" s="86" t="s">
        <v>876</v>
      </c>
      <c r="C2018" s="86" t="s">
        <v>9572</v>
      </c>
      <c r="D2018" s="86" t="s">
        <v>9573</v>
      </c>
      <c r="E2018" s="87">
        <v>0</v>
      </c>
      <c r="F2018" s="86" t="s">
        <v>1185</v>
      </c>
      <c r="H2018" s="3">
        <f>E2018+SUMIF('BR DTG TRAYEMAN'!C:C,C2018,'BR DTG TRAYEMAN'!E:E)</f>
        <v>0</v>
      </c>
    </row>
    <row r="2019" spans="1:8" ht="15.75" customHeight="1">
      <c r="A2019" s="86" t="s">
        <v>5536</v>
      </c>
      <c r="B2019" s="86" t="s">
        <v>876</v>
      </c>
      <c r="C2019" s="86" t="s">
        <v>5536</v>
      </c>
      <c r="D2019" s="86" t="s">
        <v>5537</v>
      </c>
      <c r="E2019" s="87">
        <v>0</v>
      </c>
      <c r="F2019" s="86" t="s">
        <v>1185</v>
      </c>
      <c r="H2019" s="3">
        <f>E2019+SUMIF('BR DTG TRAYEMAN'!C:C,C2019,'BR DTG TRAYEMAN'!E:E)</f>
        <v>0</v>
      </c>
    </row>
    <row r="2020" spans="1:8" ht="15.75" customHeight="1">
      <c r="A2020" s="86" t="s">
        <v>9574</v>
      </c>
      <c r="B2020" s="86" t="s">
        <v>876</v>
      </c>
      <c r="C2020" s="86" t="s">
        <v>9574</v>
      </c>
      <c r="D2020" s="86" t="s">
        <v>9575</v>
      </c>
      <c r="E2020" s="87">
        <v>0</v>
      </c>
      <c r="F2020" s="86" t="s">
        <v>1185</v>
      </c>
      <c r="H2020" s="3">
        <f>E2020+SUMIF('BR DTG TRAYEMAN'!C:C,C2020,'BR DTG TRAYEMAN'!E:E)</f>
        <v>0</v>
      </c>
    </row>
    <row r="2021" spans="1:8" ht="15.75" customHeight="1">
      <c r="A2021" s="86" t="s">
        <v>395</v>
      </c>
      <c r="B2021" s="86" t="s">
        <v>1100</v>
      </c>
      <c r="C2021" s="86" t="s">
        <v>395</v>
      </c>
      <c r="D2021" s="86" t="s">
        <v>1192</v>
      </c>
      <c r="E2021" s="87">
        <v>2</v>
      </c>
      <c r="F2021" s="86" t="s">
        <v>1185</v>
      </c>
      <c r="H2021" s="3">
        <f>E2021+SUMIF('BR DTG TRAYEMAN'!C:C,C2021,'BR DTG TRAYEMAN'!E:E)</f>
        <v>2</v>
      </c>
    </row>
    <row r="2022" spans="1:8" ht="15.75" customHeight="1">
      <c r="A2022" s="86" t="s">
        <v>9576</v>
      </c>
      <c r="B2022" s="86" t="s">
        <v>876</v>
      </c>
      <c r="C2022" s="86" t="s">
        <v>9576</v>
      </c>
      <c r="D2022" s="86" t="s">
        <v>9577</v>
      </c>
      <c r="E2022" s="87">
        <v>0</v>
      </c>
      <c r="F2022" s="86" t="s">
        <v>1185</v>
      </c>
      <c r="H2022" s="3">
        <f>E2022+SUMIF('BR DTG TRAYEMAN'!C:C,C2022,'BR DTG TRAYEMAN'!E:E)</f>
        <v>0</v>
      </c>
    </row>
    <row r="2023" spans="1:8" ht="15.75" customHeight="1">
      <c r="A2023" s="86" t="s">
        <v>5544</v>
      </c>
      <c r="B2023" s="86" t="s">
        <v>876</v>
      </c>
      <c r="C2023" s="86" t="s">
        <v>5544</v>
      </c>
      <c r="D2023" s="86" t="s">
        <v>5545</v>
      </c>
      <c r="E2023" s="87">
        <v>0</v>
      </c>
      <c r="F2023" s="86" t="s">
        <v>1185</v>
      </c>
      <c r="H2023" s="3">
        <f>E2023+SUMIF('BR DTG TRAYEMAN'!C:C,C2023,'BR DTG TRAYEMAN'!E:E)</f>
        <v>0</v>
      </c>
    </row>
    <row r="2024" spans="1:8" ht="15.75" customHeight="1">
      <c r="A2024" s="86" t="s">
        <v>9578</v>
      </c>
      <c r="B2024" s="86" t="s">
        <v>876</v>
      </c>
      <c r="C2024" s="86" t="s">
        <v>9578</v>
      </c>
      <c r="D2024" s="86" t="s">
        <v>9579</v>
      </c>
      <c r="E2024" s="87">
        <v>0</v>
      </c>
      <c r="F2024" s="86" t="s">
        <v>1185</v>
      </c>
      <c r="H2024" s="3">
        <f>E2024+SUMIF('BR DTG TRAYEMAN'!C:C,C2024,'BR DTG TRAYEMAN'!E:E)</f>
        <v>0</v>
      </c>
    </row>
    <row r="2025" spans="1:8" ht="15.75" customHeight="1">
      <c r="A2025" s="86" t="s">
        <v>9580</v>
      </c>
      <c r="B2025" s="86" t="s">
        <v>876</v>
      </c>
      <c r="C2025" s="86" t="s">
        <v>9580</v>
      </c>
      <c r="D2025" s="86" t="s">
        <v>9581</v>
      </c>
      <c r="E2025" s="87">
        <v>0</v>
      </c>
      <c r="F2025" s="86" t="s">
        <v>1185</v>
      </c>
      <c r="H2025" s="3">
        <f>E2025+SUMIF('BR DTG TRAYEMAN'!C:C,C2025,'BR DTG TRAYEMAN'!E:E)</f>
        <v>0</v>
      </c>
    </row>
    <row r="2026" spans="1:8" ht="15.75" customHeight="1">
      <c r="A2026" s="86" t="s">
        <v>9582</v>
      </c>
      <c r="B2026" s="86" t="s">
        <v>876</v>
      </c>
      <c r="C2026" s="86" t="s">
        <v>9582</v>
      </c>
      <c r="D2026" s="86" t="s">
        <v>9583</v>
      </c>
      <c r="E2026" s="87">
        <v>0</v>
      </c>
      <c r="F2026" s="86" t="s">
        <v>1185</v>
      </c>
      <c r="H2026" s="3">
        <f>E2026+SUMIF('BR DTG TRAYEMAN'!C:C,C2026,'BR DTG TRAYEMAN'!E:E)</f>
        <v>0</v>
      </c>
    </row>
    <row r="2027" spans="1:8" ht="15.75" customHeight="1">
      <c r="A2027" s="86" t="s">
        <v>5552</v>
      </c>
      <c r="B2027" s="86" t="s">
        <v>876</v>
      </c>
      <c r="C2027" s="86" t="s">
        <v>5552</v>
      </c>
      <c r="D2027" s="86" t="s">
        <v>2330</v>
      </c>
      <c r="E2027" s="87">
        <v>0</v>
      </c>
      <c r="F2027" s="86" t="s">
        <v>1185</v>
      </c>
      <c r="H2027" s="3">
        <f>E2027+SUMIF('BR DTG TRAYEMAN'!C:C,C2027,'BR DTG TRAYEMAN'!E:E)</f>
        <v>0</v>
      </c>
    </row>
    <row r="2028" spans="1:8" ht="15.75" customHeight="1">
      <c r="A2028" s="86" t="s">
        <v>9584</v>
      </c>
      <c r="B2028" s="86" t="s">
        <v>876</v>
      </c>
      <c r="C2028" s="86" t="s">
        <v>9584</v>
      </c>
      <c r="D2028" s="86" t="s">
        <v>9585</v>
      </c>
      <c r="E2028" s="87">
        <v>0</v>
      </c>
      <c r="F2028" s="86" t="s">
        <v>1185</v>
      </c>
      <c r="H2028" s="3">
        <f>E2028+SUMIF('BR DTG TRAYEMAN'!C:C,C2028,'BR DTG TRAYEMAN'!E:E)</f>
        <v>0</v>
      </c>
    </row>
    <row r="2029" spans="1:8" ht="15.75" customHeight="1">
      <c r="A2029" s="86" t="s">
        <v>5553</v>
      </c>
      <c r="B2029" s="86" t="s">
        <v>876</v>
      </c>
      <c r="C2029" s="86" t="s">
        <v>5553</v>
      </c>
      <c r="D2029" s="86" t="s">
        <v>3183</v>
      </c>
      <c r="E2029" s="87">
        <v>0</v>
      </c>
      <c r="F2029" s="86" t="s">
        <v>1185</v>
      </c>
      <c r="H2029" s="3">
        <f>E2029+SUMIF('BR DTG TRAYEMAN'!C:C,C2029,'BR DTG TRAYEMAN'!E:E)</f>
        <v>0</v>
      </c>
    </row>
    <row r="2030" spans="1:8" ht="15.75" customHeight="1">
      <c r="A2030" s="86" t="s">
        <v>5554</v>
      </c>
      <c r="B2030" s="86" t="s">
        <v>876</v>
      </c>
      <c r="C2030" s="86" t="s">
        <v>5554</v>
      </c>
      <c r="D2030" s="86" t="s">
        <v>5555</v>
      </c>
      <c r="E2030" s="87">
        <v>0</v>
      </c>
      <c r="F2030" s="86" t="s">
        <v>1185</v>
      </c>
      <c r="H2030" s="3">
        <f>E2030+SUMIF('BR DTG TRAYEMAN'!C:C,C2030,'BR DTG TRAYEMAN'!E:E)</f>
        <v>0</v>
      </c>
    </row>
    <row r="2031" spans="1:8" ht="15.75" customHeight="1">
      <c r="A2031" s="86" t="s">
        <v>9586</v>
      </c>
      <c r="B2031" s="86" t="s">
        <v>876</v>
      </c>
      <c r="C2031" s="86" t="s">
        <v>9586</v>
      </c>
      <c r="D2031" s="86" t="s">
        <v>9587</v>
      </c>
      <c r="E2031" s="87">
        <v>0</v>
      </c>
      <c r="F2031" s="86" t="s">
        <v>1185</v>
      </c>
      <c r="H2031" s="3">
        <f>E2031+SUMIF('BR DTG TRAYEMAN'!C:C,C2031,'BR DTG TRAYEMAN'!E:E)</f>
        <v>0</v>
      </c>
    </row>
    <row r="2032" spans="1:8" ht="15.75" customHeight="1">
      <c r="A2032" s="86" t="s">
        <v>396</v>
      </c>
      <c r="B2032" s="86" t="s">
        <v>884</v>
      </c>
      <c r="C2032" s="86" t="s">
        <v>396</v>
      </c>
      <c r="D2032" s="86" t="s">
        <v>1193</v>
      </c>
      <c r="E2032" s="87">
        <v>1</v>
      </c>
      <c r="F2032" s="86" t="s">
        <v>1185</v>
      </c>
      <c r="H2032" s="3">
        <f>E2032+SUMIF('BR DTG TRAYEMAN'!C:C,C2032,'BR DTG TRAYEMAN'!E:E)</f>
        <v>1</v>
      </c>
    </row>
    <row r="2033" spans="1:8" ht="15.75" customHeight="1">
      <c r="A2033" s="86" t="s">
        <v>5556</v>
      </c>
      <c r="B2033" s="86" t="s">
        <v>876</v>
      </c>
      <c r="C2033" s="86" t="s">
        <v>5556</v>
      </c>
      <c r="D2033" s="86" t="s">
        <v>5557</v>
      </c>
      <c r="E2033" s="87">
        <v>0</v>
      </c>
      <c r="F2033" s="86" t="s">
        <v>1185</v>
      </c>
      <c r="H2033" s="3">
        <f>E2033+SUMIF('BR DTG TRAYEMAN'!C:C,C2033,'BR DTG TRAYEMAN'!E:E)</f>
        <v>0</v>
      </c>
    </row>
    <row r="2034" spans="1:8" ht="15.75" customHeight="1">
      <c r="A2034" s="86" t="s">
        <v>397</v>
      </c>
      <c r="B2034" s="86" t="s">
        <v>884</v>
      </c>
      <c r="C2034" s="86" t="s">
        <v>397</v>
      </c>
      <c r="D2034" s="86" t="s">
        <v>1194</v>
      </c>
      <c r="E2034" s="87">
        <v>1</v>
      </c>
      <c r="F2034" s="86" t="s">
        <v>1185</v>
      </c>
      <c r="H2034" s="3">
        <f>E2034+SUMIF('BR DTG TRAYEMAN'!C:C,C2034,'BR DTG TRAYEMAN'!E:E)</f>
        <v>1</v>
      </c>
    </row>
    <row r="2035" spans="1:8" ht="15.75" customHeight="1">
      <c r="A2035" s="86" t="s">
        <v>5558</v>
      </c>
      <c r="B2035" s="86" t="s">
        <v>876</v>
      </c>
      <c r="C2035" s="86" t="s">
        <v>5558</v>
      </c>
      <c r="D2035" s="86" t="s">
        <v>5559</v>
      </c>
      <c r="E2035" s="87">
        <v>0</v>
      </c>
      <c r="F2035" s="86" t="s">
        <v>1185</v>
      </c>
      <c r="H2035" s="3">
        <f>E2035+SUMIF('BR DTG TRAYEMAN'!C:C,C2035,'BR DTG TRAYEMAN'!E:E)</f>
        <v>0</v>
      </c>
    </row>
    <row r="2036" spans="1:8" ht="15.75" customHeight="1">
      <c r="A2036" s="86" t="s">
        <v>5560</v>
      </c>
      <c r="B2036" s="86" t="s">
        <v>876</v>
      </c>
      <c r="C2036" s="86" t="s">
        <v>5560</v>
      </c>
      <c r="D2036" s="86" t="s">
        <v>5561</v>
      </c>
      <c r="E2036" s="87">
        <v>0</v>
      </c>
      <c r="F2036" s="86" t="s">
        <v>1185</v>
      </c>
      <c r="H2036" s="3">
        <f>E2036+SUMIF('BR DTG TRAYEMAN'!C:C,C2036,'BR DTG TRAYEMAN'!E:E)</f>
        <v>0</v>
      </c>
    </row>
    <row r="2037" spans="1:8" ht="15.75" customHeight="1">
      <c r="A2037" s="86" t="s">
        <v>731</v>
      </c>
      <c r="B2037" s="86" t="s">
        <v>884</v>
      </c>
      <c r="C2037" s="86" t="s">
        <v>731</v>
      </c>
      <c r="D2037" s="86" t="s">
        <v>1195</v>
      </c>
      <c r="E2037" s="87">
        <v>0</v>
      </c>
      <c r="F2037" s="86" t="s">
        <v>1185</v>
      </c>
      <c r="H2037" s="3">
        <f>E2037+SUMIF('BR DTG TRAYEMAN'!C:C,C2037,'BR DTG TRAYEMAN'!E:E)</f>
        <v>0</v>
      </c>
    </row>
    <row r="2038" spans="1:8" ht="15.75" customHeight="1">
      <c r="A2038" s="86" t="s">
        <v>398</v>
      </c>
      <c r="B2038" s="86" t="s">
        <v>884</v>
      </c>
      <c r="C2038" s="86" t="s">
        <v>398</v>
      </c>
      <c r="D2038" s="86" t="s">
        <v>1196</v>
      </c>
      <c r="E2038" s="87">
        <v>2</v>
      </c>
      <c r="F2038" s="86" t="s">
        <v>1185</v>
      </c>
      <c r="H2038" s="3">
        <f>E2038+SUMIF('BR DTG TRAYEMAN'!C:C,C2038,'BR DTG TRAYEMAN'!E:E)</f>
        <v>2</v>
      </c>
    </row>
    <row r="2039" spans="1:8" ht="15.75" customHeight="1">
      <c r="A2039" s="86" t="s">
        <v>2044</v>
      </c>
      <c r="B2039" s="86" t="s">
        <v>1303</v>
      </c>
      <c r="C2039" s="86" t="s">
        <v>2044</v>
      </c>
      <c r="D2039" s="86" t="s">
        <v>2045</v>
      </c>
      <c r="E2039" s="87">
        <v>0</v>
      </c>
      <c r="F2039" s="86" t="s">
        <v>1185</v>
      </c>
      <c r="H2039" s="3">
        <f>E2039+SUMIF('BR DTG TRAYEMAN'!C:C,C2039,'BR DTG TRAYEMAN'!E:E)</f>
        <v>0</v>
      </c>
    </row>
    <row r="2040" spans="1:8" ht="15.75" customHeight="1">
      <c r="A2040" s="86" t="s">
        <v>9588</v>
      </c>
      <c r="B2040" s="86" t="s">
        <v>876</v>
      </c>
      <c r="C2040" s="86" t="s">
        <v>9588</v>
      </c>
      <c r="D2040" s="86" t="s">
        <v>9589</v>
      </c>
      <c r="E2040" s="87">
        <v>0</v>
      </c>
      <c r="F2040" s="86" t="s">
        <v>1185</v>
      </c>
      <c r="H2040" s="3">
        <f>E2040+SUMIF('BR DTG TRAYEMAN'!C:C,C2040,'BR DTG TRAYEMAN'!E:E)</f>
        <v>0</v>
      </c>
    </row>
    <row r="2041" spans="1:8" ht="15.75" customHeight="1">
      <c r="A2041" s="86" t="s">
        <v>732</v>
      </c>
      <c r="B2041" s="86" t="s">
        <v>884</v>
      </c>
      <c r="C2041" s="86" t="s">
        <v>732</v>
      </c>
      <c r="D2041" s="86" t="s">
        <v>1197</v>
      </c>
      <c r="E2041" s="87">
        <v>0</v>
      </c>
      <c r="F2041" s="86" t="s">
        <v>1185</v>
      </c>
      <c r="H2041" s="3">
        <f>E2041+SUMIF('BR DTG TRAYEMAN'!C:C,C2041,'BR DTG TRAYEMAN'!E:E)</f>
        <v>0</v>
      </c>
    </row>
    <row r="2042" spans="1:8" ht="15.75" customHeight="1">
      <c r="A2042" s="86" t="s">
        <v>9590</v>
      </c>
      <c r="B2042" s="86" t="s">
        <v>876</v>
      </c>
      <c r="C2042" s="86" t="s">
        <v>9590</v>
      </c>
      <c r="D2042" s="86" t="s">
        <v>9591</v>
      </c>
      <c r="E2042" s="87">
        <v>0</v>
      </c>
      <c r="F2042" s="86" t="s">
        <v>1185</v>
      </c>
      <c r="H2042" s="3">
        <f>E2042+SUMIF('BR DTG TRAYEMAN'!C:C,C2042,'BR DTG TRAYEMAN'!E:E)</f>
        <v>0</v>
      </c>
    </row>
    <row r="2043" spans="1:8" ht="15.75" customHeight="1">
      <c r="A2043" s="86" t="s">
        <v>5568</v>
      </c>
      <c r="B2043" s="86" t="s">
        <v>876</v>
      </c>
      <c r="C2043" s="86" t="s">
        <v>5568</v>
      </c>
      <c r="D2043" s="86" t="s">
        <v>5569</v>
      </c>
      <c r="E2043" s="87">
        <v>0</v>
      </c>
      <c r="F2043" s="86" t="s">
        <v>1185</v>
      </c>
      <c r="H2043" s="3">
        <f>E2043+SUMIF('BR DTG TRAYEMAN'!C:C,C2043,'BR DTG TRAYEMAN'!E:E)</f>
        <v>0</v>
      </c>
    </row>
    <row r="2044" spans="1:8" ht="15.75" customHeight="1">
      <c r="A2044" s="86" t="s">
        <v>1530</v>
      </c>
      <c r="B2044" s="86" t="s">
        <v>876</v>
      </c>
      <c r="C2044" s="86" t="s">
        <v>1530</v>
      </c>
      <c r="D2044" s="86" t="s">
        <v>1531</v>
      </c>
      <c r="E2044" s="87">
        <v>0</v>
      </c>
      <c r="F2044" s="86" t="s">
        <v>1185</v>
      </c>
      <c r="H2044" s="3">
        <f>E2044+SUMIF('BR DTG TRAYEMAN'!C:C,C2044,'BR DTG TRAYEMAN'!E:E)</f>
        <v>0</v>
      </c>
    </row>
    <row r="2045" spans="1:8" ht="15.75" customHeight="1">
      <c r="A2045" s="86" t="s">
        <v>5570</v>
      </c>
      <c r="B2045" s="86" t="s">
        <v>876</v>
      </c>
      <c r="C2045" s="86" t="s">
        <v>5570</v>
      </c>
      <c r="D2045" s="86" t="s">
        <v>5571</v>
      </c>
      <c r="E2045" s="87">
        <v>0</v>
      </c>
      <c r="F2045" s="86" t="s">
        <v>1185</v>
      </c>
      <c r="H2045" s="3">
        <f>E2045+SUMIF('BR DTG TRAYEMAN'!C:C,C2045,'BR DTG TRAYEMAN'!E:E)</f>
        <v>0</v>
      </c>
    </row>
    <row r="2046" spans="1:8" ht="15.75" customHeight="1">
      <c r="A2046" s="86" t="s">
        <v>9592</v>
      </c>
      <c r="B2046" s="86" t="s">
        <v>876</v>
      </c>
      <c r="C2046" s="86" t="s">
        <v>9592</v>
      </c>
      <c r="D2046" s="86" t="s">
        <v>9593</v>
      </c>
      <c r="E2046" s="87">
        <v>0</v>
      </c>
      <c r="F2046" s="86" t="s">
        <v>1185</v>
      </c>
      <c r="H2046" s="3">
        <f>E2046+SUMIF('BR DTG TRAYEMAN'!C:C,C2046,'BR DTG TRAYEMAN'!E:E)</f>
        <v>0</v>
      </c>
    </row>
    <row r="2047" spans="1:8" ht="15.75" customHeight="1">
      <c r="A2047" s="86" t="s">
        <v>5572</v>
      </c>
      <c r="B2047" s="86" t="s">
        <v>876</v>
      </c>
      <c r="C2047" s="86" t="s">
        <v>5572</v>
      </c>
      <c r="D2047" s="86" t="s">
        <v>5573</v>
      </c>
      <c r="E2047" s="87">
        <v>0</v>
      </c>
      <c r="F2047" s="86" t="s">
        <v>1185</v>
      </c>
      <c r="H2047" s="3">
        <f>E2047+SUMIF('BR DTG TRAYEMAN'!C:C,C2047,'BR DTG TRAYEMAN'!E:E)</f>
        <v>0</v>
      </c>
    </row>
    <row r="2048" spans="1:8" ht="15.75" customHeight="1">
      <c r="A2048" s="86" t="s">
        <v>5578</v>
      </c>
      <c r="B2048" s="86" t="s">
        <v>876</v>
      </c>
      <c r="C2048" s="86" t="s">
        <v>5578</v>
      </c>
      <c r="D2048" s="86" t="s">
        <v>5579</v>
      </c>
      <c r="E2048" s="87">
        <v>0</v>
      </c>
      <c r="F2048" s="86" t="s">
        <v>1185</v>
      </c>
      <c r="H2048" s="3">
        <f>E2048+SUMIF('BR DTG TRAYEMAN'!C:C,C2048,'BR DTG TRAYEMAN'!E:E)</f>
        <v>0</v>
      </c>
    </row>
    <row r="2049" spans="1:8" ht="15.75" customHeight="1">
      <c r="A2049" s="86" t="s">
        <v>5580</v>
      </c>
      <c r="B2049" s="86" t="s">
        <v>876</v>
      </c>
      <c r="C2049" s="86" t="s">
        <v>5580</v>
      </c>
      <c r="D2049" s="86" t="s">
        <v>9594</v>
      </c>
      <c r="E2049" s="87">
        <v>0</v>
      </c>
      <c r="F2049" s="86" t="s">
        <v>1185</v>
      </c>
      <c r="H2049" s="3">
        <f>E2049+SUMIF('BR DTG TRAYEMAN'!C:C,C2049,'BR DTG TRAYEMAN'!E:E)</f>
        <v>0</v>
      </c>
    </row>
    <row r="2050" spans="1:8" ht="15.75" customHeight="1">
      <c r="A2050" s="86" t="s">
        <v>9595</v>
      </c>
      <c r="B2050" s="86" t="s">
        <v>876</v>
      </c>
      <c r="C2050" s="86" t="s">
        <v>9595</v>
      </c>
      <c r="D2050" s="86" t="s">
        <v>9596</v>
      </c>
      <c r="E2050" s="87">
        <v>0</v>
      </c>
      <c r="F2050" s="86" t="s">
        <v>1185</v>
      </c>
      <c r="H2050" s="3">
        <f>E2050+SUMIF('BR DTG TRAYEMAN'!C:C,C2050,'BR DTG TRAYEMAN'!E:E)</f>
        <v>0</v>
      </c>
    </row>
    <row r="2051" spans="1:8" ht="15.75" customHeight="1">
      <c r="A2051" s="86" t="s">
        <v>5586</v>
      </c>
      <c r="B2051" s="86" t="s">
        <v>876</v>
      </c>
      <c r="C2051" s="86" t="s">
        <v>5586</v>
      </c>
      <c r="D2051" s="86" t="s">
        <v>2330</v>
      </c>
      <c r="E2051" s="87">
        <v>0</v>
      </c>
      <c r="F2051" s="86" t="s">
        <v>1185</v>
      </c>
      <c r="H2051" s="3">
        <f>E2051+SUMIF('BR DTG TRAYEMAN'!C:C,C2051,'BR DTG TRAYEMAN'!E:E)</f>
        <v>0</v>
      </c>
    </row>
    <row r="2052" spans="1:8" ht="15.75" customHeight="1">
      <c r="A2052" s="86" t="s">
        <v>399</v>
      </c>
      <c r="B2052" s="86" t="s">
        <v>884</v>
      </c>
      <c r="C2052" s="86" t="s">
        <v>399</v>
      </c>
      <c r="D2052" s="86" t="s">
        <v>1198</v>
      </c>
      <c r="E2052" s="87">
        <v>5</v>
      </c>
      <c r="F2052" s="86" t="s">
        <v>1185</v>
      </c>
      <c r="H2052" s="3">
        <f>E2052+SUMIF('BR DTG TRAYEMAN'!C:C,C2052,'BR DTG TRAYEMAN'!E:E)</f>
        <v>5</v>
      </c>
    </row>
    <row r="2053" spans="1:8" ht="15.75" customHeight="1">
      <c r="A2053" s="86" t="s">
        <v>9597</v>
      </c>
      <c r="B2053" s="86" t="s">
        <v>876</v>
      </c>
      <c r="C2053" s="86" t="s">
        <v>9597</v>
      </c>
      <c r="D2053" s="86" t="s">
        <v>9598</v>
      </c>
      <c r="E2053" s="87">
        <v>0</v>
      </c>
      <c r="F2053" s="86" t="s">
        <v>1185</v>
      </c>
      <c r="H2053" s="3">
        <f>E2053+SUMIF('BR DTG TRAYEMAN'!C:C,C2053,'BR DTG TRAYEMAN'!E:E)</f>
        <v>0</v>
      </c>
    </row>
    <row r="2054" spans="1:8" ht="15.75" customHeight="1">
      <c r="A2054" s="86" t="s">
        <v>5589</v>
      </c>
      <c r="B2054" s="86" t="s">
        <v>1100</v>
      </c>
      <c r="C2054" s="86" t="s">
        <v>5589</v>
      </c>
      <c r="D2054" s="86" t="s">
        <v>5590</v>
      </c>
      <c r="E2054" s="87">
        <v>0</v>
      </c>
      <c r="F2054" s="86" t="s">
        <v>1185</v>
      </c>
      <c r="H2054" s="3">
        <f>E2054+SUMIF('BR DTG TRAYEMAN'!C:C,C2054,'BR DTG TRAYEMAN'!E:E)</f>
        <v>0</v>
      </c>
    </row>
    <row r="2055" spans="1:8" ht="15.75" customHeight="1">
      <c r="A2055" s="86" t="s">
        <v>5591</v>
      </c>
      <c r="B2055" s="86" t="s">
        <v>1100</v>
      </c>
      <c r="C2055" s="86" t="s">
        <v>5591</v>
      </c>
      <c r="D2055" s="86" t="s">
        <v>5592</v>
      </c>
      <c r="E2055" s="87">
        <v>0</v>
      </c>
      <c r="F2055" s="86" t="s">
        <v>1185</v>
      </c>
      <c r="H2055" s="3">
        <f>E2055+SUMIF('BR DTG TRAYEMAN'!C:C,C2055,'BR DTG TRAYEMAN'!E:E)</f>
        <v>0</v>
      </c>
    </row>
    <row r="2056" spans="1:8" ht="15.75" customHeight="1">
      <c r="A2056" s="86" t="s">
        <v>400</v>
      </c>
      <c r="B2056" s="86" t="s">
        <v>1100</v>
      </c>
      <c r="C2056" s="86" t="s">
        <v>400</v>
      </c>
      <c r="D2056" s="86" t="s">
        <v>1199</v>
      </c>
      <c r="E2056" s="87">
        <v>0</v>
      </c>
      <c r="F2056" s="86" t="s">
        <v>1185</v>
      </c>
      <c r="H2056" s="3">
        <f>E2056+SUMIF('BR DTG TRAYEMAN'!C:C,C2056,'BR DTG TRAYEMAN'!E:E)</f>
        <v>0</v>
      </c>
    </row>
    <row r="2057" spans="1:8" ht="15.75" customHeight="1">
      <c r="A2057" s="86" t="s">
        <v>9599</v>
      </c>
      <c r="B2057" s="86" t="s">
        <v>876</v>
      </c>
      <c r="C2057" s="86" t="s">
        <v>9599</v>
      </c>
      <c r="D2057" s="86" t="s">
        <v>9600</v>
      </c>
      <c r="E2057" s="87">
        <v>0</v>
      </c>
      <c r="F2057" s="86" t="s">
        <v>1185</v>
      </c>
      <c r="H2057" s="3">
        <f>E2057+SUMIF('BR DTG TRAYEMAN'!C:C,C2057,'BR DTG TRAYEMAN'!E:E)</f>
        <v>0</v>
      </c>
    </row>
    <row r="2058" spans="1:8" ht="15.75" customHeight="1">
      <c r="A2058" s="86" t="s">
        <v>401</v>
      </c>
      <c r="B2058" s="86" t="s">
        <v>891</v>
      </c>
      <c r="C2058" s="86" t="s">
        <v>401</v>
      </c>
      <c r="D2058" s="86" t="s">
        <v>1200</v>
      </c>
      <c r="E2058" s="87">
        <v>1</v>
      </c>
      <c r="F2058" s="86" t="s">
        <v>1185</v>
      </c>
      <c r="H2058" s="3">
        <f>E2058+SUMIF('BR DTG TRAYEMAN'!C:C,C2058,'BR DTG TRAYEMAN'!E:E)</f>
        <v>1</v>
      </c>
    </row>
    <row r="2059" spans="1:8" ht="15.75" customHeight="1">
      <c r="A2059" s="86" t="s">
        <v>5595</v>
      </c>
      <c r="B2059" s="86" t="s">
        <v>876</v>
      </c>
      <c r="C2059" s="86" t="s">
        <v>5595</v>
      </c>
      <c r="D2059" s="86" t="s">
        <v>5596</v>
      </c>
      <c r="E2059" s="87">
        <v>0</v>
      </c>
      <c r="F2059" s="86" t="s">
        <v>1185</v>
      </c>
      <c r="H2059" s="3">
        <f>E2059+SUMIF('BR DTG TRAYEMAN'!C:C,C2059,'BR DTG TRAYEMAN'!E:E)</f>
        <v>0</v>
      </c>
    </row>
    <row r="2060" spans="1:8" ht="15.75" customHeight="1">
      <c r="A2060" s="86" t="s">
        <v>402</v>
      </c>
      <c r="B2060" s="86" t="s">
        <v>891</v>
      </c>
      <c r="C2060" s="86" t="s">
        <v>402</v>
      </c>
      <c r="D2060" s="86" t="s">
        <v>1201</v>
      </c>
      <c r="E2060" s="87">
        <v>2</v>
      </c>
      <c r="F2060" s="86" t="s">
        <v>1185</v>
      </c>
      <c r="H2060" s="3">
        <f>E2060+SUMIF('BR DTG TRAYEMAN'!C:C,C2060,'BR DTG TRAYEMAN'!E:E)</f>
        <v>2</v>
      </c>
    </row>
    <row r="2061" spans="1:8" ht="15.75" customHeight="1">
      <c r="A2061" s="86" t="s">
        <v>403</v>
      </c>
      <c r="B2061" s="86" t="s">
        <v>891</v>
      </c>
      <c r="C2061" s="86" t="s">
        <v>403</v>
      </c>
      <c r="D2061" s="86" t="s">
        <v>1202</v>
      </c>
      <c r="E2061" s="87">
        <v>1</v>
      </c>
      <c r="F2061" s="86" t="s">
        <v>1185</v>
      </c>
      <c r="H2061" s="3">
        <f>E2061+SUMIF('BR DTG TRAYEMAN'!C:C,C2061,'BR DTG TRAYEMAN'!E:E)</f>
        <v>1</v>
      </c>
    </row>
    <row r="2062" spans="1:8" ht="15.75" customHeight="1">
      <c r="A2062" s="86" t="s">
        <v>9601</v>
      </c>
      <c r="B2062" s="86" t="s">
        <v>876</v>
      </c>
      <c r="C2062" s="86" t="s">
        <v>9601</v>
      </c>
      <c r="D2062" s="86" t="s">
        <v>9602</v>
      </c>
      <c r="E2062" s="87">
        <v>0</v>
      </c>
      <c r="F2062" s="86" t="s">
        <v>1185</v>
      </c>
      <c r="H2062" s="3">
        <f>E2062+SUMIF('BR DTG TRAYEMAN'!C:C,C2062,'BR DTG TRAYEMAN'!E:E)</f>
        <v>0</v>
      </c>
    </row>
    <row r="2063" spans="1:8" ht="15.75" customHeight="1">
      <c r="A2063" s="86" t="s">
        <v>5599</v>
      </c>
      <c r="B2063" s="86" t="s">
        <v>876</v>
      </c>
      <c r="C2063" s="86" t="s">
        <v>5599</v>
      </c>
      <c r="D2063" s="86" t="s">
        <v>2330</v>
      </c>
      <c r="E2063" s="87">
        <v>0</v>
      </c>
      <c r="F2063" s="86" t="s">
        <v>1185</v>
      </c>
      <c r="H2063" s="3">
        <f>E2063+SUMIF('BR DTG TRAYEMAN'!C:C,C2063,'BR DTG TRAYEMAN'!E:E)</f>
        <v>0</v>
      </c>
    </row>
    <row r="2064" spans="1:8" ht="15.75" customHeight="1">
      <c r="A2064" s="86" t="s">
        <v>5600</v>
      </c>
      <c r="B2064" s="86" t="s">
        <v>876</v>
      </c>
      <c r="C2064" s="86" t="s">
        <v>5600</v>
      </c>
      <c r="D2064" s="86" t="s">
        <v>5601</v>
      </c>
      <c r="E2064" s="87">
        <v>0</v>
      </c>
      <c r="F2064" s="86" t="s">
        <v>1185</v>
      </c>
      <c r="H2064" s="3">
        <f>E2064+SUMIF('BR DTG TRAYEMAN'!C:C,C2064,'BR DTG TRAYEMAN'!E:E)</f>
        <v>0</v>
      </c>
    </row>
    <row r="2065" spans="1:8" ht="15.75" customHeight="1">
      <c r="A2065" s="86" t="s">
        <v>5602</v>
      </c>
      <c r="B2065" s="86" t="s">
        <v>876</v>
      </c>
      <c r="C2065" s="86" t="s">
        <v>5602</v>
      </c>
      <c r="D2065" s="86" t="s">
        <v>9603</v>
      </c>
      <c r="E2065" s="87">
        <v>0</v>
      </c>
      <c r="F2065" s="86" t="s">
        <v>1185</v>
      </c>
      <c r="H2065" s="3">
        <f>E2065+SUMIF('BR DTG TRAYEMAN'!C:C,C2065,'BR DTG TRAYEMAN'!E:E)</f>
        <v>0</v>
      </c>
    </row>
    <row r="2066" spans="1:8" ht="15.75" customHeight="1">
      <c r="A2066" s="86" t="s">
        <v>2235</v>
      </c>
      <c r="B2066" s="86" t="s">
        <v>876</v>
      </c>
      <c r="C2066" s="86" t="s">
        <v>2235</v>
      </c>
      <c r="D2066" s="86" t="s">
        <v>2236</v>
      </c>
      <c r="E2066" s="87">
        <v>0</v>
      </c>
      <c r="F2066" s="86" t="s">
        <v>1185</v>
      </c>
      <c r="H2066" s="3">
        <f>E2066+SUMIF('BR DTG TRAYEMAN'!C:C,C2066,'BR DTG TRAYEMAN'!E:E)</f>
        <v>0</v>
      </c>
    </row>
    <row r="2067" spans="1:8" ht="15.75" customHeight="1">
      <c r="A2067" s="86" t="s">
        <v>404</v>
      </c>
      <c r="B2067" s="86" t="s">
        <v>881</v>
      </c>
      <c r="C2067" s="86" t="s">
        <v>404</v>
      </c>
      <c r="D2067" s="86" t="s">
        <v>1203</v>
      </c>
      <c r="E2067" s="87">
        <v>0</v>
      </c>
      <c r="F2067" s="86" t="s">
        <v>1185</v>
      </c>
      <c r="H2067" s="3">
        <f>E2067+SUMIF('BR DTG TRAYEMAN'!C:C,C2067,'BR DTG TRAYEMAN'!E:E)</f>
        <v>0</v>
      </c>
    </row>
    <row r="2068" spans="1:8" ht="15.75" customHeight="1">
      <c r="A2068" s="86" t="s">
        <v>9604</v>
      </c>
      <c r="B2068" s="86" t="s">
        <v>876</v>
      </c>
      <c r="C2068" s="86" t="s">
        <v>9604</v>
      </c>
      <c r="D2068" s="86" t="s">
        <v>5304</v>
      </c>
      <c r="E2068" s="87">
        <v>0</v>
      </c>
      <c r="F2068" s="86" t="s">
        <v>1185</v>
      </c>
      <c r="H2068" s="3">
        <f>E2068+SUMIF('BR DTG TRAYEMAN'!C:C,C2068,'BR DTG TRAYEMAN'!E:E)</f>
        <v>0</v>
      </c>
    </row>
    <row r="2069" spans="1:8" ht="15.75" customHeight="1">
      <c r="A2069" s="86" t="s">
        <v>9605</v>
      </c>
      <c r="B2069" s="86" t="s">
        <v>920</v>
      </c>
      <c r="C2069" s="86" t="s">
        <v>9605</v>
      </c>
      <c r="D2069" s="86" t="s">
        <v>9606</v>
      </c>
      <c r="E2069" s="87">
        <v>0</v>
      </c>
      <c r="F2069" s="86" t="s">
        <v>1185</v>
      </c>
      <c r="H2069" s="3">
        <f>E2069+SUMIF('BR DTG TRAYEMAN'!C:C,C2069,'BR DTG TRAYEMAN'!E:E)</f>
        <v>0</v>
      </c>
    </row>
    <row r="2070" spans="1:8" ht="15.75" customHeight="1">
      <c r="A2070" s="86" t="s">
        <v>5606</v>
      </c>
      <c r="B2070" s="86" t="s">
        <v>876</v>
      </c>
      <c r="C2070" s="86" t="s">
        <v>5606</v>
      </c>
      <c r="D2070" s="86" t="s">
        <v>5607</v>
      </c>
      <c r="E2070" s="87">
        <v>0</v>
      </c>
      <c r="F2070" s="86" t="s">
        <v>1185</v>
      </c>
      <c r="H2070" s="3">
        <f>E2070+SUMIF('BR DTG TRAYEMAN'!C:C,C2070,'BR DTG TRAYEMAN'!E:E)</f>
        <v>0</v>
      </c>
    </row>
    <row r="2071" spans="1:8" ht="15.75" customHeight="1">
      <c r="A2071" s="86" t="s">
        <v>733</v>
      </c>
      <c r="B2071" s="86" t="s">
        <v>920</v>
      </c>
      <c r="C2071" s="86" t="s">
        <v>733</v>
      </c>
      <c r="D2071" s="86" t="s">
        <v>1204</v>
      </c>
      <c r="E2071" s="87">
        <v>0</v>
      </c>
      <c r="F2071" s="86" t="s">
        <v>1185</v>
      </c>
      <c r="H2071" s="3">
        <f>E2071+SUMIF('BR DTG TRAYEMAN'!C:C,C2071,'BR DTG TRAYEMAN'!E:E)</f>
        <v>0</v>
      </c>
    </row>
    <row r="2072" spans="1:8" ht="15.75" customHeight="1">
      <c r="A2072" s="86" t="s">
        <v>5608</v>
      </c>
      <c r="B2072" s="86" t="s">
        <v>920</v>
      </c>
      <c r="C2072" s="86" t="s">
        <v>5608</v>
      </c>
      <c r="D2072" s="86" t="s">
        <v>9607</v>
      </c>
      <c r="E2072" s="87">
        <v>0</v>
      </c>
      <c r="F2072" s="86" t="s">
        <v>1185</v>
      </c>
      <c r="H2072" s="3">
        <f>E2072+SUMIF('BR DTG TRAYEMAN'!C:C,C2072,'BR DTG TRAYEMAN'!E:E)</f>
        <v>0</v>
      </c>
    </row>
    <row r="2073" spans="1:8" ht="15.75" customHeight="1">
      <c r="A2073" s="86" t="s">
        <v>2237</v>
      </c>
      <c r="B2073" s="86" t="s">
        <v>920</v>
      </c>
      <c r="C2073" s="86" t="s">
        <v>2237</v>
      </c>
      <c r="D2073" s="86" t="s">
        <v>2238</v>
      </c>
      <c r="E2073" s="87">
        <v>0</v>
      </c>
      <c r="F2073" s="86" t="s">
        <v>1185</v>
      </c>
      <c r="H2073" s="3">
        <f>E2073+SUMIF('BR DTG TRAYEMAN'!C:C,C2073,'BR DTG TRAYEMAN'!E:E)</f>
        <v>0</v>
      </c>
    </row>
    <row r="2074" spans="1:8" ht="15.75" customHeight="1">
      <c r="A2074" s="86" t="s">
        <v>9608</v>
      </c>
      <c r="B2074" s="86" t="s">
        <v>876</v>
      </c>
      <c r="C2074" s="86" t="s">
        <v>9608</v>
      </c>
      <c r="D2074" s="86" t="s">
        <v>9609</v>
      </c>
      <c r="E2074" s="87">
        <v>0</v>
      </c>
      <c r="F2074" s="86" t="s">
        <v>1185</v>
      </c>
      <c r="H2074" s="3">
        <f>E2074+SUMIF('BR DTG TRAYEMAN'!C:C,C2074,'BR DTG TRAYEMAN'!E:E)</f>
        <v>0</v>
      </c>
    </row>
    <row r="2075" spans="1:8" ht="15.75" customHeight="1">
      <c r="A2075" s="86" t="s">
        <v>9610</v>
      </c>
      <c r="B2075" s="86" t="s">
        <v>876</v>
      </c>
      <c r="C2075" s="86" t="s">
        <v>9610</v>
      </c>
      <c r="D2075" s="86" t="s">
        <v>9611</v>
      </c>
      <c r="E2075" s="87">
        <v>0</v>
      </c>
      <c r="F2075" s="86" t="s">
        <v>1185</v>
      </c>
      <c r="H2075" s="3">
        <f>E2075+SUMIF('BR DTG TRAYEMAN'!C:C,C2075,'BR DTG TRAYEMAN'!E:E)</f>
        <v>0</v>
      </c>
    </row>
    <row r="2076" spans="1:8" ht="15.75" customHeight="1">
      <c r="A2076" s="86" t="s">
        <v>9612</v>
      </c>
      <c r="B2076" s="86" t="s">
        <v>876</v>
      </c>
      <c r="C2076" s="86" t="s">
        <v>9612</v>
      </c>
      <c r="D2076" s="86" t="s">
        <v>9613</v>
      </c>
      <c r="E2076" s="87">
        <v>0</v>
      </c>
      <c r="F2076" s="86" t="s">
        <v>1185</v>
      </c>
      <c r="H2076" s="3">
        <f>E2076+SUMIF('BR DTG TRAYEMAN'!C:C,C2076,'BR DTG TRAYEMAN'!E:E)</f>
        <v>0</v>
      </c>
    </row>
    <row r="2077" spans="1:8" ht="15.75" customHeight="1">
      <c r="A2077" s="86" t="s">
        <v>5629</v>
      </c>
      <c r="B2077" s="86" t="s">
        <v>876</v>
      </c>
      <c r="C2077" s="86" t="s">
        <v>5629</v>
      </c>
      <c r="D2077" s="86" t="s">
        <v>5630</v>
      </c>
      <c r="E2077" s="87">
        <v>0</v>
      </c>
      <c r="F2077" s="86" t="s">
        <v>1185</v>
      </c>
      <c r="H2077" s="3">
        <f>E2077+SUMIF('BR DTG TRAYEMAN'!C:C,C2077,'BR DTG TRAYEMAN'!E:E)</f>
        <v>0</v>
      </c>
    </row>
    <row r="2078" spans="1:8" ht="15.75" customHeight="1">
      <c r="A2078" s="86" t="s">
        <v>5631</v>
      </c>
      <c r="B2078" s="86" t="s">
        <v>876</v>
      </c>
      <c r="C2078" s="86" t="s">
        <v>5631</v>
      </c>
      <c r="D2078" s="86" t="s">
        <v>5632</v>
      </c>
      <c r="E2078" s="87">
        <v>0</v>
      </c>
      <c r="F2078" s="86" t="s">
        <v>1185</v>
      </c>
      <c r="H2078" s="3">
        <f>E2078+SUMIF('BR DTG TRAYEMAN'!C:C,C2078,'BR DTG TRAYEMAN'!E:E)</f>
        <v>0</v>
      </c>
    </row>
    <row r="2079" spans="1:8" ht="15.75" customHeight="1">
      <c r="A2079" s="86" t="s">
        <v>405</v>
      </c>
      <c r="B2079" s="86" t="s">
        <v>920</v>
      </c>
      <c r="C2079" s="86" t="s">
        <v>405</v>
      </c>
      <c r="D2079" s="86" t="s">
        <v>1341</v>
      </c>
      <c r="E2079" s="87">
        <v>0</v>
      </c>
      <c r="F2079" s="86" t="s">
        <v>1185</v>
      </c>
      <c r="H2079" s="3">
        <f>E2079+SUMIF('BR DTG TRAYEMAN'!C:C,C2079,'BR DTG TRAYEMAN'!E:E)</f>
        <v>0</v>
      </c>
    </row>
    <row r="2080" spans="1:8" ht="15.75" customHeight="1">
      <c r="A2080" s="86" t="s">
        <v>9614</v>
      </c>
      <c r="B2080" s="86" t="s">
        <v>876</v>
      </c>
      <c r="C2080" s="86" t="s">
        <v>9614</v>
      </c>
      <c r="D2080" s="86" t="s">
        <v>9615</v>
      </c>
      <c r="E2080" s="87">
        <v>0</v>
      </c>
      <c r="F2080" s="86" t="s">
        <v>1185</v>
      </c>
      <c r="H2080" s="3">
        <f>E2080+SUMIF('BR DTG TRAYEMAN'!C:C,C2080,'BR DTG TRAYEMAN'!E:E)</f>
        <v>0</v>
      </c>
    </row>
    <row r="2081" spans="1:8" ht="15.75" customHeight="1">
      <c r="A2081" s="86" t="s">
        <v>9616</v>
      </c>
      <c r="B2081" s="86" t="s">
        <v>876</v>
      </c>
      <c r="C2081" s="86" t="s">
        <v>9616</v>
      </c>
      <c r="D2081" s="86" t="s">
        <v>9617</v>
      </c>
      <c r="E2081" s="87">
        <v>0</v>
      </c>
      <c r="F2081" s="86" t="s">
        <v>1185</v>
      </c>
      <c r="H2081" s="3">
        <f>E2081+SUMIF('BR DTG TRAYEMAN'!C:C,C2081,'BR DTG TRAYEMAN'!E:E)</f>
        <v>0</v>
      </c>
    </row>
    <row r="2082" spans="1:8" ht="15.75" customHeight="1">
      <c r="A2082" s="86" t="s">
        <v>5635</v>
      </c>
      <c r="B2082" s="86" t="s">
        <v>876</v>
      </c>
      <c r="C2082" s="86" t="s">
        <v>5635</v>
      </c>
      <c r="D2082" s="86" t="s">
        <v>5636</v>
      </c>
      <c r="E2082" s="87">
        <v>0</v>
      </c>
      <c r="F2082" s="86" t="s">
        <v>1185</v>
      </c>
      <c r="H2082" s="3">
        <f>E2082+SUMIF('BR DTG TRAYEMAN'!C:C,C2082,'BR DTG TRAYEMAN'!E:E)</f>
        <v>0</v>
      </c>
    </row>
    <row r="2083" spans="1:8" ht="15.75" customHeight="1">
      <c r="A2083" s="86" t="s">
        <v>5639</v>
      </c>
      <c r="B2083" s="86" t="s">
        <v>876</v>
      </c>
      <c r="C2083" s="86" t="s">
        <v>5639</v>
      </c>
      <c r="D2083" s="86" t="s">
        <v>5640</v>
      </c>
      <c r="E2083" s="87">
        <v>0</v>
      </c>
      <c r="F2083" s="86" t="s">
        <v>1185</v>
      </c>
      <c r="H2083" s="3">
        <f>E2083+SUMIF('BR DTG TRAYEMAN'!C:C,C2083,'BR DTG TRAYEMAN'!E:E)</f>
        <v>0</v>
      </c>
    </row>
    <row r="2084" spans="1:8" ht="15.75" customHeight="1">
      <c r="A2084" s="86" t="s">
        <v>9618</v>
      </c>
      <c r="B2084" s="86" t="s">
        <v>876</v>
      </c>
      <c r="C2084" s="86" t="s">
        <v>9618</v>
      </c>
      <c r="D2084" s="86" t="s">
        <v>9619</v>
      </c>
      <c r="E2084" s="87">
        <v>0</v>
      </c>
      <c r="F2084" s="86" t="s">
        <v>1185</v>
      </c>
      <c r="H2084" s="3">
        <f>E2084+SUMIF('BR DTG TRAYEMAN'!C:C,C2084,'BR DTG TRAYEMAN'!E:E)</f>
        <v>0</v>
      </c>
    </row>
    <row r="2085" spans="1:8" ht="15.75" customHeight="1">
      <c r="A2085" s="86" t="s">
        <v>9620</v>
      </c>
      <c r="B2085" s="86" t="s">
        <v>876</v>
      </c>
      <c r="C2085" s="86" t="s">
        <v>9620</v>
      </c>
      <c r="D2085" s="86" t="s">
        <v>9621</v>
      </c>
      <c r="E2085" s="87">
        <v>0</v>
      </c>
      <c r="F2085" s="86" t="s">
        <v>1185</v>
      </c>
      <c r="H2085" s="3">
        <f>E2085+SUMIF('BR DTG TRAYEMAN'!C:C,C2085,'BR DTG TRAYEMAN'!E:E)</f>
        <v>0</v>
      </c>
    </row>
    <row r="2086" spans="1:8" ht="15.75" customHeight="1">
      <c r="A2086" s="86" t="s">
        <v>406</v>
      </c>
      <c r="B2086" s="86" t="s">
        <v>877</v>
      </c>
      <c r="C2086" s="86" t="s">
        <v>406</v>
      </c>
      <c r="D2086" s="86" t="s">
        <v>1205</v>
      </c>
      <c r="E2086" s="87">
        <v>1</v>
      </c>
      <c r="F2086" s="86" t="s">
        <v>1185</v>
      </c>
      <c r="H2086" s="3">
        <f>E2086+SUMIF('BR DTG TRAYEMAN'!C:C,C2086,'BR DTG TRAYEMAN'!E:E)</f>
        <v>1</v>
      </c>
    </row>
    <row r="2087" spans="1:8" ht="15.75" customHeight="1">
      <c r="A2087" s="86" t="s">
        <v>9622</v>
      </c>
      <c r="B2087" s="86" t="s">
        <v>876</v>
      </c>
      <c r="C2087" s="86" t="s">
        <v>9622</v>
      </c>
      <c r="D2087" s="86" t="s">
        <v>9623</v>
      </c>
      <c r="E2087" s="87">
        <v>0</v>
      </c>
      <c r="F2087" s="86" t="s">
        <v>1185</v>
      </c>
      <c r="H2087" s="3">
        <f>E2087+SUMIF('BR DTG TRAYEMAN'!C:C,C2087,'BR DTG TRAYEMAN'!E:E)</f>
        <v>0</v>
      </c>
    </row>
    <row r="2088" spans="1:8" ht="15.75" customHeight="1">
      <c r="A2088" s="86" t="s">
        <v>9624</v>
      </c>
      <c r="B2088" s="86" t="s">
        <v>876</v>
      </c>
      <c r="C2088" s="86" t="s">
        <v>9624</v>
      </c>
      <c r="D2088" s="86" t="s">
        <v>9625</v>
      </c>
      <c r="E2088" s="87">
        <v>0</v>
      </c>
      <c r="F2088" s="86" t="s">
        <v>1185</v>
      </c>
      <c r="H2088" s="3">
        <f>E2088+SUMIF('BR DTG TRAYEMAN'!C:C,C2088,'BR DTG TRAYEMAN'!E:E)</f>
        <v>0</v>
      </c>
    </row>
    <row r="2089" spans="1:8" ht="15.75" customHeight="1">
      <c r="A2089" s="86" t="s">
        <v>5647</v>
      </c>
      <c r="B2089" s="86" t="s">
        <v>876</v>
      </c>
      <c r="C2089" s="86" t="s">
        <v>5647</v>
      </c>
      <c r="D2089" s="86" t="s">
        <v>5648</v>
      </c>
      <c r="E2089" s="87">
        <v>0</v>
      </c>
      <c r="F2089" s="86" t="s">
        <v>1185</v>
      </c>
      <c r="H2089" s="3">
        <f>E2089+SUMIF('BR DTG TRAYEMAN'!C:C,C2089,'BR DTG TRAYEMAN'!E:E)</f>
        <v>0</v>
      </c>
    </row>
    <row r="2090" spans="1:8" ht="15.75" customHeight="1">
      <c r="A2090" s="86" t="s">
        <v>9626</v>
      </c>
      <c r="B2090" s="86" t="s">
        <v>876</v>
      </c>
      <c r="C2090" s="86" t="s">
        <v>9626</v>
      </c>
      <c r="D2090" s="86" t="s">
        <v>9627</v>
      </c>
      <c r="E2090" s="87">
        <v>0</v>
      </c>
      <c r="F2090" s="86" t="s">
        <v>1185</v>
      </c>
      <c r="H2090" s="3">
        <f>E2090+SUMIF('BR DTG TRAYEMAN'!C:C,C2090,'BR DTG TRAYEMAN'!E:E)</f>
        <v>0</v>
      </c>
    </row>
    <row r="2091" spans="1:8" ht="15.75" customHeight="1">
      <c r="A2091" s="86" t="s">
        <v>5653</v>
      </c>
      <c r="B2091" s="86" t="s">
        <v>876</v>
      </c>
      <c r="C2091" s="86" t="s">
        <v>5653</v>
      </c>
      <c r="D2091" s="86" t="s">
        <v>5654</v>
      </c>
      <c r="E2091" s="87">
        <v>0</v>
      </c>
      <c r="F2091" s="86" t="s">
        <v>1185</v>
      </c>
      <c r="H2091" s="3">
        <f>E2091+SUMIF('BR DTG TRAYEMAN'!C:C,C2091,'BR DTG TRAYEMAN'!E:E)</f>
        <v>0</v>
      </c>
    </row>
    <row r="2092" spans="1:8" ht="15.75" customHeight="1">
      <c r="A2092" s="86" t="s">
        <v>9628</v>
      </c>
      <c r="B2092" s="86" t="s">
        <v>876</v>
      </c>
      <c r="C2092" s="86" t="s">
        <v>9628</v>
      </c>
      <c r="D2092" s="86" t="s">
        <v>9629</v>
      </c>
      <c r="E2092" s="87">
        <v>0</v>
      </c>
      <c r="F2092" s="86" t="s">
        <v>1185</v>
      </c>
      <c r="H2092" s="3">
        <f>E2092+SUMIF('BR DTG TRAYEMAN'!C:C,C2092,'BR DTG TRAYEMAN'!E:E)</f>
        <v>0</v>
      </c>
    </row>
    <row r="2093" spans="1:8" ht="15.75" customHeight="1">
      <c r="A2093" s="86" t="s">
        <v>9630</v>
      </c>
      <c r="B2093" s="86" t="s">
        <v>876</v>
      </c>
      <c r="C2093" s="86" t="s">
        <v>9630</v>
      </c>
      <c r="D2093" s="86" t="s">
        <v>9631</v>
      </c>
      <c r="E2093" s="87">
        <v>0</v>
      </c>
      <c r="F2093" s="86" t="s">
        <v>1185</v>
      </c>
      <c r="H2093" s="3">
        <f>E2093+SUMIF('BR DTG TRAYEMAN'!C:C,C2093,'BR DTG TRAYEMAN'!E:E)</f>
        <v>0</v>
      </c>
    </row>
    <row r="2094" spans="1:8" ht="15.75" customHeight="1">
      <c r="A2094" s="86" t="s">
        <v>9632</v>
      </c>
      <c r="B2094" s="86" t="s">
        <v>876</v>
      </c>
      <c r="C2094" s="86" t="s">
        <v>9632</v>
      </c>
      <c r="D2094" s="86" t="s">
        <v>5642</v>
      </c>
      <c r="E2094" s="87">
        <v>0</v>
      </c>
      <c r="F2094" s="86" t="s">
        <v>1185</v>
      </c>
      <c r="H2094" s="3">
        <f>E2094+SUMIF('BR DTG TRAYEMAN'!C:C,C2094,'BR DTG TRAYEMAN'!E:E)</f>
        <v>0</v>
      </c>
    </row>
    <row r="2095" spans="1:8" ht="15.75" customHeight="1">
      <c r="A2095" s="86" t="s">
        <v>9633</v>
      </c>
      <c r="B2095" s="86" t="s">
        <v>876</v>
      </c>
      <c r="C2095" s="86" t="s">
        <v>9633</v>
      </c>
      <c r="D2095" s="86" t="s">
        <v>9634</v>
      </c>
      <c r="E2095" s="87">
        <v>0</v>
      </c>
      <c r="F2095" s="86" t="s">
        <v>1185</v>
      </c>
      <c r="H2095" s="3">
        <f>E2095+SUMIF('BR DTG TRAYEMAN'!C:C,C2095,'BR DTG TRAYEMAN'!E:E)</f>
        <v>0</v>
      </c>
    </row>
    <row r="2096" spans="1:8" ht="15.75" customHeight="1">
      <c r="A2096" s="86" t="s">
        <v>5657</v>
      </c>
      <c r="B2096" s="86" t="s">
        <v>876</v>
      </c>
      <c r="C2096" s="86" t="s">
        <v>5657</v>
      </c>
      <c r="D2096" s="86" t="s">
        <v>5658</v>
      </c>
      <c r="E2096" s="87">
        <v>0</v>
      </c>
      <c r="F2096" s="86" t="s">
        <v>1185</v>
      </c>
      <c r="H2096" s="3">
        <f>E2096+SUMIF('BR DTG TRAYEMAN'!C:C,C2096,'BR DTG TRAYEMAN'!E:E)</f>
        <v>0</v>
      </c>
    </row>
    <row r="2097" spans="1:8" ht="15.75" customHeight="1">
      <c r="A2097" s="86" t="s">
        <v>9635</v>
      </c>
      <c r="B2097" s="86" t="s">
        <v>876</v>
      </c>
      <c r="C2097" s="86" t="s">
        <v>9635</v>
      </c>
      <c r="D2097" s="86" t="s">
        <v>9636</v>
      </c>
      <c r="E2097" s="87">
        <v>0</v>
      </c>
      <c r="F2097" s="86" t="s">
        <v>1185</v>
      </c>
      <c r="H2097" s="3">
        <f>E2097+SUMIF('BR DTG TRAYEMAN'!C:C,C2097,'BR DTG TRAYEMAN'!E:E)</f>
        <v>0</v>
      </c>
    </row>
    <row r="2098" spans="1:8" ht="15.75" customHeight="1">
      <c r="A2098" s="86" t="s">
        <v>5659</v>
      </c>
      <c r="B2098" s="86" t="s">
        <v>876</v>
      </c>
      <c r="C2098" s="86" t="s">
        <v>5659</v>
      </c>
      <c r="D2098" s="86" t="s">
        <v>5660</v>
      </c>
      <c r="E2098" s="87">
        <v>0</v>
      </c>
      <c r="F2098" s="86" t="s">
        <v>1185</v>
      </c>
      <c r="H2098" s="3">
        <f>E2098+SUMIF('BR DTG TRAYEMAN'!C:C,C2098,'BR DTG TRAYEMAN'!E:E)</f>
        <v>0</v>
      </c>
    </row>
    <row r="2099" spans="1:8" ht="15.75" customHeight="1">
      <c r="A2099" s="86" t="s">
        <v>2048</v>
      </c>
      <c r="B2099" s="86" t="s">
        <v>876</v>
      </c>
      <c r="C2099" s="86" t="s">
        <v>2048</v>
      </c>
      <c r="D2099" s="86" t="s">
        <v>2049</v>
      </c>
      <c r="E2099" s="87">
        <v>0</v>
      </c>
      <c r="F2099" s="86" t="s">
        <v>1185</v>
      </c>
      <c r="H2099" s="3">
        <f>E2099+SUMIF('BR DTG TRAYEMAN'!C:C,C2099,'BR DTG TRAYEMAN'!E:E)</f>
        <v>0</v>
      </c>
    </row>
    <row r="2100" spans="1:8" ht="15.75" customHeight="1">
      <c r="A2100" s="86" t="s">
        <v>5662</v>
      </c>
      <c r="B2100" s="86" t="s">
        <v>876</v>
      </c>
      <c r="C2100" s="86" t="s">
        <v>5662</v>
      </c>
      <c r="D2100" s="86" t="s">
        <v>9637</v>
      </c>
      <c r="E2100" s="87">
        <v>0</v>
      </c>
      <c r="F2100" s="86" t="s">
        <v>1185</v>
      </c>
      <c r="H2100" s="3">
        <f>E2100+SUMIF('BR DTG TRAYEMAN'!C:C,C2100,'BR DTG TRAYEMAN'!E:E)</f>
        <v>0</v>
      </c>
    </row>
    <row r="2101" spans="1:8" ht="15.75" customHeight="1">
      <c r="A2101" s="86" t="s">
        <v>5664</v>
      </c>
      <c r="B2101" s="86" t="s">
        <v>876</v>
      </c>
      <c r="C2101" s="86" t="s">
        <v>5664</v>
      </c>
      <c r="D2101" s="86" t="s">
        <v>5665</v>
      </c>
      <c r="E2101" s="87">
        <v>0</v>
      </c>
      <c r="F2101" s="86" t="s">
        <v>1185</v>
      </c>
      <c r="H2101" s="3">
        <f>E2101+SUMIF('BR DTG TRAYEMAN'!C:C,C2101,'BR DTG TRAYEMAN'!E:E)</f>
        <v>0</v>
      </c>
    </row>
    <row r="2102" spans="1:8" ht="15.75" customHeight="1">
      <c r="A2102" s="86" t="s">
        <v>5666</v>
      </c>
      <c r="B2102" s="86" t="s">
        <v>876</v>
      </c>
      <c r="C2102" s="86" t="s">
        <v>5666</v>
      </c>
      <c r="D2102" s="86" t="s">
        <v>5667</v>
      </c>
      <c r="E2102" s="87">
        <v>0</v>
      </c>
      <c r="F2102" s="86" t="s">
        <v>1185</v>
      </c>
      <c r="H2102" s="3">
        <f>E2102+SUMIF('BR DTG TRAYEMAN'!C:C,C2102,'BR DTG TRAYEMAN'!E:E)</f>
        <v>0</v>
      </c>
    </row>
    <row r="2103" spans="1:8" ht="15.75" customHeight="1">
      <c r="A2103" s="86" t="s">
        <v>5668</v>
      </c>
      <c r="B2103" s="86" t="s">
        <v>876</v>
      </c>
      <c r="C2103" s="86" t="s">
        <v>5668</v>
      </c>
      <c r="D2103" s="86" t="s">
        <v>5669</v>
      </c>
      <c r="E2103" s="87">
        <v>0</v>
      </c>
      <c r="F2103" s="86" t="s">
        <v>1185</v>
      </c>
      <c r="H2103" s="3">
        <f>E2103+SUMIF('BR DTG TRAYEMAN'!C:C,C2103,'BR DTG TRAYEMAN'!E:E)</f>
        <v>0</v>
      </c>
    </row>
    <row r="2104" spans="1:8" ht="15.75" customHeight="1">
      <c r="A2104" s="86" t="s">
        <v>5670</v>
      </c>
      <c r="B2104" s="86" t="s">
        <v>876</v>
      </c>
      <c r="C2104" s="86" t="s">
        <v>5670</v>
      </c>
      <c r="D2104" s="86" t="s">
        <v>5671</v>
      </c>
      <c r="E2104" s="87">
        <v>0</v>
      </c>
      <c r="F2104" s="86" t="s">
        <v>1185</v>
      </c>
      <c r="H2104" s="3">
        <f>E2104+SUMIF('BR DTG TRAYEMAN'!C:C,C2104,'BR DTG TRAYEMAN'!E:E)</f>
        <v>0</v>
      </c>
    </row>
    <row r="2105" spans="1:8" ht="15.75" customHeight="1">
      <c r="A2105" s="86" t="s">
        <v>5672</v>
      </c>
      <c r="B2105" s="86" t="s">
        <v>876</v>
      </c>
      <c r="C2105" s="86" t="s">
        <v>5672</v>
      </c>
      <c r="D2105" s="86" t="s">
        <v>5673</v>
      </c>
      <c r="E2105" s="87">
        <v>0</v>
      </c>
      <c r="F2105" s="86" t="s">
        <v>1185</v>
      </c>
      <c r="H2105" s="3">
        <f>E2105+SUMIF('BR DTG TRAYEMAN'!C:C,C2105,'BR DTG TRAYEMAN'!E:E)</f>
        <v>0</v>
      </c>
    </row>
    <row r="2106" spans="1:8" ht="15.75" customHeight="1">
      <c r="A2106" s="86" t="s">
        <v>5674</v>
      </c>
      <c r="B2106" s="86" t="s">
        <v>876</v>
      </c>
      <c r="C2106" s="86" t="s">
        <v>5674</v>
      </c>
      <c r="D2106" s="86" t="s">
        <v>5675</v>
      </c>
      <c r="E2106" s="87">
        <v>0</v>
      </c>
      <c r="F2106" s="86" t="s">
        <v>1185</v>
      </c>
      <c r="H2106" s="3">
        <f>E2106+SUMIF('BR DTG TRAYEMAN'!C:C,C2106,'BR DTG TRAYEMAN'!E:E)</f>
        <v>0</v>
      </c>
    </row>
    <row r="2107" spans="1:8" ht="15.75" customHeight="1">
      <c r="A2107" s="86" t="s">
        <v>5676</v>
      </c>
      <c r="B2107" s="86" t="s">
        <v>876</v>
      </c>
      <c r="C2107" s="86" t="s">
        <v>5676</v>
      </c>
      <c r="D2107" s="86" t="s">
        <v>5677</v>
      </c>
      <c r="E2107" s="87">
        <v>0</v>
      </c>
      <c r="F2107" s="86" t="s">
        <v>1185</v>
      </c>
      <c r="H2107" s="3">
        <f>E2107+SUMIF('BR DTG TRAYEMAN'!C:C,C2107,'BR DTG TRAYEMAN'!E:E)</f>
        <v>0</v>
      </c>
    </row>
    <row r="2108" spans="1:8" ht="15.75" customHeight="1">
      <c r="A2108" s="86" t="s">
        <v>5680</v>
      </c>
      <c r="B2108" s="86" t="s">
        <v>876</v>
      </c>
      <c r="C2108" s="86" t="s">
        <v>5680</v>
      </c>
      <c r="D2108" s="86" t="s">
        <v>5681</v>
      </c>
      <c r="E2108" s="87">
        <v>0</v>
      </c>
      <c r="F2108" s="86" t="s">
        <v>1185</v>
      </c>
      <c r="H2108" s="3">
        <f>E2108+SUMIF('BR DTG TRAYEMAN'!C:C,C2108,'BR DTG TRAYEMAN'!E:E)</f>
        <v>0</v>
      </c>
    </row>
    <row r="2109" spans="1:8" ht="15.75" customHeight="1">
      <c r="A2109" s="86" t="s">
        <v>9638</v>
      </c>
      <c r="B2109" s="86" t="s">
        <v>876</v>
      </c>
      <c r="C2109" s="86" t="s">
        <v>9638</v>
      </c>
      <c r="D2109" s="86" t="s">
        <v>9639</v>
      </c>
      <c r="E2109" s="87">
        <v>0</v>
      </c>
      <c r="F2109" s="86" t="s">
        <v>1185</v>
      </c>
      <c r="H2109" s="3">
        <f>E2109+SUMIF('BR DTG TRAYEMAN'!C:C,C2109,'BR DTG TRAYEMAN'!E:E)</f>
        <v>0</v>
      </c>
    </row>
    <row r="2110" spans="1:8" ht="15.75" customHeight="1">
      <c r="A2110" s="86" t="s">
        <v>5682</v>
      </c>
      <c r="B2110" s="86" t="s">
        <v>876</v>
      </c>
      <c r="C2110" s="86" t="s">
        <v>5682</v>
      </c>
      <c r="D2110" s="86" t="s">
        <v>5683</v>
      </c>
      <c r="E2110" s="87">
        <v>0</v>
      </c>
      <c r="F2110" s="86" t="s">
        <v>1185</v>
      </c>
      <c r="H2110" s="3">
        <f>E2110+SUMIF('BR DTG TRAYEMAN'!C:C,C2110,'BR DTG TRAYEMAN'!E:E)</f>
        <v>0</v>
      </c>
    </row>
    <row r="2111" spans="1:8" ht="15.75" customHeight="1">
      <c r="A2111" s="86" t="s">
        <v>5684</v>
      </c>
      <c r="B2111" s="86" t="s">
        <v>876</v>
      </c>
      <c r="C2111" s="86" t="s">
        <v>5684</v>
      </c>
      <c r="D2111" s="86" t="s">
        <v>5427</v>
      </c>
      <c r="E2111" s="87">
        <v>0</v>
      </c>
      <c r="F2111" s="86" t="s">
        <v>1185</v>
      </c>
      <c r="H2111" s="3">
        <f>E2111+SUMIF('BR DTG TRAYEMAN'!C:C,C2111,'BR DTG TRAYEMAN'!E:E)</f>
        <v>0</v>
      </c>
    </row>
    <row r="2112" spans="1:8" ht="15.75" customHeight="1">
      <c r="A2112" s="86" t="s">
        <v>5685</v>
      </c>
      <c r="B2112" s="86" t="s">
        <v>876</v>
      </c>
      <c r="C2112" s="86" t="s">
        <v>5685</v>
      </c>
      <c r="D2112" s="86" t="s">
        <v>5686</v>
      </c>
      <c r="E2112" s="87">
        <v>0</v>
      </c>
      <c r="F2112" s="86" t="s">
        <v>1185</v>
      </c>
      <c r="H2112" s="3">
        <f>E2112+SUMIF('BR DTG TRAYEMAN'!C:C,C2112,'BR DTG TRAYEMAN'!E:E)</f>
        <v>0</v>
      </c>
    </row>
    <row r="2113" spans="1:8" ht="15.75" customHeight="1">
      <c r="A2113" s="86" t="s">
        <v>5687</v>
      </c>
      <c r="B2113" s="86" t="s">
        <v>876</v>
      </c>
      <c r="C2113" s="86" t="s">
        <v>5687</v>
      </c>
      <c r="D2113" s="86" t="s">
        <v>5688</v>
      </c>
      <c r="E2113" s="87">
        <v>0</v>
      </c>
      <c r="F2113" s="86" t="s">
        <v>1185</v>
      </c>
      <c r="H2113" s="3">
        <f>E2113+SUMIF('BR DTG TRAYEMAN'!C:C,C2113,'BR DTG TRAYEMAN'!E:E)</f>
        <v>0</v>
      </c>
    </row>
    <row r="2114" spans="1:8" ht="15.75" customHeight="1">
      <c r="A2114" s="86" t="s">
        <v>2239</v>
      </c>
      <c r="B2114" s="86" t="s">
        <v>876</v>
      </c>
      <c r="C2114" s="86" t="s">
        <v>2239</v>
      </c>
      <c r="D2114" s="86" t="s">
        <v>2240</v>
      </c>
      <c r="E2114" s="87">
        <v>0</v>
      </c>
      <c r="F2114" s="86" t="s">
        <v>1185</v>
      </c>
      <c r="H2114" s="3">
        <f>E2114+SUMIF('BR DTG TRAYEMAN'!C:C,C2114,'BR DTG TRAYEMAN'!E:E)</f>
        <v>0</v>
      </c>
    </row>
    <row r="2115" spans="1:8" ht="15.75" customHeight="1">
      <c r="A2115" s="86" t="s">
        <v>5689</v>
      </c>
      <c r="B2115" s="86" t="s">
        <v>876</v>
      </c>
      <c r="C2115" s="86" t="s">
        <v>5689</v>
      </c>
      <c r="D2115" s="86" t="s">
        <v>5690</v>
      </c>
      <c r="E2115" s="87">
        <v>0</v>
      </c>
      <c r="F2115" s="86" t="s">
        <v>1185</v>
      </c>
      <c r="H2115" s="3">
        <f>E2115+SUMIF('BR DTG TRAYEMAN'!C:C,C2115,'BR DTG TRAYEMAN'!E:E)</f>
        <v>0</v>
      </c>
    </row>
    <row r="2116" spans="1:8" ht="15.75" customHeight="1">
      <c r="A2116" s="86" t="s">
        <v>481</v>
      </c>
      <c r="B2116" s="86" t="s">
        <v>920</v>
      </c>
      <c r="C2116" s="86" t="s">
        <v>481</v>
      </c>
      <c r="D2116" s="86" t="s">
        <v>2241</v>
      </c>
      <c r="E2116" s="87">
        <v>0</v>
      </c>
      <c r="F2116" s="86" t="s">
        <v>1185</v>
      </c>
      <c r="H2116" s="3">
        <f>E2116+SUMIF('BR DTG TRAYEMAN'!C:C,C2116,'BR DTG TRAYEMAN'!E:E)</f>
        <v>0</v>
      </c>
    </row>
    <row r="2117" spans="1:8" ht="15.75" customHeight="1">
      <c r="A2117" s="86" t="s">
        <v>407</v>
      </c>
      <c r="B2117" s="86" t="s">
        <v>920</v>
      </c>
      <c r="C2117" s="86" t="s">
        <v>407</v>
      </c>
      <c r="D2117" s="86" t="s">
        <v>1344</v>
      </c>
      <c r="E2117" s="87">
        <v>2</v>
      </c>
      <c r="F2117" s="86" t="s">
        <v>1185</v>
      </c>
      <c r="H2117" s="3">
        <f>E2117+SUMIF('BR DTG TRAYEMAN'!C:C,C2117,'BR DTG TRAYEMAN'!E:E)</f>
        <v>2</v>
      </c>
    </row>
    <row r="2118" spans="1:8" ht="15.75" customHeight="1">
      <c r="A2118" s="86" t="s">
        <v>408</v>
      </c>
      <c r="B2118" s="86" t="s">
        <v>920</v>
      </c>
      <c r="C2118" s="86" t="s">
        <v>408</v>
      </c>
      <c r="D2118" s="86" t="s">
        <v>1345</v>
      </c>
      <c r="E2118" s="87">
        <v>2</v>
      </c>
      <c r="F2118" s="86" t="s">
        <v>1185</v>
      </c>
      <c r="H2118" s="3">
        <f>E2118+SUMIF('BR DTG TRAYEMAN'!C:C,C2118,'BR DTG TRAYEMAN'!E:E)</f>
        <v>2</v>
      </c>
    </row>
    <row r="2119" spans="1:8" ht="15.75" customHeight="1">
      <c r="A2119" s="86" t="s">
        <v>5697</v>
      </c>
      <c r="B2119" s="86" t="s">
        <v>876</v>
      </c>
      <c r="C2119" s="86" t="s">
        <v>5697</v>
      </c>
      <c r="D2119" s="86" t="s">
        <v>5698</v>
      </c>
      <c r="E2119" s="87">
        <v>0</v>
      </c>
      <c r="F2119" s="86" t="s">
        <v>1185</v>
      </c>
      <c r="H2119" s="3">
        <f>E2119+SUMIF('BR DTG TRAYEMAN'!C:C,C2119,'BR DTG TRAYEMAN'!E:E)</f>
        <v>0</v>
      </c>
    </row>
    <row r="2120" spans="1:8" ht="15.75" customHeight="1">
      <c r="A2120" s="86" t="s">
        <v>5699</v>
      </c>
      <c r="B2120" s="86" t="s">
        <v>876</v>
      </c>
      <c r="C2120" s="86" t="s">
        <v>5699</v>
      </c>
      <c r="D2120" s="86" t="s">
        <v>5700</v>
      </c>
      <c r="E2120" s="87">
        <v>0</v>
      </c>
      <c r="F2120" s="86" t="s">
        <v>1185</v>
      </c>
      <c r="H2120" s="3">
        <f>E2120+SUMIF('BR DTG TRAYEMAN'!C:C,C2120,'BR DTG TRAYEMAN'!E:E)</f>
        <v>0</v>
      </c>
    </row>
    <row r="2121" spans="1:8" ht="15.75" customHeight="1">
      <c r="A2121" s="86" t="s">
        <v>9640</v>
      </c>
      <c r="B2121" s="86" t="s">
        <v>876</v>
      </c>
      <c r="C2121" s="86" t="s">
        <v>9640</v>
      </c>
      <c r="D2121" s="86" t="s">
        <v>9641</v>
      </c>
      <c r="E2121" s="87">
        <v>0</v>
      </c>
      <c r="F2121" s="86" t="s">
        <v>1185</v>
      </c>
      <c r="H2121" s="3">
        <f>E2121+SUMIF('BR DTG TRAYEMAN'!C:C,C2121,'BR DTG TRAYEMAN'!E:E)</f>
        <v>0</v>
      </c>
    </row>
    <row r="2122" spans="1:8" ht="15.75" customHeight="1">
      <c r="A2122" s="86" t="s">
        <v>9642</v>
      </c>
      <c r="B2122" s="86" t="s">
        <v>876</v>
      </c>
      <c r="C2122" s="86" t="s">
        <v>9642</v>
      </c>
      <c r="D2122" s="86" t="s">
        <v>9643</v>
      </c>
      <c r="E2122" s="87">
        <v>0</v>
      </c>
      <c r="F2122" s="86" t="s">
        <v>1185</v>
      </c>
      <c r="H2122" s="3">
        <f>E2122+SUMIF('BR DTG TRAYEMAN'!C:C,C2122,'BR DTG TRAYEMAN'!E:E)</f>
        <v>0</v>
      </c>
    </row>
    <row r="2123" spans="1:8" ht="15.75" customHeight="1">
      <c r="A2123" s="86" t="s">
        <v>5707</v>
      </c>
      <c r="B2123" s="86" t="s">
        <v>876</v>
      </c>
      <c r="C2123" s="86" t="s">
        <v>5707</v>
      </c>
      <c r="D2123" s="86" t="s">
        <v>5708</v>
      </c>
      <c r="E2123" s="87">
        <v>0</v>
      </c>
      <c r="F2123" s="86" t="s">
        <v>1185</v>
      </c>
      <c r="H2123" s="3">
        <f>E2123+SUMIF('BR DTG TRAYEMAN'!C:C,C2123,'BR DTG TRAYEMAN'!E:E)</f>
        <v>0</v>
      </c>
    </row>
    <row r="2124" spans="1:8" ht="15.75" customHeight="1">
      <c r="A2124" s="86" t="s">
        <v>5711</v>
      </c>
      <c r="B2124" s="86" t="s">
        <v>876</v>
      </c>
      <c r="C2124" s="86" t="s">
        <v>5711</v>
      </c>
      <c r="D2124" s="86" t="s">
        <v>5712</v>
      </c>
      <c r="E2124" s="87">
        <v>0</v>
      </c>
      <c r="F2124" s="86" t="s">
        <v>1185</v>
      </c>
      <c r="H2124" s="3">
        <f>E2124+SUMIF('BR DTG TRAYEMAN'!C:C,C2124,'BR DTG TRAYEMAN'!E:E)</f>
        <v>0</v>
      </c>
    </row>
    <row r="2125" spans="1:8" ht="15.75" customHeight="1">
      <c r="A2125" s="86" t="s">
        <v>9644</v>
      </c>
      <c r="B2125" s="86" t="s">
        <v>876</v>
      </c>
      <c r="C2125" s="86" t="s">
        <v>9644</v>
      </c>
      <c r="D2125" s="86" t="s">
        <v>9645</v>
      </c>
      <c r="E2125" s="87">
        <v>0</v>
      </c>
      <c r="F2125" s="86" t="s">
        <v>1185</v>
      </c>
      <c r="H2125" s="3">
        <f>E2125+SUMIF('BR DTG TRAYEMAN'!C:C,C2125,'BR DTG TRAYEMAN'!E:E)</f>
        <v>0</v>
      </c>
    </row>
    <row r="2126" spans="1:8" ht="15.75" customHeight="1">
      <c r="A2126" s="86" t="s">
        <v>5713</v>
      </c>
      <c r="B2126" s="86" t="s">
        <v>876</v>
      </c>
      <c r="C2126" s="86" t="s">
        <v>5713</v>
      </c>
      <c r="D2126" s="86" t="s">
        <v>2330</v>
      </c>
      <c r="E2126" s="87">
        <v>0</v>
      </c>
      <c r="F2126" s="86" t="s">
        <v>1185</v>
      </c>
      <c r="H2126" s="3">
        <f>E2126+SUMIF('BR DTG TRAYEMAN'!C:C,C2126,'BR DTG TRAYEMAN'!E:E)</f>
        <v>0</v>
      </c>
    </row>
    <row r="2127" spans="1:8" ht="15.75" customHeight="1">
      <c r="A2127" s="86" t="s">
        <v>5714</v>
      </c>
      <c r="B2127" s="86" t="s">
        <v>1185</v>
      </c>
      <c r="C2127" s="86" t="s">
        <v>5714</v>
      </c>
      <c r="D2127" s="86" t="s">
        <v>5715</v>
      </c>
      <c r="E2127" s="87">
        <v>0</v>
      </c>
      <c r="F2127" s="86" t="s">
        <v>1185</v>
      </c>
      <c r="H2127" s="3">
        <f>E2127+SUMIF('BR DTG TRAYEMAN'!C:C,C2127,'BR DTG TRAYEMAN'!E:E)</f>
        <v>0</v>
      </c>
    </row>
    <row r="2128" spans="1:8" ht="15.75" customHeight="1">
      <c r="A2128" s="86" t="s">
        <v>5716</v>
      </c>
      <c r="B2128" s="86" t="s">
        <v>876</v>
      </c>
      <c r="C2128" s="86" t="s">
        <v>5716</v>
      </c>
      <c r="D2128" s="86" t="s">
        <v>2330</v>
      </c>
      <c r="E2128" s="87">
        <v>0</v>
      </c>
      <c r="F2128" s="86" t="s">
        <v>1185</v>
      </c>
      <c r="H2128" s="3">
        <f>E2128+SUMIF('BR DTG TRAYEMAN'!C:C,C2128,'BR DTG TRAYEMAN'!E:E)</f>
        <v>0</v>
      </c>
    </row>
    <row r="2129" spans="1:8" ht="15.75" customHeight="1">
      <c r="A2129" s="86" t="s">
        <v>5717</v>
      </c>
      <c r="B2129" s="86" t="s">
        <v>876</v>
      </c>
      <c r="C2129" s="86" t="s">
        <v>5717</v>
      </c>
      <c r="D2129" s="86" t="s">
        <v>2330</v>
      </c>
      <c r="E2129" s="87">
        <v>0</v>
      </c>
      <c r="F2129" s="86" t="s">
        <v>1185</v>
      </c>
      <c r="H2129" s="3">
        <f>E2129+SUMIF('BR DTG TRAYEMAN'!C:C,C2129,'BR DTG TRAYEMAN'!E:E)</f>
        <v>0</v>
      </c>
    </row>
    <row r="2130" spans="1:8" ht="15.75" customHeight="1">
      <c r="A2130" s="86" t="s">
        <v>5718</v>
      </c>
      <c r="B2130" s="86" t="s">
        <v>876</v>
      </c>
      <c r="C2130" s="86" t="s">
        <v>5718</v>
      </c>
      <c r="D2130" s="86" t="s">
        <v>2330</v>
      </c>
      <c r="E2130" s="87">
        <v>0</v>
      </c>
      <c r="F2130" s="86" t="s">
        <v>1185</v>
      </c>
      <c r="H2130" s="3">
        <f>E2130+SUMIF('BR DTG TRAYEMAN'!C:C,C2130,'BR DTG TRAYEMAN'!E:E)</f>
        <v>0</v>
      </c>
    </row>
    <row r="2131" spans="1:8" ht="15.75" customHeight="1">
      <c r="A2131" s="86" t="s">
        <v>5719</v>
      </c>
      <c r="B2131" s="86" t="s">
        <v>876</v>
      </c>
      <c r="C2131" s="86" t="s">
        <v>5719</v>
      </c>
      <c r="D2131" s="86" t="s">
        <v>2330</v>
      </c>
      <c r="E2131" s="87">
        <v>0</v>
      </c>
      <c r="F2131" s="86" t="s">
        <v>1185</v>
      </c>
      <c r="H2131" s="3">
        <f>E2131+SUMIF('BR DTG TRAYEMAN'!C:C,C2131,'BR DTG TRAYEMAN'!E:E)</f>
        <v>0</v>
      </c>
    </row>
    <row r="2132" spans="1:8" ht="15.75" customHeight="1">
      <c r="A2132" s="86" t="s">
        <v>5720</v>
      </c>
      <c r="B2132" s="86" t="s">
        <v>876</v>
      </c>
      <c r="C2132" s="86" t="s">
        <v>5720</v>
      </c>
      <c r="D2132" s="86" t="s">
        <v>2330</v>
      </c>
      <c r="E2132" s="87">
        <v>0</v>
      </c>
      <c r="F2132" s="86" t="s">
        <v>1185</v>
      </c>
      <c r="H2132" s="3">
        <f>E2132+SUMIF('BR DTG TRAYEMAN'!C:C,C2132,'BR DTG TRAYEMAN'!E:E)</f>
        <v>0</v>
      </c>
    </row>
    <row r="2133" spans="1:8" ht="15.75" customHeight="1">
      <c r="A2133" s="86" t="s">
        <v>5721</v>
      </c>
      <c r="B2133" s="86" t="s">
        <v>876</v>
      </c>
      <c r="C2133" s="86" t="s">
        <v>5721</v>
      </c>
      <c r="D2133" s="86" t="s">
        <v>5722</v>
      </c>
      <c r="E2133" s="87">
        <v>0</v>
      </c>
      <c r="F2133" s="86" t="s">
        <v>1185</v>
      </c>
      <c r="H2133" s="3">
        <f>E2133+SUMIF('BR DTG TRAYEMAN'!C:C,C2133,'BR DTG TRAYEMAN'!E:E)</f>
        <v>0</v>
      </c>
    </row>
    <row r="2134" spans="1:8" ht="15.75" customHeight="1">
      <c r="A2134" s="86" t="s">
        <v>5727</v>
      </c>
      <c r="B2134" s="86" t="s">
        <v>876</v>
      </c>
      <c r="C2134" s="86" t="s">
        <v>5727</v>
      </c>
      <c r="D2134" s="86" t="s">
        <v>5728</v>
      </c>
      <c r="E2134" s="87">
        <v>0</v>
      </c>
      <c r="F2134" s="86" t="s">
        <v>1185</v>
      </c>
      <c r="H2134" s="3">
        <f>E2134+SUMIF('BR DTG TRAYEMAN'!C:C,C2134,'BR DTG TRAYEMAN'!E:E)</f>
        <v>0</v>
      </c>
    </row>
    <row r="2135" spans="1:8" ht="15.75" customHeight="1">
      <c r="A2135" s="86" t="s">
        <v>5729</v>
      </c>
      <c r="B2135" s="86" t="s">
        <v>876</v>
      </c>
      <c r="C2135" s="86" t="s">
        <v>5729</v>
      </c>
      <c r="D2135" s="86" t="s">
        <v>5730</v>
      </c>
      <c r="E2135" s="87">
        <v>0</v>
      </c>
      <c r="F2135" s="86" t="s">
        <v>1185</v>
      </c>
      <c r="H2135" s="3">
        <f>E2135+SUMIF('BR DTG TRAYEMAN'!C:C,C2135,'BR DTG TRAYEMAN'!E:E)</f>
        <v>0</v>
      </c>
    </row>
    <row r="2136" spans="1:8" ht="15.75" customHeight="1">
      <c r="A2136" s="86" t="s">
        <v>5731</v>
      </c>
      <c r="B2136" s="86" t="s">
        <v>876</v>
      </c>
      <c r="C2136" s="86" t="s">
        <v>5731</v>
      </c>
      <c r="D2136" s="86" t="s">
        <v>5732</v>
      </c>
      <c r="E2136" s="87">
        <v>0</v>
      </c>
      <c r="F2136" s="86" t="s">
        <v>1185</v>
      </c>
      <c r="H2136" s="3">
        <f>E2136+SUMIF('BR DTG TRAYEMAN'!C:C,C2136,'BR DTG TRAYEMAN'!E:E)</f>
        <v>0</v>
      </c>
    </row>
    <row r="2137" spans="1:8" ht="15.75" customHeight="1">
      <c r="A2137" s="86" t="s">
        <v>409</v>
      </c>
      <c r="B2137" s="86" t="s">
        <v>891</v>
      </c>
      <c r="C2137" s="86" t="s">
        <v>409</v>
      </c>
      <c r="D2137" s="86" t="s">
        <v>1209</v>
      </c>
      <c r="E2137" s="87">
        <v>0</v>
      </c>
      <c r="F2137" s="86" t="s">
        <v>1185</v>
      </c>
      <c r="H2137" s="3">
        <f>E2137+SUMIF('BR DTG TRAYEMAN'!C:C,C2137,'BR DTG TRAYEMAN'!E:E)</f>
        <v>0</v>
      </c>
    </row>
    <row r="2138" spans="1:8" ht="15.75" customHeight="1">
      <c r="A2138" s="86" t="s">
        <v>5733</v>
      </c>
      <c r="B2138" s="86" t="s">
        <v>876</v>
      </c>
      <c r="C2138" s="86" t="s">
        <v>5733</v>
      </c>
      <c r="D2138" s="86" t="s">
        <v>5734</v>
      </c>
      <c r="E2138" s="87">
        <v>0</v>
      </c>
      <c r="F2138" s="86" t="s">
        <v>1185</v>
      </c>
      <c r="H2138" s="3">
        <f>E2138+SUMIF('BR DTG TRAYEMAN'!C:C,C2138,'BR DTG TRAYEMAN'!E:E)</f>
        <v>0</v>
      </c>
    </row>
    <row r="2139" spans="1:8" ht="15.75" customHeight="1">
      <c r="A2139" s="86" t="s">
        <v>5735</v>
      </c>
      <c r="B2139" s="86" t="s">
        <v>876</v>
      </c>
      <c r="C2139" s="86" t="s">
        <v>5735</v>
      </c>
      <c r="D2139" s="86" t="s">
        <v>5736</v>
      </c>
      <c r="E2139" s="87">
        <v>0</v>
      </c>
      <c r="F2139" s="86" t="s">
        <v>1185</v>
      </c>
      <c r="H2139" s="3">
        <f>E2139+SUMIF('BR DTG TRAYEMAN'!C:C,C2139,'BR DTG TRAYEMAN'!E:E)</f>
        <v>0</v>
      </c>
    </row>
    <row r="2140" spans="1:8" ht="15.75" customHeight="1">
      <c r="A2140" s="86" t="s">
        <v>5737</v>
      </c>
      <c r="B2140" s="86" t="s">
        <v>876</v>
      </c>
      <c r="C2140" s="86" t="s">
        <v>5737</v>
      </c>
      <c r="D2140" s="86" t="s">
        <v>2330</v>
      </c>
      <c r="E2140" s="87">
        <v>0</v>
      </c>
      <c r="F2140" s="86" t="s">
        <v>1185</v>
      </c>
      <c r="H2140" s="3">
        <f>E2140+SUMIF('BR DTG TRAYEMAN'!C:C,C2140,'BR DTG TRAYEMAN'!E:E)</f>
        <v>0</v>
      </c>
    </row>
    <row r="2141" spans="1:8" ht="15.75" customHeight="1">
      <c r="A2141" s="86" t="s">
        <v>5738</v>
      </c>
      <c r="B2141" s="86" t="s">
        <v>876</v>
      </c>
      <c r="C2141" s="86" t="s">
        <v>5738</v>
      </c>
      <c r="D2141" s="86" t="s">
        <v>5739</v>
      </c>
      <c r="E2141" s="87">
        <v>0</v>
      </c>
      <c r="F2141" s="86" t="s">
        <v>1185</v>
      </c>
      <c r="H2141" s="3">
        <f>E2141+SUMIF('BR DTG TRAYEMAN'!C:C,C2141,'BR DTG TRAYEMAN'!E:E)</f>
        <v>0</v>
      </c>
    </row>
    <row r="2142" spans="1:8" ht="15.75" customHeight="1">
      <c r="A2142" s="86" t="s">
        <v>9646</v>
      </c>
      <c r="B2142" s="86" t="s">
        <v>876</v>
      </c>
      <c r="C2142" s="86" t="s">
        <v>9646</v>
      </c>
      <c r="D2142" s="86" t="s">
        <v>2330</v>
      </c>
      <c r="E2142" s="87">
        <v>0</v>
      </c>
      <c r="F2142" s="86" t="s">
        <v>1185</v>
      </c>
      <c r="H2142" s="3">
        <f>E2142+SUMIF('BR DTG TRAYEMAN'!C:C,C2142,'BR DTG TRAYEMAN'!E:E)</f>
        <v>0</v>
      </c>
    </row>
    <row r="2143" spans="1:8" ht="15.75" customHeight="1">
      <c r="A2143" s="86" t="s">
        <v>410</v>
      </c>
      <c r="B2143" s="86" t="s">
        <v>891</v>
      </c>
      <c r="C2143" s="86" t="s">
        <v>410</v>
      </c>
      <c r="D2143" s="86" t="s">
        <v>1210</v>
      </c>
      <c r="E2143" s="87">
        <v>2</v>
      </c>
      <c r="F2143" s="86" t="s">
        <v>1185</v>
      </c>
      <c r="H2143" s="3">
        <f>E2143+SUMIF('BR DTG TRAYEMAN'!C:C,C2143,'BR DTG TRAYEMAN'!E:E)</f>
        <v>2</v>
      </c>
    </row>
    <row r="2144" spans="1:8" ht="15.75" customHeight="1">
      <c r="A2144" s="86" t="s">
        <v>5740</v>
      </c>
      <c r="B2144" s="86" t="s">
        <v>876</v>
      </c>
      <c r="C2144" s="86" t="s">
        <v>5740</v>
      </c>
      <c r="D2144" s="86" t="s">
        <v>5741</v>
      </c>
      <c r="E2144" s="87">
        <v>0</v>
      </c>
      <c r="F2144" s="86" t="s">
        <v>1185</v>
      </c>
      <c r="H2144" s="3">
        <f>E2144+SUMIF('BR DTG TRAYEMAN'!C:C,C2144,'BR DTG TRAYEMAN'!E:E)</f>
        <v>0</v>
      </c>
    </row>
    <row r="2145" spans="1:8" ht="15.75" customHeight="1">
      <c r="A2145" s="86" t="s">
        <v>5742</v>
      </c>
      <c r="B2145" s="86" t="s">
        <v>876</v>
      </c>
      <c r="C2145" s="86" t="s">
        <v>5742</v>
      </c>
      <c r="D2145" s="86" t="s">
        <v>2330</v>
      </c>
      <c r="E2145" s="87">
        <v>0</v>
      </c>
      <c r="F2145" s="86" t="s">
        <v>1185</v>
      </c>
      <c r="H2145" s="3">
        <f>E2145+SUMIF('BR DTG TRAYEMAN'!C:C,C2145,'BR DTG TRAYEMAN'!E:E)</f>
        <v>0</v>
      </c>
    </row>
    <row r="2146" spans="1:8" ht="15.75" customHeight="1">
      <c r="A2146" s="86" t="s">
        <v>5743</v>
      </c>
      <c r="B2146" s="86" t="s">
        <v>876</v>
      </c>
      <c r="C2146" s="86" t="s">
        <v>5743</v>
      </c>
      <c r="D2146" s="86" t="s">
        <v>5744</v>
      </c>
      <c r="E2146" s="87">
        <v>0</v>
      </c>
      <c r="F2146" s="86" t="s">
        <v>1185</v>
      </c>
      <c r="H2146" s="3">
        <f>E2146+SUMIF('BR DTG TRAYEMAN'!C:C,C2146,'BR DTG TRAYEMAN'!E:E)</f>
        <v>0</v>
      </c>
    </row>
    <row r="2147" spans="1:8" ht="15.75" customHeight="1">
      <c r="A2147" s="86" t="s">
        <v>5745</v>
      </c>
      <c r="B2147" s="86" t="s">
        <v>876</v>
      </c>
      <c r="C2147" s="86" t="s">
        <v>5745</v>
      </c>
      <c r="D2147" s="86" t="s">
        <v>2330</v>
      </c>
      <c r="E2147" s="87">
        <v>0</v>
      </c>
      <c r="F2147" s="86" t="s">
        <v>1185</v>
      </c>
      <c r="H2147" s="3">
        <f>E2147+SUMIF('BR DTG TRAYEMAN'!C:C,C2147,'BR DTG TRAYEMAN'!E:E)</f>
        <v>0</v>
      </c>
    </row>
    <row r="2148" spans="1:8" ht="15.75" customHeight="1">
      <c r="A2148" s="86" t="s">
        <v>5746</v>
      </c>
      <c r="B2148" s="86" t="s">
        <v>876</v>
      </c>
      <c r="C2148" s="86" t="s">
        <v>5746</v>
      </c>
      <c r="D2148" s="86" t="s">
        <v>2330</v>
      </c>
      <c r="E2148" s="87">
        <v>0</v>
      </c>
      <c r="F2148" s="86" t="s">
        <v>1185</v>
      </c>
      <c r="H2148" s="3">
        <f>E2148+SUMIF('BR DTG TRAYEMAN'!C:C,C2148,'BR DTG TRAYEMAN'!E:E)</f>
        <v>0</v>
      </c>
    </row>
    <row r="2149" spans="1:8" ht="15.75" customHeight="1">
      <c r="A2149" s="86" t="s">
        <v>5747</v>
      </c>
      <c r="B2149" s="86" t="s">
        <v>876</v>
      </c>
      <c r="C2149" s="86" t="s">
        <v>5747</v>
      </c>
      <c r="D2149" s="86" t="s">
        <v>2330</v>
      </c>
      <c r="E2149" s="87">
        <v>0</v>
      </c>
      <c r="F2149" s="86" t="s">
        <v>1185</v>
      </c>
      <c r="H2149" s="3">
        <f>E2149+SUMIF('BR DTG TRAYEMAN'!C:C,C2149,'BR DTG TRAYEMAN'!E:E)</f>
        <v>0</v>
      </c>
    </row>
    <row r="2150" spans="1:8" ht="15.75" customHeight="1">
      <c r="A2150" s="86" t="s">
        <v>5748</v>
      </c>
      <c r="B2150" s="86" t="s">
        <v>891</v>
      </c>
      <c r="C2150" s="86" t="s">
        <v>5748</v>
      </c>
      <c r="D2150" s="86" t="s">
        <v>5749</v>
      </c>
      <c r="E2150" s="87">
        <v>0</v>
      </c>
      <c r="F2150" s="86" t="s">
        <v>1185</v>
      </c>
      <c r="H2150" s="3">
        <f>E2150+SUMIF('BR DTG TRAYEMAN'!C:C,C2150,'BR DTG TRAYEMAN'!E:E)</f>
        <v>0</v>
      </c>
    </row>
    <row r="2151" spans="1:8" ht="15.75" customHeight="1">
      <c r="A2151" s="86" t="s">
        <v>5750</v>
      </c>
      <c r="B2151" s="86" t="s">
        <v>876</v>
      </c>
      <c r="C2151" s="86" t="s">
        <v>5750</v>
      </c>
      <c r="D2151" s="86" t="s">
        <v>5751</v>
      </c>
      <c r="E2151" s="87">
        <v>0</v>
      </c>
      <c r="F2151" s="86" t="s">
        <v>1185</v>
      </c>
      <c r="H2151" s="3">
        <f>E2151+SUMIF('BR DTG TRAYEMAN'!C:C,C2151,'BR DTG TRAYEMAN'!E:E)</f>
        <v>0</v>
      </c>
    </row>
    <row r="2152" spans="1:8" ht="15.75" customHeight="1">
      <c r="A2152" s="86" t="s">
        <v>5752</v>
      </c>
      <c r="B2152" s="86" t="s">
        <v>876</v>
      </c>
      <c r="C2152" s="86" t="s">
        <v>5752</v>
      </c>
      <c r="D2152" s="86" t="s">
        <v>2330</v>
      </c>
      <c r="E2152" s="87">
        <v>0</v>
      </c>
      <c r="F2152" s="86" t="s">
        <v>1185</v>
      </c>
      <c r="H2152" s="3">
        <f>E2152+SUMIF('BR DTG TRAYEMAN'!C:C,C2152,'BR DTG TRAYEMAN'!E:E)</f>
        <v>0</v>
      </c>
    </row>
    <row r="2153" spans="1:8" ht="15.75" customHeight="1">
      <c r="A2153" s="86" t="s">
        <v>5753</v>
      </c>
      <c r="B2153" s="86" t="s">
        <v>876</v>
      </c>
      <c r="C2153" s="86" t="s">
        <v>5753</v>
      </c>
      <c r="D2153" s="86" t="s">
        <v>2330</v>
      </c>
      <c r="E2153" s="87">
        <v>0</v>
      </c>
      <c r="F2153" s="86" t="s">
        <v>1185</v>
      </c>
      <c r="H2153" s="3">
        <f>E2153+SUMIF('BR DTG TRAYEMAN'!C:C,C2153,'BR DTG TRAYEMAN'!E:E)</f>
        <v>0</v>
      </c>
    </row>
    <row r="2154" spans="1:8" ht="15.75" customHeight="1">
      <c r="A2154" s="86" t="s">
        <v>5754</v>
      </c>
      <c r="B2154" s="86" t="s">
        <v>876</v>
      </c>
      <c r="C2154" s="86" t="s">
        <v>5754</v>
      </c>
      <c r="D2154" s="86" t="s">
        <v>5755</v>
      </c>
      <c r="E2154" s="87">
        <v>0</v>
      </c>
      <c r="F2154" s="86" t="s">
        <v>1185</v>
      </c>
      <c r="H2154" s="3">
        <f>E2154+SUMIF('BR DTG TRAYEMAN'!C:C,C2154,'BR DTG TRAYEMAN'!E:E)</f>
        <v>0</v>
      </c>
    </row>
    <row r="2155" spans="1:8" ht="15.75" customHeight="1">
      <c r="A2155" s="86" t="s">
        <v>5756</v>
      </c>
      <c r="B2155" s="86" t="s">
        <v>876</v>
      </c>
      <c r="C2155" s="86" t="s">
        <v>5756</v>
      </c>
      <c r="D2155" s="86" t="s">
        <v>5757</v>
      </c>
      <c r="E2155" s="87">
        <v>0</v>
      </c>
      <c r="F2155" s="86" t="s">
        <v>1185</v>
      </c>
      <c r="H2155" s="3">
        <f>E2155+SUMIF('BR DTG TRAYEMAN'!C:C,C2155,'BR DTG TRAYEMAN'!E:E)</f>
        <v>0</v>
      </c>
    </row>
    <row r="2156" spans="1:8" ht="15.75" customHeight="1">
      <c r="A2156" s="86" t="s">
        <v>562</v>
      </c>
      <c r="B2156" s="86" t="s">
        <v>876</v>
      </c>
      <c r="C2156" s="86" t="s">
        <v>562</v>
      </c>
      <c r="D2156" s="86" t="s">
        <v>735</v>
      </c>
      <c r="E2156" s="87">
        <v>0</v>
      </c>
      <c r="F2156" s="86" t="s">
        <v>1185</v>
      </c>
      <c r="H2156" s="3">
        <f>E2156+SUMIF('BR DTG TRAYEMAN'!C:C,C2156,'BR DTG TRAYEMAN'!E:E)</f>
        <v>0</v>
      </c>
    </row>
    <row r="2157" spans="1:8" ht="15.75" customHeight="1">
      <c r="A2157" s="86" t="s">
        <v>5758</v>
      </c>
      <c r="B2157" s="86" t="s">
        <v>876</v>
      </c>
      <c r="C2157" s="86" t="s">
        <v>5758</v>
      </c>
      <c r="D2157" s="86" t="s">
        <v>5759</v>
      </c>
      <c r="E2157" s="87">
        <v>0</v>
      </c>
      <c r="F2157" s="86" t="s">
        <v>1185</v>
      </c>
      <c r="H2157" s="3">
        <f>E2157+SUMIF('BR DTG TRAYEMAN'!C:C,C2157,'BR DTG TRAYEMAN'!E:E)</f>
        <v>0</v>
      </c>
    </row>
    <row r="2158" spans="1:8" ht="15.75" customHeight="1">
      <c r="A2158" s="86" t="s">
        <v>5760</v>
      </c>
      <c r="B2158" s="86" t="s">
        <v>876</v>
      </c>
      <c r="C2158" s="86" t="s">
        <v>5760</v>
      </c>
      <c r="D2158" s="86" t="s">
        <v>5761</v>
      </c>
      <c r="E2158" s="87">
        <v>0</v>
      </c>
      <c r="F2158" s="86" t="s">
        <v>1185</v>
      </c>
      <c r="H2158" s="3">
        <f>E2158+SUMIF('BR DTG TRAYEMAN'!C:C,C2158,'BR DTG TRAYEMAN'!E:E)</f>
        <v>0</v>
      </c>
    </row>
    <row r="2159" spans="1:8" ht="15.75" customHeight="1">
      <c r="A2159" s="86" t="s">
        <v>5762</v>
      </c>
      <c r="B2159" s="86" t="s">
        <v>876</v>
      </c>
      <c r="C2159" s="86" t="s">
        <v>5762</v>
      </c>
      <c r="D2159" s="86" t="s">
        <v>2330</v>
      </c>
      <c r="E2159" s="87">
        <v>0</v>
      </c>
      <c r="F2159" s="86" t="s">
        <v>1185</v>
      </c>
      <c r="H2159" s="3">
        <f>E2159+SUMIF('BR DTG TRAYEMAN'!C:C,C2159,'BR DTG TRAYEMAN'!E:E)</f>
        <v>0</v>
      </c>
    </row>
    <row r="2160" spans="1:8" ht="15.75" customHeight="1">
      <c r="A2160" s="86" t="s">
        <v>5763</v>
      </c>
      <c r="B2160" s="86" t="s">
        <v>876</v>
      </c>
      <c r="C2160" s="86" t="s">
        <v>5763</v>
      </c>
      <c r="D2160" s="86" t="s">
        <v>5764</v>
      </c>
      <c r="E2160" s="87">
        <v>0</v>
      </c>
      <c r="F2160" s="86" t="s">
        <v>1185</v>
      </c>
      <c r="H2160" s="3">
        <f>E2160+SUMIF('BR DTG TRAYEMAN'!C:C,C2160,'BR DTG TRAYEMAN'!E:E)</f>
        <v>0</v>
      </c>
    </row>
    <row r="2161" spans="1:8" ht="15.75" customHeight="1">
      <c r="A2161" s="86" t="s">
        <v>5765</v>
      </c>
      <c r="B2161" s="86" t="s">
        <v>876</v>
      </c>
      <c r="C2161" s="86" t="s">
        <v>5765</v>
      </c>
      <c r="D2161" s="86" t="s">
        <v>2330</v>
      </c>
      <c r="E2161" s="87">
        <v>0</v>
      </c>
      <c r="F2161" s="86" t="s">
        <v>1185</v>
      </c>
      <c r="H2161" s="3">
        <f>E2161+SUMIF('BR DTG TRAYEMAN'!C:C,C2161,'BR DTG TRAYEMAN'!E:E)</f>
        <v>0</v>
      </c>
    </row>
    <row r="2162" spans="1:8" ht="15.75" customHeight="1">
      <c r="A2162" s="86" t="s">
        <v>5766</v>
      </c>
      <c r="B2162" s="86" t="s">
        <v>876</v>
      </c>
      <c r="C2162" s="86" t="s">
        <v>5766</v>
      </c>
      <c r="D2162" s="86" t="s">
        <v>5767</v>
      </c>
      <c r="E2162" s="87">
        <v>0</v>
      </c>
      <c r="F2162" s="86" t="s">
        <v>1185</v>
      </c>
      <c r="H2162" s="3">
        <f>E2162+SUMIF('BR DTG TRAYEMAN'!C:C,C2162,'BR DTG TRAYEMAN'!E:E)</f>
        <v>0</v>
      </c>
    </row>
    <row r="2163" spans="1:8" ht="15.75" customHeight="1">
      <c r="A2163" s="86" t="s">
        <v>5768</v>
      </c>
      <c r="B2163" s="86" t="s">
        <v>876</v>
      </c>
      <c r="C2163" s="86" t="s">
        <v>5768</v>
      </c>
      <c r="D2163" s="86" t="s">
        <v>5769</v>
      </c>
      <c r="E2163" s="87">
        <v>0</v>
      </c>
      <c r="F2163" s="86" t="s">
        <v>1185</v>
      </c>
      <c r="H2163" s="3">
        <f>E2163+SUMIF('BR DTG TRAYEMAN'!C:C,C2163,'BR DTG TRAYEMAN'!E:E)</f>
        <v>0</v>
      </c>
    </row>
    <row r="2164" spans="1:8" ht="15.75" customHeight="1">
      <c r="A2164" s="86" t="s">
        <v>1659</v>
      </c>
      <c r="B2164" s="86" t="s">
        <v>876</v>
      </c>
      <c r="C2164" s="86" t="s">
        <v>1659</v>
      </c>
      <c r="D2164" s="86" t="s">
        <v>1660</v>
      </c>
      <c r="E2164" s="87">
        <v>0</v>
      </c>
      <c r="F2164" s="86" t="s">
        <v>1185</v>
      </c>
      <c r="H2164" s="3">
        <f>E2164+SUMIF('BR DTG TRAYEMAN'!C:C,C2164,'BR DTG TRAYEMAN'!E:E)</f>
        <v>0</v>
      </c>
    </row>
    <row r="2165" spans="1:8" ht="15.75" customHeight="1">
      <c r="A2165" s="86" t="s">
        <v>1875</v>
      </c>
      <c r="B2165" s="86" t="s">
        <v>877</v>
      </c>
      <c r="C2165" s="86" t="s">
        <v>1875</v>
      </c>
      <c r="D2165" s="86" t="s">
        <v>1876</v>
      </c>
      <c r="E2165" s="87">
        <v>0</v>
      </c>
      <c r="F2165" s="86" t="s">
        <v>1185</v>
      </c>
      <c r="H2165" s="3">
        <f>E2165+SUMIF('BR DTG TRAYEMAN'!C:C,C2165,'BR DTG TRAYEMAN'!E:E)</f>
        <v>0</v>
      </c>
    </row>
    <row r="2166" spans="1:8" ht="15.75" customHeight="1">
      <c r="A2166" s="86" t="s">
        <v>5770</v>
      </c>
      <c r="B2166" s="86" t="s">
        <v>876</v>
      </c>
      <c r="C2166" s="86" t="s">
        <v>5770</v>
      </c>
      <c r="D2166" s="86" t="s">
        <v>5771</v>
      </c>
      <c r="E2166" s="87">
        <v>0</v>
      </c>
      <c r="F2166" s="86" t="s">
        <v>1185</v>
      </c>
      <c r="H2166" s="3">
        <f>E2166+SUMIF('BR DTG TRAYEMAN'!C:C,C2166,'BR DTG TRAYEMAN'!E:E)</f>
        <v>0</v>
      </c>
    </row>
    <row r="2167" spans="1:8" ht="15.75" customHeight="1">
      <c r="A2167" s="86" t="s">
        <v>5772</v>
      </c>
      <c r="B2167" s="86" t="s">
        <v>876</v>
      </c>
      <c r="C2167" s="86" t="s">
        <v>5772</v>
      </c>
      <c r="D2167" s="86" t="s">
        <v>9647</v>
      </c>
      <c r="E2167" s="87">
        <v>0</v>
      </c>
      <c r="F2167" s="86" t="s">
        <v>1185</v>
      </c>
      <c r="H2167" s="3">
        <f>E2167+SUMIF('BR DTG TRAYEMAN'!C:C,C2167,'BR DTG TRAYEMAN'!E:E)</f>
        <v>0</v>
      </c>
    </row>
    <row r="2168" spans="1:8" ht="15.75" customHeight="1">
      <c r="A2168" s="86" t="s">
        <v>5774</v>
      </c>
      <c r="B2168" s="86" t="s">
        <v>876</v>
      </c>
      <c r="C2168" s="86" t="s">
        <v>5774</v>
      </c>
      <c r="D2168" s="86" t="s">
        <v>5775</v>
      </c>
      <c r="E2168" s="87">
        <v>0</v>
      </c>
      <c r="F2168" s="86" t="s">
        <v>1185</v>
      </c>
      <c r="H2168" s="3">
        <f>E2168+SUMIF('BR DTG TRAYEMAN'!C:C,C2168,'BR DTG TRAYEMAN'!E:E)</f>
        <v>0</v>
      </c>
    </row>
    <row r="2169" spans="1:8" ht="15.75" customHeight="1">
      <c r="A2169" s="86" t="s">
        <v>5776</v>
      </c>
      <c r="B2169" s="86" t="s">
        <v>876</v>
      </c>
      <c r="C2169" s="86" t="s">
        <v>5776</v>
      </c>
      <c r="D2169" s="86" t="s">
        <v>5777</v>
      </c>
      <c r="E2169" s="87">
        <v>0</v>
      </c>
      <c r="F2169" s="86" t="s">
        <v>1185</v>
      </c>
      <c r="H2169" s="3">
        <f>E2169+SUMIF('BR DTG TRAYEMAN'!C:C,C2169,'BR DTG TRAYEMAN'!E:E)</f>
        <v>0</v>
      </c>
    </row>
    <row r="2170" spans="1:8" ht="15.75" customHeight="1">
      <c r="A2170" s="86" t="s">
        <v>5778</v>
      </c>
      <c r="B2170" s="86" t="s">
        <v>876</v>
      </c>
      <c r="C2170" s="86" t="s">
        <v>5778</v>
      </c>
      <c r="D2170" s="86" t="s">
        <v>5779</v>
      </c>
      <c r="E2170" s="87">
        <v>0</v>
      </c>
      <c r="F2170" s="86" t="s">
        <v>1185</v>
      </c>
      <c r="H2170" s="3">
        <f>E2170+SUMIF('BR DTG TRAYEMAN'!C:C,C2170,'BR DTG TRAYEMAN'!E:E)</f>
        <v>0</v>
      </c>
    </row>
    <row r="2171" spans="1:8" ht="15.75" customHeight="1">
      <c r="A2171" s="86" t="s">
        <v>9648</v>
      </c>
      <c r="B2171" s="86" t="s">
        <v>876</v>
      </c>
      <c r="C2171" s="86" t="s">
        <v>9648</v>
      </c>
      <c r="D2171" s="86" t="s">
        <v>9649</v>
      </c>
      <c r="E2171" s="87">
        <v>0</v>
      </c>
      <c r="F2171" s="86" t="s">
        <v>1185</v>
      </c>
      <c r="H2171" s="3">
        <f>E2171+SUMIF('BR DTG TRAYEMAN'!C:C,C2171,'BR DTG TRAYEMAN'!E:E)</f>
        <v>0</v>
      </c>
    </row>
    <row r="2172" spans="1:8" ht="15.75" customHeight="1">
      <c r="A2172" s="86" t="s">
        <v>9650</v>
      </c>
      <c r="B2172" s="86" t="s">
        <v>876</v>
      </c>
      <c r="C2172" s="86" t="s">
        <v>9650</v>
      </c>
      <c r="D2172" s="86" t="s">
        <v>9651</v>
      </c>
      <c r="E2172" s="87">
        <v>0</v>
      </c>
      <c r="F2172" s="86" t="s">
        <v>1185</v>
      </c>
      <c r="H2172" s="3">
        <f>E2172+SUMIF('BR DTG TRAYEMAN'!C:C,C2172,'BR DTG TRAYEMAN'!E:E)</f>
        <v>0</v>
      </c>
    </row>
    <row r="2173" spans="1:8" ht="15.75" customHeight="1">
      <c r="A2173" s="86" t="s">
        <v>9652</v>
      </c>
      <c r="B2173" s="86" t="s">
        <v>876</v>
      </c>
      <c r="C2173" s="86" t="s">
        <v>9652</v>
      </c>
      <c r="D2173" s="86" t="s">
        <v>9653</v>
      </c>
      <c r="E2173" s="87">
        <v>0</v>
      </c>
      <c r="F2173" s="86" t="s">
        <v>1185</v>
      </c>
      <c r="H2173" s="3">
        <f>E2173+SUMIF('BR DTG TRAYEMAN'!C:C,C2173,'BR DTG TRAYEMAN'!E:E)</f>
        <v>0</v>
      </c>
    </row>
    <row r="2174" spans="1:8" ht="15.75" customHeight="1">
      <c r="A2174" s="86" t="s">
        <v>9654</v>
      </c>
      <c r="B2174" s="86" t="s">
        <v>876</v>
      </c>
      <c r="C2174" s="86" t="s">
        <v>9654</v>
      </c>
      <c r="D2174" s="86" t="s">
        <v>9655</v>
      </c>
      <c r="E2174" s="87">
        <v>0</v>
      </c>
      <c r="F2174" s="86" t="s">
        <v>1185</v>
      </c>
      <c r="H2174" s="3">
        <f>E2174+SUMIF('BR DTG TRAYEMAN'!C:C,C2174,'BR DTG TRAYEMAN'!E:E)</f>
        <v>0</v>
      </c>
    </row>
    <row r="2175" spans="1:8" ht="15.75" customHeight="1">
      <c r="A2175" s="86" t="s">
        <v>2242</v>
      </c>
      <c r="B2175" s="86" t="s">
        <v>876</v>
      </c>
      <c r="C2175" s="86" t="s">
        <v>2242</v>
      </c>
      <c r="D2175" s="86" t="s">
        <v>2243</v>
      </c>
      <c r="E2175" s="87">
        <v>0</v>
      </c>
      <c r="F2175" s="86" t="s">
        <v>1185</v>
      </c>
      <c r="H2175" s="3">
        <f>E2175+SUMIF('BR DTG TRAYEMAN'!C:C,C2175,'BR DTG TRAYEMAN'!E:E)</f>
        <v>0</v>
      </c>
    </row>
    <row r="2176" spans="1:8" ht="15.75" customHeight="1">
      <c r="A2176" s="86" t="s">
        <v>5780</v>
      </c>
      <c r="B2176" s="86" t="s">
        <v>876</v>
      </c>
      <c r="C2176" s="86" t="s">
        <v>5780</v>
      </c>
      <c r="D2176" s="86" t="s">
        <v>9655</v>
      </c>
      <c r="E2176" s="87">
        <v>0</v>
      </c>
      <c r="F2176" s="86" t="s">
        <v>1185</v>
      </c>
      <c r="H2176" s="3">
        <f>E2176+SUMIF('BR DTG TRAYEMAN'!C:C,C2176,'BR DTG TRAYEMAN'!E:E)</f>
        <v>0</v>
      </c>
    </row>
    <row r="2177" spans="1:8" ht="15.75" customHeight="1">
      <c r="A2177" s="86" t="s">
        <v>9656</v>
      </c>
      <c r="B2177" s="86" t="s">
        <v>876</v>
      </c>
      <c r="C2177" s="86" t="s">
        <v>9656</v>
      </c>
      <c r="D2177" s="86" t="s">
        <v>9657</v>
      </c>
      <c r="E2177" s="87">
        <v>0</v>
      </c>
      <c r="F2177" s="86" t="s">
        <v>1185</v>
      </c>
      <c r="H2177" s="3">
        <f>E2177+SUMIF('BR DTG TRAYEMAN'!C:C,C2177,'BR DTG TRAYEMAN'!E:E)</f>
        <v>0</v>
      </c>
    </row>
    <row r="2178" spans="1:8" ht="15.75" customHeight="1">
      <c r="A2178" s="86" t="s">
        <v>843</v>
      </c>
      <c r="B2178" s="86" t="s">
        <v>876</v>
      </c>
      <c r="C2178" s="86" t="s">
        <v>843</v>
      </c>
      <c r="D2178" s="86" t="s">
        <v>844</v>
      </c>
      <c r="E2178" s="87">
        <v>0</v>
      </c>
      <c r="F2178" s="86" t="s">
        <v>1185</v>
      </c>
      <c r="H2178" s="3">
        <f>E2178+SUMIF('BR DTG TRAYEMAN'!C:C,C2178,'BR DTG TRAYEMAN'!E:E)</f>
        <v>0</v>
      </c>
    </row>
    <row r="2179" spans="1:8" ht="15.75" customHeight="1">
      <c r="A2179" s="86" t="s">
        <v>5786</v>
      </c>
      <c r="B2179" s="86" t="s">
        <v>876</v>
      </c>
      <c r="C2179" s="86" t="s">
        <v>5786</v>
      </c>
      <c r="D2179" s="86" t="s">
        <v>5787</v>
      </c>
      <c r="E2179" s="87">
        <v>0</v>
      </c>
      <c r="F2179" s="86" t="s">
        <v>1185</v>
      </c>
      <c r="H2179" s="3">
        <f>E2179+SUMIF('BR DTG TRAYEMAN'!C:C,C2179,'BR DTG TRAYEMAN'!E:E)</f>
        <v>0</v>
      </c>
    </row>
    <row r="2180" spans="1:8" ht="15.75" customHeight="1">
      <c r="A2180" s="86" t="s">
        <v>5792</v>
      </c>
      <c r="B2180" s="86" t="s">
        <v>876</v>
      </c>
      <c r="C2180" s="86" t="s">
        <v>5792</v>
      </c>
      <c r="D2180" s="86" t="s">
        <v>2330</v>
      </c>
      <c r="E2180" s="87">
        <v>0</v>
      </c>
      <c r="F2180" s="86" t="s">
        <v>1185</v>
      </c>
      <c r="H2180" s="3">
        <f>E2180+SUMIF('BR DTG TRAYEMAN'!C:C,C2180,'BR DTG TRAYEMAN'!E:E)</f>
        <v>0</v>
      </c>
    </row>
    <row r="2181" spans="1:8" ht="15.75" customHeight="1">
      <c r="A2181" s="86" t="s">
        <v>5793</v>
      </c>
      <c r="B2181" s="86" t="s">
        <v>876</v>
      </c>
      <c r="C2181" s="86" t="s">
        <v>5793</v>
      </c>
      <c r="D2181" s="86" t="s">
        <v>5794</v>
      </c>
      <c r="E2181" s="87">
        <v>0</v>
      </c>
      <c r="F2181" s="86" t="s">
        <v>1185</v>
      </c>
      <c r="H2181" s="3">
        <f>E2181+SUMIF('BR DTG TRAYEMAN'!C:C,C2181,'BR DTG TRAYEMAN'!E:E)</f>
        <v>0</v>
      </c>
    </row>
    <row r="2182" spans="1:8" ht="15.75" customHeight="1">
      <c r="A2182" s="86" t="s">
        <v>5795</v>
      </c>
      <c r="B2182" s="86" t="s">
        <v>876</v>
      </c>
      <c r="C2182" s="86" t="s">
        <v>5795</v>
      </c>
      <c r="D2182" s="86" t="s">
        <v>5796</v>
      </c>
      <c r="E2182" s="87">
        <v>0</v>
      </c>
      <c r="F2182" s="86" t="s">
        <v>1185</v>
      </c>
      <c r="H2182" s="3">
        <f>E2182+SUMIF('BR DTG TRAYEMAN'!C:C,C2182,'BR DTG TRAYEMAN'!E:E)</f>
        <v>0</v>
      </c>
    </row>
    <row r="2183" spans="1:8" ht="15.75" customHeight="1">
      <c r="A2183" s="86" t="s">
        <v>5797</v>
      </c>
      <c r="B2183" s="86" t="s">
        <v>876</v>
      </c>
      <c r="C2183" s="86" t="s">
        <v>5797</v>
      </c>
      <c r="D2183" s="86" t="s">
        <v>9658</v>
      </c>
      <c r="E2183" s="87">
        <v>0</v>
      </c>
      <c r="F2183" s="86" t="s">
        <v>1185</v>
      </c>
      <c r="H2183" s="3">
        <f>E2183+SUMIF('BR DTG TRAYEMAN'!C:C,C2183,'BR DTG TRAYEMAN'!E:E)</f>
        <v>0</v>
      </c>
    </row>
    <row r="2184" spans="1:8" ht="15.75" customHeight="1">
      <c r="A2184" s="86" t="s">
        <v>5799</v>
      </c>
      <c r="B2184" s="86" t="s">
        <v>876</v>
      </c>
      <c r="C2184" s="86" t="s">
        <v>5799</v>
      </c>
      <c r="D2184" s="86" t="s">
        <v>5800</v>
      </c>
      <c r="E2184" s="87">
        <v>0</v>
      </c>
      <c r="F2184" s="86" t="s">
        <v>1185</v>
      </c>
      <c r="H2184" s="3">
        <f>E2184+SUMIF('BR DTG TRAYEMAN'!C:C,C2184,'BR DTG TRAYEMAN'!E:E)</f>
        <v>0</v>
      </c>
    </row>
    <row r="2185" spans="1:8" ht="15.75" customHeight="1">
      <c r="A2185" s="86" t="s">
        <v>5801</v>
      </c>
      <c r="B2185" s="86" t="s">
        <v>876</v>
      </c>
      <c r="C2185" s="86" t="s">
        <v>5801</v>
      </c>
      <c r="D2185" s="86" t="s">
        <v>5802</v>
      </c>
      <c r="E2185" s="87">
        <v>0</v>
      </c>
      <c r="F2185" s="86" t="s">
        <v>1185</v>
      </c>
      <c r="H2185" s="3">
        <f>E2185+SUMIF('BR DTG TRAYEMAN'!C:C,C2185,'BR DTG TRAYEMAN'!E:E)</f>
        <v>0</v>
      </c>
    </row>
    <row r="2186" spans="1:8" ht="15.75" customHeight="1">
      <c r="A2186" s="86" t="s">
        <v>5803</v>
      </c>
      <c r="B2186" s="86" t="s">
        <v>876</v>
      </c>
      <c r="C2186" s="86" t="s">
        <v>5803</v>
      </c>
      <c r="D2186" s="86" t="s">
        <v>5804</v>
      </c>
      <c r="E2186" s="87">
        <v>0</v>
      </c>
      <c r="F2186" s="86" t="s">
        <v>1185</v>
      </c>
      <c r="H2186" s="3">
        <f>E2186+SUMIF('BR DTG TRAYEMAN'!C:C,C2186,'BR DTG TRAYEMAN'!E:E)</f>
        <v>0</v>
      </c>
    </row>
    <row r="2187" spans="1:8" ht="15.75" customHeight="1">
      <c r="A2187" s="86" t="s">
        <v>9659</v>
      </c>
      <c r="B2187" s="86" t="s">
        <v>876</v>
      </c>
      <c r="C2187" s="86" t="s">
        <v>9659</v>
      </c>
      <c r="D2187" s="86" t="s">
        <v>9660</v>
      </c>
      <c r="E2187" s="87">
        <v>0</v>
      </c>
      <c r="F2187" s="86" t="s">
        <v>1185</v>
      </c>
      <c r="H2187" s="3">
        <f>E2187+SUMIF('BR DTG TRAYEMAN'!C:C,C2187,'BR DTG TRAYEMAN'!E:E)</f>
        <v>0</v>
      </c>
    </row>
    <row r="2188" spans="1:8" ht="15.75" customHeight="1">
      <c r="A2188" s="86" t="s">
        <v>5809</v>
      </c>
      <c r="B2188" s="86" t="s">
        <v>876</v>
      </c>
      <c r="C2188" s="86" t="s">
        <v>5809</v>
      </c>
      <c r="D2188" s="86" t="s">
        <v>5810</v>
      </c>
      <c r="E2188" s="87">
        <v>0</v>
      </c>
      <c r="F2188" s="86" t="s">
        <v>1185</v>
      </c>
      <c r="H2188" s="3">
        <f>E2188+SUMIF('BR DTG TRAYEMAN'!C:C,C2188,'BR DTG TRAYEMAN'!E:E)</f>
        <v>0</v>
      </c>
    </row>
    <row r="2189" spans="1:8" ht="15.75" customHeight="1">
      <c r="A2189" s="86" t="s">
        <v>5813</v>
      </c>
      <c r="B2189" s="86" t="s">
        <v>876</v>
      </c>
      <c r="C2189" s="86" t="s">
        <v>5813</v>
      </c>
      <c r="D2189" s="86" t="s">
        <v>5814</v>
      </c>
      <c r="E2189" s="87">
        <v>0</v>
      </c>
      <c r="F2189" s="86" t="s">
        <v>1185</v>
      </c>
      <c r="H2189" s="3">
        <f>E2189+SUMIF('BR DTG TRAYEMAN'!C:C,C2189,'BR DTG TRAYEMAN'!E:E)</f>
        <v>0</v>
      </c>
    </row>
    <row r="2190" spans="1:8" ht="15.75" customHeight="1">
      <c r="A2190" s="86" t="s">
        <v>411</v>
      </c>
      <c r="B2190" s="86" t="s">
        <v>888</v>
      </c>
      <c r="C2190" s="86" t="s">
        <v>411</v>
      </c>
      <c r="D2190" s="86" t="s">
        <v>1211</v>
      </c>
      <c r="E2190" s="87">
        <v>0</v>
      </c>
      <c r="F2190" s="86" t="s">
        <v>1185</v>
      </c>
      <c r="H2190" s="3">
        <f>E2190+SUMIF('BR DTG TRAYEMAN'!C:C,C2190,'BR DTG TRAYEMAN'!E:E)</f>
        <v>0</v>
      </c>
    </row>
    <row r="2191" spans="1:8" ht="15.75" customHeight="1">
      <c r="A2191" s="86" t="s">
        <v>5815</v>
      </c>
      <c r="B2191" s="86" t="s">
        <v>876</v>
      </c>
      <c r="C2191" s="86" t="s">
        <v>5815</v>
      </c>
      <c r="D2191" s="86" t="s">
        <v>5816</v>
      </c>
      <c r="E2191" s="87">
        <v>0</v>
      </c>
      <c r="F2191" s="86" t="s">
        <v>1185</v>
      </c>
      <c r="H2191" s="3">
        <f>E2191+SUMIF('BR DTG TRAYEMAN'!C:C,C2191,'BR DTG TRAYEMAN'!E:E)</f>
        <v>0</v>
      </c>
    </row>
    <row r="2192" spans="1:8" ht="15.75" customHeight="1">
      <c r="A2192" s="86" t="s">
        <v>5817</v>
      </c>
      <c r="B2192" s="86" t="s">
        <v>876</v>
      </c>
      <c r="C2192" s="86" t="s">
        <v>5817</v>
      </c>
      <c r="D2192" s="86" t="s">
        <v>5818</v>
      </c>
      <c r="E2192" s="87">
        <v>0</v>
      </c>
      <c r="F2192" s="86" t="s">
        <v>1185</v>
      </c>
      <c r="H2192" s="3">
        <f>E2192+SUMIF('BR DTG TRAYEMAN'!C:C,C2192,'BR DTG TRAYEMAN'!E:E)</f>
        <v>0</v>
      </c>
    </row>
    <row r="2193" spans="1:8" ht="15.75" customHeight="1">
      <c r="A2193" s="86" t="s">
        <v>5819</v>
      </c>
      <c r="B2193" s="86" t="s">
        <v>876</v>
      </c>
      <c r="C2193" s="86" t="s">
        <v>5819</v>
      </c>
      <c r="D2193" s="86" t="s">
        <v>5820</v>
      </c>
      <c r="E2193" s="87">
        <v>0</v>
      </c>
      <c r="F2193" s="86" t="s">
        <v>1185</v>
      </c>
      <c r="H2193" s="3">
        <f>E2193+SUMIF('BR DTG TRAYEMAN'!C:C,C2193,'BR DTG TRAYEMAN'!E:E)</f>
        <v>0</v>
      </c>
    </row>
    <row r="2194" spans="1:8" ht="15.75" customHeight="1">
      <c r="A2194" s="86" t="s">
        <v>5821</v>
      </c>
      <c r="B2194" s="86" t="s">
        <v>876</v>
      </c>
      <c r="C2194" s="86" t="s">
        <v>5821</v>
      </c>
      <c r="D2194" s="86" t="s">
        <v>5822</v>
      </c>
      <c r="E2194" s="87">
        <v>0</v>
      </c>
      <c r="F2194" s="86" t="s">
        <v>1185</v>
      </c>
      <c r="H2194" s="3">
        <f>E2194+SUMIF('BR DTG TRAYEMAN'!C:C,C2194,'BR DTG TRAYEMAN'!E:E)</f>
        <v>0</v>
      </c>
    </row>
    <row r="2195" spans="1:8" ht="15.75" customHeight="1">
      <c r="A2195" s="86" t="s">
        <v>1661</v>
      </c>
      <c r="B2195" s="86" t="s">
        <v>876</v>
      </c>
      <c r="C2195" s="86" t="s">
        <v>1661</v>
      </c>
      <c r="D2195" s="86" t="s">
        <v>1662</v>
      </c>
      <c r="E2195" s="87">
        <v>0</v>
      </c>
      <c r="F2195" s="86" t="s">
        <v>1185</v>
      </c>
      <c r="H2195" s="3">
        <f>E2195+SUMIF('BR DTG TRAYEMAN'!C:C,C2195,'BR DTG TRAYEMAN'!E:E)</f>
        <v>0</v>
      </c>
    </row>
    <row r="2196" spans="1:8" ht="15.75" customHeight="1">
      <c r="A2196" s="86" t="s">
        <v>5823</v>
      </c>
      <c r="B2196" s="86" t="s">
        <v>876</v>
      </c>
      <c r="C2196" s="86" t="s">
        <v>5823</v>
      </c>
      <c r="D2196" s="86" t="s">
        <v>5824</v>
      </c>
      <c r="E2196" s="87">
        <v>0</v>
      </c>
      <c r="F2196" s="86" t="s">
        <v>1185</v>
      </c>
      <c r="H2196" s="3">
        <f>E2196+SUMIF('BR DTG TRAYEMAN'!C:C,C2196,'BR DTG TRAYEMAN'!E:E)</f>
        <v>0</v>
      </c>
    </row>
    <row r="2197" spans="1:8" ht="15.75" customHeight="1">
      <c r="A2197" s="86" t="s">
        <v>5825</v>
      </c>
      <c r="B2197" s="86" t="s">
        <v>876</v>
      </c>
      <c r="C2197" s="86" t="s">
        <v>5825</v>
      </c>
      <c r="D2197" s="86" t="s">
        <v>5826</v>
      </c>
      <c r="E2197" s="87">
        <v>0</v>
      </c>
      <c r="F2197" s="86" t="s">
        <v>1185</v>
      </c>
      <c r="H2197" s="3">
        <f>E2197+SUMIF('BR DTG TRAYEMAN'!C:C,C2197,'BR DTG TRAYEMAN'!E:E)</f>
        <v>0</v>
      </c>
    </row>
    <row r="2198" spans="1:8" ht="15.75" customHeight="1">
      <c r="A2198" s="86" t="s">
        <v>5827</v>
      </c>
      <c r="B2198" s="86" t="s">
        <v>876</v>
      </c>
      <c r="C2198" s="86" t="s">
        <v>5827</v>
      </c>
      <c r="D2198" s="86" t="s">
        <v>5828</v>
      </c>
      <c r="E2198" s="87">
        <v>0</v>
      </c>
      <c r="F2198" s="86" t="s">
        <v>1185</v>
      </c>
      <c r="H2198" s="3">
        <f>E2198+SUMIF('BR DTG TRAYEMAN'!C:C,C2198,'BR DTG TRAYEMAN'!E:E)</f>
        <v>0</v>
      </c>
    </row>
    <row r="2199" spans="1:8" ht="15.75" customHeight="1">
      <c r="A2199" s="86" t="s">
        <v>412</v>
      </c>
      <c r="B2199" s="86" t="s">
        <v>888</v>
      </c>
      <c r="C2199" s="86" t="s">
        <v>412</v>
      </c>
      <c r="D2199" s="86" t="s">
        <v>1212</v>
      </c>
      <c r="E2199" s="87">
        <v>9</v>
      </c>
      <c r="F2199" s="86" t="s">
        <v>1185</v>
      </c>
      <c r="H2199" s="3">
        <f>E2199+SUMIF('BR DTG TRAYEMAN'!C:C,C2199,'BR DTG TRAYEMAN'!E:E)</f>
        <v>9</v>
      </c>
    </row>
    <row r="2200" spans="1:8" ht="15.75" customHeight="1">
      <c r="A2200" s="86" t="s">
        <v>5829</v>
      </c>
      <c r="B2200" s="86" t="s">
        <v>876</v>
      </c>
      <c r="C2200" s="86" t="s">
        <v>5829</v>
      </c>
      <c r="D2200" s="86" t="s">
        <v>4917</v>
      </c>
      <c r="E2200" s="87">
        <v>0</v>
      </c>
      <c r="F2200" s="86" t="s">
        <v>1185</v>
      </c>
      <c r="H2200" s="3">
        <f>E2200+SUMIF('BR DTG TRAYEMAN'!C:C,C2200,'BR DTG TRAYEMAN'!E:E)</f>
        <v>0</v>
      </c>
    </row>
    <row r="2201" spans="1:8" ht="15.75" customHeight="1">
      <c r="A2201" s="86" t="s">
        <v>5830</v>
      </c>
      <c r="B2201" s="86" t="s">
        <v>876</v>
      </c>
      <c r="C2201" s="86" t="s">
        <v>5830</v>
      </c>
      <c r="D2201" s="86" t="s">
        <v>5831</v>
      </c>
      <c r="E2201" s="87">
        <v>0</v>
      </c>
      <c r="F2201" s="86" t="s">
        <v>1185</v>
      </c>
      <c r="H2201" s="3">
        <f>E2201+SUMIF('BR DTG TRAYEMAN'!C:C,C2201,'BR DTG TRAYEMAN'!E:E)</f>
        <v>0</v>
      </c>
    </row>
    <row r="2202" spans="1:8" ht="15.75" customHeight="1">
      <c r="A2202" s="86" t="s">
        <v>5832</v>
      </c>
      <c r="B2202" s="86" t="s">
        <v>881</v>
      </c>
      <c r="C2202" s="86" t="s">
        <v>5832</v>
      </c>
      <c r="D2202" s="86" t="s">
        <v>9661</v>
      </c>
      <c r="E2202" s="87">
        <v>0</v>
      </c>
      <c r="F2202" s="86" t="s">
        <v>1185</v>
      </c>
      <c r="H2202" s="3">
        <f>E2202+SUMIF('BR DTG TRAYEMAN'!C:C,C2202,'BR DTG TRAYEMAN'!E:E)</f>
        <v>0</v>
      </c>
    </row>
    <row r="2203" spans="1:8" ht="15.75" customHeight="1">
      <c r="A2203" s="86" t="s">
        <v>1663</v>
      </c>
      <c r="B2203" s="86" t="s">
        <v>876</v>
      </c>
      <c r="C2203" s="86" t="s">
        <v>1663</v>
      </c>
      <c r="D2203" s="86" t="s">
        <v>1664</v>
      </c>
      <c r="E2203" s="87">
        <v>0</v>
      </c>
      <c r="F2203" s="86" t="s">
        <v>1185</v>
      </c>
      <c r="H2203" s="3">
        <f>E2203+SUMIF('BR DTG TRAYEMAN'!C:C,C2203,'BR DTG TRAYEMAN'!E:E)</f>
        <v>0</v>
      </c>
    </row>
    <row r="2204" spans="1:8" ht="15.75" customHeight="1">
      <c r="A2204" s="86" t="s">
        <v>5834</v>
      </c>
      <c r="B2204" s="86" t="s">
        <v>876</v>
      </c>
      <c r="C2204" s="86" t="s">
        <v>5834</v>
      </c>
      <c r="D2204" s="86" t="s">
        <v>5835</v>
      </c>
      <c r="E2204" s="87">
        <v>0</v>
      </c>
      <c r="F2204" s="86" t="s">
        <v>1185</v>
      </c>
      <c r="H2204" s="3">
        <f>E2204+SUMIF('BR DTG TRAYEMAN'!C:C,C2204,'BR DTG TRAYEMAN'!E:E)</f>
        <v>0</v>
      </c>
    </row>
    <row r="2205" spans="1:8" ht="15.75" customHeight="1">
      <c r="A2205" s="86" t="s">
        <v>5836</v>
      </c>
      <c r="B2205" s="86" t="s">
        <v>876</v>
      </c>
      <c r="C2205" s="86" t="s">
        <v>5836</v>
      </c>
      <c r="D2205" s="86" t="s">
        <v>2330</v>
      </c>
      <c r="E2205" s="87">
        <v>0</v>
      </c>
      <c r="F2205" s="86" t="s">
        <v>1185</v>
      </c>
      <c r="H2205" s="3">
        <f>E2205+SUMIF('BR DTG TRAYEMAN'!C:C,C2205,'BR DTG TRAYEMAN'!E:E)</f>
        <v>0</v>
      </c>
    </row>
    <row r="2206" spans="1:8" ht="15.75" customHeight="1">
      <c r="A2206" s="86" t="s">
        <v>5837</v>
      </c>
      <c r="B2206" s="86" t="s">
        <v>876</v>
      </c>
      <c r="C2206" s="86" t="s">
        <v>5837</v>
      </c>
      <c r="D2206" s="86" t="s">
        <v>5838</v>
      </c>
      <c r="E2206" s="87">
        <v>0</v>
      </c>
      <c r="F2206" s="86" t="s">
        <v>1185</v>
      </c>
      <c r="H2206" s="3">
        <f>E2206+SUMIF('BR DTG TRAYEMAN'!C:C,C2206,'BR DTG TRAYEMAN'!E:E)</f>
        <v>0</v>
      </c>
    </row>
    <row r="2207" spans="1:8" ht="15.75" customHeight="1">
      <c r="A2207" s="86" t="s">
        <v>5839</v>
      </c>
      <c r="B2207" s="86" t="s">
        <v>876</v>
      </c>
      <c r="C2207" s="86" t="s">
        <v>5839</v>
      </c>
      <c r="D2207" s="86" t="s">
        <v>5840</v>
      </c>
      <c r="E2207" s="87">
        <v>0</v>
      </c>
      <c r="F2207" s="86" t="s">
        <v>1185</v>
      </c>
      <c r="H2207" s="3">
        <f>E2207+SUMIF('BR DTG TRAYEMAN'!C:C,C2207,'BR DTG TRAYEMAN'!E:E)</f>
        <v>0</v>
      </c>
    </row>
    <row r="2208" spans="1:8" ht="15.75" customHeight="1">
      <c r="A2208" s="86" t="s">
        <v>5841</v>
      </c>
      <c r="B2208" s="86" t="s">
        <v>876</v>
      </c>
      <c r="C2208" s="86" t="s">
        <v>5841</v>
      </c>
      <c r="D2208" s="86" t="s">
        <v>2330</v>
      </c>
      <c r="E2208" s="87">
        <v>0</v>
      </c>
      <c r="F2208" s="86" t="s">
        <v>1185</v>
      </c>
      <c r="H2208" s="3">
        <f>E2208+SUMIF('BR DTG TRAYEMAN'!C:C,C2208,'BR DTG TRAYEMAN'!E:E)</f>
        <v>0</v>
      </c>
    </row>
    <row r="2209" spans="1:8" ht="15.75" customHeight="1">
      <c r="A2209" s="86" t="s">
        <v>2244</v>
      </c>
      <c r="B2209" s="86" t="s">
        <v>876</v>
      </c>
      <c r="C2209" s="86" t="s">
        <v>2244</v>
      </c>
      <c r="D2209" s="86" t="s">
        <v>2245</v>
      </c>
      <c r="E2209" s="87">
        <v>0</v>
      </c>
      <c r="F2209" s="86" t="s">
        <v>1185</v>
      </c>
      <c r="H2209" s="3">
        <f>E2209+SUMIF('BR DTG TRAYEMAN'!C:C,C2209,'BR DTG TRAYEMAN'!E:E)</f>
        <v>0</v>
      </c>
    </row>
    <row r="2210" spans="1:8" ht="15.75" customHeight="1">
      <c r="A2210" s="86" t="s">
        <v>5842</v>
      </c>
      <c r="B2210" s="86" t="s">
        <v>876</v>
      </c>
      <c r="C2210" s="86" t="s">
        <v>5842</v>
      </c>
      <c r="D2210" s="86" t="s">
        <v>2330</v>
      </c>
      <c r="E2210" s="87">
        <v>0</v>
      </c>
      <c r="F2210" s="86" t="s">
        <v>1185</v>
      </c>
      <c r="H2210" s="3">
        <f>E2210+SUMIF('BR DTG TRAYEMAN'!C:C,C2210,'BR DTG TRAYEMAN'!E:E)</f>
        <v>0</v>
      </c>
    </row>
    <row r="2211" spans="1:8" ht="15.75" customHeight="1">
      <c r="A2211" s="86" t="s">
        <v>5843</v>
      </c>
      <c r="B2211" s="86" t="s">
        <v>876</v>
      </c>
      <c r="C2211" s="86" t="s">
        <v>5843</v>
      </c>
      <c r="D2211" s="86" t="s">
        <v>5844</v>
      </c>
      <c r="E2211" s="87">
        <v>0</v>
      </c>
      <c r="F2211" s="86" t="s">
        <v>1185</v>
      </c>
      <c r="H2211" s="3">
        <f>E2211+SUMIF('BR DTG TRAYEMAN'!C:C,C2211,'BR DTG TRAYEMAN'!E:E)</f>
        <v>0</v>
      </c>
    </row>
    <row r="2212" spans="1:8" ht="15.75" customHeight="1">
      <c r="A2212" s="86" t="s">
        <v>5847</v>
      </c>
      <c r="B2212" s="86" t="s">
        <v>876</v>
      </c>
      <c r="C2212" s="86" t="s">
        <v>5847</v>
      </c>
      <c r="D2212" s="86" t="s">
        <v>5848</v>
      </c>
      <c r="E2212" s="87">
        <v>0</v>
      </c>
      <c r="F2212" s="86" t="s">
        <v>1185</v>
      </c>
      <c r="H2212" s="3">
        <f>E2212+SUMIF('BR DTG TRAYEMAN'!C:C,C2212,'BR DTG TRAYEMAN'!E:E)</f>
        <v>0</v>
      </c>
    </row>
    <row r="2213" spans="1:8" ht="15.75" customHeight="1">
      <c r="A2213" s="86" t="s">
        <v>5849</v>
      </c>
      <c r="B2213" s="86" t="s">
        <v>876</v>
      </c>
      <c r="C2213" s="86" t="s">
        <v>5849</v>
      </c>
      <c r="D2213" s="86" t="s">
        <v>5850</v>
      </c>
      <c r="E2213" s="87">
        <v>0</v>
      </c>
      <c r="F2213" s="86" t="s">
        <v>1185</v>
      </c>
      <c r="H2213" s="3">
        <f>E2213+SUMIF('BR DTG TRAYEMAN'!C:C,C2213,'BR DTG TRAYEMAN'!E:E)</f>
        <v>0</v>
      </c>
    </row>
    <row r="2214" spans="1:8" ht="15.75" customHeight="1">
      <c r="A2214" s="86" t="s">
        <v>5851</v>
      </c>
      <c r="B2214" s="86" t="s">
        <v>876</v>
      </c>
      <c r="C2214" s="86" t="s">
        <v>5851</v>
      </c>
      <c r="D2214" s="86" t="s">
        <v>2330</v>
      </c>
      <c r="E2214" s="87">
        <v>0</v>
      </c>
      <c r="F2214" s="86" t="s">
        <v>1185</v>
      </c>
      <c r="H2214" s="3">
        <f>E2214+SUMIF('BR DTG TRAYEMAN'!C:C,C2214,'BR DTG TRAYEMAN'!E:E)</f>
        <v>0</v>
      </c>
    </row>
    <row r="2215" spans="1:8" ht="15.75" customHeight="1">
      <c r="A2215" s="86" t="s">
        <v>5852</v>
      </c>
      <c r="B2215" s="86" t="s">
        <v>876</v>
      </c>
      <c r="C2215" s="86" t="s">
        <v>5852</v>
      </c>
      <c r="D2215" s="86" t="s">
        <v>5853</v>
      </c>
      <c r="E2215" s="87">
        <v>0</v>
      </c>
      <c r="F2215" s="86" t="s">
        <v>1185</v>
      </c>
      <c r="H2215" s="3">
        <f>E2215+SUMIF('BR DTG TRAYEMAN'!C:C,C2215,'BR DTG TRAYEMAN'!E:E)</f>
        <v>0</v>
      </c>
    </row>
    <row r="2216" spans="1:8" ht="15.75" customHeight="1">
      <c r="A2216" s="86" t="s">
        <v>5854</v>
      </c>
      <c r="B2216" s="86" t="s">
        <v>876</v>
      </c>
      <c r="C2216" s="86" t="s">
        <v>5854</v>
      </c>
      <c r="D2216" s="86" t="s">
        <v>5855</v>
      </c>
      <c r="E2216" s="87">
        <v>0</v>
      </c>
      <c r="F2216" s="86" t="s">
        <v>1185</v>
      </c>
      <c r="H2216" s="3">
        <f>E2216+SUMIF('BR DTG TRAYEMAN'!C:C,C2216,'BR DTG TRAYEMAN'!E:E)</f>
        <v>0</v>
      </c>
    </row>
    <row r="2217" spans="1:8" ht="15.75" customHeight="1">
      <c r="A2217" s="86" t="s">
        <v>5856</v>
      </c>
      <c r="B2217" s="86" t="s">
        <v>876</v>
      </c>
      <c r="C2217" s="86" t="s">
        <v>5856</v>
      </c>
      <c r="D2217" s="86" t="s">
        <v>5857</v>
      </c>
      <c r="E2217" s="87">
        <v>0</v>
      </c>
      <c r="F2217" s="86" t="s">
        <v>1185</v>
      </c>
      <c r="H2217" s="3">
        <f>E2217+SUMIF('BR DTG TRAYEMAN'!C:C,C2217,'BR DTG TRAYEMAN'!E:E)</f>
        <v>0</v>
      </c>
    </row>
    <row r="2218" spans="1:8" ht="15.75" customHeight="1">
      <c r="A2218" s="86" t="s">
        <v>5858</v>
      </c>
      <c r="B2218" s="86" t="s">
        <v>876</v>
      </c>
      <c r="C2218" s="86" t="s">
        <v>5858</v>
      </c>
      <c r="D2218" s="86" t="s">
        <v>2330</v>
      </c>
      <c r="E2218" s="87">
        <v>0</v>
      </c>
      <c r="F2218" s="86" t="s">
        <v>1185</v>
      </c>
      <c r="H2218" s="3">
        <f>E2218+SUMIF('BR DTG TRAYEMAN'!C:C,C2218,'BR DTG TRAYEMAN'!E:E)</f>
        <v>0</v>
      </c>
    </row>
    <row r="2219" spans="1:8" ht="15.75" customHeight="1">
      <c r="A2219" s="86" t="s">
        <v>5859</v>
      </c>
      <c r="B2219" s="86" t="s">
        <v>876</v>
      </c>
      <c r="C2219" s="86" t="s">
        <v>5859</v>
      </c>
      <c r="D2219" s="86" t="s">
        <v>5860</v>
      </c>
      <c r="E2219" s="87">
        <v>0</v>
      </c>
      <c r="F2219" s="86" t="s">
        <v>1185</v>
      </c>
      <c r="H2219" s="3">
        <f>E2219+SUMIF('BR DTG TRAYEMAN'!C:C,C2219,'BR DTG TRAYEMAN'!E:E)</f>
        <v>0</v>
      </c>
    </row>
    <row r="2220" spans="1:8" ht="15.75" customHeight="1">
      <c r="A2220" s="86" t="s">
        <v>5861</v>
      </c>
      <c r="B2220" s="86" t="s">
        <v>876</v>
      </c>
      <c r="C2220" s="86" t="s">
        <v>5861</v>
      </c>
      <c r="D2220" s="86" t="s">
        <v>5862</v>
      </c>
      <c r="E2220" s="87">
        <v>0</v>
      </c>
      <c r="F2220" s="86" t="s">
        <v>1185</v>
      </c>
      <c r="H2220" s="3">
        <f>E2220+SUMIF('BR DTG TRAYEMAN'!C:C,C2220,'BR DTG TRAYEMAN'!E:E)</f>
        <v>0</v>
      </c>
    </row>
    <row r="2221" spans="1:8" ht="15.75" customHeight="1">
      <c r="A2221" s="86" t="s">
        <v>5863</v>
      </c>
      <c r="B2221" s="86" t="s">
        <v>876</v>
      </c>
      <c r="C2221" s="86" t="s">
        <v>5863</v>
      </c>
      <c r="D2221" s="86" t="s">
        <v>5864</v>
      </c>
      <c r="E2221" s="87">
        <v>0</v>
      </c>
      <c r="F2221" s="86" t="s">
        <v>1185</v>
      </c>
      <c r="H2221" s="3">
        <f>E2221+SUMIF('BR DTG TRAYEMAN'!C:C,C2221,'BR DTG TRAYEMAN'!E:E)</f>
        <v>0</v>
      </c>
    </row>
    <row r="2222" spans="1:8" ht="15.75" customHeight="1">
      <c r="A2222" s="86" t="s">
        <v>5865</v>
      </c>
      <c r="B2222" s="86" t="s">
        <v>876</v>
      </c>
      <c r="C2222" s="86" t="s">
        <v>5865</v>
      </c>
      <c r="D2222" s="86" t="s">
        <v>1665</v>
      </c>
      <c r="E2222" s="87">
        <v>0</v>
      </c>
      <c r="F2222" s="86" t="s">
        <v>1185</v>
      </c>
      <c r="H2222" s="3">
        <f>E2222+SUMIF('BR DTG TRAYEMAN'!C:C,C2222,'BR DTG TRAYEMAN'!E:E)</f>
        <v>0</v>
      </c>
    </row>
    <row r="2223" spans="1:8" ht="15.75" customHeight="1">
      <c r="A2223" s="86" t="s">
        <v>5866</v>
      </c>
      <c r="B2223" s="86" t="s">
        <v>876</v>
      </c>
      <c r="C2223" s="86" t="s">
        <v>5866</v>
      </c>
      <c r="D2223" s="86" t="s">
        <v>5867</v>
      </c>
      <c r="E2223" s="87">
        <v>0</v>
      </c>
      <c r="F2223" s="86" t="s">
        <v>1185</v>
      </c>
      <c r="H2223" s="3">
        <f>E2223+SUMIF('BR DTG TRAYEMAN'!C:C,C2223,'BR DTG TRAYEMAN'!E:E)</f>
        <v>0</v>
      </c>
    </row>
    <row r="2224" spans="1:8" ht="15.75" customHeight="1">
      <c r="A2224" s="86" t="s">
        <v>5868</v>
      </c>
      <c r="B2224" s="86" t="s">
        <v>876</v>
      </c>
      <c r="C2224" s="86" t="s">
        <v>5868</v>
      </c>
      <c r="D2224" s="86" t="s">
        <v>5869</v>
      </c>
      <c r="E2224" s="87">
        <v>0</v>
      </c>
      <c r="F2224" s="86" t="s">
        <v>1185</v>
      </c>
      <c r="H2224" s="3">
        <f>E2224+SUMIF('BR DTG TRAYEMAN'!C:C,C2224,'BR DTG TRAYEMAN'!E:E)</f>
        <v>0</v>
      </c>
    </row>
    <row r="2225" spans="1:8" ht="15.75" customHeight="1">
      <c r="A2225" s="86" t="s">
        <v>5870</v>
      </c>
      <c r="B2225" s="86" t="s">
        <v>876</v>
      </c>
      <c r="C2225" s="86" t="s">
        <v>5870</v>
      </c>
      <c r="D2225" s="86" t="s">
        <v>5871</v>
      </c>
      <c r="E2225" s="87">
        <v>0</v>
      </c>
      <c r="F2225" s="86" t="s">
        <v>1185</v>
      </c>
      <c r="H2225" s="3">
        <f>E2225+SUMIF('BR DTG TRAYEMAN'!C:C,C2225,'BR DTG TRAYEMAN'!E:E)</f>
        <v>0</v>
      </c>
    </row>
    <row r="2226" spans="1:8" ht="15.75" customHeight="1">
      <c r="A2226" s="86" t="s">
        <v>5872</v>
      </c>
      <c r="B2226" s="86" t="s">
        <v>876</v>
      </c>
      <c r="C2226" s="86" t="s">
        <v>5872</v>
      </c>
      <c r="D2226" s="86" t="s">
        <v>5873</v>
      </c>
      <c r="E2226" s="87">
        <v>0</v>
      </c>
      <c r="F2226" s="86" t="s">
        <v>1185</v>
      </c>
      <c r="H2226" s="3">
        <f>E2226+SUMIF('BR DTG TRAYEMAN'!C:C,C2226,'BR DTG TRAYEMAN'!E:E)</f>
        <v>0</v>
      </c>
    </row>
    <row r="2227" spans="1:8" ht="15.75" customHeight="1">
      <c r="A2227" s="86" t="s">
        <v>5874</v>
      </c>
      <c r="B2227" s="86" t="s">
        <v>876</v>
      </c>
      <c r="C2227" s="86" t="s">
        <v>5874</v>
      </c>
      <c r="D2227" s="86" t="s">
        <v>5875</v>
      </c>
      <c r="E2227" s="87">
        <v>0</v>
      </c>
      <c r="F2227" s="86" t="s">
        <v>1185</v>
      </c>
      <c r="H2227" s="3">
        <f>E2227+SUMIF('BR DTG TRAYEMAN'!C:C,C2227,'BR DTG TRAYEMAN'!E:E)</f>
        <v>0</v>
      </c>
    </row>
    <row r="2228" spans="1:8" ht="15.75" customHeight="1">
      <c r="A2228" s="86" t="s">
        <v>5876</v>
      </c>
      <c r="B2228" s="86" t="s">
        <v>876</v>
      </c>
      <c r="C2228" s="86" t="s">
        <v>5876</v>
      </c>
      <c r="D2228" s="86" t="s">
        <v>5877</v>
      </c>
      <c r="E2228" s="87">
        <v>0</v>
      </c>
      <c r="F2228" s="86" t="s">
        <v>1185</v>
      </c>
      <c r="H2228" s="3">
        <f>E2228+SUMIF('BR DTG TRAYEMAN'!C:C,C2228,'BR DTG TRAYEMAN'!E:E)</f>
        <v>0</v>
      </c>
    </row>
    <row r="2229" spans="1:8" ht="15.75" customHeight="1">
      <c r="A2229" s="86" t="s">
        <v>413</v>
      </c>
      <c r="B2229" s="86" t="s">
        <v>877</v>
      </c>
      <c r="C2229" s="86" t="s">
        <v>413</v>
      </c>
      <c r="D2229" s="86" t="s">
        <v>1213</v>
      </c>
      <c r="E2229" s="87">
        <v>1</v>
      </c>
      <c r="F2229" s="86" t="s">
        <v>1185</v>
      </c>
      <c r="H2229" s="3">
        <f>E2229+SUMIF('BR DTG TRAYEMAN'!C:C,C2229,'BR DTG TRAYEMAN'!E:E)</f>
        <v>1</v>
      </c>
    </row>
    <row r="2230" spans="1:8" ht="15.75" customHeight="1">
      <c r="A2230" s="86" t="s">
        <v>2052</v>
      </c>
      <c r="B2230" s="86" t="s">
        <v>876</v>
      </c>
      <c r="C2230" s="86" t="s">
        <v>2052</v>
      </c>
      <c r="D2230" s="86" t="s">
        <v>9662</v>
      </c>
      <c r="E2230" s="87">
        <v>0</v>
      </c>
      <c r="F2230" s="86" t="s">
        <v>1185</v>
      </c>
      <c r="H2230" s="3">
        <f>E2230+SUMIF('BR DTG TRAYEMAN'!C:C,C2230,'BR DTG TRAYEMAN'!E:E)</f>
        <v>0</v>
      </c>
    </row>
    <row r="2231" spans="1:8" ht="15.75" customHeight="1">
      <c r="A2231" s="86" t="s">
        <v>414</v>
      </c>
      <c r="B2231" s="86" t="s">
        <v>877</v>
      </c>
      <c r="C2231" s="86" t="s">
        <v>414</v>
      </c>
      <c r="D2231" s="86" t="s">
        <v>1214</v>
      </c>
      <c r="E2231" s="87">
        <v>0</v>
      </c>
      <c r="F2231" s="86" t="s">
        <v>1185</v>
      </c>
      <c r="H2231" s="3">
        <f>E2231+SUMIF('BR DTG TRAYEMAN'!C:C,C2231,'BR DTG TRAYEMAN'!E:E)</f>
        <v>0</v>
      </c>
    </row>
    <row r="2232" spans="1:8" ht="15.75" customHeight="1">
      <c r="A2232" s="86" t="s">
        <v>1877</v>
      </c>
      <c r="B2232" s="86" t="s">
        <v>876</v>
      </c>
      <c r="C2232" s="86" t="s">
        <v>1877</v>
      </c>
      <c r="D2232" s="86" t="s">
        <v>1878</v>
      </c>
      <c r="E2232" s="87">
        <v>0</v>
      </c>
      <c r="F2232" s="86" t="s">
        <v>1185</v>
      </c>
      <c r="H2232" s="3">
        <f>E2232+SUMIF('BR DTG TRAYEMAN'!C:C,C2232,'BR DTG TRAYEMAN'!E:E)</f>
        <v>0</v>
      </c>
    </row>
    <row r="2233" spans="1:8" ht="15.75" customHeight="1">
      <c r="A2233" s="86" t="s">
        <v>5879</v>
      </c>
      <c r="B2233" s="86" t="s">
        <v>876</v>
      </c>
      <c r="C2233" s="86" t="s">
        <v>5879</v>
      </c>
      <c r="D2233" s="86" t="s">
        <v>5880</v>
      </c>
      <c r="E2233" s="87">
        <v>0</v>
      </c>
      <c r="F2233" s="86" t="s">
        <v>1185</v>
      </c>
      <c r="H2233" s="3">
        <f>E2233+SUMIF('BR DTG TRAYEMAN'!C:C,C2233,'BR DTG TRAYEMAN'!E:E)</f>
        <v>0</v>
      </c>
    </row>
    <row r="2234" spans="1:8" ht="15.75" customHeight="1">
      <c r="A2234" s="86" t="s">
        <v>5881</v>
      </c>
      <c r="B2234" s="86" t="s">
        <v>876</v>
      </c>
      <c r="C2234" s="86" t="s">
        <v>5881</v>
      </c>
      <c r="D2234" s="86" t="s">
        <v>2330</v>
      </c>
      <c r="E2234" s="87">
        <v>0</v>
      </c>
      <c r="F2234" s="86" t="s">
        <v>1185</v>
      </c>
      <c r="H2234" s="3">
        <f>E2234+SUMIF('BR DTG TRAYEMAN'!C:C,C2234,'BR DTG TRAYEMAN'!E:E)</f>
        <v>0</v>
      </c>
    </row>
    <row r="2235" spans="1:8" ht="15.75" customHeight="1">
      <c r="A2235" s="86" t="s">
        <v>5882</v>
      </c>
      <c r="B2235" s="86" t="s">
        <v>876</v>
      </c>
      <c r="C2235" s="86" t="s">
        <v>5882</v>
      </c>
      <c r="D2235" s="86" t="s">
        <v>2330</v>
      </c>
      <c r="E2235" s="87">
        <v>0</v>
      </c>
      <c r="F2235" s="86" t="s">
        <v>1185</v>
      </c>
      <c r="H2235" s="3">
        <f>E2235+SUMIF('BR DTG TRAYEMAN'!C:C,C2235,'BR DTG TRAYEMAN'!E:E)</f>
        <v>0</v>
      </c>
    </row>
    <row r="2236" spans="1:8" ht="15.75" customHeight="1">
      <c r="A2236" s="86" t="s">
        <v>5883</v>
      </c>
      <c r="B2236" s="86" t="s">
        <v>876</v>
      </c>
      <c r="C2236" s="86" t="s">
        <v>5883</v>
      </c>
      <c r="D2236" s="86" t="s">
        <v>2330</v>
      </c>
      <c r="E2236" s="87">
        <v>0</v>
      </c>
      <c r="F2236" s="86" t="s">
        <v>1185</v>
      </c>
      <c r="H2236" s="3">
        <f>E2236+SUMIF('BR DTG TRAYEMAN'!C:C,C2236,'BR DTG TRAYEMAN'!E:E)</f>
        <v>0</v>
      </c>
    </row>
    <row r="2237" spans="1:8" ht="15.75" customHeight="1">
      <c r="A2237" s="86" t="s">
        <v>5884</v>
      </c>
      <c r="B2237" s="86" t="s">
        <v>876</v>
      </c>
      <c r="C2237" s="86" t="s">
        <v>5884</v>
      </c>
      <c r="D2237" s="86" t="s">
        <v>2330</v>
      </c>
      <c r="E2237" s="87">
        <v>0</v>
      </c>
      <c r="F2237" s="86" t="s">
        <v>1185</v>
      </c>
      <c r="H2237" s="3">
        <f>E2237+SUMIF('BR DTG TRAYEMAN'!C:C,C2237,'BR DTG TRAYEMAN'!E:E)</f>
        <v>0</v>
      </c>
    </row>
    <row r="2238" spans="1:8" ht="15.75" customHeight="1">
      <c r="A2238" s="86" t="s">
        <v>5885</v>
      </c>
      <c r="B2238" s="86" t="s">
        <v>876</v>
      </c>
      <c r="C2238" s="86" t="s">
        <v>5885</v>
      </c>
      <c r="D2238" s="86" t="s">
        <v>2330</v>
      </c>
      <c r="E2238" s="87">
        <v>0</v>
      </c>
      <c r="F2238" s="86" t="s">
        <v>1185</v>
      </c>
      <c r="H2238" s="3">
        <f>E2238+SUMIF('BR DTG TRAYEMAN'!C:C,C2238,'BR DTG TRAYEMAN'!E:E)</f>
        <v>0</v>
      </c>
    </row>
    <row r="2239" spans="1:8" ht="15.75" customHeight="1">
      <c r="A2239" s="86" t="s">
        <v>5886</v>
      </c>
      <c r="B2239" s="86" t="s">
        <v>876</v>
      </c>
      <c r="C2239" s="86" t="s">
        <v>5886</v>
      </c>
      <c r="D2239" s="86" t="s">
        <v>2330</v>
      </c>
      <c r="E2239" s="87">
        <v>0</v>
      </c>
      <c r="F2239" s="86" t="s">
        <v>1185</v>
      </c>
      <c r="H2239" s="3">
        <f>E2239+SUMIF('BR DTG TRAYEMAN'!C:C,C2239,'BR DTG TRAYEMAN'!E:E)</f>
        <v>0</v>
      </c>
    </row>
    <row r="2240" spans="1:8" ht="15.75" customHeight="1">
      <c r="A2240" s="86" t="s">
        <v>5887</v>
      </c>
      <c r="B2240" s="86" t="s">
        <v>876</v>
      </c>
      <c r="C2240" s="86" t="s">
        <v>5887</v>
      </c>
      <c r="D2240" s="86" t="s">
        <v>2330</v>
      </c>
      <c r="E2240" s="87">
        <v>0</v>
      </c>
      <c r="F2240" s="86" t="s">
        <v>1185</v>
      </c>
      <c r="H2240" s="3">
        <f>E2240+SUMIF('BR DTG TRAYEMAN'!C:C,C2240,'BR DTG TRAYEMAN'!E:E)</f>
        <v>0</v>
      </c>
    </row>
    <row r="2241" spans="1:8" ht="15.75" customHeight="1">
      <c r="A2241" s="86" t="s">
        <v>5888</v>
      </c>
      <c r="B2241" s="86" t="s">
        <v>876</v>
      </c>
      <c r="C2241" s="86" t="s">
        <v>5888</v>
      </c>
      <c r="D2241" s="86" t="s">
        <v>2330</v>
      </c>
      <c r="E2241" s="87">
        <v>0</v>
      </c>
      <c r="F2241" s="86" t="s">
        <v>1185</v>
      </c>
      <c r="H2241" s="3">
        <f>E2241+SUMIF('BR DTG TRAYEMAN'!C:C,C2241,'BR DTG TRAYEMAN'!E:E)</f>
        <v>0</v>
      </c>
    </row>
    <row r="2242" spans="1:8" ht="15.75" customHeight="1">
      <c r="A2242" s="86" t="s">
        <v>5889</v>
      </c>
      <c r="B2242" s="86" t="s">
        <v>876</v>
      </c>
      <c r="C2242" s="86" t="s">
        <v>5889</v>
      </c>
      <c r="D2242" s="86" t="s">
        <v>2330</v>
      </c>
      <c r="E2242" s="87">
        <v>0</v>
      </c>
      <c r="F2242" s="86" t="s">
        <v>1185</v>
      </c>
      <c r="H2242" s="3">
        <f>E2242+SUMIF('BR DTG TRAYEMAN'!C:C,C2242,'BR DTG TRAYEMAN'!E:E)</f>
        <v>0</v>
      </c>
    </row>
    <row r="2243" spans="1:8" ht="15.75" customHeight="1">
      <c r="A2243" s="86" t="s">
        <v>5890</v>
      </c>
      <c r="B2243" s="86" t="s">
        <v>876</v>
      </c>
      <c r="C2243" s="86" t="s">
        <v>5890</v>
      </c>
      <c r="D2243" s="86" t="s">
        <v>5891</v>
      </c>
      <c r="E2243" s="87">
        <v>0</v>
      </c>
      <c r="F2243" s="86" t="s">
        <v>1185</v>
      </c>
      <c r="H2243" s="3">
        <f>E2243+SUMIF('BR DTG TRAYEMAN'!C:C,C2243,'BR DTG TRAYEMAN'!E:E)</f>
        <v>0</v>
      </c>
    </row>
    <row r="2244" spans="1:8" ht="15.75" customHeight="1">
      <c r="A2244" s="86" t="s">
        <v>5892</v>
      </c>
      <c r="B2244" s="86" t="s">
        <v>876</v>
      </c>
      <c r="C2244" s="86" t="s">
        <v>5892</v>
      </c>
      <c r="D2244" s="86" t="s">
        <v>2330</v>
      </c>
      <c r="E2244" s="87">
        <v>0</v>
      </c>
      <c r="F2244" s="86" t="s">
        <v>1185</v>
      </c>
      <c r="H2244" s="3">
        <f>E2244+SUMIF('BR DTG TRAYEMAN'!C:C,C2244,'BR DTG TRAYEMAN'!E:E)</f>
        <v>0</v>
      </c>
    </row>
    <row r="2245" spans="1:8" ht="15.75" customHeight="1">
      <c r="A2245" s="86" t="s">
        <v>5893</v>
      </c>
      <c r="B2245" s="86" t="s">
        <v>876</v>
      </c>
      <c r="C2245" s="86" t="s">
        <v>5893</v>
      </c>
      <c r="D2245" s="86" t="s">
        <v>2330</v>
      </c>
      <c r="E2245" s="87">
        <v>0</v>
      </c>
      <c r="F2245" s="86" t="s">
        <v>1185</v>
      </c>
      <c r="H2245" s="3">
        <f>E2245+SUMIF('BR DTG TRAYEMAN'!C:C,C2245,'BR DTG TRAYEMAN'!E:E)</f>
        <v>0</v>
      </c>
    </row>
    <row r="2246" spans="1:8" ht="15.75" customHeight="1">
      <c r="A2246" s="86" t="s">
        <v>5894</v>
      </c>
      <c r="B2246" s="86" t="s">
        <v>876</v>
      </c>
      <c r="C2246" s="86" t="s">
        <v>5894</v>
      </c>
      <c r="D2246" s="86" t="s">
        <v>2330</v>
      </c>
      <c r="E2246" s="87">
        <v>0</v>
      </c>
      <c r="F2246" s="86" t="s">
        <v>1185</v>
      </c>
      <c r="H2246" s="3">
        <f>E2246+SUMIF('BR DTG TRAYEMAN'!C:C,C2246,'BR DTG TRAYEMAN'!E:E)</f>
        <v>0</v>
      </c>
    </row>
    <row r="2247" spans="1:8" ht="15.75" customHeight="1">
      <c r="A2247" s="86" t="s">
        <v>5895</v>
      </c>
      <c r="B2247" s="86" t="s">
        <v>876</v>
      </c>
      <c r="C2247" s="86" t="s">
        <v>5895</v>
      </c>
      <c r="D2247" s="86" t="s">
        <v>5891</v>
      </c>
      <c r="E2247" s="87">
        <v>0</v>
      </c>
      <c r="F2247" s="86" t="s">
        <v>1185</v>
      </c>
      <c r="H2247" s="3">
        <f>E2247+SUMIF('BR DTG TRAYEMAN'!C:C,C2247,'BR DTG TRAYEMAN'!E:E)</f>
        <v>0</v>
      </c>
    </row>
    <row r="2248" spans="1:8" ht="15.75" customHeight="1">
      <c r="A2248" s="86" t="s">
        <v>5896</v>
      </c>
      <c r="B2248" s="86" t="s">
        <v>876</v>
      </c>
      <c r="C2248" s="86" t="s">
        <v>5896</v>
      </c>
      <c r="D2248" s="86" t="s">
        <v>5880</v>
      </c>
      <c r="E2248" s="87">
        <v>0</v>
      </c>
      <c r="F2248" s="86" t="s">
        <v>1185</v>
      </c>
      <c r="H2248" s="3">
        <f>E2248+SUMIF('BR DTG TRAYEMAN'!C:C,C2248,'BR DTG TRAYEMAN'!E:E)</f>
        <v>0</v>
      </c>
    </row>
    <row r="2249" spans="1:8" ht="15.75" customHeight="1">
      <c r="A2249" s="86" t="s">
        <v>5897</v>
      </c>
      <c r="B2249" s="86" t="s">
        <v>876</v>
      </c>
      <c r="C2249" s="86" t="s">
        <v>5897</v>
      </c>
      <c r="D2249" s="86" t="s">
        <v>2330</v>
      </c>
      <c r="E2249" s="87">
        <v>0</v>
      </c>
      <c r="F2249" s="86" t="s">
        <v>1185</v>
      </c>
      <c r="H2249" s="3">
        <f>E2249+SUMIF('BR DTG TRAYEMAN'!C:C,C2249,'BR DTG TRAYEMAN'!E:E)</f>
        <v>0</v>
      </c>
    </row>
    <row r="2250" spans="1:8" ht="15.75" customHeight="1">
      <c r="A2250" s="86" t="s">
        <v>5898</v>
      </c>
      <c r="B2250" s="86" t="s">
        <v>876</v>
      </c>
      <c r="C2250" s="86" t="s">
        <v>5898</v>
      </c>
      <c r="D2250" s="86" t="s">
        <v>5899</v>
      </c>
      <c r="E2250" s="87">
        <v>0</v>
      </c>
      <c r="F2250" s="86" t="s">
        <v>1185</v>
      </c>
      <c r="H2250" s="3">
        <f>E2250+SUMIF('BR DTG TRAYEMAN'!C:C,C2250,'BR DTG TRAYEMAN'!E:E)</f>
        <v>0</v>
      </c>
    </row>
    <row r="2251" spans="1:8" ht="15.75" customHeight="1">
      <c r="A2251" s="86" t="s">
        <v>415</v>
      </c>
      <c r="B2251" s="86" t="s">
        <v>876</v>
      </c>
      <c r="C2251" s="86" t="s">
        <v>415</v>
      </c>
      <c r="D2251" s="86" t="s">
        <v>1463</v>
      </c>
      <c r="E2251" s="87">
        <v>0</v>
      </c>
      <c r="F2251" s="86" t="s">
        <v>1185</v>
      </c>
      <c r="H2251" s="3">
        <f>E2251+SUMIF('BR DTG TRAYEMAN'!C:C,C2251,'BR DTG TRAYEMAN'!E:E)</f>
        <v>0</v>
      </c>
    </row>
    <row r="2252" spans="1:8" ht="15.75" customHeight="1">
      <c r="A2252" s="86" t="s">
        <v>5900</v>
      </c>
      <c r="B2252" s="86" t="s">
        <v>876</v>
      </c>
      <c r="C2252" s="86" t="s">
        <v>5900</v>
      </c>
      <c r="D2252" s="86" t="s">
        <v>2330</v>
      </c>
      <c r="E2252" s="87">
        <v>0</v>
      </c>
      <c r="F2252" s="86" t="s">
        <v>1185</v>
      </c>
      <c r="H2252" s="3">
        <f>E2252+SUMIF('BR DTG TRAYEMAN'!C:C,C2252,'BR DTG TRAYEMAN'!E:E)</f>
        <v>0</v>
      </c>
    </row>
    <row r="2253" spans="1:8" ht="15.75" customHeight="1">
      <c r="A2253" s="86" t="s">
        <v>5901</v>
      </c>
      <c r="B2253" s="86" t="s">
        <v>876</v>
      </c>
      <c r="C2253" s="86" t="s">
        <v>5901</v>
      </c>
      <c r="D2253" s="86" t="s">
        <v>2330</v>
      </c>
      <c r="E2253" s="87">
        <v>0</v>
      </c>
      <c r="F2253" s="86" t="s">
        <v>1185</v>
      </c>
      <c r="H2253" s="3">
        <f>E2253+SUMIF('BR DTG TRAYEMAN'!C:C,C2253,'BR DTG TRAYEMAN'!E:E)</f>
        <v>0</v>
      </c>
    </row>
    <row r="2254" spans="1:8" ht="15.75" customHeight="1">
      <c r="A2254" s="86" t="s">
        <v>5902</v>
      </c>
      <c r="B2254" s="86" t="s">
        <v>876</v>
      </c>
      <c r="C2254" s="86" t="s">
        <v>5902</v>
      </c>
      <c r="D2254" s="86" t="s">
        <v>2330</v>
      </c>
      <c r="E2254" s="87">
        <v>0</v>
      </c>
      <c r="F2254" s="86" t="s">
        <v>1185</v>
      </c>
      <c r="H2254" s="3">
        <f>E2254+SUMIF('BR DTG TRAYEMAN'!C:C,C2254,'BR DTG TRAYEMAN'!E:E)</f>
        <v>0</v>
      </c>
    </row>
    <row r="2255" spans="1:8" ht="15.75" customHeight="1">
      <c r="A2255" s="86" t="s">
        <v>5903</v>
      </c>
      <c r="B2255" s="86" t="s">
        <v>876</v>
      </c>
      <c r="C2255" s="86" t="s">
        <v>5903</v>
      </c>
      <c r="D2255" s="86" t="s">
        <v>2330</v>
      </c>
      <c r="E2255" s="87">
        <v>0</v>
      </c>
      <c r="F2255" s="86" t="s">
        <v>1185</v>
      </c>
      <c r="H2255" s="3">
        <f>E2255+SUMIF('BR DTG TRAYEMAN'!C:C,C2255,'BR DTG TRAYEMAN'!E:E)</f>
        <v>0</v>
      </c>
    </row>
    <row r="2256" spans="1:8" ht="15.75" customHeight="1">
      <c r="A2256" s="86" t="s">
        <v>5904</v>
      </c>
      <c r="B2256" s="86" t="s">
        <v>876</v>
      </c>
      <c r="C2256" s="86" t="s">
        <v>5904</v>
      </c>
      <c r="D2256" s="86" t="s">
        <v>9663</v>
      </c>
      <c r="E2256" s="87">
        <v>0</v>
      </c>
      <c r="F2256" s="86" t="s">
        <v>1185</v>
      </c>
      <c r="H2256" s="3">
        <f>E2256+SUMIF('BR DTG TRAYEMAN'!C:C,C2256,'BR DTG TRAYEMAN'!E:E)</f>
        <v>0</v>
      </c>
    </row>
    <row r="2257" spans="1:8" ht="15.75" customHeight="1">
      <c r="A2257" s="86" t="s">
        <v>5906</v>
      </c>
      <c r="B2257" s="86" t="s">
        <v>876</v>
      </c>
      <c r="C2257" s="86" t="s">
        <v>5906</v>
      </c>
      <c r="D2257" s="86" t="s">
        <v>9664</v>
      </c>
      <c r="E2257" s="87">
        <v>0</v>
      </c>
      <c r="F2257" s="86" t="s">
        <v>1185</v>
      </c>
      <c r="H2257" s="3">
        <f>E2257+SUMIF('BR DTG TRAYEMAN'!C:C,C2257,'BR DTG TRAYEMAN'!E:E)</f>
        <v>0</v>
      </c>
    </row>
    <row r="2258" spans="1:8" ht="15.75" customHeight="1">
      <c r="A2258" s="86" t="s">
        <v>5908</v>
      </c>
      <c r="B2258" s="86" t="s">
        <v>876</v>
      </c>
      <c r="C2258" s="86" t="s">
        <v>5908</v>
      </c>
      <c r="D2258" s="86" t="s">
        <v>2330</v>
      </c>
      <c r="E2258" s="87">
        <v>0</v>
      </c>
      <c r="F2258" s="86" t="s">
        <v>1185</v>
      </c>
      <c r="H2258" s="3">
        <f>E2258+SUMIF('BR DTG TRAYEMAN'!C:C,C2258,'BR DTG TRAYEMAN'!E:E)</f>
        <v>0</v>
      </c>
    </row>
    <row r="2259" spans="1:8" ht="15.75" customHeight="1">
      <c r="A2259" s="86" t="s">
        <v>5909</v>
      </c>
      <c r="B2259" s="86" t="s">
        <v>876</v>
      </c>
      <c r="C2259" s="86" t="s">
        <v>5909</v>
      </c>
      <c r="D2259" s="86" t="s">
        <v>2330</v>
      </c>
      <c r="E2259" s="87">
        <v>0</v>
      </c>
      <c r="F2259" s="86" t="s">
        <v>1185</v>
      </c>
      <c r="H2259" s="3">
        <f>E2259+SUMIF('BR DTG TRAYEMAN'!C:C,C2259,'BR DTG TRAYEMAN'!E:E)</f>
        <v>0</v>
      </c>
    </row>
    <row r="2260" spans="1:8" ht="15.75" customHeight="1">
      <c r="A2260" s="86" t="s">
        <v>5910</v>
      </c>
      <c r="B2260" s="86" t="s">
        <v>876</v>
      </c>
      <c r="C2260" s="86" t="s">
        <v>5910</v>
      </c>
      <c r="D2260" s="86" t="s">
        <v>5911</v>
      </c>
      <c r="E2260" s="87">
        <v>0</v>
      </c>
      <c r="F2260" s="86" t="s">
        <v>1185</v>
      </c>
      <c r="H2260" s="3">
        <f>E2260+SUMIF('BR DTG TRAYEMAN'!C:C,C2260,'BR DTG TRAYEMAN'!E:E)</f>
        <v>0</v>
      </c>
    </row>
    <row r="2261" spans="1:8" ht="15.75" customHeight="1">
      <c r="A2261" s="86" t="s">
        <v>5912</v>
      </c>
      <c r="B2261" s="86" t="s">
        <v>876</v>
      </c>
      <c r="C2261" s="86" t="s">
        <v>5912</v>
      </c>
      <c r="D2261" s="86" t="s">
        <v>5913</v>
      </c>
      <c r="E2261" s="87">
        <v>0</v>
      </c>
      <c r="F2261" s="86" t="s">
        <v>1185</v>
      </c>
      <c r="H2261" s="3">
        <f>E2261+SUMIF('BR DTG TRAYEMAN'!C:C,C2261,'BR DTG TRAYEMAN'!E:E)</f>
        <v>0</v>
      </c>
    </row>
    <row r="2262" spans="1:8" ht="15.75" customHeight="1">
      <c r="A2262" s="86" t="s">
        <v>5914</v>
      </c>
      <c r="B2262" s="86" t="s">
        <v>876</v>
      </c>
      <c r="C2262" s="86" t="s">
        <v>5914</v>
      </c>
      <c r="D2262" s="86" t="s">
        <v>5915</v>
      </c>
      <c r="E2262" s="87">
        <v>0</v>
      </c>
      <c r="F2262" s="86" t="s">
        <v>1185</v>
      </c>
      <c r="H2262" s="3">
        <f>E2262+SUMIF('BR DTG TRAYEMAN'!C:C,C2262,'BR DTG TRAYEMAN'!E:E)</f>
        <v>0</v>
      </c>
    </row>
    <row r="2263" spans="1:8" ht="15.75" customHeight="1">
      <c r="A2263" s="86" t="s">
        <v>5916</v>
      </c>
      <c r="B2263" s="86" t="s">
        <v>876</v>
      </c>
      <c r="C2263" s="86" t="s">
        <v>5916</v>
      </c>
      <c r="D2263" s="86" t="s">
        <v>5917</v>
      </c>
      <c r="E2263" s="87">
        <v>0</v>
      </c>
      <c r="F2263" s="86" t="s">
        <v>1185</v>
      </c>
      <c r="H2263" s="3">
        <f>E2263+SUMIF('BR DTG TRAYEMAN'!C:C,C2263,'BR DTG TRAYEMAN'!E:E)</f>
        <v>0</v>
      </c>
    </row>
    <row r="2264" spans="1:8" ht="15.75" customHeight="1">
      <c r="A2264" s="86" t="s">
        <v>5918</v>
      </c>
      <c r="B2264" s="86" t="s">
        <v>876</v>
      </c>
      <c r="C2264" s="86" t="s">
        <v>5918</v>
      </c>
      <c r="D2264" s="86" t="s">
        <v>9665</v>
      </c>
      <c r="E2264" s="87">
        <v>0</v>
      </c>
      <c r="F2264" s="86" t="s">
        <v>1185</v>
      </c>
      <c r="H2264" s="3">
        <f>E2264+SUMIF('BR DTG TRAYEMAN'!C:C,C2264,'BR DTG TRAYEMAN'!E:E)</f>
        <v>0</v>
      </c>
    </row>
    <row r="2265" spans="1:8" ht="15.75" customHeight="1">
      <c r="A2265" s="86" t="s">
        <v>5920</v>
      </c>
      <c r="B2265" s="86" t="s">
        <v>876</v>
      </c>
      <c r="C2265" s="86" t="s">
        <v>5920</v>
      </c>
      <c r="D2265" s="86" t="s">
        <v>5921</v>
      </c>
      <c r="E2265" s="87">
        <v>0</v>
      </c>
      <c r="F2265" s="86" t="s">
        <v>1185</v>
      </c>
      <c r="H2265" s="3">
        <f>E2265+SUMIF('BR DTG TRAYEMAN'!C:C,C2265,'BR DTG TRAYEMAN'!E:E)</f>
        <v>0</v>
      </c>
    </row>
    <row r="2266" spans="1:8" ht="15.75" customHeight="1">
      <c r="A2266" s="86" t="s">
        <v>5922</v>
      </c>
      <c r="B2266" s="86" t="s">
        <v>876</v>
      </c>
      <c r="C2266" s="86" t="s">
        <v>5922</v>
      </c>
      <c r="D2266" s="86" t="s">
        <v>5923</v>
      </c>
      <c r="E2266" s="87">
        <v>0</v>
      </c>
      <c r="F2266" s="86" t="s">
        <v>1185</v>
      </c>
      <c r="H2266" s="3">
        <f>E2266+SUMIF('BR DTG TRAYEMAN'!C:C,C2266,'BR DTG TRAYEMAN'!E:E)</f>
        <v>0</v>
      </c>
    </row>
    <row r="2267" spans="1:8" ht="15.75" customHeight="1">
      <c r="A2267" s="86" t="s">
        <v>5924</v>
      </c>
      <c r="B2267" s="86" t="s">
        <v>876</v>
      </c>
      <c r="C2267" s="86" t="s">
        <v>5924</v>
      </c>
      <c r="D2267" s="86" t="s">
        <v>5925</v>
      </c>
      <c r="E2267" s="87">
        <v>0</v>
      </c>
      <c r="F2267" s="86" t="s">
        <v>1185</v>
      </c>
      <c r="H2267" s="3">
        <f>E2267+SUMIF('BR DTG TRAYEMAN'!C:C,C2267,'BR DTG TRAYEMAN'!E:E)</f>
        <v>0</v>
      </c>
    </row>
    <row r="2268" spans="1:8" ht="15.75" customHeight="1">
      <c r="A2268" s="86" t="s">
        <v>5926</v>
      </c>
      <c r="B2268" s="86" t="s">
        <v>876</v>
      </c>
      <c r="C2268" s="86" t="s">
        <v>5926</v>
      </c>
      <c r="D2268" s="86" t="s">
        <v>5927</v>
      </c>
      <c r="E2268" s="87">
        <v>0</v>
      </c>
      <c r="F2268" s="86" t="s">
        <v>1185</v>
      </c>
      <c r="H2268" s="3">
        <f>E2268+SUMIF('BR DTG TRAYEMAN'!C:C,C2268,'BR DTG TRAYEMAN'!E:E)</f>
        <v>0</v>
      </c>
    </row>
    <row r="2269" spans="1:8" ht="15.75" customHeight="1">
      <c r="A2269" s="86" t="s">
        <v>5928</v>
      </c>
      <c r="B2269" s="86" t="s">
        <v>876</v>
      </c>
      <c r="C2269" s="86" t="s">
        <v>5928</v>
      </c>
      <c r="D2269" s="86" t="s">
        <v>5929</v>
      </c>
      <c r="E2269" s="87">
        <v>0</v>
      </c>
      <c r="F2269" s="86" t="s">
        <v>1185</v>
      </c>
      <c r="H2269" s="3">
        <f>E2269+SUMIF('BR DTG TRAYEMAN'!C:C,C2269,'BR DTG TRAYEMAN'!E:E)</f>
        <v>0</v>
      </c>
    </row>
    <row r="2270" spans="1:8" ht="15.75" customHeight="1">
      <c r="A2270" s="86" t="s">
        <v>5930</v>
      </c>
      <c r="B2270" s="86" t="s">
        <v>876</v>
      </c>
      <c r="C2270" s="86" t="s">
        <v>5930</v>
      </c>
      <c r="D2270" s="86" t="s">
        <v>5931</v>
      </c>
      <c r="E2270" s="87">
        <v>0</v>
      </c>
      <c r="F2270" s="86" t="s">
        <v>1185</v>
      </c>
      <c r="H2270" s="3">
        <f>E2270+SUMIF('BR DTG TRAYEMAN'!C:C,C2270,'BR DTG TRAYEMAN'!E:E)</f>
        <v>0</v>
      </c>
    </row>
    <row r="2271" spans="1:8" ht="15.75" customHeight="1">
      <c r="A2271" s="86" t="s">
        <v>5932</v>
      </c>
      <c r="B2271" s="86" t="s">
        <v>876</v>
      </c>
      <c r="C2271" s="86" t="s">
        <v>5932</v>
      </c>
      <c r="D2271" s="86" t="s">
        <v>5933</v>
      </c>
      <c r="E2271" s="87">
        <v>0</v>
      </c>
      <c r="F2271" s="86" t="s">
        <v>1185</v>
      </c>
      <c r="H2271" s="3">
        <f>E2271+SUMIF('BR DTG TRAYEMAN'!C:C,C2271,'BR DTG TRAYEMAN'!E:E)</f>
        <v>0</v>
      </c>
    </row>
    <row r="2272" spans="1:8" ht="15.75" customHeight="1">
      <c r="A2272" s="86" t="s">
        <v>5934</v>
      </c>
      <c r="B2272" s="86" t="s">
        <v>876</v>
      </c>
      <c r="C2272" s="86" t="s">
        <v>5934</v>
      </c>
      <c r="D2272" s="86" t="s">
        <v>5935</v>
      </c>
      <c r="E2272" s="87">
        <v>0</v>
      </c>
      <c r="F2272" s="86" t="s">
        <v>1185</v>
      </c>
      <c r="H2272" s="3">
        <f>E2272+SUMIF('BR DTG TRAYEMAN'!C:C,C2272,'BR DTG TRAYEMAN'!E:E)</f>
        <v>0</v>
      </c>
    </row>
    <row r="2273" spans="1:8" ht="15.75" customHeight="1">
      <c r="A2273" s="86" t="s">
        <v>5936</v>
      </c>
      <c r="B2273" s="86" t="s">
        <v>876</v>
      </c>
      <c r="C2273" s="86" t="s">
        <v>5936</v>
      </c>
      <c r="D2273" s="86" t="s">
        <v>5937</v>
      </c>
      <c r="E2273" s="87">
        <v>0</v>
      </c>
      <c r="F2273" s="86" t="s">
        <v>1185</v>
      </c>
      <c r="H2273" s="3">
        <f>E2273+SUMIF('BR DTG TRAYEMAN'!C:C,C2273,'BR DTG TRAYEMAN'!E:E)</f>
        <v>0</v>
      </c>
    </row>
    <row r="2274" spans="1:8" ht="15.75" customHeight="1">
      <c r="A2274" s="86" t="s">
        <v>5938</v>
      </c>
      <c r="B2274" s="86" t="s">
        <v>876</v>
      </c>
      <c r="C2274" s="86" t="s">
        <v>5938</v>
      </c>
      <c r="D2274" s="86" t="s">
        <v>5939</v>
      </c>
      <c r="E2274" s="87">
        <v>0</v>
      </c>
      <c r="F2274" s="86" t="s">
        <v>1185</v>
      </c>
      <c r="H2274" s="3">
        <f>E2274+SUMIF('BR DTG TRAYEMAN'!C:C,C2274,'BR DTG TRAYEMAN'!E:E)</f>
        <v>0</v>
      </c>
    </row>
    <row r="2275" spans="1:8" ht="15.75" customHeight="1">
      <c r="A2275" s="86" t="s">
        <v>5940</v>
      </c>
      <c r="B2275" s="86" t="s">
        <v>876</v>
      </c>
      <c r="C2275" s="86" t="s">
        <v>5940</v>
      </c>
      <c r="D2275" s="86" t="s">
        <v>5941</v>
      </c>
      <c r="E2275" s="87">
        <v>0</v>
      </c>
      <c r="F2275" s="86" t="s">
        <v>1185</v>
      </c>
      <c r="H2275" s="3">
        <f>E2275+SUMIF('BR DTG TRAYEMAN'!C:C,C2275,'BR DTG TRAYEMAN'!E:E)</f>
        <v>0</v>
      </c>
    </row>
    <row r="2276" spans="1:8" ht="15.75" customHeight="1">
      <c r="A2276" s="86" t="s">
        <v>5942</v>
      </c>
      <c r="B2276" s="86" t="s">
        <v>876</v>
      </c>
      <c r="C2276" s="86" t="s">
        <v>5942</v>
      </c>
      <c r="D2276" s="86" t="s">
        <v>5943</v>
      </c>
      <c r="E2276" s="87">
        <v>0</v>
      </c>
      <c r="F2276" s="86" t="s">
        <v>1185</v>
      </c>
      <c r="H2276" s="3">
        <f>E2276+SUMIF('BR DTG TRAYEMAN'!C:C,C2276,'BR DTG TRAYEMAN'!E:E)</f>
        <v>0</v>
      </c>
    </row>
    <row r="2277" spans="1:8" ht="15.75" customHeight="1">
      <c r="A2277" s="86" t="s">
        <v>5944</v>
      </c>
      <c r="B2277" s="86" t="s">
        <v>876</v>
      </c>
      <c r="C2277" s="86" t="s">
        <v>5944</v>
      </c>
      <c r="D2277" s="86" t="s">
        <v>5945</v>
      </c>
      <c r="E2277" s="87">
        <v>0</v>
      </c>
      <c r="F2277" s="86" t="s">
        <v>1185</v>
      </c>
      <c r="H2277" s="3">
        <f>E2277+SUMIF('BR DTG TRAYEMAN'!C:C,C2277,'BR DTG TRAYEMAN'!E:E)</f>
        <v>0</v>
      </c>
    </row>
    <row r="2278" spans="1:8" ht="15.75" customHeight="1">
      <c r="A2278" s="86" t="s">
        <v>5946</v>
      </c>
      <c r="B2278" s="86" t="s">
        <v>876</v>
      </c>
      <c r="C2278" s="86" t="s">
        <v>5946</v>
      </c>
      <c r="D2278" s="86" t="s">
        <v>5947</v>
      </c>
      <c r="E2278" s="87">
        <v>0</v>
      </c>
      <c r="F2278" s="86" t="s">
        <v>1185</v>
      </c>
      <c r="H2278" s="3">
        <f>E2278+SUMIF('BR DTG TRAYEMAN'!C:C,C2278,'BR DTG TRAYEMAN'!E:E)</f>
        <v>0</v>
      </c>
    </row>
    <row r="2279" spans="1:8" ht="15.75" customHeight="1">
      <c r="A2279" s="86" t="s">
        <v>5948</v>
      </c>
      <c r="B2279" s="86" t="s">
        <v>876</v>
      </c>
      <c r="C2279" s="86" t="s">
        <v>5948</v>
      </c>
      <c r="D2279" s="86" t="s">
        <v>5949</v>
      </c>
      <c r="E2279" s="87">
        <v>0</v>
      </c>
      <c r="F2279" s="86" t="s">
        <v>1185</v>
      </c>
      <c r="H2279" s="3">
        <f>E2279+SUMIF('BR DTG TRAYEMAN'!C:C,C2279,'BR DTG TRAYEMAN'!E:E)</f>
        <v>0</v>
      </c>
    </row>
    <row r="2280" spans="1:8" ht="15.75" customHeight="1">
      <c r="A2280" s="86" t="s">
        <v>5950</v>
      </c>
      <c r="B2280" s="86" t="s">
        <v>876</v>
      </c>
      <c r="C2280" s="86" t="s">
        <v>5950</v>
      </c>
      <c r="D2280" s="86" t="s">
        <v>5951</v>
      </c>
      <c r="E2280" s="87">
        <v>0</v>
      </c>
      <c r="F2280" s="86" t="s">
        <v>1185</v>
      </c>
      <c r="H2280" s="3">
        <f>E2280+SUMIF('BR DTG TRAYEMAN'!C:C,C2280,'BR DTG TRAYEMAN'!E:E)</f>
        <v>0</v>
      </c>
    </row>
    <row r="2281" spans="1:8" ht="15.75" customHeight="1">
      <c r="A2281" s="86" t="s">
        <v>5952</v>
      </c>
      <c r="B2281" s="86" t="s">
        <v>876</v>
      </c>
      <c r="C2281" s="86" t="s">
        <v>5952</v>
      </c>
      <c r="D2281" s="86" t="s">
        <v>5953</v>
      </c>
      <c r="E2281" s="87">
        <v>0</v>
      </c>
      <c r="F2281" s="86" t="s">
        <v>1185</v>
      </c>
      <c r="H2281" s="3">
        <f>E2281+SUMIF('BR DTG TRAYEMAN'!C:C,C2281,'BR DTG TRAYEMAN'!E:E)</f>
        <v>0</v>
      </c>
    </row>
    <row r="2282" spans="1:8" ht="15.75" customHeight="1">
      <c r="A2282" s="86" t="s">
        <v>5954</v>
      </c>
      <c r="B2282" s="86" t="s">
        <v>876</v>
      </c>
      <c r="C2282" s="86" t="s">
        <v>5954</v>
      </c>
      <c r="D2282" s="86" t="s">
        <v>5955</v>
      </c>
      <c r="E2282" s="87">
        <v>0</v>
      </c>
      <c r="F2282" s="86" t="s">
        <v>1185</v>
      </c>
      <c r="H2282" s="3">
        <f>E2282+SUMIF('BR DTG TRAYEMAN'!C:C,C2282,'BR DTG TRAYEMAN'!E:E)</f>
        <v>0</v>
      </c>
    </row>
    <row r="2283" spans="1:8" ht="15.75" customHeight="1">
      <c r="A2283" s="86" t="s">
        <v>5956</v>
      </c>
      <c r="B2283" s="86" t="s">
        <v>876</v>
      </c>
      <c r="C2283" s="86" t="s">
        <v>5956</v>
      </c>
      <c r="D2283" s="86" t="s">
        <v>5957</v>
      </c>
      <c r="E2283" s="87">
        <v>0</v>
      </c>
      <c r="F2283" s="86" t="s">
        <v>1185</v>
      </c>
      <c r="H2283" s="3">
        <f>E2283+SUMIF('BR DTG TRAYEMAN'!C:C,C2283,'BR DTG TRAYEMAN'!E:E)</f>
        <v>0</v>
      </c>
    </row>
    <row r="2284" spans="1:8" ht="15.75" customHeight="1">
      <c r="A2284" s="86" t="s">
        <v>5958</v>
      </c>
      <c r="B2284" s="86" t="s">
        <v>876</v>
      </c>
      <c r="C2284" s="86" t="s">
        <v>5958</v>
      </c>
      <c r="D2284" s="86" t="s">
        <v>5959</v>
      </c>
      <c r="E2284" s="87">
        <v>0</v>
      </c>
      <c r="F2284" s="86" t="s">
        <v>1185</v>
      </c>
      <c r="H2284" s="3">
        <f>E2284+SUMIF('BR DTG TRAYEMAN'!C:C,C2284,'BR DTG TRAYEMAN'!E:E)</f>
        <v>0</v>
      </c>
    </row>
    <row r="2285" spans="1:8" ht="15.75" customHeight="1">
      <c r="A2285" s="86" t="s">
        <v>5962</v>
      </c>
      <c r="B2285" s="86" t="s">
        <v>876</v>
      </c>
      <c r="C2285" s="86" t="s">
        <v>5962</v>
      </c>
      <c r="D2285" s="86" t="s">
        <v>5963</v>
      </c>
      <c r="E2285" s="87">
        <v>0</v>
      </c>
      <c r="F2285" s="86" t="s">
        <v>1185</v>
      </c>
      <c r="H2285" s="3">
        <f>E2285+SUMIF('BR DTG TRAYEMAN'!C:C,C2285,'BR DTG TRAYEMAN'!E:E)</f>
        <v>0</v>
      </c>
    </row>
    <row r="2286" spans="1:8" ht="15.75" customHeight="1">
      <c r="A2286" s="86" t="s">
        <v>5964</v>
      </c>
      <c r="B2286" s="86" t="s">
        <v>876</v>
      </c>
      <c r="C2286" s="86" t="s">
        <v>5964</v>
      </c>
      <c r="D2286" s="86" t="s">
        <v>5965</v>
      </c>
      <c r="E2286" s="87">
        <v>0</v>
      </c>
      <c r="F2286" s="86" t="s">
        <v>1185</v>
      </c>
      <c r="H2286" s="3">
        <f>E2286+SUMIF('BR DTG TRAYEMAN'!C:C,C2286,'BR DTG TRAYEMAN'!E:E)</f>
        <v>0</v>
      </c>
    </row>
    <row r="2287" spans="1:8" ht="15.75" customHeight="1">
      <c r="A2287" s="86" t="s">
        <v>5966</v>
      </c>
      <c r="B2287" s="86" t="s">
        <v>876</v>
      </c>
      <c r="C2287" s="86" t="s">
        <v>5966</v>
      </c>
      <c r="D2287" s="86" t="s">
        <v>5967</v>
      </c>
      <c r="E2287" s="87">
        <v>0</v>
      </c>
      <c r="F2287" s="86" t="s">
        <v>1185</v>
      </c>
      <c r="H2287" s="3">
        <f>E2287+SUMIF('BR DTG TRAYEMAN'!C:C,C2287,'BR DTG TRAYEMAN'!E:E)</f>
        <v>0</v>
      </c>
    </row>
    <row r="2288" spans="1:8" ht="15.75" customHeight="1">
      <c r="A2288" s="86" t="s">
        <v>5968</v>
      </c>
      <c r="B2288" s="86" t="s">
        <v>876</v>
      </c>
      <c r="C2288" s="86" t="s">
        <v>5968</v>
      </c>
      <c r="D2288" s="86" t="s">
        <v>5969</v>
      </c>
      <c r="E2288" s="87">
        <v>0</v>
      </c>
      <c r="F2288" s="86" t="s">
        <v>1185</v>
      </c>
      <c r="H2288" s="3">
        <f>E2288+SUMIF('BR DTG TRAYEMAN'!C:C,C2288,'BR DTG TRAYEMAN'!E:E)</f>
        <v>0</v>
      </c>
    </row>
    <row r="2289" spans="1:8" ht="15.75" customHeight="1">
      <c r="A2289" s="86" t="s">
        <v>5970</v>
      </c>
      <c r="B2289" s="86" t="s">
        <v>876</v>
      </c>
      <c r="C2289" s="86" t="s">
        <v>5970</v>
      </c>
      <c r="D2289" s="86" t="s">
        <v>5971</v>
      </c>
      <c r="E2289" s="87">
        <v>0</v>
      </c>
      <c r="F2289" s="86" t="s">
        <v>1185</v>
      </c>
      <c r="H2289" s="3">
        <f>E2289+SUMIF('BR DTG TRAYEMAN'!C:C,C2289,'BR DTG TRAYEMAN'!E:E)</f>
        <v>0</v>
      </c>
    </row>
    <row r="2290" spans="1:8" ht="15.75" customHeight="1">
      <c r="A2290" s="86" t="s">
        <v>5972</v>
      </c>
      <c r="B2290" s="86" t="s">
        <v>876</v>
      </c>
      <c r="C2290" s="86" t="s">
        <v>5972</v>
      </c>
      <c r="D2290" s="86" t="s">
        <v>5973</v>
      </c>
      <c r="E2290" s="87">
        <v>0</v>
      </c>
      <c r="F2290" s="86" t="s">
        <v>1185</v>
      </c>
      <c r="H2290" s="3">
        <f>E2290+SUMIF('BR DTG TRAYEMAN'!C:C,C2290,'BR DTG TRAYEMAN'!E:E)</f>
        <v>0</v>
      </c>
    </row>
    <row r="2291" spans="1:8" ht="15.75" customHeight="1">
      <c r="A2291" s="86" t="s">
        <v>5974</v>
      </c>
      <c r="B2291" s="86" t="s">
        <v>876</v>
      </c>
      <c r="C2291" s="86" t="s">
        <v>5974</v>
      </c>
      <c r="D2291" s="86" t="s">
        <v>2330</v>
      </c>
      <c r="E2291" s="87">
        <v>0</v>
      </c>
      <c r="F2291" s="86" t="s">
        <v>1185</v>
      </c>
      <c r="H2291" s="3">
        <f>E2291+SUMIF('BR DTG TRAYEMAN'!C:C,C2291,'BR DTG TRAYEMAN'!E:E)</f>
        <v>0</v>
      </c>
    </row>
    <row r="2292" spans="1:8" ht="15.75" customHeight="1">
      <c r="A2292" s="86" t="s">
        <v>5975</v>
      </c>
      <c r="B2292" s="86" t="s">
        <v>876</v>
      </c>
      <c r="C2292" s="86" t="s">
        <v>5975</v>
      </c>
      <c r="D2292" s="86" t="s">
        <v>2330</v>
      </c>
      <c r="E2292" s="87">
        <v>0</v>
      </c>
      <c r="F2292" s="86" t="s">
        <v>1185</v>
      </c>
      <c r="H2292" s="3">
        <f>E2292+SUMIF('BR DTG TRAYEMAN'!C:C,C2292,'BR DTG TRAYEMAN'!E:E)</f>
        <v>0</v>
      </c>
    </row>
    <row r="2293" spans="1:8" ht="15.75" customHeight="1">
      <c r="A2293" s="86" t="s">
        <v>5976</v>
      </c>
      <c r="B2293" s="86" t="s">
        <v>876</v>
      </c>
      <c r="C2293" s="86" t="s">
        <v>5976</v>
      </c>
      <c r="D2293" s="86" t="s">
        <v>2330</v>
      </c>
      <c r="E2293" s="87">
        <v>0</v>
      </c>
      <c r="F2293" s="86" t="s">
        <v>1185</v>
      </c>
      <c r="H2293" s="3">
        <f>E2293+SUMIF('BR DTG TRAYEMAN'!C:C,C2293,'BR DTG TRAYEMAN'!E:E)</f>
        <v>0</v>
      </c>
    </row>
    <row r="2294" spans="1:8" ht="15.75" customHeight="1">
      <c r="A2294" s="86" t="s">
        <v>5977</v>
      </c>
      <c r="B2294" s="86" t="s">
        <v>876</v>
      </c>
      <c r="C2294" s="86" t="s">
        <v>5977</v>
      </c>
      <c r="D2294" s="86" t="s">
        <v>2330</v>
      </c>
      <c r="E2294" s="87">
        <v>0</v>
      </c>
      <c r="F2294" s="86" t="s">
        <v>1185</v>
      </c>
      <c r="H2294" s="3">
        <f>E2294+SUMIF('BR DTG TRAYEMAN'!C:C,C2294,'BR DTG TRAYEMAN'!E:E)</f>
        <v>0</v>
      </c>
    </row>
    <row r="2295" spans="1:8" ht="15.75" customHeight="1">
      <c r="A2295" s="86" t="s">
        <v>5978</v>
      </c>
      <c r="B2295" s="86" t="s">
        <v>876</v>
      </c>
      <c r="C2295" s="86" t="s">
        <v>5978</v>
      </c>
      <c r="D2295" s="86" t="s">
        <v>2330</v>
      </c>
      <c r="E2295" s="87">
        <v>0</v>
      </c>
      <c r="F2295" s="86" t="s">
        <v>1185</v>
      </c>
      <c r="H2295" s="3">
        <f>E2295+SUMIF('BR DTG TRAYEMAN'!C:C,C2295,'BR DTG TRAYEMAN'!E:E)</f>
        <v>0</v>
      </c>
    </row>
    <row r="2296" spans="1:8" ht="15.75" customHeight="1">
      <c r="A2296" s="86" t="s">
        <v>5979</v>
      </c>
      <c r="B2296" s="86" t="s">
        <v>876</v>
      </c>
      <c r="C2296" s="86" t="s">
        <v>5979</v>
      </c>
      <c r="D2296" s="86" t="s">
        <v>5980</v>
      </c>
      <c r="E2296" s="87">
        <v>0</v>
      </c>
      <c r="F2296" s="86" t="s">
        <v>1185</v>
      </c>
      <c r="H2296" s="3">
        <f>E2296+SUMIF('BR DTG TRAYEMAN'!C:C,C2296,'BR DTG TRAYEMAN'!E:E)</f>
        <v>0</v>
      </c>
    </row>
    <row r="2297" spans="1:8" ht="15.75" customHeight="1">
      <c r="A2297" s="86" t="s">
        <v>5981</v>
      </c>
      <c r="B2297" s="86" t="s">
        <v>876</v>
      </c>
      <c r="C2297" s="86" t="s">
        <v>5981</v>
      </c>
      <c r="D2297" s="86" t="s">
        <v>2330</v>
      </c>
      <c r="E2297" s="87">
        <v>0</v>
      </c>
      <c r="F2297" s="86" t="s">
        <v>1185</v>
      </c>
      <c r="H2297" s="3">
        <f>E2297+SUMIF('BR DTG TRAYEMAN'!C:C,C2297,'BR DTG TRAYEMAN'!E:E)</f>
        <v>0</v>
      </c>
    </row>
    <row r="2298" spans="1:8" ht="15.75" customHeight="1">
      <c r="A2298" s="86" t="s">
        <v>5982</v>
      </c>
      <c r="B2298" s="86" t="s">
        <v>876</v>
      </c>
      <c r="C2298" s="86" t="s">
        <v>5982</v>
      </c>
      <c r="D2298" s="86" t="s">
        <v>2330</v>
      </c>
      <c r="E2298" s="87">
        <v>0</v>
      </c>
      <c r="F2298" s="86" t="s">
        <v>1185</v>
      </c>
      <c r="H2298" s="3">
        <f>E2298+SUMIF('BR DTG TRAYEMAN'!C:C,C2298,'BR DTG TRAYEMAN'!E:E)</f>
        <v>0</v>
      </c>
    </row>
    <row r="2299" spans="1:8" ht="15.75" customHeight="1">
      <c r="A2299" s="86" t="s">
        <v>1464</v>
      </c>
      <c r="B2299" s="86" t="s">
        <v>881</v>
      </c>
      <c r="C2299" s="86" t="s">
        <v>1464</v>
      </c>
      <c r="D2299" s="86" t="s">
        <v>1465</v>
      </c>
      <c r="E2299" s="87">
        <v>0</v>
      </c>
      <c r="F2299" s="86" t="s">
        <v>1185</v>
      </c>
      <c r="H2299" s="3">
        <f>E2299+SUMIF('BR DTG TRAYEMAN'!C:C,C2299,'BR DTG TRAYEMAN'!E:E)</f>
        <v>0</v>
      </c>
    </row>
    <row r="2300" spans="1:8" ht="15.75" customHeight="1">
      <c r="A2300" s="86" t="s">
        <v>1466</v>
      </c>
      <c r="B2300" s="86" t="s">
        <v>881</v>
      </c>
      <c r="C2300" s="86" t="s">
        <v>1466</v>
      </c>
      <c r="D2300" s="86" t="s">
        <v>1467</v>
      </c>
      <c r="E2300" s="87">
        <v>0</v>
      </c>
      <c r="F2300" s="86" t="s">
        <v>1185</v>
      </c>
      <c r="H2300" s="3">
        <f>E2300+SUMIF('BR DTG TRAYEMAN'!C:C,C2300,'BR DTG TRAYEMAN'!E:E)</f>
        <v>0</v>
      </c>
    </row>
    <row r="2301" spans="1:8" ht="15.75" customHeight="1">
      <c r="A2301" s="86" t="s">
        <v>5983</v>
      </c>
      <c r="B2301" s="86" t="s">
        <v>876</v>
      </c>
      <c r="C2301" s="86" t="s">
        <v>5983</v>
      </c>
      <c r="D2301" s="86" t="s">
        <v>5984</v>
      </c>
      <c r="E2301" s="87">
        <v>0</v>
      </c>
      <c r="F2301" s="86" t="s">
        <v>1185</v>
      </c>
      <c r="H2301" s="3">
        <f>E2301+SUMIF('BR DTG TRAYEMAN'!C:C,C2301,'BR DTG TRAYEMAN'!E:E)</f>
        <v>0</v>
      </c>
    </row>
    <row r="2302" spans="1:8" ht="15.75" customHeight="1">
      <c r="A2302" s="86" t="s">
        <v>5985</v>
      </c>
      <c r="B2302" s="86" t="s">
        <v>876</v>
      </c>
      <c r="C2302" s="86" t="s">
        <v>5985</v>
      </c>
      <c r="D2302" s="86" t="s">
        <v>5986</v>
      </c>
      <c r="E2302" s="87">
        <v>0</v>
      </c>
      <c r="F2302" s="86" t="s">
        <v>1185</v>
      </c>
      <c r="H2302" s="3">
        <f>E2302+SUMIF('BR DTG TRAYEMAN'!C:C,C2302,'BR DTG TRAYEMAN'!E:E)</f>
        <v>0</v>
      </c>
    </row>
    <row r="2303" spans="1:8" ht="15.75" customHeight="1">
      <c r="A2303" s="86" t="s">
        <v>5987</v>
      </c>
      <c r="B2303" s="86" t="s">
        <v>876</v>
      </c>
      <c r="C2303" s="86" t="s">
        <v>5987</v>
      </c>
      <c r="D2303" s="86" t="s">
        <v>5988</v>
      </c>
      <c r="E2303" s="87">
        <v>0</v>
      </c>
      <c r="F2303" s="86" t="s">
        <v>1185</v>
      </c>
      <c r="H2303" s="3">
        <f>E2303+SUMIF('BR DTG TRAYEMAN'!C:C,C2303,'BR DTG TRAYEMAN'!E:E)</f>
        <v>0</v>
      </c>
    </row>
    <row r="2304" spans="1:8" ht="15.75" customHeight="1">
      <c r="A2304" s="86" t="s">
        <v>5989</v>
      </c>
      <c r="B2304" s="86" t="s">
        <v>876</v>
      </c>
      <c r="C2304" s="86" t="s">
        <v>5989</v>
      </c>
      <c r="D2304" s="86" t="s">
        <v>5990</v>
      </c>
      <c r="E2304" s="87">
        <v>0</v>
      </c>
      <c r="F2304" s="86" t="s">
        <v>1185</v>
      </c>
      <c r="H2304" s="3">
        <f>E2304+SUMIF('BR DTG TRAYEMAN'!C:C,C2304,'BR DTG TRAYEMAN'!E:E)</f>
        <v>0</v>
      </c>
    </row>
    <row r="2305" spans="1:8" ht="15.75" customHeight="1">
      <c r="A2305" s="86" t="s">
        <v>1468</v>
      </c>
      <c r="B2305" s="86" t="s">
        <v>884</v>
      </c>
      <c r="C2305" s="86" t="s">
        <v>1468</v>
      </c>
      <c r="D2305" s="86" t="s">
        <v>1469</v>
      </c>
      <c r="E2305" s="87">
        <v>0</v>
      </c>
      <c r="F2305" s="86" t="s">
        <v>1185</v>
      </c>
      <c r="H2305" s="3">
        <f>E2305+SUMIF('BR DTG TRAYEMAN'!C:C,C2305,'BR DTG TRAYEMAN'!E:E)</f>
        <v>0</v>
      </c>
    </row>
    <row r="2306" spans="1:8" ht="15.75" customHeight="1">
      <c r="A2306" s="86" t="s">
        <v>416</v>
      </c>
      <c r="B2306" s="86" t="s">
        <v>884</v>
      </c>
      <c r="C2306" s="86" t="s">
        <v>416</v>
      </c>
      <c r="D2306" s="86" t="s">
        <v>1532</v>
      </c>
      <c r="E2306" s="87">
        <v>0</v>
      </c>
      <c r="F2306" s="86" t="s">
        <v>1185</v>
      </c>
      <c r="H2306" s="3">
        <f>E2306+SUMIF('BR DTG TRAYEMAN'!C:C,C2306,'BR DTG TRAYEMAN'!E:E)</f>
        <v>0</v>
      </c>
    </row>
    <row r="2307" spans="1:8" ht="15.75" customHeight="1">
      <c r="A2307" s="86" t="s">
        <v>9666</v>
      </c>
      <c r="B2307" s="86" t="s">
        <v>876</v>
      </c>
      <c r="C2307" s="86" t="s">
        <v>9666</v>
      </c>
      <c r="D2307" s="86" t="s">
        <v>1215</v>
      </c>
      <c r="E2307" s="87">
        <v>0</v>
      </c>
      <c r="F2307" s="86" t="s">
        <v>1185</v>
      </c>
      <c r="H2307" s="3">
        <f>E2307+SUMIF('BR DTG TRAYEMAN'!C:C,C2307,'BR DTG TRAYEMAN'!E:E)</f>
        <v>0</v>
      </c>
    </row>
    <row r="2308" spans="1:8" ht="15.75" customHeight="1">
      <c r="A2308" s="86" t="s">
        <v>9667</v>
      </c>
      <c r="B2308" s="86" t="s">
        <v>876</v>
      </c>
      <c r="C2308" s="86" t="s">
        <v>9667</v>
      </c>
      <c r="D2308" s="86" t="s">
        <v>2330</v>
      </c>
      <c r="E2308" s="87">
        <v>0</v>
      </c>
      <c r="F2308" s="86" t="s">
        <v>1185</v>
      </c>
      <c r="H2308" s="3">
        <f>E2308+SUMIF('BR DTG TRAYEMAN'!C:C,C2308,'BR DTG TRAYEMAN'!E:E)</f>
        <v>0</v>
      </c>
    </row>
    <row r="2309" spans="1:8" ht="15.75" customHeight="1">
      <c r="A2309" s="86" t="s">
        <v>9668</v>
      </c>
      <c r="B2309" s="86" t="s">
        <v>876</v>
      </c>
      <c r="C2309" s="86" t="s">
        <v>9668</v>
      </c>
      <c r="D2309" s="86" t="s">
        <v>9669</v>
      </c>
      <c r="E2309" s="87">
        <v>0</v>
      </c>
      <c r="F2309" s="86" t="s">
        <v>1185</v>
      </c>
      <c r="H2309" s="3">
        <f>E2309+SUMIF('BR DTG TRAYEMAN'!C:C,C2309,'BR DTG TRAYEMAN'!E:E)</f>
        <v>0</v>
      </c>
    </row>
    <row r="2310" spans="1:8" ht="15.75" customHeight="1">
      <c r="A2310" s="86" t="s">
        <v>9670</v>
      </c>
      <c r="B2310" s="86" t="s">
        <v>876</v>
      </c>
      <c r="C2310" s="86" t="s">
        <v>9670</v>
      </c>
      <c r="D2310" s="86" t="s">
        <v>9671</v>
      </c>
      <c r="E2310" s="87">
        <v>0</v>
      </c>
      <c r="F2310" s="86" t="s">
        <v>1185</v>
      </c>
      <c r="H2310" s="3">
        <f>E2310+SUMIF('BR DTG TRAYEMAN'!C:C,C2310,'BR DTG TRAYEMAN'!E:E)</f>
        <v>0</v>
      </c>
    </row>
    <row r="2311" spans="1:8" ht="15.75" customHeight="1">
      <c r="A2311" s="86" t="s">
        <v>417</v>
      </c>
      <c r="B2311" s="86" t="s">
        <v>898</v>
      </c>
      <c r="C2311" s="86" t="s">
        <v>417</v>
      </c>
      <c r="D2311" s="86" t="s">
        <v>1216</v>
      </c>
      <c r="E2311" s="87">
        <v>5</v>
      </c>
      <c r="F2311" s="86" t="s">
        <v>1185</v>
      </c>
      <c r="H2311" s="3">
        <f>E2311+SUMIF('BR DTG TRAYEMAN'!C:C,C2311,'BR DTG TRAYEMAN'!E:E)</f>
        <v>5</v>
      </c>
    </row>
    <row r="2312" spans="1:8" ht="15.75" customHeight="1">
      <c r="A2312" s="86" t="s">
        <v>418</v>
      </c>
      <c r="B2312" s="86" t="s">
        <v>898</v>
      </c>
      <c r="C2312" s="86" t="s">
        <v>418</v>
      </c>
      <c r="D2312" s="86" t="s">
        <v>1217</v>
      </c>
      <c r="E2312" s="87">
        <v>2</v>
      </c>
      <c r="F2312" s="86" t="s">
        <v>1185</v>
      </c>
      <c r="H2312" s="3">
        <f>E2312+SUMIF('BR DTG TRAYEMAN'!C:C,C2312,'BR DTG TRAYEMAN'!E:E)</f>
        <v>2</v>
      </c>
    </row>
    <row r="2313" spans="1:8" ht="15.75" customHeight="1">
      <c r="A2313" s="86" t="s">
        <v>5991</v>
      </c>
      <c r="B2313" s="86" t="s">
        <v>876</v>
      </c>
      <c r="C2313" s="86" t="s">
        <v>5991</v>
      </c>
      <c r="D2313" s="86" t="s">
        <v>5992</v>
      </c>
      <c r="E2313" s="87">
        <v>0</v>
      </c>
      <c r="F2313" s="86" t="s">
        <v>1185</v>
      </c>
      <c r="H2313" s="3">
        <f>E2313+SUMIF('BR DTG TRAYEMAN'!C:C,C2313,'BR DTG TRAYEMAN'!E:E)</f>
        <v>0</v>
      </c>
    </row>
    <row r="2314" spans="1:8" ht="15.75" customHeight="1">
      <c r="A2314" s="86" t="s">
        <v>419</v>
      </c>
      <c r="B2314" s="86" t="s">
        <v>898</v>
      </c>
      <c r="C2314" s="86" t="s">
        <v>419</v>
      </c>
      <c r="D2314" s="86" t="s">
        <v>1218</v>
      </c>
      <c r="E2314" s="87">
        <v>2</v>
      </c>
      <c r="F2314" s="86" t="s">
        <v>1185</v>
      </c>
      <c r="H2314" s="3">
        <f>E2314+SUMIF('BR DTG TRAYEMAN'!C:C,C2314,'BR DTG TRAYEMAN'!E:E)</f>
        <v>2</v>
      </c>
    </row>
    <row r="2315" spans="1:8" ht="15.75" customHeight="1">
      <c r="A2315" s="86" t="s">
        <v>5993</v>
      </c>
      <c r="B2315" s="86" t="s">
        <v>876</v>
      </c>
      <c r="C2315" s="86" t="s">
        <v>5993</v>
      </c>
      <c r="D2315" s="86" t="s">
        <v>5994</v>
      </c>
      <c r="E2315" s="87">
        <v>0</v>
      </c>
      <c r="F2315" s="86" t="s">
        <v>1185</v>
      </c>
      <c r="H2315" s="3">
        <f>E2315+SUMIF('BR DTG TRAYEMAN'!C:C,C2315,'BR DTG TRAYEMAN'!E:E)</f>
        <v>0</v>
      </c>
    </row>
    <row r="2316" spans="1:8" ht="15.75" customHeight="1">
      <c r="A2316" s="86" t="s">
        <v>5995</v>
      </c>
      <c r="B2316" s="86" t="s">
        <v>876</v>
      </c>
      <c r="C2316" s="86" t="s">
        <v>5995</v>
      </c>
      <c r="D2316" s="86" t="s">
        <v>5996</v>
      </c>
      <c r="E2316" s="87">
        <v>0</v>
      </c>
      <c r="F2316" s="86" t="s">
        <v>1185</v>
      </c>
      <c r="H2316" s="3">
        <f>E2316+SUMIF('BR DTG TRAYEMAN'!C:C,C2316,'BR DTG TRAYEMAN'!E:E)</f>
        <v>0</v>
      </c>
    </row>
    <row r="2317" spans="1:8" ht="15.75" customHeight="1">
      <c r="A2317" s="86" t="s">
        <v>5997</v>
      </c>
      <c r="B2317" s="86" t="s">
        <v>876</v>
      </c>
      <c r="C2317" s="86" t="s">
        <v>5997</v>
      </c>
      <c r="D2317" s="86" t="s">
        <v>5998</v>
      </c>
      <c r="E2317" s="87">
        <v>0</v>
      </c>
      <c r="F2317" s="86" t="s">
        <v>1185</v>
      </c>
      <c r="H2317" s="3">
        <f>E2317+SUMIF('BR DTG TRAYEMAN'!C:C,C2317,'BR DTG TRAYEMAN'!E:E)</f>
        <v>0</v>
      </c>
    </row>
    <row r="2318" spans="1:8" ht="15.75" customHeight="1">
      <c r="A2318" s="86" t="s">
        <v>5999</v>
      </c>
      <c r="B2318" s="86" t="s">
        <v>876</v>
      </c>
      <c r="C2318" s="86" t="s">
        <v>5999</v>
      </c>
      <c r="D2318" s="86" t="s">
        <v>6000</v>
      </c>
      <c r="E2318" s="87">
        <v>0</v>
      </c>
      <c r="F2318" s="86" t="s">
        <v>1185</v>
      </c>
      <c r="H2318" s="3">
        <f>E2318+SUMIF('BR DTG TRAYEMAN'!C:C,C2318,'BR DTG TRAYEMAN'!E:E)</f>
        <v>0</v>
      </c>
    </row>
    <row r="2319" spans="1:8" ht="15.75" customHeight="1">
      <c r="A2319" s="86" t="s">
        <v>6001</v>
      </c>
      <c r="B2319" s="86" t="s">
        <v>876</v>
      </c>
      <c r="C2319" s="86" t="s">
        <v>6001</v>
      </c>
      <c r="D2319" s="86" t="s">
        <v>6002</v>
      </c>
      <c r="E2319" s="87">
        <v>0</v>
      </c>
      <c r="F2319" s="86" t="s">
        <v>1185</v>
      </c>
      <c r="H2319" s="3">
        <f>E2319+SUMIF('BR DTG TRAYEMAN'!C:C,C2319,'BR DTG TRAYEMAN'!E:E)</f>
        <v>0</v>
      </c>
    </row>
    <row r="2320" spans="1:8" ht="15.75" customHeight="1">
      <c r="A2320" s="86" t="s">
        <v>6003</v>
      </c>
      <c r="B2320" s="86" t="s">
        <v>876</v>
      </c>
      <c r="C2320" s="86" t="s">
        <v>6003</v>
      </c>
      <c r="D2320" s="86" t="s">
        <v>6004</v>
      </c>
      <c r="E2320" s="87">
        <v>0</v>
      </c>
      <c r="F2320" s="86" t="s">
        <v>1185</v>
      </c>
      <c r="H2320" s="3">
        <f>E2320+SUMIF('BR DTG TRAYEMAN'!C:C,C2320,'BR DTG TRAYEMAN'!E:E)</f>
        <v>0</v>
      </c>
    </row>
    <row r="2321" spans="1:8" ht="15.75" customHeight="1">
      <c r="A2321" s="86" t="s">
        <v>6005</v>
      </c>
      <c r="B2321" s="86" t="s">
        <v>876</v>
      </c>
      <c r="C2321" s="86" t="s">
        <v>6005</v>
      </c>
      <c r="D2321" s="86" t="s">
        <v>6006</v>
      </c>
      <c r="E2321" s="87">
        <v>0</v>
      </c>
      <c r="F2321" s="86" t="s">
        <v>1185</v>
      </c>
      <c r="H2321" s="3">
        <f>E2321+SUMIF('BR DTG TRAYEMAN'!C:C,C2321,'BR DTG TRAYEMAN'!E:E)</f>
        <v>0</v>
      </c>
    </row>
    <row r="2322" spans="1:8" ht="15.75" customHeight="1">
      <c r="A2322" s="86" t="s">
        <v>6007</v>
      </c>
      <c r="B2322" s="86" t="s">
        <v>876</v>
      </c>
      <c r="C2322" s="86" t="s">
        <v>6007</v>
      </c>
      <c r="D2322" s="86" t="s">
        <v>6008</v>
      </c>
      <c r="E2322" s="87">
        <v>0</v>
      </c>
      <c r="F2322" s="86" t="s">
        <v>1185</v>
      </c>
      <c r="H2322" s="3">
        <f>E2322+SUMIF('BR DTG TRAYEMAN'!C:C,C2322,'BR DTG TRAYEMAN'!E:E)</f>
        <v>0</v>
      </c>
    </row>
    <row r="2323" spans="1:8" ht="15.75" customHeight="1">
      <c r="A2323" s="86" t="s">
        <v>6009</v>
      </c>
      <c r="B2323" s="86" t="s">
        <v>876</v>
      </c>
      <c r="C2323" s="86" t="s">
        <v>6009</v>
      </c>
      <c r="D2323" s="86" t="s">
        <v>6010</v>
      </c>
      <c r="E2323" s="87">
        <v>0</v>
      </c>
      <c r="F2323" s="86" t="s">
        <v>1185</v>
      </c>
      <c r="H2323" s="3">
        <f>E2323+SUMIF('BR DTG TRAYEMAN'!C:C,C2323,'BR DTG TRAYEMAN'!E:E)</f>
        <v>0</v>
      </c>
    </row>
    <row r="2324" spans="1:8" ht="15.75" customHeight="1">
      <c r="A2324" s="86" t="s">
        <v>6011</v>
      </c>
      <c r="B2324" s="86" t="s">
        <v>876</v>
      </c>
      <c r="C2324" s="86" t="s">
        <v>6011</v>
      </c>
      <c r="D2324" s="86" t="s">
        <v>6012</v>
      </c>
      <c r="E2324" s="87">
        <v>0</v>
      </c>
      <c r="F2324" s="86" t="s">
        <v>1185</v>
      </c>
      <c r="H2324" s="3">
        <f>E2324+SUMIF('BR DTG TRAYEMAN'!C:C,C2324,'BR DTG TRAYEMAN'!E:E)</f>
        <v>0</v>
      </c>
    </row>
    <row r="2325" spans="1:8" ht="15.75" customHeight="1">
      <c r="A2325" s="86" t="s">
        <v>6013</v>
      </c>
      <c r="B2325" s="86" t="s">
        <v>876</v>
      </c>
      <c r="C2325" s="86" t="s">
        <v>6013</v>
      </c>
      <c r="D2325" s="86" t="s">
        <v>6014</v>
      </c>
      <c r="E2325" s="87">
        <v>0</v>
      </c>
      <c r="F2325" s="86" t="s">
        <v>1185</v>
      </c>
      <c r="H2325" s="3">
        <f>E2325+SUMIF('BR DTG TRAYEMAN'!C:C,C2325,'BR DTG TRAYEMAN'!E:E)</f>
        <v>0</v>
      </c>
    </row>
    <row r="2326" spans="1:8" ht="15.75" customHeight="1">
      <c r="A2326" s="86" t="s">
        <v>6015</v>
      </c>
      <c r="B2326" s="86" t="s">
        <v>876</v>
      </c>
      <c r="C2326" s="86" t="s">
        <v>6015</v>
      </c>
      <c r="D2326" s="86" t="s">
        <v>6016</v>
      </c>
      <c r="E2326" s="87">
        <v>0</v>
      </c>
      <c r="F2326" s="86" t="s">
        <v>1185</v>
      </c>
      <c r="H2326" s="3">
        <f>E2326+SUMIF('BR DTG TRAYEMAN'!C:C,C2326,'BR DTG TRAYEMAN'!E:E)</f>
        <v>0</v>
      </c>
    </row>
    <row r="2327" spans="1:8" ht="15.75" customHeight="1">
      <c r="A2327" s="86" t="s">
        <v>6017</v>
      </c>
      <c r="B2327" s="86" t="s">
        <v>876</v>
      </c>
      <c r="C2327" s="86" t="s">
        <v>6017</v>
      </c>
      <c r="D2327" s="86" t="s">
        <v>6018</v>
      </c>
      <c r="E2327" s="87">
        <v>0</v>
      </c>
      <c r="F2327" s="86" t="s">
        <v>1185</v>
      </c>
      <c r="H2327" s="3">
        <f>E2327+SUMIF('BR DTG TRAYEMAN'!C:C,C2327,'BR DTG TRAYEMAN'!E:E)</f>
        <v>0</v>
      </c>
    </row>
    <row r="2328" spans="1:8" ht="15.75" customHeight="1">
      <c r="A2328" s="86" t="s">
        <v>6019</v>
      </c>
      <c r="B2328" s="86" t="s">
        <v>876</v>
      </c>
      <c r="C2328" s="86" t="s">
        <v>6019</v>
      </c>
      <c r="D2328" s="86" t="s">
        <v>6020</v>
      </c>
      <c r="E2328" s="87">
        <v>0</v>
      </c>
      <c r="F2328" s="86" t="s">
        <v>1185</v>
      </c>
      <c r="H2328" s="3">
        <f>E2328+SUMIF('BR DTG TRAYEMAN'!C:C,C2328,'BR DTG TRAYEMAN'!E:E)</f>
        <v>0</v>
      </c>
    </row>
    <row r="2329" spans="1:8" ht="15.75" customHeight="1">
      <c r="A2329" s="86" t="s">
        <v>6021</v>
      </c>
      <c r="B2329" s="86" t="s">
        <v>876</v>
      </c>
      <c r="C2329" s="86" t="s">
        <v>6021</v>
      </c>
      <c r="D2329" s="86" t="s">
        <v>6022</v>
      </c>
      <c r="E2329" s="87">
        <v>0</v>
      </c>
      <c r="F2329" s="86" t="s">
        <v>1185</v>
      </c>
      <c r="H2329" s="3">
        <f>E2329+SUMIF('BR DTG TRAYEMAN'!C:C,C2329,'BR DTG TRAYEMAN'!E:E)</f>
        <v>0</v>
      </c>
    </row>
    <row r="2330" spans="1:8" ht="15.75" customHeight="1">
      <c r="A2330" s="86" t="s">
        <v>6023</v>
      </c>
      <c r="B2330" s="86" t="s">
        <v>876</v>
      </c>
      <c r="C2330" s="86" t="s">
        <v>6023</v>
      </c>
      <c r="D2330" s="86" t="s">
        <v>6024</v>
      </c>
      <c r="E2330" s="87">
        <v>0</v>
      </c>
      <c r="F2330" s="86" t="s">
        <v>1185</v>
      </c>
      <c r="H2330" s="3">
        <f>E2330+SUMIF('BR DTG TRAYEMAN'!C:C,C2330,'BR DTG TRAYEMAN'!E:E)</f>
        <v>0</v>
      </c>
    </row>
    <row r="2331" spans="1:8" ht="15.75" customHeight="1">
      <c r="A2331" s="86" t="s">
        <v>6025</v>
      </c>
      <c r="B2331" s="86" t="s">
        <v>876</v>
      </c>
      <c r="C2331" s="86" t="s">
        <v>6025</v>
      </c>
      <c r="D2331" s="86" t="s">
        <v>6026</v>
      </c>
      <c r="E2331" s="87">
        <v>0</v>
      </c>
      <c r="F2331" s="86" t="s">
        <v>1185</v>
      </c>
      <c r="H2331" s="3">
        <f>E2331+SUMIF('BR DTG TRAYEMAN'!C:C,C2331,'BR DTG TRAYEMAN'!E:E)</f>
        <v>0</v>
      </c>
    </row>
    <row r="2332" spans="1:8" ht="15.75" customHeight="1">
      <c r="A2332" s="86" t="s">
        <v>6027</v>
      </c>
      <c r="B2332" s="86" t="s">
        <v>876</v>
      </c>
      <c r="C2332" s="86" t="s">
        <v>6027</v>
      </c>
      <c r="D2332" s="86" t="s">
        <v>6028</v>
      </c>
      <c r="E2332" s="87">
        <v>0</v>
      </c>
      <c r="F2332" s="86" t="s">
        <v>1185</v>
      </c>
      <c r="H2332" s="3">
        <f>E2332+SUMIF('BR DTG TRAYEMAN'!C:C,C2332,'BR DTG TRAYEMAN'!E:E)</f>
        <v>0</v>
      </c>
    </row>
    <row r="2333" spans="1:8" ht="15.75" customHeight="1">
      <c r="A2333" s="86" t="s">
        <v>6029</v>
      </c>
      <c r="B2333" s="86" t="s">
        <v>876</v>
      </c>
      <c r="C2333" s="86" t="s">
        <v>6029</v>
      </c>
      <c r="D2333" s="86" t="s">
        <v>6030</v>
      </c>
      <c r="E2333" s="87">
        <v>0</v>
      </c>
      <c r="F2333" s="86" t="s">
        <v>1185</v>
      </c>
      <c r="H2333" s="3">
        <f>E2333+SUMIF('BR DTG TRAYEMAN'!C:C,C2333,'BR DTG TRAYEMAN'!E:E)</f>
        <v>0</v>
      </c>
    </row>
    <row r="2334" spans="1:8" ht="15.75" customHeight="1">
      <c r="A2334" s="86" t="s">
        <v>6031</v>
      </c>
      <c r="B2334" s="86" t="s">
        <v>876</v>
      </c>
      <c r="C2334" s="86" t="s">
        <v>6031</v>
      </c>
      <c r="D2334" s="86" t="s">
        <v>6032</v>
      </c>
      <c r="E2334" s="87">
        <v>0</v>
      </c>
      <c r="F2334" s="86" t="s">
        <v>1185</v>
      </c>
      <c r="H2334" s="3">
        <f>E2334+SUMIF('BR DTG TRAYEMAN'!C:C,C2334,'BR DTG TRAYEMAN'!E:E)</f>
        <v>0</v>
      </c>
    </row>
    <row r="2335" spans="1:8" ht="15.75" customHeight="1">
      <c r="A2335" s="86" t="s">
        <v>6033</v>
      </c>
      <c r="B2335" s="86" t="s">
        <v>876</v>
      </c>
      <c r="C2335" s="86" t="s">
        <v>6033</v>
      </c>
      <c r="D2335" s="86" t="s">
        <v>6034</v>
      </c>
      <c r="E2335" s="87">
        <v>0</v>
      </c>
      <c r="F2335" s="86" t="s">
        <v>1185</v>
      </c>
      <c r="H2335" s="3">
        <f>E2335+SUMIF('BR DTG TRAYEMAN'!C:C,C2335,'BR DTG TRAYEMAN'!E:E)</f>
        <v>0</v>
      </c>
    </row>
    <row r="2336" spans="1:8" ht="15.75" customHeight="1">
      <c r="A2336" s="86" t="s">
        <v>6035</v>
      </c>
      <c r="B2336" s="86" t="s">
        <v>876</v>
      </c>
      <c r="C2336" s="86" t="s">
        <v>6035</v>
      </c>
      <c r="D2336" s="86" t="s">
        <v>6036</v>
      </c>
      <c r="E2336" s="87">
        <v>0</v>
      </c>
      <c r="F2336" s="86" t="s">
        <v>1185</v>
      </c>
      <c r="H2336" s="3">
        <f>E2336+SUMIF('BR DTG TRAYEMAN'!C:C,C2336,'BR DTG TRAYEMAN'!E:E)</f>
        <v>0</v>
      </c>
    </row>
    <row r="2337" spans="1:8" ht="15.75" customHeight="1">
      <c r="A2337" s="86" t="s">
        <v>6037</v>
      </c>
      <c r="B2337" s="86" t="s">
        <v>876</v>
      </c>
      <c r="C2337" s="86" t="s">
        <v>6037</v>
      </c>
      <c r="D2337" s="86" t="s">
        <v>6038</v>
      </c>
      <c r="E2337" s="87">
        <v>0</v>
      </c>
      <c r="F2337" s="86" t="s">
        <v>1185</v>
      </c>
      <c r="H2337" s="3">
        <f>E2337+SUMIF('BR DTG TRAYEMAN'!C:C,C2337,'BR DTG TRAYEMAN'!E:E)</f>
        <v>0</v>
      </c>
    </row>
    <row r="2338" spans="1:8" ht="15.75" customHeight="1">
      <c r="A2338" s="86" t="s">
        <v>6039</v>
      </c>
      <c r="B2338" s="86" t="s">
        <v>876</v>
      </c>
      <c r="C2338" s="86" t="s">
        <v>6039</v>
      </c>
      <c r="D2338" s="86" t="s">
        <v>6040</v>
      </c>
      <c r="E2338" s="87">
        <v>0</v>
      </c>
      <c r="F2338" s="86" t="s">
        <v>1185</v>
      </c>
      <c r="H2338" s="3">
        <f>E2338+SUMIF('BR DTG TRAYEMAN'!C:C,C2338,'BR DTG TRAYEMAN'!E:E)</f>
        <v>0</v>
      </c>
    </row>
    <row r="2339" spans="1:8" ht="15.75" customHeight="1">
      <c r="A2339" s="86" t="s">
        <v>6041</v>
      </c>
      <c r="B2339" s="86" t="s">
        <v>876</v>
      </c>
      <c r="C2339" s="86" t="s">
        <v>6041</v>
      </c>
      <c r="D2339" s="86" t="s">
        <v>6042</v>
      </c>
      <c r="E2339" s="87">
        <v>0</v>
      </c>
      <c r="F2339" s="86" t="s">
        <v>1185</v>
      </c>
      <c r="H2339" s="3">
        <f>E2339+SUMIF('BR DTG TRAYEMAN'!C:C,C2339,'BR DTG TRAYEMAN'!E:E)</f>
        <v>0</v>
      </c>
    </row>
    <row r="2340" spans="1:8" ht="15.75" customHeight="1">
      <c r="A2340" s="86" t="s">
        <v>6043</v>
      </c>
      <c r="B2340" s="86" t="s">
        <v>876</v>
      </c>
      <c r="C2340" s="86" t="s">
        <v>6043</v>
      </c>
      <c r="D2340" s="86" t="s">
        <v>6044</v>
      </c>
      <c r="E2340" s="87">
        <v>0</v>
      </c>
      <c r="F2340" s="86" t="s">
        <v>1185</v>
      </c>
      <c r="H2340" s="3">
        <f>E2340+SUMIF('BR DTG TRAYEMAN'!C:C,C2340,'BR DTG TRAYEMAN'!E:E)</f>
        <v>0</v>
      </c>
    </row>
    <row r="2341" spans="1:8" ht="15.75" customHeight="1">
      <c r="A2341" s="86" t="s">
        <v>6045</v>
      </c>
      <c r="B2341" s="86" t="s">
        <v>876</v>
      </c>
      <c r="C2341" s="86" t="s">
        <v>6045</v>
      </c>
      <c r="D2341" s="86" t="s">
        <v>6046</v>
      </c>
      <c r="E2341" s="87">
        <v>0</v>
      </c>
      <c r="F2341" s="86" t="s">
        <v>1185</v>
      </c>
      <c r="H2341" s="3">
        <f>E2341+SUMIF('BR DTG TRAYEMAN'!C:C,C2341,'BR DTG TRAYEMAN'!E:E)</f>
        <v>0</v>
      </c>
    </row>
    <row r="2342" spans="1:8" ht="15.75" customHeight="1">
      <c r="A2342" s="86" t="s">
        <v>6047</v>
      </c>
      <c r="B2342" s="86" t="s">
        <v>876</v>
      </c>
      <c r="C2342" s="86" t="s">
        <v>6047</v>
      </c>
      <c r="D2342" s="86" t="s">
        <v>6048</v>
      </c>
      <c r="E2342" s="87">
        <v>0</v>
      </c>
      <c r="F2342" s="86" t="s">
        <v>1185</v>
      </c>
      <c r="H2342" s="3">
        <f>E2342+SUMIF('BR DTG TRAYEMAN'!C:C,C2342,'BR DTG TRAYEMAN'!E:E)</f>
        <v>0</v>
      </c>
    </row>
    <row r="2343" spans="1:8" ht="15.75" customHeight="1">
      <c r="A2343" s="86" t="s">
        <v>6049</v>
      </c>
      <c r="B2343" s="86" t="s">
        <v>876</v>
      </c>
      <c r="C2343" s="86" t="s">
        <v>6049</v>
      </c>
      <c r="D2343" s="86" t="s">
        <v>6050</v>
      </c>
      <c r="E2343" s="87">
        <v>0</v>
      </c>
      <c r="F2343" s="86" t="s">
        <v>1185</v>
      </c>
      <c r="H2343" s="3">
        <f>E2343+SUMIF('BR DTG TRAYEMAN'!C:C,C2343,'BR DTG TRAYEMAN'!E:E)</f>
        <v>0</v>
      </c>
    </row>
    <row r="2344" spans="1:8" ht="15.75" customHeight="1">
      <c r="A2344" s="86" t="s">
        <v>6051</v>
      </c>
      <c r="B2344" s="86" t="s">
        <v>876</v>
      </c>
      <c r="C2344" s="86" t="s">
        <v>6051</v>
      </c>
      <c r="D2344" s="86" t="s">
        <v>6052</v>
      </c>
      <c r="E2344" s="87">
        <v>0</v>
      </c>
      <c r="F2344" s="86" t="s">
        <v>1185</v>
      </c>
      <c r="H2344" s="3">
        <f>E2344+SUMIF('BR DTG TRAYEMAN'!C:C,C2344,'BR DTG TRAYEMAN'!E:E)</f>
        <v>0</v>
      </c>
    </row>
    <row r="2345" spans="1:8" ht="15.75" customHeight="1">
      <c r="A2345" s="86" t="s">
        <v>6053</v>
      </c>
      <c r="B2345" s="86" t="s">
        <v>876</v>
      </c>
      <c r="C2345" s="86" t="s">
        <v>6053</v>
      </c>
      <c r="D2345" s="86" t="s">
        <v>6054</v>
      </c>
      <c r="E2345" s="87">
        <v>0</v>
      </c>
      <c r="F2345" s="86" t="s">
        <v>1185</v>
      </c>
      <c r="H2345" s="3">
        <f>E2345+SUMIF('BR DTG TRAYEMAN'!C:C,C2345,'BR DTG TRAYEMAN'!E:E)</f>
        <v>0</v>
      </c>
    </row>
    <row r="2346" spans="1:8" ht="15.75" customHeight="1">
      <c r="A2346" s="86" t="s">
        <v>6055</v>
      </c>
      <c r="B2346" s="86" t="s">
        <v>876</v>
      </c>
      <c r="C2346" s="86" t="s">
        <v>6055</v>
      </c>
      <c r="D2346" s="86" t="s">
        <v>6056</v>
      </c>
      <c r="E2346" s="87">
        <v>0</v>
      </c>
      <c r="F2346" s="86" t="s">
        <v>1185</v>
      </c>
      <c r="H2346" s="3">
        <f>E2346+SUMIF('BR DTG TRAYEMAN'!C:C,C2346,'BR DTG TRAYEMAN'!E:E)</f>
        <v>0</v>
      </c>
    </row>
    <row r="2347" spans="1:8" ht="15.75" customHeight="1">
      <c r="A2347" s="86" t="s">
        <v>6057</v>
      </c>
      <c r="B2347" s="86" t="s">
        <v>876</v>
      </c>
      <c r="C2347" s="86" t="s">
        <v>6057</v>
      </c>
      <c r="D2347" s="86" t="s">
        <v>2330</v>
      </c>
      <c r="E2347" s="87">
        <v>0</v>
      </c>
      <c r="F2347" s="86" t="s">
        <v>1185</v>
      </c>
      <c r="H2347" s="3">
        <f>E2347+SUMIF('BR DTG TRAYEMAN'!C:C,C2347,'BR DTG TRAYEMAN'!E:E)</f>
        <v>0</v>
      </c>
    </row>
    <row r="2348" spans="1:8" ht="15.75" customHeight="1">
      <c r="A2348" s="86" t="s">
        <v>6058</v>
      </c>
      <c r="B2348" s="86" t="s">
        <v>876</v>
      </c>
      <c r="C2348" s="86" t="s">
        <v>6058</v>
      </c>
      <c r="D2348" s="86" t="s">
        <v>2330</v>
      </c>
      <c r="E2348" s="87">
        <v>0</v>
      </c>
      <c r="F2348" s="86" t="s">
        <v>1185</v>
      </c>
      <c r="H2348" s="3">
        <f>E2348+SUMIF('BR DTG TRAYEMAN'!C:C,C2348,'BR DTG TRAYEMAN'!E:E)</f>
        <v>0</v>
      </c>
    </row>
    <row r="2349" spans="1:8" ht="15.75" customHeight="1">
      <c r="A2349" s="86" t="s">
        <v>6059</v>
      </c>
      <c r="B2349" s="86" t="s">
        <v>876</v>
      </c>
      <c r="C2349" s="86" t="s">
        <v>6059</v>
      </c>
      <c r="D2349" s="86" t="s">
        <v>9672</v>
      </c>
      <c r="E2349" s="87">
        <v>0</v>
      </c>
      <c r="F2349" s="86" t="s">
        <v>1185</v>
      </c>
      <c r="H2349" s="3">
        <f>E2349+SUMIF('BR DTG TRAYEMAN'!C:C,C2349,'BR DTG TRAYEMAN'!E:E)</f>
        <v>0</v>
      </c>
    </row>
    <row r="2350" spans="1:8" ht="15.75" customHeight="1">
      <c r="A2350" s="86" t="s">
        <v>6061</v>
      </c>
      <c r="B2350" s="86" t="s">
        <v>876</v>
      </c>
      <c r="C2350" s="86" t="s">
        <v>6061</v>
      </c>
      <c r="D2350" s="86" t="s">
        <v>9673</v>
      </c>
      <c r="E2350" s="87">
        <v>0</v>
      </c>
      <c r="F2350" s="86" t="s">
        <v>1185</v>
      </c>
      <c r="H2350" s="3">
        <f>E2350+SUMIF('BR DTG TRAYEMAN'!C:C,C2350,'BR DTG TRAYEMAN'!E:E)</f>
        <v>0</v>
      </c>
    </row>
    <row r="2351" spans="1:8" ht="15.75" customHeight="1">
      <c r="A2351" s="86" t="s">
        <v>6063</v>
      </c>
      <c r="B2351" s="86" t="s">
        <v>876</v>
      </c>
      <c r="C2351" s="86" t="s">
        <v>6063</v>
      </c>
      <c r="D2351" s="86" t="s">
        <v>9674</v>
      </c>
      <c r="E2351" s="87">
        <v>0</v>
      </c>
      <c r="F2351" s="86" t="s">
        <v>1185</v>
      </c>
      <c r="H2351" s="3">
        <f>E2351+SUMIF('BR DTG TRAYEMAN'!C:C,C2351,'BR DTG TRAYEMAN'!E:E)</f>
        <v>0</v>
      </c>
    </row>
    <row r="2352" spans="1:8" ht="15.75" customHeight="1">
      <c r="A2352" s="86" t="s">
        <v>6065</v>
      </c>
      <c r="B2352" s="86" t="s">
        <v>876</v>
      </c>
      <c r="C2352" s="86" t="s">
        <v>6065</v>
      </c>
      <c r="D2352" s="86" t="s">
        <v>6066</v>
      </c>
      <c r="E2352" s="87">
        <v>0</v>
      </c>
      <c r="F2352" s="86" t="s">
        <v>1185</v>
      </c>
      <c r="H2352" s="3">
        <f>E2352+SUMIF('BR DTG TRAYEMAN'!C:C,C2352,'BR DTG TRAYEMAN'!E:E)</f>
        <v>0</v>
      </c>
    </row>
    <row r="2353" spans="1:8" ht="15.75" customHeight="1">
      <c r="A2353" s="86" t="s">
        <v>420</v>
      </c>
      <c r="B2353" s="86" t="s">
        <v>877</v>
      </c>
      <c r="C2353" s="86" t="s">
        <v>420</v>
      </c>
      <c r="D2353" s="86" t="s">
        <v>1219</v>
      </c>
      <c r="E2353" s="87">
        <v>0</v>
      </c>
      <c r="F2353" s="86" t="s">
        <v>1185</v>
      </c>
      <c r="H2353" s="3">
        <f>E2353+SUMIF('BR DTG TRAYEMAN'!C:C,C2353,'BR DTG TRAYEMAN'!E:E)</f>
        <v>0</v>
      </c>
    </row>
    <row r="2354" spans="1:8" ht="15.75" customHeight="1">
      <c r="A2354" s="86" t="s">
        <v>6067</v>
      </c>
      <c r="B2354" s="86" t="s">
        <v>876</v>
      </c>
      <c r="C2354" s="86" t="s">
        <v>6067</v>
      </c>
      <c r="D2354" s="86" t="s">
        <v>6068</v>
      </c>
      <c r="E2354" s="87">
        <v>0</v>
      </c>
      <c r="F2354" s="86" t="s">
        <v>1185</v>
      </c>
      <c r="H2354" s="3">
        <f>E2354+SUMIF('BR DTG TRAYEMAN'!C:C,C2354,'BR DTG TRAYEMAN'!E:E)</f>
        <v>0</v>
      </c>
    </row>
    <row r="2355" spans="1:8" ht="15.75" customHeight="1">
      <c r="A2355" s="86" t="s">
        <v>563</v>
      </c>
      <c r="B2355" s="86" t="s">
        <v>876</v>
      </c>
      <c r="C2355" s="86" t="s">
        <v>563</v>
      </c>
      <c r="D2355" s="86" t="s">
        <v>736</v>
      </c>
      <c r="E2355" s="87">
        <v>0</v>
      </c>
      <c r="F2355" s="86" t="s">
        <v>1185</v>
      </c>
      <c r="H2355" s="3">
        <f>E2355+SUMIF('BR DTG TRAYEMAN'!C:C,C2355,'BR DTG TRAYEMAN'!E:E)</f>
        <v>0</v>
      </c>
    </row>
    <row r="2356" spans="1:8" ht="15.75" customHeight="1">
      <c r="A2356" s="86" t="s">
        <v>564</v>
      </c>
      <c r="B2356" s="86" t="s">
        <v>876</v>
      </c>
      <c r="C2356" s="86" t="s">
        <v>564</v>
      </c>
      <c r="D2356" s="86" t="s">
        <v>737</v>
      </c>
      <c r="E2356" s="87">
        <v>0</v>
      </c>
      <c r="F2356" s="86" t="s">
        <v>1185</v>
      </c>
      <c r="H2356" s="3">
        <f>E2356+SUMIF('BR DTG TRAYEMAN'!C:C,C2356,'BR DTG TRAYEMAN'!E:E)</f>
        <v>0</v>
      </c>
    </row>
    <row r="2357" spans="1:8" ht="15.75" customHeight="1">
      <c r="A2357" s="86" t="s">
        <v>6069</v>
      </c>
      <c r="B2357" s="86" t="s">
        <v>876</v>
      </c>
      <c r="C2357" s="86" t="s">
        <v>6069</v>
      </c>
      <c r="D2357" s="86" t="s">
        <v>6070</v>
      </c>
      <c r="E2357" s="87">
        <v>0</v>
      </c>
      <c r="F2357" s="86" t="s">
        <v>1185</v>
      </c>
      <c r="H2357" s="3">
        <f>E2357+SUMIF('BR DTG TRAYEMAN'!C:C,C2357,'BR DTG TRAYEMAN'!E:E)</f>
        <v>0</v>
      </c>
    </row>
    <row r="2358" spans="1:8" ht="15.75" customHeight="1">
      <c r="A2358" s="86" t="s">
        <v>421</v>
      </c>
      <c r="B2358" s="86" t="s">
        <v>877</v>
      </c>
      <c r="C2358" s="86" t="s">
        <v>421</v>
      </c>
      <c r="D2358" s="86" t="s">
        <v>1220</v>
      </c>
      <c r="E2358" s="87">
        <v>0</v>
      </c>
      <c r="F2358" s="86" t="s">
        <v>1185</v>
      </c>
      <c r="H2358" s="3">
        <f>E2358+SUMIF('BR DTG TRAYEMAN'!C:C,C2358,'BR DTG TRAYEMAN'!E:E)</f>
        <v>0</v>
      </c>
    </row>
    <row r="2359" spans="1:8" ht="15.75" customHeight="1">
      <c r="A2359" s="86" t="s">
        <v>422</v>
      </c>
      <c r="B2359" s="86" t="s">
        <v>877</v>
      </c>
      <c r="C2359" s="86" t="s">
        <v>422</v>
      </c>
      <c r="D2359" s="86" t="s">
        <v>738</v>
      </c>
      <c r="E2359" s="87">
        <v>2</v>
      </c>
      <c r="F2359" s="86" t="s">
        <v>1185</v>
      </c>
      <c r="H2359" s="3">
        <f>E2359+SUMIF('BR DTG TRAYEMAN'!C:C,C2359,'BR DTG TRAYEMAN'!E:E)</f>
        <v>2</v>
      </c>
    </row>
    <row r="2360" spans="1:8" ht="15.75" customHeight="1">
      <c r="A2360" s="86" t="s">
        <v>1666</v>
      </c>
      <c r="B2360" s="86" t="s">
        <v>877</v>
      </c>
      <c r="C2360" s="86" t="s">
        <v>1666</v>
      </c>
      <c r="D2360" s="86" t="s">
        <v>1667</v>
      </c>
      <c r="E2360" s="87">
        <v>2</v>
      </c>
      <c r="F2360" s="86" t="s">
        <v>1185</v>
      </c>
      <c r="H2360" s="3">
        <f>E2360+SUMIF('BR DTG TRAYEMAN'!C:C,C2360,'BR DTG TRAYEMAN'!E:E)</f>
        <v>2</v>
      </c>
    </row>
    <row r="2361" spans="1:8" ht="15.75" customHeight="1">
      <c r="A2361" s="86" t="s">
        <v>6071</v>
      </c>
      <c r="B2361" s="86" t="s">
        <v>876</v>
      </c>
      <c r="C2361" s="86" t="s">
        <v>6071</v>
      </c>
      <c r="D2361" s="86" t="s">
        <v>2330</v>
      </c>
      <c r="E2361" s="87">
        <v>0</v>
      </c>
      <c r="F2361" s="86" t="s">
        <v>1185</v>
      </c>
      <c r="H2361" s="3">
        <f>E2361+SUMIF('BR DTG TRAYEMAN'!C:C,C2361,'BR DTG TRAYEMAN'!E:E)</f>
        <v>0</v>
      </c>
    </row>
    <row r="2362" spans="1:8" ht="15.75" customHeight="1">
      <c r="A2362" s="86" t="s">
        <v>6072</v>
      </c>
      <c r="B2362" s="86" t="s">
        <v>876</v>
      </c>
      <c r="C2362" s="86" t="s">
        <v>6072</v>
      </c>
      <c r="D2362" s="86" t="s">
        <v>6073</v>
      </c>
      <c r="E2362" s="87">
        <v>0</v>
      </c>
      <c r="F2362" s="86" t="s">
        <v>1185</v>
      </c>
      <c r="H2362" s="3">
        <f>E2362+SUMIF('BR DTG TRAYEMAN'!C:C,C2362,'BR DTG TRAYEMAN'!E:E)</f>
        <v>0</v>
      </c>
    </row>
    <row r="2363" spans="1:8" ht="15.75" customHeight="1">
      <c r="A2363" s="86" t="s">
        <v>2246</v>
      </c>
      <c r="B2363" s="86" t="s">
        <v>877</v>
      </c>
      <c r="C2363" s="86" t="s">
        <v>2246</v>
      </c>
      <c r="D2363" s="86" t="s">
        <v>2247</v>
      </c>
      <c r="E2363" s="87">
        <v>0</v>
      </c>
      <c r="F2363" s="86" t="s">
        <v>1185</v>
      </c>
      <c r="H2363" s="3">
        <f>E2363+SUMIF('BR DTG TRAYEMAN'!C:C,C2363,'BR DTG TRAYEMAN'!E:E)</f>
        <v>0</v>
      </c>
    </row>
    <row r="2364" spans="1:8" ht="15.75" customHeight="1">
      <c r="A2364" s="86" t="s">
        <v>6074</v>
      </c>
      <c r="B2364" s="86" t="s">
        <v>876</v>
      </c>
      <c r="C2364" s="86" t="s">
        <v>6074</v>
      </c>
      <c r="D2364" s="86" t="s">
        <v>2330</v>
      </c>
      <c r="E2364" s="87">
        <v>0</v>
      </c>
      <c r="F2364" s="86" t="s">
        <v>1185</v>
      </c>
      <c r="H2364" s="3">
        <f>E2364+SUMIF('BR DTG TRAYEMAN'!C:C,C2364,'BR DTG TRAYEMAN'!E:E)</f>
        <v>0</v>
      </c>
    </row>
    <row r="2365" spans="1:8" ht="15.75" customHeight="1">
      <c r="A2365" s="86" t="s">
        <v>423</v>
      </c>
      <c r="B2365" s="86" t="s">
        <v>877</v>
      </c>
      <c r="C2365" s="86" t="s">
        <v>423</v>
      </c>
      <c r="D2365" s="86" t="s">
        <v>739</v>
      </c>
      <c r="E2365" s="87">
        <v>0</v>
      </c>
      <c r="F2365" s="86" t="s">
        <v>1185</v>
      </c>
      <c r="H2365" s="3">
        <f>E2365+SUMIF('BR DTG TRAYEMAN'!C:C,C2365,'BR DTG TRAYEMAN'!E:E)</f>
        <v>0</v>
      </c>
    </row>
    <row r="2366" spans="1:8" ht="15.75" customHeight="1">
      <c r="A2366" s="86" t="s">
        <v>6075</v>
      </c>
      <c r="B2366" s="86" t="s">
        <v>876</v>
      </c>
      <c r="C2366" s="86" t="s">
        <v>6075</v>
      </c>
      <c r="D2366" s="86" t="s">
        <v>6076</v>
      </c>
      <c r="E2366" s="87">
        <v>0</v>
      </c>
      <c r="F2366" s="86" t="s">
        <v>1185</v>
      </c>
      <c r="H2366" s="3">
        <f>E2366+SUMIF('BR DTG TRAYEMAN'!C:C,C2366,'BR DTG TRAYEMAN'!E:E)</f>
        <v>0</v>
      </c>
    </row>
    <row r="2367" spans="1:8" ht="15.75" customHeight="1">
      <c r="A2367" s="86" t="s">
        <v>6077</v>
      </c>
      <c r="B2367" s="86" t="s">
        <v>876</v>
      </c>
      <c r="C2367" s="86" t="s">
        <v>6077</v>
      </c>
      <c r="D2367" s="86" t="s">
        <v>6078</v>
      </c>
      <c r="E2367" s="87">
        <v>0</v>
      </c>
      <c r="F2367" s="86" t="s">
        <v>1185</v>
      </c>
      <c r="H2367" s="3">
        <f>E2367+SUMIF('BR DTG TRAYEMAN'!C:C,C2367,'BR DTG TRAYEMAN'!E:E)</f>
        <v>0</v>
      </c>
    </row>
    <row r="2368" spans="1:8" ht="15.75" customHeight="1">
      <c r="A2368" s="86" t="s">
        <v>6079</v>
      </c>
      <c r="B2368" s="86" t="s">
        <v>876</v>
      </c>
      <c r="C2368" s="86" t="s">
        <v>6079</v>
      </c>
      <c r="D2368" s="86" t="s">
        <v>6080</v>
      </c>
      <c r="E2368" s="87">
        <v>0</v>
      </c>
      <c r="F2368" s="86" t="s">
        <v>1185</v>
      </c>
      <c r="H2368" s="3">
        <f>E2368+SUMIF('BR DTG TRAYEMAN'!C:C,C2368,'BR DTG TRAYEMAN'!E:E)</f>
        <v>0</v>
      </c>
    </row>
    <row r="2369" spans="1:8" ht="15.75" customHeight="1">
      <c r="A2369" s="86" t="s">
        <v>6081</v>
      </c>
      <c r="B2369" s="86" t="s">
        <v>876</v>
      </c>
      <c r="C2369" s="86" t="s">
        <v>6081</v>
      </c>
      <c r="D2369" s="86" t="s">
        <v>6082</v>
      </c>
      <c r="E2369" s="87">
        <v>0</v>
      </c>
      <c r="F2369" s="86" t="s">
        <v>1185</v>
      </c>
      <c r="H2369" s="3">
        <f>E2369+SUMIF('BR DTG TRAYEMAN'!C:C,C2369,'BR DTG TRAYEMAN'!E:E)</f>
        <v>0</v>
      </c>
    </row>
    <row r="2370" spans="1:8" ht="15.75" customHeight="1">
      <c r="A2370" s="86" t="s">
        <v>6083</v>
      </c>
      <c r="B2370" s="86" t="s">
        <v>876</v>
      </c>
      <c r="C2370" s="86" t="s">
        <v>6083</v>
      </c>
      <c r="D2370" s="86" t="s">
        <v>6084</v>
      </c>
      <c r="E2370" s="87">
        <v>0</v>
      </c>
      <c r="F2370" s="86" t="s">
        <v>1185</v>
      </c>
      <c r="H2370" s="3">
        <f>E2370+SUMIF('BR DTG TRAYEMAN'!C:C,C2370,'BR DTG TRAYEMAN'!E:E)</f>
        <v>0</v>
      </c>
    </row>
    <row r="2371" spans="1:8" ht="15.75" customHeight="1">
      <c r="A2371" s="86" t="s">
        <v>6085</v>
      </c>
      <c r="B2371" s="86" t="s">
        <v>876</v>
      </c>
      <c r="C2371" s="86" t="s">
        <v>6085</v>
      </c>
      <c r="D2371" s="86" t="s">
        <v>6086</v>
      </c>
      <c r="E2371" s="87">
        <v>0</v>
      </c>
      <c r="F2371" s="86" t="s">
        <v>1185</v>
      </c>
      <c r="H2371" s="3">
        <f>E2371+SUMIF('BR DTG TRAYEMAN'!C:C,C2371,'BR DTG TRAYEMAN'!E:E)</f>
        <v>0</v>
      </c>
    </row>
    <row r="2372" spans="1:8" ht="15.75" customHeight="1">
      <c r="A2372" s="86" t="s">
        <v>6087</v>
      </c>
      <c r="B2372" s="86" t="s">
        <v>876</v>
      </c>
      <c r="C2372" s="86" t="s">
        <v>6087</v>
      </c>
      <c r="D2372" s="86" t="s">
        <v>4976</v>
      </c>
      <c r="E2372" s="87">
        <v>0</v>
      </c>
      <c r="F2372" s="86" t="s">
        <v>1185</v>
      </c>
      <c r="H2372" s="3">
        <f>E2372+SUMIF('BR DTG TRAYEMAN'!C:C,C2372,'BR DTG TRAYEMAN'!E:E)</f>
        <v>0</v>
      </c>
    </row>
    <row r="2373" spans="1:8" ht="15.75" customHeight="1">
      <c r="A2373" s="86" t="s">
        <v>2054</v>
      </c>
      <c r="B2373" s="86" t="s">
        <v>876</v>
      </c>
      <c r="C2373" s="86" t="s">
        <v>2054</v>
      </c>
      <c r="D2373" s="86" t="s">
        <v>2055</v>
      </c>
      <c r="E2373" s="87">
        <v>0</v>
      </c>
      <c r="F2373" s="86" t="s">
        <v>1185</v>
      </c>
      <c r="H2373" s="3">
        <f>E2373+SUMIF('BR DTG TRAYEMAN'!C:C,C2373,'BR DTG TRAYEMAN'!E:E)</f>
        <v>0</v>
      </c>
    </row>
    <row r="2374" spans="1:8" ht="15.75" customHeight="1">
      <c r="A2374" s="86" t="s">
        <v>6088</v>
      </c>
      <c r="B2374" s="86" t="s">
        <v>876</v>
      </c>
      <c r="C2374" s="86" t="s">
        <v>6088</v>
      </c>
      <c r="D2374" s="86" t="s">
        <v>6089</v>
      </c>
      <c r="E2374" s="87">
        <v>0</v>
      </c>
      <c r="F2374" s="86" t="s">
        <v>1185</v>
      </c>
      <c r="H2374" s="3">
        <f>E2374+SUMIF('BR DTG TRAYEMAN'!C:C,C2374,'BR DTG TRAYEMAN'!E:E)</f>
        <v>0</v>
      </c>
    </row>
    <row r="2375" spans="1:8" ht="15.75" customHeight="1">
      <c r="A2375" s="86" t="s">
        <v>6090</v>
      </c>
      <c r="B2375" s="86" t="s">
        <v>876</v>
      </c>
      <c r="C2375" s="86" t="s">
        <v>6090</v>
      </c>
      <c r="D2375" s="86" t="s">
        <v>6091</v>
      </c>
      <c r="E2375" s="87">
        <v>0</v>
      </c>
      <c r="F2375" s="86" t="s">
        <v>1185</v>
      </c>
      <c r="H2375" s="3">
        <f>E2375+SUMIF('BR DTG TRAYEMAN'!C:C,C2375,'BR DTG TRAYEMAN'!E:E)</f>
        <v>0</v>
      </c>
    </row>
    <row r="2376" spans="1:8" ht="15.75" customHeight="1">
      <c r="A2376" s="86" t="s">
        <v>6092</v>
      </c>
      <c r="B2376" s="86" t="s">
        <v>876</v>
      </c>
      <c r="C2376" s="86" t="s">
        <v>6092</v>
      </c>
      <c r="D2376" s="86" t="s">
        <v>6093</v>
      </c>
      <c r="E2376" s="87">
        <v>0</v>
      </c>
      <c r="F2376" s="86" t="s">
        <v>1185</v>
      </c>
      <c r="H2376" s="3">
        <f>E2376+SUMIF('BR DTG TRAYEMAN'!C:C,C2376,'BR DTG TRAYEMAN'!E:E)</f>
        <v>0</v>
      </c>
    </row>
    <row r="2377" spans="1:8" ht="15.75" customHeight="1">
      <c r="A2377" s="86" t="s">
        <v>6094</v>
      </c>
      <c r="B2377" s="86" t="s">
        <v>876</v>
      </c>
      <c r="C2377" s="86" t="s">
        <v>6094</v>
      </c>
      <c r="D2377" s="86" t="s">
        <v>6095</v>
      </c>
      <c r="E2377" s="87">
        <v>0</v>
      </c>
      <c r="F2377" s="86" t="s">
        <v>1185</v>
      </c>
      <c r="H2377" s="3">
        <f>E2377+SUMIF('BR DTG TRAYEMAN'!C:C,C2377,'BR DTG TRAYEMAN'!E:E)</f>
        <v>0</v>
      </c>
    </row>
    <row r="2378" spans="1:8" ht="15.75" customHeight="1">
      <c r="A2378" s="86" t="s">
        <v>740</v>
      </c>
      <c r="B2378" s="86" t="s">
        <v>876</v>
      </c>
      <c r="C2378" s="86" t="s">
        <v>740</v>
      </c>
      <c r="D2378" s="86" t="s">
        <v>741</v>
      </c>
      <c r="E2378" s="87">
        <v>0</v>
      </c>
      <c r="F2378" s="86" t="s">
        <v>1185</v>
      </c>
      <c r="H2378" s="3">
        <f>E2378+SUMIF('BR DTG TRAYEMAN'!C:C,C2378,'BR DTG TRAYEMAN'!E:E)</f>
        <v>0</v>
      </c>
    </row>
    <row r="2379" spans="1:8" ht="15.75" customHeight="1">
      <c r="A2379" s="86" t="s">
        <v>6096</v>
      </c>
      <c r="B2379" s="86" t="s">
        <v>876</v>
      </c>
      <c r="C2379" s="86" t="s">
        <v>6096</v>
      </c>
      <c r="D2379" s="86" t="s">
        <v>6097</v>
      </c>
      <c r="E2379" s="87">
        <v>0</v>
      </c>
      <c r="F2379" s="86" t="s">
        <v>1185</v>
      </c>
      <c r="H2379" s="3">
        <f>E2379+SUMIF('BR DTG TRAYEMAN'!C:C,C2379,'BR DTG TRAYEMAN'!E:E)</f>
        <v>0</v>
      </c>
    </row>
    <row r="2380" spans="1:8" ht="15.75" customHeight="1">
      <c r="A2380" s="86" t="s">
        <v>6098</v>
      </c>
      <c r="B2380" s="86" t="s">
        <v>876</v>
      </c>
      <c r="C2380" s="86" t="s">
        <v>6098</v>
      </c>
      <c r="D2380" s="86" t="s">
        <v>6099</v>
      </c>
      <c r="E2380" s="87">
        <v>0</v>
      </c>
      <c r="F2380" s="86" t="s">
        <v>1185</v>
      </c>
      <c r="H2380" s="3">
        <f>E2380+SUMIF('BR DTG TRAYEMAN'!C:C,C2380,'BR DTG TRAYEMAN'!E:E)</f>
        <v>0</v>
      </c>
    </row>
    <row r="2381" spans="1:8" ht="15.75" customHeight="1">
      <c r="A2381" s="86" t="s">
        <v>6100</v>
      </c>
      <c r="B2381" s="86" t="s">
        <v>876</v>
      </c>
      <c r="C2381" s="86" t="s">
        <v>6100</v>
      </c>
      <c r="D2381" s="86" t="s">
        <v>6101</v>
      </c>
      <c r="E2381" s="87">
        <v>0</v>
      </c>
      <c r="F2381" s="86" t="s">
        <v>1185</v>
      </c>
      <c r="H2381" s="3">
        <f>E2381+SUMIF('BR DTG TRAYEMAN'!C:C,C2381,'BR DTG TRAYEMAN'!E:E)</f>
        <v>0</v>
      </c>
    </row>
    <row r="2382" spans="1:8" ht="15.75" customHeight="1">
      <c r="A2382" s="86" t="s">
        <v>6102</v>
      </c>
      <c r="B2382" s="86" t="s">
        <v>876</v>
      </c>
      <c r="C2382" s="86" t="s">
        <v>6102</v>
      </c>
      <c r="D2382" s="86" t="s">
        <v>6103</v>
      </c>
      <c r="E2382" s="87">
        <v>0</v>
      </c>
      <c r="F2382" s="86" t="s">
        <v>1185</v>
      </c>
      <c r="H2382" s="3">
        <f>E2382+SUMIF('BR DTG TRAYEMAN'!C:C,C2382,'BR DTG TRAYEMAN'!E:E)</f>
        <v>0</v>
      </c>
    </row>
    <row r="2383" spans="1:8" ht="15.75" customHeight="1">
      <c r="A2383" s="86" t="s">
        <v>6104</v>
      </c>
      <c r="B2383" s="86" t="s">
        <v>876</v>
      </c>
      <c r="C2383" s="86" t="s">
        <v>6104</v>
      </c>
      <c r="D2383" s="86" t="s">
        <v>6105</v>
      </c>
      <c r="E2383" s="87">
        <v>0</v>
      </c>
      <c r="F2383" s="86" t="s">
        <v>1185</v>
      </c>
      <c r="H2383" s="3">
        <f>E2383+SUMIF('BR DTG TRAYEMAN'!C:C,C2383,'BR DTG TRAYEMAN'!E:E)</f>
        <v>0</v>
      </c>
    </row>
    <row r="2384" spans="1:8" ht="15.75" customHeight="1">
      <c r="A2384" s="86" t="s">
        <v>6106</v>
      </c>
      <c r="B2384" s="86" t="s">
        <v>876</v>
      </c>
      <c r="C2384" s="86" t="s">
        <v>6106</v>
      </c>
      <c r="D2384" s="86" t="s">
        <v>6107</v>
      </c>
      <c r="E2384" s="87">
        <v>0</v>
      </c>
      <c r="F2384" s="86" t="s">
        <v>1185</v>
      </c>
      <c r="H2384" s="3">
        <f>E2384+SUMIF('BR DTG TRAYEMAN'!C:C,C2384,'BR DTG TRAYEMAN'!E:E)</f>
        <v>0</v>
      </c>
    </row>
    <row r="2385" spans="1:8" ht="15.75" customHeight="1">
      <c r="A2385" s="86" t="s">
        <v>6108</v>
      </c>
      <c r="B2385" s="86" t="s">
        <v>876</v>
      </c>
      <c r="C2385" s="86" t="s">
        <v>6108</v>
      </c>
      <c r="D2385" s="86" t="s">
        <v>6109</v>
      </c>
      <c r="E2385" s="87">
        <v>0</v>
      </c>
      <c r="F2385" s="86" t="s">
        <v>1185</v>
      </c>
      <c r="H2385" s="3">
        <f>E2385+SUMIF('BR DTG TRAYEMAN'!C:C,C2385,'BR DTG TRAYEMAN'!E:E)</f>
        <v>0</v>
      </c>
    </row>
    <row r="2386" spans="1:8" ht="15.75" customHeight="1">
      <c r="A2386" s="86" t="s">
        <v>6110</v>
      </c>
      <c r="B2386" s="86" t="s">
        <v>876</v>
      </c>
      <c r="C2386" s="86" t="s">
        <v>6110</v>
      </c>
      <c r="D2386" s="86" t="s">
        <v>6111</v>
      </c>
      <c r="E2386" s="87">
        <v>0</v>
      </c>
      <c r="F2386" s="86" t="s">
        <v>1185</v>
      </c>
      <c r="H2386" s="3">
        <f>E2386+SUMIF('BR DTG TRAYEMAN'!C:C,C2386,'BR DTG TRAYEMAN'!E:E)</f>
        <v>0</v>
      </c>
    </row>
    <row r="2387" spans="1:8" ht="15.75" customHeight="1">
      <c r="A2387" s="86" t="s">
        <v>9675</v>
      </c>
      <c r="B2387" s="86" t="s">
        <v>876</v>
      </c>
      <c r="C2387" s="86" t="s">
        <v>9675</v>
      </c>
      <c r="D2387" s="86" t="s">
        <v>9676</v>
      </c>
      <c r="E2387" s="87">
        <v>0</v>
      </c>
      <c r="F2387" s="86" t="s">
        <v>1185</v>
      </c>
      <c r="H2387" s="3">
        <f>E2387+SUMIF('BR DTG TRAYEMAN'!C:C,C2387,'BR DTG TRAYEMAN'!E:E)</f>
        <v>0</v>
      </c>
    </row>
    <row r="2388" spans="1:8" ht="15.75" customHeight="1">
      <c r="A2388" s="86" t="s">
        <v>6112</v>
      </c>
      <c r="B2388" s="86" t="s">
        <v>876</v>
      </c>
      <c r="C2388" s="86" t="s">
        <v>6112</v>
      </c>
      <c r="D2388" s="86" t="s">
        <v>6113</v>
      </c>
      <c r="E2388" s="87">
        <v>0</v>
      </c>
      <c r="F2388" s="86" t="s">
        <v>1185</v>
      </c>
      <c r="H2388" s="3">
        <f>E2388+SUMIF('BR DTG TRAYEMAN'!C:C,C2388,'BR DTG TRAYEMAN'!E:E)</f>
        <v>0</v>
      </c>
    </row>
    <row r="2389" spans="1:8" ht="15.75" customHeight="1">
      <c r="A2389" s="86" t="s">
        <v>6114</v>
      </c>
      <c r="B2389" s="86" t="s">
        <v>876</v>
      </c>
      <c r="C2389" s="86" t="s">
        <v>6114</v>
      </c>
      <c r="D2389" s="86" t="s">
        <v>6115</v>
      </c>
      <c r="E2389" s="87">
        <v>0</v>
      </c>
      <c r="F2389" s="86" t="s">
        <v>1185</v>
      </c>
      <c r="H2389" s="3">
        <f>E2389+SUMIF('BR DTG TRAYEMAN'!C:C,C2389,'BR DTG TRAYEMAN'!E:E)</f>
        <v>0</v>
      </c>
    </row>
    <row r="2390" spans="1:8" ht="15.75" customHeight="1">
      <c r="A2390" s="86" t="s">
        <v>6116</v>
      </c>
      <c r="B2390" s="86" t="s">
        <v>876</v>
      </c>
      <c r="C2390" s="86" t="s">
        <v>6116</v>
      </c>
      <c r="D2390" s="86" t="s">
        <v>2240</v>
      </c>
      <c r="E2390" s="87">
        <v>0</v>
      </c>
      <c r="F2390" s="86" t="s">
        <v>1185</v>
      </c>
      <c r="H2390" s="3">
        <f>E2390+SUMIF('BR DTG TRAYEMAN'!C:C,C2390,'BR DTG TRAYEMAN'!E:E)</f>
        <v>0</v>
      </c>
    </row>
    <row r="2391" spans="1:8" ht="15.75" customHeight="1">
      <c r="A2391" s="86" t="s">
        <v>6117</v>
      </c>
      <c r="B2391" s="86" t="s">
        <v>876</v>
      </c>
      <c r="C2391" s="86" t="s">
        <v>6117</v>
      </c>
      <c r="D2391" s="86" t="s">
        <v>6118</v>
      </c>
      <c r="E2391" s="87">
        <v>0</v>
      </c>
      <c r="F2391" s="86" t="s">
        <v>1185</v>
      </c>
      <c r="H2391" s="3">
        <f>E2391+SUMIF('BR DTG TRAYEMAN'!C:C,C2391,'BR DTG TRAYEMAN'!E:E)</f>
        <v>0</v>
      </c>
    </row>
    <row r="2392" spans="1:8" ht="15.75" customHeight="1">
      <c r="A2392" s="86" t="s">
        <v>424</v>
      </c>
      <c r="B2392" s="86" t="s">
        <v>877</v>
      </c>
      <c r="C2392" s="86" t="s">
        <v>424</v>
      </c>
      <c r="D2392" s="86" t="s">
        <v>9677</v>
      </c>
      <c r="E2392" s="87">
        <v>1</v>
      </c>
      <c r="F2392" s="86" t="s">
        <v>1185</v>
      </c>
      <c r="H2392" s="3">
        <f>E2392+SUMIF('BR DTG TRAYEMAN'!C:C,C2392,'BR DTG TRAYEMAN'!E:E)</f>
        <v>1</v>
      </c>
    </row>
    <row r="2393" spans="1:8" ht="15.75" customHeight="1">
      <c r="A2393" s="86" t="s">
        <v>6119</v>
      </c>
      <c r="B2393" s="86" t="s">
        <v>876</v>
      </c>
      <c r="C2393" s="86" t="s">
        <v>6119</v>
      </c>
      <c r="D2393" s="86" t="s">
        <v>2330</v>
      </c>
      <c r="E2393" s="87">
        <v>0</v>
      </c>
      <c r="F2393" s="86" t="s">
        <v>1185</v>
      </c>
      <c r="H2393" s="3">
        <f>E2393+SUMIF('BR DTG TRAYEMAN'!C:C,C2393,'BR DTG TRAYEMAN'!E:E)</f>
        <v>0</v>
      </c>
    </row>
    <row r="2394" spans="1:8" ht="15.75" customHeight="1">
      <c r="A2394" s="86" t="s">
        <v>6120</v>
      </c>
      <c r="B2394" s="86" t="s">
        <v>876</v>
      </c>
      <c r="C2394" s="86" t="s">
        <v>6120</v>
      </c>
      <c r="D2394" s="86" t="s">
        <v>6121</v>
      </c>
      <c r="E2394" s="87">
        <v>0</v>
      </c>
      <c r="F2394" s="86" t="s">
        <v>1185</v>
      </c>
      <c r="H2394" s="3">
        <f>E2394+SUMIF('BR DTG TRAYEMAN'!C:C,C2394,'BR DTG TRAYEMAN'!E:E)</f>
        <v>0</v>
      </c>
    </row>
    <row r="2395" spans="1:8" ht="15.75" customHeight="1">
      <c r="A2395" s="86" t="s">
        <v>6122</v>
      </c>
      <c r="B2395" s="86" t="s">
        <v>876</v>
      </c>
      <c r="C2395" s="86" t="s">
        <v>6122</v>
      </c>
      <c r="D2395" s="86" t="s">
        <v>6123</v>
      </c>
      <c r="E2395" s="87">
        <v>0</v>
      </c>
      <c r="F2395" s="86" t="s">
        <v>1185</v>
      </c>
      <c r="H2395" s="3">
        <f>E2395+SUMIF('BR DTG TRAYEMAN'!C:C,C2395,'BR DTG TRAYEMAN'!E:E)</f>
        <v>0</v>
      </c>
    </row>
    <row r="2396" spans="1:8" ht="15.75" customHeight="1">
      <c r="A2396" s="86" t="s">
        <v>6124</v>
      </c>
      <c r="B2396" s="86" t="s">
        <v>876</v>
      </c>
      <c r="C2396" s="86" t="s">
        <v>6124</v>
      </c>
      <c r="D2396" s="86" t="s">
        <v>2330</v>
      </c>
      <c r="E2396" s="87">
        <v>0</v>
      </c>
      <c r="F2396" s="86" t="s">
        <v>1185</v>
      </c>
      <c r="H2396" s="3">
        <f>E2396+SUMIF('BR DTG TRAYEMAN'!C:C,C2396,'BR DTG TRAYEMAN'!E:E)</f>
        <v>0</v>
      </c>
    </row>
    <row r="2397" spans="1:8" ht="15.75" customHeight="1">
      <c r="A2397" s="86" t="s">
        <v>6125</v>
      </c>
      <c r="B2397" s="86" t="s">
        <v>876</v>
      </c>
      <c r="C2397" s="86" t="s">
        <v>6125</v>
      </c>
      <c r="D2397" s="86" t="s">
        <v>6126</v>
      </c>
      <c r="E2397" s="87">
        <v>0</v>
      </c>
      <c r="F2397" s="86" t="s">
        <v>1185</v>
      </c>
      <c r="H2397" s="3">
        <f>E2397+SUMIF('BR DTG TRAYEMAN'!C:C,C2397,'BR DTG TRAYEMAN'!E:E)</f>
        <v>0</v>
      </c>
    </row>
    <row r="2398" spans="1:8" ht="15.75" customHeight="1">
      <c r="A2398" s="86" t="s">
        <v>425</v>
      </c>
      <c r="B2398" s="86" t="s">
        <v>884</v>
      </c>
      <c r="C2398" s="86" t="s">
        <v>425</v>
      </c>
      <c r="D2398" s="86" t="s">
        <v>1222</v>
      </c>
      <c r="E2398" s="87">
        <v>1</v>
      </c>
      <c r="F2398" s="86" t="s">
        <v>1185</v>
      </c>
      <c r="H2398" s="3">
        <f>E2398+SUMIF('BR DTG TRAYEMAN'!C:C,C2398,'BR DTG TRAYEMAN'!E:E)</f>
        <v>1</v>
      </c>
    </row>
    <row r="2399" spans="1:8" ht="15.75" customHeight="1">
      <c r="A2399" s="86" t="s">
        <v>426</v>
      </c>
      <c r="B2399" s="86" t="s">
        <v>884</v>
      </c>
      <c r="C2399" s="86" t="s">
        <v>426</v>
      </c>
      <c r="D2399" s="86" t="s">
        <v>1223</v>
      </c>
      <c r="E2399" s="87">
        <v>2</v>
      </c>
      <c r="F2399" s="86" t="s">
        <v>1185</v>
      </c>
      <c r="H2399" s="3">
        <f>E2399+SUMIF('BR DTG TRAYEMAN'!C:C,C2399,'BR DTG TRAYEMAN'!E:E)</f>
        <v>2</v>
      </c>
    </row>
    <row r="2400" spans="1:8" ht="15.75" customHeight="1">
      <c r="A2400" s="86" t="s">
        <v>1880</v>
      </c>
      <c r="B2400" s="86" t="s">
        <v>876</v>
      </c>
      <c r="C2400" s="86" t="s">
        <v>1880</v>
      </c>
      <c r="D2400" s="86" t="s">
        <v>1881</v>
      </c>
      <c r="E2400" s="87">
        <v>0</v>
      </c>
      <c r="F2400" s="86" t="s">
        <v>1185</v>
      </c>
      <c r="H2400" s="3">
        <f>E2400+SUMIF('BR DTG TRAYEMAN'!C:C,C2400,'BR DTG TRAYEMAN'!E:E)</f>
        <v>0</v>
      </c>
    </row>
    <row r="2401" spans="1:8" ht="15.75" customHeight="1">
      <c r="A2401" s="86" t="s">
        <v>6127</v>
      </c>
      <c r="B2401" s="86" t="s">
        <v>876</v>
      </c>
      <c r="C2401" s="86" t="s">
        <v>6127</v>
      </c>
      <c r="D2401" s="86" t="s">
        <v>6128</v>
      </c>
      <c r="E2401" s="87">
        <v>0</v>
      </c>
      <c r="F2401" s="86" t="s">
        <v>1185</v>
      </c>
      <c r="H2401" s="3">
        <f>E2401+SUMIF('BR DTG TRAYEMAN'!C:C,C2401,'BR DTG TRAYEMAN'!E:E)</f>
        <v>0</v>
      </c>
    </row>
    <row r="2402" spans="1:8" ht="15.75" customHeight="1">
      <c r="A2402" s="86" t="s">
        <v>6129</v>
      </c>
      <c r="B2402" s="86" t="s">
        <v>876</v>
      </c>
      <c r="C2402" s="86" t="s">
        <v>6129</v>
      </c>
      <c r="D2402" s="86" t="s">
        <v>2330</v>
      </c>
      <c r="E2402" s="87">
        <v>0</v>
      </c>
      <c r="F2402" s="86" t="s">
        <v>1185</v>
      </c>
      <c r="H2402" s="3">
        <f>E2402+SUMIF('BR DTG TRAYEMAN'!C:C,C2402,'BR DTG TRAYEMAN'!E:E)</f>
        <v>0</v>
      </c>
    </row>
    <row r="2403" spans="1:8" ht="15.75" customHeight="1">
      <c r="A2403" s="86" t="s">
        <v>6130</v>
      </c>
      <c r="B2403" s="86" t="s">
        <v>876</v>
      </c>
      <c r="C2403" s="86" t="s">
        <v>6130</v>
      </c>
      <c r="D2403" s="86" t="s">
        <v>6131</v>
      </c>
      <c r="E2403" s="87">
        <v>0</v>
      </c>
      <c r="F2403" s="86" t="s">
        <v>1185</v>
      </c>
      <c r="H2403" s="3">
        <f>E2403+SUMIF('BR DTG TRAYEMAN'!C:C,C2403,'BR DTG TRAYEMAN'!E:E)</f>
        <v>0</v>
      </c>
    </row>
    <row r="2404" spans="1:8" ht="15.75" customHeight="1">
      <c r="A2404" s="86" t="s">
        <v>6132</v>
      </c>
      <c r="B2404" s="86" t="s">
        <v>876</v>
      </c>
      <c r="C2404" s="86" t="s">
        <v>6132</v>
      </c>
      <c r="D2404" s="86" t="s">
        <v>6133</v>
      </c>
      <c r="E2404" s="87">
        <v>0</v>
      </c>
      <c r="F2404" s="86" t="s">
        <v>1185</v>
      </c>
      <c r="H2404" s="3">
        <f>E2404+SUMIF('BR DTG TRAYEMAN'!C:C,C2404,'BR DTG TRAYEMAN'!E:E)</f>
        <v>0</v>
      </c>
    </row>
    <row r="2405" spans="1:8" ht="15.75" customHeight="1">
      <c r="A2405" s="86" t="s">
        <v>6134</v>
      </c>
      <c r="B2405" s="86" t="s">
        <v>876</v>
      </c>
      <c r="C2405" s="86" t="s">
        <v>6134</v>
      </c>
      <c r="D2405" s="86" t="s">
        <v>6135</v>
      </c>
      <c r="E2405" s="87">
        <v>0</v>
      </c>
      <c r="F2405" s="86" t="s">
        <v>1185</v>
      </c>
      <c r="H2405" s="3">
        <f>E2405+SUMIF('BR DTG TRAYEMAN'!C:C,C2405,'BR DTG TRAYEMAN'!E:E)</f>
        <v>0</v>
      </c>
    </row>
    <row r="2406" spans="1:8" ht="15.75" customHeight="1">
      <c r="A2406" s="86" t="s">
        <v>6136</v>
      </c>
      <c r="B2406" s="86" t="s">
        <v>876</v>
      </c>
      <c r="C2406" s="86" t="s">
        <v>6136</v>
      </c>
      <c r="D2406" s="86" t="s">
        <v>6137</v>
      </c>
      <c r="E2406" s="87">
        <v>0</v>
      </c>
      <c r="F2406" s="86" t="s">
        <v>1185</v>
      </c>
      <c r="H2406" s="3">
        <f>E2406+SUMIF('BR DTG TRAYEMAN'!C:C,C2406,'BR DTG TRAYEMAN'!E:E)</f>
        <v>0</v>
      </c>
    </row>
    <row r="2407" spans="1:8" ht="15.75" customHeight="1">
      <c r="A2407" s="86" t="s">
        <v>6138</v>
      </c>
      <c r="B2407" s="86" t="s">
        <v>876</v>
      </c>
      <c r="C2407" s="86" t="s">
        <v>6138</v>
      </c>
      <c r="D2407" s="86" t="s">
        <v>5959</v>
      </c>
      <c r="E2407" s="87">
        <v>0</v>
      </c>
      <c r="F2407" s="86" t="s">
        <v>1185</v>
      </c>
      <c r="H2407" s="3">
        <f>E2407+SUMIF('BR DTG TRAYEMAN'!C:C,C2407,'BR DTG TRAYEMAN'!E:E)</f>
        <v>0</v>
      </c>
    </row>
    <row r="2408" spans="1:8" ht="15.75" customHeight="1">
      <c r="A2408" s="86" t="s">
        <v>6139</v>
      </c>
      <c r="B2408" s="86" t="s">
        <v>876</v>
      </c>
      <c r="C2408" s="86" t="s">
        <v>6139</v>
      </c>
      <c r="D2408" s="86" t="s">
        <v>6140</v>
      </c>
      <c r="E2408" s="87">
        <v>0</v>
      </c>
      <c r="F2408" s="86" t="s">
        <v>1185</v>
      </c>
      <c r="H2408" s="3">
        <f>E2408+SUMIF('BR DTG TRAYEMAN'!C:C,C2408,'BR DTG TRAYEMAN'!E:E)</f>
        <v>0</v>
      </c>
    </row>
    <row r="2409" spans="1:8" ht="15.75" customHeight="1">
      <c r="A2409" s="86" t="s">
        <v>6141</v>
      </c>
      <c r="B2409" s="86" t="s">
        <v>876</v>
      </c>
      <c r="C2409" s="86" t="s">
        <v>6141</v>
      </c>
      <c r="D2409" s="86" t="s">
        <v>6142</v>
      </c>
      <c r="E2409" s="87">
        <v>0</v>
      </c>
      <c r="F2409" s="86" t="s">
        <v>1185</v>
      </c>
      <c r="H2409" s="3">
        <f>E2409+SUMIF('BR DTG TRAYEMAN'!C:C,C2409,'BR DTG TRAYEMAN'!E:E)</f>
        <v>0</v>
      </c>
    </row>
    <row r="2410" spans="1:8" ht="15.75" customHeight="1">
      <c r="A2410" s="86" t="s">
        <v>6143</v>
      </c>
      <c r="B2410" s="86" t="s">
        <v>876</v>
      </c>
      <c r="C2410" s="86" t="s">
        <v>6143</v>
      </c>
      <c r="D2410" s="86" t="s">
        <v>6144</v>
      </c>
      <c r="E2410" s="87">
        <v>0</v>
      </c>
      <c r="F2410" s="86" t="s">
        <v>1185</v>
      </c>
      <c r="H2410" s="3">
        <f>E2410+SUMIF('BR DTG TRAYEMAN'!C:C,C2410,'BR DTG TRAYEMAN'!E:E)</f>
        <v>0</v>
      </c>
    </row>
    <row r="2411" spans="1:8" ht="15.75" customHeight="1">
      <c r="A2411" s="86" t="s">
        <v>6145</v>
      </c>
      <c r="B2411" s="86" t="s">
        <v>876</v>
      </c>
      <c r="C2411" s="86" t="s">
        <v>6145</v>
      </c>
      <c r="D2411" s="86" t="s">
        <v>6146</v>
      </c>
      <c r="E2411" s="87">
        <v>0</v>
      </c>
      <c r="F2411" s="86" t="s">
        <v>1185</v>
      </c>
      <c r="H2411" s="3">
        <f>E2411+SUMIF('BR DTG TRAYEMAN'!C:C,C2411,'BR DTG TRAYEMAN'!E:E)</f>
        <v>0</v>
      </c>
    </row>
    <row r="2412" spans="1:8" ht="15.75" customHeight="1">
      <c r="A2412" s="86" t="s">
        <v>6147</v>
      </c>
      <c r="B2412" s="86" t="s">
        <v>876</v>
      </c>
      <c r="C2412" s="86" t="s">
        <v>6147</v>
      </c>
      <c r="D2412" s="86" t="s">
        <v>6148</v>
      </c>
      <c r="E2412" s="87">
        <v>0</v>
      </c>
      <c r="F2412" s="86" t="s">
        <v>1185</v>
      </c>
      <c r="H2412" s="3">
        <f>E2412+SUMIF('BR DTG TRAYEMAN'!C:C,C2412,'BR DTG TRAYEMAN'!E:E)</f>
        <v>0</v>
      </c>
    </row>
    <row r="2413" spans="1:8" ht="15.75" customHeight="1">
      <c r="A2413" s="86" t="s">
        <v>6149</v>
      </c>
      <c r="B2413" s="86" t="s">
        <v>876</v>
      </c>
      <c r="C2413" s="86" t="s">
        <v>6149</v>
      </c>
      <c r="D2413" s="86" t="s">
        <v>6150</v>
      </c>
      <c r="E2413" s="87">
        <v>0</v>
      </c>
      <c r="F2413" s="86" t="s">
        <v>1185</v>
      </c>
      <c r="H2413" s="3">
        <f>E2413+SUMIF('BR DTG TRAYEMAN'!C:C,C2413,'BR DTG TRAYEMAN'!E:E)</f>
        <v>0</v>
      </c>
    </row>
    <row r="2414" spans="1:8" ht="15.75" customHeight="1">
      <c r="A2414" s="86" t="s">
        <v>6151</v>
      </c>
      <c r="B2414" s="86" t="s">
        <v>876</v>
      </c>
      <c r="C2414" s="86" t="s">
        <v>6151</v>
      </c>
      <c r="D2414" s="86" t="s">
        <v>6152</v>
      </c>
      <c r="E2414" s="87">
        <v>0</v>
      </c>
      <c r="F2414" s="86" t="s">
        <v>1185</v>
      </c>
      <c r="H2414" s="3">
        <f>E2414+SUMIF('BR DTG TRAYEMAN'!C:C,C2414,'BR DTG TRAYEMAN'!E:E)</f>
        <v>0</v>
      </c>
    </row>
    <row r="2415" spans="1:8" ht="15.75" customHeight="1">
      <c r="A2415" s="86" t="s">
        <v>6153</v>
      </c>
      <c r="B2415" s="86" t="s">
        <v>876</v>
      </c>
      <c r="C2415" s="86" t="s">
        <v>6153</v>
      </c>
      <c r="D2415" s="86" t="s">
        <v>6154</v>
      </c>
      <c r="E2415" s="87">
        <v>0</v>
      </c>
      <c r="F2415" s="86" t="s">
        <v>1185</v>
      </c>
      <c r="H2415" s="3">
        <f>E2415+SUMIF('BR DTG TRAYEMAN'!C:C,C2415,'BR DTG TRAYEMAN'!E:E)</f>
        <v>0</v>
      </c>
    </row>
    <row r="2416" spans="1:8" ht="15.75" customHeight="1">
      <c r="A2416" s="86" t="s">
        <v>6155</v>
      </c>
      <c r="B2416" s="86" t="s">
        <v>876</v>
      </c>
      <c r="C2416" s="86" t="s">
        <v>6155</v>
      </c>
      <c r="D2416" s="86" t="s">
        <v>6156</v>
      </c>
      <c r="E2416" s="87">
        <v>0</v>
      </c>
      <c r="F2416" s="86" t="s">
        <v>1185</v>
      </c>
      <c r="H2416" s="3">
        <f>E2416+SUMIF('BR DTG TRAYEMAN'!C:C,C2416,'BR DTG TRAYEMAN'!E:E)</f>
        <v>0</v>
      </c>
    </row>
    <row r="2417" spans="1:8" ht="15.75" customHeight="1">
      <c r="A2417" s="86" t="s">
        <v>6157</v>
      </c>
      <c r="B2417" s="86" t="s">
        <v>876</v>
      </c>
      <c r="C2417" s="86" t="s">
        <v>6157</v>
      </c>
      <c r="D2417" s="86" t="s">
        <v>6158</v>
      </c>
      <c r="E2417" s="87">
        <v>0</v>
      </c>
      <c r="F2417" s="86" t="s">
        <v>1185</v>
      </c>
      <c r="H2417" s="3">
        <f>E2417+SUMIF('BR DTG TRAYEMAN'!C:C,C2417,'BR DTG TRAYEMAN'!E:E)</f>
        <v>0</v>
      </c>
    </row>
    <row r="2418" spans="1:8" ht="15.75" customHeight="1">
      <c r="A2418" s="86" t="s">
        <v>1882</v>
      </c>
      <c r="B2418" s="86" t="s">
        <v>876</v>
      </c>
      <c r="C2418" s="86" t="s">
        <v>1882</v>
      </c>
      <c r="D2418" s="86" t="s">
        <v>1883</v>
      </c>
      <c r="E2418" s="87">
        <v>0</v>
      </c>
      <c r="F2418" s="86" t="s">
        <v>1185</v>
      </c>
      <c r="H2418" s="3">
        <f>E2418+SUMIF('BR DTG TRAYEMAN'!C:C,C2418,'BR DTG TRAYEMAN'!E:E)</f>
        <v>0</v>
      </c>
    </row>
    <row r="2419" spans="1:8" ht="15.75" customHeight="1">
      <c r="A2419" s="86" t="s">
        <v>6159</v>
      </c>
      <c r="B2419" s="86" t="s">
        <v>876</v>
      </c>
      <c r="C2419" s="86" t="s">
        <v>6159</v>
      </c>
      <c r="D2419" s="86" t="s">
        <v>6160</v>
      </c>
      <c r="E2419" s="87">
        <v>0</v>
      </c>
      <c r="F2419" s="86" t="s">
        <v>1185</v>
      </c>
      <c r="H2419" s="3">
        <f>E2419+SUMIF('BR DTG TRAYEMAN'!C:C,C2419,'BR DTG TRAYEMAN'!E:E)</f>
        <v>0</v>
      </c>
    </row>
    <row r="2420" spans="1:8" ht="15.75" customHeight="1">
      <c r="A2420" s="86" t="s">
        <v>6161</v>
      </c>
      <c r="B2420" s="86" t="s">
        <v>876</v>
      </c>
      <c r="C2420" s="86" t="s">
        <v>6161</v>
      </c>
      <c r="D2420" s="86" t="s">
        <v>6162</v>
      </c>
      <c r="E2420" s="87">
        <v>0</v>
      </c>
      <c r="F2420" s="86" t="s">
        <v>1185</v>
      </c>
      <c r="H2420" s="3">
        <f>E2420+SUMIF('BR DTG TRAYEMAN'!C:C,C2420,'BR DTG TRAYEMAN'!E:E)</f>
        <v>0</v>
      </c>
    </row>
    <row r="2421" spans="1:8" ht="15.75" customHeight="1">
      <c r="A2421" s="86" t="s">
        <v>6163</v>
      </c>
      <c r="B2421" s="86" t="s">
        <v>876</v>
      </c>
      <c r="C2421" s="86" t="s">
        <v>6163</v>
      </c>
      <c r="D2421" s="86" t="s">
        <v>6164</v>
      </c>
      <c r="E2421" s="87">
        <v>0</v>
      </c>
      <c r="F2421" s="86" t="s">
        <v>1185</v>
      </c>
      <c r="H2421" s="3">
        <f>E2421+SUMIF('BR DTG TRAYEMAN'!C:C,C2421,'BR DTG TRAYEMAN'!E:E)</f>
        <v>0</v>
      </c>
    </row>
    <row r="2422" spans="1:8" ht="15.75" customHeight="1">
      <c r="A2422" s="86" t="s">
        <v>6165</v>
      </c>
      <c r="B2422" s="86" t="s">
        <v>876</v>
      </c>
      <c r="C2422" s="86" t="s">
        <v>6165</v>
      </c>
      <c r="D2422" s="86" t="s">
        <v>6166</v>
      </c>
      <c r="E2422" s="87">
        <v>0</v>
      </c>
      <c r="F2422" s="86" t="s">
        <v>1185</v>
      </c>
      <c r="H2422" s="3">
        <f>E2422+SUMIF('BR DTG TRAYEMAN'!C:C,C2422,'BR DTG TRAYEMAN'!E:E)</f>
        <v>0</v>
      </c>
    </row>
    <row r="2423" spans="1:8" ht="15.75" customHeight="1">
      <c r="A2423" s="86" t="s">
        <v>742</v>
      </c>
      <c r="B2423" s="86" t="s">
        <v>876</v>
      </c>
      <c r="C2423" s="86" t="s">
        <v>742</v>
      </c>
      <c r="D2423" s="86" t="s">
        <v>743</v>
      </c>
      <c r="E2423" s="87">
        <v>0</v>
      </c>
      <c r="F2423" s="86" t="s">
        <v>1185</v>
      </c>
      <c r="H2423" s="3">
        <f>E2423+SUMIF('BR DTG TRAYEMAN'!C:C,C2423,'BR DTG TRAYEMAN'!E:E)</f>
        <v>0</v>
      </c>
    </row>
    <row r="2424" spans="1:8" ht="15.75" customHeight="1">
      <c r="A2424" s="86" t="s">
        <v>6167</v>
      </c>
      <c r="B2424" s="86" t="s">
        <v>876</v>
      </c>
      <c r="C2424" s="86" t="s">
        <v>6167</v>
      </c>
      <c r="D2424" s="86" t="s">
        <v>6168</v>
      </c>
      <c r="E2424" s="87">
        <v>0</v>
      </c>
      <c r="F2424" s="86" t="s">
        <v>1185</v>
      </c>
      <c r="H2424" s="3">
        <f>E2424+SUMIF('BR DTG TRAYEMAN'!C:C,C2424,'BR DTG TRAYEMAN'!E:E)</f>
        <v>0</v>
      </c>
    </row>
    <row r="2425" spans="1:8" ht="15.75" customHeight="1">
      <c r="A2425" s="86" t="s">
        <v>6169</v>
      </c>
      <c r="B2425" s="86" t="s">
        <v>876</v>
      </c>
      <c r="C2425" s="86" t="s">
        <v>6169</v>
      </c>
      <c r="D2425" s="86" t="s">
        <v>6170</v>
      </c>
      <c r="E2425" s="87">
        <v>0</v>
      </c>
      <c r="F2425" s="86" t="s">
        <v>1185</v>
      </c>
      <c r="H2425" s="3">
        <f>E2425+SUMIF('BR DTG TRAYEMAN'!C:C,C2425,'BR DTG TRAYEMAN'!E:E)</f>
        <v>0</v>
      </c>
    </row>
    <row r="2426" spans="1:8" ht="15.75" customHeight="1">
      <c r="A2426" s="86" t="s">
        <v>6171</v>
      </c>
      <c r="B2426" s="86" t="s">
        <v>876</v>
      </c>
      <c r="C2426" s="86" t="s">
        <v>6171</v>
      </c>
      <c r="D2426" s="86" t="s">
        <v>2330</v>
      </c>
      <c r="E2426" s="87">
        <v>0</v>
      </c>
      <c r="F2426" s="86" t="s">
        <v>1185</v>
      </c>
      <c r="H2426" s="3">
        <f>E2426+SUMIF('BR DTG TRAYEMAN'!C:C,C2426,'BR DTG TRAYEMAN'!E:E)</f>
        <v>0</v>
      </c>
    </row>
    <row r="2427" spans="1:8" ht="15.75" customHeight="1">
      <c r="A2427" s="86" t="s">
        <v>6172</v>
      </c>
      <c r="B2427" s="86" t="s">
        <v>876</v>
      </c>
      <c r="C2427" s="86" t="s">
        <v>6172</v>
      </c>
      <c r="D2427" s="86" t="s">
        <v>6160</v>
      </c>
      <c r="E2427" s="87">
        <v>0</v>
      </c>
      <c r="F2427" s="86" t="s">
        <v>1185</v>
      </c>
      <c r="H2427" s="3">
        <f>E2427+SUMIF('BR DTG TRAYEMAN'!C:C,C2427,'BR DTG TRAYEMAN'!E:E)</f>
        <v>0</v>
      </c>
    </row>
    <row r="2428" spans="1:8" ht="15.75" customHeight="1">
      <c r="A2428" s="86" t="s">
        <v>6173</v>
      </c>
      <c r="B2428" s="86" t="s">
        <v>876</v>
      </c>
      <c r="C2428" s="86" t="s">
        <v>6173</v>
      </c>
      <c r="D2428" s="86" t="s">
        <v>2330</v>
      </c>
      <c r="E2428" s="87">
        <v>0</v>
      </c>
      <c r="F2428" s="86" t="s">
        <v>1185</v>
      </c>
      <c r="H2428" s="3">
        <f>E2428+SUMIF('BR DTG TRAYEMAN'!C:C,C2428,'BR DTG TRAYEMAN'!E:E)</f>
        <v>0</v>
      </c>
    </row>
    <row r="2429" spans="1:8" ht="15.75" customHeight="1">
      <c r="A2429" s="86" t="s">
        <v>6174</v>
      </c>
      <c r="B2429" s="86" t="s">
        <v>876</v>
      </c>
      <c r="C2429" s="86" t="s">
        <v>6174</v>
      </c>
      <c r="D2429" s="86" t="s">
        <v>6175</v>
      </c>
      <c r="E2429" s="87">
        <v>0</v>
      </c>
      <c r="F2429" s="86" t="s">
        <v>1185</v>
      </c>
      <c r="H2429" s="3">
        <f>E2429+SUMIF('BR DTG TRAYEMAN'!C:C,C2429,'BR DTG TRAYEMAN'!E:E)</f>
        <v>0</v>
      </c>
    </row>
    <row r="2430" spans="1:8" ht="15.75" customHeight="1">
      <c r="A2430" s="86" t="s">
        <v>6176</v>
      </c>
      <c r="B2430" s="86" t="s">
        <v>876</v>
      </c>
      <c r="C2430" s="86" t="s">
        <v>6176</v>
      </c>
      <c r="D2430" s="86" t="s">
        <v>6177</v>
      </c>
      <c r="E2430" s="87">
        <v>0</v>
      </c>
      <c r="F2430" s="86" t="s">
        <v>1185</v>
      </c>
      <c r="H2430" s="3">
        <f>E2430+SUMIF('BR DTG TRAYEMAN'!C:C,C2430,'BR DTG TRAYEMAN'!E:E)</f>
        <v>0</v>
      </c>
    </row>
    <row r="2431" spans="1:8" ht="15.75" customHeight="1">
      <c r="A2431" s="86" t="s">
        <v>6178</v>
      </c>
      <c r="B2431" s="86" t="s">
        <v>876</v>
      </c>
      <c r="C2431" s="86" t="s">
        <v>6178</v>
      </c>
      <c r="D2431" s="86" t="s">
        <v>6179</v>
      </c>
      <c r="E2431" s="87">
        <v>0</v>
      </c>
      <c r="F2431" s="86" t="s">
        <v>1185</v>
      </c>
      <c r="H2431" s="3">
        <f>E2431+SUMIF('BR DTG TRAYEMAN'!C:C,C2431,'BR DTG TRAYEMAN'!E:E)</f>
        <v>0</v>
      </c>
    </row>
    <row r="2432" spans="1:8" ht="15.75" customHeight="1">
      <c r="A2432" s="86" t="s">
        <v>744</v>
      </c>
      <c r="B2432" s="86" t="s">
        <v>876</v>
      </c>
      <c r="C2432" s="86" t="s">
        <v>744</v>
      </c>
      <c r="D2432" s="86" t="s">
        <v>745</v>
      </c>
      <c r="E2432" s="87">
        <v>0</v>
      </c>
      <c r="F2432" s="86" t="s">
        <v>1185</v>
      </c>
      <c r="H2432" s="3">
        <f>E2432+SUMIF('BR DTG TRAYEMAN'!C:C,C2432,'BR DTG TRAYEMAN'!E:E)</f>
        <v>0</v>
      </c>
    </row>
    <row r="2433" spans="1:8" ht="15.75" customHeight="1">
      <c r="A2433" s="86" t="s">
        <v>2248</v>
      </c>
      <c r="B2433" s="86" t="s">
        <v>876</v>
      </c>
      <c r="C2433" s="86" t="s">
        <v>2248</v>
      </c>
      <c r="D2433" s="86" t="s">
        <v>2249</v>
      </c>
      <c r="E2433" s="87">
        <v>0</v>
      </c>
      <c r="F2433" s="86" t="s">
        <v>1185</v>
      </c>
      <c r="H2433" s="3">
        <f>E2433+SUMIF('BR DTG TRAYEMAN'!C:C,C2433,'BR DTG TRAYEMAN'!E:E)</f>
        <v>0</v>
      </c>
    </row>
    <row r="2434" spans="1:8" ht="15.75" customHeight="1">
      <c r="A2434" s="86" t="s">
        <v>6180</v>
      </c>
      <c r="B2434" s="86" t="s">
        <v>876</v>
      </c>
      <c r="C2434" s="86" t="s">
        <v>6180</v>
      </c>
      <c r="D2434" s="86" t="s">
        <v>6181</v>
      </c>
      <c r="E2434" s="87">
        <v>0</v>
      </c>
      <c r="F2434" s="86" t="s">
        <v>1185</v>
      </c>
      <c r="H2434" s="3">
        <f>E2434+SUMIF('BR DTG TRAYEMAN'!C:C,C2434,'BR DTG TRAYEMAN'!E:E)</f>
        <v>0</v>
      </c>
    </row>
    <row r="2435" spans="1:8" ht="15.75" customHeight="1">
      <c r="A2435" s="86" t="s">
        <v>6182</v>
      </c>
      <c r="B2435" s="86" t="s">
        <v>876</v>
      </c>
      <c r="C2435" s="86" t="s">
        <v>6182</v>
      </c>
      <c r="D2435" s="86" t="s">
        <v>6183</v>
      </c>
      <c r="E2435" s="87">
        <v>0</v>
      </c>
      <c r="F2435" s="86" t="s">
        <v>1185</v>
      </c>
      <c r="H2435" s="3">
        <f>E2435+SUMIF('BR DTG TRAYEMAN'!C:C,C2435,'BR DTG TRAYEMAN'!E:E)</f>
        <v>0</v>
      </c>
    </row>
    <row r="2436" spans="1:8" ht="15.75" customHeight="1">
      <c r="A2436" s="86" t="s">
        <v>6184</v>
      </c>
      <c r="B2436" s="86" t="s">
        <v>876</v>
      </c>
      <c r="C2436" s="86" t="s">
        <v>6184</v>
      </c>
      <c r="D2436" s="86" t="s">
        <v>6185</v>
      </c>
      <c r="E2436" s="87">
        <v>0</v>
      </c>
      <c r="F2436" s="86" t="s">
        <v>1185</v>
      </c>
      <c r="H2436" s="3">
        <f>E2436+SUMIF('BR DTG TRAYEMAN'!C:C,C2436,'BR DTG TRAYEMAN'!E:E)</f>
        <v>0</v>
      </c>
    </row>
    <row r="2437" spans="1:8" ht="15.75" customHeight="1">
      <c r="A2437" s="86" t="s">
        <v>6186</v>
      </c>
      <c r="B2437" s="86" t="s">
        <v>876</v>
      </c>
      <c r="C2437" s="86" t="s">
        <v>6186</v>
      </c>
      <c r="D2437" s="86" t="s">
        <v>6187</v>
      </c>
      <c r="E2437" s="87">
        <v>0</v>
      </c>
      <c r="F2437" s="86" t="s">
        <v>1185</v>
      </c>
      <c r="H2437" s="3">
        <f>E2437+SUMIF('BR DTG TRAYEMAN'!C:C,C2437,'BR DTG TRAYEMAN'!E:E)</f>
        <v>0</v>
      </c>
    </row>
    <row r="2438" spans="1:8" ht="15.75" customHeight="1">
      <c r="A2438" s="86" t="s">
        <v>6188</v>
      </c>
      <c r="B2438" s="86" t="s">
        <v>876</v>
      </c>
      <c r="C2438" s="86" t="s">
        <v>6188</v>
      </c>
      <c r="D2438" s="86" t="s">
        <v>6189</v>
      </c>
      <c r="E2438" s="87">
        <v>0</v>
      </c>
      <c r="F2438" s="86" t="s">
        <v>1185</v>
      </c>
      <c r="H2438" s="3">
        <f>E2438+SUMIF('BR DTG TRAYEMAN'!C:C,C2438,'BR DTG TRAYEMAN'!E:E)</f>
        <v>0</v>
      </c>
    </row>
    <row r="2439" spans="1:8" ht="15.75" customHeight="1">
      <c r="A2439" s="86" t="s">
        <v>6190</v>
      </c>
      <c r="B2439" s="86" t="s">
        <v>876</v>
      </c>
      <c r="C2439" s="86" t="s">
        <v>6190</v>
      </c>
      <c r="D2439" s="86" t="s">
        <v>6191</v>
      </c>
      <c r="E2439" s="87">
        <v>0</v>
      </c>
      <c r="F2439" s="86" t="s">
        <v>1185</v>
      </c>
      <c r="H2439" s="3">
        <f>E2439+SUMIF('BR DTG TRAYEMAN'!C:C,C2439,'BR DTG TRAYEMAN'!E:E)</f>
        <v>0</v>
      </c>
    </row>
    <row r="2440" spans="1:8" ht="15.75" customHeight="1">
      <c r="A2440" s="86" t="s">
        <v>6192</v>
      </c>
      <c r="B2440" s="86" t="s">
        <v>876</v>
      </c>
      <c r="C2440" s="86" t="s">
        <v>6192</v>
      </c>
      <c r="D2440" s="86" t="s">
        <v>6193</v>
      </c>
      <c r="E2440" s="87">
        <v>0</v>
      </c>
      <c r="F2440" s="86" t="s">
        <v>1185</v>
      </c>
      <c r="H2440" s="3">
        <f>E2440+SUMIF('BR DTG TRAYEMAN'!C:C,C2440,'BR DTG TRAYEMAN'!E:E)</f>
        <v>0</v>
      </c>
    </row>
    <row r="2441" spans="1:8" ht="15.75" customHeight="1">
      <c r="A2441" s="86" t="s">
        <v>6194</v>
      </c>
      <c r="B2441" s="86" t="s">
        <v>876</v>
      </c>
      <c r="C2441" s="86" t="s">
        <v>6194</v>
      </c>
      <c r="D2441" s="86" t="s">
        <v>6195</v>
      </c>
      <c r="E2441" s="87">
        <v>0</v>
      </c>
      <c r="F2441" s="86" t="s">
        <v>1185</v>
      </c>
      <c r="H2441" s="3">
        <f>E2441+SUMIF('BR DTG TRAYEMAN'!C:C,C2441,'BR DTG TRAYEMAN'!E:E)</f>
        <v>0</v>
      </c>
    </row>
    <row r="2442" spans="1:8" ht="15.75" customHeight="1">
      <c r="A2442" s="86" t="s">
        <v>6196</v>
      </c>
      <c r="B2442" s="86" t="s">
        <v>876</v>
      </c>
      <c r="C2442" s="86" t="s">
        <v>6196</v>
      </c>
      <c r="D2442" s="86" t="s">
        <v>6197</v>
      </c>
      <c r="E2442" s="87">
        <v>0</v>
      </c>
      <c r="F2442" s="86" t="s">
        <v>1185</v>
      </c>
      <c r="H2442" s="3">
        <f>E2442+SUMIF('BR DTG TRAYEMAN'!C:C,C2442,'BR DTG TRAYEMAN'!E:E)</f>
        <v>0</v>
      </c>
    </row>
    <row r="2443" spans="1:8" ht="15.75" customHeight="1">
      <c r="A2443" s="86" t="s">
        <v>6198</v>
      </c>
      <c r="B2443" s="86" t="s">
        <v>876</v>
      </c>
      <c r="C2443" s="86" t="s">
        <v>6198</v>
      </c>
      <c r="D2443" s="86" t="s">
        <v>6199</v>
      </c>
      <c r="E2443" s="87">
        <v>0</v>
      </c>
      <c r="F2443" s="86" t="s">
        <v>1185</v>
      </c>
      <c r="H2443" s="3">
        <f>E2443+SUMIF('BR DTG TRAYEMAN'!C:C,C2443,'BR DTG TRAYEMAN'!E:E)</f>
        <v>0</v>
      </c>
    </row>
    <row r="2444" spans="1:8" ht="15.75" customHeight="1">
      <c r="A2444" s="86" t="s">
        <v>6200</v>
      </c>
      <c r="B2444" s="86" t="s">
        <v>876</v>
      </c>
      <c r="C2444" s="86" t="s">
        <v>6200</v>
      </c>
      <c r="D2444" s="86" t="s">
        <v>6201</v>
      </c>
      <c r="E2444" s="87">
        <v>0</v>
      </c>
      <c r="F2444" s="86" t="s">
        <v>1185</v>
      </c>
      <c r="H2444" s="3">
        <f>E2444+SUMIF('BR DTG TRAYEMAN'!C:C,C2444,'BR DTG TRAYEMAN'!E:E)</f>
        <v>0</v>
      </c>
    </row>
    <row r="2445" spans="1:8" ht="15.75" customHeight="1">
      <c r="A2445" s="86" t="s">
        <v>6202</v>
      </c>
      <c r="B2445" s="86" t="s">
        <v>876</v>
      </c>
      <c r="C2445" s="86" t="s">
        <v>6202</v>
      </c>
      <c r="D2445" s="86" t="s">
        <v>6203</v>
      </c>
      <c r="E2445" s="87">
        <v>0</v>
      </c>
      <c r="F2445" s="86" t="s">
        <v>1185</v>
      </c>
      <c r="H2445" s="3">
        <f>E2445+SUMIF('BR DTG TRAYEMAN'!C:C,C2445,'BR DTG TRAYEMAN'!E:E)</f>
        <v>0</v>
      </c>
    </row>
    <row r="2446" spans="1:8" ht="15.75" customHeight="1">
      <c r="A2446" s="86" t="s">
        <v>6204</v>
      </c>
      <c r="B2446" s="86" t="s">
        <v>936</v>
      </c>
      <c r="C2446" s="86" t="s">
        <v>6204</v>
      </c>
      <c r="D2446" s="86" t="s">
        <v>6205</v>
      </c>
      <c r="E2446" s="87">
        <v>0</v>
      </c>
      <c r="F2446" s="86" t="s">
        <v>1185</v>
      </c>
      <c r="H2446" s="3">
        <f>E2446+SUMIF('BR DTG TRAYEMAN'!C:C,C2446,'BR DTG TRAYEMAN'!E:E)</f>
        <v>0</v>
      </c>
    </row>
    <row r="2447" spans="1:8" ht="15.75" customHeight="1">
      <c r="A2447" s="86" t="s">
        <v>427</v>
      </c>
      <c r="B2447" s="86" t="s">
        <v>936</v>
      </c>
      <c r="C2447" s="86" t="s">
        <v>427</v>
      </c>
      <c r="D2447" s="86" t="s">
        <v>1224</v>
      </c>
      <c r="E2447" s="87">
        <v>74</v>
      </c>
      <c r="F2447" s="86" t="s">
        <v>1185</v>
      </c>
      <c r="H2447" s="3">
        <f>E2447+SUMIF('BR DTG TRAYEMAN'!C:C,C2447,'BR DTG TRAYEMAN'!E:E)</f>
        <v>74</v>
      </c>
    </row>
    <row r="2448" spans="1:8" ht="15.75" customHeight="1">
      <c r="A2448" s="86" t="s">
        <v>6206</v>
      </c>
      <c r="B2448" s="86" t="s">
        <v>936</v>
      </c>
      <c r="C2448" s="86" t="s">
        <v>6206</v>
      </c>
      <c r="D2448" s="86" t="s">
        <v>6207</v>
      </c>
      <c r="E2448" s="87">
        <v>0</v>
      </c>
      <c r="F2448" s="86" t="s">
        <v>1185</v>
      </c>
      <c r="H2448" s="3">
        <f>E2448+SUMIF('BR DTG TRAYEMAN'!C:C,C2448,'BR DTG TRAYEMAN'!E:E)</f>
        <v>0</v>
      </c>
    </row>
    <row r="2449" spans="1:8" ht="15.75" customHeight="1">
      <c r="A2449" s="86" t="s">
        <v>6208</v>
      </c>
      <c r="B2449" s="86" t="s">
        <v>876</v>
      </c>
      <c r="C2449" s="86" t="s">
        <v>6208</v>
      </c>
      <c r="D2449" s="86" t="s">
        <v>9678</v>
      </c>
      <c r="E2449" s="87">
        <v>0</v>
      </c>
      <c r="F2449" s="86" t="s">
        <v>1185</v>
      </c>
      <c r="H2449" s="3">
        <f>E2449+SUMIF('BR DTG TRAYEMAN'!C:C,C2449,'BR DTG TRAYEMAN'!E:E)</f>
        <v>0</v>
      </c>
    </row>
    <row r="2450" spans="1:8" ht="15.75" customHeight="1">
      <c r="A2450" s="86" t="s">
        <v>6210</v>
      </c>
      <c r="B2450" s="86" t="s">
        <v>876</v>
      </c>
      <c r="C2450" s="86" t="s">
        <v>6210</v>
      </c>
      <c r="D2450" s="86" t="s">
        <v>6211</v>
      </c>
      <c r="E2450" s="87">
        <v>0</v>
      </c>
      <c r="F2450" s="86" t="s">
        <v>1185</v>
      </c>
      <c r="H2450" s="3">
        <f>E2450+SUMIF('BR DTG TRAYEMAN'!C:C,C2450,'BR DTG TRAYEMAN'!E:E)</f>
        <v>0</v>
      </c>
    </row>
    <row r="2451" spans="1:8" ht="15.75" customHeight="1">
      <c r="A2451" s="86" t="s">
        <v>6212</v>
      </c>
      <c r="B2451" s="86" t="s">
        <v>876</v>
      </c>
      <c r="C2451" s="86" t="s">
        <v>6212</v>
      </c>
      <c r="D2451" s="86" t="s">
        <v>2330</v>
      </c>
      <c r="E2451" s="87">
        <v>0</v>
      </c>
      <c r="F2451" s="86" t="s">
        <v>1185</v>
      </c>
      <c r="H2451" s="3">
        <f>E2451+SUMIF('BR DTG TRAYEMAN'!C:C,C2451,'BR DTG TRAYEMAN'!E:E)</f>
        <v>0</v>
      </c>
    </row>
    <row r="2452" spans="1:8" ht="15.75" customHeight="1">
      <c r="A2452" s="86" t="s">
        <v>6213</v>
      </c>
      <c r="B2452" s="86" t="s">
        <v>876</v>
      </c>
      <c r="C2452" s="86" t="s">
        <v>6213</v>
      </c>
      <c r="D2452" s="86" t="s">
        <v>6214</v>
      </c>
      <c r="E2452" s="87">
        <v>0</v>
      </c>
      <c r="F2452" s="86" t="s">
        <v>1185</v>
      </c>
      <c r="H2452" s="3">
        <f>E2452+SUMIF('BR DTG TRAYEMAN'!C:C,C2452,'BR DTG TRAYEMAN'!E:E)</f>
        <v>0</v>
      </c>
    </row>
    <row r="2453" spans="1:8" ht="15.75" customHeight="1">
      <c r="A2453" s="86" t="s">
        <v>6215</v>
      </c>
      <c r="B2453" s="86" t="s">
        <v>876</v>
      </c>
      <c r="C2453" s="86" t="s">
        <v>6215</v>
      </c>
      <c r="D2453" s="86" t="s">
        <v>2330</v>
      </c>
      <c r="E2453" s="87">
        <v>0</v>
      </c>
      <c r="F2453" s="86" t="s">
        <v>1185</v>
      </c>
      <c r="H2453" s="3">
        <f>E2453+SUMIF('BR DTG TRAYEMAN'!C:C,C2453,'BR DTG TRAYEMAN'!E:E)</f>
        <v>0</v>
      </c>
    </row>
    <row r="2454" spans="1:8" ht="15.75" customHeight="1">
      <c r="A2454" s="86" t="s">
        <v>6216</v>
      </c>
      <c r="B2454" s="86" t="s">
        <v>876</v>
      </c>
      <c r="C2454" s="86" t="s">
        <v>6216</v>
      </c>
      <c r="D2454" s="86" t="s">
        <v>1215</v>
      </c>
      <c r="E2454" s="87">
        <v>0</v>
      </c>
      <c r="F2454" s="86" t="s">
        <v>1185</v>
      </c>
      <c r="H2454" s="3">
        <f>E2454+SUMIF('BR DTG TRAYEMAN'!C:C,C2454,'BR DTG TRAYEMAN'!E:E)</f>
        <v>0</v>
      </c>
    </row>
    <row r="2455" spans="1:8" ht="15.75" customHeight="1">
      <c r="A2455" s="86" t="s">
        <v>6217</v>
      </c>
      <c r="B2455" s="86" t="s">
        <v>876</v>
      </c>
      <c r="C2455" s="86" t="s">
        <v>6217</v>
      </c>
      <c r="D2455" s="86" t="s">
        <v>6218</v>
      </c>
      <c r="E2455" s="87">
        <v>0</v>
      </c>
      <c r="F2455" s="86" t="s">
        <v>1185</v>
      </c>
      <c r="H2455" s="3">
        <f>E2455+SUMIF('BR DTG TRAYEMAN'!C:C,C2455,'BR DTG TRAYEMAN'!E:E)</f>
        <v>0</v>
      </c>
    </row>
    <row r="2456" spans="1:8" ht="15.75" customHeight="1">
      <c r="A2456" s="86" t="s">
        <v>6219</v>
      </c>
      <c r="B2456" s="86" t="s">
        <v>876</v>
      </c>
      <c r="C2456" s="86" t="s">
        <v>6219</v>
      </c>
      <c r="D2456" s="86" t="s">
        <v>6220</v>
      </c>
      <c r="E2456" s="87">
        <v>0</v>
      </c>
      <c r="F2456" s="86" t="s">
        <v>1185</v>
      </c>
      <c r="H2456" s="3">
        <f>E2456+SUMIF('BR DTG TRAYEMAN'!C:C,C2456,'BR DTG TRAYEMAN'!E:E)</f>
        <v>0</v>
      </c>
    </row>
    <row r="2457" spans="1:8" ht="15.75" customHeight="1">
      <c r="A2457" s="86" t="s">
        <v>6221</v>
      </c>
      <c r="B2457" s="86" t="s">
        <v>876</v>
      </c>
      <c r="C2457" s="86" t="s">
        <v>6221</v>
      </c>
      <c r="D2457" s="86" t="s">
        <v>9679</v>
      </c>
      <c r="E2457" s="87">
        <v>0</v>
      </c>
      <c r="F2457" s="86" t="s">
        <v>1185</v>
      </c>
      <c r="H2457" s="3">
        <f>E2457+SUMIF('BR DTG TRAYEMAN'!C:C,C2457,'BR DTG TRAYEMAN'!E:E)</f>
        <v>0</v>
      </c>
    </row>
    <row r="2458" spans="1:8" ht="15.75" customHeight="1">
      <c r="A2458" s="86" t="s">
        <v>6223</v>
      </c>
      <c r="B2458" s="86" t="s">
        <v>876</v>
      </c>
      <c r="C2458" s="86" t="s">
        <v>6223</v>
      </c>
      <c r="D2458" s="86" t="s">
        <v>6224</v>
      </c>
      <c r="E2458" s="87">
        <v>0</v>
      </c>
      <c r="F2458" s="86" t="s">
        <v>1185</v>
      </c>
      <c r="H2458" s="3">
        <f>E2458+SUMIF('BR DTG TRAYEMAN'!C:C,C2458,'BR DTG TRAYEMAN'!E:E)</f>
        <v>0</v>
      </c>
    </row>
    <row r="2459" spans="1:8" ht="15.75" customHeight="1">
      <c r="A2459" s="86" t="s">
        <v>6225</v>
      </c>
      <c r="B2459" s="86" t="s">
        <v>876</v>
      </c>
      <c r="C2459" s="86" t="s">
        <v>6225</v>
      </c>
      <c r="D2459" s="86" t="s">
        <v>6226</v>
      </c>
      <c r="E2459" s="87">
        <v>0</v>
      </c>
      <c r="F2459" s="86" t="s">
        <v>1185</v>
      </c>
      <c r="H2459" s="3">
        <f>E2459+SUMIF('BR DTG TRAYEMAN'!C:C,C2459,'BR DTG TRAYEMAN'!E:E)</f>
        <v>0</v>
      </c>
    </row>
    <row r="2460" spans="1:8" ht="15.75" customHeight="1">
      <c r="A2460" s="86" t="s">
        <v>9680</v>
      </c>
      <c r="B2460" s="86" t="s">
        <v>876</v>
      </c>
      <c r="C2460" s="86" t="s">
        <v>9680</v>
      </c>
      <c r="D2460" s="86" t="s">
        <v>9681</v>
      </c>
      <c r="E2460" s="87">
        <v>0</v>
      </c>
      <c r="F2460" s="86" t="s">
        <v>1185</v>
      </c>
      <c r="H2460" s="3">
        <f>E2460+SUMIF('BR DTG TRAYEMAN'!C:C,C2460,'BR DTG TRAYEMAN'!E:E)</f>
        <v>0</v>
      </c>
    </row>
    <row r="2461" spans="1:8" ht="15.75" customHeight="1">
      <c r="A2461" s="86" t="s">
        <v>6227</v>
      </c>
      <c r="B2461" s="86" t="s">
        <v>876</v>
      </c>
      <c r="C2461" s="86" t="s">
        <v>6227</v>
      </c>
      <c r="D2461" s="86" t="s">
        <v>6228</v>
      </c>
      <c r="E2461" s="87">
        <v>0</v>
      </c>
      <c r="F2461" s="86" t="s">
        <v>1185</v>
      </c>
      <c r="H2461" s="3">
        <f>E2461+SUMIF('BR DTG TRAYEMAN'!C:C,C2461,'BR DTG TRAYEMAN'!E:E)</f>
        <v>0</v>
      </c>
    </row>
    <row r="2462" spans="1:8" ht="15.75" customHeight="1">
      <c r="A2462" s="86" t="s">
        <v>9682</v>
      </c>
      <c r="B2462" s="86" t="s">
        <v>876</v>
      </c>
      <c r="C2462" s="86" t="s">
        <v>9682</v>
      </c>
      <c r="D2462" s="86" t="s">
        <v>6306</v>
      </c>
      <c r="E2462" s="87">
        <v>0</v>
      </c>
      <c r="F2462" s="86" t="s">
        <v>1185</v>
      </c>
      <c r="H2462" s="3">
        <f>E2462+SUMIF('BR DTG TRAYEMAN'!C:C,C2462,'BR DTG TRAYEMAN'!E:E)</f>
        <v>0</v>
      </c>
    </row>
    <row r="2463" spans="1:8" ht="15.75" customHeight="1">
      <c r="A2463" s="86" t="s">
        <v>6229</v>
      </c>
      <c r="B2463" s="86" t="s">
        <v>876</v>
      </c>
      <c r="C2463" s="86" t="s">
        <v>6229</v>
      </c>
      <c r="D2463" s="86" t="s">
        <v>6230</v>
      </c>
      <c r="E2463" s="87">
        <v>0</v>
      </c>
      <c r="F2463" s="86" t="s">
        <v>1185</v>
      </c>
      <c r="H2463" s="3">
        <f>E2463+SUMIF('BR DTG TRAYEMAN'!C:C,C2463,'BR DTG TRAYEMAN'!E:E)</f>
        <v>0</v>
      </c>
    </row>
    <row r="2464" spans="1:8" ht="15.75" customHeight="1">
      <c r="A2464" s="86" t="s">
        <v>9683</v>
      </c>
      <c r="B2464" s="86" t="s">
        <v>876</v>
      </c>
      <c r="C2464" s="86" t="s">
        <v>9683</v>
      </c>
      <c r="D2464" s="86" t="s">
        <v>9684</v>
      </c>
      <c r="E2464" s="87">
        <v>0</v>
      </c>
      <c r="F2464" s="86" t="s">
        <v>1185</v>
      </c>
      <c r="H2464" s="3">
        <f>E2464+SUMIF('BR DTG TRAYEMAN'!C:C,C2464,'BR DTG TRAYEMAN'!E:E)</f>
        <v>0</v>
      </c>
    </row>
    <row r="2465" spans="1:8" ht="15.75" customHeight="1">
      <c r="A2465" s="86" t="s">
        <v>6231</v>
      </c>
      <c r="B2465" s="86" t="s">
        <v>876</v>
      </c>
      <c r="C2465" s="86" t="s">
        <v>6231</v>
      </c>
      <c r="D2465" s="86" t="s">
        <v>6232</v>
      </c>
      <c r="E2465" s="87">
        <v>0</v>
      </c>
      <c r="F2465" s="86" t="s">
        <v>1185</v>
      </c>
      <c r="H2465" s="3">
        <f>E2465+SUMIF('BR DTG TRAYEMAN'!C:C,C2465,'BR DTG TRAYEMAN'!E:E)</f>
        <v>0</v>
      </c>
    </row>
    <row r="2466" spans="1:8" ht="15.75" customHeight="1">
      <c r="A2466" s="86" t="s">
        <v>6233</v>
      </c>
      <c r="B2466" s="86" t="s">
        <v>876</v>
      </c>
      <c r="C2466" s="86" t="s">
        <v>6233</v>
      </c>
      <c r="D2466" s="86" t="s">
        <v>6234</v>
      </c>
      <c r="E2466" s="87">
        <v>0</v>
      </c>
      <c r="F2466" s="86" t="s">
        <v>1185</v>
      </c>
      <c r="H2466" s="3">
        <f>E2466+SUMIF('BR DTG TRAYEMAN'!C:C,C2466,'BR DTG TRAYEMAN'!E:E)</f>
        <v>0</v>
      </c>
    </row>
    <row r="2467" spans="1:8" ht="15.75" customHeight="1">
      <c r="A2467" s="86" t="s">
        <v>9685</v>
      </c>
      <c r="B2467" s="86" t="s">
        <v>876</v>
      </c>
      <c r="C2467" s="86" t="s">
        <v>9685</v>
      </c>
      <c r="D2467" s="86" t="s">
        <v>9686</v>
      </c>
      <c r="E2467" s="87">
        <v>0</v>
      </c>
      <c r="F2467" s="86" t="s">
        <v>1185</v>
      </c>
      <c r="H2467" s="3">
        <f>E2467+SUMIF('BR DTG TRAYEMAN'!C:C,C2467,'BR DTG TRAYEMAN'!E:E)</f>
        <v>0</v>
      </c>
    </row>
    <row r="2468" spans="1:8" ht="15.75" customHeight="1">
      <c r="A2468" s="86" t="s">
        <v>9687</v>
      </c>
      <c r="B2468" s="86" t="s">
        <v>876</v>
      </c>
      <c r="C2468" s="86" t="s">
        <v>9687</v>
      </c>
      <c r="D2468" s="86" t="s">
        <v>9688</v>
      </c>
      <c r="E2468" s="87">
        <v>0</v>
      </c>
      <c r="F2468" s="86" t="s">
        <v>1185</v>
      </c>
      <c r="H2468" s="3">
        <f>E2468+SUMIF('BR DTG TRAYEMAN'!C:C,C2468,'BR DTG TRAYEMAN'!E:E)</f>
        <v>0</v>
      </c>
    </row>
    <row r="2469" spans="1:8" ht="15.75" customHeight="1">
      <c r="A2469" s="86" t="s">
        <v>6241</v>
      </c>
      <c r="B2469" s="86" t="s">
        <v>876</v>
      </c>
      <c r="C2469" s="86" t="s">
        <v>6241</v>
      </c>
      <c r="D2469" s="86" t="s">
        <v>9689</v>
      </c>
      <c r="E2469" s="87">
        <v>0</v>
      </c>
      <c r="F2469" s="86" t="s">
        <v>1185</v>
      </c>
      <c r="H2469" s="3">
        <f>E2469+SUMIF('BR DTG TRAYEMAN'!C:C,C2469,'BR DTG TRAYEMAN'!E:E)</f>
        <v>0</v>
      </c>
    </row>
    <row r="2470" spans="1:8" ht="15.75" customHeight="1">
      <c r="A2470" s="86" t="s">
        <v>6245</v>
      </c>
      <c r="B2470" s="86" t="s">
        <v>876</v>
      </c>
      <c r="C2470" s="86" t="s">
        <v>6245</v>
      </c>
      <c r="D2470" s="86" t="s">
        <v>6246</v>
      </c>
      <c r="E2470" s="87">
        <v>0</v>
      </c>
      <c r="F2470" s="86" t="s">
        <v>1185</v>
      </c>
      <c r="H2470" s="3">
        <f>E2470+SUMIF('BR DTG TRAYEMAN'!C:C,C2470,'BR DTG TRAYEMAN'!E:E)</f>
        <v>0</v>
      </c>
    </row>
    <row r="2471" spans="1:8" ht="15.75" customHeight="1">
      <c r="A2471" s="86" t="s">
        <v>9690</v>
      </c>
      <c r="B2471" s="86" t="s">
        <v>876</v>
      </c>
      <c r="C2471" s="86" t="s">
        <v>9690</v>
      </c>
      <c r="D2471" s="86" t="s">
        <v>9691</v>
      </c>
      <c r="E2471" s="87">
        <v>0</v>
      </c>
      <c r="F2471" s="86" t="s">
        <v>1185</v>
      </c>
      <c r="H2471" s="3">
        <f>E2471+SUMIF('BR DTG TRAYEMAN'!C:C,C2471,'BR DTG TRAYEMAN'!E:E)</f>
        <v>0</v>
      </c>
    </row>
    <row r="2472" spans="1:8" ht="15.75" customHeight="1">
      <c r="A2472" s="86" t="s">
        <v>6247</v>
      </c>
      <c r="B2472" s="86" t="s">
        <v>876</v>
      </c>
      <c r="C2472" s="86" t="s">
        <v>6247</v>
      </c>
      <c r="D2472" s="86" t="s">
        <v>6248</v>
      </c>
      <c r="E2472" s="87">
        <v>0</v>
      </c>
      <c r="F2472" s="86" t="s">
        <v>1185</v>
      </c>
      <c r="H2472" s="3">
        <f>E2472+SUMIF('BR DTG TRAYEMAN'!C:C,C2472,'BR DTG TRAYEMAN'!E:E)</f>
        <v>0</v>
      </c>
    </row>
    <row r="2473" spans="1:8" ht="15.75" customHeight="1">
      <c r="A2473" s="86" t="s">
        <v>6249</v>
      </c>
      <c r="B2473" s="86" t="s">
        <v>876</v>
      </c>
      <c r="C2473" s="86" t="s">
        <v>6249</v>
      </c>
      <c r="D2473" s="86" t="s">
        <v>6250</v>
      </c>
      <c r="E2473" s="87">
        <v>0</v>
      </c>
      <c r="F2473" s="86" t="s">
        <v>1185</v>
      </c>
      <c r="H2473" s="3">
        <f>E2473+SUMIF('BR DTG TRAYEMAN'!C:C,C2473,'BR DTG TRAYEMAN'!E:E)</f>
        <v>0</v>
      </c>
    </row>
    <row r="2474" spans="1:8" ht="15.75" customHeight="1">
      <c r="A2474" s="86" t="s">
        <v>6251</v>
      </c>
      <c r="B2474" s="86" t="s">
        <v>876</v>
      </c>
      <c r="C2474" s="86" t="s">
        <v>6251</v>
      </c>
      <c r="D2474" s="86" t="s">
        <v>6252</v>
      </c>
      <c r="E2474" s="87">
        <v>0</v>
      </c>
      <c r="F2474" s="86" t="s">
        <v>1185</v>
      </c>
      <c r="H2474" s="3">
        <f>E2474+SUMIF('BR DTG TRAYEMAN'!C:C,C2474,'BR DTG TRAYEMAN'!E:E)</f>
        <v>0</v>
      </c>
    </row>
    <row r="2475" spans="1:8" ht="15.75" customHeight="1">
      <c r="A2475" s="86" t="s">
        <v>6253</v>
      </c>
      <c r="B2475" s="86" t="s">
        <v>876</v>
      </c>
      <c r="C2475" s="86" t="s">
        <v>6253</v>
      </c>
      <c r="D2475" s="86" t="s">
        <v>6254</v>
      </c>
      <c r="E2475" s="87">
        <v>0</v>
      </c>
      <c r="F2475" s="86" t="s">
        <v>1185</v>
      </c>
      <c r="H2475" s="3">
        <f>E2475+SUMIF('BR DTG TRAYEMAN'!C:C,C2475,'BR DTG TRAYEMAN'!E:E)</f>
        <v>0</v>
      </c>
    </row>
    <row r="2476" spans="1:8" ht="15.75" customHeight="1">
      <c r="A2476" s="86" t="s">
        <v>6255</v>
      </c>
      <c r="B2476" s="86" t="s">
        <v>876</v>
      </c>
      <c r="C2476" s="86" t="s">
        <v>6255</v>
      </c>
      <c r="D2476" s="86" t="s">
        <v>6256</v>
      </c>
      <c r="E2476" s="87">
        <v>0</v>
      </c>
      <c r="F2476" s="86" t="s">
        <v>1185</v>
      </c>
      <c r="H2476" s="3">
        <f>E2476+SUMIF('BR DTG TRAYEMAN'!C:C,C2476,'BR DTG TRAYEMAN'!E:E)</f>
        <v>0</v>
      </c>
    </row>
    <row r="2477" spans="1:8" ht="15.75" customHeight="1">
      <c r="A2477" s="86" t="s">
        <v>6257</v>
      </c>
      <c r="B2477" s="86" t="s">
        <v>876</v>
      </c>
      <c r="C2477" s="86" t="s">
        <v>6257</v>
      </c>
      <c r="D2477" s="86" t="s">
        <v>6258</v>
      </c>
      <c r="E2477" s="87">
        <v>0</v>
      </c>
      <c r="F2477" s="86" t="s">
        <v>1185</v>
      </c>
      <c r="H2477" s="3">
        <f>E2477+SUMIF('BR DTG TRAYEMAN'!C:C,C2477,'BR DTG TRAYEMAN'!E:E)</f>
        <v>0</v>
      </c>
    </row>
    <row r="2478" spans="1:8" ht="15.75" customHeight="1">
      <c r="A2478" s="86" t="s">
        <v>6259</v>
      </c>
      <c r="B2478" s="86" t="s">
        <v>876</v>
      </c>
      <c r="C2478" s="86" t="s">
        <v>6259</v>
      </c>
      <c r="D2478" s="86" t="s">
        <v>6260</v>
      </c>
      <c r="E2478" s="87">
        <v>0</v>
      </c>
      <c r="F2478" s="86" t="s">
        <v>1185</v>
      </c>
      <c r="H2478" s="3">
        <f>E2478+SUMIF('BR DTG TRAYEMAN'!C:C,C2478,'BR DTG TRAYEMAN'!E:E)</f>
        <v>0</v>
      </c>
    </row>
    <row r="2479" spans="1:8" ht="15.75" customHeight="1">
      <c r="A2479" s="86" t="s">
        <v>6261</v>
      </c>
      <c r="B2479" s="86" t="s">
        <v>876</v>
      </c>
      <c r="C2479" s="86" t="s">
        <v>6261</v>
      </c>
      <c r="D2479" s="86" t="s">
        <v>6262</v>
      </c>
      <c r="E2479" s="87">
        <v>0</v>
      </c>
      <c r="F2479" s="86" t="s">
        <v>1185</v>
      </c>
      <c r="H2479" s="3">
        <f>E2479+SUMIF('BR DTG TRAYEMAN'!C:C,C2479,'BR DTG TRAYEMAN'!E:E)</f>
        <v>0</v>
      </c>
    </row>
    <row r="2480" spans="1:8" ht="15.75" customHeight="1">
      <c r="A2480" s="86" t="s">
        <v>6265</v>
      </c>
      <c r="B2480" s="86" t="s">
        <v>876</v>
      </c>
      <c r="C2480" s="86" t="s">
        <v>6265</v>
      </c>
      <c r="D2480" s="86" t="s">
        <v>6266</v>
      </c>
      <c r="E2480" s="87">
        <v>0</v>
      </c>
      <c r="F2480" s="86" t="s">
        <v>1185</v>
      </c>
      <c r="H2480" s="3">
        <f>E2480+SUMIF('BR DTG TRAYEMAN'!C:C,C2480,'BR DTG TRAYEMAN'!E:E)</f>
        <v>0</v>
      </c>
    </row>
    <row r="2481" spans="1:8" ht="15.75" customHeight="1">
      <c r="A2481" s="86" t="s">
        <v>6267</v>
      </c>
      <c r="B2481" s="86" t="s">
        <v>876</v>
      </c>
      <c r="C2481" s="86" t="s">
        <v>6267</v>
      </c>
      <c r="D2481" s="86" t="s">
        <v>6268</v>
      </c>
      <c r="E2481" s="87">
        <v>0</v>
      </c>
      <c r="F2481" s="86" t="s">
        <v>1185</v>
      </c>
      <c r="H2481" s="3">
        <f>E2481+SUMIF('BR DTG TRAYEMAN'!C:C,C2481,'BR DTG TRAYEMAN'!E:E)</f>
        <v>0</v>
      </c>
    </row>
    <row r="2482" spans="1:8" ht="15.75" customHeight="1">
      <c r="A2482" s="86" t="s">
        <v>6271</v>
      </c>
      <c r="B2482" s="86" t="s">
        <v>876</v>
      </c>
      <c r="C2482" s="86" t="s">
        <v>6271</v>
      </c>
      <c r="D2482" s="86" t="s">
        <v>6272</v>
      </c>
      <c r="E2482" s="87">
        <v>0</v>
      </c>
      <c r="F2482" s="86" t="s">
        <v>1185</v>
      </c>
      <c r="H2482" s="3">
        <f>E2482+SUMIF('BR DTG TRAYEMAN'!C:C,C2482,'BR DTG TRAYEMAN'!E:E)</f>
        <v>0</v>
      </c>
    </row>
    <row r="2483" spans="1:8" ht="15.75" customHeight="1">
      <c r="A2483" s="86" t="s">
        <v>6273</v>
      </c>
      <c r="B2483" s="86" t="s">
        <v>876</v>
      </c>
      <c r="C2483" s="86" t="s">
        <v>6273</v>
      </c>
      <c r="D2483" s="86" t="s">
        <v>6274</v>
      </c>
      <c r="E2483" s="87">
        <v>0</v>
      </c>
      <c r="F2483" s="86" t="s">
        <v>1185</v>
      </c>
      <c r="H2483" s="3">
        <f>E2483+SUMIF('BR DTG TRAYEMAN'!C:C,C2483,'BR DTG TRAYEMAN'!E:E)</f>
        <v>0</v>
      </c>
    </row>
    <row r="2484" spans="1:8" ht="15.75" customHeight="1">
      <c r="A2484" s="86" t="s">
        <v>6275</v>
      </c>
      <c r="B2484" s="86" t="s">
        <v>876</v>
      </c>
      <c r="C2484" s="86" t="s">
        <v>6275</v>
      </c>
      <c r="D2484" s="86" t="s">
        <v>6276</v>
      </c>
      <c r="E2484" s="87">
        <v>0</v>
      </c>
      <c r="F2484" s="86" t="s">
        <v>1185</v>
      </c>
      <c r="H2484" s="3">
        <f>E2484+SUMIF('BR DTG TRAYEMAN'!C:C,C2484,'BR DTG TRAYEMAN'!E:E)</f>
        <v>0</v>
      </c>
    </row>
    <row r="2485" spans="1:8" ht="15.75" customHeight="1">
      <c r="A2485" s="86" t="s">
        <v>6277</v>
      </c>
      <c r="B2485" s="86" t="s">
        <v>876</v>
      </c>
      <c r="C2485" s="86" t="s">
        <v>6277</v>
      </c>
      <c r="D2485" s="86" t="s">
        <v>6278</v>
      </c>
      <c r="E2485" s="87">
        <v>0</v>
      </c>
      <c r="F2485" s="86" t="s">
        <v>1185</v>
      </c>
      <c r="H2485" s="3">
        <f>E2485+SUMIF('BR DTG TRAYEMAN'!C:C,C2485,'BR DTG TRAYEMAN'!E:E)</f>
        <v>0</v>
      </c>
    </row>
    <row r="2486" spans="1:8" ht="15.75" customHeight="1">
      <c r="A2486" s="86" t="s">
        <v>6279</v>
      </c>
      <c r="B2486" s="86" t="s">
        <v>876</v>
      </c>
      <c r="C2486" s="86" t="s">
        <v>6279</v>
      </c>
      <c r="D2486" s="86" t="s">
        <v>9692</v>
      </c>
      <c r="E2486" s="87">
        <v>0</v>
      </c>
      <c r="F2486" s="86" t="s">
        <v>1185</v>
      </c>
      <c r="H2486" s="3">
        <f>E2486+SUMIF('BR DTG TRAYEMAN'!C:C,C2486,'BR DTG TRAYEMAN'!E:E)</f>
        <v>0</v>
      </c>
    </row>
    <row r="2487" spans="1:8" ht="15.75" customHeight="1">
      <c r="A2487" s="86" t="s">
        <v>6281</v>
      </c>
      <c r="B2487" s="86" t="s">
        <v>876</v>
      </c>
      <c r="C2487" s="86" t="s">
        <v>6281</v>
      </c>
      <c r="D2487" s="86" t="s">
        <v>9693</v>
      </c>
      <c r="E2487" s="87">
        <v>0</v>
      </c>
      <c r="F2487" s="86" t="s">
        <v>1185</v>
      </c>
      <c r="H2487" s="3">
        <f>E2487+SUMIF('BR DTG TRAYEMAN'!C:C,C2487,'BR DTG TRAYEMAN'!E:E)</f>
        <v>0</v>
      </c>
    </row>
    <row r="2488" spans="1:8" ht="15.75" customHeight="1">
      <c r="A2488" s="86" t="s">
        <v>428</v>
      </c>
      <c r="B2488" s="86" t="s">
        <v>877</v>
      </c>
      <c r="C2488" s="86" t="s">
        <v>428</v>
      </c>
      <c r="D2488" s="86" t="s">
        <v>1225</v>
      </c>
      <c r="E2488" s="87">
        <v>1</v>
      </c>
      <c r="F2488" s="86" t="s">
        <v>1185</v>
      </c>
      <c r="H2488" s="3">
        <f>E2488+SUMIF('BR DTG TRAYEMAN'!C:C,C2488,'BR DTG TRAYEMAN'!E:E)</f>
        <v>1</v>
      </c>
    </row>
    <row r="2489" spans="1:8" ht="15.75" customHeight="1">
      <c r="A2489" s="86" t="s">
        <v>6283</v>
      </c>
      <c r="B2489" s="86" t="s">
        <v>876</v>
      </c>
      <c r="C2489" s="86" t="s">
        <v>6283</v>
      </c>
      <c r="D2489" s="86" t="s">
        <v>6284</v>
      </c>
      <c r="E2489" s="87">
        <v>0</v>
      </c>
      <c r="F2489" s="86" t="s">
        <v>1185</v>
      </c>
      <c r="H2489" s="3">
        <f>E2489+SUMIF('BR DTG TRAYEMAN'!C:C,C2489,'BR DTG TRAYEMAN'!E:E)</f>
        <v>0</v>
      </c>
    </row>
    <row r="2490" spans="1:8" ht="15.75" customHeight="1">
      <c r="A2490" s="86" t="s">
        <v>603</v>
      </c>
      <c r="B2490" s="86" t="s">
        <v>876</v>
      </c>
      <c r="C2490" s="86" t="s">
        <v>603</v>
      </c>
      <c r="D2490" s="86" t="s">
        <v>845</v>
      </c>
      <c r="E2490" s="87">
        <v>0</v>
      </c>
      <c r="F2490" s="86" t="s">
        <v>1185</v>
      </c>
      <c r="H2490" s="3">
        <f>E2490+SUMIF('BR DTG TRAYEMAN'!C:C,C2490,'BR DTG TRAYEMAN'!E:E)</f>
        <v>0</v>
      </c>
    </row>
    <row r="2491" spans="1:8" ht="15.75" customHeight="1">
      <c r="A2491" s="86" t="s">
        <v>9694</v>
      </c>
      <c r="B2491" s="86" t="s">
        <v>876</v>
      </c>
      <c r="C2491" s="86" t="s">
        <v>9694</v>
      </c>
      <c r="D2491" s="86" t="s">
        <v>9695</v>
      </c>
      <c r="E2491" s="87">
        <v>0</v>
      </c>
      <c r="F2491" s="86" t="s">
        <v>1185</v>
      </c>
      <c r="H2491" s="3">
        <f>E2491+SUMIF('BR DTG TRAYEMAN'!C:C,C2491,'BR DTG TRAYEMAN'!E:E)</f>
        <v>0</v>
      </c>
    </row>
    <row r="2492" spans="1:8" ht="15.75" customHeight="1">
      <c r="A2492" s="86" t="s">
        <v>2056</v>
      </c>
      <c r="B2492" s="86" t="s">
        <v>876</v>
      </c>
      <c r="C2492" s="86" t="s">
        <v>2056</v>
      </c>
      <c r="D2492" s="86" t="s">
        <v>2057</v>
      </c>
      <c r="E2492" s="87">
        <v>0</v>
      </c>
      <c r="F2492" s="86" t="s">
        <v>1185</v>
      </c>
      <c r="H2492" s="3">
        <f>E2492+SUMIF('BR DTG TRAYEMAN'!C:C,C2492,'BR DTG TRAYEMAN'!E:E)</f>
        <v>0</v>
      </c>
    </row>
    <row r="2493" spans="1:8" ht="15.75" customHeight="1">
      <c r="A2493" s="86" t="s">
        <v>6285</v>
      </c>
      <c r="B2493" s="86" t="s">
        <v>876</v>
      </c>
      <c r="C2493" s="86" t="s">
        <v>6285</v>
      </c>
      <c r="D2493" s="86" t="s">
        <v>6286</v>
      </c>
      <c r="E2493" s="87">
        <v>0</v>
      </c>
      <c r="F2493" s="86" t="s">
        <v>1185</v>
      </c>
      <c r="H2493" s="3">
        <f>E2493+SUMIF('BR DTG TRAYEMAN'!C:C,C2493,'BR DTG TRAYEMAN'!E:E)</f>
        <v>0</v>
      </c>
    </row>
    <row r="2494" spans="1:8" ht="15.75" customHeight="1">
      <c r="A2494" s="86" t="s">
        <v>6287</v>
      </c>
      <c r="B2494" s="86" t="s">
        <v>876</v>
      </c>
      <c r="C2494" s="86" t="s">
        <v>6287</v>
      </c>
      <c r="D2494" s="86" t="s">
        <v>6288</v>
      </c>
      <c r="E2494" s="87">
        <v>0</v>
      </c>
      <c r="F2494" s="86" t="s">
        <v>1185</v>
      </c>
      <c r="H2494" s="3">
        <f>E2494+SUMIF('BR DTG TRAYEMAN'!C:C,C2494,'BR DTG TRAYEMAN'!E:E)</f>
        <v>0</v>
      </c>
    </row>
    <row r="2495" spans="1:8" ht="15.75" customHeight="1">
      <c r="A2495" s="86" t="s">
        <v>6289</v>
      </c>
      <c r="B2495" s="86" t="s">
        <v>876</v>
      </c>
      <c r="C2495" s="86" t="s">
        <v>6289</v>
      </c>
      <c r="D2495" s="86" t="s">
        <v>6290</v>
      </c>
      <c r="E2495" s="87">
        <v>0</v>
      </c>
      <c r="F2495" s="86" t="s">
        <v>1185</v>
      </c>
      <c r="H2495" s="3">
        <f>E2495+SUMIF('BR DTG TRAYEMAN'!C:C,C2495,'BR DTG TRAYEMAN'!E:E)</f>
        <v>0</v>
      </c>
    </row>
    <row r="2496" spans="1:8" ht="15.75" customHeight="1">
      <c r="A2496" s="86" t="s">
        <v>6291</v>
      </c>
      <c r="B2496" s="86" t="s">
        <v>876</v>
      </c>
      <c r="C2496" s="86" t="s">
        <v>6291</v>
      </c>
      <c r="D2496" s="86" t="s">
        <v>6292</v>
      </c>
      <c r="E2496" s="87">
        <v>0</v>
      </c>
      <c r="F2496" s="86" t="s">
        <v>1185</v>
      </c>
      <c r="H2496" s="3">
        <f>E2496+SUMIF('BR DTG TRAYEMAN'!C:C,C2496,'BR DTG TRAYEMAN'!E:E)</f>
        <v>0</v>
      </c>
    </row>
    <row r="2497" spans="1:8" ht="15.75" customHeight="1">
      <c r="A2497" s="86" t="s">
        <v>6293</v>
      </c>
      <c r="B2497" s="86" t="s">
        <v>876</v>
      </c>
      <c r="C2497" s="86" t="s">
        <v>6293</v>
      </c>
      <c r="D2497" s="86" t="s">
        <v>6294</v>
      </c>
      <c r="E2497" s="87">
        <v>0</v>
      </c>
      <c r="F2497" s="86" t="s">
        <v>1185</v>
      </c>
      <c r="H2497" s="3">
        <f>E2497+SUMIF('BR DTG TRAYEMAN'!C:C,C2497,'BR DTG TRAYEMAN'!E:E)</f>
        <v>0</v>
      </c>
    </row>
    <row r="2498" spans="1:8" ht="15.75" customHeight="1">
      <c r="A2498" s="86" t="s">
        <v>6295</v>
      </c>
      <c r="B2498" s="86" t="s">
        <v>876</v>
      </c>
      <c r="C2498" s="86" t="s">
        <v>6295</v>
      </c>
      <c r="D2498" s="86" t="s">
        <v>6296</v>
      </c>
      <c r="E2498" s="87">
        <v>0</v>
      </c>
      <c r="F2498" s="86" t="s">
        <v>1185</v>
      </c>
      <c r="H2498" s="3">
        <f>E2498+SUMIF('BR DTG TRAYEMAN'!C:C,C2498,'BR DTG TRAYEMAN'!E:E)</f>
        <v>0</v>
      </c>
    </row>
    <row r="2499" spans="1:8" ht="15.75" customHeight="1">
      <c r="A2499" s="86" t="s">
        <v>9696</v>
      </c>
      <c r="B2499" s="86" t="s">
        <v>876</v>
      </c>
      <c r="C2499" s="86" t="s">
        <v>9696</v>
      </c>
      <c r="D2499" s="86" t="s">
        <v>9697</v>
      </c>
      <c r="E2499" s="87">
        <v>0</v>
      </c>
      <c r="F2499" s="86" t="s">
        <v>1185</v>
      </c>
      <c r="H2499" s="3">
        <f>E2499+SUMIF('BR DTG TRAYEMAN'!C:C,C2499,'BR DTG TRAYEMAN'!E:E)</f>
        <v>0</v>
      </c>
    </row>
    <row r="2500" spans="1:8" ht="15.75" customHeight="1">
      <c r="A2500" s="86" t="s">
        <v>6297</v>
      </c>
      <c r="B2500" s="86" t="s">
        <v>876</v>
      </c>
      <c r="C2500" s="86" t="s">
        <v>6297</v>
      </c>
      <c r="D2500" s="86" t="s">
        <v>6298</v>
      </c>
      <c r="E2500" s="87">
        <v>0</v>
      </c>
      <c r="F2500" s="86" t="s">
        <v>1185</v>
      </c>
      <c r="H2500" s="3">
        <f>E2500+SUMIF('BR DTG TRAYEMAN'!C:C,C2500,'BR DTG TRAYEMAN'!E:E)</f>
        <v>0</v>
      </c>
    </row>
    <row r="2501" spans="1:8" ht="15.75" customHeight="1">
      <c r="A2501" s="86" t="s">
        <v>6299</v>
      </c>
      <c r="B2501" s="86" t="s">
        <v>876</v>
      </c>
      <c r="C2501" s="86" t="s">
        <v>6299</v>
      </c>
      <c r="D2501" s="86" t="s">
        <v>6300</v>
      </c>
      <c r="E2501" s="87">
        <v>0</v>
      </c>
      <c r="F2501" s="86" t="s">
        <v>1185</v>
      </c>
      <c r="H2501" s="3">
        <f>E2501+SUMIF('BR DTG TRAYEMAN'!C:C,C2501,'BR DTG TRAYEMAN'!E:E)</f>
        <v>0</v>
      </c>
    </row>
    <row r="2502" spans="1:8" ht="15.75" customHeight="1">
      <c r="A2502" s="86" t="s">
        <v>6301</v>
      </c>
      <c r="B2502" s="86" t="s">
        <v>876</v>
      </c>
      <c r="C2502" s="86" t="s">
        <v>6301</v>
      </c>
      <c r="D2502" s="86" t="s">
        <v>6302</v>
      </c>
      <c r="E2502" s="87">
        <v>0</v>
      </c>
      <c r="F2502" s="86" t="s">
        <v>1185</v>
      </c>
      <c r="H2502" s="3">
        <f>E2502+SUMIF('BR DTG TRAYEMAN'!C:C,C2502,'BR DTG TRAYEMAN'!E:E)</f>
        <v>0</v>
      </c>
    </row>
    <row r="2503" spans="1:8" ht="15.75" customHeight="1">
      <c r="A2503" s="86" t="s">
        <v>6303</v>
      </c>
      <c r="B2503" s="86" t="s">
        <v>876</v>
      </c>
      <c r="C2503" s="86" t="s">
        <v>6303</v>
      </c>
      <c r="D2503" s="86" t="s">
        <v>9698</v>
      </c>
      <c r="E2503" s="87">
        <v>0</v>
      </c>
      <c r="F2503" s="86" t="s">
        <v>1185</v>
      </c>
      <c r="H2503" s="3">
        <f>E2503+SUMIF('BR DTG TRAYEMAN'!C:C,C2503,'BR DTG TRAYEMAN'!E:E)</f>
        <v>0</v>
      </c>
    </row>
    <row r="2504" spans="1:8" ht="15.75" customHeight="1">
      <c r="A2504" s="86" t="s">
        <v>6305</v>
      </c>
      <c r="B2504" s="86" t="s">
        <v>876</v>
      </c>
      <c r="C2504" s="86" t="s">
        <v>6305</v>
      </c>
      <c r="D2504" s="86" t="s">
        <v>6306</v>
      </c>
      <c r="E2504" s="87">
        <v>0</v>
      </c>
      <c r="F2504" s="86" t="s">
        <v>1185</v>
      </c>
      <c r="H2504" s="3">
        <f>E2504+SUMIF('BR DTG TRAYEMAN'!C:C,C2504,'BR DTG TRAYEMAN'!E:E)</f>
        <v>0</v>
      </c>
    </row>
    <row r="2505" spans="1:8" ht="15.75" customHeight="1">
      <c r="A2505" s="86" t="s">
        <v>6307</v>
      </c>
      <c r="B2505" s="86" t="s">
        <v>876</v>
      </c>
      <c r="C2505" s="86" t="s">
        <v>6307</v>
      </c>
      <c r="D2505" s="86" t="s">
        <v>6308</v>
      </c>
      <c r="E2505" s="87">
        <v>0</v>
      </c>
      <c r="F2505" s="86" t="s">
        <v>1185</v>
      </c>
      <c r="H2505" s="3">
        <f>E2505+SUMIF('BR DTG TRAYEMAN'!C:C,C2505,'BR DTG TRAYEMAN'!E:E)</f>
        <v>0</v>
      </c>
    </row>
    <row r="2506" spans="1:8" ht="15.75" customHeight="1">
      <c r="A2506" s="86" t="s">
        <v>6309</v>
      </c>
      <c r="B2506" s="86" t="s">
        <v>876</v>
      </c>
      <c r="C2506" s="86" t="s">
        <v>6309</v>
      </c>
      <c r="D2506" s="86" t="s">
        <v>6310</v>
      </c>
      <c r="E2506" s="87">
        <v>0</v>
      </c>
      <c r="F2506" s="86" t="s">
        <v>1185</v>
      </c>
      <c r="H2506" s="3">
        <f>E2506+SUMIF('BR DTG TRAYEMAN'!C:C,C2506,'BR DTG TRAYEMAN'!E:E)</f>
        <v>0</v>
      </c>
    </row>
    <row r="2507" spans="1:8" ht="15.75" customHeight="1">
      <c r="A2507" s="86" t="s">
        <v>6311</v>
      </c>
      <c r="B2507" s="86" t="s">
        <v>876</v>
      </c>
      <c r="C2507" s="86" t="s">
        <v>6311</v>
      </c>
      <c r="D2507" s="86" t="s">
        <v>5667</v>
      </c>
      <c r="E2507" s="87">
        <v>0</v>
      </c>
      <c r="F2507" s="86" t="s">
        <v>1185</v>
      </c>
      <c r="H2507" s="3">
        <f>E2507+SUMIF('BR DTG TRAYEMAN'!C:C,C2507,'BR DTG TRAYEMAN'!E:E)</f>
        <v>0</v>
      </c>
    </row>
    <row r="2508" spans="1:8" ht="15.75" customHeight="1">
      <c r="A2508" s="86" t="s">
        <v>565</v>
      </c>
      <c r="B2508" s="86" t="s">
        <v>876</v>
      </c>
      <c r="C2508" s="86" t="s">
        <v>565</v>
      </c>
      <c r="D2508" s="86" t="s">
        <v>746</v>
      </c>
      <c r="E2508" s="87">
        <v>0</v>
      </c>
      <c r="F2508" s="86" t="s">
        <v>1185</v>
      </c>
      <c r="H2508" s="3">
        <f>E2508+SUMIF('BR DTG TRAYEMAN'!C:C,C2508,'BR DTG TRAYEMAN'!E:E)</f>
        <v>0</v>
      </c>
    </row>
    <row r="2509" spans="1:8" ht="15.75" customHeight="1">
      <c r="A2509" s="86" t="s">
        <v>6312</v>
      </c>
      <c r="B2509" s="86" t="s">
        <v>876</v>
      </c>
      <c r="C2509" s="86" t="s">
        <v>6312</v>
      </c>
      <c r="D2509" s="86" t="s">
        <v>2330</v>
      </c>
      <c r="E2509" s="87">
        <v>0</v>
      </c>
      <c r="F2509" s="86" t="s">
        <v>1185</v>
      </c>
      <c r="H2509" s="3">
        <f>E2509+SUMIF('BR DTG TRAYEMAN'!C:C,C2509,'BR DTG TRAYEMAN'!E:E)</f>
        <v>0</v>
      </c>
    </row>
    <row r="2510" spans="1:8" ht="15.75" customHeight="1">
      <c r="A2510" s="86" t="s">
        <v>6315</v>
      </c>
      <c r="B2510" s="86" t="s">
        <v>876</v>
      </c>
      <c r="C2510" s="86" t="s">
        <v>6315</v>
      </c>
      <c r="D2510" s="86" t="s">
        <v>6316</v>
      </c>
      <c r="E2510" s="87">
        <v>0</v>
      </c>
      <c r="F2510" s="86" t="s">
        <v>1185</v>
      </c>
      <c r="H2510" s="3">
        <f>E2510+SUMIF('BR DTG TRAYEMAN'!C:C,C2510,'BR DTG TRAYEMAN'!E:E)</f>
        <v>0</v>
      </c>
    </row>
    <row r="2511" spans="1:8" ht="15.75" customHeight="1">
      <c r="A2511" s="86" t="s">
        <v>6317</v>
      </c>
      <c r="B2511" s="86" t="s">
        <v>876</v>
      </c>
      <c r="C2511" s="86" t="s">
        <v>6317</v>
      </c>
      <c r="D2511" s="86" t="s">
        <v>9699</v>
      </c>
      <c r="E2511" s="87">
        <v>0</v>
      </c>
      <c r="F2511" s="86" t="s">
        <v>1185</v>
      </c>
      <c r="H2511" s="3">
        <f>E2511+SUMIF('BR DTG TRAYEMAN'!C:C,C2511,'BR DTG TRAYEMAN'!E:E)</f>
        <v>0</v>
      </c>
    </row>
    <row r="2512" spans="1:8" ht="15.75" customHeight="1">
      <c r="A2512" s="86" t="s">
        <v>1470</v>
      </c>
      <c r="B2512" s="86" t="s">
        <v>881</v>
      </c>
      <c r="C2512" s="86" t="s">
        <v>1470</v>
      </c>
      <c r="D2512" s="86" t="s">
        <v>1471</v>
      </c>
      <c r="E2512" s="87">
        <v>0</v>
      </c>
      <c r="F2512" s="86" t="s">
        <v>357</v>
      </c>
      <c r="H2512" s="3">
        <f>E2512+SUMIF('BR DTG TRAYEMAN'!C:C,C2512,'BR DTG TRAYEMAN'!E:E)</f>
        <v>0</v>
      </c>
    </row>
    <row r="2513" spans="1:8" ht="15.75" customHeight="1">
      <c r="A2513" s="86" t="s">
        <v>747</v>
      </c>
      <c r="B2513" s="86" t="s">
        <v>876</v>
      </c>
      <c r="C2513" s="86" t="s">
        <v>747</v>
      </c>
      <c r="D2513" s="86" t="s">
        <v>1226</v>
      </c>
      <c r="E2513" s="87">
        <v>0</v>
      </c>
      <c r="F2513" s="86" t="s">
        <v>1185</v>
      </c>
      <c r="H2513" s="3">
        <f>E2513+SUMIF('BR DTG TRAYEMAN'!C:C,C2513,'BR DTG TRAYEMAN'!E:E)</f>
        <v>0</v>
      </c>
    </row>
    <row r="2514" spans="1:8" ht="15.75" customHeight="1">
      <c r="A2514" s="86" t="s">
        <v>604</v>
      </c>
      <c r="B2514" s="86" t="s">
        <v>876</v>
      </c>
      <c r="C2514" s="86" t="s">
        <v>604</v>
      </c>
      <c r="D2514" s="86" t="s">
        <v>764</v>
      </c>
      <c r="E2514" s="87">
        <v>0</v>
      </c>
      <c r="F2514" s="86" t="s">
        <v>1185</v>
      </c>
      <c r="H2514" s="3">
        <f>E2514+SUMIF('BR DTG TRAYEMAN'!C:C,C2514,'BR DTG TRAYEMAN'!E:E)</f>
        <v>0</v>
      </c>
    </row>
    <row r="2515" spans="1:8" ht="15.75" customHeight="1">
      <c r="A2515" s="86" t="s">
        <v>566</v>
      </c>
      <c r="B2515" s="86" t="s">
        <v>881</v>
      </c>
      <c r="C2515" s="86" t="s">
        <v>566</v>
      </c>
      <c r="D2515" s="86" t="s">
        <v>1227</v>
      </c>
      <c r="E2515" s="87">
        <v>0</v>
      </c>
      <c r="F2515" s="86" t="s">
        <v>1185</v>
      </c>
      <c r="H2515" s="3">
        <f>E2515+SUMIF('BR DTG TRAYEMAN'!C:C,C2515,'BR DTG TRAYEMAN'!E:E)</f>
        <v>0</v>
      </c>
    </row>
    <row r="2516" spans="1:8" ht="15.75" customHeight="1">
      <c r="A2516" s="86" t="s">
        <v>1888</v>
      </c>
      <c r="B2516" s="86" t="s">
        <v>881</v>
      </c>
      <c r="C2516" s="86" t="s">
        <v>1888</v>
      </c>
      <c r="D2516" s="86" t="s">
        <v>1889</v>
      </c>
      <c r="E2516" s="87">
        <v>0</v>
      </c>
      <c r="F2516" s="86" t="s">
        <v>1185</v>
      </c>
      <c r="H2516" s="3">
        <f>E2516+SUMIF('BR DTG TRAYEMAN'!C:C,C2516,'BR DTG TRAYEMAN'!E:E)</f>
        <v>0</v>
      </c>
    </row>
    <row r="2517" spans="1:8" ht="15.75" customHeight="1">
      <c r="A2517" s="86" t="s">
        <v>429</v>
      </c>
      <c r="B2517" s="86" t="s">
        <v>881</v>
      </c>
      <c r="C2517" s="86" t="s">
        <v>429</v>
      </c>
      <c r="D2517" s="86" t="s">
        <v>1228</v>
      </c>
      <c r="E2517" s="87">
        <v>0</v>
      </c>
      <c r="F2517" s="86" t="s">
        <v>1185</v>
      </c>
      <c r="H2517" s="3">
        <f>E2517+SUMIF('BR DTG TRAYEMAN'!C:C,C2517,'BR DTG TRAYEMAN'!E:E)</f>
        <v>0</v>
      </c>
    </row>
    <row r="2518" spans="1:8" ht="15.75" customHeight="1">
      <c r="A2518" s="86" t="s">
        <v>430</v>
      </c>
      <c r="B2518" s="86" t="s">
        <v>876</v>
      </c>
      <c r="C2518" s="86" t="s">
        <v>430</v>
      </c>
      <c r="D2518" s="86" t="s">
        <v>1229</v>
      </c>
      <c r="E2518" s="87">
        <v>0</v>
      </c>
      <c r="F2518" s="86" t="s">
        <v>1185</v>
      </c>
      <c r="H2518" s="3">
        <f>E2518+SUMIF('BR DTG TRAYEMAN'!C:C,C2518,'BR DTG TRAYEMAN'!E:E)</f>
        <v>0</v>
      </c>
    </row>
    <row r="2519" spans="1:8" ht="15.75" customHeight="1">
      <c r="A2519" s="86" t="s">
        <v>9700</v>
      </c>
      <c r="B2519" s="86" t="s">
        <v>876</v>
      </c>
      <c r="C2519" s="86" t="s">
        <v>9700</v>
      </c>
      <c r="D2519" s="86" t="s">
        <v>9701</v>
      </c>
      <c r="E2519" s="87">
        <v>0</v>
      </c>
      <c r="F2519" s="86" t="s">
        <v>1185</v>
      </c>
      <c r="H2519" s="3">
        <f>E2519+SUMIF('BR DTG TRAYEMAN'!C:C,C2519,'BR DTG TRAYEMAN'!E:E)</f>
        <v>0</v>
      </c>
    </row>
    <row r="2520" spans="1:8" ht="15.75" customHeight="1">
      <c r="A2520" s="86" t="s">
        <v>6319</v>
      </c>
      <c r="B2520" s="86" t="s">
        <v>876</v>
      </c>
      <c r="C2520" s="86" t="s">
        <v>6319</v>
      </c>
      <c r="D2520" s="86" t="s">
        <v>2092</v>
      </c>
      <c r="E2520" s="87">
        <v>0</v>
      </c>
      <c r="F2520" s="86" t="s">
        <v>1185</v>
      </c>
      <c r="H2520" s="3">
        <f>E2520+SUMIF('BR DTG TRAYEMAN'!C:C,C2520,'BR DTG TRAYEMAN'!E:E)</f>
        <v>0</v>
      </c>
    </row>
    <row r="2521" spans="1:8" ht="15.75" customHeight="1">
      <c r="A2521" s="86" t="s">
        <v>9702</v>
      </c>
      <c r="B2521" s="86" t="s">
        <v>876</v>
      </c>
      <c r="C2521" s="86" t="s">
        <v>9702</v>
      </c>
      <c r="D2521" s="86" t="s">
        <v>9703</v>
      </c>
      <c r="E2521" s="87">
        <v>0</v>
      </c>
      <c r="F2521" s="86" t="s">
        <v>1185</v>
      </c>
      <c r="H2521" s="3">
        <f>E2521+SUMIF('BR DTG TRAYEMAN'!C:C,C2521,'BR DTG TRAYEMAN'!E:E)</f>
        <v>0</v>
      </c>
    </row>
    <row r="2522" spans="1:8" ht="15.75" customHeight="1">
      <c r="A2522" s="86" t="s">
        <v>9704</v>
      </c>
      <c r="B2522" s="86" t="s">
        <v>876</v>
      </c>
      <c r="C2522" s="86" t="s">
        <v>9704</v>
      </c>
      <c r="D2522" s="86" t="s">
        <v>9705</v>
      </c>
      <c r="E2522" s="87">
        <v>0</v>
      </c>
      <c r="F2522" s="86" t="s">
        <v>1185</v>
      </c>
      <c r="H2522" s="3">
        <f>E2522+SUMIF('BR DTG TRAYEMAN'!C:C,C2522,'BR DTG TRAYEMAN'!E:E)</f>
        <v>0</v>
      </c>
    </row>
    <row r="2523" spans="1:8" ht="15.75" customHeight="1">
      <c r="A2523" s="86" t="s">
        <v>2250</v>
      </c>
      <c r="B2523" s="86" t="s">
        <v>876</v>
      </c>
      <c r="C2523" s="86" t="s">
        <v>2250</v>
      </c>
      <c r="D2523" s="86" t="s">
        <v>2251</v>
      </c>
      <c r="E2523" s="87">
        <v>0</v>
      </c>
      <c r="F2523" s="86" t="s">
        <v>1185</v>
      </c>
      <c r="H2523" s="3">
        <f>E2523+SUMIF('BR DTG TRAYEMAN'!C:C,C2523,'BR DTG TRAYEMAN'!E:E)</f>
        <v>0</v>
      </c>
    </row>
    <row r="2524" spans="1:8" ht="15.75" customHeight="1">
      <c r="A2524" s="86" t="s">
        <v>6322</v>
      </c>
      <c r="B2524" s="86" t="s">
        <v>876</v>
      </c>
      <c r="C2524" s="86" t="s">
        <v>6322</v>
      </c>
      <c r="D2524" s="86" t="s">
        <v>6323</v>
      </c>
      <c r="E2524" s="87">
        <v>0</v>
      </c>
      <c r="F2524" s="86" t="s">
        <v>1185</v>
      </c>
      <c r="H2524" s="3">
        <f>E2524+SUMIF('BR DTG TRAYEMAN'!C:C,C2524,'BR DTG TRAYEMAN'!E:E)</f>
        <v>0</v>
      </c>
    </row>
    <row r="2525" spans="1:8" ht="15.75" customHeight="1">
      <c r="A2525" s="86" t="s">
        <v>6324</v>
      </c>
      <c r="B2525" s="86" t="s">
        <v>876</v>
      </c>
      <c r="C2525" s="86" t="s">
        <v>6324</v>
      </c>
      <c r="D2525" s="86" t="s">
        <v>6325</v>
      </c>
      <c r="E2525" s="87">
        <v>0</v>
      </c>
      <c r="F2525" s="86" t="s">
        <v>1185</v>
      </c>
      <c r="H2525" s="3">
        <f>E2525+SUMIF('BR DTG TRAYEMAN'!C:C,C2525,'BR DTG TRAYEMAN'!E:E)</f>
        <v>0</v>
      </c>
    </row>
    <row r="2526" spans="1:8" ht="15.75" customHeight="1">
      <c r="A2526" s="86" t="s">
        <v>6326</v>
      </c>
      <c r="B2526" s="86" t="s">
        <v>876</v>
      </c>
      <c r="C2526" s="86" t="s">
        <v>6326</v>
      </c>
      <c r="D2526" s="86" t="s">
        <v>6327</v>
      </c>
      <c r="E2526" s="87">
        <v>0</v>
      </c>
      <c r="F2526" s="86" t="s">
        <v>1185</v>
      </c>
      <c r="H2526" s="3">
        <f>E2526+SUMIF('BR DTG TRAYEMAN'!C:C,C2526,'BR DTG TRAYEMAN'!E:E)</f>
        <v>0</v>
      </c>
    </row>
    <row r="2527" spans="1:8" ht="15.75" customHeight="1">
      <c r="A2527" s="86" t="s">
        <v>6328</v>
      </c>
      <c r="B2527" s="86" t="s">
        <v>876</v>
      </c>
      <c r="C2527" s="86" t="s">
        <v>6328</v>
      </c>
      <c r="D2527" s="86" t="s">
        <v>6329</v>
      </c>
      <c r="E2527" s="87">
        <v>0</v>
      </c>
      <c r="F2527" s="86" t="s">
        <v>1185</v>
      </c>
      <c r="H2527" s="3">
        <f>E2527+SUMIF('BR DTG TRAYEMAN'!C:C,C2527,'BR DTG TRAYEMAN'!E:E)</f>
        <v>0</v>
      </c>
    </row>
    <row r="2528" spans="1:8" ht="15.75" customHeight="1">
      <c r="A2528" s="86" t="s">
        <v>567</v>
      </c>
      <c r="B2528" s="86" t="s">
        <v>876</v>
      </c>
      <c r="C2528" s="86" t="s">
        <v>567</v>
      </c>
      <c r="D2528" s="86" t="s">
        <v>748</v>
      </c>
      <c r="E2528" s="87">
        <v>0</v>
      </c>
      <c r="F2528" s="86" t="s">
        <v>1185</v>
      </c>
      <c r="H2528" s="3">
        <f>E2528+SUMIF('BR DTG TRAYEMAN'!C:C,C2528,'BR DTG TRAYEMAN'!E:E)</f>
        <v>0</v>
      </c>
    </row>
    <row r="2529" spans="1:8" ht="15.75" customHeight="1">
      <c r="A2529" s="86" t="s">
        <v>6332</v>
      </c>
      <c r="B2529" s="86" t="s">
        <v>876</v>
      </c>
      <c r="C2529" s="86" t="s">
        <v>6332</v>
      </c>
      <c r="D2529" s="86" t="s">
        <v>6333</v>
      </c>
      <c r="E2529" s="87">
        <v>0</v>
      </c>
      <c r="F2529" s="86" t="s">
        <v>1185</v>
      </c>
      <c r="H2529" s="3">
        <f>E2529+SUMIF('BR DTG TRAYEMAN'!C:C,C2529,'BR DTG TRAYEMAN'!E:E)</f>
        <v>0</v>
      </c>
    </row>
    <row r="2530" spans="1:8" ht="15.75" customHeight="1">
      <c r="A2530" s="86" t="s">
        <v>2252</v>
      </c>
      <c r="B2530" s="86" t="s">
        <v>876</v>
      </c>
      <c r="C2530" s="86" t="s">
        <v>2252</v>
      </c>
      <c r="D2530" s="86" t="s">
        <v>2253</v>
      </c>
      <c r="E2530" s="87">
        <v>0</v>
      </c>
      <c r="F2530" s="86" t="s">
        <v>1185</v>
      </c>
      <c r="H2530" s="3">
        <f>E2530+SUMIF('BR DTG TRAYEMAN'!C:C,C2530,'BR DTG TRAYEMAN'!E:E)</f>
        <v>0</v>
      </c>
    </row>
    <row r="2531" spans="1:8" ht="15.75" customHeight="1">
      <c r="A2531" s="86" t="s">
        <v>6336</v>
      </c>
      <c r="B2531" s="86" t="s">
        <v>876</v>
      </c>
      <c r="C2531" s="86" t="s">
        <v>6336</v>
      </c>
      <c r="D2531" s="86" t="s">
        <v>2330</v>
      </c>
      <c r="E2531" s="87">
        <v>0</v>
      </c>
      <c r="F2531" s="86" t="s">
        <v>1185</v>
      </c>
      <c r="H2531" s="3">
        <f>E2531+SUMIF('BR DTG TRAYEMAN'!C:C,C2531,'BR DTG TRAYEMAN'!E:E)</f>
        <v>0</v>
      </c>
    </row>
    <row r="2532" spans="1:8" ht="15.75" customHeight="1">
      <c r="A2532" s="86" t="s">
        <v>749</v>
      </c>
      <c r="B2532" s="86" t="s">
        <v>876</v>
      </c>
      <c r="C2532" s="86" t="s">
        <v>749</v>
      </c>
      <c r="D2532" s="86" t="s">
        <v>750</v>
      </c>
      <c r="E2532" s="87">
        <v>0</v>
      </c>
      <c r="F2532" s="86" t="s">
        <v>1185</v>
      </c>
      <c r="H2532" s="3">
        <f>E2532+SUMIF('BR DTG TRAYEMAN'!C:C,C2532,'BR DTG TRAYEMAN'!E:E)</f>
        <v>0</v>
      </c>
    </row>
    <row r="2533" spans="1:8" ht="15.75" customHeight="1">
      <c r="A2533" s="86" t="s">
        <v>6337</v>
      </c>
      <c r="B2533" s="86" t="s">
        <v>876</v>
      </c>
      <c r="C2533" s="86" t="s">
        <v>6337</v>
      </c>
      <c r="D2533" s="86" t="s">
        <v>6338</v>
      </c>
      <c r="E2533" s="87">
        <v>0</v>
      </c>
      <c r="F2533" s="86" t="s">
        <v>1185</v>
      </c>
      <c r="H2533" s="3">
        <f>E2533+SUMIF('BR DTG TRAYEMAN'!C:C,C2533,'BR DTG TRAYEMAN'!E:E)</f>
        <v>0</v>
      </c>
    </row>
    <row r="2534" spans="1:8" ht="15.75" customHeight="1">
      <c r="A2534" s="86" t="s">
        <v>6339</v>
      </c>
      <c r="B2534" s="86" t="s">
        <v>876</v>
      </c>
      <c r="C2534" s="86" t="s">
        <v>6339</v>
      </c>
      <c r="D2534" s="86" t="s">
        <v>2330</v>
      </c>
      <c r="E2534" s="87">
        <v>0</v>
      </c>
      <c r="F2534" s="86" t="s">
        <v>1185</v>
      </c>
      <c r="H2534" s="3">
        <f>E2534+SUMIF('BR DTG TRAYEMAN'!C:C,C2534,'BR DTG TRAYEMAN'!E:E)</f>
        <v>0</v>
      </c>
    </row>
    <row r="2535" spans="1:8" ht="15.75" customHeight="1">
      <c r="A2535" s="86" t="s">
        <v>6340</v>
      </c>
      <c r="B2535" s="86" t="s">
        <v>876</v>
      </c>
      <c r="C2535" s="86" t="s">
        <v>6340</v>
      </c>
      <c r="D2535" s="86" t="s">
        <v>6341</v>
      </c>
      <c r="E2535" s="87">
        <v>0</v>
      </c>
      <c r="F2535" s="86" t="s">
        <v>1185</v>
      </c>
      <c r="H2535" s="3">
        <f>E2535+SUMIF('BR DTG TRAYEMAN'!C:C,C2535,'BR DTG TRAYEMAN'!E:E)</f>
        <v>0</v>
      </c>
    </row>
    <row r="2536" spans="1:8" ht="15.75" customHeight="1">
      <c r="A2536" s="86" t="s">
        <v>9706</v>
      </c>
      <c r="B2536" s="86" t="s">
        <v>876</v>
      </c>
      <c r="C2536" s="86" t="s">
        <v>9706</v>
      </c>
      <c r="D2536" s="86" t="s">
        <v>3801</v>
      </c>
      <c r="E2536" s="87">
        <v>0</v>
      </c>
      <c r="F2536" s="86" t="s">
        <v>1185</v>
      </c>
      <c r="H2536" s="3">
        <f>E2536+SUMIF('BR DTG TRAYEMAN'!C:C,C2536,'BR DTG TRAYEMAN'!E:E)</f>
        <v>0</v>
      </c>
    </row>
    <row r="2537" spans="1:8" ht="15.75" customHeight="1">
      <c r="A2537" s="86" t="s">
        <v>9707</v>
      </c>
      <c r="B2537" s="86" t="s">
        <v>876</v>
      </c>
      <c r="C2537" s="86" t="s">
        <v>9707</v>
      </c>
      <c r="D2537" s="86" t="s">
        <v>6363</v>
      </c>
      <c r="E2537" s="87">
        <v>0</v>
      </c>
      <c r="F2537" s="86" t="s">
        <v>1185</v>
      </c>
      <c r="H2537" s="3">
        <f>E2537+SUMIF('BR DTG TRAYEMAN'!C:C,C2537,'BR DTG TRAYEMAN'!E:E)</f>
        <v>0</v>
      </c>
    </row>
    <row r="2538" spans="1:8" ht="15.75" customHeight="1">
      <c r="A2538" s="86" t="s">
        <v>6342</v>
      </c>
      <c r="B2538" s="86" t="s">
        <v>1100</v>
      </c>
      <c r="C2538" s="86" t="s">
        <v>6342</v>
      </c>
      <c r="D2538" s="86" t="s">
        <v>6343</v>
      </c>
      <c r="E2538" s="87">
        <v>0</v>
      </c>
      <c r="F2538" s="86" t="s">
        <v>1185</v>
      </c>
      <c r="H2538" s="3">
        <f>E2538+SUMIF('BR DTG TRAYEMAN'!C:C,C2538,'BR DTG TRAYEMAN'!E:E)</f>
        <v>0</v>
      </c>
    </row>
    <row r="2539" spans="1:8" ht="15.75" customHeight="1">
      <c r="A2539" s="86" t="s">
        <v>520</v>
      </c>
      <c r="B2539" s="86" t="s">
        <v>1100</v>
      </c>
      <c r="C2539" s="86" t="s">
        <v>520</v>
      </c>
      <c r="D2539" s="86" t="s">
        <v>1230</v>
      </c>
      <c r="E2539" s="87">
        <v>29</v>
      </c>
      <c r="F2539" s="86" t="s">
        <v>1185</v>
      </c>
      <c r="H2539" s="3">
        <f>E2539+SUMIF('BR DTG TRAYEMAN'!C:C,C2539,'BR DTG TRAYEMAN'!E:E)</f>
        <v>29</v>
      </c>
    </row>
    <row r="2540" spans="1:8" ht="15.75" customHeight="1">
      <c r="A2540" s="86" t="s">
        <v>6346</v>
      </c>
      <c r="B2540" s="86" t="s">
        <v>1184</v>
      </c>
      <c r="C2540" s="86" t="s">
        <v>6346</v>
      </c>
      <c r="D2540" s="86" t="s">
        <v>6347</v>
      </c>
      <c r="E2540" s="87">
        <v>0</v>
      </c>
      <c r="F2540" s="86" t="s">
        <v>1185</v>
      </c>
      <c r="H2540" s="3">
        <f>E2540+SUMIF('BR DTG TRAYEMAN'!C:C,C2540,'BR DTG TRAYEMAN'!E:E)</f>
        <v>0</v>
      </c>
    </row>
    <row r="2541" spans="1:8" ht="15.75" customHeight="1">
      <c r="A2541" s="86" t="s">
        <v>6348</v>
      </c>
      <c r="B2541" s="86" t="s">
        <v>1184</v>
      </c>
      <c r="C2541" s="86" t="s">
        <v>6348</v>
      </c>
      <c r="D2541" s="86" t="s">
        <v>6349</v>
      </c>
      <c r="E2541" s="87">
        <v>0</v>
      </c>
      <c r="F2541" s="86" t="s">
        <v>1185</v>
      </c>
      <c r="H2541" s="3">
        <f>E2541+SUMIF('BR DTG TRAYEMAN'!C:C,C2541,'BR DTG TRAYEMAN'!E:E)</f>
        <v>0</v>
      </c>
    </row>
    <row r="2542" spans="1:8" ht="15.75" customHeight="1">
      <c r="A2542" s="86" t="s">
        <v>6350</v>
      </c>
      <c r="B2542" s="86" t="s">
        <v>1184</v>
      </c>
      <c r="C2542" s="86" t="s">
        <v>6350</v>
      </c>
      <c r="D2542" s="86" t="s">
        <v>6351</v>
      </c>
      <c r="E2542" s="87">
        <v>0</v>
      </c>
      <c r="F2542" s="86" t="s">
        <v>1185</v>
      </c>
      <c r="H2542" s="3">
        <f>E2542+SUMIF('BR DTG TRAYEMAN'!C:C,C2542,'BR DTG TRAYEMAN'!E:E)</f>
        <v>0</v>
      </c>
    </row>
    <row r="2543" spans="1:8" ht="15.75" customHeight="1">
      <c r="A2543" s="86" t="s">
        <v>6352</v>
      </c>
      <c r="B2543" s="86" t="s">
        <v>1184</v>
      </c>
      <c r="C2543" s="86" t="s">
        <v>6352</v>
      </c>
      <c r="D2543" s="86" t="s">
        <v>6353</v>
      </c>
      <c r="E2543" s="87">
        <v>0</v>
      </c>
      <c r="F2543" s="86" t="s">
        <v>1185</v>
      </c>
      <c r="H2543" s="3">
        <f>E2543+SUMIF('BR DTG TRAYEMAN'!C:C,C2543,'BR DTG TRAYEMAN'!E:E)</f>
        <v>0</v>
      </c>
    </row>
    <row r="2544" spans="1:8" ht="15.75" customHeight="1">
      <c r="A2544" s="86" t="s">
        <v>6354</v>
      </c>
      <c r="B2544" s="86" t="s">
        <v>876</v>
      </c>
      <c r="C2544" s="86" t="s">
        <v>6354</v>
      </c>
      <c r="D2544" s="86" t="s">
        <v>6355</v>
      </c>
      <c r="E2544" s="87">
        <v>0</v>
      </c>
      <c r="F2544" s="86" t="s">
        <v>1185</v>
      </c>
      <c r="H2544" s="3">
        <f>E2544+SUMIF('BR DTG TRAYEMAN'!C:C,C2544,'BR DTG TRAYEMAN'!E:E)</f>
        <v>0</v>
      </c>
    </row>
    <row r="2545" spans="1:8" ht="15.75" customHeight="1">
      <c r="A2545" s="86" t="s">
        <v>6356</v>
      </c>
      <c r="B2545" s="86" t="s">
        <v>876</v>
      </c>
      <c r="C2545" s="86" t="s">
        <v>6356</v>
      </c>
      <c r="D2545" s="86" t="s">
        <v>6357</v>
      </c>
      <c r="E2545" s="87">
        <v>0</v>
      </c>
      <c r="F2545" s="86" t="s">
        <v>1185</v>
      </c>
      <c r="H2545" s="3">
        <f>E2545+SUMIF('BR DTG TRAYEMAN'!C:C,C2545,'BR DTG TRAYEMAN'!E:E)</f>
        <v>0</v>
      </c>
    </row>
    <row r="2546" spans="1:8" ht="15.75" customHeight="1">
      <c r="A2546" s="86" t="s">
        <v>6358</v>
      </c>
      <c r="B2546" s="86" t="s">
        <v>876</v>
      </c>
      <c r="C2546" s="86" t="s">
        <v>6358</v>
      </c>
      <c r="D2546" s="86" t="s">
        <v>6359</v>
      </c>
      <c r="E2546" s="87">
        <v>0</v>
      </c>
      <c r="F2546" s="86" t="s">
        <v>1185</v>
      </c>
      <c r="H2546" s="3">
        <f>E2546+SUMIF('BR DTG TRAYEMAN'!C:C,C2546,'BR DTG TRAYEMAN'!E:E)</f>
        <v>0</v>
      </c>
    </row>
    <row r="2547" spans="1:8" ht="15.75" customHeight="1">
      <c r="A2547" s="86" t="s">
        <v>6360</v>
      </c>
      <c r="B2547" s="86" t="s">
        <v>876</v>
      </c>
      <c r="C2547" s="86" t="s">
        <v>6360</v>
      </c>
      <c r="D2547" s="86" t="s">
        <v>6361</v>
      </c>
      <c r="E2547" s="87">
        <v>0</v>
      </c>
      <c r="F2547" s="86" t="s">
        <v>1185</v>
      </c>
      <c r="H2547" s="3">
        <f>E2547+SUMIF('BR DTG TRAYEMAN'!C:C,C2547,'BR DTG TRAYEMAN'!E:E)</f>
        <v>0</v>
      </c>
    </row>
    <row r="2548" spans="1:8" ht="15.75" customHeight="1">
      <c r="A2548" s="86" t="s">
        <v>1890</v>
      </c>
      <c r="B2548" s="86" t="s">
        <v>876</v>
      </c>
      <c r="C2548" s="86" t="s">
        <v>1890</v>
      </c>
      <c r="D2548" s="86" t="s">
        <v>1891</v>
      </c>
      <c r="E2548" s="87">
        <v>0</v>
      </c>
      <c r="F2548" s="86" t="s">
        <v>1185</v>
      </c>
      <c r="H2548" s="3">
        <f>E2548+SUMIF('BR DTG TRAYEMAN'!C:C,C2548,'BR DTG TRAYEMAN'!E:E)</f>
        <v>0</v>
      </c>
    </row>
    <row r="2549" spans="1:8" ht="15.75" customHeight="1">
      <c r="A2549" s="86" t="s">
        <v>9708</v>
      </c>
      <c r="B2549" s="86" t="s">
        <v>876</v>
      </c>
      <c r="C2549" s="86" t="s">
        <v>9708</v>
      </c>
      <c r="D2549" s="86" t="s">
        <v>9709</v>
      </c>
      <c r="E2549" s="87">
        <v>0</v>
      </c>
      <c r="F2549" s="86" t="s">
        <v>1185</v>
      </c>
      <c r="H2549" s="3">
        <f>E2549+SUMIF('BR DTG TRAYEMAN'!C:C,C2549,'BR DTG TRAYEMAN'!E:E)</f>
        <v>0</v>
      </c>
    </row>
    <row r="2550" spans="1:8" ht="15.75" customHeight="1">
      <c r="A2550" s="86" t="s">
        <v>6364</v>
      </c>
      <c r="B2550" s="86" t="s">
        <v>877</v>
      </c>
      <c r="C2550" s="86" t="s">
        <v>6364</v>
      </c>
      <c r="D2550" s="86" t="s">
        <v>6365</v>
      </c>
      <c r="E2550" s="87">
        <v>0</v>
      </c>
      <c r="F2550" s="86" t="s">
        <v>1185</v>
      </c>
      <c r="H2550" s="3">
        <f>E2550+SUMIF('BR DTG TRAYEMAN'!C:C,C2550,'BR DTG TRAYEMAN'!E:E)</f>
        <v>0</v>
      </c>
    </row>
    <row r="2551" spans="1:8" ht="15.75" customHeight="1">
      <c r="A2551" s="86" t="s">
        <v>6367</v>
      </c>
      <c r="B2551" s="86" t="s">
        <v>876</v>
      </c>
      <c r="C2551" s="86" t="s">
        <v>6367</v>
      </c>
      <c r="D2551" s="86" t="s">
        <v>2330</v>
      </c>
      <c r="E2551" s="87">
        <v>0</v>
      </c>
      <c r="F2551" s="86" t="s">
        <v>1185</v>
      </c>
      <c r="H2551" s="3">
        <f>E2551+SUMIF('BR DTG TRAYEMAN'!C:C,C2551,'BR DTG TRAYEMAN'!E:E)</f>
        <v>0</v>
      </c>
    </row>
    <row r="2552" spans="1:8" ht="15.75" customHeight="1">
      <c r="A2552" s="86" t="s">
        <v>9710</v>
      </c>
      <c r="B2552" s="86" t="s">
        <v>876</v>
      </c>
      <c r="C2552" s="86" t="s">
        <v>9710</v>
      </c>
      <c r="D2552" s="86" t="s">
        <v>9711</v>
      </c>
      <c r="E2552" s="87">
        <v>0</v>
      </c>
      <c r="F2552" s="86" t="s">
        <v>1185</v>
      </c>
      <c r="H2552" s="3">
        <f>E2552+SUMIF('BR DTG TRAYEMAN'!C:C,C2552,'BR DTG TRAYEMAN'!E:E)</f>
        <v>0</v>
      </c>
    </row>
    <row r="2553" spans="1:8" ht="15.75" customHeight="1">
      <c r="A2553" s="86" t="s">
        <v>6368</v>
      </c>
      <c r="B2553" s="86" t="s">
        <v>876</v>
      </c>
      <c r="C2553" s="86" t="s">
        <v>6368</v>
      </c>
      <c r="D2553" s="86" t="s">
        <v>6369</v>
      </c>
      <c r="E2553" s="87">
        <v>0</v>
      </c>
      <c r="F2553" s="86" t="s">
        <v>1185</v>
      </c>
      <c r="H2553" s="3">
        <f>E2553+SUMIF('BR DTG TRAYEMAN'!C:C,C2553,'BR DTG TRAYEMAN'!E:E)</f>
        <v>0</v>
      </c>
    </row>
    <row r="2554" spans="1:8" ht="15.75" customHeight="1">
      <c r="A2554" s="86" t="s">
        <v>751</v>
      </c>
      <c r="B2554" s="86" t="s">
        <v>876</v>
      </c>
      <c r="C2554" s="86" t="s">
        <v>751</v>
      </c>
      <c r="D2554" s="86" t="s">
        <v>752</v>
      </c>
      <c r="E2554" s="87">
        <v>0</v>
      </c>
      <c r="F2554" s="86" t="s">
        <v>1185</v>
      </c>
      <c r="H2554" s="3">
        <f>E2554+SUMIF('BR DTG TRAYEMAN'!C:C,C2554,'BR DTG TRAYEMAN'!E:E)</f>
        <v>0</v>
      </c>
    </row>
    <row r="2555" spans="1:8" ht="15.75" customHeight="1">
      <c r="A2555" s="86" t="s">
        <v>6370</v>
      </c>
      <c r="B2555" s="86" t="s">
        <v>876</v>
      </c>
      <c r="C2555" s="86" t="s">
        <v>6370</v>
      </c>
      <c r="D2555" s="86" t="s">
        <v>2330</v>
      </c>
      <c r="E2555" s="87">
        <v>0</v>
      </c>
      <c r="F2555" s="86" t="s">
        <v>1185</v>
      </c>
      <c r="H2555" s="3">
        <f>E2555+SUMIF('BR DTG TRAYEMAN'!C:C,C2555,'BR DTG TRAYEMAN'!E:E)</f>
        <v>0</v>
      </c>
    </row>
    <row r="2556" spans="1:8" ht="15.75" customHeight="1">
      <c r="A2556" s="86" t="s">
        <v>6371</v>
      </c>
      <c r="B2556" s="86" t="s">
        <v>876</v>
      </c>
      <c r="C2556" s="86" t="s">
        <v>6371</v>
      </c>
      <c r="D2556" s="86" t="s">
        <v>2330</v>
      </c>
      <c r="E2556" s="87">
        <v>0</v>
      </c>
      <c r="F2556" s="86" t="s">
        <v>1185</v>
      </c>
      <c r="H2556" s="3">
        <f>E2556+SUMIF('BR DTG TRAYEMAN'!C:C,C2556,'BR DTG TRAYEMAN'!E:E)</f>
        <v>0</v>
      </c>
    </row>
    <row r="2557" spans="1:8" ht="15.75" customHeight="1">
      <c r="A2557" s="86" t="s">
        <v>6372</v>
      </c>
      <c r="B2557" s="86" t="s">
        <v>876</v>
      </c>
      <c r="C2557" s="86" t="s">
        <v>6372</v>
      </c>
      <c r="D2557" s="86" t="s">
        <v>6373</v>
      </c>
      <c r="E2557" s="87">
        <v>0</v>
      </c>
      <c r="F2557" s="86" t="s">
        <v>1185</v>
      </c>
      <c r="H2557" s="3">
        <f>E2557+SUMIF('BR DTG TRAYEMAN'!C:C,C2557,'BR DTG TRAYEMAN'!E:E)</f>
        <v>0</v>
      </c>
    </row>
    <row r="2558" spans="1:8" ht="15.75" customHeight="1">
      <c r="A2558" s="86" t="s">
        <v>6374</v>
      </c>
      <c r="B2558" s="86" t="s">
        <v>876</v>
      </c>
      <c r="C2558" s="86" t="s">
        <v>6374</v>
      </c>
      <c r="D2558" s="86" t="s">
        <v>6375</v>
      </c>
      <c r="E2558" s="87">
        <v>0</v>
      </c>
      <c r="F2558" s="86" t="s">
        <v>1185</v>
      </c>
      <c r="H2558" s="3">
        <f>E2558+SUMIF('BR DTG TRAYEMAN'!C:C,C2558,'BR DTG TRAYEMAN'!E:E)</f>
        <v>0</v>
      </c>
    </row>
    <row r="2559" spans="1:8" ht="15.75" customHeight="1">
      <c r="A2559" s="86" t="s">
        <v>9712</v>
      </c>
      <c r="B2559" s="86" t="s">
        <v>876</v>
      </c>
      <c r="C2559" s="86" t="s">
        <v>9712</v>
      </c>
      <c r="D2559" s="86" t="s">
        <v>9713</v>
      </c>
      <c r="E2559" s="87">
        <v>0</v>
      </c>
      <c r="F2559" s="86" t="s">
        <v>1185</v>
      </c>
      <c r="H2559" s="3">
        <f>E2559+SUMIF('BR DTG TRAYEMAN'!C:C,C2559,'BR DTG TRAYEMAN'!E:E)</f>
        <v>0</v>
      </c>
    </row>
    <row r="2560" spans="1:8" ht="15.75" customHeight="1">
      <c r="A2560" s="86" t="s">
        <v>6378</v>
      </c>
      <c r="B2560" s="86" t="s">
        <v>881</v>
      </c>
      <c r="C2560" s="86" t="s">
        <v>6378</v>
      </c>
      <c r="D2560" s="86" t="s">
        <v>6379</v>
      </c>
      <c r="E2560" s="87">
        <v>0</v>
      </c>
      <c r="F2560" s="86" t="s">
        <v>1185</v>
      </c>
      <c r="H2560" s="3">
        <f>E2560+SUMIF('BR DTG TRAYEMAN'!C:C,C2560,'BR DTG TRAYEMAN'!E:E)</f>
        <v>0</v>
      </c>
    </row>
    <row r="2561" spans="1:8" ht="15.75" customHeight="1">
      <c r="A2561" s="86" t="s">
        <v>6380</v>
      </c>
      <c r="B2561" s="86" t="s">
        <v>876</v>
      </c>
      <c r="C2561" s="86" t="s">
        <v>6380</v>
      </c>
      <c r="D2561" s="86" t="s">
        <v>6381</v>
      </c>
      <c r="E2561" s="87">
        <v>0</v>
      </c>
      <c r="F2561" s="86" t="s">
        <v>1185</v>
      </c>
      <c r="H2561" s="3">
        <f>E2561+SUMIF('BR DTG TRAYEMAN'!C:C,C2561,'BR DTG TRAYEMAN'!E:E)</f>
        <v>0</v>
      </c>
    </row>
    <row r="2562" spans="1:8" ht="15.75" customHeight="1">
      <c r="A2562" s="86" t="s">
        <v>6382</v>
      </c>
      <c r="B2562" s="86" t="s">
        <v>876</v>
      </c>
      <c r="C2562" s="86" t="s">
        <v>6382</v>
      </c>
      <c r="D2562" s="86" t="s">
        <v>6383</v>
      </c>
      <c r="E2562" s="87">
        <v>0</v>
      </c>
      <c r="F2562" s="86" t="s">
        <v>1185</v>
      </c>
      <c r="H2562" s="3">
        <f>E2562+SUMIF('BR DTG TRAYEMAN'!C:C,C2562,'BR DTG TRAYEMAN'!E:E)</f>
        <v>0</v>
      </c>
    </row>
    <row r="2563" spans="1:8" ht="15.75" customHeight="1">
      <c r="A2563" s="86" t="s">
        <v>6384</v>
      </c>
      <c r="B2563" s="86" t="s">
        <v>876</v>
      </c>
      <c r="C2563" s="86" t="s">
        <v>6384</v>
      </c>
      <c r="D2563" s="86" t="s">
        <v>6385</v>
      </c>
      <c r="E2563" s="87">
        <v>0</v>
      </c>
      <c r="F2563" s="86" t="s">
        <v>1185</v>
      </c>
      <c r="H2563" s="3">
        <f>E2563+SUMIF('BR DTG TRAYEMAN'!C:C,C2563,'BR DTG TRAYEMAN'!E:E)</f>
        <v>0</v>
      </c>
    </row>
    <row r="2564" spans="1:8" ht="15.75" customHeight="1">
      <c r="A2564" s="86" t="s">
        <v>6386</v>
      </c>
      <c r="B2564" s="86" t="s">
        <v>876</v>
      </c>
      <c r="C2564" s="86" t="s">
        <v>6386</v>
      </c>
      <c r="D2564" s="86" t="s">
        <v>6387</v>
      </c>
      <c r="E2564" s="87">
        <v>0</v>
      </c>
      <c r="F2564" s="86" t="s">
        <v>1185</v>
      </c>
      <c r="H2564" s="3">
        <f>E2564+SUMIF('BR DTG TRAYEMAN'!C:C,C2564,'BR DTG TRAYEMAN'!E:E)</f>
        <v>0</v>
      </c>
    </row>
    <row r="2565" spans="1:8" ht="15.75" customHeight="1">
      <c r="A2565" s="86" t="s">
        <v>6388</v>
      </c>
      <c r="B2565" s="86" t="s">
        <v>876</v>
      </c>
      <c r="C2565" s="86" t="s">
        <v>6388</v>
      </c>
      <c r="D2565" s="86" t="s">
        <v>9714</v>
      </c>
      <c r="E2565" s="87">
        <v>0</v>
      </c>
      <c r="F2565" s="86" t="s">
        <v>1185</v>
      </c>
      <c r="H2565" s="3">
        <f>E2565+SUMIF('BR DTG TRAYEMAN'!C:C,C2565,'BR DTG TRAYEMAN'!E:E)</f>
        <v>0</v>
      </c>
    </row>
    <row r="2566" spans="1:8" ht="15.75" customHeight="1">
      <c r="A2566" s="86" t="s">
        <v>9715</v>
      </c>
      <c r="B2566" s="86" t="s">
        <v>876</v>
      </c>
      <c r="C2566" s="86" t="s">
        <v>9715</v>
      </c>
      <c r="D2566" s="86" t="s">
        <v>9716</v>
      </c>
      <c r="E2566" s="87">
        <v>0</v>
      </c>
      <c r="F2566" s="86" t="s">
        <v>1185</v>
      </c>
      <c r="H2566" s="3">
        <f>E2566+SUMIF('BR DTG TRAYEMAN'!C:C,C2566,'BR DTG TRAYEMAN'!E:E)</f>
        <v>0</v>
      </c>
    </row>
    <row r="2567" spans="1:8" ht="15.75" customHeight="1">
      <c r="A2567" s="86" t="s">
        <v>9717</v>
      </c>
      <c r="B2567" s="86" t="s">
        <v>876</v>
      </c>
      <c r="C2567" s="86" t="s">
        <v>9717</v>
      </c>
      <c r="D2567" s="86" t="s">
        <v>9718</v>
      </c>
      <c r="E2567" s="87">
        <v>0</v>
      </c>
      <c r="F2567" s="86" t="s">
        <v>1185</v>
      </c>
      <c r="H2567" s="3">
        <f>E2567+SUMIF('BR DTG TRAYEMAN'!C:C,C2567,'BR DTG TRAYEMAN'!E:E)</f>
        <v>0</v>
      </c>
    </row>
    <row r="2568" spans="1:8" ht="15.75" customHeight="1">
      <c r="A2568" s="86" t="s">
        <v>6394</v>
      </c>
      <c r="B2568" s="86" t="s">
        <v>876</v>
      </c>
      <c r="C2568" s="86" t="s">
        <v>6394</v>
      </c>
      <c r="D2568" s="86" t="s">
        <v>6395</v>
      </c>
      <c r="E2568" s="87">
        <v>0</v>
      </c>
      <c r="F2568" s="86" t="s">
        <v>1185</v>
      </c>
      <c r="H2568" s="3">
        <f>E2568+SUMIF('BR DTG TRAYEMAN'!C:C,C2568,'BR DTG TRAYEMAN'!E:E)</f>
        <v>0</v>
      </c>
    </row>
    <row r="2569" spans="1:8" ht="15.75" customHeight="1">
      <c r="A2569" s="86" t="s">
        <v>431</v>
      </c>
      <c r="B2569" s="86" t="s">
        <v>877</v>
      </c>
      <c r="C2569" s="86" t="s">
        <v>431</v>
      </c>
      <c r="D2569" s="86" t="s">
        <v>1231</v>
      </c>
      <c r="E2569" s="87">
        <v>1</v>
      </c>
      <c r="F2569" s="86" t="s">
        <v>1185</v>
      </c>
      <c r="H2569" s="3">
        <f>E2569+SUMIF('BR DTG TRAYEMAN'!C:C,C2569,'BR DTG TRAYEMAN'!E:E)</f>
        <v>1</v>
      </c>
    </row>
    <row r="2570" spans="1:8" ht="15.75" customHeight="1">
      <c r="A2570" s="86" t="s">
        <v>846</v>
      </c>
      <c r="B2570" s="86" t="s">
        <v>876</v>
      </c>
      <c r="C2570" s="86" t="s">
        <v>846</v>
      </c>
      <c r="D2570" s="86" t="s">
        <v>847</v>
      </c>
      <c r="E2570" s="87">
        <v>0</v>
      </c>
      <c r="F2570" s="86" t="s">
        <v>1185</v>
      </c>
      <c r="H2570" s="3">
        <f>E2570+SUMIF('BR DTG TRAYEMAN'!C:C,C2570,'BR DTG TRAYEMAN'!E:E)</f>
        <v>0</v>
      </c>
    </row>
    <row r="2571" spans="1:8" ht="15.75" customHeight="1">
      <c r="A2571" s="86" t="s">
        <v>9719</v>
      </c>
      <c r="B2571" s="86" t="s">
        <v>876</v>
      </c>
      <c r="C2571" s="86" t="s">
        <v>9719</v>
      </c>
      <c r="D2571" s="86" t="s">
        <v>9720</v>
      </c>
      <c r="E2571" s="87">
        <v>0</v>
      </c>
      <c r="F2571" s="86" t="s">
        <v>1185</v>
      </c>
      <c r="H2571" s="3">
        <f>E2571+SUMIF('BR DTG TRAYEMAN'!C:C,C2571,'BR DTG TRAYEMAN'!E:E)</f>
        <v>0</v>
      </c>
    </row>
    <row r="2572" spans="1:8" ht="15.75" customHeight="1">
      <c r="A2572" s="86" t="s">
        <v>9721</v>
      </c>
      <c r="B2572" s="86" t="s">
        <v>877</v>
      </c>
      <c r="C2572" s="86" t="s">
        <v>9721</v>
      </c>
      <c r="D2572" s="86" t="s">
        <v>9722</v>
      </c>
      <c r="E2572" s="87">
        <v>0</v>
      </c>
      <c r="F2572" s="86" t="s">
        <v>1185</v>
      </c>
      <c r="H2572" s="3">
        <f>E2572+SUMIF('BR DTG TRAYEMAN'!C:C,C2572,'BR DTG TRAYEMAN'!E:E)</f>
        <v>0</v>
      </c>
    </row>
    <row r="2573" spans="1:8" ht="15.75" customHeight="1">
      <c r="A2573" s="86" t="s">
        <v>9723</v>
      </c>
      <c r="B2573" s="86" t="s">
        <v>876</v>
      </c>
      <c r="C2573" s="86" t="s">
        <v>9723</v>
      </c>
      <c r="D2573" s="86" t="s">
        <v>9724</v>
      </c>
      <c r="E2573" s="87">
        <v>0</v>
      </c>
      <c r="F2573" s="86" t="s">
        <v>1185</v>
      </c>
      <c r="H2573" s="3">
        <f>E2573+SUMIF('BR DTG TRAYEMAN'!C:C,C2573,'BR DTG TRAYEMAN'!E:E)</f>
        <v>0</v>
      </c>
    </row>
    <row r="2574" spans="1:8" ht="15.75" customHeight="1">
      <c r="A2574" s="86" t="s">
        <v>6404</v>
      </c>
      <c r="B2574" s="86" t="s">
        <v>876</v>
      </c>
      <c r="C2574" s="86" t="s">
        <v>6404</v>
      </c>
      <c r="D2574" s="86" t="s">
        <v>6405</v>
      </c>
      <c r="E2574" s="87">
        <v>0</v>
      </c>
      <c r="F2574" s="86" t="s">
        <v>1185</v>
      </c>
      <c r="H2574" s="3">
        <f>E2574+SUMIF('BR DTG TRAYEMAN'!C:C,C2574,'BR DTG TRAYEMAN'!E:E)</f>
        <v>0</v>
      </c>
    </row>
    <row r="2575" spans="1:8" ht="15.75" customHeight="1">
      <c r="A2575" s="86" t="s">
        <v>9725</v>
      </c>
      <c r="B2575" s="86" t="s">
        <v>876</v>
      </c>
      <c r="C2575" s="86" t="s">
        <v>9725</v>
      </c>
      <c r="D2575" s="86" t="s">
        <v>9726</v>
      </c>
      <c r="E2575" s="87">
        <v>0</v>
      </c>
      <c r="F2575" s="86" t="s">
        <v>1185</v>
      </c>
      <c r="H2575" s="3">
        <f>E2575+SUMIF('BR DTG TRAYEMAN'!C:C,C2575,'BR DTG TRAYEMAN'!E:E)</f>
        <v>0</v>
      </c>
    </row>
    <row r="2576" spans="1:8" ht="15.75" customHeight="1">
      <c r="A2576" s="86" t="s">
        <v>9727</v>
      </c>
      <c r="B2576" s="86" t="s">
        <v>876</v>
      </c>
      <c r="C2576" s="86" t="s">
        <v>9727</v>
      </c>
      <c r="D2576" s="86" t="s">
        <v>9728</v>
      </c>
      <c r="E2576" s="87">
        <v>0</v>
      </c>
      <c r="F2576" s="86" t="s">
        <v>1185</v>
      </c>
      <c r="H2576" s="3">
        <f>E2576+SUMIF('BR DTG TRAYEMAN'!C:C,C2576,'BR DTG TRAYEMAN'!E:E)</f>
        <v>0</v>
      </c>
    </row>
    <row r="2577" spans="1:8" ht="15.75" customHeight="1">
      <c r="A2577" s="86" t="s">
        <v>9729</v>
      </c>
      <c r="B2577" s="86" t="s">
        <v>876</v>
      </c>
      <c r="C2577" s="86" t="s">
        <v>9729</v>
      </c>
      <c r="D2577" s="86" t="s">
        <v>9730</v>
      </c>
      <c r="E2577" s="87">
        <v>0</v>
      </c>
      <c r="F2577" s="86" t="s">
        <v>1185</v>
      </c>
      <c r="H2577" s="3">
        <f>E2577+SUMIF('BR DTG TRAYEMAN'!C:C,C2577,'BR DTG TRAYEMAN'!E:E)</f>
        <v>0</v>
      </c>
    </row>
    <row r="2578" spans="1:8" ht="15.75" customHeight="1">
      <c r="A2578" s="86" t="s">
        <v>6408</v>
      </c>
      <c r="B2578" s="86" t="s">
        <v>876</v>
      </c>
      <c r="C2578" s="86" t="s">
        <v>6408</v>
      </c>
      <c r="D2578" s="86" t="s">
        <v>6409</v>
      </c>
      <c r="E2578" s="87">
        <v>0</v>
      </c>
      <c r="F2578" s="86" t="s">
        <v>1185</v>
      </c>
      <c r="H2578" s="3">
        <f>E2578+SUMIF('BR DTG TRAYEMAN'!C:C,C2578,'BR DTG TRAYEMAN'!E:E)</f>
        <v>0</v>
      </c>
    </row>
    <row r="2579" spans="1:8" ht="15.75" customHeight="1">
      <c r="A2579" s="86" t="s">
        <v>6410</v>
      </c>
      <c r="B2579" s="86" t="s">
        <v>876</v>
      </c>
      <c r="C2579" s="86" t="s">
        <v>6410</v>
      </c>
      <c r="D2579" s="86" t="s">
        <v>6411</v>
      </c>
      <c r="E2579" s="87">
        <v>0</v>
      </c>
      <c r="F2579" s="86" t="s">
        <v>1185</v>
      </c>
      <c r="H2579" s="3">
        <f>E2579+SUMIF('BR DTG TRAYEMAN'!C:C,C2579,'BR DTG TRAYEMAN'!E:E)</f>
        <v>0</v>
      </c>
    </row>
    <row r="2580" spans="1:8" ht="15.75" customHeight="1">
      <c r="A2580" s="86" t="s">
        <v>6414</v>
      </c>
      <c r="B2580" s="86" t="s">
        <v>876</v>
      </c>
      <c r="C2580" s="86" t="s">
        <v>6414</v>
      </c>
      <c r="D2580" s="86" t="s">
        <v>6415</v>
      </c>
      <c r="E2580" s="87">
        <v>0</v>
      </c>
      <c r="F2580" s="86" t="s">
        <v>1185</v>
      </c>
      <c r="H2580" s="3">
        <f>E2580+SUMIF('BR DTG TRAYEMAN'!C:C,C2580,'BR DTG TRAYEMAN'!E:E)</f>
        <v>0</v>
      </c>
    </row>
    <row r="2581" spans="1:8" ht="15.75" customHeight="1">
      <c r="A2581" s="86" t="s">
        <v>6416</v>
      </c>
      <c r="B2581" s="86" t="s">
        <v>876</v>
      </c>
      <c r="C2581" s="86" t="s">
        <v>6416</v>
      </c>
      <c r="D2581" s="86" t="s">
        <v>6417</v>
      </c>
      <c r="E2581" s="87">
        <v>0</v>
      </c>
      <c r="F2581" s="86" t="s">
        <v>1185</v>
      </c>
      <c r="H2581" s="3">
        <f>E2581+SUMIF('BR DTG TRAYEMAN'!C:C,C2581,'BR DTG TRAYEMAN'!E:E)</f>
        <v>0</v>
      </c>
    </row>
    <row r="2582" spans="1:8" ht="15.75" customHeight="1">
      <c r="A2582" s="86" t="s">
        <v>9731</v>
      </c>
      <c r="B2582" s="86" t="s">
        <v>876</v>
      </c>
      <c r="C2582" s="86" t="s">
        <v>9731</v>
      </c>
      <c r="D2582" s="86" t="s">
        <v>9732</v>
      </c>
      <c r="E2582" s="87">
        <v>0</v>
      </c>
      <c r="F2582" s="86" t="s">
        <v>1185</v>
      </c>
      <c r="H2582" s="3">
        <f>E2582+SUMIF('BR DTG TRAYEMAN'!C:C,C2582,'BR DTG TRAYEMAN'!E:E)</f>
        <v>0</v>
      </c>
    </row>
    <row r="2583" spans="1:8" ht="15.75" customHeight="1">
      <c r="A2583" s="86" t="s">
        <v>9733</v>
      </c>
      <c r="B2583" s="86" t="s">
        <v>876</v>
      </c>
      <c r="C2583" s="86" t="s">
        <v>9733</v>
      </c>
      <c r="D2583" s="86" t="s">
        <v>9734</v>
      </c>
      <c r="E2583" s="87">
        <v>0</v>
      </c>
      <c r="F2583" s="86" t="s">
        <v>1185</v>
      </c>
      <c r="H2583" s="3">
        <f>E2583+SUMIF('BR DTG TRAYEMAN'!C:C,C2583,'BR DTG TRAYEMAN'!E:E)</f>
        <v>0</v>
      </c>
    </row>
    <row r="2584" spans="1:8" ht="15.75" customHeight="1">
      <c r="A2584" s="86" t="s">
        <v>6424</v>
      </c>
      <c r="B2584" s="86" t="s">
        <v>876</v>
      </c>
      <c r="C2584" s="86" t="s">
        <v>6424</v>
      </c>
      <c r="D2584" s="86" t="s">
        <v>6425</v>
      </c>
      <c r="E2584" s="87">
        <v>0</v>
      </c>
      <c r="F2584" s="86" t="s">
        <v>1185</v>
      </c>
      <c r="H2584" s="3">
        <f>E2584+SUMIF('BR DTG TRAYEMAN'!C:C,C2584,'BR DTG TRAYEMAN'!E:E)</f>
        <v>0</v>
      </c>
    </row>
    <row r="2585" spans="1:8" ht="15.75" customHeight="1">
      <c r="A2585" s="86" t="s">
        <v>432</v>
      </c>
      <c r="B2585" s="86" t="s">
        <v>888</v>
      </c>
      <c r="C2585" s="86" t="s">
        <v>432</v>
      </c>
      <c r="D2585" s="86" t="s">
        <v>1232</v>
      </c>
      <c r="E2585" s="87">
        <v>0</v>
      </c>
      <c r="F2585" s="86" t="s">
        <v>1185</v>
      </c>
      <c r="H2585" s="3">
        <f>E2585+SUMIF('BR DTG TRAYEMAN'!C:C,C2585,'BR DTG TRAYEMAN'!E:E)</f>
        <v>0</v>
      </c>
    </row>
    <row r="2586" spans="1:8" ht="15.75" customHeight="1">
      <c r="A2586" s="86" t="s">
        <v>6426</v>
      </c>
      <c r="B2586" s="86" t="s">
        <v>876</v>
      </c>
      <c r="C2586" s="86" t="s">
        <v>6426</v>
      </c>
      <c r="D2586" s="86" t="s">
        <v>9735</v>
      </c>
      <c r="E2586" s="87">
        <v>0</v>
      </c>
      <c r="F2586" s="86" t="s">
        <v>1185</v>
      </c>
      <c r="H2586" s="3">
        <f>E2586+SUMIF('BR DTG TRAYEMAN'!C:C,C2586,'BR DTG TRAYEMAN'!E:E)</f>
        <v>0</v>
      </c>
    </row>
    <row r="2587" spans="1:8" ht="15.75" customHeight="1">
      <c r="A2587" s="86" t="s">
        <v>9736</v>
      </c>
      <c r="B2587" s="86" t="s">
        <v>876</v>
      </c>
      <c r="C2587" s="86" t="s">
        <v>9736</v>
      </c>
      <c r="D2587" s="86" t="s">
        <v>9737</v>
      </c>
      <c r="E2587" s="87">
        <v>0</v>
      </c>
      <c r="F2587" s="86" t="s">
        <v>1185</v>
      </c>
      <c r="H2587" s="3">
        <f>E2587+SUMIF('BR DTG TRAYEMAN'!C:C,C2587,'BR DTG TRAYEMAN'!E:E)</f>
        <v>0</v>
      </c>
    </row>
    <row r="2588" spans="1:8" ht="15.75" customHeight="1">
      <c r="A2588" s="86" t="s">
        <v>6428</v>
      </c>
      <c r="B2588" s="86" t="s">
        <v>876</v>
      </c>
      <c r="C2588" s="86" t="s">
        <v>6428</v>
      </c>
      <c r="D2588" s="86" t="s">
        <v>6429</v>
      </c>
      <c r="E2588" s="87">
        <v>0</v>
      </c>
      <c r="F2588" s="86" t="s">
        <v>1185</v>
      </c>
      <c r="H2588" s="3">
        <f>E2588+SUMIF('BR DTG TRAYEMAN'!C:C,C2588,'BR DTG TRAYEMAN'!E:E)</f>
        <v>0</v>
      </c>
    </row>
    <row r="2589" spans="1:8" ht="15.75" customHeight="1">
      <c r="A2589" s="86" t="s">
        <v>6430</v>
      </c>
      <c r="B2589" s="86" t="s">
        <v>876</v>
      </c>
      <c r="C2589" s="86" t="s">
        <v>6430</v>
      </c>
      <c r="D2589" s="86" t="s">
        <v>6431</v>
      </c>
      <c r="E2589" s="87">
        <v>0</v>
      </c>
      <c r="F2589" s="86" t="s">
        <v>1185</v>
      </c>
      <c r="H2589" s="3">
        <f>E2589+SUMIF('BR DTG TRAYEMAN'!C:C,C2589,'BR DTG TRAYEMAN'!E:E)</f>
        <v>0</v>
      </c>
    </row>
    <row r="2590" spans="1:8" ht="15.75" customHeight="1">
      <c r="A2590" s="86" t="s">
        <v>6432</v>
      </c>
      <c r="B2590" s="86" t="s">
        <v>876</v>
      </c>
      <c r="C2590" s="86" t="s">
        <v>6432</v>
      </c>
      <c r="D2590" s="86" t="s">
        <v>9738</v>
      </c>
      <c r="E2590" s="87">
        <v>0</v>
      </c>
      <c r="F2590" s="86" t="s">
        <v>1185</v>
      </c>
      <c r="H2590" s="3">
        <f>E2590+SUMIF('BR DTG TRAYEMAN'!C:C,C2590,'BR DTG TRAYEMAN'!E:E)</f>
        <v>0</v>
      </c>
    </row>
    <row r="2591" spans="1:8" ht="15.75" customHeight="1">
      <c r="A2591" s="86" t="s">
        <v>6434</v>
      </c>
      <c r="B2591" s="86" t="s">
        <v>876</v>
      </c>
      <c r="C2591" s="86" t="s">
        <v>6434</v>
      </c>
      <c r="D2591" s="86" t="s">
        <v>6435</v>
      </c>
      <c r="E2591" s="87">
        <v>0</v>
      </c>
      <c r="F2591" s="86" t="s">
        <v>1185</v>
      </c>
      <c r="H2591" s="3">
        <f>E2591+SUMIF('BR DTG TRAYEMAN'!C:C,C2591,'BR DTG TRAYEMAN'!E:E)</f>
        <v>0</v>
      </c>
    </row>
    <row r="2592" spans="1:8" ht="15.75" customHeight="1">
      <c r="A2592" s="86" t="s">
        <v>6438</v>
      </c>
      <c r="B2592" s="86" t="s">
        <v>876</v>
      </c>
      <c r="C2592" s="86" t="s">
        <v>6438</v>
      </c>
      <c r="D2592" s="86" t="s">
        <v>6439</v>
      </c>
      <c r="E2592" s="87">
        <v>0</v>
      </c>
      <c r="F2592" s="86" t="s">
        <v>1185</v>
      </c>
      <c r="H2592" s="3">
        <f>E2592+SUMIF('BR DTG TRAYEMAN'!C:C,C2592,'BR DTG TRAYEMAN'!E:E)</f>
        <v>0</v>
      </c>
    </row>
    <row r="2593" spans="1:8" ht="15.75" customHeight="1">
      <c r="A2593" s="86" t="s">
        <v>6442</v>
      </c>
      <c r="B2593" s="86" t="s">
        <v>876</v>
      </c>
      <c r="C2593" s="86" t="s">
        <v>6442</v>
      </c>
      <c r="D2593" s="86" t="s">
        <v>6443</v>
      </c>
      <c r="E2593" s="87">
        <v>0</v>
      </c>
      <c r="F2593" s="86" t="s">
        <v>1185</v>
      </c>
      <c r="H2593" s="3">
        <f>E2593+SUMIF('BR DTG TRAYEMAN'!C:C,C2593,'BR DTG TRAYEMAN'!E:E)</f>
        <v>0</v>
      </c>
    </row>
    <row r="2594" spans="1:8" ht="15.75" customHeight="1">
      <c r="A2594" s="86" t="s">
        <v>6444</v>
      </c>
      <c r="B2594" s="86" t="s">
        <v>876</v>
      </c>
      <c r="C2594" s="86" t="s">
        <v>6444</v>
      </c>
      <c r="D2594" s="86" t="s">
        <v>6445</v>
      </c>
      <c r="E2594" s="87">
        <v>0</v>
      </c>
      <c r="F2594" s="86" t="s">
        <v>1185</v>
      </c>
      <c r="H2594" s="3">
        <f>E2594+SUMIF('BR DTG TRAYEMAN'!C:C,C2594,'BR DTG TRAYEMAN'!E:E)</f>
        <v>0</v>
      </c>
    </row>
    <row r="2595" spans="1:8" ht="15.75" customHeight="1">
      <c r="A2595" s="86" t="s">
        <v>433</v>
      </c>
      <c r="B2595" s="86" t="s">
        <v>888</v>
      </c>
      <c r="C2595" s="86" t="s">
        <v>433</v>
      </c>
      <c r="D2595" s="86" t="s">
        <v>1233</v>
      </c>
      <c r="E2595" s="87">
        <v>0</v>
      </c>
      <c r="F2595" s="86" t="s">
        <v>1185</v>
      </c>
      <c r="H2595" s="3">
        <f>E2595+SUMIF('BR DTG TRAYEMAN'!C:C,C2595,'BR DTG TRAYEMAN'!E:E)</f>
        <v>0</v>
      </c>
    </row>
    <row r="2596" spans="1:8" ht="15.75" customHeight="1">
      <c r="A2596" s="86" t="s">
        <v>9739</v>
      </c>
      <c r="B2596" s="86" t="s">
        <v>876</v>
      </c>
      <c r="C2596" s="86" t="s">
        <v>9739</v>
      </c>
      <c r="D2596" s="86" t="s">
        <v>9740</v>
      </c>
      <c r="E2596" s="87">
        <v>0</v>
      </c>
      <c r="F2596" s="86" t="s">
        <v>1185</v>
      </c>
      <c r="H2596" s="3">
        <f>E2596+SUMIF('BR DTG TRAYEMAN'!C:C,C2596,'BR DTG TRAYEMAN'!E:E)</f>
        <v>0</v>
      </c>
    </row>
    <row r="2597" spans="1:8" ht="15.75" customHeight="1">
      <c r="A2597" s="86" t="s">
        <v>6448</v>
      </c>
      <c r="B2597" s="86" t="s">
        <v>876</v>
      </c>
      <c r="C2597" s="86" t="s">
        <v>6448</v>
      </c>
      <c r="D2597" s="86" t="s">
        <v>6449</v>
      </c>
      <c r="E2597" s="87">
        <v>0</v>
      </c>
      <c r="F2597" s="86" t="s">
        <v>1185</v>
      </c>
      <c r="H2597" s="3">
        <f>E2597+SUMIF('BR DTG TRAYEMAN'!C:C,C2597,'BR DTG TRAYEMAN'!E:E)</f>
        <v>0</v>
      </c>
    </row>
    <row r="2598" spans="1:8" ht="15.75" customHeight="1">
      <c r="A2598" s="86" t="s">
        <v>6450</v>
      </c>
      <c r="B2598" s="86" t="s">
        <v>876</v>
      </c>
      <c r="C2598" s="86" t="s">
        <v>6450</v>
      </c>
      <c r="D2598" s="86" t="s">
        <v>6451</v>
      </c>
      <c r="E2598" s="87">
        <v>0</v>
      </c>
      <c r="F2598" s="86" t="s">
        <v>1185</v>
      </c>
      <c r="H2598" s="3">
        <f>E2598+SUMIF('BR DTG TRAYEMAN'!C:C,C2598,'BR DTG TRAYEMAN'!E:E)</f>
        <v>0</v>
      </c>
    </row>
    <row r="2599" spans="1:8" ht="15.75" customHeight="1">
      <c r="A2599" s="86" t="s">
        <v>9741</v>
      </c>
      <c r="B2599" s="86" t="s">
        <v>876</v>
      </c>
      <c r="C2599" s="86" t="s">
        <v>9741</v>
      </c>
      <c r="D2599" s="86" t="s">
        <v>9742</v>
      </c>
      <c r="E2599" s="87">
        <v>0</v>
      </c>
      <c r="F2599" s="86" t="s">
        <v>1185</v>
      </c>
      <c r="H2599" s="3">
        <f>E2599+SUMIF('BR DTG TRAYEMAN'!C:C,C2599,'BR DTG TRAYEMAN'!E:E)</f>
        <v>0</v>
      </c>
    </row>
    <row r="2600" spans="1:8" ht="15.75" customHeight="1">
      <c r="A2600" s="86" t="s">
        <v>6454</v>
      </c>
      <c r="B2600" s="86" t="s">
        <v>876</v>
      </c>
      <c r="C2600" s="86" t="s">
        <v>6454</v>
      </c>
      <c r="D2600" s="86" t="s">
        <v>6455</v>
      </c>
      <c r="E2600" s="87">
        <v>0</v>
      </c>
      <c r="F2600" s="86" t="s">
        <v>1185</v>
      </c>
      <c r="H2600" s="3">
        <f>E2600+SUMIF('BR DTG TRAYEMAN'!C:C,C2600,'BR DTG TRAYEMAN'!E:E)</f>
        <v>0</v>
      </c>
    </row>
    <row r="2601" spans="1:8" ht="15.75" customHeight="1">
      <c r="A2601" s="86" t="s">
        <v>9743</v>
      </c>
      <c r="B2601" s="86" t="s">
        <v>876</v>
      </c>
      <c r="C2601" s="86" t="s">
        <v>9743</v>
      </c>
      <c r="D2601" s="86" t="s">
        <v>9744</v>
      </c>
      <c r="E2601" s="87">
        <v>0</v>
      </c>
      <c r="F2601" s="86" t="s">
        <v>1185</v>
      </c>
      <c r="H2601" s="3">
        <f>E2601+SUMIF('BR DTG TRAYEMAN'!C:C,C2601,'BR DTG TRAYEMAN'!E:E)</f>
        <v>0</v>
      </c>
    </row>
    <row r="2602" spans="1:8" ht="15.75" customHeight="1">
      <c r="A2602" s="86" t="s">
        <v>6456</v>
      </c>
      <c r="B2602" s="86" t="s">
        <v>876</v>
      </c>
      <c r="C2602" s="86" t="s">
        <v>6456</v>
      </c>
      <c r="D2602" s="86" t="s">
        <v>6457</v>
      </c>
      <c r="E2602" s="87">
        <v>0</v>
      </c>
      <c r="F2602" s="86" t="s">
        <v>1185</v>
      </c>
      <c r="H2602" s="3">
        <f>E2602+SUMIF('BR DTG TRAYEMAN'!C:C,C2602,'BR DTG TRAYEMAN'!E:E)</f>
        <v>0</v>
      </c>
    </row>
    <row r="2603" spans="1:8" ht="15.75" customHeight="1">
      <c r="A2603" s="86" t="s">
        <v>6458</v>
      </c>
      <c r="B2603" s="86" t="s">
        <v>876</v>
      </c>
      <c r="C2603" s="86" t="s">
        <v>6458</v>
      </c>
      <c r="D2603" s="86" t="s">
        <v>6459</v>
      </c>
      <c r="E2603" s="87">
        <v>0</v>
      </c>
      <c r="F2603" s="86" t="s">
        <v>1185</v>
      </c>
      <c r="H2603" s="3">
        <f>E2603+SUMIF('BR DTG TRAYEMAN'!C:C,C2603,'BR DTG TRAYEMAN'!E:E)</f>
        <v>0</v>
      </c>
    </row>
    <row r="2604" spans="1:8" ht="15.75" customHeight="1">
      <c r="A2604" s="86" t="s">
        <v>568</v>
      </c>
      <c r="B2604" s="86" t="s">
        <v>888</v>
      </c>
      <c r="C2604" s="86" t="s">
        <v>568</v>
      </c>
      <c r="D2604" s="86" t="s">
        <v>1234</v>
      </c>
      <c r="E2604" s="87">
        <v>0</v>
      </c>
      <c r="F2604" s="86" t="s">
        <v>1185</v>
      </c>
      <c r="H2604" s="3">
        <f>E2604+SUMIF('BR DTG TRAYEMAN'!C:C,C2604,'BR DTG TRAYEMAN'!E:E)</f>
        <v>0</v>
      </c>
    </row>
    <row r="2605" spans="1:8" ht="15.75" customHeight="1">
      <c r="A2605" s="86" t="s">
        <v>9745</v>
      </c>
      <c r="B2605" s="86" t="s">
        <v>876</v>
      </c>
      <c r="C2605" s="86" t="s">
        <v>9745</v>
      </c>
      <c r="D2605" s="86" t="s">
        <v>9746</v>
      </c>
      <c r="E2605" s="87">
        <v>0</v>
      </c>
      <c r="F2605" s="86" t="s">
        <v>1185</v>
      </c>
      <c r="H2605" s="3">
        <f>E2605+SUMIF('BR DTG TRAYEMAN'!C:C,C2605,'BR DTG TRAYEMAN'!E:E)</f>
        <v>0</v>
      </c>
    </row>
    <row r="2606" spans="1:8" ht="15.75" customHeight="1">
      <c r="A2606" s="86" t="s">
        <v>9747</v>
      </c>
      <c r="B2606" s="86" t="s">
        <v>876</v>
      </c>
      <c r="C2606" s="86" t="s">
        <v>9747</v>
      </c>
      <c r="D2606" s="86" t="s">
        <v>9748</v>
      </c>
      <c r="E2606" s="87">
        <v>0</v>
      </c>
      <c r="F2606" s="86" t="s">
        <v>1185</v>
      </c>
      <c r="H2606" s="3">
        <f>E2606+SUMIF('BR DTG TRAYEMAN'!C:C,C2606,'BR DTG TRAYEMAN'!E:E)</f>
        <v>0</v>
      </c>
    </row>
    <row r="2607" spans="1:8" ht="15.75" customHeight="1">
      <c r="A2607" s="86" t="s">
        <v>2256</v>
      </c>
      <c r="B2607" s="86" t="s">
        <v>876</v>
      </c>
      <c r="C2607" s="86" t="s">
        <v>2256</v>
      </c>
      <c r="D2607" s="86" t="s">
        <v>2257</v>
      </c>
      <c r="E2607" s="87">
        <v>0</v>
      </c>
      <c r="F2607" s="86" t="s">
        <v>1185</v>
      </c>
      <c r="H2607" s="3">
        <f>E2607+SUMIF('BR DTG TRAYEMAN'!C:C,C2607,'BR DTG TRAYEMAN'!E:E)</f>
        <v>0</v>
      </c>
    </row>
    <row r="2608" spans="1:8" ht="15.75" customHeight="1">
      <c r="A2608" s="86" t="s">
        <v>2258</v>
      </c>
      <c r="B2608" s="86" t="s">
        <v>888</v>
      </c>
      <c r="C2608" s="86" t="s">
        <v>2258</v>
      </c>
      <c r="D2608" s="86" t="s">
        <v>2259</v>
      </c>
      <c r="E2608" s="87">
        <v>0</v>
      </c>
      <c r="F2608" s="86" t="s">
        <v>1185</v>
      </c>
      <c r="H2608" s="3">
        <f>E2608+SUMIF('BR DTG TRAYEMAN'!C:C,C2608,'BR DTG TRAYEMAN'!E:E)</f>
        <v>0</v>
      </c>
    </row>
    <row r="2609" spans="1:8" ht="15.75" customHeight="1">
      <c r="A2609" s="86" t="s">
        <v>6462</v>
      </c>
      <c r="B2609" s="86" t="s">
        <v>876</v>
      </c>
      <c r="C2609" s="86" t="s">
        <v>6462</v>
      </c>
      <c r="D2609" s="86" t="s">
        <v>6463</v>
      </c>
      <c r="E2609" s="87">
        <v>0</v>
      </c>
      <c r="F2609" s="86" t="s">
        <v>1185</v>
      </c>
      <c r="H2609" s="3">
        <f>E2609+SUMIF('BR DTG TRAYEMAN'!C:C,C2609,'BR DTG TRAYEMAN'!E:E)</f>
        <v>0</v>
      </c>
    </row>
    <row r="2610" spans="1:8" ht="15.75" customHeight="1">
      <c r="A2610" s="86" t="s">
        <v>6464</v>
      </c>
      <c r="B2610" s="86" t="s">
        <v>876</v>
      </c>
      <c r="C2610" s="86" t="s">
        <v>6464</v>
      </c>
      <c r="D2610" s="86" t="s">
        <v>6465</v>
      </c>
      <c r="E2610" s="87">
        <v>0</v>
      </c>
      <c r="F2610" s="86" t="s">
        <v>1185</v>
      </c>
      <c r="H2610" s="3">
        <f>E2610+SUMIF('BR DTG TRAYEMAN'!C:C,C2610,'BR DTG TRAYEMAN'!E:E)</f>
        <v>0</v>
      </c>
    </row>
    <row r="2611" spans="1:8" ht="15.75" customHeight="1">
      <c r="A2611" s="86" t="s">
        <v>9749</v>
      </c>
      <c r="B2611" s="86" t="s">
        <v>876</v>
      </c>
      <c r="C2611" s="86" t="s">
        <v>9749</v>
      </c>
      <c r="D2611" s="86" t="s">
        <v>9750</v>
      </c>
      <c r="E2611" s="87">
        <v>0</v>
      </c>
      <c r="F2611" s="86" t="s">
        <v>1185</v>
      </c>
      <c r="H2611" s="3">
        <f>E2611+SUMIF('BR DTG TRAYEMAN'!C:C,C2611,'BR DTG TRAYEMAN'!E:E)</f>
        <v>0</v>
      </c>
    </row>
    <row r="2612" spans="1:8" ht="15.75" customHeight="1">
      <c r="A2612" s="86" t="s">
        <v>6466</v>
      </c>
      <c r="B2612" s="86" t="s">
        <v>876</v>
      </c>
      <c r="C2612" s="86" t="s">
        <v>6466</v>
      </c>
      <c r="D2612" s="86" t="s">
        <v>6170</v>
      </c>
      <c r="E2612" s="87">
        <v>0</v>
      </c>
      <c r="F2612" s="86" t="s">
        <v>1185</v>
      </c>
      <c r="H2612" s="3">
        <f>E2612+SUMIF('BR DTG TRAYEMAN'!C:C,C2612,'BR DTG TRAYEMAN'!E:E)</f>
        <v>0</v>
      </c>
    </row>
    <row r="2613" spans="1:8" ht="15.75" customHeight="1">
      <c r="A2613" s="86" t="s">
        <v>6467</v>
      </c>
      <c r="B2613" s="86" t="s">
        <v>876</v>
      </c>
      <c r="C2613" s="86" t="s">
        <v>6467</v>
      </c>
      <c r="D2613" s="86" t="s">
        <v>6468</v>
      </c>
      <c r="E2613" s="87">
        <v>0</v>
      </c>
      <c r="F2613" s="86" t="s">
        <v>1185</v>
      </c>
      <c r="H2613" s="3">
        <f>E2613+SUMIF('BR DTG TRAYEMAN'!C:C,C2613,'BR DTG TRAYEMAN'!E:E)</f>
        <v>0</v>
      </c>
    </row>
    <row r="2614" spans="1:8" ht="15.75" customHeight="1">
      <c r="A2614" s="86" t="s">
        <v>6469</v>
      </c>
      <c r="B2614" s="86" t="s">
        <v>876</v>
      </c>
      <c r="C2614" s="86" t="s">
        <v>6469</v>
      </c>
      <c r="D2614" s="86" t="s">
        <v>6470</v>
      </c>
      <c r="E2614" s="87">
        <v>0</v>
      </c>
      <c r="F2614" s="86" t="s">
        <v>1185</v>
      </c>
      <c r="H2614" s="3">
        <f>E2614+SUMIF('BR DTG TRAYEMAN'!C:C,C2614,'BR DTG TRAYEMAN'!E:E)</f>
        <v>0</v>
      </c>
    </row>
    <row r="2615" spans="1:8" ht="15.75" customHeight="1">
      <c r="A2615" s="86" t="s">
        <v>6471</v>
      </c>
      <c r="B2615" s="86" t="s">
        <v>876</v>
      </c>
      <c r="C2615" s="86" t="s">
        <v>6471</v>
      </c>
      <c r="D2615" s="86" t="s">
        <v>6472</v>
      </c>
      <c r="E2615" s="87">
        <v>0</v>
      </c>
      <c r="F2615" s="86" t="s">
        <v>1185</v>
      </c>
      <c r="H2615" s="3">
        <f>E2615+SUMIF('BR DTG TRAYEMAN'!C:C,C2615,'BR DTG TRAYEMAN'!E:E)</f>
        <v>0</v>
      </c>
    </row>
    <row r="2616" spans="1:8" ht="15.75" customHeight="1">
      <c r="A2616" s="86" t="s">
        <v>6473</v>
      </c>
      <c r="B2616" s="86" t="s">
        <v>876</v>
      </c>
      <c r="C2616" s="86" t="s">
        <v>6473</v>
      </c>
      <c r="D2616" s="86" t="s">
        <v>6474</v>
      </c>
      <c r="E2616" s="87">
        <v>0</v>
      </c>
      <c r="F2616" s="86" t="s">
        <v>1185</v>
      </c>
      <c r="H2616" s="3">
        <f>E2616+SUMIF('BR DTG TRAYEMAN'!C:C,C2616,'BR DTG TRAYEMAN'!E:E)</f>
        <v>0</v>
      </c>
    </row>
    <row r="2617" spans="1:8" ht="15.75" customHeight="1">
      <c r="A2617" s="86" t="s">
        <v>6475</v>
      </c>
      <c r="B2617" s="86" t="s">
        <v>877</v>
      </c>
      <c r="C2617" s="86" t="s">
        <v>6475</v>
      </c>
      <c r="D2617" s="86" t="s">
        <v>6476</v>
      </c>
      <c r="E2617" s="87">
        <v>0</v>
      </c>
      <c r="F2617" s="86" t="s">
        <v>1185</v>
      </c>
      <c r="H2617" s="3">
        <f>E2617+SUMIF('BR DTG TRAYEMAN'!C:C,C2617,'BR DTG TRAYEMAN'!E:E)</f>
        <v>0</v>
      </c>
    </row>
    <row r="2618" spans="1:8" ht="15.75" customHeight="1">
      <c r="A2618" s="86" t="s">
        <v>6481</v>
      </c>
      <c r="B2618" s="86" t="s">
        <v>876</v>
      </c>
      <c r="C2618" s="86" t="s">
        <v>6481</v>
      </c>
      <c r="D2618" s="86" t="s">
        <v>6482</v>
      </c>
      <c r="E2618" s="87">
        <v>0</v>
      </c>
      <c r="F2618" s="86" t="s">
        <v>1185</v>
      </c>
      <c r="H2618" s="3">
        <f>E2618+SUMIF('BR DTG TRAYEMAN'!C:C,C2618,'BR DTG TRAYEMAN'!E:E)</f>
        <v>0</v>
      </c>
    </row>
    <row r="2619" spans="1:8" ht="15.75" customHeight="1">
      <c r="A2619" s="86" t="s">
        <v>6485</v>
      </c>
      <c r="B2619" s="86" t="s">
        <v>876</v>
      </c>
      <c r="C2619" s="86" t="s">
        <v>6485</v>
      </c>
      <c r="D2619" s="86" t="s">
        <v>6486</v>
      </c>
      <c r="E2619" s="87">
        <v>0</v>
      </c>
      <c r="F2619" s="86" t="s">
        <v>1185</v>
      </c>
      <c r="H2619" s="3">
        <f>E2619+SUMIF('BR DTG TRAYEMAN'!C:C,C2619,'BR DTG TRAYEMAN'!E:E)</f>
        <v>0</v>
      </c>
    </row>
    <row r="2620" spans="1:8" ht="15.75" customHeight="1">
      <c r="A2620" s="86" t="s">
        <v>6487</v>
      </c>
      <c r="B2620" s="86" t="s">
        <v>876</v>
      </c>
      <c r="C2620" s="86" t="s">
        <v>6487</v>
      </c>
      <c r="D2620" s="86" t="s">
        <v>6488</v>
      </c>
      <c r="E2620" s="87">
        <v>0</v>
      </c>
      <c r="F2620" s="86" t="s">
        <v>1185</v>
      </c>
      <c r="H2620" s="3">
        <f>E2620+SUMIF('BR DTG TRAYEMAN'!C:C,C2620,'BR DTG TRAYEMAN'!E:E)</f>
        <v>0</v>
      </c>
    </row>
    <row r="2621" spans="1:8" ht="15.75" customHeight="1">
      <c r="A2621" s="86" t="s">
        <v>6489</v>
      </c>
      <c r="B2621" s="86" t="s">
        <v>876</v>
      </c>
      <c r="C2621" s="86" t="s">
        <v>6489</v>
      </c>
      <c r="D2621" s="86" t="s">
        <v>6490</v>
      </c>
      <c r="E2621" s="87">
        <v>0</v>
      </c>
      <c r="F2621" s="86" t="s">
        <v>1185</v>
      </c>
      <c r="H2621" s="3">
        <f>E2621+SUMIF('BR DTG TRAYEMAN'!C:C,C2621,'BR DTG TRAYEMAN'!E:E)</f>
        <v>0</v>
      </c>
    </row>
    <row r="2622" spans="1:8" ht="15.75" customHeight="1">
      <c r="A2622" s="86" t="s">
        <v>6491</v>
      </c>
      <c r="B2622" s="86" t="s">
        <v>876</v>
      </c>
      <c r="C2622" s="86" t="s">
        <v>6491</v>
      </c>
      <c r="D2622" s="86" t="s">
        <v>6492</v>
      </c>
      <c r="E2622" s="87">
        <v>0</v>
      </c>
      <c r="F2622" s="86" t="s">
        <v>1185</v>
      </c>
      <c r="H2622" s="3">
        <f>E2622+SUMIF('BR DTG TRAYEMAN'!C:C,C2622,'BR DTG TRAYEMAN'!E:E)</f>
        <v>0</v>
      </c>
    </row>
    <row r="2623" spans="1:8" ht="15.75" customHeight="1">
      <c r="A2623" s="86" t="s">
        <v>9751</v>
      </c>
      <c r="B2623" s="86" t="s">
        <v>876</v>
      </c>
      <c r="C2623" s="86" t="s">
        <v>9751</v>
      </c>
      <c r="D2623" s="86" t="s">
        <v>9752</v>
      </c>
      <c r="E2623" s="87">
        <v>0</v>
      </c>
      <c r="F2623" s="86" t="s">
        <v>1185</v>
      </c>
      <c r="H2623" s="3">
        <f>E2623+SUMIF('BR DTG TRAYEMAN'!C:C,C2623,'BR DTG TRAYEMAN'!E:E)</f>
        <v>0</v>
      </c>
    </row>
    <row r="2624" spans="1:8" ht="15.75" customHeight="1">
      <c r="A2624" s="86" t="s">
        <v>6493</v>
      </c>
      <c r="B2624" s="86" t="s">
        <v>876</v>
      </c>
      <c r="C2624" s="86" t="s">
        <v>6493</v>
      </c>
      <c r="D2624" s="86" t="s">
        <v>6494</v>
      </c>
      <c r="E2624" s="87">
        <v>0</v>
      </c>
      <c r="F2624" s="86" t="s">
        <v>1185</v>
      </c>
      <c r="H2624" s="3">
        <f>E2624+SUMIF('BR DTG TRAYEMAN'!C:C,C2624,'BR DTG TRAYEMAN'!E:E)</f>
        <v>0</v>
      </c>
    </row>
    <row r="2625" spans="1:8" ht="15.75" customHeight="1">
      <c r="A2625" s="86" t="s">
        <v>6495</v>
      </c>
      <c r="B2625" s="86" t="s">
        <v>876</v>
      </c>
      <c r="C2625" s="86" t="s">
        <v>6495</v>
      </c>
      <c r="D2625" s="86" t="s">
        <v>6496</v>
      </c>
      <c r="E2625" s="87">
        <v>0</v>
      </c>
      <c r="F2625" s="86" t="s">
        <v>1185</v>
      </c>
      <c r="H2625" s="3">
        <f>E2625+SUMIF('BR DTG TRAYEMAN'!C:C,C2625,'BR DTG TRAYEMAN'!E:E)</f>
        <v>0</v>
      </c>
    </row>
    <row r="2626" spans="1:8" ht="15.75" customHeight="1">
      <c r="A2626" s="86" t="s">
        <v>6497</v>
      </c>
      <c r="B2626" s="86" t="s">
        <v>876</v>
      </c>
      <c r="C2626" s="86" t="s">
        <v>6497</v>
      </c>
      <c r="D2626" s="86" t="s">
        <v>6498</v>
      </c>
      <c r="E2626" s="87">
        <v>0</v>
      </c>
      <c r="F2626" s="86" t="s">
        <v>1185</v>
      </c>
      <c r="H2626" s="3">
        <f>E2626+SUMIF('BR DTG TRAYEMAN'!C:C,C2626,'BR DTG TRAYEMAN'!E:E)</f>
        <v>0</v>
      </c>
    </row>
    <row r="2627" spans="1:8" ht="15.75" customHeight="1">
      <c r="A2627" s="86" t="s">
        <v>9753</v>
      </c>
      <c r="B2627" s="86" t="s">
        <v>876</v>
      </c>
      <c r="C2627" s="86" t="s">
        <v>9753</v>
      </c>
      <c r="D2627" s="86" t="s">
        <v>9754</v>
      </c>
      <c r="E2627" s="87">
        <v>0</v>
      </c>
      <c r="F2627" s="86" t="s">
        <v>1185</v>
      </c>
      <c r="H2627" s="3">
        <f>E2627+SUMIF('BR DTG TRAYEMAN'!C:C,C2627,'BR DTG TRAYEMAN'!E:E)</f>
        <v>0</v>
      </c>
    </row>
    <row r="2628" spans="1:8" ht="15.75" customHeight="1">
      <c r="A2628" s="86" t="s">
        <v>9755</v>
      </c>
      <c r="B2628" s="86" t="s">
        <v>876</v>
      </c>
      <c r="C2628" s="86" t="s">
        <v>9755</v>
      </c>
      <c r="D2628" s="86" t="s">
        <v>9756</v>
      </c>
      <c r="E2628" s="87">
        <v>0</v>
      </c>
      <c r="F2628" s="86" t="s">
        <v>1185</v>
      </c>
      <c r="H2628" s="3">
        <f>E2628+SUMIF('BR DTG TRAYEMAN'!C:C,C2628,'BR DTG TRAYEMAN'!E:E)</f>
        <v>0</v>
      </c>
    </row>
    <row r="2629" spans="1:8" ht="15.75" customHeight="1">
      <c r="A2629" s="86" t="s">
        <v>9757</v>
      </c>
      <c r="B2629" s="86" t="s">
        <v>876</v>
      </c>
      <c r="C2629" s="86" t="s">
        <v>9757</v>
      </c>
      <c r="D2629" s="86" t="s">
        <v>9758</v>
      </c>
      <c r="E2629" s="87">
        <v>0</v>
      </c>
      <c r="F2629" s="86" t="s">
        <v>1185</v>
      </c>
      <c r="H2629" s="3">
        <f>E2629+SUMIF('BR DTG TRAYEMAN'!C:C,C2629,'BR DTG TRAYEMAN'!E:E)</f>
        <v>0</v>
      </c>
    </row>
    <row r="2630" spans="1:8" ht="15.75" customHeight="1">
      <c r="A2630" s="86" t="s">
        <v>9759</v>
      </c>
      <c r="B2630" s="86" t="s">
        <v>876</v>
      </c>
      <c r="C2630" s="86" t="s">
        <v>9759</v>
      </c>
      <c r="D2630" s="86" t="s">
        <v>9760</v>
      </c>
      <c r="E2630" s="87">
        <v>0</v>
      </c>
      <c r="F2630" s="86" t="s">
        <v>1185</v>
      </c>
      <c r="H2630" s="3">
        <f>E2630+SUMIF('BR DTG TRAYEMAN'!C:C,C2630,'BR DTG TRAYEMAN'!E:E)</f>
        <v>0</v>
      </c>
    </row>
    <row r="2631" spans="1:8" ht="15.75" customHeight="1">
      <c r="A2631" s="86" t="s">
        <v>6503</v>
      </c>
      <c r="B2631" s="86" t="s">
        <v>876</v>
      </c>
      <c r="C2631" s="86" t="s">
        <v>6503</v>
      </c>
      <c r="D2631" s="86" t="s">
        <v>6504</v>
      </c>
      <c r="E2631" s="87">
        <v>0</v>
      </c>
      <c r="F2631" s="86" t="s">
        <v>1185</v>
      </c>
      <c r="H2631" s="3">
        <f>E2631+SUMIF('BR DTG TRAYEMAN'!C:C,C2631,'BR DTG TRAYEMAN'!E:E)</f>
        <v>0</v>
      </c>
    </row>
    <row r="2632" spans="1:8" ht="15.75" customHeight="1">
      <c r="A2632" s="86" t="s">
        <v>6505</v>
      </c>
      <c r="B2632" s="86" t="s">
        <v>876</v>
      </c>
      <c r="C2632" s="86" t="s">
        <v>6505</v>
      </c>
      <c r="D2632" s="86" t="s">
        <v>6506</v>
      </c>
      <c r="E2632" s="87">
        <v>0</v>
      </c>
      <c r="F2632" s="86" t="s">
        <v>1185</v>
      </c>
      <c r="H2632" s="3">
        <f>E2632+SUMIF('BR DTG TRAYEMAN'!C:C,C2632,'BR DTG TRAYEMAN'!E:E)</f>
        <v>0</v>
      </c>
    </row>
    <row r="2633" spans="1:8" ht="15.75" customHeight="1">
      <c r="A2633" s="86" t="s">
        <v>9761</v>
      </c>
      <c r="B2633" s="86" t="s">
        <v>876</v>
      </c>
      <c r="C2633" s="86" t="s">
        <v>9761</v>
      </c>
      <c r="D2633" s="86" t="s">
        <v>9762</v>
      </c>
      <c r="E2633" s="87">
        <v>0</v>
      </c>
      <c r="F2633" s="86" t="s">
        <v>1185</v>
      </c>
      <c r="H2633" s="3">
        <f>E2633+SUMIF('BR DTG TRAYEMAN'!C:C,C2633,'BR DTG TRAYEMAN'!E:E)</f>
        <v>0</v>
      </c>
    </row>
    <row r="2634" spans="1:8" ht="15.75" customHeight="1">
      <c r="A2634" s="86" t="s">
        <v>9763</v>
      </c>
      <c r="B2634" s="86" t="s">
        <v>876</v>
      </c>
      <c r="C2634" s="86" t="s">
        <v>9763</v>
      </c>
      <c r="D2634" s="86" t="s">
        <v>9764</v>
      </c>
      <c r="E2634" s="87">
        <v>0</v>
      </c>
      <c r="F2634" s="86" t="s">
        <v>1185</v>
      </c>
      <c r="H2634" s="3">
        <f>E2634+SUMIF('BR DTG TRAYEMAN'!C:C,C2634,'BR DTG TRAYEMAN'!E:E)</f>
        <v>0</v>
      </c>
    </row>
    <row r="2635" spans="1:8" ht="15.75" customHeight="1">
      <c r="A2635" s="86" t="s">
        <v>6509</v>
      </c>
      <c r="B2635" s="86" t="s">
        <v>876</v>
      </c>
      <c r="C2635" s="86" t="s">
        <v>6509</v>
      </c>
      <c r="D2635" s="86" t="s">
        <v>6510</v>
      </c>
      <c r="E2635" s="87">
        <v>0</v>
      </c>
      <c r="F2635" s="86" t="s">
        <v>1185</v>
      </c>
      <c r="H2635" s="3">
        <f>E2635+SUMIF('BR DTG TRAYEMAN'!C:C,C2635,'BR DTG TRAYEMAN'!E:E)</f>
        <v>0</v>
      </c>
    </row>
    <row r="2636" spans="1:8" ht="15.75" customHeight="1">
      <c r="A2636" s="86" t="s">
        <v>9765</v>
      </c>
      <c r="B2636" s="86" t="s">
        <v>876</v>
      </c>
      <c r="C2636" s="86" t="s">
        <v>9765</v>
      </c>
      <c r="D2636" s="86" t="s">
        <v>9766</v>
      </c>
      <c r="E2636" s="87">
        <v>0</v>
      </c>
      <c r="F2636" s="86" t="s">
        <v>1185</v>
      </c>
      <c r="H2636" s="3">
        <f>E2636+SUMIF('BR DTG TRAYEMAN'!C:C,C2636,'BR DTG TRAYEMAN'!E:E)</f>
        <v>0</v>
      </c>
    </row>
    <row r="2637" spans="1:8" ht="15.75" customHeight="1">
      <c r="A2637" s="86" t="s">
        <v>6515</v>
      </c>
      <c r="B2637" s="86" t="s">
        <v>876</v>
      </c>
      <c r="C2637" s="86" t="s">
        <v>6515</v>
      </c>
      <c r="D2637" s="86" t="s">
        <v>6516</v>
      </c>
      <c r="E2637" s="87">
        <v>0</v>
      </c>
      <c r="F2637" s="86" t="s">
        <v>1185</v>
      </c>
      <c r="H2637" s="3">
        <f>E2637+SUMIF('BR DTG TRAYEMAN'!C:C,C2637,'BR DTG TRAYEMAN'!E:E)</f>
        <v>0</v>
      </c>
    </row>
    <row r="2638" spans="1:8" ht="15.75" customHeight="1">
      <c r="A2638" s="86" t="s">
        <v>1894</v>
      </c>
      <c r="B2638" s="86" t="s">
        <v>876</v>
      </c>
      <c r="C2638" s="86" t="s">
        <v>1894</v>
      </c>
      <c r="D2638" s="86" t="s">
        <v>1895</v>
      </c>
      <c r="E2638" s="87">
        <v>0</v>
      </c>
      <c r="F2638" s="86" t="s">
        <v>1185</v>
      </c>
      <c r="H2638" s="3">
        <f>E2638+SUMIF('BR DTG TRAYEMAN'!C:C,C2638,'BR DTG TRAYEMAN'!E:E)</f>
        <v>0</v>
      </c>
    </row>
    <row r="2639" spans="1:8" ht="15.75" customHeight="1">
      <c r="A2639" s="86" t="s">
        <v>848</v>
      </c>
      <c r="B2639" s="86" t="s">
        <v>876</v>
      </c>
      <c r="C2639" s="86" t="s">
        <v>848</v>
      </c>
      <c r="D2639" s="86" t="s">
        <v>849</v>
      </c>
      <c r="E2639" s="87">
        <v>0</v>
      </c>
      <c r="F2639" s="86" t="s">
        <v>1185</v>
      </c>
      <c r="H2639" s="3">
        <f>E2639+SUMIF('BR DTG TRAYEMAN'!C:C,C2639,'BR DTG TRAYEMAN'!E:E)</f>
        <v>0</v>
      </c>
    </row>
    <row r="2640" spans="1:8" ht="15.75" customHeight="1">
      <c r="A2640" s="86" t="s">
        <v>6519</v>
      </c>
      <c r="B2640" s="86" t="s">
        <v>948</v>
      </c>
      <c r="C2640" s="86" t="s">
        <v>6519</v>
      </c>
      <c r="D2640" s="86" t="s">
        <v>6520</v>
      </c>
      <c r="E2640" s="87">
        <v>0</v>
      </c>
      <c r="F2640" s="86" t="s">
        <v>1185</v>
      </c>
      <c r="H2640" s="3">
        <f>E2640+SUMIF('BR DTG TRAYEMAN'!C:C,C2640,'BR DTG TRAYEMAN'!E:E)</f>
        <v>0</v>
      </c>
    </row>
    <row r="2641" spans="1:8" ht="15.75" customHeight="1">
      <c r="A2641" s="86" t="s">
        <v>6521</v>
      </c>
      <c r="B2641" s="86" t="s">
        <v>876</v>
      </c>
      <c r="C2641" s="86" t="s">
        <v>6521</v>
      </c>
      <c r="D2641" s="86" t="s">
        <v>6522</v>
      </c>
      <c r="E2641" s="87">
        <v>0</v>
      </c>
      <c r="F2641" s="86" t="s">
        <v>1185</v>
      </c>
      <c r="H2641" s="3">
        <f>E2641+SUMIF('BR DTG TRAYEMAN'!C:C,C2641,'BR DTG TRAYEMAN'!E:E)</f>
        <v>0</v>
      </c>
    </row>
    <row r="2642" spans="1:8" ht="15.75" customHeight="1">
      <c r="A2642" s="86" t="s">
        <v>9767</v>
      </c>
      <c r="B2642" s="86" t="s">
        <v>876</v>
      </c>
      <c r="C2642" s="86" t="s">
        <v>9767</v>
      </c>
      <c r="D2642" s="86" t="s">
        <v>9768</v>
      </c>
      <c r="E2642" s="87">
        <v>0</v>
      </c>
      <c r="F2642" s="86" t="s">
        <v>1185</v>
      </c>
      <c r="H2642" s="3">
        <f>E2642+SUMIF('BR DTG TRAYEMAN'!C:C,C2642,'BR DTG TRAYEMAN'!E:E)</f>
        <v>0</v>
      </c>
    </row>
    <row r="2643" spans="1:8" ht="15.75" customHeight="1">
      <c r="A2643" s="86" t="s">
        <v>9769</v>
      </c>
      <c r="B2643" s="86" t="s">
        <v>876</v>
      </c>
      <c r="C2643" s="86" t="s">
        <v>9769</v>
      </c>
      <c r="D2643" s="86" t="s">
        <v>2330</v>
      </c>
      <c r="E2643" s="87">
        <v>0</v>
      </c>
      <c r="F2643" s="86" t="s">
        <v>1185</v>
      </c>
      <c r="H2643" s="3">
        <f>E2643+SUMIF('BR DTG TRAYEMAN'!C:C,C2643,'BR DTG TRAYEMAN'!E:E)</f>
        <v>0</v>
      </c>
    </row>
    <row r="2644" spans="1:8" ht="15.75" customHeight="1">
      <c r="A2644" s="86" t="s">
        <v>9770</v>
      </c>
      <c r="B2644" s="86" t="s">
        <v>876</v>
      </c>
      <c r="C2644" s="86" t="s">
        <v>9770</v>
      </c>
      <c r="D2644" s="86" t="s">
        <v>9771</v>
      </c>
      <c r="E2644" s="87">
        <v>0</v>
      </c>
      <c r="F2644" s="86" t="s">
        <v>1185</v>
      </c>
      <c r="H2644" s="3">
        <f>E2644+SUMIF('BR DTG TRAYEMAN'!C:C,C2644,'BR DTG TRAYEMAN'!E:E)</f>
        <v>0</v>
      </c>
    </row>
    <row r="2645" spans="1:8" ht="15.75" customHeight="1">
      <c r="A2645" s="86" t="s">
        <v>6523</v>
      </c>
      <c r="B2645" s="86" t="s">
        <v>876</v>
      </c>
      <c r="C2645" s="86" t="s">
        <v>6523</v>
      </c>
      <c r="D2645" s="86" t="s">
        <v>6524</v>
      </c>
      <c r="E2645" s="87">
        <v>0</v>
      </c>
      <c r="F2645" s="86" t="s">
        <v>1185</v>
      </c>
      <c r="H2645" s="3">
        <f>E2645+SUMIF('BR DTG TRAYEMAN'!C:C,C2645,'BR DTG TRAYEMAN'!E:E)</f>
        <v>0</v>
      </c>
    </row>
    <row r="2646" spans="1:8" ht="15.75" customHeight="1">
      <c r="A2646" s="86" t="s">
        <v>6525</v>
      </c>
      <c r="B2646" s="86" t="s">
        <v>876</v>
      </c>
      <c r="C2646" s="86" t="s">
        <v>6525</v>
      </c>
      <c r="D2646" s="86" t="s">
        <v>9772</v>
      </c>
      <c r="E2646" s="87">
        <v>0</v>
      </c>
      <c r="F2646" s="86" t="s">
        <v>1185</v>
      </c>
      <c r="H2646" s="3">
        <f>E2646+SUMIF('BR DTG TRAYEMAN'!C:C,C2646,'BR DTG TRAYEMAN'!E:E)</f>
        <v>0</v>
      </c>
    </row>
    <row r="2647" spans="1:8" ht="15.75" customHeight="1">
      <c r="A2647" s="86" t="s">
        <v>9773</v>
      </c>
      <c r="B2647" s="86" t="s">
        <v>876</v>
      </c>
      <c r="C2647" s="86" t="s">
        <v>9773</v>
      </c>
      <c r="D2647" s="86" t="s">
        <v>9774</v>
      </c>
      <c r="E2647" s="87">
        <v>0</v>
      </c>
      <c r="F2647" s="86" t="s">
        <v>1185</v>
      </c>
      <c r="H2647" s="3">
        <f>E2647+SUMIF('BR DTG TRAYEMAN'!C:C,C2647,'BR DTG TRAYEMAN'!E:E)</f>
        <v>0</v>
      </c>
    </row>
    <row r="2648" spans="1:8" ht="15.75" customHeight="1">
      <c r="A2648" s="86" t="s">
        <v>9775</v>
      </c>
      <c r="B2648" s="86" t="s">
        <v>1100</v>
      </c>
      <c r="C2648" s="86" t="s">
        <v>9775</v>
      </c>
      <c r="D2648" s="86" t="s">
        <v>9776</v>
      </c>
      <c r="E2648" s="87">
        <v>0</v>
      </c>
      <c r="F2648" s="86" t="s">
        <v>1185</v>
      </c>
      <c r="H2648" s="3">
        <f>E2648+SUMIF('BR DTG TRAYEMAN'!C:C,C2648,'BR DTG TRAYEMAN'!E:E)</f>
        <v>0</v>
      </c>
    </row>
    <row r="2649" spans="1:8" ht="15.75" customHeight="1">
      <c r="A2649" s="86" t="s">
        <v>9777</v>
      </c>
      <c r="B2649" s="86" t="s">
        <v>876</v>
      </c>
      <c r="C2649" s="86" t="s">
        <v>9777</v>
      </c>
      <c r="D2649" s="86" t="s">
        <v>9778</v>
      </c>
      <c r="E2649" s="87">
        <v>0</v>
      </c>
      <c r="F2649" s="86" t="s">
        <v>1185</v>
      </c>
      <c r="H2649" s="3">
        <f>E2649+SUMIF('BR DTG TRAYEMAN'!C:C,C2649,'BR DTG TRAYEMAN'!E:E)</f>
        <v>0</v>
      </c>
    </row>
    <row r="2650" spans="1:8" ht="15.75" customHeight="1">
      <c r="A2650" s="86" t="s">
        <v>6533</v>
      </c>
      <c r="B2650" s="86" t="s">
        <v>876</v>
      </c>
      <c r="C2650" s="86" t="s">
        <v>6533</v>
      </c>
      <c r="D2650" s="86" t="s">
        <v>6534</v>
      </c>
      <c r="E2650" s="87">
        <v>0</v>
      </c>
      <c r="F2650" s="86" t="s">
        <v>1185</v>
      </c>
      <c r="H2650" s="3">
        <f>E2650+SUMIF('BR DTG TRAYEMAN'!C:C,C2650,'BR DTG TRAYEMAN'!E:E)</f>
        <v>0</v>
      </c>
    </row>
    <row r="2651" spans="1:8" ht="15.75" customHeight="1">
      <c r="A2651" s="86" t="s">
        <v>6535</v>
      </c>
      <c r="B2651" s="86" t="s">
        <v>876</v>
      </c>
      <c r="C2651" s="86" t="s">
        <v>6535</v>
      </c>
      <c r="D2651" s="86" t="s">
        <v>6536</v>
      </c>
      <c r="E2651" s="87">
        <v>0</v>
      </c>
      <c r="F2651" s="86" t="s">
        <v>1185</v>
      </c>
      <c r="H2651" s="3">
        <f>E2651+SUMIF('BR DTG TRAYEMAN'!C:C,C2651,'BR DTG TRAYEMAN'!E:E)</f>
        <v>0</v>
      </c>
    </row>
    <row r="2652" spans="1:8" ht="15.75" customHeight="1">
      <c r="A2652" s="86" t="s">
        <v>9779</v>
      </c>
      <c r="B2652" s="86" t="s">
        <v>876</v>
      </c>
      <c r="C2652" s="86" t="s">
        <v>9779</v>
      </c>
      <c r="D2652" s="86" t="s">
        <v>9780</v>
      </c>
      <c r="E2652" s="87">
        <v>0</v>
      </c>
      <c r="F2652" s="86" t="s">
        <v>1185</v>
      </c>
      <c r="H2652" s="3">
        <f>E2652+SUMIF('BR DTG TRAYEMAN'!C:C,C2652,'BR DTG TRAYEMAN'!E:E)</f>
        <v>0</v>
      </c>
    </row>
    <row r="2653" spans="1:8" ht="15.75" customHeight="1">
      <c r="A2653" s="86" t="s">
        <v>9781</v>
      </c>
      <c r="B2653" s="86" t="s">
        <v>876</v>
      </c>
      <c r="C2653" s="86" t="s">
        <v>9781</v>
      </c>
      <c r="D2653" s="86" t="s">
        <v>9782</v>
      </c>
      <c r="E2653" s="87">
        <v>0</v>
      </c>
      <c r="F2653" s="86" t="s">
        <v>1185</v>
      </c>
      <c r="H2653" s="3">
        <f>E2653+SUMIF('BR DTG TRAYEMAN'!C:C,C2653,'BR DTG TRAYEMAN'!E:E)</f>
        <v>0</v>
      </c>
    </row>
    <row r="2654" spans="1:8" ht="15.75" customHeight="1">
      <c r="A2654" s="86" t="s">
        <v>9783</v>
      </c>
      <c r="B2654" s="86" t="s">
        <v>876</v>
      </c>
      <c r="C2654" s="86" t="s">
        <v>9783</v>
      </c>
      <c r="D2654" s="86" t="s">
        <v>9784</v>
      </c>
      <c r="E2654" s="87">
        <v>0</v>
      </c>
      <c r="F2654" s="86" t="s">
        <v>1185</v>
      </c>
      <c r="H2654" s="3">
        <f>E2654+SUMIF('BR DTG TRAYEMAN'!C:C,C2654,'BR DTG TRAYEMAN'!E:E)</f>
        <v>0</v>
      </c>
    </row>
    <row r="2655" spans="1:8" ht="15.75" customHeight="1">
      <c r="A2655" s="86" t="s">
        <v>9785</v>
      </c>
      <c r="B2655" s="86" t="s">
        <v>876</v>
      </c>
      <c r="C2655" s="86" t="s">
        <v>9785</v>
      </c>
      <c r="D2655" s="86" t="s">
        <v>9786</v>
      </c>
      <c r="E2655" s="87">
        <v>0</v>
      </c>
      <c r="F2655" s="86" t="s">
        <v>1185</v>
      </c>
      <c r="H2655" s="3">
        <f>E2655+SUMIF('BR DTG TRAYEMAN'!C:C,C2655,'BR DTG TRAYEMAN'!E:E)</f>
        <v>0</v>
      </c>
    </row>
    <row r="2656" spans="1:8" ht="15.75" customHeight="1">
      <c r="A2656" s="86" t="s">
        <v>9787</v>
      </c>
      <c r="B2656" s="86" t="s">
        <v>876</v>
      </c>
      <c r="C2656" s="86" t="s">
        <v>9787</v>
      </c>
      <c r="D2656" s="86" t="s">
        <v>9788</v>
      </c>
      <c r="E2656" s="87">
        <v>0</v>
      </c>
      <c r="F2656" s="86" t="s">
        <v>1185</v>
      </c>
      <c r="H2656" s="3">
        <f>E2656+SUMIF('BR DTG TRAYEMAN'!C:C,C2656,'BR DTG TRAYEMAN'!E:E)</f>
        <v>0</v>
      </c>
    </row>
    <row r="2657" spans="1:8" ht="15.75" customHeight="1">
      <c r="A2657" s="86" t="s">
        <v>850</v>
      </c>
      <c r="B2657" s="86" t="s">
        <v>888</v>
      </c>
      <c r="C2657" s="86" t="s">
        <v>850</v>
      </c>
      <c r="D2657" s="86" t="s">
        <v>851</v>
      </c>
      <c r="E2657" s="87">
        <v>0</v>
      </c>
      <c r="F2657" s="86" t="s">
        <v>1185</v>
      </c>
      <c r="H2657" s="3">
        <f>E2657+SUMIF('BR DTG TRAYEMAN'!C:C,C2657,'BR DTG TRAYEMAN'!E:E)</f>
        <v>0</v>
      </c>
    </row>
    <row r="2658" spans="1:8" ht="15.75" customHeight="1">
      <c r="A2658" s="86" t="s">
        <v>9789</v>
      </c>
      <c r="B2658" s="86" t="s">
        <v>876</v>
      </c>
      <c r="C2658" s="86" t="s">
        <v>9789</v>
      </c>
      <c r="D2658" s="86" t="s">
        <v>9790</v>
      </c>
      <c r="E2658" s="87">
        <v>0</v>
      </c>
      <c r="F2658" s="86" t="s">
        <v>1185</v>
      </c>
      <c r="H2658" s="3">
        <f>E2658+SUMIF('BR DTG TRAYEMAN'!C:C,C2658,'BR DTG TRAYEMAN'!E:E)</f>
        <v>0</v>
      </c>
    </row>
    <row r="2659" spans="1:8" ht="15.75" customHeight="1">
      <c r="A2659" s="86" t="s">
        <v>6547</v>
      </c>
      <c r="B2659" s="86" t="s">
        <v>876</v>
      </c>
      <c r="C2659" s="86" t="s">
        <v>6547</v>
      </c>
      <c r="D2659" s="86" t="s">
        <v>6548</v>
      </c>
      <c r="E2659" s="87">
        <v>0</v>
      </c>
      <c r="F2659" s="86" t="s">
        <v>1185</v>
      </c>
      <c r="H2659" s="3">
        <f>E2659+SUMIF('BR DTG TRAYEMAN'!C:C,C2659,'BR DTG TRAYEMAN'!E:E)</f>
        <v>0</v>
      </c>
    </row>
    <row r="2660" spans="1:8" ht="15.75" customHeight="1">
      <c r="A2660" s="86" t="s">
        <v>9791</v>
      </c>
      <c r="B2660" s="86" t="s">
        <v>876</v>
      </c>
      <c r="C2660" s="86" t="s">
        <v>9791</v>
      </c>
      <c r="D2660" s="86" t="s">
        <v>9792</v>
      </c>
      <c r="E2660" s="87">
        <v>0</v>
      </c>
      <c r="F2660" s="86" t="s">
        <v>1185</v>
      </c>
      <c r="H2660" s="3">
        <f>E2660+SUMIF('BR DTG TRAYEMAN'!C:C,C2660,'BR DTG TRAYEMAN'!E:E)</f>
        <v>0</v>
      </c>
    </row>
    <row r="2661" spans="1:8" ht="15.75" customHeight="1">
      <c r="A2661" s="86" t="s">
        <v>759</v>
      </c>
      <c r="B2661" s="86" t="s">
        <v>876</v>
      </c>
      <c r="C2661" s="86" t="s">
        <v>759</v>
      </c>
      <c r="D2661" s="86" t="s">
        <v>760</v>
      </c>
      <c r="E2661" s="87">
        <v>0</v>
      </c>
      <c r="F2661" s="86" t="s">
        <v>1185</v>
      </c>
      <c r="H2661" s="3">
        <f>E2661+SUMIF('BR DTG TRAYEMAN'!C:C,C2661,'BR DTG TRAYEMAN'!E:E)</f>
        <v>0</v>
      </c>
    </row>
    <row r="2662" spans="1:8" ht="15.75" customHeight="1">
      <c r="A2662" s="86" t="s">
        <v>6555</v>
      </c>
      <c r="B2662" s="86" t="s">
        <v>876</v>
      </c>
      <c r="C2662" s="86" t="s">
        <v>6555</v>
      </c>
      <c r="D2662" s="86" t="s">
        <v>6556</v>
      </c>
      <c r="E2662" s="87">
        <v>0</v>
      </c>
      <c r="F2662" s="86" t="s">
        <v>1185</v>
      </c>
      <c r="H2662" s="3">
        <f>E2662+SUMIF('BR DTG TRAYEMAN'!C:C,C2662,'BR DTG TRAYEMAN'!E:E)</f>
        <v>0</v>
      </c>
    </row>
    <row r="2663" spans="1:8" ht="15.75" customHeight="1">
      <c r="A2663" s="86" t="s">
        <v>6557</v>
      </c>
      <c r="B2663" s="86" t="s">
        <v>876</v>
      </c>
      <c r="C2663" s="86" t="s">
        <v>6557</v>
      </c>
      <c r="D2663" s="86" t="s">
        <v>6558</v>
      </c>
      <c r="E2663" s="87">
        <v>0</v>
      </c>
      <c r="F2663" s="86" t="s">
        <v>1185</v>
      </c>
      <c r="H2663" s="3">
        <f>E2663+SUMIF('BR DTG TRAYEMAN'!C:C,C2663,'BR DTG TRAYEMAN'!E:E)</f>
        <v>0</v>
      </c>
    </row>
    <row r="2664" spans="1:8" ht="15.75" customHeight="1">
      <c r="A2664" s="86" t="s">
        <v>6559</v>
      </c>
      <c r="B2664" s="86" t="s">
        <v>876</v>
      </c>
      <c r="C2664" s="86" t="s">
        <v>6559</v>
      </c>
      <c r="D2664" s="86" t="s">
        <v>6560</v>
      </c>
      <c r="E2664" s="87">
        <v>0</v>
      </c>
      <c r="F2664" s="86" t="s">
        <v>1185</v>
      </c>
      <c r="H2664" s="3">
        <f>E2664+SUMIF('BR DTG TRAYEMAN'!C:C,C2664,'BR DTG TRAYEMAN'!E:E)</f>
        <v>0</v>
      </c>
    </row>
    <row r="2665" spans="1:8" ht="15.75" customHeight="1">
      <c r="A2665" s="86" t="s">
        <v>6563</v>
      </c>
      <c r="B2665" s="86" t="s">
        <v>876</v>
      </c>
      <c r="C2665" s="86" t="s">
        <v>6563</v>
      </c>
      <c r="D2665" s="86" t="s">
        <v>6564</v>
      </c>
      <c r="E2665" s="87">
        <v>0</v>
      </c>
      <c r="F2665" s="86" t="s">
        <v>1185</v>
      </c>
      <c r="H2665" s="3">
        <f>E2665+SUMIF('BR DTG TRAYEMAN'!C:C,C2665,'BR DTG TRAYEMAN'!E:E)</f>
        <v>0</v>
      </c>
    </row>
    <row r="2666" spans="1:8" ht="15.75" customHeight="1">
      <c r="A2666" s="86" t="s">
        <v>9793</v>
      </c>
      <c r="B2666" s="86" t="s">
        <v>876</v>
      </c>
      <c r="C2666" s="86" t="s">
        <v>9793</v>
      </c>
      <c r="D2666" s="86" t="s">
        <v>9794</v>
      </c>
      <c r="E2666" s="87">
        <v>0</v>
      </c>
      <c r="F2666" s="86" t="s">
        <v>1185</v>
      </c>
      <c r="H2666" s="3">
        <f>E2666+SUMIF('BR DTG TRAYEMAN'!C:C,C2666,'BR DTG TRAYEMAN'!E:E)</f>
        <v>0</v>
      </c>
    </row>
    <row r="2667" spans="1:8" ht="15.75" customHeight="1">
      <c r="A2667" s="86" t="s">
        <v>9795</v>
      </c>
      <c r="B2667" s="86" t="s">
        <v>876</v>
      </c>
      <c r="C2667" s="86" t="s">
        <v>9795</v>
      </c>
      <c r="D2667" s="86" t="s">
        <v>9796</v>
      </c>
      <c r="E2667" s="87">
        <v>0</v>
      </c>
      <c r="F2667" s="86" t="s">
        <v>1185</v>
      </c>
      <c r="H2667" s="3">
        <f>E2667+SUMIF('BR DTG TRAYEMAN'!C:C,C2667,'BR DTG TRAYEMAN'!E:E)</f>
        <v>0</v>
      </c>
    </row>
    <row r="2668" spans="1:8" ht="15.75" customHeight="1">
      <c r="A2668" s="86" t="s">
        <v>6569</v>
      </c>
      <c r="B2668" s="86" t="s">
        <v>876</v>
      </c>
      <c r="C2668" s="86" t="s">
        <v>6569</v>
      </c>
      <c r="D2668" s="86" t="s">
        <v>6570</v>
      </c>
      <c r="E2668" s="87">
        <v>0</v>
      </c>
      <c r="F2668" s="86" t="s">
        <v>1185</v>
      </c>
      <c r="H2668" s="3">
        <f>E2668+SUMIF('BR DTG TRAYEMAN'!C:C,C2668,'BR DTG TRAYEMAN'!E:E)</f>
        <v>0</v>
      </c>
    </row>
    <row r="2669" spans="1:8" ht="15.75" customHeight="1">
      <c r="A2669" s="86" t="s">
        <v>6571</v>
      </c>
      <c r="B2669" s="86" t="s">
        <v>876</v>
      </c>
      <c r="C2669" s="86" t="s">
        <v>6571</v>
      </c>
      <c r="D2669" s="86" t="s">
        <v>6572</v>
      </c>
      <c r="E2669" s="87">
        <v>0</v>
      </c>
      <c r="F2669" s="86" t="s">
        <v>1185</v>
      </c>
      <c r="H2669" s="3">
        <f>E2669+SUMIF('BR DTG TRAYEMAN'!C:C,C2669,'BR DTG TRAYEMAN'!E:E)</f>
        <v>0</v>
      </c>
    </row>
    <row r="2670" spans="1:8" ht="15.75" customHeight="1">
      <c r="A2670" s="86" t="s">
        <v>9797</v>
      </c>
      <c r="B2670" s="86" t="s">
        <v>876</v>
      </c>
      <c r="C2670" s="86" t="s">
        <v>9797</v>
      </c>
      <c r="D2670" s="86" t="s">
        <v>9798</v>
      </c>
      <c r="E2670" s="87">
        <v>0</v>
      </c>
      <c r="F2670" s="86" t="s">
        <v>1185</v>
      </c>
      <c r="H2670" s="3">
        <f>E2670+SUMIF('BR DTG TRAYEMAN'!C:C,C2670,'BR DTG TRAYEMAN'!E:E)</f>
        <v>0</v>
      </c>
    </row>
    <row r="2671" spans="1:8" ht="15.75" customHeight="1">
      <c r="A2671" s="86" t="s">
        <v>6573</v>
      </c>
      <c r="B2671" s="86" t="s">
        <v>876</v>
      </c>
      <c r="C2671" s="86" t="s">
        <v>6573</v>
      </c>
      <c r="D2671" s="86" t="s">
        <v>6574</v>
      </c>
      <c r="E2671" s="87">
        <v>0</v>
      </c>
      <c r="F2671" s="86" t="s">
        <v>1185</v>
      </c>
      <c r="H2671" s="3">
        <f>E2671+SUMIF('BR DTG TRAYEMAN'!C:C,C2671,'BR DTG TRAYEMAN'!E:E)</f>
        <v>0</v>
      </c>
    </row>
    <row r="2672" spans="1:8" ht="15.75" customHeight="1">
      <c r="A2672" s="86" t="s">
        <v>9799</v>
      </c>
      <c r="B2672" s="86" t="s">
        <v>876</v>
      </c>
      <c r="C2672" s="86" t="s">
        <v>9799</v>
      </c>
      <c r="D2672" s="86" t="s">
        <v>9800</v>
      </c>
      <c r="E2672" s="87">
        <v>0</v>
      </c>
      <c r="F2672" s="86" t="s">
        <v>1185</v>
      </c>
      <c r="H2672" s="3">
        <f>E2672+SUMIF('BR DTG TRAYEMAN'!C:C,C2672,'BR DTG TRAYEMAN'!E:E)</f>
        <v>0</v>
      </c>
    </row>
    <row r="2673" spans="1:8" ht="15.75" customHeight="1">
      <c r="A2673" s="86" t="s">
        <v>9801</v>
      </c>
      <c r="B2673" s="86" t="s">
        <v>876</v>
      </c>
      <c r="C2673" s="86" t="s">
        <v>9801</v>
      </c>
      <c r="D2673" s="86" t="s">
        <v>9802</v>
      </c>
      <c r="E2673" s="87">
        <v>0</v>
      </c>
      <c r="F2673" s="86" t="s">
        <v>1185</v>
      </c>
      <c r="H2673" s="3">
        <f>E2673+SUMIF('BR DTG TRAYEMAN'!C:C,C2673,'BR DTG TRAYEMAN'!E:E)</f>
        <v>0</v>
      </c>
    </row>
    <row r="2674" spans="1:8" ht="15.75" customHeight="1">
      <c r="A2674" s="86" t="s">
        <v>9803</v>
      </c>
      <c r="B2674" s="86" t="s">
        <v>876</v>
      </c>
      <c r="C2674" s="86" t="s">
        <v>9803</v>
      </c>
      <c r="D2674" s="86" t="s">
        <v>9804</v>
      </c>
      <c r="E2674" s="87">
        <v>0</v>
      </c>
      <c r="F2674" s="86" t="s">
        <v>1185</v>
      </c>
      <c r="H2674" s="3">
        <f>E2674+SUMIF('BR DTG TRAYEMAN'!C:C,C2674,'BR DTG TRAYEMAN'!E:E)</f>
        <v>0</v>
      </c>
    </row>
    <row r="2675" spans="1:8" ht="15.75" customHeight="1">
      <c r="A2675" s="86" t="s">
        <v>9805</v>
      </c>
      <c r="B2675" s="86" t="s">
        <v>876</v>
      </c>
      <c r="C2675" s="86" t="s">
        <v>9805</v>
      </c>
      <c r="D2675" s="86" t="s">
        <v>9806</v>
      </c>
      <c r="E2675" s="87">
        <v>0</v>
      </c>
      <c r="F2675" s="86" t="s">
        <v>1185</v>
      </c>
      <c r="H2675" s="3">
        <f>E2675+SUMIF('BR DTG TRAYEMAN'!C:C,C2675,'BR DTG TRAYEMAN'!E:E)</f>
        <v>0</v>
      </c>
    </row>
    <row r="2676" spans="1:8" ht="15.75" customHeight="1">
      <c r="A2676" s="86" t="s">
        <v>9807</v>
      </c>
      <c r="B2676" s="86" t="s">
        <v>876</v>
      </c>
      <c r="C2676" s="86" t="s">
        <v>9807</v>
      </c>
      <c r="D2676" s="86" t="s">
        <v>9808</v>
      </c>
      <c r="E2676" s="87">
        <v>0</v>
      </c>
      <c r="F2676" s="86" t="s">
        <v>1185</v>
      </c>
      <c r="H2676" s="3">
        <f>E2676+SUMIF('BR DTG TRAYEMAN'!C:C,C2676,'BR DTG TRAYEMAN'!E:E)</f>
        <v>0</v>
      </c>
    </row>
    <row r="2677" spans="1:8" ht="15.75" customHeight="1">
      <c r="A2677" s="86" t="s">
        <v>6575</v>
      </c>
      <c r="B2677" s="86" t="s">
        <v>876</v>
      </c>
      <c r="C2677" s="86" t="s">
        <v>6575</v>
      </c>
      <c r="D2677" s="86" t="s">
        <v>6576</v>
      </c>
      <c r="E2677" s="87">
        <v>0</v>
      </c>
      <c r="F2677" s="86" t="s">
        <v>1185</v>
      </c>
      <c r="H2677" s="3">
        <f>E2677+SUMIF('BR DTG TRAYEMAN'!C:C,C2677,'BR DTG TRAYEMAN'!E:E)</f>
        <v>0</v>
      </c>
    </row>
    <row r="2678" spans="1:8" ht="15.75" customHeight="1">
      <c r="A2678" s="86" t="s">
        <v>6577</v>
      </c>
      <c r="B2678" s="86" t="s">
        <v>876</v>
      </c>
      <c r="C2678" s="86" t="s">
        <v>6577</v>
      </c>
      <c r="D2678" s="86" t="s">
        <v>2330</v>
      </c>
      <c r="E2678" s="87">
        <v>0</v>
      </c>
      <c r="F2678" s="86" t="s">
        <v>1185</v>
      </c>
      <c r="H2678" s="3">
        <f>E2678+SUMIF('BR DTG TRAYEMAN'!C:C,C2678,'BR DTG TRAYEMAN'!E:E)</f>
        <v>0</v>
      </c>
    </row>
    <row r="2679" spans="1:8" ht="15.75" customHeight="1">
      <c r="A2679" s="86" t="s">
        <v>9809</v>
      </c>
      <c r="B2679" s="86" t="s">
        <v>876</v>
      </c>
      <c r="C2679" s="86" t="s">
        <v>9809</v>
      </c>
      <c r="D2679" s="86" t="s">
        <v>9810</v>
      </c>
      <c r="E2679" s="87">
        <v>0</v>
      </c>
      <c r="F2679" s="86" t="s">
        <v>1185</v>
      </c>
      <c r="H2679" s="3">
        <f>E2679+SUMIF('BR DTG TRAYEMAN'!C:C,C2679,'BR DTG TRAYEMAN'!E:E)</f>
        <v>0</v>
      </c>
    </row>
    <row r="2680" spans="1:8" ht="15.75" customHeight="1">
      <c r="A2680" s="86" t="s">
        <v>9811</v>
      </c>
      <c r="B2680" s="86" t="s">
        <v>876</v>
      </c>
      <c r="C2680" s="86" t="s">
        <v>9811</v>
      </c>
      <c r="D2680" s="86" t="s">
        <v>9812</v>
      </c>
      <c r="E2680" s="87">
        <v>0</v>
      </c>
      <c r="F2680" s="86" t="s">
        <v>1185</v>
      </c>
      <c r="H2680" s="3">
        <f>E2680+SUMIF('BR DTG TRAYEMAN'!C:C,C2680,'BR DTG TRAYEMAN'!E:E)</f>
        <v>0</v>
      </c>
    </row>
    <row r="2681" spans="1:8" ht="15.75" customHeight="1">
      <c r="A2681" s="86" t="s">
        <v>6580</v>
      </c>
      <c r="B2681" s="86" t="s">
        <v>876</v>
      </c>
      <c r="C2681" s="86" t="s">
        <v>6580</v>
      </c>
      <c r="D2681" s="86" t="s">
        <v>2240</v>
      </c>
      <c r="E2681" s="87">
        <v>0</v>
      </c>
      <c r="F2681" s="86" t="s">
        <v>1185</v>
      </c>
      <c r="H2681" s="3">
        <f>E2681+SUMIF('BR DTG TRAYEMAN'!C:C,C2681,'BR DTG TRAYEMAN'!E:E)</f>
        <v>0</v>
      </c>
    </row>
    <row r="2682" spans="1:8" ht="15.75" customHeight="1">
      <c r="A2682" s="86" t="s">
        <v>9813</v>
      </c>
      <c r="B2682" s="86" t="s">
        <v>876</v>
      </c>
      <c r="C2682" s="86" t="s">
        <v>9813</v>
      </c>
      <c r="D2682" s="86" t="s">
        <v>9814</v>
      </c>
      <c r="E2682" s="87">
        <v>0</v>
      </c>
      <c r="F2682" s="86" t="s">
        <v>1185</v>
      </c>
      <c r="H2682" s="3">
        <f>E2682+SUMIF('BR DTG TRAYEMAN'!C:C,C2682,'BR DTG TRAYEMAN'!E:E)</f>
        <v>0</v>
      </c>
    </row>
    <row r="2683" spans="1:8" ht="15.75" customHeight="1">
      <c r="A2683" s="86" t="s">
        <v>6581</v>
      </c>
      <c r="B2683" s="86" t="s">
        <v>876</v>
      </c>
      <c r="C2683" s="86" t="s">
        <v>6581</v>
      </c>
      <c r="D2683" s="86" t="s">
        <v>6582</v>
      </c>
      <c r="E2683" s="87">
        <v>0</v>
      </c>
      <c r="F2683" s="86" t="s">
        <v>1185</v>
      </c>
      <c r="H2683" s="3">
        <f>E2683+SUMIF('BR DTG TRAYEMAN'!C:C,C2683,'BR DTG TRAYEMAN'!E:E)</f>
        <v>0</v>
      </c>
    </row>
    <row r="2684" spans="1:8" ht="15.75" customHeight="1">
      <c r="A2684" s="86" t="s">
        <v>6583</v>
      </c>
      <c r="B2684" s="86" t="s">
        <v>876</v>
      </c>
      <c r="C2684" s="86" t="s">
        <v>6583</v>
      </c>
      <c r="D2684" s="86" t="s">
        <v>9815</v>
      </c>
      <c r="E2684" s="87">
        <v>0</v>
      </c>
      <c r="F2684" s="86" t="s">
        <v>1185</v>
      </c>
      <c r="H2684" s="3">
        <f>E2684+SUMIF('BR DTG TRAYEMAN'!C:C,C2684,'BR DTG TRAYEMAN'!E:E)</f>
        <v>0</v>
      </c>
    </row>
    <row r="2685" spans="1:8" ht="15.75" customHeight="1">
      <c r="A2685" s="86" t="s">
        <v>6585</v>
      </c>
      <c r="B2685" s="86" t="s">
        <v>876</v>
      </c>
      <c r="C2685" s="86" t="s">
        <v>6585</v>
      </c>
      <c r="D2685" s="86" t="s">
        <v>6586</v>
      </c>
      <c r="E2685" s="87">
        <v>0</v>
      </c>
      <c r="F2685" s="86" t="s">
        <v>1185</v>
      </c>
      <c r="H2685" s="3">
        <f>E2685+SUMIF('BR DTG TRAYEMAN'!C:C,C2685,'BR DTG TRAYEMAN'!E:E)</f>
        <v>0</v>
      </c>
    </row>
    <row r="2686" spans="1:8" ht="15.75" customHeight="1">
      <c r="A2686" s="86" t="s">
        <v>9816</v>
      </c>
      <c r="B2686" s="86" t="s">
        <v>876</v>
      </c>
      <c r="C2686" s="86" t="s">
        <v>9816</v>
      </c>
      <c r="D2686" s="86" t="s">
        <v>9817</v>
      </c>
      <c r="E2686" s="87">
        <v>0</v>
      </c>
      <c r="F2686" s="86" t="s">
        <v>1185</v>
      </c>
      <c r="H2686" s="3">
        <f>E2686+SUMIF('BR DTG TRAYEMAN'!C:C,C2686,'BR DTG TRAYEMAN'!E:E)</f>
        <v>0</v>
      </c>
    </row>
    <row r="2687" spans="1:8" ht="15.75" customHeight="1">
      <c r="A2687" s="86" t="s">
        <v>6589</v>
      </c>
      <c r="B2687" s="86" t="s">
        <v>876</v>
      </c>
      <c r="C2687" s="86" t="s">
        <v>6589</v>
      </c>
      <c r="D2687" s="86" t="s">
        <v>6590</v>
      </c>
      <c r="E2687" s="87">
        <v>0</v>
      </c>
      <c r="F2687" s="86" t="s">
        <v>1185</v>
      </c>
      <c r="H2687" s="3">
        <f>E2687+SUMIF('BR DTG TRAYEMAN'!C:C,C2687,'BR DTG TRAYEMAN'!E:E)</f>
        <v>0</v>
      </c>
    </row>
    <row r="2688" spans="1:8" ht="15.75" customHeight="1">
      <c r="A2688" s="86" t="s">
        <v>6591</v>
      </c>
      <c r="B2688" s="86" t="s">
        <v>876</v>
      </c>
      <c r="C2688" s="86" t="s">
        <v>6591</v>
      </c>
      <c r="D2688" s="86" t="s">
        <v>6592</v>
      </c>
      <c r="E2688" s="87">
        <v>0</v>
      </c>
      <c r="F2688" s="86" t="s">
        <v>1185</v>
      </c>
      <c r="H2688" s="3">
        <f>E2688+SUMIF('BR DTG TRAYEMAN'!C:C,C2688,'BR DTG TRAYEMAN'!E:E)</f>
        <v>0</v>
      </c>
    </row>
    <row r="2689" spans="1:8" ht="15.75" customHeight="1">
      <c r="A2689" s="86" t="s">
        <v>6593</v>
      </c>
      <c r="B2689" s="86" t="s">
        <v>1185</v>
      </c>
      <c r="C2689" s="86" t="s">
        <v>6593</v>
      </c>
      <c r="D2689" s="86" t="s">
        <v>6594</v>
      </c>
      <c r="E2689" s="87">
        <v>0</v>
      </c>
      <c r="F2689" s="86" t="s">
        <v>1185</v>
      </c>
      <c r="H2689" s="3">
        <f>E2689+SUMIF('BR DTG TRAYEMAN'!C:C,C2689,'BR DTG TRAYEMAN'!E:E)</f>
        <v>0</v>
      </c>
    </row>
    <row r="2690" spans="1:8" ht="15.75" customHeight="1">
      <c r="A2690" s="86" t="s">
        <v>434</v>
      </c>
      <c r="B2690" s="86" t="s">
        <v>898</v>
      </c>
      <c r="C2690" s="86" t="s">
        <v>434</v>
      </c>
      <c r="D2690" s="86" t="s">
        <v>1235</v>
      </c>
      <c r="E2690" s="87">
        <v>0</v>
      </c>
      <c r="F2690" s="86" t="s">
        <v>1185</v>
      </c>
      <c r="H2690" s="3">
        <f>E2690+SUMIF('BR DTG TRAYEMAN'!C:C,C2690,'BR DTG TRAYEMAN'!E:E)</f>
        <v>0</v>
      </c>
    </row>
    <row r="2691" spans="1:8" ht="15.75" customHeight="1">
      <c r="A2691" s="86" t="s">
        <v>9818</v>
      </c>
      <c r="B2691" s="86" t="s">
        <v>876</v>
      </c>
      <c r="C2691" s="86" t="s">
        <v>9818</v>
      </c>
      <c r="D2691" s="86" t="s">
        <v>9819</v>
      </c>
      <c r="E2691" s="87">
        <v>0</v>
      </c>
      <c r="F2691" s="86" t="s">
        <v>1185</v>
      </c>
      <c r="H2691" s="3">
        <f>E2691+SUMIF('BR DTG TRAYEMAN'!C:C,C2691,'BR DTG TRAYEMAN'!E:E)</f>
        <v>0</v>
      </c>
    </row>
    <row r="2692" spans="1:8" ht="15.75" customHeight="1">
      <c r="A2692" s="86" t="s">
        <v>6595</v>
      </c>
      <c r="B2692" s="86" t="s">
        <v>876</v>
      </c>
      <c r="C2692" s="86" t="s">
        <v>6595</v>
      </c>
      <c r="D2692" s="86" t="s">
        <v>6596</v>
      </c>
      <c r="E2692" s="87">
        <v>0</v>
      </c>
      <c r="F2692" s="86" t="s">
        <v>1185</v>
      </c>
      <c r="H2692" s="3">
        <f>E2692+SUMIF('BR DTG TRAYEMAN'!C:C,C2692,'BR DTG TRAYEMAN'!E:E)</f>
        <v>0</v>
      </c>
    </row>
    <row r="2693" spans="1:8" ht="15.75" customHeight="1">
      <c r="A2693" s="86" t="s">
        <v>6597</v>
      </c>
      <c r="B2693" s="86" t="s">
        <v>876</v>
      </c>
      <c r="C2693" s="86" t="s">
        <v>6597</v>
      </c>
      <c r="D2693" s="86" t="s">
        <v>6598</v>
      </c>
      <c r="E2693" s="87">
        <v>0</v>
      </c>
      <c r="F2693" s="86" t="s">
        <v>1185</v>
      </c>
      <c r="H2693" s="3">
        <f>E2693+SUMIF('BR DTG TRAYEMAN'!C:C,C2693,'BR DTG TRAYEMAN'!E:E)</f>
        <v>0</v>
      </c>
    </row>
    <row r="2694" spans="1:8" ht="15.75" customHeight="1">
      <c r="A2694" s="86" t="s">
        <v>9820</v>
      </c>
      <c r="B2694" s="86" t="s">
        <v>876</v>
      </c>
      <c r="C2694" s="86" t="s">
        <v>9820</v>
      </c>
      <c r="D2694" s="86" t="s">
        <v>9821</v>
      </c>
      <c r="E2694" s="87">
        <v>0</v>
      </c>
      <c r="F2694" s="86" t="s">
        <v>1185</v>
      </c>
      <c r="H2694" s="3">
        <f>E2694+SUMIF('BR DTG TRAYEMAN'!C:C,C2694,'BR DTG TRAYEMAN'!E:E)</f>
        <v>0</v>
      </c>
    </row>
    <row r="2695" spans="1:8" ht="15.75" customHeight="1">
      <c r="A2695" s="86" t="s">
        <v>6599</v>
      </c>
      <c r="B2695" s="86" t="s">
        <v>876</v>
      </c>
      <c r="C2695" s="86" t="s">
        <v>6599</v>
      </c>
      <c r="D2695" s="86" t="s">
        <v>6600</v>
      </c>
      <c r="E2695" s="87">
        <v>0</v>
      </c>
      <c r="F2695" s="86" t="s">
        <v>1185</v>
      </c>
      <c r="H2695" s="3">
        <f>E2695+SUMIF('BR DTG TRAYEMAN'!C:C,C2695,'BR DTG TRAYEMAN'!E:E)</f>
        <v>0</v>
      </c>
    </row>
    <row r="2696" spans="1:8" ht="15.75" customHeight="1">
      <c r="A2696" s="86" t="s">
        <v>9822</v>
      </c>
      <c r="B2696" s="86" t="s">
        <v>876</v>
      </c>
      <c r="C2696" s="86" t="s">
        <v>9822</v>
      </c>
      <c r="D2696" s="86" t="s">
        <v>9823</v>
      </c>
      <c r="E2696" s="87">
        <v>0</v>
      </c>
      <c r="F2696" s="86" t="s">
        <v>1185</v>
      </c>
      <c r="H2696" s="3">
        <f>E2696+SUMIF('BR DTG TRAYEMAN'!C:C,C2696,'BR DTG TRAYEMAN'!E:E)</f>
        <v>0</v>
      </c>
    </row>
    <row r="2697" spans="1:8" ht="15.75" customHeight="1">
      <c r="A2697" s="86" t="s">
        <v>9824</v>
      </c>
      <c r="B2697" s="86" t="s">
        <v>876</v>
      </c>
      <c r="C2697" s="86" t="s">
        <v>9824</v>
      </c>
      <c r="D2697" s="86" t="s">
        <v>9825</v>
      </c>
      <c r="E2697" s="87">
        <v>0</v>
      </c>
      <c r="F2697" s="86" t="s">
        <v>1185</v>
      </c>
      <c r="H2697" s="3">
        <f>E2697+SUMIF('BR DTG TRAYEMAN'!C:C,C2697,'BR DTG TRAYEMAN'!E:E)</f>
        <v>0</v>
      </c>
    </row>
    <row r="2698" spans="1:8" ht="15.75" customHeight="1">
      <c r="A2698" s="86" t="s">
        <v>9826</v>
      </c>
      <c r="B2698" s="86" t="s">
        <v>876</v>
      </c>
      <c r="C2698" s="86" t="s">
        <v>9826</v>
      </c>
      <c r="D2698" s="86" t="s">
        <v>9827</v>
      </c>
      <c r="E2698" s="87">
        <v>0</v>
      </c>
      <c r="F2698" s="86" t="s">
        <v>1185</v>
      </c>
      <c r="H2698" s="3">
        <f>E2698+SUMIF('BR DTG TRAYEMAN'!C:C,C2698,'BR DTG TRAYEMAN'!E:E)</f>
        <v>0</v>
      </c>
    </row>
    <row r="2699" spans="1:8" ht="15.75" customHeight="1">
      <c r="A2699" s="86" t="s">
        <v>9828</v>
      </c>
      <c r="B2699" s="86" t="s">
        <v>876</v>
      </c>
      <c r="C2699" s="86" t="s">
        <v>9828</v>
      </c>
      <c r="D2699" s="86" t="s">
        <v>9829</v>
      </c>
      <c r="E2699" s="87">
        <v>0</v>
      </c>
      <c r="F2699" s="86" t="s">
        <v>1185</v>
      </c>
      <c r="H2699" s="3">
        <f>E2699+SUMIF('BR DTG TRAYEMAN'!C:C,C2699,'BR DTG TRAYEMAN'!E:E)</f>
        <v>0</v>
      </c>
    </row>
    <row r="2700" spans="1:8" ht="15.75" customHeight="1">
      <c r="A2700" s="86" t="s">
        <v>6603</v>
      </c>
      <c r="B2700" s="86" t="s">
        <v>876</v>
      </c>
      <c r="C2700" s="86" t="s">
        <v>6603</v>
      </c>
      <c r="D2700" s="86" t="s">
        <v>6604</v>
      </c>
      <c r="E2700" s="87">
        <v>0</v>
      </c>
      <c r="F2700" s="86" t="s">
        <v>1185</v>
      </c>
      <c r="H2700" s="3">
        <f>E2700+SUMIF('BR DTG TRAYEMAN'!C:C,C2700,'BR DTG TRAYEMAN'!E:E)</f>
        <v>0</v>
      </c>
    </row>
    <row r="2701" spans="1:8" ht="15.75" customHeight="1">
      <c r="A2701" s="86" t="s">
        <v>6605</v>
      </c>
      <c r="B2701" s="86" t="s">
        <v>876</v>
      </c>
      <c r="C2701" s="86" t="s">
        <v>6605</v>
      </c>
      <c r="D2701" s="86" t="s">
        <v>6606</v>
      </c>
      <c r="E2701" s="87">
        <v>0</v>
      </c>
      <c r="F2701" s="86" t="s">
        <v>1185</v>
      </c>
      <c r="H2701" s="3">
        <f>E2701+SUMIF('BR DTG TRAYEMAN'!C:C,C2701,'BR DTG TRAYEMAN'!E:E)</f>
        <v>0</v>
      </c>
    </row>
    <row r="2702" spans="1:8" ht="15.75" customHeight="1">
      <c r="A2702" s="86" t="s">
        <v>6607</v>
      </c>
      <c r="B2702" s="86" t="s">
        <v>876</v>
      </c>
      <c r="C2702" s="86" t="s">
        <v>6607</v>
      </c>
      <c r="D2702" s="86" t="s">
        <v>6608</v>
      </c>
      <c r="E2702" s="87">
        <v>0</v>
      </c>
      <c r="F2702" s="86" t="s">
        <v>1185</v>
      </c>
      <c r="H2702" s="3">
        <f>E2702+SUMIF('BR DTG TRAYEMAN'!C:C,C2702,'BR DTG TRAYEMAN'!E:E)</f>
        <v>0</v>
      </c>
    </row>
    <row r="2703" spans="1:8" ht="15.75" customHeight="1">
      <c r="A2703" s="86" t="s">
        <v>6609</v>
      </c>
      <c r="B2703" s="86" t="s">
        <v>876</v>
      </c>
      <c r="C2703" s="86" t="s">
        <v>6609</v>
      </c>
      <c r="D2703" s="86" t="s">
        <v>6610</v>
      </c>
      <c r="E2703" s="87">
        <v>0</v>
      </c>
      <c r="F2703" s="86" t="s">
        <v>1185</v>
      </c>
      <c r="H2703" s="3">
        <f>E2703+SUMIF('BR DTG TRAYEMAN'!C:C,C2703,'BR DTG TRAYEMAN'!E:E)</f>
        <v>0</v>
      </c>
    </row>
    <row r="2704" spans="1:8" ht="15.75" customHeight="1">
      <c r="A2704" s="86" t="s">
        <v>9830</v>
      </c>
      <c r="B2704" s="86" t="s">
        <v>876</v>
      </c>
      <c r="C2704" s="86" t="s">
        <v>9830</v>
      </c>
      <c r="D2704" s="86" t="s">
        <v>9831</v>
      </c>
      <c r="E2704" s="87">
        <v>0</v>
      </c>
      <c r="F2704" s="86" t="s">
        <v>1185</v>
      </c>
      <c r="H2704" s="3">
        <f>E2704+SUMIF('BR DTG TRAYEMAN'!C:C,C2704,'BR DTG TRAYEMAN'!E:E)</f>
        <v>0</v>
      </c>
    </row>
    <row r="2705" spans="1:8" ht="15.75" customHeight="1">
      <c r="A2705" s="86" t="s">
        <v>6613</v>
      </c>
      <c r="B2705" s="86" t="s">
        <v>876</v>
      </c>
      <c r="C2705" s="86" t="s">
        <v>6613</v>
      </c>
      <c r="D2705" s="86" t="s">
        <v>6614</v>
      </c>
      <c r="E2705" s="87">
        <v>0</v>
      </c>
      <c r="F2705" s="86" t="s">
        <v>1185</v>
      </c>
      <c r="H2705" s="3">
        <f>E2705+SUMIF('BR DTG TRAYEMAN'!C:C,C2705,'BR DTG TRAYEMAN'!E:E)</f>
        <v>0</v>
      </c>
    </row>
    <row r="2706" spans="1:8" ht="15.75" customHeight="1">
      <c r="A2706" s="86" t="s">
        <v>9832</v>
      </c>
      <c r="B2706" s="86" t="s">
        <v>876</v>
      </c>
      <c r="C2706" s="86" t="s">
        <v>9832</v>
      </c>
      <c r="D2706" s="86" t="s">
        <v>9833</v>
      </c>
      <c r="E2706" s="87">
        <v>0</v>
      </c>
      <c r="F2706" s="86" t="s">
        <v>1185</v>
      </c>
      <c r="H2706" s="3">
        <f>E2706+SUMIF('BR DTG TRAYEMAN'!C:C,C2706,'BR DTG TRAYEMAN'!E:E)</f>
        <v>0</v>
      </c>
    </row>
    <row r="2707" spans="1:8" ht="15.75" customHeight="1">
      <c r="A2707" s="86" t="s">
        <v>9834</v>
      </c>
      <c r="B2707" s="86" t="s">
        <v>876</v>
      </c>
      <c r="C2707" s="86" t="s">
        <v>9834</v>
      </c>
      <c r="D2707" s="86" t="s">
        <v>9835</v>
      </c>
      <c r="E2707" s="87">
        <v>0</v>
      </c>
      <c r="F2707" s="86" t="s">
        <v>1185</v>
      </c>
      <c r="H2707" s="3">
        <f>E2707+SUMIF('BR DTG TRAYEMAN'!C:C,C2707,'BR DTG TRAYEMAN'!E:E)</f>
        <v>0</v>
      </c>
    </row>
    <row r="2708" spans="1:8" ht="15.75" customHeight="1">
      <c r="A2708" s="86" t="s">
        <v>9836</v>
      </c>
      <c r="B2708" s="86" t="s">
        <v>876</v>
      </c>
      <c r="C2708" s="86" t="s">
        <v>9836</v>
      </c>
      <c r="D2708" s="86" t="s">
        <v>9837</v>
      </c>
      <c r="E2708" s="87">
        <v>0</v>
      </c>
      <c r="F2708" s="86" t="s">
        <v>1185</v>
      </c>
      <c r="H2708" s="3">
        <f>E2708+SUMIF('BR DTG TRAYEMAN'!C:C,C2708,'BR DTG TRAYEMAN'!E:E)</f>
        <v>0</v>
      </c>
    </row>
    <row r="2709" spans="1:8" ht="15.75" customHeight="1">
      <c r="A2709" s="86" t="s">
        <v>9838</v>
      </c>
      <c r="B2709" s="86" t="s">
        <v>876</v>
      </c>
      <c r="C2709" s="86" t="s">
        <v>9838</v>
      </c>
      <c r="D2709" s="86" t="s">
        <v>9839</v>
      </c>
      <c r="E2709" s="87">
        <v>0</v>
      </c>
      <c r="F2709" s="86" t="s">
        <v>1185</v>
      </c>
      <c r="H2709" s="3">
        <f>E2709+SUMIF('BR DTG TRAYEMAN'!C:C,C2709,'BR DTG TRAYEMAN'!E:E)</f>
        <v>0</v>
      </c>
    </row>
    <row r="2710" spans="1:8" ht="15.75" customHeight="1">
      <c r="A2710" s="86" t="s">
        <v>9840</v>
      </c>
      <c r="B2710" s="86" t="s">
        <v>876</v>
      </c>
      <c r="C2710" s="86" t="s">
        <v>9840</v>
      </c>
      <c r="D2710" s="86" t="s">
        <v>9841</v>
      </c>
      <c r="E2710" s="87">
        <v>0</v>
      </c>
      <c r="F2710" s="86" t="s">
        <v>1185</v>
      </c>
      <c r="H2710" s="3">
        <f>E2710+SUMIF('BR DTG TRAYEMAN'!C:C,C2710,'BR DTG TRAYEMAN'!E:E)</f>
        <v>0</v>
      </c>
    </row>
    <row r="2711" spans="1:8" ht="15.75" customHeight="1">
      <c r="A2711" s="86" t="s">
        <v>6619</v>
      </c>
      <c r="B2711" s="86" t="s">
        <v>876</v>
      </c>
      <c r="C2711" s="86" t="s">
        <v>6619</v>
      </c>
      <c r="D2711" s="86" t="s">
        <v>6620</v>
      </c>
      <c r="E2711" s="87">
        <v>0</v>
      </c>
      <c r="F2711" s="86" t="s">
        <v>1185</v>
      </c>
      <c r="H2711" s="3">
        <f>E2711+SUMIF('BR DTG TRAYEMAN'!C:C,C2711,'BR DTG TRAYEMAN'!E:E)</f>
        <v>0</v>
      </c>
    </row>
    <row r="2712" spans="1:8" ht="15.75" customHeight="1">
      <c r="A2712" s="86" t="s">
        <v>435</v>
      </c>
      <c r="B2712" s="86" t="s">
        <v>898</v>
      </c>
      <c r="C2712" s="86" t="s">
        <v>435</v>
      </c>
      <c r="D2712" s="86" t="s">
        <v>1236</v>
      </c>
      <c r="E2712" s="87">
        <v>0</v>
      </c>
      <c r="F2712" s="86" t="s">
        <v>1185</v>
      </c>
      <c r="H2712" s="3">
        <f>E2712+SUMIF('BR DTG TRAYEMAN'!C:C,C2712,'BR DTG TRAYEMAN'!E:E)</f>
        <v>0</v>
      </c>
    </row>
    <row r="2713" spans="1:8" ht="15.75" customHeight="1">
      <c r="A2713" s="86" t="s">
        <v>6621</v>
      </c>
      <c r="B2713" s="86" t="s">
        <v>876</v>
      </c>
      <c r="C2713" s="86" t="s">
        <v>6621</v>
      </c>
      <c r="D2713" s="86" t="s">
        <v>6622</v>
      </c>
      <c r="E2713" s="87">
        <v>0</v>
      </c>
      <c r="F2713" s="86" t="s">
        <v>1185</v>
      </c>
      <c r="H2713" s="3">
        <f>E2713+SUMIF('BR DTG TRAYEMAN'!C:C,C2713,'BR DTG TRAYEMAN'!E:E)</f>
        <v>0</v>
      </c>
    </row>
    <row r="2714" spans="1:8" ht="15.75" customHeight="1">
      <c r="A2714" s="86" t="s">
        <v>6625</v>
      </c>
      <c r="B2714" s="86" t="s">
        <v>876</v>
      </c>
      <c r="C2714" s="86" t="s">
        <v>6625</v>
      </c>
      <c r="D2714" s="86" t="s">
        <v>6626</v>
      </c>
      <c r="E2714" s="87">
        <v>0</v>
      </c>
      <c r="F2714" s="86" t="s">
        <v>1185</v>
      </c>
      <c r="H2714" s="3">
        <f>E2714+SUMIF('BR DTG TRAYEMAN'!C:C,C2714,'BR DTG TRAYEMAN'!E:E)</f>
        <v>0</v>
      </c>
    </row>
    <row r="2715" spans="1:8" ht="15.75" customHeight="1">
      <c r="A2715" s="86" t="s">
        <v>9842</v>
      </c>
      <c r="B2715" s="86" t="s">
        <v>876</v>
      </c>
      <c r="C2715" s="86" t="s">
        <v>9842</v>
      </c>
      <c r="D2715" s="86" t="s">
        <v>9843</v>
      </c>
      <c r="E2715" s="87">
        <v>0</v>
      </c>
      <c r="F2715" s="86" t="s">
        <v>1185</v>
      </c>
      <c r="H2715" s="3">
        <f>E2715+SUMIF('BR DTG TRAYEMAN'!C:C,C2715,'BR DTG TRAYEMAN'!E:E)</f>
        <v>0</v>
      </c>
    </row>
    <row r="2716" spans="1:8" ht="15.75" customHeight="1">
      <c r="A2716" s="86" t="s">
        <v>6629</v>
      </c>
      <c r="B2716" s="86" t="s">
        <v>876</v>
      </c>
      <c r="C2716" s="86" t="s">
        <v>6629</v>
      </c>
      <c r="D2716" s="86" t="s">
        <v>6630</v>
      </c>
      <c r="E2716" s="87">
        <v>0</v>
      </c>
      <c r="F2716" s="86" t="s">
        <v>1185</v>
      </c>
      <c r="H2716" s="3">
        <f>E2716+SUMIF('BR DTG TRAYEMAN'!C:C,C2716,'BR DTG TRAYEMAN'!E:E)</f>
        <v>0</v>
      </c>
    </row>
    <row r="2717" spans="1:8" ht="15.75" customHeight="1">
      <c r="A2717" s="86" t="s">
        <v>9844</v>
      </c>
      <c r="B2717" s="86" t="s">
        <v>876</v>
      </c>
      <c r="C2717" s="86" t="s">
        <v>9844</v>
      </c>
      <c r="D2717" s="86" t="s">
        <v>9845</v>
      </c>
      <c r="E2717" s="87">
        <v>0</v>
      </c>
      <c r="F2717" s="86" t="s">
        <v>1185</v>
      </c>
      <c r="H2717" s="3">
        <f>E2717+SUMIF('BR DTG TRAYEMAN'!C:C,C2717,'BR DTG TRAYEMAN'!E:E)</f>
        <v>0</v>
      </c>
    </row>
    <row r="2718" spans="1:8" ht="15.75" customHeight="1">
      <c r="A2718" s="86" t="s">
        <v>6631</v>
      </c>
      <c r="B2718" s="86" t="s">
        <v>876</v>
      </c>
      <c r="C2718" s="86" t="s">
        <v>6631</v>
      </c>
      <c r="D2718" s="86" t="s">
        <v>6632</v>
      </c>
      <c r="E2718" s="87">
        <v>0</v>
      </c>
      <c r="F2718" s="86" t="s">
        <v>1185</v>
      </c>
      <c r="H2718" s="3">
        <f>E2718+SUMIF('BR DTG TRAYEMAN'!C:C,C2718,'BR DTG TRAYEMAN'!E:E)</f>
        <v>0</v>
      </c>
    </row>
    <row r="2719" spans="1:8" ht="15.75" customHeight="1">
      <c r="A2719" s="86" t="s">
        <v>6635</v>
      </c>
      <c r="B2719" s="86" t="s">
        <v>876</v>
      </c>
      <c r="C2719" s="86" t="s">
        <v>6635</v>
      </c>
      <c r="D2719" s="86" t="s">
        <v>6636</v>
      </c>
      <c r="E2719" s="87">
        <v>0</v>
      </c>
      <c r="F2719" s="86" t="s">
        <v>1185</v>
      </c>
      <c r="H2719" s="3">
        <f>E2719+SUMIF('BR DTG TRAYEMAN'!C:C,C2719,'BR DTG TRAYEMAN'!E:E)</f>
        <v>0</v>
      </c>
    </row>
    <row r="2720" spans="1:8" ht="15.75" customHeight="1">
      <c r="A2720" s="86" t="s">
        <v>6637</v>
      </c>
      <c r="B2720" s="86" t="s">
        <v>876</v>
      </c>
      <c r="C2720" s="86" t="s">
        <v>6637</v>
      </c>
      <c r="D2720" s="86" t="s">
        <v>9846</v>
      </c>
      <c r="E2720" s="87">
        <v>0</v>
      </c>
      <c r="F2720" s="86" t="s">
        <v>1185</v>
      </c>
      <c r="H2720" s="3">
        <f>E2720+SUMIF('BR DTG TRAYEMAN'!C:C,C2720,'BR DTG TRAYEMAN'!E:E)</f>
        <v>0</v>
      </c>
    </row>
    <row r="2721" spans="1:8" ht="15.75" customHeight="1">
      <c r="A2721" s="86" t="s">
        <v>9847</v>
      </c>
      <c r="B2721" s="86" t="s">
        <v>876</v>
      </c>
      <c r="C2721" s="86" t="s">
        <v>9847</v>
      </c>
      <c r="D2721" s="86" t="s">
        <v>9848</v>
      </c>
      <c r="E2721" s="87">
        <v>0</v>
      </c>
      <c r="F2721" s="86" t="s">
        <v>1185</v>
      </c>
      <c r="H2721" s="3">
        <f>E2721+SUMIF('BR DTG TRAYEMAN'!C:C,C2721,'BR DTG TRAYEMAN'!E:E)</f>
        <v>0</v>
      </c>
    </row>
    <row r="2722" spans="1:8" ht="15.75" customHeight="1">
      <c r="A2722" s="86" t="s">
        <v>9849</v>
      </c>
      <c r="B2722" s="86" t="s">
        <v>876</v>
      </c>
      <c r="C2722" s="86" t="s">
        <v>9849</v>
      </c>
      <c r="D2722" s="86" t="s">
        <v>758</v>
      </c>
      <c r="E2722" s="87">
        <v>0</v>
      </c>
      <c r="F2722" s="86" t="s">
        <v>1185</v>
      </c>
      <c r="H2722" s="3">
        <f>E2722+SUMIF('BR DTG TRAYEMAN'!C:C,C2722,'BR DTG TRAYEMAN'!E:E)</f>
        <v>0</v>
      </c>
    </row>
    <row r="2723" spans="1:8" ht="15.75" customHeight="1">
      <c r="A2723" s="86" t="s">
        <v>6639</v>
      </c>
      <c r="B2723" s="86" t="s">
        <v>876</v>
      </c>
      <c r="C2723" s="86" t="s">
        <v>6639</v>
      </c>
      <c r="D2723" s="86" t="s">
        <v>6640</v>
      </c>
      <c r="E2723" s="87">
        <v>0</v>
      </c>
      <c r="F2723" s="86" t="s">
        <v>1185</v>
      </c>
      <c r="H2723" s="3">
        <f>E2723+SUMIF('BR DTG TRAYEMAN'!C:C,C2723,'BR DTG TRAYEMAN'!E:E)</f>
        <v>0</v>
      </c>
    </row>
    <row r="2724" spans="1:8" ht="15.75" customHeight="1">
      <c r="A2724" s="86" t="s">
        <v>6641</v>
      </c>
      <c r="B2724" s="86" t="s">
        <v>876</v>
      </c>
      <c r="C2724" s="86" t="s">
        <v>6641</v>
      </c>
      <c r="D2724" s="86" t="s">
        <v>6642</v>
      </c>
      <c r="E2724" s="87">
        <v>0</v>
      </c>
      <c r="F2724" s="86" t="s">
        <v>1185</v>
      </c>
      <c r="H2724" s="3">
        <f>E2724+SUMIF('BR DTG TRAYEMAN'!C:C,C2724,'BR DTG TRAYEMAN'!E:E)</f>
        <v>0</v>
      </c>
    </row>
    <row r="2725" spans="1:8" ht="15.75" customHeight="1">
      <c r="A2725" s="86" t="s">
        <v>6643</v>
      </c>
      <c r="B2725" s="86" t="s">
        <v>876</v>
      </c>
      <c r="C2725" s="86" t="s">
        <v>6643</v>
      </c>
      <c r="D2725" s="86" t="s">
        <v>6644</v>
      </c>
      <c r="E2725" s="87">
        <v>0</v>
      </c>
      <c r="F2725" s="86" t="s">
        <v>1185</v>
      </c>
      <c r="H2725" s="3">
        <f>E2725+SUMIF('BR DTG TRAYEMAN'!C:C,C2725,'BR DTG TRAYEMAN'!E:E)</f>
        <v>0</v>
      </c>
    </row>
    <row r="2726" spans="1:8" ht="15.75" customHeight="1">
      <c r="A2726" s="86" t="s">
        <v>6645</v>
      </c>
      <c r="B2726" s="86" t="s">
        <v>876</v>
      </c>
      <c r="C2726" s="86" t="s">
        <v>6645</v>
      </c>
      <c r="D2726" s="86" t="s">
        <v>6646</v>
      </c>
      <c r="E2726" s="87">
        <v>0</v>
      </c>
      <c r="F2726" s="86" t="s">
        <v>1185</v>
      </c>
      <c r="H2726" s="3">
        <f>E2726+SUMIF('BR DTG TRAYEMAN'!C:C,C2726,'BR DTG TRAYEMAN'!E:E)</f>
        <v>0</v>
      </c>
    </row>
    <row r="2727" spans="1:8" ht="15.75" customHeight="1">
      <c r="A2727" s="86" t="s">
        <v>6649</v>
      </c>
      <c r="B2727" s="86" t="s">
        <v>1184</v>
      </c>
      <c r="C2727" s="86" t="s">
        <v>6649</v>
      </c>
      <c r="D2727" s="86" t="s">
        <v>6650</v>
      </c>
      <c r="E2727" s="87">
        <v>0</v>
      </c>
      <c r="F2727" s="86" t="s">
        <v>1185</v>
      </c>
      <c r="H2727" s="3">
        <f>E2727+SUMIF('BR DTG TRAYEMAN'!C:C,C2727,'BR DTG TRAYEMAN'!E:E)</f>
        <v>0</v>
      </c>
    </row>
    <row r="2728" spans="1:8" ht="15.75" customHeight="1">
      <c r="A2728" s="86" t="s">
        <v>761</v>
      </c>
      <c r="B2728" s="86" t="s">
        <v>1184</v>
      </c>
      <c r="C2728" s="86" t="s">
        <v>761</v>
      </c>
      <c r="D2728" s="86" t="s">
        <v>1237</v>
      </c>
      <c r="E2728" s="87">
        <v>0</v>
      </c>
      <c r="F2728" s="86" t="s">
        <v>1185</v>
      </c>
      <c r="H2728" s="3">
        <f>E2728+SUMIF('BR DTG TRAYEMAN'!C:C,C2728,'BR DTG TRAYEMAN'!E:E)</f>
        <v>0</v>
      </c>
    </row>
    <row r="2729" spans="1:8" ht="15.75" customHeight="1">
      <c r="A2729" s="86" t="s">
        <v>6651</v>
      </c>
      <c r="B2729" s="86" t="s">
        <v>1184</v>
      </c>
      <c r="C2729" s="86" t="s">
        <v>6651</v>
      </c>
      <c r="D2729" s="86" t="s">
        <v>6652</v>
      </c>
      <c r="E2729" s="87">
        <v>0</v>
      </c>
      <c r="F2729" s="86" t="s">
        <v>1185</v>
      </c>
      <c r="H2729" s="3">
        <f>E2729+SUMIF('BR DTG TRAYEMAN'!C:C,C2729,'BR DTG TRAYEMAN'!E:E)</f>
        <v>0</v>
      </c>
    </row>
    <row r="2730" spans="1:8" ht="15.75" customHeight="1">
      <c r="A2730" s="86" t="s">
        <v>6653</v>
      </c>
      <c r="B2730" s="86" t="s">
        <v>1184</v>
      </c>
      <c r="C2730" s="86" t="s">
        <v>6653</v>
      </c>
      <c r="D2730" s="86" t="s">
        <v>6654</v>
      </c>
      <c r="E2730" s="87">
        <v>0</v>
      </c>
      <c r="F2730" s="86" t="s">
        <v>1185</v>
      </c>
      <c r="H2730" s="3">
        <f>E2730+SUMIF('BR DTG TRAYEMAN'!C:C,C2730,'BR DTG TRAYEMAN'!E:E)</f>
        <v>0</v>
      </c>
    </row>
    <row r="2731" spans="1:8" ht="15.75" customHeight="1">
      <c r="A2731" s="86" t="s">
        <v>6655</v>
      </c>
      <c r="B2731" s="86" t="s">
        <v>1184</v>
      </c>
      <c r="C2731" s="86" t="s">
        <v>6655</v>
      </c>
      <c r="D2731" s="86" t="s">
        <v>6656</v>
      </c>
      <c r="E2731" s="87">
        <v>0</v>
      </c>
      <c r="F2731" s="86" t="s">
        <v>1185</v>
      </c>
      <c r="H2731" s="3">
        <f>E2731+SUMIF('BR DTG TRAYEMAN'!C:C,C2731,'BR DTG TRAYEMAN'!E:E)</f>
        <v>0</v>
      </c>
    </row>
    <row r="2732" spans="1:8" ht="15.75" customHeight="1">
      <c r="A2732" s="86" t="s">
        <v>436</v>
      </c>
      <c r="B2732" s="86" t="s">
        <v>1184</v>
      </c>
      <c r="C2732" s="86" t="s">
        <v>436</v>
      </c>
      <c r="D2732" s="86" t="s">
        <v>1238</v>
      </c>
      <c r="E2732" s="87">
        <v>0</v>
      </c>
      <c r="F2732" s="86" t="s">
        <v>1185</v>
      </c>
      <c r="H2732" s="3">
        <f>E2732+SUMIF('BR DTG TRAYEMAN'!C:C,C2732,'BR DTG TRAYEMAN'!E:E)</f>
        <v>0</v>
      </c>
    </row>
    <row r="2733" spans="1:8" ht="15.75" customHeight="1">
      <c r="A2733" s="86" t="s">
        <v>1896</v>
      </c>
      <c r="B2733" s="86" t="s">
        <v>1184</v>
      </c>
      <c r="C2733" s="86" t="s">
        <v>1896</v>
      </c>
      <c r="D2733" s="86" t="s">
        <v>1897</v>
      </c>
      <c r="E2733" s="87">
        <v>0</v>
      </c>
      <c r="F2733" s="86" t="s">
        <v>1185</v>
      </c>
      <c r="H2733" s="3">
        <f>E2733+SUMIF('BR DTG TRAYEMAN'!C:C,C2733,'BR DTG TRAYEMAN'!E:E)</f>
        <v>0</v>
      </c>
    </row>
    <row r="2734" spans="1:8" ht="15.75" customHeight="1">
      <c r="A2734" s="86" t="s">
        <v>6657</v>
      </c>
      <c r="B2734" s="86" t="s">
        <v>1184</v>
      </c>
      <c r="C2734" s="86" t="s">
        <v>6657</v>
      </c>
      <c r="D2734" s="86" t="s">
        <v>6658</v>
      </c>
      <c r="E2734" s="87">
        <v>0</v>
      </c>
      <c r="F2734" s="86" t="s">
        <v>1185</v>
      </c>
      <c r="H2734" s="3">
        <f>E2734+SUMIF('BR DTG TRAYEMAN'!C:C,C2734,'BR DTG TRAYEMAN'!E:E)</f>
        <v>0</v>
      </c>
    </row>
    <row r="2735" spans="1:8" ht="15.75" customHeight="1">
      <c r="A2735" s="86" t="s">
        <v>6659</v>
      </c>
      <c r="B2735" s="86" t="s">
        <v>1184</v>
      </c>
      <c r="C2735" s="86" t="s">
        <v>6659</v>
      </c>
      <c r="D2735" s="86" t="s">
        <v>6660</v>
      </c>
      <c r="E2735" s="87">
        <v>0</v>
      </c>
      <c r="F2735" s="86" t="s">
        <v>1185</v>
      </c>
      <c r="H2735" s="3">
        <f>E2735+SUMIF('BR DTG TRAYEMAN'!C:C,C2735,'BR DTG TRAYEMAN'!E:E)</f>
        <v>0</v>
      </c>
    </row>
    <row r="2736" spans="1:8" ht="15.75" customHeight="1">
      <c r="A2736" s="86" t="s">
        <v>6661</v>
      </c>
      <c r="B2736" s="86" t="s">
        <v>1184</v>
      </c>
      <c r="C2736" s="86" t="s">
        <v>6661</v>
      </c>
      <c r="D2736" s="86" t="s">
        <v>6662</v>
      </c>
      <c r="E2736" s="87">
        <v>0</v>
      </c>
      <c r="F2736" s="86" t="s">
        <v>1185</v>
      </c>
      <c r="H2736" s="3">
        <f>E2736+SUMIF('BR DTG TRAYEMAN'!C:C,C2736,'BR DTG TRAYEMAN'!E:E)</f>
        <v>0</v>
      </c>
    </row>
    <row r="2737" spans="1:8" ht="15.75" customHeight="1">
      <c r="A2737" s="86" t="s">
        <v>6663</v>
      </c>
      <c r="B2737" s="86" t="s">
        <v>1184</v>
      </c>
      <c r="C2737" s="86" t="s">
        <v>6663</v>
      </c>
      <c r="D2737" s="86" t="s">
        <v>6664</v>
      </c>
      <c r="E2737" s="87">
        <v>0</v>
      </c>
      <c r="F2737" s="86" t="s">
        <v>1185</v>
      </c>
      <c r="H2737" s="3">
        <f>E2737+SUMIF('BR DTG TRAYEMAN'!C:C,C2737,'BR DTG TRAYEMAN'!E:E)</f>
        <v>0</v>
      </c>
    </row>
    <row r="2738" spans="1:8" ht="15.75" customHeight="1">
      <c r="A2738" s="86" t="s">
        <v>6665</v>
      </c>
      <c r="B2738" s="86" t="s">
        <v>1184</v>
      </c>
      <c r="C2738" s="86" t="s">
        <v>6665</v>
      </c>
      <c r="D2738" s="86" t="s">
        <v>6666</v>
      </c>
      <c r="E2738" s="87">
        <v>0</v>
      </c>
      <c r="F2738" s="86" t="s">
        <v>1185</v>
      </c>
      <c r="H2738" s="3">
        <f>E2738+SUMIF('BR DTG TRAYEMAN'!C:C,C2738,'BR DTG TRAYEMAN'!E:E)</f>
        <v>0</v>
      </c>
    </row>
    <row r="2739" spans="1:8" ht="15.75" customHeight="1">
      <c r="A2739" s="86" t="s">
        <v>6667</v>
      </c>
      <c r="B2739" s="86" t="s">
        <v>1184</v>
      </c>
      <c r="C2739" s="86" t="s">
        <v>6667</v>
      </c>
      <c r="D2739" s="86" t="s">
        <v>6668</v>
      </c>
      <c r="E2739" s="87">
        <v>0</v>
      </c>
      <c r="F2739" s="86" t="s">
        <v>1185</v>
      </c>
      <c r="H2739" s="3">
        <f>E2739+SUMIF('BR DTG TRAYEMAN'!C:C,C2739,'BR DTG TRAYEMAN'!E:E)</f>
        <v>0</v>
      </c>
    </row>
    <row r="2740" spans="1:8" ht="15.75" customHeight="1">
      <c r="A2740" s="86" t="s">
        <v>6669</v>
      </c>
      <c r="B2740" s="86" t="s">
        <v>1184</v>
      </c>
      <c r="C2740" s="86" t="s">
        <v>6669</v>
      </c>
      <c r="D2740" s="86" t="s">
        <v>6670</v>
      </c>
      <c r="E2740" s="87">
        <v>0</v>
      </c>
      <c r="F2740" s="86" t="s">
        <v>1185</v>
      </c>
      <c r="H2740" s="3">
        <f>E2740+SUMIF('BR DTG TRAYEMAN'!C:C,C2740,'BR DTG TRAYEMAN'!E:E)</f>
        <v>0</v>
      </c>
    </row>
    <row r="2741" spans="1:8" ht="15.75" customHeight="1">
      <c r="A2741" s="86" t="s">
        <v>6671</v>
      </c>
      <c r="B2741" s="86" t="s">
        <v>1184</v>
      </c>
      <c r="C2741" s="86" t="s">
        <v>6671</v>
      </c>
      <c r="D2741" s="86" t="s">
        <v>6672</v>
      </c>
      <c r="E2741" s="87">
        <v>0</v>
      </c>
      <c r="F2741" s="86" t="s">
        <v>1185</v>
      </c>
      <c r="H2741" s="3">
        <f>E2741+SUMIF('BR DTG TRAYEMAN'!C:C,C2741,'BR DTG TRAYEMAN'!E:E)</f>
        <v>0</v>
      </c>
    </row>
    <row r="2742" spans="1:8" ht="15.75" customHeight="1">
      <c r="A2742" s="86" t="s">
        <v>6673</v>
      </c>
      <c r="B2742" s="86" t="s">
        <v>1184</v>
      </c>
      <c r="C2742" s="86" t="s">
        <v>6673</v>
      </c>
      <c r="D2742" s="86" t="s">
        <v>6674</v>
      </c>
      <c r="E2742" s="87">
        <v>0</v>
      </c>
      <c r="F2742" s="86" t="s">
        <v>1185</v>
      </c>
      <c r="H2742" s="3">
        <f>E2742+SUMIF('BR DTG TRAYEMAN'!C:C,C2742,'BR DTG TRAYEMAN'!E:E)</f>
        <v>0</v>
      </c>
    </row>
    <row r="2743" spans="1:8" ht="15.75" customHeight="1">
      <c r="A2743" s="86" t="s">
        <v>6675</v>
      </c>
      <c r="B2743" s="86" t="s">
        <v>1184</v>
      </c>
      <c r="C2743" s="86" t="s">
        <v>6675</v>
      </c>
      <c r="D2743" s="86" t="s">
        <v>6676</v>
      </c>
      <c r="E2743" s="87">
        <v>0</v>
      </c>
      <c r="F2743" s="86" t="s">
        <v>1185</v>
      </c>
      <c r="H2743" s="3">
        <f>E2743+SUMIF('BR DTG TRAYEMAN'!C:C,C2743,'BR DTG TRAYEMAN'!E:E)</f>
        <v>0</v>
      </c>
    </row>
    <row r="2744" spans="1:8" ht="15.75" customHeight="1">
      <c r="A2744" s="86" t="s">
        <v>6677</v>
      </c>
      <c r="B2744" s="86" t="s">
        <v>1184</v>
      </c>
      <c r="C2744" s="86" t="s">
        <v>6677</v>
      </c>
      <c r="D2744" s="86" t="s">
        <v>6678</v>
      </c>
      <c r="E2744" s="87">
        <v>0</v>
      </c>
      <c r="F2744" s="86" t="s">
        <v>1185</v>
      </c>
      <c r="H2744" s="3">
        <f>E2744+SUMIF('BR DTG TRAYEMAN'!C:C,C2744,'BR DTG TRAYEMAN'!E:E)</f>
        <v>0</v>
      </c>
    </row>
    <row r="2745" spans="1:8" ht="15.75" customHeight="1">
      <c r="A2745" s="86" t="s">
        <v>6679</v>
      </c>
      <c r="B2745" s="86" t="s">
        <v>1184</v>
      </c>
      <c r="C2745" s="86" t="s">
        <v>6679</v>
      </c>
      <c r="D2745" s="86" t="s">
        <v>6680</v>
      </c>
      <c r="E2745" s="87">
        <v>0</v>
      </c>
      <c r="F2745" s="86" t="s">
        <v>1185</v>
      </c>
      <c r="H2745" s="3">
        <f>E2745+SUMIF('BR DTG TRAYEMAN'!C:C,C2745,'BR DTG TRAYEMAN'!E:E)</f>
        <v>0</v>
      </c>
    </row>
    <row r="2746" spans="1:8" ht="15.75" customHeight="1">
      <c r="A2746" s="86" t="s">
        <v>437</v>
      </c>
      <c r="B2746" s="86" t="s">
        <v>1184</v>
      </c>
      <c r="C2746" s="86" t="s">
        <v>437</v>
      </c>
      <c r="D2746" s="86" t="s">
        <v>9850</v>
      </c>
      <c r="E2746" s="87">
        <v>0</v>
      </c>
      <c r="F2746" s="86" t="s">
        <v>1185</v>
      </c>
      <c r="H2746" s="3">
        <f>E2746+SUMIF('BR DTG TRAYEMAN'!C:C,C2746,'BR DTG TRAYEMAN'!E:E)</f>
        <v>0</v>
      </c>
    </row>
    <row r="2747" spans="1:8" ht="15.75" customHeight="1">
      <c r="A2747" s="86" t="s">
        <v>6682</v>
      </c>
      <c r="B2747" s="86" t="s">
        <v>1184</v>
      </c>
      <c r="C2747" s="86" t="s">
        <v>6682</v>
      </c>
      <c r="D2747" s="86" t="s">
        <v>6683</v>
      </c>
      <c r="E2747" s="87">
        <v>0</v>
      </c>
      <c r="F2747" s="86" t="s">
        <v>1185</v>
      </c>
      <c r="H2747" s="3">
        <f>E2747+SUMIF('BR DTG TRAYEMAN'!C:C,C2747,'BR DTG TRAYEMAN'!E:E)</f>
        <v>0</v>
      </c>
    </row>
    <row r="2748" spans="1:8" ht="15.75" customHeight="1">
      <c r="A2748" s="86" t="s">
        <v>6684</v>
      </c>
      <c r="B2748" s="86" t="s">
        <v>1184</v>
      </c>
      <c r="C2748" s="86" t="s">
        <v>6684</v>
      </c>
      <c r="D2748" s="86" t="s">
        <v>6685</v>
      </c>
      <c r="E2748" s="87">
        <v>0</v>
      </c>
      <c r="F2748" s="86" t="s">
        <v>1185</v>
      </c>
      <c r="H2748" s="3">
        <f>E2748+SUMIF('BR DTG TRAYEMAN'!C:C,C2748,'BR DTG TRAYEMAN'!E:E)</f>
        <v>0</v>
      </c>
    </row>
    <row r="2749" spans="1:8" ht="15.75" customHeight="1">
      <c r="A2749" s="86" t="s">
        <v>438</v>
      </c>
      <c r="B2749" s="86" t="s">
        <v>1184</v>
      </c>
      <c r="C2749" s="86" t="s">
        <v>438</v>
      </c>
      <c r="D2749" s="86" t="s">
        <v>1239</v>
      </c>
      <c r="E2749" s="87">
        <v>0</v>
      </c>
      <c r="F2749" s="86" t="s">
        <v>1185</v>
      </c>
      <c r="H2749" s="3">
        <f>E2749+SUMIF('BR DTG TRAYEMAN'!C:C,C2749,'BR DTG TRAYEMAN'!E:E)</f>
        <v>0</v>
      </c>
    </row>
    <row r="2750" spans="1:8" ht="15.75" customHeight="1">
      <c r="A2750" s="86" t="s">
        <v>6687</v>
      </c>
      <c r="B2750" s="86" t="s">
        <v>876</v>
      </c>
      <c r="C2750" s="86" t="s">
        <v>6687</v>
      </c>
      <c r="D2750" s="86" t="s">
        <v>9851</v>
      </c>
      <c r="E2750" s="87">
        <v>0</v>
      </c>
      <c r="F2750" s="86" t="s">
        <v>1185</v>
      </c>
      <c r="H2750" s="3">
        <f>E2750+SUMIF('BR DTG TRAYEMAN'!C:C,C2750,'BR DTG TRAYEMAN'!E:E)</f>
        <v>0</v>
      </c>
    </row>
    <row r="2751" spans="1:8" ht="15.75" customHeight="1">
      <c r="A2751" s="86" t="s">
        <v>6689</v>
      </c>
      <c r="B2751" s="86" t="s">
        <v>876</v>
      </c>
      <c r="C2751" s="86" t="s">
        <v>6689</v>
      </c>
      <c r="D2751" s="86" t="s">
        <v>9852</v>
      </c>
      <c r="E2751" s="87">
        <v>0</v>
      </c>
      <c r="F2751" s="86" t="s">
        <v>1185</v>
      </c>
      <c r="H2751" s="3">
        <f>E2751+SUMIF('BR DTG TRAYEMAN'!C:C,C2751,'BR DTG TRAYEMAN'!E:E)</f>
        <v>0</v>
      </c>
    </row>
    <row r="2752" spans="1:8" ht="15.75" customHeight="1">
      <c r="A2752" s="86" t="s">
        <v>6691</v>
      </c>
      <c r="B2752" s="86" t="s">
        <v>876</v>
      </c>
      <c r="C2752" s="86" t="s">
        <v>6691</v>
      </c>
      <c r="D2752" s="86" t="s">
        <v>6692</v>
      </c>
      <c r="E2752" s="87">
        <v>0</v>
      </c>
      <c r="F2752" s="86" t="s">
        <v>1185</v>
      </c>
      <c r="H2752" s="3">
        <f>E2752+SUMIF('BR DTG TRAYEMAN'!C:C,C2752,'BR DTG TRAYEMAN'!E:E)</f>
        <v>0</v>
      </c>
    </row>
    <row r="2753" spans="1:8" ht="15.75" customHeight="1">
      <c r="A2753" s="86" t="s">
        <v>6693</v>
      </c>
      <c r="B2753" s="86" t="s">
        <v>876</v>
      </c>
      <c r="C2753" s="86" t="s">
        <v>6693</v>
      </c>
      <c r="D2753" s="86" t="s">
        <v>6694</v>
      </c>
      <c r="E2753" s="87">
        <v>0</v>
      </c>
      <c r="F2753" s="86" t="s">
        <v>1185</v>
      </c>
      <c r="H2753" s="3">
        <f>E2753+SUMIF('BR DTG TRAYEMAN'!C:C,C2753,'BR DTG TRAYEMAN'!E:E)</f>
        <v>0</v>
      </c>
    </row>
    <row r="2754" spans="1:8" ht="15.75" customHeight="1">
      <c r="A2754" s="86" t="s">
        <v>6695</v>
      </c>
      <c r="B2754" s="86" t="s">
        <v>876</v>
      </c>
      <c r="C2754" s="86" t="s">
        <v>6695</v>
      </c>
      <c r="D2754" s="86" t="s">
        <v>6696</v>
      </c>
      <c r="E2754" s="87">
        <v>0</v>
      </c>
      <c r="F2754" s="86" t="s">
        <v>1185</v>
      </c>
      <c r="H2754" s="3">
        <f>E2754+SUMIF('BR DTG TRAYEMAN'!C:C,C2754,'BR DTG TRAYEMAN'!E:E)</f>
        <v>0</v>
      </c>
    </row>
    <row r="2755" spans="1:8" ht="15.75" customHeight="1">
      <c r="A2755" s="86" t="s">
        <v>6701</v>
      </c>
      <c r="B2755" s="86" t="s">
        <v>876</v>
      </c>
      <c r="C2755" s="86" t="s">
        <v>6701</v>
      </c>
      <c r="D2755" s="86" t="s">
        <v>6702</v>
      </c>
      <c r="E2755" s="87">
        <v>0</v>
      </c>
      <c r="F2755" s="86" t="s">
        <v>1185</v>
      </c>
      <c r="H2755" s="3">
        <f>E2755+SUMIF('BR DTG TRAYEMAN'!C:C,C2755,'BR DTG TRAYEMAN'!E:E)</f>
        <v>0</v>
      </c>
    </row>
    <row r="2756" spans="1:8" ht="15.75" customHeight="1">
      <c r="A2756" s="86" t="s">
        <v>6703</v>
      </c>
      <c r="B2756" s="86" t="s">
        <v>876</v>
      </c>
      <c r="C2756" s="86" t="s">
        <v>6703</v>
      </c>
      <c r="D2756" s="86" t="s">
        <v>6704</v>
      </c>
      <c r="E2756" s="87">
        <v>0</v>
      </c>
      <c r="F2756" s="86" t="s">
        <v>1185</v>
      </c>
      <c r="H2756" s="3">
        <f>E2756+SUMIF('BR DTG TRAYEMAN'!C:C,C2756,'BR DTG TRAYEMAN'!E:E)</f>
        <v>0</v>
      </c>
    </row>
    <row r="2757" spans="1:8" ht="15.75" customHeight="1">
      <c r="A2757" s="86" t="s">
        <v>6705</v>
      </c>
      <c r="B2757" s="86" t="s">
        <v>876</v>
      </c>
      <c r="C2757" s="86" t="s">
        <v>6705</v>
      </c>
      <c r="D2757" s="86" t="s">
        <v>6706</v>
      </c>
      <c r="E2757" s="87">
        <v>0</v>
      </c>
      <c r="F2757" s="86" t="s">
        <v>1185</v>
      </c>
      <c r="H2757" s="3">
        <f>E2757+SUMIF('BR DTG TRAYEMAN'!C:C,C2757,'BR DTG TRAYEMAN'!E:E)</f>
        <v>0</v>
      </c>
    </row>
    <row r="2758" spans="1:8" ht="15.75" customHeight="1">
      <c r="A2758" s="86" t="s">
        <v>6707</v>
      </c>
      <c r="B2758" s="86" t="s">
        <v>876</v>
      </c>
      <c r="C2758" s="86" t="s">
        <v>6707</v>
      </c>
      <c r="D2758" s="86" t="s">
        <v>6708</v>
      </c>
      <c r="E2758" s="87">
        <v>0</v>
      </c>
      <c r="F2758" s="86" t="s">
        <v>1185</v>
      </c>
      <c r="H2758" s="3">
        <f>E2758+SUMIF('BR DTG TRAYEMAN'!C:C,C2758,'BR DTG TRAYEMAN'!E:E)</f>
        <v>0</v>
      </c>
    </row>
    <row r="2759" spans="1:8" ht="15.75" customHeight="1">
      <c r="A2759" s="86" t="s">
        <v>6709</v>
      </c>
      <c r="B2759" s="86" t="s">
        <v>1184</v>
      </c>
      <c r="C2759" s="86" t="s">
        <v>6709</v>
      </c>
      <c r="D2759" s="86" t="s">
        <v>9853</v>
      </c>
      <c r="E2759" s="87">
        <v>0</v>
      </c>
      <c r="F2759" s="86" t="s">
        <v>1185</v>
      </c>
      <c r="H2759" s="3">
        <f>E2759+SUMIF('BR DTG TRAYEMAN'!C:C,C2759,'BR DTG TRAYEMAN'!E:E)</f>
        <v>0</v>
      </c>
    </row>
    <row r="2760" spans="1:8" ht="15.75" customHeight="1">
      <c r="A2760" s="86" t="s">
        <v>6711</v>
      </c>
      <c r="B2760" s="86" t="s">
        <v>876</v>
      </c>
      <c r="C2760" s="86" t="s">
        <v>6711</v>
      </c>
      <c r="D2760" s="86" t="s">
        <v>6712</v>
      </c>
      <c r="E2760" s="87">
        <v>0</v>
      </c>
      <c r="F2760" s="86" t="s">
        <v>1185</v>
      </c>
      <c r="H2760" s="3">
        <f>E2760+SUMIF('BR DTG TRAYEMAN'!C:C,C2760,'BR DTG TRAYEMAN'!E:E)</f>
        <v>0</v>
      </c>
    </row>
    <row r="2761" spans="1:8" ht="15.75" customHeight="1">
      <c r="A2761" s="86" t="s">
        <v>6713</v>
      </c>
      <c r="B2761" s="86" t="s">
        <v>876</v>
      </c>
      <c r="C2761" s="86" t="s">
        <v>6713</v>
      </c>
      <c r="D2761" s="86" t="s">
        <v>6714</v>
      </c>
      <c r="E2761" s="87">
        <v>0</v>
      </c>
      <c r="F2761" s="86" t="s">
        <v>1185</v>
      </c>
      <c r="H2761" s="3">
        <f>E2761+SUMIF('BR DTG TRAYEMAN'!C:C,C2761,'BR DTG TRAYEMAN'!E:E)</f>
        <v>0</v>
      </c>
    </row>
    <row r="2762" spans="1:8" ht="15.75" customHeight="1">
      <c r="A2762" s="86" t="s">
        <v>1472</v>
      </c>
      <c r="B2762" s="86" t="s">
        <v>876</v>
      </c>
      <c r="C2762" s="86" t="s">
        <v>1472</v>
      </c>
      <c r="D2762" s="86" t="s">
        <v>1473</v>
      </c>
      <c r="E2762" s="87">
        <v>0</v>
      </c>
      <c r="F2762" s="86" t="s">
        <v>1185</v>
      </c>
      <c r="H2762" s="3">
        <f>E2762+SUMIF('BR DTG TRAYEMAN'!C:C,C2762,'BR DTG TRAYEMAN'!E:E)</f>
        <v>0</v>
      </c>
    </row>
    <row r="2763" spans="1:8" ht="15.75" customHeight="1">
      <c r="A2763" s="86" t="s">
        <v>2264</v>
      </c>
      <c r="B2763" s="86" t="s">
        <v>936</v>
      </c>
      <c r="C2763" s="86" t="s">
        <v>2264</v>
      </c>
      <c r="D2763" s="86" t="s">
        <v>2265</v>
      </c>
      <c r="E2763" s="87">
        <v>0</v>
      </c>
      <c r="F2763" s="86" t="s">
        <v>1185</v>
      </c>
      <c r="H2763" s="3">
        <f>E2763+SUMIF('BR DTG TRAYEMAN'!C:C,C2763,'BR DTG TRAYEMAN'!E:E)</f>
        <v>0</v>
      </c>
    </row>
    <row r="2764" spans="1:8" ht="15.75" customHeight="1">
      <c r="A2764" s="86" t="s">
        <v>9854</v>
      </c>
      <c r="B2764" s="86" t="s">
        <v>876</v>
      </c>
      <c r="C2764" s="86" t="s">
        <v>9854</v>
      </c>
      <c r="D2764" s="86" t="s">
        <v>9855</v>
      </c>
      <c r="E2764" s="87">
        <v>0</v>
      </c>
      <c r="F2764" s="86" t="s">
        <v>1185</v>
      </c>
      <c r="H2764" s="3">
        <f>E2764+SUMIF('BR DTG TRAYEMAN'!C:C,C2764,'BR DTG TRAYEMAN'!E:E)</f>
        <v>0</v>
      </c>
    </row>
    <row r="2765" spans="1:8" ht="15.75" customHeight="1">
      <c r="A2765" s="86" t="s">
        <v>6716</v>
      </c>
      <c r="B2765" s="86" t="s">
        <v>876</v>
      </c>
      <c r="C2765" s="86" t="s">
        <v>6716</v>
      </c>
      <c r="D2765" s="86" t="s">
        <v>1829</v>
      </c>
      <c r="E2765" s="87">
        <v>0</v>
      </c>
      <c r="F2765" s="86" t="s">
        <v>1185</v>
      </c>
      <c r="H2765" s="3">
        <f>E2765+SUMIF('BR DTG TRAYEMAN'!C:C,C2765,'BR DTG TRAYEMAN'!E:E)</f>
        <v>0</v>
      </c>
    </row>
    <row r="2766" spans="1:8" ht="15.75" customHeight="1">
      <c r="A2766" s="86" t="s">
        <v>762</v>
      </c>
      <c r="B2766" s="86" t="s">
        <v>876</v>
      </c>
      <c r="C2766" s="86" t="s">
        <v>762</v>
      </c>
      <c r="D2766" s="86" t="s">
        <v>9856</v>
      </c>
      <c r="E2766" s="87">
        <v>0</v>
      </c>
      <c r="F2766" s="86" t="s">
        <v>1185</v>
      </c>
      <c r="H2766" s="3">
        <f>E2766+SUMIF('BR DTG TRAYEMAN'!C:C,C2766,'BR DTG TRAYEMAN'!E:E)</f>
        <v>0</v>
      </c>
    </row>
    <row r="2767" spans="1:8" ht="15.75" customHeight="1">
      <c r="A2767" s="86" t="s">
        <v>9857</v>
      </c>
      <c r="B2767" s="86" t="s">
        <v>876</v>
      </c>
      <c r="C2767" s="86" t="s">
        <v>9857</v>
      </c>
      <c r="D2767" s="86" t="s">
        <v>9858</v>
      </c>
      <c r="E2767" s="87">
        <v>0</v>
      </c>
      <c r="F2767" s="86" t="s">
        <v>1185</v>
      </c>
      <c r="H2767" s="3">
        <f>E2767+SUMIF('BR DTG TRAYEMAN'!C:C,C2767,'BR DTG TRAYEMAN'!E:E)</f>
        <v>0</v>
      </c>
    </row>
    <row r="2768" spans="1:8" ht="15.75" customHeight="1">
      <c r="A2768" s="86" t="s">
        <v>9859</v>
      </c>
      <c r="B2768" s="86" t="s">
        <v>1185</v>
      </c>
      <c r="C2768" s="86" t="s">
        <v>9859</v>
      </c>
      <c r="D2768" s="86" t="s">
        <v>9860</v>
      </c>
      <c r="E2768" s="87">
        <v>0</v>
      </c>
      <c r="F2768" s="86" t="s">
        <v>1185</v>
      </c>
      <c r="H2768" s="3">
        <f>E2768+SUMIF('BR DTG TRAYEMAN'!C:C,C2768,'BR DTG TRAYEMAN'!E:E)</f>
        <v>0</v>
      </c>
    </row>
    <row r="2769" spans="1:8" ht="15.75" customHeight="1">
      <c r="A2769" s="86" t="s">
        <v>9861</v>
      </c>
      <c r="B2769" s="86" t="s">
        <v>876</v>
      </c>
      <c r="C2769" s="86" t="s">
        <v>9861</v>
      </c>
      <c r="D2769" s="86" t="s">
        <v>9862</v>
      </c>
      <c r="E2769" s="87">
        <v>0</v>
      </c>
      <c r="F2769" s="86" t="s">
        <v>1185</v>
      </c>
      <c r="H2769" s="3">
        <f>E2769+SUMIF('BR DTG TRAYEMAN'!C:C,C2769,'BR DTG TRAYEMAN'!E:E)</f>
        <v>0</v>
      </c>
    </row>
    <row r="2770" spans="1:8" ht="15.75" customHeight="1">
      <c r="A2770" s="86" t="s">
        <v>9863</v>
      </c>
      <c r="B2770" s="86" t="s">
        <v>1185</v>
      </c>
      <c r="C2770" s="86" t="s">
        <v>9863</v>
      </c>
      <c r="D2770" s="86" t="s">
        <v>9864</v>
      </c>
      <c r="E2770" s="87">
        <v>0</v>
      </c>
      <c r="F2770" s="86" t="s">
        <v>1185</v>
      </c>
      <c r="H2770" s="3">
        <f>E2770+SUMIF('BR DTG TRAYEMAN'!C:C,C2770,'BR DTG TRAYEMAN'!E:E)</f>
        <v>0</v>
      </c>
    </row>
    <row r="2771" spans="1:8" ht="15.75" customHeight="1">
      <c r="A2771" s="86" t="s">
        <v>9865</v>
      </c>
      <c r="B2771" s="86" t="s">
        <v>876</v>
      </c>
      <c r="C2771" s="86" t="s">
        <v>9865</v>
      </c>
      <c r="D2771" s="86" t="s">
        <v>9866</v>
      </c>
      <c r="E2771" s="87">
        <v>0</v>
      </c>
      <c r="F2771" s="86" t="s">
        <v>1185</v>
      </c>
      <c r="H2771" s="3">
        <f>E2771+SUMIF('BR DTG TRAYEMAN'!C:C,C2771,'BR DTG TRAYEMAN'!E:E)</f>
        <v>0</v>
      </c>
    </row>
    <row r="2772" spans="1:8" ht="15.75" customHeight="1">
      <c r="A2772" s="86" t="s">
        <v>9867</v>
      </c>
      <c r="B2772" s="86" t="s">
        <v>876</v>
      </c>
      <c r="C2772" s="86" t="s">
        <v>9867</v>
      </c>
      <c r="D2772" s="86" t="s">
        <v>9868</v>
      </c>
      <c r="E2772" s="87">
        <v>0</v>
      </c>
      <c r="F2772" s="86" t="s">
        <v>1185</v>
      </c>
      <c r="H2772" s="3">
        <f>E2772+SUMIF('BR DTG TRAYEMAN'!C:C,C2772,'BR DTG TRAYEMAN'!E:E)</f>
        <v>0</v>
      </c>
    </row>
    <row r="2773" spans="1:8" ht="15.75" customHeight="1">
      <c r="A2773" s="86" t="s">
        <v>439</v>
      </c>
      <c r="B2773" s="86" t="s">
        <v>1100</v>
      </c>
      <c r="C2773" s="86" t="s">
        <v>439</v>
      </c>
      <c r="D2773" s="86" t="s">
        <v>1240</v>
      </c>
      <c r="E2773" s="87">
        <v>1</v>
      </c>
      <c r="F2773" s="86" t="s">
        <v>1185</v>
      </c>
      <c r="H2773" s="3">
        <f>E2773+SUMIF('BR DTG TRAYEMAN'!C:C,C2773,'BR DTG TRAYEMAN'!E:E)</f>
        <v>1</v>
      </c>
    </row>
    <row r="2774" spans="1:8" ht="15.75" customHeight="1">
      <c r="A2774" s="86" t="s">
        <v>9869</v>
      </c>
      <c r="B2774" s="86" t="s">
        <v>876</v>
      </c>
      <c r="C2774" s="86" t="s">
        <v>9869</v>
      </c>
      <c r="D2774" s="86" t="s">
        <v>9870</v>
      </c>
      <c r="E2774" s="87">
        <v>0</v>
      </c>
      <c r="F2774" s="86" t="s">
        <v>1185</v>
      </c>
      <c r="H2774" s="3">
        <f>E2774+SUMIF('BR DTG TRAYEMAN'!C:C,C2774,'BR DTG TRAYEMAN'!E:E)</f>
        <v>0</v>
      </c>
    </row>
    <row r="2775" spans="1:8" ht="15.75" customHeight="1">
      <c r="A2775" s="86" t="s">
        <v>440</v>
      </c>
      <c r="B2775" s="86" t="s">
        <v>877</v>
      </c>
      <c r="C2775" s="86" t="s">
        <v>440</v>
      </c>
      <c r="D2775" s="86" t="s">
        <v>1241</v>
      </c>
      <c r="E2775" s="87">
        <v>2</v>
      </c>
      <c r="F2775" s="86" t="s">
        <v>1185</v>
      </c>
      <c r="H2775" s="3">
        <f>E2775+SUMIF('BR DTG TRAYEMAN'!C:C,C2775,'BR DTG TRAYEMAN'!E:E)</f>
        <v>2</v>
      </c>
    </row>
    <row r="2776" spans="1:8" ht="15.75" customHeight="1">
      <c r="A2776" s="86" t="s">
        <v>6719</v>
      </c>
      <c r="B2776" s="86" t="s">
        <v>876</v>
      </c>
      <c r="C2776" s="86" t="s">
        <v>6719</v>
      </c>
      <c r="D2776" s="86" t="s">
        <v>6720</v>
      </c>
      <c r="E2776" s="87">
        <v>0</v>
      </c>
      <c r="F2776" s="86" t="s">
        <v>1185</v>
      </c>
      <c r="H2776" s="3">
        <f>E2776+SUMIF('BR DTG TRAYEMAN'!C:C,C2776,'BR DTG TRAYEMAN'!E:E)</f>
        <v>0</v>
      </c>
    </row>
    <row r="2777" spans="1:8" ht="15.75" customHeight="1">
      <c r="A2777" s="86" t="s">
        <v>1242</v>
      </c>
      <c r="B2777" s="86" t="s">
        <v>877</v>
      </c>
      <c r="C2777" s="86" t="s">
        <v>1242</v>
      </c>
      <c r="D2777" s="86" t="s">
        <v>1243</v>
      </c>
      <c r="E2777" s="87">
        <v>0</v>
      </c>
      <c r="F2777" s="86" t="s">
        <v>1185</v>
      </c>
      <c r="H2777" s="3">
        <f>E2777+SUMIF('BR DTG TRAYEMAN'!C:C,C2777,'BR DTG TRAYEMAN'!E:E)</f>
        <v>0</v>
      </c>
    </row>
    <row r="2778" spans="1:8" ht="15.75" customHeight="1">
      <c r="A2778" s="86" t="s">
        <v>6722</v>
      </c>
      <c r="B2778" s="86" t="s">
        <v>1100</v>
      </c>
      <c r="C2778" s="86" t="s">
        <v>6722</v>
      </c>
      <c r="D2778" s="86" t="s">
        <v>6723</v>
      </c>
      <c r="E2778" s="87">
        <v>0</v>
      </c>
      <c r="F2778" s="86" t="s">
        <v>1185</v>
      </c>
      <c r="H2778" s="3">
        <f>E2778+SUMIF('BR DTG TRAYEMAN'!C:C,C2778,'BR DTG TRAYEMAN'!E:E)</f>
        <v>0</v>
      </c>
    </row>
    <row r="2779" spans="1:8" ht="15.75" customHeight="1">
      <c r="A2779" s="86" t="s">
        <v>6724</v>
      </c>
      <c r="B2779" s="86" t="s">
        <v>876</v>
      </c>
      <c r="C2779" s="86" t="s">
        <v>6724</v>
      </c>
      <c r="D2779" s="86" t="s">
        <v>6725</v>
      </c>
      <c r="E2779" s="87">
        <v>0</v>
      </c>
      <c r="F2779" s="86" t="s">
        <v>1185</v>
      </c>
      <c r="H2779" s="3">
        <f>E2779+SUMIF('BR DTG TRAYEMAN'!C:C,C2779,'BR DTG TRAYEMAN'!E:E)</f>
        <v>0</v>
      </c>
    </row>
    <row r="2780" spans="1:8" ht="15.75" customHeight="1">
      <c r="A2780" s="86" t="s">
        <v>1244</v>
      </c>
      <c r="B2780" s="86" t="s">
        <v>876</v>
      </c>
      <c r="C2780" s="86" t="s">
        <v>1244</v>
      </c>
      <c r="D2780" s="86" t="s">
        <v>764</v>
      </c>
      <c r="E2780" s="87">
        <v>0</v>
      </c>
      <c r="F2780" s="86" t="s">
        <v>1185</v>
      </c>
      <c r="H2780" s="3">
        <f>E2780+SUMIF('BR DTG TRAYEMAN'!C:C,C2780,'BR DTG TRAYEMAN'!E:E)</f>
        <v>0</v>
      </c>
    </row>
    <row r="2781" spans="1:8" ht="15.75" customHeight="1">
      <c r="A2781" s="86" t="s">
        <v>6726</v>
      </c>
      <c r="B2781" s="86" t="s">
        <v>1100</v>
      </c>
      <c r="C2781" s="86" t="s">
        <v>6726</v>
      </c>
      <c r="D2781" s="86" t="s">
        <v>6727</v>
      </c>
      <c r="E2781" s="87">
        <v>0</v>
      </c>
      <c r="F2781" s="86" t="s">
        <v>1185</v>
      </c>
      <c r="H2781" s="3">
        <f>E2781+SUMIF('BR DTG TRAYEMAN'!C:C,C2781,'BR DTG TRAYEMAN'!E:E)</f>
        <v>0</v>
      </c>
    </row>
    <row r="2782" spans="1:8" ht="15.75" customHeight="1">
      <c r="A2782" s="86" t="s">
        <v>6728</v>
      </c>
      <c r="B2782" s="86" t="s">
        <v>1100</v>
      </c>
      <c r="C2782" s="86" t="s">
        <v>6728</v>
      </c>
      <c r="D2782" s="86" t="s">
        <v>6729</v>
      </c>
      <c r="E2782" s="87">
        <v>0</v>
      </c>
      <c r="F2782" s="86" t="s">
        <v>1185</v>
      </c>
      <c r="H2782" s="3">
        <f>E2782+SUMIF('BR DTG TRAYEMAN'!C:C,C2782,'BR DTG TRAYEMAN'!E:E)</f>
        <v>0</v>
      </c>
    </row>
    <row r="2783" spans="1:8" ht="15.75" customHeight="1">
      <c r="A2783" s="86" t="s">
        <v>9871</v>
      </c>
      <c r="B2783" s="86" t="s">
        <v>876</v>
      </c>
      <c r="C2783" s="86" t="s">
        <v>9871</v>
      </c>
      <c r="D2783" s="86" t="s">
        <v>9872</v>
      </c>
      <c r="E2783" s="87">
        <v>0</v>
      </c>
      <c r="F2783" s="86" t="s">
        <v>1185</v>
      </c>
      <c r="H2783" s="3">
        <f>E2783+SUMIF('BR DTG TRAYEMAN'!C:C,C2783,'BR DTG TRAYEMAN'!E:E)</f>
        <v>0</v>
      </c>
    </row>
    <row r="2784" spans="1:8" ht="15.75" customHeight="1">
      <c r="A2784" s="86" t="s">
        <v>9873</v>
      </c>
      <c r="B2784" s="86" t="s">
        <v>876</v>
      </c>
      <c r="C2784" s="86" t="s">
        <v>9873</v>
      </c>
      <c r="D2784" s="86" t="s">
        <v>9874</v>
      </c>
      <c r="E2784" s="87">
        <v>0</v>
      </c>
      <c r="F2784" s="86" t="s">
        <v>1185</v>
      </c>
      <c r="H2784" s="3">
        <f>E2784+SUMIF('BR DTG TRAYEMAN'!C:C,C2784,'BR DTG TRAYEMAN'!E:E)</f>
        <v>0</v>
      </c>
    </row>
    <row r="2785" spans="1:8" ht="15.75" customHeight="1">
      <c r="A2785" s="86" t="s">
        <v>9875</v>
      </c>
      <c r="B2785" s="86" t="s">
        <v>876</v>
      </c>
      <c r="C2785" s="86" t="s">
        <v>9875</v>
      </c>
      <c r="D2785" s="86" t="s">
        <v>9876</v>
      </c>
      <c r="E2785" s="87">
        <v>0</v>
      </c>
      <c r="F2785" s="86" t="s">
        <v>1185</v>
      </c>
      <c r="H2785" s="3">
        <f>E2785+SUMIF('BR DTG TRAYEMAN'!C:C,C2785,'BR DTG TRAYEMAN'!E:E)</f>
        <v>0</v>
      </c>
    </row>
    <row r="2786" spans="1:8" ht="15.75" customHeight="1">
      <c r="A2786" s="86" t="s">
        <v>9877</v>
      </c>
      <c r="B2786" s="86" t="s">
        <v>881</v>
      </c>
      <c r="C2786" s="86" t="s">
        <v>9877</v>
      </c>
      <c r="D2786" s="86" t="s">
        <v>9878</v>
      </c>
      <c r="E2786" s="87">
        <v>0</v>
      </c>
      <c r="F2786" s="86" t="s">
        <v>1185</v>
      </c>
      <c r="H2786" s="3">
        <f>E2786+SUMIF('BR DTG TRAYEMAN'!C:C,C2786,'BR DTG TRAYEMAN'!E:E)</f>
        <v>0</v>
      </c>
    </row>
    <row r="2787" spans="1:8" ht="15.75" customHeight="1">
      <c r="A2787" s="86" t="s">
        <v>9879</v>
      </c>
      <c r="B2787" s="86" t="s">
        <v>876</v>
      </c>
      <c r="C2787" s="86" t="s">
        <v>9879</v>
      </c>
      <c r="D2787" s="86" t="s">
        <v>9880</v>
      </c>
      <c r="E2787" s="87">
        <v>0</v>
      </c>
      <c r="F2787" s="86" t="s">
        <v>1185</v>
      </c>
      <c r="H2787" s="3">
        <f>E2787+SUMIF('BR DTG TRAYEMAN'!C:C,C2787,'BR DTG TRAYEMAN'!E:E)</f>
        <v>0</v>
      </c>
    </row>
    <row r="2788" spans="1:8" ht="15.75" customHeight="1">
      <c r="A2788" s="86" t="s">
        <v>522</v>
      </c>
      <c r="B2788" s="86" t="s">
        <v>881</v>
      </c>
      <c r="C2788" s="86" t="s">
        <v>522</v>
      </c>
      <c r="D2788" s="86" t="s">
        <v>1245</v>
      </c>
      <c r="E2788" s="87">
        <v>0</v>
      </c>
      <c r="F2788" s="86" t="s">
        <v>1185</v>
      </c>
      <c r="H2788" s="3">
        <f>E2788+SUMIF('BR DTG TRAYEMAN'!C:C,C2788,'BR DTG TRAYEMAN'!E:E)</f>
        <v>0</v>
      </c>
    </row>
    <row r="2789" spans="1:8" ht="15.75" customHeight="1">
      <c r="A2789" s="86" t="s">
        <v>6737</v>
      </c>
      <c r="B2789" s="86" t="s">
        <v>876</v>
      </c>
      <c r="C2789" s="86" t="s">
        <v>6737</v>
      </c>
      <c r="D2789" s="86" t="s">
        <v>6738</v>
      </c>
      <c r="E2789" s="87">
        <v>0</v>
      </c>
      <c r="F2789" s="86" t="s">
        <v>1185</v>
      </c>
      <c r="H2789" s="3">
        <f>E2789+SUMIF('BR DTG TRAYEMAN'!C:C,C2789,'BR DTG TRAYEMAN'!E:E)</f>
        <v>0</v>
      </c>
    </row>
    <row r="2790" spans="1:8" ht="15.75" customHeight="1">
      <c r="A2790" s="86" t="s">
        <v>6739</v>
      </c>
      <c r="B2790" s="86" t="s">
        <v>876</v>
      </c>
      <c r="C2790" s="86" t="s">
        <v>6739</v>
      </c>
      <c r="D2790" s="86" t="s">
        <v>5681</v>
      </c>
      <c r="E2790" s="87">
        <v>0</v>
      </c>
      <c r="F2790" s="86" t="s">
        <v>1185</v>
      </c>
      <c r="H2790" s="3">
        <f>E2790+SUMIF('BR DTG TRAYEMAN'!C:C,C2790,'BR DTG TRAYEMAN'!E:E)</f>
        <v>0</v>
      </c>
    </row>
    <row r="2791" spans="1:8" ht="15.75" customHeight="1">
      <c r="A2791" s="86" t="s">
        <v>9881</v>
      </c>
      <c r="B2791" s="86" t="s">
        <v>876</v>
      </c>
      <c r="C2791" s="86" t="s">
        <v>9881</v>
      </c>
      <c r="D2791" s="86" t="s">
        <v>9882</v>
      </c>
      <c r="E2791" s="87">
        <v>0</v>
      </c>
      <c r="F2791" s="86" t="s">
        <v>1185</v>
      </c>
      <c r="H2791" s="3">
        <f>E2791+SUMIF('BR DTG TRAYEMAN'!C:C,C2791,'BR DTG TRAYEMAN'!E:E)</f>
        <v>0</v>
      </c>
    </row>
    <row r="2792" spans="1:8" ht="15.75" customHeight="1">
      <c r="A2792" s="86" t="s">
        <v>569</v>
      </c>
      <c r="B2792" s="86" t="s">
        <v>876</v>
      </c>
      <c r="C2792" s="86" t="s">
        <v>569</v>
      </c>
      <c r="D2792" s="86" t="s">
        <v>767</v>
      </c>
      <c r="E2792" s="87">
        <v>0</v>
      </c>
      <c r="F2792" s="86" t="s">
        <v>1185</v>
      </c>
      <c r="H2792" s="3">
        <f>E2792+SUMIF('BR DTG TRAYEMAN'!C:C,C2792,'BR DTG TRAYEMAN'!E:E)</f>
        <v>0</v>
      </c>
    </row>
    <row r="2793" spans="1:8" ht="15.75" customHeight="1">
      <c r="A2793" s="86" t="s">
        <v>9883</v>
      </c>
      <c r="B2793" s="86" t="s">
        <v>876</v>
      </c>
      <c r="C2793" s="86" t="s">
        <v>9883</v>
      </c>
      <c r="D2793" s="86" t="s">
        <v>9884</v>
      </c>
      <c r="E2793" s="87">
        <v>0</v>
      </c>
      <c r="F2793" s="86" t="s">
        <v>1185</v>
      </c>
      <c r="H2793" s="3">
        <f>E2793+SUMIF('BR DTG TRAYEMAN'!C:C,C2793,'BR DTG TRAYEMAN'!E:E)</f>
        <v>0</v>
      </c>
    </row>
    <row r="2794" spans="1:8" ht="15.75" customHeight="1">
      <c r="A2794" s="86" t="s">
        <v>6740</v>
      </c>
      <c r="B2794" s="86" t="s">
        <v>876</v>
      </c>
      <c r="C2794" s="86" t="s">
        <v>6740</v>
      </c>
      <c r="D2794" s="86" t="s">
        <v>6741</v>
      </c>
      <c r="E2794" s="87">
        <v>0</v>
      </c>
      <c r="F2794" s="86" t="s">
        <v>1185</v>
      </c>
      <c r="H2794" s="3">
        <f>E2794+SUMIF('BR DTG TRAYEMAN'!C:C,C2794,'BR DTG TRAYEMAN'!E:E)</f>
        <v>0</v>
      </c>
    </row>
    <row r="2795" spans="1:8" ht="15.75" customHeight="1">
      <c r="A2795" s="86" t="s">
        <v>6742</v>
      </c>
      <c r="B2795" s="86" t="s">
        <v>876</v>
      </c>
      <c r="C2795" s="86" t="s">
        <v>6742</v>
      </c>
      <c r="D2795" s="86" t="s">
        <v>6743</v>
      </c>
      <c r="E2795" s="87">
        <v>0</v>
      </c>
      <c r="F2795" s="86" t="s">
        <v>1185</v>
      </c>
      <c r="H2795" s="3">
        <f>E2795+SUMIF('BR DTG TRAYEMAN'!C:C,C2795,'BR DTG TRAYEMAN'!E:E)</f>
        <v>0</v>
      </c>
    </row>
    <row r="2796" spans="1:8" ht="15.75" customHeight="1">
      <c r="A2796" s="86" t="s">
        <v>9885</v>
      </c>
      <c r="B2796" s="86" t="s">
        <v>881</v>
      </c>
      <c r="C2796" s="86" t="s">
        <v>9885</v>
      </c>
      <c r="D2796" s="86" t="s">
        <v>9886</v>
      </c>
      <c r="E2796" s="87">
        <v>0</v>
      </c>
      <c r="F2796" s="86" t="s">
        <v>1185</v>
      </c>
      <c r="H2796" s="3">
        <f>E2796+SUMIF('BR DTG TRAYEMAN'!C:C,C2796,'BR DTG TRAYEMAN'!E:E)</f>
        <v>0</v>
      </c>
    </row>
    <row r="2797" spans="1:8" ht="15.75" customHeight="1">
      <c r="A2797" s="86" t="s">
        <v>9887</v>
      </c>
      <c r="B2797" s="86" t="s">
        <v>876</v>
      </c>
      <c r="C2797" s="86" t="s">
        <v>9887</v>
      </c>
      <c r="D2797" s="86" t="s">
        <v>9888</v>
      </c>
      <c r="E2797" s="87">
        <v>0</v>
      </c>
      <c r="F2797" s="86" t="s">
        <v>1185</v>
      </c>
      <c r="H2797" s="3">
        <f>E2797+SUMIF('BR DTG TRAYEMAN'!C:C,C2797,'BR DTG TRAYEMAN'!E:E)</f>
        <v>0</v>
      </c>
    </row>
    <row r="2798" spans="1:8" ht="15.75" customHeight="1">
      <c r="A2798" s="86" t="s">
        <v>9889</v>
      </c>
      <c r="B2798" s="86" t="s">
        <v>876</v>
      </c>
      <c r="C2798" s="86" t="s">
        <v>9889</v>
      </c>
      <c r="D2798" s="86" t="s">
        <v>9890</v>
      </c>
      <c r="E2798" s="87">
        <v>0</v>
      </c>
      <c r="F2798" s="86" t="s">
        <v>1185</v>
      </c>
      <c r="H2798" s="3">
        <f>E2798+SUMIF('BR DTG TRAYEMAN'!C:C,C2798,'BR DTG TRAYEMAN'!E:E)</f>
        <v>0</v>
      </c>
    </row>
    <row r="2799" spans="1:8" ht="15.75" customHeight="1">
      <c r="A2799" s="86" t="s">
        <v>6744</v>
      </c>
      <c r="B2799" s="86" t="s">
        <v>876</v>
      </c>
      <c r="C2799" s="86" t="s">
        <v>6744</v>
      </c>
      <c r="D2799" s="86" t="s">
        <v>6745</v>
      </c>
      <c r="E2799" s="87">
        <v>0</v>
      </c>
      <c r="F2799" s="86" t="s">
        <v>1185</v>
      </c>
      <c r="H2799" s="3">
        <f>E2799+SUMIF('BR DTG TRAYEMAN'!C:C,C2799,'BR DTG TRAYEMAN'!E:E)</f>
        <v>0</v>
      </c>
    </row>
    <row r="2800" spans="1:8" ht="15.75" customHeight="1">
      <c r="A2800" s="86" t="s">
        <v>9891</v>
      </c>
      <c r="B2800" s="86" t="s">
        <v>876</v>
      </c>
      <c r="C2800" s="86" t="s">
        <v>9891</v>
      </c>
      <c r="D2800" s="86" t="s">
        <v>9892</v>
      </c>
      <c r="E2800" s="87">
        <v>0</v>
      </c>
      <c r="F2800" s="86" t="s">
        <v>1185</v>
      </c>
      <c r="H2800" s="3">
        <f>E2800+SUMIF('BR DTG TRAYEMAN'!C:C,C2800,'BR DTG TRAYEMAN'!E:E)</f>
        <v>0</v>
      </c>
    </row>
    <row r="2801" spans="1:8" ht="15.75" customHeight="1">
      <c r="A2801" s="86" t="s">
        <v>6746</v>
      </c>
      <c r="B2801" s="86" t="s">
        <v>1100</v>
      </c>
      <c r="C2801" s="86" t="s">
        <v>6746</v>
      </c>
      <c r="D2801" s="86" t="s">
        <v>6747</v>
      </c>
      <c r="E2801" s="87">
        <v>0</v>
      </c>
      <c r="F2801" s="86" t="s">
        <v>1185</v>
      </c>
      <c r="H2801" s="3">
        <f>E2801+SUMIF('BR DTG TRAYEMAN'!C:C,C2801,'BR DTG TRAYEMAN'!E:E)</f>
        <v>0</v>
      </c>
    </row>
    <row r="2802" spans="1:8" ht="15.75" customHeight="1">
      <c r="A2802" s="86" t="s">
        <v>2266</v>
      </c>
      <c r="B2802" s="86" t="s">
        <v>876</v>
      </c>
      <c r="C2802" s="86" t="s">
        <v>2266</v>
      </c>
      <c r="D2802" s="86" t="s">
        <v>2267</v>
      </c>
      <c r="E2802" s="87">
        <v>0</v>
      </c>
      <c r="F2802" s="86" t="s">
        <v>1185</v>
      </c>
      <c r="H2802" s="3">
        <f>E2802+SUMIF('BR DTG TRAYEMAN'!C:C,C2802,'BR DTG TRAYEMAN'!E:E)</f>
        <v>0</v>
      </c>
    </row>
    <row r="2803" spans="1:8" ht="15.75" customHeight="1">
      <c r="A2803" s="86" t="s">
        <v>9893</v>
      </c>
      <c r="B2803" s="86" t="s">
        <v>876</v>
      </c>
      <c r="C2803" s="86" t="s">
        <v>9893</v>
      </c>
      <c r="D2803" s="86" t="s">
        <v>9894</v>
      </c>
      <c r="E2803" s="87">
        <v>0</v>
      </c>
      <c r="F2803" s="86" t="s">
        <v>1185</v>
      </c>
      <c r="H2803" s="3">
        <f>E2803+SUMIF('BR DTG TRAYEMAN'!C:C,C2803,'BR DTG TRAYEMAN'!E:E)</f>
        <v>0</v>
      </c>
    </row>
    <row r="2804" spans="1:8" ht="15.75" customHeight="1">
      <c r="A2804" s="86" t="s">
        <v>9895</v>
      </c>
      <c r="B2804" s="86" t="s">
        <v>876</v>
      </c>
      <c r="C2804" s="86" t="s">
        <v>9895</v>
      </c>
      <c r="D2804" s="86" t="s">
        <v>9896</v>
      </c>
      <c r="E2804" s="87">
        <v>0</v>
      </c>
      <c r="F2804" s="86" t="s">
        <v>1185</v>
      </c>
      <c r="H2804" s="3">
        <f>E2804+SUMIF('BR DTG TRAYEMAN'!C:C,C2804,'BR DTG TRAYEMAN'!E:E)</f>
        <v>0</v>
      </c>
    </row>
    <row r="2805" spans="1:8" ht="15.75" customHeight="1">
      <c r="A2805" s="86" t="s">
        <v>9897</v>
      </c>
      <c r="B2805" s="86" t="s">
        <v>876</v>
      </c>
      <c r="C2805" s="86" t="s">
        <v>9897</v>
      </c>
      <c r="D2805" s="86" t="s">
        <v>9898</v>
      </c>
      <c r="E2805" s="87">
        <v>0</v>
      </c>
      <c r="F2805" s="86" t="s">
        <v>1185</v>
      </c>
      <c r="H2805" s="3">
        <f>E2805+SUMIF('BR DTG TRAYEMAN'!C:C,C2805,'BR DTG TRAYEMAN'!E:E)</f>
        <v>0</v>
      </c>
    </row>
    <row r="2806" spans="1:8" ht="15.75" customHeight="1">
      <c r="A2806" s="86" t="s">
        <v>9899</v>
      </c>
      <c r="B2806" s="86" t="s">
        <v>876</v>
      </c>
      <c r="C2806" s="86" t="s">
        <v>9899</v>
      </c>
      <c r="D2806" s="86" t="s">
        <v>9900</v>
      </c>
      <c r="E2806" s="87">
        <v>0</v>
      </c>
      <c r="F2806" s="86" t="s">
        <v>1185</v>
      </c>
      <c r="H2806" s="3">
        <f>E2806+SUMIF('BR DTG TRAYEMAN'!C:C,C2806,'BR DTG TRAYEMAN'!E:E)</f>
        <v>0</v>
      </c>
    </row>
    <row r="2807" spans="1:8" ht="15.75" customHeight="1">
      <c r="A2807" s="86" t="s">
        <v>770</v>
      </c>
      <c r="B2807" s="86" t="s">
        <v>876</v>
      </c>
      <c r="C2807" s="86" t="s">
        <v>770</v>
      </c>
      <c r="D2807" s="86" t="s">
        <v>771</v>
      </c>
      <c r="E2807" s="87">
        <v>0</v>
      </c>
      <c r="F2807" s="86" t="s">
        <v>1185</v>
      </c>
      <c r="H2807" s="3">
        <f>E2807+SUMIF('BR DTG TRAYEMAN'!C:C,C2807,'BR DTG TRAYEMAN'!E:E)</f>
        <v>0</v>
      </c>
    </row>
    <row r="2808" spans="1:8" ht="15.75" customHeight="1">
      <c r="A2808" s="86" t="s">
        <v>6754</v>
      </c>
      <c r="B2808" s="86" t="s">
        <v>876</v>
      </c>
      <c r="C2808" s="86" t="s">
        <v>6754</v>
      </c>
      <c r="D2808" s="86" t="s">
        <v>6755</v>
      </c>
      <c r="E2808" s="87">
        <v>0</v>
      </c>
      <c r="F2808" s="86" t="s">
        <v>1185</v>
      </c>
      <c r="H2808" s="3">
        <f>E2808+SUMIF('BR DTG TRAYEMAN'!C:C,C2808,'BR DTG TRAYEMAN'!E:E)</f>
        <v>0</v>
      </c>
    </row>
    <row r="2809" spans="1:8" ht="15.75" customHeight="1">
      <c r="A2809" s="86" t="s">
        <v>9901</v>
      </c>
      <c r="B2809" s="86" t="s">
        <v>876</v>
      </c>
      <c r="C2809" s="86" t="s">
        <v>9901</v>
      </c>
      <c r="D2809" s="86" t="s">
        <v>9902</v>
      </c>
      <c r="E2809" s="87">
        <v>0</v>
      </c>
      <c r="F2809" s="86" t="s">
        <v>1185</v>
      </c>
      <c r="H2809" s="3">
        <f>E2809+SUMIF('BR DTG TRAYEMAN'!C:C,C2809,'BR DTG TRAYEMAN'!E:E)</f>
        <v>0</v>
      </c>
    </row>
    <row r="2810" spans="1:8" ht="15.75" customHeight="1">
      <c r="A2810" s="86" t="s">
        <v>6756</v>
      </c>
      <c r="B2810" s="86" t="s">
        <v>876</v>
      </c>
      <c r="C2810" s="86" t="s">
        <v>6756</v>
      </c>
      <c r="D2810" s="86" t="s">
        <v>6757</v>
      </c>
      <c r="E2810" s="87">
        <v>0</v>
      </c>
      <c r="F2810" s="86" t="s">
        <v>1185</v>
      </c>
      <c r="H2810" s="3">
        <f>E2810+SUMIF('BR DTG TRAYEMAN'!C:C,C2810,'BR DTG TRAYEMAN'!E:E)</f>
        <v>0</v>
      </c>
    </row>
    <row r="2811" spans="1:8" ht="15.75" customHeight="1">
      <c r="A2811" s="86" t="s">
        <v>9903</v>
      </c>
      <c r="B2811" s="86" t="s">
        <v>876</v>
      </c>
      <c r="C2811" s="86" t="s">
        <v>9903</v>
      </c>
      <c r="D2811" s="86" t="s">
        <v>9904</v>
      </c>
      <c r="E2811" s="87">
        <v>0</v>
      </c>
      <c r="F2811" s="86" t="s">
        <v>1185</v>
      </c>
      <c r="H2811" s="3">
        <f>E2811+SUMIF('BR DTG TRAYEMAN'!C:C,C2811,'BR DTG TRAYEMAN'!E:E)</f>
        <v>0</v>
      </c>
    </row>
    <row r="2812" spans="1:8" ht="15.75" customHeight="1">
      <c r="A2812" s="86" t="s">
        <v>6758</v>
      </c>
      <c r="B2812" s="86" t="s">
        <v>876</v>
      </c>
      <c r="C2812" s="86" t="s">
        <v>6758</v>
      </c>
      <c r="D2812" s="86" t="s">
        <v>6759</v>
      </c>
      <c r="E2812" s="87">
        <v>0</v>
      </c>
      <c r="F2812" s="86" t="s">
        <v>1185</v>
      </c>
      <c r="H2812" s="3">
        <f>E2812+SUMIF('BR DTG TRAYEMAN'!C:C,C2812,'BR DTG TRAYEMAN'!E:E)</f>
        <v>0</v>
      </c>
    </row>
    <row r="2813" spans="1:8" ht="15.75" customHeight="1">
      <c r="A2813" s="86" t="s">
        <v>6760</v>
      </c>
      <c r="B2813" s="86" t="s">
        <v>876</v>
      </c>
      <c r="C2813" s="86" t="s">
        <v>6760</v>
      </c>
      <c r="D2813" s="86" t="s">
        <v>6761</v>
      </c>
      <c r="E2813" s="87">
        <v>0</v>
      </c>
      <c r="F2813" s="86" t="s">
        <v>1185</v>
      </c>
      <c r="H2813" s="3">
        <f>E2813+SUMIF('BR DTG TRAYEMAN'!C:C,C2813,'BR DTG TRAYEMAN'!E:E)</f>
        <v>0</v>
      </c>
    </row>
    <row r="2814" spans="1:8" ht="15.75" customHeight="1">
      <c r="A2814" s="86" t="s">
        <v>6762</v>
      </c>
      <c r="B2814" s="86" t="s">
        <v>876</v>
      </c>
      <c r="C2814" s="86" t="s">
        <v>6762</v>
      </c>
      <c r="D2814" s="86" t="s">
        <v>6763</v>
      </c>
      <c r="E2814" s="87">
        <v>0</v>
      </c>
      <c r="F2814" s="86" t="s">
        <v>1185</v>
      </c>
      <c r="H2814" s="3">
        <f>E2814+SUMIF('BR DTG TRAYEMAN'!C:C,C2814,'BR DTG TRAYEMAN'!E:E)</f>
        <v>0</v>
      </c>
    </row>
    <row r="2815" spans="1:8" ht="15.75" customHeight="1">
      <c r="A2815" s="86" t="s">
        <v>9905</v>
      </c>
      <c r="B2815" s="86" t="s">
        <v>876</v>
      </c>
      <c r="C2815" s="86" t="s">
        <v>9905</v>
      </c>
      <c r="D2815" s="86" t="s">
        <v>9906</v>
      </c>
      <c r="E2815" s="87">
        <v>0</v>
      </c>
      <c r="F2815" s="86" t="s">
        <v>1185</v>
      </c>
      <c r="H2815" s="3">
        <f>E2815+SUMIF('BR DTG TRAYEMAN'!C:C,C2815,'BR DTG TRAYEMAN'!E:E)</f>
        <v>0</v>
      </c>
    </row>
    <row r="2816" spans="1:8" ht="15.75" customHeight="1">
      <c r="A2816" s="86" t="s">
        <v>9907</v>
      </c>
      <c r="B2816" s="86" t="s">
        <v>876</v>
      </c>
      <c r="C2816" s="86" t="s">
        <v>9907</v>
      </c>
      <c r="D2816" s="86" t="s">
        <v>9908</v>
      </c>
      <c r="E2816" s="87">
        <v>0</v>
      </c>
      <c r="F2816" s="86" t="s">
        <v>1185</v>
      </c>
      <c r="H2816" s="3">
        <f>E2816+SUMIF('BR DTG TRAYEMAN'!C:C,C2816,'BR DTG TRAYEMAN'!E:E)</f>
        <v>0</v>
      </c>
    </row>
    <row r="2817" spans="1:8" ht="15.75" customHeight="1">
      <c r="A2817" s="86" t="s">
        <v>6764</v>
      </c>
      <c r="B2817" s="86" t="s">
        <v>876</v>
      </c>
      <c r="C2817" s="86" t="s">
        <v>6764</v>
      </c>
      <c r="D2817" s="86" t="s">
        <v>6765</v>
      </c>
      <c r="E2817" s="87">
        <v>0</v>
      </c>
      <c r="F2817" s="86" t="s">
        <v>1185</v>
      </c>
      <c r="H2817" s="3">
        <f>E2817+SUMIF('BR DTG TRAYEMAN'!C:C,C2817,'BR DTG TRAYEMAN'!E:E)</f>
        <v>0</v>
      </c>
    </row>
    <row r="2818" spans="1:8" ht="15.75" customHeight="1">
      <c r="A2818" s="86" t="s">
        <v>9909</v>
      </c>
      <c r="B2818" s="86" t="s">
        <v>1185</v>
      </c>
      <c r="C2818" s="86" t="s">
        <v>9909</v>
      </c>
      <c r="D2818" s="86" t="s">
        <v>9864</v>
      </c>
      <c r="E2818" s="87">
        <v>0</v>
      </c>
      <c r="F2818" s="86" t="s">
        <v>1185</v>
      </c>
      <c r="H2818" s="3">
        <f>E2818+SUMIF('BR DTG TRAYEMAN'!C:C,C2818,'BR DTG TRAYEMAN'!E:E)</f>
        <v>0</v>
      </c>
    </row>
    <row r="2819" spans="1:8" ht="15.75" customHeight="1">
      <c r="A2819" s="86" t="s">
        <v>9910</v>
      </c>
      <c r="B2819" s="86" t="s">
        <v>1185</v>
      </c>
      <c r="C2819" s="86" t="s">
        <v>9910</v>
      </c>
      <c r="D2819" s="86" t="s">
        <v>9864</v>
      </c>
      <c r="E2819" s="87">
        <v>0</v>
      </c>
      <c r="F2819" s="86" t="s">
        <v>1185</v>
      </c>
      <c r="H2819" s="3">
        <f>E2819+SUMIF('BR DTG TRAYEMAN'!C:C,C2819,'BR DTG TRAYEMAN'!E:E)</f>
        <v>0</v>
      </c>
    </row>
    <row r="2820" spans="1:8" ht="15.75" customHeight="1">
      <c r="A2820" s="86" t="s">
        <v>9911</v>
      </c>
      <c r="B2820" s="86" t="s">
        <v>1185</v>
      </c>
      <c r="C2820" s="86" t="s">
        <v>9911</v>
      </c>
      <c r="D2820" s="86" t="s">
        <v>9912</v>
      </c>
      <c r="E2820" s="87">
        <v>0</v>
      </c>
      <c r="F2820" s="86" t="s">
        <v>1185</v>
      </c>
      <c r="H2820" s="3">
        <f>E2820+SUMIF('BR DTG TRAYEMAN'!C:C,C2820,'BR DTG TRAYEMAN'!E:E)</f>
        <v>0</v>
      </c>
    </row>
    <row r="2821" spans="1:8" ht="15.75" customHeight="1">
      <c r="A2821" s="86" t="s">
        <v>6768</v>
      </c>
      <c r="B2821" s="86" t="s">
        <v>876</v>
      </c>
      <c r="C2821" s="86" t="s">
        <v>6768</v>
      </c>
      <c r="D2821" s="86" t="s">
        <v>2330</v>
      </c>
      <c r="E2821" s="87">
        <v>0</v>
      </c>
      <c r="F2821" s="86" t="s">
        <v>1185</v>
      </c>
      <c r="H2821" s="3">
        <f>E2821+SUMIF('BR DTG TRAYEMAN'!C:C,C2821,'BR DTG TRAYEMAN'!E:E)</f>
        <v>0</v>
      </c>
    </row>
    <row r="2822" spans="1:8" ht="15.75" customHeight="1">
      <c r="A2822" s="86" t="s">
        <v>6769</v>
      </c>
      <c r="B2822" s="86" t="s">
        <v>876</v>
      </c>
      <c r="C2822" s="86" t="s">
        <v>6769</v>
      </c>
      <c r="D2822" s="86" t="s">
        <v>6770</v>
      </c>
      <c r="E2822" s="87">
        <v>0</v>
      </c>
      <c r="F2822" s="86" t="s">
        <v>1185</v>
      </c>
      <c r="H2822" s="3">
        <f>E2822+SUMIF('BR DTG TRAYEMAN'!C:C,C2822,'BR DTG TRAYEMAN'!E:E)</f>
        <v>0</v>
      </c>
    </row>
    <row r="2823" spans="1:8" ht="15.75" customHeight="1">
      <c r="A2823" s="86" t="s">
        <v>9913</v>
      </c>
      <c r="B2823" s="86" t="s">
        <v>876</v>
      </c>
      <c r="C2823" s="86" t="s">
        <v>9913</v>
      </c>
      <c r="D2823" s="86" t="s">
        <v>9914</v>
      </c>
      <c r="E2823" s="87">
        <v>0</v>
      </c>
      <c r="F2823" s="86" t="s">
        <v>1185</v>
      </c>
      <c r="H2823" s="3">
        <f>E2823+SUMIF('BR DTG TRAYEMAN'!C:C,C2823,'BR DTG TRAYEMAN'!E:E)</f>
        <v>0</v>
      </c>
    </row>
    <row r="2824" spans="1:8" ht="15.75" customHeight="1">
      <c r="A2824" s="86" t="s">
        <v>9915</v>
      </c>
      <c r="B2824" s="86" t="s">
        <v>876</v>
      </c>
      <c r="C2824" s="86" t="s">
        <v>9915</v>
      </c>
      <c r="D2824" s="86" t="s">
        <v>9916</v>
      </c>
      <c r="E2824" s="87">
        <v>0</v>
      </c>
      <c r="F2824" s="86" t="s">
        <v>1185</v>
      </c>
      <c r="H2824" s="3">
        <f>E2824+SUMIF('BR DTG TRAYEMAN'!C:C,C2824,'BR DTG TRAYEMAN'!E:E)</f>
        <v>0</v>
      </c>
    </row>
    <row r="2825" spans="1:8" ht="15.75" customHeight="1">
      <c r="A2825" s="86" t="s">
        <v>9917</v>
      </c>
      <c r="B2825" s="86" t="s">
        <v>888</v>
      </c>
      <c r="C2825" s="86" t="s">
        <v>9917</v>
      </c>
      <c r="D2825" s="86" t="s">
        <v>9918</v>
      </c>
      <c r="E2825" s="87">
        <v>0</v>
      </c>
      <c r="F2825" s="86" t="s">
        <v>1185</v>
      </c>
      <c r="H2825" s="3">
        <f>E2825+SUMIF('BR DTG TRAYEMAN'!C:C,C2825,'BR DTG TRAYEMAN'!E:E)</f>
        <v>0</v>
      </c>
    </row>
    <row r="2826" spans="1:8" ht="15.75" customHeight="1">
      <c r="A2826" s="86" t="s">
        <v>1902</v>
      </c>
      <c r="B2826" s="86" t="s">
        <v>877</v>
      </c>
      <c r="C2826" s="86" t="s">
        <v>1902</v>
      </c>
      <c r="D2826" s="86" t="s">
        <v>1903</v>
      </c>
      <c r="E2826" s="87">
        <v>0</v>
      </c>
      <c r="F2826" s="86" t="s">
        <v>1185</v>
      </c>
      <c r="H2826" s="3">
        <f>E2826+SUMIF('BR DTG TRAYEMAN'!C:C,C2826,'BR DTG TRAYEMAN'!E:E)</f>
        <v>0</v>
      </c>
    </row>
    <row r="2827" spans="1:8" ht="15.75" customHeight="1">
      <c r="A2827" s="86" t="s">
        <v>523</v>
      </c>
      <c r="B2827" s="86" t="s">
        <v>877</v>
      </c>
      <c r="C2827" s="86" t="s">
        <v>523</v>
      </c>
      <c r="D2827" s="86" t="s">
        <v>2268</v>
      </c>
      <c r="E2827" s="87">
        <v>0</v>
      </c>
      <c r="F2827" s="86" t="s">
        <v>1185</v>
      </c>
      <c r="H2827" s="3">
        <f>E2827+SUMIF('BR DTG TRAYEMAN'!C:C,C2827,'BR DTG TRAYEMAN'!E:E)</f>
        <v>0</v>
      </c>
    </row>
    <row r="2828" spans="1:8" ht="15.75" customHeight="1">
      <c r="A2828" s="86" t="s">
        <v>9919</v>
      </c>
      <c r="B2828" s="86" t="s">
        <v>876</v>
      </c>
      <c r="C2828" s="86" t="s">
        <v>9919</v>
      </c>
      <c r="D2828" s="86" t="s">
        <v>9920</v>
      </c>
      <c r="E2828" s="87">
        <v>0</v>
      </c>
      <c r="F2828" s="86" t="s">
        <v>1185</v>
      </c>
      <c r="H2828" s="3">
        <f>E2828+SUMIF('BR DTG TRAYEMAN'!C:C,C2828,'BR DTG TRAYEMAN'!E:E)</f>
        <v>0</v>
      </c>
    </row>
    <row r="2829" spans="1:8" ht="15.75" customHeight="1">
      <c r="A2829" s="86" t="s">
        <v>6771</v>
      </c>
      <c r="B2829" s="86" t="s">
        <v>876</v>
      </c>
      <c r="C2829" s="86" t="s">
        <v>6771</v>
      </c>
      <c r="D2829" s="86" t="s">
        <v>9921</v>
      </c>
      <c r="E2829" s="87">
        <v>0</v>
      </c>
      <c r="F2829" s="86" t="s">
        <v>1185</v>
      </c>
      <c r="H2829" s="3">
        <f>E2829+SUMIF('BR DTG TRAYEMAN'!C:C,C2829,'BR DTG TRAYEMAN'!E:E)</f>
        <v>0</v>
      </c>
    </row>
    <row r="2830" spans="1:8" ht="15.75" customHeight="1">
      <c r="A2830" s="86" t="s">
        <v>6773</v>
      </c>
      <c r="B2830" s="86" t="s">
        <v>876</v>
      </c>
      <c r="C2830" s="86" t="s">
        <v>6773</v>
      </c>
      <c r="D2830" s="86" t="s">
        <v>6774</v>
      </c>
      <c r="E2830" s="87">
        <v>0</v>
      </c>
      <c r="F2830" s="86" t="s">
        <v>1185</v>
      </c>
      <c r="H2830" s="3">
        <f>E2830+SUMIF('BR DTG TRAYEMAN'!C:C,C2830,'BR DTG TRAYEMAN'!E:E)</f>
        <v>0</v>
      </c>
    </row>
    <row r="2831" spans="1:8" ht="15.75" customHeight="1">
      <c r="A2831" s="86" t="s">
        <v>6775</v>
      </c>
      <c r="B2831" s="86" t="s">
        <v>876</v>
      </c>
      <c r="C2831" s="86" t="s">
        <v>6775</v>
      </c>
      <c r="D2831" s="86" t="s">
        <v>6776</v>
      </c>
      <c r="E2831" s="87">
        <v>0</v>
      </c>
      <c r="F2831" s="86" t="s">
        <v>1185</v>
      </c>
      <c r="H2831" s="3">
        <f>E2831+SUMIF('BR DTG TRAYEMAN'!C:C,C2831,'BR DTG TRAYEMAN'!E:E)</f>
        <v>0</v>
      </c>
    </row>
    <row r="2832" spans="1:8" ht="15.75" customHeight="1">
      <c r="A2832" s="86" t="s">
        <v>1713</v>
      </c>
      <c r="B2832" s="86" t="s">
        <v>876</v>
      </c>
      <c r="C2832" s="86" t="s">
        <v>1713</v>
      </c>
      <c r="D2832" s="86" t="s">
        <v>1714</v>
      </c>
      <c r="E2832" s="87">
        <v>0</v>
      </c>
      <c r="F2832" s="86" t="s">
        <v>1185</v>
      </c>
      <c r="H2832" s="3">
        <f>E2832+SUMIF('BR DTG TRAYEMAN'!C:C,C2832,'BR DTG TRAYEMAN'!E:E)</f>
        <v>0</v>
      </c>
    </row>
    <row r="2833" spans="1:8" ht="15.75" customHeight="1">
      <c r="A2833" s="86" t="s">
        <v>9922</v>
      </c>
      <c r="B2833" s="86" t="s">
        <v>922</v>
      </c>
      <c r="C2833" s="86" t="s">
        <v>9922</v>
      </c>
      <c r="D2833" s="86" t="s">
        <v>9923</v>
      </c>
      <c r="E2833" s="87">
        <v>0</v>
      </c>
      <c r="F2833" s="86" t="s">
        <v>1185</v>
      </c>
      <c r="H2833" s="3">
        <f>E2833+SUMIF('BR DTG TRAYEMAN'!C:C,C2833,'BR DTG TRAYEMAN'!E:E)</f>
        <v>0</v>
      </c>
    </row>
    <row r="2834" spans="1:8" ht="15.75" customHeight="1">
      <c r="A2834" s="86" t="s">
        <v>9924</v>
      </c>
      <c r="B2834" s="86" t="s">
        <v>876</v>
      </c>
      <c r="C2834" s="86" t="s">
        <v>9924</v>
      </c>
      <c r="D2834" s="86" t="s">
        <v>9925</v>
      </c>
      <c r="E2834" s="87">
        <v>0</v>
      </c>
      <c r="F2834" s="86" t="s">
        <v>1185</v>
      </c>
      <c r="H2834" s="3">
        <f>E2834+SUMIF('BR DTG TRAYEMAN'!C:C,C2834,'BR DTG TRAYEMAN'!E:E)</f>
        <v>0</v>
      </c>
    </row>
    <row r="2835" spans="1:8" ht="15.75" customHeight="1">
      <c r="A2835" s="86" t="s">
        <v>6787</v>
      </c>
      <c r="B2835" s="86" t="s">
        <v>876</v>
      </c>
      <c r="C2835" s="86" t="s">
        <v>6787</v>
      </c>
      <c r="D2835" s="86" t="s">
        <v>6788</v>
      </c>
      <c r="E2835" s="87">
        <v>0</v>
      </c>
      <c r="F2835" s="86" t="s">
        <v>1185</v>
      </c>
      <c r="H2835" s="3">
        <f>E2835+SUMIF('BR DTG TRAYEMAN'!C:C,C2835,'BR DTG TRAYEMAN'!E:E)</f>
        <v>0</v>
      </c>
    </row>
    <row r="2836" spans="1:8" ht="15.75" customHeight="1">
      <c r="A2836" s="86" t="s">
        <v>6789</v>
      </c>
      <c r="B2836" s="86" t="s">
        <v>922</v>
      </c>
      <c r="C2836" s="86" t="s">
        <v>6789</v>
      </c>
      <c r="D2836" s="86" t="s">
        <v>6790</v>
      </c>
      <c r="E2836" s="87">
        <v>0</v>
      </c>
      <c r="F2836" s="86" t="s">
        <v>1185</v>
      </c>
      <c r="H2836" s="3">
        <f>E2836+SUMIF('BR DTG TRAYEMAN'!C:C,C2836,'BR DTG TRAYEMAN'!E:E)</f>
        <v>0</v>
      </c>
    </row>
    <row r="2837" spans="1:8" ht="15.75" customHeight="1">
      <c r="A2837" s="86" t="s">
        <v>1668</v>
      </c>
      <c r="B2837" s="86" t="s">
        <v>888</v>
      </c>
      <c r="C2837" s="86" t="s">
        <v>1668</v>
      </c>
      <c r="D2837" s="86" t="s">
        <v>1669</v>
      </c>
      <c r="E2837" s="87">
        <v>0</v>
      </c>
      <c r="F2837" s="86" t="s">
        <v>1185</v>
      </c>
      <c r="H2837" s="3">
        <f>E2837+SUMIF('BR DTG TRAYEMAN'!C:C,C2837,'BR DTG TRAYEMAN'!E:E)</f>
        <v>0</v>
      </c>
    </row>
    <row r="2838" spans="1:8" ht="15.75" customHeight="1">
      <c r="A2838" s="86" t="s">
        <v>6793</v>
      </c>
      <c r="B2838" s="86" t="s">
        <v>876</v>
      </c>
      <c r="C2838" s="86" t="s">
        <v>6793</v>
      </c>
      <c r="D2838" s="86" t="s">
        <v>6794</v>
      </c>
      <c r="E2838" s="87">
        <v>0</v>
      </c>
      <c r="F2838" s="86" t="s">
        <v>1185</v>
      </c>
      <c r="H2838" s="3">
        <f>E2838+SUMIF('BR DTG TRAYEMAN'!C:C,C2838,'BR DTG TRAYEMAN'!E:E)</f>
        <v>0</v>
      </c>
    </row>
    <row r="2839" spans="1:8" ht="15.75" customHeight="1">
      <c r="A2839" s="86" t="s">
        <v>9926</v>
      </c>
      <c r="B2839" s="86" t="s">
        <v>876</v>
      </c>
      <c r="C2839" s="86" t="s">
        <v>9926</v>
      </c>
      <c r="D2839" s="86" t="s">
        <v>9927</v>
      </c>
      <c r="E2839" s="87">
        <v>0</v>
      </c>
      <c r="F2839" s="86" t="s">
        <v>1185</v>
      </c>
      <c r="H2839" s="3">
        <f>E2839+SUMIF('BR DTG TRAYEMAN'!C:C,C2839,'BR DTG TRAYEMAN'!E:E)</f>
        <v>0</v>
      </c>
    </row>
    <row r="2840" spans="1:8" ht="15.75" customHeight="1">
      <c r="A2840" s="86" t="s">
        <v>441</v>
      </c>
      <c r="B2840" s="86" t="s">
        <v>877</v>
      </c>
      <c r="C2840" s="86" t="s">
        <v>441</v>
      </c>
      <c r="D2840" s="86" t="s">
        <v>1247</v>
      </c>
      <c r="E2840" s="87">
        <v>1</v>
      </c>
      <c r="F2840" s="86" t="s">
        <v>1185</v>
      </c>
      <c r="H2840" s="3">
        <f>E2840+SUMIF('BR DTG TRAYEMAN'!C:C,C2840,'BR DTG TRAYEMAN'!E:E)</f>
        <v>1</v>
      </c>
    </row>
    <row r="2841" spans="1:8" ht="15.75" customHeight="1">
      <c r="A2841" s="86" t="s">
        <v>2305</v>
      </c>
      <c r="B2841" s="86" t="s">
        <v>877</v>
      </c>
      <c r="C2841" s="86" t="s">
        <v>2305</v>
      </c>
      <c r="D2841" s="86" t="s">
        <v>2306</v>
      </c>
      <c r="E2841" s="87">
        <v>0</v>
      </c>
      <c r="F2841" s="86" t="s">
        <v>1185</v>
      </c>
      <c r="H2841" s="3">
        <f>E2841+SUMIF('BR DTG TRAYEMAN'!C:C,C2841,'BR DTG TRAYEMAN'!E:E)</f>
        <v>0</v>
      </c>
    </row>
    <row r="2842" spans="1:8" ht="15.75" customHeight="1">
      <c r="A2842" s="86" t="s">
        <v>1904</v>
      </c>
      <c r="B2842" s="86" t="s">
        <v>877</v>
      </c>
      <c r="C2842" s="86" t="s">
        <v>1904</v>
      </c>
      <c r="D2842" s="86" t="s">
        <v>1905</v>
      </c>
      <c r="E2842" s="87">
        <v>0</v>
      </c>
      <c r="F2842" s="86" t="s">
        <v>1185</v>
      </c>
      <c r="H2842" s="3">
        <f>E2842+SUMIF('BR DTG TRAYEMAN'!C:C,C2842,'BR DTG TRAYEMAN'!E:E)</f>
        <v>0</v>
      </c>
    </row>
    <row r="2843" spans="1:8" ht="15.75" customHeight="1">
      <c r="A2843" s="86" t="s">
        <v>6795</v>
      </c>
      <c r="B2843" s="86" t="s">
        <v>876</v>
      </c>
      <c r="C2843" s="86" t="s">
        <v>6795</v>
      </c>
      <c r="D2843" s="86" t="s">
        <v>6796</v>
      </c>
      <c r="E2843" s="87">
        <v>0</v>
      </c>
      <c r="F2843" s="86" t="s">
        <v>1185</v>
      </c>
      <c r="H2843" s="3">
        <f>E2843+SUMIF('BR DTG TRAYEMAN'!C:C,C2843,'BR DTG TRAYEMAN'!E:E)</f>
        <v>0</v>
      </c>
    </row>
    <row r="2844" spans="1:8" ht="15.75" customHeight="1">
      <c r="A2844" s="86" t="s">
        <v>6797</v>
      </c>
      <c r="B2844" s="86" t="s">
        <v>876</v>
      </c>
      <c r="C2844" s="86" t="s">
        <v>6797</v>
      </c>
      <c r="D2844" s="86" t="s">
        <v>6798</v>
      </c>
      <c r="E2844" s="87">
        <v>0</v>
      </c>
      <c r="F2844" s="86" t="s">
        <v>1185</v>
      </c>
      <c r="H2844" s="3">
        <f>E2844+SUMIF('BR DTG TRAYEMAN'!C:C,C2844,'BR DTG TRAYEMAN'!E:E)</f>
        <v>0</v>
      </c>
    </row>
    <row r="2845" spans="1:8" ht="15.75" customHeight="1">
      <c r="A2845" s="86" t="s">
        <v>9928</v>
      </c>
      <c r="B2845" s="86" t="s">
        <v>876</v>
      </c>
      <c r="C2845" s="86" t="s">
        <v>9928</v>
      </c>
      <c r="D2845" s="86" t="s">
        <v>9929</v>
      </c>
      <c r="E2845" s="87">
        <v>0</v>
      </c>
      <c r="F2845" s="86" t="s">
        <v>1185</v>
      </c>
      <c r="H2845" s="3">
        <f>E2845+SUMIF('BR DTG TRAYEMAN'!C:C,C2845,'BR DTG TRAYEMAN'!E:E)</f>
        <v>0</v>
      </c>
    </row>
    <row r="2846" spans="1:8" ht="15.75" customHeight="1">
      <c r="A2846" s="86" t="s">
        <v>6803</v>
      </c>
      <c r="B2846" s="86" t="s">
        <v>876</v>
      </c>
      <c r="C2846" s="86" t="s">
        <v>6803</v>
      </c>
      <c r="D2846" s="86" t="s">
        <v>6804</v>
      </c>
      <c r="E2846" s="87">
        <v>0</v>
      </c>
      <c r="F2846" s="86" t="s">
        <v>1185</v>
      </c>
      <c r="H2846" s="3">
        <f>E2846+SUMIF('BR DTG TRAYEMAN'!C:C,C2846,'BR DTG TRAYEMAN'!E:E)</f>
        <v>0</v>
      </c>
    </row>
    <row r="2847" spans="1:8" ht="15.75" customHeight="1">
      <c r="A2847" s="86" t="s">
        <v>6805</v>
      </c>
      <c r="B2847" s="86" t="s">
        <v>876</v>
      </c>
      <c r="C2847" s="86" t="s">
        <v>6805</v>
      </c>
      <c r="D2847" s="86" t="s">
        <v>6806</v>
      </c>
      <c r="E2847" s="87">
        <v>0</v>
      </c>
      <c r="F2847" s="86" t="s">
        <v>1185</v>
      </c>
      <c r="H2847" s="3">
        <f>E2847+SUMIF('BR DTG TRAYEMAN'!C:C,C2847,'BR DTG TRAYEMAN'!E:E)</f>
        <v>0</v>
      </c>
    </row>
    <row r="2848" spans="1:8" ht="15.75" customHeight="1">
      <c r="A2848" s="86" t="s">
        <v>9930</v>
      </c>
      <c r="B2848" s="86" t="s">
        <v>876</v>
      </c>
      <c r="C2848" s="86" t="s">
        <v>9930</v>
      </c>
      <c r="D2848" s="86" t="s">
        <v>9931</v>
      </c>
      <c r="E2848" s="87">
        <v>0</v>
      </c>
      <c r="F2848" s="86" t="s">
        <v>1185</v>
      </c>
      <c r="H2848" s="3">
        <f>E2848+SUMIF('BR DTG TRAYEMAN'!C:C,C2848,'BR DTG TRAYEMAN'!E:E)</f>
        <v>0</v>
      </c>
    </row>
    <row r="2849" spans="1:8" ht="15.75" customHeight="1">
      <c r="A2849" s="86" t="s">
        <v>6807</v>
      </c>
      <c r="B2849" s="86" t="s">
        <v>876</v>
      </c>
      <c r="C2849" s="86" t="s">
        <v>6807</v>
      </c>
      <c r="D2849" s="86" t="s">
        <v>6808</v>
      </c>
      <c r="E2849" s="87">
        <v>0</v>
      </c>
      <c r="F2849" s="86" t="s">
        <v>1185</v>
      </c>
      <c r="H2849" s="3">
        <f>E2849+SUMIF('BR DTG TRAYEMAN'!C:C,C2849,'BR DTG TRAYEMAN'!E:E)</f>
        <v>0</v>
      </c>
    </row>
    <row r="2850" spans="1:8" ht="15.75" customHeight="1">
      <c r="A2850" s="86" t="s">
        <v>6811</v>
      </c>
      <c r="B2850" s="86" t="s">
        <v>876</v>
      </c>
      <c r="C2850" s="86" t="s">
        <v>6811</v>
      </c>
      <c r="D2850" s="86" t="s">
        <v>6812</v>
      </c>
      <c r="E2850" s="87">
        <v>0</v>
      </c>
      <c r="F2850" s="86" t="s">
        <v>1185</v>
      </c>
      <c r="H2850" s="3">
        <f>E2850+SUMIF('BR DTG TRAYEMAN'!C:C,C2850,'BR DTG TRAYEMAN'!E:E)</f>
        <v>0</v>
      </c>
    </row>
    <row r="2851" spans="1:8" ht="15.75" customHeight="1">
      <c r="A2851" s="86" t="s">
        <v>9932</v>
      </c>
      <c r="B2851" s="86" t="s">
        <v>876</v>
      </c>
      <c r="C2851" s="86" t="s">
        <v>9932</v>
      </c>
      <c r="D2851" s="86" t="s">
        <v>9933</v>
      </c>
      <c r="E2851" s="87">
        <v>0</v>
      </c>
      <c r="F2851" s="86" t="s">
        <v>1185</v>
      </c>
      <c r="H2851" s="3">
        <f>E2851+SUMIF('BR DTG TRAYEMAN'!C:C,C2851,'BR DTG TRAYEMAN'!E:E)</f>
        <v>0</v>
      </c>
    </row>
    <row r="2852" spans="1:8" ht="15.75" customHeight="1">
      <c r="A2852" s="86" t="s">
        <v>6819</v>
      </c>
      <c r="B2852" s="86" t="s">
        <v>876</v>
      </c>
      <c r="C2852" s="86" t="s">
        <v>6819</v>
      </c>
      <c r="D2852" s="86" t="s">
        <v>6820</v>
      </c>
      <c r="E2852" s="87">
        <v>0</v>
      </c>
      <c r="F2852" s="86" t="s">
        <v>1185</v>
      </c>
      <c r="H2852" s="3">
        <f>E2852+SUMIF('BR DTG TRAYEMAN'!C:C,C2852,'BR DTG TRAYEMAN'!E:E)</f>
        <v>0</v>
      </c>
    </row>
    <row r="2853" spans="1:8" ht="15.75" customHeight="1">
      <c r="A2853" s="86" t="s">
        <v>9934</v>
      </c>
      <c r="B2853" s="86" t="s">
        <v>876</v>
      </c>
      <c r="C2853" s="86" t="s">
        <v>9934</v>
      </c>
      <c r="D2853" s="86" t="s">
        <v>9935</v>
      </c>
      <c r="E2853" s="87">
        <v>0</v>
      </c>
      <c r="F2853" s="86" t="s">
        <v>1185</v>
      </c>
      <c r="H2853" s="3">
        <f>E2853+SUMIF('BR DTG TRAYEMAN'!C:C,C2853,'BR DTG TRAYEMAN'!E:E)</f>
        <v>0</v>
      </c>
    </row>
    <row r="2854" spans="1:8" ht="15.75" customHeight="1">
      <c r="A2854" s="86" t="s">
        <v>6821</v>
      </c>
      <c r="B2854" s="86" t="s">
        <v>876</v>
      </c>
      <c r="C2854" s="86" t="s">
        <v>6821</v>
      </c>
      <c r="D2854" s="86" t="s">
        <v>6822</v>
      </c>
      <c r="E2854" s="87">
        <v>0</v>
      </c>
      <c r="F2854" s="86" t="s">
        <v>1185</v>
      </c>
      <c r="H2854" s="3">
        <f>E2854+SUMIF('BR DTG TRAYEMAN'!C:C,C2854,'BR DTG TRAYEMAN'!E:E)</f>
        <v>0</v>
      </c>
    </row>
    <row r="2855" spans="1:8" ht="15.75" customHeight="1">
      <c r="A2855" s="86" t="s">
        <v>6823</v>
      </c>
      <c r="B2855" s="86" t="s">
        <v>876</v>
      </c>
      <c r="C2855" s="86" t="s">
        <v>6823</v>
      </c>
      <c r="D2855" s="86" t="s">
        <v>6824</v>
      </c>
      <c r="E2855" s="87">
        <v>0</v>
      </c>
      <c r="F2855" s="86" t="s">
        <v>1185</v>
      </c>
      <c r="H2855" s="3">
        <f>E2855+SUMIF('BR DTG TRAYEMAN'!C:C,C2855,'BR DTG TRAYEMAN'!E:E)</f>
        <v>0</v>
      </c>
    </row>
    <row r="2856" spans="1:8" ht="15.75" customHeight="1">
      <c r="A2856" s="86" t="s">
        <v>9936</v>
      </c>
      <c r="B2856" s="86" t="s">
        <v>876</v>
      </c>
      <c r="C2856" s="86" t="s">
        <v>9936</v>
      </c>
      <c r="D2856" s="86" t="s">
        <v>9937</v>
      </c>
      <c r="E2856" s="87">
        <v>0</v>
      </c>
      <c r="F2856" s="86" t="s">
        <v>1185</v>
      </c>
      <c r="H2856" s="3">
        <f>E2856+SUMIF('BR DTG TRAYEMAN'!C:C,C2856,'BR DTG TRAYEMAN'!E:E)</f>
        <v>0</v>
      </c>
    </row>
    <row r="2857" spans="1:8" ht="15.75" customHeight="1">
      <c r="A2857" s="86" t="s">
        <v>6827</v>
      </c>
      <c r="B2857" s="86" t="s">
        <v>876</v>
      </c>
      <c r="C2857" s="86" t="s">
        <v>6827</v>
      </c>
      <c r="D2857" s="86" t="s">
        <v>6828</v>
      </c>
      <c r="E2857" s="87">
        <v>0</v>
      </c>
      <c r="F2857" s="86" t="s">
        <v>1185</v>
      </c>
      <c r="H2857" s="3">
        <f>E2857+SUMIF('BR DTG TRAYEMAN'!C:C,C2857,'BR DTG TRAYEMAN'!E:E)</f>
        <v>0</v>
      </c>
    </row>
    <row r="2858" spans="1:8" ht="15.75" customHeight="1">
      <c r="A2858" s="86" t="s">
        <v>9938</v>
      </c>
      <c r="B2858" s="86" t="s">
        <v>876</v>
      </c>
      <c r="C2858" s="86" t="s">
        <v>9938</v>
      </c>
      <c r="D2858" s="86" t="s">
        <v>9939</v>
      </c>
      <c r="E2858" s="87">
        <v>0</v>
      </c>
      <c r="F2858" s="86" t="s">
        <v>1185</v>
      </c>
      <c r="H2858" s="3">
        <f>E2858+SUMIF('BR DTG TRAYEMAN'!C:C,C2858,'BR DTG TRAYEMAN'!E:E)</f>
        <v>0</v>
      </c>
    </row>
    <row r="2859" spans="1:8" ht="15.75" customHeight="1">
      <c r="A2859" s="86" t="s">
        <v>6833</v>
      </c>
      <c r="B2859" s="86" t="s">
        <v>1184</v>
      </c>
      <c r="C2859" s="86" t="s">
        <v>6833</v>
      </c>
      <c r="D2859" s="86" t="s">
        <v>6834</v>
      </c>
      <c r="E2859" s="87">
        <v>0</v>
      </c>
      <c r="F2859" s="86" t="s">
        <v>1185</v>
      </c>
      <c r="H2859" s="3">
        <f>E2859+SUMIF('BR DTG TRAYEMAN'!C:C,C2859,'BR DTG TRAYEMAN'!E:E)</f>
        <v>0</v>
      </c>
    </row>
    <row r="2860" spans="1:8" ht="15.75" customHeight="1">
      <c r="A2860" s="86" t="s">
        <v>6835</v>
      </c>
      <c r="B2860" s="86" t="s">
        <v>1184</v>
      </c>
      <c r="C2860" s="86" t="s">
        <v>6835</v>
      </c>
      <c r="D2860" s="86" t="s">
        <v>6836</v>
      </c>
      <c r="E2860" s="87">
        <v>0</v>
      </c>
      <c r="F2860" s="86" t="s">
        <v>1185</v>
      </c>
      <c r="H2860" s="3">
        <f>E2860+SUMIF('BR DTG TRAYEMAN'!C:C,C2860,'BR DTG TRAYEMAN'!E:E)</f>
        <v>0</v>
      </c>
    </row>
    <row r="2861" spans="1:8" ht="15.75" customHeight="1">
      <c r="A2861" s="86" t="s">
        <v>9940</v>
      </c>
      <c r="B2861" s="86" t="s">
        <v>876</v>
      </c>
      <c r="C2861" s="86" t="s">
        <v>9940</v>
      </c>
      <c r="D2861" s="86" t="s">
        <v>9941</v>
      </c>
      <c r="E2861" s="87">
        <v>0</v>
      </c>
      <c r="F2861" s="86" t="s">
        <v>1185</v>
      </c>
      <c r="H2861" s="3">
        <f>E2861+SUMIF('BR DTG TRAYEMAN'!C:C,C2861,'BR DTG TRAYEMAN'!E:E)</f>
        <v>0</v>
      </c>
    </row>
    <row r="2862" spans="1:8" ht="15.75" customHeight="1">
      <c r="A2862" s="86" t="s">
        <v>6837</v>
      </c>
      <c r="B2862" s="86" t="s">
        <v>1184</v>
      </c>
      <c r="C2862" s="86" t="s">
        <v>6837</v>
      </c>
      <c r="D2862" s="86" t="s">
        <v>6838</v>
      </c>
      <c r="E2862" s="87">
        <v>0</v>
      </c>
      <c r="F2862" s="86" t="s">
        <v>1185</v>
      </c>
      <c r="H2862" s="3">
        <f>E2862+SUMIF('BR DTG TRAYEMAN'!C:C,C2862,'BR DTG TRAYEMAN'!E:E)</f>
        <v>0</v>
      </c>
    </row>
    <row r="2863" spans="1:8" ht="15.75" customHeight="1">
      <c r="A2863" s="86" t="s">
        <v>6839</v>
      </c>
      <c r="B2863" s="86" t="s">
        <v>876</v>
      </c>
      <c r="C2863" s="86" t="s">
        <v>6839</v>
      </c>
      <c r="D2863" s="86" t="s">
        <v>6840</v>
      </c>
      <c r="E2863" s="87">
        <v>0</v>
      </c>
      <c r="F2863" s="86" t="s">
        <v>1185</v>
      </c>
      <c r="H2863" s="3">
        <f>E2863+SUMIF('BR DTG TRAYEMAN'!C:C,C2863,'BR DTG TRAYEMAN'!E:E)</f>
        <v>0</v>
      </c>
    </row>
    <row r="2864" spans="1:8" ht="15.75" customHeight="1">
      <c r="A2864" s="86" t="s">
        <v>6841</v>
      </c>
      <c r="B2864" s="86" t="s">
        <v>876</v>
      </c>
      <c r="C2864" s="86" t="s">
        <v>6841</v>
      </c>
      <c r="D2864" s="86" t="s">
        <v>6842</v>
      </c>
      <c r="E2864" s="87">
        <v>0</v>
      </c>
      <c r="F2864" s="86" t="s">
        <v>1185</v>
      </c>
      <c r="H2864" s="3">
        <f>E2864+SUMIF('BR DTG TRAYEMAN'!C:C,C2864,'BR DTG TRAYEMAN'!E:E)</f>
        <v>0</v>
      </c>
    </row>
    <row r="2865" spans="1:8" ht="15.75" customHeight="1">
      <c r="A2865" s="86" t="s">
        <v>9942</v>
      </c>
      <c r="B2865" s="86" t="s">
        <v>876</v>
      </c>
      <c r="C2865" s="86" t="s">
        <v>9942</v>
      </c>
      <c r="D2865" s="86" t="s">
        <v>9943</v>
      </c>
      <c r="E2865" s="87">
        <v>0</v>
      </c>
      <c r="F2865" s="86" t="s">
        <v>1185</v>
      </c>
      <c r="H2865" s="3">
        <f>E2865+SUMIF('BR DTG TRAYEMAN'!C:C,C2865,'BR DTG TRAYEMAN'!E:E)</f>
        <v>0</v>
      </c>
    </row>
    <row r="2866" spans="1:8" ht="15.75" customHeight="1">
      <c r="A2866" s="86" t="s">
        <v>9944</v>
      </c>
      <c r="B2866" s="86" t="s">
        <v>876</v>
      </c>
      <c r="C2866" s="86" t="s">
        <v>9944</v>
      </c>
      <c r="D2866" s="86" t="s">
        <v>9945</v>
      </c>
      <c r="E2866" s="87">
        <v>0</v>
      </c>
      <c r="F2866" s="86" t="s">
        <v>1185</v>
      </c>
      <c r="H2866" s="3">
        <f>E2866+SUMIF('BR DTG TRAYEMAN'!C:C,C2866,'BR DTG TRAYEMAN'!E:E)</f>
        <v>0</v>
      </c>
    </row>
    <row r="2867" spans="1:8" ht="15.75" customHeight="1">
      <c r="A2867" s="86" t="s">
        <v>1474</v>
      </c>
      <c r="B2867" s="86" t="s">
        <v>888</v>
      </c>
      <c r="C2867" s="86" t="s">
        <v>1474</v>
      </c>
      <c r="D2867" s="86" t="s">
        <v>1475</v>
      </c>
      <c r="E2867" s="87">
        <v>0</v>
      </c>
      <c r="F2867" s="86" t="s">
        <v>1185</v>
      </c>
      <c r="H2867" s="3">
        <f>E2867+SUMIF('BR DTG TRAYEMAN'!C:C,C2867,'BR DTG TRAYEMAN'!E:E)</f>
        <v>0</v>
      </c>
    </row>
    <row r="2868" spans="1:8" ht="15.75" customHeight="1">
      <c r="A2868" s="86" t="s">
        <v>6845</v>
      </c>
      <c r="B2868" s="86" t="s">
        <v>876</v>
      </c>
      <c r="C2868" s="86" t="s">
        <v>6845</v>
      </c>
      <c r="D2868" s="86" t="s">
        <v>6846</v>
      </c>
      <c r="E2868" s="87">
        <v>0</v>
      </c>
      <c r="F2868" s="86" t="s">
        <v>1185</v>
      </c>
      <c r="H2868" s="3">
        <f>E2868+SUMIF('BR DTG TRAYEMAN'!C:C,C2868,'BR DTG TRAYEMAN'!E:E)</f>
        <v>0</v>
      </c>
    </row>
    <row r="2869" spans="1:8" ht="15.75" customHeight="1">
      <c r="A2869" s="86" t="s">
        <v>6847</v>
      </c>
      <c r="B2869" s="86" t="s">
        <v>876</v>
      </c>
      <c r="C2869" s="86" t="s">
        <v>6847</v>
      </c>
      <c r="D2869" s="86" t="s">
        <v>6848</v>
      </c>
      <c r="E2869" s="87">
        <v>0</v>
      </c>
      <c r="F2869" s="86" t="s">
        <v>1185</v>
      </c>
      <c r="H2869" s="3">
        <f>E2869+SUMIF('BR DTG TRAYEMAN'!C:C,C2869,'BR DTG TRAYEMAN'!E:E)</f>
        <v>0</v>
      </c>
    </row>
    <row r="2870" spans="1:8" ht="15.75" customHeight="1">
      <c r="A2870" s="86" t="s">
        <v>6849</v>
      </c>
      <c r="B2870" s="86" t="s">
        <v>876</v>
      </c>
      <c r="C2870" s="86" t="s">
        <v>6849</v>
      </c>
      <c r="D2870" s="86" t="s">
        <v>6850</v>
      </c>
      <c r="E2870" s="87">
        <v>0</v>
      </c>
      <c r="F2870" s="86" t="s">
        <v>1185</v>
      </c>
      <c r="H2870" s="3">
        <f>E2870+SUMIF('BR DTG TRAYEMAN'!C:C,C2870,'BR DTG TRAYEMAN'!E:E)</f>
        <v>0</v>
      </c>
    </row>
    <row r="2871" spans="1:8" ht="15.75" customHeight="1">
      <c r="A2871" s="86" t="s">
        <v>6853</v>
      </c>
      <c r="B2871" s="86" t="s">
        <v>876</v>
      </c>
      <c r="C2871" s="86" t="s">
        <v>6853</v>
      </c>
      <c r="D2871" s="86" t="s">
        <v>6854</v>
      </c>
      <c r="E2871" s="87">
        <v>0</v>
      </c>
      <c r="F2871" s="86" t="s">
        <v>1185</v>
      </c>
      <c r="H2871" s="3">
        <f>E2871+SUMIF('BR DTG TRAYEMAN'!C:C,C2871,'BR DTG TRAYEMAN'!E:E)</f>
        <v>0</v>
      </c>
    </row>
    <row r="2872" spans="1:8" ht="15.75" customHeight="1">
      <c r="A2872" s="86" t="s">
        <v>9946</v>
      </c>
      <c r="B2872" s="86" t="s">
        <v>876</v>
      </c>
      <c r="C2872" s="86" t="s">
        <v>9946</v>
      </c>
      <c r="D2872" s="86" t="s">
        <v>9947</v>
      </c>
      <c r="E2872" s="87">
        <v>0</v>
      </c>
      <c r="F2872" s="86" t="s">
        <v>1185</v>
      </c>
      <c r="H2872" s="3">
        <f>E2872+SUMIF('BR DTG TRAYEMAN'!C:C,C2872,'BR DTG TRAYEMAN'!E:E)</f>
        <v>0</v>
      </c>
    </row>
    <row r="2873" spans="1:8" ht="15.75" customHeight="1">
      <c r="A2873" s="86" t="s">
        <v>1533</v>
      </c>
      <c r="B2873" s="86" t="s">
        <v>888</v>
      </c>
      <c r="C2873" s="86" t="s">
        <v>1533</v>
      </c>
      <c r="D2873" s="86" t="s">
        <v>1534</v>
      </c>
      <c r="E2873" s="87">
        <v>0</v>
      </c>
      <c r="F2873" s="86" t="s">
        <v>1185</v>
      </c>
      <c r="H2873" s="3">
        <f>E2873+SUMIF('BR DTG TRAYEMAN'!C:C,C2873,'BR DTG TRAYEMAN'!E:E)</f>
        <v>0</v>
      </c>
    </row>
    <row r="2874" spans="1:8" ht="15.75" customHeight="1">
      <c r="A2874" s="86" t="s">
        <v>6858</v>
      </c>
      <c r="B2874" s="86" t="s">
        <v>876</v>
      </c>
      <c r="C2874" s="86" t="s">
        <v>6858</v>
      </c>
      <c r="D2874" s="86" t="s">
        <v>2330</v>
      </c>
      <c r="E2874" s="87">
        <v>0</v>
      </c>
      <c r="F2874" s="86" t="s">
        <v>1185</v>
      </c>
      <c r="H2874" s="3">
        <f>E2874+SUMIF('BR DTG TRAYEMAN'!C:C,C2874,'BR DTG TRAYEMAN'!E:E)</f>
        <v>0</v>
      </c>
    </row>
    <row r="2875" spans="1:8" ht="15.75" customHeight="1">
      <c r="A2875" s="86" t="s">
        <v>6859</v>
      </c>
      <c r="B2875" s="86" t="s">
        <v>876</v>
      </c>
      <c r="C2875" s="86" t="s">
        <v>6859</v>
      </c>
      <c r="D2875" s="86" t="s">
        <v>2330</v>
      </c>
      <c r="E2875" s="87">
        <v>0</v>
      </c>
      <c r="F2875" s="86" t="s">
        <v>1185</v>
      </c>
      <c r="H2875" s="3">
        <f>E2875+SUMIF('BR DTG TRAYEMAN'!C:C,C2875,'BR DTG TRAYEMAN'!E:E)</f>
        <v>0</v>
      </c>
    </row>
    <row r="2876" spans="1:8" ht="15.75" customHeight="1">
      <c r="A2876" s="86" t="s">
        <v>1476</v>
      </c>
      <c r="B2876" s="86" t="s">
        <v>888</v>
      </c>
      <c r="C2876" s="86" t="s">
        <v>1476</v>
      </c>
      <c r="D2876" s="86" t="s">
        <v>1477</v>
      </c>
      <c r="E2876" s="87">
        <v>0</v>
      </c>
      <c r="F2876" s="86" t="s">
        <v>1185</v>
      </c>
      <c r="H2876" s="3">
        <f>E2876+SUMIF('BR DTG TRAYEMAN'!C:C,C2876,'BR DTG TRAYEMAN'!E:E)</f>
        <v>0</v>
      </c>
    </row>
    <row r="2877" spans="1:8" ht="15.75" customHeight="1">
      <c r="A2877" s="86" t="s">
        <v>9948</v>
      </c>
      <c r="B2877" s="86" t="s">
        <v>876</v>
      </c>
      <c r="C2877" s="86" t="s">
        <v>9948</v>
      </c>
      <c r="D2877" s="86" t="s">
        <v>9949</v>
      </c>
      <c r="E2877" s="87">
        <v>0</v>
      </c>
      <c r="F2877" s="86" t="s">
        <v>1185</v>
      </c>
      <c r="H2877" s="3">
        <f>E2877+SUMIF('BR DTG TRAYEMAN'!C:C,C2877,'BR DTG TRAYEMAN'!E:E)</f>
        <v>0</v>
      </c>
    </row>
    <row r="2878" spans="1:8" ht="15.75" customHeight="1">
      <c r="A2878" s="86" t="s">
        <v>9950</v>
      </c>
      <c r="B2878" s="86" t="s">
        <v>876</v>
      </c>
      <c r="C2878" s="86" t="s">
        <v>9950</v>
      </c>
      <c r="D2878" s="86" t="s">
        <v>9951</v>
      </c>
      <c r="E2878" s="87">
        <v>0</v>
      </c>
      <c r="F2878" s="86" t="s">
        <v>1185</v>
      </c>
      <c r="H2878" s="3">
        <f>E2878+SUMIF('BR DTG TRAYEMAN'!C:C,C2878,'BR DTG TRAYEMAN'!E:E)</f>
        <v>0</v>
      </c>
    </row>
    <row r="2879" spans="1:8" ht="15.75" customHeight="1">
      <c r="A2879" s="86" t="s">
        <v>1362</v>
      </c>
      <c r="B2879" s="86" t="s">
        <v>876</v>
      </c>
      <c r="C2879" s="86" t="s">
        <v>1362</v>
      </c>
      <c r="D2879" s="86" t="s">
        <v>1363</v>
      </c>
      <c r="E2879" s="87">
        <v>0</v>
      </c>
      <c r="F2879" s="86" t="s">
        <v>1185</v>
      </c>
      <c r="H2879" s="3">
        <f>E2879+SUMIF('BR DTG TRAYEMAN'!C:C,C2879,'BR DTG TRAYEMAN'!E:E)</f>
        <v>0</v>
      </c>
    </row>
    <row r="2880" spans="1:8" ht="15.75" customHeight="1">
      <c r="A2880" s="86" t="s">
        <v>6860</v>
      </c>
      <c r="B2880" s="86" t="s">
        <v>888</v>
      </c>
      <c r="C2880" s="86" t="s">
        <v>6860</v>
      </c>
      <c r="D2880" s="86" t="s">
        <v>9952</v>
      </c>
      <c r="E2880" s="87">
        <v>0</v>
      </c>
      <c r="F2880" s="86" t="s">
        <v>1185</v>
      </c>
      <c r="H2880" s="3">
        <f>E2880+SUMIF('BR DTG TRAYEMAN'!C:C,C2880,'BR DTG TRAYEMAN'!E:E)</f>
        <v>0</v>
      </c>
    </row>
    <row r="2881" spans="1:8" ht="15.75" customHeight="1">
      <c r="A2881" s="86" t="s">
        <v>6862</v>
      </c>
      <c r="B2881" s="86" t="s">
        <v>876</v>
      </c>
      <c r="C2881" s="86" t="s">
        <v>6862</v>
      </c>
      <c r="D2881" s="86" t="s">
        <v>6863</v>
      </c>
      <c r="E2881" s="87">
        <v>0</v>
      </c>
      <c r="F2881" s="86" t="s">
        <v>1185</v>
      </c>
      <c r="H2881" s="3">
        <f>E2881+SUMIF('BR DTG TRAYEMAN'!C:C,C2881,'BR DTG TRAYEMAN'!E:E)</f>
        <v>0</v>
      </c>
    </row>
    <row r="2882" spans="1:8" ht="15.75" customHeight="1">
      <c r="A2882" s="86" t="s">
        <v>442</v>
      </c>
      <c r="B2882" s="86" t="s">
        <v>884</v>
      </c>
      <c r="C2882" s="86" t="s">
        <v>442</v>
      </c>
      <c r="D2882" s="86" t="s">
        <v>1249</v>
      </c>
      <c r="E2882" s="87">
        <v>4</v>
      </c>
      <c r="F2882" s="86" t="s">
        <v>1185</v>
      </c>
      <c r="H2882" s="3">
        <f>E2882+SUMIF('BR DTG TRAYEMAN'!C:C,C2882,'BR DTG TRAYEMAN'!E:E)</f>
        <v>4</v>
      </c>
    </row>
    <row r="2883" spans="1:8" ht="15.75" customHeight="1">
      <c r="A2883" s="86" t="s">
        <v>6864</v>
      </c>
      <c r="B2883" s="86" t="s">
        <v>876</v>
      </c>
      <c r="C2883" s="86" t="s">
        <v>6864</v>
      </c>
      <c r="D2883" s="86" t="s">
        <v>6865</v>
      </c>
      <c r="E2883" s="87">
        <v>0</v>
      </c>
      <c r="F2883" s="86" t="s">
        <v>1185</v>
      </c>
      <c r="H2883" s="3">
        <f>E2883+SUMIF('BR DTG TRAYEMAN'!C:C,C2883,'BR DTG TRAYEMAN'!E:E)</f>
        <v>0</v>
      </c>
    </row>
    <row r="2884" spans="1:8" ht="15.75" customHeight="1">
      <c r="A2884" s="86" t="s">
        <v>6866</v>
      </c>
      <c r="B2884" s="86" t="s">
        <v>876</v>
      </c>
      <c r="C2884" s="86" t="s">
        <v>6866</v>
      </c>
      <c r="D2884" s="86" t="s">
        <v>6867</v>
      </c>
      <c r="E2884" s="87">
        <v>0</v>
      </c>
      <c r="F2884" s="86" t="s">
        <v>1185</v>
      </c>
      <c r="H2884" s="3">
        <f>E2884+SUMIF('BR DTG TRAYEMAN'!C:C,C2884,'BR DTG TRAYEMAN'!E:E)</f>
        <v>0</v>
      </c>
    </row>
    <row r="2885" spans="1:8" ht="15.75" customHeight="1">
      <c r="A2885" s="86" t="s">
        <v>6870</v>
      </c>
      <c r="B2885" s="86" t="s">
        <v>876</v>
      </c>
      <c r="C2885" s="86" t="s">
        <v>6870</v>
      </c>
      <c r="D2885" s="86" t="s">
        <v>6871</v>
      </c>
      <c r="E2885" s="87">
        <v>0</v>
      </c>
      <c r="F2885" s="86" t="s">
        <v>1185</v>
      </c>
      <c r="H2885" s="3">
        <f>E2885+SUMIF('BR DTG TRAYEMAN'!C:C,C2885,'BR DTG TRAYEMAN'!E:E)</f>
        <v>0</v>
      </c>
    </row>
    <row r="2886" spans="1:8" ht="15.75" customHeight="1">
      <c r="A2886" s="86" t="s">
        <v>6872</v>
      </c>
      <c r="B2886" s="86" t="s">
        <v>876</v>
      </c>
      <c r="C2886" s="86" t="s">
        <v>6872</v>
      </c>
      <c r="D2886" s="86" t="s">
        <v>6873</v>
      </c>
      <c r="E2886" s="87">
        <v>0</v>
      </c>
      <c r="F2886" s="86" t="s">
        <v>1185</v>
      </c>
      <c r="H2886" s="3">
        <f>E2886+SUMIF('BR DTG TRAYEMAN'!C:C,C2886,'BR DTG TRAYEMAN'!E:E)</f>
        <v>0</v>
      </c>
    </row>
    <row r="2887" spans="1:8" ht="15.75" customHeight="1">
      <c r="A2887" s="86" t="s">
        <v>1535</v>
      </c>
      <c r="B2887" s="86" t="s">
        <v>876</v>
      </c>
      <c r="C2887" s="86" t="s">
        <v>1535</v>
      </c>
      <c r="D2887" s="86" t="s">
        <v>1536</v>
      </c>
      <c r="E2887" s="87">
        <v>0</v>
      </c>
      <c r="F2887" s="86" t="s">
        <v>1185</v>
      </c>
      <c r="H2887" s="3">
        <f>E2887+SUMIF('BR DTG TRAYEMAN'!C:C,C2887,'BR DTG TRAYEMAN'!E:E)</f>
        <v>0</v>
      </c>
    </row>
    <row r="2888" spans="1:8" ht="15.75" customHeight="1">
      <c r="A2888" s="86" t="s">
        <v>6874</v>
      </c>
      <c r="B2888" s="86" t="s">
        <v>876</v>
      </c>
      <c r="C2888" s="86" t="s">
        <v>6874</v>
      </c>
      <c r="D2888" s="86" t="s">
        <v>6875</v>
      </c>
      <c r="E2888" s="87">
        <v>0</v>
      </c>
      <c r="F2888" s="86" t="s">
        <v>1185</v>
      </c>
      <c r="H2888" s="3">
        <f>E2888+SUMIF('BR DTG TRAYEMAN'!C:C,C2888,'BR DTG TRAYEMAN'!E:E)</f>
        <v>0</v>
      </c>
    </row>
    <row r="2889" spans="1:8" ht="15.75" customHeight="1">
      <c r="A2889" s="86" t="s">
        <v>6876</v>
      </c>
      <c r="B2889" s="86" t="s">
        <v>876</v>
      </c>
      <c r="C2889" s="86" t="s">
        <v>6876</v>
      </c>
      <c r="D2889" s="86" t="s">
        <v>9953</v>
      </c>
      <c r="E2889" s="87">
        <v>0</v>
      </c>
      <c r="F2889" s="86" t="s">
        <v>1185</v>
      </c>
      <c r="H2889" s="3">
        <f>E2889+SUMIF('BR DTG TRAYEMAN'!C:C,C2889,'BR DTG TRAYEMAN'!E:E)</f>
        <v>0</v>
      </c>
    </row>
    <row r="2890" spans="1:8" ht="15.75" customHeight="1">
      <c r="A2890" s="86" t="s">
        <v>6878</v>
      </c>
      <c r="B2890" s="86" t="s">
        <v>876</v>
      </c>
      <c r="C2890" s="86" t="s">
        <v>6878</v>
      </c>
      <c r="D2890" s="86" t="s">
        <v>6879</v>
      </c>
      <c r="E2890" s="87">
        <v>0</v>
      </c>
      <c r="F2890" s="86" t="s">
        <v>1185</v>
      </c>
      <c r="H2890" s="3">
        <f>E2890+SUMIF('BR DTG TRAYEMAN'!C:C,C2890,'BR DTG TRAYEMAN'!E:E)</f>
        <v>0</v>
      </c>
    </row>
    <row r="2891" spans="1:8" ht="15.75" customHeight="1">
      <c r="A2891" s="86" t="s">
        <v>6880</v>
      </c>
      <c r="B2891" s="86" t="s">
        <v>876</v>
      </c>
      <c r="C2891" s="86" t="s">
        <v>6880</v>
      </c>
      <c r="D2891" s="86" t="s">
        <v>1223</v>
      </c>
      <c r="E2891" s="87">
        <v>0</v>
      </c>
      <c r="F2891" s="86" t="s">
        <v>1185</v>
      </c>
      <c r="H2891" s="3">
        <f>E2891+SUMIF('BR DTG TRAYEMAN'!C:C,C2891,'BR DTG TRAYEMAN'!E:E)</f>
        <v>0</v>
      </c>
    </row>
    <row r="2892" spans="1:8" ht="15.75" customHeight="1">
      <c r="A2892" s="86" t="s">
        <v>6881</v>
      </c>
      <c r="B2892" s="86" t="s">
        <v>876</v>
      </c>
      <c r="C2892" s="86" t="s">
        <v>6881</v>
      </c>
      <c r="D2892" s="86" t="s">
        <v>6882</v>
      </c>
      <c r="E2892" s="87">
        <v>0</v>
      </c>
      <c r="F2892" s="86" t="s">
        <v>1185</v>
      </c>
      <c r="H2892" s="3">
        <f>E2892+SUMIF('BR DTG TRAYEMAN'!C:C,C2892,'BR DTG TRAYEMAN'!E:E)</f>
        <v>0</v>
      </c>
    </row>
    <row r="2893" spans="1:8" ht="15.75" customHeight="1">
      <c r="A2893" s="86" t="s">
        <v>443</v>
      </c>
      <c r="B2893" s="86" t="s">
        <v>891</v>
      </c>
      <c r="C2893" s="86" t="s">
        <v>443</v>
      </c>
      <c r="D2893" s="86" t="s">
        <v>1250</v>
      </c>
      <c r="E2893" s="87">
        <v>0</v>
      </c>
      <c r="F2893" s="86" t="s">
        <v>1185</v>
      </c>
      <c r="H2893" s="3">
        <f>E2893+SUMIF('BR DTG TRAYEMAN'!C:C,C2893,'BR DTG TRAYEMAN'!E:E)</f>
        <v>0</v>
      </c>
    </row>
    <row r="2894" spans="1:8" ht="15.75" customHeight="1">
      <c r="A2894" s="86" t="s">
        <v>6883</v>
      </c>
      <c r="B2894" s="86" t="s">
        <v>876</v>
      </c>
      <c r="C2894" s="86" t="s">
        <v>6883</v>
      </c>
      <c r="D2894" s="86" t="s">
        <v>1223</v>
      </c>
      <c r="E2894" s="87">
        <v>0</v>
      </c>
      <c r="F2894" s="86" t="s">
        <v>1185</v>
      </c>
      <c r="H2894" s="3">
        <f>E2894+SUMIF('BR DTG TRAYEMAN'!C:C,C2894,'BR DTG TRAYEMAN'!E:E)</f>
        <v>0</v>
      </c>
    </row>
    <row r="2895" spans="1:8" ht="15.75" customHeight="1">
      <c r="A2895" s="86" t="s">
        <v>6886</v>
      </c>
      <c r="B2895" s="86" t="s">
        <v>876</v>
      </c>
      <c r="C2895" s="86" t="s">
        <v>6886</v>
      </c>
      <c r="D2895" s="86" t="s">
        <v>2330</v>
      </c>
      <c r="E2895" s="87">
        <v>0</v>
      </c>
      <c r="F2895" s="86" t="s">
        <v>1185</v>
      </c>
      <c r="H2895" s="3">
        <f>E2895+SUMIF('BR DTG TRAYEMAN'!C:C,C2895,'BR DTG TRAYEMAN'!E:E)</f>
        <v>0</v>
      </c>
    </row>
    <row r="2896" spans="1:8" ht="15.75" customHeight="1">
      <c r="A2896" s="86" t="s">
        <v>6887</v>
      </c>
      <c r="B2896" s="86" t="s">
        <v>876</v>
      </c>
      <c r="C2896" s="86" t="s">
        <v>6887</v>
      </c>
      <c r="D2896" s="86" t="s">
        <v>6888</v>
      </c>
      <c r="E2896" s="87">
        <v>0</v>
      </c>
      <c r="F2896" s="86" t="s">
        <v>1185</v>
      </c>
      <c r="H2896" s="3">
        <f>E2896+SUMIF('BR DTG TRAYEMAN'!C:C,C2896,'BR DTG TRAYEMAN'!E:E)</f>
        <v>0</v>
      </c>
    </row>
    <row r="2897" spans="1:8" ht="15.75" customHeight="1">
      <c r="A2897" s="86" t="s">
        <v>6889</v>
      </c>
      <c r="B2897" s="86" t="s">
        <v>876</v>
      </c>
      <c r="C2897" s="86" t="s">
        <v>6889</v>
      </c>
      <c r="D2897" s="86" t="s">
        <v>6890</v>
      </c>
      <c r="E2897" s="87">
        <v>0</v>
      </c>
      <c r="F2897" s="86" t="s">
        <v>1185</v>
      </c>
      <c r="H2897" s="3">
        <f>E2897+SUMIF('BR DTG TRAYEMAN'!C:C,C2897,'BR DTG TRAYEMAN'!E:E)</f>
        <v>0</v>
      </c>
    </row>
    <row r="2898" spans="1:8" ht="15.75" customHeight="1">
      <c r="A2898" s="86" t="s">
        <v>6891</v>
      </c>
      <c r="B2898" s="86" t="s">
        <v>876</v>
      </c>
      <c r="C2898" s="86" t="s">
        <v>6891</v>
      </c>
      <c r="D2898" s="86" t="s">
        <v>6892</v>
      </c>
      <c r="E2898" s="87">
        <v>0</v>
      </c>
      <c r="F2898" s="86" t="s">
        <v>1185</v>
      </c>
      <c r="H2898" s="3">
        <f>E2898+SUMIF('BR DTG TRAYEMAN'!C:C,C2898,'BR DTG TRAYEMAN'!E:E)</f>
        <v>0</v>
      </c>
    </row>
    <row r="2899" spans="1:8" ht="15.75" customHeight="1">
      <c r="A2899" s="86" t="s">
        <v>6897</v>
      </c>
      <c r="B2899" s="86" t="s">
        <v>876</v>
      </c>
      <c r="C2899" s="86" t="s">
        <v>6897</v>
      </c>
      <c r="D2899" s="86" t="s">
        <v>6898</v>
      </c>
      <c r="E2899" s="87">
        <v>0</v>
      </c>
      <c r="F2899" s="86" t="s">
        <v>1185</v>
      </c>
      <c r="H2899" s="3">
        <f>E2899+SUMIF('BR DTG TRAYEMAN'!C:C,C2899,'BR DTG TRAYEMAN'!E:E)</f>
        <v>0</v>
      </c>
    </row>
    <row r="2900" spans="1:8" ht="15.75" customHeight="1">
      <c r="A2900" s="86" t="s">
        <v>6899</v>
      </c>
      <c r="B2900" s="86" t="s">
        <v>876</v>
      </c>
      <c r="C2900" s="86" t="s">
        <v>6899</v>
      </c>
      <c r="D2900" s="86" t="s">
        <v>6900</v>
      </c>
      <c r="E2900" s="87">
        <v>0</v>
      </c>
      <c r="F2900" s="86" t="s">
        <v>1185</v>
      </c>
      <c r="H2900" s="3">
        <f>E2900+SUMIF('BR DTG TRAYEMAN'!C:C,C2900,'BR DTG TRAYEMAN'!E:E)</f>
        <v>0</v>
      </c>
    </row>
    <row r="2901" spans="1:8" ht="15.75" customHeight="1">
      <c r="A2901" s="86" t="s">
        <v>444</v>
      </c>
      <c r="B2901" s="86" t="s">
        <v>888</v>
      </c>
      <c r="C2901" s="86" t="s">
        <v>444</v>
      </c>
      <c r="D2901" s="86" t="s">
        <v>1251</v>
      </c>
      <c r="E2901" s="87">
        <v>0</v>
      </c>
      <c r="F2901" s="86" t="s">
        <v>1185</v>
      </c>
      <c r="H2901" s="3">
        <f>E2901+SUMIF('BR DTG TRAYEMAN'!C:C,C2901,'BR DTG TRAYEMAN'!E:E)</f>
        <v>0</v>
      </c>
    </row>
    <row r="2902" spans="1:8" ht="15.75" customHeight="1">
      <c r="A2902" s="86" t="s">
        <v>9954</v>
      </c>
      <c r="B2902" s="86" t="s">
        <v>876</v>
      </c>
      <c r="C2902" s="86" t="s">
        <v>9954</v>
      </c>
      <c r="D2902" s="86" t="s">
        <v>9955</v>
      </c>
      <c r="E2902" s="87">
        <v>0</v>
      </c>
      <c r="F2902" s="86" t="s">
        <v>1185</v>
      </c>
      <c r="H2902" s="3">
        <f>E2902+SUMIF('BR DTG TRAYEMAN'!C:C,C2902,'BR DTG TRAYEMAN'!E:E)</f>
        <v>0</v>
      </c>
    </row>
    <row r="2903" spans="1:8" ht="15.75" customHeight="1">
      <c r="A2903" s="86" t="s">
        <v>6901</v>
      </c>
      <c r="B2903" s="86" t="s">
        <v>876</v>
      </c>
      <c r="C2903" s="86" t="s">
        <v>6901</v>
      </c>
      <c r="D2903" s="86" t="s">
        <v>6902</v>
      </c>
      <c r="E2903" s="87">
        <v>0</v>
      </c>
      <c r="F2903" s="86" t="s">
        <v>1185</v>
      </c>
      <c r="H2903" s="3">
        <f>E2903+SUMIF('BR DTG TRAYEMAN'!C:C,C2903,'BR DTG TRAYEMAN'!E:E)</f>
        <v>0</v>
      </c>
    </row>
    <row r="2904" spans="1:8" ht="15.75" customHeight="1">
      <c r="A2904" s="86" t="s">
        <v>9956</v>
      </c>
      <c r="B2904" s="86" t="s">
        <v>876</v>
      </c>
      <c r="C2904" s="86" t="s">
        <v>9956</v>
      </c>
      <c r="D2904" s="86" t="s">
        <v>9957</v>
      </c>
      <c r="E2904" s="87">
        <v>0</v>
      </c>
      <c r="F2904" s="86" t="s">
        <v>1185</v>
      </c>
      <c r="H2904" s="3">
        <f>E2904+SUMIF('BR DTG TRAYEMAN'!C:C,C2904,'BR DTG TRAYEMAN'!E:E)</f>
        <v>0</v>
      </c>
    </row>
    <row r="2905" spans="1:8" ht="15.75" customHeight="1">
      <c r="A2905" s="86" t="s">
        <v>6903</v>
      </c>
      <c r="B2905" s="86" t="s">
        <v>876</v>
      </c>
      <c r="C2905" s="86" t="s">
        <v>6903</v>
      </c>
      <c r="D2905" s="86" t="s">
        <v>6904</v>
      </c>
      <c r="E2905" s="87">
        <v>0</v>
      </c>
      <c r="F2905" s="86" t="s">
        <v>1185</v>
      </c>
      <c r="H2905" s="3">
        <f>E2905+SUMIF('BR DTG TRAYEMAN'!C:C,C2905,'BR DTG TRAYEMAN'!E:E)</f>
        <v>0</v>
      </c>
    </row>
    <row r="2906" spans="1:8" ht="15.75" customHeight="1">
      <c r="A2906" s="86" t="s">
        <v>9958</v>
      </c>
      <c r="B2906" s="86" t="s">
        <v>876</v>
      </c>
      <c r="C2906" s="86" t="s">
        <v>9958</v>
      </c>
      <c r="D2906" s="86" t="s">
        <v>9959</v>
      </c>
      <c r="E2906" s="87">
        <v>0</v>
      </c>
      <c r="F2906" s="86" t="s">
        <v>1185</v>
      </c>
      <c r="H2906" s="3">
        <f>E2906+SUMIF('BR DTG TRAYEMAN'!C:C,C2906,'BR DTG TRAYEMAN'!E:E)</f>
        <v>0</v>
      </c>
    </row>
    <row r="2907" spans="1:8" ht="15.75" customHeight="1">
      <c r="A2907" s="86" t="s">
        <v>445</v>
      </c>
      <c r="B2907" s="86" t="s">
        <v>888</v>
      </c>
      <c r="C2907" s="86" t="s">
        <v>445</v>
      </c>
      <c r="D2907" s="86" t="s">
        <v>1252</v>
      </c>
      <c r="E2907" s="87">
        <v>2</v>
      </c>
      <c r="F2907" s="86" t="s">
        <v>1185</v>
      </c>
      <c r="H2907" s="3">
        <f>E2907+SUMIF('BR DTG TRAYEMAN'!C:C,C2907,'BR DTG TRAYEMAN'!E:E)</f>
        <v>2</v>
      </c>
    </row>
    <row r="2908" spans="1:8" ht="15.75" customHeight="1">
      <c r="A2908" s="86" t="s">
        <v>6905</v>
      </c>
      <c r="B2908" s="86" t="s">
        <v>888</v>
      </c>
      <c r="C2908" s="86" t="s">
        <v>6905</v>
      </c>
      <c r="D2908" s="86" t="s">
        <v>6906</v>
      </c>
      <c r="E2908" s="87">
        <v>0</v>
      </c>
      <c r="F2908" s="86" t="s">
        <v>1185</v>
      </c>
      <c r="H2908" s="3">
        <f>E2908+SUMIF('BR DTG TRAYEMAN'!C:C,C2908,'BR DTG TRAYEMAN'!E:E)</f>
        <v>0</v>
      </c>
    </row>
    <row r="2909" spans="1:8" ht="15.75" customHeight="1">
      <c r="A2909" s="86" t="s">
        <v>9960</v>
      </c>
      <c r="B2909" s="86" t="s">
        <v>876</v>
      </c>
      <c r="C2909" s="86" t="s">
        <v>9960</v>
      </c>
      <c r="D2909" s="86" t="s">
        <v>9961</v>
      </c>
      <c r="E2909" s="87">
        <v>0</v>
      </c>
      <c r="F2909" s="86" t="s">
        <v>1185</v>
      </c>
      <c r="H2909" s="3">
        <f>E2909+SUMIF('BR DTG TRAYEMAN'!C:C,C2909,'BR DTG TRAYEMAN'!E:E)</f>
        <v>0</v>
      </c>
    </row>
    <row r="2910" spans="1:8" ht="15.75" customHeight="1">
      <c r="A2910" s="86" t="s">
        <v>2060</v>
      </c>
      <c r="B2910" s="86" t="s">
        <v>876</v>
      </c>
      <c r="C2910" s="86" t="s">
        <v>2060</v>
      </c>
      <c r="D2910" s="86" t="s">
        <v>2061</v>
      </c>
      <c r="E2910" s="87">
        <v>0</v>
      </c>
      <c r="F2910" s="86" t="s">
        <v>1185</v>
      </c>
      <c r="H2910" s="3">
        <f>E2910+SUMIF('BR DTG TRAYEMAN'!C:C,C2910,'BR DTG TRAYEMAN'!E:E)</f>
        <v>0</v>
      </c>
    </row>
    <row r="2911" spans="1:8" ht="15.75" customHeight="1">
      <c r="A2911" s="86" t="s">
        <v>6911</v>
      </c>
      <c r="B2911" s="86" t="s">
        <v>876</v>
      </c>
      <c r="C2911" s="86" t="s">
        <v>6911</v>
      </c>
      <c r="D2911" s="86" t="s">
        <v>6912</v>
      </c>
      <c r="E2911" s="87">
        <v>0</v>
      </c>
      <c r="F2911" s="86" t="s">
        <v>1185</v>
      </c>
      <c r="H2911" s="3">
        <f>E2911+SUMIF('BR DTG TRAYEMAN'!C:C,C2911,'BR DTG TRAYEMAN'!E:E)</f>
        <v>0</v>
      </c>
    </row>
    <row r="2912" spans="1:8" ht="15.75" customHeight="1">
      <c r="A2912" s="86" t="s">
        <v>1908</v>
      </c>
      <c r="B2912" s="86" t="s">
        <v>876</v>
      </c>
      <c r="C2912" s="86" t="s">
        <v>1908</v>
      </c>
      <c r="D2912" s="86" t="s">
        <v>1909</v>
      </c>
      <c r="E2912" s="87">
        <v>0</v>
      </c>
      <c r="F2912" s="86" t="s">
        <v>1185</v>
      </c>
      <c r="H2912" s="3">
        <f>E2912+SUMIF('BR DTG TRAYEMAN'!C:C,C2912,'BR DTG TRAYEMAN'!E:E)</f>
        <v>0</v>
      </c>
    </row>
    <row r="2913" spans="1:8" ht="15.75" customHeight="1">
      <c r="A2913" s="86" t="s">
        <v>6914</v>
      </c>
      <c r="B2913" s="86" t="s">
        <v>876</v>
      </c>
      <c r="C2913" s="86" t="s">
        <v>6914</v>
      </c>
      <c r="D2913" s="86" t="s">
        <v>6915</v>
      </c>
      <c r="E2913" s="87">
        <v>0</v>
      </c>
      <c r="F2913" s="86" t="s">
        <v>1185</v>
      </c>
      <c r="H2913" s="3">
        <f>E2913+SUMIF('BR DTG TRAYEMAN'!C:C,C2913,'BR DTG TRAYEMAN'!E:E)</f>
        <v>0</v>
      </c>
    </row>
    <row r="2914" spans="1:8" ht="15.75" customHeight="1">
      <c r="A2914" s="86" t="s">
        <v>6918</v>
      </c>
      <c r="B2914" s="86" t="s">
        <v>876</v>
      </c>
      <c r="C2914" s="86" t="s">
        <v>6918</v>
      </c>
      <c r="D2914" s="86" t="s">
        <v>6919</v>
      </c>
      <c r="E2914" s="87">
        <v>0</v>
      </c>
      <c r="F2914" s="86" t="s">
        <v>1185</v>
      </c>
      <c r="H2914" s="3">
        <f>E2914+SUMIF('BR DTG TRAYEMAN'!C:C,C2914,'BR DTG TRAYEMAN'!E:E)</f>
        <v>0</v>
      </c>
    </row>
    <row r="2915" spans="1:8" ht="15.75" customHeight="1">
      <c r="A2915" s="86" t="s">
        <v>6920</v>
      </c>
      <c r="B2915" s="86" t="s">
        <v>876</v>
      </c>
      <c r="C2915" s="86" t="s">
        <v>6920</v>
      </c>
      <c r="D2915" s="86" t="s">
        <v>6921</v>
      </c>
      <c r="E2915" s="87">
        <v>0</v>
      </c>
      <c r="F2915" s="86" t="s">
        <v>1185</v>
      </c>
      <c r="H2915" s="3">
        <f>E2915+SUMIF('BR DTG TRAYEMAN'!C:C,C2915,'BR DTG TRAYEMAN'!E:E)</f>
        <v>0</v>
      </c>
    </row>
    <row r="2916" spans="1:8" ht="15.75" customHeight="1">
      <c r="A2916" s="86" t="s">
        <v>6922</v>
      </c>
      <c r="B2916" s="86" t="s">
        <v>876</v>
      </c>
      <c r="C2916" s="86" t="s">
        <v>6922</v>
      </c>
      <c r="D2916" s="86" t="s">
        <v>6923</v>
      </c>
      <c r="E2916" s="87">
        <v>0</v>
      </c>
      <c r="F2916" s="86" t="s">
        <v>1185</v>
      </c>
      <c r="H2916" s="3">
        <f>E2916+SUMIF('BR DTG TRAYEMAN'!C:C,C2916,'BR DTG TRAYEMAN'!E:E)</f>
        <v>0</v>
      </c>
    </row>
    <row r="2917" spans="1:8" ht="15.75" customHeight="1">
      <c r="A2917" s="86" t="s">
        <v>6924</v>
      </c>
      <c r="B2917" s="86" t="s">
        <v>876</v>
      </c>
      <c r="C2917" s="86" t="s">
        <v>6924</v>
      </c>
      <c r="D2917" s="86" t="s">
        <v>6925</v>
      </c>
      <c r="E2917" s="87">
        <v>0</v>
      </c>
      <c r="F2917" s="86" t="s">
        <v>1185</v>
      </c>
      <c r="H2917" s="3">
        <f>E2917+SUMIF('BR DTG TRAYEMAN'!C:C,C2917,'BR DTG TRAYEMAN'!E:E)</f>
        <v>0</v>
      </c>
    </row>
    <row r="2918" spans="1:8" ht="15.75" customHeight="1">
      <c r="A2918" s="86" t="s">
        <v>6926</v>
      </c>
      <c r="B2918" s="86" t="s">
        <v>876</v>
      </c>
      <c r="C2918" s="86" t="s">
        <v>6926</v>
      </c>
      <c r="D2918" s="86" t="s">
        <v>6927</v>
      </c>
      <c r="E2918" s="87">
        <v>0</v>
      </c>
      <c r="F2918" s="86" t="s">
        <v>1185</v>
      </c>
      <c r="H2918" s="3">
        <f>E2918+SUMIF('BR DTG TRAYEMAN'!C:C,C2918,'BR DTG TRAYEMAN'!E:E)</f>
        <v>0</v>
      </c>
    </row>
    <row r="2919" spans="1:8" ht="15.75" customHeight="1">
      <c r="A2919" s="86" t="s">
        <v>446</v>
      </c>
      <c r="B2919" s="86" t="s">
        <v>877</v>
      </c>
      <c r="C2919" s="86" t="s">
        <v>446</v>
      </c>
      <c r="D2919" s="86" t="s">
        <v>1253</v>
      </c>
      <c r="E2919" s="87">
        <v>2</v>
      </c>
      <c r="F2919" s="86" t="s">
        <v>1185</v>
      </c>
      <c r="H2919" s="3">
        <f>E2919+SUMIF('BR DTG TRAYEMAN'!C:C,C2919,'BR DTG TRAYEMAN'!E:E)</f>
        <v>2</v>
      </c>
    </row>
    <row r="2920" spans="1:8" ht="15.75" customHeight="1">
      <c r="A2920" s="86" t="s">
        <v>447</v>
      </c>
      <c r="B2920" s="86" t="s">
        <v>877</v>
      </c>
      <c r="C2920" s="86" t="s">
        <v>447</v>
      </c>
      <c r="D2920" s="86" t="s">
        <v>1254</v>
      </c>
      <c r="E2920" s="87">
        <v>7</v>
      </c>
      <c r="F2920" s="86" t="s">
        <v>1185</v>
      </c>
      <c r="H2920" s="3">
        <f>E2920+SUMIF('BR DTG TRAYEMAN'!C:C,C2920,'BR DTG TRAYEMAN'!E:E)</f>
        <v>7</v>
      </c>
    </row>
    <row r="2921" spans="1:8" ht="15.75" customHeight="1">
      <c r="A2921" s="86" t="s">
        <v>9962</v>
      </c>
      <c r="B2921" s="86" t="s">
        <v>876</v>
      </c>
      <c r="C2921" s="86" t="s">
        <v>9962</v>
      </c>
      <c r="D2921" s="86" t="s">
        <v>9963</v>
      </c>
      <c r="E2921" s="87">
        <v>0</v>
      </c>
      <c r="F2921" s="86" t="s">
        <v>1185</v>
      </c>
      <c r="H2921" s="3">
        <f>E2921+SUMIF('BR DTG TRAYEMAN'!C:C,C2921,'BR DTG TRAYEMAN'!E:E)</f>
        <v>0</v>
      </c>
    </row>
    <row r="2922" spans="1:8" ht="15.75" customHeight="1">
      <c r="A2922" s="86" t="s">
        <v>9964</v>
      </c>
      <c r="B2922" s="86" t="s">
        <v>876</v>
      </c>
      <c r="C2922" s="86" t="s">
        <v>9964</v>
      </c>
      <c r="D2922" s="86" t="s">
        <v>9965</v>
      </c>
      <c r="E2922" s="87">
        <v>0</v>
      </c>
      <c r="F2922" s="86" t="s">
        <v>1185</v>
      </c>
      <c r="H2922" s="3">
        <f>E2922+SUMIF('BR DTG TRAYEMAN'!C:C,C2922,'BR DTG TRAYEMAN'!E:E)</f>
        <v>0</v>
      </c>
    </row>
    <row r="2923" spans="1:8" ht="15.75" customHeight="1">
      <c r="A2923" s="86" t="s">
        <v>6932</v>
      </c>
      <c r="B2923" s="86" t="s">
        <v>876</v>
      </c>
      <c r="C2923" s="86" t="s">
        <v>6932</v>
      </c>
      <c r="D2923" s="86" t="s">
        <v>6933</v>
      </c>
      <c r="E2923" s="87">
        <v>0</v>
      </c>
      <c r="F2923" s="86" t="s">
        <v>1185</v>
      </c>
      <c r="H2923" s="3">
        <f>E2923+SUMIF('BR DTG TRAYEMAN'!C:C,C2923,'BR DTG TRAYEMAN'!E:E)</f>
        <v>0</v>
      </c>
    </row>
    <row r="2924" spans="1:8" ht="15.75" customHeight="1">
      <c r="A2924" s="86" t="s">
        <v>6936</v>
      </c>
      <c r="B2924" s="86" t="s">
        <v>876</v>
      </c>
      <c r="C2924" s="86" t="s">
        <v>6936</v>
      </c>
      <c r="D2924" s="86" t="s">
        <v>6937</v>
      </c>
      <c r="E2924" s="87">
        <v>0</v>
      </c>
      <c r="F2924" s="86" t="s">
        <v>1185</v>
      </c>
      <c r="H2924" s="3">
        <f>E2924+SUMIF('BR DTG TRAYEMAN'!C:C,C2924,'BR DTG TRAYEMAN'!E:E)</f>
        <v>0</v>
      </c>
    </row>
    <row r="2925" spans="1:8" ht="15.75" customHeight="1">
      <c r="A2925" s="86" t="s">
        <v>9966</v>
      </c>
      <c r="B2925" s="86" t="s">
        <v>876</v>
      </c>
      <c r="C2925" s="86" t="s">
        <v>9966</v>
      </c>
      <c r="D2925" s="86" t="s">
        <v>9967</v>
      </c>
      <c r="E2925" s="87">
        <v>0</v>
      </c>
      <c r="F2925" s="86" t="s">
        <v>1185</v>
      </c>
      <c r="H2925" s="3">
        <f>E2925+SUMIF('BR DTG TRAYEMAN'!C:C,C2925,'BR DTG TRAYEMAN'!E:E)</f>
        <v>0</v>
      </c>
    </row>
    <row r="2926" spans="1:8" ht="15.75" customHeight="1">
      <c r="A2926" s="86" t="s">
        <v>6941</v>
      </c>
      <c r="B2926" s="86" t="s">
        <v>876</v>
      </c>
      <c r="C2926" s="86" t="s">
        <v>6941</v>
      </c>
      <c r="D2926" s="86" t="s">
        <v>6942</v>
      </c>
      <c r="E2926" s="87">
        <v>0</v>
      </c>
      <c r="F2926" s="86" t="s">
        <v>1185</v>
      </c>
      <c r="H2926" s="3">
        <f>E2926+SUMIF('BR DTG TRAYEMAN'!C:C,C2926,'BR DTG TRAYEMAN'!E:E)</f>
        <v>0</v>
      </c>
    </row>
    <row r="2927" spans="1:8" ht="15.75" customHeight="1">
      <c r="A2927" s="86" t="s">
        <v>6943</v>
      </c>
      <c r="B2927" s="86" t="s">
        <v>876</v>
      </c>
      <c r="C2927" s="86" t="s">
        <v>6943</v>
      </c>
      <c r="D2927" s="86" t="s">
        <v>6944</v>
      </c>
      <c r="E2927" s="87">
        <v>0</v>
      </c>
      <c r="F2927" s="86" t="s">
        <v>1185</v>
      </c>
      <c r="H2927" s="3">
        <f>E2927+SUMIF('BR DTG TRAYEMAN'!C:C,C2927,'BR DTG TRAYEMAN'!E:E)</f>
        <v>0</v>
      </c>
    </row>
    <row r="2928" spans="1:8" ht="15.75" customHeight="1">
      <c r="A2928" s="86" t="s">
        <v>6945</v>
      </c>
      <c r="B2928" s="86" t="s">
        <v>876</v>
      </c>
      <c r="C2928" s="86" t="s">
        <v>6945</v>
      </c>
      <c r="D2928" s="86" t="s">
        <v>6946</v>
      </c>
      <c r="E2928" s="87">
        <v>0</v>
      </c>
      <c r="F2928" s="86" t="s">
        <v>1185</v>
      </c>
      <c r="H2928" s="3">
        <f>E2928+SUMIF('BR DTG TRAYEMAN'!C:C,C2928,'BR DTG TRAYEMAN'!E:E)</f>
        <v>0</v>
      </c>
    </row>
    <row r="2929" spans="1:8" ht="15.75" customHeight="1">
      <c r="A2929" s="86" t="s">
        <v>774</v>
      </c>
      <c r="B2929" s="86" t="s">
        <v>876</v>
      </c>
      <c r="C2929" s="86" t="s">
        <v>774</v>
      </c>
      <c r="D2929" s="86" t="s">
        <v>775</v>
      </c>
      <c r="E2929" s="87">
        <v>0</v>
      </c>
      <c r="F2929" s="86" t="s">
        <v>1185</v>
      </c>
      <c r="H2929" s="3">
        <f>E2929+SUMIF('BR DTG TRAYEMAN'!C:C,C2929,'BR DTG TRAYEMAN'!E:E)</f>
        <v>0</v>
      </c>
    </row>
    <row r="2930" spans="1:8" ht="15.75" customHeight="1">
      <c r="A2930" s="86" t="s">
        <v>6947</v>
      </c>
      <c r="B2930" s="86" t="s">
        <v>876</v>
      </c>
      <c r="C2930" s="86" t="s">
        <v>6947</v>
      </c>
      <c r="D2930" s="86" t="s">
        <v>2330</v>
      </c>
      <c r="E2930" s="87">
        <v>0</v>
      </c>
      <c r="F2930" s="86" t="s">
        <v>1185</v>
      </c>
      <c r="H2930" s="3">
        <f>E2930+SUMIF('BR DTG TRAYEMAN'!C:C,C2930,'BR DTG TRAYEMAN'!E:E)</f>
        <v>0</v>
      </c>
    </row>
    <row r="2931" spans="1:8" ht="15.75" customHeight="1">
      <c r="A2931" s="86" t="s">
        <v>6948</v>
      </c>
      <c r="B2931" s="86" t="s">
        <v>876</v>
      </c>
      <c r="C2931" s="86" t="s">
        <v>6948</v>
      </c>
      <c r="D2931" s="86" t="s">
        <v>6949</v>
      </c>
      <c r="E2931" s="87">
        <v>0</v>
      </c>
      <c r="F2931" s="86" t="s">
        <v>1185</v>
      </c>
      <c r="H2931" s="3">
        <f>E2931+SUMIF('BR DTG TRAYEMAN'!C:C,C2931,'BR DTG TRAYEMAN'!E:E)</f>
        <v>0</v>
      </c>
    </row>
    <row r="2932" spans="1:8" ht="15.75" customHeight="1">
      <c r="A2932" s="86" t="s">
        <v>6950</v>
      </c>
      <c r="B2932" s="86" t="s">
        <v>876</v>
      </c>
      <c r="C2932" s="86" t="s">
        <v>6950</v>
      </c>
      <c r="D2932" s="86" t="s">
        <v>6951</v>
      </c>
      <c r="E2932" s="87">
        <v>0</v>
      </c>
      <c r="F2932" s="86" t="s">
        <v>1185</v>
      </c>
      <c r="H2932" s="3">
        <f>E2932+SUMIF('BR DTG TRAYEMAN'!C:C,C2932,'BR DTG TRAYEMAN'!E:E)</f>
        <v>0</v>
      </c>
    </row>
    <row r="2933" spans="1:8" ht="15.75" customHeight="1">
      <c r="A2933" s="86" t="s">
        <v>6952</v>
      </c>
      <c r="B2933" s="86" t="s">
        <v>876</v>
      </c>
      <c r="C2933" s="86" t="s">
        <v>6952</v>
      </c>
      <c r="D2933" s="86" t="s">
        <v>6953</v>
      </c>
      <c r="E2933" s="87">
        <v>0</v>
      </c>
      <c r="F2933" s="86" t="s">
        <v>1185</v>
      </c>
      <c r="H2933" s="3">
        <f>E2933+SUMIF('BR DTG TRAYEMAN'!C:C,C2933,'BR DTG TRAYEMAN'!E:E)</f>
        <v>0</v>
      </c>
    </row>
    <row r="2934" spans="1:8" ht="15.75" customHeight="1">
      <c r="A2934" s="86" t="s">
        <v>6954</v>
      </c>
      <c r="B2934" s="86" t="s">
        <v>877</v>
      </c>
      <c r="C2934" s="86" t="s">
        <v>6954</v>
      </c>
      <c r="D2934" s="86" t="s">
        <v>6955</v>
      </c>
      <c r="E2934" s="87">
        <v>0</v>
      </c>
      <c r="F2934" s="86" t="s">
        <v>1185</v>
      </c>
      <c r="H2934" s="3">
        <f>E2934+SUMIF('BR DTG TRAYEMAN'!C:C,C2934,'BR DTG TRAYEMAN'!E:E)</f>
        <v>0</v>
      </c>
    </row>
    <row r="2935" spans="1:8" ht="15.75" customHeight="1">
      <c r="A2935" s="86" t="s">
        <v>6956</v>
      </c>
      <c r="B2935" s="86" t="s">
        <v>877</v>
      </c>
      <c r="C2935" s="86" t="s">
        <v>6956</v>
      </c>
      <c r="D2935" s="86" t="s">
        <v>6957</v>
      </c>
      <c r="E2935" s="87">
        <v>0</v>
      </c>
      <c r="F2935" s="86" t="s">
        <v>1185</v>
      </c>
      <c r="H2935" s="3">
        <f>E2935+SUMIF('BR DTG TRAYEMAN'!C:C,C2935,'BR DTG TRAYEMAN'!E:E)</f>
        <v>0</v>
      </c>
    </row>
    <row r="2936" spans="1:8" ht="15.75" customHeight="1">
      <c r="A2936" s="86" t="s">
        <v>1672</v>
      </c>
      <c r="B2936" s="86" t="s">
        <v>876</v>
      </c>
      <c r="C2936" s="86" t="s">
        <v>1672</v>
      </c>
      <c r="D2936" s="86" t="s">
        <v>1673</v>
      </c>
      <c r="E2936" s="87">
        <v>0</v>
      </c>
      <c r="F2936" s="86" t="s">
        <v>1185</v>
      </c>
      <c r="H2936" s="3">
        <f>E2936+SUMIF('BR DTG TRAYEMAN'!C:C,C2936,'BR DTG TRAYEMAN'!E:E)</f>
        <v>0</v>
      </c>
    </row>
    <row r="2937" spans="1:8" ht="15.75" customHeight="1">
      <c r="A2937" s="86" t="s">
        <v>6958</v>
      </c>
      <c r="B2937" s="86" t="s">
        <v>876</v>
      </c>
      <c r="C2937" s="86" t="s">
        <v>6958</v>
      </c>
      <c r="D2937" s="86" t="s">
        <v>6959</v>
      </c>
      <c r="E2937" s="87">
        <v>0</v>
      </c>
      <c r="F2937" s="86" t="s">
        <v>1185</v>
      </c>
      <c r="H2937" s="3">
        <f>E2937+SUMIF('BR DTG TRAYEMAN'!C:C,C2937,'BR DTG TRAYEMAN'!E:E)</f>
        <v>0</v>
      </c>
    </row>
    <row r="2938" spans="1:8" ht="15.75" customHeight="1">
      <c r="A2938" s="86" t="s">
        <v>6960</v>
      </c>
      <c r="B2938" s="86" t="s">
        <v>876</v>
      </c>
      <c r="C2938" s="86" t="s">
        <v>6960</v>
      </c>
      <c r="D2938" s="86" t="s">
        <v>6415</v>
      </c>
      <c r="E2938" s="87">
        <v>0</v>
      </c>
      <c r="F2938" s="86" t="s">
        <v>1185</v>
      </c>
      <c r="H2938" s="3">
        <f>E2938+SUMIF('BR DTG TRAYEMAN'!C:C,C2938,'BR DTG TRAYEMAN'!E:E)</f>
        <v>0</v>
      </c>
    </row>
    <row r="2939" spans="1:8" ht="15.75" customHeight="1">
      <c r="A2939" s="86" t="s">
        <v>6961</v>
      </c>
      <c r="B2939" s="86" t="s">
        <v>876</v>
      </c>
      <c r="C2939" s="86" t="s">
        <v>6961</v>
      </c>
      <c r="D2939" s="86" t="s">
        <v>6962</v>
      </c>
      <c r="E2939" s="87">
        <v>0</v>
      </c>
      <c r="F2939" s="86" t="s">
        <v>1185</v>
      </c>
      <c r="H2939" s="3">
        <f>E2939+SUMIF('BR DTG TRAYEMAN'!C:C,C2939,'BR DTG TRAYEMAN'!E:E)</f>
        <v>0</v>
      </c>
    </row>
    <row r="2940" spans="1:8" ht="15.75" customHeight="1">
      <c r="A2940" s="86" t="s">
        <v>6963</v>
      </c>
      <c r="B2940" s="86" t="s">
        <v>876</v>
      </c>
      <c r="C2940" s="86" t="s">
        <v>6963</v>
      </c>
      <c r="D2940" s="86" t="s">
        <v>6964</v>
      </c>
      <c r="E2940" s="87">
        <v>0</v>
      </c>
      <c r="F2940" s="86" t="s">
        <v>1185</v>
      </c>
      <c r="H2940" s="3">
        <f>E2940+SUMIF('BR DTG TRAYEMAN'!C:C,C2940,'BR DTG TRAYEMAN'!E:E)</f>
        <v>0</v>
      </c>
    </row>
    <row r="2941" spans="1:8" ht="15.75" customHeight="1">
      <c r="A2941" s="86" t="s">
        <v>6965</v>
      </c>
      <c r="B2941" s="86" t="s">
        <v>876</v>
      </c>
      <c r="C2941" s="86" t="s">
        <v>6965</v>
      </c>
      <c r="D2941" s="86" t="s">
        <v>6966</v>
      </c>
      <c r="E2941" s="87">
        <v>0</v>
      </c>
      <c r="F2941" s="86" t="s">
        <v>1185</v>
      </c>
      <c r="H2941" s="3">
        <f>E2941+SUMIF('BR DTG TRAYEMAN'!C:C,C2941,'BR DTG TRAYEMAN'!E:E)</f>
        <v>0</v>
      </c>
    </row>
    <row r="2942" spans="1:8" ht="15.75" customHeight="1">
      <c r="A2942" s="86" t="s">
        <v>6967</v>
      </c>
      <c r="B2942" s="86" t="s">
        <v>876</v>
      </c>
      <c r="C2942" s="86" t="s">
        <v>6967</v>
      </c>
      <c r="D2942" s="86" t="s">
        <v>2330</v>
      </c>
      <c r="E2942" s="87">
        <v>0</v>
      </c>
      <c r="F2942" s="86" t="s">
        <v>1185</v>
      </c>
      <c r="H2942" s="3">
        <f>E2942+SUMIF('BR DTG TRAYEMAN'!C:C,C2942,'BR DTG TRAYEMAN'!E:E)</f>
        <v>0</v>
      </c>
    </row>
    <row r="2943" spans="1:8" ht="15.75" customHeight="1">
      <c r="A2943" s="86" t="s">
        <v>6968</v>
      </c>
      <c r="B2943" s="86" t="s">
        <v>876</v>
      </c>
      <c r="C2943" s="86" t="s">
        <v>6968</v>
      </c>
      <c r="D2943" s="86" t="s">
        <v>6969</v>
      </c>
      <c r="E2943" s="87">
        <v>0</v>
      </c>
      <c r="F2943" s="86" t="s">
        <v>1185</v>
      </c>
      <c r="H2943" s="3">
        <f>E2943+SUMIF('BR DTG TRAYEMAN'!C:C,C2943,'BR DTG TRAYEMAN'!E:E)</f>
        <v>0</v>
      </c>
    </row>
    <row r="2944" spans="1:8" ht="15.75" customHeight="1">
      <c r="A2944" s="86" t="s">
        <v>571</v>
      </c>
      <c r="B2944" s="86" t="s">
        <v>876</v>
      </c>
      <c r="C2944" s="86" t="s">
        <v>571</v>
      </c>
      <c r="D2944" s="86" t="s">
        <v>776</v>
      </c>
      <c r="E2944" s="87">
        <v>0</v>
      </c>
      <c r="F2944" s="86" t="s">
        <v>1185</v>
      </c>
      <c r="H2944" s="3">
        <f>E2944+SUMIF('BR DTG TRAYEMAN'!C:C,C2944,'BR DTG TRAYEMAN'!E:E)</f>
        <v>0</v>
      </c>
    </row>
    <row r="2945" spans="1:8" ht="15.75" customHeight="1">
      <c r="A2945" s="86" t="s">
        <v>6970</v>
      </c>
      <c r="B2945" s="86" t="s">
        <v>876</v>
      </c>
      <c r="C2945" s="86" t="s">
        <v>6970</v>
      </c>
      <c r="D2945" s="86" t="s">
        <v>6570</v>
      </c>
      <c r="E2945" s="87">
        <v>0</v>
      </c>
      <c r="F2945" s="86" t="s">
        <v>1185</v>
      </c>
      <c r="H2945" s="3">
        <f>E2945+SUMIF('BR DTG TRAYEMAN'!C:C,C2945,'BR DTG TRAYEMAN'!E:E)</f>
        <v>0</v>
      </c>
    </row>
    <row r="2946" spans="1:8" ht="15.75" customHeight="1">
      <c r="A2946" s="86" t="s">
        <v>6971</v>
      </c>
      <c r="B2946" s="86" t="s">
        <v>876</v>
      </c>
      <c r="C2946" s="86" t="s">
        <v>6971</v>
      </c>
      <c r="D2946" s="86" t="s">
        <v>2330</v>
      </c>
      <c r="E2946" s="87">
        <v>0</v>
      </c>
      <c r="F2946" s="86" t="s">
        <v>1185</v>
      </c>
      <c r="H2946" s="3">
        <f>E2946+SUMIF('BR DTG TRAYEMAN'!C:C,C2946,'BR DTG TRAYEMAN'!E:E)</f>
        <v>0</v>
      </c>
    </row>
    <row r="2947" spans="1:8" ht="15.75" customHeight="1">
      <c r="A2947" s="86" t="s">
        <v>6972</v>
      </c>
      <c r="B2947" s="86" t="s">
        <v>876</v>
      </c>
      <c r="C2947" s="86" t="s">
        <v>6972</v>
      </c>
      <c r="D2947" s="86" t="s">
        <v>6973</v>
      </c>
      <c r="E2947" s="87">
        <v>0</v>
      </c>
      <c r="F2947" s="86" t="s">
        <v>1185</v>
      </c>
      <c r="H2947" s="3">
        <f>E2947+SUMIF('BR DTG TRAYEMAN'!C:C,C2947,'BR DTG TRAYEMAN'!E:E)</f>
        <v>0</v>
      </c>
    </row>
    <row r="2948" spans="1:8" ht="15.75" customHeight="1">
      <c r="A2948" s="86" t="s">
        <v>6974</v>
      </c>
      <c r="B2948" s="86" t="s">
        <v>876</v>
      </c>
      <c r="C2948" s="86" t="s">
        <v>6974</v>
      </c>
      <c r="D2948" s="86" t="s">
        <v>6975</v>
      </c>
      <c r="E2948" s="87">
        <v>0</v>
      </c>
      <c r="F2948" s="86" t="s">
        <v>1185</v>
      </c>
      <c r="H2948" s="3">
        <f>E2948+SUMIF('BR DTG TRAYEMAN'!C:C,C2948,'BR DTG TRAYEMAN'!E:E)</f>
        <v>0</v>
      </c>
    </row>
    <row r="2949" spans="1:8" ht="15.75" customHeight="1">
      <c r="A2949" s="86" t="s">
        <v>6976</v>
      </c>
      <c r="B2949" s="86" t="s">
        <v>876</v>
      </c>
      <c r="C2949" s="86" t="s">
        <v>6976</v>
      </c>
      <c r="D2949" s="86" t="s">
        <v>6977</v>
      </c>
      <c r="E2949" s="87">
        <v>0</v>
      </c>
      <c r="F2949" s="86" t="s">
        <v>1185</v>
      </c>
      <c r="H2949" s="3">
        <f>E2949+SUMIF('BR DTG TRAYEMAN'!C:C,C2949,'BR DTG TRAYEMAN'!E:E)</f>
        <v>0</v>
      </c>
    </row>
    <row r="2950" spans="1:8" ht="15.75" customHeight="1">
      <c r="A2950" s="86" t="s">
        <v>6978</v>
      </c>
      <c r="B2950" s="86" t="s">
        <v>877</v>
      </c>
      <c r="C2950" s="86" t="s">
        <v>6978</v>
      </c>
      <c r="D2950" s="86" t="s">
        <v>6979</v>
      </c>
      <c r="E2950" s="87">
        <v>0</v>
      </c>
      <c r="F2950" s="86" t="s">
        <v>1185</v>
      </c>
      <c r="H2950" s="3">
        <f>E2950+SUMIF('BR DTG TRAYEMAN'!C:C,C2950,'BR DTG TRAYEMAN'!E:E)</f>
        <v>0</v>
      </c>
    </row>
    <row r="2951" spans="1:8" ht="15.75" customHeight="1">
      <c r="A2951" s="86" t="s">
        <v>6980</v>
      </c>
      <c r="B2951" s="86" t="s">
        <v>876</v>
      </c>
      <c r="C2951" s="86" t="s">
        <v>6980</v>
      </c>
      <c r="D2951" s="86" t="s">
        <v>6981</v>
      </c>
      <c r="E2951" s="87">
        <v>0</v>
      </c>
      <c r="F2951" s="86" t="s">
        <v>1185</v>
      </c>
      <c r="H2951" s="3">
        <f>E2951+SUMIF('BR DTG TRAYEMAN'!C:C,C2951,'BR DTG TRAYEMAN'!E:E)</f>
        <v>0</v>
      </c>
    </row>
    <row r="2952" spans="1:8" ht="15.75" customHeight="1">
      <c r="A2952" s="86" t="s">
        <v>1674</v>
      </c>
      <c r="B2952" s="86" t="s">
        <v>922</v>
      </c>
      <c r="C2952" s="86" t="s">
        <v>1674</v>
      </c>
      <c r="D2952" s="86" t="s">
        <v>1665</v>
      </c>
      <c r="E2952" s="87">
        <v>0</v>
      </c>
      <c r="F2952" s="86" t="s">
        <v>1185</v>
      </c>
      <c r="H2952" s="3">
        <f>E2952+SUMIF('BR DTG TRAYEMAN'!C:C,C2952,'BR DTG TRAYEMAN'!E:E)</f>
        <v>0</v>
      </c>
    </row>
    <row r="2953" spans="1:8" ht="15.75" customHeight="1">
      <c r="A2953" s="86" t="s">
        <v>6982</v>
      </c>
      <c r="B2953" s="86" t="s">
        <v>876</v>
      </c>
      <c r="C2953" s="86" t="s">
        <v>6982</v>
      </c>
      <c r="D2953" s="86" t="s">
        <v>6983</v>
      </c>
      <c r="E2953" s="87">
        <v>0</v>
      </c>
      <c r="F2953" s="86" t="s">
        <v>1185</v>
      </c>
      <c r="H2953" s="3">
        <f>E2953+SUMIF('BR DTG TRAYEMAN'!C:C,C2953,'BR DTG TRAYEMAN'!E:E)</f>
        <v>0</v>
      </c>
    </row>
    <row r="2954" spans="1:8" ht="15.75" customHeight="1">
      <c r="A2954" s="86" t="s">
        <v>448</v>
      </c>
      <c r="B2954" s="86" t="s">
        <v>888</v>
      </c>
      <c r="C2954" s="86" t="s">
        <v>448</v>
      </c>
      <c r="D2954" s="86" t="s">
        <v>1255</v>
      </c>
      <c r="E2954" s="87">
        <v>4</v>
      </c>
      <c r="F2954" s="86" t="s">
        <v>1185</v>
      </c>
      <c r="H2954" s="3">
        <f>E2954+SUMIF('BR DTG TRAYEMAN'!C:C,C2954,'BR DTG TRAYEMAN'!E:E)</f>
        <v>4</v>
      </c>
    </row>
    <row r="2955" spans="1:8" ht="15.75" customHeight="1">
      <c r="A2955" s="86" t="s">
        <v>6984</v>
      </c>
      <c r="B2955" s="86" t="s">
        <v>876</v>
      </c>
      <c r="C2955" s="86" t="s">
        <v>6984</v>
      </c>
      <c r="D2955" s="86" t="s">
        <v>6985</v>
      </c>
      <c r="E2955" s="87">
        <v>0</v>
      </c>
      <c r="F2955" s="86" t="s">
        <v>1185</v>
      </c>
      <c r="H2955" s="3">
        <f>E2955+SUMIF('BR DTG TRAYEMAN'!C:C,C2955,'BR DTG TRAYEMAN'!E:E)</f>
        <v>0</v>
      </c>
    </row>
    <row r="2956" spans="1:8" ht="15.75" customHeight="1">
      <c r="A2956" s="86" t="s">
        <v>6986</v>
      </c>
      <c r="B2956" s="86" t="s">
        <v>877</v>
      </c>
      <c r="C2956" s="86" t="s">
        <v>6986</v>
      </c>
      <c r="D2956" s="86" t="s">
        <v>6987</v>
      </c>
      <c r="E2956" s="87">
        <v>0</v>
      </c>
      <c r="F2956" s="86" t="s">
        <v>1185</v>
      </c>
      <c r="H2956" s="3">
        <f>E2956+SUMIF('BR DTG TRAYEMAN'!C:C,C2956,'BR DTG TRAYEMAN'!E:E)</f>
        <v>0</v>
      </c>
    </row>
    <row r="2957" spans="1:8" ht="15.75" customHeight="1">
      <c r="A2957" s="86" t="s">
        <v>6988</v>
      </c>
      <c r="B2957" s="86" t="s">
        <v>876</v>
      </c>
      <c r="C2957" s="86" t="s">
        <v>6988</v>
      </c>
      <c r="D2957" s="86" t="s">
        <v>6989</v>
      </c>
      <c r="E2957" s="87">
        <v>0</v>
      </c>
      <c r="F2957" s="86" t="s">
        <v>1185</v>
      </c>
      <c r="H2957" s="3">
        <f>E2957+SUMIF('BR DTG TRAYEMAN'!C:C,C2957,'BR DTG TRAYEMAN'!E:E)</f>
        <v>0</v>
      </c>
    </row>
    <row r="2958" spans="1:8" ht="15.75" customHeight="1">
      <c r="A2958" s="86" t="s">
        <v>6990</v>
      </c>
      <c r="B2958" s="86" t="s">
        <v>876</v>
      </c>
      <c r="C2958" s="86" t="s">
        <v>6990</v>
      </c>
      <c r="D2958" s="86" t="s">
        <v>6991</v>
      </c>
      <c r="E2958" s="87">
        <v>0</v>
      </c>
      <c r="F2958" s="86" t="s">
        <v>1185</v>
      </c>
      <c r="H2958" s="3">
        <f>E2958+SUMIF('BR DTG TRAYEMAN'!C:C,C2958,'BR DTG TRAYEMAN'!E:E)</f>
        <v>0</v>
      </c>
    </row>
    <row r="2959" spans="1:8" ht="15.75" customHeight="1">
      <c r="A2959" s="86" t="s">
        <v>6992</v>
      </c>
      <c r="B2959" s="86" t="s">
        <v>876</v>
      </c>
      <c r="C2959" s="86" t="s">
        <v>6992</v>
      </c>
      <c r="D2959" s="86" t="s">
        <v>6993</v>
      </c>
      <c r="E2959" s="87">
        <v>0</v>
      </c>
      <c r="F2959" s="86" t="s">
        <v>1185</v>
      </c>
      <c r="H2959" s="3">
        <f>E2959+SUMIF('BR DTG TRAYEMAN'!C:C,C2959,'BR DTG TRAYEMAN'!E:E)</f>
        <v>0</v>
      </c>
    </row>
    <row r="2960" spans="1:8" ht="15.75" customHeight="1">
      <c r="A2960" s="86" t="s">
        <v>6994</v>
      </c>
      <c r="B2960" s="86" t="s">
        <v>876</v>
      </c>
      <c r="C2960" s="86" t="s">
        <v>6994</v>
      </c>
      <c r="D2960" s="86" t="s">
        <v>6995</v>
      </c>
      <c r="E2960" s="87">
        <v>0</v>
      </c>
      <c r="F2960" s="86" t="s">
        <v>1185</v>
      </c>
      <c r="H2960" s="3">
        <f>E2960+SUMIF('BR DTG TRAYEMAN'!C:C,C2960,'BR DTG TRAYEMAN'!E:E)</f>
        <v>0</v>
      </c>
    </row>
    <row r="2961" spans="1:8" ht="15.75" customHeight="1">
      <c r="A2961" s="86" t="s">
        <v>6996</v>
      </c>
      <c r="B2961" s="86" t="s">
        <v>876</v>
      </c>
      <c r="C2961" s="86" t="s">
        <v>6996</v>
      </c>
      <c r="D2961" s="86" t="s">
        <v>6997</v>
      </c>
      <c r="E2961" s="87">
        <v>0</v>
      </c>
      <c r="F2961" s="86" t="s">
        <v>1185</v>
      </c>
      <c r="H2961" s="3">
        <f>E2961+SUMIF('BR DTG TRAYEMAN'!C:C,C2961,'BR DTG TRAYEMAN'!E:E)</f>
        <v>0</v>
      </c>
    </row>
    <row r="2962" spans="1:8" ht="15.75" customHeight="1">
      <c r="A2962" s="86" t="s">
        <v>6998</v>
      </c>
      <c r="B2962" s="86" t="s">
        <v>876</v>
      </c>
      <c r="C2962" s="86" t="s">
        <v>6998</v>
      </c>
      <c r="D2962" s="86" t="s">
        <v>6999</v>
      </c>
      <c r="E2962" s="87">
        <v>0</v>
      </c>
      <c r="F2962" s="86" t="s">
        <v>1185</v>
      </c>
      <c r="H2962" s="3">
        <f>E2962+SUMIF('BR DTG TRAYEMAN'!C:C,C2962,'BR DTG TRAYEMAN'!E:E)</f>
        <v>0</v>
      </c>
    </row>
    <row r="2963" spans="1:8" ht="15.75" customHeight="1">
      <c r="A2963" s="86" t="s">
        <v>7000</v>
      </c>
      <c r="B2963" s="86" t="s">
        <v>876</v>
      </c>
      <c r="C2963" s="86" t="s">
        <v>7000</v>
      </c>
      <c r="D2963" s="86" t="s">
        <v>7001</v>
      </c>
      <c r="E2963" s="87">
        <v>0</v>
      </c>
      <c r="F2963" s="86" t="s">
        <v>1185</v>
      </c>
      <c r="H2963" s="3">
        <f>E2963+SUMIF('BR DTG TRAYEMAN'!C:C,C2963,'BR DTG TRAYEMAN'!E:E)</f>
        <v>0</v>
      </c>
    </row>
    <row r="2964" spans="1:8" ht="15.75" customHeight="1">
      <c r="A2964" s="86" t="s">
        <v>7002</v>
      </c>
      <c r="B2964" s="86" t="s">
        <v>876</v>
      </c>
      <c r="C2964" s="86" t="s">
        <v>7002</v>
      </c>
      <c r="D2964" s="86" t="s">
        <v>2330</v>
      </c>
      <c r="E2964" s="87">
        <v>0</v>
      </c>
      <c r="F2964" s="86" t="s">
        <v>1185</v>
      </c>
      <c r="H2964" s="3">
        <f>E2964+SUMIF('BR DTG TRAYEMAN'!C:C,C2964,'BR DTG TRAYEMAN'!E:E)</f>
        <v>0</v>
      </c>
    </row>
    <row r="2965" spans="1:8" ht="15.75" customHeight="1">
      <c r="A2965" s="86" t="s">
        <v>7003</v>
      </c>
      <c r="B2965" s="86" t="s">
        <v>876</v>
      </c>
      <c r="C2965" s="86" t="s">
        <v>7003</v>
      </c>
      <c r="D2965" s="86" t="s">
        <v>7004</v>
      </c>
      <c r="E2965" s="87">
        <v>0</v>
      </c>
      <c r="F2965" s="86" t="s">
        <v>1185</v>
      </c>
      <c r="H2965" s="3">
        <f>E2965+SUMIF('BR DTG TRAYEMAN'!C:C,C2965,'BR DTG TRAYEMAN'!E:E)</f>
        <v>0</v>
      </c>
    </row>
    <row r="2966" spans="1:8" ht="15.75" customHeight="1">
      <c r="A2966" s="86" t="s">
        <v>7005</v>
      </c>
      <c r="B2966" s="86" t="s">
        <v>876</v>
      </c>
      <c r="C2966" s="86" t="s">
        <v>7005</v>
      </c>
      <c r="D2966" s="86" t="s">
        <v>7006</v>
      </c>
      <c r="E2966" s="87">
        <v>0</v>
      </c>
      <c r="F2966" s="86" t="s">
        <v>1185</v>
      </c>
      <c r="H2966" s="3">
        <f>E2966+SUMIF('BR DTG TRAYEMAN'!C:C,C2966,'BR DTG TRAYEMAN'!E:E)</f>
        <v>0</v>
      </c>
    </row>
    <row r="2967" spans="1:8" ht="15.75" customHeight="1">
      <c r="A2967" s="86" t="s">
        <v>7007</v>
      </c>
      <c r="B2967" s="86" t="s">
        <v>876</v>
      </c>
      <c r="C2967" s="86" t="s">
        <v>7007</v>
      </c>
      <c r="D2967" s="86" t="s">
        <v>2330</v>
      </c>
      <c r="E2967" s="87">
        <v>0</v>
      </c>
      <c r="F2967" s="86" t="s">
        <v>1185</v>
      </c>
      <c r="H2967" s="3">
        <f>E2967+SUMIF('BR DTG TRAYEMAN'!C:C,C2967,'BR DTG TRAYEMAN'!E:E)</f>
        <v>0</v>
      </c>
    </row>
    <row r="2968" spans="1:8" ht="15.75" customHeight="1">
      <c r="A2968" s="86" t="s">
        <v>7008</v>
      </c>
      <c r="B2968" s="86" t="s">
        <v>876</v>
      </c>
      <c r="C2968" s="86" t="s">
        <v>7008</v>
      </c>
      <c r="D2968" s="86" t="s">
        <v>7009</v>
      </c>
      <c r="E2968" s="87">
        <v>0</v>
      </c>
      <c r="F2968" s="86" t="s">
        <v>1185</v>
      </c>
      <c r="H2968" s="3">
        <f>E2968+SUMIF('BR DTG TRAYEMAN'!C:C,C2968,'BR DTG TRAYEMAN'!E:E)</f>
        <v>0</v>
      </c>
    </row>
    <row r="2969" spans="1:8" ht="15.75" customHeight="1">
      <c r="A2969" s="86" t="s">
        <v>7010</v>
      </c>
      <c r="B2969" s="86" t="s">
        <v>876</v>
      </c>
      <c r="C2969" s="86" t="s">
        <v>7010</v>
      </c>
      <c r="D2969" s="86" t="s">
        <v>7011</v>
      </c>
      <c r="E2969" s="87">
        <v>0</v>
      </c>
      <c r="F2969" s="86" t="s">
        <v>1185</v>
      </c>
      <c r="H2969" s="3">
        <f>E2969+SUMIF('BR DTG TRAYEMAN'!C:C,C2969,'BR DTG TRAYEMAN'!E:E)</f>
        <v>0</v>
      </c>
    </row>
    <row r="2970" spans="1:8" ht="15.75" customHeight="1">
      <c r="A2970" s="86" t="s">
        <v>7012</v>
      </c>
      <c r="B2970" s="86" t="s">
        <v>876</v>
      </c>
      <c r="C2970" s="86" t="s">
        <v>7012</v>
      </c>
      <c r="D2970" s="86" t="s">
        <v>7013</v>
      </c>
      <c r="E2970" s="87">
        <v>0</v>
      </c>
      <c r="F2970" s="86" t="s">
        <v>1185</v>
      </c>
      <c r="H2970" s="3">
        <f>E2970+SUMIF('BR DTG TRAYEMAN'!C:C,C2970,'BR DTG TRAYEMAN'!E:E)</f>
        <v>0</v>
      </c>
    </row>
    <row r="2971" spans="1:8" ht="15.75" customHeight="1">
      <c r="A2971" s="86" t="s">
        <v>449</v>
      </c>
      <c r="B2971" s="86" t="s">
        <v>877</v>
      </c>
      <c r="C2971" s="86" t="s">
        <v>449</v>
      </c>
      <c r="D2971" s="86" t="s">
        <v>1256</v>
      </c>
      <c r="E2971" s="87">
        <v>0</v>
      </c>
      <c r="F2971" s="86" t="s">
        <v>1185</v>
      </c>
      <c r="H2971" s="3">
        <f>E2971+SUMIF('BR DTG TRAYEMAN'!C:C,C2971,'BR DTG TRAYEMAN'!E:E)</f>
        <v>0</v>
      </c>
    </row>
    <row r="2972" spans="1:8" ht="15.75" customHeight="1">
      <c r="A2972" s="86" t="s">
        <v>7014</v>
      </c>
      <c r="B2972" s="86" t="s">
        <v>876</v>
      </c>
      <c r="C2972" s="86" t="s">
        <v>7014</v>
      </c>
      <c r="D2972" s="86" t="s">
        <v>7015</v>
      </c>
      <c r="E2972" s="87">
        <v>0</v>
      </c>
      <c r="F2972" s="86" t="s">
        <v>1185</v>
      </c>
      <c r="H2972" s="3">
        <f>E2972+SUMIF('BR DTG TRAYEMAN'!C:C,C2972,'BR DTG TRAYEMAN'!E:E)</f>
        <v>0</v>
      </c>
    </row>
    <row r="2973" spans="1:8" ht="15.75" customHeight="1">
      <c r="A2973" s="86" t="s">
        <v>1910</v>
      </c>
      <c r="B2973" s="86" t="s">
        <v>876</v>
      </c>
      <c r="C2973" s="86" t="s">
        <v>1910</v>
      </c>
      <c r="D2973" s="86" t="s">
        <v>1911</v>
      </c>
      <c r="E2973" s="87">
        <v>0</v>
      </c>
      <c r="F2973" s="86" t="s">
        <v>1185</v>
      </c>
      <c r="H2973" s="3">
        <f>E2973+SUMIF('BR DTG TRAYEMAN'!C:C,C2973,'BR DTG TRAYEMAN'!E:E)</f>
        <v>0</v>
      </c>
    </row>
    <row r="2974" spans="1:8" ht="15.75" customHeight="1">
      <c r="A2974" s="86" t="s">
        <v>777</v>
      </c>
      <c r="B2974" s="86" t="s">
        <v>876</v>
      </c>
      <c r="C2974" s="86" t="s">
        <v>777</v>
      </c>
      <c r="D2974" s="86" t="s">
        <v>778</v>
      </c>
      <c r="E2974" s="87">
        <v>0</v>
      </c>
      <c r="F2974" s="86" t="s">
        <v>1185</v>
      </c>
      <c r="H2974" s="3">
        <f>E2974+SUMIF('BR DTG TRAYEMAN'!C:C,C2974,'BR DTG TRAYEMAN'!E:E)</f>
        <v>0</v>
      </c>
    </row>
    <row r="2975" spans="1:8" ht="15.75" customHeight="1">
      <c r="A2975" s="86" t="s">
        <v>450</v>
      </c>
      <c r="B2975" s="86" t="s">
        <v>888</v>
      </c>
      <c r="C2975" s="86" t="s">
        <v>450</v>
      </c>
      <c r="D2975" s="86" t="s">
        <v>1257</v>
      </c>
      <c r="E2975" s="87">
        <v>3</v>
      </c>
      <c r="F2975" s="86" t="s">
        <v>1185</v>
      </c>
      <c r="H2975" s="3">
        <f>E2975+SUMIF('BR DTG TRAYEMAN'!C:C,C2975,'BR DTG TRAYEMAN'!E:E)</f>
        <v>3</v>
      </c>
    </row>
    <row r="2976" spans="1:8" ht="15.75" customHeight="1">
      <c r="A2976" s="86" t="s">
        <v>7016</v>
      </c>
      <c r="B2976" s="86" t="s">
        <v>877</v>
      </c>
      <c r="C2976" s="86" t="s">
        <v>7016</v>
      </c>
      <c r="D2976" s="86" t="s">
        <v>9968</v>
      </c>
      <c r="E2976" s="87">
        <v>0</v>
      </c>
      <c r="F2976" s="86" t="s">
        <v>1185</v>
      </c>
      <c r="H2976" s="3">
        <f>E2976+SUMIF('BR DTG TRAYEMAN'!C:C,C2976,'BR DTG TRAYEMAN'!E:E)</f>
        <v>0</v>
      </c>
    </row>
    <row r="2977" spans="1:8" ht="15.75" customHeight="1">
      <c r="A2977" s="86" t="s">
        <v>7019</v>
      </c>
      <c r="B2977" s="86" t="s">
        <v>876</v>
      </c>
      <c r="C2977" s="86" t="s">
        <v>7019</v>
      </c>
      <c r="D2977" s="86" t="s">
        <v>2330</v>
      </c>
      <c r="E2977" s="87">
        <v>0</v>
      </c>
      <c r="F2977" s="86" t="s">
        <v>1185</v>
      </c>
      <c r="H2977" s="3">
        <f>E2977+SUMIF('BR DTG TRAYEMAN'!C:C,C2977,'BR DTG TRAYEMAN'!E:E)</f>
        <v>0</v>
      </c>
    </row>
    <row r="2978" spans="1:8" ht="15.75" customHeight="1">
      <c r="A2978" s="86" t="s">
        <v>7020</v>
      </c>
      <c r="B2978" s="86" t="s">
        <v>876</v>
      </c>
      <c r="C2978" s="86" t="s">
        <v>7020</v>
      </c>
      <c r="D2978" s="86" t="s">
        <v>7021</v>
      </c>
      <c r="E2978" s="87">
        <v>0</v>
      </c>
      <c r="F2978" s="86" t="s">
        <v>1185</v>
      </c>
      <c r="H2978" s="3">
        <f>E2978+SUMIF('BR DTG TRAYEMAN'!C:C,C2978,'BR DTG TRAYEMAN'!E:E)</f>
        <v>0</v>
      </c>
    </row>
    <row r="2979" spans="1:8" ht="15.75" customHeight="1">
      <c r="A2979" s="86" t="s">
        <v>7022</v>
      </c>
      <c r="B2979" s="86" t="s">
        <v>876</v>
      </c>
      <c r="C2979" s="86" t="s">
        <v>7022</v>
      </c>
      <c r="D2979" s="86" t="s">
        <v>7023</v>
      </c>
      <c r="E2979" s="87">
        <v>0</v>
      </c>
      <c r="F2979" s="86" t="s">
        <v>1185</v>
      </c>
      <c r="H2979" s="3">
        <f>E2979+SUMIF('BR DTG TRAYEMAN'!C:C,C2979,'BR DTG TRAYEMAN'!E:E)</f>
        <v>0</v>
      </c>
    </row>
    <row r="2980" spans="1:8" ht="15.75" customHeight="1">
      <c r="A2980" s="86" t="s">
        <v>7024</v>
      </c>
      <c r="B2980" s="86" t="s">
        <v>876</v>
      </c>
      <c r="C2980" s="86" t="s">
        <v>7024</v>
      </c>
      <c r="D2980" s="86" t="s">
        <v>7025</v>
      </c>
      <c r="E2980" s="87">
        <v>0</v>
      </c>
      <c r="F2980" s="86" t="s">
        <v>1185</v>
      </c>
      <c r="H2980" s="3">
        <f>E2980+SUMIF('BR DTG TRAYEMAN'!C:C,C2980,'BR DTG TRAYEMAN'!E:E)</f>
        <v>0</v>
      </c>
    </row>
    <row r="2981" spans="1:8" ht="15.75" customHeight="1">
      <c r="A2981" s="86" t="s">
        <v>1537</v>
      </c>
      <c r="B2981" s="86" t="s">
        <v>876</v>
      </c>
      <c r="C2981" s="86" t="s">
        <v>1537</v>
      </c>
      <c r="D2981" s="86" t="s">
        <v>1538</v>
      </c>
      <c r="E2981" s="87">
        <v>0</v>
      </c>
      <c r="F2981" s="86" t="s">
        <v>1185</v>
      </c>
      <c r="H2981" s="3">
        <f>E2981+SUMIF('BR DTG TRAYEMAN'!C:C,C2981,'BR DTG TRAYEMAN'!E:E)</f>
        <v>0</v>
      </c>
    </row>
    <row r="2982" spans="1:8" ht="15.75" customHeight="1">
      <c r="A2982" s="86" t="s">
        <v>9969</v>
      </c>
      <c r="B2982" s="86" t="s">
        <v>876</v>
      </c>
      <c r="C2982" s="86" t="s">
        <v>9969</v>
      </c>
      <c r="D2982" s="86" t="s">
        <v>9970</v>
      </c>
      <c r="E2982" s="87">
        <v>0</v>
      </c>
      <c r="F2982" s="86" t="s">
        <v>1185</v>
      </c>
      <c r="H2982" s="3">
        <f>E2982+SUMIF('BR DTG TRAYEMAN'!C:C,C2982,'BR DTG TRAYEMAN'!E:E)</f>
        <v>0</v>
      </c>
    </row>
    <row r="2983" spans="1:8" ht="15.75" customHeight="1">
      <c r="A2983" s="86" t="s">
        <v>572</v>
      </c>
      <c r="B2983" s="86" t="s">
        <v>888</v>
      </c>
      <c r="C2983" s="86" t="s">
        <v>572</v>
      </c>
      <c r="D2983" s="86" t="s">
        <v>779</v>
      </c>
      <c r="E2983" s="87">
        <v>0</v>
      </c>
      <c r="F2983" s="86" t="s">
        <v>1185</v>
      </c>
      <c r="H2983" s="3">
        <f>E2983+SUMIF('BR DTG TRAYEMAN'!C:C,C2983,'BR DTG TRAYEMAN'!E:E)</f>
        <v>0</v>
      </c>
    </row>
    <row r="2984" spans="1:8" ht="15.75" customHeight="1">
      <c r="A2984" s="86" t="s">
        <v>9971</v>
      </c>
      <c r="B2984" s="86" t="s">
        <v>876</v>
      </c>
      <c r="C2984" s="86" t="s">
        <v>9971</v>
      </c>
      <c r="D2984" s="86" t="s">
        <v>9972</v>
      </c>
      <c r="E2984" s="87">
        <v>0</v>
      </c>
      <c r="F2984" s="86" t="s">
        <v>1185</v>
      </c>
      <c r="H2984" s="3">
        <f>E2984+SUMIF('BR DTG TRAYEMAN'!C:C,C2984,'BR DTG TRAYEMAN'!E:E)</f>
        <v>0</v>
      </c>
    </row>
    <row r="2985" spans="1:8" ht="15.75" customHeight="1">
      <c r="A2985" s="86" t="s">
        <v>7030</v>
      </c>
      <c r="B2985" s="86" t="s">
        <v>876</v>
      </c>
      <c r="C2985" s="86" t="s">
        <v>7030</v>
      </c>
      <c r="D2985" s="86" t="s">
        <v>7031</v>
      </c>
      <c r="E2985" s="87">
        <v>0</v>
      </c>
      <c r="F2985" s="86" t="s">
        <v>1185</v>
      </c>
      <c r="H2985" s="3">
        <f>E2985+SUMIF('BR DTG TRAYEMAN'!C:C,C2985,'BR DTG TRAYEMAN'!E:E)</f>
        <v>0</v>
      </c>
    </row>
    <row r="2986" spans="1:8" ht="15.75" customHeight="1">
      <c r="A2986" s="86" t="s">
        <v>7032</v>
      </c>
      <c r="B2986" s="86" t="s">
        <v>876</v>
      </c>
      <c r="C2986" s="86" t="s">
        <v>7032</v>
      </c>
      <c r="D2986" s="86" t="s">
        <v>7033</v>
      </c>
      <c r="E2986" s="87">
        <v>0</v>
      </c>
      <c r="F2986" s="86" t="s">
        <v>1185</v>
      </c>
      <c r="H2986" s="3">
        <f>E2986+SUMIF('BR DTG TRAYEMAN'!C:C,C2986,'BR DTG TRAYEMAN'!E:E)</f>
        <v>0</v>
      </c>
    </row>
    <row r="2987" spans="1:8" ht="15.75" customHeight="1">
      <c r="A2987" s="86" t="s">
        <v>9973</v>
      </c>
      <c r="B2987" s="86" t="s">
        <v>876</v>
      </c>
      <c r="C2987" s="86" t="s">
        <v>9973</v>
      </c>
      <c r="D2987" s="86" t="s">
        <v>9974</v>
      </c>
      <c r="E2987" s="87">
        <v>0</v>
      </c>
      <c r="F2987" s="86" t="s">
        <v>1185</v>
      </c>
      <c r="H2987" s="3">
        <f>E2987+SUMIF('BR DTG TRAYEMAN'!C:C,C2987,'BR DTG TRAYEMAN'!E:E)</f>
        <v>0</v>
      </c>
    </row>
    <row r="2988" spans="1:8" ht="15.75" customHeight="1">
      <c r="A2988" s="86" t="s">
        <v>7034</v>
      </c>
      <c r="B2988" s="86" t="s">
        <v>876</v>
      </c>
      <c r="C2988" s="86" t="s">
        <v>7034</v>
      </c>
      <c r="D2988" s="86" t="s">
        <v>7035</v>
      </c>
      <c r="E2988" s="87">
        <v>0</v>
      </c>
      <c r="F2988" s="86" t="s">
        <v>1185</v>
      </c>
      <c r="H2988" s="3">
        <f>E2988+SUMIF('BR DTG TRAYEMAN'!C:C,C2988,'BR DTG TRAYEMAN'!E:E)</f>
        <v>0</v>
      </c>
    </row>
    <row r="2989" spans="1:8" ht="15.75" customHeight="1">
      <c r="A2989" s="86" t="s">
        <v>7036</v>
      </c>
      <c r="B2989" s="86" t="s">
        <v>876</v>
      </c>
      <c r="C2989" s="86" t="s">
        <v>7036</v>
      </c>
      <c r="D2989" s="86" t="s">
        <v>7037</v>
      </c>
      <c r="E2989" s="87">
        <v>0</v>
      </c>
      <c r="F2989" s="86" t="s">
        <v>1185</v>
      </c>
      <c r="H2989" s="3">
        <f>E2989+SUMIF('BR DTG TRAYEMAN'!C:C,C2989,'BR DTG TRAYEMAN'!E:E)</f>
        <v>0</v>
      </c>
    </row>
    <row r="2990" spans="1:8" ht="15.75" customHeight="1">
      <c r="A2990" s="86" t="s">
        <v>7038</v>
      </c>
      <c r="B2990" s="86" t="s">
        <v>876</v>
      </c>
      <c r="C2990" s="86" t="s">
        <v>7038</v>
      </c>
      <c r="D2990" s="86" t="s">
        <v>7039</v>
      </c>
      <c r="E2990" s="87">
        <v>0</v>
      </c>
      <c r="F2990" s="86" t="s">
        <v>1185</v>
      </c>
      <c r="H2990" s="3">
        <f>E2990+SUMIF('BR DTG TRAYEMAN'!C:C,C2990,'BR DTG TRAYEMAN'!E:E)</f>
        <v>0</v>
      </c>
    </row>
    <row r="2991" spans="1:8" ht="15.75" customHeight="1">
      <c r="A2991" s="86" t="s">
        <v>7040</v>
      </c>
      <c r="B2991" s="86" t="s">
        <v>876</v>
      </c>
      <c r="C2991" s="86" t="s">
        <v>7040</v>
      </c>
      <c r="D2991" s="86" t="s">
        <v>7041</v>
      </c>
      <c r="E2991" s="87">
        <v>0</v>
      </c>
      <c r="F2991" s="86" t="s">
        <v>1185</v>
      </c>
      <c r="H2991" s="3">
        <f>E2991+SUMIF('BR DTG TRAYEMAN'!C:C,C2991,'BR DTG TRAYEMAN'!E:E)</f>
        <v>0</v>
      </c>
    </row>
    <row r="2992" spans="1:8" ht="15.75" customHeight="1">
      <c r="A2992" s="86" t="s">
        <v>7042</v>
      </c>
      <c r="B2992" s="86" t="s">
        <v>876</v>
      </c>
      <c r="C2992" s="86" t="s">
        <v>7042</v>
      </c>
      <c r="D2992" s="86" t="s">
        <v>7043</v>
      </c>
      <c r="E2992" s="87">
        <v>0</v>
      </c>
      <c r="F2992" s="86" t="s">
        <v>1185</v>
      </c>
      <c r="H2992" s="3">
        <f>E2992+SUMIF('BR DTG TRAYEMAN'!C:C,C2992,'BR DTG TRAYEMAN'!E:E)</f>
        <v>0</v>
      </c>
    </row>
    <row r="2993" spans="1:8" ht="15.75" customHeight="1">
      <c r="A2993" s="86" t="s">
        <v>7046</v>
      </c>
      <c r="B2993" s="86" t="s">
        <v>876</v>
      </c>
      <c r="C2993" s="86" t="s">
        <v>7046</v>
      </c>
      <c r="D2993" s="86" t="s">
        <v>7047</v>
      </c>
      <c r="E2993" s="87">
        <v>0</v>
      </c>
      <c r="F2993" s="86" t="s">
        <v>1185</v>
      </c>
      <c r="H2993" s="3">
        <f>E2993+SUMIF('BR DTG TRAYEMAN'!C:C,C2993,'BR DTG TRAYEMAN'!E:E)</f>
        <v>0</v>
      </c>
    </row>
    <row r="2994" spans="1:8" ht="15.75" customHeight="1">
      <c r="A2994" s="86" t="s">
        <v>9975</v>
      </c>
      <c r="B2994" s="86" t="s">
        <v>876</v>
      </c>
      <c r="C2994" s="86" t="s">
        <v>9975</v>
      </c>
      <c r="D2994" s="86" t="s">
        <v>9976</v>
      </c>
      <c r="E2994" s="87">
        <v>0</v>
      </c>
      <c r="F2994" s="86" t="s">
        <v>1185</v>
      </c>
      <c r="H2994" s="3">
        <f>E2994+SUMIF('BR DTG TRAYEMAN'!C:C,C2994,'BR DTG TRAYEMAN'!E:E)</f>
        <v>0</v>
      </c>
    </row>
    <row r="2995" spans="1:8" ht="15.75" customHeight="1">
      <c r="A2995" s="86" t="s">
        <v>9977</v>
      </c>
      <c r="B2995" s="86" t="s">
        <v>876</v>
      </c>
      <c r="C2995" s="86" t="s">
        <v>9977</v>
      </c>
      <c r="D2995" s="86" t="s">
        <v>9978</v>
      </c>
      <c r="E2995" s="87">
        <v>0</v>
      </c>
      <c r="F2995" s="86" t="s">
        <v>1185</v>
      </c>
      <c r="H2995" s="3">
        <f>E2995+SUMIF('BR DTG TRAYEMAN'!C:C,C2995,'BR DTG TRAYEMAN'!E:E)</f>
        <v>0</v>
      </c>
    </row>
    <row r="2996" spans="1:8" ht="15.75" customHeight="1">
      <c r="A2996" s="86" t="s">
        <v>9979</v>
      </c>
      <c r="B2996" s="86" t="s">
        <v>876</v>
      </c>
      <c r="C2996" s="86" t="s">
        <v>9979</v>
      </c>
      <c r="D2996" s="86" t="s">
        <v>9980</v>
      </c>
      <c r="E2996" s="87">
        <v>0</v>
      </c>
      <c r="F2996" s="86" t="s">
        <v>1185</v>
      </c>
      <c r="H2996" s="3">
        <f>E2996+SUMIF('BR DTG TRAYEMAN'!C:C,C2996,'BR DTG TRAYEMAN'!E:E)</f>
        <v>0</v>
      </c>
    </row>
    <row r="2997" spans="1:8" ht="15.75" customHeight="1">
      <c r="A2997" s="86" t="s">
        <v>9981</v>
      </c>
      <c r="B2997" s="86" t="s">
        <v>876</v>
      </c>
      <c r="C2997" s="86" t="s">
        <v>9981</v>
      </c>
      <c r="D2997" s="86" t="s">
        <v>9982</v>
      </c>
      <c r="E2997" s="87">
        <v>0</v>
      </c>
      <c r="F2997" s="86" t="s">
        <v>1185</v>
      </c>
      <c r="H2997" s="3">
        <f>E2997+SUMIF('BR DTG TRAYEMAN'!C:C,C2997,'BR DTG TRAYEMAN'!E:E)</f>
        <v>0</v>
      </c>
    </row>
    <row r="2998" spans="1:8" ht="15.75" customHeight="1">
      <c r="A2998" s="86" t="s">
        <v>7048</v>
      </c>
      <c r="B2998" s="86" t="s">
        <v>876</v>
      </c>
      <c r="C2998" s="86" t="s">
        <v>7048</v>
      </c>
      <c r="D2998" s="86" t="s">
        <v>7049</v>
      </c>
      <c r="E2998" s="87">
        <v>0</v>
      </c>
      <c r="F2998" s="86" t="s">
        <v>1185</v>
      </c>
      <c r="H2998" s="3">
        <f>E2998+SUMIF('BR DTG TRAYEMAN'!C:C,C2998,'BR DTG TRAYEMAN'!E:E)</f>
        <v>0</v>
      </c>
    </row>
    <row r="2999" spans="1:8" ht="15.75" customHeight="1">
      <c r="A2999" s="86" t="s">
        <v>7050</v>
      </c>
      <c r="B2999" s="86" t="s">
        <v>876</v>
      </c>
      <c r="C2999" s="86" t="s">
        <v>7050</v>
      </c>
      <c r="D2999" s="86" t="s">
        <v>7051</v>
      </c>
      <c r="E2999" s="87">
        <v>0</v>
      </c>
      <c r="F2999" s="86" t="s">
        <v>1185</v>
      </c>
      <c r="H2999" s="3">
        <f>E2999+SUMIF('BR DTG TRAYEMAN'!C:C,C2999,'BR DTG TRAYEMAN'!E:E)</f>
        <v>0</v>
      </c>
    </row>
    <row r="3000" spans="1:8" ht="15.75" customHeight="1">
      <c r="A3000" s="86" t="s">
        <v>7052</v>
      </c>
      <c r="B3000" s="86" t="s">
        <v>876</v>
      </c>
      <c r="C3000" s="86" t="s">
        <v>7052</v>
      </c>
      <c r="D3000" s="86" t="s">
        <v>7053</v>
      </c>
      <c r="E3000" s="87">
        <v>0</v>
      </c>
      <c r="F3000" s="86" t="s">
        <v>1185</v>
      </c>
      <c r="H3000" s="3">
        <f>E3000+SUMIF('BR DTG TRAYEMAN'!C:C,C3000,'BR DTG TRAYEMAN'!E:E)</f>
        <v>0</v>
      </c>
    </row>
    <row r="3001" spans="1:8" ht="15.75" customHeight="1">
      <c r="A3001" s="86" t="s">
        <v>7054</v>
      </c>
      <c r="B3001" s="86" t="s">
        <v>876</v>
      </c>
      <c r="C3001" s="86" t="s">
        <v>7054</v>
      </c>
      <c r="D3001" s="86" t="s">
        <v>7055</v>
      </c>
      <c r="E3001" s="87">
        <v>0</v>
      </c>
      <c r="F3001" s="86" t="s">
        <v>1185</v>
      </c>
      <c r="H3001" s="3">
        <f>E3001+SUMIF('BR DTG TRAYEMAN'!C:C,C3001,'BR DTG TRAYEMAN'!E:E)</f>
        <v>0</v>
      </c>
    </row>
    <row r="3002" spans="1:8" ht="15.75" customHeight="1">
      <c r="A3002" s="86" t="s">
        <v>7056</v>
      </c>
      <c r="B3002" s="86" t="s">
        <v>876</v>
      </c>
      <c r="C3002" s="86" t="s">
        <v>7056</v>
      </c>
      <c r="D3002" s="86" t="s">
        <v>9983</v>
      </c>
      <c r="E3002" s="87">
        <v>0</v>
      </c>
      <c r="F3002" s="86" t="s">
        <v>1185</v>
      </c>
      <c r="H3002" s="3">
        <f>E3002+SUMIF('BR DTG TRAYEMAN'!C:C,C3002,'BR DTG TRAYEMAN'!E:E)</f>
        <v>0</v>
      </c>
    </row>
    <row r="3003" spans="1:8" ht="15.75" customHeight="1">
      <c r="A3003" s="86" t="s">
        <v>7058</v>
      </c>
      <c r="B3003" s="86" t="s">
        <v>876</v>
      </c>
      <c r="C3003" s="86" t="s">
        <v>7058</v>
      </c>
      <c r="D3003" s="86" t="s">
        <v>9984</v>
      </c>
      <c r="E3003" s="87">
        <v>0</v>
      </c>
      <c r="F3003" s="86" t="s">
        <v>1185</v>
      </c>
      <c r="H3003" s="3">
        <f>E3003+SUMIF('BR DTG TRAYEMAN'!C:C,C3003,'BR DTG TRAYEMAN'!E:E)</f>
        <v>0</v>
      </c>
    </row>
    <row r="3004" spans="1:8" ht="15.75" customHeight="1">
      <c r="A3004" s="86" t="s">
        <v>7060</v>
      </c>
      <c r="B3004" s="86" t="s">
        <v>876</v>
      </c>
      <c r="C3004" s="86" t="s">
        <v>7060</v>
      </c>
      <c r="D3004" s="86" t="s">
        <v>9985</v>
      </c>
      <c r="E3004" s="87">
        <v>0</v>
      </c>
      <c r="F3004" s="86" t="s">
        <v>1185</v>
      </c>
      <c r="H3004" s="3">
        <f>E3004+SUMIF('BR DTG TRAYEMAN'!C:C,C3004,'BR DTG TRAYEMAN'!E:E)</f>
        <v>0</v>
      </c>
    </row>
    <row r="3005" spans="1:8" ht="15.75" customHeight="1">
      <c r="A3005" s="86" t="s">
        <v>9986</v>
      </c>
      <c r="B3005" s="86" t="s">
        <v>1185</v>
      </c>
      <c r="C3005" s="86" t="s">
        <v>9986</v>
      </c>
      <c r="D3005" s="86" t="s">
        <v>9987</v>
      </c>
      <c r="E3005" s="87">
        <v>0</v>
      </c>
      <c r="F3005" s="86" t="s">
        <v>1185</v>
      </c>
      <c r="H3005" s="3">
        <f>E3005+SUMIF('BR DTG TRAYEMAN'!C:C,C3005,'BR DTG TRAYEMAN'!E:E)</f>
        <v>0</v>
      </c>
    </row>
    <row r="3006" spans="1:8" ht="15.75" customHeight="1">
      <c r="A3006" s="86" t="s">
        <v>9988</v>
      </c>
      <c r="B3006" s="86" t="s">
        <v>1185</v>
      </c>
      <c r="C3006" s="86" t="s">
        <v>9988</v>
      </c>
      <c r="D3006" s="86" t="s">
        <v>9989</v>
      </c>
      <c r="E3006" s="87">
        <v>0</v>
      </c>
      <c r="F3006" s="86" t="s">
        <v>1185</v>
      </c>
      <c r="H3006" s="3">
        <f>E3006+SUMIF('BR DTG TRAYEMAN'!C:C,C3006,'BR DTG TRAYEMAN'!E:E)</f>
        <v>0</v>
      </c>
    </row>
    <row r="3007" spans="1:8" ht="15.75" customHeight="1">
      <c r="A3007" s="86" t="s">
        <v>9990</v>
      </c>
      <c r="B3007" s="86" t="s">
        <v>876</v>
      </c>
      <c r="C3007" s="86" t="s">
        <v>9990</v>
      </c>
      <c r="D3007" s="86" t="s">
        <v>9991</v>
      </c>
      <c r="E3007" s="87">
        <v>0</v>
      </c>
      <c r="F3007" s="86" t="s">
        <v>1185</v>
      </c>
      <c r="H3007" s="3">
        <f>E3007+SUMIF('BR DTG TRAYEMAN'!C:C,C3007,'BR DTG TRAYEMAN'!E:E)</f>
        <v>0</v>
      </c>
    </row>
    <row r="3008" spans="1:8" ht="15.75" customHeight="1">
      <c r="A3008" s="86" t="s">
        <v>7062</v>
      </c>
      <c r="B3008" s="86" t="s">
        <v>876</v>
      </c>
      <c r="C3008" s="86" t="s">
        <v>7062</v>
      </c>
      <c r="D3008" s="86" t="s">
        <v>7063</v>
      </c>
      <c r="E3008" s="87">
        <v>0</v>
      </c>
      <c r="F3008" s="86" t="s">
        <v>1185</v>
      </c>
      <c r="H3008" s="3">
        <f>E3008+SUMIF('BR DTG TRAYEMAN'!C:C,C3008,'BR DTG TRAYEMAN'!E:E)</f>
        <v>0</v>
      </c>
    </row>
    <row r="3009" spans="1:8" ht="15.75" customHeight="1">
      <c r="A3009" s="86" t="s">
        <v>7064</v>
      </c>
      <c r="B3009" s="86" t="s">
        <v>876</v>
      </c>
      <c r="C3009" s="86" t="s">
        <v>7064</v>
      </c>
      <c r="D3009" s="86" t="s">
        <v>7065</v>
      </c>
      <c r="E3009" s="87">
        <v>0</v>
      </c>
      <c r="F3009" s="86" t="s">
        <v>1185</v>
      </c>
      <c r="H3009" s="3">
        <f>E3009+SUMIF('BR DTG TRAYEMAN'!C:C,C3009,'BR DTG TRAYEMAN'!E:E)</f>
        <v>0</v>
      </c>
    </row>
    <row r="3010" spans="1:8" ht="15.75" customHeight="1">
      <c r="A3010" s="86" t="s">
        <v>9992</v>
      </c>
      <c r="B3010" s="86" t="s">
        <v>876</v>
      </c>
      <c r="C3010" s="86" t="s">
        <v>9992</v>
      </c>
      <c r="D3010" s="86" t="s">
        <v>9993</v>
      </c>
      <c r="E3010" s="87">
        <v>0</v>
      </c>
      <c r="F3010" s="86" t="s">
        <v>1185</v>
      </c>
      <c r="H3010" s="3">
        <f>E3010+SUMIF('BR DTG TRAYEMAN'!C:C,C3010,'BR DTG TRAYEMAN'!E:E)</f>
        <v>0</v>
      </c>
    </row>
    <row r="3011" spans="1:8" ht="15.75" customHeight="1">
      <c r="A3011" s="86" t="s">
        <v>9994</v>
      </c>
      <c r="B3011" s="86" t="s">
        <v>876</v>
      </c>
      <c r="C3011" s="86" t="s">
        <v>9994</v>
      </c>
      <c r="D3011" s="86" t="s">
        <v>9995</v>
      </c>
      <c r="E3011" s="87">
        <v>0</v>
      </c>
      <c r="F3011" s="86" t="s">
        <v>1185</v>
      </c>
      <c r="H3011" s="3">
        <f>E3011+SUMIF('BR DTG TRAYEMAN'!C:C,C3011,'BR DTG TRAYEMAN'!E:E)</f>
        <v>0</v>
      </c>
    </row>
    <row r="3012" spans="1:8" ht="15.75" customHeight="1">
      <c r="A3012" s="86" t="s">
        <v>9996</v>
      </c>
      <c r="B3012" s="86" t="s">
        <v>876</v>
      </c>
      <c r="C3012" s="86" t="s">
        <v>9996</v>
      </c>
      <c r="D3012" s="86" t="s">
        <v>9997</v>
      </c>
      <c r="E3012" s="87">
        <v>0</v>
      </c>
      <c r="F3012" s="86" t="s">
        <v>1185</v>
      </c>
      <c r="H3012" s="3">
        <f>E3012+SUMIF('BR DTG TRAYEMAN'!C:C,C3012,'BR DTG TRAYEMAN'!E:E)</f>
        <v>0</v>
      </c>
    </row>
    <row r="3013" spans="1:8" ht="15.75" customHeight="1">
      <c r="A3013" s="86" t="s">
        <v>9998</v>
      </c>
      <c r="B3013" s="86" t="s">
        <v>876</v>
      </c>
      <c r="C3013" s="86" t="s">
        <v>9998</v>
      </c>
      <c r="D3013" s="86" t="s">
        <v>9999</v>
      </c>
      <c r="E3013" s="87">
        <v>0</v>
      </c>
      <c r="F3013" s="86" t="s">
        <v>1185</v>
      </c>
      <c r="H3013" s="3">
        <f>E3013+SUMIF('BR DTG TRAYEMAN'!C:C,C3013,'BR DTG TRAYEMAN'!E:E)</f>
        <v>0</v>
      </c>
    </row>
    <row r="3014" spans="1:8" ht="15.75" customHeight="1">
      <c r="A3014" s="86" t="s">
        <v>7066</v>
      </c>
      <c r="B3014" s="86" t="s">
        <v>876</v>
      </c>
      <c r="C3014" s="86" t="s">
        <v>7066</v>
      </c>
      <c r="D3014" s="86" t="s">
        <v>7067</v>
      </c>
      <c r="E3014" s="87">
        <v>0</v>
      </c>
      <c r="F3014" s="86" t="s">
        <v>1185</v>
      </c>
      <c r="H3014" s="3">
        <f>E3014+SUMIF('BR DTG TRAYEMAN'!C:C,C3014,'BR DTG TRAYEMAN'!E:E)</f>
        <v>0</v>
      </c>
    </row>
    <row r="3015" spans="1:8" ht="15.75" customHeight="1">
      <c r="A3015" s="86" t="s">
        <v>7068</v>
      </c>
      <c r="B3015" s="86" t="s">
        <v>876</v>
      </c>
      <c r="C3015" s="86" t="s">
        <v>7068</v>
      </c>
      <c r="D3015" s="86" t="s">
        <v>7069</v>
      </c>
      <c r="E3015" s="87">
        <v>0</v>
      </c>
      <c r="F3015" s="86" t="s">
        <v>1185</v>
      </c>
      <c r="H3015" s="3">
        <f>E3015+SUMIF('BR DTG TRAYEMAN'!C:C,C3015,'BR DTG TRAYEMAN'!E:E)</f>
        <v>0</v>
      </c>
    </row>
    <row r="3016" spans="1:8" ht="15.75" customHeight="1">
      <c r="A3016" s="86" t="s">
        <v>7072</v>
      </c>
      <c r="B3016" s="86" t="s">
        <v>876</v>
      </c>
      <c r="C3016" s="86" t="s">
        <v>7072</v>
      </c>
      <c r="D3016" s="86" t="s">
        <v>7073</v>
      </c>
      <c r="E3016" s="87">
        <v>0</v>
      </c>
      <c r="F3016" s="86" t="s">
        <v>1185</v>
      </c>
      <c r="H3016" s="3">
        <f>E3016+SUMIF('BR DTG TRAYEMAN'!C:C,C3016,'BR DTG TRAYEMAN'!E:E)</f>
        <v>0</v>
      </c>
    </row>
    <row r="3017" spans="1:8" ht="15.75" customHeight="1">
      <c r="A3017" s="86" t="s">
        <v>7074</v>
      </c>
      <c r="B3017" s="86" t="s">
        <v>876</v>
      </c>
      <c r="C3017" s="86" t="s">
        <v>7074</v>
      </c>
      <c r="D3017" s="86" t="s">
        <v>7075</v>
      </c>
      <c r="E3017" s="87">
        <v>0</v>
      </c>
      <c r="F3017" s="86" t="s">
        <v>1185</v>
      </c>
      <c r="H3017" s="3">
        <f>E3017+SUMIF('BR DTG TRAYEMAN'!C:C,C3017,'BR DTG TRAYEMAN'!E:E)</f>
        <v>0</v>
      </c>
    </row>
    <row r="3018" spans="1:8" ht="15.75" customHeight="1">
      <c r="A3018" s="86" t="s">
        <v>10000</v>
      </c>
      <c r="B3018" s="86" t="s">
        <v>876</v>
      </c>
      <c r="C3018" s="86" t="s">
        <v>10000</v>
      </c>
      <c r="D3018" s="86" t="s">
        <v>10001</v>
      </c>
      <c r="E3018" s="87">
        <v>0</v>
      </c>
      <c r="F3018" s="86" t="s">
        <v>1185</v>
      </c>
      <c r="H3018" s="3">
        <f>E3018+SUMIF('BR DTG TRAYEMAN'!C:C,C3018,'BR DTG TRAYEMAN'!E:E)</f>
        <v>0</v>
      </c>
    </row>
    <row r="3019" spans="1:8" ht="15.75" customHeight="1">
      <c r="A3019" s="86" t="s">
        <v>10002</v>
      </c>
      <c r="B3019" s="86" t="s">
        <v>876</v>
      </c>
      <c r="C3019" s="86" t="s">
        <v>10002</v>
      </c>
      <c r="D3019" s="86" t="s">
        <v>10003</v>
      </c>
      <c r="E3019" s="87">
        <v>0</v>
      </c>
      <c r="F3019" s="86" t="s">
        <v>1185</v>
      </c>
      <c r="H3019" s="3">
        <f>E3019+SUMIF('BR DTG TRAYEMAN'!C:C,C3019,'BR DTG TRAYEMAN'!E:E)</f>
        <v>0</v>
      </c>
    </row>
    <row r="3020" spans="1:8" ht="15.75" customHeight="1">
      <c r="A3020" s="86" t="s">
        <v>7076</v>
      </c>
      <c r="B3020" s="86" t="s">
        <v>876</v>
      </c>
      <c r="C3020" s="86" t="s">
        <v>7076</v>
      </c>
      <c r="D3020" s="86" t="s">
        <v>7077</v>
      </c>
      <c r="E3020" s="87">
        <v>0</v>
      </c>
      <c r="F3020" s="86" t="s">
        <v>1185</v>
      </c>
      <c r="H3020" s="3">
        <f>E3020+SUMIF('BR DTG TRAYEMAN'!C:C,C3020,'BR DTG TRAYEMAN'!E:E)</f>
        <v>0</v>
      </c>
    </row>
    <row r="3021" spans="1:8" ht="15.75" customHeight="1">
      <c r="A3021" s="86" t="s">
        <v>10004</v>
      </c>
      <c r="B3021" s="86" t="s">
        <v>876</v>
      </c>
      <c r="C3021" s="86" t="s">
        <v>10004</v>
      </c>
      <c r="D3021" s="86" t="s">
        <v>10005</v>
      </c>
      <c r="E3021" s="87">
        <v>0</v>
      </c>
      <c r="F3021" s="86" t="s">
        <v>1185</v>
      </c>
      <c r="H3021" s="3">
        <f>E3021+SUMIF('BR DTG TRAYEMAN'!C:C,C3021,'BR DTG TRAYEMAN'!E:E)</f>
        <v>0</v>
      </c>
    </row>
    <row r="3022" spans="1:8" ht="15.75" customHeight="1">
      <c r="A3022" s="86" t="s">
        <v>7078</v>
      </c>
      <c r="B3022" s="86" t="s">
        <v>876</v>
      </c>
      <c r="C3022" s="86" t="s">
        <v>7078</v>
      </c>
      <c r="D3022" s="86" t="s">
        <v>7079</v>
      </c>
      <c r="E3022" s="87">
        <v>0</v>
      </c>
      <c r="F3022" s="86" t="s">
        <v>1185</v>
      </c>
      <c r="H3022" s="3">
        <f>E3022+SUMIF('BR DTG TRAYEMAN'!C:C,C3022,'BR DTG TRAYEMAN'!E:E)</f>
        <v>0</v>
      </c>
    </row>
    <row r="3023" spans="1:8" ht="15.75" customHeight="1">
      <c r="A3023" s="86" t="s">
        <v>10006</v>
      </c>
      <c r="B3023" s="86" t="s">
        <v>876</v>
      </c>
      <c r="C3023" s="86" t="s">
        <v>10006</v>
      </c>
      <c r="D3023" s="86" t="s">
        <v>10007</v>
      </c>
      <c r="E3023" s="87">
        <v>0</v>
      </c>
      <c r="F3023" s="86" t="s">
        <v>1185</v>
      </c>
      <c r="H3023" s="3">
        <f>E3023+SUMIF('BR DTG TRAYEMAN'!C:C,C3023,'BR DTG TRAYEMAN'!E:E)</f>
        <v>0</v>
      </c>
    </row>
    <row r="3024" spans="1:8" ht="15.75" customHeight="1">
      <c r="A3024" s="86" t="s">
        <v>10008</v>
      </c>
      <c r="B3024" s="86" t="s">
        <v>876</v>
      </c>
      <c r="C3024" s="86" t="s">
        <v>10008</v>
      </c>
      <c r="D3024" s="86" t="s">
        <v>10009</v>
      </c>
      <c r="E3024" s="87">
        <v>0</v>
      </c>
      <c r="F3024" s="86" t="s">
        <v>1185</v>
      </c>
      <c r="H3024" s="3">
        <f>E3024+SUMIF('BR DTG TRAYEMAN'!C:C,C3024,'BR DTG TRAYEMAN'!E:E)</f>
        <v>0</v>
      </c>
    </row>
    <row r="3025" spans="1:8" ht="15.75" customHeight="1">
      <c r="A3025" s="86" t="s">
        <v>10010</v>
      </c>
      <c r="B3025" s="86" t="s">
        <v>876</v>
      </c>
      <c r="C3025" s="86" t="s">
        <v>10010</v>
      </c>
      <c r="D3025" s="86" t="s">
        <v>10011</v>
      </c>
      <c r="E3025" s="87">
        <v>0</v>
      </c>
      <c r="F3025" s="86" t="s">
        <v>1185</v>
      </c>
      <c r="H3025" s="3">
        <f>E3025+SUMIF('BR DTG TRAYEMAN'!C:C,C3025,'BR DTG TRAYEMAN'!E:E)</f>
        <v>0</v>
      </c>
    </row>
    <row r="3026" spans="1:8" ht="15.75" customHeight="1">
      <c r="A3026" s="86" t="s">
        <v>7080</v>
      </c>
      <c r="B3026" s="86" t="s">
        <v>876</v>
      </c>
      <c r="C3026" s="86" t="s">
        <v>7080</v>
      </c>
      <c r="D3026" s="86" t="s">
        <v>7081</v>
      </c>
      <c r="E3026" s="87">
        <v>0</v>
      </c>
      <c r="F3026" s="86" t="s">
        <v>1185</v>
      </c>
      <c r="H3026" s="3">
        <f>E3026+SUMIF('BR DTG TRAYEMAN'!C:C,C3026,'BR DTG TRAYEMAN'!E:E)</f>
        <v>0</v>
      </c>
    </row>
    <row r="3027" spans="1:8" ht="15.75" customHeight="1">
      <c r="A3027" s="86" t="s">
        <v>10012</v>
      </c>
      <c r="B3027" s="86" t="s">
        <v>876</v>
      </c>
      <c r="C3027" s="86" t="s">
        <v>10012</v>
      </c>
      <c r="D3027" s="86" t="s">
        <v>10013</v>
      </c>
      <c r="E3027" s="87">
        <v>0</v>
      </c>
      <c r="F3027" s="86" t="s">
        <v>1185</v>
      </c>
      <c r="H3027" s="3">
        <f>E3027+SUMIF('BR DTG TRAYEMAN'!C:C,C3027,'BR DTG TRAYEMAN'!E:E)</f>
        <v>0</v>
      </c>
    </row>
    <row r="3028" spans="1:8" ht="15.75" customHeight="1">
      <c r="A3028" s="86" t="s">
        <v>7082</v>
      </c>
      <c r="B3028" s="86" t="s">
        <v>876</v>
      </c>
      <c r="C3028" s="86" t="s">
        <v>7082</v>
      </c>
      <c r="D3028" s="86" t="s">
        <v>7083</v>
      </c>
      <c r="E3028" s="87">
        <v>0</v>
      </c>
      <c r="F3028" s="86" t="s">
        <v>1185</v>
      </c>
      <c r="H3028" s="3">
        <f>E3028+SUMIF('BR DTG TRAYEMAN'!C:C,C3028,'BR DTG TRAYEMAN'!E:E)</f>
        <v>0</v>
      </c>
    </row>
    <row r="3029" spans="1:8" ht="15.75" customHeight="1">
      <c r="A3029" s="86" t="s">
        <v>10014</v>
      </c>
      <c r="B3029" s="86" t="s">
        <v>876</v>
      </c>
      <c r="C3029" s="86" t="s">
        <v>10014</v>
      </c>
      <c r="D3029" s="86" t="s">
        <v>10015</v>
      </c>
      <c r="E3029" s="87">
        <v>0</v>
      </c>
      <c r="F3029" s="86" t="s">
        <v>1185</v>
      </c>
      <c r="H3029" s="3">
        <f>E3029+SUMIF('BR DTG TRAYEMAN'!C:C,C3029,'BR DTG TRAYEMAN'!E:E)</f>
        <v>0</v>
      </c>
    </row>
    <row r="3030" spans="1:8" ht="15.75" customHeight="1">
      <c r="A3030" s="86" t="s">
        <v>10016</v>
      </c>
      <c r="B3030" s="86" t="s">
        <v>876</v>
      </c>
      <c r="C3030" s="86" t="s">
        <v>10016</v>
      </c>
      <c r="D3030" s="86" t="s">
        <v>10017</v>
      </c>
      <c r="E3030" s="87">
        <v>0</v>
      </c>
      <c r="F3030" s="86" t="s">
        <v>1185</v>
      </c>
      <c r="H3030" s="3">
        <f>E3030+SUMIF('BR DTG TRAYEMAN'!C:C,C3030,'BR DTG TRAYEMAN'!E:E)</f>
        <v>0</v>
      </c>
    </row>
    <row r="3031" spans="1:8" ht="15.75" customHeight="1">
      <c r="A3031" s="86" t="s">
        <v>7086</v>
      </c>
      <c r="B3031" s="86" t="s">
        <v>876</v>
      </c>
      <c r="C3031" s="86" t="s">
        <v>7086</v>
      </c>
      <c r="D3031" s="86" t="s">
        <v>7087</v>
      </c>
      <c r="E3031" s="87">
        <v>0</v>
      </c>
      <c r="F3031" s="86" t="s">
        <v>1185</v>
      </c>
      <c r="H3031" s="3">
        <f>E3031+SUMIF('BR DTG TRAYEMAN'!C:C,C3031,'BR DTG TRAYEMAN'!E:E)</f>
        <v>0</v>
      </c>
    </row>
    <row r="3032" spans="1:8" ht="15.75" customHeight="1">
      <c r="A3032" s="86" t="s">
        <v>7088</v>
      </c>
      <c r="B3032" s="86" t="s">
        <v>876</v>
      </c>
      <c r="C3032" s="86" t="s">
        <v>7088</v>
      </c>
      <c r="D3032" s="86" t="s">
        <v>7089</v>
      </c>
      <c r="E3032" s="87">
        <v>0</v>
      </c>
      <c r="F3032" s="86" t="s">
        <v>1185</v>
      </c>
      <c r="H3032" s="3">
        <f>E3032+SUMIF('BR DTG TRAYEMAN'!C:C,C3032,'BR DTG TRAYEMAN'!E:E)</f>
        <v>0</v>
      </c>
    </row>
    <row r="3033" spans="1:8" ht="15.75" customHeight="1">
      <c r="A3033" s="86" t="s">
        <v>7090</v>
      </c>
      <c r="B3033" s="86" t="s">
        <v>876</v>
      </c>
      <c r="C3033" s="86" t="s">
        <v>7090</v>
      </c>
      <c r="D3033" s="86" t="s">
        <v>6977</v>
      </c>
      <c r="E3033" s="87">
        <v>0</v>
      </c>
      <c r="F3033" s="86" t="s">
        <v>1185</v>
      </c>
      <c r="H3033" s="3">
        <f>E3033+SUMIF('BR DTG TRAYEMAN'!C:C,C3033,'BR DTG TRAYEMAN'!E:E)</f>
        <v>0</v>
      </c>
    </row>
    <row r="3034" spans="1:8" ht="15.75" customHeight="1">
      <c r="A3034" s="86" t="s">
        <v>10018</v>
      </c>
      <c r="B3034" s="86" t="s">
        <v>876</v>
      </c>
      <c r="C3034" s="86" t="s">
        <v>10018</v>
      </c>
      <c r="D3034" s="86" t="s">
        <v>10019</v>
      </c>
      <c r="E3034" s="87">
        <v>0</v>
      </c>
      <c r="F3034" s="86" t="s">
        <v>1185</v>
      </c>
      <c r="H3034" s="3">
        <f>E3034+SUMIF('BR DTG TRAYEMAN'!C:C,C3034,'BR DTG TRAYEMAN'!E:E)</f>
        <v>0</v>
      </c>
    </row>
    <row r="3035" spans="1:8" ht="15.75" customHeight="1">
      <c r="A3035" s="86" t="s">
        <v>451</v>
      </c>
      <c r="B3035" s="86" t="s">
        <v>898</v>
      </c>
      <c r="C3035" s="86" t="s">
        <v>451</v>
      </c>
      <c r="D3035" s="86" t="s">
        <v>1258</v>
      </c>
      <c r="E3035" s="87">
        <v>9</v>
      </c>
      <c r="F3035" s="86" t="s">
        <v>1185</v>
      </c>
      <c r="H3035" s="3">
        <f>E3035+SUMIF('BR DTG TRAYEMAN'!C:C,C3035,'BR DTG TRAYEMAN'!E:E)</f>
        <v>9</v>
      </c>
    </row>
    <row r="3036" spans="1:8" ht="15.75" customHeight="1">
      <c r="A3036" s="86" t="s">
        <v>10020</v>
      </c>
      <c r="B3036" s="86" t="s">
        <v>876</v>
      </c>
      <c r="C3036" s="86" t="s">
        <v>10020</v>
      </c>
      <c r="D3036" s="86" t="s">
        <v>10021</v>
      </c>
      <c r="E3036" s="87">
        <v>0</v>
      </c>
      <c r="F3036" s="86" t="s">
        <v>1185</v>
      </c>
      <c r="H3036" s="3">
        <f>E3036+SUMIF('BR DTG TRAYEMAN'!C:C,C3036,'BR DTG TRAYEMAN'!E:E)</f>
        <v>0</v>
      </c>
    </row>
    <row r="3037" spans="1:8" ht="15.75" customHeight="1">
      <c r="A3037" s="86" t="s">
        <v>10022</v>
      </c>
      <c r="B3037" s="86" t="s">
        <v>876</v>
      </c>
      <c r="C3037" s="86" t="s">
        <v>10022</v>
      </c>
      <c r="D3037" s="86" t="s">
        <v>10023</v>
      </c>
      <c r="E3037" s="87">
        <v>0</v>
      </c>
      <c r="F3037" s="86" t="s">
        <v>1185</v>
      </c>
      <c r="H3037" s="3">
        <f>E3037+SUMIF('BR DTG TRAYEMAN'!C:C,C3037,'BR DTG TRAYEMAN'!E:E)</f>
        <v>0</v>
      </c>
    </row>
    <row r="3038" spans="1:8" ht="15.75" customHeight="1">
      <c r="A3038" s="86" t="s">
        <v>7095</v>
      </c>
      <c r="B3038" s="86" t="s">
        <v>876</v>
      </c>
      <c r="C3038" s="86" t="s">
        <v>7095</v>
      </c>
      <c r="D3038" s="86" t="s">
        <v>7096</v>
      </c>
      <c r="E3038" s="87">
        <v>0</v>
      </c>
      <c r="F3038" s="86" t="s">
        <v>1185</v>
      </c>
      <c r="H3038" s="3">
        <f>E3038+SUMIF('BR DTG TRAYEMAN'!C:C,C3038,'BR DTG TRAYEMAN'!E:E)</f>
        <v>0</v>
      </c>
    </row>
    <row r="3039" spans="1:8" ht="15.75" customHeight="1">
      <c r="A3039" s="86" t="s">
        <v>7097</v>
      </c>
      <c r="B3039" s="86" t="s">
        <v>876</v>
      </c>
      <c r="C3039" s="86" t="s">
        <v>7097</v>
      </c>
      <c r="D3039" s="86" t="s">
        <v>7098</v>
      </c>
      <c r="E3039" s="87">
        <v>0</v>
      </c>
      <c r="F3039" s="86" t="s">
        <v>1185</v>
      </c>
      <c r="H3039" s="3">
        <f>E3039+SUMIF('BR DTG TRAYEMAN'!C:C,C3039,'BR DTG TRAYEMAN'!E:E)</f>
        <v>0</v>
      </c>
    </row>
    <row r="3040" spans="1:8" ht="15.75" customHeight="1">
      <c r="A3040" s="86" t="s">
        <v>10024</v>
      </c>
      <c r="B3040" s="86" t="s">
        <v>876</v>
      </c>
      <c r="C3040" s="86" t="s">
        <v>10024</v>
      </c>
      <c r="D3040" s="86" t="s">
        <v>10025</v>
      </c>
      <c r="E3040" s="87">
        <v>0</v>
      </c>
      <c r="F3040" s="86" t="s">
        <v>1185</v>
      </c>
      <c r="H3040" s="3">
        <f>E3040+SUMIF('BR DTG TRAYEMAN'!C:C,C3040,'BR DTG TRAYEMAN'!E:E)</f>
        <v>0</v>
      </c>
    </row>
    <row r="3041" spans="1:8" ht="15.75" customHeight="1">
      <c r="A3041" s="86" t="s">
        <v>10026</v>
      </c>
      <c r="B3041" s="86" t="s">
        <v>876</v>
      </c>
      <c r="C3041" s="86" t="s">
        <v>10026</v>
      </c>
      <c r="D3041" s="86" t="s">
        <v>10027</v>
      </c>
      <c r="E3041" s="87">
        <v>0</v>
      </c>
      <c r="F3041" s="86" t="s">
        <v>1185</v>
      </c>
      <c r="H3041" s="3">
        <f>E3041+SUMIF('BR DTG TRAYEMAN'!C:C,C3041,'BR DTG TRAYEMAN'!E:E)</f>
        <v>0</v>
      </c>
    </row>
    <row r="3042" spans="1:8" ht="15.75" customHeight="1">
      <c r="A3042" s="86" t="s">
        <v>10028</v>
      </c>
      <c r="B3042" s="86" t="s">
        <v>876</v>
      </c>
      <c r="C3042" s="86" t="s">
        <v>10028</v>
      </c>
      <c r="D3042" s="86" t="s">
        <v>10029</v>
      </c>
      <c r="E3042" s="87">
        <v>0</v>
      </c>
      <c r="F3042" s="86" t="s">
        <v>1185</v>
      </c>
      <c r="H3042" s="3">
        <f>E3042+SUMIF('BR DTG TRAYEMAN'!C:C,C3042,'BR DTG TRAYEMAN'!E:E)</f>
        <v>0</v>
      </c>
    </row>
    <row r="3043" spans="1:8" ht="15.75" customHeight="1">
      <c r="A3043" s="86" t="s">
        <v>10030</v>
      </c>
      <c r="B3043" s="86" t="s">
        <v>876</v>
      </c>
      <c r="C3043" s="86" t="s">
        <v>10030</v>
      </c>
      <c r="D3043" s="86" t="s">
        <v>10031</v>
      </c>
      <c r="E3043" s="87">
        <v>0</v>
      </c>
      <c r="F3043" s="86" t="s">
        <v>1185</v>
      </c>
      <c r="H3043" s="3">
        <f>E3043+SUMIF('BR DTG TRAYEMAN'!C:C,C3043,'BR DTG TRAYEMAN'!E:E)</f>
        <v>0</v>
      </c>
    </row>
    <row r="3044" spans="1:8" ht="15.75" customHeight="1">
      <c r="A3044" s="86" t="s">
        <v>7099</v>
      </c>
      <c r="B3044" s="86" t="s">
        <v>876</v>
      </c>
      <c r="C3044" s="86" t="s">
        <v>7099</v>
      </c>
      <c r="D3044" s="86" t="s">
        <v>7100</v>
      </c>
      <c r="E3044" s="87">
        <v>0</v>
      </c>
      <c r="F3044" s="86" t="s">
        <v>1185</v>
      </c>
      <c r="H3044" s="3">
        <f>E3044+SUMIF('BR DTG TRAYEMAN'!C:C,C3044,'BR DTG TRAYEMAN'!E:E)</f>
        <v>0</v>
      </c>
    </row>
    <row r="3045" spans="1:8" ht="15.75" customHeight="1">
      <c r="A3045" s="86" t="s">
        <v>10032</v>
      </c>
      <c r="B3045" s="86" t="s">
        <v>876</v>
      </c>
      <c r="C3045" s="86" t="s">
        <v>10032</v>
      </c>
      <c r="D3045" s="86" t="s">
        <v>10033</v>
      </c>
      <c r="E3045" s="87">
        <v>0</v>
      </c>
      <c r="F3045" s="86" t="s">
        <v>1185</v>
      </c>
      <c r="H3045" s="3">
        <f>E3045+SUMIF('BR DTG TRAYEMAN'!C:C,C3045,'BR DTG TRAYEMAN'!E:E)</f>
        <v>0</v>
      </c>
    </row>
    <row r="3046" spans="1:8" ht="15.75" customHeight="1">
      <c r="A3046" s="86" t="s">
        <v>7101</v>
      </c>
      <c r="B3046" s="86" t="s">
        <v>876</v>
      </c>
      <c r="C3046" s="86" t="s">
        <v>7101</v>
      </c>
      <c r="D3046" s="86" t="s">
        <v>7102</v>
      </c>
      <c r="E3046" s="87">
        <v>0</v>
      </c>
      <c r="F3046" s="86" t="s">
        <v>1185</v>
      </c>
      <c r="H3046" s="3">
        <f>E3046+SUMIF('BR DTG TRAYEMAN'!C:C,C3046,'BR DTG TRAYEMAN'!E:E)</f>
        <v>0</v>
      </c>
    </row>
    <row r="3047" spans="1:8" ht="15.75" customHeight="1">
      <c r="A3047" s="86" t="s">
        <v>7103</v>
      </c>
      <c r="B3047" s="86" t="s">
        <v>876</v>
      </c>
      <c r="C3047" s="86" t="s">
        <v>7103</v>
      </c>
      <c r="D3047" s="86" t="s">
        <v>7104</v>
      </c>
      <c r="E3047" s="87">
        <v>0</v>
      </c>
      <c r="F3047" s="86" t="s">
        <v>1185</v>
      </c>
      <c r="H3047" s="3">
        <f>E3047+SUMIF('BR DTG TRAYEMAN'!C:C,C3047,'BR DTG TRAYEMAN'!E:E)</f>
        <v>0</v>
      </c>
    </row>
    <row r="3048" spans="1:8" ht="15.75" customHeight="1">
      <c r="A3048" s="86" t="s">
        <v>10034</v>
      </c>
      <c r="B3048" s="86" t="s">
        <v>876</v>
      </c>
      <c r="C3048" s="86" t="s">
        <v>10034</v>
      </c>
      <c r="D3048" s="86" t="s">
        <v>10035</v>
      </c>
      <c r="E3048" s="87">
        <v>0</v>
      </c>
      <c r="F3048" s="86" t="s">
        <v>1185</v>
      </c>
      <c r="H3048" s="3">
        <f>E3048+SUMIF('BR DTG TRAYEMAN'!C:C,C3048,'BR DTG TRAYEMAN'!E:E)</f>
        <v>0</v>
      </c>
    </row>
    <row r="3049" spans="1:8" ht="15.75" customHeight="1">
      <c r="A3049" s="86" t="s">
        <v>10036</v>
      </c>
      <c r="B3049" s="86" t="s">
        <v>876</v>
      </c>
      <c r="C3049" s="86" t="s">
        <v>10036</v>
      </c>
      <c r="D3049" s="86" t="s">
        <v>10037</v>
      </c>
      <c r="E3049" s="87">
        <v>0</v>
      </c>
      <c r="F3049" s="86" t="s">
        <v>1185</v>
      </c>
      <c r="H3049" s="3">
        <f>E3049+SUMIF('BR DTG TRAYEMAN'!C:C,C3049,'BR DTG TRAYEMAN'!E:E)</f>
        <v>0</v>
      </c>
    </row>
    <row r="3050" spans="1:8" ht="15.75" customHeight="1">
      <c r="A3050" s="86" t="s">
        <v>7105</v>
      </c>
      <c r="B3050" s="86" t="s">
        <v>876</v>
      </c>
      <c r="C3050" s="86" t="s">
        <v>7105</v>
      </c>
      <c r="D3050" s="86" t="s">
        <v>10038</v>
      </c>
      <c r="E3050" s="87">
        <v>0</v>
      </c>
      <c r="F3050" s="86" t="s">
        <v>1185</v>
      </c>
      <c r="H3050" s="3">
        <f>E3050+SUMIF('BR DTG TRAYEMAN'!C:C,C3050,'BR DTG TRAYEMAN'!E:E)</f>
        <v>0</v>
      </c>
    </row>
    <row r="3051" spans="1:8" ht="15.75" customHeight="1">
      <c r="A3051" s="86" t="s">
        <v>7107</v>
      </c>
      <c r="B3051" s="86" t="s">
        <v>876</v>
      </c>
      <c r="C3051" s="86" t="s">
        <v>7107</v>
      </c>
      <c r="D3051" s="86" t="s">
        <v>10039</v>
      </c>
      <c r="E3051" s="87">
        <v>0</v>
      </c>
      <c r="F3051" s="86" t="s">
        <v>1185</v>
      </c>
      <c r="H3051" s="3">
        <f>E3051+SUMIF('BR DTG TRAYEMAN'!C:C,C3051,'BR DTG TRAYEMAN'!E:E)</f>
        <v>0</v>
      </c>
    </row>
    <row r="3052" spans="1:8" ht="15.75" customHeight="1">
      <c r="A3052" s="86" t="s">
        <v>10040</v>
      </c>
      <c r="B3052" s="86" t="s">
        <v>898</v>
      </c>
      <c r="C3052" s="86" t="s">
        <v>10040</v>
      </c>
      <c r="D3052" s="86" t="s">
        <v>10041</v>
      </c>
      <c r="E3052" s="87">
        <v>0</v>
      </c>
      <c r="F3052" s="86" t="s">
        <v>1185</v>
      </c>
      <c r="H3052" s="3">
        <f>E3052+SUMIF('BR DTG TRAYEMAN'!C:C,C3052,'BR DTG TRAYEMAN'!E:E)</f>
        <v>0</v>
      </c>
    </row>
    <row r="3053" spans="1:8" ht="15.75" customHeight="1">
      <c r="A3053" s="86" t="s">
        <v>10042</v>
      </c>
      <c r="B3053" s="86" t="s">
        <v>898</v>
      </c>
      <c r="C3053" s="86" t="s">
        <v>10042</v>
      </c>
      <c r="D3053" s="86" t="s">
        <v>10043</v>
      </c>
      <c r="E3053" s="87">
        <v>0</v>
      </c>
      <c r="F3053" s="86" t="s">
        <v>1185</v>
      </c>
      <c r="H3053" s="3">
        <f>E3053+SUMIF('BR DTG TRAYEMAN'!C:C,C3053,'BR DTG TRAYEMAN'!E:E)</f>
        <v>0</v>
      </c>
    </row>
    <row r="3054" spans="1:8" ht="15.75" customHeight="1">
      <c r="A3054" s="86" t="s">
        <v>10044</v>
      </c>
      <c r="B3054" s="86" t="s">
        <v>876</v>
      </c>
      <c r="C3054" s="86" t="s">
        <v>10044</v>
      </c>
      <c r="D3054" s="86" t="s">
        <v>10045</v>
      </c>
      <c r="E3054" s="87">
        <v>0</v>
      </c>
      <c r="F3054" s="86" t="s">
        <v>1185</v>
      </c>
      <c r="H3054" s="3">
        <f>E3054+SUMIF('BR DTG TRAYEMAN'!C:C,C3054,'BR DTG TRAYEMAN'!E:E)</f>
        <v>0</v>
      </c>
    </row>
    <row r="3055" spans="1:8" ht="15.75" customHeight="1">
      <c r="A3055" s="86" t="s">
        <v>10046</v>
      </c>
      <c r="B3055" s="86" t="s">
        <v>876</v>
      </c>
      <c r="C3055" s="86" t="s">
        <v>10046</v>
      </c>
      <c r="D3055" s="86" t="s">
        <v>10047</v>
      </c>
      <c r="E3055" s="87">
        <v>0</v>
      </c>
      <c r="F3055" s="86" t="s">
        <v>1185</v>
      </c>
      <c r="H3055" s="3">
        <f>E3055+SUMIF('BR DTG TRAYEMAN'!C:C,C3055,'BR DTG TRAYEMAN'!E:E)</f>
        <v>0</v>
      </c>
    </row>
    <row r="3056" spans="1:8" ht="15.75" customHeight="1">
      <c r="A3056" s="86" t="s">
        <v>10048</v>
      </c>
      <c r="B3056" s="86" t="s">
        <v>1185</v>
      </c>
      <c r="C3056" s="86" t="s">
        <v>10048</v>
      </c>
      <c r="D3056" s="86" t="s">
        <v>10049</v>
      </c>
      <c r="E3056" s="87">
        <v>0</v>
      </c>
      <c r="F3056" s="86" t="s">
        <v>1185</v>
      </c>
      <c r="H3056" s="3">
        <f>E3056+SUMIF('BR DTG TRAYEMAN'!C:C,C3056,'BR DTG TRAYEMAN'!E:E)</f>
        <v>0</v>
      </c>
    </row>
    <row r="3057" spans="1:8" ht="15.75" customHeight="1">
      <c r="A3057" s="86" t="s">
        <v>10050</v>
      </c>
      <c r="B3057" s="86" t="s">
        <v>876</v>
      </c>
      <c r="C3057" s="86" t="s">
        <v>10050</v>
      </c>
      <c r="D3057" s="86" t="s">
        <v>10051</v>
      </c>
      <c r="E3057" s="87">
        <v>0</v>
      </c>
      <c r="F3057" s="86" t="s">
        <v>1185</v>
      </c>
      <c r="H3057" s="3">
        <f>E3057+SUMIF('BR DTG TRAYEMAN'!C:C,C3057,'BR DTG TRAYEMAN'!E:E)</f>
        <v>0</v>
      </c>
    </row>
    <row r="3058" spans="1:8" ht="15.75" customHeight="1">
      <c r="A3058" s="86" t="s">
        <v>10052</v>
      </c>
      <c r="B3058" s="86" t="s">
        <v>876</v>
      </c>
      <c r="C3058" s="86" t="s">
        <v>10052</v>
      </c>
      <c r="D3058" s="86" t="s">
        <v>10053</v>
      </c>
      <c r="E3058" s="87">
        <v>0</v>
      </c>
      <c r="F3058" s="86" t="s">
        <v>1185</v>
      </c>
      <c r="H3058" s="3">
        <f>E3058+SUMIF('BR DTG TRAYEMAN'!C:C,C3058,'BR DTG TRAYEMAN'!E:E)</f>
        <v>0</v>
      </c>
    </row>
    <row r="3059" spans="1:8" ht="15.75" customHeight="1">
      <c r="A3059" s="86" t="s">
        <v>7113</v>
      </c>
      <c r="B3059" s="86" t="s">
        <v>876</v>
      </c>
      <c r="C3059" s="86" t="s">
        <v>7113</v>
      </c>
      <c r="D3059" s="86" t="s">
        <v>7114</v>
      </c>
      <c r="E3059" s="87">
        <v>0</v>
      </c>
      <c r="F3059" s="86" t="s">
        <v>1185</v>
      </c>
      <c r="H3059" s="3">
        <f>E3059+SUMIF('BR DTG TRAYEMAN'!C:C,C3059,'BR DTG TRAYEMAN'!E:E)</f>
        <v>0</v>
      </c>
    </row>
    <row r="3060" spans="1:8" ht="15.75" customHeight="1">
      <c r="A3060" s="86" t="s">
        <v>10054</v>
      </c>
      <c r="B3060" s="86" t="s">
        <v>876</v>
      </c>
      <c r="C3060" s="86" t="s">
        <v>10054</v>
      </c>
      <c r="D3060" s="86" t="s">
        <v>10055</v>
      </c>
      <c r="E3060" s="87">
        <v>0</v>
      </c>
      <c r="F3060" s="86" t="s">
        <v>1185</v>
      </c>
      <c r="H3060" s="3">
        <f>E3060+SUMIF('BR DTG TRAYEMAN'!C:C,C3060,'BR DTG TRAYEMAN'!E:E)</f>
        <v>0</v>
      </c>
    </row>
    <row r="3061" spans="1:8" ht="15.75" customHeight="1">
      <c r="A3061" s="86" t="s">
        <v>7115</v>
      </c>
      <c r="B3061" s="86" t="s">
        <v>876</v>
      </c>
      <c r="C3061" s="86" t="s">
        <v>7115</v>
      </c>
      <c r="D3061" s="86" t="s">
        <v>7116</v>
      </c>
      <c r="E3061" s="87">
        <v>0</v>
      </c>
      <c r="F3061" s="86" t="s">
        <v>1185</v>
      </c>
      <c r="H3061" s="3">
        <f>E3061+SUMIF('BR DTG TRAYEMAN'!C:C,C3061,'BR DTG TRAYEMAN'!E:E)</f>
        <v>0</v>
      </c>
    </row>
    <row r="3062" spans="1:8" ht="15.75" customHeight="1">
      <c r="A3062" s="86" t="s">
        <v>10056</v>
      </c>
      <c r="B3062" s="86" t="s">
        <v>876</v>
      </c>
      <c r="C3062" s="86" t="s">
        <v>10056</v>
      </c>
      <c r="D3062" s="86" t="s">
        <v>10057</v>
      </c>
      <c r="E3062" s="87">
        <v>0</v>
      </c>
      <c r="F3062" s="86" t="s">
        <v>1185</v>
      </c>
      <c r="H3062" s="3">
        <f>E3062+SUMIF('BR DTG TRAYEMAN'!C:C,C3062,'BR DTG TRAYEMAN'!E:E)</f>
        <v>0</v>
      </c>
    </row>
    <row r="3063" spans="1:8" ht="15.75" customHeight="1">
      <c r="A3063" s="86" t="s">
        <v>10058</v>
      </c>
      <c r="B3063" s="86" t="s">
        <v>876</v>
      </c>
      <c r="C3063" s="86" t="s">
        <v>10058</v>
      </c>
      <c r="D3063" s="86" t="s">
        <v>10059</v>
      </c>
      <c r="E3063" s="87">
        <v>0</v>
      </c>
      <c r="F3063" s="86" t="s">
        <v>1185</v>
      </c>
      <c r="H3063" s="3">
        <f>E3063+SUMIF('BR DTG TRAYEMAN'!C:C,C3063,'BR DTG TRAYEMAN'!E:E)</f>
        <v>0</v>
      </c>
    </row>
    <row r="3064" spans="1:8" ht="15.75" customHeight="1">
      <c r="A3064" s="86" t="s">
        <v>10060</v>
      </c>
      <c r="B3064" s="86" t="s">
        <v>876</v>
      </c>
      <c r="C3064" s="86" t="s">
        <v>10060</v>
      </c>
      <c r="D3064" s="86" t="s">
        <v>10061</v>
      </c>
      <c r="E3064" s="87">
        <v>0</v>
      </c>
      <c r="F3064" s="86" t="s">
        <v>1185</v>
      </c>
      <c r="H3064" s="3">
        <f>E3064+SUMIF('BR DTG TRAYEMAN'!C:C,C3064,'BR DTG TRAYEMAN'!E:E)</f>
        <v>0</v>
      </c>
    </row>
    <row r="3065" spans="1:8" ht="15.75" customHeight="1">
      <c r="A3065" s="86" t="s">
        <v>10062</v>
      </c>
      <c r="B3065" s="86" t="s">
        <v>876</v>
      </c>
      <c r="C3065" s="86" t="s">
        <v>10062</v>
      </c>
      <c r="D3065" s="86" t="s">
        <v>10063</v>
      </c>
      <c r="E3065" s="87">
        <v>0</v>
      </c>
      <c r="F3065" s="86" t="s">
        <v>1185</v>
      </c>
      <c r="H3065" s="3">
        <f>E3065+SUMIF('BR DTG TRAYEMAN'!C:C,C3065,'BR DTG TRAYEMAN'!E:E)</f>
        <v>0</v>
      </c>
    </row>
    <row r="3066" spans="1:8" ht="15.75" customHeight="1">
      <c r="A3066" s="86" t="s">
        <v>7123</v>
      </c>
      <c r="B3066" s="86" t="s">
        <v>876</v>
      </c>
      <c r="C3066" s="86" t="s">
        <v>7123</v>
      </c>
      <c r="D3066" s="86" t="s">
        <v>7124</v>
      </c>
      <c r="E3066" s="87">
        <v>0</v>
      </c>
      <c r="F3066" s="86" t="s">
        <v>1185</v>
      </c>
      <c r="H3066" s="3">
        <f>E3066+SUMIF('BR DTG TRAYEMAN'!C:C,C3066,'BR DTG TRAYEMAN'!E:E)</f>
        <v>0</v>
      </c>
    </row>
    <row r="3067" spans="1:8" ht="15.75" customHeight="1">
      <c r="A3067" s="86" t="s">
        <v>7125</v>
      </c>
      <c r="B3067" s="86" t="s">
        <v>876</v>
      </c>
      <c r="C3067" s="86" t="s">
        <v>7125</v>
      </c>
      <c r="D3067" s="86" t="s">
        <v>7126</v>
      </c>
      <c r="E3067" s="87">
        <v>0</v>
      </c>
      <c r="F3067" s="86" t="s">
        <v>1185</v>
      </c>
      <c r="H3067" s="3">
        <f>E3067+SUMIF('BR DTG TRAYEMAN'!C:C,C3067,'BR DTG TRAYEMAN'!E:E)</f>
        <v>0</v>
      </c>
    </row>
    <row r="3068" spans="1:8" ht="15.75" customHeight="1">
      <c r="A3068" s="86" t="s">
        <v>7129</v>
      </c>
      <c r="B3068" s="86" t="s">
        <v>876</v>
      </c>
      <c r="C3068" s="86" t="s">
        <v>7129</v>
      </c>
      <c r="D3068" s="86" t="s">
        <v>10064</v>
      </c>
      <c r="E3068" s="87">
        <v>0</v>
      </c>
      <c r="F3068" s="86" t="s">
        <v>1185</v>
      </c>
      <c r="H3068" s="3">
        <f>E3068+SUMIF('BR DTG TRAYEMAN'!C:C,C3068,'BR DTG TRAYEMAN'!E:E)</f>
        <v>0</v>
      </c>
    </row>
    <row r="3069" spans="1:8" ht="15.75" customHeight="1">
      <c r="A3069" s="86" t="s">
        <v>7131</v>
      </c>
      <c r="B3069" s="86" t="s">
        <v>876</v>
      </c>
      <c r="C3069" s="86" t="s">
        <v>7131</v>
      </c>
      <c r="D3069" s="86" t="s">
        <v>7132</v>
      </c>
      <c r="E3069" s="87">
        <v>0</v>
      </c>
      <c r="F3069" s="86" t="s">
        <v>1185</v>
      </c>
      <c r="H3069" s="3">
        <f>E3069+SUMIF('BR DTG TRAYEMAN'!C:C,C3069,'BR DTG TRAYEMAN'!E:E)</f>
        <v>0</v>
      </c>
    </row>
    <row r="3070" spans="1:8" ht="15.75" customHeight="1">
      <c r="A3070" s="86" t="s">
        <v>7133</v>
      </c>
      <c r="B3070" s="86" t="s">
        <v>876</v>
      </c>
      <c r="C3070" s="86" t="s">
        <v>7133</v>
      </c>
      <c r="D3070" s="86" t="s">
        <v>10065</v>
      </c>
      <c r="E3070" s="87">
        <v>0</v>
      </c>
      <c r="F3070" s="86" t="s">
        <v>1185</v>
      </c>
      <c r="H3070" s="3">
        <f>E3070+SUMIF('BR DTG TRAYEMAN'!C:C,C3070,'BR DTG TRAYEMAN'!E:E)</f>
        <v>0</v>
      </c>
    </row>
    <row r="3071" spans="1:8" ht="15.75" customHeight="1">
      <c r="A3071" s="86" t="s">
        <v>7135</v>
      </c>
      <c r="B3071" s="86" t="s">
        <v>876</v>
      </c>
      <c r="C3071" s="86" t="s">
        <v>7135</v>
      </c>
      <c r="D3071" s="86" t="s">
        <v>7136</v>
      </c>
      <c r="E3071" s="87">
        <v>0</v>
      </c>
      <c r="F3071" s="86" t="s">
        <v>1185</v>
      </c>
      <c r="H3071" s="3">
        <f>E3071+SUMIF('BR DTG TRAYEMAN'!C:C,C3071,'BR DTG TRAYEMAN'!E:E)</f>
        <v>0</v>
      </c>
    </row>
    <row r="3072" spans="1:8" ht="15.75" customHeight="1">
      <c r="A3072" s="86" t="s">
        <v>7137</v>
      </c>
      <c r="B3072" s="86" t="s">
        <v>876</v>
      </c>
      <c r="C3072" s="86" t="s">
        <v>7137</v>
      </c>
      <c r="D3072" s="86" t="s">
        <v>7138</v>
      </c>
      <c r="E3072" s="87">
        <v>0</v>
      </c>
      <c r="F3072" s="86" t="s">
        <v>1185</v>
      </c>
      <c r="H3072" s="3">
        <f>E3072+SUMIF('BR DTG TRAYEMAN'!C:C,C3072,'BR DTG TRAYEMAN'!E:E)</f>
        <v>0</v>
      </c>
    </row>
    <row r="3073" spans="1:8" ht="15.75" customHeight="1">
      <c r="A3073" s="86" t="s">
        <v>10066</v>
      </c>
      <c r="B3073" s="86" t="s">
        <v>876</v>
      </c>
      <c r="C3073" s="86" t="s">
        <v>10066</v>
      </c>
      <c r="D3073" s="86" t="s">
        <v>10067</v>
      </c>
      <c r="E3073" s="87">
        <v>0</v>
      </c>
      <c r="F3073" s="86" t="s">
        <v>1185</v>
      </c>
      <c r="H3073" s="3">
        <f>E3073+SUMIF('BR DTG TRAYEMAN'!C:C,C3073,'BR DTG TRAYEMAN'!E:E)</f>
        <v>0</v>
      </c>
    </row>
    <row r="3074" spans="1:8" ht="15.75" customHeight="1">
      <c r="A3074" s="86" t="s">
        <v>10068</v>
      </c>
      <c r="B3074" s="86" t="s">
        <v>876</v>
      </c>
      <c r="C3074" s="86" t="s">
        <v>10068</v>
      </c>
      <c r="D3074" s="86" t="s">
        <v>10069</v>
      </c>
      <c r="E3074" s="87">
        <v>0</v>
      </c>
      <c r="F3074" s="86" t="s">
        <v>1185</v>
      </c>
      <c r="H3074" s="3">
        <f>E3074+SUMIF('BR DTG TRAYEMAN'!C:C,C3074,'BR DTG TRAYEMAN'!E:E)</f>
        <v>0</v>
      </c>
    </row>
    <row r="3075" spans="1:8" ht="15.75" customHeight="1">
      <c r="A3075" s="86" t="s">
        <v>7141</v>
      </c>
      <c r="B3075" s="86" t="s">
        <v>876</v>
      </c>
      <c r="C3075" s="86" t="s">
        <v>7141</v>
      </c>
      <c r="D3075" s="86" t="s">
        <v>7142</v>
      </c>
      <c r="E3075" s="87">
        <v>0</v>
      </c>
      <c r="F3075" s="86" t="s">
        <v>1185</v>
      </c>
      <c r="H3075" s="3">
        <f>E3075+SUMIF('BR DTG TRAYEMAN'!C:C,C3075,'BR DTG TRAYEMAN'!E:E)</f>
        <v>0</v>
      </c>
    </row>
    <row r="3076" spans="1:8" ht="15.75" customHeight="1">
      <c r="A3076" s="86" t="s">
        <v>10070</v>
      </c>
      <c r="B3076" s="86" t="s">
        <v>876</v>
      </c>
      <c r="C3076" s="86" t="s">
        <v>10070</v>
      </c>
      <c r="D3076" s="86" t="s">
        <v>10071</v>
      </c>
      <c r="E3076" s="87">
        <v>0</v>
      </c>
      <c r="F3076" s="86" t="s">
        <v>1185</v>
      </c>
      <c r="H3076" s="3">
        <f>E3076+SUMIF('BR DTG TRAYEMAN'!C:C,C3076,'BR DTG TRAYEMAN'!E:E)</f>
        <v>0</v>
      </c>
    </row>
    <row r="3077" spans="1:8" ht="15.75" customHeight="1">
      <c r="A3077" s="86" t="s">
        <v>7143</v>
      </c>
      <c r="B3077" s="86" t="s">
        <v>876</v>
      </c>
      <c r="C3077" s="86" t="s">
        <v>7143</v>
      </c>
      <c r="D3077" s="86" t="s">
        <v>7144</v>
      </c>
      <c r="E3077" s="87">
        <v>0</v>
      </c>
      <c r="F3077" s="86" t="s">
        <v>1185</v>
      </c>
      <c r="H3077" s="3">
        <f>E3077+SUMIF('BR DTG TRAYEMAN'!C:C,C3077,'BR DTG TRAYEMAN'!E:E)</f>
        <v>0</v>
      </c>
    </row>
    <row r="3078" spans="1:8" ht="15.75" customHeight="1">
      <c r="A3078" s="86" t="s">
        <v>7145</v>
      </c>
      <c r="B3078" s="86" t="s">
        <v>876</v>
      </c>
      <c r="C3078" s="86" t="s">
        <v>7145</v>
      </c>
      <c r="D3078" s="86" t="s">
        <v>7146</v>
      </c>
      <c r="E3078" s="87">
        <v>0</v>
      </c>
      <c r="F3078" s="86" t="s">
        <v>1185</v>
      </c>
      <c r="H3078" s="3">
        <f>E3078+SUMIF('BR DTG TRAYEMAN'!C:C,C3078,'BR DTG TRAYEMAN'!E:E)</f>
        <v>0</v>
      </c>
    </row>
    <row r="3079" spans="1:8" ht="15.75" customHeight="1">
      <c r="A3079" s="86" t="s">
        <v>7147</v>
      </c>
      <c r="B3079" s="86" t="s">
        <v>876</v>
      </c>
      <c r="C3079" s="86" t="s">
        <v>7147</v>
      </c>
      <c r="D3079" s="86" t="s">
        <v>7148</v>
      </c>
      <c r="E3079" s="87">
        <v>0</v>
      </c>
      <c r="F3079" s="86" t="s">
        <v>1185</v>
      </c>
      <c r="H3079" s="3">
        <f>E3079+SUMIF('BR DTG TRAYEMAN'!C:C,C3079,'BR DTG TRAYEMAN'!E:E)</f>
        <v>0</v>
      </c>
    </row>
    <row r="3080" spans="1:8" ht="15.75" customHeight="1">
      <c r="A3080" s="86" t="s">
        <v>7149</v>
      </c>
      <c r="B3080" s="86" t="s">
        <v>876</v>
      </c>
      <c r="C3080" s="86" t="s">
        <v>7149</v>
      </c>
      <c r="D3080" s="86" t="s">
        <v>7150</v>
      </c>
      <c r="E3080" s="87">
        <v>0</v>
      </c>
      <c r="F3080" s="86" t="s">
        <v>1185</v>
      </c>
      <c r="H3080" s="3">
        <f>E3080+SUMIF('BR DTG TRAYEMAN'!C:C,C3080,'BR DTG TRAYEMAN'!E:E)</f>
        <v>0</v>
      </c>
    </row>
    <row r="3081" spans="1:8" ht="15.75" customHeight="1">
      <c r="A3081" s="86" t="s">
        <v>10072</v>
      </c>
      <c r="B3081" s="86" t="s">
        <v>876</v>
      </c>
      <c r="C3081" s="86" t="s">
        <v>10072</v>
      </c>
      <c r="D3081" s="86" t="s">
        <v>10073</v>
      </c>
      <c r="E3081" s="87">
        <v>0</v>
      </c>
      <c r="F3081" s="86" t="s">
        <v>1185</v>
      </c>
      <c r="H3081" s="3">
        <f>E3081+SUMIF('BR DTG TRAYEMAN'!C:C,C3081,'BR DTG TRAYEMAN'!E:E)</f>
        <v>0</v>
      </c>
    </row>
    <row r="3082" spans="1:8" ht="15.75" customHeight="1">
      <c r="A3082" s="86" t="s">
        <v>7151</v>
      </c>
      <c r="B3082" s="86" t="s">
        <v>876</v>
      </c>
      <c r="C3082" s="86" t="s">
        <v>7151</v>
      </c>
      <c r="D3082" s="86" t="s">
        <v>7152</v>
      </c>
      <c r="E3082" s="87">
        <v>0</v>
      </c>
      <c r="F3082" s="86" t="s">
        <v>1185</v>
      </c>
      <c r="H3082" s="3">
        <f>E3082+SUMIF('BR DTG TRAYEMAN'!C:C,C3082,'BR DTG TRAYEMAN'!E:E)</f>
        <v>0</v>
      </c>
    </row>
    <row r="3083" spans="1:8" ht="15.75" customHeight="1">
      <c r="A3083" s="86" t="s">
        <v>10074</v>
      </c>
      <c r="B3083" s="86" t="s">
        <v>876</v>
      </c>
      <c r="C3083" s="86" t="s">
        <v>10074</v>
      </c>
      <c r="D3083" s="86" t="s">
        <v>6099</v>
      </c>
      <c r="E3083" s="87">
        <v>0</v>
      </c>
      <c r="F3083" s="86" t="s">
        <v>1185</v>
      </c>
      <c r="H3083" s="3">
        <f>E3083+SUMIF('BR DTG TRAYEMAN'!C:C,C3083,'BR DTG TRAYEMAN'!E:E)</f>
        <v>0</v>
      </c>
    </row>
    <row r="3084" spans="1:8" ht="15.75" customHeight="1">
      <c r="A3084" s="86" t="s">
        <v>10075</v>
      </c>
      <c r="B3084" s="86" t="s">
        <v>876</v>
      </c>
      <c r="C3084" s="86" t="s">
        <v>10075</v>
      </c>
      <c r="D3084" s="86" t="s">
        <v>10076</v>
      </c>
      <c r="E3084" s="87">
        <v>0</v>
      </c>
      <c r="F3084" s="86" t="s">
        <v>1185</v>
      </c>
      <c r="H3084" s="3">
        <f>E3084+SUMIF('BR DTG TRAYEMAN'!C:C,C3084,'BR DTG TRAYEMAN'!E:E)</f>
        <v>0</v>
      </c>
    </row>
    <row r="3085" spans="1:8" ht="15.75" customHeight="1">
      <c r="A3085" s="86" t="s">
        <v>10077</v>
      </c>
      <c r="B3085" s="86" t="s">
        <v>876</v>
      </c>
      <c r="C3085" s="86" t="s">
        <v>10077</v>
      </c>
      <c r="D3085" s="86" t="s">
        <v>10078</v>
      </c>
      <c r="E3085" s="87">
        <v>0</v>
      </c>
      <c r="F3085" s="86" t="s">
        <v>1185</v>
      </c>
      <c r="H3085" s="3">
        <f>E3085+SUMIF('BR DTG TRAYEMAN'!C:C,C3085,'BR DTG TRAYEMAN'!E:E)</f>
        <v>0</v>
      </c>
    </row>
    <row r="3086" spans="1:8" ht="15.75" customHeight="1">
      <c r="A3086" s="86" t="s">
        <v>7155</v>
      </c>
      <c r="B3086" s="86" t="s">
        <v>876</v>
      </c>
      <c r="C3086" s="86" t="s">
        <v>7155</v>
      </c>
      <c r="D3086" s="86" t="s">
        <v>7156</v>
      </c>
      <c r="E3086" s="87">
        <v>0</v>
      </c>
      <c r="F3086" s="86" t="s">
        <v>1185</v>
      </c>
      <c r="H3086" s="3">
        <f>E3086+SUMIF('BR DTG TRAYEMAN'!C:C,C3086,'BR DTG TRAYEMAN'!E:E)</f>
        <v>0</v>
      </c>
    </row>
    <row r="3087" spans="1:8" ht="15.75" customHeight="1">
      <c r="A3087" s="86" t="s">
        <v>1259</v>
      </c>
      <c r="B3087" s="86" t="s">
        <v>1100</v>
      </c>
      <c r="C3087" s="86" t="s">
        <v>1259</v>
      </c>
      <c r="D3087" s="86" t="s">
        <v>1260</v>
      </c>
      <c r="E3087" s="87">
        <v>0</v>
      </c>
      <c r="F3087" s="86" t="s">
        <v>1185</v>
      </c>
      <c r="H3087" s="3">
        <f>E3087+SUMIF('BR DTG TRAYEMAN'!C:C,C3087,'BR DTG TRAYEMAN'!E:E)</f>
        <v>0</v>
      </c>
    </row>
    <row r="3088" spans="1:8" ht="15.75" customHeight="1">
      <c r="A3088" s="86" t="s">
        <v>524</v>
      </c>
      <c r="B3088" s="86" t="s">
        <v>1100</v>
      </c>
      <c r="C3088" s="86" t="s">
        <v>524</v>
      </c>
      <c r="D3088" s="86" t="s">
        <v>1261</v>
      </c>
      <c r="E3088" s="87">
        <v>9</v>
      </c>
      <c r="F3088" s="86" t="s">
        <v>1185</v>
      </c>
      <c r="H3088" s="3">
        <f>E3088+SUMIF('BR DTG TRAYEMAN'!C:C,C3088,'BR DTG TRAYEMAN'!E:E)</f>
        <v>9</v>
      </c>
    </row>
    <row r="3089" spans="1:8" ht="15.75" customHeight="1">
      <c r="A3089" s="86" t="s">
        <v>10079</v>
      </c>
      <c r="B3089" s="86" t="s">
        <v>876</v>
      </c>
      <c r="C3089" s="86" t="s">
        <v>10079</v>
      </c>
      <c r="D3089" s="86" t="s">
        <v>10080</v>
      </c>
      <c r="E3089" s="87">
        <v>0</v>
      </c>
      <c r="F3089" s="86" t="s">
        <v>1185</v>
      </c>
      <c r="H3089" s="3">
        <f>E3089+SUMIF('BR DTG TRAYEMAN'!C:C,C3089,'BR DTG TRAYEMAN'!E:E)</f>
        <v>0</v>
      </c>
    </row>
    <row r="3090" spans="1:8" ht="15.75" customHeight="1">
      <c r="A3090" s="86" t="s">
        <v>7159</v>
      </c>
      <c r="B3090" s="86" t="s">
        <v>876</v>
      </c>
      <c r="C3090" s="86" t="s">
        <v>7159</v>
      </c>
      <c r="D3090" s="86" t="s">
        <v>7160</v>
      </c>
      <c r="E3090" s="87">
        <v>0</v>
      </c>
      <c r="F3090" s="86" t="s">
        <v>1185</v>
      </c>
      <c r="H3090" s="3">
        <f>E3090+SUMIF('BR DTG TRAYEMAN'!C:C,C3090,'BR DTG TRAYEMAN'!E:E)</f>
        <v>0</v>
      </c>
    </row>
    <row r="3091" spans="1:8" ht="15.75" customHeight="1">
      <c r="A3091" s="86" t="s">
        <v>525</v>
      </c>
      <c r="B3091" s="86" t="s">
        <v>876</v>
      </c>
      <c r="C3091" s="86" t="s">
        <v>525</v>
      </c>
      <c r="D3091" s="86" t="s">
        <v>780</v>
      </c>
      <c r="E3091" s="87">
        <v>0</v>
      </c>
      <c r="F3091" s="86" t="s">
        <v>1185</v>
      </c>
      <c r="H3091" s="3">
        <f>E3091+SUMIF('BR DTG TRAYEMAN'!C:C,C3091,'BR DTG TRAYEMAN'!E:E)</f>
        <v>0</v>
      </c>
    </row>
    <row r="3092" spans="1:8" ht="15.75" customHeight="1">
      <c r="A3092" s="86" t="s">
        <v>7161</v>
      </c>
      <c r="B3092" s="86" t="s">
        <v>876</v>
      </c>
      <c r="C3092" s="86" t="s">
        <v>7161</v>
      </c>
      <c r="D3092" s="86" t="s">
        <v>7162</v>
      </c>
      <c r="E3092" s="87">
        <v>0</v>
      </c>
      <c r="F3092" s="86" t="s">
        <v>1185</v>
      </c>
      <c r="H3092" s="3">
        <f>E3092+SUMIF('BR DTG TRAYEMAN'!C:C,C3092,'BR DTG TRAYEMAN'!E:E)</f>
        <v>0</v>
      </c>
    </row>
    <row r="3093" spans="1:8" ht="15.75" customHeight="1">
      <c r="A3093" s="86" t="s">
        <v>7163</v>
      </c>
      <c r="B3093" s="86" t="s">
        <v>876</v>
      </c>
      <c r="C3093" s="86" t="s">
        <v>7163</v>
      </c>
      <c r="D3093" s="86" t="s">
        <v>7164</v>
      </c>
      <c r="E3093" s="87">
        <v>0</v>
      </c>
      <c r="F3093" s="86" t="s">
        <v>1185</v>
      </c>
      <c r="H3093" s="3">
        <f>E3093+SUMIF('BR DTG TRAYEMAN'!C:C,C3093,'BR DTG TRAYEMAN'!E:E)</f>
        <v>0</v>
      </c>
    </row>
    <row r="3094" spans="1:8" ht="15.75" customHeight="1">
      <c r="A3094" s="86" t="s">
        <v>7167</v>
      </c>
      <c r="B3094" s="86" t="s">
        <v>876</v>
      </c>
      <c r="C3094" s="86" t="s">
        <v>7167</v>
      </c>
      <c r="D3094" s="86" t="s">
        <v>7168</v>
      </c>
      <c r="E3094" s="87">
        <v>0</v>
      </c>
      <c r="F3094" s="86" t="s">
        <v>1185</v>
      </c>
      <c r="H3094" s="3">
        <f>E3094+SUMIF('BR DTG TRAYEMAN'!C:C,C3094,'BR DTG TRAYEMAN'!E:E)</f>
        <v>0</v>
      </c>
    </row>
    <row r="3095" spans="1:8" ht="15.75" customHeight="1">
      <c r="A3095" s="86" t="s">
        <v>10081</v>
      </c>
      <c r="B3095" s="86" t="s">
        <v>876</v>
      </c>
      <c r="C3095" s="86" t="s">
        <v>10081</v>
      </c>
      <c r="D3095" s="86" t="s">
        <v>10082</v>
      </c>
      <c r="E3095" s="87">
        <v>0</v>
      </c>
      <c r="F3095" s="86" t="s">
        <v>1185</v>
      </c>
      <c r="H3095" s="3">
        <f>E3095+SUMIF('BR DTG TRAYEMAN'!C:C,C3095,'BR DTG TRAYEMAN'!E:E)</f>
        <v>0</v>
      </c>
    </row>
    <row r="3096" spans="1:8" ht="15.75" customHeight="1">
      <c r="A3096" s="86" t="s">
        <v>7171</v>
      </c>
      <c r="B3096" s="86" t="s">
        <v>876</v>
      </c>
      <c r="C3096" s="86" t="s">
        <v>7171</v>
      </c>
      <c r="D3096" s="86" t="s">
        <v>7172</v>
      </c>
      <c r="E3096" s="87">
        <v>0</v>
      </c>
      <c r="F3096" s="86" t="s">
        <v>1185</v>
      </c>
      <c r="H3096" s="3">
        <f>E3096+SUMIF('BR DTG TRAYEMAN'!C:C,C3096,'BR DTG TRAYEMAN'!E:E)</f>
        <v>0</v>
      </c>
    </row>
    <row r="3097" spans="1:8" ht="15.75" customHeight="1">
      <c r="A3097" s="86" t="s">
        <v>7173</v>
      </c>
      <c r="B3097" s="86" t="s">
        <v>876</v>
      </c>
      <c r="C3097" s="86" t="s">
        <v>7173</v>
      </c>
      <c r="D3097" s="86" t="s">
        <v>7174</v>
      </c>
      <c r="E3097" s="87">
        <v>0</v>
      </c>
      <c r="F3097" s="86" t="s">
        <v>1185</v>
      </c>
      <c r="H3097" s="3">
        <f>E3097+SUMIF('BR DTG TRAYEMAN'!C:C,C3097,'BR DTG TRAYEMAN'!E:E)</f>
        <v>0</v>
      </c>
    </row>
    <row r="3098" spans="1:8" ht="15.75" customHeight="1">
      <c r="A3098" s="86" t="s">
        <v>7177</v>
      </c>
      <c r="B3098" s="86" t="s">
        <v>876</v>
      </c>
      <c r="C3098" s="86" t="s">
        <v>7177</v>
      </c>
      <c r="D3098" s="86" t="s">
        <v>7178</v>
      </c>
      <c r="E3098" s="87">
        <v>0</v>
      </c>
      <c r="F3098" s="86" t="s">
        <v>1185</v>
      </c>
      <c r="H3098" s="3">
        <f>E3098+SUMIF('BR DTG TRAYEMAN'!C:C,C3098,'BR DTG TRAYEMAN'!E:E)</f>
        <v>0</v>
      </c>
    </row>
    <row r="3099" spans="1:8" ht="15.75" customHeight="1">
      <c r="A3099" s="86" t="s">
        <v>7179</v>
      </c>
      <c r="B3099" s="86" t="s">
        <v>876</v>
      </c>
      <c r="C3099" s="86" t="s">
        <v>7179</v>
      </c>
      <c r="D3099" s="86" t="s">
        <v>7180</v>
      </c>
      <c r="E3099" s="87">
        <v>0</v>
      </c>
      <c r="F3099" s="86" t="s">
        <v>1185</v>
      </c>
      <c r="H3099" s="3">
        <f>E3099+SUMIF('BR DTG TRAYEMAN'!C:C,C3099,'BR DTG TRAYEMAN'!E:E)</f>
        <v>0</v>
      </c>
    </row>
    <row r="3100" spans="1:8" ht="15.75" customHeight="1">
      <c r="A3100" s="86" t="s">
        <v>7181</v>
      </c>
      <c r="B3100" s="86" t="s">
        <v>876</v>
      </c>
      <c r="C3100" s="86" t="s">
        <v>7181</v>
      </c>
      <c r="D3100" s="86" t="s">
        <v>7182</v>
      </c>
      <c r="E3100" s="87">
        <v>0</v>
      </c>
      <c r="F3100" s="86" t="s">
        <v>1185</v>
      </c>
      <c r="H3100" s="3">
        <f>E3100+SUMIF('BR DTG TRAYEMAN'!C:C,C3100,'BR DTG TRAYEMAN'!E:E)</f>
        <v>0</v>
      </c>
    </row>
    <row r="3101" spans="1:8" ht="15.75" customHeight="1">
      <c r="A3101" s="86" t="s">
        <v>10083</v>
      </c>
      <c r="B3101" s="86" t="s">
        <v>876</v>
      </c>
      <c r="C3101" s="86" t="s">
        <v>10083</v>
      </c>
      <c r="D3101" s="86" t="s">
        <v>10084</v>
      </c>
      <c r="E3101" s="87">
        <v>0</v>
      </c>
      <c r="F3101" s="86" t="s">
        <v>1185</v>
      </c>
      <c r="H3101" s="3">
        <f>E3101+SUMIF('BR DTG TRAYEMAN'!C:C,C3101,'BR DTG TRAYEMAN'!E:E)</f>
        <v>0</v>
      </c>
    </row>
    <row r="3102" spans="1:8" ht="15.75" customHeight="1">
      <c r="A3102" s="86" t="s">
        <v>7183</v>
      </c>
      <c r="B3102" s="86" t="s">
        <v>876</v>
      </c>
      <c r="C3102" s="86" t="s">
        <v>7183</v>
      </c>
      <c r="D3102" s="86" t="s">
        <v>7184</v>
      </c>
      <c r="E3102" s="87">
        <v>0</v>
      </c>
      <c r="F3102" s="86" t="s">
        <v>1185</v>
      </c>
      <c r="H3102" s="3">
        <f>E3102+SUMIF('BR DTG TRAYEMAN'!C:C,C3102,'BR DTG TRAYEMAN'!E:E)</f>
        <v>0</v>
      </c>
    </row>
    <row r="3103" spans="1:8" ht="15.75" customHeight="1">
      <c r="A3103" s="86" t="s">
        <v>10085</v>
      </c>
      <c r="B3103" s="86" t="s">
        <v>876</v>
      </c>
      <c r="C3103" s="86" t="s">
        <v>10085</v>
      </c>
      <c r="D3103" s="86" t="s">
        <v>10086</v>
      </c>
      <c r="E3103" s="87">
        <v>0</v>
      </c>
      <c r="F3103" s="86" t="s">
        <v>1185</v>
      </c>
      <c r="H3103" s="3">
        <f>E3103+SUMIF('BR DTG TRAYEMAN'!C:C,C3103,'BR DTG TRAYEMAN'!E:E)</f>
        <v>0</v>
      </c>
    </row>
    <row r="3104" spans="1:8" ht="15.75" customHeight="1">
      <c r="A3104" s="86" t="s">
        <v>10087</v>
      </c>
      <c r="B3104" s="86" t="s">
        <v>876</v>
      </c>
      <c r="C3104" s="86" t="s">
        <v>10087</v>
      </c>
      <c r="D3104" s="86" t="s">
        <v>10088</v>
      </c>
      <c r="E3104" s="87">
        <v>0</v>
      </c>
      <c r="F3104" s="86" t="s">
        <v>1185</v>
      </c>
      <c r="H3104" s="3">
        <f>E3104+SUMIF('BR DTG TRAYEMAN'!C:C,C3104,'BR DTG TRAYEMAN'!E:E)</f>
        <v>0</v>
      </c>
    </row>
    <row r="3105" spans="1:8" ht="15.75" customHeight="1">
      <c r="A3105" s="86" t="s">
        <v>10089</v>
      </c>
      <c r="B3105" s="86" t="s">
        <v>876</v>
      </c>
      <c r="C3105" s="86" t="s">
        <v>10089</v>
      </c>
      <c r="D3105" s="86" t="s">
        <v>10090</v>
      </c>
      <c r="E3105" s="87">
        <v>0</v>
      </c>
      <c r="F3105" s="86" t="s">
        <v>1185</v>
      </c>
      <c r="H3105" s="3">
        <f>E3105+SUMIF('BR DTG TRAYEMAN'!C:C,C3105,'BR DTG TRAYEMAN'!E:E)</f>
        <v>0</v>
      </c>
    </row>
    <row r="3106" spans="1:8" ht="15.75" customHeight="1">
      <c r="A3106" s="86" t="s">
        <v>7185</v>
      </c>
      <c r="B3106" s="86" t="s">
        <v>876</v>
      </c>
      <c r="C3106" s="86" t="s">
        <v>7185</v>
      </c>
      <c r="D3106" s="86" t="s">
        <v>7186</v>
      </c>
      <c r="E3106" s="87">
        <v>0</v>
      </c>
      <c r="F3106" s="86" t="s">
        <v>1185</v>
      </c>
      <c r="H3106" s="3">
        <f>E3106+SUMIF('BR DTG TRAYEMAN'!C:C,C3106,'BR DTG TRAYEMAN'!E:E)</f>
        <v>0</v>
      </c>
    </row>
    <row r="3107" spans="1:8" ht="15.75" customHeight="1">
      <c r="A3107" s="86" t="s">
        <v>10091</v>
      </c>
      <c r="B3107" s="86" t="s">
        <v>876</v>
      </c>
      <c r="C3107" s="86" t="s">
        <v>10091</v>
      </c>
      <c r="D3107" s="86" t="s">
        <v>10092</v>
      </c>
      <c r="E3107" s="87">
        <v>0</v>
      </c>
      <c r="F3107" s="86" t="s">
        <v>1185</v>
      </c>
      <c r="H3107" s="3">
        <f>E3107+SUMIF('BR DTG TRAYEMAN'!C:C,C3107,'BR DTG TRAYEMAN'!E:E)</f>
        <v>0</v>
      </c>
    </row>
    <row r="3108" spans="1:8" ht="15.75" customHeight="1">
      <c r="A3108" s="86" t="s">
        <v>10093</v>
      </c>
      <c r="B3108" s="86" t="s">
        <v>876</v>
      </c>
      <c r="C3108" s="86" t="s">
        <v>10093</v>
      </c>
      <c r="D3108" s="86" t="s">
        <v>10094</v>
      </c>
      <c r="E3108" s="87">
        <v>0</v>
      </c>
      <c r="F3108" s="86" t="s">
        <v>1185</v>
      </c>
      <c r="H3108" s="3">
        <f>E3108+SUMIF('BR DTG TRAYEMAN'!C:C,C3108,'BR DTG TRAYEMAN'!E:E)</f>
        <v>0</v>
      </c>
    </row>
    <row r="3109" spans="1:8" ht="15.75" customHeight="1">
      <c r="A3109" s="86" t="s">
        <v>7189</v>
      </c>
      <c r="B3109" s="86" t="s">
        <v>876</v>
      </c>
      <c r="C3109" s="86" t="s">
        <v>7189</v>
      </c>
      <c r="D3109" s="86" t="s">
        <v>7190</v>
      </c>
      <c r="E3109" s="87">
        <v>0</v>
      </c>
      <c r="F3109" s="86" t="s">
        <v>1185</v>
      </c>
      <c r="H3109" s="3">
        <f>E3109+SUMIF('BR DTG TRAYEMAN'!C:C,C3109,'BR DTG TRAYEMAN'!E:E)</f>
        <v>0</v>
      </c>
    </row>
    <row r="3110" spans="1:8" ht="15.75" customHeight="1">
      <c r="A3110" s="86" t="s">
        <v>7195</v>
      </c>
      <c r="B3110" s="86" t="s">
        <v>876</v>
      </c>
      <c r="C3110" s="86" t="s">
        <v>7195</v>
      </c>
      <c r="D3110" s="86" t="s">
        <v>7196</v>
      </c>
      <c r="E3110" s="87">
        <v>0</v>
      </c>
      <c r="F3110" s="86" t="s">
        <v>1185</v>
      </c>
      <c r="H3110" s="3">
        <f>E3110+SUMIF('BR DTG TRAYEMAN'!C:C,C3110,'BR DTG TRAYEMAN'!E:E)</f>
        <v>0</v>
      </c>
    </row>
    <row r="3111" spans="1:8" ht="15.75" customHeight="1">
      <c r="A3111" s="86" t="s">
        <v>10095</v>
      </c>
      <c r="B3111" s="86" t="s">
        <v>876</v>
      </c>
      <c r="C3111" s="86" t="s">
        <v>10095</v>
      </c>
      <c r="D3111" s="86" t="s">
        <v>10096</v>
      </c>
      <c r="E3111" s="87">
        <v>0</v>
      </c>
      <c r="F3111" s="86" t="s">
        <v>1185</v>
      </c>
      <c r="H3111" s="3">
        <f>E3111+SUMIF('BR DTG TRAYEMAN'!C:C,C3111,'BR DTG TRAYEMAN'!E:E)</f>
        <v>0</v>
      </c>
    </row>
    <row r="3112" spans="1:8" ht="15.75" customHeight="1">
      <c r="A3112" s="86" t="s">
        <v>7199</v>
      </c>
      <c r="B3112" s="86" t="s">
        <v>876</v>
      </c>
      <c r="C3112" s="86" t="s">
        <v>7199</v>
      </c>
      <c r="D3112" s="86" t="s">
        <v>7200</v>
      </c>
      <c r="E3112" s="87">
        <v>0</v>
      </c>
      <c r="F3112" s="86" t="s">
        <v>1185</v>
      </c>
      <c r="H3112" s="3">
        <f>E3112+SUMIF('BR DTG TRAYEMAN'!C:C,C3112,'BR DTG TRAYEMAN'!E:E)</f>
        <v>0</v>
      </c>
    </row>
    <row r="3113" spans="1:8" ht="15.75" customHeight="1">
      <c r="A3113" s="86" t="s">
        <v>7201</v>
      </c>
      <c r="B3113" s="86" t="s">
        <v>876</v>
      </c>
      <c r="C3113" s="86" t="s">
        <v>7201</v>
      </c>
      <c r="D3113" s="86" t="s">
        <v>7202</v>
      </c>
      <c r="E3113" s="87">
        <v>0</v>
      </c>
      <c r="F3113" s="86" t="s">
        <v>1185</v>
      </c>
      <c r="H3113" s="3">
        <f>E3113+SUMIF('BR DTG TRAYEMAN'!C:C,C3113,'BR DTG TRAYEMAN'!E:E)</f>
        <v>0</v>
      </c>
    </row>
    <row r="3114" spans="1:8" ht="15.75" customHeight="1">
      <c r="A3114" s="86" t="s">
        <v>7203</v>
      </c>
      <c r="B3114" s="86" t="s">
        <v>876</v>
      </c>
      <c r="C3114" s="86" t="s">
        <v>7203</v>
      </c>
      <c r="D3114" s="86" t="s">
        <v>7204</v>
      </c>
      <c r="E3114" s="87">
        <v>0</v>
      </c>
      <c r="F3114" s="86" t="s">
        <v>1185</v>
      </c>
      <c r="H3114" s="3">
        <f>E3114+SUMIF('BR DTG TRAYEMAN'!C:C,C3114,'BR DTG TRAYEMAN'!E:E)</f>
        <v>0</v>
      </c>
    </row>
    <row r="3115" spans="1:8" ht="15.75" customHeight="1">
      <c r="A3115" s="86" t="s">
        <v>1916</v>
      </c>
      <c r="B3115" s="86" t="s">
        <v>876</v>
      </c>
      <c r="C3115" s="86" t="s">
        <v>1916</v>
      </c>
      <c r="D3115" s="86" t="s">
        <v>1917</v>
      </c>
      <c r="E3115" s="87">
        <v>0</v>
      </c>
      <c r="F3115" s="86" t="s">
        <v>1185</v>
      </c>
      <c r="H3115" s="3">
        <f>E3115+SUMIF('BR DTG TRAYEMAN'!C:C,C3115,'BR DTG TRAYEMAN'!E:E)</f>
        <v>0</v>
      </c>
    </row>
    <row r="3116" spans="1:8" ht="15.75" customHeight="1">
      <c r="A3116" s="86" t="s">
        <v>7205</v>
      </c>
      <c r="B3116" s="86" t="s">
        <v>876</v>
      </c>
      <c r="C3116" s="86" t="s">
        <v>7205</v>
      </c>
      <c r="D3116" s="86" t="s">
        <v>7206</v>
      </c>
      <c r="E3116" s="87">
        <v>0</v>
      </c>
      <c r="F3116" s="86" t="s">
        <v>1185</v>
      </c>
      <c r="H3116" s="3">
        <f>E3116+SUMIF('BR DTG TRAYEMAN'!C:C,C3116,'BR DTG TRAYEMAN'!E:E)</f>
        <v>0</v>
      </c>
    </row>
    <row r="3117" spans="1:8" ht="15.75" customHeight="1">
      <c r="A3117" s="86" t="s">
        <v>7207</v>
      </c>
      <c r="B3117" s="86" t="s">
        <v>876</v>
      </c>
      <c r="C3117" s="86" t="s">
        <v>7207</v>
      </c>
      <c r="D3117" s="86" t="s">
        <v>10097</v>
      </c>
      <c r="E3117" s="87">
        <v>0</v>
      </c>
      <c r="F3117" s="86" t="s">
        <v>1185</v>
      </c>
      <c r="H3117" s="3">
        <f>E3117+SUMIF('BR DTG TRAYEMAN'!C:C,C3117,'BR DTG TRAYEMAN'!E:E)</f>
        <v>0</v>
      </c>
    </row>
    <row r="3118" spans="1:8" ht="15.75" customHeight="1">
      <c r="A3118" s="86" t="s">
        <v>7209</v>
      </c>
      <c r="B3118" s="86" t="s">
        <v>876</v>
      </c>
      <c r="C3118" s="86" t="s">
        <v>7209</v>
      </c>
      <c r="D3118" s="86" t="s">
        <v>7210</v>
      </c>
      <c r="E3118" s="87">
        <v>0</v>
      </c>
      <c r="F3118" s="86" t="s">
        <v>1185</v>
      </c>
      <c r="H3118" s="3">
        <f>E3118+SUMIF('BR DTG TRAYEMAN'!C:C,C3118,'BR DTG TRAYEMAN'!E:E)</f>
        <v>0</v>
      </c>
    </row>
    <row r="3119" spans="1:8" ht="15.75" customHeight="1">
      <c r="A3119" s="86" t="s">
        <v>10098</v>
      </c>
      <c r="B3119" s="86" t="s">
        <v>876</v>
      </c>
      <c r="C3119" s="86" t="s">
        <v>10098</v>
      </c>
      <c r="D3119" s="86" t="s">
        <v>10099</v>
      </c>
      <c r="E3119" s="87">
        <v>0</v>
      </c>
      <c r="F3119" s="86" t="s">
        <v>1185</v>
      </c>
      <c r="H3119" s="3">
        <f>E3119+SUMIF('BR DTG TRAYEMAN'!C:C,C3119,'BR DTG TRAYEMAN'!E:E)</f>
        <v>0</v>
      </c>
    </row>
    <row r="3120" spans="1:8" ht="15.75" customHeight="1">
      <c r="A3120" s="86" t="s">
        <v>7217</v>
      </c>
      <c r="B3120" s="86" t="s">
        <v>876</v>
      </c>
      <c r="C3120" s="86" t="s">
        <v>7217</v>
      </c>
      <c r="D3120" s="86" t="s">
        <v>10100</v>
      </c>
      <c r="E3120" s="87">
        <v>0</v>
      </c>
      <c r="F3120" s="86" t="s">
        <v>1185</v>
      </c>
      <c r="H3120" s="3">
        <f>E3120+SUMIF('BR DTG TRAYEMAN'!C:C,C3120,'BR DTG TRAYEMAN'!E:E)</f>
        <v>0</v>
      </c>
    </row>
    <row r="3121" spans="1:8" ht="15.75" customHeight="1">
      <c r="A3121" s="86" t="s">
        <v>10101</v>
      </c>
      <c r="B3121" s="86" t="s">
        <v>876</v>
      </c>
      <c r="C3121" s="86" t="s">
        <v>10101</v>
      </c>
      <c r="D3121" s="86" t="s">
        <v>10102</v>
      </c>
      <c r="E3121" s="87">
        <v>0</v>
      </c>
      <c r="F3121" s="86" t="s">
        <v>1185</v>
      </c>
      <c r="H3121" s="3">
        <f>E3121+SUMIF('BR DTG TRAYEMAN'!C:C,C3121,'BR DTG TRAYEMAN'!E:E)</f>
        <v>0</v>
      </c>
    </row>
    <row r="3122" spans="1:8" ht="15.75" customHeight="1">
      <c r="A3122" s="86" t="s">
        <v>7219</v>
      </c>
      <c r="B3122" s="86" t="s">
        <v>876</v>
      </c>
      <c r="C3122" s="86" t="s">
        <v>7219</v>
      </c>
      <c r="D3122" s="86" t="s">
        <v>7220</v>
      </c>
      <c r="E3122" s="87">
        <v>0</v>
      </c>
      <c r="F3122" s="86" t="s">
        <v>1185</v>
      </c>
      <c r="H3122" s="3">
        <f>E3122+SUMIF('BR DTG TRAYEMAN'!C:C,C3122,'BR DTG TRAYEMAN'!E:E)</f>
        <v>0</v>
      </c>
    </row>
    <row r="3123" spans="1:8" ht="15.75" customHeight="1">
      <c r="A3123" s="86" t="s">
        <v>526</v>
      </c>
      <c r="B3123" s="86" t="s">
        <v>876</v>
      </c>
      <c r="C3123" s="86" t="s">
        <v>526</v>
      </c>
      <c r="D3123" s="86" t="s">
        <v>852</v>
      </c>
      <c r="E3123" s="87">
        <v>0</v>
      </c>
      <c r="F3123" s="86" t="s">
        <v>1185</v>
      </c>
      <c r="H3123" s="3">
        <f>E3123+SUMIF('BR DTG TRAYEMAN'!C:C,C3123,'BR DTG TRAYEMAN'!E:E)</f>
        <v>0</v>
      </c>
    </row>
    <row r="3124" spans="1:8" ht="15.75" customHeight="1">
      <c r="A3124" s="86" t="s">
        <v>10103</v>
      </c>
      <c r="B3124" s="86" t="s">
        <v>876</v>
      </c>
      <c r="C3124" s="86" t="s">
        <v>10103</v>
      </c>
      <c r="D3124" s="86" t="s">
        <v>10104</v>
      </c>
      <c r="E3124" s="87">
        <v>0</v>
      </c>
      <c r="F3124" s="86" t="s">
        <v>1185</v>
      </c>
      <c r="H3124" s="3">
        <f>E3124+SUMIF('BR DTG TRAYEMAN'!C:C,C3124,'BR DTG TRAYEMAN'!E:E)</f>
        <v>0</v>
      </c>
    </row>
    <row r="3125" spans="1:8" ht="15.75" customHeight="1">
      <c r="A3125" s="86" t="s">
        <v>10105</v>
      </c>
      <c r="B3125" s="86" t="s">
        <v>876</v>
      </c>
      <c r="C3125" s="86" t="s">
        <v>10105</v>
      </c>
      <c r="D3125" s="86" t="s">
        <v>10106</v>
      </c>
      <c r="E3125" s="87">
        <v>0</v>
      </c>
      <c r="F3125" s="86" t="s">
        <v>1185</v>
      </c>
      <c r="H3125" s="3">
        <f>E3125+SUMIF('BR DTG TRAYEMAN'!C:C,C3125,'BR DTG TRAYEMAN'!E:E)</f>
        <v>0</v>
      </c>
    </row>
    <row r="3126" spans="1:8" ht="15.75" customHeight="1">
      <c r="A3126" s="86" t="s">
        <v>7224</v>
      </c>
      <c r="B3126" s="86" t="s">
        <v>876</v>
      </c>
      <c r="C3126" s="86" t="s">
        <v>7224</v>
      </c>
      <c r="D3126" s="86" t="s">
        <v>7225</v>
      </c>
      <c r="E3126" s="87">
        <v>0</v>
      </c>
      <c r="F3126" s="86" t="s">
        <v>1185</v>
      </c>
      <c r="H3126" s="3">
        <f>E3126+SUMIF('BR DTG TRAYEMAN'!C:C,C3126,'BR DTG TRAYEMAN'!E:E)</f>
        <v>0</v>
      </c>
    </row>
    <row r="3127" spans="1:8" ht="15.75" customHeight="1">
      <c r="A3127" s="86" t="s">
        <v>7226</v>
      </c>
      <c r="B3127" s="86" t="s">
        <v>876</v>
      </c>
      <c r="C3127" s="86" t="s">
        <v>7226</v>
      </c>
      <c r="D3127" s="86" t="s">
        <v>7227</v>
      </c>
      <c r="E3127" s="87">
        <v>0</v>
      </c>
      <c r="F3127" s="86" t="s">
        <v>1185</v>
      </c>
      <c r="H3127" s="3">
        <f>E3127+SUMIF('BR DTG TRAYEMAN'!C:C,C3127,'BR DTG TRAYEMAN'!E:E)</f>
        <v>0</v>
      </c>
    </row>
    <row r="3128" spans="1:8" ht="15.75" customHeight="1">
      <c r="A3128" s="86" t="s">
        <v>7228</v>
      </c>
      <c r="B3128" s="86" t="s">
        <v>876</v>
      </c>
      <c r="C3128" s="86" t="s">
        <v>7228</v>
      </c>
      <c r="D3128" s="86" t="s">
        <v>7229</v>
      </c>
      <c r="E3128" s="87">
        <v>0</v>
      </c>
      <c r="F3128" s="86" t="s">
        <v>1185</v>
      </c>
      <c r="H3128" s="3">
        <f>E3128+SUMIF('BR DTG TRAYEMAN'!C:C,C3128,'BR DTG TRAYEMAN'!E:E)</f>
        <v>0</v>
      </c>
    </row>
    <row r="3129" spans="1:8" ht="15.75" customHeight="1">
      <c r="A3129" s="86" t="s">
        <v>10107</v>
      </c>
      <c r="B3129" s="86" t="s">
        <v>876</v>
      </c>
      <c r="C3129" s="86" t="s">
        <v>10107</v>
      </c>
      <c r="D3129" s="86" t="s">
        <v>10108</v>
      </c>
      <c r="E3129" s="87">
        <v>0</v>
      </c>
      <c r="F3129" s="86" t="s">
        <v>1185</v>
      </c>
      <c r="H3129" s="3">
        <f>E3129+SUMIF('BR DTG TRAYEMAN'!C:C,C3129,'BR DTG TRAYEMAN'!E:E)</f>
        <v>0</v>
      </c>
    </row>
    <row r="3130" spans="1:8" ht="15.75" customHeight="1">
      <c r="A3130" s="86" t="s">
        <v>10109</v>
      </c>
      <c r="B3130" s="86" t="s">
        <v>876</v>
      </c>
      <c r="C3130" s="86" t="s">
        <v>10109</v>
      </c>
      <c r="D3130" s="86" t="s">
        <v>10110</v>
      </c>
      <c r="E3130" s="87">
        <v>0</v>
      </c>
      <c r="F3130" s="86" t="s">
        <v>1185</v>
      </c>
      <c r="H3130" s="3">
        <f>E3130+SUMIF('BR DTG TRAYEMAN'!C:C,C3130,'BR DTG TRAYEMAN'!E:E)</f>
        <v>0</v>
      </c>
    </row>
    <row r="3131" spans="1:8" ht="15.75" customHeight="1">
      <c r="A3131" s="86" t="s">
        <v>10111</v>
      </c>
      <c r="B3131" s="86" t="s">
        <v>876</v>
      </c>
      <c r="C3131" s="86" t="s">
        <v>10111</v>
      </c>
      <c r="D3131" s="86" t="s">
        <v>10112</v>
      </c>
      <c r="E3131" s="87">
        <v>0</v>
      </c>
      <c r="F3131" s="86" t="s">
        <v>1185</v>
      </c>
      <c r="H3131" s="3">
        <f>E3131+SUMIF('BR DTG TRAYEMAN'!C:C,C3131,'BR DTG TRAYEMAN'!E:E)</f>
        <v>0</v>
      </c>
    </row>
    <row r="3132" spans="1:8" ht="15.75" customHeight="1">
      <c r="A3132" s="86" t="s">
        <v>7230</v>
      </c>
      <c r="B3132" s="86" t="s">
        <v>876</v>
      </c>
      <c r="C3132" s="86" t="s">
        <v>7230</v>
      </c>
      <c r="D3132" s="86" t="s">
        <v>7231</v>
      </c>
      <c r="E3132" s="87">
        <v>0</v>
      </c>
      <c r="F3132" s="86" t="s">
        <v>1185</v>
      </c>
      <c r="H3132" s="3">
        <f>E3132+SUMIF('BR DTG TRAYEMAN'!C:C,C3132,'BR DTG TRAYEMAN'!E:E)</f>
        <v>0</v>
      </c>
    </row>
    <row r="3133" spans="1:8" ht="15.75" customHeight="1">
      <c r="A3133" s="86" t="s">
        <v>10113</v>
      </c>
      <c r="B3133" s="86" t="s">
        <v>876</v>
      </c>
      <c r="C3133" s="86" t="s">
        <v>10113</v>
      </c>
      <c r="D3133" s="86" t="s">
        <v>10114</v>
      </c>
      <c r="E3133" s="87">
        <v>0</v>
      </c>
      <c r="F3133" s="86" t="s">
        <v>1185</v>
      </c>
      <c r="H3133" s="3">
        <f>E3133+SUMIF('BR DTG TRAYEMAN'!C:C,C3133,'BR DTG TRAYEMAN'!E:E)</f>
        <v>0</v>
      </c>
    </row>
    <row r="3134" spans="1:8" ht="15.75" customHeight="1">
      <c r="A3134" s="86" t="s">
        <v>7238</v>
      </c>
      <c r="B3134" s="86" t="s">
        <v>876</v>
      </c>
      <c r="C3134" s="86" t="s">
        <v>7238</v>
      </c>
      <c r="D3134" s="86" t="s">
        <v>7239</v>
      </c>
      <c r="E3134" s="87">
        <v>0</v>
      </c>
      <c r="F3134" s="86" t="s">
        <v>1185</v>
      </c>
      <c r="H3134" s="3">
        <f>E3134+SUMIF('BR DTG TRAYEMAN'!C:C,C3134,'BR DTG TRAYEMAN'!E:E)</f>
        <v>0</v>
      </c>
    </row>
    <row r="3135" spans="1:8" ht="15.75" customHeight="1">
      <c r="A3135" s="86" t="s">
        <v>7240</v>
      </c>
      <c r="B3135" s="86" t="s">
        <v>876</v>
      </c>
      <c r="C3135" s="86" t="s">
        <v>7240</v>
      </c>
      <c r="D3135" s="86" t="s">
        <v>10115</v>
      </c>
      <c r="E3135" s="87">
        <v>0</v>
      </c>
      <c r="F3135" s="86" t="s">
        <v>1185</v>
      </c>
      <c r="H3135" s="3">
        <f>E3135+SUMIF('BR DTG TRAYEMAN'!C:C,C3135,'BR DTG TRAYEMAN'!E:E)</f>
        <v>0</v>
      </c>
    </row>
    <row r="3136" spans="1:8" ht="15.75" customHeight="1">
      <c r="A3136" s="86" t="s">
        <v>10116</v>
      </c>
      <c r="B3136" s="86" t="s">
        <v>876</v>
      </c>
      <c r="C3136" s="86" t="s">
        <v>10116</v>
      </c>
      <c r="D3136" s="86" t="s">
        <v>10117</v>
      </c>
      <c r="E3136" s="87">
        <v>0</v>
      </c>
      <c r="F3136" s="86" t="s">
        <v>1185</v>
      </c>
      <c r="H3136" s="3">
        <f>E3136+SUMIF('BR DTG TRAYEMAN'!C:C,C3136,'BR DTG TRAYEMAN'!E:E)</f>
        <v>0</v>
      </c>
    </row>
    <row r="3137" spans="1:8" ht="15.75" customHeight="1">
      <c r="A3137" s="86" t="s">
        <v>10118</v>
      </c>
      <c r="B3137" s="86" t="s">
        <v>876</v>
      </c>
      <c r="C3137" s="86" t="s">
        <v>10118</v>
      </c>
      <c r="D3137" s="86" t="s">
        <v>10119</v>
      </c>
      <c r="E3137" s="87">
        <v>0</v>
      </c>
      <c r="F3137" s="86" t="s">
        <v>1185</v>
      </c>
      <c r="H3137" s="3">
        <f>E3137+SUMIF('BR DTG TRAYEMAN'!C:C,C3137,'BR DTG TRAYEMAN'!E:E)</f>
        <v>0</v>
      </c>
    </row>
    <row r="3138" spans="1:8" ht="15.75" customHeight="1">
      <c r="A3138" s="86" t="s">
        <v>7242</v>
      </c>
      <c r="B3138" s="86" t="s">
        <v>876</v>
      </c>
      <c r="C3138" s="86" t="s">
        <v>7242</v>
      </c>
      <c r="D3138" s="86" t="s">
        <v>10120</v>
      </c>
      <c r="E3138" s="87">
        <v>0</v>
      </c>
      <c r="F3138" s="86" t="s">
        <v>1185</v>
      </c>
      <c r="H3138" s="3">
        <f>E3138+SUMIF('BR DTG TRAYEMAN'!C:C,C3138,'BR DTG TRAYEMAN'!E:E)</f>
        <v>0</v>
      </c>
    </row>
    <row r="3139" spans="1:8" ht="15.75" customHeight="1">
      <c r="A3139" s="86" t="s">
        <v>7244</v>
      </c>
      <c r="B3139" s="86" t="s">
        <v>876</v>
      </c>
      <c r="C3139" s="86" t="s">
        <v>7244</v>
      </c>
      <c r="D3139" s="86" t="s">
        <v>10121</v>
      </c>
      <c r="E3139" s="87">
        <v>0</v>
      </c>
      <c r="F3139" s="86" t="s">
        <v>1185</v>
      </c>
      <c r="H3139" s="3">
        <f>E3139+SUMIF('BR DTG TRAYEMAN'!C:C,C3139,'BR DTG TRAYEMAN'!E:E)</f>
        <v>0</v>
      </c>
    </row>
    <row r="3140" spans="1:8" ht="15.75" customHeight="1">
      <c r="A3140" s="86" t="s">
        <v>7250</v>
      </c>
      <c r="B3140" s="86" t="s">
        <v>876</v>
      </c>
      <c r="C3140" s="86" t="s">
        <v>7250</v>
      </c>
      <c r="D3140" s="86" t="s">
        <v>7251</v>
      </c>
      <c r="E3140" s="87">
        <v>0</v>
      </c>
      <c r="F3140" s="86" t="s">
        <v>1185</v>
      </c>
      <c r="H3140" s="3">
        <f>E3140+SUMIF('BR DTG TRAYEMAN'!C:C,C3140,'BR DTG TRAYEMAN'!E:E)</f>
        <v>0</v>
      </c>
    </row>
    <row r="3141" spans="1:8" ht="15.75" customHeight="1">
      <c r="A3141" s="86" t="s">
        <v>7254</v>
      </c>
      <c r="B3141" s="86" t="s">
        <v>876</v>
      </c>
      <c r="C3141" s="86" t="s">
        <v>7254</v>
      </c>
      <c r="D3141" s="86" t="s">
        <v>7255</v>
      </c>
      <c r="E3141" s="87">
        <v>0</v>
      </c>
      <c r="F3141" s="86" t="s">
        <v>1185</v>
      </c>
      <c r="H3141" s="3">
        <f>E3141+SUMIF('BR DTG TRAYEMAN'!C:C,C3141,'BR DTG TRAYEMAN'!E:E)</f>
        <v>0</v>
      </c>
    </row>
    <row r="3142" spans="1:8" ht="15.75" customHeight="1">
      <c r="A3142" s="86" t="s">
        <v>7256</v>
      </c>
      <c r="B3142" s="86" t="s">
        <v>876</v>
      </c>
      <c r="C3142" s="86" t="s">
        <v>7256</v>
      </c>
      <c r="D3142" s="86" t="s">
        <v>7257</v>
      </c>
      <c r="E3142" s="87">
        <v>0</v>
      </c>
      <c r="F3142" s="86" t="s">
        <v>1185</v>
      </c>
      <c r="H3142" s="3">
        <f>E3142+SUMIF('BR DTG TRAYEMAN'!C:C,C3142,'BR DTG TRAYEMAN'!E:E)</f>
        <v>0</v>
      </c>
    </row>
    <row r="3143" spans="1:8" ht="15.75" customHeight="1">
      <c r="A3143" s="86" t="s">
        <v>10122</v>
      </c>
      <c r="B3143" s="86" t="s">
        <v>876</v>
      </c>
      <c r="C3143" s="86" t="s">
        <v>10122</v>
      </c>
      <c r="D3143" s="86" t="s">
        <v>7253</v>
      </c>
      <c r="E3143" s="87">
        <v>0</v>
      </c>
      <c r="F3143" s="86" t="s">
        <v>1185</v>
      </c>
      <c r="H3143" s="3">
        <f>E3143+SUMIF('BR DTG TRAYEMAN'!C:C,C3143,'BR DTG TRAYEMAN'!E:E)</f>
        <v>0</v>
      </c>
    </row>
    <row r="3144" spans="1:8" ht="15.75" customHeight="1">
      <c r="A3144" s="86" t="s">
        <v>7258</v>
      </c>
      <c r="B3144" s="86" t="s">
        <v>876</v>
      </c>
      <c r="C3144" s="86" t="s">
        <v>7258</v>
      </c>
      <c r="D3144" s="86" t="s">
        <v>10123</v>
      </c>
      <c r="E3144" s="87">
        <v>0</v>
      </c>
      <c r="F3144" s="86" t="s">
        <v>1185</v>
      </c>
      <c r="H3144" s="3">
        <f>E3144+SUMIF('BR DTG TRAYEMAN'!C:C,C3144,'BR DTG TRAYEMAN'!E:E)</f>
        <v>0</v>
      </c>
    </row>
    <row r="3145" spans="1:8" ht="15.75" customHeight="1">
      <c r="A3145" s="86" t="s">
        <v>7262</v>
      </c>
      <c r="B3145" s="86" t="s">
        <v>876</v>
      </c>
      <c r="C3145" s="86" t="s">
        <v>7262</v>
      </c>
      <c r="D3145" s="86" t="s">
        <v>7263</v>
      </c>
      <c r="E3145" s="87">
        <v>0</v>
      </c>
      <c r="F3145" s="86" t="s">
        <v>1185</v>
      </c>
      <c r="H3145" s="3">
        <f>E3145+SUMIF('BR DTG TRAYEMAN'!C:C,C3145,'BR DTG TRAYEMAN'!E:E)</f>
        <v>0</v>
      </c>
    </row>
    <row r="3146" spans="1:8" ht="15.75" customHeight="1">
      <c r="A3146" s="86" t="s">
        <v>2307</v>
      </c>
      <c r="B3146" s="86" t="s">
        <v>1185</v>
      </c>
      <c r="C3146" s="86" t="s">
        <v>2307</v>
      </c>
      <c r="D3146" s="86" t="s">
        <v>2308</v>
      </c>
      <c r="E3146" s="87">
        <v>0</v>
      </c>
      <c r="F3146" s="86" t="s">
        <v>1185</v>
      </c>
      <c r="H3146" s="3">
        <f>E3146+SUMIF('BR DTG TRAYEMAN'!C:C,C3146,'BR DTG TRAYEMAN'!E:E)</f>
        <v>0</v>
      </c>
    </row>
    <row r="3147" spans="1:8" ht="15.75" customHeight="1">
      <c r="A3147" s="86" t="s">
        <v>7266</v>
      </c>
      <c r="B3147" s="86" t="s">
        <v>876</v>
      </c>
      <c r="C3147" s="86" t="s">
        <v>7266</v>
      </c>
      <c r="D3147" s="86" t="s">
        <v>7267</v>
      </c>
      <c r="E3147" s="87">
        <v>0</v>
      </c>
      <c r="F3147" s="86" t="s">
        <v>1185</v>
      </c>
      <c r="H3147" s="3">
        <f>E3147+SUMIF('BR DTG TRAYEMAN'!C:C,C3147,'BR DTG TRAYEMAN'!E:E)</f>
        <v>0</v>
      </c>
    </row>
    <row r="3148" spans="1:8" ht="15.75" customHeight="1">
      <c r="A3148" s="86" t="s">
        <v>10124</v>
      </c>
      <c r="B3148" s="86" t="s">
        <v>876</v>
      </c>
      <c r="C3148" s="86" t="s">
        <v>10124</v>
      </c>
      <c r="D3148" s="86" t="s">
        <v>10125</v>
      </c>
      <c r="E3148" s="87">
        <v>0</v>
      </c>
      <c r="F3148" s="86" t="s">
        <v>1185</v>
      </c>
      <c r="H3148" s="3">
        <f>E3148+SUMIF('BR DTG TRAYEMAN'!C:C,C3148,'BR DTG TRAYEMAN'!E:E)</f>
        <v>0</v>
      </c>
    </row>
    <row r="3149" spans="1:8" ht="15.75" customHeight="1">
      <c r="A3149" s="86" t="s">
        <v>10126</v>
      </c>
      <c r="B3149" s="86" t="s">
        <v>876</v>
      </c>
      <c r="C3149" s="86" t="s">
        <v>10126</v>
      </c>
      <c r="D3149" s="86" t="s">
        <v>10127</v>
      </c>
      <c r="E3149" s="87">
        <v>0</v>
      </c>
      <c r="F3149" s="86" t="s">
        <v>1185</v>
      </c>
      <c r="H3149" s="3">
        <f>E3149+SUMIF('BR DTG TRAYEMAN'!C:C,C3149,'BR DTG TRAYEMAN'!E:E)</f>
        <v>0</v>
      </c>
    </row>
    <row r="3150" spans="1:8" ht="15.75" customHeight="1">
      <c r="A3150" s="86" t="s">
        <v>10128</v>
      </c>
      <c r="B3150" s="86" t="s">
        <v>876</v>
      </c>
      <c r="C3150" s="86" t="s">
        <v>10128</v>
      </c>
      <c r="D3150" s="86" t="s">
        <v>10129</v>
      </c>
      <c r="E3150" s="87">
        <v>0</v>
      </c>
      <c r="F3150" s="86" t="s">
        <v>1185</v>
      </c>
      <c r="H3150" s="3">
        <f>E3150+SUMIF('BR DTG TRAYEMAN'!C:C,C3150,'BR DTG TRAYEMAN'!E:E)</f>
        <v>0</v>
      </c>
    </row>
    <row r="3151" spans="1:8" ht="15.75" customHeight="1">
      <c r="A3151" s="86" t="s">
        <v>10130</v>
      </c>
      <c r="B3151" s="86" t="s">
        <v>876</v>
      </c>
      <c r="C3151" s="86" t="s">
        <v>10130</v>
      </c>
      <c r="D3151" s="86" t="s">
        <v>10131</v>
      </c>
      <c r="E3151" s="87">
        <v>0</v>
      </c>
      <c r="F3151" s="86" t="s">
        <v>1185</v>
      </c>
      <c r="H3151" s="3">
        <f>E3151+SUMIF('BR DTG TRAYEMAN'!C:C,C3151,'BR DTG TRAYEMAN'!E:E)</f>
        <v>0</v>
      </c>
    </row>
    <row r="3152" spans="1:8" ht="15.75" customHeight="1">
      <c r="A3152" s="86" t="s">
        <v>7268</v>
      </c>
      <c r="B3152" s="86" t="s">
        <v>876</v>
      </c>
      <c r="C3152" s="86" t="s">
        <v>7268</v>
      </c>
      <c r="D3152" s="86" t="s">
        <v>7269</v>
      </c>
      <c r="E3152" s="87">
        <v>0</v>
      </c>
      <c r="F3152" s="86" t="s">
        <v>1185</v>
      </c>
      <c r="H3152" s="3">
        <f>E3152+SUMIF('BR DTG TRAYEMAN'!C:C,C3152,'BR DTG TRAYEMAN'!E:E)</f>
        <v>0</v>
      </c>
    </row>
    <row r="3153" spans="1:8" ht="15.75" customHeight="1">
      <c r="A3153" s="86" t="s">
        <v>10132</v>
      </c>
      <c r="B3153" s="86" t="s">
        <v>1185</v>
      </c>
      <c r="C3153" s="86" t="s">
        <v>10132</v>
      </c>
      <c r="D3153" s="86" t="s">
        <v>10133</v>
      </c>
      <c r="E3153" s="87">
        <v>0</v>
      </c>
      <c r="F3153" s="86" t="s">
        <v>1185</v>
      </c>
      <c r="H3153" s="3">
        <f>E3153+SUMIF('BR DTG TRAYEMAN'!C:C,C3153,'BR DTG TRAYEMAN'!E:E)</f>
        <v>0</v>
      </c>
    </row>
    <row r="3154" spans="1:8" ht="15.75" customHeight="1">
      <c r="A3154" s="86" t="s">
        <v>10134</v>
      </c>
      <c r="B3154" s="86" t="s">
        <v>876</v>
      </c>
      <c r="C3154" s="86" t="s">
        <v>10134</v>
      </c>
      <c r="D3154" s="86" t="s">
        <v>10135</v>
      </c>
      <c r="E3154" s="87">
        <v>0</v>
      </c>
      <c r="F3154" s="86" t="s">
        <v>1185</v>
      </c>
      <c r="H3154" s="3">
        <f>E3154+SUMIF('BR DTG TRAYEMAN'!C:C,C3154,'BR DTG TRAYEMAN'!E:E)</f>
        <v>0</v>
      </c>
    </row>
    <row r="3155" spans="1:8" ht="15.75" customHeight="1">
      <c r="A3155" s="86" t="s">
        <v>7276</v>
      </c>
      <c r="B3155" s="86" t="s">
        <v>876</v>
      </c>
      <c r="C3155" s="86" t="s">
        <v>7276</v>
      </c>
      <c r="D3155" s="86" t="s">
        <v>7277</v>
      </c>
      <c r="E3155" s="87">
        <v>0</v>
      </c>
      <c r="F3155" s="86" t="s">
        <v>1185</v>
      </c>
      <c r="H3155" s="3">
        <f>E3155+SUMIF('BR DTG TRAYEMAN'!C:C,C3155,'BR DTG TRAYEMAN'!E:E)</f>
        <v>0</v>
      </c>
    </row>
    <row r="3156" spans="1:8" ht="15.75" customHeight="1">
      <c r="A3156" s="86" t="s">
        <v>7278</v>
      </c>
      <c r="B3156" s="86" t="s">
        <v>876</v>
      </c>
      <c r="C3156" s="86" t="s">
        <v>7278</v>
      </c>
      <c r="D3156" s="86" t="s">
        <v>7279</v>
      </c>
      <c r="E3156" s="87">
        <v>0</v>
      </c>
      <c r="F3156" s="86" t="s">
        <v>1185</v>
      </c>
      <c r="H3156" s="3">
        <f>E3156+SUMIF('BR DTG TRAYEMAN'!C:C,C3156,'BR DTG TRAYEMAN'!E:E)</f>
        <v>0</v>
      </c>
    </row>
    <row r="3157" spans="1:8" ht="15.75" customHeight="1">
      <c r="A3157" s="86" t="s">
        <v>7280</v>
      </c>
      <c r="B3157" s="86" t="s">
        <v>876</v>
      </c>
      <c r="C3157" s="86" t="s">
        <v>7280</v>
      </c>
      <c r="D3157" s="86" t="s">
        <v>7281</v>
      </c>
      <c r="E3157" s="87">
        <v>0</v>
      </c>
      <c r="F3157" s="86" t="s">
        <v>1185</v>
      </c>
      <c r="H3157" s="3">
        <f>E3157+SUMIF('BR DTG TRAYEMAN'!C:C,C3157,'BR DTG TRAYEMAN'!E:E)</f>
        <v>0</v>
      </c>
    </row>
    <row r="3158" spans="1:8" ht="15.75" customHeight="1">
      <c r="A3158" s="86" t="s">
        <v>2272</v>
      </c>
      <c r="B3158" s="86" t="s">
        <v>876</v>
      </c>
      <c r="C3158" s="86" t="s">
        <v>2272</v>
      </c>
      <c r="D3158" s="86" t="s">
        <v>2273</v>
      </c>
      <c r="E3158" s="87">
        <v>0</v>
      </c>
      <c r="F3158" s="86" t="s">
        <v>1185</v>
      </c>
      <c r="H3158" s="3">
        <f>E3158+SUMIF('BR DTG TRAYEMAN'!C:C,C3158,'BR DTG TRAYEMAN'!E:E)</f>
        <v>0</v>
      </c>
    </row>
    <row r="3159" spans="1:8" ht="15.75" customHeight="1">
      <c r="A3159" s="86" t="s">
        <v>7284</v>
      </c>
      <c r="B3159" s="86" t="s">
        <v>876</v>
      </c>
      <c r="C3159" s="86" t="s">
        <v>7284</v>
      </c>
      <c r="D3159" s="86" t="s">
        <v>7285</v>
      </c>
      <c r="E3159" s="87">
        <v>0</v>
      </c>
      <c r="F3159" s="86" t="s">
        <v>1185</v>
      </c>
      <c r="H3159" s="3">
        <f>E3159+SUMIF('BR DTG TRAYEMAN'!C:C,C3159,'BR DTG TRAYEMAN'!E:E)</f>
        <v>0</v>
      </c>
    </row>
    <row r="3160" spans="1:8" ht="15.75" customHeight="1">
      <c r="A3160" s="86" t="s">
        <v>10136</v>
      </c>
      <c r="B3160" s="86" t="s">
        <v>876</v>
      </c>
      <c r="C3160" s="86" t="s">
        <v>10136</v>
      </c>
      <c r="D3160" s="86" t="s">
        <v>10137</v>
      </c>
      <c r="E3160" s="87">
        <v>0</v>
      </c>
      <c r="F3160" s="86" t="s">
        <v>1185</v>
      </c>
      <c r="H3160" s="3">
        <f>E3160+SUMIF('BR DTG TRAYEMAN'!C:C,C3160,'BR DTG TRAYEMAN'!E:E)</f>
        <v>0</v>
      </c>
    </row>
    <row r="3161" spans="1:8" ht="15.75" customHeight="1">
      <c r="A3161" s="86" t="s">
        <v>7288</v>
      </c>
      <c r="B3161" s="86" t="s">
        <v>876</v>
      </c>
      <c r="C3161" s="86" t="s">
        <v>7288</v>
      </c>
      <c r="D3161" s="86" t="s">
        <v>7289</v>
      </c>
      <c r="E3161" s="87">
        <v>0</v>
      </c>
      <c r="F3161" s="86" t="s">
        <v>1185</v>
      </c>
      <c r="H3161" s="3">
        <f>E3161+SUMIF('BR DTG TRAYEMAN'!C:C,C3161,'BR DTG TRAYEMAN'!E:E)</f>
        <v>0</v>
      </c>
    </row>
    <row r="3162" spans="1:8" ht="15.75" customHeight="1">
      <c r="A3162" s="86" t="s">
        <v>7292</v>
      </c>
      <c r="B3162" s="86" t="s">
        <v>876</v>
      </c>
      <c r="C3162" s="86" t="s">
        <v>7292</v>
      </c>
      <c r="D3162" s="86" t="s">
        <v>7293</v>
      </c>
      <c r="E3162" s="87">
        <v>0</v>
      </c>
      <c r="F3162" s="86" t="s">
        <v>1185</v>
      </c>
      <c r="H3162" s="3">
        <f>E3162+SUMIF('BR DTG TRAYEMAN'!C:C,C3162,'BR DTG TRAYEMAN'!E:E)</f>
        <v>0</v>
      </c>
    </row>
    <row r="3163" spans="1:8" ht="15.75" customHeight="1">
      <c r="A3163" s="86" t="s">
        <v>10138</v>
      </c>
      <c r="B3163" s="86" t="s">
        <v>876</v>
      </c>
      <c r="C3163" s="86" t="s">
        <v>10138</v>
      </c>
      <c r="D3163" s="86" t="s">
        <v>10139</v>
      </c>
      <c r="E3163" s="87">
        <v>0</v>
      </c>
      <c r="F3163" s="86" t="s">
        <v>1185</v>
      </c>
      <c r="H3163" s="3">
        <f>E3163+SUMIF('BR DTG TRAYEMAN'!C:C,C3163,'BR DTG TRAYEMAN'!E:E)</f>
        <v>0</v>
      </c>
    </row>
    <row r="3164" spans="1:8" ht="15.75" customHeight="1">
      <c r="A3164" s="86" t="s">
        <v>7298</v>
      </c>
      <c r="B3164" s="86" t="s">
        <v>876</v>
      </c>
      <c r="C3164" s="86" t="s">
        <v>7298</v>
      </c>
      <c r="D3164" s="86" t="s">
        <v>7299</v>
      </c>
      <c r="E3164" s="87">
        <v>0</v>
      </c>
      <c r="F3164" s="86" t="s">
        <v>1185</v>
      </c>
      <c r="H3164" s="3">
        <f>E3164+SUMIF('BR DTG TRAYEMAN'!C:C,C3164,'BR DTG TRAYEMAN'!E:E)</f>
        <v>0</v>
      </c>
    </row>
    <row r="3165" spans="1:8" ht="15.75" customHeight="1">
      <c r="A3165" s="86" t="s">
        <v>7300</v>
      </c>
      <c r="B3165" s="86" t="s">
        <v>876</v>
      </c>
      <c r="C3165" s="86" t="s">
        <v>7300</v>
      </c>
      <c r="D3165" s="86" t="s">
        <v>7301</v>
      </c>
      <c r="E3165" s="87">
        <v>0</v>
      </c>
      <c r="F3165" s="86" t="s">
        <v>1185</v>
      </c>
      <c r="H3165" s="3">
        <f>E3165+SUMIF('BR DTG TRAYEMAN'!C:C,C3165,'BR DTG TRAYEMAN'!E:E)</f>
        <v>0</v>
      </c>
    </row>
    <row r="3166" spans="1:8" ht="15.75" customHeight="1">
      <c r="A3166" s="86" t="s">
        <v>7302</v>
      </c>
      <c r="B3166" s="86" t="s">
        <v>876</v>
      </c>
      <c r="C3166" s="86" t="s">
        <v>7302</v>
      </c>
      <c r="D3166" s="86" t="s">
        <v>7303</v>
      </c>
      <c r="E3166" s="87">
        <v>0</v>
      </c>
      <c r="F3166" s="86" t="s">
        <v>1185</v>
      </c>
      <c r="H3166" s="3">
        <f>E3166+SUMIF('BR DTG TRAYEMAN'!C:C,C3166,'BR DTG TRAYEMAN'!E:E)</f>
        <v>0</v>
      </c>
    </row>
    <row r="3167" spans="1:8" ht="15.75" customHeight="1">
      <c r="A3167" s="86" t="s">
        <v>10140</v>
      </c>
      <c r="B3167" s="86" t="s">
        <v>876</v>
      </c>
      <c r="C3167" s="86" t="s">
        <v>10140</v>
      </c>
      <c r="D3167" s="86" t="s">
        <v>10141</v>
      </c>
      <c r="E3167" s="87">
        <v>0</v>
      </c>
      <c r="F3167" s="86" t="s">
        <v>1185</v>
      </c>
      <c r="H3167" s="3">
        <f>E3167+SUMIF('BR DTG TRAYEMAN'!C:C,C3167,'BR DTG TRAYEMAN'!E:E)</f>
        <v>0</v>
      </c>
    </row>
    <row r="3168" spans="1:8" ht="15.75" customHeight="1">
      <c r="A3168" s="86" t="s">
        <v>7304</v>
      </c>
      <c r="B3168" s="86" t="s">
        <v>876</v>
      </c>
      <c r="C3168" s="86" t="s">
        <v>7304</v>
      </c>
      <c r="D3168" s="86" t="s">
        <v>10142</v>
      </c>
      <c r="E3168" s="87">
        <v>0</v>
      </c>
      <c r="F3168" s="86" t="s">
        <v>1185</v>
      </c>
      <c r="H3168" s="3">
        <f>E3168+SUMIF('BR DTG TRAYEMAN'!C:C,C3168,'BR DTG TRAYEMAN'!E:E)</f>
        <v>0</v>
      </c>
    </row>
    <row r="3169" spans="1:8" ht="15.75" customHeight="1">
      <c r="A3169" s="86" t="s">
        <v>10143</v>
      </c>
      <c r="B3169" s="86" t="s">
        <v>876</v>
      </c>
      <c r="C3169" s="86" t="s">
        <v>10143</v>
      </c>
      <c r="D3169" s="86" t="s">
        <v>10144</v>
      </c>
      <c r="E3169" s="87">
        <v>0</v>
      </c>
      <c r="F3169" s="86" t="s">
        <v>1185</v>
      </c>
      <c r="H3169" s="3">
        <f>E3169+SUMIF('BR DTG TRAYEMAN'!C:C,C3169,'BR DTG TRAYEMAN'!E:E)</f>
        <v>0</v>
      </c>
    </row>
    <row r="3170" spans="1:8" ht="15.75" customHeight="1">
      <c r="A3170" s="86" t="s">
        <v>7306</v>
      </c>
      <c r="B3170" s="86" t="s">
        <v>876</v>
      </c>
      <c r="C3170" s="86" t="s">
        <v>7306</v>
      </c>
      <c r="D3170" s="86" t="s">
        <v>10145</v>
      </c>
      <c r="E3170" s="87">
        <v>0</v>
      </c>
      <c r="F3170" s="86" t="s">
        <v>1185</v>
      </c>
      <c r="H3170" s="3">
        <f>E3170+SUMIF('BR DTG TRAYEMAN'!C:C,C3170,'BR DTG TRAYEMAN'!E:E)</f>
        <v>0</v>
      </c>
    </row>
    <row r="3171" spans="1:8" ht="15.75" customHeight="1">
      <c r="A3171" s="86" t="s">
        <v>10146</v>
      </c>
      <c r="B3171" s="86" t="s">
        <v>876</v>
      </c>
      <c r="C3171" s="86" t="s">
        <v>10146</v>
      </c>
      <c r="D3171" s="86" t="s">
        <v>10147</v>
      </c>
      <c r="E3171" s="87">
        <v>0</v>
      </c>
      <c r="F3171" s="86" t="s">
        <v>1185</v>
      </c>
      <c r="H3171" s="3">
        <f>E3171+SUMIF('BR DTG TRAYEMAN'!C:C,C3171,'BR DTG TRAYEMAN'!E:E)</f>
        <v>0</v>
      </c>
    </row>
    <row r="3172" spans="1:8" ht="15.75" customHeight="1">
      <c r="A3172" s="86" t="s">
        <v>7312</v>
      </c>
      <c r="B3172" s="86" t="s">
        <v>876</v>
      </c>
      <c r="C3172" s="86" t="s">
        <v>7312</v>
      </c>
      <c r="D3172" s="86" t="s">
        <v>10148</v>
      </c>
      <c r="E3172" s="87">
        <v>0</v>
      </c>
      <c r="F3172" s="86" t="s">
        <v>1185</v>
      </c>
      <c r="H3172" s="3">
        <f>E3172+SUMIF('BR DTG TRAYEMAN'!C:C,C3172,'BR DTG TRAYEMAN'!E:E)</f>
        <v>0</v>
      </c>
    </row>
    <row r="3173" spans="1:8" ht="15.75" customHeight="1">
      <c r="A3173" s="86" t="s">
        <v>7314</v>
      </c>
      <c r="B3173" s="86" t="s">
        <v>876</v>
      </c>
      <c r="C3173" s="86" t="s">
        <v>7314</v>
      </c>
      <c r="D3173" s="86" t="s">
        <v>10149</v>
      </c>
      <c r="E3173" s="87">
        <v>0</v>
      </c>
      <c r="F3173" s="86" t="s">
        <v>1185</v>
      </c>
      <c r="H3173" s="3">
        <f>E3173+SUMIF('BR DTG TRAYEMAN'!C:C,C3173,'BR DTG TRAYEMAN'!E:E)</f>
        <v>0</v>
      </c>
    </row>
    <row r="3174" spans="1:8" ht="15.75" customHeight="1">
      <c r="A3174" s="86" t="s">
        <v>10150</v>
      </c>
      <c r="B3174" s="86" t="s">
        <v>876</v>
      </c>
      <c r="C3174" s="86" t="s">
        <v>10150</v>
      </c>
      <c r="D3174" s="86" t="s">
        <v>10151</v>
      </c>
      <c r="E3174" s="87">
        <v>0</v>
      </c>
      <c r="F3174" s="86" t="s">
        <v>1185</v>
      </c>
      <c r="H3174" s="3">
        <f>E3174+SUMIF('BR DTG TRAYEMAN'!C:C,C3174,'BR DTG TRAYEMAN'!E:E)</f>
        <v>0</v>
      </c>
    </row>
    <row r="3175" spans="1:8" ht="15.75" customHeight="1">
      <c r="A3175" s="86" t="s">
        <v>7316</v>
      </c>
      <c r="B3175" s="86" t="s">
        <v>876</v>
      </c>
      <c r="C3175" s="86" t="s">
        <v>7316</v>
      </c>
      <c r="D3175" s="86" t="s">
        <v>10152</v>
      </c>
      <c r="E3175" s="87">
        <v>0</v>
      </c>
      <c r="F3175" s="86" t="s">
        <v>1185</v>
      </c>
      <c r="H3175" s="3">
        <f>E3175+SUMIF('BR DTG TRAYEMAN'!C:C,C3175,'BR DTG TRAYEMAN'!E:E)</f>
        <v>0</v>
      </c>
    </row>
    <row r="3176" spans="1:8" ht="15.75" customHeight="1">
      <c r="A3176" s="86" t="s">
        <v>10153</v>
      </c>
      <c r="B3176" s="86" t="s">
        <v>876</v>
      </c>
      <c r="C3176" s="86" t="s">
        <v>10153</v>
      </c>
      <c r="D3176" s="86" t="s">
        <v>10154</v>
      </c>
      <c r="E3176" s="87">
        <v>0</v>
      </c>
      <c r="F3176" s="86" t="s">
        <v>1185</v>
      </c>
      <c r="H3176" s="3">
        <f>E3176+SUMIF('BR DTG TRAYEMAN'!C:C,C3176,'BR DTG TRAYEMAN'!E:E)</f>
        <v>0</v>
      </c>
    </row>
    <row r="3177" spans="1:8" ht="15.75" customHeight="1">
      <c r="A3177" s="86" t="s">
        <v>7320</v>
      </c>
      <c r="B3177" s="86" t="s">
        <v>876</v>
      </c>
      <c r="C3177" s="86" t="s">
        <v>7320</v>
      </c>
      <c r="D3177" s="86" t="s">
        <v>7321</v>
      </c>
      <c r="E3177" s="87">
        <v>0</v>
      </c>
      <c r="F3177" s="86" t="s">
        <v>1185</v>
      </c>
      <c r="H3177" s="3">
        <f>E3177+SUMIF('BR DTG TRAYEMAN'!C:C,C3177,'BR DTG TRAYEMAN'!E:E)</f>
        <v>0</v>
      </c>
    </row>
    <row r="3178" spans="1:8" ht="15.75" customHeight="1">
      <c r="A3178" s="86" t="s">
        <v>7322</v>
      </c>
      <c r="B3178" s="86" t="s">
        <v>876</v>
      </c>
      <c r="C3178" s="86" t="s">
        <v>7322</v>
      </c>
      <c r="D3178" s="86" t="s">
        <v>7323</v>
      </c>
      <c r="E3178" s="87">
        <v>0</v>
      </c>
      <c r="F3178" s="86" t="s">
        <v>1185</v>
      </c>
      <c r="H3178" s="3">
        <f>E3178+SUMIF('BR DTG TRAYEMAN'!C:C,C3178,'BR DTG TRAYEMAN'!E:E)</f>
        <v>0</v>
      </c>
    </row>
    <row r="3179" spans="1:8" ht="15.75" customHeight="1">
      <c r="A3179" s="86" t="s">
        <v>7324</v>
      </c>
      <c r="B3179" s="86" t="s">
        <v>876</v>
      </c>
      <c r="C3179" s="86" t="s">
        <v>7324</v>
      </c>
      <c r="D3179" s="86" t="s">
        <v>7325</v>
      </c>
      <c r="E3179" s="87">
        <v>0</v>
      </c>
      <c r="F3179" s="86" t="s">
        <v>1185</v>
      </c>
      <c r="H3179" s="3">
        <f>E3179+SUMIF('BR DTG TRAYEMAN'!C:C,C3179,'BR DTG TRAYEMAN'!E:E)</f>
        <v>0</v>
      </c>
    </row>
    <row r="3180" spans="1:8" ht="15.75" customHeight="1">
      <c r="A3180" s="86" t="s">
        <v>10155</v>
      </c>
      <c r="B3180" s="86" t="s">
        <v>876</v>
      </c>
      <c r="C3180" s="86" t="s">
        <v>10155</v>
      </c>
      <c r="D3180" s="86" t="s">
        <v>10156</v>
      </c>
      <c r="E3180" s="87">
        <v>0</v>
      </c>
      <c r="F3180" s="86" t="s">
        <v>1185</v>
      </c>
      <c r="H3180" s="3">
        <f>E3180+SUMIF('BR DTG TRAYEMAN'!C:C,C3180,'BR DTG TRAYEMAN'!E:E)</f>
        <v>0</v>
      </c>
    </row>
    <row r="3181" spans="1:8" ht="15.75" customHeight="1">
      <c r="A3181" s="86" t="s">
        <v>1539</v>
      </c>
      <c r="B3181" s="86" t="s">
        <v>876</v>
      </c>
      <c r="C3181" s="86" t="s">
        <v>1539</v>
      </c>
      <c r="D3181" s="86" t="s">
        <v>1540</v>
      </c>
      <c r="E3181" s="87">
        <v>0</v>
      </c>
      <c r="F3181" s="86" t="s">
        <v>1185</v>
      </c>
      <c r="H3181" s="3">
        <f>E3181+SUMIF('BR DTG TRAYEMAN'!C:C,C3181,'BR DTG TRAYEMAN'!E:E)</f>
        <v>0</v>
      </c>
    </row>
    <row r="3182" spans="1:8" ht="15.75" customHeight="1">
      <c r="A3182" s="86" t="s">
        <v>10157</v>
      </c>
      <c r="B3182" s="86" t="s">
        <v>876</v>
      </c>
      <c r="C3182" s="86" t="s">
        <v>10157</v>
      </c>
      <c r="D3182" s="86" t="s">
        <v>10158</v>
      </c>
      <c r="E3182" s="87">
        <v>0</v>
      </c>
      <c r="F3182" s="86" t="s">
        <v>1185</v>
      </c>
      <c r="H3182" s="3">
        <f>E3182+SUMIF('BR DTG TRAYEMAN'!C:C,C3182,'BR DTG TRAYEMAN'!E:E)</f>
        <v>0</v>
      </c>
    </row>
    <row r="3183" spans="1:8" ht="15.75" customHeight="1">
      <c r="A3183" s="86" t="s">
        <v>10159</v>
      </c>
      <c r="B3183" s="86" t="s">
        <v>876</v>
      </c>
      <c r="C3183" s="86" t="s">
        <v>10159</v>
      </c>
      <c r="D3183" s="86" t="s">
        <v>10160</v>
      </c>
      <c r="E3183" s="87">
        <v>0</v>
      </c>
      <c r="F3183" s="86" t="s">
        <v>1185</v>
      </c>
      <c r="H3183" s="3">
        <f>E3183+SUMIF('BR DTG TRAYEMAN'!C:C,C3183,'BR DTG TRAYEMAN'!E:E)</f>
        <v>0</v>
      </c>
    </row>
    <row r="3184" spans="1:8" ht="15.75" customHeight="1">
      <c r="A3184" s="86" t="s">
        <v>7334</v>
      </c>
      <c r="B3184" s="86" t="s">
        <v>876</v>
      </c>
      <c r="C3184" s="86" t="s">
        <v>7334</v>
      </c>
      <c r="D3184" s="86" t="s">
        <v>7335</v>
      </c>
      <c r="E3184" s="87">
        <v>0</v>
      </c>
      <c r="F3184" s="86" t="s">
        <v>1185</v>
      </c>
      <c r="H3184" s="3">
        <f>E3184+SUMIF('BR DTG TRAYEMAN'!C:C,C3184,'BR DTG TRAYEMAN'!E:E)</f>
        <v>0</v>
      </c>
    </row>
    <row r="3185" spans="1:8" ht="15.75" customHeight="1">
      <c r="A3185" s="86" t="s">
        <v>7337</v>
      </c>
      <c r="B3185" s="86" t="s">
        <v>876</v>
      </c>
      <c r="C3185" s="86" t="s">
        <v>7337</v>
      </c>
      <c r="D3185" s="86" t="s">
        <v>7338</v>
      </c>
      <c r="E3185" s="87">
        <v>0</v>
      </c>
      <c r="F3185" s="86" t="s">
        <v>1185</v>
      </c>
      <c r="H3185" s="3">
        <f>E3185+SUMIF('BR DTG TRAYEMAN'!C:C,C3185,'BR DTG TRAYEMAN'!E:E)</f>
        <v>0</v>
      </c>
    </row>
    <row r="3186" spans="1:8" ht="15.75" customHeight="1">
      <c r="A3186" s="86" t="s">
        <v>10161</v>
      </c>
      <c r="B3186" s="86" t="s">
        <v>876</v>
      </c>
      <c r="C3186" s="86" t="s">
        <v>10161</v>
      </c>
      <c r="D3186" s="86" t="s">
        <v>10162</v>
      </c>
      <c r="E3186" s="87">
        <v>0</v>
      </c>
      <c r="F3186" s="86" t="s">
        <v>1185</v>
      </c>
      <c r="H3186" s="3">
        <f>E3186+SUMIF('BR DTG TRAYEMAN'!C:C,C3186,'BR DTG TRAYEMAN'!E:E)</f>
        <v>0</v>
      </c>
    </row>
    <row r="3187" spans="1:8" ht="15.75" customHeight="1">
      <c r="A3187" s="86" t="s">
        <v>7339</v>
      </c>
      <c r="B3187" s="86" t="s">
        <v>876</v>
      </c>
      <c r="C3187" s="86" t="s">
        <v>7339</v>
      </c>
      <c r="D3187" s="86" t="s">
        <v>7340</v>
      </c>
      <c r="E3187" s="87">
        <v>0</v>
      </c>
      <c r="F3187" s="86" t="s">
        <v>1185</v>
      </c>
      <c r="H3187" s="3">
        <f>E3187+SUMIF('BR DTG TRAYEMAN'!C:C,C3187,'BR DTG TRAYEMAN'!E:E)</f>
        <v>0</v>
      </c>
    </row>
    <row r="3188" spans="1:8" ht="15.75" customHeight="1">
      <c r="A3188" s="86" t="s">
        <v>10163</v>
      </c>
      <c r="B3188" s="86" t="s">
        <v>876</v>
      </c>
      <c r="C3188" s="86" t="s">
        <v>10163</v>
      </c>
      <c r="D3188" s="86" t="s">
        <v>10164</v>
      </c>
      <c r="E3188" s="87">
        <v>0</v>
      </c>
      <c r="F3188" s="86" t="s">
        <v>1185</v>
      </c>
      <c r="H3188" s="3">
        <f>E3188+SUMIF('BR DTG TRAYEMAN'!C:C,C3188,'BR DTG TRAYEMAN'!E:E)</f>
        <v>0</v>
      </c>
    </row>
    <row r="3189" spans="1:8" ht="15.75" customHeight="1">
      <c r="A3189" s="86" t="s">
        <v>7343</v>
      </c>
      <c r="B3189" s="86" t="s">
        <v>876</v>
      </c>
      <c r="C3189" s="86" t="s">
        <v>7343</v>
      </c>
      <c r="D3189" s="86" t="s">
        <v>7344</v>
      </c>
      <c r="E3189" s="87">
        <v>0</v>
      </c>
      <c r="F3189" s="86" t="s">
        <v>1185</v>
      </c>
      <c r="H3189" s="3">
        <f>E3189+SUMIF('BR DTG TRAYEMAN'!C:C,C3189,'BR DTG TRAYEMAN'!E:E)</f>
        <v>0</v>
      </c>
    </row>
    <row r="3190" spans="1:8" ht="15.75" customHeight="1">
      <c r="A3190" s="86" t="s">
        <v>10165</v>
      </c>
      <c r="B3190" s="86" t="s">
        <v>876</v>
      </c>
      <c r="C3190" s="86" t="s">
        <v>10165</v>
      </c>
      <c r="D3190" s="86" t="s">
        <v>10166</v>
      </c>
      <c r="E3190" s="87">
        <v>0</v>
      </c>
      <c r="F3190" s="86" t="s">
        <v>1185</v>
      </c>
      <c r="H3190" s="3">
        <f>E3190+SUMIF('BR DTG TRAYEMAN'!C:C,C3190,'BR DTG TRAYEMAN'!E:E)</f>
        <v>0</v>
      </c>
    </row>
    <row r="3191" spans="1:8" ht="15.75" customHeight="1">
      <c r="A3191" s="86" t="s">
        <v>10167</v>
      </c>
      <c r="B3191" s="86" t="s">
        <v>876</v>
      </c>
      <c r="C3191" s="86" t="s">
        <v>10167</v>
      </c>
      <c r="D3191" s="86" t="s">
        <v>10168</v>
      </c>
      <c r="E3191" s="87">
        <v>0</v>
      </c>
      <c r="F3191" s="86" t="s">
        <v>1185</v>
      </c>
      <c r="H3191" s="3">
        <f>E3191+SUMIF('BR DTG TRAYEMAN'!C:C,C3191,'BR DTG TRAYEMAN'!E:E)</f>
        <v>0</v>
      </c>
    </row>
    <row r="3192" spans="1:8" ht="15.75" customHeight="1">
      <c r="A3192" s="86" t="s">
        <v>10169</v>
      </c>
      <c r="B3192" s="86" t="s">
        <v>876</v>
      </c>
      <c r="C3192" s="86" t="s">
        <v>10169</v>
      </c>
      <c r="D3192" s="86" t="s">
        <v>10170</v>
      </c>
      <c r="E3192" s="87">
        <v>0</v>
      </c>
      <c r="F3192" s="86" t="s">
        <v>1185</v>
      </c>
      <c r="H3192" s="3">
        <f>E3192+SUMIF('BR DTG TRAYEMAN'!C:C,C3192,'BR DTG TRAYEMAN'!E:E)</f>
        <v>0</v>
      </c>
    </row>
    <row r="3193" spans="1:8" ht="15.75" customHeight="1">
      <c r="A3193" s="86" t="s">
        <v>10171</v>
      </c>
      <c r="B3193" s="86" t="s">
        <v>876</v>
      </c>
      <c r="C3193" s="86" t="s">
        <v>10171</v>
      </c>
      <c r="D3193" s="86" t="s">
        <v>10172</v>
      </c>
      <c r="E3193" s="87">
        <v>0</v>
      </c>
      <c r="F3193" s="86" t="s">
        <v>1185</v>
      </c>
      <c r="H3193" s="3">
        <f>E3193+SUMIF('BR DTG TRAYEMAN'!C:C,C3193,'BR DTG TRAYEMAN'!E:E)</f>
        <v>0</v>
      </c>
    </row>
    <row r="3194" spans="1:8" ht="15.75" customHeight="1">
      <c r="A3194" s="86" t="s">
        <v>10173</v>
      </c>
      <c r="B3194" s="86" t="s">
        <v>876</v>
      </c>
      <c r="C3194" s="86" t="s">
        <v>10173</v>
      </c>
      <c r="D3194" s="86" t="s">
        <v>7134</v>
      </c>
      <c r="E3194" s="87">
        <v>0</v>
      </c>
      <c r="F3194" s="86" t="s">
        <v>1185</v>
      </c>
      <c r="H3194" s="3">
        <f>E3194+SUMIF('BR DTG TRAYEMAN'!C:C,C3194,'BR DTG TRAYEMAN'!E:E)</f>
        <v>0</v>
      </c>
    </row>
    <row r="3195" spans="1:8" ht="15.75" customHeight="1">
      <c r="A3195" s="86" t="s">
        <v>7345</v>
      </c>
      <c r="B3195" s="86" t="s">
        <v>876</v>
      </c>
      <c r="C3195" s="86" t="s">
        <v>7345</v>
      </c>
      <c r="D3195" s="86" t="s">
        <v>7346</v>
      </c>
      <c r="E3195" s="87">
        <v>0</v>
      </c>
      <c r="F3195" s="86" t="s">
        <v>1185</v>
      </c>
      <c r="H3195" s="3">
        <f>E3195+SUMIF('BR DTG TRAYEMAN'!C:C,C3195,'BR DTG TRAYEMAN'!E:E)</f>
        <v>0</v>
      </c>
    </row>
    <row r="3196" spans="1:8" ht="15.75" customHeight="1">
      <c r="A3196" s="86" t="s">
        <v>1541</v>
      </c>
      <c r="B3196" s="86" t="s">
        <v>876</v>
      </c>
      <c r="C3196" s="86" t="s">
        <v>1541</v>
      </c>
      <c r="D3196" s="86" t="s">
        <v>1542</v>
      </c>
      <c r="E3196" s="87">
        <v>0</v>
      </c>
      <c r="F3196" s="86" t="s">
        <v>1185</v>
      </c>
      <c r="H3196" s="3">
        <f>E3196+SUMIF('BR DTG TRAYEMAN'!C:C,C3196,'BR DTG TRAYEMAN'!E:E)</f>
        <v>0</v>
      </c>
    </row>
    <row r="3197" spans="1:8" ht="15.75" customHeight="1">
      <c r="A3197" s="86" t="s">
        <v>7349</v>
      </c>
      <c r="B3197" s="86" t="s">
        <v>876</v>
      </c>
      <c r="C3197" s="86" t="s">
        <v>7349</v>
      </c>
      <c r="D3197" s="86" t="s">
        <v>7350</v>
      </c>
      <c r="E3197" s="87">
        <v>0</v>
      </c>
      <c r="F3197" s="86" t="s">
        <v>1185</v>
      </c>
      <c r="H3197" s="3">
        <f>E3197+SUMIF('BR DTG TRAYEMAN'!C:C,C3197,'BR DTG TRAYEMAN'!E:E)</f>
        <v>0</v>
      </c>
    </row>
    <row r="3198" spans="1:8" ht="15.75" customHeight="1">
      <c r="A3198" s="86" t="s">
        <v>7351</v>
      </c>
      <c r="B3198" s="86" t="s">
        <v>876</v>
      </c>
      <c r="C3198" s="86" t="s">
        <v>7351</v>
      </c>
      <c r="D3198" s="86" t="s">
        <v>2330</v>
      </c>
      <c r="E3198" s="87">
        <v>0</v>
      </c>
      <c r="F3198" s="86" t="s">
        <v>1185</v>
      </c>
      <c r="H3198" s="3">
        <f>E3198+SUMIF('BR DTG TRAYEMAN'!C:C,C3198,'BR DTG TRAYEMAN'!E:E)</f>
        <v>0</v>
      </c>
    </row>
    <row r="3199" spans="1:8" ht="15.75" customHeight="1">
      <c r="A3199" s="86" t="s">
        <v>10174</v>
      </c>
      <c r="B3199" s="86" t="s">
        <v>876</v>
      </c>
      <c r="C3199" s="86" t="s">
        <v>10174</v>
      </c>
      <c r="D3199" s="86" t="s">
        <v>10175</v>
      </c>
      <c r="E3199" s="87">
        <v>0</v>
      </c>
      <c r="F3199" s="86" t="s">
        <v>1185</v>
      </c>
      <c r="H3199" s="3">
        <f>E3199+SUMIF('BR DTG TRAYEMAN'!C:C,C3199,'BR DTG TRAYEMAN'!E:E)</f>
        <v>0</v>
      </c>
    </row>
    <row r="3200" spans="1:8" ht="15.75" customHeight="1">
      <c r="A3200" s="86" t="s">
        <v>10176</v>
      </c>
      <c r="B3200" s="86" t="s">
        <v>876</v>
      </c>
      <c r="C3200" s="86" t="s">
        <v>10176</v>
      </c>
      <c r="D3200" s="86" t="s">
        <v>10177</v>
      </c>
      <c r="E3200" s="87">
        <v>0</v>
      </c>
      <c r="F3200" s="86" t="s">
        <v>1185</v>
      </c>
      <c r="H3200" s="3">
        <f>E3200+SUMIF('BR DTG TRAYEMAN'!C:C,C3200,'BR DTG TRAYEMAN'!E:E)</f>
        <v>0</v>
      </c>
    </row>
    <row r="3201" spans="1:8" ht="15.75" customHeight="1">
      <c r="A3201" s="86" t="s">
        <v>7352</v>
      </c>
      <c r="B3201" s="86" t="s">
        <v>876</v>
      </c>
      <c r="C3201" s="86" t="s">
        <v>7352</v>
      </c>
      <c r="D3201" s="86" t="s">
        <v>7353</v>
      </c>
      <c r="E3201" s="87">
        <v>0</v>
      </c>
      <c r="F3201" s="86" t="s">
        <v>1185</v>
      </c>
      <c r="H3201" s="3">
        <f>E3201+SUMIF('BR DTG TRAYEMAN'!C:C,C3201,'BR DTG TRAYEMAN'!E:E)</f>
        <v>0</v>
      </c>
    </row>
    <row r="3202" spans="1:8" ht="15.75" customHeight="1">
      <c r="A3202" s="86" t="s">
        <v>452</v>
      </c>
      <c r="B3202" s="86" t="s">
        <v>876</v>
      </c>
      <c r="C3202" s="86" t="s">
        <v>452</v>
      </c>
      <c r="D3202" s="86" t="s">
        <v>1262</v>
      </c>
      <c r="E3202" s="87">
        <v>0</v>
      </c>
      <c r="F3202" s="86" t="s">
        <v>1185</v>
      </c>
      <c r="H3202" s="3">
        <f>E3202+SUMIF('BR DTG TRAYEMAN'!C:C,C3202,'BR DTG TRAYEMAN'!E:E)</f>
        <v>0</v>
      </c>
    </row>
    <row r="3203" spans="1:8" ht="15.75" customHeight="1">
      <c r="A3203" s="86" t="s">
        <v>10178</v>
      </c>
      <c r="B3203" s="86" t="s">
        <v>876</v>
      </c>
      <c r="C3203" s="86" t="s">
        <v>10178</v>
      </c>
      <c r="D3203" s="86" t="s">
        <v>10179</v>
      </c>
      <c r="E3203" s="87">
        <v>0</v>
      </c>
      <c r="F3203" s="86" t="s">
        <v>1185</v>
      </c>
      <c r="H3203" s="3">
        <f>E3203+SUMIF('BR DTG TRAYEMAN'!C:C,C3203,'BR DTG TRAYEMAN'!E:E)</f>
        <v>0</v>
      </c>
    </row>
    <row r="3204" spans="1:8" ht="15.75" customHeight="1">
      <c r="A3204" s="86" t="s">
        <v>10180</v>
      </c>
      <c r="B3204" s="86" t="s">
        <v>876</v>
      </c>
      <c r="C3204" s="86" t="s">
        <v>10180</v>
      </c>
      <c r="D3204" s="86" t="s">
        <v>10181</v>
      </c>
      <c r="E3204" s="87">
        <v>0</v>
      </c>
      <c r="F3204" s="86" t="s">
        <v>1185</v>
      </c>
      <c r="H3204" s="3">
        <f>E3204+SUMIF('BR DTG TRAYEMAN'!C:C,C3204,'BR DTG TRAYEMAN'!E:E)</f>
        <v>0</v>
      </c>
    </row>
    <row r="3205" spans="1:8" ht="15.75" customHeight="1">
      <c r="A3205" s="86" t="s">
        <v>7360</v>
      </c>
      <c r="B3205" s="86" t="s">
        <v>876</v>
      </c>
      <c r="C3205" s="86" t="s">
        <v>7360</v>
      </c>
      <c r="D3205" s="86" t="s">
        <v>7361</v>
      </c>
      <c r="E3205" s="87">
        <v>0</v>
      </c>
      <c r="F3205" s="86" t="s">
        <v>1185</v>
      </c>
      <c r="H3205" s="3">
        <f>E3205+SUMIF('BR DTG TRAYEMAN'!C:C,C3205,'BR DTG TRAYEMAN'!E:E)</f>
        <v>0</v>
      </c>
    </row>
    <row r="3206" spans="1:8" ht="15.75" customHeight="1">
      <c r="A3206" s="86" t="s">
        <v>10182</v>
      </c>
      <c r="B3206" s="86" t="s">
        <v>876</v>
      </c>
      <c r="C3206" s="86" t="s">
        <v>10182</v>
      </c>
      <c r="D3206" s="86" t="s">
        <v>10183</v>
      </c>
      <c r="E3206" s="87">
        <v>0</v>
      </c>
      <c r="F3206" s="86" t="s">
        <v>1185</v>
      </c>
      <c r="H3206" s="3">
        <f>E3206+SUMIF('BR DTG TRAYEMAN'!C:C,C3206,'BR DTG TRAYEMAN'!E:E)</f>
        <v>0</v>
      </c>
    </row>
    <row r="3207" spans="1:8" ht="15.75" customHeight="1">
      <c r="A3207" s="86" t="s">
        <v>10184</v>
      </c>
      <c r="B3207" s="86" t="s">
        <v>876</v>
      </c>
      <c r="C3207" s="86" t="s">
        <v>10184</v>
      </c>
      <c r="D3207" s="86" t="s">
        <v>10185</v>
      </c>
      <c r="E3207" s="87">
        <v>0</v>
      </c>
      <c r="F3207" s="86" t="s">
        <v>1185</v>
      </c>
      <c r="H3207" s="3">
        <f>E3207+SUMIF('BR DTG TRAYEMAN'!C:C,C3207,'BR DTG TRAYEMAN'!E:E)</f>
        <v>0</v>
      </c>
    </row>
    <row r="3208" spans="1:8" ht="15.75" customHeight="1">
      <c r="A3208" s="86" t="s">
        <v>1918</v>
      </c>
      <c r="B3208" s="86" t="s">
        <v>884</v>
      </c>
      <c r="C3208" s="86" t="s">
        <v>1918</v>
      </c>
      <c r="D3208" s="86" t="s">
        <v>1919</v>
      </c>
      <c r="E3208" s="87">
        <v>0</v>
      </c>
      <c r="F3208" s="86" t="s">
        <v>1185</v>
      </c>
      <c r="H3208" s="3">
        <f>E3208+SUMIF('BR DTG TRAYEMAN'!C:C,C3208,'BR DTG TRAYEMAN'!E:E)</f>
        <v>0</v>
      </c>
    </row>
    <row r="3209" spans="1:8" ht="15.75" customHeight="1">
      <c r="A3209" s="86" t="s">
        <v>7368</v>
      </c>
      <c r="B3209" s="86" t="s">
        <v>876</v>
      </c>
      <c r="C3209" s="86" t="s">
        <v>7368</v>
      </c>
      <c r="D3209" s="86" t="s">
        <v>10186</v>
      </c>
      <c r="E3209" s="87">
        <v>0</v>
      </c>
      <c r="F3209" s="86" t="s">
        <v>1185</v>
      </c>
      <c r="H3209" s="3">
        <f>E3209+SUMIF('BR DTG TRAYEMAN'!C:C,C3209,'BR DTG TRAYEMAN'!E:E)</f>
        <v>0</v>
      </c>
    </row>
    <row r="3210" spans="1:8" ht="15.75" customHeight="1">
      <c r="A3210" s="86" t="s">
        <v>7370</v>
      </c>
      <c r="B3210" s="86" t="s">
        <v>876</v>
      </c>
      <c r="C3210" s="86" t="s">
        <v>7370</v>
      </c>
      <c r="D3210" s="86" t="s">
        <v>10187</v>
      </c>
      <c r="E3210" s="87">
        <v>0</v>
      </c>
      <c r="F3210" s="86" t="s">
        <v>1185</v>
      </c>
      <c r="H3210" s="3">
        <f>E3210+SUMIF('BR DTG TRAYEMAN'!C:C,C3210,'BR DTG TRAYEMAN'!E:E)</f>
        <v>0</v>
      </c>
    </row>
    <row r="3211" spans="1:8" ht="15.75" customHeight="1">
      <c r="A3211" s="86" t="s">
        <v>1920</v>
      </c>
      <c r="B3211" s="86" t="s">
        <v>876</v>
      </c>
      <c r="C3211" s="86" t="s">
        <v>1920</v>
      </c>
      <c r="D3211" s="86" t="s">
        <v>1921</v>
      </c>
      <c r="E3211" s="87">
        <v>0</v>
      </c>
      <c r="F3211" s="86" t="s">
        <v>1185</v>
      </c>
      <c r="H3211" s="3">
        <f>E3211+SUMIF('BR DTG TRAYEMAN'!C:C,C3211,'BR DTG TRAYEMAN'!E:E)</f>
        <v>0</v>
      </c>
    </row>
    <row r="3212" spans="1:8" ht="15.75" customHeight="1">
      <c r="A3212" s="86" t="s">
        <v>784</v>
      </c>
      <c r="B3212" s="86" t="s">
        <v>876</v>
      </c>
      <c r="C3212" s="86" t="s">
        <v>784</v>
      </c>
      <c r="D3212" s="86" t="s">
        <v>785</v>
      </c>
      <c r="E3212" s="87">
        <v>0</v>
      </c>
      <c r="F3212" s="86" t="s">
        <v>1185</v>
      </c>
      <c r="H3212" s="3">
        <f>E3212+SUMIF('BR DTG TRAYEMAN'!C:C,C3212,'BR DTG TRAYEMAN'!E:E)</f>
        <v>0</v>
      </c>
    </row>
    <row r="3213" spans="1:8" ht="15.75" customHeight="1">
      <c r="A3213" s="86" t="s">
        <v>7374</v>
      </c>
      <c r="B3213" s="86" t="s">
        <v>876</v>
      </c>
      <c r="C3213" s="86" t="s">
        <v>7374</v>
      </c>
      <c r="D3213" s="86" t="s">
        <v>10188</v>
      </c>
      <c r="E3213" s="87">
        <v>0</v>
      </c>
      <c r="F3213" s="86" t="s">
        <v>1185</v>
      </c>
      <c r="H3213" s="3">
        <f>E3213+SUMIF('BR DTG TRAYEMAN'!C:C,C3213,'BR DTG TRAYEMAN'!E:E)</f>
        <v>0</v>
      </c>
    </row>
    <row r="3214" spans="1:8" ht="15.75" customHeight="1">
      <c r="A3214" s="86" t="s">
        <v>10189</v>
      </c>
      <c r="B3214" s="86" t="s">
        <v>876</v>
      </c>
      <c r="C3214" s="86" t="s">
        <v>10189</v>
      </c>
      <c r="D3214" s="86" t="s">
        <v>10190</v>
      </c>
      <c r="E3214" s="87">
        <v>0</v>
      </c>
      <c r="F3214" s="86" t="s">
        <v>1185</v>
      </c>
      <c r="H3214" s="3">
        <f>E3214+SUMIF('BR DTG TRAYEMAN'!C:C,C3214,'BR DTG TRAYEMAN'!E:E)</f>
        <v>0</v>
      </c>
    </row>
    <row r="3215" spans="1:8" ht="15.75" customHeight="1">
      <c r="A3215" s="86" t="s">
        <v>2276</v>
      </c>
      <c r="B3215" s="86" t="s">
        <v>876</v>
      </c>
      <c r="C3215" s="86" t="s">
        <v>2276</v>
      </c>
      <c r="D3215" s="86" t="s">
        <v>2277</v>
      </c>
      <c r="E3215" s="87">
        <v>0</v>
      </c>
      <c r="F3215" s="86" t="s">
        <v>1185</v>
      </c>
      <c r="H3215" s="3">
        <f>E3215+SUMIF('BR DTG TRAYEMAN'!C:C,C3215,'BR DTG TRAYEMAN'!E:E)</f>
        <v>0</v>
      </c>
    </row>
    <row r="3216" spans="1:8" ht="15.75" customHeight="1">
      <c r="A3216" s="86" t="s">
        <v>10191</v>
      </c>
      <c r="B3216" s="86" t="s">
        <v>876</v>
      </c>
      <c r="C3216" s="86" t="s">
        <v>10191</v>
      </c>
      <c r="D3216" s="86" t="s">
        <v>10192</v>
      </c>
      <c r="E3216" s="87">
        <v>0</v>
      </c>
      <c r="F3216" s="86" t="s">
        <v>1185</v>
      </c>
      <c r="H3216" s="3">
        <f>E3216+SUMIF('BR DTG TRAYEMAN'!C:C,C3216,'BR DTG TRAYEMAN'!E:E)</f>
        <v>0</v>
      </c>
    </row>
    <row r="3217" spans="1:8" ht="15.75" customHeight="1">
      <c r="A3217" s="86" t="s">
        <v>10193</v>
      </c>
      <c r="B3217" s="86" t="s">
        <v>876</v>
      </c>
      <c r="C3217" s="86" t="s">
        <v>10193</v>
      </c>
      <c r="D3217" s="86" t="s">
        <v>10194</v>
      </c>
      <c r="E3217" s="87">
        <v>0</v>
      </c>
      <c r="F3217" s="86" t="s">
        <v>1185</v>
      </c>
      <c r="H3217" s="3">
        <f>E3217+SUMIF('BR DTG TRAYEMAN'!C:C,C3217,'BR DTG TRAYEMAN'!E:E)</f>
        <v>0</v>
      </c>
    </row>
    <row r="3218" spans="1:8" ht="15.75" customHeight="1">
      <c r="A3218" s="86" t="s">
        <v>7384</v>
      </c>
      <c r="B3218" s="86" t="s">
        <v>876</v>
      </c>
      <c r="C3218" s="86" t="s">
        <v>7384</v>
      </c>
      <c r="D3218" s="86" t="s">
        <v>7385</v>
      </c>
      <c r="E3218" s="87">
        <v>0</v>
      </c>
      <c r="F3218" s="86" t="s">
        <v>1185</v>
      </c>
      <c r="H3218" s="3">
        <f>E3218+SUMIF('BR DTG TRAYEMAN'!C:C,C3218,'BR DTG TRAYEMAN'!E:E)</f>
        <v>0</v>
      </c>
    </row>
    <row r="3219" spans="1:8" ht="15.75" customHeight="1">
      <c r="A3219" s="86" t="s">
        <v>7386</v>
      </c>
      <c r="B3219" s="86" t="s">
        <v>876</v>
      </c>
      <c r="C3219" s="86" t="s">
        <v>7386</v>
      </c>
      <c r="D3219" s="86" t="s">
        <v>10195</v>
      </c>
      <c r="E3219" s="87">
        <v>0</v>
      </c>
      <c r="F3219" s="86" t="s">
        <v>1185</v>
      </c>
      <c r="H3219" s="3">
        <f>E3219+SUMIF('BR DTG TRAYEMAN'!C:C,C3219,'BR DTG TRAYEMAN'!E:E)</f>
        <v>0</v>
      </c>
    </row>
    <row r="3220" spans="1:8" ht="15.75" customHeight="1">
      <c r="A3220" s="86" t="s">
        <v>10196</v>
      </c>
      <c r="B3220" s="86" t="s">
        <v>876</v>
      </c>
      <c r="C3220" s="86" t="s">
        <v>10196</v>
      </c>
      <c r="D3220" s="86" t="s">
        <v>10197</v>
      </c>
      <c r="E3220" s="87">
        <v>0</v>
      </c>
      <c r="F3220" s="86" t="s">
        <v>1185</v>
      </c>
      <c r="H3220" s="3">
        <f>E3220+SUMIF('BR DTG TRAYEMAN'!C:C,C3220,'BR DTG TRAYEMAN'!E:E)</f>
        <v>0</v>
      </c>
    </row>
    <row r="3221" spans="1:8" ht="15.75" customHeight="1">
      <c r="A3221" s="86" t="s">
        <v>7390</v>
      </c>
      <c r="B3221" s="86" t="s">
        <v>876</v>
      </c>
      <c r="C3221" s="86" t="s">
        <v>7390</v>
      </c>
      <c r="D3221" s="86" t="s">
        <v>5710</v>
      </c>
      <c r="E3221" s="87">
        <v>0</v>
      </c>
      <c r="F3221" s="86" t="s">
        <v>1185</v>
      </c>
      <c r="H3221" s="3">
        <f>E3221+SUMIF('BR DTG TRAYEMAN'!C:C,C3221,'BR DTG TRAYEMAN'!E:E)</f>
        <v>0</v>
      </c>
    </row>
    <row r="3222" spans="1:8" ht="15.75" customHeight="1">
      <c r="A3222" s="86" t="s">
        <v>10198</v>
      </c>
      <c r="B3222" s="86" t="s">
        <v>876</v>
      </c>
      <c r="C3222" s="86" t="s">
        <v>10198</v>
      </c>
      <c r="D3222" s="86" t="s">
        <v>10199</v>
      </c>
      <c r="E3222" s="87">
        <v>0</v>
      </c>
      <c r="F3222" s="86" t="s">
        <v>1185</v>
      </c>
      <c r="H3222" s="3">
        <f>E3222+SUMIF('BR DTG TRAYEMAN'!C:C,C3222,'BR DTG TRAYEMAN'!E:E)</f>
        <v>0</v>
      </c>
    </row>
    <row r="3223" spans="1:8" ht="15.75" customHeight="1">
      <c r="A3223" s="86" t="s">
        <v>10200</v>
      </c>
      <c r="B3223" s="86" t="s">
        <v>876</v>
      </c>
      <c r="C3223" s="86" t="s">
        <v>10200</v>
      </c>
      <c r="D3223" s="86" t="s">
        <v>10201</v>
      </c>
      <c r="E3223" s="87">
        <v>0</v>
      </c>
      <c r="F3223" s="86" t="s">
        <v>1185</v>
      </c>
      <c r="H3223" s="3">
        <f>E3223+SUMIF('BR DTG TRAYEMAN'!C:C,C3223,'BR DTG TRAYEMAN'!E:E)</f>
        <v>0</v>
      </c>
    </row>
    <row r="3224" spans="1:8" ht="15.75" customHeight="1">
      <c r="A3224" s="86" t="s">
        <v>10202</v>
      </c>
      <c r="B3224" s="86" t="s">
        <v>876</v>
      </c>
      <c r="C3224" s="86" t="s">
        <v>10202</v>
      </c>
      <c r="D3224" s="86" t="s">
        <v>10203</v>
      </c>
      <c r="E3224" s="87">
        <v>0</v>
      </c>
      <c r="F3224" s="86" t="s">
        <v>1185</v>
      </c>
      <c r="H3224" s="3">
        <f>E3224+SUMIF('BR DTG TRAYEMAN'!C:C,C3224,'BR DTG TRAYEMAN'!E:E)</f>
        <v>0</v>
      </c>
    </row>
    <row r="3225" spans="1:8" ht="15.75" customHeight="1">
      <c r="A3225" s="86" t="s">
        <v>1543</v>
      </c>
      <c r="B3225" s="86" t="s">
        <v>876</v>
      </c>
      <c r="C3225" s="86" t="s">
        <v>1543</v>
      </c>
      <c r="D3225" s="86" t="s">
        <v>10204</v>
      </c>
      <c r="E3225" s="87">
        <v>0</v>
      </c>
      <c r="F3225" s="86" t="s">
        <v>1185</v>
      </c>
      <c r="H3225" s="3">
        <f>E3225+SUMIF('BR DTG TRAYEMAN'!C:C,C3225,'BR DTG TRAYEMAN'!E:E)</f>
        <v>0</v>
      </c>
    </row>
    <row r="3226" spans="1:8" ht="15.75" customHeight="1">
      <c r="A3226" s="86" t="s">
        <v>10205</v>
      </c>
      <c r="B3226" s="86" t="s">
        <v>876</v>
      </c>
      <c r="C3226" s="86" t="s">
        <v>10205</v>
      </c>
      <c r="D3226" s="86" t="s">
        <v>10206</v>
      </c>
      <c r="E3226" s="87">
        <v>0</v>
      </c>
      <c r="F3226" s="86" t="s">
        <v>1185</v>
      </c>
      <c r="H3226" s="3">
        <f>E3226+SUMIF('BR DTG TRAYEMAN'!C:C,C3226,'BR DTG TRAYEMAN'!E:E)</f>
        <v>0</v>
      </c>
    </row>
    <row r="3227" spans="1:8" ht="15.75" customHeight="1">
      <c r="A3227" s="86" t="s">
        <v>10207</v>
      </c>
      <c r="B3227" s="86" t="s">
        <v>876</v>
      </c>
      <c r="C3227" s="86" t="s">
        <v>10207</v>
      </c>
      <c r="D3227" s="86" t="s">
        <v>10208</v>
      </c>
      <c r="E3227" s="87">
        <v>0</v>
      </c>
      <c r="F3227" s="86" t="s">
        <v>1185</v>
      </c>
      <c r="H3227" s="3">
        <f>E3227+SUMIF('BR DTG TRAYEMAN'!C:C,C3227,'BR DTG TRAYEMAN'!E:E)</f>
        <v>0</v>
      </c>
    </row>
    <row r="3228" spans="1:8" ht="15.75" customHeight="1">
      <c r="A3228" s="86" t="s">
        <v>7394</v>
      </c>
      <c r="B3228" s="86" t="s">
        <v>876</v>
      </c>
      <c r="C3228" s="86" t="s">
        <v>7394</v>
      </c>
      <c r="D3228" s="86" t="s">
        <v>10209</v>
      </c>
      <c r="E3228" s="87">
        <v>0</v>
      </c>
      <c r="F3228" s="86" t="s">
        <v>1185</v>
      </c>
      <c r="H3228" s="3">
        <f>E3228+SUMIF('BR DTG TRAYEMAN'!C:C,C3228,'BR DTG TRAYEMAN'!E:E)</f>
        <v>0</v>
      </c>
    </row>
    <row r="3229" spans="1:8" ht="15.75" customHeight="1">
      <c r="A3229" s="86" t="s">
        <v>10210</v>
      </c>
      <c r="B3229" s="86" t="s">
        <v>876</v>
      </c>
      <c r="C3229" s="86" t="s">
        <v>10210</v>
      </c>
      <c r="D3229" s="86" t="s">
        <v>10211</v>
      </c>
      <c r="E3229" s="87">
        <v>0</v>
      </c>
      <c r="F3229" s="86" t="s">
        <v>1185</v>
      </c>
      <c r="H3229" s="3">
        <f>E3229+SUMIF('BR DTG TRAYEMAN'!C:C,C3229,'BR DTG TRAYEMAN'!E:E)</f>
        <v>0</v>
      </c>
    </row>
    <row r="3230" spans="1:8" ht="15.75" customHeight="1">
      <c r="A3230" s="86" t="s">
        <v>7400</v>
      </c>
      <c r="B3230" s="86" t="s">
        <v>876</v>
      </c>
      <c r="C3230" s="86" t="s">
        <v>7400</v>
      </c>
      <c r="D3230" s="86" t="s">
        <v>10212</v>
      </c>
      <c r="E3230" s="87">
        <v>0</v>
      </c>
      <c r="F3230" s="86" t="s">
        <v>1185</v>
      </c>
      <c r="H3230" s="3">
        <f>E3230+SUMIF('BR DTG TRAYEMAN'!C:C,C3230,'BR DTG TRAYEMAN'!E:E)</f>
        <v>0</v>
      </c>
    </row>
    <row r="3231" spans="1:8" ht="15.75" customHeight="1">
      <c r="A3231" s="86" t="s">
        <v>7404</v>
      </c>
      <c r="B3231" s="86" t="s">
        <v>876</v>
      </c>
      <c r="C3231" s="86" t="s">
        <v>7404</v>
      </c>
      <c r="D3231" s="86" t="s">
        <v>7405</v>
      </c>
      <c r="E3231" s="87">
        <v>0</v>
      </c>
      <c r="F3231" s="86" t="s">
        <v>1185</v>
      </c>
      <c r="H3231" s="3">
        <f>E3231+SUMIF('BR DTG TRAYEMAN'!C:C,C3231,'BR DTG TRAYEMAN'!E:E)</f>
        <v>0</v>
      </c>
    </row>
    <row r="3232" spans="1:8" ht="15.75" customHeight="1">
      <c r="A3232" s="86" t="s">
        <v>7406</v>
      </c>
      <c r="B3232" s="86" t="s">
        <v>876</v>
      </c>
      <c r="C3232" s="86" t="s">
        <v>7406</v>
      </c>
      <c r="D3232" s="86" t="s">
        <v>10213</v>
      </c>
      <c r="E3232" s="87">
        <v>0</v>
      </c>
      <c r="F3232" s="86" t="s">
        <v>1185</v>
      </c>
      <c r="H3232" s="3">
        <f>E3232+SUMIF('BR DTG TRAYEMAN'!C:C,C3232,'BR DTG TRAYEMAN'!E:E)</f>
        <v>0</v>
      </c>
    </row>
    <row r="3233" spans="1:8" ht="15.75" customHeight="1">
      <c r="A3233" s="86" t="s">
        <v>7408</v>
      </c>
      <c r="B3233" s="86" t="s">
        <v>876</v>
      </c>
      <c r="C3233" s="86" t="s">
        <v>7408</v>
      </c>
      <c r="D3233" s="86" t="s">
        <v>7409</v>
      </c>
      <c r="E3233" s="87">
        <v>0</v>
      </c>
      <c r="F3233" s="86" t="s">
        <v>1185</v>
      </c>
      <c r="H3233" s="3">
        <f>E3233+SUMIF('BR DTG TRAYEMAN'!C:C,C3233,'BR DTG TRAYEMAN'!E:E)</f>
        <v>0</v>
      </c>
    </row>
    <row r="3234" spans="1:8" ht="15.75" customHeight="1">
      <c r="A3234" s="86" t="s">
        <v>10214</v>
      </c>
      <c r="B3234" s="86" t="s">
        <v>876</v>
      </c>
      <c r="C3234" s="86" t="s">
        <v>10214</v>
      </c>
      <c r="D3234" s="86" t="s">
        <v>10215</v>
      </c>
      <c r="E3234" s="87">
        <v>0</v>
      </c>
      <c r="F3234" s="86" t="s">
        <v>1185</v>
      </c>
      <c r="H3234" s="3">
        <f>E3234+SUMIF('BR DTG TRAYEMAN'!C:C,C3234,'BR DTG TRAYEMAN'!E:E)</f>
        <v>0</v>
      </c>
    </row>
    <row r="3235" spans="1:8" ht="15.75" customHeight="1">
      <c r="A3235" s="86" t="s">
        <v>10216</v>
      </c>
      <c r="B3235" s="86" t="s">
        <v>876</v>
      </c>
      <c r="C3235" s="86" t="s">
        <v>10216</v>
      </c>
      <c r="D3235" s="86" t="s">
        <v>10217</v>
      </c>
      <c r="E3235" s="87">
        <v>0</v>
      </c>
      <c r="F3235" s="86" t="s">
        <v>1185</v>
      </c>
      <c r="H3235" s="3">
        <f>E3235+SUMIF('BR DTG TRAYEMAN'!C:C,C3235,'BR DTG TRAYEMAN'!E:E)</f>
        <v>0</v>
      </c>
    </row>
    <row r="3236" spans="1:8" ht="15.75" customHeight="1">
      <c r="A3236" s="86" t="s">
        <v>7416</v>
      </c>
      <c r="B3236" s="86" t="s">
        <v>876</v>
      </c>
      <c r="C3236" s="86" t="s">
        <v>7416</v>
      </c>
      <c r="D3236" s="86" t="s">
        <v>7417</v>
      </c>
      <c r="E3236" s="87">
        <v>0</v>
      </c>
      <c r="F3236" s="86" t="s">
        <v>1185</v>
      </c>
      <c r="H3236" s="3">
        <f>E3236+SUMIF('BR DTG TRAYEMAN'!C:C,C3236,'BR DTG TRAYEMAN'!E:E)</f>
        <v>0</v>
      </c>
    </row>
    <row r="3237" spans="1:8" ht="15.75" customHeight="1">
      <c r="A3237" s="86" t="s">
        <v>10218</v>
      </c>
      <c r="B3237" s="86" t="s">
        <v>876</v>
      </c>
      <c r="C3237" s="86" t="s">
        <v>10218</v>
      </c>
      <c r="D3237" s="86" t="s">
        <v>10219</v>
      </c>
      <c r="E3237" s="87">
        <v>0</v>
      </c>
      <c r="F3237" s="86" t="s">
        <v>1185</v>
      </c>
      <c r="H3237" s="3">
        <f>E3237+SUMIF('BR DTG TRAYEMAN'!C:C,C3237,'BR DTG TRAYEMAN'!E:E)</f>
        <v>0</v>
      </c>
    </row>
    <row r="3238" spans="1:8" ht="15.75" customHeight="1">
      <c r="A3238" s="86" t="s">
        <v>10220</v>
      </c>
      <c r="B3238" s="86" t="s">
        <v>876</v>
      </c>
      <c r="C3238" s="86" t="s">
        <v>10220</v>
      </c>
      <c r="D3238" s="86" t="s">
        <v>10221</v>
      </c>
      <c r="E3238" s="87">
        <v>0</v>
      </c>
      <c r="F3238" s="86" t="s">
        <v>1185</v>
      </c>
      <c r="H3238" s="3">
        <f>E3238+SUMIF('BR DTG TRAYEMAN'!C:C,C3238,'BR DTG TRAYEMAN'!E:E)</f>
        <v>0</v>
      </c>
    </row>
    <row r="3239" spans="1:8" ht="15.75" customHeight="1">
      <c r="A3239" s="86" t="s">
        <v>10222</v>
      </c>
      <c r="B3239" s="86" t="s">
        <v>1185</v>
      </c>
      <c r="C3239" s="86" t="s">
        <v>10222</v>
      </c>
      <c r="D3239" s="86" t="s">
        <v>10223</v>
      </c>
      <c r="E3239" s="87">
        <v>0</v>
      </c>
      <c r="F3239" s="86" t="s">
        <v>1185</v>
      </c>
      <c r="H3239" s="3">
        <f>E3239+SUMIF('BR DTG TRAYEMAN'!C:C,C3239,'BR DTG TRAYEMAN'!E:E)</f>
        <v>0</v>
      </c>
    </row>
    <row r="3240" spans="1:8" ht="15.75" customHeight="1">
      <c r="A3240" s="86" t="s">
        <v>7420</v>
      </c>
      <c r="B3240" s="86" t="s">
        <v>1100</v>
      </c>
      <c r="C3240" s="86" t="s">
        <v>7420</v>
      </c>
      <c r="D3240" s="86" t="s">
        <v>7421</v>
      </c>
      <c r="E3240" s="87">
        <v>0</v>
      </c>
      <c r="F3240" s="86" t="s">
        <v>1185</v>
      </c>
      <c r="H3240" s="3">
        <f>E3240+SUMIF('BR DTG TRAYEMAN'!C:C,C3240,'BR DTG TRAYEMAN'!E:E)</f>
        <v>0</v>
      </c>
    </row>
    <row r="3241" spans="1:8" ht="15.75" customHeight="1">
      <c r="A3241" s="86" t="s">
        <v>10224</v>
      </c>
      <c r="B3241" s="86" t="s">
        <v>876</v>
      </c>
      <c r="C3241" s="86" t="s">
        <v>10224</v>
      </c>
      <c r="D3241" s="86" t="s">
        <v>10225</v>
      </c>
      <c r="E3241" s="87">
        <v>0</v>
      </c>
      <c r="F3241" s="86" t="s">
        <v>1185</v>
      </c>
      <c r="H3241" s="3">
        <f>E3241+SUMIF('BR DTG TRAYEMAN'!C:C,C3241,'BR DTG TRAYEMAN'!E:E)</f>
        <v>0</v>
      </c>
    </row>
    <row r="3242" spans="1:8" ht="15.75" customHeight="1">
      <c r="A3242" s="86" t="s">
        <v>7424</v>
      </c>
      <c r="B3242" s="86" t="s">
        <v>876</v>
      </c>
      <c r="C3242" s="86" t="s">
        <v>7424</v>
      </c>
      <c r="D3242" s="86" t="s">
        <v>10226</v>
      </c>
      <c r="E3242" s="87">
        <v>0</v>
      </c>
      <c r="F3242" s="86" t="s">
        <v>1185</v>
      </c>
      <c r="H3242" s="3">
        <f>E3242+SUMIF('BR DTG TRAYEMAN'!C:C,C3242,'BR DTG TRAYEMAN'!E:E)</f>
        <v>0</v>
      </c>
    </row>
    <row r="3243" spans="1:8" ht="15.75" customHeight="1">
      <c r="A3243" s="86" t="s">
        <v>7430</v>
      </c>
      <c r="B3243" s="86" t="s">
        <v>876</v>
      </c>
      <c r="C3243" s="86" t="s">
        <v>7430</v>
      </c>
      <c r="D3243" s="86" t="s">
        <v>7431</v>
      </c>
      <c r="E3243" s="87">
        <v>0</v>
      </c>
      <c r="F3243" s="86" t="s">
        <v>1185</v>
      </c>
      <c r="H3243" s="3">
        <f>E3243+SUMIF('BR DTG TRAYEMAN'!C:C,C3243,'BR DTG TRAYEMAN'!E:E)</f>
        <v>0</v>
      </c>
    </row>
    <row r="3244" spans="1:8" ht="15.75" customHeight="1">
      <c r="A3244" s="86" t="s">
        <v>7432</v>
      </c>
      <c r="B3244" s="86" t="s">
        <v>876</v>
      </c>
      <c r="C3244" s="86" t="s">
        <v>7432</v>
      </c>
      <c r="D3244" s="86" t="s">
        <v>7433</v>
      </c>
      <c r="E3244" s="87">
        <v>0</v>
      </c>
      <c r="F3244" s="86" t="s">
        <v>1185</v>
      </c>
      <c r="H3244" s="3">
        <f>E3244+SUMIF('BR DTG TRAYEMAN'!C:C,C3244,'BR DTG TRAYEMAN'!E:E)</f>
        <v>0</v>
      </c>
    </row>
    <row r="3245" spans="1:8" ht="15.75" customHeight="1">
      <c r="A3245" s="86" t="s">
        <v>7434</v>
      </c>
      <c r="B3245" s="86" t="s">
        <v>876</v>
      </c>
      <c r="C3245" s="86" t="s">
        <v>7434</v>
      </c>
      <c r="D3245" s="86" t="s">
        <v>7435</v>
      </c>
      <c r="E3245" s="87">
        <v>0</v>
      </c>
      <c r="F3245" s="86" t="s">
        <v>1185</v>
      </c>
      <c r="H3245" s="3">
        <f>E3245+SUMIF('BR DTG TRAYEMAN'!C:C,C3245,'BR DTG TRAYEMAN'!E:E)</f>
        <v>0</v>
      </c>
    </row>
    <row r="3246" spans="1:8" ht="15.75" customHeight="1">
      <c r="A3246" s="86" t="s">
        <v>7436</v>
      </c>
      <c r="B3246" s="86" t="s">
        <v>876</v>
      </c>
      <c r="C3246" s="86" t="s">
        <v>7436</v>
      </c>
      <c r="D3246" s="86" t="s">
        <v>7437</v>
      </c>
      <c r="E3246" s="87">
        <v>0</v>
      </c>
      <c r="F3246" s="86" t="s">
        <v>1185</v>
      </c>
      <c r="H3246" s="3">
        <f>E3246+SUMIF('BR DTG TRAYEMAN'!C:C,C3246,'BR DTG TRAYEMAN'!E:E)</f>
        <v>0</v>
      </c>
    </row>
    <row r="3247" spans="1:8" ht="15.75" customHeight="1">
      <c r="A3247" s="86" t="s">
        <v>10227</v>
      </c>
      <c r="B3247" s="86" t="s">
        <v>876</v>
      </c>
      <c r="C3247" s="86" t="s">
        <v>10227</v>
      </c>
      <c r="D3247" s="86" t="s">
        <v>10228</v>
      </c>
      <c r="E3247" s="87">
        <v>0</v>
      </c>
      <c r="F3247" s="86" t="s">
        <v>1185</v>
      </c>
      <c r="H3247" s="3">
        <f>E3247+SUMIF('BR DTG TRAYEMAN'!C:C,C3247,'BR DTG TRAYEMAN'!E:E)</f>
        <v>0</v>
      </c>
    </row>
    <row r="3248" spans="1:8" ht="15.75" customHeight="1">
      <c r="A3248" s="86" t="s">
        <v>10229</v>
      </c>
      <c r="B3248" s="86" t="s">
        <v>876</v>
      </c>
      <c r="C3248" s="86" t="s">
        <v>10229</v>
      </c>
      <c r="D3248" s="86" t="s">
        <v>10230</v>
      </c>
      <c r="E3248" s="87">
        <v>0</v>
      </c>
      <c r="F3248" s="86" t="s">
        <v>1185</v>
      </c>
      <c r="H3248" s="3">
        <f>E3248+SUMIF('BR DTG TRAYEMAN'!C:C,C3248,'BR DTG TRAYEMAN'!E:E)</f>
        <v>0</v>
      </c>
    </row>
    <row r="3249" spans="1:8" ht="15.75" customHeight="1">
      <c r="A3249" s="86" t="s">
        <v>7446</v>
      </c>
      <c r="B3249" s="86" t="s">
        <v>984</v>
      </c>
      <c r="C3249" s="86" t="s">
        <v>7446</v>
      </c>
      <c r="D3249" s="86" t="s">
        <v>7447</v>
      </c>
      <c r="E3249" s="87">
        <v>0</v>
      </c>
      <c r="F3249" s="86" t="s">
        <v>1185</v>
      </c>
      <c r="H3249" s="3">
        <f>E3249+SUMIF('BR DTG TRAYEMAN'!C:C,C3249,'BR DTG TRAYEMAN'!E:E)</f>
        <v>0</v>
      </c>
    </row>
    <row r="3250" spans="1:8" ht="15.75" customHeight="1">
      <c r="A3250" s="86" t="s">
        <v>7450</v>
      </c>
      <c r="B3250" s="86" t="s">
        <v>876</v>
      </c>
      <c r="C3250" s="86" t="s">
        <v>7450</v>
      </c>
      <c r="D3250" s="86" t="s">
        <v>7451</v>
      </c>
      <c r="E3250" s="87">
        <v>0</v>
      </c>
      <c r="F3250" s="86" t="s">
        <v>1185</v>
      </c>
      <c r="H3250" s="3">
        <f>E3250+SUMIF('BR DTG TRAYEMAN'!C:C,C3250,'BR DTG TRAYEMAN'!E:E)</f>
        <v>0</v>
      </c>
    </row>
    <row r="3251" spans="1:8" ht="15.75" customHeight="1">
      <c r="A3251" s="86" t="s">
        <v>1263</v>
      </c>
      <c r="B3251" s="86" t="s">
        <v>984</v>
      </c>
      <c r="C3251" s="86" t="s">
        <v>1263</v>
      </c>
      <c r="D3251" s="86" t="s">
        <v>1264</v>
      </c>
      <c r="E3251" s="87">
        <v>0</v>
      </c>
      <c r="F3251" s="86" t="s">
        <v>1185</v>
      </c>
      <c r="H3251" s="3">
        <f>E3251+SUMIF('BR DTG TRAYEMAN'!C:C,C3251,'BR DTG TRAYEMAN'!E:E)</f>
        <v>0</v>
      </c>
    </row>
    <row r="3252" spans="1:8" ht="15.75" customHeight="1">
      <c r="A3252" s="86" t="s">
        <v>7452</v>
      </c>
      <c r="B3252" s="86" t="s">
        <v>876</v>
      </c>
      <c r="C3252" s="86" t="s">
        <v>7452</v>
      </c>
      <c r="D3252" s="86" t="s">
        <v>7453</v>
      </c>
      <c r="E3252" s="87">
        <v>0</v>
      </c>
      <c r="F3252" s="86" t="s">
        <v>1185</v>
      </c>
      <c r="H3252" s="3">
        <f>E3252+SUMIF('BR DTG TRAYEMAN'!C:C,C3252,'BR DTG TRAYEMAN'!E:E)</f>
        <v>0</v>
      </c>
    </row>
    <row r="3253" spans="1:8" ht="15.75" customHeight="1">
      <c r="A3253" s="86" t="s">
        <v>7454</v>
      </c>
      <c r="B3253" s="86" t="s">
        <v>876</v>
      </c>
      <c r="C3253" s="86" t="s">
        <v>7454</v>
      </c>
      <c r="D3253" s="86" t="s">
        <v>7455</v>
      </c>
      <c r="E3253" s="87">
        <v>0</v>
      </c>
      <c r="F3253" s="86" t="s">
        <v>1185</v>
      </c>
      <c r="H3253" s="3">
        <f>E3253+SUMIF('BR DTG TRAYEMAN'!C:C,C3253,'BR DTG TRAYEMAN'!E:E)</f>
        <v>0</v>
      </c>
    </row>
    <row r="3254" spans="1:8" ht="15.75" customHeight="1">
      <c r="A3254" s="86" t="s">
        <v>7456</v>
      </c>
      <c r="B3254" s="86" t="s">
        <v>876</v>
      </c>
      <c r="C3254" s="86" t="s">
        <v>7456</v>
      </c>
      <c r="D3254" s="86" t="s">
        <v>7457</v>
      </c>
      <c r="E3254" s="87">
        <v>0</v>
      </c>
      <c r="F3254" s="86" t="s">
        <v>1185</v>
      </c>
      <c r="H3254" s="3">
        <f>E3254+SUMIF('BR DTG TRAYEMAN'!C:C,C3254,'BR DTG TRAYEMAN'!E:E)</f>
        <v>0</v>
      </c>
    </row>
    <row r="3255" spans="1:8" ht="15.75" customHeight="1">
      <c r="A3255" s="86" t="s">
        <v>10231</v>
      </c>
      <c r="B3255" s="86" t="s">
        <v>876</v>
      </c>
      <c r="C3255" s="86" t="s">
        <v>10231</v>
      </c>
      <c r="D3255" s="86" t="s">
        <v>10232</v>
      </c>
      <c r="E3255" s="87">
        <v>0</v>
      </c>
      <c r="F3255" s="86" t="s">
        <v>1185</v>
      </c>
      <c r="H3255" s="3">
        <f>E3255+SUMIF('BR DTG TRAYEMAN'!C:C,C3255,'BR DTG TRAYEMAN'!E:E)</f>
        <v>0</v>
      </c>
    </row>
    <row r="3256" spans="1:8" ht="15.75" customHeight="1">
      <c r="A3256" s="86" t="s">
        <v>10233</v>
      </c>
      <c r="B3256" s="86" t="s">
        <v>876</v>
      </c>
      <c r="C3256" s="86" t="s">
        <v>10233</v>
      </c>
      <c r="D3256" s="86" t="s">
        <v>10234</v>
      </c>
      <c r="E3256" s="87">
        <v>0</v>
      </c>
      <c r="F3256" s="86" t="s">
        <v>1185</v>
      </c>
      <c r="H3256" s="3">
        <f>E3256+SUMIF('BR DTG TRAYEMAN'!C:C,C3256,'BR DTG TRAYEMAN'!E:E)</f>
        <v>0</v>
      </c>
    </row>
    <row r="3257" spans="1:8" ht="15.75" customHeight="1">
      <c r="A3257" s="86" t="s">
        <v>7460</v>
      </c>
      <c r="B3257" s="86" t="s">
        <v>876</v>
      </c>
      <c r="C3257" s="86" t="s">
        <v>7460</v>
      </c>
      <c r="D3257" s="86" t="s">
        <v>7461</v>
      </c>
      <c r="E3257" s="87">
        <v>0</v>
      </c>
      <c r="F3257" s="86" t="s">
        <v>1185</v>
      </c>
      <c r="H3257" s="3">
        <f>E3257+SUMIF('BR DTG TRAYEMAN'!C:C,C3257,'BR DTG TRAYEMAN'!E:E)</f>
        <v>0</v>
      </c>
    </row>
    <row r="3258" spans="1:8" ht="15.75" customHeight="1">
      <c r="A3258" s="86" t="s">
        <v>7462</v>
      </c>
      <c r="B3258" s="86" t="s">
        <v>876</v>
      </c>
      <c r="C3258" s="86" t="s">
        <v>7462</v>
      </c>
      <c r="D3258" s="86" t="s">
        <v>7463</v>
      </c>
      <c r="E3258" s="87">
        <v>0</v>
      </c>
      <c r="F3258" s="86" t="s">
        <v>1185</v>
      </c>
      <c r="H3258" s="3">
        <f>E3258+SUMIF('BR DTG TRAYEMAN'!C:C,C3258,'BR DTG TRAYEMAN'!E:E)</f>
        <v>0</v>
      </c>
    </row>
    <row r="3259" spans="1:8" ht="15.75" customHeight="1">
      <c r="A3259" s="86" t="s">
        <v>10235</v>
      </c>
      <c r="B3259" s="86" t="s">
        <v>876</v>
      </c>
      <c r="C3259" s="86" t="s">
        <v>10235</v>
      </c>
      <c r="D3259" s="86" t="s">
        <v>10236</v>
      </c>
      <c r="E3259" s="87">
        <v>0</v>
      </c>
      <c r="F3259" s="86" t="s">
        <v>1185</v>
      </c>
      <c r="H3259" s="3">
        <f>E3259+SUMIF('BR DTG TRAYEMAN'!C:C,C3259,'BR DTG TRAYEMAN'!E:E)</f>
        <v>0</v>
      </c>
    </row>
    <row r="3260" spans="1:8" ht="15.75" customHeight="1">
      <c r="A3260" s="86" t="s">
        <v>7464</v>
      </c>
      <c r="B3260" s="86" t="s">
        <v>876</v>
      </c>
      <c r="C3260" s="86" t="s">
        <v>7464</v>
      </c>
      <c r="D3260" s="86" t="s">
        <v>7465</v>
      </c>
      <c r="E3260" s="87">
        <v>0</v>
      </c>
      <c r="F3260" s="86" t="s">
        <v>1185</v>
      </c>
      <c r="H3260" s="3">
        <f>E3260+SUMIF('BR DTG TRAYEMAN'!C:C,C3260,'BR DTG TRAYEMAN'!E:E)</f>
        <v>0</v>
      </c>
    </row>
    <row r="3261" spans="1:8" ht="15.75" customHeight="1">
      <c r="A3261" s="86" t="s">
        <v>7468</v>
      </c>
      <c r="B3261" s="86" t="s">
        <v>876</v>
      </c>
      <c r="C3261" s="86" t="s">
        <v>7468</v>
      </c>
      <c r="D3261" s="86" t="s">
        <v>7469</v>
      </c>
      <c r="E3261" s="87">
        <v>0</v>
      </c>
      <c r="F3261" s="86" t="s">
        <v>1185</v>
      </c>
      <c r="H3261" s="3">
        <f>E3261+SUMIF('BR DTG TRAYEMAN'!C:C,C3261,'BR DTG TRAYEMAN'!E:E)</f>
        <v>0</v>
      </c>
    </row>
    <row r="3262" spans="1:8" ht="15.75" customHeight="1">
      <c r="A3262" s="86" t="s">
        <v>10237</v>
      </c>
      <c r="B3262" s="86" t="s">
        <v>876</v>
      </c>
      <c r="C3262" s="86" t="s">
        <v>10237</v>
      </c>
      <c r="D3262" s="86" t="s">
        <v>10238</v>
      </c>
      <c r="E3262" s="87">
        <v>0</v>
      </c>
      <c r="F3262" s="86" t="s">
        <v>1185</v>
      </c>
      <c r="H3262" s="3">
        <f>E3262+SUMIF('BR DTG TRAYEMAN'!C:C,C3262,'BR DTG TRAYEMAN'!E:E)</f>
        <v>0</v>
      </c>
    </row>
    <row r="3263" spans="1:8" ht="15.75" customHeight="1">
      <c r="A3263" s="86" t="s">
        <v>10239</v>
      </c>
      <c r="B3263" s="86" t="s">
        <v>876</v>
      </c>
      <c r="C3263" s="86" t="s">
        <v>10239</v>
      </c>
      <c r="D3263" s="86" t="s">
        <v>10240</v>
      </c>
      <c r="E3263" s="87">
        <v>0</v>
      </c>
      <c r="F3263" s="86" t="s">
        <v>1185</v>
      </c>
      <c r="H3263" s="3">
        <f>E3263+SUMIF('BR DTG TRAYEMAN'!C:C,C3263,'BR DTG TRAYEMAN'!E:E)</f>
        <v>0</v>
      </c>
    </row>
    <row r="3264" spans="1:8" ht="15.75" customHeight="1">
      <c r="A3264" s="86" t="s">
        <v>10241</v>
      </c>
      <c r="B3264" s="86" t="s">
        <v>876</v>
      </c>
      <c r="C3264" s="86" t="s">
        <v>10241</v>
      </c>
      <c r="D3264" s="86" t="s">
        <v>10242</v>
      </c>
      <c r="E3264" s="87">
        <v>0</v>
      </c>
      <c r="F3264" s="86" t="s">
        <v>1185</v>
      </c>
      <c r="H3264" s="3">
        <f>E3264+SUMIF('BR DTG TRAYEMAN'!C:C,C3264,'BR DTG TRAYEMAN'!E:E)</f>
        <v>0</v>
      </c>
    </row>
    <row r="3265" spans="1:8" ht="15.75" customHeight="1">
      <c r="A3265" s="86" t="s">
        <v>7474</v>
      </c>
      <c r="B3265" s="86" t="s">
        <v>876</v>
      </c>
      <c r="C3265" s="86" t="s">
        <v>7474</v>
      </c>
      <c r="D3265" s="86" t="s">
        <v>7475</v>
      </c>
      <c r="E3265" s="87">
        <v>0</v>
      </c>
      <c r="F3265" s="86" t="s">
        <v>1185</v>
      </c>
      <c r="H3265" s="3">
        <f>E3265+SUMIF('BR DTG TRAYEMAN'!C:C,C3265,'BR DTG TRAYEMAN'!E:E)</f>
        <v>0</v>
      </c>
    </row>
    <row r="3266" spans="1:8" ht="15.75" customHeight="1">
      <c r="A3266" s="86" t="s">
        <v>7476</v>
      </c>
      <c r="B3266" s="86" t="s">
        <v>876</v>
      </c>
      <c r="C3266" s="86" t="s">
        <v>7476</v>
      </c>
      <c r="D3266" s="86" t="s">
        <v>7477</v>
      </c>
      <c r="E3266" s="87">
        <v>0</v>
      </c>
      <c r="F3266" s="86" t="s">
        <v>1185</v>
      </c>
      <c r="H3266" s="3">
        <f>E3266+SUMIF('BR DTG TRAYEMAN'!C:C,C3266,'BR DTG TRAYEMAN'!E:E)</f>
        <v>0</v>
      </c>
    </row>
    <row r="3267" spans="1:8" ht="15.75" customHeight="1">
      <c r="A3267" s="86" t="s">
        <v>7478</v>
      </c>
      <c r="B3267" s="86" t="s">
        <v>876</v>
      </c>
      <c r="C3267" s="86" t="s">
        <v>7478</v>
      </c>
      <c r="D3267" s="86" t="s">
        <v>7479</v>
      </c>
      <c r="E3267" s="87">
        <v>0</v>
      </c>
      <c r="F3267" s="86" t="s">
        <v>1185</v>
      </c>
      <c r="H3267" s="3">
        <f>E3267+SUMIF('BR DTG TRAYEMAN'!C:C,C3267,'BR DTG TRAYEMAN'!E:E)</f>
        <v>0</v>
      </c>
    </row>
    <row r="3268" spans="1:8" ht="15.75" customHeight="1">
      <c r="A3268" s="86" t="s">
        <v>10243</v>
      </c>
      <c r="B3268" s="86" t="s">
        <v>876</v>
      </c>
      <c r="C3268" s="86" t="s">
        <v>10243</v>
      </c>
      <c r="D3268" s="86" t="s">
        <v>10244</v>
      </c>
      <c r="E3268" s="87">
        <v>0</v>
      </c>
      <c r="F3268" s="86" t="s">
        <v>1185</v>
      </c>
      <c r="H3268" s="3">
        <f>E3268+SUMIF('BR DTG TRAYEMAN'!C:C,C3268,'BR DTG TRAYEMAN'!E:E)</f>
        <v>0</v>
      </c>
    </row>
    <row r="3269" spans="1:8" ht="15.75" customHeight="1">
      <c r="A3269" s="86" t="s">
        <v>7480</v>
      </c>
      <c r="B3269" s="86" t="s">
        <v>876</v>
      </c>
      <c r="C3269" s="86" t="s">
        <v>7480</v>
      </c>
      <c r="D3269" s="86" t="s">
        <v>7481</v>
      </c>
      <c r="E3269" s="87">
        <v>0</v>
      </c>
      <c r="F3269" s="86" t="s">
        <v>1185</v>
      </c>
      <c r="H3269" s="3">
        <f>E3269+SUMIF('BR DTG TRAYEMAN'!C:C,C3269,'BR DTG TRAYEMAN'!E:E)</f>
        <v>0</v>
      </c>
    </row>
    <row r="3270" spans="1:8" ht="15.75" customHeight="1">
      <c r="A3270" s="86" t="s">
        <v>7482</v>
      </c>
      <c r="B3270" s="86" t="s">
        <v>876</v>
      </c>
      <c r="C3270" s="86" t="s">
        <v>7482</v>
      </c>
      <c r="D3270" s="86" t="s">
        <v>7483</v>
      </c>
      <c r="E3270" s="87">
        <v>0</v>
      </c>
      <c r="F3270" s="86" t="s">
        <v>1185</v>
      </c>
      <c r="H3270" s="3">
        <f>E3270+SUMIF('BR DTG TRAYEMAN'!C:C,C3270,'BR DTG TRAYEMAN'!E:E)</f>
        <v>0</v>
      </c>
    </row>
    <row r="3271" spans="1:8" ht="15.75" customHeight="1">
      <c r="A3271" s="86" t="s">
        <v>7484</v>
      </c>
      <c r="B3271" s="86" t="s">
        <v>876</v>
      </c>
      <c r="C3271" s="86" t="s">
        <v>7484</v>
      </c>
      <c r="D3271" s="86" t="s">
        <v>10245</v>
      </c>
      <c r="E3271" s="87">
        <v>0</v>
      </c>
      <c r="F3271" s="86" t="s">
        <v>1185</v>
      </c>
      <c r="H3271" s="3">
        <f>E3271+SUMIF('BR DTG TRAYEMAN'!C:C,C3271,'BR DTG TRAYEMAN'!E:E)</f>
        <v>0</v>
      </c>
    </row>
    <row r="3272" spans="1:8" ht="15.75" customHeight="1">
      <c r="A3272" s="86" t="s">
        <v>7488</v>
      </c>
      <c r="B3272" s="86" t="s">
        <v>876</v>
      </c>
      <c r="C3272" s="86" t="s">
        <v>7488</v>
      </c>
      <c r="D3272" s="86" t="s">
        <v>7489</v>
      </c>
      <c r="E3272" s="87">
        <v>0</v>
      </c>
      <c r="F3272" s="86" t="s">
        <v>1185</v>
      </c>
      <c r="H3272" s="3">
        <f>E3272+SUMIF('BR DTG TRAYEMAN'!C:C,C3272,'BR DTG TRAYEMAN'!E:E)</f>
        <v>0</v>
      </c>
    </row>
    <row r="3273" spans="1:8" ht="15.75" customHeight="1">
      <c r="A3273" s="86" t="s">
        <v>10246</v>
      </c>
      <c r="B3273" s="86" t="s">
        <v>876</v>
      </c>
      <c r="C3273" s="86" t="s">
        <v>10246</v>
      </c>
      <c r="D3273" s="86" t="s">
        <v>10247</v>
      </c>
      <c r="E3273" s="87">
        <v>0</v>
      </c>
      <c r="F3273" s="86" t="s">
        <v>1185</v>
      </c>
      <c r="H3273" s="3">
        <f>E3273+SUMIF('BR DTG TRAYEMAN'!C:C,C3273,'BR DTG TRAYEMAN'!E:E)</f>
        <v>0</v>
      </c>
    </row>
    <row r="3274" spans="1:8" ht="15.75" customHeight="1">
      <c r="A3274" s="86" t="s">
        <v>7490</v>
      </c>
      <c r="B3274" s="86" t="s">
        <v>876</v>
      </c>
      <c r="C3274" s="86" t="s">
        <v>7490</v>
      </c>
      <c r="D3274" s="86" t="s">
        <v>7491</v>
      </c>
      <c r="E3274" s="87">
        <v>0</v>
      </c>
      <c r="F3274" s="86" t="s">
        <v>1185</v>
      </c>
      <c r="H3274" s="3">
        <f>E3274+SUMIF('BR DTG TRAYEMAN'!C:C,C3274,'BR DTG TRAYEMAN'!E:E)</f>
        <v>0</v>
      </c>
    </row>
    <row r="3275" spans="1:8" ht="15.75" customHeight="1">
      <c r="A3275" s="86" t="s">
        <v>7492</v>
      </c>
      <c r="B3275" s="86" t="s">
        <v>876</v>
      </c>
      <c r="C3275" s="86" t="s">
        <v>7492</v>
      </c>
      <c r="D3275" s="86" t="s">
        <v>7493</v>
      </c>
      <c r="E3275" s="87">
        <v>0</v>
      </c>
      <c r="F3275" s="86" t="s">
        <v>1185</v>
      </c>
      <c r="H3275" s="3">
        <f>E3275+SUMIF('BR DTG TRAYEMAN'!C:C,C3275,'BR DTG TRAYEMAN'!E:E)</f>
        <v>0</v>
      </c>
    </row>
    <row r="3276" spans="1:8" ht="15.75" customHeight="1">
      <c r="A3276" s="86" t="s">
        <v>10248</v>
      </c>
      <c r="B3276" s="86" t="s">
        <v>876</v>
      </c>
      <c r="C3276" s="86" t="s">
        <v>10248</v>
      </c>
      <c r="D3276" s="86" t="s">
        <v>10249</v>
      </c>
      <c r="E3276" s="87">
        <v>0</v>
      </c>
      <c r="F3276" s="86" t="s">
        <v>1185</v>
      </c>
      <c r="H3276" s="3">
        <f>E3276+SUMIF('BR DTG TRAYEMAN'!C:C,C3276,'BR DTG TRAYEMAN'!E:E)</f>
        <v>0</v>
      </c>
    </row>
    <row r="3277" spans="1:8" ht="15.75" customHeight="1">
      <c r="A3277" s="86" t="s">
        <v>7494</v>
      </c>
      <c r="B3277" s="86" t="s">
        <v>876</v>
      </c>
      <c r="C3277" s="86" t="s">
        <v>7494</v>
      </c>
      <c r="D3277" s="86" t="s">
        <v>7495</v>
      </c>
      <c r="E3277" s="87">
        <v>0</v>
      </c>
      <c r="F3277" s="86" t="s">
        <v>1185</v>
      </c>
      <c r="H3277" s="3">
        <f>E3277+SUMIF('BR DTG TRAYEMAN'!C:C,C3277,'BR DTG TRAYEMAN'!E:E)</f>
        <v>0</v>
      </c>
    </row>
    <row r="3278" spans="1:8" ht="15.75" customHeight="1">
      <c r="A3278" s="86" t="s">
        <v>10250</v>
      </c>
      <c r="B3278" s="86" t="s">
        <v>876</v>
      </c>
      <c r="C3278" s="86" t="s">
        <v>10250</v>
      </c>
      <c r="D3278" s="86" t="s">
        <v>10251</v>
      </c>
      <c r="E3278" s="87">
        <v>0</v>
      </c>
      <c r="F3278" s="86" t="s">
        <v>1185</v>
      </c>
      <c r="H3278" s="3">
        <f>E3278+SUMIF('BR DTG TRAYEMAN'!C:C,C3278,'BR DTG TRAYEMAN'!E:E)</f>
        <v>0</v>
      </c>
    </row>
    <row r="3279" spans="1:8" ht="15.75" customHeight="1">
      <c r="A3279" s="86" t="s">
        <v>10252</v>
      </c>
      <c r="B3279" s="86" t="s">
        <v>876</v>
      </c>
      <c r="C3279" s="86" t="s">
        <v>10252</v>
      </c>
      <c r="D3279" s="86" t="s">
        <v>10253</v>
      </c>
      <c r="E3279" s="87">
        <v>0</v>
      </c>
      <c r="F3279" s="86" t="s">
        <v>1185</v>
      </c>
      <c r="H3279" s="3">
        <f>E3279+SUMIF('BR DTG TRAYEMAN'!C:C,C3279,'BR DTG TRAYEMAN'!E:E)</f>
        <v>0</v>
      </c>
    </row>
    <row r="3280" spans="1:8" ht="15.75" customHeight="1">
      <c r="A3280" s="86" t="s">
        <v>7500</v>
      </c>
      <c r="B3280" s="86" t="s">
        <v>876</v>
      </c>
      <c r="C3280" s="86" t="s">
        <v>7500</v>
      </c>
      <c r="D3280" s="86" t="s">
        <v>7501</v>
      </c>
      <c r="E3280" s="87">
        <v>0</v>
      </c>
      <c r="F3280" s="86" t="s">
        <v>1185</v>
      </c>
      <c r="H3280" s="3">
        <f>E3280+SUMIF('BR DTG TRAYEMAN'!C:C,C3280,'BR DTG TRAYEMAN'!E:E)</f>
        <v>0</v>
      </c>
    </row>
    <row r="3281" spans="1:8" ht="15.75" customHeight="1">
      <c r="A3281" s="86" t="s">
        <v>7502</v>
      </c>
      <c r="B3281" s="86" t="s">
        <v>876</v>
      </c>
      <c r="C3281" s="86" t="s">
        <v>7502</v>
      </c>
      <c r="D3281" s="86" t="s">
        <v>7503</v>
      </c>
      <c r="E3281" s="87">
        <v>0</v>
      </c>
      <c r="F3281" s="86" t="s">
        <v>1185</v>
      </c>
      <c r="H3281" s="3">
        <f>E3281+SUMIF('BR DTG TRAYEMAN'!C:C,C3281,'BR DTG TRAYEMAN'!E:E)</f>
        <v>0</v>
      </c>
    </row>
    <row r="3282" spans="1:8" ht="15.75" customHeight="1">
      <c r="A3282" s="86" t="s">
        <v>7506</v>
      </c>
      <c r="B3282" s="86" t="s">
        <v>876</v>
      </c>
      <c r="C3282" s="86" t="s">
        <v>7506</v>
      </c>
      <c r="D3282" s="86" t="s">
        <v>7507</v>
      </c>
      <c r="E3282" s="87">
        <v>0</v>
      </c>
      <c r="F3282" s="86" t="s">
        <v>1185</v>
      </c>
      <c r="H3282" s="3">
        <f>E3282+SUMIF('BR DTG TRAYEMAN'!C:C,C3282,'BR DTG TRAYEMAN'!E:E)</f>
        <v>0</v>
      </c>
    </row>
    <row r="3283" spans="1:8" ht="15.75" customHeight="1">
      <c r="A3283" s="86" t="s">
        <v>7510</v>
      </c>
      <c r="B3283" s="86" t="s">
        <v>876</v>
      </c>
      <c r="C3283" s="86" t="s">
        <v>7510</v>
      </c>
      <c r="D3283" s="86" t="s">
        <v>7511</v>
      </c>
      <c r="E3283" s="87">
        <v>0</v>
      </c>
      <c r="F3283" s="86" t="s">
        <v>1185</v>
      </c>
      <c r="H3283" s="3">
        <f>E3283+SUMIF('BR DTG TRAYEMAN'!C:C,C3283,'BR DTG TRAYEMAN'!E:E)</f>
        <v>0</v>
      </c>
    </row>
    <row r="3284" spans="1:8" ht="15.75" customHeight="1">
      <c r="A3284" s="86" t="s">
        <v>7514</v>
      </c>
      <c r="B3284" s="86" t="s">
        <v>876</v>
      </c>
      <c r="C3284" s="86" t="s">
        <v>7514</v>
      </c>
      <c r="D3284" s="86" t="s">
        <v>7515</v>
      </c>
      <c r="E3284" s="87">
        <v>0</v>
      </c>
      <c r="F3284" s="86" t="s">
        <v>1185</v>
      </c>
      <c r="H3284" s="3">
        <f>E3284+SUMIF('BR DTG TRAYEMAN'!C:C,C3284,'BR DTG TRAYEMAN'!E:E)</f>
        <v>0</v>
      </c>
    </row>
    <row r="3285" spans="1:8" ht="15.75" customHeight="1">
      <c r="A3285" s="86" t="s">
        <v>7516</v>
      </c>
      <c r="B3285" s="86" t="s">
        <v>876</v>
      </c>
      <c r="C3285" s="86" t="s">
        <v>7516</v>
      </c>
      <c r="D3285" s="86" t="s">
        <v>7517</v>
      </c>
      <c r="E3285" s="87">
        <v>0</v>
      </c>
      <c r="F3285" s="86" t="s">
        <v>1185</v>
      </c>
      <c r="H3285" s="3">
        <f>E3285+SUMIF('BR DTG TRAYEMAN'!C:C,C3285,'BR DTG TRAYEMAN'!E:E)</f>
        <v>0</v>
      </c>
    </row>
    <row r="3286" spans="1:8" ht="15.75" customHeight="1">
      <c r="A3286" s="86" t="s">
        <v>10254</v>
      </c>
      <c r="B3286" s="86" t="s">
        <v>876</v>
      </c>
      <c r="C3286" s="86" t="s">
        <v>10254</v>
      </c>
      <c r="D3286" s="86" t="s">
        <v>10255</v>
      </c>
      <c r="E3286" s="87">
        <v>0</v>
      </c>
      <c r="F3286" s="86" t="s">
        <v>1185</v>
      </c>
      <c r="H3286" s="3">
        <f>E3286+SUMIF('BR DTG TRAYEMAN'!C:C,C3286,'BR DTG TRAYEMAN'!E:E)</f>
        <v>0</v>
      </c>
    </row>
    <row r="3287" spans="1:8" ht="15.75" customHeight="1">
      <c r="A3287" s="86" t="s">
        <v>7518</v>
      </c>
      <c r="B3287" s="86" t="s">
        <v>876</v>
      </c>
      <c r="C3287" s="86" t="s">
        <v>7518</v>
      </c>
      <c r="D3287" s="86" t="s">
        <v>7519</v>
      </c>
      <c r="E3287" s="87">
        <v>0</v>
      </c>
      <c r="F3287" s="86" t="s">
        <v>1185</v>
      </c>
      <c r="H3287" s="3">
        <f>E3287+SUMIF('BR DTG TRAYEMAN'!C:C,C3287,'BR DTG TRAYEMAN'!E:E)</f>
        <v>0</v>
      </c>
    </row>
    <row r="3288" spans="1:8" ht="15.75" customHeight="1">
      <c r="A3288" s="86" t="s">
        <v>453</v>
      </c>
      <c r="B3288" s="86" t="s">
        <v>888</v>
      </c>
      <c r="C3288" s="86" t="s">
        <v>453</v>
      </c>
      <c r="D3288" s="86" t="s">
        <v>1265</v>
      </c>
      <c r="E3288" s="87">
        <v>2</v>
      </c>
      <c r="F3288" s="86" t="s">
        <v>1185</v>
      </c>
      <c r="H3288" s="3">
        <f>E3288+SUMIF('BR DTG TRAYEMAN'!C:C,C3288,'BR DTG TRAYEMAN'!E:E)</f>
        <v>2</v>
      </c>
    </row>
    <row r="3289" spans="1:8" ht="15.75" customHeight="1">
      <c r="A3289" s="86" t="s">
        <v>7520</v>
      </c>
      <c r="B3289" s="86" t="s">
        <v>876</v>
      </c>
      <c r="C3289" s="86" t="s">
        <v>7520</v>
      </c>
      <c r="D3289" s="86" t="s">
        <v>10256</v>
      </c>
      <c r="E3289" s="87">
        <v>0</v>
      </c>
      <c r="F3289" s="86" t="s">
        <v>1185</v>
      </c>
      <c r="H3289" s="3">
        <f>E3289+SUMIF('BR DTG TRAYEMAN'!C:C,C3289,'BR DTG TRAYEMAN'!E:E)</f>
        <v>0</v>
      </c>
    </row>
    <row r="3290" spans="1:8" ht="15.75" customHeight="1">
      <c r="A3290" s="86" t="s">
        <v>10257</v>
      </c>
      <c r="B3290" s="86" t="s">
        <v>876</v>
      </c>
      <c r="C3290" s="86" t="s">
        <v>10257</v>
      </c>
      <c r="D3290" s="86" t="s">
        <v>10258</v>
      </c>
      <c r="E3290" s="87">
        <v>0</v>
      </c>
      <c r="F3290" s="86" t="s">
        <v>1185</v>
      </c>
      <c r="H3290" s="3">
        <f>E3290+SUMIF('BR DTG TRAYEMAN'!C:C,C3290,'BR DTG TRAYEMAN'!E:E)</f>
        <v>0</v>
      </c>
    </row>
    <row r="3291" spans="1:8" ht="15.75" customHeight="1">
      <c r="A3291" s="86" t="s">
        <v>7522</v>
      </c>
      <c r="B3291" s="86" t="s">
        <v>876</v>
      </c>
      <c r="C3291" s="86" t="s">
        <v>7522</v>
      </c>
      <c r="D3291" s="86" t="s">
        <v>7523</v>
      </c>
      <c r="E3291" s="87">
        <v>0</v>
      </c>
      <c r="F3291" s="86" t="s">
        <v>1185</v>
      </c>
      <c r="H3291" s="3">
        <f>E3291+SUMIF('BR DTG TRAYEMAN'!C:C,C3291,'BR DTG TRAYEMAN'!E:E)</f>
        <v>0</v>
      </c>
    </row>
    <row r="3292" spans="1:8" ht="15.75" customHeight="1">
      <c r="A3292" s="86" t="s">
        <v>7524</v>
      </c>
      <c r="B3292" s="86" t="s">
        <v>876</v>
      </c>
      <c r="C3292" s="86" t="s">
        <v>7524</v>
      </c>
      <c r="D3292" s="86" t="s">
        <v>7525</v>
      </c>
      <c r="E3292" s="87">
        <v>0</v>
      </c>
      <c r="F3292" s="86" t="s">
        <v>1185</v>
      </c>
      <c r="H3292" s="3">
        <f>E3292+SUMIF('BR DTG TRAYEMAN'!C:C,C3292,'BR DTG TRAYEMAN'!E:E)</f>
        <v>0</v>
      </c>
    </row>
    <row r="3293" spans="1:8" ht="15.75" customHeight="1">
      <c r="A3293" s="86" t="s">
        <v>10259</v>
      </c>
      <c r="B3293" s="86" t="s">
        <v>876</v>
      </c>
      <c r="C3293" s="86" t="s">
        <v>10259</v>
      </c>
      <c r="D3293" s="86" t="s">
        <v>10260</v>
      </c>
      <c r="E3293" s="87">
        <v>0</v>
      </c>
      <c r="F3293" s="86" t="s">
        <v>1185</v>
      </c>
      <c r="H3293" s="3">
        <f>E3293+SUMIF('BR DTG TRAYEMAN'!C:C,C3293,'BR DTG TRAYEMAN'!E:E)</f>
        <v>0</v>
      </c>
    </row>
    <row r="3294" spans="1:8" ht="15.75" customHeight="1">
      <c r="A3294" s="86" t="s">
        <v>7528</v>
      </c>
      <c r="B3294" s="86" t="s">
        <v>876</v>
      </c>
      <c r="C3294" s="86" t="s">
        <v>7528</v>
      </c>
      <c r="D3294" s="86" t="s">
        <v>7529</v>
      </c>
      <c r="E3294" s="87">
        <v>0</v>
      </c>
      <c r="F3294" s="86" t="s">
        <v>1185</v>
      </c>
      <c r="H3294" s="3">
        <f>E3294+SUMIF('BR DTG TRAYEMAN'!C:C,C3294,'BR DTG TRAYEMAN'!E:E)</f>
        <v>0</v>
      </c>
    </row>
    <row r="3295" spans="1:8" ht="15.75" customHeight="1">
      <c r="A3295" s="86" t="s">
        <v>10261</v>
      </c>
      <c r="B3295" s="86" t="s">
        <v>876</v>
      </c>
      <c r="C3295" s="86" t="s">
        <v>10261</v>
      </c>
      <c r="D3295" s="86" t="s">
        <v>10262</v>
      </c>
      <c r="E3295" s="87">
        <v>0</v>
      </c>
      <c r="F3295" s="86" t="s">
        <v>1185</v>
      </c>
      <c r="H3295" s="3">
        <f>E3295+SUMIF('BR DTG TRAYEMAN'!C:C,C3295,'BR DTG TRAYEMAN'!E:E)</f>
        <v>0</v>
      </c>
    </row>
    <row r="3296" spans="1:8" ht="15.75" customHeight="1">
      <c r="A3296" s="86" t="s">
        <v>10263</v>
      </c>
      <c r="B3296" s="86" t="s">
        <v>876</v>
      </c>
      <c r="C3296" s="86" t="s">
        <v>10263</v>
      </c>
      <c r="D3296" s="86" t="s">
        <v>10264</v>
      </c>
      <c r="E3296" s="87">
        <v>0</v>
      </c>
      <c r="F3296" s="86" t="s">
        <v>1185</v>
      </c>
      <c r="H3296" s="3">
        <f>E3296+SUMIF('BR DTG TRAYEMAN'!C:C,C3296,'BR DTG TRAYEMAN'!E:E)</f>
        <v>0</v>
      </c>
    </row>
    <row r="3297" spans="1:8" ht="15.75" customHeight="1">
      <c r="A3297" s="86" t="s">
        <v>454</v>
      </c>
      <c r="B3297" s="86" t="s">
        <v>888</v>
      </c>
      <c r="C3297" s="86" t="s">
        <v>454</v>
      </c>
      <c r="D3297" s="86" t="s">
        <v>1266</v>
      </c>
      <c r="E3297" s="87">
        <v>0</v>
      </c>
      <c r="F3297" s="86" t="s">
        <v>1185</v>
      </c>
      <c r="H3297" s="3">
        <f>E3297+SUMIF('BR DTG TRAYEMAN'!C:C,C3297,'BR DTG TRAYEMAN'!E:E)</f>
        <v>0</v>
      </c>
    </row>
    <row r="3298" spans="1:8" ht="15.75" customHeight="1">
      <c r="A3298" s="86" t="s">
        <v>10265</v>
      </c>
      <c r="B3298" s="86" t="s">
        <v>876</v>
      </c>
      <c r="C3298" s="86" t="s">
        <v>10265</v>
      </c>
      <c r="D3298" s="86" t="s">
        <v>10266</v>
      </c>
      <c r="E3298" s="87">
        <v>0</v>
      </c>
      <c r="F3298" s="86" t="s">
        <v>1185</v>
      </c>
      <c r="H3298" s="3">
        <f>E3298+SUMIF('BR DTG TRAYEMAN'!C:C,C3298,'BR DTG TRAYEMAN'!E:E)</f>
        <v>0</v>
      </c>
    </row>
    <row r="3299" spans="1:8" ht="15.75" customHeight="1">
      <c r="A3299" s="86" t="s">
        <v>455</v>
      </c>
      <c r="B3299" s="86" t="s">
        <v>888</v>
      </c>
      <c r="C3299" s="86" t="s">
        <v>455</v>
      </c>
      <c r="D3299" s="86" t="s">
        <v>1267</v>
      </c>
      <c r="E3299" s="87">
        <v>6</v>
      </c>
      <c r="F3299" s="86" t="s">
        <v>1185</v>
      </c>
      <c r="H3299" s="3">
        <f>E3299+SUMIF('BR DTG TRAYEMAN'!C:C,C3299,'BR DTG TRAYEMAN'!E:E)</f>
        <v>6</v>
      </c>
    </row>
    <row r="3300" spans="1:8" ht="15.75" customHeight="1">
      <c r="A3300" s="86" t="s">
        <v>10267</v>
      </c>
      <c r="B3300" s="86" t="s">
        <v>876</v>
      </c>
      <c r="C3300" s="86" t="s">
        <v>10267</v>
      </c>
      <c r="D3300" s="86" t="s">
        <v>10268</v>
      </c>
      <c r="E3300" s="87">
        <v>0</v>
      </c>
      <c r="F3300" s="86" t="s">
        <v>1185</v>
      </c>
      <c r="H3300" s="3">
        <f>E3300+SUMIF('BR DTG TRAYEMAN'!C:C,C3300,'BR DTG TRAYEMAN'!E:E)</f>
        <v>0</v>
      </c>
    </row>
    <row r="3301" spans="1:8" ht="15.75" customHeight="1">
      <c r="A3301" s="86" t="s">
        <v>7532</v>
      </c>
      <c r="B3301" s="86" t="s">
        <v>876</v>
      </c>
      <c r="C3301" s="86" t="s">
        <v>7532</v>
      </c>
      <c r="D3301" s="86" t="s">
        <v>7533</v>
      </c>
      <c r="E3301" s="87">
        <v>0</v>
      </c>
      <c r="F3301" s="86" t="s">
        <v>1185</v>
      </c>
      <c r="H3301" s="3">
        <f>E3301+SUMIF('BR DTG TRAYEMAN'!C:C,C3301,'BR DTG TRAYEMAN'!E:E)</f>
        <v>0</v>
      </c>
    </row>
    <row r="3302" spans="1:8" ht="15.75" customHeight="1">
      <c r="A3302" s="86" t="s">
        <v>7534</v>
      </c>
      <c r="B3302" s="86" t="s">
        <v>876</v>
      </c>
      <c r="C3302" s="86" t="s">
        <v>7534</v>
      </c>
      <c r="D3302" s="86" t="s">
        <v>7535</v>
      </c>
      <c r="E3302" s="87">
        <v>0</v>
      </c>
      <c r="F3302" s="86" t="s">
        <v>1185</v>
      </c>
      <c r="H3302" s="3">
        <f>E3302+SUMIF('BR DTG TRAYEMAN'!C:C,C3302,'BR DTG TRAYEMAN'!E:E)</f>
        <v>0</v>
      </c>
    </row>
    <row r="3303" spans="1:8" ht="15.75" customHeight="1">
      <c r="A3303" s="86" t="s">
        <v>7536</v>
      </c>
      <c r="B3303" s="86" t="s">
        <v>876</v>
      </c>
      <c r="C3303" s="86" t="s">
        <v>7536</v>
      </c>
      <c r="D3303" s="86" t="s">
        <v>7537</v>
      </c>
      <c r="E3303" s="87">
        <v>0</v>
      </c>
      <c r="F3303" s="86" t="s">
        <v>1185</v>
      </c>
      <c r="H3303" s="3">
        <f>E3303+SUMIF('BR DTG TRAYEMAN'!C:C,C3303,'BR DTG TRAYEMAN'!E:E)</f>
        <v>0</v>
      </c>
    </row>
    <row r="3304" spans="1:8" ht="15.75" customHeight="1">
      <c r="A3304" s="86" t="s">
        <v>7538</v>
      </c>
      <c r="B3304" s="86" t="s">
        <v>876</v>
      </c>
      <c r="C3304" s="86" t="s">
        <v>7538</v>
      </c>
      <c r="D3304" s="86" t="s">
        <v>7539</v>
      </c>
      <c r="E3304" s="87">
        <v>0</v>
      </c>
      <c r="F3304" s="86" t="s">
        <v>1185</v>
      </c>
      <c r="H3304" s="3">
        <f>E3304+SUMIF('BR DTG TRAYEMAN'!C:C,C3304,'BR DTG TRAYEMAN'!E:E)</f>
        <v>0</v>
      </c>
    </row>
    <row r="3305" spans="1:8" ht="15.75" customHeight="1">
      <c r="A3305" s="86" t="s">
        <v>456</v>
      </c>
      <c r="B3305" s="86" t="s">
        <v>888</v>
      </c>
      <c r="C3305" s="86" t="s">
        <v>456</v>
      </c>
      <c r="D3305" s="86" t="s">
        <v>1268</v>
      </c>
      <c r="E3305" s="87">
        <v>3</v>
      </c>
      <c r="F3305" s="86" t="s">
        <v>1185</v>
      </c>
      <c r="H3305" s="3">
        <f>E3305+SUMIF('BR DTG TRAYEMAN'!C:C,C3305,'BR DTG TRAYEMAN'!E:E)</f>
        <v>3</v>
      </c>
    </row>
    <row r="3306" spans="1:8" ht="15.75" customHeight="1">
      <c r="A3306" s="86" t="s">
        <v>2064</v>
      </c>
      <c r="B3306" s="86" t="s">
        <v>876</v>
      </c>
      <c r="C3306" s="86" t="s">
        <v>2064</v>
      </c>
      <c r="D3306" s="86" t="s">
        <v>2065</v>
      </c>
      <c r="E3306" s="87">
        <v>0</v>
      </c>
      <c r="F3306" s="86" t="s">
        <v>1185</v>
      </c>
      <c r="H3306" s="3">
        <f>E3306+SUMIF('BR DTG TRAYEMAN'!C:C,C3306,'BR DTG TRAYEMAN'!E:E)</f>
        <v>0</v>
      </c>
    </row>
    <row r="3307" spans="1:8" ht="15.75" customHeight="1">
      <c r="A3307" s="86" t="s">
        <v>10269</v>
      </c>
      <c r="B3307" s="86" t="s">
        <v>876</v>
      </c>
      <c r="C3307" s="86" t="s">
        <v>10269</v>
      </c>
      <c r="D3307" s="86" t="s">
        <v>10270</v>
      </c>
      <c r="E3307" s="87">
        <v>0</v>
      </c>
      <c r="F3307" s="86" t="s">
        <v>1185</v>
      </c>
      <c r="H3307" s="3">
        <f>E3307+SUMIF('BR DTG TRAYEMAN'!C:C,C3307,'BR DTG TRAYEMAN'!E:E)</f>
        <v>0</v>
      </c>
    </row>
    <row r="3308" spans="1:8" ht="15.75" customHeight="1">
      <c r="A3308" s="86" t="s">
        <v>7542</v>
      </c>
      <c r="B3308" s="86" t="s">
        <v>876</v>
      </c>
      <c r="C3308" s="86" t="s">
        <v>7542</v>
      </c>
      <c r="D3308" s="86" t="s">
        <v>7543</v>
      </c>
      <c r="E3308" s="87">
        <v>0</v>
      </c>
      <c r="F3308" s="86" t="s">
        <v>1185</v>
      </c>
      <c r="H3308" s="3">
        <f>E3308+SUMIF('BR DTG TRAYEMAN'!C:C,C3308,'BR DTG TRAYEMAN'!E:E)</f>
        <v>0</v>
      </c>
    </row>
    <row r="3309" spans="1:8" ht="15.75" customHeight="1">
      <c r="A3309" s="86" t="s">
        <v>2278</v>
      </c>
      <c r="B3309" s="86" t="s">
        <v>922</v>
      </c>
      <c r="C3309" s="86" t="s">
        <v>2278</v>
      </c>
      <c r="D3309" s="86" t="s">
        <v>2279</v>
      </c>
      <c r="E3309" s="87">
        <v>0</v>
      </c>
      <c r="F3309" s="86" t="s">
        <v>1185</v>
      </c>
      <c r="H3309" s="3">
        <f>E3309+SUMIF('BR DTG TRAYEMAN'!C:C,C3309,'BR DTG TRAYEMAN'!E:E)</f>
        <v>0</v>
      </c>
    </row>
    <row r="3310" spans="1:8" ht="15.75" customHeight="1">
      <c r="A3310" s="86" t="s">
        <v>7544</v>
      </c>
      <c r="B3310" s="86" t="s">
        <v>876</v>
      </c>
      <c r="C3310" s="86" t="s">
        <v>7544</v>
      </c>
      <c r="D3310" s="86" t="s">
        <v>7545</v>
      </c>
      <c r="E3310" s="87">
        <v>0</v>
      </c>
      <c r="F3310" s="86" t="s">
        <v>1185</v>
      </c>
      <c r="H3310" s="3">
        <f>E3310+SUMIF('BR DTG TRAYEMAN'!C:C,C3310,'BR DTG TRAYEMAN'!E:E)</f>
        <v>0</v>
      </c>
    </row>
    <row r="3311" spans="1:8" ht="15.75" customHeight="1">
      <c r="A3311" s="86" t="s">
        <v>7546</v>
      </c>
      <c r="B3311" s="86" t="s">
        <v>876</v>
      </c>
      <c r="C3311" s="86" t="s">
        <v>7546</v>
      </c>
      <c r="D3311" s="86" t="s">
        <v>7547</v>
      </c>
      <c r="E3311" s="87">
        <v>0</v>
      </c>
      <c r="F3311" s="86" t="s">
        <v>1185</v>
      </c>
      <c r="H3311" s="3">
        <f>E3311+SUMIF('BR DTG TRAYEMAN'!C:C,C3311,'BR DTG TRAYEMAN'!E:E)</f>
        <v>0</v>
      </c>
    </row>
    <row r="3312" spans="1:8" ht="15.75" customHeight="1">
      <c r="A3312" s="86" t="s">
        <v>1269</v>
      </c>
      <c r="B3312" s="86" t="s">
        <v>877</v>
      </c>
      <c r="C3312" s="86" t="s">
        <v>1269</v>
      </c>
      <c r="D3312" s="86" t="s">
        <v>1270</v>
      </c>
      <c r="E3312" s="87">
        <v>0</v>
      </c>
      <c r="F3312" s="86" t="s">
        <v>1185</v>
      </c>
      <c r="H3312" s="3">
        <f>E3312+SUMIF('BR DTG TRAYEMAN'!C:C,C3312,'BR DTG TRAYEMAN'!E:E)</f>
        <v>0</v>
      </c>
    </row>
    <row r="3313" spans="1:8" ht="15.75" customHeight="1">
      <c r="A3313" s="86" t="s">
        <v>7548</v>
      </c>
      <c r="B3313" s="86" t="s">
        <v>876</v>
      </c>
      <c r="C3313" s="86" t="s">
        <v>7548</v>
      </c>
      <c r="D3313" s="86" t="s">
        <v>7549</v>
      </c>
      <c r="E3313" s="87">
        <v>0</v>
      </c>
      <c r="F3313" s="86" t="s">
        <v>1185</v>
      </c>
      <c r="H3313" s="3">
        <f>E3313+SUMIF('BR DTG TRAYEMAN'!C:C,C3313,'BR DTG TRAYEMAN'!E:E)</f>
        <v>0</v>
      </c>
    </row>
    <row r="3314" spans="1:8" ht="15.75" customHeight="1">
      <c r="A3314" s="86" t="s">
        <v>10271</v>
      </c>
      <c r="B3314" s="86" t="s">
        <v>876</v>
      </c>
      <c r="C3314" s="86" t="s">
        <v>10271</v>
      </c>
      <c r="D3314" s="86" t="s">
        <v>10272</v>
      </c>
      <c r="E3314" s="87">
        <v>0</v>
      </c>
      <c r="F3314" s="86" t="s">
        <v>1185</v>
      </c>
      <c r="H3314" s="3">
        <f>E3314+SUMIF('BR DTG TRAYEMAN'!C:C,C3314,'BR DTG TRAYEMAN'!E:E)</f>
        <v>0</v>
      </c>
    </row>
    <row r="3315" spans="1:8" ht="15.75" customHeight="1">
      <c r="A3315" s="86" t="s">
        <v>7550</v>
      </c>
      <c r="B3315" s="86" t="s">
        <v>876</v>
      </c>
      <c r="C3315" s="86" t="s">
        <v>7550</v>
      </c>
      <c r="D3315" s="86" t="s">
        <v>7551</v>
      </c>
      <c r="E3315" s="87">
        <v>0</v>
      </c>
      <c r="F3315" s="86" t="s">
        <v>1185</v>
      </c>
      <c r="H3315" s="3">
        <f>E3315+SUMIF('BR DTG TRAYEMAN'!C:C,C3315,'BR DTG TRAYEMAN'!E:E)</f>
        <v>0</v>
      </c>
    </row>
    <row r="3316" spans="1:8" ht="15.75" customHeight="1">
      <c r="A3316" s="86" t="s">
        <v>1922</v>
      </c>
      <c r="B3316" s="86" t="s">
        <v>877</v>
      </c>
      <c r="C3316" s="86" t="s">
        <v>1922</v>
      </c>
      <c r="D3316" s="86" t="s">
        <v>1923</v>
      </c>
      <c r="E3316" s="87">
        <v>0</v>
      </c>
      <c r="F3316" s="86" t="s">
        <v>1185</v>
      </c>
      <c r="H3316" s="3">
        <f>E3316+SUMIF('BR DTG TRAYEMAN'!C:C,C3316,'BR DTG TRAYEMAN'!E:E)</f>
        <v>0</v>
      </c>
    </row>
    <row r="3317" spans="1:8" ht="15.75" customHeight="1">
      <c r="A3317" s="86" t="s">
        <v>7552</v>
      </c>
      <c r="B3317" s="86" t="s">
        <v>876</v>
      </c>
      <c r="C3317" s="86" t="s">
        <v>7552</v>
      </c>
      <c r="D3317" s="86" t="s">
        <v>7553</v>
      </c>
      <c r="E3317" s="87">
        <v>0</v>
      </c>
      <c r="F3317" s="86" t="s">
        <v>1185</v>
      </c>
      <c r="H3317" s="3">
        <f>E3317+SUMIF('BR DTG TRAYEMAN'!C:C,C3317,'BR DTG TRAYEMAN'!E:E)</f>
        <v>0</v>
      </c>
    </row>
    <row r="3318" spans="1:8" ht="15.75" customHeight="1">
      <c r="A3318" s="86" t="s">
        <v>10273</v>
      </c>
      <c r="B3318" s="86" t="s">
        <v>876</v>
      </c>
      <c r="C3318" s="86" t="s">
        <v>10273</v>
      </c>
      <c r="D3318" s="86" t="s">
        <v>10274</v>
      </c>
      <c r="E3318" s="87">
        <v>0</v>
      </c>
      <c r="F3318" s="86" t="s">
        <v>1185</v>
      </c>
      <c r="H3318" s="3">
        <f>E3318+SUMIF('BR DTG TRAYEMAN'!C:C,C3318,'BR DTG TRAYEMAN'!E:E)</f>
        <v>0</v>
      </c>
    </row>
    <row r="3319" spans="1:8" ht="15.75" customHeight="1">
      <c r="A3319" s="86" t="s">
        <v>10275</v>
      </c>
      <c r="B3319" s="86" t="s">
        <v>876</v>
      </c>
      <c r="C3319" s="86" t="s">
        <v>10275</v>
      </c>
      <c r="D3319" s="86" t="s">
        <v>10276</v>
      </c>
      <c r="E3319" s="87">
        <v>0</v>
      </c>
      <c r="F3319" s="86" t="s">
        <v>1185</v>
      </c>
      <c r="H3319" s="3">
        <f>E3319+SUMIF('BR DTG TRAYEMAN'!C:C,C3319,'BR DTG TRAYEMAN'!E:E)</f>
        <v>0</v>
      </c>
    </row>
    <row r="3320" spans="1:8" ht="15.75" customHeight="1">
      <c r="A3320" s="86" t="s">
        <v>7558</v>
      </c>
      <c r="B3320" s="86" t="s">
        <v>876</v>
      </c>
      <c r="C3320" s="86" t="s">
        <v>7558</v>
      </c>
      <c r="D3320" s="86" t="s">
        <v>7559</v>
      </c>
      <c r="E3320" s="87">
        <v>0</v>
      </c>
      <c r="F3320" s="86" t="s">
        <v>1185</v>
      </c>
      <c r="H3320" s="3">
        <f>E3320+SUMIF('BR DTG TRAYEMAN'!C:C,C3320,'BR DTG TRAYEMAN'!E:E)</f>
        <v>0</v>
      </c>
    </row>
    <row r="3321" spans="1:8" ht="15.75" customHeight="1">
      <c r="A3321" s="86" t="s">
        <v>10277</v>
      </c>
      <c r="B3321" s="86" t="s">
        <v>876</v>
      </c>
      <c r="C3321" s="86" t="s">
        <v>10277</v>
      </c>
      <c r="D3321" s="86" t="s">
        <v>10278</v>
      </c>
      <c r="E3321" s="87">
        <v>0</v>
      </c>
      <c r="F3321" s="86" t="s">
        <v>1185</v>
      </c>
      <c r="H3321" s="3">
        <f>E3321+SUMIF('BR DTG TRAYEMAN'!C:C,C3321,'BR DTG TRAYEMAN'!E:E)</f>
        <v>0</v>
      </c>
    </row>
    <row r="3322" spans="1:8" ht="15.75" customHeight="1">
      <c r="A3322" s="86" t="s">
        <v>7562</v>
      </c>
      <c r="B3322" s="86" t="s">
        <v>1185</v>
      </c>
      <c r="C3322" s="86" t="s">
        <v>7562</v>
      </c>
      <c r="D3322" s="86" t="s">
        <v>7563</v>
      </c>
      <c r="E3322" s="87">
        <v>0</v>
      </c>
      <c r="F3322" s="86" t="s">
        <v>1185</v>
      </c>
      <c r="H3322" s="3">
        <f>E3322+SUMIF('BR DTG TRAYEMAN'!C:C,C3322,'BR DTG TRAYEMAN'!E:E)</f>
        <v>0</v>
      </c>
    </row>
    <row r="3323" spans="1:8" ht="15.75" customHeight="1">
      <c r="A3323" s="86" t="s">
        <v>7564</v>
      </c>
      <c r="B3323" s="86" t="s">
        <v>1185</v>
      </c>
      <c r="C3323" s="86" t="s">
        <v>7564</v>
      </c>
      <c r="D3323" s="86" t="s">
        <v>7565</v>
      </c>
      <c r="E3323" s="87">
        <v>0</v>
      </c>
      <c r="F3323" s="86" t="s">
        <v>1185</v>
      </c>
      <c r="H3323" s="3">
        <f>E3323+SUMIF('BR DTG TRAYEMAN'!C:C,C3323,'BR DTG TRAYEMAN'!E:E)</f>
        <v>0</v>
      </c>
    </row>
    <row r="3324" spans="1:8" ht="15.75" customHeight="1">
      <c r="A3324" s="86" t="s">
        <v>7566</v>
      </c>
      <c r="B3324" s="86" t="s">
        <v>1185</v>
      </c>
      <c r="C3324" s="86" t="s">
        <v>7566</v>
      </c>
      <c r="D3324" s="86" t="s">
        <v>7567</v>
      </c>
      <c r="E3324" s="87">
        <v>0</v>
      </c>
      <c r="F3324" s="86" t="s">
        <v>1185</v>
      </c>
      <c r="H3324" s="3">
        <f>E3324+SUMIF('BR DTG TRAYEMAN'!C:C,C3324,'BR DTG TRAYEMAN'!E:E)</f>
        <v>0</v>
      </c>
    </row>
    <row r="3325" spans="1:8" ht="15.75" customHeight="1">
      <c r="A3325" s="86" t="s">
        <v>7568</v>
      </c>
      <c r="B3325" s="86" t="s">
        <v>876</v>
      </c>
      <c r="C3325" s="86" t="s">
        <v>7568</v>
      </c>
      <c r="D3325" s="86" t="s">
        <v>7569</v>
      </c>
      <c r="E3325" s="87">
        <v>0</v>
      </c>
      <c r="F3325" s="86" t="s">
        <v>1185</v>
      </c>
      <c r="H3325" s="3">
        <f>E3325+SUMIF('BR DTG TRAYEMAN'!C:C,C3325,'BR DTG TRAYEMAN'!E:E)</f>
        <v>0</v>
      </c>
    </row>
    <row r="3326" spans="1:8" ht="15.75" customHeight="1">
      <c r="A3326" s="86" t="s">
        <v>7570</v>
      </c>
      <c r="B3326" s="86" t="s">
        <v>876</v>
      </c>
      <c r="C3326" s="86" t="s">
        <v>7570</v>
      </c>
      <c r="D3326" s="86" t="s">
        <v>7571</v>
      </c>
      <c r="E3326" s="87">
        <v>0</v>
      </c>
      <c r="F3326" s="86" t="s">
        <v>1185</v>
      </c>
      <c r="H3326" s="3">
        <f>E3326+SUMIF('BR DTG TRAYEMAN'!C:C,C3326,'BR DTG TRAYEMAN'!E:E)</f>
        <v>0</v>
      </c>
    </row>
    <row r="3327" spans="1:8" ht="15.75" customHeight="1">
      <c r="A3327" s="86" t="s">
        <v>7572</v>
      </c>
      <c r="B3327" s="86" t="s">
        <v>876</v>
      </c>
      <c r="C3327" s="86" t="s">
        <v>7572</v>
      </c>
      <c r="D3327" s="86" t="s">
        <v>7573</v>
      </c>
      <c r="E3327" s="87">
        <v>0</v>
      </c>
      <c r="F3327" s="86" t="s">
        <v>1185</v>
      </c>
      <c r="H3327" s="3">
        <f>E3327+SUMIF('BR DTG TRAYEMAN'!C:C,C3327,'BR DTG TRAYEMAN'!E:E)</f>
        <v>0</v>
      </c>
    </row>
    <row r="3328" spans="1:8" ht="15.75" customHeight="1">
      <c r="A3328" s="86" t="s">
        <v>7574</v>
      </c>
      <c r="B3328" s="86" t="s">
        <v>876</v>
      </c>
      <c r="C3328" s="86" t="s">
        <v>7574</v>
      </c>
      <c r="D3328" s="86" t="s">
        <v>7575</v>
      </c>
      <c r="E3328" s="87">
        <v>0</v>
      </c>
      <c r="F3328" s="86" t="s">
        <v>1185</v>
      </c>
      <c r="H3328" s="3">
        <f>E3328+SUMIF('BR DTG TRAYEMAN'!C:C,C3328,'BR DTG TRAYEMAN'!E:E)</f>
        <v>0</v>
      </c>
    </row>
    <row r="3329" spans="1:8" ht="15.75" customHeight="1">
      <c r="A3329" s="86" t="s">
        <v>7576</v>
      </c>
      <c r="B3329" s="86" t="s">
        <v>876</v>
      </c>
      <c r="C3329" s="86" t="s">
        <v>7576</v>
      </c>
      <c r="D3329" s="86" t="s">
        <v>7577</v>
      </c>
      <c r="E3329" s="87">
        <v>0</v>
      </c>
      <c r="F3329" s="86" t="s">
        <v>1185</v>
      </c>
      <c r="H3329" s="3">
        <f>E3329+SUMIF('BR DTG TRAYEMAN'!C:C,C3329,'BR DTG TRAYEMAN'!E:E)</f>
        <v>0</v>
      </c>
    </row>
    <row r="3330" spans="1:8" ht="15.75" customHeight="1">
      <c r="A3330" s="86" t="s">
        <v>7578</v>
      </c>
      <c r="B3330" s="86" t="s">
        <v>876</v>
      </c>
      <c r="C3330" s="86" t="s">
        <v>7578</v>
      </c>
      <c r="D3330" s="86" t="s">
        <v>7579</v>
      </c>
      <c r="E3330" s="87">
        <v>0</v>
      </c>
      <c r="F3330" s="86" t="s">
        <v>1185</v>
      </c>
      <c r="H3330" s="3">
        <f>E3330+SUMIF('BR DTG TRAYEMAN'!C:C,C3330,'BR DTG TRAYEMAN'!E:E)</f>
        <v>0</v>
      </c>
    </row>
    <row r="3331" spans="1:8" ht="15.75" customHeight="1">
      <c r="A3331" s="86" t="s">
        <v>853</v>
      </c>
      <c r="B3331" s="86" t="s">
        <v>876</v>
      </c>
      <c r="C3331" s="86" t="s">
        <v>853</v>
      </c>
      <c r="D3331" s="86" t="s">
        <v>854</v>
      </c>
      <c r="E3331" s="87">
        <v>0</v>
      </c>
      <c r="F3331" s="86" t="s">
        <v>1185</v>
      </c>
      <c r="H3331" s="3">
        <f>E3331+SUMIF('BR DTG TRAYEMAN'!C:C,C3331,'BR DTG TRAYEMAN'!E:E)</f>
        <v>0</v>
      </c>
    </row>
    <row r="3332" spans="1:8" ht="15.75" customHeight="1">
      <c r="A3332" s="86" t="s">
        <v>1545</v>
      </c>
      <c r="B3332" s="86" t="s">
        <v>888</v>
      </c>
      <c r="C3332" s="86" t="s">
        <v>1545</v>
      </c>
      <c r="D3332" s="86" t="s">
        <v>1546</v>
      </c>
      <c r="E3332" s="87">
        <v>0</v>
      </c>
      <c r="F3332" s="86" t="s">
        <v>1185</v>
      </c>
      <c r="H3332" s="3">
        <f>E3332+SUMIF('BR DTG TRAYEMAN'!C:C,C3332,'BR DTG TRAYEMAN'!E:E)</f>
        <v>0</v>
      </c>
    </row>
    <row r="3333" spans="1:8" ht="15.75" customHeight="1">
      <c r="A3333" s="86" t="s">
        <v>1547</v>
      </c>
      <c r="B3333" s="86" t="s">
        <v>876</v>
      </c>
      <c r="C3333" s="86" t="s">
        <v>1547</v>
      </c>
      <c r="D3333" s="86" t="s">
        <v>1548</v>
      </c>
      <c r="E3333" s="87">
        <v>0</v>
      </c>
      <c r="F3333" s="86" t="s">
        <v>1185</v>
      </c>
      <c r="H3333" s="3">
        <f>E3333+SUMIF('BR DTG TRAYEMAN'!C:C,C3333,'BR DTG TRAYEMAN'!E:E)</f>
        <v>0</v>
      </c>
    </row>
    <row r="3334" spans="1:8" ht="15.75" customHeight="1">
      <c r="A3334" s="86" t="s">
        <v>457</v>
      </c>
      <c r="B3334" s="86" t="s">
        <v>888</v>
      </c>
      <c r="C3334" s="86" t="s">
        <v>457</v>
      </c>
      <c r="D3334" s="86" t="s">
        <v>1271</v>
      </c>
      <c r="E3334" s="87">
        <v>17</v>
      </c>
      <c r="F3334" s="86" t="s">
        <v>1185</v>
      </c>
      <c r="H3334" s="3">
        <f>E3334+SUMIF('BR DTG TRAYEMAN'!C:C,C3334,'BR DTG TRAYEMAN'!E:E)</f>
        <v>17</v>
      </c>
    </row>
    <row r="3335" spans="1:8" ht="15.75" customHeight="1">
      <c r="A3335" s="86" t="s">
        <v>458</v>
      </c>
      <c r="B3335" s="86" t="s">
        <v>888</v>
      </c>
      <c r="C3335" s="86" t="s">
        <v>458</v>
      </c>
      <c r="D3335" s="86" t="s">
        <v>1272</v>
      </c>
      <c r="E3335" s="87">
        <v>2</v>
      </c>
      <c r="F3335" s="86" t="s">
        <v>1185</v>
      </c>
      <c r="H3335" s="3">
        <f>E3335+SUMIF('BR DTG TRAYEMAN'!C:C,C3335,'BR DTG TRAYEMAN'!E:E)</f>
        <v>2</v>
      </c>
    </row>
    <row r="3336" spans="1:8" ht="15.75" customHeight="1">
      <c r="A3336" s="86" t="s">
        <v>459</v>
      </c>
      <c r="B3336" s="86" t="s">
        <v>888</v>
      </c>
      <c r="C3336" s="86" t="s">
        <v>459</v>
      </c>
      <c r="D3336" s="86" t="s">
        <v>1273</v>
      </c>
      <c r="E3336" s="87">
        <v>18</v>
      </c>
      <c r="F3336" s="86" t="s">
        <v>1185</v>
      </c>
      <c r="H3336" s="3">
        <f>E3336+SUMIF('BR DTG TRAYEMAN'!C:C,C3336,'BR DTG TRAYEMAN'!E:E)</f>
        <v>18</v>
      </c>
    </row>
    <row r="3337" spans="1:8" ht="15.75" customHeight="1">
      <c r="A3337" s="86" t="s">
        <v>7582</v>
      </c>
      <c r="B3337" s="86" t="s">
        <v>876</v>
      </c>
      <c r="C3337" s="86" t="s">
        <v>7582</v>
      </c>
      <c r="D3337" s="86" t="s">
        <v>6107</v>
      </c>
      <c r="E3337" s="87">
        <v>0</v>
      </c>
      <c r="F3337" s="86" t="s">
        <v>1185</v>
      </c>
      <c r="H3337" s="3">
        <f>E3337+SUMIF('BR DTG TRAYEMAN'!C:C,C3337,'BR DTG TRAYEMAN'!E:E)</f>
        <v>0</v>
      </c>
    </row>
    <row r="3338" spans="1:8" ht="15.75" customHeight="1">
      <c r="A3338" s="86" t="s">
        <v>787</v>
      </c>
      <c r="B3338" s="86" t="s">
        <v>876</v>
      </c>
      <c r="C3338" s="86" t="s">
        <v>787</v>
      </c>
      <c r="D3338" s="86" t="s">
        <v>788</v>
      </c>
      <c r="E3338" s="87">
        <v>0</v>
      </c>
      <c r="F3338" s="86" t="s">
        <v>1185</v>
      </c>
      <c r="H3338" s="3">
        <f>E3338+SUMIF('BR DTG TRAYEMAN'!C:C,C3338,'BR DTG TRAYEMAN'!E:E)</f>
        <v>0</v>
      </c>
    </row>
    <row r="3339" spans="1:8" ht="15.75" customHeight="1">
      <c r="A3339" s="86" t="s">
        <v>10279</v>
      </c>
      <c r="B3339" s="86" t="s">
        <v>876</v>
      </c>
      <c r="C3339" s="86" t="s">
        <v>10279</v>
      </c>
      <c r="D3339" s="86" t="s">
        <v>10280</v>
      </c>
      <c r="E3339" s="87">
        <v>0</v>
      </c>
      <c r="F3339" s="86" t="s">
        <v>1185</v>
      </c>
      <c r="H3339" s="3">
        <f>E3339+SUMIF('BR DTG TRAYEMAN'!C:C,C3339,'BR DTG TRAYEMAN'!E:E)</f>
        <v>0</v>
      </c>
    </row>
    <row r="3340" spans="1:8" ht="15.75" customHeight="1">
      <c r="A3340" s="86" t="s">
        <v>7587</v>
      </c>
      <c r="B3340" s="86" t="s">
        <v>876</v>
      </c>
      <c r="C3340" s="86" t="s">
        <v>7587</v>
      </c>
      <c r="D3340" s="86" t="s">
        <v>7588</v>
      </c>
      <c r="E3340" s="87">
        <v>0</v>
      </c>
      <c r="F3340" s="86" t="s">
        <v>1185</v>
      </c>
      <c r="H3340" s="3">
        <f>E3340+SUMIF('BR DTG TRAYEMAN'!C:C,C3340,'BR DTG TRAYEMAN'!E:E)</f>
        <v>0</v>
      </c>
    </row>
    <row r="3341" spans="1:8" ht="15.75" customHeight="1">
      <c r="A3341" s="86" t="s">
        <v>7589</v>
      </c>
      <c r="B3341" s="86" t="s">
        <v>876</v>
      </c>
      <c r="C3341" s="86" t="s">
        <v>7589</v>
      </c>
      <c r="D3341" s="86" t="s">
        <v>7590</v>
      </c>
      <c r="E3341" s="87">
        <v>0</v>
      </c>
      <c r="F3341" s="86" t="s">
        <v>1185</v>
      </c>
      <c r="H3341" s="3">
        <f>E3341+SUMIF('BR DTG TRAYEMAN'!C:C,C3341,'BR DTG TRAYEMAN'!E:E)</f>
        <v>0</v>
      </c>
    </row>
    <row r="3342" spans="1:8" ht="15.75" customHeight="1">
      <c r="A3342" s="86" t="s">
        <v>7591</v>
      </c>
      <c r="B3342" s="86" t="s">
        <v>876</v>
      </c>
      <c r="C3342" s="86" t="s">
        <v>7591</v>
      </c>
      <c r="D3342" s="86" t="s">
        <v>7592</v>
      </c>
      <c r="E3342" s="87">
        <v>0</v>
      </c>
      <c r="F3342" s="86" t="s">
        <v>1185</v>
      </c>
      <c r="H3342" s="3">
        <f>E3342+SUMIF('BR DTG TRAYEMAN'!C:C,C3342,'BR DTG TRAYEMAN'!E:E)</f>
        <v>0</v>
      </c>
    </row>
    <row r="3343" spans="1:8" ht="15.75" customHeight="1">
      <c r="A3343" s="86" t="s">
        <v>10281</v>
      </c>
      <c r="B3343" s="86" t="s">
        <v>876</v>
      </c>
      <c r="C3343" s="86" t="s">
        <v>10281</v>
      </c>
      <c r="D3343" s="86" t="s">
        <v>10282</v>
      </c>
      <c r="E3343" s="87">
        <v>0</v>
      </c>
      <c r="F3343" s="86" t="s">
        <v>1185</v>
      </c>
      <c r="H3343" s="3">
        <f>E3343+SUMIF('BR DTG TRAYEMAN'!C:C,C3343,'BR DTG TRAYEMAN'!E:E)</f>
        <v>0</v>
      </c>
    </row>
    <row r="3344" spans="1:8" ht="15.75" customHeight="1">
      <c r="A3344" s="86" t="s">
        <v>10283</v>
      </c>
      <c r="B3344" s="86" t="s">
        <v>876</v>
      </c>
      <c r="C3344" s="86" t="s">
        <v>10283</v>
      </c>
      <c r="D3344" s="86" t="s">
        <v>10284</v>
      </c>
      <c r="E3344" s="87">
        <v>0</v>
      </c>
      <c r="F3344" s="86" t="s">
        <v>1185</v>
      </c>
      <c r="H3344" s="3">
        <f>E3344+SUMIF('BR DTG TRAYEMAN'!C:C,C3344,'BR DTG TRAYEMAN'!E:E)</f>
        <v>0</v>
      </c>
    </row>
    <row r="3345" spans="1:8" ht="15.75" customHeight="1">
      <c r="A3345" s="86" t="s">
        <v>10285</v>
      </c>
      <c r="B3345" s="86" t="s">
        <v>876</v>
      </c>
      <c r="C3345" s="86" t="s">
        <v>10285</v>
      </c>
      <c r="D3345" s="86" t="s">
        <v>10286</v>
      </c>
      <c r="E3345" s="87">
        <v>0</v>
      </c>
      <c r="F3345" s="86" t="s">
        <v>1185</v>
      </c>
      <c r="H3345" s="3">
        <f>E3345+SUMIF('BR DTG TRAYEMAN'!C:C,C3345,'BR DTG TRAYEMAN'!E:E)</f>
        <v>0</v>
      </c>
    </row>
    <row r="3346" spans="1:8" ht="15.75" customHeight="1">
      <c r="A3346" s="86" t="s">
        <v>7595</v>
      </c>
      <c r="B3346" s="86" t="s">
        <v>876</v>
      </c>
      <c r="C3346" s="86" t="s">
        <v>7595</v>
      </c>
      <c r="D3346" s="86" t="s">
        <v>7596</v>
      </c>
      <c r="E3346" s="87">
        <v>0</v>
      </c>
      <c r="F3346" s="86" t="s">
        <v>1185</v>
      </c>
      <c r="H3346" s="3">
        <f>E3346+SUMIF('BR DTG TRAYEMAN'!C:C,C3346,'BR DTG TRAYEMAN'!E:E)</f>
        <v>0</v>
      </c>
    </row>
    <row r="3347" spans="1:8" ht="15.75" customHeight="1">
      <c r="A3347" s="86" t="s">
        <v>10287</v>
      </c>
      <c r="B3347" s="86" t="s">
        <v>876</v>
      </c>
      <c r="C3347" s="86" t="s">
        <v>10287</v>
      </c>
      <c r="D3347" s="86" t="s">
        <v>10288</v>
      </c>
      <c r="E3347" s="87">
        <v>0</v>
      </c>
      <c r="F3347" s="86" t="s">
        <v>1185</v>
      </c>
      <c r="H3347" s="3">
        <f>E3347+SUMIF('BR DTG TRAYEMAN'!C:C,C3347,'BR DTG TRAYEMAN'!E:E)</f>
        <v>0</v>
      </c>
    </row>
    <row r="3348" spans="1:8" ht="15.75" customHeight="1">
      <c r="A3348" s="86" t="s">
        <v>7597</v>
      </c>
      <c r="B3348" s="86" t="s">
        <v>876</v>
      </c>
      <c r="C3348" s="86" t="s">
        <v>7597</v>
      </c>
      <c r="D3348" s="86" t="s">
        <v>7598</v>
      </c>
      <c r="E3348" s="87">
        <v>0</v>
      </c>
      <c r="F3348" s="86" t="s">
        <v>1185</v>
      </c>
      <c r="H3348" s="3">
        <f>E3348+SUMIF('BR DTG TRAYEMAN'!C:C,C3348,'BR DTG TRAYEMAN'!E:E)</f>
        <v>0</v>
      </c>
    </row>
    <row r="3349" spans="1:8" ht="15.75" customHeight="1">
      <c r="A3349" s="86" t="s">
        <v>10289</v>
      </c>
      <c r="B3349" s="86" t="s">
        <v>876</v>
      </c>
      <c r="C3349" s="86" t="s">
        <v>10289</v>
      </c>
      <c r="D3349" s="86" t="s">
        <v>10290</v>
      </c>
      <c r="E3349" s="87">
        <v>0</v>
      </c>
      <c r="F3349" s="86" t="s">
        <v>1185</v>
      </c>
      <c r="H3349" s="3">
        <f>E3349+SUMIF('BR DTG TRAYEMAN'!C:C,C3349,'BR DTG TRAYEMAN'!E:E)</f>
        <v>0</v>
      </c>
    </row>
    <row r="3350" spans="1:8" ht="15.75" customHeight="1">
      <c r="A3350" s="86" t="s">
        <v>10291</v>
      </c>
      <c r="B3350" s="86" t="s">
        <v>876</v>
      </c>
      <c r="C3350" s="86" t="s">
        <v>10291</v>
      </c>
      <c r="D3350" s="86" t="s">
        <v>10292</v>
      </c>
      <c r="E3350" s="87">
        <v>0</v>
      </c>
      <c r="F3350" s="86" t="s">
        <v>1185</v>
      </c>
      <c r="H3350" s="3">
        <f>E3350+SUMIF('BR DTG TRAYEMAN'!C:C,C3350,'BR DTG TRAYEMAN'!E:E)</f>
        <v>0</v>
      </c>
    </row>
    <row r="3351" spans="1:8" ht="15.75" customHeight="1">
      <c r="A3351" s="86" t="s">
        <v>10293</v>
      </c>
      <c r="B3351" s="86" t="s">
        <v>876</v>
      </c>
      <c r="C3351" s="86" t="s">
        <v>10293</v>
      </c>
      <c r="D3351" s="86" t="s">
        <v>10294</v>
      </c>
      <c r="E3351" s="87">
        <v>0</v>
      </c>
      <c r="F3351" s="86" t="s">
        <v>1185</v>
      </c>
      <c r="H3351" s="3">
        <f>E3351+SUMIF('BR DTG TRAYEMAN'!C:C,C3351,'BR DTG TRAYEMAN'!E:E)</f>
        <v>0</v>
      </c>
    </row>
    <row r="3352" spans="1:8" ht="15.75" customHeight="1">
      <c r="A3352" s="86" t="s">
        <v>7601</v>
      </c>
      <c r="B3352" s="86" t="s">
        <v>876</v>
      </c>
      <c r="C3352" s="86" t="s">
        <v>7601</v>
      </c>
      <c r="D3352" s="86" t="s">
        <v>7602</v>
      </c>
      <c r="E3352" s="87">
        <v>0</v>
      </c>
      <c r="F3352" s="86" t="s">
        <v>1185</v>
      </c>
      <c r="H3352" s="3">
        <f>E3352+SUMIF('BR DTG TRAYEMAN'!C:C,C3352,'BR DTG TRAYEMAN'!E:E)</f>
        <v>0</v>
      </c>
    </row>
    <row r="3353" spans="1:8" ht="15.75" customHeight="1">
      <c r="A3353" s="86" t="s">
        <v>7605</v>
      </c>
      <c r="B3353" s="86" t="s">
        <v>1184</v>
      </c>
      <c r="C3353" s="86" t="s">
        <v>7605</v>
      </c>
      <c r="D3353" s="86" t="s">
        <v>7606</v>
      </c>
      <c r="E3353" s="87">
        <v>0</v>
      </c>
      <c r="F3353" s="86" t="s">
        <v>1185</v>
      </c>
      <c r="H3353" s="3">
        <f>E3353+SUMIF('BR DTG TRAYEMAN'!C:C,C3353,'BR DTG TRAYEMAN'!E:E)</f>
        <v>0</v>
      </c>
    </row>
    <row r="3354" spans="1:8" ht="15.75" customHeight="1">
      <c r="A3354" s="86" t="s">
        <v>7609</v>
      </c>
      <c r="B3354" s="86" t="s">
        <v>876</v>
      </c>
      <c r="C3354" s="86" t="s">
        <v>7609</v>
      </c>
      <c r="D3354" s="86" t="s">
        <v>7610</v>
      </c>
      <c r="E3354" s="87">
        <v>0</v>
      </c>
      <c r="F3354" s="86" t="s">
        <v>1185</v>
      </c>
      <c r="H3354" s="3">
        <f>E3354+SUMIF('BR DTG TRAYEMAN'!C:C,C3354,'BR DTG TRAYEMAN'!E:E)</f>
        <v>0</v>
      </c>
    </row>
    <row r="3355" spans="1:8" ht="15.75" customHeight="1">
      <c r="A3355" s="86" t="s">
        <v>10295</v>
      </c>
      <c r="B3355" s="86" t="s">
        <v>876</v>
      </c>
      <c r="C3355" s="86" t="s">
        <v>10295</v>
      </c>
      <c r="D3355" s="86" t="s">
        <v>10296</v>
      </c>
      <c r="E3355" s="87">
        <v>0</v>
      </c>
      <c r="F3355" s="86" t="s">
        <v>1185</v>
      </c>
      <c r="H3355" s="3">
        <f>E3355+SUMIF('BR DTG TRAYEMAN'!C:C,C3355,'BR DTG TRAYEMAN'!E:E)</f>
        <v>0</v>
      </c>
    </row>
    <row r="3356" spans="1:8" ht="15.75" customHeight="1">
      <c r="A3356" s="86" t="s">
        <v>7615</v>
      </c>
      <c r="B3356" s="86" t="s">
        <v>876</v>
      </c>
      <c r="C3356" s="86" t="s">
        <v>7615</v>
      </c>
      <c r="D3356" s="86" t="s">
        <v>7616</v>
      </c>
      <c r="E3356" s="87">
        <v>0</v>
      </c>
      <c r="F3356" s="86" t="s">
        <v>1185</v>
      </c>
      <c r="H3356" s="3">
        <f>E3356+SUMIF('BR DTG TRAYEMAN'!C:C,C3356,'BR DTG TRAYEMAN'!E:E)</f>
        <v>0</v>
      </c>
    </row>
    <row r="3357" spans="1:8" ht="15.75" customHeight="1">
      <c r="A3357" s="86" t="s">
        <v>7619</v>
      </c>
      <c r="B3357" s="86" t="s">
        <v>876</v>
      </c>
      <c r="C3357" s="86" t="s">
        <v>7619</v>
      </c>
      <c r="D3357" s="86" t="s">
        <v>10297</v>
      </c>
      <c r="E3357" s="87">
        <v>0</v>
      </c>
      <c r="F3357" s="86" t="s">
        <v>1185</v>
      </c>
      <c r="H3357" s="3">
        <f>E3357+SUMIF('BR DTG TRAYEMAN'!C:C,C3357,'BR DTG TRAYEMAN'!E:E)</f>
        <v>0</v>
      </c>
    </row>
    <row r="3358" spans="1:8" ht="15.75" customHeight="1">
      <c r="A3358" s="86" t="s">
        <v>2280</v>
      </c>
      <c r="B3358" s="86" t="s">
        <v>877</v>
      </c>
      <c r="C3358" s="86" t="s">
        <v>2280</v>
      </c>
      <c r="D3358" s="86" t="s">
        <v>2281</v>
      </c>
      <c r="E3358" s="87">
        <v>0</v>
      </c>
      <c r="F3358" s="86" t="s">
        <v>1185</v>
      </c>
      <c r="H3358" s="3">
        <f>E3358+SUMIF('BR DTG TRAYEMAN'!C:C,C3358,'BR DTG TRAYEMAN'!E:E)</f>
        <v>0</v>
      </c>
    </row>
    <row r="3359" spans="1:8" ht="15.75" customHeight="1">
      <c r="A3359" s="86" t="s">
        <v>605</v>
      </c>
      <c r="B3359" s="86" t="s">
        <v>876</v>
      </c>
      <c r="C3359" s="86" t="s">
        <v>605</v>
      </c>
      <c r="D3359" s="86" t="s">
        <v>855</v>
      </c>
      <c r="E3359" s="87">
        <v>0</v>
      </c>
      <c r="F3359" s="86" t="s">
        <v>1185</v>
      </c>
      <c r="H3359" s="3">
        <f>E3359+SUMIF('BR DTG TRAYEMAN'!C:C,C3359,'BR DTG TRAYEMAN'!E:E)</f>
        <v>0</v>
      </c>
    </row>
    <row r="3360" spans="1:8" ht="15.75" customHeight="1">
      <c r="A3360" s="86" t="s">
        <v>10298</v>
      </c>
      <c r="B3360" s="86" t="s">
        <v>876</v>
      </c>
      <c r="C3360" s="86" t="s">
        <v>10298</v>
      </c>
      <c r="D3360" s="86" t="s">
        <v>10299</v>
      </c>
      <c r="E3360" s="87">
        <v>0</v>
      </c>
      <c r="F3360" s="86" t="s">
        <v>1185</v>
      </c>
      <c r="H3360" s="3">
        <f>E3360+SUMIF('BR DTG TRAYEMAN'!C:C,C3360,'BR DTG TRAYEMAN'!E:E)</f>
        <v>0</v>
      </c>
    </row>
    <row r="3361" spans="1:8" ht="15.75" customHeight="1">
      <c r="A3361" s="86" t="s">
        <v>7622</v>
      </c>
      <c r="B3361" s="86" t="s">
        <v>876</v>
      </c>
      <c r="C3361" s="86" t="s">
        <v>7622</v>
      </c>
      <c r="D3361" s="86" t="s">
        <v>7623</v>
      </c>
      <c r="E3361" s="87">
        <v>0</v>
      </c>
      <c r="F3361" s="86" t="s">
        <v>1185</v>
      </c>
      <c r="H3361" s="3">
        <f>E3361+SUMIF('BR DTG TRAYEMAN'!C:C,C3361,'BR DTG TRAYEMAN'!E:E)</f>
        <v>0</v>
      </c>
    </row>
    <row r="3362" spans="1:8" ht="15.75" customHeight="1">
      <c r="A3362" s="86" t="s">
        <v>7624</v>
      </c>
      <c r="B3362" s="86" t="s">
        <v>876</v>
      </c>
      <c r="C3362" s="86" t="s">
        <v>7624</v>
      </c>
      <c r="D3362" s="86" t="s">
        <v>7625</v>
      </c>
      <c r="E3362" s="87">
        <v>0</v>
      </c>
      <c r="F3362" s="86" t="s">
        <v>1185</v>
      </c>
      <c r="H3362" s="3">
        <f>E3362+SUMIF('BR DTG TRAYEMAN'!C:C,C3362,'BR DTG TRAYEMAN'!E:E)</f>
        <v>0</v>
      </c>
    </row>
    <row r="3363" spans="1:8" ht="15.75" customHeight="1">
      <c r="A3363" s="86" t="s">
        <v>10300</v>
      </c>
      <c r="B3363" s="86" t="s">
        <v>876</v>
      </c>
      <c r="C3363" s="86" t="s">
        <v>10300</v>
      </c>
      <c r="D3363" s="86" t="s">
        <v>10301</v>
      </c>
      <c r="E3363" s="87">
        <v>0</v>
      </c>
      <c r="F3363" s="86" t="s">
        <v>1185</v>
      </c>
      <c r="H3363" s="3">
        <f>E3363+SUMIF('BR DTG TRAYEMAN'!C:C,C3363,'BR DTG TRAYEMAN'!E:E)</f>
        <v>0</v>
      </c>
    </row>
    <row r="3364" spans="1:8" ht="15.75" customHeight="1">
      <c r="A3364" s="86" t="s">
        <v>7626</v>
      </c>
      <c r="B3364" s="86" t="s">
        <v>876</v>
      </c>
      <c r="C3364" s="86" t="s">
        <v>7626</v>
      </c>
      <c r="D3364" s="86" t="s">
        <v>7627</v>
      </c>
      <c r="E3364" s="87">
        <v>0</v>
      </c>
      <c r="F3364" s="86" t="s">
        <v>1185</v>
      </c>
      <c r="H3364" s="3">
        <f>E3364+SUMIF('BR DTG TRAYEMAN'!C:C,C3364,'BR DTG TRAYEMAN'!E:E)</f>
        <v>0</v>
      </c>
    </row>
    <row r="3365" spans="1:8" ht="15.75" customHeight="1">
      <c r="A3365" s="86" t="s">
        <v>7628</v>
      </c>
      <c r="B3365" s="86" t="s">
        <v>876</v>
      </c>
      <c r="C3365" s="86" t="s">
        <v>7628</v>
      </c>
      <c r="D3365" s="86" t="s">
        <v>7629</v>
      </c>
      <c r="E3365" s="87">
        <v>0</v>
      </c>
      <c r="F3365" s="86" t="s">
        <v>1185</v>
      </c>
      <c r="H3365" s="3">
        <f>E3365+SUMIF('BR DTG TRAYEMAN'!C:C,C3365,'BR DTG TRAYEMAN'!E:E)</f>
        <v>0</v>
      </c>
    </row>
    <row r="3366" spans="1:8" ht="15.75" customHeight="1">
      <c r="A3366" s="86" t="s">
        <v>7630</v>
      </c>
      <c r="B3366" s="86" t="s">
        <v>876</v>
      </c>
      <c r="C3366" s="86" t="s">
        <v>7630</v>
      </c>
      <c r="D3366" s="86" t="s">
        <v>7629</v>
      </c>
      <c r="E3366" s="87">
        <v>0</v>
      </c>
      <c r="F3366" s="86" t="s">
        <v>1185</v>
      </c>
      <c r="H3366" s="3">
        <f>E3366+SUMIF('BR DTG TRAYEMAN'!C:C,C3366,'BR DTG TRAYEMAN'!E:E)</f>
        <v>0</v>
      </c>
    </row>
    <row r="3367" spans="1:8" ht="15.75" customHeight="1">
      <c r="A3367" s="86" t="s">
        <v>7633</v>
      </c>
      <c r="B3367" s="86" t="s">
        <v>888</v>
      </c>
      <c r="C3367" s="86" t="s">
        <v>7633</v>
      </c>
      <c r="D3367" s="86" t="s">
        <v>7634</v>
      </c>
      <c r="E3367" s="87">
        <v>0</v>
      </c>
      <c r="F3367" s="86" t="s">
        <v>1185</v>
      </c>
      <c r="H3367" s="3">
        <f>E3367+SUMIF('BR DTG TRAYEMAN'!C:C,C3367,'BR DTG TRAYEMAN'!E:E)</f>
        <v>0</v>
      </c>
    </row>
    <row r="3368" spans="1:8" ht="15.75" customHeight="1">
      <c r="A3368" s="86" t="s">
        <v>7635</v>
      </c>
      <c r="B3368" s="86" t="s">
        <v>876</v>
      </c>
      <c r="C3368" s="86" t="s">
        <v>7635</v>
      </c>
      <c r="D3368" s="86" t="s">
        <v>7636</v>
      </c>
      <c r="E3368" s="87">
        <v>0</v>
      </c>
      <c r="F3368" s="86" t="s">
        <v>1185</v>
      </c>
      <c r="H3368" s="3">
        <f>E3368+SUMIF('BR DTG TRAYEMAN'!C:C,C3368,'BR DTG TRAYEMAN'!E:E)</f>
        <v>0</v>
      </c>
    </row>
    <row r="3369" spans="1:8" ht="15.75" customHeight="1">
      <c r="A3369" s="86" t="s">
        <v>7637</v>
      </c>
      <c r="B3369" s="86" t="s">
        <v>876</v>
      </c>
      <c r="C3369" s="86" t="s">
        <v>7637</v>
      </c>
      <c r="D3369" s="86" t="s">
        <v>7638</v>
      </c>
      <c r="E3369" s="87">
        <v>0</v>
      </c>
      <c r="F3369" s="86" t="s">
        <v>1185</v>
      </c>
      <c r="H3369" s="3">
        <f>E3369+SUMIF('BR DTG TRAYEMAN'!C:C,C3369,'BR DTG TRAYEMAN'!E:E)</f>
        <v>0</v>
      </c>
    </row>
    <row r="3370" spans="1:8" ht="15.75" customHeight="1">
      <c r="A3370" s="86" t="s">
        <v>7639</v>
      </c>
      <c r="B3370" s="86" t="s">
        <v>876</v>
      </c>
      <c r="C3370" s="86" t="s">
        <v>7639</v>
      </c>
      <c r="D3370" s="86" t="s">
        <v>7640</v>
      </c>
      <c r="E3370" s="87">
        <v>0</v>
      </c>
      <c r="F3370" s="86" t="s">
        <v>1185</v>
      </c>
      <c r="H3370" s="3">
        <f>E3370+SUMIF('BR DTG TRAYEMAN'!C:C,C3370,'BR DTG TRAYEMAN'!E:E)</f>
        <v>0</v>
      </c>
    </row>
    <row r="3371" spans="1:8" ht="15.75" customHeight="1">
      <c r="A3371" s="86" t="s">
        <v>10302</v>
      </c>
      <c r="B3371" s="86" t="s">
        <v>876</v>
      </c>
      <c r="C3371" s="86" t="s">
        <v>10302</v>
      </c>
      <c r="D3371" s="86" t="s">
        <v>10303</v>
      </c>
      <c r="E3371" s="87">
        <v>0</v>
      </c>
      <c r="F3371" s="86" t="s">
        <v>1185</v>
      </c>
      <c r="H3371" s="3">
        <f>E3371+SUMIF('BR DTG TRAYEMAN'!C:C,C3371,'BR DTG TRAYEMAN'!E:E)</f>
        <v>0</v>
      </c>
    </row>
    <row r="3372" spans="1:8" ht="15.75" customHeight="1">
      <c r="A3372" s="86" t="s">
        <v>7641</v>
      </c>
      <c r="B3372" s="86" t="s">
        <v>876</v>
      </c>
      <c r="C3372" s="86" t="s">
        <v>7641</v>
      </c>
      <c r="D3372" s="86" t="s">
        <v>7642</v>
      </c>
      <c r="E3372" s="87">
        <v>0</v>
      </c>
      <c r="F3372" s="86" t="s">
        <v>1185</v>
      </c>
      <c r="H3372" s="3">
        <f>E3372+SUMIF('BR DTG TRAYEMAN'!C:C,C3372,'BR DTG TRAYEMAN'!E:E)</f>
        <v>0</v>
      </c>
    </row>
    <row r="3373" spans="1:8" ht="15.75" customHeight="1">
      <c r="A3373" s="86" t="s">
        <v>7643</v>
      </c>
      <c r="B3373" s="86" t="s">
        <v>876</v>
      </c>
      <c r="C3373" s="86" t="s">
        <v>7643</v>
      </c>
      <c r="D3373" s="86" t="s">
        <v>7644</v>
      </c>
      <c r="E3373" s="87">
        <v>0</v>
      </c>
      <c r="F3373" s="86" t="s">
        <v>1185</v>
      </c>
      <c r="H3373" s="3">
        <f>E3373+SUMIF('BR DTG TRAYEMAN'!C:C,C3373,'BR DTG TRAYEMAN'!E:E)</f>
        <v>0</v>
      </c>
    </row>
    <row r="3374" spans="1:8" ht="15.75" customHeight="1">
      <c r="A3374" s="86" t="s">
        <v>10304</v>
      </c>
      <c r="B3374" s="86" t="s">
        <v>876</v>
      </c>
      <c r="C3374" s="86" t="s">
        <v>10304</v>
      </c>
      <c r="D3374" s="86" t="s">
        <v>10305</v>
      </c>
      <c r="E3374" s="87">
        <v>0</v>
      </c>
      <c r="F3374" s="86" t="s">
        <v>1185</v>
      </c>
      <c r="H3374" s="3">
        <f>E3374+SUMIF('BR DTG TRAYEMAN'!C:C,C3374,'BR DTG TRAYEMAN'!E:E)</f>
        <v>0</v>
      </c>
    </row>
    <row r="3375" spans="1:8" ht="15.75" customHeight="1">
      <c r="A3375" s="86" t="s">
        <v>7645</v>
      </c>
      <c r="B3375" s="86" t="s">
        <v>876</v>
      </c>
      <c r="C3375" s="86" t="s">
        <v>7645</v>
      </c>
      <c r="D3375" s="86" t="s">
        <v>7646</v>
      </c>
      <c r="E3375" s="87">
        <v>0</v>
      </c>
      <c r="F3375" s="86" t="s">
        <v>1185</v>
      </c>
      <c r="H3375" s="3">
        <f>E3375+SUMIF('BR DTG TRAYEMAN'!C:C,C3375,'BR DTG TRAYEMAN'!E:E)</f>
        <v>0</v>
      </c>
    </row>
    <row r="3376" spans="1:8" ht="15.75" customHeight="1">
      <c r="A3376" s="86" t="s">
        <v>7647</v>
      </c>
      <c r="B3376" s="86" t="s">
        <v>876</v>
      </c>
      <c r="C3376" s="86" t="s">
        <v>7647</v>
      </c>
      <c r="D3376" s="86" t="s">
        <v>7648</v>
      </c>
      <c r="E3376" s="87">
        <v>0</v>
      </c>
      <c r="F3376" s="86" t="s">
        <v>1185</v>
      </c>
      <c r="H3376" s="3">
        <f>E3376+SUMIF('BR DTG TRAYEMAN'!C:C,C3376,'BR DTG TRAYEMAN'!E:E)</f>
        <v>0</v>
      </c>
    </row>
    <row r="3377" spans="1:8" ht="15.75" customHeight="1">
      <c r="A3377" s="86" t="s">
        <v>7649</v>
      </c>
      <c r="B3377" s="86" t="s">
        <v>876</v>
      </c>
      <c r="C3377" s="86" t="s">
        <v>7649</v>
      </c>
      <c r="D3377" s="86" t="s">
        <v>7650</v>
      </c>
      <c r="E3377" s="87">
        <v>0</v>
      </c>
      <c r="F3377" s="86" t="s">
        <v>1185</v>
      </c>
      <c r="H3377" s="3">
        <f>E3377+SUMIF('BR DTG TRAYEMAN'!C:C,C3377,'BR DTG TRAYEMAN'!E:E)</f>
        <v>0</v>
      </c>
    </row>
    <row r="3378" spans="1:8" ht="15.75" customHeight="1">
      <c r="A3378" s="86" t="s">
        <v>7651</v>
      </c>
      <c r="B3378" s="86" t="s">
        <v>876</v>
      </c>
      <c r="C3378" s="86" t="s">
        <v>7651</v>
      </c>
      <c r="D3378" s="86" t="s">
        <v>7652</v>
      </c>
      <c r="E3378" s="87">
        <v>0</v>
      </c>
      <c r="F3378" s="86" t="s">
        <v>1185</v>
      </c>
      <c r="H3378" s="3">
        <f>E3378+SUMIF('BR DTG TRAYEMAN'!C:C,C3378,'BR DTG TRAYEMAN'!E:E)</f>
        <v>0</v>
      </c>
    </row>
    <row r="3379" spans="1:8" ht="15.75" customHeight="1">
      <c r="A3379" s="86" t="s">
        <v>7653</v>
      </c>
      <c r="B3379" s="86" t="s">
        <v>876</v>
      </c>
      <c r="C3379" s="86" t="s">
        <v>7653</v>
      </c>
      <c r="D3379" s="86" t="s">
        <v>7654</v>
      </c>
      <c r="E3379" s="87">
        <v>0</v>
      </c>
      <c r="F3379" s="86" t="s">
        <v>1185</v>
      </c>
      <c r="H3379" s="3">
        <f>E3379+SUMIF('BR DTG TRAYEMAN'!C:C,C3379,'BR DTG TRAYEMAN'!E:E)</f>
        <v>0</v>
      </c>
    </row>
    <row r="3380" spans="1:8" ht="15.75" customHeight="1">
      <c r="A3380" s="86" t="s">
        <v>7655</v>
      </c>
      <c r="B3380" s="86" t="s">
        <v>876</v>
      </c>
      <c r="C3380" s="86" t="s">
        <v>7655</v>
      </c>
      <c r="D3380" s="86" t="s">
        <v>7656</v>
      </c>
      <c r="E3380" s="87">
        <v>0</v>
      </c>
      <c r="F3380" s="86" t="s">
        <v>1185</v>
      </c>
      <c r="H3380" s="3">
        <f>E3380+SUMIF('BR DTG TRAYEMAN'!C:C,C3380,'BR DTG TRAYEMAN'!E:E)</f>
        <v>0</v>
      </c>
    </row>
    <row r="3381" spans="1:8" ht="15.75" customHeight="1">
      <c r="A3381" s="86" t="s">
        <v>7657</v>
      </c>
      <c r="B3381" s="86" t="s">
        <v>876</v>
      </c>
      <c r="C3381" s="86" t="s">
        <v>7657</v>
      </c>
      <c r="D3381" s="86" t="s">
        <v>7658</v>
      </c>
      <c r="E3381" s="87">
        <v>0</v>
      </c>
      <c r="F3381" s="86" t="s">
        <v>1185</v>
      </c>
      <c r="H3381" s="3">
        <f>E3381+SUMIF('BR DTG TRAYEMAN'!C:C,C3381,'BR DTG TRAYEMAN'!E:E)</f>
        <v>0</v>
      </c>
    </row>
    <row r="3382" spans="1:8" ht="15.75" customHeight="1">
      <c r="A3382" s="86" t="s">
        <v>7659</v>
      </c>
      <c r="B3382" s="86" t="s">
        <v>876</v>
      </c>
      <c r="C3382" s="86" t="s">
        <v>7659</v>
      </c>
      <c r="D3382" s="86" t="s">
        <v>7660</v>
      </c>
      <c r="E3382" s="87">
        <v>0</v>
      </c>
      <c r="F3382" s="86" t="s">
        <v>1185</v>
      </c>
      <c r="H3382" s="3">
        <f>E3382+SUMIF('BR DTG TRAYEMAN'!C:C,C3382,'BR DTG TRAYEMAN'!E:E)</f>
        <v>0</v>
      </c>
    </row>
    <row r="3383" spans="1:8" ht="15.75" customHeight="1">
      <c r="A3383" s="86" t="s">
        <v>10306</v>
      </c>
      <c r="B3383" s="86" t="s">
        <v>876</v>
      </c>
      <c r="C3383" s="86" t="s">
        <v>10306</v>
      </c>
      <c r="D3383" s="86" t="s">
        <v>10307</v>
      </c>
      <c r="E3383" s="87">
        <v>0</v>
      </c>
      <c r="F3383" s="86" t="s">
        <v>1185</v>
      </c>
      <c r="H3383" s="3">
        <f>E3383+SUMIF('BR DTG TRAYEMAN'!C:C,C3383,'BR DTG TRAYEMAN'!E:E)</f>
        <v>0</v>
      </c>
    </row>
    <row r="3384" spans="1:8" ht="15.75" customHeight="1">
      <c r="A3384" s="86" t="s">
        <v>7661</v>
      </c>
      <c r="B3384" s="86" t="s">
        <v>876</v>
      </c>
      <c r="C3384" s="86" t="s">
        <v>7661</v>
      </c>
      <c r="D3384" s="86" t="s">
        <v>10308</v>
      </c>
      <c r="E3384" s="87">
        <v>0</v>
      </c>
      <c r="F3384" s="86" t="s">
        <v>1185</v>
      </c>
      <c r="H3384" s="3">
        <f>E3384+SUMIF('BR DTG TRAYEMAN'!C:C,C3384,'BR DTG TRAYEMAN'!E:E)</f>
        <v>0</v>
      </c>
    </row>
    <row r="3385" spans="1:8" ht="15.75" customHeight="1">
      <c r="A3385" s="86" t="s">
        <v>7663</v>
      </c>
      <c r="B3385" s="86" t="s">
        <v>876</v>
      </c>
      <c r="C3385" s="86" t="s">
        <v>7663</v>
      </c>
      <c r="D3385" s="86" t="s">
        <v>7664</v>
      </c>
      <c r="E3385" s="87">
        <v>0</v>
      </c>
      <c r="F3385" s="86" t="s">
        <v>1185</v>
      </c>
      <c r="H3385" s="3">
        <f>E3385+SUMIF('BR DTG TRAYEMAN'!C:C,C3385,'BR DTG TRAYEMAN'!E:E)</f>
        <v>0</v>
      </c>
    </row>
    <row r="3386" spans="1:8" ht="15.75" customHeight="1">
      <c r="A3386" s="86" t="s">
        <v>10309</v>
      </c>
      <c r="B3386" s="86" t="s">
        <v>876</v>
      </c>
      <c r="C3386" s="86" t="s">
        <v>10309</v>
      </c>
      <c r="D3386" s="86" t="s">
        <v>10310</v>
      </c>
      <c r="E3386" s="87">
        <v>0</v>
      </c>
      <c r="F3386" s="86" t="s">
        <v>1185</v>
      </c>
      <c r="H3386" s="3">
        <f>E3386+SUMIF('BR DTG TRAYEMAN'!C:C,C3386,'BR DTG TRAYEMAN'!E:E)</f>
        <v>0</v>
      </c>
    </row>
    <row r="3387" spans="1:8" ht="15.75" customHeight="1">
      <c r="A3387" s="86" t="s">
        <v>10311</v>
      </c>
      <c r="B3387" s="86" t="s">
        <v>876</v>
      </c>
      <c r="C3387" s="86" t="s">
        <v>10311</v>
      </c>
      <c r="D3387" s="86" t="s">
        <v>10312</v>
      </c>
      <c r="E3387" s="87">
        <v>0</v>
      </c>
      <c r="F3387" s="86" t="s">
        <v>1185</v>
      </c>
      <c r="H3387" s="3">
        <f>E3387+SUMIF('BR DTG TRAYEMAN'!C:C,C3387,'BR DTG TRAYEMAN'!E:E)</f>
        <v>0</v>
      </c>
    </row>
    <row r="3388" spans="1:8" ht="15.75" customHeight="1">
      <c r="A3388" s="86" t="s">
        <v>7667</v>
      </c>
      <c r="B3388" s="86" t="s">
        <v>876</v>
      </c>
      <c r="C3388" s="86" t="s">
        <v>7667</v>
      </c>
      <c r="D3388" s="86" t="s">
        <v>7668</v>
      </c>
      <c r="E3388" s="87">
        <v>0</v>
      </c>
      <c r="F3388" s="86" t="s">
        <v>1185</v>
      </c>
      <c r="H3388" s="3">
        <f>E3388+SUMIF('BR DTG TRAYEMAN'!C:C,C3388,'BR DTG TRAYEMAN'!E:E)</f>
        <v>0</v>
      </c>
    </row>
    <row r="3389" spans="1:8" ht="15.75" customHeight="1">
      <c r="A3389" s="86" t="s">
        <v>10313</v>
      </c>
      <c r="B3389" s="86" t="s">
        <v>876</v>
      </c>
      <c r="C3389" s="86" t="s">
        <v>10313</v>
      </c>
      <c r="D3389" s="86" t="s">
        <v>10314</v>
      </c>
      <c r="E3389" s="87">
        <v>0</v>
      </c>
      <c r="F3389" s="86" t="s">
        <v>1185</v>
      </c>
      <c r="H3389" s="3">
        <f>E3389+SUMIF('BR DTG TRAYEMAN'!C:C,C3389,'BR DTG TRAYEMAN'!E:E)</f>
        <v>0</v>
      </c>
    </row>
    <row r="3390" spans="1:8" ht="15.75" customHeight="1">
      <c r="A3390" s="86" t="s">
        <v>10315</v>
      </c>
      <c r="B3390" s="86" t="s">
        <v>876</v>
      </c>
      <c r="C3390" s="86" t="s">
        <v>10315</v>
      </c>
      <c r="D3390" s="86" t="s">
        <v>10316</v>
      </c>
      <c r="E3390" s="87">
        <v>0</v>
      </c>
      <c r="F3390" s="86" t="s">
        <v>1185</v>
      </c>
      <c r="H3390" s="3">
        <f>E3390+SUMIF('BR DTG TRAYEMAN'!C:C,C3390,'BR DTG TRAYEMAN'!E:E)</f>
        <v>0</v>
      </c>
    </row>
    <row r="3391" spans="1:8" ht="15.75" customHeight="1">
      <c r="A3391" s="86" t="s">
        <v>7669</v>
      </c>
      <c r="B3391" s="86" t="s">
        <v>876</v>
      </c>
      <c r="C3391" s="86" t="s">
        <v>7669</v>
      </c>
      <c r="D3391" s="86" t="s">
        <v>7670</v>
      </c>
      <c r="E3391" s="87">
        <v>0</v>
      </c>
      <c r="F3391" s="86" t="s">
        <v>1185</v>
      </c>
      <c r="H3391" s="3">
        <f>E3391+SUMIF('BR DTG TRAYEMAN'!C:C,C3391,'BR DTG TRAYEMAN'!E:E)</f>
        <v>0</v>
      </c>
    </row>
    <row r="3392" spans="1:8" ht="15.75" customHeight="1">
      <c r="A3392" s="86" t="s">
        <v>460</v>
      </c>
      <c r="B3392" s="86" t="s">
        <v>1100</v>
      </c>
      <c r="C3392" s="86" t="s">
        <v>460</v>
      </c>
      <c r="D3392" s="86" t="s">
        <v>1274</v>
      </c>
      <c r="E3392" s="87">
        <v>13</v>
      </c>
      <c r="F3392" s="86" t="s">
        <v>1185</v>
      </c>
      <c r="H3392" s="3">
        <f>E3392+SUMIF('BR DTG TRAYEMAN'!C:C,C3392,'BR DTG TRAYEMAN'!E:E)</f>
        <v>13</v>
      </c>
    </row>
    <row r="3393" spans="1:8" ht="15.75" customHeight="1">
      <c r="A3393" s="86" t="s">
        <v>10317</v>
      </c>
      <c r="B3393" s="86" t="s">
        <v>876</v>
      </c>
      <c r="C3393" s="86" t="s">
        <v>10317</v>
      </c>
      <c r="D3393" s="86" t="s">
        <v>10318</v>
      </c>
      <c r="E3393" s="87">
        <v>0</v>
      </c>
      <c r="F3393" s="86" t="s">
        <v>1185</v>
      </c>
      <c r="H3393" s="3">
        <f>E3393+SUMIF('BR DTG TRAYEMAN'!C:C,C3393,'BR DTG TRAYEMAN'!E:E)</f>
        <v>0</v>
      </c>
    </row>
    <row r="3394" spans="1:8" ht="15.75" customHeight="1">
      <c r="A3394" s="86" t="s">
        <v>10319</v>
      </c>
      <c r="B3394" s="86" t="s">
        <v>876</v>
      </c>
      <c r="C3394" s="86" t="s">
        <v>10319</v>
      </c>
      <c r="D3394" s="86" t="s">
        <v>10320</v>
      </c>
      <c r="E3394" s="87">
        <v>0</v>
      </c>
      <c r="F3394" s="86" t="s">
        <v>1185</v>
      </c>
      <c r="H3394" s="3">
        <f>E3394+SUMIF('BR DTG TRAYEMAN'!C:C,C3394,'BR DTG TRAYEMAN'!E:E)</f>
        <v>0</v>
      </c>
    </row>
    <row r="3395" spans="1:8" ht="15.75" customHeight="1">
      <c r="A3395" s="86" t="s">
        <v>2282</v>
      </c>
      <c r="B3395" s="86" t="s">
        <v>920</v>
      </c>
      <c r="C3395" s="86" t="s">
        <v>2282</v>
      </c>
      <c r="D3395" s="86" t="s">
        <v>2283</v>
      </c>
      <c r="E3395" s="87">
        <v>0</v>
      </c>
      <c r="F3395" s="86" t="s">
        <v>1185</v>
      </c>
      <c r="H3395" s="3">
        <f>E3395+SUMIF('BR DTG TRAYEMAN'!C:C,C3395,'BR DTG TRAYEMAN'!E:E)</f>
        <v>0</v>
      </c>
    </row>
    <row r="3396" spans="1:8" ht="15.75" customHeight="1">
      <c r="A3396" s="86" t="s">
        <v>7677</v>
      </c>
      <c r="B3396" s="86" t="s">
        <v>876</v>
      </c>
      <c r="C3396" s="86" t="s">
        <v>7677</v>
      </c>
      <c r="D3396" s="86" t="s">
        <v>7678</v>
      </c>
      <c r="E3396" s="87">
        <v>0</v>
      </c>
      <c r="F3396" s="86" t="s">
        <v>1185</v>
      </c>
      <c r="H3396" s="3">
        <f>E3396+SUMIF('BR DTG TRAYEMAN'!C:C,C3396,'BR DTG TRAYEMAN'!E:E)</f>
        <v>0</v>
      </c>
    </row>
    <row r="3397" spans="1:8" ht="15.75" customHeight="1">
      <c r="A3397" s="86" t="s">
        <v>1275</v>
      </c>
      <c r="B3397" s="86" t="s">
        <v>877</v>
      </c>
      <c r="C3397" s="86" t="s">
        <v>1275</v>
      </c>
      <c r="D3397" s="86" t="s">
        <v>1276</v>
      </c>
      <c r="E3397" s="87">
        <v>0</v>
      </c>
      <c r="F3397" s="86" t="s">
        <v>1185</v>
      </c>
      <c r="H3397" s="3">
        <f>E3397+SUMIF('BR DTG TRAYEMAN'!C:C,C3397,'BR DTG TRAYEMAN'!E:E)</f>
        <v>0</v>
      </c>
    </row>
    <row r="3398" spans="1:8" ht="15.75" customHeight="1">
      <c r="A3398" s="86" t="s">
        <v>573</v>
      </c>
      <c r="B3398" s="86" t="s">
        <v>877</v>
      </c>
      <c r="C3398" s="86" t="s">
        <v>573</v>
      </c>
      <c r="D3398" s="86" t="s">
        <v>7679</v>
      </c>
      <c r="E3398" s="87">
        <v>0</v>
      </c>
      <c r="F3398" s="86" t="s">
        <v>1185</v>
      </c>
      <c r="H3398" s="3">
        <f>E3398+SUMIF('BR DTG TRAYEMAN'!C:C,C3398,'BR DTG TRAYEMAN'!E:E)</f>
        <v>0</v>
      </c>
    </row>
    <row r="3399" spans="1:8" ht="15.75" customHeight="1">
      <c r="A3399" s="86" t="s">
        <v>10321</v>
      </c>
      <c r="B3399" s="86" t="s">
        <v>876</v>
      </c>
      <c r="C3399" s="86" t="s">
        <v>10321</v>
      </c>
      <c r="D3399" s="86" t="s">
        <v>10322</v>
      </c>
      <c r="E3399" s="87">
        <v>0</v>
      </c>
      <c r="F3399" s="86" t="s">
        <v>1185</v>
      </c>
      <c r="H3399" s="3">
        <f>E3399+SUMIF('BR DTG TRAYEMAN'!C:C,C3399,'BR DTG TRAYEMAN'!E:E)</f>
        <v>0</v>
      </c>
    </row>
    <row r="3400" spans="1:8" ht="15.75" customHeight="1">
      <c r="A3400" s="86" t="s">
        <v>7680</v>
      </c>
      <c r="B3400" s="86" t="s">
        <v>876</v>
      </c>
      <c r="C3400" s="86" t="s">
        <v>7680</v>
      </c>
      <c r="D3400" s="86" t="s">
        <v>7681</v>
      </c>
      <c r="E3400" s="87">
        <v>0</v>
      </c>
      <c r="F3400" s="86" t="s">
        <v>1185</v>
      </c>
      <c r="H3400" s="3">
        <f>E3400+SUMIF('BR DTG TRAYEMAN'!C:C,C3400,'BR DTG TRAYEMAN'!E:E)</f>
        <v>0</v>
      </c>
    </row>
    <row r="3401" spans="1:8" ht="15.75" customHeight="1">
      <c r="A3401" s="86" t="s">
        <v>7682</v>
      </c>
      <c r="B3401" s="86" t="s">
        <v>877</v>
      </c>
      <c r="C3401" s="86" t="s">
        <v>7682</v>
      </c>
      <c r="D3401" s="86" t="s">
        <v>7683</v>
      </c>
      <c r="E3401" s="87">
        <v>0</v>
      </c>
      <c r="F3401" s="86" t="s">
        <v>1185</v>
      </c>
      <c r="H3401" s="3">
        <f>E3401+SUMIF('BR DTG TRAYEMAN'!C:C,C3401,'BR DTG TRAYEMAN'!E:E)</f>
        <v>0</v>
      </c>
    </row>
    <row r="3402" spans="1:8" ht="15.75" customHeight="1">
      <c r="A3402" s="86" t="s">
        <v>10323</v>
      </c>
      <c r="B3402" s="86" t="s">
        <v>876</v>
      </c>
      <c r="C3402" s="86" t="s">
        <v>10323</v>
      </c>
      <c r="D3402" s="86" t="s">
        <v>10324</v>
      </c>
      <c r="E3402" s="87">
        <v>0</v>
      </c>
      <c r="F3402" s="86" t="s">
        <v>1185</v>
      </c>
      <c r="H3402" s="3">
        <f>E3402+SUMIF('BR DTG TRAYEMAN'!C:C,C3402,'BR DTG TRAYEMAN'!E:E)</f>
        <v>0</v>
      </c>
    </row>
    <row r="3403" spans="1:8" ht="15.75" customHeight="1">
      <c r="A3403" s="86" t="s">
        <v>10325</v>
      </c>
      <c r="B3403" s="86" t="s">
        <v>876</v>
      </c>
      <c r="C3403" s="86" t="s">
        <v>10325</v>
      </c>
      <c r="D3403" s="86" t="s">
        <v>10326</v>
      </c>
      <c r="E3403" s="87">
        <v>0</v>
      </c>
      <c r="F3403" s="86" t="s">
        <v>1185</v>
      </c>
      <c r="H3403" s="3">
        <f>E3403+SUMIF('BR DTG TRAYEMAN'!C:C,C3403,'BR DTG TRAYEMAN'!E:E)</f>
        <v>0</v>
      </c>
    </row>
    <row r="3404" spans="1:8" ht="15.75" customHeight="1">
      <c r="A3404" s="86" t="s">
        <v>10327</v>
      </c>
      <c r="B3404" s="86" t="s">
        <v>876</v>
      </c>
      <c r="C3404" s="86" t="s">
        <v>10327</v>
      </c>
      <c r="D3404" s="86" t="s">
        <v>10328</v>
      </c>
      <c r="E3404" s="87">
        <v>0</v>
      </c>
      <c r="F3404" s="86" t="s">
        <v>1185</v>
      </c>
      <c r="H3404" s="3">
        <f>E3404+SUMIF('BR DTG TRAYEMAN'!C:C,C3404,'BR DTG TRAYEMAN'!E:E)</f>
        <v>0</v>
      </c>
    </row>
    <row r="3405" spans="1:8" ht="15.75" customHeight="1">
      <c r="A3405" s="86" t="s">
        <v>10329</v>
      </c>
      <c r="B3405" s="86" t="s">
        <v>876</v>
      </c>
      <c r="C3405" s="86" t="s">
        <v>10329</v>
      </c>
      <c r="D3405" s="86" t="s">
        <v>10330</v>
      </c>
      <c r="E3405" s="87">
        <v>0</v>
      </c>
      <c r="F3405" s="86" t="s">
        <v>1185</v>
      </c>
      <c r="H3405" s="3">
        <f>E3405+SUMIF('BR DTG TRAYEMAN'!C:C,C3405,'BR DTG TRAYEMAN'!E:E)</f>
        <v>0</v>
      </c>
    </row>
    <row r="3406" spans="1:8" ht="15.75" customHeight="1">
      <c r="A3406" s="86" t="s">
        <v>7684</v>
      </c>
      <c r="B3406" s="86" t="s">
        <v>876</v>
      </c>
      <c r="C3406" s="86" t="s">
        <v>7684</v>
      </c>
      <c r="D3406" s="86" t="s">
        <v>10331</v>
      </c>
      <c r="E3406" s="87">
        <v>0</v>
      </c>
      <c r="F3406" s="86" t="s">
        <v>1185</v>
      </c>
      <c r="H3406" s="3">
        <f>E3406+SUMIF('BR DTG TRAYEMAN'!C:C,C3406,'BR DTG TRAYEMAN'!E:E)</f>
        <v>0</v>
      </c>
    </row>
    <row r="3407" spans="1:8" ht="15.75" customHeight="1">
      <c r="A3407" s="86" t="s">
        <v>461</v>
      </c>
      <c r="B3407" s="86" t="s">
        <v>877</v>
      </c>
      <c r="C3407" s="86" t="s">
        <v>461</v>
      </c>
      <c r="D3407" s="86" t="s">
        <v>1277</v>
      </c>
      <c r="E3407" s="87">
        <v>0</v>
      </c>
      <c r="F3407" s="86" t="s">
        <v>1185</v>
      </c>
      <c r="H3407" s="3">
        <f>E3407+SUMIF('BR DTG TRAYEMAN'!C:C,C3407,'BR DTG TRAYEMAN'!E:E)</f>
        <v>0</v>
      </c>
    </row>
    <row r="3408" spans="1:8" ht="15.75" customHeight="1">
      <c r="A3408" s="86" t="s">
        <v>10332</v>
      </c>
      <c r="B3408" s="86" t="s">
        <v>876</v>
      </c>
      <c r="C3408" s="86" t="s">
        <v>10332</v>
      </c>
      <c r="D3408" s="86" t="s">
        <v>10333</v>
      </c>
      <c r="E3408" s="87">
        <v>0</v>
      </c>
      <c r="F3408" s="86" t="s">
        <v>1185</v>
      </c>
      <c r="H3408" s="3">
        <f>E3408+SUMIF('BR DTG TRAYEMAN'!C:C,C3408,'BR DTG TRAYEMAN'!E:E)</f>
        <v>0</v>
      </c>
    </row>
    <row r="3409" spans="1:8" ht="15.75" customHeight="1">
      <c r="A3409" s="86" t="s">
        <v>1549</v>
      </c>
      <c r="B3409" s="86" t="s">
        <v>877</v>
      </c>
      <c r="C3409" s="86" t="s">
        <v>1549</v>
      </c>
      <c r="D3409" s="86" t="s">
        <v>1550</v>
      </c>
      <c r="E3409" s="87">
        <v>0</v>
      </c>
      <c r="F3409" s="86" t="s">
        <v>1185</v>
      </c>
      <c r="H3409" s="3">
        <f>E3409+SUMIF('BR DTG TRAYEMAN'!C:C,C3409,'BR DTG TRAYEMAN'!E:E)</f>
        <v>0</v>
      </c>
    </row>
    <row r="3410" spans="1:8" ht="15.75" customHeight="1">
      <c r="A3410" s="86" t="s">
        <v>7686</v>
      </c>
      <c r="B3410" s="86" t="s">
        <v>876</v>
      </c>
      <c r="C3410" s="86" t="s">
        <v>7686</v>
      </c>
      <c r="D3410" s="86" t="s">
        <v>7687</v>
      </c>
      <c r="E3410" s="87">
        <v>0</v>
      </c>
      <c r="F3410" s="86" t="s">
        <v>1185</v>
      </c>
      <c r="H3410" s="3">
        <f>E3410+SUMIF('BR DTG TRAYEMAN'!C:C,C3410,'BR DTG TRAYEMAN'!E:E)</f>
        <v>0</v>
      </c>
    </row>
    <row r="3411" spans="1:8" ht="15.75" customHeight="1">
      <c r="A3411" s="86" t="s">
        <v>7688</v>
      </c>
      <c r="B3411" s="86" t="s">
        <v>876</v>
      </c>
      <c r="C3411" s="86" t="s">
        <v>7688</v>
      </c>
      <c r="D3411" s="86" t="s">
        <v>7689</v>
      </c>
      <c r="E3411" s="87">
        <v>0</v>
      </c>
      <c r="F3411" s="86" t="s">
        <v>1185</v>
      </c>
      <c r="H3411" s="3">
        <f>E3411+SUMIF('BR DTG TRAYEMAN'!C:C,C3411,'BR DTG TRAYEMAN'!E:E)</f>
        <v>0</v>
      </c>
    </row>
    <row r="3412" spans="1:8" ht="15.75" customHeight="1">
      <c r="A3412" s="86" t="s">
        <v>10334</v>
      </c>
      <c r="B3412" s="86" t="s">
        <v>876</v>
      </c>
      <c r="C3412" s="86" t="s">
        <v>10334</v>
      </c>
      <c r="D3412" s="86" t="s">
        <v>10335</v>
      </c>
      <c r="E3412" s="87">
        <v>0</v>
      </c>
      <c r="F3412" s="86" t="s">
        <v>1185</v>
      </c>
      <c r="H3412" s="3">
        <f>E3412+SUMIF('BR DTG TRAYEMAN'!C:C,C3412,'BR DTG TRAYEMAN'!E:E)</f>
        <v>0</v>
      </c>
    </row>
    <row r="3413" spans="1:8" ht="15.75" customHeight="1">
      <c r="A3413" s="86" t="s">
        <v>1924</v>
      </c>
      <c r="B3413" s="86" t="s">
        <v>876</v>
      </c>
      <c r="C3413" s="86" t="s">
        <v>1924</v>
      </c>
      <c r="D3413" s="86" t="s">
        <v>1925</v>
      </c>
      <c r="E3413" s="87">
        <v>0</v>
      </c>
      <c r="F3413" s="86" t="s">
        <v>1185</v>
      </c>
      <c r="H3413" s="3">
        <f>E3413+SUMIF('BR DTG TRAYEMAN'!C:C,C3413,'BR DTG TRAYEMAN'!E:E)</f>
        <v>0</v>
      </c>
    </row>
    <row r="3414" spans="1:8" ht="15.75" customHeight="1">
      <c r="A3414" s="86" t="s">
        <v>10336</v>
      </c>
      <c r="B3414" s="86" t="s">
        <v>876</v>
      </c>
      <c r="C3414" s="86" t="s">
        <v>10336</v>
      </c>
      <c r="D3414" s="86" t="s">
        <v>10337</v>
      </c>
      <c r="E3414" s="87">
        <v>0</v>
      </c>
      <c r="F3414" s="86" t="s">
        <v>1185</v>
      </c>
      <c r="H3414" s="3">
        <f>E3414+SUMIF('BR DTG TRAYEMAN'!C:C,C3414,'BR DTG TRAYEMAN'!E:E)</f>
        <v>0</v>
      </c>
    </row>
    <row r="3415" spans="1:8" ht="15.75" customHeight="1">
      <c r="A3415" s="86" t="s">
        <v>10338</v>
      </c>
      <c r="B3415" s="86" t="s">
        <v>876</v>
      </c>
      <c r="C3415" s="86" t="s">
        <v>10338</v>
      </c>
      <c r="D3415" s="86" t="s">
        <v>10339</v>
      </c>
      <c r="E3415" s="87">
        <v>0</v>
      </c>
      <c r="F3415" s="86" t="s">
        <v>1185</v>
      </c>
      <c r="H3415" s="3">
        <f>E3415+SUMIF('BR DTG TRAYEMAN'!C:C,C3415,'BR DTG TRAYEMAN'!E:E)</f>
        <v>0</v>
      </c>
    </row>
    <row r="3416" spans="1:8" ht="15.75" customHeight="1">
      <c r="A3416" s="86" t="s">
        <v>7692</v>
      </c>
      <c r="B3416" s="86" t="s">
        <v>876</v>
      </c>
      <c r="C3416" s="86" t="s">
        <v>7692</v>
      </c>
      <c r="D3416" s="86" t="s">
        <v>7693</v>
      </c>
      <c r="E3416" s="87">
        <v>0</v>
      </c>
      <c r="F3416" s="86" t="s">
        <v>1185</v>
      </c>
      <c r="H3416" s="3">
        <f>E3416+SUMIF('BR DTG TRAYEMAN'!C:C,C3416,'BR DTG TRAYEMAN'!E:E)</f>
        <v>0</v>
      </c>
    </row>
    <row r="3417" spans="1:8" ht="15.75" customHeight="1">
      <c r="A3417" s="86" t="s">
        <v>10340</v>
      </c>
      <c r="B3417" s="86" t="s">
        <v>876</v>
      </c>
      <c r="C3417" s="86" t="s">
        <v>10340</v>
      </c>
      <c r="D3417" s="86" t="s">
        <v>10341</v>
      </c>
      <c r="E3417" s="87">
        <v>0</v>
      </c>
      <c r="F3417" s="86" t="s">
        <v>1185</v>
      </c>
      <c r="H3417" s="3">
        <f>E3417+SUMIF('BR DTG TRAYEMAN'!C:C,C3417,'BR DTG TRAYEMAN'!E:E)</f>
        <v>0</v>
      </c>
    </row>
    <row r="3418" spans="1:8" ht="15.75" customHeight="1">
      <c r="A3418" s="86" t="s">
        <v>7700</v>
      </c>
      <c r="B3418" s="86" t="s">
        <v>876</v>
      </c>
      <c r="C3418" s="86" t="s">
        <v>7700</v>
      </c>
      <c r="D3418" s="86" t="s">
        <v>7701</v>
      </c>
      <c r="E3418" s="87">
        <v>0</v>
      </c>
      <c r="F3418" s="86" t="s">
        <v>1185</v>
      </c>
      <c r="H3418" s="3">
        <f>E3418+SUMIF('BR DTG TRAYEMAN'!C:C,C3418,'BR DTG TRAYEMAN'!E:E)</f>
        <v>0</v>
      </c>
    </row>
    <row r="3419" spans="1:8" ht="15.75" customHeight="1">
      <c r="A3419" s="86" t="s">
        <v>7704</v>
      </c>
      <c r="B3419" s="86" t="s">
        <v>876</v>
      </c>
      <c r="C3419" s="86" t="s">
        <v>7704</v>
      </c>
      <c r="D3419" s="86" t="s">
        <v>7705</v>
      </c>
      <c r="E3419" s="87">
        <v>0</v>
      </c>
      <c r="F3419" s="86" t="s">
        <v>1185</v>
      </c>
      <c r="H3419" s="3">
        <f>E3419+SUMIF('BR DTG TRAYEMAN'!C:C,C3419,'BR DTG TRAYEMAN'!E:E)</f>
        <v>0</v>
      </c>
    </row>
    <row r="3420" spans="1:8" ht="15.75" customHeight="1">
      <c r="A3420" s="86" t="s">
        <v>7706</v>
      </c>
      <c r="B3420" s="86" t="s">
        <v>876</v>
      </c>
      <c r="C3420" s="86" t="s">
        <v>7706</v>
      </c>
      <c r="D3420" s="86" t="s">
        <v>7707</v>
      </c>
      <c r="E3420" s="87">
        <v>0</v>
      </c>
      <c r="F3420" s="86" t="s">
        <v>1185</v>
      </c>
      <c r="H3420" s="3">
        <f>E3420+SUMIF('BR DTG TRAYEMAN'!C:C,C3420,'BR DTG TRAYEMAN'!E:E)</f>
        <v>0</v>
      </c>
    </row>
    <row r="3421" spans="1:8" ht="15.75" customHeight="1">
      <c r="A3421" s="86" t="s">
        <v>462</v>
      </c>
      <c r="B3421" s="86" t="s">
        <v>877</v>
      </c>
      <c r="C3421" s="86" t="s">
        <v>462</v>
      </c>
      <c r="D3421" s="86" t="s">
        <v>1278</v>
      </c>
      <c r="E3421" s="87">
        <v>0</v>
      </c>
      <c r="F3421" s="86" t="s">
        <v>1185</v>
      </c>
      <c r="H3421" s="3">
        <f>E3421+SUMIF('BR DTG TRAYEMAN'!C:C,C3421,'BR DTG TRAYEMAN'!E:E)</f>
        <v>0</v>
      </c>
    </row>
    <row r="3422" spans="1:8" ht="15.75" customHeight="1">
      <c r="A3422" s="86" t="s">
        <v>7708</v>
      </c>
      <c r="B3422" s="86" t="s">
        <v>876</v>
      </c>
      <c r="C3422" s="86" t="s">
        <v>7708</v>
      </c>
      <c r="D3422" s="86" t="s">
        <v>5455</v>
      </c>
      <c r="E3422" s="87">
        <v>0</v>
      </c>
      <c r="F3422" s="86" t="s">
        <v>1185</v>
      </c>
      <c r="H3422" s="3">
        <f>E3422+SUMIF('BR DTG TRAYEMAN'!C:C,C3422,'BR DTG TRAYEMAN'!E:E)</f>
        <v>0</v>
      </c>
    </row>
    <row r="3423" spans="1:8" ht="15.75" customHeight="1">
      <c r="A3423" s="86" t="s">
        <v>7709</v>
      </c>
      <c r="B3423" s="86" t="s">
        <v>876</v>
      </c>
      <c r="C3423" s="86" t="s">
        <v>7709</v>
      </c>
      <c r="D3423" s="86" t="s">
        <v>7710</v>
      </c>
      <c r="E3423" s="87">
        <v>0</v>
      </c>
      <c r="F3423" s="86" t="s">
        <v>1185</v>
      </c>
      <c r="H3423" s="3">
        <f>E3423+SUMIF('BR DTG TRAYEMAN'!C:C,C3423,'BR DTG TRAYEMAN'!E:E)</f>
        <v>0</v>
      </c>
    </row>
    <row r="3424" spans="1:8" ht="15.75" customHeight="1">
      <c r="A3424" s="86" t="s">
        <v>7711</v>
      </c>
      <c r="B3424" s="86" t="s">
        <v>876</v>
      </c>
      <c r="C3424" s="86" t="s">
        <v>7711</v>
      </c>
      <c r="D3424" s="86" t="s">
        <v>7712</v>
      </c>
      <c r="E3424" s="87">
        <v>0</v>
      </c>
      <c r="F3424" s="86" t="s">
        <v>1185</v>
      </c>
      <c r="H3424" s="3">
        <f>E3424+SUMIF('BR DTG TRAYEMAN'!C:C,C3424,'BR DTG TRAYEMAN'!E:E)</f>
        <v>0</v>
      </c>
    </row>
    <row r="3425" spans="1:8" ht="15.75" customHeight="1">
      <c r="A3425" s="86" t="s">
        <v>10342</v>
      </c>
      <c r="B3425" s="86" t="s">
        <v>876</v>
      </c>
      <c r="C3425" s="86" t="s">
        <v>10342</v>
      </c>
      <c r="D3425" s="86" t="s">
        <v>10343</v>
      </c>
      <c r="E3425" s="87">
        <v>0</v>
      </c>
      <c r="F3425" s="86" t="s">
        <v>1185</v>
      </c>
      <c r="H3425" s="3">
        <f>E3425+SUMIF('BR DTG TRAYEMAN'!C:C,C3425,'BR DTG TRAYEMAN'!E:E)</f>
        <v>0</v>
      </c>
    </row>
    <row r="3426" spans="1:8" ht="15.75" customHeight="1">
      <c r="A3426" s="86" t="s">
        <v>1551</v>
      </c>
      <c r="B3426" s="86" t="s">
        <v>876</v>
      </c>
      <c r="C3426" s="86" t="s">
        <v>1551</v>
      </c>
      <c r="D3426" s="86" t="s">
        <v>1552</v>
      </c>
      <c r="E3426" s="87">
        <v>0</v>
      </c>
      <c r="F3426" s="86" t="s">
        <v>1185</v>
      </c>
      <c r="H3426" s="3">
        <f>E3426+SUMIF('BR DTG TRAYEMAN'!C:C,C3426,'BR DTG TRAYEMAN'!E:E)</f>
        <v>0</v>
      </c>
    </row>
    <row r="3427" spans="1:8" ht="15.75" customHeight="1">
      <c r="A3427" s="86" t="s">
        <v>7715</v>
      </c>
      <c r="B3427" s="86" t="s">
        <v>876</v>
      </c>
      <c r="C3427" s="86" t="s">
        <v>7715</v>
      </c>
      <c r="D3427" s="86" t="s">
        <v>7716</v>
      </c>
      <c r="E3427" s="87">
        <v>0</v>
      </c>
      <c r="F3427" s="86" t="s">
        <v>1185</v>
      </c>
      <c r="H3427" s="3">
        <f>E3427+SUMIF('BR DTG TRAYEMAN'!C:C,C3427,'BR DTG TRAYEMAN'!E:E)</f>
        <v>0</v>
      </c>
    </row>
    <row r="3428" spans="1:8" ht="15.75" customHeight="1">
      <c r="A3428" s="86" t="s">
        <v>7719</v>
      </c>
      <c r="B3428" s="86" t="s">
        <v>876</v>
      </c>
      <c r="C3428" s="86" t="s">
        <v>7719</v>
      </c>
      <c r="D3428" s="86" t="s">
        <v>7720</v>
      </c>
      <c r="E3428" s="87">
        <v>0</v>
      </c>
      <c r="F3428" s="86" t="s">
        <v>1185</v>
      </c>
      <c r="H3428" s="3">
        <f>E3428+SUMIF('BR DTG TRAYEMAN'!C:C,C3428,'BR DTG TRAYEMAN'!E:E)</f>
        <v>0</v>
      </c>
    </row>
    <row r="3429" spans="1:8" ht="15.75" customHeight="1">
      <c r="A3429" s="86" t="s">
        <v>7721</v>
      </c>
      <c r="B3429" s="86" t="s">
        <v>876</v>
      </c>
      <c r="C3429" s="86" t="s">
        <v>7721</v>
      </c>
      <c r="D3429" s="86" t="s">
        <v>7722</v>
      </c>
      <c r="E3429" s="87">
        <v>0</v>
      </c>
      <c r="F3429" s="86" t="s">
        <v>1185</v>
      </c>
      <c r="H3429" s="3">
        <f>E3429+SUMIF('BR DTG TRAYEMAN'!C:C,C3429,'BR DTG TRAYEMAN'!E:E)</f>
        <v>0</v>
      </c>
    </row>
    <row r="3430" spans="1:8" ht="15.75" customHeight="1">
      <c r="A3430" s="86" t="s">
        <v>10344</v>
      </c>
      <c r="B3430" s="86" t="s">
        <v>876</v>
      </c>
      <c r="C3430" s="86" t="s">
        <v>10344</v>
      </c>
      <c r="D3430" s="86" t="s">
        <v>10345</v>
      </c>
      <c r="E3430" s="87">
        <v>0</v>
      </c>
      <c r="F3430" s="86" t="s">
        <v>1185</v>
      </c>
      <c r="H3430" s="3">
        <f>E3430+SUMIF('BR DTG TRAYEMAN'!C:C,C3430,'BR DTG TRAYEMAN'!E:E)</f>
        <v>0</v>
      </c>
    </row>
    <row r="3431" spans="1:8" ht="15.75" customHeight="1">
      <c r="A3431" s="86" t="s">
        <v>10346</v>
      </c>
      <c r="B3431" s="86" t="s">
        <v>876</v>
      </c>
      <c r="C3431" s="86" t="s">
        <v>10346</v>
      </c>
      <c r="D3431" s="86" t="s">
        <v>10347</v>
      </c>
      <c r="E3431" s="87">
        <v>0</v>
      </c>
      <c r="F3431" s="86" t="s">
        <v>1185</v>
      </c>
      <c r="H3431" s="3">
        <f>E3431+SUMIF('BR DTG TRAYEMAN'!C:C,C3431,'BR DTG TRAYEMAN'!E:E)</f>
        <v>0</v>
      </c>
    </row>
    <row r="3432" spans="1:8" ht="15.75" customHeight="1">
      <c r="A3432" s="86" t="s">
        <v>7723</v>
      </c>
      <c r="B3432" s="86" t="s">
        <v>876</v>
      </c>
      <c r="C3432" s="86" t="s">
        <v>7723</v>
      </c>
      <c r="D3432" s="86" t="s">
        <v>7724</v>
      </c>
      <c r="E3432" s="87">
        <v>0</v>
      </c>
      <c r="F3432" s="86" t="s">
        <v>1185</v>
      </c>
      <c r="H3432" s="3">
        <f>E3432+SUMIF('BR DTG TRAYEMAN'!C:C,C3432,'BR DTG TRAYEMAN'!E:E)</f>
        <v>0</v>
      </c>
    </row>
    <row r="3433" spans="1:8" ht="15.75" customHeight="1">
      <c r="A3433" s="86" t="s">
        <v>7725</v>
      </c>
      <c r="B3433" s="86" t="s">
        <v>876</v>
      </c>
      <c r="C3433" s="86" t="s">
        <v>7725</v>
      </c>
      <c r="D3433" s="86" t="s">
        <v>7726</v>
      </c>
      <c r="E3433" s="87">
        <v>0</v>
      </c>
      <c r="F3433" s="86" t="s">
        <v>1185</v>
      </c>
      <c r="H3433" s="3">
        <f>E3433+SUMIF('BR DTG TRAYEMAN'!C:C,C3433,'BR DTG TRAYEMAN'!E:E)</f>
        <v>0</v>
      </c>
    </row>
    <row r="3434" spans="1:8" ht="15.75" customHeight="1">
      <c r="A3434" s="86" t="s">
        <v>10348</v>
      </c>
      <c r="B3434" s="86" t="s">
        <v>876</v>
      </c>
      <c r="C3434" s="86" t="s">
        <v>10348</v>
      </c>
      <c r="D3434" s="86" t="s">
        <v>10349</v>
      </c>
      <c r="E3434" s="87">
        <v>0</v>
      </c>
      <c r="F3434" s="86" t="s">
        <v>1185</v>
      </c>
      <c r="H3434" s="3">
        <f>E3434+SUMIF('BR DTG TRAYEMAN'!C:C,C3434,'BR DTG TRAYEMAN'!E:E)</f>
        <v>0</v>
      </c>
    </row>
    <row r="3435" spans="1:8" ht="15.75" customHeight="1">
      <c r="A3435" s="86" t="s">
        <v>1553</v>
      </c>
      <c r="B3435" s="86" t="s">
        <v>876</v>
      </c>
      <c r="C3435" s="86" t="s">
        <v>1553</v>
      </c>
      <c r="D3435" s="86" t="s">
        <v>1554</v>
      </c>
      <c r="E3435" s="87">
        <v>0</v>
      </c>
      <c r="F3435" s="86" t="s">
        <v>1185</v>
      </c>
      <c r="H3435" s="3">
        <f>E3435+SUMIF('BR DTG TRAYEMAN'!C:C,C3435,'BR DTG TRAYEMAN'!E:E)</f>
        <v>0</v>
      </c>
    </row>
    <row r="3436" spans="1:8" ht="15.75" customHeight="1">
      <c r="A3436" s="86" t="s">
        <v>7729</v>
      </c>
      <c r="B3436" s="86" t="s">
        <v>876</v>
      </c>
      <c r="C3436" s="86" t="s">
        <v>7729</v>
      </c>
      <c r="D3436" s="86" t="s">
        <v>7730</v>
      </c>
      <c r="E3436" s="87">
        <v>0</v>
      </c>
      <c r="F3436" s="86" t="s">
        <v>1185</v>
      </c>
      <c r="H3436" s="3">
        <f>E3436+SUMIF('BR DTG TRAYEMAN'!C:C,C3436,'BR DTG TRAYEMAN'!E:E)</f>
        <v>0</v>
      </c>
    </row>
    <row r="3437" spans="1:8" ht="15.75" customHeight="1">
      <c r="A3437" s="86" t="s">
        <v>463</v>
      </c>
      <c r="B3437" s="86" t="s">
        <v>888</v>
      </c>
      <c r="C3437" s="86" t="s">
        <v>463</v>
      </c>
      <c r="D3437" s="86" t="s">
        <v>1280</v>
      </c>
      <c r="E3437" s="87">
        <v>0</v>
      </c>
      <c r="F3437" s="86" t="s">
        <v>1185</v>
      </c>
      <c r="H3437" s="3">
        <f>E3437+SUMIF('BR DTG TRAYEMAN'!C:C,C3437,'BR DTG TRAYEMAN'!E:E)</f>
        <v>0</v>
      </c>
    </row>
    <row r="3438" spans="1:8" ht="15.75" customHeight="1">
      <c r="A3438" s="86" t="s">
        <v>7731</v>
      </c>
      <c r="B3438" s="86" t="s">
        <v>876</v>
      </c>
      <c r="C3438" s="86" t="s">
        <v>7731</v>
      </c>
      <c r="D3438" s="86" t="s">
        <v>7732</v>
      </c>
      <c r="E3438" s="87">
        <v>0</v>
      </c>
      <c r="F3438" s="86" t="s">
        <v>1185</v>
      </c>
      <c r="H3438" s="3">
        <f>E3438+SUMIF('BR DTG TRAYEMAN'!C:C,C3438,'BR DTG TRAYEMAN'!E:E)</f>
        <v>0</v>
      </c>
    </row>
    <row r="3439" spans="1:8" ht="15.75" customHeight="1">
      <c r="A3439" s="86" t="s">
        <v>7733</v>
      </c>
      <c r="B3439" s="86" t="s">
        <v>876</v>
      </c>
      <c r="C3439" s="86" t="s">
        <v>7733</v>
      </c>
      <c r="D3439" s="86" t="s">
        <v>7734</v>
      </c>
      <c r="E3439" s="87">
        <v>0</v>
      </c>
      <c r="F3439" s="86" t="s">
        <v>1185</v>
      </c>
      <c r="H3439" s="3">
        <f>E3439+SUMIF('BR DTG TRAYEMAN'!C:C,C3439,'BR DTG TRAYEMAN'!E:E)</f>
        <v>0</v>
      </c>
    </row>
    <row r="3440" spans="1:8" ht="15.75" customHeight="1">
      <c r="A3440" s="86" t="s">
        <v>1555</v>
      </c>
      <c r="B3440" s="86" t="s">
        <v>876</v>
      </c>
      <c r="C3440" s="86" t="s">
        <v>1555</v>
      </c>
      <c r="D3440" s="86" t="s">
        <v>1556</v>
      </c>
      <c r="E3440" s="87">
        <v>0</v>
      </c>
      <c r="F3440" s="86" t="s">
        <v>1185</v>
      </c>
      <c r="H3440" s="3">
        <f>E3440+SUMIF('BR DTG TRAYEMAN'!C:C,C3440,'BR DTG TRAYEMAN'!E:E)</f>
        <v>0</v>
      </c>
    </row>
    <row r="3441" spans="1:8" ht="15.75" customHeight="1">
      <c r="A3441" s="86" t="s">
        <v>10350</v>
      </c>
      <c r="B3441" s="86" t="s">
        <v>876</v>
      </c>
      <c r="C3441" s="86" t="s">
        <v>10350</v>
      </c>
      <c r="D3441" s="86" t="s">
        <v>10351</v>
      </c>
      <c r="E3441" s="87">
        <v>0</v>
      </c>
      <c r="F3441" s="86" t="s">
        <v>1185</v>
      </c>
      <c r="H3441" s="3">
        <f>E3441+SUMIF('BR DTG TRAYEMAN'!C:C,C3441,'BR DTG TRAYEMAN'!E:E)</f>
        <v>0</v>
      </c>
    </row>
    <row r="3442" spans="1:8" ht="15.75" customHeight="1">
      <c r="A3442" s="86" t="s">
        <v>7735</v>
      </c>
      <c r="B3442" s="86" t="s">
        <v>876</v>
      </c>
      <c r="C3442" s="86" t="s">
        <v>7735</v>
      </c>
      <c r="D3442" s="86" t="s">
        <v>7736</v>
      </c>
      <c r="E3442" s="87">
        <v>0</v>
      </c>
      <c r="F3442" s="86" t="s">
        <v>1185</v>
      </c>
      <c r="H3442" s="3">
        <f>E3442+SUMIF('BR DTG TRAYEMAN'!C:C,C3442,'BR DTG TRAYEMAN'!E:E)</f>
        <v>0</v>
      </c>
    </row>
    <row r="3443" spans="1:8" ht="15.75" customHeight="1">
      <c r="A3443" s="86" t="s">
        <v>10352</v>
      </c>
      <c r="B3443" s="86" t="s">
        <v>1185</v>
      </c>
      <c r="C3443" s="86" t="s">
        <v>10352</v>
      </c>
      <c r="D3443" s="86" t="s">
        <v>10353</v>
      </c>
      <c r="E3443" s="87">
        <v>0</v>
      </c>
      <c r="F3443" s="86" t="s">
        <v>1185</v>
      </c>
      <c r="H3443" s="3">
        <f>E3443+SUMIF('BR DTG TRAYEMAN'!C:C,C3443,'BR DTG TRAYEMAN'!E:E)</f>
        <v>0</v>
      </c>
    </row>
    <row r="3444" spans="1:8" ht="15.75" customHeight="1">
      <c r="A3444" s="86" t="s">
        <v>10354</v>
      </c>
      <c r="B3444" s="86" t="s">
        <v>876</v>
      </c>
      <c r="C3444" s="86" t="s">
        <v>10354</v>
      </c>
      <c r="D3444" s="86" t="s">
        <v>10355</v>
      </c>
      <c r="E3444" s="87">
        <v>0</v>
      </c>
      <c r="F3444" s="86" t="s">
        <v>1185</v>
      </c>
      <c r="H3444" s="3">
        <f>E3444+SUMIF('BR DTG TRAYEMAN'!C:C,C3444,'BR DTG TRAYEMAN'!E:E)</f>
        <v>0</v>
      </c>
    </row>
    <row r="3445" spans="1:8" ht="15.75" customHeight="1">
      <c r="A3445" s="86" t="s">
        <v>10356</v>
      </c>
      <c r="B3445" s="86" t="s">
        <v>876</v>
      </c>
      <c r="C3445" s="86" t="s">
        <v>10356</v>
      </c>
      <c r="D3445" s="86" t="s">
        <v>10357</v>
      </c>
      <c r="E3445" s="87">
        <v>0</v>
      </c>
      <c r="F3445" s="86" t="s">
        <v>1185</v>
      </c>
      <c r="H3445" s="3">
        <f>E3445+SUMIF('BR DTG TRAYEMAN'!C:C,C3445,'BR DTG TRAYEMAN'!E:E)</f>
        <v>0</v>
      </c>
    </row>
    <row r="3446" spans="1:8" ht="15.75" customHeight="1">
      <c r="A3446" s="86" t="s">
        <v>793</v>
      </c>
      <c r="B3446" s="86" t="s">
        <v>876</v>
      </c>
      <c r="C3446" s="86" t="s">
        <v>793</v>
      </c>
      <c r="D3446" s="86" t="s">
        <v>794</v>
      </c>
      <c r="E3446" s="87">
        <v>0</v>
      </c>
      <c r="F3446" s="86" t="s">
        <v>1185</v>
      </c>
      <c r="H3446" s="3">
        <f>E3446+SUMIF('BR DTG TRAYEMAN'!C:C,C3446,'BR DTG TRAYEMAN'!E:E)</f>
        <v>0</v>
      </c>
    </row>
    <row r="3447" spans="1:8" ht="15.75" customHeight="1">
      <c r="A3447" s="86" t="s">
        <v>7737</v>
      </c>
      <c r="B3447" s="86" t="s">
        <v>876</v>
      </c>
      <c r="C3447" s="86" t="s">
        <v>7737</v>
      </c>
      <c r="D3447" s="86" t="s">
        <v>7738</v>
      </c>
      <c r="E3447" s="87">
        <v>0</v>
      </c>
      <c r="F3447" s="86" t="s">
        <v>1185</v>
      </c>
      <c r="H3447" s="3">
        <f>E3447+SUMIF('BR DTG TRAYEMAN'!C:C,C3447,'BR DTG TRAYEMAN'!E:E)</f>
        <v>0</v>
      </c>
    </row>
    <row r="3448" spans="1:8" ht="15.75" customHeight="1">
      <c r="A3448" s="86" t="s">
        <v>10358</v>
      </c>
      <c r="B3448" s="86" t="s">
        <v>876</v>
      </c>
      <c r="C3448" s="86" t="s">
        <v>10358</v>
      </c>
      <c r="D3448" s="86" t="s">
        <v>10359</v>
      </c>
      <c r="E3448" s="87">
        <v>0</v>
      </c>
      <c r="F3448" s="86" t="s">
        <v>1185</v>
      </c>
      <c r="H3448" s="3">
        <f>E3448+SUMIF('BR DTG TRAYEMAN'!C:C,C3448,'BR DTG TRAYEMAN'!E:E)</f>
        <v>0</v>
      </c>
    </row>
    <row r="3449" spans="1:8" ht="15.75" customHeight="1">
      <c r="A3449" s="86" t="s">
        <v>7739</v>
      </c>
      <c r="B3449" s="86" t="s">
        <v>876</v>
      </c>
      <c r="C3449" s="86" t="s">
        <v>7739</v>
      </c>
      <c r="D3449" s="86" t="s">
        <v>2330</v>
      </c>
      <c r="E3449" s="87">
        <v>0</v>
      </c>
      <c r="F3449" s="86" t="s">
        <v>1185</v>
      </c>
      <c r="H3449" s="3">
        <f>E3449+SUMIF('BR DTG TRAYEMAN'!C:C,C3449,'BR DTG TRAYEMAN'!E:E)</f>
        <v>0</v>
      </c>
    </row>
    <row r="3450" spans="1:8" ht="15.75" customHeight="1">
      <c r="A3450" s="86" t="s">
        <v>7740</v>
      </c>
      <c r="B3450" s="86" t="s">
        <v>876</v>
      </c>
      <c r="C3450" s="86" t="s">
        <v>7740</v>
      </c>
      <c r="D3450" s="86" t="s">
        <v>7741</v>
      </c>
      <c r="E3450" s="87">
        <v>0</v>
      </c>
      <c r="F3450" s="86" t="s">
        <v>1185</v>
      </c>
      <c r="H3450" s="3">
        <f>E3450+SUMIF('BR DTG TRAYEMAN'!C:C,C3450,'BR DTG TRAYEMAN'!E:E)</f>
        <v>0</v>
      </c>
    </row>
    <row r="3451" spans="1:8" ht="15.75" customHeight="1">
      <c r="A3451" s="86" t="s">
        <v>10360</v>
      </c>
      <c r="B3451" s="86" t="s">
        <v>876</v>
      </c>
      <c r="C3451" s="86" t="s">
        <v>10360</v>
      </c>
      <c r="D3451" s="86" t="s">
        <v>10361</v>
      </c>
      <c r="E3451" s="87">
        <v>0</v>
      </c>
      <c r="F3451" s="86" t="s">
        <v>1185</v>
      </c>
      <c r="H3451" s="3">
        <f>E3451+SUMIF('BR DTG TRAYEMAN'!C:C,C3451,'BR DTG TRAYEMAN'!E:E)</f>
        <v>0</v>
      </c>
    </row>
    <row r="3452" spans="1:8" ht="15.75" customHeight="1">
      <c r="A3452" s="86" t="s">
        <v>10362</v>
      </c>
      <c r="B3452" s="86" t="s">
        <v>877</v>
      </c>
      <c r="C3452" s="86" t="s">
        <v>10362</v>
      </c>
      <c r="D3452" s="86" t="s">
        <v>10363</v>
      </c>
      <c r="E3452" s="87">
        <v>0</v>
      </c>
      <c r="F3452" s="86" t="s">
        <v>1185</v>
      </c>
      <c r="H3452" s="3">
        <f>E3452+SUMIF('BR DTG TRAYEMAN'!C:C,C3452,'BR DTG TRAYEMAN'!E:E)</f>
        <v>0</v>
      </c>
    </row>
    <row r="3453" spans="1:8" ht="15.75" customHeight="1">
      <c r="A3453" s="86" t="s">
        <v>7742</v>
      </c>
      <c r="B3453" s="86" t="s">
        <v>876</v>
      </c>
      <c r="C3453" s="86" t="s">
        <v>7742</v>
      </c>
      <c r="D3453" s="86" t="s">
        <v>10364</v>
      </c>
      <c r="E3453" s="87">
        <v>0</v>
      </c>
      <c r="F3453" s="86" t="s">
        <v>1185</v>
      </c>
      <c r="H3453" s="3">
        <f>E3453+SUMIF('BR DTG TRAYEMAN'!C:C,C3453,'BR DTG TRAYEMAN'!E:E)</f>
        <v>0</v>
      </c>
    </row>
    <row r="3454" spans="1:8" ht="15.75" customHeight="1">
      <c r="A3454" s="86" t="s">
        <v>7744</v>
      </c>
      <c r="B3454" s="86" t="s">
        <v>876</v>
      </c>
      <c r="C3454" s="86" t="s">
        <v>7744</v>
      </c>
      <c r="D3454" s="86" t="s">
        <v>7745</v>
      </c>
      <c r="E3454" s="87">
        <v>0</v>
      </c>
      <c r="F3454" s="86" t="s">
        <v>1185</v>
      </c>
      <c r="H3454" s="3">
        <f>E3454+SUMIF('BR DTG TRAYEMAN'!C:C,C3454,'BR DTG TRAYEMAN'!E:E)</f>
        <v>0</v>
      </c>
    </row>
    <row r="3455" spans="1:8" ht="15.75" customHeight="1">
      <c r="A3455" s="86" t="s">
        <v>7746</v>
      </c>
      <c r="B3455" s="86" t="s">
        <v>876</v>
      </c>
      <c r="C3455" s="86" t="s">
        <v>7746</v>
      </c>
      <c r="D3455" s="86" t="s">
        <v>7747</v>
      </c>
      <c r="E3455" s="87">
        <v>0</v>
      </c>
      <c r="F3455" s="86" t="s">
        <v>1185</v>
      </c>
      <c r="H3455" s="3">
        <f>E3455+SUMIF('BR DTG TRAYEMAN'!C:C,C3455,'BR DTG TRAYEMAN'!E:E)</f>
        <v>0</v>
      </c>
    </row>
    <row r="3456" spans="1:8" ht="15.75" customHeight="1">
      <c r="A3456" s="86" t="s">
        <v>10365</v>
      </c>
      <c r="B3456" s="86" t="s">
        <v>876</v>
      </c>
      <c r="C3456" s="86" t="s">
        <v>10365</v>
      </c>
      <c r="D3456" s="86" t="s">
        <v>10366</v>
      </c>
      <c r="E3456" s="87">
        <v>0</v>
      </c>
      <c r="F3456" s="86" t="s">
        <v>1185</v>
      </c>
      <c r="H3456" s="3">
        <f>E3456+SUMIF('BR DTG TRAYEMAN'!C:C,C3456,'BR DTG TRAYEMAN'!E:E)</f>
        <v>0</v>
      </c>
    </row>
    <row r="3457" spans="1:8" ht="15.75" customHeight="1">
      <c r="A3457" s="86" t="s">
        <v>7748</v>
      </c>
      <c r="B3457" s="86" t="s">
        <v>876</v>
      </c>
      <c r="C3457" s="86" t="s">
        <v>7748</v>
      </c>
      <c r="D3457" s="86" t="s">
        <v>7749</v>
      </c>
      <c r="E3457" s="87">
        <v>0</v>
      </c>
      <c r="F3457" s="86" t="s">
        <v>1185</v>
      </c>
      <c r="H3457" s="3">
        <f>E3457+SUMIF('BR DTG TRAYEMAN'!C:C,C3457,'BR DTG TRAYEMAN'!E:E)</f>
        <v>0</v>
      </c>
    </row>
    <row r="3458" spans="1:8" ht="15.75" customHeight="1">
      <c r="A3458" s="86" t="s">
        <v>10367</v>
      </c>
      <c r="B3458" s="86" t="s">
        <v>876</v>
      </c>
      <c r="C3458" s="86" t="s">
        <v>10367</v>
      </c>
      <c r="D3458" s="86" t="s">
        <v>10368</v>
      </c>
      <c r="E3458" s="87">
        <v>0</v>
      </c>
      <c r="F3458" s="86" t="s">
        <v>1185</v>
      </c>
      <c r="H3458" s="3">
        <f>E3458+SUMIF('BR DTG TRAYEMAN'!C:C,C3458,'BR DTG TRAYEMAN'!E:E)</f>
        <v>0</v>
      </c>
    </row>
    <row r="3459" spans="1:8" ht="15.75" customHeight="1">
      <c r="A3459" s="86" t="s">
        <v>7750</v>
      </c>
      <c r="B3459" s="86" t="s">
        <v>876</v>
      </c>
      <c r="C3459" s="86" t="s">
        <v>7750</v>
      </c>
      <c r="D3459" s="86" t="s">
        <v>7751</v>
      </c>
      <c r="E3459" s="87">
        <v>0</v>
      </c>
      <c r="F3459" s="86" t="s">
        <v>1185</v>
      </c>
      <c r="H3459" s="3">
        <f>E3459+SUMIF('BR DTG TRAYEMAN'!C:C,C3459,'BR DTG TRAYEMAN'!E:E)</f>
        <v>0</v>
      </c>
    </row>
    <row r="3460" spans="1:8" ht="15.75" customHeight="1">
      <c r="A3460" s="86" t="s">
        <v>10369</v>
      </c>
      <c r="B3460" s="86" t="s">
        <v>877</v>
      </c>
      <c r="C3460" s="86" t="s">
        <v>10369</v>
      </c>
      <c r="D3460" s="86" t="s">
        <v>10370</v>
      </c>
      <c r="E3460" s="87">
        <v>0</v>
      </c>
      <c r="F3460" s="86" t="s">
        <v>1185</v>
      </c>
      <c r="H3460" s="3">
        <f>E3460+SUMIF('BR DTG TRAYEMAN'!C:C,C3460,'BR DTG TRAYEMAN'!E:E)</f>
        <v>0</v>
      </c>
    </row>
    <row r="3461" spans="1:8" ht="15.75" customHeight="1">
      <c r="A3461" s="86" t="s">
        <v>10371</v>
      </c>
      <c r="B3461" s="86" t="s">
        <v>877</v>
      </c>
      <c r="C3461" s="86" t="s">
        <v>10371</v>
      </c>
      <c r="D3461" s="86" t="s">
        <v>10372</v>
      </c>
      <c r="E3461" s="87">
        <v>0</v>
      </c>
      <c r="F3461" s="86" t="s">
        <v>1185</v>
      </c>
      <c r="H3461" s="3">
        <f>E3461+SUMIF('BR DTG TRAYEMAN'!C:C,C3461,'BR DTG TRAYEMAN'!E:E)</f>
        <v>0</v>
      </c>
    </row>
    <row r="3462" spans="1:8" ht="15.75" customHeight="1">
      <c r="A3462" s="86" t="s">
        <v>10373</v>
      </c>
      <c r="B3462" s="86" t="s">
        <v>877</v>
      </c>
      <c r="C3462" s="86" t="s">
        <v>10373</v>
      </c>
      <c r="D3462" s="86" t="s">
        <v>10374</v>
      </c>
      <c r="E3462" s="87">
        <v>0</v>
      </c>
      <c r="F3462" s="86" t="s">
        <v>1185</v>
      </c>
      <c r="H3462" s="3">
        <f>E3462+SUMIF('BR DTG TRAYEMAN'!C:C,C3462,'BR DTG TRAYEMAN'!E:E)</f>
        <v>0</v>
      </c>
    </row>
    <row r="3463" spans="1:8" ht="15.75" customHeight="1">
      <c r="A3463" s="86" t="s">
        <v>10375</v>
      </c>
      <c r="B3463" s="86" t="s">
        <v>876</v>
      </c>
      <c r="C3463" s="86" t="s">
        <v>10375</v>
      </c>
      <c r="D3463" s="86" t="s">
        <v>10376</v>
      </c>
      <c r="E3463" s="87">
        <v>0</v>
      </c>
      <c r="F3463" s="86" t="s">
        <v>1185</v>
      </c>
      <c r="H3463" s="3">
        <f>E3463+SUMIF('BR DTG TRAYEMAN'!C:C,C3463,'BR DTG TRAYEMAN'!E:E)</f>
        <v>0</v>
      </c>
    </row>
    <row r="3464" spans="1:8" ht="15.75" customHeight="1">
      <c r="A3464" s="86" t="s">
        <v>10377</v>
      </c>
      <c r="B3464" s="86" t="s">
        <v>876</v>
      </c>
      <c r="C3464" s="86" t="s">
        <v>10377</v>
      </c>
      <c r="D3464" s="86" t="s">
        <v>10378</v>
      </c>
      <c r="E3464" s="87">
        <v>0</v>
      </c>
      <c r="F3464" s="86" t="s">
        <v>1185</v>
      </c>
      <c r="H3464" s="3">
        <f>E3464+SUMIF('BR DTG TRAYEMAN'!C:C,C3464,'BR DTG TRAYEMAN'!E:E)</f>
        <v>0</v>
      </c>
    </row>
    <row r="3465" spans="1:8" ht="15.75" customHeight="1">
      <c r="A3465" s="86" t="s">
        <v>2284</v>
      </c>
      <c r="B3465" s="86" t="s">
        <v>876</v>
      </c>
      <c r="C3465" s="86" t="s">
        <v>2284</v>
      </c>
      <c r="D3465" s="86" t="s">
        <v>2285</v>
      </c>
      <c r="E3465" s="87">
        <v>0</v>
      </c>
      <c r="F3465" s="86" t="s">
        <v>1185</v>
      </c>
      <c r="H3465" s="3">
        <f>E3465+SUMIF('BR DTG TRAYEMAN'!C:C,C3465,'BR DTG TRAYEMAN'!E:E)</f>
        <v>0</v>
      </c>
    </row>
    <row r="3466" spans="1:8" ht="15.75" customHeight="1">
      <c r="A3466" s="86" t="s">
        <v>7756</v>
      </c>
      <c r="B3466" s="86" t="s">
        <v>876</v>
      </c>
      <c r="C3466" s="86" t="s">
        <v>7756</v>
      </c>
      <c r="D3466" s="86" t="s">
        <v>2330</v>
      </c>
      <c r="E3466" s="87">
        <v>0</v>
      </c>
      <c r="F3466" s="86" t="s">
        <v>1185</v>
      </c>
      <c r="H3466" s="3">
        <f>E3466+SUMIF('BR DTG TRAYEMAN'!C:C,C3466,'BR DTG TRAYEMAN'!E:E)</f>
        <v>0</v>
      </c>
    </row>
    <row r="3467" spans="1:8" ht="15.75" customHeight="1">
      <c r="A3467" s="86" t="s">
        <v>7757</v>
      </c>
      <c r="B3467" s="86" t="s">
        <v>876</v>
      </c>
      <c r="C3467" s="86" t="s">
        <v>7757</v>
      </c>
      <c r="D3467" s="86" t="s">
        <v>2330</v>
      </c>
      <c r="E3467" s="87">
        <v>0</v>
      </c>
      <c r="F3467" s="86" t="s">
        <v>1185</v>
      </c>
      <c r="H3467" s="3">
        <f>E3467+SUMIF('BR DTG TRAYEMAN'!C:C,C3467,'BR DTG TRAYEMAN'!E:E)</f>
        <v>0</v>
      </c>
    </row>
    <row r="3468" spans="1:8" ht="15.75" customHeight="1">
      <c r="A3468" s="86" t="s">
        <v>7760</v>
      </c>
      <c r="B3468" s="86" t="s">
        <v>876</v>
      </c>
      <c r="C3468" s="86" t="s">
        <v>7760</v>
      </c>
      <c r="D3468" s="86" t="s">
        <v>7759</v>
      </c>
      <c r="E3468" s="87">
        <v>0</v>
      </c>
      <c r="F3468" s="86" t="s">
        <v>1185</v>
      </c>
      <c r="H3468" s="3">
        <f>E3468+SUMIF('BR DTG TRAYEMAN'!C:C,C3468,'BR DTG TRAYEMAN'!E:E)</f>
        <v>0</v>
      </c>
    </row>
    <row r="3469" spans="1:8" ht="15.75" customHeight="1">
      <c r="A3469" s="86" t="s">
        <v>7761</v>
      </c>
      <c r="B3469" s="86" t="s">
        <v>876</v>
      </c>
      <c r="C3469" s="86" t="s">
        <v>7761</v>
      </c>
      <c r="D3469" s="86" t="s">
        <v>2330</v>
      </c>
      <c r="E3469" s="87">
        <v>0</v>
      </c>
      <c r="F3469" s="86" t="s">
        <v>1185</v>
      </c>
      <c r="H3469" s="3">
        <f>E3469+SUMIF('BR DTG TRAYEMAN'!C:C,C3469,'BR DTG TRAYEMAN'!E:E)</f>
        <v>0</v>
      </c>
    </row>
    <row r="3470" spans="1:8" ht="15.75" customHeight="1">
      <c r="A3470" s="86" t="s">
        <v>7762</v>
      </c>
      <c r="B3470" s="86" t="s">
        <v>876</v>
      </c>
      <c r="C3470" s="86" t="s">
        <v>7762</v>
      </c>
      <c r="D3470" s="86" t="s">
        <v>7763</v>
      </c>
      <c r="E3470" s="87">
        <v>0</v>
      </c>
      <c r="F3470" s="86" t="s">
        <v>1185</v>
      </c>
      <c r="H3470" s="3">
        <f>E3470+SUMIF('BR DTG TRAYEMAN'!C:C,C3470,'BR DTG TRAYEMAN'!E:E)</f>
        <v>0</v>
      </c>
    </row>
    <row r="3471" spans="1:8" ht="15.75" customHeight="1">
      <c r="A3471" s="86" t="s">
        <v>10379</v>
      </c>
      <c r="B3471" s="86" t="s">
        <v>876</v>
      </c>
      <c r="C3471" s="86" t="s">
        <v>10379</v>
      </c>
      <c r="D3471" s="86" t="s">
        <v>1283</v>
      </c>
      <c r="E3471" s="87">
        <v>0</v>
      </c>
      <c r="F3471" s="86" t="s">
        <v>1185</v>
      </c>
      <c r="H3471" s="3">
        <f>E3471+SUMIF('BR DTG TRAYEMAN'!C:C,C3471,'BR DTG TRAYEMAN'!E:E)</f>
        <v>0</v>
      </c>
    </row>
    <row r="3472" spans="1:8" ht="15.75" customHeight="1">
      <c r="A3472" s="86" t="s">
        <v>10380</v>
      </c>
      <c r="B3472" s="86" t="s">
        <v>877</v>
      </c>
      <c r="C3472" s="86" t="s">
        <v>10380</v>
      </c>
      <c r="D3472" s="86" t="s">
        <v>10381</v>
      </c>
      <c r="E3472" s="87">
        <v>0</v>
      </c>
      <c r="F3472" s="86" t="s">
        <v>1185</v>
      </c>
      <c r="H3472" s="3">
        <f>E3472+SUMIF('BR DTG TRAYEMAN'!C:C,C3472,'BR DTG TRAYEMAN'!E:E)</f>
        <v>0</v>
      </c>
    </row>
    <row r="3473" spans="1:8" ht="15.75" customHeight="1">
      <c r="A3473" s="86" t="s">
        <v>7770</v>
      </c>
      <c r="B3473" s="86" t="s">
        <v>876</v>
      </c>
      <c r="C3473" s="86" t="s">
        <v>7770</v>
      </c>
      <c r="D3473" s="86" t="s">
        <v>7771</v>
      </c>
      <c r="E3473" s="87">
        <v>0</v>
      </c>
      <c r="F3473" s="86" t="s">
        <v>1185</v>
      </c>
      <c r="H3473" s="3">
        <f>E3473+SUMIF('BR DTG TRAYEMAN'!C:C,C3473,'BR DTG TRAYEMAN'!E:E)</f>
        <v>0</v>
      </c>
    </row>
    <row r="3474" spans="1:8" ht="15.75" customHeight="1">
      <c r="A3474" s="86" t="s">
        <v>797</v>
      </c>
      <c r="B3474" s="86" t="s">
        <v>877</v>
      </c>
      <c r="C3474" s="86" t="s">
        <v>797</v>
      </c>
      <c r="D3474" s="86" t="s">
        <v>798</v>
      </c>
      <c r="E3474" s="87">
        <v>0</v>
      </c>
      <c r="F3474" s="86" t="s">
        <v>1185</v>
      </c>
      <c r="H3474" s="3">
        <f>E3474+SUMIF('BR DTG TRAYEMAN'!C:C,C3474,'BR DTG TRAYEMAN'!E:E)</f>
        <v>0</v>
      </c>
    </row>
    <row r="3475" spans="1:8" ht="15.75" customHeight="1">
      <c r="A3475" s="86" t="s">
        <v>1928</v>
      </c>
      <c r="B3475" s="86" t="s">
        <v>877</v>
      </c>
      <c r="C3475" s="86" t="s">
        <v>1928</v>
      </c>
      <c r="D3475" s="86" t="s">
        <v>1929</v>
      </c>
      <c r="E3475" s="87">
        <v>0</v>
      </c>
      <c r="F3475" s="86" t="s">
        <v>1185</v>
      </c>
      <c r="H3475" s="3">
        <f>E3475+SUMIF('BR DTG TRAYEMAN'!C:C,C3475,'BR DTG TRAYEMAN'!E:E)</f>
        <v>0</v>
      </c>
    </row>
    <row r="3476" spans="1:8" ht="15.75" customHeight="1">
      <c r="A3476" s="86" t="s">
        <v>7772</v>
      </c>
      <c r="B3476" s="86" t="s">
        <v>877</v>
      </c>
      <c r="C3476" s="86" t="s">
        <v>7772</v>
      </c>
      <c r="D3476" s="86" t="s">
        <v>7773</v>
      </c>
      <c r="E3476" s="87">
        <v>0</v>
      </c>
      <c r="F3476" s="86" t="s">
        <v>1185</v>
      </c>
      <c r="H3476" s="3">
        <f>E3476+SUMIF('BR DTG TRAYEMAN'!C:C,C3476,'BR DTG TRAYEMAN'!E:E)</f>
        <v>0</v>
      </c>
    </row>
    <row r="3477" spans="1:8" ht="15.75" customHeight="1">
      <c r="A3477" s="86" t="s">
        <v>799</v>
      </c>
      <c r="B3477" s="86" t="s">
        <v>877</v>
      </c>
      <c r="C3477" s="86" t="s">
        <v>799</v>
      </c>
      <c r="D3477" s="86" t="s">
        <v>1281</v>
      </c>
      <c r="E3477" s="87">
        <v>0</v>
      </c>
      <c r="F3477" s="86" t="s">
        <v>1185</v>
      </c>
      <c r="H3477" s="3">
        <f>E3477+SUMIF('BR DTG TRAYEMAN'!C:C,C3477,'BR DTG TRAYEMAN'!E:E)</f>
        <v>0</v>
      </c>
    </row>
    <row r="3478" spans="1:8" ht="15.75" customHeight="1">
      <c r="A3478" s="86" t="s">
        <v>7774</v>
      </c>
      <c r="B3478" s="86" t="s">
        <v>876</v>
      </c>
      <c r="C3478" s="86" t="s">
        <v>7774</v>
      </c>
      <c r="D3478" s="86" t="s">
        <v>7775</v>
      </c>
      <c r="E3478" s="87">
        <v>0</v>
      </c>
      <c r="F3478" s="86" t="s">
        <v>1185</v>
      </c>
      <c r="H3478" s="3">
        <f>E3478+SUMIF('BR DTG TRAYEMAN'!C:C,C3478,'BR DTG TRAYEMAN'!E:E)</f>
        <v>0</v>
      </c>
    </row>
    <row r="3479" spans="1:8" ht="15.75" customHeight="1">
      <c r="A3479" s="86" t="s">
        <v>464</v>
      </c>
      <c r="B3479" s="86" t="s">
        <v>877</v>
      </c>
      <c r="C3479" s="86" t="s">
        <v>464</v>
      </c>
      <c r="D3479" s="86" t="s">
        <v>1282</v>
      </c>
      <c r="E3479" s="87">
        <v>2</v>
      </c>
      <c r="F3479" s="86" t="s">
        <v>1185</v>
      </c>
      <c r="H3479" s="3">
        <f>E3479+SUMIF('BR DTG TRAYEMAN'!C:C,C3479,'BR DTG TRAYEMAN'!E:E)</f>
        <v>2</v>
      </c>
    </row>
    <row r="3480" spans="1:8" ht="15.75" customHeight="1">
      <c r="A3480" s="86" t="s">
        <v>7780</v>
      </c>
      <c r="B3480" s="86" t="s">
        <v>876</v>
      </c>
      <c r="C3480" s="86" t="s">
        <v>7780</v>
      </c>
      <c r="D3480" s="86" t="s">
        <v>7781</v>
      </c>
      <c r="E3480" s="87">
        <v>0</v>
      </c>
      <c r="F3480" s="86" t="s">
        <v>1185</v>
      </c>
      <c r="H3480" s="3">
        <f>E3480+SUMIF('BR DTG TRAYEMAN'!C:C,C3480,'BR DTG TRAYEMAN'!E:E)</f>
        <v>0</v>
      </c>
    </row>
    <row r="3481" spans="1:8" ht="15.75" customHeight="1">
      <c r="A3481" s="86" t="s">
        <v>10382</v>
      </c>
      <c r="B3481" s="86" t="s">
        <v>877</v>
      </c>
      <c r="C3481" s="86" t="s">
        <v>10382</v>
      </c>
      <c r="D3481" s="86" t="s">
        <v>10383</v>
      </c>
      <c r="E3481" s="87">
        <v>0</v>
      </c>
      <c r="F3481" s="86" t="s">
        <v>1185</v>
      </c>
      <c r="H3481" s="3">
        <f>E3481+SUMIF('BR DTG TRAYEMAN'!C:C,C3481,'BR DTG TRAYEMAN'!E:E)</f>
        <v>0</v>
      </c>
    </row>
    <row r="3482" spans="1:8" ht="15.75" customHeight="1">
      <c r="A3482" s="86" t="s">
        <v>2286</v>
      </c>
      <c r="B3482" s="86" t="s">
        <v>876</v>
      </c>
      <c r="C3482" s="86" t="s">
        <v>2286</v>
      </c>
      <c r="D3482" s="86" t="s">
        <v>2287</v>
      </c>
      <c r="E3482" s="87">
        <v>0</v>
      </c>
      <c r="F3482" s="86" t="s">
        <v>1185</v>
      </c>
      <c r="H3482" s="3">
        <f>E3482+SUMIF('BR DTG TRAYEMAN'!C:C,C3482,'BR DTG TRAYEMAN'!E:E)</f>
        <v>0</v>
      </c>
    </row>
    <row r="3483" spans="1:8" ht="15.75" customHeight="1">
      <c r="A3483" s="86" t="s">
        <v>10384</v>
      </c>
      <c r="B3483" s="86" t="s">
        <v>876</v>
      </c>
      <c r="C3483" s="86" t="s">
        <v>10384</v>
      </c>
      <c r="D3483" s="86" t="s">
        <v>10385</v>
      </c>
      <c r="E3483" s="87">
        <v>0</v>
      </c>
      <c r="F3483" s="86" t="s">
        <v>1185</v>
      </c>
      <c r="H3483" s="3">
        <f>E3483+SUMIF('BR DTG TRAYEMAN'!C:C,C3483,'BR DTG TRAYEMAN'!E:E)</f>
        <v>0</v>
      </c>
    </row>
    <row r="3484" spans="1:8" ht="15.75" customHeight="1">
      <c r="A3484" s="86" t="s">
        <v>10386</v>
      </c>
      <c r="B3484" s="86" t="s">
        <v>876</v>
      </c>
      <c r="C3484" s="86" t="s">
        <v>10386</v>
      </c>
      <c r="D3484" s="86" t="s">
        <v>10387</v>
      </c>
      <c r="E3484" s="87">
        <v>0</v>
      </c>
      <c r="F3484" s="86" t="s">
        <v>1185</v>
      </c>
      <c r="H3484" s="3">
        <f>E3484+SUMIF('BR DTG TRAYEMAN'!C:C,C3484,'BR DTG TRAYEMAN'!E:E)</f>
        <v>0</v>
      </c>
    </row>
    <row r="3485" spans="1:8" ht="15.75" customHeight="1">
      <c r="A3485" s="86" t="s">
        <v>7782</v>
      </c>
      <c r="B3485" s="86" t="s">
        <v>876</v>
      </c>
      <c r="C3485" s="86" t="s">
        <v>7782</v>
      </c>
      <c r="D3485" s="86" t="s">
        <v>7783</v>
      </c>
      <c r="E3485" s="87">
        <v>0</v>
      </c>
      <c r="F3485" s="86" t="s">
        <v>1185</v>
      </c>
      <c r="H3485" s="3">
        <f>E3485+SUMIF('BR DTG TRAYEMAN'!C:C,C3485,'BR DTG TRAYEMAN'!E:E)</f>
        <v>0</v>
      </c>
    </row>
    <row r="3486" spans="1:8" ht="15.75" customHeight="1">
      <c r="A3486" s="86" t="s">
        <v>10388</v>
      </c>
      <c r="B3486" s="86" t="s">
        <v>876</v>
      </c>
      <c r="C3486" s="86" t="s">
        <v>10388</v>
      </c>
      <c r="D3486" s="86" t="s">
        <v>10389</v>
      </c>
      <c r="E3486" s="87">
        <v>0</v>
      </c>
      <c r="F3486" s="86" t="s">
        <v>1185</v>
      </c>
      <c r="H3486" s="3">
        <f>E3486+SUMIF('BR DTG TRAYEMAN'!C:C,C3486,'BR DTG TRAYEMAN'!E:E)</f>
        <v>0</v>
      </c>
    </row>
    <row r="3487" spans="1:8" ht="15.75" customHeight="1">
      <c r="A3487" s="86" t="s">
        <v>7784</v>
      </c>
      <c r="B3487" s="86" t="s">
        <v>876</v>
      </c>
      <c r="C3487" s="86" t="s">
        <v>7784</v>
      </c>
      <c r="D3487" s="86" t="s">
        <v>7785</v>
      </c>
      <c r="E3487" s="87">
        <v>0</v>
      </c>
      <c r="F3487" s="86" t="s">
        <v>1185</v>
      </c>
      <c r="H3487" s="3">
        <f>E3487+SUMIF('BR DTG TRAYEMAN'!C:C,C3487,'BR DTG TRAYEMAN'!E:E)</f>
        <v>0</v>
      </c>
    </row>
    <row r="3488" spans="1:8" ht="15.75" customHeight="1">
      <c r="A3488" s="86" t="s">
        <v>7788</v>
      </c>
      <c r="B3488" s="86" t="s">
        <v>876</v>
      </c>
      <c r="C3488" s="86" t="s">
        <v>7788</v>
      </c>
      <c r="D3488" s="86" t="s">
        <v>7789</v>
      </c>
      <c r="E3488" s="87">
        <v>0</v>
      </c>
      <c r="F3488" s="86" t="s">
        <v>1185</v>
      </c>
      <c r="H3488" s="3">
        <f>E3488+SUMIF('BR DTG TRAYEMAN'!C:C,C3488,'BR DTG TRAYEMAN'!E:E)</f>
        <v>0</v>
      </c>
    </row>
    <row r="3489" spans="1:8" ht="15.75" customHeight="1">
      <c r="A3489" s="86" t="s">
        <v>465</v>
      </c>
      <c r="B3489" s="86" t="s">
        <v>877</v>
      </c>
      <c r="C3489" s="86" t="s">
        <v>465</v>
      </c>
      <c r="D3489" s="86" t="s">
        <v>1351</v>
      </c>
      <c r="E3489" s="87">
        <v>0</v>
      </c>
      <c r="F3489" s="86" t="s">
        <v>1185</v>
      </c>
      <c r="H3489" s="3">
        <f>E3489+SUMIF('BR DTG TRAYEMAN'!C:C,C3489,'BR DTG TRAYEMAN'!E:E)</f>
        <v>0</v>
      </c>
    </row>
    <row r="3490" spans="1:8" ht="15.75" customHeight="1">
      <c r="A3490" s="86" t="s">
        <v>2288</v>
      </c>
      <c r="B3490" s="86" t="s">
        <v>876</v>
      </c>
      <c r="C3490" s="86" t="s">
        <v>2288</v>
      </c>
      <c r="D3490" s="86" t="s">
        <v>2289</v>
      </c>
      <c r="E3490" s="87">
        <v>0</v>
      </c>
      <c r="F3490" s="86" t="s">
        <v>1185</v>
      </c>
      <c r="H3490" s="3">
        <f>E3490+SUMIF('BR DTG TRAYEMAN'!C:C,C3490,'BR DTG TRAYEMAN'!E:E)</f>
        <v>0</v>
      </c>
    </row>
    <row r="3491" spans="1:8" ht="15.75" customHeight="1">
      <c r="A3491" s="86" t="s">
        <v>10390</v>
      </c>
      <c r="B3491" s="86" t="s">
        <v>876</v>
      </c>
      <c r="C3491" s="86" t="s">
        <v>10390</v>
      </c>
      <c r="D3491" s="86" t="s">
        <v>10391</v>
      </c>
      <c r="E3491" s="87">
        <v>0</v>
      </c>
      <c r="F3491" s="86" t="s">
        <v>1185</v>
      </c>
      <c r="H3491" s="3">
        <f>E3491+SUMIF('BR DTG TRAYEMAN'!C:C,C3491,'BR DTG TRAYEMAN'!E:E)</f>
        <v>0</v>
      </c>
    </row>
    <row r="3492" spans="1:8" ht="15.75" customHeight="1">
      <c r="A3492" s="86" t="s">
        <v>466</v>
      </c>
      <c r="B3492" s="86" t="s">
        <v>877</v>
      </c>
      <c r="C3492" s="86" t="s">
        <v>466</v>
      </c>
      <c r="D3492" s="86" t="s">
        <v>1283</v>
      </c>
      <c r="E3492" s="87">
        <v>5</v>
      </c>
      <c r="F3492" s="86" t="s">
        <v>1185</v>
      </c>
      <c r="H3492" s="3">
        <f>E3492+SUMIF('BR DTG TRAYEMAN'!C:C,C3492,'BR DTG TRAYEMAN'!E:E)</f>
        <v>5</v>
      </c>
    </row>
    <row r="3493" spans="1:8" ht="15.75" customHeight="1">
      <c r="A3493" s="86" t="s">
        <v>7792</v>
      </c>
      <c r="B3493" s="86" t="s">
        <v>876</v>
      </c>
      <c r="C3493" s="86" t="s">
        <v>7792</v>
      </c>
      <c r="D3493" s="86" t="s">
        <v>7793</v>
      </c>
      <c r="E3493" s="87">
        <v>0</v>
      </c>
      <c r="F3493" s="86" t="s">
        <v>1185</v>
      </c>
      <c r="H3493" s="3">
        <f>E3493+SUMIF('BR DTG TRAYEMAN'!C:C,C3493,'BR DTG TRAYEMAN'!E:E)</f>
        <v>0</v>
      </c>
    </row>
    <row r="3494" spans="1:8" ht="15.75" customHeight="1">
      <c r="A3494" s="86" t="s">
        <v>7794</v>
      </c>
      <c r="B3494" s="86" t="s">
        <v>876</v>
      </c>
      <c r="C3494" s="86" t="s">
        <v>7794</v>
      </c>
      <c r="D3494" s="86" t="s">
        <v>7795</v>
      </c>
      <c r="E3494" s="87">
        <v>0</v>
      </c>
      <c r="F3494" s="86" t="s">
        <v>1185</v>
      </c>
      <c r="H3494" s="3">
        <f>E3494+SUMIF('BR DTG TRAYEMAN'!C:C,C3494,'BR DTG TRAYEMAN'!E:E)</f>
        <v>0</v>
      </c>
    </row>
    <row r="3495" spans="1:8" ht="15.75" customHeight="1">
      <c r="A3495" s="86" t="s">
        <v>7796</v>
      </c>
      <c r="B3495" s="86" t="s">
        <v>876</v>
      </c>
      <c r="C3495" s="86" t="s">
        <v>7796</v>
      </c>
      <c r="D3495" s="86" t="s">
        <v>7797</v>
      </c>
      <c r="E3495" s="87">
        <v>0</v>
      </c>
      <c r="F3495" s="86" t="s">
        <v>1185</v>
      </c>
      <c r="H3495" s="3">
        <f>E3495+SUMIF('BR DTG TRAYEMAN'!C:C,C3495,'BR DTG TRAYEMAN'!E:E)</f>
        <v>0</v>
      </c>
    </row>
    <row r="3496" spans="1:8" ht="15.75" customHeight="1">
      <c r="A3496" s="86" t="s">
        <v>7798</v>
      </c>
      <c r="B3496" s="86" t="s">
        <v>876</v>
      </c>
      <c r="C3496" s="86" t="s">
        <v>7798</v>
      </c>
      <c r="D3496" s="86" t="s">
        <v>10392</v>
      </c>
      <c r="E3496" s="87">
        <v>0</v>
      </c>
      <c r="F3496" s="86" t="s">
        <v>1185</v>
      </c>
      <c r="H3496" s="3">
        <f>E3496+SUMIF('BR DTG TRAYEMAN'!C:C,C3496,'BR DTG TRAYEMAN'!E:E)</f>
        <v>0</v>
      </c>
    </row>
    <row r="3497" spans="1:8" ht="15.75" customHeight="1">
      <c r="A3497" s="86" t="s">
        <v>10393</v>
      </c>
      <c r="B3497" s="86" t="s">
        <v>876</v>
      </c>
      <c r="C3497" s="86" t="s">
        <v>10393</v>
      </c>
      <c r="D3497" s="86" t="s">
        <v>10394</v>
      </c>
      <c r="E3497" s="87">
        <v>0</v>
      </c>
      <c r="F3497" s="86" t="s">
        <v>1185</v>
      </c>
      <c r="H3497" s="3">
        <f>E3497+SUMIF('BR DTG TRAYEMAN'!C:C,C3497,'BR DTG TRAYEMAN'!E:E)</f>
        <v>0</v>
      </c>
    </row>
    <row r="3498" spans="1:8" ht="15.75" customHeight="1">
      <c r="A3498" s="86" t="s">
        <v>7802</v>
      </c>
      <c r="B3498" s="86" t="s">
        <v>876</v>
      </c>
      <c r="C3498" s="86" t="s">
        <v>7802</v>
      </c>
      <c r="D3498" s="86" t="s">
        <v>7803</v>
      </c>
      <c r="E3498" s="87">
        <v>0</v>
      </c>
      <c r="F3498" s="86" t="s">
        <v>1185</v>
      </c>
      <c r="H3498" s="3">
        <f>E3498+SUMIF('BR DTG TRAYEMAN'!C:C,C3498,'BR DTG TRAYEMAN'!E:E)</f>
        <v>0</v>
      </c>
    </row>
    <row r="3499" spans="1:8" ht="15.75" customHeight="1">
      <c r="A3499" s="86" t="s">
        <v>7804</v>
      </c>
      <c r="B3499" s="86" t="s">
        <v>876</v>
      </c>
      <c r="C3499" s="86" t="s">
        <v>7804</v>
      </c>
      <c r="D3499" s="86" t="s">
        <v>7805</v>
      </c>
      <c r="E3499" s="87">
        <v>0</v>
      </c>
      <c r="F3499" s="86" t="s">
        <v>1185</v>
      </c>
      <c r="H3499" s="3">
        <f>E3499+SUMIF('BR DTG TRAYEMAN'!C:C,C3499,'BR DTG TRAYEMAN'!E:E)</f>
        <v>0</v>
      </c>
    </row>
    <row r="3500" spans="1:8" ht="15.75" customHeight="1">
      <c r="A3500" s="86" t="s">
        <v>7808</v>
      </c>
      <c r="B3500" s="86" t="s">
        <v>876</v>
      </c>
      <c r="C3500" s="86" t="s">
        <v>7808</v>
      </c>
      <c r="D3500" s="86" t="s">
        <v>10395</v>
      </c>
      <c r="E3500" s="87">
        <v>0</v>
      </c>
      <c r="F3500" s="86" t="s">
        <v>1185</v>
      </c>
      <c r="H3500" s="3">
        <f>E3500+SUMIF('BR DTG TRAYEMAN'!C:C,C3500,'BR DTG TRAYEMAN'!E:E)</f>
        <v>0</v>
      </c>
    </row>
    <row r="3501" spans="1:8" ht="15.75" customHeight="1">
      <c r="A3501" s="86" t="s">
        <v>7810</v>
      </c>
      <c r="B3501" s="86" t="s">
        <v>898</v>
      </c>
      <c r="C3501" s="86" t="s">
        <v>7810</v>
      </c>
      <c r="D3501" s="86" t="s">
        <v>10396</v>
      </c>
      <c r="E3501" s="87">
        <v>0</v>
      </c>
      <c r="F3501" s="86" t="s">
        <v>1185</v>
      </c>
      <c r="H3501" s="3">
        <f>E3501+SUMIF('BR DTG TRAYEMAN'!C:C,C3501,'BR DTG TRAYEMAN'!E:E)</f>
        <v>0</v>
      </c>
    </row>
    <row r="3502" spans="1:8" ht="15.75" customHeight="1">
      <c r="A3502" s="86" t="s">
        <v>10397</v>
      </c>
      <c r="B3502" s="86" t="s">
        <v>876</v>
      </c>
      <c r="C3502" s="86" t="s">
        <v>10397</v>
      </c>
      <c r="D3502" s="86" t="s">
        <v>10398</v>
      </c>
      <c r="E3502" s="87">
        <v>0</v>
      </c>
      <c r="F3502" s="86" t="s">
        <v>1185</v>
      </c>
      <c r="H3502" s="3">
        <f>E3502+SUMIF('BR DTG TRAYEMAN'!C:C,C3502,'BR DTG TRAYEMAN'!E:E)</f>
        <v>0</v>
      </c>
    </row>
    <row r="3503" spans="1:8" ht="15.75" customHeight="1">
      <c r="A3503" s="86" t="s">
        <v>7816</v>
      </c>
      <c r="B3503" s="86" t="s">
        <v>876</v>
      </c>
      <c r="C3503" s="86" t="s">
        <v>7816</v>
      </c>
      <c r="D3503" s="86" t="s">
        <v>7817</v>
      </c>
      <c r="E3503" s="87">
        <v>0</v>
      </c>
      <c r="F3503" s="86" t="s">
        <v>1185</v>
      </c>
      <c r="H3503" s="3">
        <f>E3503+SUMIF('BR DTG TRAYEMAN'!C:C,C3503,'BR DTG TRAYEMAN'!E:E)</f>
        <v>0</v>
      </c>
    </row>
    <row r="3504" spans="1:8" ht="15.75" customHeight="1">
      <c r="A3504" s="86" t="s">
        <v>10399</v>
      </c>
      <c r="B3504" s="86" t="s">
        <v>876</v>
      </c>
      <c r="C3504" s="86" t="s">
        <v>10399</v>
      </c>
      <c r="D3504" s="86" t="s">
        <v>10400</v>
      </c>
      <c r="E3504" s="87">
        <v>0</v>
      </c>
      <c r="F3504" s="86" t="s">
        <v>1185</v>
      </c>
      <c r="H3504" s="3">
        <f>E3504+SUMIF('BR DTG TRAYEMAN'!C:C,C3504,'BR DTG TRAYEMAN'!E:E)</f>
        <v>0</v>
      </c>
    </row>
    <row r="3505" spans="1:8" ht="15.75" customHeight="1">
      <c r="A3505" s="86" t="s">
        <v>10401</v>
      </c>
      <c r="B3505" s="86" t="s">
        <v>876</v>
      </c>
      <c r="C3505" s="86" t="s">
        <v>10401</v>
      </c>
      <c r="D3505" s="86" t="s">
        <v>10402</v>
      </c>
      <c r="E3505" s="87">
        <v>0</v>
      </c>
      <c r="F3505" s="86" t="s">
        <v>1185</v>
      </c>
      <c r="H3505" s="3">
        <f>E3505+SUMIF('BR DTG TRAYEMAN'!C:C,C3505,'BR DTG TRAYEMAN'!E:E)</f>
        <v>0</v>
      </c>
    </row>
    <row r="3506" spans="1:8" ht="15.75" customHeight="1">
      <c r="A3506" s="86" t="s">
        <v>10403</v>
      </c>
      <c r="B3506" s="86" t="s">
        <v>876</v>
      </c>
      <c r="C3506" s="86" t="s">
        <v>10403</v>
      </c>
      <c r="D3506" s="86" t="s">
        <v>10404</v>
      </c>
      <c r="E3506" s="87">
        <v>0</v>
      </c>
      <c r="F3506" s="86" t="s">
        <v>1185</v>
      </c>
      <c r="H3506" s="3">
        <f>E3506+SUMIF('BR DTG TRAYEMAN'!C:C,C3506,'BR DTG TRAYEMAN'!E:E)</f>
        <v>0</v>
      </c>
    </row>
    <row r="3507" spans="1:8" ht="15.75" customHeight="1">
      <c r="A3507" s="86" t="s">
        <v>7818</v>
      </c>
      <c r="B3507" s="86" t="s">
        <v>876</v>
      </c>
      <c r="C3507" s="86" t="s">
        <v>7818</v>
      </c>
      <c r="D3507" s="86" t="s">
        <v>7819</v>
      </c>
      <c r="E3507" s="87">
        <v>0</v>
      </c>
      <c r="F3507" s="86" t="s">
        <v>1185</v>
      </c>
      <c r="H3507" s="3">
        <f>E3507+SUMIF('BR DTG TRAYEMAN'!C:C,C3507,'BR DTG TRAYEMAN'!E:E)</f>
        <v>0</v>
      </c>
    </row>
    <row r="3508" spans="1:8" ht="15.75" customHeight="1">
      <c r="A3508" s="86" t="s">
        <v>10405</v>
      </c>
      <c r="B3508" s="86" t="s">
        <v>876</v>
      </c>
      <c r="C3508" s="86" t="s">
        <v>10405</v>
      </c>
      <c r="D3508" s="86" t="s">
        <v>10406</v>
      </c>
      <c r="E3508" s="87">
        <v>0</v>
      </c>
      <c r="F3508" s="86" t="s">
        <v>1185</v>
      </c>
      <c r="H3508" s="3">
        <f>E3508+SUMIF('BR DTG TRAYEMAN'!C:C,C3508,'BR DTG TRAYEMAN'!E:E)</f>
        <v>0</v>
      </c>
    </row>
    <row r="3509" spans="1:8" ht="15.75" customHeight="1">
      <c r="A3509" s="86" t="s">
        <v>7820</v>
      </c>
      <c r="B3509" s="86" t="s">
        <v>876</v>
      </c>
      <c r="C3509" s="86" t="s">
        <v>7820</v>
      </c>
      <c r="D3509" s="86" t="s">
        <v>7821</v>
      </c>
      <c r="E3509" s="87">
        <v>0</v>
      </c>
      <c r="F3509" s="86" t="s">
        <v>1185</v>
      </c>
      <c r="H3509" s="3">
        <f>E3509+SUMIF('BR DTG TRAYEMAN'!C:C,C3509,'BR DTG TRAYEMAN'!E:E)</f>
        <v>0</v>
      </c>
    </row>
    <row r="3510" spans="1:8" ht="15.75" customHeight="1">
      <c r="A3510" s="86" t="s">
        <v>10407</v>
      </c>
      <c r="B3510" s="86" t="s">
        <v>876</v>
      </c>
      <c r="C3510" s="86" t="s">
        <v>10407</v>
      </c>
      <c r="D3510" s="86" t="s">
        <v>10408</v>
      </c>
      <c r="E3510" s="87">
        <v>0</v>
      </c>
      <c r="F3510" s="86" t="s">
        <v>1185</v>
      </c>
      <c r="H3510" s="3">
        <f>E3510+SUMIF('BR DTG TRAYEMAN'!C:C,C3510,'BR DTG TRAYEMAN'!E:E)</f>
        <v>0</v>
      </c>
    </row>
    <row r="3511" spans="1:8" ht="15.75" customHeight="1">
      <c r="A3511" s="86" t="s">
        <v>7822</v>
      </c>
      <c r="B3511" s="86" t="s">
        <v>876</v>
      </c>
      <c r="C3511" s="86" t="s">
        <v>7822</v>
      </c>
      <c r="D3511" s="86" t="s">
        <v>7823</v>
      </c>
      <c r="E3511" s="87">
        <v>0</v>
      </c>
      <c r="F3511" s="86" t="s">
        <v>1185</v>
      </c>
      <c r="H3511" s="3">
        <f>E3511+SUMIF('BR DTG TRAYEMAN'!C:C,C3511,'BR DTG TRAYEMAN'!E:E)</f>
        <v>0</v>
      </c>
    </row>
    <row r="3512" spans="1:8" ht="15.75" customHeight="1">
      <c r="A3512" s="86" t="s">
        <v>10409</v>
      </c>
      <c r="B3512" s="86" t="s">
        <v>876</v>
      </c>
      <c r="C3512" s="86" t="s">
        <v>10409</v>
      </c>
      <c r="D3512" s="86" t="s">
        <v>10410</v>
      </c>
      <c r="E3512" s="87">
        <v>0</v>
      </c>
      <c r="F3512" s="86" t="s">
        <v>1185</v>
      </c>
      <c r="H3512" s="3">
        <f>E3512+SUMIF('BR DTG TRAYEMAN'!C:C,C3512,'BR DTG TRAYEMAN'!E:E)</f>
        <v>0</v>
      </c>
    </row>
    <row r="3513" spans="1:8" ht="15.75" customHeight="1">
      <c r="A3513" s="86" t="s">
        <v>10411</v>
      </c>
      <c r="B3513" s="86" t="s">
        <v>876</v>
      </c>
      <c r="C3513" s="86" t="s">
        <v>10411</v>
      </c>
      <c r="D3513" s="86" t="s">
        <v>10412</v>
      </c>
      <c r="E3513" s="87">
        <v>0</v>
      </c>
      <c r="F3513" s="86" t="s">
        <v>1185</v>
      </c>
      <c r="H3513" s="3">
        <f>E3513+SUMIF('BR DTG TRAYEMAN'!C:C,C3513,'BR DTG TRAYEMAN'!E:E)</f>
        <v>0</v>
      </c>
    </row>
    <row r="3514" spans="1:8" ht="15.75" customHeight="1">
      <c r="A3514" s="86" t="s">
        <v>10413</v>
      </c>
      <c r="B3514" s="86" t="s">
        <v>876</v>
      </c>
      <c r="C3514" s="86" t="s">
        <v>10413</v>
      </c>
      <c r="D3514" s="86" t="s">
        <v>10414</v>
      </c>
      <c r="E3514" s="87">
        <v>0</v>
      </c>
      <c r="F3514" s="86" t="s">
        <v>1185</v>
      </c>
      <c r="H3514" s="3">
        <f>E3514+SUMIF('BR DTG TRAYEMAN'!C:C,C3514,'BR DTG TRAYEMAN'!E:E)</f>
        <v>0</v>
      </c>
    </row>
    <row r="3515" spans="1:8" ht="15.75" customHeight="1">
      <c r="A3515" s="86" t="s">
        <v>10415</v>
      </c>
      <c r="B3515" s="86" t="s">
        <v>898</v>
      </c>
      <c r="C3515" s="86" t="s">
        <v>10415</v>
      </c>
      <c r="D3515" s="86" t="s">
        <v>10416</v>
      </c>
      <c r="E3515" s="87">
        <v>0</v>
      </c>
      <c r="F3515" s="86" t="s">
        <v>1185</v>
      </c>
      <c r="H3515" s="3">
        <f>E3515+SUMIF('BR DTG TRAYEMAN'!C:C,C3515,'BR DTG TRAYEMAN'!E:E)</f>
        <v>0</v>
      </c>
    </row>
    <row r="3516" spans="1:8" ht="15.75" customHeight="1">
      <c r="A3516" s="86" t="s">
        <v>10417</v>
      </c>
      <c r="B3516" s="86" t="s">
        <v>888</v>
      </c>
      <c r="C3516" s="86" t="s">
        <v>10417</v>
      </c>
      <c r="D3516" s="86" t="s">
        <v>10418</v>
      </c>
      <c r="E3516" s="87">
        <v>0</v>
      </c>
      <c r="F3516" s="86" t="s">
        <v>1185</v>
      </c>
      <c r="H3516" s="3">
        <f>E3516+SUMIF('BR DTG TRAYEMAN'!C:C,C3516,'BR DTG TRAYEMAN'!E:E)</f>
        <v>0</v>
      </c>
    </row>
    <row r="3517" spans="1:8" ht="15.75" customHeight="1">
      <c r="A3517" s="86" t="s">
        <v>7826</v>
      </c>
      <c r="B3517" s="86" t="s">
        <v>876</v>
      </c>
      <c r="C3517" s="86" t="s">
        <v>7826</v>
      </c>
      <c r="D3517" s="86" t="s">
        <v>7827</v>
      </c>
      <c r="E3517" s="87">
        <v>0</v>
      </c>
      <c r="F3517" s="86" t="s">
        <v>1185</v>
      </c>
      <c r="H3517" s="3">
        <f>E3517+SUMIF('BR DTG TRAYEMAN'!C:C,C3517,'BR DTG TRAYEMAN'!E:E)</f>
        <v>0</v>
      </c>
    </row>
    <row r="3518" spans="1:8" ht="15.75" customHeight="1">
      <c r="A3518" s="86" t="s">
        <v>10419</v>
      </c>
      <c r="B3518" s="86" t="s">
        <v>876</v>
      </c>
      <c r="C3518" s="86" t="s">
        <v>10419</v>
      </c>
      <c r="D3518" s="86" t="s">
        <v>10420</v>
      </c>
      <c r="E3518" s="87">
        <v>0</v>
      </c>
      <c r="F3518" s="86" t="s">
        <v>1185</v>
      </c>
      <c r="H3518" s="3">
        <f>E3518+SUMIF('BR DTG TRAYEMAN'!C:C,C3518,'BR DTG TRAYEMAN'!E:E)</f>
        <v>0</v>
      </c>
    </row>
    <row r="3519" spans="1:8" ht="15.75" customHeight="1">
      <c r="A3519" s="86" t="s">
        <v>10421</v>
      </c>
      <c r="B3519" s="86" t="s">
        <v>876</v>
      </c>
      <c r="C3519" s="86" t="s">
        <v>10421</v>
      </c>
      <c r="D3519" s="86" t="s">
        <v>10422</v>
      </c>
      <c r="E3519" s="87">
        <v>0</v>
      </c>
      <c r="F3519" s="86" t="s">
        <v>1185</v>
      </c>
      <c r="H3519" s="3">
        <f>E3519+SUMIF('BR DTG TRAYEMAN'!C:C,C3519,'BR DTG TRAYEMAN'!E:E)</f>
        <v>0</v>
      </c>
    </row>
    <row r="3520" spans="1:8" ht="15.75" customHeight="1">
      <c r="A3520" s="86" t="s">
        <v>7828</v>
      </c>
      <c r="B3520" s="86" t="s">
        <v>876</v>
      </c>
      <c r="C3520" s="86" t="s">
        <v>7828</v>
      </c>
      <c r="D3520" s="86" t="s">
        <v>7829</v>
      </c>
      <c r="E3520" s="87">
        <v>0</v>
      </c>
      <c r="F3520" s="86" t="s">
        <v>1185</v>
      </c>
      <c r="H3520" s="3">
        <f>E3520+SUMIF('BR DTG TRAYEMAN'!C:C,C3520,'BR DTG TRAYEMAN'!E:E)</f>
        <v>0</v>
      </c>
    </row>
    <row r="3521" spans="1:8" ht="15.75" customHeight="1">
      <c r="A3521" s="86" t="s">
        <v>7830</v>
      </c>
      <c r="B3521" s="86" t="s">
        <v>876</v>
      </c>
      <c r="C3521" s="86" t="s">
        <v>7830</v>
      </c>
      <c r="D3521" s="86" t="s">
        <v>10423</v>
      </c>
      <c r="E3521" s="87">
        <v>0</v>
      </c>
      <c r="F3521" s="86" t="s">
        <v>1185</v>
      </c>
      <c r="H3521" s="3">
        <f>E3521+SUMIF('BR DTG TRAYEMAN'!C:C,C3521,'BR DTG TRAYEMAN'!E:E)</f>
        <v>0</v>
      </c>
    </row>
    <row r="3522" spans="1:8" ht="15.75" customHeight="1">
      <c r="A3522" s="86" t="s">
        <v>10424</v>
      </c>
      <c r="B3522" s="86" t="s">
        <v>876</v>
      </c>
      <c r="C3522" s="86" t="s">
        <v>10424</v>
      </c>
      <c r="D3522" s="86" t="s">
        <v>10425</v>
      </c>
      <c r="E3522" s="87">
        <v>0</v>
      </c>
      <c r="F3522" s="86" t="s">
        <v>1185</v>
      </c>
      <c r="H3522" s="3">
        <f>E3522+SUMIF('BR DTG TRAYEMAN'!C:C,C3522,'BR DTG TRAYEMAN'!E:E)</f>
        <v>0</v>
      </c>
    </row>
    <row r="3523" spans="1:8" ht="15.75" customHeight="1">
      <c r="A3523" s="86" t="s">
        <v>10426</v>
      </c>
      <c r="B3523" s="86" t="s">
        <v>876</v>
      </c>
      <c r="C3523" s="86" t="s">
        <v>10426</v>
      </c>
      <c r="D3523" s="86" t="s">
        <v>10427</v>
      </c>
      <c r="E3523" s="87">
        <v>0</v>
      </c>
      <c r="F3523" s="86" t="s">
        <v>1185</v>
      </c>
      <c r="H3523" s="3">
        <f>E3523+SUMIF('BR DTG TRAYEMAN'!C:C,C3523,'BR DTG TRAYEMAN'!E:E)</f>
        <v>0</v>
      </c>
    </row>
    <row r="3524" spans="1:8" ht="15.75" customHeight="1">
      <c r="A3524" s="86" t="s">
        <v>7832</v>
      </c>
      <c r="B3524" s="86" t="s">
        <v>1100</v>
      </c>
      <c r="C3524" s="86" t="s">
        <v>7832</v>
      </c>
      <c r="D3524" s="86" t="s">
        <v>7833</v>
      </c>
      <c r="E3524" s="87">
        <v>0</v>
      </c>
      <c r="F3524" s="86" t="s">
        <v>1185</v>
      </c>
      <c r="H3524" s="3">
        <f>E3524+SUMIF('BR DTG TRAYEMAN'!C:C,C3524,'BR DTG TRAYEMAN'!E:E)</f>
        <v>0</v>
      </c>
    </row>
    <row r="3525" spans="1:8" ht="15.75" customHeight="1">
      <c r="A3525" s="86" t="s">
        <v>467</v>
      </c>
      <c r="B3525" s="86" t="s">
        <v>877</v>
      </c>
      <c r="C3525" s="86" t="s">
        <v>467</v>
      </c>
      <c r="D3525" s="86" t="s">
        <v>1284</v>
      </c>
      <c r="E3525" s="87">
        <v>1</v>
      </c>
      <c r="F3525" s="86" t="s">
        <v>1185</v>
      </c>
      <c r="H3525" s="3">
        <f>E3525+SUMIF('BR DTG TRAYEMAN'!C:C,C3525,'BR DTG TRAYEMAN'!E:E)</f>
        <v>1</v>
      </c>
    </row>
    <row r="3526" spans="1:8" ht="15.75" customHeight="1">
      <c r="A3526" s="86" t="s">
        <v>10428</v>
      </c>
      <c r="B3526" s="86" t="s">
        <v>876</v>
      </c>
      <c r="C3526" s="86" t="s">
        <v>10428</v>
      </c>
      <c r="D3526" s="86" t="s">
        <v>10429</v>
      </c>
      <c r="E3526" s="87">
        <v>0</v>
      </c>
      <c r="F3526" s="86" t="s">
        <v>1185</v>
      </c>
      <c r="H3526" s="3">
        <f>E3526+SUMIF('BR DTG TRAYEMAN'!C:C,C3526,'BR DTG TRAYEMAN'!E:E)</f>
        <v>0</v>
      </c>
    </row>
    <row r="3527" spans="1:8" ht="15.75" customHeight="1">
      <c r="A3527" s="86" t="s">
        <v>7836</v>
      </c>
      <c r="B3527" s="86" t="s">
        <v>876</v>
      </c>
      <c r="C3527" s="86" t="s">
        <v>7836</v>
      </c>
      <c r="D3527" s="86" t="s">
        <v>7837</v>
      </c>
      <c r="E3527" s="87">
        <v>0</v>
      </c>
      <c r="F3527" s="86" t="s">
        <v>1185</v>
      </c>
      <c r="H3527" s="3">
        <f>E3527+SUMIF('BR DTG TRAYEMAN'!C:C,C3527,'BR DTG TRAYEMAN'!E:E)</f>
        <v>0</v>
      </c>
    </row>
    <row r="3528" spans="1:8" ht="15.75" customHeight="1">
      <c r="A3528" s="86" t="s">
        <v>7842</v>
      </c>
      <c r="B3528" s="86" t="s">
        <v>876</v>
      </c>
      <c r="C3528" s="86" t="s">
        <v>7842</v>
      </c>
      <c r="D3528" s="86" t="s">
        <v>7843</v>
      </c>
      <c r="E3528" s="87">
        <v>0</v>
      </c>
      <c r="F3528" s="86" t="s">
        <v>1185</v>
      </c>
      <c r="H3528" s="3">
        <f>E3528+SUMIF('BR DTG TRAYEMAN'!C:C,C3528,'BR DTG TRAYEMAN'!E:E)</f>
        <v>0</v>
      </c>
    </row>
    <row r="3529" spans="1:8" ht="15.75" customHeight="1">
      <c r="A3529" s="86" t="s">
        <v>2067</v>
      </c>
      <c r="B3529" s="86" t="s">
        <v>876</v>
      </c>
      <c r="C3529" s="86" t="s">
        <v>2067</v>
      </c>
      <c r="D3529" s="86" t="s">
        <v>2068</v>
      </c>
      <c r="E3529" s="87">
        <v>0</v>
      </c>
      <c r="F3529" s="86" t="s">
        <v>1185</v>
      </c>
      <c r="H3529" s="3">
        <f>E3529+SUMIF('BR DTG TRAYEMAN'!C:C,C3529,'BR DTG TRAYEMAN'!E:E)</f>
        <v>0</v>
      </c>
    </row>
    <row r="3530" spans="1:8" ht="15.75" customHeight="1">
      <c r="A3530" s="86" t="s">
        <v>468</v>
      </c>
      <c r="B3530" s="86" t="s">
        <v>877</v>
      </c>
      <c r="C3530" s="86" t="s">
        <v>468</v>
      </c>
      <c r="D3530" s="86" t="s">
        <v>1285</v>
      </c>
      <c r="E3530" s="87">
        <v>5</v>
      </c>
      <c r="F3530" s="86" t="s">
        <v>1185</v>
      </c>
      <c r="H3530" s="3">
        <f>E3530+SUMIF('BR DTG TRAYEMAN'!C:C,C3530,'BR DTG TRAYEMAN'!E:E)</f>
        <v>5</v>
      </c>
    </row>
    <row r="3531" spans="1:8" ht="15.75" customHeight="1">
      <c r="A3531" s="86" t="s">
        <v>7850</v>
      </c>
      <c r="B3531" s="86" t="s">
        <v>1100</v>
      </c>
      <c r="C3531" s="86" t="s">
        <v>7850</v>
      </c>
      <c r="D3531" s="86" t="s">
        <v>7851</v>
      </c>
      <c r="E3531" s="87">
        <v>0</v>
      </c>
      <c r="F3531" s="86" t="s">
        <v>1185</v>
      </c>
      <c r="H3531" s="3">
        <f>E3531+SUMIF('BR DTG TRAYEMAN'!C:C,C3531,'BR DTG TRAYEMAN'!E:E)</f>
        <v>0</v>
      </c>
    </row>
    <row r="3532" spans="1:8" ht="15.75" customHeight="1">
      <c r="A3532" s="86" t="s">
        <v>10430</v>
      </c>
      <c r="B3532" s="86" t="s">
        <v>876</v>
      </c>
      <c r="C3532" s="86" t="s">
        <v>10430</v>
      </c>
      <c r="D3532" s="86" t="s">
        <v>10431</v>
      </c>
      <c r="E3532" s="87">
        <v>0</v>
      </c>
      <c r="F3532" s="86" t="s">
        <v>1185</v>
      </c>
      <c r="H3532" s="3">
        <f>E3532+SUMIF('BR DTG TRAYEMAN'!C:C,C3532,'BR DTG TRAYEMAN'!E:E)</f>
        <v>0</v>
      </c>
    </row>
    <row r="3533" spans="1:8" ht="15.75" customHeight="1">
      <c r="A3533" s="86" t="s">
        <v>10432</v>
      </c>
      <c r="B3533" s="86" t="s">
        <v>876</v>
      </c>
      <c r="C3533" s="86" t="s">
        <v>10432</v>
      </c>
      <c r="D3533" s="86" t="s">
        <v>10433</v>
      </c>
      <c r="E3533" s="87">
        <v>0</v>
      </c>
      <c r="F3533" s="86" t="s">
        <v>1185</v>
      </c>
      <c r="H3533" s="3">
        <f>E3533+SUMIF('BR DTG TRAYEMAN'!C:C,C3533,'BR DTG TRAYEMAN'!E:E)</f>
        <v>0</v>
      </c>
    </row>
    <row r="3534" spans="1:8" ht="15.75" customHeight="1">
      <c r="A3534" s="86" t="s">
        <v>469</v>
      </c>
      <c r="B3534" s="86" t="s">
        <v>1100</v>
      </c>
      <c r="C3534" s="86" t="s">
        <v>469</v>
      </c>
      <c r="D3534" s="86" t="s">
        <v>1286</v>
      </c>
      <c r="E3534" s="87">
        <v>1</v>
      </c>
      <c r="F3534" s="86" t="s">
        <v>1185</v>
      </c>
      <c r="H3534" s="3">
        <f>E3534+SUMIF('BR DTG TRAYEMAN'!C:C,C3534,'BR DTG TRAYEMAN'!E:E)</f>
        <v>1</v>
      </c>
    </row>
    <row r="3535" spans="1:8" ht="15.75" customHeight="1">
      <c r="A3535" s="86" t="s">
        <v>10434</v>
      </c>
      <c r="B3535" s="86" t="s">
        <v>876</v>
      </c>
      <c r="C3535" s="86" t="s">
        <v>10434</v>
      </c>
      <c r="D3535" s="86" t="s">
        <v>10435</v>
      </c>
      <c r="E3535" s="87">
        <v>0</v>
      </c>
      <c r="F3535" s="86" t="s">
        <v>1185</v>
      </c>
      <c r="H3535" s="3">
        <f>E3535+SUMIF('BR DTG TRAYEMAN'!C:C,C3535,'BR DTG TRAYEMAN'!E:E)</f>
        <v>0</v>
      </c>
    </row>
    <row r="3536" spans="1:8" ht="15.75" customHeight="1">
      <c r="A3536" s="86" t="s">
        <v>7854</v>
      </c>
      <c r="B3536" s="86" t="s">
        <v>876</v>
      </c>
      <c r="C3536" s="86" t="s">
        <v>7854</v>
      </c>
      <c r="D3536" s="86" t="s">
        <v>7855</v>
      </c>
      <c r="E3536" s="87">
        <v>0</v>
      </c>
      <c r="F3536" s="86" t="s">
        <v>1185</v>
      </c>
      <c r="H3536" s="3">
        <f>E3536+SUMIF('BR DTG TRAYEMAN'!C:C,C3536,'BR DTG TRAYEMAN'!E:E)</f>
        <v>0</v>
      </c>
    </row>
    <row r="3537" spans="1:8" ht="15.75" customHeight="1">
      <c r="A3537" s="86" t="s">
        <v>7860</v>
      </c>
      <c r="B3537" s="86" t="s">
        <v>876</v>
      </c>
      <c r="C3537" s="86" t="s">
        <v>7860</v>
      </c>
      <c r="D3537" s="86" t="s">
        <v>7861</v>
      </c>
      <c r="E3537" s="87">
        <v>0</v>
      </c>
      <c r="F3537" s="86" t="s">
        <v>1185</v>
      </c>
      <c r="H3537" s="3">
        <f>E3537+SUMIF('BR DTG TRAYEMAN'!C:C,C3537,'BR DTG TRAYEMAN'!E:E)</f>
        <v>0</v>
      </c>
    </row>
    <row r="3538" spans="1:8" ht="15.75" customHeight="1">
      <c r="A3538" s="86" t="s">
        <v>10436</v>
      </c>
      <c r="B3538" s="86" t="s">
        <v>876</v>
      </c>
      <c r="C3538" s="86" t="s">
        <v>10436</v>
      </c>
      <c r="D3538" s="86" t="s">
        <v>10437</v>
      </c>
      <c r="E3538" s="87">
        <v>0</v>
      </c>
      <c r="F3538" s="86" t="s">
        <v>1185</v>
      </c>
      <c r="H3538" s="3">
        <f>E3538+SUMIF('BR DTG TRAYEMAN'!C:C,C3538,'BR DTG TRAYEMAN'!E:E)</f>
        <v>0</v>
      </c>
    </row>
    <row r="3539" spans="1:8" ht="15.75" customHeight="1">
      <c r="A3539" s="86" t="s">
        <v>470</v>
      </c>
      <c r="B3539" s="86" t="s">
        <v>1100</v>
      </c>
      <c r="C3539" s="86" t="s">
        <v>470</v>
      </c>
      <c r="D3539" s="86" t="s">
        <v>1287</v>
      </c>
      <c r="E3539" s="87">
        <v>1</v>
      </c>
      <c r="F3539" s="86" t="s">
        <v>1185</v>
      </c>
      <c r="H3539" s="3">
        <f>E3539+SUMIF('BR DTG TRAYEMAN'!C:C,C3539,'BR DTG TRAYEMAN'!E:E)</f>
        <v>1</v>
      </c>
    </row>
    <row r="3540" spans="1:8" ht="15.75" customHeight="1">
      <c r="A3540" s="86" t="s">
        <v>7864</v>
      </c>
      <c r="B3540" s="86" t="s">
        <v>876</v>
      </c>
      <c r="C3540" s="86" t="s">
        <v>7864</v>
      </c>
      <c r="D3540" s="86" t="s">
        <v>7865</v>
      </c>
      <c r="E3540" s="87">
        <v>0</v>
      </c>
      <c r="F3540" s="86" t="s">
        <v>1185</v>
      </c>
      <c r="H3540" s="3">
        <f>E3540+SUMIF('BR DTG TRAYEMAN'!C:C,C3540,'BR DTG TRAYEMAN'!E:E)</f>
        <v>0</v>
      </c>
    </row>
    <row r="3541" spans="1:8" ht="15.75" customHeight="1">
      <c r="A3541" s="86" t="s">
        <v>7868</v>
      </c>
      <c r="B3541" s="86" t="s">
        <v>876</v>
      </c>
      <c r="C3541" s="86" t="s">
        <v>7868</v>
      </c>
      <c r="D3541" s="86" t="s">
        <v>7869</v>
      </c>
      <c r="E3541" s="87">
        <v>0</v>
      </c>
      <c r="F3541" s="86" t="s">
        <v>1185</v>
      </c>
      <c r="H3541" s="3">
        <f>E3541+SUMIF('BR DTG TRAYEMAN'!C:C,C3541,'BR DTG TRAYEMAN'!E:E)</f>
        <v>0</v>
      </c>
    </row>
    <row r="3542" spans="1:8" ht="15.75" customHeight="1">
      <c r="A3542" s="86" t="s">
        <v>7870</v>
      </c>
      <c r="B3542" s="86" t="s">
        <v>876</v>
      </c>
      <c r="C3542" s="86" t="s">
        <v>7870</v>
      </c>
      <c r="D3542" s="86" t="s">
        <v>2330</v>
      </c>
      <c r="E3542" s="87">
        <v>0</v>
      </c>
      <c r="F3542" s="86" t="s">
        <v>1185</v>
      </c>
      <c r="H3542" s="3">
        <f>E3542+SUMIF('BR DTG TRAYEMAN'!C:C,C3542,'BR DTG TRAYEMAN'!E:E)</f>
        <v>0</v>
      </c>
    </row>
    <row r="3543" spans="1:8" ht="15.75" customHeight="1">
      <c r="A3543" s="86" t="s">
        <v>7871</v>
      </c>
      <c r="B3543" s="86" t="s">
        <v>876</v>
      </c>
      <c r="C3543" s="86" t="s">
        <v>7871</v>
      </c>
      <c r="D3543" s="86" t="s">
        <v>7872</v>
      </c>
      <c r="E3543" s="87">
        <v>0</v>
      </c>
      <c r="F3543" s="86" t="s">
        <v>1185</v>
      </c>
      <c r="H3543" s="3">
        <f>E3543+SUMIF('BR DTG TRAYEMAN'!C:C,C3543,'BR DTG TRAYEMAN'!E:E)</f>
        <v>0</v>
      </c>
    </row>
    <row r="3544" spans="1:8" ht="15.75" customHeight="1">
      <c r="A3544" s="86" t="s">
        <v>7873</v>
      </c>
      <c r="B3544" s="86" t="s">
        <v>876</v>
      </c>
      <c r="C3544" s="86" t="s">
        <v>7873</v>
      </c>
      <c r="D3544" s="86" t="s">
        <v>7874</v>
      </c>
      <c r="E3544" s="87">
        <v>0</v>
      </c>
      <c r="F3544" s="86" t="s">
        <v>1185</v>
      </c>
      <c r="H3544" s="3">
        <f>E3544+SUMIF('BR DTG TRAYEMAN'!C:C,C3544,'BR DTG TRAYEMAN'!E:E)</f>
        <v>0</v>
      </c>
    </row>
    <row r="3545" spans="1:8" ht="15.75" customHeight="1">
      <c r="A3545" s="86" t="s">
        <v>10438</v>
      </c>
      <c r="B3545" s="86" t="s">
        <v>876</v>
      </c>
      <c r="C3545" s="86" t="s">
        <v>10438</v>
      </c>
      <c r="D3545" s="86" t="s">
        <v>10439</v>
      </c>
      <c r="E3545" s="87">
        <v>0</v>
      </c>
      <c r="F3545" s="86" t="s">
        <v>1185</v>
      </c>
      <c r="H3545" s="3">
        <f>E3545+SUMIF('BR DTG TRAYEMAN'!C:C,C3545,'BR DTG TRAYEMAN'!E:E)</f>
        <v>0</v>
      </c>
    </row>
    <row r="3546" spans="1:8" ht="15.75" customHeight="1">
      <c r="A3546" s="86" t="s">
        <v>10440</v>
      </c>
      <c r="B3546" s="86" t="s">
        <v>876</v>
      </c>
      <c r="C3546" s="86" t="s">
        <v>10440</v>
      </c>
      <c r="D3546" s="86" t="s">
        <v>10441</v>
      </c>
      <c r="E3546" s="87">
        <v>0</v>
      </c>
      <c r="F3546" s="86" t="s">
        <v>1185</v>
      </c>
      <c r="H3546" s="3">
        <f>E3546+SUMIF('BR DTG TRAYEMAN'!C:C,C3546,'BR DTG TRAYEMAN'!E:E)</f>
        <v>0</v>
      </c>
    </row>
    <row r="3547" spans="1:8" ht="15.75" customHeight="1">
      <c r="A3547" s="86" t="s">
        <v>7879</v>
      </c>
      <c r="B3547" s="86" t="s">
        <v>876</v>
      </c>
      <c r="C3547" s="86" t="s">
        <v>7879</v>
      </c>
      <c r="D3547" s="86" t="s">
        <v>7880</v>
      </c>
      <c r="E3547" s="87">
        <v>0</v>
      </c>
      <c r="F3547" s="86" t="s">
        <v>1185</v>
      </c>
      <c r="H3547" s="3">
        <f>E3547+SUMIF('BR DTG TRAYEMAN'!C:C,C3547,'BR DTG TRAYEMAN'!E:E)</f>
        <v>0</v>
      </c>
    </row>
    <row r="3548" spans="1:8" ht="15.75" customHeight="1">
      <c r="A3548" s="86" t="s">
        <v>10442</v>
      </c>
      <c r="B3548" s="86" t="s">
        <v>876</v>
      </c>
      <c r="C3548" s="86" t="s">
        <v>10442</v>
      </c>
      <c r="D3548" s="86" t="s">
        <v>10443</v>
      </c>
      <c r="E3548" s="87">
        <v>0</v>
      </c>
      <c r="F3548" s="86" t="s">
        <v>1185</v>
      </c>
      <c r="H3548" s="3">
        <f>E3548+SUMIF('BR DTG TRAYEMAN'!C:C,C3548,'BR DTG TRAYEMAN'!E:E)</f>
        <v>0</v>
      </c>
    </row>
    <row r="3549" spans="1:8" ht="15.75" customHeight="1">
      <c r="A3549" s="86" t="s">
        <v>10444</v>
      </c>
      <c r="B3549" s="86" t="s">
        <v>876</v>
      </c>
      <c r="C3549" s="86" t="s">
        <v>10444</v>
      </c>
      <c r="D3549" s="86" t="s">
        <v>10445</v>
      </c>
      <c r="E3549" s="87">
        <v>0</v>
      </c>
      <c r="F3549" s="86" t="s">
        <v>1185</v>
      </c>
      <c r="H3549" s="3">
        <f>E3549+SUMIF('BR DTG TRAYEMAN'!C:C,C3549,'BR DTG TRAYEMAN'!E:E)</f>
        <v>0</v>
      </c>
    </row>
    <row r="3550" spans="1:8" ht="15.75" customHeight="1">
      <c r="A3550" s="86" t="s">
        <v>10446</v>
      </c>
      <c r="B3550" s="86" t="s">
        <v>876</v>
      </c>
      <c r="C3550" s="86" t="s">
        <v>10446</v>
      </c>
      <c r="D3550" s="86" t="s">
        <v>10447</v>
      </c>
      <c r="E3550" s="87">
        <v>0</v>
      </c>
      <c r="F3550" s="86" t="s">
        <v>1185</v>
      </c>
      <c r="H3550" s="3">
        <f>E3550+SUMIF('BR DTG TRAYEMAN'!C:C,C3550,'BR DTG TRAYEMAN'!E:E)</f>
        <v>0</v>
      </c>
    </row>
    <row r="3551" spans="1:8" ht="15.75" customHeight="1">
      <c r="A3551" s="86" t="s">
        <v>10448</v>
      </c>
      <c r="B3551" s="86" t="s">
        <v>876</v>
      </c>
      <c r="C3551" s="86" t="s">
        <v>10448</v>
      </c>
      <c r="D3551" s="86" t="s">
        <v>10449</v>
      </c>
      <c r="E3551" s="87">
        <v>0</v>
      </c>
      <c r="F3551" s="86" t="s">
        <v>1185</v>
      </c>
      <c r="H3551" s="3">
        <f>E3551+SUMIF('BR DTG TRAYEMAN'!C:C,C3551,'BR DTG TRAYEMAN'!E:E)</f>
        <v>0</v>
      </c>
    </row>
    <row r="3552" spans="1:8" ht="15.75" customHeight="1">
      <c r="A3552" s="86" t="s">
        <v>10450</v>
      </c>
      <c r="B3552" s="86" t="s">
        <v>876</v>
      </c>
      <c r="C3552" s="86" t="s">
        <v>10450</v>
      </c>
      <c r="D3552" s="86" t="s">
        <v>10451</v>
      </c>
      <c r="E3552" s="87">
        <v>0</v>
      </c>
      <c r="F3552" s="86" t="s">
        <v>1185</v>
      </c>
      <c r="H3552" s="3">
        <f>E3552+SUMIF('BR DTG TRAYEMAN'!C:C,C3552,'BR DTG TRAYEMAN'!E:E)</f>
        <v>0</v>
      </c>
    </row>
    <row r="3553" spans="1:8" ht="15.75" customHeight="1">
      <c r="A3553" s="86" t="s">
        <v>7885</v>
      </c>
      <c r="B3553" s="86" t="s">
        <v>876</v>
      </c>
      <c r="C3553" s="86" t="s">
        <v>7885</v>
      </c>
      <c r="D3553" s="86" t="s">
        <v>7886</v>
      </c>
      <c r="E3553" s="87">
        <v>0</v>
      </c>
      <c r="F3553" s="86" t="s">
        <v>1185</v>
      </c>
      <c r="H3553" s="3">
        <f>E3553+SUMIF('BR DTG TRAYEMAN'!C:C,C3553,'BR DTG TRAYEMAN'!E:E)</f>
        <v>0</v>
      </c>
    </row>
    <row r="3554" spans="1:8" ht="15.75" customHeight="1">
      <c r="A3554" s="86" t="s">
        <v>7889</v>
      </c>
      <c r="B3554" s="86" t="s">
        <v>876</v>
      </c>
      <c r="C3554" s="86" t="s">
        <v>7889</v>
      </c>
      <c r="D3554" s="86" t="s">
        <v>7890</v>
      </c>
      <c r="E3554" s="87">
        <v>0</v>
      </c>
      <c r="F3554" s="86" t="s">
        <v>1185</v>
      </c>
      <c r="H3554" s="3">
        <f>E3554+SUMIF('BR DTG TRAYEMAN'!C:C,C3554,'BR DTG TRAYEMAN'!E:E)</f>
        <v>0</v>
      </c>
    </row>
    <row r="3555" spans="1:8" ht="15.75" customHeight="1">
      <c r="A3555" s="86" t="s">
        <v>471</v>
      </c>
      <c r="B3555" s="86" t="s">
        <v>877</v>
      </c>
      <c r="C3555" s="86" t="s">
        <v>471</v>
      </c>
      <c r="D3555" s="86" t="s">
        <v>1288</v>
      </c>
      <c r="E3555" s="87">
        <v>0</v>
      </c>
      <c r="F3555" s="86" t="s">
        <v>1185</v>
      </c>
      <c r="H3555" s="3">
        <f>E3555+SUMIF('BR DTG TRAYEMAN'!C:C,C3555,'BR DTG TRAYEMAN'!E:E)</f>
        <v>0</v>
      </c>
    </row>
    <row r="3556" spans="1:8" ht="15.75" customHeight="1">
      <c r="A3556" s="86" t="s">
        <v>10452</v>
      </c>
      <c r="B3556" s="86" t="s">
        <v>877</v>
      </c>
      <c r="C3556" s="86" t="s">
        <v>10452</v>
      </c>
      <c r="D3556" s="86" t="s">
        <v>10453</v>
      </c>
      <c r="E3556" s="87">
        <v>0</v>
      </c>
      <c r="F3556" s="86" t="s">
        <v>1185</v>
      </c>
      <c r="H3556" s="3">
        <f>E3556+SUMIF('BR DTG TRAYEMAN'!C:C,C3556,'BR DTG TRAYEMAN'!E:E)</f>
        <v>0</v>
      </c>
    </row>
    <row r="3557" spans="1:8" ht="15.75" customHeight="1">
      <c r="A3557" s="86" t="s">
        <v>2290</v>
      </c>
      <c r="B3557" s="86" t="s">
        <v>876</v>
      </c>
      <c r="C3557" s="86" t="s">
        <v>2290</v>
      </c>
      <c r="D3557" s="86" t="s">
        <v>2291</v>
      </c>
      <c r="E3557" s="87">
        <v>0</v>
      </c>
      <c r="F3557" s="86" t="s">
        <v>1185</v>
      </c>
      <c r="H3557" s="3">
        <f>E3557+SUMIF('BR DTG TRAYEMAN'!C:C,C3557,'BR DTG TRAYEMAN'!E:E)</f>
        <v>0</v>
      </c>
    </row>
    <row r="3558" spans="1:8" ht="15.75" customHeight="1">
      <c r="A3558" s="86" t="s">
        <v>7891</v>
      </c>
      <c r="B3558" s="86" t="s">
        <v>876</v>
      </c>
      <c r="C3558" s="86" t="s">
        <v>7891</v>
      </c>
      <c r="D3558" s="86" t="s">
        <v>2330</v>
      </c>
      <c r="E3558" s="87">
        <v>0</v>
      </c>
      <c r="F3558" s="86" t="s">
        <v>1185</v>
      </c>
      <c r="H3558" s="3">
        <f>E3558+SUMIF('BR DTG TRAYEMAN'!C:C,C3558,'BR DTG TRAYEMAN'!E:E)</f>
        <v>0</v>
      </c>
    </row>
    <row r="3559" spans="1:8" ht="15.75" customHeight="1">
      <c r="A3559" s="86" t="s">
        <v>10454</v>
      </c>
      <c r="B3559" s="86" t="s">
        <v>876</v>
      </c>
      <c r="C3559" s="86" t="s">
        <v>10454</v>
      </c>
      <c r="D3559" s="86" t="s">
        <v>10455</v>
      </c>
      <c r="E3559" s="87">
        <v>0</v>
      </c>
      <c r="F3559" s="86" t="s">
        <v>1185</v>
      </c>
      <c r="H3559" s="3">
        <f>E3559+SUMIF('BR DTG TRAYEMAN'!C:C,C3559,'BR DTG TRAYEMAN'!E:E)</f>
        <v>0</v>
      </c>
    </row>
    <row r="3560" spans="1:8" ht="15.75" customHeight="1">
      <c r="A3560" s="86" t="s">
        <v>1289</v>
      </c>
      <c r="B3560" s="86" t="s">
        <v>877</v>
      </c>
      <c r="C3560" s="86" t="s">
        <v>1289</v>
      </c>
      <c r="D3560" s="86" t="s">
        <v>1290</v>
      </c>
      <c r="E3560" s="87">
        <v>0</v>
      </c>
      <c r="F3560" s="86" t="s">
        <v>1185</v>
      </c>
      <c r="H3560" s="3">
        <f>E3560+SUMIF('BR DTG TRAYEMAN'!C:C,C3560,'BR DTG TRAYEMAN'!E:E)</f>
        <v>0</v>
      </c>
    </row>
    <row r="3561" spans="1:8" ht="15.75" customHeight="1">
      <c r="A3561" s="86" t="s">
        <v>7892</v>
      </c>
      <c r="B3561" s="86" t="s">
        <v>877</v>
      </c>
      <c r="C3561" s="86" t="s">
        <v>7892</v>
      </c>
      <c r="D3561" s="86" t="s">
        <v>7893</v>
      </c>
      <c r="E3561" s="87">
        <v>0</v>
      </c>
      <c r="F3561" s="86" t="s">
        <v>1185</v>
      </c>
      <c r="H3561" s="3">
        <f>E3561+SUMIF('BR DTG TRAYEMAN'!C:C,C3561,'BR DTG TRAYEMAN'!E:E)</f>
        <v>0</v>
      </c>
    </row>
    <row r="3562" spans="1:8" ht="15.75" customHeight="1">
      <c r="A3562" s="86" t="s">
        <v>7894</v>
      </c>
      <c r="B3562" s="86" t="s">
        <v>876</v>
      </c>
      <c r="C3562" s="86" t="s">
        <v>7894</v>
      </c>
      <c r="D3562" s="86" t="s">
        <v>7895</v>
      </c>
      <c r="E3562" s="87">
        <v>0</v>
      </c>
      <c r="F3562" s="86" t="s">
        <v>1185</v>
      </c>
      <c r="H3562" s="3">
        <f>E3562+SUMIF('BR DTG TRAYEMAN'!C:C,C3562,'BR DTG TRAYEMAN'!E:E)</f>
        <v>0</v>
      </c>
    </row>
    <row r="3563" spans="1:8" ht="15.75" customHeight="1">
      <c r="A3563" s="86" t="s">
        <v>10456</v>
      </c>
      <c r="B3563" s="86" t="s">
        <v>876</v>
      </c>
      <c r="C3563" s="86" t="s">
        <v>10456</v>
      </c>
      <c r="D3563" s="86" t="s">
        <v>10457</v>
      </c>
      <c r="E3563" s="87">
        <v>0</v>
      </c>
      <c r="F3563" s="86" t="s">
        <v>1185</v>
      </c>
      <c r="H3563" s="3">
        <f>E3563+SUMIF('BR DTG TRAYEMAN'!C:C,C3563,'BR DTG TRAYEMAN'!E:E)</f>
        <v>0</v>
      </c>
    </row>
    <row r="3564" spans="1:8" ht="15.75" customHeight="1">
      <c r="A3564" s="86" t="s">
        <v>7900</v>
      </c>
      <c r="B3564" s="86" t="s">
        <v>876</v>
      </c>
      <c r="C3564" s="86" t="s">
        <v>7900</v>
      </c>
      <c r="D3564" s="86" t="s">
        <v>7901</v>
      </c>
      <c r="E3564" s="87">
        <v>0</v>
      </c>
      <c r="F3564" s="86" t="s">
        <v>1185</v>
      </c>
      <c r="H3564" s="3">
        <f>E3564+SUMIF('BR DTG TRAYEMAN'!C:C,C3564,'BR DTG TRAYEMAN'!E:E)</f>
        <v>0</v>
      </c>
    </row>
    <row r="3565" spans="1:8" ht="15.75" customHeight="1">
      <c r="A3565" s="86" t="s">
        <v>7908</v>
      </c>
      <c r="B3565" s="86" t="s">
        <v>876</v>
      </c>
      <c r="C3565" s="86" t="s">
        <v>7908</v>
      </c>
      <c r="D3565" s="86" t="s">
        <v>7909</v>
      </c>
      <c r="E3565" s="87">
        <v>0</v>
      </c>
      <c r="F3565" s="86" t="s">
        <v>1185</v>
      </c>
      <c r="H3565" s="3">
        <f>E3565+SUMIF('BR DTG TRAYEMAN'!C:C,C3565,'BR DTG TRAYEMAN'!E:E)</f>
        <v>0</v>
      </c>
    </row>
    <row r="3566" spans="1:8" ht="15.75" customHeight="1">
      <c r="A3566" s="86" t="s">
        <v>7910</v>
      </c>
      <c r="B3566" s="86" t="s">
        <v>876</v>
      </c>
      <c r="C3566" s="86" t="s">
        <v>7910</v>
      </c>
      <c r="D3566" s="86" t="s">
        <v>10458</v>
      </c>
      <c r="E3566" s="87">
        <v>0</v>
      </c>
      <c r="F3566" s="86" t="s">
        <v>1185</v>
      </c>
      <c r="H3566" s="3">
        <f>E3566+SUMIF('BR DTG TRAYEMAN'!C:C,C3566,'BR DTG TRAYEMAN'!E:E)</f>
        <v>0</v>
      </c>
    </row>
    <row r="3567" spans="1:8" ht="15.75" customHeight="1">
      <c r="A3567" s="86" t="s">
        <v>7912</v>
      </c>
      <c r="B3567" s="86" t="s">
        <v>876</v>
      </c>
      <c r="C3567" s="86" t="s">
        <v>7912</v>
      </c>
      <c r="D3567" s="86" t="s">
        <v>7913</v>
      </c>
      <c r="E3567" s="87">
        <v>0</v>
      </c>
      <c r="F3567" s="86" t="s">
        <v>1185</v>
      </c>
      <c r="H3567" s="3">
        <f>E3567+SUMIF('BR DTG TRAYEMAN'!C:C,C3567,'BR DTG TRAYEMAN'!E:E)</f>
        <v>0</v>
      </c>
    </row>
    <row r="3568" spans="1:8" ht="15.75" customHeight="1">
      <c r="A3568" s="86" t="s">
        <v>7914</v>
      </c>
      <c r="B3568" s="86" t="s">
        <v>876</v>
      </c>
      <c r="C3568" s="86" t="s">
        <v>7914</v>
      </c>
      <c r="D3568" s="86" t="s">
        <v>7915</v>
      </c>
      <c r="E3568" s="87">
        <v>0</v>
      </c>
      <c r="F3568" s="86" t="s">
        <v>1185</v>
      </c>
      <c r="H3568" s="3">
        <f>E3568+SUMIF('BR DTG TRAYEMAN'!C:C,C3568,'BR DTG TRAYEMAN'!E:E)</f>
        <v>0</v>
      </c>
    </row>
    <row r="3569" spans="1:8" ht="15.75" customHeight="1">
      <c r="A3569" s="86" t="s">
        <v>7916</v>
      </c>
      <c r="B3569" s="86" t="s">
        <v>876</v>
      </c>
      <c r="C3569" s="86" t="s">
        <v>7916</v>
      </c>
      <c r="D3569" s="86" t="s">
        <v>10459</v>
      </c>
      <c r="E3569" s="87">
        <v>0</v>
      </c>
      <c r="F3569" s="86" t="s">
        <v>1185</v>
      </c>
      <c r="H3569" s="3">
        <f>E3569+SUMIF('BR DTG TRAYEMAN'!C:C,C3569,'BR DTG TRAYEMAN'!E:E)</f>
        <v>0</v>
      </c>
    </row>
    <row r="3570" spans="1:8" ht="15.75" customHeight="1">
      <c r="A3570" s="86" t="s">
        <v>10460</v>
      </c>
      <c r="B3570" s="86" t="s">
        <v>876</v>
      </c>
      <c r="C3570" s="86" t="s">
        <v>10460</v>
      </c>
      <c r="D3570" s="86" t="s">
        <v>7662</v>
      </c>
      <c r="E3570" s="87">
        <v>0</v>
      </c>
      <c r="F3570" s="86" t="s">
        <v>1185</v>
      </c>
      <c r="H3570" s="3">
        <f>E3570+SUMIF('BR DTG TRAYEMAN'!C:C,C3570,'BR DTG TRAYEMAN'!E:E)</f>
        <v>0</v>
      </c>
    </row>
    <row r="3571" spans="1:8" ht="15.75" customHeight="1">
      <c r="A3571" s="86" t="s">
        <v>7922</v>
      </c>
      <c r="B3571" s="86" t="s">
        <v>876</v>
      </c>
      <c r="C3571" s="86" t="s">
        <v>7922</v>
      </c>
      <c r="D3571" s="86" t="s">
        <v>10461</v>
      </c>
      <c r="E3571" s="87">
        <v>0</v>
      </c>
      <c r="F3571" s="86" t="s">
        <v>1185</v>
      </c>
      <c r="H3571" s="3">
        <f>E3571+SUMIF('BR DTG TRAYEMAN'!C:C,C3571,'BR DTG TRAYEMAN'!E:E)</f>
        <v>0</v>
      </c>
    </row>
    <row r="3572" spans="1:8" ht="15.75" customHeight="1">
      <c r="A3572" s="86" t="s">
        <v>10462</v>
      </c>
      <c r="B3572" s="86" t="s">
        <v>876</v>
      </c>
      <c r="C3572" s="86" t="s">
        <v>10462</v>
      </c>
      <c r="D3572" s="86" t="s">
        <v>10463</v>
      </c>
      <c r="E3572" s="87">
        <v>0</v>
      </c>
      <c r="F3572" s="86" t="s">
        <v>1185</v>
      </c>
      <c r="H3572" s="3">
        <f>E3572+SUMIF('BR DTG TRAYEMAN'!C:C,C3572,'BR DTG TRAYEMAN'!E:E)</f>
        <v>0</v>
      </c>
    </row>
    <row r="3573" spans="1:8" ht="15.75" customHeight="1">
      <c r="A3573" s="86" t="s">
        <v>7924</v>
      </c>
      <c r="B3573" s="86" t="s">
        <v>876</v>
      </c>
      <c r="C3573" s="86" t="s">
        <v>7924</v>
      </c>
      <c r="D3573" s="86" t="s">
        <v>10464</v>
      </c>
      <c r="E3573" s="87">
        <v>0</v>
      </c>
      <c r="F3573" s="86" t="s">
        <v>1185</v>
      </c>
      <c r="H3573" s="3">
        <f>E3573+SUMIF('BR DTG TRAYEMAN'!C:C,C3573,'BR DTG TRAYEMAN'!E:E)</f>
        <v>0</v>
      </c>
    </row>
    <row r="3574" spans="1:8" ht="15.75" customHeight="1">
      <c r="A3574" s="86" t="s">
        <v>10465</v>
      </c>
      <c r="B3574" s="86" t="s">
        <v>877</v>
      </c>
      <c r="C3574" s="86" t="s">
        <v>10465</v>
      </c>
      <c r="D3574" s="86" t="s">
        <v>10466</v>
      </c>
      <c r="E3574" s="87">
        <v>0</v>
      </c>
      <c r="F3574" s="86" t="s">
        <v>1185</v>
      </c>
      <c r="H3574" s="3">
        <f>E3574+SUMIF('BR DTG TRAYEMAN'!C:C,C3574,'BR DTG TRAYEMAN'!E:E)</f>
        <v>0</v>
      </c>
    </row>
    <row r="3575" spans="1:8" ht="15.75" customHeight="1">
      <c r="A3575" s="86" t="s">
        <v>7928</v>
      </c>
      <c r="B3575" s="86" t="s">
        <v>876</v>
      </c>
      <c r="C3575" s="86" t="s">
        <v>7928</v>
      </c>
      <c r="D3575" s="86" t="s">
        <v>10467</v>
      </c>
      <c r="E3575" s="87">
        <v>0</v>
      </c>
      <c r="F3575" s="86" t="s">
        <v>1185</v>
      </c>
      <c r="H3575" s="3">
        <f>E3575+SUMIF('BR DTG TRAYEMAN'!C:C,C3575,'BR DTG TRAYEMAN'!E:E)</f>
        <v>0</v>
      </c>
    </row>
    <row r="3576" spans="1:8" ht="15.75" customHeight="1">
      <c r="A3576" s="86" t="s">
        <v>7932</v>
      </c>
      <c r="B3576" s="86" t="s">
        <v>876</v>
      </c>
      <c r="C3576" s="86" t="s">
        <v>7932</v>
      </c>
      <c r="D3576" s="86" t="s">
        <v>7933</v>
      </c>
      <c r="E3576" s="87">
        <v>0</v>
      </c>
      <c r="F3576" s="86" t="s">
        <v>1185</v>
      </c>
      <c r="H3576" s="3">
        <f>E3576+SUMIF('BR DTG TRAYEMAN'!C:C,C3576,'BR DTG TRAYEMAN'!E:E)</f>
        <v>0</v>
      </c>
    </row>
    <row r="3577" spans="1:8" ht="15.75" customHeight="1">
      <c r="A3577" s="86" t="s">
        <v>10468</v>
      </c>
      <c r="B3577" s="86" t="s">
        <v>876</v>
      </c>
      <c r="C3577" s="86" t="s">
        <v>10468</v>
      </c>
      <c r="D3577" s="86" t="s">
        <v>10469</v>
      </c>
      <c r="E3577" s="87">
        <v>0</v>
      </c>
      <c r="F3577" s="86" t="s">
        <v>1185</v>
      </c>
      <c r="H3577" s="3">
        <f>E3577+SUMIF('BR DTG TRAYEMAN'!C:C,C3577,'BR DTG TRAYEMAN'!E:E)</f>
        <v>0</v>
      </c>
    </row>
    <row r="3578" spans="1:8" ht="15.75" customHeight="1">
      <c r="A3578" s="86" t="s">
        <v>10470</v>
      </c>
      <c r="B3578" s="86" t="s">
        <v>876</v>
      </c>
      <c r="C3578" s="86" t="s">
        <v>10470</v>
      </c>
      <c r="D3578" s="86" t="s">
        <v>10471</v>
      </c>
      <c r="E3578" s="87">
        <v>0</v>
      </c>
      <c r="F3578" s="86" t="s">
        <v>1185</v>
      </c>
      <c r="H3578" s="3">
        <f>E3578+SUMIF('BR DTG TRAYEMAN'!C:C,C3578,'BR DTG TRAYEMAN'!E:E)</f>
        <v>0</v>
      </c>
    </row>
    <row r="3579" spans="1:8" ht="15.75" customHeight="1">
      <c r="A3579" s="86" t="s">
        <v>10472</v>
      </c>
      <c r="B3579" s="86" t="s">
        <v>876</v>
      </c>
      <c r="C3579" s="86" t="s">
        <v>10472</v>
      </c>
      <c r="D3579" s="86" t="s">
        <v>10473</v>
      </c>
      <c r="E3579" s="87">
        <v>0</v>
      </c>
      <c r="F3579" s="86" t="s">
        <v>1185</v>
      </c>
      <c r="H3579" s="3">
        <f>E3579+SUMIF('BR DTG TRAYEMAN'!C:C,C3579,'BR DTG TRAYEMAN'!E:E)</f>
        <v>0</v>
      </c>
    </row>
    <row r="3580" spans="1:8" ht="15.75" customHeight="1">
      <c r="A3580" s="86" t="s">
        <v>7942</v>
      </c>
      <c r="B3580" s="86" t="s">
        <v>876</v>
      </c>
      <c r="C3580" s="86" t="s">
        <v>7942</v>
      </c>
      <c r="D3580" s="86" t="s">
        <v>7943</v>
      </c>
      <c r="E3580" s="87">
        <v>0</v>
      </c>
      <c r="F3580" s="86" t="s">
        <v>1185</v>
      </c>
      <c r="H3580" s="3">
        <f>E3580+SUMIF('BR DTG TRAYEMAN'!C:C,C3580,'BR DTG TRAYEMAN'!E:E)</f>
        <v>0</v>
      </c>
    </row>
    <row r="3581" spans="1:8" ht="15.75" customHeight="1">
      <c r="A3581" s="86" t="s">
        <v>7946</v>
      </c>
      <c r="B3581" s="86" t="s">
        <v>876</v>
      </c>
      <c r="C3581" s="86" t="s">
        <v>7946</v>
      </c>
      <c r="D3581" s="86" t="s">
        <v>7947</v>
      </c>
      <c r="E3581" s="87">
        <v>0</v>
      </c>
      <c r="F3581" s="86" t="s">
        <v>1185</v>
      </c>
      <c r="H3581" s="3">
        <f>E3581+SUMIF('BR DTG TRAYEMAN'!C:C,C3581,'BR DTG TRAYEMAN'!E:E)</f>
        <v>0</v>
      </c>
    </row>
    <row r="3582" spans="1:8" ht="15.75" customHeight="1">
      <c r="A3582" s="86" t="s">
        <v>10474</v>
      </c>
      <c r="B3582" s="86" t="s">
        <v>876</v>
      </c>
      <c r="C3582" s="86" t="s">
        <v>10474</v>
      </c>
      <c r="D3582" s="86" t="s">
        <v>10475</v>
      </c>
      <c r="E3582" s="87">
        <v>0</v>
      </c>
      <c r="F3582" s="86" t="s">
        <v>1185</v>
      </c>
      <c r="H3582" s="3">
        <f>E3582+SUMIF('BR DTG TRAYEMAN'!C:C,C3582,'BR DTG TRAYEMAN'!E:E)</f>
        <v>0</v>
      </c>
    </row>
    <row r="3583" spans="1:8" ht="15.75" customHeight="1">
      <c r="A3583" s="86" t="s">
        <v>10476</v>
      </c>
      <c r="B3583" s="86" t="s">
        <v>876</v>
      </c>
      <c r="C3583" s="86" t="s">
        <v>10476</v>
      </c>
      <c r="D3583" s="86" t="s">
        <v>10477</v>
      </c>
      <c r="E3583" s="87">
        <v>0</v>
      </c>
      <c r="F3583" s="86" t="s">
        <v>1185</v>
      </c>
      <c r="H3583" s="3">
        <f>E3583+SUMIF('BR DTG TRAYEMAN'!C:C,C3583,'BR DTG TRAYEMAN'!E:E)</f>
        <v>0</v>
      </c>
    </row>
    <row r="3584" spans="1:8" ht="15.75" customHeight="1">
      <c r="A3584" s="86" t="s">
        <v>606</v>
      </c>
      <c r="B3584" s="86" t="s">
        <v>876</v>
      </c>
      <c r="C3584" s="86" t="s">
        <v>606</v>
      </c>
      <c r="D3584" s="86" t="s">
        <v>856</v>
      </c>
      <c r="E3584" s="87">
        <v>0</v>
      </c>
      <c r="F3584" s="86" t="s">
        <v>1185</v>
      </c>
      <c r="H3584" s="3">
        <f>E3584+SUMIF('BR DTG TRAYEMAN'!C:C,C3584,'BR DTG TRAYEMAN'!E:E)</f>
        <v>0</v>
      </c>
    </row>
    <row r="3585" spans="1:8" ht="15.75" customHeight="1">
      <c r="A3585" s="86" t="s">
        <v>7950</v>
      </c>
      <c r="B3585" s="86" t="s">
        <v>876</v>
      </c>
      <c r="C3585" s="86" t="s">
        <v>7950</v>
      </c>
      <c r="D3585" s="86" t="s">
        <v>7951</v>
      </c>
      <c r="E3585" s="87">
        <v>0</v>
      </c>
      <c r="F3585" s="86" t="s">
        <v>1185</v>
      </c>
      <c r="H3585" s="3">
        <f>E3585+SUMIF('BR DTG TRAYEMAN'!C:C,C3585,'BR DTG TRAYEMAN'!E:E)</f>
        <v>0</v>
      </c>
    </row>
    <row r="3586" spans="1:8" ht="15.75" customHeight="1">
      <c r="A3586" s="86" t="s">
        <v>10478</v>
      </c>
      <c r="B3586" s="86" t="s">
        <v>876</v>
      </c>
      <c r="C3586" s="86" t="s">
        <v>10478</v>
      </c>
      <c r="D3586" s="86" t="s">
        <v>10479</v>
      </c>
      <c r="E3586" s="87">
        <v>0</v>
      </c>
      <c r="F3586" s="86" t="s">
        <v>1185</v>
      </c>
      <c r="H3586" s="3">
        <f>E3586+SUMIF('BR DTG TRAYEMAN'!C:C,C3586,'BR DTG TRAYEMAN'!E:E)</f>
        <v>0</v>
      </c>
    </row>
    <row r="3587" spans="1:8" ht="15.75" customHeight="1">
      <c r="A3587" s="86" t="s">
        <v>10480</v>
      </c>
      <c r="B3587" s="86" t="s">
        <v>876</v>
      </c>
      <c r="C3587" s="86" t="s">
        <v>10480</v>
      </c>
      <c r="D3587" s="86" t="s">
        <v>10481</v>
      </c>
      <c r="E3587" s="87">
        <v>0</v>
      </c>
      <c r="F3587" s="86" t="s">
        <v>1185</v>
      </c>
      <c r="H3587" s="3">
        <f>E3587+SUMIF('BR DTG TRAYEMAN'!C:C,C3587,'BR DTG TRAYEMAN'!E:E)</f>
        <v>0</v>
      </c>
    </row>
    <row r="3588" spans="1:8" ht="15.75" customHeight="1">
      <c r="A3588" s="86" t="s">
        <v>7954</v>
      </c>
      <c r="B3588" s="86" t="s">
        <v>876</v>
      </c>
      <c r="C3588" s="86" t="s">
        <v>7954</v>
      </c>
      <c r="D3588" s="86" t="s">
        <v>2330</v>
      </c>
      <c r="E3588" s="87">
        <v>0</v>
      </c>
      <c r="F3588" s="86" t="s">
        <v>1185</v>
      </c>
      <c r="H3588" s="3">
        <f>E3588+SUMIF('BR DTG TRAYEMAN'!C:C,C3588,'BR DTG TRAYEMAN'!E:E)</f>
        <v>0</v>
      </c>
    </row>
    <row r="3589" spans="1:8" ht="15.75" customHeight="1">
      <c r="A3589" s="86" t="s">
        <v>7957</v>
      </c>
      <c r="B3589" s="86" t="s">
        <v>876</v>
      </c>
      <c r="C3589" s="86" t="s">
        <v>7957</v>
      </c>
      <c r="D3589" s="86" t="s">
        <v>7958</v>
      </c>
      <c r="E3589" s="87">
        <v>0</v>
      </c>
      <c r="F3589" s="86" t="s">
        <v>1185</v>
      </c>
      <c r="H3589" s="3">
        <f>E3589+SUMIF('BR DTG TRAYEMAN'!C:C,C3589,'BR DTG TRAYEMAN'!E:E)</f>
        <v>0</v>
      </c>
    </row>
    <row r="3590" spans="1:8" ht="15.75" customHeight="1">
      <c r="A3590" s="86" t="s">
        <v>7959</v>
      </c>
      <c r="B3590" s="86" t="s">
        <v>876</v>
      </c>
      <c r="C3590" s="86" t="s">
        <v>7959</v>
      </c>
      <c r="D3590" s="86" t="s">
        <v>10482</v>
      </c>
      <c r="E3590" s="87">
        <v>0</v>
      </c>
      <c r="F3590" s="86" t="s">
        <v>1185</v>
      </c>
      <c r="H3590" s="3">
        <f>E3590+SUMIF('BR DTG TRAYEMAN'!C:C,C3590,'BR DTG TRAYEMAN'!E:E)</f>
        <v>0</v>
      </c>
    </row>
    <row r="3591" spans="1:8" ht="15.75" customHeight="1">
      <c r="A3591" s="86" t="s">
        <v>7961</v>
      </c>
      <c r="B3591" s="86" t="s">
        <v>876</v>
      </c>
      <c r="C3591" s="86" t="s">
        <v>7961</v>
      </c>
      <c r="D3591" s="86" t="s">
        <v>7962</v>
      </c>
      <c r="E3591" s="87">
        <v>0</v>
      </c>
      <c r="F3591" s="86" t="s">
        <v>1185</v>
      </c>
      <c r="H3591" s="3">
        <f>E3591+SUMIF('BR DTG TRAYEMAN'!C:C,C3591,'BR DTG TRAYEMAN'!E:E)</f>
        <v>0</v>
      </c>
    </row>
    <row r="3592" spans="1:8" ht="15.75" customHeight="1">
      <c r="A3592" s="86" t="s">
        <v>7963</v>
      </c>
      <c r="B3592" s="86" t="s">
        <v>876</v>
      </c>
      <c r="C3592" s="86" t="s">
        <v>7963</v>
      </c>
      <c r="D3592" s="86" t="s">
        <v>7964</v>
      </c>
      <c r="E3592" s="87">
        <v>0</v>
      </c>
      <c r="F3592" s="86" t="s">
        <v>1185</v>
      </c>
      <c r="H3592" s="3">
        <f>E3592+SUMIF('BR DTG TRAYEMAN'!C:C,C3592,'BR DTG TRAYEMAN'!E:E)</f>
        <v>0</v>
      </c>
    </row>
    <row r="3593" spans="1:8" ht="15.75" customHeight="1">
      <c r="A3593" s="86" t="s">
        <v>10483</v>
      </c>
      <c r="B3593" s="86" t="s">
        <v>876</v>
      </c>
      <c r="C3593" s="86" t="s">
        <v>10483</v>
      </c>
      <c r="D3593" s="86" t="s">
        <v>10484</v>
      </c>
      <c r="E3593" s="87">
        <v>0</v>
      </c>
      <c r="F3593" s="86" t="s">
        <v>1185</v>
      </c>
      <c r="H3593" s="3">
        <f>E3593+SUMIF('BR DTG TRAYEMAN'!C:C,C3593,'BR DTG TRAYEMAN'!E:E)</f>
        <v>0</v>
      </c>
    </row>
    <row r="3594" spans="1:8" ht="15.75" customHeight="1">
      <c r="A3594" s="86" t="s">
        <v>472</v>
      </c>
      <c r="B3594" s="86" t="s">
        <v>877</v>
      </c>
      <c r="C3594" s="86" t="s">
        <v>472</v>
      </c>
      <c r="D3594" s="86" t="s">
        <v>1291</v>
      </c>
      <c r="E3594" s="87">
        <v>0</v>
      </c>
      <c r="F3594" s="86" t="s">
        <v>1185</v>
      </c>
      <c r="H3594" s="3">
        <f>E3594+SUMIF('BR DTG TRAYEMAN'!C:C,C3594,'BR DTG TRAYEMAN'!E:E)</f>
        <v>0</v>
      </c>
    </row>
    <row r="3595" spans="1:8" ht="15.75" customHeight="1">
      <c r="A3595" s="86" t="s">
        <v>10485</v>
      </c>
      <c r="B3595" s="86" t="s">
        <v>876</v>
      </c>
      <c r="C3595" s="86" t="s">
        <v>10485</v>
      </c>
      <c r="D3595" s="86" t="s">
        <v>10486</v>
      </c>
      <c r="E3595" s="87">
        <v>0</v>
      </c>
      <c r="F3595" s="86" t="s">
        <v>1185</v>
      </c>
      <c r="H3595" s="3">
        <f>E3595+SUMIF('BR DTG TRAYEMAN'!C:C,C3595,'BR DTG TRAYEMAN'!E:E)</f>
        <v>0</v>
      </c>
    </row>
    <row r="3596" spans="1:8" ht="15.75" customHeight="1">
      <c r="A3596" s="86" t="s">
        <v>10487</v>
      </c>
      <c r="B3596" s="86" t="s">
        <v>876</v>
      </c>
      <c r="C3596" s="86" t="s">
        <v>10487</v>
      </c>
      <c r="D3596" s="86" t="s">
        <v>10488</v>
      </c>
      <c r="E3596" s="87">
        <v>0</v>
      </c>
      <c r="F3596" s="86" t="s">
        <v>1185</v>
      </c>
      <c r="H3596" s="3">
        <f>E3596+SUMIF('BR DTG TRAYEMAN'!C:C,C3596,'BR DTG TRAYEMAN'!E:E)</f>
        <v>0</v>
      </c>
    </row>
    <row r="3597" spans="1:8" ht="15.75" customHeight="1">
      <c r="A3597" s="86" t="s">
        <v>10489</v>
      </c>
      <c r="B3597" s="86" t="s">
        <v>876</v>
      </c>
      <c r="C3597" s="86" t="s">
        <v>10489</v>
      </c>
      <c r="D3597" s="86" t="s">
        <v>10490</v>
      </c>
      <c r="E3597" s="87">
        <v>0</v>
      </c>
      <c r="F3597" s="86" t="s">
        <v>1185</v>
      </c>
      <c r="H3597" s="3">
        <f>E3597+SUMIF('BR DTG TRAYEMAN'!C:C,C3597,'BR DTG TRAYEMAN'!E:E)</f>
        <v>0</v>
      </c>
    </row>
    <row r="3598" spans="1:8" ht="15.75" customHeight="1">
      <c r="A3598" s="86" t="s">
        <v>7971</v>
      </c>
      <c r="B3598" s="86" t="s">
        <v>876</v>
      </c>
      <c r="C3598" s="86" t="s">
        <v>7971</v>
      </c>
      <c r="D3598" s="86" t="s">
        <v>7972</v>
      </c>
      <c r="E3598" s="87">
        <v>0</v>
      </c>
      <c r="F3598" s="86" t="s">
        <v>1185</v>
      </c>
      <c r="H3598" s="3">
        <f>E3598+SUMIF('BR DTG TRAYEMAN'!C:C,C3598,'BR DTG TRAYEMAN'!E:E)</f>
        <v>0</v>
      </c>
    </row>
    <row r="3599" spans="1:8" ht="15.75" customHeight="1">
      <c r="A3599" s="86" t="s">
        <v>7973</v>
      </c>
      <c r="B3599" s="86" t="s">
        <v>876</v>
      </c>
      <c r="C3599" s="86" t="s">
        <v>7973</v>
      </c>
      <c r="D3599" s="86" t="s">
        <v>7974</v>
      </c>
      <c r="E3599" s="87">
        <v>0</v>
      </c>
      <c r="F3599" s="86" t="s">
        <v>1185</v>
      </c>
      <c r="H3599" s="3">
        <f>E3599+SUMIF('BR DTG TRAYEMAN'!C:C,C3599,'BR DTG TRAYEMAN'!E:E)</f>
        <v>0</v>
      </c>
    </row>
    <row r="3600" spans="1:8" ht="15.75" customHeight="1">
      <c r="A3600" s="86" t="s">
        <v>7977</v>
      </c>
      <c r="B3600" s="86" t="s">
        <v>876</v>
      </c>
      <c r="C3600" s="86" t="s">
        <v>7977</v>
      </c>
      <c r="D3600" s="86" t="s">
        <v>7978</v>
      </c>
      <c r="E3600" s="87">
        <v>0</v>
      </c>
      <c r="F3600" s="86" t="s">
        <v>1185</v>
      </c>
      <c r="H3600" s="3">
        <f>E3600+SUMIF('BR DTG TRAYEMAN'!C:C,C3600,'BR DTG TRAYEMAN'!E:E)</f>
        <v>0</v>
      </c>
    </row>
    <row r="3601" spans="1:8" ht="15.75" customHeight="1">
      <c r="A3601" s="86" t="s">
        <v>7981</v>
      </c>
      <c r="B3601" s="86" t="s">
        <v>877</v>
      </c>
      <c r="C3601" s="86" t="s">
        <v>7981</v>
      </c>
      <c r="D3601" s="86" t="s">
        <v>10491</v>
      </c>
      <c r="E3601" s="87">
        <v>0</v>
      </c>
      <c r="F3601" s="86" t="s">
        <v>1185</v>
      </c>
      <c r="H3601" s="3">
        <f>E3601+SUMIF('BR DTG TRAYEMAN'!C:C,C3601,'BR DTG TRAYEMAN'!E:E)</f>
        <v>0</v>
      </c>
    </row>
    <row r="3602" spans="1:8" ht="15.75" customHeight="1">
      <c r="A3602" s="86" t="s">
        <v>7983</v>
      </c>
      <c r="B3602" s="86" t="s">
        <v>877</v>
      </c>
      <c r="C3602" s="86" t="s">
        <v>7983</v>
      </c>
      <c r="D3602" s="86" t="s">
        <v>7984</v>
      </c>
      <c r="E3602" s="87">
        <v>0</v>
      </c>
      <c r="F3602" s="86" t="s">
        <v>1185</v>
      </c>
      <c r="H3602" s="3">
        <f>E3602+SUMIF('BR DTG TRAYEMAN'!C:C,C3602,'BR DTG TRAYEMAN'!E:E)</f>
        <v>0</v>
      </c>
    </row>
    <row r="3603" spans="1:8" ht="15.75" customHeight="1">
      <c r="A3603" s="86" t="s">
        <v>10492</v>
      </c>
      <c r="B3603" s="86" t="s">
        <v>876</v>
      </c>
      <c r="C3603" s="86" t="s">
        <v>10492</v>
      </c>
      <c r="D3603" s="86" t="s">
        <v>10493</v>
      </c>
      <c r="E3603" s="87">
        <v>0</v>
      </c>
      <c r="F3603" s="86" t="s">
        <v>1185</v>
      </c>
      <c r="H3603" s="3">
        <f>E3603+SUMIF('BR DTG TRAYEMAN'!C:C,C3603,'BR DTG TRAYEMAN'!E:E)</f>
        <v>0</v>
      </c>
    </row>
    <row r="3604" spans="1:8" ht="15.75" customHeight="1">
      <c r="A3604" s="86" t="s">
        <v>10494</v>
      </c>
      <c r="B3604" s="86" t="s">
        <v>1185</v>
      </c>
      <c r="C3604" s="86" t="s">
        <v>10494</v>
      </c>
      <c r="D3604" s="86" t="s">
        <v>10495</v>
      </c>
      <c r="E3604" s="87">
        <v>0</v>
      </c>
      <c r="F3604" s="86" t="s">
        <v>1185</v>
      </c>
      <c r="H3604" s="3">
        <f>E3604+SUMIF('BR DTG TRAYEMAN'!C:C,C3604,'BR DTG TRAYEMAN'!E:E)</f>
        <v>0</v>
      </c>
    </row>
    <row r="3605" spans="1:8" ht="15.75" customHeight="1">
      <c r="A3605" s="86" t="s">
        <v>7991</v>
      </c>
      <c r="B3605" s="86" t="s">
        <v>876</v>
      </c>
      <c r="C3605" s="86" t="s">
        <v>7991</v>
      </c>
      <c r="D3605" s="86" t="s">
        <v>7992</v>
      </c>
      <c r="E3605" s="87">
        <v>0</v>
      </c>
      <c r="F3605" s="86" t="s">
        <v>1185</v>
      </c>
      <c r="H3605" s="3">
        <f>E3605+SUMIF('BR DTG TRAYEMAN'!C:C,C3605,'BR DTG TRAYEMAN'!E:E)</f>
        <v>0</v>
      </c>
    </row>
    <row r="3606" spans="1:8" ht="15.75" customHeight="1">
      <c r="A3606" s="86" t="s">
        <v>7993</v>
      </c>
      <c r="B3606" s="86" t="s">
        <v>876</v>
      </c>
      <c r="C3606" s="86" t="s">
        <v>7993</v>
      </c>
      <c r="D3606" s="86" t="s">
        <v>7994</v>
      </c>
      <c r="E3606" s="87">
        <v>0</v>
      </c>
      <c r="F3606" s="86" t="s">
        <v>1185</v>
      </c>
      <c r="H3606" s="3">
        <f>E3606+SUMIF('BR DTG TRAYEMAN'!C:C,C3606,'BR DTG TRAYEMAN'!E:E)</f>
        <v>0</v>
      </c>
    </row>
    <row r="3607" spans="1:8" ht="15.75" customHeight="1">
      <c r="A3607" s="86" t="s">
        <v>7995</v>
      </c>
      <c r="B3607" s="86" t="s">
        <v>876</v>
      </c>
      <c r="C3607" s="86" t="s">
        <v>7995</v>
      </c>
      <c r="D3607" s="86" t="s">
        <v>2330</v>
      </c>
      <c r="E3607" s="87">
        <v>0</v>
      </c>
      <c r="F3607" s="86" t="s">
        <v>1185</v>
      </c>
      <c r="H3607" s="3">
        <f>E3607+SUMIF('BR DTG TRAYEMAN'!C:C,C3607,'BR DTG TRAYEMAN'!E:E)</f>
        <v>0</v>
      </c>
    </row>
    <row r="3608" spans="1:8" ht="15.75" customHeight="1">
      <c r="A3608" s="86" t="s">
        <v>10496</v>
      </c>
      <c r="B3608" s="86" t="s">
        <v>876</v>
      </c>
      <c r="C3608" s="86" t="s">
        <v>10496</v>
      </c>
      <c r="D3608" s="86" t="s">
        <v>10497</v>
      </c>
      <c r="E3608" s="87">
        <v>0</v>
      </c>
      <c r="F3608" s="86" t="s">
        <v>1185</v>
      </c>
      <c r="H3608" s="3">
        <f>E3608+SUMIF('BR DTG TRAYEMAN'!C:C,C3608,'BR DTG TRAYEMAN'!E:E)</f>
        <v>0</v>
      </c>
    </row>
    <row r="3609" spans="1:8" ht="15.75" customHeight="1">
      <c r="A3609" s="86" t="s">
        <v>10498</v>
      </c>
      <c r="B3609" s="86" t="s">
        <v>898</v>
      </c>
      <c r="C3609" s="86" t="s">
        <v>10498</v>
      </c>
      <c r="D3609" s="86" t="s">
        <v>10499</v>
      </c>
      <c r="E3609" s="87">
        <v>0</v>
      </c>
      <c r="F3609" s="86" t="s">
        <v>1185</v>
      </c>
      <c r="H3609" s="3">
        <f>E3609+SUMIF('BR DTG TRAYEMAN'!C:C,C3609,'BR DTG TRAYEMAN'!E:E)</f>
        <v>0</v>
      </c>
    </row>
    <row r="3610" spans="1:8" ht="15.75" customHeight="1">
      <c r="A3610" s="86" t="s">
        <v>7996</v>
      </c>
      <c r="B3610" s="86" t="s">
        <v>876</v>
      </c>
      <c r="C3610" s="86" t="s">
        <v>7996</v>
      </c>
      <c r="D3610" s="86" t="s">
        <v>7997</v>
      </c>
      <c r="E3610" s="87">
        <v>0</v>
      </c>
      <c r="F3610" s="86" t="s">
        <v>1185</v>
      </c>
      <c r="H3610" s="3">
        <f>E3610+SUMIF('BR DTG TRAYEMAN'!C:C,C3610,'BR DTG TRAYEMAN'!E:E)</f>
        <v>0</v>
      </c>
    </row>
    <row r="3611" spans="1:8" ht="15.75" customHeight="1">
      <c r="A3611" s="86" t="s">
        <v>7998</v>
      </c>
      <c r="B3611" s="86" t="s">
        <v>876</v>
      </c>
      <c r="C3611" s="86" t="s">
        <v>7998</v>
      </c>
      <c r="D3611" s="86" t="s">
        <v>10500</v>
      </c>
      <c r="E3611" s="87">
        <v>0</v>
      </c>
      <c r="F3611" s="86" t="s">
        <v>1185</v>
      </c>
      <c r="H3611" s="3">
        <f>E3611+SUMIF('BR DTG TRAYEMAN'!C:C,C3611,'BR DTG TRAYEMAN'!E:E)</f>
        <v>0</v>
      </c>
    </row>
    <row r="3612" spans="1:8" ht="15.75" customHeight="1">
      <c r="A3612" s="86" t="s">
        <v>10501</v>
      </c>
      <c r="B3612" s="86" t="s">
        <v>876</v>
      </c>
      <c r="C3612" s="86" t="s">
        <v>10501</v>
      </c>
      <c r="D3612" s="86" t="s">
        <v>10502</v>
      </c>
      <c r="E3612" s="87">
        <v>0</v>
      </c>
      <c r="F3612" s="86" t="s">
        <v>1185</v>
      </c>
      <c r="H3612" s="3">
        <f>E3612+SUMIF('BR DTG TRAYEMAN'!C:C,C3612,'BR DTG TRAYEMAN'!E:E)</f>
        <v>0</v>
      </c>
    </row>
    <row r="3613" spans="1:8" ht="15.75" customHeight="1">
      <c r="A3613" s="86" t="s">
        <v>10503</v>
      </c>
      <c r="B3613" s="86" t="s">
        <v>876</v>
      </c>
      <c r="C3613" s="86" t="s">
        <v>10503</v>
      </c>
      <c r="D3613" s="86" t="s">
        <v>10504</v>
      </c>
      <c r="E3613" s="87">
        <v>0</v>
      </c>
      <c r="F3613" s="86" t="s">
        <v>1185</v>
      </c>
      <c r="H3613" s="3">
        <f>E3613+SUMIF('BR DTG TRAYEMAN'!C:C,C3613,'BR DTG TRAYEMAN'!E:E)</f>
        <v>0</v>
      </c>
    </row>
    <row r="3614" spans="1:8" ht="15.75" customHeight="1">
      <c r="A3614" s="86" t="s">
        <v>10505</v>
      </c>
      <c r="B3614" s="86" t="s">
        <v>876</v>
      </c>
      <c r="C3614" s="86" t="s">
        <v>10505</v>
      </c>
      <c r="D3614" s="86" t="s">
        <v>10506</v>
      </c>
      <c r="E3614" s="87">
        <v>0</v>
      </c>
      <c r="F3614" s="86" t="s">
        <v>1185</v>
      </c>
      <c r="H3614" s="3">
        <f>E3614+SUMIF('BR DTG TRAYEMAN'!C:C,C3614,'BR DTG TRAYEMAN'!E:E)</f>
        <v>0</v>
      </c>
    </row>
    <row r="3615" spans="1:8" ht="15.75" customHeight="1">
      <c r="A3615" s="86" t="s">
        <v>8000</v>
      </c>
      <c r="B3615" s="86" t="s">
        <v>876</v>
      </c>
      <c r="C3615" s="86" t="s">
        <v>8000</v>
      </c>
      <c r="D3615" s="86" t="s">
        <v>8001</v>
      </c>
      <c r="E3615" s="87">
        <v>0</v>
      </c>
      <c r="F3615" s="86" t="s">
        <v>1185</v>
      </c>
      <c r="H3615" s="3">
        <f>E3615+SUMIF('BR DTG TRAYEMAN'!C:C,C3615,'BR DTG TRAYEMAN'!E:E)</f>
        <v>0</v>
      </c>
    </row>
    <row r="3616" spans="1:8" ht="15.75" customHeight="1">
      <c r="A3616" s="86" t="s">
        <v>8002</v>
      </c>
      <c r="B3616" s="86" t="s">
        <v>876</v>
      </c>
      <c r="C3616" s="86" t="s">
        <v>8002</v>
      </c>
      <c r="D3616" s="86" t="s">
        <v>10507</v>
      </c>
      <c r="E3616" s="87">
        <v>0</v>
      </c>
      <c r="F3616" s="86" t="s">
        <v>1185</v>
      </c>
      <c r="H3616" s="3">
        <f>E3616+SUMIF('BR DTG TRAYEMAN'!C:C,C3616,'BR DTG TRAYEMAN'!E:E)</f>
        <v>0</v>
      </c>
    </row>
    <row r="3617" spans="1:8" ht="15.75" customHeight="1">
      <c r="A3617" s="86" t="s">
        <v>8004</v>
      </c>
      <c r="B3617" s="86" t="s">
        <v>876</v>
      </c>
      <c r="C3617" s="86" t="s">
        <v>8004</v>
      </c>
      <c r="D3617" s="86" t="s">
        <v>8005</v>
      </c>
      <c r="E3617" s="87">
        <v>0</v>
      </c>
      <c r="F3617" s="86" t="s">
        <v>1185</v>
      </c>
      <c r="H3617" s="3">
        <f>E3617+SUMIF('BR DTG TRAYEMAN'!C:C,C3617,'BR DTG TRAYEMAN'!E:E)</f>
        <v>0</v>
      </c>
    </row>
    <row r="3618" spans="1:8" ht="15.75" customHeight="1">
      <c r="A3618" s="86" t="s">
        <v>8006</v>
      </c>
      <c r="B3618" s="86" t="s">
        <v>876</v>
      </c>
      <c r="C3618" s="86" t="s">
        <v>8006</v>
      </c>
      <c r="D3618" s="86" t="s">
        <v>8007</v>
      </c>
      <c r="E3618" s="87">
        <v>0</v>
      </c>
      <c r="F3618" s="86" t="s">
        <v>1185</v>
      </c>
      <c r="H3618" s="3">
        <f>E3618+SUMIF('BR DTG TRAYEMAN'!C:C,C3618,'BR DTG TRAYEMAN'!E:E)</f>
        <v>0</v>
      </c>
    </row>
    <row r="3619" spans="1:8" ht="15.75" customHeight="1">
      <c r="A3619" s="86" t="s">
        <v>8008</v>
      </c>
      <c r="B3619" s="86" t="s">
        <v>876</v>
      </c>
      <c r="C3619" s="86" t="s">
        <v>8008</v>
      </c>
      <c r="D3619" s="86" t="s">
        <v>8009</v>
      </c>
      <c r="E3619" s="87">
        <v>0</v>
      </c>
      <c r="F3619" s="86" t="s">
        <v>1185</v>
      </c>
      <c r="H3619" s="3">
        <f>E3619+SUMIF('BR DTG TRAYEMAN'!C:C,C3619,'BR DTG TRAYEMAN'!E:E)</f>
        <v>0</v>
      </c>
    </row>
    <row r="3620" spans="1:8" ht="15.75" customHeight="1">
      <c r="A3620" s="86" t="s">
        <v>10508</v>
      </c>
      <c r="B3620" s="86" t="s">
        <v>876</v>
      </c>
      <c r="C3620" s="86" t="s">
        <v>10508</v>
      </c>
      <c r="D3620" s="86" t="s">
        <v>10509</v>
      </c>
      <c r="E3620" s="87">
        <v>0</v>
      </c>
      <c r="F3620" s="86" t="s">
        <v>1185</v>
      </c>
      <c r="H3620" s="3">
        <f>E3620+SUMIF('BR DTG TRAYEMAN'!C:C,C3620,'BR DTG TRAYEMAN'!E:E)</f>
        <v>0</v>
      </c>
    </row>
    <row r="3621" spans="1:8" ht="15.75" customHeight="1">
      <c r="A3621" s="86" t="s">
        <v>10510</v>
      </c>
      <c r="B3621" s="86" t="s">
        <v>876</v>
      </c>
      <c r="C3621" s="86" t="s">
        <v>10510</v>
      </c>
      <c r="D3621" s="86" t="s">
        <v>10511</v>
      </c>
      <c r="E3621" s="87">
        <v>0</v>
      </c>
      <c r="F3621" s="86" t="s">
        <v>1185</v>
      </c>
      <c r="H3621" s="3">
        <f>E3621+SUMIF('BR DTG TRAYEMAN'!C:C,C3621,'BR DTG TRAYEMAN'!E:E)</f>
        <v>0</v>
      </c>
    </row>
    <row r="3622" spans="1:8" ht="15.75" customHeight="1">
      <c r="A3622" s="86" t="s">
        <v>527</v>
      </c>
      <c r="B3622" s="86" t="s">
        <v>877</v>
      </c>
      <c r="C3622" s="86" t="s">
        <v>527</v>
      </c>
      <c r="D3622" s="86" t="s">
        <v>1293</v>
      </c>
      <c r="E3622" s="87">
        <v>0</v>
      </c>
      <c r="F3622" s="86" t="s">
        <v>1185</v>
      </c>
      <c r="H3622" s="3">
        <f>E3622+SUMIF('BR DTG TRAYEMAN'!C:C,C3622,'BR DTG TRAYEMAN'!E:E)</f>
        <v>0</v>
      </c>
    </row>
    <row r="3623" spans="1:8" ht="15.75" customHeight="1">
      <c r="A3623" s="86" t="s">
        <v>473</v>
      </c>
      <c r="B3623" s="86" t="s">
        <v>877</v>
      </c>
      <c r="C3623" s="86" t="s">
        <v>473</v>
      </c>
      <c r="D3623" s="86" t="s">
        <v>1364</v>
      </c>
      <c r="E3623" s="87">
        <v>0</v>
      </c>
      <c r="F3623" s="86" t="s">
        <v>1185</v>
      </c>
      <c r="H3623" s="3">
        <f>E3623+SUMIF('BR DTG TRAYEMAN'!C:C,C3623,'BR DTG TRAYEMAN'!E:E)</f>
        <v>0</v>
      </c>
    </row>
    <row r="3624" spans="1:8" ht="15.75" customHeight="1">
      <c r="A3624" s="86" t="s">
        <v>2292</v>
      </c>
      <c r="B3624" s="86" t="s">
        <v>1185</v>
      </c>
      <c r="C3624" s="86" t="s">
        <v>2292</v>
      </c>
      <c r="D3624" s="86" t="s">
        <v>2293</v>
      </c>
      <c r="E3624" s="87">
        <v>0</v>
      </c>
      <c r="F3624" s="86" t="s">
        <v>1185</v>
      </c>
      <c r="H3624" s="3">
        <f>E3624+SUMIF('BR DTG TRAYEMAN'!C:C,C3624,'BR DTG TRAYEMAN'!E:E)</f>
        <v>0</v>
      </c>
    </row>
    <row r="3625" spans="1:8" ht="15.75" customHeight="1">
      <c r="A3625" s="86" t="s">
        <v>2294</v>
      </c>
      <c r="B3625" s="86" t="s">
        <v>877</v>
      </c>
      <c r="C3625" s="86" t="s">
        <v>2294</v>
      </c>
      <c r="D3625" s="86" t="s">
        <v>2295</v>
      </c>
      <c r="E3625" s="87">
        <v>0</v>
      </c>
      <c r="F3625" s="86" t="s">
        <v>1185</v>
      </c>
      <c r="H3625" s="3">
        <f>E3625+SUMIF('BR DTG TRAYEMAN'!C:C,C3625,'BR DTG TRAYEMAN'!E:E)</f>
        <v>0</v>
      </c>
    </row>
    <row r="3626" spans="1:8" ht="15.75" customHeight="1">
      <c r="A3626" s="86" t="s">
        <v>10512</v>
      </c>
      <c r="B3626" s="86" t="s">
        <v>1185</v>
      </c>
      <c r="C3626" s="86" t="s">
        <v>10512</v>
      </c>
      <c r="D3626" s="86" t="s">
        <v>10513</v>
      </c>
      <c r="E3626" s="87">
        <v>0</v>
      </c>
      <c r="F3626" s="86" t="s">
        <v>1185</v>
      </c>
      <c r="H3626" s="3">
        <f>E3626+SUMIF('BR DTG TRAYEMAN'!C:C,C3626,'BR DTG TRAYEMAN'!E:E)</f>
        <v>0</v>
      </c>
    </row>
    <row r="3627" spans="1:8" ht="15.75" customHeight="1">
      <c r="A3627" s="86" t="s">
        <v>8017</v>
      </c>
      <c r="B3627" s="86" t="s">
        <v>876</v>
      </c>
      <c r="C3627" s="86" t="s">
        <v>8017</v>
      </c>
      <c r="D3627" s="86" t="s">
        <v>8018</v>
      </c>
      <c r="E3627" s="87">
        <v>0</v>
      </c>
      <c r="F3627" s="86" t="s">
        <v>1185</v>
      </c>
      <c r="H3627" s="3">
        <f>E3627+SUMIF('BR DTG TRAYEMAN'!C:C,C3627,'BR DTG TRAYEMAN'!E:E)</f>
        <v>0</v>
      </c>
    </row>
    <row r="3628" spans="1:8" ht="15.75" customHeight="1">
      <c r="A3628" s="86" t="s">
        <v>8019</v>
      </c>
      <c r="B3628" s="86" t="s">
        <v>876</v>
      </c>
      <c r="C3628" s="86" t="s">
        <v>8019</v>
      </c>
      <c r="D3628" s="86" t="s">
        <v>8020</v>
      </c>
      <c r="E3628" s="87">
        <v>0</v>
      </c>
      <c r="F3628" s="86" t="s">
        <v>1185</v>
      </c>
      <c r="H3628" s="3">
        <f>E3628+SUMIF('BR DTG TRAYEMAN'!C:C,C3628,'BR DTG TRAYEMAN'!E:E)</f>
        <v>0</v>
      </c>
    </row>
    <row r="3629" spans="1:8" ht="15.75" customHeight="1">
      <c r="A3629" s="86" t="s">
        <v>10514</v>
      </c>
      <c r="B3629" s="86" t="s">
        <v>876</v>
      </c>
      <c r="C3629" s="86" t="s">
        <v>10514</v>
      </c>
      <c r="D3629" s="86" t="s">
        <v>10515</v>
      </c>
      <c r="E3629" s="87">
        <v>0</v>
      </c>
      <c r="F3629" s="86" t="s">
        <v>1185</v>
      </c>
      <c r="H3629" s="3">
        <f>E3629+SUMIF('BR DTG TRAYEMAN'!C:C,C3629,'BR DTG TRAYEMAN'!E:E)</f>
        <v>0</v>
      </c>
    </row>
    <row r="3630" spans="1:8" ht="15.75" customHeight="1">
      <c r="A3630" s="86" t="s">
        <v>474</v>
      </c>
      <c r="B3630" s="86" t="s">
        <v>877</v>
      </c>
      <c r="C3630" s="86" t="s">
        <v>474</v>
      </c>
      <c r="D3630" s="86" t="s">
        <v>2309</v>
      </c>
      <c r="E3630" s="87">
        <v>21</v>
      </c>
      <c r="F3630" s="86" t="s">
        <v>1185</v>
      </c>
      <c r="H3630" s="3">
        <f>E3630+SUMIF('BR DTG TRAYEMAN'!C:C,C3630,'BR DTG TRAYEMAN'!E:E)</f>
        <v>21</v>
      </c>
    </row>
    <row r="3631" spans="1:8" ht="15.75" customHeight="1">
      <c r="A3631" s="86" t="s">
        <v>8021</v>
      </c>
      <c r="B3631" s="86" t="s">
        <v>876</v>
      </c>
      <c r="C3631" s="86" t="s">
        <v>8021</v>
      </c>
      <c r="D3631" s="86" t="s">
        <v>8022</v>
      </c>
      <c r="E3631" s="87">
        <v>0</v>
      </c>
      <c r="F3631" s="86" t="s">
        <v>1185</v>
      </c>
      <c r="H3631" s="3">
        <f>E3631+SUMIF('BR DTG TRAYEMAN'!C:C,C3631,'BR DTG TRAYEMAN'!E:E)</f>
        <v>0</v>
      </c>
    </row>
    <row r="3632" spans="1:8" ht="15.75" customHeight="1">
      <c r="A3632" s="86" t="s">
        <v>8023</v>
      </c>
      <c r="B3632" s="86" t="s">
        <v>876</v>
      </c>
      <c r="C3632" s="86" t="s">
        <v>8023</v>
      </c>
      <c r="D3632" s="86" t="s">
        <v>8024</v>
      </c>
      <c r="E3632" s="87">
        <v>0</v>
      </c>
      <c r="F3632" s="86" t="s">
        <v>1185</v>
      </c>
      <c r="H3632" s="3">
        <f>E3632+SUMIF('BR DTG TRAYEMAN'!C:C,C3632,'BR DTG TRAYEMAN'!E:E)</f>
        <v>0</v>
      </c>
    </row>
    <row r="3633" spans="1:8" ht="15.75" customHeight="1">
      <c r="A3633" s="86" t="s">
        <v>8031</v>
      </c>
      <c r="B3633" s="86" t="s">
        <v>876</v>
      </c>
      <c r="C3633" s="86" t="s">
        <v>8031</v>
      </c>
      <c r="D3633" s="86" t="s">
        <v>8032</v>
      </c>
      <c r="E3633" s="87">
        <v>0</v>
      </c>
      <c r="F3633" s="86" t="s">
        <v>1185</v>
      </c>
      <c r="H3633" s="3">
        <f>E3633+SUMIF('BR DTG TRAYEMAN'!C:C,C3633,'BR DTG TRAYEMAN'!E:E)</f>
        <v>0</v>
      </c>
    </row>
    <row r="3634" spans="1:8" ht="15.75" customHeight="1">
      <c r="A3634" s="86" t="s">
        <v>8033</v>
      </c>
      <c r="B3634" s="86" t="s">
        <v>876</v>
      </c>
      <c r="C3634" s="86" t="s">
        <v>8033</v>
      </c>
      <c r="D3634" s="86" t="s">
        <v>8034</v>
      </c>
      <c r="E3634" s="87">
        <v>0</v>
      </c>
      <c r="F3634" s="86" t="s">
        <v>1185</v>
      </c>
      <c r="H3634" s="3">
        <f>E3634+SUMIF('BR DTG TRAYEMAN'!C:C,C3634,'BR DTG TRAYEMAN'!E:E)</f>
        <v>0</v>
      </c>
    </row>
    <row r="3635" spans="1:8" ht="15.75" customHeight="1">
      <c r="A3635" s="86" t="s">
        <v>8035</v>
      </c>
      <c r="B3635" s="86" t="s">
        <v>876</v>
      </c>
      <c r="C3635" s="86" t="s">
        <v>8035</v>
      </c>
      <c r="D3635" s="86" t="s">
        <v>8036</v>
      </c>
      <c r="E3635" s="87">
        <v>0</v>
      </c>
      <c r="F3635" s="86" t="s">
        <v>1185</v>
      </c>
      <c r="H3635" s="3">
        <f>E3635+SUMIF('BR DTG TRAYEMAN'!C:C,C3635,'BR DTG TRAYEMAN'!E:E)</f>
        <v>0</v>
      </c>
    </row>
    <row r="3636" spans="1:8" ht="15.75" customHeight="1">
      <c r="A3636" s="86" t="s">
        <v>8037</v>
      </c>
      <c r="B3636" s="86" t="s">
        <v>876</v>
      </c>
      <c r="C3636" s="86" t="s">
        <v>8037</v>
      </c>
      <c r="D3636" s="86" t="s">
        <v>8038</v>
      </c>
      <c r="E3636" s="87">
        <v>0</v>
      </c>
      <c r="F3636" s="86" t="s">
        <v>1185</v>
      </c>
      <c r="H3636" s="3">
        <f>E3636+SUMIF('BR DTG TRAYEMAN'!C:C,C3636,'BR DTG TRAYEMAN'!E:E)</f>
        <v>0</v>
      </c>
    </row>
    <row r="3637" spans="1:8" ht="15.75" customHeight="1">
      <c r="A3637" s="86" t="s">
        <v>8043</v>
      </c>
      <c r="B3637" s="86" t="s">
        <v>876</v>
      </c>
      <c r="C3637" s="86" t="s">
        <v>8043</v>
      </c>
      <c r="D3637" s="86" t="s">
        <v>8044</v>
      </c>
      <c r="E3637" s="87">
        <v>0</v>
      </c>
      <c r="F3637" s="86" t="s">
        <v>1185</v>
      </c>
      <c r="H3637" s="3">
        <f>E3637+SUMIF('BR DTG TRAYEMAN'!C:C,C3637,'BR DTG TRAYEMAN'!E:E)</f>
        <v>0</v>
      </c>
    </row>
    <row r="3638" spans="1:8" ht="15.75" customHeight="1">
      <c r="A3638" s="86" t="s">
        <v>8045</v>
      </c>
      <c r="B3638" s="86" t="s">
        <v>876</v>
      </c>
      <c r="C3638" s="86" t="s">
        <v>8045</v>
      </c>
      <c r="D3638" s="86" t="s">
        <v>8046</v>
      </c>
      <c r="E3638" s="87">
        <v>0</v>
      </c>
      <c r="F3638" s="86" t="s">
        <v>1185</v>
      </c>
      <c r="H3638" s="3">
        <f>E3638+SUMIF('BR DTG TRAYEMAN'!C:C,C3638,'BR DTG TRAYEMAN'!E:E)</f>
        <v>0</v>
      </c>
    </row>
    <row r="3639" spans="1:8" ht="15.75" customHeight="1">
      <c r="A3639" s="86" t="s">
        <v>8047</v>
      </c>
      <c r="B3639" s="86" t="s">
        <v>876</v>
      </c>
      <c r="C3639" s="86" t="s">
        <v>8047</v>
      </c>
      <c r="D3639" s="86" t="s">
        <v>10516</v>
      </c>
      <c r="E3639" s="87">
        <v>0</v>
      </c>
      <c r="F3639" s="86" t="s">
        <v>1185</v>
      </c>
      <c r="H3639" s="3">
        <f>E3639+SUMIF('BR DTG TRAYEMAN'!C:C,C3639,'BR DTG TRAYEMAN'!E:E)</f>
        <v>0</v>
      </c>
    </row>
    <row r="3640" spans="1:8" ht="15.75" customHeight="1">
      <c r="A3640" s="86" t="s">
        <v>8049</v>
      </c>
      <c r="B3640" s="86" t="s">
        <v>876</v>
      </c>
      <c r="C3640" s="86" t="s">
        <v>8049</v>
      </c>
      <c r="D3640" s="86" t="s">
        <v>8050</v>
      </c>
      <c r="E3640" s="87">
        <v>0</v>
      </c>
      <c r="F3640" s="86" t="s">
        <v>1185</v>
      </c>
      <c r="H3640" s="3">
        <f>E3640+SUMIF('BR DTG TRAYEMAN'!C:C,C3640,'BR DTG TRAYEMAN'!E:E)</f>
        <v>0</v>
      </c>
    </row>
    <row r="3641" spans="1:8" ht="15.75" customHeight="1">
      <c r="A3641" s="86" t="s">
        <v>8051</v>
      </c>
      <c r="B3641" s="86" t="s">
        <v>876</v>
      </c>
      <c r="C3641" s="86" t="s">
        <v>8051</v>
      </c>
      <c r="D3641" s="86" t="s">
        <v>8052</v>
      </c>
      <c r="E3641" s="87">
        <v>0</v>
      </c>
      <c r="F3641" s="86" t="s">
        <v>1185</v>
      </c>
      <c r="H3641" s="3">
        <f>E3641+SUMIF('BR DTG TRAYEMAN'!C:C,C3641,'BR DTG TRAYEMAN'!E:E)</f>
        <v>0</v>
      </c>
    </row>
    <row r="3642" spans="1:8" ht="15.75" customHeight="1">
      <c r="A3642" s="86" t="s">
        <v>8053</v>
      </c>
      <c r="B3642" s="86" t="s">
        <v>876</v>
      </c>
      <c r="C3642" s="86" t="s">
        <v>8053</v>
      </c>
      <c r="D3642" s="86" t="s">
        <v>8054</v>
      </c>
      <c r="E3642" s="87">
        <v>0</v>
      </c>
      <c r="F3642" s="86" t="s">
        <v>1185</v>
      </c>
      <c r="H3642" s="3">
        <f>E3642+SUMIF('BR DTG TRAYEMAN'!C:C,C3642,'BR DTG TRAYEMAN'!E:E)</f>
        <v>0</v>
      </c>
    </row>
    <row r="3643" spans="1:8" ht="15.75" customHeight="1">
      <c r="A3643" s="86" t="s">
        <v>8055</v>
      </c>
      <c r="B3643" s="86" t="s">
        <v>876</v>
      </c>
      <c r="C3643" s="86" t="s">
        <v>8055</v>
      </c>
      <c r="D3643" s="86" t="s">
        <v>8056</v>
      </c>
      <c r="E3643" s="87">
        <v>0</v>
      </c>
      <c r="F3643" s="86" t="s">
        <v>1185</v>
      </c>
      <c r="H3643" s="3">
        <f>E3643+SUMIF('BR DTG TRAYEMAN'!C:C,C3643,'BR DTG TRAYEMAN'!E:E)</f>
        <v>0</v>
      </c>
    </row>
    <row r="3644" spans="1:8" ht="15.75" customHeight="1">
      <c r="A3644" s="86" t="s">
        <v>8057</v>
      </c>
      <c r="B3644" s="86" t="s">
        <v>876</v>
      </c>
      <c r="C3644" s="86" t="s">
        <v>8057</v>
      </c>
      <c r="D3644" s="86" t="s">
        <v>5514</v>
      </c>
      <c r="E3644" s="87">
        <v>0</v>
      </c>
      <c r="F3644" s="86" t="s">
        <v>1185</v>
      </c>
      <c r="H3644" s="3">
        <f>E3644+SUMIF('BR DTG TRAYEMAN'!C:C,C3644,'BR DTG TRAYEMAN'!E:E)</f>
        <v>0</v>
      </c>
    </row>
    <row r="3645" spans="1:8" ht="15.75" customHeight="1">
      <c r="A3645" s="86" t="s">
        <v>8058</v>
      </c>
      <c r="B3645" s="86" t="s">
        <v>876</v>
      </c>
      <c r="C3645" s="86" t="s">
        <v>8058</v>
      </c>
      <c r="D3645" s="86" t="s">
        <v>8059</v>
      </c>
      <c r="E3645" s="87">
        <v>0</v>
      </c>
      <c r="F3645" s="86" t="s">
        <v>1185</v>
      </c>
      <c r="H3645" s="3">
        <f>E3645+SUMIF('BR DTG TRAYEMAN'!C:C,C3645,'BR DTG TRAYEMAN'!E:E)</f>
        <v>0</v>
      </c>
    </row>
    <row r="3646" spans="1:8" ht="15.75" customHeight="1">
      <c r="A3646" s="86" t="s">
        <v>8060</v>
      </c>
      <c r="B3646" s="86" t="s">
        <v>876</v>
      </c>
      <c r="C3646" s="86" t="s">
        <v>8060</v>
      </c>
      <c r="D3646" s="86" t="s">
        <v>8061</v>
      </c>
      <c r="E3646" s="87">
        <v>0</v>
      </c>
      <c r="F3646" s="86" t="s">
        <v>1185</v>
      </c>
      <c r="H3646" s="3">
        <f>E3646+SUMIF('BR DTG TRAYEMAN'!C:C,C3646,'BR DTG TRAYEMAN'!E:E)</f>
        <v>0</v>
      </c>
    </row>
    <row r="3647" spans="1:8" ht="15.75" customHeight="1">
      <c r="A3647" s="86" t="s">
        <v>8062</v>
      </c>
      <c r="B3647" s="86" t="s">
        <v>876</v>
      </c>
      <c r="C3647" s="86" t="s">
        <v>8062</v>
      </c>
      <c r="D3647" s="86" t="s">
        <v>8063</v>
      </c>
      <c r="E3647" s="87">
        <v>0</v>
      </c>
      <c r="F3647" s="86" t="s">
        <v>1185</v>
      </c>
      <c r="H3647" s="3">
        <f>E3647+SUMIF('BR DTG TRAYEMAN'!C:C,C3647,'BR DTG TRAYEMAN'!E:E)</f>
        <v>0</v>
      </c>
    </row>
    <row r="3648" spans="1:8" ht="15.75" customHeight="1">
      <c r="A3648" s="86" t="s">
        <v>8064</v>
      </c>
      <c r="B3648" s="86" t="s">
        <v>876</v>
      </c>
      <c r="C3648" s="86" t="s">
        <v>8064</v>
      </c>
      <c r="D3648" s="86" t="s">
        <v>8065</v>
      </c>
      <c r="E3648" s="87">
        <v>0</v>
      </c>
      <c r="F3648" s="86" t="s">
        <v>1185</v>
      </c>
      <c r="H3648" s="3">
        <f>E3648+SUMIF('BR DTG TRAYEMAN'!C:C,C3648,'BR DTG TRAYEMAN'!E:E)</f>
        <v>0</v>
      </c>
    </row>
    <row r="3649" spans="1:8" ht="15.75" customHeight="1">
      <c r="A3649" s="86" t="s">
        <v>8066</v>
      </c>
      <c r="B3649" s="86" t="s">
        <v>876</v>
      </c>
      <c r="C3649" s="86" t="s">
        <v>8066</v>
      </c>
      <c r="D3649" s="86" t="s">
        <v>8067</v>
      </c>
      <c r="E3649" s="87">
        <v>0</v>
      </c>
      <c r="F3649" s="86" t="s">
        <v>1185</v>
      </c>
      <c r="H3649" s="3">
        <f>E3649+SUMIF('BR DTG TRAYEMAN'!C:C,C3649,'BR DTG TRAYEMAN'!E:E)</f>
        <v>0</v>
      </c>
    </row>
    <row r="3650" spans="1:8" ht="15.75" customHeight="1">
      <c r="A3650" s="86" t="s">
        <v>8068</v>
      </c>
      <c r="B3650" s="86" t="s">
        <v>876</v>
      </c>
      <c r="C3650" s="86" t="s">
        <v>8068</v>
      </c>
      <c r="D3650" s="86" t="s">
        <v>8069</v>
      </c>
      <c r="E3650" s="87">
        <v>0</v>
      </c>
      <c r="F3650" s="86" t="s">
        <v>1185</v>
      </c>
      <c r="H3650" s="3">
        <f>E3650+SUMIF('BR DTG TRAYEMAN'!C:C,C3650,'BR DTG TRAYEMAN'!E:E)</f>
        <v>0</v>
      </c>
    </row>
    <row r="3651" spans="1:8" ht="15.75" customHeight="1">
      <c r="A3651" s="86" t="s">
        <v>8070</v>
      </c>
      <c r="B3651" s="86" t="s">
        <v>876</v>
      </c>
      <c r="C3651" s="86" t="s">
        <v>8070</v>
      </c>
      <c r="D3651" s="86" t="s">
        <v>8071</v>
      </c>
      <c r="E3651" s="87">
        <v>0</v>
      </c>
      <c r="F3651" s="86" t="s">
        <v>1185</v>
      </c>
      <c r="H3651" s="3">
        <f>E3651+SUMIF('BR DTG TRAYEMAN'!C:C,C3651,'BR DTG TRAYEMAN'!E:E)</f>
        <v>0</v>
      </c>
    </row>
    <row r="3652" spans="1:8" ht="15.75" customHeight="1">
      <c r="A3652" s="86" t="s">
        <v>8072</v>
      </c>
      <c r="B3652" s="86" t="s">
        <v>876</v>
      </c>
      <c r="C3652" s="86" t="s">
        <v>8072</v>
      </c>
      <c r="D3652" s="86" t="s">
        <v>8073</v>
      </c>
      <c r="E3652" s="87">
        <v>0</v>
      </c>
      <c r="F3652" s="86" t="s">
        <v>1185</v>
      </c>
      <c r="H3652" s="3">
        <f>E3652+SUMIF('BR DTG TRAYEMAN'!C:C,C3652,'BR DTG TRAYEMAN'!E:E)</f>
        <v>0</v>
      </c>
    </row>
    <row r="3653" spans="1:8" ht="15.75" customHeight="1">
      <c r="A3653" s="86" t="s">
        <v>8074</v>
      </c>
      <c r="B3653" s="86" t="s">
        <v>876</v>
      </c>
      <c r="C3653" s="86" t="s">
        <v>8074</v>
      </c>
      <c r="D3653" s="86" t="s">
        <v>8075</v>
      </c>
      <c r="E3653" s="87">
        <v>0</v>
      </c>
      <c r="F3653" s="86" t="s">
        <v>1185</v>
      </c>
      <c r="H3653" s="3">
        <f>E3653+SUMIF('BR DTG TRAYEMAN'!C:C,C3653,'BR DTG TRAYEMAN'!E:E)</f>
        <v>0</v>
      </c>
    </row>
    <row r="3654" spans="1:8" ht="15.75" customHeight="1">
      <c r="A3654" s="86" t="s">
        <v>8076</v>
      </c>
      <c r="B3654" s="86" t="s">
        <v>876</v>
      </c>
      <c r="C3654" s="86" t="s">
        <v>8076</v>
      </c>
      <c r="D3654" s="86" t="s">
        <v>8077</v>
      </c>
      <c r="E3654" s="87">
        <v>0</v>
      </c>
      <c r="F3654" s="86" t="s">
        <v>1185</v>
      </c>
      <c r="H3654" s="3">
        <f>E3654+SUMIF('BR DTG TRAYEMAN'!C:C,C3654,'BR DTG TRAYEMAN'!E:E)</f>
        <v>0</v>
      </c>
    </row>
    <row r="3655" spans="1:8" ht="15.75" customHeight="1">
      <c r="A3655" s="86" t="s">
        <v>8078</v>
      </c>
      <c r="B3655" s="86" t="s">
        <v>876</v>
      </c>
      <c r="C3655" s="86" t="s">
        <v>8078</v>
      </c>
      <c r="D3655" s="86" t="s">
        <v>8079</v>
      </c>
      <c r="E3655" s="87">
        <v>0</v>
      </c>
      <c r="F3655" s="86" t="s">
        <v>1185</v>
      </c>
      <c r="H3655" s="3">
        <f>E3655+SUMIF('BR DTG TRAYEMAN'!C:C,C3655,'BR DTG TRAYEMAN'!E:E)</f>
        <v>0</v>
      </c>
    </row>
    <row r="3656" spans="1:8" ht="15.75" customHeight="1">
      <c r="A3656" s="86" t="s">
        <v>8080</v>
      </c>
      <c r="B3656" s="86" t="s">
        <v>876</v>
      </c>
      <c r="C3656" s="86" t="s">
        <v>8080</v>
      </c>
      <c r="D3656" s="86" t="s">
        <v>8081</v>
      </c>
      <c r="E3656" s="87">
        <v>0</v>
      </c>
      <c r="F3656" s="86" t="s">
        <v>1185</v>
      </c>
      <c r="H3656" s="3">
        <f>E3656+SUMIF('BR DTG TRAYEMAN'!C:C,C3656,'BR DTG TRAYEMAN'!E:E)</f>
        <v>0</v>
      </c>
    </row>
    <row r="3657" spans="1:8" ht="15.75" customHeight="1">
      <c r="A3657" s="86" t="s">
        <v>8082</v>
      </c>
      <c r="B3657" s="86" t="s">
        <v>876</v>
      </c>
      <c r="C3657" s="86" t="s">
        <v>8082</v>
      </c>
      <c r="D3657" s="86" t="s">
        <v>8083</v>
      </c>
      <c r="E3657" s="87">
        <v>0</v>
      </c>
      <c r="F3657" s="86" t="s">
        <v>1185</v>
      </c>
      <c r="H3657" s="3">
        <f>E3657+SUMIF('BR DTG TRAYEMAN'!C:C,C3657,'BR DTG TRAYEMAN'!E:E)</f>
        <v>0</v>
      </c>
    </row>
    <row r="3658" spans="1:8" ht="15.75" customHeight="1">
      <c r="A3658" s="86" t="s">
        <v>8084</v>
      </c>
      <c r="B3658" s="86" t="s">
        <v>876</v>
      </c>
      <c r="C3658" s="86" t="s">
        <v>8084</v>
      </c>
      <c r="D3658" s="86" t="s">
        <v>8085</v>
      </c>
      <c r="E3658" s="87">
        <v>0</v>
      </c>
      <c r="F3658" s="86" t="s">
        <v>1185</v>
      </c>
      <c r="H3658" s="3">
        <f>E3658+SUMIF('BR DTG TRAYEMAN'!C:C,C3658,'BR DTG TRAYEMAN'!E:E)</f>
        <v>0</v>
      </c>
    </row>
    <row r="3659" spans="1:8" ht="15.75" customHeight="1">
      <c r="A3659" s="86" t="s">
        <v>8086</v>
      </c>
      <c r="B3659" s="86" t="s">
        <v>876</v>
      </c>
      <c r="C3659" s="86" t="s">
        <v>8086</v>
      </c>
      <c r="D3659" s="86" t="s">
        <v>10517</v>
      </c>
      <c r="E3659" s="87">
        <v>0</v>
      </c>
      <c r="F3659" s="86" t="s">
        <v>1185</v>
      </c>
      <c r="H3659" s="3">
        <f>E3659+SUMIF('BR DTG TRAYEMAN'!C:C,C3659,'BR DTG TRAYEMAN'!E:E)</f>
        <v>0</v>
      </c>
    </row>
    <row r="3660" spans="1:8" ht="15.75" customHeight="1">
      <c r="A3660" s="86" t="s">
        <v>8088</v>
      </c>
      <c r="B3660" s="86" t="s">
        <v>876</v>
      </c>
      <c r="C3660" s="86" t="s">
        <v>8088</v>
      </c>
      <c r="D3660" s="86" t="s">
        <v>8089</v>
      </c>
      <c r="E3660" s="87">
        <v>0</v>
      </c>
      <c r="F3660" s="86" t="s">
        <v>1185</v>
      </c>
      <c r="H3660" s="3">
        <f>E3660+SUMIF('BR DTG TRAYEMAN'!C:C,C3660,'BR DTG TRAYEMAN'!E:E)</f>
        <v>0</v>
      </c>
    </row>
    <row r="3661" spans="1:8" ht="15.75" customHeight="1">
      <c r="A3661" s="86" t="s">
        <v>8090</v>
      </c>
      <c r="B3661" s="86" t="s">
        <v>876</v>
      </c>
      <c r="C3661" s="86" t="s">
        <v>8090</v>
      </c>
      <c r="D3661" s="86" t="s">
        <v>10518</v>
      </c>
      <c r="E3661" s="87">
        <v>0</v>
      </c>
      <c r="F3661" s="86" t="s">
        <v>1185</v>
      </c>
      <c r="H3661" s="3">
        <f>E3661+SUMIF('BR DTG TRAYEMAN'!C:C,C3661,'BR DTG TRAYEMAN'!E:E)</f>
        <v>0</v>
      </c>
    </row>
    <row r="3662" spans="1:8" ht="15.75" customHeight="1">
      <c r="A3662" s="86" t="s">
        <v>8092</v>
      </c>
      <c r="B3662" s="86" t="s">
        <v>876</v>
      </c>
      <c r="C3662" s="86" t="s">
        <v>8092</v>
      </c>
      <c r="D3662" s="86" t="s">
        <v>10519</v>
      </c>
      <c r="E3662" s="87">
        <v>0</v>
      </c>
      <c r="F3662" s="86" t="s">
        <v>1185</v>
      </c>
      <c r="H3662" s="3">
        <f>E3662+SUMIF('BR DTG TRAYEMAN'!C:C,C3662,'BR DTG TRAYEMAN'!E:E)</f>
        <v>0</v>
      </c>
    </row>
    <row r="3663" spans="1:8" ht="15.75" customHeight="1">
      <c r="A3663" s="86" t="s">
        <v>8094</v>
      </c>
      <c r="B3663" s="86" t="s">
        <v>876</v>
      </c>
      <c r="C3663" s="86" t="s">
        <v>8094</v>
      </c>
      <c r="D3663" s="86" t="s">
        <v>10520</v>
      </c>
      <c r="E3663" s="87">
        <v>0</v>
      </c>
      <c r="F3663" s="86" t="s">
        <v>1185</v>
      </c>
      <c r="H3663" s="3">
        <f>E3663+SUMIF('BR DTG TRAYEMAN'!C:C,C3663,'BR DTG TRAYEMAN'!E:E)</f>
        <v>0</v>
      </c>
    </row>
    <row r="3664" spans="1:8" ht="15.75" customHeight="1">
      <c r="A3664" s="86" t="s">
        <v>8096</v>
      </c>
      <c r="B3664" s="86" t="s">
        <v>876</v>
      </c>
      <c r="C3664" s="86" t="s">
        <v>8096</v>
      </c>
      <c r="D3664" s="86" t="s">
        <v>8097</v>
      </c>
      <c r="E3664" s="87">
        <v>0</v>
      </c>
      <c r="F3664" s="86" t="s">
        <v>1185</v>
      </c>
      <c r="H3664" s="3">
        <f>E3664+SUMIF('BR DTG TRAYEMAN'!C:C,C3664,'BR DTG TRAYEMAN'!E:E)</f>
        <v>0</v>
      </c>
    </row>
    <row r="3665" spans="1:8" ht="15.75" customHeight="1">
      <c r="A3665" s="86" t="s">
        <v>8098</v>
      </c>
      <c r="B3665" s="86" t="s">
        <v>876</v>
      </c>
      <c r="C3665" s="86" t="s">
        <v>8098</v>
      </c>
      <c r="D3665" s="86" t="s">
        <v>8099</v>
      </c>
      <c r="E3665" s="87">
        <v>0</v>
      </c>
      <c r="F3665" s="86" t="s">
        <v>1185</v>
      </c>
      <c r="H3665" s="3">
        <f>E3665+SUMIF('BR DTG TRAYEMAN'!C:C,C3665,'BR DTG TRAYEMAN'!E:E)</f>
        <v>0</v>
      </c>
    </row>
    <row r="3666" spans="1:8" ht="15.75" customHeight="1">
      <c r="A3666" s="86" t="s">
        <v>8100</v>
      </c>
      <c r="B3666" s="86" t="s">
        <v>876</v>
      </c>
      <c r="C3666" s="86" t="s">
        <v>8100</v>
      </c>
      <c r="D3666" s="86" t="s">
        <v>8101</v>
      </c>
      <c r="E3666" s="87">
        <v>0</v>
      </c>
      <c r="F3666" s="86" t="s">
        <v>1185</v>
      </c>
      <c r="H3666" s="3">
        <f>E3666+SUMIF('BR DTG TRAYEMAN'!C:C,C3666,'BR DTG TRAYEMAN'!E:E)</f>
        <v>0</v>
      </c>
    </row>
    <row r="3667" spans="1:8" ht="15.75" customHeight="1">
      <c r="A3667" s="86" t="s">
        <v>8102</v>
      </c>
      <c r="B3667" s="86" t="s">
        <v>876</v>
      </c>
      <c r="C3667" s="86" t="s">
        <v>8102</v>
      </c>
      <c r="D3667" s="86" t="s">
        <v>10521</v>
      </c>
      <c r="E3667" s="87">
        <v>0</v>
      </c>
      <c r="F3667" s="86" t="s">
        <v>1185</v>
      </c>
      <c r="H3667" s="3">
        <f>E3667+SUMIF('BR DTG TRAYEMAN'!C:C,C3667,'BR DTG TRAYEMAN'!E:E)</f>
        <v>0</v>
      </c>
    </row>
    <row r="3668" spans="1:8" ht="15.75" customHeight="1">
      <c r="A3668" s="86" t="s">
        <v>8104</v>
      </c>
      <c r="B3668" s="86" t="s">
        <v>876</v>
      </c>
      <c r="C3668" s="86" t="s">
        <v>8104</v>
      </c>
      <c r="D3668" s="86" t="s">
        <v>8105</v>
      </c>
      <c r="E3668" s="87">
        <v>0</v>
      </c>
      <c r="F3668" s="86" t="s">
        <v>1185</v>
      </c>
      <c r="H3668" s="3">
        <f>E3668+SUMIF('BR DTG TRAYEMAN'!C:C,C3668,'BR DTG TRAYEMAN'!E:E)</f>
        <v>0</v>
      </c>
    </row>
    <row r="3669" spans="1:8" ht="15.75" customHeight="1">
      <c r="A3669" s="86" t="s">
        <v>8106</v>
      </c>
      <c r="B3669" s="86" t="s">
        <v>876</v>
      </c>
      <c r="C3669" s="86" t="s">
        <v>8106</v>
      </c>
      <c r="D3669" s="86" t="s">
        <v>8107</v>
      </c>
      <c r="E3669" s="87">
        <v>0</v>
      </c>
      <c r="F3669" s="86" t="s">
        <v>1185</v>
      </c>
      <c r="H3669" s="3">
        <f>E3669+SUMIF('BR DTG TRAYEMAN'!C:C,C3669,'BR DTG TRAYEMAN'!E:E)</f>
        <v>0</v>
      </c>
    </row>
    <row r="3670" spans="1:8" ht="15.75" customHeight="1">
      <c r="A3670" s="86" t="s">
        <v>8108</v>
      </c>
      <c r="B3670" s="86" t="s">
        <v>876</v>
      </c>
      <c r="C3670" s="86" t="s">
        <v>8108</v>
      </c>
      <c r="D3670" s="86" t="s">
        <v>8109</v>
      </c>
      <c r="E3670" s="87">
        <v>0</v>
      </c>
      <c r="F3670" s="86" t="s">
        <v>1185</v>
      </c>
      <c r="H3670" s="3">
        <f>E3670+SUMIF('BR DTG TRAYEMAN'!C:C,C3670,'BR DTG TRAYEMAN'!E:E)</f>
        <v>0</v>
      </c>
    </row>
    <row r="3671" spans="1:8" ht="15.75" customHeight="1">
      <c r="A3671" s="86" t="s">
        <v>8110</v>
      </c>
      <c r="B3671" s="86" t="s">
        <v>876</v>
      </c>
      <c r="C3671" s="86" t="s">
        <v>8110</v>
      </c>
      <c r="D3671" s="86" t="s">
        <v>8111</v>
      </c>
      <c r="E3671" s="87">
        <v>0</v>
      </c>
      <c r="F3671" s="86" t="s">
        <v>1185</v>
      </c>
      <c r="H3671" s="3">
        <f>E3671+SUMIF('BR DTG TRAYEMAN'!C:C,C3671,'BR DTG TRAYEMAN'!E:E)</f>
        <v>0</v>
      </c>
    </row>
    <row r="3672" spans="1:8" ht="15.75" customHeight="1">
      <c r="A3672" s="86" t="s">
        <v>8112</v>
      </c>
      <c r="B3672" s="86" t="s">
        <v>876</v>
      </c>
      <c r="C3672" s="86" t="s">
        <v>8112</v>
      </c>
      <c r="D3672" s="86" t="s">
        <v>8113</v>
      </c>
      <c r="E3672" s="87">
        <v>0</v>
      </c>
      <c r="F3672" s="86" t="s">
        <v>1185</v>
      </c>
      <c r="H3672" s="3">
        <f>E3672+SUMIF('BR DTG TRAYEMAN'!C:C,C3672,'BR DTG TRAYEMAN'!E:E)</f>
        <v>0</v>
      </c>
    </row>
    <row r="3673" spans="1:8" ht="15.75" customHeight="1">
      <c r="A3673" s="86" t="s">
        <v>8114</v>
      </c>
      <c r="B3673" s="86" t="s">
        <v>876</v>
      </c>
      <c r="C3673" s="86" t="s">
        <v>8114</v>
      </c>
      <c r="D3673" s="86" t="s">
        <v>10522</v>
      </c>
      <c r="E3673" s="87">
        <v>0</v>
      </c>
      <c r="F3673" s="86" t="s">
        <v>1185</v>
      </c>
      <c r="H3673" s="3">
        <f>E3673+SUMIF('BR DTG TRAYEMAN'!C:C,C3673,'BR DTG TRAYEMAN'!E:E)</f>
        <v>0</v>
      </c>
    </row>
    <row r="3674" spans="1:8" ht="15.75" customHeight="1">
      <c r="A3674" s="86" t="s">
        <v>8116</v>
      </c>
      <c r="B3674" s="86" t="s">
        <v>876</v>
      </c>
      <c r="C3674" s="86" t="s">
        <v>8116</v>
      </c>
      <c r="D3674" s="86" t="s">
        <v>8117</v>
      </c>
      <c r="E3674" s="87">
        <v>0</v>
      </c>
      <c r="F3674" s="86" t="s">
        <v>1185</v>
      </c>
      <c r="H3674" s="3">
        <f>E3674+SUMIF('BR DTG TRAYEMAN'!C:C,C3674,'BR DTG TRAYEMAN'!E:E)</f>
        <v>0</v>
      </c>
    </row>
    <row r="3675" spans="1:8" ht="15.75" customHeight="1">
      <c r="A3675" s="86" t="s">
        <v>8118</v>
      </c>
      <c r="B3675" s="86" t="s">
        <v>876</v>
      </c>
      <c r="C3675" s="86" t="s">
        <v>8118</v>
      </c>
      <c r="D3675" s="86" t="s">
        <v>8119</v>
      </c>
      <c r="E3675" s="87">
        <v>0</v>
      </c>
      <c r="F3675" s="86" t="s">
        <v>1185</v>
      </c>
      <c r="H3675" s="3">
        <f>E3675+SUMIF('BR DTG TRAYEMAN'!C:C,C3675,'BR DTG TRAYEMAN'!E:E)</f>
        <v>0</v>
      </c>
    </row>
    <row r="3676" spans="1:8" ht="15.75" customHeight="1">
      <c r="A3676" s="86" t="s">
        <v>8120</v>
      </c>
      <c r="B3676" s="86" t="s">
        <v>876</v>
      </c>
      <c r="C3676" s="86" t="s">
        <v>8120</v>
      </c>
      <c r="D3676" s="86" t="s">
        <v>8121</v>
      </c>
      <c r="E3676" s="87">
        <v>0</v>
      </c>
      <c r="F3676" s="86" t="s">
        <v>1185</v>
      </c>
      <c r="H3676" s="3">
        <f>E3676+SUMIF('BR DTG TRAYEMAN'!C:C,C3676,'BR DTG TRAYEMAN'!E:E)</f>
        <v>0</v>
      </c>
    </row>
    <row r="3677" spans="1:8" ht="15.75" customHeight="1">
      <c r="A3677" s="86" t="s">
        <v>10523</v>
      </c>
      <c r="B3677" s="86" t="s">
        <v>876</v>
      </c>
      <c r="C3677" s="86" t="s">
        <v>10523</v>
      </c>
      <c r="D3677" s="86" t="s">
        <v>10524</v>
      </c>
      <c r="E3677" s="87">
        <v>0</v>
      </c>
      <c r="F3677" s="86" t="s">
        <v>1185</v>
      </c>
      <c r="H3677" s="3">
        <f>E3677+SUMIF('BR DTG TRAYEMAN'!C:C,C3677,'BR DTG TRAYEMAN'!E:E)</f>
        <v>0</v>
      </c>
    </row>
    <row r="3678" spans="1:8" ht="15.75" customHeight="1">
      <c r="A3678" s="86" t="s">
        <v>10525</v>
      </c>
      <c r="B3678" s="86" t="s">
        <v>876</v>
      </c>
      <c r="C3678" s="86" t="s">
        <v>10525</v>
      </c>
      <c r="D3678" s="86" t="s">
        <v>10526</v>
      </c>
      <c r="E3678" s="87">
        <v>0</v>
      </c>
      <c r="F3678" s="86" t="s">
        <v>1185</v>
      </c>
      <c r="H3678" s="3">
        <f>E3678+SUMIF('BR DTG TRAYEMAN'!C:C,C3678,'BR DTG TRAYEMAN'!E:E)</f>
        <v>0</v>
      </c>
    </row>
    <row r="3679" spans="1:8" ht="15.75" customHeight="1">
      <c r="A3679" s="86" t="s">
        <v>8122</v>
      </c>
      <c r="B3679" s="86" t="s">
        <v>1185</v>
      </c>
      <c r="C3679" s="86" t="s">
        <v>8122</v>
      </c>
      <c r="D3679" s="86" t="s">
        <v>8123</v>
      </c>
      <c r="E3679" s="87">
        <v>0</v>
      </c>
      <c r="F3679" s="86" t="s">
        <v>1185</v>
      </c>
      <c r="H3679" s="3">
        <f>E3679+SUMIF('BR DTG TRAYEMAN'!C:C,C3679,'BR DTG TRAYEMAN'!E:E)</f>
        <v>0</v>
      </c>
    </row>
    <row r="3680" spans="1:8" ht="15.75" customHeight="1">
      <c r="A3680" s="86" t="s">
        <v>8124</v>
      </c>
      <c r="B3680" s="86" t="s">
        <v>1185</v>
      </c>
      <c r="C3680" s="86" t="s">
        <v>8124</v>
      </c>
      <c r="D3680" s="86" t="s">
        <v>8125</v>
      </c>
      <c r="E3680" s="87">
        <v>0</v>
      </c>
      <c r="F3680" s="86" t="s">
        <v>1185</v>
      </c>
      <c r="H3680" s="3">
        <f>E3680+SUMIF('BR DTG TRAYEMAN'!C:C,C3680,'BR DTG TRAYEMAN'!E:E)</f>
        <v>0</v>
      </c>
    </row>
    <row r="3681" spans="1:8" ht="15.75" customHeight="1">
      <c r="A3681" s="86" t="s">
        <v>8126</v>
      </c>
      <c r="B3681" s="86" t="s">
        <v>1185</v>
      </c>
      <c r="C3681" s="86" t="s">
        <v>8126</v>
      </c>
      <c r="D3681" s="86" t="s">
        <v>8127</v>
      </c>
      <c r="E3681" s="87">
        <v>0</v>
      </c>
      <c r="F3681" s="86" t="s">
        <v>1185</v>
      </c>
      <c r="H3681" s="3">
        <f>E3681+SUMIF('BR DTG TRAYEMAN'!C:C,C3681,'BR DTG TRAYEMAN'!E:E)</f>
        <v>0</v>
      </c>
    </row>
    <row r="3682" spans="1:8" ht="15.75" customHeight="1">
      <c r="A3682" s="86" t="s">
        <v>8128</v>
      </c>
      <c r="B3682" s="86" t="s">
        <v>1185</v>
      </c>
      <c r="C3682" s="86" t="s">
        <v>8128</v>
      </c>
      <c r="D3682" s="86" t="s">
        <v>8129</v>
      </c>
      <c r="E3682" s="87">
        <v>0</v>
      </c>
      <c r="F3682" s="86" t="s">
        <v>1185</v>
      </c>
      <c r="H3682" s="3">
        <f>E3682+SUMIF('BR DTG TRAYEMAN'!C:C,C3682,'BR DTG TRAYEMAN'!E:E)</f>
        <v>0</v>
      </c>
    </row>
    <row r="3683" spans="1:8" ht="15.75" customHeight="1">
      <c r="A3683" s="86" t="s">
        <v>8130</v>
      </c>
      <c r="B3683" s="86" t="s">
        <v>1185</v>
      </c>
      <c r="C3683" s="86" t="s">
        <v>8130</v>
      </c>
      <c r="D3683" s="86" t="s">
        <v>8131</v>
      </c>
      <c r="E3683" s="87">
        <v>0</v>
      </c>
      <c r="F3683" s="86" t="s">
        <v>1185</v>
      </c>
      <c r="H3683" s="3">
        <f>E3683+SUMIF('BR DTG TRAYEMAN'!C:C,C3683,'BR DTG TRAYEMAN'!E:E)</f>
        <v>0</v>
      </c>
    </row>
    <row r="3684" spans="1:8" ht="15.75" customHeight="1">
      <c r="A3684" s="86" t="s">
        <v>8132</v>
      </c>
      <c r="B3684" s="86" t="s">
        <v>1185</v>
      </c>
      <c r="C3684" s="86" t="s">
        <v>8132</v>
      </c>
      <c r="D3684" s="86" t="s">
        <v>8133</v>
      </c>
      <c r="E3684" s="87">
        <v>0</v>
      </c>
      <c r="F3684" s="86" t="s">
        <v>1185</v>
      </c>
      <c r="H3684" s="3">
        <f>E3684+SUMIF('BR DTG TRAYEMAN'!C:C,C3684,'BR DTG TRAYEMAN'!E:E)</f>
        <v>0</v>
      </c>
    </row>
    <row r="3685" spans="1:8" ht="15.75" customHeight="1">
      <c r="A3685" s="86" t="s">
        <v>8134</v>
      </c>
      <c r="B3685" s="86" t="s">
        <v>1185</v>
      </c>
      <c r="C3685" s="86" t="s">
        <v>8134</v>
      </c>
      <c r="D3685" s="86" t="s">
        <v>8135</v>
      </c>
      <c r="E3685" s="87">
        <v>0</v>
      </c>
      <c r="F3685" s="86" t="s">
        <v>1185</v>
      </c>
      <c r="H3685" s="3">
        <f>E3685+SUMIF('BR DTG TRAYEMAN'!C:C,C3685,'BR DTG TRAYEMAN'!E:E)</f>
        <v>0</v>
      </c>
    </row>
    <row r="3686" spans="1:8" ht="15.75" customHeight="1">
      <c r="A3686" s="86" t="s">
        <v>8136</v>
      </c>
      <c r="B3686" s="86" t="s">
        <v>1185</v>
      </c>
      <c r="C3686" s="86" t="s">
        <v>8136</v>
      </c>
      <c r="D3686" s="86" t="s">
        <v>8137</v>
      </c>
      <c r="E3686" s="87">
        <v>0</v>
      </c>
      <c r="F3686" s="86" t="s">
        <v>1185</v>
      </c>
      <c r="H3686" s="3">
        <f>E3686+SUMIF('BR DTG TRAYEMAN'!C:C,C3686,'BR DTG TRAYEMAN'!E:E)</f>
        <v>0</v>
      </c>
    </row>
    <row r="3687" spans="1:8" ht="15.75" customHeight="1">
      <c r="A3687" s="86" t="s">
        <v>8138</v>
      </c>
      <c r="B3687" s="86" t="s">
        <v>1185</v>
      </c>
      <c r="C3687" s="86" t="s">
        <v>8138</v>
      </c>
      <c r="D3687" s="86" t="s">
        <v>8139</v>
      </c>
      <c r="E3687" s="87">
        <v>0</v>
      </c>
      <c r="F3687" s="86" t="s">
        <v>1185</v>
      </c>
      <c r="H3687" s="3">
        <f>E3687+SUMIF('BR DTG TRAYEMAN'!C:C,C3687,'BR DTG TRAYEMAN'!E:E)</f>
        <v>0</v>
      </c>
    </row>
    <row r="3688" spans="1:8" ht="15.75" customHeight="1">
      <c r="A3688" s="86" t="s">
        <v>8140</v>
      </c>
      <c r="B3688" s="86" t="s">
        <v>1185</v>
      </c>
      <c r="C3688" s="86" t="s">
        <v>8140</v>
      </c>
      <c r="D3688" s="86" t="s">
        <v>8141</v>
      </c>
      <c r="E3688" s="87">
        <v>0</v>
      </c>
      <c r="F3688" s="86" t="s">
        <v>1185</v>
      </c>
      <c r="H3688" s="3">
        <f>E3688+SUMIF('BR DTG TRAYEMAN'!C:C,C3688,'BR DTG TRAYEMAN'!E:E)</f>
        <v>0</v>
      </c>
    </row>
    <row r="3689" spans="1:8" ht="15.75" customHeight="1">
      <c r="A3689" s="86" t="s">
        <v>8142</v>
      </c>
      <c r="B3689" s="86" t="s">
        <v>1185</v>
      </c>
      <c r="C3689" s="86" t="s">
        <v>8142</v>
      </c>
      <c r="D3689" s="86" t="s">
        <v>8143</v>
      </c>
      <c r="E3689" s="87">
        <v>0</v>
      </c>
      <c r="F3689" s="86" t="s">
        <v>1185</v>
      </c>
      <c r="H3689" s="3">
        <f>E3689+SUMIF('BR DTG TRAYEMAN'!C:C,C3689,'BR DTG TRAYEMAN'!E:E)</f>
        <v>0</v>
      </c>
    </row>
    <row r="3690" spans="1:8" ht="15.75" customHeight="1">
      <c r="A3690" s="86" t="s">
        <v>8144</v>
      </c>
      <c r="B3690" s="86" t="s">
        <v>1185</v>
      </c>
      <c r="C3690" s="86" t="s">
        <v>8144</v>
      </c>
      <c r="D3690" s="86" t="s">
        <v>8145</v>
      </c>
      <c r="E3690" s="87">
        <v>0</v>
      </c>
      <c r="F3690" s="86" t="s">
        <v>1185</v>
      </c>
      <c r="H3690" s="3">
        <f>E3690+SUMIF('BR DTG TRAYEMAN'!C:C,C3690,'BR DTG TRAYEMAN'!E:E)</f>
        <v>0</v>
      </c>
    </row>
    <row r="3691" spans="1:8" ht="15.75" customHeight="1">
      <c r="A3691" s="86" t="s">
        <v>8146</v>
      </c>
      <c r="B3691" s="86" t="s">
        <v>1185</v>
      </c>
      <c r="C3691" s="86" t="s">
        <v>8146</v>
      </c>
      <c r="D3691" s="86" t="s">
        <v>8147</v>
      </c>
      <c r="E3691" s="87">
        <v>0</v>
      </c>
      <c r="F3691" s="86" t="s">
        <v>1185</v>
      </c>
      <c r="H3691" s="3">
        <f>E3691+SUMIF('BR DTG TRAYEMAN'!C:C,C3691,'BR DTG TRAYEMAN'!E:E)</f>
        <v>0</v>
      </c>
    </row>
    <row r="3692" spans="1:8" ht="15.75" customHeight="1">
      <c r="A3692" s="86" t="s">
        <v>8148</v>
      </c>
      <c r="B3692" s="86" t="s">
        <v>1185</v>
      </c>
      <c r="C3692" s="86" t="s">
        <v>8148</v>
      </c>
      <c r="D3692" s="86" t="s">
        <v>8149</v>
      </c>
      <c r="E3692" s="87">
        <v>0</v>
      </c>
      <c r="F3692" s="86" t="s">
        <v>1185</v>
      </c>
      <c r="H3692" s="3">
        <f>E3692+SUMIF('BR DTG TRAYEMAN'!C:C,C3692,'BR DTG TRAYEMAN'!E:E)</f>
        <v>0</v>
      </c>
    </row>
    <row r="3693" spans="1:8" ht="15.75" customHeight="1">
      <c r="A3693" s="86" t="s">
        <v>8150</v>
      </c>
      <c r="B3693" s="86" t="s">
        <v>1185</v>
      </c>
      <c r="C3693" s="86" t="s">
        <v>8150</v>
      </c>
      <c r="D3693" s="86" t="s">
        <v>8151</v>
      </c>
      <c r="E3693" s="87">
        <v>0</v>
      </c>
      <c r="F3693" s="86" t="s">
        <v>1185</v>
      </c>
      <c r="H3693" s="3">
        <f>E3693+SUMIF('BR DTG TRAYEMAN'!C:C,C3693,'BR DTG TRAYEMAN'!E:E)</f>
        <v>0</v>
      </c>
    </row>
    <row r="3694" spans="1:8" ht="15.75" customHeight="1">
      <c r="A3694" s="86" t="s">
        <v>8152</v>
      </c>
      <c r="B3694" s="86" t="s">
        <v>876</v>
      </c>
      <c r="C3694" s="86" t="s">
        <v>8152</v>
      </c>
      <c r="D3694" s="86" t="s">
        <v>8153</v>
      </c>
      <c r="E3694" s="87">
        <v>0</v>
      </c>
      <c r="F3694" s="86" t="s">
        <v>1185</v>
      </c>
      <c r="H3694" s="3">
        <f>E3694+SUMIF('BR DTG TRAYEMAN'!C:C,C3694,'BR DTG TRAYEMAN'!E:E)</f>
        <v>0</v>
      </c>
    </row>
    <row r="3695" spans="1:8" ht="15.75" customHeight="1">
      <c r="A3695" s="86" t="s">
        <v>8156</v>
      </c>
      <c r="B3695" s="86" t="s">
        <v>876</v>
      </c>
      <c r="C3695" s="86" t="s">
        <v>8156</v>
      </c>
      <c r="D3695" s="86" t="s">
        <v>8157</v>
      </c>
      <c r="E3695" s="87">
        <v>0</v>
      </c>
      <c r="F3695" s="86" t="s">
        <v>1185</v>
      </c>
      <c r="H3695" s="3">
        <f>E3695+SUMIF('BR DTG TRAYEMAN'!C:C,C3695,'BR DTG TRAYEMAN'!E:E)</f>
        <v>0</v>
      </c>
    </row>
    <row r="3696" spans="1:8" ht="15.75" customHeight="1">
      <c r="A3696" s="86" t="s">
        <v>10527</v>
      </c>
      <c r="B3696" s="86" t="s">
        <v>876</v>
      </c>
      <c r="C3696" s="86" t="s">
        <v>10527</v>
      </c>
      <c r="D3696" s="86" t="s">
        <v>10528</v>
      </c>
      <c r="E3696" s="87">
        <v>0</v>
      </c>
      <c r="F3696" s="86" t="s">
        <v>1185</v>
      </c>
      <c r="H3696" s="3">
        <f>E3696+SUMIF('BR DTG TRAYEMAN'!C:C,C3696,'BR DTG TRAYEMAN'!E:E)</f>
        <v>0</v>
      </c>
    </row>
    <row r="3697" spans="1:8" ht="15.75" customHeight="1">
      <c r="A3697" s="86" t="s">
        <v>8158</v>
      </c>
      <c r="B3697" s="86" t="s">
        <v>876</v>
      </c>
      <c r="C3697" s="86" t="s">
        <v>8158</v>
      </c>
      <c r="D3697" s="86" t="s">
        <v>8159</v>
      </c>
      <c r="E3697" s="87">
        <v>0</v>
      </c>
      <c r="F3697" s="86" t="s">
        <v>1185</v>
      </c>
      <c r="H3697" s="3">
        <f>E3697+SUMIF('BR DTG TRAYEMAN'!C:C,C3697,'BR DTG TRAYEMAN'!E:E)</f>
        <v>0</v>
      </c>
    </row>
    <row r="3698" spans="1:8" ht="15.75" customHeight="1">
      <c r="A3698" s="86" t="s">
        <v>10529</v>
      </c>
      <c r="B3698" s="86" t="s">
        <v>876</v>
      </c>
      <c r="C3698" s="86" t="s">
        <v>10529</v>
      </c>
      <c r="D3698" s="86" t="s">
        <v>10530</v>
      </c>
      <c r="E3698" s="87">
        <v>0</v>
      </c>
      <c r="F3698" s="86" t="s">
        <v>1185</v>
      </c>
      <c r="H3698" s="3">
        <f>E3698+SUMIF('BR DTG TRAYEMAN'!C:C,C3698,'BR DTG TRAYEMAN'!E:E)</f>
        <v>0</v>
      </c>
    </row>
    <row r="3699" spans="1:8" ht="15.75" customHeight="1">
      <c r="A3699" s="86" t="s">
        <v>10531</v>
      </c>
      <c r="B3699" s="86" t="s">
        <v>876</v>
      </c>
      <c r="C3699" s="86" t="s">
        <v>10531</v>
      </c>
      <c r="D3699" s="86" t="s">
        <v>10532</v>
      </c>
      <c r="E3699" s="87">
        <v>0</v>
      </c>
      <c r="F3699" s="86" t="s">
        <v>1185</v>
      </c>
      <c r="H3699" s="3">
        <f>E3699+SUMIF('BR DTG TRAYEMAN'!C:C,C3699,'BR DTG TRAYEMAN'!E:E)</f>
        <v>0</v>
      </c>
    </row>
    <row r="3700" spans="1:8" ht="15.75" customHeight="1">
      <c r="A3700" s="86" t="s">
        <v>10533</v>
      </c>
      <c r="B3700" s="86" t="s">
        <v>876</v>
      </c>
      <c r="C3700" s="86" t="s">
        <v>10533</v>
      </c>
      <c r="D3700" s="86" t="s">
        <v>10534</v>
      </c>
      <c r="E3700" s="87">
        <v>0</v>
      </c>
      <c r="F3700" s="86" t="s">
        <v>1185</v>
      </c>
      <c r="H3700" s="3">
        <f>E3700+SUMIF('BR DTG TRAYEMAN'!C:C,C3700,'BR DTG TRAYEMAN'!E:E)</f>
        <v>0</v>
      </c>
    </row>
    <row r="3701" spans="1:8" ht="15.75" customHeight="1">
      <c r="A3701" s="86" t="s">
        <v>10535</v>
      </c>
      <c r="B3701" s="86" t="s">
        <v>876</v>
      </c>
      <c r="C3701" s="86" t="s">
        <v>10535</v>
      </c>
      <c r="D3701" s="86" t="s">
        <v>10536</v>
      </c>
      <c r="E3701" s="87">
        <v>0</v>
      </c>
      <c r="F3701" s="86" t="s">
        <v>1185</v>
      </c>
      <c r="H3701" s="3">
        <f>E3701+SUMIF('BR DTG TRAYEMAN'!C:C,C3701,'BR DTG TRAYEMAN'!E:E)</f>
        <v>0</v>
      </c>
    </row>
    <row r="3702" spans="1:8" ht="15.75" customHeight="1">
      <c r="A3702" s="86" t="s">
        <v>10537</v>
      </c>
      <c r="B3702" s="86" t="s">
        <v>876</v>
      </c>
      <c r="C3702" s="86" t="s">
        <v>10537</v>
      </c>
      <c r="D3702" s="86" t="s">
        <v>10538</v>
      </c>
      <c r="E3702" s="87">
        <v>0</v>
      </c>
      <c r="F3702" s="86" t="s">
        <v>1185</v>
      </c>
      <c r="H3702" s="3">
        <f>E3702+SUMIF('BR DTG TRAYEMAN'!C:C,C3702,'BR DTG TRAYEMAN'!E:E)</f>
        <v>0</v>
      </c>
    </row>
    <row r="3703" spans="1:8" ht="15.75" customHeight="1">
      <c r="A3703" s="86" t="s">
        <v>8172</v>
      </c>
      <c r="B3703" s="86" t="s">
        <v>876</v>
      </c>
      <c r="C3703" s="86" t="s">
        <v>8172</v>
      </c>
      <c r="D3703" s="86" t="s">
        <v>8173</v>
      </c>
      <c r="E3703" s="87">
        <v>0</v>
      </c>
      <c r="F3703" s="86" t="s">
        <v>1185</v>
      </c>
      <c r="H3703" s="3">
        <f>E3703+SUMIF('BR DTG TRAYEMAN'!C:C,C3703,'BR DTG TRAYEMAN'!E:E)</f>
        <v>0</v>
      </c>
    </row>
    <row r="3704" spans="1:8" ht="15.75" customHeight="1">
      <c r="A3704" s="86" t="s">
        <v>8176</v>
      </c>
      <c r="B3704" s="86" t="s">
        <v>876</v>
      </c>
      <c r="C3704" s="86" t="s">
        <v>8176</v>
      </c>
      <c r="D3704" s="86" t="s">
        <v>8177</v>
      </c>
      <c r="E3704" s="87">
        <v>0</v>
      </c>
      <c r="F3704" s="86" t="s">
        <v>1185</v>
      </c>
      <c r="H3704" s="3">
        <f>E3704+SUMIF('BR DTG TRAYEMAN'!C:C,C3704,'BR DTG TRAYEMAN'!E:E)</f>
        <v>0</v>
      </c>
    </row>
    <row r="3705" spans="1:8" ht="15.75" customHeight="1">
      <c r="A3705" s="86" t="s">
        <v>8178</v>
      </c>
      <c r="B3705" s="86" t="s">
        <v>876</v>
      </c>
      <c r="C3705" s="86" t="s">
        <v>8178</v>
      </c>
      <c r="D3705" s="86" t="s">
        <v>8179</v>
      </c>
      <c r="E3705" s="87">
        <v>0</v>
      </c>
      <c r="F3705" s="86" t="s">
        <v>1185</v>
      </c>
      <c r="H3705" s="3">
        <f>E3705+SUMIF('BR DTG TRAYEMAN'!C:C,C3705,'BR DTG TRAYEMAN'!E:E)</f>
        <v>0</v>
      </c>
    </row>
    <row r="3706" spans="1:8" ht="15.75" customHeight="1">
      <c r="A3706" s="86" t="s">
        <v>8180</v>
      </c>
      <c r="B3706" s="86" t="s">
        <v>876</v>
      </c>
      <c r="C3706" s="86" t="s">
        <v>8180</v>
      </c>
      <c r="D3706" s="86" t="s">
        <v>8181</v>
      </c>
      <c r="E3706" s="87">
        <v>0</v>
      </c>
      <c r="F3706" s="86" t="s">
        <v>1185</v>
      </c>
      <c r="H3706" s="3">
        <f>E3706+SUMIF('BR DTG TRAYEMAN'!C:C,C3706,'BR DTG TRAYEMAN'!E:E)</f>
        <v>0</v>
      </c>
    </row>
    <row r="3707" spans="1:8" ht="15.75" customHeight="1">
      <c r="A3707" s="86" t="s">
        <v>10539</v>
      </c>
      <c r="B3707" s="86" t="s">
        <v>876</v>
      </c>
      <c r="C3707" s="86" t="s">
        <v>10539</v>
      </c>
      <c r="D3707" s="86" t="s">
        <v>10540</v>
      </c>
      <c r="E3707" s="87">
        <v>0</v>
      </c>
      <c r="F3707" s="86" t="s">
        <v>1185</v>
      </c>
      <c r="H3707" s="3">
        <f>E3707+SUMIF('BR DTG TRAYEMAN'!C:C,C3707,'BR DTG TRAYEMAN'!E:E)</f>
        <v>0</v>
      </c>
    </row>
    <row r="3708" spans="1:8" ht="15.75" customHeight="1">
      <c r="A3708" s="86" t="s">
        <v>8184</v>
      </c>
      <c r="B3708" s="86" t="s">
        <v>876</v>
      </c>
      <c r="C3708" s="86" t="s">
        <v>8184</v>
      </c>
      <c r="D3708" s="86" t="s">
        <v>8185</v>
      </c>
      <c r="E3708" s="87">
        <v>0</v>
      </c>
      <c r="F3708" s="86" t="s">
        <v>1185</v>
      </c>
      <c r="H3708" s="3">
        <f>E3708+SUMIF('BR DTG TRAYEMAN'!C:C,C3708,'BR DTG TRAYEMAN'!E:E)</f>
        <v>0</v>
      </c>
    </row>
    <row r="3709" spans="1:8" ht="15.75" customHeight="1">
      <c r="A3709" s="86" t="s">
        <v>10541</v>
      </c>
      <c r="B3709" s="86" t="s">
        <v>876</v>
      </c>
      <c r="C3709" s="86" t="s">
        <v>10541</v>
      </c>
      <c r="D3709" s="86" t="s">
        <v>10542</v>
      </c>
      <c r="E3709" s="87">
        <v>0</v>
      </c>
      <c r="F3709" s="86" t="s">
        <v>1185</v>
      </c>
      <c r="H3709" s="3">
        <f>E3709+SUMIF('BR DTG TRAYEMAN'!C:C,C3709,'BR DTG TRAYEMAN'!E:E)</f>
        <v>0</v>
      </c>
    </row>
    <row r="3710" spans="1:8" ht="15.75" customHeight="1">
      <c r="A3710" s="86" t="s">
        <v>1934</v>
      </c>
      <c r="B3710" s="86" t="s">
        <v>876</v>
      </c>
      <c r="C3710" s="86" t="s">
        <v>1934</v>
      </c>
      <c r="D3710" s="86" t="s">
        <v>1935</v>
      </c>
      <c r="E3710" s="87">
        <v>0</v>
      </c>
      <c r="F3710" s="86" t="s">
        <v>1185</v>
      </c>
      <c r="H3710" s="3">
        <f>E3710+SUMIF('BR DTG TRAYEMAN'!C:C,C3710,'BR DTG TRAYEMAN'!E:E)</f>
        <v>0</v>
      </c>
    </row>
    <row r="3711" spans="1:8" ht="15.75" customHeight="1">
      <c r="A3711" s="86" t="s">
        <v>8186</v>
      </c>
      <c r="B3711" s="86" t="s">
        <v>876</v>
      </c>
      <c r="C3711" s="86" t="s">
        <v>8186</v>
      </c>
      <c r="D3711" s="86" t="s">
        <v>8187</v>
      </c>
      <c r="E3711" s="87">
        <v>0</v>
      </c>
      <c r="F3711" s="86" t="s">
        <v>1185</v>
      </c>
      <c r="H3711" s="3">
        <f>E3711+SUMIF('BR DTG TRAYEMAN'!C:C,C3711,'BR DTG TRAYEMAN'!E:E)</f>
        <v>0</v>
      </c>
    </row>
    <row r="3712" spans="1:8" ht="15.75" customHeight="1">
      <c r="A3712" s="86" t="s">
        <v>8188</v>
      </c>
      <c r="B3712" s="86" t="s">
        <v>876</v>
      </c>
      <c r="C3712" s="86" t="s">
        <v>8188</v>
      </c>
      <c r="D3712" s="86" t="s">
        <v>6135</v>
      </c>
      <c r="E3712" s="87">
        <v>0</v>
      </c>
      <c r="F3712" s="86" t="s">
        <v>1185</v>
      </c>
      <c r="H3712" s="3">
        <f>E3712+SUMIF('BR DTG TRAYEMAN'!C:C,C3712,'BR DTG TRAYEMAN'!E:E)</f>
        <v>0</v>
      </c>
    </row>
    <row r="3713" spans="1:8" ht="15.75" customHeight="1">
      <c r="A3713" s="86" t="s">
        <v>10543</v>
      </c>
      <c r="B3713" s="86" t="s">
        <v>876</v>
      </c>
      <c r="C3713" s="86" t="s">
        <v>10543</v>
      </c>
      <c r="D3713" s="86" t="s">
        <v>2330</v>
      </c>
      <c r="E3713" s="87">
        <v>0</v>
      </c>
      <c r="F3713" s="86" t="s">
        <v>1185</v>
      </c>
      <c r="H3713" s="3">
        <f>E3713+SUMIF('BR DTG TRAYEMAN'!C:C,C3713,'BR DTG TRAYEMAN'!E:E)</f>
        <v>0</v>
      </c>
    </row>
    <row r="3714" spans="1:8" ht="15.75" customHeight="1">
      <c r="A3714" s="86" t="s">
        <v>8192</v>
      </c>
      <c r="B3714" s="86" t="s">
        <v>876</v>
      </c>
      <c r="C3714" s="86" t="s">
        <v>8192</v>
      </c>
      <c r="D3714" s="86" t="s">
        <v>8193</v>
      </c>
      <c r="E3714" s="87">
        <v>0</v>
      </c>
      <c r="F3714" s="86" t="s">
        <v>1185</v>
      </c>
      <c r="H3714" s="3">
        <f>E3714+SUMIF('BR DTG TRAYEMAN'!C:C,C3714,'BR DTG TRAYEMAN'!E:E)</f>
        <v>0</v>
      </c>
    </row>
    <row r="3715" spans="1:8" ht="15.75" customHeight="1">
      <c r="A3715" s="86" t="s">
        <v>8194</v>
      </c>
      <c r="B3715" s="86" t="s">
        <v>876</v>
      </c>
      <c r="C3715" s="86" t="s">
        <v>8194</v>
      </c>
      <c r="D3715" s="86" t="s">
        <v>2330</v>
      </c>
      <c r="E3715" s="87">
        <v>0</v>
      </c>
      <c r="F3715" s="86" t="s">
        <v>1185</v>
      </c>
      <c r="H3715" s="3">
        <f>E3715+SUMIF('BR DTG TRAYEMAN'!C:C,C3715,'BR DTG TRAYEMAN'!E:E)</f>
        <v>0</v>
      </c>
    </row>
    <row r="3716" spans="1:8" ht="15.75" customHeight="1">
      <c r="A3716" s="86" t="s">
        <v>8195</v>
      </c>
      <c r="B3716" s="86" t="s">
        <v>876</v>
      </c>
      <c r="C3716" s="86" t="s">
        <v>8195</v>
      </c>
      <c r="D3716" s="86" t="s">
        <v>6115</v>
      </c>
      <c r="E3716" s="87">
        <v>0</v>
      </c>
      <c r="F3716" s="86" t="s">
        <v>1185</v>
      </c>
      <c r="H3716" s="3">
        <f>E3716+SUMIF('BR DTG TRAYEMAN'!C:C,C3716,'BR DTG TRAYEMAN'!E:E)</f>
        <v>0</v>
      </c>
    </row>
    <row r="3717" spans="1:8" ht="15.75" customHeight="1">
      <c r="A3717" s="86" t="s">
        <v>8196</v>
      </c>
      <c r="B3717" s="86" t="s">
        <v>876</v>
      </c>
      <c r="C3717" s="86" t="s">
        <v>8196</v>
      </c>
      <c r="D3717" s="86" t="s">
        <v>2330</v>
      </c>
      <c r="E3717" s="87">
        <v>0</v>
      </c>
      <c r="F3717" s="86" t="s">
        <v>1185</v>
      </c>
      <c r="H3717" s="3">
        <f>E3717+SUMIF('BR DTG TRAYEMAN'!C:C,C3717,'BR DTG TRAYEMAN'!E:E)</f>
        <v>0</v>
      </c>
    </row>
    <row r="3718" spans="1:8" ht="15.75" customHeight="1">
      <c r="A3718" s="86" t="s">
        <v>8197</v>
      </c>
      <c r="B3718" s="86" t="s">
        <v>876</v>
      </c>
      <c r="C3718" s="86" t="s">
        <v>8197</v>
      </c>
      <c r="D3718" s="86" t="s">
        <v>2330</v>
      </c>
      <c r="E3718" s="87">
        <v>0</v>
      </c>
      <c r="F3718" s="86" t="s">
        <v>1185</v>
      </c>
      <c r="H3718" s="3">
        <f>E3718+SUMIF('BR DTG TRAYEMAN'!C:C,C3718,'BR DTG TRAYEMAN'!E:E)</f>
        <v>0</v>
      </c>
    </row>
    <row r="3719" spans="1:8" ht="15.75" customHeight="1">
      <c r="A3719" s="86" t="s">
        <v>8198</v>
      </c>
      <c r="B3719" s="86" t="s">
        <v>876</v>
      </c>
      <c r="C3719" s="86" t="s">
        <v>8198</v>
      </c>
      <c r="D3719" s="86" t="s">
        <v>2330</v>
      </c>
      <c r="E3719" s="87">
        <v>0</v>
      </c>
      <c r="F3719" s="86" t="s">
        <v>1185</v>
      </c>
      <c r="H3719" s="3">
        <f>E3719+SUMIF('BR DTG TRAYEMAN'!C:C,C3719,'BR DTG TRAYEMAN'!E:E)</f>
        <v>0</v>
      </c>
    </row>
    <row r="3720" spans="1:8" ht="15.75" customHeight="1">
      <c r="A3720" s="86" t="s">
        <v>8199</v>
      </c>
      <c r="B3720" s="86" t="s">
        <v>876</v>
      </c>
      <c r="C3720" s="86" t="s">
        <v>8199</v>
      </c>
      <c r="D3720" s="86" t="s">
        <v>8200</v>
      </c>
      <c r="E3720" s="87">
        <v>0</v>
      </c>
      <c r="F3720" s="86" t="s">
        <v>1185</v>
      </c>
      <c r="H3720" s="3">
        <f>E3720+SUMIF('BR DTG TRAYEMAN'!C:C,C3720,'BR DTG TRAYEMAN'!E:E)</f>
        <v>0</v>
      </c>
    </row>
    <row r="3721" spans="1:8" ht="15.75" customHeight="1">
      <c r="A3721" s="86" t="s">
        <v>10544</v>
      </c>
      <c r="B3721" s="86" t="s">
        <v>876</v>
      </c>
      <c r="C3721" s="86" t="s">
        <v>10544</v>
      </c>
      <c r="D3721" s="86" t="s">
        <v>10545</v>
      </c>
      <c r="E3721" s="87">
        <v>0</v>
      </c>
      <c r="F3721" s="86" t="s">
        <v>1185</v>
      </c>
      <c r="H3721" s="3">
        <f>E3721+SUMIF('BR DTG TRAYEMAN'!C:C,C3721,'BR DTG TRAYEMAN'!E:E)</f>
        <v>0</v>
      </c>
    </row>
    <row r="3722" spans="1:8" ht="15.75" customHeight="1">
      <c r="A3722" s="86" t="s">
        <v>10546</v>
      </c>
      <c r="B3722" s="86" t="s">
        <v>876</v>
      </c>
      <c r="C3722" s="86" t="s">
        <v>10546</v>
      </c>
      <c r="D3722" s="86" t="s">
        <v>10547</v>
      </c>
      <c r="E3722" s="87">
        <v>0</v>
      </c>
      <c r="F3722" s="86" t="s">
        <v>1185</v>
      </c>
      <c r="H3722" s="3">
        <f>E3722+SUMIF('BR DTG TRAYEMAN'!C:C,C3722,'BR DTG TRAYEMAN'!E:E)</f>
        <v>0</v>
      </c>
    </row>
    <row r="3723" spans="1:8" ht="15.75" customHeight="1">
      <c r="A3723" s="86" t="s">
        <v>10548</v>
      </c>
      <c r="B3723" s="86" t="s">
        <v>876</v>
      </c>
      <c r="C3723" s="86" t="s">
        <v>10548</v>
      </c>
      <c r="D3723" s="86" t="s">
        <v>10549</v>
      </c>
      <c r="E3723" s="87">
        <v>0</v>
      </c>
      <c r="F3723" s="86" t="s">
        <v>1185</v>
      </c>
      <c r="H3723" s="3">
        <f>E3723+SUMIF('BR DTG TRAYEMAN'!C:C,C3723,'BR DTG TRAYEMAN'!E:E)</f>
        <v>0</v>
      </c>
    </row>
    <row r="3724" spans="1:8" ht="15.75" customHeight="1">
      <c r="A3724" s="86" t="s">
        <v>10550</v>
      </c>
      <c r="B3724" s="86" t="s">
        <v>876</v>
      </c>
      <c r="C3724" s="86" t="s">
        <v>10550</v>
      </c>
      <c r="D3724" s="86" t="s">
        <v>10551</v>
      </c>
      <c r="E3724" s="87">
        <v>0</v>
      </c>
      <c r="F3724" s="86" t="s">
        <v>1185</v>
      </c>
      <c r="H3724" s="3">
        <f>E3724+SUMIF('BR DTG TRAYEMAN'!C:C,C3724,'BR DTG TRAYEMAN'!E:E)</f>
        <v>0</v>
      </c>
    </row>
    <row r="3725" spans="1:8" ht="15.75" customHeight="1">
      <c r="A3725" s="86" t="s">
        <v>10552</v>
      </c>
      <c r="B3725" s="86" t="s">
        <v>876</v>
      </c>
      <c r="C3725" s="86" t="s">
        <v>10552</v>
      </c>
      <c r="D3725" s="86" t="s">
        <v>10553</v>
      </c>
      <c r="E3725" s="87">
        <v>0</v>
      </c>
      <c r="F3725" s="86" t="s">
        <v>1185</v>
      </c>
      <c r="H3725" s="3">
        <f>E3725+SUMIF('BR DTG TRAYEMAN'!C:C,C3725,'BR DTG TRAYEMAN'!E:E)</f>
        <v>0</v>
      </c>
    </row>
    <row r="3726" spans="1:8" ht="15.75" customHeight="1">
      <c r="A3726" s="86" t="s">
        <v>2310</v>
      </c>
      <c r="B3726" s="86" t="s">
        <v>877</v>
      </c>
      <c r="C3726" s="86" t="s">
        <v>2310</v>
      </c>
      <c r="D3726" s="86" t="s">
        <v>2311</v>
      </c>
      <c r="E3726" s="87">
        <v>0</v>
      </c>
      <c r="F3726" s="86" t="s">
        <v>1185</v>
      </c>
      <c r="H3726" s="3">
        <f>E3726+SUMIF('BR DTG TRAYEMAN'!C:C,C3726,'BR DTG TRAYEMAN'!E:E)</f>
        <v>0</v>
      </c>
    </row>
    <row r="3727" spans="1:8" ht="15.75" customHeight="1">
      <c r="A3727" s="86" t="s">
        <v>10554</v>
      </c>
      <c r="B3727" s="86" t="s">
        <v>876</v>
      </c>
      <c r="C3727" s="86" t="s">
        <v>10554</v>
      </c>
      <c r="D3727" s="86" t="s">
        <v>10555</v>
      </c>
      <c r="E3727" s="87">
        <v>0</v>
      </c>
      <c r="F3727" s="86" t="s">
        <v>1185</v>
      </c>
      <c r="H3727" s="3">
        <f>E3727+SUMIF('BR DTG TRAYEMAN'!C:C,C3727,'BR DTG TRAYEMAN'!E:E)</f>
        <v>0</v>
      </c>
    </row>
    <row r="3728" spans="1:8" ht="15.75" customHeight="1">
      <c r="A3728" s="86" t="s">
        <v>10556</v>
      </c>
      <c r="B3728" s="86" t="s">
        <v>876</v>
      </c>
      <c r="C3728" s="86" t="s">
        <v>10556</v>
      </c>
      <c r="D3728" s="86" t="s">
        <v>10557</v>
      </c>
      <c r="E3728" s="87">
        <v>0</v>
      </c>
      <c r="F3728" s="86" t="s">
        <v>1185</v>
      </c>
      <c r="H3728" s="3">
        <f>E3728+SUMIF('BR DTG TRAYEMAN'!C:C,C3728,'BR DTG TRAYEMAN'!E:E)</f>
        <v>0</v>
      </c>
    </row>
    <row r="3729" spans="1:8" ht="15.75" customHeight="1">
      <c r="A3729" s="86" t="s">
        <v>10558</v>
      </c>
      <c r="B3729" s="86" t="s">
        <v>876</v>
      </c>
      <c r="C3729" s="86" t="s">
        <v>10558</v>
      </c>
      <c r="D3729" s="86" t="s">
        <v>10559</v>
      </c>
      <c r="E3729" s="87">
        <v>0</v>
      </c>
      <c r="F3729" s="86" t="s">
        <v>1185</v>
      </c>
      <c r="H3729" s="3">
        <f>E3729+SUMIF('BR DTG TRAYEMAN'!C:C,C3729,'BR DTG TRAYEMAN'!E:E)</f>
        <v>0</v>
      </c>
    </row>
    <row r="3730" spans="1:8" ht="15.75" customHeight="1">
      <c r="A3730" s="86" t="s">
        <v>10560</v>
      </c>
      <c r="B3730" s="86" t="s">
        <v>876</v>
      </c>
      <c r="C3730" s="86" t="s">
        <v>10560</v>
      </c>
      <c r="D3730" s="86" t="s">
        <v>10561</v>
      </c>
      <c r="E3730" s="87">
        <v>0</v>
      </c>
      <c r="F3730" s="86" t="s">
        <v>1185</v>
      </c>
      <c r="H3730" s="3">
        <f>E3730+SUMIF('BR DTG TRAYEMAN'!C:C,C3730,'BR DTG TRAYEMAN'!E:E)</f>
        <v>0</v>
      </c>
    </row>
    <row r="3731" spans="1:8" ht="15.75" customHeight="1">
      <c r="A3731" s="86" t="s">
        <v>8202</v>
      </c>
      <c r="B3731" s="86" t="s">
        <v>876</v>
      </c>
      <c r="C3731" s="86" t="s">
        <v>8202</v>
      </c>
      <c r="D3731" s="86" t="s">
        <v>8203</v>
      </c>
      <c r="E3731" s="87">
        <v>0</v>
      </c>
      <c r="F3731" s="86" t="s">
        <v>1185</v>
      </c>
      <c r="H3731" s="3">
        <f>E3731+SUMIF('BR DTG TRAYEMAN'!C:C,C3731,'BR DTG TRAYEMAN'!E:E)</f>
        <v>0</v>
      </c>
    </row>
    <row r="3732" spans="1:8" ht="15.75" customHeight="1">
      <c r="A3732" s="86" t="s">
        <v>8204</v>
      </c>
      <c r="B3732" s="86" t="s">
        <v>877</v>
      </c>
      <c r="C3732" s="86" t="s">
        <v>8204</v>
      </c>
      <c r="D3732" s="86" t="s">
        <v>8205</v>
      </c>
      <c r="E3732" s="87">
        <v>0</v>
      </c>
      <c r="F3732" s="86" t="s">
        <v>1185</v>
      </c>
      <c r="H3732" s="3">
        <f>E3732+SUMIF('BR DTG TRAYEMAN'!C:C,C3732,'BR DTG TRAYEMAN'!E:E)</f>
        <v>0</v>
      </c>
    </row>
    <row r="3733" spans="1:8" ht="15.75" customHeight="1">
      <c r="A3733" s="86" t="s">
        <v>8206</v>
      </c>
      <c r="B3733" s="86" t="s">
        <v>876</v>
      </c>
      <c r="C3733" s="86" t="s">
        <v>8206</v>
      </c>
      <c r="D3733" s="86" t="s">
        <v>8207</v>
      </c>
      <c r="E3733" s="87">
        <v>0</v>
      </c>
      <c r="F3733" s="86" t="s">
        <v>1185</v>
      </c>
      <c r="H3733" s="3">
        <f>E3733+SUMIF('BR DTG TRAYEMAN'!C:C,C3733,'BR DTG TRAYEMAN'!E:E)</f>
        <v>0</v>
      </c>
    </row>
    <row r="3734" spans="1:8" ht="15.75" customHeight="1">
      <c r="A3734" s="86" t="s">
        <v>8208</v>
      </c>
      <c r="B3734" s="86" t="s">
        <v>876</v>
      </c>
      <c r="C3734" s="86" t="s">
        <v>8208</v>
      </c>
      <c r="D3734" s="86" t="s">
        <v>8209</v>
      </c>
      <c r="E3734" s="87">
        <v>0</v>
      </c>
      <c r="F3734" s="86" t="s">
        <v>1185</v>
      </c>
      <c r="H3734" s="3">
        <f>E3734+SUMIF('BR DTG TRAYEMAN'!C:C,C3734,'BR DTG TRAYEMAN'!E:E)</f>
        <v>0</v>
      </c>
    </row>
    <row r="3735" spans="1:8" ht="15.75" customHeight="1">
      <c r="A3735" s="86" t="s">
        <v>8210</v>
      </c>
      <c r="B3735" s="86" t="s">
        <v>876</v>
      </c>
      <c r="C3735" s="86" t="s">
        <v>8210</v>
      </c>
      <c r="D3735" s="86" t="s">
        <v>8211</v>
      </c>
      <c r="E3735" s="87">
        <v>0</v>
      </c>
      <c r="F3735" s="86" t="s">
        <v>1185</v>
      </c>
      <c r="H3735" s="3">
        <f>E3735+SUMIF('BR DTG TRAYEMAN'!C:C,C3735,'BR DTG TRAYEMAN'!E:E)</f>
        <v>0</v>
      </c>
    </row>
    <row r="3736" spans="1:8" ht="15.75" customHeight="1">
      <c r="A3736" s="86" t="s">
        <v>8212</v>
      </c>
      <c r="B3736" s="86" t="s">
        <v>876</v>
      </c>
      <c r="C3736" s="86" t="s">
        <v>8212</v>
      </c>
      <c r="D3736" s="86" t="s">
        <v>2330</v>
      </c>
      <c r="E3736" s="87">
        <v>0</v>
      </c>
      <c r="F3736" s="86" t="s">
        <v>1185</v>
      </c>
      <c r="H3736" s="3">
        <f>E3736+SUMIF('BR DTG TRAYEMAN'!C:C,C3736,'BR DTG TRAYEMAN'!E:E)</f>
        <v>0</v>
      </c>
    </row>
    <row r="3737" spans="1:8" ht="15.75" customHeight="1">
      <c r="A3737" s="86" t="s">
        <v>2312</v>
      </c>
      <c r="B3737" s="86" t="s">
        <v>876</v>
      </c>
      <c r="C3737" s="86" t="s">
        <v>2312</v>
      </c>
      <c r="D3737" s="86" t="s">
        <v>2313</v>
      </c>
      <c r="E3737" s="87">
        <v>0</v>
      </c>
      <c r="F3737" s="86" t="s">
        <v>1185</v>
      </c>
      <c r="H3737" s="3">
        <f>E3737+SUMIF('BR DTG TRAYEMAN'!C:C,C3737,'BR DTG TRAYEMAN'!E:E)</f>
        <v>0</v>
      </c>
    </row>
    <row r="3738" spans="1:8" ht="15.75" customHeight="1">
      <c r="A3738" s="86" t="s">
        <v>8213</v>
      </c>
      <c r="B3738" s="86" t="s">
        <v>876</v>
      </c>
      <c r="C3738" s="86" t="s">
        <v>8213</v>
      </c>
      <c r="D3738" s="86" t="s">
        <v>10562</v>
      </c>
      <c r="E3738" s="87">
        <v>0</v>
      </c>
      <c r="F3738" s="86" t="s">
        <v>1185</v>
      </c>
      <c r="H3738" s="3">
        <f>E3738+SUMIF('BR DTG TRAYEMAN'!C:C,C3738,'BR DTG TRAYEMAN'!E:E)</f>
        <v>0</v>
      </c>
    </row>
    <row r="3739" spans="1:8" ht="15.75" customHeight="1">
      <c r="A3739" s="86" t="s">
        <v>10563</v>
      </c>
      <c r="B3739" s="86" t="s">
        <v>876</v>
      </c>
      <c r="C3739" s="86" t="s">
        <v>10563</v>
      </c>
      <c r="D3739" s="86" t="s">
        <v>10564</v>
      </c>
      <c r="E3739" s="87">
        <v>0</v>
      </c>
      <c r="F3739" s="86" t="s">
        <v>1185</v>
      </c>
      <c r="H3739" s="3">
        <f>E3739+SUMIF('BR DTG TRAYEMAN'!C:C,C3739,'BR DTG TRAYEMAN'!E:E)</f>
        <v>0</v>
      </c>
    </row>
    <row r="3740" spans="1:8" ht="15.75" customHeight="1">
      <c r="A3740" s="86" t="s">
        <v>10565</v>
      </c>
      <c r="B3740" s="86" t="s">
        <v>876</v>
      </c>
      <c r="C3740" s="86" t="s">
        <v>10565</v>
      </c>
      <c r="D3740" s="86" t="s">
        <v>10566</v>
      </c>
      <c r="E3740" s="87">
        <v>0</v>
      </c>
      <c r="F3740" s="86" t="s">
        <v>1185</v>
      </c>
      <c r="H3740" s="3">
        <f>E3740+SUMIF('BR DTG TRAYEMAN'!C:C,C3740,'BR DTG TRAYEMAN'!E:E)</f>
        <v>0</v>
      </c>
    </row>
    <row r="3741" spans="1:8" ht="15.75" customHeight="1">
      <c r="A3741" s="86" t="s">
        <v>10567</v>
      </c>
      <c r="B3741" s="86" t="s">
        <v>876</v>
      </c>
      <c r="C3741" s="86" t="s">
        <v>10567</v>
      </c>
      <c r="D3741" s="86" t="s">
        <v>10568</v>
      </c>
      <c r="E3741" s="87">
        <v>0</v>
      </c>
      <c r="F3741" s="86" t="s">
        <v>1185</v>
      </c>
      <c r="H3741" s="3">
        <f>E3741+SUMIF('BR DTG TRAYEMAN'!C:C,C3741,'BR DTG TRAYEMAN'!E:E)</f>
        <v>0</v>
      </c>
    </row>
    <row r="3742" spans="1:8" ht="15.75" customHeight="1">
      <c r="A3742" s="86" t="s">
        <v>8217</v>
      </c>
      <c r="B3742" s="86" t="s">
        <v>876</v>
      </c>
      <c r="C3742" s="86" t="s">
        <v>8217</v>
      </c>
      <c r="D3742" s="86" t="s">
        <v>10569</v>
      </c>
      <c r="E3742" s="87">
        <v>0</v>
      </c>
      <c r="F3742" s="86" t="s">
        <v>1185</v>
      </c>
      <c r="H3742" s="3">
        <f>E3742+SUMIF('BR DTG TRAYEMAN'!C:C,C3742,'BR DTG TRAYEMAN'!E:E)</f>
        <v>0</v>
      </c>
    </row>
    <row r="3743" spans="1:8" ht="15.75" customHeight="1">
      <c r="A3743" s="86" t="s">
        <v>8223</v>
      </c>
      <c r="B3743" s="86" t="s">
        <v>876</v>
      </c>
      <c r="C3743" s="86" t="s">
        <v>8223</v>
      </c>
      <c r="D3743" s="86" t="s">
        <v>8224</v>
      </c>
      <c r="E3743" s="87">
        <v>0</v>
      </c>
      <c r="F3743" s="86" t="s">
        <v>1185</v>
      </c>
      <c r="H3743" s="3">
        <f>E3743+SUMIF('BR DTG TRAYEMAN'!C:C,C3743,'BR DTG TRAYEMAN'!E:E)</f>
        <v>0</v>
      </c>
    </row>
    <row r="3744" spans="1:8" ht="15.75" customHeight="1">
      <c r="A3744" s="86" t="s">
        <v>10570</v>
      </c>
      <c r="B3744" s="86" t="s">
        <v>876</v>
      </c>
      <c r="C3744" s="86" t="s">
        <v>10570</v>
      </c>
      <c r="D3744" s="86" t="s">
        <v>10571</v>
      </c>
      <c r="E3744" s="87">
        <v>0</v>
      </c>
      <c r="F3744" s="86" t="s">
        <v>1185</v>
      </c>
      <c r="H3744" s="3">
        <f>E3744+SUMIF('BR DTG TRAYEMAN'!C:C,C3744,'BR DTG TRAYEMAN'!E:E)</f>
        <v>0</v>
      </c>
    </row>
    <row r="3745" spans="1:8" ht="15.75" customHeight="1">
      <c r="A3745" s="86" t="s">
        <v>8225</v>
      </c>
      <c r="B3745" s="86" t="s">
        <v>876</v>
      </c>
      <c r="C3745" s="86" t="s">
        <v>8225</v>
      </c>
      <c r="D3745" s="86" t="s">
        <v>10572</v>
      </c>
      <c r="E3745" s="87">
        <v>0</v>
      </c>
      <c r="F3745" s="86" t="s">
        <v>1185</v>
      </c>
      <c r="H3745" s="3">
        <f>E3745+SUMIF('BR DTG TRAYEMAN'!C:C,C3745,'BR DTG TRAYEMAN'!E:E)</f>
        <v>0</v>
      </c>
    </row>
    <row r="3746" spans="1:8" ht="15.75" customHeight="1">
      <c r="A3746" s="86" t="s">
        <v>8229</v>
      </c>
      <c r="B3746" s="86" t="s">
        <v>876</v>
      </c>
      <c r="C3746" s="86" t="s">
        <v>8229</v>
      </c>
      <c r="D3746" s="86" t="s">
        <v>10573</v>
      </c>
      <c r="E3746" s="87">
        <v>0</v>
      </c>
      <c r="F3746" s="86" t="s">
        <v>1185</v>
      </c>
      <c r="H3746" s="3">
        <f>E3746+SUMIF('BR DTG TRAYEMAN'!C:C,C3746,'BR DTG TRAYEMAN'!E:E)</f>
        <v>0</v>
      </c>
    </row>
    <row r="3747" spans="1:8" ht="15.75" customHeight="1">
      <c r="A3747" s="86" t="s">
        <v>10574</v>
      </c>
      <c r="B3747" s="86" t="s">
        <v>876</v>
      </c>
      <c r="C3747" s="86" t="s">
        <v>10574</v>
      </c>
      <c r="D3747" s="86" t="s">
        <v>10575</v>
      </c>
      <c r="E3747" s="87">
        <v>0</v>
      </c>
      <c r="F3747" s="86" t="s">
        <v>1185</v>
      </c>
      <c r="H3747" s="3">
        <f>E3747+SUMIF('BR DTG TRAYEMAN'!C:C,C3747,'BR DTG TRAYEMAN'!E:E)</f>
        <v>0</v>
      </c>
    </row>
    <row r="3748" spans="1:8" ht="15.75" customHeight="1">
      <c r="A3748" s="86" t="s">
        <v>8235</v>
      </c>
      <c r="B3748" s="86" t="s">
        <v>876</v>
      </c>
      <c r="C3748" s="86" t="s">
        <v>8235</v>
      </c>
      <c r="D3748" s="86" t="s">
        <v>10576</v>
      </c>
      <c r="E3748" s="87">
        <v>0</v>
      </c>
      <c r="F3748" s="86" t="s">
        <v>1185</v>
      </c>
      <c r="H3748" s="3">
        <f>E3748+SUMIF('BR DTG TRAYEMAN'!C:C,C3748,'BR DTG TRAYEMAN'!E:E)</f>
        <v>0</v>
      </c>
    </row>
    <row r="3749" spans="1:8" ht="15.75" customHeight="1">
      <c r="A3749" s="86" t="s">
        <v>8241</v>
      </c>
      <c r="B3749" s="86" t="s">
        <v>876</v>
      </c>
      <c r="C3749" s="86" t="s">
        <v>8241</v>
      </c>
      <c r="D3749" s="86" t="s">
        <v>2330</v>
      </c>
      <c r="E3749" s="87">
        <v>0</v>
      </c>
      <c r="F3749" s="86" t="s">
        <v>1185</v>
      </c>
      <c r="H3749" s="3">
        <f>E3749+SUMIF('BR DTG TRAYEMAN'!C:C,C3749,'BR DTG TRAYEMAN'!E:E)</f>
        <v>0</v>
      </c>
    </row>
    <row r="3750" spans="1:8" ht="15.75" customHeight="1">
      <c r="A3750" s="86" t="s">
        <v>10577</v>
      </c>
      <c r="B3750" s="86" t="s">
        <v>876</v>
      </c>
      <c r="C3750" s="86" t="s">
        <v>10577</v>
      </c>
      <c r="D3750" s="86" t="s">
        <v>10578</v>
      </c>
      <c r="E3750" s="87">
        <v>0</v>
      </c>
      <c r="F3750" s="86" t="s">
        <v>1185</v>
      </c>
      <c r="H3750" s="3">
        <f>E3750+SUMIF('BR DTG TRAYEMAN'!C:C,C3750,'BR DTG TRAYEMAN'!E:E)</f>
        <v>0</v>
      </c>
    </row>
    <row r="3751" spans="1:8" ht="15.75" customHeight="1">
      <c r="A3751" s="86" t="s">
        <v>10579</v>
      </c>
      <c r="B3751" s="86" t="s">
        <v>876</v>
      </c>
      <c r="C3751" s="86" t="s">
        <v>10579</v>
      </c>
      <c r="D3751" s="86" t="s">
        <v>10580</v>
      </c>
      <c r="E3751" s="87">
        <v>0</v>
      </c>
      <c r="F3751" s="86" t="s">
        <v>1185</v>
      </c>
      <c r="H3751" s="3">
        <f>E3751+SUMIF('BR DTG TRAYEMAN'!C:C,C3751,'BR DTG TRAYEMAN'!E:E)</f>
        <v>0</v>
      </c>
    </row>
    <row r="3752" spans="1:8" ht="15.75" customHeight="1">
      <c r="A3752" s="86" t="s">
        <v>857</v>
      </c>
      <c r="B3752" s="86" t="s">
        <v>876</v>
      </c>
      <c r="C3752" s="86" t="s">
        <v>857</v>
      </c>
      <c r="D3752" s="86" t="s">
        <v>858</v>
      </c>
      <c r="E3752" s="87">
        <v>0</v>
      </c>
      <c r="F3752" s="86" t="s">
        <v>1185</v>
      </c>
      <c r="H3752" s="3">
        <f>E3752+SUMIF('BR DTG TRAYEMAN'!C:C,C3752,'BR DTG TRAYEMAN'!E:E)</f>
        <v>0</v>
      </c>
    </row>
    <row r="3753" spans="1:8" ht="15.75" customHeight="1">
      <c r="A3753" s="86" t="s">
        <v>8244</v>
      </c>
      <c r="B3753" s="86" t="s">
        <v>876</v>
      </c>
      <c r="C3753" s="86" t="s">
        <v>8244</v>
      </c>
      <c r="D3753" s="86" t="s">
        <v>8245</v>
      </c>
      <c r="E3753" s="87">
        <v>0</v>
      </c>
      <c r="F3753" s="86" t="s">
        <v>1185</v>
      </c>
      <c r="H3753" s="3">
        <f>E3753+SUMIF('BR DTG TRAYEMAN'!C:C,C3753,'BR DTG TRAYEMAN'!E:E)</f>
        <v>0</v>
      </c>
    </row>
    <row r="3754" spans="1:8" ht="15.75" customHeight="1">
      <c r="A3754" s="86" t="s">
        <v>1478</v>
      </c>
      <c r="B3754" s="86" t="s">
        <v>876</v>
      </c>
      <c r="C3754" s="86" t="s">
        <v>1478</v>
      </c>
      <c r="D3754" s="86" t="s">
        <v>1479</v>
      </c>
      <c r="E3754" s="87">
        <v>0</v>
      </c>
      <c r="F3754" s="86" t="s">
        <v>1185</v>
      </c>
      <c r="H3754" s="3">
        <f>E3754+SUMIF('BR DTG TRAYEMAN'!C:C,C3754,'BR DTG TRAYEMAN'!E:E)</f>
        <v>0</v>
      </c>
    </row>
    <row r="3755" spans="1:8" ht="15.75" customHeight="1">
      <c r="A3755" s="86" t="s">
        <v>1936</v>
      </c>
      <c r="B3755" s="86" t="s">
        <v>876</v>
      </c>
      <c r="C3755" s="86" t="s">
        <v>1936</v>
      </c>
      <c r="D3755" s="86" t="s">
        <v>10581</v>
      </c>
      <c r="E3755" s="87">
        <v>0</v>
      </c>
      <c r="F3755" s="86" t="s">
        <v>1185</v>
      </c>
      <c r="H3755" s="3">
        <f>E3755+SUMIF('BR DTG TRAYEMAN'!C:C,C3755,'BR DTG TRAYEMAN'!E:E)</f>
        <v>0</v>
      </c>
    </row>
    <row r="3756" spans="1:8" ht="15.75" customHeight="1">
      <c r="A3756" s="86" t="s">
        <v>8246</v>
      </c>
      <c r="B3756" s="86" t="s">
        <v>876</v>
      </c>
      <c r="C3756" s="86" t="s">
        <v>8246</v>
      </c>
      <c r="D3756" s="86" t="s">
        <v>2330</v>
      </c>
      <c r="E3756" s="87">
        <v>0</v>
      </c>
      <c r="F3756" s="86" t="s">
        <v>1185</v>
      </c>
      <c r="H3756" s="3">
        <f>E3756+SUMIF('BR DTG TRAYEMAN'!C:C,C3756,'BR DTG TRAYEMAN'!E:E)</f>
        <v>0</v>
      </c>
    </row>
    <row r="3757" spans="1:8" ht="15.75" customHeight="1">
      <c r="A3757" s="86" t="s">
        <v>8249</v>
      </c>
      <c r="B3757" s="86" t="s">
        <v>876</v>
      </c>
      <c r="C3757" s="86" t="s">
        <v>8249</v>
      </c>
      <c r="D3757" s="86" t="s">
        <v>10582</v>
      </c>
      <c r="E3757" s="87">
        <v>0</v>
      </c>
      <c r="F3757" s="86" t="s">
        <v>1185</v>
      </c>
      <c r="H3757" s="3">
        <f>E3757+SUMIF('BR DTG TRAYEMAN'!C:C,C3757,'BR DTG TRAYEMAN'!E:E)</f>
        <v>0</v>
      </c>
    </row>
    <row r="3758" spans="1:8" ht="15.75" customHeight="1">
      <c r="A3758" s="86" t="s">
        <v>8251</v>
      </c>
      <c r="B3758" s="86" t="s">
        <v>876</v>
      </c>
      <c r="C3758" s="86" t="s">
        <v>8251</v>
      </c>
      <c r="D3758" s="86" t="s">
        <v>8252</v>
      </c>
      <c r="E3758" s="87">
        <v>0</v>
      </c>
      <c r="F3758" s="86" t="s">
        <v>1185</v>
      </c>
      <c r="H3758" s="3">
        <f>E3758+SUMIF('BR DTG TRAYEMAN'!C:C,C3758,'BR DTG TRAYEMAN'!E:E)</f>
        <v>0</v>
      </c>
    </row>
    <row r="3759" spans="1:8" ht="15.75" customHeight="1">
      <c r="A3759" s="86" t="s">
        <v>8253</v>
      </c>
      <c r="B3759" s="86" t="s">
        <v>876</v>
      </c>
      <c r="C3759" s="86" t="s">
        <v>8253</v>
      </c>
      <c r="D3759" s="86" t="s">
        <v>10583</v>
      </c>
      <c r="E3759" s="87">
        <v>0</v>
      </c>
      <c r="F3759" s="86" t="s">
        <v>1185</v>
      </c>
      <c r="H3759" s="3">
        <f>E3759+SUMIF('BR DTG TRAYEMAN'!C:C,C3759,'BR DTG TRAYEMAN'!E:E)</f>
        <v>0</v>
      </c>
    </row>
    <row r="3760" spans="1:8" ht="15.75" customHeight="1">
      <c r="A3760" s="86" t="s">
        <v>8255</v>
      </c>
      <c r="B3760" s="86" t="s">
        <v>876</v>
      </c>
      <c r="C3760" s="86" t="s">
        <v>8255</v>
      </c>
      <c r="D3760" s="86" t="s">
        <v>8256</v>
      </c>
      <c r="E3760" s="87">
        <v>0</v>
      </c>
      <c r="F3760" s="86" t="s">
        <v>1185</v>
      </c>
      <c r="H3760" s="3">
        <f>E3760+SUMIF('BR DTG TRAYEMAN'!C:C,C3760,'BR DTG TRAYEMAN'!E:E)</f>
        <v>0</v>
      </c>
    </row>
    <row r="3761" spans="1:8" ht="15.75" customHeight="1">
      <c r="A3761" s="86" t="s">
        <v>2296</v>
      </c>
      <c r="B3761" s="86" t="s">
        <v>1185</v>
      </c>
      <c r="C3761" s="86" t="s">
        <v>2296</v>
      </c>
      <c r="D3761" s="86" t="s">
        <v>2297</v>
      </c>
      <c r="E3761" s="87">
        <v>0</v>
      </c>
      <c r="F3761" s="86" t="s">
        <v>1185</v>
      </c>
      <c r="H3761" s="3">
        <f>E3761+SUMIF('BR DTG TRAYEMAN'!C:C,C3761,'BR DTG TRAYEMAN'!E:E)</f>
        <v>0</v>
      </c>
    </row>
    <row r="3762" spans="1:8" ht="15.75" customHeight="1">
      <c r="A3762" s="86" t="s">
        <v>607</v>
      </c>
      <c r="B3762" s="86" t="s">
        <v>876</v>
      </c>
      <c r="C3762" s="86" t="s">
        <v>607</v>
      </c>
      <c r="D3762" s="86" t="s">
        <v>859</v>
      </c>
      <c r="E3762" s="87">
        <v>0</v>
      </c>
      <c r="F3762" s="86" t="s">
        <v>1185</v>
      </c>
      <c r="H3762" s="3">
        <f>E3762+SUMIF('BR DTG TRAYEMAN'!C:C,C3762,'BR DTG TRAYEMAN'!E:E)</f>
        <v>0</v>
      </c>
    </row>
    <row r="3763" spans="1:8" ht="15.75" customHeight="1">
      <c r="A3763" s="86" t="s">
        <v>8258</v>
      </c>
      <c r="B3763" s="86" t="s">
        <v>876</v>
      </c>
      <c r="C3763" s="86" t="s">
        <v>8258</v>
      </c>
      <c r="D3763" s="86" t="s">
        <v>8259</v>
      </c>
      <c r="E3763" s="87">
        <v>0</v>
      </c>
      <c r="F3763" s="86" t="s">
        <v>1185</v>
      </c>
      <c r="H3763" s="3">
        <f>E3763+SUMIF('BR DTG TRAYEMAN'!C:C,C3763,'BR DTG TRAYEMAN'!E:E)</f>
        <v>0</v>
      </c>
    </row>
    <row r="3764" spans="1:8" ht="15.75" customHeight="1">
      <c r="A3764" s="86" t="s">
        <v>8264</v>
      </c>
      <c r="B3764" s="86" t="s">
        <v>876</v>
      </c>
      <c r="C3764" s="86" t="s">
        <v>8264</v>
      </c>
      <c r="D3764" s="86" t="s">
        <v>10584</v>
      </c>
      <c r="E3764" s="87">
        <v>0</v>
      </c>
      <c r="F3764" s="86" t="s">
        <v>1185</v>
      </c>
      <c r="H3764" s="3">
        <f>E3764+SUMIF('BR DTG TRAYEMAN'!C:C,C3764,'BR DTG TRAYEMAN'!E:E)</f>
        <v>0</v>
      </c>
    </row>
    <row r="3765" spans="1:8" ht="15.75" customHeight="1">
      <c r="A3765" s="86" t="s">
        <v>8266</v>
      </c>
      <c r="B3765" s="86" t="s">
        <v>876</v>
      </c>
      <c r="C3765" s="86" t="s">
        <v>8266</v>
      </c>
      <c r="D3765" s="86" t="s">
        <v>8267</v>
      </c>
      <c r="E3765" s="87">
        <v>0</v>
      </c>
      <c r="F3765" s="86" t="s">
        <v>1185</v>
      </c>
      <c r="H3765" s="3">
        <f>E3765+SUMIF('BR DTG TRAYEMAN'!C:C,C3765,'BR DTG TRAYEMAN'!E:E)</f>
        <v>0</v>
      </c>
    </row>
    <row r="3766" spans="1:8" ht="15.75" customHeight="1">
      <c r="A3766" s="86" t="s">
        <v>10585</v>
      </c>
      <c r="B3766" s="86" t="s">
        <v>876</v>
      </c>
      <c r="C3766" s="86" t="s">
        <v>10585</v>
      </c>
      <c r="D3766" s="86" t="s">
        <v>10586</v>
      </c>
      <c r="E3766" s="87">
        <v>0</v>
      </c>
      <c r="F3766" s="86" t="s">
        <v>1185</v>
      </c>
      <c r="H3766" s="3">
        <f>E3766+SUMIF('BR DTG TRAYEMAN'!C:C,C3766,'BR DTG TRAYEMAN'!E:E)</f>
        <v>0</v>
      </c>
    </row>
    <row r="3767" spans="1:8" ht="15.75" customHeight="1">
      <c r="A3767" s="86" t="s">
        <v>1480</v>
      </c>
      <c r="B3767" s="86" t="s">
        <v>876</v>
      </c>
      <c r="C3767" s="86" t="s">
        <v>1480</v>
      </c>
      <c r="D3767" s="86" t="s">
        <v>1481</v>
      </c>
      <c r="E3767" s="87">
        <v>0</v>
      </c>
      <c r="F3767" s="86" t="s">
        <v>1185</v>
      </c>
      <c r="H3767" s="3">
        <f>E3767+SUMIF('BR DTG TRAYEMAN'!C:C,C3767,'BR DTG TRAYEMAN'!E:E)</f>
        <v>0</v>
      </c>
    </row>
    <row r="3768" spans="1:8" ht="15.75" customHeight="1">
      <c r="A3768" s="86" t="s">
        <v>8272</v>
      </c>
      <c r="B3768" s="86" t="s">
        <v>876</v>
      </c>
      <c r="C3768" s="86" t="s">
        <v>8272</v>
      </c>
      <c r="D3768" s="86" t="s">
        <v>8273</v>
      </c>
      <c r="E3768" s="87">
        <v>0</v>
      </c>
      <c r="F3768" s="86" t="s">
        <v>1185</v>
      </c>
      <c r="H3768" s="3">
        <f>E3768+SUMIF('BR DTG TRAYEMAN'!C:C,C3768,'BR DTG TRAYEMAN'!E:E)</f>
        <v>0</v>
      </c>
    </row>
    <row r="3769" spans="1:8" ht="15.75" customHeight="1">
      <c r="A3769" s="86" t="s">
        <v>8276</v>
      </c>
      <c r="B3769" s="86" t="s">
        <v>876</v>
      </c>
      <c r="C3769" s="86" t="s">
        <v>8276</v>
      </c>
      <c r="D3769" s="86" t="s">
        <v>8277</v>
      </c>
      <c r="E3769" s="87">
        <v>0</v>
      </c>
      <c r="F3769" s="86" t="s">
        <v>1185</v>
      </c>
      <c r="H3769" s="3">
        <f>E3769+SUMIF('BR DTG TRAYEMAN'!C:C,C3769,'BR DTG TRAYEMAN'!E:E)</f>
        <v>0</v>
      </c>
    </row>
    <row r="3770" spans="1:8" ht="15.75" customHeight="1">
      <c r="A3770" s="86" t="s">
        <v>10587</v>
      </c>
      <c r="B3770" s="86" t="s">
        <v>876</v>
      </c>
      <c r="C3770" s="86" t="s">
        <v>10587</v>
      </c>
      <c r="D3770" s="86" t="s">
        <v>10588</v>
      </c>
      <c r="E3770" s="87">
        <v>0</v>
      </c>
      <c r="F3770" s="86" t="s">
        <v>1185</v>
      </c>
      <c r="H3770" s="3">
        <f>E3770+SUMIF('BR DTG TRAYEMAN'!C:C,C3770,'BR DTG TRAYEMAN'!E:E)</f>
        <v>0</v>
      </c>
    </row>
    <row r="3771" spans="1:8" ht="15.75" customHeight="1">
      <c r="A3771" s="86" t="s">
        <v>10589</v>
      </c>
      <c r="B3771" s="86" t="s">
        <v>876</v>
      </c>
      <c r="C3771" s="86" t="s">
        <v>10589</v>
      </c>
      <c r="D3771" s="86" t="s">
        <v>10590</v>
      </c>
      <c r="E3771" s="87">
        <v>0</v>
      </c>
      <c r="F3771" s="86" t="s">
        <v>1185</v>
      </c>
      <c r="H3771" s="3">
        <f>E3771+SUMIF('BR DTG TRAYEMAN'!C:C,C3771,'BR DTG TRAYEMAN'!E:E)</f>
        <v>0</v>
      </c>
    </row>
    <row r="3772" spans="1:8" ht="15.75" customHeight="1">
      <c r="A3772" s="86" t="s">
        <v>8280</v>
      </c>
      <c r="B3772" s="86" t="s">
        <v>876</v>
      </c>
      <c r="C3772" s="86" t="s">
        <v>8280</v>
      </c>
      <c r="D3772" s="86" t="s">
        <v>8281</v>
      </c>
      <c r="E3772" s="87">
        <v>0</v>
      </c>
      <c r="F3772" s="86" t="s">
        <v>1185</v>
      </c>
      <c r="H3772" s="3">
        <f>E3772+SUMIF('BR DTG TRAYEMAN'!C:C,C3772,'BR DTG TRAYEMAN'!E:E)</f>
        <v>0</v>
      </c>
    </row>
    <row r="3773" spans="1:8" ht="15.75" customHeight="1">
      <c r="A3773" s="86" t="s">
        <v>10591</v>
      </c>
      <c r="B3773" s="86" t="s">
        <v>876</v>
      </c>
      <c r="C3773" s="86" t="s">
        <v>10591</v>
      </c>
      <c r="D3773" s="86" t="s">
        <v>10592</v>
      </c>
      <c r="E3773" s="87">
        <v>0</v>
      </c>
      <c r="F3773" s="86" t="s">
        <v>1185</v>
      </c>
      <c r="H3773" s="3">
        <f>E3773+SUMIF('BR DTG TRAYEMAN'!C:C,C3773,'BR DTG TRAYEMAN'!E:E)</f>
        <v>0</v>
      </c>
    </row>
    <row r="3774" spans="1:8" ht="15.75" customHeight="1">
      <c r="A3774" s="86" t="s">
        <v>10593</v>
      </c>
      <c r="B3774" s="86" t="s">
        <v>888</v>
      </c>
      <c r="C3774" s="86" t="s">
        <v>10593</v>
      </c>
      <c r="D3774" s="86" t="s">
        <v>10594</v>
      </c>
      <c r="E3774" s="87">
        <v>0</v>
      </c>
      <c r="F3774" s="86" t="s">
        <v>1185</v>
      </c>
      <c r="H3774" s="3">
        <f>E3774+SUMIF('BR DTG TRAYEMAN'!C:C,C3774,'BR DTG TRAYEMAN'!E:E)</f>
        <v>0</v>
      </c>
    </row>
    <row r="3775" spans="1:8" ht="15.75" customHeight="1">
      <c r="A3775" s="86" t="s">
        <v>2298</v>
      </c>
      <c r="B3775" s="86" t="s">
        <v>876</v>
      </c>
      <c r="C3775" s="86" t="s">
        <v>2298</v>
      </c>
      <c r="D3775" s="86" t="s">
        <v>2299</v>
      </c>
      <c r="E3775" s="87">
        <v>0</v>
      </c>
      <c r="F3775" s="86" t="s">
        <v>1185</v>
      </c>
      <c r="H3775" s="3">
        <f>E3775+SUMIF('BR DTG TRAYEMAN'!C:C,C3775,'BR DTG TRAYEMAN'!E:E)</f>
        <v>0</v>
      </c>
    </row>
    <row r="3776" spans="1:8" ht="15.75" customHeight="1">
      <c r="A3776" s="86" t="s">
        <v>10595</v>
      </c>
      <c r="B3776" s="86" t="s">
        <v>876</v>
      </c>
      <c r="C3776" s="86" t="s">
        <v>10595</v>
      </c>
      <c r="D3776" s="86" t="s">
        <v>10596</v>
      </c>
      <c r="E3776" s="87">
        <v>0</v>
      </c>
      <c r="F3776" s="86" t="s">
        <v>1185</v>
      </c>
      <c r="H3776" s="3">
        <f>E3776+SUMIF('BR DTG TRAYEMAN'!C:C,C3776,'BR DTG TRAYEMAN'!E:E)</f>
        <v>0</v>
      </c>
    </row>
    <row r="3777" spans="1:8" ht="15.75" customHeight="1">
      <c r="A3777" s="86" t="s">
        <v>8287</v>
      </c>
      <c r="B3777" s="86" t="s">
        <v>876</v>
      </c>
      <c r="C3777" s="86" t="s">
        <v>8287</v>
      </c>
      <c r="D3777" s="86" t="s">
        <v>8288</v>
      </c>
      <c r="E3777" s="87">
        <v>0</v>
      </c>
      <c r="F3777" s="86" t="s">
        <v>1185</v>
      </c>
      <c r="H3777" s="3">
        <f>E3777+SUMIF('BR DTG TRAYEMAN'!C:C,C3777,'BR DTG TRAYEMAN'!E:E)</f>
        <v>0</v>
      </c>
    </row>
    <row r="3778" spans="1:8" ht="15.75" customHeight="1">
      <c r="A3778" s="86" t="s">
        <v>8289</v>
      </c>
      <c r="B3778" s="86" t="s">
        <v>876</v>
      </c>
      <c r="C3778" s="86" t="s">
        <v>8289</v>
      </c>
      <c r="D3778" s="86" t="s">
        <v>8290</v>
      </c>
      <c r="E3778" s="87">
        <v>0</v>
      </c>
      <c r="F3778" s="86" t="s">
        <v>1185</v>
      </c>
      <c r="H3778" s="3">
        <f>E3778+SUMIF('BR DTG TRAYEMAN'!C:C,C3778,'BR DTG TRAYEMAN'!E:E)</f>
        <v>0</v>
      </c>
    </row>
    <row r="3779" spans="1:8" ht="15.75" customHeight="1">
      <c r="A3779" s="86" t="s">
        <v>8291</v>
      </c>
      <c r="B3779" s="86" t="s">
        <v>876</v>
      </c>
      <c r="C3779" s="86" t="s">
        <v>8291</v>
      </c>
      <c r="D3779" s="86" t="s">
        <v>7598</v>
      </c>
      <c r="E3779" s="87">
        <v>0</v>
      </c>
      <c r="F3779" s="86" t="s">
        <v>1185</v>
      </c>
      <c r="H3779" s="3">
        <f>E3779+SUMIF('BR DTG TRAYEMAN'!C:C,C3779,'BR DTG TRAYEMAN'!E:E)</f>
        <v>0</v>
      </c>
    </row>
    <row r="3780" spans="1:8" ht="15.75" customHeight="1">
      <c r="A3780" s="86" t="s">
        <v>8292</v>
      </c>
      <c r="B3780" s="86" t="s">
        <v>876</v>
      </c>
      <c r="C3780" s="86" t="s">
        <v>8292</v>
      </c>
      <c r="D3780" s="86" t="s">
        <v>8293</v>
      </c>
      <c r="E3780" s="87">
        <v>0</v>
      </c>
      <c r="F3780" s="86" t="s">
        <v>1185</v>
      </c>
      <c r="H3780" s="3">
        <f>E3780+SUMIF('BR DTG TRAYEMAN'!C:C,C3780,'BR DTG TRAYEMAN'!E:E)</f>
        <v>0</v>
      </c>
    </row>
    <row r="3781" spans="1:8" ht="15.75" customHeight="1">
      <c r="A3781" s="86" t="s">
        <v>8294</v>
      </c>
      <c r="B3781" s="86" t="s">
        <v>876</v>
      </c>
      <c r="C3781" s="86" t="s">
        <v>8294</v>
      </c>
      <c r="D3781" s="86" t="s">
        <v>8295</v>
      </c>
      <c r="E3781" s="87">
        <v>0</v>
      </c>
      <c r="F3781" s="86" t="s">
        <v>1185</v>
      </c>
      <c r="H3781" s="3">
        <f>E3781+SUMIF('BR DTG TRAYEMAN'!C:C,C3781,'BR DTG TRAYEMAN'!E:E)</f>
        <v>0</v>
      </c>
    </row>
    <row r="3782" spans="1:8" ht="15.75" customHeight="1">
      <c r="A3782" s="86" t="s">
        <v>8296</v>
      </c>
      <c r="B3782" s="86" t="s">
        <v>876</v>
      </c>
      <c r="C3782" s="86" t="s">
        <v>8296</v>
      </c>
      <c r="D3782" s="86" t="s">
        <v>8297</v>
      </c>
      <c r="E3782" s="87">
        <v>0</v>
      </c>
      <c r="F3782" s="86" t="s">
        <v>1185</v>
      </c>
      <c r="H3782" s="3">
        <f>E3782+SUMIF('BR DTG TRAYEMAN'!C:C,C3782,'BR DTG TRAYEMAN'!E:E)</f>
        <v>0</v>
      </c>
    </row>
    <row r="3783" spans="1:8" ht="15.75" customHeight="1">
      <c r="A3783" s="86" t="s">
        <v>8298</v>
      </c>
      <c r="B3783" s="86" t="s">
        <v>876</v>
      </c>
      <c r="C3783" s="86" t="s">
        <v>8298</v>
      </c>
      <c r="D3783" s="86" t="s">
        <v>8299</v>
      </c>
      <c r="E3783" s="87">
        <v>0</v>
      </c>
      <c r="F3783" s="86" t="s">
        <v>1185</v>
      </c>
      <c r="H3783" s="3">
        <f>E3783+SUMIF('BR DTG TRAYEMAN'!C:C,C3783,'BR DTG TRAYEMAN'!E:E)</f>
        <v>0</v>
      </c>
    </row>
    <row r="3784" spans="1:8" ht="15.75" customHeight="1">
      <c r="A3784" s="86" t="s">
        <v>8300</v>
      </c>
      <c r="B3784" s="86" t="s">
        <v>876</v>
      </c>
      <c r="C3784" s="86" t="s">
        <v>8300</v>
      </c>
      <c r="D3784" s="86" t="s">
        <v>8301</v>
      </c>
      <c r="E3784" s="87">
        <v>0</v>
      </c>
      <c r="F3784" s="86" t="s">
        <v>1185</v>
      </c>
      <c r="H3784" s="3">
        <f>E3784+SUMIF('BR DTG TRAYEMAN'!C:C,C3784,'BR DTG TRAYEMAN'!E:E)</f>
        <v>0</v>
      </c>
    </row>
    <row r="3785" spans="1:8" ht="15.75" customHeight="1">
      <c r="A3785" s="86" t="s">
        <v>8302</v>
      </c>
      <c r="B3785" s="86" t="s">
        <v>876</v>
      </c>
      <c r="C3785" s="86" t="s">
        <v>8302</v>
      </c>
      <c r="D3785" s="86" t="s">
        <v>8303</v>
      </c>
      <c r="E3785" s="87">
        <v>0</v>
      </c>
      <c r="F3785" s="86" t="s">
        <v>1185</v>
      </c>
      <c r="H3785" s="3">
        <f>E3785+SUMIF('BR DTG TRAYEMAN'!C:C,C3785,'BR DTG TRAYEMAN'!E:E)</f>
        <v>0</v>
      </c>
    </row>
    <row r="3786" spans="1:8" ht="15.75" customHeight="1">
      <c r="A3786" s="86" t="s">
        <v>475</v>
      </c>
      <c r="B3786" s="86" t="s">
        <v>888</v>
      </c>
      <c r="C3786" s="86" t="s">
        <v>475</v>
      </c>
      <c r="D3786" s="86" t="s">
        <v>1296</v>
      </c>
      <c r="E3786" s="87">
        <v>0</v>
      </c>
      <c r="F3786" s="86" t="s">
        <v>1185</v>
      </c>
      <c r="H3786" s="3">
        <f>E3786+SUMIF('BR DTG TRAYEMAN'!C:C,C3786,'BR DTG TRAYEMAN'!E:E)</f>
        <v>0</v>
      </c>
    </row>
    <row r="3787" spans="1:8" ht="15.75" customHeight="1">
      <c r="A3787" s="86" t="s">
        <v>8304</v>
      </c>
      <c r="B3787" s="86" t="s">
        <v>876</v>
      </c>
      <c r="C3787" s="86" t="s">
        <v>8304</v>
      </c>
      <c r="D3787" s="86" t="s">
        <v>10597</v>
      </c>
      <c r="E3787" s="87">
        <v>0</v>
      </c>
      <c r="F3787" s="86" t="s">
        <v>1185</v>
      </c>
      <c r="H3787" s="3">
        <f>E3787+SUMIF('BR DTG TRAYEMAN'!C:C,C3787,'BR DTG TRAYEMAN'!E:E)</f>
        <v>0</v>
      </c>
    </row>
    <row r="3788" spans="1:8" ht="15.75" customHeight="1">
      <c r="A3788" s="86" t="s">
        <v>8306</v>
      </c>
      <c r="B3788" s="86" t="s">
        <v>876</v>
      </c>
      <c r="C3788" s="86" t="s">
        <v>8306</v>
      </c>
      <c r="D3788" s="86" t="s">
        <v>8307</v>
      </c>
      <c r="E3788" s="87">
        <v>0</v>
      </c>
      <c r="F3788" s="86" t="s">
        <v>1185</v>
      </c>
      <c r="H3788" s="3">
        <f>E3788+SUMIF('BR DTG TRAYEMAN'!C:C,C3788,'BR DTG TRAYEMAN'!E:E)</f>
        <v>0</v>
      </c>
    </row>
    <row r="3789" spans="1:8" ht="15.75" customHeight="1">
      <c r="A3789" s="86" t="s">
        <v>8308</v>
      </c>
      <c r="B3789" s="86" t="s">
        <v>876</v>
      </c>
      <c r="C3789" s="86" t="s">
        <v>8308</v>
      </c>
      <c r="D3789" s="86" t="s">
        <v>10598</v>
      </c>
      <c r="E3789" s="87">
        <v>0</v>
      </c>
      <c r="F3789" s="86" t="s">
        <v>1185</v>
      </c>
      <c r="H3789" s="3">
        <f>E3789+SUMIF('BR DTG TRAYEMAN'!C:C,C3789,'BR DTG TRAYEMAN'!E:E)</f>
        <v>0</v>
      </c>
    </row>
    <row r="3790" spans="1:8" ht="15.75" customHeight="1">
      <c r="A3790" s="86" t="s">
        <v>8310</v>
      </c>
      <c r="B3790" s="86" t="s">
        <v>876</v>
      </c>
      <c r="C3790" s="86" t="s">
        <v>8310</v>
      </c>
      <c r="D3790" s="86" t="s">
        <v>8311</v>
      </c>
      <c r="E3790" s="87">
        <v>0</v>
      </c>
      <c r="F3790" s="86" t="s">
        <v>1185</v>
      </c>
      <c r="H3790" s="3">
        <f>E3790+SUMIF('BR DTG TRAYEMAN'!C:C,C3790,'BR DTG TRAYEMAN'!E:E)</f>
        <v>0</v>
      </c>
    </row>
    <row r="3791" spans="1:8" ht="15.75" customHeight="1">
      <c r="A3791" s="86" t="s">
        <v>8312</v>
      </c>
      <c r="B3791" s="86" t="s">
        <v>876</v>
      </c>
      <c r="C3791" s="86" t="s">
        <v>8312</v>
      </c>
      <c r="D3791" s="86" t="s">
        <v>8313</v>
      </c>
      <c r="E3791" s="87">
        <v>0</v>
      </c>
      <c r="F3791" s="86" t="s">
        <v>1185</v>
      </c>
      <c r="H3791" s="3">
        <f>E3791+SUMIF('BR DTG TRAYEMAN'!C:C,C3791,'BR DTG TRAYEMAN'!E:E)</f>
        <v>0</v>
      </c>
    </row>
    <row r="3792" spans="1:8" ht="15.75" customHeight="1">
      <c r="A3792" s="86" t="s">
        <v>8314</v>
      </c>
      <c r="B3792" s="86" t="s">
        <v>876</v>
      </c>
      <c r="C3792" s="86" t="s">
        <v>8314</v>
      </c>
      <c r="D3792" s="86" t="s">
        <v>8315</v>
      </c>
      <c r="E3792" s="87">
        <v>0</v>
      </c>
      <c r="F3792" s="86" t="s">
        <v>1185</v>
      </c>
      <c r="H3792" s="3">
        <f>E3792+SUMIF('BR DTG TRAYEMAN'!C:C,C3792,'BR DTG TRAYEMAN'!E:E)</f>
        <v>0</v>
      </c>
    </row>
    <row r="3793" spans="1:8" ht="15.75" customHeight="1">
      <c r="A3793" s="86" t="s">
        <v>8316</v>
      </c>
      <c r="B3793" s="86" t="s">
        <v>876</v>
      </c>
      <c r="C3793" s="86" t="s">
        <v>8316</v>
      </c>
      <c r="D3793" s="86" t="s">
        <v>8317</v>
      </c>
      <c r="E3793" s="87">
        <v>0</v>
      </c>
      <c r="F3793" s="86" t="s">
        <v>1185</v>
      </c>
      <c r="H3793" s="3">
        <f>E3793+SUMIF('BR DTG TRAYEMAN'!C:C,C3793,'BR DTG TRAYEMAN'!E:E)</f>
        <v>0</v>
      </c>
    </row>
    <row r="3794" spans="1:8" ht="15.75" customHeight="1">
      <c r="A3794" s="86" t="s">
        <v>8318</v>
      </c>
      <c r="B3794" s="86" t="s">
        <v>876</v>
      </c>
      <c r="C3794" s="86" t="s">
        <v>8318</v>
      </c>
      <c r="D3794" s="86" t="s">
        <v>8319</v>
      </c>
      <c r="E3794" s="87">
        <v>0</v>
      </c>
      <c r="F3794" s="86" t="s">
        <v>1185</v>
      </c>
      <c r="H3794" s="3">
        <f>E3794+SUMIF('BR DTG TRAYEMAN'!C:C,C3794,'BR DTG TRAYEMAN'!E:E)</f>
        <v>0</v>
      </c>
    </row>
    <row r="3795" spans="1:8" ht="15.75" customHeight="1">
      <c r="A3795" s="86" t="s">
        <v>8320</v>
      </c>
      <c r="B3795" s="86" t="s">
        <v>876</v>
      </c>
      <c r="C3795" s="86" t="s">
        <v>8320</v>
      </c>
      <c r="D3795" s="86" t="s">
        <v>8321</v>
      </c>
      <c r="E3795" s="87">
        <v>0</v>
      </c>
      <c r="F3795" s="86" t="s">
        <v>1185</v>
      </c>
      <c r="H3795" s="3">
        <f>E3795+SUMIF('BR DTG TRAYEMAN'!C:C,C3795,'BR DTG TRAYEMAN'!E:E)</f>
        <v>0</v>
      </c>
    </row>
    <row r="3796" spans="1:8" ht="15.75" customHeight="1">
      <c r="A3796" s="86" t="s">
        <v>8322</v>
      </c>
      <c r="B3796" s="86" t="s">
        <v>876</v>
      </c>
      <c r="C3796" s="86" t="s">
        <v>8322</v>
      </c>
      <c r="D3796" s="86" t="s">
        <v>8323</v>
      </c>
      <c r="E3796" s="87">
        <v>0</v>
      </c>
      <c r="F3796" s="86" t="s">
        <v>1185</v>
      </c>
      <c r="H3796" s="3">
        <f>E3796+SUMIF('BR DTG TRAYEMAN'!C:C,C3796,'BR DTG TRAYEMAN'!E:E)</f>
        <v>0</v>
      </c>
    </row>
    <row r="3797" spans="1:8" ht="15.75" customHeight="1">
      <c r="A3797" s="86" t="s">
        <v>8324</v>
      </c>
      <c r="B3797" s="86" t="s">
        <v>876</v>
      </c>
      <c r="C3797" s="86" t="s">
        <v>8324</v>
      </c>
      <c r="D3797" s="86" t="s">
        <v>8325</v>
      </c>
      <c r="E3797" s="87">
        <v>0</v>
      </c>
      <c r="F3797" s="86" t="s">
        <v>1185</v>
      </c>
      <c r="H3797" s="3">
        <f>E3797+SUMIF('BR DTG TRAYEMAN'!C:C,C3797,'BR DTG TRAYEMAN'!E:E)</f>
        <v>0</v>
      </c>
    </row>
    <row r="3798" spans="1:8" ht="15.75" customHeight="1">
      <c r="A3798" s="86" t="s">
        <v>8326</v>
      </c>
      <c r="B3798" s="86" t="s">
        <v>876</v>
      </c>
      <c r="C3798" s="86" t="s">
        <v>8326</v>
      </c>
      <c r="D3798" s="86" t="s">
        <v>8327</v>
      </c>
      <c r="E3798" s="87">
        <v>0</v>
      </c>
      <c r="F3798" s="86" t="s">
        <v>1185</v>
      </c>
      <c r="H3798" s="3">
        <f>E3798+SUMIF('BR DTG TRAYEMAN'!C:C,C3798,'BR DTG TRAYEMAN'!E:E)</f>
        <v>0</v>
      </c>
    </row>
    <row r="3799" spans="1:8" ht="15.75" customHeight="1">
      <c r="A3799" s="86" t="s">
        <v>8328</v>
      </c>
      <c r="B3799" s="86" t="s">
        <v>876</v>
      </c>
      <c r="C3799" s="86" t="s">
        <v>8328</v>
      </c>
      <c r="D3799" s="86" t="s">
        <v>10599</v>
      </c>
      <c r="E3799" s="87">
        <v>0</v>
      </c>
      <c r="F3799" s="86" t="s">
        <v>1185</v>
      </c>
      <c r="H3799" s="3">
        <f>E3799+SUMIF('BR DTG TRAYEMAN'!C:C,C3799,'BR DTG TRAYEMAN'!E:E)</f>
        <v>0</v>
      </c>
    </row>
    <row r="3800" spans="1:8" ht="15.75" customHeight="1">
      <c r="A3800" s="86" t="s">
        <v>8330</v>
      </c>
      <c r="B3800" s="86" t="s">
        <v>876</v>
      </c>
      <c r="C3800" s="86" t="s">
        <v>8330</v>
      </c>
      <c r="D3800" s="86" t="s">
        <v>8331</v>
      </c>
      <c r="E3800" s="87">
        <v>0</v>
      </c>
      <c r="F3800" s="86" t="s">
        <v>1185</v>
      </c>
      <c r="H3800" s="3">
        <f>E3800+SUMIF('BR DTG TRAYEMAN'!C:C,C3800,'BR DTG TRAYEMAN'!E:E)</f>
        <v>0</v>
      </c>
    </row>
    <row r="3801" spans="1:8" ht="15.75" customHeight="1">
      <c r="A3801" s="86" t="s">
        <v>8332</v>
      </c>
      <c r="B3801" s="86" t="s">
        <v>876</v>
      </c>
      <c r="C3801" s="86" t="s">
        <v>8332</v>
      </c>
      <c r="D3801" s="86" t="s">
        <v>8333</v>
      </c>
      <c r="E3801" s="87">
        <v>0</v>
      </c>
      <c r="F3801" s="86" t="s">
        <v>1185</v>
      </c>
      <c r="H3801" s="3">
        <f>E3801+SUMIF('BR DTG TRAYEMAN'!C:C,C3801,'BR DTG TRAYEMAN'!E:E)</f>
        <v>0</v>
      </c>
    </row>
    <row r="3802" spans="1:8" ht="15.75" customHeight="1">
      <c r="A3802" s="86" t="s">
        <v>8334</v>
      </c>
      <c r="B3802" s="86" t="s">
        <v>876</v>
      </c>
      <c r="C3802" s="86" t="s">
        <v>8334</v>
      </c>
      <c r="D3802" s="86" t="s">
        <v>8335</v>
      </c>
      <c r="E3802" s="87">
        <v>0</v>
      </c>
      <c r="F3802" s="86" t="s">
        <v>1185</v>
      </c>
      <c r="H3802" s="3">
        <f>E3802+SUMIF('BR DTG TRAYEMAN'!C:C,C3802,'BR DTG TRAYEMAN'!E:E)</f>
        <v>0</v>
      </c>
    </row>
    <row r="3803" spans="1:8" ht="15.75" customHeight="1">
      <c r="A3803" s="86" t="s">
        <v>8336</v>
      </c>
      <c r="B3803" s="86" t="s">
        <v>876</v>
      </c>
      <c r="C3803" s="86" t="s">
        <v>8336</v>
      </c>
      <c r="D3803" s="86" t="s">
        <v>10600</v>
      </c>
      <c r="E3803" s="87">
        <v>0</v>
      </c>
      <c r="F3803" s="86" t="s">
        <v>1185</v>
      </c>
      <c r="H3803" s="3">
        <f>E3803+SUMIF('BR DTG TRAYEMAN'!C:C,C3803,'BR DTG TRAYEMAN'!E:E)</f>
        <v>0</v>
      </c>
    </row>
    <row r="3804" spans="1:8" ht="15.75" customHeight="1">
      <c r="A3804" s="86" t="s">
        <v>8338</v>
      </c>
      <c r="B3804" s="86" t="s">
        <v>876</v>
      </c>
      <c r="C3804" s="86" t="s">
        <v>8338</v>
      </c>
      <c r="D3804" s="86" t="s">
        <v>8339</v>
      </c>
      <c r="E3804" s="87">
        <v>0</v>
      </c>
      <c r="F3804" s="86" t="s">
        <v>1185</v>
      </c>
      <c r="H3804" s="3">
        <f>E3804+SUMIF('BR DTG TRAYEMAN'!C:C,C3804,'BR DTG TRAYEMAN'!E:E)</f>
        <v>0</v>
      </c>
    </row>
    <row r="3805" spans="1:8" ht="15.75" customHeight="1">
      <c r="A3805" s="86" t="s">
        <v>8340</v>
      </c>
      <c r="B3805" s="86" t="s">
        <v>876</v>
      </c>
      <c r="C3805" s="86" t="s">
        <v>8340</v>
      </c>
      <c r="D3805" s="86" t="s">
        <v>8341</v>
      </c>
      <c r="E3805" s="87">
        <v>0</v>
      </c>
      <c r="F3805" s="86" t="s">
        <v>1185</v>
      </c>
      <c r="H3805" s="3">
        <f>E3805+SUMIF('BR DTG TRAYEMAN'!C:C,C3805,'BR DTG TRAYEMAN'!E:E)</f>
        <v>0</v>
      </c>
    </row>
    <row r="3806" spans="1:8" ht="15.75" customHeight="1">
      <c r="A3806" s="86" t="s">
        <v>8342</v>
      </c>
      <c r="B3806" s="86" t="s">
        <v>876</v>
      </c>
      <c r="C3806" s="86" t="s">
        <v>8342</v>
      </c>
      <c r="D3806" s="86" t="s">
        <v>8343</v>
      </c>
      <c r="E3806" s="87">
        <v>0</v>
      </c>
      <c r="F3806" s="86" t="s">
        <v>1185</v>
      </c>
      <c r="H3806" s="3">
        <f>E3806+SUMIF('BR DTG TRAYEMAN'!C:C,C3806,'BR DTG TRAYEMAN'!E:E)</f>
        <v>0</v>
      </c>
    </row>
    <row r="3807" spans="1:8" ht="15.75" customHeight="1">
      <c r="A3807" s="86" t="s">
        <v>8344</v>
      </c>
      <c r="B3807" s="86" t="s">
        <v>876</v>
      </c>
      <c r="C3807" s="86" t="s">
        <v>8344</v>
      </c>
      <c r="D3807" s="86" t="s">
        <v>8345</v>
      </c>
      <c r="E3807" s="87">
        <v>0</v>
      </c>
      <c r="F3807" s="86" t="s">
        <v>1185</v>
      </c>
      <c r="H3807" s="3">
        <f>E3807+SUMIF('BR DTG TRAYEMAN'!C:C,C3807,'BR DTG TRAYEMAN'!E:E)</f>
        <v>0</v>
      </c>
    </row>
    <row r="3808" spans="1:8" ht="15.75" customHeight="1">
      <c r="A3808" s="86" t="s">
        <v>8346</v>
      </c>
      <c r="B3808" s="86" t="s">
        <v>876</v>
      </c>
      <c r="C3808" s="86" t="s">
        <v>8346</v>
      </c>
      <c r="D3808" s="86" t="s">
        <v>8347</v>
      </c>
      <c r="E3808" s="87">
        <v>0</v>
      </c>
      <c r="F3808" s="86" t="s">
        <v>1185</v>
      </c>
      <c r="H3808" s="3">
        <f>E3808+SUMIF('BR DTG TRAYEMAN'!C:C,C3808,'BR DTG TRAYEMAN'!E:E)</f>
        <v>0</v>
      </c>
    </row>
    <row r="3809" spans="1:8" ht="15.75" customHeight="1">
      <c r="A3809" s="86" t="s">
        <v>8348</v>
      </c>
      <c r="B3809" s="86" t="s">
        <v>876</v>
      </c>
      <c r="C3809" s="86" t="s">
        <v>8348</v>
      </c>
      <c r="D3809" s="86" t="s">
        <v>8349</v>
      </c>
      <c r="E3809" s="87">
        <v>0</v>
      </c>
      <c r="F3809" s="86" t="s">
        <v>1185</v>
      </c>
      <c r="H3809" s="3">
        <f>E3809+SUMIF('BR DTG TRAYEMAN'!C:C,C3809,'BR DTG TRAYEMAN'!E:E)</f>
        <v>0</v>
      </c>
    </row>
    <row r="3810" spans="1:8" ht="15.75" customHeight="1">
      <c r="A3810" s="86" t="s">
        <v>8350</v>
      </c>
      <c r="B3810" s="86" t="s">
        <v>876</v>
      </c>
      <c r="C3810" s="86" t="s">
        <v>8350</v>
      </c>
      <c r="D3810" s="86" t="s">
        <v>8351</v>
      </c>
      <c r="E3810" s="87">
        <v>0</v>
      </c>
      <c r="F3810" s="86" t="s">
        <v>1185</v>
      </c>
      <c r="H3810" s="3">
        <f>E3810+SUMIF('BR DTG TRAYEMAN'!C:C,C3810,'BR DTG TRAYEMAN'!E:E)</f>
        <v>0</v>
      </c>
    </row>
    <row r="3811" spans="1:8" ht="15.75" customHeight="1">
      <c r="A3811" s="86" t="s">
        <v>8352</v>
      </c>
      <c r="B3811" s="86" t="s">
        <v>876</v>
      </c>
      <c r="C3811" s="86" t="s">
        <v>8352</v>
      </c>
      <c r="D3811" s="86" t="s">
        <v>8353</v>
      </c>
      <c r="E3811" s="87">
        <v>0</v>
      </c>
      <c r="F3811" s="86" t="s">
        <v>1185</v>
      </c>
      <c r="H3811" s="3">
        <f>E3811+SUMIF('BR DTG TRAYEMAN'!C:C,C3811,'BR DTG TRAYEMAN'!E:E)</f>
        <v>0</v>
      </c>
    </row>
    <row r="3812" spans="1:8" ht="15.75" customHeight="1">
      <c r="A3812" s="86" t="s">
        <v>8354</v>
      </c>
      <c r="B3812" s="86" t="s">
        <v>876</v>
      </c>
      <c r="C3812" s="86" t="s">
        <v>8354</v>
      </c>
      <c r="D3812" s="86" t="s">
        <v>10601</v>
      </c>
      <c r="E3812" s="87">
        <v>0</v>
      </c>
      <c r="F3812" s="86" t="s">
        <v>1185</v>
      </c>
      <c r="H3812" s="3">
        <f>E3812+SUMIF('BR DTG TRAYEMAN'!C:C,C3812,'BR DTG TRAYEMAN'!E:E)</f>
        <v>0</v>
      </c>
    </row>
    <row r="3813" spans="1:8" ht="15.75" customHeight="1">
      <c r="A3813" s="86" t="s">
        <v>8356</v>
      </c>
      <c r="B3813" s="86" t="s">
        <v>876</v>
      </c>
      <c r="C3813" s="86" t="s">
        <v>8356</v>
      </c>
      <c r="D3813" s="86" t="s">
        <v>8357</v>
      </c>
      <c r="E3813" s="87">
        <v>0</v>
      </c>
      <c r="F3813" s="86" t="s">
        <v>1185</v>
      </c>
      <c r="H3813" s="3">
        <f>E3813+SUMIF('BR DTG TRAYEMAN'!C:C,C3813,'BR DTG TRAYEMAN'!E:E)</f>
        <v>0</v>
      </c>
    </row>
    <row r="3814" spans="1:8" ht="15.75" customHeight="1">
      <c r="A3814" s="86" t="s">
        <v>8358</v>
      </c>
      <c r="B3814" s="86" t="s">
        <v>876</v>
      </c>
      <c r="C3814" s="86" t="s">
        <v>8358</v>
      </c>
      <c r="D3814" s="86" t="s">
        <v>8359</v>
      </c>
      <c r="E3814" s="87">
        <v>0</v>
      </c>
      <c r="F3814" s="86" t="s">
        <v>1185</v>
      </c>
      <c r="H3814" s="3">
        <f>E3814+SUMIF('BR DTG TRAYEMAN'!C:C,C3814,'BR DTG TRAYEMAN'!E:E)</f>
        <v>0</v>
      </c>
    </row>
    <row r="3815" spans="1:8" ht="15.75" customHeight="1">
      <c r="A3815" s="86" t="s">
        <v>8360</v>
      </c>
      <c r="B3815" s="86" t="s">
        <v>876</v>
      </c>
      <c r="C3815" s="86" t="s">
        <v>8360</v>
      </c>
      <c r="D3815" s="86" t="s">
        <v>8361</v>
      </c>
      <c r="E3815" s="87">
        <v>0</v>
      </c>
      <c r="F3815" s="86" t="s">
        <v>1185</v>
      </c>
      <c r="H3815" s="3">
        <f>E3815+SUMIF('BR DTG TRAYEMAN'!C:C,C3815,'BR DTG TRAYEMAN'!E:E)</f>
        <v>0</v>
      </c>
    </row>
    <row r="3816" spans="1:8" ht="15.75" customHeight="1">
      <c r="A3816" s="86" t="s">
        <v>8362</v>
      </c>
      <c r="B3816" s="86" t="s">
        <v>876</v>
      </c>
      <c r="C3816" s="86" t="s">
        <v>8362</v>
      </c>
      <c r="D3816" s="86" t="s">
        <v>8363</v>
      </c>
      <c r="E3816" s="87">
        <v>0</v>
      </c>
      <c r="F3816" s="86" t="s">
        <v>1185</v>
      </c>
      <c r="H3816" s="3">
        <f>E3816+SUMIF('BR DTG TRAYEMAN'!C:C,C3816,'BR DTG TRAYEMAN'!E:E)</f>
        <v>0</v>
      </c>
    </row>
    <row r="3817" spans="1:8" ht="15.75" customHeight="1">
      <c r="A3817" s="86" t="s">
        <v>8364</v>
      </c>
      <c r="B3817" s="86" t="s">
        <v>876</v>
      </c>
      <c r="C3817" s="86" t="s">
        <v>8364</v>
      </c>
      <c r="D3817" s="86" t="s">
        <v>8365</v>
      </c>
      <c r="E3817" s="87">
        <v>0</v>
      </c>
      <c r="F3817" s="86" t="s">
        <v>1185</v>
      </c>
      <c r="H3817" s="3">
        <f>E3817+SUMIF('BR DTG TRAYEMAN'!C:C,C3817,'BR DTG TRAYEMAN'!E:E)</f>
        <v>0</v>
      </c>
    </row>
    <row r="3818" spans="1:8" ht="15.75" customHeight="1">
      <c r="A3818" s="86" t="s">
        <v>8366</v>
      </c>
      <c r="B3818" s="86" t="s">
        <v>876</v>
      </c>
      <c r="C3818" s="86" t="s">
        <v>8366</v>
      </c>
      <c r="D3818" s="86" t="s">
        <v>8367</v>
      </c>
      <c r="E3818" s="87">
        <v>0</v>
      </c>
      <c r="F3818" s="86" t="s">
        <v>1185</v>
      </c>
      <c r="H3818" s="3">
        <f>E3818+SUMIF('BR DTG TRAYEMAN'!C:C,C3818,'BR DTG TRAYEMAN'!E:E)</f>
        <v>0</v>
      </c>
    </row>
    <row r="3819" spans="1:8" ht="15.75" customHeight="1">
      <c r="A3819" s="86" t="s">
        <v>8368</v>
      </c>
      <c r="B3819" s="86" t="s">
        <v>876</v>
      </c>
      <c r="C3819" s="86" t="s">
        <v>8368</v>
      </c>
      <c r="D3819" s="86" t="s">
        <v>8369</v>
      </c>
      <c r="E3819" s="87">
        <v>0</v>
      </c>
      <c r="F3819" s="86" t="s">
        <v>1185</v>
      </c>
      <c r="H3819" s="3">
        <f>E3819+SUMIF('BR DTG TRAYEMAN'!C:C,C3819,'BR DTG TRAYEMAN'!E:E)</f>
        <v>0</v>
      </c>
    </row>
    <row r="3820" spans="1:8" ht="15.75" customHeight="1">
      <c r="A3820" s="86" t="s">
        <v>8370</v>
      </c>
      <c r="B3820" s="86" t="s">
        <v>876</v>
      </c>
      <c r="C3820" s="86" t="s">
        <v>8370</v>
      </c>
      <c r="D3820" s="86" t="s">
        <v>8371</v>
      </c>
      <c r="E3820" s="87">
        <v>0</v>
      </c>
      <c r="F3820" s="86" t="s">
        <v>1185</v>
      </c>
      <c r="H3820" s="3">
        <f>E3820+SUMIF('BR DTG TRAYEMAN'!C:C,C3820,'BR DTG TRAYEMAN'!E:E)</f>
        <v>0</v>
      </c>
    </row>
    <row r="3821" spans="1:8" ht="15.75" customHeight="1">
      <c r="A3821" s="86" t="s">
        <v>476</v>
      </c>
      <c r="B3821" s="86" t="s">
        <v>1303</v>
      </c>
      <c r="C3821" s="86" t="s">
        <v>476</v>
      </c>
      <c r="D3821" s="86" t="s">
        <v>1297</v>
      </c>
      <c r="E3821" s="87">
        <v>0</v>
      </c>
      <c r="F3821" s="86" t="s">
        <v>1185</v>
      </c>
      <c r="H3821" s="3">
        <f>E3821+SUMIF('BR DTG TRAYEMAN'!C:C,C3821,'BR DTG TRAYEMAN'!E:E)</f>
        <v>0</v>
      </c>
    </row>
    <row r="3822" spans="1:8" ht="15.75" customHeight="1">
      <c r="A3822" s="86" t="s">
        <v>8372</v>
      </c>
      <c r="B3822" s="86" t="s">
        <v>876</v>
      </c>
      <c r="C3822" s="86" t="s">
        <v>8372</v>
      </c>
      <c r="D3822" s="86" t="s">
        <v>8373</v>
      </c>
      <c r="E3822" s="87">
        <v>0</v>
      </c>
      <c r="F3822" s="86" t="s">
        <v>1185</v>
      </c>
      <c r="H3822" s="3">
        <f>E3822+SUMIF('BR DTG TRAYEMAN'!C:C,C3822,'BR DTG TRAYEMAN'!E:E)</f>
        <v>0</v>
      </c>
    </row>
    <row r="3823" spans="1:8" ht="15.75" customHeight="1">
      <c r="A3823" s="86" t="s">
        <v>8374</v>
      </c>
      <c r="B3823" s="86" t="s">
        <v>876</v>
      </c>
      <c r="C3823" s="86" t="s">
        <v>8374</v>
      </c>
      <c r="D3823" s="86" t="s">
        <v>8375</v>
      </c>
      <c r="E3823" s="87">
        <v>0</v>
      </c>
      <c r="F3823" s="86" t="s">
        <v>1185</v>
      </c>
      <c r="H3823" s="3">
        <f>E3823+SUMIF('BR DTG TRAYEMAN'!C:C,C3823,'BR DTG TRAYEMAN'!E:E)</f>
        <v>0</v>
      </c>
    </row>
    <row r="3824" spans="1:8" ht="15.75" customHeight="1">
      <c r="A3824" s="86" t="s">
        <v>8376</v>
      </c>
      <c r="B3824" s="86" t="s">
        <v>876</v>
      </c>
      <c r="C3824" s="86" t="s">
        <v>8376</v>
      </c>
      <c r="D3824" s="86" t="s">
        <v>8377</v>
      </c>
      <c r="E3824" s="87">
        <v>0</v>
      </c>
      <c r="F3824" s="86" t="s">
        <v>1185</v>
      </c>
      <c r="H3824" s="3">
        <f>E3824+SUMIF('BR DTG TRAYEMAN'!C:C,C3824,'BR DTG TRAYEMAN'!E:E)</f>
        <v>0</v>
      </c>
    </row>
    <row r="3825" spans="1:8" ht="15.75" customHeight="1">
      <c r="A3825" s="86" t="s">
        <v>8378</v>
      </c>
      <c r="B3825" s="86" t="s">
        <v>876</v>
      </c>
      <c r="C3825" s="86" t="s">
        <v>8378</v>
      </c>
      <c r="D3825" s="86" t="s">
        <v>8379</v>
      </c>
      <c r="E3825" s="87">
        <v>0</v>
      </c>
      <c r="F3825" s="86" t="s">
        <v>1185</v>
      </c>
      <c r="H3825" s="3">
        <f>E3825+SUMIF('BR DTG TRAYEMAN'!C:C,C3825,'BR DTG TRAYEMAN'!E:E)</f>
        <v>0</v>
      </c>
    </row>
    <row r="3826" spans="1:8" ht="15.75" customHeight="1">
      <c r="A3826" s="86" t="s">
        <v>8380</v>
      </c>
      <c r="B3826" s="86" t="s">
        <v>876</v>
      </c>
      <c r="C3826" s="86" t="s">
        <v>8380</v>
      </c>
      <c r="D3826" s="86" t="s">
        <v>8381</v>
      </c>
      <c r="E3826" s="87">
        <v>0</v>
      </c>
      <c r="F3826" s="86" t="s">
        <v>1185</v>
      </c>
      <c r="H3826" s="3">
        <f>E3826+SUMIF('BR DTG TRAYEMAN'!C:C,C3826,'BR DTG TRAYEMAN'!E:E)</f>
        <v>0</v>
      </c>
    </row>
    <row r="3827" spans="1:8" ht="15.75" customHeight="1">
      <c r="A3827" s="86" t="s">
        <v>8382</v>
      </c>
      <c r="B3827" s="86" t="s">
        <v>876</v>
      </c>
      <c r="C3827" s="86" t="s">
        <v>8382</v>
      </c>
      <c r="D3827" s="86" t="s">
        <v>8383</v>
      </c>
      <c r="E3827" s="87">
        <v>0</v>
      </c>
      <c r="F3827" s="86" t="s">
        <v>1185</v>
      </c>
      <c r="H3827" s="3">
        <f>E3827+SUMIF('BR DTG TRAYEMAN'!C:C,C3827,'BR DTG TRAYEMAN'!E:E)</f>
        <v>0</v>
      </c>
    </row>
    <row r="3828" spans="1:8" ht="15.75" customHeight="1">
      <c r="A3828" s="86" t="s">
        <v>8384</v>
      </c>
      <c r="B3828" s="86" t="s">
        <v>876</v>
      </c>
      <c r="C3828" s="86" t="s">
        <v>8384</v>
      </c>
      <c r="D3828" s="86" t="s">
        <v>8385</v>
      </c>
      <c r="E3828" s="87">
        <v>0</v>
      </c>
      <c r="F3828" s="86" t="s">
        <v>1185</v>
      </c>
      <c r="H3828" s="3">
        <f>E3828+SUMIF('BR DTG TRAYEMAN'!C:C,C3828,'BR DTG TRAYEMAN'!E:E)</f>
        <v>0</v>
      </c>
    </row>
    <row r="3829" spans="1:8" ht="15.75" customHeight="1">
      <c r="A3829" s="86" t="s">
        <v>8386</v>
      </c>
      <c r="B3829" s="86" t="s">
        <v>876</v>
      </c>
      <c r="C3829" s="86" t="s">
        <v>8386</v>
      </c>
      <c r="D3829" s="86" t="s">
        <v>8387</v>
      </c>
      <c r="E3829" s="87">
        <v>0</v>
      </c>
      <c r="F3829" s="86" t="s">
        <v>1185</v>
      </c>
      <c r="H3829" s="3">
        <f>E3829+SUMIF('BR DTG TRAYEMAN'!C:C,C3829,'BR DTG TRAYEMAN'!E:E)</f>
        <v>0</v>
      </c>
    </row>
    <row r="3830" spans="1:8" ht="15.75" customHeight="1">
      <c r="A3830" s="86" t="s">
        <v>8388</v>
      </c>
      <c r="B3830" s="86" t="s">
        <v>876</v>
      </c>
      <c r="C3830" s="86" t="s">
        <v>8388</v>
      </c>
      <c r="D3830" s="86" t="s">
        <v>8389</v>
      </c>
      <c r="E3830" s="87">
        <v>0</v>
      </c>
      <c r="F3830" s="86" t="s">
        <v>1185</v>
      </c>
      <c r="H3830" s="3">
        <f>E3830+SUMIF('BR DTG TRAYEMAN'!C:C,C3830,'BR DTG TRAYEMAN'!E:E)</f>
        <v>0</v>
      </c>
    </row>
    <row r="3831" spans="1:8" ht="15.75" customHeight="1">
      <c r="A3831" s="86" t="s">
        <v>8390</v>
      </c>
      <c r="B3831" s="86" t="s">
        <v>876</v>
      </c>
      <c r="C3831" s="86" t="s">
        <v>8390</v>
      </c>
      <c r="D3831" s="86" t="s">
        <v>8391</v>
      </c>
      <c r="E3831" s="87">
        <v>0</v>
      </c>
      <c r="F3831" s="86" t="s">
        <v>1185</v>
      </c>
      <c r="H3831" s="3">
        <f>E3831+SUMIF('BR DTG TRAYEMAN'!C:C,C3831,'BR DTG TRAYEMAN'!E:E)</f>
        <v>0</v>
      </c>
    </row>
    <row r="3832" spans="1:8" ht="15.75" customHeight="1">
      <c r="A3832" s="86" t="s">
        <v>8392</v>
      </c>
      <c r="B3832" s="86" t="s">
        <v>876</v>
      </c>
      <c r="C3832" s="86" t="s">
        <v>8392</v>
      </c>
      <c r="D3832" s="86" t="s">
        <v>10602</v>
      </c>
      <c r="E3832" s="87">
        <v>0</v>
      </c>
      <c r="F3832" s="86" t="s">
        <v>1185</v>
      </c>
      <c r="H3832" s="3">
        <f>E3832+SUMIF('BR DTG TRAYEMAN'!C:C,C3832,'BR DTG TRAYEMAN'!E:E)</f>
        <v>0</v>
      </c>
    </row>
    <row r="3833" spans="1:8" ht="15.75" customHeight="1">
      <c r="A3833" s="86" t="s">
        <v>8394</v>
      </c>
      <c r="B3833" s="86" t="s">
        <v>876</v>
      </c>
      <c r="C3833" s="86" t="s">
        <v>8394</v>
      </c>
      <c r="D3833" s="86" t="s">
        <v>10603</v>
      </c>
      <c r="E3833" s="87">
        <v>0</v>
      </c>
      <c r="F3833" s="86" t="s">
        <v>1185</v>
      </c>
      <c r="H3833" s="3">
        <f>E3833+SUMIF('BR DTG TRAYEMAN'!C:C,C3833,'BR DTG TRAYEMAN'!E:E)</f>
        <v>0</v>
      </c>
    </row>
    <row r="3834" spans="1:8" ht="15.75" customHeight="1">
      <c r="A3834" s="86" t="s">
        <v>8396</v>
      </c>
      <c r="B3834" s="86" t="s">
        <v>876</v>
      </c>
      <c r="C3834" s="86" t="s">
        <v>8396</v>
      </c>
      <c r="D3834" s="86" t="s">
        <v>8397</v>
      </c>
      <c r="E3834" s="87">
        <v>0</v>
      </c>
      <c r="F3834" s="86" t="s">
        <v>1185</v>
      </c>
      <c r="H3834" s="3">
        <f>E3834+SUMIF('BR DTG TRAYEMAN'!C:C,C3834,'BR DTG TRAYEMAN'!E:E)</f>
        <v>0</v>
      </c>
    </row>
    <row r="3835" spans="1:8" ht="15.75" customHeight="1">
      <c r="A3835" s="86" t="s">
        <v>8398</v>
      </c>
      <c r="B3835" s="86" t="s">
        <v>876</v>
      </c>
      <c r="C3835" s="86" t="s">
        <v>8398</v>
      </c>
      <c r="D3835" s="86" t="s">
        <v>8399</v>
      </c>
      <c r="E3835" s="87">
        <v>0</v>
      </c>
      <c r="F3835" s="86" t="s">
        <v>1185</v>
      </c>
      <c r="H3835" s="3">
        <f>E3835+SUMIF('BR DTG TRAYEMAN'!C:C,C3835,'BR DTG TRAYEMAN'!E:E)</f>
        <v>0</v>
      </c>
    </row>
    <row r="3836" spans="1:8" ht="15.75" customHeight="1">
      <c r="A3836" s="86" t="s">
        <v>8400</v>
      </c>
      <c r="B3836" s="86" t="s">
        <v>876</v>
      </c>
      <c r="C3836" s="86" t="s">
        <v>8400</v>
      </c>
      <c r="D3836" s="86" t="s">
        <v>2330</v>
      </c>
      <c r="E3836" s="87">
        <v>0</v>
      </c>
      <c r="F3836" s="86" t="s">
        <v>1185</v>
      </c>
      <c r="H3836" s="3">
        <f>E3836+SUMIF('BR DTG TRAYEMAN'!C:C,C3836,'BR DTG TRAYEMAN'!E:E)</f>
        <v>0</v>
      </c>
    </row>
    <row r="3837" spans="1:8" ht="15.75" customHeight="1">
      <c r="A3837" s="86" t="s">
        <v>8401</v>
      </c>
      <c r="B3837" s="86" t="s">
        <v>876</v>
      </c>
      <c r="C3837" s="86" t="s">
        <v>8401</v>
      </c>
      <c r="D3837" s="86" t="s">
        <v>8402</v>
      </c>
      <c r="E3837" s="87">
        <v>0</v>
      </c>
      <c r="F3837" s="86" t="s">
        <v>1185</v>
      </c>
      <c r="H3837" s="3">
        <f>E3837+SUMIF('BR DTG TRAYEMAN'!C:C,C3837,'BR DTG TRAYEMAN'!E:E)</f>
        <v>0</v>
      </c>
    </row>
    <row r="3838" spans="1:8" ht="15.75" customHeight="1">
      <c r="A3838" s="86" t="s">
        <v>8403</v>
      </c>
      <c r="B3838" s="86" t="s">
        <v>876</v>
      </c>
      <c r="C3838" s="86" t="s">
        <v>8403</v>
      </c>
      <c r="D3838" s="86" t="s">
        <v>10604</v>
      </c>
      <c r="E3838" s="87">
        <v>0</v>
      </c>
      <c r="F3838" s="86" t="s">
        <v>1185</v>
      </c>
      <c r="H3838" s="3">
        <f>E3838+SUMIF('BR DTG TRAYEMAN'!C:C,C3838,'BR DTG TRAYEMAN'!E:E)</f>
        <v>0</v>
      </c>
    </row>
    <row r="3839" spans="1:8" ht="15.75" customHeight="1">
      <c r="A3839" s="86" t="s">
        <v>8405</v>
      </c>
      <c r="B3839" s="86" t="s">
        <v>876</v>
      </c>
      <c r="C3839" s="86" t="s">
        <v>8405</v>
      </c>
      <c r="D3839" s="86" t="s">
        <v>10605</v>
      </c>
      <c r="E3839" s="87">
        <v>0</v>
      </c>
      <c r="F3839" s="86" t="s">
        <v>1185</v>
      </c>
      <c r="H3839" s="3">
        <f>E3839+SUMIF('BR DTG TRAYEMAN'!C:C,C3839,'BR DTG TRAYEMAN'!E:E)</f>
        <v>0</v>
      </c>
    </row>
    <row r="3840" spans="1:8" ht="15.75" customHeight="1">
      <c r="A3840" s="86" t="s">
        <v>8407</v>
      </c>
      <c r="B3840" s="86" t="s">
        <v>876</v>
      </c>
      <c r="C3840" s="86" t="s">
        <v>8407</v>
      </c>
      <c r="D3840" s="86" t="s">
        <v>8408</v>
      </c>
      <c r="E3840" s="87">
        <v>0</v>
      </c>
      <c r="F3840" s="86" t="s">
        <v>1185</v>
      </c>
      <c r="H3840" s="3">
        <f>E3840+SUMIF('BR DTG TRAYEMAN'!C:C,C3840,'BR DTG TRAYEMAN'!E:E)</f>
        <v>0</v>
      </c>
    </row>
    <row r="3841" spans="1:8" ht="15.75" customHeight="1">
      <c r="A3841" s="86" t="s">
        <v>8409</v>
      </c>
      <c r="B3841" s="86" t="s">
        <v>876</v>
      </c>
      <c r="C3841" s="86" t="s">
        <v>8409</v>
      </c>
      <c r="D3841" s="86" t="s">
        <v>8410</v>
      </c>
      <c r="E3841" s="87">
        <v>0</v>
      </c>
      <c r="F3841" s="86" t="s">
        <v>1185</v>
      </c>
      <c r="H3841" s="3">
        <f>E3841+SUMIF('BR DTG TRAYEMAN'!C:C,C3841,'BR DTG TRAYEMAN'!E:E)</f>
        <v>0</v>
      </c>
    </row>
    <row r="3842" spans="1:8" ht="15.75" customHeight="1">
      <c r="A3842" s="86" t="s">
        <v>8411</v>
      </c>
      <c r="B3842" s="86" t="s">
        <v>876</v>
      </c>
      <c r="C3842" s="86" t="s">
        <v>8411</v>
      </c>
      <c r="D3842" s="86" t="s">
        <v>8412</v>
      </c>
      <c r="E3842" s="87">
        <v>0</v>
      </c>
      <c r="F3842" s="86" t="s">
        <v>1185</v>
      </c>
      <c r="H3842" s="3">
        <f>E3842+SUMIF('BR DTG TRAYEMAN'!C:C,C3842,'BR DTG TRAYEMAN'!E:E)</f>
        <v>0</v>
      </c>
    </row>
    <row r="3843" spans="1:8" ht="15.75" customHeight="1">
      <c r="A3843" s="86" t="s">
        <v>8413</v>
      </c>
      <c r="B3843" s="86" t="s">
        <v>876</v>
      </c>
      <c r="C3843" s="86" t="s">
        <v>8413</v>
      </c>
      <c r="D3843" s="86" t="s">
        <v>8414</v>
      </c>
      <c r="E3843" s="87">
        <v>0</v>
      </c>
      <c r="F3843" s="86" t="s">
        <v>1185</v>
      </c>
      <c r="H3843" s="3">
        <f>E3843+SUMIF('BR DTG TRAYEMAN'!C:C,C3843,'BR DTG TRAYEMAN'!E:E)</f>
        <v>0</v>
      </c>
    </row>
    <row r="3844" spans="1:8" ht="15.75" customHeight="1">
      <c r="A3844" s="86" t="s">
        <v>8415</v>
      </c>
      <c r="B3844" s="86" t="s">
        <v>876</v>
      </c>
      <c r="C3844" s="86" t="s">
        <v>8415</v>
      </c>
      <c r="D3844" s="86" t="s">
        <v>8416</v>
      </c>
      <c r="E3844" s="87">
        <v>0</v>
      </c>
      <c r="F3844" s="86" t="s">
        <v>1185</v>
      </c>
      <c r="H3844" s="3">
        <f>E3844+SUMIF('BR DTG TRAYEMAN'!C:C,C3844,'BR DTG TRAYEMAN'!E:E)</f>
        <v>0</v>
      </c>
    </row>
    <row r="3845" spans="1:8" ht="15.75" customHeight="1">
      <c r="A3845" s="86" t="s">
        <v>8417</v>
      </c>
      <c r="B3845" s="86" t="s">
        <v>876</v>
      </c>
      <c r="C3845" s="86" t="s">
        <v>8417</v>
      </c>
      <c r="D3845" s="86" t="s">
        <v>8418</v>
      </c>
      <c r="E3845" s="87">
        <v>0</v>
      </c>
      <c r="F3845" s="86" t="s">
        <v>1185</v>
      </c>
      <c r="H3845" s="3">
        <f>E3845+SUMIF('BR DTG TRAYEMAN'!C:C,C3845,'BR DTG TRAYEMAN'!E:E)</f>
        <v>0</v>
      </c>
    </row>
    <row r="3846" spans="1:8" ht="15.75" customHeight="1">
      <c r="A3846" s="86" t="s">
        <v>8419</v>
      </c>
      <c r="B3846" s="86" t="s">
        <v>876</v>
      </c>
      <c r="C3846" s="86" t="s">
        <v>8419</v>
      </c>
      <c r="D3846" s="86" t="s">
        <v>8420</v>
      </c>
      <c r="E3846" s="87">
        <v>0</v>
      </c>
      <c r="F3846" s="86" t="s">
        <v>1185</v>
      </c>
      <c r="H3846" s="3">
        <f>E3846+SUMIF('BR DTG TRAYEMAN'!C:C,C3846,'BR DTG TRAYEMAN'!E:E)</f>
        <v>0</v>
      </c>
    </row>
    <row r="3847" spans="1:8" ht="15.75" customHeight="1">
      <c r="A3847" s="86" t="s">
        <v>8421</v>
      </c>
      <c r="B3847" s="86" t="s">
        <v>876</v>
      </c>
      <c r="C3847" s="86" t="s">
        <v>8421</v>
      </c>
      <c r="D3847" s="86" t="s">
        <v>8422</v>
      </c>
      <c r="E3847" s="87">
        <v>0</v>
      </c>
      <c r="F3847" s="86" t="s">
        <v>1185</v>
      </c>
      <c r="H3847" s="3">
        <f>E3847+SUMIF('BR DTG TRAYEMAN'!C:C,C3847,'BR DTG TRAYEMAN'!E:E)</f>
        <v>0</v>
      </c>
    </row>
    <row r="3848" spans="1:8" ht="15.75" customHeight="1">
      <c r="A3848" s="86" t="s">
        <v>8423</v>
      </c>
      <c r="B3848" s="86" t="s">
        <v>876</v>
      </c>
      <c r="C3848" s="86" t="s">
        <v>8423</v>
      </c>
      <c r="D3848" s="86" t="s">
        <v>8424</v>
      </c>
      <c r="E3848" s="87">
        <v>0</v>
      </c>
      <c r="F3848" s="86" t="s">
        <v>1185</v>
      </c>
      <c r="H3848" s="3">
        <f>E3848+SUMIF('BR DTG TRAYEMAN'!C:C,C3848,'BR DTG TRAYEMAN'!E:E)</f>
        <v>0</v>
      </c>
    </row>
    <row r="3849" spans="1:8" ht="15.75" customHeight="1">
      <c r="A3849" s="86" t="s">
        <v>8425</v>
      </c>
      <c r="B3849" s="86" t="s">
        <v>876</v>
      </c>
      <c r="C3849" s="86" t="s">
        <v>8425</v>
      </c>
      <c r="D3849" s="86" t="s">
        <v>2330</v>
      </c>
      <c r="E3849" s="87">
        <v>0</v>
      </c>
      <c r="F3849" s="86" t="s">
        <v>1185</v>
      </c>
      <c r="H3849" s="3">
        <f>E3849+SUMIF('BR DTG TRAYEMAN'!C:C,C3849,'BR DTG TRAYEMAN'!E:E)</f>
        <v>0</v>
      </c>
    </row>
    <row r="3850" spans="1:8" ht="15.75" customHeight="1">
      <c r="A3850" s="86" t="s">
        <v>8426</v>
      </c>
      <c r="B3850" s="86" t="s">
        <v>876</v>
      </c>
      <c r="C3850" s="86" t="s">
        <v>8426</v>
      </c>
      <c r="D3850" s="86" t="s">
        <v>8427</v>
      </c>
      <c r="E3850" s="87">
        <v>0</v>
      </c>
      <c r="F3850" s="86" t="s">
        <v>1185</v>
      </c>
      <c r="H3850" s="3">
        <f>E3850+SUMIF('BR DTG TRAYEMAN'!C:C,C3850,'BR DTG TRAYEMAN'!E:E)</f>
        <v>0</v>
      </c>
    </row>
    <row r="3851" spans="1:8" ht="15.75" customHeight="1">
      <c r="A3851" s="86" t="s">
        <v>8428</v>
      </c>
      <c r="B3851" s="86" t="s">
        <v>876</v>
      </c>
      <c r="C3851" s="86" t="s">
        <v>8428</v>
      </c>
      <c r="D3851" s="86" t="s">
        <v>10606</v>
      </c>
      <c r="E3851" s="87">
        <v>0</v>
      </c>
      <c r="F3851" s="86" t="s">
        <v>1185</v>
      </c>
      <c r="H3851" s="3">
        <f>E3851+SUMIF('BR DTG TRAYEMAN'!C:C,C3851,'BR DTG TRAYEMAN'!E:E)</f>
        <v>0</v>
      </c>
    </row>
    <row r="3852" spans="1:8" ht="15.75" customHeight="1">
      <c r="A3852" s="86" t="s">
        <v>477</v>
      </c>
      <c r="B3852" s="86" t="s">
        <v>877</v>
      </c>
      <c r="C3852" s="86" t="s">
        <v>477</v>
      </c>
      <c r="D3852" s="86" t="s">
        <v>1298</v>
      </c>
      <c r="E3852" s="87">
        <v>3</v>
      </c>
      <c r="F3852" s="86" t="s">
        <v>1185</v>
      </c>
      <c r="H3852" s="3">
        <f>E3852+SUMIF('BR DTG TRAYEMAN'!C:C,C3852,'BR DTG TRAYEMAN'!E:E)</f>
        <v>3</v>
      </c>
    </row>
    <row r="3853" spans="1:8" ht="15.75" customHeight="1">
      <c r="A3853" s="86" t="s">
        <v>1685</v>
      </c>
      <c r="B3853" s="86" t="s">
        <v>876</v>
      </c>
      <c r="C3853" s="86" t="s">
        <v>1685</v>
      </c>
      <c r="D3853" s="86" t="s">
        <v>1686</v>
      </c>
      <c r="E3853" s="87">
        <v>0</v>
      </c>
      <c r="F3853" s="86" t="s">
        <v>1185</v>
      </c>
      <c r="H3853" s="3">
        <f>E3853+SUMIF('BR DTG TRAYEMAN'!C:C,C3853,'BR DTG TRAYEMAN'!E:E)</f>
        <v>0</v>
      </c>
    </row>
    <row r="3854" spans="1:8" ht="15.75" customHeight="1">
      <c r="A3854" s="86" t="s">
        <v>8430</v>
      </c>
      <c r="B3854" s="86" t="s">
        <v>876</v>
      </c>
      <c r="C3854" s="86" t="s">
        <v>8430</v>
      </c>
      <c r="D3854" s="86" t="s">
        <v>8431</v>
      </c>
      <c r="E3854" s="87">
        <v>0</v>
      </c>
      <c r="F3854" s="86" t="s">
        <v>1185</v>
      </c>
      <c r="H3854" s="3">
        <f>E3854+SUMIF('BR DTG TRAYEMAN'!C:C,C3854,'BR DTG TRAYEMAN'!E:E)</f>
        <v>0</v>
      </c>
    </row>
    <row r="3855" spans="1:8" ht="15.75" customHeight="1">
      <c r="A3855" s="86" t="s">
        <v>8432</v>
      </c>
      <c r="B3855" s="86" t="s">
        <v>876</v>
      </c>
      <c r="C3855" s="86" t="s">
        <v>8432</v>
      </c>
      <c r="D3855" s="86" t="s">
        <v>8433</v>
      </c>
      <c r="E3855" s="87">
        <v>0</v>
      </c>
      <c r="F3855" s="86" t="s">
        <v>1185</v>
      </c>
      <c r="H3855" s="3">
        <f>E3855+SUMIF('BR DTG TRAYEMAN'!C:C,C3855,'BR DTG TRAYEMAN'!E:E)</f>
        <v>0</v>
      </c>
    </row>
    <row r="3856" spans="1:8" ht="15.75" customHeight="1">
      <c r="A3856" s="86" t="s">
        <v>8434</v>
      </c>
      <c r="B3856" s="86" t="s">
        <v>876</v>
      </c>
      <c r="C3856" s="86" t="s">
        <v>8434</v>
      </c>
      <c r="D3856" s="86" t="s">
        <v>8435</v>
      </c>
      <c r="E3856" s="87">
        <v>0</v>
      </c>
      <c r="F3856" s="86" t="s">
        <v>1185</v>
      </c>
      <c r="H3856" s="3">
        <f>E3856+SUMIF('BR DTG TRAYEMAN'!C:C,C3856,'BR DTG TRAYEMAN'!E:E)</f>
        <v>0</v>
      </c>
    </row>
    <row r="3857" spans="1:8" ht="15.75" customHeight="1">
      <c r="A3857" s="86" t="s">
        <v>8436</v>
      </c>
      <c r="B3857" s="86" t="s">
        <v>876</v>
      </c>
      <c r="C3857" s="86" t="s">
        <v>8436</v>
      </c>
      <c r="D3857" s="86" t="s">
        <v>8437</v>
      </c>
      <c r="E3857" s="87">
        <v>0</v>
      </c>
      <c r="F3857" s="86" t="s">
        <v>1185</v>
      </c>
      <c r="H3857" s="3">
        <f>E3857+SUMIF('BR DTG TRAYEMAN'!C:C,C3857,'BR DTG TRAYEMAN'!E:E)</f>
        <v>0</v>
      </c>
    </row>
    <row r="3858" spans="1:8" ht="15.75" customHeight="1">
      <c r="A3858" s="86" t="s">
        <v>8438</v>
      </c>
      <c r="B3858" s="86" t="s">
        <v>876</v>
      </c>
      <c r="C3858" s="86" t="s">
        <v>8438</v>
      </c>
      <c r="D3858" s="86" t="s">
        <v>8439</v>
      </c>
      <c r="E3858" s="87">
        <v>0</v>
      </c>
      <c r="F3858" s="86" t="s">
        <v>1185</v>
      </c>
      <c r="H3858" s="3">
        <f>E3858+SUMIF('BR DTG TRAYEMAN'!C:C,C3858,'BR DTG TRAYEMAN'!E:E)</f>
        <v>0</v>
      </c>
    </row>
    <row r="3859" spans="1:8" ht="15.75" customHeight="1">
      <c r="A3859" s="86" t="s">
        <v>8440</v>
      </c>
      <c r="B3859" s="86" t="s">
        <v>876</v>
      </c>
      <c r="C3859" s="86" t="s">
        <v>8440</v>
      </c>
      <c r="D3859" s="86" t="s">
        <v>8441</v>
      </c>
      <c r="E3859" s="87">
        <v>0</v>
      </c>
      <c r="F3859" s="86" t="s">
        <v>1185</v>
      </c>
      <c r="H3859" s="3">
        <f>E3859+SUMIF('BR DTG TRAYEMAN'!C:C,C3859,'BR DTG TRAYEMAN'!E:E)</f>
        <v>0</v>
      </c>
    </row>
    <row r="3860" spans="1:8" ht="15.75" customHeight="1">
      <c r="A3860" s="86" t="s">
        <v>8442</v>
      </c>
      <c r="B3860" s="86" t="s">
        <v>876</v>
      </c>
      <c r="C3860" s="86" t="s">
        <v>8442</v>
      </c>
      <c r="D3860" s="86" t="s">
        <v>10607</v>
      </c>
      <c r="E3860" s="87">
        <v>0</v>
      </c>
      <c r="F3860" s="86" t="s">
        <v>1185</v>
      </c>
      <c r="H3860" s="3">
        <f>E3860+SUMIF('BR DTG TRAYEMAN'!C:C,C3860,'BR DTG TRAYEMAN'!E:E)</f>
        <v>0</v>
      </c>
    </row>
    <row r="3861" spans="1:8" ht="15.75" customHeight="1">
      <c r="A3861" s="86" t="s">
        <v>8443</v>
      </c>
      <c r="B3861" s="86" t="s">
        <v>876</v>
      </c>
      <c r="C3861" s="86" t="s">
        <v>8443</v>
      </c>
      <c r="D3861" s="86" t="s">
        <v>8444</v>
      </c>
      <c r="E3861" s="87">
        <v>0</v>
      </c>
      <c r="F3861" s="86" t="s">
        <v>1185</v>
      </c>
      <c r="H3861" s="3">
        <f>E3861+SUMIF('BR DTG TRAYEMAN'!C:C,C3861,'BR DTG TRAYEMAN'!E:E)</f>
        <v>0</v>
      </c>
    </row>
    <row r="3862" spans="1:8" ht="15.75" customHeight="1">
      <c r="A3862" s="86" t="s">
        <v>8445</v>
      </c>
      <c r="B3862" s="86" t="s">
        <v>876</v>
      </c>
      <c r="C3862" s="86" t="s">
        <v>8445</v>
      </c>
      <c r="D3862" s="86" t="s">
        <v>8446</v>
      </c>
      <c r="E3862" s="87">
        <v>0</v>
      </c>
      <c r="F3862" s="86" t="s">
        <v>1185</v>
      </c>
      <c r="H3862" s="3">
        <f>E3862+SUMIF('BR DTG TRAYEMAN'!C:C,C3862,'BR DTG TRAYEMAN'!E:E)</f>
        <v>0</v>
      </c>
    </row>
    <row r="3863" spans="1:8" ht="15.75" customHeight="1">
      <c r="A3863" s="86" t="s">
        <v>2300</v>
      </c>
      <c r="B3863" s="86" t="s">
        <v>876</v>
      </c>
      <c r="C3863" s="86" t="s">
        <v>2300</v>
      </c>
      <c r="D3863" s="86" t="s">
        <v>2301</v>
      </c>
      <c r="E3863" s="87">
        <v>0</v>
      </c>
      <c r="F3863" s="86" t="s">
        <v>1185</v>
      </c>
      <c r="H3863" s="3">
        <f>E3863+SUMIF('BR DTG TRAYEMAN'!C:C,C3863,'BR DTG TRAYEMAN'!E:E)</f>
        <v>0</v>
      </c>
    </row>
    <row r="3864" spans="1:8" ht="15.75" customHeight="1">
      <c r="A3864" s="86" t="s">
        <v>8447</v>
      </c>
      <c r="B3864" s="86" t="s">
        <v>876</v>
      </c>
      <c r="C3864" s="86" t="s">
        <v>8447</v>
      </c>
      <c r="D3864" s="86" t="s">
        <v>8448</v>
      </c>
      <c r="E3864" s="87">
        <v>0</v>
      </c>
      <c r="F3864" s="86" t="s">
        <v>1185</v>
      </c>
      <c r="H3864" s="3">
        <f>E3864+SUMIF('BR DTG TRAYEMAN'!C:C,C3864,'BR DTG TRAYEMAN'!E:E)</f>
        <v>0</v>
      </c>
    </row>
    <row r="3865" spans="1:8" ht="15.75" customHeight="1">
      <c r="A3865" s="86" t="s">
        <v>8449</v>
      </c>
      <c r="B3865" s="86" t="s">
        <v>876</v>
      </c>
      <c r="C3865" s="86" t="s">
        <v>8449</v>
      </c>
      <c r="D3865" s="86" t="s">
        <v>8450</v>
      </c>
      <c r="E3865" s="87">
        <v>0</v>
      </c>
      <c r="F3865" s="86" t="s">
        <v>1185</v>
      </c>
      <c r="H3865" s="3">
        <f>E3865+SUMIF('BR DTG TRAYEMAN'!C:C,C3865,'BR DTG TRAYEMAN'!E:E)</f>
        <v>0</v>
      </c>
    </row>
    <row r="3866" spans="1:8" ht="15.75" customHeight="1">
      <c r="A3866" s="86" t="s">
        <v>8451</v>
      </c>
      <c r="B3866" s="86" t="s">
        <v>876</v>
      </c>
      <c r="C3866" s="86" t="s">
        <v>8451</v>
      </c>
      <c r="D3866" s="86" t="s">
        <v>8452</v>
      </c>
      <c r="E3866" s="87">
        <v>0</v>
      </c>
      <c r="F3866" s="86" t="s">
        <v>1185</v>
      </c>
      <c r="H3866" s="3">
        <f>E3866+SUMIF('BR DTG TRAYEMAN'!C:C,C3866,'BR DTG TRAYEMAN'!E:E)</f>
        <v>0</v>
      </c>
    </row>
    <row r="3867" spans="1:8" ht="15.75" customHeight="1">
      <c r="A3867" s="86" t="s">
        <v>8453</v>
      </c>
      <c r="B3867" s="86" t="s">
        <v>876</v>
      </c>
      <c r="C3867" s="86" t="s">
        <v>8453</v>
      </c>
      <c r="D3867" s="86" t="s">
        <v>8454</v>
      </c>
      <c r="E3867" s="87">
        <v>0</v>
      </c>
      <c r="F3867" s="86" t="s">
        <v>1185</v>
      </c>
      <c r="H3867" s="3">
        <f>E3867+SUMIF('BR DTG TRAYEMAN'!C:C,C3867,'BR DTG TRAYEMAN'!E:E)</f>
        <v>0</v>
      </c>
    </row>
    <row r="3868" spans="1:8" ht="15.75" customHeight="1">
      <c r="A3868" s="86" t="s">
        <v>8455</v>
      </c>
      <c r="B3868" s="86" t="s">
        <v>876</v>
      </c>
      <c r="C3868" s="86" t="s">
        <v>8455</v>
      </c>
      <c r="D3868" s="86" t="s">
        <v>8456</v>
      </c>
      <c r="E3868" s="87">
        <v>0</v>
      </c>
      <c r="F3868" s="86" t="s">
        <v>1185</v>
      </c>
      <c r="H3868" s="3">
        <f>E3868+SUMIF('BR DTG TRAYEMAN'!C:C,C3868,'BR DTG TRAYEMAN'!E:E)</f>
        <v>0</v>
      </c>
    </row>
    <row r="3869" spans="1:8" ht="15.75" customHeight="1">
      <c r="A3869" s="86" t="s">
        <v>8457</v>
      </c>
      <c r="B3869" s="86" t="s">
        <v>876</v>
      </c>
      <c r="C3869" s="86" t="s">
        <v>8457</v>
      </c>
      <c r="D3869" s="86" t="s">
        <v>8458</v>
      </c>
      <c r="E3869" s="87">
        <v>0</v>
      </c>
      <c r="F3869" s="86" t="s">
        <v>1185</v>
      </c>
      <c r="H3869" s="3">
        <f>E3869+SUMIF('BR DTG TRAYEMAN'!C:C,C3869,'BR DTG TRAYEMAN'!E:E)</f>
        <v>0</v>
      </c>
    </row>
    <row r="3870" spans="1:8" ht="15.75" customHeight="1">
      <c r="A3870" s="86" t="s">
        <v>8459</v>
      </c>
      <c r="B3870" s="86" t="s">
        <v>876</v>
      </c>
      <c r="C3870" s="86" t="s">
        <v>8459</v>
      </c>
      <c r="D3870" s="86" t="s">
        <v>8460</v>
      </c>
      <c r="E3870" s="87">
        <v>0</v>
      </c>
      <c r="F3870" s="86" t="s">
        <v>1185</v>
      </c>
      <c r="H3870" s="3">
        <f>E3870+SUMIF('BR DTG TRAYEMAN'!C:C,C3870,'BR DTG TRAYEMAN'!E:E)</f>
        <v>0</v>
      </c>
    </row>
    <row r="3871" spans="1:8" ht="15.75" customHeight="1">
      <c r="A3871" s="86" t="s">
        <v>8461</v>
      </c>
      <c r="B3871" s="86" t="s">
        <v>876</v>
      </c>
      <c r="C3871" s="86" t="s">
        <v>8461</v>
      </c>
      <c r="D3871" s="86" t="s">
        <v>8462</v>
      </c>
      <c r="E3871" s="87">
        <v>0</v>
      </c>
      <c r="F3871" s="86" t="s">
        <v>1185</v>
      </c>
      <c r="H3871" s="3">
        <f>E3871+SUMIF('BR DTG TRAYEMAN'!C:C,C3871,'BR DTG TRAYEMAN'!E:E)</f>
        <v>0</v>
      </c>
    </row>
    <row r="3872" spans="1:8" ht="15.75" customHeight="1">
      <c r="A3872" s="86" t="s">
        <v>8463</v>
      </c>
      <c r="B3872" s="86" t="s">
        <v>876</v>
      </c>
      <c r="C3872" s="86" t="s">
        <v>8463</v>
      </c>
      <c r="D3872" s="86" t="s">
        <v>8464</v>
      </c>
      <c r="E3872" s="87">
        <v>0</v>
      </c>
      <c r="F3872" s="86" t="s">
        <v>1185</v>
      </c>
      <c r="H3872" s="3">
        <f>E3872+SUMIF('BR DTG TRAYEMAN'!C:C,C3872,'BR DTG TRAYEMAN'!E:E)</f>
        <v>0</v>
      </c>
    </row>
    <row r="3873" spans="1:8" ht="15.75" customHeight="1">
      <c r="A3873" s="86" t="s">
        <v>8465</v>
      </c>
      <c r="B3873" s="86" t="s">
        <v>876</v>
      </c>
      <c r="C3873" s="86" t="s">
        <v>8465</v>
      </c>
      <c r="D3873" s="86" t="s">
        <v>8466</v>
      </c>
      <c r="E3873" s="87">
        <v>0</v>
      </c>
      <c r="F3873" s="86" t="s">
        <v>1185</v>
      </c>
      <c r="H3873" s="3">
        <f>E3873+SUMIF('BR DTG TRAYEMAN'!C:C,C3873,'BR DTG TRAYEMAN'!E:E)</f>
        <v>0</v>
      </c>
    </row>
    <row r="3874" spans="1:8" ht="15.75" customHeight="1">
      <c r="A3874" s="86" t="s">
        <v>8467</v>
      </c>
      <c r="B3874" s="86" t="s">
        <v>876</v>
      </c>
      <c r="C3874" s="86" t="s">
        <v>8467</v>
      </c>
      <c r="D3874" s="86" t="s">
        <v>8468</v>
      </c>
      <c r="E3874" s="87">
        <v>0</v>
      </c>
      <c r="F3874" s="86" t="s">
        <v>1185</v>
      </c>
      <c r="H3874" s="3">
        <f>E3874+SUMIF('BR DTG TRAYEMAN'!C:C,C3874,'BR DTG TRAYEMAN'!E:E)</f>
        <v>0</v>
      </c>
    </row>
    <row r="3875" spans="1:8" ht="15.75" customHeight="1">
      <c r="A3875" s="86" t="s">
        <v>8469</v>
      </c>
      <c r="B3875" s="86" t="s">
        <v>876</v>
      </c>
      <c r="C3875" s="86" t="s">
        <v>8469</v>
      </c>
      <c r="D3875" s="86" t="s">
        <v>2330</v>
      </c>
      <c r="E3875" s="87">
        <v>0</v>
      </c>
      <c r="F3875" s="86" t="s">
        <v>1185</v>
      </c>
      <c r="H3875" s="3">
        <f>E3875+SUMIF('BR DTG TRAYEMAN'!C:C,C3875,'BR DTG TRAYEMAN'!E:E)</f>
        <v>0</v>
      </c>
    </row>
    <row r="3876" spans="1:8" ht="15.75" customHeight="1">
      <c r="A3876" s="86" t="s">
        <v>8470</v>
      </c>
      <c r="B3876" s="86" t="s">
        <v>876</v>
      </c>
      <c r="C3876" s="86" t="s">
        <v>8470</v>
      </c>
      <c r="D3876" s="86" t="s">
        <v>8471</v>
      </c>
      <c r="E3876" s="87">
        <v>0</v>
      </c>
      <c r="F3876" s="86" t="s">
        <v>1185</v>
      </c>
      <c r="H3876" s="3">
        <f>E3876+SUMIF('BR DTG TRAYEMAN'!C:C,C3876,'BR DTG TRAYEMAN'!E:E)</f>
        <v>0</v>
      </c>
    </row>
    <row r="3877" spans="1:8" ht="15.75" customHeight="1">
      <c r="A3877" s="86" t="s">
        <v>1482</v>
      </c>
      <c r="B3877" s="86" t="s">
        <v>888</v>
      </c>
      <c r="C3877" s="86" t="s">
        <v>1482</v>
      </c>
      <c r="D3877" s="86" t="s">
        <v>1483</v>
      </c>
      <c r="E3877" s="87">
        <v>0</v>
      </c>
      <c r="F3877" s="86" t="s">
        <v>1185</v>
      </c>
      <c r="H3877" s="3">
        <f>E3877+SUMIF('BR DTG TRAYEMAN'!C:C,C3877,'BR DTG TRAYEMAN'!E:E)</f>
        <v>0</v>
      </c>
    </row>
    <row r="3878" spans="1:8" ht="15.75" customHeight="1">
      <c r="A3878" s="86" t="s">
        <v>8473</v>
      </c>
      <c r="B3878" s="86" t="s">
        <v>876</v>
      </c>
      <c r="C3878" s="86" t="s">
        <v>8473</v>
      </c>
      <c r="D3878" s="86" t="s">
        <v>8474</v>
      </c>
      <c r="E3878" s="87">
        <v>0</v>
      </c>
      <c r="F3878" s="86" t="s">
        <v>1185</v>
      </c>
      <c r="H3878" s="3">
        <f>E3878+SUMIF('BR DTG TRAYEMAN'!C:C,C3878,'BR DTG TRAYEMAN'!E:E)</f>
        <v>0</v>
      </c>
    </row>
    <row r="3879" spans="1:8" ht="15.75" customHeight="1">
      <c r="A3879" s="86" t="s">
        <v>8475</v>
      </c>
      <c r="B3879" s="86" t="s">
        <v>876</v>
      </c>
      <c r="C3879" s="86" t="s">
        <v>8475</v>
      </c>
      <c r="D3879" s="86" t="s">
        <v>8476</v>
      </c>
      <c r="E3879" s="87">
        <v>0</v>
      </c>
      <c r="F3879" s="86" t="s">
        <v>1185</v>
      </c>
      <c r="H3879" s="3">
        <f>E3879+SUMIF('BR DTG TRAYEMAN'!C:C,C3879,'BR DTG TRAYEMAN'!E:E)</f>
        <v>0</v>
      </c>
    </row>
    <row r="3880" spans="1:8" ht="15.75" customHeight="1">
      <c r="A3880" s="86" t="s">
        <v>8477</v>
      </c>
      <c r="B3880" s="86" t="s">
        <v>876</v>
      </c>
      <c r="C3880" s="86" t="s">
        <v>8477</v>
      </c>
      <c r="D3880" s="86" t="s">
        <v>8478</v>
      </c>
      <c r="E3880" s="87">
        <v>0</v>
      </c>
      <c r="F3880" s="86" t="s">
        <v>1185</v>
      </c>
      <c r="H3880" s="3">
        <f>E3880+SUMIF('BR DTG TRAYEMAN'!C:C,C3880,'BR DTG TRAYEMAN'!E:E)</f>
        <v>0</v>
      </c>
    </row>
    <row r="3881" spans="1:8" ht="15.75" customHeight="1">
      <c r="A3881" s="86" t="s">
        <v>478</v>
      </c>
      <c r="B3881" s="86" t="s">
        <v>1100</v>
      </c>
      <c r="C3881" s="86" t="s">
        <v>478</v>
      </c>
      <c r="D3881" s="86" t="s">
        <v>1299</v>
      </c>
      <c r="E3881" s="87">
        <v>1</v>
      </c>
      <c r="F3881" s="86" t="s">
        <v>1185</v>
      </c>
      <c r="H3881" s="3">
        <f>E3881+SUMIF('BR DTG TRAYEMAN'!C:C,C3881,'BR DTG TRAYEMAN'!E:E)</f>
        <v>1</v>
      </c>
    </row>
    <row r="3882" spans="1:8" ht="15.75" customHeight="1">
      <c r="A3882" s="86" t="s">
        <v>8479</v>
      </c>
      <c r="B3882" s="86" t="s">
        <v>876</v>
      </c>
      <c r="C3882" s="86" t="s">
        <v>8479</v>
      </c>
      <c r="D3882" s="86" t="s">
        <v>8480</v>
      </c>
      <c r="E3882" s="87">
        <v>0</v>
      </c>
      <c r="F3882" s="86" t="s">
        <v>1185</v>
      </c>
      <c r="H3882" s="3">
        <f>E3882+SUMIF('BR DTG TRAYEMAN'!C:C,C3882,'BR DTG TRAYEMAN'!E:E)</f>
        <v>0</v>
      </c>
    </row>
    <row r="3883" spans="1:8" ht="15.75" customHeight="1">
      <c r="A3883" s="86" t="s">
        <v>8481</v>
      </c>
      <c r="B3883" s="86" t="s">
        <v>876</v>
      </c>
      <c r="C3883" s="86" t="s">
        <v>8481</v>
      </c>
      <c r="D3883" s="86" t="s">
        <v>8482</v>
      </c>
      <c r="E3883" s="87">
        <v>0</v>
      </c>
      <c r="F3883" s="86" t="s">
        <v>1185</v>
      </c>
      <c r="H3883" s="3">
        <f>E3883+SUMIF('BR DTG TRAYEMAN'!C:C,C3883,'BR DTG TRAYEMAN'!E:E)</f>
        <v>0</v>
      </c>
    </row>
    <row r="3884" spans="1:8" ht="15.75" customHeight="1">
      <c r="A3884" s="86" t="s">
        <v>8485</v>
      </c>
      <c r="B3884" s="86" t="s">
        <v>876</v>
      </c>
      <c r="C3884" s="86" t="s">
        <v>8485</v>
      </c>
      <c r="D3884" s="86" t="s">
        <v>8486</v>
      </c>
      <c r="E3884" s="87">
        <v>0</v>
      </c>
      <c r="F3884" s="86" t="s">
        <v>1185</v>
      </c>
      <c r="H3884" s="3">
        <f>E3884+SUMIF('BR DTG TRAYEMAN'!C:C,C3884,'BR DTG TRAYEMAN'!E:E)</f>
        <v>0</v>
      </c>
    </row>
    <row r="3885" spans="1:8" ht="15.75" customHeight="1">
      <c r="A3885" s="86" t="s">
        <v>8487</v>
      </c>
      <c r="B3885" s="86" t="s">
        <v>876</v>
      </c>
      <c r="C3885" s="86" t="s">
        <v>8487</v>
      </c>
      <c r="D3885" s="86" t="s">
        <v>8488</v>
      </c>
      <c r="E3885" s="87">
        <v>0</v>
      </c>
      <c r="F3885" s="86" t="s">
        <v>1185</v>
      </c>
      <c r="H3885" s="3">
        <f>E3885+SUMIF('BR DTG TRAYEMAN'!C:C,C3885,'BR DTG TRAYEMAN'!E:E)</f>
        <v>0</v>
      </c>
    </row>
    <row r="3886" spans="1:8" ht="15.75" customHeight="1">
      <c r="A3886" s="86" t="s">
        <v>8489</v>
      </c>
      <c r="B3886" s="86" t="s">
        <v>876</v>
      </c>
      <c r="C3886" s="86" t="s">
        <v>8489</v>
      </c>
      <c r="D3886" s="86" t="s">
        <v>8490</v>
      </c>
      <c r="E3886" s="87">
        <v>0</v>
      </c>
      <c r="F3886" s="86" t="s">
        <v>1185</v>
      </c>
      <c r="H3886" s="3">
        <f>E3886+SUMIF('BR DTG TRAYEMAN'!C:C,C3886,'BR DTG TRAYEMAN'!E:E)</f>
        <v>0</v>
      </c>
    </row>
    <row r="3887" spans="1:8" ht="15.75" customHeight="1">
      <c r="A3887" s="86" t="s">
        <v>8491</v>
      </c>
      <c r="B3887" s="86" t="s">
        <v>876</v>
      </c>
      <c r="C3887" s="86" t="s">
        <v>8491</v>
      </c>
      <c r="D3887" s="86" t="s">
        <v>8492</v>
      </c>
      <c r="E3887" s="87">
        <v>0</v>
      </c>
      <c r="F3887" s="86" t="s">
        <v>1185</v>
      </c>
      <c r="H3887" s="3">
        <f>E3887+SUMIF('BR DTG TRAYEMAN'!C:C,C3887,'BR DTG TRAYEMAN'!E:E)</f>
        <v>0</v>
      </c>
    </row>
    <row r="3888" spans="1:8" ht="15.75" customHeight="1">
      <c r="A3888" s="86" t="s">
        <v>8493</v>
      </c>
      <c r="B3888" s="86" t="s">
        <v>876</v>
      </c>
      <c r="C3888" s="86" t="s">
        <v>8493</v>
      </c>
      <c r="D3888" s="86" t="s">
        <v>8494</v>
      </c>
      <c r="E3888" s="87">
        <v>0</v>
      </c>
      <c r="F3888" s="86" t="s">
        <v>1185</v>
      </c>
      <c r="H3888" s="3">
        <f>E3888+SUMIF('BR DTG TRAYEMAN'!C:C,C3888,'BR DTG TRAYEMAN'!E:E)</f>
        <v>0</v>
      </c>
    </row>
    <row r="3889" spans="1:8" ht="15.75" customHeight="1">
      <c r="A3889" s="86" t="s">
        <v>8495</v>
      </c>
      <c r="B3889" s="86" t="s">
        <v>876</v>
      </c>
      <c r="C3889" s="86" t="s">
        <v>8495</v>
      </c>
      <c r="D3889" s="86" t="s">
        <v>8496</v>
      </c>
      <c r="E3889" s="87">
        <v>0</v>
      </c>
      <c r="F3889" s="86" t="s">
        <v>1185</v>
      </c>
      <c r="H3889" s="3">
        <f>E3889+SUMIF('BR DTG TRAYEMAN'!C:C,C3889,'BR DTG TRAYEMAN'!E:E)</f>
        <v>0</v>
      </c>
    </row>
    <row r="3890" spans="1:8" ht="15.75" customHeight="1">
      <c r="A3890" s="86" t="s">
        <v>8497</v>
      </c>
      <c r="B3890" s="86" t="s">
        <v>876</v>
      </c>
      <c r="C3890" s="86" t="s">
        <v>8497</v>
      </c>
      <c r="D3890" s="86" t="s">
        <v>2330</v>
      </c>
      <c r="E3890" s="87">
        <v>0</v>
      </c>
      <c r="F3890" s="86" t="s">
        <v>1185</v>
      </c>
      <c r="H3890" s="3">
        <f>E3890+SUMIF('BR DTG TRAYEMAN'!C:C,C3890,'BR DTG TRAYEMAN'!E:E)</f>
        <v>0</v>
      </c>
    </row>
    <row r="3891" spans="1:8" ht="15.75" customHeight="1">
      <c r="A3891" s="86" t="s">
        <v>860</v>
      </c>
      <c r="B3891" s="86" t="s">
        <v>876</v>
      </c>
      <c r="C3891" s="86" t="s">
        <v>860</v>
      </c>
      <c r="D3891" s="86" t="s">
        <v>861</v>
      </c>
      <c r="E3891" s="87">
        <v>0</v>
      </c>
      <c r="F3891" s="86" t="s">
        <v>1185</v>
      </c>
      <c r="H3891" s="3">
        <f>E3891+SUMIF('BR DTG TRAYEMAN'!C:C,C3891,'BR DTG TRAYEMAN'!E:E)</f>
        <v>0</v>
      </c>
    </row>
    <row r="3892" spans="1:8" ht="15.75" customHeight="1">
      <c r="A3892" s="86" t="s">
        <v>8500</v>
      </c>
      <c r="B3892" s="86" t="s">
        <v>876</v>
      </c>
      <c r="C3892" s="86" t="s">
        <v>8500</v>
      </c>
      <c r="D3892" s="86" t="s">
        <v>8501</v>
      </c>
      <c r="E3892" s="87">
        <v>0</v>
      </c>
      <c r="F3892" s="86" t="s">
        <v>1185</v>
      </c>
      <c r="H3892" s="3">
        <f>E3892+SUMIF('BR DTG TRAYEMAN'!C:C,C3892,'BR DTG TRAYEMAN'!E:E)</f>
        <v>0</v>
      </c>
    </row>
    <row r="3893" spans="1:8" ht="15.75" customHeight="1">
      <c r="A3893" s="86" t="s">
        <v>8502</v>
      </c>
      <c r="B3893" s="86" t="s">
        <v>876</v>
      </c>
      <c r="C3893" s="86" t="s">
        <v>8502</v>
      </c>
      <c r="D3893" s="86" t="s">
        <v>8503</v>
      </c>
      <c r="E3893" s="87">
        <v>0</v>
      </c>
      <c r="F3893" s="86" t="s">
        <v>1185</v>
      </c>
      <c r="H3893" s="3">
        <f>E3893+SUMIF('BR DTG TRAYEMAN'!C:C,C3893,'BR DTG TRAYEMAN'!E:E)</f>
        <v>0</v>
      </c>
    </row>
    <row r="3894" spans="1:8" ht="15.75" customHeight="1">
      <c r="A3894" s="86" t="s">
        <v>10608</v>
      </c>
      <c r="B3894" s="86" t="s">
        <v>876</v>
      </c>
      <c r="C3894" s="86" t="s">
        <v>10608</v>
      </c>
      <c r="D3894" s="86" t="s">
        <v>10609</v>
      </c>
      <c r="E3894" s="87">
        <v>0</v>
      </c>
      <c r="F3894" s="86" t="s">
        <v>1185</v>
      </c>
      <c r="H3894" s="3">
        <f>E3894+SUMIF('BR DTG TRAYEMAN'!C:C,C3894,'BR DTG TRAYEMAN'!E:E)</f>
        <v>0</v>
      </c>
    </row>
    <row r="3895" spans="1:8" ht="15.75" customHeight="1">
      <c r="A3895" s="86" t="s">
        <v>8504</v>
      </c>
      <c r="B3895" s="86" t="s">
        <v>876</v>
      </c>
      <c r="C3895" s="86" t="s">
        <v>8504</v>
      </c>
      <c r="D3895" s="86" t="s">
        <v>8505</v>
      </c>
      <c r="E3895" s="87">
        <v>0</v>
      </c>
      <c r="F3895" s="86" t="s">
        <v>1185</v>
      </c>
      <c r="H3895" s="3">
        <f>E3895+SUMIF('BR DTG TRAYEMAN'!C:C,C3895,'BR DTG TRAYEMAN'!E:E)</f>
        <v>0</v>
      </c>
    </row>
    <row r="3896" spans="1:8" ht="15.75" customHeight="1">
      <c r="A3896" s="86" t="s">
        <v>8512</v>
      </c>
      <c r="B3896" s="86" t="s">
        <v>876</v>
      </c>
      <c r="C3896" s="86" t="s">
        <v>8512</v>
      </c>
      <c r="D3896" s="86" t="s">
        <v>10610</v>
      </c>
      <c r="E3896" s="87">
        <v>0</v>
      </c>
      <c r="F3896" s="86" t="s">
        <v>1185</v>
      </c>
      <c r="H3896" s="3">
        <f>E3896+SUMIF('BR DTG TRAYEMAN'!C:C,C3896,'BR DTG TRAYEMAN'!E:E)</f>
        <v>0</v>
      </c>
    </row>
    <row r="3897" spans="1:8" ht="15.75" customHeight="1">
      <c r="A3897" s="86" t="s">
        <v>10611</v>
      </c>
      <c r="B3897" s="86" t="s">
        <v>876</v>
      </c>
      <c r="C3897" s="86" t="s">
        <v>10611</v>
      </c>
      <c r="D3897" s="86" t="s">
        <v>10612</v>
      </c>
      <c r="E3897" s="87">
        <v>0</v>
      </c>
      <c r="F3897" s="86" t="s">
        <v>1185</v>
      </c>
      <c r="H3897" s="3">
        <f>E3897+SUMIF('BR DTG TRAYEMAN'!C:C,C3897,'BR DTG TRAYEMAN'!E:E)</f>
        <v>0</v>
      </c>
    </row>
    <row r="3898" spans="1:8" ht="15.75" customHeight="1">
      <c r="A3898" s="86" t="s">
        <v>8522</v>
      </c>
      <c r="B3898" s="86" t="s">
        <v>876</v>
      </c>
      <c r="C3898" s="86" t="s">
        <v>8522</v>
      </c>
      <c r="D3898" s="86" t="s">
        <v>8523</v>
      </c>
      <c r="E3898" s="87">
        <v>0</v>
      </c>
      <c r="F3898" s="86" t="s">
        <v>1185</v>
      </c>
      <c r="H3898" s="3">
        <f>E3898+SUMIF('BR DTG TRAYEMAN'!C:C,C3898,'BR DTG TRAYEMAN'!E:E)</f>
        <v>0</v>
      </c>
    </row>
    <row r="3899" spans="1:8" ht="15.75" customHeight="1">
      <c r="A3899" s="86" t="s">
        <v>10613</v>
      </c>
      <c r="B3899" s="86" t="s">
        <v>876</v>
      </c>
      <c r="C3899" s="86" t="s">
        <v>10613</v>
      </c>
      <c r="D3899" s="86" t="s">
        <v>10614</v>
      </c>
      <c r="E3899" s="87">
        <v>0</v>
      </c>
      <c r="F3899" s="86" t="s">
        <v>1185</v>
      </c>
      <c r="H3899" s="3">
        <f>E3899+SUMIF('BR DTG TRAYEMAN'!C:C,C3899,'BR DTG TRAYEMAN'!E:E)</f>
        <v>0</v>
      </c>
    </row>
    <row r="3900" spans="1:8" ht="15.75" customHeight="1">
      <c r="A3900" s="86" t="s">
        <v>8524</v>
      </c>
      <c r="B3900" s="86" t="s">
        <v>876</v>
      </c>
      <c r="C3900" s="86" t="s">
        <v>8524</v>
      </c>
      <c r="D3900" s="86" t="s">
        <v>8525</v>
      </c>
      <c r="E3900" s="87">
        <v>0</v>
      </c>
      <c r="F3900" s="86" t="s">
        <v>1185</v>
      </c>
      <c r="H3900" s="3">
        <f>E3900+SUMIF('BR DTG TRAYEMAN'!C:C,C3900,'BR DTG TRAYEMAN'!E:E)</f>
        <v>0</v>
      </c>
    </row>
    <row r="3901" spans="1:8" ht="15.75" customHeight="1">
      <c r="A3901" s="86" t="s">
        <v>8528</v>
      </c>
      <c r="B3901" s="86" t="s">
        <v>876</v>
      </c>
      <c r="C3901" s="86" t="s">
        <v>8528</v>
      </c>
      <c r="D3901" s="86" t="s">
        <v>8529</v>
      </c>
      <c r="E3901" s="87">
        <v>0</v>
      </c>
      <c r="F3901" s="86" t="s">
        <v>1185</v>
      </c>
      <c r="H3901" s="3">
        <f>E3901+SUMIF('BR DTG TRAYEMAN'!C:C,C3901,'BR DTG TRAYEMAN'!E:E)</f>
        <v>0</v>
      </c>
    </row>
    <row r="3902" spans="1:8" ht="15.75" customHeight="1">
      <c r="A3902" s="86" t="s">
        <v>8530</v>
      </c>
      <c r="B3902" s="86" t="s">
        <v>876</v>
      </c>
      <c r="C3902" s="86" t="s">
        <v>8530</v>
      </c>
      <c r="D3902" s="86" t="s">
        <v>10615</v>
      </c>
      <c r="E3902" s="87">
        <v>0</v>
      </c>
      <c r="F3902" s="86" t="s">
        <v>1185</v>
      </c>
      <c r="H3902" s="3">
        <f>E3902+SUMIF('BR DTG TRAYEMAN'!C:C,C3902,'BR DTG TRAYEMAN'!E:E)</f>
        <v>0</v>
      </c>
    </row>
    <row r="3903" spans="1:8" ht="15.75" customHeight="1">
      <c r="A3903" s="86" t="s">
        <v>8532</v>
      </c>
      <c r="B3903" s="86" t="s">
        <v>876</v>
      </c>
      <c r="C3903" s="86" t="s">
        <v>8532</v>
      </c>
      <c r="D3903" s="86" t="s">
        <v>8533</v>
      </c>
      <c r="E3903" s="87">
        <v>0</v>
      </c>
      <c r="F3903" s="86" t="s">
        <v>1185</v>
      </c>
      <c r="H3903" s="3">
        <f>E3903+SUMIF('BR DTG TRAYEMAN'!C:C,C3903,'BR DTG TRAYEMAN'!E:E)</f>
        <v>0</v>
      </c>
    </row>
    <row r="3904" spans="1:8" ht="15.75" customHeight="1">
      <c r="A3904" s="86" t="s">
        <v>10616</v>
      </c>
      <c r="B3904" s="86" t="s">
        <v>876</v>
      </c>
      <c r="C3904" s="86" t="s">
        <v>10616</v>
      </c>
      <c r="D3904" s="86" t="s">
        <v>10617</v>
      </c>
      <c r="E3904" s="87">
        <v>0</v>
      </c>
      <c r="F3904" s="86" t="s">
        <v>1185</v>
      </c>
      <c r="H3904" s="3">
        <f>E3904+SUMIF('BR DTG TRAYEMAN'!C:C,C3904,'BR DTG TRAYEMAN'!E:E)</f>
        <v>0</v>
      </c>
    </row>
    <row r="3905" spans="1:8" ht="15.75" customHeight="1">
      <c r="A3905" s="86" t="s">
        <v>10618</v>
      </c>
      <c r="B3905" s="86" t="s">
        <v>876</v>
      </c>
      <c r="C3905" s="86" t="s">
        <v>10618</v>
      </c>
      <c r="D3905" s="86" t="s">
        <v>10619</v>
      </c>
      <c r="E3905" s="87">
        <v>0</v>
      </c>
      <c r="F3905" s="86" t="s">
        <v>1185</v>
      </c>
      <c r="H3905" s="3">
        <f>E3905+SUMIF('BR DTG TRAYEMAN'!C:C,C3905,'BR DTG TRAYEMAN'!E:E)</f>
        <v>0</v>
      </c>
    </row>
    <row r="3906" spans="1:8" ht="15.75" customHeight="1">
      <c r="A3906" s="86" t="s">
        <v>8534</v>
      </c>
      <c r="B3906" s="86" t="s">
        <v>876</v>
      </c>
      <c r="C3906" s="86" t="s">
        <v>8534</v>
      </c>
      <c r="D3906" s="86" t="s">
        <v>10620</v>
      </c>
      <c r="E3906" s="87">
        <v>0</v>
      </c>
      <c r="F3906" s="86" t="s">
        <v>1185</v>
      </c>
      <c r="H3906" s="3">
        <f>E3906+SUMIF('BR DTG TRAYEMAN'!C:C,C3906,'BR DTG TRAYEMAN'!E:E)</f>
        <v>0</v>
      </c>
    </row>
    <row r="3907" spans="1:8" ht="15.75" customHeight="1">
      <c r="A3907" s="86" t="s">
        <v>8538</v>
      </c>
      <c r="B3907" s="86" t="s">
        <v>876</v>
      </c>
      <c r="C3907" s="86" t="s">
        <v>8538</v>
      </c>
      <c r="D3907" s="86" t="s">
        <v>8539</v>
      </c>
      <c r="E3907" s="87">
        <v>0</v>
      </c>
      <c r="F3907" s="86" t="s">
        <v>1185</v>
      </c>
      <c r="H3907" s="3">
        <f>E3907+SUMIF('BR DTG TRAYEMAN'!C:C,C3907,'BR DTG TRAYEMAN'!E:E)</f>
        <v>0</v>
      </c>
    </row>
    <row r="3908" spans="1:8" ht="15.75" customHeight="1">
      <c r="A3908" s="86" t="s">
        <v>8540</v>
      </c>
      <c r="B3908" s="86" t="s">
        <v>876</v>
      </c>
      <c r="C3908" s="86" t="s">
        <v>8540</v>
      </c>
      <c r="D3908" s="86" t="s">
        <v>8541</v>
      </c>
      <c r="E3908" s="87">
        <v>0</v>
      </c>
      <c r="F3908" s="86" t="s">
        <v>1185</v>
      </c>
      <c r="H3908" s="3">
        <f>E3908+SUMIF('BR DTG TRAYEMAN'!C:C,C3908,'BR DTG TRAYEMAN'!E:E)</f>
        <v>0</v>
      </c>
    </row>
    <row r="3909" spans="1:8" ht="15.75" customHeight="1">
      <c r="A3909" s="86" t="s">
        <v>8546</v>
      </c>
      <c r="B3909" s="86" t="s">
        <v>876</v>
      </c>
      <c r="C3909" s="86" t="s">
        <v>8546</v>
      </c>
      <c r="D3909" s="86" t="s">
        <v>8547</v>
      </c>
      <c r="E3909" s="87">
        <v>0</v>
      </c>
      <c r="F3909" s="86" t="s">
        <v>1185</v>
      </c>
      <c r="H3909" s="3">
        <f>E3909+SUMIF('BR DTG TRAYEMAN'!C:C,C3909,'BR DTG TRAYEMAN'!E:E)</f>
        <v>0</v>
      </c>
    </row>
    <row r="3910" spans="1:8" ht="15.75" customHeight="1">
      <c r="A3910" s="86" t="s">
        <v>8548</v>
      </c>
      <c r="B3910" s="86" t="s">
        <v>876</v>
      </c>
      <c r="C3910" s="86" t="s">
        <v>8548</v>
      </c>
      <c r="D3910" s="86" t="s">
        <v>8549</v>
      </c>
      <c r="E3910" s="87">
        <v>0</v>
      </c>
      <c r="F3910" s="86" t="s">
        <v>1185</v>
      </c>
      <c r="H3910" s="3">
        <f>E3910+SUMIF('BR DTG TRAYEMAN'!C:C,C3910,'BR DTG TRAYEMAN'!E:E)</f>
        <v>0</v>
      </c>
    </row>
    <row r="3911" spans="1:8" ht="15.75" customHeight="1">
      <c r="A3911" s="86" t="s">
        <v>8550</v>
      </c>
      <c r="B3911" s="86" t="s">
        <v>876</v>
      </c>
      <c r="C3911" s="86" t="s">
        <v>8550</v>
      </c>
      <c r="D3911" s="86" t="s">
        <v>8551</v>
      </c>
      <c r="E3911" s="87">
        <v>0</v>
      </c>
      <c r="F3911" s="86" t="s">
        <v>1185</v>
      </c>
      <c r="H3911" s="3">
        <f>E3911+SUMIF('BR DTG TRAYEMAN'!C:C,C3911,'BR DTG TRAYEMAN'!E:E)</f>
        <v>0</v>
      </c>
    </row>
    <row r="3912" spans="1:8" ht="15.75" customHeight="1">
      <c r="A3912" s="86" t="s">
        <v>10621</v>
      </c>
      <c r="B3912" s="86" t="s">
        <v>876</v>
      </c>
      <c r="C3912" s="86" t="s">
        <v>10621</v>
      </c>
      <c r="D3912" s="86" t="s">
        <v>10622</v>
      </c>
      <c r="E3912" s="87">
        <v>0</v>
      </c>
      <c r="F3912" s="86" t="s">
        <v>1185</v>
      </c>
      <c r="H3912" s="3">
        <f>E3912+SUMIF('BR DTG TRAYEMAN'!C:C,C3912,'BR DTG TRAYEMAN'!E:E)</f>
        <v>0</v>
      </c>
    </row>
    <row r="3913" spans="1:8" ht="15.75" customHeight="1">
      <c r="A3913" s="86" t="s">
        <v>10623</v>
      </c>
      <c r="B3913" s="86" t="s">
        <v>876</v>
      </c>
      <c r="C3913" s="86" t="s">
        <v>10623</v>
      </c>
      <c r="D3913" s="86" t="s">
        <v>10624</v>
      </c>
      <c r="E3913" s="87">
        <v>0</v>
      </c>
      <c r="F3913" s="86" t="s">
        <v>1185</v>
      </c>
      <c r="H3913" s="3">
        <f>E3913+SUMIF('BR DTG TRAYEMAN'!C:C,C3913,'BR DTG TRAYEMAN'!E:E)</f>
        <v>0</v>
      </c>
    </row>
    <row r="3914" spans="1:8" ht="15.75" customHeight="1">
      <c r="A3914" s="86" t="s">
        <v>8552</v>
      </c>
      <c r="B3914" s="86" t="s">
        <v>876</v>
      </c>
      <c r="C3914" s="86" t="s">
        <v>8552</v>
      </c>
      <c r="D3914" s="86" t="s">
        <v>8553</v>
      </c>
      <c r="E3914" s="87">
        <v>0</v>
      </c>
      <c r="F3914" s="86" t="s">
        <v>1185</v>
      </c>
      <c r="H3914" s="3">
        <f>E3914+SUMIF('BR DTG TRAYEMAN'!C:C,C3914,'BR DTG TRAYEMAN'!E:E)</f>
        <v>0</v>
      </c>
    </row>
    <row r="3915" spans="1:8" ht="15.75" customHeight="1">
      <c r="A3915" s="86" t="s">
        <v>10625</v>
      </c>
      <c r="B3915" s="86" t="s">
        <v>876</v>
      </c>
      <c r="C3915" s="86" t="s">
        <v>10625</v>
      </c>
      <c r="D3915" s="86" t="s">
        <v>10626</v>
      </c>
      <c r="E3915" s="87">
        <v>0</v>
      </c>
      <c r="F3915" s="86" t="s">
        <v>1185</v>
      </c>
      <c r="H3915" s="3">
        <f>E3915+SUMIF('BR DTG TRAYEMAN'!C:C,C3915,'BR DTG TRAYEMAN'!E:E)</f>
        <v>0</v>
      </c>
    </row>
    <row r="3916" spans="1:8" ht="15.75" customHeight="1">
      <c r="A3916" s="86" t="s">
        <v>8558</v>
      </c>
      <c r="B3916" s="86" t="s">
        <v>876</v>
      </c>
      <c r="C3916" s="86" t="s">
        <v>8558</v>
      </c>
      <c r="D3916" s="86" t="s">
        <v>8559</v>
      </c>
      <c r="E3916" s="87">
        <v>0</v>
      </c>
      <c r="F3916" s="86" t="s">
        <v>1185</v>
      </c>
      <c r="H3916" s="3">
        <f>E3916+SUMIF('BR DTG TRAYEMAN'!C:C,C3916,'BR DTG TRAYEMAN'!E:E)</f>
        <v>0</v>
      </c>
    </row>
    <row r="3917" spans="1:8" ht="15.75" customHeight="1">
      <c r="A3917" s="86" t="s">
        <v>10627</v>
      </c>
      <c r="B3917" s="86" t="s">
        <v>876</v>
      </c>
      <c r="C3917" s="86" t="s">
        <v>10627</v>
      </c>
      <c r="D3917" s="86" t="s">
        <v>10628</v>
      </c>
      <c r="E3917" s="87">
        <v>0</v>
      </c>
      <c r="F3917" s="86" t="s">
        <v>1185</v>
      </c>
      <c r="H3917" s="3">
        <f>E3917+SUMIF('BR DTG TRAYEMAN'!C:C,C3917,'BR DTG TRAYEMAN'!E:E)</f>
        <v>0</v>
      </c>
    </row>
    <row r="3918" spans="1:8" ht="15.75" customHeight="1">
      <c r="A3918" s="86" t="s">
        <v>10629</v>
      </c>
      <c r="B3918" s="86" t="s">
        <v>876</v>
      </c>
      <c r="C3918" s="86" t="s">
        <v>10629</v>
      </c>
      <c r="D3918" s="86" t="s">
        <v>10630</v>
      </c>
      <c r="E3918" s="87">
        <v>0</v>
      </c>
      <c r="F3918" s="86" t="s">
        <v>1185</v>
      </c>
      <c r="H3918" s="3">
        <f>E3918+SUMIF('BR DTG TRAYEMAN'!C:C,C3918,'BR DTG TRAYEMAN'!E:E)</f>
        <v>0</v>
      </c>
    </row>
    <row r="3919" spans="1:8" ht="15.75" customHeight="1">
      <c r="A3919" s="86" t="s">
        <v>1938</v>
      </c>
      <c r="B3919" s="86" t="s">
        <v>876</v>
      </c>
      <c r="C3919" s="86" t="s">
        <v>1938</v>
      </c>
      <c r="D3919" s="86" t="s">
        <v>1939</v>
      </c>
      <c r="E3919" s="87">
        <v>0</v>
      </c>
      <c r="F3919" s="86" t="s">
        <v>1185</v>
      </c>
      <c r="H3919" s="3">
        <f>E3919+SUMIF('BR DTG TRAYEMAN'!C:C,C3919,'BR DTG TRAYEMAN'!E:E)</f>
        <v>0</v>
      </c>
    </row>
    <row r="3920" spans="1:8" ht="15.75" customHeight="1">
      <c r="A3920" s="86" t="s">
        <v>8562</v>
      </c>
      <c r="B3920" s="86" t="s">
        <v>876</v>
      </c>
      <c r="C3920" s="86" t="s">
        <v>8562</v>
      </c>
      <c r="D3920" s="86" t="s">
        <v>8563</v>
      </c>
      <c r="E3920" s="87">
        <v>0</v>
      </c>
      <c r="F3920" s="86" t="s">
        <v>1185</v>
      </c>
      <c r="H3920" s="3">
        <f>E3920+SUMIF('BR DTG TRAYEMAN'!C:C,C3920,'BR DTG TRAYEMAN'!E:E)</f>
        <v>0</v>
      </c>
    </row>
    <row r="3921" spans="1:8" ht="15.75" customHeight="1">
      <c r="A3921" s="86" t="s">
        <v>8564</v>
      </c>
      <c r="B3921" s="86" t="s">
        <v>876</v>
      </c>
      <c r="C3921" s="86" t="s">
        <v>8564</v>
      </c>
      <c r="D3921" s="86" t="s">
        <v>8565</v>
      </c>
      <c r="E3921" s="87">
        <v>0</v>
      </c>
      <c r="F3921" s="86" t="s">
        <v>1185</v>
      </c>
      <c r="H3921" s="3">
        <f>E3921+SUMIF('BR DTG TRAYEMAN'!C:C,C3921,'BR DTG TRAYEMAN'!E:E)</f>
        <v>0</v>
      </c>
    </row>
    <row r="3922" spans="1:8" ht="15.75" customHeight="1">
      <c r="A3922" s="86" t="s">
        <v>8566</v>
      </c>
      <c r="B3922" s="86" t="s">
        <v>876</v>
      </c>
      <c r="C3922" s="86" t="s">
        <v>8566</v>
      </c>
      <c r="D3922" s="86" t="s">
        <v>8567</v>
      </c>
      <c r="E3922" s="87">
        <v>0</v>
      </c>
      <c r="F3922" s="86" t="s">
        <v>1185</v>
      </c>
      <c r="H3922" s="3">
        <f>E3922+SUMIF('BR DTG TRAYEMAN'!C:C,C3922,'BR DTG TRAYEMAN'!E:E)</f>
        <v>0</v>
      </c>
    </row>
    <row r="3923" spans="1:8" ht="15.75" customHeight="1">
      <c r="A3923" s="86" t="s">
        <v>8568</v>
      </c>
      <c r="B3923" s="86" t="s">
        <v>876</v>
      </c>
      <c r="C3923" s="86" t="s">
        <v>8568</v>
      </c>
      <c r="D3923" s="86" t="s">
        <v>2330</v>
      </c>
      <c r="E3923" s="87">
        <v>0</v>
      </c>
      <c r="F3923" s="86" t="s">
        <v>1185</v>
      </c>
      <c r="H3923" s="3">
        <f>E3923+SUMIF('BR DTG TRAYEMAN'!C:C,C3923,'BR DTG TRAYEMAN'!E:E)</f>
        <v>0</v>
      </c>
    </row>
    <row r="3924" spans="1:8" ht="15.75" customHeight="1">
      <c r="A3924" s="86" t="s">
        <v>8569</v>
      </c>
      <c r="B3924" s="86" t="s">
        <v>876</v>
      </c>
      <c r="C3924" s="86" t="s">
        <v>8569</v>
      </c>
      <c r="D3924" s="86" t="s">
        <v>8570</v>
      </c>
      <c r="E3924" s="87">
        <v>0</v>
      </c>
      <c r="F3924" s="86" t="s">
        <v>1185</v>
      </c>
      <c r="H3924" s="3">
        <f>E3924+SUMIF('BR DTG TRAYEMAN'!C:C,C3924,'BR DTG TRAYEMAN'!E:E)</f>
        <v>0</v>
      </c>
    </row>
    <row r="3925" spans="1:8" ht="15.75" customHeight="1">
      <c r="A3925" s="86" t="s">
        <v>8571</v>
      </c>
      <c r="B3925" s="86" t="s">
        <v>876</v>
      </c>
      <c r="C3925" s="86" t="s">
        <v>8571</v>
      </c>
      <c r="D3925" s="86" t="s">
        <v>8572</v>
      </c>
      <c r="E3925" s="87">
        <v>0</v>
      </c>
      <c r="F3925" s="86" t="s">
        <v>1185</v>
      </c>
      <c r="H3925" s="3">
        <f>E3925+SUMIF('BR DTG TRAYEMAN'!C:C,C3925,'BR DTG TRAYEMAN'!E:E)</f>
        <v>0</v>
      </c>
    </row>
    <row r="3926" spans="1:8" ht="15.75" customHeight="1">
      <c r="A3926" s="86" t="s">
        <v>8573</v>
      </c>
      <c r="B3926" s="86" t="s">
        <v>876</v>
      </c>
      <c r="C3926" s="86" t="s">
        <v>8573</v>
      </c>
      <c r="D3926" s="86" t="s">
        <v>8574</v>
      </c>
      <c r="E3926" s="87">
        <v>0</v>
      </c>
      <c r="F3926" s="86" t="s">
        <v>1185</v>
      </c>
      <c r="H3926" s="3">
        <f>E3926+SUMIF('BR DTG TRAYEMAN'!C:C,C3926,'BR DTG TRAYEMAN'!E:E)</f>
        <v>0</v>
      </c>
    </row>
    <row r="3927" spans="1:8" ht="15.75" customHeight="1">
      <c r="A3927" s="86" t="s">
        <v>8577</v>
      </c>
      <c r="B3927" s="86" t="s">
        <v>876</v>
      </c>
      <c r="C3927" s="86" t="s">
        <v>8577</v>
      </c>
      <c r="D3927" s="86" t="s">
        <v>8578</v>
      </c>
      <c r="E3927" s="87">
        <v>0</v>
      </c>
      <c r="F3927" s="86" t="s">
        <v>1185</v>
      </c>
      <c r="H3927" s="3">
        <f>E3927+SUMIF('BR DTG TRAYEMAN'!C:C,C3927,'BR DTG TRAYEMAN'!E:E)</f>
        <v>0</v>
      </c>
    </row>
    <row r="3928" spans="1:8" ht="15.75" customHeight="1">
      <c r="A3928" s="86" t="s">
        <v>8579</v>
      </c>
      <c r="B3928" s="86" t="s">
        <v>876</v>
      </c>
      <c r="C3928" s="86" t="s">
        <v>8579</v>
      </c>
      <c r="D3928" s="86" t="s">
        <v>2330</v>
      </c>
      <c r="E3928" s="87">
        <v>0</v>
      </c>
      <c r="F3928" s="86" t="s">
        <v>1185</v>
      </c>
      <c r="H3928" s="3">
        <f>E3928+SUMIF('BR DTG TRAYEMAN'!C:C,C3928,'BR DTG TRAYEMAN'!E:E)</f>
        <v>0</v>
      </c>
    </row>
    <row r="3929" spans="1:8" ht="15.75" customHeight="1">
      <c r="A3929" s="86" t="s">
        <v>8580</v>
      </c>
      <c r="B3929" s="86" t="s">
        <v>876</v>
      </c>
      <c r="C3929" s="86" t="s">
        <v>8580</v>
      </c>
      <c r="D3929" s="86" t="s">
        <v>8581</v>
      </c>
      <c r="E3929" s="87">
        <v>0</v>
      </c>
      <c r="F3929" s="86" t="s">
        <v>1185</v>
      </c>
      <c r="H3929" s="3">
        <f>E3929+SUMIF('BR DTG TRAYEMAN'!C:C,C3929,'BR DTG TRAYEMAN'!E:E)</f>
        <v>0</v>
      </c>
    </row>
    <row r="3930" spans="1:8" ht="15.75" customHeight="1">
      <c r="A3930" s="86" t="s">
        <v>8582</v>
      </c>
      <c r="B3930" s="86" t="s">
        <v>876</v>
      </c>
      <c r="C3930" s="86" t="s">
        <v>8582</v>
      </c>
      <c r="D3930" s="86" t="s">
        <v>8583</v>
      </c>
      <c r="E3930" s="87">
        <v>0</v>
      </c>
      <c r="F3930" s="86" t="s">
        <v>1185</v>
      </c>
      <c r="H3930" s="3">
        <f>E3930+SUMIF('BR DTG TRAYEMAN'!C:C,C3930,'BR DTG TRAYEMAN'!E:E)</f>
        <v>0</v>
      </c>
    </row>
    <row r="3931" spans="1:8" ht="15.75" customHeight="1">
      <c r="A3931" s="86" t="s">
        <v>8584</v>
      </c>
      <c r="B3931" s="86" t="s">
        <v>876</v>
      </c>
      <c r="C3931" s="86" t="s">
        <v>8584</v>
      </c>
      <c r="D3931" s="86" t="s">
        <v>7627</v>
      </c>
      <c r="E3931" s="87">
        <v>0</v>
      </c>
      <c r="F3931" s="86" t="s">
        <v>1185</v>
      </c>
      <c r="H3931" s="3">
        <f>E3931+SUMIF('BR DTG TRAYEMAN'!C:C,C3931,'BR DTG TRAYEMAN'!E:E)</f>
        <v>0</v>
      </c>
    </row>
    <row r="3932" spans="1:8" ht="15.75" customHeight="1">
      <c r="A3932" s="86" t="s">
        <v>8585</v>
      </c>
      <c r="B3932" s="86" t="s">
        <v>1184</v>
      </c>
      <c r="C3932" s="86" t="s">
        <v>8585</v>
      </c>
      <c r="D3932" s="86" t="s">
        <v>8586</v>
      </c>
      <c r="E3932" s="87">
        <v>0</v>
      </c>
      <c r="F3932" s="86" t="s">
        <v>1185</v>
      </c>
      <c r="H3932" s="3">
        <f>E3932+SUMIF('BR DTG TRAYEMAN'!C:C,C3932,'BR DTG TRAYEMAN'!E:E)</f>
        <v>0</v>
      </c>
    </row>
    <row r="3933" spans="1:8" ht="15.75" customHeight="1">
      <c r="A3933" s="86" t="s">
        <v>575</v>
      </c>
      <c r="B3933" s="86" t="s">
        <v>876</v>
      </c>
      <c r="C3933" s="86" t="s">
        <v>575</v>
      </c>
      <c r="D3933" s="86" t="s">
        <v>1300</v>
      </c>
      <c r="E3933" s="87">
        <v>0</v>
      </c>
      <c r="F3933" s="86" t="s">
        <v>1185</v>
      </c>
      <c r="H3933" s="3">
        <f>E3933+SUMIF('BR DTG TRAYEMAN'!C:C,C3933,'BR DTG TRAYEMAN'!E:E)</f>
        <v>0</v>
      </c>
    </row>
    <row r="3934" spans="1:8" ht="15.75" customHeight="1">
      <c r="A3934" s="86" t="s">
        <v>576</v>
      </c>
      <c r="B3934" s="86" t="s">
        <v>877</v>
      </c>
      <c r="C3934" s="86" t="s">
        <v>576</v>
      </c>
      <c r="D3934" s="86" t="s">
        <v>1301</v>
      </c>
      <c r="E3934" s="87">
        <v>0</v>
      </c>
      <c r="F3934" s="86" t="s">
        <v>1185</v>
      </c>
      <c r="H3934" s="3">
        <f>E3934+SUMIF('BR DTG TRAYEMAN'!C:C,C3934,'BR DTG TRAYEMAN'!E:E)</f>
        <v>0</v>
      </c>
    </row>
    <row r="3935" spans="1:8" ht="15.75" customHeight="1">
      <c r="A3935" s="86" t="s">
        <v>479</v>
      </c>
      <c r="B3935" s="86" t="s">
        <v>877</v>
      </c>
      <c r="C3935" s="86" t="s">
        <v>479</v>
      </c>
      <c r="D3935" s="86" t="s">
        <v>1302</v>
      </c>
      <c r="E3935" s="87">
        <v>0</v>
      </c>
      <c r="F3935" s="86" t="s">
        <v>1185</v>
      </c>
      <c r="H3935" s="3">
        <f>E3935+SUMIF('BR DTG TRAYEMAN'!C:C,C3935,'BR DTG TRAYEMAN'!E:E)</f>
        <v>0</v>
      </c>
    </row>
    <row r="3936" spans="1:8" ht="15.75" customHeight="1">
      <c r="A3936" s="86" t="s">
        <v>480</v>
      </c>
      <c r="B3936" s="86" t="s">
        <v>877</v>
      </c>
      <c r="C3936" s="86" t="s">
        <v>480</v>
      </c>
      <c r="D3936" s="86" t="s">
        <v>2072</v>
      </c>
      <c r="E3936" s="87">
        <v>0</v>
      </c>
      <c r="F3936" s="86" t="s">
        <v>1185</v>
      </c>
      <c r="H3936" s="3">
        <f>E3936+SUMIF('BR DTG TRAYEMAN'!C:C,C3936,'BR DTG TRAYEMAN'!E:E)</f>
        <v>0</v>
      </c>
    </row>
    <row r="3937" spans="1:8" ht="15.75" customHeight="1">
      <c r="A3937" s="86" t="s">
        <v>8589</v>
      </c>
      <c r="B3937" s="86" t="s">
        <v>876</v>
      </c>
      <c r="C3937" s="86" t="s">
        <v>8589</v>
      </c>
      <c r="D3937" s="86" t="s">
        <v>2330</v>
      </c>
      <c r="E3937" s="87">
        <v>0</v>
      </c>
      <c r="F3937" s="86" t="s">
        <v>1185</v>
      </c>
      <c r="H3937" s="3">
        <f>E3937+SUMIF('BR DTG TRAYEMAN'!C:C,C3937,'BR DTG TRAYEMAN'!E:E)</f>
        <v>0</v>
      </c>
    </row>
    <row r="3938" spans="1:8" ht="15.75" customHeight="1">
      <c r="A3938" s="86" t="s">
        <v>8590</v>
      </c>
      <c r="B3938" s="86" t="s">
        <v>876</v>
      </c>
      <c r="C3938" s="86" t="s">
        <v>8590</v>
      </c>
      <c r="D3938" s="86" t="s">
        <v>8591</v>
      </c>
      <c r="E3938" s="87">
        <v>0</v>
      </c>
      <c r="F3938" s="86" t="s">
        <v>1185</v>
      </c>
      <c r="H3938" s="3">
        <f>E3938+SUMIF('BR DTG TRAYEMAN'!C:C,C3938,'BR DTG TRAYEMAN'!E:E)</f>
        <v>0</v>
      </c>
    </row>
  </sheetData>
  <autoFilter ref="A1:IV3938" xr:uid="{DAF053A0-AE34-4EA9-9E38-5663C9C49321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63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" defaultRowHeight="15"/>
  <cols>
    <col min="1" max="1" width="18.5703125" style="16" bestFit="1" customWidth="1"/>
    <col min="2" max="2" width="46" style="16" customWidth="1"/>
    <col min="3" max="3" width="20" style="16" customWidth="1"/>
    <col min="4" max="9" width="9.140625" style="16" customWidth="1"/>
    <col min="10" max="10" width="9.140625" style="40" customWidth="1"/>
    <col min="11" max="13" width="9.140625" style="16" customWidth="1"/>
    <col min="14" max="23" width="9.140625" style="1" customWidth="1"/>
    <col min="24" max="24" width="15" style="1" customWidth="1"/>
    <col min="25" max="36" width="9.140625" style="1" customWidth="1"/>
    <col min="37" max="37" width="10.85546875" style="1" customWidth="1"/>
    <col min="38" max="41" width="9.140625" style="1" customWidth="1"/>
    <col min="42" max="42" width="9.140625" style="8" customWidth="1"/>
    <col min="43" max="43" width="13.42578125" style="8" customWidth="1"/>
    <col min="44" max="44" width="9.140625" style="25" customWidth="1"/>
    <col min="45" max="46" width="13" style="25" customWidth="1"/>
    <col min="47" max="47" width="42.28515625" customWidth="1"/>
    <col min="48" max="259" width="10" customWidth="1"/>
  </cols>
  <sheetData>
    <row r="1" spans="1:48">
      <c r="A1" s="95" t="s">
        <v>13</v>
      </c>
      <c r="B1" s="95" t="s">
        <v>14</v>
      </c>
      <c r="C1" s="95" t="s">
        <v>45</v>
      </c>
      <c r="D1" s="95" t="s">
        <v>4</v>
      </c>
      <c r="E1" s="95" t="s">
        <v>12</v>
      </c>
      <c r="F1" s="95" t="s">
        <v>15</v>
      </c>
      <c r="G1" s="95" t="s">
        <v>172</v>
      </c>
      <c r="H1" s="95" t="s">
        <v>16</v>
      </c>
      <c r="I1" s="95" t="s">
        <v>17</v>
      </c>
      <c r="J1" s="95" t="s">
        <v>18</v>
      </c>
      <c r="K1" s="95" t="s">
        <v>28</v>
      </c>
      <c r="L1" s="95" t="s">
        <v>46</v>
      </c>
      <c r="M1" s="95" t="s">
        <v>47</v>
      </c>
      <c r="N1" s="95" t="s">
        <v>48</v>
      </c>
      <c r="O1" s="95" t="s">
        <v>49</v>
      </c>
      <c r="P1" s="95" t="s">
        <v>50</v>
      </c>
      <c r="Q1" s="95" t="s">
        <v>51</v>
      </c>
      <c r="R1" s="95" t="s">
        <v>52</v>
      </c>
      <c r="S1" s="95" t="s">
        <v>53</v>
      </c>
      <c r="T1" s="95" t="s">
        <v>54</v>
      </c>
      <c r="U1" s="95" t="s">
        <v>55</v>
      </c>
      <c r="V1" s="95" t="s">
        <v>56</v>
      </c>
      <c r="W1" s="95" t="s">
        <v>57</v>
      </c>
      <c r="X1" s="95" t="s">
        <v>149</v>
      </c>
      <c r="Y1" s="95" t="s">
        <v>58</v>
      </c>
      <c r="Z1" s="95" t="s">
        <v>59</v>
      </c>
      <c r="AA1" s="95" t="s">
        <v>60</v>
      </c>
      <c r="AB1" s="95" t="s">
        <v>61</v>
      </c>
      <c r="AC1" s="95" t="s">
        <v>62</v>
      </c>
      <c r="AD1" s="95" t="s">
        <v>63</v>
      </c>
      <c r="AE1" s="95" t="s">
        <v>64</v>
      </c>
      <c r="AF1" s="95" t="s">
        <v>65</v>
      </c>
      <c r="AG1" s="95" t="s">
        <v>66</v>
      </c>
      <c r="AH1" s="95" t="s">
        <v>67</v>
      </c>
      <c r="AI1" s="95" t="s">
        <v>68</v>
      </c>
      <c r="AJ1" s="95" t="s">
        <v>69</v>
      </c>
      <c r="AK1" s="95" t="s">
        <v>150</v>
      </c>
      <c r="AL1" s="95" t="s">
        <v>70</v>
      </c>
      <c r="AM1" s="95" t="s">
        <v>71</v>
      </c>
      <c r="AN1" s="95" t="s">
        <v>8</v>
      </c>
      <c r="AO1" s="95" t="s">
        <v>74</v>
      </c>
      <c r="AP1" s="30" t="s">
        <v>153</v>
      </c>
      <c r="AQ1" s="30" t="s">
        <v>75</v>
      </c>
      <c r="AR1" s="26" t="s">
        <v>0</v>
      </c>
      <c r="AS1" s="26" t="s">
        <v>79</v>
      </c>
      <c r="AT1" s="42" t="s">
        <v>174</v>
      </c>
    </row>
    <row r="2" spans="1:48" ht="30">
      <c r="A2" s="96" t="s">
        <v>176</v>
      </c>
      <c r="B2" s="96" t="s">
        <v>878</v>
      </c>
      <c r="C2" s="96" t="s">
        <v>876</v>
      </c>
      <c r="D2" s="96" t="s">
        <v>1365</v>
      </c>
      <c r="E2" s="96" t="s">
        <v>482</v>
      </c>
      <c r="F2" s="97">
        <v>56500</v>
      </c>
      <c r="G2" s="97">
        <v>1</v>
      </c>
      <c r="H2" s="96" t="s">
        <v>30</v>
      </c>
      <c r="I2" s="96" t="s">
        <v>1185</v>
      </c>
      <c r="J2" s="98">
        <v>1</v>
      </c>
      <c r="K2" s="97">
        <v>1</v>
      </c>
      <c r="L2" s="97">
        <v>1</v>
      </c>
      <c r="M2" s="97">
        <v>0</v>
      </c>
      <c r="N2" s="97">
        <v>0</v>
      </c>
      <c r="O2" s="97">
        <v>0</v>
      </c>
      <c r="P2" s="97">
        <v>0</v>
      </c>
      <c r="Q2" s="97">
        <v>0</v>
      </c>
      <c r="R2" s="97">
        <v>0</v>
      </c>
      <c r="S2" s="97">
        <v>0</v>
      </c>
      <c r="T2" s="97">
        <v>0</v>
      </c>
      <c r="U2" s="97">
        <v>0</v>
      </c>
      <c r="V2" s="97">
        <v>0</v>
      </c>
      <c r="W2" s="97">
        <v>0</v>
      </c>
      <c r="X2" s="97">
        <v>1</v>
      </c>
      <c r="Y2" s="97">
        <v>1</v>
      </c>
      <c r="Z2" s="97">
        <v>0</v>
      </c>
      <c r="AA2" s="97">
        <v>0</v>
      </c>
      <c r="AB2" s="97">
        <v>0</v>
      </c>
      <c r="AC2" s="97">
        <v>0</v>
      </c>
      <c r="AD2" s="97">
        <v>0</v>
      </c>
      <c r="AE2" s="97">
        <v>0</v>
      </c>
      <c r="AF2" s="97">
        <v>0</v>
      </c>
      <c r="AG2" s="97">
        <v>0</v>
      </c>
      <c r="AH2" s="97">
        <v>0</v>
      </c>
      <c r="AI2" s="97">
        <v>0</v>
      </c>
      <c r="AJ2" s="97">
        <v>1</v>
      </c>
      <c r="AK2" s="97">
        <v>1</v>
      </c>
      <c r="AL2" s="97">
        <v>0</v>
      </c>
      <c r="AM2" s="97">
        <v>0</v>
      </c>
      <c r="AN2" s="96" t="s">
        <v>483</v>
      </c>
      <c r="AO2" s="97">
        <v>0</v>
      </c>
      <c r="AP2" s="31">
        <f>IFERROR(IF(AN2="CIKDITIRO",VLOOKUP(A2,'BR DTG CIKDITIRO'!C:E,3,0),IF(FR_HITUNG_MINMAX!AN2="PESALAKAN",VLOOKUP(FR_HITUNG_MINMAX!A2,'BR DTG ADW'!C:E,3,0),IF(FR_HITUNG_MINMAX!AN2="PACUL",VLOOKUP(FR_HITUNG_MINMAX!A2,'BR DTG PACUL'!C:E,3,0),IF(FR_HITUNG_MINMAX!AN2="TRAYEMAN",VLOOKUP(FR_HITUNG_MINMAX!A2,'BR DTG TRAYEMAN'!C:E,3,0),"?")))),0)</f>
        <v>0</v>
      </c>
      <c r="AQ2" s="31">
        <f>IF(AN2="PACUL",VLOOKUP(A2,'STOK PACUL'!C:H,6,0),IF(FR_HITUNG_MINMAX!AN2="PESALAKAN",VLOOKUP(FR_HITUNG_MINMAX!A2,'STOK PESALAKAN'!C:H,6,0),IF(FR_HITUNG_MINMAX!AN2="CIKDITIRO",VLOOKUP(FR_HITUNG_MINMAX!A2,'STOK CIKDITIRO'!C:H,6,0),IF(FR_HITUNG_MINMAX!AN2="TRAYEMAN",VLOOKUP(FR_HITUNG_MINMAX!A2,'STOK TRAYEMAN'!C:H,6,0),"?"))))</f>
        <v>0</v>
      </c>
      <c r="AR2" s="25">
        <f>IFERROR(AQ2,AO2+AP2)</f>
        <v>0</v>
      </c>
      <c r="AS2" s="25">
        <f t="shared" ref="AS2:AS50" si="0">ROUNDUP(AL2/2,0)</f>
        <v>0</v>
      </c>
      <c r="AT2" s="25">
        <f>COUNTIF(A:A,A2)</f>
        <v>1</v>
      </c>
      <c r="AU2" s="27" t="s">
        <v>94</v>
      </c>
      <c r="AV2" s="8"/>
    </row>
    <row r="3" spans="1:48">
      <c r="A3" s="96" t="s">
        <v>1558</v>
      </c>
      <c r="B3" s="96" t="s">
        <v>1725</v>
      </c>
      <c r="C3" s="96" t="s">
        <v>876</v>
      </c>
      <c r="D3" s="96" t="s">
        <v>1365</v>
      </c>
      <c r="E3" s="96" t="s">
        <v>482</v>
      </c>
      <c r="F3" s="97">
        <v>168000</v>
      </c>
      <c r="G3" s="97">
        <v>1</v>
      </c>
      <c r="H3" s="96" t="s">
        <v>30</v>
      </c>
      <c r="I3" s="96" t="s">
        <v>1185</v>
      </c>
      <c r="J3" s="98">
        <v>1</v>
      </c>
      <c r="K3" s="97">
        <v>1</v>
      </c>
      <c r="L3" s="97">
        <v>0</v>
      </c>
      <c r="M3" s="97">
        <v>0</v>
      </c>
      <c r="N3" s="97">
        <v>0</v>
      </c>
      <c r="O3" s="97">
        <v>0</v>
      </c>
      <c r="P3" s="97">
        <v>0</v>
      </c>
      <c r="Q3" s="97">
        <v>0</v>
      </c>
      <c r="R3" s="97">
        <v>1</v>
      </c>
      <c r="S3" s="97">
        <v>0</v>
      </c>
      <c r="T3" s="97">
        <v>0</v>
      </c>
      <c r="U3" s="97">
        <v>0</v>
      </c>
      <c r="V3" s="97">
        <v>0</v>
      </c>
      <c r="W3" s="97">
        <v>0</v>
      </c>
      <c r="X3" s="97">
        <v>1</v>
      </c>
      <c r="Y3" s="97">
        <v>0</v>
      </c>
      <c r="Z3" s="97">
        <v>0</v>
      </c>
      <c r="AA3" s="97">
        <v>0</v>
      </c>
      <c r="AB3" s="97">
        <v>0</v>
      </c>
      <c r="AC3" s="97">
        <v>0</v>
      </c>
      <c r="AD3" s="97">
        <v>1</v>
      </c>
      <c r="AE3" s="97">
        <v>1</v>
      </c>
      <c r="AF3" s="97">
        <v>0</v>
      </c>
      <c r="AG3" s="97">
        <v>0</v>
      </c>
      <c r="AH3" s="97">
        <v>0</v>
      </c>
      <c r="AI3" s="97">
        <v>0</v>
      </c>
      <c r="AJ3" s="97">
        <v>0</v>
      </c>
      <c r="AK3" s="97">
        <v>1</v>
      </c>
      <c r="AL3" s="97">
        <v>0</v>
      </c>
      <c r="AM3" s="97">
        <v>0</v>
      </c>
      <c r="AN3" s="96" t="s">
        <v>483</v>
      </c>
      <c r="AO3" s="97">
        <v>0</v>
      </c>
      <c r="AP3" s="31">
        <f>IFERROR(IF(AN3="CIKDITIRO",VLOOKUP(A3,'BR DTG CIKDITIRO'!C:E,3,0),IF(FR_HITUNG_MINMAX!AN3="PESALAKAN",VLOOKUP(FR_HITUNG_MINMAX!A3,'BR DTG ADW'!C:E,3,0),IF(FR_HITUNG_MINMAX!AN3="PACUL",VLOOKUP(FR_HITUNG_MINMAX!A3,'BR DTG PACUL'!C:E,3,0),IF(FR_HITUNG_MINMAX!AN3="TRAYEMAN",VLOOKUP(FR_HITUNG_MINMAX!A3,'BR DTG TRAYEMAN'!C:E,3,0),"?")))),0)</f>
        <v>0</v>
      </c>
      <c r="AQ3" s="31">
        <f>IF(AN3="PACUL",VLOOKUP(A3,'STOK PACUL'!C:H,6,0),IF(FR_HITUNG_MINMAX!AN3="PESALAKAN",VLOOKUP(FR_HITUNG_MINMAX!A3,'STOK PESALAKAN'!C:H,6,0),IF(FR_HITUNG_MINMAX!AN3="CIKDITIRO",VLOOKUP(FR_HITUNG_MINMAX!A3,'STOK CIKDITIRO'!C:H,6,0),IF(FR_HITUNG_MINMAX!AN3="TRAYEMAN",VLOOKUP(FR_HITUNG_MINMAX!A3,'STOK TRAYEMAN'!C:H,6,0),"?"))))</f>
        <v>0</v>
      </c>
      <c r="AR3" s="25">
        <f t="shared" ref="AR3:AR52" si="1">IFERROR(AQ3,AO3+AP3)</f>
        <v>0</v>
      </c>
      <c r="AS3" s="25">
        <f t="shared" si="0"/>
        <v>0</v>
      </c>
      <c r="AT3" s="25">
        <f t="shared" ref="AT3:AT66" si="2">COUNTIF(A:A,A3)</f>
        <v>1</v>
      </c>
    </row>
    <row r="4" spans="1:48">
      <c r="A4" s="96" t="s">
        <v>879</v>
      </c>
      <c r="B4" s="96" t="s">
        <v>880</v>
      </c>
      <c r="C4" s="96" t="s">
        <v>876</v>
      </c>
      <c r="D4" s="96" t="s">
        <v>1365</v>
      </c>
      <c r="E4" s="96" t="s">
        <v>482</v>
      </c>
      <c r="F4" s="97">
        <v>162500</v>
      </c>
      <c r="G4" s="97">
        <v>1</v>
      </c>
      <c r="H4" s="96" t="s">
        <v>111</v>
      </c>
      <c r="I4" s="96" t="s">
        <v>2</v>
      </c>
      <c r="J4" s="98">
        <v>1</v>
      </c>
      <c r="K4" s="97">
        <v>1</v>
      </c>
      <c r="L4" s="97">
        <v>0</v>
      </c>
      <c r="M4" s="97">
        <v>0</v>
      </c>
      <c r="N4" s="97">
        <v>0</v>
      </c>
      <c r="O4" s="97">
        <v>1</v>
      </c>
      <c r="P4" s="97">
        <v>0</v>
      </c>
      <c r="Q4" s="97">
        <v>0</v>
      </c>
      <c r="R4" s="97">
        <v>0</v>
      </c>
      <c r="S4" s="97">
        <v>0</v>
      </c>
      <c r="T4" s="97">
        <v>0</v>
      </c>
      <c r="U4" s="97">
        <v>0</v>
      </c>
      <c r="V4" s="97">
        <v>0</v>
      </c>
      <c r="W4" s="97">
        <v>0</v>
      </c>
      <c r="X4" s="97">
        <v>1</v>
      </c>
      <c r="Y4" s="97">
        <v>0</v>
      </c>
      <c r="Z4" s="97">
        <v>0</v>
      </c>
      <c r="AA4" s="97">
        <v>1</v>
      </c>
      <c r="AB4" s="97">
        <v>1</v>
      </c>
      <c r="AC4" s="97">
        <v>0</v>
      </c>
      <c r="AD4" s="97">
        <v>0</v>
      </c>
      <c r="AE4" s="97">
        <v>0</v>
      </c>
      <c r="AF4" s="97">
        <v>0</v>
      </c>
      <c r="AG4" s="97">
        <v>0</v>
      </c>
      <c r="AH4" s="97">
        <v>0</v>
      </c>
      <c r="AI4" s="97">
        <v>0</v>
      </c>
      <c r="AJ4" s="97">
        <v>0</v>
      </c>
      <c r="AK4" s="97">
        <v>1</v>
      </c>
      <c r="AL4" s="97">
        <v>0</v>
      </c>
      <c r="AM4" s="97">
        <v>0</v>
      </c>
      <c r="AN4" s="96" t="s">
        <v>483</v>
      </c>
      <c r="AO4" s="97">
        <v>0</v>
      </c>
      <c r="AP4" s="31">
        <f>IFERROR(IF(AN4="CIKDITIRO",VLOOKUP(A4,'BR DTG CIKDITIRO'!C:E,3,0),IF(FR_HITUNG_MINMAX!AN4="PESALAKAN",VLOOKUP(FR_HITUNG_MINMAX!A4,'BR DTG ADW'!C:E,3,0),IF(FR_HITUNG_MINMAX!AN4="PACUL",VLOOKUP(FR_HITUNG_MINMAX!A4,'BR DTG PACUL'!C:E,3,0),IF(FR_HITUNG_MINMAX!AN4="TRAYEMAN",VLOOKUP(FR_HITUNG_MINMAX!A4,'BR DTG TRAYEMAN'!C:E,3,0),"?")))),0)</f>
        <v>0</v>
      </c>
      <c r="AQ4" s="31">
        <f>IF(AN4="PACUL",VLOOKUP(A4,'STOK PACUL'!C:H,6,0),IF(FR_HITUNG_MINMAX!AN4="PESALAKAN",VLOOKUP(FR_HITUNG_MINMAX!A4,'STOK PESALAKAN'!C:H,6,0),IF(FR_HITUNG_MINMAX!AN4="CIKDITIRO",VLOOKUP(FR_HITUNG_MINMAX!A4,'STOK CIKDITIRO'!C:H,6,0),IF(FR_HITUNG_MINMAX!AN4="TRAYEMAN",VLOOKUP(FR_HITUNG_MINMAX!A4,'STOK TRAYEMAN'!C:H,6,0),"?"))))</f>
        <v>0</v>
      </c>
      <c r="AR4" s="25">
        <f t="shared" si="1"/>
        <v>0</v>
      </c>
      <c r="AS4" s="25">
        <f t="shared" si="0"/>
        <v>0</v>
      </c>
      <c r="AT4" s="25">
        <f t="shared" si="2"/>
        <v>3</v>
      </c>
      <c r="AU4">
        <f>COUNTIF(AT:AT,"1")</f>
        <v>420</v>
      </c>
    </row>
    <row r="5" spans="1:48">
      <c r="A5" s="96" t="s">
        <v>177</v>
      </c>
      <c r="B5" s="96" t="s">
        <v>882</v>
      </c>
      <c r="C5" s="96" t="s">
        <v>881</v>
      </c>
      <c r="D5" s="96" t="s">
        <v>1365</v>
      </c>
      <c r="E5" s="96" t="s">
        <v>482</v>
      </c>
      <c r="F5" s="97">
        <v>185000</v>
      </c>
      <c r="G5" s="97">
        <v>1</v>
      </c>
      <c r="H5" s="96" t="s">
        <v>30</v>
      </c>
      <c r="I5" s="96" t="s">
        <v>2</v>
      </c>
      <c r="J5" s="98" t="s">
        <v>1366</v>
      </c>
      <c r="K5" s="97">
        <v>1</v>
      </c>
      <c r="L5" s="97">
        <v>0</v>
      </c>
      <c r="M5" s="97">
        <v>1</v>
      </c>
      <c r="N5" s="97">
        <v>0</v>
      </c>
      <c r="O5" s="97">
        <v>1</v>
      </c>
      <c r="P5" s="97">
        <v>1</v>
      </c>
      <c r="Q5" s="97">
        <v>0</v>
      </c>
      <c r="R5" s="97">
        <v>0</v>
      </c>
      <c r="S5" s="97">
        <v>0</v>
      </c>
      <c r="T5" s="97">
        <v>0</v>
      </c>
      <c r="U5" s="97">
        <v>0</v>
      </c>
      <c r="V5" s="97">
        <v>0</v>
      </c>
      <c r="W5" s="97">
        <v>0</v>
      </c>
      <c r="X5" s="97">
        <v>1</v>
      </c>
      <c r="Y5" s="97">
        <v>1</v>
      </c>
      <c r="Z5" s="97">
        <v>1</v>
      </c>
      <c r="AA5" s="97">
        <v>1</v>
      </c>
      <c r="AB5" s="97">
        <v>2</v>
      </c>
      <c r="AC5" s="97">
        <v>1</v>
      </c>
      <c r="AD5" s="97">
        <v>0</v>
      </c>
      <c r="AE5" s="97">
        <v>0</v>
      </c>
      <c r="AF5" s="97">
        <v>0</v>
      </c>
      <c r="AG5" s="97">
        <v>0</v>
      </c>
      <c r="AH5" s="97">
        <v>0</v>
      </c>
      <c r="AI5" s="97">
        <v>0</v>
      </c>
      <c r="AJ5" s="97">
        <v>0</v>
      </c>
      <c r="AK5" s="97">
        <v>2</v>
      </c>
      <c r="AL5" s="97">
        <v>1</v>
      </c>
      <c r="AM5" s="97">
        <v>2</v>
      </c>
      <c r="AN5" s="96" t="s">
        <v>483</v>
      </c>
      <c r="AO5" s="97">
        <v>2</v>
      </c>
      <c r="AP5" s="31">
        <f>IFERROR(IF(AN5="CIKDITIRO",VLOOKUP(A5,'BR DTG CIKDITIRO'!C:E,3,0),IF(FR_HITUNG_MINMAX!AN5="PESALAKAN",VLOOKUP(FR_HITUNG_MINMAX!A5,'BR DTG ADW'!C:E,3,0),IF(FR_HITUNG_MINMAX!AN5="PACUL",VLOOKUP(FR_HITUNG_MINMAX!A5,'BR DTG PACUL'!C:E,3,0),IF(FR_HITUNG_MINMAX!AN5="TRAYEMAN",VLOOKUP(FR_HITUNG_MINMAX!A5,'BR DTG TRAYEMAN'!C:E,3,0),"?")))),0)</f>
        <v>0</v>
      </c>
      <c r="AQ5" s="31">
        <f>IF(AN5="PACUL",VLOOKUP(A5,'STOK PACUL'!C:H,6,0),IF(FR_HITUNG_MINMAX!AN5="PESALAKAN",VLOOKUP(FR_HITUNG_MINMAX!A5,'STOK PESALAKAN'!C:H,6,0),IF(FR_HITUNG_MINMAX!AN5="CIKDITIRO",VLOOKUP(FR_HITUNG_MINMAX!A5,'STOK CIKDITIRO'!C:H,6,0),IF(FR_HITUNG_MINMAX!AN5="TRAYEMAN",VLOOKUP(FR_HITUNG_MINMAX!A5,'STOK TRAYEMAN'!C:H,6,0),"?"))))</f>
        <v>2</v>
      </c>
      <c r="AR5" s="25">
        <f t="shared" si="1"/>
        <v>2</v>
      </c>
      <c r="AS5" s="25">
        <f t="shared" si="0"/>
        <v>1</v>
      </c>
      <c r="AT5" s="25">
        <f t="shared" si="2"/>
        <v>2</v>
      </c>
      <c r="AU5">
        <f>COUNTIF(AT:AT,"2")/2</f>
        <v>111</v>
      </c>
    </row>
    <row r="6" spans="1:48">
      <c r="A6" s="96" t="s">
        <v>2381</v>
      </c>
      <c r="B6" s="96" t="s">
        <v>2382</v>
      </c>
      <c r="C6" s="96" t="s">
        <v>876</v>
      </c>
      <c r="D6" s="96" t="s">
        <v>1365</v>
      </c>
      <c r="E6" s="96" t="s">
        <v>482</v>
      </c>
      <c r="F6" s="97">
        <v>211000</v>
      </c>
      <c r="G6" s="97">
        <v>1</v>
      </c>
      <c r="H6" s="96" t="s">
        <v>30</v>
      </c>
      <c r="I6" s="96" t="s">
        <v>2</v>
      </c>
      <c r="J6" s="98">
        <v>1</v>
      </c>
      <c r="K6" s="97">
        <v>1</v>
      </c>
      <c r="L6" s="97">
        <v>0</v>
      </c>
      <c r="M6" s="97">
        <v>0</v>
      </c>
      <c r="N6" s="97">
        <v>0</v>
      </c>
      <c r="O6" s="97">
        <v>0</v>
      </c>
      <c r="P6" s="97">
        <v>0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  <c r="V6" s="97">
        <v>0</v>
      </c>
      <c r="W6" s="97">
        <v>1</v>
      </c>
      <c r="X6" s="97">
        <v>1</v>
      </c>
      <c r="Y6" s="97">
        <v>0</v>
      </c>
      <c r="Z6" s="97">
        <v>0</v>
      </c>
      <c r="AA6" s="97">
        <v>0</v>
      </c>
      <c r="AB6" s="97">
        <v>0</v>
      </c>
      <c r="AC6" s="97">
        <v>0</v>
      </c>
      <c r="AD6" s="97">
        <v>0</v>
      </c>
      <c r="AE6" s="97">
        <v>0</v>
      </c>
      <c r="AF6" s="97">
        <v>0</v>
      </c>
      <c r="AG6" s="97">
        <v>0</v>
      </c>
      <c r="AH6" s="97">
        <v>0</v>
      </c>
      <c r="AI6" s="97">
        <v>1</v>
      </c>
      <c r="AJ6" s="97">
        <v>1</v>
      </c>
      <c r="AK6" s="97">
        <v>1</v>
      </c>
      <c r="AL6" s="97">
        <v>0</v>
      </c>
      <c r="AM6" s="97">
        <v>0</v>
      </c>
      <c r="AN6" s="96" t="s">
        <v>483</v>
      </c>
      <c r="AO6" s="97">
        <v>0</v>
      </c>
      <c r="AP6" s="31">
        <f>IFERROR(IF(AN6="CIKDITIRO",VLOOKUP(A6,'BR DTG CIKDITIRO'!C:E,3,0),IF(FR_HITUNG_MINMAX!AN6="PESALAKAN",VLOOKUP(FR_HITUNG_MINMAX!A6,'BR DTG ADW'!C:E,3,0),IF(FR_HITUNG_MINMAX!AN6="PACUL",VLOOKUP(FR_HITUNG_MINMAX!A6,'BR DTG PACUL'!C:E,3,0),IF(FR_HITUNG_MINMAX!AN6="TRAYEMAN",VLOOKUP(FR_HITUNG_MINMAX!A6,'BR DTG TRAYEMAN'!C:E,3,0),"?")))),0)</f>
        <v>0</v>
      </c>
      <c r="AQ6" s="31">
        <f>IF(AN6="PACUL",VLOOKUP(A6,'STOK PACUL'!C:H,6,0),IF(FR_HITUNG_MINMAX!AN6="PESALAKAN",VLOOKUP(FR_HITUNG_MINMAX!A6,'STOK PESALAKAN'!C:H,6,0),IF(FR_HITUNG_MINMAX!AN6="CIKDITIRO",VLOOKUP(FR_HITUNG_MINMAX!A6,'STOK CIKDITIRO'!C:H,6,0),IF(FR_HITUNG_MINMAX!AN6="TRAYEMAN",VLOOKUP(FR_HITUNG_MINMAX!A6,'STOK TRAYEMAN'!C:H,6,0),"?"))))</f>
        <v>0</v>
      </c>
      <c r="AR6" s="25">
        <f t="shared" si="1"/>
        <v>0</v>
      </c>
      <c r="AS6" s="25">
        <f t="shared" si="0"/>
        <v>0</v>
      </c>
      <c r="AT6" s="25">
        <f t="shared" si="2"/>
        <v>1</v>
      </c>
      <c r="AU6">
        <f>COUNTIF(AT:AT,"3")/3</f>
        <v>143</v>
      </c>
    </row>
    <row r="7" spans="1:48">
      <c r="A7" s="96" t="s">
        <v>178</v>
      </c>
      <c r="B7" s="96" t="s">
        <v>883</v>
      </c>
      <c r="C7" s="96" t="s">
        <v>881</v>
      </c>
      <c r="D7" s="96" t="s">
        <v>1365</v>
      </c>
      <c r="E7" s="96" t="s">
        <v>482</v>
      </c>
      <c r="F7" s="97">
        <v>186000</v>
      </c>
      <c r="G7" s="97">
        <v>1</v>
      </c>
      <c r="H7" s="96" t="s">
        <v>30</v>
      </c>
      <c r="I7" s="96" t="s">
        <v>2</v>
      </c>
      <c r="J7" s="98">
        <v>1</v>
      </c>
      <c r="K7" s="97">
        <v>1</v>
      </c>
      <c r="L7" s="97">
        <v>0</v>
      </c>
      <c r="M7" s="97">
        <v>0</v>
      </c>
      <c r="N7" s="97">
        <v>0</v>
      </c>
      <c r="O7" s="97">
        <v>0</v>
      </c>
      <c r="P7" s="97">
        <v>0</v>
      </c>
      <c r="Q7" s="97">
        <v>0</v>
      </c>
      <c r="R7" s="97">
        <v>0</v>
      </c>
      <c r="S7" s="97">
        <v>0</v>
      </c>
      <c r="T7" s="97">
        <v>0</v>
      </c>
      <c r="U7" s="97">
        <v>1</v>
      </c>
      <c r="V7" s="97">
        <v>0</v>
      </c>
      <c r="W7" s="97">
        <v>0</v>
      </c>
      <c r="X7" s="97">
        <v>1</v>
      </c>
      <c r="Y7" s="97">
        <v>0</v>
      </c>
      <c r="Z7" s="97">
        <v>0</v>
      </c>
      <c r="AA7" s="97">
        <v>0</v>
      </c>
      <c r="AB7" s="97">
        <v>0</v>
      </c>
      <c r="AC7" s="97">
        <v>0</v>
      </c>
      <c r="AD7" s="97">
        <v>0</v>
      </c>
      <c r="AE7" s="97">
        <v>0</v>
      </c>
      <c r="AF7" s="97">
        <v>0</v>
      </c>
      <c r="AG7" s="97">
        <v>1</v>
      </c>
      <c r="AH7" s="97">
        <v>1</v>
      </c>
      <c r="AI7" s="97">
        <v>0</v>
      </c>
      <c r="AJ7" s="97">
        <v>0</v>
      </c>
      <c r="AK7" s="97">
        <v>1</v>
      </c>
      <c r="AL7" s="97">
        <v>1</v>
      </c>
      <c r="AM7" s="97">
        <v>1</v>
      </c>
      <c r="AN7" s="96" t="s">
        <v>483</v>
      </c>
      <c r="AO7" s="97">
        <v>1</v>
      </c>
      <c r="AP7" s="31">
        <f>IFERROR(IF(AN7="CIKDITIRO",VLOOKUP(A7,'BR DTG CIKDITIRO'!C:E,3,0),IF(FR_HITUNG_MINMAX!AN7="PESALAKAN",VLOOKUP(FR_HITUNG_MINMAX!A7,'BR DTG ADW'!C:E,3,0),IF(FR_HITUNG_MINMAX!AN7="PACUL",VLOOKUP(FR_HITUNG_MINMAX!A7,'BR DTG PACUL'!C:E,3,0),IF(FR_HITUNG_MINMAX!AN7="TRAYEMAN",VLOOKUP(FR_HITUNG_MINMAX!A7,'BR DTG TRAYEMAN'!C:E,3,0),"?")))),0)</f>
        <v>0</v>
      </c>
      <c r="AQ7" s="31">
        <f>IF(AN7="PACUL",VLOOKUP(A7,'STOK PACUL'!C:H,6,0),IF(FR_HITUNG_MINMAX!AN7="PESALAKAN",VLOOKUP(FR_HITUNG_MINMAX!A7,'STOK PESALAKAN'!C:H,6,0),IF(FR_HITUNG_MINMAX!AN7="CIKDITIRO",VLOOKUP(FR_HITUNG_MINMAX!A7,'STOK CIKDITIRO'!C:H,6,0),IF(FR_HITUNG_MINMAX!AN7="TRAYEMAN",VLOOKUP(FR_HITUNG_MINMAX!A7,'STOK TRAYEMAN'!C:H,6,0),"?"))))</f>
        <v>1</v>
      </c>
      <c r="AR7" s="25">
        <f t="shared" si="1"/>
        <v>1</v>
      </c>
      <c r="AS7" s="25">
        <f t="shared" si="0"/>
        <v>1</v>
      </c>
      <c r="AT7" s="25">
        <f t="shared" si="2"/>
        <v>2</v>
      </c>
      <c r="AU7" s="43">
        <f>COUNTIF(AT:AT,"4")/4</f>
        <v>101</v>
      </c>
    </row>
    <row r="8" spans="1:48">
      <c r="A8" s="96" t="s">
        <v>1559</v>
      </c>
      <c r="B8" s="96" t="s">
        <v>1560</v>
      </c>
      <c r="C8" s="96" t="s">
        <v>884</v>
      </c>
      <c r="D8" s="96" t="s">
        <v>1365</v>
      </c>
      <c r="E8" s="96" t="s">
        <v>482</v>
      </c>
      <c r="F8" s="97">
        <v>81500</v>
      </c>
      <c r="G8" s="97">
        <v>1</v>
      </c>
      <c r="H8" s="96" t="s">
        <v>2</v>
      </c>
      <c r="I8" s="96" t="s">
        <v>2</v>
      </c>
      <c r="J8" s="98">
        <v>1</v>
      </c>
      <c r="K8" s="97">
        <v>1</v>
      </c>
      <c r="L8" s="97">
        <v>1</v>
      </c>
      <c r="M8" s="97">
        <v>0</v>
      </c>
      <c r="N8" s="97">
        <v>0</v>
      </c>
      <c r="O8" s="97">
        <v>0</v>
      </c>
      <c r="P8" s="97">
        <v>1</v>
      </c>
      <c r="Q8" s="97">
        <v>0</v>
      </c>
      <c r="R8" s="97">
        <v>0</v>
      </c>
      <c r="S8" s="97">
        <v>0</v>
      </c>
      <c r="T8" s="97">
        <v>0</v>
      </c>
      <c r="U8" s="97">
        <v>0</v>
      </c>
      <c r="V8" s="97">
        <v>0</v>
      </c>
      <c r="W8" s="97">
        <v>0</v>
      </c>
      <c r="X8" s="97">
        <v>1</v>
      </c>
      <c r="Y8" s="97">
        <v>1</v>
      </c>
      <c r="Z8" s="97">
        <v>0</v>
      </c>
      <c r="AA8" s="97">
        <v>0</v>
      </c>
      <c r="AB8" s="97">
        <v>1</v>
      </c>
      <c r="AC8" s="97">
        <v>1</v>
      </c>
      <c r="AD8" s="97">
        <v>0</v>
      </c>
      <c r="AE8" s="97">
        <v>0</v>
      </c>
      <c r="AF8" s="97">
        <v>0</v>
      </c>
      <c r="AG8" s="97">
        <v>0</v>
      </c>
      <c r="AH8" s="97">
        <v>0</v>
      </c>
      <c r="AI8" s="97">
        <v>0</v>
      </c>
      <c r="AJ8" s="97">
        <v>1</v>
      </c>
      <c r="AK8" s="97">
        <v>1</v>
      </c>
      <c r="AL8" s="97">
        <v>1</v>
      </c>
      <c r="AM8" s="97">
        <v>1</v>
      </c>
      <c r="AN8" s="96" t="s">
        <v>483</v>
      </c>
      <c r="AO8" s="97">
        <v>0</v>
      </c>
      <c r="AP8" s="31">
        <f>IFERROR(IF(AN8="CIKDITIRO",VLOOKUP(A8,'BR DTG CIKDITIRO'!C:E,3,0),IF(FR_HITUNG_MINMAX!AN8="PESALAKAN",VLOOKUP(FR_HITUNG_MINMAX!A8,'BR DTG ADW'!C:E,3,0),IF(FR_HITUNG_MINMAX!AN8="PACUL",VLOOKUP(FR_HITUNG_MINMAX!A8,'BR DTG PACUL'!C:E,3,0),IF(FR_HITUNG_MINMAX!AN8="TRAYEMAN",VLOOKUP(FR_HITUNG_MINMAX!A8,'BR DTG TRAYEMAN'!C:E,3,0),"?")))),0)</f>
        <v>0</v>
      </c>
      <c r="AQ8" s="31">
        <f>IF(AN8="PACUL",VLOOKUP(A8,'STOK PACUL'!C:H,6,0),IF(FR_HITUNG_MINMAX!AN8="PESALAKAN",VLOOKUP(FR_HITUNG_MINMAX!A8,'STOK PESALAKAN'!C:H,6,0),IF(FR_HITUNG_MINMAX!AN8="CIKDITIRO",VLOOKUP(FR_HITUNG_MINMAX!A8,'STOK CIKDITIRO'!C:H,6,0),IF(FR_HITUNG_MINMAX!AN8="TRAYEMAN",VLOOKUP(FR_HITUNG_MINMAX!A8,'STOK TRAYEMAN'!C:H,6,0),"?"))))</f>
        <v>0</v>
      </c>
      <c r="AR8" s="25">
        <f>IFERROR(AQ8,AO8+AP8)</f>
        <v>0</v>
      </c>
      <c r="AS8" s="25">
        <f t="shared" si="0"/>
        <v>1</v>
      </c>
      <c r="AT8" s="25">
        <f t="shared" si="2"/>
        <v>1</v>
      </c>
      <c r="AU8">
        <f>SUM(AU4:AU7)</f>
        <v>775</v>
      </c>
    </row>
    <row r="9" spans="1:48">
      <c r="A9" s="96" t="s">
        <v>1401</v>
      </c>
      <c r="B9" s="96" t="s">
        <v>1402</v>
      </c>
      <c r="C9" s="96" t="s">
        <v>884</v>
      </c>
      <c r="D9" s="96" t="s">
        <v>1365</v>
      </c>
      <c r="E9" s="96" t="s">
        <v>482</v>
      </c>
      <c r="F9" s="97">
        <v>47500</v>
      </c>
      <c r="G9" s="97">
        <v>1</v>
      </c>
      <c r="H9" s="96" t="s">
        <v>30</v>
      </c>
      <c r="I9" s="96" t="s">
        <v>2</v>
      </c>
      <c r="J9" s="98" t="s">
        <v>1367</v>
      </c>
      <c r="K9" s="97">
        <v>1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1</v>
      </c>
      <c r="X9" s="97">
        <v>1</v>
      </c>
      <c r="Y9" s="97">
        <v>0</v>
      </c>
      <c r="Z9" s="97">
        <v>0</v>
      </c>
      <c r="AA9" s="97">
        <v>0</v>
      </c>
      <c r="AB9" s="97">
        <v>0</v>
      </c>
      <c r="AC9" s="97">
        <v>0</v>
      </c>
      <c r="AD9" s="97">
        <v>0</v>
      </c>
      <c r="AE9" s="97">
        <v>0</v>
      </c>
      <c r="AF9" s="97">
        <v>0</v>
      </c>
      <c r="AG9" s="97">
        <v>0</v>
      </c>
      <c r="AH9" s="97">
        <v>0</v>
      </c>
      <c r="AI9" s="97">
        <v>1</v>
      </c>
      <c r="AJ9" s="97">
        <v>1</v>
      </c>
      <c r="AK9" s="97">
        <v>1</v>
      </c>
      <c r="AL9" s="97">
        <v>1</v>
      </c>
      <c r="AM9" s="97">
        <v>1</v>
      </c>
      <c r="AN9" s="96" t="s">
        <v>483</v>
      </c>
      <c r="AO9" s="97">
        <v>1</v>
      </c>
      <c r="AP9" s="31">
        <f>IFERROR(IF(AN9="CIKDITIRO",VLOOKUP(A9,'BR DTG CIKDITIRO'!C:E,3,0),IF(FR_HITUNG_MINMAX!AN9="PESALAKAN",VLOOKUP(FR_HITUNG_MINMAX!A9,'BR DTG ADW'!C:E,3,0),IF(FR_HITUNG_MINMAX!AN9="PACUL",VLOOKUP(FR_HITUNG_MINMAX!A9,'BR DTG PACUL'!C:E,3,0),IF(FR_HITUNG_MINMAX!AN9="TRAYEMAN",VLOOKUP(FR_HITUNG_MINMAX!A9,'BR DTG TRAYEMAN'!C:E,3,0),"?")))),0)</f>
        <v>0</v>
      </c>
      <c r="AQ9" s="31">
        <f>IF(AN9="PACUL",VLOOKUP(A9,'STOK PACUL'!C:H,6,0),IF(FR_HITUNG_MINMAX!AN9="PESALAKAN",VLOOKUP(FR_HITUNG_MINMAX!A9,'STOK PESALAKAN'!C:H,6,0),IF(FR_HITUNG_MINMAX!AN9="CIKDITIRO",VLOOKUP(FR_HITUNG_MINMAX!A9,'STOK CIKDITIRO'!C:H,6,0),IF(FR_HITUNG_MINMAX!AN9="TRAYEMAN",VLOOKUP(FR_HITUNG_MINMAX!A9,'STOK TRAYEMAN'!C:H,6,0),"?"))))</f>
        <v>1</v>
      </c>
      <c r="AR9" s="25">
        <f t="shared" si="1"/>
        <v>1</v>
      </c>
      <c r="AS9" s="25">
        <f t="shared" si="0"/>
        <v>1</v>
      </c>
      <c r="AT9" s="25">
        <f t="shared" si="2"/>
        <v>3</v>
      </c>
    </row>
    <row r="10" spans="1:48">
      <c r="A10" s="96" t="s">
        <v>180</v>
      </c>
      <c r="B10" s="96" t="s">
        <v>886</v>
      </c>
      <c r="C10" s="96" t="s">
        <v>884</v>
      </c>
      <c r="D10" s="96" t="s">
        <v>1365</v>
      </c>
      <c r="E10" s="96" t="s">
        <v>486</v>
      </c>
      <c r="F10" s="97">
        <v>56000</v>
      </c>
      <c r="G10" s="97">
        <v>1</v>
      </c>
      <c r="H10" s="96" t="s">
        <v>30</v>
      </c>
      <c r="I10" s="96" t="s">
        <v>2</v>
      </c>
      <c r="J10" s="98" t="s">
        <v>1367</v>
      </c>
      <c r="K10" s="97">
        <v>1</v>
      </c>
      <c r="L10" s="97">
        <v>3</v>
      </c>
      <c r="M10" s="97">
        <v>4</v>
      </c>
      <c r="N10" s="97">
        <v>1</v>
      </c>
      <c r="O10" s="97">
        <v>2</v>
      </c>
      <c r="P10" s="97">
        <v>5</v>
      </c>
      <c r="Q10" s="97">
        <v>3</v>
      </c>
      <c r="R10" s="97">
        <v>2</v>
      </c>
      <c r="S10" s="97">
        <v>3</v>
      </c>
      <c r="T10" s="97">
        <v>1</v>
      </c>
      <c r="U10" s="97">
        <v>2</v>
      </c>
      <c r="V10" s="97">
        <v>1</v>
      </c>
      <c r="W10" s="97">
        <v>0</v>
      </c>
      <c r="X10" s="97">
        <v>5</v>
      </c>
      <c r="Y10" s="97">
        <v>7</v>
      </c>
      <c r="Z10" s="97">
        <v>5</v>
      </c>
      <c r="AA10" s="97">
        <v>3</v>
      </c>
      <c r="AB10" s="97">
        <v>7</v>
      </c>
      <c r="AC10" s="97">
        <v>8</v>
      </c>
      <c r="AD10" s="97">
        <v>5</v>
      </c>
      <c r="AE10" s="97">
        <v>5</v>
      </c>
      <c r="AF10" s="97">
        <v>4</v>
      </c>
      <c r="AG10" s="97">
        <v>5</v>
      </c>
      <c r="AH10" s="97">
        <v>3</v>
      </c>
      <c r="AI10" s="97">
        <v>1</v>
      </c>
      <c r="AJ10" s="97">
        <v>3</v>
      </c>
      <c r="AK10" s="97">
        <v>8</v>
      </c>
      <c r="AL10" s="97">
        <v>5</v>
      </c>
      <c r="AM10" s="97">
        <v>8</v>
      </c>
      <c r="AN10" s="96" t="s">
        <v>483</v>
      </c>
      <c r="AO10" s="97">
        <v>1</v>
      </c>
      <c r="AP10" s="31">
        <f>IFERROR(IF(AN10="CIKDITIRO",VLOOKUP(A10,'BR DTG CIKDITIRO'!C:E,3,0),IF(FR_HITUNG_MINMAX!AN10="PESALAKAN",VLOOKUP(FR_HITUNG_MINMAX!A10,'BR DTG ADW'!C:E,3,0),IF(FR_HITUNG_MINMAX!AN10="PACUL",VLOOKUP(FR_HITUNG_MINMAX!A10,'BR DTG PACUL'!C:E,3,0),IF(FR_HITUNG_MINMAX!AN10="TRAYEMAN",VLOOKUP(FR_HITUNG_MINMAX!A10,'BR DTG TRAYEMAN'!C:E,3,0),"?")))),0)</f>
        <v>0</v>
      </c>
      <c r="AQ10" s="31">
        <f>IF(AN10="PACUL",VLOOKUP(A10,'STOK PACUL'!C:H,6,0),IF(FR_HITUNG_MINMAX!AN10="PESALAKAN",VLOOKUP(FR_HITUNG_MINMAX!A10,'STOK PESALAKAN'!C:H,6,0),IF(FR_HITUNG_MINMAX!AN10="CIKDITIRO",VLOOKUP(FR_HITUNG_MINMAX!A10,'STOK CIKDITIRO'!C:H,6,0),IF(FR_HITUNG_MINMAX!AN10="TRAYEMAN",VLOOKUP(FR_HITUNG_MINMAX!A10,'STOK TRAYEMAN'!C:H,6,0),"?"))))</f>
        <v>1</v>
      </c>
      <c r="AR10" s="25">
        <f t="shared" si="1"/>
        <v>1</v>
      </c>
      <c r="AS10" s="25">
        <f t="shared" si="0"/>
        <v>3</v>
      </c>
      <c r="AT10" s="25">
        <f t="shared" si="2"/>
        <v>2</v>
      </c>
    </row>
    <row r="11" spans="1:48">
      <c r="A11" s="96" t="s">
        <v>181</v>
      </c>
      <c r="B11" s="96" t="s">
        <v>887</v>
      </c>
      <c r="C11" s="96" t="s">
        <v>884</v>
      </c>
      <c r="D11" s="96" t="s">
        <v>1365</v>
      </c>
      <c r="E11" s="96" t="s">
        <v>484</v>
      </c>
      <c r="F11" s="97">
        <v>50800</v>
      </c>
      <c r="G11" s="97">
        <v>1</v>
      </c>
      <c r="H11" s="96" t="s">
        <v>30</v>
      </c>
      <c r="I11" s="96" t="s">
        <v>2</v>
      </c>
      <c r="J11" s="98" t="s">
        <v>1368</v>
      </c>
      <c r="K11" s="97">
        <v>1</v>
      </c>
      <c r="L11" s="97">
        <v>1</v>
      </c>
      <c r="M11" s="97">
        <v>1</v>
      </c>
      <c r="N11" s="97">
        <v>0</v>
      </c>
      <c r="O11" s="97">
        <v>1</v>
      </c>
      <c r="P11" s="97">
        <v>0</v>
      </c>
      <c r="Q11" s="97">
        <v>0</v>
      </c>
      <c r="R11" s="97">
        <v>0</v>
      </c>
      <c r="S11" s="97">
        <v>1</v>
      </c>
      <c r="T11" s="97">
        <v>0</v>
      </c>
      <c r="U11" s="97">
        <v>0</v>
      </c>
      <c r="V11" s="97">
        <v>0</v>
      </c>
      <c r="W11" s="97">
        <v>0</v>
      </c>
      <c r="X11" s="97">
        <v>1</v>
      </c>
      <c r="Y11" s="97">
        <v>2</v>
      </c>
      <c r="Z11" s="97">
        <v>1</v>
      </c>
      <c r="AA11" s="97">
        <v>1</v>
      </c>
      <c r="AB11" s="97">
        <v>1</v>
      </c>
      <c r="AC11" s="97">
        <v>0</v>
      </c>
      <c r="AD11" s="97">
        <v>0</v>
      </c>
      <c r="AE11" s="97">
        <v>1</v>
      </c>
      <c r="AF11" s="97">
        <v>1</v>
      </c>
      <c r="AG11" s="97">
        <v>1</v>
      </c>
      <c r="AH11" s="97">
        <v>0</v>
      </c>
      <c r="AI11" s="97">
        <v>0</v>
      </c>
      <c r="AJ11" s="97">
        <v>1</v>
      </c>
      <c r="AK11" s="97">
        <v>2</v>
      </c>
      <c r="AL11" s="97">
        <v>1</v>
      </c>
      <c r="AM11" s="97">
        <v>2</v>
      </c>
      <c r="AN11" s="96" t="s">
        <v>483</v>
      </c>
      <c r="AO11" s="97">
        <v>2</v>
      </c>
      <c r="AP11" s="31">
        <f>IFERROR(IF(AN11="CIKDITIRO",VLOOKUP(A11,'BR DTG CIKDITIRO'!C:E,3,0),IF(FR_HITUNG_MINMAX!AN11="PESALAKAN",VLOOKUP(FR_HITUNG_MINMAX!A11,'BR DTG ADW'!C:E,3,0),IF(FR_HITUNG_MINMAX!AN11="PACUL",VLOOKUP(FR_HITUNG_MINMAX!A11,'BR DTG PACUL'!C:E,3,0),IF(FR_HITUNG_MINMAX!AN11="TRAYEMAN",VLOOKUP(FR_HITUNG_MINMAX!A11,'BR DTG TRAYEMAN'!C:E,3,0),"?")))),0)</f>
        <v>0</v>
      </c>
      <c r="AQ11" s="31">
        <f>IF(AN11="PACUL",VLOOKUP(A11,'STOK PACUL'!C:H,6,0),IF(FR_HITUNG_MINMAX!AN11="PESALAKAN",VLOOKUP(FR_HITUNG_MINMAX!A11,'STOK PESALAKAN'!C:H,6,0),IF(FR_HITUNG_MINMAX!AN11="CIKDITIRO",VLOOKUP(FR_HITUNG_MINMAX!A11,'STOK CIKDITIRO'!C:H,6,0),IF(FR_HITUNG_MINMAX!AN11="TRAYEMAN",VLOOKUP(FR_HITUNG_MINMAX!A11,'STOK TRAYEMAN'!C:H,6,0),"?"))))</f>
        <v>2</v>
      </c>
      <c r="AR11" s="25">
        <f t="shared" si="1"/>
        <v>2</v>
      </c>
      <c r="AS11" s="25">
        <f t="shared" si="0"/>
        <v>1</v>
      </c>
      <c r="AT11" s="25">
        <f t="shared" si="2"/>
        <v>2</v>
      </c>
    </row>
    <row r="12" spans="1:48">
      <c r="A12" s="96" t="s">
        <v>182</v>
      </c>
      <c r="B12" s="96" t="s">
        <v>1304</v>
      </c>
      <c r="C12" s="96" t="s">
        <v>888</v>
      </c>
      <c r="D12" s="96" t="s">
        <v>1365</v>
      </c>
      <c r="E12" s="96" t="s">
        <v>486</v>
      </c>
      <c r="F12" s="97">
        <v>90000</v>
      </c>
      <c r="G12" s="97">
        <v>1</v>
      </c>
      <c r="H12" s="96" t="s">
        <v>30</v>
      </c>
      <c r="I12" s="96" t="s">
        <v>2</v>
      </c>
      <c r="J12" s="98" t="s">
        <v>1368</v>
      </c>
      <c r="K12" s="97">
        <v>1</v>
      </c>
      <c r="L12" s="97">
        <v>1</v>
      </c>
      <c r="M12" s="97">
        <v>5</v>
      </c>
      <c r="N12" s="97">
        <v>2</v>
      </c>
      <c r="O12" s="97">
        <v>3</v>
      </c>
      <c r="P12" s="97">
        <v>0</v>
      </c>
      <c r="Q12" s="97">
        <v>2</v>
      </c>
      <c r="R12" s="97">
        <v>2</v>
      </c>
      <c r="S12" s="97">
        <v>6</v>
      </c>
      <c r="T12" s="97">
        <v>2</v>
      </c>
      <c r="U12" s="97">
        <v>3</v>
      </c>
      <c r="V12" s="97">
        <v>2</v>
      </c>
      <c r="W12" s="97">
        <v>2</v>
      </c>
      <c r="X12" s="97">
        <v>6</v>
      </c>
      <c r="Y12" s="97">
        <v>6</v>
      </c>
      <c r="Z12" s="97">
        <v>7</v>
      </c>
      <c r="AA12" s="97">
        <v>5</v>
      </c>
      <c r="AB12" s="97">
        <v>3</v>
      </c>
      <c r="AC12" s="97">
        <v>2</v>
      </c>
      <c r="AD12" s="97">
        <v>4</v>
      </c>
      <c r="AE12" s="97">
        <v>8</v>
      </c>
      <c r="AF12" s="97">
        <v>8</v>
      </c>
      <c r="AG12" s="97">
        <v>9</v>
      </c>
      <c r="AH12" s="97">
        <v>5</v>
      </c>
      <c r="AI12" s="97">
        <v>4</v>
      </c>
      <c r="AJ12" s="97">
        <v>3</v>
      </c>
      <c r="AK12" s="97">
        <v>9</v>
      </c>
      <c r="AL12" s="97">
        <v>6</v>
      </c>
      <c r="AM12" s="97">
        <v>9</v>
      </c>
      <c r="AN12" s="96" t="s">
        <v>483</v>
      </c>
      <c r="AO12" s="97">
        <v>10</v>
      </c>
      <c r="AP12" s="31">
        <f>IFERROR(IF(AN12="CIKDITIRO",VLOOKUP(A12,'BR DTG CIKDITIRO'!C:E,3,0),IF(FR_HITUNG_MINMAX!AN12="PESALAKAN",VLOOKUP(FR_HITUNG_MINMAX!A12,'BR DTG ADW'!C:E,3,0),IF(FR_HITUNG_MINMAX!AN12="PACUL",VLOOKUP(FR_HITUNG_MINMAX!A12,'BR DTG PACUL'!C:E,3,0),IF(FR_HITUNG_MINMAX!AN12="TRAYEMAN",VLOOKUP(FR_HITUNG_MINMAX!A12,'BR DTG TRAYEMAN'!C:E,3,0),"?")))),0)</f>
        <v>0</v>
      </c>
      <c r="AQ12" s="31">
        <f>IF(AN12="PACUL",VLOOKUP(A12,'STOK PACUL'!C:H,6,0),IF(FR_HITUNG_MINMAX!AN12="PESALAKAN",VLOOKUP(FR_HITUNG_MINMAX!A12,'STOK PESALAKAN'!C:H,6,0),IF(FR_HITUNG_MINMAX!AN12="CIKDITIRO",VLOOKUP(FR_HITUNG_MINMAX!A12,'STOK CIKDITIRO'!C:H,6,0),IF(FR_HITUNG_MINMAX!AN12="TRAYEMAN",VLOOKUP(FR_HITUNG_MINMAX!A12,'STOK TRAYEMAN'!C:H,6,0),"?"))))</f>
        <v>10</v>
      </c>
      <c r="AR12" s="25">
        <f t="shared" si="1"/>
        <v>10</v>
      </c>
      <c r="AS12" s="25">
        <f t="shared" si="0"/>
        <v>3</v>
      </c>
      <c r="AT12" s="25">
        <f t="shared" si="2"/>
        <v>4</v>
      </c>
    </row>
    <row r="13" spans="1:48">
      <c r="A13" s="96" t="s">
        <v>183</v>
      </c>
      <c r="B13" s="96" t="s">
        <v>892</v>
      </c>
      <c r="C13" s="96" t="s">
        <v>891</v>
      </c>
      <c r="D13" s="96" t="s">
        <v>1369</v>
      </c>
      <c r="E13" s="96" t="s">
        <v>486</v>
      </c>
      <c r="F13" s="97">
        <v>42000</v>
      </c>
      <c r="G13" s="97">
        <v>1</v>
      </c>
      <c r="H13" s="96" t="s">
        <v>1185</v>
      </c>
      <c r="I13" s="96" t="s">
        <v>1185</v>
      </c>
      <c r="J13" s="98">
        <v>1</v>
      </c>
      <c r="K13" s="97">
        <v>1</v>
      </c>
      <c r="L13" s="97">
        <v>6</v>
      </c>
      <c r="M13" s="97">
        <v>6</v>
      </c>
      <c r="N13" s="97">
        <v>4</v>
      </c>
      <c r="O13" s="97">
        <v>5</v>
      </c>
      <c r="P13" s="97">
        <v>4</v>
      </c>
      <c r="Q13" s="97">
        <v>0</v>
      </c>
      <c r="R13" s="97">
        <v>0</v>
      </c>
      <c r="S13" s="97">
        <v>0</v>
      </c>
      <c r="T13" s="97">
        <v>3</v>
      </c>
      <c r="U13" s="97">
        <v>2</v>
      </c>
      <c r="V13" s="97">
        <v>8</v>
      </c>
      <c r="W13" s="97">
        <v>16</v>
      </c>
      <c r="X13" s="97">
        <v>16</v>
      </c>
      <c r="Y13" s="97">
        <v>12</v>
      </c>
      <c r="Z13" s="97">
        <v>10</v>
      </c>
      <c r="AA13" s="97">
        <v>9</v>
      </c>
      <c r="AB13" s="97">
        <v>9</v>
      </c>
      <c r="AC13" s="97">
        <v>4</v>
      </c>
      <c r="AD13" s="97">
        <v>0</v>
      </c>
      <c r="AE13" s="97">
        <v>0</v>
      </c>
      <c r="AF13" s="97">
        <v>3</v>
      </c>
      <c r="AG13" s="97">
        <v>2</v>
      </c>
      <c r="AH13" s="97">
        <v>10</v>
      </c>
      <c r="AI13" s="97">
        <v>24</v>
      </c>
      <c r="AJ13" s="97">
        <v>22</v>
      </c>
      <c r="AK13" s="97">
        <v>24</v>
      </c>
      <c r="AL13" s="97">
        <v>16</v>
      </c>
      <c r="AM13" s="97">
        <v>24</v>
      </c>
      <c r="AN13" s="96" t="s">
        <v>483</v>
      </c>
      <c r="AO13" s="97">
        <v>80</v>
      </c>
      <c r="AP13" s="31">
        <f>IFERROR(IF(AN13="CIKDITIRO",VLOOKUP(A13,'BR DTG CIKDITIRO'!C:E,3,0),IF(FR_HITUNG_MINMAX!AN13="PESALAKAN",VLOOKUP(FR_HITUNG_MINMAX!A13,'BR DTG ADW'!C:E,3,0),IF(FR_HITUNG_MINMAX!AN13="PACUL",VLOOKUP(FR_HITUNG_MINMAX!A13,'BR DTG PACUL'!C:E,3,0),IF(FR_HITUNG_MINMAX!AN13="TRAYEMAN",VLOOKUP(FR_HITUNG_MINMAX!A13,'BR DTG TRAYEMAN'!C:E,3,0),"?")))),0)</f>
        <v>0</v>
      </c>
      <c r="AQ13" s="31">
        <f>IF(AN13="PACUL",VLOOKUP(A13,'STOK PACUL'!C:H,6,0),IF(FR_HITUNG_MINMAX!AN13="PESALAKAN",VLOOKUP(FR_HITUNG_MINMAX!A13,'STOK PESALAKAN'!C:H,6,0),IF(FR_HITUNG_MINMAX!AN13="CIKDITIRO",VLOOKUP(FR_HITUNG_MINMAX!A13,'STOK CIKDITIRO'!C:H,6,0),IF(FR_HITUNG_MINMAX!AN13="TRAYEMAN",VLOOKUP(FR_HITUNG_MINMAX!A13,'STOK TRAYEMAN'!C:H,6,0),"?"))))</f>
        <v>80</v>
      </c>
      <c r="AR13" s="25">
        <f t="shared" si="1"/>
        <v>80</v>
      </c>
      <c r="AS13" s="25">
        <f t="shared" si="0"/>
        <v>8</v>
      </c>
      <c r="AT13" s="25">
        <f t="shared" si="2"/>
        <v>4</v>
      </c>
    </row>
    <row r="14" spans="1:48">
      <c r="A14" s="96" t="s">
        <v>184</v>
      </c>
      <c r="B14" s="96" t="s">
        <v>893</v>
      </c>
      <c r="C14" s="96" t="s">
        <v>891</v>
      </c>
      <c r="D14" s="96" t="s">
        <v>1369</v>
      </c>
      <c r="E14" s="96" t="s">
        <v>486</v>
      </c>
      <c r="F14" s="97">
        <v>16000</v>
      </c>
      <c r="G14" s="97">
        <v>12</v>
      </c>
      <c r="H14" s="96" t="s">
        <v>32</v>
      </c>
      <c r="I14" s="96" t="s">
        <v>2</v>
      </c>
      <c r="J14" s="98" t="s">
        <v>1370</v>
      </c>
      <c r="K14" s="97">
        <v>1</v>
      </c>
      <c r="L14" s="97">
        <v>33</v>
      </c>
      <c r="M14" s="97">
        <v>31</v>
      </c>
      <c r="N14" s="97">
        <v>28</v>
      </c>
      <c r="O14" s="97">
        <v>29</v>
      </c>
      <c r="P14" s="97">
        <v>26</v>
      </c>
      <c r="Q14" s="97">
        <v>28</v>
      </c>
      <c r="R14" s="97">
        <v>31</v>
      </c>
      <c r="S14" s="97">
        <v>33</v>
      </c>
      <c r="T14" s="97">
        <v>26</v>
      </c>
      <c r="U14" s="97">
        <v>27</v>
      </c>
      <c r="V14" s="97">
        <v>31</v>
      </c>
      <c r="W14" s="97">
        <v>24</v>
      </c>
      <c r="X14" s="97">
        <v>33</v>
      </c>
      <c r="Y14" s="97">
        <v>64</v>
      </c>
      <c r="Z14" s="97">
        <v>59</v>
      </c>
      <c r="AA14" s="97">
        <v>57</v>
      </c>
      <c r="AB14" s="97">
        <v>55</v>
      </c>
      <c r="AC14" s="97">
        <v>54</v>
      </c>
      <c r="AD14" s="97">
        <v>59</v>
      </c>
      <c r="AE14" s="97">
        <v>64</v>
      </c>
      <c r="AF14" s="97">
        <v>59</v>
      </c>
      <c r="AG14" s="97">
        <v>60</v>
      </c>
      <c r="AH14" s="97">
        <v>58</v>
      </c>
      <c r="AI14" s="97">
        <v>55</v>
      </c>
      <c r="AJ14" s="97">
        <v>57</v>
      </c>
      <c r="AK14" s="97">
        <v>64</v>
      </c>
      <c r="AL14" s="97">
        <v>33</v>
      </c>
      <c r="AM14" s="97">
        <v>64</v>
      </c>
      <c r="AN14" s="96" t="s">
        <v>483</v>
      </c>
      <c r="AO14" s="97">
        <v>26</v>
      </c>
      <c r="AP14" s="31">
        <f>IFERROR(IF(AN14="CIKDITIRO",VLOOKUP(A14,'BR DTG CIKDITIRO'!C:E,3,0),IF(FR_HITUNG_MINMAX!AN14="PESALAKAN",VLOOKUP(FR_HITUNG_MINMAX!A14,'BR DTG ADW'!C:E,3,0),IF(FR_HITUNG_MINMAX!AN14="PACUL",VLOOKUP(FR_HITUNG_MINMAX!A14,'BR DTG PACUL'!C:E,3,0),IF(FR_HITUNG_MINMAX!AN14="TRAYEMAN",VLOOKUP(FR_HITUNG_MINMAX!A14,'BR DTG TRAYEMAN'!C:E,3,0),"?")))),0)</f>
        <v>0</v>
      </c>
      <c r="AQ14" s="31">
        <f>IF(AN14="PACUL",VLOOKUP(A14,'STOK PACUL'!C:H,6,0),IF(FR_HITUNG_MINMAX!AN14="PESALAKAN",VLOOKUP(FR_HITUNG_MINMAX!A14,'STOK PESALAKAN'!C:H,6,0),IF(FR_HITUNG_MINMAX!AN14="CIKDITIRO",VLOOKUP(FR_HITUNG_MINMAX!A14,'STOK CIKDITIRO'!C:H,6,0),IF(FR_HITUNG_MINMAX!AN14="TRAYEMAN",VLOOKUP(FR_HITUNG_MINMAX!A14,'STOK TRAYEMAN'!C:H,6,0),"?"))))</f>
        <v>26</v>
      </c>
      <c r="AR14" s="25">
        <f t="shared" si="1"/>
        <v>26</v>
      </c>
      <c r="AS14" s="25">
        <f t="shared" si="0"/>
        <v>17</v>
      </c>
      <c r="AT14" s="25">
        <f t="shared" si="2"/>
        <v>4</v>
      </c>
    </row>
    <row r="15" spans="1:48">
      <c r="A15" s="96" t="s">
        <v>185</v>
      </c>
      <c r="B15" s="96" t="s">
        <v>894</v>
      </c>
      <c r="C15" s="96" t="s">
        <v>891</v>
      </c>
      <c r="D15" s="96" t="s">
        <v>1369</v>
      </c>
      <c r="E15" s="96" t="s">
        <v>486</v>
      </c>
      <c r="F15" s="97">
        <v>50150</v>
      </c>
      <c r="G15" s="97">
        <v>24</v>
      </c>
      <c r="H15" s="96" t="s">
        <v>32</v>
      </c>
      <c r="I15" s="96" t="s">
        <v>2</v>
      </c>
      <c r="J15" s="98" t="s">
        <v>1371</v>
      </c>
      <c r="K15" s="97">
        <v>1</v>
      </c>
      <c r="L15" s="97">
        <v>38</v>
      </c>
      <c r="M15" s="97">
        <v>41</v>
      </c>
      <c r="N15" s="97">
        <v>42</v>
      </c>
      <c r="O15" s="97">
        <v>48</v>
      </c>
      <c r="P15" s="97">
        <v>38</v>
      </c>
      <c r="Q15" s="97">
        <v>37</v>
      </c>
      <c r="R15" s="97">
        <v>50</v>
      </c>
      <c r="S15" s="97">
        <v>41</v>
      </c>
      <c r="T15" s="97">
        <v>34</v>
      </c>
      <c r="U15" s="97">
        <v>44</v>
      </c>
      <c r="V15" s="97">
        <v>40</v>
      </c>
      <c r="W15" s="97">
        <v>27</v>
      </c>
      <c r="X15" s="97">
        <v>50</v>
      </c>
      <c r="Y15" s="97">
        <v>79</v>
      </c>
      <c r="Z15" s="97">
        <v>83</v>
      </c>
      <c r="AA15" s="97">
        <v>90</v>
      </c>
      <c r="AB15" s="97">
        <v>86</v>
      </c>
      <c r="AC15" s="97">
        <v>75</v>
      </c>
      <c r="AD15" s="97">
        <v>87</v>
      </c>
      <c r="AE15" s="97">
        <v>91</v>
      </c>
      <c r="AF15" s="97">
        <v>75</v>
      </c>
      <c r="AG15" s="97">
        <v>85</v>
      </c>
      <c r="AH15" s="97">
        <v>84</v>
      </c>
      <c r="AI15" s="97">
        <v>67</v>
      </c>
      <c r="AJ15" s="97">
        <v>65</v>
      </c>
      <c r="AK15" s="97">
        <v>91</v>
      </c>
      <c r="AL15" s="97">
        <v>50</v>
      </c>
      <c r="AM15" s="97">
        <v>91</v>
      </c>
      <c r="AN15" s="96" t="s">
        <v>483</v>
      </c>
      <c r="AO15" s="97">
        <v>68</v>
      </c>
      <c r="AP15" s="31">
        <f>IFERROR(IF(AN15="CIKDITIRO",VLOOKUP(A15,'BR DTG CIKDITIRO'!C:E,3,0),IF(FR_HITUNG_MINMAX!AN15="PESALAKAN",VLOOKUP(FR_HITUNG_MINMAX!A15,'BR DTG ADW'!C:E,3,0),IF(FR_HITUNG_MINMAX!AN15="PACUL",VLOOKUP(FR_HITUNG_MINMAX!A15,'BR DTG PACUL'!C:E,3,0),IF(FR_HITUNG_MINMAX!AN15="TRAYEMAN",VLOOKUP(FR_HITUNG_MINMAX!A15,'BR DTG TRAYEMAN'!C:E,3,0),"?")))),0)</f>
        <v>0</v>
      </c>
      <c r="AQ15" s="31">
        <f>IF(AN15="PACUL",VLOOKUP(A15,'STOK PACUL'!C:H,6,0),IF(FR_HITUNG_MINMAX!AN15="PESALAKAN",VLOOKUP(FR_HITUNG_MINMAX!A15,'STOK PESALAKAN'!C:H,6,0),IF(FR_HITUNG_MINMAX!AN15="CIKDITIRO",VLOOKUP(FR_HITUNG_MINMAX!A15,'STOK CIKDITIRO'!C:H,6,0),IF(FR_HITUNG_MINMAX!AN15="TRAYEMAN",VLOOKUP(FR_HITUNG_MINMAX!A15,'STOK TRAYEMAN'!C:H,6,0),"?"))))</f>
        <v>68</v>
      </c>
      <c r="AR15" s="25">
        <f t="shared" si="1"/>
        <v>68</v>
      </c>
      <c r="AS15" s="25">
        <f t="shared" si="0"/>
        <v>25</v>
      </c>
      <c r="AT15" s="25">
        <f t="shared" si="2"/>
        <v>4</v>
      </c>
    </row>
    <row r="16" spans="1:48">
      <c r="A16" s="96" t="s">
        <v>186</v>
      </c>
      <c r="B16" s="96" t="s">
        <v>895</v>
      </c>
      <c r="C16" s="96" t="s">
        <v>891</v>
      </c>
      <c r="D16" s="96" t="s">
        <v>1369</v>
      </c>
      <c r="E16" s="96" t="s">
        <v>486</v>
      </c>
      <c r="F16" s="97">
        <v>48450</v>
      </c>
      <c r="G16" s="97">
        <v>2</v>
      </c>
      <c r="H16" s="96" t="s">
        <v>32</v>
      </c>
      <c r="I16" s="96" t="s">
        <v>2</v>
      </c>
      <c r="J16" s="98" t="s">
        <v>1372</v>
      </c>
      <c r="K16" s="97">
        <v>1</v>
      </c>
      <c r="L16" s="97">
        <v>7</v>
      </c>
      <c r="M16" s="97">
        <v>5</v>
      </c>
      <c r="N16" s="97">
        <v>4</v>
      </c>
      <c r="O16" s="97">
        <v>1</v>
      </c>
      <c r="P16" s="97">
        <v>1</v>
      </c>
      <c r="Q16" s="97">
        <v>3</v>
      </c>
      <c r="R16" s="97">
        <v>1</v>
      </c>
      <c r="S16" s="97">
        <v>1</v>
      </c>
      <c r="T16" s="97">
        <v>5</v>
      </c>
      <c r="U16" s="97">
        <v>9</v>
      </c>
      <c r="V16" s="97">
        <v>0</v>
      </c>
      <c r="W16" s="97">
        <v>1</v>
      </c>
      <c r="X16" s="97">
        <v>9</v>
      </c>
      <c r="Y16" s="97">
        <v>12</v>
      </c>
      <c r="Z16" s="97">
        <v>9</v>
      </c>
      <c r="AA16" s="97">
        <v>5</v>
      </c>
      <c r="AB16" s="97">
        <v>2</v>
      </c>
      <c r="AC16" s="97">
        <v>4</v>
      </c>
      <c r="AD16" s="97">
        <v>4</v>
      </c>
      <c r="AE16" s="97">
        <v>2</v>
      </c>
      <c r="AF16" s="97">
        <v>6</v>
      </c>
      <c r="AG16" s="97">
        <v>10</v>
      </c>
      <c r="AH16" s="97">
        <v>9</v>
      </c>
      <c r="AI16" s="97">
        <v>1</v>
      </c>
      <c r="AJ16" s="97">
        <v>8</v>
      </c>
      <c r="AK16" s="97">
        <v>12</v>
      </c>
      <c r="AL16" s="97">
        <v>9</v>
      </c>
      <c r="AM16" s="97">
        <v>12</v>
      </c>
      <c r="AN16" s="96" t="s">
        <v>483</v>
      </c>
      <c r="AO16" s="97">
        <v>8</v>
      </c>
      <c r="AP16" s="31">
        <f>IFERROR(IF(AN16="CIKDITIRO",VLOOKUP(A16,'BR DTG CIKDITIRO'!C:E,3,0),IF(FR_HITUNG_MINMAX!AN16="PESALAKAN",VLOOKUP(FR_HITUNG_MINMAX!A16,'BR DTG ADW'!C:E,3,0),IF(FR_HITUNG_MINMAX!AN16="PACUL",VLOOKUP(FR_HITUNG_MINMAX!A16,'BR DTG PACUL'!C:E,3,0),IF(FR_HITUNG_MINMAX!AN16="TRAYEMAN",VLOOKUP(FR_HITUNG_MINMAX!A16,'BR DTG TRAYEMAN'!C:E,3,0),"?")))),0)</f>
        <v>0</v>
      </c>
      <c r="AQ16" s="31">
        <f>IF(AN16="PACUL",VLOOKUP(A16,'STOK PACUL'!C:H,6,0),IF(FR_HITUNG_MINMAX!AN16="PESALAKAN",VLOOKUP(FR_HITUNG_MINMAX!A16,'STOK PESALAKAN'!C:H,6,0),IF(FR_HITUNG_MINMAX!AN16="CIKDITIRO",VLOOKUP(FR_HITUNG_MINMAX!A16,'STOK CIKDITIRO'!C:H,6,0),IF(FR_HITUNG_MINMAX!AN16="TRAYEMAN",VLOOKUP(FR_HITUNG_MINMAX!A16,'STOK TRAYEMAN'!C:H,6,0),"?"))))</f>
        <v>8</v>
      </c>
      <c r="AR16" s="25">
        <f t="shared" si="1"/>
        <v>8</v>
      </c>
      <c r="AS16" s="25">
        <f t="shared" si="0"/>
        <v>5</v>
      </c>
      <c r="AT16" s="25">
        <f t="shared" si="2"/>
        <v>3</v>
      </c>
    </row>
    <row r="17" spans="1:46">
      <c r="A17" s="96" t="s">
        <v>187</v>
      </c>
      <c r="B17" s="96" t="s">
        <v>896</v>
      </c>
      <c r="C17" s="96" t="s">
        <v>891</v>
      </c>
      <c r="D17" s="96" t="s">
        <v>1369</v>
      </c>
      <c r="E17" s="96" t="s">
        <v>484</v>
      </c>
      <c r="F17" s="97">
        <v>56000</v>
      </c>
      <c r="G17" s="97">
        <v>1</v>
      </c>
      <c r="H17" s="96" t="s">
        <v>30</v>
      </c>
      <c r="I17" s="96" t="s">
        <v>2</v>
      </c>
      <c r="J17" s="98" t="s">
        <v>1368</v>
      </c>
      <c r="K17" s="97">
        <v>1</v>
      </c>
      <c r="L17" s="97">
        <v>0</v>
      </c>
      <c r="M17" s="97">
        <v>1</v>
      </c>
      <c r="N17" s="97">
        <v>0</v>
      </c>
      <c r="O17" s="97">
        <v>1</v>
      </c>
      <c r="P17" s="97">
        <v>1</v>
      </c>
      <c r="Q17" s="97">
        <v>0</v>
      </c>
      <c r="R17" s="97">
        <v>0</v>
      </c>
      <c r="S17" s="97">
        <v>1</v>
      </c>
      <c r="T17" s="97">
        <v>1</v>
      </c>
      <c r="U17" s="97">
        <v>0</v>
      </c>
      <c r="V17" s="97">
        <v>0</v>
      </c>
      <c r="W17" s="97">
        <v>1</v>
      </c>
      <c r="X17" s="97">
        <v>1</v>
      </c>
      <c r="Y17" s="97">
        <v>1</v>
      </c>
      <c r="Z17" s="97">
        <v>1</v>
      </c>
      <c r="AA17" s="97">
        <v>1</v>
      </c>
      <c r="AB17" s="97">
        <v>2</v>
      </c>
      <c r="AC17" s="97">
        <v>1</v>
      </c>
      <c r="AD17" s="97">
        <v>0</v>
      </c>
      <c r="AE17" s="97">
        <v>1</v>
      </c>
      <c r="AF17" s="97">
        <v>2</v>
      </c>
      <c r="AG17" s="97">
        <v>1</v>
      </c>
      <c r="AH17" s="97">
        <v>0</v>
      </c>
      <c r="AI17" s="97">
        <v>1</v>
      </c>
      <c r="AJ17" s="97">
        <v>1</v>
      </c>
      <c r="AK17" s="97">
        <v>2</v>
      </c>
      <c r="AL17" s="97">
        <v>1</v>
      </c>
      <c r="AM17" s="97">
        <v>2</v>
      </c>
      <c r="AN17" s="96" t="s">
        <v>483</v>
      </c>
      <c r="AO17" s="97">
        <v>4</v>
      </c>
      <c r="AP17" s="31">
        <f>IFERROR(IF(AN17="CIKDITIRO",VLOOKUP(A17,'BR DTG CIKDITIRO'!C:E,3,0),IF(FR_HITUNG_MINMAX!AN17="PESALAKAN",VLOOKUP(FR_HITUNG_MINMAX!A17,'BR DTG ADW'!C:E,3,0),IF(FR_HITUNG_MINMAX!AN17="PACUL",VLOOKUP(FR_HITUNG_MINMAX!A17,'BR DTG PACUL'!C:E,3,0),IF(FR_HITUNG_MINMAX!AN17="TRAYEMAN",VLOOKUP(FR_HITUNG_MINMAX!A17,'BR DTG TRAYEMAN'!C:E,3,0),"?")))),0)</f>
        <v>0</v>
      </c>
      <c r="AQ17" s="31">
        <f>IF(AN17="PACUL",VLOOKUP(A17,'STOK PACUL'!C:H,6,0),IF(FR_HITUNG_MINMAX!AN17="PESALAKAN",VLOOKUP(FR_HITUNG_MINMAX!A17,'STOK PESALAKAN'!C:H,6,0),IF(FR_HITUNG_MINMAX!AN17="CIKDITIRO",VLOOKUP(FR_HITUNG_MINMAX!A17,'STOK CIKDITIRO'!C:H,6,0),IF(FR_HITUNG_MINMAX!AN17="TRAYEMAN",VLOOKUP(FR_HITUNG_MINMAX!A17,'STOK TRAYEMAN'!C:H,6,0),"?"))))</f>
        <v>4</v>
      </c>
      <c r="AR17" s="25">
        <f t="shared" si="1"/>
        <v>4</v>
      </c>
      <c r="AS17" s="25">
        <f t="shared" si="0"/>
        <v>1</v>
      </c>
      <c r="AT17" s="25">
        <f t="shared" si="2"/>
        <v>3</v>
      </c>
    </row>
    <row r="18" spans="1:46">
      <c r="A18" s="96" t="s">
        <v>188</v>
      </c>
      <c r="B18" s="96" t="s">
        <v>897</v>
      </c>
      <c r="C18" s="96" t="s">
        <v>891</v>
      </c>
      <c r="D18" s="96" t="s">
        <v>1369</v>
      </c>
      <c r="E18" s="96" t="s">
        <v>486</v>
      </c>
      <c r="F18" s="97">
        <v>59925</v>
      </c>
      <c r="G18" s="97">
        <v>6</v>
      </c>
      <c r="H18" s="96" t="s">
        <v>32</v>
      </c>
      <c r="I18" s="96" t="s">
        <v>2</v>
      </c>
      <c r="J18" s="98" t="s">
        <v>1370</v>
      </c>
      <c r="K18" s="97">
        <v>1</v>
      </c>
      <c r="L18" s="97">
        <v>1</v>
      </c>
      <c r="M18" s="97">
        <v>4</v>
      </c>
      <c r="N18" s="97">
        <v>3</v>
      </c>
      <c r="O18" s="97">
        <v>13</v>
      </c>
      <c r="P18" s="97">
        <v>4</v>
      </c>
      <c r="Q18" s="97">
        <v>5</v>
      </c>
      <c r="R18" s="97">
        <v>6</v>
      </c>
      <c r="S18" s="97">
        <v>2</v>
      </c>
      <c r="T18" s="97">
        <v>7</v>
      </c>
      <c r="U18" s="97">
        <v>3</v>
      </c>
      <c r="V18" s="97">
        <v>3</v>
      </c>
      <c r="W18" s="97">
        <v>7</v>
      </c>
      <c r="X18" s="97">
        <v>13</v>
      </c>
      <c r="Y18" s="97">
        <v>5</v>
      </c>
      <c r="Z18" s="97">
        <v>7</v>
      </c>
      <c r="AA18" s="97">
        <v>16</v>
      </c>
      <c r="AB18" s="97">
        <v>17</v>
      </c>
      <c r="AC18" s="97">
        <v>9</v>
      </c>
      <c r="AD18" s="97">
        <v>11</v>
      </c>
      <c r="AE18" s="97">
        <v>8</v>
      </c>
      <c r="AF18" s="97">
        <v>9</v>
      </c>
      <c r="AG18" s="97">
        <v>5</v>
      </c>
      <c r="AH18" s="97">
        <v>6</v>
      </c>
      <c r="AI18" s="97">
        <v>10</v>
      </c>
      <c r="AJ18" s="97">
        <v>8</v>
      </c>
      <c r="AK18" s="97">
        <v>17</v>
      </c>
      <c r="AL18" s="97">
        <v>13</v>
      </c>
      <c r="AM18" s="97">
        <v>17</v>
      </c>
      <c r="AN18" s="96" t="s">
        <v>483</v>
      </c>
      <c r="AO18" s="97">
        <v>10</v>
      </c>
      <c r="AP18" s="31">
        <f>IFERROR(IF(AN18="CIKDITIRO",VLOOKUP(A18,'BR DTG CIKDITIRO'!C:E,3,0),IF(FR_HITUNG_MINMAX!AN18="PESALAKAN",VLOOKUP(FR_HITUNG_MINMAX!A18,'BR DTG ADW'!C:E,3,0),IF(FR_HITUNG_MINMAX!AN18="PACUL",VLOOKUP(FR_HITUNG_MINMAX!A18,'BR DTG PACUL'!C:E,3,0),IF(FR_HITUNG_MINMAX!AN18="TRAYEMAN",VLOOKUP(FR_HITUNG_MINMAX!A18,'BR DTG TRAYEMAN'!C:E,3,0),"?")))),0)</f>
        <v>0</v>
      </c>
      <c r="AQ18" s="31">
        <f>IF(AN18="PACUL",VLOOKUP(A18,'STOK PACUL'!C:H,6,0),IF(FR_HITUNG_MINMAX!AN18="PESALAKAN",VLOOKUP(FR_HITUNG_MINMAX!A18,'STOK PESALAKAN'!C:H,6,0),IF(FR_HITUNG_MINMAX!AN18="CIKDITIRO",VLOOKUP(FR_HITUNG_MINMAX!A18,'STOK CIKDITIRO'!C:H,6,0),IF(FR_HITUNG_MINMAX!AN18="TRAYEMAN",VLOOKUP(FR_HITUNG_MINMAX!A18,'STOK TRAYEMAN'!C:H,6,0),"?"))))</f>
        <v>10</v>
      </c>
      <c r="AR18" s="25">
        <f t="shared" si="1"/>
        <v>10</v>
      </c>
      <c r="AS18" s="25">
        <f t="shared" si="0"/>
        <v>7</v>
      </c>
      <c r="AT18" s="25">
        <f t="shared" si="2"/>
        <v>4</v>
      </c>
    </row>
    <row r="19" spans="1:46">
      <c r="A19" s="96" t="s">
        <v>1726</v>
      </c>
      <c r="B19" s="96" t="s">
        <v>1727</v>
      </c>
      <c r="C19" s="96" t="s">
        <v>891</v>
      </c>
      <c r="D19" s="96" t="s">
        <v>1365</v>
      </c>
      <c r="E19" s="96" t="s">
        <v>486</v>
      </c>
      <c r="F19" s="97">
        <v>18000</v>
      </c>
      <c r="G19" s="97">
        <v>12</v>
      </c>
      <c r="H19" s="96" t="s">
        <v>30</v>
      </c>
      <c r="I19" s="96" t="s">
        <v>2</v>
      </c>
      <c r="J19" s="98" t="s">
        <v>1373</v>
      </c>
      <c r="K19" s="97">
        <v>1</v>
      </c>
      <c r="L19" s="97">
        <v>0</v>
      </c>
      <c r="M19" s="97">
        <v>3</v>
      </c>
      <c r="N19" s="97">
        <v>4</v>
      </c>
      <c r="O19" s="97">
        <v>10</v>
      </c>
      <c r="P19" s="97">
        <v>2</v>
      </c>
      <c r="Q19" s="97">
        <v>5</v>
      </c>
      <c r="R19" s="97">
        <v>9</v>
      </c>
      <c r="S19" s="97">
        <v>13</v>
      </c>
      <c r="T19" s="97">
        <v>5</v>
      </c>
      <c r="U19" s="97">
        <v>4</v>
      </c>
      <c r="V19" s="97">
        <v>6</v>
      </c>
      <c r="W19" s="97">
        <v>8</v>
      </c>
      <c r="X19" s="97">
        <v>13</v>
      </c>
      <c r="Y19" s="97">
        <v>3</v>
      </c>
      <c r="Z19" s="97">
        <v>7</v>
      </c>
      <c r="AA19" s="97">
        <v>14</v>
      </c>
      <c r="AB19" s="97">
        <v>12</v>
      </c>
      <c r="AC19" s="97">
        <v>7</v>
      </c>
      <c r="AD19" s="97">
        <v>14</v>
      </c>
      <c r="AE19" s="97">
        <v>22</v>
      </c>
      <c r="AF19" s="97">
        <v>18</v>
      </c>
      <c r="AG19" s="97">
        <v>17</v>
      </c>
      <c r="AH19" s="97">
        <v>10</v>
      </c>
      <c r="AI19" s="97">
        <v>14</v>
      </c>
      <c r="AJ19" s="97">
        <v>8</v>
      </c>
      <c r="AK19" s="97">
        <v>22</v>
      </c>
      <c r="AL19" s="97">
        <v>13</v>
      </c>
      <c r="AM19" s="97">
        <v>22</v>
      </c>
      <c r="AN19" s="96" t="s">
        <v>483</v>
      </c>
      <c r="AO19" s="97">
        <v>8</v>
      </c>
      <c r="AP19" s="31">
        <f>IFERROR(IF(AN19="CIKDITIRO",VLOOKUP(A19,'BR DTG CIKDITIRO'!C:E,3,0),IF(FR_HITUNG_MINMAX!AN19="PESALAKAN",VLOOKUP(FR_HITUNG_MINMAX!A19,'BR DTG ADW'!C:E,3,0),IF(FR_HITUNG_MINMAX!AN19="PACUL",VLOOKUP(FR_HITUNG_MINMAX!A19,'BR DTG PACUL'!C:E,3,0),IF(FR_HITUNG_MINMAX!AN19="TRAYEMAN",VLOOKUP(FR_HITUNG_MINMAX!A19,'BR DTG TRAYEMAN'!C:E,3,0),"?")))),0)</f>
        <v>0</v>
      </c>
      <c r="AQ19" s="31">
        <f>IF(AN19="PACUL",VLOOKUP(A19,'STOK PACUL'!C:H,6,0),IF(FR_HITUNG_MINMAX!AN19="PESALAKAN",VLOOKUP(FR_HITUNG_MINMAX!A19,'STOK PESALAKAN'!C:H,6,0),IF(FR_HITUNG_MINMAX!AN19="CIKDITIRO",VLOOKUP(FR_HITUNG_MINMAX!A19,'STOK CIKDITIRO'!C:H,6,0),IF(FR_HITUNG_MINMAX!AN19="TRAYEMAN",VLOOKUP(FR_HITUNG_MINMAX!A19,'STOK TRAYEMAN'!C:H,6,0),"?"))))</f>
        <v>8</v>
      </c>
      <c r="AR19" s="25">
        <f t="shared" si="1"/>
        <v>8</v>
      </c>
      <c r="AS19" s="25">
        <f t="shared" si="0"/>
        <v>7</v>
      </c>
      <c r="AT19" s="25">
        <f t="shared" si="2"/>
        <v>4</v>
      </c>
    </row>
    <row r="20" spans="1:46">
      <c r="A20" s="96" t="s">
        <v>189</v>
      </c>
      <c r="B20" s="96" t="s">
        <v>899</v>
      </c>
      <c r="C20" s="96" t="s">
        <v>898</v>
      </c>
      <c r="D20" s="96" t="s">
        <v>1365</v>
      </c>
      <c r="E20" s="96" t="s">
        <v>482</v>
      </c>
      <c r="F20" s="97">
        <v>9000</v>
      </c>
      <c r="G20" s="97">
        <v>1</v>
      </c>
      <c r="H20" s="96" t="s">
        <v>32</v>
      </c>
      <c r="I20" s="96" t="s">
        <v>1185</v>
      </c>
      <c r="J20" s="98">
        <v>1</v>
      </c>
      <c r="K20" s="97">
        <v>1</v>
      </c>
      <c r="L20" s="97">
        <v>0</v>
      </c>
      <c r="M20" s="97">
        <v>1</v>
      </c>
      <c r="N20" s="97">
        <v>0</v>
      </c>
      <c r="O20" s="97">
        <v>0</v>
      </c>
      <c r="P20" s="97">
        <v>0</v>
      </c>
      <c r="Q20" s="97">
        <v>0</v>
      </c>
      <c r="R20" s="97">
        <v>1</v>
      </c>
      <c r="S20" s="97">
        <v>0</v>
      </c>
      <c r="T20" s="97">
        <v>0</v>
      </c>
      <c r="U20" s="97">
        <v>0</v>
      </c>
      <c r="V20" s="97">
        <v>0</v>
      </c>
      <c r="W20" s="97">
        <v>0</v>
      </c>
      <c r="X20" s="97">
        <v>1</v>
      </c>
      <c r="Y20" s="97">
        <v>1</v>
      </c>
      <c r="Z20" s="97">
        <v>1</v>
      </c>
      <c r="AA20" s="97">
        <v>0</v>
      </c>
      <c r="AB20" s="97">
        <v>0</v>
      </c>
      <c r="AC20" s="97">
        <v>0</v>
      </c>
      <c r="AD20" s="97">
        <v>1</v>
      </c>
      <c r="AE20" s="97">
        <v>1</v>
      </c>
      <c r="AF20" s="97">
        <v>0</v>
      </c>
      <c r="AG20" s="97">
        <v>0</v>
      </c>
      <c r="AH20" s="97">
        <v>0</v>
      </c>
      <c r="AI20" s="97">
        <v>0</v>
      </c>
      <c r="AJ20" s="97">
        <v>0</v>
      </c>
      <c r="AK20" s="97">
        <v>1</v>
      </c>
      <c r="AL20" s="97">
        <v>1</v>
      </c>
      <c r="AM20" s="97">
        <v>2</v>
      </c>
      <c r="AN20" s="96" t="s">
        <v>483</v>
      </c>
      <c r="AO20" s="97">
        <v>2</v>
      </c>
      <c r="AP20" s="31">
        <f>IFERROR(IF(AN20="CIKDITIRO",VLOOKUP(A20,'BR DTG CIKDITIRO'!C:E,3,0),IF(FR_HITUNG_MINMAX!AN20="PESALAKAN",VLOOKUP(FR_HITUNG_MINMAX!A20,'BR DTG ADW'!C:E,3,0),IF(FR_HITUNG_MINMAX!AN20="PACUL",VLOOKUP(FR_HITUNG_MINMAX!A20,'BR DTG PACUL'!C:E,3,0),IF(FR_HITUNG_MINMAX!AN20="TRAYEMAN",VLOOKUP(FR_HITUNG_MINMAX!A20,'BR DTG TRAYEMAN'!C:E,3,0),"?")))),0)</f>
        <v>0</v>
      </c>
      <c r="AQ20" s="31">
        <f>IF(AN20="PACUL",VLOOKUP(A20,'STOK PACUL'!C:H,6,0),IF(FR_HITUNG_MINMAX!AN20="PESALAKAN",VLOOKUP(FR_HITUNG_MINMAX!A20,'STOK PESALAKAN'!C:H,6,0),IF(FR_HITUNG_MINMAX!AN20="CIKDITIRO",VLOOKUP(FR_HITUNG_MINMAX!A20,'STOK CIKDITIRO'!C:H,6,0),IF(FR_HITUNG_MINMAX!AN20="TRAYEMAN",VLOOKUP(FR_HITUNG_MINMAX!A20,'STOK TRAYEMAN'!C:H,6,0),"?"))))</f>
        <v>2</v>
      </c>
      <c r="AR20" s="25">
        <f t="shared" si="1"/>
        <v>2</v>
      </c>
      <c r="AS20" s="25">
        <f t="shared" si="0"/>
        <v>1</v>
      </c>
      <c r="AT20" s="25">
        <f t="shared" si="2"/>
        <v>3</v>
      </c>
    </row>
    <row r="21" spans="1:46" ht="30">
      <c r="A21" s="96" t="s">
        <v>537</v>
      </c>
      <c r="B21" s="96" t="s">
        <v>900</v>
      </c>
      <c r="C21" s="96" t="s">
        <v>877</v>
      </c>
      <c r="D21" s="96" t="s">
        <v>1365</v>
      </c>
      <c r="E21" s="96" t="s">
        <v>486</v>
      </c>
      <c r="F21" s="97">
        <v>12000</v>
      </c>
      <c r="G21" s="97">
        <v>1</v>
      </c>
      <c r="H21" s="96" t="s">
        <v>1185</v>
      </c>
      <c r="I21" s="96" t="s">
        <v>1185</v>
      </c>
      <c r="J21" s="98">
        <v>1</v>
      </c>
      <c r="K21" s="97">
        <v>1</v>
      </c>
      <c r="L21" s="97">
        <v>8</v>
      </c>
      <c r="M21" s="97">
        <v>6</v>
      </c>
      <c r="N21" s="97">
        <v>1</v>
      </c>
      <c r="O21" s="97">
        <v>3</v>
      </c>
      <c r="P21" s="97">
        <v>5</v>
      </c>
      <c r="Q21" s="97">
        <v>4</v>
      </c>
      <c r="R21" s="97">
        <v>4</v>
      </c>
      <c r="S21" s="97">
        <v>3</v>
      </c>
      <c r="T21" s="97">
        <v>3</v>
      </c>
      <c r="U21" s="97">
        <v>5</v>
      </c>
      <c r="V21" s="97">
        <v>5</v>
      </c>
      <c r="W21" s="97">
        <v>3</v>
      </c>
      <c r="X21" s="97">
        <v>8</v>
      </c>
      <c r="Y21" s="97">
        <v>14</v>
      </c>
      <c r="Z21" s="97">
        <v>7</v>
      </c>
      <c r="AA21" s="97">
        <v>4</v>
      </c>
      <c r="AB21" s="97">
        <v>8</v>
      </c>
      <c r="AC21" s="97">
        <v>9</v>
      </c>
      <c r="AD21" s="97">
        <v>8</v>
      </c>
      <c r="AE21" s="97">
        <v>7</v>
      </c>
      <c r="AF21" s="97">
        <v>6</v>
      </c>
      <c r="AG21" s="97">
        <v>8</v>
      </c>
      <c r="AH21" s="97">
        <v>10</v>
      </c>
      <c r="AI21" s="97">
        <v>8</v>
      </c>
      <c r="AJ21" s="97">
        <v>11</v>
      </c>
      <c r="AK21" s="97">
        <v>14</v>
      </c>
      <c r="AL21" s="97">
        <v>8</v>
      </c>
      <c r="AM21" s="97">
        <v>14</v>
      </c>
      <c r="AN21" s="96" t="s">
        <v>483</v>
      </c>
      <c r="AO21" s="97">
        <v>9</v>
      </c>
      <c r="AP21" s="31">
        <f>IFERROR(IF(AN21="CIKDITIRO",VLOOKUP(A21,'BR DTG CIKDITIRO'!C:E,3,0),IF(FR_HITUNG_MINMAX!AN21="PESALAKAN",VLOOKUP(FR_HITUNG_MINMAX!A21,'BR DTG ADW'!C:E,3,0),IF(FR_HITUNG_MINMAX!AN21="PACUL",VLOOKUP(FR_HITUNG_MINMAX!A21,'BR DTG PACUL'!C:E,3,0),IF(FR_HITUNG_MINMAX!AN21="TRAYEMAN",VLOOKUP(FR_HITUNG_MINMAX!A21,'BR DTG TRAYEMAN'!C:E,3,0),"?")))),0)</f>
        <v>0</v>
      </c>
      <c r="AQ21" s="31">
        <f>IF(AN21="PACUL",VLOOKUP(A21,'STOK PACUL'!C:H,6,0),IF(FR_HITUNG_MINMAX!AN21="PESALAKAN",VLOOKUP(FR_HITUNG_MINMAX!A21,'STOK PESALAKAN'!C:H,6,0),IF(FR_HITUNG_MINMAX!AN21="CIKDITIRO",VLOOKUP(FR_HITUNG_MINMAX!A21,'STOK CIKDITIRO'!C:H,6,0),IF(FR_HITUNG_MINMAX!AN21="TRAYEMAN",VLOOKUP(FR_HITUNG_MINMAX!A21,'STOK TRAYEMAN'!C:H,6,0),"?"))))</f>
        <v>9</v>
      </c>
      <c r="AR21" s="25">
        <f t="shared" si="1"/>
        <v>9</v>
      </c>
      <c r="AS21" s="25">
        <f t="shared" si="0"/>
        <v>4</v>
      </c>
      <c r="AT21" s="25">
        <f t="shared" si="2"/>
        <v>4</v>
      </c>
    </row>
    <row r="22" spans="1:46">
      <c r="A22" s="96" t="s">
        <v>190</v>
      </c>
      <c r="B22" s="96" t="s">
        <v>901</v>
      </c>
      <c r="C22" s="96" t="s">
        <v>881</v>
      </c>
      <c r="D22" s="96" t="s">
        <v>1365</v>
      </c>
      <c r="E22" s="96" t="s">
        <v>484</v>
      </c>
      <c r="F22" s="97">
        <v>250000</v>
      </c>
      <c r="G22" s="97">
        <v>1</v>
      </c>
      <c r="H22" s="96" t="s">
        <v>32</v>
      </c>
      <c r="I22" s="96" t="s">
        <v>1185</v>
      </c>
      <c r="J22" s="98">
        <v>1</v>
      </c>
      <c r="K22" s="97">
        <v>1</v>
      </c>
      <c r="L22" s="97">
        <v>1</v>
      </c>
      <c r="M22" s="97">
        <v>0</v>
      </c>
      <c r="N22" s="97">
        <v>0</v>
      </c>
      <c r="O22" s="97">
        <v>1</v>
      </c>
      <c r="P22" s="97">
        <v>0</v>
      </c>
      <c r="Q22" s="97">
        <v>0</v>
      </c>
      <c r="R22" s="97">
        <v>1</v>
      </c>
      <c r="S22" s="97">
        <v>0</v>
      </c>
      <c r="T22" s="97">
        <v>0</v>
      </c>
      <c r="U22" s="97">
        <v>2</v>
      </c>
      <c r="V22" s="97">
        <v>0</v>
      </c>
      <c r="W22" s="97">
        <v>0</v>
      </c>
      <c r="X22" s="97">
        <v>2</v>
      </c>
      <c r="Y22" s="97">
        <v>1</v>
      </c>
      <c r="Z22" s="97">
        <v>0</v>
      </c>
      <c r="AA22" s="97">
        <v>1</v>
      </c>
      <c r="AB22" s="97">
        <v>1</v>
      </c>
      <c r="AC22" s="97">
        <v>0</v>
      </c>
      <c r="AD22" s="97">
        <v>1</v>
      </c>
      <c r="AE22" s="97">
        <v>1</v>
      </c>
      <c r="AF22" s="97">
        <v>0</v>
      </c>
      <c r="AG22" s="97">
        <v>2</v>
      </c>
      <c r="AH22" s="97">
        <v>2</v>
      </c>
      <c r="AI22" s="97">
        <v>0</v>
      </c>
      <c r="AJ22" s="97">
        <v>1</v>
      </c>
      <c r="AK22" s="97">
        <v>2</v>
      </c>
      <c r="AL22" s="97">
        <v>2</v>
      </c>
      <c r="AM22" s="97">
        <v>2</v>
      </c>
      <c r="AN22" s="96" t="s">
        <v>483</v>
      </c>
      <c r="AO22" s="97">
        <v>1</v>
      </c>
      <c r="AP22" s="31">
        <f>IFERROR(IF(AN22="CIKDITIRO",VLOOKUP(A22,'BR DTG CIKDITIRO'!C:E,3,0),IF(FR_HITUNG_MINMAX!AN22="PESALAKAN",VLOOKUP(FR_HITUNG_MINMAX!A22,'BR DTG ADW'!C:E,3,0),IF(FR_HITUNG_MINMAX!AN22="PACUL",VLOOKUP(FR_HITUNG_MINMAX!A22,'BR DTG PACUL'!C:E,3,0),IF(FR_HITUNG_MINMAX!AN22="TRAYEMAN",VLOOKUP(FR_HITUNG_MINMAX!A22,'BR DTG TRAYEMAN'!C:E,3,0),"?")))),0)</f>
        <v>0</v>
      </c>
      <c r="AQ22" s="31">
        <f>IF(AN22="PACUL",VLOOKUP(A22,'STOK PACUL'!C:H,6,0),IF(FR_HITUNG_MINMAX!AN22="PESALAKAN",VLOOKUP(FR_HITUNG_MINMAX!A22,'STOK PESALAKAN'!C:H,6,0),IF(FR_HITUNG_MINMAX!AN22="CIKDITIRO",VLOOKUP(FR_HITUNG_MINMAX!A22,'STOK CIKDITIRO'!C:H,6,0),IF(FR_HITUNG_MINMAX!AN22="TRAYEMAN",VLOOKUP(FR_HITUNG_MINMAX!A22,'STOK TRAYEMAN'!C:H,6,0),"?"))))</f>
        <v>1</v>
      </c>
      <c r="AR22" s="25">
        <f t="shared" si="1"/>
        <v>1</v>
      </c>
      <c r="AS22" s="25">
        <f t="shared" si="0"/>
        <v>1</v>
      </c>
      <c r="AT22" s="25">
        <f t="shared" si="2"/>
        <v>3</v>
      </c>
    </row>
    <row r="23" spans="1:46">
      <c r="A23" s="96" t="s">
        <v>191</v>
      </c>
      <c r="B23" s="96" t="s">
        <v>902</v>
      </c>
      <c r="C23" s="96" t="s">
        <v>898</v>
      </c>
      <c r="D23" s="96" t="s">
        <v>1365</v>
      </c>
      <c r="E23" s="96" t="s">
        <v>482</v>
      </c>
      <c r="F23" s="97">
        <v>20750</v>
      </c>
      <c r="G23" s="97">
        <v>1</v>
      </c>
      <c r="H23" s="96" t="s">
        <v>31</v>
      </c>
      <c r="I23" s="96" t="s">
        <v>2</v>
      </c>
      <c r="J23" s="98">
        <v>1</v>
      </c>
      <c r="K23" s="97">
        <v>1</v>
      </c>
      <c r="L23" s="97">
        <v>0</v>
      </c>
      <c r="M23" s="97">
        <v>0</v>
      </c>
      <c r="N23" s="97">
        <v>0</v>
      </c>
      <c r="O23" s="97">
        <v>0</v>
      </c>
      <c r="P23" s="97">
        <v>0</v>
      </c>
      <c r="Q23" s="97">
        <v>0</v>
      </c>
      <c r="R23" s="97">
        <v>0</v>
      </c>
      <c r="S23" s="97">
        <v>0</v>
      </c>
      <c r="T23" s="97">
        <v>2</v>
      </c>
      <c r="U23" s="97">
        <v>0</v>
      </c>
      <c r="V23" s="97">
        <v>0</v>
      </c>
      <c r="W23" s="97">
        <v>0</v>
      </c>
      <c r="X23" s="97">
        <v>2</v>
      </c>
      <c r="Y23" s="97">
        <v>0</v>
      </c>
      <c r="Z23" s="97">
        <v>0</v>
      </c>
      <c r="AA23" s="97">
        <v>0</v>
      </c>
      <c r="AB23" s="97">
        <v>0</v>
      </c>
      <c r="AC23" s="97">
        <v>0</v>
      </c>
      <c r="AD23" s="97">
        <v>0</v>
      </c>
      <c r="AE23" s="97">
        <v>0</v>
      </c>
      <c r="AF23" s="97">
        <v>2</v>
      </c>
      <c r="AG23" s="97">
        <v>0</v>
      </c>
      <c r="AH23" s="97">
        <v>0</v>
      </c>
      <c r="AI23" s="97">
        <v>0</v>
      </c>
      <c r="AJ23" s="97">
        <v>0</v>
      </c>
      <c r="AK23" s="97">
        <v>2</v>
      </c>
      <c r="AL23" s="97">
        <v>2</v>
      </c>
      <c r="AM23" s="97">
        <v>2</v>
      </c>
      <c r="AN23" s="96" t="s">
        <v>483</v>
      </c>
      <c r="AO23" s="97">
        <v>2</v>
      </c>
      <c r="AP23" s="31">
        <f>IFERROR(IF(AN23="CIKDITIRO",VLOOKUP(A23,'BR DTG CIKDITIRO'!C:E,3,0),IF(FR_HITUNG_MINMAX!AN23="PESALAKAN",VLOOKUP(FR_HITUNG_MINMAX!A23,'BR DTG ADW'!C:E,3,0),IF(FR_HITUNG_MINMAX!AN23="PACUL",VLOOKUP(FR_HITUNG_MINMAX!A23,'BR DTG PACUL'!C:E,3,0),IF(FR_HITUNG_MINMAX!AN23="TRAYEMAN",VLOOKUP(FR_HITUNG_MINMAX!A23,'BR DTG TRAYEMAN'!C:E,3,0),"?")))),0)</f>
        <v>0</v>
      </c>
      <c r="AQ23" s="31">
        <f>IF(AN23="PACUL",VLOOKUP(A23,'STOK PACUL'!C:H,6,0),IF(FR_HITUNG_MINMAX!AN23="PESALAKAN",VLOOKUP(FR_HITUNG_MINMAX!A23,'STOK PESALAKAN'!C:H,6,0),IF(FR_HITUNG_MINMAX!AN23="CIKDITIRO",VLOOKUP(FR_HITUNG_MINMAX!A23,'STOK CIKDITIRO'!C:H,6,0),IF(FR_HITUNG_MINMAX!AN23="TRAYEMAN",VLOOKUP(FR_HITUNG_MINMAX!A23,'STOK TRAYEMAN'!C:H,6,0),"?"))))</f>
        <v>2</v>
      </c>
      <c r="AR23" s="25">
        <f t="shared" si="1"/>
        <v>2</v>
      </c>
      <c r="AS23" s="25">
        <f t="shared" si="0"/>
        <v>1</v>
      </c>
      <c r="AT23" s="25">
        <f t="shared" si="2"/>
        <v>1</v>
      </c>
    </row>
    <row r="24" spans="1:46">
      <c r="A24" s="96" t="s">
        <v>1728</v>
      </c>
      <c r="B24" s="96" t="s">
        <v>1729</v>
      </c>
      <c r="C24" s="96" t="s">
        <v>1185</v>
      </c>
      <c r="D24" s="96" t="s">
        <v>1365</v>
      </c>
      <c r="E24" s="96" t="s">
        <v>482</v>
      </c>
      <c r="F24" s="97">
        <v>128000</v>
      </c>
      <c r="G24" s="97">
        <v>1</v>
      </c>
      <c r="H24" s="96" t="s">
        <v>1185</v>
      </c>
      <c r="I24" s="96" t="s">
        <v>1185</v>
      </c>
      <c r="J24" s="98">
        <v>1</v>
      </c>
      <c r="K24" s="97">
        <v>1</v>
      </c>
      <c r="L24" s="97">
        <v>0</v>
      </c>
      <c r="M24" s="97">
        <v>0</v>
      </c>
      <c r="N24" s="97">
        <v>0</v>
      </c>
      <c r="O24" s="97">
        <v>1</v>
      </c>
      <c r="P24" s="97">
        <v>0</v>
      </c>
      <c r="Q24" s="97">
        <v>0</v>
      </c>
      <c r="R24" s="97">
        <v>0</v>
      </c>
      <c r="S24" s="97">
        <v>0</v>
      </c>
      <c r="T24" s="97">
        <v>0</v>
      </c>
      <c r="U24" s="97">
        <v>0</v>
      </c>
      <c r="V24" s="97">
        <v>0</v>
      </c>
      <c r="W24" s="97">
        <v>0</v>
      </c>
      <c r="X24" s="97">
        <v>1</v>
      </c>
      <c r="Y24" s="97">
        <v>0</v>
      </c>
      <c r="Z24" s="97">
        <v>0</v>
      </c>
      <c r="AA24" s="97">
        <v>1</v>
      </c>
      <c r="AB24" s="97">
        <v>1</v>
      </c>
      <c r="AC24" s="97">
        <v>0</v>
      </c>
      <c r="AD24" s="97">
        <v>0</v>
      </c>
      <c r="AE24" s="97">
        <v>0</v>
      </c>
      <c r="AF24" s="97">
        <v>0</v>
      </c>
      <c r="AG24" s="97">
        <v>0</v>
      </c>
      <c r="AH24" s="97">
        <v>0</v>
      </c>
      <c r="AI24" s="97">
        <v>0</v>
      </c>
      <c r="AJ24" s="97">
        <v>0</v>
      </c>
      <c r="AK24" s="97">
        <v>1</v>
      </c>
      <c r="AL24" s="97">
        <v>1</v>
      </c>
      <c r="AM24" s="97">
        <v>1</v>
      </c>
      <c r="AN24" s="96" t="s">
        <v>483</v>
      </c>
      <c r="AO24" s="97">
        <v>0</v>
      </c>
      <c r="AP24" s="31">
        <f>IFERROR(IF(AN24="CIKDITIRO",VLOOKUP(A24,'BR DTG CIKDITIRO'!C:E,3,0),IF(FR_HITUNG_MINMAX!AN24="PESALAKAN",VLOOKUP(FR_HITUNG_MINMAX!A24,'BR DTG ADW'!C:E,3,0),IF(FR_HITUNG_MINMAX!AN24="PACUL",VLOOKUP(FR_HITUNG_MINMAX!A24,'BR DTG PACUL'!C:E,3,0),IF(FR_HITUNG_MINMAX!AN24="TRAYEMAN",VLOOKUP(FR_HITUNG_MINMAX!A24,'BR DTG TRAYEMAN'!C:E,3,0),"?")))),0)</f>
        <v>0</v>
      </c>
      <c r="AQ24" s="31">
        <f>IF(AN24="PACUL",VLOOKUP(A24,'STOK PACUL'!C:H,6,0),IF(FR_HITUNG_MINMAX!AN24="PESALAKAN",VLOOKUP(FR_HITUNG_MINMAX!A24,'STOK PESALAKAN'!C:H,6,0),IF(FR_HITUNG_MINMAX!AN24="CIKDITIRO",VLOOKUP(FR_HITUNG_MINMAX!A24,'STOK CIKDITIRO'!C:H,6,0),IF(FR_HITUNG_MINMAX!AN24="TRAYEMAN",VLOOKUP(FR_HITUNG_MINMAX!A24,'STOK TRAYEMAN'!C:H,6,0),"?"))))</f>
        <v>0</v>
      </c>
      <c r="AR24" s="25">
        <f t="shared" si="1"/>
        <v>0</v>
      </c>
      <c r="AS24" s="25">
        <f t="shared" si="0"/>
        <v>1</v>
      </c>
      <c r="AT24" s="25">
        <f t="shared" si="2"/>
        <v>1</v>
      </c>
    </row>
    <row r="25" spans="1:46">
      <c r="A25" s="96" t="s">
        <v>493</v>
      </c>
      <c r="B25" s="96" t="s">
        <v>903</v>
      </c>
      <c r="C25" s="96" t="s">
        <v>898</v>
      </c>
      <c r="D25" s="96" t="s">
        <v>1365</v>
      </c>
      <c r="E25" s="96" t="s">
        <v>482</v>
      </c>
      <c r="F25" s="97">
        <v>14000</v>
      </c>
      <c r="G25" s="97">
        <v>1</v>
      </c>
      <c r="H25" s="96" t="s">
        <v>31</v>
      </c>
      <c r="I25" s="96" t="s">
        <v>2</v>
      </c>
      <c r="J25" s="98">
        <v>1</v>
      </c>
      <c r="K25" s="97">
        <v>1</v>
      </c>
      <c r="L25" s="97">
        <v>0</v>
      </c>
      <c r="M25" s="97">
        <v>0</v>
      </c>
      <c r="N25" s="97">
        <v>0</v>
      </c>
      <c r="O25" s="97">
        <v>1</v>
      </c>
      <c r="P25" s="97">
        <v>0</v>
      </c>
      <c r="Q25" s="97">
        <v>0</v>
      </c>
      <c r="R25" s="97">
        <v>0</v>
      </c>
      <c r="S25" s="97">
        <v>0</v>
      </c>
      <c r="T25" s="97">
        <v>0</v>
      </c>
      <c r="U25" s="97">
        <v>0</v>
      </c>
      <c r="V25" s="97">
        <v>0</v>
      </c>
      <c r="W25" s="97">
        <v>1</v>
      </c>
      <c r="X25" s="97">
        <v>1</v>
      </c>
      <c r="Y25" s="97">
        <v>0</v>
      </c>
      <c r="Z25" s="97">
        <v>0</v>
      </c>
      <c r="AA25" s="97">
        <v>1</v>
      </c>
      <c r="AB25" s="97">
        <v>1</v>
      </c>
      <c r="AC25" s="97">
        <v>0</v>
      </c>
      <c r="AD25" s="97">
        <v>0</v>
      </c>
      <c r="AE25" s="97">
        <v>0</v>
      </c>
      <c r="AF25" s="97">
        <v>0</v>
      </c>
      <c r="AG25" s="97">
        <v>0</v>
      </c>
      <c r="AH25" s="97">
        <v>0</v>
      </c>
      <c r="AI25" s="97">
        <v>1</v>
      </c>
      <c r="AJ25" s="97">
        <v>1</v>
      </c>
      <c r="AK25" s="97">
        <v>1</v>
      </c>
      <c r="AL25" s="97">
        <v>1</v>
      </c>
      <c r="AM25" s="97">
        <v>2</v>
      </c>
      <c r="AN25" s="96" t="s">
        <v>483</v>
      </c>
      <c r="AO25" s="97">
        <v>1</v>
      </c>
      <c r="AP25" s="31">
        <f>IFERROR(IF(AN25="CIKDITIRO",VLOOKUP(A25,'BR DTG CIKDITIRO'!C:E,3,0),IF(FR_HITUNG_MINMAX!AN25="PESALAKAN",VLOOKUP(FR_HITUNG_MINMAX!A25,'BR DTG ADW'!C:E,3,0),IF(FR_HITUNG_MINMAX!AN25="PACUL",VLOOKUP(FR_HITUNG_MINMAX!A25,'BR DTG PACUL'!C:E,3,0),IF(FR_HITUNG_MINMAX!AN25="TRAYEMAN",VLOOKUP(FR_HITUNG_MINMAX!A25,'BR DTG TRAYEMAN'!C:E,3,0),"?")))),0)</f>
        <v>0</v>
      </c>
      <c r="AQ25" s="31">
        <f>IF(AN25="PACUL",VLOOKUP(A25,'STOK PACUL'!C:H,6,0),IF(FR_HITUNG_MINMAX!AN25="PESALAKAN",VLOOKUP(FR_HITUNG_MINMAX!A25,'STOK PESALAKAN'!C:H,6,0),IF(FR_HITUNG_MINMAX!AN25="CIKDITIRO",VLOOKUP(FR_HITUNG_MINMAX!A25,'STOK CIKDITIRO'!C:H,6,0),IF(FR_HITUNG_MINMAX!AN25="TRAYEMAN",VLOOKUP(FR_HITUNG_MINMAX!A25,'STOK TRAYEMAN'!C:H,6,0),"?"))))</f>
        <v>1</v>
      </c>
      <c r="AR25" s="25">
        <f t="shared" si="1"/>
        <v>1</v>
      </c>
      <c r="AS25" s="25">
        <f t="shared" si="0"/>
        <v>1</v>
      </c>
      <c r="AT25" s="25">
        <f t="shared" si="2"/>
        <v>3</v>
      </c>
    </row>
    <row r="26" spans="1:46">
      <c r="A26" s="96" t="s">
        <v>1561</v>
      </c>
      <c r="B26" s="96" t="s">
        <v>1562</v>
      </c>
      <c r="C26" s="96" t="s">
        <v>876</v>
      </c>
      <c r="D26" s="96" t="s">
        <v>1365</v>
      </c>
      <c r="E26" s="96" t="s">
        <v>482</v>
      </c>
      <c r="F26" s="97">
        <v>20000</v>
      </c>
      <c r="G26" s="97">
        <v>1</v>
      </c>
      <c r="H26" s="96" t="s">
        <v>1185</v>
      </c>
      <c r="I26" s="96" t="s">
        <v>1185</v>
      </c>
      <c r="J26" s="98">
        <v>1</v>
      </c>
      <c r="K26" s="97">
        <v>1</v>
      </c>
      <c r="L26" s="97">
        <v>1</v>
      </c>
      <c r="M26" s="97">
        <v>0</v>
      </c>
      <c r="N26" s="97">
        <v>0</v>
      </c>
      <c r="O26" s="97">
        <v>0</v>
      </c>
      <c r="P26" s="97">
        <v>0</v>
      </c>
      <c r="Q26" s="97">
        <v>0</v>
      </c>
      <c r="R26" s="97">
        <v>0</v>
      </c>
      <c r="S26" s="97">
        <v>0</v>
      </c>
      <c r="T26" s="97">
        <v>0</v>
      </c>
      <c r="U26" s="97">
        <v>0</v>
      </c>
      <c r="V26" s="97">
        <v>0</v>
      </c>
      <c r="W26" s="97">
        <v>0</v>
      </c>
      <c r="X26" s="97">
        <v>1</v>
      </c>
      <c r="Y26" s="97">
        <v>1</v>
      </c>
      <c r="Z26" s="97">
        <v>0</v>
      </c>
      <c r="AA26" s="97">
        <v>0</v>
      </c>
      <c r="AB26" s="97">
        <v>0</v>
      </c>
      <c r="AC26" s="97">
        <v>0</v>
      </c>
      <c r="AD26" s="97">
        <v>0</v>
      </c>
      <c r="AE26" s="97">
        <v>0</v>
      </c>
      <c r="AF26" s="97">
        <v>0</v>
      </c>
      <c r="AG26" s="97">
        <v>0</v>
      </c>
      <c r="AH26" s="97">
        <v>0</v>
      </c>
      <c r="AI26" s="97">
        <v>0</v>
      </c>
      <c r="AJ26" s="97">
        <v>1</v>
      </c>
      <c r="AK26" s="97">
        <v>1</v>
      </c>
      <c r="AL26" s="97">
        <v>0</v>
      </c>
      <c r="AM26" s="97">
        <v>0</v>
      </c>
      <c r="AN26" s="96" t="s">
        <v>483</v>
      </c>
      <c r="AO26" s="97">
        <v>0</v>
      </c>
      <c r="AP26" s="31">
        <f>IFERROR(IF(AN26="CIKDITIRO",VLOOKUP(A26,'BR DTG CIKDITIRO'!C:E,3,0),IF(FR_HITUNG_MINMAX!AN26="PESALAKAN",VLOOKUP(FR_HITUNG_MINMAX!A26,'BR DTG ADW'!C:E,3,0),IF(FR_HITUNG_MINMAX!AN26="PACUL",VLOOKUP(FR_HITUNG_MINMAX!A26,'BR DTG PACUL'!C:E,3,0),IF(FR_HITUNG_MINMAX!AN26="TRAYEMAN",VLOOKUP(FR_HITUNG_MINMAX!A26,'BR DTG TRAYEMAN'!C:E,3,0),"?")))),0)</f>
        <v>0</v>
      </c>
      <c r="AQ26" s="31">
        <f>IF(AN26="PACUL",VLOOKUP(A26,'STOK PACUL'!C:H,6,0),IF(FR_HITUNG_MINMAX!AN26="PESALAKAN",VLOOKUP(FR_HITUNG_MINMAX!A26,'STOK PESALAKAN'!C:H,6,0),IF(FR_HITUNG_MINMAX!AN26="CIKDITIRO",VLOOKUP(FR_HITUNG_MINMAX!A26,'STOK CIKDITIRO'!C:H,6,0),IF(FR_HITUNG_MINMAX!AN26="TRAYEMAN",VLOOKUP(FR_HITUNG_MINMAX!A26,'STOK TRAYEMAN'!C:H,6,0),"?"))))</f>
        <v>0</v>
      </c>
      <c r="AR26" s="25">
        <f t="shared" si="1"/>
        <v>0</v>
      </c>
      <c r="AS26" s="25">
        <f t="shared" si="0"/>
        <v>0</v>
      </c>
      <c r="AT26" s="25">
        <f t="shared" si="2"/>
        <v>1</v>
      </c>
    </row>
    <row r="27" spans="1:46">
      <c r="A27" s="96" t="s">
        <v>904</v>
      </c>
      <c r="B27" s="96" t="s">
        <v>905</v>
      </c>
      <c r="C27" s="96" t="s">
        <v>876</v>
      </c>
      <c r="D27" s="96" t="s">
        <v>1365</v>
      </c>
      <c r="E27" s="96" t="s">
        <v>482</v>
      </c>
      <c r="F27" s="97">
        <v>12500</v>
      </c>
      <c r="G27" s="97">
        <v>1</v>
      </c>
      <c r="H27" s="96" t="s">
        <v>1185</v>
      </c>
      <c r="I27" s="96" t="s">
        <v>1185</v>
      </c>
      <c r="J27" s="98">
        <v>1</v>
      </c>
      <c r="K27" s="97">
        <v>1</v>
      </c>
      <c r="L27" s="97">
        <v>0</v>
      </c>
      <c r="M27" s="97">
        <v>0</v>
      </c>
      <c r="N27" s="97">
        <v>0</v>
      </c>
      <c r="O27" s="97">
        <v>0</v>
      </c>
      <c r="P27" s="97">
        <v>0</v>
      </c>
      <c r="Q27" s="97">
        <v>0</v>
      </c>
      <c r="R27" s="97">
        <v>0</v>
      </c>
      <c r="S27" s="97">
        <v>0</v>
      </c>
      <c r="T27" s="97">
        <v>0</v>
      </c>
      <c r="U27" s="97">
        <v>1</v>
      </c>
      <c r="V27" s="97">
        <v>0</v>
      </c>
      <c r="W27" s="97">
        <v>0</v>
      </c>
      <c r="X27" s="97">
        <v>1</v>
      </c>
      <c r="Y27" s="97">
        <v>0</v>
      </c>
      <c r="Z27" s="97">
        <v>0</v>
      </c>
      <c r="AA27" s="97">
        <v>0</v>
      </c>
      <c r="AB27" s="97">
        <v>0</v>
      </c>
      <c r="AC27" s="97">
        <v>0</v>
      </c>
      <c r="AD27" s="97">
        <v>0</v>
      </c>
      <c r="AE27" s="97">
        <v>0</v>
      </c>
      <c r="AF27" s="97">
        <v>0</v>
      </c>
      <c r="AG27" s="97">
        <v>1</v>
      </c>
      <c r="AH27" s="97">
        <v>1</v>
      </c>
      <c r="AI27" s="97">
        <v>0</v>
      </c>
      <c r="AJ27" s="97">
        <v>0</v>
      </c>
      <c r="AK27" s="97">
        <v>1</v>
      </c>
      <c r="AL27" s="97">
        <v>0</v>
      </c>
      <c r="AM27" s="97">
        <v>0</v>
      </c>
      <c r="AN27" s="96" t="s">
        <v>483</v>
      </c>
      <c r="AO27" s="97">
        <v>1</v>
      </c>
      <c r="AP27" s="31">
        <f>IFERROR(IF(AN27="CIKDITIRO",VLOOKUP(A27,'BR DTG CIKDITIRO'!C:E,3,0),IF(FR_HITUNG_MINMAX!AN27="PESALAKAN",VLOOKUP(FR_HITUNG_MINMAX!A27,'BR DTG ADW'!C:E,3,0),IF(FR_HITUNG_MINMAX!AN27="PACUL",VLOOKUP(FR_HITUNG_MINMAX!A27,'BR DTG PACUL'!C:E,3,0),IF(FR_HITUNG_MINMAX!AN27="TRAYEMAN",VLOOKUP(FR_HITUNG_MINMAX!A27,'BR DTG TRAYEMAN'!C:E,3,0),"?")))),0)</f>
        <v>0</v>
      </c>
      <c r="AQ27" s="31">
        <f>IF(AN27="PACUL",VLOOKUP(A27,'STOK PACUL'!C:H,6,0),IF(FR_HITUNG_MINMAX!AN27="PESALAKAN",VLOOKUP(FR_HITUNG_MINMAX!A27,'STOK PESALAKAN'!C:H,6,0),IF(FR_HITUNG_MINMAX!AN27="CIKDITIRO",VLOOKUP(FR_HITUNG_MINMAX!A27,'STOK CIKDITIRO'!C:H,6,0),IF(FR_HITUNG_MINMAX!AN27="TRAYEMAN",VLOOKUP(FR_HITUNG_MINMAX!A27,'STOK TRAYEMAN'!C:H,6,0),"?"))))</f>
        <v>1</v>
      </c>
      <c r="AR27" s="25">
        <f t="shared" si="1"/>
        <v>1</v>
      </c>
      <c r="AS27" s="25">
        <f t="shared" si="0"/>
        <v>0</v>
      </c>
      <c r="AT27" s="25">
        <f t="shared" si="2"/>
        <v>2</v>
      </c>
    </row>
    <row r="28" spans="1:46">
      <c r="A28" s="96" t="s">
        <v>192</v>
      </c>
      <c r="B28" s="96" t="s">
        <v>906</v>
      </c>
      <c r="C28" s="96" t="s">
        <v>876</v>
      </c>
      <c r="D28" s="96" t="s">
        <v>1365</v>
      </c>
      <c r="E28" s="96" t="s">
        <v>482</v>
      </c>
      <c r="F28" s="97">
        <v>17000</v>
      </c>
      <c r="G28" s="97">
        <v>1</v>
      </c>
      <c r="H28" s="96" t="s">
        <v>31</v>
      </c>
      <c r="I28" s="96" t="s">
        <v>2</v>
      </c>
      <c r="J28" s="98">
        <v>1</v>
      </c>
      <c r="K28" s="97">
        <v>1</v>
      </c>
      <c r="L28" s="97">
        <v>0</v>
      </c>
      <c r="M28" s="97">
        <v>0</v>
      </c>
      <c r="N28" s="97">
        <v>0</v>
      </c>
      <c r="O28" s="97">
        <v>2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1</v>
      </c>
      <c r="X28" s="97">
        <v>2</v>
      </c>
      <c r="Y28" s="97">
        <v>0</v>
      </c>
      <c r="Z28" s="97">
        <v>0</v>
      </c>
      <c r="AA28" s="97">
        <v>2</v>
      </c>
      <c r="AB28" s="97">
        <v>2</v>
      </c>
      <c r="AC28" s="97">
        <v>0</v>
      </c>
      <c r="AD28" s="97">
        <v>0</v>
      </c>
      <c r="AE28" s="97">
        <v>0</v>
      </c>
      <c r="AF28" s="97">
        <v>0</v>
      </c>
      <c r="AG28" s="97">
        <v>0</v>
      </c>
      <c r="AH28" s="97">
        <v>0</v>
      </c>
      <c r="AI28" s="97">
        <v>1</v>
      </c>
      <c r="AJ28" s="97">
        <v>1</v>
      </c>
      <c r="AK28" s="97">
        <v>2</v>
      </c>
      <c r="AL28" s="97">
        <v>0</v>
      </c>
      <c r="AM28" s="97">
        <v>0</v>
      </c>
      <c r="AN28" s="96" t="s">
        <v>483</v>
      </c>
      <c r="AO28" s="97">
        <v>1</v>
      </c>
      <c r="AP28" s="31">
        <f>IFERROR(IF(AN28="CIKDITIRO",VLOOKUP(A28,'BR DTG CIKDITIRO'!C:E,3,0),IF(FR_HITUNG_MINMAX!AN28="PESALAKAN",VLOOKUP(FR_HITUNG_MINMAX!A28,'BR DTG ADW'!C:E,3,0),IF(FR_HITUNG_MINMAX!AN28="PACUL",VLOOKUP(FR_HITUNG_MINMAX!A28,'BR DTG PACUL'!C:E,3,0),IF(FR_HITUNG_MINMAX!AN28="TRAYEMAN",VLOOKUP(FR_HITUNG_MINMAX!A28,'BR DTG TRAYEMAN'!C:E,3,0),"?")))),0)</f>
        <v>0</v>
      </c>
      <c r="AQ28" s="31">
        <f>IF(AN28="PACUL",VLOOKUP(A28,'STOK PACUL'!C:H,6,0),IF(FR_HITUNG_MINMAX!AN28="PESALAKAN",VLOOKUP(FR_HITUNG_MINMAX!A28,'STOK PESALAKAN'!C:H,6,0),IF(FR_HITUNG_MINMAX!AN28="CIKDITIRO",VLOOKUP(FR_HITUNG_MINMAX!A28,'STOK CIKDITIRO'!C:H,6,0),IF(FR_HITUNG_MINMAX!AN28="TRAYEMAN",VLOOKUP(FR_HITUNG_MINMAX!A28,'STOK TRAYEMAN'!C:H,6,0),"?"))))</f>
        <v>1</v>
      </c>
      <c r="AR28" s="25">
        <f t="shared" si="1"/>
        <v>1</v>
      </c>
      <c r="AS28" s="25">
        <f t="shared" si="0"/>
        <v>0</v>
      </c>
      <c r="AT28" s="25">
        <f t="shared" si="2"/>
        <v>4</v>
      </c>
    </row>
    <row r="29" spans="1:46" ht="30">
      <c r="A29" s="96" t="s">
        <v>1730</v>
      </c>
      <c r="B29" s="96" t="s">
        <v>1731</v>
      </c>
      <c r="C29" s="96" t="s">
        <v>876</v>
      </c>
      <c r="D29" s="96" t="s">
        <v>1365</v>
      </c>
      <c r="E29" s="96" t="s">
        <v>482</v>
      </c>
      <c r="F29" s="97">
        <v>45000</v>
      </c>
      <c r="G29" s="97">
        <v>1</v>
      </c>
      <c r="H29" s="96" t="s">
        <v>1185</v>
      </c>
      <c r="I29" s="96" t="s">
        <v>1185</v>
      </c>
      <c r="J29" s="98">
        <v>1</v>
      </c>
      <c r="K29" s="97">
        <v>1</v>
      </c>
      <c r="L29" s="97">
        <v>0</v>
      </c>
      <c r="M29" s="97">
        <v>0</v>
      </c>
      <c r="N29" s="97">
        <v>0</v>
      </c>
      <c r="O29" s="97">
        <v>0</v>
      </c>
      <c r="P29" s="97">
        <v>0</v>
      </c>
      <c r="Q29" s="97">
        <v>0</v>
      </c>
      <c r="R29" s="97">
        <v>1</v>
      </c>
      <c r="S29" s="97">
        <v>0</v>
      </c>
      <c r="T29" s="97">
        <v>0</v>
      </c>
      <c r="U29" s="97">
        <v>0</v>
      </c>
      <c r="V29" s="97">
        <v>0</v>
      </c>
      <c r="W29" s="97">
        <v>0</v>
      </c>
      <c r="X29" s="97">
        <v>1</v>
      </c>
      <c r="Y29" s="97">
        <v>0</v>
      </c>
      <c r="Z29" s="97">
        <v>0</v>
      </c>
      <c r="AA29" s="97">
        <v>0</v>
      </c>
      <c r="AB29" s="97">
        <v>0</v>
      </c>
      <c r="AC29" s="97">
        <v>0</v>
      </c>
      <c r="AD29" s="97">
        <v>1</v>
      </c>
      <c r="AE29" s="97">
        <v>1</v>
      </c>
      <c r="AF29" s="97">
        <v>0</v>
      </c>
      <c r="AG29" s="97">
        <v>0</v>
      </c>
      <c r="AH29" s="97">
        <v>0</v>
      </c>
      <c r="AI29" s="97">
        <v>0</v>
      </c>
      <c r="AJ29" s="97">
        <v>0</v>
      </c>
      <c r="AK29" s="97">
        <v>1</v>
      </c>
      <c r="AL29" s="97">
        <v>0</v>
      </c>
      <c r="AM29" s="97">
        <v>0</v>
      </c>
      <c r="AN29" s="96" t="s">
        <v>483</v>
      </c>
      <c r="AO29" s="97">
        <v>0</v>
      </c>
      <c r="AP29" s="31">
        <f>IFERROR(IF(AN29="CIKDITIRO",VLOOKUP(A29,'BR DTG CIKDITIRO'!C:E,3,0),IF(FR_HITUNG_MINMAX!AN29="PESALAKAN",VLOOKUP(FR_HITUNG_MINMAX!A29,'BR DTG ADW'!C:E,3,0),IF(FR_HITUNG_MINMAX!AN29="PACUL",VLOOKUP(FR_HITUNG_MINMAX!A29,'BR DTG PACUL'!C:E,3,0),IF(FR_HITUNG_MINMAX!AN29="TRAYEMAN",VLOOKUP(FR_HITUNG_MINMAX!A29,'BR DTG TRAYEMAN'!C:E,3,0),"?")))),0)</f>
        <v>0</v>
      </c>
      <c r="AQ29" s="31">
        <f>IF(AN29="PACUL",VLOOKUP(A29,'STOK PACUL'!C:H,6,0),IF(FR_HITUNG_MINMAX!AN29="PESALAKAN",VLOOKUP(FR_HITUNG_MINMAX!A29,'STOK PESALAKAN'!C:H,6,0),IF(FR_HITUNG_MINMAX!AN29="CIKDITIRO",VLOOKUP(FR_HITUNG_MINMAX!A29,'STOK CIKDITIRO'!C:H,6,0),IF(FR_HITUNG_MINMAX!AN29="TRAYEMAN",VLOOKUP(FR_HITUNG_MINMAX!A29,'STOK TRAYEMAN'!C:H,6,0),"?"))))</f>
        <v>0</v>
      </c>
      <c r="AR29" s="25">
        <f t="shared" si="1"/>
        <v>0</v>
      </c>
      <c r="AS29" s="25">
        <f t="shared" si="0"/>
        <v>0</v>
      </c>
      <c r="AT29" s="25">
        <f t="shared" si="2"/>
        <v>1</v>
      </c>
    </row>
    <row r="30" spans="1:46">
      <c r="A30" s="96" t="s">
        <v>193</v>
      </c>
      <c r="B30" s="96" t="s">
        <v>1305</v>
      </c>
      <c r="C30" s="96" t="s">
        <v>918</v>
      </c>
      <c r="D30" s="96" t="s">
        <v>1365</v>
      </c>
      <c r="E30" s="96" t="s">
        <v>484</v>
      </c>
      <c r="F30" s="97">
        <v>7500</v>
      </c>
      <c r="G30" s="97">
        <v>1</v>
      </c>
      <c r="H30" s="96" t="s">
        <v>30</v>
      </c>
      <c r="I30" s="96" t="s">
        <v>2</v>
      </c>
      <c r="J30" s="98" t="s">
        <v>1368</v>
      </c>
      <c r="K30" s="97">
        <v>1</v>
      </c>
      <c r="L30" s="97">
        <v>0</v>
      </c>
      <c r="M30" s="97">
        <v>0</v>
      </c>
      <c r="N30" s="97">
        <v>2</v>
      </c>
      <c r="O30" s="97">
        <v>2</v>
      </c>
      <c r="P30" s="97">
        <v>0</v>
      </c>
      <c r="Q30" s="97">
        <v>0</v>
      </c>
      <c r="R30" s="97">
        <v>2</v>
      </c>
      <c r="S30" s="97">
        <v>0</v>
      </c>
      <c r="T30" s="97">
        <v>0</v>
      </c>
      <c r="U30" s="97">
        <v>2</v>
      </c>
      <c r="V30" s="97">
        <v>0</v>
      </c>
      <c r="W30" s="97">
        <v>2</v>
      </c>
      <c r="X30" s="97">
        <v>2</v>
      </c>
      <c r="Y30" s="97">
        <v>0</v>
      </c>
      <c r="Z30" s="97">
        <v>2</v>
      </c>
      <c r="AA30" s="97">
        <v>4</v>
      </c>
      <c r="AB30" s="97">
        <v>2</v>
      </c>
      <c r="AC30" s="97">
        <v>0</v>
      </c>
      <c r="AD30" s="97">
        <v>2</v>
      </c>
      <c r="AE30" s="97">
        <v>2</v>
      </c>
      <c r="AF30" s="97">
        <v>0</v>
      </c>
      <c r="AG30" s="97">
        <v>2</v>
      </c>
      <c r="AH30" s="97">
        <v>2</v>
      </c>
      <c r="AI30" s="97">
        <v>2</v>
      </c>
      <c r="AJ30" s="97">
        <v>2</v>
      </c>
      <c r="AK30" s="97">
        <v>4</v>
      </c>
      <c r="AL30" s="97">
        <v>2</v>
      </c>
      <c r="AM30" s="97">
        <v>4</v>
      </c>
      <c r="AN30" s="96" t="s">
        <v>483</v>
      </c>
      <c r="AO30" s="97">
        <v>4</v>
      </c>
      <c r="AP30" s="31">
        <f>IFERROR(IF(AN30="CIKDITIRO",VLOOKUP(A30,'BR DTG CIKDITIRO'!C:E,3,0),IF(FR_HITUNG_MINMAX!AN30="PESALAKAN",VLOOKUP(FR_HITUNG_MINMAX!A30,'BR DTG ADW'!C:E,3,0),IF(FR_HITUNG_MINMAX!AN30="PACUL",VLOOKUP(FR_HITUNG_MINMAX!A30,'BR DTG PACUL'!C:E,3,0),IF(FR_HITUNG_MINMAX!AN30="TRAYEMAN",VLOOKUP(FR_HITUNG_MINMAX!A30,'BR DTG TRAYEMAN'!C:E,3,0),"?")))),0)</f>
        <v>0</v>
      </c>
      <c r="AQ30" s="31">
        <f>IF(AN30="PACUL",VLOOKUP(A30,'STOK PACUL'!C:H,6,0),IF(FR_HITUNG_MINMAX!AN30="PESALAKAN",VLOOKUP(FR_HITUNG_MINMAX!A30,'STOK PESALAKAN'!C:H,6,0),IF(FR_HITUNG_MINMAX!AN30="CIKDITIRO",VLOOKUP(FR_HITUNG_MINMAX!A30,'STOK CIKDITIRO'!C:H,6,0),IF(FR_HITUNG_MINMAX!AN30="TRAYEMAN",VLOOKUP(FR_HITUNG_MINMAX!A30,'STOK TRAYEMAN'!C:H,6,0),"?"))))</f>
        <v>4</v>
      </c>
      <c r="AR30" s="25">
        <f t="shared" si="1"/>
        <v>4</v>
      </c>
      <c r="AS30" s="25">
        <f t="shared" si="0"/>
        <v>1</v>
      </c>
      <c r="AT30" s="25">
        <f t="shared" si="2"/>
        <v>4</v>
      </c>
    </row>
    <row r="31" spans="1:46">
      <c r="A31" s="96" t="s">
        <v>539</v>
      </c>
      <c r="B31" s="96" t="s">
        <v>908</v>
      </c>
      <c r="C31" s="96" t="s">
        <v>876</v>
      </c>
      <c r="D31" s="96" t="s">
        <v>1365</v>
      </c>
      <c r="E31" s="96" t="s">
        <v>482</v>
      </c>
      <c r="F31" s="97">
        <v>14000</v>
      </c>
      <c r="G31" s="97">
        <v>1</v>
      </c>
      <c r="H31" s="96" t="s">
        <v>1185</v>
      </c>
      <c r="I31" s="96" t="s">
        <v>1185</v>
      </c>
      <c r="J31" s="98">
        <v>1</v>
      </c>
      <c r="K31" s="97">
        <v>1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1</v>
      </c>
      <c r="V31" s="97">
        <v>0</v>
      </c>
      <c r="W31" s="97">
        <v>0</v>
      </c>
      <c r="X31" s="97">
        <v>1</v>
      </c>
      <c r="Y31" s="97">
        <v>0</v>
      </c>
      <c r="Z31" s="97">
        <v>0</v>
      </c>
      <c r="AA31" s="97">
        <v>0</v>
      </c>
      <c r="AB31" s="97">
        <v>0</v>
      </c>
      <c r="AC31" s="97">
        <v>0</v>
      </c>
      <c r="AD31" s="97">
        <v>0</v>
      </c>
      <c r="AE31" s="97">
        <v>0</v>
      </c>
      <c r="AF31" s="97">
        <v>0</v>
      </c>
      <c r="AG31" s="97">
        <v>1</v>
      </c>
      <c r="AH31" s="97">
        <v>1</v>
      </c>
      <c r="AI31" s="97">
        <v>0</v>
      </c>
      <c r="AJ31" s="97">
        <v>0</v>
      </c>
      <c r="AK31" s="97">
        <v>1</v>
      </c>
      <c r="AL31" s="97">
        <v>0</v>
      </c>
      <c r="AM31" s="97">
        <v>0</v>
      </c>
      <c r="AN31" s="96" t="s">
        <v>483</v>
      </c>
      <c r="AO31" s="97">
        <v>1</v>
      </c>
      <c r="AP31" s="31">
        <f>IFERROR(IF(AN31="CIKDITIRO",VLOOKUP(A31,'BR DTG CIKDITIRO'!C:E,3,0),IF(FR_HITUNG_MINMAX!AN31="PESALAKAN",VLOOKUP(FR_HITUNG_MINMAX!A31,'BR DTG ADW'!C:E,3,0),IF(FR_HITUNG_MINMAX!AN31="PACUL",VLOOKUP(FR_HITUNG_MINMAX!A31,'BR DTG PACUL'!C:E,3,0),IF(FR_HITUNG_MINMAX!AN31="TRAYEMAN",VLOOKUP(FR_HITUNG_MINMAX!A31,'BR DTG TRAYEMAN'!C:E,3,0),"?")))),0)</f>
        <v>0</v>
      </c>
      <c r="AQ31" s="31">
        <f>IF(AN31="PACUL",VLOOKUP(A31,'STOK PACUL'!C:H,6,0),IF(FR_HITUNG_MINMAX!AN31="PESALAKAN",VLOOKUP(FR_HITUNG_MINMAX!A31,'STOK PESALAKAN'!C:H,6,0),IF(FR_HITUNG_MINMAX!AN31="CIKDITIRO",VLOOKUP(FR_HITUNG_MINMAX!A31,'STOK CIKDITIRO'!C:H,6,0),IF(FR_HITUNG_MINMAX!AN31="TRAYEMAN",VLOOKUP(FR_HITUNG_MINMAX!A31,'STOK TRAYEMAN'!C:H,6,0),"?"))))</f>
        <v>1</v>
      </c>
      <c r="AR31" s="25">
        <f t="shared" si="1"/>
        <v>1</v>
      </c>
      <c r="AS31" s="25">
        <f t="shared" si="0"/>
        <v>0</v>
      </c>
      <c r="AT31" s="25">
        <f t="shared" si="2"/>
        <v>3</v>
      </c>
    </row>
    <row r="32" spans="1:46">
      <c r="A32" s="96" t="s">
        <v>494</v>
      </c>
      <c r="B32" s="96" t="s">
        <v>1306</v>
      </c>
      <c r="C32" s="96" t="s">
        <v>876</v>
      </c>
      <c r="D32" s="96" t="s">
        <v>1365</v>
      </c>
      <c r="E32" s="96" t="s">
        <v>482</v>
      </c>
      <c r="F32" s="97">
        <v>22000</v>
      </c>
      <c r="G32" s="97">
        <v>1</v>
      </c>
      <c r="H32" s="96" t="s">
        <v>1185</v>
      </c>
      <c r="I32" s="96" t="s">
        <v>1185</v>
      </c>
      <c r="J32" s="98">
        <v>1</v>
      </c>
      <c r="K32" s="97">
        <v>1</v>
      </c>
      <c r="L32" s="97">
        <v>0</v>
      </c>
      <c r="M32" s="97">
        <v>0</v>
      </c>
      <c r="N32" s="97">
        <v>0</v>
      </c>
      <c r="O32" s="97">
        <v>1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1</v>
      </c>
      <c r="X32" s="97">
        <v>1</v>
      </c>
      <c r="Y32" s="97">
        <v>0</v>
      </c>
      <c r="Z32" s="97">
        <v>0</v>
      </c>
      <c r="AA32" s="97">
        <v>1</v>
      </c>
      <c r="AB32" s="97">
        <v>1</v>
      </c>
      <c r="AC32" s="97">
        <v>0</v>
      </c>
      <c r="AD32" s="97">
        <v>0</v>
      </c>
      <c r="AE32" s="97">
        <v>0</v>
      </c>
      <c r="AF32" s="97">
        <v>0</v>
      </c>
      <c r="AG32" s="97">
        <v>0</v>
      </c>
      <c r="AH32" s="97">
        <v>0</v>
      </c>
      <c r="AI32" s="97">
        <v>1</v>
      </c>
      <c r="AJ32" s="97">
        <v>1</v>
      </c>
      <c r="AK32" s="97">
        <v>1</v>
      </c>
      <c r="AL32" s="97">
        <v>0</v>
      </c>
      <c r="AM32" s="97">
        <v>0</v>
      </c>
      <c r="AN32" s="96" t="s">
        <v>483</v>
      </c>
      <c r="AO32" s="97">
        <v>1</v>
      </c>
      <c r="AP32" s="31">
        <f>IFERROR(IF(AN32="CIKDITIRO",VLOOKUP(A32,'BR DTG CIKDITIRO'!C:E,3,0),IF(FR_HITUNG_MINMAX!AN32="PESALAKAN",VLOOKUP(FR_HITUNG_MINMAX!A32,'BR DTG ADW'!C:E,3,0),IF(FR_HITUNG_MINMAX!AN32="PACUL",VLOOKUP(FR_HITUNG_MINMAX!A32,'BR DTG PACUL'!C:E,3,0),IF(FR_HITUNG_MINMAX!AN32="TRAYEMAN",VLOOKUP(FR_HITUNG_MINMAX!A32,'BR DTG TRAYEMAN'!C:E,3,0),"?")))),0)</f>
        <v>0</v>
      </c>
      <c r="AQ32" s="31">
        <f>IF(AN32="PACUL",VLOOKUP(A32,'STOK PACUL'!C:H,6,0),IF(FR_HITUNG_MINMAX!AN32="PESALAKAN",VLOOKUP(FR_HITUNG_MINMAX!A32,'STOK PESALAKAN'!C:H,6,0),IF(FR_HITUNG_MINMAX!AN32="CIKDITIRO",VLOOKUP(FR_HITUNG_MINMAX!A32,'STOK CIKDITIRO'!C:H,6,0),IF(FR_HITUNG_MINMAX!AN32="TRAYEMAN",VLOOKUP(FR_HITUNG_MINMAX!A32,'STOK TRAYEMAN'!C:H,6,0),"?"))))</f>
        <v>1</v>
      </c>
      <c r="AR32" s="25">
        <f t="shared" si="1"/>
        <v>1</v>
      </c>
      <c r="AS32" s="25">
        <f t="shared" si="0"/>
        <v>0</v>
      </c>
      <c r="AT32" s="25">
        <f t="shared" si="2"/>
        <v>3</v>
      </c>
    </row>
    <row r="33" spans="1:46">
      <c r="A33" s="96" t="s">
        <v>194</v>
      </c>
      <c r="B33" s="96" t="s">
        <v>910</v>
      </c>
      <c r="C33" s="96" t="s">
        <v>888</v>
      </c>
      <c r="D33" s="96" t="s">
        <v>1365</v>
      </c>
      <c r="E33" s="96" t="s">
        <v>482</v>
      </c>
      <c r="F33" s="97">
        <v>9500</v>
      </c>
      <c r="G33" s="97">
        <v>1</v>
      </c>
      <c r="H33" s="96" t="s">
        <v>30</v>
      </c>
      <c r="I33" s="96" t="s">
        <v>1185</v>
      </c>
      <c r="J33" s="98">
        <v>1</v>
      </c>
      <c r="K33" s="97">
        <v>1</v>
      </c>
      <c r="L33" s="97">
        <v>0</v>
      </c>
      <c r="M33" s="97">
        <v>0</v>
      </c>
      <c r="N33" s="97">
        <v>0</v>
      </c>
      <c r="O33" s="97">
        <v>0</v>
      </c>
      <c r="P33" s="97">
        <v>0</v>
      </c>
      <c r="Q33" s="97">
        <v>0</v>
      </c>
      <c r="R33" s="97">
        <v>1</v>
      </c>
      <c r="S33" s="97">
        <v>0</v>
      </c>
      <c r="T33" s="97">
        <v>0</v>
      </c>
      <c r="U33" s="97">
        <v>0</v>
      </c>
      <c r="V33" s="97">
        <v>0</v>
      </c>
      <c r="W33" s="97">
        <v>0</v>
      </c>
      <c r="X33" s="97">
        <v>1</v>
      </c>
      <c r="Y33" s="97">
        <v>0</v>
      </c>
      <c r="Z33" s="97">
        <v>0</v>
      </c>
      <c r="AA33" s="97">
        <v>0</v>
      </c>
      <c r="AB33" s="97">
        <v>0</v>
      </c>
      <c r="AC33" s="97">
        <v>0</v>
      </c>
      <c r="AD33" s="97">
        <v>1</v>
      </c>
      <c r="AE33" s="97">
        <v>1</v>
      </c>
      <c r="AF33" s="97">
        <v>0</v>
      </c>
      <c r="AG33" s="97">
        <v>0</v>
      </c>
      <c r="AH33" s="97">
        <v>0</v>
      </c>
      <c r="AI33" s="97">
        <v>0</v>
      </c>
      <c r="AJ33" s="97">
        <v>0</v>
      </c>
      <c r="AK33" s="97">
        <v>1</v>
      </c>
      <c r="AL33" s="97">
        <v>1</v>
      </c>
      <c r="AM33" s="97">
        <v>2</v>
      </c>
      <c r="AN33" s="96" t="s">
        <v>483</v>
      </c>
      <c r="AO33" s="97">
        <v>2</v>
      </c>
      <c r="AP33" s="31">
        <f>IFERROR(IF(AN33="CIKDITIRO",VLOOKUP(A33,'BR DTG CIKDITIRO'!C:E,3,0),IF(FR_HITUNG_MINMAX!AN33="PESALAKAN",VLOOKUP(FR_HITUNG_MINMAX!A33,'BR DTG ADW'!C:E,3,0),IF(FR_HITUNG_MINMAX!AN33="PACUL",VLOOKUP(FR_HITUNG_MINMAX!A33,'BR DTG PACUL'!C:E,3,0),IF(FR_HITUNG_MINMAX!AN33="TRAYEMAN",VLOOKUP(FR_HITUNG_MINMAX!A33,'BR DTG TRAYEMAN'!C:E,3,0),"?")))),0)</f>
        <v>0</v>
      </c>
      <c r="AQ33" s="31">
        <f>IF(AN33="PACUL",VLOOKUP(A33,'STOK PACUL'!C:H,6,0),IF(FR_HITUNG_MINMAX!AN33="PESALAKAN",VLOOKUP(FR_HITUNG_MINMAX!A33,'STOK PESALAKAN'!C:H,6,0),IF(FR_HITUNG_MINMAX!AN33="CIKDITIRO",VLOOKUP(FR_HITUNG_MINMAX!A33,'STOK CIKDITIRO'!C:H,6,0),IF(FR_HITUNG_MINMAX!AN33="TRAYEMAN",VLOOKUP(FR_HITUNG_MINMAX!A33,'STOK TRAYEMAN'!C:H,6,0),"?"))))</f>
        <v>2</v>
      </c>
      <c r="AR33" s="25">
        <f t="shared" si="1"/>
        <v>2</v>
      </c>
      <c r="AS33" s="25">
        <f t="shared" si="0"/>
        <v>1</v>
      </c>
      <c r="AT33" s="25">
        <f t="shared" si="2"/>
        <v>3</v>
      </c>
    </row>
    <row r="34" spans="1:46">
      <c r="A34" s="96" t="s">
        <v>195</v>
      </c>
      <c r="B34" s="96" t="s">
        <v>911</v>
      </c>
      <c r="C34" s="96" t="s">
        <v>898</v>
      </c>
      <c r="D34" s="96" t="s">
        <v>1365</v>
      </c>
      <c r="E34" s="96" t="s">
        <v>485</v>
      </c>
      <c r="F34" s="97">
        <v>29000</v>
      </c>
      <c r="G34" s="97">
        <v>1</v>
      </c>
      <c r="H34" s="96" t="s">
        <v>31</v>
      </c>
      <c r="I34" s="96" t="s">
        <v>2</v>
      </c>
      <c r="J34" s="98">
        <v>1</v>
      </c>
      <c r="K34" s="97">
        <v>1</v>
      </c>
      <c r="L34" s="97">
        <v>0</v>
      </c>
      <c r="M34" s="97">
        <v>0</v>
      </c>
      <c r="N34" s="97">
        <v>2</v>
      </c>
      <c r="O34" s="97">
        <v>0</v>
      </c>
      <c r="P34" s="97">
        <v>0</v>
      </c>
      <c r="Q34" s="97">
        <v>0</v>
      </c>
      <c r="R34" s="97">
        <v>1</v>
      </c>
      <c r="S34" s="97">
        <v>1</v>
      </c>
      <c r="T34" s="97">
        <v>0</v>
      </c>
      <c r="U34" s="97">
        <v>2</v>
      </c>
      <c r="V34" s="97">
        <v>1</v>
      </c>
      <c r="W34" s="97">
        <v>1</v>
      </c>
      <c r="X34" s="97">
        <v>2</v>
      </c>
      <c r="Y34" s="97">
        <v>0</v>
      </c>
      <c r="Z34" s="97">
        <v>2</v>
      </c>
      <c r="AA34" s="97">
        <v>2</v>
      </c>
      <c r="AB34" s="97">
        <v>0</v>
      </c>
      <c r="AC34" s="97">
        <v>0</v>
      </c>
      <c r="AD34" s="97">
        <v>1</v>
      </c>
      <c r="AE34" s="97">
        <v>2</v>
      </c>
      <c r="AF34" s="97">
        <v>1</v>
      </c>
      <c r="AG34" s="97">
        <v>3</v>
      </c>
      <c r="AH34" s="97">
        <v>3</v>
      </c>
      <c r="AI34" s="97">
        <v>2</v>
      </c>
      <c r="AJ34" s="97">
        <v>1</v>
      </c>
      <c r="AK34" s="97">
        <v>3</v>
      </c>
      <c r="AL34" s="97">
        <v>2</v>
      </c>
      <c r="AM34" s="97">
        <v>3</v>
      </c>
      <c r="AN34" s="96" t="s">
        <v>483</v>
      </c>
      <c r="AO34" s="97">
        <v>2</v>
      </c>
      <c r="AP34" s="31">
        <f>IFERROR(IF(AN34="CIKDITIRO",VLOOKUP(A34,'BR DTG CIKDITIRO'!C:E,3,0),IF(FR_HITUNG_MINMAX!AN34="PESALAKAN",VLOOKUP(FR_HITUNG_MINMAX!A34,'BR DTG ADW'!C:E,3,0),IF(FR_HITUNG_MINMAX!AN34="PACUL",VLOOKUP(FR_HITUNG_MINMAX!A34,'BR DTG PACUL'!C:E,3,0),IF(FR_HITUNG_MINMAX!AN34="TRAYEMAN",VLOOKUP(FR_HITUNG_MINMAX!A34,'BR DTG TRAYEMAN'!C:E,3,0),"?")))),0)</f>
        <v>0</v>
      </c>
      <c r="AQ34" s="31">
        <f>IF(AN34="PACUL",VLOOKUP(A34,'STOK PACUL'!C:H,6,0),IF(FR_HITUNG_MINMAX!AN34="PESALAKAN",VLOOKUP(FR_HITUNG_MINMAX!A34,'STOK PESALAKAN'!C:H,6,0),IF(FR_HITUNG_MINMAX!AN34="CIKDITIRO",VLOOKUP(FR_HITUNG_MINMAX!A34,'STOK CIKDITIRO'!C:H,6,0),IF(FR_HITUNG_MINMAX!AN34="TRAYEMAN",VLOOKUP(FR_HITUNG_MINMAX!A34,'STOK TRAYEMAN'!C:H,6,0),"?"))))</f>
        <v>2</v>
      </c>
      <c r="AR34" s="25">
        <f t="shared" si="1"/>
        <v>2</v>
      </c>
      <c r="AS34" s="25">
        <f t="shared" si="0"/>
        <v>1</v>
      </c>
      <c r="AT34" s="25">
        <f t="shared" si="2"/>
        <v>4</v>
      </c>
    </row>
    <row r="35" spans="1:46">
      <c r="A35" s="96" t="s">
        <v>1732</v>
      </c>
      <c r="B35" s="96" t="s">
        <v>1733</v>
      </c>
      <c r="C35" s="96" t="s">
        <v>876</v>
      </c>
      <c r="D35" s="96" t="s">
        <v>1365</v>
      </c>
      <c r="E35" s="96" t="s">
        <v>482</v>
      </c>
      <c r="F35" s="97">
        <v>39000</v>
      </c>
      <c r="G35" s="97">
        <v>1</v>
      </c>
      <c r="H35" s="96" t="s">
        <v>1185</v>
      </c>
      <c r="I35" s="96" t="s">
        <v>1185</v>
      </c>
      <c r="J35" s="98">
        <v>1</v>
      </c>
      <c r="K35" s="97">
        <v>1</v>
      </c>
      <c r="L35" s="97">
        <v>0</v>
      </c>
      <c r="M35" s="97">
        <v>0</v>
      </c>
      <c r="N35" s="97">
        <v>0</v>
      </c>
      <c r="O35" s="97">
        <v>1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1</v>
      </c>
      <c r="Y35" s="97">
        <v>0</v>
      </c>
      <c r="Z35" s="97">
        <v>0</v>
      </c>
      <c r="AA35" s="97">
        <v>1</v>
      </c>
      <c r="AB35" s="97">
        <v>1</v>
      </c>
      <c r="AC35" s="97">
        <v>0</v>
      </c>
      <c r="AD35" s="97">
        <v>0</v>
      </c>
      <c r="AE35" s="97">
        <v>0</v>
      </c>
      <c r="AF35" s="97">
        <v>0</v>
      </c>
      <c r="AG35" s="97">
        <v>0</v>
      </c>
      <c r="AH35" s="97">
        <v>0</v>
      </c>
      <c r="AI35" s="97">
        <v>0</v>
      </c>
      <c r="AJ35" s="97">
        <v>0</v>
      </c>
      <c r="AK35" s="97">
        <v>1</v>
      </c>
      <c r="AL35" s="97">
        <v>0</v>
      </c>
      <c r="AM35" s="97">
        <v>0</v>
      </c>
      <c r="AN35" s="96" t="s">
        <v>483</v>
      </c>
      <c r="AO35" s="97">
        <v>1</v>
      </c>
      <c r="AP35" s="31">
        <f>IFERROR(IF(AN35="CIKDITIRO",VLOOKUP(A35,'BR DTG CIKDITIRO'!C:E,3,0),IF(FR_HITUNG_MINMAX!AN35="PESALAKAN",VLOOKUP(FR_HITUNG_MINMAX!A35,'BR DTG ADW'!C:E,3,0),IF(FR_HITUNG_MINMAX!AN35="PACUL",VLOOKUP(FR_HITUNG_MINMAX!A35,'BR DTG PACUL'!C:E,3,0),IF(FR_HITUNG_MINMAX!AN35="TRAYEMAN",VLOOKUP(FR_HITUNG_MINMAX!A35,'BR DTG TRAYEMAN'!C:E,3,0),"?")))),0)</f>
        <v>0</v>
      </c>
      <c r="AQ35" s="31">
        <f>IF(AN35="PACUL",VLOOKUP(A35,'STOK PACUL'!C:H,6,0),IF(FR_HITUNG_MINMAX!AN35="PESALAKAN",VLOOKUP(FR_HITUNG_MINMAX!A35,'STOK PESALAKAN'!C:H,6,0),IF(FR_HITUNG_MINMAX!AN35="CIKDITIRO",VLOOKUP(FR_HITUNG_MINMAX!A35,'STOK CIKDITIRO'!C:H,6,0),IF(FR_HITUNG_MINMAX!AN35="TRAYEMAN",VLOOKUP(FR_HITUNG_MINMAX!A35,'STOK TRAYEMAN'!C:H,6,0),"?"))))</f>
        <v>1</v>
      </c>
      <c r="AR35" s="25">
        <f t="shared" si="1"/>
        <v>1</v>
      </c>
      <c r="AS35" s="25">
        <f t="shared" si="0"/>
        <v>0</v>
      </c>
      <c r="AT35" s="25">
        <f t="shared" si="2"/>
        <v>2</v>
      </c>
    </row>
    <row r="36" spans="1:46">
      <c r="A36" s="96" t="s">
        <v>196</v>
      </c>
      <c r="B36" s="96" t="s">
        <v>912</v>
      </c>
      <c r="C36" s="96" t="s">
        <v>876</v>
      </c>
      <c r="D36" s="96" t="s">
        <v>1365</v>
      </c>
      <c r="E36" s="96" t="s">
        <v>482</v>
      </c>
      <c r="F36" s="97">
        <v>27500</v>
      </c>
      <c r="G36" s="97">
        <v>1</v>
      </c>
      <c r="H36" s="96" t="s">
        <v>31</v>
      </c>
      <c r="I36" s="96" t="s">
        <v>2</v>
      </c>
      <c r="J36" s="98" t="s">
        <v>1366</v>
      </c>
      <c r="K36" s="97">
        <v>1</v>
      </c>
      <c r="L36" s="97">
        <v>0</v>
      </c>
      <c r="M36" s="97">
        <v>0</v>
      </c>
      <c r="N36" s="97">
        <v>0</v>
      </c>
      <c r="O36" s="97">
        <v>1</v>
      </c>
      <c r="P36" s="97">
        <v>0</v>
      </c>
      <c r="Q36" s="97">
        <v>0</v>
      </c>
      <c r="R36" s="97">
        <v>0</v>
      </c>
      <c r="S36" s="97">
        <v>1</v>
      </c>
      <c r="T36" s="97">
        <v>0</v>
      </c>
      <c r="U36" s="97">
        <v>0</v>
      </c>
      <c r="V36" s="97">
        <v>1</v>
      </c>
      <c r="W36" s="97">
        <v>0</v>
      </c>
      <c r="X36" s="97">
        <v>1</v>
      </c>
      <c r="Y36" s="97">
        <v>0</v>
      </c>
      <c r="Z36" s="97">
        <v>0</v>
      </c>
      <c r="AA36" s="97">
        <v>1</v>
      </c>
      <c r="AB36" s="97">
        <v>1</v>
      </c>
      <c r="AC36" s="97">
        <v>0</v>
      </c>
      <c r="AD36" s="97">
        <v>0</v>
      </c>
      <c r="AE36" s="97">
        <v>1</v>
      </c>
      <c r="AF36" s="97">
        <v>1</v>
      </c>
      <c r="AG36" s="97">
        <v>1</v>
      </c>
      <c r="AH36" s="97">
        <v>1</v>
      </c>
      <c r="AI36" s="97">
        <v>1</v>
      </c>
      <c r="AJ36" s="97">
        <v>0</v>
      </c>
      <c r="AK36" s="97">
        <v>1</v>
      </c>
      <c r="AL36" s="97">
        <v>0</v>
      </c>
      <c r="AM36" s="97">
        <v>0</v>
      </c>
      <c r="AN36" s="96" t="s">
        <v>483</v>
      </c>
      <c r="AO36" s="97">
        <v>0</v>
      </c>
      <c r="AP36" s="31">
        <f>IFERROR(IF(AN36="CIKDITIRO",VLOOKUP(A36,'BR DTG CIKDITIRO'!C:E,3,0),IF(FR_HITUNG_MINMAX!AN36="PESALAKAN",VLOOKUP(FR_HITUNG_MINMAX!A36,'BR DTG ADW'!C:E,3,0),IF(FR_HITUNG_MINMAX!AN36="PACUL",VLOOKUP(FR_HITUNG_MINMAX!A36,'BR DTG PACUL'!C:E,3,0),IF(FR_HITUNG_MINMAX!AN36="TRAYEMAN",VLOOKUP(FR_HITUNG_MINMAX!A36,'BR DTG TRAYEMAN'!C:E,3,0),"?")))),0)</f>
        <v>0</v>
      </c>
      <c r="AQ36" s="31">
        <f>IF(AN36="PACUL",VLOOKUP(A36,'STOK PACUL'!C:H,6,0),IF(FR_HITUNG_MINMAX!AN36="PESALAKAN",VLOOKUP(FR_HITUNG_MINMAX!A36,'STOK PESALAKAN'!C:H,6,0),IF(FR_HITUNG_MINMAX!AN36="CIKDITIRO",VLOOKUP(FR_HITUNG_MINMAX!A36,'STOK CIKDITIRO'!C:H,6,0),IF(FR_HITUNG_MINMAX!AN36="TRAYEMAN",VLOOKUP(FR_HITUNG_MINMAX!A36,'STOK TRAYEMAN'!C:H,6,0),"?"))))</f>
        <v>0</v>
      </c>
      <c r="AR36" s="25">
        <f t="shared" si="1"/>
        <v>0</v>
      </c>
      <c r="AS36" s="25">
        <f t="shared" si="0"/>
        <v>0</v>
      </c>
      <c r="AT36" s="25">
        <f t="shared" si="2"/>
        <v>2</v>
      </c>
    </row>
    <row r="37" spans="1:46">
      <c r="A37" s="96" t="s">
        <v>197</v>
      </c>
      <c r="B37" s="96" t="s">
        <v>913</v>
      </c>
      <c r="C37" s="96" t="s">
        <v>898</v>
      </c>
      <c r="D37" s="96" t="s">
        <v>1365</v>
      </c>
      <c r="E37" s="96" t="s">
        <v>482</v>
      </c>
      <c r="F37" s="97">
        <v>55000</v>
      </c>
      <c r="G37" s="97">
        <v>1</v>
      </c>
      <c r="H37" s="96" t="s">
        <v>31</v>
      </c>
      <c r="I37" s="96" t="s">
        <v>2</v>
      </c>
      <c r="J37" s="98">
        <v>1</v>
      </c>
      <c r="K37" s="97">
        <v>1</v>
      </c>
      <c r="L37" s="97">
        <v>0</v>
      </c>
      <c r="M37" s="97">
        <v>0</v>
      </c>
      <c r="N37" s="97">
        <v>0</v>
      </c>
      <c r="O37" s="97">
        <v>0</v>
      </c>
      <c r="P37" s="97">
        <v>0</v>
      </c>
      <c r="Q37" s="97">
        <v>0</v>
      </c>
      <c r="R37" s="97">
        <v>1</v>
      </c>
      <c r="S37" s="97">
        <v>0</v>
      </c>
      <c r="T37" s="97">
        <v>0</v>
      </c>
      <c r="U37" s="97">
        <v>0</v>
      </c>
      <c r="V37" s="97">
        <v>0</v>
      </c>
      <c r="W37" s="97">
        <v>1</v>
      </c>
      <c r="X37" s="97">
        <v>1</v>
      </c>
      <c r="Y37" s="97">
        <v>0</v>
      </c>
      <c r="Z37" s="97">
        <v>0</v>
      </c>
      <c r="AA37" s="97">
        <v>0</v>
      </c>
      <c r="AB37" s="97">
        <v>0</v>
      </c>
      <c r="AC37" s="97">
        <v>0</v>
      </c>
      <c r="AD37" s="97">
        <v>1</v>
      </c>
      <c r="AE37" s="97">
        <v>1</v>
      </c>
      <c r="AF37" s="97">
        <v>0</v>
      </c>
      <c r="AG37" s="97">
        <v>0</v>
      </c>
      <c r="AH37" s="97">
        <v>0</v>
      </c>
      <c r="AI37" s="97">
        <v>1</v>
      </c>
      <c r="AJ37" s="97">
        <v>1</v>
      </c>
      <c r="AK37" s="97">
        <v>1</v>
      </c>
      <c r="AL37" s="97">
        <v>1</v>
      </c>
      <c r="AM37" s="97">
        <v>1</v>
      </c>
      <c r="AN37" s="96" t="s">
        <v>483</v>
      </c>
      <c r="AO37" s="97">
        <v>3</v>
      </c>
      <c r="AP37" s="31">
        <f>IFERROR(IF(AN37="CIKDITIRO",VLOOKUP(A37,'BR DTG CIKDITIRO'!C:E,3,0),IF(FR_HITUNG_MINMAX!AN37="PESALAKAN",VLOOKUP(FR_HITUNG_MINMAX!A37,'BR DTG ADW'!C:E,3,0),IF(FR_HITUNG_MINMAX!AN37="PACUL",VLOOKUP(FR_HITUNG_MINMAX!A37,'BR DTG PACUL'!C:E,3,0),IF(FR_HITUNG_MINMAX!AN37="TRAYEMAN",VLOOKUP(FR_HITUNG_MINMAX!A37,'BR DTG TRAYEMAN'!C:E,3,0),"?")))),0)</f>
        <v>0</v>
      </c>
      <c r="AQ37" s="31">
        <f>IF(AN37="PACUL",VLOOKUP(A37,'STOK PACUL'!C:H,6,0),IF(FR_HITUNG_MINMAX!AN37="PESALAKAN",VLOOKUP(FR_HITUNG_MINMAX!A37,'STOK PESALAKAN'!C:H,6,0),IF(FR_HITUNG_MINMAX!AN37="CIKDITIRO",VLOOKUP(FR_HITUNG_MINMAX!A37,'STOK CIKDITIRO'!C:H,6,0),IF(FR_HITUNG_MINMAX!AN37="TRAYEMAN",VLOOKUP(FR_HITUNG_MINMAX!A37,'STOK TRAYEMAN'!C:H,6,0),"?"))))</f>
        <v>3</v>
      </c>
      <c r="AR37" s="25">
        <f t="shared" si="1"/>
        <v>3</v>
      </c>
      <c r="AS37" s="25">
        <f t="shared" si="0"/>
        <v>1</v>
      </c>
      <c r="AT37" s="25">
        <f t="shared" si="2"/>
        <v>4</v>
      </c>
    </row>
    <row r="38" spans="1:46">
      <c r="A38" s="96" t="s">
        <v>1734</v>
      </c>
      <c r="B38" s="96" t="s">
        <v>1735</v>
      </c>
      <c r="C38" s="96" t="s">
        <v>876</v>
      </c>
      <c r="D38" s="96" t="s">
        <v>1365</v>
      </c>
      <c r="E38" s="96" t="s">
        <v>482</v>
      </c>
      <c r="F38" s="97">
        <v>132000</v>
      </c>
      <c r="G38" s="97">
        <v>1</v>
      </c>
      <c r="H38" s="96" t="s">
        <v>31</v>
      </c>
      <c r="I38" s="96" t="s">
        <v>1185</v>
      </c>
      <c r="J38" s="98">
        <v>1</v>
      </c>
      <c r="K38" s="97">
        <v>1</v>
      </c>
      <c r="L38" s="97">
        <v>0</v>
      </c>
      <c r="M38" s="97">
        <v>0</v>
      </c>
      <c r="N38" s="97">
        <v>0</v>
      </c>
      <c r="O38" s="97">
        <v>1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1</v>
      </c>
      <c r="Y38" s="97">
        <v>0</v>
      </c>
      <c r="Z38" s="97">
        <v>0</v>
      </c>
      <c r="AA38" s="97">
        <v>1</v>
      </c>
      <c r="AB38" s="97">
        <v>1</v>
      </c>
      <c r="AC38" s="97">
        <v>0</v>
      </c>
      <c r="AD38" s="97">
        <v>0</v>
      </c>
      <c r="AE38" s="97">
        <v>0</v>
      </c>
      <c r="AF38" s="97">
        <v>0</v>
      </c>
      <c r="AG38" s="97">
        <v>0</v>
      </c>
      <c r="AH38" s="97">
        <v>0</v>
      </c>
      <c r="AI38" s="97">
        <v>0</v>
      </c>
      <c r="AJ38" s="97">
        <v>0</v>
      </c>
      <c r="AK38" s="97">
        <v>1</v>
      </c>
      <c r="AL38" s="97">
        <v>0</v>
      </c>
      <c r="AM38" s="97">
        <v>0</v>
      </c>
      <c r="AN38" s="96" t="s">
        <v>483</v>
      </c>
      <c r="AO38" s="97">
        <v>0</v>
      </c>
      <c r="AP38" s="31">
        <f>IFERROR(IF(AN38="CIKDITIRO",VLOOKUP(A38,'BR DTG CIKDITIRO'!C:E,3,0),IF(FR_HITUNG_MINMAX!AN38="PESALAKAN",VLOOKUP(FR_HITUNG_MINMAX!A38,'BR DTG ADW'!C:E,3,0),IF(FR_HITUNG_MINMAX!AN38="PACUL",VLOOKUP(FR_HITUNG_MINMAX!A38,'BR DTG PACUL'!C:E,3,0),IF(FR_HITUNG_MINMAX!AN38="TRAYEMAN",VLOOKUP(FR_HITUNG_MINMAX!A38,'BR DTG TRAYEMAN'!C:E,3,0),"?")))),0)</f>
        <v>0</v>
      </c>
      <c r="AQ38" s="31">
        <f>IF(AN38="PACUL",VLOOKUP(A38,'STOK PACUL'!C:H,6,0),IF(FR_HITUNG_MINMAX!AN38="PESALAKAN",VLOOKUP(FR_HITUNG_MINMAX!A38,'STOK PESALAKAN'!C:H,6,0),IF(FR_HITUNG_MINMAX!AN38="CIKDITIRO",VLOOKUP(FR_HITUNG_MINMAX!A38,'STOK CIKDITIRO'!C:H,6,0),IF(FR_HITUNG_MINMAX!AN38="TRAYEMAN",VLOOKUP(FR_HITUNG_MINMAX!A38,'STOK TRAYEMAN'!C:H,6,0),"?"))))</f>
        <v>0</v>
      </c>
      <c r="AR38" s="25">
        <f t="shared" si="1"/>
        <v>0</v>
      </c>
      <c r="AS38" s="25">
        <f t="shared" si="0"/>
        <v>0</v>
      </c>
      <c r="AT38" s="25">
        <f t="shared" si="2"/>
        <v>1</v>
      </c>
    </row>
    <row r="39" spans="1:46">
      <c r="A39" s="96" t="s">
        <v>914</v>
      </c>
      <c r="B39" s="96" t="s">
        <v>1736</v>
      </c>
      <c r="C39" s="96" t="s">
        <v>876</v>
      </c>
      <c r="D39" s="96" t="s">
        <v>1365</v>
      </c>
      <c r="E39" s="96" t="s">
        <v>482</v>
      </c>
      <c r="F39" s="97">
        <v>107500</v>
      </c>
      <c r="G39" s="97">
        <v>1</v>
      </c>
      <c r="H39" s="96" t="s">
        <v>1185</v>
      </c>
      <c r="I39" s="96" t="s">
        <v>1185</v>
      </c>
      <c r="J39" s="98">
        <v>1</v>
      </c>
      <c r="K39" s="97">
        <v>1</v>
      </c>
      <c r="L39" s="97">
        <v>0</v>
      </c>
      <c r="M39" s="97">
        <v>0</v>
      </c>
      <c r="N39" s="97">
        <v>1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1</v>
      </c>
      <c r="V39" s="97">
        <v>0</v>
      </c>
      <c r="W39" s="97">
        <v>0</v>
      </c>
      <c r="X39" s="97">
        <v>1</v>
      </c>
      <c r="Y39" s="97">
        <v>0</v>
      </c>
      <c r="Z39" s="97">
        <v>1</v>
      </c>
      <c r="AA39" s="97">
        <v>1</v>
      </c>
      <c r="AB39" s="97">
        <v>0</v>
      </c>
      <c r="AC39" s="97">
        <v>0</v>
      </c>
      <c r="AD39" s="97">
        <v>0</v>
      </c>
      <c r="AE39" s="97">
        <v>0</v>
      </c>
      <c r="AF39" s="97">
        <v>0</v>
      </c>
      <c r="AG39" s="97">
        <v>1</v>
      </c>
      <c r="AH39" s="97">
        <v>1</v>
      </c>
      <c r="AI39" s="97">
        <v>0</v>
      </c>
      <c r="AJ39" s="97">
        <v>0</v>
      </c>
      <c r="AK39" s="97">
        <v>1</v>
      </c>
      <c r="AL39" s="97">
        <v>0</v>
      </c>
      <c r="AM39" s="97">
        <v>0</v>
      </c>
      <c r="AN39" s="96" t="s">
        <v>483</v>
      </c>
      <c r="AO39" s="97">
        <v>1</v>
      </c>
      <c r="AP39" s="31">
        <f>IFERROR(IF(AN39="CIKDITIRO",VLOOKUP(A39,'BR DTG CIKDITIRO'!C:E,3,0),IF(FR_HITUNG_MINMAX!AN39="PESALAKAN",VLOOKUP(FR_HITUNG_MINMAX!A39,'BR DTG ADW'!C:E,3,0),IF(FR_HITUNG_MINMAX!AN39="PACUL",VLOOKUP(FR_HITUNG_MINMAX!A39,'BR DTG PACUL'!C:E,3,0),IF(FR_HITUNG_MINMAX!AN39="TRAYEMAN",VLOOKUP(FR_HITUNG_MINMAX!A39,'BR DTG TRAYEMAN'!C:E,3,0),"?")))),0)</f>
        <v>0</v>
      </c>
      <c r="AQ39" s="31">
        <f>IF(AN39="PACUL",VLOOKUP(A39,'STOK PACUL'!C:H,6,0),IF(FR_HITUNG_MINMAX!AN39="PESALAKAN",VLOOKUP(FR_HITUNG_MINMAX!A39,'STOK PESALAKAN'!C:H,6,0),IF(FR_HITUNG_MINMAX!AN39="CIKDITIRO",VLOOKUP(FR_HITUNG_MINMAX!A39,'STOK CIKDITIRO'!C:H,6,0),IF(FR_HITUNG_MINMAX!AN39="TRAYEMAN",VLOOKUP(FR_HITUNG_MINMAX!A39,'STOK TRAYEMAN'!C:H,6,0),"?"))))</f>
        <v>1</v>
      </c>
      <c r="AR39" s="25">
        <f t="shared" si="1"/>
        <v>1</v>
      </c>
      <c r="AS39" s="25">
        <f t="shared" si="0"/>
        <v>0</v>
      </c>
      <c r="AT39" s="25">
        <f t="shared" si="2"/>
        <v>2</v>
      </c>
    </row>
    <row r="40" spans="1:46">
      <c r="A40" s="96" t="s">
        <v>616</v>
      </c>
      <c r="B40" s="96" t="s">
        <v>917</v>
      </c>
      <c r="C40" s="96" t="s">
        <v>876</v>
      </c>
      <c r="D40" s="96" t="s">
        <v>1365</v>
      </c>
      <c r="E40" s="96" t="s">
        <v>482</v>
      </c>
      <c r="F40" s="97">
        <v>126000</v>
      </c>
      <c r="G40" s="97">
        <v>1</v>
      </c>
      <c r="H40" s="96" t="s">
        <v>31</v>
      </c>
      <c r="I40" s="96" t="s">
        <v>1185</v>
      </c>
      <c r="J40" s="98">
        <v>1</v>
      </c>
      <c r="K40" s="97">
        <v>1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1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1</v>
      </c>
      <c r="Y40" s="97">
        <v>0</v>
      </c>
      <c r="Z40" s="97">
        <v>0</v>
      </c>
      <c r="AA40" s="97">
        <v>0</v>
      </c>
      <c r="AB40" s="97">
        <v>0</v>
      </c>
      <c r="AC40" s="97">
        <v>0</v>
      </c>
      <c r="AD40" s="97">
        <v>1</v>
      </c>
      <c r="AE40" s="97">
        <v>1</v>
      </c>
      <c r="AF40" s="97">
        <v>0</v>
      </c>
      <c r="AG40" s="97">
        <v>0</v>
      </c>
      <c r="AH40" s="97">
        <v>0</v>
      </c>
      <c r="AI40" s="97">
        <v>0</v>
      </c>
      <c r="AJ40" s="97">
        <v>0</v>
      </c>
      <c r="AK40" s="97">
        <v>1</v>
      </c>
      <c r="AL40" s="97">
        <v>0</v>
      </c>
      <c r="AM40" s="97">
        <v>0</v>
      </c>
      <c r="AN40" s="96" t="s">
        <v>483</v>
      </c>
      <c r="AO40" s="97">
        <v>0</v>
      </c>
      <c r="AP40" s="31">
        <f>IFERROR(IF(AN40="CIKDITIRO",VLOOKUP(A40,'BR DTG CIKDITIRO'!C:E,3,0),IF(FR_HITUNG_MINMAX!AN40="PESALAKAN",VLOOKUP(FR_HITUNG_MINMAX!A40,'BR DTG ADW'!C:E,3,0),IF(FR_HITUNG_MINMAX!AN40="PACUL",VLOOKUP(FR_HITUNG_MINMAX!A40,'BR DTG PACUL'!C:E,3,0),IF(FR_HITUNG_MINMAX!AN40="TRAYEMAN",VLOOKUP(FR_HITUNG_MINMAX!A40,'BR DTG TRAYEMAN'!C:E,3,0),"?")))),0)</f>
        <v>0</v>
      </c>
      <c r="AQ40" s="31">
        <f>IF(AN40="PACUL",VLOOKUP(A40,'STOK PACUL'!C:H,6,0),IF(FR_HITUNG_MINMAX!AN40="PESALAKAN",VLOOKUP(FR_HITUNG_MINMAX!A40,'STOK PESALAKAN'!C:H,6,0),IF(FR_HITUNG_MINMAX!AN40="CIKDITIRO",VLOOKUP(FR_HITUNG_MINMAX!A40,'STOK CIKDITIRO'!C:H,6,0),IF(FR_HITUNG_MINMAX!AN40="TRAYEMAN",VLOOKUP(FR_HITUNG_MINMAX!A40,'STOK TRAYEMAN'!C:H,6,0),"?"))))</f>
        <v>0</v>
      </c>
      <c r="AR40" s="25">
        <f t="shared" si="1"/>
        <v>0</v>
      </c>
      <c r="AS40" s="25">
        <f t="shared" si="0"/>
        <v>0</v>
      </c>
      <c r="AT40" s="25">
        <f t="shared" si="2"/>
        <v>2</v>
      </c>
    </row>
    <row r="41" spans="1:46">
      <c r="A41" s="96" t="s">
        <v>1737</v>
      </c>
      <c r="B41" s="96" t="s">
        <v>1738</v>
      </c>
      <c r="C41" s="96" t="s">
        <v>1185</v>
      </c>
      <c r="D41" s="96" t="s">
        <v>1365</v>
      </c>
      <c r="E41" s="96" t="s">
        <v>482</v>
      </c>
      <c r="F41" s="97">
        <v>124500</v>
      </c>
      <c r="G41" s="97">
        <v>1</v>
      </c>
      <c r="H41" s="96" t="s">
        <v>1185</v>
      </c>
      <c r="I41" s="96" t="s">
        <v>1185</v>
      </c>
      <c r="J41" s="98">
        <v>1</v>
      </c>
      <c r="K41" s="97">
        <v>1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</v>
      </c>
      <c r="U41" s="97">
        <v>0</v>
      </c>
      <c r="V41" s="97">
        <v>0</v>
      </c>
      <c r="W41" s="97">
        <v>1</v>
      </c>
      <c r="X41" s="97">
        <v>1</v>
      </c>
      <c r="Y41" s="97">
        <v>0</v>
      </c>
      <c r="Z41" s="97">
        <v>0</v>
      </c>
      <c r="AA41" s="97">
        <v>0</v>
      </c>
      <c r="AB41" s="97">
        <v>0</v>
      </c>
      <c r="AC41" s="97">
        <v>0</v>
      </c>
      <c r="AD41" s="97">
        <v>0</v>
      </c>
      <c r="AE41" s="97">
        <v>0</v>
      </c>
      <c r="AF41" s="97">
        <v>0</v>
      </c>
      <c r="AG41" s="97">
        <v>0</v>
      </c>
      <c r="AH41" s="97">
        <v>0</v>
      </c>
      <c r="AI41" s="97">
        <v>1</v>
      </c>
      <c r="AJ41" s="97">
        <v>1</v>
      </c>
      <c r="AK41" s="97">
        <v>1</v>
      </c>
      <c r="AL41" s="97">
        <v>1</v>
      </c>
      <c r="AM41" s="97">
        <v>1</v>
      </c>
      <c r="AN41" s="96" t="s">
        <v>483</v>
      </c>
      <c r="AO41" s="97">
        <v>0</v>
      </c>
      <c r="AP41" s="31">
        <f>IFERROR(IF(AN41="CIKDITIRO",VLOOKUP(A41,'BR DTG CIKDITIRO'!C:E,3,0),IF(FR_HITUNG_MINMAX!AN41="PESALAKAN",VLOOKUP(FR_HITUNG_MINMAX!A41,'BR DTG ADW'!C:E,3,0),IF(FR_HITUNG_MINMAX!AN41="PACUL",VLOOKUP(FR_HITUNG_MINMAX!A41,'BR DTG PACUL'!C:E,3,0),IF(FR_HITUNG_MINMAX!AN41="TRAYEMAN",VLOOKUP(FR_HITUNG_MINMAX!A41,'BR DTG TRAYEMAN'!C:E,3,0),"?")))),0)</f>
        <v>0</v>
      </c>
      <c r="AQ41" s="31">
        <f>IF(AN41="PACUL",VLOOKUP(A41,'STOK PACUL'!C:H,6,0),IF(FR_HITUNG_MINMAX!AN41="PESALAKAN",VLOOKUP(FR_HITUNG_MINMAX!A41,'STOK PESALAKAN'!C:H,6,0),IF(FR_HITUNG_MINMAX!AN41="CIKDITIRO",VLOOKUP(FR_HITUNG_MINMAX!A41,'STOK CIKDITIRO'!C:H,6,0),IF(FR_HITUNG_MINMAX!AN41="TRAYEMAN",VLOOKUP(FR_HITUNG_MINMAX!A41,'STOK TRAYEMAN'!C:H,6,0),"?"))))</f>
        <v>0</v>
      </c>
      <c r="AR41" s="25">
        <f t="shared" si="1"/>
        <v>0</v>
      </c>
      <c r="AS41" s="25">
        <f t="shared" si="0"/>
        <v>1</v>
      </c>
      <c r="AT41" s="25">
        <f t="shared" si="2"/>
        <v>1</v>
      </c>
    </row>
    <row r="42" spans="1:46">
      <c r="A42" s="96" t="s">
        <v>1572</v>
      </c>
      <c r="B42" s="96" t="s">
        <v>1739</v>
      </c>
      <c r="C42" s="96" t="s">
        <v>876</v>
      </c>
      <c r="D42" s="96" t="s">
        <v>1365</v>
      </c>
      <c r="E42" s="96" t="s">
        <v>482</v>
      </c>
      <c r="F42" s="97">
        <v>42000</v>
      </c>
      <c r="G42" s="97">
        <v>1</v>
      </c>
      <c r="H42" s="96" t="s">
        <v>1185</v>
      </c>
      <c r="I42" s="96" t="s">
        <v>1185</v>
      </c>
      <c r="J42" s="98">
        <v>1</v>
      </c>
      <c r="K42" s="97">
        <v>1</v>
      </c>
      <c r="L42" s="97">
        <v>0</v>
      </c>
      <c r="M42" s="97">
        <v>0</v>
      </c>
      <c r="N42" s="97">
        <v>0</v>
      </c>
      <c r="O42" s="97">
        <v>0</v>
      </c>
      <c r="P42" s="97">
        <v>0</v>
      </c>
      <c r="Q42" s="97">
        <v>0</v>
      </c>
      <c r="R42" s="97">
        <v>1</v>
      </c>
      <c r="S42" s="97">
        <v>0</v>
      </c>
      <c r="T42" s="97">
        <v>0</v>
      </c>
      <c r="U42" s="97">
        <v>1</v>
      </c>
      <c r="V42" s="97">
        <v>0</v>
      </c>
      <c r="W42" s="97">
        <v>0</v>
      </c>
      <c r="X42" s="97">
        <v>1</v>
      </c>
      <c r="Y42" s="97">
        <v>0</v>
      </c>
      <c r="Z42" s="97">
        <v>0</v>
      </c>
      <c r="AA42" s="97">
        <v>0</v>
      </c>
      <c r="AB42" s="97">
        <v>0</v>
      </c>
      <c r="AC42" s="97">
        <v>0</v>
      </c>
      <c r="AD42" s="97">
        <v>1</v>
      </c>
      <c r="AE42" s="97">
        <v>1</v>
      </c>
      <c r="AF42" s="97">
        <v>0</v>
      </c>
      <c r="AG42" s="97">
        <v>1</v>
      </c>
      <c r="AH42" s="97">
        <v>1</v>
      </c>
      <c r="AI42" s="97">
        <v>0</v>
      </c>
      <c r="AJ42" s="97">
        <v>0</v>
      </c>
      <c r="AK42" s="97">
        <v>1</v>
      </c>
      <c r="AL42" s="97">
        <v>0</v>
      </c>
      <c r="AM42" s="97">
        <v>0</v>
      </c>
      <c r="AN42" s="96" t="s">
        <v>483</v>
      </c>
      <c r="AO42" s="97">
        <v>0</v>
      </c>
      <c r="AP42" s="31">
        <f>IFERROR(IF(AN42="CIKDITIRO",VLOOKUP(A42,'BR DTG CIKDITIRO'!C:E,3,0),IF(FR_HITUNG_MINMAX!AN42="PESALAKAN",VLOOKUP(FR_HITUNG_MINMAX!A42,'BR DTG ADW'!C:E,3,0),IF(FR_HITUNG_MINMAX!AN42="PACUL",VLOOKUP(FR_HITUNG_MINMAX!A42,'BR DTG PACUL'!C:E,3,0),IF(FR_HITUNG_MINMAX!AN42="TRAYEMAN",VLOOKUP(FR_HITUNG_MINMAX!A42,'BR DTG TRAYEMAN'!C:E,3,0),"?")))),0)</f>
        <v>0</v>
      </c>
      <c r="AQ42" s="31">
        <f>IF(AN42="PACUL",VLOOKUP(A42,'STOK PACUL'!C:H,6,0),IF(FR_HITUNG_MINMAX!AN42="PESALAKAN",VLOOKUP(FR_HITUNG_MINMAX!A42,'STOK PESALAKAN'!C:H,6,0),IF(FR_HITUNG_MINMAX!AN42="CIKDITIRO",VLOOKUP(FR_HITUNG_MINMAX!A42,'STOK CIKDITIRO'!C:H,6,0),IF(FR_HITUNG_MINMAX!AN42="TRAYEMAN",VLOOKUP(FR_HITUNG_MINMAX!A42,'STOK TRAYEMAN'!C:H,6,0),"?"))))</f>
        <v>0</v>
      </c>
      <c r="AR42" s="25">
        <f t="shared" si="1"/>
        <v>0</v>
      </c>
      <c r="AS42" s="25">
        <f t="shared" si="0"/>
        <v>0</v>
      </c>
      <c r="AT42" s="25">
        <f t="shared" si="2"/>
        <v>1</v>
      </c>
    </row>
    <row r="43" spans="1:46">
      <c r="A43" s="96" t="s">
        <v>540</v>
      </c>
      <c r="B43" s="96" t="s">
        <v>919</v>
      </c>
      <c r="C43" s="96" t="s">
        <v>918</v>
      </c>
      <c r="D43" s="96" t="s">
        <v>1365</v>
      </c>
      <c r="E43" s="96" t="s">
        <v>482</v>
      </c>
      <c r="F43" s="97">
        <v>75500</v>
      </c>
      <c r="G43" s="97">
        <v>1</v>
      </c>
      <c r="H43" s="96" t="s">
        <v>2</v>
      </c>
      <c r="I43" s="96" t="s">
        <v>2</v>
      </c>
      <c r="J43" s="98" t="s">
        <v>1366</v>
      </c>
      <c r="K43" s="97">
        <v>1</v>
      </c>
      <c r="L43" s="97">
        <v>0</v>
      </c>
      <c r="M43" s="97">
        <v>0</v>
      </c>
      <c r="N43" s="97">
        <v>0</v>
      </c>
      <c r="O43" s="97">
        <v>0</v>
      </c>
      <c r="P43" s="97">
        <v>0</v>
      </c>
      <c r="Q43" s="97">
        <v>0</v>
      </c>
      <c r="R43" s="97">
        <v>0</v>
      </c>
      <c r="S43" s="97">
        <v>0</v>
      </c>
      <c r="T43" s="97">
        <v>0</v>
      </c>
      <c r="U43" s="97">
        <v>1</v>
      </c>
      <c r="V43" s="97">
        <v>0</v>
      </c>
      <c r="W43" s="97">
        <v>0</v>
      </c>
      <c r="X43" s="97">
        <v>1</v>
      </c>
      <c r="Y43" s="97">
        <v>0</v>
      </c>
      <c r="Z43" s="97">
        <v>0</v>
      </c>
      <c r="AA43" s="97">
        <v>0</v>
      </c>
      <c r="AB43" s="97">
        <v>0</v>
      </c>
      <c r="AC43" s="97">
        <v>0</v>
      </c>
      <c r="AD43" s="97">
        <v>0</v>
      </c>
      <c r="AE43" s="97">
        <v>0</v>
      </c>
      <c r="AF43" s="97">
        <v>0</v>
      </c>
      <c r="AG43" s="97">
        <v>1</v>
      </c>
      <c r="AH43" s="97">
        <v>1</v>
      </c>
      <c r="AI43" s="97">
        <v>0</v>
      </c>
      <c r="AJ43" s="97">
        <v>0</v>
      </c>
      <c r="AK43" s="97">
        <v>1</v>
      </c>
      <c r="AL43" s="97">
        <v>1</v>
      </c>
      <c r="AM43" s="97">
        <v>1</v>
      </c>
      <c r="AN43" s="96" t="s">
        <v>483</v>
      </c>
      <c r="AO43" s="97">
        <v>0</v>
      </c>
      <c r="AP43" s="31">
        <f>IFERROR(IF(AN43="CIKDITIRO",VLOOKUP(A43,'BR DTG CIKDITIRO'!C:E,3,0),IF(FR_HITUNG_MINMAX!AN43="PESALAKAN",VLOOKUP(FR_HITUNG_MINMAX!A43,'BR DTG ADW'!C:E,3,0),IF(FR_HITUNG_MINMAX!AN43="PACUL",VLOOKUP(FR_HITUNG_MINMAX!A43,'BR DTG PACUL'!C:E,3,0),IF(FR_HITUNG_MINMAX!AN43="TRAYEMAN",VLOOKUP(FR_HITUNG_MINMAX!A43,'BR DTG TRAYEMAN'!C:E,3,0),"?")))),0)</f>
        <v>0</v>
      </c>
      <c r="AQ43" s="31">
        <f>IF(AN43="PACUL",VLOOKUP(A43,'STOK PACUL'!C:H,6,0),IF(FR_HITUNG_MINMAX!AN43="PESALAKAN",VLOOKUP(FR_HITUNG_MINMAX!A43,'STOK PESALAKAN'!C:H,6,0),IF(FR_HITUNG_MINMAX!AN43="CIKDITIRO",VLOOKUP(FR_HITUNG_MINMAX!A43,'STOK CIKDITIRO'!C:H,6,0),IF(FR_HITUNG_MINMAX!AN43="TRAYEMAN",VLOOKUP(FR_HITUNG_MINMAX!A43,'STOK TRAYEMAN'!C:H,6,0),"?"))))</f>
        <v>0</v>
      </c>
      <c r="AR43" s="25">
        <f t="shared" si="1"/>
        <v>0</v>
      </c>
      <c r="AS43" s="25">
        <f t="shared" si="0"/>
        <v>1</v>
      </c>
      <c r="AT43" s="25">
        <f t="shared" si="2"/>
        <v>2</v>
      </c>
    </row>
    <row r="44" spans="1:46">
      <c r="A44" s="96" t="s">
        <v>1740</v>
      </c>
      <c r="B44" s="96" t="s">
        <v>1741</v>
      </c>
      <c r="C44" s="96" t="s">
        <v>876</v>
      </c>
      <c r="D44" s="96" t="s">
        <v>1365</v>
      </c>
      <c r="E44" s="96" t="s">
        <v>482</v>
      </c>
      <c r="F44" s="97">
        <v>8800</v>
      </c>
      <c r="G44" s="97">
        <v>1</v>
      </c>
      <c r="H44" s="96" t="s">
        <v>1185</v>
      </c>
      <c r="I44" s="96" t="s">
        <v>1185</v>
      </c>
      <c r="J44" s="98">
        <v>1</v>
      </c>
      <c r="K44" s="97">
        <v>1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1</v>
      </c>
      <c r="S44" s="97">
        <v>0</v>
      </c>
      <c r="T44" s="97">
        <v>0</v>
      </c>
      <c r="U44" s="97">
        <v>1</v>
      </c>
      <c r="V44" s="97">
        <v>0</v>
      </c>
      <c r="W44" s="97">
        <v>0</v>
      </c>
      <c r="X44" s="97">
        <v>1</v>
      </c>
      <c r="Y44" s="97">
        <v>0</v>
      </c>
      <c r="Z44" s="97">
        <v>0</v>
      </c>
      <c r="AA44" s="97">
        <v>0</v>
      </c>
      <c r="AB44" s="97">
        <v>0</v>
      </c>
      <c r="AC44" s="97">
        <v>0</v>
      </c>
      <c r="AD44" s="97">
        <v>1</v>
      </c>
      <c r="AE44" s="97">
        <v>1</v>
      </c>
      <c r="AF44" s="97">
        <v>0</v>
      </c>
      <c r="AG44" s="97">
        <v>1</v>
      </c>
      <c r="AH44" s="97">
        <v>1</v>
      </c>
      <c r="AI44" s="97">
        <v>0</v>
      </c>
      <c r="AJ44" s="97">
        <v>0</v>
      </c>
      <c r="AK44" s="97">
        <v>1</v>
      </c>
      <c r="AL44" s="97">
        <v>0</v>
      </c>
      <c r="AM44" s="97">
        <v>0</v>
      </c>
      <c r="AN44" s="96" t="s">
        <v>483</v>
      </c>
      <c r="AO44" s="97">
        <v>0</v>
      </c>
      <c r="AP44" s="31">
        <f>IFERROR(IF(AN44="CIKDITIRO",VLOOKUP(A44,'BR DTG CIKDITIRO'!C:E,3,0),IF(FR_HITUNG_MINMAX!AN44="PESALAKAN",VLOOKUP(FR_HITUNG_MINMAX!A44,'BR DTG ADW'!C:E,3,0),IF(FR_HITUNG_MINMAX!AN44="PACUL",VLOOKUP(FR_HITUNG_MINMAX!A44,'BR DTG PACUL'!C:E,3,0),IF(FR_HITUNG_MINMAX!AN44="TRAYEMAN",VLOOKUP(FR_HITUNG_MINMAX!A44,'BR DTG TRAYEMAN'!C:E,3,0),"?")))),0)</f>
        <v>0</v>
      </c>
      <c r="AQ44" s="31">
        <f>IF(AN44="PACUL",VLOOKUP(A44,'STOK PACUL'!C:H,6,0),IF(FR_HITUNG_MINMAX!AN44="PESALAKAN",VLOOKUP(FR_HITUNG_MINMAX!A44,'STOK PESALAKAN'!C:H,6,0),IF(FR_HITUNG_MINMAX!AN44="CIKDITIRO",VLOOKUP(FR_HITUNG_MINMAX!A44,'STOK CIKDITIRO'!C:H,6,0),IF(FR_HITUNG_MINMAX!AN44="TRAYEMAN",VLOOKUP(FR_HITUNG_MINMAX!A44,'STOK TRAYEMAN'!C:H,6,0),"?"))))</f>
        <v>0</v>
      </c>
      <c r="AR44" s="25">
        <f t="shared" si="1"/>
        <v>0</v>
      </c>
      <c r="AS44" s="25">
        <f t="shared" si="0"/>
        <v>0</v>
      </c>
      <c r="AT44" s="25">
        <f t="shared" si="2"/>
        <v>1</v>
      </c>
    </row>
    <row r="45" spans="1:46">
      <c r="A45" s="96" t="s">
        <v>199</v>
      </c>
      <c r="B45" s="96" t="s">
        <v>921</v>
      </c>
      <c r="C45" s="96" t="s">
        <v>888</v>
      </c>
      <c r="D45" s="96" t="s">
        <v>1365</v>
      </c>
      <c r="E45" s="96" t="s">
        <v>482</v>
      </c>
      <c r="F45" s="97">
        <v>12300</v>
      </c>
      <c r="G45" s="97">
        <v>1</v>
      </c>
      <c r="H45" s="96" t="s">
        <v>31</v>
      </c>
      <c r="I45" s="96" t="s">
        <v>2</v>
      </c>
      <c r="J45" s="98">
        <v>1</v>
      </c>
      <c r="K45" s="97">
        <v>1</v>
      </c>
      <c r="L45" s="97">
        <v>0</v>
      </c>
      <c r="M45" s="97">
        <v>0</v>
      </c>
      <c r="N45" s="97">
        <v>0</v>
      </c>
      <c r="O45" s="97">
        <v>1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0</v>
      </c>
      <c r="X45" s="97">
        <v>1</v>
      </c>
      <c r="Y45" s="97">
        <v>0</v>
      </c>
      <c r="Z45" s="97">
        <v>0</v>
      </c>
      <c r="AA45" s="97">
        <v>1</v>
      </c>
      <c r="AB45" s="97">
        <v>1</v>
      </c>
      <c r="AC45" s="97">
        <v>0</v>
      </c>
      <c r="AD45" s="97">
        <v>0</v>
      </c>
      <c r="AE45" s="97">
        <v>0</v>
      </c>
      <c r="AF45" s="97">
        <v>0</v>
      </c>
      <c r="AG45" s="97">
        <v>0</v>
      </c>
      <c r="AH45" s="97">
        <v>0</v>
      </c>
      <c r="AI45" s="97">
        <v>0</v>
      </c>
      <c r="AJ45" s="97">
        <v>0</v>
      </c>
      <c r="AK45" s="97">
        <v>1</v>
      </c>
      <c r="AL45" s="97">
        <v>1</v>
      </c>
      <c r="AM45" s="97">
        <v>2</v>
      </c>
      <c r="AN45" s="96" t="s">
        <v>483</v>
      </c>
      <c r="AO45" s="97">
        <v>2</v>
      </c>
      <c r="AP45" s="31">
        <f>IFERROR(IF(AN45="CIKDITIRO",VLOOKUP(A45,'BR DTG CIKDITIRO'!C:E,3,0),IF(FR_HITUNG_MINMAX!AN45="PESALAKAN",VLOOKUP(FR_HITUNG_MINMAX!A45,'BR DTG ADW'!C:E,3,0),IF(FR_HITUNG_MINMAX!AN45="PACUL",VLOOKUP(FR_HITUNG_MINMAX!A45,'BR DTG PACUL'!C:E,3,0),IF(FR_HITUNG_MINMAX!AN45="TRAYEMAN",VLOOKUP(FR_HITUNG_MINMAX!A45,'BR DTG TRAYEMAN'!C:E,3,0),"?")))),0)</f>
        <v>0</v>
      </c>
      <c r="AQ45" s="31">
        <f>IF(AN45="PACUL",VLOOKUP(A45,'STOK PACUL'!C:H,6,0),IF(FR_HITUNG_MINMAX!AN45="PESALAKAN",VLOOKUP(FR_HITUNG_MINMAX!A45,'STOK PESALAKAN'!C:H,6,0),IF(FR_HITUNG_MINMAX!AN45="CIKDITIRO",VLOOKUP(FR_HITUNG_MINMAX!A45,'STOK CIKDITIRO'!C:H,6,0),IF(FR_HITUNG_MINMAX!AN45="TRAYEMAN",VLOOKUP(FR_HITUNG_MINMAX!A45,'STOK TRAYEMAN'!C:H,6,0),"?"))))</f>
        <v>2</v>
      </c>
      <c r="AR45" s="25">
        <f t="shared" si="1"/>
        <v>2</v>
      </c>
      <c r="AS45" s="25">
        <f t="shared" si="0"/>
        <v>1</v>
      </c>
      <c r="AT45" s="25">
        <f t="shared" si="2"/>
        <v>3</v>
      </c>
    </row>
    <row r="46" spans="1:46">
      <c r="A46" s="96" t="s">
        <v>924</v>
      </c>
      <c r="B46" s="96" t="s">
        <v>925</v>
      </c>
      <c r="C46" s="96" t="s">
        <v>876</v>
      </c>
      <c r="D46" s="96" t="s">
        <v>1365</v>
      </c>
      <c r="E46" s="96" t="s">
        <v>482</v>
      </c>
      <c r="F46" s="97">
        <v>315000</v>
      </c>
      <c r="G46" s="97">
        <v>1</v>
      </c>
      <c r="H46" s="96" t="s">
        <v>1185</v>
      </c>
      <c r="I46" s="96" t="s">
        <v>1185</v>
      </c>
      <c r="J46" s="98">
        <v>1</v>
      </c>
      <c r="K46" s="97">
        <v>1</v>
      </c>
      <c r="L46" s="97">
        <v>1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0</v>
      </c>
      <c r="X46" s="97">
        <v>1</v>
      </c>
      <c r="Y46" s="97">
        <v>1</v>
      </c>
      <c r="Z46" s="97">
        <v>0</v>
      </c>
      <c r="AA46" s="97">
        <v>0</v>
      </c>
      <c r="AB46" s="97">
        <v>0</v>
      </c>
      <c r="AC46" s="97">
        <v>0</v>
      </c>
      <c r="AD46" s="97">
        <v>0</v>
      </c>
      <c r="AE46" s="97">
        <v>0</v>
      </c>
      <c r="AF46" s="97">
        <v>0</v>
      </c>
      <c r="AG46" s="97">
        <v>0</v>
      </c>
      <c r="AH46" s="97">
        <v>0</v>
      </c>
      <c r="AI46" s="97">
        <v>0</v>
      </c>
      <c r="AJ46" s="97">
        <v>1</v>
      </c>
      <c r="AK46" s="97">
        <v>1</v>
      </c>
      <c r="AL46" s="97">
        <v>0</v>
      </c>
      <c r="AM46" s="97">
        <v>0</v>
      </c>
      <c r="AN46" s="96" t="s">
        <v>483</v>
      </c>
      <c r="AO46" s="97">
        <v>0</v>
      </c>
      <c r="AP46" s="31">
        <f>IFERROR(IF(AN46="CIKDITIRO",VLOOKUP(A46,'BR DTG CIKDITIRO'!C:E,3,0),IF(FR_HITUNG_MINMAX!AN46="PESALAKAN",VLOOKUP(FR_HITUNG_MINMAX!A46,'BR DTG ADW'!C:E,3,0),IF(FR_HITUNG_MINMAX!AN46="PACUL",VLOOKUP(FR_HITUNG_MINMAX!A46,'BR DTG PACUL'!C:E,3,0),IF(FR_HITUNG_MINMAX!AN46="TRAYEMAN",VLOOKUP(FR_HITUNG_MINMAX!A46,'BR DTG TRAYEMAN'!C:E,3,0),"?")))),0)</f>
        <v>0</v>
      </c>
      <c r="AQ46" s="31">
        <f>IF(AN46="PACUL",VLOOKUP(A46,'STOK PACUL'!C:H,6,0),IF(FR_HITUNG_MINMAX!AN46="PESALAKAN",VLOOKUP(FR_HITUNG_MINMAX!A46,'STOK PESALAKAN'!C:H,6,0),IF(FR_HITUNG_MINMAX!AN46="CIKDITIRO",VLOOKUP(FR_HITUNG_MINMAX!A46,'STOK CIKDITIRO'!C:H,6,0),IF(FR_HITUNG_MINMAX!AN46="TRAYEMAN",VLOOKUP(FR_HITUNG_MINMAX!A46,'STOK TRAYEMAN'!C:H,6,0),"?"))))</f>
        <v>0</v>
      </c>
      <c r="AR46" s="25">
        <f t="shared" si="1"/>
        <v>0</v>
      </c>
      <c r="AS46" s="25">
        <f t="shared" si="0"/>
        <v>0</v>
      </c>
      <c r="AT46" s="25">
        <f t="shared" si="2"/>
        <v>1</v>
      </c>
    </row>
    <row r="47" spans="1:46" ht="30">
      <c r="A47" s="96" t="s">
        <v>201</v>
      </c>
      <c r="B47" s="96" t="s">
        <v>926</v>
      </c>
      <c r="C47" s="96" t="s">
        <v>877</v>
      </c>
      <c r="D47" s="96" t="s">
        <v>1365</v>
      </c>
      <c r="E47" s="96" t="s">
        <v>485</v>
      </c>
      <c r="F47" s="97">
        <v>195000</v>
      </c>
      <c r="G47" s="97">
        <v>1</v>
      </c>
      <c r="H47" s="96" t="s">
        <v>31</v>
      </c>
      <c r="I47" s="96" t="s">
        <v>2</v>
      </c>
      <c r="J47" s="98">
        <v>1</v>
      </c>
      <c r="K47" s="97">
        <v>1</v>
      </c>
      <c r="L47" s="97">
        <v>0</v>
      </c>
      <c r="M47" s="97">
        <v>1</v>
      </c>
      <c r="N47" s="97">
        <v>0</v>
      </c>
      <c r="O47" s="97">
        <v>5</v>
      </c>
      <c r="P47" s="97">
        <v>0</v>
      </c>
      <c r="Q47" s="97">
        <v>2</v>
      </c>
      <c r="R47" s="97">
        <v>0</v>
      </c>
      <c r="S47" s="97">
        <v>0</v>
      </c>
      <c r="T47" s="97">
        <v>2</v>
      </c>
      <c r="U47" s="97">
        <v>1</v>
      </c>
      <c r="V47" s="97">
        <v>2</v>
      </c>
      <c r="W47" s="97">
        <v>1</v>
      </c>
      <c r="X47" s="97">
        <v>5</v>
      </c>
      <c r="Y47" s="97">
        <v>1</v>
      </c>
      <c r="Z47" s="97">
        <v>1</v>
      </c>
      <c r="AA47" s="97">
        <v>5</v>
      </c>
      <c r="AB47" s="97">
        <v>5</v>
      </c>
      <c r="AC47" s="97">
        <v>2</v>
      </c>
      <c r="AD47" s="97">
        <v>2</v>
      </c>
      <c r="AE47" s="97">
        <v>0</v>
      </c>
      <c r="AF47" s="97">
        <v>2</v>
      </c>
      <c r="AG47" s="97">
        <v>1</v>
      </c>
      <c r="AH47" s="97">
        <v>3</v>
      </c>
      <c r="AI47" s="97">
        <v>3</v>
      </c>
      <c r="AJ47" s="97">
        <v>1</v>
      </c>
      <c r="AK47" s="97">
        <v>5</v>
      </c>
      <c r="AL47" s="97">
        <v>5</v>
      </c>
      <c r="AM47" s="97">
        <v>5</v>
      </c>
      <c r="AN47" s="96" t="s">
        <v>483</v>
      </c>
      <c r="AO47" s="97">
        <v>1</v>
      </c>
      <c r="AP47" s="31">
        <f>IFERROR(IF(AN47="CIKDITIRO",VLOOKUP(A47,'BR DTG CIKDITIRO'!C:E,3,0),IF(FR_HITUNG_MINMAX!AN47="PESALAKAN",VLOOKUP(FR_HITUNG_MINMAX!A47,'BR DTG ADW'!C:E,3,0),IF(FR_HITUNG_MINMAX!AN47="PACUL",VLOOKUP(FR_HITUNG_MINMAX!A47,'BR DTG PACUL'!C:E,3,0),IF(FR_HITUNG_MINMAX!AN47="TRAYEMAN",VLOOKUP(FR_HITUNG_MINMAX!A47,'BR DTG TRAYEMAN'!C:E,3,0),"?")))),0)</f>
        <v>0</v>
      </c>
      <c r="AQ47" s="31">
        <f>IF(AN47="PACUL",VLOOKUP(A47,'STOK PACUL'!C:H,6,0),IF(FR_HITUNG_MINMAX!AN47="PESALAKAN",VLOOKUP(FR_HITUNG_MINMAX!A47,'STOK PESALAKAN'!C:H,6,0),IF(FR_HITUNG_MINMAX!AN47="CIKDITIRO",VLOOKUP(FR_HITUNG_MINMAX!A47,'STOK CIKDITIRO'!C:H,6,0),IF(FR_HITUNG_MINMAX!AN47="TRAYEMAN",VLOOKUP(FR_HITUNG_MINMAX!A47,'STOK TRAYEMAN'!C:H,6,0),"?"))))</f>
        <v>1</v>
      </c>
      <c r="AR47" s="25">
        <f t="shared" si="1"/>
        <v>1</v>
      </c>
      <c r="AS47" s="25">
        <f t="shared" si="0"/>
        <v>3</v>
      </c>
      <c r="AT47" s="25">
        <f t="shared" si="2"/>
        <v>3</v>
      </c>
    </row>
    <row r="48" spans="1:46">
      <c r="A48" s="96" t="s">
        <v>202</v>
      </c>
      <c r="B48" s="96" t="s">
        <v>927</v>
      </c>
      <c r="C48" s="96" t="s">
        <v>920</v>
      </c>
      <c r="D48" s="96" t="s">
        <v>1365</v>
      </c>
      <c r="E48" s="96" t="s">
        <v>485</v>
      </c>
      <c r="F48" s="97">
        <v>52500</v>
      </c>
      <c r="G48" s="97">
        <v>1</v>
      </c>
      <c r="H48" s="96" t="s">
        <v>31</v>
      </c>
      <c r="I48" s="96" t="s">
        <v>2</v>
      </c>
      <c r="J48" s="98">
        <v>1</v>
      </c>
      <c r="K48" s="97">
        <v>1</v>
      </c>
      <c r="L48" s="97">
        <v>1</v>
      </c>
      <c r="M48" s="97">
        <v>2</v>
      </c>
      <c r="N48" s="97">
        <v>0</v>
      </c>
      <c r="O48" s="97">
        <v>1</v>
      </c>
      <c r="P48" s="97">
        <v>0</v>
      </c>
      <c r="Q48" s="97">
        <v>1</v>
      </c>
      <c r="R48" s="97">
        <v>1</v>
      </c>
      <c r="S48" s="97">
        <v>1</v>
      </c>
      <c r="T48" s="97">
        <v>2</v>
      </c>
      <c r="U48" s="97">
        <v>1</v>
      </c>
      <c r="V48" s="97">
        <v>1</v>
      </c>
      <c r="W48" s="97">
        <v>1</v>
      </c>
      <c r="X48" s="97">
        <v>2</v>
      </c>
      <c r="Y48" s="97">
        <v>3</v>
      </c>
      <c r="Z48" s="97">
        <v>2</v>
      </c>
      <c r="AA48" s="97">
        <v>1</v>
      </c>
      <c r="AB48" s="97">
        <v>1</v>
      </c>
      <c r="AC48" s="97">
        <v>1</v>
      </c>
      <c r="AD48" s="97">
        <v>2</v>
      </c>
      <c r="AE48" s="97">
        <v>2</v>
      </c>
      <c r="AF48" s="97">
        <v>3</v>
      </c>
      <c r="AG48" s="97">
        <v>2</v>
      </c>
      <c r="AH48" s="97">
        <v>2</v>
      </c>
      <c r="AI48" s="97">
        <v>2</v>
      </c>
      <c r="AJ48" s="97">
        <v>2</v>
      </c>
      <c r="AK48" s="97">
        <v>3</v>
      </c>
      <c r="AL48" s="97">
        <v>2</v>
      </c>
      <c r="AM48" s="97">
        <v>3</v>
      </c>
      <c r="AN48" s="96" t="s">
        <v>483</v>
      </c>
      <c r="AO48" s="97">
        <v>0</v>
      </c>
      <c r="AP48" s="31">
        <f>IFERROR(IF(AN48="CIKDITIRO",VLOOKUP(A48,'BR DTG CIKDITIRO'!C:E,3,0),IF(FR_HITUNG_MINMAX!AN48="PESALAKAN",VLOOKUP(FR_HITUNG_MINMAX!A48,'BR DTG ADW'!C:E,3,0),IF(FR_HITUNG_MINMAX!AN48="PACUL",VLOOKUP(FR_HITUNG_MINMAX!A48,'BR DTG PACUL'!C:E,3,0),IF(FR_HITUNG_MINMAX!AN48="TRAYEMAN",VLOOKUP(FR_HITUNG_MINMAX!A48,'BR DTG TRAYEMAN'!C:E,3,0),"?")))),0)</f>
        <v>0</v>
      </c>
      <c r="AQ48" s="31">
        <f>IF(AN48="PACUL",VLOOKUP(A48,'STOK PACUL'!C:H,6,0),IF(FR_HITUNG_MINMAX!AN48="PESALAKAN",VLOOKUP(FR_HITUNG_MINMAX!A48,'STOK PESALAKAN'!C:H,6,0),IF(FR_HITUNG_MINMAX!AN48="CIKDITIRO",VLOOKUP(FR_HITUNG_MINMAX!A48,'STOK CIKDITIRO'!C:H,6,0),IF(FR_HITUNG_MINMAX!AN48="TRAYEMAN",VLOOKUP(FR_HITUNG_MINMAX!A48,'STOK TRAYEMAN'!C:H,6,0),"?"))))</f>
        <v>0</v>
      </c>
      <c r="AR48" s="25">
        <f t="shared" si="1"/>
        <v>0</v>
      </c>
      <c r="AS48" s="25">
        <f t="shared" si="0"/>
        <v>1</v>
      </c>
      <c r="AT48" s="25">
        <f t="shared" si="2"/>
        <v>3</v>
      </c>
    </row>
    <row r="49" spans="1:46">
      <c r="A49" s="96" t="s">
        <v>203</v>
      </c>
      <c r="B49" s="96" t="s">
        <v>928</v>
      </c>
      <c r="C49" s="96" t="s">
        <v>920</v>
      </c>
      <c r="D49" s="96" t="s">
        <v>1365</v>
      </c>
      <c r="E49" s="96" t="s">
        <v>486</v>
      </c>
      <c r="F49" s="97">
        <v>49000</v>
      </c>
      <c r="G49" s="97">
        <v>1</v>
      </c>
      <c r="H49" s="96" t="s">
        <v>30</v>
      </c>
      <c r="I49" s="96" t="s">
        <v>2</v>
      </c>
      <c r="J49" s="98" t="s">
        <v>1366</v>
      </c>
      <c r="K49" s="97">
        <v>1</v>
      </c>
      <c r="L49" s="97">
        <v>4</v>
      </c>
      <c r="M49" s="97">
        <v>2</v>
      </c>
      <c r="N49" s="97">
        <v>4</v>
      </c>
      <c r="O49" s="97">
        <v>5</v>
      </c>
      <c r="P49" s="97">
        <v>3</v>
      </c>
      <c r="Q49" s="97">
        <v>2</v>
      </c>
      <c r="R49" s="97">
        <v>2</v>
      </c>
      <c r="S49" s="97">
        <v>2</v>
      </c>
      <c r="T49" s="97">
        <v>3</v>
      </c>
      <c r="U49" s="97">
        <v>2</v>
      </c>
      <c r="V49" s="97">
        <v>1</v>
      </c>
      <c r="W49" s="97">
        <v>2</v>
      </c>
      <c r="X49" s="97">
        <v>5</v>
      </c>
      <c r="Y49" s="97">
        <v>6</v>
      </c>
      <c r="Z49" s="97">
        <v>6</v>
      </c>
      <c r="AA49" s="97">
        <v>9</v>
      </c>
      <c r="AB49" s="97">
        <v>8</v>
      </c>
      <c r="AC49" s="97">
        <v>5</v>
      </c>
      <c r="AD49" s="97">
        <v>4</v>
      </c>
      <c r="AE49" s="97">
        <v>4</v>
      </c>
      <c r="AF49" s="97">
        <v>5</v>
      </c>
      <c r="AG49" s="97">
        <v>4</v>
      </c>
      <c r="AH49" s="97">
        <v>3</v>
      </c>
      <c r="AI49" s="97">
        <v>3</v>
      </c>
      <c r="AJ49" s="97">
        <v>6</v>
      </c>
      <c r="AK49" s="97">
        <v>9</v>
      </c>
      <c r="AL49" s="97">
        <v>5</v>
      </c>
      <c r="AM49" s="97">
        <v>9</v>
      </c>
      <c r="AN49" s="96" t="s">
        <v>483</v>
      </c>
      <c r="AO49" s="97">
        <v>6</v>
      </c>
      <c r="AP49" s="31">
        <f>IFERROR(IF(AN49="CIKDITIRO",VLOOKUP(A49,'BR DTG CIKDITIRO'!C:E,3,0),IF(FR_HITUNG_MINMAX!AN49="PESALAKAN",VLOOKUP(FR_HITUNG_MINMAX!A49,'BR DTG ADW'!C:E,3,0),IF(FR_HITUNG_MINMAX!AN49="PACUL",VLOOKUP(FR_HITUNG_MINMAX!A49,'BR DTG PACUL'!C:E,3,0),IF(FR_HITUNG_MINMAX!AN49="TRAYEMAN",VLOOKUP(FR_HITUNG_MINMAX!A49,'BR DTG TRAYEMAN'!C:E,3,0),"?")))),0)</f>
        <v>0</v>
      </c>
      <c r="AQ49" s="31">
        <f>IF(AN49="PACUL",VLOOKUP(A49,'STOK PACUL'!C:H,6,0),IF(FR_HITUNG_MINMAX!AN49="PESALAKAN",VLOOKUP(FR_HITUNG_MINMAX!A49,'STOK PESALAKAN'!C:H,6,0),IF(FR_HITUNG_MINMAX!AN49="CIKDITIRO",VLOOKUP(FR_HITUNG_MINMAX!A49,'STOK CIKDITIRO'!C:H,6,0),IF(FR_HITUNG_MINMAX!AN49="TRAYEMAN",VLOOKUP(FR_HITUNG_MINMAX!A49,'STOK TRAYEMAN'!C:H,6,0),"?"))))</f>
        <v>6</v>
      </c>
      <c r="AR49" s="25">
        <f t="shared" si="1"/>
        <v>6</v>
      </c>
      <c r="AS49" s="25">
        <f t="shared" si="0"/>
        <v>3</v>
      </c>
      <c r="AT49" s="25">
        <f t="shared" si="2"/>
        <v>4</v>
      </c>
    </row>
    <row r="50" spans="1:46">
      <c r="A50" s="96" t="s">
        <v>204</v>
      </c>
      <c r="B50" s="96" t="s">
        <v>929</v>
      </c>
      <c r="C50" s="96" t="s">
        <v>920</v>
      </c>
      <c r="D50" s="96" t="s">
        <v>1365</v>
      </c>
      <c r="E50" s="96" t="s">
        <v>482</v>
      </c>
      <c r="F50" s="97">
        <v>66000</v>
      </c>
      <c r="G50" s="97">
        <v>1</v>
      </c>
      <c r="H50" s="96" t="s">
        <v>30</v>
      </c>
      <c r="I50" s="96" t="s">
        <v>2</v>
      </c>
      <c r="J50" s="98">
        <v>1</v>
      </c>
      <c r="K50" s="97">
        <v>1</v>
      </c>
      <c r="L50" s="97">
        <v>0</v>
      </c>
      <c r="M50" s="97">
        <v>0</v>
      </c>
      <c r="N50" s="97">
        <v>0</v>
      </c>
      <c r="O50" s="97">
        <v>0</v>
      </c>
      <c r="P50" s="97">
        <v>1</v>
      </c>
      <c r="Q50" s="97">
        <v>0</v>
      </c>
      <c r="R50" s="97">
        <v>0</v>
      </c>
      <c r="S50" s="97">
        <v>2</v>
      </c>
      <c r="T50" s="97">
        <v>0</v>
      </c>
      <c r="U50" s="97">
        <v>0</v>
      </c>
      <c r="V50" s="97">
        <v>0</v>
      </c>
      <c r="W50" s="97">
        <v>0</v>
      </c>
      <c r="X50" s="97">
        <v>2</v>
      </c>
      <c r="Y50" s="97">
        <v>0</v>
      </c>
      <c r="Z50" s="97">
        <v>0</v>
      </c>
      <c r="AA50" s="97">
        <v>0</v>
      </c>
      <c r="AB50" s="97">
        <v>1</v>
      </c>
      <c r="AC50" s="97">
        <v>1</v>
      </c>
      <c r="AD50" s="97">
        <v>0</v>
      </c>
      <c r="AE50" s="97">
        <v>2</v>
      </c>
      <c r="AF50" s="97">
        <v>2</v>
      </c>
      <c r="AG50" s="97">
        <v>2</v>
      </c>
      <c r="AH50" s="97">
        <v>0</v>
      </c>
      <c r="AI50" s="97">
        <v>0</v>
      </c>
      <c r="AJ50" s="97">
        <v>0</v>
      </c>
      <c r="AK50" s="97">
        <v>2</v>
      </c>
      <c r="AL50" s="97">
        <v>2</v>
      </c>
      <c r="AM50" s="97">
        <v>2</v>
      </c>
      <c r="AN50" s="96" t="s">
        <v>483</v>
      </c>
      <c r="AO50" s="97">
        <v>2</v>
      </c>
      <c r="AP50" s="31">
        <f>IFERROR(IF(AN50="CIKDITIRO",VLOOKUP(A50,'BR DTG CIKDITIRO'!C:E,3,0),IF(FR_HITUNG_MINMAX!AN50="PESALAKAN",VLOOKUP(FR_HITUNG_MINMAX!A50,'BR DTG ADW'!C:E,3,0),IF(FR_HITUNG_MINMAX!AN50="PACUL",VLOOKUP(FR_HITUNG_MINMAX!A50,'BR DTG PACUL'!C:E,3,0),IF(FR_HITUNG_MINMAX!AN50="TRAYEMAN",VLOOKUP(FR_HITUNG_MINMAX!A50,'BR DTG TRAYEMAN'!C:E,3,0),"?")))),0)</f>
        <v>0</v>
      </c>
      <c r="AQ50" s="31">
        <f>IF(AN50="PACUL",VLOOKUP(A50,'STOK PACUL'!C:H,6,0),IF(FR_HITUNG_MINMAX!AN50="PESALAKAN",VLOOKUP(FR_HITUNG_MINMAX!A50,'STOK PESALAKAN'!C:H,6,0),IF(FR_HITUNG_MINMAX!AN50="CIKDITIRO",VLOOKUP(FR_HITUNG_MINMAX!A50,'STOK CIKDITIRO'!C:H,6,0),IF(FR_HITUNG_MINMAX!AN50="TRAYEMAN",VLOOKUP(FR_HITUNG_MINMAX!A50,'STOK TRAYEMAN'!C:H,6,0),"?"))))</f>
        <v>2</v>
      </c>
      <c r="AR50" s="25">
        <f t="shared" si="1"/>
        <v>2</v>
      </c>
      <c r="AS50" s="25">
        <f t="shared" si="0"/>
        <v>1</v>
      </c>
      <c r="AT50" s="25">
        <f t="shared" si="2"/>
        <v>3</v>
      </c>
    </row>
    <row r="51" spans="1:46">
      <c r="A51" s="96" t="s">
        <v>930</v>
      </c>
      <c r="B51" s="96" t="s">
        <v>931</v>
      </c>
      <c r="C51" s="96" t="s">
        <v>920</v>
      </c>
      <c r="D51" s="96" t="s">
        <v>1365</v>
      </c>
      <c r="E51" s="96" t="s">
        <v>482</v>
      </c>
      <c r="F51" s="97">
        <v>74000</v>
      </c>
      <c r="G51" s="97">
        <v>1</v>
      </c>
      <c r="H51" s="96" t="s">
        <v>1185</v>
      </c>
      <c r="I51" s="96" t="s">
        <v>1185</v>
      </c>
      <c r="J51" s="98">
        <v>1</v>
      </c>
      <c r="K51" s="97">
        <v>1</v>
      </c>
      <c r="L51" s="97">
        <v>1</v>
      </c>
      <c r="M51" s="97">
        <v>0</v>
      </c>
      <c r="N51" s="97">
        <v>0</v>
      </c>
      <c r="O51" s="97">
        <v>0</v>
      </c>
      <c r="P51" s="97">
        <v>0</v>
      </c>
      <c r="Q51" s="97">
        <v>0</v>
      </c>
      <c r="R51" s="97">
        <v>1</v>
      </c>
      <c r="S51" s="97">
        <v>0</v>
      </c>
      <c r="T51" s="97">
        <v>0</v>
      </c>
      <c r="U51" s="97">
        <v>1</v>
      </c>
      <c r="V51" s="97">
        <v>0</v>
      </c>
      <c r="W51" s="97">
        <v>0</v>
      </c>
      <c r="X51" s="97">
        <v>1</v>
      </c>
      <c r="Y51" s="97">
        <v>1</v>
      </c>
      <c r="Z51" s="97">
        <v>0</v>
      </c>
      <c r="AA51" s="97">
        <v>0</v>
      </c>
      <c r="AB51" s="97">
        <v>0</v>
      </c>
      <c r="AC51" s="97">
        <v>0</v>
      </c>
      <c r="AD51" s="97">
        <v>1</v>
      </c>
      <c r="AE51" s="97">
        <v>1</v>
      </c>
      <c r="AF51" s="97">
        <v>0</v>
      </c>
      <c r="AG51" s="97">
        <v>1</v>
      </c>
      <c r="AH51" s="97">
        <v>1</v>
      </c>
      <c r="AI51" s="97">
        <v>0</v>
      </c>
      <c r="AJ51" s="97">
        <v>1</v>
      </c>
      <c r="AK51" s="97">
        <v>1</v>
      </c>
      <c r="AL51" s="97">
        <v>1</v>
      </c>
      <c r="AM51" s="97">
        <v>1</v>
      </c>
      <c r="AN51" s="96" t="s">
        <v>483</v>
      </c>
      <c r="AO51" s="97">
        <v>0</v>
      </c>
      <c r="AP51" s="31">
        <f>IFERROR(IF(AN51="CIKDITIRO",VLOOKUP(A51,'BR DTG CIKDITIRO'!C:E,3,0),IF(FR_HITUNG_MINMAX!AN51="PESALAKAN",VLOOKUP(FR_HITUNG_MINMAX!A51,'BR DTG ADW'!C:E,3,0),IF(FR_HITUNG_MINMAX!AN51="PACUL",VLOOKUP(FR_HITUNG_MINMAX!A51,'BR DTG PACUL'!C:E,3,0),IF(FR_HITUNG_MINMAX!AN51="TRAYEMAN",VLOOKUP(FR_HITUNG_MINMAX!A51,'BR DTG TRAYEMAN'!C:E,3,0),"?")))),0)</f>
        <v>0</v>
      </c>
      <c r="AQ51" s="31">
        <f>IF(AN51="PACUL",VLOOKUP(A51,'STOK PACUL'!C:H,6,0),IF(FR_HITUNG_MINMAX!AN51="PESALAKAN",VLOOKUP(FR_HITUNG_MINMAX!A51,'STOK PESALAKAN'!C:H,6,0),IF(FR_HITUNG_MINMAX!AN51="CIKDITIRO",VLOOKUP(FR_HITUNG_MINMAX!A51,'STOK CIKDITIRO'!C:H,6,0),IF(FR_HITUNG_MINMAX!AN51="TRAYEMAN",VLOOKUP(FR_HITUNG_MINMAX!A51,'STOK TRAYEMAN'!C:H,6,0),"?"))))</f>
        <v>0</v>
      </c>
      <c r="AR51" s="25">
        <f t="shared" si="1"/>
        <v>0</v>
      </c>
      <c r="AS51" s="25">
        <f t="shared" ref="AS51:AS109" si="3">ROUNDUP(AL51/2,0)</f>
        <v>1</v>
      </c>
      <c r="AT51" s="25">
        <f t="shared" si="2"/>
        <v>3</v>
      </c>
    </row>
    <row r="52" spans="1:46">
      <c r="A52" s="96" t="s">
        <v>205</v>
      </c>
      <c r="B52" s="96" t="s">
        <v>932</v>
      </c>
      <c r="C52" s="96" t="s">
        <v>920</v>
      </c>
      <c r="D52" s="96" t="s">
        <v>1365</v>
      </c>
      <c r="E52" s="96" t="s">
        <v>484</v>
      </c>
      <c r="F52" s="97">
        <v>54000</v>
      </c>
      <c r="G52" s="97">
        <v>1</v>
      </c>
      <c r="H52" s="96" t="s">
        <v>30</v>
      </c>
      <c r="I52" s="96" t="s">
        <v>2</v>
      </c>
      <c r="J52" s="98">
        <v>1</v>
      </c>
      <c r="K52" s="97">
        <v>1</v>
      </c>
      <c r="L52" s="97">
        <v>0</v>
      </c>
      <c r="M52" s="97">
        <v>0</v>
      </c>
      <c r="N52" s="97">
        <v>0</v>
      </c>
      <c r="O52" s="97">
        <v>0</v>
      </c>
      <c r="P52" s="97">
        <v>1</v>
      </c>
      <c r="Q52" s="97">
        <v>1</v>
      </c>
      <c r="R52" s="97">
        <v>0</v>
      </c>
      <c r="S52" s="97">
        <v>0</v>
      </c>
      <c r="T52" s="97">
        <v>0</v>
      </c>
      <c r="U52" s="97">
        <v>0</v>
      </c>
      <c r="V52" s="97">
        <v>1</v>
      </c>
      <c r="W52" s="97">
        <v>1</v>
      </c>
      <c r="X52" s="97">
        <v>1</v>
      </c>
      <c r="Y52" s="97">
        <v>0</v>
      </c>
      <c r="Z52" s="97">
        <v>0</v>
      </c>
      <c r="AA52" s="97">
        <v>0</v>
      </c>
      <c r="AB52" s="97">
        <v>1</v>
      </c>
      <c r="AC52" s="97">
        <v>2</v>
      </c>
      <c r="AD52" s="97">
        <v>1</v>
      </c>
      <c r="AE52" s="97">
        <v>0</v>
      </c>
      <c r="AF52" s="97">
        <v>0</v>
      </c>
      <c r="AG52" s="97">
        <v>0</v>
      </c>
      <c r="AH52" s="97">
        <v>1</v>
      </c>
      <c r="AI52" s="97">
        <v>2</v>
      </c>
      <c r="AJ52" s="97">
        <v>1</v>
      </c>
      <c r="AK52" s="97">
        <v>2</v>
      </c>
      <c r="AL52" s="97">
        <v>1</v>
      </c>
      <c r="AM52" s="97">
        <v>2</v>
      </c>
      <c r="AN52" s="96" t="s">
        <v>483</v>
      </c>
      <c r="AO52" s="97">
        <v>1</v>
      </c>
      <c r="AP52" s="31">
        <f>IFERROR(IF(AN52="CIKDITIRO",VLOOKUP(A52,'BR DTG CIKDITIRO'!C:E,3,0),IF(FR_HITUNG_MINMAX!AN52="PESALAKAN",VLOOKUP(FR_HITUNG_MINMAX!A52,'BR DTG ADW'!C:E,3,0),IF(FR_HITUNG_MINMAX!AN52="PACUL",VLOOKUP(FR_HITUNG_MINMAX!A52,'BR DTG PACUL'!C:E,3,0),IF(FR_HITUNG_MINMAX!AN52="TRAYEMAN",VLOOKUP(FR_HITUNG_MINMAX!A52,'BR DTG TRAYEMAN'!C:E,3,0),"?")))),0)</f>
        <v>2</v>
      </c>
      <c r="AQ52" s="31">
        <f>IF(AN52="PACUL",VLOOKUP(A52,'STOK PACUL'!C:H,6,0),IF(FR_HITUNG_MINMAX!AN52="PESALAKAN",VLOOKUP(FR_HITUNG_MINMAX!A52,'STOK PESALAKAN'!C:H,6,0),IF(FR_HITUNG_MINMAX!AN52="CIKDITIRO",VLOOKUP(FR_HITUNG_MINMAX!A52,'STOK CIKDITIRO'!C:H,6,0),IF(FR_HITUNG_MINMAX!AN52="TRAYEMAN",VLOOKUP(FR_HITUNG_MINMAX!A52,'STOK TRAYEMAN'!C:H,6,0),"?"))))</f>
        <v>3</v>
      </c>
      <c r="AR52" s="25">
        <f t="shared" si="1"/>
        <v>3</v>
      </c>
      <c r="AS52" s="25">
        <f t="shared" si="3"/>
        <v>1</v>
      </c>
      <c r="AT52" s="25">
        <f t="shared" si="2"/>
        <v>3</v>
      </c>
    </row>
    <row r="53" spans="1:46">
      <c r="A53" s="96" t="s">
        <v>495</v>
      </c>
      <c r="B53" s="96" t="s">
        <v>933</v>
      </c>
      <c r="C53" s="96" t="s">
        <v>920</v>
      </c>
      <c r="D53" s="96" t="s">
        <v>1365</v>
      </c>
      <c r="E53" s="96" t="s">
        <v>482</v>
      </c>
      <c r="F53" s="97">
        <v>51000</v>
      </c>
      <c r="G53" s="97">
        <v>1</v>
      </c>
      <c r="H53" s="96" t="s">
        <v>30</v>
      </c>
      <c r="I53" s="96" t="s">
        <v>2</v>
      </c>
      <c r="J53" s="98">
        <v>1</v>
      </c>
      <c r="K53" s="97">
        <v>1</v>
      </c>
      <c r="L53" s="97">
        <v>0</v>
      </c>
      <c r="M53" s="97">
        <v>1</v>
      </c>
      <c r="N53" s="97">
        <v>0</v>
      </c>
      <c r="O53" s="97">
        <v>0</v>
      </c>
      <c r="P53" s="97">
        <v>0</v>
      </c>
      <c r="Q53" s="97">
        <v>0</v>
      </c>
      <c r="R53" s="97">
        <v>0</v>
      </c>
      <c r="S53" s="97">
        <v>0</v>
      </c>
      <c r="T53" s="97">
        <v>0</v>
      </c>
      <c r="U53" s="97">
        <v>0</v>
      </c>
      <c r="V53" s="97">
        <v>1</v>
      </c>
      <c r="W53" s="97">
        <v>0</v>
      </c>
      <c r="X53" s="97">
        <v>1</v>
      </c>
      <c r="Y53" s="97">
        <v>1</v>
      </c>
      <c r="Z53" s="97">
        <v>1</v>
      </c>
      <c r="AA53" s="97">
        <v>0</v>
      </c>
      <c r="AB53" s="97">
        <v>0</v>
      </c>
      <c r="AC53" s="97">
        <v>0</v>
      </c>
      <c r="AD53" s="97">
        <v>0</v>
      </c>
      <c r="AE53" s="97">
        <v>0</v>
      </c>
      <c r="AF53" s="97">
        <v>0</v>
      </c>
      <c r="AG53" s="97">
        <v>0</v>
      </c>
      <c r="AH53" s="97">
        <v>1</v>
      </c>
      <c r="AI53" s="97">
        <v>1</v>
      </c>
      <c r="AJ53" s="97">
        <v>0</v>
      </c>
      <c r="AK53" s="97">
        <v>1</v>
      </c>
      <c r="AL53" s="97">
        <v>1</v>
      </c>
      <c r="AM53" s="97">
        <v>1</v>
      </c>
      <c r="AN53" s="96" t="s">
        <v>483</v>
      </c>
      <c r="AO53" s="97">
        <v>1</v>
      </c>
      <c r="AP53" s="31">
        <f>IFERROR(IF(AN53="CIKDITIRO",VLOOKUP(A53,'BR DTG CIKDITIRO'!C:E,3,0),IF(FR_HITUNG_MINMAX!AN53="PESALAKAN",VLOOKUP(FR_HITUNG_MINMAX!A53,'BR DTG ADW'!C:E,3,0),IF(FR_HITUNG_MINMAX!AN53="PACUL",VLOOKUP(FR_HITUNG_MINMAX!A53,'BR DTG PACUL'!C:E,3,0),IF(FR_HITUNG_MINMAX!AN53="TRAYEMAN",VLOOKUP(FR_HITUNG_MINMAX!A53,'BR DTG TRAYEMAN'!C:E,3,0),"?")))),0)</f>
        <v>0</v>
      </c>
      <c r="AQ53" s="31">
        <f>IF(AN53="PACUL",VLOOKUP(A53,'STOK PACUL'!C:H,6,0),IF(FR_HITUNG_MINMAX!AN53="PESALAKAN",VLOOKUP(FR_HITUNG_MINMAX!A53,'STOK PESALAKAN'!C:H,6,0),IF(FR_HITUNG_MINMAX!AN53="CIKDITIRO",VLOOKUP(FR_HITUNG_MINMAX!A53,'STOK CIKDITIRO'!C:H,6,0),IF(FR_HITUNG_MINMAX!AN53="TRAYEMAN",VLOOKUP(FR_HITUNG_MINMAX!A53,'STOK TRAYEMAN'!C:H,6,0),"?"))))</f>
        <v>1</v>
      </c>
      <c r="AR53" s="25">
        <f t="shared" ref="AR53:AR110" si="4">IFERROR(AQ53,AO53+AP53)</f>
        <v>1</v>
      </c>
      <c r="AS53" s="25">
        <f t="shared" si="3"/>
        <v>1</v>
      </c>
      <c r="AT53" s="25">
        <f t="shared" si="2"/>
        <v>2</v>
      </c>
    </row>
    <row r="54" spans="1:46">
      <c r="A54" s="96" t="s">
        <v>496</v>
      </c>
      <c r="B54" s="96" t="s">
        <v>935</v>
      </c>
      <c r="C54" s="96" t="s">
        <v>920</v>
      </c>
      <c r="D54" s="96" t="s">
        <v>1365</v>
      </c>
      <c r="E54" s="96" t="s">
        <v>485</v>
      </c>
      <c r="F54" s="97">
        <v>58000</v>
      </c>
      <c r="G54" s="97">
        <v>1</v>
      </c>
      <c r="H54" s="96" t="s">
        <v>1185</v>
      </c>
      <c r="I54" s="96" t="s">
        <v>1185</v>
      </c>
      <c r="J54" s="98">
        <v>1</v>
      </c>
      <c r="K54" s="97">
        <v>1</v>
      </c>
      <c r="L54" s="97">
        <v>4</v>
      </c>
      <c r="M54" s="97">
        <v>1</v>
      </c>
      <c r="N54" s="97">
        <v>1</v>
      </c>
      <c r="O54" s="97">
        <v>5</v>
      </c>
      <c r="P54" s="97">
        <v>0</v>
      </c>
      <c r="Q54" s="97">
        <v>1</v>
      </c>
      <c r="R54" s="97">
        <v>2</v>
      </c>
      <c r="S54" s="97">
        <v>2</v>
      </c>
      <c r="T54" s="97">
        <v>0</v>
      </c>
      <c r="U54" s="97">
        <v>1</v>
      </c>
      <c r="V54" s="97">
        <v>0</v>
      </c>
      <c r="W54" s="97">
        <v>0</v>
      </c>
      <c r="X54" s="97">
        <v>5</v>
      </c>
      <c r="Y54" s="97">
        <v>5</v>
      </c>
      <c r="Z54" s="97">
        <v>2</v>
      </c>
      <c r="AA54" s="97">
        <v>6</v>
      </c>
      <c r="AB54" s="97">
        <v>5</v>
      </c>
      <c r="AC54" s="97">
        <v>1</v>
      </c>
      <c r="AD54" s="97">
        <v>3</v>
      </c>
      <c r="AE54" s="97">
        <v>4</v>
      </c>
      <c r="AF54" s="97">
        <v>2</v>
      </c>
      <c r="AG54" s="97">
        <v>3</v>
      </c>
      <c r="AH54" s="97">
        <v>1</v>
      </c>
      <c r="AI54" s="97">
        <v>0</v>
      </c>
      <c r="AJ54" s="97">
        <v>4</v>
      </c>
      <c r="AK54" s="97">
        <v>6</v>
      </c>
      <c r="AL54" s="97">
        <v>5</v>
      </c>
      <c r="AM54" s="97">
        <v>6</v>
      </c>
      <c r="AN54" s="96" t="s">
        <v>483</v>
      </c>
      <c r="AO54" s="97">
        <v>4</v>
      </c>
      <c r="AP54" s="31">
        <f>IFERROR(IF(AN54="CIKDITIRO",VLOOKUP(A54,'BR DTG CIKDITIRO'!C:E,3,0),IF(FR_HITUNG_MINMAX!AN54="PESALAKAN",VLOOKUP(FR_HITUNG_MINMAX!A54,'BR DTG ADW'!C:E,3,0),IF(FR_HITUNG_MINMAX!AN54="PACUL",VLOOKUP(FR_HITUNG_MINMAX!A54,'BR DTG PACUL'!C:E,3,0),IF(FR_HITUNG_MINMAX!AN54="TRAYEMAN",VLOOKUP(FR_HITUNG_MINMAX!A54,'BR DTG TRAYEMAN'!C:E,3,0),"?")))),0)</f>
        <v>0</v>
      </c>
      <c r="AQ54" s="31">
        <f>IF(AN54="PACUL",VLOOKUP(A54,'STOK PACUL'!C:H,6,0),IF(FR_HITUNG_MINMAX!AN54="PESALAKAN",VLOOKUP(FR_HITUNG_MINMAX!A54,'STOK PESALAKAN'!C:H,6,0),IF(FR_HITUNG_MINMAX!AN54="CIKDITIRO",VLOOKUP(FR_HITUNG_MINMAX!A54,'STOK CIKDITIRO'!C:H,6,0),IF(FR_HITUNG_MINMAX!AN54="TRAYEMAN",VLOOKUP(FR_HITUNG_MINMAX!A54,'STOK TRAYEMAN'!C:H,6,0),"?"))))</f>
        <v>4</v>
      </c>
      <c r="AR54" s="25">
        <f t="shared" si="4"/>
        <v>4</v>
      </c>
      <c r="AS54" s="25">
        <f t="shared" si="3"/>
        <v>3</v>
      </c>
      <c r="AT54" s="25">
        <f t="shared" si="2"/>
        <v>4</v>
      </c>
    </row>
    <row r="55" spans="1:46">
      <c r="A55" s="96" t="s">
        <v>1742</v>
      </c>
      <c r="B55" s="96" t="s">
        <v>1743</v>
      </c>
      <c r="C55" s="96" t="s">
        <v>876</v>
      </c>
      <c r="D55" s="96" t="s">
        <v>1365</v>
      </c>
      <c r="E55" s="96" t="s">
        <v>482</v>
      </c>
      <c r="F55" s="97">
        <v>40500</v>
      </c>
      <c r="G55" s="97">
        <v>1</v>
      </c>
      <c r="H55" s="96" t="s">
        <v>1185</v>
      </c>
      <c r="I55" s="96" t="s">
        <v>1185</v>
      </c>
      <c r="J55" s="98">
        <v>1</v>
      </c>
      <c r="K55" s="97">
        <v>1</v>
      </c>
      <c r="L55" s="97">
        <v>0</v>
      </c>
      <c r="M55" s="97">
        <v>0</v>
      </c>
      <c r="N55" s="97">
        <v>0</v>
      </c>
      <c r="O55" s="97">
        <v>1</v>
      </c>
      <c r="P55" s="97">
        <v>0</v>
      </c>
      <c r="Q55" s="97">
        <v>0</v>
      </c>
      <c r="R55" s="97">
        <v>0</v>
      </c>
      <c r="S55" s="97">
        <v>0</v>
      </c>
      <c r="T55" s="97">
        <v>0</v>
      </c>
      <c r="U55" s="97">
        <v>0</v>
      </c>
      <c r="V55" s="97">
        <v>0</v>
      </c>
      <c r="W55" s="97">
        <v>0</v>
      </c>
      <c r="X55" s="97">
        <v>1</v>
      </c>
      <c r="Y55" s="97">
        <v>0</v>
      </c>
      <c r="Z55" s="97">
        <v>0</v>
      </c>
      <c r="AA55" s="97">
        <v>1</v>
      </c>
      <c r="AB55" s="97">
        <v>1</v>
      </c>
      <c r="AC55" s="97">
        <v>0</v>
      </c>
      <c r="AD55" s="97">
        <v>0</v>
      </c>
      <c r="AE55" s="97">
        <v>0</v>
      </c>
      <c r="AF55" s="97">
        <v>0</v>
      </c>
      <c r="AG55" s="97">
        <v>0</v>
      </c>
      <c r="AH55" s="97">
        <v>0</v>
      </c>
      <c r="AI55" s="97">
        <v>0</v>
      </c>
      <c r="AJ55" s="97">
        <v>0</v>
      </c>
      <c r="AK55" s="97">
        <v>1</v>
      </c>
      <c r="AL55" s="97">
        <v>0</v>
      </c>
      <c r="AM55" s="97">
        <v>0</v>
      </c>
      <c r="AN55" s="96" t="s">
        <v>483</v>
      </c>
      <c r="AO55" s="97">
        <v>0</v>
      </c>
      <c r="AP55" s="31">
        <f>IFERROR(IF(AN55="CIKDITIRO",VLOOKUP(A55,'BR DTG CIKDITIRO'!C:E,3,0),IF(FR_HITUNG_MINMAX!AN55="PESALAKAN",VLOOKUP(FR_HITUNG_MINMAX!A55,'BR DTG ADW'!C:E,3,0),IF(FR_HITUNG_MINMAX!AN55="PACUL",VLOOKUP(FR_HITUNG_MINMAX!A55,'BR DTG PACUL'!C:E,3,0),IF(FR_HITUNG_MINMAX!AN55="TRAYEMAN",VLOOKUP(FR_HITUNG_MINMAX!A55,'BR DTG TRAYEMAN'!C:E,3,0),"?")))),0)</f>
        <v>0</v>
      </c>
      <c r="AQ55" s="31">
        <f>IF(AN55="PACUL",VLOOKUP(A55,'STOK PACUL'!C:H,6,0),IF(FR_HITUNG_MINMAX!AN55="PESALAKAN",VLOOKUP(FR_HITUNG_MINMAX!A55,'STOK PESALAKAN'!C:H,6,0),IF(FR_HITUNG_MINMAX!AN55="CIKDITIRO",VLOOKUP(FR_HITUNG_MINMAX!A55,'STOK CIKDITIRO'!C:H,6,0),IF(FR_HITUNG_MINMAX!AN55="TRAYEMAN",VLOOKUP(FR_HITUNG_MINMAX!A55,'STOK TRAYEMAN'!C:H,6,0),"?"))))</f>
        <v>0</v>
      </c>
      <c r="AR55" s="25">
        <f t="shared" si="4"/>
        <v>0</v>
      </c>
      <c r="AS55" s="25">
        <f t="shared" si="3"/>
        <v>0</v>
      </c>
      <c r="AT55" s="25">
        <f t="shared" si="2"/>
        <v>1</v>
      </c>
    </row>
    <row r="56" spans="1:46">
      <c r="A56" s="96" t="s">
        <v>208</v>
      </c>
      <c r="B56" s="96" t="s">
        <v>938</v>
      </c>
      <c r="C56" s="96" t="s">
        <v>918</v>
      </c>
      <c r="D56" s="96" t="s">
        <v>1365</v>
      </c>
      <c r="E56" s="96" t="s">
        <v>484</v>
      </c>
      <c r="F56" s="97">
        <v>285000</v>
      </c>
      <c r="G56" s="97">
        <v>1</v>
      </c>
      <c r="H56" s="96" t="s">
        <v>31</v>
      </c>
      <c r="I56" s="96" t="s">
        <v>1185</v>
      </c>
      <c r="J56" s="98">
        <v>1</v>
      </c>
      <c r="K56" s="97">
        <v>1</v>
      </c>
      <c r="L56" s="97">
        <v>0</v>
      </c>
      <c r="M56" s="97">
        <v>0</v>
      </c>
      <c r="N56" s="97">
        <v>0</v>
      </c>
      <c r="O56" s="97">
        <v>0</v>
      </c>
      <c r="P56" s="97">
        <v>0</v>
      </c>
      <c r="Q56" s="97">
        <v>2</v>
      </c>
      <c r="R56" s="97">
        <v>1</v>
      </c>
      <c r="S56" s="97">
        <v>0</v>
      </c>
      <c r="T56" s="97">
        <v>0</v>
      </c>
      <c r="U56" s="97">
        <v>0</v>
      </c>
      <c r="V56" s="97">
        <v>0</v>
      </c>
      <c r="W56" s="97">
        <v>1</v>
      </c>
      <c r="X56" s="97">
        <v>2</v>
      </c>
      <c r="Y56" s="97">
        <v>0</v>
      </c>
      <c r="Z56" s="97">
        <v>0</v>
      </c>
      <c r="AA56" s="97">
        <v>0</v>
      </c>
      <c r="AB56" s="97">
        <v>0</v>
      </c>
      <c r="AC56" s="97">
        <v>2</v>
      </c>
      <c r="AD56" s="97">
        <v>3</v>
      </c>
      <c r="AE56" s="97">
        <v>1</v>
      </c>
      <c r="AF56" s="97">
        <v>0</v>
      </c>
      <c r="AG56" s="97">
        <v>0</v>
      </c>
      <c r="AH56" s="97">
        <v>0</v>
      </c>
      <c r="AI56" s="97">
        <v>1</v>
      </c>
      <c r="AJ56" s="97">
        <v>1</v>
      </c>
      <c r="AK56" s="97">
        <v>3</v>
      </c>
      <c r="AL56" s="97">
        <v>2</v>
      </c>
      <c r="AM56" s="97">
        <v>3</v>
      </c>
      <c r="AN56" s="96" t="s">
        <v>483</v>
      </c>
      <c r="AO56" s="97">
        <v>2</v>
      </c>
      <c r="AP56" s="31">
        <f>IFERROR(IF(AN56="CIKDITIRO",VLOOKUP(A56,'BR DTG CIKDITIRO'!C:E,3,0),IF(FR_HITUNG_MINMAX!AN56="PESALAKAN",VLOOKUP(FR_HITUNG_MINMAX!A56,'BR DTG ADW'!C:E,3,0),IF(FR_HITUNG_MINMAX!AN56="PACUL",VLOOKUP(FR_HITUNG_MINMAX!A56,'BR DTG PACUL'!C:E,3,0),IF(FR_HITUNG_MINMAX!AN56="TRAYEMAN",VLOOKUP(FR_HITUNG_MINMAX!A56,'BR DTG TRAYEMAN'!C:E,3,0),"?")))),0)</f>
        <v>0</v>
      </c>
      <c r="AQ56" s="31">
        <f>IF(AN56="PACUL",VLOOKUP(A56,'STOK PACUL'!C:H,6,0),IF(FR_HITUNG_MINMAX!AN56="PESALAKAN",VLOOKUP(FR_HITUNG_MINMAX!A56,'STOK PESALAKAN'!C:H,6,0),IF(FR_HITUNG_MINMAX!AN56="CIKDITIRO",VLOOKUP(FR_HITUNG_MINMAX!A56,'STOK CIKDITIRO'!C:H,6,0),IF(FR_HITUNG_MINMAX!AN56="TRAYEMAN",VLOOKUP(FR_HITUNG_MINMAX!A56,'STOK TRAYEMAN'!C:H,6,0),"?"))))</f>
        <v>2</v>
      </c>
      <c r="AR56" s="25">
        <f t="shared" si="4"/>
        <v>2</v>
      </c>
      <c r="AS56" s="25">
        <f t="shared" si="3"/>
        <v>1</v>
      </c>
      <c r="AT56" s="25">
        <f t="shared" si="2"/>
        <v>4</v>
      </c>
    </row>
    <row r="57" spans="1:46">
      <c r="A57" s="96" t="s">
        <v>209</v>
      </c>
      <c r="B57" s="96" t="s">
        <v>939</v>
      </c>
      <c r="C57" s="96" t="s">
        <v>898</v>
      </c>
      <c r="D57" s="96" t="s">
        <v>1365</v>
      </c>
      <c r="E57" s="96" t="s">
        <v>482</v>
      </c>
      <c r="F57" s="97">
        <v>12000</v>
      </c>
      <c r="G57" s="97">
        <v>1</v>
      </c>
      <c r="H57" s="96" t="s">
        <v>31</v>
      </c>
      <c r="I57" s="96" t="s">
        <v>2</v>
      </c>
      <c r="J57" s="98" t="s">
        <v>1366</v>
      </c>
      <c r="K57" s="97">
        <v>1</v>
      </c>
      <c r="L57" s="97">
        <v>0</v>
      </c>
      <c r="M57" s="97">
        <v>0</v>
      </c>
      <c r="N57" s="97">
        <v>0</v>
      </c>
      <c r="O57" s="97">
        <v>0</v>
      </c>
      <c r="P57" s="97">
        <v>0</v>
      </c>
      <c r="Q57" s="97">
        <v>0</v>
      </c>
      <c r="R57" s="97">
        <v>0</v>
      </c>
      <c r="S57" s="97">
        <v>1</v>
      </c>
      <c r="T57" s="97">
        <v>0</v>
      </c>
      <c r="U57" s="97">
        <v>0</v>
      </c>
      <c r="V57" s="97">
        <v>0</v>
      </c>
      <c r="W57" s="97">
        <v>0</v>
      </c>
      <c r="X57" s="97">
        <v>1</v>
      </c>
      <c r="Y57" s="97">
        <v>0</v>
      </c>
      <c r="Z57" s="97">
        <v>0</v>
      </c>
      <c r="AA57" s="97">
        <v>0</v>
      </c>
      <c r="AB57" s="97">
        <v>0</v>
      </c>
      <c r="AC57" s="97">
        <v>0</v>
      </c>
      <c r="AD57" s="97">
        <v>0</v>
      </c>
      <c r="AE57" s="97">
        <v>1</v>
      </c>
      <c r="AF57" s="97">
        <v>1</v>
      </c>
      <c r="AG57" s="97">
        <v>1</v>
      </c>
      <c r="AH57" s="97">
        <v>0</v>
      </c>
      <c r="AI57" s="97">
        <v>0</v>
      </c>
      <c r="AJ57" s="97">
        <v>0</v>
      </c>
      <c r="AK57" s="97">
        <v>1</v>
      </c>
      <c r="AL57" s="97">
        <v>1</v>
      </c>
      <c r="AM57" s="97">
        <v>2</v>
      </c>
      <c r="AN57" s="96" t="s">
        <v>483</v>
      </c>
      <c r="AO57" s="97">
        <v>2</v>
      </c>
      <c r="AP57" s="31">
        <f>IFERROR(IF(AN57="CIKDITIRO",VLOOKUP(A57,'BR DTG CIKDITIRO'!C:E,3,0),IF(FR_HITUNG_MINMAX!AN57="PESALAKAN",VLOOKUP(FR_HITUNG_MINMAX!A57,'BR DTG ADW'!C:E,3,0),IF(FR_HITUNG_MINMAX!AN57="PACUL",VLOOKUP(FR_HITUNG_MINMAX!A57,'BR DTG PACUL'!C:E,3,0),IF(FR_HITUNG_MINMAX!AN57="TRAYEMAN",VLOOKUP(FR_HITUNG_MINMAX!A57,'BR DTG TRAYEMAN'!C:E,3,0),"?")))),0)</f>
        <v>0</v>
      </c>
      <c r="AQ57" s="31">
        <f>IF(AN57="PACUL",VLOOKUP(A57,'STOK PACUL'!C:H,6,0),IF(FR_HITUNG_MINMAX!AN57="PESALAKAN",VLOOKUP(FR_HITUNG_MINMAX!A57,'STOK PESALAKAN'!C:H,6,0),IF(FR_HITUNG_MINMAX!AN57="CIKDITIRO",VLOOKUP(FR_HITUNG_MINMAX!A57,'STOK CIKDITIRO'!C:H,6,0),IF(FR_HITUNG_MINMAX!AN57="TRAYEMAN",VLOOKUP(FR_HITUNG_MINMAX!A57,'STOK TRAYEMAN'!C:H,6,0),"?"))))</f>
        <v>2</v>
      </c>
      <c r="AR57" s="25">
        <f t="shared" si="4"/>
        <v>2</v>
      </c>
      <c r="AS57" s="25">
        <f t="shared" si="3"/>
        <v>1</v>
      </c>
      <c r="AT57" s="25">
        <f t="shared" si="2"/>
        <v>1</v>
      </c>
    </row>
    <row r="58" spans="1:46">
      <c r="A58" s="96" t="s">
        <v>210</v>
      </c>
      <c r="B58" s="96" t="s">
        <v>940</v>
      </c>
      <c r="C58" s="96" t="s">
        <v>898</v>
      </c>
      <c r="D58" s="96" t="s">
        <v>1365</v>
      </c>
      <c r="E58" s="96" t="s">
        <v>482</v>
      </c>
      <c r="F58" s="97">
        <v>64500</v>
      </c>
      <c r="G58" s="97">
        <v>1</v>
      </c>
      <c r="H58" s="96" t="s">
        <v>30</v>
      </c>
      <c r="I58" s="96" t="s">
        <v>2</v>
      </c>
      <c r="J58" s="98" t="s">
        <v>1366</v>
      </c>
      <c r="K58" s="97">
        <v>1</v>
      </c>
      <c r="L58" s="97">
        <v>0</v>
      </c>
      <c r="M58" s="97">
        <v>0</v>
      </c>
      <c r="N58" s="97">
        <v>0</v>
      </c>
      <c r="O58" s="97">
        <v>0</v>
      </c>
      <c r="P58" s="97">
        <v>0</v>
      </c>
      <c r="Q58" s="97">
        <v>0</v>
      </c>
      <c r="R58" s="97">
        <v>0</v>
      </c>
      <c r="S58" s="97">
        <v>1</v>
      </c>
      <c r="T58" s="97">
        <v>0</v>
      </c>
      <c r="U58" s="97">
        <v>0</v>
      </c>
      <c r="V58" s="97">
        <v>0</v>
      </c>
      <c r="W58" s="97">
        <v>0</v>
      </c>
      <c r="X58" s="97">
        <v>1</v>
      </c>
      <c r="Y58" s="97">
        <v>0</v>
      </c>
      <c r="Z58" s="97">
        <v>0</v>
      </c>
      <c r="AA58" s="97">
        <v>0</v>
      </c>
      <c r="AB58" s="97">
        <v>0</v>
      </c>
      <c r="AC58" s="97">
        <v>0</v>
      </c>
      <c r="AD58" s="97">
        <v>0</v>
      </c>
      <c r="AE58" s="97">
        <v>1</v>
      </c>
      <c r="AF58" s="97">
        <v>1</v>
      </c>
      <c r="AG58" s="97">
        <v>1</v>
      </c>
      <c r="AH58" s="97">
        <v>0</v>
      </c>
      <c r="AI58" s="97">
        <v>0</v>
      </c>
      <c r="AJ58" s="97">
        <v>0</v>
      </c>
      <c r="AK58" s="97">
        <v>1</v>
      </c>
      <c r="AL58" s="97">
        <v>1</v>
      </c>
      <c r="AM58" s="97">
        <v>1</v>
      </c>
      <c r="AN58" s="96" t="s">
        <v>483</v>
      </c>
      <c r="AO58" s="97">
        <v>1</v>
      </c>
      <c r="AP58" s="31">
        <f>IFERROR(IF(AN58="CIKDITIRO",VLOOKUP(A58,'BR DTG CIKDITIRO'!C:E,3,0),IF(FR_HITUNG_MINMAX!AN58="PESALAKAN",VLOOKUP(FR_HITUNG_MINMAX!A58,'BR DTG ADW'!C:E,3,0),IF(FR_HITUNG_MINMAX!AN58="PACUL",VLOOKUP(FR_HITUNG_MINMAX!A58,'BR DTG PACUL'!C:E,3,0),IF(FR_HITUNG_MINMAX!AN58="TRAYEMAN",VLOOKUP(FR_HITUNG_MINMAX!A58,'BR DTG TRAYEMAN'!C:E,3,0),"?")))),0)</f>
        <v>0</v>
      </c>
      <c r="AQ58" s="31">
        <f>IF(AN58="PACUL",VLOOKUP(A58,'STOK PACUL'!C:H,6,0),IF(FR_HITUNG_MINMAX!AN58="PESALAKAN",VLOOKUP(FR_HITUNG_MINMAX!A58,'STOK PESALAKAN'!C:H,6,0),IF(FR_HITUNG_MINMAX!AN58="CIKDITIRO",VLOOKUP(FR_HITUNG_MINMAX!A58,'STOK CIKDITIRO'!C:H,6,0),IF(FR_HITUNG_MINMAX!AN58="TRAYEMAN",VLOOKUP(FR_HITUNG_MINMAX!A58,'STOK TRAYEMAN'!C:H,6,0),"?"))))</f>
        <v>1</v>
      </c>
      <c r="AR58" s="25">
        <f t="shared" si="4"/>
        <v>1</v>
      </c>
      <c r="AS58" s="25">
        <f t="shared" si="3"/>
        <v>1</v>
      </c>
      <c r="AT58" s="25">
        <f t="shared" si="2"/>
        <v>2</v>
      </c>
    </row>
    <row r="59" spans="1:46">
      <c r="A59" s="96" t="s">
        <v>211</v>
      </c>
      <c r="B59" s="96" t="s">
        <v>941</v>
      </c>
      <c r="C59" s="96" t="s">
        <v>898</v>
      </c>
      <c r="D59" s="96" t="s">
        <v>1365</v>
      </c>
      <c r="E59" s="96" t="s">
        <v>482</v>
      </c>
      <c r="F59" s="97">
        <v>10000</v>
      </c>
      <c r="G59" s="97">
        <v>1</v>
      </c>
      <c r="H59" s="96" t="s">
        <v>31</v>
      </c>
      <c r="I59" s="96" t="s">
        <v>2</v>
      </c>
      <c r="J59" s="98" t="s">
        <v>1366</v>
      </c>
      <c r="K59" s="97">
        <v>1</v>
      </c>
      <c r="L59" s="97">
        <v>0</v>
      </c>
      <c r="M59" s="97">
        <v>0</v>
      </c>
      <c r="N59" s="97">
        <v>0</v>
      </c>
      <c r="O59" s="97">
        <v>0</v>
      </c>
      <c r="P59" s="97">
        <v>0</v>
      </c>
      <c r="Q59" s="97">
        <v>0</v>
      </c>
      <c r="R59" s="97">
        <v>0</v>
      </c>
      <c r="S59" s="97">
        <v>1</v>
      </c>
      <c r="T59" s="97">
        <v>0</v>
      </c>
      <c r="U59" s="97">
        <v>0</v>
      </c>
      <c r="V59" s="97">
        <v>0</v>
      </c>
      <c r="W59" s="97">
        <v>0</v>
      </c>
      <c r="X59" s="97">
        <v>1</v>
      </c>
      <c r="Y59" s="97">
        <v>0</v>
      </c>
      <c r="Z59" s="97">
        <v>0</v>
      </c>
      <c r="AA59" s="97">
        <v>0</v>
      </c>
      <c r="AB59" s="97">
        <v>0</v>
      </c>
      <c r="AC59" s="97">
        <v>0</v>
      </c>
      <c r="AD59" s="97">
        <v>0</v>
      </c>
      <c r="AE59" s="97">
        <v>1</v>
      </c>
      <c r="AF59" s="97">
        <v>1</v>
      </c>
      <c r="AG59" s="97">
        <v>1</v>
      </c>
      <c r="AH59" s="97">
        <v>0</v>
      </c>
      <c r="AI59" s="97">
        <v>0</v>
      </c>
      <c r="AJ59" s="97">
        <v>0</v>
      </c>
      <c r="AK59" s="97">
        <v>1</v>
      </c>
      <c r="AL59" s="97">
        <v>1</v>
      </c>
      <c r="AM59" s="97">
        <v>2</v>
      </c>
      <c r="AN59" s="96" t="s">
        <v>483</v>
      </c>
      <c r="AO59" s="97">
        <v>2</v>
      </c>
      <c r="AP59" s="31">
        <f>IFERROR(IF(AN59="CIKDITIRO",VLOOKUP(A59,'BR DTG CIKDITIRO'!C:E,3,0),IF(FR_HITUNG_MINMAX!AN59="PESALAKAN",VLOOKUP(FR_HITUNG_MINMAX!A59,'BR DTG ADW'!C:E,3,0),IF(FR_HITUNG_MINMAX!AN59="PACUL",VLOOKUP(FR_HITUNG_MINMAX!A59,'BR DTG PACUL'!C:E,3,0),IF(FR_HITUNG_MINMAX!AN59="TRAYEMAN",VLOOKUP(FR_HITUNG_MINMAX!A59,'BR DTG TRAYEMAN'!C:E,3,0),"?")))),0)</f>
        <v>0</v>
      </c>
      <c r="AQ59" s="31">
        <f>IF(AN59="PACUL",VLOOKUP(A59,'STOK PACUL'!C:H,6,0),IF(FR_HITUNG_MINMAX!AN59="PESALAKAN",VLOOKUP(FR_HITUNG_MINMAX!A59,'STOK PESALAKAN'!C:H,6,0),IF(FR_HITUNG_MINMAX!AN59="CIKDITIRO",VLOOKUP(FR_HITUNG_MINMAX!A59,'STOK CIKDITIRO'!C:H,6,0),IF(FR_HITUNG_MINMAX!AN59="TRAYEMAN",VLOOKUP(FR_HITUNG_MINMAX!A59,'STOK TRAYEMAN'!C:H,6,0),"?"))))</f>
        <v>2</v>
      </c>
      <c r="AR59" s="25">
        <f t="shared" si="4"/>
        <v>2</v>
      </c>
      <c r="AS59" s="25">
        <f t="shared" si="3"/>
        <v>1</v>
      </c>
      <c r="AT59" s="25">
        <f t="shared" si="2"/>
        <v>1</v>
      </c>
    </row>
    <row r="60" spans="1:46">
      <c r="A60" s="96" t="s">
        <v>1409</v>
      </c>
      <c r="B60" s="96" t="s">
        <v>1487</v>
      </c>
      <c r="C60" s="96" t="s">
        <v>918</v>
      </c>
      <c r="D60" s="96" t="s">
        <v>1365</v>
      </c>
      <c r="E60" s="96" t="s">
        <v>482</v>
      </c>
      <c r="F60" s="97">
        <v>70000</v>
      </c>
      <c r="G60" s="97">
        <v>1</v>
      </c>
      <c r="H60" s="96" t="s">
        <v>31</v>
      </c>
      <c r="I60" s="96" t="s">
        <v>1185</v>
      </c>
      <c r="J60" s="98">
        <v>1</v>
      </c>
      <c r="K60" s="97">
        <v>1</v>
      </c>
      <c r="L60" s="97">
        <v>0</v>
      </c>
      <c r="M60" s="97">
        <v>0</v>
      </c>
      <c r="N60" s="97">
        <v>0</v>
      </c>
      <c r="O60" s="97">
        <v>0</v>
      </c>
      <c r="P60" s="97">
        <v>0</v>
      </c>
      <c r="Q60" s="97">
        <v>0</v>
      </c>
      <c r="R60" s="97">
        <v>0</v>
      </c>
      <c r="S60" s="97">
        <v>1</v>
      </c>
      <c r="T60" s="97">
        <v>0</v>
      </c>
      <c r="U60" s="97">
        <v>0</v>
      </c>
      <c r="V60" s="97">
        <v>0</v>
      </c>
      <c r="W60" s="97">
        <v>0</v>
      </c>
      <c r="X60" s="97">
        <v>1</v>
      </c>
      <c r="Y60" s="97">
        <v>0</v>
      </c>
      <c r="Z60" s="97">
        <v>0</v>
      </c>
      <c r="AA60" s="97">
        <v>0</v>
      </c>
      <c r="AB60" s="97">
        <v>0</v>
      </c>
      <c r="AC60" s="97">
        <v>0</v>
      </c>
      <c r="AD60" s="97">
        <v>0</v>
      </c>
      <c r="AE60" s="97">
        <v>1</v>
      </c>
      <c r="AF60" s="97">
        <v>1</v>
      </c>
      <c r="AG60" s="97">
        <v>1</v>
      </c>
      <c r="AH60" s="97">
        <v>0</v>
      </c>
      <c r="AI60" s="97">
        <v>0</v>
      </c>
      <c r="AJ60" s="97">
        <v>0</v>
      </c>
      <c r="AK60" s="97">
        <v>1</v>
      </c>
      <c r="AL60" s="97">
        <v>1</v>
      </c>
      <c r="AM60" s="97">
        <v>1</v>
      </c>
      <c r="AN60" s="96" t="s">
        <v>483</v>
      </c>
      <c r="AO60" s="97">
        <v>1</v>
      </c>
      <c r="AP60" s="31">
        <f>IFERROR(IF(AN60="CIKDITIRO",VLOOKUP(A60,'BR DTG CIKDITIRO'!C:E,3,0),IF(FR_HITUNG_MINMAX!AN60="PESALAKAN",VLOOKUP(FR_HITUNG_MINMAX!A60,'BR DTG ADW'!C:E,3,0),IF(FR_HITUNG_MINMAX!AN60="PACUL",VLOOKUP(FR_HITUNG_MINMAX!A60,'BR DTG PACUL'!C:E,3,0),IF(FR_HITUNG_MINMAX!AN60="TRAYEMAN",VLOOKUP(FR_HITUNG_MINMAX!A60,'BR DTG TRAYEMAN'!C:E,3,0),"?")))),0)</f>
        <v>0</v>
      </c>
      <c r="AQ60" s="31">
        <f>IF(AN60="PACUL",VLOOKUP(A60,'STOK PACUL'!C:H,6,0),IF(FR_HITUNG_MINMAX!AN60="PESALAKAN",VLOOKUP(FR_HITUNG_MINMAX!A60,'STOK PESALAKAN'!C:H,6,0),IF(FR_HITUNG_MINMAX!AN60="CIKDITIRO",VLOOKUP(FR_HITUNG_MINMAX!A60,'STOK CIKDITIRO'!C:H,6,0),IF(FR_HITUNG_MINMAX!AN60="TRAYEMAN",VLOOKUP(FR_HITUNG_MINMAX!A60,'STOK TRAYEMAN'!C:H,6,0),"?"))))</f>
        <v>1</v>
      </c>
      <c r="AR60" s="25">
        <f t="shared" si="4"/>
        <v>1</v>
      </c>
      <c r="AS60" s="25">
        <f t="shared" si="3"/>
        <v>1</v>
      </c>
      <c r="AT60" s="25">
        <f t="shared" si="2"/>
        <v>2</v>
      </c>
    </row>
    <row r="61" spans="1:46">
      <c r="A61" s="96" t="s">
        <v>634</v>
      </c>
      <c r="B61" s="96" t="s">
        <v>1744</v>
      </c>
      <c r="C61" s="96" t="s">
        <v>876</v>
      </c>
      <c r="D61" s="96" t="s">
        <v>1365</v>
      </c>
      <c r="E61" s="96" t="s">
        <v>482</v>
      </c>
      <c r="F61" s="97">
        <v>54000</v>
      </c>
      <c r="G61" s="97">
        <v>1</v>
      </c>
      <c r="H61" s="96" t="s">
        <v>31</v>
      </c>
      <c r="I61" s="96" t="s">
        <v>1185</v>
      </c>
      <c r="J61" s="98">
        <v>1</v>
      </c>
      <c r="K61" s="97">
        <v>1</v>
      </c>
      <c r="L61" s="97">
        <v>0</v>
      </c>
      <c r="M61" s="97">
        <v>0</v>
      </c>
      <c r="N61" s="97">
        <v>0</v>
      </c>
      <c r="O61" s="97">
        <v>1</v>
      </c>
      <c r="P61" s="97">
        <v>0</v>
      </c>
      <c r="Q61" s="97">
        <v>0</v>
      </c>
      <c r="R61" s="97">
        <v>0</v>
      </c>
      <c r="S61" s="97">
        <v>0</v>
      </c>
      <c r="T61" s="97">
        <v>0</v>
      </c>
      <c r="U61" s="97">
        <v>0</v>
      </c>
      <c r="V61" s="97">
        <v>0</v>
      </c>
      <c r="W61" s="97">
        <v>0</v>
      </c>
      <c r="X61" s="97">
        <v>1</v>
      </c>
      <c r="Y61" s="97">
        <v>0</v>
      </c>
      <c r="Z61" s="97">
        <v>0</v>
      </c>
      <c r="AA61" s="97">
        <v>1</v>
      </c>
      <c r="AB61" s="97">
        <v>1</v>
      </c>
      <c r="AC61" s="97">
        <v>0</v>
      </c>
      <c r="AD61" s="97">
        <v>0</v>
      </c>
      <c r="AE61" s="97">
        <v>0</v>
      </c>
      <c r="AF61" s="97">
        <v>0</v>
      </c>
      <c r="AG61" s="97">
        <v>0</v>
      </c>
      <c r="AH61" s="97">
        <v>0</v>
      </c>
      <c r="AI61" s="97">
        <v>0</v>
      </c>
      <c r="AJ61" s="97">
        <v>0</v>
      </c>
      <c r="AK61" s="97">
        <v>1</v>
      </c>
      <c r="AL61" s="97">
        <v>0</v>
      </c>
      <c r="AM61" s="97">
        <v>0</v>
      </c>
      <c r="AN61" s="96" t="s">
        <v>483</v>
      </c>
      <c r="AO61" s="97">
        <v>0</v>
      </c>
      <c r="AP61" s="31">
        <f>IFERROR(IF(AN61="CIKDITIRO",VLOOKUP(A61,'BR DTG CIKDITIRO'!C:E,3,0),IF(FR_HITUNG_MINMAX!AN61="PESALAKAN",VLOOKUP(FR_HITUNG_MINMAX!A61,'BR DTG ADW'!C:E,3,0),IF(FR_HITUNG_MINMAX!AN61="PACUL",VLOOKUP(FR_HITUNG_MINMAX!A61,'BR DTG PACUL'!C:E,3,0),IF(FR_HITUNG_MINMAX!AN61="TRAYEMAN",VLOOKUP(FR_HITUNG_MINMAX!A61,'BR DTG TRAYEMAN'!C:E,3,0),"?")))),0)</f>
        <v>0</v>
      </c>
      <c r="AQ61" s="31">
        <f>IF(AN61="PACUL",VLOOKUP(A61,'STOK PACUL'!C:H,6,0),IF(FR_HITUNG_MINMAX!AN61="PESALAKAN",VLOOKUP(FR_HITUNG_MINMAX!A61,'STOK PESALAKAN'!C:H,6,0),IF(FR_HITUNG_MINMAX!AN61="CIKDITIRO",VLOOKUP(FR_HITUNG_MINMAX!A61,'STOK CIKDITIRO'!C:H,6,0),IF(FR_HITUNG_MINMAX!AN61="TRAYEMAN",VLOOKUP(FR_HITUNG_MINMAX!A61,'STOK TRAYEMAN'!C:H,6,0),"?"))))</f>
        <v>0</v>
      </c>
      <c r="AR61" s="25">
        <f t="shared" si="4"/>
        <v>0</v>
      </c>
      <c r="AS61" s="25">
        <f t="shared" si="3"/>
        <v>0</v>
      </c>
      <c r="AT61" s="25">
        <f t="shared" si="2"/>
        <v>1</v>
      </c>
    </row>
    <row r="62" spans="1:46">
      <c r="A62" s="96" t="s">
        <v>1745</v>
      </c>
      <c r="B62" s="96" t="s">
        <v>1746</v>
      </c>
      <c r="C62" s="96" t="s">
        <v>876</v>
      </c>
      <c r="D62" s="96" t="s">
        <v>1365</v>
      </c>
      <c r="E62" s="96" t="s">
        <v>482</v>
      </c>
      <c r="F62" s="97">
        <v>14000</v>
      </c>
      <c r="G62" s="97">
        <v>1</v>
      </c>
      <c r="H62" s="96" t="s">
        <v>31</v>
      </c>
      <c r="I62" s="96" t="s">
        <v>1185</v>
      </c>
      <c r="J62" s="98">
        <v>1</v>
      </c>
      <c r="K62" s="97">
        <v>1</v>
      </c>
      <c r="L62" s="97">
        <v>0</v>
      </c>
      <c r="M62" s="97">
        <v>0</v>
      </c>
      <c r="N62" s="97">
        <v>0</v>
      </c>
      <c r="O62" s="97">
        <v>0</v>
      </c>
      <c r="P62" s="97">
        <v>0</v>
      </c>
      <c r="Q62" s="97">
        <v>0</v>
      </c>
      <c r="R62" s="97">
        <v>0</v>
      </c>
      <c r="S62" s="97">
        <v>0</v>
      </c>
      <c r="T62" s="97">
        <v>1</v>
      </c>
      <c r="U62" s="97">
        <v>1</v>
      </c>
      <c r="V62" s="97">
        <v>0</v>
      </c>
      <c r="W62" s="97">
        <v>0</v>
      </c>
      <c r="X62" s="97">
        <v>1</v>
      </c>
      <c r="Y62" s="97">
        <v>0</v>
      </c>
      <c r="Z62" s="97">
        <v>0</v>
      </c>
      <c r="AA62" s="97">
        <v>0</v>
      </c>
      <c r="AB62" s="97">
        <v>0</v>
      </c>
      <c r="AC62" s="97">
        <v>0</v>
      </c>
      <c r="AD62" s="97">
        <v>0</v>
      </c>
      <c r="AE62" s="97">
        <v>0</v>
      </c>
      <c r="AF62" s="97">
        <v>1</v>
      </c>
      <c r="AG62" s="97">
        <v>1</v>
      </c>
      <c r="AH62" s="97">
        <v>1</v>
      </c>
      <c r="AI62" s="97">
        <v>0</v>
      </c>
      <c r="AJ62" s="97">
        <v>0</v>
      </c>
      <c r="AK62" s="97">
        <v>1</v>
      </c>
      <c r="AL62" s="97">
        <v>0</v>
      </c>
      <c r="AM62" s="97">
        <v>0</v>
      </c>
      <c r="AN62" s="96" t="s">
        <v>483</v>
      </c>
      <c r="AO62" s="97">
        <v>0</v>
      </c>
      <c r="AP62" s="31">
        <f>IFERROR(IF(AN62="CIKDITIRO",VLOOKUP(A62,'BR DTG CIKDITIRO'!C:E,3,0),IF(FR_HITUNG_MINMAX!AN62="PESALAKAN",VLOOKUP(FR_HITUNG_MINMAX!A62,'BR DTG ADW'!C:E,3,0),IF(FR_HITUNG_MINMAX!AN62="PACUL",VLOOKUP(FR_HITUNG_MINMAX!A62,'BR DTG PACUL'!C:E,3,0),IF(FR_HITUNG_MINMAX!AN62="TRAYEMAN",VLOOKUP(FR_HITUNG_MINMAX!A62,'BR DTG TRAYEMAN'!C:E,3,0),"?")))),0)</f>
        <v>0</v>
      </c>
      <c r="AQ62" s="31">
        <f>IF(AN62="PACUL",VLOOKUP(A62,'STOK PACUL'!C:H,6,0),IF(FR_HITUNG_MINMAX!AN62="PESALAKAN",VLOOKUP(FR_HITUNG_MINMAX!A62,'STOK PESALAKAN'!C:H,6,0),IF(FR_HITUNG_MINMAX!AN62="CIKDITIRO",VLOOKUP(FR_HITUNG_MINMAX!A62,'STOK CIKDITIRO'!C:H,6,0),IF(FR_HITUNG_MINMAX!AN62="TRAYEMAN",VLOOKUP(FR_HITUNG_MINMAX!A62,'STOK TRAYEMAN'!C:H,6,0),"?"))))</f>
        <v>0</v>
      </c>
      <c r="AR62" s="25">
        <f t="shared" si="4"/>
        <v>0</v>
      </c>
      <c r="AS62" s="25">
        <f t="shared" si="3"/>
        <v>0</v>
      </c>
      <c r="AT62" s="25">
        <f t="shared" si="2"/>
        <v>1</v>
      </c>
    </row>
    <row r="63" spans="1:46">
      <c r="A63" s="96" t="s">
        <v>1747</v>
      </c>
      <c r="B63" s="96" t="s">
        <v>1748</v>
      </c>
      <c r="C63" s="96" t="s">
        <v>1185</v>
      </c>
      <c r="D63" s="96" t="s">
        <v>1365</v>
      </c>
      <c r="E63" s="96" t="s">
        <v>484</v>
      </c>
      <c r="F63" s="97">
        <v>65000</v>
      </c>
      <c r="G63" s="97">
        <v>1</v>
      </c>
      <c r="H63" s="96" t="s">
        <v>1185</v>
      </c>
      <c r="I63" s="96" t="s">
        <v>1185</v>
      </c>
      <c r="J63" s="98">
        <v>1</v>
      </c>
      <c r="K63" s="97">
        <v>1</v>
      </c>
      <c r="L63" s="97">
        <v>0</v>
      </c>
      <c r="M63" s="97">
        <v>0</v>
      </c>
      <c r="N63" s="97">
        <v>0</v>
      </c>
      <c r="O63" s="97">
        <v>0</v>
      </c>
      <c r="P63" s="97">
        <v>0</v>
      </c>
      <c r="Q63" s="97">
        <v>0</v>
      </c>
      <c r="R63" s="97">
        <v>1</v>
      </c>
      <c r="S63" s="97">
        <v>1</v>
      </c>
      <c r="T63" s="97">
        <v>1</v>
      </c>
      <c r="U63" s="97">
        <v>1</v>
      </c>
      <c r="V63" s="97">
        <v>0</v>
      </c>
      <c r="W63" s="97">
        <v>0</v>
      </c>
      <c r="X63" s="97">
        <v>1</v>
      </c>
      <c r="Y63" s="97">
        <v>0</v>
      </c>
      <c r="Z63" s="97">
        <v>0</v>
      </c>
      <c r="AA63" s="97">
        <v>0</v>
      </c>
      <c r="AB63" s="97">
        <v>0</v>
      </c>
      <c r="AC63" s="97">
        <v>0</v>
      </c>
      <c r="AD63" s="97">
        <v>1</v>
      </c>
      <c r="AE63" s="97">
        <v>2</v>
      </c>
      <c r="AF63" s="97">
        <v>2</v>
      </c>
      <c r="AG63" s="97">
        <v>2</v>
      </c>
      <c r="AH63" s="97">
        <v>1</v>
      </c>
      <c r="AI63" s="97">
        <v>0</v>
      </c>
      <c r="AJ63" s="97">
        <v>0</v>
      </c>
      <c r="AK63" s="97">
        <v>2</v>
      </c>
      <c r="AL63" s="97">
        <v>1</v>
      </c>
      <c r="AM63" s="97">
        <v>2</v>
      </c>
      <c r="AN63" s="96" t="s">
        <v>483</v>
      </c>
      <c r="AO63" s="97">
        <v>0</v>
      </c>
      <c r="AP63" s="31">
        <f>IFERROR(IF(AN63="CIKDITIRO",VLOOKUP(A63,'BR DTG CIKDITIRO'!C:E,3,0),IF(FR_HITUNG_MINMAX!AN63="PESALAKAN",VLOOKUP(FR_HITUNG_MINMAX!A63,'BR DTG ADW'!C:E,3,0),IF(FR_HITUNG_MINMAX!AN63="PACUL",VLOOKUP(FR_HITUNG_MINMAX!A63,'BR DTG PACUL'!C:E,3,0),IF(FR_HITUNG_MINMAX!AN63="TRAYEMAN",VLOOKUP(FR_HITUNG_MINMAX!A63,'BR DTG TRAYEMAN'!C:E,3,0),"?")))),0)</f>
        <v>0</v>
      </c>
      <c r="AQ63" s="31">
        <f>IF(AN63="PACUL",VLOOKUP(A63,'STOK PACUL'!C:H,6,0),IF(FR_HITUNG_MINMAX!AN63="PESALAKAN",VLOOKUP(FR_HITUNG_MINMAX!A63,'STOK PESALAKAN'!C:H,6,0),IF(FR_HITUNG_MINMAX!AN63="CIKDITIRO",VLOOKUP(FR_HITUNG_MINMAX!A63,'STOK CIKDITIRO'!C:H,6,0),IF(FR_HITUNG_MINMAX!AN63="TRAYEMAN",VLOOKUP(FR_HITUNG_MINMAX!A63,'STOK TRAYEMAN'!C:H,6,0),"?"))))</f>
        <v>0</v>
      </c>
      <c r="AR63" s="25">
        <f t="shared" si="4"/>
        <v>0</v>
      </c>
      <c r="AS63" s="25">
        <f t="shared" si="3"/>
        <v>1</v>
      </c>
      <c r="AT63" s="25">
        <f t="shared" si="2"/>
        <v>1</v>
      </c>
    </row>
    <row r="64" spans="1:46">
      <c r="A64" s="96" t="s">
        <v>212</v>
      </c>
      <c r="B64" s="96" t="s">
        <v>635</v>
      </c>
      <c r="C64" s="96" t="s">
        <v>920</v>
      </c>
      <c r="D64" s="96" t="s">
        <v>1365</v>
      </c>
      <c r="E64" s="96" t="s">
        <v>482</v>
      </c>
      <c r="F64" s="97">
        <v>29300</v>
      </c>
      <c r="G64" s="97">
        <v>1</v>
      </c>
      <c r="H64" s="96" t="s">
        <v>30</v>
      </c>
      <c r="I64" s="96" t="s">
        <v>1185</v>
      </c>
      <c r="J64" s="98">
        <v>1</v>
      </c>
      <c r="K64" s="97">
        <v>1</v>
      </c>
      <c r="L64" s="97">
        <v>0</v>
      </c>
      <c r="M64" s="97">
        <v>0</v>
      </c>
      <c r="N64" s="97">
        <v>1</v>
      </c>
      <c r="O64" s="97">
        <v>0</v>
      </c>
      <c r="P64" s="97">
        <v>0</v>
      </c>
      <c r="Q64" s="97">
        <v>0</v>
      </c>
      <c r="R64" s="97">
        <v>0</v>
      </c>
      <c r="S64" s="97">
        <v>0</v>
      </c>
      <c r="T64" s="97">
        <v>0</v>
      </c>
      <c r="U64" s="97">
        <v>0</v>
      </c>
      <c r="V64" s="97">
        <v>0</v>
      </c>
      <c r="W64" s="97">
        <v>0</v>
      </c>
      <c r="X64" s="97">
        <v>1</v>
      </c>
      <c r="Y64" s="97">
        <v>0</v>
      </c>
      <c r="Z64" s="97">
        <v>1</v>
      </c>
      <c r="AA64" s="97">
        <v>1</v>
      </c>
      <c r="AB64" s="97">
        <v>0</v>
      </c>
      <c r="AC64" s="97">
        <v>0</v>
      </c>
      <c r="AD64" s="97">
        <v>0</v>
      </c>
      <c r="AE64" s="97">
        <v>0</v>
      </c>
      <c r="AF64" s="97">
        <v>0</v>
      </c>
      <c r="AG64" s="97">
        <v>0</v>
      </c>
      <c r="AH64" s="97">
        <v>0</v>
      </c>
      <c r="AI64" s="97">
        <v>0</v>
      </c>
      <c r="AJ64" s="97">
        <v>0</v>
      </c>
      <c r="AK64" s="97">
        <v>1</v>
      </c>
      <c r="AL64" s="97">
        <v>1</v>
      </c>
      <c r="AM64" s="97">
        <v>1</v>
      </c>
      <c r="AN64" s="96" t="s">
        <v>483</v>
      </c>
      <c r="AO64" s="97">
        <v>1</v>
      </c>
      <c r="AP64" s="31">
        <f>IFERROR(IF(AN64="CIKDITIRO",VLOOKUP(A64,'BR DTG CIKDITIRO'!C:E,3,0),IF(FR_HITUNG_MINMAX!AN64="PESALAKAN",VLOOKUP(FR_HITUNG_MINMAX!A64,'BR DTG ADW'!C:E,3,0),IF(FR_HITUNG_MINMAX!AN64="PACUL",VLOOKUP(FR_HITUNG_MINMAX!A64,'BR DTG PACUL'!C:E,3,0),IF(FR_HITUNG_MINMAX!AN64="TRAYEMAN",VLOOKUP(FR_HITUNG_MINMAX!A64,'BR DTG TRAYEMAN'!C:E,3,0),"?")))),0)</f>
        <v>0</v>
      </c>
      <c r="AQ64" s="31">
        <f>IF(AN64="PACUL",VLOOKUP(A64,'STOK PACUL'!C:H,6,0),IF(FR_HITUNG_MINMAX!AN64="PESALAKAN",VLOOKUP(FR_HITUNG_MINMAX!A64,'STOK PESALAKAN'!C:H,6,0),IF(FR_HITUNG_MINMAX!AN64="CIKDITIRO",VLOOKUP(FR_HITUNG_MINMAX!A64,'STOK CIKDITIRO'!C:H,6,0),IF(FR_HITUNG_MINMAX!AN64="TRAYEMAN",VLOOKUP(FR_HITUNG_MINMAX!A64,'STOK TRAYEMAN'!C:H,6,0),"?"))))</f>
        <v>1</v>
      </c>
      <c r="AR64" s="25">
        <f t="shared" si="4"/>
        <v>1</v>
      </c>
      <c r="AS64" s="25">
        <f t="shared" si="3"/>
        <v>1</v>
      </c>
      <c r="AT64" s="25">
        <f t="shared" si="2"/>
        <v>1</v>
      </c>
    </row>
    <row r="65" spans="1:46">
      <c r="A65" s="96" t="s">
        <v>213</v>
      </c>
      <c r="B65" s="96" t="s">
        <v>945</v>
      </c>
      <c r="C65" s="96" t="s">
        <v>891</v>
      </c>
      <c r="D65" s="96" t="s">
        <v>1369</v>
      </c>
      <c r="E65" s="96" t="s">
        <v>485</v>
      </c>
      <c r="F65" s="97">
        <v>42000</v>
      </c>
      <c r="G65" s="97">
        <v>2</v>
      </c>
      <c r="H65" s="96" t="s">
        <v>32</v>
      </c>
      <c r="I65" s="96" t="s">
        <v>1185</v>
      </c>
      <c r="J65" s="98" t="s">
        <v>1373</v>
      </c>
      <c r="K65" s="97">
        <v>1</v>
      </c>
      <c r="L65" s="97">
        <v>0</v>
      </c>
      <c r="M65" s="97">
        <v>1</v>
      </c>
      <c r="N65" s="97">
        <v>1</v>
      </c>
      <c r="O65" s="97">
        <v>3</v>
      </c>
      <c r="P65" s="97">
        <v>0</v>
      </c>
      <c r="Q65" s="97">
        <v>0</v>
      </c>
      <c r="R65" s="97">
        <v>2</v>
      </c>
      <c r="S65" s="97">
        <v>1</v>
      </c>
      <c r="T65" s="97">
        <v>2</v>
      </c>
      <c r="U65" s="97">
        <v>2</v>
      </c>
      <c r="V65" s="97">
        <v>2</v>
      </c>
      <c r="W65" s="97">
        <v>0</v>
      </c>
      <c r="X65" s="97">
        <v>3</v>
      </c>
      <c r="Y65" s="97">
        <v>1</v>
      </c>
      <c r="Z65" s="97">
        <v>2</v>
      </c>
      <c r="AA65" s="97">
        <v>4</v>
      </c>
      <c r="AB65" s="97">
        <v>3</v>
      </c>
      <c r="AC65" s="97">
        <v>0</v>
      </c>
      <c r="AD65" s="97">
        <v>2</v>
      </c>
      <c r="AE65" s="97">
        <v>3</v>
      </c>
      <c r="AF65" s="97">
        <v>3</v>
      </c>
      <c r="AG65" s="97">
        <v>3</v>
      </c>
      <c r="AH65" s="97">
        <v>4</v>
      </c>
      <c r="AI65" s="97">
        <v>2</v>
      </c>
      <c r="AJ65" s="97">
        <v>0</v>
      </c>
      <c r="AK65" s="97">
        <v>4</v>
      </c>
      <c r="AL65" s="97">
        <v>3</v>
      </c>
      <c r="AM65" s="97">
        <v>4</v>
      </c>
      <c r="AN65" s="96" t="s">
        <v>483</v>
      </c>
      <c r="AO65" s="97">
        <v>6</v>
      </c>
      <c r="AP65" s="31">
        <f>IFERROR(IF(AN65="CIKDITIRO",VLOOKUP(A65,'BR DTG CIKDITIRO'!C:E,3,0),IF(FR_HITUNG_MINMAX!AN65="PESALAKAN",VLOOKUP(FR_HITUNG_MINMAX!A65,'BR DTG ADW'!C:E,3,0),IF(FR_HITUNG_MINMAX!AN65="PACUL",VLOOKUP(FR_HITUNG_MINMAX!A65,'BR DTG PACUL'!C:E,3,0),IF(FR_HITUNG_MINMAX!AN65="TRAYEMAN",VLOOKUP(FR_HITUNG_MINMAX!A65,'BR DTG TRAYEMAN'!C:E,3,0),"?")))),0)</f>
        <v>0</v>
      </c>
      <c r="AQ65" s="31">
        <f>IF(AN65="PACUL",VLOOKUP(A65,'STOK PACUL'!C:H,6,0),IF(FR_HITUNG_MINMAX!AN65="PESALAKAN",VLOOKUP(FR_HITUNG_MINMAX!A65,'STOK PESALAKAN'!C:H,6,0),IF(FR_HITUNG_MINMAX!AN65="CIKDITIRO",VLOOKUP(FR_HITUNG_MINMAX!A65,'STOK CIKDITIRO'!C:H,6,0),IF(FR_HITUNG_MINMAX!AN65="TRAYEMAN",VLOOKUP(FR_HITUNG_MINMAX!A65,'STOK TRAYEMAN'!C:H,6,0),"?"))))</f>
        <v>6</v>
      </c>
      <c r="AR65" s="25">
        <f t="shared" si="4"/>
        <v>6</v>
      </c>
      <c r="AS65" s="25">
        <f t="shared" si="3"/>
        <v>2</v>
      </c>
      <c r="AT65" s="25">
        <f t="shared" si="2"/>
        <v>3</v>
      </c>
    </row>
    <row r="66" spans="1:46">
      <c r="A66" s="96" t="s">
        <v>214</v>
      </c>
      <c r="B66" s="96" t="s">
        <v>946</v>
      </c>
      <c r="C66" s="96" t="s">
        <v>891</v>
      </c>
      <c r="D66" s="96" t="s">
        <v>1369</v>
      </c>
      <c r="E66" s="96" t="s">
        <v>486</v>
      </c>
      <c r="F66" s="97">
        <v>43225</v>
      </c>
      <c r="G66" s="97">
        <v>6</v>
      </c>
      <c r="H66" s="96" t="s">
        <v>30</v>
      </c>
      <c r="I66" s="96" t="s">
        <v>1185</v>
      </c>
      <c r="J66" s="98" t="s">
        <v>1374</v>
      </c>
      <c r="K66" s="97">
        <v>1</v>
      </c>
      <c r="L66" s="97">
        <v>5</v>
      </c>
      <c r="M66" s="97">
        <v>7</v>
      </c>
      <c r="N66" s="97">
        <v>3</v>
      </c>
      <c r="O66" s="97">
        <v>6</v>
      </c>
      <c r="P66" s="97">
        <v>5</v>
      </c>
      <c r="Q66" s="97">
        <v>3</v>
      </c>
      <c r="R66" s="97">
        <v>9</v>
      </c>
      <c r="S66" s="97">
        <v>4</v>
      </c>
      <c r="T66" s="97">
        <v>7</v>
      </c>
      <c r="U66" s="97">
        <v>5</v>
      </c>
      <c r="V66" s="97">
        <v>4</v>
      </c>
      <c r="W66" s="97">
        <v>10</v>
      </c>
      <c r="X66" s="97">
        <v>10</v>
      </c>
      <c r="Y66" s="97">
        <v>12</v>
      </c>
      <c r="Z66" s="97">
        <v>10</v>
      </c>
      <c r="AA66" s="97">
        <v>9</v>
      </c>
      <c r="AB66" s="97">
        <v>11</v>
      </c>
      <c r="AC66" s="97">
        <v>8</v>
      </c>
      <c r="AD66" s="97">
        <v>12</v>
      </c>
      <c r="AE66" s="97">
        <v>13</v>
      </c>
      <c r="AF66" s="97">
        <v>11</v>
      </c>
      <c r="AG66" s="97">
        <v>9</v>
      </c>
      <c r="AH66" s="97">
        <v>9</v>
      </c>
      <c r="AI66" s="97">
        <v>14</v>
      </c>
      <c r="AJ66" s="97">
        <v>15</v>
      </c>
      <c r="AK66" s="97">
        <v>15</v>
      </c>
      <c r="AL66" s="97">
        <v>10</v>
      </c>
      <c r="AM66" s="97">
        <v>15</v>
      </c>
      <c r="AN66" s="96" t="s">
        <v>483</v>
      </c>
      <c r="AO66" s="97">
        <v>10</v>
      </c>
      <c r="AP66" s="31">
        <f>IFERROR(IF(AN66="CIKDITIRO",VLOOKUP(A66,'BR DTG CIKDITIRO'!C:E,3,0),IF(FR_HITUNG_MINMAX!AN66="PESALAKAN",VLOOKUP(FR_HITUNG_MINMAX!A66,'BR DTG ADW'!C:E,3,0),IF(FR_HITUNG_MINMAX!AN66="PACUL",VLOOKUP(FR_HITUNG_MINMAX!A66,'BR DTG PACUL'!C:E,3,0),IF(FR_HITUNG_MINMAX!AN66="TRAYEMAN",VLOOKUP(FR_HITUNG_MINMAX!A66,'BR DTG TRAYEMAN'!C:E,3,0),"?")))),0)</f>
        <v>0</v>
      </c>
      <c r="AQ66" s="31">
        <f>IF(AN66="PACUL",VLOOKUP(A66,'STOK PACUL'!C:H,6,0),IF(FR_HITUNG_MINMAX!AN66="PESALAKAN",VLOOKUP(FR_HITUNG_MINMAX!A66,'STOK PESALAKAN'!C:H,6,0),IF(FR_HITUNG_MINMAX!AN66="CIKDITIRO",VLOOKUP(FR_HITUNG_MINMAX!A66,'STOK CIKDITIRO'!C:H,6,0),IF(FR_HITUNG_MINMAX!AN66="TRAYEMAN",VLOOKUP(FR_HITUNG_MINMAX!A66,'STOK TRAYEMAN'!C:H,6,0),"?"))))</f>
        <v>10</v>
      </c>
      <c r="AR66" s="25">
        <f t="shared" si="4"/>
        <v>10</v>
      </c>
      <c r="AS66" s="25">
        <f t="shared" si="3"/>
        <v>5</v>
      </c>
      <c r="AT66" s="25">
        <f t="shared" si="2"/>
        <v>4</v>
      </c>
    </row>
    <row r="67" spans="1:46">
      <c r="A67" s="96" t="s">
        <v>215</v>
      </c>
      <c r="B67" s="96" t="s">
        <v>947</v>
      </c>
      <c r="C67" s="96" t="s">
        <v>891</v>
      </c>
      <c r="D67" s="96" t="s">
        <v>1369</v>
      </c>
      <c r="E67" s="96" t="s">
        <v>486</v>
      </c>
      <c r="F67" s="97">
        <v>39500</v>
      </c>
      <c r="G67" s="97">
        <v>2</v>
      </c>
      <c r="H67" s="96" t="s">
        <v>32</v>
      </c>
      <c r="I67" s="96" t="s">
        <v>1185</v>
      </c>
      <c r="J67" s="98" t="s">
        <v>1367</v>
      </c>
      <c r="K67" s="97">
        <v>1</v>
      </c>
      <c r="L67" s="97">
        <v>5</v>
      </c>
      <c r="M67" s="97">
        <v>5</v>
      </c>
      <c r="N67" s="97">
        <v>5</v>
      </c>
      <c r="O67" s="97">
        <v>3</v>
      </c>
      <c r="P67" s="97">
        <v>1</v>
      </c>
      <c r="Q67" s="97">
        <v>1</v>
      </c>
      <c r="R67" s="97">
        <v>1</v>
      </c>
      <c r="S67" s="97">
        <v>0</v>
      </c>
      <c r="T67" s="97">
        <v>1</v>
      </c>
      <c r="U67" s="97">
        <v>2</v>
      </c>
      <c r="V67" s="97">
        <v>4</v>
      </c>
      <c r="W67" s="97">
        <v>2</v>
      </c>
      <c r="X67" s="97">
        <v>5</v>
      </c>
      <c r="Y67" s="97">
        <v>10</v>
      </c>
      <c r="Z67" s="97">
        <v>10</v>
      </c>
      <c r="AA67" s="97">
        <v>8</v>
      </c>
      <c r="AB67" s="97">
        <v>4</v>
      </c>
      <c r="AC67" s="97">
        <v>2</v>
      </c>
      <c r="AD67" s="97">
        <v>2</v>
      </c>
      <c r="AE67" s="97">
        <v>1</v>
      </c>
      <c r="AF67" s="97">
        <v>1</v>
      </c>
      <c r="AG67" s="97">
        <v>2</v>
      </c>
      <c r="AH67" s="97">
        <v>6</v>
      </c>
      <c r="AI67" s="97">
        <v>6</v>
      </c>
      <c r="AJ67" s="97">
        <v>7</v>
      </c>
      <c r="AK67" s="97">
        <v>10</v>
      </c>
      <c r="AL67" s="97">
        <v>5</v>
      </c>
      <c r="AM67" s="97">
        <v>10</v>
      </c>
      <c r="AN67" s="96" t="s">
        <v>483</v>
      </c>
      <c r="AO67" s="97">
        <v>7</v>
      </c>
      <c r="AP67" s="31">
        <f>IFERROR(IF(AN67="CIKDITIRO",VLOOKUP(A67,'BR DTG CIKDITIRO'!C:E,3,0),IF(FR_HITUNG_MINMAX!AN67="PESALAKAN",VLOOKUP(FR_HITUNG_MINMAX!A67,'BR DTG ADW'!C:E,3,0),IF(FR_HITUNG_MINMAX!AN67="PACUL",VLOOKUP(FR_HITUNG_MINMAX!A67,'BR DTG PACUL'!C:E,3,0),IF(FR_HITUNG_MINMAX!AN67="TRAYEMAN",VLOOKUP(FR_HITUNG_MINMAX!A67,'BR DTG TRAYEMAN'!C:E,3,0),"?")))),0)</f>
        <v>0</v>
      </c>
      <c r="AQ67" s="31">
        <f>IF(AN67="PACUL",VLOOKUP(A67,'STOK PACUL'!C:H,6,0),IF(FR_HITUNG_MINMAX!AN67="PESALAKAN",VLOOKUP(FR_HITUNG_MINMAX!A67,'STOK PESALAKAN'!C:H,6,0),IF(FR_HITUNG_MINMAX!AN67="CIKDITIRO",VLOOKUP(FR_HITUNG_MINMAX!A67,'STOK CIKDITIRO'!C:H,6,0),IF(FR_HITUNG_MINMAX!AN67="TRAYEMAN",VLOOKUP(FR_HITUNG_MINMAX!A67,'STOK TRAYEMAN'!C:H,6,0),"?"))))</f>
        <v>7</v>
      </c>
      <c r="AR67" s="25">
        <f t="shared" si="4"/>
        <v>7</v>
      </c>
      <c r="AS67" s="25">
        <f t="shared" si="3"/>
        <v>3</v>
      </c>
      <c r="AT67" s="25">
        <f t="shared" ref="AT67:AT130" si="5">COUNTIF(A:A,A67)</f>
        <v>3</v>
      </c>
    </row>
    <row r="68" spans="1:46">
      <c r="A68" s="96" t="s">
        <v>546</v>
      </c>
      <c r="B68" s="96" t="s">
        <v>949</v>
      </c>
      <c r="C68" s="96" t="s">
        <v>948</v>
      </c>
      <c r="D68" s="96" t="s">
        <v>1377</v>
      </c>
      <c r="E68" s="96" t="s">
        <v>482</v>
      </c>
      <c r="F68" s="97">
        <v>118105</v>
      </c>
      <c r="G68" s="97">
        <v>1</v>
      </c>
      <c r="H68" s="96" t="s">
        <v>30</v>
      </c>
      <c r="I68" s="96" t="s">
        <v>1185</v>
      </c>
      <c r="J68" s="98">
        <v>1</v>
      </c>
      <c r="K68" s="97">
        <v>1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1</v>
      </c>
      <c r="V68" s="97">
        <v>1</v>
      </c>
      <c r="W68" s="97">
        <v>0</v>
      </c>
      <c r="X68" s="97">
        <v>1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1</v>
      </c>
      <c r="AH68" s="97">
        <v>2</v>
      </c>
      <c r="AI68" s="97">
        <v>1</v>
      </c>
      <c r="AJ68" s="97">
        <v>0</v>
      </c>
      <c r="AK68" s="97">
        <v>2</v>
      </c>
      <c r="AL68" s="97">
        <v>1</v>
      </c>
      <c r="AM68" s="97">
        <v>2</v>
      </c>
      <c r="AN68" s="96" t="s">
        <v>483</v>
      </c>
      <c r="AO68" s="97">
        <v>1</v>
      </c>
      <c r="AP68" s="31">
        <f>IFERROR(IF(AN68="CIKDITIRO",VLOOKUP(A68,'BR DTG CIKDITIRO'!C:E,3,0),IF(FR_HITUNG_MINMAX!AN68="PESALAKAN",VLOOKUP(FR_HITUNG_MINMAX!A68,'BR DTG ADW'!C:E,3,0),IF(FR_HITUNG_MINMAX!AN68="PACUL",VLOOKUP(FR_HITUNG_MINMAX!A68,'BR DTG PACUL'!C:E,3,0),IF(FR_HITUNG_MINMAX!AN68="TRAYEMAN",VLOOKUP(FR_HITUNG_MINMAX!A68,'BR DTG TRAYEMAN'!C:E,3,0),"?")))),0)</f>
        <v>0</v>
      </c>
      <c r="AQ68" s="31">
        <f>IF(AN68="PACUL",VLOOKUP(A68,'STOK PACUL'!C:H,6,0),IF(FR_HITUNG_MINMAX!AN68="PESALAKAN",VLOOKUP(FR_HITUNG_MINMAX!A68,'STOK PESALAKAN'!C:H,6,0),IF(FR_HITUNG_MINMAX!AN68="CIKDITIRO",VLOOKUP(FR_HITUNG_MINMAX!A68,'STOK CIKDITIRO'!C:H,6,0),IF(FR_HITUNG_MINMAX!AN68="TRAYEMAN",VLOOKUP(FR_HITUNG_MINMAX!A68,'STOK TRAYEMAN'!C:H,6,0),"?"))))</f>
        <v>1</v>
      </c>
      <c r="AR68" s="25">
        <f t="shared" si="4"/>
        <v>1</v>
      </c>
      <c r="AS68" s="25">
        <f t="shared" si="3"/>
        <v>1</v>
      </c>
      <c r="AT68" s="25">
        <f t="shared" si="5"/>
        <v>1</v>
      </c>
    </row>
    <row r="69" spans="1:46">
      <c r="A69" s="96" t="s">
        <v>216</v>
      </c>
      <c r="B69" s="96" t="s">
        <v>1313</v>
      </c>
      <c r="C69" s="96" t="s">
        <v>948</v>
      </c>
      <c r="D69" s="96" t="s">
        <v>1365</v>
      </c>
      <c r="E69" s="96" t="s">
        <v>486</v>
      </c>
      <c r="F69" s="97">
        <v>20500</v>
      </c>
      <c r="G69" s="97">
        <v>1</v>
      </c>
      <c r="H69" s="96" t="s">
        <v>32</v>
      </c>
      <c r="I69" s="96" t="s">
        <v>2</v>
      </c>
      <c r="J69" s="98">
        <v>1</v>
      </c>
      <c r="K69" s="97">
        <v>1</v>
      </c>
      <c r="L69" s="97">
        <v>9</v>
      </c>
      <c r="M69" s="97">
        <v>4</v>
      </c>
      <c r="N69" s="97">
        <v>6</v>
      </c>
      <c r="O69" s="97">
        <v>9</v>
      </c>
      <c r="P69" s="97">
        <v>8</v>
      </c>
      <c r="Q69" s="97">
        <v>5</v>
      </c>
      <c r="R69" s="97">
        <v>7</v>
      </c>
      <c r="S69" s="97">
        <v>11</v>
      </c>
      <c r="T69" s="97">
        <v>10</v>
      </c>
      <c r="U69" s="97">
        <v>2</v>
      </c>
      <c r="V69" s="97">
        <v>1</v>
      </c>
      <c r="W69" s="97">
        <v>0</v>
      </c>
      <c r="X69" s="97">
        <v>11</v>
      </c>
      <c r="Y69" s="97">
        <v>13</v>
      </c>
      <c r="Z69" s="97">
        <v>10</v>
      </c>
      <c r="AA69" s="97">
        <v>15</v>
      </c>
      <c r="AB69" s="97">
        <v>17</v>
      </c>
      <c r="AC69" s="97">
        <v>13</v>
      </c>
      <c r="AD69" s="97">
        <v>12</v>
      </c>
      <c r="AE69" s="97">
        <v>18</v>
      </c>
      <c r="AF69" s="97">
        <v>21</v>
      </c>
      <c r="AG69" s="97">
        <v>13</v>
      </c>
      <c r="AH69" s="97">
        <v>3</v>
      </c>
      <c r="AI69" s="97">
        <v>1</v>
      </c>
      <c r="AJ69" s="97">
        <v>9</v>
      </c>
      <c r="AK69" s="97">
        <v>21</v>
      </c>
      <c r="AL69" s="97">
        <v>11</v>
      </c>
      <c r="AM69" s="97">
        <v>21</v>
      </c>
      <c r="AN69" s="96" t="s">
        <v>483</v>
      </c>
      <c r="AO69" s="97">
        <v>1</v>
      </c>
      <c r="AP69" s="31">
        <f>IFERROR(IF(AN69="CIKDITIRO",VLOOKUP(A69,'BR DTG CIKDITIRO'!C:E,3,0),IF(FR_HITUNG_MINMAX!AN69="PESALAKAN",VLOOKUP(FR_HITUNG_MINMAX!A69,'BR DTG ADW'!C:E,3,0),IF(FR_HITUNG_MINMAX!AN69="PACUL",VLOOKUP(FR_HITUNG_MINMAX!A69,'BR DTG PACUL'!C:E,3,0),IF(FR_HITUNG_MINMAX!AN69="TRAYEMAN",VLOOKUP(FR_HITUNG_MINMAX!A69,'BR DTG TRAYEMAN'!C:E,3,0),"?")))),0)</f>
        <v>0</v>
      </c>
      <c r="AQ69" s="31">
        <f>IF(AN69="PACUL",VLOOKUP(A69,'STOK PACUL'!C:H,6,0),IF(FR_HITUNG_MINMAX!AN69="PESALAKAN",VLOOKUP(FR_HITUNG_MINMAX!A69,'STOK PESALAKAN'!C:H,6,0),IF(FR_HITUNG_MINMAX!AN69="CIKDITIRO",VLOOKUP(FR_HITUNG_MINMAX!A69,'STOK CIKDITIRO'!C:H,6,0),IF(FR_HITUNG_MINMAX!AN69="TRAYEMAN",VLOOKUP(FR_HITUNG_MINMAX!A69,'STOK TRAYEMAN'!C:H,6,0),"?"))))</f>
        <v>1</v>
      </c>
      <c r="AR69" s="25">
        <f t="shared" si="4"/>
        <v>1</v>
      </c>
      <c r="AS69" s="25">
        <f t="shared" si="3"/>
        <v>6</v>
      </c>
      <c r="AT69" s="25">
        <f t="shared" si="5"/>
        <v>4</v>
      </c>
    </row>
    <row r="70" spans="1:46">
      <c r="A70" s="96" t="s">
        <v>217</v>
      </c>
      <c r="B70" s="96" t="s">
        <v>951</v>
      </c>
      <c r="C70" s="96" t="s">
        <v>948</v>
      </c>
      <c r="D70" s="96" t="s">
        <v>1365</v>
      </c>
      <c r="E70" s="96" t="s">
        <v>486</v>
      </c>
      <c r="F70" s="97">
        <v>25000</v>
      </c>
      <c r="G70" s="97">
        <v>1</v>
      </c>
      <c r="H70" s="96" t="s">
        <v>32</v>
      </c>
      <c r="I70" s="96" t="s">
        <v>2</v>
      </c>
      <c r="J70" s="98">
        <v>1</v>
      </c>
      <c r="K70" s="97">
        <v>1</v>
      </c>
      <c r="L70" s="97">
        <v>5</v>
      </c>
      <c r="M70" s="97">
        <v>3</v>
      </c>
      <c r="N70" s="97">
        <v>2</v>
      </c>
      <c r="O70" s="97">
        <v>4</v>
      </c>
      <c r="P70" s="97">
        <v>3</v>
      </c>
      <c r="Q70" s="97">
        <v>1</v>
      </c>
      <c r="R70" s="97">
        <v>6</v>
      </c>
      <c r="S70" s="97">
        <v>6</v>
      </c>
      <c r="T70" s="97">
        <v>4</v>
      </c>
      <c r="U70" s="97">
        <v>2</v>
      </c>
      <c r="V70" s="97">
        <v>1</v>
      </c>
      <c r="W70" s="97">
        <v>6</v>
      </c>
      <c r="X70" s="97">
        <v>6</v>
      </c>
      <c r="Y70" s="97">
        <v>8</v>
      </c>
      <c r="Z70" s="97">
        <v>5</v>
      </c>
      <c r="AA70" s="97">
        <v>6</v>
      </c>
      <c r="AB70" s="97">
        <v>7</v>
      </c>
      <c r="AC70" s="97">
        <v>4</v>
      </c>
      <c r="AD70" s="97">
        <v>7</v>
      </c>
      <c r="AE70" s="97">
        <v>12</v>
      </c>
      <c r="AF70" s="97">
        <v>10</v>
      </c>
      <c r="AG70" s="97">
        <v>8</v>
      </c>
      <c r="AH70" s="97">
        <v>3</v>
      </c>
      <c r="AI70" s="97">
        <v>7</v>
      </c>
      <c r="AJ70" s="97">
        <v>11</v>
      </c>
      <c r="AK70" s="97">
        <v>12</v>
      </c>
      <c r="AL70" s="97">
        <v>6</v>
      </c>
      <c r="AM70" s="97">
        <v>12</v>
      </c>
      <c r="AN70" s="96" t="s">
        <v>483</v>
      </c>
      <c r="AO70" s="97">
        <v>9</v>
      </c>
      <c r="AP70" s="31">
        <f>IFERROR(IF(AN70="CIKDITIRO",VLOOKUP(A70,'BR DTG CIKDITIRO'!C:E,3,0),IF(FR_HITUNG_MINMAX!AN70="PESALAKAN",VLOOKUP(FR_HITUNG_MINMAX!A70,'BR DTG ADW'!C:E,3,0),IF(FR_HITUNG_MINMAX!AN70="PACUL",VLOOKUP(FR_HITUNG_MINMAX!A70,'BR DTG PACUL'!C:E,3,0),IF(FR_HITUNG_MINMAX!AN70="TRAYEMAN",VLOOKUP(FR_HITUNG_MINMAX!A70,'BR DTG TRAYEMAN'!C:E,3,0),"?")))),0)</f>
        <v>0</v>
      </c>
      <c r="AQ70" s="31">
        <f>IF(AN70="PACUL",VLOOKUP(A70,'STOK PACUL'!C:H,6,0),IF(FR_HITUNG_MINMAX!AN70="PESALAKAN",VLOOKUP(FR_HITUNG_MINMAX!A70,'STOK PESALAKAN'!C:H,6,0),IF(FR_HITUNG_MINMAX!AN70="CIKDITIRO",VLOOKUP(FR_HITUNG_MINMAX!A70,'STOK CIKDITIRO'!C:H,6,0),IF(FR_HITUNG_MINMAX!AN70="TRAYEMAN",VLOOKUP(FR_HITUNG_MINMAX!A70,'STOK TRAYEMAN'!C:H,6,0),"?"))))</f>
        <v>9</v>
      </c>
      <c r="AR70" s="25">
        <f t="shared" si="4"/>
        <v>9</v>
      </c>
      <c r="AS70" s="25">
        <f t="shared" si="3"/>
        <v>3</v>
      </c>
      <c r="AT70" s="25">
        <f t="shared" si="5"/>
        <v>4</v>
      </c>
    </row>
    <row r="71" spans="1:46" ht="30">
      <c r="A71" s="96" t="s">
        <v>1749</v>
      </c>
      <c r="B71" s="96" t="s">
        <v>1750</v>
      </c>
      <c r="C71" s="96" t="s">
        <v>876</v>
      </c>
      <c r="D71" s="96" t="s">
        <v>1365</v>
      </c>
      <c r="E71" s="96" t="s">
        <v>482</v>
      </c>
      <c r="F71" s="97">
        <v>110000</v>
      </c>
      <c r="G71" s="97">
        <v>1</v>
      </c>
      <c r="H71" s="96" t="s">
        <v>1185</v>
      </c>
      <c r="I71" s="96" t="s">
        <v>1185</v>
      </c>
      <c r="J71" s="98">
        <v>1</v>
      </c>
      <c r="K71" s="97">
        <v>1</v>
      </c>
      <c r="L71" s="97">
        <v>0</v>
      </c>
      <c r="M71" s="97">
        <v>0</v>
      </c>
      <c r="N71" s="97">
        <v>1</v>
      </c>
      <c r="O71" s="97">
        <v>0</v>
      </c>
      <c r="P71" s="97">
        <v>0</v>
      </c>
      <c r="Q71" s="97">
        <v>0</v>
      </c>
      <c r="R71" s="97">
        <v>0</v>
      </c>
      <c r="S71" s="97">
        <v>0</v>
      </c>
      <c r="T71" s="97">
        <v>0</v>
      </c>
      <c r="U71" s="97">
        <v>0</v>
      </c>
      <c r="V71" s="97">
        <v>0</v>
      </c>
      <c r="W71" s="97">
        <v>0</v>
      </c>
      <c r="X71" s="97">
        <v>1</v>
      </c>
      <c r="Y71" s="97">
        <v>0</v>
      </c>
      <c r="Z71" s="97">
        <v>1</v>
      </c>
      <c r="AA71" s="97">
        <v>1</v>
      </c>
      <c r="AB71" s="97">
        <v>0</v>
      </c>
      <c r="AC71" s="97">
        <v>0</v>
      </c>
      <c r="AD71" s="97">
        <v>0</v>
      </c>
      <c r="AE71" s="97">
        <v>0</v>
      </c>
      <c r="AF71" s="97">
        <v>0</v>
      </c>
      <c r="AG71" s="97">
        <v>0</v>
      </c>
      <c r="AH71" s="97">
        <v>0</v>
      </c>
      <c r="AI71" s="97">
        <v>0</v>
      </c>
      <c r="AJ71" s="97">
        <v>0</v>
      </c>
      <c r="AK71" s="97">
        <v>1</v>
      </c>
      <c r="AL71" s="97">
        <v>0</v>
      </c>
      <c r="AM71" s="97">
        <v>0</v>
      </c>
      <c r="AN71" s="96" t="s">
        <v>483</v>
      </c>
      <c r="AO71" s="97">
        <v>0</v>
      </c>
      <c r="AP71" s="31">
        <f>IFERROR(IF(AN71="CIKDITIRO",VLOOKUP(A71,'BR DTG CIKDITIRO'!C:E,3,0),IF(FR_HITUNG_MINMAX!AN71="PESALAKAN",VLOOKUP(FR_HITUNG_MINMAX!A71,'BR DTG ADW'!C:E,3,0),IF(FR_HITUNG_MINMAX!AN71="PACUL",VLOOKUP(FR_HITUNG_MINMAX!A71,'BR DTG PACUL'!C:E,3,0),IF(FR_HITUNG_MINMAX!AN71="TRAYEMAN",VLOOKUP(FR_HITUNG_MINMAX!A71,'BR DTG TRAYEMAN'!C:E,3,0),"?")))),0)</f>
        <v>0</v>
      </c>
      <c r="AQ71" s="31">
        <f>IF(AN71="PACUL",VLOOKUP(A71,'STOK PACUL'!C:H,6,0),IF(FR_HITUNG_MINMAX!AN71="PESALAKAN",VLOOKUP(FR_HITUNG_MINMAX!A71,'STOK PESALAKAN'!C:H,6,0),IF(FR_HITUNG_MINMAX!AN71="CIKDITIRO",VLOOKUP(FR_HITUNG_MINMAX!A71,'STOK CIKDITIRO'!C:H,6,0),IF(FR_HITUNG_MINMAX!AN71="TRAYEMAN",VLOOKUP(FR_HITUNG_MINMAX!A71,'STOK TRAYEMAN'!C:H,6,0),"?"))))</f>
        <v>0</v>
      </c>
      <c r="AR71" s="25">
        <f t="shared" si="4"/>
        <v>0</v>
      </c>
      <c r="AS71" s="25">
        <f t="shared" si="3"/>
        <v>0</v>
      </c>
      <c r="AT71" s="25">
        <f t="shared" si="5"/>
        <v>1</v>
      </c>
    </row>
    <row r="72" spans="1:46">
      <c r="A72" s="96" t="s">
        <v>218</v>
      </c>
      <c r="B72" s="96" t="s">
        <v>1490</v>
      </c>
      <c r="C72" s="96" t="s">
        <v>948</v>
      </c>
      <c r="D72" s="96" t="s">
        <v>1365</v>
      </c>
      <c r="E72" s="96" t="s">
        <v>482</v>
      </c>
      <c r="F72" s="97">
        <v>132000</v>
      </c>
      <c r="G72" s="97">
        <v>1</v>
      </c>
      <c r="H72" s="96" t="s">
        <v>31</v>
      </c>
      <c r="I72" s="96" t="s">
        <v>2</v>
      </c>
      <c r="J72" s="98">
        <v>1</v>
      </c>
      <c r="K72" s="97">
        <v>1</v>
      </c>
      <c r="L72" s="97">
        <v>0</v>
      </c>
      <c r="M72" s="97">
        <v>0</v>
      </c>
      <c r="N72" s="97">
        <v>0</v>
      </c>
      <c r="O72" s="97">
        <v>0</v>
      </c>
      <c r="P72" s="97">
        <v>0</v>
      </c>
      <c r="Q72" s="97">
        <v>0</v>
      </c>
      <c r="R72" s="97">
        <v>0</v>
      </c>
      <c r="S72" s="97">
        <v>1</v>
      </c>
      <c r="T72" s="97">
        <v>0</v>
      </c>
      <c r="U72" s="97">
        <v>0</v>
      </c>
      <c r="V72" s="97">
        <v>0</v>
      </c>
      <c r="W72" s="97">
        <v>0</v>
      </c>
      <c r="X72" s="97">
        <v>1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1</v>
      </c>
      <c r="AF72" s="97">
        <v>1</v>
      </c>
      <c r="AG72" s="97">
        <v>1</v>
      </c>
      <c r="AH72" s="97">
        <v>0</v>
      </c>
      <c r="AI72" s="97">
        <v>0</v>
      </c>
      <c r="AJ72" s="97">
        <v>0</v>
      </c>
      <c r="AK72" s="97">
        <v>1</v>
      </c>
      <c r="AL72" s="97">
        <v>1</v>
      </c>
      <c r="AM72" s="97">
        <v>1</v>
      </c>
      <c r="AN72" s="96" t="s">
        <v>483</v>
      </c>
      <c r="AO72" s="97">
        <v>0</v>
      </c>
      <c r="AP72" s="31">
        <f>IFERROR(IF(AN72="CIKDITIRO",VLOOKUP(A72,'BR DTG CIKDITIRO'!C:E,3,0),IF(FR_HITUNG_MINMAX!AN72="PESALAKAN",VLOOKUP(FR_HITUNG_MINMAX!A72,'BR DTG ADW'!C:E,3,0),IF(FR_HITUNG_MINMAX!AN72="PACUL",VLOOKUP(FR_HITUNG_MINMAX!A72,'BR DTG PACUL'!C:E,3,0),IF(FR_HITUNG_MINMAX!AN72="TRAYEMAN",VLOOKUP(FR_HITUNG_MINMAX!A72,'BR DTG TRAYEMAN'!C:E,3,0),"?")))),0)</f>
        <v>0</v>
      </c>
      <c r="AQ72" s="31">
        <f>IF(AN72="PACUL",VLOOKUP(A72,'STOK PACUL'!C:H,6,0),IF(FR_HITUNG_MINMAX!AN72="PESALAKAN",VLOOKUP(FR_HITUNG_MINMAX!A72,'STOK PESALAKAN'!C:H,6,0),IF(FR_HITUNG_MINMAX!AN72="CIKDITIRO",VLOOKUP(FR_HITUNG_MINMAX!A72,'STOK CIKDITIRO'!C:H,6,0),IF(FR_HITUNG_MINMAX!AN72="TRAYEMAN",VLOOKUP(FR_HITUNG_MINMAX!A72,'STOK TRAYEMAN'!C:H,6,0),"?"))))</f>
        <v>0</v>
      </c>
      <c r="AR72" s="25">
        <f t="shared" si="4"/>
        <v>0</v>
      </c>
      <c r="AS72" s="25">
        <f t="shared" si="3"/>
        <v>1</v>
      </c>
      <c r="AT72" s="25">
        <f t="shared" si="5"/>
        <v>2</v>
      </c>
    </row>
    <row r="73" spans="1:46">
      <c r="A73" s="96" t="s">
        <v>1410</v>
      </c>
      <c r="B73" s="96" t="s">
        <v>1411</v>
      </c>
      <c r="C73" s="96" t="s">
        <v>948</v>
      </c>
      <c r="D73" s="96" t="s">
        <v>1365</v>
      </c>
      <c r="E73" s="96" t="s">
        <v>482</v>
      </c>
      <c r="F73" s="97">
        <v>42000</v>
      </c>
      <c r="G73" s="97">
        <v>1</v>
      </c>
      <c r="H73" s="96" t="s">
        <v>1185</v>
      </c>
      <c r="I73" s="96" t="s">
        <v>1185</v>
      </c>
      <c r="J73" s="98">
        <v>1</v>
      </c>
      <c r="K73" s="97">
        <v>1</v>
      </c>
      <c r="L73" s="97">
        <v>0</v>
      </c>
      <c r="M73" s="97">
        <v>0</v>
      </c>
      <c r="N73" s="97">
        <v>0</v>
      </c>
      <c r="O73" s="97">
        <v>0</v>
      </c>
      <c r="P73" s="97">
        <v>0</v>
      </c>
      <c r="Q73" s="97">
        <v>0</v>
      </c>
      <c r="R73" s="97">
        <v>0</v>
      </c>
      <c r="S73" s="97">
        <v>0</v>
      </c>
      <c r="T73" s="97">
        <v>0</v>
      </c>
      <c r="U73" s="97">
        <v>0</v>
      </c>
      <c r="V73" s="97">
        <v>2</v>
      </c>
      <c r="W73" s="97">
        <v>0</v>
      </c>
      <c r="X73" s="97">
        <v>2</v>
      </c>
      <c r="Y73" s="97">
        <v>0</v>
      </c>
      <c r="Z73" s="97">
        <v>0</v>
      </c>
      <c r="AA73" s="97">
        <v>0</v>
      </c>
      <c r="AB73" s="97">
        <v>0</v>
      </c>
      <c r="AC73" s="97">
        <v>0</v>
      </c>
      <c r="AD73" s="97">
        <v>0</v>
      </c>
      <c r="AE73" s="97">
        <v>0</v>
      </c>
      <c r="AF73" s="97">
        <v>0</v>
      </c>
      <c r="AG73" s="97">
        <v>0</v>
      </c>
      <c r="AH73" s="97">
        <v>2</v>
      </c>
      <c r="AI73" s="97">
        <v>2</v>
      </c>
      <c r="AJ73" s="97">
        <v>0</v>
      </c>
      <c r="AK73" s="97">
        <v>2</v>
      </c>
      <c r="AL73" s="97">
        <v>2</v>
      </c>
      <c r="AM73" s="97">
        <v>2</v>
      </c>
      <c r="AN73" s="96" t="s">
        <v>483</v>
      </c>
      <c r="AO73" s="97">
        <v>1</v>
      </c>
      <c r="AP73" s="31">
        <f>IFERROR(IF(AN73="CIKDITIRO",VLOOKUP(A73,'BR DTG CIKDITIRO'!C:E,3,0),IF(FR_HITUNG_MINMAX!AN73="PESALAKAN",VLOOKUP(FR_HITUNG_MINMAX!A73,'BR DTG ADW'!C:E,3,0),IF(FR_HITUNG_MINMAX!AN73="PACUL",VLOOKUP(FR_HITUNG_MINMAX!A73,'BR DTG PACUL'!C:E,3,0),IF(FR_HITUNG_MINMAX!AN73="TRAYEMAN",VLOOKUP(FR_HITUNG_MINMAX!A73,'BR DTG TRAYEMAN'!C:E,3,0),"?")))),0)</f>
        <v>0</v>
      </c>
      <c r="AQ73" s="31">
        <f>IF(AN73="PACUL",VLOOKUP(A73,'STOK PACUL'!C:H,6,0),IF(FR_HITUNG_MINMAX!AN73="PESALAKAN",VLOOKUP(FR_HITUNG_MINMAX!A73,'STOK PESALAKAN'!C:H,6,0),IF(FR_HITUNG_MINMAX!AN73="CIKDITIRO",VLOOKUP(FR_HITUNG_MINMAX!A73,'STOK CIKDITIRO'!C:H,6,0),IF(FR_HITUNG_MINMAX!AN73="TRAYEMAN",VLOOKUP(FR_HITUNG_MINMAX!A73,'STOK TRAYEMAN'!C:H,6,0),"?"))))</f>
        <v>1</v>
      </c>
      <c r="AR73" s="25">
        <f t="shared" si="4"/>
        <v>1</v>
      </c>
      <c r="AS73" s="25">
        <f t="shared" si="3"/>
        <v>1</v>
      </c>
      <c r="AT73" s="25">
        <f t="shared" si="5"/>
        <v>3</v>
      </c>
    </row>
    <row r="74" spans="1:46">
      <c r="A74" s="96" t="s">
        <v>219</v>
      </c>
      <c r="B74" s="96" t="s">
        <v>954</v>
      </c>
      <c r="C74" s="96" t="s">
        <v>948</v>
      </c>
      <c r="D74" s="96" t="s">
        <v>1365</v>
      </c>
      <c r="E74" s="96" t="s">
        <v>482</v>
      </c>
      <c r="F74" s="97">
        <v>55035</v>
      </c>
      <c r="G74" s="97">
        <v>1</v>
      </c>
      <c r="H74" s="96" t="s">
        <v>30</v>
      </c>
      <c r="I74" s="96" t="s">
        <v>2</v>
      </c>
      <c r="J74" s="98">
        <v>1</v>
      </c>
      <c r="K74" s="97">
        <v>1</v>
      </c>
      <c r="L74" s="97">
        <v>1</v>
      </c>
      <c r="M74" s="97">
        <v>1</v>
      </c>
      <c r="N74" s="97">
        <v>0</v>
      </c>
      <c r="O74" s="97">
        <v>0</v>
      </c>
      <c r="P74" s="97">
        <v>0</v>
      </c>
      <c r="Q74" s="97">
        <v>0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1</v>
      </c>
      <c r="Y74" s="97">
        <v>2</v>
      </c>
      <c r="Z74" s="97">
        <v>1</v>
      </c>
      <c r="AA74" s="97">
        <v>0</v>
      </c>
      <c r="AB74" s="97">
        <v>0</v>
      </c>
      <c r="AC74" s="97">
        <v>0</v>
      </c>
      <c r="AD74" s="97">
        <v>0</v>
      </c>
      <c r="AE74" s="97">
        <v>0</v>
      </c>
      <c r="AF74" s="97">
        <v>0</v>
      </c>
      <c r="AG74" s="97">
        <v>0</v>
      </c>
      <c r="AH74" s="97">
        <v>0</v>
      </c>
      <c r="AI74" s="97">
        <v>0</v>
      </c>
      <c r="AJ74" s="97">
        <v>1</v>
      </c>
      <c r="AK74" s="97">
        <v>2</v>
      </c>
      <c r="AL74" s="97">
        <v>1</v>
      </c>
      <c r="AM74" s="97">
        <v>2</v>
      </c>
      <c r="AN74" s="96" t="s">
        <v>483</v>
      </c>
      <c r="AO74" s="97">
        <v>5</v>
      </c>
      <c r="AP74" s="31">
        <f>IFERROR(IF(AN74="CIKDITIRO",VLOOKUP(A74,'BR DTG CIKDITIRO'!C:E,3,0),IF(FR_HITUNG_MINMAX!AN74="PESALAKAN",VLOOKUP(FR_HITUNG_MINMAX!A74,'BR DTG ADW'!C:E,3,0),IF(FR_HITUNG_MINMAX!AN74="PACUL",VLOOKUP(FR_HITUNG_MINMAX!A74,'BR DTG PACUL'!C:E,3,0),IF(FR_HITUNG_MINMAX!AN74="TRAYEMAN",VLOOKUP(FR_HITUNG_MINMAX!A74,'BR DTG TRAYEMAN'!C:E,3,0),"?")))),0)</f>
        <v>0</v>
      </c>
      <c r="AQ74" s="31">
        <f>IF(AN74="PACUL",VLOOKUP(A74,'STOK PACUL'!C:H,6,0),IF(FR_HITUNG_MINMAX!AN74="PESALAKAN",VLOOKUP(FR_HITUNG_MINMAX!A74,'STOK PESALAKAN'!C:H,6,0),IF(FR_HITUNG_MINMAX!AN74="CIKDITIRO",VLOOKUP(FR_HITUNG_MINMAX!A74,'STOK CIKDITIRO'!C:H,6,0),IF(FR_HITUNG_MINMAX!AN74="TRAYEMAN",VLOOKUP(FR_HITUNG_MINMAX!A74,'STOK TRAYEMAN'!C:H,6,0),"?"))))</f>
        <v>5</v>
      </c>
      <c r="AR74" s="25">
        <f t="shared" si="4"/>
        <v>5</v>
      </c>
      <c r="AS74" s="25">
        <f t="shared" si="3"/>
        <v>1</v>
      </c>
      <c r="AT74" s="25">
        <f t="shared" si="5"/>
        <v>4</v>
      </c>
    </row>
    <row r="75" spans="1:46">
      <c r="A75" s="96" t="s">
        <v>1751</v>
      </c>
      <c r="B75" s="96" t="s">
        <v>1752</v>
      </c>
      <c r="C75" s="96" t="s">
        <v>948</v>
      </c>
      <c r="D75" s="96" t="s">
        <v>1365</v>
      </c>
      <c r="E75" s="96" t="s">
        <v>482</v>
      </c>
      <c r="F75" s="97">
        <v>50000</v>
      </c>
      <c r="G75" s="97">
        <v>1</v>
      </c>
      <c r="H75" s="96" t="s">
        <v>31</v>
      </c>
      <c r="I75" s="96" t="s">
        <v>2</v>
      </c>
      <c r="J75" s="98">
        <v>1</v>
      </c>
      <c r="K75" s="97">
        <v>1</v>
      </c>
      <c r="L75" s="97">
        <v>0</v>
      </c>
      <c r="M75" s="97">
        <v>0</v>
      </c>
      <c r="N75" s="97">
        <v>0</v>
      </c>
      <c r="O75" s="97">
        <v>0</v>
      </c>
      <c r="P75" s="97">
        <v>0</v>
      </c>
      <c r="Q75" s="97">
        <v>0</v>
      </c>
      <c r="R75" s="97">
        <v>0</v>
      </c>
      <c r="S75" s="97">
        <v>0</v>
      </c>
      <c r="T75" s="97">
        <v>0</v>
      </c>
      <c r="U75" s="97">
        <v>1</v>
      </c>
      <c r="V75" s="97">
        <v>0</v>
      </c>
      <c r="W75" s="97">
        <v>0</v>
      </c>
      <c r="X75" s="97">
        <v>1</v>
      </c>
      <c r="Y75" s="97">
        <v>0</v>
      </c>
      <c r="Z75" s="97">
        <v>0</v>
      </c>
      <c r="AA75" s="97">
        <v>0</v>
      </c>
      <c r="AB75" s="97">
        <v>0</v>
      </c>
      <c r="AC75" s="97">
        <v>0</v>
      </c>
      <c r="AD75" s="97">
        <v>0</v>
      </c>
      <c r="AE75" s="97">
        <v>0</v>
      </c>
      <c r="AF75" s="97">
        <v>0</v>
      </c>
      <c r="AG75" s="97">
        <v>1</v>
      </c>
      <c r="AH75" s="97">
        <v>1</v>
      </c>
      <c r="AI75" s="97">
        <v>0</v>
      </c>
      <c r="AJ75" s="97">
        <v>0</v>
      </c>
      <c r="AK75" s="97">
        <v>1</v>
      </c>
      <c r="AL75" s="97">
        <v>1</v>
      </c>
      <c r="AM75" s="97">
        <v>1</v>
      </c>
      <c r="AN75" s="96" t="s">
        <v>483</v>
      </c>
      <c r="AO75" s="97">
        <v>1</v>
      </c>
      <c r="AP75" s="31">
        <f>IFERROR(IF(AN75="CIKDITIRO",VLOOKUP(A75,'BR DTG CIKDITIRO'!C:E,3,0),IF(FR_HITUNG_MINMAX!AN75="PESALAKAN",VLOOKUP(FR_HITUNG_MINMAX!A75,'BR DTG ADW'!C:E,3,0),IF(FR_HITUNG_MINMAX!AN75="PACUL",VLOOKUP(FR_HITUNG_MINMAX!A75,'BR DTG PACUL'!C:E,3,0),IF(FR_HITUNG_MINMAX!AN75="TRAYEMAN",VLOOKUP(FR_HITUNG_MINMAX!A75,'BR DTG TRAYEMAN'!C:E,3,0),"?")))),0)</f>
        <v>0</v>
      </c>
      <c r="AQ75" s="31">
        <f>IF(AN75="PACUL",VLOOKUP(A75,'STOK PACUL'!C:H,6,0),IF(FR_HITUNG_MINMAX!AN75="PESALAKAN",VLOOKUP(FR_HITUNG_MINMAX!A75,'STOK PESALAKAN'!C:H,6,0),IF(FR_HITUNG_MINMAX!AN75="CIKDITIRO",VLOOKUP(FR_HITUNG_MINMAX!A75,'STOK CIKDITIRO'!C:H,6,0),IF(FR_HITUNG_MINMAX!AN75="TRAYEMAN",VLOOKUP(FR_HITUNG_MINMAX!A75,'STOK TRAYEMAN'!C:H,6,0),"?"))))</f>
        <v>1</v>
      </c>
      <c r="AR75" s="25">
        <f t="shared" si="4"/>
        <v>1</v>
      </c>
      <c r="AS75" s="25">
        <f t="shared" si="3"/>
        <v>1</v>
      </c>
      <c r="AT75" s="25">
        <f t="shared" si="5"/>
        <v>1</v>
      </c>
    </row>
    <row r="76" spans="1:46">
      <c r="A76" s="96" t="s">
        <v>220</v>
      </c>
      <c r="B76" s="96" t="s">
        <v>955</v>
      </c>
      <c r="C76" s="96" t="s">
        <v>948</v>
      </c>
      <c r="D76" s="96" t="s">
        <v>1365</v>
      </c>
      <c r="E76" s="96" t="s">
        <v>485</v>
      </c>
      <c r="F76" s="97">
        <v>48500</v>
      </c>
      <c r="G76" s="97">
        <v>1</v>
      </c>
      <c r="H76" s="96" t="s">
        <v>30</v>
      </c>
      <c r="I76" s="96" t="s">
        <v>2</v>
      </c>
      <c r="J76" s="98">
        <v>1</v>
      </c>
      <c r="K76" s="97">
        <v>1</v>
      </c>
      <c r="L76" s="97">
        <v>1</v>
      </c>
      <c r="M76" s="97">
        <v>1</v>
      </c>
      <c r="N76" s="97">
        <v>0</v>
      </c>
      <c r="O76" s="97">
        <v>1</v>
      </c>
      <c r="P76" s="97">
        <v>0</v>
      </c>
      <c r="Q76" s="97">
        <v>0</v>
      </c>
      <c r="R76" s="97">
        <v>3</v>
      </c>
      <c r="S76" s="97">
        <v>0</v>
      </c>
      <c r="T76" s="97">
        <v>1</v>
      </c>
      <c r="U76" s="97">
        <v>1</v>
      </c>
      <c r="V76" s="97">
        <v>0</v>
      </c>
      <c r="W76" s="97">
        <v>2</v>
      </c>
      <c r="X76" s="97">
        <v>3</v>
      </c>
      <c r="Y76" s="97">
        <v>2</v>
      </c>
      <c r="Z76" s="97">
        <v>1</v>
      </c>
      <c r="AA76" s="97">
        <v>1</v>
      </c>
      <c r="AB76" s="97">
        <v>1</v>
      </c>
      <c r="AC76" s="97">
        <v>0</v>
      </c>
      <c r="AD76" s="97">
        <v>3</v>
      </c>
      <c r="AE76" s="97">
        <v>3</v>
      </c>
      <c r="AF76" s="97">
        <v>1</v>
      </c>
      <c r="AG76" s="97">
        <v>1</v>
      </c>
      <c r="AH76" s="97">
        <v>1</v>
      </c>
      <c r="AI76" s="97">
        <v>2</v>
      </c>
      <c r="AJ76" s="97">
        <v>3</v>
      </c>
      <c r="AK76" s="97">
        <v>3</v>
      </c>
      <c r="AL76" s="97">
        <v>3</v>
      </c>
      <c r="AM76" s="97">
        <v>3</v>
      </c>
      <c r="AN76" s="96" t="s">
        <v>483</v>
      </c>
      <c r="AO76" s="97">
        <v>4</v>
      </c>
      <c r="AP76" s="31">
        <f>IFERROR(IF(AN76="CIKDITIRO",VLOOKUP(A76,'BR DTG CIKDITIRO'!C:E,3,0),IF(FR_HITUNG_MINMAX!AN76="PESALAKAN",VLOOKUP(FR_HITUNG_MINMAX!A76,'BR DTG ADW'!C:E,3,0),IF(FR_HITUNG_MINMAX!AN76="PACUL",VLOOKUP(FR_HITUNG_MINMAX!A76,'BR DTG PACUL'!C:E,3,0),IF(FR_HITUNG_MINMAX!AN76="TRAYEMAN",VLOOKUP(FR_HITUNG_MINMAX!A76,'BR DTG TRAYEMAN'!C:E,3,0),"?")))),0)</f>
        <v>0</v>
      </c>
      <c r="AQ76" s="31">
        <f>IF(AN76="PACUL",VLOOKUP(A76,'STOK PACUL'!C:H,6,0),IF(FR_HITUNG_MINMAX!AN76="PESALAKAN",VLOOKUP(FR_HITUNG_MINMAX!A76,'STOK PESALAKAN'!C:H,6,0),IF(FR_HITUNG_MINMAX!AN76="CIKDITIRO",VLOOKUP(FR_HITUNG_MINMAX!A76,'STOK CIKDITIRO'!C:H,6,0),IF(FR_HITUNG_MINMAX!AN76="TRAYEMAN",VLOOKUP(FR_HITUNG_MINMAX!A76,'STOK TRAYEMAN'!C:H,6,0),"?"))))</f>
        <v>4</v>
      </c>
      <c r="AR76" s="25">
        <f t="shared" si="4"/>
        <v>4</v>
      </c>
      <c r="AS76" s="25">
        <f t="shared" si="3"/>
        <v>2</v>
      </c>
      <c r="AT76" s="25">
        <f t="shared" si="5"/>
        <v>4</v>
      </c>
    </row>
    <row r="77" spans="1:46" ht="30">
      <c r="A77" s="96" t="s">
        <v>221</v>
      </c>
      <c r="B77" s="96" t="s">
        <v>1753</v>
      </c>
      <c r="C77" s="96" t="s">
        <v>948</v>
      </c>
      <c r="D77" s="96" t="s">
        <v>1365</v>
      </c>
      <c r="E77" s="96" t="s">
        <v>484</v>
      </c>
      <c r="F77" s="97">
        <v>35000</v>
      </c>
      <c r="G77" s="97">
        <v>1</v>
      </c>
      <c r="H77" s="96" t="s">
        <v>31</v>
      </c>
      <c r="I77" s="96" t="s">
        <v>2</v>
      </c>
      <c r="J77" s="98">
        <v>1</v>
      </c>
      <c r="K77" s="97">
        <v>1</v>
      </c>
      <c r="L77" s="97">
        <v>0</v>
      </c>
      <c r="M77" s="97">
        <v>0</v>
      </c>
      <c r="N77" s="97">
        <v>1</v>
      </c>
      <c r="O77" s="97">
        <v>0</v>
      </c>
      <c r="P77" s="97">
        <v>0</v>
      </c>
      <c r="Q77" s="97">
        <v>0</v>
      </c>
      <c r="R77" s="97">
        <v>0</v>
      </c>
      <c r="S77" s="97">
        <v>0</v>
      </c>
      <c r="T77" s="97">
        <v>1</v>
      </c>
      <c r="U77" s="97">
        <v>0</v>
      </c>
      <c r="V77" s="97">
        <v>3</v>
      </c>
      <c r="W77" s="97">
        <v>0</v>
      </c>
      <c r="X77" s="97">
        <v>3</v>
      </c>
      <c r="Y77" s="97">
        <v>0</v>
      </c>
      <c r="Z77" s="97">
        <v>1</v>
      </c>
      <c r="AA77" s="97">
        <v>1</v>
      </c>
      <c r="AB77" s="97">
        <v>0</v>
      </c>
      <c r="AC77" s="97">
        <v>0</v>
      </c>
      <c r="AD77" s="97">
        <v>0</v>
      </c>
      <c r="AE77" s="97">
        <v>0</v>
      </c>
      <c r="AF77" s="97">
        <v>1</v>
      </c>
      <c r="AG77" s="97">
        <v>0</v>
      </c>
      <c r="AH77" s="97">
        <v>3</v>
      </c>
      <c r="AI77" s="97">
        <v>3</v>
      </c>
      <c r="AJ77" s="97">
        <v>0</v>
      </c>
      <c r="AK77" s="97">
        <v>3</v>
      </c>
      <c r="AL77" s="97">
        <v>3</v>
      </c>
      <c r="AM77" s="97">
        <v>3</v>
      </c>
      <c r="AN77" s="96" t="s">
        <v>483</v>
      </c>
      <c r="AO77" s="97">
        <v>0</v>
      </c>
      <c r="AP77" s="31">
        <f>IFERROR(IF(AN77="CIKDITIRO",VLOOKUP(A77,'BR DTG CIKDITIRO'!C:E,3,0),IF(FR_HITUNG_MINMAX!AN77="PESALAKAN",VLOOKUP(FR_HITUNG_MINMAX!A77,'BR DTG ADW'!C:E,3,0),IF(FR_HITUNG_MINMAX!AN77="PACUL",VLOOKUP(FR_HITUNG_MINMAX!A77,'BR DTG PACUL'!C:E,3,0),IF(FR_HITUNG_MINMAX!AN77="TRAYEMAN",VLOOKUP(FR_HITUNG_MINMAX!A77,'BR DTG TRAYEMAN'!C:E,3,0),"?")))),0)</f>
        <v>0</v>
      </c>
      <c r="AQ77" s="31">
        <f>IF(AN77="PACUL",VLOOKUP(A77,'STOK PACUL'!C:H,6,0),IF(FR_HITUNG_MINMAX!AN77="PESALAKAN",VLOOKUP(FR_HITUNG_MINMAX!A77,'STOK PESALAKAN'!C:H,6,0),IF(FR_HITUNG_MINMAX!AN77="CIKDITIRO",VLOOKUP(FR_HITUNG_MINMAX!A77,'STOK CIKDITIRO'!C:H,6,0),IF(FR_HITUNG_MINMAX!AN77="TRAYEMAN",VLOOKUP(FR_HITUNG_MINMAX!A77,'STOK TRAYEMAN'!C:H,6,0),"?"))))</f>
        <v>0</v>
      </c>
      <c r="AR77" s="25">
        <f t="shared" si="4"/>
        <v>0</v>
      </c>
      <c r="AS77" s="25">
        <f t="shared" si="3"/>
        <v>2</v>
      </c>
      <c r="AT77" s="25">
        <f t="shared" si="5"/>
        <v>3</v>
      </c>
    </row>
    <row r="78" spans="1:46">
      <c r="A78" s="96" t="s">
        <v>222</v>
      </c>
      <c r="B78" s="96" t="s">
        <v>957</v>
      </c>
      <c r="C78" s="96" t="s">
        <v>948</v>
      </c>
      <c r="D78" s="96" t="s">
        <v>1365</v>
      </c>
      <c r="E78" s="96" t="s">
        <v>485</v>
      </c>
      <c r="F78" s="97">
        <v>25500</v>
      </c>
      <c r="G78" s="97">
        <v>1</v>
      </c>
      <c r="H78" s="96" t="s">
        <v>30</v>
      </c>
      <c r="I78" s="96" t="s">
        <v>2</v>
      </c>
      <c r="J78" s="98">
        <v>1</v>
      </c>
      <c r="K78" s="97">
        <v>1</v>
      </c>
      <c r="L78" s="97">
        <v>3</v>
      </c>
      <c r="M78" s="97">
        <v>1</v>
      </c>
      <c r="N78" s="97">
        <v>2</v>
      </c>
      <c r="O78" s="97">
        <v>1</v>
      </c>
      <c r="P78" s="97">
        <v>0</v>
      </c>
      <c r="Q78" s="97">
        <v>0</v>
      </c>
      <c r="R78" s="97">
        <v>0</v>
      </c>
      <c r="S78" s="97">
        <v>0</v>
      </c>
      <c r="T78" s="97">
        <v>2</v>
      </c>
      <c r="U78" s="97">
        <v>0</v>
      </c>
      <c r="V78" s="97">
        <v>0</v>
      </c>
      <c r="W78" s="97">
        <v>0</v>
      </c>
      <c r="X78" s="97">
        <v>3</v>
      </c>
      <c r="Y78" s="97">
        <v>4</v>
      </c>
      <c r="Z78" s="97">
        <v>3</v>
      </c>
      <c r="AA78" s="97">
        <v>3</v>
      </c>
      <c r="AB78" s="97">
        <v>1</v>
      </c>
      <c r="AC78" s="97">
        <v>0</v>
      </c>
      <c r="AD78" s="97">
        <v>0</v>
      </c>
      <c r="AE78" s="97">
        <v>0</v>
      </c>
      <c r="AF78" s="97">
        <v>2</v>
      </c>
      <c r="AG78" s="97">
        <v>0</v>
      </c>
      <c r="AH78" s="97">
        <v>0</v>
      </c>
      <c r="AI78" s="97">
        <v>0</v>
      </c>
      <c r="AJ78" s="97">
        <v>3</v>
      </c>
      <c r="AK78" s="97">
        <v>4</v>
      </c>
      <c r="AL78" s="97">
        <v>3</v>
      </c>
      <c r="AM78" s="97">
        <v>4</v>
      </c>
      <c r="AN78" s="96" t="s">
        <v>483</v>
      </c>
      <c r="AO78" s="97">
        <v>4</v>
      </c>
      <c r="AP78" s="31">
        <f>IFERROR(IF(AN78="CIKDITIRO",VLOOKUP(A78,'BR DTG CIKDITIRO'!C:E,3,0),IF(FR_HITUNG_MINMAX!AN78="PESALAKAN",VLOOKUP(FR_HITUNG_MINMAX!A78,'BR DTG ADW'!C:E,3,0),IF(FR_HITUNG_MINMAX!AN78="PACUL",VLOOKUP(FR_HITUNG_MINMAX!A78,'BR DTG PACUL'!C:E,3,0),IF(FR_HITUNG_MINMAX!AN78="TRAYEMAN",VLOOKUP(FR_HITUNG_MINMAX!A78,'BR DTG TRAYEMAN'!C:E,3,0),"?")))),0)</f>
        <v>1</v>
      </c>
      <c r="AQ78" s="31">
        <f>IF(AN78="PACUL",VLOOKUP(A78,'STOK PACUL'!C:H,6,0),IF(FR_HITUNG_MINMAX!AN78="PESALAKAN",VLOOKUP(FR_HITUNG_MINMAX!A78,'STOK PESALAKAN'!C:H,6,0),IF(FR_HITUNG_MINMAX!AN78="CIKDITIRO",VLOOKUP(FR_HITUNG_MINMAX!A78,'STOK CIKDITIRO'!C:H,6,0),IF(FR_HITUNG_MINMAX!AN78="TRAYEMAN",VLOOKUP(FR_HITUNG_MINMAX!A78,'STOK TRAYEMAN'!C:H,6,0),"?"))))</f>
        <v>5</v>
      </c>
      <c r="AR78" s="25">
        <f t="shared" si="4"/>
        <v>5</v>
      </c>
      <c r="AS78" s="25">
        <f t="shared" si="3"/>
        <v>2</v>
      </c>
      <c r="AT78" s="25">
        <f t="shared" si="5"/>
        <v>4</v>
      </c>
    </row>
    <row r="79" spans="1:46">
      <c r="A79" s="96" t="s">
        <v>1754</v>
      </c>
      <c r="B79" s="96" t="s">
        <v>1755</v>
      </c>
      <c r="C79" s="96" t="s">
        <v>948</v>
      </c>
      <c r="D79" s="96" t="s">
        <v>1365</v>
      </c>
      <c r="E79" s="96" t="s">
        <v>482</v>
      </c>
      <c r="F79" s="97">
        <v>31000</v>
      </c>
      <c r="G79" s="97">
        <v>1</v>
      </c>
      <c r="H79" s="96" t="s">
        <v>1185</v>
      </c>
      <c r="I79" s="96" t="s">
        <v>1185</v>
      </c>
      <c r="J79" s="98">
        <v>1</v>
      </c>
      <c r="K79" s="97">
        <v>1</v>
      </c>
      <c r="L79" s="97">
        <v>0</v>
      </c>
      <c r="M79" s="97">
        <v>0</v>
      </c>
      <c r="N79" s="97">
        <v>0</v>
      </c>
      <c r="O79" s="97">
        <v>0</v>
      </c>
      <c r="P79" s="97">
        <v>0</v>
      </c>
      <c r="Q79" s="97">
        <v>0</v>
      </c>
      <c r="R79" s="97">
        <v>0</v>
      </c>
      <c r="S79" s="97">
        <v>0</v>
      </c>
      <c r="T79" s="97">
        <v>0</v>
      </c>
      <c r="U79" s="97">
        <v>1</v>
      </c>
      <c r="V79" s="97">
        <v>0</v>
      </c>
      <c r="W79" s="97">
        <v>0</v>
      </c>
      <c r="X79" s="97">
        <v>1</v>
      </c>
      <c r="Y79" s="97">
        <v>0</v>
      </c>
      <c r="Z79" s="97">
        <v>0</v>
      </c>
      <c r="AA79" s="97">
        <v>0</v>
      </c>
      <c r="AB79" s="97">
        <v>0</v>
      </c>
      <c r="AC79" s="97">
        <v>0</v>
      </c>
      <c r="AD79" s="97">
        <v>0</v>
      </c>
      <c r="AE79" s="97">
        <v>0</v>
      </c>
      <c r="AF79" s="97">
        <v>0</v>
      </c>
      <c r="AG79" s="97">
        <v>1</v>
      </c>
      <c r="AH79" s="97">
        <v>1</v>
      </c>
      <c r="AI79" s="97">
        <v>0</v>
      </c>
      <c r="AJ79" s="97">
        <v>0</v>
      </c>
      <c r="AK79" s="97">
        <v>1</v>
      </c>
      <c r="AL79" s="97">
        <v>1</v>
      </c>
      <c r="AM79" s="97">
        <v>1</v>
      </c>
      <c r="AN79" s="96" t="s">
        <v>483</v>
      </c>
      <c r="AO79" s="97">
        <v>0</v>
      </c>
      <c r="AP79" s="31">
        <f>IFERROR(IF(AN79="CIKDITIRO",VLOOKUP(A79,'BR DTG CIKDITIRO'!C:E,3,0),IF(FR_HITUNG_MINMAX!AN79="PESALAKAN",VLOOKUP(FR_HITUNG_MINMAX!A79,'BR DTG ADW'!C:E,3,0),IF(FR_HITUNG_MINMAX!AN79="PACUL",VLOOKUP(FR_HITUNG_MINMAX!A79,'BR DTG PACUL'!C:E,3,0),IF(FR_HITUNG_MINMAX!AN79="TRAYEMAN",VLOOKUP(FR_HITUNG_MINMAX!A79,'BR DTG TRAYEMAN'!C:E,3,0),"?")))),0)</f>
        <v>0</v>
      </c>
      <c r="AQ79" s="31">
        <f>IF(AN79="PACUL",VLOOKUP(A79,'STOK PACUL'!C:H,6,0),IF(FR_HITUNG_MINMAX!AN79="PESALAKAN",VLOOKUP(FR_HITUNG_MINMAX!A79,'STOK PESALAKAN'!C:H,6,0),IF(FR_HITUNG_MINMAX!AN79="CIKDITIRO",VLOOKUP(FR_HITUNG_MINMAX!A79,'STOK CIKDITIRO'!C:H,6,0),IF(FR_HITUNG_MINMAX!AN79="TRAYEMAN",VLOOKUP(FR_HITUNG_MINMAX!A79,'STOK TRAYEMAN'!C:H,6,0),"?"))))</f>
        <v>0</v>
      </c>
      <c r="AR79" s="25">
        <f t="shared" si="4"/>
        <v>0</v>
      </c>
      <c r="AS79" s="25">
        <f t="shared" si="3"/>
        <v>1</v>
      </c>
      <c r="AT79" s="25">
        <f t="shared" si="5"/>
        <v>2</v>
      </c>
    </row>
    <row r="80" spans="1:46">
      <c r="A80" s="96" t="s">
        <v>223</v>
      </c>
      <c r="B80" s="96" t="s">
        <v>958</v>
      </c>
      <c r="C80" s="96" t="s">
        <v>948</v>
      </c>
      <c r="D80" s="96" t="s">
        <v>1365</v>
      </c>
      <c r="E80" s="96" t="s">
        <v>484</v>
      </c>
      <c r="F80" s="97">
        <v>18500</v>
      </c>
      <c r="G80" s="97">
        <v>1</v>
      </c>
      <c r="H80" s="96" t="s">
        <v>30</v>
      </c>
      <c r="I80" s="96" t="s">
        <v>2</v>
      </c>
      <c r="J80" s="98">
        <v>1</v>
      </c>
      <c r="K80" s="97">
        <v>1</v>
      </c>
      <c r="L80" s="97">
        <v>1</v>
      </c>
      <c r="M80" s="97">
        <v>0</v>
      </c>
      <c r="N80" s="97">
        <v>0</v>
      </c>
      <c r="O80" s="97">
        <v>0</v>
      </c>
      <c r="P80" s="97">
        <v>2</v>
      </c>
      <c r="Q80" s="97">
        <v>0</v>
      </c>
      <c r="R80" s="97">
        <v>1</v>
      </c>
      <c r="S80" s="97">
        <v>0</v>
      </c>
      <c r="T80" s="97">
        <v>0</v>
      </c>
      <c r="U80" s="97">
        <v>0</v>
      </c>
      <c r="V80" s="97">
        <v>0</v>
      </c>
      <c r="W80" s="97">
        <v>0</v>
      </c>
      <c r="X80" s="97">
        <v>2</v>
      </c>
      <c r="Y80" s="97">
        <v>1</v>
      </c>
      <c r="Z80" s="97">
        <v>0</v>
      </c>
      <c r="AA80" s="97">
        <v>0</v>
      </c>
      <c r="AB80" s="97">
        <v>2</v>
      </c>
      <c r="AC80" s="97">
        <v>2</v>
      </c>
      <c r="AD80" s="97">
        <v>1</v>
      </c>
      <c r="AE80" s="97">
        <v>1</v>
      </c>
      <c r="AF80" s="97">
        <v>0</v>
      </c>
      <c r="AG80" s="97">
        <v>0</v>
      </c>
      <c r="AH80" s="97">
        <v>0</v>
      </c>
      <c r="AI80" s="97">
        <v>0</v>
      </c>
      <c r="AJ80" s="97">
        <v>1</v>
      </c>
      <c r="AK80" s="97">
        <v>2</v>
      </c>
      <c r="AL80" s="97">
        <v>2</v>
      </c>
      <c r="AM80" s="97">
        <v>2</v>
      </c>
      <c r="AN80" s="96" t="s">
        <v>483</v>
      </c>
      <c r="AO80" s="97">
        <v>2</v>
      </c>
      <c r="AP80" s="31">
        <f>IFERROR(IF(AN80="CIKDITIRO",VLOOKUP(A80,'BR DTG CIKDITIRO'!C:E,3,0),IF(FR_HITUNG_MINMAX!AN80="PESALAKAN",VLOOKUP(FR_HITUNG_MINMAX!A80,'BR DTG ADW'!C:E,3,0),IF(FR_HITUNG_MINMAX!AN80="PACUL",VLOOKUP(FR_HITUNG_MINMAX!A80,'BR DTG PACUL'!C:E,3,0),IF(FR_HITUNG_MINMAX!AN80="TRAYEMAN",VLOOKUP(FR_HITUNG_MINMAX!A80,'BR DTG TRAYEMAN'!C:E,3,0),"?")))),0)</f>
        <v>0</v>
      </c>
      <c r="AQ80" s="31">
        <f>IF(AN80="PACUL",VLOOKUP(A80,'STOK PACUL'!C:H,6,0),IF(FR_HITUNG_MINMAX!AN80="PESALAKAN",VLOOKUP(FR_HITUNG_MINMAX!A80,'STOK PESALAKAN'!C:H,6,0),IF(FR_HITUNG_MINMAX!AN80="CIKDITIRO",VLOOKUP(FR_HITUNG_MINMAX!A80,'STOK CIKDITIRO'!C:H,6,0),IF(FR_HITUNG_MINMAX!AN80="TRAYEMAN",VLOOKUP(FR_HITUNG_MINMAX!A80,'STOK TRAYEMAN'!C:H,6,0),"?"))))</f>
        <v>2</v>
      </c>
      <c r="AR80" s="25">
        <f t="shared" si="4"/>
        <v>2</v>
      </c>
      <c r="AS80" s="25">
        <f t="shared" si="3"/>
        <v>1</v>
      </c>
      <c r="AT80" s="25">
        <f t="shared" si="5"/>
        <v>3</v>
      </c>
    </row>
    <row r="81" spans="1:46" ht="30">
      <c r="A81" s="96" t="s">
        <v>224</v>
      </c>
      <c r="B81" s="96" t="s">
        <v>959</v>
      </c>
      <c r="C81" s="96" t="s">
        <v>948</v>
      </c>
      <c r="D81" s="96" t="s">
        <v>1365</v>
      </c>
      <c r="E81" s="96" t="s">
        <v>484</v>
      </c>
      <c r="F81" s="97">
        <v>29000</v>
      </c>
      <c r="G81" s="97">
        <v>1</v>
      </c>
      <c r="H81" s="96" t="s">
        <v>30</v>
      </c>
      <c r="I81" s="96" t="s">
        <v>2</v>
      </c>
      <c r="J81" s="98">
        <v>1</v>
      </c>
      <c r="K81" s="97">
        <v>1</v>
      </c>
      <c r="L81" s="97">
        <v>0</v>
      </c>
      <c r="M81" s="97">
        <v>0</v>
      </c>
      <c r="N81" s="97">
        <v>0</v>
      </c>
      <c r="O81" s="97">
        <v>2</v>
      </c>
      <c r="P81" s="97">
        <v>0</v>
      </c>
      <c r="Q81" s="97">
        <v>1</v>
      </c>
      <c r="R81" s="97">
        <v>1</v>
      </c>
      <c r="S81" s="97">
        <v>0</v>
      </c>
      <c r="T81" s="97">
        <v>0</v>
      </c>
      <c r="U81" s="97">
        <v>0</v>
      </c>
      <c r="V81" s="97">
        <v>0</v>
      </c>
      <c r="W81" s="97">
        <v>0</v>
      </c>
      <c r="X81" s="97">
        <v>2</v>
      </c>
      <c r="Y81" s="97">
        <v>0</v>
      </c>
      <c r="Z81" s="97">
        <v>0</v>
      </c>
      <c r="AA81" s="97">
        <v>2</v>
      </c>
      <c r="AB81" s="97">
        <v>2</v>
      </c>
      <c r="AC81" s="97">
        <v>1</v>
      </c>
      <c r="AD81" s="97">
        <v>2</v>
      </c>
      <c r="AE81" s="97">
        <v>1</v>
      </c>
      <c r="AF81" s="97">
        <v>0</v>
      </c>
      <c r="AG81" s="97">
        <v>0</v>
      </c>
      <c r="AH81" s="97">
        <v>0</v>
      </c>
      <c r="AI81" s="97">
        <v>0</v>
      </c>
      <c r="AJ81" s="97">
        <v>0</v>
      </c>
      <c r="AK81" s="97">
        <v>2</v>
      </c>
      <c r="AL81" s="97">
        <v>2</v>
      </c>
      <c r="AM81" s="97">
        <v>2</v>
      </c>
      <c r="AN81" s="96" t="s">
        <v>483</v>
      </c>
      <c r="AO81" s="97">
        <v>2</v>
      </c>
      <c r="AP81" s="31">
        <f>IFERROR(IF(AN81="CIKDITIRO",VLOOKUP(A81,'BR DTG CIKDITIRO'!C:E,3,0),IF(FR_HITUNG_MINMAX!AN81="PESALAKAN",VLOOKUP(FR_HITUNG_MINMAX!A81,'BR DTG ADW'!C:E,3,0),IF(FR_HITUNG_MINMAX!AN81="PACUL",VLOOKUP(FR_HITUNG_MINMAX!A81,'BR DTG PACUL'!C:E,3,0),IF(FR_HITUNG_MINMAX!AN81="TRAYEMAN",VLOOKUP(FR_HITUNG_MINMAX!A81,'BR DTG TRAYEMAN'!C:E,3,0),"?")))),0)</f>
        <v>0</v>
      </c>
      <c r="AQ81" s="31">
        <f>IF(AN81="PACUL",VLOOKUP(A81,'STOK PACUL'!C:H,6,0),IF(FR_HITUNG_MINMAX!AN81="PESALAKAN",VLOOKUP(FR_HITUNG_MINMAX!A81,'STOK PESALAKAN'!C:H,6,0),IF(FR_HITUNG_MINMAX!AN81="CIKDITIRO",VLOOKUP(FR_HITUNG_MINMAX!A81,'STOK CIKDITIRO'!C:H,6,0),IF(FR_HITUNG_MINMAX!AN81="TRAYEMAN",VLOOKUP(FR_HITUNG_MINMAX!A81,'STOK TRAYEMAN'!C:H,6,0),"?"))))</f>
        <v>2</v>
      </c>
      <c r="AR81" s="25">
        <f t="shared" si="4"/>
        <v>2</v>
      </c>
      <c r="AS81" s="25">
        <f t="shared" si="3"/>
        <v>1</v>
      </c>
      <c r="AT81" s="25">
        <f t="shared" si="5"/>
        <v>1</v>
      </c>
    </row>
    <row r="82" spans="1:46">
      <c r="A82" s="96" t="s">
        <v>225</v>
      </c>
      <c r="B82" s="96" t="s">
        <v>960</v>
      </c>
      <c r="C82" s="96" t="s">
        <v>948</v>
      </c>
      <c r="D82" s="96" t="s">
        <v>1365</v>
      </c>
      <c r="E82" s="96" t="s">
        <v>485</v>
      </c>
      <c r="F82" s="97">
        <v>46000</v>
      </c>
      <c r="G82" s="97">
        <v>1</v>
      </c>
      <c r="H82" s="96" t="s">
        <v>1185</v>
      </c>
      <c r="I82" s="96" t="s">
        <v>1185</v>
      </c>
      <c r="J82" s="98">
        <v>1</v>
      </c>
      <c r="K82" s="97">
        <v>1</v>
      </c>
      <c r="L82" s="97">
        <v>0</v>
      </c>
      <c r="M82" s="97">
        <v>1</v>
      </c>
      <c r="N82" s="97">
        <v>1</v>
      </c>
      <c r="O82" s="97">
        <v>1</v>
      </c>
      <c r="P82" s="97">
        <v>0</v>
      </c>
      <c r="Q82" s="97">
        <v>0</v>
      </c>
      <c r="R82" s="97">
        <v>2</v>
      </c>
      <c r="S82" s="97">
        <v>1</v>
      </c>
      <c r="T82" s="97">
        <v>1</v>
      </c>
      <c r="U82" s="97">
        <v>1</v>
      </c>
      <c r="V82" s="97">
        <v>0</v>
      </c>
      <c r="W82" s="97">
        <v>1</v>
      </c>
      <c r="X82" s="97">
        <v>2</v>
      </c>
      <c r="Y82" s="97">
        <v>1</v>
      </c>
      <c r="Z82" s="97">
        <v>2</v>
      </c>
      <c r="AA82" s="97">
        <v>2</v>
      </c>
      <c r="AB82" s="97">
        <v>1</v>
      </c>
      <c r="AC82" s="97">
        <v>0</v>
      </c>
      <c r="AD82" s="97">
        <v>2</v>
      </c>
      <c r="AE82" s="97">
        <v>3</v>
      </c>
      <c r="AF82" s="97">
        <v>2</v>
      </c>
      <c r="AG82" s="97">
        <v>2</v>
      </c>
      <c r="AH82" s="97">
        <v>1</v>
      </c>
      <c r="AI82" s="97">
        <v>1</v>
      </c>
      <c r="AJ82" s="97">
        <v>1</v>
      </c>
      <c r="AK82" s="97">
        <v>3</v>
      </c>
      <c r="AL82" s="97">
        <v>2</v>
      </c>
      <c r="AM82" s="97">
        <v>3</v>
      </c>
      <c r="AN82" s="96" t="s">
        <v>483</v>
      </c>
      <c r="AO82" s="97">
        <v>3</v>
      </c>
      <c r="AP82" s="31">
        <f>IFERROR(IF(AN82="CIKDITIRO",VLOOKUP(A82,'BR DTG CIKDITIRO'!C:E,3,0),IF(FR_HITUNG_MINMAX!AN82="PESALAKAN",VLOOKUP(FR_HITUNG_MINMAX!A82,'BR DTG ADW'!C:E,3,0),IF(FR_HITUNG_MINMAX!AN82="PACUL",VLOOKUP(FR_HITUNG_MINMAX!A82,'BR DTG PACUL'!C:E,3,0),IF(FR_HITUNG_MINMAX!AN82="TRAYEMAN",VLOOKUP(FR_HITUNG_MINMAX!A82,'BR DTG TRAYEMAN'!C:E,3,0),"?")))),0)</f>
        <v>0</v>
      </c>
      <c r="AQ82" s="31">
        <f>IF(AN82="PACUL",VLOOKUP(A82,'STOK PACUL'!C:H,6,0),IF(FR_HITUNG_MINMAX!AN82="PESALAKAN",VLOOKUP(FR_HITUNG_MINMAX!A82,'STOK PESALAKAN'!C:H,6,0),IF(FR_HITUNG_MINMAX!AN82="CIKDITIRO",VLOOKUP(FR_HITUNG_MINMAX!A82,'STOK CIKDITIRO'!C:H,6,0),IF(FR_HITUNG_MINMAX!AN82="TRAYEMAN",VLOOKUP(FR_HITUNG_MINMAX!A82,'STOK TRAYEMAN'!C:H,6,0),"?"))))</f>
        <v>3</v>
      </c>
      <c r="AR82" s="25">
        <f t="shared" si="4"/>
        <v>3</v>
      </c>
      <c r="AS82" s="25">
        <f t="shared" si="3"/>
        <v>1</v>
      </c>
      <c r="AT82" s="25">
        <f t="shared" si="5"/>
        <v>4</v>
      </c>
    </row>
    <row r="83" spans="1:46">
      <c r="A83" s="96" t="s">
        <v>228</v>
      </c>
      <c r="B83" s="96" t="s">
        <v>1756</v>
      </c>
      <c r="C83" s="96" t="s">
        <v>948</v>
      </c>
      <c r="D83" s="96" t="s">
        <v>1365</v>
      </c>
      <c r="E83" s="96" t="s">
        <v>484</v>
      </c>
      <c r="F83" s="97">
        <v>62000</v>
      </c>
      <c r="G83" s="97">
        <v>1</v>
      </c>
      <c r="H83" s="96" t="s">
        <v>31</v>
      </c>
      <c r="I83" s="96" t="s">
        <v>2</v>
      </c>
      <c r="J83" s="98">
        <v>1</v>
      </c>
      <c r="K83" s="97">
        <v>1</v>
      </c>
      <c r="L83" s="97">
        <v>0</v>
      </c>
      <c r="M83" s="97">
        <v>0</v>
      </c>
      <c r="N83" s="97">
        <v>1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1</v>
      </c>
      <c r="U83" s="97">
        <v>0</v>
      </c>
      <c r="V83" s="97">
        <v>3</v>
      </c>
      <c r="W83" s="97">
        <v>0</v>
      </c>
      <c r="X83" s="97">
        <v>3</v>
      </c>
      <c r="Y83" s="97">
        <v>0</v>
      </c>
      <c r="Z83" s="97">
        <v>1</v>
      </c>
      <c r="AA83" s="97">
        <v>1</v>
      </c>
      <c r="AB83" s="97">
        <v>0</v>
      </c>
      <c r="AC83" s="97">
        <v>0</v>
      </c>
      <c r="AD83" s="97">
        <v>0</v>
      </c>
      <c r="AE83" s="97">
        <v>0</v>
      </c>
      <c r="AF83" s="97">
        <v>1</v>
      </c>
      <c r="AG83" s="97">
        <v>0</v>
      </c>
      <c r="AH83" s="97">
        <v>3</v>
      </c>
      <c r="AI83" s="97">
        <v>3</v>
      </c>
      <c r="AJ83" s="97">
        <v>0</v>
      </c>
      <c r="AK83" s="97">
        <v>3</v>
      </c>
      <c r="AL83" s="97">
        <v>3</v>
      </c>
      <c r="AM83" s="97">
        <v>3</v>
      </c>
      <c r="AN83" s="96" t="s">
        <v>483</v>
      </c>
      <c r="AO83" s="97">
        <v>2</v>
      </c>
      <c r="AP83" s="31">
        <f>IFERROR(IF(AN83="CIKDITIRO",VLOOKUP(A83,'BR DTG CIKDITIRO'!C:E,3,0),IF(FR_HITUNG_MINMAX!AN83="PESALAKAN",VLOOKUP(FR_HITUNG_MINMAX!A83,'BR DTG ADW'!C:E,3,0),IF(FR_HITUNG_MINMAX!AN83="PACUL",VLOOKUP(FR_HITUNG_MINMAX!A83,'BR DTG PACUL'!C:E,3,0),IF(FR_HITUNG_MINMAX!AN83="TRAYEMAN",VLOOKUP(FR_HITUNG_MINMAX!A83,'BR DTG TRAYEMAN'!C:E,3,0),"?")))),0)</f>
        <v>0</v>
      </c>
      <c r="AQ83" s="31">
        <f>IF(AN83="PACUL",VLOOKUP(A83,'STOK PACUL'!C:H,6,0),IF(FR_HITUNG_MINMAX!AN83="PESALAKAN",VLOOKUP(FR_HITUNG_MINMAX!A83,'STOK PESALAKAN'!C:H,6,0),IF(FR_HITUNG_MINMAX!AN83="CIKDITIRO",VLOOKUP(FR_HITUNG_MINMAX!A83,'STOK CIKDITIRO'!C:H,6,0),IF(FR_HITUNG_MINMAX!AN83="TRAYEMAN",VLOOKUP(FR_HITUNG_MINMAX!A83,'STOK TRAYEMAN'!C:H,6,0),"?"))))</f>
        <v>2</v>
      </c>
      <c r="AR83" s="25">
        <f t="shared" si="4"/>
        <v>2</v>
      </c>
      <c r="AS83" s="25">
        <f t="shared" si="3"/>
        <v>2</v>
      </c>
      <c r="AT83" s="25">
        <f t="shared" si="5"/>
        <v>3</v>
      </c>
    </row>
    <row r="84" spans="1:46">
      <c r="A84" s="96" t="s">
        <v>639</v>
      </c>
      <c r="B84" s="96" t="s">
        <v>965</v>
      </c>
      <c r="C84" s="96" t="s">
        <v>948</v>
      </c>
      <c r="D84" s="96" t="s">
        <v>1365</v>
      </c>
      <c r="E84" s="96" t="s">
        <v>485</v>
      </c>
      <c r="F84" s="97">
        <v>83000</v>
      </c>
      <c r="G84" s="97">
        <v>1</v>
      </c>
      <c r="H84" s="96" t="s">
        <v>30</v>
      </c>
      <c r="I84" s="96" t="s">
        <v>2</v>
      </c>
      <c r="J84" s="98">
        <v>1</v>
      </c>
      <c r="K84" s="97">
        <v>1</v>
      </c>
      <c r="L84" s="97">
        <v>1</v>
      </c>
      <c r="M84" s="97">
        <v>1</v>
      </c>
      <c r="N84" s="97">
        <v>1</v>
      </c>
      <c r="O84" s="97">
        <v>1</v>
      </c>
      <c r="P84" s="97">
        <v>0</v>
      </c>
      <c r="Q84" s="97">
        <v>0</v>
      </c>
      <c r="R84" s="97">
        <v>2</v>
      </c>
      <c r="S84" s="97">
        <v>0</v>
      </c>
      <c r="T84" s="97">
        <v>0</v>
      </c>
      <c r="U84" s="97">
        <v>0</v>
      </c>
      <c r="V84" s="97">
        <v>0</v>
      </c>
      <c r="W84" s="97">
        <v>1</v>
      </c>
      <c r="X84" s="97">
        <v>2</v>
      </c>
      <c r="Y84" s="97">
        <v>2</v>
      </c>
      <c r="Z84" s="97">
        <v>2</v>
      </c>
      <c r="AA84" s="97">
        <v>2</v>
      </c>
      <c r="AB84" s="97">
        <v>1</v>
      </c>
      <c r="AC84" s="97">
        <v>0</v>
      </c>
      <c r="AD84" s="97">
        <v>2</v>
      </c>
      <c r="AE84" s="97">
        <v>2</v>
      </c>
      <c r="AF84" s="97">
        <v>0</v>
      </c>
      <c r="AG84" s="97">
        <v>0</v>
      </c>
      <c r="AH84" s="97">
        <v>0</v>
      </c>
      <c r="AI84" s="97">
        <v>1</v>
      </c>
      <c r="AJ84" s="97">
        <v>2</v>
      </c>
      <c r="AK84" s="97">
        <v>2</v>
      </c>
      <c r="AL84" s="97">
        <v>2</v>
      </c>
      <c r="AM84" s="97">
        <v>2</v>
      </c>
      <c r="AN84" s="96" t="s">
        <v>483</v>
      </c>
      <c r="AO84" s="97">
        <v>0</v>
      </c>
      <c r="AP84" s="31">
        <f>IFERROR(IF(AN84="CIKDITIRO",VLOOKUP(A84,'BR DTG CIKDITIRO'!C:E,3,0),IF(FR_HITUNG_MINMAX!AN84="PESALAKAN",VLOOKUP(FR_HITUNG_MINMAX!A84,'BR DTG ADW'!C:E,3,0),IF(FR_HITUNG_MINMAX!AN84="PACUL",VLOOKUP(FR_HITUNG_MINMAX!A84,'BR DTG PACUL'!C:E,3,0),IF(FR_HITUNG_MINMAX!AN84="TRAYEMAN",VLOOKUP(FR_HITUNG_MINMAX!A84,'BR DTG TRAYEMAN'!C:E,3,0),"?")))),0)</f>
        <v>1</v>
      </c>
      <c r="AQ84" s="31">
        <f>IF(AN84="PACUL",VLOOKUP(A84,'STOK PACUL'!C:H,6,0),IF(FR_HITUNG_MINMAX!AN84="PESALAKAN",VLOOKUP(FR_HITUNG_MINMAX!A84,'STOK PESALAKAN'!C:H,6,0),IF(FR_HITUNG_MINMAX!AN84="CIKDITIRO",VLOOKUP(FR_HITUNG_MINMAX!A84,'STOK CIKDITIRO'!C:H,6,0),IF(FR_HITUNG_MINMAX!AN84="TRAYEMAN",VLOOKUP(FR_HITUNG_MINMAX!A84,'STOK TRAYEMAN'!C:H,6,0),"?"))))</f>
        <v>1</v>
      </c>
      <c r="AR84" s="25">
        <f t="shared" si="4"/>
        <v>1</v>
      </c>
      <c r="AS84" s="25">
        <f t="shared" si="3"/>
        <v>1</v>
      </c>
      <c r="AT84" s="25">
        <f t="shared" si="5"/>
        <v>4</v>
      </c>
    </row>
    <row r="85" spans="1:46">
      <c r="A85" s="96" t="s">
        <v>229</v>
      </c>
      <c r="B85" s="96" t="s">
        <v>966</v>
      </c>
      <c r="C85" s="96" t="s">
        <v>948</v>
      </c>
      <c r="D85" s="96" t="s">
        <v>1365</v>
      </c>
      <c r="E85" s="96" t="s">
        <v>485</v>
      </c>
      <c r="F85" s="97">
        <v>72000</v>
      </c>
      <c r="G85" s="97">
        <v>1</v>
      </c>
      <c r="H85" s="96" t="s">
        <v>30</v>
      </c>
      <c r="I85" s="96" t="s">
        <v>2</v>
      </c>
      <c r="J85" s="98">
        <v>1</v>
      </c>
      <c r="K85" s="97">
        <v>1</v>
      </c>
      <c r="L85" s="97">
        <v>3</v>
      </c>
      <c r="M85" s="97">
        <v>2</v>
      </c>
      <c r="N85" s="97">
        <v>2</v>
      </c>
      <c r="O85" s="97">
        <v>1</v>
      </c>
      <c r="P85" s="97">
        <v>0</v>
      </c>
      <c r="Q85" s="97">
        <v>0</v>
      </c>
      <c r="R85" s="97">
        <v>0</v>
      </c>
      <c r="S85" s="97">
        <v>0</v>
      </c>
      <c r="T85" s="97">
        <v>2</v>
      </c>
      <c r="U85" s="97">
        <v>0</v>
      </c>
      <c r="V85" s="97">
        <v>0</v>
      </c>
      <c r="W85" s="97">
        <v>0</v>
      </c>
      <c r="X85" s="97">
        <v>3</v>
      </c>
      <c r="Y85" s="97">
        <v>5</v>
      </c>
      <c r="Z85" s="97">
        <v>4</v>
      </c>
      <c r="AA85" s="97">
        <v>3</v>
      </c>
      <c r="AB85" s="97">
        <v>1</v>
      </c>
      <c r="AC85" s="97">
        <v>0</v>
      </c>
      <c r="AD85" s="97">
        <v>0</v>
      </c>
      <c r="AE85" s="97">
        <v>0</v>
      </c>
      <c r="AF85" s="97">
        <v>2</v>
      </c>
      <c r="AG85" s="97">
        <v>0</v>
      </c>
      <c r="AH85" s="97">
        <v>0</v>
      </c>
      <c r="AI85" s="97">
        <v>0</v>
      </c>
      <c r="AJ85" s="97">
        <v>3</v>
      </c>
      <c r="AK85" s="97">
        <v>5</v>
      </c>
      <c r="AL85" s="97">
        <v>3</v>
      </c>
      <c r="AM85" s="97">
        <v>5</v>
      </c>
      <c r="AN85" s="96" t="s">
        <v>483</v>
      </c>
      <c r="AO85" s="97">
        <v>5</v>
      </c>
      <c r="AP85" s="31">
        <f>IFERROR(IF(AN85="CIKDITIRO",VLOOKUP(A85,'BR DTG CIKDITIRO'!C:E,3,0),IF(FR_HITUNG_MINMAX!AN85="PESALAKAN",VLOOKUP(FR_HITUNG_MINMAX!A85,'BR DTG ADW'!C:E,3,0),IF(FR_HITUNG_MINMAX!AN85="PACUL",VLOOKUP(FR_HITUNG_MINMAX!A85,'BR DTG PACUL'!C:E,3,0),IF(FR_HITUNG_MINMAX!AN85="TRAYEMAN",VLOOKUP(FR_HITUNG_MINMAX!A85,'BR DTG TRAYEMAN'!C:E,3,0),"?")))),0)</f>
        <v>0</v>
      </c>
      <c r="AQ85" s="31">
        <f>IF(AN85="PACUL",VLOOKUP(A85,'STOK PACUL'!C:H,6,0),IF(FR_HITUNG_MINMAX!AN85="PESALAKAN",VLOOKUP(FR_HITUNG_MINMAX!A85,'STOK PESALAKAN'!C:H,6,0),IF(FR_HITUNG_MINMAX!AN85="CIKDITIRO",VLOOKUP(FR_HITUNG_MINMAX!A85,'STOK CIKDITIRO'!C:H,6,0),IF(FR_HITUNG_MINMAX!AN85="TRAYEMAN",VLOOKUP(FR_HITUNG_MINMAX!A85,'STOK TRAYEMAN'!C:H,6,0),"?"))))</f>
        <v>5</v>
      </c>
      <c r="AR85" s="25">
        <f t="shared" si="4"/>
        <v>5</v>
      </c>
      <c r="AS85" s="25">
        <f t="shared" si="3"/>
        <v>2</v>
      </c>
      <c r="AT85" s="25">
        <f t="shared" si="5"/>
        <v>4</v>
      </c>
    </row>
    <row r="86" spans="1:46">
      <c r="A86" s="96" t="s">
        <v>230</v>
      </c>
      <c r="B86" s="96" t="s">
        <v>967</v>
      </c>
      <c r="C86" s="96" t="s">
        <v>948</v>
      </c>
      <c r="D86" s="96" t="s">
        <v>1365</v>
      </c>
      <c r="E86" s="96" t="s">
        <v>482</v>
      </c>
      <c r="F86" s="97">
        <v>99000</v>
      </c>
      <c r="G86" s="97">
        <v>1</v>
      </c>
      <c r="H86" s="96" t="s">
        <v>31</v>
      </c>
      <c r="I86" s="96" t="s">
        <v>2</v>
      </c>
      <c r="J86" s="98">
        <v>1</v>
      </c>
      <c r="K86" s="97">
        <v>1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1</v>
      </c>
      <c r="V86" s="97">
        <v>0</v>
      </c>
      <c r="W86" s="97">
        <v>0</v>
      </c>
      <c r="X86" s="97">
        <v>1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1</v>
      </c>
      <c r="AH86" s="97">
        <v>1</v>
      </c>
      <c r="AI86" s="97">
        <v>0</v>
      </c>
      <c r="AJ86" s="97">
        <v>0</v>
      </c>
      <c r="AK86" s="97">
        <v>1</v>
      </c>
      <c r="AL86" s="97">
        <v>1</v>
      </c>
      <c r="AM86" s="97">
        <v>1</v>
      </c>
      <c r="AN86" s="96" t="s">
        <v>483</v>
      </c>
      <c r="AO86" s="97">
        <v>1</v>
      </c>
      <c r="AP86" s="31">
        <f>IFERROR(IF(AN86="CIKDITIRO",VLOOKUP(A86,'BR DTG CIKDITIRO'!C:E,3,0),IF(FR_HITUNG_MINMAX!AN86="PESALAKAN",VLOOKUP(FR_HITUNG_MINMAX!A86,'BR DTG ADW'!C:E,3,0),IF(FR_HITUNG_MINMAX!AN86="PACUL",VLOOKUP(FR_HITUNG_MINMAX!A86,'BR DTG PACUL'!C:E,3,0),IF(FR_HITUNG_MINMAX!AN86="TRAYEMAN",VLOOKUP(FR_HITUNG_MINMAX!A86,'BR DTG TRAYEMAN'!C:E,3,0),"?")))),0)</f>
        <v>0</v>
      </c>
      <c r="AQ86" s="31">
        <f>IF(AN86="PACUL",VLOOKUP(A86,'STOK PACUL'!C:H,6,0),IF(FR_HITUNG_MINMAX!AN86="PESALAKAN",VLOOKUP(FR_HITUNG_MINMAX!A86,'STOK PESALAKAN'!C:H,6,0),IF(FR_HITUNG_MINMAX!AN86="CIKDITIRO",VLOOKUP(FR_HITUNG_MINMAX!A86,'STOK CIKDITIRO'!C:H,6,0),IF(FR_HITUNG_MINMAX!AN86="TRAYEMAN",VLOOKUP(FR_HITUNG_MINMAX!A86,'STOK TRAYEMAN'!C:H,6,0),"?"))))</f>
        <v>1</v>
      </c>
      <c r="AR86" s="25">
        <f t="shared" si="4"/>
        <v>1</v>
      </c>
      <c r="AS86" s="25">
        <f t="shared" si="3"/>
        <v>1</v>
      </c>
      <c r="AT86" s="25">
        <f t="shared" si="5"/>
        <v>2</v>
      </c>
    </row>
    <row r="87" spans="1:46">
      <c r="A87" s="96" t="s">
        <v>1412</v>
      </c>
      <c r="B87" s="96" t="s">
        <v>1413</v>
      </c>
      <c r="C87" s="96" t="s">
        <v>948</v>
      </c>
      <c r="D87" s="96" t="s">
        <v>1365</v>
      </c>
      <c r="E87" s="96" t="s">
        <v>484</v>
      </c>
      <c r="F87" s="97">
        <v>100860</v>
      </c>
      <c r="G87" s="97">
        <v>1</v>
      </c>
      <c r="H87" s="96" t="s">
        <v>30</v>
      </c>
      <c r="I87" s="96" t="s">
        <v>2</v>
      </c>
      <c r="J87" s="98" t="s">
        <v>1368</v>
      </c>
      <c r="K87" s="97">
        <v>1</v>
      </c>
      <c r="L87" s="97">
        <v>1</v>
      </c>
      <c r="M87" s="97">
        <v>0</v>
      </c>
      <c r="N87" s="97">
        <v>0</v>
      </c>
      <c r="O87" s="97">
        <v>0</v>
      </c>
      <c r="P87" s="97">
        <v>2</v>
      </c>
      <c r="Q87" s="97">
        <v>1</v>
      </c>
      <c r="R87" s="97">
        <v>2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2</v>
      </c>
      <c r="Y87" s="97">
        <v>1</v>
      </c>
      <c r="Z87" s="97">
        <v>0</v>
      </c>
      <c r="AA87" s="97">
        <v>0</v>
      </c>
      <c r="AB87" s="97">
        <v>2</v>
      </c>
      <c r="AC87" s="97">
        <v>3</v>
      </c>
      <c r="AD87" s="97">
        <v>3</v>
      </c>
      <c r="AE87" s="97">
        <v>2</v>
      </c>
      <c r="AF87" s="97">
        <v>0</v>
      </c>
      <c r="AG87" s="97">
        <v>0</v>
      </c>
      <c r="AH87" s="97">
        <v>0</v>
      </c>
      <c r="AI87" s="97">
        <v>0</v>
      </c>
      <c r="AJ87" s="97">
        <v>1</v>
      </c>
      <c r="AK87" s="97">
        <v>3</v>
      </c>
      <c r="AL87" s="97">
        <v>2</v>
      </c>
      <c r="AM87" s="97">
        <v>3</v>
      </c>
      <c r="AN87" s="96" t="s">
        <v>483</v>
      </c>
      <c r="AO87" s="97">
        <v>2</v>
      </c>
      <c r="AP87" s="31">
        <f>IFERROR(IF(AN87="CIKDITIRO",VLOOKUP(A87,'BR DTG CIKDITIRO'!C:E,3,0),IF(FR_HITUNG_MINMAX!AN87="PESALAKAN",VLOOKUP(FR_HITUNG_MINMAX!A87,'BR DTG ADW'!C:E,3,0),IF(FR_HITUNG_MINMAX!AN87="PACUL",VLOOKUP(FR_HITUNG_MINMAX!A87,'BR DTG PACUL'!C:E,3,0),IF(FR_HITUNG_MINMAX!AN87="TRAYEMAN",VLOOKUP(FR_HITUNG_MINMAX!A87,'BR DTG TRAYEMAN'!C:E,3,0),"?")))),0)</f>
        <v>0</v>
      </c>
      <c r="AQ87" s="31">
        <f>IF(AN87="PACUL",VLOOKUP(A87,'STOK PACUL'!C:H,6,0),IF(FR_HITUNG_MINMAX!AN87="PESALAKAN",VLOOKUP(FR_HITUNG_MINMAX!A87,'STOK PESALAKAN'!C:H,6,0),IF(FR_HITUNG_MINMAX!AN87="CIKDITIRO",VLOOKUP(FR_HITUNG_MINMAX!A87,'STOK CIKDITIRO'!C:H,6,0),IF(FR_HITUNG_MINMAX!AN87="TRAYEMAN",VLOOKUP(FR_HITUNG_MINMAX!A87,'STOK TRAYEMAN'!C:H,6,0),"?"))))</f>
        <v>2</v>
      </c>
      <c r="AR87" s="25">
        <f t="shared" si="4"/>
        <v>2</v>
      </c>
      <c r="AS87" s="25">
        <f t="shared" si="3"/>
        <v>1</v>
      </c>
      <c r="AT87" s="25">
        <f t="shared" si="5"/>
        <v>3</v>
      </c>
    </row>
    <row r="88" spans="1:46">
      <c r="A88" s="96" t="s">
        <v>1757</v>
      </c>
      <c r="B88" s="96" t="s">
        <v>1758</v>
      </c>
      <c r="C88" s="96" t="s">
        <v>948</v>
      </c>
      <c r="D88" s="96" t="s">
        <v>1365</v>
      </c>
      <c r="E88" s="96" t="s">
        <v>482</v>
      </c>
      <c r="F88" s="97">
        <v>67000</v>
      </c>
      <c r="G88" s="97">
        <v>1</v>
      </c>
      <c r="H88" s="96" t="s">
        <v>30</v>
      </c>
      <c r="I88" s="96" t="s">
        <v>2</v>
      </c>
      <c r="J88" s="98">
        <v>1</v>
      </c>
      <c r="K88" s="97">
        <v>1</v>
      </c>
      <c r="L88" s="97">
        <v>0</v>
      </c>
      <c r="M88" s="97">
        <v>0</v>
      </c>
      <c r="N88" s="97">
        <v>0</v>
      </c>
      <c r="O88" s="97">
        <v>1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1</v>
      </c>
      <c r="Y88" s="97">
        <v>0</v>
      </c>
      <c r="Z88" s="97">
        <v>0</v>
      </c>
      <c r="AA88" s="97">
        <v>1</v>
      </c>
      <c r="AB88" s="97">
        <v>1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1</v>
      </c>
      <c r="AL88" s="97">
        <v>1</v>
      </c>
      <c r="AM88" s="97">
        <v>1</v>
      </c>
      <c r="AN88" s="96" t="s">
        <v>483</v>
      </c>
      <c r="AO88" s="97">
        <v>1</v>
      </c>
      <c r="AP88" s="31">
        <f>IFERROR(IF(AN88="CIKDITIRO",VLOOKUP(A88,'BR DTG CIKDITIRO'!C:E,3,0),IF(FR_HITUNG_MINMAX!AN88="PESALAKAN",VLOOKUP(FR_HITUNG_MINMAX!A88,'BR DTG ADW'!C:E,3,0),IF(FR_HITUNG_MINMAX!AN88="PACUL",VLOOKUP(FR_HITUNG_MINMAX!A88,'BR DTG PACUL'!C:E,3,0),IF(FR_HITUNG_MINMAX!AN88="TRAYEMAN",VLOOKUP(FR_HITUNG_MINMAX!A88,'BR DTG TRAYEMAN'!C:E,3,0),"?")))),0)</f>
        <v>0</v>
      </c>
      <c r="AQ88" s="31">
        <f>IF(AN88="PACUL",VLOOKUP(A88,'STOK PACUL'!C:H,6,0),IF(FR_HITUNG_MINMAX!AN88="PESALAKAN",VLOOKUP(FR_HITUNG_MINMAX!A88,'STOK PESALAKAN'!C:H,6,0),IF(FR_HITUNG_MINMAX!AN88="CIKDITIRO",VLOOKUP(FR_HITUNG_MINMAX!A88,'STOK CIKDITIRO'!C:H,6,0),IF(FR_HITUNG_MINMAX!AN88="TRAYEMAN",VLOOKUP(FR_HITUNG_MINMAX!A88,'STOK TRAYEMAN'!C:H,6,0),"?"))))</f>
        <v>1</v>
      </c>
      <c r="AR88" s="25">
        <f t="shared" si="4"/>
        <v>1</v>
      </c>
      <c r="AS88" s="25">
        <f t="shared" si="3"/>
        <v>1</v>
      </c>
      <c r="AT88" s="25">
        <f t="shared" si="5"/>
        <v>2</v>
      </c>
    </row>
    <row r="89" spans="1:46">
      <c r="A89" s="96" t="s">
        <v>231</v>
      </c>
      <c r="B89" s="96" t="s">
        <v>968</v>
      </c>
      <c r="C89" s="96" t="s">
        <v>948</v>
      </c>
      <c r="D89" s="96" t="s">
        <v>1365</v>
      </c>
      <c r="E89" s="96" t="s">
        <v>484</v>
      </c>
      <c r="F89" s="97">
        <v>85000</v>
      </c>
      <c r="G89" s="97">
        <v>1</v>
      </c>
      <c r="H89" s="96" t="s">
        <v>30</v>
      </c>
      <c r="I89" s="96" t="s">
        <v>2</v>
      </c>
      <c r="J89" s="98">
        <v>1</v>
      </c>
      <c r="K89" s="97">
        <v>1</v>
      </c>
      <c r="L89" s="97">
        <v>0</v>
      </c>
      <c r="M89" s="97">
        <v>0</v>
      </c>
      <c r="N89" s="97">
        <v>0</v>
      </c>
      <c r="O89" s="97">
        <v>0</v>
      </c>
      <c r="P89" s="97">
        <v>0</v>
      </c>
      <c r="Q89" s="97">
        <v>0</v>
      </c>
      <c r="R89" s="97">
        <v>1</v>
      </c>
      <c r="S89" s="97">
        <v>1</v>
      </c>
      <c r="T89" s="97">
        <v>1</v>
      </c>
      <c r="U89" s="97">
        <v>1</v>
      </c>
      <c r="V89" s="97">
        <v>0</v>
      </c>
      <c r="W89" s="97">
        <v>1</v>
      </c>
      <c r="X89" s="97">
        <v>1</v>
      </c>
      <c r="Y89" s="97">
        <v>0</v>
      </c>
      <c r="Z89" s="97">
        <v>0</v>
      </c>
      <c r="AA89" s="97">
        <v>0</v>
      </c>
      <c r="AB89" s="97">
        <v>0</v>
      </c>
      <c r="AC89" s="97">
        <v>0</v>
      </c>
      <c r="AD89" s="97">
        <v>1</v>
      </c>
      <c r="AE89" s="97">
        <v>2</v>
      </c>
      <c r="AF89" s="97">
        <v>2</v>
      </c>
      <c r="AG89" s="97">
        <v>2</v>
      </c>
      <c r="AH89" s="97">
        <v>1</v>
      </c>
      <c r="AI89" s="97">
        <v>1</v>
      </c>
      <c r="AJ89" s="97">
        <v>1</v>
      </c>
      <c r="AK89" s="97">
        <v>2</v>
      </c>
      <c r="AL89" s="97">
        <v>1</v>
      </c>
      <c r="AM89" s="97">
        <v>2</v>
      </c>
      <c r="AN89" s="96" t="s">
        <v>483</v>
      </c>
      <c r="AO89" s="97">
        <v>1</v>
      </c>
      <c r="AP89" s="31">
        <f>IFERROR(IF(AN89="CIKDITIRO",VLOOKUP(A89,'BR DTG CIKDITIRO'!C:E,3,0),IF(FR_HITUNG_MINMAX!AN89="PESALAKAN",VLOOKUP(FR_HITUNG_MINMAX!A89,'BR DTG ADW'!C:E,3,0),IF(FR_HITUNG_MINMAX!AN89="PACUL",VLOOKUP(FR_HITUNG_MINMAX!A89,'BR DTG PACUL'!C:E,3,0),IF(FR_HITUNG_MINMAX!AN89="TRAYEMAN",VLOOKUP(FR_HITUNG_MINMAX!A89,'BR DTG TRAYEMAN'!C:E,3,0),"?")))),0)</f>
        <v>1</v>
      </c>
      <c r="AQ89" s="31">
        <f>IF(AN89="PACUL",VLOOKUP(A89,'STOK PACUL'!C:H,6,0),IF(FR_HITUNG_MINMAX!AN89="PESALAKAN",VLOOKUP(FR_HITUNG_MINMAX!A89,'STOK PESALAKAN'!C:H,6,0),IF(FR_HITUNG_MINMAX!AN89="CIKDITIRO",VLOOKUP(FR_HITUNG_MINMAX!A89,'STOK CIKDITIRO'!C:H,6,0),IF(FR_HITUNG_MINMAX!AN89="TRAYEMAN",VLOOKUP(FR_HITUNG_MINMAX!A89,'STOK TRAYEMAN'!C:H,6,0),"?"))))</f>
        <v>2</v>
      </c>
      <c r="AR89" s="25">
        <f t="shared" si="4"/>
        <v>2</v>
      </c>
      <c r="AS89" s="25">
        <f t="shared" si="3"/>
        <v>1</v>
      </c>
      <c r="AT89" s="25">
        <f t="shared" si="5"/>
        <v>3</v>
      </c>
    </row>
    <row r="90" spans="1:46">
      <c r="A90" s="96" t="s">
        <v>232</v>
      </c>
      <c r="B90" s="96" t="s">
        <v>969</v>
      </c>
      <c r="C90" s="96" t="s">
        <v>948</v>
      </c>
      <c r="D90" s="96" t="s">
        <v>1365</v>
      </c>
      <c r="E90" s="96" t="s">
        <v>486</v>
      </c>
      <c r="F90" s="97">
        <v>55000</v>
      </c>
      <c r="G90" s="97">
        <v>1</v>
      </c>
      <c r="H90" s="96" t="s">
        <v>1185</v>
      </c>
      <c r="I90" s="96" t="s">
        <v>1185</v>
      </c>
      <c r="J90" s="98">
        <v>1</v>
      </c>
      <c r="K90" s="97">
        <v>1</v>
      </c>
      <c r="L90" s="97">
        <v>3</v>
      </c>
      <c r="M90" s="97">
        <v>3</v>
      </c>
      <c r="N90" s="97">
        <v>0</v>
      </c>
      <c r="O90" s="97">
        <v>3</v>
      </c>
      <c r="P90" s="97">
        <v>3</v>
      </c>
      <c r="Q90" s="97">
        <v>4</v>
      </c>
      <c r="R90" s="97">
        <v>1</v>
      </c>
      <c r="S90" s="97">
        <v>3</v>
      </c>
      <c r="T90" s="97">
        <v>4</v>
      </c>
      <c r="U90" s="97">
        <v>1</v>
      </c>
      <c r="V90" s="97">
        <v>6</v>
      </c>
      <c r="W90" s="97">
        <v>0</v>
      </c>
      <c r="X90" s="97">
        <v>6</v>
      </c>
      <c r="Y90" s="97">
        <v>6</v>
      </c>
      <c r="Z90" s="97">
        <v>3</v>
      </c>
      <c r="AA90" s="97">
        <v>3</v>
      </c>
      <c r="AB90" s="97">
        <v>6</v>
      </c>
      <c r="AC90" s="97">
        <v>7</v>
      </c>
      <c r="AD90" s="97">
        <v>5</v>
      </c>
      <c r="AE90" s="97">
        <v>4</v>
      </c>
      <c r="AF90" s="97">
        <v>7</v>
      </c>
      <c r="AG90" s="97">
        <v>4</v>
      </c>
      <c r="AH90" s="97">
        <v>7</v>
      </c>
      <c r="AI90" s="97">
        <v>6</v>
      </c>
      <c r="AJ90" s="97">
        <v>3</v>
      </c>
      <c r="AK90" s="97">
        <v>7</v>
      </c>
      <c r="AL90" s="97">
        <v>6</v>
      </c>
      <c r="AM90" s="97">
        <v>7</v>
      </c>
      <c r="AN90" s="96" t="s">
        <v>483</v>
      </c>
      <c r="AO90" s="97">
        <v>1</v>
      </c>
      <c r="AP90" s="31">
        <f>IFERROR(IF(AN90="CIKDITIRO",VLOOKUP(A90,'BR DTG CIKDITIRO'!C:E,3,0),IF(FR_HITUNG_MINMAX!AN90="PESALAKAN",VLOOKUP(FR_HITUNG_MINMAX!A90,'BR DTG ADW'!C:E,3,0),IF(FR_HITUNG_MINMAX!AN90="PACUL",VLOOKUP(FR_HITUNG_MINMAX!A90,'BR DTG PACUL'!C:E,3,0),IF(FR_HITUNG_MINMAX!AN90="TRAYEMAN",VLOOKUP(FR_HITUNG_MINMAX!A90,'BR DTG TRAYEMAN'!C:E,3,0),"?")))),0)</f>
        <v>0</v>
      </c>
      <c r="AQ90" s="31">
        <f>IF(AN90="PACUL",VLOOKUP(A90,'STOK PACUL'!C:H,6,0),IF(FR_HITUNG_MINMAX!AN90="PESALAKAN",VLOOKUP(FR_HITUNG_MINMAX!A90,'STOK PESALAKAN'!C:H,6,0),IF(FR_HITUNG_MINMAX!AN90="CIKDITIRO",VLOOKUP(FR_HITUNG_MINMAX!A90,'STOK CIKDITIRO'!C:H,6,0),IF(FR_HITUNG_MINMAX!AN90="TRAYEMAN",VLOOKUP(FR_HITUNG_MINMAX!A90,'STOK TRAYEMAN'!C:H,6,0),"?"))))</f>
        <v>1</v>
      </c>
      <c r="AR90" s="25">
        <f t="shared" si="4"/>
        <v>1</v>
      </c>
      <c r="AS90" s="25">
        <f t="shared" si="3"/>
        <v>3</v>
      </c>
      <c r="AT90" s="25">
        <f t="shared" si="5"/>
        <v>4</v>
      </c>
    </row>
    <row r="91" spans="1:46">
      <c r="A91" s="96" t="s">
        <v>498</v>
      </c>
      <c r="B91" s="96" t="s">
        <v>1414</v>
      </c>
      <c r="C91" s="96" t="s">
        <v>948</v>
      </c>
      <c r="D91" s="96" t="s">
        <v>1365</v>
      </c>
      <c r="E91" s="96" t="s">
        <v>482</v>
      </c>
      <c r="F91" s="97">
        <v>49900</v>
      </c>
      <c r="G91" s="97">
        <v>1</v>
      </c>
      <c r="H91" s="96" t="s">
        <v>1185</v>
      </c>
      <c r="I91" s="96" t="s">
        <v>1185</v>
      </c>
      <c r="J91" s="98">
        <v>1</v>
      </c>
      <c r="K91" s="97">
        <v>1</v>
      </c>
      <c r="L91" s="97">
        <v>0</v>
      </c>
      <c r="M91" s="97">
        <v>0</v>
      </c>
      <c r="N91" s="97">
        <v>0</v>
      </c>
      <c r="O91" s="97">
        <v>0</v>
      </c>
      <c r="P91" s="97">
        <v>0</v>
      </c>
      <c r="Q91" s="97">
        <v>0</v>
      </c>
      <c r="R91" s="97">
        <v>1</v>
      </c>
      <c r="S91" s="97">
        <v>0</v>
      </c>
      <c r="T91" s="97">
        <v>0</v>
      </c>
      <c r="U91" s="97">
        <v>0</v>
      </c>
      <c r="V91" s="97">
        <v>0</v>
      </c>
      <c r="W91" s="97">
        <v>0</v>
      </c>
      <c r="X91" s="97">
        <v>1</v>
      </c>
      <c r="Y91" s="97">
        <v>0</v>
      </c>
      <c r="Z91" s="97">
        <v>0</v>
      </c>
      <c r="AA91" s="97">
        <v>0</v>
      </c>
      <c r="AB91" s="97">
        <v>0</v>
      </c>
      <c r="AC91" s="97">
        <v>0</v>
      </c>
      <c r="AD91" s="97">
        <v>1</v>
      </c>
      <c r="AE91" s="97">
        <v>1</v>
      </c>
      <c r="AF91" s="97">
        <v>0</v>
      </c>
      <c r="AG91" s="97">
        <v>0</v>
      </c>
      <c r="AH91" s="97">
        <v>0</v>
      </c>
      <c r="AI91" s="97">
        <v>0</v>
      </c>
      <c r="AJ91" s="97">
        <v>0</v>
      </c>
      <c r="AK91" s="97">
        <v>1</v>
      </c>
      <c r="AL91" s="97">
        <v>1</v>
      </c>
      <c r="AM91" s="97">
        <v>1</v>
      </c>
      <c r="AN91" s="96" t="s">
        <v>483</v>
      </c>
      <c r="AO91" s="97">
        <v>2</v>
      </c>
      <c r="AP91" s="31">
        <f>IFERROR(IF(AN91="CIKDITIRO",VLOOKUP(A91,'BR DTG CIKDITIRO'!C:E,3,0),IF(FR_HITUNG_MINMAX!AN91="PESALAKAN",VLOOKUP(FR_HITUNG_MINMAX!A91,'BR DTG ADW'!C:E,3,0),IF(FR_HITUNG_MINMAX!AN91="PACUL",VLOOKUP(FR_HITUNG_MINMAX!A91,'BR DTG PACUL'!C:E,3,0),IF(FR_HITUNG_MINMAX!AN91="TRAYEMAN",VLOOKUP(FR_HITUNG_MINMAX!A91,'BR DTG TRAYEMAN'!C:E,3,0),"?")))),0)</f>
        <v>0</v>
      </c>
      <c r="AQ91" s="31">
        <f>IF(AN91="PACUL",VLOOKUP(A91,'STOK PACUL'!C:H,6,0),IF(FR_HITUNG_MINMAX!AN91="PESALAKAN",VLOOKUP(FR_HITUNG_MINMAX!A91,'STOK PESALAKAN'!C:H,6,0),IF(FR_HITUNG_MINMAX!AN91="CIKDITIRO",VLOOKUP(FR_HITUNG_MINMAX!A91,'STOK CIKDITIRO'!C:H,6,0),IF(FR_HITUNG_MINMAX!AN91="TRAYEMAN",VLOOKUP(FR_HITUNG_MINMAX!A91,'STOK TRAYEMAN'!C:H,6,0),"?"))))</f>
        <v>2</v>
      </c>
      <c r="AR91" s="25">
        <f t="shared" si="4"/>
        <v>2</v>
      </c>
      <c r="AS91" s="25">
        <f t="shared" si="3"/>
        <v>1</v>
      </c>
      <c r="AT91" s="25">
        <f t="shared" si="5"/>
        <v>2</v>
      </c>
    </row>
    <row r="92" spans="1:46">
      <c r="A92" s="96" t="s">
        <v>233</v>
      </c>
      <c r="B92" s="96" t="s">
        <v>971</v>
      </c>
      <c r="C92" s="96" t="s">
        <v>948</v>
      </c>
      <c r="D92" s="96" t="s">
        <v>1365</v>
      </c>
      <c r="E92" s="96" t="s">
        <v>485</v>
      </c>
      <c r="F92" s="97">
        <v>45000</v>
      </c>
      <c r="G92" s="97">
        <v>1</v>
      </c>
      <c r="H92" s="96" t="s">
        <v>1185</v>
      </c>
      <c r="I92" s="96" t="s">
        <v>1185</v>
      </c>
      <c r="J92" s="98">
        <v>1</v>
      </c>
      <c r="K92" s="97">
        <v>1</v>
      </c>
      <c r="L92" s="97">
        <v>1</v>
      </c>
      <c r="M92" s="97">
        <v>1</v>
      </c>
      <c r="N92" s="97">
        <v>0</v>
      </c>
      <c r="O92" s="97">
        <v>2</v>
      </c>
      <c r="P92" s="97">
        <v>1</v>
      </c>
      <c r="Q92" s="97">
        <v>0</v>
      </c>
      <c r="R92" s="97">
        <v>0</v>
      </c>
      <c r="S92" s="97">
        <v>0</v>
      </c>
      <c r="T92" s="97">
        <v>1</v>
      </c>
      <c r="U92" s="97">
        <v>0</v>
      </c>
      <c r="V92" s="97">
        <v>0</v>
      </c>
      <c r="W92" s="97">
        <v>1</v>
      </c>
      <c r="X92" s="97">
        <v>2</v>
      </c>
      <c r="Y92" s="97">
        <v>2</v>
      </c>
      <c r="Z92" s="97">
        <v>1</v>
      </c>
      <c r="AA92" s="97">
        <v>2</v>
      </c>
      <c r="AB92" s="97">
        <v>3</v>
      </c>
      <c r="AC92" s="97">
        <v>1</v>
      </c>
      <c r="AD92" s="97">
        <v>0</v>
      </c>
      <c r="AE92" s="97">
        <v>0</v>
      </c>
      <c r="AF92" s="97">
        <v>1</v>
      </c>
      <c r="AG92" s="97">
        <v>0</v>
      </c>
      <c r="AH92" s="97">
        <v>0</v>
      </c>
      <c r="AI92" s="97">
        <v>1</v>
      </c>
      <c r="AJ92" s="97">
        <v>2</v>
      </c>
      <c r="AK92" s="97">
        <v>3</v>
      </c>
      <c r="AL92" s="97">
        <v>2</v>
      </c>
      <c r="AM92" s="97">
        <v>3</v>
      </c>
      <c r="AN92" s="96" t="s">
        <v>483</v>
      </c>
      <c r="AO92" s="97">
        <v>2</v>
      </c>
      <c r="AP92" s="31">
        <f>IFERROR(IF(AN92="CIKDITIRO",VLOOKUP(A92,'BR DTG CIKDITIRO'!C:E,3,0),IF(FR_HITUNG_MINMAX!AN92="PESALAKAN",VLOOKUP(FR_HITUNG_MINMAX!A92,'BR DTG ADW'!C:E,3,0),IF(FR_HITUNG_MINMAX!AN92="PACUL",VLOOKUP(FR_HITUNG_MINMAX!A92,'BR DTG PACUL'!C:E,3,0),IF(FR_HITUNG_MINMAX!AN92="TRAYEMAN",VLOOKUP(FR_HITUNG_MINMAX!A92,'BR DTG TRAYEMAN'!C:E,3,0),"?")))),0)</f>
        <v>0</v>
      </c>
      <c r="AQ92" s="31">
        <f>IF(AN92="PACUL",VLOOKUP(A92,'STOK PACUL'!C:H,6,0),IF(FR_HITUNG_MINMAX!AN92="PESALAKAN",VLOOKUP(FR_HITUNG_MINMAX!A92,'STOK PESALAKAN'!C:H,6,0),IF(FR_HITUNG_MINMAX!AN92="CIKDITIRO",VLOOKUP(FR_HITUNG_MINMAX!A92,'STOK CIKDITIRO'!C:H,6,0),IF(FR_HITUNG_MINMAX!AN92="TRAYEMAN",VLOOKUP(FR_HITUNG_MINMAX!A92,'STOK TRAYEMAN'!C:H,6,0),"?"))))</f>
        <v>2</v>
      </c>
      <c r="AR92" s="25">
        <f t="shared" si="4"/>
        <v>2</v>
      </c>
      <c r="AS92" s="25">
        <f t="shared" si="3"/>
        <v>1</v>
      </c>
      <c r="AT92" s="25">
        <f t="shared" si="5"/>
        <v>3</v>
      </c>
    </row>
    <row r="93" spans="1:46">
      <c r="A93" s="96" t="s">
        <v>234</v>
      </c>
      <c r="B93" s="96" t="s">
        <v>972</v>
      </c>
      <c r="C93" s="96" t="s">
        <v>948</v>
      </c>
      <c r="D93" s="96" t="s">
        <v>1365</v>
      </c>
      <c r="E93" s="96" t="s">
        <v>485</v>
      </c>
      <c r="F93" s="97">
        <v>37188</v>
      </c>
      <c r="G93" s="97">
        <v>1</v>
      </c>
      <c r="H93" s="96" t="s">
        <v>32</v>
      </c>
      <c r="I93" s="96" t="s">
        <v>2</v>
      </c>
      <c r="J93" s="98">
        <v>1</v>
      </c>
      <c r="K93" s="97">
        <v>1</v>
      </c>
      <c r="L93" s="97">
        <v>1</v>
      </c>
      <c r="M93" s="97">
        <v>0</v>
      </c>
      <c r="N93" s="97">
        <v>2</v>
      </c>
      <c r="O93" s="97">
        <v>2</v>
      </c>
      <c r="P93" s="97">
        <v>0</v>
      </c>
      <c r="Q93" s="97">
        <v>0</v>
      </c>
      <c r="R93" s="97">
        <v>1</v>
      </c>
      <c r="S93" s="97">
        <v>1</v>
      </c>
      <c r="T93" s="97">
        <v>1</v>
      </c>
      <c r="U93" s="97">
        <v>0</v>
      </c>
      <c r="V93" s="97">
        <v>0</v>
      </c>
      <c r="W93" s="97">
        <v>4</v>
      </c>
      <c r="X93" s="97">
        <v>4</v>
      </c>
      <c r="Y93" s="97">
        <v>1</v>
      </c>
      <c r="Z93" s="97">
        <v>2</v>
      </c>
      <c r="AA93" s="97">
        <v>4</v>
      </c>
      <c r="AB93" s="97">
        <v>2</v>
      </c>
      <c r="AC93" s="97">
        <v>0</v>
      </c>
      <c r="AD93" s="97">
        <v>1</v>
      </c>
      <c r="AE93" s="97">
        <v>2</v>
      </c>
      <c r="AF93" s="97">
        <v>2</v>
      </c>
      <c r="AG93" s="97">
        <v>1</v>
      </c>
      <c r="AH93" s="97">
        <v>0</v>
      </c>
      <c r="AI93" s="97">
        <v>4</v>
      </c>
      <c r="AJ93" s="97">
        <v>5</v>
      </c>
      <c r="AK93" s="97">
        <v>5</v>
      </c>
      <c r="AL93" s="97">
        <v>4</v>
      </c>
      <c r="AM93" s="97">
        <v>5</v>
      </c>
      <c r="AN93" s="96" t="s">
        <v>483</v>
      </c>
      <c r="AO93" s="97">
        <v>0</v>
      </c>
      <c r="AP93" s="31">
        <f>IFERROR(IF(AN93="CIKDITIRO",VLOOKUP(A93,'BR DTG CIKDITIRO'!C:E,3,0),IF(FR_HITUNG_MINMAX!AN93="PESALAKAN",VLOOKUP(FR_HITUNG_MINMAX!A93,'BR DTG ADW'!C:E,3,0),IF(FR_HITUNG_MINMAX!AN93="PACUL",VLOOKUP(FR_HITUNG_MINMAX!A93,'BR DTG PACUL'!C:E,3,0),IF(FR_HITUNG_MINMAX!AN93="TRAYEMAN",VLOOKUP(FR_HITUNG_MINMAX!A93,'BR DTG TRAYEMAN'!C:E,3,0),"?")))),0)</f>
        <v>0</v>
      </c>
      <c r="AQ93" s="31">
        <f>IF(AN93="PACUL",VLOOKUP(A93,'STOK PACUL'!C:H,6,0),IF(FR_HITUNG_MINMAX!AN93="PESALAKAN",VLOOKUP(FR_HITUNG_MINMAX!A93,'STOK PESALAKAN'!C:H,6,0),IF(FR_HITUNG_MINMAX!AN93="CIKDITIRO",VLOOKUP(FR_HITUNG_MINMAX!A93,'STOK CIKDITIRO'!C:H,6,0),IF(FR_HITUNG_MINMAX!AN93="TRAYEMAN",VLOOKUP(FR_HITUNG_MINMAX!A93,'STOK TRAYEMAN'!C:H,6,0),"?"))))</f>
        <v>0</v>
      </c>
      <c r="AR93" s="25">
        <f t="shared" si="4"/>
        <v>0</v>
      </c>
      <c r="AS93" s="25">
        <f t="shared" si="3"/>
        <v>2</v>
      </c>
      <c r="AT93" s="25">
        <f t="shared" si="5"/>
        <v>3</v>
      </c>
    </row>
    <row r="94" spans="1:46">
      <c r="A94" s="96" t="s">
        <v>235</v>
      </c>
      <c r="B94" s="96" t="s">
        <v>973</v>
      </c>
      <c r="C94" s="96" t="s">
        <v>948</v>
      </c>
      <c r="D94" s="96" t="s">
        <v>1365</v>
      </c>
      <c r="E94" s="96" t="s">
        <v>482</v>
      </c>
      <c r="F94" s="97">
        <v>49000</v>
      </c>
      <c r="G94" s="97">
        <v>1</v>
      </c>
      <c r="H94" s="96" t="s">
        <v>30</v>
      </c>
      <c r="I94" s="96" t="s">
        <v>2</v>
      </c>
      <c r="J94" s="98" t="s">
        <v>1368</v>
      </c>
      <c r="K94" s="97">
        <v>1</v>
      </c>
      <c r="L94" s="97">
        <v>0</v>
      </c>
      <c r="M94" s="97">
        <v>0</v>
      </c>
      <c r="N94" s="97">
        <v>1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1</v>
      </c>
      <c r="X94" s="97">
        <v>1</v>
      </c>
      <c r="Y94" s="97">
        <v>0</v>
      </c>
      <c r="Z94" s="97">
        <v>1</v>
      </c>
      <c r="AA94" s="97">
        <v>1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7">
        <v>0</v>
      </c>
      <c r="AH94" s="97">
        <v>0</v>
      </c>
      <c r="AI94" s="97">
        <v>1</v>
      </c>
      <c r="AJ94" s="97">
        <v>1</v>
      </c>
      <c r="AK94" s="97">
        <v>1</v>
      </c>
      <c r="AL94" s="97">
        <v>1</v>
      </c>
      <c r="AM94" s="97">
        <v>1</v>
      </c>
      <c r="AN94" s="96" t="s">
        <v>483</v>
      </c>
      <c r="AO94" s="97">
        <v>5</v>
      </c>
      <c r="AP94" s="31">
        <f>IFERROR(IF(AN94="CIKDITIRO",VLOOKUP(A94,'BR DTG CIKDITIRO'!C:E,3,0),IF(FR_HITUNG_MINMAX!AN94="PESALAKAN",VLOOKUP(FR_HITUNG_MINMAX!A94,'BR DTG ADW'!C:E,3,0),IF(FR_HITUNG_MINMAX!AN94="PACUL",VLOOKUP(FR_HITUNG_MINMAX!A94,'BR DTG PACUL'!C:E,3,0),IF(FR_HITUNG_MINMAX!AN94="TRAYEMAN",VLOOKUP(FR_HITUNG_MINMAX!A94,'BR DTG TRAYEMAN'!C:E,3,0),"?")))),0)</f>
        <v>0</v>
      </c>
      <c r="AQ94" s="31">
        <f>IF(AN94="PACUL",VLOOKUP(A94,'STOK PACUL'!C:H,6,0),IF(FR_HITUNG_MINMAX!AN94="PESALAKAN",VLOOKUP(FR_HITUNG_MINMAX!A94,'STOK PESALAKAN'!C:H,6,0),IF(FR_HITUNG_MINMAX!AN94="CIKDITIRO",VLOOKUP(FR_HITUNG_MINMAX!A94,'STOK CIKDITIRO'!C:H,6,0),IF(FR_HITUNG_MINMAX!AN94="TRAYEMAN",VLOOKUP(FR_HITUNG_MINMAX!A94,'STOK TRAYEMAN'!C:H,6,0),"?"))))</f>
        <v>5</v>
      </c>
      <c r="AR94" s="25">
        <f t="shared" si="4"/>
        <v>5</v>
      </c>
      <c r="AS94" s="25">
        <f t="shared" si="3"/>
        <v>1</v>
      </c>
      <c r="AT94" s="25">
        <f t="shared" si="5"/>
        <v>4</v>
      </c>
    </row>
    <row r="95" spans="1:46">
      <c r="A95" s="96" t="s">
        <v>236</v>
      </c>
      <c r="B95" s="96" t="s">
        <v>970</v>
      </c>
      <c r="C95" s="96" t="s">
        <v>948</v>
      </c>
      <c r="D95" s="96" t="s">
        <v>1365</v>
      </c>
      <c r="E95" s="96" t="s">
        <v>486</v>
      </c>
      <c r="F95" s="97">
        <v>50000</v>
      </c>
      <c r="G95" s="97">
        <v>1</v>
      </c>
      <c r="H95" s="96" t="s">
        <v>30</v>
      </c>
      <c r="I95" s="96" t="s">
        <v>2</v>
      </c>
      <c r="J95" s="98" t="s">
        <v>1367</v>
      </c>
      <c r="K95" s="97">
        <v>1</v>
      </c>
      <c r="L95" s="97">
        <v>2</v>
      </c>
      <c r="M95" s="97">
        <v>2</v>
      </c>
      <c r="N95" s="97">
        <v>6</v>
      </c>
      <c r="O95" s="97">
        <v>10</v>
      </c>
      <c r="P95" s="97">
        <v>3</v>
      </c>
      <c r="Q95" s="97">
        <v>1</v>
      </c>
      <c r="R95" s="97">
        <v>1</v>
      </c>
      <c r="S95" s="97">
        <v>3</v>
      </c>
      <c r="T95" s="97">
        <v>2</v>
      </c>
      <c r="U95" s="97">
        <v>1</v>
      </c>
      <c r="V95" s="97">
        <v>1</v>
      </c>
      <c r="W95" s="97">
        <v>1</v>
      </c>
      <c r="X95" s="97">
        <v>10</v>
      </c>
      <c r="Y95" s="97">
        <v>4</v>
      </c>
      <c r="Z95" s="97">
        <v>8</v>
      </c>
      <c r="AA95" s="97">
        <v>16</v>
      </c>
      <c r="AB95" s="97">
        <v>13</v>
      </c>
      <c r="AC95" s="97">
        <v>4</v>
      </c>
      <c r="AD95" s="97">
        <v>2</v>
      </c>
      <c r="AE95" s="97">
        <v>4</v>
      </c>
      <c r="AF95" s="97">
        <v>5</v>
      </c>
      <c r="AG95" s="97">
        <v>4</v>
      </c>
      <c r="AH95" s="97">
        <v>2</v>
      </c>
      <c r="AI95" s="97">
        <v>2</v>
      </c>
      <c r="AJ95" s="97">
        <v>3</v>
      </c>
      <c r="AK95" s="97">
        <v>16</v>
      </c>
      <c r="AL95" s="97">
        <v>10</v>
      </c>
      <c r="AM95" s="97">
        <v>16</v>
      </c>
      <c r="AN95" s="96" t="s">
        <v>483</v>
      </c>
      <c r="AO95" s="97">
        <v>9</v>
      </c>
      <c r="AP95" s="31">
        <f>IFERROR(IF(AN95="CIKDITIRO",VLOOKUP(A95,'BR DTG CIKDITIRO'!C:E,3,0),IF(FR_HITUNG_MINMAX!AN95="PESALAKAN",VLOOKUP(FR_HITUNG_MINMAX!A95,'BR DTG ADW'!C:E,3,0),IF(FR_HITUNG_MINMAX!AN95="PACUL",VLOOKUP(FR_HITUNG_MINMAX!A95,'BR DTG PACUL'!C:E,3,0),IF(FR_HITUNG_MINMAX!AN95="TRAYEMAN",VLOOKUP(FR_HITUNG_MINMAX!A95,'BR DTG TRAYEMAN'!C:E,3,0),"?")))),0)</f>
        <v>0</v>
      </c>
      <c r="AQ95" s="31">
        <f>IF(AN95="PACUL",VLOOKUP(A95,'STOK PACUL'!C:H,6,0),IF(FR_HITUNG_MINMAX!AN95="PESALAKAN",VLOOKUP(FR_HITUNG_MINMAX!A95,'STOK PESALAKAN'!C:H,6,0),IF(FR_HITUNG_MINMAX!AN95="CIKDITIRO",VLOOKUP(FR_HITUNG_MINMAX!A95,'STOK CIKDITIRO'!C:H,6,0),IF(FR_HITUNG_MINMAX!AN95="TRAYEMAN",VLOOKUP(FR_HITUNG_MINMAX!A95,'STOK TRAYEMAN'!C:H,6,0),"?"))))</f>
        <v>9</v>
      </c>
      <c r="AR95" s="25">
        <f t="shared" si="4"/>
        <v>9</v>
      </c>
      <c r="AS95" s="25">
        <f t="shared" si="3"/>
        <v>5</v>
      </c>
      <c r="AT95" s="25">
        <f t="shared" si="5"/>
        <v>4</v>
      </c>
    </row>
    <row r="96" spans="1:46">
      <c r="A96" s="96" t="s">
        <v>237</v>
      </c>
      <c r="B96" s="96" t="s">
        <v>1316</v>
      </c>
      <c r="C96" s="96" t="s">
        <v>948</v>
      </c>
      <c r="D96" s="96" t="s">
        <v>1365</v>
      </c>
      <c r="E96" s="96" t="s">
        <v>485</v>
      </c>
      <c r="F96" s="97">
        <v>62500</v>
      </c>
      <c r="G96" s="97">
        <v>1</v>
      </c>
      <c r="H96" s="96" t="s">
        <v>30</v>
      </c>
      <c r="I96" s="96" t="s">
        <v>2</v>
      </c>
      <c r="J96" s="98" t="s">
        <v>1366</v>
      </c>
      <c r="K96" s="97">
        <v>1</v>
      </c>
      <c r="L96" s="97">
        <v>2</v>
      </c>
      <c r="M96" s="97">
        <v>0</v>
      </c>
      <c r="N96" s="97">
        <v>0</v>
      </c>
      <c r="O96" s="97">
        <v>1</v>
      </c>
      <c r="P96" s="97">
        <v>2</v>
      </c>
      <c r="Q96" s="97">
        <v>1</v>
      </c>
      <c r="R96" s="97">
        <v>2</v>
      </c>
      <c r="S96" s="97">
        <v>0</v>
      </c>
      <c r="T96" s="97">
        <v>0</v>
      </c>
      <c r="U96" s="97">
        <v>0</v>
      </c>
      <c r="V96" s="97">
        <v>1</v>
      </c>
      <c r="W96" s="97">
        <v>1</v>
      </c>
      <c r="X96" s="97">
        <v>2</v>
      </c>
      <c r="Y96" s="97">
        <v>2</v>
      </c>
      <c r="Z96" s="97">
        <v>0</v>
      </c>
      <c r="AA96" s="97">
        <v>1</v>
      </c>
      <c r="AB96" s="97">
        <v>3</v>
      </c>
      <c r="AC96" s="97">
        <v>3</v>
      </c>
      <c r="AD96" s="97">
        <v>3</v>
      </c>
      <c r="AE96" s="97">
        <v>2</v>
      </c>
      <c r="AF96" s="97">
        <v>0</v>
      </c>
      <c r="AG96" s="97">
        <v>0</v>
      </c>
      <c r="AH96" s="97">
        <v>1</v>
      </c>
      <c r="AI96" s="97">
        <v>2</v>
      </c>
      <c r="AJ96" s="97">
        <v>3</v>
      </c>
      <c r="AK96" s="97">
        <v>3</v>
      </c>
      <c r="AL96" s="97">
        <v>2</v>
      </c>
      <c r="AM96" s="97">
        <v>3</v>
      </c>
      <c r="AN96" s="96" t="s">
        <v>483</v>
      </c>
      <c r="AO96" s="97">
        <v>4</v>
      </c>
      <c r="AP96" s="31">
        <f>IFERROR(IF(AN96="CIKDITIRO",VLOOKUP(A96,'BR DTG CIKDITIRO'!C:E,3,0),IF(FR_HITUNG_MINMAX!AN96="PESALAKAN",VLOOKUP(FR_HITUNG_MINMAX!A96,'BR DTG ADW'!C:E,3,0),IF(FR_HITUNG_MINMAX!AN96="PACUL",VLOOKUP(FR_HITUNG_MINMAX!A96,'BR DTG PACUL'!C:E,3,0),IF(FR_HITUNG_MINMAX!AN96="TRAYEMAN",VLOOKUP(FR_HITUNG_MINMAX!A96,'BR DTG TRAYEMAN'!C:E,3,0),"?")))),0)</f>
        <v>0</v>
      </c>
      <c r="AQ96" s="31">
        <f>IF(AN96="PACUL",VLOOKUP(A96,'STOK PACUL'!C:H,6,0),IF(FR_HITUNG_MINMAX!AN96="PESALAKAN",VLOOKUP(FR_HITUNG_MINMAX!A96,'STOK PESALAKAN'!C:H,6,0),IF(FR_HITUNG_MINMAX!AN96="CIKDITIRO",VLOOKUP(FR_HITUNG_MINMAX!A96,'STOK CIKDITIRO'!C:H,6,0),IF(FR_HITUNG_MINMAX!AN96="TRAYEMAN",VLOOKUP(FR_HITUNG_MINMAX!A96,'STOK TRAYEMAN'!C:H,6,0),"?"))))</f>
        <v>4</v>
      </c>
      <c r="AR96" s="25">
        <f t="shared" si="4"/>
        <v>4</v>
      </c>
      <c r="AS96" s="25">
        <f t="shared" si="3"/>
        <v>1</v>
      </c>
      <c r="AT96" s="25">
        <f t="shared" si="5"/>
        <v>4</v>
      </c>
    </row>
    <row r="97" spans="1:46">
      <c r="A97" s="96" t="s">
        <v>975</v>
      </c>
      <c r="B97" s="96" t="s">
        <v>976</v>
      </c>
      <c r="C97" s="96" t="s">
        <v>948</v>
      </c>
      <c r="D97" s="96" t="s">
        <v>1365</v>
      </c>
      <c r="E97" s="96" t="s">
        <v>484</v>
      </c>
      <c r="F97" s="97">
        <v>58000</v>
      </c>
      <c r="G97" s="97">
        <v>1</v>
      </c>
      <c r="H97" s="96" t="s">
        <v>30</v>
      </c>
      <c r="I97" s="96" t="s">
        <v>2</v>
      </c>
      <c r="J97" s="98">
        <v>1</v>
      </c>
      <c r="K97" s="97">
        <v>1</v>
      </c>
      <c r="L97" s="97">
        <v>0</v>
      </c>
      <c r="M97" s="97">
        <v>1</v>
      </c>
      <c r="N97" s="97">
        <v>0</v>
      </c>
      <c r="O97" s="97">
        <v>3</v>
      </c>
      <c r="P97" s="97">
        <v>1</v>
      </c>
      <c r="Q97" s="97">
        <v>0</v>
      </c>
      <c r="R97" s="97">
        <v>0</v>
      </c>
      <c r="S97" s="97">
        <v>0</v>
      </c>
      <c r="T97" s="97">
        <v>0</v>
      </c>
      <c r="U97" s="97">
        <v>0</v>
      </c>
      <c r="V97" s="97">
        <v>0</v>
      </c>
      <c r="W97" s="97">
        <v>0</v>
      </c>
      <c r="X97" s="97">
        <v>3</v>
      </c>
      <c r="Y97" s="97">
        <v>1</v>
      </c>
      <c r="Z97" s="97">
        <v>1</v>
      </c>
      <c r="AA97" s="97">
        <v>3</v>
      </c>
      <c r="AB97" s="97">
        <v>4</v>
      </c>
      <c r="AC97" s="97">
        <v>1</v>
      </c>
      <c r="AD97" s="97">
        <v>0</v>
      </c>
      <c r="AE97" s="97">
        <v>0</v>
      </c>
      <c r="AF97" s="97">
        <v>0</v>
      </c>
      <c r="AG97" s="97">
        <v>0</v>
      </c>
      <c r="AH97" s="97">
        <v>0</v>
      </c>
      <c r="AI97" s="97">
        <v>0</v>
      </c>
      <c r="AJ97" s="97">
        <v>0</v>
      </c>
      <c r="AK97" s="97">
        <v>4</v>
      </c>
      <c r="AL97" s="97">
        <v>3</v>
      </c>
      <c r="AM97" s="97">
        <v>4</v>
      </c>
      <c r="AN97" s="96" t="s">
        <v>483</v>
      </c>
      <c r="AO97" s="97">
        <v>2</v>
      </c>
      <c r="AP97" s="31">
        <f>IFERROR(IF(AN97="CIKDITIRO",VLOOKUP(A97,'BR DTG CIKDITIRO'!C:E,3,0),IF(FR_HITUNG_MINMAX!AN97="PESALAKAN",VLOOKUP(FR_HITUNG_MINMAX!A97,'BR DTG ADW'!C:E,3,0),IF(FR_HITUNG_MINMAX!AN97="PACUL",VLOOKUP(FR_HITUNG_MINMAX!A97,'BR DTG PACUL'!C:E,3,0),IF(FR_HITUNG_MINMAX!AN97="TRAYEMAN",VLOOKUP(FR_HITUNG_MINMAX!A97,'BR DTG TRAYEMAN'!C:E,3,0),"?")))),0)</f>
        <v>0</v>
      </c>
      <c r="AQ97" s="31">
        <f>IF(AN97="PACUL",VLOOKUP(A97,'STOK PACUL'!C:H,6,0),IF(FR_HITUNG_MINMAX!AN97="PESALAKAN",VLOOKUP(FR_HITUNG_MINMAX!A97,'STOK PESALAKAN'!C:H,6,0),IF(FR_HITUNG_MINMAX!AN97="CIKDITIRO",VLOOKUP(FR_HITUNG_MINMAX!A97,'STOK CIKDITIRO'!C:H,6,0),IF(FR_HITUNG_MINMAX!AN97="TRAYEMAN",VLOOKUP(FR_HITUNG_MINMAX!A97,'STOK TRAYEMAN'!C:H,6,0),"?"))))</f>
        <v>2</v>
      </c>
      <c r="AR97" s="25">
        <f t="shared" si="4"/>
        <v>2</v>
      </c>
      <c r="AS97" s="25">
        <f t="shared" si="3"/>
        <v>2</v>
      </c>
      <c r="AT97" s="25">
        <f t="shared" si="5"/>
        <v>3</v>
      </c>
    </row>
    <row r="98" spans="1:46">
      <c r="A98" s="96" t="s">
        <v>238</v>
      </c>
      <c r="B98" s="96" t="s">
        <v>977</v>
      </c>
      <c r="C98" s="96" t="s">
        <v>948</v>
      </c>
      <c r="D98" s="96" t="s">
        <v>1365</v>
      </c>
      <c r="E98" s="96" t="s">
        <v>482</v>
      </c>
      <c r="F98" s="97">
        <v>61000</v>
      </c>
      <c r="G98" s="97">
        <v>1</v>
      </c>
      <c r="H98" s="96" t="s">
        <v>30</v>
      </c>
      <c r="I98" s="96" t="s">
        <v>2</v>
      </c>
      <c r="J98" s="98" t="s">
        <v>1366</v>
      </c>
      <c r="K98" s="97">
        <v>1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1</v>
      </c>
      <c r="S98" s="97">
        <v>1</v>
      </c>
      <c r="T98" s="97">
        <v>1</v>
      </c>
      <c r="U98" s="97">
        <v>0</v>
      </c>
      <c r="V98" s="97">
        <v>0</v>
      </c>
      <c r="W98" s="97">
        <v>0</v>
      </c>
      <c r="X98" s="97">
        <v>1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1</v>
      </c>
      <c r="AE98" s="97">
        <v>2</v>
      </c>
      <c r="AF98" s="97">
        <v>2</v>
      </c>
      <c r="AG98" s="97">
        <v>1</v>
      </c>
      <c r="AH98" s="97">
        <v>0</v>
      </c>
      <c r="AI98" s="97">
        <v>0</v>
      </c>
      <c r="AJ98" s="97">
        <v>0</v>
      </c>
      <c r="AK98" s="97">
        <v>2</v>
      </c>
      <c r="AL98" s="97">
        <v>1</v>
      </c>
      <c r="AM98" s="97">
        <v>2</v>
      </c>
      <c r="AN98" s="96" t="s">
        <v>483</v>
      </c>
      <c r="AO98" s="97">
        <v>4</v>
      </c>
      <c r="AP98" s="31">
        <f>IFERROR(IF(AN98="CIKDITIRO",VLOOKUP(A98,'BR DTG CIKDITIRO'!C:E,3,0),IF(FR_HITUNG_MINMAX!AN98="PESALAKAN",VLOOKUP(FR_HITUNG_MINMAX!A98,'BR DTG ADW'!C:E,3,0),IF(FR_HITUNG_MINMAX!AN98="PACUL",VLOOKUP(FR_HITUNG_MINMAX!A98,'BR DTG PACUL'!C:E,3,0),IF(FR_HITUNG_MINMAX!AN98="TRAYEMAN",VLOOKUP(FR_HITUNG_MINMAX!A98,'BR DTG TRAYEMAN'!C:E,3,0),"?")))),0)</f>
        <v>0</v>
      </c>
      <c r="AQ98" s="31">
        <f>IF(AN98="PACUL",VLOOKUP(A98,'STOK PACUL'!C:H,6,0),IF(FR_HITUNG_MINMAX!AN98="PESALAKAN",VLOOKUP(FR_HITUNG_MINMAX!A98,'STOK PESALAKAN'!C:H,6,0),IF(FR_HITUNG_MINMAX!AN98="CIKDITIRO",VLOOKUP(FR_HITUNG_MINMAX!A98,'STOK CIKDITIRO'!C:H,6,0),IF(FR_HITUNG_MINMAX!AN98="TRAYEMAN",VLOOKUP(FR_HITUNG_MINMAX!A98,'STOK TRAYEMAN'!C:H,6,0),"?"))))</f>
        <v>4</v>
      </c>
      <c r="AR98" s="25">
        <f t="shared" si="4"/>
        <v>4</v>
      </c>
      <c r="AS98" s="25">
        <f t="shared" si="3"/>
        <v>1</v>
      </c>
      <c r="AT98" s="25">
        <f t="shared" si="5"/>
        <v>1</v>
      </c>
    </row>
    <row r="99" spans="1:46">
      <c r="A99" s="96" t="s">
        <v>239</v>
      </c>
      <c r="B99" s="96" t="s">
        <v>978</v>
      </c>
      <c r="C99" s="96" t="s">
        <v>948</v>
      </c>
      <c r="D99" s="96" t="s">
        <v>1365</v>
      </c>
      <c r="E99" s="96" t="s">
        <v>482</v>
      </c>
      <c r="F99" s="97">
        <v>46000</v>
      </c>
      <c r="G99" s="97">
        <v>1</v>
      </c>
      <c r="H99" s="96" t="s">
        <v>30</v>
      </c>
      <c r="I99" s="96" t="s">
        <v>2</v>
      </c>
      <c r="J99" s="98">
        <v>1</v>
      </c>
      <c r="K99" s="97">
        <v>1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1</v>
      </c>
      <c r="U99" s="97">
        <v>0</v>
      </c>
      <c r="V99" s="97">
        <v>0</v>
      </c>
      <c r="W99" s="97">
        <v>0</v>
      </c>
      <c r="X99" s="97">
        <v>1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1</v>
      </c>
      <c r="AG99" s="97">
        <v>0</v>
      </c>
      <c r="AH99" s="97">
        <v>0</v>
      </c>
      <c r="AI99" s="97">
        <v>0</v>
      </c>
      <c r="AJ99" s="97">
        <v>0</v>
      </c>
      <c r="AK99" s="97">
        <v>1</v>
      </c>
      <c r="AL99" s="97">
        <v>1</v>
      </c>
      <c r="AM99" s="97">
        <v>1</v>
      </c>
      <c r="AN99" s="96" t="s">
        <v>483</v>
      </c>
      <c r="AO99" s="97">
        <v>1</v>
      </c>
      <c r="AP99" s="31">
        <f>IFERROR(IF(AN99="CIKDITIRO",VLOOKUP(A99,'BR DTG CIKDITIRO'!C:E,3,0),IF(FR_HITUNG_MINMAX!AN99="PESALAKAN",VLOOKUP(FR_HITUNG_MINMAX!A99,'BR DTG ADW'!C:E,3,0),IF(FR_HITUNG_MINMAX!AN99="PACUL",VLOOKUP(FR_HITUNG_MINMAX!A99,'BR DTG PACUL'!C:E,3,0),IF(FR_HITUNG_MINMAX!AN99="TRAYEMAN",VLOOKUP(FR_HITUNG_MINMAX!A99,'BR DTG TRAYEMAN'!C:E,3,0),"?")))),0)</f>
        <v>0</v>
      </c>
      <c r="AQ99" s="31">
        <f>IF(AN99="PACUL",VLOOKUP(A99,'STOK PACUL'!C:H,6,0),IF(FR_HITUNG_MINMAX!AN99="PESALAKAN",VLOOKUP(FR_HITUNG_MINMAX!A99,'STOK PESALAKAN'!C:H,6,0),IF(FR_HITUNG_MINMAX!AN99="CIKDITIRO",VLOOKUP(FR_HITUNG_MINMAX!A99,'STOK CIKDITIRO'!C:H,6,0),IF(FR_HITUNG_MINMAX!AN99="TRAYEMAN",VLOOKUP(FR_HITUNG_MINMAX!A99,'STOK TRAYEMAN'!C:H,6,0),"?"))))</f>
        <v>1</v>
      </c>
      <c r="AR99" s="25">
        <f t="shared" si="4"/>
        <v>1</v>
      </c>
      <c r="AS99" s="25">
        <f t="shared" si="3"/>
        <v>1</v>
      </c>
      <c r="AT99" s="25">
        <f t="shared" si="5"/>
        <v>2</v>
      </c>
    </row>
    <row r="100" spans="1:46">
      <c r="A100" s="96" t="s">
        <v>1759</v>
      </c>
      <c r="B100" s="96" t="s">
        <v>1760</v>
      </c>
      <c r="C100" s="96" t="s">
        <v>948</v>
      </c>
      <c r="D100" s="96" t="s">
        <v>1365</v>
      </c>
      <c r="E100" s="96" t="s">
        <v>485</v>
      </c>
      <c r="F100" s="97">
        <v>12500</v>
      </c>
      <c r="G100" s="97">
        <v>1</v>
      </c>
      <c r="H100" s="96" t="s">
        <v>30</v>
      </c>
      <c r="I100" s="96" t="s">
        <v>2</v>
      </c>
      <c r="J100" s="98" t="s">
        <v>1375</v>
      </c>
      <c r="K100" s="97">
        <v>1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12</v>
      </c>
      <c r="V100" s="97">
        <v>12</v>
      </c>
      <c r="W100" s="97">
        <v>3</v>
      </c>
      <c r="X100" s="97">
        <v>12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12</v>
      </c>
      <c r="AH100" s="97">
        <v>24</v>
      </c>
      <c r="AI100" s="97">
        <v>15</v>
      </c>
      <c r="AJ100" s="97">
        <v>3</v>
      </c>
      <c r="AK100" s="97">
        <v>24</v>
      </c>
      <c r="AL100" s="97">
        <v>12</v>
      </c>
      <c r="AM100" s="97">
        <v>24</v>
      </c>
      <c r="AN100" s="96" t="s">
        <v>483</v>
      </c>
      <c r="AO100" s="97">
        <v>9</v>
      </c>
      <c r="AP100" s="31">
        <f>IFERROR(IF(AN100="CIKDITIRO",VLOOKUP(A100,'BR DTG CIKDITIRO'!C:E,3,0),IF(FR_HITUNG_MINMAX!AN100="PESALAKAN",VLOOKUP(FR_HITUNG_MINMAX!A100,'BR DTG ADW'!C:E,3,0),IF(FR_HITUNG_MINMAX!AN100="PACUL",VLOOKUP(FR_HITUNG_MINMAX!A100,'BR DTG PACUL'!C:E,3,0),IF(FR_HITUNG_MINMAX!AN100="TRAYEMAN",VLOOKUP(FR_HITUNG_MINMAX!A100,'BR DTG TRAYEMAN'!C:E,3,0),"?")))),0)</f>
        <v>0</v>
      </c>
      <c r="AQ100" s="31">
        <f>IF(AN100="PACUL",VLOOKUP(A100,'STOK PACUL'!C:H,6,0),IF(FR_HITUNG_MINMAX!AN100="PESALAKAN",VLOOKUP(FR_HITUNG_MINMAX!A100,'STOK PESALAKAN'!C:H,6,0),IF(FR_HITUNG_MINMAX!AN100="CIKDITIRO",VLOOKUP(FR_HITUNG_MINMAX!A100,'STOK CIKDITIRO'!C:H,6,0),IF(FR_HITUNG_MINMAX!AN100="TRAYEMAN",VLOOKUP(FR_HITUNG_MINMAX!A100,'STOK TRAYEMAN'!C:H,6,0),"?"))))</f>
        <v>9</v>
      </c>
      <c r="AR100" s="25">
        <f t="shared" si="4"/>
        <v>9</v>
      </c>
      <c r="AS100" s="25">
        <f t="shared" si="3"/>
        <v>6</v>
      </c>
      <c r="AT100" s="25">
        <f t="shared" si="5"/>
        <v>3</v>
      </c>
    </row>
    <row r="101" spans="1:46">
      <c r="A101" s="96" t="s">
        <v>1417</v>
      </c>
      <c r="B101" s="96" t="s">
        <v>1418</v>
      </c>
      <c r="C101" s="96" t="s">
        <v>948</v>
      </c>
      <c r="D101" s="96" t="s">
        <v>1365</v>
      </c>
      <c r="E101" s="96" t="s">
        <v>482</v>
      </c>
      <c r="F101" s="97">
        <v>140000</v>
      </c>
      <c r="G101" s="97">
        <v>1</v>
      </c>
      <c r="H101" s="96" t="s">
        <v>1185</v>
      </c>
      <c r="I101" s="96" t="s">
        <v>1185</v>
      </c>
      <c r="J101" s="98">
        <v>1</v>
      </c>
      <c r="K101" s="97">
        <v>1</v>
      </c>
      <c r="L101" s="97">
        <v>0</v>
      </c>
      <c r="M101" s="97">
        <v>1</v>
      </c>
      <c r="N101" s="97">
        <v>0</v>
      </c>
      <c r="O101" s="97">
        <v>0</v>
      </c>
      <c r="P101" s="97">
        <v>1</v>
      </c>
      <c r="Q101" s="97">
        <v>0</v>
      </c>
      <c r="R101" s="97">
        <v>0</v>
      </c>
      <c r="S101" s="97">
        <v>0</v>
      </c>
      <c r="T101" s="97">
        <v>1</v>
      </c>
      <c r="U101" s="97">
        <v>0</v>
      </c>
      <c r="V101" s="97">
        <v>0</v>
      </c>
      <c r="W101" s="97">
        <v>0</v>
      </c>
      <c r="X101" s="97">
        <v>1</v>
      </c>
      <c r="Y101" s="97">
        <v>1</v>
      </c>
      <c r="Z101" s="97">
        <v>1</v>
      </c>
      <c r="AA101" s="97">
        <v>0</v>
      </c>
      <c r="AB101" s="97">
        <v>1</v>
      </c>
      <c r="AC101" s="97">
        <v>1</v>
      </c>
      <c r="AD101" s="97">
        <v>0</v>
      </c>
      <c r="AE101" s="97">
        <v>0</v>
      </c>
      <c r="AF101" s="97">
        <v>1</v>
      </c>
      <c r="AG101" s="97">
        <v>0</v>
      </c>
      <c r="AH101" s="97">
        <v>0</v>
      </c>
      <c r="AI101" s="97">
        <v>0</v>
      </c>
      <c r="AJ101" s="97">
        <v>0</v>
      </c>
      <c r="AK101" s="97">
        <v>1</v>
      </c>
      <c r="AL101" s="97">
        <v>1</v>
      </c>
      <c r="AM101" s="97">
        <v>1</v>
      </c>
      <c r="AN101" s="96" t="s">
        <v>483</v>
      </c>
      <c r="AO101" s="97">
        <v>1</v>
      </c>
      <c r="AP101" s="31">
        <f>IFERROR(IF(AN101="CIKDITIRO",VLOOKUP(A101,'BR DTG CIKDITIRO'!C:E,3,0),IF(FR_HITUNG_MINMAX!AN101="PESALAKAN",VLOOKUP(FR_HITUNG_MINMAX!A101,'BR DTG ADW'!C:E,3,0),IF(FR_HITUNG_MINMAX!AN101="PACUL",VLOOKUP(FR_HITUNG_MINMAX!A101,'BR DTG PACUL'!C:E,3,0),IF(FR_HITUNG_MINMAX!AN101="TRAYEMAN",VLOOKUP(FR_HITUNG_MINMAX!A101,'BR DTG TRAYEMAN'!C:E,3,0),"?")))),0)</f>
        <v>0</v>
      </c>
      <c r="AQ101" s="31">
        <f>IF(AN101="PACUL",VLOOKUP(A101,'STOK PACUL'!C:H,6,0),IF(FR_HITUNG_MINMAX!AN101="PESALAKAN",VLOOKUP(FR_HITUNG_MINMAX!A101,'STOK PESALAKAN'!C:H,6,0),IF(FR_HITUNG_MINMAX!AN101="CIKDITIRO",VLOOKUP(FR_HITUNG_MINMAX!A101,'STOK CIKDITIRO'!C:H,6,0),IF(FR_HITUNG_MINMAX!AN101="TRAYEMAN",VLOOKUP(FR_HITUNG_MINMAX!A101,'STOK TRAYEMAN'!C:H,6,0),"?"))))</f>
        <v>1</v>
      </c>
      <c r="AR101" s="25">
        <f t="shared" si="4"/>
        <v>1</v>
      </c>
      <c r="AS101" s="25">
        <f t="shared" si="3"/>
        <v>1</v>
      </c>
      <c r="AT101" s="25">
        <f t="shared" si="5"/>
        <v>3</v>
      </c>
    </row>
    <row r="102" spans="1:46">
      <c r="A102" s="96" t="s">
        <v>240</v>
      </c>
      <c r="B102" s="96" t="s">
        <v>980</v>
      </c>
      <c r="C102" s="96" t="s">
        <v>948</v>
      </c>
      <c r="D102" s="96" t="s">
        <v>1365</v>
      </c>
      <c r="E102" s="96" t="s">
        <v>486</v>
      </c>
      <c r="F102" s="97">
        <v>122000</v>
      </c>
      <c r="G102" s="97">
        <v>1</v>
      </c>
      <c r="H102" s="96" t="s">
        <v>30</v>
      </c>
      <c r="I102" s="96" t="s">
        <v>2</v>
      </c>
      <c r="J102" s="98">
        <v>1</v>
      </c>
      <c r="K102" s="97">
        <v>1</v>
      </c>
      <c r="L102" s="97">
        <v>2</v>
      </c>
      <c r="M102" s="97">
        <v>1</v>
      </c>
      <c r="N102" s="97">
        <v>4</v>
      </c>
      <c r="O102" s="97">
        <v>7</v>
      </c>
      <c r="P102" s="97">
        <v>3</v>
      </c>
      <c r="Q102" s="97">
        <v>0</v>
      </c>
      <c r="R102" s="97">
        <v>0</v>
      </c>
      <c r="S102" s="97">
        <v>2</v>
      </c>
      <c r="T102" s="97">
        <v>3</v>
      </c>
      <c r="U102" s="97">
        <v>6</v>
      </c>
      <c r="V102" s="97">
        <v>0</v>
      </c>
      <c r="W102" s="97">
        <v>1</v>
      </c>
      <c r="X102" s="97">
        <v>7</v>
      </c>
      <c r="Y102" s="97">
        <v>3</v>
      </c>
      <c r="Z102" s="97">
        <v>5</v>
      </c>
      <c r="AA102" s="97">
        <v>11</v>
      </c>
      <c r="AB102" s="97">
        <v>10</v>
      </c>
      <c r="AC102" s="97">
        <v>3</v>
      </c>
      <c r="AD102" s="97">
        <v>0</v>
      </c>
      <c r="AE102" s="97">
        <v>2</v>
      </c>
      <c r="AF102" s="97">
        <v>5</v>
      </c>
      <c r="AG102" s="97">
        <v>8</v>
      </c>
      <c r="AH102" s="97">
        <v>6</v>
      </c>
      <c r="AI102" s="97">
        <v>1</v>
      </c>
      <c r="AJ102" s="97">
        <v>3</v>
      </c>
      <c r="AK102" s="97">
        <v>11</v>
      </c>
      <c r="AL102" s="97">
        <v>7</v>
      </c>
      <c r="AM102" s="97">
        <v>11</v>
      </c>
      <c r="AN102" s="96" t="s">
        <v>483</v>
      </c>
      <c r="AO102" s="97">
        <v>3</v>
      </c>
      <c r="AP102" s="31">
        <f>IFERROR(IF(AN102="CIKDITIRO",VLOOKUP(A102,'BR DTG CIKDITIRO'!C:E,3,0),IF(FR_HITUNG_MINMAX!AN102="PESALAKAN",VLOOKUP(FR_HITUNG_MINMAX!A102,'BR DTG ADW'!C:E,3,0),IF(FR_HITUNG_MINMAX!AN102="PACUL",VLOOKUP(FR_HITUNG_MINMAX!A102,'BR DTG PACUL'!C:E,3,0),IF(FR_HITUNG_MINMAX!AN102="TRAYEMAN",VLOOKUP(FR_HITUNG_MINMAX!A102,'BR DTG TRAYEMAN'!C:E,3,0),"?")))),0)</f>
        <v>0</v>
      </c>
      <c r="AQ102" s="31">
        <f>IF(AN102="PACUL",VLOOKUP(A102,'STOK PACUL'!C:H,6,0),IF(FR_HITUNG_MINMAX!AN102="PESALAKAN",VLOOKUP(FR_HITUNG_MINMAX!A102,'STOK PESALAKAN'!C:H,6,0),IF(FR_HITUNG_MINMAX!AN102="CIKDITIRO",VLOOKUP(FR_HITUNG_MINMAX!A102,'STOK CIKDITIRO'!C:H,6,0),IF(FR_HITUNG_MINMAX!AN102="TRAYEMAN",VLOOKUP(FR_HITUNG_MINMAX!A102,'STOK TRAYEMAN'!C:H,6,0),"?"))))</f>
        <v>3</v>
      </c>
      <c r="AR102" s="25">
        <f t="shared" si="4"/>
        <v>3</v>
      </c>
      <c r="AS102" s="25">
        <f t="shared" si="3"/>
        <v>4</v>
      </c>
      <c r="AT102" s="25">
        <f t="shared" si="5"/>
        <v>4</v>
      </c>
    </row>
    <row r="103" spans="1:46">
      <c r="A103" s="96" t="s">
        <v>547</v>
      </c>
      <c r="B103" s="96" t="s">
        <v>981</v>
      </c>
      <c r="C103" s="96" t="s">
        <v>948</v>
      </c>
      <c r="D103" s="96" t="s">
        <v>1365</v>
      </c>
      <c r="E103" s="96" t="s">
        <v>482</v>
      </c>
      <c r="F103" s="97">
        <v>138000</v>
      </c>
      <c r="G103" s="97">
        <v>1</v>
      </c>
      <c r="H103" s="96" t="s">
        <v>30</v>
      </c>
      <c r="I103" s="96" t="s">
        <v>2</v>
      </c>
      <c r="J103" s="98" t="s">
        <v>1366</v>
      </c>
      <c r="K103" s="97">
        <v>1</v>
      </c>
      <c r="L103" s="97">
        <v>0</v>
      </c>
      <c r="M103" s="97">
        <v>1</v>
      </c>
      <c r="N103" s="97">
        <v>1</v>
      </c>
      <c r="O103" s="97">
        <v>0</v>
      </c>
      <c r="P103" s="97">
        <v>0</v>
      </c>
      <c r="Q103" s="97">
        <v>0</v>
      </c>
      <c r="R103" s="97">
        <v>0</v>
      </c>
      <c r="S103" s="97">
        <v>0</v>
      </c>
      <c r="T103" s="97">
        <v>0</v>
      </c>
      <c r="U103" s="97">
        <v>1</v>
      </c>
      <c r="V103" s="97">
        <v>0</v>
      </c>
      <c r="W103" s="97">
        <v>0</v>
      </c>
      <c r="X103" s="97">
        <v>1</v>
      </c>
      <c r="Y103" s="97">
        <v>1</v>
      </c>
      <c r="Z103" s="97">
        <v>2</v>
      </c>
      <c r="AA103" s="97">
        <v>1</v>
      </c>
      <c r="AB103" s="97">
        <v>0</v>
      </c>
      <c r="AC103" s="97">
        <v>0</v>
      </c>
      <c r="AD103" s="97">
        <v>0</v>
      </c>
      <c r="AE103" s="97">
        <v>0</v>
      </c>
      <c r="AF103" s="97">
        <v>0</v>
      </c>
      <c r="AG103" s="97">
        <v>1</v>
      </c>
      <c r="AH103" s="97">
        <v>1</v>
      </c>
      <c r="AI103" s="97">
        <v>0</v>
      </c>
      <c r="AJ103" s="97">
        <v>0</v>
      </c>
      <c r="AK103" s="97">
        <v>2</v>
      </c>
      <c r="AL103" s="97">
        <v>1</v>
      </c>
      <c r="AM103" s="97">
        <v>2</v>
      </c>
      <c r="AN103" s="96" t="s">
        <v>483</v>
      </c>
      <c r="AO103" s="97">
        <v>0</v>
      </c>
      <c r="AP103" s="31">
        <f>IFERROR(IF(AN103="CIKDITIRO",VLOOKUP(A103,'BR DTG CIKDITIRO'!C:E,3,0),IF(FR_HITUNG_MINMAX!AN103="PESALAKAN",VLOOKUP(FR_HITUNG_MINMAX!A103,'BR DTG ADW'!C:E,3,0),IF(FR_HITUNG_MINMAX!AN103="PACUL",VLOOKUP(FR_HITUNG_MINMAX!A103,'BR DTG PACUL'!C:E,3,0),IF(FR_HITUNG_MINMAX!AN103="TRAYEMAN",VLOOKUP(FR_HITUNG_MINMAX!A103,'BR DTG TRAYEMAN'!C:E,3,0),"?")))),0)</f>
        <v>1</v>
      </c>
      <c r="AQ103" s="31">
        <f>IF(AN103="PACUL",VLOOKUP(A103,'STOK PACUL'!C:H,6,0),IF(FR_HITUNG_MINMAX!AN103="PESALAKAN",VLOOKUP(FR_HITUNG_MINMAX!A103,'STOK PESALAKAN'!C:H,6,0),IF(FR_HITUNG_MINMAX!AN103="CIKDITIRO",VLOOKUP(FR_HITUNG_MINMAX!A103,'STOK CIKDITIRO'!C:H,6,0),IF(FR_HITUNG_MINMAX!AN103="TRAYEMAN",VLOOKUP(FR_HITUNG_MINMAX!A103,'STOK TRAYEMAN'!C:H,6,0),"?"))))</f>
        <v>1</v>
      </c>
      <c r="AR103" s="25">
        <f t="shared" si="4"/>
        <v>1</v>
      </c>
      <c r="AS103" s="25">
        <f t="shared" si="3"/>
        <v>1</v>
      </c>
      <c r="AT103" s="25">
        <f t="shared" si="5"/>
        <v>2</v>
      </c>
    </row>
    <row r="104" spans="1:46">
      <c r="A104" s="96" t="s">
        <v>241</v>
      </c>
      <c r="B104" s="96" t="s">
        <v>982</v>
      </c>
      <c r="C104" s="96" t="s">
        <v>948</v>
      </c>
      <c r="D104" s="96" t="s">
        <v>1365</v>
      </c>
      <c r="E104" s="96" t="s">
        <v>482</v>
      </c>
      <c r="F104" s="97">
        <v>147000</v>
      </c>
      <c r="G104" s="97">
        <v>1</v>
      </c>
      <c r="H104" s="96" t="s">
        <v>30</v>
      </c>
      <c r="I104" s="96" t="s">
        <v>2</v>
      </c>
      <c r="J104" s="98">
        <v>1</v>
      </c>
      <c r="K104" s="97">
        <v>1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1</v>
      </c>
      <c r="T104" s="97">
        <v>0</v>
      </c>
      <c r="U104" s="97">
        <v>2</v>
      </c>
      <c r="V104" s="97">
        <v>0</v>
      </c>
      <c r="W104" s="97">
        <v>0</v>
      </c>
      <c r="X104" s="97">
        <v>2</v>
      </c>
      <c r="Y104" s="97">
        <v>0</v>
      </c>
      <c r="Z104" s="97">
        <v>0</v>
      </c>
      <c r="AA104" s="97">
        <v>0</v>
      </c>
      <c r="AB104" s="97">
        <v>0</v>
      </c>
      <c r="AC104" s="97">
        <v>0</v>
      </c>
      <c r="AD104" s="97">
        <v>0</v>
      </c>
      <c r="AE104" s="97">
        <v>1</v>
      </c>
      <c r="AF104" s="97">
        <v>1</v>
      </c>
      <c r="AG104" s="97">
        <v>3</v>
      </c>
      <c r="AH104" s="97">
        <v>2</v>
      </c>
      <c r="AI104" s="97">
        <v>0</v>
      </c>
      <c r="AJ104" s="97">
        <v>0</v>
      </c>
      <c r="AK104" s="97">
        <v>3</v>
      </c>
      <c r="AL104" s="97">
        <v>2</v>
      </c>
      <c r="AM104" s="97">
        <v>3</v>
      </c>
      <c r="AN104" s="96" t="s">
        <v>483</v>
      </c>
      <c r="AO104" s="97">
        <v>1</v>
      </c>
      <c r="AP104" s="31">
        <f>IFERROR(IF(AN104="CIKDITIRO",VLOOKUP(A104,'BR DTG CIKDITIRO'!C:E,3,0),IF(FR_HITUNG_MINMAX!AN104="PESALAKAN",VLOOKUP(FR_HITUNG_MINMAX!A104,'BR DTG ADW'!C:E,3,0),IF(FR_HITUNG_MINMAX!AN104="PACUL",VLOOKUP(FR_HITUNG_MINMAX!A104,'BR DTG PACUL'!C:E,3,0),IF(FR_HITUNG_MINMAX!AN104="TRAYEMAN",VLOOKUP(FR_HITUNG_MINMAX!A104,'BR DTG TRAYEMAN'!C:E,3,0),"?")))),0)</f>
        <v>0</v>
      </c>
      <c r="AQ104" s="31">
        <f>IF(AN104="PACUL",VLOOKUP(A104,'STOK PACUL'!C:H,6,0),IF(FR_HITUNG_MINMAX!AN104="PESALAKAN",VLOOKUP(FR_HITUNG_MINMAX!A104,'STOK PESALAKAN'!C:H,6,0),IF(FR_HITUNG_MINMAX!AN104="CIKDITIRO",VLOOKUP(FR_HITUNG_MINMAX!A104,'STOK CIKDITIRO'!C:H,6,0),IF(FR_HITUNG_MINMAX!AN104="TRAYEMAN",VLOOKUP(FR_HITUNG_MINMAX!A104,'STOK TRAYEMAN'!C:H,6,0),"?"))))</f>
        <v>1</v>
      </c>
      <c r="AR104" s="25">
        <f t="shared" si="4"/>
        <v>1</v>
      </c>
      <c r="AS104" s="25">
        <f t="shared" si="3"/>
        <v>1</v>
      </c>
      <c r="AT104" s="25">
        <f t="shared" si="5"/>
        <v>4</v>
      </c>
    </row>
    <row r="105" spans="1:46">
      <c r="A105" s="96" t="s">
        <v>640</v>
      </c>
      <c r="B105" s="96" t="s">
        <v>983</v>
      </c>
      <c r="C105" s="96" t="s">
        <v>948</v>
      </c>
      <c r="D105" s="96" t="s">
        <v>1365</v>
      </c>
      <c r="E105" s="96" t="s">
        <v>484</v>
      </c>
      <c r="F105" s="97">
        <v>140630</v>
      </c>
      <c r="G105" s="97">
        <v>1</v>
      </c>
      <c r="H105" s="96" t="s">
        <v>30</v>
      </c>
      <c r="I105" s="96" t="s">
        <v>2</v>
      </c>
      <c r="J105" s="98" t="s">
        <v>1366</v>
      </c>
      <c r="K105" s="97">
        <v>1</v>
      </c>
      <c r="L105" s="97">
        <v>0</v>
      </c>
      <c r="M105" s="97">
        <v>0</v>
      </c>
      <c r="N105" s="97">
        <v>0</v>
      </c>
      <c r="O105" s="97">
        <v>0</v>
      </c>
      <c r="P105" s="97">
        <v>1</v>
      </c>
      <c r="Q105" s="97">
        <v>1</v>
      </c>
      <c r="R105" s="97">
        <v>0</v>
      </c>
      <c r="S105" s="97">
        <v>0</v>
      </c>
      <c r="T105" s="97">
        <v>1</v>
      </c>
      <c r="U105" s="97">
        <v>0</v>
      </c>
      <c r="V105" s="97">
        <v>1</v>
      </c>
      <c r="W105" s="97">
        <v>0</v>
      </c>
      <c r="X105" s="97">
        <v>1</v>
      </c>
      <c r="Y105" s="97">
        <v>0</v>
      </c>
      <c r="Z105" s="97">
        <v>0</v>
      </c>
      <c r="AA105" s="97">
        <v>0</v>
      </c>
      <c r="AB105" s="97">
        <v>1</v>
      </c>
      <c r="AC105" s="97">
        <v>2</v>
      </c>
      <c r="AD105" s="97">
        <v>1</v>
      </c>
      <c r="AE105" s="97">
        <v>0</v>
      </c>
      <c r="AF105" s="97">
        <v>1</v>
      </c>
      <c r="AG105" s="97">
        <v>0</v>
      </c>
      <c r="AH105" s="97">
        <v>1</v>
      </c>
      <c r="AI105" s="97">
        <v>1</v>
      </c>
      <c r="AJ105" s="97">
        <v>0</v>
      </c>
      <c r="AK105" s="97">
        <v>2</v>
      </c>
      <c r="AL105" s="97">
        <v>1</v>
      </c>
      <c r="AM105" s="97">
        <v>2</v>
      </c>
      <c r="AN105" s="96" t="s">
        <v>483</v>
      </c>
      <c r="AO105" s="97">
        <v>2</v>
      </c>
      <c r="AP105" s="31">
        <f>IFERROR(IF(AN105="CIKDITIRO",VLOOKUP(A105,'BR DTG CIKDITIRO'!C:E,3,0),IF(FR_HITUNG_MINMAX!AN105="PESALAKAN",VLOOKUP(FR_HITUNG_MINMAX!A105,'BR DTG ADW'!C:E,3,0),IF(FR_HITUNG_MINMAX!AN105="PACUL",VLOOKUP(FR_HITUNG_MINMAX!A105,'BR DTG PACUL'!C:E,3,0),IF(FR_HITUNG_MINMAX!AN105="TRAYEMAN",VLOOKUP(FR_HITUNG_MINMAX!A105,'BR DTG TRAYEMAN'!C:E,3,0),"?")))),0)</f>
        <v>0</v>
      </c>
      <c r="AQ105" s="31">
        <f>IF(AN105="PACUL",VLOOKUP(A105,'STOK PACUL'!C:H,6,0),IF(FR_HITUNG_MINMAX!AN105="PESALAKAN",VLOOKUP(FR_HITUNG_MINMAX!A105,'STOK PESALAKAN'!C:H,6,0),IF(FR_HITUNG_MINMAX!AN105="CIKDITIRO",VLOOKUP(FR_HITUNG_MINMAX!A105,'STOK CIKDITIRO'!C:H,6,0),IF(FR_HITUNG_MINMAX!AN105="TRAYEMAN",VLOOKUP(FR_HITUNG_MINMAX!A105,'STOK TRAYEMAN'!C:H,6,0),"?"))))</f>
        <v>2</v>
      </c>
      <c r="AR105" s="25">
        <f t="shared" si="4"/>
        <v>2</v>
      </c>
      <c r="AS105" s="25">
        <f t="shared" si="3"/>
        <v>1</v>
      </c>
      <c r="AT105" s="25">
        <f t="shared" si="5"/>
        <v>2</v>
      </c>
    </row>
    <row r="106" spans="1:46">
      <c r="A106" s="96" t="s">
        <v>641</v>
      </c>
      <c r="B106" s="96" t="s">
        <v>985</v>
      </c>
      <c r="C106" s="96" t="s">
        <v>898</v>
      </c>
      <c r="D106" s="96" t="s">
        <v>1365</v>
      </c>
      <c r="E106" s="96" t="s">
        <v>482</v>
      </c>
      <c r="F106" s="97">
        <v>6000</v>
      </c>
      <c r="G106" s="97">
        <v>1</v>
      </c>
      <c r="H106" s="96" t="s">
        <v>30</v>
      </c>
      <c r="I106" s="96" t="s">
        <v>2</v>
      </c>
      <c r="J106" s="98" t="s">
        <v>1375</v>
      </c>
      <c r="K106" s="97">
        <v>1</v>
      </c>
      <c r="L106" s="97">
        <v>0</v>
      </c>
      <c r="M106" s="97">
        <v>0</v>
      </c>
      <c r="N106" s="97">
        <v>3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0</v>
      </c>
      <c r="V106" s="97">
        <v>0</v>
      </c>
      <c r="W106" s="97">
        <v>0</v>
      </c>
      <c r="X106" s="97">
        <v>3</v>
      </c>
      <c r="Y106" s="97">
        <v>0</v>
      </c>
      <c r="Z106" s="97">
        <v>3</v>
      </c>
      <c r="AA106" s="97">
        <v>3</v>
      </c>
      <c r="AB106" s="97">
        <v>0</v>
      </c>
      <c r="AC106" s="97">
        <v>0</v>
      </c>
      <c r="AD106" s="97">
        <v>0</v>
      </c>
      <c r="AE106" s="97">
        <v>0</v>
      </c>
      <c r="AF106" s="97">
        <v>0</v>
      </c>
      <c r="AG106" s="97">
        <v>0</v>
      </c>
      <c r="AH106" s="97">
        <v>0</v>
      </c>
      <c r="AI106" s="97">
        <v>0</v>
      </c>
      <c r="AJ106" s="97">
        <v>0</v>
      </c>
      <c r="AK106" s="97">
        <v>3</v>
      </c>
      <c r="AL106" s="97">
        <v>3</v>
      </c>
      <c r="AM106" s="97">
        <v>3</v>
      </c>
      <c r="AN106" s="96" t="s">
        <v>483</v>
      </c>
      <c r="AO106" s="97">
        <v>6</v>
      </c>
      <c r="AP106" s="31">
        <f>IFERROR(IF(AN106="CIKDITIRO",VLOOKUP(A106,'BR DTG CIKDITIRO'!C:E,3,0),IF(FR_HITUNG_MINMAX!AN106="PESALAKAN",VLOOKUP(FR_HITUNG_MINMAX!A106,'BR DTG ADW'!C:E,3,0),IF(FR_HITUNG_MINMAX!AN106="PACUL",VLOOKUP(FR_HITUNG_MINMAX!A106,'BR DTG PACUL'!C:E,3,0),IF(FR_HITUNG_MINMAX!AN106="TRAYEMAN",VLOOKUP(FR_HITUNG_MINMAX!A106,'BR DTG TRAYEMAN'!C:E,3,0),"?")))),0)</f>
        <v>0</v>
      </c>
      <c r="AQ106" s="31">
        <f>IF(AN106="PACUL",VLOOKUP(A106,'STOK PACUL'!C:H,6,0),IF(FR_HITUNG_MINMAX!AN106="PESALAKAN",VLOOKUP(FR_HITUNG_MINMAX!A106,'STOK PESALAKAN'!C:H,6,0),IF(FR_HITUNG_MINMAX!AN106="CIKDITIRO",VLOOKUP(FR_HITUNG_MINMAX!A106,'STOK CIKDITIRO'!C:H,6,0),IF(FR_HITUNG_MINMAX!AN106="TRAYEMAN",VLOOKUP(FR_HITUNG_MINMAX!A106,'STOK TRAYEMAN'!C:H,6,0),"?"))))</f>
        <v>6</v>
      </c>
      <c r="AR106" s="25">
        <f t="shared" si="4"/>
        <v>6</v>
      </c>
      <c r="AS106" s="25">
        <f t="shared" si="3"/>
        <v>2</v>
      </c>
      <c r="AT106" s="25">
        <f t="shared" si="5"/>
        <v>1</v>
      </c>
    </row>
    <row r="107" spans="1:46">
      <c r="A107" s="96" t="s">
        <v>242</v>
      </c>
      <c r="B107" s="96" t="s">
        <v>986</v>
      </c>
      <c r="C107" s="96" t="s">
        <v>948</v>
      </c>
      <c r="D107" s="96" t="s">
        <v>1365</v>
      </c>
      <c r="E107" s="96" t="s">
        <v>485</v>
      </c>
      <c r="F107" s="97">
        <v>110000</v>
      </c>
      <c r="G107" s="97">
        <v>1</v>
      </c>
      <c r="H107" s="96" t="s">
        <v>31</v>
      </c>
      <c r="I107" s="96" t="s">
        <v>2</v>
      </c>
      <c r="J107" s="98">
        <v>1</v>
      </c>
      <c r="K107" s="97">
        <v>1</v>
      </c>
      <c r="L107" s="97">
        <v>2</v>
      </c>
      <c r="M107" s="97">
        <v>0</v>
      </c>
      <c r="N107" s="97">
        <v>1</v>
      </c>
      <c r="O107" s="97">
        <v>2</v>
      </c>
      <c r="P107" s="97">
        <v>0</v>
      </c>
      <c r="Q107" s="97">
        <v>2</v>
      </c>
      <c r="R107" s="97">
        <v>0</v>
      </c>
      <c r="S107" s="97">
        <v>1</v>
      </c>
      <c r="T107" s="97">
        <v>3</v>
      </c>
      <c r="U107" s="97">
        <v>3</v>
      </c>
      <c r="V107" s="97">
        <v>5</v>
      </c>
      <c r="W107" s="97">
        <v>0</v>
      </c>
      <c r="X107" s="97">
        <v>5</v>
      </c>
      <c r="Y107" s="97">
        <v>2</v>
      </c>
      <c r="Z107" s="97">
        <v>1</v>
      </c>
      <c r="AA107" s="97">
        <v>3</v>
      </c>
      <c r="AB107" s="97">
        <v>2</v>
      </c>
      <c r="AC107" s="97">
        <v>2</v>
      </c>
      <c r="AD107" s="97">
        <v>2</v>
      </c>
      <c r="AE107" s="97">
        <v>1</v>
      </c>
      <c r="AF107" s="97">
        <v>4</v>
      </c>
      <c r="AG107" s="97">
        <v>4</v>
      </c>
      <c r="AH107" s="97">
        <v>8</v>
      </c>
      <c r="AI107" s="97">
        <v>5</v>
      </c>
      <c r="AJ107" s="97">
        <v>2</v>
      </c>
      <c r="AK107" s="97">
        <v>8</v>
      </c>
      <c r="AL107" s="97">
        <v>5</v>
      </c>
      <c r="AM107" s="97">
        <v>8</v>
      </c>
      <c r="AN107" s="96" t="s">
        <v>483</v>
      </c>
      <c r="AO107" s="97">
        <v>4</v>
      </c>
      <c r="AP107" s="31">
        <f>IFERROR(IF(AN107="CIKDITIRO",VLOOKUP(A107,'BR DTG CIKDITIRO'!C:E,3,0),IF(FR_HITUNG_MINMAX!AN107="PESALAKAN",VLOOKUP(FR_HITUNG_MINMAX!A107,'BR DTG ADW'!C:E,3,0),IF(FR_HITUNG_MINMAX!AN107="PACUL",VLOOKUP(FR_HITUNG_MINMAX!A107,'BR DTG PACUL'!C:E,3,0),IF(FR_HITUNG_MINMAX!AN107="TRAYEMAN",VLOOKUP(FR_HITUNG_MINMAX!A107,'BR DTG TRAYEMAN'!C:E,3,0),"?")))),0)</f>
        <v>0</v>
      </c>
      <c r="AQ107" s="31">
        <f>IF(AN107="PACUL",VLOOKUP(A107,'STOK PACUL'!C:H,6,0),IF(FR_HITUNG_MINMAX!AN107="PESALAKAN",VLOOKUP(FR_HITUNG_MINMAX!A107,'STOK PESALAKAN'!C:H,6,0),IF(FR_HITUNG_MINMAX!AN107="CIKDITIRO",VLOOKUP(FR_HITUNG_MINMAX!A107,'STOK CIKDITIRO'!C:H,6,0),IF(FR_HITUNG_MINMAX!AN107="TRAYEMAN",VLOOKUP(FR_HITUNG_MINMAX!A107,'STOK TRAYEMAN'!C:H,6,0),"?"))))</f>
        <v>4</v>
      </c>
      <c r="AR107" s="25">
        <f t="shared" si="4"/>
        <v>4</v>
      </c>
      <c r="AS107" s="25">
        <f t="shared" si="3"/>
        <v>3</v>
      </c>
      <c r="AT107" s="25">
        <f t="shared" si="5"/>
        <v>3</v>
      </c>
    </row>
    <row r="108" spans="1:46">
      <c r="A108" s="96" t="s">
        <v>243</v>
      </c>
      <c r="B108" s="96" t="s">
        <v>988</v>
      </c>
      <c r="C108" s="96" t="s">
        <v>948</v>
      </c>
      <c r="D108" s="96" t="s">
        <v>1365</v>
      </c>
      <c r="E108" s="96" t="s">
        <v>484</v>
      </c>
      <c r="F108" s="97">
        <v>152000</v>
      </c>
      <c r="G108" s="97">
        <v>1</v>
      </c>
      <c r="H108" s="96" t="s">
        <v>1185</v>
      </c>
      <c r="I108" s="96" t="s">
        <v>1185</v>
      </c>
      <c r="J108" s="98">
        <v>1</v>
      </c>
      <c r="K108" s="97">
        <v>1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1</v>
      </c>
      <c r="R108" s="97">
        <v>1</v>
      </c>
      <c r="S108" s="97">
        <v>0</v>
      </c>
      <c r="T108" s="97">
        <v>0</v>
      </c>
      <c r="U108" s="97">
        <v>0</v>
      </c>
      <c r="V108" s="97">
        <v>1</v>
      </c>
      <c r="W108" s="97">
        <v>2</v>
      </c>
      <c r="X108" s="97">
        <v>2</v>
      </c>
      <c r="Y108" s="97">
        <v>0</v>
      </c>
      <c r="Z108" s="97">
        <v>0</v>
      </c>
      <c r="AA108" s="97">
        <v>0</v>
      </c>
      <c r="AB108" s="97">
        <v>0</v>
      </c>
      <c r="AC108" s="97">
        <v>1</v>
      </c>
      <c r="AD108" s="97">
        <v>2</v>
      </c>
      <c r="AE108" s="97">
        <v>1</v>
      </c>
      <c r="AF108" s="97">
        <v>0</v>
      </c>
      <c r="AG108" s="97">
        <v>0</v>
      </c>
      <c r="AH108" s="97">
        <v>1</v>
      </c>
      <c r="AI108" s="97">
        <v>3</v>
      </c>
      <c r="AJ108" s="97">
        <v>2</v>
      </c>
      <c r="AK108" s="97">
        <v>3</v>
      </c>
      <c r="AL108" s="97">
        <v>2</v>
      </c>
      <c r="AM108" s="97">
        <v>3</v>
      </c>
      <c r="AN108" s="96" t="s">
        <v>483</v>
      </c>
      <c r="AO108" s="97">
        <v>0</v>
      </c>
      <c r="AP108" s="31">
        <f>IFERROR(IF(AN108="CIKDITIRO",VLOOKUP(A108,'BR DTG CIKDITIRO'!C:E,3,0),IF(FR_HITUNG_MINMAX!AN108="PESALAKAN",VLOOKUP(FR_HITUNG_MINMAX!A108,'BR DTG ADW'!C:E,3,0),IF(FR_HITUNG_MINMAX!AN108="PACUL",VLOOKUP(FR_HITUNG_MINMAX!A108,'BR DTG PACUL'!C:E,3,0),IF(FR_HITUNG_MINMAX!AN108="TRAYEMAN",VLOOKUP(FR_HITUNG_MINMAX!A108,'BR DTG TRAYEMAN'!C:E,3,0),"?")))),0)</f>
        <v>0</v>
      </c>
      <c r="AQ108" s="31">
        <f>IF(AN108="PACUL",VLOOKUP(A108,'STOK PACUL'!C:H,6,0),IF(FR_HITUNG_MINMAX!AN108="PESALAKAN",VLOOKUP(FR_HITUNG_MINMAX!A108,'STOK PESALAKAN'!C:H,6,0),IF(FR_HITUNG_MINMAX!AN108="CIKDITIRO",VLOOKUP(FR_HITUNG_MINMAX!A108,'STOK CIKDITIRO'!C:H,6,0),IF(FR_HITUNG_MINMAX!AN108="TRAYEMAN",VLOOKUP(FR_HITUNG_MINMAX!A108,'STOK TRAYEMAN'!C:H,6,0),"?"))))</f>
        <v>0</v>
      </c>
      <c r="AR108" s="25">
        <f t="shared" si="4"/>
        <v>0</v>
      </c>
      <c r="AS108" s="25">
        <f t="shared" si="3"/>
        <v>1</v>
      </c>
      <c r="AT108" s="25">
        <f t="shared" si="5"/>
        <v>3</v>
      </c>
    </row>
    <row r="109" spans="1:46">
      <c r="A109" s="96" t="s">
        <v>1589</v>
      </c>
      <c r="B109" s="96" t="s">
        <v>1590</v>
      </c>
      <c r="C109" s="96" t="s">
        <v>948</v>
      </c>
      <c r="D109" s="96" t="s">
        <v>1365</v>
      </c>
      <c r="E109" s="96" t="s">
        <v>482</v>
      </c>
      <c r="F109" s="97">
        <v>135000</v>
      </c>
      <c r="G109" s="97">
        <v>1</v>
      </c>
      <c r="H109" s="96" t="s">
        <v>1185</v>
      </c>
      <c r="I109" s="96" t="s">
        <v>1185</v>
      </c>
      <c r="J109" s="98">
        <v>1</v>
      </c>
      <c r="K109" s="97">
        <v>1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0</v>
      </c>
      <c r="R109" s="97">
        <v>0</v>
      </c>
      <c r="S109" s="97">
        <v>0</v>
      </c>
      <c r="T109" s="97">
        <v>1</v>
      </c>
      <c r="U109" s="97">
        <v>0</v>
      </c>
      <c r="V109" s="97">
        <v>0</v>
      </c>
      <c r="W109" s="97">
        <v>0</v>
      </c>
      <c r="X109" s="97">
        <v>1</v>
      </c>
      <c r="Y109" s="97">
        <v>0</v>
      </c>
      <c r="Z109" s="97">
        <v>0</v>
      </c>
      <c r="AA109" s="97">
        <v>0</v>
      </c>
      <c r="AB109" s="97">
        <v>0</v>
      </c>
      <c r="AC109" s="97">
        <v>0</v>
      </c>
      <c r="AD109" s="97">
        <v>0</v>
      </c>
      <c r="AE109" s="97">
        <v>0</v>
      </c>
      <c r="AF109" s="97">
        <v>1</v>
      </c>
      <c r="AG109" s="97">
        <v>0</v>
      </c>
      <c r="AH109" s="97">
        <v>0</v>
      </c>
      <c r="AI109" s="97">
        <v>0</v>
      </c>
      <c r="AJ109" s="97">
        <v>0</v>
      </c>
      <c r="AK109" s="97">
        <v>1</v>
      </c>
      <c r="AL109" s="97">
        <v>1</v>
      </c>
      <c r="AM109" s="97">
        <v>1</v>
      </c>
      <c r="AN109" s="96" t="s">
        <v>483</v>
      </c>
      <c r="AO109" s="97">
        <v>2</v>
      </c>
      <c r="AP109" s="31">
        <f>IFERROR(IF(AN109="CIKDITIRO",VLOOKUP(A109,'BR DTG CIKDITIRO'!C:E,3,0),IF(FR_HITUNG_MINMAX!AN109="PESALAKAN",VLOOKUP(FR_HITUNG_MINMAX!A109,'BR DTG ADW'!C:E,3,0),IF(FR_HITUNG_MINMAX!AN109="PACUL",VLOOKUP(FR_HITUNG_MINMAX!A109,'BR DTG PACUL'!C:E,3,0),IF(FR_HITUNG_MINMAX!AN109="TRAYEMAN",VLOOKUP(FR_HITUNG_MINMAX!A109,'BR DTG TRAYEMAN'!C:E,3,0),"?")))),0)</f>
        <v>0</v>
      </c>
      <c r="AQ109" s="31">
        <f>IF(AN109="PACUL",VLOOKUP(A109,'STOK PACUL'!C:H,6,0),IF(FR_HITUNG_MINMAX!AN109="PESALAKAN",VLOOKUP(FR_HITUNG_MINMAX!A109,'STOK PESALAKAN'!C:H,6,0),IF(FR_HITUNG_MINMAX!AN109="CIKDITIRO",VLOOKUP(FR_HITUNG_MINMAX!A109,'STOK CIKDITIRO'!C:H,6,0),IF(FR_HITUNG_MINMAX!AN109="TRAYEMAN",VLOOKUP(FR_HITUNG_MINMAX!A109,'STOK TRAYEMAN'!C:H,6,0),"?"))))</f>
        <v>2</v>
      </c>
      <c r="AR109" s="25">
        <f t="shared" si="4"/>
        <v>2</v>
      </c>
      <c r="AS109" s="25">
        <f t="shared" si="3"/>
        <v>1</v>
      </c>
      <c r="AT109" s="25">
        <f t="shared" si="5"/>
        <v>2</v>
      </c>
    </row>
    <row r="110" spans="1:46">
      <c r="A110" s="96" t="s">
        <v>244</v>
      </c>
      <c r="B110" s="96" t="s">
        <v>1317</v>
      </c>
      <c r="C110" s="96" t="s">
        <v>948</v>
      </c>
      <c r="D110" s="96" t="s">
        <v>1365</v>
      </c>
      <c r="E110" s="96" t="s">
        <v>484</v>
      </c>
      <c r="F110" s="97">
        <v>128000</v>
      </c>
      <c r="G110" s="97">
        <v>1</v>
      </c>
      <c r="H110" s="96" t="s">
        <v>90</v>
      </c>
      <c r="I110" s="96" t="s">
        <v>2</v>
      </c>
      <c r="J110" s="98" t="s">
        <v>1366</v>
      </c>
      <c r="K110" s="97">
        <v>1</v>
      </c>
      <c r="L110" s="97">
        <v>0</v>
      </c>
      <c r="M110" s="97">
        <v>0</v>
      </c>
      <c r="N110" s="97">
        <v>2</v>
      </c>
      <c r="O110" s="97">
        <v>0</v>
      </c>
      <c r="P110" s="97">
        <v>0</v>
      </c>
      <c r="Q110" s="97">
        <v>0</v>
      </c>
      <c r="R110" s="97">
        <v>2</v>
      </c>
      <c r="S110" s="97">
        <v>1</v>
      </c>
      <c r="T110" s="97">
        <v>0</v>
      </c>
      <c r="U110" s="97">
        <v>0</v>
      </c>
      <c r="V110" s="97">
        <v>0</v>
      </c>
      <c r="W110" s="97">
        <v>3</v>
      </c>
      <c r="X110" s="97">
        <v>3</v>
      </c>
      <c r="Y110" s="97">
        <v>0</v>
      </c>
      <c r="Z110" s="97">
        <v>2</v>
      </c>
      <c r="AA110" s="97">
        <v>2</v>
      </c>
      <c r="AB110" s="97">
        <v>0</v>
      </c>
      <c r="AC110" s="97">
        <v>0</v>
      </c>
      <c r="AD110" s="97">
        <v>2</v>
      </c>
      <c r="AE110" s="97">
        <v>3</v>
      </c>
      <c r="AF110" s="97">
        <v>1</v>
      </c>
      <c r="AG110" s="97">
        <v>1</v>
      </c>
      <c r="AH110" s="97">
        <v>0</v>
      </c>
      <c r="AI110" s="97">
        <v>3</v>
      </c>
      <c r="AJ110" s="97">
        <v>3</v>
      </c>
      <c r="AK110" s="97">
        <v>3</v>
      </c>
      <c r="AL110" s="97">
        <v>3</v>
      </c>
      <c r="AM110" s="97">
        <v>3</v>
      </c>
      <c r="AN110" s="96" t="s">
        <v>483</v>
      </c>
      <c r="AO110" s="97">
        <v>0</v>
      </c>
      <c r="AP110" s="31">
        <f>IFERROR(IF(AN110="CIKDITIRO",VLOOKUP(A110,'BR DTG CIKDITIRO'!C:E,3,0),IF(FR_HITUNG_MINMAX!AN110="PESALAKAN",VLOOKUP(FR_HITUNG_MINMAX!A110,'BR DTG ADW'!C:E,3,0),IF(FR_HITUNG_MINMAX!AN110="PACUL",VLOOKUP(FR_HITUNG_MINMAX!A110,'BR DTG PACUL'!C:E,3,0),IF(FR_HITUNG_MINMAX!AN110="TRAYEMAN",VLOOKUP(FR_HITUNG_MINMAX!A110,'BR DTG TRAYEMAN'!C:E,3,0),"?")))),0)</f>
        <v>0</v>
      </c>
      <c r="AQ110" s="31">
        <f>IF(AN110="PACUL",VLOOKUP(A110,'STOK PACUL'!C:H,6,0),IF(FR_HITUNG_MINMAX!AN110="PESALAKAN",VLOOKUP(FR_HITUNG_MINMAX!A110,'STOK PESALAKAN'!C:H,6,0),IF(FR_HITUNG_MINMAX!AN110="CIKDITIRO",VLOOKUP(FR_HITUNG_MINMAX!A110,'STOK CIKDITIRO'!C:H,6,0),IF(FR_HITUNG_MINMAX!AN110="TRAYEMAN",VLOOKUP(FR_HITUNG_MINMAX!A110,'STOK TRAYEMAN'!C:H,6,0),"?"))))</f>
        <v>0</v>
      </c>
      <c r="AR110" s="25">
        <f t="shared" si="4"/>
        <v>0</v>
      </c>
      <c r="AS110" s="25">
        <f t="shared" ref="AS110:AS160" si="6">ROUNDUP(AL110/2,0)</f>
        <v>2</v>
      </c>
      <c r="AT110" s="25">
        <f t="shared" si="5"/>
        <v>3</v>
      </c>
    </row>
    <row r="111" spans="1:46">
      <c r="A111" s="96" t="s">
        <v>245</v>
      </c>
      <c r="B111" s="96" t="s">
        <v>990</v>
      </c>
      <c r="C111" s="96" t="s">
        <v>948</v>
      </c>
      <c r="D111" s="96" t="s">
        <v>1365</v>
      </c>
      <c r="E111" s="96" t="s">
        <v>484</v>
      </c>
      <c r="F111" s="97">
        <v>135000</v>
      </c>
      <c r="G111" s="97">
        <v>1</v>
      </c>
      <c r="H111" s="96" t="s">
        <v>30</v>
      </c>
      <c r="I111" s="96" t="s">
        <v>2</v>
      </c>
      <c r="J111" s="98" t="s">
        <v>1366</v>
      </c>
      <c r="K111" s="97">
        <v>1</v>
      </c>
      <c r="L111" s="97">
        <v>0</v>
      </c>
      <c r="M111" s="97">
        <v>1</v>
      </c>
      <c r="N111" s="97">
        <v>0</v>
      </c>
      <c r="O111" s="97">
        <v>1</v>
      </c>
      <c r="P111" s="97">
        <v>1</v>
      </c>
      <c r="Q111" s="97">
        <v>0</v>
      </c>
      <c r="R111" s="97">
        <v>0</v>
      </c>
      <c r="S111" s="97">
        <v>2</v>
      </c>
      <c r="T111" s="97">
        <v>0</v>
      </c>
      <c r="U111" s="97">
        <v>0</v>
      </c>
      <c r="V111" s="97">
        <v>0</v>
      </c>
      <c r="W111" s="97">
        <v>0</v>
      </c>
      <c r="X111" s="97">
        <v>2</v>
      </c>
      <c r="Y111" s="97">
        <v>1</v>
      </c>
      <c r="Z111" s="97">
        <v>1</v>
      </c>
      <c r="AA111" s="97">
        <v>1</v>
      </c>
      <c r="AB111" s="97">
        <v>2</v>
      </c>
      <c r="AC111" s="97">
        <v>1</v>
      </c>
      <c r="AD111" s="97">
        <v>0</v>
      </c>
      <c r="AE111" s="97">
        <v>2</v>
      </c>
      <c r="AF111" s="97">
        <v>2</v>
      </c>
      <c r="AG111" s="97">
        <v>2</v>
      </c>
      <c r="AH111" s="97">
        <v>0</v>
      </c>
      <c r="AI111" s="97">
        <v>0</v>
      </c>
      <c r="AJ111" s="97">
        <v>0</v>
      </c>
      <c r="AK111" s="97">
        <v>2</v>
      </c>
      <c r="AL111" s="97">
        <v>2</v>
      </c>
      <c r="AM111" s="97">
        <v>2</v>
      </c>
      <c r="AN111" s="96" t="s">
        <v>483</v>
      </c>
      <c r="AO111" s="97">
        <v>2</v>
      </c>
      <c r="AP111" s="31">
        <f>IFERROR(IF(AN111="CIKDITIRO",VLOOKUP(A111,'BR DTG CIKDITIRO'!C:E,3,0),IF(FR_HITUNG_MINMAX!AN111="PESALAKAN",VLOOKUP(FR_HITUNG_MINMAX!A111,'BR DTG ADW'!C:E,3,0),IF(FR_HITUNG_MINMAX!AN111="PACUL",VLOOKUP(FR_HITUNG_MINMAX!A111,'BR DTG PACUL'!C:E,3,0),IF(FR_HITUNG_MINMAX!AN111="TRAYEMAN",VLOOKUP(FR_HITUNG_MINMAX!A111,'BR DTG TRAYEMAN'!C:E,3,0),"?")))),0)</f>
        <v>0</v>
      </c>
      <c r="AQ111" s="31">
        <f>IF(AN111="PACUL",VLOOKUP(A111,'STOK PACUL'!C:H,6,0),IF(FR_HITUNG_MINMAX!AN111="PESALAKAN",VLOOKUP(FR_HITUNG_MINMAX!A111,'STOK PESALAKAN'!C:H,6,0),IF(FR_HITUNG_MINMAX!AN111="CIKDITIRO",VLOOKUP(FR_HITUNG_MINMAX!A111,'STOK CIKDITIRO'!C:H,6,0),IF(FR_HITUNG_MINMAX!AN111="TRAYEMAN",VLOOKUP(FR_HITUNG_MINMAX!A111,'STOK TRAYEMAN'!C:H,6,0),"?"))))</f>
        <v>2</v>
      </c>
      <c r="AR111" s="25">
        <f t="shared" ref="AR111:AR162" si="7">IFERROR(AQ111,AO111+AP111)</f>
        <v>2</v>
      </c>
      <c r="AS111" s="25">
        <f t="shared" si="6"/>
        <v>1</v>
      </c>
      <c r="AT111" s="25">
        <f t="shared" si="5"/>
        <v>3</v>
      </c>
    </row>
    <row r="112" spans="1:46">
      <c r="A112" s="96" t="s">
        <v>246</v>
      </c>
      <c r="B112" s="96" t="s">
        <v>991</v>
      </c>
      <c r="C112" s="96" t="s">
        <v>948</v>
      </c>
      <c r="D112" s="96" t="s">
        <v>1365</v>
      </c>
      <c r="E112" s="96" t="s">
        <v>486</v>
      </c>
      <c r="F112" s="97">
        <v>131000</v>
      </c>
      <c r="G112" s="97">
        <v>1</v>
      </c>
      <c r="H112" s="96" t="s">
        <v>30</v>
      </c>
      <c r="I112" s="96" t="s">
        <v>2</v>
      </c>
      <c r="J112" s="98" t="s">
        <v>1368</v>
      </c>
      <c r="K112" s="97">
        <v>1</v>
      </c>
      <c r="L112" s="97">
        <v>3</v>
      </c>
      <c r="M112" s="97">
        <v>1</v>
      </c>
      <c r="N112" s="97">
        <v>4</v>
      </c>
      <c r="O112" s="97">
        <v>9</v>
      </c>
      <c r="P112" s="97">
        <v>4</v>
      </c>
      <c r="Q112" s="97">
        <v>0</v>
      </c>
      <c r="R112" s="97">
        <v>1</v>
      </c>
      <c r="S112" s="97">
        <v>2</v>
      </c>
      <c r="T112" s="97">
        <v>0</v>
      </c>
      <c r="U112" s="97">
        <v>3</v>
      </c>
      <c r="V112" s="97">
        <v>2</v>
      </c>
      <c r="W112" s="97">
        <v>2</v>
      </c>
      <c r="X112" s="97">
        <v>9</v>
      </c>
      <c r="Y112" s="97">
        <v>4</v>
      </c>
      <c r="Z112" s="97">
        <v>5</v>
      </c>
      <c r="AA112" s="97">
        <v>13</v>
      </c>
      <c r="AB112" s="97">
        <v>13</v>
      </c>
      <c r="AC112" s="97">
        <v>4</v>
      </c>
      <c r="AD112" s="97">
        <v>1</v>
      </c>
      <c r="AE112" s="97">
        <v>3</v>
      </c>
      <c r="AF112" s="97">
        <v>2</v>
      </c>
      <c r="AG112" s="97">
        <v>5</v>
      </c>
      <c r="AH112" s="97">
        <v>5</v>
      </c>
      <c r="AI112" s="97">
        <v>4</v>
      </c>
      <c r="AJ112" s="97">
        <v>5</v>
      </c>
      <c r="AK112" s="97">
        <v>13</v>
      </c>
      <c r="AL112" s="97">
        <v>9</v>
      </c>
      <c r="AM112" s="97">
        <v>13</v>
      </c>
      <c r="AN112" s="96" t="s">
        <v>483</v>
      </c>
      <c r="AO112" s="97">
        <v>5</v>
      </c>
      <c r="AP112" s="31">
        <f>IFERROR(IF(AN112="CIKDITIRO",VLOOKUP(A112,'BR DTG CIKDITIRO'!C:E,3,0),IF(FR_HITUNG_MINMAX!AN112="PESALAKAN",VLOOKUP(FR_HITUNG_MINMAX!A112,'BR DTG ADW'!C:E,3,0),IF(FR_HITUNG_MINMAX!AN112="PACUL",VLOOKUP(FR_HITUNG_MINMAX!A112,'BR DTG PACUL'!C:E,3,0),IF(FR_HITUNG_MINMAX!AN112="TRAYEMAN",VLOOKUP(FR_HITUNG_MINMAX!A112,'BR DTG TRAYEMAN'!C:E,3,0),"?")))),0)</f>
        <v>0</v>
      </c>
      <c r="AQ112" s="31">
        <f>IF(AN112="PACUL",VLOOKUP(A112,'STOK PACUL'!C:H,6,0),IF(FR_HITUNG_MINMAX!AN112="PESALAKAN",VLOOKUP(FR_HITUNG_MINMAX!A112,'STOK PESALAKAN'!C:H,6,0),IF(FR_HITUNG_MINMAX!AN112="CIKDITIRO",VLOOKUP(FR_HITUNG_MINMAX!A112,'STOK CIKDITIRO'!C:H,6,0),IF(FR_HITUNG_MINMAX!AN112="TRAYEMAN",VLOOKUP(FR_HITUNG_MINMAX!A112,'STOK TRAYEMAN'!C:H,6,0),"?"))))</f>
        <v>5</v>
      </c>
      <c r="AR112" s="25">
        <f t="shared" si="7"/>
        <v>5</v>
      </c>
      <c r="AS112" s="25">
        <f t="shared" si="6"/>
        <v>5</v>
      </c>
      <c r="AT112" s="25">
        <f t="shared" si="5"/>
        <v>4</v>
      </c>
    </row>
    <row r="113" spans="1:46">
      <c r="A113" s="96" t="s">
        <v>247</v>
      </c>
      <c r="B113" s="96" t="s">
        <v>1318</v>
      </c>
      <c r="C113" s="96" t="s">
        <v>948</v>
      </c>
      <c r="D113" s="96" t="s">
        <v>1365</v>
      </c>
      <c r="E113" s="96" t="s">
        <v>482</v>
      </c>
      <c r="F113" s="97">
        <v>153000</v>
      </c>
      <c r="G113" s="97">
        <v>1</v>
      </c>
      <c r="H113" s="96" t="s">
        <v>31</v>
      </c>
      <c r="I113" s="96" t="s">
        <v>2</v>
      </c>
      <c r="J113" s="98">
        <v>1</v>
      </c>
      <c r="K113" s="97">
        <v>1</v>
      </c>
      <c r="L113" s="97">
        <v>1</v>
      </c>
      <c r="M113" s="97">
        <v>0</v>
      </c>
      <c r="N113" s="97">
        <v>0</v>
      </c>
      <c r="O113" s="97">
        <v>0</v>
      </c>
      <c r="P113" s="97">
        <v>0</v>
      </c>
      <c r="Q113" s="97">
        <v>0</v>
      </c>
      <c r="R113" s="97">
        <v>0</v>
      </c>
      <c r="S113" s="97">
        <v>0</v>
      </c>
      <c r="T113" s="97">
        <v>0</v>
      </c>
      <c r="U113" s="97">
        <v>0</v>
      </c>
      <c r="V113" s="97">
        <v>0</v>
      </c>
      <c r="W113" s="97">
        <v>0</v>
      </c>
      <c r="X113" s="97">
        <v>1</v>
      </c>
      <c r="Y113" s="97">
        <v>1</v>
      </c>
      <c r="Z113" s="97">
        <v>0</v>
      </c>
      <c r="AA113" s="97">
        <v>0</v>
      </c>
      <c r="AB113" s="97">
        <v>0</v>
      </c>
      <c r="AC113" s="97">
        <v>0</v>
      </c>
      <c r="AD113" s="97">
        <v>0</v>
      </c>
      <c r="AE113" s="97">
        <v>0</v>
      </c>
      <c r="AF113" s="97">
        <v>0</v>
      </c>
      <c r="AG113" s="97">
        <v>0</v>
      </c>
      <c r="AH113" s="97">
        <v>0</v>
      </c>
      <c r="AI113" s="97">
        <v>0</v>
      </c>
      <c r="AJ113" s="97">
        <v>1</v>
      </c>
      <c r="AK113" s="97">
        <v>1</v>
      </c>
      <c r="AL113" s="97">
        <v>1</v>
      </c>
      <c r="AM113" s="97">
        <v>1</v>
      </c>
      <c r="AN113" s="96" t="s">
        <v>483</v>
      </c>
      <c r="AO113" s="97">
        <v>4</v>
      </c>
      <c r="AP113" s="31">
        <f>IFERROR(IF(AN113="CIKDITIRO",VLOOKUP(A113,'BR DTG CIKDITIRO'!C:E,3,0),IF(FR_HITUNG_MINMAX!AN113="PESALAKAN",VLOOKUP(FR_HITUNG_MINMAX!A113,'BR DTG ADW'!C:E,3,0),IF(FR_HITUNG_MINMAX!AN113="PACUL",VLOOKUP(FR_HITUNG_MINMAX!A113,'BR DTG PACUL'!C:E,3,0),IF(FR_HITUNG_MINMAX!AN113="TRAYEMAN",VLOOKUP(FR_HITUNG_MINMAX!A113,'BR DTG TRAYEMAN'!C:E,3,0),"?")))),0)</f>
        <v>0</v>
      </c>
      <c r="AQ113" s="31">
        <f>IF(AN113="PACUL",VLOOKUP(A113,'STOK PACUL'!C:H,6,0),IF(FR_HITUNG_MINMAX!AN113="PESALAKAN",VLOOKUP(FR_HITUNG_MINMAX!A113,'STOK PESALAKAN'!C:H,6,0),IF(FR_HITUNG_MINMAX!AN113="CIKDITIRO",VLOOKUP(FR_HITUNG_MINMAX!A113,'STOK CIKDITIRO'!C:H,6,0),IF(FR_HITUNG_MINMAX!AN113="TRAYEMAN",VLOOKUP(FR_HITUNG_MINMAX!A113,'STOK TRAYEMAN'!C:H,6,0),"?"))))</f>
        <v>4</v>
      </c>
      <c r="AR113" s="25">
        <f t="shared" si="7"/>
        <v>4</v>
      </c>
      <c r="AS113" s="25">
        <f t="shared" si="6"/>
        <v>1</v>
      </c>
      <c r="AT113" s="25">
        <f t="shared" si="5"/>
        <v>3</v>
      </c>
    </row>
    <row r="114" spans="1:46">
      <c r="A114" s="96" t="s">
        <v>248</v>
      </c>
      <c r="B114" s="96" t="s">
        <v>993</v>
      </c>
      <c r="C114" s="96" t="s">
        <v>948</v>
      </c>
      <c r="D114" s="96" t="s">
        <v>1365</v>
      </c>
      <c r="E114" s="96" t="s">
        <v>482</v>
      </c>
      <c r="F114" s="97">
        <v>133000</v>
      </c>
      <c r="G114" s="97">
        <v>1</v>
      </c>
      <c r="H114" s="96" t="s">
        <v>30</v>
      </c>
      <c r="I114" s="96" t="s">
        <v>2</v>
      </c>
      <c r="J114" s="98" t="s">
        <v>1366</v>
      </c>
      <c r="K114" s="97">
        <v>1</v>
      </c>
      <c r="L114" s="97">
        <v>2</v>
      </c>
      <c r="M114" s="97">
        <v>0</v>
      </c>
      <c r="N114" s="97">
        <v>0</v>
      </c>
      <c r="O114" s="97">
        <v>0</v>
      </c>
      <c r="P114" s="97">
        <v>1</v>
      </c>
      <c r="Q114" s="97">
        <v>0</v>
      </c>
      <c r="R114" s="97">
        <v>0</v>
      </c>
      <c r="S114" s="97">
        <v>0</v>
      </c>
      <c r="T114" s="97">
        <v>0</v>
      </c>
      <c r="U114" s="97">
        <v>0</v>
      </c>
      <c r="V114" s="97">
        <v>0</v>
      </c>
      <c r="W114" s="97">
        <v>0</v>
      </c>
      <c r="X114" s="97">
        <v>2</v>
      </c>
      <c r="Y114" s="97">
        <v>2</v>
      </c>
      <c r="Z114" s="97">
        <v>0</v>
      </c>
      <c r="AA114" s="97">
        <v>0</v>
      </c>
      <c r="AB114" s="97">
        <v>1</v>
      </c>
      <c r="AC114" s="97">
        <v>1</v>
      </c>
      <c r="AD114" s="97">
        <v>0</v>
      </c>
      <c r="AE114" s="97">
        <v>0</v>
      </c>
      <c r="AF114" s="97">
        <v>0</v>
      </c>
      <c r="AG114" s="97">
        <v>0</v>
      </c>
      <c r="AH114" s="97">
        <v>0</v>
      </c>
      <c r="AI114" s="97">
        <v>0</v>
      </c>
      <c r="AJ114" s="97">
        <v>2</v>
      </c>
      <c r="AK114" s="97">
        <v>2</v>
      </c>
      <c r="AL114" s="97">
        <v>2</v>
      </c>
      <c r="AM114" s="97">
        <v>2</v>
      </c>
      <c r="AN114" s="96" t="s">
        <v>483</v>
      </c>
      <c r="AO114" s="97">
        <v>2</v>
      </c>
      <c r="AP114" s="31">
        <f>IFERROR(IF(AN114="CIKDITIRO",VLOOKUP(A114,'BR DTG CIKDITIRO'!C:E,3,0),IF(FR_HITUNG_MINMAX!AN114="PESALAKAN",VLOOKUP(FR_HITUNG_MINMAX!A114,'BR DTG ADW'!C:E,3,0),IF(FR_HITUNG_MINMAX!AN114="PACUL",VLOOKUP(FR_HITUNG_MINMAX!A114,'BR DTG PACUL'!C:E,3,0),IF(FR_HITUNG_MINMAX!AN114="TRAYEMAN",VLOOKUP(FR_HITUNG_MINMAX!A114,'BR DTG TRAYEMAN'!C:E,3,0),"?")))),0)</f>
        <v>0</v>
      </c>
      <c r="AQ114" s="31">
        <f>IF(AN114="PACUL",VLOOKUP(A114,'STOK PACUL'!C:H,6,0),IF(FR_HITUNG_MINMAX!AN114="PESALAKAN",VLOOKUP(FR_HITUNG_MINMAX!A114,'STOK PESALAKAN'!C:H,6,0),IF(FR_HITUNG_MINMAX!AN114="CIKDITIRO",VLOOKUP(FR_HITUNG_MINMAX!A114,'STOK CIKDITIRO'!C:H,6,0),IF(FR_HITUNG_MINMAX!AN114="TRAYEMAN",VLOOKUP(FR_HITUNG_MINMAX!A114,'STOK TRAYEMAN'!C:H,6,0),"?"))))</f>
        <v>2</v>
      </c>
      <c r="AR114" s="25">
        <f t="shared" si="7"/>
        <v>2</v>
      </c>
      <c r="AS114" s="25">
        <f t="shared" si="6"/>
        <v>1</v>
      </c>
      <c r="AT114" s="25">
        <f t="shared" si="5"/>
        <v>3</v>
      </c>
    </row>
    <row r="115" spans="1:46">
      <c r="A115" s="96" t="s">
        <v>249</v>
      </c>
      <c r="B115" s="96" t="s">
        <v>994</v>
      </c>
      <c r="C115" s="96" t="s">
        <v>948</v>
      </c>
      <c r="D115" s="96" t="s">
        <v>1365</v>
      </c>
      <c r="E115" s="96" t="s">
        <v>484</v>
      </c>
      <c r="F115" s="97">
        <v>102000</v>
      </c>
      <c r="G115" s="97">
        <v>1</v>
      </c>
      <c r="H115" s="96" t="s">
        <v>30</v>
      </c>
      <c r="I115" s="96" t="s">
        <v>2</v>
      </c>
      <c r="J115" s="98">
        <v>1</v>
      </c>
      <c r="K115" s="97">
        <v>1</v>
      </c>
      <c r="L115" s="97">
        <v>1</v>
      </c>
      <c r="M115" s="97">
        <v>1</v>
      </c>
      <c r="N115" s="97">
        <v>0</v>
      </c>
      <c r="O115" s="97">
        <v>1</v>
      </c>
      <c r="P115" s="97">
        <v>1</v>
      </c>
      <c r="Q115" s="97">
        <v>0</v>
      </c>
      <c r="R115" s="97">
        <v>0</v>
      </c>
      <c r="S115" s="97">
        <v>0</v>
      </c>
      <c r="T115" s="97">
        <v>0</v>
      </c>
      <c r="U115" s="97">
        <v>0</v>
      </c>
      <c r="V115" s="97">
        <v>0</v>
      </c>
      <c r="W115" s="97">
        <v>0</v>
      </c>
      <c r="X115" s="97">
        <v>1</v>
      </c>
      <c r="Y115" s="97">
        <v>2</v>
      </c>
      <c r="Z115" s="97">
        <v>1</v>
      </c>
      <c r="AA115" s="97">
        <v>1</v>
      </c>
      <c r="AB115" s="97">
        <v>2</v>
      </c>
      <c r="AC115" s="97">
        <v>1</v>
      </c>
      <c r="AD115" s="97">
        <v>0</v>
      </c>
      <c r="AE115" s="97">
        <v>0</v>
      </c>
      <c r="AF115" s="97">
        <v>0</v>
      </c>
      <c r="AG115" s="97">
        <v>0</v>
      </c>
      <c r="AH115" s="97">
        <v>0</v>
      </c>
      <c r="AI115" s="97">
        <v>0</v>
      </c>
      <c r="AJ115" s="97">
        <v>1</v>
      </c>
      <c r="AK115" s="97">
        <v>2</v>
      </c>
      <c r="AL115" s="97">
        <v>1</v>
      </c>
      <c r="AM115" s="97">
        <v>2</v>
      </c>
      <c r="AN115" s="96" t="s">
        <v>483</v>
      </c>
      <c r="AO115" s="97">
        <v>2</v>
      </c>
      <c r="AP115" s="31">
        <f>IFERROR(IF(AN115="CIKDITIRO",VLOOKUP(A115,'BR DTG CIKDITIRO'!C:E,3,0),IF(FR_HITUNG_MINMAX!AN115="PESALAKAN",VLOOKUP(FR_HITUNG_MINMAX!A115,'BR DTG ADW'!C:E,3,0),IF(FR_HITUNG_MINMAX!AN115="PACUL",VLOOKUP(FR_HITUNG_MINMAX!A115,'BR DTG PACUL'!C:E,3,0),IF(FR_HITUNG_MINMAX!AN115="TRAYEMAN",VLOOKUP(FR_HITUNG_MINMAX!A115,'BR DTG TRAYEMAN'!C:E,3,0),"?")))),0)</f>
        <v>0</v>
      </c>
      <c r="AQ115" s="31">
        <f>IF(AN115="PACUL",VLOOKUP(A115,'STOK PACUL'!C:H,6,0),IF(FR_HITUNG_MINMAX!AN115="PESALAKAN",VLOOKUP(FR_HITUNG_MINMAX!A115,'STOK PESALAKAN'!C:H,6,0),IF(FR_HITUNG_MINMAX!AN115="CIKDITIRO",VLOOKUP(FR_HITUNG_MINMAX!A115,'STOK CIKDITIRO'!C:H,6,0),IF(FR_HITUNG_MINMAX!AN115="TRAYEMAN",VLOOKUP(FR_HITUNG_MINMAX!A115,'STOK TRAYEMAN'!C:H,6,0),"?"))))</f>
        <v>2</v>
      </c>
      <c r="AR115" s="25">
        <f t="shared" si="7"/>
        <v>2</v>
      </c>
      <c r="AS115" s="25">
        <f t="shared" si="6"/>
        <v>1</v>
      </c>
      <c r="AT115" s="25">
        <f t="shared" si="5"/>
        <v>3</v>
      </c>
    </row>
    <row r="116" spans="1:46">
      <c r="A116" s="96" t="s">
        <v>250</v>
      </c>
      <c r="B116" s="96" t="s">
        <v>995</v>
      </c>
      <c r="C116" s="96" t="s">
        <v>948</v>
      </c>
      <c r="D116" s="96" t="s">
        <v>1365</v>
      </c>
      <c r="E116" s="96" t="s">
        <v>485</v>
      </c>
      <c r="F116" s="97">
        <v>100000</v>
      </c>
      <c r="G116" s="97">
        <v>1</v>
      </c>
      <c r="H116" s="96" t="s">
        <v>30</v>
      </c>
      <c r="I116" s="96" t="s">
        <v>2</v>
      </c>
      <c r="J116" s="98" t="s">
        <v>1368</v>
      </c>
      <c r="K116" s="97">
        <v>1</v>
      </c>
      <c r="L116" s="97">
        <v>0</v>
      </c>
      <c r="M116" s="97">
        <v>0</v>
      </c>
      <c r="N116" s="97">
        <v>0</v>
      </c>
      <c r="O116" s="97">
        <v>1</v>
      </c>
      <c r="P116" s="97">
        <v>2</v>
      </c>
      <c r="Q116" s="97">
        <v>0</v>
      </c>
      <c r="R116" s="97">
        <v>3</v>
      </c>
      <c r="S116" s="97">
        <v>1</v>
      </c>
      <c r="T116" s="97">
        <v>2</v>
      </c>
      <c r="U116" s="97">
        <v>0</v>
      </c>
      <c r="V116" s="97">
        <v>1</v>
      </c>
      <c r="W116" s="97">
        <v>0</v>
      </c>
      <c r="X116" s="97">
        <v>3</v>
      </c>
      <c r="Y116" s="97">
        <v>0</v>
      </c>
      <c r="Z116" s="97">
        <v>0</v>
      </c>
      <c r="AA116" s="97">
        <v>1</v>
      </c>
      <c r="AB116" s="97">
        <v>3</v>
      </c>
      <c r="AC116" s="97">
        <v>2</v>
      </c>
      <c r="AD116" s="97">
        <v>3</v>
      </c>
      <c r="AE116" s="97">
        <v>4</v>
      </c>
      <c r="AF116" s="97">
        <v>3</v>
      </c>
      <c r="AG116" s="97">
        <v>1</v>
      </c>
      <c r="AH116" s="97">
        <v>1</v>
      </c>
      <c r="AI116" s="97">
        <v>1</v>
      </c>
      <c r="AJ116" s="97">
        <v>0</v>
      </c>
      <c r="AK116" s="97">
        <v>4</v>
      </c>
      <c r="AL116" s="97">
        <v>3</v>
      </c>
      <c r="AM116" s="97">
        <v>4</v>
      </c>
      <c r="AN116" s="96" t="s">
        <v>483</v>
      </c>
      <c r="AO116" s="97">
        <v>4</v>
      </c>
      <c r="AP116" s="31">
        <f>IFERROR(IF(AN116="CIKDITIRO",VLOOKUP(A116,'BR DTG CIKDITIRO'!C:E,3,0),IF(FR_HITUNG_MINMAX!AN116="PESALAKAN",VLOOKUP(FR_HITUNG_MINMAX!A116,'BR DTG ADW'!C:E,3,0),IF(FR_HITUNG_MINMAX!AN116="PACUL",VLOOKUP(FR_HITUNG_MINMAX!A116,'BR DTG PACUL'!C:E,3,0),IF(FR_HITUNG_MINMAX!AN116="TRAYEMAN",VLOOKUP(FR_HITUNG_MINMAX!A116,'BR DTG TRAYEMAN'!C:E,3,0),"?")))),0)</f>
        <v>0</v>
      </c>
      <c r="AQ116" s="31">
        <f>IF(AN116="PACUL",VLOOKUP(A116,'STOK PACUL'!C:H,6,0),IF(FR_HITUNG_MINMAX!AN116="PESALAKAN",VLOOKUP(FR_HITUNG_MINMAX!A116,'STOK PESALAKAN'!C:H,6,0),IF(FR_HITUNG_MINMAX!AN116="CIKDITIRO",VLOOKUP(FR_HITUNG_MINMAX!A116,'STOK CIKDITIRO'!C:H,6,0),IF(FR_HITUNG_MINMAX!AN116="TRAYEMAN",VLOOKUP(FR_HITUNG_MINMAX!A116,'STOK TRAYEMAN'!C:H,6,0),"?"))))</f>
        <v>4</v>
      </c>
      <c r="AR116" s="25">
        <f t="shared" si="7"/>
        <v>4</v>
      </c>
      <c r="AS116" s="25">
        <f t="shared" si="6"/>
        <v>2</v>
      </c>
      <c r="AT116" s="25">
        <f t="shared" si="5"/>
        <v>4</v>
      </c>
    </row>
    <row r="117" spans="1:46">
      <c r="A117" s="96" t="s">
        <v>251</v>
      </c>
      <c r="B117" s="96" t="s">
        <v>996</v>
      </c>
      <c r="C117" s="96" t="s">
        <v>948</v>
      </c>
      <c r="D117" s="96" t="s">
        <v>1365</v>
      </c>
      <c r="E117" s="96" t="s">
        <v>484</v>
      </c>
      <c r="F117" s="97">
        <v>141800</v>
      </c>
      <c r="G117" s="97">
        <v>1</v>
      </c>
      <c r="H117" s="96" t="s">
        <v>30</v>
      </c>
      <c r="I117" s="96" t="s">
        <v>2</v>
      </c>
      <c r="J117" s="98" t="s">
        <v>1366</v>
      </c>
      <c r="K117" s="97">
        <v>1</v>
      </c>
      <c r="L117" s="97">
        <v>0</v>
      </c>
      <c r="M117" s="97">
        <v>0</v>
      </c>
      <c r="N117" s="97">
        <v>0</v>
      </c>
      <c r="O117" s="97">
        <v>1</v>
      </c>
      <c r="P117" s="97">
        <v>1</v>
      </c>
      <c r="Q117" s="97">
        <v>0</v>
      </c>
      <c r="R117" s="97">
        <v>2</v>
      </c>
      <c r="S117" s="97">
        <v>0</v>
      </c>
      <c r="T117" s="97">
        <v>2</v>
      </c>
      <c r="U117" s="97">
        <v>0</v>
      </c>
      <c r="V117" s="97">
        <v>0</v>
      </c>
      <c r="W117" s="97">
        <v>0</v>
      </c>
      <c r="X117" s="97">
        <v>2</v>
      </c>
      <c r="Y117" s="97">
        <v>0</v>
      </c>
      <c r="Z117" s="97">
        <v>0</v>
      </c>
      <c r="AA117" s="97">
        <v>1</v>
      </c>
      <c r="AB117" s="97">
        <v>2</v>
      </c>
      <c r="AC117" s="97">
        <v>1</v>
      </c>
      <c r="AD117" s="97">
        <v>2</v>
      </c>
      <c r="AE117" s="97">
        <v>2</v>
      </c>
      <c r="AF117" s="97">
        <v>2</v>
      </c>
      <c r="AG117" s="97">
        <v>0</v>
      </c>
      <c r="AH117" s="97">
        <v>0</v>
      </c>
      <c r="AI117" s="97">
        <v>0</v>
      </c>
      <c r="AJ117" s="97">
        <v>0</v>
      </c>
      <c r="AK117" s="97">
        <v>2</v>
      </c>
      <c r="AL117" s="97">
        <v>2</v>
      </c>
      <c r="AM117" s="97">
        <v>2</v>
      </c>
      <c r="AN117" s="96" t="s">
        <v>483</v>
      </c>
      <c r="AO117" s="97">
        <v>3</v>
      </c>
      <c r="AP117" s="31">
        <f>IFERROR(IF(AN117="CIKDITIRO",VLOOKUP(A117,'BR DTG CIKDITIRO'!C:E,3,0),IF(FR_HITUNG_MINMAX!AN117="PESALAKAN",VLOOKUP(FR_HITUNG_MINMAX!A117,'BR DTG ADW'!C:E,3,0),IF(FR_HITUNG_MINMAX!AN117="PACUL",VLOOKUP(FR_HITUNG_MINMAX!A117,'BR DTG PACUL'!C:E,3,0),IF(FR_HITUNG_MINMAX!AN117="TRAYEMAN",VLOOKUP(FR_HITUNG_MINMAX!A117,'BR DTG TRAYEMAN'!C:E,3,0),"?")))),0)</f>
        <v>0</v>
      </c>
      <c r="AQ117" s="31">
        <f>IF(AN117="PACUL",VLOOKUP(A117,'STOK PACUL'!C:H,6,0),IF(FR_HITUNG_MINMAX!AN117="PESALAKAN",VLOOKUP(FR_HITUNG_MINMAX!A117,'STOK PESALAKAN'!C:H,6,0),IF(FR_HITUNG_MINMAX!AN117="CIKDITIRO",VLOOKUP(FR_HITUNG_MINMAX!A117,'STOK CIKDITIRO'!C:H,6,0),IF(FR_HITUNG_MINMAX!AN117="TRAYEMAN",VLOOKUP(FR_HITUNG_MINMAX!A117,'STOK TRAYEMAN'!C:H,6,0),"?"))))</f>
        <v>3</v>
      </c>
      <c r="AR117" s="25">
        <f t="shared" si="7"/>
        <v>3</v>
      </c>
      <c r="AS117" s="25">
        <f t="shared" si="6"/>
        <v>1</v>
      </c>
      <c r="AT117" s="25">
        <f t="shared" si="5"/>
        <v>3</v>
      </c>
    </row>
    <row r="118" spans="1:46">
      <c r="A118" s="96" t="s">
        <v>1761</v>
      </c>
      <c r="B118" s="96" t="s">
        <v>1762</v>
      </c>
      <c r="C118" s="96" t="s">
        <v>1185</v>
      </c>
      <c r="D118" s="96" t="s">
        <v>1365</v>
      </c>
      <c r="E118" s="96" t="s">
        <v>482</v>
      </c>
      <c r="F118" s="97">
        <v>243000</v>
      </c>
      <c r="G118" s="97">
        <v>1</v>
      </c>
      <c r="H118" s="96" t="s">
        <v>1185</v>
      </c>
      <c r="I118" s="96" t="s">
        <v>1185</v>
      </c>
      <c r="J118" s="98">
        <v>1</v>
      </c>
      <c r="K118" s="97">
        <v>1</v>
      </c>
      <c r="L118" s="97">
        <v>0</v>
      </c>
      <c r="M118" s="97">
        <v>0</v>
      </c>
      <c r="N118" s="97">
        <v>1</v>
      </c>
      <c r="O118" s="97">
        <v>0</v>
      </c>
      <c r="P118" s="97">
        <v>0</v>
      </c>
      <c r="Q118" s="97">
        <v>0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1</v>
      </c>
      <c r="Y118" s="97">
        <v>0</v>
      </c>
      <c r="Z118" s="97">
        <v>1</v>
      </c>
      <c r="AA118" s="97">
        <v>1</v>
      </c>
      <c r="AB118" s="97">
        <v>0</v>
      </c>
      <c r="AC118" s="97">
        <v>0</v>
      </c>
      <c r="AD118" s="97">
        <v>0</v>
      </c>
      <c r="AE118" s="97">
        <v>0</v>
      </c>
      <c r="AF118" s="97">
        <v>0</v>
      </c>
      <c r="AG118" s="97">
        <v>0</v>
      </c>
      <c r="AH118" s="97">
        <v>0</v>
      </c>
      <c r="AI118" s="97">
        <v>0</v>
      </c>
      <c r="AJ118" s="97">
        <v>0</v>
      </c>
      <c r="AK118" s="97">
        <v>1</v>
      </c>
      <c r="AL118" s="97">
        <v>1</v>
      </c>
      <c r="AM118" s="97">
        <v>1</v>
      </c>
      <c r="AN118" s="96" t="s">
        <v>483</v>
      </c>
      <c r="AO118" s="97">
        <v>0</v>
      </c>
      <c r="AP118" s="31">
        <f>IFERROR(IF(AN118="CIKDITIRO",VLOOKUP(A118,'BR DTG CIKDITIRO'!C:E,3,0),IF(FR_HITUNG_MINMAX!AN118="PESALAKAN",VLOOKUP(FR_HITUNG_MINMAX!A118,'BR DTG ADW'!C:E,3,0),IF(FR_HITUNG_MINMAX!AN118="PACUL",VLOOKUP(FR_HITUNG_MINMAX!A118,'BR DTG PACUL'!C:E,3,0),IF(FR_HITUNG_MINMAX!AN118="TRAYEMAN",VLOOKUP(FR_HITUNG_MINMAX!A118,'BR DTG TRAYEMAN'!C:E,3,0),"?")))),0)</f>
        <v>0</v>
      </c>
      <c r="AQ118" s="31">
        <f>IF(AN118="PACUL",VLOOKUP(A118,'STOK PACUL'!C:H,6,0),IF(FR_HITUNG_MINMAX!AN118="PESALAKAN",VLOOKUP(FR_HITUNG_MINMAX!A118,'STOK PESALAKAN'!C:H,6,0),IF(FR_HITUNG_MINMAX!AN118="CIKDITIRO",VLOOKUP(FR_HITUNG_MINMAX!A118,'STOK CIKDITIRO'!C:H,6,0),IF(FR_HITUNG_MINMAX!AN118="TRAYEMAN",VLOOKUP(FR_HITUNG_MINMAX!A118,'STOK TRAYEMAN'!C:H,6,0),"?"))))</f>
        <v>0</v>
      </c>
      <c r="AR118" s="25">
        <f t="shared" si="7"/>
        <v>0</v>
      </c>
      <c r="AS118" s="25">
        <f t="shared" si="6"/>
        <v>1</v>
      </c>
      <c r="AT118" s="25">
        <f t="shared" si="5"/>
        <v>1</v>
      </c>
    </row>
    <row r="119" spans="1:46">
      <c r="A119" s="96" t="s">
        <v>1763</v>
      </c>
      <c r="B119" s="96" t="s">
        <v>1764</v>
      </c>
      <c r="C119" s="96" t="s">
        <v>876</v>
      </c>
      <c r="D119" s="96" t="s">
        <v>1365</v>
      </c>
      <c r="E119" s="96" t="s">
        <v>482</v>
      </c>
      <c r="F119" s="97">
        <v>215000</v>
      </c>
      <c r="G119" s="97">
        <v>1</v>
      </c>
      <c r="H119" s="96" t="s">
        <v>1185</v>
      </c>
      <c r="I119" s="96" t="s">
        <v>1185</v>
      </c>
      <c r="J119" s="98">
        <v>1</v>
      </c>
      <c r="K119" s="97">
        <v>1</v>
      </c>
      <c r="L119" s="97">
        <v>0</v>
      </c>
      <c r="M119" s="97">
        <v>0</v>
      </c>
      <c r="N119" s="97">
        <v>1</v>
      </c>
      <c r="O119" s="97">
        <v>0</v>
      </c>
      <c r="P119" s="97">
        <v>0</v>
      </c>
      <c r="Q119" s="97">
        <v>0</v>
      </c>
      <c r="R119" s="97">
        <v>0</v>
      </c>
      <c r="S119" s="97">
        <v>0</v>
      </c>
      <c r="T119" s="97">
        <v>0</v>
      </c>
      <c r="U119" s="97">
        <v>0</v>
      </c>
      <c r="V119" s="97">
        <v>0</v>
      </c>
      <c r="W119" s="97">
        <v>0</v>
      </c>
      <c r="X119" s="97">
        <v>1</v>
      </c>
      <c r="Y119" s="97">
        <v>0</v>
      </c>
      <c r="Z119" s="97">
        <v>1</v>
      </c>
      <c r="AA119" s="97">
        <v>1</v>
      </c>
      <c r="AB119" s="97">
        <v>0</v>
      </c>
      <c r="AC119" s="97">
        <v>0</v>
      </c>
      <c r="AD119" s="97">
        <v>0</v>
      </c>
      <c r="AE119" s="97">
        <v>0</v>
      </c>
      <c r="AF119" s="97">
        <v>0</v>
      </c>
      <c r="AG119" s="97">
        <v>0</v>
      </c>
      <c r="AH119" s="97">
        <v>0</v>
      </c>
      <c r="AI119" s="97">
        <v>0</v>
      </c>
      <c r="AJ119" s="97">
        <v>0</v>
      </c>
      <c r="AK119" s="97">
        <v>1</v>
      </c>
      <c r="AL119" s="97">
        <v>0</v>
      </c>
      <c r="AM119" s="97">
        <v>0</v>
      </c>
      <c r="AN119" s="96" t="s">
        <v>483</v>
      </c>
      <c r="AO119" s="97">
        <v>0</v>
      </c>
      <c r="AP119" s="31">
        <f>IFERROR(IF(AN119="CIKDITIRO",VLOOKUP(A119,'BR DTG CIKDITIRO'!C:E,3,0),IF(FR_HITUNG_MINMAX!AN119="PESALAKAN",VLOOKUP(FR_HITUNG_MINMAX!A119,'BR DTG ADW'!C:E,3,0),IF(FR_HITUNG_MINMAX!AN119="PACUL",VLOOKUP(FR_HITUNG_MINMAX!A119,'BR DTG PACUL'!C:E,3,0),IF(FR_HITUNG_MINMAX!AN119="TRAYEMAN",VLOOKUP(FR_HITUNG_MINMAX!A119,'BR DTG TRAYEMAN'!C:E,3,0),"?")))),0)</f>
        <v>0</v>
      </c>
      <c r="AQ119" s="31">
        <f>IF(AN119="PACUL",VLOOKUP(A119,'STOK PACUL'!C:H,6,0),IF(FR_HITUNG_MINMAX!AN119="PESALAKAN",VLOOKUP(FR_HITUNG_MINMAX!A119,'STOK PESALAKAN'!C:H,6,0),IF(FR_HITUNG_MINMAX!AN119="CIKDITIRO",VLOOKUP(FR_HITUNG_MINMAX!A119,'STOK CIKDITIRO'!C:H,6,0),IF(FR_HITUNG_MINMAX!AN119="TRAYEMAN",VLOOKUP(FR_HITUNG_MINMAX!A119,'STOK TRAYEMAN'!C:H,6,0),"?"))))</f>
        <v>0</v>
      </c>
      <c r="AR119" s="25">
        <f t="shared" si="7"/>
        <v>0</v>
      </c>
      <c r="AS119" s="25">
        <f t="shared" si="6"/>
        <v>0</v>
      </c>
      <c r="AT119" s="25">
        <f t="shared" si="5"/>
        <v>1</v>
      </c>
    </row>
    <row r="120" spans="1:46">
      <c r="A120" s="96" t="s">
        <v>548</v>
      </c>
      <c r="B120" s="96" t="s">
        <v>997</v>
      </c>
      <c r="C120" s="96" t="s">
        <v>948</v>
      </c>
      <c r="D120" s="96" t="s">
        <v>1365</v>
      </c>
      <c r="E120" s="96" t="s">
        <v>482</v>
      </c>
      <c r="F120" s="97">
        <v>8800</v>
      </c>
      <c r="G120" s="97">
        <v>1</v>
      </c>
      <c r="H120" s="96" t="s">
        <v>31</v>
      </c>
      <c r="I120" s="96" t="s">
        <v>1185</v>
      </c>
      <c r="J120" s="98">
        <v>1</v>
      </c>
      <c r="K120" s="97">
        <v>1</v>
      </c>
      <c r="L120" s="97">
        <v>0</v>
      </c>
      <c r="M120" s="97">
        <v>0</v>
      </c>
      <c r="N120" s="97">
        <v>3</v>
      </c>
      <c r="O120" s="97">
        <v>0</v>
      </c>
      <c r="P120" s="97">
        <v>0</v>
      </c>
      <c r="Q120" s="97">
        <v>0</v>
      </c>
      <c r="R120" s="97">
        <v>0</v>
      </c>
      <c r="S120" s="97">
        <v>0</v>
      </c>
      <c r="T120" s="97">
        <v>0</v>
      </c>
      <c r="U120" s="97">
        <v>0</v>
      </c>
      <c r="V120" s="97">
        <v>0</v>
      </c>
      <c r="W120" s="97">
        <v>0</v>
      </c>
      <c r="X120" s="97">
        <v>3</v>
      </c>
      <c r="Y120" s="97">
        <v>0</v>
      </c>
      <c r="Z120" s="97">
        <v>3</v>
      </c>
      <c r="AA120" s="97">
        <v>3</v>
      </c>
      <c r="AB120" s="97">
        <v>0</v>
      </c>
      <c r="AC120" s="97">
        <v>0</v>
      </c>
      <c r="AD120" s="97">
        <v>0</v>
      </c>
      <c r="AE120" s="97">
        <v>0</v>
      </c>
      <c r="AF120" s="97">
        <v>0</v>
      </c>
      <c r="AG120" s="97">
        <v>0</v>
      </c>
      <c r="AH120" s="97">
        <v>0</v>
      </c>
      <c r="AI120" s="97">
        <v>0</v>
      </c>
      <c r="AJ120" s="97">
        <v>0</v>
      </c>
      <c r="AK120" s="97">
        <v>3</v>
      </c>
      <c r="AL120" s="97">
        <v>3</v>
      </c>
      <c r="AM120" s="97">
        <v>3</v>
      </c>
      <c r="AN120" s="96" t="s">
        <v>483</v>
      </c>
      <c r="AO120" s="97">
        <v>0</v>
      </c>
      <c r="AP120" s="31">
        <f>IFERROR(IF(AN120="CIKDITIRO",VLOOKUP(A120,'BR DTG CIKDITIRO'!C:E,3,0),IF(FR_HITUNG_MINMAX!AN120="PESALAKAN",VLOOKUP(FR_HITUNG_MINMAX!A120,'BR DTG ADW'!C:E,3,0),IF(FR_HITUNG_MINMAX!AN120="PACUL",VLOOKUP(FR_HITUNG_MINMAX!A120,'BR DTG PACUL'!C:E,3,0),IF(FR_HITUNG_MINMAX!AN120="TRAYEMAN",VLOOKUP(FR_HITUNG_MINMAX!A120,'BR DTG TRAYEMAN'!C:E,3,0),"?")))),0)</f>
        <v>0</v>
      </c>
      <c r="AQ120" s="31">
        <f>IF(AN120="PACUL",VLOOKUP(A120,'STOK PACUL'!C:H,6,0),IF(FR_HITUNG_MINMAX!AN120="PESALAKAN",VLOOKUP(FR_HITUNG_MINMAX!A120,'STOK PESALAKAN'!C:H,6,0),IF(FR_HITUNG_MINMAX!AN120="CIKDITIRO",VLOOKUP(FR_HITUNG_MINMAX!A120,'STOK CIKDITIRO'!C:H,6,0),IF(FR_HITUNG_MINMAX!AN120="TRAYEMAN",VLOOKUP(FR_HITUNG_MINMAX!A120,'STOK TRAYEMAN'!C:H,6,0),"?"))))</f>
        <v>0</v>
      </c>
      <c r="AR120" s="25">
        <f t="shared" si="7"/>
        <v>0</v>
      </c>
      <c r="AS120" s="25">
        <f t="shared" si="6"/>
        <v>2</v>
      </c>
      <c r="AT120" s="25">
        <f t="shared" si="5"/>
        <v>1</v>
      </c>
    </row>
    <row r="121" spans="1:46" ht="30">
      <c r="A121" s="96" t="s">
        <v>549</v>
      </c>
      <c r="B121" s="96" t="s">
        <v>998</v>
      </c>
      <c r="C121" s="96" t="s">
        <v>948</v>
      </c>
      <c r="D121" s="96" t="s">
        <v>1365</v>
      </c>
      <c r="E121" s="96" t="s">
        <v>482</v>
      </c>
      <c r="F121" s="97">
        <v>7900</v>
      </c>
      <c r="G121" s="97">
        <v>1</v>
      </c>
      <c r="H121" s="96" t="s">
        <v>31</v>
      </c>
      <c r="I121" s="96" t="s">
        <v>1185</v>
      </c>
      <c r="J121" s="98">
        <v>1</v>
      </c>
      <c r="K121" s="97">
        <v>1</v>
      </c>
      <c r="L121" s="97">
        <v>0</v>
      </c>
      <c r="M121" s="97">
        <v>0</v>
      </c>
      <c r="N121" s="97">
        <v>3</v>
      </c>
      <c r="O121" s="97">
        <v>0</v>
      </c>
      <c r="P121" s="97">
        <v>0</v>
      </c>
      <c r="Q121" s="97">
        <v>0</v>
      </c>
      <c r="R121" s="97">
        <v>0</v>
      </c>
      <c r="S121" s="97">
        <v>0</v>
      </c>
      <c r="T121" s="97">
        <v>0</v>
      </c>
      <c r="U121" s="97">
        <v>0</v>
      </c>
      <c r="V121" s="97">
        <v>0</v>
      </c>
      <c r="W121" s="97">
        <v>0</v>
      </c>
      <c r="X121" s="97">
        <v>3</v>
      </c>
      <c r="Y121" s="97">
        <v>0</v>
      </c>
      <c r="Z121" s="97">
        <v>3</v>
      </c>
      <c r="AA121" s="97">
        <v>3</v>
      </c>
      <c r="AB121" s="97">
        <v>0</v>
      </c>
      <c r="AC121" s="97">
        <v>0</v>
      </c>
      <c r="AD121" s="97">
        <v>0</v>
      </c>
      <c r="AE121" s="97">
        <v>0</v>
      </c>
      <c r="AF121" s="97">
        <v>0</v>
      </c>
      <c r="AG121" s="97">
        <v>0</v>
      </c>
      <c r="AH121" s="97">
        <v>0</v>
      </c>
      <c r="AI121" s="97">
        <v>0</v>
      </c>
      <c r="AJ121" s="97">
        <v>0</v>
      </c>
      <c r="AK121" s="97">
        <v>3</v>
      </c>
      <c r="AL121" s="97">
        <v>3</v>
      </c>
      <c r="AM121" s="97">
        <v>3</v>
      </c>
      <c r="AN121" s="96" t="s">
        <v>483</v>
      </c>
      <c r="AO121" s="97">
        <v>0</v>
      </c>
      <c r="AP121" s="31">
        <f>IFERROR(IF(AN121="CIKDITIRO",VLOOKUP(A121,'BR DTG CIKDITIRO'!C:E,3,0),IF(FR_HITUNG_MINMAX!AN121="PESALAKAN",VLOOKUP(FR_HITUNG_MINMAX!A121,'BR DTG ADW'!C:E,3,0),IF(FR_HITUNG_MINMAX!AN121="PACUL",VLOOKUP(FR_HITUNG_MINMAX!A121,'BR DTG PACUL'!C:E,3,0),IF(FR_HITUNG_MINMAX!AN121="TRAYEMAN",VLOOKUP(FR_HITUNG_MINMAX!A121,'BR DTG TRAYEMAN'!C:E,3,0),"?")))),0)</f>
        <v>0</v>
      </c>
      <c r="AQ121" s="31">
        <f>IF(AN121="PACUL",VLOOKUP(A121,'STOK PACUL'!C:H,6,0),IF(FR_HITUNG_MINMAX!AN121="PESALAKAN",VLOOKUP(FR_HITUNG_MINMAX!A121,'STOK PESALAKAN'!C:H,6,0),IF(FR_HITUNG_MINMAX!AN121="CIKDITIRO",VLOOKUP(FR_HITUNG_MINMAX!A121,'STOK CIKDITIRO'!C:H,6,0),IF(FR_HITUNG_MINMAX!AN121="TRAYEMAN",VLOOKUP(FR_HITUNG_MINMAX!A121,'STOK TRAYEMAN'!C:H,6,0),"?"))))</f>
        <v>0</v>
      </c>
      <c r="AR121" s="25">
        <f t="shared" si="7"/>
        <v>0</v>
      </c>
      <c r="AS121" s="25">
        <f t="shared" si="6"/>
        <v>2</v>
      </c>
      <c r="AT121" s="25">
        <f t="shared" si="5"/>
        <v>1</v>
      </c>
    </row>
    <row r="122" spans="1:46">
      <c r="A122" s="96" t="s">
        <v>1765</v>
      </c>
      <c r="B122" s="96" t="s">
        <v>1766</v>
      </c>
      <c r="C122" s="96" t="s">
        <v>876</v>
      </c>
      <c r="D122" s="96" t="s">
        <v>1365</v>
      </c>
      <c r="E122" s="96" t="s">
        <v>482</v>
      </c>
      <c r="F122" s="97">
        <v>20000</v>
      </c>
      <c r="G122" s="97">
        <v>1</v>
      </c>
      <c r="H122" s="96" t="s">
        <v>1185</v>
      </c>
      <c r="I122" s="96" t="s">
        <v>1185</v>
      </c>
      <c r="J122" s="98">
        <v>1</v>
      </c>
      <c r="K122" s="97">
        <v>1</v>
      </c>
      <c r="L122" s="97">
        <v>0</v>
      </c>
      <c r="M122" s="97">
        <v>0</v>
      </c>
      <c r="N122" s="97">
        <v>1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1</v>
      </c>
      <c r="Y122" s="97">
        <v>0</v>
      </c>
      <c r="Z122" s="97">
        <v>1</v>
      </c>
      <c r="AA122" s="97">
        <v>1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1</v>
      </c>
      <c r="AL122" s="97">
        <v>0</v>
      </c>
      <c r="AM122" s="97">
        <v>0</v>
      </c>
      <c r="AN122" s="96" t="s">
        <v>483</v>
      </c>
      <c r="AO122" s="97">
        <v>0</v>
      </c>
      <c r="AP122" s="31">
        <f>IFERROR(IF(AN122="CIKDITIRO",VLOOKUP(A122,'BR DTG CIKDITIRO'!C:E,3,0),IF(FR_HITUNG_MINMAX!AN122="PESALAKAN",VLOOKUP(FR_HITUNG_MINMAX!A122,'BR DTG ADW'!C:E,3,0),IF(FR_HITUNG_MINMAX!AN122="PACUL",VLOOKUP(FR_HITUNG_MINMAX!A122,'BR DTG PACUL'!C:E,3,0),IF(FR_HITUNG_MINMAX!AN122="TRAYEMAN",VLOOKUP(FR_HITUNG_MINMAX!A122,'BR DTG TRAYEMAN'!C:E,3,0),"?")))),0)</f>
        <v>0</v>
      </c>
      <c r="AQ122" s="31">
        <f>IF(AN122="PACUL",VLOOKUP(A122,'STOK PACUL'!C:H,6,0),IF(FR_HITUNG_MINMAX!AN122="PESALAKAN",VLOOKUP(FR_HITUNG_MINMAX!A122,'STOK PESALAKAN'!C:H,6,0),IF(FR_HITUNG_MINMAX!AN122="CIKDITIRO",VLOOKUP(FR_HITUNG_MINMAX!A122,'STOK CIKDITIRO'!C:H,6,0),IF(FR_HITUNG_MINMAX!AN122="TRAYEMAN",VLOOKUP(FR_HITUNG_MINMAX!A122,'STOK TRAYEMAN'!C:H,6,0),"?"))))</f>
        <v>0</v>
      </c>
      <c r="AR122" s="25">
        <f t="shared" si="7"/>
        <v>0</v>
      </c>
      <c r="AS122" s="25">
        <f t="shared" si="6"/>
        <v>0</v>
      </c>
      <c r="AT122" s="25">
        <f t="shared" si="5"/>
        <v>1</v>
      </c>
    </row>
    <row r="123" spans="1:46">
      <c r="A123" s="96" t="s">
        <v>1767</v>
      </c>
      <c r="B123" s="96" t="s">
        <v>1768</v>
      </c>
      <c r="C123" s="96" t="s">
        <v>1185</v>
      </c>
      <c r="D123" s="96" t="s">
        <v>1365</v>
      </c>
      <c r="E123" s="96" t="s">
        <v>482</v>
      </c>
      <c r="F123" s="97">
        <v>35000</v>
      </c>
      <c r="G123" s="97">
        <v>1</v>
      </c>
      <c r="H123" s="96" t="s">
        <v>1185</v>
      </c>
      <c r="I123" s="96" t="s">
        <v>1185</v>
      </c>
      <c r="J123" s="98">
        <v>1</v>
      </c>
      <c r="K123" s="97">
        <v>1</v>
      </c>
      <c r="L123" s="97">
        <v>0</v>
      </c>
      <c r="M123" s="97">
        <v>0</v>
      </c>
      <c r="N123" s="97">
        <v>1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1</v>
      </c>
      <c r="Y123" s="97">
        <v>0</v>
      </c>
      <c r="Z123" s="97">
        <v>1</v>
      </c>
      <c r="AA123" s="97">
        <v>1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1</v>
      </c>
      <c r="AL123" s="97">
        <v>1</v>
      </c>
      <c r="AM123" s="97">
        <v>1</v>
      </c>
      <c r="AN123" s="96" t="s">
        <v>483</v>
      </c>
      <c r="AO123" s="97">
        <v>0</v>
      </c>
      <c r="AP123" s="31">
        <f>IFERROR(IF(AN123="CIKDITIRO",VLOOKUP(A123,'BR DTG CIKDITIRO'!C:E,3,0),IF(FR_HITUNG_MINMAX!AN123="PESALAKAN",VLOOKUP(FR_HITUNG_MINMAX!A123,'BR DTG ADW'!C:E,3,0),IF(FR_HITUNG_MINMAX!AN123="PACUL",VLOOKUP(FR_HITUNG_MINMAX!A123,'BR DTG PACUL'!C:E,3,0),IF(FR_HITUNG_MINMAX!AN123="TRAYEMAN",VLOOKUP(FR_HITUNG_MINMAX!A123,'BR DTG TRAYEMAN'!C:E,3,0),"?")))),0)</f>
        <v>0</v>
      </c>
      <c r="AQ123" s="31">
        <f>IF(AN123="PACUL",VLOOKUP(A123,'STOK PACUL'!C:H,6,0),IF(FR_HITUNG_MINMAX!AN123="PESALAKAN",VLOOKUP(FR_HITUNG_MINMAX!A123,'STOK PESALAKAN'!C:H,6,0),IF(FR_HITUNG_MINMAX!AN123="CIKDITIRO",VLOOKUP(FR_HITUNG_MINMAX!A123,'STOK CIKDITIRO'!C:H,6,0),IF(FR_HITUNG_MINMAX!AN123="TRAYEMAN",VLOOKUP(FR_HITUNG_MINMAX!A123,'STOK TRAYEMAN'!C:H,6,0),"?"))))</f>
        <v>0</v>
      </c>
      <c r="AR123" s="25">
        <f t="shared" si="7"/>
        <v>0</v>
      </c>
      <c r="AS123" s="25">
        <f t="shared" si="6"/>
        <v>1</v>
      </c>
      <c r="AT123" s="25">
        <f t="shared" si="5"/>
        <v>1</v>
      </c>
    </row>
    <row r="124" spans="1:46">
      <c r="A124" s="96" t="s">
        <v>645</v>
      </c>
      <c r="B124" s="96" t="s">
        <v>646</v>
      </c>
      <c r="C124" s="96" t="s">
        <v>876</v>
      </c>
      <c r="D124" s="96" t="s">
        <v>1365</v>
      </c>
      <c r="E124" s="96" t="s">
        <v>482</v>
      </c>
      <c r="F124" s="97">
        <v>15500</v>
      </c>
      <c r="G124" s="97">
        <v>1</v>
      </c>
      <c r="H124" s="96" t="s">
        <v>31</v>
      </c>
      <c r="I124" s="96" t="s">
        <v>2</v>
      </c>
      <c r="J124" s="98">
        <v>1</v>
      </c>
      <c r="K124" s="97">
        <v>1</v>
      </c>
      <c r="L124" s="97">
        <v>0</v>
      </c>
      <c r="M124" s="97">
        <v>0</v>
      </c>
      <c r="N124" s="97">
        <v>1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1</v>
      </c>
      <c r="Y124" s="97">
        <v>0</v>
      </c>
      <c r="Z124" s="97">
        <v>1</v>
      </c>
      <c r="AA124" s="97">
        <v>1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1</v>
      </c>
      <c r="AL124" s="97">
        <v>0</v>
      </c>
      <c r="AM124" s="97">
        <v>0</v>
      </c>
      <c r="AN124" s="96" t="s">
        <v>483</v>
      </c>
      <c r="AO124" s="97">
        <v>0</v>
      </c>
      <c r="AP124" s="31">
        <f>IFERROR(IF(AN124="CIKDITIRO",VLOOKUP(A124,'BR DTG CIKDITIRO'!C:E,3,0),IF(FR_HITUNG_MINMAX!AN124="PESALAKAN",VLOOKUP(FR_HITUNG_MINMAX!A124,'BR DTG ADW'!C:E,3,0),IF(FR_HITUNG_MINMAX!AN124="PACUL",VLOOKUP(FR_HITUNG_MINMAX!A124,'BR DTG PACUL'!C:E,3,0),IF(FR_HITUNG_MINMAX!AN124="TRAYEMAN",VLOOKUP(FR_HITUNG_MINMAX!A124,'BR DTG TRAYEMAN'!C:E,3,0),"?")))),0)</f>
        <v>0</v>
      </c>
      <c r="AQ124" s="31">
        <f>IF(AN124="PACUL",VLOOKUP(A124,'STOK PACUL'!C:H,6,0),IF(FR_HITUNG_MINMAX!AN124="PESALAKAN",VLOOKUP(FR_HITUNG_MINMAX!A124,'STOK PESALAKAN'!C:H,6,0),IF(FR_HITUNG_MINMAX!AN124="CIKDITIRO",VLOOKUP(FR_HITUNG_MINMAX!A124,'STOK CIKDITIRO'!C:H,6,0),IF(FR_HITUNG_MINMAX!AN124="TRAYEMAN",VLOOKUP(FR_HITUNG_MINMAX!A124,'STOK TRAYEMAN'!C:H,6,0),"?"))))</f>
        <v>0</v>
      </c>
      <c r="AR124" s="25">
        <f t="shared" si="7"/>
        <v>0</v>
      </c>
      <c r="AS124" s="25">
        <f t="shared" si="6"/>
        <v>0</v>
      </c>
      <c r="AT124" s="25">
        <f t="shared" si="5"/>
        <v>1</v>
      </c>
    </row>
    <row r="125" spans="1:46">
      <c r="A125" s="96" t="s">
        <v>253</v>
      </c>
      <c r="B125" s="96" t="s">
        <v>1001</v>
      </c>
      <c r="C125" s="96" t="s">
        <v>948</v>
      </c>
      <c r="D125" s="96" t="s">
        <v>1365</v>
      </c>
      <c r="E125" s="96" t="s">
        <v>485</v>
      </c>
      <c r="F125" s="97">
        <v>12300</v>
      </c>
      <c r="G125" s="97">
        <v>1</v>
      </c>
      <c r="H125" s="96" t="s">
        <v>30</v>
      </c>
      <c r="I125" s="96" t="s">
        <v>1185</v>
      </c>
      <c r="J125" s="98" t="s">
        <v>1366</v>
      </c>
      <c r="K125" s="97">
        <v>1</v>
      </c>
      <c r="L125" s="97">
        <v>0</v>
      </c>
      <c r="M125" s="97">
        <v>12</v>
      </c>
      <c r="N125" s="97">
        <v>12</v>
      </c>
      <c r="O125" s="97">
        <v>12</v>
      </c>
      <c r="P125" s="97">
        <v>6</v>
      </c>
      <c r="Q125" s="97">
        <v>9</v>
      </c>
      <c r="R125" s="97">
        <v>3</v>
      </c>
      <c r="S125" s="97">
        <v>3</v>
      </c>
      <c r="T125" s="97">
        <v>3</v>
      </c>
      <c r="U125" s="97">
        <v>0</v>
      </c>
      <c r="V125" s="97">
        <v>0</v>
      </c>
      <c r="W125" s="97">
        <v>3</v>
      </c>
      <c r="X125" s="97">
        <v>12</v>
      </c>
      <c r="Y125" s="97">
        <v>12</v>
      </c>
      <c r="Z125" s="97">
        <v>24</v>
      </c>
      <c r="AA125" s="97">
        <v>24</v>
      </c>
      <c r="AB125" s="97">
        <v>18</v>
      </c>
      <c r="AC125" s="97">
        <v>15</v>
      </c>
      <c r="AD125" s="97">
        <v>12</v>
      </c>
      <c r="AE125" s="97">
        <v>6</v>
      </c>
      <c r="AF125" s="97">
        <v>6</v>
      </c>
      <c r="AG125" s="97">
        <v>3</v>
      </c>
      <c r="AH125" s="97">
        <v>0</v>
      </c>
      <c r="AI125" s="97">
        <v>3</v>
      </c>
      <c r="AJ125" s="97">
        <v>3</v>
      </c>
      <c r="AK125" s="97">
        <v>24</v>
      </c>
      <c r="AL125" s="97">
        <v>12</v>
      </c>
      <c r="AM125" s="97">
        <v>24</v>
      </c>
      <c r="AN125" s="96" t="s">
        <v>483</v>
      </c>
      <c r="AO125" s="97">
        <v>15</v>
      </c>
      <c r="AP125" s="31">
        <f>IFERROR(IF(AN125="CIKDITIRO",VLOOKUP(A125,'BR DTG CIKDITIRO'!C:E,3,0),IF(FR_HITUNG_MINMAX!AN125="PESALAKAN",VLOOKUP(FR_HITUNG_MINMAX!A125,'BR DTG ADW'!C:E,3,0),IF(FR_HITUNG_MINMAX!AN125="PACUL",VLOOKUP(FR_HITUNG_MINMAX!A125,'BR DTG PACUL'!C:E,3,0),IF(FR_HITUNG_MINMAX!AN125="TRAYEMAN",VLOOKUP(FR_HITUNG_MINMAX!A125,'BR DTG TRAYEMAN'!C:E,3,0),"?")))),0)</f>
        <v>0</v>
      </c>
      <c r="AQ125" s="31">
        <f>IF(AN125="PACUL",VLOOKUP(A125,'STOK PACUL'!C:H,6,0),IF(FR_HITUNG_MINMAX!AN125="PESALAKAN",VLOOKUP(FR_HITUNG_MINMAX!A125,'STOK PESALAKAN'!C:H,6,0),IF(FR_HITUNG_MINMAX!AN125="CIKDITIRO",VLOOKUP(FR_HITUNG_MINMAX!A125,'STOK CIKDITIRO'!C:H,6,0),IF(FR_HITUNG_MINMAX!AN125="TRAYEMAN",VLOOKUP(FR_HITUNG_MINMAX!A125,'STOK TRAYEMAN'!C:H,6,0),"?"))))</f>
        <v>15</v>
      </c>
      <c r="AR125" s="25">
        <f t="shared" si="7"/>
        <v>15</v>
      </c>
      <c r="AS125" s="25">
        <f t="shared" si="6"/>
        <v>6</v>
      </c>
      <c r="AT125" s="25">
        <f t="shared" si="5"/>
        <v>3</v>
      </c>
    </row>
    <row r="126" spans="1:46">
      <c r="A126" s="96" t="s">
        <v>254</v>
      </c>
      <c r="B126" s="96" t="s">
        <v>1003</v>
      </c>
      <c r="C126" s="96" t="s">
        <v>884</v>
      </c>
      <c r="D126" s="96" t="s">
        <v>1365</v>
      </c>
      <c r="E126" s="96" t="s">
        <v>485</v>
      </c>
      <c r="F126" s="97">
        <v>54000</v>
      </c>
      <c r="G126" s="97">
        <v>1</v>
      </c>
      <c r="H126" s="96" t="s">
        <v>30</v>
      </c>
      <c r="I126" s="96" t="s">
        <v>1185</v>
      </c>
      <c r="J126" s="98" t="s">
        <v>1366</v>
      </c>
      <c r="K126" s="97">
        <v>1</v>
      </c>
      <c r="L126" s="97">
        <v>1</v>
      </c>
      <c r="M126" s="97">
        <v>1</v>
      </c>
      <c r="N126" s="97">
        <v>1</v>
      </c>
      <c r="O126" s="97">
        <v>1</v>
      </c>
      <c r="P126" s="97">
        <v>1</v>
      </c>
      <c r="Q126" s="97">
        <v>0</v>
      </c>
      <c r="R126" s="97">
        <v>0</v>
      </c>
      <c r="S126" s="97">
        <v>2</v>
      </c>
      <c r="T126" s="97">
        <v>2</v>
      </c>
      <c r="U126" s="97">
        <v>0</v>
      </c>
      <c r="V126" s="97">
        <v>1</v>
      </c>
      <c r="W126" s="97">
        <v>2</v>
      </c>
      <c r="X126" s="97">
        <v>2</v>
      </c>
      <c r="Y126" s="97">
        <v>2</v>
      </c>
      <c r="Z126" s="97">
        <v>2</v>
      </c>
      <c r="AA126" s="97">
        <v>2</v>
      </c>
      <c r="AB126" s="97">
        <v>2</v>
      </c>
      <c r="AC126" s="97">
        <v>1</v>
      </c>
      <c r="AD126" s="97">
        <v>0</v>
      </c>
      <c r="AE126" s="97">
        <v>2</v>
      </c>
      <c r="AF126" s="97">
        <v>4</v>
      </c>
      <c r="AG126" s="97">
        <v>2</v>
      </c>
      <c r="AH126" s="97">
        <v>1</v>
      </c>
      <c r="AI126" s="97">
        <v>3</v>
      </c>
      <c r="AJ126" s="97">
        <v>3</v>
      </c>
      <c r="AK126" s="97">
        <v>4</v>
      </c>
      <c r="AL126" s="97">
        <v>2</v>
      </c>
      <c r="AM126" s="97">
        <v>4</v>
      </c>
      <c r="AN126" s="96" t="s">
        <v>483</v>
      </c>
      <c r="AO126" s="97">
        <v>0</v>
      </c>
      <c r="AP126" s="31">
        <f>IFERROR(IF(AN126="CIKDITIRO",VLOOKUP(A126,'BR DTG CIKDITIRO'!C:E,3,0),IF(FR_HITUNG_MINMAX!AN126="PESALAKAN",VLOOKUP(FR_HITUNG_MINMAX!A126,'BR DTG ADW'!C:E,3,0),IF(FR_HITUNG_MINMAX!AN126="PACUL",VLOOKUP(FR_HITUNG_MINMAX!A126,'BR DTG PACUL'!C:E,3,0),IF(FR_HITUNG_MINMAX!AN126="TRAYEMAN",VLOOKUP(FR_HITUNG_MINMAX!A126,'BR DTG TRAYEMAN'!C:E,3,0),"?")))),0)</f>
        <v>0</v>
      </c>
      <c r="AQ126" s="31">
        <f>IF(AN126="PACUL",VLOOKUP(A126,'STOK PACUL'!C:H,6,0),IF(FR_HITUNG_MINMAX!AN126="PESALAKAN",VLOOKUP(FR_HITUNG_MINMAX!A126,'STOK PESALAKAN'!C:H,6,0),IF(FR_HITUNG_MINMAX!AN126="CIKDITIRO",VLOOKUP(FR_HITUNG_MINMAX!A126,'STOK CIKDITIRO'!C:H,6,0),IF(FR_HITUNG_MINMAX!AN126="TRAYEMAN",VLOOKUP(FR_HITUNG_MINMAX!A126,'STOK TRAYEMAN'!C:H,6,0),"?"))))</f>
        <v>0</v>
      </c>
      <c r="AR126" s="25">
        <f t="shared" si="7"/>
        <v>0</v>
      </c>
      <c r="AS126" s="25">
        <f t="shared" si="6"/>
        <v>1</v>
      </c>
      <c r="AT126" s="25">
        <f t="shared" si="5"/>
        <v>1</v>
      </c>
    </row>
    <row r="127" spans="1:46">
      <c r="A127" s="96" t="s">
        <v>1769</v>
      </c>
      <c r="B127" s="96" t="s">
        <v>1770</v>
      </c>
      <c r="C127" s="96" t="s">
        <v>876</v>
      </c>
      <c r="D127" s="96" t="s">
        <v>1365</v>
      </c>
      <c r="E127" s="96" t="s">
        <v>482</v>
      </c>
      <c r="F127" s="97">
        <v>29500</v>
      </c>
      <c r="G127" s="97">
        <v>1</v>
      </c>
      <c r="H127" s="96" t="s">
        <v>31</v>
      </c>
      <c r="I127" s="96" t="s">
        <v>1185</v>
      </c>
      <c r="J127" s="98">
        <v>1</v>
      </c>
      <c r="K127" s="97">
        <v>1</v>
      </c>
      <c r="L127" s="97">
        <v>0</v>
      </c>
      <c r="M127" s="97">
        <v>0</v>
      </c>
      <c r="N127" s="97">
        <v>1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1</v>
      </c>
      <c r="Y127" s="97">
        <v>0</v>
      </c>
      <c r="Z127" s="97">
        <v>1</v>
      </c>
      <c r="AA127" s="97">
        <v>1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1</v>
      </c>
      <c r="AL127" s="97">
        <v>0</v>
      </c>
      <c r="AM127" s="97">
        <v>0</v>
      </c>
      <c r="AN127" s="96" t="s">
        <v>483</v>
      </c>
      <c r="AO127" s="97">
        <v>0</v>
      </c>
      <c r="AP127" s="31">
        <f>IFERROR(IF(AN127="CIKDITIRO",VLOOKUP(A127,'BR DTG CIKDITIRO'!C:E,3,0),IF(FR_HITUNG_MINMAX!AN127="PESALAKAN",VLOOKUP(FR_HITUNG_MINMAX!A127,'BR DTG ADW'!C:E,3,0),IF(FR_HITUNG_MINMAX!AN127="PACUL",VLOOKUP(FR_HITUNG_MINMAX!A127,'BR DTG PACUL'!C:E,3,0),IF(FR_HITUNG_MINMAX!AN127="TRAYEMAN",VLOOKUP(FR_HITUNG_MINMAX!A127,'BR DTG TRAYEMAN'!C:E,3,0),"?")))),0)</f>
        <v>0</v>
      </c>
      <c r="AQ127" s="31">
        <f>IF(AN127="PACUL",VLOOKUP(A127,'STOK PACUL'!C:H,6,0),IF(FR_HITUNG_MINMAX!AN127="PESALAKAN",VLOOKUP(FR_HITUNG_MINMAX!A127,'STOK PESALAKAN'!C:H,6,0),IF(FR_HITUNG_MINMAX!AN127="CIKDITIRO",VLOOKUP(FR_HITUNG_MINMAX!A127,'STOK CIKDITIRO'!C:H,6,0),IF(FR_HITUNG_MINMAX!AN127="TRAYEMAN",VLOOKUP(FR_HITUNG_MINMAX!A127,'STOK TRAYEMAN'!C:H,6,0),"?"))))</f>
        <v>0</v>
      </c>
      <c r="AR127" s="25">
        <f t="shared" si="7"/>
        <v>0</v>
      </c>
      <c r="AS127" s="25">
        <f t="shared" si="6"/>
        <v>0</v>
      </c>
      <c r="AT127" s="25">
        <f t="shared" si="5"/>
        <v>2</v>
      </c>
    </row>
    <row r="128" spans="1:46">
      <c r="A128" s="96" t="s">
        <v>1771</v>
      </c>
      <c r="B128" s="96" t="s">
        <v>1772</v>
      </c>
      <c r="C128" s="96" t="s">
        <v>1185</v>
      </c>
      <c r="D128" s="96" t="s">
        <v>1365</v>
      </c>
      <c r="E128" s="96" t="s">
        <v>482</v>
      </c>
      <c r="F128" s="97">
        <v>14500</v>
      </c>
      <c r="G128" s="97">
        <v>1</v>
      </c>
      <c r="H128" s="96" t="s">
        <v>1185</v>
      </c>
      <c r="I128" s="96" t="s">
        <v>1185</v>
      </c>
      <c r="J128" s="98">
        <v>1</v>
      </c>
      <c r="K128" s="97">
        <v>1</v>
      </c>
      <c r="L128" s="97">
        <v>0</v>
      </c>
      <c r="M128" s="97">
        <v>0</v>
      </c>
      <c r="N128" s="97">
        <v>1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1</v>
      </c>
      <c r="Y128" s="97">
        <v>0</v>
      </c>
      <c r="Z128" s="97">
        <v>1</v>
      </c>
      <c r="AA128" s="97">
        <v>1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1</v>
      </c>
      <c r="AL128" s="97">
        <v>1</v>
      </c>
      <c r="AM128" s="97">
        <v>2</v>
      </c>
      <c r="AN128" s="96" t="s">
        <v>483</v>
      </c>
      <c r="AO128" s="97">
        <v>0</v>
      </c>
      <c r="AP128" s="31">
        <f>IFERROR(IF(AN128="CIKDITIRO",VLOOKUP(A128,'BR DTG CIKDITIRO'!C:E,3,0),IF(FR_HITUNG_MINMAX!AN128="PESALAKAN",VLOOKUP(FR_HITUNG_MINMAX!A128,'BR DTG ADW'!C:E,3,0),IF(FR_HITUNG_MINMAX!AN128="PACUL",VLOOKUP(FR_HITUNG_MINMAX!A128,'BR DTG PACUL'!C:E,3,0),IF(FR_HITUNG_MINMAX!AN128="TRAYEMAN",VLOOKUP(FR_HITUNG_MINMAX!A128,'BR DTG TRAYEMAN'!C:E,3,0),"?")))),0)</f>
        <v>0</v>
      </c>
      <c r="AQ128" s="31">
        <f>IF(AN128="PACUL",VLOOKUP(A128,'STOK PACUL'!C:H,6,0),IF(FR_HITUNG_MINMAX!AN128="PESALAKAN",VLOOKUP(FR_HITUNG_MINMAX!A128,'STOK PESALAKAN'!C:H,6,0),IF(FR_HITUNG_MINMAX!AN128="CIKDITIRO",VLOOKUP(FR_HITUNG_MINMAX!A128,'STOK CIKDITIRO'!C:H,6,0),IF(FR_HITUNG_MINMAX!AN128="TRAYEMAN",VLOOKUP(FR_HITUNG_MINMAX!A128,'STOK TRAYEMAN'!C:H,6,0),"?"))))</f>
        <v>0</v>
      </c>
      <c r="AR128" s="25">
        <f t="shared" si="7"/>
        <v>0</v>
      </c>
      <c r="AS128" s="25">
        <f t="shared" si="6"/>
        <v>1</v>
      </c>
      <c r="AT128" s="25">
        <f t="shared" si="5"/>
        <v>2</v>
      </c>
    </row>
    <row r="129" spans="1:46">
      <c r="A129" s="96" t="s">
        <v>255</v>
      </c>
      <c r="B129" s="96" t="s">
        <v>1004</v>
      </c>
      <c r="C129" s="96" t="s">
        <v>898</v>
      </c>
      <c r="D129" s="96" t="s">
        <v>1365</v>
      </c>
      <c r="E129" s="96" t="s">
        <v>482</v>
      </c>
      <c r="F129" s="97">
        <v>12500</v>
      </c>
      <c r="G129" s="97">
        <v>1</v>
      </c>
      <c r="H129" s="96" t="s">
        <v>30</v>
      </c>
      <c r="I129" s="96" t="s">
        <v>1185</v>
      </c>
      <c r="J129" s="98">
        <v>1</v>
      </c>
      <c r="K129" s="97">
        <v>1</v>
      </c>
      <c r="L129" s="97">
        <v>0</v>
      </c>
      <c r="M129" s="97">
        <v>2</v>
      </c>
      <c r="N129" s="97">
        <v>0</v>
      </c>
      <c r="O129" s="97">
        <v>0</v>
      </c>
      <c r="P129" s="97">
        <v>2</v>
      </c>
      <c r="Q129" s="97">
        <v>0</v>
      </c>
      <c r="R129" s="97">
        <v>0</v>
      </c>
      <c r="S129" s="97">
        <v>2</v>
      </c>
      <c r="T129" s="97">
        <v>0</v>
      </c>
      <c r="U129" s="97">
        <v>0</v>
      </c>
      <c r="V129" s="97">
        <v>0</v>
      </c>
      <c r="W129" s="97">
        <v>0</v>
      </c>
      <c r="X129" s="97">
        <v>2</v>
      </c>
      <c r="Y129" s="97">
        <v>2</v>
      </c>
      <c r="Z129" s="97">
        <v>2</v>
      </c>
      <c r="AA129" s="97">
        <v>0</v>
      </c>
      <c r="AB129" s="97">
        <v>2</v>
      </c>
      <c r="AC129" s="97">
        <v>2</v>
      </c>
      <c r="AD129" s="97">
        <v>0</v>
      </c>
      <c r="AE129" s="97">
        <v>2</v>
      </c>
      <c r="AF129" s="97">
        <v>2</v>
      </c>
      <c r="AG129" s="97">
        <v>2</v>
      </c>
      <c r="AH129" s="97">
        <v>0</v>
      </c>
      <c r="AI129" s="97">
        <v>0</v>
      </c>
      <c r="AJ129" s="97">
        <v>0</v>
      </c>
      <c r="AK129" s="97">
        <v>2</v>
      </c>
      <c r="AL129" s="97">
        <v>2</v>
      </c>
      <c r="AM129" s="97">
        <v>2</v>
      </c>
      <c r="AN129" s="96" t="s">
        <v>483</v>
      </c>
      <c r="AO129" s="97">
        <v>2</v>
      </c>
      <c r="AP129" s="31">
        <f>IFERROR(IF(AN129="CIKDITIRO",VLOOKUP(A129,'BR DTG CIKDITIRO'!C:E,3,0),IF(FR_HITUNG_MINMAX!AN129="PESALAKAN",VLOOKUP(FR_HITUNG_MINMAX!A129,'BR DTG ADW'!C:E,3,0),IF(FR_HITUNG_MINMAX!AN129="PACUL",VLOOKUP(FR_HITUNG_MINMAX!A129,'BR DTG PACUL'!C:E,3,0),IF(FR_HITUNG_MINMAX!AN129="TRAYEMAN",VLOOKUP(FR_HITUNG_MINMAX!A129,'BR DTG TRAYEMAN'!C:E,3,0),"?")))),0)</f>
        <v>0</v>
      </c>
      <c r="AQ129" s="31">
        <f>IF(AN129="PACUL",VLOOKUP(A129,'STOK PACUL'!C:H,6,0),IF(FR_HITUNG_MINMAX!AN129="PESALAKAN",VLOOKUP(FR_HITUNG_MINMAX!A129,'STOK PESALAKAN'!C:H,6,0),IF(FR_HITUNG_MINMAX!AN129="CIKDITIRO",VLOOKUP(FR_HITUNG_MINMAX!A129,'STOK CIKDITIRO'!C:H,6,0),IF(FR_HITUNG_MINMAX!AN129="TRAYEMAN",VLOOKUP(FR_HITUNG_MINMAX!A129,'STOK TRAYEMAN'!C:H,6,0),"?"))))</f>
        <v>2</v>
      </c>
      <c r="AR129" s="25">
        <f t="shared" si="7"/>
        <v>2</v>
      </c>
      <c r="AS129" s="25">
        <f t="shared" si="6"/>
        <v>1</v>
      </c>
      <c r="AT129" s="25">
        <f t="shared" si="5"/>
        <v>4</v>
      </c>
    </row>
    <row r="130" spans="1:46">
      <c r="A130" s="96" t="s">
        <v>256</v>
      </c>
      <c r="B130" s="96" t="s">
        <v>1005</v>
      </c>
      <c r="C130" s="96" t="s">
        <v>898</v>
      </c>
      <c r="D130" s="96" t="s">
        <v>1365</v>
      </c>
      <c r="E130" s="96" t="s">
        <v>482</v>
      </c>
      <c r="F130" s="97">
        <v>15000</v>
      </c>
      <c r="G130" s="97">
        <v>1</v>
      </c>
      <c r="H130" s="96" t="s">
        <v>31</v>
      </c>
      <c r="I130" s="96" t="s">
        <v>1185</v>
      </c>
      <c r="J130" s="98">
        <v>1</v>
      </c>
      <c r="K130" s="97">
        <v>1</v>
      </c>
      <c r="L130" s="97">
        <v>0</v>
      </c>
      <c r="M130" s="97">
        <v>0</v>
      </c>
      <c r="N130" s="97">
        <v>0</v>
      </c>
      <c r="O130" s="97">
        <v>0</v>
      </c>
      <c r="P130" s="97">
        <v>2</v>
      </c>
      <c r="Q130" s="97">
        <v>0</v>
      </c>
      <c r="R130" s="97">
        <v>0</v>
      </c>
      <c r="S130" s="97">
        <v>2</v>
      </c>
      <c r="T130" s="97">
        <v>0</v>
      </c>
      <c r="U130" s="97">
        <v>0</v>
      </c>
      <c r="V130" s="97">
        <v>0</v>
      </c>
      <c r="W130" s="97">
        <v>0</v>
      </c>
      <c r="X130" s="97">
        <v>2</v>
      </c>
      <c r="Y130" s="97">
        <v>0</v>
      </c>
      <c r="Z130" s="97">
        <v>0</v>
      </c>
      <c r="AA130" s="97">
        <v>0</v>
      </c>
      <c r="AB130" s="97">
        <v>2</v>
      </c>
      <c r="AC130" s="97">
        <v>2</v>
      </c>
      <c r="AD130" s="97">
        <v>0</v>
      </c>
      <c r="AE130" s="97">
        <v>2</v>
      </c>
      <c r="AF130" s="97">
        <v>2</v>
      </c>
      <c r="AG130" s="97">
        <v>2</v>
      </c>
      <c r="AH130" s="97">
        <v>0</v>
      </c>
      <c r="AI130" s="97">
        <v>0</v>
      </c>
      <c r="AJ130" s="97">
        <v>0</v>
      </c>
      <c r="AK130" s="97">
        <v>2</v>
      </c>
      <c r="AL130" s="97">
        <v>2</v>
      </c>
      <c r="AM130" s="97">
        <v>2</v>
      </c>
      <c r="AN130" s="96" t="s">
        <v>483</v>
      </c>
      <c r="AO130" s="97">
        <v>2</v>
      </c>
      <c r="AP130" s="31">
        <f>IFERROR(IF(AN130="CIKDITIRO",VLOOKUP(A130,'BR DTG CIKDITIRO'!C:E,3,0),IF(FR_HITUNG_MINMAX!AN130="PESALAKAN",VLOOKUP(FR_HITUNG_MINMAX!A130,'BR DTG ADW'!C:E,3,0),IF(FR_HITUNG_MINMAX!AN130="PACUL",VLOOKUP(FR_HITUNG_MINMAX!A130,'BR DTG PACUL'!C:E,3,0),IF(FR_HITUNG_MINMAX!AN130="TRAYEMAN",VLOOKUP(FR_HITUNG_MINMAX!A130,'BR DTG TRAYEMAN'!C:E,3,0),"?")))),0)</f>
        <v>0</v>
      </c>
      <c r="AQ130" s="31">
        <f>IF(AN130="PACUL",VLOOKUP(A130,'STOK PACUL'!C:H,6,0),IF(FR_HITUNG_MINMAX!AN130="PESALAKAN",VLOOKUP(FR_HITUNG_MINMAX!A130,'STOK PESALAKAN'!C:H,6,0),IF(FR_HITUNG_MINMAX!AN130="CIKDITIRO",VLOOKUP(FR_HITUNG_MINMAX!A130,'STOK CIKDITIRO'!C:H,6,0),IF(FR_HITUNG_MINMAX!AN130="TRAYEMAN",VLOOKUP(FR_HITUNG_MINMAX!A130,'STOK TRAYEMAN'!C:H,6,0),"?"))))</f>
        <v>2</v>
      </c>
      <c r="AR130" s="25">
        <f t="shared" si="7"/>
        <v>2</v>
      </c>
      <c r="AS130" s="25">
        <f t="shared" si="6"/>
        <v>1</v>
      </c>
      <c r="AT130" s="25">
        <f t="shared" si="5"/>
        <v>4</v>
      </c>
    </row>
    <row r="131" spans="1:46">
      <c r="A131" s="96" t="s">
        <v>257</v>
      </c>
      <c r="B131" s="96" t="s">
        <v>1006</v>
      </c>
      <c r="C131" s="96" t="s">
        <v>948</v>
      </c>
      <c r="D131" s="96" t="s">
        <v>1365</v>
      </c>
      <c r="E131" s="96" t="s">
        <v>482</v>
      </c>
      <c r="F131" s="97">
        <v>66000</v>
      </c>
      <c r="G131" s="97">
        <v>1</v>
      </c>
      <c r="H131" s="96" t="s">
        <v>31</v>
      </c>
      <c r="I131" s="96" t="s">
        <v>1185</v>
      </c>
      <c r="J131" s="98">
        <v>1</v>
      </c>
      <c r="K131" s="97">
        <v>1</v>
      </c>
      <c r="L131" s="97">
        <v>0</v>
      </c>
      <c r="M131" s="97">
        <v>0</v>
      </c>
      <c r="N131" s="97">
        <v>1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1</v>
      </c>
      <c r="U131" s="97">
        <v>0</v>
      </c>
      <c r="V131" s="97">
        <v>0</v>
      </c>
      <c r="W131" s="97">
        <v>0</v>
      </c>
      <c r="X131" s="97">
        <v>1</v>
      </c>
      <c r="Y131" s="97">
        <v>0</v>
      </c>
      <c r="Z131" s="97">
        <v>1</v>
      </c>
      <c r="AA131" s="97">
        <v>1</v>
      </c>
      <c r="AB131" s="97">
        <v>0</v>
      </c>
      <c r="AC131" s="97">
        <v>0</v>
      </c>
      <c r="AD131" s="97">
        <v>0</v>
      </c>
      <c r="AE131" s="97">
        <v>0</v>
      </c>
      <c r="AF131" s="97">
        <v>1</v>
      </c>
      <c r="AG131" s="97">
        <v>0</v>
      </c>
      <c r="AH131" s="97">
        <v>0</v>
      </c>
      <c r="AI131" s="97">
        <v>0</v>
      </c>
      <c r="AJ131" s="97">
        <v>0</v>
      </c>
      <c r="AK131" s="97">
        <v>1</v>
      </c>
      <c r="AL131" s="97">
        <v>1</v>
      </c>
      <c r="AM131" s="97">
        <v>1</v>
      </c>
      <c r="AN131" s="96" t="s">
        <v>483</v>
      </c>
      <c r="AO131" s="97">
        <v>1</v>
      </c>
      <c r="AP131" s="31">
        <f>IFERROR(IF(AN131="CIKDITIRO",VLOOKUP(A131,'BR DTG CIKDITIRO'!C:E,3,0),IF(FR_HITUNG_MINMAX!AN131="PESALAKAN",VLOOKUP(FR_HITUNG_MINMAX!A131,'BR DTG ADW'!C:E,3,0),IF(FR_HITUNG_MINMAX!AN131="PACUL",VLOOKUP(FR_HITUNG_MINMAX!A131,'BR DTG PACUL'!C:E,3,0),IF(FR_HITUNG_MINMAX!AN131="TRAYEMAN",VLOOKUP(FR_HITUNG_MINMAX!A131,'BR DTG TRAYEMAN'!C:E,3,0),"?")))),0)</f>
        <v>0</v>
      </c>
      <c r="AQ131" s="31">
        <f>IF(AN131="PACUL",VLOOKUP(A131,'STOK PACUL'!C:H,6,0),IF(FR_HITUNG_MINMAX!AN131="PESALAKAN",VLOOKUP(FR_HITUNG_MINMAX!A131,'STOK PESALAKAN'!C:H,6,0),IF(FR_HITUNG_MINMAX!AN131="CIKDITIRO",VLOOKUP(FR_HITUNG_MINMAX!A131,'STOK CIKDITIRO'!C:H,6,0),IF(FR_HITUNG_MINMAX!AN131="TRAYEMAN",VLOOKUP(FR_HITUNG_MINMAX!A131,'STOK TRAYEMAN'!C:H,6,0),"?"))))</f>
        <v>1</v>
      </c>
      <c r="AR131" s="25">
        <f t="shared" si="7"/>
        <v>1</v>
      </c>
      <c r="AS131" s="25">
        <f t="shared" si="6"/>
        <v>1</v>
      </c>
      <c r="AT131" s="25">
        <f t="shared" ref="AT131:AT194" si="8">COUNTIF(A:A,A131)</f>
        <v>2</v>
      </c>
    </row>
    <row r="132" spans="1:46">
      <c r="A132" s="96" t="s">
        <v>499</v>
      </c>
      <c r="B132" s="96" t="s">
        <v>1007</v>
      </c>
      <c r="C132" s="96" t="s">
        <v>948</v>
      </c>
      <c r="D132" s="96" t="s">
        <v>1365</v>
      </c>
      <c r="E132" s="96" t="s">
        <v>482</v>
      </c>
      <c r="F132" s="97">
        <v>110000</v>
      </c>
      <c r="G132" s="97">
        <v>1</v>
      </c>
      <c r="H132" s="96" t="s">
        <v>1185</v>
      </c>
      <c r="I132" s="96" t="s">
        <v>1185</v>
      </c>
      <c r="J132" s="98">
        <v>1</v>
      </c>
      <c r="K132" s="97">
        <v>1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1</v>
      </c>
      <c r="U132" s="97">
        <v>0</v>
      </c>
      <c r="V132" s="97">
        <v>0</v>
      </c>
      <c r="W132" s="97">
        <v>0</v>
      </c>
      <c r="X132" s="97">
        <v>1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1</v>
      </c>
      <c r="AG132" s="97">
        <v>0</v>
      </c>
      <c r="AH132" s="97">
        <v>0</v>
      </c>
      <c r="AI132" s="97">
        <v>0</v>
      </c>
      <c r="AJ132" s="97">
        <v>0</v>
      </c>
      <c r="AK132" s="97">
        <v>1</v>
      </c>
      <c r="AL132" s="97">
        <v>1</v>
      </c>
      <c r="AM132" s="97">
        <v>1</v>
      </c>
      <c r="AN132" s="96" t="s">
        <v>483</v>
      </c>
      <c r="AO132" s="97">
        <v>1</v>
      </c>
      <c r="AP132" s="31">
        <f>IFERROR(IF(AN132="CIKDITIRO",VLOOKUP(A132,'BR DTG CIKDITIRO'!C:E,3,0),IF(FR_HITUNG_MINMAX!AN132="PESALAKAN",VLOOKUP(FR_HITUNG_MINMAX!A132,'BR DTG ADW'!C:E,3,0),IF(FR_HITUNG_MINMAX!AN132="PACUL",VLOOKUP(FR_HITUNG_MINMAX!A132,'BR DTG PACUL'!C:E,3,0),IF(FR_HITUNG_MINMAX!AN132="TRAYEMAN",VLOOKUP(FR_HITUNG_MINMAX!A132,'BR DTG TRAYEMAN'!C:E,3,0),"?")))),0)</f>
        <v>0</v>
      </c>
      <c r="AQ132" s="31">
        <f>IF(AN132="PACUL",VLOOKUP(A132,'STOK PACUL'!C:H,6,0),IF(FR_HITUNG_MINMAX!AN132="PESALAKAN",VLOOKUP(FR_HITUNG_MINMAX!A132,'STOK PESALAKAN'!C:H,6,0),IF(FR_HITUNG_MINMAX!AN132="CIKDITIRO",VLOOKUP(FR_HITUNG_MINMAX!A132,'STOK CIKDITIRO'!C:H,6,0),IF(FR_HITUNG_MINMAX!AN132="TRAYEMAN",VLOOKUP(FR_HITUNG_MINMAX!A132,'STOK TRAYEMAN'!C:H,6,0),"?"))))</f>
        <v>1</v>
      </c>
      <c r="AR132" s="25">
        <f t="shared" si="7"/>
        <v>1</v>
      </c>
      <c r="AS132" s="25">
        <f t="shared" si="6"/>
        <v>1</v>
      </c>
      <c r="AT132" s="25">
        <f t="shared" si="8"/>
        <v>1</v>
      </c>
    </row>
    <row r="133" spans="1:46">
      <c r="A133" s="96" t="s">
        <v>258</v>
      </c>
      <c r="B133" s="96" t="s">
        <v>1008</v>
      </c>
      <c r="C133" s="96" t="s">
        <v>948</v>
      </c>
      <c r="D133" s="96" t="s">
        <v>1365</v>
      </c>
      <c r="E133" s="96" t="s">
        <v>482</v>
      </c>
      <c r="F133" s="97">
        <v>127000</v>
      </c>
      <c r="G133" s="97">
        <v>1</v>
      </c>
      <c r="H133" s="96" t="s">
        <v>30</v>
      </c>
      <c r="I133" s="96" t="s">
        <v>1185</v>
      </c>
      <c r="J133" s="98">
        <v>1</v>
      </c>
      <c r="K133" s="97">
        <v>1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1</v>
      </c>
      <c r="R133" s="97">
        <v>0</v>
      </c>
      <c r="S133" s="97">
        <v>1</v>
      </c>
      <c r="T133" s="97">
        <v>0</v>
      </c>
      <c r="U133" s="97">
        <v>0</v>
      </c>
      <c r="V133" s="97">
        <v>1</v>
      </c>
      <c r="W133" s="97">
        <v>0</v>
      </c>
      <c r="X133" s="97">
        <v>1</v>
      </c>
      <c r="Y133" s="97">
        <v>0</v>
      </c>
      <c r="Z133" s="97">
        <v>0</v>
      </c>
      <c r="AA133" s="97">
        <v>0</v>
      </c>
      <c r="AB133" s="97">
        <v>0</v>
      </c>
      <c r="AC133" s="97">
        <v>1</v>
      </c>
      <c r="AD133" s="97">
        <v>1</v>
      </c>
      <c r="AE133" s="97">
        <v>1</v>
      </c>
      <c r="AF133" s="97">
        <v>1</v>
      </c>
      <c r="AG133" s="97">
        <v>1</v>
      </c>
      <c r="AH133" s="97">
        <v>1</v>
      </c>
      <c r="AI133" s="97">
        <v>1</v>
      </c>
      <c r="AJ133" s="97">
        <v>0</v>
      </c>
      <c r="AK133" s="97">
        <v>1</v>
      </c>
      <c r="AL133" s="97">
        <v>1</v>
      </c>
      <c r="AM133" s="97">
        <v>1</v>
      </c>
      <c r="AN133" s="96" t="s">
        <v>483</v>
      </c>
      <c r="AO133" s="97">
        <v>1</v>
      </c>
      <c r="AP133" s="31">
        <f>IFERROR(IF(AN133="CIKDITIRO",VLOOKUP(A133,'BR DTG CIKDITIRO'!C:E,3,0),IF(FR_HITUNG_MINMAX!AN133="PESALAKAN",VLOOKUP(FR_HITUNG_MINMAX!A133,'BR DTG ADW'!C:E,3,0),IF(FR_HITUNG_MINMAX!AN133="PACUL",VLOOKUP(FR_HITUNG_MINMAX!A133,'BR DTG PACUL'!C:E,3,0),IF(FR_HITUNG_MINMAX!AN133="TRAYEMAN",VLOOKUP(FR_HITUNG_MINMAX!A133,'BR DTG TRAYEMAN'!C:E,3,0),"?")))),0)</f>
        <v>0</v>
      </c>
      <c r="AQ133" s="31">
        <f>IF(AN133="PACUL",VLOOKUP(A133,'STOK PACUL'!C:H,6,0),IF(FR_HITUNG_MINMAX!AN133="PESALAKAN",VLOOKUP(FR_HITUNG_MINMAX!A133,'STOK PESALAKAN'!C:H,6,0),IF(FR_HITUNG_MINMAX!AN133="CIKDITIRO",VLOOKUP(FR_HITUNG_MINMAX!A133,'STOK CIKDITIRO'!C:H,6,0),IF(FR_HITUNG_MINMAX!AN133="TRAYEMAN",VLOOKUP(FR_HITUNG_MINMAX!A133,'STOK TRAYEMAN'!C:H,6,0),"?"))))</f>
        <v>1</v>
      </c>
      <c r="AR133" s="25">
        <f t="shared" si="7"/>
        <v>1</v>
      </c>
      <c r="AS133" s="25">
        <f t="shared" si="6"/>
        <v>1</v>
      </c>
      <c r="AT133" s="25">
        <f t="shared" si="8"/>
        <v>2</v>
      </c>
    </row>
    <row r="134" spans="1:46">
      <c r="A134" s="96" t="s">
        <v>500</v>
      </c>
      <c r="B134" s="96" t="s">
        <v>1319</v>
      </c>
      <c r="C134" s="96" t="s">
        <v>948</v>
      </c>
      <c r="D134" s="96" t="s">
        <v>1365</v>
      </c>
      <c r="E134" s="96" t="s">
        <v>482</v>
      </c>
      <c r="F134" s="97">
        <v>55000</v>
      </c>
      <c r="G134" s="97">
        <v>1</v>
      </c>
      <c r="H134" s="96" t="s">
        <v>31</v>
      </c>
      <c r="I134" s="96" t="s">
        <v>1185</v>
      </c>
      <c r="J134" s="98">
        <v>1</v>
      </c>
      <c r="K134" s="97">
        <v>1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1</v>
      </c>
      <c r="U134" s="97">
        <v>0</v>
      </c>
      <c r="V134" s="97">
        <v>0</v>
      </c>
      <c r="W134" s="97">
        <v>0</v>
      </c>
      <c r="X134" s="97">
        <v>1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1</v>
      </c>
      <c r="AG134" s="97">
        <v>0</v>
      </c>
      <c r="AH134" s="97">
        <v>0</v>
      </c>
      <c r="AI134" s="97">
        <v>0</v>
      </c>
      <c r="AJ134" s="97">
        <v>0</v>
      </c>
      <c r="AK134" s="97">
        <v>1</v>
      </c>
      <c r="AL134" s="97">
        <v>1</v>
      </c>
      <c r="AM134" s="97">
        <v>1</v>
      </c>
      <c r="AN134" s="96" t="s">
        <v>483</v>
      </c>
      <c r="AO134" s="97">
        <v>2</v>
      </c>
      <c r="AP134" s="31">
        <f>IFERROR(IF(AN134="CIKDITIRO",VLOOKUP(A134,'BR DTG CIKDITIRO'!C:E,3,0),IF(FR_HITUNG_MINMAX!AN134="PESALAKAN",VLOOKUP(FR_HITUNG_MINMAX!A134,'BR DTG ADW'!C:E,3,0),IF(FR_HITUNG_MINMAX!AN134="PACUL",VLOOKUP(FR_HITUNG_MINMAX!A134,'BR DTG PACUL'!C:E,3,0),IF(FR_HITUNG_MINMAX!AN134="TRAYEMAN",VLOOKUP(FR_HITUNG_MINMAX!A134,'BR DTG TRAYEMAN'!C:E,3,0),"?")))),0)</f>
        <v>0</v>
      </c>
      <c r="AQ134" s="31">
        <f>IF(AN134="PACUL",VLOOKUP(A134,'STOK PACUL'!C:H,6,0),IF(FR_HITUNG_MINMAX!AN134="PESALAKAN",VLOOKUP(FR_HITUNG_MINMAX!A134,'STOK PESALAKAN'!C:H,6,0),IF(FR_HITUNG_MINMAX!AN134="CIKDITIRO",VLOOKUP(FR_HITUNG_MINMAX!A134,'STOK CIKDITIRO'!C:H,6,0),IF(FR_HITUNG_MINMAX!AN134="TRAYEMAN",VLOOKUP(FR_HITUNG_MINMAX!A134,'STOK TRAYEMAN'!C:H,6,0),"?"))))</f>
        <v>2</v>
      </c>
      <c r="AR134" s="25">
        <f t="shared" si="7"/>
        <v>2</v>
      </c>
      <c r="AS134" s="25">
        <f t="shared" si="6"/>
        <v>1</v>
      </c>
      <c r="AT134" s="25">
        <f t="shared" si="8"/>
        <v>1</v>
      </c>
    </row>
    <row r="135" spans="1:46">
      <c r="A135" s="96" t="s">
        <v>1606</v>
      </c>
      <c r="B135" s="96" t="s">
        <v>1607</v>
      </c>
      <c r="C135" s="96" t="s">
        <v>948</v>
      </c>
      <c r="D135" s="96" t="s">
        <v>1365</v>
      </c>
      <c r="E135" s="96" t="s">
        <v>482</v>
      </c>
      <c r="F135" s="97">
        <v>205000</v>
      </c>
      <c r="G135" s="97">
        <v>1</v>
      </c>
      <c r="H135" s="96" t="s">
        <v>1185</v>
      </c>
      <c r="I135" s="96" t="s">
        <v>1185</v>
      </c>
      <c r="J135" s="98">
        <v>1</v>
      </c>
      <c r="K135" s="97">
        <v>1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1</v>
      </c>
      <c r="X135" s="97">
        <v>1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1</v>
      </c>
      <c r="AJ135" s="97">
        <v>1</v>
      </c>
      <c r="AK135" s="97">
        <v>1</v>
      </c>
      <c r="AL135" s="97">
        <v>1</v>
      </c>
      <c r="AM135" s="97">
        <v>1</v>
      </c>
      <c r="AN135" s="96" t="s">
        <v>483</v>
      </c>
      <c r="AO135" s="97">
        <v>0</v>
      </c>
      <c r="AP135" s="31">
        <f>IFERROR(IF(AN135="CIKDITIRO",VLOOKUP(A135,'BR DTG CIKDITIRO'!C:E,3,0),IF(FR_HITUNG_MINMAX!AN135="PESALAKAN",VLOOKUP(FR_HITUNG_MINMAX!A135,'BR DTG ADW'!C:E,3,0),IF(FR_HITUNG_MINMAX!AN135="PACUL",VLOOKUP(FR_HITUNG_MINMAX!A135,'BR DTG PACUL'!C:E,3,0),IF(FR_HITUNG_MINMAX!AN135="TRAYEMAN",VLOOKUP(FR_HITUNG_MINMAX!A135,'BR DTG TRAYEMAN'!C:E,3,0),"?")))),0)</f>
        <v>0</v>
      </c>
      <c r="AQ135" s="31">
        <f>IF(AN135="PACUL",VLOOKUP(A135,'STOK PACUL'!C:H,6,0),IF(FR_HITUNG_MINMAX!AN135="PESALAKAN",VLOOKUP(FR_HITUNG_MINMAX!A135,'STOK PESALAKAN'!C:H,6,0),IF(FR_HITUNG_MINMAX!AN135="CIKDITIRO",VLOOKUP(FR_HITUNG_MINMAX!A135,'STOK CIKDITIRO'!C:H,6,0),IF(FR_HITUNG_MINMAX!AN135="TRAYEMAN",VLOOKUP(FR_HITUNG_MINMAX!A135,'STOK TRAYEMAN'!C:H,6,0),"?"))))</f>
        <v>0</v>
      </c>
      <c r="AR135" s="25">
        <f t="shared" si="7"/>
        <v>0</v>
      </c>
      <c r="AS135" s="25">
        <f t="shared" si="6"/>
        <v>1</v>
      </c>
      <c r="AT135" s="25">
        <f t="shared" si="8"/>
        <v>1</v>
      </c>
    </row>
    <row r="136" spans="1:46">
      <c r="A136" s="96" t="s">
        <v>259</v>
      </c>
      <c r="B136" s="96" t="s">
        <v>1009</v>
      </c>
      <c r="C136" s="96" t="s">
        <v>948</v>
      </c>
      <c r="D136" s="96" t="s">
        <v>1365</v>
      </c>
      <c r="E136" s="96" t="s">
        <v>482</v>
      </c>
      <c r="F136" s="97">
        <v>60000</v>
      </c>
      <c r="G136" s="97">
        <v>1</v>
      </c>
      <c r="H136" s="96" t="s">
        <v>30</v>
      </c>
      <c r="I136" s="96" t="s">
        <v>1185</v>
      </c>
      <c r="J136" s="98">
        <v>1</v>
      </c>
      <c r="K136" s="97">
        <v>1</v>
      </c>
      <c r="L136" s="97">
        <v>0</v>
      </c>
      <c r="M136" s="97">
        <v>0</v>
      </c>
      <c r="N136" s="97">
        <v>1</v>
      </c>
      <c r="O136" s="97">
        <v>0</v>
      </c>
      <c r="P136" s="97">
        <v>0</v>
      </c>
      <c r="Q136" s="97">
        <v>1</v>
      </c>
      <c r="R136" s="97">
        <v>0</v>
      </c>
      <c r="S136" s="97">
        <v>0</v>
      </c>
      <c r="T136" s="97">
        <v>0</v>
      </c>
      <c r="U136" s="97">
        <v>0</v>
      </c>
      <c r="V136" s="97">
        <v>1</v>
      </c>
      <c r="W136" s="97">
        <v>0</v>
      </c>
      <c r="X136" s="97">
        <v>1</v>
      </c>
      <c r="Y136" s="97">
        <v>0</v>
      </c>
      <c r="Z136" s="97">
        <v>1</v>
      </c>
      <c r="AA136" s="97">
        <v>1</v>
      </c>
      <c r="AB136" s="97">
        <v>0</v>
      </c>
      <c r="AC136" s="97">
        <v>1</v>
      </c>
      <c r="AD136" s="97">
        <v>1</v>
      </c>
      <c r="AE136" s="97">
        <v>0</v>
      </c>
      <c r="AF136" s="97">
        <v>0</v>
      </c>
      <c r="AG136" s="97">
        <v>0</v>
      </c>
      <c r="AH136" s="97">
        <v>1</v>
      </c>
      <c r="AI136" s="97">
        <v>1</v>
      </c>
      <c r="AJ136" s="97">
        <v>0</v>
      </c>
      <c r="AK136" s="97">
        <v>1</v>
      </c>
      <c r="AL136" s="97">
        <v>1</v>
      </c>
      <c r="AM136" s="97">
        <v>1</v>
      </c>
      <c r="AN136" s="96" t="s">
        <v>483</v>
      </c>
      <c r="AO136" s="97">
        <v>2</v>
      </c>
      <c r="AP136" s="31">
        <f>IFERROR(IF(AN136="CIKDITIRO",VLOOKUP(A136,'BR DTG CIKDITIRO'!C:E,3,0),IF(FR_HITUNG_MINMAX!AN136="PESALAKAN",VLOOKUP(FR_HITUNG_MINMAX!A136,'BR DTG ADW'!C:E,3,0),IF(FR_HITUNG_MINMAX!AN136="PACUL",VLOOKUP(FR_HITUNG_MINMAX!A136,'BR DTG PACUL'!C:E,3,0),IF(FR_HITUNG_MINMAX!AN136="TRAYEMAN",VLOOKUP(FR_HITUNG_MINMAX!A136,'BR DTG TRAYEMAN'!C:E,3,0),"?")))),0)</f>
        <v>0</v>
      </c>
      <c r="AQ136" s="31">
        <f>IF(AN136="PACUL",VLOOKUP(A136,'STOK PACUL'!C:H,6,0),IF(FR_HITUNG_MINMAX!AN136="PESALAKAN",VLOOKUP(FR_HITUNG_MINMAX!A136,'STOK PESALAKAN'!C:H,6,0),IF(FR_HITUNG_MINMAX!AN136="CIKDITIRO",VLOOKUP(FR_HITUNG_MINMAX!A136,'STOK CIKDITIRO'!C:H,6,0),IF(FR_HITUNG_MINMAX!AN136="TRAYEMAN",VLOOKUP(FR_HITUNG_MINMAX!A136,'STOK TRAYEMAN'!C:H,6,0),"?"))))</f>
        <v>2</v>
      </c>
      <c r="AR136" s="25">
        <f t="shared" si="7"/>
        <v>2</v>
      </c>
      <c r="AS136" s="25">
        <f t="shared" si="6"/>
        <v>1</v>
      </c>
      <c r="AT136" s="25">
        <f t="shared" si="8"/>
        <v>1</v>
      </c>
    </row>
    <row r="137" spans="1:46">
      <c r="A137" s="96" t="s">
        <v>260</v>
      </c>
      <c r="B137" s="96" t="s">
        <v>1010</v>
      </c>
      <c r="C137" s="96" t="s">
        <v>920</v>
      </c>
      <c r="D137" s="96" t="s">
        <v>1365</v>
      </c>
      <c r="E137" s="96" t="s">
        <v>482</v>
      </c>
      <c r="F137" s="97">
        <v>41500</v>
      </c>
      <c r="G137" s="97">
        <v>1</v>
      </c>
      <c r="H137" s="96" t="s">
        <v>30</v>
      </c>
      <c r="I137" s="96" t="s">
        <v>1185</v>
      </c>
      <c r="J137" s="98">
        <v>1</v>
      </c>
      <c r="K137" s="97">
        <v>1</v>
      </c>
      <c r="L137" s="97">
        <v>0</v>
      </c>
      <c r="M137" s="97">
        <v>0</v>
      </c>
      <c r="N137" s="97">
        <v>0</v>
      </c>
      <c r="O137" s="97">
        <v>1</v>
      </c>
      <c r="P137" s="97">
        <v>0</v>
      </c>
      <c r="Q137" s="97">
        <v>0</v>
      </c>
      <c r="R137" s="97">
        <v>0</v>
      </c>
      <c r="S137" s="97">
        <v>0</v>
      </c>
      <c r="T137" s="97">
        <v>0</v>
      </c>
      <c r="U137" s="97">
        <v>0</v>
      </c>
      <c r="V137" s="97">
        <v>0</v>
      </c>
      <c r="W137" s="97">
        <v>1</v>
      </c>
      <c r="X137" s="97">
        <v>1</v>
      </c>
      <c r="Y137" s="97">
        <v>0</v>
      </c>
      <c r="Z137" s="97">
        <v>0</v>
      </c>
      <c r="AA137" s="97">
        <v>1</v>
      </c>
      <c r="AB137" s="97">
        <v>1</v>
      </c>
      <c r="AC137" s="97">
        <v>0</v>
      </c>
      <c r="AD137" s="97">
        <v>0</v>
      </c>
      <c r="AE137" s="97">
        <v>0</v>
      </c>
      <c r="AF137" s="97">
        <v>0</v>
      </c>
      <c r="AG137" s="97">
        <v>0</v>
      </c>
      <c r="AH137" s="97">
        <v>0</v>
      </c>
      <c r="AI137" s="97">
        <v>1</v>
      </c>
      <c r="AJ137" s="97">
        <v>1</v>
      </c>
      <c r="AK137" s="97">
        <v>1</v>
      </c>
      <c r="AL137" s="97">
        <v>1</v>
      </c>
      <c r="AM137" s="97">
        <v>1</v>
      </c>
      <c r="AN137" s="96" t="s">
        <v>483</v>
      </c>
      <c r="AO137" s="97">
        <v>1</v>
      </c>
      <c r="AP137" s="31">
        <f>IFERROR(IF(AN137="CIKDITIRO",VLOOKUP(A137,'BR DTG CIKDITIRO'!C:E,3,0),IF(FR_HITUNG_MINMAX!AN137="PESALAKAN",VLOOKUP(FR_HITUNG_MINMAX!A137,'BR DTG ADW'!C:E,3,0),IF(FR_HITUNG_MINMAX!AN137="PACUL",VLOOKUP(FR_HITUNG_MINMAX!A137,'BR DTG PACUL'!C:E,3,0),IF(FR_HITUNG_MINMAX!AN137="TRAYEMAN",VLOOKUP(FR_HITUNG_MINMAX!A137,'BR DTG TRAYEMAN'!C:E,3,0),"?")))),0)</f>
        <v>0</v>
      </c>
      <c r="AQ137" s="31">
        <f>IF(AN137="PACUL",VLOOKUP(A137,'STOK PACUL'!C:H,6,0),IF(FR_HITUNG_MINMAX!AN137="PESALAKAN",VLOOKUP(FR_HITUNG_MINMAX!A137,'STOK PESALAKAN'!C:H,6,0),IF(FR_HITUNG_MINMAX!AN137="CIKDITIRO",VLOOKUP(FR_HITUNG_MINMAX!A137,'STOK CIKDITIRO'!C:H,6,0),IF(FR_HITUNG_MINMAX!AN137="TRAYEMAN",VLOOKUP(FR_HITUNG_MINMAX!A137,'STOK TRAYEMAN'!C:H,6,0),"?"))))</f>
        <v>1</v>
      </c>
      <c r="AR137" s="25">
        <f t="shared" si="7"/>
        <v>1</v>
      </c>
      <c r="AS137" s="25">
        <f t="shared" si="6"/>
        <v>1</v>
      </c>
      <c r="AT137" s="25">
        <f t="shared" si="8"/>
        <v>3</v>
      </c>
    </row>
    <row r="138" spans="1:46">
      <c r="A138" s="96" t="s">
        <v>1773</v>
      </c>
      <c r="B138" s="96" t="s">
        <v>1774</v>
      </c>
      <c r="C138" s="96" t="s">
        <v>898</v>
      </c>
      <c r="D138" s="96" t="s">
        <v>1365</v>
      </c>
      <c r="E138" s="96" t="s">
        <v>482</v>
      </c>
      <c r="F138" s="97">
        <v>16000</v>
      </c>
      <c r="G138" s="97">
        <v>1</v>
      </c>
      <c r="H138" s="96" t="s">
        <v>1185</v>
      </c>
      <c r="I138" s="96" t="s">
        <v>1185</v>
      </c>
      <c r="J138" s="98">
        <v>1</v>
      </c>
      <c r="K138" s="97">
        <v>1</v>
      </c>
      <c r="L138" s="97">
        <v>0</v>
      </c>
      <c r="M138" s="97">
        <v>0</v>
      </c>
      <c r="N138" s="97">
        <v>0</v>
      </c>
      <c r="O138" s="97">
        <v>2</v>
      </c>
      <c r="P138" s="97">
        <v>0</v>
      </c>
      <c r="Q138" s="97">
        <v>0</v>
      </c>
      <c r="R138" s="97">
        <v>0</v>
      </c>
      <c r="S138" s="97">
        <v>0</v>
      </c>
      <c r="T138" s="97">
        <v>0</v>
      </c>
      <c r="U138" s="97">
        <v>0</v>
      </c>
      <c r="V138" s="97">
        <v>0</v>
      </c>
      <c r="W138" s="97">
        <v>0</v>
      </c>
      <c r="X138" s="97">
        <v>2</v>
      </c>
      <c r="Y138" s="97">
        <v>0</v>
      </c>
      <c r="Z138" s="97">
        <v>0</v>
      </c>
      <c r="AA138" s="97">
        <v>2</v>
      </c>
      <c r="AB138" s="97">
        <v>2</v>
      </c>
      <c r="AC138" s="97">
        <v>0</v>
      </c>
      <c r="AD138" s="97">
        <v>0</v>
      </c>
      <c r="AE138" s="97">
        <v>0</v>
      </c>
      <c r="AF138" s="97">
        <v>0</v>
      </c>
      <c r="AG138" s="97">
        <v>0</v>
      </c>
      <c r="AH138" s="97">
        <v>0</v>
      </c>
      <c r="AI138" s="97">
        <v>0</v>
      </c>
      <c r="AJ138" s="97">
        <v>0</v>
      </c>
      <c r="AK138" s="97">
        <v>2</v>
      </c>
      <c r="AL138" s="97">
        <v>2</v>
      </c>
      <c r="AM138" s="97">
        <v>2</v>
      </c>
      <c r="AN138" s="96" t="s">
        <v>483</v>
      </c>
      <c r="AO138" s="97">
        <v>4</v>
      </c>
      <c r="AP138" s="31">
        <f>IFERROR(IF(AN138="CIKDITIRO",VLOOKUP(A138,'BR DTG CIKDITIRO'!C:E,3,0),IF(FR_HITUNG_MINMAX!AN138="PESALAKAN",VLOOKUP(FR_HITUNG_MINMAX!A138,'BR DTG ADW'!C:E,3,0),IF(FR_HITUNG_MINMAX!AN138="PACUL",VLOOKUP(FR_HITUNG_MINMAX!A138,'BR DTG PACUL'!C:E,3,0),IF(FR_HITUNG_MINMAX!AN138="TRAYEMAN",VLOOKUP(FR_HITUNG_MINMAX!A138,'BR DTG TRAYEMAN'!C:E,3,0),"?")))),0)</f>
        <v>0</v>
      </c>
      <c r="AQ138" s="31">
        <f>IF(AN138="PACUL",VLOOKUP(A138,'STOK PACUL'!C:H,6,0),IF(FR_HITUNG_MINMAX!AN138="PESALAKAN",VLOOKUP(FR_HITUNG_MINMAX!A138,'STOK PESALAKAN'!C:H,6,0),IF(FR_HITUNG_MINMAX!AN138="CIKDITIRO",VLOOKUP(FR_HITUNG_MINMAX!A138,'STOK CIKDITIRO'!C:H,6,0),IF(FR_HITUNG_MINMAX!AN138="TRAYEMAN",VLOOKUP(FR_HITUNG_MINMAX!A138,'STOK TRAYEMAN'!C:H,6,0),"?"))))</f>
        <v>4</v>
      </c>
      <c r="AR138" s="25">
        <f t="shared" si="7"/>
        <v>4</v>
      </c>
      <c r="AS138" s="25">
        <f t="shared" si="6"/>
        <v>1</v>
      </c>
      <c r="AT138" s="25">
        <f t="shared" si="8"/>
        <v>2</v>
      </c>
    </row>
    <row r="139" spans="1:46">
      <c r="A139" s="96" t="s">
        <v>261</v>
      </c>
      <c r="B139" s="96" t="s">
        <v>1011</v>
      </c>
      <c r="C139" s="96" t="s">
        <v>948</v>
      </c>
      <c r="D139" s="96" t="s">
        <v>1365</v>
      </c>
      <c r="E139" s="96" t="s">
        <v>484</v>
      </c>
      <c r="F139" s="97">
        <v>83000</v>
      </c>
      <c r="G139" s="97">
        <v>1</v>
      </c>
      <c r="H139" s="96" t="s">
        <v>30</v>
      </c>
      <c r="I139" s="96" t="s">
        <v>1185</v>
      </c>
      <c r="J139" s="98">
        <v>1</v>
      </c>
      <c r="K139" s="97">
        <v>1</v>
      </c>
      <c r="L139" s="97">
        <v>1</v>
      </c>
      <c r="M139" s="97">
        <v>1</v>
      </c>
      <c r="N139" s="97">
        <v>0</v>
      </c>
      <c r="O139" s="97">
        <v>1</v>
      </c>
      <c r="P139" s="97">
        <v>0</v>
      </c>
      <c r="Q139" s="97">
        <v>0</v>
      </c>
      <c r="R139" s="97">
        <v>1</v>
      </c>
      <c r="S139" s="97">
        <v>0</v>
      </c>
      <c r="T139" s="97">
        <v>0</v>
      </c>
      <c r="U139" s="97">
        <v>0</v>
      </c>
      <c r="V139" s="97">
        <v>0</v>
      </c>
      <c r="W139" s="97">
        <v>1</v>
      </c>
      <c r="X139" s="97">
        <v>1</v>
      </c>
      <c r="Y139" s="97">
        <v>2</v>
      </c>
      <c r="Z139" s="97">
        <v>1</v>
      </c>
      <c r="AA139" s="97">
        <v>1</v>
      </c>
      <c r="AB139" s="97">
        <v>1</v>
      </c>
      <c r="AC139" s="97">
        <v>0</v>
      </c>
      <c r="AD139" s="97">
        <v>1</v>
      </c>
      <c r="AE139" s="97">
        <v>1</v>
      </c>
      <c r="AF139" s="97">
        <v>0</v>
      </c>
      <c r="AG139" s="97">
        <v>0</v>
      </c>
      <c r="AH139" s="97">
        <v>0</v>
      </c>
      <c r="AI139" s="97">
        <v>1</v>
      </c>
      <c r="AJ139" s="97">
        <v>2</v>
      </c>
      <c r="AK139" s="97">
        <v>2</v>
      </c>
      <c r="AL139" s="97">
        <v>1</v>
      </c>
      <c r="AM139" s="97">
        <v>2</v>
      </c>
      <c r="AN139" s="96" t="s">
        <v>483</v>
      </c>
      <c r="AO139" s="97">
        <v>1</v>
      </c>
      <c r="AP139" s="31">
        <f>IFERROR(IF(AN139="CIKDITIRO",VLOOKUP(A139,'BR DTG CIKDITIRO'!C:E,3,0),IF(FR_HITUNG_MINMAX!AN139="PESALAKAN",VLOOKUP(FR_HITUNG_MINMAX!A139,'BR DTG ADW'!C:E,3,0),IF(FR_HITUNG_MINMAX!AN139="PACUL",VLOOKUP(FR_HITUNG_MINMAX!A139,'BR DTG PACUL'!C:E,3,0),IF(FR_HITUNG_MINMAX!AN139="TRAYEMAN",VLOOKUP(FR_HITUNG_MINMAX!A139,'BR DTG TRAYEMAN'!C:E,3,0),"?")))),0)</f>
        <v>1</v>
      </c>
      <c r="AQ139" s="31">
        <f>IF(AN139="PACUL",VLOOKUP(A139,'STOK PACUL'!C:H,6,0),IF(FR_HITUNG_MINMAX!AN139="PESALAKAN",VLOOKUP(FR_HITUNG_MINMAX!A139,'STOK PESALAKAN'!C:H,6,0),IF(FR_HITUNG_MINMAX!AN139="CIKDITIRO",VLOOKUP(FR_HITUNG_MINMAX!A139,'STOK CIKDITIRO'!C:H,6,0),IF(FR_HITUNG_MINMAX!AN139="TRAYEMAN",VLOOKUP(FR_HITUNG_MINMAX!A139,'STOK TRAYEMAN'!C:H,6,0),"?"))))</f>
        <v>2</v>
      </c>
      <c r="AR139" s="25">
        <f t="shared" si="7"/>
        <v>2</v>
      </c>
      <c r="AS139" s="25">
        <f t="shared" si="6"/>
        <v>1</v>
      </c>
      <c r="AT139" s="25">
        <f t="shared" si="8"/>
        <v>2</v>
      </c>
    </row>
    <row r="140" spans="1:46" ht="30">
      <c r="A140" s="96" t="s">
        <v>262</v>
      </c>
      <c r="B140" s="96" t="s">
        <v>1012</v>
      </c>
      <c r="C140" s="96" t="s">
        <v>877</v>
      </c>
      <c r="D140" s="96" t="s">
        <v>1365</v>
      </c>
      <c r="E140" s="96" t="s">
        <v>482</v>
      </c>
      <c r="F140" s="97">
        <v>58000</v>
      </c>
      <c r="G140" s="97">
        <v>1</v>
      </c>
      <c r="H140" s="96" t="s">
        <v>30</v>
      </c>
      <c r="I140" s="96" t="s">
        <v>1185</v>
      </c>
      <c r="J140" s="98">
        <v>1</v>
      </c>
      <c r="K140" s="97">
        <v>1</v>
      </c>
      <c r="L140" s="97">
        <v>1</v>
      </c>
      <c r="M140" s="97">
        <v>1</v>
      </c>
      <c r="N140" s="97">
        <v>0</v>
      </c>
      <c r="O140" s="97">
        <v>0</v>
      </c>
      <c r="P140" s="97">
        <v>0</v>
      </c>
      <c r="Q140" s="97">
        <v>0</v>
      </c>
      <c r="R140" s="97">
        <v>1</v>
      </c>
      <c r="S140" s="97">
        <v>0</v>
      </c>
      <c r="T140" s="97">
        <v>0</v>
      </c>
      <c r="U140" s="97">
        <v>0</v>
      </c>
      <c r="V140" s="97">
        <v>0</v>
      </c>
      <c r="W140" s="97">
        <v>0</v>
      </c>
      <c r="X140" s="97">
        <v>1</v>
      </c>
      <c r="Y140" s="97">
        <v>2</v>
      </c>
      <c r="Z140" s="97">
        <v>1</v>
      </c>
      <c r="AA140" s="97">
        <v>0</v>
      </c>
      <c r="AB140" s="97">
        <v>0</v>
      </c>
      <c r="AC140" s="97">
        <v>0</v>
      </c>
      <c r="AD140" s="97">
        <v>1</v>
      </c>
      <c r="AE140" s="97">
        <v>1</v>
      </c>
      <c r="AF140" s="97">
        <v>0</v>
      </c>
      <c r="AG140" s="97">
        <v>0</v>
      </c>
      <c r="AH140" s="97">
        <v>0</v>
      </c>
      <c r="AI140" s="97">
        <v>0</v>
      </c>
      <c r="AJ140" s="97">
        <v>1</v>
      </c>
      <c r="AK140" s="97">
        <v>2</v>
      </c>
      <c r="AL140" s="97">
        <v>1</v>
      </c>
      <c r="AM140" s="97">
        <v>2</v>
      </c>
      <c r="AN140" s="96" t="s">
        <v>483</v>
      </c>
      <c r="AO140" s="97">
        <v>2</v>
      </c>
      <c r="AP140" s="31">
        <f>IFERROR(IF(AN140="CIKDITIRO",VLOOKUP(A140,'BR DTG CIKDITIRO'!C:E,3,0),IF(FR_HITUNG_MINMAX!AN140="PESALAKAN",VLOOKUP(FR_HITUNG_MINMAX!A140,'BR DTG ADW'!C:E,3,0),IF(FR_HITUNG_MINMAX!AN140="PACUL",VLOOKUP(FR_HITUNG_MINMAX!A140,'BR DTG PACUL'!C:E,3,0),IF(FR_HITUNG_MINMAX!AN140="TRAYEMAN",VLOOKUP(FR_HITUNG_MINMAX!A140,'BR DTG TRAYEMAN'!C:E,3,0),"?")))),0)</f>
        <v>0</v>
      </c>
      <c r="AQ140" s="31">
        <f>IF(AN140="PACUL",VLOOKUP(A140,'STOK PACUL'!C:H,6,0),IF(FR_HITUNG_MINMAX!AN140="PESALAKAN",VLOOKUP(FR_HITUNG_MINMAX!A140,'STOK PESALAKAN'!C:H,6,0),IF(FR_HITUNG_MINMAX!AN140="CIKDITIRO",VLOOKUP(FR_HITUNG_MINMAX!A140,'STOK CIKDITIRO'!C:H,6,0),IF(FR_HITUNG_MINMAX!AN140="TRAYEMAN",VLOOKUP(FR_HITUNG_MINMAX!A140,'STOK TRAYEMAN'!C:H,6,0),"?"))))</f>
        <v>2</v>
      </c>
      <c r="AR140" s="25">
        <f t="shared" si="7"/>
        <v>2</v>
      </c>
      <c r="AS140" s="25">
        <f t="shared" si="6"/>
        <v>1</v>
      </c>
      <c r="AT140" s="25">
        <f t="shared" si="8"/>
        <v>3</v>
      </c>
    </row>
    <row r="141" spans="1:46">
      <c r="A141" s="96" t="s">
        <v>263</v>
      </c>
      <c r="B141" s="96" t="s">
        <v>1013</v>
      </c>
      <c r="C141" s="96" t="s">
        <v>948</v>
      </c>
      <c r="D141" s="96" t="s">
        <v>1365</v>
      </c>
      <c r="E141" s="96" t="s">
        <v>485</v>
      </c>
      <c r="F141" s="97">
        <v>56000</v>
      </c>
      <c r="G141" s="97">
        <v>1</v>
      </c>
      <c r="H141" s="96" t="s">
        <v>30</v>
      </c>
      <c r="I141" s="96" t="s">
        <v>1185</v>
      </c>
      <c r="J141" s="98" t="s">
        <v>1368</v>
      </c>
      <c r="K141" s="97">
        <v>1</v>
      </c>
      <c r="L141" s="97">
        <v>0</v>
      </c>
      <c r="M141" s="97">
        <v>3</v>
      </c>
      <c r="N141" s="97">
        <v>0</v>
      </c>
      <c r="O141" s="97">
        <v>1</v>
      </c>
      <c r="P141" s="97">
        <v>0</v>
      </c>
      <c r="Q141" s="97">
        <v>1</v>
      </c>
      <c r="R141" s="97">
        <v>0</v>
      </c>
      <c r="S141" s="97">
        <v>0</v>
      </c>
      <c r="T141" s="97">
        <v>1</v>
      </c>
      <c r="U141" s="97">
        <v>0</v>
      </c>
      <c r="V141" s="97">
        <v>0</v>
      </c>
      <c r="W141" s="97">
        <v>2</v>
      </c>
      <c r="X141" s="97">
        <v>3</v>
      </c>
      <c r="Y141" s="97">
        <v>3</v>
      </c>
      <c r="Z141" s="97">
        <v>3</v>
      </c>
      <c r="AA141" s="97">
        <v>1</v>
      </c>
      <c r="AB141" s="97">
        <v>1</v>
      </c>
      <c r="AC141" s="97">
        <v>1</v>
      </c>
      <c r="AD141" s="97">
        <v>1</v>
      </c>
      <c r="AE141" s="97">
        <v>0</v>
      </c>
      <c r="AF141" s="97">
        <v>1</v>
      </c>
      <c r="AG141" s="97">
        <v>0</v>
      </c>
      <c r="AH141" s="97">
        <v>0</v>
      </c>
      <c r="AI141" s="97">
        <v>2</v>
      </c>
      <c r="AJ141" s="97">
        <v>2</v>
      </c>
      <c r="AK141" s="97">
        <v>3</v>
      </c>
      <c r="AL141" s="97">
        <v>3</v>
      </c>
      <c r="AM141" s="97">
        <v>3</v>
      </c>
      <c r="AN141" s="96" t="s">
        <v>483</v>
      </c>
      <c r="AO141" s="97">
        <v>2</v>
      </c>
      <c r="AP141" s="31">
        <f>IFERROR(IF(AN141="CIKDITIRO",VLOOKUP(A141,'BR DTG CIKDITIRO'!C:E,3,0),IF(FR_HITUNG_MINMAX!AN141="PESALAKAN",VLOOKUP(FR_HITUNG_MINMAX!A141,'BR DTG ADW'!C:E,3,0),IF(FR_HITUNG_MINMAX!AN141="PACUL",VLOOKUP(FR_HITUNG_MINMAX!A141,'BR DTG PACUL'!C:E,3,0),IF(FR_HITUNG_MINMAX!AN141="TRAYEMAN",VLOOKUP(FR_HITUNG_MINMAX!A141,'BR DTG TRAYEMAN'!C:E,3,0),"?")))),0)</f>
        <v>0</v>
      </c>
      <c r="AQ141" s="31">
        <f>IF(AN141="PACUL",VLOOKUP(A141,'STOK PACUL'!C:H,6,0),IF(FR_HITUNG_MINMAX!AN141="PESALAKAN",VLOOKUP(FR_HITUNG_MINMAX!A141,'STOK PESALAKAN'!C:H,6,0),IF(FR_HITUNG_MINMAX!AN141="CIKDITIRO",VLOOKUP(FR_HITUNG_MINMAX!A141,'STOK CIKDITIRO'!C:H,6,0),IF(FR_HITUNG_MINMAX!AN141="TRAYEMAN",VLOOKUP(FR_HITUNG_MINMAX!A141,'STOK TRAYEMAN'!C:H,6,0),"?"))))</f>
        <v>2</v>
      </c>
      <c r="AR141" s="25">
        <f t="shared" si="7"/>
        <v>2</v>
      </c>
      <c r="AS141" s="25">
        <f t="shared" si="6"/>
        <v>2</v>
      </c>
      <c r="AT141" s="25">
        <f t="shared" si="8"/>
        <v>3</v>
      </c>
    </row>
    <row r="142" spans="1:46">
      <c r="A142" s="96" t="s">
        <v>1419</v>
      </c>
      <c r="B142" s="96" t="s">
        <v>1420</v>
      </c>
      <c r="C142" s="96" t="s">
        <v>948</v>
      </c>
      <c r="D142" s="96" t="s">
        <v>1365</v>
      </c>
      <c r="E142" s="96" t="s">
        <v>482</v>
      </c>
      <c r="F142" s="97">
        <v>82300</v>
      </c>
      <c r="G142" s="97">
        <v>1</v>
      </c>
      <c r="H142" s="96" t="s">
        <v>30</v>
      </c>
      <c r="I142" s="96" t="s">
        <v>1185</v>
      </c>
      <c r="J142" s="98">
        <v>1</v>
      </c>
      <c r="K142" s="97">
        <v>1</v>
      </c>
      <c r="L142" s="97">
        <v>0</v>
      </c>
      <c r="M142" s="97">
        <v>1</v>
      </c>
      <c r="N142" s="97">
        <v>0</v>
      </c>
      <c r="O142" s="97">
        <v>0</v>
      </c>
      <c r="P142" s="97">
        <v>0</v>
      </c>
      <c r="Q142" s="97">
        <v>0</v>
      </c>
      <c r="R142" s="97">
        <v>0</v>
      </c>
      <c r="S142" s="97">
        <v>0</v>
      </c>
      <c r="T142" s="97">
        <v>0</v>
      </c>
      <c r="U142" s="97">
        <v>0</v>
      </c>
      <c r="V142" s="97">
        <v>0</v>
      </c>
      <c r="W142" s="97">
        <v>0</v>
      </c>
      <c r="X142" s="97">
        <v>1</v>
      </c>
      <c r="Y142" s="97">
        <v>1</v>
      </c>
      <c r="Z142" s="97">
        <v>1</v>
      </c>
      <c r="AA142" s="97">
        <v>0</v>
      </c>
      <c r="AB142" s="97">
        <v>0</v>
      </c>
      <c r="AC142" s="97">
        <v>0</v>
      </c>
      <c r="AD142" s="97">
        <v>0</v>
      </c>
      <c r="AE142" s="97">
        <v>0</v>
      </c>
      <c r="AF142" s="97">
        <v>0</v>
      </c>
      <c r="AG142" s="97">
        <v>0</v>
      </c>
      <c r="AH142" s="97">
        <v>0</v>
      </c>
      <c r="AI142" s="97">
        <v>0</v>
      </c>
      <c r="AJ142" s="97">
        <v>0</v>
      </c>
      <c r="AK142" s="97">
        <v>1</v>
      </c>
      <c r="AL142" s="97">
        <v>1</v>
      </c>
      <c r="AM142" s="97">
        <v>1</v>
      </c>
      <c r="AN142" s="96" t="s">
        <v>483</v>
      </c>
      <c r="AO142" s="97">
        <v>1</v>
      </c>
      <c r="AP142" s="31">
        <f>IFERROR(IF(AN142="CIKDITIRO",VLOOKUP(A142,'BR DTG CIKDITIRO'!C:E,3,0),IF(FR_HITUNG_MINMAX!AN142="PESALAKAN",VLOOKUP(FR_HITUNG_MINMAX!A142,'BR DTG ADW'!C:E,3,0),IF(FR_HITUNG_MINMAX!AN142="PACUL",VLOOKUP(FR_HITUNG_MINMAX!A142,'BR DTG PACUL'!C:E,3,0),IF(FR_HITUNG_MINMAX!AN142="TRAYEMAN",VLOOKUP(FR_HITUNG_MINMAX!A142,'BR DTG TRAYEMAN'!C:E,3,0),"?")))),0)</f>
        <v>0</v>
      </c>
      <c r="AQ142" s="31">
        <f>IF(AN142="PACUL",VLOOKUP(A142,'STOK PACUL'!C:H,6,0),IF(FR_HITUNG_MINMAX!AN142="PESALAKAN",VLOOKUP(FR_HITUNG_MINMAX!A142,'STOK PESALAKAN'!C:H,6,0),IF(FR_HITUNG_MINMAX!AN142="CIKDITIRO",VLOOKUP(FR_HITUNG_MINMAX!A142,'STOK CIKDITIRO'!C:H,6,0),IF(FR_HITUNG_MINMAX!AN142="TRAYEMAN",VLOOKUP(FR_HITUNG_MINMAX!A142,'STOK TRAYEMAN'!C:H,6,0),"?"))))</f>
        <v>1</v>
      </c>
      <c r="AR142" s="25">
        <f t="shared" si="7"/>
        <v>1</v>
      </c>
      <c r="AS142" s="25">
        <f t="shared" si="6"/>
        <v>1</v>
      </c>
      <c r="AT142" s="25">
        <f t="shared" si="8"/>
        <v>1</v>
      </c>
    </row>
    <row r="143" spans="1:46">
      <c r="A143" s="96" t="s">
        <v>3289</v>
      </c>
      <c r="B143" s="96" t="s">
        <v>3290</v>
      </c>
      <c r="C143" s="96" t="s">
        <v>876</v>
      </c>
      <c r="D143" s="96" t="s">
        <v>1365</v>
      </c>
      <c r="E143" s="96" t="s">
        <v>482</v>
      </c>
      <c r="F143" s="97">
        <v>884000</v>
      </c>
      <c r="G143" s="97">
        <v>1</v>
      </c>
      <c r="H143" s="96" t="s">
        <v>31</v>
      </c>
      <c r="I143" s="96" t="s">
        <v>1185</v>
      </c>
      <c r="J143" s="98">
        <v>1</v>
      </c>
      <c r="K143" s="97">
        <v>1</v>
      </c>
      <c r="L143" s="97">
        <v>0</v>
      </c>
      <c r="M143" s="97">
        <v>0</v>
      </c>
      <c r="N143" s="97">
        <v>0</v>
      </c>
      <c r="O143" s="97">
        <v>0</v>
      </c>
      <c r="P143" s="97">
        <v>0</v>
      </c>
      <c r="Q143" s="97">
        <v>0</v>
      </c>
      <c r="R143" s="97">
        <v>0</v>
      </c>
      <c r="S143" s="97">
        <v>0</v>
      </c>
      <c r="T143" s="97">
        <v>0</v>
      </c>
      <c r="U143" s="97">
        <v>0</v>
      </c>
      <c r="V143" s="97">
        <v>0</v>
      </c>
      <c r="W143" s="97">
        <v>1</v>
      </c>
      <c r="X143" s="97">
        <v>1</v>
      </c>
      <c r="Y143" s="97">
        <v>0</v>
      </c>
      <c r="Z143" s="97">
        <v>0</v>
      </c>
      <c r="AA143" s="97">
        <v>0</v>
      </c>
      <c r="AB143" s="97">
        <v>0</v>
      </c>
      <c r="AC143" s="97">
        <v>0</v>
      </c>
      <c r="AD143" s="97">
        <v>0</v>
      </c>
      <c r="AE143" s="97">
        <v>0</v>
      </c>
      <c r="AF143" s="97">
        <v>0</v>
      </c>
      <c r="AG143" s="97">
        <v>0</v>
      </c>
      <c r="AH143" s="97">
        <v>0</v>
      </c>
      <c r="AI143" s="97">
        <v>1</v>
      </c>
      <c r="AJ143" s="97">
        <v>1</v>
      </c>
      <c r="AK143" s="97">
        <v>1</v>
      </c>
      <c r="AL143" s="97">
        <v>0</v>
      </c>
      <c r="AM143" s="97">
        <v>0</v>
      </c>
      <c r="AN143" s="96" t="s">
        <v>483</v>
      </c>
      <c r="AO143" s="97">
        <v>0</v>
      </c>
      <c r="AP143" s="31">
        <f>IFERROR(IF(AN143="CIKDITIRO",VLOOKUP(A143,'BR DTG CIKDITIRO'!C:E,3,0),IF(FR_HITUNG_MINMAX!AN143="PESALAKAN",VLOOKUP(FR_HITUNG_MINMAX!A143,'BR DTG ADW'!C:E,3,0),IF(FR_HITUNG_MINMAX!AN143="PACUL",VLOOKUP(FR_HITUNG_MINMAX!A143,'BR DTG PACUL'!C:E,3,0),IF(FR_HITUNG_MINMAX!AN143="TRAYEMAN",VLOOKUP(FR_HITUNG_MINMAX!A143,'BR DTG TRAYEMAN'!C:E,3,0),"?")))),0)</f>
        <v>0</v>
      </c>
      <c r="AQ143" s="31">
        <f>IF(AN143="PACUL",VLOOKUP(A143,'STOK PACUL'!C:H,6,0),IF(FR_HITUNG_MINMAX!AN143="PESALAKAN",VLOOKUP(FR_HITUNG_MINMAX!A143,'STOK PESALAKAN'!C:H,6,0),IF(FR_HITUNG_MINMAX!AN143="CIKDITIRO",VLOOKUP(FR_HITUNG_MINMAX!A143,'STOK CIKDITIRO'!C:H,6,0),IF(FR_HITUNG_MINMAX!AN143="TRAYEMAN",VLOOKUP(FR_HITUNG_MINMAX!A143,'STOK TRAYEMAN'!C:H,6,0),"?"))))</f>
        <v>0</v>
      </c>
      <c r="AR143" s="25">
        <f t="shared" si="7"/>
        <v>0</v>
      </c>
      <c r="AS143" s="25">
        <f t="shared" si="6"/>
        <v>0</v>
      </c>
      <c r="AT143" s="25">
        <f t="shared" si="8"/>
        <v>1</v>
      </c>
    </row>
    <row r="144" spans="1:46" ht="30">
      <c r="A144" s="96" t="s">
        <v>264</v>
      </c>
      <c r="B144" s="96" t="s">
        <v>1014</v>
      </c>
      <c r="C144" s="96" t="s">
        <v>877</v>
      </c>
      <c r="D144" s="96" t="s">
        <v>1365</v>
      </c>
      <c r="E144" s="96" t="s">
        <v>485</v>
      </c>
      <c r="F144" s="97">
        <v>80000</v>
      </c>
      <c r="G144" s="97">
        <v>1</v>
      </c>
      <c r="H144" s="96" t="s">
        <v>30</v>
      </c>
      <c r="I144" s="96" t="s">
        <v>2</v>
      </c>
      <c r="J144" s="98">
        <v>1</v>
      </c>
      <c r="K144" s="97">
        <v>1</v>
      </c>
      <c r="L144" s="97">
        <v>1</v>
      </c>
      <c r="M144" s="97">
        <v>0</v>
      </c>
      <c r="N144" s="97">
        <v>2</v>
      </c>
      <c r="O144" s="97">
        <v>0</v>
      </c>
      <c r="P144" s="97">
        <v>1</v>
      </c>
      <c r="Q144" s="97">
        <v>0</v>
      </c>
      <c r="R144" s="97">
        <v>1</v>
      </c>
      <c r="S144" s="97">
        <v>0</v>
      </c>
      <c r="T144" s="97">
        <v>0</v>
      </c>
      <c r="U144" s="97">
        <v>2</v>
      </c>
      <c r="V144" s="97">
        <v>2</v>
      </c>
      <c r="W144" s="97">
        <v>0</v>
      </c>
      <c r="X144" s="97">
        <v>2</v>
      </c>
      <c r="Y144" s="97">
        <v>1</v>
      </c>
      <c r="Z144" s="97">
        <v>2</v>
      </c>
      <c r="AA144" s="97">
        <v>2</v>
      </c>
      <c r="AB144" s="97">
        <v>1</v>
      </c>
      <c r="AC144" s="97">
        <v>1</v>
      </c>
      <c r="AD144" s="97">
        <v>1</v>
      </c>
      <c r="AE144" s="97">
        <v>1</v>
      </c>
      <c r="AF144" s="97">
        <v>0</v>
      </c>
      <c r="AG144" s="97">
        <v>2</v>
      </c>
      <c r="AH144" s="97">
        <v>4</v>
      </c>
      <c r="AI144" s="97">
        <v>2</v>
      </c>
      <c r="AJ144" s="97">
        <v>1</v>
      </c>
      <c r="AK144" s="97">
        <v>4</v>
      </c>
      <c r="AL144" s="97">
        <v>2</v>
      </c>
      <c r="AM144" s="97">
        <v>4</v>
      </c>
      <c r="AN144" s="96" t="s">
        <v>483</v>
      </c>
      <c r="AO144" s="97">
        <v>0</v>
      </c>
      <c r="AP144" s="31">
        <f>IFERROR(IF(AN144="CIKDITIRO",VLOOKUP(A144,'BR DTG CIKDITIRO'!C:E,3,0),IF(FR_HITUNG_MINMAX!AN144="PESALAKAN",VLOOKUP(FR_HITUNG_MINMAX!A144,'BR DTG ADW'!C:E,3,0),IF(FR_HITUNG_MINMAX!AN144="PACUL",VLOOKUP(FR_HITUNG_MINMAX!A144,'BR DTG PACUL'!C:E,3,0),IF(FR_HITUNG_MINMAX!AN144="TRAYEMAN",VLOOKUP(FR_HITUNG_MINMAX!A144,'BR DTG TRAYEMAN'!C:E,3,0),"?")))),0)</f>
        <v>0</v>
      </c>
      <c r="AQ144" s="31">
        <f>IF(AN144="PACUL",VLOOKUP(A144,'STOK PACUL'!C:H,6,0),IF(FR_HITUNG_MINMAX!AN144="PESALAKAN",VLOOKUP(FR_HITUNG_MINMAX!A144,'STOK PESALAKAN'!C:H,6,0),IF(FR_HITUNG_MINMAX!AN144="CIKDITIRO",VLOOKUP(FR_HITUNG_MINMAX!A144,'STOK CIKDITIRO'!C:H,6,0),IF(FR_HITUNG_MINMAX!AN144="TRAYEMAN",VLOOKUP(FR_HITUNG_MINMAX!A144,'STOK TRAYEMAN'!C:H,6,0),"?"))))</f>
        <v>0</v>
      </c>
      <c r="AR144" s="25">
        <f t="shared" si="7"/>
        <v>0</v>
      </c>
      <c r="AS144" s="25">
        <f t="shared" si="6"/>
        <v>1</v>
      </c>
      <c r="AT144" s="25">
        <f t="shared" si="8"/>
        <v>3</v>
      </c>
    </row>
    <row r="145" spans="1:46">
      <c r="A145" s="96" t="s">
        <v>1775</v>
      </c>
      <c r="B145" s="96" t="s">
        <v>1776</v>
      </c>
      <c r="C145" s="96" t="s">
        <v>876</v>
      </c>
      <c r="D145" s="96" t="s">
        <v>1365</v>
      </c>
      <c r="E145" s="96" t="s">
        <v>482</v>
      </c>
      <c r="F145" s="97">
        <v>25500</v>
      </c>
      <c r="G145" s="97">
        <v>1</v>
      </c>
      <c r="H145" s="96" t="s">
        <v>1185</v>
      </c>
      <c r="I145" s="96" t="s">
        <v>1185</v>
      </c>
      <c r="J145" s="98">
        <v>1</v>
      </c>
      <c r="K145" s="97">
        <v>1</v>
      </c>
      <c r="L145" s="97">
        <v>0</v>
      </c>
      <c r="M145" s="97">
        <v>0</v>
      </c>
      <c r="N145" s="97">
        <v>2</v>
      </c>
      <c r="O145" s="97">
        <v>0</v>
      </c>
      <c r="P145" s="97">
        <v>0</v>
      </c>
      <c r="Q145" s="97">
        <v>0</v>
      </c>
      <c r="R145" s="97">
        <v>0</v>
      </c>
      <c r="S145" s="97">
        <v>0</v>
      </c>
      <c r="T145" s="97">
        <v>0</v>
      </c>
      <c r="U145" s="97">
        <v>0</v>
      </c>
      <c r="V145" s="97">
        <v>0</v>
      </c>
      <c r="W145" s="97">
        <v>0</v>
      </c>
      <c r="X145" s="97">
        <v>2</v>
      </c>
      <c r="Y145" s="97">
        <v>0</v>
      </c>
      <c r="Z145" s="97">
        <v>2</v>
      </c>
      <c r="AA145" s="97">
        <v>2</v>
      </c>
      <c r="AB145" s="97">
        <v>0</v>
      </c>
      <c r="AC145" s="97">
        <v>0</v>
      </c>
      <c r="AD145" s="97">
        <v>0</v>
      </c>
      <c r="AE145" s="97">
        <v>0</v>
      </c>
      <c r="AF145" s="97">
        <v>0</v>
      </c>
      <c r="AG145" s="97">
        <v>0</v>
      </c>
      <c r="AH145" s="97">
        <v>0</v>
      </c>
      <c r="AI145" s="97">
        <v>0</v>
      </c>
      <c r="AJ145" s="97">
        <v>0</v>
      </c>
      <c r="AK145" s="97">
        <v>2</v>
      </c>
      <c r="AL145" s="97">
        <v>0</v>
      </c>
      <c r="AM145" s="97">
        <v>0</v>
      </c>
      <c r="AN145" s="96" t="s">
        <v>483</v>
      </c>
      <c r="AO145" s="97">
        <v>0</v>
      </c>
      <c r="AP145" s="31">
        <f>IFERROR(IF(AN145="CIKDITIRO",VLOOKUP(A145,'BR DTG CIKDITIRO'!C:E,3,0),IF(FR_HITUNG_MINMAX!AN145="PESALAKAN",VLOOKUP(FR_HITUNG_MINMAX!A145,'BR DTG ADW'!C:E,3,0),IF(FR_HITUNG_MINMAX!AN145="PACUL",VLOOKUP(FR_HITUNG_MINMAX!A145,'BR DTG PACUL'!C:E,3,0),IF(FR_HITUNG_MINMAX!AN145="TRAYEMAN",VLOOKUP(FR_HITUNG_MINMAX!A145,'BR DTG TRAYEMAN'!C:E,3,0),"?")))),0)</f>
        <v>0</v>
      </c>
      <c r="AQ145" s="31">
        <f>IF(AN145="PACUL",VLOOKUP(A145,'STOK PACUL'!C:H,6,0),IF(FR_HITUNG_MINMAX!AN145="PESALAKAN",VLOOKUP(FR_HITUNG_MINMAX!A145,'STOK PESALAKAN'!C:H,6,0),IF(FR_HITUNG_MINMAX!AN145="CIKDITIRO",VLOOKUP(FR_HITUNG_MINMAX!A145,'STOK CIKDITIRO'!C:H,6,0),IF(FR_HITUNG_MINMAX!AN145="TRAYEMAN",VLOOKUP(FR_HITUNG_MINMAX!A145,'STOK TRAYEMAN'!C:H,6,0),"?"))))</f>
        <v>0</v>
      </c>
      <c r="AR145" s="25">
        <f t="shared" si="7"/>
        <v>0</v>
      </c>
      <c r="AS145" s="25">
        <f t="shared" si="6"/>
        <v>0</v>
      </c>
      <c r="AT145" s="25">
        <f t="shared" si="8"/>
        <v>1</v>
      </c>
    </row>
    <row r="146" spans="1:46">
      <c r="A146" s="96" t="s">
        <v>657</v>
      </c>
      <c r="B146" s="96" t="s">
        <v>1777</v>
      </c>
      <c r="C146" s="96" t="s">
        <v>876</v>
      </c>
      <c r="D146" s="96" t="s">
        <v>1365</v>
      </c>
      <c r="E146" s="96" t="s">
        <v>482</v>
      </c>
      <c r="F146" s="97">
        <v>127500</v>
      </c>
      <c r="G146" s="97">
        <v>1</v>
      </c>
      <c r="H146" s="96" t="s">
        <v>1185</v>
      </c>
      <c r="I146" s="96" t="s">
        <v>1185</v>
      </c>
      <c r="J146" s="98">
        <v>1</v>
      </c>
      <c r="K146" s="97">
        <v>1</v>
      </c>
      <c r="L146" s="97">
        <v>0</v>
      </c>
      <c r="M146" s="97">
        <v>0</v>
      </c>
      <c r="N146" s="97">
        <v>0</v>
      </c>
      <c r="O146" s="97">
        <v>0</v>
      </c>
      <c r="P146" s="97">
        <v>0</v>
      </c>
      <c r="Q146" s="97">
        <v>0</v>
      </c>
      <c r="R146" s="97">
        <v>0</v>
      </c>
      <c r="S146" s="97">
        <v>0</v>
      </c>
      <c r="T146" s="97">
        <v>0</v>
      </c>
      <c r="U146" s="97">
        <v>0</v>
      </c>
      <c r="V146" s="97">
        <v>0</v>
      </c>
      <c r="W146" s="97">
        <v>1</v>
      </c>
      <c r="X146" s="97">
        <v>1</v>
      </c>
      <c r="Y146" s="97">
        <v>0</v>
      </c>
      <c r="Z146" s="97">
        <v>0</v>
      </c>
      <c r="AA146" s="97">
        <v>0</v>
      </c>
      <c r="AB146" s="97">
        <v>0</v>
      </c>
      <c r="AC146" s="97">
        <v>0</v>
      </c>
      <c r="AD146" s="97">
        <v>0</v>
      </c>
      <c r="AE146" s="97">
        <v>0</v>
      </c>
      <c r="AF146" s="97">
        <v>0</v>
      </c>
      <c r="AG146" s="97">
        <v>0</v>
      </c>
      <c r="AH146" s="97">
        <v>0</v>
      </c>
      <c r="AI146" s="97">
        <v>1</v>
      </c>
      <c r="AJ146" s="97">
        <v>1</v>
      </c>
      <c r="AK146" s="97">
        <v>1</v>
      </c>
      <c r="AL146" s="97">
        <v>0</v>
      </c>
      <c r="AM146" s="97">
        <v>0</v>
      </c>
      <c r="AN146" s="96" t="s">
        <v>483</v>
      </c>
      <c r="AO146" s="97">
        <v>0</v>
      </c>
      <c r="AP146" s="31">
        <f>IFERROR(IF(AN146="CIKDITIRO",VLOOKUP(A146,'BR DTG CIKDITIRO'!C:E,3,0),IF(FR_HITUNG_MINMAX!AN146="PESALAKAN",VLOOKUP(FR_HITUNG_MINMAX!A146,'BR DTG ADW'!C:E,3,0),IF(FR_HITUNG_MINMAX!AN146="PACUL",VLOOKUP(FR_HITUNG_MINMAX!A146,'BR DTG PACUL'!C:E,3,0),IF(FR_HITUNG_MINMAX!AN146="TRAYEMAN",VLOOKUP(FR_HITUNG_MINMAX!A146,'BR DTG TRAYEMAN'!C:E,3,0),"?")))),0)</f>
        <v>0</v>
      </c>
      <c r="AQ146" s="31">
        <f>IF(AN146="PACUL",VLOOKUP(A146,'STOK PACUL'!C:H,6,0),IF(FR_HITUNG_MINMAX!AN146="PESALAKAN",VLOOKUP(FR_HITUNG_MINMAX!A146,'STOK PESALAKAN'!C:H,6,0),IF(FR_HITUNG_MINMAX!AN146="CIKDITIRO",VLOOKUP(FR_HITUNG_MINMAX!A146,'STOK CIKDITIRO'!C:H,6,0),IF(FR_HITUNG_MINMAX!AN146="TRAYEMAN",VLOOKUP(FR_HITUNG_MINMAX!A146,'STOK TRAYEMAN'!C:H,6,0),"?"))))</f>
        <v>0</v>
      </c>
      <c r="AR146" s="25">
        <f t="shared" si="7"/>
        <v>0</v>
      </c>
      <c r="AS146" s="25">
        <f t="shared" si="6"/>
        <v>0</v>
      </c>
      <c r="AT146" s="25">
        <f t="shared" si="8"/>
        <v>1</v>
      </c>
    </row>
    <row r="147" spans="1:46">
      <c r="A147" s="96" t="s">
        <v>1778</v>
      </c>
      <c r="B147" s="96" t="s">
        <v>1779</v>
      </c>
      <c r="C147" s="96" t="s">
        <v>876</v>
      </c>
      <c r="D147" s="96" t="s">
        <v>1365</v>
      </c>
      <c r="E147" s="96" t="s">
        <v>482</v>
      </c>
      <c r="F147" s="97">
        <v>250000</v>
      </c>
      <c r="G147" s="97">
        <v>1</v>
      </c>
      <c r="H147" s="96" t="s">
        <v>2</v>
      </c>
      <c r="I147" s="96" t="s">
        <v>1185</v>
      </c>
      <c r="J147" s="98">
        <v>1</v>
      </c>
      <c r="K147" s="97">
        <v>1</v>
      </c>
      <c r="L147" s="97">
        <v>0</v>
      </c>
      <c r="M147" s="97">
        <v>0</v>
      </c>
      <c r="N147" s="97">
        <v>0</v>
      </c>
      <c r="O147" s="97">
        <v>0</v>
      </c>
      <c r="P147" s="97">
        <v>0</v>
      </c>
      <c r="Q147" s="97">
        <v>0</v>
      </c>
      <c r="R147" s="97">
        <v>0</v>
      </c>
      <c r="S147" s="97">
        <v>0</v>
      </c>
      <c r="T147" s="97">
        <v>0</v>
      </c>
      <c r="U147" s="97">
        <v>0</v>
      </c>
      <c r="V147" s="97">
        <v>1</v>
      </c>
      <c r="W147" s="97">
        <v>0</v>
      </c>
      <c r="X147" s="97">
        <v>1</v>
      </c>
      <c r="Y147" s="97">
        <v>0</v>
      </c>
      <c r="Z147" s="97">
        <v>0</v>
      </c>
      <c r="AA147" s="97">
        <v>0</v>
      </c>
      <c r="AB147" s="97">
        <v>0</v>
      </c>
      <c r="AC147" s="97">
        <v>0</v>
      </c>
      <c r="AD147" s="97">
        <v>0</v>
      </c>
      <c r="AE147" s="97">
        <v>0</v>
      </c>
      <c r="AF147" s="97">
        <v>0</v>
      </c>
      <c r="AG147" s="97">
        <v>0</v>
      </c>
      <c r="AH147" s="97">
        <v>1</v>
      </c>
      <c r="AI147" s="97">
        <v>1</v>
      </c>
      <c r="AJ147" s="97">
        <v>0</v>
      </c>
      <c r="AK147" s="97">
        <v>1</v>
      </c>
      <c r="AL147" s="97">
        <v>0</v>
      </c>
      <c r="AM147" s="97">
        <v>0</v>
      </c>
      <c r="AN147" s="96" t="s">
        <v>483</v>
      </c>
      <c r="AO147" s="97">
        <v>0</v>
      </c>
      <c r="AP147" s="31">
        <f>IFERROR(IF(AN147="CIKDITIRO",VLOOKUP(A147,'BR DTG CIKDITIRO'!C:E,3,0),IF(FR_HITUNG_MINMAX!AN147="PESALAKAN",VLOOKUP(FR_HITUNG_MINMAX!A147,'BR DTG ADW'!C:E,3,0),IF(FR_HITUNG_MINMAX!AN147="PACUL",VLOOKUP(FR_HITUNG_MINMAX!A147,'BR DTG PACUL'!C:E,3,0),IF(FR_HITUNG_MINMAX!AN147="TRAYEMAN",VLOOKUP(FR_HITUNG_MINMAX!A147,'BR DTG TRAYEMAN'!C:E,3,0),"?")))),0)</f>
        <v>0</v>
      </c>
      <c r="AQ147" s="31">
        <f>IF(AN147="PACUL",VLOOKUP(A147,'STOK PACUL'!C:H,6,0),IF(FR_HITUNG_MINMAX!AN147="PESALAKAN",VLOOKUP(FR_HITUNG_MINMAX!A147,'STOK PESALAKAN'!C:H,6,0),IF(FR_HITUNG_MINMAX!AN147="CIKDITIRO",VLOOKUP(FR_HITUNG_MINMAX!A147,'STOK CIKDITIRO'!C:H,6,0),IF(FR_HITUNG_MINMAX!AN147="TRAYEMAN",VLOOKUP(FR_HITUNG_MINMAX!A147,'STOK TRAYEMAN'!C:H,6,0),"?"))))</f>
        <v>0</v>
      </c>
      <c r="AR147" s="25">
        <f t="shared" si="7"/>
        <v>0</v>
      </c>
      <c r="AS147" s="25">
        <f t="shared" si="6"/>
        <v>0</v>
      </c>
      <c r="AT147" s="25">
        <f t="shared" si="8"/>
        <v>1</v>
      </c>
    </row>
    <row r="148" spans="1:46" ht="30">
      <c r="A148" s="96" t="s">
        <v>265</v>
      </c>
      <c r="B148" s="96" t="s">
        <v>1780</v>
      </c>
      <c r="C148" s="96" t="s">
        <v>877</v>
      </c>
      <c r="D148" s="96" t="s">
        <v>1376</v>
      </c>
      <c r="E148" s="96" t="s">
        <v>486</v>
      </c>
      <c r="F148" s="97">
        <v>241600</v>
      </c>
      <c r="G148" s="97">
        <v>1</v>
      </c>
      <c r="H148" s="96" t="s">
        <v>2</v>
      </c>
      <c r="I148" s="96" t="s">
        <v>2</v>
      </c>
      <c r="J148" s="98">
        <v>1</v>
      </c>
      <c r="K148" s="97">
        <v>1</v>
      </c>
      <c r="L148" s="97">
        <v>0</v>
      </c>
      <c r="M148" s="97">
        <v>1</v>
      </c>
      <c r="N148" s="97">
        <v>1</v>
      </c>
      <c r="O148" s="97">
        <v>4</v>
      </c>
      <c r="P148" s="97">
        <v>1</v>
      </c>
      <c r="Q148" s="97">
        <v>3</v>
      </c>
      <c r="R148" s="97">
        <v>1</v>
      </c>
      <c r="S148" s="97">
        <v>4</v>
      </c>
      <c r="T148" s="97">
        <v>2</v>
      </c>
      <c r="U148" s="97">
        <v>3</v>
      </c>
      <c r="V148" s="97">
        <v>3</v>
      </c>
      <c r="W148" s="97">
        <v>2</v>
      </c>
      <c r="X148" s="97">
        <v>4</v>
      </c>
      <c r="Y148" s="97">
        <v>1</v>
      </c>
      <c r="Z148" s="97">
        <v>2</v>
      </c>
      <c r="AA148" s="97">
        <v>5</v>
      </c>
      <c r="AB148" s="97">
        <v>5</v>
      </c>
      <c r="AC148" s="97">
        <v>4</v>
      </c>
      <c r="AD148" s="97">
        <v>4</v>
      </c>
      <c r="AE148" s="97">
        <v>5</v>
      </c>
      <c r="AF148" s="97">
        <v>6</v>
      </c>
      <c r="AG148" s="97">
        <v>7</v>
      </c>
      <c r="AH148" s="97">
        <v>6</v>
      </c>
      <c r="AI148" s="97">
        <v>5</v>
      </c>
      <c r="AJ148" s="97">
        <v>2</v>
      </c>
      <c r="AK148" s="97">
        <v>7</v>
      </c>
      <c r="AL148" s="97">
        <v>4</v>
      </c>
      <c r="AM148" s="97">
        <v>7</v>
      </c>
      <c r="AN148" s="96" t="s">
        <v>483</v>
      </c>
      <c r="AO148" s="97">
        <v>2</v>
      </c>
      <c r="AP148" s="31">
        <f>IFERROR(IF(AN148="CIKDITIRO",VLOOKUP(A148,'BR DTG CIKDITIRO'!C:E,3,0),IF(FR_HITUNG_MINMAX!AN148="PESALAKAN",VLOOKUP(FR_HITUNG_MINMAX!A148,'BR DTG ADW'!C:E,3,0),IF(FR_HITUNG_MINMAX!AN148="PACUL",VLOOKUP(FR_HITUNG_MINMAX!A148,'BR DTG PACUL'!C:E,3,0),IF(FR_HITUNG_MINMAX!AN148="TRAYEMAN",VLOOKUP(FR_HITUNG_MINMAX!A148,'BR DTG TRAYEMAN'!C:E,3,0),"?")))),0)</f>
        <v>0</v>
      </c>
      <c r="AQ148" s="31">
        <f>IF(AN148="PACUL",VLOOKUP(A148,'STOK PACUL'!C:H,6,0),IF(FR_HITUNG_MINMAX!AN148="PESALAKAN",VLOOKUP(FR_HITUNG_MINMAX!A148,'STOK PESALAKAN'!C:H,6,0),IF(FR_HITUNG_MINMAX!AN148="CIKDITIRO",VLOOKUP(FR_HITUNG_MINMAX!A148,'STOK CIKDITIRO'!C:H,6,0),IF(FR_HITUNG_MINMAX!AN148="TRAYEMAN",VLOOKUP(FR_HITUNG_MINMAX!A148,'STOK TRAYEMAN'!C:H,6,0),"?"))))</f>
        <v>2</v>
      </c>
      <c r="AR148" s="25">
        <f t="shared" si="7"/>
        <v>2</v>
      </c>
      <c r="AS148" s="25">
        <f t="shared" si="6"/>
        <v>2</v>
      </c>
      <c r="AT148" s="25">
        <f t="shared" si="8"/>
        <v>4</v>
      </c>
    </row>
    <row r="149" spans="1:46" ht="30">
      <c r="A149" s="96" t="s">
        <v>266</v>
      </c>
      <c r="B149" s="96" t="s">
        <v>1016</v>
      </c>
      <c r="C149" s="96" t="s">
        <v>877</v>
      </c>
      <c r="D149" s="96" t="s">
        <v>1365</v>
      </c>
      <c r="E149" s="96" t="s">
        <v>482</v>
      </c>
      <c r="F149" s="97">
        <v>108000</v>
      </c>
      <c r="G149" s="97">
        <v>1</v>
      </c>
      <c r="H149" s="96" t="s">
        <v>30</v>
      </c>
      <c r="I149" s="96" t="s">
        <v>2</v>
      </c>
      <c r="J149" s="98" t="s">
        <v>1366</v>
      </c>
      <c r="K149" s="97">
        <v>1</v>
      </c>
      <c r="L149" s="97">
        <v>0</v>
      </c>
      <c r="M149" s="97">
        <v>1</v>
      </c>
      <c r="N149" s="97">
        <v>1</v>
      </c>
      <c r="O149" s="97">
        <v>0</v>
      </c>
      <c r="P149" s="97">
        <v>0</v>
      </c>
      <c r="Q149" s="97">
        <v>1</v>
      </c>
      <c r="R149" s="97">
        <v>0</v>
      </c>
      <c r="S149" s="97">
        <v>0</v>
      </c>
      <c r="T149" s="97">
        <v>0</v>
      </c>
      <c r="U149" s="97">
        <v>0</v>
      </c>
      <c r="V149" s="97">
        <v>0</v>
      </c>
      <c r="W149" s="97">
        <v>0</v>
      </c>
      <c r="X149" s="97">
        <v>1</v>
      </c>
      <c r="Y149" s="97">
        <v>1</v>
      </c>
      <c r="Z149" s="97">
        <v>2</v>
      </c>
      <c r="AA149" s="97">
        <v>1</v>
      </c>
      <c r="AB149" s="97">
        <v>0</v>
      </c>
      <c r="AC149" s="97">
        <v>1</v>
      </c>
      <c r="AD149" s="97">
        <v>1</v>
      </c>
      <c r="AE149" s="97">
        <v>0</v>
      </c>
      <c r="AF149" s="97">
        <v>0</v>
      </c>
      <c r="AG149" s="97">
        <v>0</v>
      </c>
      <c r="AH149" s="97">
        <v>0</v>
      </c>
      <c r="AI149" s="97">
        <v>0</v>
      </c>
      <c r="AJ149" s="97">
        <v>0</v>
      </c>
      <c r="AK149" s="97">
        <v>2</v>
      </c>
      <c r="AL149" s="97">
        <v>1</v>
      </c>
      <c r="AM149" s="97">
        <v>2</v>
      </c>
      <c r="AN149" s="96" t="s">
        <v>483</v>
      </c>
      <c r="AO149" s="97">
        <v>2</v>
      </c>
      <c r="AP149" s="31">
        <f>IFERROR(IF(AN149="CIKDITIRO",VLOOKUP(A149,'BR DTG CIKDITIRO'!C:E,3,0),IF(FR_HITUNG_MINMAX!AN149="PESALAKAN",VLOOKUP(FR_HITUNG_MINMAX!A149,'BR DTG ADW'!C:E,3,0),IF(FR_HITUNG_MINMAX!AN149="PACUL",VLOOKUP(FR_HITUNG_MINMAX!A149,'BR DTG PACUL'!C:E,3,0),IF(FR_HITUNG_MINMAX!AN149="TRAYEMAN",VLOOKUP(FR_HITUNG_MINMAX!A149,'BR DTG TRAYEMAN'!C:E,3,0),"?")))),0)</f>
        <v>0</v>
      </c>
      <c r="AQ149" s="31">
        <f>IF(AN149="PACUL",VLOOKUP(A149,'STOK PACUL'!C:H,6,0),IF(FR_HITUNG_MINMAX!AN149="PESALAKAN",VLOOKUP(FR_HITUNG_MINMAX!A149,'STOK PESALAKAN'!C:H,6,0),IF(FR_HITUNG_MINMAX!AN149="CIKDITIRO",VLOOKUP(FR_HITUNG_MINMAX!A149,'STOK CIKDITIRO'!C:H,6,0),IF(FR_HITUNG_MINMAX!AN149="TRAYEMAN",VLOOKUP(FR_HITUNG_MINMAX!A149,'STOK TRAYEMAN'!C:H,6,0),"?"))))</f>
        <v>2</v>
      </c>
      <c r="AR149" s="25">
        <f t="shared" si="7"/>
        <v>2</v>
      </c>
      <c r="AS149" s="25">
        <f t="shared" si="6"/>
        <v>1</v>
      </c>
      <c r="AT149" s="25">
        <f t="shared" si="8"/>
        <v>3</v>
      </c>
    </row>
    <row r="150" spans="1:46" ht="30">
      <c r="A150" s="96" t="s">
        <v>267</v>
      </c>
      <c r="B150" s="96" t="s">
        <v>1017</v>
      </c>
      <c r="C150" s="96" t="s">
        <v>877</v>
      </c>
      <c r="D150" s="96" t="s">
        <v>1365</v>
      </c>
      <c r="E150" s="96" t="s">
        <v>482</v>
      </c>
      <c r="F150" s="97">
        <v>68000</v>
      </c>
      <c r="G150" s="97">
        <v>1</v>
      </c>
      <c r="H150" s="96" t="s">
        <v>1185</v>
      </c>
      <c r="I150" s="96" t="s">
        <v>1185</v>
      </c>
      <c r="J150" s="98">
        <v>1</v>
      </c>
      <c r="K150" s="97">
        <v>1</v>
      </c>
      <c r="L150" s="97">
        <v>0</v>
      </c>
      <c r="M150" s="97">
        <v>1</v>
      </c>
      <c r="N150" s="97">
        <v>0</v>
      </c>
      <c r="O150" s="97">
        <v>0</v>
      </c>
      <c r="P150" s="97">
        <v>0</v>
      </c>
      <c r="Q150" s="97">
        <v>0</v>
      </c>
      <c r="R150" s="97">
        <v>0</v>
      </c>
      <c r="S150" s="97">
        <v>0</v>
      </c>
      <c r="T150" s="97">
        <v>0</v>
      </c>
      <c r="U150" s="97">
        <v>0</v>
      </c>
      <c r="V150" s="97">
        <v>0</v>
      </c>
      <c r="W150" s="97">
        <v>0</v>
      </c>
      <c r="X150" s="97">
        <v>1</v>
      </c>
      <c r="Y150" s="97">
        <v>1</v>
      </c>
      <c r="Z150" s="97">
        <v>1</v>
      </c>
      <c r="AA150" s="97">
        <v>0</v>
      </c>
      <c r="AB150" s="97">
        <v>0</v>
      </c>
      <c r="AC150" s="97">
        <v>0</v>
      </c>
      <c r="AD150" s="97">
        <v>0</v>
      </c>
      <c r="AE150" s="97">
        <v>0</v>
      </c>
      <c r="AF150" s="97">
        <v>0</v>
      </c>
      <c r="AG150" s="97">
        <v>0</v>
      </c>
      <c r="AH150" s="97">
        <v>0</v>
      </c>
      <c r="AI150" s="97">
        <v>0</v>
      </c>
      <c r="AJ150" s="97">
        <v>0</v>
      </c>
      <c r="AK150" s="97">
        <v>1</v>
      </c>
      <c r="AL150" s="97">
        <v>1</v>
      </c>
      <c r="AM150" s="97">
        <v>1</v>
      </c>
      <c r="AN150" s="96" t="s">
        <v>483</v>
      </c>
      <c r="AO150" s="97">
        <v>2</v>
      </c>
      <c r="AP150" s="31">
        <f>IFERROR(IF(AN150="CIKDITIRO",VLOOKUP(A150,'BR DTG CIKDITIRO'!C:E,3,0),IF(FR_HITUNG_MINMAX!AN150="PESALAKAN",VLOOKUP(FR_HITUNG_MINMAX!A150,'BR DTG ADW'!C:E,3,0),IF(FR_HITUNG_MINMAX!AN150="PACUL",VLOOKUP(FR_HITUNG_MINMAX!A150,'BR DTG PACUL'!C:E,3,0),IF(FR_HITUNG_MINMAX!AN150="TRAYEMAN",VLOOKUP(FR_HITUNG_MINMAX!A150,'BR DTG TRAYEMAN'!C:E,3,0),"?")))),0)</f>
        <v>0</v>
      </c>
      <c r="AQ150" s="31">
        <f>IF(AN150="PACUL",VLOOKUP(A150,'STOK PACUL'!C:H,6,0),IF(FR_HITUNG_MINMAX!AN150="PESALAKAN",VLOOKUP(FR_HITUNG_MINMAX!A150,'STOK PESALAKAN'!C:H,6,0),IF(FR_HITUNG_MINMAX!AN150="CIKDITIRO",VLOOKUP(FR_HITUNG_MINMAX!A150,'STOK CIKDITIRO'!C:H,6,0),IF(FR_HITUNG_MINMAX!AN150="TRAYEMAN",VLOOKUP(FR_HITUNG_MINMAX!A150,'STOK TRAYEMAN'!C:H,6,0),"?"))))</f>
        <v>2</v>
      </c>
      <c r="AR150" s="25">
        <f t="shared" si="7"/>
        <v>2</v>
      </c>
      <c r="AS150" s="25">
        <f t="shared" si="6"/>
        <v>1</v>
      </c>
      <c r="AT150" s="25">
        <f t="shared" si="8"/>
        <v>3</v>
      </c>
    </row>
    <row r="151" spans="1:46" ht="30">
      <c r="A151" s="96" t="s">
        <v>268</v>
      </c>
      <c r="B151" s="96" t="s">
        <v>1018</v>
      </c>
      <c r="C151" s="96" t="s">
        <v>877</v>
      </c>
      <c r="D151" s="96" t="s">
        <v>1365</v>
      </c>
      <c r="E151" s="96" t="s">
        <v>484</v>
      </c>
      <c r="F151" s="97">
        <v>17000</v>
      </c>
      <c r="G151" s="97">
        <v>1</v>
      </c>
      <c r="H151" s="96" t="s">
        <v>30</v>
      </c>
      <c r="I151" s="96" t="s">
        <v>2</v>
      </c>
      <c r="J151" s="98" t="s">
        <v>1366</v>
      </c>
      <c r="K151" s="97">
        <v>1</v>
      </c>
      <c r="L151" s="97">
        <v>1</v>
      </c>
      <c r="M151" s="97">
        <v>2</v>
      </c>
      <c r="N151" s="97">
        <v>0</v>
      </c>
      <c r="O151" s="97">
        <v>0</v>
      </c>
      <c r="P151" s="97">
        <v>1</v>
      </c>
      <c r="Q151" s="97">
        <v>0</v>
      </c>
      <c r="R151" s="97">
        <v>0</v>
      </c>
      <c r="S151" s="97">
        <v>0</v>
      </c>
      <c r="T151" s="97">
        <v>0</v>
      </c>
      <c r="U151" s="97">
        <v>3</v>
      </c>
      <c r="V151" s="97">
        <v>0</v>
      </c>
      <c r="W151" s="97">
        <v>1</v>
      </c>
      <c r="X151" s="97">
        <v>3</v>
      </c>
      <c r="Y151" s="97">
        <v>3</v>
      </c>
      <c r="Z151" s="97">
        <v>2</v>
      </c>
      <c r="AA151" s="97">
        <v>0</v>
      </c>
      <c r="AB151" s="97">
        <v>1</v>
      </c>
      <c r="AC151" s="97">
        <v>1</v>
      </c>
      <c r="AD151" s="97">
        <v>0</v>
      </c>
      <c r="AE151" s="97">
        <v>0</v>
      </c>
      <c r="AF151" s="97">
        <v>0</v>
      </c>
      <c r="AG151" s="97">
        <v>3</v>
      </c>
      <c r="AH151" s="97">
        <v>3</v>
      </c>
      <c r="AI151" s="97">
        <v>1</v>
      </c>
      <c r="AJ151" s="97">
        <v>2</v>
      </c>
      <c r="AK151" s="97">
        <v>3</v>
      </c>
      <c r="AL151" s="97">
        <v>3</v>
      </c>
      <c r="AM151" s="97">
        <v>3</v>
      </c>
      <c r="AN151" s="96" t="s">
        <v>483</v>
      </c>
      <c r="AO151" s="97">
        <v>3</v>
      </c>
      <c r="AP151" s="31">
        <f>IFERROR(IF(AN151="CIKDITIRO",VLOOKUP(A151,'BR DTG CIKDITIRO'!C:E,3,0),IF(FR_HITUNG_MINMAX!AN151="PESALAKAN",VLOOKUP(FR_HITUNG_MINMAX!A151,'BR DTG ADW'!C:E,3,0),IF(FR_HITUNG_MINMAX!AN151="PACUL",VLOOKUP(FR_HITUNG_MINMAX!A151,'BR DTG PACUL'!C:E,3,0),IF(FR_HITUNG_MINMAX!AN151="TRAYEMAN",VLOOKUP(FR_HITUNG_MINMAX!A151,'BR DTG TRAYEMAN'!C:E,3,0),"?")))),0)</f>
        <v>0</v>
      </c>
      <c r="AQ151" s="31">
        <f>IF(AN151="PACUL",VLOOKUP(A151,'STOK PACUL'!C:H,6,0),IF(FR_HITUNG_MINMAX!AN151="PESALAKAN",VLOOKUP(FR_HITUNG_MINMAX!A151,'STOK PESALAKAN'!C:H,6,0),IF(FR_HITUNG_MINMAX!AN151="CIKDITIRO",VLOOKUP(FR_HITUNG_MINMAX!A151,'STOK CIKDITIRO'!C:H,6,0),IF(FR_HITUNG_MINMAX!AN151="TRAYEMAN",VLOOKUP(FR_HITUNG_MINMAX!A151,'STOK TRAYEMAN'!C:H,6,0),"?"))))</f>
        <v>3</v>
      </c>
      <c r="AR151" s="25">
        <f t="shared" si="7"/>
        <v>3</v>
      </c>
      <c r="AS151" s="25">
        <f t="shared" si="6"/>
        <v>2</v>
      </c>
      <c r="AT151" s="25">
        <f t="shared" si="8"/>
        <v>3</v>
      </c>
    </row>
    <row r="152" spans="1:46" ht="30">
      <c r="A152" s="96" t="s">
        <v>502</v>
      </c>
      <c r="B152" s="96" t="s">
        <v>1019</v>
      </c>
      <c r="C152" s="96" t="s">
        <v>877</v>
      </c>
      <c r="D152" s="96" t="s">
        <v>1365</v>
      </c>
      <c r="E152" s="96" t="s">
        <v>486</v>
      </c>
      <c r="F152" s="97">
        <v>44000</v>
      </c>
      <c r="G152" s="97">
        <v>1</v>
      </c>
      <c r="H152" s="96" t="s">
        <v>1185</v>
      </c>
      <c r="I152" s="96" t="s">
        <v>1185</v>
      </c>
      <c r="J152" s="98">
        <v>1</v>
      </c>
      <c r="K152" s="97">
        <v>1</v>
      </c>
      <c r="L152" s="97">
        <v>10</v>
      </c>
      <c r="M152" s="97">
        <v>3</v>
      </c>
      <c r="N152" s="97">
        <v>5</v>
      </c>
      <c r="O152" s="97">
        <v>6</v>
      </c>
      <c r="P152" s="97">
        <v>2</v>
      </c>
      <c r="Q152" s="97">
        <v>3</v>
      </c>
      <c r="R152" s="97">
        <v>3</v>
      </c>
      <c r="S152" s="97">
        <v>3</v>
      </c>
      <c r="T152" s="97">
        <v>1</v>
      </c>
      <c r="U152" s="97">
        <v>3</v>
      </c>
      <c r="V152" s="97">
        <v>3</v>
      </c>
      <c r="W152" s="97">
        <v>1</v>
      </c>
      <c r="X152" s="97">
        <v>10</v>
      </c>
      <c r="Y152" s="97">
        <v>13</v>
      </c>
      <c r="Z152" s="97">
        <v>8</v>
      </c>
      <c r="AA152" s="97">
        <v>11</v>
      </c>
      <c r="AB152" s="97">
        <v>8</v>
      </c>
      <c r="AC152" s="97">
        <v>5</v>
      </c>
      <c r="AD152" s="97">
        <v>6</v>
      </c>
      <c r="AE152" s="97">
        <v>6</v>
      </c>
      <c r="AF152" s="97">
        <v>4</v>
      </c>
      <c r="AG152" s="97">
        <v>6</v>
      </c>
      <c r="AH152" s="97">
        <v>6</v>
      </c>
      <c r="AI152" s="97">
        <v>4</v>
      </c>
      <c r="AJ152" s="97">
        <v>11</v>
      </c>
      <c r="AK152" s="97">
        <v>13</v>
      </c>
      <c r="AL152" s="97">
        <v>10</v>
      </c>
      <c r="AM152" s="97">
        <v>13</v>
      </c>
      <c r="AN152" s="96" t="s">
        <v>483</v>
      </c>
      <c r="AO152" s="97">
        <v>11</v>
      </c>
      <c r="AP152" s="31">
        <f>IFERROR(IF(AN152="CIKDITIRO",VLOOKUP(A152,'BR DTG CIKDITIRO'!C:E,3,0),IF(FR_HITUNG_MINMAX!AN152="PESALAKAN",VLOOKUP(FR_HITUNG_MINMAX!A152,'BR DTG ADW'!C:E,3,0),IF(FR_HITUNG_MINMAX!AN152="PACUL",VLOOKUP(FR_HITUNG_MINMAX!A152,'BR DTG PACUL'!C:E,3,0),IF(FR_HITUNG_MINMAX!AN152="TRAYEMAN",VLOOKUP(FR_HITUNG_MINMAX!A152,'BR DTG TRAYEMAN'!C:E,3,0),"?")))),0)</f>
        <v>0</v>
      </c>
      <c r="AQ152" s="31">
        <f>IF(AN152="PACUL",VLOOKUP(A152,'STOK PACUL'!C:H,6,0),IF(FR_HITUNG_MINMAX!AN152="PESALAKAN",VLOOKUP(FR_HITUNG_MINMAX!A152,'STOK PESALAKAN'!C:H,6,0),IF(FR_HITUNG_MINMAX!AN152="CIKDITIRO",VLOOKUP(FR_HITUNG_MINMAX!A152,'STOK CIKDITIRO'!C:H,6,0),IF(FR_HITUNG_MINMAX!AN152="TRAYEMAN",VLOOKUP(FR_HITUNG_MINMAX!A152,'STOK TRAYEMAN'!C:H,6,0),"?"))))</f>
        <v>11</v>
      </c>
      <c r="AR152" s="25">
        <f t="shared" si="7"/>
        <v>11</v>
      </c>
      <c r="AS152" s="25">
        <f t="shared" si="6"/>
        <v>5</v>
      </c>
      <c r="AT152" s="25">
        <f t="shared" si="8"/>
        <v>3</v>
      </c>
    </row>
    <row r="153" spans="1:46">
      <c r="A153" s="96" t="s">
        <v>269</v>
      </c>
      <c r="B153" s="96" t="s">
        <v>1020</v>
      </c>
      <c r="C153" s="96" t="s">
        <v>891</v>
      </c>
      <c r="D153" s="96" t="s">
        <v>1369</v>
      </c>
      <c r="E153" s="96" t="s">
        <v>485</v>
      </c>
      <c r="F153" s="97">
        <v>56000</v>
      </c>
      <c r="G153" s="97">
        <v>1</v>
      </c>
      <c r="H153" s="96" t="s">
        <v>1185</v>
      </c>
      <c r="I153" s="96" t="s">
        <v>1185</v>
      </c>
      <c r="J153" s="98">
        <v>1</v>
      </c>
      <c r="K153" s="97">
        <v>1</v>
      </c>
      <c r="L153" s="97">
        <v>4</v>
      </c>
      <c r="M153" s="97">
        <v>2</v>
      </c>
      <c r="N153" s="97">
        <v>3</v>
      </c>
      <c r="O153" s="97">
        <v>2</v>
      </c>
      <c r="P153" s="97">
        <v>3</v>
      </c>
      <c r="Q153" s="97">
        <v>4</v>
      </c>
      <c r="R153" s="97">
        <v>0</v>
      </c>
      <c r="S153" s="97">
        <v>0</v>
      </c>
      <c r="T153" s="97">
        <v>0</v>
      </c>
      <c r="U153" s="97">
        <v>1</v>
      </c>
      <c r="V153" s="97">
        <v>2</v>
      </c>
      <c r="W153" s="97">
        <v>3</v>
      </c>
      <c r="X153" s="97">
        <v>4</v>
      </c>
      <c r="Y153" s="97">
        <v>6</v>
      </c>
      <c r="Z153" s="97">
        <v>5</v>
      </c>
      <c r="AA153" s="97">
        <v>5</v>
      </c>
      <c r="AB153" s="97">
        <v>5</v>
      </c>
      <c r="AC153" s="97">
        <v>7</v>
      </c>
      <c r="AD153" s="97">
        <v>4</v>
      </c>
      <c r="AE153" s="97">
        <v>0</v>
      </c>
      <c r="AF153" s="97">
        <v>0</v>
      </c>
      <c r="AG153" s="97">
        <v>1</v>
      </c>
      <c r="AH153" s="97">
        <v>3</v>
      </c>
      <c r="AI153" s="97">
        <v>5</v>
      </c>
      <c r="AJ153" s="97">
        <v>7</v>
      </c>
      <c r="AK153" s="97">
        <v>7</v>
      </c>
      <c r="AL153" s="97">
        <v>4</v>
      </c>
      <c r="AM153" s="97">
        <v>7</v>
      </c>
      <c r="AN153" s="96" t="s">
        <v>483</v>
      </c>
      <c r="AO153" s="97">
        <v>9</v>
      </c>
      <c r="AP153" s="31">
        <f>IFERROR(IF(AN153="CIKDITIRO",VLOOKUP(A153,'BR DTG CIKDITIRO'!C:E,3,0),IF(FR_HITUNG_MINMAX!AN153="PESALAKAN",VLOOKUP(FR_HITUNG_MINMAX!A153,'BR DTG ADW'!C:E,3,0),IF(FR_HITUNG_MINMAX!AN153="PACUL",VLOOKUP(FR_HITUNG_MINMAX!A153,'BR DTG PACUL'!C:E,3,0),IF(FR_HITUNG_MINMAX!AN153="TRAYEMAN",VLOOKUP(FR_HITUNG_MINMAX!A153,'BR DTG TRAYEMAN'!C:E,3,0),"?")))),0)</f>
        <v>0</v>
      </c>
      <c r="AQ153" s="31">
        <f>IF(AN153="PACUL",VLOOKUP(A153,'STOK PACUL'!C:H,6,0),IF(FR_HITUNG_MINMAX!AN153="PESALAKAN",VLOOKUP(FR_HITUNG_MINMAX!A153,'STOK PESALAKAN'!C:H,6,0),IF(FR_HITUNG_MINMAX!AN153="CIKDITIRO",VLOOKUP(FR_HITUNG_MINMAX!A153,'STOK CIKDITIRO'!C:H,6,0),IF(FR_HITUNG_MINMAX!AN153="TRAYEMAN",VLOOKUP(FR_HITUNG_MINMAX!A153,'STOK TRAYEMAN'!C:H,6,0),"?"))))</f>
        <v>9</v>
      </c>
      <c r="AR153" s="25">
        <f t="shared" si="7"/>
        <v>9</v>
      </c>
      <c r="AS153" s="25">
        <f t="shared" si="6"/>
        <v>2</v>
      </c>
      <c r="AT153" s="25">
        <f t="shared" si="8"/>
        <v>3</v>
      </c>
    </row>
    <row r="154" spans="1:46" ht="30">
      <c r="A154" s="96" t="s">
        <v>270</v>
      </c>
      <c r="B154" s="96" t="s">
        <v>1021</v>
      </c>
      <c r="C154" s="96" t="s">
        <v>877</v>
      </c>
      <c r="D154" s="96" t="s">
        <v>1365</v>
      </c>
      <c r="E154" s="96" t="s">
        <v>486</v>
      </c>
      <c r="F154" s="97">
        <v>17500</v>
      </c>
      <c r="G154" s="97">
        <v>1</v>
      </c>
      <c r="H154" s="96" t="s">
        <v>30</v>
      </c>
      <c r="I154" s="96" t="s">
        <v>2</v>
      </c>
      <c r="J154" s="98" t="s">
        <v>1378</v>
      </c>
      <c r="K154" s="97">
        <v>1</v>
      </c>
      <c r="L154" s="97">
        <v>3</v>
      </c>
      <c r="M154" s="97">
        <v>9</v>
      </c>
      <c r="N154" s="97">
        <v>5</v>
      </c>
      <c r="O154" s="97">
        <v>5</v>
      </c>
      <c r="P154" s="97">
        <v>6</v>
      </c>
      <c r="Q154" s="97">
        <v>4</v>
      </c>
      <c r="R154" s="97">
        <v>5</v>
      </c>
      <c r="S154" s="97">
        <v>4</v>
      </c>
      <c r="T154" s="97">
        <v>1</v>
      </c>
      <c r="U154" s="97">
        <v>10</v>
      </c>
      <c r="V154" s="97">
        <v>4</v>
      </c>
      <c r="W154" s="97">
        <v>2</v>
      </c>
      <c r="X154" s="97">
        <v>10</v>
      </c>
      <c r="Y154" s="97">
        <v>12</v>
      </c>
      <c r="Z154" s="97">
        <v>14</v>
      </c>
      <c r="AA154" s="97">
        <v>10</v>
      </c>
      <c r="AB154" s="97">
        <v>11</v>
      </c>
      <c r="AC154" s="97">
        <v>10</v>
      </c>
      <c r="AD154" s="97">
        <v>9</v>
      </c>
      <c r="AE154" s="97">
        <v>9</v>
      </c>
      <c r="AF154" s="97">
        <v>5</v>
      </c>
      <c r="AG154" s="97">
        <v>14</v>
      </c>
      <c r="AH154" s="97">
        <v>14</v>
      </c>
      <c r="AI154" s="97">
        <v>6</v>
      </c>
      <c r="AJ154" s="97">
        <v>5</v>
      </c>
      <c r="AK154" s="97">
        <v>14</v>
      </c>
      <c r="AL154" s="97">
        <v>10</v>
      </c>
      <c r="AM154" s="97">
        <v>14</v>
      </c>
      <c r="AN154" s="96" t="s">
        <v>483</v>
      </c>
      <c r="AO154" s="97">
        <v>12</v>
      </c>
      <c r="AP154" s="31">
        <f>IFERROR(IF(AN154="CIKDITIRO",VLOOKUP(A154,'BR DTG CIKDITIRO'!C:E,3,0),IF(FR_HITUNG_MINMAX!AN154="PESALAKAN",VLOOKUP(FR_HITUNG_MINMAX!A154,'BR DTG ADW'!C:E,3,0),IF(FR_HITUNG_MINMAX!AN154="PACUL",VLOOKUP(FR_HITUNG_MINMAX!A154,'BR DTG PACUL'!C:E,3,0),IF(FR_HITUNG_MINMAX!AN154="TRAYEMAN",VLOOKUP(FR_HITUNG_MINMAX!A154,'BR DTG TRAYEMAN'!C:E,3,0),"?")))),0)</f>
        <v>0</v>
      </c>
      <c r="AQ154" s="31">
        <f>IF(AN154="PACUL",VLOOKUP(A154,'STOK PACUL'!C:H,6,0),IF(FR_HITUNG_MINMAX!AN154="PESALAKAN",VLOOKUP(FR_HITUNG_MINMAX!A154,'STOK PESALAKAN'!C:H,6,0),IF(FR_HITUNG_MINMAX!AN154="CIKDITIRO",VLOOKUP(FR_HITUNG_MINMAX!A154,'STOK CIKDITIRO'!C:H,6,0),IF(FR_HITUNG_MINMAX!AN154="TRAYEMAN",VLOOKUP(FR_HITUNG_MINMAX!A154,'STOK TRAYEMAN'!C:H,6,0),"?"))))</f>
        <v>12</v>
      </c>
      <c r="AR154" s="25">
        <f t="shared" si="7"/>
        <v>12</v>
      </c>
      <c r="AS154" s="25">
        <f t="shared" si="6"/>
        <v>5</v>
      </c>
      <c r="AT154" s="25">
        <f t="shared" si="8"/>
        <v>4</v>
      </c>
    </row>
    <row r="155" spans="1:46" ht="30">
      <c r="A155" s="96" t="s">
        <v>1022</v>
      </c>
      <c r="B155" s="96" t="s">
        <v>1023</v>
      </c>
      <c r="C155" s="96" t="s">
        <v>877</v>
      </c>
      <c r="D155" s="96" t="s">
        <v>1365</v>
      </c>
      <c r="E155" s="96" t="s">
        <v>482</v>
      </c>
      <c r="F155" s="97">
        <v>22000</v>
      </c>
      <c r="G155" s="97">
        <v>1</v>
      </c>
      <c r="H155" s="96" t="s">
        <v>1185</v>
      </c>
      <c r="I155" s="96" t="s">
        <v>1185</v>
      </c>
      <c r="J155" s="98">
        <v>1</v>
      </c>
      <c r="K155" s="97">
        <v>1</v>
      </c>
      <c r="L155" s="97">
        <v>0</v>
      </c>
      <c r="M155" s="97">
        <v>0</v>
      </c>
      <c r="N155" s="97">
        <v>0</v>
      </c>
      <c r="O155" s="97">
        <v>1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1</v>
      </c>
      <c r="Y155" s="97">
        <v>0</v>
      </c>
      <c r="Z155" s="97">
        <v>0</v>
      </c>
      <c r="AA155" s="97">
        <v>1</v>
      </c>
      <c r="AB155" s="97">
        <v>1</v>
      </c>
      <c r="AC155" s="97">
        <v>0</v>
      </c>
      <c r="AD155" s="97">
        <v>0</v>
      </c>
      <c r="AE155" s="97">
        <v>0</v>
      </c>
      <c r="AF155" s="97">
        <v>0</v>
      </c>
      <c r="AG155" s="97">
        <v>0</v>
      </c>
      <c r="AH155" s="97">
        <v>0</v>
      </c>
      <c r="AI155" s="97">
        <v>0</v>
      </c>
      <c r="AJ155" s="97">
        <v>0</v>
      </c>
      <c r="AK155" s="97">
        <v>1</v>
      </c>
      <c r="AL155" s="97">
        <v>1</v>
      </c>
      <c r="AM155" s="97">
        <v>1</v>
      </c>
      <c r="AN155" s="96" t="s">
        <v>483</v>
      </c>
      <c r="AO155" s="97">
        <v>1</v>
      </c>
      <c r="AP155" s="31">
        <f>IFERROR(IF(AN155="CIKDITIRO",VLOOKUP(A155,'BR DTG CIKDITIRO'!C:E,3,0),IF(FR_HITUNG_MINMAX!AN155="PESALAKAN",VLOOKUP(FR_HITUNG_MINMAX!A155,'BR DTG ADW'!C:E,3,0),IF(FR_HITUNG_MINMAX!AN155="PACUL",VLOOKUP(FR_HITUNG_MINMAX!A155,'BR DTG PACUL'!C:E,3,0),IF(FR_HITUNG_MINMAX!AN155="TRAYEMAN",VLOOKUP(FR_HITUNG_MINMAX!A155,'BR DTG TRAYEMAN'!C:E,3,0),"?")))),0)</f>
        <v>0</v>
      </c>
      <c r="AQ155" s="31">
        <f>IF(AN155="PACUL",VLOOKUP(A155,'STOK PACUL'!C:H,6,0),IF(FR_HITUNG_MINMAX!AN155="PESALAKAN",VLOOKUP(FR_HITUNG_MINMAX!A155,'STOK PESALAKAN'!C:H,6,0),IF(FR_HITUNG_MINMAX!AN155="CIKDITIRO",VLOOKUP(FR_HITUNG_MINMAX!A155,'STOK CIKDITIRO'!C:H,6,0),IF(FR_HITUNG_MINMAX!AN155="TRAYEMAN",VLOOKUP(FR_HITUNG_MINMAX!A155,'STOK TRAYEMAN'!C:H,6,0),"?"))))</f>
        <v>1</v>
      </c>
      <c r="AR155" s="25">
        <f t="shared" si="7"/>
        <v>1</v>
      </c>
      <c r="AS155" s="25">
        <f t="shared" si="6"/>
        <v>1</v>
      </c>
      <c r="AT155" s="25">
        <f t="shared" si="8"/>
        <v>2</v>
      </c>
    </row>
    <row r="156" spans="1:46" ht="30">
      <c r="A156" s="96" t="s">
        <v>271</v>
      </c>
      <c r="B156" s="96" t="s">
        <v>1024</v>
      </c>
      <c r="C156" s="96" t="s">
        <v>877</v>
      </c>
      <c r="D156" s="96" t="s">
        <v>1365</v>
      </c>
      <c r="E156" s="96" t="s">
        <v>482</v>
      </c>
      <c r="F156" s="97">
        <v>17500</v>
      </c>
      <c r="G156" s="97">
        <v>1</v>
      </c>
      <c r="H156" s="96" t="s">
        <v>30</v>
      </c>
      <c r="I156" s="96" t="s">
        <v>2</v>
      </c>
      <c r="J156" s="98" t="s">
        <v>1368</v>
      </c>
      <c r="K156" s="97">
        <v>1</v>
      </c>
      <c r="L156" s="97">
        <v>0</v>
      </c>
      <c r="M156" s="97">
        <v>1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1</v>
      </c>
      <c r="W156" s="97">
        <v>0</v>
      </c>
      <c r="X156" s="97">
        <v>1</v>
      </c>
      <c r="Y156" s="97">
        <v>1</v>
      </c>
      <c r="Z156" s="97">
        <v>1</v>
      </c>
      <c r="AA156" s="97">
        <v>0</v>
      </c>
      <c r="AB156" s="97">
        <v>0</v>
      </c>
      <c r="AC156" s="97">
        <v>0</v>
      </c>
      <c r="AD156" s="97">
        <v>0</v>
      </c>
      <c r="AE156" s="97">
        <v>0</v>
      </c>
      <c r="AF156" s="97">
        <v>0</v>
      </c>
      <c r="AG156" s="97">
        <v>0</v>
      </c>
      <c r="AH156" s="97">
        <v>1</v>
      </c>
      <c r="AI156" s="97">
        <v>1</v>
      </c>
      <c r="AJ156" s="97">
        <v>0</v>
      </c>
      <c r="AK156" s="97">
        <v>1</v>
      </c>
      <c r="AL156" s="97">
        <v>1</v>
      </c>
      <c r="AM156" s="97">
        <v>1</v>
      </c>
      <c r="AN156" s="96" t="s">
        <v>483</v>
      </c>
      <c r="AO156" s="97">
        <v>4</v>
      </c>
      <c r="AP156" s="31">
        <f>IFERROR(IF(AN156="CIKDITIRO",VLOOKUP(A156,'BR DTG CIKDITIRO'!C:E,3,0),IF(FR_HITUNG_MINMAX!AN156="PESALAKAN",VLOOKUP(FR_HITUNG_MINMAX!A156,'BR DTG ADW'!C:E,3,0),IF(FR_HITUNG_MINMAX!AN156="PACUL",VLOOKUP(FR_HITUNG_MINMAX!A156,'BR DTG PACUL'!C:E,3,0),IF(FR_HITUNG_MINMAX!AN156="TRAYEMAN",VLOOKUP(FR_HITUNG_MINMAX!A156,'BR DTG TRAYEMAN'!C:E,3,0),"?")))),0)</f>
        <v>0</v>
      </c>
      <c r="AQ156" s="31">
        <f>IF(AN156="PACUL",VLOOKUP(A156,'STOK PACUL'!C:H,6,0),IF(FR_HITUNG_MINMAX!AN156="PESALAKAN",VLOOKUP(FR_HITUNG_MINMAX!A156,'STOK PESALAKAN'!C:H,6,0),IF(FR_HITUNG_MINMAX!AN156="CIKDITIRO",VLOOKUP(FR_HITUNG_MINMAX!A156,'STOK CIKDITIRO'!C:H,6,0),IF(FR_HITUNG_MINMAX!AN156="TRAYEMAN",VLOOKUP(FR_HITUNG_MINMAX!A156,'STOK TRAYEMAN'!C:H,6,0),"?"))))</f>
        <v>4</v>
      </c>
      <c r="AR156" s="25">
        <f t="shared" si="7"/>
        <v>4</v>
      </c>
      <c r="AS156" s="25">
        <f t="shared" si="6"/>
        <v>1</v>
      </c>
      <c r="AT156" s="25">
        <f t="shared" si="8"/>
        <v>3</v>
      </c>
    </row>
    <row r="157" spans="1:46" ht="30">
      <c r="A157" s="96" t="s">
        <v>272</v>
      </c>
      <c r="B157" s="96" t="s">
        <v>1025</v>
      </c>
      <c r="C157" s="96" t="s">
        <v>877</v>
      </c>
      <c r="D157" s="96" t="s">
        <v>1365</v>
      </c>
      <c r="E157" s="96" t="s">
        <v>482</v>
      </c>
      <c r="F157" s="97">
        <v>18000</v>
      </c>
      <c r="G157" s="97">
        <v>1</v>
      </c>
      <c r="H157" s="96" t="s">
        <v>30</v>
      </c>
      <c r="I157" s="96" t="s">
        <v>2</v>
      </c>
      <c r="J157" s="98" t="s">
        <v>1366</v>
      </c>
      <c r="K157" s="97">
        <v>1</v>
      </c>
      <c r="L157" s="97">
        <v>0</v>
      </c>
      <c r="M157" s="97">
        <v>1</v>
      </c>
      <c r="N157" s="97">
        <v>0</v>
      </c>
      <c r="O157" s="97">
        <v>0</v>
      </c>
      <c r="P157" s="97">
        <v>0</v>
      </c>
      <c r="Q157" s="97">
        <v>0</v>
      </c>
      <c r="R157" s="97">
        <v>1</v>
      </c>
      <c r="S157" s="97">
        <v>0</v>
      </c>
      <c r="T157" s="97">
        <v>0</v>
      </c>
      <c r="U157" s="97">
        <v>0</v>
      </c>
      <c r="V157" s="97">
        <v>0</v>
      </c>
      <c r="W157" s="97">
        <v>0</v>
      </c>
      <c r="X157" s="97">
        <v>1</v>
      </c>
      <c r="Y157" s="97">
        <v>1</v>
      </c>
      <c r="Z157" s="97">
        <v>1</v>
      </c>
      <c r="AA157" s="97">
        <v>0</v>
      </c>
      <c r="AB157" s="97">
        <v>0</v>
      </c>
      <c r="AC157" s="97">
        <v>0</v>
      </c>
      <c r="AD157" s="97">
        <v>1</v>
      </c>
      <c r="AE157" s="97">
        <v>1</v>
      </c>
      <c r="AF157" s="97">
        <v>0</v>
      </c>
      <c r="AG157" s="97">
        <v>0</v>
      </c>
      <c r="AH157" s="97">
        <v>0</v>
      </c>
      <c r="AI157" s="97">
        <v>0</v>
      </c>
      <c r="AJ157" s="97">
        <v>0</v>
      </c>
      <c r="AK157" s="97">
        <v>1</v>
      </c>
      <c r="AL157" s="97">
        <v>1</v>
      </c>
      <c r="AM157" s="97">
        <v>1</v>
      </c>
      <c r="AN157" s="96" t="s">
        <v>483</v>
      </c>
      <c r="AO157" s="97">
        <v>1</v>
      </c>
      <c r="AP157" s="31">
        <f>IFERROR(IF(AN157="CIKDITIRO",VLOOKUP(A157,'BR DTG CIKDITIRO'!C:E,3,0),IF(FR_HITUNG_MINMAX!AN157="PESALAKAN",VLOOKUP(FR_HITUNG_MINMAX!A157,'BR DTG ADW'!C:E,3,0),IF(FR_HITUNG_MINMAX!AN157="PACUL",VLOOKUP(FR_HITUNG_MINMAX!A157,'BR DTG PACUL'!C:E,3,0),IF(FR_HITUNG_MINMAX!AN157="TRAYEMAN",VLOOKUP(FR_HITUNG_MINMAX!A157,'BR DTG TRAYEMAN'!C:E,3,0),"?")))),0)</f>
        <v>0</v>
      </c>
      <c r="AQ157" s="31">
        <f>IF(AN157="PACUL",VLOOKUP(A157,'STOK PACUL'!C:H,6,0),IF(FR_HITUNG_MINMAX!AN157="PESALAKAN",VLOOKUP(FR_HITUNG_MINMAX!A157,'STOK PESALAKAN'!C:H,6,0),IF(FR_HITUNG_MINMAX!AN157="CIKDITIRO",VLOOKUP(FR_HITUNG_MINMAX!A157,'STOK CIKDITIRO'!C:H,6,0),IF(FR_HITUNG_MINMAX!AN157="TRAYEMAN",VLOOKUP(FR_HITUNG_MINMAX!A157,'STOK TRAYEMAN'!C:H,6,0),"?"))))</f>
        <v>1</v>
      </c>
      <c r="AR157" s="25">
        <f t="shared" si="7"/>
        <v>1</v>
      </c>
      <c r="AS157" s="25">
        <f t="shared" si="6"/>
        <v>1</v>
      </c>
      <c r="AT157" s="25">
        <f t="shared" si="8"/>
        <v>3</v>
      </c>
    </row>
    <row r="158" spans="1:46" ht="30">
      <c r="A158" s="96" t="s">
        <v>1618</v>
      </c>
      <c r="B158" s="96" t="s">
        <v>1619</v>
      </c>
      <c r="C158" s="96" t="s">
        <v>877</v>
      </c>
      <c r="D158" s="96" t="s">
        <v>1365</v>
      </c>
      <c r="E158" s="96" t="s">
        <v>482</v>
      </c>
      <c r="F158" s="97">
        <v>35000</v>
      </c>
      <c r="G158" s="97">
        <v>1</v>
      </c>
      <c r="H158" s="96" t="s">
        <v>2</v>
      </c>
      <c r="I158" s="96" t="s">
        <v>2</v>
      </c>
      <c r="J158" s="98">
        <v>1</v>
      </c>
      <c r="K158" s="97">
        <v>1</v>
      </c>
      <c r="L158" s="97">
        <v>0</v>
      </c>
      <c r="M158" s="97">
        <v>0</v>
      </c>
      <c r="N158" s="97">
        <v>0</v>
      </c>
      <c r="O158" s="97">
        <v>1</v>
      </c>
      <c r="P158" s="97">
        <v>0</v>
      </c>
      <c r="Q158" s="97">
        <v>0</v>
      </c>
      <c r="R158" s="97">
        <v>0</v>
      </c>
      <c r="S158" s="97">
        <v>0</v>
      </c>
      <c r="T158" s="97">
        <v>0</v>
      </c>
      <c r="U158" s="97">
        <v>0</v>
      </c>
      <c r="V158" s="97">
        <v>0</v>
      </c>
      <c r="W158" s="97">
        <v>0</v>
      </c>
      <c r="X158" s="97">
        <v>1</v>
      </c>
      <c r="Y158" s="97">
        <v>0</v>
      </c>
      <c r="Z158" s="97">
        <v>0</v>
      </c>
      <c r="AA158" s="97">
        <v>1</v>
      </c>
      <c r="AB158" s="97">
        <v>1</v>
      </c>
      <c r="AC158" s="97">
        <v>0</v>
      </c>
      <c r="AD158" s="97">
        <v>0</v>
      </c>
      <c r="AE158" s="97">
        <v>0</v>
      </c>
      <c r="AF158" s="97">
        <v>0</v>
      </c>
      <c r="AG158" s="97">
        <v>0</v>
      </c>
      <c r="AH158" s="97">
        <v>0</v>
      </c>
      <c r="AI158" s="97">
        <v>0</v>
      </c>
      <c r="AJ158" s="97">
        <v>0</v>
      </c>
      <c r="AK158" s="97">
        <v>1</v>
      </c>
      <c r="AL158" s="97">
        <v>1</v>
      </c>
      <c r="AM158" s="97">
        <v>1</v>
      </c>
      <c r="AN158" s="96" t="s">
        <v>483</v>
      </c>
      <c r="AO158" s="97">
        <v>1</v>
      </c>
      <c r="AP158" s="31">
        <f>IFERROR(IF(AN158="CIKDITIRO",VLOOKUP(A158,'BR DTG CIKDITIRO'!C:E,3,0),IF(FR_HITUNG_MINMAX!AN158="PESALAKAN",VLOOKUP(FR_HITUNG_MINMAX!A158,'BR DTG ADW'!C:E,3,0),IF(FR_HITUNG_MINMAX!AN158="PACUL",VLOOKUP(FR_HITUNG_MINMAX!A158,'BR DTG PACUL'!C:E,3,0),IF(FR_HITUNG_MINMAX!AN158="TRAYEMAN",VLOOKUP(FR_HITUNG_MINMAX!A158,'BR DTG TRAYEMAN'!C:E,3,0),"?")))),0)</f>
        <v>0</v>
      </c>
      <c r="AQ158" s="31">
        <f>IF(AN158="PACUL",VLOOKUP(A158,'STOK PACUL'!C:H,6,0),IF(FR_HITUNG_MINMAX!AN158="PESALAKAN",VLOOKUP(FR_HITUNG_MINMAX!A158,'STOK PESALAKAN'!C:H,6,0),IF(FR_HITUNG_MINMAX!AN158="CIKDITIRO",VLOOKUP(FR_HITUNG_MINMAX!A158,'STOK CIKDITIRO'!C:H,6,0),IF(FR_HITUNG_MINMAX!AN158="TRAYEMAN",VLOOKUP(FR_HITUNG_MINMAX!A158,'STOK TRAYEMAN'!C:H,6,0),"?"))))</f>
        <v>1</v>
      </c>
      <c r="AR158" s="25">
        <f t="shared" si="7"/>
        <v>1</v>
      </c>
      <c r="AS158" s="25">
        <f t="shared" si="6"/>
        <v>1</v>
      </c>
      <c r="AT158" s="25">
        <f t="shared" si="8"/>
        <v>1</v>
      </c>
    </row>
    <row r="159" spans="1:46" ht="30">
      <c r="A159" s="96" t="s">
        <v>274</v>
      </c>
      <c r="B159" s="96" t="s">
        <v>1027</v>
      </c>
      <c r="C159" s="96" t="s">
        <v>877</v>
      </c>
      <c r="D159" s="96" t="s">
        <v>1365</v>
      </c>
      <c r="E159" s="96" t="s">
        <v>482</v>
      </c>
      <c r="F159" s="97">
        <v>28000</v>
      </c>
      <c r="G159" s="97">
        <v>1</v>
      </c>
      <c r="H159" s="96" t="s">
        <v>30</v>
      </c>
      <c r="I159" s="96" t="s">
        <v>2</v>
      </c>
      <c r="J159" s="98">
        <v>1</v>
      </c>
      <c r="K159" s="97">
        <v>1</v>
      </c>
      <c r="L159" s="97">
        <v>0</v>
      </c>
      <c r="M159" s="97">
        <v>0</v>
      </c>
      <c r="N159" s="97">
        <v>1</v>
      </c>
      <c r="O159" s="97">
        <v>0</v>
      </c>
      <c r="P159" s="97">
        <v>0</v>
      </c>
      <c r="Q159" s="97">
        <v>0</v>
      </c>
      <c r="R159" s="97">
        <v>0</v>
      </c>
      <c r="S159" s="97">
        <v>0</v>
      </c>
      <c r="T159" s="97">
        <v>0</v>
      </c>
      <c r="U159" s="97">
        <v>0</v>
      </c>
      <c r="V159" s="97">
        <v>0</v>
      </c>
      <c r="W159" s="97">
        <v>0</v>
      </c>
      <c r="X159" s="97">
        <v>1</v>
      </c>
      <c r="Y159" s="97">
        <v>0</v>
      </c>
      <c r="Z159" s="97">
        <v>1</v>
      </c>
      <c r="AA159" s="97">
        <v>1</v>
      </c>
      <c r="AB159" s="97">
        <v>0</v>
      </c>
      <c r="AC159" s="97">
        <v>0</v>
      </c>
      <c r="AD159" s="97">
        <v>0</v>
      </c>
      <c r="AE159" s="97">
        <v>0</v>
      </c>
      <c r="AF159" s="97">
        <v>0</v>
      </c>
      <c r="AG159" s="97">
        <v>0</v>
      </c>
      <c r="AH159" s="97">
        <v>0</v>
      </c>
      <c r="AI159" s="97">
        <v>0</v>
      </c>
      <c r="AJ159" s="97">
        <v>0</v>
      </c>
      <c r="AK159" s="97">
        <v>1</v>
      </c>
      <c r="AL159" s="97">
        <v>1</v>
      </c>
      <c r="AM159" s="97">
        <v>1</v>
      </c>
      <c r="AN159" s="96" t="s">
        <v>483</v>
      </c>
      <c r="AO159" s="97">
        <v>2</v>
      </c>
      <c r="AP159" s="31">
        <f>IFERROR(IF(AN159="CIKDITIRO",VLOOKUP(A159,'BR DTG CIKDITIRO'!C:E,3,0),IF(FR_HITUNG_MINMAX!AN159="PESALAKAN",VLOOKUP(FR_HITUNG_MINMAX!A159,'BR DTG ADW'!C:E,3,0),IF(FR_HITUNG_MINMAX!AN159="PACUL",VLOOKUP(FR_HITUNG_MINMAX!A159,'BR DTG PACUL'!C:E,3,0),IF(FR_HITUNG_MINMAX!AN159="TRAYEMAN",VLOOKUP(FR_HITUNG_MINMAX!A159,'BR DTG TRAYEMAN'!C:E,3,0),"?")))),0)</f>
        <v>0</v>
      </c>
      <c r="AQ159" s="31">
        <f>IF(AN159="PACUL",VLOOKUP(A159,'STOK PACUL'!C:H,6,0),IF(FR_HITUNG_MINMAX!AN159="PESALAKAN",VLOOKUP(FR_HITUNG_MINMAX!A159,'STOK PESALAKAN'!C:H,6,0),IF(FR_HITUNG_MINMAX!AN159="CIKDITIRO",VLOOKUP(FR_HITUNG_MINMAX!A159,'STOK CIKDITIRO'!C:H,6,0),IF(FR_HITUNG_MINMAX!AN159="TRAYEMAN",VLOOKUP(FR_HITUNG_MINMAX!A159,'STOK TRAYEMAN'!C:H,6,0),"?"))))</f>
        <v>2</v>
      </c>
      <c r="AR159" s="25">
        <f t="shared" si="7"/>
        <v>2</v>
      </c>
      <c r="AS159" s="25">
        <f t="shared" si="6"/>
        <v>1</v>
      </c>
      <c r="AT159" s="25">
        <f t="shared" si="8"/>
        <v>2</v>
      </c>
    </row>
    <row r="160" spans="1:46">
      <c r="A160" s="96" t="s">
        <v>1781</v>
      </c>
      <c r="B160" s="96" t="s">
        <v>1782</v>
      </c>
      <c r="C160" s="96" t="s">
        <v>876</v>
      </c>
      <c r="D160" s="96" t="s">
        <v>1365</v>
      </c>
      <c r="E160" s="96" t="s">
        <v>482</v>
      </c>
      <c r="F160" s="97">
        <v>58000</v>
      </c>
      <c r="G160" s="97">
        <v>1</v>
      </c>
      <c r="H160" s="96" t="s">
        <v>2</v>
      </c>
      <c r="I160" s="96" t="s">
        <v>2</v>
      </c>
      <c r="J160" s="98">
        <v>1</v>
      </c>
      <c r="K160" s="97">
        <v>1</v>
      </c>
      <c r="L160" s="97">
        <v>0</v>
      </c>
      <c r="M160" s="97">
        <v>0</v>
      </c>
      <c r="N160" s="97">
        <v>0</v>
      </c>
      <c r="O160" s="97">
        <v>0</v>
      </c>
      <c r="P160" s="97">
        <v>0</v>
      </c>
      <c r="Q160" s="97">
        <v>0</v>
      </c>
      <c r="R160" s="97">
        <v>0</v>
      </c>
      <c r="S160" s="97">
        <v>0</v>
      </c>
      <c r="T160" s="97">
        <v>0</v>
      </c>
      <c r="U160" s="97">
        <v>2</v>
      </c>
      <c r="V160" s="97">
        <v>0</v>
      </c>
      <c r="W160" s="97">
        <v>0</v>
      </c>
      <c r="X160" s="97">
        <v>2</v>
      </c>
      <c r="Y160" s="97">
        <v>0</v>
      </c>
      <c r="Z160" s="97">
        <v>0</v>
      </c>
      <c r="AA160" s="97">
        <v>0</v>
      </c>
      <c r="AB160" s="97">
        <v>0</v>
      </c>
      <c r="AC160" s="97">
        <v>0</v>
      </c>
      <c r="AD160" s="97">
        <v>0</v>
      </c>
      <c r="AE160" s="97">
        <v>0</v>
      </c>
      <c r="AF160" s="97">
        <v>0</v>
      </c>
      <c r="AG160" s="97">
        <v>2</v>
      </c>
      <c r="AH160" s="97">
        <v>2</v>
      </c>
      <c r="AI160" s="97">
        <v>0</v>
      </c>
      <c r="AJ160" s="97">
        <v>0</v>
      </c>
      <c r="AK160" s="97">
        <v>2</v>
      </c>
      <c r="AL160" s="97">
        <v>0</v>
      </c>
      <c r="AM160" s="97">
        <v>0</v>
      </c>
      <c r="AN160" s="96" t="s">
        <v>483</v>
      </c>
      <c r="AO160" s="97">
        <v>0</v>
      </c>
      <c r="AP160" s="31">
        <f>IFERROR(IF(AN160="CIKDITIRO",VLOOKUP(A160,'BR DTG CIKDITIRO'!C:E,3,0),IF(FR_HITUNG_MINMAX!AN160="PESALAKAN",VLOOKUP(FR_HITUNG_MINMAX!A160,'BR DTG ADW'!C:E,3,0),IF(FR_HITUNG_MINMAX!AN160="PACUL",VLOOKUP(FR_HITUNG_MINMAX!A160,'BR DTG PACUL'!C:E,3,0),IF(FR_HITUNG_MINMAX!AN160="TRAYEMAN",VLOOKUP(FR_HITUNG_MINMAX!A160,'BR DTG TRAYEMAN'!C:E,3,0),"?")))),0)</f>
        <v>0</v>
      </c>
      <c r="AQ160" s="31">
        <f>IF(AN160="PACUL",VLOOKUP(A160,'STOK PACUL'!C:H,6,0),IF(FR_HITUNG_MINMAX!AN160="PESALAKAN",VLOOKUP(FR_HITUNG_MINMAX!A160,'STOK PESALAKAN'!C:H,6,0),IF(FR_HITUNG_MINMAX!AN160="CIKDITIRO",VLOOKUP(FR_HITUNG_MINMAX!A160,'STOK CIKDITIRO'!C:H,6,0),IF(FR_HITUNG_MINMAX!AN160="TRAYEMAN",VLOOKUP(FR_HITUNG_MINMAX!A160,'STOK TRAYEMAN'!C:H,6,0),"?"))))</f>
        <v>0</v>
      </c>
      <c r="AR160" s="25">
        <f t="shared" si="7"/>
        <v>0</v>
      </c>
      <c r="AS160" s="25">
        <f t="shared" si="6"/>
        <v>0</v>
      </c>
      <c r="AT160" s="25">
        <f t="shared" si="8"/>
        <v>1</v>
      </c>
    </row>
    <row r="161" spans="1:46" ht="30">
      <c r="A161" s="96" t="s">
        <v>275</v>
      </c>
      <c r="B161" s="96" t="s">
        <v>1028</v>
      </c>
      <c r="C161" s="96" t="s">
        <v>877</v>
      </c>
      <c r="D161" s="96" t="s">
        <v>1365</v>
      </c>
      <c r="E161" s="96" t="s">
        <v>485</v>
      </c>
      <c r="F161" s="97">
        <v>14000</v>
      </c>
      <c r="G161" s="97">
        <v>1</v>
      </c>
      <c r="H161" s="96" t="s">
        <v>30</v>
      </c>
      <c r="I161" s="96" t="s">
        <v>2</v>
      </c>
      <c r="J161" s="98" t="s">
        <v>1366</v>
      </c>
      <c r="K161" s="97">
        <v>1</v>
      </c>
      <c r="L161" s="97">
        <v>0</v>
      </c>
      <c r="M161" s="97">
        <v>1</v>
      </c>
      <c r="N161" s="97">
        <v>1</v>
      </c>
      <c r="O161" s="97">
        <v>0</v>
      </c>
      <c r="P161" s="97">
        <v>1</v>
      </c>
      <c r="Q161" s="97">
        <v>0</v>
      </c>
      <c r="R161" s="97">
        <v>1</v>
      </c>
      <c r="S161" s="97">
        <v>0</v>
      </c>
      <c r="T161" s="97">
        <v>1</v>
      </c>
      <c r="U161" s="97">
        <v>3</v>
      </c>
      <c r="V161" s="97">
        <v>0</v>
      </c>
      <c r="W161" s="97">
        <v>0</v>
      </c>
      <c r="X161" s="97">
        <v>3</v>
      </c>
      <c r="Y161" s="97">
        <v>1</v>
      </c>
      <c r="Z161" s="97">
        <v>2</v>
      </c>
      <c r="AA161" s="97">
        <v>1</v>
      </c>
      <c r="AB161" s="97">
        <v>1</v>
      </c>
      <c r="AC161" s="97">
        <v>1</v>
      </c>
      <c r="AD161" s="97">
        <v>1</v>
      </c>
      <c r="AE161" s="97">
        <v>1</v>
      </c>
      <c r="AF161" s="97">
        <v>1</v>
      </c>
      <c r="AG161" s="97">
        <v>3</v>
      </c>
      <c r="AH161" s="97">
        <v>3</v>
      </c>
      <c r="AI161" s="97">
        <v>0</v>
      </c>
      <c r="AJ161" s="97">
        <v>0</v>
      </c>
      <c r="AK161" s="97">
        <v>3</v>
      </c>
      <c r="AL161" s="97">
        <v>3</v>
      </c>
      <c r="AM161" s="97">
        <v>3</v>
      </c>
      <c r="AN161" s="96" t="s">
        <v>483</v>
      </c>
      <c r="AO161" s="97">
        <v>2</v>
      </c>
      <c r="AP161" s="31">
        <f>IFERROR(IF(AN161="CIKDITIRO",VLOOKUP(A161,'BR DTG CIKDITIRO'!C:E,3,0),IF(FR_HITUNG_MINMAX!AN161="PESALAKAN",VLOOKUP(FR_HITUNG_MINMAX!A161,'BR DTG ADW'!C:E,3,0),IF(FR_HITUNG_MINMAX!AN161="PACUL",VLOOKUP(FR_HITUNG_MINMAX!A161,'BR DTG PACUL'!C:E,3,0),IF(FR_HITUNG_MINMAX!AN161="TRAYEMAN",VLOOKUP(FR_HITUNG_MINMAX!A161,'BR DTG TRAYEMAN'!C:E,3,0),"?")))),0)</f>
        <v>2</v>
      </c>
      <c r="AQ161" s="31">
        <f>IF(AN161="PACUL",VLOOKUP(A161,'STOK PACUL'!C:H,6,0),IF(FR_HITUNG_MINMAX!AN161="PESALAKAN",VLOOKUP(FR_HITUNG_MINMAX!A161,'STOK PESALAKAN'!C:H,6,0),IF(FR_HITUNG_MINMAX!AN161="CIKDITIRO",VLOOKUP(FR_HITUNG_MINMAX!A161,'STOK CIKDITIRO'!C:H,6,0),IF(FR_HITUNG_MINMAX!AN161="TRAYEMAN",VLOOKUP(FR_HITUNG_MINMAX!A161,'STOK TRAYEMAN'!C:H,6,0),"?"))))</f>
        <v>4</v>
      </c>
      <c r="AR161" s="25">
        <f t="shared" si="7"/>
        <v>4</v>
      </c>
      <c r="AS161" s="25">
        <f t="shared" ref="AS161:AS224" si="9">ROUNDUP(AL161/2,0)</f>
        <v>2</v>
      </c>
      <c r="AT161" s="25">
        <f t="shared" si="8"/>
        <v>4</v>
      </c>
    </row>
    <row r="162" spans="1:46">
      <c r="A162" s="96" t="s">
        <v>1783</v>
      </c>
      <c r="B162" s="96" t="s">
        <v>1784</v>
      </c>
      <c r="C162" s="96" t="s">
        <v>876</v>
      </c>
      <c r="D162" s="96" t="s">
        <v>1365</v>
      </c>
      <c r="E162" s="96" t="s">
        <v>482</v>
      </c>
      <c r="F162" s="97">
        <v>159500</v>
      </c>
      <c r="G162" s="97">
        <v>1</v>
      </c>
      <c r="H162" s="96" t="s">
        <v>1185</v>
      </c>
      <c r="I162" s="96" t="s">
        <v>1185</v>
      </c>
      <c r="J162" s="98">
        <v>1</v>
      </c>
      <c r="K162" s="97">
        <v>1</v>
      </c>
      <c r="L162" s="97">
        <v>0</v>
      </c>
      <c r="M162" s="97">
        <v>0</v>
      </c>
      <c r="N162" s="97">
        <v>0</v>
      </c>
      <c r="O162" s="97">
        <v>0</v>
      </c>
      <c r="P162" s="97">
        <v>0</v>
      </c>
      <c r="Q162" s="97">
        <v>0</v>
      </c>
      <c r="R162" s="97">
        <v>0</v>
      </c>
      <c r="S162" s="97">
        <v>0</v>
      </c>
      <c r="T162" s="97">
        <v>0</v>
      </c>
      <c r="U162" s="97">
        <v>1</v>
      </c>
      <c r="V162" s="97">
        <v>0</v>
      </c>
      <c r="W162" s="97">
        <v>0</v>
      </c>
      <c r="X162" s="97">
        <v>1</v>
      </c>
      <c r="Y162" s="97">
        <v>0</v>
      </c>
      <c r="Z162" s="97">
        <v>0</v>
      </c>
      <c r="AA162" s="97">
        <v>0</v>
      </c>
      <c r="AB162" s="97">
        <v>0</v>
      </c>
      <c r="AC162" s="97">
        <v>0</v>
      </c>
      <c r="AD162" s="97">
        <v>0</v>
      </c>
      <c r="AE162" s="97">
        <v>0</v>
      </c>
      <c r="AF162" s="97">
        <v>0</v>
      </c>
      <c r="AG162" s="97">
        <v>1</v>
      </c>
      <c r="AH162" s="97">
        <v>1</v>
      </c>
      <c r="AI162" s="97">
        <v>0</v>
      </c>
      <c r="AJ162" s="97">
        <v>0</v>
      </c>
      <c r="AK162" s="97">
        <v>1</v>
      </c>
      <c r="AL162" s="97">
        <v>0</v>
      </c>
      <c r="AM162" s="97">
        <v>0</v>
      </c>
      <c r="AN162" s="96" t="s">
        <v>483</v>
      </c>
      <c r="AO162" s="97">
        <v>0</v>
      </c>
      <c r="AP162" s="31">
        <f>IFERROR(IF(AN162="CIKDITIRO",VLOOKUP(A162,'BR DTG CIKDITIRO'!C:E,3,0),IF(FR_HITUNG_MINMAX!AN162="PESALAKAN",VLOOKUP(FR_HITUNG_MINMAX!A162,'BR DTG ADW'!C:E,3,0),IF(FR_HITUNG_MINMAX!AN162="PACUL",VLOOKUP(FR_HITUNG_MINMAX!A162,'BR DTG PACUL'!C:E,3,0),IF(FR_HITUNG_MINMAX!AN162="TRAYEMAN",VLOOKUP(FR_HITUNG_MINMAX!A162,'BR DTG TRAYEMAN'!C:E,3,0),"?")))),0)</f>
        <v>0</v>
      </c>
      <c r="AQ162" s="31">
        <f>IF(AN162="PACUL",VLOOKUP(A162,'STOK PACUL'!C:H,6,0),IF(FR_HITUNG_MINMAX!AN162="PESALAKAN",VLOOKUP(FR_HITUNG_MINMAX!A162,'STOK PESALAKAN'!C:H,6,0),IF(FR_HITUNG_MINMAX!AN162="CIKDITIRO",VLOOKUP(FR_HITUNG_MINMAX!A162,'STOK CIKDITIRO'!C:H,6,0),IF(FR_HITUNG_MINMAX!AN162="TRAYEMAN",VLOOKUP(FR_HITUNG_MINMAX!A162,'STOK TRAYEMAN'!C:H,6,0),"?"))))</f>
        <v>0</v>
      </c>
      <c r="AR162" s="25">
        <f t="shared" si="7"/>
        <v>0</v>
      </c>
      <c r="AS162" s="25">
        <f t="shared" si="9"/>
        <v>0</v>
      </c>
      <c r="AT162" s="25">
        <f t="shared" si="8"/>
        <v>1</v>
      </c>
    </row>
    <row r="163" spans="1:46" ht="30">
      <c r="A163" s="96" t="s">
        <v>1428</v>
      </c>
      <c r="B163" s="96" t="s">
        <v>1429</v>
      </c>
      <c r="C163" s="96" t="s">
        <v>877</v>
      </c>
      <c r="D163" s="96" t="s">
        <v>1365</v>
      </c>
      <c r="E163" s="96" t="s">
        <v>482</v>
      </c>
      <c r="F163" s="97">
        <v>25000</v>
      </c>
      <c r="G163" s="97">
        <v>1</v>
      </c>
      <c r="H163" s="96" t="s">
        <v>30</v>
      </c>
      <c r="I163" s="96" t="s">
        <v>1185</v>
      </c>
      <c r="J163" s="98">
        <v>1</v>
      </c>
      <c r="K163" s="97">
        <v>1</v>
      </c>
      <c r="L163" s="97">
        <v>0</v>
      </c>
      <c r="M163" s="97">
        <v>0</v>
      </c>
      <c r="N163" s="97">
        <v>0</v>
      </c>
      <c r="O163" s="97">
        <v>0</v>
      </c>
      <c r="P163" s="97">
        <v>1</v>
      </c>
      <c r="Q163" s="97">
        <v>0</v>
      </c>
      <c r="R163" s="97">
        <v>0</v>
      </c>
      <c r="S163" s="97">
        <v>0</v>
      </c>
      <c r="T163" s="97">
        <v>0</v>
      </c>
      <c r="U163" s="97">
        <v>0</v>
      </c>
      <c r="V163" s="97">
        <v>0</v>
      </c>
      <c r="W163" s="97">
        <v>0</v>
      </c>
      <c r="X163" s="97">
        <v>1</v>
      </c>
      <c r="Y163" s="97">
        <v>0</v>
      </c>
      <c r="Z163" s="97">
        <v>0</v>
      </c>
      <c r="AA163" s="97">
        <v>0</v>
      </c>
      <c r="AB163" s="97">
        <v>1</v>
      </c>
      <c r="AC163" s="97">
        <v>1</v>
      </c>
      <c r="AD163" s="97">
        <v>0</v>
      </c>
      <c r="AE163" s="97">
        <v>0</v>
      </c>
      <c r="AF163" s="97">
        <v>0</v>
      </c>
      <c r="AG163" s="97">
        <v>0</v>
      </c>
      <c r="AH163" s="97">
        <v>0</v>
      </c>
      <c r="AI163" s="97">
        <v>0</v>
      </c>
      <c r="AJ163" s="97">
        <v>0</v>
      </c>
      <c r="AK163" s="97">
        <v>1</v>
      </c>
      <c r="AL163" s="97">
        <v>1</v>
      </c>
      <c r="AM163" s="97">
        <v>1</v>
      </c>
      <c r="AN163" s="96" t="s">
        <v>483</v>
      </c>
      <c r="AO163" s="97">
        <v>1</v>
      </c>
      <c r="AP163" s="31">
        <f>IFERROR(IF(AN163="CIKDITIRO",VLOOKUP(A163,'BR DTG CIKDITIRO'!C:E,3,0),IF(FR_HITUNG_MINMAX!AN163="PESALAKAN",VLOOKUP(FR_HITUNG_MINMAX!A163,'BR DTG ADW'!C:E,3,0),IF(FR_HITUNG_MINMAX!AN163="PACUL",VLOOKUP(FR_HITUNG_MINMAX!A163,'BR DTG PACUL'!C:E,3,0),IF(FR_HITUNG_MINMAX!AN163="TRAYEMAN",VLOOKUP(FR_HITUNG_MINMAX!A163,'BR DTG TRAYEMAN'!C:E,3,0),"?")))),0)</f>
        <v>0</v>
      </c>
      <c r="AQ163" s="31">
        <f>IF(AN163="PACUL",VLOOKUP(A163,'STOK PACUL'!C:H,6,0),IF(FR_HITUNG_MINMAX!AN163="PESALAKAN",VLOOKUP(FR_HITUNG_MINMAX!A163,'STOK PESALAKAN'!C:H,6,0),IF(FR_HITUNG_MINMAX!AN163="CIKDITIRO",VLOOKUP(FR_HITUNG_MINMAX!A163,'STOK CIKDITIRO'!C:H,6,0),IF(FR_HITUNG_MINMAX!AN163="TRAYEMAN",VLOOKUP(FR_HITUNG_MINMAX!A163,'STOK TRAYEMAN'!C:H,6,0),"?"))))</f>
        <v>1</v>
      </c>
      <c r="AR163" s="25">
        <f t="shared" ref="AR163:AR226" si="10">IFERROR(AQ163,AO163+AP163)</f>
        <v>1</v>
      </c>
      <c r="AS163" s="25">
        <f t="shared" si="9"/>
        <v>1</v>
      </c>
      <c r="AT163" s="25">
        <f t="shared" si="8"/>
        <v>2</v>
      </c>
    </row>
    <row r="164" spans="1:46" ht="30">
      <c r="A164" s="96" t="s">
        <v>276</v>
      </c>
      <c r="B164" s="96" t="s">
        <v>1029</v>
      </c>
      <c r="C164" s="96" t="s">
        <v>877</v>
      </c>
      <c r="D164" s="96" t="s">
        <v>1365</v>
      </c>
      <c r="E164" s="96" t="s">
        <v>482</v>
      </c>
      <c r="F164" s="97">
        <v>19000</v>
      </c>
      <c r="G164" s="97">
        <v>1</v>
      </c>
      <c r="H164" s="96" t="s">
        <v>30</v>
      </c>
      <c r="I164" s="96" t="s">
        <v>2</v>
      </c>
      <c r="J164" s="98" t="s">
        <v>1366</v>
      </c>
      <c r="K164" s="97">
        <v>1</v>
      </c>
      <c r="L164" s="97">
        <v>1</v>
      </c>
      <c r="M164" s="97">
        <v>0</v>
      </c>
      <c r="N164" s="97">
        <v>0</v>
      </c>
      <c r="O164" s="97">
        <v>0</v>
      </c>
      <c r="P164" s="97">
        <v>0</v>
      </c>
      <c r="Q164" s="97">
        <v>0</v>
      </c>
      <c r="R164" s="97">
        <v>0</v>
      </c>
      <c r="S164" s="97">
        <v>0</v>
      </c>
      <c r="T164" s="97">
        <v>0</v>
      </c>
      <c r="U164" s="97">
        <v>0</v>
      </c>
      <c r="V164" s="97">
        <v>0</v>
      </c>
      <c r="W164" s="97">
        <v>1</v>
      </c>
      <c r="X164" s="97">
        <v>1</v>
      </c>
      <c r="Y164" s="97">
        <v>1</v>
      </c>
      <c r="Z164" s="97">
        <v>0</v>
      </c>
      <c r="AA164" s="97">
        <v>0</v>
      </c>
      <c r="AB164" s="97">
        <v>0</v>
      </c>
      <c r="AC164" s="97">
        <v>0</v>
      </c>
      <c r="AD164" s="97">
        <v>0</v>
      </c>
      <c r="AE164" s="97">
        <v>0</v>
      </c>
      <c r="AF164" s="97">
        <v>0</v>
      </c>
      <c r="AG164" s="97">
        <v>0</v>
      </c>
      <c r="AH164" s="97">
        <v>0</v>
      </c>
      <c r="AI164" s="97">
        <v>1</v>
      </c>
      <c r="AJ164" s="97">
        <v>2</v>
      </c>
      <c r="AK164" s="97">
        <v>2</v>
      </c>
      <c r="AL164" s="97">
        <v>1</v>
      </c>
      <c r="AM164" s="97">
        <v>2</v>
      </c>
      <c r="AN164" s="96" t="s">
        <v>483</v>
      </c>
      <c r="AO164" s="97">
        <v>1</v>
      </c>
      <c r="AP164" s="31">
        <f>IFERROR(IF(AN164="CIKDITIRO",VLOOKUP(A164,'BR DTG CIKDITIRO'!C:E,3,0),IF(FR_HITUNG_MINMAX!AN164="PESALAKAN",VLOOKUP(FR_HITUNG_MINMAX!A164,'BR DTG ADW'!C:E,3,0),IF(FR_HITUNG_MINMAX!AN164="PACUL",VLOOKUP(FR_HITUNG_MINMAX!A164,'BR DTG PACUL'!C:E,3,0),IF(FR_HITUNG_MINMAX!AN164="TRAYEMAN",VLOOKUP(FR_HITUNG_MINMAX!A164,'BR DTG TRAYEMAN'!C:E,3,0),"?")))),0)</f>
        <v>0</v>
      </c>
      <c r="AQ164" s="31">
        <f>IF(AN164="PACUL",VLOOKUP(A164,'STOK PACUL'!C:H,6,0),IF(FR_HITUNG_MINMAX!AN164="PESALAKAN",VLOOKUP(FR_HITUNG_MINMAX!A164,'STOK PESALAKAN'!C:H,6,0),IF(FR_HITUNG_MINMAX!AN164="CIKDITIRO",VLOOKUP(FR_HITUNG_MINMAX!A164,'STOK CIKDITIRO'!C:H,6,0),IF(FR_HITUNG_MINMAX!AN164="TRAYEMAN",VLOOKUP(FR_HITUNG_MINMAX!A164,'STOK TRAYEMAN'!C:H,6,0),"?"))))</f>
        <v>1</v>
      </c>
      <c r="AR164" s="25">
        <f t="shared" si="10"/>
        <v>1</v>
      </c>
      <c r="AS164" s="25">
        <f t="shared" si="9"/>
        <v>1</v>
      </c>
      <c r="AT164" s="25">
        <f t="shared" si="8"/>
        <v>3</v>
      </c>
    </row>
    <row r="165" spans="1:46" ht="30">
      <c r="A165" s="96" t="s">
        <v>1785</v>
      </c>
      <c r="B165" s="96" t="s">
        <v>1786</v>
      </c>
      <c r="C165" s="96" t="s">
        <v>877</v>
      </c>
      <c r="D165" s="96" t="s">
        <v>1365</v>
      </c>
      <c r="E165" s="96" t="s">
        <v>482</v>
      </c>
      <c r="F165" s="97">
        <v>24000</v>
      </c>
      <c r="G165" s="97">
        <v>1</v>
      </c>
      <c r="H165" s="96" t="s">
        <v>30</v>
      </c>
      <c r="I165" s="96" t="s">
        <v>1185</v>
      </c>
      <c r="J165" s="98" t="s">
        <v>1366</v>
      </c>
      <c r="K165" s="97">
        <v>1</v>
      </c>
      <c r="L165" s="97">
        <v>0</v>
      </c>
      <c r="M165" s="97">
        <v>0</v>
      </c>
      <c r="N165" s="97">
        <v>0</v>
      </c>
      <c r="O165" s="97">
        <v>0</v>
      </c>
      <c r="P165" s="97">
        <v>0</v>
      </c>
      <c r="Q165" s="97">
        <v>1</v>
      </c>
      <c r="R165" s="97">
        <v>0</v>
      </c>
      <c r="S165" s="97">
        <v>1</v>
      </c>
      <c r="T165" s="97">
        <v>0</v>
      </c>
      <c r="U165" s="97">
        <v>0</v>
      </c>
      <c r="V165" s="97">
        <v>0</v>
      </c>
      <c r="W165" s="97">
        <v>0</v>
      </c>
      <c r="X165" s="97">
        <v>1</v>
      </c>
      <c r="Y165" s="97">
        <v>0</v>
      </c>
      <c r="Z165" s="97">
        <v>0</v>
      </c>
      <c r="AA165" s="97">
        <v>0</v>
      </c>
      <c r="AB165" s="97">
        <v>0</v>
      </c>
      <c r="AC165" s="97">
        <v>1</v>
      </c>
      <c r="AD165" s="97">
        <v>1</v>
      </c>
      <c r="AE165" s="97">
        <v>1</v>
      </c>
      <c r="AF165" s="97">
        <v>1</v>
      </c>
      <c r="AG165" s="97">
        <v>1</v>
      </c>
      <c r="AH165" s="97">
        <v>0</v>
      </c>
      <c r="AI165" s="97">
        <v>0</v>
      </c>
      <c r="AJ165" s="97">
        <v>0</v>
      </c>
      <c r="AK165" s="97">
        <v>1</v>
      </c>
      <c r="AL165" s="97">
        <v>1</v>
      </c>
      <c r="AM165" s="97">
        <v>1</v>
      </c>
      <c r="AN165" s="96" t="s">
        <v>483</v>
      </c>
      <c r="AO165" s="97">
        <v>1</v>
      </c>
      <c r="AP165" s="31">
        <f>IFERROR(IF(AN165="CIKDITIRO",VLOOKUP(A165,'BR DTG CIKDITIRO'!C:E,3,0),IF(FR_HITUNG_MINMAX!AN165="PESALAKAN",VLOOKUP(FR_HITUNG_MINMAX!A165,'BR DTG ADW'!C:E,3,0),IF(FR_HITUNG_MINMAX!AN165="PACUL",VLOOKUP(FR_HITUNG_MINMAX!A165,'BR DTG PACUL'!C:E,3,0),IF(FR_HITUNG_MINMAX!AN165="TRAYEMAN",VLOOKUP(FR_HITUNG_MINMAX!A165,'BR DTG TRAYEMAN'!C:E,3,0),"?")))),0)</f>
        <v>0</v>
      </c>
      <c r="AQ165" s="31">
        <f>IF(AN165="PACUL",VLOOKUP(A165,'STOK PACUL'!C:H,6,0),IF(FR_HITUNG_MINMAX!AN165="PESALAKAN",VLOOKUP(FR_HITUNG_MINMAX!A165,'STOK PESALAKAN'!C:H,6,0),IF(FR_HITUNG_MINMAX!AN165="CIKDITIRO",VLOOKUP(FR_HITUNG_MINMAX!A165,'STOK CIKDITIRO'!C:H,6,0),IF(FR_HITUNG_MINMAX!AN165="TRAYEMAN",VLOOKUP(FR_HITUNG_MINMAX!A165,'STOK TRAYEMAN'!C:H,6,0),"?"))))</f>
        <v>1</v>
      </c>
      <c r="AR165" s="25">
        <f t="shared" si="10"/>
        <v>1</v>
      </c>
      <c r="AS165" s="25">
        <f t="shared" si="9"/>
        <v>1</v>
      </c>
      <c r="AT165" s="25">
        <f t="shared" si="8"/>
        <v>2</v>
      </c>
    </row>
    <row r="166" spans="1:46" ht="30">
      <c r="A166" s="96" t="s">
        <v>1430</v>
      </c>
      <c r="B166" s="96" t="s">
        <v>1431</v>
      </c>
      <c r="C166" s="96" t="s">
        <v>877</v>
      </c>
      <c r="D166" s="96" t="s">
        <v>1365</v>
      </c>
      <c r="E166" s="96" t="s">
        <v>482</v>
      </c>
      <c r="F166" s="97">
        <v>63000</v>
      </c>
      <c r="G166" s="97">
        <v>1</v>
      </c>
      <c r="H166" s="96" t="s">
        <v>31</v>
      </c>
      <c r="I166" s="96" t="s">
        <v>2</v>
      </c>
      <c r="J166" s="98">
        <v>1</v>
      </c>
      <c r="K166" s="97">
        <v>1</v>
      </c>
      <c r="L166" s="97">
        <v>0</v>
      </c>
      <c r="M166" s="97">
        <v>0</v>
      </c>
      <c r="N166" s="97">
        <v>1</v>
      </c>
      <c r="O166" s="97">
        <v>0</v>
      </c>
      <c r="P166" s="97">
        <v>0</v>
      </c>
      <c r="Q166" s="97">
        <v>0</v>
      </c>
      <c r="R166" s="97">
        <v>0</v>
      </c>
      <c r="S166" s="97">
        <v>0</v>
      </c>
      <c r="T166" s="97">
        <v>0</v>
      </c>
      <c r="U166" s="97">
        <v>0</v>
      </c>
      <c r="V166" s="97">
        <v>0</v>
      </c>
      <c r="W166" s="97">
        <v>0</v>
      </c>
      <c r="X166" s="97">
        <v>1</v>
      </c>
      <c r="Y166" s="97">
        <v>0</v>
      </c>
      <c r="Z166" s="97">
        <v>1</v>
      </c>
      <c r="AA166" s="97">
        <v>1</v>
      </c>
      <c r="AB166" s="97">
        <v>0</v>
      </c>
      <c r="AC166" s="97">
        <v>0</v>
      </c>
      <c r="AD166" s="97">
        <v>0</v>
      </c>
      <c r="AE166" s="97">
        <v>0</v>
      </c>
      <c r="AF166" s="97">
        <v>0</v>
      </c>
      <c r="AG166" s="97">
        <v>0</v>
      </c>
      <c r="AH166" s="97">
        <v>0</v>
      </c>
      <c r="AI166" s="97">
        <v>0</v>
      </c>
      <c r="AJ166" s="97">
        <v>0</v>
      </c>
      <c r="AK166" s="97">
        <v>1</v>
      </c>
      <c r="AL166" s="97">
        <v>1</v>
      </c>
      <c r="AM166" s="97">
        <v>1</v>
      </c>
      <c r="AN166" s="96" t="s">
        <v>483</v>
      </c>
      <c r="AO166" s="97">
        <v>0</v>
      </c>
      <c r="AP166" s="31">
        <f>IFERROR(IF(AN166="CIKDITIRO",VLOOKUP(A166,'BR DTG CIKDITIRO'!C:E,3,0),IF(FR_HITUNG_MINMAX!AN166="PESALAKAN",VLOOKUP(FR_HITUNG_MINMAX!A166,'BR DTG ADW'!C:E,3,0),IF(FR_HITUNG_MINMAX!AN166="PACUL",VLOOKUP(FR_HITUNG_MINMAX!A166,'BR DTG PACUL'!C:E,3,0),IF(FR_HITUNG_MINMAX!AN166="TRAYEMAN",VLOOKUP(FR_HITUNG_MINMAX!A166,'BR DTG TRAYEMAN'!C:E,3,0),"?")))),0)</f>
        <v>0</v>
      </c>
      <c r="AQ166" s="31">
        <f>IF(AN166="PACUL",VLOOKUP(A166,'STOK PACUL'!C:H,6,0),IF(FR_HITUNG_MINMAX!AN166="PESALAKAN",VLOOKUP(FR_HITUNG_MINMAX!A166,'STOK PESALAKAN'!C:H,6,0),IF(FR_HITUNG_MINMAX!AN166="CIKDITIRO",VLOOKUP(FR_HITUNG_MINMAX!A166,'STOK CIKDITIRO'!C:H,6,0),IF(FR_HITUNG_MINMAX!AN166="TRAYEMAN",VLOOKUP(FR_HITUNG_MINMAX!A166,'STOK TRAYEMAN'!C:H,6,0),"?"))))</f>
        <v>0</v>
      </c>
      <c r="AR166" s="25">
        <f t="shared" si="10"/>
        <v>0</v>
      </c>
      <c r="AS166" s="25">
        <f t="shared" si="9"/>
        <v>1</v>
      </c>
      <c r="AT166" s="25">
        <f t="shared" si="8"/>
        <v>1</v>
      </c>
    </row>
    <row r="167" spans="1:46" ht="30">
      <c r="A167" s="96" t="s">
        <v>278</v>
      </c>
      <c r="B167" s="96" t="s">
        <v>1031</v>
      </c>
      <c r="C167" s="96" t="s">
        <v>877</v>
      </c>
      <c r="D167" s="96" t="s">
        <v>1365</v>
      </c>
      <c r="E167" s="96" t="s">
        <v>485</v>
      </c>
      <c r="F167" s="97">
        <v>55250</v>
      </c>
      <c r="G167" s="97">
        <v>1</v>
      </c>
      <c r="H167" s="96" t="s">
        <v>2</v>
      </c>
      <c r="I167" s="96" t="s">
        <v>2</v>
      </c>
      <c r="J167" s="98" t="s">
        <v>1366</v>
      </c>
      <c r="K167" s="97">
        <v>1</v>
      </c>
      <c r="L167" s="97">
        <v>0</v>
      </c>
      <c r="M167" s="97">
        <v>0</v>
      </c>
      <c r="N167" s="97">
        <v>1</v>
      </c>
      <c r="O167" s="97">
        <v>0</v>
      </c>
      <c r="P167" s="97">
        <v>3</v>
      </c>
      <c r="Q167" s="97">
        <v>2</v>
      </c>
      <c r="R167" s="97">
        <v>1</v>
      </c>
      <c r="S167" s="97">
        <v>0</v>
      </c>
      <c r="T167" s="97">
        <v>1</v>
      </c>
      <c r="U167" s="97">
        <v>2</v>
      </c>
      <c r="V167" s="97">
        <v>1</v>
      </c>
      <c r="W167" s="97">
        <v>0</v>
      </c>
      <c r="X167" s="97">
        <v>3</v>
      </c>
      <c r="Y167" s="97">
        <v>0</v>
      </c>
      <c r="Z167" s="97">
        <v>1</v>
      </c>
      <c r="AA167" s="97">
        <v>1</v>
      </c>
      <c r="AB167" s="97">
        <v>3</v>
      </c>
      <c r="AC167" s="97">
        <v>5</v>
      </c>
      <c r="AD167" s="97">
        <v>3</v>
      </c>
      <c r="AE167" s="97">
        <v>1</v>
      </c>
      <c r="AF167" s="97">
        <v>1</v>
      </c>
      <c r="AG167" s="97">
        <v>2</v>
      </c>
      <c r="AH167" s="97">
        <v>3</v>
      </c>
      <c r="AI167" s="97">
        <v>1</v>
      </c>
      <c r="AJ167" s="97">
        <v>0</v>
      </c>
      <c r="AK167" s="97">
        <v>5</v>
      </c>
      <c r="AL167" s="97">
        <v>3</v>
      </c>
      <c r="AM167" s="97">
        <v>5</v>
      </c>
      <c r="AN167" s="96" t="s">
        <v>483</v>
      </c>
      <c r="AO167" s="97">
        <v>3</v>
      </c>
      <c r="AP167" s="31">
        <f>IFERROR(IF(AN167="CIKDITIRO",VLOOKUP(A167,'BR DTG CIKDITIRO'!C:E,3,0),IF(FR_HITUNG_MINMAX!AN167="PESALAKAN",VLOOKUP(FR_HITUNG_MINMAX!A167,'BR DTG ADW'!C:E,3,0),IF(FR_HITUNG_MINMAX!AN167="PACUL",VLOOKUP(FR_HITUNG_MINMAX!A167,'BR DTG PACUL'!C:E,3,0),IF(FR_HITUNG_MINMAX!AN167="TRAYEMAN",VLOOKUP(FR_HITUNG_MINMAX!A167,'BR DTG TRAYEMAN'!C:E,3,0),"?")))),0)</f>
        <v>2</v>
      </c>
      <c r="AQ167" s="31">
        <f>IF(AN167="PACUL",VLOOKUP(A167,'STOK PACUL'!C:H,6,0),IF(FR_HITUNG_MINMAX!AN167="PESALAKAN",VLOOKUP(FR_HITUNG_MINMAX!A167,'STOK PESALAKAN'!C:H,6,0),IF(FR_HITUNG_MINMAX!AN167="CIKDITIRO",VLOOKUP(FR_HITUNG_MINMAX!A167,'STOK CIKDITIRO'!C:H,6,0),IF(FR_HITUNG_MINMAX!AN167="TRAYEMAN",VLOOKUP(FR_HITUNG_MINMAX!A167,'STOK TRAYEMAN'!C:H,6,0),"?"))))</f>
        <v>5</v>
      </c>
      <c r="AR167" s="25">
        <f t="shared" si="10"/>
        <v>5</v>
      </c>
      <c r="AS167" s="25">
        <f t="shared" si="9"/>
        <v>2</v>
      </c>
      <c r="AT167" s="25">
        <f t="shared" si="8"/>
        <v>3</v>
      </c>
    </row>
    <row r="168" spans="1:46" ht="30">
      <c r="A168" s="96" t="s">
        <v>280</v>
      </c>
      <c r="B168" s="96" t="s">
        <v>1033</v>
      </c>
      <c r="C168" s="96" t="s">
        <v>877</v>
      </c>
      <c r="D168" s="96" t="s">
        <v>1365</v>
      </c>
      <c r="E168" s="96" t="s">
        <v>485</v>
      </c>
      <c r="F168" s="97">
        <v>33000</v>
      </c>
      <c r="G168" s="97">
        <v>1</v>
      </c>
      <c r="H168" s="96" t="s">
        <v>30</v>
      </c>
      <c r="I168" s="96" t="s">
        <v>2</v>
      </c>
      <c r="J168" s="98" t="s">
        <v>1366</v>
      </c>
      <c r="K168" s="97">
        <v>1</v>
      </c>
      <c r="L168" s="97">
        <v>1</v>
      </c>
      <c r="M168" s="97">
        <v>0</v>
      </c>
      <c r="N168" s="97">
        <v>1</v>
      </c>
      <c r="O168" s="97">
        <v>1</v>
      </c>
      <c r="P168" s="97">
        <v>1</v>
      </c>
      <c r="Q168" s="97">
        <v>0</v>
      </c>
      <c r="R168" s="97">
        <v>2</v>
      </c>
      <c r="S168" s="97">
        <v>0</v>
      </c>
      <c r="T168" s="97">
        <v>1</v>
      </c>
      <c r="U168" s="97">
        <v>2</v>
      </c>
      <c r="V168" s="97">
        <v>0</v>
      </c>
      <c r="W168" s="97">
        <v>0</v>
      </c>
      <c r="X168" s="97">
        <v>2</v>
      </c>
      <c r="Y168" s="97">
        <v>1</v>
      </c>
      <c r="Z168" s="97">
        <v>1</v>
      </c>
      <c r="AA168" s="97">
        <v>2</v>
      </c>
      <c r="AB168" s="97">
        <v>2</v>
      </c>
      <c r="AC168" s="97">
        <v>1</v>
      </c>
      <c r="AD168" s="97">
        <v>2</v>
      </c>
      <c r="AE168" s="97">
        <v>2</v>
      </c>
      <c r="AF168" s="97">
        <v>1</v>
      </c>
      <c r="AG168" s="97">
        <v>2</v>
      </c>
      <c r="AH168" s="97">
        <v>2</v>
      </c>
      <c r="AI168" s="97">
        <v>0</v>
      </c>
      <c r="AJ168" s="97">
        <v>1</v>
      </c>
      <c r="AK168" s="97">
        <v>2</v>
      </c>
      <c r="AL168" s="97">
        <v>2</v>
      </c>
      <c r="AM168" s="97">
        <v>2</v>
      </c>
      <c r="AN168" s="96" t="s">
        <v>483</v>
      </c>
      <c r="AO168" s="97">
        <v>2</v>
      </c>
      <c r="AP168" s="31">
        <f>IFERROR(IF(AN168="CIKDITIRO",VLOOKUP(A168,'BR DTG CIKDITIRO'!C:E,3,0),IF(FR_HITUNG_MINMAX!AN168="PESALAKAN",VLOOKUP(FR_HITUNG_MINMAX!A168,'BR DTG ADW'!C:E,3,0),IF(FR_HITUNG_MINMAX!AN168="PACUL",VLOOKUP(FR_HITUNG_MINMAX!A168,'BR DTG PACUL'!C:E,3,0),IF(FR_HITUNG_MINMAX!AN168="TRAYEMAN",VLOOKUP(FR_HITUNG_MINMAX!A168,'BR DTG TRAYEMAN'!C:E,3,0),"?")))),0)</f>
        <v>0</v>
      </c>
      <c r="AQ168" s="31">
        <f>IF(AN168="PACUL",VLOOKUP(A168,'STOK PACUL'!C:H,6,0),IF(FR_HITUNG_MINMAX!AN168="PESALAKAN",VLOOKUP(FR_HITUNG_MINMAX!A168,'STOK PESALAKAN'!C:H,6,0),IF(FR_HITUNG_MINMAX!AN168="CIKDITIRO",VLOOKUP(FR_HITUNG_MINMAX!A168,'STOK CIKDITIRO'!C:H,6,0),IF(FR_HITUNG_MINMAX!AN168="TRAYEMAN",VLOOKUP(FR_HITUNG_MINMAX!A168,'STOK TRAYEMAN'!C:H,6,0),"?"))))</f>
        <v>2</v>
      </c>
      <c r="AR168" s="25">
        <f t="shared" si="10"/>
        <v>2</v>
      </c>
      <c r="AS168" s="25">
        <f t="shared" si="9"/>
        <v>1</v>
      </c>
      <c r="AT168" s="25">
        <f t="shared" si="8"/>
        <v>3</v>
      </c>
    </row>
    <row r="169" spans="1:46" ht="30">
      <c r="A169" s="96" t="s">
        <v>281</v>
      </c>
      <c r="B169" s="96" t="s">
        <v>1034</v>
      </c>
      <c r="C169" s="96" t="s">
        <v>877</v>
      </c>
      <c r="D169" s="96" t="s">
        <v>1365</v>
      </c>
      <c r="E169" s="96" t="s">
        <v>484</v>
      </c>
      <c r="F169" s="97">
        <v>55000</v>
      </c>
      <c r="G169" s="97">
        <v>1</v>
      </c>
      <c r="H169" s="96" t="s">
        <v>1185</v>
      </c>
      <c r="I169" s="96" t="s">
        <v>1185</v>
      </c>
      <c r="J169" s="98">
        <v>1</v>
      </c>
      <c r="K169" s="97">
        <v>1</v>
      </c>
      <c r="L169" s="97">
        <v>0</v>
      </c>
      <c r="M169" s="97">
        <v>1</v>
      </c>
      <c r="N169" s="97">
        <v>0</v>
      </c>
      <c r="O169" s="97">
        <v>0</v>
      </c>
      <c r="P169" s="97">
        <v>0</v>
      </c>
      <c r="Q169" s="97">
        <v>0</v>
      </c>
      <c r="R169" s="97">
        <v>1</v>
      </c>
      <c r="S169" s="97">
        <v>0</v>
      </c>
      <c r="T169" s="97">
        <v>1</v>
      </c>
      <c r="U169" s="97">
        <v>1</v>
      </c>
      <c r="V169" s="97">
        <v>0</v>
      </c>
      <c r="W169" s="97">
        <v>0</v>
      </c>
      <c r="X169" s="97">
        <v>1</v>
      </c>
      <c r="Y169" s="97">
        <v>1</v>
      </c>
      <c r="Z169" s="97">
        <v>1</v>
      </c>
      <c r="AA169" s="97">
        <v>0</v>
      </c>
      <c r="AB169" s="97">
        <v>0</v>
      </c>
      <c r="AC169" s="97">
        <v>0</v>
      </c>
      <c r="AD169" s="97">
        <v>1</v>
      </c>
      <c r="AE169" s="97">
        <v>1</v>
      </c>
      <c r="AF169" s="97">
        <v>1</v>
      </c>
      <c r="AG169" s="97">
        <v>1</v>
      </c>
      <c r="AH169" s="97">
        <v>1</v>
      </c>
      <c r="AI169" s="97">
        <v>0</v>
      </c>
      <c r="AJ169" s="97">
        <v>0</v>
      </c>
      <c r="AK169" s="97">
        <v>1</v>
      </c>
      <c r="AL169" s="97">
        <v>1</v>
      </c>
      <c r="AM169" s="97">
        <v>1</v>
      </c>
      <c r="AN169" s="96" t="s">
        <v>483</v>
      </c>
      <c r="AO169" s="97">
        <v>2</v>
      </c>
      <c r="AP169" s="31">
        <f>IFERROR(IF(AN169="CIKDITIRO",VLOOKUP(A169,'BR DTG CIKDITIRO'!C:E,3,0),IF(FR_HITUNG_MINMAX!AN169="PESALAKAN",VLOOKUP(FR_HITUNG_MINMAX!A169,'BR DTG ADW'!C:E,3,0),IF(FR_HITUNG_MINMAX!AN169="PACUL",VLOOKUP(FR_HITUNG_MINMAX!A169,'BR DTG PACUL'!C:E,3,0),IF(FR_HITUNG_MINMAX!AN169="TRAYEMAN",VLOOKUP(FR_HITUNG_MINMAX!A169,'BR DTG TRAYEMAN'!C:E,3,0),"?")))),0)</f>
        <v>0</v>
      </c>
      <c r="AQ169" s="31">
        <f>IF(AN169="PACUL",VLOOKUP(A169,'STOK PACUL'!C:H,6,0),IF(FR_HITUNG_MINMAX!AN169="PESALAKAN",VLOOKUP(FR_HITUNG_MINMAX!A169,'STOK PESALAKAN'!C:H,6,0),IF(FR_HITUNG_MINMAX!AN169="CIKDITIRO",VLOOKUP(FR_HITUNG_MINMAX!A169,'STOK CIKDITIRO'!C:H,6,0),IF(FR_HITUNG_MINMAX!AN169="TRAYEMAN",VLOOKUP(FR_HITUNG_MINMAX!A169,'STOK TRAYEMAN'!C:H,6,0),"?"))))</f>
        <v>2</v>
      </c>
      <c r="AR169" s="25">
        <f t="shared" si="10"/>
        <v>2</v>
      </c>
      <c r="AS169" s="25">
        <f t="shared" si="9"/>
        <v>1</v>
      </c>
      <c r="AT169" s="25">
        <f t="shared" si="8"/>
        <v>3</v>
      </c>
    </row>
    <row r="170" spans="1:46" ht="30">
      <c r="A170" s="96" t="s">
        <v>553</v>
      </c>
      <c r="B170" s="96" t="s">
        <v>1035</v>
      </c>
      <c r="C170" s="96" t="s">
        <v>877</v>
      </c>
      <c r="D170" s="96" t="s">
        <v>1365</v>
      </c>
      <c r="E170" s="96" t="s">
        <v>482</v>
      </c>
      <c r="F170" s="97">
        <v>48380</v>
      </c>
      <c r="G170" s="97">
        <v>1</v>
      </c>
      <c r="H170" s="96" t="s">
        <v>31</v>
      </c>
      <c r="I170" s="96" t="s">
        <v>2</v>
      </c>
      <c r="J170" s="98">
        <v>1</v>
      </c>
      <c r="K170" s="97">
        <v>1</v>
      </c>
      <c r="L170" s="97">
        <v>0</v>
      </c>
      <c r="M170" s="97">
        <v>0</v>
      </c>
      <c r="N170" s="97">
        <v>1</v>
      </c>
      <c r="O170" s="97">
        <v>0</v>
      </c>
      <c r="P170" s="97">
        <v>0</v>
      </c>
      <c r="Q170" s="97">
        <v>0</v>
      </c>
      <c r="R170" s="97">
        <v>1</v>
      </c>
      <c r="S170" s="97">
        <v>0</v>
      </c>
      <c r="T170" s="97">
        <v>0</v>
      </c>
      <c r="U170" s="97">
        <v>1</v>
      </c>
      <c r="V170" s="97">
        <v>0</v>
      </c>
      <c r="W170" s="97">
        <v>0</v>
      </c>
      <c r="X170" s="97">
        <v>1</v>
      </c>
      <c r="Y170" s="97">
        <v>0</v>
      </c>
      <c r="Z170" s="97">
        <v>1</v>
      </c>
      <c r="AA170" s="97">
        <v>1</v>
      </c>
      <c r="AB170" s="97">
        <v>0</v>
      </c>
      <c r="AC170" s="97">
        <v>0</v>
      </c>
      <c r="AD170" s="97">
        <v>1</v>
      </c>
      <c r="AE170" s="97">
        <v>1</v>
      </c>
      <c r="AF170" s="97">
        <v>0</v>
      </c>
      <c r="AG170" s="97">
        <v>1</v>
      </c>
      <c r="AH170" s="97">
        <v>1</v>
      </c>
      <c r="AI170" s="97">
        <v>0</v>
      </c>
      <c r="AJ170" s="97">
        <v>0</v>
      </c>
      <c r="AK170" s="97">
        <v>1</v>
      </c>
      <c r="AL170" s="97">
        <v>1</v>
      </c>
      <c r="AM170" s="97">
        <v>1</v>
      </c>
      <c r="AN170" s="96" t="s">
        <v>483</v>
      </c>
      <c r="AO170" s="97">
        <v>1</v>
      </c>
      <c r="AP170" s="31">
        <f>IFERROR(IF(AN170="CIKDITIRO",VLOOKUP(A170,'BR DTG CIKDITIRO'!C:E,3,0),IF(FR_HITUNG_MINMAX!AN170="PESALAKAN",VLOOKUP(FR_HITUNG_MINMAX!A170,'BR DTG ADW'!C:E,3,0),IF(FR_HITUNG_MINMAX!AN170="PACUL",VLOOKUP(FR_HITUNG_MINMAX!A170,'BR DTG PACUL'!C:E,3,0),IF(FR_HITUNG_MINMAX!AN170="TRAYEMAN",VLOOKUP(FR_HITUNG_MINMAX!A170,'BR DTG TRAYEMAN'!C:E,3,0),"?")))),0)</f>
        <v>0</v>
      </c>
      <c r="AQ170" s="31">
        <f>IF(AN170="PACUL",VLOOKUP(A170,'STOK PACUL'!C:H,6,0),IF(FR_HITUNG_MINMAX!AN170="PESALAKAN",VLOOKUP(FR_HITUNG_MINMAX!A170,'STOK PESALAKAN'!C:H,6,0),IF(FR_HITUNG_MINMAX!AN170="CIKDITIRO",VLOOKUP(FR_HITUNG_MINMAX!A170,'STOK CIKDITIRO'!C:H,6,0),IF(FR_HITUNG_MINMAX!AN170="TRAYEMAN",VLOOKUP(FR_HITUNG_MINMAX!A170,'STOK TRAYEMAN'!C:H,6,0),"?"))))</f>
        <v>1</v>
      </c>
      <c r="AR170" s="25">
        <f t="shared" si="10"/>
        <v>1</v>
      </c>
      <c r="AS170" s="25">
        <f t="shared" si="9"/>
        <v>1</v>
      </c>
      <c r="AT170" s="25">
        <f t="shared" si="8"/>
        <v>3</v>
      </c>
    </row>
    <row r="171" spans="1:46">
      <c r="A171" s="96" t="s">
        <v>1787</v>
      </c>
      <c r="B171" s="96" t="s">
        <v>1788</v>
      </c>
      <c r="C171" s="96" t="s">
        <v>1185</v>
      </c>
      <c r="D171" s="96" t="s">
        <v>1365</v>
      </c>
      <c r="E171" s="96" t="s">
        <v>482</v>
      </c>
      <c r="F171" s="97">
        <v>1243000</v>
      </c>
      <c r="G171" s="97">
        <v>1</v>
      </c>
      <c r="H171" s="96" t="s">
        <v>1185</v>
      </c>
      <c r="I171" s="96" t="s">
        <v>1185</v>
      </c>
      <c r="J171" s="98">
        <v>1</v>
      </c>
      <c r="K171" s="97">
        <v>1</v>
      </c>
      <c r="L171" s="97">
        <v>0</v>
      </c>
      <c r="M171" s="97">
        <v>0</v>
      </c>
      <c r="N171" s="97">
        <v>0</v>
      </c>
      <c r="O171" s="97">
        <v>0</v>
      </c>
      <c r="P171" s="97">
        <v>0</v>
      </c>
      <c r="Q171" s="97">
        <v>1</v>
      </c>
      <c r="R171" s="97">
        <v>0</v>
      </c>
      <c r="S171" s="97">
        <v>0</v>
      </c>
      <c r="T171" s="97">
        <v>0</v>
      </c>
      <c r="U171" s="97">
        <v>0</v>
      </c>
      <c r="V171" s="97">
        <v>0</v>
      </c>
      <c r="W171" s="97">
        <v>0</v>
      </c>
      <c r="X171" s="97">
        <v>1</v>
      </c>
      <c r="Y171" s="97">
        <v>0</v>
      </c>
      <c r="Z171" s="97">
        <v>0</v>
      </c>
      <c r="AA171" s="97">
        <v>0</v>
      </c>
      <c r="AB171" s="97">
        <v>0</v>
      </c>
      <c r="AC171" s="97">
        <v>1</v>
      </c>
      <c r="AD171" s="97">
        <v>1</v>
      </c>
      <c r="AE171" s="97">
        <v>0</v>
      </c>
      <c r="AF171" s="97">
        <v>0</v>
      </c>
      <c r="AG171" s="97">
        <v>0</v>
      </c>
      <c r="AH171" s="97">
        <v>0</v>
      </c>
      <c r="AI171" s="97">
        <v>0</v>
      </c>
      <c r="AJ171" s="97">
        <v>0</v>
      </c>
      <c r="AK171" s="97">
        <v>1</v>
      </c>
      <c r="AL171" s="97">
        <v>1</v>
      </c>
      <c r="AM171" s="97">
        <v>1</v>
      </c>
      <c r="AN171" s="96" t="s">
        <v>483</v>
      </c>
      <c r="AO171" s="97">
        <v>0</v>
      </c>
      <c r="AP171" s="31">
        <f>IFERROR(IF(AN171="CIKDITIRO",VLOOKUP(A171,'BR DTG CIKDITIRO'!C:E,3,0),IF(FR_HITUNG_MINMAX!AN171="PESALAKAN",VLOOKUP(FR_HITUNG_MINMAX!A171,'BR DTG ADW'!C:E,3,0),IF(FR_HITUNG_MINMAX!AN171="PACUL",VLOOKUP(FR_HITUNG_MINMAX!A171,'BR DTG PACUL'!C:E,3,0),IF(FR_HITUNG_MINMAX!AN171="TRAYEMAN",VLOOKUP(FR_HITUNG_MINMAX!A171,'BR DTG TRAYEMAN'!C:E,3,0),"?")))),0)</f>
        <v>0</v>
      </c>
      <c r="AQ171" s="31">
        <f>IF(AN171="PACUL",VLOOKUP(A171,'STOK PACUL'!C:H,6,0),IF(FR_HITUNG_MINMAX!AN171="PESALAKAN",VLOOKUP(FR_HITUNG_MINMAX!A171,'STOK PESALAKAN'!C:H,6,0),IF(FR_HITUNG_MINMAX!AN171="CIKDITIRO",VLOOKUP(FR_HITUNG_MINMAX!A171,'STOK CIKDITIRO'!C:H,6,0),IF(FR_HITUNG_MINMAX!AN171="TRAYEMAN",VLOOKUP(FR_HITUNG_MINMAX!A171,'STOK TRAYEMAN'!C:H,6,0),"?"))))</f>
        <v>0</v>
      </c>
      <c r="AR171" s="25">
        <f t="shared" si="10"/>
        <v>0</v>
      </c>
      <c r="AS171" s="25">
        <f t="shared" si="9"/>
        <v>1</v>
      </c>
      <c r="AT171" s="25">
        <f t="shared" si="8"/>
        <v>1</v>
      </c>
    </row>
    <row r="172" spans="1:46" ht="30">
      <c r="A172" s="96" t="s">
        <v>282</v>
      </c>
      <c r="B172" s="96" t="s">
        <v>1322</v>
      </c>
      <c r="C172" s="96" t="s">
        <v>898</v>
      </c>
      <c r="D172" s="96" t="s">
        <v>1365</v>
      </c>
      <c r="E172" s="96" t="s">
        <v>485</v>
      </c>
      <c r="F172" s="97">
        <v>21900</v>
      </c>
      <c r="G172" s="97">
        <v>1</v>
      </c>
      <c r="H172" s="96" t="s">
        <v>85</v>
      </c>
      <c r="I172" s="96" t="s">
        <v>1185</v>
      </c>
      <c r="J172" s="98">
        <v>1</v>
      </c>
      <c r="K172" s="97">
        <v>1</v>
      </c>
      <c r="L172" s="97">
        <v>0</v>
      </c>
      <c r="M172" s="97">
        <v>4</v>
      </c>
      <c r="N172" s="97">
        <v>0</v>
      </c>
      <c r="O172" s="97">
        <v>2</v>
      </c>
      <c r="P172" s="97">
        <v>2</v>
      </c>
      <c r="Q172" s="97">
        <v>4</v>
      </c>
      <c r="R172" s="97">
        <v>2</v>
      </c>
      <c r="S172" s="97">
        <v>3</v>
      </c>
      <c r="T172" s="97">
        <v>3</v>
      </c>
      <c r="U172" s="97">
        <v>1</v>
      </c>
      <c r="V172" s="97">
        <v>0</v>
      </c>
      <c r="W172" s="97">
        <v>2</v>
      </c>
      <c r="X172" s="97">
        <v>4</v>
      </c>
      <c r="Y172" s="97">
        <v>4</v>
      </c>
      <c r="Z172" s="97">
        <v>4</v>
      </c>
      <c r="AA172" s="97">
        <v>2</v>
      </c>
      <c r="AB172" s="97">
        <v>4</v>
      </c>
      <c r="AC172" s="97">
        <v>6</v>
      </c>
      <c r="AD172" s="97">
        <v>6</v>
      </c>
      <c r="AE172" s="97">
        <v>5</v>
      </c>
      <c r="AF172" s="97">
        <v>6</v>
      </c>
      <c r="AG172" s="97">
        <v>4</v>
      </c>
      <c r="AH172" s="97">
        <v>1</v>
      </c>
      <c r="AI172" s="97">
        <v>2</v>
      </c>
      <c r="AJ172" s="97">
        <v>2</v>
      </c>
      <c r="AK172" s="97">
        <v>6</v>
      </c>
      <c r="AL172" s="97">
        <v>4</v>
      </c>
      <c r="AM172" s="97">
        <v>6</v>
      </c>
      <c r="AN172" s="96" t="s">
        <v>483</v>
      </c>
      <c r="AO172" s="97">
        <v>8</v>
      </c>
      <c r="AP172" s="31">
        <f>IFERROR(IF(AN172="CIKDITIRO",VLOOKUP(A172,'BR DTG CIKDITIRO'!C:E,3,0),IF(FR_HITUNG_MINMAX!AN172="PESALAKAN",VLOOKUP(FR_HITUNG_MINMAX!A172,'BR DTG ADW'!C:E,3,0),IF(FR_HITUNG_MINMAX!AN172="PACUL",VLOOKUP(FR_HITUNG_MINMAX!A172,'BR DTG PACUL'!C:E,3,0),IF(FR_HITUNG_MINMAX!AN172="TRAYEMAN",VLOOKUP(FR_HITUNG_MINMAX!A172,'BR DTG TRAYEMAN'!C:E,3,0),"?")))),0)</f>
        <v>0</v>
      </c>
      <c r="AQ172" s="31">
        <f>IF(AN172="PACUL",VLOOKUP(A172,'STOK PACUL'!C:H,6,0),IF(FR_HITUNG_MINMAX!AN172="PESALAKAN",VLOOKUP(FR_HITUNG_MINMAX!A172,'STOK PESALAKAN'!C:H,6,0),IF(FR_HITUNG_MINMAX!AN172="CIKDITIRO",VLOOKUP(FR_HITUNG_MINMAX!A172,'STOK CIKDITIRO'!C:H,6,0),IF(FR_HITUNG_MINMAX!AN172="TRAYEMAN",VLOOKUP(FR_HITUNG_MINMAX!A172,'STOK TRAYEMAN'!C:H,6,0),"?"))))</f>
        <v>8</v>
      </c>
      <c r="AR172" s="25">
        <f t="shared" si="10"/>
        <v>8</v>
      </c>
      <c r="AS172" s="25">
        <f t="shared" si="9"/>
        <v>2</v>
      </c>
      <c r="AT172" s="25">
        <f t="shared" si="8"/>
        <v>3</v>
      </c>
    </row>
    <row r="173" spans="1:46">
      <c r="A173" s="96" t="s">
        <v>1789</v>
      </c>
      <c r="B173" s="96" t="s">
        <v>1790</v>
      </c>
      <c r="C173" s="96" t="s">
        <v>920</v>
      </c>
      <c r="D173" s="96" t="s">
        <v>1365</v>
      </c>
      <c r="E173" s="96" t="s">
        <v>482</v>
      </c>
      <c r="F173" s="97">
        <v>50000</v>
      </c>
      <c r="G173" s="97">
        <v>1</v>
      </c>
      <c r="H173" s="96" t="s">
        <v>1791</v>
      </c>
      <c r="I173" s="96" t="s">
        <v>1185</v>
      </c>
      <c r="J173" s="98">
        <v>1</v>
      </c>
      <c r="K173" s="97">
        <v>1</v>
      </c>
      <c r="L173" s="97">
        <v>0</v>
      </c>
      <c r="M173" s="97">
        <v>0</v>
      </c>
      <c r="N173" s="97">
        <v>0</v>
      </c>
      <c r="O173" s="97">
        <v>0</v>
      </c>
      <c r="P173" s="97">
        <v>0</v>
      </c>
      <c r="Q173" s="97">
        <v>0</v>
      </c>
      <c r="R173" s="97">
        <v>0</v>
      </c>
      <c r="S173" s="97">
        <v>0</v>
      </c>
      <c r="T173" s="97">
        <v>0</v>
      </c>
      <c r="U173" s="97">
        <v>1</v>
      </c>
      <c r="V173" s="97">
        <v>0</v>
      </c>
      <c r="W173" s="97">
        <v>0</v>
      </c>
      <c r="X173" s="97">
        <v>1</v>
      </c>
      <c r="Y173" s="97">
        <v>0</v>
      </c>
      <c r="Z173" s="97">
        <v>0</v>
      </c>
      <c r="AA173" s="97">
        <v>0</v>
      </c>
      <c r="AB173" s="97">
        <v>0</v>
      </c>
      <c r="AC173" s="97">
        <v>0</v>
      </c>
      <c r="AD173" s="97">
        <v>0</v>
      </c>
      <c r="AE173" s="97">
        <v>0</v>
      </c>
      <c r="AF173" s="97">
        <v>0</v>
      </c>
      <c r="AG173" s="97">
        <v>1</v>
      </c>
      <c r="AH173" s="97">
        <v>1</v>
      </c>
      <c r="AI173" s="97">
        <v>0</v>
      </c>
      <c r="AJ173" s="97">
        <v>0</v>
      </c>
      <c r="AK173" s="97">
        <v>1</v>
      </c>
      <c r="AL173" s="97">
        <v>1</v>
      </c>
      <c r="AM173" s="97">
        <v>1</v>
      </c>
      <c r="AN173" s="96" t="s">
        <v>483</v>
      </c>
      <c r="AO173" s="97">
        <v>0</v>
      </c>
      <c r="AP173" s="31">
        <f>IFERROR(IF(AN173="CIKDITIRO",VLOOKUP(A173,'BR DTG CIKDITIRO'!C:E,3,0),IF(FR_HITUNG_MINMAX!AN173="PESALAKAN",VLOOKUP(FR_HITUNG_MINMAX!A173,'BR DTG ADW'!C:E,3,0),IF(FR_HITUNG_MINMAX!AN173="PACUL",VLOOKUP(FR_HITUNG_MINMAX!A173,'BR DTG PACUL'!C:E,3,0),IF(FR_HITUNG_MINMAX!AN173="TRAYEMAN",VLOOKUP(FR_HITUNG_MINMAX!A173,'BR DTG TRAYEMAN'!C:E,3,0),"?")))),0)</f>
        <v>0</v>
      </c>
      <c r="AQ173" s="31">
        <f>IF(AN173="PACUL",VLOOKUP(A173,'STOK PACUL'!C:H,6,0),IF(FR_HITUNG_MINMAX!AN173="PESALAKAN",VLOOKUP(FR_HITUNG_MINMAX!A173,'STOK PESALAKAN'!C:H,6,0),IF(FR_HITUNG_MINMAX!AN173="CIKDITIRO",VLOOKUP(FR_HITUNG_MINMAX!A173,'STOK CIKDITIRO'!C:H,6,0),IF(FR_HITUNG_MINMAX!AN173="TRAYEMAN",VLOOKUP(FR_HITUNG_MINMAX!A173,'STOK TRAYEMAN'!C:H,6,0),"?"))))</f>
        <v>0</v>
      </c>
      <c r="AR173" s="25">
        <f t="shared" si="10"/>
        <v>0</v>
      </c>
      <c r="AS173" s="25">
        <f t="shared" si="9"/>
        <v>1</v>
      </c>
      <c r="AT173" s="25">
        <f t="shared" si="8"/>
        <v>1</v>
      </c>
    </row>
    <row r="174" spans="1:46">
      <c r="A174" s="96" t="s">
        <v>283</v>
      </c>
      <c r="B174" s="96" t="s">
        <v>1037</v>
      </c>
      <c r="C174" s="96" t="s">
        <v>884</v>
      </c>
      <c r="D174" s="96" t="s">
        <v>1365</v>
      </c>
      <c r="E174" s="96" t="s">
        <v>485</v>
      </c>
      <c r="F174" s="97">
        <v>56000</v>
      </c>
      <c r="G174" s="97">
        <v>1</v>
      </c>
      <c r="H174" s="96" t="s">
        <v>30</v>
      </c>
      <c r="I174" s="96" t="s">
        <v>1185</v>
      </c>
      <c r="J174" s="98" t="s">
        <v>1368</v>
      </c>
      <c r="K174" s="97">
        <v>1</v>
      </c>
      <c r="L174" s="97">
        <v>2</v>
      </c>
      <c r="M174" s="97">
        <v>0</v>
      </c>
      <c r="N174" s="97">
        <v>2</v>
      </c>
      <c r="O174" s="97">
        <v>1</v>
      </c>
      <c r="P174" s="97">
        <v>0</v>
      </c>
      <c r="Q174" s="97">
        <v>0</v>
      </c>
      <c r="R174" s="97">
        <v>2</v>
      </c>
      <c r="S174" s="97">
        <v>1</v>
      </c>
      <c r="T174" s="97">
        <v>0</v>
      </c>
      <c r="U174" s="97">
        <v>0</v>
      </c>
      <c r="V174" s="97">
        <v>0</v>
      </c>
      <c r="W174" s="97">
        <v>0</v>
      </c>
      <c r="X174" s="97">
        <v>2</v>
      </c>
      <c r="Y174" s="97">
        <v>2</v>
      </c>
      <c r="Z174" s="97">
        <v>2</v>
      </c>
      <c r="AA174" s="97">
        <v>3</v>
      </c>
      <c r="AB174" s="97">
        <v>1</v>
      </c>
      <c r="AC174" s="97">
        <v>0</v>
      </c>
      <c r="AD174" s="97">
        <v>2</v>
      </c>
      <c r="AE174" s="97">
        <v>3</v>
      </c>
      <c r="AF174" s="97">
        <v>1</v>
      </c>
      <c r="AG174" s="97">
        <v>1</v>
      </c>
      <c r="AH174" s="97">
        <v>0</v>
      </c>
      <c r="AI174" s="97">
        <v>0</v>
      </c>
      <c r="AJ174" s="97">
        <v>2</v>
      </c>
      <c r="AK174" s="97">
        <v>3</v>
      </c>
      <c r="AL174" s="97">
        <v>2</v>
      </c>
      <c r="AM174" s="97">
        <v>3</v>
      </c>
      <c r="AN174" s="96" t="s">
        <v>483</v>
      </c>
      <c r="AO174" s="97">
        <v>3</v>
      </c>
      <c r="AP174" s="31">
        <f>IFERROR(IF(AN174="CIKDITIRO",VLOOKUP(A174,'BR DTG CIKDITIRO'!C:E,3,0),IF(FR_HITUNG_MINMAX!AN174="PESALAKAN",VLOOKUP(FR_HITUNG_MINMAX!A174,'BR DTG ADW'!C:E,3,0),IF(FR_HITUNG_MINMAX!AN174="PACUL",VLOOKUP(FR_HITUNG_MINMAX!A174,'BR DTG PACUL'!C:E,3,0),IF(FR_HITUNG_MINMAX!AN174="TRAYEMAN",VLOOKUP(FR_HITUNG_MINMAX!A174,'BR DTG TRAYEMAN'!C:E,3,0),"?")))),0)</f>
        <v>0</v>
      </c>
      <c r="AQ174" s="31">
        <f>IF(AN174="PACUL",VLOOKUP(A174,'STOK PACUL'!C:H,6,0),IF(FR_HITUNG_MINMAX!AN174="PESALAKAN",VLOOKUP(FR_HITUNG_MINMAX!A174,'STOK PESALAKAN'!C:H,6,0),IF(FR_HITUNG_MINMAX!AN174="CIKDITIRO",VLOOKUP(FR_HITUNG_MINMAX!A174,'STOK CIKDITIRO'!C:H,6,0),IF(FR_HITUNG_MINMAX!AN174="TRAYEMAN",VLOOKUP(FR_HITUNG_MINMAX!A174,'STOK TRAYEMAN'!C:H,6,0),"?"))))</f>
        <v>3</v>
      </c>
      <c r="AR174" s="25">
        <f t="shared" si="10"/>
        <v>3</v>
      </c>
      <c r="AS174" s="25">
        <f t="shared" si="9"/>
        <v>1</v>
      </c>
      <c r="AT174" s="25">
        <f t="shared" si="8"/>
        <v>2</v>
      </c>
    </row>
    <row r="175" spans="1:46">
      <c r="A175" s="96" t="s">
        <v>284</v>
      </c>
      <c r="B175" s="96" t="s">
        <v>1038</v>
      </c>
      <c r="C175" s="96" t="s">
        <v>881</v>
      </c>
      <c r="D175" s="96" t="s">
        <v>1365</v>
      </c>
      <c r="E175" s="96" t="s">
        <v>484</v>
      </c>
      <c r="F175" s="97">
        <v>221250</v>
      </c>
      <c r="G175" s="97">
        <v>1</v>
      </c>
      <c r="H175" s="96" t="s">
        <v>32</v>
      </c>
      <c r="I175" s="96" t="s">
        <v>2</v>
      </c>
      <c r="J175" s="98" t="s">
        <v>1367</v>
      </c>
      <c r="K175" s="97">
        <v>1</v>
      </c>
      <c r="L175" s="97">
        <v>1</v>
      </c>
      <c r="M175" s="97">
        <v>0</v>
      </c>
      <c r="N175" s="97">
        <v>0</v>
      </c>
      <c r="O175" s="97">
        <v>0</v>
      </c>
      <c r="P175" s="97">
        <v>1</v>
      </c>
      <c r="Q175" s="97">
        <v>0</v>
      </c>
      <c r="R175" s="97">
        <v>2</v>
      </c>
      <c r="S175" s="97">
        <v>0</v>
      </c>
      <c r="T175" s="97">
        <v>0</v>
      </c>
      <c r="U175" s="97">
        <v>1</v>
      </c>
      <c r="V175" s="97">
        <v>0</v>
      </c>
      <c r="W175" s="97">
        <v>0</v>
      </c>
      <c r="X175" s="97">
        <v>2</v>
      </c>
      <c r="Y175" s="97">
        <v>1</v>
      </c>
      <c r="Z175" s="97">
        <v>0</v>
      </c>
      <c r="AA175" s="97">
        <v>0</v>
      </c>
      <c r="AB175" s="97">
        <v>1</v>
      </c>
      <c r="AC175" s="97">
        <v>1</v>
      </c>
      <c r="AD175" s="97">
        <v>2</v>
      </c>
      <c r="AE175" s="97">
        <v>2</v>
      </c>
      <c r="AF175" s="97">
        <v>0</v>
      </c>
      <c r="AG175" s="97">
        <v>1</v>
      </c>
      <c r="AH175" s="97">
        <v>1</v>
      </c>
      <c r="AI175" s="97">
        <v>0</v>
      </c>
      <c r="AJ175" s="97">
        <v>1</v>
      </c>
      <c r="AK175" s="97">
        <v>2</v>
      </c>
      <c r="AL175" s="97">
        <v>2</v>
      </c>
      <c r="AM175" s="97">
        <v>2</v>
      </c>
      <c r="AN175" s="96" t="s">
        <v>483</v>
      </c>
      <c r="AO175" s="97">
        <v>0</v>
      </c>
      <c r="AP175" s="31">
        <f>IFERROR(IF(AN175="CIKDITIRO",VLOOKUP(A175,'BR DTG CIKDITIRO'!C:E,3,0),IF(FR_HITUNG_MINMAX!AN175="PESALAKAN",VLOOKUP(FR_HITUNG_MINMAX!A175,'BR DTG ADW'!C:E,3,0),IF(FR_HITUNG_MINMAX!AN175="PACUL",VLOOKUP(FR_HITUNG_MINMAX!A175,'BR DTG PACUL'!C:E,3,0),IF(FR_HITUNG_MINMAX!AN175="TRAYEMAN",VLOOKUP(FR_HITUNG_MINMAX!A175,'BR DTG TRAYEMAN'!C:E,3,0),"?")))),0)</f>
        <v>0</v>
      </c>
      <c r="AQ175" s="31">
        <f>IF(AN175="PACUL",VLOOKUP(A175,'STOK PACUL'!C:H,6,0),IF(FR_HITUNG_MINMAX!AN175="PESALAKAN",VLOOKUP(FR_HITUNG_MINMAX!A175,'STOK PESALAKAN'!C:H,6,0),IF(FR_HITUNG_MINMAX!AN175="CIKDITIRO",VLOOKUP(FR_HITUNG_MINMAX!A175,'STOK CIKDITIRO'!C:H,6,0),IF(FR_HITUNG_MINMAX!AN175="TRAYEMAN",VLOOKUP(FR_HITUNG_MINMAX!A175,'STOK TRAYEMAN'!C:H,6,0),"?"))))</f>
        <v>0</v>
      </c>
      <c r="AR175" s="25">
        <f t="shared" si="10"/>
        <v>0</v>
      </c>
      <c r="AS175" s="25">
        <f t="shared" si="9"/>
        <v>1</v>
      </c>
      <c r="AT175" s="25">
        <f t="shared" si="8"/>
        <v>4</v>
      </c>
    </row>
    <row r="176" spans="1:46">
      <c r="A176" s="96" t="s">
        <v>285</v>
      </c>
      <c r="B176" s="96" t="s">
        <v>1039</v>
      </c>
      <c r="C176" s="96" t="s">
        <v>881</v>
      </c>
      <c r="D176" s="96" t="s">
        <v>1365</v>
      </c>
      <c r="E176" s="96" t="s">
        <v>482</v>
      </c>
      <c r="F176" s="97">
        <v>180750</v>
      </c>
      <c r="G176" s="97">
        <v>1</v>
      </c>
      <c r="H176" s="96" t="s">
        <v>32</v>
      </c>
      <c r="I176" s="96" t="s">
        <v>2</v>
      </c>
      <c r="J176" s="98" t="s">
        <v>1368</v>
      </c>
      <c r="K176" s="97">
        <v>1</v>
      </c>
      <c r="L176" s="97">
        <v>0</v>
      </c>
      <c r="M176" s="97">
        <v>0</v>
      </c>
      <c r="N176" s="97">
        <v>1</v>
      </c>
      <c r="O176" s="97">
        <v>0</v>
      </c>
      <c r="P176" s="97">
        <v>1</v>
      </c>
      <c r="Q176" s="97">
        <v>0</v>
      </c>
      <c r="R176" s="97">
        <v>0</v>
      </c>
      <c r="S176" s="97">
        <v>0</v>
      </c>
      <c r="T176" s="97">
        <v>1</v>
      </c>
      <c r="U176" s="97">
        <v>0</v>
      </c>
      <c r="V176" s="97">
        <v>0</v>
      </c>
      <c r="W176" s="97">
        <v>0</v>
      </c>
      <c r="X176" s="97">
        <v>1</v>
      </c>
      <c r="Y176" s="97">
        <v>0</v>
      </c>
      <c r="Z176" s="97">
        <v>1</v>
      </c>
      <c r="AA176" s="97">
        <v>1</v>
      </c>
      <c r="AB176" s="97">
        <v>1</v>
      </c>
      <c r="AC176" s="97">
        <v>1</v>
      </c>
      <c r="AD176" s="97">
        <v>0</v>
      </c>
      <c r="AE176" s="97">
        <v>0</v>
      </c>
      <c r="AF176" s="97">
        <v>1</v>
      </c>
      <c r="AG176" s="97">
        <v>0</v>
      </c>
      <c r="AH176" s="97">
        <v>0</v>
      </c>
      <c r="AI176" s="97">
        <v>0</v>
      </c>
      <c r="AJ176" s="97">
        <v>0</v>
      </c>
      <c r="AK176" s="97">
        <v>1</v>
      </c>
      <c r="AL176" s="97">
        <v>1</v>
      </c>
      <c r="AM176" s="97">
        <v>1</v>
      </c>
      <c r="AN176" s="96" t="s">
        <v>483</v>
      </c>
      <c r="AO176" s="97">
        <v>2</v>
      </c>
      <c r="AP176" s="31">
        <f>IFERROR(IF(AN176="CIKDITIRO",VLOOKUP(A176,'BR DTG CIKDITIRO'!C:E,3,0),IF(FR_HITUNG_MINMAX!AN176="PESALAKAN",VLOOKUP(FR_HITUNG_MINMAX!A176,'BR DTG ADW'!C:E,3,0),IF(FR_HITUNG_MINMAX!AN176="PACUL",VLOOKUP(FR_HITUNG_MINMAX!A176,'BR DTG PACUL'!C:E,3,0),IF(FR_HITUNG_MINMAX!AN176="TRAYEMAN",VLOOKUP(FR_HITUNG_MINMAX!A176,'BR DTG TRAYEMAN'!C:E,3,0),"?")))),0)</f>
        <v>0</v>
      </c>
      <c r="AQ176" s="31">
        <f>IF(AN176="PACUL",VLOOKUP(A176,'STOK PACUL'!C:H,6,0),IF(FR_HITUNG_MINMAX!AN176="PESALAKAN",VLOOKUP(FR_HITUNG_MINMAX!A176,'STOK PESALAKAN'!C:H,6,0),IF(FR_HITUNG_MINMAX!AN176="CIKDITIRO",VLOOKUP(FR_HITUNG_MINMAX!A176,'STOK CIKDITIRO'!C:H,6,0),IF(FR_HITUNG_MINMAX!AN176="TRAYEMAN",VLOOKUP(FR_HITUNG_MINMAX!A176,'STOK TRAYEMAN'!C:H,6,0),"?"))))</f>
        <v>2</v>
      </c>
      <c r="AR176" s="25">
        <f t="shared" si="10"/>
        <v>2</v>
      </c>
      <c r="AS176" s="25">
        <f t="shared" si="9"/>
        <v>1</v>
      </c>
      <c r="AT176" s="25">
        <f t="shared" si="8"/>
        <v>2</v>
      </c>
    </row>
    <row r="177" spans="1:46">
      <c r="A177" s="96" t="s">
        <v>286</v>
      </c>
      <c r="B177" s="96" t="s">
        <v>1040</v>
      </c>
      <c r="C177" s="96" t="s">
        <v>884</v>
      </c>
      <c r="D177" s="96" t="s">
        <v>1365</v>
      </c>
      <c r="E177" s="96" t="s">
        <v>485</v>
      </c>
      <c r="F177" s="97">
        <v>36000</v>
      </c>
      <c r="G177" s="97">
        <v>1</v>
      </c>
      <c r="H177" s="96" t="s">
        <v>30</v>
      </c>
      <c r="I177" s="96" t="s">
        <v>2</v>
      </c>
      <c r="J177" s="98" t="s">
        <v>1367</v>
      </c>
      <c r="K177" s="97">
        <v>1</v>
      </c>
      <c r="L177" s="97">
        <v>1</v>
      </c>
      <c r="M177" s="97">
        <v>2</v>
      </c>
      <c r="N177" s="97">
        <v>0</v>
      </c>
      <c r="O177" s="97">
        <v>1</v>
      </c>
      <c r="P177" s="97">
        <v>0</v>
      </c>
      <c r="Q177" s="97">
        <v>0</v>
      </c>
      <c r="R177" s="97">
        <v>0</v>
      </c>
      <c r="S177" s="97">
        <v>0</v>
      </c>
      <c r="T177" s="97">
        <v>0</v>
      </c>
      <c r="U177" s="97">
        <v>3</v>
      </c>
      <c r="V177" s="97">
        <v>1</v>
      </c>
      <c r="W177" s="97">
        <v>0</v>
      </c>
      <c r="X177" s="97">
        <v>3</v>
      </c>
      <c r="Y177" s="97">
        <v>3</v>
      </c>
      <c r="Z177" s="97">
        <v>2</v>
      </c>
      <c r="AA177" s="97">
        <v>1</v>
      </c>
      <c r="AB177" s="97">
        <v>1</v>
      </c>
      <c r="AC177" s="97">
        <v>0</v>
      </c>
      <c r="AD177" s="97">
        <v>0</v>
      </c>
      <c r="AE177" s="97">
        <v>0</v>
      </c>
      <c r="AF177" s="97">
        <v>0</v>
      </c>
      <c r="AG177" s="97">
        <v>3</v>
      </c>
      <c r="AH177" s="97">
        <v>4</v>
      </c>
      <c r="AI177" s="97">
        <v>1</v>
      </c>
      <c r="AJ177" s="97">
        <v>1</v>
      </c>
      <c r="AK177" s="97">
        <v>4</v>
      </c>
      <c r="AL177" s="97">
        <v>3</v>
      </c>
      <c r="AM177" s="97">
        <v>4</v>
      </c>
      <c r="AN177" s="96" t="s">
        <v>483</v>
      </c>
      <c r="AO177" s="97">
        <v>2</v>
      </c>
      <c r="AP177" s="31">
        <f>IFERROR(IF(AN177="CIKDITIRO",VLOOKUP(A177,'BR DTG CIKDITIRO'!C:E,3,0),IF(FR_HITUNG_MINMAX!AN177="PESALAKAN",VLOOKUP(FR_HITUNG_MINMAX!A177,'BR DTG ADW'!C:E,3,0),IF(FR_HITUNG_MINMAX!AN177="PACUL",VLOOKUP(FR_HITUNG_MINMAX!A177,'BR DTG PACUL'!C:E,3,0),IF(FR_HITUNG_MINMAX!AN177="TRAYEMAN",VLOOKUP(FR_HITUNG_MINMAX!A177,'BR DTG TRAYEMAN'!C:E,3,0),"?")))),0)</f>
        <v>0</v>
      </c>
      <c r="AQ177" s="31">
        <f>IF(AN177="PACUL",VLOOKUP(A177,'STOK PACUL'!C:H,6,0),IF(FR_HITUNG_MINMAX!AN177="PESALAKAN",VLOOKUP(FR_HITUNG_MINMAX!A177,'STOK PESALAKAN'!C:H,6,0),IF(FR_HITUNG_MINMAX!AN177="CIKDITIRO",VLOOKUP(FR_HITUNG_MINMAX!A177,'STOK CIKDITIRO'!C:H,6,0),IF(FR_HITUNG_MINMAX!AN177="TRAYEMAN",VLOOKUP(FR_HITUNG_MINMAX!A177,'STOK TRAYEMAN'!C:H,6,0),"?"))))</f>
        <v>2</v>
      </c>
      <c r="AR177" s="25">
        <f t="shared" si="10"/>
        <v>2</v>
      </c>
      <c r="AS177" s="25">
        <f t="shared" si="9"/>
        <v>2</v>
      </c>
      <c r="AT177" s="25">
        <f t="shared" si="8"/>
        <v>2</v>
      </c>
    </row>
    <row r="178" spans="1:46">
      <c r="A178" s="96" t="s">
        <v>287</v>
      </c>
      <c r="B178" s="96" t="s">
        <v>1041</v>
      </c>
      <c r="C178" s="96" t="s">
        <v>884</v>
      </c>
      <c r="D178" s="96" t="s">
        <v>1365</v>
      </c>
      <c r="E178" s="96" t="s">
        <v>486</v>
      </c>
      <c r="F178" s="97">
        <v>46500</v>
      </c>
      <c r="G178" s="97">
        <v>1</v>
      </c>
      <c r="H178" s="96" t="s">
        <v>30</v>
      </c>
      <c r="I178" s="96" t="s">
        <v>2</v>
      </c>
      <c r="J178" s="98" t="s">
        <v>1368</v>
      </c>
      <c r="K178" s="97">
        <v>1</v>
      </c>
      <c r="L178" s="97">
        <v>7</v>
      </c>
      <c r="M178" s="97">
        <v>7</v>
      </c>
      <c r="N178" s="97">
        <v>3</v>
      </c>
      <c r="O178" s="97">
        <v>9</v>
      </c>
      <c r="P178" s="97">
        <v>9</v>
      </c>
      <c r="Q178" s="97">
        <v>5</v>
      </c>
      <c r="R178" s="97">
        <v>7</v>
      </c>
      <c r="S178" s="97">
        <v>8</v>
      </c>
      <c r="T178" s="97">
        <v>7</v>
      </c>
      <c r="U178" s="97">
        <v>1</v>
      </c>
      <c r="V178" s="97">
        <v>6</v>
      </c>
      <c r="W178" s="97">
        <v>1</v>
      </c>
      <c r="X178" s="97">
        <v>9</v>
      </c>
      <c r="Y178" s="97">
        <v>14</v>
      </c>
      <c r="Z178" s="97">
        <v>10</v>
      </c>
      <c r="AA178" s="97">
        <v>12</v>
      </c>
      <c r="AB178" s="97">
        <v>18</v>
      </c>
      <c r="AC178" s="97">
        <v>14</v>
      </c>
      <c r="AD178" s="97">
        <v>12</v>
      </c>
      <c r="AE178" s="97">
        <v>15</v>
      </c>
      <c r="AF178" s="97">
        <v>15</v>
      </c>
      <c r="AG178" s="97">
        <v>9</v>
      </c>
      <c r="AH178" s="97">
        <v>7</v>
      </c>
      <c r="AI178" s="97">
        <v>7</v>
      </c>
      <c r="AJ178" s="97">
        <v>8</v>
      </c>
      <c r="AK178" s="97">
        <v>18</v>
      </c>
      <c r="AL178" s="97">
        <v>9</v>
      </c>
      <c r="AM178" s="97">
        <v>18</v>
      </c>
      <c r="AN178" s="96" t="s">
        <v>483</v>
      </c>
      <c r="AO178" s="97">
        <v>11</v>
      </c>
      <c r="AP178" s="31">
        <f>IFERROR(IF(AN178="CIKDITIRO",VLOOKUP(A178,'BR DTG CIKDITIRO'!C:E,3,0),IF(FR_HITUNG_MINMAX!AN178="PESALAKAN",VLOOKUP(FR_HITUNG_MINMAX!A178,'BR DTG ADW'!C:E,3,0),IF(FR_HITUNG_MINMAX!AN178="PACUL",VLOOKUP(FR_HITUNG_MINMAX!A178,'BR DTG PACUL'!C:E,3,0),IF(FR_HITUNG_MINMAX!AN178="TRAYEMAN",VLOOKUP(FR_HITUNG_MINMAX!A178,'BR DTG TRAYEMAN'!C:E,3,0),"?")))),0)</f>
        <v>0</v>
      </c>
      <c r="AQ178" s="31">
        <f>IF(AN178="PACUL",VLOOKUP(A178,'STOK PACUL'!C:H,6,0),IF(FR_HITUNG_MINMAX!AN178="PESALAKAN",VLOOKUP(FR_HITUNG_MINMAX!A178,'STOK PESALAKAN'!C:H,6,0),IF(FR_HITUNG_MINMAX!AN178="CIKDITIRO",VLOOKUP(FR_HITUNG_MINMAX!A178,'STOK CIKDITIRO'!C:H,6,0),IF(FR_HITUNG_MINMAX!AN178="TRAYEMAN",VLOOKUP(FR_HITUNG_MINMAX!A178,'STOK TRAYEMAN'!C:H,6,0),"?"))))</f>
        <v>11</v>
      </c>
      <c r="AR178" s="25">
        <f t="shared" si="10"/>
        <v>11</v>
      </c>
      <c r="AS178" s="25">
        <f t="shared" si="9"/>
        <v>5</v>
      </c>
      <c r="AT178" s="25">
        <f t="shared" si="8"/>
        <v>4</v>
      </c>
    </row>
    <row r="179" spans="1:46" ht="30">
      <c r="A179" s="96" t="s">
        <v>1792</v>
      </c>
      <c r="B179" s="96" t="s">
        <v>1793</v>
      </c>
      <c r="C179" s="96" t="s">
        <v>876</v>
      </c>
      <c r="D179" s="96" t="s">
        <v>1365</v>
      </c>
      <c r="E179" s="96" t="s">
        <v>482</v>
      </c>
      <c r="F179" s="97">
        <v>196000</v>
      </c>
      <c r="G179" s="97">
        <v>1</v>
      </c>
      <c r="H179" s="96" t="s">
        <v>31</v>
      </c>
      <c r="I179" s="96" t="s">
        <v>2</v>
      </c>
      <c r="J179" s="98">
        <v>1</v>
      </c>
      <c r="K179" s="97">
        <v>1</v>
      </c>
      <c r="L179" s="97">
        <v>0</v>
      </c>
      <c r="M179" s="97">
        <v>0</v>
      </c>
      <c r="N179" s="97">
        <v>0</v>
      </c>
      <c r="O179" s="97">
        <v>0</v>
      </c>
      <c r="P179" s="97">
        <v>0</v>
      </c>
      <c r="Q179" s="97">
        <v>0</v>
      </c>
      <c r="R179" s="97">
        <v>1</v>
      </c>
      <c r="S179" s="97">
        <v>0</v>
      </c>
      <c r="T179" s="97">
        <v>0</v>
      </c>
      <c r="U179" s="97">
        <v>0</v>
      </c>
      <c r="V179" s="97">
        <v>0</v>
      </c>
      <c r="W179" s="97">
        <v>0</v>
      </c>
      <c r="X179" s="97">
        <v>1</v>
      </c>
      <c r="Y179" s="97">
        <v>0</v>
      </c>
      <c r="Z179" s="97">
        <v>0</v>
      </c>
      <c r="AA179" s="97">
        <v>0</v>
      </c>
      <c r="AB179" s="97">
        <v>0</v>
      </c>
      <c r="AC179" s="97">
        <v>0</v>
      </c>
      <c r="AD179" s="97">
        <v>1</v>
      </c>
      <c r="AE179" s="97">
        <v>1</v>
      </c>
      <c r="AF179" s="97">
        <v>0</v>
      </c>
      <c r="AG179" s="97">
        <v>0</v>
      </c>
      <c r="AH179" s="97">
        <v>0</v>
      </c>
      <c r="AI179" s="97">
        <v>0</v>
      </c>
      <c r="AJ179" s="97">
        <v>0</v>
      </c>
      <c r="AK179" s="97">
        <v>1</v>
      </c>
      <c r="AL179" s="97">
        <v>0</v>
      </c>
      <c r="AM179" s="97">
        <v>0</v>
      </c>
      <c r="AN179" s="96" t="s">
        <v>483</v>
      </c>
      <c r="AO179" s="97">
        <v>0</v>
      </c>
      <c r="AP179" s="31">
        <f>IFERROR(IF(AN179="CIKDITIRO",VLOOKUP(A179,'BR DTG CIKDITIRO'!C:E,3,0),IF(FR_HITUNG_MINMAX!AN179="PESALAKAN",VLOOKUP(FR_HITUNG_MINMAX!A179,'BR DTG ADW'!C:E,3,0),IF(FR_HITUNG_MINMAX!AN179="PACUL",VLOOKUP(FR_HITUNG_MINMAX!A179,'BR DTG PACUL'!C:E,3,0),IF(FR_HITUNG_MINMAX!AN179="TRAYEMAN",VLOOKUP(FR_HITUNG_MINMAX!A179,'BR DTG TRAYEMAN'!C:E,3,0),"?")))),0)</f>
        <v>0</v>
      </c>
      <c r="AQ179" s="31">
        <f>IF(AN179="PACUL",VLOOKUP(A179,'STOK PACUL'!C:H,6,0),IF(FR_HITUNG_MINMAX!AN179="PESALAKAN",VLOOKUP(FR_HITUNG_MINMAX!A179,'STOK PESALAKAN'!C:H,6,0),IF(FR_HITUNG_MINMAX!AN179="CIKDITIRO",VLOOKUP(FR_HITUNG_MINMAX!A179,'STOK CIKDITIRO'!C:H,6,0),IF(FR_HITUNG_MINMAX!AN179="TRAYEMAN",VLOOKUP(FR_HITUNG_MINMAX!A179,'STOK TRAYEMAN'!C:H,6,0),"?"))))</f>
        <v>0</v>
      </c>
      <c r="AR179" s="25">
        <f t="shared" si="10"/>
        <v>0</v>
      </c>
      <c r="AS179" s="25">
        <f t="shared" si="9"/>
        <v>0</v>
      </c>
      <c r="AT179" s="25">
        <f t="shared" si="8"/>
        <v>1</v>
      </c>
    </row>
    <row r="180" spans="1:46">
      <c r="A180" s="96" t="s">
        <v>288</v>
      </c>
      <c r="B180" s="96" t="s">
        <v>1042</v>
      </c>
      <c r="C180" s="96" t="s">
        <v>881</v>
      </c>
      <c r="D180" s="96" t="s">
        <v>1365</v>
      </c>
      <c r="E180" s="96" t="s">
        <v>485</v>
      </c>
      <c r="F180" s="97">
        <v>197000</v>
      </c>
      <c r="G180" s="97">
        <v>1</v>
      </c>
      <c r="H180" s="96" t="s">
        <v>32</v>
      </c>
      <c r="I180" s="96" t="s">
        <v>2</v>
      </c>
      <c r="J180" s="98" t="s">
        <v>1368</v>
      </c>
      <c r="K180" s="97">
        <v>1</v>
      </c>
      <c r="L180" s="97">
        <v>2</v>
      </c>
      <c r="M180" s="97">
        <v>2</v>
      </c>
      <c r="N180" s="97">
        <v>0</v>
      </c>
      <c r="O180" s="97">
        <v>0</v>
      </c>
      <c r="P180" s="97">
        <v>0</v>
      </c>
      <c r="Q180" s="97">
        <v>1</v>
      </c>
      <c r="R180" s="97">
        <v>2</v>
      </c>
      <c r="S180" s="97">
        <v>1</v>
      </c>
      <c r="T180" s="97">
        <v>0</v>
      </c>
      <c r="U180" s="97">
        <v>0</v>
      </c>
      <c r="V180" s="97">
        <v>0</v>
      </c>
      <c r="W180" s="97">
        <v>0</v>
      </c>
      <c r="X180" s="97">
        <v>2</v>
      </c>
      <c r="Y180" s="97">
        <v>4</v>
      </c>
      <c r="Z180" s="97">
        <v>2</v>
      </c>
      <c r="AA180" s="97">
        <v>0</v>
      </c>
      <c r="AB180" s="97">
        <v>0</v>
      </c>
      <c r="AC180" s="97">
        <v>1</v>
      </c>
      <c r="AD180" s="97">
        <v>3</v>
      </c>
      <c r="AE180" s="97">
        <v>3</v>
      </c>
      <c r="AF180" s="97">
        <v>1</v>
      </c>
      <c r="AG180" s="97">
        <v>1</v>
      </c>
      <c r="AH180" s="97">
        <v>0</v>
      </c>
      <c r="AI180" s="97">
        <v>0</v>
      </c>
      <c r="AJ180" s="97">
        <v>2</v>
      </c>
      <c r="AK180" s="97">
        <v>4</v>
      </c>
      <c r="AL180" s="97">
        <v>2</v>
      </c>
      <c r="AM180" s="97">
        <v>4</v>
      </c>
      <c r="AN180" s="96" t="s">
        <v>483</v>
      </c>
      <c r="AO180" s="97">
        <v>3</v>
      </c>
      <c r="AP180" s="31">
        <f>IFERROR(IF(AN180="CIKDITIRO",VLOOKUP(A180,'BR DTG CIKDITIRO'!C:E,3,0),IF(FR_HITUNG_MINMAX!AN180="PESALAKAN",VLOOKUP(FR_HITUNG_MINMAX!A180,'BR DTG ADW'!C:E,3,0),IF(FR_HITUNG_MINMAX!AN180="PACUL",VLOOKUP(FR_HITUNG_MINMAX!A180,'BR DTG PACUL'!C:E,3,0),IF(FR_HITUNG_MINMAX!AN180="TRAYEMAN",VLOOKUP(FR_HITUNG_MINMAX!A180,'BR DTG TRAYEMAN'!C:E,3,0),"?")))),0)</f>
        <v>0</v>
      </c>
      <c r="AQ180" s="31">
        <f>IF(AN180="PACUL",VLOOKUP(A180,'STOK PACUL'!C:H,6,0),IF(FR_HITUNG_MINMAX!AN180="PESALAKAN",VLOOKUP(FR_HITUNG_MINMAX!A180,'STOK PESALAKAN'!C:H,6,0),IF(FR_HITUNG_MINMAX!AN180="CIKDITIRO",VLOOKUP(FR_HITUNG_MINMAX!A180,'STOK CIKDITIRO'!C:H,6,0),IF(FR_HITUNG_MINMAX!AN180="TRAYEMAN",VLOOKUP(FR_HITUNG_MINMAX!A180,'STOK TRAYEMAN'!C:H,6,0),"?"))))</f>
        <v>3</v>
      </c>
      <c r="AR180" s="25">
        <f t="shared" si="10"/>
        <v>3</v>
      </c>
      <c r="AS180" s="25">
        <f t="shared" si="9"/>
        <v>1</v>
      </c>
      <c r="AT180" s="25">
        <f t="shared" si="8"/>
        <v>4</v>
      </c>
    </row>
    <row r="181" spans="1:46">
      <c r="A181" s="96" t="s">
        <v>1794</v>
      </c>
      <c r="B181" s="96" t="s">
        <v>1795</v>
      </c>
      <c r="C181" s="96" t="s">
        <v>881</v>
      </c>
      <c r="D181" s="96" t="s">
        <v>1365</v>
      </c>
      <c r="E181" s="96" t="s">
        <v>482</v>
      </c>
      <c r="F181" s="97">
        <v>225000</v>
      </c>
      <c r="G181" s="97">
        <v>1</v>
      </c>
      <c r="H181" s="96" t="s">
        <v>1185</v>
      </c>
      <c r="I181" s="96" t="s">
        <v>1185</v>
      </c>
      <c r="J181" s="98">
        <v>1</v>
      </c>
      <c r="K181" s="97">
        <v>1</v>
      </c>
      <c r="L181" s="97">
        <v>0</v>
      </c>
      <c r="M181" s="97">
        <v>1</v>
      </c>
      <c r="N181" s="97">
        <v>0</v>
      </c>
      <c r="O181" s="97">
        <v>0</v>
      </c>
      <c r="P181" s="97">
        <v>0</v>
      </c>
      <c r="Q181" s="97">
        <v>0</v>
      </c>
      <c r="R181" s="97">
        <v>0</v>
      </c>
      <c r="S181" s="97">
        <v>0</v>
      </c>
      <c r="T181" s="97">
        <v>0</v>
      </c>
      <c r="U181" s="97">
        <v>0</v>
      </c>
      <c r="V181" s="97">
        <v>0</v>
      </c>
      <c r="W181" s="97">
        <v>0</v>
      </c>
      <c r="X181" s="97">
        <v>1</v>
      </c>
      <c r="Y181" s="97">
        <v>1</v>
      </c>
      <c r="Z181" s="97">
        <v>1</v>
      </c>
      <c r="AA181" s="97">
        <v>0</v>
      </c>
      <c r="AB181" s="97">
        <v>0</v>
      </c>
      <c r="AC181" s="97">
        <v>0</v>
      </c>
      <c r="AD181" s="97">
        <v>0</v>
      </c>
      <c r="AE181" s="97">
        <v>0</v>
      </c>
      <c r="AF181" s="97">
        <v>0</v>
      </c>
      <c r="AG181" s="97">
        <v>0</v>
      </c>
      <c r="AH181" s="97">
        <v>0</v>
      </c>
      <c r="AI181" s="97">
        <v>0</v>
      </c>
      <c r="AJ181" s="97">
        <v>0</v>
      </c>
      <c r="AK181" s="97">
        <v>1</v>
      </c>
      <c r="AL181" s="97">
        <v>1</v>
      </c>
      <c r="AM181" s="97">
        <v>1</v>
      </c>
      <c r="AN181" s="96" t="s">
        <v>483</v>
      </c>
      <c r="AO181" s="97">
        <v>1</v>
      </c>
      <c r="AP181" s="31">
        <f>IFERROR(IF(AN181="CIKDITIRO",VLOOKUP(A181,'BR DTG CIKDITIRO'!C:E,3,0),IF(FR_HITUNG_MINMAX!AN181="PESALAKAN",VLOOKUP(FR_HITUNG_MINMAX!A181,'BR DTG ADW'!C:E,3,0),IF(FR_HITUNG_MINMAX!AN181="PACUL",VLOOKUP(FR_HITUNG_MINMAX!A181,'BR DTG PACUL'!C:E,3,0),IF(FR_HITUNG_MINMAX!AN181="TRAYEMAN",VLOOKUP(FR_HITUNG_MINMAX!A181,'BR DTG TRAYEMAN'!C:E,3,0),"?")))),0)</f>
        <v>0</v>
      </c>
      <c r="AQ181" s="31">
        <f>IF(AN181="PACUL",VLOOKUP(A181,'STOK PACUL'!C:H,6,0),IF(FR_HITUNG_MINMAX!AN181="PESALAKAN",VLOOKUP(FR_HITUNG_MINMAX!A181,'STOK PESALAKAN'!C:H,6,0),IF(FR_HITUNG_MINMAX!AN181="CIKDITIRO",VLOOKUP(FR_HITUNG_MINMAX!A181,'STOK CIKDITIRO'!C:H,6,0),IF(FR_HITUNG_MINMAX!AN181="TRAYEMAN",VLOOKUP(FR_HITUNG_MINMAX!A181,'STOK TRAYEMAN'!C:H,6,0),"?"))))</f>
        <v>1</v>
      </c>
      <c r="AR181" s="25">
        <f t="shared" si="10"/>
        <v>1</v>
      </c>
      <c r="AS181" s="25">
        <f t="shared" si="9"/>
        <v>1</v>
      </c>
      <c r="AT181" s="25">
        <f t="shared" si="8"/>
        <v>1</v>
      </c>
    </row>
    <row r="182" spans="1:46">
      <c r="A182" s="96" t="s">
        <v>503</v>
      </c>
      <c r="B182" s="96" t="s">
        <v>1043</v>
      </c>
      <c r="C182" s="96" t="s">
        <v>881</v>
      </c>
      <c r="D182" s="96" t="s">
        <v>1365</v>
      </c>
      <c r="E182" s="96" t="s">
        <v>482</v>
      </c>
      <c r="F182" s="97">
        <v>147000</v>
      </c>
      <c r="G182" s="97">
        <v>1</v>
      </c>
      <c r="H182" s="96" t="s">
        <v>30</v>
      </c>
      <c r="I182" s="96" t="s">
        <v>2</v>
      </c>
      <c r="J182" s="98">
        <v>1</v>
      </c>
      <c r="K182" s="97">
        <v>1</v>
      </c>
      <c r="L182" s="97">
        <v>0</v>
      </c>
      <c r="M182" s="97">
        <v>0</v>
      </c>
      <c r="N182" s="97">
        <v>0</v>
      </c>
      <c r="O182" s="97">
        <v>1</v>
      </c>
      <c r="P182" s="97">
        <v>0</v>
      </c>
      <c r="Q182" s="97">
        <v>0</v>
      </c>
      <c r="R182" s="97">
        <v>0</v>
      </c>
      <c r="S182" s="97">
        <v>0</v>
      </c>
      <c r="T182" s="97">
        <v>0</v>
      </c>
      <c r="U182" s="97">
        <v>0</v>
      </c>
      <c r="V182" s="97">
        <v>0</v>
      </c>
      <c r="W182" s="97">
        <v>0</v>
      </c>
      <c r="X182" s="97">
        <v>1</v>
      </c>
      <c r="Y182" s="97">
        <v>0</v>
      </c>
      <c r="Z182" s="97">
        <v>0</v>
      </c>
      <c r="AA182" s="97">
        <v>1</v>
      </c>
      <c r="AB182" s="97">
        <v>1</v>
      </c>
      <c r="AC182" s="97">
        <v>0</v>
      </c>
      <c r="AD182" s="97">
        <v>0</v>
      </c>
      <c r="AE182" s="97">
        <v>0</v>
      </c>
      <c r="AF182" s="97">
        <v>0</v>
      </c>
      <c r="AG182" s="97">
        <v>0</v>
      </c>
      <c r="AH182" s="97">
        <v>0</v>
      </c>
      <c r="AI182" s="97">
        <v>0</v>
      </c>
      <c r="AJ182" s="97">
        <v>0</v>
      </c>
      <c r="AK182" s="97">
        <v>1</v>
      </c>
      <c r="AL182" s="97">
        <v>1</v>
      </c>
      <c r="AM182" s="97">
        <v>1</v>
      </c>
      <c r="AN182" s="96" t="s">
        <v>483</v>
      </c>
      <c r="AO182" s="97">
        <v>1</v>
      </c>
      <c r="AP182" s="31">
        <f>IFERROR(IF(AN182="CIKDITIRO",VLOOKUP(A182,'BR DTG CIKDITIRO'!C:E,3,0),IF(FR_HITUNG_MINMAX!AN182="PESALAKAN",VLOOKUP(FR_HITUNG_MINMAX!A182,'BR DTG ADW'!C:E,3,0),IF(FR_HITUNG_MINMAX!AN182="PACUL",VLOOKUP(FR_HITUNG_MINMAX!A182,'BR DTG PACUL'!C:E,3,0),IF(FR_HITUNG_MINMAX!AN182="TRAYEMAN",VLOOKUP(FR_HITUNG_MINMAX!A182,'BR DTG TRAYEMAN'!C:E,3,0),"?")))),0)</f>
        <v>0</v>
      </c>
      <c r="AQ182" s="31">
        <f>IF(AN182="PACUL",VLOOKUP(A182,'STOK PACUL'!C:H,6,0),IF(FR_HITUNG_MINMAX!AN182="PESALAKAN",VLOOKUP(FR_HITUNG_MINMAX!A182,'STOK PESALAKAN'!C:H,6,0),IF(FR_HITUNG_MINMAX!AN182="CIKDITIRO",VLOOKUP(FR_HITUNG_MINMAX!A182,'STOK CIKDITIRO'!C:H,6,0),IF(FR_HITUNG_MINMAX!AN182="TRAYEMAN",VLOOKUP(FR_HITUNG_MINMAX!A182,'STOK TRAYEMAN'!C:H,6,0),"?"))))</f>
        <v>1</v>
      </c>
      <c r="AR182" s="25">
        <f t="shared" si="10"/>
        <v>1</v>
      </c>
      <c r="AS182" s="25">
        <f t="shared" si="9"/>
        <v>1</v>
      </c>
      <c r="AT182" s="25">
        <f t="shared" si="8"/>
        <v>1</v>
      </c>
    </row>
    <row r="183" spans="1:46">
      <c r="A183" s="96" t="s">
        <v>289</v>
      </c>
      <c r="B183" s="96" t="s">
        <v>1044</v>
      </c>
      <c r="C183" s="96" t="s">
        <v>881</v>
      </c>
      <c r="D183" s="96" t="s">
        <v>1365</v>
      </c>
      <c r="E183" s="96" t="s">
        <v>484</v>
      </c>
      <c r="F183" s="97">
        <v>145500</v>
      </c>
      <c r="G183" s="97">
        <v>1</v>
      </c>
      <c r="H183" s="96" t="s">
        <v>32</v>
      </c>
      <c r="I183" s="96" t="s">
        <v>2</v>
      </c>
      <c r="J183" s="98" t="s">
        <v>1368</v>
      </c>
      <c r="K183" s="97">
        <v>1</v>
      </c>
      <c r="L183" s="97">
        <v>0</v>
      </c>
      <c r="M183" s="97">
        <v>1</v>
      </c>
      <c r="N183" s="97">
        <v>0</v>
      </c>
      <c r="O183" s="97">
        <v>0</v>
      </c>
      <c r="P183" s="97">
        <v>0</v>
      </c>
      <c r="Q183" s="97">
        <v>0</v>
      </c>
      <c r="R183" s="97">
        <v>0</v>
      </c>
      <c r="S183" s="97">
        <v>0</v>
      </c>
      <c r="T183" s="97">
        <v>1</v>
      </c>
      <c r="U183" s="97">
        <v>1</v>
      </c>
      <c r="V183" s="97">
        <v>1</v>
      </c>
      <c r="W183" s="97">
        <v>1</v>
      </c>
      <c r="X183" s="97">
        <v>1</v>
      </c>
      <c r="Y183" s="97">
        <v>1</v>
      </c>
      <c r="Z183" s="97">
        <v>1</v>
      </c>
      <c r="AA183" s="97">
        <v>0</v>
      </c>
      <c r="AB183" s="97">
        <v>0</v>
      </c>
      <c r="AC183" s="97">
        <v>0</v>
      </c>
      <c r="AD183" s="97">
        <v>0</v>
      </c>
      <c r="AE183" s="97">
        <v>0</v>
      </c>
      <c r="AF183" s="97">
        <v>1</v>
      </c>
      <c r="AG183" s="97">
        <v>1</v>
      </c>
      <c r="AH183" s="97">
        <v>2</v>
      </c>
      <c r="AI183" s="97">
        <v>2</v>
      </c>
      <c r="AJ183" s="97">
        <v>1</v>
      </c>
      <c r="AK183" s="97">
        <v>2</v>
      </c>
      <c r="AL183" s="97">
        <v>1</v>
      </c>
      <c r="AM183" s="97">
        <v>2</v>
      </c>
      <c r="AN183" s="96" t="s">
        <v>483</v>
      </c>
      <c r="AO183" s="97">
        <v>1</v>
      </c>
      <c r="AP183" s="31">
        <f>IFERROR(IF(AN183="CIKDITIRO",VLOOKUP(A183,'BR DTG CIKDITIRO'!C:E,3,0),IF(FR_HITUNG_MINMAX!AN183="PESALAKAN",VLOOKUP(FR_HITUNG_MINMAX!A183,'BR DTG ADW'!C:E,3,0),IF(FR_HITUNG_MINMAX!AN183="PACUL",VLOOKUP(FR_HITUNG_MINMAX!A183,'BR DTG PACUL'!C:E,3,0),IF(FR_HITUNG_MINMAX!AN183="TRAYEMAN",VLOOKUP(FR_HITUNG_MINMAX!A183,'BR DTG TRAYEMAN'!C:E,3,0),"?")))),0)</f>
        <v>0</v>
      </c>
      <c r="AQ183" s="31">
        <f>IF(AN183="PACUL",VLOOKUP(A183,'STOK PACUL'!C:H,6,0),IF(FR_HITUNG_MINMAX!AN183="PESALAKAN",VLOOKUP(FR_HITUNG_MINMAX!A183,'STOK PESALAKAN'!C:H,6,0),IF(FR_HITUNG_MINMAX!AN183="CIKDITIRO",VLOOKUP(FR_HITUNG_MINMAX!A183,'STOK CIKDITIRO'!C:H,6,0),IF(FR_HITUNG_MINMAX!AN183="TRAYEMAN",VLOOKUP(FR_HITUNG_MINMAX!A183,'STOK TRAYEMAN'!C:H,6,0),"?"))))</f>
        <v>1</v>
      </c>
      <c r="AR183" s="25">
        <f t="shared" si="10"/>
        <v>1</v>
      </c>
      <c r="AS183" s="25">
        <f t="shared" si="9"/>
        <v>1</v>
      </c>
      <c r="AT183" s="25">
        <f t="shared" si="8"/>
        <v>2</v>
      </c>
    </row>
    <row r="184" spans="1:46">
      <c r="A184" s="96" t="s">
        <v>290</v>
      </c>
      <c r="B184" s="96" t="s">
        <v>1045</v>
      </c>
      <c r="C184" s="96" t="s">
        <v>881</v>
      </c>
      <c r="D184" s="96" t="s">
        <v>1365</v>
      </c>
      <c r="E184" s="96" t="s">
        <v>485</v>
      </c>
      <c r="F184" s="97">
        <v>59500</v>
      </c>
      <c r="G184" s="97">
        <v>1</v>
      </c>
      <c r="H184" s="96" t="s">
        <v>30</v>
      </c>
      <c r="I184" s="96" t="s">
        <v>2</v>
      </c>
      <c r="J184" s="98">
        <v>1</v>
      </c>
      <c r="K184" s="97">
        <v>1</v>
      </c>
      <c r="L184" s="97">
        <v>0</v>
      </c>
      <c r="M184" s="97">
        <v>0</v>
      </c>
      <c r="N184" s="97">
        <v>1</v>
      </c>
      <c r="O184" s="97">
        <v>1</v>
      </c>
      <c r="P184" s="97">
        <v>2</v>
      </c>
      <c r="Q184" s="97">
        <v>0</v>
      </c>
      <c r="R184" s="97">
        <v>2</v>
      </c>
      <c r="S184" s="97">
        <v>0</v>
      </c>
      <c r="T184" s="97">
        <v>1</v>
      </c>
      <c r="U184" s="97">
        <v>0</v>
      </c>
      <c r="V184" s="97">
        <v>1</v>
      </c>
      <c r="W184" s="97">
        <v>0</v>
      </c>
      <c r="X184" s="97">
        <v>2</v>
      </c>
      <c r="Y184" s="97">
        <v>0</v>
      </c>
      <c r="Z184" s="97">
        <v>1</v>
      </c>
      <c r="AA184" s="97">
        <v>2</v>
      </c>
      <c r="AB184" s="97">
        <v>3</v>
      </c>
      <c r="AC184" s="97">
        <v>2</v>
      </c>
      <c r="AD184" s="97">
        <v>2</v>
      </c>
      <c r="AE184" s="97">
        <v>2</v>
      </c>
      <c r="AF184" s="97">
        <v>1</v>
      </c>
      <c r="AG184" s="97">
        <v>0</v>
      </c>
      <c r="AH184" s="97">
        <v>1</v>
      </c>
      <c r="AI184" s="97">
        <v>1</v>
      </c>
      <c r="AJ184" s="97">
        <v>0</v>
      </c>
      <c r="AK184" s="97">
        <v>3</v>
      </c>
      <c r="AL184" s="97">
        <v>2</v>
      </c>
      <c r="AM184" s="97">
        <v>3</v>
      </c>
      <c r="AN184" s="96" t="s">
        <v>483</v>
      </c>
      <c r="AO184" s="97">
        <v>3</v>
      </c>
      <c r="AP184" s="31">
        <f>IFERROR(IF(AN184="CIKDITIRO",VLOOKUP(A184,'BR DTG CIKDITIRO'!C:E,3,0),IF(FR_HITUNG_MINMAX!AN184="PESALAKAN",VLOOKUP(FR_HITUNG_MINMAX!A184,'BR DTG ADW'!C:E,3,0),IF(FR_HITUNG_MINMAX!AN184="PACUL",VLOOKUP(FR_HITUNG_MINMAX!A184,'BR DTG PACUL'!C:E,3,0),IF(FR_HITUNG_MINMAX!AN184="TRAYEMAN",VLOOKUP(FR_HITUNG_MINMAX!A184,'BR DTG TRAYEMAN'!C:E,3,0),"?")))),0)</f>
        <v>0</v>
      </c>
      <c r="AQ184" s="31">
        <f>IF(AN184="PACUL",VLOOKUP(A184,'STOK PACUL'!C:H,6,0),IF(FR_HITUNG_MINMAX!AN184="PESALAKAN",VLOOKUP(FR_HITUNG_MINMAX!A184,'STOK PESALAKAN'!C:H,6,0),IF(FR_HITUNG_MINMAX!AN184="CIKDITIRO",VLOOKUP(FR_HITUNG_MINMAX!A184,'STOK CIKDITIRO'!C:H,6,0),IF(FR_HITUNG_MINMAX!AN184="TRAYEMAN",VLOOKUP(FR_HITUNG_MINMAX!A184,'STOK TRAYEMAN'!C:H,6,0),"?"))))</f>
        <v>3</v>
      </c>
      <c r="AR184" s="25">
        <f t="shared" si="10"/>
        <v>3</v>
      </c>
      <c r="AS184" s="25">
        <f t="shared" si="9"/>
        <v>1</v>
      </c>
      <c r="AT184" s="25">
        <f t="shared" si="8"/>
        <v>3</v>
      </c>
    </row>
    <row r="185" spans="1:46">
      <c r="A185" s="96" t="s">
        <v>1046</v>
      </c>
      <c r="B185" s="96" t="s">
        <v>1047</v>
      </c>
      <c r="C185" s="96" t="s">
        <v>881</v>
      </c>
      <c r="D185" s="96" t="s">
        <v>1365</v>
      </c>
      <c r="E185" s="96" t="s">
        <v>482</v>
      </c>
      <c r="F185" s="97">
        <v>68500</v>
      </c>
      <c r="G185" s="97">
        <v>1</v>
      </c>
      <c r="H185" s="96" t="s">
        <v>31</v>
      </c>
      <c r="I185" s="96" t="s">
        <v>2</v>
      </c>
      <c r="J185" s="98">
        <v>1</v>
      </c>
      <c r="K185" s="97">
        <v>1</v>
      </c>
      <c r="L185" s="97">
        <v>1</v>
      </c>
      <c r="M185" s="97">
        <v>0</v>
      </c>
      <c r="N185" s="97">
        <v>1</v>
      </c>
      <c r="O185" s="97">
        <v>1</v>
      </c>
      <c r="P185" s="97">
        <v>0</v>
      </c>
      <c r="Q185" s="97">
        <v>0</v>
      </c>
      <c r="R185" s="97">
        <v>0</v>
      </c>
      <c r="S185" s="97">
        <v>0</v>
      </c>
      <c r="T185" s="97">
        <v>0</v>
      </c>
      <c r="U185" s="97">
        <v>0</v>
      </c>
      <c r="V185" s="97">
        <v>0</v>
      </c>
      <c r="W185" s="97">
        <v>0</v>
      </c>
      <c r="X185" s="97">
        <v>1</v>
      </c>
      <c r="Y185" s="97">
        <v>1</v>
      </c>
      <c r="Z185" s="97">
        <v>1</v>
      </c>
      <c r="AA185" s="97">
        <v>2</v>
      </c>
      <c r="AB185" s="97">
        <v>1</v>
      </c>
      <c r="AC185" s="97">
        <v>0</v>
      </c>
      <c r="AD185" s="97">
        <v>0</v>
      </c>
      <c r="AE185" s="97">
        <v>0</v>
      </c>
      <c r="AF185" s="97">
        <v>0</v>
      </c>
      <c r="AG185" s="97">
        <v>0</v>
      </c>
      <c r="AH185" s="97">
        <v>0</v>
      </c>
      <c r="AI185" s="97">
        <v>0</v>
      </c>
      <c r="AJ185" s="97">
        <v>1</v>
      </c>
      <c r="AK185" s="97">
        <v>2</v>
      </c>
      <c r="AL185" s="97">
        <v>1</v>
      </c>
      <c r="AM185" s="97">
        <v>2</v>
      </c>
      <c r="AN185" s="96" t="s">
        <v>483</v>
      </c>
      <c r="AO185" s="97">
        <v>1</v>
      </c>
      <c r="AP185" s="31">
        <f>IFERROR(IF(AN185="CIKDITIRO",VLOOKUP(A185,'BR DTG CIKDITIRO'!C:E,3,0),IF(FR_HITUNG_MINMAX!AN185="PESALAKAN",VLOOKUP(FR_HITUNG_MINMAX!A185,'BR DTG ADW'!C:E,3,0),IF(FR_HITUNG_MINMAX!AN185="PACUL",VLOOKUP(FR_HITUNG_MINMAX!A185,'BR DTG PACUL'!C:E,3,0),IF(FR_HITUNG_MINMAX!AN185="TRAYEMAN",VLOOKUP(FR_HITUNG_MINMAX!A185,'BR DTG TRAYEMAN'!C:E,3,0),"?")))),0)</f>
        <v>0</v>
      </c>
      <c r="AQ185" s="31">
        <f>IF(AN185="PACUL",VLOOKUP(A185,'STOK PACUL'!C:H,6,0),IF(FR_HITUNG_MINMAX!AN185="PESALAKAN",VLOOKUP(FR_HITUNG_MINMAX!A185,'STOK PESALAKAN'!C:H,6,0),IF(FR_HITUNG_MINMAX!AN185="CIKDITIRO",VLOOKUP(FR_HITUNG_MINMAX!A185,'STOK CIKDITIRO'!C:H,6,0),IF(FR_HITUNG_MINMAX!AN185="TRAYEMAN",VLOOKUP(FR_HITUNG_MINMAX!A185,'STOK TRAYEMAN'!C:H,6,0),"?"))))</f>
        <v>1</v>
      </c>
      <c r="AR185" s="25">
        <f t="shared" si="10"/>
        <v>1</v>
      </c>
      <c r="AS185" s="25">
        <f t="shared" si="9"/>
        <v>1</v>
      </c>
      <c r="AT185" s="25">
        <f t="shared" si="8"/>
        <v>1</v>
      </c>
    </row>
    <row r="186" spans="1:46">
      <c r="A186" s="96" t="s">
        <v>291</v>
      </c>
      <c r="B186" s="96" t="s">
        <v>1048</v>
      </c>
      <c r="C186" s="96" t="s">
        <v>936</v>
      </c>
      <c r="D186" s="96" t="s">
        <v>1365</v>
      </c>
      <c r="E186" s="96" t="s">
        <v>482</v>
      </c>
      <c r="F186" s="97">
        <v>34000</v>
      </c>
      <c r="G186" s="97">
        <v>1</v>
      </c>
      <c r="H186" s="96" t="s">
        <v>2</v>
      </c>
      <c r="I186" s="96" t="s">
        <v>2</v>
      </c>
      <c r="J186" s="98">
        <v>1</v>
      </c>
      <c r="K186" s="97">
        <v>1</v>
      </c>
      <c r="L186" s="97">
        <v>0</v>
      </c>
      <c r="M186" s="97">
        <v>0</v>
      </c>
      <c r="N186" s="97">
        <v>1</v>
      </c>
      <c r="O186" s="97">
        <v>2</v>
      </c>
      <c r="P186" s="97">
        <v>1</v>
      </c>
      <c r="Q186" s="97">
        <v>0</v>
      </c>
      <c r="R186" s="97">
        <v>0</v>
      </c>
      <c r="S186" s="97">
        <v>0</v>
      </c>
      <c r="T186" s="97">
        <v>0</v>
      </c>
      <c r="U186" s="97">
        <v>0</v>
      </c>
      <c r="V186" s="97">
        <v>0</v>
      </c>
      <c r="W186" s="97">
        <v>0</v>
      </c>
      <c r="X186" s="97">
        <v>2</v>
      </c>
      <c r="Y186" s="97">
        <v>0</v>
      </c>
      <c r="Z186" s="97">
        <v>1</v>
      </c>
      <c r="AA186" s="97">
        <v>3</v>
      </c>
      <c r="AB186" s="97">
        <v>3</v>
      </c>
      <c r="AC186" s="97">
        <v>1</v>
      </c>
      <c r="AD186" s="97">
        <v>0</v>
      </c>
      <c r="AE186" s="97">
        <v>0</v>
      </c>
      <c r="AF186" s="97">
        <v>0</v>
      </c>
      <c r="AG186" s="97">
        <v>0</v>
      </c>
      <c r="AH186" s="97">
        <v>0</v>
      </c>
      <c r="AI186" s="97">
        <v>0</v>
      </c>
      <c r="AJ186" s="97">
        <v>0</v>
      </c>
      <c r="AK186" s="97">
        <v>3</v>
      </c>
      <c r="AL186" s="97">
        <v>2</v>
      </c>
      <c r="AM186" s="97">
        <v>3</v>
      </c>
      <c r="AN186" s="96" t="s">
        <v>483</v>
      </c>
      <c r="AO186" s="97">
        <v>0</v>
      </c>
      <c r="AP186" s="31">
        <f>IFERROR(IF(AN186="CIKDITIRO",VLOOKUP(A186,'BR DTG CIKDITIRO'!C:E,3,0),IF(FR_HITUNG_MINMAX!AN186="PESALAKAN",VLOOKUP(FR_HITUNG_MINMAX!A186,'BR DTG ADW'!C:E,3,0),IF(FR_HITUNG_MINMAX!AN186="PACUL",VLOOKUP(FR_HITUNG_MINMAX!A186,'BR DTG PACUL'!C:E,3,0),IF(FR_HITUNG_MINMAX!AN186="TRAYEMAN",VLOOKUP(FR_HITUNG_MINMAX!A186,'BR DTG TRAYEMAN'!C:E,3,0),"?")))),0)</f>
        <v>0</v>
      </c>
      <c r="AQ186" s="31">
        <f>IF(AN186="PACUL",VLOOKUP(A186,'STOK PACUL'!C:H,6,0),IF(FR_HITUNG_MINMAX!AN186="PESALAKAN",VLOOKUP(FR_HITUNG_MINMAX!A186,'STOK PESALAKAN'!C:H,6,0),IF(FR_HITUNG_MINMAX!AN186="CIKDITIRO",VLOOKUP(FR_HITUNG_MINMAX!A186,'STOK CIKDITIRO'!C:H,6,0),IF(FR_HITUNG_MINMAX!AN186="TRAYEMAN",VLOOKUP(FR_HITUNG_MINMAX!A186,'STOK TRAYEMAN'!C:H,6,0),"?"))))</f>
        <v>0</v>
      </c>
      <c r="AR186" s="25">
        <f t="shared" si="10"/>
        <v>0</v>
      </c>
      <c r="AS186" s="25">
        <f t="shared" si="9"/>
        <v>1</v>
      </c>
      <c r="AT186" s="25">
        <f t="shared" si="8"/>
        <v>3</v>
      </c>
    </row>
    <row r="187" spans="1:46">
      <c r="A187" s="96" t="s">
        <v>292</v>
      </c>
      <c r="B187" s="96" t="s">
        <v>1323</v>
      </c>
      <c r="C187" s="96" t="s">
        <v>936</v>
      </c>
      <c r="D187" s="96" t="s">
        <v>1365</v>
      </c>
      <c r="E187" s="96" t="s">
        <v>485</v>
      </c>
      <c r="F187" s="97">
        <v>42000</v>
      </c>
      <c r="G187" s="97">
        <v>1</v>
      </c>
      <c r="H187" s="96" t="s">
        <v>30</v>
      </c>
      <c r="I187" s="96" t="s">
        <v>2</v>
      </c>
      <c r="J187" s="98" t="s">
        <v>1367</v>
      </c>
      <c r="K187" s="97">
        <v>1</v>
      </c>
      <c r="L187" s="97">
        <v>0</v>
      </c>
      <c r="M187" s="97">
        <v>1</v>
      </c>
      <c r="N187" s="97">
        <v>1</v>
      </c>
      <c r="O187" s="97">
        <v>1</v>
      </c>
      <c r="P187" s="97">
        <v>3</v>
      </c>
      <c r="Q187" s="97">
        <v>0</v>
      </c>
      <c r="R187" s="97">
        <v>2</v>
      </c>
      <c r="S187" s="97">
        <v>0</v>
      </c>
      <c r="T187" s="97">
        <v>1</v>
      </c>
      <c r="U187" s="97">
        <v>1</v>
      </c>
      <c r="V187" s="97">
        <v>1</v>
      </c>
      <c r="W187" s="97">
        <v>0</v>
      </c>
      <c r="X187" s="97">
        <v>3</v>
      </c>
      <c r="Y187" s="97">
        <v>1</v>
      </c>
      <c r="Z187" s="97">
        <v>2</v>
      </c>
      <c r="AA187" s="97">
        <v>2</v>
      </c>
      <c r="AB187" s="97">
        <v>4</v>
      </c>
      <c r="AC187" s="97">
        <v>3</v>
      </c>
      <c r="AD187" s="97">
        <v>2</v>
      </c>
      <c r="AE187" s="97">
        <v>2</v>
      </c>
      <c r="AF187" s="97">
        <v>1</v>
      </c>
      <c r="AG187" s="97">
        <v>1</v>
      </c>
      <c r="AH187" s="97">
        <v>2</v>
      </c>
      <c r="AI187" s="97">
        <v>1</v>
      </c>
      <c r="AJ187" s="97">
        <v>0</v>
      </c>
      <c r="AK187" s="97">
        <v>4</v>
      </c>
      <c r="AL187" s="97">
        <v>3</v>
      </c>
      <c r="AM187" s="97">
        <v>4</v>
      </c>
      <c r="AN187" s="96" t="s">
        <v>483</v>
      </c>
      <c r="AO187" s="97">
        <v>5</v>
      </c>
      <c r="AP187" s="31">
        <f>IFERROR(IF(AN187="CIKDITIRO",VLOOKUP(A187,'BR DTG CIKDITIRO'!C:E,3,0),IF(FR_HITUNG_MINMAX!AN187="PESALAKAN",VLOOKUP(FR_HITUNG_MINMAX!A187,'BR DTG ADW'!C:E,3,0),IF(FR_HITUNG_MINMAX!AN187="PACUL",VLOOKUP(FR_HITUNG_MINMAX!A187,'BR DTG PACUL'!C:E,3,0),IF(FR_HITUNG_MINMAX!AN187="TRAYEMAN",VLOOKUP(FR_HITUNG_MINMAX!A187,'BR DTG TRAYEMAN'!C:E,3,0),"?")))),0)</f>
        <v>0</v>
      </c>
      <c r="AQ187" s="31">
        <f>IF(AN187="PACUL",VLOOKUP(A187,'STOK PACUL'!C:H,6,0),IF(FR_HITUNG_MINMAX!AN187="PESALAKAN",VLOOKUP(FR_HITUNG_MINMAX!A187,'STOK PESALAKAN'!C:H,6,0),IF(FR_HITUNG_MINMAX!AN187="CIKDITIRO",VLOOKUP(FR_HITUNG_MINMAX!A187,'STOK CIKDITIRO'!C:H,6,0),IF(FR_HITUNG_MINMAX!AN187="TRAYEMAN",VLOOKUP(FR_HITUNG_MINMAX!A187,'STOK TRAYEMAN'!C:H,6,0),"?"))))</f>
        <v>5</v>
      </c>
      <c r="AR187" s="25">
        <f t="shared" si="10"/>
        <v>5</v>
      </c>
      <c r="AS187" s="25">
        <f t="shared" si="9"/>
        <v>2</v>
      </c>
      <c r="AT187" s="25">
        <f t="shared" si="8"/>
        <v>4</v>
      </c>
    </row>
    <row r="188" spans="1:46">
      <c r="A188" s="96" t="s">
        <v>1436</v>
      </c>
      <c r="B188" s="96" t="s">
        <v>1437</v>
      </c>
      <c r="C188" s="96" t="s">
        <v>936</v>
      </c>
      <c r="D188" s="96" t="s">
        <v>1365</v>
      </c>
      <c r="E188" s="96" t="s">
        <v>484</v>
      </c>
      <c r="F188" s="97">
        <v>43500</v>
      </c>
      <c r="G188" s="97">
        <v>1</v>
      </c>
      <c r="H188" s="96" t="s">
        <v>30</v>
      </c>
      <c r="I188" s="96" t="s">
        <v>2</v>
      </c>
      <c r="J188" s="98">
        <v>1</v>
      </c>
      <c r="K188" s="97">
        <v>1</v>
      </c>
      <c r="L188" s="97">
        <v>0</v>
      </c>
      <c r="M188" s="97">
        <v>1</v>
      </c>
      <c r="N188" s="97">
        <v>1</v>
      </c>
      <c r="O188" s="97">
        <v>1</v>
      </c>
      <c r="P188" s="97">
        <v>0</v>
      </c>
      <c r="Q188" s="97">
        <v>0</v>
      </c>
      <c r="R188" s="97">
        <v>0</v>
      </c>
      <c r="S188" s="97">
        <v>0</v>
      </c>
      <c r="T188" s="97">
        <v>0</v>
      </c>
      <c r="U188" s="97">
        <v>0</v>
      </c>
      <c r="V188" s="97">
        <v>1</v>
      </c>
      <c r="W188" s="97">
        <v>0</v>
      </c>
      <c r="X188" s="97">
        <v>1</v>
      </c>
      <c r="Y188" s="97">
        <v>1</v>
      </c>
      <c r="Z188" s="97">
        <v>2</v>
      </c>
      <c r="AA188" s="97">
        <v>2</v>
      </c>
      <c r="AB188" s="97">
        <v>1</v>
      </c>
      <c r="AC188" s="97">
        <v>0</v>
      </c>
      <c r="AD188" s="97">
        <v>0</v>
      </c>
      <c r="AE188" s="97">
        <v>0</v>
      </c>
      <c r="AF188" s="97">
        <v>0</v>
      </c>
      <c r="AG188" s="97">
        <v>0</v>
      </c>
      <c r="AH188" s="97">
        <v>1</v>
      </c>
      <c r="AI188" s="97">
        <v>1</v>
      </c>
      <c r="AJ188" s="97">
        <v>0</v>
      </c>
      <c r="AK188" s="97">
        <v>2</v>
      </c>
      <c r="AL188" s="97">
        <v>1</v>
      </c>
      <c r="AM188" s="97">
        <v>2</v>
      </c>
      <c r="AN188" s="96" t="s">
        <v>483</v>
      </c>
      <c r="AO188" s="97">
        <v>1</v>
      </c>
      <c r="AP188" s="31">
        <f>IFERROR(IF(AN188="CIKDITIRO",VLOOKUP(A188,'BR DTG CIKDITIRO'!C:E,3,0),IF(FR_HITUNG_MINMAX!AN188="PESALAKAN",VLOOKUP(FR_HITUNG_MINMAX!A188,'BR DTG ADW'!C:E,3,0),IF(FR_HITUNG_MINMAX!AN188="PACUL",VLOOKUP(FR_HITUNG_MINMAX!A188,'BR DTG PACUL'!C:E,3,0),IF(FR_HITUNG_MINMAX!AN188="TRAYEMAN",VLOOKUP(FR_HITUNG_MINMAX!A188,'BR DTG TRAYEMAN'!C:E,3,0),"?")))),0)</f>
        <v>0</v>
      </c>
      <c r="AQ188" s="31">
        <f>IF(AN188="PACUL",VLOOKUP(A188,'STOK PACUL'!C:H,6,0),IF(FR_HITUNG_MINMAX!AN188="PESALAKAN",VLOOKUP(FR_HITUNG_MINMAX!A188,'STOK PESALAKAN'!C:H,6,0),IF(FR_HITUNG_MINMAX!AN188="CIKDITIRO",VLOOKUP(FR_HITUNG_MINMAX!A188,'STOK CIKDITIRO'!C:H,6,0),IF(FR_HITUNG_MINMAX!AN188="TRAYEMAN",VLOOKUP(FR_HITUNG_MINMAX!A188,'STOK TRAYEMAN'!C:H,6,0),"?"))))</f>
        <v>1</v>
      </c>
      <c r="AR188" s="25">
        <f t="shared" si="10"/>
        <v>1</v>
      </c>
      <c r="AS188" s="25">
        <f t="shared" si="9"/>
        <v>1</v>
      </c>
      <c r="AT188" s="25">
        <f t="shared" si="8"/>
        <v>1</v>
      </c>
    </row>
    <row r="189" spans="1:46">
      <c r="A189" s="96" t="s">
        <v>1051</v>
      </c>
      <c r="B189" s="96" t="s">
        <v>1052</v>
      </c>
      <c r="C189" s="96" t="s">
        <v>948</v>
      </c>
      <c r="D189" s="96" t="s">
        <v>1365</v>
      </c>
      <c r="E189" s="96" t="s">
        <v>482</v>
      </c>
      <c r="F189" s="97">
        <v>90000</v>
      </c>
      <c r="G189" s="97">
        <v>1</v>
      </c>
      <c r="H189" s="96" t="s">
        <v>30</v>
      </c>
      <c r="I189" s="96" t="s">
        <v>1185</v>
      </c>
      <c r="J189" s="98" t="s">
        <v>1366</v>
      </c>
      <c r="K189" s="97">
        <v>1</v>
      </c>
      <c r="L189" s="97">
        <v>0</v>
      </c>
      <c r="M189" s="97">
        <v>0</v>
      </c>
      <c r="N189" s="97">
        <v>0</v>
      </c>
      <c r="O189" s="97">
        <v>0</v>
      </c>
      <c r="P189" s="97">
        <v>0</v>
      </c>
      <c r="Q189" s="97">
        <v>0</v>
      </c>
      <c r="R189" s="97">
        <v>0</v>
      </c>
      <c r="S189" s="97">
        <v>0</v>
      </c>
      <c r="T189" s="97">
        <v>0</v>
      </c>
      <c r="U189" s="97">
        <v>1</v>
      </c>
      <c r="V189" s="97">
        <v>0</v>
      </c>
      <c r="W189" s="97">
        <v>0</v>
      </c>
      <c r="X189" s="97">
        <v>1</v>
      </c>
      <c r="Y189" s="97">
        <v>0</v>
      </c>
      <c r="Z189" s="97">
        <v>0</v>
      </c>
      <c r="AA189" s="97">
        <v>0</v>
      </c>
      <c r="AB189" s="97">
        <v>0</v>
      </c>
      <c r="AC189" s="97">
        <v>0</v>
      </c>
      <c r="AD189" s="97">
        <v>0</v>
      </c>
      <c r="AE189" s="97">
        <v>0</v>
      </c>
      <c r="AF189" s="97">
        <v>0</v>
      </c>
      <c r="AG189" s="97">
        <v>1</v>
      </c>
      <c r="AH189" s="97">
        <v>1</v>
      </c>
      <c r="AI189" s="97">
        <v>0</v>
      </c>
      <c r="AJ189" s="97">
        <v>0</v>
      </c>
      <c r="AK189" s="97">
        <v>1</v>
      </c>
      <c r="AL189" s="97">
        <v>1</v>
      </c>
      <c r="AM189" s="97">
        <v>1</v>
      </c>
      <c r="AN189" s="96" t="s">
        <v>483</v>
      </c>
      <c r="AO189" s="97">
        <v>0</v>
      </c>
      <c r="AP189" s="31">
        <f>IFERROR(IF(AN189="CIKDITIRO",VLOOKUP(A189,'BR DTG CIKDITIRO'!C:E,3,0),IF(FR_HITUNG_MINMAX!AN189="PESALAKAN",VLOOKUP(FR_HITUNG_MINMAX!A189,'BR DTG ADW'!C:E,3,0),IF(FR_HITUNG_MINMAX!AN189="PACUL",VLOOKUP(FR_HITUNG_MINMAX!A189,'BR DTG PACUL'!C:E,3,0),IF(FR_HITUNG_MINMAX!AN189="TRAYEMAN",VLOOKUP(FR_HITUNG_MINMAX!A189,'BR DTG TRAYEMAN'!C:E,3,0),"?")))),0)</f>
        <v>0</v>
      </c>
      <c r="AQ189" s="31">
        <f>IF(AN189="PACUL",VLOOKUP(A189,'STOK PACUL'!C:H,6,0),IF(FR_HITUNG_MINMAX!AN189="PESALAKAN",VLOOKUP(FR_HITUNG_MINMAX!A189,'STOK PESALAKAN'!C:H,6,0),IF(FR_HITUNG_MINMAX!AN189="CIKDITIRO",VLOOKUP(FR_HITUNG_MINMAX!A189,'STOK CIKDITIRO'!C:H,6,0),IF(FR_HITUNG_MINMAX!AN189="TRAYEMAN",VLOOKUP(FR_HITUNG_MINMAX!A189,'STOK TRAYEMAN'!C:H,6,0),"?"))))</f>
        <v>0</v>
      </c>
      <c r="AR189" s="25">
        <f t="shared" si="10"/>
        <v>0</v>
      </c>
      <c r="AS189" s="25">
        <f t="shared" si="9"/>
        <v>1</v>
      </c>
      <c r="AT189" s="25">
        <f t="shared" si="8"/>
        <v>1</v>
      </c>
    </row>
    <row r="190" spans="1:46">
      <c r="A190" s="96" t="s">
        <v>1796</v>
      </c>
      <c r="B190" s="96" t="s">
        <v>1797</v>
      </c>
      <c r="C190" s="96" t="s">
        <v>1185</v>
      </c>
      <c r="D190" s="96" t="s">
        <v>1365</v>
      </c>
      <c r="E190" s="96" t="s">
        <v>482</v>
      </c>
      <c r="F190" s="97">
        <v>84000</v>
      </c>
      <c r="G190" s="97">
        <v>1</v>
      </c>
      <c r="H190" s="96" t="s">
        <v>1185</v>
      </c>
      <c r="I190" s="96" t="s">
        <v>1185</v>
      </c>
      <c r="J190" s="98">
        <v>1</v>
      </c>
      <c r="K190" s="97">
        <v>1</v>
      </c>
      <c r="L190" s="97">
        <v>0</v>
      </c>
      <c r="M190" s="97">
        <v>0</v>
      </c>
      <c r="N190" s="97">
        <v>0</v>
      </c>
      <c r="O190" s="97">
        <v>0</v>
      </c>
      <c r="P190" s="97">
        <v>0</v>
      </c>
      <c r="Q190" s="97">
        <v>0</v>
      </c>
      <c r="R190" s="97">
        <v>0</v>
      </c>
      <c r="S190" s="97">
        <v>0</v>
      </c>
      <c r="T190" s="97">
        <v>0</v>
      </c>
      <c r="U190" s="97">
        <v>0</v>
      </c>
      <c r="V190" s="97">
        <v>1</v>
      </c>
      <c r="W190" s="97">
        <v>0</v>
      </c>
      <c r="X190" s="97">
        <v>1</v>
      </c>
      <c r="Y190" s="97">
        <v>0</v>
      </c>
      <c r="Z190" s="97">
        <v>0</v>
      </c>
      <c r="AA190" s="97">
        <v>0</v>
      </c>
      <c r="AB190" s="97">
        <v>0</v>
      </c>
      <c r="AC190" s="97">
        <v>0</v>
      </c>
      <c r="AD190" s="97">
        <v>0</v>
      </c>
      <c r="AE190" s="97">
        <v>0</v>
      </c>
      <c r="AF190" s="97">
        <v>0</v>
      </c>
      <c r="AG190" s="97">
        <v>0</v>
      </c>
      <c r="AH190" s="97">
        <v>1</v>
      </c>
      <c r="AI190" s="97">
        <v>1</v>
      </c>
      <c r="AJ190" s="97">
        <v>0</v>
      </c>
      <c r="AK190" s="97">
        <v>1</v>
      </c>
      <c r="AL190" s="97">
        <v>1</v>
      </c>
      <c r="AM190" s="97">
        <v>1</v>
      </c>
      <c r="AN190" s="96" t="s">
        <v>483</v>
      </c>
      <c r="AO190" s="97">
        <v>0</v>
      </c>
      <c r="AP190" s="31">
        <f>IFERROR(IF(AN190="CIKDITIRO",VLOOKUP(A190,'BR DTG CIKDITIRO'!C:E,3,0),IF(FR_HITUNG_MINMAX!AN190="PESALAKAN",VLOOKUP(FR_HITUNG_MINMAX!A190,'BR DTG ADW'!C:E,3,0),IF(FR_HITUNG_MINMAX!AN190="PACUL",VLOOKUP(FR_HITUNG_MINMAX!A190,'BR DTG PACUL'!C:E,3,0),IF(FR_HITUNG_MINMAX!AN190="TRAYEMAN",VLOOKUP(FR_HITUNG_MINMAX!A190,'BR DTG TRAYEMAN'!C:E,3,0),"?")))),0)</f>
        <v>0</v>
      </c>
      <c r="AQ190" s="31">
        <f>IF(AN190="PACUL",VLOOKUP(A190,'STOK PACUL'!C:H,6,0),IF(FR_HITUNG_MINMAX!AN190="PESALAKAN",VLOOKUP(FR_HITUNG_MINMAX!A190,'STOK PESALAKAN'!C:H,6,0),IF(FR_HITUNG_MINMAX!AN190="CIKDITIRO",VLOOKUP(FR_HITUNG_MINMAX!A190,'STOK CIKDITIRO'!C:H,6,0),IF(FR_HITUNG_MINMAX!AN190="TRAYEMAN",VLOOKUP(FR_HITUNG_MINMAX!A190,'STOK TRAYEMAN'!C:H,6,0),"?"))))</f>
        <v>0</v>
      </c>
      <c r="AR190" s="25">
        <f t="shared" si="10"/>
        <v>0</v>
      </c>
      <c r="AS190" s="25">
        <f t="shared" si="9"/>
        <v>1</v>
      </c>
      <c r="AT190" s="25">
        <f t="shared" si="8"/>
        <v>1</v>
      </c>
    </row>
    <row r="191" spans="1:46" ht="30">
      <c r="A191" s="96" t="s">
        <v>1798</v>
      </c>
      <c r="B191" s="96" t="s">
        <v>1799</v>
      </c>
      <c r="C191" s="96" t="s">
        <v>876</v>
      </c>
      <c r="D191" s="96" t="s">
        <v>1365</v>
      </c>
      <c r="E191" s="96" t="s">
        <v>482</v>
      </c>
      <c r="F191" s="97">
        <v>23500</v>
      </c>
      <c r="G191" s="97">
        <v>1</v>
      </c>
      <c r="H191" s="96" t="s">
        <v>2</v>
      </c>
      <c r="I191" s="96" t="s">
        <v>1185</v>
      </c>
      <c r="J191" s="98">
        <v>1</v>
      </c>
      <c r="K191" s="97">
        <v>1</v>
      </c>
      <c r="L191" s="97">
        <v>0</v>
      </c>
      <c r="M191" s="97">
        <v>0</v>
      </c>
      <c r="N191" s="97">
        <v>0</v>
      </c>
      <c r="O191" s="97">
        <v>1</v>
      </c>
      <c r="P191" s="97">
        <v>0</v>
      </c>
      <c r="Q191" s="97">
        <v>0</v>
      </c>
      <c r="R191" s="97">
        <v>0</v>
      </c>
      <c r="S191" s="97">
        <v>0</v>
      </c>
      <c r="T191" s="97">
        <v>0</v>
      </c>
      <c r="U191" s="97">
        <v>0</v>
      </c>
      <c r="V191" s="97">
        <v>0</v>
      </c>
      <c r="W191" s="97">
        <v>0</v>
      </c>
      <c r="X191" s="97">
        <v>1</v>
      </c>
      <c r="Y191" s="97">
        <v>0</v>
      </c>
      <c r="Z191" s="97">
        <v>0</v>
      </c>
      <c r="AA191" s="97">
        <v>1</v>
      </c>
      <c r="AB191" s="97">
        <v>1</v>
      </c>
      <c r="AC191" s="97">
        <v>0</v>
      </c>
      <c r="AD191" s="97">
        <v>0</v>
      </c>
      <c r="AE191" s="97">
        <v>0</v>
      </c>
      <c r="AF191" s="97">
        <v>0</v>
      </c>
      <c r="AG191" s="97">
        <v>0</v>
      </c>
      <c r="AH191" s="97">
        <v>0</v>
      </c>
      <c r="AI191" s="97">
        <v>0</v>
      </c>
      <c r="AJ191" s="97">
        <v>0</v>
      </c>
      <c r="AK191" s="97">
        <v>1</v>
      </c>
      <c r="AL191" s="97">
        <v>0</v>
      </c>
      <c r="AM191" s="97">
        <v>0</v>
      </c>
      <c r="AN191" s="96" t="s">
        <v>483</v>
      </c>
      <c r="AO191" s="97">
        <v>0</v>
      </c>
      <c r="AP191" s="31">
        <f>IFERROR(IF(AN191="CIKDITIRO",VLOOKUP(A191,'BR DTG CIKDITIRO'!C:E,3,0),IF(FR_HITUNG_MINMAX!AN191="PESALAKAN",VLOOKUP(FR_HITUNG_MINMAX!A191,'BR DTG ADW'!C:E,3,0),IF(FR_HITUNG_MINMAX!AN191="PACUL",VLOOKUP(FR_HITUNG_MINMAX!A191,'BR DTG PACUL'!C:E,3,0),IF(FR_HITUNG_MINMAX!AN191="TRAYEMAN",VLOOKUP(FR_HITUNG_MINMAX!A191,'BR DTG TRAYEMAN'!C:E,3,0),"?")))),0)</f>
        <v>0</v>
      </c>
      <c r="AQ191" s="31">
        <f>IF(AN191="PACUL",VLOOKUP(A191,'STOK PACUL'!C:H,6,0),IF(FR_HITUNG_MINMAX!AN191="PESALAKAN",VLOOKUP(FR_HITUNG_MINMAX!A191,'STOK PESALAKAN'!C:H,6,0),IF(FR_HITUNG_MINMAX!AN191="CIKDITIRO",VLOOKUP(FR_HITUNG_MINMAX!A191,'STOK CIKDITIRO'!C:H,6,0),IF(FR_HITUNG_MINMAX!AN191="TRAYEMAN",VLOOKUP(FR_HITUNG_MINMAX!A191,'STOK TRAYEMAN'!C:H,6,0),"?"))))</f>
        <v>0</v>
      </c>
      <c r="AR191" s="25">
        <f t="shared" si="10"/>
        <v>0</v>
      </c>
      <c r="AS191" s="25">
        <f t="shared" si="9"/>
        <v>0</v>
      </c>
      <c r="AT191" s="25">
        <f t="shared" si="8"/>
        <v>2</v>
      </c>
    </row>
    <row r="192" spans="1:46">
      <c r="A192" s="96" t="s">
        <v>1800</v>
      </c>
      <c r="B192" s="96" t="s">
        <v>1801</v>
      </c>
      <c r="C192" s="96" t="s">
        <v>876</v>
      </c>
      <c r="D192" s="96" t="s">
        <v>1365</v>
      </c>
      <c r="E192" s="96" t="s">
        <v>484</v>
      </c>
      <c r="F192" s="97">
        <v>13316.6874739908</v>
      </c>
      <c r="G192" s="97">
        <v>1</v>
      </c>
      <c r="H192" s="96" t="s">
        <v>1185</v>
      </c>
      <c r="I192" s="96" t="s">
        <v>1185</v>
      </c>
      <c r="J192" s="98">
        <v>1</v>
      </c>
      <c r="K192" s="97">
        <v>1</v>
      </c>
      <c r="L192" s="97">
        <v>1</v>
      </c>
      <c r="M192" s="97">
        <v>2</v>
      </c>
      <c r="N192" s="97">
        <v>0</v>
      </c>
      <c r="O192" s="97">
        <v>0</v>
      </c>
      <c r="P192" s="97">
        <v>0</v>
      </c>
      <c r="Q192" s="97">
        <v>1</v>
      </c>
      <c r="R192" s="97">
        <v>0</v>
      </c>
      <c r="S192" s="97">
        <v>0</v>
      </c>
      <c r="T192" s="97">
        <v>0</v>
      </c>
      <c r="U192" s="97">
        <v>0</v>
      </c>
      <c r="V192" s="97">
        <v>0</v>
      </c>
      <c r="W192" s="97">
        <v>0</v>
      </c>
      <c r="X192" s="97">
        <v>2</v>
      </c>
      <c r="Y192" s="97">
        <v>3</v>
      </c>
      <c r="Z192" s="97">
        <v>2</v>
      </c>
      <c r="AA192" s="97">
        <v>0</v>
      </c>
      <c r="AB192" s="97">
        <v>0</v>
      </c>
      <c r="AC192" s="97">
        <v>1</v>
      </c>
      <c r="AD192" s="97">
        <v>1</v>
      </c>
      <c r="AE192" s="97">
        <v>0</v>
      </c>
      <c r="AF192" s="97">
        <v>0</v>
      </c>
      <c r="AG192" s="97">
        <v>0</v>
      </c>
      <c r="AH192" s="97">
        <v>0</v>
      </c>
      <c r="AI192" s="97">
        <v>0</v>
      </c>
      <c r="AJ192" s="97">
        <v>1</v>
      </c>
      <c r="AK192" s="97">
        <v>3</v>
      </c>
      <c r="AL192" s="97">
        <v>0</v>
      </c>
      <c r="AM192" s="97">
        <v>0</v>
      </c>
      <c r="AN192" s="96" t="s">
        <v>483</v>
      </c>
      <c r="AO192" s="97">
        <v>0</v>
      </c>
      <c r="AP192" s="31">
        <f>IFERROR(IF(AN192="CIKDITIRO",VLOOKUP(A192,'BR DTG CIKDITIRO'!C:E,3,0),IF(FR_HITUNG_MINMAX!AN192="PESALAKAN",VLOOKUP(FR_HITUNG_MINMAX!A192,'BR DTG ADW'!C:E,3,0),IF(FR_HITUNG_MINMAX!AN192="PACUL",VLOOKUP(FR_HITUNG_MINMAX!A192,'BR DTG PACUL'!C:E,3,0),IF(FR_HITUNG_MINMAX!AN192="TRAYEMAN",VLOOKUP(FR_HITUNG_MINMAX!A192,'BR DTG TRAYEMAN'!C:E,3,0),"?")))),0)</f>
        <v>0</v>
      </c>
      <c r="AQ192" s="31">
        <f>IF(AN192="PACUL",VLOOKUP(A192,'STOK PACUL'!C:H,6,0),IF(FR_HITUNG_MINMAX!AN192="PESALAKAN",VLOOKUP(FR_HITUNG_MINMAX!A192,'STOK PESALAKAN'!C:H,6,0),IF(FR_HITUNG_MINMAX!AN192="CIKDITIRO",VLOOKUP(FR_HITUNG_MINMAX!A192,'STOK CIKDITIRO'!C:H,6,0),IF(FR_HITUNG_MINMAX!AN192="TRAYEMAN",VLOOKUP(FR_HITUNG_MINMAX!A192,'STOK TRAYEMAN'!C:H,6,0),"?"))))</f>
        <v>0</v>
      </c>
      <c r="AR192" s="25">
        <f t="shared" si="10"/>
        <v>0</v>
      </c>
      <c r="AS192" s="25">
        <f t="shared" si="9"/>
        <v>0</v>
      </c>
      <c r="AT192" s="25">
        <f t="shared" si="8"/>
        <v>1</v>
      </c>
    </row>
    <row r="193" spans="1:46">
      <c r="A193" s="96" t="s">
        <v>666</v>
      </c>
      <c r="B193" s="96" t="s">
        <v>1054</v>
      </c>
      <c r="C193" s="96" t="s">
        <v>891</v>
      </c>
      <c r="D193" s="96" t="s">
        <v>1369</v>
      </c>
      <c r="E193" s="96" t="s">
        <v>486</v>
      </c>
      <c r="F193" s="97">
        <v>44500</v>
      </c>
      <c r="G193" s="97">
        <v>1</v>
      </c>
      <c r="H193" s="96" t="s">
        <v>1185</v>
      </c>
      <c r="I193" s="96" t="s">
        <v>1185</v>
      </c>
      <c r="J193" s="98">
        <v>1</v>
      </c>
      <c r="K193" s="97">
        <v>1</v>
      </c>
      <c r="L193" s="97">
        <v>3</v>
      </c>
      <c r="M193" s="97">
        <v>3</v>
      </c>
      <c r="N193" s="97">
        <v>2</v>
      </c>
      <c r="O193" s="97">
        <v>6</v>
      </c>
      <c r="P193" s="97">
        <v>2</v>
      </c>
      <c r="Q193" s="97">
        <v>5</v>
      </c>
      <c r="R193" s="97">
        <v>0</v>
      </c>
      <c r="S193" s="97">
        <v>6</v>
      </c>
      <c r="T193" s="97">
        <v>3</v>
      </c>
      <c r="U193" s="97">
        <v>2</v>
      </c>
      <c r="V193" s="97">
        <v>1</v>
      </c>
      <c r="W193" s="97">
        <v>3</v>
      </c>
      <c r="X193" s="97">
        <v>6</v>
      </c>
      <c r="Y193" s="97">
        <v>6</v>
      </c>
      <c r="Z193" s="97">
        <v>5</v>
      </c>
      <c r="AA193" s="97">
        <v>8</v>
      </c>
      <c r="AB193" s="97">
        <v>8</v>
      </c>
      <c r="AC193" s="97">
        <v>7</v>
      </c>
      <c r="AD193" s="97">
        <v>5</v>
      </c>
      <c r="AE193" s="97">
        <v>6</v>
      </c>
      <c r="AF193" s="97">
        <v>9</v>
      </c>
      <c r="AG193" s="97">
        <v>8</v>
      </c>
      <c r="AH193" s="97">
        <v>3</v>
      </c>
      <c r="AI193" s="97">
        <v>4</v>
      </c>
      <c r="AJ193" s="97">
        <v>6</v>
      </c>
      <c r="AK193" s="97">
        <v>9</v>
      </c>
      <c r="AL193" s="97">
        <v>6</v>
      </c>
      <c r="AM193" s="97">
        <v>9</v>
      </c>
      <c r="AN193" s="96" t="s">
        <v>483</v>
      </c>
      <c r="AO193" s="97">
        <v>4</v>
      </c>
      <c r="AP193" s="31">
        <f>IFERROR(IF(AN193="CIKDITIRO",VLOOKUP(A193,'BR DTG CIKDITIRO'!C:E,3,0),IF(FR_HITUNG_MINMAX!AN193="PESALAKAN",VLOOKUP(FR_HITUNG_MINMAX!A193,'BR DTG ADW'!C:E,3,0),IF(FR_HITUNG_MINMAX!AN193="PACUL",VLOOKUP(FR_HITUNG_MINMAX!A193,'BR DTG PACUL'!C:E,3,0),IF(FR_HITUNG_MINMAX!AN193="TRAYEMAN",VLOOKUP(FR_HITUNG_MINMAX!A193,'BR DTG TRAYEMAN'!C:E,3,0),"?")))),0)</f>
        <v>0</v>
      </c>
      <c r="AQ193" s="31">
        <f>IF(AN193="PACUL",VLOOKUP(A193,'STOK PACUL'!C:H,6,0),IF(FR_HITUNG_MINMAX!AN193="PESALAKAN",VLOOKUP(FR_HITUNG_MINMAX!A193,'STOK PESALAKAN'!C:H,6,0),IF(FR_HITUNG_MINMAX!AN193="CIKDITIRO",VLOOKUP(FR_HITUNG_MINMAX!A193,'STOK CIKDITIRO'!C:H,6,0),IF(FR_HITUNG_MINMAX!AN193="TRAYEMAN",VLOOKUP(FR_HITUNG_MINMAX!A193,'STOK TRAYEMAN'!C:H,6,0),"?"))))</f>
        <v>4</v>
      </c>
      <c r="AR193" s="25">
        <f t="shared" si="10"/>
        <v>4</v>
      </c>
      <c r="AS193" s="25">
        <f t="shared" si="9"/>
        <v>3</v>
      </c>
      <c r="AT193" s="25">
        <f t="shared" si="8"/>
        <v>4</v>
      </c>
    </row>
    <row r="194" spans="1:46">
      <c r="A194" s="96" t="s">
        <v>293</v>
      </c>
      <c r="B194" s="96" t="s">
        <v>1055</v>
      </c>
      <c r="C194" s="96" t="s">
        <v>881</v>
      </c>
      <c r="D194" s="96" t="s">
        <v>1365</v>
      </c>
      <c r="E194" s="96" t="s">
        <v>482</v>
      </c>
      <c r="F194" s="97">
        <v>13500</v>
      </c>
      <c r="G194" s="97">
        <v>1</v>
      </c>
      <c r="H194" s="96" t="s">
        <v>31</v>
      </c>
      <c r="I194" s="96" t="s">
        <v>1185</v>
      </c>
      <c r="J194" s="98">
        <v>1</v>
      </c>
      <c r="K194" s="97">
        <v>1</v>
      </c>
      <c r="L194" s="97">
        <v>0</v>
      </c>
      <c r="M194" s="97">
        <v>0</v>
      </c>
      <c r="N194" s="97">
        <v>0</v>
      </c>
      <c r="O194" s="97">
        <v>0</v>
      </c>
      <c r="P194" s="97">
        <v>0</v>
      </c>
      <c r="Q194" s="97">
        <v>0</v>
      </c>
      <c r="R194" s="97">
        <v>0</v>
      </c>
      <c r="S194" s="97">
        <v>0</v>
      </c>
      <c r="T194" s="97">
        <v>0</v>
      </c>
      <c r="U194" s="97">
        <v>1</v>
      </c>
      <c r="V194" s="97">
        <v>0</v>
      </c>
      <c r="W194" s="97">
        <v>0</v>
      </c>
      <c r="X194" s="97">
        <v>1</v>
      </c>
      <c r="Y194" s="97">
        <v>0</v>
      </c>
      <c r="Z194" s="97">
        <v>0</v>
      </c>
      <c r="AA194" s="97">
        <v>0</v>
      </c>
      <c r="AB194" s="97">
        <v>0</v>
      </c>
      <c r="AC194" s="97">
        <v>0</v>
      </c>
      <c r="AD194" s="97">
        <v>0</v>
      </c>
      <c r="AE194" s="97">
        <v>0</v>
      </c>
      <c r="AF194" s="97">
        <v>0</v>
      </c>
      <c r="AG194" s="97">
        <v>1</v>
      </c>
      <c r="AH194" s="97">
        <v>1</v>
      </c>
      <c r="AI194" s="97">
        <v>0</v>
      </c>
      <c r="AJ194" s="97">
        <v>0</v>
      </c>
      <c r="AK194" s="97">
        <v>1</v>
      </c>
      <c r="AL194" s="97">
        <v>1</v>
      </c>
      <c r="AM194" s="97">
        <v>2</v>
      </c>
      <c r="AN194" s="96" t="s">
        <v>483</v>
      </c>
      <c r="AO194" s="97">
        <v>1</v>
      </c>
      <c r="AP194" s="31">
        <f>IFERROR(IF(AN194="CIKDITIRO",VLOOKUP(A194,'BR DTG CIKDITIRO'!C:E,3,0),IF(FR_HITUNG_MINMAX!AN194="PESALAKAN",VLOOKUP(FR_HITUNG_MINMAX!A194,'BR DTG ADW'!C:E,3,0),IF(FR_HITUNG_MINMAX!AN194="PACUL",VLOOKUP(FR_HITUNG_MINMAX!A194,'BR DTG PACUL'!C:E,3,0),IF(FR_HITUNG_MINMAX!AN194="TRAYEMAN",VLOOKUP(FR_HITUNG_MINMAX!A194,'BR DTG TRAYEMAN'!C:E,3,0),"?")))),0)</f>
        <v>0</v>
      </c>
      <c r="AQ194" s="31">
        <f>IF(AN194="PACUL",VLOOKUP(A194,'STOK PACUL'!C:H,6,0),IF(FR_HITUNG_MINMAX!AN194="PESALAKAN",VLOOKUP(FR_HITUNG_MINMAX!A194,'STOK PESALAKAN'!C:H,6,0),IF(FR_HITUNG_MINMAX!AN194="CIKDITIRO",VLOOKUP(FR_HITUNG_MINMAX!A194,'STOK CIKDITIRO'!C:H,6,0),IF(FR_HITUNG_MINMAX!AN194="TRAYEMAN",VLOOKUP(FR_HITUNG_MINMAX!A194,'STOK TRAYEMAN'!C:H,6,0),"?"))))</f>
        <v>1</v>
      </c>
      <c r="AR194" s="25">
        <f t="shared" si="10"/>
        <v>1</v>
      </c>
      <c r="AS194" s="25">
        <f t="shared" si="9"/>
        <v>1</v>
      </c>
      <c r="AT194" s="25">
        <f t="shared" si="8"/>
        <v>3</v>
      </c>
    </row>
    <row r="195" spans="1:46">
      <c r="A195" s="96" t="s">
        <v>1802</v>
      </c>
      <c r="B195" s="96" t="s">
        <v>1803</v>
      </c>
      <c r="C195" s="96" t="s">
        <v>1185</v>
      </c>
      <c r="D195" s="96" t="s">
        <v>1365</v>
      </c>
      <c r="E195" s="96" t="s">
        <v>482</v>
      </c>
      <c r="F195" s="97">
        <v>28500</v>
      </c>
      <c r="G195" s="97">
        <v>1</v>
      </c>
      <c r="H195" s="96" t="s">
        <v>1185</v>
      </c>
      <c r="I195" s="96" t="s">
        <v>1185</v>
      </c>
      <c r="J195" s="98">
        <v>1</v>
      </c>
      <c r="K195" s="97">
        <v>1</v>
      </c>
      <c r="L195" s="97">
        <v>0</v>
      </c>
      <c r="M195" s="97">
        <v>0</v>
      </c>
      <c r="N195" s="97">
        <v>0</v>
      </c>
      <c r="O195" s="97">
        <v>0</v>
      </c>
      <c r="P195" s="97">
        <v>0</v>
      </c>
      <c r="Q195" s="97">
        <v>1</v>
      </c>
      <c r="R195" s="97">
        <v>0</v>
      </c>
      <c r="S195" s="97">
        <v>0</v>
      </c>
      <c r="T195" s="97">
        <v>0</v>
      </c>
      <c r="U195" s="97">
        <v>0</v>
      </c>
      <c r="V195" s="97">
        <v>0</v>
      </c>
      <c r="W195" s="97">
        <v>0</v>
      </c>
      <c r="X195" s="97">
        <v>1</v>
      </c>
      <c r="Y195" s="97">
        <v>0</v>
      </c>
      <c r="Z195" s="97">
        <v>0</v>
      </c>
      <c r="AA195" s="97">
        <v>0</v>
      </c>
      <c r="AB195" s="97">
        <v>0</v>
      </c>
      <c r="AC195" s="97">
        <v>1</v>
      </c>
      <c r="AD195" s="97">
        <v>1</v>
      </c>
      <c r="AE195" s="97">
        <v>0</v>
      </c>
      <c r="AF195" s="97">
        <v>0</v>
      </c>
      <c r="AG195" s="97">
        <v>0</v>
      </c>
      <c r="AH195" s="97">
        <v>0</v>
      </c>
      <c r="AI195" s="97">
        <v>0</v>
      </c>
      <c r="AJ195" s="97">
        <v>0</v>
      </c>
      <c r="AK195" s="97">
        <v>1</v>
      </c>
      <c r="AL195" s="97">
        <v>1</v>
      </c>
      <c r="AM195" s="97">
        <v>1</v>
      </c>
      <c r="AN195" s="96" t="s">
        <v>483</v>
      </c>
      <c r="AO195" s="97">
        <v>0</v>
      </c>
      <c r="AP195" s="31">
        <f>IFERROR(IF(AN195="CIKDITIRO",VLOOKUP(A195,'BR DTG CIKDITIRO'!C:E,3,0),IF(FR_HITUNG_MINMAX!AN195="PESALAKAN",VLOOKUP(FR_HITUNG_MINMAX!A195,'BR DTG ADW'!C:E,3,0),IF(FR_HITUNG_MINMAX!AN195="PACUL",VLOOKUP(FR_HITUNG_MINMAX!A195,'BR DTG PACUL'!C:E,3,0),IF(FR_HITUNG_MINMAX!AN195="TRAYEMAN",VLOOKUP(FR_HITUNG_MINMAX!A195,'BR DTG TRAYEMAN'!C:E,3,0),"?")))),0)</f>
        <v>0</v>
      </c>
      <c r="AQ195" s="31">
        <f>IF(AN195="PACUL",VLOOKUP(A195,'STOK PACUL'!C:H,6,0),IF(FR_HITUNG_MINMAX!AN195="PESALAKAN",VLOOKUP(FR_HITUNG_MINMAX!A195,'STOK PESALAKAN'!C:H,6,0),IF(FR_HITUNG_MINMAX!AN195="CIKDITIRO",VLOOKUP(FR_HITUNG_MINMAX!A195,'STOK CIKDITIRO'!C:H,6,0),IF(FR_HITUNG_MINMAX!AN195="TRAYEMAN",VLOOKUP(FR_HITUNG_MINMAX!A195,'STOK TRAYEMAN'!C:H,6,0),"?"))))</f>
        <v>0</v>
      </c>
      <c r="AR195" s="25">
        <f t="shared" si="10"/>
        <v>0</v>
      </c>
      <c r="AS195" s="25">
        <f t="shared" si="9"/>
        <v>1</v>
      </c>
      <c r="AT195" s="25">
        <f t="shared" ref="AT195:AT258" si="11">COUNTIF(A:A,A195)</f>
        <v>1</v>
      </c>
    </row>
    <row r="196" spans="1:46" ht="30">
      <c r="A196" s="96" t="s">
        <v>1804</v>
      </c>
      <c r="B196" s="96" t="s">
        <v>1805</v>
      </c>
      <c r="C196" s="96" t="s">
        <v>876</v>
      </c>
      <c r="D196" s="96" t="s">
        <v>1365</v>
      </c>
      <c r="E196" s="96" t="s">
        <v>482</v>
      </c>
      <c r="F196" s="97">
        <v>22000</v>
      </c>
      <c r="G196" s="97">
        <v>1</v>
      </c>
      <c r="H196" s="96" t="s">
        <v>86</v>
      </c>
      <c r="I196" s="96" t="s">
        <v>2</v>
      </c>
      <c r="J196" s="98">
        <v>1</v>
      </c>
      <c r="K196" s="97">
        <v>1</v>
      </c>
      <c r="L196" s="97">
        <v>2</v>
      </c>
      <c r="M196" s="97">
        <v>0</v>
      </c>
      <c r="N196" s="97">
        <v>0</v>
      </c>
      <c r="O196" s="97">
        <v>0</v>
      </c>
      <c r="P196" s="97">
        <v>0</v>
      </c>
      <c r="Q196" s="97">
        <v>0</v>
      </c>
      <c r="R196" s="97">
        <v>0</v>
      </c>
      <c r="S196" s="97">
        <v>0</v>
      </c>
      <c r="T196" s="97">
        <v>0</v>
      </c>
      <c r="U196" s="97">
        <v>0</v>
      </c>
      <c r="V196" s="97">
        <v>0</v>
      </c>
      <c r="W196" s="97">
        <v>0</v>
      </c>
      <c r="X196" s="97">
        <v>2</v>
      </c>
      <c r="Y196" s="97">
        <v>2</v>
      </c>
      <c r="Z196" s="97">
        <v>0</v>
      </c>
      <c r="AA196" s="97">
        <v>0</v>
      </c>
      <c r="AB196" s="97">
        <v>0</v>
      </c>
      <c r="AC196" s="97">
        <v>0</v>
      </c>
      <c r="AD196" s="97">
        <v>0</v>
      </c>
      <c r="AE196" s="97">
        <v>0</v>
      </c>
      <c r="AF196" s="97">
        <v>0</v>
      </c>
      <c r="AG196" s="97">
        <v>0</v>
      </c>
      <c r="AH196" s="97">
        <v>0</v>
      </c>
      <c r="AI196" s="97">
        <v>0</v>
      </c>
      <c r="AJ196" s="97">
        <v>2</v>
      </c>
      <c r="AK196" s="97">
        <v>2</v>
      </c>
      <c r="AL196" s="97">
        <v>0</v>
      </c>
      <c r="AM196" s="97">
        <v>0</v>
      </c>
      <c r="AN196" s="96" t="s">
        <v>483</v>
      </c>
      <c r="AO196" s="97">
        <v>0</v>
      </c>
      <c r="AP196" s="31">
        <f>IFERROR(IF(AN196="CIKDITIRO",VLOOKUP(A196,'BR DTG CIKDITIRO'!C:E,3,0),IF(FR_HITUNG_MINMAX!AN196="PESALAKAN",VLOOKUP(FR_HITUNG_MINMAX!A196,'BR DTG ADW'!C:E,3,0),IF(FR_HITUNG_MINMAX!AN196="PACUL",VLOOKUP(FR_HITUNG_MINMAX!A196,'BR DTG PACUL'!C:E,3,0),IF(FR_HITUNG_MINMAX!AN196="TRAYEMAN",VLOOKUP(FR_HITUNG_MINMAX!A196,'BR DTG TRAYEMAN'!C:E,3,0),"?")))),0)</f>
        <v>0</v>
      </c>
      <c r="AQ196" s="31">
        <f>IF(AN196="PACUL",VLOOKUP(A196,'STOK PACUL'!C:H,6,0),IF(FR_HITUNG_MINMAX!AN196="PESALAKAN",VLOOKUP(FR_HITUNG_MINMAX!A196,'STOK PESALAKAN'!C:H,6,0),IF(FR_HITUNG_MINMAX!AN196="CIKDITIRO",VLOOKUP(FR_HITUNG_MINMAX!A196,'STOK CIKDITIRO'!C:H,6,0),IF(FR_HITUNG_MINMAX!AN196="TRAYEMAN",VLOOKUP(FR_HITUNG_MINMAX!A196,'STOK TRAYEMAN'!C:H,6,0),"?"))))</f>
        <v>0</v>
      </c>
      <c r="AR196" s="25">
        <f t="shared" si="10"/>
        <v>0</v>
      </c>
      <c r="AS196" s="25">
        <f t="shared" si="9"/>
        <v>0</v>
      </c>
      <c r="AT196" s="25">
        <f t="shared" si="11"/>
        <v>1</v>
      </c>
    </row>
    <row r="197" spans="1:46">
      <c r="A197" s="96" t="s">
        <v>1806</v>
      </c>
      <c r="B197" s="96" t="s">
        <v>1056</v>
      </c>
      <c r="C197" s="96" t="s">
        <v>876</v>
      </c>
      <c r="D197" s="96" t="s">
        <v>1365</v>
      </c>
      <c r="E197" s="96" t="s">
        <v>482</v>
      </c>
      <c r="F197" s="97">
        <v>25000</v>
      </c>
      <c r="G197" s="97">
        <v>1</v>
      </c>
      <c r="H197" s="96" t="s">
        <v>30</v>
      </c>
      <c r="I197" s="96" t="s">
        <v>2</v>
      </c>
      <c r="J197" s="98">
        <v>1</v>
      </c>
      <c r="K197" s="97">
        <v>1</v>
      </c>
      <c r="L197" s="97">
        <v>0</v>
      </c>
      <c r="M197" s="97">
        <v>2</v>
      </c>
      <c r="N197" s="97">
        <v>0</v>
      </c>
      <c r="O197" s="97">
        <v>2</v>
      </c>
      <c r="P197" s="97">
        <v>0</v>
      </c>
      <c r="Q197" s="97">
        <v>0</v>
      </c>
      <c r="R197" s="97">
        <v>0</v>
      </c>
      <c r="S197" s="97">
        <v>0</v>
      </c>
      <c r="T197" s="97">
        <v>0</v>
      </c>
      <c r="U197" s="97">
        <v>0</v>
      </c>
      <c r="V197" s="97">
        <v>0</v>
      </c>
      <c r="W197" s="97">
        <v>0</v>
      </c>
      <c r="X197" s="97">
        <v>2</v>
      </c>
      <c r="Y197" s="97">
        <v>2</v>
      </c>
      <c r="Z197" s="97">
        <v>2</v>
      </c>
      <c r="AA197" s="97">
        <v>2</v>
      </c>
      <c r="AB197" s="97">
        <v>2</v>
      </c>
      <c r="AC197" s="97">
        <v>0</v>
      </c>
      <c r="AD197" s="97">
        <v>0</v>
      </c>
      <c r="AE197" s="97">
        <v>0</v>
      </c>
      <c r="AF197" s="97">
        <v>0</v>
      </c>
      <c r="AG197" s="97">
        <v>0</v>
      </c>
      <c r="AH197" s="97">
        <v>0</v>
      </c>
      <c r="AI197" s="97">
        <v>0</v>
      </c>
      <c r="AJ197" s="97">
        <v>0</v>
      </c>
      <c r="AK197" s="97">
        <v>2</v>
      </c>
      <c r="AL197" s="97">
        <v>0</v>
      </c>
      <c r="AM197" s="97">
        <v>0</v>
      </c>
      <c r="AN197" s="96" t="s">
        <v>483</v>
      </c>
      <c r="AO197" s="97">
        <v>16</v>
      </c>
      <c r="AP197" s="31">
        <f>IFERROR(IF(AN197="CIKDITIRO",VLOOKUP(A197,'BR DTG CIKDITIRO'!C:E,3,0),IF(FR_HITUNG_MINMAX!AN197="PESALAKAN",VLOOKUP(FR_HITUNG_MINMAX!A197,'BR DTG ADW'!C:E,3,0),IF(FR_HITUNG_MINMAX!AN197="PACUL",VLOOKUP(FR_HITUNG_MINMAX!A197,'BR DTG PACUL'!C:E,3,0),IF(FR_HITUNG_MINMAX!AN197="TRAYEMAN",VLOOKUP(FR_HITUNG_MINMAX!A197,'BR DTG TRAYEMAN'!C:E,3,0),"?")))),0)</f>
        <v>0</v>
      </c>
      <c r="AQ197" s="31">
        <f>IF(AN197="PACUL",VLOOKUP(A197,'STOK PACUL'!C:H,6,0),IF(FR_HITUNG_MINMAX!AN197="PESALAKAN",VLOOKUP(FR_HITUNG_MINMAX!A197,'STOK PESALAKAN'!C:H,6,0),IF(FR_HITUNG_MINMAX!AN197="CIKDITIRO",VLOOKUP(FR_HITUNG_MINMAX!A197,'STOK CIKDITIRO'!C:H,6,0),IF(FR_HITUNG_MINMAX!AN197="TRAYEMAN",VLOOKUP(FR_HITUNG_MINMAX!A197,'STOK TRAYEMAN'!C:H,6,0),"?"))))</f>
        <v>16</v>
      </c>
      <c r="AR197" s="25">
        <f t="shared" si="10"/>
        <v>16</v>
      </c>
      <c r="AS197" s="25">
        <f t="shared" si="9"/>
        <v>0</v>
      </c>
      <c r="AT197" s="25">
        <f t="shared" si="11"/>
        <v>2</v>
      </c>
    </row>
    <row r="198" spans="1:46" ht="30">
      <c r="A198" s="96" t="s">
        <v>1807</v>
      </c>
      <c r="B198" s="96" t="s">
        <v>1808</v>
      </c>
      <c r="C198" s="96" t="s">
        <v>876</v>
      </c>
      <c r="D198" s="96" t="s">
        <v>1365</v>
      </c>
      <c r="E198" s="96" t="s">
        <v>482</v>
      </c>
      <c r="F198" s="97">
        <v>144688.14944312899</v>
      </c>
      <c r="G198" s="97">
        <v>1</v>
      </c>
      <c r="H198" s="96" t="s">
        <v>30</v>
      </c>
      <c r="I198" s="96" t="s">
        <v>2</v>
      </c>
      <c r="J198" s="98">
        <v>1</v>
      </c>
      <c r="K198" s="97">
        <v>1</v>
      </c>
      <c r="L198" s="97">
        <v>1</v>
      </c>
      <c r="M198" s="97">
        <v>0</v>
      </c>
      <c r="N198" s="97">
        <v>0</v>
      </c>
      <c r="O198" s="97">
        <v>0</v>
      </c>
      <c r="P198" s="97">
        <v>0</v>
      </c>
      <c r="Q198" s="97">
        <v>0</v>
      </c>
      <c r="R198" s="97">
        <v>0</v>
      </c>
      <c r="S198" s="97">
        <v>0</v>
      </c>
      <c r="T198" s="97">
        <v>0</v>
      </c>
      <c r="U198" s="97">
        <v>0</v>
      </c>
      <c r="V198" s="97">
        <v>0</v>
      </c>
      <c r="W198" s="97">
        <v>0</v>
      </c>
      <c r="X198" s="97">
        <v>1</v>
      </c>
      <c r="Y198" s="97">
        <v>1</v>
      </c>
      <c r="Z198" s="97">
        <v>0</v>
      </c>
      <c r="AA198" s="97">
        <v>0</v>
      </c>
      <c r="AB198" s="97">
        <v>0</v>
      </c>
      <c r="AC198" s="97">
        <v>0</v>
      </c>
      <c r="AD198" s="97">
        <v>0</v>
      </c>
      <c r="AE198" s="97">
        <v>0</v>
      </c>
      <c r="AF198" s="97">
        <v>0</v>
      </c>
      <c r="AG198" s="97">
        <v>0</v>
      </c>
      <c r="AH198" s="97">
        <v>0</v>
      </c>
      <c r="AI198" s="97">
        <v>0</v>
      </c>
      <c r="AJ198" s="97">
        <v>1</v>
      </c>
      <c r="AK198" s="97">
        <v>1</v>
      </c>
      <c r="AL198" s="97">
        <v>0</v>
      </c>
      <c r="AM198" s="97">
        <v>0</v>
      </c>
      <c r="AN198" s="96" t="s">
        <v>483</v>
      </c>
      <c r="AO198" s="97">
        <v>0</v>
      </c>
      <c r="AP198" s="31">
        <f>IFERROR(IF(AN198="CIKDITIRO",VLOOKUP(A198,'BR DTG CIKDITIRO'!C:E,3,0),IF(FR_HITUNG_MINMAX!AN198="PESALAKAN",VLOOKUP(FR_HITUNG_MINMAX!A198,'BR DTG ADW'!C:E,3,0),IF(FR_HITUNG_MINMAX!AN198="PACUL",VLOOKUP(FR_HITUNG_MINMAX!A198,'BR DTG PACUL'!C:E,3,0),IF(FR_HITUNG_MINMAX!AN198="TRAYEMAN",VLOOKUP(FR_HITUNG_MINMAX!A198,'BR DTG TRAYEMAN'!C:E,3,0),"?")))),0)</f>
        <v>0</v>
      </c>
      <c r="AQ198" s="31">
        <f>IF(AN198="PACUL",VLOOKUP(A198,'STOK PACUL'!C:H,6,0),IF(FR_HITUNG_MINMAX!AN198="PESALAKAN",VLOOKUP(FR_HITUNG_MINMAX!A198,'STOK PESALAKAN'!C:H,6,0),IF(FR_HITUNG_MINMAX!AN198="CIKDITIRO",VLOOKUP(FR_HITUNG_MINMAX!A198,'STOK CIKDITIRO'!C:H,6,0),IF(FR_HITUNG_MINMAX!AN198="TRAYEMAN",VLOOKUP(FR_HITUNG_MINMAX!A198,'STOK TRAYEMAN'!C:H,6,0),"?"))))</f>
        <v>0</v>
      </c>
      <c r="AR198" s="25">
        <f t="shared" si="10"/>
        <v>0</v>
      </c>
      <c r="AS198" s="25">
        <f t="shared" si="9"/>
        <v>0</v>
      </c>
      <c r="AT198" s="25">
        <f t="shared" si="11"/>
        <v>1</v>
      </c>
    </row>
    <row r="199" spans="1:46">
      <c r="A199" s="96" t="s">
        <v>1809</v>
      </c>
      <c r="B199" s="96" t="s">
        <v>1810</v>
      </c>
      <c r="C199" s="96" t="s">
        <v>876</v>
      </c>
      <c r="D199" s="96" t="s">
        <v>1365</v>
      </c>
      <c r="E199" s="96" t="s">
        <v>482</v>
      </c>
      <c r="F199" s="97">
        <v>133000</v>
      </c>
      <c r="G199" s="97">
        <v>1</v>
      </c>
      <c r="H199" s="96" t="s">
        <v>30</v>
      </c>
      <c r="I199" s="96" t="s">
        <v>2</v>
      </c>
      <c r="J199" s="98">
        <v>1</v>
      </c>
      <c r="K199" s="97">
        <v>1</v>
      </c>
      <c r="L199" s="97">
        <v>2</v>
      </c>
      <c r="M199" s="97">
        <v>0</v>
      </c>
      <c r="N199" s="97">
        <v>0</v>
      </c>
      <c r="O199" s="97">
        <v>0</v>
      </c>
      <c r="P199" s="97">
        <v>0</v>
      </c>
      <c r="Q199" s="97">
        <v>0</v>
      </c>
      <c r="R199" s="97">
        <v>0</v>
      </c>
      <c r="S199" s="97">
        <v>0</v>
      </c>
      <c r="T199" s="97">
        <v>0</v>
      </c>
      <c r="U199" s="97">
        <v>0</v>
      </c>
      <c r="V199" s="97">
        <v>0</v>
      </c>
      <c r="W199" s="97">
        <v>0</v>
      </c>
      <c r="X199" s="97">
        <v>2</v>
      </c>
      <c r="Y199" s="97">
        <v>2</v>
      </c>
      <c r="Z199" s="97">
        <v>0</v>
      </c>
      <c r="AA199" s="97">
        <v>0</v>
      </c>
      <c r="AB199" s="97">
        <v>0</v>
      </c>
      <c r="AC199" s="97">
        <v>0</v>
      </c>
      <c r="AD199" s="97">
        <v>0</v>
      </c>
      <c r="AE199" s="97">
        <v>0</v>
      </c>
      <c r="AF199" s="97">
        <v>0</v>
      </c>
      <c r="AG199" s="97">
        <v>0</v>
      </c>
      <c r="AH199" s="97">
        <v>0</v>
      </c>
      <c r="AI199" s="97">
        <v>0</v>
      </c>
      <c r="AJ199" s="97">
        <v>2</v>
      </c>
      <c r="AK199" s="97">
        <v>2</v>
      </c>
      <c r="AL199" s="97">
        <v>0</v>
      </c>
      <c r="AM199" s="97">
        <v>0</v>
      </c>
      <c r="AN199" s="96" t="s">
        <v>483</v>
      </c>
      <c r="AO199" s="97">
        <v>0</v>
      </c>
      <c r="AP199" s="31">
        <f>IFERROR(IF(AN199="CIKDITIRO",VLOOKUP(A199,'BR DTG CIKDITIRO'!C:E,3,0),IF(FR_HITUNG_MINMAX!AN199="PESALAKAN",VLOOKUP(FR_HITUNG_MINMAX!A199,'BR DTG ADW'!C:E,3,0),IF(FR_HITUNG_MINMAX!AN199="PACUL",VLOOKUP(FR_HITUNG_MINMAX!A199,'BR DTG PACUL'!C:E,3,0),IF(FR_HITUNG_MINMAX!AN199="TRAYEMAN",VLOOKUP(FR_HITUNG_MINMAX!A199,'BR DTG TRAYEMAN'!C:E,3,0),"?")))),0)</f>
        <v>0</v>
      </c>
      <c r="AQ199" s="31">
        <f>IF(AN199="PACUL",VLOOKUP(A199,'STOK PACUL'!C:H,6,0),IF(FR_HITUNG_MINMAX!AN199="PESALAKAN",VLOOKUP(FR_HITUNG_MINMAX!A199,'STOK PESALAKAN'!C:H,6,0),IF(FR_HITUNG_MINMAX!AN199="CIKDITIRO",VLOOKUP(FR_HITUNG_MINMAX!A199,'STOK CIKDITIRO'!C:H,6,0),IF(FR_HITUNG_MINMAX!AN199="TRAYEMAN",VLOOKUP(FR_HITUNG_MINMAX!A199,'STOK TRAYEMAN'!C:H,6,0),"?"))))</f>
        <v>0</v>
      </c>
      <c r="AR199" s="25">
        <f t="shared" si="10"/>
        <v>0</v>
      </c>
      <c r="AS199" s="25">
        <f t="shared" si="9"/>
        <v>0</v>
      </c>
      <c r="AT199" s="25">
        <f t="shared" si="11"/>
        <v>1</v>
      </c>
    </row>
    <row r="200" spans="1:46">
      <c r="A200" s="96" t="s">
        <v>294</v>
      </c>
      <c r="B200" s="96" t="s">
        <v>1057</v>
      </c>
      <c r="C200" s="96" t="s">
        <v>984</v>
      </c>
      <c r="D200" s="96" t="s">
        <v>1365</v>
      </c>
      <c r="E200" s="96" t="s">
        <v>484</v>
      </c>
      <c r="F200" s="97">
        <v>136000</v>
      </c>
      <c r="G200" s="97">
        <v>1</v>
      </c>
      <c r="H200" s="96" t="s">
        <v>30</v>
      </c>
      <c r="I200" s="96" t="s">
        <v>2</v>
      </c>
      <c r="J200" s="98">
        <v>1</v>
      </c>
      <c r="K200" s="97">
        <v>1</v>
      </c>
      <c r="L200" s="97">
        <v>0</v>
      </c>
      <c r="M200" s="97">
        <v>6</v>
      </c>
      <c r="N200" s="97">
        <v>0</v>
      </c>
      <c r="O200" s="97">
        <v>2</v>
      </c>
      <c r="P200" s="97">
        <v>0</v>
      </c>
      <c r="Q200" s="97">
        <v>0</v>
      </c>
      <c r="R200" s="97">
        <v>0</v>
      </c>
      <c r="S200" s="97">
        <v>0</v>
      </c>
      <c r="T200" s="97">
        <v>0</v>
      </c>
      <c r="U200" s="97">
        <v>0</v>
      </c>
      <c r="V200" s="97">
        <v>0</v>
      </c>
      <c r="W200" s="97">
        <v>2</v>
      </c>
      <c r="X200" s="97">
        <v>6</v>
      </c>
      <c r="Y200" s="97">
        <v>6</v>
      </c>
      <c r="Z200" s="97">
        <v>6</v>
      </c>
      <c r="AA200" s="97">
        <v>2</v>
      </c>
      <c r="AB200" s="97">
        <v>2</v>
      </c>
      <c r="AC200" s="97">
        <v>0</v>
      </c>
      <c r="AD200" s="97">
        <v>0</v>
      </c>
      <c r="AE200" s="97">
        <v>0</v>
      </c>
      <c r="AF200" s="97">
        <v>0</v>
      </c>
      <c r="AG200" s="97">
        <v>0</v>
      </c>
      <c r="AH200" s="97">
        <v>0</v>
      </c>
      <c r="AI200" s="97">
        <v>2</v>
      </c>
      <c r="AJ200" s="97">
        <v>2</v>
      </c>
      <c r="AK200" s="97">
        <v>6</v>
      </c>
      <c r="AL200" s="97">
        <v>6</v>
      </c>
      <c r="AM200" s="97">
        <v>6</v>
      </c>
      <c r="AN200" s="96" t="s">
        <v>483</v>
      </c>
      <c r="AO200" s="97">
        <v>2</v>
      </c>
      <c r="AP200" s="31">
        <f>IFERROR(IF(AN200="CIKDITIRO",VLOOKUP(A200,'BR DTG CIKDITIRO'!C:E,3,0),IF(FR_HITUNG_MINMAX!AN200="PESALAKAN",VLOOKUP(FR_HITUNG_MINMAX!A200,'BR DTG ADW'!C:E,3,0),IF(FR_HITUNG_MINMAX!AN200="PACUL",VLOOKUP(FR_HITUNG_MINMAX!A200,'BR DTG PACUL'!C:E,3,0),IF(FR_HITUNG_MINMAX!AN200="TRAYEMAN",VLOOKUP(FR_HITUNG_MINMAX!A200,'BR DTG TRAYEMAN'!C:E,3,0),"?")))),0)</f>
        <v>0</v>
      </c>
      <c r="AQ200" s="31">
        <f>IF(AN200="PACUL",VLOOKUP(A200,'STOK PACUL'!C:H,6,0),IF(FR_HITUNG_MINMAX!AN200="PESALAKAN",VLOOKUP(FR_HITUNG_MINMAX!A200,'STOK PESALAKAN'!C:H,6,0),IF(FR_HITUNG_MINMAX!AN200="CIKDITIRO",VLOOKUP(FR_HITUNG_MINMAX!A200,'STOK CIKDITIRO'!C:H,6,0),IF(FR_HITUNG_MINMAX!AN200="TRAYEMAN",VLOOKUP(FR_HITUNG_MINMAX!A200,'STOK TRAYEMAN'!C:H,6,0),"?"))))</f>
        <v>2</v>
      </c>
      <c r="AR200" s="25">
        <f t="shared" si="10"/>
        <v>2</v>
      </c>
      <c r="AS200" s="25">
        <f t="shared" si="9"/>
        <v>3</v>
      </c>
      <c r="AT200" s="25">
        <f t="shared" si="11"/>
        <v>3</v>
      </c>
    </row>
    <row r="201" spans="1:46">
      <c r="A201" s="96" t="s">
        <v>1811</v>
      </c>
      <c r="B201" s="96" t="s">
        <v>1812</v>
      </c>
      <c r="C201" s="96" t="s">
        <v>888</v>
      </c>
      <c r="D201" s="96" t="s">
        <v>1365</v>
      </c>
      <c r="E201" s="96" t="s">
        <v>482</v>
      </c>
      <c r="F201" s="97">
        <v>11000</v>
      </c>
      <c r="G201" s="97">
        <v>1</v>
      </c>
      <c r="H201" s="96" t="s">
        <v>1185</v>
      </c>
      <c r="I201" s="96" t="s">
        <v>1185</v>
      </c>
      <c r="J201" s="98">
        <v>1</v>
      </c>
      <c r="K201" s="97">
        <v>1</v>
      </c>
      <c r="L201" s="97">
        <v>0</v>
      </c>
      <c r="M201" s="97">
        <v>0</v>
      </c>
      <c r="N201" s="97">
        <v>0</v>
      </c>
      <c r="O201" s="97">
        <v>1</v>
      </c>
      <c r="P201" s="97">
        <v>0</v>
      </c>
      <c r="Q201" s="97">
        <v>0</v>
      </c>
      <c r="R201" s="97">
        <v>0</v>
      </c>
      <c r="S201" s="97">
        <v>0</v>
      </c>
      <c r="T201" s="97">
        <v>0</v>
      </c>
      <c r="U201" s="97">
        <v>0</v>
      </c>
      <c r="V201" s="97">
        <v>0</v>
      </c>
      <c r="W201" s="97">
        <v>0</v>
      </c>
      <c r="X201" s="97">
        <v>1</v>
      </c>
      <c r="Y201" s="97">
        <v>0</v>
      </c>
      <c r="Z201" s="97">
        <v>0</v>
      </c>
      <c r="AA201" s="97">
        <v>1</v>
      </c>
      <c r="AB201" s="97">
        <v>1</v>
      </c>
      <c r="AC201" s="97">
        <v>0</v>
      </c>
      <c r="AD201" s="97">
        <v>0</v>
      </c>
      <c r="AE201" s="97">
        <v>0</v>
      </c>
      <c r="AF201" s="97">
        <v>0</v>
      </c>
      <c r="AG201" s="97">
        <v>0</v>
      </c>
      <c r="AH201" s="97">
        <v>0</v>
      </c>
      <c r="AI201" s="97">
        <v>0</v>
      </c>
      <c r="AJ201" s="97">
        <v>0</v>
      </c>
      <c r="AK201" s="97">
        <v>1</v>
      </c>
      <c r="AL201" s="97">
        <v>1</v>
      </c>
      <c r="AM201" s="97">
        <v>2</v>
      </c>
      <c r="AN201" s="96" t="s">
        <v>483</v>
      </c>
      <c r="AO201" s="97">
        <v>2</v>
      </c>
      <c r="AP201" s="31">
        <f>IFERROR(IF(AN201="CIKDITIRO",VLOOKUP(A201,'BR DTG CIKDITIRO'!C:E,3,0),IF(FR_HITUNG_MINMAX!AN201="PESALAKAN",VLOOKUP(FR_HITUNG_MINMAX!A201,'BR DTG ADW'!C:E,3,0),IF(FR_HITUNG_MINMAX!AN201="PACUL",VLOOKUP(FR_HITUNG_MINMAX!A201,'BR DTG PACUL'!C:E,3,0),IF(FR_HITUNG_MINMAX!AN201="TRAYEMAN",VLOOKUP(FR_HITUNG_MINMAX!A201,'BR DTG TRAYEMAN'!C:E,3,0),"?")))),0)</f>
        <v>0</v>
      </c>
      <c r="AQ201" s="31">
        <f>IF(AN201="PACUL",VLOOKUP(A201,'STOK PACUL'!C:H,6,0),IF(FR_HITUNG_MINMAX!AN201="PESALAKAN",VLOOKUP(FR_HITUNG_MINMAX!A201,'STOK PESALAKAN'!C:H,6,0),IF(FR_HITUNG_MINMAX!AN201="CIKDITIRO",VLOOKUP(FR_HITUNG_MINMAX!A201,'STOK CIKDITIRO'!C:H,6,0),IF(FR_HITUNG_MINMAX!AN201="TRAYEMAN",VLOOKUP(FR_HITUNG_MINMAX!A201,'STOK TRAYEMAN'!C:H,6,0),"?"))))</f>
        <v>2</v>
      </c>
      <c r="AR201" s="25">
        <f t="shared" si="10"/>
        <v>2</v>
      </c>
      <c r="AS201" s="25">
        <f t="shared" si="9"/>
        <v>1</v>
      </c>
      <c r="AT201" s="25">
        <f t="shared" si="11"/>
        <v>1</v>
      </c>
    </row>
    <row r="202" spans="1:46">
      <c r="A202" s="96" t="s">
        <v>295</v>
      </c>
      <c r="B202" s="96" t="s">
        <v>1058</v>
      </c>
      <c r="C202" s="96" t="s">
        <v>898</v>
      </c>
      <c r="D202" s="96" t="s">
        <v>1365</v>
      </c>
      <c r="E202" s="96" t="s">
        <v>484</v>
      </c>
      <c r="F202" s="97">
        <v>45035.384263755397</v>
      </c>
      <c r="G202" s="97">
        <v>1</v>
      </c>
      <c r="H202" s="96" t="s">
        <v>30</v>
      </c>
      <c r="I202" s="96" t="s">
        <v>2</v>
      </c>
      <c r="J202" s="98" t="s">
        <v>1368</v>
      </c>
      <c r="K202" s="97">
        <v>1</v>
      </c>
      <c r="L202" s="97">
        <v>3</v>
      </c>
      <c r="M202" s="97">
        <v>2</v>
      </c>
      <c r="N202" s="97">
        <v>3</v>
      </c>
      <c r="O202" s="97">
        <v>4</v>
      </c>
      <c r="P202" s="97">
        <v>0</v>
      </c>
      <c r="Q202" s="97">
        <v>0</v>
      </c>
      <c r="R202" s="97">
        <v>0</v>
      </c>
      <c r="S202" s="97">
        <v>0</v>
      </c>
      <c r="T202" s="97">
        <v>0</v>
      </c>
      <c r="U202" s="97">
        <v>0</v>
      </c>
      <c r="V202" s="97">
        <v>3</v>
      </c>
      <c r="W202" s="97">
        <v>0</v>
      </c>
      <c r="X202" s="97">
        <v>4</v>
      </c>
      <c r="Y202" s="97">
        <v>5</v>
      </c>
      <c r="Z202" s="97">
        <v>5</v>
      </c>
      <c r="AA202" s="97">
        <v>7</v>
      </c>
      <c r="AB202" s="97">
        <v>4</v>
      </c>
      <c r="AC202" s="97">
        <v>0</v>
      </c>
      <c r="AD202" s="97">
        <v>0</v>
      </c>
      <c r="AE202" s="97">
        <v>0</v>
      </c>
      <c r="AF202" s="97">
        <v>0</v>
      </c>
      <c r="AG202" s="97">
        <v>0</v>
      </c>
      <c r="AH202" s="97">
        <v>3</v>
      </c>
      <c r="AI202" s="97">
        <v>3</v>
      </c>
      <c r="AJ202" s="97">
        <v>3</v>
      </c>
      <c r="AK202" s="97">
        <v>7</v>
      </c>
      <c r="AL202" s="97">
        <v>4</v>
      </c>
      <c r="AM202" s="97">
        <v>7</v>
      </c>
      <c r="AN202" s="96" t="s">
        <v>483</v>
      </c>
      <c r="AO202" s="97">
        <v>1</v>
      </c>
      <c r="AP202" s="31">
        <f>IFERROR(IF(AN202="CIKDITIRO",VLOOKUP(A202,'BR DTG CIKDITIRO'!C:E,3,0),IF(FR_HITUNG_MINMAX!AN202="PESALAKAN",VLOOKUP(FR_HITUNG_MINMAX!A202,'BR DTG ADW'!C:E,3,0),IF(FR_HITUNG_MINMAX!AN202="PACUL",VLOOKUP(FR_HITUNG_MINMAX!A202,'BR DTG PACUL'!C:E,3,0),IF(FR_HITUNG_MINMAX!AN202="TRAYEMAN",VLOOKUP(FR_HITUNG_MINMAX!A202,'BR DTG TRAYEMAN'!C:E,3,0),"?")))),0)</f>
        <v>0</v>
      </c>
      <c r="AQ202" s="31">
        <f>IF(AN202="PACUL",VLOOKUP(A202,'STOK PACUL'!C:H,6,0),IF(FR_HITUNG_MINMAX!AN202="PESALAKAN",VLOOKUP(FR_HITUNG_MINMAX!A202,'STOK PESALAKAN'!C:H,6,0),IF(FR_HITUNG_MINMAX!AN202="CIKDITIRO",VLOOKUP(FR_HITUNG_MINMAX!A202,'STOK CIKDITIRO'!C:H,6,0),IF(FR_HITUNG_MINMAX!AN202="TRAYEMAN",VLOOKUP(FR_HITUNG_MINMAX!A202,'STOK TRAYEMAN'!C:H,6,0),"?"))))</f>
        <v>1</v>
      </c>
      <c r="AR202" s="25">
        <f t="shared" si="10"/>
        <v>1</v>
      </c>
      <c r="AS202" s="25">
        <f t="shared" si="9"/>
        <v>2</v>
      </c>
      <c r="AT202" s="25">
        <f t="shared" si="11"/>
        <v>4</v>
      </c>
    </row>
    <row r="203" spans="1:46">
      <c r="A203" s="96" t="s">
        <v>296</v>
      </c>
      <c r="B203" s="96" t="s">
        <v>1059</v>
      </c>
      <c r="C203" s="96" t="s">
        <v>984</v>
      </c>
      <c r="D203" s="96" t="s">
        <v>1365</v>
      </c>
      <c r="E203" s="96" t="s">
        <v>482</v>
      </c>
      <c r="F203" s="97">
        <v>222000</v>
      </c>
      <c r="G203" s="97">
        <v>1</v>
      </c>
      <c r="H203" s="96" t="s">
        <v>30</v>
      </c>
      <c r="I203" s="96" t="s">
        <v>2</v>
      </c>
      <c r="J203" s="98">
        <v>1</v>
      </c>
      <c r="K203" s="97">
        <v>1</v>
      </c>
      <c r="L203" s="97">
        <v>0</v>
      </c>
      <c r="M203" s="97">
        <v>0</v>
      </c>
      <c r="N203" s="97">
        <v>2</v>
      </c>
      <c r="O203" s="97">
        <v>0</v>
      </c>
      <c r="P203" s="97">
        <v>0</v>
      </c>
      <c r="Q203" s="97">
        <v>1</v>
      </c>
      <c r="R203" s="97">
        <v>0</v>
      </c>
      <c r="S203" s="97">
        <v>0</v>
      </c>
      <c r="T203" s="97">
        <v>0</v>
      </c>
      <c r="U203" s="97">
        <v>0</v>
      </c>
      <c r="V203" s="97">
        <v>0</v>
      </c>
      <c r="W203" s="97">
        <v>0</v>
      </c>
      <c r="X203" s="97">
        <v>2</v>
      </c>
      <c r="Y203" s="97">
        <v>0</v>
      </c>
      <c r="Z203" s="97">
        <v>2</v>
      </c>
      <c r="AA203" s="97">
        <v>2</v>
      </c>
      <c r="AB203" s="97">
        <v>0</v>
      </c>
      <c r="AC203" s="97">
        <v>1</v>
      </c>
      <c r="AD203" s="97">
        <v>1</v>
      </c>
      <c r="AE203" s="97">
        <v>0</v>
      </c>
      <c r="AF203" s="97">
        <v>0</v>
      </c>
      <c r="AG203" s="97">
        <v>0</v>
      </c>
      <c r="AH203" s="97">
        <v>0</v>
      </c>
      <c r="AI203" s="97">
        <v>0</v>
      </c>
      <c r="AJ203" s="97">
        <v>0</v>
      </c>
      <c r="AK203" s="97">
        <v>2</v>
      </c>
      <c r="AL203" s="97">
        <v>2</v>
      </c>
      <c r="AM203" s="97">
        <v>2</v>
      </c>
      <c r="AN203" s="96" t="s">
        <v>483</v>
      </c>
      <c r="AO203" s="97">
        <v>2</v>
      </c>
      <c r="AP203" s="31">
        <f>IFERROR(IF(AN203="CIKDITIRO",VLOOKUP(A203,'BR DTG CIKDITIRO'!C:E,3,0),IF(FR_HITUNG_MINMAX!AN203="PESALAKAN",VLOOKUP(FR_HITUNG_MINMAX!A203,'BR DTG ADW'!C:E,3,0),IF(FR_HITUNG_MINMAX!AN203="PACUL",VLOOKUP(FR_HITUNG_MINMAX!A203,'BR DTG PACUL'!C:E,3,0),IF(FR_HITUNG_MINMAX!AN203="TRAYEMAN",VLOOKUP(FR_HITUNG_MINMAX!A203,'BR DTG TRAYEMAN'!C:E,3,0),"?")))),0)</f>
        <v>0</v>
      </c>
      <c r="AQ203" s="31">
        <f>IF(AN203="PACUL",VLOOKUP(A203,'STOK PACUL'!C:H,6,0),IF(FR_HITUNG_MINMAX!AN203="PESALAKAN",VLOOKUP(FR_HITUNG_MINMAX!A203,'STOK PESALAKAN'!C:H,6,0),IF(FR_HITUNG_MINMAX!AN203="CIKDITIRO",VLOOKUP(FR_HITUNG_MINMAX!A203,'STOK CIKDITIRO'!C:H,6,0),IF(FR_HITUNG_MINMAX!AN203="TRAYEMAN",VLOOKUP(FR_HITUNG_MINMAX!A203,'STOK TRAYEMAN'!C:H,6,0),"?"))))</f>
        <v>2</v>
      </c>
      <c r="AR203" s="25">
        <f t="shared" si="10"/>
        <v>2</v>
      </c>
      <c r="AS203" s="25">
        <f t="shared" si="9"/>
        <v>1</v>
      </c>
      <c r="AT203" s="25">
        <f t="shared" si="11"/>
        <v>3</v>
      </c>
    </row>
    <row r="204" spans="1:46">
      <c r="A204" s="96" t="s">
        <v>672</v>
      </c>
      <c r="B204" s="96" t="s">
        <v>1061</v>
      </c>
      <c r="C204" s="96" t="s">
        <v>884</v>
      </c>
      <c r="D204" s="96" t="s">
        <v>1365</v>
      </c>
      <c r="E204" s="96" t="s">
        <v>482</v>
      </c>
      <c r="F204" s="97">
        <v>38500</v>
      </c>
      <c r="G204" s="97">
        <v>1</v>
      </c>
      <c r="H204" s="96" t="s">
        <v>31</v>
      </c>
      <c r="I204" s="96" t="s">
        <v>2</v>
      </c>
      <c r="J204" s="98">
        <v>1</v>
      </c>
      <c r="K204" s="97">
        <v>1</v>
      </c>
      <c r="L204" s="97">
        <v>0</v>
      </c>
      <c r="M204" s="97">
        <v>1</v>
      </c>
      <c r="N204" s="97">
        <v>0</v>
      </c>
      <c r="O204" s="97">
        <v>1</v>
      </c>
      <c r="P204" s="97">
        <v>0</v>
      </c>
      <c r="Q204" s="97">
        <v>0</v>
      </c>
      <c r="R204" s="97">
        <v>0</v>
      </c>
      <c r="S204" s="97">
        <v>1</v>
      </c>
      <c r="T204" s="97">
        <v>0</v>
      </c>
      <c r="U204" s="97">
        <v>0</v>
      </c>
      <c r="V204" s="97">
        <v>0</v>
      </c>
      <c r="W204" s="97">
        <v>0</v>
      </c>
      <c r="X204" s="97">
        <v>1</v>
      </c>
      <c r="Y204" s="97">
        <v>1</v>
      </c>
      <c r="Z204" s="97">
        <v>1</v>
      </c>
      <c r="AA204" s="97">
        <v>1</v>
      </c>
      <c r="AB204" s="97">
        <v>1</v>
      </c>
      <c r="AC204" s="97">
        <v>0</v>
      </c>
      <c r="AD204" s="97">
        <v>0</v>
      </c>
      <c r="AE204" s="97">
        <v>1</v>
      </c>
      <c r="AF204" s="97">
        <v>1</v>
      </c>
      <c r="AG204" s="97">
        <v>1</v>
      </c>
      <c r="AH204" s="97">
        <v>0</v>
      </c>
      <c r="AI204" s="97">
        <v>0</v>
      </c>
      <c r="AJ204" s="97">
        <v>0</v>
      </c>
      <c r="AK204" s="97">
        <v>1</v>
      </c>
      <c r="AL204" s="97">
        <v>1</v>
      </c>
      <c r="AM204" s="97">
        <v>1</v>
      </c>
      <c r="AN204" s="96" t="s">
        <v>483</v>
      </c>
      <c r="AO204" s="97">
        <v>1</v>
      </c>
      <c r="AP204" s="31">
        <f>IFERROR(IF(AN204="CIKDITIRO",VLOOKUP(A204,'BR DTG CIKDITIRO'!C:E,3,0),IF(FR_HITUNG_MINMAX!AN204="PESALAKAN",VLOOKUP(FR_HITUNG_MINMAX!A204,'BR DTG ADW'!C:E,3,0),IF(FR_HITUNG_MINMAX!AN204="PACUL",VLOOKUP(FR_HITUNG_MINMAX!A204,'BR DTG PACUL'!C:E,3,0),IF(FR_HITUNG_MINMAX!AN204="TRAYEMAN",VLOOKUP(FR_HITUNG_MINMAX!A204,'BR DTG TRAYEMAN'!C:E,3,0),"?")))),0)</f>
        <v>0</v>
      </c>
      <c r="AQ204" s="31">
        <f>IF(AN204="PACUL",VLOOKUP(A204,'STOK PACUL'!C:H,6,0),IF(FR_HITUNG_MINMAX!AN204="PESALAKAN",VLOOKUP(FR_HITUNG_MINMAX!A204,'STOK PESALAKAN'!C:H,6,0),IF(FR_HITUNG_MINMAX!AN204="CIKDITIRO",VLOOKUP(FR_HITUNG_MINMAX!A204,'STOK CIKDITIRO'!C:H,6,0),IF(FR_HITUNG_MINMAX!AN204="TRAYEMAN",VLOOKUP(FR_HITUNG_MINMAX!A204,'STOK TRAYEMAN'!C:H,6,0),"?"))))</f>
        <v>1</v>
      </c>
      <c r="AR204" s="25">
        <f t="shared" si="10"/>
        <v>1</v>
      </c>
      <c r="AS204" s="25">
        <f t="shared" si="9"/>
        <v>1</v>
      </c>
      <c r="AT204" s="25">
        <f t="shared" si="11"/>
        <v>3</v>
      </c>
    </row>
    <row r="205" spans="1:46">
      <c r="A205" s="96" t="s">
        <v>297</v>
      </c>
      <c r="B205" s="96" t="s">
        <v>1063</v>
      </c>
      <c r="C205" s="96" t="s">
        <v>884</v>
      </c>
      <c r="D205" s="96" t="s">
        <v>1365</v>
      </c>
      <c r="E205" s="96" t="s">
        <v>482</v>
      </c>
      <c r="F205" s="97">
        <v>49900</v>
      </c>
      <c r="G205" s="97">
        <v>1</v>
      </c>
      <c r="H205" s="96" t="s">
        <v>30</v>
      </c>
      <c r="I205" s="96" t="s">
        <v>2</v>
      </c>
      <c r="J205" s="98">
        <v>1</v>
      </c>
      <c r="K205" s="97">
        <v>1</v>
      </c>
      <c r="L205" s="97">
        <v>0</v>
      </c>
      <c r="M205" s="97">
        <v>0</v>
      </c>
      <c r="N205" s="97">
        <v>1</v>
      </c>
      <c r="O205" s="97">
        <v>0</v>
      </c>
      <c r="P205" s="97">
        <v>0</v>
      </c>
      <c r="Q205" s="97">
        <v>0</v>
      </c>
      <c r="R205" s="97">
        <v>0</v>
      </c>
      <c r="S205" s="97">
        <v>0</v>
      </c>
      <c r="T205" s="97">
        <v>0</v>
      </c>
      <c r="U205" s="97">
        <v>0</v>
      </c>
      <c r="V205" s="97">
        <v>0</v>
      </c>
      <c r="W205" s="97">
        <v>0</v>
      </c>
      <c r="X205" s="97">
        <v>1</v>
      </c>
      <c r="Y205" s="97">
        <v>0</v>
      </c>
      <c r="Z205" s="97">
        <v>1</v>
      </c>
      <c r="AA205" s="97">
        <v>1</v>
      </c>
      <c r="AB205" s="97">
        <v>0</v>
      </c>
      <c r="AC205" s="97">
        <v>0</v>
      </c>
      <c r="AD205" s="97">
        <v>0</v>
      </c>
      <c r="AE205" s="97">
        <v>0</v>
      </c>
      <c r="AF205" s="97">
        <v>0</v>
      </c>
      <c r="AG205" s="97">
        <v>0</v>
      </c>
      <c r="AH205" s="97">
        <v>0</v>
      </c>
      <c r="AI205" s="97">
        <v>0</v>
      </c>
      <c r="AJ205" s="97">
        <v>0</v>
      </c>
      <c r="AK205" s="97">
        <v>1</v>
      </c>
      <c r="AL205" s="97">
        <v>1</v>
      </c>
      <c r="AM205" s="97">
        <v>1</v>
      </c>
      <c r="AN205" s="96" t="s">
        <v>483</v>
      </c>
      <c r="AO205" s="97">
        <v>0</v>
      </c>
      <c r="AP205" s="31">
        <f>IFERROR(IF(AN205="CIKDITIRO",VLOOKUP(A205,'BR DTG CIKDITIRO'!C:E,3,0),IF(FR_HITUNG_MINMAX!AN205="PESALAKAN",VLOOKUP(FR_HITUNG_MINMAX!A205,'BR DTG ADW'!C:E,3,0),IF(FR_HITUNG_MINMAX!AN205="PACUL",VLOOKUP(FR_HITUNG_MINMAX!A205,'BR DTG PACUL'!C:E,3,0),IF(FR_HITUNG_MINMAX!AN205="TRAYEMAN",VLOOKUP(FR_HITUNG_MINMAX!A205,'BR DTG TRAYEMAN'!C:E,3,0),"?")))),0)</f>
        <v>1</v>
      </c>
      <c r="AQ205" s="31">
        <f>IF(AN205="PACUL",VLOOKUP(A205,'STOK PACUL'!C:H,6,0),IF(FR_HITUNG_MINMAX!AN205="PESALAKAN",VLOOKUP(FR_HITUNG_MINMAX!A205,'STOK PESALAKAN'!C:H,6,0),IF(FR_HITUNG_MINMAX!AN205="CIKDITIRO",VLOOKUP(FR_HITUNG_MINMAX!A205,'STOK CIKDITIRO'!C:H,6,0),IF(FR_HITUNG_MINMAX!AN205="TRAYEMAN",VLOOKUP(FR_HITUNG_MINMAX!A205,'STOK TRAYEMAN'!C:H,6,0),"?"))))</f>
        <v>1</v>
      </c>
      <c r="AR205" s="25">
        <f t="shared" si="10"/>
        <v>1</v>
      </c>
      <c r="AS205" s="25">
        <f t="shared" si="9"/>
        <v>1</v>
      </c>
      <c r="AT205" s="25">
        <f t="shared" si="11"/>
        <v>3</v>
      </c>
    </row>
    <row r="206" spans="1:46">
      <c r="A206" s="96" t="s">
        <v>1813</v>
      </c>
      <c r="B206" s="96" t="s">
        <v>1814</v>
      </c>
      <c r="C206" s="96" t="s">
        <v>1185</v>
      </c>
      <c r="D206" s="96" t="s">
        <v>1365</v>
      </c>
      <c r="E206" s="96" t="s">
        <v>482</v>
      </c>
      <c r="F206" s="97">
        <v>42500</v>
      </c>
      <c r="G206" s="97">
        <v>1</v>
      </c>
      <c r="H206" s="96" t="s">
        <v>1185</v>
      </c>
      <c r="I206" s="96" t="s">
        <v>1185</v>
      </c>
      <c r="J206" s="98">
        <v>1</v>
      </c>
      <c r="K206" s="97">
        <v>1</v>
      </c>
      <c r="L206" s="97">
        <v>0</v>
      </c>
      <c r="M206" s="97">
        <v>0</v>
      </c>
      <c r="N206" s="97">
        <v>0</v>
      </c>
      <c r="O206" s="97">
        <v>0</v>
      </c>
      <c r="P206" s="97">
        <v>0</v>
      </c>
      <c r="Q206" s="97">
        <v>0</v>
      </c>
      <c r="R206" s="97">
        <v>1</v>
      </c>
      <c r="S206" s="97">
        <v>0</v>
      </c>
      <c r="T206" s="97">
        <v>0</v>
      </c>
      <c r="U206" s="97">
        <v>0</v>
      </c>
      <c r="V206" s="97">
        <v>0</v>
      </c>
      <c r="W206" s="97">
        <v>0</v>
      </c>
      <c r="X206" s="97">
        <v>1</v>
      </c>
      <c r="Y206" s="97">
        <v>0</v>
      </c>
      <c r="Z206" s="97">
        <v>0</v>
      </c>
      <c r="AA206" s="97">
        <v>0</v>
      </c>
      <c r="AB206" s="97">
        <v>0</v>
      </c>
      <c r="AC206" s="97">
        <v>0</v>
      </c>
      <c r="AD206" s="97">
        <v>1</v>
      </c>
      <c r="AE206" s="97">
        <v>1</v>
      </c>
      <c r="AF206" s="97">
        <v>0</v>
      </c>
      <c r="AG206" s="97">
        <v>0</v>
      </c>
      <c r="AH206" s="97">
        <v>0</v>
      </c>
      <c r="AI206" s="97">
        <v>0</v>
      </c>
      <c r="AJ206" s="97">
        <v>0</v>
      </c>
      <c r="AK206" s="97">
        <v>1</v>
      </c>
      <c r="AL206" s="97">
        <v>1</v>
      </c>
      <c r="AM206" s="97">
        <v>1</v>
      </c>
      <c r="AN206" s="96" t="s">
        <v>483</v>
      </c>
      <c r="AO206" s="97">
        <v>0</v>
      </c>
      <c r="AP206" s="31">
        <f>IFERROR(IF(AN206="CIKDITIRO",VLOOKUP(A206,'BR DTG CIKDITIRO'!C:E,3,0),IF(FR_HITUNG_MINMAX!AN206="PESALAKAN",VLOOKUP(FR_HITUNG_MINMAX!A206,'BR DTG ADW'!C:E,3,0),IF(FR_HITUNG_MINMAX!AN206="PACUL",VLOOKUP(FR_HITUNG_MINMAX!A206,'BR DTG PACUL'!C:E,3,0),IF(FR_HITUNG_MINMAX!AN206="TRAYEMAN",VLOOKUP(FR_HITUNG_MINMAX!A206,'BR DTG TRAYEMAN'!C:E,3,0),"?")))),0)</f>
        <v>0</v>
      </c>
      <c r="AQ206" s="31">
        <f>IF(AN206="PACUL",VLOOKUP(A206,'STOK PACUL'!C:H,6,0),IF(FR_HITUNG_MINMAX!AN206="PESALAKAN",VLOOKUP(FR_HITUNG_MINMAX!A206,'STOK PESALAKAN'!C:H,6,0),IF(FR_HITUNG_MINMAX!AN206="CIKDITIRO",VLOOKUP(FR_HITUNG_MINMAX!A206,'STOK CIKDITIRO'!C:H,6,0),IF(FR_HITUNG_MINMAX!AN206="TRAYEMAN",VLOOKUP(FR_HITUNG_MINMAX!A206,'STOK TRAYEMAN'!C:H,6,0),"?"))))</f>
        <v>0</v>
      </c>
      <c r="AR206" s="25">
        <f t="shared" si="10"/>
        <v>0</v>
      </c>
      <c r="AS206" s="25">
        <f t="shared" si="9"/>
        <v>1</v>
      </c>
      <c r="AT206" s="25">
        <f t="shared" si="11"/>
        <v>1</v>
      </c>
    </row>
    <row r="207" spans="1:46">
      <c r="A207" s="96" t="s">
        <v>506</v>
      </c>
      <c r="B207" s="96" t="s">
        <v>1815</v>
      </c>
      <c r="C207" s="96" t="s">
        <v>884</v>
      </c>
      <c r="D207" s="96" t="s">
        <v>1365</v>
      </c>
      <c r="E207" s="96" t="s">
        <v>482</v>
      </c>
      <c r="F207" s="97">
        <v>40000</v>
      </c>
      <c r="G207" s="97">
        <v>1</v>
      </c>
      <c r="H207" s="96" t="s">
        <v>1185</v>
      </c>
      <c r="I207" s="96" t="s">
        <v>1185</v>
      </c>
      <c r="J207" s="98">
        <v>1</v>
      </c>
      <c r="K207" s="97">
        <v>1</v>
      </c>
      <c r="L207" s="97">
        <v>0</v>
      </c>
      <c r="M207" s="97">
        <v>0</v>
      </c>
      <c r="N207" s="97">
        <v>0</v>
      </c>
      <c r="O207" s="97">
        <v>0</v>
      </c>
      <c r="P207" s="97">
        <v>0</v>
      </c>
      <c r="Q207" s="97">
        <v>0</v>
      </c>
      <c r="R207" s="97">
        <v>0</v>
      </c>
      <c r="S207" s="97">
        <v>0</v>
      </c>
      <c r="T207" s="97">
        <v>1</v>
      </c>
      <c r="U207" s="97">
        <v>0</v>
      </c>
      <c r="V207" s="97">
        <v>0</v>
      </c>
      <c r="W207" s="97">
        <v>0</v>
      </c>
      <c r="X207" s="97">
        <v>1</v>
      </c>
      <c r="Y207" s="97">
        <v>0</v>
      </c>
      <c r="Z207" s="97">
        <v>0</v>
      </c>
      <c r="AA207" s="97">
        <v>0</v>
      </c>
      <c r="AB207" s="97">
        <v>0</v>
      </c>
      <c r="AC207" s="97">
        <v>0</v>
      </c>
      <c r="AD207" s="97">
        <v>0</v>
      </c>
      <c r="AE207" s="97">
        <v>0</v>
      </c>
      <c r="AF207" s="97">
        <v>1</v>
      </c>
      <c r="AG207" s="97">
        <v>0</v>
      </c>
      <c r="AH207" s="97">
        <v>0</v>
      </c>
      <c r="AI207" s="97">
        <v>0</v>
      </c>
      <c r="AJ207" s="97">
        <v>0</v>
      </c>
      <c r="AK207" s="97">
        <v>1</v>
      </c>
      <c r="AL207" s="97">
        <v>1</v>
      </c>
      <c r="AM207" s="97">
        <v>1</v>
      </c>
      <c r="AN207" s="96" t="s">
        <v>483</v>
      </c>
      <c r="AO207" s="97">
        <v>1</v>
      </c>
      <c r="AP207" s="31">
        <f>IFERROR(IF(AN207="CIKDITIRO",VLOOKUP(A207,'BR DTG CIKDITIRO'!C:E,3,0),IF(FR_HITUNG_MINMAX!AN207="PESALAKAN",VLOOKUP(FR_HITUNG_MINMAX!A207,'BR DTG ADW'!C:E,3,0),IF(FR_HITUNG_MINMAX!AN207="PACUL",VLOOKUP(FR_HITUNG_MINMAX!A207,'BR DTG PACUL'!C:E,3,0),IF(FR_HITUNG_MINMAX!AN207="TRAYEMAN",VLOOKUP(FR_HITUNG_MINMAX!A207,'BR DTG TRAYEMAN'!C:E,3,0),"?")))),0)</f>
        <v>0</v>
      </c>
      <c r="AQ207" s="31">
        <f>IF(AN207="PACUL",VLOOKUP(A207,'STOK PACUL'!C:H,6,0),IF(FR_HITUNG_MINMAX!AN207="PESALAKAN",VLOOKUP(FR_HITUNG_MINMAX!A207,'STOK PESALAKAN'!C:H,6,0),IF(FR_HITUNG_MINMAX!AN207="CIKDITIRO",VLOOKUP(FR_HITUNG_MINMAX!A207,'STOK CIKDITIRO'!C:H,6,0),IF(FR_HITUNG_MINMAX!AN207="TRAYEMAN",VLOOKUP(FR_HITUNG_MINMAX!A207,'STOK TRAYEMAN'!C:H,6,0),"?"))))</f>
        <v>1</v>
      </c>
      <c r="AR207" s="25">
        <f t="shared" si="10"/>
        <v>1</v>
      </c>
      <c r="AS207" s="25">
        <f t="shared" si="9"/>
        <v>1</v>
      </c>
      <c r="AT207" s="25">
        <f t="shared" si="11"/>
        <v>3</v>
      </c>
    </row>
    <row r="208" spans="1:46">
      <c r="A208" s="96" t="s">
        <v>298</v>
      </c>
      <c r="B208" s="96" t="s">
        <v>1066</v>
      </c>
      <c r="C208" s="96" t="s">
        <v>884</v>
      </c>
      <c r="D208" s="96" t="s">
        <v>1365</v>
      </c>
      <c r="E208" s="96" t="s">
        <v>482</v>
      </c>
      <c r="F208" s="97">
        <v>32500</v>
      </c>
      <c r="G208" s="97">
        <v>1</v>
      </c>
      <c r="H208" s="96" t="s">
        <v>30</v>
      </c>
      <c r="I208" s="96" t="s">
        <v>2</v>
      </c>
      <c r="J208" s="98">
        <v>1</v>
      </c>
      <c r="K208" s="97">
        <v>1</v>
      </c>
      <c r="L208" s="97">
        <v>0</v>
      </c>
      <c r="M208" s="97">
        <v>0</v>
      </c>
      <c r="N208" s="97">
        <v>0</v>
      </c>
      <c r="O208" s="97">
        <v>1</v>
      </c>
      <c r="P208" s="97">
        <v>0</v>
      </c>
      <c r="Q208" s="97">
        <v>0</v>
      </c>
      <c r="R208" s="97">
        <v>1</v>
      </c>
      <c r="S208" s="97">
        <v>0</v>
      </c>
      <c r="T208" s="97">
        <v>0</v>
      </c>
      <c r="U208" s="97">
        <v>0</v>
      </c>
      <c r="V208" s="97">
        <v>0</v>
      </c>
      <c r="W208" s="97">
        <v>0</v>
      </c>
      <c r="X208" s="97">
        <v>1</v>
      </c>
      <c r="Y208" s="97">
        <v>0</v>
      </c>
      <c r="Z208" s="97">
        <v>0</v>
      </c>
      <c r="AA208" s="97">
        <v>1</v>
      </c>
      <c r="AB208" s="97">
        <v>1</v>
      </c>
      <c r="AC208" s="97">
        <v>0</v>
      </c>
      <c r="AD208" s="97">
        <v>1</v>
      </c>
      <c r="AE208" s="97">
        <v>1</v>
      </c>
      <c r="AF208" s="97">
        <v>0</v>
      </c>
      <c r="AG208" s="97">
        <v>0</v>
      </c>
      <c r="AH208" s="97">
        <v>0</v>
      </c>
      <c r="AI208" s="97">
        <v>0</v>
      </c>
      <c r="AJ208" s="97">
        <v>0</v>
      </c>
      <c r="AK208" s="97">
        <v>1</v>
      </c>
      <c r="AL208" s="97">
        <v>1</v>
      </c>
      <c r="AM208" s="97">
        <v>1</v>
      </c>
      <c r="AN208" s="96" t="s">
        <v>483</v>
      </c>
      <c r="AO208" s="97">
        <v>1</v>
      </c>
      <c r="AP208" s="31">
        <f>IFERROR(IF(AN208="CIKDITIRO",VLOOKUP(A208,'BR DTG CIKDITIRO'!C:E,3,0),IF(FR_HITUNG_MINMAX!AN208="PESALAKAN",VLOOKUP(FR_HITUNG_MINMAX!A208,'BR DTG ADW'!C:E,3,0),IF(FR_HITUNG_MINMAX!AN208="PACUL",VLOOKUP(FR_HITUNG_MINMAX!A208,'BR DTG PACUL'!C:E,3,0),IF(FR_HITUNG_MINMAX!AN208="TRAYEMAN",VLOOKUP(FR_HITUNG_MINMAX!A208,'BR DTG TRAYEMAN'!C:E,3,0),"?")))),0)</f>
        <v>0</v>
      </c>
      <c r="AQ208" s="31">
        <f>IF(AN208="PACUL",VLOOKUP(A208,'STOK PACUL'!C:H,6,0),IF(FR_HITUNG_MINMAX!AN208="PESALAKAN",VLOOKUP(FR_HITUNG_MINMAX!A208,'STOK PESALAKAN'!C:H,6,0),IF(FR_HITUNG_MINMAX!AN208="CIKDITIRO",VLOOKUP(FR_HITUNG_MINMAX!A208,'STOK CIKDITIRO'!C:H,6,0),IF(FR_HITUNG_MINMAX!AN208="TRAYEMAN",VLOOKUP(FR_HITUNG_MINMAX!A208,'STOK TRAYEMAN'!C:H,6,0),"?"))))</f>
        <v>1</v>
      </c>
      <c r="AR208" s="25">
        <f t="shared" si="10"/>
        <v>1</v>
      </c>
      <c r="AS208" s="25">
        <f t="shared" si="9"/>
        <v>1</v>
      </c>
      <c r="AT208" s="25">
        <f t="shared" si="11"/>
        <v>3</v>
      </c>
    </row>
    <row r="209" spans="1:46">
      <c r="A209" s="96" t="s">
        <v>299</v>
      </c>
      <c r="B209" s="96" t="s">
        <v>1496</v>
      </c>
      <c r="C209" s="96" t="s">
        <v>884</v>
      </c>
      <c r="D209" s="96" t="s">
        <v>1365</v>
      </c>
      <c r="E209" s="96" t="s">
        <v>485</v>
      </c>
      <c r="F209" s="97">
        <v>42000</v>
      </c>
      <c r="G209" s="97">
        <v>1</v>
      </c>
      <c r="H209" s="96" t="s">
        <v>30</v>
      </c>
      <c r="I209" s="96" t="s">
        <v>2</v>
      </c>
      <c r="J209" s="98">
        <v>1</v>
      </c>
      <c r="K209" s="97">
        <v>1</v>
      </c>
      <c r="L209" s="97">
        <v>2</v>
      </c>
      <c r="M209" s="97">
        <v>2</v>
      </c>
      <c r="N209" s="97">
        <v>0</v>
      </c>
      <c r="O209" s="97">
        <v>0</v>
      </c>
      <c r="P209" s="97">
        <v>0</v>
      </c>
      <c r="Q209" s="97">
        <v>1</v>
      </c>
      <c r="R209" s="97">
        <v>0</v>
      </c>
      <c r="S209" s="97">
        <v>1</v>
      </c>
      <c r="T209" s="97">
        <v>1</v>
      </c>
      <c r="U209" s="97">
        <v>0</v>
      </c>
      <c r="V209" s="97">
        <v>0</v>
      </c>
      <c r="W209" s="97">
        <v>0</v>
      </c>
      <c r="X209" s="97">
        <v>2</v>
      </c>
      <c r="Y209" s="97">
        <v>4</v>
      </c>
      <c r="Z209" s="97">
        <v>2</v>
      </c>
      <c r="AA209" s="97">
        <v>0</v>
      </c>
      <c r="AB209" s="97">
        <v>0</v>
      </c>
      <c r="AC209" s="97">
        <v>1</v>
      </c>
      <c r="AD209" s="97">
        <v>1</v>
      </c>
      <c r="AE209" s="97">
        <v>1</v>
      </c>
      <c r="AF209" s="97">
        <v>2</v>
      </c>
      <c r="AG209" s="97">
        <v>1</v>
      </c>
      <c r="AH209" s="97">
        <v>0</v>
      </c>
      <c r="AI209" s="97">
        <v>0</v>
      </c>
      <c r="AJ209" s="97">
        <v>2</v>
      </c>
      <c r="AK209" s="97">
        <v>4</v>
      </c>
      <c r="AL209" s="97">
        <v>2</v>
      </c>
      <c r="AM209" s="97">
        <v>4</v>
      </c>
      <c r="AN209" s="96" t="s">
        <v>483</v>
      </c>
      <c r="AO209" s="97">
        <v>2</v>
      </c>
      <c r="AP209" s="31">
        <f>IFERROR(IF(AN209="CIKDITIRO",VLOOKUP(A209,'BR DTG CIKDITIRO'!C:E,3,0),IF(FR_HITUNG_MINMAX!AN209="PESALAKAN",VLOOKUP(FR_HITUNG_MINMAX!A209,'BR DTG ADW'!C:E,3,0),IF(FR_HITUNG_MINMAX!AN209="PACUL",VLOOKUP(FR_HITUNG_MINMAX!A209,'BR DTG PACUL'!C:E,3,0),IF(FR_HITUNG_MINMAX!AN209="TRAYEMAN",VLOOKUP(FR_HITUNG_MINMAX!A209,'BR DTG TRAYEMAN'!C:E,3,0),"?")))),0)</f>
        <v>0</v>
      </c>
      <c r="AQ209" s="31">
        <f>IF(AN209="PACUL",VLOOKUP(A209,'STOK PACUL'!C:H,6,0),IF(FR_HITUNG_MINMAX!AN209="PESALAKAN",VLOOKUP(FR_HITUNG_MINMAX!A209,'STOK PESALAKAN'!C:H,6,0),IF(FR_HITUNG_MINMAX!AN209="CIKDITIRO",VLOOKUP(FR_HITUNG_MINMAX!A209,'STOK CIKDITIRO'!C:H,6,0),IF(FR_HITUNG_MINMAX!AN209="TRAYEMAN",VLOOKUP(FR_HITUNG_MINMAX!A209,'STOK TRAYEMAN'!C:H,6,0),"?"))))</f>
        <v>2</v>
      </c>
      <c r="AR209" s="25">
        <f t="shared" si="10"/>
        <v>2</v>
      </c>
      <c r="AS209" s="25">
        <f t="shared" si="9"/>
        <v>1</v>
      </c>
      <c r="AT209" s="25">
        <f t="shared" si="11"/>
        <v>3</v>
      </c>
    </row>
    <row r="210" spans="1:46">
      <c r="A210" s="96" t="s">
        <v>1497</v>
      </c>
      <c r="B210" s="96" t="s">
        <v>1816</v>
      </c>
      <c r="C210" s="96" t="s">
        <v>876</v>
      </c>
      <c r="D210" s="96" t="s">
        <v>1365</v>
      </c>
      <c r="E210" s="96" t="s">
        <v>482</v>
      </c>
      <c r="F210" s="97">
        <v>42000</v>
      </c>
      <c r="G210" s="97">
        <v>1</v>
      </c>
      <c r="H210" s="96" t="s">
        <v>30</v>
      </c>
      <c r="I210" s="96" t="s">
        <v>1185</v>
      </c>
      <c r="J210" s="98">
        <v>1</v>
      </c>
      <c r="K210" s="97">
        <v>1</v>
      </c>
      <c r="L210" s="97">
        <v>0</v>
      </c>
      <c r="M210" s="97">
        <v>0</v>
      </c>
      <c r="N210" s="97">
        <v>0</v>
      </c>
      <c r="O210" s="97">
        <v>0</v>
      </c>
      <c r="P210" s="97">
        <v>0</v>
      </c>
      <c r="Q210" s="97">
        <v>0</v>
      </c>
      <c r="R210" s="97">
        <v>0</v>
      </c>
      <c r="S210" s="97">
        <v>0</v>
      </c>
      <c r="T210" s="97">
        <v>0</v>
      </c>
      <c r="U210" s="97">
        <v>1</v>
      </c>
      <c r="V210" s="97">
        <v>0</v>
      </c>
      <c r="W210" s="97">
        <v>0</v>
      </c>
      <c r="X210" s="97">
        <v>1</v>
      </c>
      <c r="Y210" s="97">
        <v>0</v>
      </c>
      <c r="Z210" s="97">
        <v>0</v>
      </c>
      <c r="AA210" s="97">
        <v>0</v>
      </c>
      <c r="AB210" s="97">
        <v>0</v>
      </c>
      <c r="AC210" s="97">
        <v>0</v>
      </c>
      <c r="AD210" s="97">
        <v>0</v>
      </c>
      <c r="AE210" s="97">
        <v>0</v>
      </c>
      <c r="AF210" s="97">
        <v>0</v>
      </c>
      <c r="AG210" s="97">
        <v>1</v>
      </c>
      <c r="AH210" s="97">
        <v>1</v>
      </c>
      <c r="AI210" s="97">
        <v>0</v>
      </c>
      <c r="AJ210" s="97">
        <v>0</v>
      </c>
      <c r="AK210" s="97">
        <v>1</v>
      </c>
      <c r="AL210" s="97">
        <v>0</v>
      </c>
      <c r="AM210" s="97">
        <v>0</v>
      </c>
      <c r="AN210" s="96" t="s">
        <v>483</v>
      </c>
      <c r="AO210" s="97">
        <v>0</v>
      </c>
      <c r="AP210" s="31">
        <f>IFERROR(IF(AN210="CIKDITIRO",VLOOKUP(A210,'BR DTG CIKDITIRO'!C:E,3,0),IF(FR_HITUNG_MINMAX!AN210="PESALAKAN",VLOOKUP(FR_HITUNG_MINMAX!A210,'BR DTG ADW'!C:E,3,0),IF(FR_HITUNG_MINMAX!AN210="PACUL",VLOOKUP(FR_HITUNG_MINMAX!A210,'BR DTG PACUL'!C:E,3,0),IF(FR_HITUNG_MINMAX!AN210="TRAYEMAN",VLOOKUP(FR_HITUNG_MINMAX!A210,'BR DTG TRAYEMAN'!C:E,3,0),"?")))),0)</f>
        <v>0</v>
      </c>
      <c r="AQ210" s="31">
        <f>IF(AN210="PACUL",VLOOKUP(A210,'STOK PACUL'!C:H,6,0),IF(FR_HITUNG_MINMAX!AN210="PESALAKAN",VLOOKUP(FR_HITUNG_MINMAX!A210,'STOK PESALAKAN'!C:H,6,0),IF(FR_HITUNG_MINMAX!AN210="CIKDITIRO",VLOOKUP(FR_HITUNG_MINMAX!A210,'STOK CIKDITIRO'!C:H,6,0),IF(FR_HITUNG_MINMAX!AN210="TRAYEMAN",VLOOKUP(FR_HITUNG_MINMAX!A210,'STOK TRAYEMAN'!C:H,6,0),"?"))))</f>
        <v>0</v>
      </c>
      <c r="AR210" s="25">
        <f t="shared" si="10"/>
        <v>0</v>
      </c>
      <c r="AS210" s="25">
        <f t="shared" si="9"/>
        <v>0</v>
      </c>
      <c r="AT210" s="25">
        <f t="shared" si="11"/>
        <v>1</v>
      </c>
    </row>
    <row r="211" spans="1:46">
      <c r="A211" s="96" t="s">
        <v>673</v>
      </c>
      <c r="B211" s="96" t="s">
        <v>1068</v>
      </c>
      <c r="C211" s="96" t="s">
        <v>884</v>
      </c>
      <c r="D211" s="96" t="s">
        <v>1365</v>
      </c>
      <c r="E211" s="96" t="s">
        <v>482</v>
      </c>
      <c r="F211" s="97">
        <v>48000</v>
      </c>
      <c r="G211" s="97">
        <v>1</v>
      </c>
      <c r="H211" s="96" t="s">
        <v>31</v>
      </c>
      <c r="I211" s="96" t="s">
        <v>2</v>
      </c>
      <c r="J211" s="98">
        <v>1</v>
      </c>
      <c r="K211" s="97">
        <v>1</v>
      </c>
      <c r="L211" s="97">
        <v>1</v>
      </c>
      <c r="M211" s="97">
        <v>0</v>
      </c>
      <c r="N211" s="97">
        <v>0</v>
      </c>
      <c r="O211" s="97">
        <v>0</v>
      </c>
      <c r="P211" s="97">
        <v>1</v>
      </c>
      <c r="Q211" s="97">
        <v>0</v>
      </c>
      <c r="R211" s="97">
        <v>0</v>
      </c>
      <c r="S211" s="97">
        <v>0</v>
      </c>
      <c r="T211" s="97">
        <v>0</v>
      </c>
      <c r="U211" s="97">
        <v>0</v>
      </c>
      <c r="V211" s="97">
        <v>0</v>
      </c>
      <c r="W211" s="97">
        <v>0</v>
      </c>
      <c r="X211" s="97">
        <v>1</v>
      </c>
      <c r="Y211" s="97">
        <v>1</v>
      </c>
      <c r="Z211" s="97">
        <v>0</v>
      </c>
      <c r="AA211" s="97">
        <v>0</v>
      </c>
      <c r="AB211" s="97">
        <v>1</v>
      </c>
      <c r="AC211" s="97">
        <v>1</v>
      </c>
      <c r="AD211" s="97">
        <v>0</v>
      </c>
      <c r="AE211" s="97">
        <v>0</v>
      </c>
      <c r="AF211" s="97">
        <v>0</v>
      </c>
      <c r="AG211" s="97">
        <v>0</v>
      </c>
      <c r="AH211" s="97">
        <v>0</v>
      </c>
      <c r="AI211" s="97">
        <v>0</v>
      </c>
      <c r="AJ211" s="97">
        <v>1</v>
      </c>
      <c r="AK211" s="97">
        <v>1</v>
      </c>
      <c r="AL211" s="97">
        <v>1</v>
      </c>
      <c r="AM211" s="97">
        <v>1</v>
      </c>
      <c r="AN211" s="96" t="s">
        <v>483</v>
      </c>
      <c r="AO211" s="97">
        <v>0</v>
      </c>
      <c r="AP211" s="31">
        <f>IFERROR(IF(AN211="CIKDITIRO",VLOOKUP(A211,'BR DTG CIKDITIRO'!C:E,3,0),IF(FR_HITUNG_MINMAX!AN211="PESALAKAN",VLOOKUP(FR_HITUNG_MINMAX!A211,'BR DTG ADW'!C:E,3,0),IF(FR_HITUNG_MINMAX!AN211="PACUL",VLOOKUP(FR_HITUNG_MINMAX!A211,'BR DTG PACUL'!C:E,3,0),IF(FR_HITUNG_MINMAX!AN211="TRAYEMAN",VLOOKUP(FR_HITUNG_MINMAX!A211,'BR DTG TRAYEMAN'!C:E,3,0),"?")))),0)</f>
        <v>0</v>
      </c>
      <c r="AQ211" s="31">
        <f>IF(AN211="PACUL",VLOOKUP(A211,'STOK PACUL'!C:H,6,0),IF(FR_HITUNG_MINMAX!AN211="PESALAKAN",VLOOKUP(FR_HITUNG_MINMAX!A211,'STOK PESALAKAN'!C:H,6,0),IF(FR_HITUNG_MINMAX!AN211="CIKDITIRO",VLOOKUP(FR_HITUNG_MINMAX!A211,'STOK CIKDITIRO'!C:H,6,0),IF(FR_HITUNG_MINMAX!AN211="TRAYEMAN",VLOOKUP(FR_HITUNG_MINMAX!A211,'STOK TRAYEMAN'!C:H,6,0),"?"))))</f>
        <v>0</v>
      </c>
      <c r="AR211" s="25">
        <f t="shared" si="10"/>
        <v>0</v>
      </c>
      <c r="AS211" s="25">
        <f t="shared" si="9"/>
        <v>1</v>
      </c>
      <c r="AT211" s="25">
        <f t="shared" si="11"/>
        <v>3</v>
      </c>
    </row>
    <row r="212" spans="1:46">
      <c r="A212" s="96" t="s">
        <v>302</v>
      </c>
      <c r="B212" s="96" t="s">
        <v>1069</v>
      </c>
      <c r="C212" s="96" t="s">
        <v>984</v>
      </c>
      <c r="D212" s="96" t="s">
        <v>1365</v>
      </c>
      <c r="E212" s="96" t="s">
        <v>485</v>
      </c>
      <c r="F212" s="97">
        <v>7000</v>
      </c>
      <c r="G212" s="97">
        <v>1</v>
      </c>
      <c r="H212" s="96" t="s">
        <v>104</v>
      </c>
      <c r="I212" s="96" t="s">
        <v>2</v>
      </c>
      <c r="J212" s="98">
        <v>1</v>
      </c>
      <c r="K212" s="97">
        <v>1</v>
      </c>
      <c r="L212" s="97">
        <v>0</v>
      </c>
      <c r="M212" s="97">
        <v>1</v>
      </c>
      <c r="N212" s="97">
        <v>3</v>
      </c>
      <c r="O212" s="97">
        <v>1</v>
      </c>
      <c r="P212" s="97">
        <v>0</v>
      </c>
      <c r="Q212" s="97">
        <v>0</v>
      </c>
      <c r="R212" s="97">
        <v>2</v>
      </c>
      <c r="S212" s="97">
        <v>0</v>
      </c>
      <c r="T212" s="97">
        <v>2</v>
      </c>
      <c r="U212" s="97">
        <v>0</v>
      </c>
      <c r="V212" s="97">
        <v>2</v>
      </c>
      <c r="W212" s="97">
        <v>0</v>
      </c>
      <c r="X212" s="97">
        <v>3</v>
      </c>
      <c r="Y212" s="97">
        <v>1</v>
      </c>
      <c r="Z212" s="97">
        <v>4</v>
      </c>
      <c r="AA212" s="97">
        <v>4</v>
      </c>
      <c r="AB212" s="97">
        <v>1</v>
      </c>
      <c r="AC212" s="97">
        <v>0</v>
      </c>
      <c r="AD212" s="97">
        <v>2</v>
      </c>
      <c r="AE212" s="97">
        <v>2</v>
      </c>
      <c r="AF212" s="97">
        <v>2</v>
      </c>
      <c r="AG212" s="97">
        <v>0</v>
      </c>
      <c r="AH212" s="97">
        <v>2</v>
      </c>
      <c r="AI212" s="97">
        <v>2</v>
      </c>
      <c r="AJ212" s="97">
        <v>0</v>
      </c>
      <c r="AK212" s="97">
        <v>4</v>
      </c>
      <c r="AL212" s="97">
        <v>3</v>
      </c>
      <c r="AM212" s="97">
        <v>4</v>
      </c>
      <c r="AN212" s="96" t="s">
        <v>483</v>
      </c>
      <c r="AO212" s="97">
        <v>3</v>
      </c>
      <c r="AP212" s="31">
        <f>IFERROR(IF(AN212="CIKDITIRO",VLOOKUP(A212,'BR DTG CIKDITIRO'!C:E,3,0),IF(FR_HITUNG_MINMAX!AN212="PESALAKAN",VLOOKUP(FR_HITUNG_MINMAX!A212,'BR DTG ADW'!C:E,3,0),IF(FR_HITUNG_MINMAX!AN212="PACUL",VLOOKUP(FR_HITUNG_MINMAX!A212,'BR DTG PACUL'!C:E,3,0),IF(FR_HITUNG_MINMAX!AN212="TRAYEMAN",VLOOKUP(FR_HITUNG_MINMAX!A212,'BR DTG TRAYEMAN'!C:E,3,0),"?")))),0)</f>
        <v>0</v>
      </c>
      <c r="AQ212" s="31">
        <f>IF(AN212="PACUL",VLOOKUP(A212,'STOK PACUL'!C:H,6,0),IF(FR_HITUNG_MINMAX!AN212="PESALAKAN",VLOOKUP(FR_HITUNG_MINMAX!A212,'STOK PESALAKAN'!C:H,6,0),IF(FR_HITUNG_MINMAX!AN212="CIKDITIRO",VLOOKUP(FR_HITUNG_MINMAX!A212,'STOK CIKDITIRO'!C:H,6,0),IF(FR_HITUNG_MINMAX!AN212="TRAYEMAN",VLOOKUP(FR_HITUNG_MINMAX!A212,'STOK TRAYEMAN'!C:H,6,0),"?"))))</f>
        <v>3</v>
      </c>
      <c r="AR212" s="25">
        <f t="shared" si="10"/>
        <v>3</v>
      </c>
      <c r="AS212" s="25">
        <f t="shared" si="9"/>
        <v>2</v>
      </c>
      <c r="AT212" s="25">
        <f t="shared" si="11"/>
        <v>3</v>
      </c>
    </row>
    <row r="213" spans="1:46">
      <c r="A213" s="96" t="s">
        <v>303</v>
      </c>
      <c r="B213" s="96" t="s">
        <v>1070</v>
      </c>
      <c r="C213" s="96" t="s">
        <v>888</v>
      </c>
      <c r="D213" s="96" t="s">
        <v>1365</v>
      </c>
      <c r="E213" s="96" t="s">
        <v>485</v>
      </c>
      <c r="F213" s="97">
        <v>24500</v>
      </c>
      <c r="G213" s="97">
        <v>1</v>
      </c>
      <c r="H213" s="96" t="s">
        <v>31</v>
      </c>
      <c r="I213" s="96" t="s">
        <v>2</v>
      </c>
      <c r="J213" s="98">
        <v>1</v>
      </c>
      <c r="K213" s="97">
        <v>1</v>
      </c>
      <c r="L213" s="97">
        <v>0</v>
      </c>
      <c r="M213" s="97">
        <v>2</v>
      </c>
      <c r="N213" s="97">
        <v>1</v>
      </c>
      <c r="O213" s="97">
        <v>1</v>
      </c>
      <c r="P213" s="97">
        <v>0</v>
      </c>
      <c r="Q213" s="97">
        <v>1</v>
      </c>
      <c r="R213" s="97">
        <v>1</v>
      </c>
      <c r="S213" s="97">
        <v>4</v>
      </c>
      <c r="T213" s="97">
        <v>0</v>
      </c>
      <c r="U213" s="97">
        <v>1</v>
      </c>
      <c r="V213" s="97">
        <v>1</v>
      </c>
      <c r="W213" s="97">
        <v>0</v>
      </c>
      <c r="X213" s="97">
        <v>4</v>
      </c>
      <c r="Y213" s="97">
        <v>2</v>
      </c>
      <c r="Z213" s="97">
        <v>3</v>
      </c>
      <c r="AA213" s="97">
        <v>2</v>
      </c>
      <c r="AB213" s="97">
        <v>1</v>
      </c>
      <c r="AC213" s="97">
        <v>1</v>
      </c>
      <c r="AD213" s="97">
        <v>2</v>
      </c>
      <c r="AE213" s="97">
        <v>5</v>
      </c>
      <c r="AF213" s="97">
        <v>4</v>
      </c>
      <c r="AG213" s="97">
        <v>5</v>
      </c>
      <c r="AH213" s="97">
        <v>2</v>
      </c>
      <c r="AI213" s="97">
        <v>1</v>
      </c>
      <c r="AJ213" s="97">
        <v>0</v>
      </c>
      <c r="AK213" s="97">
        <v>5</v>
      </c>
      <c r="AL213" s="97">
        <v>4</v>
      </c>
      <c r="AM213" s="97">
        <v>5</v>
      </c>
      <c r="AN213" s="96" t="s">
        <v>483</v>
      </c>
      <c r="AO213" s="97">
        <v>5</v>
      </c>
      <c r="AP213" s="31">
        <f>IFERROR(IF(AN213="CIKDITIRO",VLOOKUP(A213,'BR DTG CIKDITIRO'!C:E,3,0),IF(FR_HITUNG_MINMAX!AN213="PESALAKAN",VLOOKUP(FR_HITUNG_MINMAX!A213,'BR DTG ADW'!C:E,3,0),IF(FR_HITUNG_MINMAX!AN213="PACUL",VLOOKUP(FR_HITUNG_MINMAX!A213,'BR DTG PACUL'!C:E,3,0),IF(FR_HITUNG_MINMAX!AN213="TRAYEMAN",VLOOKUP(FR_HITUNG_MINMAX!A213,'BR DTG TRAYEMAN'!C:E,3,0),"?")))),0)</f>
        <v>0</v>
      </c>
      <c r="AQ213" s="31">
        <f>IF(AN213="PACUL",VLOOKUP(A213,'STOK PACUL'!C:H,6,0),IF(FR_HITUNG_MINMAX!AN213="PESALAKAN",VLOOKUP(FR_HITUNG_MINMAX!A213,'STOK PESALAKAN'!C:H,6,0),IF(FR_HITUNG_MINMAX!AN213="CIKDITIRO",VLOOKUP(FR_HITUNG_MINMAX!A213,'STOK CIKDITIRO'!C:H,6,0),IF(FR_HITUNG_MINMAX!AN213="TRAYEMAN",VLOOKUP(FR_HITUNG_MINMAX!A213,'STOK TRAYEMAN'!C:H,6,0),"?"))))</f>
        <v>5</v>
      </c>
      <c r="AR213" s="25">
        <f t="shared" si="10"/>
        <v>5</v>
      </c>
      <c r="AS213" s="25">
        <f t="shared" si="9"/>
        <v>2</v>
      </c>
      <c r="AT213" s="25">
        <f t="shared" si="11"/>
        <v>2</v>
      </c>
    </row>
    <row r="214" spans="1:46">
      <c r="A214" s="96" t="s">
        <v>305</v>
      </c>
      <c r="B214" s="96" t="s">
        <v>1076</v>
      </c>
      <c r="C214" s="96" t="s">
        <v>948</v>
      </c>
      <c r="D214" s="96" t="s">
        <v>1365</v>
      </c>
      <c r="E214" s="96" t="s">
        <v>482</v>
      </c>
      <c r="F214" s="97">
        <v>45000</v>
      </c>
      <c r="G214" s="97">
        <v>1</v>
      </c>
      <c r="H214" s="96" t="s">
        <v>30</v>
      </c>
      <c r="I214" s="96" t="s">
        <v>1185</v>
      </c>
      <c r="J214" s="98" t="s">
        <v>1368</v>
      </c>
      <c r="K214" s="97">
        <v>1</v>
      </c>
      <c r="L214" s="97">
        <v>0</v>
      </c>
      <c r="M214" s="97">
        <v>0</v>
      </c>
      <c r="N214" s="97">
        <v>0</v>
      </c>
      <c r="O214" s="97">
        <v>1</v>
      </c>
      <c r="P214" s="97">
        <v>0</v>
      </c>
      <c r="Q214" s="97">
        <v>0</v>
      </c>
      <c r="R214" s="97">
        <v>0</v>
      </c>
      <c r="S214" s="97">
        <v>0</v>
      </c>
      <c r="T214" s="97">
        <v>0</v>
      </c>
      <c r="U214" s="97">
        <v>0</v>
      </c>
      <c r="V214" s="97">
        <v>0</v>
      </c>
      <c r="W214" s="97">
        <v>0</v>
      </c>
      <c r="X214" s="97">
        <v>1</v>
      </c>
      <c r="Y214" s="97">
        <v>0</v>
      </c>
      <c r="Z214" s="97">
        <v>0</v>
      </c>
      <c r="AA214" s="97">
        <v>1</v>
      </c>
      <c r="AB214" s="97">
        <v>1</v>
      </c>
      <c r="AC214" s="97">
        <v>0</v>
      </c>
      <c r="AD214" s="97">
        <v>0</v>
      </c>
      <c r="AE214" s="97">
        <v>0</v>
      </c>
      <c r="AF214" s="97">
        <v>0</v>
      </c>
      <c r="AG214" s="97">
        <v>0</v>
      </c>
      <c r="AH214" s="97">
        <v>0</v>
      </c>
      <c r="AI214" s="97">
        <v>0</v>
      </c>
      <c r="AJ214" s="97">
        <v>0</v>
      </c>
      <c r="AK214" s="97">
        <v>1</v>
      </c>
      <c r="AL214" s="97">
        <v>1</v>
      </c>
      <c r="AM214" s="97">
        <v>1</v>
      </c>
      <c r="AN214" s="96" t="s">
        <v>483</v>
      </c>
      <c r="AO214" s="97">
        <v>2</v>
      </c>
      <c r="AP214" s="31">
        <f>IFERROR(IF(AN214="CIKDITIRO",VLOOKUP(A214,'BR DTG CIKDITIRO'!C:E,3,0),IF(FR_HITUNG_MINMAX!AN214="PESALAKAN",VLOOKUP(FR_HITUNG_MINMAX!A214,'BR DTG ADW'!C:E,3,0),IF(FR_HITUNG_MINMAX!AN214="PACUL",VLOOKUP(FR_HITUNG_MINMAX!A214,'BR DTG PACUL'!C:E,3,0),IF(FR_HITUNG_MINMAX!AN214="TRAYEMAN",VLOOKUP(FR_HITUNG_MINMAX!A214,'BR DTG TRAYEMAN'!C:E,3,0),"?")))),0)</f>
        <v>0</v>
      </c>
      <c r="AQ214" s="31">
        <f>IF(AN214="PACUL",VLOOKUP(A214,'STOK PACUL'!C:H,6,0),IF(FR_HITUNG_MINMAX!AN214="PESALAKAN",VLOOKUP(FR_HITUNG_MINMAX!A214,'STOK PESALAKAN'!C:H,6,0),IF(FR_HITUNG_MINMAX!AN214="CIKDITIRO",VLOOKUP(FR_HITUNG_MINMAX!A214,'STOK CIKDITIRO'!C:H,6,0),IF(FR_HITUNG_MINMAX!AN214="TRAYEMAN",VLOOKUP(FR_HITUNG_MINMAX!A214,'STOK TRAYEMAN'!C:H,6,0),"?"))))</f>
        <v>2</v>
      </c>
      <c r="AR214" s="25">
        <f t="shared" si="10"/>
        <v>2</v>
      </c>
      <c r="AS214" s="25">
        <f t="shared" si="9"/>
        <v>1</v>
      </c>
      <c r="AT214" s="25">
        <f t="shared" si="11"/>
        <v>1</v>
      </c>
    </row>
    <row r="215" spans="1:46">
      <c r="A215" s="96" t="s">
        <v>1077</v>
      </c>
      <c r="B215" s="96" t="s">
        <v>1078</v>
      </c>
      <c r="C215" s="96" t="s">
        <v>948</v>
      </c>
      <c r="D215" s="96" t="s">
        <v>1365</v>
      </c>
      <c r="E215" s="96" t="s">
        <v>482</v>
      </c>
      <c r="F215" s="97">
        <v>87000</v>
      </c>
      <c r="G215" s="97">
        <v>1</v>
      </c>
      <c r="H215" s="96" t="s">
        <v>32</v>
      </c>
      <c r="I215" s="96" t="s">
        <v>1185</v>
      </c>
      <c r="J215" s="98">
        <v>1</v>
      </c>
      <c r="K215" s="97">
        <v>1</v>
      </c>
      <c r="L215" s="97">
        <v>0</v>
      </c>
      <c r="M215" s="97">
        <v>0</v>
      </c>
      <c r="N215" s="97">
        <v>0</v>
      </c>
      <c r="O215" s="97">
        <v>1</v>
      </c>
      <c r="P215" s="97">
        <v>0</v>
      </c>
      <c r="Q215" s="97">
        <v>0</v>
      </c>
      <c r="R215" s="97">
        <v>0</v>
      </c>
      <c r="S215" s="97">
        <v>0</v>
      </c>
      <c r="T215" s="97">
        <v>0</v>
      </c>
      <c r="U215" s="97">
        <v>0</v>
      </c>
      <c r="V215" s="97">
        <v>0</v>
      </c>
      <c r="W215" s="97">
        <v>0</v>
      </c>
      <c r="X215" s="97">
        <v>1</v>
      </c>
      <c r="Y215" s="97">
        <v>0</v>
      </c>
      <c r="Z215" s="97">
        <v>0</v>
      </c>
      <c r="AA215" s="97">
        <v>1</v>
      </c>
      <c r="AB215" s="97">
        <v>1</v>
      </c>
      <c r="AC215" s="97">
        <v>0</v>
      </c>
      <c r="AD215" s="97">
        <v>0</v>
      </c>
      <c r="AE215" s="97">
        <v>0</v>
      </c>
      <c r="AF215" s="97">
        <v>0</v>
      </c>
      <c r="AG215" s="97">
        <v>0</v>
      </c>
      <c r="AH215" s="97">
        <v>0</v>
      </c>
      <c r="AI215" s="97">
        <v>0</v>
      </c>
      <c r="AJ215" s="97">
        <v>0</v>
      </c>
      <c r="AK215" s="97">
        <v>1</v>
      </c>
      <c r="AL215" s="97">
        <v>1</v>
      </c>
      <c r="AM215" s="97">
        <v>1</v>
      </c>
      <c r="AN215" s="96" t="s">
        <v>483</v>
      </c>
      <c r="AO215" s="97">
        <v>2</v>
      </c>
      <c r="AP215" s="31">
        <f>IFERROR(IF(AN215="CIKDITIRO",VLOOKUP(A215,'BR DTG CIKDITIRO'!C:E,3,0),IF(FR_HITUNG_MINMAX!AN215="PESALAKAN",VLOOKUP(FR_HITUNG_MINMAX!A215,'BR DTG ADW'!C:E,3,0),IF(FR_HITUNG_MINMAX!AN215="PACUL",VLOOKUP(FR_HITUNG_MINMAX!A215,'BR DTG PACUL'!C:E,3,0),IF(FR_HITUNG_MINMAX!AN215="TRAYEMAN",VLOOKUP(FR_HITUNG_MINMAX!A215,'BR DTG TRAYEMAN'!C:E,3,0),"?")))),0)</f>
        <v>0</v>
      </c>
      <c r="AQ215" s="31">
        <f>IF(AN215="PACUL",VLOOKUP(A215,'STOK PACUL'!C:H,6,0),IF(FR_HITUNG_MINMAX!AN215="PESALAKAN",VLOOKUP(FR_HITUNG_MINMAX!A215,'STOK PESALAKAN'!C:H,6,0),IF(FR_HITUNG_MINMAX!AN215="CIKDITIRO",VLOOKUP(FR_HITUNG_MINMAX!A215,'STOK CIKDITIRO'!C:H,6,0),IF(FR_HITUNG_MINMAX!AN215="TRAYEMAN",VLOOKUP(FR_HITUNG_MINMAX!A215,'STOK TRAYEMAN'!C:H,6,0),"?"))))</f>
        <v>2</v>
      </c>
      <c r="AR215" s="25">
        <f t="shared" si="10"/>
        <v>2</v>
      </c>
      <c r="AS215" s="25">
        <f t="shared" si="9"/>
        <v>1</v>
      </c>
      <c r="AT215" s="25">
        <f t="shared" si="11"/>
        <v>1</v>
      </c>
    </row>
    <row r="216" spans="1:46">
      <c r="A216" s="96" t="s">
        <v>1817</v>
      </c>
      <c r="B216" s="96" t="s">
        <v>1818</v>
      </c>
      <c r="C216" s="96" t="s">
        <v>948</v>
      </c>
      <c r="D216" s="96" t="s">
        <v>1365</v>
      </c>
      <c r="E216" s="96" t="s">
        <v>482</v>
      </c>
      <c r="F216" s="97">
        <v>42000</v>
      </c>
      <c r="G216" s="97">
        <v>1</v>
      </c>
      <c r="H216" s="96" t="s">
        <v>110</v>
      </c>
      <c r="I216" s="96" t="s">
        <v>1185</v>
      </c>
      <c r="J216" s="98">
        <v>1</v>
      </c>
      <c r="K216" s="97">
        <v>1</v>
      </c>
      <c r="L216" s="97">
        <v>0</v>
      </c>
      <c r="M216" s="97">
        <v>0</v>
      </c>
      <c r="N216" s="97">
        <v>0</v>
      </c>
      <c r="O216" s="97">
        <v>1</v>
      </c>
      <c r="P216" s="97">
        <v>0</v>
      </c>
      <c r="Q216" s="97">
        <v>0</v>
      </c>
      <c r="R216" s="97">
        <v>0</v>
      </c>
      <c r="S216" s="97">
        <v>0</v>
      </c>
      <c r="T216" s="97">
        <v>0</v>
      </c>
      <c r="U216" s="97">
        <v>0</v>
      </c>
      <c r="V216" s="97">
        <v>0</v>
      </c>
      <c r="W216" s="97">
        <v>0</v>
      </c>
      <c r="X216" s="97">
        <v>1</v>
      </c>
      <c r="Y216" s="97">
        <v>0</v>
      </c>
      <c r="Z216" s="97">
        <v>0</v>
      </c>
      <c r="AA216" s="97">
        <v>1</v>
      </c>
      <c r="AB216" s="97">
        <v>1</v>
      </c>
      <c r="AC216" s="97">
        <v>0</v>
      </c>
      <c r="AD216" s="97">
        <v>0</v>
      </c>
      <c r="AE216" s="97">
        <v>0</v>
      </c>
      <c r="AF216" s="97">
        <v>0</v>
      </c>
      <c r="AG216" s="97">
        <v>0</v>
      </c>
      <c r="AH216" s="97">
        <v>0</v>
      </c>
      <c r="AI216" s="97">
        <v>0</v>
      </c>
      <c r="AJ216" s="97">
        <v>0</v>
      </c>
      <c r="AK216" s="97">
        <v>1</v>
      </c>
      <c r="AL216" s="97">
        <v>1</v>
      </c>
      <c r="AM216" s="97">
        <v>1</v>
      </c>
      <c r="AN216" s="96" t="s">
        <v>483</v>
      </c>
      <c r="AO216" s="97">
        <v>1</v>
      </c>
      <c r="AP216" s="31">
        <f>IFERROR(IF(AN216="CIKDITIRO",VLOOKUP(A216,'BR DTG CIKDITIRO'!C:E,3,0),IF(FR_HITUNG_MINMAX!AN216="PESALAKAN",VLOOKUP(FR_HITUNG_MINMAX!A216,'BR DTG ADW'!C:E,3,0),IF(FR_HITUNG_MINMAX!AN216="PACUL",VLOOKUP(FR_HITUNG_MINMAX!A216,'BR DTG PACUL'!C:E,3,0),IF(FR_HITUNG_MINMAX!AN216="TRAYEMAN",VLOOKUP(FR_HITUNG_MINMAX!A216,'BR DTG TRAYEMAN'!C:E,3,0),"?")))),0)</f>
        <v>0</v>
      </c>
      <c r="AQ216" s="31">
        <f>IF(AN216="PACUL",VLOOKUP(A216,'STOK PACUL'!C:H,6,0),IF(FR_HITUNG_MINMAX!AN216="PESALAKAN",VLOOKUP(FR_HITUNG_MINMAX!A216,'STOK PESALAKAN'!C:H,6,0),IF(FR_HITUNG_MINMAX!AN216="CIKDITIRO",VLOOKUP(FR_HITUNG_MINMAX!A216,'STOK CIKDITIRO'!C:H,6,0),IF(FR_HITUNG_MINMAX!AN216="TRAYEMAN",VLOOKUP(FR_HITUNG_MINMAX!A216,'STOK TRAYEMAN'!C:H,6,0),"?"))))</f>
        <v>1</v>
      </c>
      <c r="AR216" s="25">
        <f t="shared" si="10"/>
        <v>1</v>
      </c>
      <c r="AS216" s="25">
        <f t="shared" si="9"/>
        <v>1</v>
      </c>
      <c r="AT216" s="25">
        <f t="shared" si="11"/>
        <v>1</v>
      </c>
    </row>
    <row r="217" spans="1:46">
      <c r="A217" s="96" t="s">
        <v>306</v>
      </c>
      <c r="B217" s="96" t="s">
        <v>1079</v>
      </c>
      <c r="C217" s="96" t="s">
        <v>948</v>
      </c>
      <c r="D217" s="96" t="s">
        <v>1365</v>
      </c>
      <c r="E217" s="96" t="s">
        <v>482</v>
      </c>
      <c r="F217" s="97">
        <v>83500</v>
      </c>
      <c r="G217" s="97">
        <v>1</v>
      </c>
      <c r="H217" s="96" t="s">
        <v>30</v>
      </c>
      <c r="I217" s="96" t="s">
        <v>1185</v>
      </c>
      <c r="J217" s="98">
        <v>1</v>
      </c>
      <c r="K217" s="97">
        <v>1</v>
      </c>
      <c r="L217" s="97">
        <v>0</v>
      </c>
      <c r="M217" s="97">
        <v>0</v>
      </c>
      <c r="N217" s="97">
        <v>0</v>
      </c>
      <c r="O217" s="97">
        <v>1</v>
      </c>
      <c r="P217" s="97">
        <v>0</v>
      </c>
      <c r="Q217" s="97">
        <v>1</v>
      </c>
      <c r="R217" s="97">
        <v>0</v>
      </c>
      <c r="S217" s="97">
        <v>0</v>
      </c>
      <c r="T217" s="97">
        <v>0</v>
      </c>
      <c r="U217" s="97">
        <v>0</v>
      </c>
      <c r="V217" s="97">
        <v>0</v>
      </c>
      <c r="W217" s="97">
        <v>0</v>
      </c>
      <c r="X217" s="97">
        <v>1</v>
      </c>
      <c r="Y217" s="97">
        <v>0</v>
      </c>
      <c r="Z217" s="97">
        <v>0</v>
      </c>
      <c r="AA217" s="97">
        <v>1</v>
      </c>
      <c r="AB217" s="97">
        <v>1</v>
      </c>
      <c r="AC217" s="97">
        <v>1</v>
      </c>
      <c r="AD217" s="97">
        <v>1</v>
      </c>
      <c r="AE217" s="97">
        <v>0</v>
      </c>
      <c r="AF217" s="97">
        <v>0</v>
      </c>
      <c r="AG217" s="97">
        <v>0</v>
      </c>
      <c r="AH217" s="97">
        <v>0</v>
      </c>
      <c r="AI217" s="97">
        <v>0</v>
      </c>
      <c r="AJ217" s="97">
        <v>0</v>
      </c>
      <c r="AK217" s="97">
        <v>1</v>
      </c>
      <c r="AL217" s="97">
        <v>1</v>
      </c>
      <c r="AM217" s="97">
        <v>1</v>
      </c>
      <c r="AN217" s="96" t="s">
        <v>483</v>
      </c>
      <c r="AO217" s="97">
        <v>3</v>
      </c>
      <c r="AP217" s="31">
        <f>IFERROR(IF(AN217="CIKDITIRO",VLOOKUP(A217,'BR DTG CIKDITIRO'!C:E,3,0),IF(FR_HITUNG_MINMAX!AN217="PESALAKAN",VLOOKUP(FR_HITUNG_MINMAX!A217,'BR DTG ADW'!C:E,3,0),IF(FR_HITUNG_MINMAX!AN217="PACUL",VLOOKUP(FR_HITUNG_MINMAX!A217,'BR DTG PACUL'!C:E,3,0),IF(FR_HITUNG_MINMAX!AN217="TRAYEMAN",VLOOKUP(FR_HITUNG_MINMAX!A217,'BR DTG TRAYEMAN'!C:E,3,0),"?")))),0)</f>
        <v>0</v>
      </c>
      <c r="AQ217" s="31">
        <f>IF(AN217="PACUL",VLOOKUP(A217,'STOK PACUL'!C:H,6,0),IF(FR_HITUNG_MINMAX!AN217="PESALAKAN",VLOOKUP(FR_HITUNG_MINMAX!A217,'STOK PESALAKAN'!C:H,6,0),IF(FR_HITUNG_MINMAX!AN217="CIKDITIRO",VLOOKUP(FR_HITUNG_MINMAX!A217,'STOK CIKDITIRO'!C:H,6,0),IF(FR_HITUNG_MINMAX!AN217="TRAYEMAN",VLOOKUP(FR_HITUNG_MINMAX!A217,'STOK TRAYEMAN'!C:H,6,0),"?"))))</f>
        <v>3</v>
      </c>
      <c r="AR217" s="25">
        <f t="shared" si="10"/>
        <v>3</v>
      </c>
      <c r="AS217" s="25">
        <f t="shared" si="9"/>
        <v>1</v>
      </c>
      <c r="AT217" s="25">
        <f t="shared" si="11"/>
        <v>2</v>
      </c>
    </row>
    <row r="218" spans="1:46">
      <c r="A218" s="96" t="s">
        <v>307</v>
      </c>
      <c r="B218" s="96" t="s">
        <v>1080</v>
      </c>
      <c r="C218" s="96" t="s">
        <v>948</v>
      </c>
      <c r="D218" s="96" t="s">
        <v>1365</v>
      </c>
      <c r="E218" s="96" t="s">
        <v>482</v>
      </c>
      <c r="F218" s="97">
        <v>38500</v>
      </c>
      <c r="G218" s="97">
        <v>1</v>
      </c>
      <c r="H218" s="96" t="s">
        <v>32</v>
      </c>
      <c r="I218" s="96" t="s">
        <v>1185</v>
      </c>
      <c r="J218" s="98">
        <v>1</v>
      </c>
      <c r="K218" s="97">
        <v>1</v>
      </c>
      <c r="L218" s="97">
        <v>0</v>
      </c>
      <c r="M218" s="97">
        <v>1</v>
      </c>
      <c r="N218" s="97">
        <v>0</v>
      </c>
      <c r="O218" s="97">
        <v>1</v>
      </c>
      <c r="P218" s="97">
        <v>0</v>
      </c>
      <c r="Q218" s="97">
        <v>0</v>
      </c>
      <c r="R218" s="97">
        <v>0</v>
      </c>
      <c r="S218" s="97">
        <v>0</v>
      </c>
      <c r="T218" s="97">
        <v>0</v>
      </c>
      <c r="U218" s="97">
        <v>0</v>
      </c>
      <c r="V218" s="97">
        <v>0</v>
      </c>
      <c r="W218" s="97">
        <v>0</v>
      </c>
      <c r="X218" s="97">
        <v>1</v>
      </c>
      <c r="Y218" s="97">
        <v>1</v>
      </c>
      <c r="Z218" s="97">
        <v>1</v>
      </c>
      <c r="AA218" s="97">
        <v>1</v>
      </c>
      <c r="AB218" s="97">
        <v>1</v>
      </c>
      <c r="AC218" s="97">
        <v>0</v>
      </c>
      <c r="AD218" s="97">
        <v>0</v>
      </c>
      <c r="AE218" s="97">
        <v>0</v>
      </c>
      <c r="AF218" s="97">
        <v>0</v>
      </c>
      <c r="AG218" s="97">
        <v>0</v>
      </c>
      <c r="AH218" s="97">
        <v>0</v>
      </c>
      <c r="AI218" s="97">
        <v>0</v>
      </c>
      <c r="AJ218" s="97">
        <v>0</v>
      </c>
      <c r="AK218" s="97">
        <v>1</v>
      </c>
      <c r="AL218" s="97">
        <v>1</v>
      </c>
      <c r="AM218" s="97">
        <v>1</v>
      </c>
      <c r="AN218" s="96" t="s">
        <v>483</v>
      </c>
      <c r="AO218" s="97">
        <v>2</v>
      </c>
      <c r="AP218" s="31">
        <f>IFERROR(IF(AN218="CIKDITIRO",VLOOKUP(A218,'BR DTG CIKDITIRO'!C:E,3,0),IF(FR_HITUNG_MINMAX!AN218="PESALAKAN",VLOOKUP(FR_HITUNG_MINMAX!A218,'BR DTG ADW'!C:E,3,0),IF(FR_HITUNG_MINMAX!AN218="PACUL",VLOOKUP(FR_HITUNG_MINMAX!A218,'BR DTG PACUL'!C:E,3,0),IF(FR_HITUNG_MINMAX!AN218="TRAYEMAN",VLOOKUP(FR_HITUNG_MINMAX!A218,'BR DTG TRAYEMAN'!C:E,3,0),"?")))),0)</f>
        <v>0</v>
      </c>
      <c r="AQ218" s="31">
        <f>IF(AN218="PACUL",VLOOKUP(A218,'STOK PACUL'!C:H,6,0),IF(FR_HITUNG_MINMAX!AN218="PESALAKAN",VLOOKUP(FR_HITUNG_MINMAX!A218,'STOK PESALAKAN'!C:H,6,0),IF(FR_HITUNG_MINMAX!AN218="CIKDITIRO",VLOOKUP(FR_HITUNG_MINMAX!A218,'STOK CIKDITIRO'!C:H,6,0),IF(FR_HITUNG_MINMAX!AN218="TRAYEMAN",VLOOKUP(FR_HITUNG_MINMAX!A218,'STOK TRAYEMAN'!C:H,6,0),"?"))))</f>
        <v>2</v>
      </c>
      <c r="AR218" s="25">
        <f t="shared" si="10"/>
        <v>2</v>
      </c>
      <c r="AS218" s="25">
        <f t="shared" si="9"/>
        <v>1</v>
      </c>
      <c r="AT218" s="25">
        <f t="shared" si="11"/>
        <v>1</v>
      </c>
    </row>
    <row r="219" spans="1:46">
      <c r="A219" s="96" t="s">
        <v>1819</v>
      </c>
      <c r="B219" s="96" t="s">
        <v>1820</v>
      </c>
      <c r="C219" s="96" t="s">
        <v>876</v>
      </c>
      <c r="D219" s="96" t="s">
        <v>1365</v>
      </c>
      <c r="E219" s="96" t="s">
        <v>482</v>
      </c>
      <c r="F219" s="97">
        <v>135000</v>
      </c>
      <c r="G219" s="97">
        <v>1</v>
      </c>
      <c r="H219" s="96" t="s">
        <v>30</v>
      </c>
      <c r="I219" s="96" t="s">
        <v>1185</v>
      </c>
      <c r="J219" s="98">
        <v>1</v>
      </c>
      <c r="K219" s="97">
        <v>1</v>
      </c>
      <c r="L219" s="97">
        <v>0</v>
      </c>
      <c r="M219" s="97">
        <v>0</v>
      </c>
      <c r="N219" s="97">
        <v>0</v>
      </c>
      <c r="O219" s="97">
        <v>0</v>
      </c>
      <c r="P219" s="97">
        <v>0</v>
      </c>
      <c r="Q219" s="97">
        <v>0</v>
      </c>
      <c r="R219" s="97">
        <v>0</v>
      </c>
      <c r="S219" s="97">
        <v>0</v>
      </c>
      <c r="T219" s="97">
        <v>0</v>
      </c>
      <c r="U219" s="97">
        <v>1</v>
      </c>
      <c r="V219" s="97">
        <v>0</v>
      </c>
      <c r="W219" s="97">
        <v>0</v>
      </c>
      <c r="X219" s="97">
        <v>1</v>
      </c>
      <c r="Y219" s="97">
        <v>0</v>
      </c>
      <c r="Z219" s="97">
        <v>0</v>
      </c>
      <c r="AA219" s="97">
        <v>0</v>
      </c>
      <c r="AB219" s="97">
        <v>0</v>
      </c>
      <c r="AC219" s="97">
        <v>0</v>
      </c>
      <c r="AD219" s="97">
        <v>0</v>
      </c>
      <c r="AE219" s="97">
        <v>0</v>
      </c>
      <c r="AF219" s="97">
        <v>0</v>
      </c>
      <c r="AG219" s="97">
        <v>1</v>
      </c>
      <c r="AH219" s="97">
        <v>1</v>
      </c>
      <c r="AI219" s="97">
        <v>0</v>
      </c>
      <c r="AJ219" s="97">
        <v>0</v>
      </c>
      <c r="AK219" s="97">
        <v>1</v>
      </c>
      <c r="AL219" s="97">
        <v>0</v>
      </c>
      <c r="AM219" s="97">
        <v>0</v>
      </c>
      <c r="AN219" s="96" t="s">
        <v>483</v>
      </c>
      <c r="AO219" s="97">
        <v>0</v>
      </c>
      <c r="AP219" s="31">
        <f>IFERROR(IF(AN219="CIKDITIRO",VLOOKUP(A219,'BR DTG CIKDITIRO'!C:E,3,0),IF(FR_HITUNG_MINMAX!AN219="PESALAKAN",VLOOKUP(FR_HITUNG_MINMAX!A219,'BR DTG ADW'!C:E,3,0),IF(FR_HITUNG_MINMAX!AN219="PACUL",VLOOKUP(FR_HITUNG_MINMAX!A219,'BR DTG PACUL'!C:E,3,0),IF(FR_HITUNG_MINMAX!AN219="TRAYEMAN",VLOOKUP(FR_HITUNG_MINMAX!A219,'BR DTG TRAYEMAN'!C:E,3,0),"?")))),0)</f>
        <v>0</v>
      </c>
      <c r="AQ219" s="31">
        <f>IF(AN219="PACUL",VLOOKUP(A219,'STOK PACUL'!C:H,6,0),IF(FR_HITUNG_MINMAX!AN219="PESALAKAN",VLOOKUP(FR_HITUNG_MINMAX!A219,'STOK PESALAKAN'!C:H,6,0),IF(FR_HITUNG_MINMAX!AN219="CIKDITIRO",VLOOKUP(FR_HITUNG_MINMAX!A219,'STOK CIKDITIRO'!C:H,6,0),IF(FR_HITUNG_MINMAX!AN219="TRAYEMAN",VLOOKUP(FR_HITUNG_MINMAX!A219,'STOK TRAYEMAN'!C:H,6,0),"?"))))</f>
        <v>0</v>
      </c>
      <c r="AR219" s="25">
        <f t="shared" si="10"/>
        <v>0</v>
      </c>
      <c r="AS219" s="25">
        <f t="shared" si="9"/>
        <v>0</v>
      </c>
      <c r="AT219" s="25">
        <f t="shared" si="11"/>
        <v>1</v>
      </c>
    </row>
    <row r="220" spans="1:46">
      <c r="A220" s="96" t="s">
        <v>308</v>
      </c>
      <c r="B220" s="96" t="s">
        <v>1081</v>
      </c>
      <c r="C220" s="96" t="s">
        <v>936</v>
      </c>
      <c r="D220" s="96" t="s">
        <v>1365</v>
      </c>
      <c r="E220" s="96" t="s">
        <v>482</v>
      </c>
      <c r="F220" s="97">
        <v>36000</v>
      </c>
      <c r="G220" s="97">
        <v>1</v>
      </c>
      <c r="H220" s="96" t="s">
        <v>30</v>
      </c>
      <c r="I220" s="96" t="s">
        <v>1185</v>
      </c>
      <c r="J220" s="98" t="s">
        <v>1366</v>
      </c>
      <c r="K220" s="97">
        <v>1</v>
      </c>
      <c r="L220" s="97">
        <v>0</v>
      </c>
      <c r="M220" s="97">
        <v>0</v>
      </c>
      <c r="N220" s="97">
        <v>0</v>
      </c>
      <c r="O220" s="97">
        <v>0</v>
      </c>
      <c r="P220" s="97">
        <v>1</v>
      </c>
      <c r="Q220" s="97">
        <v>0</v>
      </c>
      <c r="R220" s="97">
        <v>0</v>
      </c>
      <c r="S220" s="97">
        <v>0</v>
      </c>
      <c r="T220" s="97">
        <v>0</v>
      </c>
      <c r="U220" s="97">
        <v>1</v>
      </c>
      <c r="V220" s="97">
        <v>1</v>
      </c>
      <c r="W220" s="97">
        <v>0</v>
      </c>
      <c r="X220" s="97">
        <v>1</v>
      </c>
      <c r="Y220" s="97">
        <v>0</v>
      </c>
      <c r="Z220" s="97">
        <v>0</v>
      </c>
      <c r="AA220" s="97">
        <v>0</v>
      </c>
      <c r="AB220" s="97">
        <v>1</v>
      </c>
      <c r="AC220" s="97">
        <v>1</v>
      </c>
      <c r="AD220" s="97">
        <v>0</v>
      </c>
      <c r="AE220" s="97">
        <v>0</v>
      </c>
      <c r="AF220" s="97">
        <v>0</v>
      </c>
      <c r="AG220" s="97">
        <v>1</v>
      </c>
      <c r="AH220" s="97">
        <v>2</v>
      </c>
      <c r="AI220" s="97">
        <v>1</v>
      </c>
      <c r="AJ220" s="97">
        <v>0</v>
      </c>
      <c r="AK220" s="97">
        <v>2</v>
      </c>
      <c r="AL220" s="97">
        <v>1</v>
      </c>
      <c r="AM220" s="97">
        <v>2</v>
      </c>
      <c r="AN220" s="96" t="s">
        <v>483</v>
      </c>
      <c r="AO220" s="97">
        <v>2</v>
      </c>
      <c r="AP220" s="31">
        <f>IFERROR(IF(AN220="CIKDITIRO",VLOOKUP(A220,'BR DTG CIKDITIRO'!C:E,3,0),IF(FR_HITUNG_MINMAX!AN220="PESALAKAN",VLOOKUP(FR_HITUNG_MINMAX!A220,'BR DTG ADW'!C:E,3,0),IF(FR_HITUNG_MINMAX!AN220="PACUL",VLOOKUP(FR_HITUNG_MINMAX!A220,'BR DTG PACUL'!C:E,3,0),IF(FR_HITUNG_MINMAX!AN220="TRAYEMAN",VLOOKUP(FR_HITUNG_MINMAX!A220,'BR DTG TRAYEMAN'!C:E,3,0),"?")))),0)</f>
        <v>0</v>
      </c>
      <c r="AQ220" s="31">
        <f>IF(AN220="PACUL",VLOOKUP(A220,'STOK PACUL'!C:H,6,0),IF(FR_HITUNG_MINMAX!AN220="PESALAKAN",VLOOKUP(FR_HITUNG_MINMAX!A220,'STOK PESALAKAN'!C:H,6,0),IF(FR_HITUNG_MINMAX!AN220="CIKDITIRO",VLOOKUP(FR_HITUNG_MINMAX!A220,'STOK CIKDITIRO'!C:H,6,0),IF(FR_HITUNG_MINMAX!AN220="TRAYEMAN",VLOOKUP(FR_HITUNG_MINMAX!A220,'STOK TRAYEMAN'!C:H,6,0),"?"))))</f>
        <v>2</v>
      </c>
      <c r="AR220" s="25">
        <f t="shared" si="10"/>
        <v>2</v>
      </c>
      <c r="AS220" s="25">
        <f t="shared" si="9"/>
        <v>1</v>
      </c>
      <c r="AT220" s="25">
        <f t="shared" si="11"/>
        <v>3</v>
      </c>
    </row>
    <row r="221" spans="1:46">
      <c r="A221" s="96" t="s">
        <v>1821</v>
      </c>
      <c r="B221" s="96" t="s">
        <v>1083</v>
      </c>
      <c r="C221" s="96" t="s">
        <v>920</v>
      </c>
      <c r="D221" s="96" t="s">
        <v>1365</v>
      </c>
      <c r="E221" s="96" t="s">
        <v>482</v>
      </c>
      <c r="F221" s="97">
        <v>45000</v>
      </c>
      <c r="G221" s="97">
        <v>1</v>
      </c>
      <c r="H221" s="96" t="s">
        <v>30</v>
      </c>
      <c r="I221" s="96" t="s">
        <v>1185</v>
      </c>
      <c r="J221" s="98" t="s">
        <v>1366</v>
      </c>
      <c r="K221" s="97">
        <v>1</v>
      </c>
      <c r="L221" s="97">
        <v>0</v>
      </c>
      <c r="M221" s="97">
        <v>0</v>
      </c>
      <c r="N221" s="97">
        <v>0</v>
      </c>
      <c r="O221" s="97">
        <v>0</v>
      </c>
      <c r="P221" s="97">
        <v>1</v>
      </c>
      <c r="Q221" s="97">
        <v>0</v>
      </c>
      <c r="R221" s="97">
        <v>0</v>
      </c>
      <c r="S221" s="97">
        <v>0</v>
      </c>
      <c r="T221" s="97">
        <v>0</v>
      </c>
      <c r="U221" s="97">
        <v>0</v>
      </c>
      <c r="V221" s="97">
        <v>0</v>
      </c>
      <c r="W221" s="97">
        <v>0</v>
      </c>
      <c r="X221" s="97">
        <v>1</v>
      </c>
      <c r="Y221" s="97">
        <v>0</v>
      </c>
      <c r="Z221" s="97">
        <v>0</v>
      </c>
      <c r="AA221" s="97">
        <v>0</v>
      </c>
      <c r="AB221" s="97">
        <v>1</v>
      </c>
      <c r="AC221" s="97">
        <v>1</v>
      </c>
      <c r="AD221" s="97">
        <v>0</v>
      </c>
      <c r="AE221" s="97">
        <v>0</v>
      </c>
      <c r="AF221" s="97">
        <v>0</v>
      </c>
      <c r="AG221" s="97">
        <v>0</v>
      </c>
      <c r="AH221" s="97">
        <v>0</v>
      </c>
      <c r="AI221" s="97">
        <v>0</v>
      </c>
      <c r="AJ221" s="97">
        <v>0</v>
      </c>
      <c r="AK221" s="97">
        <v>1</v>
      </c>
      <c r="AL221" s="97">
        <v>1</v>
      </c>
      <c r="AM221" s="97">
        <v>1</v>
      </c>
      <c r="AN221" s="96" t="s">
        <v>483</v>
      </c>
      <c r="AO221" s="97">
        <v>1</v>
      </c>
      <c r="AP221" s="31">
        <f>IFERROR(IF(AN221="CIKDITIRO",VLOOKUP(A221,'BR DTG CIKDITIRO'!C:E,3,0),IF(FR_HITUNG_MINMAX!AN221="PESALAKAN",VLOOKUP(FR_HITUNG_MINMAX!A221,'BR DTG ADW'!C:E,3,0),IF(FR_HITUNG_MINMAX!AN221="PACUL",VLOOKUP(FR_HITUNG_MINMAX!A221,'BR DTG PACUL'!C:E,3,0),IF(FR_HITUNG_MINMAX!AN221="TRAYEMAN",VLOOKUP(FR_HITUNG_MINMAX!A221,'BR DTG TRAYEMAN'!C:E,3,0),"?")))),0)</f>
        <v>0</v>
      </c>
      <c r="AQ221" s="31">
        <f>IF(AN221="PACUL",VLOOKUP(A221,'STOK PACUL'!C:H,6,0),IF(FR_HITUNG_MINMAX!AN221="PESALAKAN",VLOOKUP(FR_HITUNG_MINMAX!A221,'STOK PESALAKAN'!C:H,6,0),IF(FR_HITUNG_MINMAX!AN221="CIKDITIRO",VLOOKUP(FR_HITUNG_MINMAX!A221,'STOK CIKDITIRO'!C:H,6,0),IF(FR_HITUNG_MINMAX!AN221="TRAYEMAN",VLOOKUP(FR_HITUNG_MINMAX!A221,'STOK TRAYEMAN'!C:H,6,0),"?"))))</f>
        <v>1</v>
      </c>
      <c r="AR221" s="25">
        <f t="shared" si="10"/>
        <v>1</v>
      </c>
      <c r="AS221" s="25">
        <f t="shared" si="9"/>
        <v>1</v>
      </c>
      <c r="AT221" s="25">
        <f t="shared" si="11"/>
        <v>2</v>
      </c>
    </row>
    <row r="222" spans="1:46">
      <c r="A222" s="96" t="s">
        <v>1084</v>
      </c>
      <c r="B222" s="96" t="s">
        <v>1083</v>
      </c>
      <c r="C222" s="96" t="s">
        <v>920</v>
      </c>
      <c r="D222" s="96" t="s">
        <v>1365</v>
      </c>
      <c r="E222" s="96" t="s">
        <v>482</v>
      </c>
      <c r="F222" s="97">
        <v>41000</v>
      </c>
      <c r="G222" s="97">
        <v>1</v>
      </c>
      <c r="H222" s="96" t="s">
        <v>30</v>
      </c>
      <c r="I222" s="96" t="s">
        <v>1185</v>
      </c>
      <c r="J222" s="98" t="s">
        <v>1366</v>
      </c>
      <c r="K222" s="97">
        <v>1</v>
      </c>
      <c r="L222" s="97">
        <v>0</v>
      </c>
      <c r="M222" s="97">
        <v>0</v>
      </c>
      <c r="N222" s="97">
        <v>1</v>
      </c>
      <c r="O222" s="97">
        <v>0</v>
      </c>
      <c r="P222" s="97">
        <v>0</v>
      </c>
      <c r="Q222" s="97">
        <v>0</v>
      </c>
      <c r="R222" s="97">
        <v>0</v>
      </c>
      <c r="S222" s="97">
        <v>0</v>
      </c>
      <c r="T222" s="97">
        <v>0</v>
      </c>
      <c r="U222" s="97">
        <v>0</v>
      </c>
      <c r="V222" s="97">
        <v>0</v>
      </c>
      <c r="W222" s="97">
        <v>0</v>
      </c>
      <c r="X222" s="97">
        <v>1</v>
      </c>
      <c r="Y222" s="97">
        <v>0</v>
      </c>
      <c r="Z222" s="97">
        <v>1</v>
      </c>
      <c r="AA222" s="97">
        <v>1</v>
      </c>
      <c r="AB222" s="97">
        <v>0</v>
      </c>
      <c r="AC222" s="97">
        <v>0</v>
      </c>
      <c r="AD222" s="97">
        <v>0</v>
      </c>
      <c r="AE222" s="97">
        <v>0</v>
      </c>
      <c r="AF222" s="97">
        <v>0</v>
      </c>
      <c r="AG222" s="97">
        <v>0</v>
      </c>
      <c r="AH222" s="97">
        <v>0</v>
      </c>
      <c r="AI222" s="97">
        <v>0</v>
      </c>
      <c r="AJ222" s="97">
        <v>0</v>
      </c>
      <c r="AK222" s="97">
        <v>1</v>
      </c>
      <c r="AL222" s="97">
        <v>1</v>
      </c>
      <c r="AM222" s="97">
        <v>1</v>
      </c>
      <c r="AN222" s="96" t="s">
        <v>483</v>
      </c>
      <c r="AO222" s="97">
        <v>0</v>
      </c>
      <c r="AP222" s="31">
        <f>IFERROR(IF(AN222="CIKDITIRO",VLOOKUP(A222,'BR DTG CIKDITIRO'!C:E,3,0),IF(FR_HITUNG_MINMAX!AN222="PESALAKAN",VLOOKUP(FR_HITUNG_MINMAX!A222,'BR DTG ADW'!C:E,3,0),IF(FR_HITUNG_MINMAX!AN222="PACUL",VLOOKUP(FR_HITUNG_MINMAX!A222,'BR DTG PACUL'!C:E,3,0),IF(FR_HITUNG_MINMAX!AN222="TRAYEMAN",VLOOKUP(FR_HITUNG_MINMAX!A222,'BR DTG TRAYEMAN'!C:E,3,0),"?")))),0)</f>
        <v>0</v>
      </c>
      <c r="AQ222" s="31">
        <f>IF(AN222="PACUL",VLOOKUP(A222,'STOK PACUL'!C:H,6,0),IF(FR_HITUNG_MINMAX!AN222="PESALAKAN",VLOOKUP(FR_HITUNG_MINMAX!A222,'STOK PESALAKAN'!C:H,6,0),IF(FR_HITUNG_MINMAX!AN222="CIKDITIRO",VLOOKUP(FR_HITUNG_MINMAX!A222,'STOK CIKDITIRO'!C:H,6,0),IF(FR_HITUNG_MINMAX!AN222="TRAYEMAN",VLOOKUP(FR_HITUNG_MINMAX!A222,'STOK TRAYEMAN'!C:H,6,0),"?"))))</f>
        <v>0</v>
      </c>
      <c r="AR222" s="25">
        <f t="shared" si="10"/>
        <v>0</v>
      </c>
      <c r="AS222" s="25">
        <f t="shared" si="9"/>
        <v>1</v>
      </c>
      <c r="AT222" s="25">
        <f t="shared" si="11"/>
        <v>2</v>
      </c>
    </row>
    <row r="223" spans="1:46">
      <c r="A223" s="96" t="s">
        <v>309</v>
      </c>
      <c r="B223" s="96" t="s">
        <v>1085</v>
      </c>
      <c r="C223" s="96" t="s">
        <v>948</v>
      </c>
      <c r="D223" s="96" t="s">
        <v>1365</v>
      </c>
      <c r="E223" s="96" t="s">
        <v>482</v>
      </c>
      <c r="F223" s="97">
        <v>57500</v>
      </c>
      <c r="G223" s="97">
        <v>1</v>
      </c>
      <c r="H223" s="96" t="s">
        <v>32</v>
      </c>
      <c r="I223" s="96" t="s">
        <v>1185</v>
      </c>
      <c r="J223" s="98" t="s">
        <v>1366</v>
      </c>
      <c r="K223" s="97">
        <v>1</v>
      </c>
      <c r="L223" s="97">
        <v>0</v>
      </c>
      <c r="M223" s="97">
        <v>0</v>
      </c>
      <c r="N223" s="97">
        <v>0</v>
      </c>
      <c r="O223" s="97">
        <v>1</v>
      </c>
      <c r="P223" s="97">
        <v>0</v>
      </c>
      <c r="Q223" s="97">
        <v>1</v>
      </c>
      <c r="R223" s="97">
        <v>0</v>
      </c>
      <c r="S223" s="97">
        <v>0</v>
      </c>
      <c r="T223" s="97">
        <v>0</v>
      </c>
      <c r="U223" s="97">
        <v>0</v>
      </c>
      <c r="V223" s="97">
        <v>0</v>
      </c>
      <c r="W223" s="97">
        <v>0</v>
      </c>
      <c r="X223" s="97">
        <v>1</v>
      </c>
      <c r="Y223" s="97">
        <v>0</v>
      </c>
      <c r="Z223" s="97">
        <v>0</v>
      </c>
      <c r="AA223" s="97">
        <v>1</v>
      </c>
      <c r="AB223" s="97">
        <v>1</v>
      </c>
      <c r="AC223" s="97">
        <v>1</v>
      </c>
      <c r="AD223" s="97">
        <v>1</v>
      </c>
      <c r="AE223" s="97">
        <v>0</v>
      </c>
      <c r="AF223" s="97">
        <v>0</v>
      </c>
      <c r="AG223" s="97">
        <v>0</v>
      </c>
      <c r="AH223" s="97">
        <v>0</v>
      </c>
      <c r="AI223" s="97">
        <v>0</v>
      </c>
      <c r="AJ223" s="97">
        <v>0</v>
      </c>
      <c r="AK223" s="97">
        <v>1</v>
      </c>
      <c r="AL223" s="97">
        <v>1</v>
      </c>
      <c r="AM223" s="97">
        <v>1</v>
      </c>
      <c r="AN223" s="96" t="s">
        <v>483</v>
      </c>
      <c r="AO223" s="97">
        <v>3</v>
      </c>
      <c r="AP223" s="31">
        <f>IFERROR(IF(AN223="CIKDITIRO",VLOOKUP(A223,'BR DTG CIKDITIRO'!C:E,3,0),IF(FR_HITUNG_MINMAX!AN223="PESALAKAN",VLOOKUP(FR_HITUNG_MINMAX!A223,'BR DTG ADW'!C:E,3,0),IF(FR_HITUNG_MINMAX!AN223="PACUL",VLOOKUP(FR_HITUNG_MINMAX!A223,'BR DTG PACUL'!C:E,3,0),IF(FR_HITUNG_MINMAX!AN223="TRAYEMAN",VLOOKUP(FR_HITUNG_MINMAX!A223,'BR DTG TRAYEMAN'!C:E,3,0),"?")))),0)</f>
        <v>0</v>
      </c>
      <c r="AQ223" s="31">
        <f>IF(AN223="PACUL",VLOOKUP(A223,'STOK PACUL'!C:H,6,0),IF(FR_HITUNG_MINMAX!AN223="PESALAKAN",VLOOKUP(FR_HITUNG_MINMAX!A223,'STOK PESALAKAN'!C:H,6,0),IF(FR_HITUNG_MINMAX!AN223="CIKDITIRO",VLOOKUP(FR_HITUNG_MINMAX!A223,'STOK CIKDITIRO'!C:H,6,0),IF(FR_HITUNG_MINMAX!AN223="TRAYEMAN",VLOOKUP(FR_HITUNG_MINMAX!A223,'STOK TRAYEMAN'!C:H,6,0),"?"))))</f>
        <v>3</v>
      </c>
      <c r="AR223" s="25">
        <f t="shared" si="10"/>
        <v>3</v>
      </c>
      <c r="AS223" s="25">
        <f t="shared" si="9"/>
        <v>1</v>
      </c>
      <c r="AT223" s="25">
        <f t="shared" si="11"/>
        <v>2</v>
      </c>
    </row>
    <row r="224" spans="1:46" ht="30">
      <c r="A224" s="96" t="s">
        <v>512</v>
      </c>
      <c r="B224" s="96" t="s">
        <v>1086</v>
      </c>
      <c r="C224" s="96" t="s">
        <v>877</v>
      </c>
      <c r="D224" s="96" t="s">
        <v>1365</v>
      </c>
      <c r="E224" s="96" t="s">
        <v>482</v>
      </c>
      <c r="F224" s="97">
        <v>31000</v>
      </c>
      <c r="G224" s="97">
        <v>1</v>
      </c>
      <c r="H224" s="96" t="s">
        <v>1185</v>
      </c>
      <c r="I224" s="96" t="s">
        <v>1185</v>
      </c>
      <c r="J224" s="98">
        <v>1</v>
      </c>
      <c r="K224" s="97">
        <v>1</v>
      </c>
      <c r="L224" s="97">
        <v>0</v>
      </c>
      <c r="M224" s="97">
        <v>1</v>
      </c>
      <c r="N224" s="97">
        <v>0</v>
      </c>
      <c r="O224" s="97">
        <v>0</v>
      </c>
      <c r="P224" s="97">
        <v>1</v>
      </c>
      <c r="Q224" s="97">
        <v>0</v>
      </c>
      <c r="R224" s="97">
        <v>0</v>
      </c>
      <c r="S224" s="97">
        <v>0</v>
      </c>
      <c r="T224" s="97">
        <v>1</v>
      </c>
      <c r="U224" s="97">
        <v>0</v>
      </c>
      <c r="V224" s="97">
        <v>0</v>
      </c>
      <c r="W224" s="97">
        <v>0</v>
      </c>
      <c r="X224" s="97">
        <v>1</v>
      </c>
      <c r="Y224" s="97">
        <v>1</v>
      </c>
      <c r="Z224" s="97">
        <v>1</v>
      </c>
      <c r="AA224" s="97">
        <v>0</v>
      </c>
      <c r="AB224" s="97">
        <v>1</v>
      </c>
      <c r="AC224" s="97">
        <v>1</v>
      </c>
      <c r="AD224" s="97">
        <v>0</v>
      </c>
      <c r="AE224" s="97">
        <v>0</v>
      </c>
      <c r="AF224" s="97">
        <v>1</v>
      </c>
      <c r="AG224" s="97">
        <v>0</v>
      </c>
      <c r="AH224" s="97">
        <v>0</v>
      </c>
      <c r="AI224" s="97">
        <v>0</v>
      </c>
      <c r="AJ224" s="97">
        <v>0</v>
      </c>
      <c r="AK224" s="97">
        <v>1</v>
      </c>
      <c r="AL224" s="97">
        <v>1</v>
      </c>
      <c r="AM224" s="97">
        <v>1</v>
      </c>
      <c r="AN224" s="96" t="s">
        <v>483</v>
      </c>
      <c r="AO224" s="97">
        <v>2</v>
      </c>
      <c r="AP224" s="31">
        <f>IFERROR(IF(AN224="CIKDITIRO",VLOOKUP(A224,'BR DTG CIKDITIRO'!C:E,3,0),IF(FR_HITUNG_MINMAX!AN224="PESALAKAN",VLOOKUP(FR_HITUNG_MINMAX!A224,'BR DTG ADW'!C:E,3,0),IF(FR_HITUNG_MINMAX!AN224="PACUL",VLOOKUP(FR_HITUNG_MINMAX!A224,'BR DTG PACUL'!C:E,3,0),IF(FR_HITUNG_MINMAX!AN224="TRAYEMAN",VLOOKUP(FR_HITUNG_MINMAX!A224,'BR DTG TRAYEMAN'!C:E,3,0),"?")))),0)</f>
        <v>0</v>
      </c>
      <c r="AQ224" s="31">
        <f>IF(AN224="PACUL",VLOOKUP(A224,'STOK PACUL'!C:H,6,0),IF(FR_HITUNG_MINMAX!AN224="PESALAKAN",VLOOKUP(FR_HITUNG_MINMAX!A224,'STOK PESALAKAN'!C:H,6,0),IF(FR_HITUNG_MINMAX!AN224="CIKDITIRO",VLOOKUP(FR_HITUNG_MINMAX!A224,'STOK CIKDITIRO'!C:H,6,0),IF(FR_HITUNG_MINMAX!AN224="TRAYEMAN",VLOOKUP(FR_HITUNG_MINMAX!A224,'STOK TRAYEMAN'!C:H,6,0),"?"))))</f>
        <v>2</v>
      </c>
      <c r="AR224" s="25">
        <f t="shared" si="10"/>
        <v>2</v>
      </c>
      <c r="AS224" s="25">
        <f t="shared" si="9"/>
        <v>1</v>
      </c>
      <c r="AT224" s="25">
        <f t="shared" si="11"/>
        <v>3</v>
      </c>
    </row>
    <row r="225" spans="1:46">
      <c r="A225" s="96" t="s">
        <v>312</v>
      </c>
      <c r="B225" s="96" t="s">
        <v>1089</v>
      </c>
      <c r="C225" s="96" t="s">
        <v>884</v>
      </c>
      <c r="D225" s="96" t="s">
        <v>1365</v>
      </c>
      <c r="E225" s="96" t="s">
        <v>482</v>
      </c>
      <c r="F225" s="97">
        <v>62000</v>
      </c>
      <c r="G225" s="97">
        <v>1</v>
      </c>
      <c r="H225" s="96" t="s">
        <v>30</v>
      </c>
      <c r="I225" s="96" t="s">
        <v>1185</v>
      </c>
      <c r="J225" s="98">
        <v>1</v>
      </c>
      <c r="K225" s="97">
        <v>1</v>
      </c>
      <c r="L225" s="97">
        <v>0</v>
      </c>
      <c r="M225" s="97">
        <v>0</v>
      </c>
      <c r="N225" s="97">
        <v>0</v>
      </c>
      <c r="O225" s="97">
        <v>0</v>
      </c>
      <c r="P225" s="97">
        <v>0</v>
      </c>
      <c r="Q225" s="97">
        <v>0</v>
      </c>
      <c r="R225" s="97">
        <v>0</v>
      </c>
      <c r="S225" s="97">
        <v>0</v>
      </c>
      <c r="T225" s="97">
        <v>0</v>
      </c>
      <c r="U225" s="97">
        <v>2</v>
      </c>
      <c r="V225" s="97">
        <v>0</v>
      </c>
      <c r="W225" s="97">
        <v>0</v>
      </c>
      <c r="X225" s="97">
        <v>2</v>
      </c>
      <c r="Y225" s="97">
        <v>0</v>
      </c>
      <c r="Z225" s="97">
        <v>0</v>
      </c>
      <c r="AA225" s="97">
        <v>0</v>
      </c>
      <c r="AB225" s="97">
        <v>0</v>
      </c>
      <c r="AC225" s="97">
        <v>0</v>
      </c>
      <c r="AD225" s="97">
        <v>0</v>
      </c>
      <c r="AE225" s="97">
        <v>0</v>
      </c>
      <c r="AF225" s="97">
        <v>0</v>
      </c>
      <c r="AG225" s="97">
        <v>2</v>
      </c>
      <c r="AH225" s="97">
        <v>2</v>
      </c>
      <c r="AI225" s="97">
        <v>0</v>
      </c>
      <c r="AJ225" s="97">
        <v>0</v>
      </c>
      <c r="AK225" s="97">
        <v>2</v>
      </c>
      <c r="AL225" s="97">
        <v>2</v>
      </c>
      <c r="AM225" s="97">
        <v>2</v>
      </c>
      <c r="AN225" s="96" t="s">
        <v>483</v>
      </c>
      <c r="AO225" s="97">
        <v>1</v>
      </c>
      <c r="AP225" s="31">
        <f>IFERROR(IF(AN225="CIKDITIRO",VLOOKUP(A225,'BR DTG CIKDITIRO'!C:E,3,0),IF(FR_HITUNG_MINMAX!AN225="PESALAKAN",VLOOKUP(FR_HITUNG_MINMAX!A225,'BR DTG ADW'!C:E,3,0),IF(FR_HITUNG_MINMAX!AN225="PACUL",VLOOKUP(FR_HITUNG_MINMAX!A225,'BR DTG PACUL'!C:E,3,0),IF(FR_HITUNG_MINMAX!AN225="TRAYEMAN",VLOOKUP(FR_HITUNG_MINMAX!A225,'BR DTG TRAYEMAN'!C:E,3,0),"?")))),0)</f>
        <v>0</v>
      </c>
      <c r="AQ225" s="31">
        <f>IF(AN225="PACUL",VLOOKUP(A225,'STOK PACUL'!C:H,6,0),IF(FR_HITUNG_MINMAX!AN225="PESALAKAN",VLOOKUP(FR_HITUNG_MINMAX!A225,'STOK PESALAKAN'!C:H,6,0),IF(FR_HITUNG_MINMAX!AN225="CIKDITIRO",VLOOKUP(FR_HITUNG_MINMAX!A225,'STOK CIKDITIRO'!C:H,6,0),IF(FR_HITUNG_MINMAX!AN225="TRAYEMAN",VLOOKUP(FR_HITUNG_MINMAX!A225,'STOK TRAYEMAN'!C:H,6,0),"?"))))</f>
        <v>1</v>
      </c>
      <c r="AR225" s="25">
        <f t="shared" si="10"/>
        <v>1</v>
      </c>
      <c r="AS225" s="25">
        <f t="shared" ref="AS225:AS288" si="12">ROUNDUP(AL225/2,0)</f>
        <v>1</v>
      </c>
      <c r="AT225" s="25">
        <f t="shared" si="11"/>
        <v>2</v>
      </c>
    </row>
    <row r="226" spans="1:46">
      <c r="A226" s="96" t="s">
        <v>313</v>
      </c>
      <c r="B226" s="96" t="s">
        <v>1090</v>
      </c>
      <c r="C226" s="96" t="s">
        <v>884</v>
      </c>
      <c r="D226" s="96" t="s">
        <v>1365</v>
      </c>
      <c r="E226" s="96" t="s">
        <v>482</v>
      </c>
      <c r="F226" s="97">
        <v>57000</v>
      </c>
      <c r="G226" s="97">
        <v>1</v>
      </c>
      <c r="H226" s="96" t="s">
        <v>32</v>
      </c>
      <c r="I226" s="96" t="s">
        <v>1185</v>
      </c>
      <c r="J226" s="98" t="s">
        <v>1366</v>
      </c>
      <c r="K226" s="97">
        <v>1</v>
      </c>
      <c r="L226" s="97">
        <v>0</v>
      </c>
      <c r="M226" s="97">
        <v>0</v>
      </c>
      <c r="N226" s="97">
        <v>0</v>
      </c>
      <c r="O226" s="97">
        <v>0</v>
      </c>
      <c r="P226" s="97">
        <v>0</v>
      </c>
      <c r="Q226" s="97">
        <v>0</v>
      </c>
      <c r="R226" s="97">
        <v>1</v>
      </c>
      <c r="S226" s="97">
        <v>0</v>
      </c>
      <c r="T226" s="97">
        <v>0</v>
      </c>
      <c r="U226" s="97">
        <v>0</v>
      </c>
      <c r="V226" s="97">
        <v>0</v>
      </c>
      <c r="W226" s="97">
        <v>0</v>
      </c>
      <c r="X226" s="97">
        <v>1</v>
      </c>
      <c r="Y226" s="97">
        <v>0</v>
      </c>
      <c r="Z226" s="97">
        <v>0</v>
      </c>
      <c r="AA226" s="97">
        <v>0</v>
      </c>
      <c r="AB226" s="97">
        <v>0</v>
      </c>
      <c r="AC226" s="97">
        <v>0</v>
      </c>
      <c r="AD226" s="97">
        <v>1</v>
      </c>
      <c r="AE226" s="97">
        <v>1</v>
      </c>
      <c r="AF226" s="97">
        <v>0</v>
      </c>
      <c r="AG226" s="97">
        <v>0</v>
      </c>
      <c r="AH226" s="97">
        <v>0</v>
      </c>
      <c r="AI226" s="97">
        <v>0</v>
      </c>
      <c r="AJ226" s="97">
        <v>0</v>
      </c>
      <c r="AK226" s="97">
        <v>1</v>
      </c>
      <c r="AL226" s="97">
        <v>1</v>
      </c>
      <c r="AM226" s="97">
        <v>1</v>
      </c>
      <c r="AN226" s="96" t="s">
        <v>483</v>
      </c>
      <c r="AO226" s="97">
        <v>1</v>
      </c>
      <c r="AP226" s="31">
        <f>IFERROR(IF(AN226="CIKDITIRO",VLOOKUP(A226,'BR DTG CIKDITIRO'!C:E,3,0),IF(FR_HITUNG_MINMAX!AN226="PESALAKAN",VLOOKUP(FR_HITUNG_MINMAX!A226,'BR DTG ADW'!C:E,3,0),IF(FR_HITUNG_MINMAX!AN226="PACUL",VLOOKUP(FR_HITUNG_MINMAX!A226,'BR DTG PACUL'!C:E,3,0),IF(FR_HITUNG_MINMAX!AN226="TRAYEMAN",VLOOKUP(FR_HITUNG_MINMAX!A226,'BR DTG TRAYEMAN'!C:E,3,0),"?")))),0)</f>
        <v>0</v>
      </c>
      <c r="AQ226" s="31">
        <f>IF(AN226="PACUL",VLOOKUP(A226,'STOK PACUL'!C:H,6,0),IF(FR_HITUNG_MINMAX!AN226="PESALAKAN",VLOOKUP(FR_HITUNG_MINMAX!A226,'STOK PESALAKAN'!C:H,6,0),IF(FR_HITUNG_MINMAX!AN226="CIKDITIRO",VLOOKUP(FR_HITUNG_MINMAX!A226,'STOK CIKDITIRO'!C:H,6,0),IF(FR_HITUNG_MINMAX!AN226="TRAYEMAN",VLOOKUP(FR_HITUNG_MINMAX!A226,'STOK TRAYEMAN'!C:H,6,0),"?"))))</f>
        <v>1</v>
      </c>
      <c r="AR226" s="25">
        <f t="shared" si="10"/>
        <v>1</v>
      </c>
      <c r="AS226" s="25">
        <f t="shared" si="12"/>
        <v>1</v>
      </c>
      <c r="AT226" s="25">
        <f t="shared" si="11"/>
        <v>1</v>
      </c>
    </row>
    <row r="227" spans="1:46">
      <c r="A227" s="96" t="s">
        <v>4173</v>
      </c>
      <c r="B227" s="96" t="s">
        <v>4174</v>
      </c>
      <c r="C227" s="96" t="s">
        <v>876</v>
      </c>
      <c r="D227" s="96" t="s">
        <v>1365</v>
      </c>
      <c r="E227" s="96" t="s">
        <v>482</v>
      </c>
      <c r="F227" s="97">
        <v>197500</v>
      </c>
      <c r="G227" s="97">
        <v>1</v>
      </c>
      <c r="H227" s="96" t="s">
        <v>103</v>
      </c>
      <c r="I227" s="96" t="s">
        <v>1185</v>
      </c>
      <c r="J227" s="98">
        <v>1</v>
      </c>
      <c r="K227" s="97">
        <v>1</v>
      </c>
      <c r="L227" s="97">
        <v>0</v>
      </c>
      <c r="M227" s="97">
        <v>0</v>
      </c>
      <c r="N227" s="97">
        <v>0</v>
      </c>
      <c r="O227" s="97">
        <v>0</v>
      </c>
      <c r="P227" s="97">
        <v>0</v>
      </c>
      <c r="Q227" s="97">
        <v>0</v>
      </c>
      <c r="R227" s="97">
        <v>0</v>
      </c>
      <c r="S227" s="97">
        <v>0</v>
      </c>
      <c r="T227" s="97">
        <v>0</v>
      </c>
      <c r="U227" s="97">
        <v>0</v>
      </c>
      <c r="V227" s="97">
        <v>0</v>
      </c>
      <c r="W227" s="97">
        <v>1</v>
      </c>
      <c r="X227" s="97">
        <v>1</v>
      </c>
      <c r="Y227" s="97">
        <v>0</v>
      </c>
      <c r="Z227" s="97">
        <v>0</v>
      </c>
      <c r="AA227" s="97">
        <v>0</v>
      </c>
      <c r="AB227" s="97">
        <v>0</v>
      </c>
      <c r="AC227" s="97">
        <v>0</v>
      </c>
      <c r="AD227" s="97">
        <v>0</v>
      </c>
      <c r="AE227" s="97">
        <v>0</v>
      </c>
      <c r="AF227" s="97">
        <v>0</v>
      </c>
      <c r="AG227" s="97">
        <v>0</v>
      </c>
      <c r="AH227" s="97">
        <v>0</v>
      </c>
      <c r="AI227" s="97">
        <v>1</v>
      </c>
      <c r="AJ227" s="97">
        <v>1</v>
      </c>
      <c r="AK227" s="97">
        <v>1</v>
      </c>
      <c r="AL227" s="97">
        <v>0</v>
      </c>
      <c r="AM227" s="97">
        <v>0</v>
      </c>
      <c r="AN227" s="96" t="s">
        <v>483</v>
      </c>
      <c r="AO227" s="97">
        <v>0</v>
      </c>
      <c r="AP227" s="31">
        <f>IFERROR(IF(AN227="CIKDITIRO",VLOOKUP(A227,'BR DTG CIKDITIRO'!C:E,3,0),IF(FR_HITUNG_MINMAX!AN227="PESALAKAN",VLOOKUP(FR_HITUNG_MINMAX!A227,'BR DTG ADW'!C:E,3,0),IF(FR_HITUNG_MINMAX!AN227="PACUL",VLOOKUP(FR_HITUNG_MINMAX!A227,'BR DTG PACUL'!C:E,3,0),IF(FR_HITUNG_MINMAX!AN227="TRAYEMAN",VLOOKUP(FR_HITUNG_MINMAX!A227,'BR DTG TRAYEMAN'!C:E,3,0),"?")))),0)</f>
        <v>0</v>
      </c>
      <c r="AQ227" s="31">
        <f>IF(AN227="PACUL",VLOOKUP(A227,'STOK PACUL'!C:H,6,0),IF(FR_HITUNG_MINMAX!AN227="PESALAKAN",VLOOKUP(FR_HITUNG_MINMAX!A227,'STOK PESALAKAN'!C:H,6,0),IF(FR_HITUNG_MINMAX!AN227="CIKDITIRO",VLOOKUP(FR_HITUNG_MINMAX!A227,'STOK CIKDITIRO'!C:H,6,0),IF(FR_HITUNG_MINMAX!AN227="TRAYEMAN",VLOOKUP(FR_HITUNG_MINMAX!A227,'STOK TRAYEMAN'!C:H,6,0),"?"))))</f>
        <v>0</v>
      </c>
      <c r="AR227" s="25">
        <f t="shared" ref="AR227:AR290" si="13">IFERROR(AQ227,AO227+AP227)</f>
        <v>0</v>
      </c>
      <c r="AS227" s="25">
        <f t="shared" si="12"/>
        <v>0</v>
      </c>
      <c r="AT227" s="25">
        <f t="shared" si="11"/>
        <v>1</v>
      </c>
    </row>
    <row r="228" spans="1:46">
      <c r="A228" s="96" t="s">
        <v>1324</v>
      </c>
      <c r="B228" s="96" t="s">
        <v>1325</v>
      </c>
      <c r="C228" s="96" t="s">
        <v>1185</v>
      </c>
      <c r="D228" s="96" t="s">
        <v>1365</v>
      </c>
      <c r="E228" s="96" t="s">
        <v>482</v>
      </c>
      <c r="F228" s="97">
        <v>24000</v>
      </c>
      <c r="G228" s="97">
        <v>1</v>
      </c>
      <c r="H228" s="96" t="s">
        <v>1185</v>
      </c>
      <c r="I228" s="96" t="s">
        <v>1185</v>
      </c>
      <c r="J228" s="98">
        <v>1</v>
      </c>
      <c r="K228" s="97">
        <v>1</v>
      </c>
      <c r="L228" s="97">
        <v>0</v>
      </c>
      <c r="M228" s="97">
        <v>0</v>
      </c>
      <c r="N228" s="97">
        <v>0</v>
      </c>
      <c r="O228" s="97">
        <v>0</v>
      </c>
      <c r="P228" s="97">
        <v>0</v>
      </c>
      <c r="Q228" s="97">
        <v>0</v>
      </c>
      <c r="R228" s="97">
        <v>0</v>
      </c>
      <c r="S228" s="97">
        <v>1</v>
      </c>
      <c r="T228" s="97">
        <v>1</v>
      </c>
      <c r="U228" s="97">
        <v>0</v>
      </c>
      <c r="V228" s="97">
        <v>0</v>
      </c>
      <c r="W228" s="97">
        <v>0</v>
      </c>
      <c r="X228" s="97">
        <v>1</v>
      </c>
      <c r="Y228" s="97">
        <v>0</v>
      </c>
      <c r="Z228" s="97">
        <v>0</v>
      </c>
      <c r="AA228" s="97">
        <v>0</v>
      </c>
      <c r="AB228" s="97">
        <v>0</v>
      </c>
      <c r="AC228" s="97">
        <v>0</v>
      </c>
      <c r="AD228" s="97">
        <v>0</v>
      </c>
      <c r="AE228" s="97">
        <v>1</v>
      </c>
      <c r="AF228" s="97">
        <v>2</v>
      </c>
      <c r="AG228" s="97">
        <v>1</v>
      </c>
      <c r="AH228" s="97">
        <v>0</v>
      </c>
      <c r="AI228" s="97">
        <v>0</v>
      </c>
      <c r="AJ228" s="97">
        <v>0</v>
      </c>
      <c r="AK228" s="97">
        <v>2</v>
      </c>
      <c r="AL228" s="97">
        <v>1</v>
      </c>
      <c r="AM228" s="97">
        <v>2</v>
      </c>
      <c r="AN228" s="96" t="s">
        <v>483</v>
      </c>
      <c r="AO228" s="97">
        <v>0</v>
      </c>
      <c r="AP228" s="31">
        <f>IFERROR(IF(AN228="CIKDITIRO",VLOOKUP(A228,'BR DTG CIKDITIRO'!C:E,3,0),IF(FR_HITUNG_MINMAX!AN228="PESALAKAN",VLOOKUP(FR_HITUNG_MINMAX!A228,'BR DTG ADW'!C:E,3,0),IF(FR_HITUNG_MINMAX!AN228="PACUL",VLOOKUP(FR_HITUNG_MINMAX!A228,'BR DTG PACUL'!C:E,3,0),IF(FR_HITUNG_MINMAX!AN228="TRAYEMAN",VLOOKUP(FR_HITUNG_MINMAX!A228,'BR DTG TRAYEMAN'!C:E,3,0),"?")))),0)</f>
        <v>0</v>
      </c>
      <c r="AQ228" s="31">
        <f>IF(AN228="PACUL",VLOOKUP(A228,'STOK PACUL'!C:H,6,0),IF(FR_HITUNG_MINMAX!AN228="PESALAKAN",VLOOKUP(FR_HITUNG_MINMAX!A228,'STOK PESALAKAN'!C:H,6,0),IF(FR_HITUNG_MINMAX!AN228="CIKDITIRO",VLOOKUP(FR_HITUNG_MINMAX!A228,'STOK CIKDITIRO'!C:H,6,0),IF(FR_HITUNG_MINMAX!AN228="TRAYEMAN",VLOOKUP(FR_HITUNG_MINMAX!A228,'STOK TRAYEMAN'!C:H,6,0),"?"))))</f>
        <v>0</v>
      </c>
      <c r="AR228" s="25">
        <f t="shared" si="13"/>
        <v>0</v>
      </c>
      <c r="AS228" s="25">
        <f t="shared" si="12"/>
        <v>1</v>
      </c>
      <c r="AT228" s="25">
        <f t="shared" si="11"/>
        <v>1</v>
      </c>
    </row>
    <row r="229" spans="1:46">
      <c r="A229" s="96" t="s">
        <v>314</v>
      </c>
      <c r="B229" s="96" t="s">
        <v>944</v>
      </c>
      <c r="C229" s="96" t="s">
        <v>884</v>
      </c>
      <c r="D229" s="96" t="s">
        <v>1365</v>
      </c>
      <c r="E229" s="96" t="s">
        <v>485</v>
      </c>
      <c r="F229" s="97">
        <v>55000</v>
      </c>
      <c r="G229" s="97">
        <v>1</v>
      </c>
      <c r="H229" s="96" t="s">
        <v>30</v>
      </c>
      <c r="I229" s="96" t="s">
        <v>1185</v>
      </c>
      <c r="J229" s="98" t="s">
        <v>1368</v>
      </c>
      <c r="K229" s="97">
        <v>1</v>
      </c>
      <c r="L229" s="97">
        <v>0</v>
      </c>
      <c r="M229" s="97">
        <v>2</v>
      </c>
      <c r="N229" s="97">
        <v>0</v>
      </c>
      <c r="O229" s="97">
        <v>2</v>
      </c>
      <c r="P229" s="97">
        <v>0</v>
      </c>
      <c r="Q229" s="97">
        <v>0</v>
      </c>
      <c r="R229" s="97">
        <v>0</v>
      </c>
      <c r="S229" s="97">
        <v>4</v>
      </c>
      <c r="T229" s="97">
        <v>1</v>
      </c>
      <c r="U229" s="97">
        <v>2</v>
      </c>
      <c r="V229" s="97">
        <v>3</v>
      </c>
      <c r="W229" s="97">
        <v>0</v>
      </c>
      <c r="X229" s="97">
        <v>4</v>
      </c>
      <c r="Y229" s="97">
        <v>2</v>
      </c>
      <c r="Z229" s="97">
        <v>2</v>
      </c>
      <c r="AA229" s="97">
        <v>2</v>
      </c>
      <c r="AB229" s="97">
        <v>2</v>
      </c>
      <c r="AC229" s="97">
        <v>0</v>
      </c>
      <c r="AD229" s="97">
        <v>0</v>
      </c>
      <c r="AE229" s="97">
        <v>4</v>
      </c>
      <c r="AF229" s="97">
        <v>5</v>
      </c>
      <c r="AG229" s="97">
        <v>6</v>
      </c>
      <c r="AH229" s="97">
        <v>5</v>
      </c>
      <c r="AI229" s="97">
        <v>3</v>
      </c>
      <c r="AJ229" s="97">
        <v>0</v>
      </c>
      <c r="AK229" s="97">
        <v>6</v>
      </c>
      <c r="AL229" s="97">
        <v>4</v>
      </c>
      <c r="AM229" s="97">
        <v>6</v>
      </c>
      <c r="AN229" s="96" t="s">
        <v>483</v>
      </c>
      <c r="AO229" s="97">
        <v>3</v>
      </c>
      <c r="AP229" s="31">
        <f>IFERROR(IF(AN229="CIKDITIRO",VLOOKUP(A229,'BR DTG CIKDITIRO'!C:E,3,0),IF(FR_HITUNG_MINMAX!AN229="PESALAKAN",VLOOKUP(FR_HITUNG_MINMAX!A229,'BR DTG ADW'!C:E,3,0),IF(FR_HITUNG_MINMAX!AN229="PACUL",VLOOKUP(FR_HITUNG_MINMAX!A229,'BR DTG PACUL'!C:E,3,0),IF(FR_HITUNG_MINMAX!AN229="TRAYEMAN",VLOOKUP(FR_HITUNG_MINMAX!A229,'BR DTG TRAYEMAN'!C:E,3,0),"?")))),0)</f>
        <v>0</v>
      </c>
      <c r="AQ229" s="31">
        <f>IF(AN229="PACUL",VLOOKUP(A229,'STOK PACUL'!C:H,6,0),IF(FR_HITUNG_MINMAX!AN229="PESALAKAN",VLOOKUP(FR_HITUNG_MINMAX!A229,'STOK PESALAKAN'!C:H,6,0),IF(FR_HITUNG_MINMAX!AN229="CIKDITIRO",VLOOKUP(FR_HITUNG_MINMAX!A229,'STOK CIKDITIRO'!C:H,6,0),IF(FR_HITUNG_MINMAX!AN229="TRAYEMAN",VLOOKUP(FR_HITUNG_MINMAX!A229,'STOK TRAYEMAN'!C:H,6,0),"?"))))</f>
        <v>3</v>
      </c>
      <c r="AR229" s="25">
        <f t="shared" si="13"/>
        <v>3</v>
      </c>
      <c r="AS229" s="25">
        <f t="shared" si="12"/>
        <v>2</v>
      </c>
      <c r="AT229" s="25">
        <f t="shared" si="11"/>
        <v>3</v>
      </c>
    </row>
    <row r="230" spans="1:46">
      <c r="A230" s="96" t="s">
        <v>681</v>
      </c>
      <c r="B230" s="96" t="s">
        <v>682</v>
      </c>
      <c r="C230" s="96" t="s">
        <v>876</v>
      </c>
      <c r="D230" s="96" t="s">
        <v>1365</v>
      </c>
      <c r="E230" s="96" t="s">
        <v>482</v>
      </c>
      <c r="F230" s="97">
        <v>50000</v>
      </c>
      <c r="G230" s="97">
        <v>1</v>
      </c>
      <c r="H230" s="96" t="s">
        <v>1185</v>
      </c>
      <c r="I230" s="96" t="s">
        <v>1185</v>
      </c>
      <c r="J230" s="98">
        <v>1</v>
      </c>
      <c r="K230" s="97">
        <v>1</v>
      </c>
      <c r="L230" s="97">
        <v>0</v>
      </c>
      <c r="M230" s="97">
        <v>0</v>
      </c>
      <c r="N230" s="97">
        <v>0</v>
      </c>
      <c r="O230" s="97">
        <v>0</v>
      </c>
      <c r="P230" s="97">
        <v>0</v>
      </c>
      <c r="Q230" s="97">
        <v>0</v>
      </c>
      <c r="R230" s="97">
        <v>0</v>
      </c>
      <c r="S230" s="97">
        <v>0</v>
      </c>
      <c r="T230" s="97">
        <v>0</v>
      </c>
      <c r="U230" s="97">
        <v>0</v>
      </c>
      <c r="V230" s="97">
        <v>1</v>
      </c>
      <c r="W230" s="97">
        <v>0</v>
      </c>
      <c r="X230" s="97">
        <v>1</v>
      </c>
      <c r="Y230" s="97">
        <v>0</v>
      </c>
      <c r="Z230" s="97">
        <v>0</v>
      </c>
      <c r="AA230" s="97">
        <v>0</v>
      </c>
      <c r="AB230" s="97">
        <v>0</v>
      </c>
      <c r="AC230" s="97">
        <v>0</v>
      </c>
      <c r="AD230" s="97">
        <v>0</v>
      </c>
      <c r="AE230" s="97">
        <v>0</v>
      </c>
      <c r="AF230" s="97">
        <v>0</v>
      </c>
      <c r="AG230" s="97">
        <v>0</v>
      </c>
      <c r="AH230" s="97">
        <v>1</v>
      </c>
      <c r="AI230" s="97">
        <v>1</v>
      </c>
      <c r="AJ230" s="97">
        <v>0</v>
      </c>
      <c r="AK230" s="97">
        <v>1</v>
      </c>
      <c r="AL230" s="97">
        <v>0</v>
      </c>
      <c r="AM230" s="97">
        <v>0</v>
      </c>
      <c r="AN230" s="96" t="s">
        <v>483</v>
      </c>
      <c r="AO230" s="97">
        <v>0</v>
      </c>
      <c r="AP230" s="31">
        <f>IFERROR(IF(AN230="CIKDITIRO",VLOOKUP(A230,'BR DTG CIKDITIRO'!C:E,3,0),IF(FR_HITUNG_MINMAX!AN230="PESALAKAN",VLOOKUP(FR_HITUNG_MINMAX!A230,'BR DTG ADW'!C:E,3,0),IF(FR_HITUNG_MINMAX!AN230="PACUL",VLOOKUP(FR_HITUNG_MINMAX!A230,'BR DTG PACUL'!C:E,3,0),IF(FR_HITUNG_MINMAX!AN230="TRAYEMAN",VLOOKUP(FR_HITUNG_MINMAX!A230,'BR DTG TRAYEMAN'!C:E,3,0),"?")))),0)</f>
        <v>0</v>
      </c>
      <c r="AQ230" s="31">
        <f>IF(AN230="PACUL",VLOOKUP(A230,'STOK PACUL'!C:H,6,0),IF(FR_HITUNG_MINMAX!AN230="PESALAKAN",VLOOKUP(FR_HITUNG_MINMAX!A230,'STOK PESALAKAN'!C:H,6,0),IF(FR_HITUNG_MINMAX!AN230="CIKDITIRO",VLOOKUP(FR_HITUNG_MINMAX!A230,'STOK CIKDITIRO'!C:H,6,0),IF(FR_HITUNG_MINMAX!AN230="TRAYEMAN",VLOOKUP(FR_HITUNG_MINMAX!A230,'STOK TRAYEMAN'!C:H,6,0),"?"))))</f>
        <v>0</v>
      </c>
      <c r="AR230" s="25">
        <f t="shared" si="13"/>
        <v>0</v>
      </c>
      <c r="AS230" s="25">
        <f t="shared" si="12"/>
        <v>0</v>
      </c>
      <c r="AT230" s="25">
        <f t="shared" si="11"/>
        <v>1</v>
      </c>
    </row>
    <row r="231" spans="1:46">
      <c r="A231" s="96" t="s">
        <v>1822</v>
      </c>
      <c r="B231" s="96" t="s">
        <v>1823</v>
      </c>
      <c r="C231" s="96" t="s">
        <v>876</v>
      </c>
      <c r="D231" s="96" t="s">
        <v>1365</v>
      </c>
      <c r="E231" s="96" t="s">
        <v>482</v>
      </c>
      <c r="F231" s="97">
        <v>22038.592299284599</v>
      </c>
      <c r="G231" s="97">
        <v>1</v>
      </c>
      <c r="H231" s="96" t="s">
        <v>30</v>
      </c>
      <c r="I231" s="96" t="s">
        <v>1185</v>
      </c>
      <c r="J231" s="98">
        <v>1</v>
      </c>
      <c r="K231" s="97">
        <v>1</v>
      </c>
      <c r="L231" s="97">
        <v>1</v>
      </c>
      <c r="M231" s="97">
        <v>0</v>
      </c>
      <c r="N231" s="97">
        <v>0</v>
      </c>
      <c r="O231" s="97">
        <v>0</v>
      </c>
      <c r="P231" s="97">
        <v>0</v>
      </c>
      <c r="Q231" s="97">
        <v>1</v>
      </c>
      <c r="R231" s="97">
        <v>0</v>
      </c>
      <c r="S231" s="97">
        <v>0</v>
      </c>
      <c r="T231" s="97">
        <v>0</v>
      </c>
      <c r="U231" s="97">
        <v>0</v>
      </c>
      <c r="V231" s="97">
        <v>0</v>
      </c>
      <c r="W231" s="97">
        <v>0</v>
      </c>
      <c r="X231" s="97">
        <v>1</v>
      </c>
      <c r="Y231" s="97">
        <v>1</v>
      </c>
      <c r="Z231" s="97">
        <v>0</v>
      </c>
      <c r="AA231" s="97">
        <v>0</v>
      </c>
      <c r="AB231" s="97">
        <v>0</v>
      </c>
      <c r="AC231" s="97">
        <v>1</v>
      </c>
      <c r="AD231" s="97">
        <v>1</v>
      </c>
      <c r="AE231" s="97">
        <v>0</v>
      </c>
      <c r="AF231" s="97">
        <v>0</v>
      </c>
      <c r="AG231" s="97">
        <v>0</v>
      </c>
      <c r="AH231" s="97">
        <v>0</v>
      </c>
      <c r="AI231" s="97">
        <v>0</v>
      </c>
      <c r="AJ231" s="97">
        <v>1</v>
      </c>
      <c r="AK231" s="97">
        <v>1</v>
      </c>
      <c r="AL231" s="97">
        <v>0</v>
      </c>
      <c r="AM231" s="97">
        <v>0</v>
      </c>
      <c r="AN231" s="96" t="s">
        <v>483</v>
      </c>
      <c r="AO231" s="97">
        <v>0</v>
      </c>
      <c r="AP231" s="31">
        <f>IFERROR(IF(AN231="CIKDITIRO",VLOOKUP(A231,'BR DTG CIKDITIRO'!C:E,3,0),IF(FR_HITUNG_MINMAX!AN231="PESALAKAN",VLOOKUP(FR_HITUNG_MINMAX!A231,'BR DTG ADW'!C:E,3,0),IF(FR_HITUNG_MINMAX!AN231="PACUL",VLOOKUP(FR_HITUNG_MINMAX!A231,'BR DTG PACUL'!C:E,3,0),IF(FR_HITUNG_MINMAX!AN231="TRAYEMAN",VLOOKUP(FR_HITUNG_MINMAX!A231,'BR DTG TRAYEMAN'!C:E,3,0),"?")))),0)</f>
        <v>0</v>
      </c>
      <c r="AQ231" s="31">
        <f>IF(AN231="PACUL",VLOOKUP(A231,'STOK PACUL'!C:H,6,0),IF(FR_HITUNG_MINMAX!AN231="PESALAKAN",VLOOKUP(FR_HITUNG_MINMAX!A231,'STOK PESALAKAN'!C:H,6,0),IF(FR_HITUNG_MINMAX!AN231="CIKDITIRO",VLOOKUP(FR_HITUNG_MINMAX!A231,'STOK CIKDITIRO'!C:H,6,0),IF(FR_HITUNG_MINMAX!AN231="TRAYEMAN",VLOOKUP(FR_HITUNG_MINMAX!A231,'STOK TRAYEMAN'!C:H,6,0),"?"))))</f>
        <v>0</v>
      </c>
      <c r="AR231" s="25">
        <f t="shared" si="13"/>
        <v>0</v>
      </c>
      <c r="AS231" s="25">
        <f t="shared" si="12"/>
        <v>0</v>
      </c>
      <c r="AT231" s="25">
        <f t="shared" si="11"/>
        <v>1</v>
      </c>
    </row>
    <row r="232" spans="1:46">
      <c r="A232" s="96" t="s">
        <v>1824</v>
      </c>
      <c r="B232" s="96" t="s">
        <v>1825</v>
      </c>
      <c r="C232" s="96" t="s">
        <v>1185</v>
      </c>
      <c r="D232" s="96" t="s">
        <v>1365</v>
      </c>
      <c r="E232" s="96" t="s">
        <v>482</v>
      </c>
      <c r="F232" s="97">
        <v>52000</v>
      </c>
      <c r="G232" s="97">
        <v>1</v>
      </c>
      <c r="H232" s="96" t="s">
        <v>1185</v>
      </c>
      <c r="I232" s="96" t="s">
        <v>1185</v>
      </c>
      <c r="J232" s="98">
        <v>1</v>
      </c>
      <c r="K232" s="97">
        <v>1</v>
      </c>
      <c r="L232" s="97">
        <v>0</v>
      </c>
      <c r="M232" s="97">
        <v>0</v>
      </c>
      <c r="N232" s="97">
        <v>0</v>
      </c>
      <c r="O232" s="97">
        <v>0</v>
      </c>
      <c r="P232" s="97">
        <v>0</v>
      </c>
      <c r="Q232" s="97">
        <v>0</v>
      </c>
      <c r="R232" s="97">
        <v>0</v>
      </c>
      <c r="S232" s="97">
        <v>0</v>
      </c>
      <c r="T232" s="97">
        <v>0</v>
      </c>
      <c r="U232" s="97">
        <v>0</v>
      </c>
      <c r="V232" s="97">
        <v>1</v>
      </c>
      <c r="W232" s="97">
        <v>0</v>
      </c>
      <c r="X232" s="97">
        <v>1</v>
      </c>
      <c r="Y232" s="97">
        <v>0</v>
      </c>
      <c r="Z232" s="97">
        <v>0</v>
      </c>
      <c r="AA232" s="97">
        <v>0</v>
      </c>
      <c r="AB232" s="97">
        <v>0</v>
      </c>
      <c r="AC232" s="97">
        <v>0</v>
      </c>
      <c r="AD232" s="97">
        <v>0</v>
      </c>
      <c r="AE232" s="97">
        <v>0</v>
      </c>
      <c r="AF232" s="97">
        <v>0</v>
      </c>
      <c r="AG232" s="97">
        <v>0</v>
      </c>
      <c r="AH232" s="97">
        <v>1</v>
      </c>
      <c r="AI232" s="97">
        <v>1</v>
      </c>
      <c r="AJ232" s="97">
        <v>0</v>
      </c>
      <c r="AK232" s="97">
        <v>1</v>
      </c>
      <c r="AL232" s="97">
        <v>1</v>
      </c>
      <c r="AM232" s="97">
        <v>1</v>
      </c>
      <c r="AN232" s="96" t="s">
        <v>483</v>
      </c>
      <c r="AO232" s="97">
        <v>0</v>
      </c>
      <c r="AP232" s="31">
        <f>IFERROR(IF(AN232="CIKDITIRO",VLOOKUP(A232,'BR DTG CIKDITIRO'!C:E,3,0),IF(FR_HITUNG_MINMAX!AN232="PESALAKAN",VLOOKUP(FR_HITUNG_MINMAX!A232,'BR DTG ADW'!C:E,3,0),IF(FR_HITUNG_MINMAX!AN232="PACUL",VLOOKUP(FR_HITUNG_MINMAX!A232,'BR DTG PACUL'!C:E,3,0),IF(FR_HITUNG_MINMAX!AN232="TRAYEMAN",VLOOKUP(FR_HITUNG_MINMAX!A232,'BR DTG TRAYEMAN'!C:E,3,0),"?")))),0)</f>
        <v>0</v>
      </c>
      <c r="AQ232" s="31">
        <f>IF(AN232="PACUL",VLOOKUP(A232,'STOK PACUL'!C:H,6,0),IF(FR_HITUNG_MINMAX!AN232="PESALAKAN",VLOOKUP(FR_HITUNG_MINMAX!A232,'STOK PESALAKAN'!C:H,6,0),IF(FR_HITUNG_MINMAX!AN232="CIKDITIRO",VLOOKUP(FR_HITUNG_MINMAX!A232,'STOK CIKDITIRO'!C:H,6,0),IF(FR_HITUNG_MINMAX!AN232="TRAYEMAN",VLOOKUP(FR_HITUNG_MINMAX!A232,'STOK TRAYEMAN'!C:H,6,0),"?"))))</f>
        <v>0</v>
      </c>
      <c r="AR232" s="25">
        <f t="shared" si="13"/>
        <v>0</v>
      </c>
      <c r="AS232" s="25">
        <f t="shared" si="12"/>
        <v>1</v>
      </c>
      <c r="AT232" s="25">
        <f t="shared" si="11"/>
        <v>1</v>
      </c>
    </row>
    <row r="233" spans="1:46">
      <c r="A233" s="96" t="s">
        <v>1826</v>
      </c>
      <c r="B233" s="96" t="s">
        <v>1827</v>
      </c>
      <c r="C233" s="96" t="s">
        <v>876</v>
      </c>
      <c r="D233" s="96" t="s">
        <v>1365</v>
      </c>
      <c r="E233" s="96" t="s">
        <v>482</v>
      </c>
      <c r="F233" s="97">
        <v>32578.788616333699</v>
      </c>
      <c r="G233" s="97">
        <v>1</v>
      </c>
      <c r="H233" s="96" t="s">
        <v>31</v>
      </c>
      <c r="I233" s="96" t="s">
        <v>1185</v>
      </c>
      <c r="J233" s="98" t="s">
        <v>1366</v>
      </c>
      <c r="K233" s="97">
        <v>1</v>
      </c>
      <c r="L233" s="97">
        <v>1</v>
      </c>
      <c r="M233" s="97">
        <v>0</v>
      </c>
      <c r="N233" s="97">
        <v>0</v>
      </c>
      <c r="O233" s="97">
        <v>1</v>
      </c>
      <c r="P233" s="97">
        <v>0</v>
      </c>
      <c r="Q233" s="97">
        <v>1</v>
      </c>
      <c r="R233" s="97">
        <v>0</v>
      </c>
      <c r="S233" s="97">
        <v>0</v>
      </c>
      <c r="T233" s="97">
        <v>0</v>
      </c>
      <c r="U233" s="97">
        <v>0</v>
      </c>
      <c r="V233" s="97">
        <v>0</v>
      </c>
      <c r="W233" s="97">
        <v>0</v>
      </c>
      <c r="X233" s="97">
        <v>1</v>
      </c>
      <c r="Y233" s="97">
        <v>1</v>
      </c>
      <c r="Z233" s="97">
        <v>0</v>
      </c>
      <c r="AA233" s="97">
        <v>1</v>
      </c>
      <c r="AB233" s="97">
        <v>1</v>
      </c>
      <c r="AC233" s="97">
        <v>1</v>
      </c>
      <c r="AD233" s="97">
        <v>1</v>
      </c>
      <c r="AE233" s="97">
        <v>0</v>
      </c>
      <c r="AF233" s="97">
        <v>0</v>
      </c>
      <c r="AG233" s="97">
        <v>0</v>
      </c>
      <c r="AH233" s="97">
        <v>0</v>
      </c>
      <c r="AI233" s="97">
        <v>0</v>
      </c>
      <c r="AJ233" s="97">
        <v>1</v>
      </c>
      <c r="AK233" s="97">
        <v>1</v>
      </c>
      <c r="AL233" s="97">
        <v>0</v>
      </c>
      <c r="AM233" s="97">
        <v>0</v>
      </c>
      <c r="AN233" s="96" t="s">
        <v>483</v>
      </c>
      <c r="AO233" s="97">
        <v>0</v>
      </c>
      <c r="AP233" s="31">
        <f>IFERROR(IF(AN233="CIKDITIRO",VLOOKUP(A233,'BR DTG CIKDITIRO'!C:E,3,0),IF(FR_HITUNG_MINMAX!AN233="PESALAKAN",VLOOKUP(FR_HITUNG_MINMAX!A233,'BR DTG ADW'!C:E,3,0),IF(FR_HITUNG_MINMAX!AN233="PACUL",VLOOKUP(FR_HITUNG_MINMAX!A233,'BR DTG PACUL'!C:E,3,0),IF(FR_HITUNG_MINMAX!AN233="TRAYEMAN",VLOOKUP(FR_HITUNG_MINMAX!A233,'BR DTG TRAYEMAN'!C:E,3,0),"?")))),0)</f>
        <v>0</v>
      </c>
      <c r="AQ233" s="31">
        <f>IF(AN233="PACUL",VLOOKUP(A233,'STOK PACUL'!C:H,6,0),IF(FR_HITUNG_MINMAX!AN233="PESALAKAN",VLOOKUP(FR_HITUNG_MINMAX!A233,'STOK PESALAKAN'!C:H,6,0),IF(FR_HITUNG_MINMAX!AN233="CIKDITIRO",VLOOKUP(FR_HITUNG_MINMAX!A233,'STOK CIKDITIRO'!C:H,6,0),IF(FR_HITUNG_MINMAX!AN233="TRAYEMAN",VLOOKUP(FR_HITUNG_MINMAX!A233,'STOK TRAYEMAN'!C:H,6,0),"?"))))</f>
        <v>0</v>
      </c>
      <c r="AR233" s="25">
        <f t="shared" si="13"/>
        <v>0</v>
      </c>
      <c r="AS233" s="25">
        <f t="shared" si="12"/>
        <v>0</v>
      </c>
      <c r="AT233" s="25">
        <f t="shared" si="11"/>
        <v>1</v>
      </c>
    </row>
    <row r="234" spans="1:46">
      <c r="A234" s="96" t="s">
        <v>1828</v>
      </c>
      <c r="B234" s="96" t="s">
        <v>1829</v>
      </c>
      <c r="C234" s="96" t="s">
        <v>881</v>
      </c>
      <c r="D234" s="96" t="s">
        <v>1377</v>
      </c>
      <c r="E234" s="96" t="s">
        <v>482</v>
      </c>
      <c r="F234" s="97">
        <v>12000</v>
      </c>
      <c r="G234" s="97">
        <v>1</v>
      </c>
      <c r="H234" s="96" t="s">
        <v>1185</v>
      </c>
      <c r="I234" s="96" t="s">
        <v>1185</v>
      </c>
      <c r="J234" s="98">
        <v>1</v>
      </c>
      <c r="K234" s="97">
        <v>1</v>
      </c>
      <c r="L234" s="97">
        <v>0</v>
      </c>
      <c r="M234" s="97">
        <v>0</v>
      </c>
      <c r="N234" s="97">
        <v>0</v>
      </c>
      <c r="O234" s="97">
        <v>0</v>
      </c>
      <c r="P234" s="97">
        <v>0</v>
      </c>
      <c r="Q234" s="97">
        <v>0</v>
      </c>
      <c r="R234" s="97">
        <v>0</v>
      </c>
      <c r="S234" s="97">
        <v>0</v>
      </c>
      <c r="T234" s="97">
        <v>0</v>
      </c>
      <c r="U234" s="97">
        <v>0</v>
      </c>
      <c r="V234" s="97">
        <v>2</v>
      </c>
      <c r="W234" s="97">
        <v>0</v>
      </c>
      <c r="X234" s="97">
        <v>2</v>
      </c>
      <c r="Y234" s="97">
        <v>0</v>
      </c>
      <c r="Z234" s="97">
        <v>0</v>
      </c>
      <c r="AA234" s="97">
        <v>0</v>
      </c>
      <c r="AB234" s="97">
        <v>0</v>
      </c>
      <c r="AC234" s="97">
        <v>0</v>
      </c>
      <c r="AD234" s="97">
        <v>0</v>
      </c>
      <c r="AE234" s="97">
        <v>0</v>
      </c>
      <c r="AF234" s="97">
        <v>0</v>
      </c>
      <c r="AG234" s="97">
        <v>0</v>
      </c>
      <c r="AH234" s="97">
        <v>2</v>
      </c>
      <c r="AI234" s="97">
        <v>2</v>
      </c>
      <c r="AJ234" s="97">
        <v>0</v>
      </c>
      <c r="AK234" s="97">
        <v>2</v>
      </c>
      <c r="AL234" s="97">
        <v>2</v>
      </c>
      <c r="AM234" s="97">
        <v>2</v>
      </c>
      <c r="AN234" s="96" t="s">
        <v>483</v>
      </c>
      <c r="AO234" s="97">
        <v>2</v>
      </c>
      <c r="AP234" s="31">
        <f>IFERROR(IF(AN234="CIKDITIRO",VLOOKUP(A234,'BR DTG CIKDITIRO'!C:E,3,0),IF(FR_HITUNG_MINMAX!AN234="PESALAKAN",VLOOKUP(FR_HITUNG_MINMAX!A234,'BR DTG ADW'!C:E,3,0),IF(FR_HITUNG_MINMAX!AN234="PACUL",VLOOKUP(FR_HITUNG_MINMAX!A234,'BR DTG PACUL'!C:E,3,0),IF(FR_HITUNG_MINMAX!AN234="TRAYEMAN",VLOOKUP(FR_HITUNG_MINMAX!A234,'BR DTG TRAYEMAN'!C:E,3,0),"?")))),0)</f>
        <v>0</v>
      </c>
      <c r="AQ234" s="31">
        <f>IF(AN234="PACUL",VLOOKUP(A234,'STOK PACUL'!C:H,6,0),IF(FR_HITUNG_MINMAX!AN234="PESALAKAN",VLOOKUP(FR_HITUNG_MINMAX!A234,'STOK PESALAKAN'!C:H,6,0),IF(FR_HITUNG_MINMAX!AN234="CIKDITIRO",VLOOKUP(FR_HITUNG_MINMAX!A234,'STOK CIKDITIRO'!C:H,6,0),IF(FR_HITUNG_MINMAX!AN234="TRAYEMAN",VLOOKUP(FR_HITUNG_MINMAX!A234,'STOK TRAYEMAN'!C:H,6,0),"?"))))</f>
        <v>2</v>
      </c>
      <c r="AR234" s="25">
        <f t="shared" si="13"/>
        <v>2</v>
      </c>
      <c r="AS234" s="25">
        <f t="shared" si="12"/>
        <v>1</v>
      </c>
      <c r="AT234" s="25">
        <f t="shared" si="11"/>
        <v>1</v>
      </c>
    </row>
    <row r="235" spans="1:46">
      <c r="A235" s="96" t="s">
        <v>555</v>
      </c>
      <c r="B235" s="96" t="s">
        <v>686</v>
      </c>
      <c r="C235" s="96" t="s">
        <v>876</v>
      </c>
      <c r="D235" s="96" t="s">
        <v>1365</v>
      </c>
      <c r="E235" s="96" t="s">
        <v>482</v>
      </c>
      <c r="F235" s="97">
        <v>75500</v>
      </c>
      <c r="G235" s="97">
        <v>1</v>
      </c>
      <c r="H235" s="96" t="s">
        <v>1185</v>
      </c>
      <c r="I235" s="96" t="s">
        <v>1185</v>
      </c>
      <c r="J235" s="98">
        <v>1</v>
      </c>
      <c r="K235" s="97">
        <v>1</v>
      </c>
      <c r="L235" s="97">
        <v>0</v>
      </c>
      <c r="M235" s="97">
        <v>0</v>
      </c>
      <c r="N235" s="97">
        <v>0</v>
      </c>
      <c r="O235" s="97">
        <v>1</v>
      </c>
      <c r="P235" s="97">
        <v>0</v>
      </c>
      <c r="Q235" s="97">
        <v>0</v>
      </c>
      <c r="R235" s="97">
        <v>0</v>
      </c>
      <c r="S235" s="97">
        <v>0</v>
      </c>
      <c r="T235" s="97">
        <v>0</v>
      </c>
      <c r="U235" s="97">
        <v>0</v>
      </c>
      <c r="V235" s="97">
        <v>0</v>
      </c>
      <c r="W235" s="97">
        <v>0</v>
      </c>
      <c r="X235" s="97">
        <v>1</v>
      </c>
      <c r="Y235" s="97">
        <v>0</v>
      </c>
      <c r="Z235" s="97">
        <v>0</v>
      </c>
      <c r="AA235" s="97">
        <v>1</v>
      </c>
      <c r="AB235" s="97">
        <v>1</v>
      </c>
      <c r="AC235" s="97">
        <v>0</v>
      </c>
      <c r="AD235" s="97">
        <v>0</v>
      </c>
      <c r="AE235" s="97">
        <v>0</v>
      </c>
      <c r="AF235" s="97">
        <v>0</v>
      </c>
      <c r="AG235" s="97">
        <v>0</v>
      </c>
      <c r="AH235" s="97">
        <v>0</v>
      </c>
      <c r="AI235" s="97">
        <v>0</v>
      </c>
      <c r="AJ235" s="97">
        <v>0</v>
      </c>
      <c r="AK235" s="97">
        <v>1</v>
      </c>
      <c r="AL235" s="97">
        <v>0</v>
      </c>
      <c r="AM235" s="97">
        <v>0</v>
      </c>
      <c r="AN235" s="96" t="s">
        <v>483</v>
      </c>
      <c r="AO235" s="97">
        <v>0</v>
      </c>
      <c r="AP235" s="31">
        <f>IFERROR(IF(AN235="CIKDITIRO",VLOOKUP(A235,'BR DTG CIKDITIRO'!C:E,3,0),IF(FR_HITUNG_MINMAX!AN235="PESALAKAN",VLOOKUP(FR_HITUNG_MINMAX!A235,'BR DTG ADW'!C:E,3,0),IF(FR_HITUNG_MINMAX!AN235="PACUL",VLOOKUP(FR_HITUNG_MINMAX!A235,'BR DTG PACUL'!C:E,3,0),IF(FR_HITUNG_MINMAX!AN235="TRAYEMAN",VLOOKUP(FR_HITUNG_MINMAX!A235,'BR DTG TRAYEMAN'!C:E,3,0),"?")))),0)</f>
        <v>0</v>
      </c>
      <c r="AQ235" s="31">
        <f>IF(AN235="PACUL",VLOOKUP(A235,'STOK PACUL'!C:H,6,0),IF(FR_HITUNG_MINMAX!AN235="PESALAKAN",VLOOKUP(FR_HITUNG_MINMAX!A235,'STOK PESALAKAN'!C:H,6,0),IF(FR_HITUNG_MINMAX!AN235="CIKDITIRO",VLOOKUP(FR_HITUNG_MINMAX!A235,'STOK CIKDITIRO'!C:H,6,0),IF(FR_HITUNG_MINMAX!AN235="TRAYEMAN",VLOOKUP(FR_HITUNG_MINMAX!A235,'STOK TRAYEMAN'!C:H,6,0),"?"))))</f>
        <v>0</v>
      </c>
      <c r="AR235" s="25">
        <f t="shared" si="13"/>
        <v>0</v>
      </c>
      <c r="AS235" s="25">
        <f t="shared" si="12"/>
        <v>0</v>
      </c>
      <c r="AT235" s="25">
        <f t="shared" si="11"/>
        <v>1</v>
      </c>
    </row>
    <row r="236" spans="1:46">
      <c r="A236" s="96" t="s">
        <v>1830</v>
      </c>
      <c r="B236" s="96" t="s">
        <v>1831</v>
      </c>
      <c r="C236" s="96" t="s">
        <v>876</v>
      </c>
      <c r="D236" s="96" t="s">
        <v>1365</v>
      </c>
      <c r="E236" s="96" t="s">
        <v>482</v>
      </c>
      <c r="F236" s="97">
        <v>62500</v>
      </c>
      <c r="G236" s="97">
        <v>1</v>
      </c>
      <c r="H236" s="96" t="s">
        <v>1185</v>
      </c>
      <c r="I236" s="96" t="s">
        <v>1185</v>
      </c>
      <c r="J236" s="98">
        <v>1</v>
      </c>
      <c r="K236" s="97">
        <v>1</v>
      </c>
      <c r="L236" s="97">
        <v>0</v>
      </c>
      <c r="M236" s="97">
        <v>0</v>
      </c>
      <c r="N236" s="97">
        <v>0</v>
      </c>
      <c r="O236" s="97">
        <v>1</v>
      </c>
      <c r="P236" s="97">
        <v>0</v>
      </c>
      <c r="Q236" s="97">
        <v>0</v>
      </c>
      <c r="R236" s="97">
        <v>0</v>
      </c>
      <c r="S236" s="97">
        <v>0</v>
      </c>
      <c r="T236" s="97">
        <v>0</v>
      </c>
      <c r="U236" s="97">
        <v>0</v>
      </c>
      <c r="V236" s="97">
        <v>0</v>
      </c>
      <c r="W236" s="97">
        <v>0</v>
      </c>
      <c r="X236" s="97">
        <v>1</v>
      </c>
      <c r="Y236" s="97">
        <v>0</v>
      </c>
      <c r="Z236" s="97">
        <v>0</v>
      </c>
      <c r="AA236" s="97">
        <v>1</v>
      </c>
      <c r="AB236" s="97">
        <v>1</v>
      </c>
      <c r="AC236" s="97">
        <v>0</v>
      </c>
      <c r="AD236" s="97">
        <v>0</v>
      </c>
      <c r="AE236" s="97">
        <v>0</v>
      </c>
      <c r="AF236" s="97">
        <v>0</v>
      </c>
      <c r="AG236" s="97">
        <v>0</v>
      </c>
      <c r="AH236" s="97">
        <v>0</v>
      </c>
      <c r="AI236" s="97">
        <v>0</v>
      </c>
      <c r="AJ236" s="97">
        <v>0</v>
      </c>
      <c r="AK236" s="97">
        <v>1</v>
      </c>
      <c r="AL236" s="97">
        <v>0</v>
      </c>
      <c r="AM236" s="97">
        <v>0</v>
      </c>
      <c r="AN236" s="96" t="s">
        <v>483</v>
      </c>
      <c r="AO236" s="97">
        <v>0</v>
      </c>
      <c r="AP236" s="31">
        <f>IFERROR(IF(AN236="CIKDITIRO",VLOOKUP(A236,'BR DTG CIKDITIRO'!C:E,3,0),IF(FR_HITUNG_MINMAX!AN236="PESALAKAN",VLOOKUP(FR_HITUNG_MINMAX!A236,'BR DTG ADW'!C:E,3,0),IF(FR_HITUNG_MINMAX!AN236="PACUL",VLOOKUP(FR_HITUNG_MINMAX!A236,'BR DTG PACUL'!C:E,3,0),IF(FR_HITUNG_MINMAX!AN236="TRAYEMAN",VLOOKUP(FR_HITUNG_MINMAX!A236,'BR DTG TRAYEMAN'!C:E,3,0),"?")))),0)</f>
        <v>0</v>
      </c>
      <c r="AQ236" s="31">
        <f>IF(AN236="PACUL",VLOOKUP(A236,'STOK PACUL'!C:H,6,0),IF(FR_HITUNG_MINMAX!AN236="PESALAKAN",VLOOKUP(FR_HITUNG_MINMAX!A236,'STOK PESALAKAN'!C:H,6,0),IF(FR_HITUNG_MINMAX!AN236="CIKDITIRO",VLOOKUP(FR_HITUNG_MINMAX!A236,'STOK CIKDITIRO'!C:H,6,0),IF(FR_HITUNG_MINMAX!AN236="TRAYEMAN",VLOOKUP(FR_HITUNG_MINMAX!A236,'STOK TRAYEMAN'!C:H,6,0),"?"))))</f>
        <v>0</v>
      </c>
      <c r="AR236" s="25">
        <f t="shared" si="13"/>
        <v>0</v>
      </c>
      <c r="AS236" s="25">
        <f t="shared" si="12"/>
        <v>0</v>
      </c>
      <c r="AT236" s="25">
        <f t="shared" si="11"/>
        <v>1</v>
      </c>
    </row>
    <row r="237" spans="1:46">
      <c r="A237" s="96" t="s">
        <v>1832</v>
      </c>
      <c r="B237" s="96" t="s">
        <v>1833</v>
      </c>
      <c r="C237" s="96" t="s">
        <v>876</v>
      </c>
      <c r="D237" s="96" t="s">
        <v>1365</v>
      </c>
      <c r="E237" s="96" t="s">
        <v>482</v>
      </c>
      <c r="F237" s="97">
        <v>77000</v>
      </c>
      <c r="G237" s="97">
        <v>1</v>
      </c>
      <c r="H237" s="96" t="s">
        <v>1185</v>
      </c>
      <c r="I237" s="96" t="s">
        <v>1185</v>
      </c>
      <c r="J237" s="98">
        <v>1</v>
      </c>
      <c r="K237" s="97">
        <v>1</v>
      </c>
      <c r="L237" s="97">
        <v>0</v>
      </c>
      <c r="M237" s="97">
        <v>0</v>
      </c>
      <c r="N237" s="97">
        <v>0</v>
      </c>
      <c r="O237" s="97">
        <v>1</v>
      </c>
      <c r="P237" s="97">
        <v>0</v>
      </c>
      <c r="Q237" s="97">
        <v>0</v>
      </c>
      <c r="R237" s="97">
        <v>0</v>
      </c>
      <c r="S237" s="97">
        <v>0</v>
      </c>
      <c r="T237" s="97">
        <v>0</v>
      </c>
      <c r="U237" s="97">
        <v>0</v>
      </c>
      <c r="V237" s="97">
        <v>0</v>
      </c>
      <c r="W237" s="97">
        <v>0</v>
      </c>
      <c r="X237" s="97">
        <v>1</v>
      </c>
      <c r="Y237" s="97">
        <v>0</v>
      </c>
      <c r="Z237" s="97">
        <v>0</v>
      </c>
      <c r="AA237" s="97">
        <v>1</v>
      </c>
      <c r="AB237" s="97">
        <v>1</v>
      </c>
      <c r="AC237" s="97">
        <v>0</v>
      </c>
      <c r="AD237" s="97">
        <v>0</v>
      </c>
      <c r="AE237" s="97">
        <v>0</v>
      </c>
      <c r="AF237" s="97">
        <v>0</v>
      </c>
      <c r="AG237" s="97">
        <v>0</v>
      </c>
      <c r="AH237" s="97">
        <v>0</v>
      </c>
      <c r="AI237" s="97">
        <v>0</v>
      </c>
      <c r="AJ237" s="97">
        <v>0</v>
      </c>
      <c r="AK237" s="97">
        <v>1</v>
      </c>
      <c r="AL237" s="97">
        <v>0</v>
      </c>
      <c r="AM237" s="97">
        <v>0</v>
      </c>
      <c r="AN237" s="96" t="s">
        <v>483</v>
      </c>
      <c r="AO237" s="97">
        <v>0</v>
      </c>
      <c r="AP237" s="31">
        <f>IFERROR(IF(AN237="CIKDITIRO",VLOOKUP(A237,'BR DTG CIKDITIRO'!C:E,3,0),IF(FR_HITUNG_MINMAX!AN237="PESALAKAN",VLOOKUP(FR_HITUNG_MINMAX!A237,'BR DTG ADW'!C:E,3,0),IF(FR_HITUNG_MINMAX!AN237="PACUL",VLOOKUP(FR_HITUNG_MINMAX!A237,'BR DTG PACUL'!C:E,3,0),IF(FR_HITUNG_MINMAX!AN237="TRAYEMAN",VLOOKUP(FR_HITUNG_MINMAX!A237,'BR DTG TRAYEMAN'!C:E,3,0),"?")))),0)</f>
        <v>0</v>
      </c>
      <c r="AQ237" s="31">
        <f>IF(AN237="PACUL",VLOOKUP(A237,'STOK PACUL'!C:H,6,0),IF(FR_HITUNG_MINMAX!AN237="PESALAKAN",VLOOKUP(FR_HITUNG_MINMAX!A237,'STOK PESALAKAN'!C:H,6,0),IF(FR_HITUNG_MINMAX!AN237="CIKDITIRO",VLOOKUP(FR_HITUNG_MINMAX!A237,'STOK CIKDITIRO'!C:H,6,0),IF(FR_HITUNG_MINMAX!AN237="TRAYEMAN",VLOOKUP(FR_HITUNG_MINMAX!A237,'STOK TRAYEMAN'!C:H,6,0),"?"))))</f>
        <v>0</v>
      </c>
      <c r="AR237" s="25">
        <f t="shared" si="13"/>
        <v>0</v>
      </c>
      <c r="AS237" s="25">
        <f t="shared" si="12"/>
        <v>0</v>
      </c>
      <c r="AT237" s="25">
        <f t="shared" si="11"/>
        <v>1</v>
      </c>
    </row>
    <row r="238" spans="1:46">
      <c r="A238" s="96" t="s">
        <v>1834</v>
      </c>
      <c r="B238" s="96" t="s">
        <v>1835</v>
      </c>
      <c r="C238" s="96" t="s">
        <v>1185</v>
      </c>
      <c r="D238" s="96" t="s">
        <v>1365</v>
      </c>
      <c r="E238" s="96" t="s">
        <v>482</v>
      </c>
      <c r="F238" s="97">
        <v>46000</v>
      </c>
      <c r="G238" s="97">
        <v>1</v>
      </c>
      <c r="H238" s="96" t="s">
        <v>1185</v>
      </c>
      <c r="I238" s="96" t="s">
        <v>1185</v>
      </c>
      <c r="J238" s="98">
        <v>1</v>
      </c>
      <c r="K238" s="97">
        <v>1</v>
      </c>
      <c r="L238" s="97">
        <v>0</v>
      </c>
      <c r="M238" s="97">
        <v>0</v>
      </c>
      <c r="N238" s="97">
        <v>0</v>
      </c>
      <c r="O238" s="97">
        <v>1</v>
      </c>
      <c r="P238" s="97">
        <v>0</v>
      </c>
      <c r="Q238" s="97">
        <v>0</v>
      </c>
      <c r="R238" s="97">
        <v>0</v>
      </c>
      <c r="S238" s="97">
        <v>0</v>
      </c>
      <c r="T238" s="97">
        <v>0</v>
      </c>
      <c r="U238" s="97">
        <v>0</v>
      </c>
      <c r="V238" s="97">
        <v>0</v>
      </c>
      <c r="W238" s="97">
        <v>0</v>
      </c>
      <c r="X238" s="97">
        <v>1</v>
      </c>
      <c r="Y238" s="97">
        <v>0</v>
      </c>
      <c r="Z238" s="97">
        <v>0</v>
      </c>
      <c r="AA238" s="97">
        <v>1</v>
      </c>
      <c r="AB238" s="97">
        <v>1</v>
      </c>
      <c r="AC238" s="97">
        <v>0</v>
      </c>
      <c r="AD238" s="97">
        <v>0</v>
      </c>
      <c r="AE238" s="97">
        <v>0</v>
      </c>
      <c r="AF238" s="97">
        <v>0</v>
      </c>
      <c r="AG238" s="97">
        <v>0</v>
      </c>
      <c r="AH238" s="97">
        <v>0</v>
      </c>
      <c r="AI238" s="97">
        <v>0</v>
      </c>
      <c r="AJ238" s="97">
        <v>0</v>
      </c>
      <c r="AK238" s="97">
        <v>1</v>
      </c>
      <c r="AL238" s="97">
        <v>1</v>
      </c>
      <c r="AM238" s="97">
        <v>1</v>
      </c>
      <c r="AN238" s="96" t="s">
        <v>483</v>
      </c>
      <c r="AO238" s="97">
        <v>0</v>
      </c>
      <c r="AP238" s="31">
        <f>IFERROR(IF(AN238="CIKDITIRO",VLOOKUP(A238,'BR DTG CIKDITIRO'!C:E,3,0),IF(FR_HITUNG_MINMAX!AN238="PESALAKAN",VLOOKUP(FR_HITUNG_MINMAX!A238,'BR DTG ADW'!C:E,3,0),IF(FR_HITUNG_MINMAX!AN238="PACUL",VLOOKUP(FR_HITUNG_MINMAX!A238,'BR DTG PACUL'!C:E,3,0),IF(FR_HITUNG_MINMAX!AN238="TRAYEMAN",VLOOKUP(FR_HITUNG_MINMAX!A238,'BR DTG TRAYEMAN'!C:E,3,0),"?")))),0)</f>
        <v>0</v>
      </c>
      <c r="AQ238" s="31">
        <f>IF(AN238="PACUL",VLOOKUP(A238,'STOK PACUL'!C:H,6,0),IF(FR_HITUNG_MINMAX!AN238="PESALAKAN",VLOOKUP(FR_HITUNG_MINMAX!A238,'STOK PESALAKAN'!C:H,6,0),IF(FR_HITUNG_MINMAX!AN238="CIKDITIRO",VLOOKUP(FR_HITUNG_MINMAX!A238,'STOK CIKDITIRO'!C:H,6,0),IF(FR_HITUNG_MINMAX!AN238="TRAYEMAN",VLOOKUP(FR_HITUNG_MINMAX!A238,'STOK TRAYEMAN'!C:H,6,0),"?"))))</f>
        <v>0</v>
      </c>
      <c r="AR238" s="25">
        <f t="shared" si="13"/>
        <v>0</v>
      </c>
      <c r="AS238" s="25">
        <f t="shared" si="12"/>
        <v>1</v>
      </c>
      <c r="AT238" s="25">
        <f t="shared" si="11"/>
        <v>1</v>
      </c>
    </row>
    <row r="239" spans="1:46">
      <c r="A239" s="96" t="s">
        <v>1836</v>
      </c>
      <c r="B239" s="96" t="s">
        <v>1837</v>
      </c>
      <c r="C239" s="96" t="s">
        <v>1185</v>
      </c>
      <c r="D239" s="96" t="s">
        <v>1365</v>
      </c>
      <c r="E239" s="96" t="s">
        <v>482</v>
      </c>
      <c r="F239" s="97">
        <v>77500</v>
      </c>
      <c r="G239" s="97">
        <v>1</v>
      </c>
      <c r="H239" s="96" t="s">
        <v>1185</v>
      </c>
      <c r="I239" s="96" t="s">
        <v>1185</v>
      </c>
      <c r="J239" s="98">
        <v>1</v>
      </c>
      <c r="K239" s="97">
        <v>1</v>
      </c>
      <c r="L239" s="97">
        <v>0</v>
      </c>
      <c r="M239" s="97">
        <v>0</v>
      </c>
      <c r="N239" s="97">
        <v>0</v>
      </c>
      <c r="O239" s="97">
        <v>1</v>
      </c>
      <c r="P239" s="97">
        <v>0</v>
      </c>
      <c r="Q239" s="97">
        <v>0</v>
      </c>
      <c r="R239" s="97">
        <v>0</v>
      </c>
      <c r="S239" s="97">
        <v>0</v>
      </c>
      <c r="T239" s="97">
        <v>0</v>
      </c>
      <c r="U239" s="97">
        <v>0</v>
      </c>
      <c r="V239" s="97">
        <v>0</v>
      </c>
      <c r="W239" s="97">
        <v>0</v>
      </c>
      <c r="X239" s="97">
        <v>1</v>
      </c>
      <c r="Y239" s="97">
        <v>0</v>
      </c>
      <c r="Z239" s="97">
        <v>0</v>
      </c>
      <c r="AA239" s="97">
        <v>1</v>
      </c>
      <c r="AB239" s="97">
        <v>1</v>
      </c>
      <c r="AC239" s="97">
        <v>0</v>
      </c>
      <c r="AD239" s="97">
        <v>0</v>
      </c>
      <c r="AE239" s="97">
        <v>0</v>
      </c>
      <c r="AF239" s="97">
        <v>0</v>
      </c>
      <c r="AG239" s="97">
        <v>0</v>
      </c>
      <c r="AH239" s="97">
        <v>0</v>
      </c>
      <c r="AI239" s="97">
        <v>0</v>
      </c>
      <c r="AJ239" s="97">
        <v>0</v>
      </c>
      <c r="AK239" s="97">
        <v>1</v>
      </c>
      <c r="AL239" s="97">
        <v>1</v>
      </c>
      <c r="AM239" s="97">
        <v>1</v>
      </c>
      <c r="AN239" s="96" t="s">
        <v>483</v>
      </c>
      <c r="AO239" s="97">
        <v>0</v>
      </c>
      <c r="AP239" s="31">
        <f>IFERROR(IF(AN239="CIKDITIRO",VLOOKUP(A239,'BR DTG CIKDITIRO'!C:E,3,0),IF(FR_HITUNG_MINMAX!AN239="PESALAKAN",VLOOKUP(FR_HITUNG_MINMAX!A239,'BR DTG ADW'!C:E,3,0),IF(FR_HITUNG_MINMAX!AN239="PACUL",VLOOKUP(FR_HITUNG_MINMAX!A239,'BR DTG PACUL'!C:E,3,0),IF(FR_HITUNG_MINMAX!AN239="TRAYEMAN",VLOOKUP(FR_HITUNG_MINMAX!A239,'BR DTG TRAYEMAN'!C:E,3,0),"?")))),0)</f>
        <v>0</v>
      </c>
      <c r="AQ239" s="31">
        <f>IF(AN239="PACUL",VLOOKUP(A239,'STOK PACUL'!C:H,6,0),IF(FR_HITUNG_MINMAX!AN239="PESALAKAN",VLOOKUP(FR_HITUNG_MINMAX!A239,'STOK PESALAKAN'!C:H,6,0),IF(FR_HITUNG_MINMAX!AN239="CIKDITIRO",VLOOKUP(FR_HITUNG_MINMAX!A239,'STOK CIKDITIRO'!C:H,6,0),IF(FR_HITUNG_MINMAX!AN239="TRAYEMAN",VLOOKUP(FR_HITUNG_MINMAX!A239,'STOK TRAYEMAN'!C:H,6,0),"?"))))</f>
        <v>0</v>
      </c>
      <c r="AR239" s="25">
        <f t="shared" si="13"/>
        <v>0</v>
      </c>
      <c r="AS239" s="25">
        <f t="shared" si="12"/>
        <v>1</v>
      </c>
      <c r="AT239" s="25">
        <f t="shared" si="11"/>
        <v>1</v>
      </c>
    </row>
    <row r="240" spans="1:46">
      <c r="A240" s="96" t="s">
        <v>1838</v>
      </c>
      <c r="B240" s="96" t="s">
        <v>1839</v>
      </c>
      <c r="C240" s="96" t="s">
        <v>1185</v>
      </c>
      <c r="D240" s="96" t="s">
        <v>1365</v>
      </c>
      <c r="E240" s="96" t="s">
        <v>482</v>
      </c>
      <c r="F240" s="97">
        <v>89500</v>
      </c>
      <c r="G240" s="97">
        <v>1</v>
      </c>
      <c r="H240" s="96" t="s">
        <v>1185</v>
      </c>
      <c r="I240" s="96" t="s">
        <v>1185</v>
      </c>
      <c r="J240" s="98">
        <v>1</v>
      </c>
      <c r="K240" s="97">
        <v>1</v>
      </c>
      <c r="L240" s="97">
        <v>0</v>
      </c>
      <c r="M240" s="97">
        <v>0</v>
      </c>
      <c r="N240" s="97">
        <v>0</v>
      </c>
      <c r="O240" s="97">
        <v>1</v>
      </c>
      <c r="P240" s="97">
        <v>0</v>
      </c>
      <c r="Q240" s="97">
        <v>0</v>
      </c>
      <c r="R240" s="97">
        <v>0</v>
      </c>
      <c r="S240" s="97">
        <v>0</v>
      </c>
      <c r="T240" s="97">
        <v>0</v>
      </c>
      <c r="U240" s="97">
        <v>0</v>
      </c>
      <c r="V240" s="97">
        <v>0</v>
      </c>
      <c r="W240" s="97">
        <v>0</v>
      </c>
      <c r="X240" s="97">
        <v>1</v>
      </c>
      <c r="Y240" s="97">
        <v>0</v>
      </c>
      <c r="Z240" s="97">
        <v>0</v>
      </c>
      <c r="AA240" s="97">
        <v>1</v>
      </c>
      <c r="AB240" s="97">
        <v>1</v>
      </c>
      <c r="AC240" s="97">
        <v>0</v>
      </c>
      <c r="AD240" s="97">
        <v>0</v>
      </c>
      <c r="AE240" s="97">
        <v>0</v>
      </c>
      <c r="AF240" s="97">
        <v>0</v>
      </c>
      <c r="AG240" s="97">
        <v>0</v>
      </c>
      <c r="AH240" s="97">
        <v>0</v>
      </c>
      <c r="AI240" s="97">
        <v>0</v>
      </c>
      <c r="AJ240" s="97">
        <v>0</v>
      </c>
      <c r="AK240" s="97">
        <v>1</v>
      </c>
      <c r="AL240" s="97">
        <v>1</v>
      </c>
      <c r="AM240" s="97">
        <v>1</v>
      </c>
      <c r="AN240" s="96" t="s">
        <v>483</v>
      </c>
      <c r="AO240" s="97">
        <v>0</v>
      </c>
      <c r="AP240" s="31">
        <f>IFERROR(IF(AN240="CIKDITIRO",VLOOKUP(A240,'BR DTG CIKDITIRO'!C:E,3,0),IF(FR_HITUNG_MINMAX!AN240="PESALAKAN",VLOOKUP(FR_HITUNG_MINMAX!A240,'BR DTG ADW'!C:E,3,0),IF(FR_HITUNG_MINMAX!AN240="PACUL",VLOOKUP(FR_HITUNG_MINMAX!A240,'BR DTG PACUL'!C:E,3,0),IF(FR_HITUNG_MINMAX!AN240="TRAYEMAN",VLOOKUP(FR_HITUNG_MINMAX!A240,'BR DTG TRAYEMAN'!C:E,3,0),"?")))),0)</f>
        <v>0</v>
      </c>
      <c r="AQ240" s="31">
        <f>IF(AN240="PACUL",VLOOKUP(A240,'STOK PACUL'!C:H,6,0),IF(FR_HITUNG_MINMAX!AN240="PESALAKAN",VLOOKUP(FR_HITUNG_MINMAX!A240,'STOK PESALAKAN'!C:H,6,0),IF(FR_HITUNG_MINMAX!AN240="CIKDITIRO",VLOOKUP(FR_HITUNG_MINMAX!A240,'STOK CIKDITIRO'!C:H,6,0),IF(FR_HITUNG_MINMAX!AN240="TRAYEMAN",VLOOKUP(FR_HITUNG_MINMAX!A240,'STOK TRAYEMAN'!C:H,6,0),"?"))))</f>
        <v>0</v>
      </c>
      <c r="AR240" s="25">
        <f t="shared" si="13"/>
        <v>0</v>
      </c>
      <c r="AS240" s="25">
        <f t="shared" si="12"/>
        <v>1</v>
      </c>
      <c r="AT240" s="25">
        <f t="shared" si="11"/>
        <v>1</v>
      </c>
    </row>
    <row r="241" spans="1:46">
      <c r="A241" s="96" t="s">
        <v>316</v>
      </c>
      <c r="B241" s="96" t="s">
        <v>1093</v>
      </c>
      <c r="C241" s="96" t="s">
        <v>891</v>
      </c>
      <c r="D241" s="96" t="s">
        <v>1369</v>
      </c>
      <c r="E241" s="96" t="s">
        <v>482</v>
      </c>
      <c r="F241" s="97">
        <v>85000</v>
      </c>
      <c r="G241" s="97">
        <v>1</v>
      </c>
      <c r="H241" s="96" t="s">
        <v>30</v>
      </c>
      <c r="I241" s="96" t="s">
        <v>2</v>
      </c>
      <c r="J241" s="98" t="s">
        <v>1366</v>
      </c>
      <c r="K241" s="97">
        <v>1</v>
      </c>
      <c r="L241" s="97">
        <v>0</v>
      </c>
      <c r="M241" s="97">
        <v>0</v>
      </c>
      <c r="N241" s="97">
        <v>0</v>
      </c>
      <c r="O241" s="97">
        <v>0</v>
      </c>
      <c r="P241" s="97">
        <v>0</v>
      </c>
      <c r="Q241" s="97">
        <v>1</v>
      </c>
      <c r="R241" s="97">
        <v>0</v>
      </c>
      <c r="S241" s="97">
        <v>0</v>
      </c>
      <c r="T241" s="97">
        <v>0</v>
      </c>
      <c r="U241" s="97">
        <v>0</v>
      </c>
      <c r="V241" s="97">
        <v>0</v>
      </c>
      <c r="W241" s="97">
        <v>0</v>
      </c>
      <c r="X241" s="97">
        <v>1</v>
      </c>
      <c r="Y241" s="97">
        <v>0</v>
      </c>
      <c r="Z241" s="97">
        <v>0</v>
      </c>
      <c r="AA241" s="97">
        <v>0</v>
      </c>
      <c r="AB241" s="97">
        <v>0</v>
      </c>
      <c r="AC241" s="97">
        <v>1</v>
      </c>
      <c r="AD241" s="97">
        <v>1</v>
      </c>
      <c r="AE241" s="97">
        <v>0</v>
      </c>
      <c r="AF241" s="97">
        <v>0</v>
      </c>
      <c r="AG241" s="97">
        <v>0</v>
      </c>
      <c r="AH241" s="97">
        <v>0</v>
      </c>
      <c r="AI241" s="97">
        <v>0</v>
      </c>
      <c r="AJ241" s="97">
        <v>0</v>
      </c>
      <c r="AK241" s="97">
        <v>1</v>
      </c>
      <c r="AL241" s="97">
        <v>1</v>
      </c>
      <c r="AM241" s="97">
        <v>1</v>
      </c>
      <c r="AN241" s="96" t="s">
        <v>483</v>
      </c>
      <c r="AO241" s="97">
        <v>4</v>
      </c>
      <c r="AP241" s="31">
        <f>IFERROR(IF(AN241="CIKDITIRO",VLOOKUP(A241,'BR DTG CIKDITIRO'!C:E,3,0),IF(FR_HITUNG_MINMAX!AN241="PESALAKAN",VLOOKUP(FR_HITUNG_MINMAX!A241,'BR DTG ADW'!C:E,3,0),IF(FR_HITUNG_MINMAX!AN241="PACUL",VLOOKUP(FR_HITUNG_MINMAX!A241,'BR DTG PACUL'!C:E,3,0),IF(FR_HITUNG_MINMAX!AN241="TRAYEMAN",VLOOKUP(FR_HITUNG_MINMAX!A241,'BR DTG TRAYEMAN'!C:E,3,0),"?")))),0)</f>
        <v>0</v>
      </c>
      <c r="AQ241" s="31">
        <f>IF(AN241="PACUL",VLOOKUP(A241,'STOK PACUL'!C:H,6,0),IF(FR_HITUNG_MINMAX!AN241="PESALAKAN",VLOOKUP(FR_HITUNG_MINMAX!A241,'STOK PESALAKAN'!C:H,6,0),IF(FR_HITUNG_MINMAX!AN241="CIKDITIRO",VLOOKUP(FR_HITUNG_MINMAX!A241,'STOK CIKDITIRO'!C:H,6,0),IF(FR_HITUNG_MINMAX!AN241="TRAYEMAN",VLOOKUP(FR_HITUNG_MINMAX!A241,'STOK TRAYEMAN'!C:H,6,0),"?"))))</f>
        <v>4</v>
      </c>
      <c r="AR241" s="25">
        <f t="shared" si="13"/>
        <v>4</v>
      </c>
      <c r="AS241" s="25">
        <f t="shared" si="12"/>
        <v>1</v>
      </c>
      <c r="AT241" s="25">
        <f t="shared" si="11"/>
        <v>3</v>
      </c>
    </row>
    <row r="242" spans="1:46">
      <c r="A242" s="96" t="s">
        <v>514</v>
      </c>
      <c r="B242" s="96" t="s">
        <v>1094</v>
      </c>
      <c r="C242" s="96" t="s">
        <v>881</v>
      </c>
      <c r="D242" s="96" t="s">
        <v>1377</v>
      </c>
      <c r="E242" s="96" t="s">
        <v>482</v>
      </c>
      <c r="F242" s="97">
        <v>26500</v>
      </c>
      <c r="G242" s="97">
        <v>1</v>
      </c>
      <c r="H242" s="96" t="s">
        <v>30</v>
      </c>
      <c r="I242" s="96" t="s">
        <v>1185</v>
      </c>
      <c r="J242" s="98">
        <v>1</v>
      </c>
      <c r="K242" s="97">
        <v>1</v>
      </c>
      <c r="L242" s="97">
        <v>0</v>
      </c>
      <c r="M242" s="97">
        <v>0</v>
      </c>
      <c r="N242" s="97">
        <v>0</v>
      </c>
      <c r="O242" s="97">
        <v>1</v>
      </c>
      <c r="P242" s="97">
        <v>0</v>
      </c>
      <c r="Q242" s="97">
        <v>0</v>
      </c>
      <c r="R242" s="97">
        <v>0</v>
      </c>
      <c r="S242" s="97">
        <v>0</v>
      </c>
      <c r="T242" s="97">
        <v>0</v>
      </c>
      <c r="U242" s="97">
        <v>0</v>
      </c>
      <c r="V242" s="97">
        <v>0</v>
      </c>
      <c r="W242" s="97">
        <v>0</v>
      </c>
      <c r="X242" s="97">
        <v>1</v>
      </c>
      <c r="Y242" s="97">
        <v>0</v>
      </c>
      <c r="Z242" s="97">
        <v>0</v>
      </c>
      <c r="AA242" s="97">
        <v>1</v>
      </c>
      <c r="AB242" s="97">
        <v>1</v>
      </c>
      <c r="AC242" s="97">
        <v>0</v>
      </c>
      <c r="AD242" s="97">
        <v>0</v>
      </c>
      <c r="AE242" s="97">
        <v>0</v>
      </c>
      <c r="AF242" s="97">
        <v>0</v>
      </c>
      <c r="AG242" s="97">
        <v>0</v>
      </c>
      <c r="AH242" s="97">
        <v>0</v>
      </c>
      <c r="AI242" s="97">
        <v>0</v>
      </c>
      <c r="AJ242" s="97">
        <v>0</v>
      </c>
      <c r="AK242" s="97">
        <v>1</v>
      </c>
      <c r="AL242" s="97">
        <v>1</v>
      </c>
      <c r="AM242" s="97">
        <v>1</v>
      </c>
      <c r="AN242" s="96" t="s">
        <v>483</v>
      </c>
      <c r="AO242" s="97">
        <v>2</v>
      </c>
      <c r="AP242" s="31">
        <f>IFERROR(IF(AN242="CIKDITIRO",VLOOKUP(A242,'BR DTG CIKDITIRO'!C:E,3,0),IF(FR_HITUNG_MINMAX!AN242="PESALAKAN",VLOOKUP(FR_HITUNG_MINMAX!A242,'BR DTG ADW'!C:E,3,0),IF(FR_HITUNG_MINMAX!AN242="PACUL",VLOOKUP(FR_HITUNG_MINMAX!A242,'BR DTG PACUL'!C:E,3,0),IF(FR_HITUNG_MINMAX!AN242="TRAYEMAN",VLOOKUP(FR_HITUNG_MINMAX!A242,'BR DTG TRAYEMAN'!C:E,3,0),"?")))),0)</f>
        <v>0</v>
      </c>
      <c r="AQ242" s="31">
        <f>IF(AN242="PACUL",VLOOKUP(A242,'STOK PACUL'!C:H,6,0),IF(FR_HITUNG_MINMAX!AN242="PESALAKAN",VLOOKUP(FR_HITUNG_MINMAX!A242,'STOK PESALAKAN'!C:H,6,0),IF(FR_HITUNG_MINMAX!AN242="CIKDITIRO",VLOOKUP(FR_HITUNG_MINMAX!A242,'STOK CIKDITIRO'!C:H,6,0),IF(FR_HITUNG_MINMAX!AN242="TRAYEMAN",VLOOKUP(FR_HITUNG_MINMAX!A242,'STOK TRAYEMAN'!C:H,6,0),"?"))))</f>
        <v>2</v>
      </c>
      <c r="AR242" s="25">
        <f t="shared" si="13"/>
        <v>2</v>
      </c>
      <c r="AS242" s="25">
        <f t="shared" si="12"/>
        <v>1</v>
      </c>
      <c r="AT242" s="25">
        <f t="shared" si="11"/>
        <v>1</v>
      </c>
    </row>
    <row r="243" spans="1:46">
      <c r="A243" s="96" t="s">
        <v>317</v>
      </c>
      <c r="B243" s="96" t="s">
        <v>1095</v>
      </c>
      <c r="C243" s="96" t="s">
        <v>881</v>
      </c>
      <c r="D243" s="96" t="s">
        <v>1365</v>
      </c>
      <c r="E243" s="96" t="s">
        <v>485</v>
      </c>
      <c r="F243" s="97">
        <v>28800</v>
      </c>
      <c r="G243" s="97">
        <v>1</v>
      </c>
      <c r="H243" s="96" t="s">
        <v>30</v>
      </c>
      <c r="I243" s="96" t="s">
        <v>1185</v>
      </c>
      <c r="J243" s="98">
        <v>1</v>
      </c>
      <c r="K243" s="97">
        <v>1</v>
      </c>
      <c r="L243" s="97">
        <v>2</v>
      </c>
      <c r="M243" s="97">
        <v>1</v>
      </c>
      <c r="N243" s="97">
        <v>1</v>
      </c>
      <c r="O243" s="97">
        <v>0</v>
      </c>
      <c r="P243" s="97">
        <v>0</v>
      </c>
      <c r="Q243" s="97">
        <v>0</v>
      </c>
      <c r="R243" s="97">
        <v>1</v>
      </c>
      <c r="S243" s="97">
        <v>0</v>
      </c>
      <c r="T243" s="97">
        <v>0</v>
      </c>
      <c r="U243" s="97">
        <v>0</v>
      </c>
      <c r="V243" s="97">
        <v>0</v>
      </c>
      <c r="W243" s="97">
        <v>2</v>
      </c>
      <c r="X243" s="97">
        <v>2</v>
      </c>
      <c r="Y243" s="97">
        <v>3</v>
      </c>
      <c r="Z243" s="97">
        <v>2</v>
      </c>
      <c r="AA243" s="97">
        <v>1</v>
      </c>
      <c r="AB243" s="97">
        <v>0</v>
      </c>
      <c r="AC243" s="97">
        <v>0</v>
      </c>
      <c r="AD243" s="97">
        <v>1</v>
      </c>
      <c r="AE243" s="97">
        <v>1</v>
      </c>
      <c r="AF243" s="97">
        <v>0</v>
      </c>
      <c r="AG243" s="97">
        <v>0</v>
      </c>
      <c r="AH243" s="97">
        <v>0</v>
      </c>
      <c r="AI243" s="97">
        <v>2</v>
      </c>
      <c r="AJ243" s="97">
        <v>4</v>
      </c>
      <c r="AK243" s="97">
        <v>4</v>
      </c>
      <c r="AL243" s="97">
        <v>2</v>
      </c>
      <c r="AM243" s="97">
        <v>4</v>
      </c>
      <c r="AN243" s="96" t="s">
        <v>483</v>
      </c>
      <c r="AO243" s="97">
        <v>2</v>
      </c>
      <c r="AP243" s="31">
        <f>IFERROR(IF(AN243="CIKDITIRO",VLOOKUP(A243,'BR DTG CIKDITIRO'!C:E,3,0),IF(FR_HITUNG_MINMAX!AN243="PESALAKAN",VLOOKUP(FR_HITUNG_MINMAX!A243,'BR DTG ADW'!C:E,3,0),IF(FR_HITUNG_MINMAX!AN243="PACUL",VLOOKUP(FR_HITUNG_MINMAX!A243,'BR DTG PACUL'!C:E,3,0),IF(FR_HITUNG_MINMAX!AN243="TRAYEMAN",VLOOKUP(FR_HITUNG_MINMAX!A243,'BR DTG TRAYEMAN'!C:E,3,0),"?")))),0)</f>
        <v>0</v>
      </c>
      <c r="AQ243" s="31">
        <f>IF(AN243="PACUL",VLOOKUP(A243,'STOK PACUL'!C:H,6,0),IF(FR_HITUNG_MINMAX!AN243="PESALAKAN",VLOOKUP(FR_HITUNG_MINMAX!A243,'STOK PESALAKAN'!C:H,6,0),IF(FR_HITUNG_MINMAX!AN243="CIKDITIRO",VLOOKUP(FR_HITUNG_MINMAX!A243,'STOK CIKDITIRO'!C:H,6,0),IF(FR_HITUNG_MINMAX!AN243="TRAYEMAN",VLOOKUP(FR_HITUNG_MINMAX!A243,'STOK TRAYEMAN'!C:H,6,0),"?"))))</f>
        <v>2</v>
      </c>
      <c r="AR243" s="25">
        <f t="shared" si="13"/>
        <v>2</v>
      </c>
      <c r="AS243" s="25">
        <f t="shared" si="12"/>
        <v>1</v>
      </c>
      <c r="AT243" s="25">
        <f t="shared" si="11"/>
        <v>3</v>
      </c>
    </row>
    <row r="244" spans="1:46">
      <c r="A244" s="96" t="s">
        <v>318</v>
      </c>
      <c r="B244" s="96" t="s">
        <v>1096</v>
      </c>
      <c r="C244" s="96" t="s">
        <v>881</v>
      </c>
      <c r="D244" s="96" t="s">
        <v>1377</v>
      </c>
      <c r="E244" s="96" t="s">
        <v>482</v>
      </c>
      <c r="F244" s="97">
        <v>28080</v>
      </c>
      <c r="G244" s="97">
        <v>1</v>
      </c>
      <c r="H244" s="96" t="s">
        <v>30</v>
      </c>
      <c r="I244" s="96" t="s">
        <v>1185</v>
      </c>
      <c r="J244" s="98">
        <v>1</v>
      </c>
      <c r="K244" s="97">
        <v>1</v>
      </c>
      <c r="L244" s="97">
        <v>0</v>
      </c>
      <c r="M244" s="97">
        <v>0</v>
      </c>
      <c r="N244" s="97">
        <v>0</v>
      </c>
      <c r="O244" s="97">
        <v>0</v>
      </c>
      <c r="P244" s="97">
        <v>0</v>
      </c>
      <c r="Q244" s="97">
        <v>0</v>
      </c>
      <c r="R244" s="97">
        <v>0</v>
      </c>
      <c r="S244" s="97">
        <v>0</v>
      </c>
      <c r="T244" s="97">
        <v>0</v>
      </c>
      <c r="U244" s="97">
        <v>0</v>
      </c>
      <c r="V244" s="97">
        <v>0</v>
      </c>
      <c r="W244" s="97">
        <v>1</v>
      </c>
      <c r="X244" s="97">
        <v>1</v>
      </c>
      <c r="Y244" s="97">
        <v>0</v>
      </c>
      <c r="Z244" s="97">
        <v>0</v>
      </c>
      <c r="AA244" s="97">
        <v>0</v>
      </c>
      <c r="AB244" s="97">
        <v>0</v>
      </c>
      <c r="AC244" s="97">
        <v>0</v>
      </c>
      <c r="AD244" s="97">
        <v>0</v>
      </c>
      <c r="AE244" s="97">
        <v>0</v>
      </c>
      <c r="AF244" s="97">
        <v>0</v>
      </c>
      <c r="AG244" s="97">
        <v>0</v>
      </c>
      <c r="AH244" s="97">
        <v>0</v>
      </c>
      <c r="AI244" s="97">
        <v>1</v>
      </c>
      <c r="AJ244" s="97">
        <v>1</v>
      </c>
      <c r="AK244" s="97">
        <v>1</v>
      </c>
      <c r="AL244" s="97">
        <v>1</v>
      </c>
      <c r="AM244" s="97">
        <v>1</v>
      </c>
      <c r="AN244" s="96" t="s">
        <v>483</v>
      </c>
      <c r="AO244" s="97">
        <v>2</v>
      </c>
      <c r="AP244" s="31">
        <f>IFERROR(IF(AN244="CIKDITIRO",VLOOKUP(A244,'BR DTG CIKDITIRO'!C:E,3,0),IF(FR_HITUNG_MINMAX!AN244="PESALAKAN",VLOOKUP(FR_HITUNG_MINMAX!A244,'BR DTG ADW'!C:E,3,0),IF(FR_HITUNG_MINMAX!AN244="PACUL",VLOOKUP(FR_HITUNG_MINMAX!A244,'BR DTG PACUL'!C:E,3,0),IF(FR_HITUNG_MINMAX!AN244="TRAYEMAN",VLOOKUP(FR_HITUNG_MINMAX!A244,'BR DTG TRAYEMAN'!C:E,3,0),"?")))),0)</f>
        <v>0</v>
      </c>
      <c r="AQ244" s="31">
        <f>IF(AN244="PACUL",VLOOKUP(A244,'STOK PACUL'!C:H,6,0),IF(FR_HITUNG_MINMAX!AN244="PESALAKAN",VLOOKUP(FR_HITUNG_MINMAX!A244,'STOK PESALAKAN'!C:H,6,0),IF(FR_HITUNG_MINMAX!AN244="CIKDITIRO",VLOOKUP(FR_HITUNG_MINMAX!A244,'STOK CIKDITIRO'!C:H,6,0),IF(FR_HITUNG_MINMAX!AN244="TRAYEMAN",VLOOKUP(FR_HITUNG_MINMAX!A244,'STOK TRAYEMAN'!C:H,6,0),"?"))))</f>
        <v>2</v>
      </c>
      <c r="AR244" s="25">
        <f t="shared" si="13"/>
        <v>2</v>
      </c>
      <c r="AS244" s="25">
        <f t="shared" si="12"/>
        <v>1</v>
      </c>
      <c r="AT244" s="25">
        <f t="shared" si="11"/>
        <v>1</v>
      </c>
    </row>
    <row r="245" spans="1:46">
      <c r="A245" s="96" t="s">
        <v>319</v>
      </c>
      <c r="B245" s="96" t="s">
        <v>1326</v>
      </c>
      <c r="C245" s="96" t="s">
        <v>881</v>
      </c>
      <c r="D245" s="96" t="s">
        <v>1377</v>
      </c>
      <c r="E245" s="96" t="s">
        <v>484</v>
      </c>
      <c r="F245" s="97">
        <v>31500</v>
      </c>
      <c r="G245" s="97">
        <v>1</v>
      </c>
      <c r="H245" s="96" t="s">
        <v>30</v>
      </c>
      <c r="I245" s="96" t="s">
        <v>1185</v>
      </c>
      <c r="J245" s="98">
        <v>1</v>
      </c>
      <c r="K245" s="97">
        <v>1</v>
      </c>
      <c r="L245" s="97">
        <v>0</v>
      </c>
      <c r="M245" s="97">
        <v>0</v>
      </c>
      <c r="N245" s="97">
        <v>1</v>
      </c>
      <c r="O245" s="97">
        <v>1</v>
      </c>
      <c r="P245" s="97">
        <v>0</v>
      </c>
      <c r="Q245" s="97">
        <v>0</v>
      </c>
      <c r="R245" s="97">
        <v>1</v>
      </c>
      <c r="S245" s="97">
        <v>0</v>
      </c>
      <c r="T245" s="97">
        <v>0</v>
      </c>
      <c r="U245" s="97">
        <v>1</v>
      </c>
      <c r="V245" s="97">
        <v>0</v>
      </c>
      <c r="W245" s="97">
        <v>1</v>
      </c>
      <c r="X245" s="97">
        <v>1</v>
      </c>
      <c r="Y245" s="97">
        <v>0</v>
      </c>
      <c r="Z245" s="97">
        <v>1</v>
      </c>
      <c r="AA245" s="97">
        <v>2</v>
      </c>
      <c r="AB245" s="97">
        <v>1</v>
      </c>
      <c r="AC245" s="97">
        <v>0</v>
      </c>
      <c r="AD245" s="97">
        <v>1</v>
      </c>
      <c r="AE245" s="97">
        <v>1</v>
      </c>
      <c r="AF245" s="97">
        <v>0</v>
      </c>
      <c r="AG245" s="97">
        <v>1</v>
      </c>
      <c r="AH245" s="97">
        <v>1</v>
      </c>
      <c r="AI245" s="97">
        <v>1</v>
      </c>
      <c r="AJ245" s="97">
        <v>1</v>
      </c>
      <c r="AK245" s="97">
        <v>2</v>
      </c>
      <c r="AL245" s="97">
        <v>1</v>
      </c>
      <c r="AM245" s="97">
        <v>2</v>
      </c>
      <c r="AN245" s="96" t="s">
        <v>483</v>
      </c>
      <c r="AO245" s="97">
        <v>2</v>
      </c>
      <c r="AP245" s="31">
        <f>IFERROR(IF(AN245="CIKDITIRO",VLOOKUP(A245,'BR DTG CIKDITIRO'!C:E,3,0),IF(FR_HITUNG_MINMAX!AN245="PESALAKAN",VLOOKUP(FR_HITUNG_MINMAX!A245,'BR DTG ADW'!C:E,3,0),IF(FR_HITUNG_MINMAX!AN245="PACUL",VLOOKUP(FR_HITUNG_MINMAX!A245,'BR DTG PACUL'!C:E,3,0),IF(FR_HITUNG_MINMAX!AN245="TRAYEMAN",VLOOKUP(FR_HITUNG_MINMAX!A245,'BR DTG TRAYEMAN'!C:E,3,0),"?")))),0)</f>
        <v>0</v>
      </c>
      <c r="AQ245" s="31">
        <f>IF(AN245="PACUL",VLOOKUP(A245,'STOK PACUL'!C:H,6,0),IF(FR_HITUNG_MINMAX!AN245="PESALAKAN",VLOOKUP(FR_HITUNG_MINMAX!A245,'STOK PESALAKAN'!C:H,6,0),IF(FR_HITUNG_MINMAX!AN245="CIKDITIRO",VLOOKUP(FR_HITUNG_MINMAX!A245,'STOK CIKDITIRO'!C:H,6,0),IF(FR_HITUNG_MINMAX!AN245="TRAYEMAN",VLOOKUP(FR_HITUNG_MINMAX!A245,'STOK TRAYEMAN'!C:H,6,0),"?"))))</f>
        <v>2</v>
      </c>
      <c r="AR245" s="25">
        <f t="shared" si="13"/>
        <v>2</v>
      </c>
      <c r="AS245" s="25">
        <f t="shared" si="12"/>
        <v>1</v>
      </c>
      <c r="AT245" s="25">
        <f t="shared" si="11"/>
        <v>3</v>
      </c>
    </row>
    <row r="246" spans="1:46">
      <c r="A246" s="96" t="s">
        <v>320</v>
      </c>
      <c r="B246" s="96" t="s">
        <v>1098</v>
      </c>
      <c r="C246" s="96" t="s">
        <v>881</v>
      </c>
      <c r="D246" s="96" t="s">
        <v>1365</v>
      </c>
      <c r="E246" s="96" t="s">
        <v>485</v>
      </c>
      <c r="F246" s="97">
        <v>34000</v>
      </c>
      <c r="G246" s="97">
        <v>1</v>
      </c>
      <c r="H246" s="96" t="s">
        <v>30</v>
      </c>
      <c r="I246" s="96" t="s">
        <v>1185</v>
      </c>
      <c r="J246" s="98">
        <v>1</v>
      </c>
      <c r="K246" s="97">
        <v>1</v>
      </c>
      <c r="L246" s="97">
        <v>1</v>
      </c>
      <c r="M246" s="97">
        <v>2</v>
      </c>
      <c r="N246" s="97">
        <v>1</v>
      </c>
      <c r="O246" s="97">
        <v>1</v>
      </c>
      <c r="P246" s="97">
        <v>2</v>
      </c>
      <c r="Q246" s="97">
        <v>0</v>
      </c>
      <c r="R246" s="97">
        <v>0</v>
      </c>
      <c r="S246" s="97">
        <v>0</v>
      </c>
      <c r="T246" s="97">
        <v>0</v>
      </c>
      <c r="U246" s="97">
        <v>1</v>
      </c>
      <c r="V246" s="97">
        <v>0</v>
      </c>
      <c r="W246" s="97">
        <v>1</v>
      </c>
      <c r="X246" s="97">
        <v>2</v>
      </c>
      <c r="Y246" s="97">
        <v>3</v>
      </c>
      <c r="Z246" s="97">
        <v>3</v>
      </c>
      <c r="AA246" s="97">
        <v>2</v>
      </c>
      <c r="AB246" s="97">
        <v>3</v>
      </c>
      <c r="AC246" s="97">
        <v>2</v>
      </c>
      <c r="AD246" s="97">
        <v>0</v>
      </c>
      <c r="AE246" s="97">
        <v>0</v>
      </c>
      <c r="AF246" s="97">
        <v>0</v>
      </c>
      <c r="AG246" s="97">
        <v>1</v>
      </c>
      <c r="AH246" s="97">
        <v>1</v>
      </c>
      <c r="AI246" s="97">
        <v>1</v>
      </c>
      <c r="AJ246" s="97">
        <v>2</v>
      </c>
      <c r="AK246" s="97">
        <v>3</v>
      </c>
      <c r="AL246" s="97">
        <v>2</v>
      </c>
      <c r="AM246" s="97">
        <v>3</v>
      </c>
      <c r="AN246" s="96" t="s">
        <v>483</v>
      </c>
      <c r="AO246" s="97">
        <v>3</v>
      </c>
      <c r="AP246" s="31">
        <f>IFERROR(IF(AN246="CIKDITIRO",VLOOKUP(A246,'BR DTG CIKDITIRO'!C:E,3,0),IF(FR_HITUNG_MINMAX!AN246="PESALAKAN",VLOOKUP(FR_HITUNG_MINMAX!A246,'BR DTG ADW'!C:E,3,0),IF(FR_HITUNG_MINMAX!AN246="PACUL",VLOOKUP(FR_HITUNG_MINMAX!A246,'BR DTG PACUL'!C:E,3,0),IF(FR_HITUNG_MINMAX!AN246="TRAYEMAN",VLOOKUP(FR_HITUNG_MINMAX!A246,'BR DTG TRAYEMAN'!C:E,3,0),"?")))),0)</f>
        <v>0</v>
      </c>
      <c r="AQ246" s="31">
        <f>IF(AN246="PACUL",VLOOKUP(A246,'STOK PACUL'!C:H,6,0),IF(FR_HITUNG_MINMAX!AN246="PESALAKAN",VLOOKUP(FR_HITUNG_MINMAX!A246,'STOK PESALAKAN'!C:H,6,0),IF(FR_HITUNG_MINMAX!AN246="CIKDITIRO",VLOOKUP(FR_HITUNG_MINMAX!A246,'STOK CIKDITIRO'!C:H,6,0),IF(FR_HITUNG_MINMAX!AN246="TRAYEMAN",VLOOKUP(FR_HITUNG_MINMAX!A246,'STOK TRAYEMAN'!C:H,6,0),"?"))))</f>
        <v>3</v>
      </c>
      <c r="AR246" s="25">
        <f t="shared" si="13"/>
        <v>3</v>
      </c>
      <c r="AS246" s="25">
        <f t="shared" si="12"/>
        <v>1</v>
      </c>
      <c r="AT246" s="25">
        <f t="shared" si="11"/>
        <v>2</v>
      </c>
    </row>
    <row r="247" spans="1:46">
      <c r="A247" s="96" t="s">
        <v>321</v>
      </c>
      <c r="B247" s="96" t="s">
        <v>1099</v>
      </c>
      <c r="C247" s="96" t="s">
        <v>891</v>
      </c>
      <c r="D247" s="96" t="s">
        <v>1369</v>
      </c>
      <c r="E247" s="96" t="s">
        <v>485</v>
      </c>
      <c r="F247" s="97">
        <v>59000</v>
      </c>
      <c r="G247" s="97">
        <v>2</v>
      </c>
      <c r="H247" s="96" t="s">
        <v>32</v>
      </c>
      <c r="I247" s="96" t="s">
        <v>1185</v>
      </c>
      <c r="J247" s="98">
        <v>1</v>
      </c>
      <c r="K247" s="97">
        <v>1</v>
      </c>
      <c r="L247" s="97">
        <v>0</v>
      </c>
      <c r="M247" s="97">
        <v>1</v>
      </c>
      <c r="N247" s="97">
        <v>0</v>
      </c>
      <c r="O247" s="97">
        <v>0</v>
      </c>
      <c r="P247" s="97">
        <v>1</v>
      </c>
      <c r="Q247" s="97">
        <v>1</v>
      </c>
      <c r="R247" s="97">
        <v>2</v>
      </c>
      <c r="S247" s="97">
        <v>0</v>
      </c>
      <c r="T247" s="97">
        <v>2</v>
      </c>
      <c r="U247" s="97">
        <v>1</v>
      </c>
      <c r="V247" s="97">
        <v>0</v>
      </c>
      <c r="W247" s="97">
        <v>0</v>
      </c>
      <c r="X247" s="97">
        <v>2</v>
      </c>
      <c r="Y247" s="97">
        <v>1</v>
      </c>
      <c r="Z247" s="97">
        <v>1</v>
      </c>
      <c r="AA247" s="97">
        <v>0</v>
      </c>
      <c r="AB247" s="97">
        <v>1</v>
      </c>
      <c r="AC247" s="97">
        <v>2</v>
      </c>
      <c r="AD247" s="97">
        <v>3</v>
      </c>
      <c r="AE247" s="97">
        <v>2</v>
      </c>
      <c r="AF247" s="97">
        <v>2</v>
      </c>
      <c r="AG247" s="97">
        <v>1</v>
      </c>
      <c r="AH247" s="97">
        <v>1</v>
      </c>
      <c r="AI247" s="97">
        <v>0</v>
      </c>
      <c r="AJ247" s="97">
        <v>0</v>
      </c>
      <c r="AK247" s="97">
        <v>3</v>
      </c>
      <c r="AL247" s="97">
        <v>2</v>
      </c>
      <c r="AM247" s="97">
        <v>3</v>
      </c>
      <c r="AN247" s="96" t="s">
        <v>483</v>
      </c>
      <c r="AO247" s="97">
        <v>2</v>
      </c>
      <c r="AP247" s="31">
        <f>IFERROR(IF(AN247="CIKDITIRO",VLOOKUP(A247,'BR DTG CIKDITIRO'!C:E,3,0),IF(FR_HITUNG_MINMAX!AN247="PESALAKAN",VLOOKUP(FR_HITUNG_MINMAX!A247,'BR DTG ADW'!C:E,3,0),IF(FR_HITUNG_MINMAX!AN247="PACUL",VLOOKUP(FR_HITUNG_MINMAX!A247,'BR DTG PACUL'!C:E,3,0),IF(FR_HITUNG_MINMAX!AN247="TRAYEMAN",VLOOKUP(FR_HITUNG_MINMAX!A247,'BR DTG TRAYEMAN'!C:E,3,0),"?")))),0)</f>
        <v>0</v>
      </c>
      <c r="AQ247" s="31">
        <f>IF(AN247="PACUL",VLOOKUP(A247,'STOK PACUL'!C:H,6,0),IF(FR_HITUNG_MINMAX!AN247="PESALAKAN",VLOOKUP(FR_HITUNG_MINMAX!A247,'STOK PESALAKAN'!C:H,6,0),IF(FR_HITUNG_MINMAX!AN247="CIKDITIRO",VLOOKUP(FR_HITUNG_MINMAX!A247,'STOK CIKDITIRO'!C:H,6,0),IF(FR_HITUNG_MINMAX!AN247="TRAYEMAN",VLOOKUP(FR_HITUNG_MINMAX!A247,'STOK TRAYEMAN'!C:H,6,0),"?"))))</f>
        <v>2</v>
      </c>
      <c r="AR247" s="25">
        <f t="shared" si="13"/>
        <v>2</v>
      </c>
      <c r="AS247" s="25">
        <f t="shared" si="12"/>
        <v>1</v>
      </c>
      <c r="AT247" s="25">
        <f t="shared" si="11"/>
        <v>3</v>
      </c>
    </row>
    <row r="248" spans="1:46">
      <c r="A248" s="96" t="s">
        <v>322</v>
      </c>
      <c r="B248" s="96" t="s">
        <v>1101</v>
      </c>
      <c r="C248" s="96" t="s">
        <v>1100</v>
      </c>
      <c r="D248" s="96" t="s">
        <v>1377</v>
      </c>
      <c r="E248" s="96" t="s">
        <v>486</v>
      </c>
      <c r="F248" s="97">
        <v>4000</v>
      </c>
      <c r="G248" s="97">
        <v>20</v>
      </c>
      <c r="H248" s="96" t="s">
        <v>33</v>
      </c>
      <c r="I248" s="96" t="s">
        <v>1185</v>
      </c>
      <c r="J248" s="98">
        <v>1</v>
      </c>
      <c r="K248" s="97">
        <v>5</v>
      </c>
      <c r="L248" s="97">
        <v>95</v>
      </c>
      <c r="M248" s="97">
        <v>102</v>
      </c>
      <c r="N248" s="97">
        <v>98</v>
      </c>
      <c r="O248" s="97">
        <v>104</v>
      </c>
      <c r="P248" s="97">
        <v>54</v>
      </c>
      <c r="Q248" s="97">
        <v>60</v>
      </c>
      <c r="R248" s="97">
        <v>87</v>
      </c>
      <c r="S248" s="97">
        <v>130</v>
      </c>
      <c r="T248" s="97">
        <v>68</v>
      </c>
      <c r="U248" s="97">
        <v>33</v>
      </c>
      <c r="V248" s="97">
        <v>39</v>
      </c>
      <c r="W248" s="97">
        <v>51</v>
      </c>
      <c r="X248" s="97">
        <v>130</v>
      </c>
      <c r="Y248" s="97">
        <v>197</v>
      </c>
      <c r="Z248" s="97">
        <v>200</v>
      </c>
      <c r="AA248" s="97">
        <v>202</v>
      </c>
      <c r="AB248" s="97">
        <v>158</v>
      </c>
      <c r="AC248" s="97">
        <v>114</v>
      </c>
      <c r="AD248" s="97">
        <v>147</v>
      </c>
      <c r="AE248" s="97">
        <v>217</v>
      </c>
      <c r="AF248" s="97">
        <v>198</v>
      </c>
      <c r="AG248" s="97">
        <v>163</v>
      </c>
      <c r="AH248" s="97">
        <v>72</v>
      </c>
      <c r="AI248" s="97">
        <v>90</v>
      </c>
      <c r="AJ248" s="97">
        <v>146</v>
      </c>
      <c r="AK248" s="97">
        <v>217</v>
      </c>
      <c r="AL248" s="97">
        <v>130</v>
      </c>
      <c r="AM248" s="97">
        <v>217</v>
      </c>
      <c r="AN248" s="96" t="s">
        <v>483</v>
      </c>
      <c r="AO248" s="97">
        <v>7</v>
      </c>
      <c r="AP248" s="31">
        <f>IFERROR(IF(AN248="CIKDITIRO",VLOOKUP(A248,'BR DTG CIKDITIRO'!C:E,3,0),IF(FR_HITUNG_MINMAX!AN248="PESALAKAN",VLOOKUP(FR_HITUNG_MINMAX!A248,'BR DTG ADW'!C:E,3,0),IF(FR_HITUNG_MINMAX!AN248="PACUL",VLOOKUP(FR_HITUNG_MINMAX!A248,'BR DTG PACUL'!C:E,3,0),IF(FR_HITUNG_MINMAX!AN248="TRAYEMAN",VLOOKUP(FR_HITUNG_MINMAX!A248,'BR DTG TRAYEMAN'!C:E,3,0),"?")))),0)</f>
        <v>0</v>
      </c>
      <c r="AQ248" s="31">
        <f>IF(AN248="PACUL",VLOOKUP(A248,'STOK PACUL'!C:H,6,0),IF(FR_HITUNG_MINMAX!AN248="PESALAKAN",VLOOKUP(FR_HITUNG_MINMAX!A248,'STOK PESALAKAN'!C:H,6,0),IF(FR_HITUNG_MINMAX!AN248="CIKDITIRO",VLOOKUP(FR_HITUNG_MINMAX!A248,'STOK CIKDITIRO'!C:H,6,0),IF(FR_HITUNG_MINMAX!AN248="TRAYEMAN",VLOOKUP(FR_HITUNG_MINMAX!A248,'STOK TRAYEMAN'!C:H,6,0),"?"))))</f>
        <v>7</v>
      </c>
      <c r="AR248" s="25">
        <f t="shared" si="13"/>
        <v>7</v>
      </c>
      <c r="AS248" s="25">
        <f t="shared" si="12"/>
        <v>65</v>
      </c>
      <c r="AT248" s="25">
        <f t="shared" si="11"/>
        <v>4</v>
      </c>
    </row>
    <row r="249" spans="1:46">
      <c r="A249" s="96" t="s">
        <v>690</v>
      </c>
      <c r="B249" s="96" t="s">
        <v>691</v>
      </c>
      <c r="C249" s="96" t="s">
        <v>876</v>
      </c>
      <c r="D249" s="96" t="s">
        <v>1365</v>
      </c>
      <c r="E249" s="96" t="s">
        <v>482</v>
      </c>
      <c r="F249" s="97">
        <v>6500</v>
      </c>
      <c r="G249" s="97">
        <v>1</v>
      </c>
      <c r="H249" s="96" t="s">
        <v>1185</v>
      </c>
      <c r="I249" s="96" t="s">
        <v>1185</v>
      </c>
      <c r="J249" s="98">
        <v>1</v>
      </c>
      <c r="K249" s="97">
        <v>1</v>
      </c>
      <c r="L249" s="97">
        <v>0</v>
      </c>
      <c r="M249" s="97">
        <v>0</v>
      </c>
      <c r="N249" s="97">
        <v>0</v>
      </c>
      <c r="O249" s="97">
        <v>0</v>
      </c>
      <c r="P249" s="97">
        <v>0</v>
      </c>
      <c r="Q249" s="97">
        <v>0</v>
      </c>
      <c r="R249" s="97">
        <v>0</v>
      </c>
      <c r="S249" s="97">
        <v>0</v>
      </c>
      <c r="T249" s="97">
        <v>1</v>
      </c>
      <c r="U249" s="97">
        <v>0</v>
      </c>
      <c r="V249" s="97">
        <v>0</v>
      </c>
      <c r="W249" s="97">
        <v>0</v>
      </c>
      <c r="X249" s="97">
        <v>1</v>
      </c>
      <c r="Y249" s="97">
        <v>0</v>
      </c>
      <c r="Z249" s="97">
        <v>0</v>
      </c>
      <c r="AA249" s="97">
        <v>0</v>
      </c>
      <c r="AB249" s="97">
        <v>0</v>
      </c>
      <c r="AC249" s="97">
        <v>0</v>
      </c>
      <c r="AD249" s="97">
        <v>0</v>
      </c>
      <c r="AE249" s="97">
        <v>0</v>
      </c>
      <c r="AF249" s="97">
        <v>1</v>
      </c>
      <c r="AG249" s="97">
        <v>0</v>
      </c>
      <c r="AH249" s="97">
        <v>0</v>
      </c>
      <c r="AI249" s="97">
        <v>0</v>
      </c>
      <c r="AJ249" s="97">
        <v>0</v>
      </c>
      <c r="AK249" s="97">
        <v>1</v>
      </c>
      <c r="AL249" s="97">
        <v>0</v>
      </c>
      <c r="AM249" s="97">
        <v>0</v>
      </c>
      <c r="AN249" s="96" t="s">
        <v>483</v>
      </c>
      <c r="AO249" s="97">
        <v>0</v>
      </c>
      <c r="AP249" s="31">
        <f>IFERROR(IF(AN249="CIKDITIRO",VLOOKUP(A249,'BR DTG CIKDITIRO'!C:E,3,0),IF(FR_HITUNG_MINMAX!AN249="PESALAKAN",VLOOKUP(FR_HITUNG_MINMAX!A249,'BR DTG ADW'!C:E,3,0),IF(FR_HITUNG_MINMAX!AN249="PACUL",VLOOKUP(FR_HITUNG_MINMAX!A249,'BR DTG PACUL'!C:E,3,0),IF(FR_HITUNG_MINMAX!AN249="TRAYEMAN",VLOOKUP(FR_HITUNG_MINMAX!A249,'BR DTG TRAYEMAN'!C:E,3,0),"?")))),0)</f>
        <v>0</v>
      </c>
      <c r="AQ249" s="31">
        <f>IF(AN249="PACUL",VLOOKUP(A249,'STOK PACUL'!C:H,6,0),IF(FR_HITUNG_MINMAX!AN249="PESALAKAN",VLOOKUP(FR_HITUNG_MINMAX!A249,'STOK PESALAKAN'!C:H,6,0),IF(FR_HITUNG_MINMAX!AN249="CIKDITIRO",VLOOKUP(FR_HITUNG_MINMAX!A249,'STOK CIKDITIRO'!C:H,6,0),IF(FR_HITUNG_MINMAX!AN249="TRAYEMAN",VLOOKUP(FR_HITUNG_MINMAX!A249,'STOK TRAYEMAN'!C:H,6,0),"?"))))</f>
        <v>0</v>
      </c>
      <c r="AR249" s="25">
        <f t="shared" si="13"/>
        <v>0</v>
      </c>
      <c r="AS249" s="25">
        <f t="shared" si="12"/>
        <v>0</v>
      </c>
      <c r="AT249" s="25">
        <f t="shared" si="11"/>
        <v>1</v>
      </c>
    </row>
    <row r="250" spans="1:46">
      <c r="A250" s="96" t="s">
        <v>4707</v>
      </c>
      <c r="B250" s="96" t="s">
        <v>4708</v>
      </c>
      <c r="C250" s="96" t="s">
        <v>888</v>
      </c>
      <c r="D250" s="96" t="s">
        <v>1365</v>
      </c>
      <c r="E250" s="96" t="s">
        <v>482</v>
      </c>
      <c r="F250" s="97">
        <v>12000</v>
      </c>
      <c r="G250" s="97">
        <v>1</v>
      </c>
      <c r="H250" s="96" t="s">
        <v>30</v>
      </c>
      <c r="I250" s="96" t="s">
        <v>1185</v>
      </c>
      <c r="J250" s="98">
        <v>1</v>
      </c>
      <c r="K250" s="97">
        <v>1</v>
      </c>
      <c r="L250" s="97">
        <v>0</v>
      </c>
      <c r="M250" s="97">
        <v>0</v>
      </c>
      <c r="N250" s="97">
        <v>0</v>
      </c>
      <c r="O250" s="97">
        <v>0</v>
      </c>
      <c r="P250" s="97">
        <v>0</v>
      </c>
      <c r="Q250" s="97">
        <v>0</v>
      </c>
      <c r="R250" s="97">
        <v>0</v>
      </c>
      <c r="S250" s="97">
        <v>0</v>
      </c>
      <c r="T250" s="97">
        <v>0</v>
      </c>
      <c r="U250" s="97">
        <v>0</v>
      </c>
      <c r="V250" s="97">
        <v>0</v>
      </c>
      <c r="W250" s="97">
        <v>1</v>
      </c>
      <c r="X250" s="97">
        <v>1</v>
      </c>
      <c r="Y250" s="97">
        <v>0</v>
      </c>
      <c r="Z250" s="97">
        <v>0</v>
      </c>
      <c r="AA250" s="97">
        <v>0</v>
      </c>
      <c r="AB250" s="97">
        <v>0</v>
      </c>
      <c r="AC250" s="97">
        <v>0</v>
      </c>
      <c r="AD250" s="97">
        <v>0</v>
      </c>
      <c r="AE250" s="97">
        <v>0</v>
      </c>
      <c r="AF250" s="97">
        <v>0</v>
      </c>
      <c r="AG250" s="97">
        <v>0</v>
      </c>
      <c r="AH250" s="97">
        <v>0</v>
      </c>
      <c r="AI250" s="97">
        <v>1</v>
      </c>
      <c r="AJ250" s="97">
        <v>1</v>
      </c>
      <c r="AK250" s="97">
        <v>1</v>
      </c>
      <c r="AL250" s="97">
        <v>1</v>
      </c>
      <c r="AM250" s="97">
        <v>2</v>
      </c>
      <c r="AN250" s="96" t="s">
        <v>483</v>
      </c>
      <c r="AO250" s="97">
        <v>0</v>
      </c>
      <c r="AP250" s="31">
        <f>IFERROR(IF(AN250="CIKDITIRO",VLOOKUP(A250,'BR DTG CIKDITIRO'!C:E,3,0),IF(FR_HITUNG_MINMAX!AN250="PESALAKAN",VLOOKUP(FR_HITUNG_MINMAX!A250,'BR DTG ADW'!C:E,3,0),IF(FR_HITUNG_MINMAX!AN250="PACUL",VLOOKUP(FR_HITUNG_MINMAX!A250,'BR DTG PACUL'!C:E,3,0),IF(FR_HITUNG_MINMAX!AN250="TRAYEMAN",VLOOKUP(FR_HITUNG_MINMAX!A250,'BR DTG TRAYEMAN'!C:E,3,0),"?")))),0)</f>
        <v>0</v>
      </c>
      <c r="AQ250" s="31">
        <f>IF(AN250="PACUL",VLOOKUP(A250,'STOK PACUL'!C:H,6,0),IF(FR_HITUNG_MINMAX!AN250="PESALAKAN",VLOOKUP(FR_HITUNG_MINMAX!A250,'STOK PESALAKAN'!C:H,6,0),IF(FR_HITUNG_MINMAX!AN250="CIKDITIRO",VLOOKUP(FR_HITUNG_MINMAX!A250,'STOK CIKDITIRO'!C:H,6,0),IF(FR_HITUNG_MINMAX!AN250="TRAYEMAN",VLOOKUP(FR_HITUNG_MINMAX!A250,'STOK TRAYEMAN'!C:H,6,0),"?"))))</f>
        <v>0</v>
      </c>
      <c r="AR250" s="25">
        <f t="shared" si="13"/>
        <v>0</v>
      </c>
      <c r="AS250" s="25">
        <f t="shared" si="12"/>
        <v>1</v>
      </c>
      <c r="AT250" s="25">
        <f t="shared" si="11"/>
        <v>1</v>
      </c>
    </row>
    <row r="251" spans="1:46">
      <c r="A251" s="96" t="s">
        <v>1840</v>
      </c>
      <c r="B251" s="96" t="s">
        <v>1841</v>
      </c>
      <c r="C251" s="96" t="s">
        <v>888</v>
      </c>
      <c r="D251" s="96" t="s">
        <v>1365</v>
      </c>
      <c r="E251" s="96" t="s">
        <v>482</v>
      </c>
      <c r="F251" s="97">
        <v>15000</v>
      </c>
      <c r="G251" s="97">
        <v>1</v>
      </c>
      <c r="H251" s="96" t="s">
        <v>31</v>
      </c>
      <c r="I251" s="96" t="s">
        <v>2</v>
      </c>
      <c r="J251" s="98">
        <v>1</v>
      </c>
      <c r="K251" s="97">
        <v>1</v>
      </c>
      <c r="L251" s="97">
        <v>0</v>
      </c>
      <c r="M251" s="97">
        <v>0</v>
      </c>
      <c r="N251" s="97">
        <v>1</v>
      </c>
      <c r="O251" s="97">
        <v>0</v>
      </c>
      <c r="P251" s="97">
        <v>0</v>
      </c>
      <c r="Q251" s="97">
        <v>0</v>
      </c>
      <c r="R251" s="97">
        <v>0</v>
      </c>
      <c r="S251" s="97">
        <v>0</v>
      </c>
      <c r="T251" s="97">
        <v>0</v>
      </c>
      <c r="U251" s="97">
        <v>0</v>
      </c>
      <c r="V251" s="97">
        <v>0</v>
      </c>
      <c r="W251" s="97">
        <v>0</v>
      </c>
      <c r="X251" s="97">
        <v>1</v>
      </c>
      <c r="Y251" s="97">
        <v>0</v>
      </c>
      <c r="Z251" s="97">
        <v>1</v>
      </c>
      <c r="AA251" s="97">
        <v>1</v>
      </c>
      <c r="AB251" s="97">
        <v>0</v>
      </c>
      <c r="AC251" s="97">
        <v>0</v>
      </c>
      <c r="AD251" s="97">
        <v>0</v>
      </c>
      <c r="AE251" s="97">
        <v>0</v>
      </c>
      <c r="AF251" s="97">
        <v>0</v>
      </c>
      <c r="AG251" s="97">
        <v>0</v>
      </c>
      <c r="AH251" s="97">
        <v>0</v>
      </c>
      <c r="AI251" s="97">
        <v>0</v>
      </c>
      <c r="AJ251" s="97">
        <v>0</v>
      </c>
      <c r="AK251" s="97">
        <v>1</v>
      </c>
      <c r="AL251" s="97">
        <v>1</v>
      </c>
      <c r="AM251" s="97">
        <v>2</v>
      </c>
      <c r="AN251" s="96" t="s">
        <v>483</v>
      </c>
      <c r="AO251" s="97">
        <v>0</v>
      </c>
      <c r="AP251" s="31">
        <f>IFERROR(IF(AN251="CIKDITIRO",VLOOKUP(A251,'BR DTG CIKDITIRO'!C:E,3,0),IF(FR_HITUNG_MINMAX!AN251="PESALAKAN",VLOOKUP(FR_HITUNG_MINMAX!A251,'BR DTG ADW'!C:E,3,0),IF(FR_HITUNG_MINMAX!AN251="PACUL",VLOOKUP(FR_HITUNG_MINMAX!A251,'BR DTG PACUL'!C:E,3,0),IF(FR_HITUNG_MINMAX!AN251="TRAYEMAN",VLOOKUP(FR_HITUNG_MINMAX!A251,'BR DTG TRAYEMAN'!C:E,3,0),"?")))),0)</f>
        <v>0</v>
      </c>
      <c r="AQ251" s="31">
        <f>IF(AN251="PACUL",VLOOKUP(A251,'STOK PACUL'!C:H,6,0),IF(FR_HITUNG_MINMAX!AN251="PESALAKAN",VLOOKUP(FR_HITUNG_MINMAX!A251,'STOK PESALAKAN'!C:H,6,0),IF(FR_HITUNG_MINMAX!AN251="CIKDITIRO",VLOOKUP(FR_HITUNG_MINMAX!A251,'STOK CIKDITIRO'!C:H,6,0),IF(FR_HITUNG_MINMAX!AN251="TRAYEMAN",VLOOKUP(FR_HITUNG_MINMAX!A251,'STOK TRAYEMAN'!C:H,6,0),"?"))))</f>
        <v>0</v>
      </c>
      <c r="AR251" s="25">
        <f t="shared" si="13"/>
        <v>0</v>
      </c>
      <c r="AS251" s="25">
        <f t="shared" si="12"/>
        <v>1</v>
      </c>
      <c r="AT251" s="25">
        <f t="shared" si="11"/>
        <v>1</v>
      </c>
    </row>
    <row r="252" spans="1:46">
      <c r="A252" s="96" t="s">
        <v>323</v>
      </c>
      <c r="B252" s="96" t="s">
        <v>1102</v>
      </c>
      <c r="C252" s="96" t="s">
        <v>888</v>
      </c>
      <c r="D252" s="96" t="s">
        <v>1365</v>
      </c>
      <c r="E252" s="96" t="s">
        <v>482</v>
      </c>
      <c r="F252" s="97">
        <v>6000</v>
      </c>
      <c r="G252" s="97">
        <v>1</v>
      </c>
      <c r="H252" s="96" t="s">
        <v>31</v>
      </c>
      <c r="I252" s="96" t="s">
        <v>2</v>
      </c>
      <c r="J252" s="98">
        <v>1</v>
      </c>
      <c r="K252" s="97">
        <v>1</v>
      </c>
      <c r="L252" s="97">
        <v>0</v>
      </c>
      <c r="M252" s="97">
        <v>0</v>
      </c>
      <c r="N252" s="97">
        <v>0</v>
      </c>
      <c r="O252" s="97">
        <v>0</v>
      </c>
      <c r="P252" s="97">
        <v>4</v>
      </c>
      <c r="Q252" s="97">
        <v>0</v>
      </c>
      <c r="R252" s="97">
        <v>0</v>
      </c>
      <c r="S252" s="97">
        <v>0</v>
      </c>
      <c r="T252" s="97">
        <v>0</v>
      </c>
      <c r="U252" s="97">
        <v>0</v>
      </c>
      <c r="V252" s="97">
        <v>0</v>
      </c>
      <c r="W252" s="97">
        <v>0</v>
      </c>
      <c r="X252" s="97">
        <v>4</v>
      </c>
      <c r="Y252" s="97">
        <v>0</v>
      </c>
      <c r="Z252" s="97">
        <v>0</v>
      </c>
      <c r="AA252" s="97">
        <v>0</v>
      </c>
      <c r="AB252" s="97">
        <v>4</v>
      </c>
      <c r="AC252" s="97">
        <v>4</v>
      </c>
      <c r="AD252" s="97">
        <v>0</v>
      </c>
      <c r="AE252" s="97">
        <v>0</v>
      </c>
      <c r="AF252" s="97">
        <v>0</v>
      </c>
      <c r="AG252" s="97">
        <v>0</v>
      </c>
      <c r="AH252" s="97">
        <v>0</v>
      </c>
      <c r="AI252" s="97">
        <v>0</v>
      </c>
      <c r="AJ252" s="97">
        <v>0</v>
      </c>
      <c r="AK252" s="97">
        <v>4</v>
      </c>
      <c r="AL252" s="97">
        <v>4</v>
      </c>
      <c r="AM252" s="97">
        <v>4</v>
      </c>
      <c r="AN252" s="96" t="s">
        <v>483</v>
      </c>
      <c r="AO252" s="97">
        <v>3</v>
      </c>
      <c r="AP252" s="31">
        <f>IFERROR(IF(AN252="CIKDITIRO",VLOOKUP(A252,'BR DTG CIKDITIRO'!C:E,3,0),IF(FR_HITUNG_MINMAX!AN252="PESALAKAN",VLOOKUP(FR_HITUNG_MINMAX!A252,'BR DTG ADW'!C:E,3,0),IF(FR_HITUNG_MINMAX!AN252="PACUL",VLOOKUP(FR_HITUNG_MINMAX!A252,'BR DTG PACUL'!C:E,3,0),IF(FR_HITUNG_MINMAX!AN252="TRAYEMAN",VLOOKUP(FR_HITUNG_MINMAX!A252,'BR DTG TRAYEMAN'!C:E,3,0),"?")))),0)</f>
        <v>0</v>
      </c>
      <c r="AQ252" s="31">
        <f>IF(AN252="PACUL",VLOOKUP(A252,'STOK PACUL'!C:H,6,0),IF(FR_HITUNG_MINMAX!AN252="PESALAKAN",VLOOKUP(FR_HITUNG_MINMAX!A252,'STOK PESALAKAN'!C:H,6,0),IF(FR_HITUNG_MINMAX!AN252="CIKDITIRO",VLOOKUP(FR_HITUNG_MINMAX!A252,'STOK CIKDITIRO'!C:H,6,0),IF(FR_HITUNG_MINMAX!AN252="TRAYEMAN",VLOOKUP(FR_HITUNG_MINMAX!A252,'STOK TRAYEMAN'!C:H,6,0),"?"))))</f>
        <v>3</v>
      </c>
      <c r="AR252" s="25">
        <f t="shared" si="13"/>
        <v>3</v>
      </c>
      <c r="AS252" s="25">
        <f t="shared" si="12"/>
        <v>2</v>
      </c>
      <c r="AT252" s="25">
        <f t="shared" si="11"/>
        <v>2</v>
      </c>
    </row>
    <row r="253" spans="1:46">
      <c r="A253" s="96" t="s">
        <v>324</v>
      </c>
      <c r="B253" s="96" t="s">
        <v>1103</v>
      </c>
      <c r="C253" s="96" t="s">
        <v>891</v>
      </c>
      <c r="D253" s="96" t="s">
        <v>1369</v>
      </c>
      <c r="E253" s="96" t="s">
        <v>486</v>
      </c>
      <c r="F253" s="97">
        <v>66000</v>
      </c>
      <c r="G253" s="97">
        <v>2</v>
      </c>
      <c r="H253" s="96" t="s">
        <v>32</v>
      </c>
      <c r="I253" s="96" t="s">
        <v>1185</v>
      </c>
      <c r="J253" s="98" t="s">
        <v>1368</v>
      </c>
      <c r="K253" s="97">
        <v>1</v>
      </c>
      <c r="L253" s="97">
        <v>2</v>
      </c>
      <c r="M253" s="97">
        <v>4</v>
      </c>
      <c r="N253" s="97">
        <v>8</v>
      </c>
      <c r="O253" s="97">
        <v>5</v>
      </c>
      <c r="P253" s="97">
        <v>3</v>
      </c>
      <c r="Q253" s="97">
        <v>5</v>
      </c>
      <c r="R253" s="97">
        <v>7</v>
      </c>
      <c r="S253" s="97">
        <v>3</v>
      </c>
      <c r="T253" s="97">
        <v>4</v>
      </c>
      <c r="U253" s="97">
        <v>2</v>
      </c>
      <c r="V253" s="97">
        <v>1</v>
      </c>
      <c r="W253" s="97">
        <v>5</v>
      </c>
      <c r="X253" s="97">
        <v>8</v>
      </c>
      <c r="Y253" s="97">
        <v>6</v>
      </c>
      <c r="Z253" s="97">
        <v>12</v>
      </c>
      <c r="AA253" s="97">
        <v>13</v>
      </c>
      <c r="AB253" s="97">
        <v>8</v>
      </c>
      <c r="AC253" s="97">
        <v>8</v>
      </c>
      <c r="AD253" s="97">
        <v>12</v>
      </c>
      <c r="AE253" s="97">
        <v>10</v>
      </c>
      <c r="AF253" s="97">
        <v>7</v>
      </c>
      <c r="AG253" s="97">
        <v>5</v>
      </c>
      <c r="AH253" s="97">
        <v>3</v>
      </c>
      <c r="AI253" s="97">
        <v>6</v>
      </c>
      <c r="AJ253" s="97">
        <v>7</v>
      </c>
      <c r="AK253" s="97">
        <v>13</v>
      </c>
      <c r="AL253" s="97">
        <v>8</v>
      </c>
      <c r="AM253" s="97">
        <v>13</v>
      </c>
      <c r="AN253" s="96" t="s">
        <v>483</v>
      </c>
      <c r="AO253" s="97">
        <v>19</v>
      </c>
      <c r="AP253" s="31">
        <f>IFERROR(IF(AN253="CIKDITIRO",VLOOKUP(A253,'BR DTG CIKDITIRO'!C:E,3,0),IF(FR_HITUNG_MINMAX!AN253="PESALAKAN",VLOOKUP(FR_HITUNG_MINMAX!A253,'BR DTG ADW'!C:E,3,0),IF(FR_HITUNG_MINMAX!AN253="PACUL",VLOOKUP(FR_HITUNG_MINMAX!A253,'BR DTG PACUL'!C:E,3,0),IF(FR_HITUNG_MINMAX!AN253="TRAYEMAN",VLOOKUP(FR_HITUNG_MINMAX!A253,'BR DTG TRAYEMAN'!C:E,3,0),"?")))),0)</f>
        <v>0</v>
      </c>
      <c r="AQ253" s="31">
        <f>IF(AN253="PACUL",VLOOKUP(A253,'STOK PACUL'!C:H,6,0),IF(FR_HITUNG_MINMAX!AN253="PESALAKAN",VLOOKUP(FR_HITUNG_MINMAX!A253,'STOK PESALAKAN'!C:H,6,0),IF(FR_HITUNG_MINMAX!AN253="CIKDITIRO",VLOOKUP(FR_HITUNG_MINMAX!A253,'STOK CIKDITIRO'!C:H,6,0),IF(FR_HITUNG_MINMAX!AN253="TRAYEMAN",VLOOKUP(FR_HITUNG_MINMAX!A253,'STOK TRAYEMAN'!C:H,6,0),"?"))))</f>
        <v>19</v>
      </c>
      <c r="AR253" s="25">
        <f t="shared" si="13"/>
        <v>19</v>
      </c>
      <c r="AS253" s="25">
        <f t="shared" si="12"/>
        <v>4</v>
      </c>
      <c r="AT253" s="25">
        <f t="shared" si="11"/>
        <v>4</v>
      </c>
    </row>
    <row r="254" spans="1:46">
      <c r="A254" s="96" t="s">
        <v>325</v>
      </c>
      <c r="B254" s="96" t="s">
        <v>1104</v>
      </c>
      <c r="C254" s="96" t="s">
        <v>891</v>
      </c>
      <c r="D254" s="96" t="s">
        <v>1369</v>
      </c>
      <c r="E254" s="96" t="s">
        <v>485</v>
      </c>
      <c r="F254" s="97">
        <v>51500</v>
      </c>
      <c r="G254" s="97">
        <v>2</v>
      </c>
      <c r="H254" s="96" t="s">
        <v>32</v>
      </c>
      <c r="I254" s="96" t="s">
        <v>1185</v>
      </c>
      <c r="J254" s="98" t="s">
        <v>1367</v>
      </c>
      <c r="K254" s="97">
        <v>1</v>
      </c>
      <c r="L254" s="97">
        <v>1</v>
      </c>
      <c r="M254" s="97">
        <v>0</v>
      </c>
      <c r="N254" s="97">
        <v>1</v>
      </c>
      <c r="O254" s="97">
        <v>1</v>
      </c>
      <c r="P254" s="97">
        <v>1</v>
      </c>
      <c r="Q254" s="97">
        <v>0</v>
      </c>
      <c r="R254" s="97">
        <v>2</v>
      </c>
      <c r="S254" s="97">
        <v>2</v>
      </c>
      <c r="T254" s="97">
        <v>0</v>
      </c>
      <c r="U254" s="97">
        <v>3</v>
      </c>
      <c r="V254" s="97">
        <v>1</v>
      </c>
      <c r="W254" s="97">
        <v>1</v>
      </c>
      <c r="X254" s="97">
        <v>3</v>
      </c>
      <c r="Y254" s="97">
        <v>1</v>
      </c>
      <c r="Z254" s="97">
        <v>1</v>
      </c>
      <c r="AA254" s="97">
        <v>2</v>
      </c>
      <c r="AB254" s="97">
        <v>2</v>
      </c>
      <c r="AC254" s="97">
        <v>1</v>
      </c>
      <c r="AD254" s="97">
        <v>2</v>
      </c>
      <c r="AE254" s="97">
        <v>4</v>
      </c>
      <c r="AF254" s="97">
        <v>2</v>
      </c>
      <c r="AG254" s="97">
        <v>5</v>
      </c>
      <c r="AH254" s="97">
        <v>4</v>
      </c>
      <c r="AI254" s="97">
        <v>2</v>
      </c>
      <c r="AJ254" s="97">
        <v>2</v>
      </c>
      <c r="AK254" s="97">
        <v>5</v>
      </c>
      <c r="AL254" s="97">
        <v>3</v>
      </c>
      <c r="AM254" s="97">
        <v>5</v>
      </c>
      <c r="AN254" s="96" t="s">
        <v>483</v>
      </c>
      <c r="AO254" s="97">
        <v>4</v>
      </c>
      <c r="AP254" s="31">
        <f>IFERROR(IF(AN254="CIKDITIRO",VLOOKUP(A254,'BR DTG CIKDITIRO'!C:E,3,0),IF(FR_HITUNG_MINMAX!AN254="PESALAKAN",VLOOKUP(FR_HITUNG_MINMAX!A254,'BR DTG ADW'!C:E,3,0),IF(FR_HITUNG_MINMAX!AN254="PACUL",VLOOKUP(FR_HITUNG_MINMAX!A254,'BR DTG PACUL'!C:E,3,0),IF(FR_HITUNG_MINMAX!AN254="TRAYEMAN",VLOOKUP(FR_HITUNG_MINMAX!A254,'BR DTG TRAYEMAN'!C:E,3,0),"?")))),0)</f>
        <v>0</v>
      </c>
      <c r="AQ254" s="31">
        <f>IF(AN254="PACUL",VLOOKUP(A254,'STOK PACUL'!C:H,6,0),IF(FR_HITUNG_MINMAX!AN254="PESALAKAN",VLOOKUP(FR_HITUNG_MINMAX!A254,'STOK PESALAKAN'!C:H,6,0),IF(FR_HITUNG_MINMAX!AN254="CIKDITIRO",VLOOKUP(FR_HITUNG_MINMAX!A254,'STOK CIKDITIRO'!C:H,6,0),IF(FR_HITUNG_MINMAX!AN254="TRAYEMAN",VLOOKUP(FR_HITUNG_MINMAX!A254,'STOK TRAYEMAN'!C:H,6,0),"?"))))</f>
        <v>4</v>
      </c>
      <c r="AR254" s="25">
        <f t="shared" si="13"/>
        <v>4</v>
      </c>
      <c r="AS254" s="25">
        <f t="shared" si="12"/>
        <v>2</v>
      </c>
      <c r="AT254" s="25">
        <f t="shared" si="11"/>
        <v>3</v>
      </c>
    </row>
    <row r="255" spans="1:46">
      <c r="A255" s="96" t="s">
        <v>326</v>
      </c>
      <c r="B255" s="96" t="s">
        <v>1105</v>
      </c>
      <c r="C255" s="96" t="s">
        <v>891</v>
      </c>
      <c r="D255" s="96" t="s">
        <v>1365</v>
      </c>
      <c r="E255" s="96" t="s">
        <v>485</v>
      </c>
      <c r="F255" s="97">
        <v>13000</v>
      </c>
      <c r="G255" s="97">
        <v>2</v>
      </c>
      <c r="H255" s="96" t="s">
        <v>30</v>
      </c>
      <c r="I255" s="96" t="s">
        <v>1185</v>
      </c>
      <c r="J255" s="98" t="s">
        <v>1379</v>
      </c>
      <c r="K255" s="97">
        <v>1</v>
      </c>
      <c r="L255" s="97">
        <v>1</v>
      </c>
      <c r="M255" s="97">
        <v>3</v>
      </c>
      <c r="N255" s="97">
        <v>2</v>
      </c>
      <c r="O255" s="97">
        <v>3</v>
      </c>
      <c r="P255" s="97">
        <v>3</v>
      </c>
      <c r="Q255" s="97">
        <v>1</v>
      </c>
      <c r="R255" s="97">
        <v>3</v>
      </c>
      <c r="S255" s="97">
        <v>2</v>
      </c>
      <c r="T255" s="97">
        <v>1</v>
      </c>
      <c r="U255" s="97">
        <v>2</v>
      </c>
      <c r="V255" s="97">
        <v>4</v>
      </c>
      <c r="W255" s="97">
        <v>3</v>
      </c>
      <c r="X255" s="97">
        <v>4</v>
      </c>
      <c r="Y255" s="97">
        <v>4</v>
      </c>
      <c r="Z255" s="97">
        <v>5</v>
      </c>
      <c r="AA255" s="97">
        <v>5</v>
      </c>
      <c r="AB255" s="97">
        <v>6</v>
      </c>
      <c r="AC255" s="97">
        <v>4</v>
      </c>
      <c r="AD255" s="97">
        <v>4</v>
      </c>
      <c r="AE255" s="97">
        <v>5</v>
      </c>
      <c r="AF255" s="97">
        <v>3</v>
      </c>
      <c r="AG255" s="97">
        <v>4</v>
      </c>
      <c r="AH255" s="97">
        <v>6</v>
      </c>
      <c r="AI255" s="97">
        <v>7</v>
      </c>
      <c r="AJ255" s="97">
        <v>4</v>
      </c>
      <c r="AK255" s="97">
        <v>7</v>
      </c>
      <c r="AL255" s="97">
        <v>4</v>
      </c>
      <c r="AM255" s="97">
        <v>7</v>
      </c>
      <c r="AN255" s="96" t="s">
        <v>483</v>
      </c>
      <c r="AO255" s="97">
        <v>7</v>
      </c>
      <c r="AP255" s="31">
        <f>IFERROR(IF(AN255="CIKDITIRO",VLOOKUP(A255,'BR DTG CIKDITIRO'!C:E,3,0),IF(FR_HITUNG_MINMAX!AN255="PESALAKAN",VLOOKUP(FR_HITUNG_MINMAX!A255,'BR DTG ADW'!C:E,3,0),IF(FR_HITUNG_MINMAX!AN255="PACUL",VLOOKUP(FR_HITUNG_MINMAX!A255,'BR DTG PACUL'!C:E,3,0),IF(FR_HITUNG_MINMAX!AN255="TRAYEMAN",VLOOKUP(FR_HITUNG_MINMAX!A255,'BR DTG TRAYEMAN'!C:E,3,0),"?")))),0)</f>
        <v>0</v>
      </c>
      <c r="AQ255" s="31">
        <f>IF(AN255="PACUL",VLOOKUP(A255,'STOK PACUL'!C:H,6,0),IF(FR_HITUNG_MINMAX!AN255="PESALAKAN",VLOOKUP(FR_HITUNG_MINMAX!A255,'STOK PESALAKAN'!C:H,6,0),IF(FR_HITUNG_MINMAX!AN255="CIKDITIRO",VLOOKUP(FR_HITUNG_MINMAX!A255,'STOK CIKDITIRO'!C:H,6,0),IF(FR_HITUNG_MINMAX!AN255="TRAYEMAN",VLOOKUP(FR_HITUNG_MINMAX!A255,'STOK TRAYEMAN'!C:H,6,0),"?"))))</f>
        <v>7</v>
      </c>
      <c r="AR255" s="25">
        <f t="shared" si="13"/>
        <v>7</v>
      </c>
      <c r="AS255" s="25">
        <f t="shared" si="12"/>
        <v>2</v>
      </c>
      <c r="AT255" s="25">
        <f t="shared" si="11"/>
        <v>4</v>
      </c>
    </row>
    <row r="256" spans="1:46">
      <c r="A256" s="96" t="s">
        <v>327</v>
      </c>
      <c r="B256" s="96" t="s">
        <v>1106</v>
      </c>
      <c r="C256" s="96" t="s">
        <v>891</v>
      </c>
      <c r="D256" s="96" t="s">
        <v>1365</v>
      </c>
      <c r="E256" s="96" t="s">
        <v>485</v>
      </c>
      <c r="F256" s="97">
        <v>18500</v>
      </c>
      <c r="G256" s="97">
        <v>2</v>
      </c>
      <c r="H256" s="96" t="s">
        <v>30</v>
      </c>
      <c r="I256" s="96" t="s">
        <v>1185</v>
      </c>
      <c r="J256" s="98">
        <v>1</v>
      </c>
      <c r="K256" s="97">
        <v>1</v>
      </c>
      <c r="L256" s="97">
        <v>0</v>
      </c>
      <c r="M256" s="97">
        <v>1</v>
      </c>
      <c r="N256" s="97">
        <v>4</v>
      </c>
      <c r="O256" s="97">
        <v>4</v>
      </c>
      <c r="P256" s="97">
        <v>1</v>
      </c>
      <c r="Q256" s="97">
        <v>0</v>
      </c>
      <c r="R256" s="97">
        <v>2</v>
      </c>
      <c r="S256" s="97">
        <v>2</v>
      </c>
      <c r="T256" s="97">
        <v>2</v>
      </c>
      <c r="U256" s="97">
        <v>2</v>
      </c>
      <c r="V256" s="97">
        <v>1</v>
      </c>
      <c r="W256" s="97">
        <v>0</v>
      </c>
      <c r="X256" s="97">
        <v>4</v>
      </c>
      <c r="Y256" s="97">
        <v>1</v>
      </c>
      <c r="Z256" s="97">
        <v>5</v>
      </c>
      <c r="AA256" s="97">
        <v>8</v>
      </c>
      <c r="AB256" s="97">
        <v>5</v>
      </c>
      <c r="AC256" s="97">
        <v>1</v>
      </c>
      <c r="AD256" s="97">
        <v>2</v>
      </c>
      <c r="AE256" s="97">
        <v>4</v>
      </c>
      <c r="AF256" s="97">
        <v>4</v>
      </c>
      <c r="AG256" s="97">
        <v>4</v>
      </c>
      <c r="AH256" s="97">
        <v>3</v>
      </c>
      <c r="AI256" s="97">
        <v>1</v>
      </c>
      <c r="AJ256" s="97">
        <v>0</v>
      </c>
      <c r="AK256" s="97">
        <v>8</v>
      </c>
      <c r="AL256" s="97">
        <v>4</v>
      </c>
      <c r="AM256" s="97">
        <v>8</v>
      </c>
      <c r="AN256" s="96" t="s">
        <v>483</v>
      </c>
      <c r="AO256" s="97">
        <v>9</v>
      </c>
      <c r="AP256" s="31">
        <f>IFERROR(IF(AN256="CIKDITIRO",VLOOKUP(A256,'BR DTG CIKDITIRO'!C:E,3,0),IF(FR_HITUNG_MINMAX!AN256="PESALAKAN",VLOOKUP(FR_HITUNG_MINMAX!A256,'BR DTG ADW'!C:E,3,0),IF(FR_HITUNG_MINMAX!AN256="PACUL",VLOOKUP(FR_HITUNG_MINMAX!A256,'BR DTG PACUL'!C:E,3,0),IF(FR_HITUNG_MINMAX!AN256="TRAYEMAN",VLOOKUP(FR_HITUNG_MINMAX!A256,'BR DTG TRAYEMAN'!C:E,3,0),"?")))),0)</f>
        <v>0</v>
      </c>
      <c r="AQ256" s="31">
        <f>IF(AN256="PACUL",VLOOKUP(A256,'STOK PACUL'!C:H,6,0),IF(FR_HITUNG_MINMAX!AN256="PESALAKAN",VLOOKUP(FR_HITUNG_MINMAX!A256,'STOK PESALAKAN'!C:H,6,0),IF(FR_HITUNG_MINMAX!AN256="CIKDITIRO",VLOOKUP(FR_HITUNG_MINMAX!A256,'STOK CIKDITIRO'!C:H,6,0),IF(FR_HITUNG_MINMAX!AN256="TRAYEMAN",VLOOKUP(FR_HITUNG_MINMAX!A256,'STOK TRAYEMAN'!C:H,6,0),"?"))))</f>
        <v>9</v>
      </c>
      <c r="AR256" s="25">
        <f t="shared" si="13"/>
        <v>9</v>
      </c>
      <c r="AS256" s="25">
        <f t="shared" si="12"/>
        <v>2</v>
      </c>
      <c r="AT256" s="25">
        <f t="shared" si="11"/>
        <v>4</v>
      </c>
    </row>
    <row r="257" spans="1:46">
      <c r="A257" s="96" t="s">
        <v>1637</v>
      </c>
      <c r="B257" s="96" t="s">
        <v>1842</v>
      </c>
      <c r="C257" s="96" t="s">
        <v>876</v>
      </c>
      <c r="D257" s="96" t="s">
        <v>1365</v>
      </c>
      <c r="E257" s="96" t="s">
        <v>482</v>
      </c>
      <c r="F257" s="97">
        <v>53000</v>
      </c>
      <c r="G257" s="97">
        <v>1</v>
      </c>
      <c r="H257" s="96" t="s">
        <v>1185</v>
      </c>
      <c r="I257" s="96" t="s">
        <v>1185</v>
      </c>
      <c r="J257" s="98">
        <v>1</v>
      </c>
      <c r="K257" s="97">
        <v>1</v>
      </c>
      <c r="L257" s="97">
        <v>0</v>
      </c>
      <c r="M257" s="97">
        <v>0</v>
      </c>
      <c r="N257" s="97">
        <v>0</v>
      </c>
      <c r="O257" s="97">
        <v>0</v>
      </c>
      <c r="P257" s="97">
        <v>0</v>
      </c>
      <c r="Q257" s="97">
        <v>0</v>
      </c>
      <c r="R257" s="97">
        <v>1</v>
      </c>
      <c r="S257" s="97">
        <v>0</v>
      </c>
      <c r="T257" s="97">
        <v>0</v>
      </c>
      <c r="U257" s="97">
        <v>0</v>
      </c>
      <c r="V257" s="97">
        <v>0</v>
      </c>
      <c r="W257" s="97">
        <v>0</v>
      </c>
      <c r="X257" s="97">
        <v>1</v>
      </c>
      <c r="Y257" s="97">
        <v>0</v>
      </c>
      <c r="Z257" s="97">
        <v>0</v>
      </c>
      <c r="AA257" s="97">
        <v>0</v>
      </c>
      <c r="AB257" s="97">
        <v>0</v>
      </c>
      <c r="AC257" s="97">
        <v>0</v>
      </c>
      <c r="AD257" s="97">
        <v>1</v>
      </c>
      <c r="AE257" s="97">
        <v>1</v>
      </c>
      <c r="AF257" s="97">
        <v>0</v>
      </c>
      <c r="AG257" s="97">
        <v>0</v>
      </c>
      <c r="AH257" s="97">
        <v>0</v>
      </c>
      <c r="AI257" s="97">
        <v>0</v>
      </c>
      <c r="AJ257" s="97">
        <v>0</v>
      </c>
      <c r="AK257" s="97">
        <v>1</v>
      </c>
      <c r="AL257" s="97">
        <v>0</v>
      </c>
      <c r="AM257" s="97">
        <v>0</v>
      </c>
      <c r="AN257" s="96" t="s">
        <v>483</v>
      </c>
      <c r="AO257" s="97">
        <v>0</v>
      </c>
      <c r="AP257" s="31">
        <f>IFERROR(IF(AN257="CIKDITIRO",VLOOKUP(A257,'BR DTG CIKDITIRO'!C:E,3,0),IF(FR_HITUNG_MINMAX!AN257="PESALAKAN",VLOOKUP(FR_HITUNG_MINMAX!A257,'BR DTG ADW'!C:E,3,0),IF(FR_HITUNG_MINMAX!AN257="PACUL",VLOOKUP(FR_HITUNG_MINMAX!A257,'BR DTG PACUL'!C:E,3,0),IF(FR_HITUNG_MINMAX!AN257="TRAYEMAN",VLOOKUP(FR_HITUNG_MINMAX!A257,'BR DTG TRAYEMAN'!C:E,3,0),"?")))),0)</f>
        <v>0</v>
      </c>
      <c r="AQ257" s="31">
        <f>IF(AN257="PACUL",VLOOKUP(A257,'STOK PACUL'!C:H,6,0),IF(FR_HITUNG_MINMAX!AN257="PESALAKAN",VLOOKUP(FR_HITUNG_MINMAX!A257,'STOK PESALAKAN'!C:H,6,0),IF(FR_HITUNG_MINMAX!AN257="CIKDITIRO",VLOOKUP(FR_HITUNG_MINMAX!A257,'STOK CIKDITIRO'!C:H,6,0),IF(FR_HITUNG_MINMAX!AN257="TRAYEMAN",VLOOKUP(FR_HITUNG_MINMAX!A257,'STOK TRAYEMAN'!C:H,6,0),"?"))))</f>
        <v>0</v>
      </c>
      <c r="AR257" s="25">
        <f t="shared" si="13"/>
        <v>0</v>
      </c>
      <c r="AS257" s="25">
        <f t="shared" si="12"/>
        <v>0</v>
      </c>
      <c r="AT257" s="25">
        <f t="shared" si="11"/>
        <v>1</v>
      </c>
    </row>
    <row r="258" spans="1:46">
      <c r="A258" s="96" t="s">
        <v>1107</v>
      </c>
      <c r="B258" s="96" t="s">
        <v>1108</v>
      </c>
      <c r="C258" s="96" t="s">
        <v>876</v>
      </c>
      <c r="D258" s="96" t="s">
        <v>1365</v>
      </c>
      <c r="E258" s="96" t="s">
        <v>482</v>
      </c>
      <c r="F258" s="97">
        <v>124000</v>
      </c>
      <c r="G258" s="97">
        <v>1</v>
      </c>
      <c r="H258" s="96" t="s">
        <v>31</v>
      </c>
      <c r="I258" s="96" t="s">
        <v>1185</v>
      </c>
      <c r="J258" s="98">
        <v>1</v>
      </c>
      <c r="K258" s="97">
        <v>1</v>
      </c>
      <c r="L258" s="97">
        <v>0</v>
      </c>
      <c r="M258" s="97">
        <v>0</v>
      </c>
      <c r="N258" s="97">
        <v>0</v>
      </c>
      <c r="O258" s="97">
        <v>1</v>
      </c>
      <c r="P258" s="97">
        <v>0</v>
      </c>
      <c r="Q258" s="97">
        <v>0</v>
      </c>
      <c r="R258" s="97">
        <v>0</v>
      </c>
      <c r="S258" s="97">
        <v>0</v>
      </c>
      <c r="T258" s="97">
        <v>0</v>
      </c>
      <c r="U258" s="97">
        <v>0</v>
      </c>
      <c r="V258" s="97">
        <v>0</v>
      </c>
      <c r="W258" s="97">
        <v>0</v>
      </c>
      <c r="X258" s="97">
        <v>1</v>
      </c>
      <c r="Y258" s="97">
        <v>0</v>
      </c>
      <c r="Z258" s="97">
        <v>0</v>
      </c>
      <c r="AA258" s="97">
        <v>1</v>
      </c>
      <c r="AB258" s="97">
        <v>1</v>
      </c>
      <c r="AC258" s="97">
        <v>0</v>
      </c>
      <c r="AD258" s="97">
        <v>0</v>
      </c>
      <c r="AE258" s="97">
        <v>0</v>
      </c>
      <c r="AF258" s="97">
        <v>0</v>
      </c>
      <c r="AG258" s="97">
        <v>0</v>
      </c>
      <c r="AH258" s="97">
        <v>0</v>
      </c>
      <c r="AI258" s="97">
        <v>0</v>
      </c>
      <c r="AJ258" s="97">
        <v>0</v>
      </c>
      <c r="AK258" s="97">
        <v>1</v>
      </c>
      <c r="AL258" s="97">
        <v>0</v>
      </c>
      <c r="AM258" s="97">
        <v>0</v>
      </c>
      <c r="AN258" s="96" t="s">
        <v>483</v>
      </c>
      <c r="AO258" s="97">
        <v>0</v>
      </c>
      <c r="AP258" s="31">
        <f>IFERROR(IF(AN258="CIKDITIRO",VLOOKUP(A258,'BR DTG CIKDITIRO'!C:E,3,0),IF(FR_HITUNG_MINMAX!AN258="PESALAKAN",VLOOKUP(FR_HITUNG_MINMAX!A258,'BR DTG ADW'!C:E,3,0),IF(FR_HITUNG_MINMAX!AN258="PACUL",VLOOKUP(FR_HITUNG_MINMAX!A258,'BR DTG PACUL'!C:E,3,0),IF(FR_HITUNG_MINMAX!AN258="TRAYEMAN",VLOOKUP(FR_HITUNG_MINMAX!A258,'BR DTG TRAYEMAN'!C:E,3,0),"?")))),0)</f>
        <v>0</v>
      </c>
      <c r="AQ258" s="31">
        <f>IF(AN258="PACUL",VLOOKUP(A258,'STOK PACUL'!C:H,6,0),IF(FR_HITUNG_MINMAX!AN258="PESALAKAN",VLOOKUP(FR_HITUNG_MINMAX!A258,'STOK PESALAKAN'!C:H,6,0),IF(FR_HITUNG_MINMAX!AN258="CIKDITIRO",VLOOKUP(FR_HITUNG_MINMAX!A258,'STOK CIKDITIRO'!C:H,6,0),IF(FR_HITUNG_MINMAX!AN258="TRAYEMAN",VLOOKUP(FR_HITUNG_MINMAX!A258,'STOK TRAYEMAN'!C:H,6,0),"?"))))</f>
        <v>0</v>
      </c>
      <c r="AR258" s="25">
        <f t="shared" si="13"/>
        <v>0</v>
      </c>
      <c r="AS258" s="25">
        <f t="shared" si="12"/>
        <v>0</v>
      </c>
      <c r="AT258" s="25">
        <f t="shared" si="11"/>
        <v>3</v>
      </c>
    </row>
    <row r="259" spans="1:46">
      <c r="A259" s="96" t="s">
        <v>1109</v>
      </c>
      <c r="B259" s="96" t="s">
        <v>1110</v>
      </c>
      <c r="C259" s="96" t="s">
        <v>876</v>
      </c>
      <c r="D259" s="96" t="s">
        <v>1365</v>
      </c>
      <c r="E259" s="96" t="s">
        <v>482</v>
      </c>
      <c r="F259" s="97">
        <v>71500</v>
      </c>
      <c r="G259" s="97">
        <v>1</v>
      </c>
      <c r="H259" s="96" t="s">
        <v>31</v>
      </c>
      <c r="I259" s="96" t="s">
        <v>2</v>
      </c>
      <c r="J259" s="98" t="s">
        <v>1366</v>
      </c>
      <c r="K259" s="97">
        <v>1</v>
      </c>
      <c r="L259" s="97">
        <v>0</v>
      </c>
      <c r="M259" s="97">
        <v>0</v>
      </c>
      <c r="N259" s="97">
        <v>0</v>
      </c>
      <c r="O259" s="97">
        <v>1</v>
      </c>
      <c r="P259" s="97">
        <v>0</v>
      </c>
      <c r="Q259" s="97">
        <v>0</v>
      </c>
      <c r="R259" s="97">
        <v>0</v>
      </c>
      <c r="S259" s="97">
        <v>0</v>
      </c>
      <c r="T259" s="97">
        <v>0</v>
      </c>
      <c r="U259" s="97">
        <v>0</v>
      </c>
      <c r="V259" s="97">
        <v>0</v>
      </c>
      <c r="W259" s="97">
        <v>0</v>
      </c>
      <c r="X259" s="97">
        <v>1</v>
      </c>
      <c r="Y259" s="97">
        <v>0</v>
      </c>
      <c r="Z259" s="97">
        <v>0</v>
      </c>
      <c r="AA259" s="97">
        <v>1</v>
      </c>
      <c r="AB259" s="97">
        <v>1</v>
      </c>
      <c r="AC259" s="97">
        <v>0</v>
      </c>
      <c r="AD259" s="97">
        <v>0</v>
      </c>
      <c r="AE259" s="97">
        <v>0</v>
      </c>
      <c r="AF259" s="97">
        <v>0</v>
      </c>
      <c r="AG259" s="97">
        <v>0</v>
      </c>
      <c r="AH259" s="97">
        <v>0</v>
      </c>
      <c r="AI259" s="97">
        <v>0</v>
      </c>
      <c r="AJ259" s="97">
        <v>0</v>
      </c>
      <c r="AK259" s="97">
        <v>1</v>
      </c>
      <c r="AL259" s="97">
        <v>0</v>
      </c>
      <c r="AM259" s="97">
        <v>0</v>
      </c>
      <c r="AN259" s="96" t="s">
        <v>483</v>
      </c>
      <c r="AO259" s="97">
        <v>0</v>
      </c>
      <c r="AP259" s="31">
        <f>IFERROR(IF(AN259="CIKDITIRO",VLOOKUP(A259,'BR DTG CIKDITIRO'!C:E,3,0),IF(FR_HITUNG_MINMAX!AN259="PESALAKAN",VLOOKUP(FR_HITUNG_MINMAX!A259,'BR DTG ADW'!C:E,3,0),IF(FR_HITUNG_MINMAX!AN259="PACUL",VLOOKUP(FR_HITUNG_MINMAX!A259,'BR DTG PACUL'!C:E,3,0),IF(FR_HITUNG_MINMAX!AN259="TRAYEMAN",VLOOKUP(FR_HITUNG_MINMAX!A259,'BR DTG TRAYEMAN'!C:E,3,0),"?")))),0)</f>
        <v>0</v>
      </c>
      <c r="AQ259" s="31">
        <f>IF(AN259="PACUL",VLOOKUP(A259,'STOK PACUL'!C:H,6,0),IF(FR_HITUNG_MINMAX!AN259="PESALAKAN",VLOOKUP(FR_HITUNG_MINMAX!A259,'STOK PESALAKAN'!C:H,6,0),IF(FR_HITUNG_MINMAX!AN259="CIKDITIRO",VLOOKUP(FR_HITUNG_MINMAX!A259,'STOK CIKDITIRO'!C:H,6,0),IF(FR_HITUNG_MINMAX!AN259="TRAYEMAN",VLOOKUP(FR_HITUNG_MINMAX!A259,'STOK TRAYEMAN'!C:H,6,0),"?"))))</f>
        <v>0</v>
      </c>
      <c r="AR259" s="25">
        <f t="shared" si="13"/>
        <v>0</v>
      </c>
      <c r="AS259" s="25">
        <f t="shared" si="12"/>
        <v>0</v>
      </c>
      <c r="AT259" s="25">
        <f t="shared" ref="AT259:AT322" si="14">COUNTIF(A:A,A259)</f>
        <v>2</v>
      </c>
    </row>
    <row r="260" spans="1:46">
      <c r="A260" s="96" t="s">
        <v>1638</v>
      </c>
      <c r="B260" s="96" t="s">
        <v>1843</v>
      </c>
      <c r="C260" s="96" t="s">
        <v>876</v>
      </c>
      <c r="D260" s="96" t="s">
        <v>1365</v>
      </c>
      <c r="E260" s="96" t="s">
        <v>482</v>
      </c>
      <c r="F260" s="97">
        <v>53000</v>
      </c>
      <c r="G260" s="97">
        <v>1</v>
      </c>
      <c r="H260" s="96" t="s">
        <v>1185</v>
      </c>
      <c r="I260" s="96" t="s">
        <v>1185</v>
      </c>
      <c r="J260" s="98">
        <v>1</v>
      </c>
      <c r="K260" s="97">
        <v>1</v>
      </c>
      <c r="L260" s="97">
        <v>0</v>
      </c>
      <c r="M260" s="97">
        <v>0</v>
      </c>
      <c r="N260" s="97">
        <v>0</v>
      </c>
      <c r="O260" s="97">
        <v>0</v>
      </c>
      <c r="P260" s="97">
        <v>0</v>
      </c>
      <c r="Q260" s="97">
        <v>0</v>
      </c>
      <c r="R260" s="97">
        <v>1</v>
      </c>
      <c r="S260" s="97">
        <v>0</v>
      </c>
      <c r="T260" s="97">
        <v>0</v>
      </c>
      <c r="U260" s="97">
        <v>0</v>
      </c>
      <c r="V260" s="97">
        <v>0</v>
      </c>
      <c r="W260" s="97">
        <v>0</v>
      </c>
      <c r="X260" s="97">
        <v>1</v>
      </c>
      <c r="Y260" s="97">
        <v>0</v>
      </c>
      <c r="Z260" s="97">
        <v>0</v>
      </c>
      <c r="AA260" s="97">
        <v>0</v>
      </c>
      <c r="AB260" s="97">
        <v>0</v>
      </c>
      <c r="AC260" s="97">
        <v>0</v>
      </c>
      <c r="AD260" s="97">
        <v>1</v>
      </c>
      <c r="AE260" s="97">
        <v>1</v>
      </c>
      <c r="AF260" s="97">
        <v>0</v>
      </c>
      <c r="AG260" s="97">
        <v>0</v>
      </c>
      <c r="AH260" s="97">
        <v>0</v>
      </c>
      <c r="AI260" s="97">
        <v>0</v>
      </c>
      <c r="AJ260" s="97">
        <v>0</v>
      </c>
      <c r="AK260" s="97">
        <v>1</v>
      </c>
      <c r="AL260" s="97">
        <v>0</v>
      </c>
      <c r="AM260" s="97">
        <v>0</v>
      </c>
      <c r="AN260" s="96" t="s">
        <v>483</v>
      </c>
      <c r="AO260" s="97">
        <v>0</v>
      </c>
      <c r="AP260" s="31">
        <f>IFERROR(IF(AN260="CIKDITIRO",VLOOKUP(A260,'BR DTG CIKDITIRO'!C:E,3,0),IF(FR_HITUNG_MINMAX!AN260="PESALAKAN",VLOOKUP(FR_HITUNG_MINMAX!A260,'BR DTG ADW'!C:E,3,0),IF(FR_HITUNG_MINMAX!AN260="PACUL",VLOOKUP(FR_HITUNG_MINMAX!A260,'BR DTG PACUL'!C:E,3,0),IF(FR_HITUNG_MINMAX!AN260="TRAYEMAN",VLOOKUP(FR_HITUNG_MINMAX!A260,'BR DTG TRAYEMAN'!C:E,3,0),"?")))),0)</f>
        <v>0</v>
      </c>
      <c r="AQ260" s="31">
        <f>IF(AN260="PACUL",VLOOKUP(A260,'STOK PACUL'!C:H,6,0),IF(FR_HITUNG_MINMAX!AN260="PESALAKAN",VLOOKUP(FR_HITUNG_MINMAX!A260,'STOK PESALAKAN'!C:H,6,0),IF(FR_HITUNG_MINMAX!AN260="CIKDITIRO",VLOOKUP(FR_HITUNG_MINMAX!A260,'STOK CIKDITIRO'!C:H,6,0),IF(FR_HITUNG_MINMAX!AN260="TRAYEMAN",VLOOKUP(FR_HITUNG_MINMAX!A260,'STOK TRAYEMAN'!C:H,6,0),"?"))))</f>
        <v>0</v>
      </c>
      <c r="AR260" s="25">
        <f t="shared" si="13"/>
        <v>0</v>
      </c>
      <c r="AS260" s="25">
        <f t="shared" si="12"/>
        <v>0</v>
      </c>
      <c r="AT260" s="25">
        <f t="shared" si="14"/>
        <v>1</v>
      </c>
    </row>
    <row r="261" spans="1:46">
      <c r="A261" s="96" t="s">
        <v>328</v>
      </c>
      <c r="B261" s="96" t="s">
        <v>1111</v>
      </c>
      <c r="C261" s="96" t="s">
        <v>881</v>
      </c>
      <c r="D261" s="96" t="s">
        <v>1365</v>
      </c>
      <c r="E261" s="96" t="s">
        <v>485</v>
      </c>
      <c r="F261" s="97">
        <v>41000</v>
      </c>
      <c r="G261" s="97">
        <v>1</v>
      </c>
      <c r="H261" s="96" t="s">
        <v>30</v>
      </c>
      <c r="I261" s="96" t="s">
        <v>2</v>
      </c>
      <c r="J261" s="98" t="s">
        <v>1367</v>
      </c>
      <c r="K261" s="97">
        <v>1</v>
      </c>
      <c r="L261" s="97">
        <v>2</v>
      </c>
      <c r="M261" s="97">
        <v>0</v>
      </c>
      <c r="N261" s="97">
        <v>1</v>
      </c>
      <c r="O261" s="97">
        <v>0</v>
      </c>
      <c r="P261" s="97">
        <v>1</v>
      </c>
      <c r="Q261" s="97">
        <v>0</v>
      </c>
      <c r="R261" s="97">
        <v>0</v>
      </c>
      <c r="S261" s="97">
        <v>1</v>
      </c>
      <c r="T261" s="97">
        <v>1</v>
      </c>
      <c r="U261" s="97">
        <v>2</v>
      </c>
      <c r="V261" s="97">
        <v>1</v>
      </c>
      <c r="W261" s="97">
        <v>0</v>
      </c>
      <c r="X261" s="97">
        <v>2</v>
      </c>
      <c r="Y261" s="97">
        <v>2</v>
      </c>
      <c r="Z261" s="97">
        <v>1</v>
      </c>
      <c r="AA261" s="97">
        <v>1</v>
      </c>
      <c r="AB261" s="97">
        <v>1</v>
      </c>
      <c r="AC261" s="97">
        <v>1</v>
      </c>
      <c r="AD261" s="97">
        <v>0</v>
      </c>
      <c r="AE261" s="97">
        <v>1</v>
      </c>
      <c r="AF261" s="97">
        <v>2</v>
      </c>
      <c r="AG261" s="97">
        <v>3</v>
      </c>
      <c r="AH261" s="97">
        <v>3</v>
      </c>
      <c r="AI261" s="97">
        <v>1</v>
      </c>
      <c r="AJ261" s="97">
        <v>2</v>
      </c>
      <c r="AK261" s="97">
        <v>3</v>
      </c>
      <c r="AL261" s="97">
        <v>2</v>
      </c>
      <c r="AM261" s="97">
        <v>3</v>
      </c>
      <c r="AN261" s="96" t="s">
        <v>483</v>
      </c>
      <c r="AO261" s="97">
        <v>3</v>
      </c>
      <c r="AP261" s="31">
        <f>IFERROR(IF(AN261="CIKDITIRO",VLOOKUP(A261,'BR DTG CIKDITIRO'!C:E,3,0),IF(FR_HITUNG_MINMAX!AN261="PESALAKAN",VLOOKUP(FR_HITUNG_MINMAX!A261,'BR DTG ADW'!C:E,3,0),IF(FR_HITUNG_MINMAX!AN261="PACUL",VLOOKUP(FR_HITUNG_MINMAX!A261,'BR DTG PACUL'!C:E,3,0),IF(FR_HITUNG_MINMAX!AN261="TRAYEMAN",VLOOKUP(FR_HITUNG_MINMAX!A261,'BR DTG TRAYEMAN'!C:E,3,0),"?")))),0)</f>
        <v>0</v>
      </c>
      <c r="AQ261" s="31">
        <f>IF(AN261="PACUL",VLOOKUP(A261,'STOK PACUL'!C:H,6,0),IF(FR_HITUNG_MINMAX!AN261="PESALAKAN",VLOOKUP(FR_HITUNG_MINMAX!A261,'STOK PESALAKAN'!C:H,6,0),IF(FR_HITUNG_MINMAX!AN261="CIKDITIRO",VLOOKUP(FR_HITUNG_MINMAX!A261,'STOK CIKDITIRO'!C:H,6,0),IF(FR_HITUNG_MINMAX!AN261="TRAYEMAN",VLOOKUP(FR_HITUNG_MINMAX!A261,'STOK TRAYEMAN'!C:H,6,0),"?"))))</f>
        <v>3</v>
      </c>
      <c r="AR261" s="25">
        <f t="shared" si="13"/>
        <v>3</v>
      </c>
      <c r="AS261" s="25">
        <f t="shared" si="12"/>
        <v>1</v>
      </c>
      <c r="AT261" s="25">
        <f t="shared" si="14"/>
        <v>3</v>
      </c>
    </row>
    <row r="262" spans="1:46" ht="30">
      <c r="A262" s="96" t="s">
        <v>329</v>
      </c>
      <c r="B262" s="96" t="s">
        <v>1113</v>
      </c>
      <c r="C262" s="96" t="s">
        <v>881</v>
      </c>
      <c r="D262" s="96" t="s">
        <v>1365</v>
      </c>
      <c r="E262" s="96" t="s">
        <v>482</v>
      </c>
      <c r="F262" s="97">
        <v>48250</v>
      </c>
      <c r="G262" s="97">
        <v>1</v>
      </c>
      <c r="H262" s="96" t="s">
        <v>30</v>
      </c>
      <c r="I262" s="96" t="s">
        <v>2</v>
      </c>
      <c r="J262" s="98">
        <v>1</v>
      </c>
      <c r="K262" s="97">
        <v>1</v>
      </c>
      <c r="L262" s="97">
        <v>0</v>
      </c>
      <c r="M262" s="97">
        <v>0</v>
      </c>
      <c r="N262" s="97">
        <v>0</v>
      </c>
      <c r="O262" s="97">
        <v>0</v>
      </c>
      <c r="P262" s="97">
        <v>0</v>
      </c>
      <c r="Q262" s="97">
        <v>0</v>
      </c>
      <c r="R262" s="97">
        <v>0</v>
      </c>
      <c r="S262" s="97">
        <v>1</v>
      </c>
      <c r="T262" s="97">
        <v>0</v>
      </c>
      <c r="U262" s="97">
        <v>0</v>
      </c>
      <c r="V262" s="97">
        <v>1</v>
      </c>
      <c r="W262" s="97">
        <v>0</v>
      </c>
      <c r="X262" s="97">
        <v>1</v>
      </c>
      <c r="Y262" s="97">
        <v>0</v>
      </c>
      <c r="Z262" s="97">
        <v>0</v>
      </c>
      <c r="AA262" s="97">
        <v>0</v>
      </c>
      <c r="AB262" s="97">
        <v>0</v>
      </c>
      <c r="AC262" s="97">
        <v>0</v>
      </c>
      <c r="AD262" s="97">
        <v>0</v>
      </c>
      <c r="AE262" s="97">
        <v>1</v>
      </c>
      <c r="AF262" s="97">
        <v>1</v>
      </c>
      <c r="AG262" s="97">
        <v>1</v>
      </c>
      <c r="AH262" s="97">
        <v>1</v>
      </c>
      <c r="AI262" s="97">
        <v>1</v>
      </c>
      <c r="AJ262" s="97">
        <v>0</v>
      </c>
      <c r="AK262" s="97">
        <v>1</v>
      </c>
      <c r="AL262" s="97">
        <v>1</v>
      </c>
      <c r="AM262" s="97">
        <v>1</v>
      </c>
      <c r="AN262" s="96" t="s">
        <v>483</v>
      </c>
      <c r="AO262" s="97">
        <v>0</v>
      </c>
      <c r="AP262" s="31">
        <f>IFERROR(IF(AN262="CIKDITIRO",VLOOKUP(A262,'BR DTG CIKDITIRO'!C:E,3,0),IF(FR_HITUNG_MINMAX!AN262="PESALAKAN",VLOOKUP(FR_HITUNG_MINMAX!A262,'BR DTG ADW'!C:E,3,0),IF(FR_HITUNG_MINMAX!AN262="PACUL",VLOOKUP(FR_HITUNG_MINMAX!A262,'BR DTG PACUL'!C:E,3,0),IF(FR_HITUNG_MINMAX!AN262="TRAYEMAN",VLOOKUP(FR_HITUNG_MINMAX!A262,'BR DTG TRAYEMAN'!C:E,3,0),"?")))),0)</f>
        <v>1</v>
      </c>
      <c r="AQ262" s="31">
        <f>IF(AN262="PACUL",VLOOKUP(A262,'STOK PACUL'!C:H,6,0),IF(FR_HITUNG_MINMAX!AN262="PESALAKAN",VLOOKUP(FR_HITUNG_MINMAX!A262,'STOK PESALAKAN'!C:H,6,0),IF(FR_HITUNG_MINMAX!AN262="CIKDITIRO",VLOOKUP(FR_HITUNG_MINMAX!A262,'STOK CIKDITIRO'!C:H,6,0),IF(FR_HITUNG_MINMAX!AN262="TRAYEMAN",VLOOKUP(FR_HITUNG_MINMAX!A262,'STOK TRAYEMAN'!C:H,6,0),"?"))))</f>
        <v>1</v>
      </c>
      <c r="AR262" s="25">
        <f t="shared" si="13"/>
        <v>1</v>
      </c>
      <c r="AS262" s="25">
        <f t="shared" si="12"/>
        <v>1</v>
      </c>
      <c r="AT262" s="25">
        <f t="shared" si="14"/>
        <v>3</v>
      </c>
    </row>
    <row r="263" spans="1:46">
      <c r="A263" s="96" t="s">
        <v>330</v>
      </c>
      <c r="B263" s="96" t="s">
        <v>1112</v>
      </c>
      <c r="C263" s="96" t="s">
        <v>881</v>
      </c>
      <c r="D263" s="96" t="s">
        <v>1365</v>
      </c>
      <c r="E263" s="96" t="s">
        <v>485</v>
      </c>
      <c r="F263" s="97">
        <v>31000</v>
      </c>
      <c r="G263" s="97">
        <v>1</v>
      </c>
      <c r="H263" s="96" t="s">
        <v>30</v>
      </c>
      <c r="I263" s="96" t="s">
        <v>2</v>
      </c>
      <c r="J263" s="98">
        <v>1</v>
      </c>
      <c r="K263" s="97">
        <v>1</v>
      </c>
      <c r="L263" s="97">
        <v>1</v>
      </c>
      <c r="M263" s="97">
        <v>0</v>
      </c>
      <c r="N263" s="97">
        <v>0</v>
      </c>
      <c r="O263" s="97">
        <v>0</v>
      </c>
      <c r="P263" s="97">
        <v>0</v>
      </c>
      <c r="Q263" s="97">
        <v>0</v>
      </c>
      <c r="R263" s="97">
        <v>2</v>
      </c>
      <c r="S263" s="97">
        <v>4</v>
      </c>
      <c r="T263" s="97">
        <v>2</v>
      </c>
      <c r="U263" s="97">
        <v>0</v>
      </c>
      <c r="V263" s="97">
        <v>1</v>
      </c>
      <c r="W263" s="97">
        <v>0</v>
      </c>
      <c r="X263" s="97">
        <v>4</v>
      </c>
      <c r="Y263" s="97">
        <v>1</v>
      </c>
      <c r="Z263" s="97">
        <v>0</v>
      </c>
      <c r="AA263" s="97">
        <v>0</v>
      </c>
      <c r="AB263" s="97">
        <v>0</v>
      </c>
      <c r="AC263" s="97">
        <v>0</v>
      </c>
      <c r="AD263" s="97">
        <v>2</v>
      </c>
      <c r="AE263" s="97">
        <v>6</v>
      </c>
      <c r="AF263" s="97">
        <v>6</v>
      </c>
      <c r="AG263" s="97">
        <v>4</v>
      </c>
      <c r="AH263" s="97">
        <v>1</v>
      </c>
      <c r="AI263" s="97">
        <v>1</v>
      </c>
      <c r="AJ263" s="97">
        <v>1</v>
      </c>
      <c r="AK263" s="97">
        <v>6</v>
      </c>
      <c r="AL263" s="97">
        <v>4</v>
      </c>
      <c r="AM263" s="97">
        <v>6</v>
      </c>
      <c r="AN263" s="96" t="s">
        <v>483</v>
      </c>
      <c r="AO263" s="97">
        <v>3</v>
      </c>
      <c r="AP263" s="31">
        <f>IFERROR(IF(AN263="CIKDITIRO",VLOOKUP(A263,'BR DTG CIKDITIRO'!C:E,3,0),IF(FR_HITUNG_MINMAX!AN263="PESALAKAN",VLOOKUP(FR_HITUNG_MINMAX!A263,'BR DTG ADW'!C:E,3,0),IF(FR_HITUNG_MINMAX!AN263="PACUL",VLOOKUP(FR_HITUNG_MINMAX!A263,'BR DTG PACUL'!C:E,3,0),IF(FR_HITUNG_MINMAX!AN263="TRAYEMAN",VLOOKUP(FR_HITUNG_MINMAX!A263,'BR DTG TRAYEMAN'!C:E,3,0),"?")))),0)</f>
        <v>0</v>
      </c>
      <c r="AQ263" s="31">
        <f>IF(AN263="PACUL",VLOOKUP(A263,'STOK PACUL'!C:H,6,0),IF(FR_HITUNG_MINMAX!AN263="PESALAKAN",VLOOKUP(FR_HITUNG_MINMAX!A263,'STOK PESALAKAN'!C:H,6,0),IF(FR_HITUNG_MINMAX!AN263="CIKDITIRO",VLOOKUP(FR_HITUNG_MINMAX!A263,'STOK CIKDITIRO'!C:H,6,0),IF(FR_HITUNG_MINMAX!AN263="TRAYEMAN",VLOOKUP(FR_HITUNG_MINMAX!A263,'STOK TRAYEMAN'!C:H,6,0),"?"))))</f>
        <v>3</v>
      </c>
      <c r="AR263" s="25">
        <f t="shared" si="13"/>
        <v>3</v>
      </c>
      <c r="AS263" s="25">
        <f t="shared" si="12"/>
        <v>2</v>
      </c>
      <c r="AT263" s="25">
        <f t="shared" si="14"/>
        <v>4</v>
      </c>
    </row>
    <row r="264" spans="1:46">
      <c r="A264" s="96" t="s">
        <v>1702</v>
      </c>
      <c r="B264" s="96" t="s">
        <v>1114</v>
      </c>
      <c r="C264" s="96" t="s">
        <v>881</v>
      </c>
      <c r="D264" s="96" t="s">
        <v>1365</v>
      </c>
      <c r="E264" s="96" t="s">
        <v>484</v>
      </c>
      <c r="F264" s="97">
        <v>26000</v>
      </c>
      <c r="G264" s="97">
        <v>1</v>
      </c>
      <c r="H264" s="96" t="s">
        <v>1185</v>
      </c>
      <c r="I264" s="96" t="s">
        <v>1185</v>
      </c>
      <c r="J264" s="98">
        <v>1</v>
      </c>
      <c r="K264" s="97">
        <v>1</v>
      </c>
      <c r="L264" s="97">
        <v>0</v>
      </c>
      <c r="M264" s="97">
        <v>0</v>
      </c>
      <c r="N264" s="97">
        <v>0</v>
      </c>
      <c r="O264" s="97">
        <v>0</v>
      </c>
      <c r="P264" s="97">
        <v>0</v>
      </c>
      <c r="Q264" s="97">
        <v>0</v>
      </c>
      <c r="R264" s="97">
        <v>0</v>
      </c>
      <c r="S264" s="97">
        <v>4</v>
      </c>
      <c r="T264" s="97">
        <v>1</v>
      </c>
      <c r="U264" s="97">
        <v>0</v>
      </c>
      <c r="V264" s="97">
        <v>1</v>
      </c>
      <c r="W264" s="97">
        <v>0</v>
      </c>
      <c r="X264" s="97">
        <v>4</v>
      </c>
      <c r="Y264" s="97">
        <v>0</v>
      </c>
      <c r="Z264" s="97">
        <v>0</v>
      </c>
      <c r="AA264" s="97">
        <v>0</v>
      </c>
      <c r="AB264" s="97">
        <v>0</v>
      </c>
      <c r="AC264" s="97">
        <v>0</v>
      </c>
      <c r="AD264" s="97">
        <v>0</v>
      </c>
      <c r="AE264" s="97">
        <v>4</v>
      </c>
      <c r="AF264" s="97">
        <v>5</v>
      </c>
      <c r="AG264" s="97">
        <v>4</v>
      </c>
      <c r="AH264" s="97">
        <v>1</v>
      </c>
      <c r="AI264" s="97">
        <v>1</v>
      </c>
      <c r="AJ264" s="97">
        <v>0</v>
      </c>
      <c r="AK264" s="97">
        <v>5</v>
      </c>
      <c r="AL264" s="97">
        <v>4</v>
      </c>
      <c r="AM264" s="97">
        <v>5</v>
      </c>
      <c r="AN264" s="96" t="s">
        <v>483</v>
      </c>
      <c r="AO264" s="97">
        <v>2</v>
      </c>
      <c r="AP264" s="31">
        <f>IFERROR(IF(AN264="CIKDITIRO",VLOOKUP(A264,'BR DTG CIKDITIRO'!C:E,3,0),IF(FR_HITUNG_MINMAX!AN264="PESALAKAN",VLOOKUP(FR_HITUNG_MINMAX!A264,'BR DTG ADW'!C:E,3,0),IF(FR_HITUNG_MINMAX!AN264="PACUL",VLOOKUP(FR_HITUNG_MINMAX!A264,'BR DTG PACUL'!C:E,3,0),IF(FR_HITUNG_MINMAX!AN264="TRAYEMAN",VLOOKUP(FR_HITUNG_MINMAX!A264,'BR DTG TRAYEMAN'!C:E,3,0),"?")))),0)</f>
        <v>0</v>
      </c>
      <c r="AQ264" s="31">
        <f>IF(AN264="PACUL",VLOOKUP(A264,'STOK PACUL'!C:H,6,0),IF(FR_HITUNG_MINMAX!AN264="PESALAKAN",VLOOKUP(FR_HITUNG_MINMAX!A264,'STOK PESALAKAN'!C:H,6,0),IF(FR_HITUNG_MINMAX!AN264="CIKDITIRO",VLOOKUP(FR_HITUNG_MINMAX!A264,'STOK CIKDITIRO'!C:H,6,0),IF(FR_HITUNG_MINMAX!AN264="TRAYEMAN",VLOOKUP(FR_HITUNG_MINMAX!A264,'STOK TRAYEMAN'!C:H,6,0),"?"))))</f>
        <v>2</v>
      </c>
      <c r="AR264" s="25">
        <f t="shared" si="13"/>
        <v>2</v>
      </c>
      <c r="AS264" s="25">
        <f t="shared" si="12"/>
        <v>2</v>
      </c>
      <c r="AT264" s="25">
        <f t="shared" si="14"/>
        <v>4</v>
      </c>
    </row>
    <row r="265" spans="1:46">
      <c r="A265" s="96" t="s">
        <v>1844</v>
      </c>
      <c r="B265" s="96" t="s">
        <v>1845</v>
      </c>
      <c r="C265" s="96" t="s">
        <v>876</v>
      </c>
      <c r="D265" s="96" t="s">
        <v>1369</v>
      </c>
      <c r="E265" s="96" t="s">
        <v>482</v>
      </c>
      <c r="F265" s="97">
        <v>50000</v>
      </c>
      <c r="G265" s="97">
        <v>1</v>
      </c>
      <c r="H265" s="96" t="s">
        <v>1185</v>
      </c>
      <c r="I265" s="96" t="s">
        <v>1185</v>
      </c>
      <c r="J265" s="98">
        <v>1</v>
      </c>
      <c r="K265" s="97">
        <v>1</v>
      </c>
      <c r="L265" s="97">
        <v>0</v>
      </c>
      <c r="M265" s="97">
        <v>0</v>
      </c>
      <c r="N265" s="97">
        <v>0</v>
      </c>
      <c r="O265" s="97">
        <v>0</v>
      </c>
      <c r="P265" s="97">
        <v>0</v>
      </c>
      <c r="Q265" s="97">
        <v>0</v>
      </c>
      <c r="R265" s="97">
        <v>0</v>
      </c>
      <c r="S265" s="97">
        <v>0</v>
      </c>
      <c r="T265" s="97">
        <v>0</v>
      </c>
      <c r="U265" s="97">
        <v>1</v>
      </c>
      <c r="V265" s="97">
        <v>0</v>
      </c>
      <c r="W265" s="97">
        <v>0</v>
      </c>
      <c r="X265" s="97">
        <v>1</v>
      </c>
      <c r="Y265" s="97">
        <v>0</v>
      </c>
      <c r="Z265" s="97">
        <v>0</v>
      </c>
      <c r="AA265" s="97">
        <v>0</v>
      </c>
      <c r="AB265" s="97">
        <v>0</v>
      </c>
      <c r="AC265" s="97">
        <v>0</v>
      </c>
      <c r="AD265" s="97">
        <v>0</v>
      </c>
      <c r="AE265" s="97">
        <v>0</v>
      </c>
      <c r="AF265" s="97">
        <v>0</v>
      </c>
      <c r="AG265" s="97">
        <v>1</v>
      </c>
      <c r="AH265" s="97">
        <v>1</v>
      </c>
      <c r="AI265" s="97">
        <v>0</v>
      </c>
      <c r="AJ265" s="97">
        <v>0</v>
      </c>
      <c r="AK265" s="97">
        <v>1</v>
      </c>
      <c r="AL265" s="97">
        <v>0</v>
      </c>
      <c r="AM265" s="97">
        <v>0</v>
      </c>
      <c r="AN265" s="96" t="s">
        <v>483</v>
      </c>
      <c r="AO265" s="97">
        <v>0</v>
      </c>
      <c r="AP265" s="31">
        <f>IFERROR(IF(AN265="CIKDITIRO",VLOOKUP(A265,'BR DTG CIKDITIRO'!C:E,3,0),IF(FR_HITUNG_MINMAX!AN265="PESALAKAN",VLOOKUP(FR_HITUNG_MINMAX!A265,'BR DTG ADW'!C:E,3,0),IF(FR_HITUNG_MINMAX!AN265="PACUL",VLOOKUP(FR_HITUNG_MINMAX!A265,'BR DTG PACUL'!C:E,3,0),IF(FR_HITUNG_MINMAX!AN265="TRAYEMAN",VLOOKUP(FR_HITUNG_MINMAX!A265,'BR DTG TRAYEMAN'!C:E,3,0),"?")))),0)</f>
        <v>0</v>
      </c>
      <c r="AQ265" s="31">
        <f>IF(AN265="PACUL",VLOOKUP(A265,'STOK PACUL'!C:H,6,0),IF(FR_HITUNG_MINMAX!AN265="PESALAKAN",VLOOKUP(FR_HITUNG_MINMAX!A265,'STOK PESALAKAN'!C:H,6,0),IF(FR_HITUNG_MINMAX!AN265="CIKDITIRO",VLOOKUP(FR_HITUNG_MINMAX!A265,'STOK CIKDITIRO'!C:H,6,0),IF(FR_HITUNG_MINMAX!AN265="TRAYEMAN",VLOOKUP(FR_HITUNG_MINMAX!A265,'STOK TRAYEMAN'!C:H,6,0),"?"))))</f>
        <v>0</v>
      </c>
      <c r="AR265" s="25">
        <f t="shared" si="13"/>
        <v>0</v>
      </c>
      <c r="AS265" s="25">
        <f t="shared" si="12"/>
        <v>0</v>
      </c>
      <c r="AT265" s="25">
        <f t="shared" si="14"/>
        <v>2</v>
      </c>
    </row>
    <row r="266" spans="1:46">
      <c r="A266" s="96" t="s">
        <v>331</v>
      </c>
      <c r="B266" s="96" t="s">
        <v>1114</v>
      </c>
      <c r="C266" s="96" t="s">
        <v>881</v>
      </c>
      <c r="D266" s="96" t="s">
        <v>1365</v>
      </c>
      <c r="E266" s="96" t="s">
        <v>484</v>
      </c>
      <c r="F266" s="97">
        <v>46000</v>
      </c>
      <c r="G266" s="97">
        <v>1</v>
      </c>
      <c r="H266" s="96" t="s">
        <v>30</v>
      </c>
      <c r="I266" s="96" t="s">
        <v>2</v>
      </c>
      <c r="J266" s="98" t="s">
        <v>1366</v>
      </c>
      <c r="K266" s="97">
        <v>1</v>
      </c>
      <c r="L266" s="97">
        <v>1</v>
      </c>
      <c r="M266" s="97">
        <v>0</v>
      </c>
      <c r="N266" s="97">
        <v>0</v>
      </c>
      <c r="O266" s="97">
        <v>0</v>
      </c>
      <c r="P266" s="97">
        <v>0</v>
      </c>
      <c r="Q266" s="97">
        <v>0</v>
      </c>
      <c r="R266" s="97">
        <v>2</v>
      </c>
      <c r="S266" s="97">
        <v>0</v>
      </c>
      <c r="T266" s="97">
        <v>1</v>
      </c>
      <c r="U266" s="97">
        <v>0</v>
      </c>
      <c r="V266" s="97">
        <v>0</v>
      </c>
      <c r="W266" s="97">
        <v>0</v>
      </c>
      <c r="X266" s="97">
        <v>2</v>
      </c>
      <c r="Y266" s="97">
        <v>1</v>
      </c>
      <c r="Z266" s="97">
        <v>0</v>
      </c>
      <c r="AA266" s="97">
        <v>0</v>
      </c>
      <c r="AB266" s="97">
        <v>0</v>
      </c>
      <c r="AC266" s="97">
        <v>0</v>
      </c>
      <c r="AD266" s="97">
        <v>2</v>
      </c>
      <c r="AE266" s="97">
        <v>2</v>
      </c>
      <c r="AF266" s="97">
        <v>1</v>
      </c>
      <c r="AG266" s="97">
        <v>0</v>
      </c>
      <c r="AH266" s="97">
        <v>0</v>
      </c>
      <c r="AI266" s="97">
        <v>0</v>
      </c>
      <c r="AJ266" s="97">
        <v>1</v>
      </c>
      <c r="AK266" s="97">
        <v>2</v>
      </c>
      <c r="AL266" s="97">
        <v>2</v>
      </c>
      <c r="AM266" s="97">
        <v>2</v>
      </c>
      <c r="AN266" s="96" t="s">
        <v>483</v>
      </c>
      <c r="AO266" s="97">
        <v>0</v>
      </c>
      <c r="AP266" s="31">
        <f>IFERROR(IF(AN266="CIKDITIRO",VLOOKUP(A266,'BR DTG CIKDITIRO'!C:E,3,0),IF(FR_HITUNG_MINMAX!AN266="PESALAKAN",VLOOKUP(FR_HITUNG_MINMAX!A266,'BR DTG ADW'!C:E,3,0),IF(FR_HITUNG_MINMAX!AN266="PACUL",VLOOKUP(FR_HITUNG_MINMAX!A266,'BR DTG PACUL'!C:E,3,0),IF(FR_HITUNG_MINMAX!AN266="TRAYEMAN",VLOOKUP(FR_HITUNG_MINMAX!A266,'BR DTG TRAYEMAN'!C:E,3,0),"?")))),0)</f>
        <v>0</v>
      </c>
      <c r="AQ266" s="31">
        <f>IF(AN266="PACUL",VLOOKUP(A266,'STOK PACUL'!C:H,6,0),IF(FR_HITUNG_MINMAX!AN266="PESALAKAN",VLOOKUP(FR_HITUNG_MINMAX!A266,'STOK PESALAKAN'!C:H,6,0),IF(FR_HITUNG_MINMAX!AN266="CIKDITIRO",VLOOKUP(FR_HITUNG_MINMAX!A266,'STOK CIKDITIRO'!C:H,6,0),IF(FR_HITUNG_MINMAX!AN266="TRAYEMAN",VLOOKUP(FR_HITUNG_MINMAX!A266,'STOK TRAYEMAN'!C:H,6,0),"?"))))</f>
        <v>0</v>
      </c>
      <c r="AR266" s="25">
        <f t="shared" si="13"/>
        <v>0</v>
      </c>
      <c r="AS266" s="25">
        <f t="shared" si="12"/>
        <v>1</v>
      </c>
      <c r="AT266" s="25">
        <f t="shared" si="14"/>
        <v>3</v>
      </c>
    </row>
    <row r="267" spans="1:46" ht="30">
      <c r="A267" s="96" t="s">
        <v>332</v>
      </c>
      <c r="B267" s="96" t="s">
        <v>1115</v>
      </c>
      <c r="C267" s="96" t="s">
        <v>898</v>
      </c>
      <c r="D267" s="96" t="s">
        <v>1365</v>
      </c>
      <c r="E267" s="96" t="s">
        <v>482</v>
      </c>
      <c r="F267" s="97">
        <v>12000</v>
      </c>
      <c r="G267" s="97">
        <v>1</v>
      </c>
      <c r="H267" s="96" t="s">
        <v>85</v>
      </c>
      <c r="I267" s="96" t="s">
        <v>2</v>
      </c>
      <c r="J267" s="98">
        <v>1</v>
      </c>
      <c r="K267" s="97">
        <v>1</v>
      </c>
      <c r="L267" s="97">
        <v>0</v>
      </c>
      <c r="M267" s="97">
        <v>0</v>
      </c>
      <c r="N267" s="97">
        <v>0</v>
      </c>
      <c r="O267" s="97">
        <v>0</v>
      </c>
      <c r="P267" s="97">
        <v>0</v>
      </c>
      <c r="Q267" s="97">
        <v>0</v>
      </c>
      <c r="R267" s="97">
        <v>1</v>
      </c>
      <c r="S267" s="97">
        <v>0</v>
      </c>
      <c r="T267" s="97">
        <v>0</v>
      </c>
      <c r="U267" s="97">
        <v>0</v>
      </c>
      <c r="V267" s="97">
        <v>0</v>
      </c>
      <c r="W267" s="97">
        <v>0</v>
      </c>
      <c r="X267" s="97">
        <v>1</v>
      </c>
      <c r="Y267" s="97">
        <v>0</v>
      </c>
      <c r="Z267" s="97">
        <v>0</v>
      </c>
      <c r="AA267" s="97">
        <v>0</v>
      </c>
      <c r="AB267" s="97">
        <v>0</v>
      </c>
      <c r="AC267" s="97">
        <v>0</v>
      </c>
      <c r="AD267" s="97">
        <v>1</v>
      </c>
      <c r="AE267" s="97">
        <v>1</v>
      </c>
      <c r="AF267" s="97">
        <v>0</v>
      </c>
      <c r="AG267" s="97">
        <v>0</v>
      </c>
      <c r="AH267" s="97">
        <v>0</v>
      </c>
      <c r="AI267" s="97">
        <v>0</v>
      </c>
      <c r="AJ267" s="97">
        <v>0</v>
      </c>
      <c r="AK267" s="97">
        <v>1</v>
      </c>
      <c r="AL267" s="97">
        <v>1</v>
      </c>
      <c r="AM267" s="97">
        <v>2</v>
      </c>
      <c r="AN267" s="96" t="s">
        <v>483</v>
      </c>
      <c r="AO267" s="97">
        <v>2</v>
      </c>
      <c r="AP267" s="31">
        <f>IFERROR(IF(AN267="CIKDITIRO",VLOOKUP(A267,'BR DTG CIKDITIRO'!C:E,3,0),IF(FR_HITUNG_MINMAX!AN267="PESALAKAN",VLOOKUP(FR_HITUNG_MINMAX!A267,'BR DTG ADW'!C:E,3,0),IF(FR_HITUNG_MINMAX!AN267="PACUL",VLOOKUP(FR_HITUNG_MINMAX!A267,'BR DTG PACUL'!C:E,3,0),IF(FR_HITUNG_MINMAX!AN267="TRAYEMAN",VLOOKUP(FR_HITUNG_MINMAX!A267,'BR DTG TRAYEMAN'!C:E,3,0),"?")))),0)</f>
        <v>0</v>
      </c>
      <c r="AQ267" s="31">
        <f>IF(AN267="PACUL",VLOOKUP(A267,'STOK PACUL'!C:H,6,0),IF(FR_HITUNG_MINMAX!AN267="PESALAKAN",VLOOKUP(FR_HITUNG_MINMAX!A267,'STOK PESALAKAN'!C:H,6,0),IF(FR_HITUNG_MINMAX!AN267="CIKDITIRO",VLOOKUP(FR_HITUNG_MINMAX!A267,'STOK CIKDITIRO'!C:H,6,0),IF(FR_HITUNG_MINMAX!AN267="TRAYEMAN",VLOOKUP(FR_HITUNG_MINMAX!A267,'STOK TRAYEMAN'!C:H,6,0),"?"))))</f>
        <v>2</v>
      </c>
      <c r="AR267" s="25">
        <f t="shared" si="13"/>
        <v>2</v>
      </c>
      <c r="AS267" s="25">
        <f t="shared" si="12"/>
        <v>1</v>
      </c>
      <c r="AT267" s="25">
        <f t="shared" si="14"/>
        <v>2</v>
      </c>
    </row>
    <row r="268" spans="1:46">
      <c r="A268" s="96" t="s">
        <v>1116</v>
      </c>
      <c r="B268" s="96" t="s">
        <v>1117</v>
      </c>
      <c r="C268" s="96" t="s">
        <v>898</v>
      </c>
      <c r="D268" s="96" t="s">
        <v>1365</v>
      </c>
      <c r="E268" s="96" t="s">
        <v>482</v>
      </c>
      <c r="F268" s="97">
        <v>12980</v>
      </c>
      <c r="G268" s="97">
        <v>1</v>
      </c>
      <c r="H268" s="96" t="s">
        <v>1185</v>
      </c>
      <c r="I268" s="96" t="s">
        <v>1185</v>
      </c>
      <c r="J268" s="98">
        <v>1</v>
      </c>
      <c r="K268" s="97">
        <v>1</v>
      </c>
      <c r="L268" s="97">
        <v>0</v>
      </c>
      <c r="M268" s="97">
        <v>0</v>
      </c>
      <c r="N268" s="97">
        <v>0</v>
      </c>
      <c r="O268" s="97">
        <v>0</v>
      </c>
      <c r="P268" s="97">
        <v>0</v>
      </c>
      <c r="Q268" s="97">
        <v>0</v>
      </c>
      <c r="R268" s="97">
        <v>0</v>
      </c>
      <c r="S268" s="97">
        <v>0</v>
      </c>
      <c r="T268" s="97">
        <v>0</v>
      </c>
      <c r="U268" s="97">
        <v>0</v>
      </c>
      <c r="V268" s="97">
        <v>0</v>
      </c>
      <c r="W268" s="97">
        <v>1</v>
      </c>
      <c r="X268" s="97">
        <v>1</v>
      </c>
      <c r="Y268" s="97">
        <v>0</v>
      </c>
      <c r="Z268" s="97">
        <v>0</v>
      </c>
      <c r="AA268" s="97">
        <v>0</v>
      </c>
      <c r="AB268" s="97">
        <v>0</v>
      </c>
      <c r="AC268" s="97">
        <v>0</v>
      </c>
      <c r="AD268" s="97">
        <v>0</v>
      </c>
      <c r="AE268" s="97">
        <v>0</v>
      </c>
      <c r="AF268" s="97">
        <v>0</v>
      </c>
      <c r="AG268" s="97">
        <v>0</v>
      </c>
      <c r="AH268" s="97">
        <v>0</v>
      </c>
      <c r="AI268" s="97">
        <v>1</v>
      </c>
      <c r="AJ268" s="97">
        <v>1</v>
      </c>
      <c r="AK268" s="97">
        <v>1</v>
      </c>
      <c r="AL268" s="97">
        <v>1</v>
      </c>
      <c r="AM268" s="97">
        <v>2</v>
      </c>
      <c r="AN268" s="96" t="s">
        <v>483</v>
      </c>
      <c r="AO268" s="97">
        <v>0</v>
      </c>
      <c r="AP268" s="31">
        <f>IFERROR(IF(AN268="CIKDITIRO",VLOOKUP(A268,'BR DTG CIKDITIRO'!C:E,3,0),IF(FR_HITUNG_MINMAX!AN268="PESALAKAN",VLOOKUP(FR_HITUNG_MINMAX!A268,'BR DTG ADW'!C:E,3,0),IF(FR_HITUNG_MINMAX!AN268="PACUL",VLOOKUP(FR_HITUNG_MINMAX!A268,'BR DTG PACUL'!C:E,3,0),IF(FR_HITUNG_MINMAX!AN268="TRAYEMAN",VLOOKUP(FR_HITUNG_MINMAX!A268,'BR DTG TRAYEMAN'!C:E,3,0),"?")))),0)</f>
        <v>0</v>
      </c>
      <c r="AQ268" s="31">
        <f>IF(AN268="PACUL",VLOOKUP(A268,'STOK PACUL'!C:H,6,0),IF(FR_HITUNG_MINMAX!AN268="PESALAKAN",VLOOKUP(FR_HITUNG_MINMAX!A268,'STOK PESALAKAN'!C:H,6,0),IF(FR_HITUNG_MINMAX!AN268="CIKDITIRO",VLOOKUP(FR_HITUNG_MINMAX!A268,'STOK CIKDITIRO'!C:H,6,0),IF(FR_HITUNG_MINMAX!AN268="TRAYEMAN",VLOOKUP(FR_HITUNG_MINMAX!A268,'STOK TRAYEMAN'!C:H,6,0),"?"))))</f>
        <v>0</v>
      </c>
      <c r="AR268" s="25">
        <f t="shared" si="13"/>
        <v>0</v>
      </c>
      <c r="AS268" s="25">
        <f t="shared" si="12"/>
        <v>1</v>
      </c>
      <c r="AT268" s="25">
        <f t="shared" si="14"/>
        <v>1</v>
      </c>
    </row>
    <row r="269" spans="1:46">
      <c r="A269" s="96" t="s">
        <v>334</v>
      </c>
      <c r="B269" s="96" t="s">
        <v>1118</v>
      </c>
      <c r="C269" s="96" t="s">
        <v>898</v>
      </c>
      <c r="D269" s="96" t="s">
        <v>1365</v>
      </c>
      <c r="E269" s="96" t="s">
        <v>482</v>
      </c>
      <c r="F269" s="97">
        <v>15000</v>
      </c>
      <c r="G269" s="97">
        <v>1</v>
      </c>
      <c r="H269" s="96" t="s">
        <v>31</v>
      </c>
      <c r="I269" s="96" t="s">
        <v>2</v>
      </c>
      <c r="J269" s="98">
        <v>1</v>
      </c>
      <c r="K269" s="97">
        <v>1</v>
      </c>
      <c r="L269" s="97">
        <v>0</v>
      </c>
      <c r="M269" s="97">
        <v>0</v>
      </c>
      <c r="N269" s="97">
        <v>0</v>
      </c>
      <c r="O269" s="97">
        <v>0</v>
      </c>
      <c r="P269" s="97">
        <v>0</v>
      </c>
      <c r="Q269" s="97">
        <v>0</v>
      </c>
      <c r="R269" s="97">
        <v>0</v>
      </c>
      <c r="S269" s="97">
        <v>1</v>
      </c>
      <c r="T269" s="97">
        <v>0</v>
      </c>
      <c r="U269" s="97">
        <v>0</v>
      </c>
      <c r="V269" s="97">
        <v>0</v>
      </c>
      <c r="W269" s="97">
        <v>0</v>
      </c>
      <c r="X269" s="97">
        <v>1</v>
      </c>
      <c r="Y269" s="97">
        <v>0</v>
      </c>
      <c r="Z269" s="97">
        <v>0</v>
      </c>
      <c r="AA269" s="97">
        <v>0</v>
      </c>
      <c r="AB269" s="97">
        <v>0</v>
      </c>
      <c r="AC269" s="97">
        <v>0</v>
      </c>
      <c r="AD269" s="97">
        <v>0</v>
      </c>
      <c r="AE269" s="97">
        <v>1</v>
      </c>
      <c r="AF269" s="97">
        <v>1</v>
      </c>
      <c r="AG269" s="97">
        <v>1</v>
      </c>
      <c r="AH269" s="97">
        <v>0</v>
      </c>
      <c r="AI269" s="97">
        <v>0</v>
      </c>
      <c r="AJ269" s="97">
        <v>0</v>
      </c>
      <c r="AK269" s="97">
        <v>1</v>
      </c>
      <c r="AL269" s="97">
        <v>1</v>
      </c>
      <c r="AM269" s="97">
        <v>2</v>
      </c>
      <c r="AN269" s="96" t="s">
        <v>483</v>
      </c>
      <c r="AO269" s="97">
        <v>2</v>
      </c>
      <c r="AP269" s="31">
        <f>IFERROR(IF(AN269="CIKDITIRO",VLOOKUP(A269,'BR DTG CIKDITIRO'!C:E,3,0),IF(FR_HITUNG_MINMAX!AN269="PESALAKAN",VLOOKUP(FR_HITUNG_MINMAX!A269,'BR DTG ADW'!C:E,3,0),IF(FR_HITUNG_MINMAX!AN269="PACUL",VLOOKUP(FR_HITUNG_MINMAX!A269,'BR DTG PACUL'!C:E,3,0),IF(FR_HITUNG_MINMAX!AN269="TRAYEMAN",VLOOKUP(FR_HITUNG_MINMAX!A269,'BR DTG TRAYEMAN'!C:E,3,0),"?")))),0)</f>
        <v>0</v>
      </c>
      <c r="AQ269" s="31">
        <f>IF(AN269="PACUL",VLOOKUP(A269,'STOK PACUL'!C:H,6,0),IF(FR_HITUNG_MINMAX!AN269="PESALAKAN",VLOOKUP(FR_HITUNG_MINMAX!A269,'STOK PESALAKAN'!C:H,6,0),IF(FR_HITUNG_MINMAX!AN269="CIKDITIRO",VLOOKUP(FR_HITUNG_MINMAX!A269,'STOK CIKDITIRO'!C:H,6,0),IF(FR_HITUNG_MINMAX!AN269="TRAYEMAN",VLOOKUP(FR_HITUNG_MINMAX!A269,'STOK TRAYEMAN'!C:H,6,0),"?"))))</f>
        <v>2</v>
      </c>
      <c r="AR269" s="25">
        <f t="shared" si="13"/>
        <v>2</v>
      </c>
      <c r="AS269" s="25">
        <f t="shared" si="12"/>
        <v>1</v>
      </c>
      <c r="AT269" s="25">
        <f t="shared" si="14"/>
        <v>2</v>
      </c>
    </row>
    <row r="270" spans="1:46">
      <c r="A270" s="96" t="s">
        <v>335</v>
      </c>
      <c r="B270" s="96" t="s">
        <v>1117</v>
      </c>
      <c r="C270" s="96" t="s">
        <v>898</v>
      </c>
      <c r="D270" s="96" t="s">
        <v>1365</v>
      </c>
      <c r="E270" s="96" t="s">
        <v>482</v>
      </c>
      <c r="F270" s="97">
        <v>12000</v>
      </c>
      <c r="G270" s="97">
        <v>1</v>
      </c>
      <c r="H270" s="96" t="s">
        <v>30</v>
      </c>
      <c r="I270" s="96" t="s">
        <v>2</v>
      </c>
      <c r="J270" s="98" t="s">
        <v>1366</v>
      </c>
      <c r="K270" s="97">
        <v>1</v>
      </c>
      <c r="L270" s="97">
        <v>0</v>
      </c>
      <c r="M270" s="97">
        <v>0</v>
      </c>
      <c r="N270" s="97">
        <v>0</v>
      </c>
      <c r="O270" s="97">
        <v>1</v>
      </c>
      <c r="P270" s="97">
        <v>0</v>
      </c>
      <c r="Q270" s="97">
        <v>0</v>
      </c>
      <c r="R270" s="97">
        <v>0</v>
      </c>
      <c r="S270" s="97">
        <v>0</v>
      </c>
      <c r="T270" s="97">
        <v>0</v>
      </c>
      <c r="U270" s="97">
        <v>0</v>
      </c>
      <c r="V270" s="97">
        <v>0</v>
      </c>
      <c r="W270" s="97">
        <v>0</v>
      </c>
      <c r="X270" s="97">
        <v>1</v>
      </c>
      <c r="Y270" s="97">
        <v>0</v>
      </c>
      <c r="Z270" s="97">
        <v>0</v>
      </c>
      <c r="AA270" s="97">
        <v>1</v>
      </c>
      <c r="AB270" s="97">
        <v>1</v>
      </c>
      <c r="AC270" s="97">
        <v>0</v>
      </c>
      <c r="AD270" s="97">
        <v>0</v>
      </c>
      <c r="AE270" s="97">
        <v>0</v>
      </c>
      <c r="AF270" s="97">
        <v>0</v>
      </c>
      <c r="AG270" s="97">
        <v>0</v>
      </c>
      <c r="AH270" s="97">
        <v>0</v>
      </c>
      <c r="AI270" s="97">
        <v>0</v>
      </c>
      <c r="AJ270" s="97">
        <v>0</v>
      </c>
      <c r="AK270" s="97">
        <v>1</v>
      </c>
      <c r="AL270" s="97">
        <v>1</v>
      </c>
      <c r="AM270" s="97">
        <v>2</v>
      </c>
      <c r="AN270" s="96" t="s">
        <v>483</v>
      </c>
      <c r="AO270" s="97">
        <v>1</v>
      </c>
      <c r="AP270" s="31">
        <f>IFERROR(IF(AN270="CIKDITIRO",VLOOKUP(A270,'BR DTG CIKDITIRO'!C:E,3,0),IF(FR_HITUNG_MINMAX!AN270="PESALAKAN",VLOOKUP(FR_HITUNG_MINMAX!A270,'BR DTG ADW'!C:E,3,0),IF(FR_HITUNG_MINMAX!AN270="PACUL",VLOOKUP(FR_HITUNG_MINMAX!A270,'BR DTG PACUL'!C:E,3,0),IF(FR_HITUNG_MINMAX!AN270="TRAYEMAN",VLOOKUP(FR_HITUNG_MINMAX!A270,'BR DTG TRAYEMAN'!C:E,3,0),"?")))),0)</f>
        <v>0</v>
      </c>
      <c r="AQ270" s="31">
        <f>IF(AN270="PACUL",VLOOKUP(A270,'STOK PACUL'!C:H,6,0),IF(FR_HITUNG_MINMAX!AN270="PESALAKAN",VLOOKUP(FR_HITUNG_MINMAX!A270,'STOK PESALAKAN'!C:H,6,0),IF(FR_HITUNG_MINMAX!AN270="CIKDITIRO",VLOOKUP(FR_HITUNG_MINMAX!A270,'STOK CIKDITIRO'!C:H,6,0),IF(FR_HITUNG_MINMAX!AN270="TRAYEMAN",VLOOKUP(FR_HITUNG_MINMAX!A270,'STOK TRAYEMAN'!C:H,6,0),"?"))))</f>
        <v>1</v>
      </c>
      <c r="AR270" s="25">
        <f t="shared" si="13"/>
        <v>1</v>
      </c>
      <c r="AS270" s="25">
        <f t="shared" si="12"/>
        <v>1</v>
      </c>
      <c r="AT270" s="25">
        <f t="shared" si="14"/>
        <v>3</v>
      </c>
    </row>
    <row r="271" spans="1:46">
      <c r="A271" s="96" t="s">
        <v>4754</v>
      </c>
      <c r="B271" s="96" t="s">
        <v>4755</v>
      </c>
      <c r="C271" s="96" t="s">
        <v>876</v>
      </c>
      <c r="D271" s="96" t="s">
        <v>1365</v>
      </c>
      <c r="E271" s="96" t="s">
        <v>482</v>
      </c>
      <c r="F271" s="97">
        <v>8000</v>
      </c>
      <c r="G271" s="97">
        <v>1</v>
      </c>
      <c r="H271" s="96" t="s">
        <v>30</v>
      </c>
      <c r="I271" s="96" t="s">
        <v>2</v>
      </c>
      <c r="J271" s="98">
        <v>1</v>
      </c>
      <c r="K271" s="97">
        <v>1</v>
      </c>
      <c r="L271" s="97">
        <v>0</v>
      </c>
      <c r="M271" s="97">
        <v>0</v>
      </c>
      <c r="N271" s="97">
        <v>0</v>
      </c>
      <c r="O271" s="97">
        <v>0</v>
      </c>
      <c r="P271" s="97">
        <v>0</v>
      </c>
      <c r="Q271" s="97">
        <v>0</v>
      </c>
      <c r="R271" s="97">
        <v>0</v>
      </c>
      <c r="S271" s="97">
        <v>0</v>
      </c>
      <c r="T271" s="97">
        <v>0</v>
      </c>
      <c r="U271" s="97">
        <v>0</v>
      </c>
      <c r="V271" s="97">
        <v>0</v>
      </c>
      <c r="W271" s="97">
        <v>1</v>
      </c>
      <c r="X271" s="97">
        <v>1</v>
      </c>
      <c r="Y271" s="97">
        <v>0</v>
      </c>
      <c r="Z271" s="97">
        <v>0</v>
      </c>
      <c r="AA271" s="97">
        <v>0</v>
      </c>
      <c r="AB271" s="97">
        <v>0</v>
      </c>
      <c r="AC271" s="97">
        <v>0</v>
      </c>
      <c r="AD271" s="97">
        <v>0</v>
      </c>
      <c r="AE271" s="97">
        <v>0</v>
      </c>
      <c r="AF271" s="97">
        <v>0</v>
      </c>
      <c r="AG271" s="97">
        <v>0</v>
      </c>
      <c r="AH271" s="97">
        <v>0</v>
      </c>
      <c r="AI271" s="97">
        <v>1</v>
      </c>
      <c r="AJ271" s="97">
        <v>1</v>
      </c>
      <c r="AK271" s="97">
        <v>1</v>
      </c>
      <c r="AL271" s="97">
        <v>0</v>
      </c>
      <c r="AM271" s="97">
        <v>0</v>
      </c>
      <c r="AN271" s="96" t="s">
        <v>483</v>
      </c>
      <c r="AO271" s="97">
        <v>0</v>
      </c>
      <c r="AP271" s="31">
        <f>IFERROR(IF(AN271="CIKDITIRO",VLOOKUP(A271,'BR DTG CIKDITIRO'!C:E,3,0),IF(FR_HITUNG_MINMAX!AN271="PESALAKAN",VLOOKUP(FR_HITUNG_MINMAX!A271,'BR DTG ADW'!C:E,3,0),IF(FR_HITUNG_MINMAX!AN271="PACUL",VLOOKUP(FR_HITUNG_MINMAX!A271,'BR DTG PACUL'!C:E,3,0),IF(FR_HITUNG_MINMAX!AN271="TRAYEMAN",VLOOKUP(FR_HITUNG_MINMAX!A271,'BR DTG TRAYEMAN'!C:E,3,0),"?")))),0)</f>
        <v>0</v>
      </c>
      <c r="AQ271" s="31">
        <f>IF(AN271="PACUL",VLOOKUP(A271,'STOK PACUL'!C:H,6,0),IF(FR_HITUNG_MINMAX!AN271="PESALAKAN",VLOOKUP(FR_HITUNG_MINMAX!A271,'STOK PESALAKAN'!C:H,6,0),IF(FR_HITUNG_MINMAX!AN271="CIKDITIRO",VLOOKUP(FR_HITUNG_MINMAX!A271,'STOK CIKDITIRO'!C:H,6,0),IF(FR_HITUNG_MINMAX!AN271="TRAYEMAN",VLOOKUP(FR_HITUNG_MINMAX!A271,'STOK TRAYEMAN'!C:H,6,0),"?"))))</f>
        <v>0</v>
      </c>
      <c r="AR271" s="25">
        <f t="shared" si="13"/>
        <v>0</v>
      </c>
      <c r="AS271" s="25">
        <f t="shared" si="12"/>
        <v>0</v>
      </c>
      <c r="AT271" s="25">
        <f t="shared" si="14"/>
        <v>1</v>
      </c>
    </row>
    <row r="272" spans="1:46" ht="30">
      <c r="A272" s="96" t="s">
        <v>336</v>
      </c>
      <c r="B272" s="96" t="s">
        <v>1119</v>
      </c>
      <c r="C272" s="96" t="s">
        <v>898</v>
      </c>
      <c r="D272" s="96" t="s">
        <v>1365</v>
      </c>
      <c r="E272" s="96" t="s">
        <v>486</v>
      </c>
      <c r="F272" s="97">
        <v>24500</v>
      </c>
      <c r="G272" s="97">
        <v>1</v>
      </c>
      <c r="H272" s="96" t="s">
        <v>31</v>
      </c>
      <c r="I272" s="96" t="s">
        <v>2</v>
      </c>
      <c r="J272" s="98" t="s">
        <v>1366</v>
      </c>
      <c r="K272" s="97">
        <v>1</v>
      </c>
      <c r="L272" s="97">
        <v>3</v>
      </c>
      <c r="M272" s="97">
        <v>1</v>
      </c>
      <c r="N272" s="97">
        <v>3</v>
      </c>
      <c r="O272" s="97">
        <v>3</v>
      </c>
      <c r="P272" s="97">
        <v>3</v>
      </c>
      <c r="Q272" s="97">
        <v>3</v>
      </c>
      <c r="R272" s="97">
        <v>1</v>
      </c>
      <c r="S272" s="97">
        <v>4</v>
      </c>
      <c r="T272" s="97">
        <v>5</v>
      </c>
      <c r="U272" s="97">
        <v>1</v>
      </c>
      <c r="V272" s="97">
        <v>6</v>
      </c>
      <c r="W272" s="97">
        <v>0</v>
      </c>
      <c r="X272" s="97">
        <v>6</v>
      </c>
      <c r="Y272" s="97">
        <v>4</v>
      </c>
      <c r="Z272" s="97">
        <v>4</v>
      </c>
      <c r="AA272" s="97">
        <v>6</v>
      </c>
      <c r="AB272" s="97">
        <v>6</v>
      </c>
      <c r="AC272" s="97">
        <v>6</v>
      </c>
      <c r="AD272" s="97">
        <v>4</v>
      </c>
      <c r="AE272" s="97">
        <v>5</v>
      </c>
      <c r="AF272" s="97">
        <v>9</v>
      </c>
      <c r="AG272" s="97">
        <v>5</v>
      </c>
      <c r="AH272" s="97">
        <v>7</v>
      </c>
      <c r="AI272" s="97">
        <v>6</v>
      </c>
      <c r="AJ272" s="97">
        <v>3</v>
      </c>
      <c r="AK272" s="97">
        <v>9</v>
      </c>
      <c r="AL272" s="97">
        <v>6</v>
      </c>
      <c r="AM272" s="97">
        <v>9</v>
      </c>
      <c r="AN272" s="96" t="s">
        <v>483</v>
      </c>
      <c r="AO272" s="97">
        <v>6</v>
      </c>
      <c r="AP272" s="31">
        <f>IFERROR(IF(AN272="CIKDITIRO",VLOOKUP(A272,'BR DTG CIKDITIRO'!C:E,3,0),IF(FR_HITUNG_MINMAX!AN272="PESALAKAN",VLOOKUP(FR_HITUNG_MINMAX!A272,'BR DTG ADW'!C:E,3,0),IF(FR_HITUNG_MINMAX!AN272="PACUL",VLOOKUP(FR_HITUNG_MINMAX!A272,'BR DTG PACUL'!C:E,3,0),IF(FR_HITUNG_MINMAX!AN272="TRAYEMAN",VLOOKUP(FR_HITUNG_MINMAX!A272,'BR DTG TRAYEMAN'!C:E,3,0),"?")))),0)</f>
        <v>0</v>
      </c>
      <c r="AQ272" s="31">
        <f>IF(AN272="PACUL",VLOOKUP(A272,'STOK PACUL'!C:H,6,0),IF(FR_HITUNG_MINMAX!AN272="PESALAKAN",VLOOKUP(FR_HITUNG_MINMAX!A272,'STOK PESALAKAN'!C:H,6,0),IF(FR_HITUNG_MINMAX!AN272="CIKDITIRO",VLOOKUP(FR_HITUNG_MINMAX!A272,'STOK CIKDITIRO'!C:H,6,0),IF(FR_HITUNG_MINMAX!AN272="TRAYEMAN",VLOOKUP(FR_HITUNG_MINMAX!A272,'STOK TRAYEMAN'!C:H,6,0),"?"))))</f>
        <v>6</v>
      </c>
      <c r="AR272" s="25">
        <f t="shared" si="13"/>
        <v>6</v>
      </c>
      <c r="AS272" s="25">
        <f t="shared" si="12"/>
        <v>3</v>
      </c>
      <c r="AT272" s="25">
        <f t="shared" si="14"/>
        <v>4</v>
      </c>
    </row>
    <row r="273" spans="1:46" ht="30">
      <c r="A273" s="96" t="s">
        <v>337</v>
      </c>
      <c r="B273" s="96" t="s">
        <v>1120</v>
      </c>
      <c r="C273" s="96" t="s">
        <v>898</v>
      </c>
      <c r="D273" s="96" t="s">
        <v>1365</v>
      </c>
      <c r="E273" s="96" t="s">
        <v>485</v>
      </c>
      <c r="F273" s="97">
        <v>12000</v>
      </c>
      <c r="G273" s="97">
        <v>1</v>
      </c>
      <c r="H273" s="96" t="s">
        <v>1185</v>
      </c>
      <c r="I273" s="96" t="s">
        <v>1185</v>
      </c>
      <c r="J273" s="98">
        <v>1</v>
      </c>
      <c r="K273" s="97">
        <v>1</v>
      </c>
      <c r="L273" s="97">
        <v>1</v>
      </c>
      <c r="M273" s="97">
        <v>4</v>
      </c>
      <c r="N273" s="97">
        <v>2</v>
      </c>
      <c r="O273" s="97">
        <v>3</v>
      </c>
      <c r="P273" s="97">
        <v>5</v>
      </c>
      <c r="Q273" s="97">
        <v>0</v>
      </c>
      <c r="R273" s="97">
        <v>0</v>
      </c>
      <c r="S273" s="97">
        <v>0</v>
      </c>
      <c r="T273" s="97">
        <v>0</v>
      </c>
      <c r="U273" s="97">
        <v>0</v>
      </c>
      <c r="V273" s="97">
        <v>0</v>
      </c>
      <c r="W273" s="97">
        <v>0</v>
      </c>
      <c r="X273" s="97">
        <v>5</v>
      </c>
      <c r="Y273" s="97">
        <v>5</v>
      </c>
      <c r="Z273" s="97">
        <v>6</v>
      </c>
      <c r="AA273" s="97">
        <v>5</v>
      </c>
      <c r="AB273" s="97">
        <v>8</v>
      </c>
      <c r="AC273" s="97">
        <v>5</v>
      </c>
      <c r="AD273" s="97">
        <v>0</v>
      </c>
      <c r="AE273" s="97">
        <v>0</v>
      </c>
      <c r="AF273" s="97">
        <v>0</v>
      </c>
      <c r="AG273" s="97">
        <v>0</v>
      </c>
      <c r="AH273" s="97">
        <v>0</v>
      </c>
      <c r="AI273" s="97">
        <v>0</v>
      </c>
      <c r="AJ273" s="97">
        <v>1</v>
      </c>
      <c r="AK273" s="97">
        <v>8</v>
      </c>
      <c r="AL273" s="97">
        <v>5</v>
      </c>
      <c r="AM273" s="97">
        <v>8</v>
      </c>
      <c r="AN273" s="96" t="s">
        <v>483</v>
      </c>
      <c r="AO273" s="97">
        <v>0</v>
      </c>
      <c r="AP273" s="31">
        <f>IFERROR(IF(AN273="CIKDITIRO",VLOOKUP(A273,'BR DTG CIKDITIRO'!C:E,3,0),IF(FR_HITUNG_MINMAX!AN273="PESALAKAN",VLOOKUP(FR_HITUNG_MINMAX!A273,'BR DTG ADW'!C:E,3,0),IF(FR_HITUNG_MINMAX!AN273="PACUL",VLOOKUP(FR_HITUNG_MINMAX!A273,'BR DTG PACUL'!C:E,3,0),IF(FR_HITUNG_MINMAX!AN273="TRAYEMAN",VLOOKUP(FR_HITUNG_MINMAX!A273,'BR DTG TRAYEMAN'!C:E,3,0),"?")))),0)</f>
        <v>0</v>
      </c>
      <c r="AQ273" s="31">
        <f>IF(AN273="PACUL",VLOOKUP(A273,'STOK PACUL'!C:H,6,0),IF(FR_HITUNG_MINMAX!AN273="PESALAKAN",VLOOKUP(FR_HITUNG_MINMAX!A273,'STOK PESALAKAN'!C:H,6,0),IF(FR_HITUNG_MINMAX!AN273="CIKDITIRO",VLOOKUP(FR_HITUNG_MINMAX!A273,'STOK CIKDITIRO'!C:H,6,0),IF(FR_HITUNG_MINMAX!AN273="TRAYEMAN",VLOOKUP(FR_HITUNG_MINMAX!A273,'STOK TRAYEMAN'!C:H,6,0),"?"))))</f>
        <v>0</v>
      </c>
      <c r="AR273" s="25">
        <f t="shared" si="13"/>
        <v>0</v>
      </c>
      <c r="AS273" s="25">
        <f t="shared" si="12"/>
        <v>3</v>
      </c>
      <c r="AT273" s="25">
        <f t="shared" si="14"/>
        <v>3</v>
      </c>
    </row>
    <row r="274" spans="1:46" ht="30">
      <c r="A274" s="96" t="s">
        <v>338</v>
      </c>
      <c r="B274" s="96" t="s">
        <v>1121</v>
      </c>
      <c r="C274" s="96" t="s">
        <v>898</v>
      </c>
      <c r="D274" s="96" t="s">
        <v>1365</v>
      </c>
      <c r="E274" s="96" t="s">
        <v>485</v>
      </c>
      <c r="F274" s="97">
        <v>12000</v>
      </c>
      <c r="G274" s="97">
        <v>1</v>
      </c>
      <c r="H274" s="96" t="s">
        <v>30</v>
      </c>
      <c r="I274" s="96" t="s">
        <v>2</v>
      </c>
      <c r="J274" s="98" t="s">
        <v>1368</v>
      </c>
      <c r="K274" s="97">
        <v>1</v>
      </c>
      <c r="L274" s="97">
        <v>1</v>
      </c>
      <c r="M274" s="97">
        <v>2</v>
      </c>
      <c r="N274" s="97">
        <v>2</v>
      </c>
      <c r="O274" s="97">
        <v>3</v>
      </c>
      <c r="P274" s="97">
        <v>3</v>
      </c>
      <c r="Q274" s="97">
        <v>2</v>
      </c>
      <c r="R274" s="97">
        <v>3</v>
      </c>
      <c r="S274" s="97">
        <v>1</v>
      </c>
      <c r="T274" s="97">
        <v>1</v>
      </c>
      <c r="U274" s="97">
        <v>2</v>
      </c>
      <c r="V274" s="97">
        <v>1</v>
      </c>
      <c r="W274" s="97">
        <v>0</v>
      </c>
      <c r="X274" s="97">
        <v>3</v>
      </c>
      <c r="Y274" s="97">
        <v>3</v>
      </c>
      <c r="Z274" s="97">
        <v>4</v>
      </c>
      <c r="AA274" s="97">
        <v>5</v>
      </c>
      <c r="AB274" s="97">
        <v>6</v>
      </c>
      <c r="AC274" s="97">
        <v>5</v>
      </c>
      <c r="AD274" s="97">
        <v>5</v>
      </c>
      <c r="AE274" s="97">
        <v>4</v>
      </c>
      <c r="AF274" s="97">
        <v>2</v>
      </c>
      <c r="AG274" s="97">
        <v>3</v>
      </c>
      <c r="AH274" s="97">
        <v>3</v>
      </c>
      <c r="AI274" s="97">
        <v>1</v>
      </c>
      <c r="AJ274" s="97">
        <v>1</v>
      </c>
      <c r="AK274" s="97">
        <v>6</v>
      </c>
      <c r="AL274" s="97">
        <v>3</v>
      </c>
      <c r="AM274" s="97">
        <v>6</v>
      </c>
      <c r="AN274" s="96" t="s">
        <v>483</v>
      </c>
      <c r="AO274" s="97">
        <v>6</v>
      </c>
      <c r="AP274" s="31">
        <f>IFERROR(IF(AN274="CIKDITIRO",VLOOKUP(A274,'BR DTG CIKDITIRO'!C:E,3,0),IF(FR_HITUNG_MINMAX!AN274="PESALAKAN",VLOOKUP(FR_HITUNG_MINMAX!A274,'BR DTG ADW'!C:E,3,0),IF(FR_HITUNG_MINMAX!AN274="PACUL",VLOOKUP(FR_HITUNG_MINMAX!A274,'BR DTG PACUL'!C:E,3,0),IF(FR_HITUNG_MINMAX!AN274="TRAYEMAN",VLOOKUP(FR_HITUNG_MINMAX!A274,'BR DTG TRAYEMAN'!C:E,3,0),"?")))),0)</f>
        <v>0</v>
      </c>
      <c r="AQ274" s="31">
        <f>IF(AN274="PACUL",VLOOKUP(A274,'STOK PACUL'!C:H,6,0),IF(FR_HITUNG_MINMAX!AN274="PESALAKAN",VLOOKUP(FR_HITUNG_MINMAX!A274,'STOK PESALAKAN'!C:H,6,0),IF(FR_HITUNG_MINMAX!AN274="CIKDITIRO",VLOOKUP(FR_HITUNG_MINMAX!A274,'STOK CIKDITIRO'!C:H,6,0),IF(FR_HITUNG_MINMAX!AN274="TRAYEMAN",VLOOKUP(FR_HITUNG_MINMAX!A274,'STOK TRAYEMAN'!C:H,6,0),"?"))))</f>
        <v>6</v>
      </c>
      <c r="AR274" s="25">
        <f t="shared" si="13"/>
        <v>6</v>
      </c>
      <c r="AS274" s="25">
        <f t="shared" si="12"/>
        <v>2</v>
      </c>
      <c r="AT274" s="25">
        <f t="shared" si="14"/>
        <v>4</v>
      </c>
    </row>
    <row r="275" spans="1:46" ht="30">
      <c r="A275" s="96" t="s">
        <v>339</v>
      </c>
      <c r="B275" s="96" t="s">
        <v>1122</v>
      </c>
      <c r="C275" s="96" t="s">
        <v>898</v>
      </c>
      <c r="D275" s="96" t="s">
        <v>1365</v>
      </c>
      <c r="E275" s="96" t="s">
        <v>486</v>
      </c>
      <c r="F275" s="97">
        <v>12000</v>
      </c>
      <c r="G275" s="97">
        <v>1</v>
      </c>
      <c r="H275" s="96" t="s">
        <v>30</v>
      </c>
      <c r="I275" s="96" t="s">
        <v>2</v>
      </c>
      <c r="J275" s="98" t="s">
        <v>1380</v>
      </c>
      <c r="K275" s="97">
        <v>1</v>
      </c>
      <c r="L275" s="97">
        <v>1</v>
      </c>
      <c r="M275" s="97">
        <v>1</v>
      </c>
      <c r="N275" s="97">
        <v>3</v>
      </c>
      <c r="O275" s="97">
        <v>6</v>
      </c>
      <c r="P275" s="97">
        <v>5</v>
      </c>
      <c r="Q275" s="97">
        <v>0</v>
      </c>
      <c r="R275" s="97">
        <v>4</v>
      </c>
      <c r="S275" s="97">
        <v>0</v>
      </c>
      <c r="T275" s="97">
        <v>5</v>
      </c>
      <c r="U275" s="97">
        <v>6</v>
      </c>
      <c r="V275" s="97">
        <v>4</v>
      </c>
      <c r="W275" s="97">
        <v>3</v>
      </c>
      <c r="X275" s="97">
        <v>6</v>
      </c>
      <c r="Y275" s="97">
        <v>2</v>
      </c>
      <c r="Z275" s="97">
        <v>4</v>
      </c>
      <c r="AA275" s="97">
        <v>9</v>
      </c>
      <c r="AB275" s="97">
        <v>11</v>
      </c>
      <c r="AC275" s="97">
        <v>5</v>
      </c>
      <c r="AD275" s="97">
        <v>4</v>
      </c>
      <c r="AE275" s="97">
        <v>4</v>
      </c>
      <c r="AF275" s="97">
        <v>5</v>
      </c>
      <c r="AG275" s="97">
        <v>6</v>
      </c>
      <c r="AH275" s="97">
        <v>10</v>
      </c>
      <c r="AI275" s="97">
        <v>7</v>
      </c>
      <c r="AJ275" s="97">
        <v>4</v>
      </c>
      <c r="AK275" s="97">
        <v>11</v>
      </c>
      <c r="AL275" s="97">
        <v>6</v>
      </c>
      <c r="AM275" s="97">
        <v>11</v>
      </c>
      <c r="AN275" s="96" t="s">
        <v>483</v>
      </c>
      <c r="AO275" s="97">
        <v>7</v>
      </c>
      <c r="AP275" s="31">
        <f>IFERROR(IF(AN275="CIKDITIRO",VLOOKUP(A275,'BR DTG CIKDITIRO'!C:E,3,0),IF(FR_HITUNG_MINMAX!AN275="PESALAKAN",VLOOKUP(FR_HITUNG_MINMAX!A275,'BR DTG ADW'!C:E,3,0),IF(FR_HITUNG_MINMAX!AN275="PACUL",VLOOKUP(FR_HITUNG_MINMAX!A275,'BR DTG PACUL'!C:E,3,0),IF(FR_HITUNG_MINMAX!AN275="TRAYEMAN",VLOOKUP(FR_HITUNG_MINMAX!A275,'BR DTG TRAYEMAN'!C:E,3,0),"?")))),0)</f>
        <v>5</v>
      </c>
      <c r="AQ275" s="31">
        <f>IF(AN275="PACUL",VLOOKUP(A275,'STOK PACUL'!C:H,6,0),IF(FR_HITUNG_MINMAX!AN275="PESALAKAN",VLOOKUP(FR_HITUNG_MINMAX!A275,'STOK PESALAKAN'!C:H,6,0),IF(FR_HITUNG_MINMAX!AN275="CIKDITIRO",VLOOKUP(FR_HITUNG_MINMAX!A275,'STOK CIKDITIRO'!C:H,6,0),IF(FR_HITUNG_MINMAX!AN275="TRAYEMAN",VLOOKUP(FR_HITUNG_MINMAX!A275,'STOK TRAYEMAN'!C:H,6,0),"?"))))</f>
        <v>12</v>
      </c>
      <c r="AR275" s="25">
        <f t="shared" si="13"/>
        <v>12</v>
      </c>
      <c r="AS275" s="25">
        <f t="shared" si="12"/>
        <v>3</v>
      </c>
      <c r="AT275" s="25">
        <f t="shared" si="14"/>
        <v>4</v>
      </c>
    </row>
    <row r="276" spans="1:46" ht="30">
      <c r="A276" s="96" t="s">
        <v>340</v>
      </c>
      <c r="B276" s="96" t="s">
        <v>1123</v>
      </c>
      <c r="C276" s="96" t="s">
        <v>898</v>
      </c>
      <c r="D276" s="96" t="s">
        <v>1365</v>
      </c>
      <c r="E276" s="96" t="s">
        <v>482</v>
      </c>
      <c r="F276" s="97">
        <v>13000</v>
      </c>
      <c r="G276" s="97">
        <v>1</v>
      </c>
      <c r="H276" s="96" t="s">
        <v>30</v>
      </c>
      <c r="I276" s="96" t="s">
        <v>2</v>
      </c>
      <c r="J276" s="98">
        <v>1</v>
      </c>
      <c r="K276" s="97">
        <v>1</v>
      </c>
      <c r="L276" s="97">
        <v>0</v>
      </c>
      <c r="M276" s="97">
        <v>0</v>
      </c>
      <c r="N276" s="97">
        <v>0</v>
      </c>
      <c r="O276" s="97">
        <v>1</v>
      </c>
      <c r="P276" s="97">
        <v>0</v>
      </c>
      <c r="Q276" s="97">
        <v>0</v>
      </c>
      <c r="R276" s="97">
        <v>0</v>
      </c>
      <c r="S276" s="97">
        <v>0</v>
      </c>
      <c r="T276" s="97">
        <v>0</v>
      </c>
      <c r="U276" s="97">
        <v>0</v>
      </c>
      <c r="V276" s="97">
        <v>0</v>
      </c>
      <c r="W276" s="97">
        <v>0</v>
      </c>
      <c r="X276" s="97">
        <v>1</v>
      </c>
      <c r="Y276" s="97">
        <v>0</v>
      </c>
      <c r="Z276" s="97">
        <v>0</v>
      </c>
      <c r="AA276" s="97">
        <v>1</v>
      </c>
      <c r="AB276" s="97">
        <v>1</v>
      </c>
      <c r="AC276" s="97">
        <v>0</v>
      </c>
      <c r="AD276" s="97">
        <v>0</v>
      </c>
      <c r="AE276" s="97">
        <v>0</v>
      </c>
      <c r="AF276" s="97">
        <v>0</v>
      </c>
      <c r="AG276" s="97">
        <v>0</v>
      </c>
      <c r="AH276" s="97">
        <v>0</v>
      </c>
      <c r="AI276" s="97">
        <v>0</v>
      </c>
      <c r="AJ276" s="97">
        <v>0</v>
      </c>
      <c r="AK276" s="97">
        <v>1</v>
      </c>
      <c r="AL276" s="97">
        <v>1</v>
      </c>
      <c r="AM276" s="97">
        <v>2</v>
      </c>
      <c r="AN276" s="96" t="s">
        <v>483</v>
      </c>
      <c r="AO276" s="97">
        <v>2</v>
      </c>
      <c r="AP276" s="31">
        <f>IFERROR(IF(AN276="CIKDITIRO",VLOOKUP(A276,'BR DTG CIKDITIRO'!C:E,3,0),IF(FR_HITUNG_MINMAX!AN276="PESALAKAN",VLOOKUP(FR_HITUNG_MINMAX!A276,'BR DTG ADW'!C:E,3,0),IF(FR_HITUNG_MINMAX!AN276="PACUL",VLOOKUP(FR_HITUNG_MINMAX!A276,'BR DTG PACUL'!C:E,3,0),IF(FR_HITUNG_MINMAX!AN276="TRAYEMAN",VLOOKUP(FR_HITUNG_MINMAX!A276,'BR DTG TRAYEMAN'!C:E,3,0),"?")))),0)</f>
        <v>0</v>
      </c>
      <c r="AQ276" s="31">
        <f>IF(AN276="PACUL",VLOOKUP(A276,'STOK PACUL'!C:H,6,0),IF(FR_HITUNG_MINMAX!AN276="PESALAKAN",VLOOKUP(FR_HITUNG_MINMAX!A276,'STOK PESALAKAN'!C:H,6,0),IF(FR_HITUNG_MINMAX!AN276="CIKDITIRO",VLOOKUP(FR_HITUNG_MINMAX!A276,'STOK CIKDITIRO'!C:H,6,0),IF(FR_HITUNG_MINMAX!AN276="TRAYEMAN",VLOOKUP(FR_HITUNG_MINMAX!A276,'STOK TRAYEMAN'!C:H,6,0),"?"))))</f>
        <v>2</v>
      </c>
      <c r="AR276" s="25">
        <f t="shared" si="13"/>
        <v>2</v>
      </c>
      <c r="AS276" s="25">
        <f t="shared" si="12"/>
        <v>1</v>
      </c>
      <c r="AT276" s="25">
        <f t="shared" si="14"/>
        <v>3</v>
      </c>
    </row>
    <row r="277" spans="1:46">
      <c r="A277" s="96" t="s">
        <v>341</v>
      </c>
      <c r="B277" s="96" t="s">
        <v>1124</v>
      </c>
      <c r="C277" s="96" t="s">
        <v>898</v>
      </c>
      <c r="D277" s="96" t="s">
        <v>1365</v>
      </c>
      <c r="E277" s="96" t="s">
        <v>482</v>
      </c>
      <c r="F277" s="97">
        <v>12000</v>
      </c>
      <c r="G277" s="97">
        <v>1</v>
      </c>
      <c r="H277" s="96" t="s">
        <v>31</v>
      </c>
      <c r="I277" s="96" t="s">
        <v>2</v>
      </c>
      <c r="J277" s="98" t="s">
        <v>1366</v>
      </c>
      <c r="K277" s="97">
        <v>1</v>
      </c>
      <c r="L277" s="97">
        <v>0</v>
      </c>
      <c r="M277" s="97">
        <v>0</v>
      </c>
      <c r="N277" s="97">
        <v>0</v>
      </c>
      <c r="O277" s="97">
        <v>0</v>
      </c>
      <c r="P277" s="97">
        <v>0</v>
      </c>
      <c r="Q277" s="97">
        <v>0</v>
      </c>
      <c r="R277" s="97">
        <v>0</v>
      </c>
      <c r="S277" s="97">
        <v>1</v>
      </c>
      <c r="T277" s="97">
        <v>0</v>
      </c>
      <c r="U277" s="97">
        <v>0</v>
      </c>
      <c r="V277" s="97">
        <v>0</v>
      </c>
      <c r="W277" s="97">
        <v>0</v>
      </c>
      <c r="X277" s="97">
        <v>1</v>
      </c>
      <c r="Y277" s="97">
        <v>0</v>
      </c>
      <c r="Z277" s="97">
        <v>0</v>
      </c>
      <c r="AA277" s="97">
        <v>0</v>
      </c>
      <c r="AB277" s="97">
        <v>0</v>
      </c>
      <c r="AC277" s="97">
        <v>0</v>
      </c>
      <c r="AD277" s="97">
        <v>0</v>
      </c>
      <c r="AE277" s="97">
        <v>1</v>
      </c>
      <c r="AF277" s="97">
        <v>1</v>
      </c>
      <c r="AG277" s="97">
        <v>1</v>
      </c>
      <c r="AH277" s="97">
        <v>0</v>
      </c>
      <c r="AI277" s="97">
        <v>0</v>
      </c>
      <c r="AJ277" s="97">
        <v>0</v>
      </c>
      <c r="AK277" s="97">
        <v>1</v>
      </c>
      <c r="AL277" s="97">
        <v>1</v>
      </c>
      <c r="AM277" s="97">
        <v>2</v>
      </c>
      <c r="AN277" s="96" t="s">
        <v>483</v>
      </c>
      <c r="AO277" s="97">
        <v>2</v>
      </c>
      <c r="AP277" s="31">
        <f>IFERROR(IF(AN277="CIKDITIRO",VLOOKUP(A277,'BR DTG CIKDITIRO'!C:E,3,0),IF(FR_HITUNG_MINMAX!AN277="PESALAKAN",VLOOKUP(FR_HITUNG_MINMAX!A277,'BR DTG ADW'!C:E,3,0),IF(FR_HITUNG_MINMAX!AN277="PACUL",VLOOKUP(FR_HITUNG_MINMAX!A277,'BR DTG PACUL'!C:E,3,0),IF(FR_HITUNG_MINMAX!AN277="TRAYEMAN",VLOOKUP(FR_HITUNG_MINMAX!A277,'BR DTG TRAYEMAN'!C:E,3,0),"?")))),0)</f>
        <v>0</v>
      </c>
      <c r="AQ277" s="31">
        <f>IF(AN277="PACUL",VLOOKUP(A277,'STOK PACUL'!C:H,6,0),IF(FR_HITUNG_MINMAX!AN277="PESALAKAN",VLOOKUP(FR_HITUNG_MINMAX!A277,'STOK PESALAKAN'!C:H,6,0),IF(FR_HITUNG_MINMAX!AN277="CIKDITIRO",VLOOKUP(FR_HITUNG_MINMAX!A277,'STOK CIKDITIRO'!C:H,6,0),IF(FR_HITUNG_MINMAX!AN277="TRAYEMAN",VLOOKUP(FR_HITUNG_MINMAX!A277,'STOK TRAYEMAN'!C:H,6,0),"?"))))</f>
        <v>2</v>
      </c>
      <c r="AR277" s="25">
        <f t="shared" si="13"/>
        <v>2</v>
      </c>
      <c r="AS277" s="25">
        <f t="shared" si="12"/>
        <v>1</v>
      </c>
      <c r="AT277" s="25">
        <f t="shared" si="14"/>
        <v>2</v>
      </c>
    </row>
    <row r="278" spans="1:46">
      <c r="A278" s="96" t="s">
        <v>342</v>
      </c>
      <c r="B278" s="96" t="s">
        <v>1125</v>
      </c>
      <c r="C278" s="96" t="s">
        <v>898</v>
      </c>
      <c r="D278" s="96" t="s">
        <v>1365</v>
      </c>
      <c r="E278" s="96" t="s">
        <v>484</v>
      </c>
      <c r="F278" s="97">
        <v>16000</v>
      </c>
      <c r="G278" s="97">
        <v>1</v>
      </c>
      <c r="H278" s="96" t="s">
        <v>30</v>
      </c>
      <c r="I278" s="96" t="s">
        <v>2</v>
      </c>
      <c r="J278" s="98" t="s">
        <v>1366</v>
      </c>
      <c r="K278" s="97">
        <v>1</v>
      </c>
      <c r="L278" s="97">
        <v>0</v>
      </c>
      <c r="M278" s="97">
        <v>0</v>
      </c>
      <c r="N278" s="97">
        <v>0</v>
      </c>
      <c r="O278" s="97">
        <v>2</v>
      </c>
      <c r="P278" s="97">
        <v>0</v>
      </c>
      <c r="Q278" s="97">
        <v>0</v>
      </c>
      <c r="R278" s="97">
        <v>1</v>
      </c>
      <c r="S278" s="97">
        <v>1</v>
      </c>
      <c r="T278" s="97">
        <v>0</v>
      </c>
      <c r="U278" s="97">
        <v>0</v>
      </c>
      <c r="V278" s="97">
        <v>2</v>
      </c>
      <c r="W278" s="97">
        <v>0</v>
      </c>
      <c r="X278" s="97">
        <v>2</v>
      </c>
      <c r="Y278" s="97">
        <v>0</v>
      </c>
      <c r="Z278" s="97">
        <v>0</v>
      </c>
      <c r="AA278" s="97">
        <v>2</v>
      </c>
      <c r="AB278" s="97">
        <v>2</v>
      </c>
      <c r="AC278" s="97">
        <v>0</v>
      </c>
      <c r="AD278" s="97">
        <v>1</v>
      </c>
      <c r="AE278" s="97">
        <v>2</v>
      </c>
      <c r="AF278" s="97">
        <v>1</v>
      </c>
      <c r="AG278" s="97">
        <v>1</v>
      </c>
      <c r="AH278" s="97">
        <v>2</v>
      </c>
      <c r="AI278" s="97">
        <v>2</v>
      </c>
      <c r="AJ278" s="97">
        <v>0</v>
      </c>
      <c r="AK278" s="97">
        <v>2</v>
      </c>
      <c r="AL278" s="97">
        <v>2</v>
      </c>
      <c r="AM278" s="97">
        <v>2</v>
      </c>
      <c r="AN278" s="96" t="s">
        <v>483</v>
      </c>
      <c r="AO278" s="97">
        <v>2</v>
      </c>
      <c r="AP278" s="31">
        <f>IFERROR(IF(AN278="CIKDITIRO",VLOOKUP(A278,'BR DTG CIKDITIRO'!C:E,3,0),IF(FR_HITUNG_MINMAX!AN278="PESALAKAN",VLOOKUP(FR_HITUNG_MINMAX!A278,'BR DTG ADW'!C:E,3,0),IF(FR_HITUNG_MINMAX!AN278="PACUL",VLOOKUP(FR_HITUNG_MINMAX!A278,'BR DTG PACUL'!C:E,3,0),IF(FR_HITUNG_MINMAX!AN278="TRAYEMAN",VLOOKUP(FR_HITUNG_MINMAX!A278,'BR DTG TRAYEMAN'!C:E,3,0),"?")))),0)</f>
        <v>0</v>
      </c>
      <c r="AQ278" s="31">
        <f>IF(AN278="PACUL",VLOOKUP(A278,'STOK PACUL'!C:H,6,0),IF(FR_HITUNG_MINMAX!AN278="PESALAKAN",VLOOKUP(FR_HITUNG_MINMAX!A278,'STOK PESALAKAN'!C:H,6,0),IF(FR_HITUNG_MINMAX!AN278="CIKDITIRO",VLOOKUP(FR_HITUNG_MINMAX!A278,'STOK CIKDITIRO'!C:H,6,0),IF(FR_HITUNG_MINMAX!AN278="TRAYEMAN",VLOOKUP(FR_HITUNG_MINMAX!A278,'STOK TRAYEMAN'!C:H,6,0),"?"))))</f>
        <v>2</v>
      </c>
      <c r="AR278" s="25">
        <f t="shared" si="13"/>
        <v>2</v>
      </c>
      <c r="AS278" s="25">
        <f t="shared" si="12"/>
        <v>1</v>
      </c>
      <c r="AT278" s="25">
        <f t="shared" si="14"/>
        <v>3</v>
      </c>
    </row>
    <row r="279" spans="1:46" ht="30">
      <c r="A279" s="96" t="s">
        <v>1846</v>
      </c>
      <c r="B279" s="96" t="s">
        <v>1847</v>
      </c>
      <c r="C279" s="96" t="s">
        <v>898</v>
      </c>
      <c r="D279" s="96" t="s">
        <v>1365</v>
      </c>
      <c r="E279" s="96" t="s">
        <v>482</v>
      </c>
      <c r="F279" s="97">
        <v>17000</v>
      </c>
      <c r="G279" s="97">
        <v>1</v>
      </c>
      <c r="H279" s="96" t="s">
        <v>1185</v>
      </c>
      <c r="I279" s="96" t="s">
        <v>1185</v>
      </c>
      <c r="J279" s="98">
        <v>1</v>
      </c>
      <c r="K279" s="97">
        <v>1</v>
      </c>
      <c r="L279" s="97">
        <v>0</v>
      </c>
      <c r="M279" s="97">
        <v>0</v>
      </c>
      <c r="N279" s="97">
        <v>1</v>
      </c>
      <c r="O279" s="97">
        <v>0</v>
      </c>
      <c r="P279" s="97">
        <v>0</v>
      </c>
      <c r="Q279" s="97">
        <v>0</v>
      </c>
      <c r="R279" s="97">
        <v>0</v>
      </c>
      <c r="S279" s="97">
        <v>0</v>
      </c>
      <c r="T279" s="97">
        <v>0</v>
      </c>
      <c r="U279" s="97">
        <v>0</v>
      </c>
      <c r="V279" s="97">
        <v>0</v>
      </c>
      <c r="W279" s="97">
        <v>0</v>
      </c>
      <c r="X279" s="97">
        <v>1</v>
      </c>
      <c r="Y279" s="97">
        <v>0</v>
      </c>
      <c r="Z279" s="97">
        <v>1</v>
      </c>
      <c r="AA279" s="97">
        <v>1</v>
      </c>
      <c r="AB279" s="97">
        <v>0</v>
      </c>
      <c r="AC279" s="97">
        <v>0</v>
      </c>
      <c r="AD279" s="97">
        <v>0</v>
      </c>
      <c r="AE279" s="97">
        <v>0</v>
      </c>
      <c r="AF279" s="97">
        <v>0</v>
      </c>
      <c r="AG279" s="97">
        <v>0</v>
      </c>
      <c r="AH279" s="97">
        <v>0</v>
      </c>
      <c r="AI279" s="97">
        <v>0</v>
      </c>
      <c r="AJ279" s="97">
        <v>0</v>
      </c>
      <c r="AK279" s="97">
        <v>1</v>
      </c>
      <c r="AL279" s="97">
        <v>1</v>
      </c>
      <c r="AM279" s="97">
        <v>1</v>
      </c>
      <c r="AN279" s="96" t="s">
        <v>483</v>
      </c>
      <c r="AO279" s="97">
        <v>1</v>
      </c>
      <c r="AP279" s="31">
        <f>IFERROR(IF(AN279="CIKDITIRO",VLOOKUP(A279,'BR DTG CIKDITIRO'!C:E,3,0),IF(FR_HITUNG_MINMAX!AN279="PESALAKAN",VLOOKUP(FR_HITUNG_MINMAX!A279,'BR DTG ADW'!C:E,3,0),IF(FR_HITUNG_MINMAX!AN279="PACUL",VLOOKUP(FR_HITUNG_MINMAX!A279,'BR DTG PACUL'!C:E,3,0),IF(FR_HITUNG_MINMAX!AN279="TRAYEMAN",VLOOKUP(FR_HITUNG_MINMAX!A279,'BR DTG TRAYEMAN'!C:E,3,0),"?")))),0)</f>
        <v>0</v>
      </c>
      <c r="AQ279" s="31">
        <f>IF(AN279="PACUL",VLOOKUP(A279,'STOK PACUL'!C:H,6,0),IF(FR_HITUNG_MINMAX!AN279="PESALAKAN",VLOOKUP(FR_HITUNG_MINMAX!A279,'STOK PESALAKAN'!C:H,6,0),IF(FR_HITUNG_MINMAX!AN279="CIKDITIRO",VLOOKUP(FR_HITUNG_MINMAX!A279,'STOK CIKDITIRO'!C:H,6,0),IF(FR_HITUNG_MINMAX!AN279="TRAYEMAN",VLOOKUP(FR_HITUNG_MINMAX!A279,'STOK TRAYEMAN'!C:H,6,0),"?"))))</f>
        <v>1</v>
      </c>
      <c r="AR279" s="25">
        <f t="shared" si="13"/>
        <v>1</v>
      </c>
      <c r="AS279" s="25">
        <f t="shared" si="12"/>
        <v>1</v>
      </c>
      <c r="AT279" s="25">
        <f t="shared" si="14"/>
        <v>1</v>
      </c>
    </row>
    <row r="280" spans="1:46" ht="30">
      <c r="A280" s="96" t="s">
        <v>1848</v>
      </c>
      <c r="B280" s="96" t="s">
        <v>1849</v>
      </c>
      <c r="C280" s="96" t="s">
        <v>898</v>
      </c>
      <c r="D280" s="96" t="s">
        <v>1365</v>
      </c>
      <c r="E280" s="96" t="s">
        <v>482</v>
      </c>
      <c r="F280" s="97">
        <v>13500</v>
      </c>
      <c r="G280" s="97">
        <v>1</v>
      </c>
      <c r="H280" s="96" t="s">
        <v>30</v>
      </c>
      <c r="I280" s="96" t="s">
        <v>2</v>
      </c>
      <c r="J280" s="98">
        <v>1</v>
      </c>
      <c r="K280" s="97">
        <v>1</v>
      </c>
      <c r="L280" s="97">
        <v>1</v>
      </c>
      <c r="M280" s="97">
        <v>0</v>
      </c>
      <c r="N280" s="97">
        <v>0</v>
      </c>
      <c r="O280" s="97">
        <v>0</v>
      </c>
      <c r="P280" s="97">
        <v>0</v>
      </c>
      <c r="Q280" s="97">
        <v>0</v>
      </c>
      <c r="R280" s="97">
        <v>0</v>
      </c>
      <c r="S280" s="97">
        <v>0</v>
      </c>
      <c r="T280" s="97">
        <v>0</v>
      </c>
      <c r="U280" s="97">
        <v>0</v>
      </c>
      <c r="V280" s="97">
        <v>0</v>
      </c>
      <c r="W280" s="97">
        <v>0</v>
      </c>
      <c r="X280" s="97">
        <v>1</v>
      </c>
      <c r="Y280" s="97">
        <v>1</v>
      </c>
      <c r="Z280" s="97">
        <v>0</v>
      </c>
      <c r="AA280" s="97">
        <v>0</v>
      </c>
      <c r="AB280" s="97">
        <v>0</v>
      </c>
      <c r="AC280" s="97">
        <v>0</v>
      </c>
      <c r="AD280" s="97">
        <v>0</v>
      </c>
      <c r="AE280" s="97">
        <v>0</v>
      </c>
      <c r="AF280" s="97">
        <v>0</v>
      </c>
      <c r="AG280" s="97">
        <v>0</v>
      </c>
      <c r="AH280" s="97">
        <v>0</v>
      </c>
      <c r="AI280" s="97">
        <v>0</v>
      </c>
      <c r="AJ280" s="97">
        <v>1</v>
      </c>
      <c r="AK280" s="97">
        <v>1</v>
      </c>
      <c r="AL280" s="97">
        <v>1</v>
      </c>
      <c r="AM280" s="97">
        <v>2</v>
      </c>
      <c r="AN280" s="96" t="s">
        <v>483</v>
      </c>
      <c r="AO280" s="97">
        <v>1</v>
      </c>
      <c r="AP280" s="31">
        <f>IFERROR(IF(AN280="CIKDITIRO",VLOOKUP(A280,'BR DTG CIKDITIRO'!C:E,3,0),IF(FR_HITUNG_MINMAX!AN280="PESALAKAN",VLOOKUP(FR_HITUNG_MINMAX!A280,'BR DTG ADW'!C:E,3,0),IF(FR_HITUNG_MINMAX!AN280="PACUL",VLOOKUP(FR_HITUNG_MINMAX!A280,'BR DTG PACUL'!C:E,3,0),IF(FR_HITUNG_MINMAX!AN280="TRAYEMAN",VLOOKUP(FR_HITUNG_MINMAX!A280,'BR DTG TRAYEMAN'!C:E,3,0),"?")))),0)</f>
        <v>0</v>
      </c>
      <c r="AQ280" s="31">
        <f>IF(AN280="PACUL",VLOOKUP(A280,'STOK PACUL'!C:H,6,0),IF(FR_HITUNG_MINMAX!AN280="PESALAKAN",VLOOKUP(FR_HITUNG_MINMAX!A280,'STOK PESALAKAN'!C:H,6,0),IF(FR_HITUNG_MINMAX!AN280="CIKDITIRO",VLOOKUP(FR_HITUNG_MINMAX!A280,'STOK CIKDITIRO'!C:H,6,0),IF(FR_HITUNG_MINMAX!AN280="TRAYEMAN",VLOOKUP(FR_HITUNG_MINMAX!A280,'STOK TRAYEMAN'!C:H,6,0),"?"))))</f>
        <v>1</v>
      </c>
      <c r="AR280" s="25">
        <f t="shared" si="13"/>
        <v>1</v>
      </c>
      <c r="AS280" s="25">
        <f t="shared" si="12"/>
        <v>1</v>
      </c>
      <c r="AT280" s="25">
        <f t="shared" si="14"/>
        <v>1</v>
      </c>
    </row>
    <row r="281" spans="1:46">
      <c r="A281" s="96" t="s">
        <v>344</v>
      </c>
      <c r="B281" s="96" t="s">
        <v>1327</v>
      </c>
      <c r="C281" s="96" t="s">
        <v>898</v>
      </c>
      <c r="D281" s="96" t="s">
        <v>1365</v>
      </c>
      <c r="E281" s="96" t="s">
        <v>485</v>
      </c>
      <c r="F281" s="97">
        <v>13000</v>
      </c>
      <c r="G281" s="97">
        <v>1</v>
      </c>
      <c r="H281" s="96" t="s">
        <v>30</v>
      </c>
      <c r="I281" s="96" t="s">
        <v>2</v>
      </c>
      <c r="J281" s="98" t="s">
        <v>1373</v>
      </c>
      <c r="K281" s="97">
        <v>1</v>
      </c>
      <c r="L281" s="97">
        <v>0</v>
      </c>
      <c r="M281" s="97">
        <v>0</v>
      </c>
      <c r="N281" s="97">
        <v>2</v>
      </c>
      <c r="O281" s="97">
        <v>2</v>
      </c>
      <c r="P281" s="97">
        <v>0</v>
      </c>
      <c r="Q281" s="97">
        <v>2</v>
      </c>
      <c r="R281" s="97">
        <v>0</v>
      </c>
      <c r="S281" s="97">
        <v>2</v>
      </c>
      <c r="T281" s="97">
        <v>1</v>
      </c>
      <c r="U281" s="97">
        <v>0</v>
      </c>
      <c r="V281" s="97">
        <v>2</v>
      </c>
      <c r="W281" s="97">
        <v>2</v>
      </c>
      <c r="X281" s="97">
        <v>2</v>
      </c>
      <c r="Y281" s="97">
        <v>0</v>
      </c>
      <c r="Z281" s="97">
        <v>2</v>
      </c>
      <c r="AA281" s="97">
        <v>4</v>
      </c>
      <c r="AB281" s="97">
        <v>2</v>
      </c>
      <c r="AC281" s="97">
        <v>2</v>
      </c>
      <c r="AD281" s="97">
        <v>2</v>
      </c>
      <c r="AE281" s="97">
        <v>2</v>
      </c>
      <c r="AF281" s="97">
        <v>3</v>
      </c>
      <c r="AG281" s="97">
        <v>2</v>
      </c>
      <c r="AH281" s="97">
        <v>2</v>
      </c>
      <c r="AI281" s="97">
        <v>4</v>
      </c>
      <c r="AJ281" s="97">
        <v>2</v>
      </c>
      <c r="AK281" s="97">
        <v>4</v>
      </c>
      <c r="AL281" s="97">
        <v>2</v>
      </c>
      <c r="AM281" s="97">
        <v>4</v>
      </c>
      <c r="AN281" s="96" t="s">
        <v>483</v>
      </c>
      <c r="AO281" s="97">
        <v>2</v>
      </c>
      <c r="AP281" s="31">
        <f>IFERROR(IF(AN281="CIKDITIRO",VLOOKUP(A281,'BR DTG CIKDITIRO'!C:E,3,0),IF(FR_HITUNG_MINMAX!AN281="PESALAKAN",VLOOKUP(FR_HITUNG_MINMAX!A281,'BR DTG ADW'!C:E,3,0),IF(FR_HITUNG_MINMAX!AN281="PACUL",VLOOKUP(FR_HITUNG_MINMAX!A281,'BR DTG PACUL'!C:E,3,0),IF(FR_HITUNG_MINMAX!AN281="TRAYEMAN",VLOOKUP(FR_HITUNG_MINMAX!A281,'BR DTG TRAYEMAN'!C:E,3,0),"?")))),0)</f>
        <v>2</v>
      </c>
      <c r="AQ281" s="31">
        <f>IF(AN281="PACUL",VLOOKUP(A281,'STOK PACUL'!C:H,6,0),IF(FR_HITUNG_MINMAX!AN281="PESALAKAN",VLOOKUP(FR_HITUNG_MINMAX!A281,'STOK PESALAKAN'!C:H,6,0),IF(FR_HITUNG_MINMAX!AN281="CIKDITIRO",VLOOKUP(FR_HITUNG_MINMAX!A281,'STOK CIKDITIRO'!C:H,6,0),IF(FR_HITUNG_MINMAX!AN281="TRAYEMAN",VLOOKUP(FR_HITUNG_MINMAX!A281,'STOK TRAYEMAN'!C:H,6,0),"?"))))</f>
        <v>4</v>
      </c>
      <c r="AR281" s="25">
        <f t="shared" si="13"/>
        <v>4</v>
      </c>
      <c r="AS281" s="25">
        <f t="shared" si="12"/>
        <v>1</v>
      </c>
      <c r="AT281" s="25">
        <f t="shared" si="14"/>
        <v>4</v>
      </c>
    </row>
    <row r="282" spans="1:46">
      <c r="A282" s="96" t="s">
        <v>345</v>
      </c>
      <c r="B282" s="96" t="s">
        <v>1127</v>
      </c>
      <c r="C282" s="96" t="s">
        <v>898</v>
      </c>
      <c r="D282" s="96" t="s">
        <v>1365</v>
      </c>
      <c r="E282" s="96" t="s">
        <v>485</v>
      </c>
      <c r="F282" s="97">
        <v>15000</v>
      </c>
      <c r="G282" s="97">
        <v>1</v>
      </c>
      <c r="H282" s="96" t="s">
        <v>30</v>
      </c>
      <c r="I282" s="96" t="s">
        <v>2</v>
      </c>
      <c r="J282" s="98" t="s">
        <v>1367</v>
      </c>
      <c r="K282" s="97">
        <v>1</v>
      </c>
      <c r="L282" s="97">
        <v>6</v>
      </c>
      <c r="M282" s="97">
        <v>0</v>
      </c>
      <c r="N282" s="97">
        <v>4</v>
      </c>
      <c r="O282" s="97">
        <v>0</v>
      </c>
      <c r="P282" s="97">
        <v>4</v>
      </c>
      <c r="Q282" s="97">
        <v>2</v>
      </c>
      <c r="R282" s="97">
        <v>0</v>
      </c>
      <c r="S282" s="97">
        <v>6</v>
      </c>
      <c r="T282" s="97">
        <v>0</v>
      </c>
      <c r="U282" s="97">
        <v>0</v>
      </c>
      <c r="V282" s="97">
        <v>0</v>
      </c>
      <c r="W282" s="97">
        <v>0</v>
      </c>
      <c r="X282" s="97">
        <v>6</v>
      </c>
      <c r="Y282" s="97">
        <v>6</v>
      </c>
      <c r="Z282" s="97">
        <v>4</v>
      </c>
      <c r="AA282" s="97">
        <v>4</v>
      </c>
      <c r="AB282" s="97">
        <v>4</v>
      </c>
      <c r="AC282" s="97">
        <v>6</v>
      </c>
      <c r="AD282" s="97">
        <v>2</v>
      </c>
      <c r="AE282" s="97">
        <v>6</v>
      </c>
      <c r="AF282" s="97">
        <v>6</v>
      </c>
      <c r="AG282" s="97">
        <v>6</v>
      </c>
      <c r="AH282" s="97">
        <v>0</v>
      </c>
      <c r="AI282" s="97">
        <v>0</v>
      </c>
      <c r="AJ282" s="97">
        <v>6</v>
      </c>
      <c r="AK282" s="97">
        <v>6</v>
      </c>
      <c r="AL282" s="97">
        <v>6</v>
      </c>
      <c r="AM282" s="97">
        <v>6</v>
      </c>
      <c r="AN282" s="96" t="s">
        <v>483</v>
      </c>
      <c r="AO282" s="97">
        <v>10</v>
      </c>
      <c r="AP282" s="31">
        <f>IFERROR(IF(AN282="CIKDITIRO",VLOOKUP(A282,'BR DTG CIKDITIRO'!C:E,3,0),IF(FR_HITUNG_MINMAX!AN282="PESALAKAN",VLOOKUP(FR_HITUNG_MINMAX!A282,'BR DTG ADW'!C:E,3,0),IF(FR_HITUNG_MINMAX!AN282="PACUL",VLOOKUP(FR_HITUNG_MINMAX!A282,'BR DTG PACUL'!C:E,3,0),IF(FR_HITUNG_MINMAX!AN282="TRAYEMAN",VLOOKUP(FR_HITUNG_MINMAX!A282,'BR DTG TRAYEMAN'!C:E,3,0),"?")))),0)</f>
        <v>0</v>
      </c>
      <c r="AQ282" s="31">
        <f>IF(AN282="PACUL",VLOOKUP(A282,'STOK PACUL'!C:H,6,0),IF(FR_HITUNG_MINMAX!AN282="PESALAKAN",VLOOKUP(FR_HITUNG_MINMAX!A282,'STOK PESALAKAN'!C:H,6,0),IF(FR_HITUNG_MINMAX!AN282="CIKDITIRO",VLOOKUP(FR_HITUNG_MINMAX!A282,'STOK CIKDITIRO'!C:H,6,0),IF(FR_HITUNG_MINMAX!AN282="TRAYEMAN",VLOOKUP(FR_HITUNG_MINMAX!A282,'STOK TRAYEMAN'!C:H,6,0),"?"))))</f>
        <v>10</v>
      </c>
      <c r="AR282" s="25">
        <f t="shared" si="13"/>
        <v>10</v>
      </c>
      <c r="AS282" s="25">
        <f t="shared" si="12"/>
        <v>3</v>
      </c>
      <c r="AT282" s="25">
        <f t="shared" si="14"/>
        <v>4</v>
      </c>
    </row>
    <row r="283" spans="1:46">
      <c r="A283" s="96" t="s">
        <v>346</v>
      </c>
      <c r="B283" s="96" t="s">
        <v>1128</v>
      </c>
      <c r="C283" s="96" t="s">
        <v>898</v>
      </c>
      <c r="D283" s="96" t="s">
        <v>1365</v>
      </c>
      <c r="E283" s="96" t="s">
        <v>485</v>
      </c>
      <c r="F283" s="97">
        <v>6500</v>
      </c>
      <c r="G283" s="97">
        <v>1</v>
      </c>
      <c r="H283" s="96" t="s">
        <v>30</v>
      </c>
      <c r="I283" s="96" t="s">
        <v>2</v>
      </c>
      <c r="J283" s="98" t="s">
        <v>1368</v>
      </c>
      <c r="K283" s="97">
        <v>1</v>
      </c>
      <c r="L283" s="97">
        <v>2</v>
      </c>
      <c r="M283" s="97">
        <v>0</v>
      </c>
      <c r="N283" s="97">
        <v>6</v>
      </c>
      <c r="O283" s="97">
        <v>2</v>
      </c>
      <c r="P283" s="97">
        <v>0</v>
      </c>
      <c r="Q283" s="97">
        <v>4</v>
      </c>
      <c r="R283" s="97">
        <v>0</v>
      </c>
      <c r="S283" s="97">
        <v>2</v>
      </c>
      <c r="T283" s="97">
        <v>0</v>
      </c>
      <c r="U283" s="97">
        <v>0</v>
      </c>
      <c r="V283" s="97">
        <v>0</v>
      </c>
      <c r="W283" s="97">
        <v>0</v>
      </c>
      <c r="X283" s="97">
        <v>6</v>
      </c>
      <c r="Y283" s="97">
        <v>2</v>
      </c>
      <c r="Z283" s="97">
        <v>6</v>
      </c>
      <c r="AA283" s="97">
        <v>8</v>
      </c>
      <c r="AB283" s="97">
        <v>2</v>
      </c>
      <c r="AC283" s="97">
        <v>4</v>
      </c>
      <c r="AD283" s="97">
        <v>4</v>
      </c>
      <c r="AE283" s="97">
        <v>2</v>
      </c>
      <c r="AF283" s="97">
        <v>2</v>
      </c>
      <c r="AG283" s="97">
        <v>2</v>
      </c>
      <c r="AH283" s="97">
        <v>0</v>
      </c>
      <c r="AI283" s="97">
        <v>0</v>
      </c>
      <c r="AJ283" s="97">
        <v>2</v>
      </c>
      <c r="AK283" s="97">
        <v>8</v>
      </c>
      <c r="AL283" s="97">
        <v>6</v>
      </c>
      <c r="AM283" s="97">
        <v>8</v>
      </c>
      <c r="AN283" s="96" t="s">
        <v>483</v>
      </c>
      <c r="AO283" s="97">
        <v>8</v>
      </c>
      <c r="AP283" s="31">
        <f>IFERROR(IF(AN283="CIKDITIRO",VLOOKUP(A283,'BR DTG CIKDITIRO'!C:E,3,0),IF(FR_HITUNG_MINMAX!AN283="PESALAKAN",VLOOKUP(FR_HITUNG_MINMAX!A283,'BR DTG ADW'!C:E,3,0),IF(FR_HITUNG_MINMAX!AN283="PACUL",VLOOKUP(FR_HITUNG_MINMAX!A283,'BR DTG PACUL'!C:E,3,0),IF(FR_HITUNG_MINMAX!AN283="TRAYEMAN",VLOOKUP(FR_HITUNG_MINMAX!A283,'BR DTG TRAYEMAN'!C:E,3,0),"?")))),0)</f>
        <v>0</v>
      </c>
      <c r="AQ283" s="31">
        <f>IF(AN283="PACUL",VLOOKUP(A283,'STOK PACUL'!C:H,6,0),IF(FR_HITUNG_MINMAX!AN283="PESALAKAN",VLOOKUP(FR_HITUNG_MINMAX!A283,'STOK PESALAKAN'!C:H,6,0),IF(FR_HITUNG_MINMAX!AN283="CIKDITIRO",VLOOKUP(FR_HITUNG_MINMAX!A283,'STOK CIKDITIRO'!C:H,6,0),IF(FR_HITUNG_MINMAX!AN283="TRAYEMAN",VLOOKUP(FR_HITUNG_MINMAX!A283,'STOK TRAYEMAN'!C:H,6,0),"?"))))</f>
        <v>8</v>
      </c>
      <c r="AR283" s="25">
        <f t="shared" si="13"/>
        <v>8</v>
      </c>
      <c r="AS283" s="25">
        <f t="shared" si="12"/>
        <v>3</v>
      </c>
      <c r="AT283" s="25">
        <f t="shared" si="14"/>
        <v>4</v>
      </c>
    </row>
    <row r="284" spans="1:46">
      <c r="A284" s="96" t="s">
        <v>1446</v>
      </c>
      <c r="B284" s="96" t="s">
        <v>1447</v>
      </c>
      <c r="C284" s="96" t="s">
        <v>898</v>
      </c>
      <c r="D284" s="96" t="s">
        <v>1365</v>
      </c>
      <c r="E284" s="96" t="s">
        <v>482</v>
      </c>
      <c r="F284" s="97">
        <v>28000</v>
      </c>
      <c r="G284" s="97">
        <v>1</v>
      </c>
      <c r="H284" s="96" t="s">
        <v>31</v>
      </c>
      <c r="I284" s="96" t="s">
        <v>1185</v>
      </c>
      <c r="J284" s="98" t="s">
        <v>1368</v>
      </c>
      <c r="K284" s="97">
        <v>1</v>
      </c>
      <c r="L284" s="97">
        <v>0</v>
      </c>
      <c r="M284" s="97">
        <v>0</v>
      </c>
      <c r="N284" s="97">
        <v>0</v>
      </c>
      <c r="O284" s="97">
        <v>1</v>
      </c>
      <c r="P284" s="97">
        <v>0</v>
      </c>
      <c r="Q284" s="97">
        <v>0</v>
      </c>
      <c r="R284" s="97">
        <v>0</v>
      </c>
      <c r="S284" s="97">
        <v>0</v>
      </c>
      <c r="T284" s="97">
        <v>0</v>
      </c>
      <c r="U284" s="97">
        <v>0</v>
      </c>
      <c r="V284" s="97">
        <v>0</v>
      </c>
      <c r="W284" s="97">
        <v>0</v>
      </c>
      <c r="X284" s="97">
        <v>1</v>
      </c>
      <c r="Y284" s="97">
        <v>0</v>
      </c>
      <c r="Z284" s="97">
        <v>0</v>
      </c>
      <c r="AA284" s="97">
        <v>1</v>
      </c>
      <c r="AB284" s="97">
        <v>1</v>
      </c>
      <c r="AC284" s="97">
        <v>0</v>
      </c>
      <c r="AD284" s="97">
        <v>0</v>
      </c>
      <c r="AE284" s="97">
        <v>0</v>
      </c>
      <c r="AF284" s="97">
        <v>0</v>
      </c>
      <c r="AG284" s="97">
        <v>0</v>
      </c>
      <c r="AH284" s="97">
        <v>0</v>
      </c>
      <c r="AI284" s="97">
        <v>0</v>
      </c>
      <c r="AJ284" s="97">
        <v>0</v>
      </c>
      <c r="AK284" s="97">
        <v>1</v>
      </c>
      <c r="AL284" s="97">
        <v>1</v>
      </c>
      <c r="AM284" s="97">
        <v>1</v>
      </c>
      <c r="AN284" s="96" t="s">
        <v>483</v>
      </c>
      <c r="AO284" s="97">
        <v>4</v>
      </c>
      <c r="AP284" s="31">
        <f>IFERROR(IF(AN284="CIKDITIRO",VLOOKUP(A284,'BR DTG CIKDITIRO'!C:E,3,0),IF(FR_HITUNG_MINMAX!AN284="PESALAKAN",VLOOKUP(FR_HITUNG_MINMAX!A284,'BR DTG ADW'!C:E,3,0),IF(FR_HITUNG_MINMAX!AN284="PACUL",VLOOKUP(FR_HITUNG_MINMAX!A284,'BR DTG PACUL'!C:E,3,0),IF(FR_HITUNG_MINMAX!AN284="TRAYEMAN",VLOOKUP(FR_HITUNG_MINMAX!A284,'BR DTG TRAYEMAN'!C:E,3,0),"?")))),0)</f>
        <v>0</v>
      </c>
      <c r="AQ284" s="31">
        <f>IF(AN284="PACUL",VLOOKUP(A284,'STOK PACUL'!C:H,6,0),IF(FR_HITUNG_MINMAX!AN284="PESALAKAN",VLOOKUP(FR_HITUNG_MINMAX!A284,'STOK PESALAKAN'!C:H,6,0),IF(FR_HITUNG_MINMAX!AN284="CIKDITIRO",VLOOKUP(FR_HITUNG_MINMAX!A284,'STOK CIKDITIRO'!C:H,6,0),IF(FR_HITUNG_MINMAX!AN284="TRAYEMAN",VLOOKUP(FR_HITUNG_MINMAX!A284,'STOK TRAYEMAN'!C:H,6,0),"?"))))</f>
        <v>4</v>
      </c>
      <c r="AR284" s="25">
        <f t="shared" si="13"/>
        <v>4</v>
      </c>
      <c r="AS284" s="25">
        <f t="shared" si="12"/>
        <v>1</v>
      </c>
      <c r="AT284" s="25">
        <f t="shared" si="14"/>
        <v>1</v>
      </c>
    </row>
    <row r="285" spans="1:46" ht="30">
      <c r="A285" s="96" t="s">
        <v>347</v>
      </c>
      <c r="B285" s="96" t="s">
        <v>1328</v>
      </c>
      <c r="C285" s="96" t="s">
        <v>898</v>
      </c>
      <c r="D285" s="96" t="s">
        <v>1365</v>
      </c>
      <c r="E285" s="96" t="s">
        <v>482</v>
      </c>
      <c r="F285" s="97">
        <v>9000</v>
      </c>
      <c r="G285" s="97">
        <v>1</v>
      </c>
      <c r="H285" s="96" t="s">
        <v>31</v>
      </c>
      <c r="I285" s="96" t="s">
        <v>1185</v>
      </c>
      <c r="J285" s="98">
        <v>1</v>
      </c>
      <c r="K285" s="97">
        <v>1</v>
      </c>
      <c r="L285" s="97">
        <v>0</v>
      </c>
      <c r="M285" s="97">
        <v>0</v>
      </c>
      <c r="N285" s="97">
        <v>0</v>
      </c>
      <c r="O285" s="97">
        <v>0</v>
      </c>
      <c r="P285" s="97">
        <v>0</v>
      </c>
      <c r="Q285" s="97">
        <v>0</v>
      </c>
      <c r="R285" s="97">
        <v>0</v>
      </c>
      <c r="S285" s="97">
        <v>1</v>
      </c>
      <c r="T285" s="97">
        <v>0</v>
      </c>
      <c r="U285" s="97">
        <v>0</v>
      </c>
      <c r="V285" s="97">
        <v>0</v>
      </c>
      <c r="W285" s="97">
        <v>0</v>
      </c>
      <c r="X285" s="97">
        <v>1</v>
      </c>
      <c r="Y285" s="97">
        <v>0</v>
      </c>
      <c r="Z285" s="97">
        <v>0</v>
      </c>
      <c r="AA285" s="97">
        <v>0</v>
      </c>
      <c r="AB285" s="97">
        <v>0</v>
      </c>
      <c r="AC285" s="97">
        <v>0</v>
      </c>
      <c r="AD285" s="97">
        <v>0</v>
      </c>
      <c r="AE285" s="97">
        <v>1</v>
      </c>
      <c r="AF285" s="97">
        <v>1</v>
      </c>
      <c r="AG285" s="97">
        <v>1</v>
      </c>
      <c r="AH285" s="97">
        <v>0</v>
      </c>
      <c r="AI285" s="97">
        <v>0</v>
      </c>
      <c r="AJ285" s="97">
        <v>0</v>
      </c>
      <c r="AK285" s="97">
        <v>1</v>
      </c>
      <c r="AL285" s="97">
        <v>1</v>
      </c>
      <c r="AM285" s="97">
        <v>2</v>
      </c>
      <c r="AN285" s="96" t="s">
        <v>483</v>
      </c>
      <c r="AO285" s="97">
        <v>2</v>
      </c>
      <c r="AP285" s="31">
        <f>IFERROR(IF(AN285="CIKDITIRO",VLOOKUP(A285,'BR DTG CIKDITIRO'!C:E,3,0),IF(FR_HITUNG_MINMAX!AN285="PESALAKAN",VLOOKUP(FR_HITUNG_MINMAX!A285,'BR DTG ADW'!C:E,3,0),IF(FR_HITUNG_MINMAX!AN285="PACUL",VLOOKUP(FR_HITUNG_MINMAX!A285,'BR DTG PACUL'!C:E,3,0),IF(FR_HITUNG_MINMAX!AN285="TRAYEMAN",VLOOKUP(FR_HITUNG_MINMAX!A285,'BR DTG TRAYEMAN'!C:E,3,0),"?")))),0)</f>
        <v>0</v>
      </c>
      <c r="AQ285" s="31">
        <f>IF(AN285="PACUL",VLOOKUP(A285,'STOK PACUL'!C:H,6,0),IF(FR_HITUNG_MINMAX!AN285="PESALAKAN",VLOOKUP(FR_HITUNG_MINMAX!A285,'STOK PESALAKAN'!C:H,6,0),IF(FR_HITUNG_MINMAX!AN285="CIKDITIRO",VLOOKUP(FR_HITUNG_MINMAX!A285,'STOK CIKDITIRO'!C:H,6,0),IF(FR_HITUNG_MINMAX!AN285="TRAYEMAN",VLOOKUP(FR_HITUNG_MINMAX!A285,'STOK TRAYEMAN'!C:H,6,0),"?"))))</f>
        <v>2</v>
      </c>
      <c r="AR285" s="25">
        <f t="shared" si="13"/>
        <v>2</v>
      </c>
      <c r="AS285" s="25">
        <f t="shared" si="12"/>
        <v>1</v>
      </c>
      <c r="AT285" s="25">
        <f t="shared" si="14"/>
        <v>3</v>
      </c>
    </row>
    <row r="286" spans="1:46">
      <c r="A286" s="96" t="s">
        <v>348</v>
      </c>
      <c r="B286" s="96" t="s">
        <v>1130</v>
      </c>
      <c r="C286" s="96" t="s">
        <v>898</v>
      </c>
      <c r="D286" s="96" t="s">
        <v>1365</v>
      </c>
      <c r="E286" s="96" t="s">
        <v>482</v>
      </c>
      <c r="F286" s="97">
        <v>14000</v>
      </c>
      <c r="G286" s="97">
        <v>1</v>
      </c>
      <c r="H286" s="96" t="s">
        <v>30</v>
      </c>
      <c r="I286" s="96" t="s">
        <v>1185</v>
      </c>
      <c r="J286" s="98">
        <v>1</v>
      </c>
      <c r="K286" s="97">
        <v>1</v>
      </c>
      <c r="L286" s="97">
        <v>0</v>
      </c>
      <c r="M286" s="97">
        <v>0</v>
      </c>
      <c r="N286" s="97">
        <v>1</v>
      </c>
      <c r="O286" s="97">
        <v>0</v>
      </c>
      <c r="P286" s="97">
        <v>0</v>
      </c>
      <c r="Q286" s="97">
        <v>0</v>
      </c>
      <c r="R286" s="97">
        <v>0</v>
      </c>
      <c r="S286" s="97">
        <v>0</v>
      </c>
      <c r="T286" s="97">
        <v>0</v>
      </c>
      <c r="U286" s="97">
        <v>0</v>
      </c>
      <c r="V286" s="97">
        <v>0</v>
      </c>
      <c r="W286" s="97">
        <v>0</v>
      </c>
      <c r="X286" s="97">
        <v>1</v>
      </c>
      <c r="Y286" s="97">
        <v>0</v>
      </c>
      <c r="Z286" s="97">
        <v>1</v>
      </c>
      <c r="AA286" s="97">
        <v>1</v>
      </c>
      <c r="AB286" s="97">
        <v>0</v>
      </c>
      <c r="AC286" s="97">
        <v>0</v>
      </c>
      <c r="AD286" s="97">
        <v>0</v>
      </c>
      <c r="AE286" s="97">
        <v>0</v>
      </c>
      <c r="AF286" s="97">
        <v>0</v>
      </c>
      <c r="AG286" s="97">
        <v>0</v>
      </c>
      <c r="AH286" s="97">
        <v>0</v>
      </c>
      <c r="AI286" s="97">
        <v>0</v>
      </c>
      <c r="AJ286" s="97">
        <v>0</v>
      </c>
      <c r="AK286" s="97">
        <v>1</v>
      </c>
      <c r="AL286" s="97">
        <v>1</v>
      </c>
      <c r="AM286" s="97">
        <v>2</v>
      </c>
      <c r="AN286" s="96" t="s">
        <v>483</v>
      </c>
      <c r="AO286" s="97">
        <v>2</v>
      </c>
      <c r="AP286" s="31">
        <f>IFERROR(IF(AN286="CIKDITIRO",VLOOKUP(A286,'BR DTG CIKDITIRO'!C:E,3,0),IF(FR_HITUNG_MINMAX!AN286="PESALAKAN",VLOOKUP(FR_HITUNG_MINMAX!A286,'BR DTG ADW'!C:E,3,0),IF(FR_HITUNG_MINMAX!AN286="PACUL",VLOOKUP(FR_HITUNG_MINMAX!A286,'BR DTG PACUL'!C:E,3,0),IF(FR_HITUNG_MINMAX!AN286="TRAYEMAN",VLOOKUP(FR_HITUNG_MINMAX!A286,'BR DTG TRAYEMAN'!C:E,3,0),"?")))),0)</f>
        <v>0</v>
      </c>
      <c r="AQ286" s="31">
        <f>IF(AN286="PACUL",VLOOKUP(A286,'STOK PACUL'!C:H,6,0),IF(FR_HITUNG_MINMAX!AN286="PESALAKAN",VLOOKUP(FR_HITUNG_MINMAX!A286,'STOK PESALAKAN'!C:H,6,0),IF(FR_HITUNG_MINMAX!AN286="CIKDITIRO",VLOOKUP(FR_HITUNG_MINMAX!A286,'STOK CIKDITIRO'!C:H,6,0),IF(FR_HITUNG_MINMAX!AN286="TRAYEMAN",VLOOKUP(FR_HITUNG_MINMAX!A286,'STOK TRAYEMAN'!C:H,6,0),"?"))))</f>
        <v>2</v>
      </c>
      <c r="AR286" s="25">
        <f t="shared" si="13"/>
        <v>2</v>
      </c>
      <c r="AS286" s="25">
        <f t="shared" si="12"/>
        <v>1</v>
      </c>
      <c r="AT286" s="25">
        <f t="shared" si="14"/>
        <v>2</v>
      </c>
    </row>
    <row r="287" spans="1:46">
      <c r="A287" s="96" t="s">
        <v>349</v>
      </c>
      <c r="B287" s="96" t="s">
        <v>1131</v>
      </c>
      <c r="C287" s="96" t="s">
        <v>898</v>
      </c>
      <c r="D287" s="96" t="s">
        <v>1365</v>
      </c>
      <c r="E287" s="96" t="s">
        <v>484</v>
      </c>
      <c r="F287" s="97">
        <v>14000</v>
      </c>
      <c r="G287" s="97">
        <v>1</v>
      </c>
      <c r="H287" s="96" t="s">
        <v>30</v>
      </c>
      <c r="I287" s="96" t="s">
        <v>1185</v>
      </c>
      <c r="J287" s="98">
        <v>1</v>
      </c>
      <c r="K287" s="97">
        <v>1</v>
      </c>
      <c r="L287" s="97">
        <v>0</v>
      </c>
      <c r="M287" s="97">
        <v>1</v>
      </c>
      <c r="N287" s="97">
        <v>1</v>
      </c>
      <c r="O287" s="97">
        <v>0</v>
      </c>
      <c r="P287" s="97">
        <v>1</v>
      </c>
      <c r="Q287" s="97">
        <v>0</v>
      </c>
      <c r="R287" s="97">
        <v>0</v>
      </c>
      <c r="S287" s="97">
        <v>2</v>
      </c>
      <c r="T287" s="97">
        <v>0</v>
      </c>
      <c r="U287" s="97">
        <v>0</v>
      </c>
      <c r="V287" s="97">
        <v>0</v>
      </c>
      <c r="W287" s="97">
        <v>0</v>
      </c>
      <c r="X287" s="97">
        <v>2</v>
      </c>
      <c r="Y287" s="97">
        <v>1</v>
      </c>
      <c r="Z287" s="97">
        <v>2</v>
      </c>
      <c r="AA287" s="97">
        <v>1</v>
      </c>
      <c r="AB287" s="97">
        <v>1</v>
      </c>
      <c r="AC287" s="97">
        <v>1</v>
      </c>
      <c r="AD287" s="97">
        <v>0</v>
      </c>
      <c r="AE287" s="97">
        <v>2</v>
      </c>
      <c r="AF287" s="97">
        <v>2</v>
      </c>
      <c r="AG287" s="97">
        <v>2</v>
      </c>
      <c r="AH287" s="97">
        <v>0</v>
      </c>
      <c r="AI287" s="97">
        <v>0</v>
      </c>
      <c r="AJ287" s="97">
        <v>0</v>
      </c>
      <c r="AK287" s="97">
        <v>2</v>
      </c>
      <c r="AL287" s="97">
        <v>2</v>
      </c>
      <c r="AM287" s="97">
        <v>2</v>
      </c>
      <c r="AN287" s="96" t="s">
        <v>483</v>
      </c>
      <c r="AO287" s="97">
        <v>4</v>
      </c>
      <c r="AP287" s="31">
        <f>IFERROR(IF(AN287="CIKDITIRO",VLOOKUP(A287,'BR DTG CIKDITIRO'!C:E,3,0),IF(FR_HITUNG_MINMAX!AN287="PESALAKAN",VLOOKUP(FR_HITUNG_MINMAX!A287,'BR DTG ADW'!C:E,3,0),IF(FR_HITUNG_MINMAX!AN287="PACUL",VLOOKUP(FR_HITUNG_MINMAX!A287,'BR DTG PACUL'!C:E,3,0),IF(FR_HITUNG_MINMAX!AN287="TRAYEMAN",VLOOKUP(FR_HITUNG_MINMAX!A287,'BR DTG TRAYEMAN'!C:E,3,0),"?")))),0)</f>
        <v>0</v>
      </c>
      <c r="AQ287" s="31">
        <f>IF(AN287="PACUL",VLOOKUP(A287,'STOK PACUL'!C:H,6,0),IF(FR_HITUNG_MINMAX!AN287="PESALAKAN",VLOOKUP(FR_HITUNG_MINMAX!A287,'STOK PESALAKAN'!C:H,6,0),IF(FR_HITUNG_MINMAX!AN287="CIKDITIRO",VLOOKUP(FR_HITUNG_MINMAX!A287,'STOK CIKDITIRO'!C:H,6,0),IF(FR_HITUNG_MINMAX!AN287="TRAYEMAN",VLOOKUP(FR_HITUNG_MINMAX!A287,'STOK TRAYEMAN'!C:H,6,0),"?"))))</f>
        <v>4</v>
      </c>
      <c r="AR287" s="25">
        <f t="shared" si="13"/>
        <v>4</v>
      </c>
      <c r="AS287" s="25">
        <f t="shared" si="12"/>
        <v>1</v>
      </c>
      <c r="AT287" s="25">
        <f t="shared" si="14"/>
        <v>3</v>
      </c>
    </row>
    <row r="288" spans="1:46">
      <c r="A288" s="96" t="s">
        <v>350</v>
      </c>
      <c r="B288" s="96" t="s">
        <v>1132</v>
      </c>
      <c r="C288" s="96" t="s">
        <v>898</v>
      </c>
      <c r="D288" s="96" t="s">
        <v>1365</v>
      </c>
      <c r="E288" s="96" t="s">
        <v>485</v>
      </c>
      <c r="F288" s="97">
        <v>12000</v>
      </c>
      <c r="G288" s="97">
        <v>1</v>
      </c>
      <c r="H288" s="96" t="s">
        <v>30</v>
      </c>
      <c r="I288" s="96" t="s">
        <v>1185</v>
      </c>
      <c r="J288" s="98" t="s">
        <v>1367</v>
      </c>
      <c r="K288" s="97">
        <v>1</v>
      </c>
      <c r="L288" s="97">
        <v>0</v>
      </c>
      <c r="M288" s="97">
        <v>1</v>
      </c>
      <c r="N288" s="97">
        <v>1</v>
      </c>
      <c r="O288" s="97">
        <v>4</v>
      </c>
      <c r="P288" s="97">
        <v>1</v>
      </c>
      <c r="Q288" s="97">
        <v>1</v>
      </c>
      <c r="R288" s="97">
        <v>1</v>
      </c>
      <c r="S288" s="97">
        <v>3</v>
      </c>
      <c r="T288" s="97">
        <v>0</v>
      </c>
      <c r="U288" s="97">
        <v>0</v>
      </c>
      <c r="V288" s="97">
        <v>0</v>
      </c>
      <c r="W288" s="97">
        <v>1</v>
      </c>
      <c r="X288" s="97">
        <v>4</v>
      </c>
      <c r="Y288" s="97">
        <v>1</v>
      </c>
      <c r="Z288" s="97">
        <v>2</v>
      </c>
      <c r="AA288" s="97">
        <v>5</v>
      </c>
      <c r="AB288" s="97">
        <v>5</v>
      </c>
      <c r="AC288" s="97">
        <v>2</v>
      </c>
      <c r="AD288" s="97">
        <v>2</v>
      </c>
      <c r="AE288" s="97">
        <v>4</v>
      </c>
      <c r="AF288" s="97">
        <v>3</v>
      </c>
      <c r="AG288" s="97">
        <v>3</v>
      </c>
      <c r="AH288" s="97">
        <v>0</v>
      </c>
      <c r="AI288" s="97">
        <v>1</v>
      </c>
      <c r="AJ288" s="97">
        <v>1</v>
      </c>
      <c r="AK288" s="97">
        <v>5</v>
      </c>
      <c r="AL288" s="97">
        <v>4</v>
      </c>
      <c r="AM288" s="97">
        <v>5</v>
      </c>
      <c r="AN288" s="96" t="s">
        <v>483</v>
      </c>
      <c r="AO288" s="97">
        <v>4</v>
      </c>
      <c r="AP288" s="31">
        <f>IFERROR(IF(AN288="CIKDITIRO",VLOOKUP(A288,'BR DTG CIKDITIRO'!C:E,3,0),IF(FR_HITUNG_MINMAX!AN288="PESALAKAN",VLOOKUP(FR_HITUNG_MINMAX!A288,'BR DTG ADW'!C:E,3,0),IF(FR_HITUNG_MINMAX!AN288="PACUL",VLOOKUP(FR_HITUNG_MINMAX!A288,'BR DTG PACUL'!C:E,3,0),IF(FR_HITUNG_MINMAX!AN288="TRAYEMAN",VLOOKUP(FR_HITUNG_MINMAX!A288,'BR DTG TRAYEMAN'!C:E,3,0),"?")))),0)</f>
        <v>0</v>
      </c>
      <c r="AQ288" s="31">
        <f>IF(AN288="PACUL",VLOOKUP(A288,'STOK PACUL'!C:H,6,0),IF(FR_HITUNG_MINMAX!AN288="PESALAKAN",VLOOKUP(FR_HITUNG_MINMAX!A288,'STOK PESALAKAN'!C:H,6,0),IF(FR_HITUNG_MINMAX!AN288="CIKDITIRO",VLOOKUP(FR_HITUNG_MINMAX!A288,'STOK CIKDITIRO'!C:H,6,0),IF(FR_HITUNG_MINMAX!AN288="TRAYEMAN",VLOOKUP(FR_HITUNG_MINMAX!A288,'STOK TRAYEMAN'!C:H,6,0),"?"))))</f>
        <v>4</v>
      </c>
      <c r="AR288" s="25">
        <f t="shared" si="13"/>
        <v>4</v>
      </c>
      <c r="AS288" s="25">
        <f t="shared" si="12"/>
        <v>2</v>
      </c>
      <c r="AT288" s="25">
        <f t="shared" si="14"/>
        <v>4</v>
      </c>
    </row>
    <row r="289" spans="1:46">
      <c r="A289" s="96" t="s">
        <v>515</v>
      </c>
      <c r="B289" s="96" t="s">
        <v>1133</v>
      </c>
      <c r="C289" s="96" t="s">
        <v>898</v>
      </c>
      <c r="D289" s="96" t="s">
        <v>1365</v>
      </c>
      <c r="E289" s="96" t="s">
        <v>482</v>
      </c>
      <c r="F289" s="97">
        <v>11500</v>
      </c>
      <c r="G289" s="97">
        <v>1</v>
      </c>
      <c r="H289" s="96" t="s">
        <v>1185</v>
      </c>
      <c r="I289" s="96" t="s">
        <v>1185</v>
      </c>
      <c r="J289" s="98">
        <v>1</v>
      </c>
      <c r="K289" s="97">
        <v>1</v>
      </c>
      <c r="L289" s="97">
        <v>0</v>
      </c>
      <c r="M289" s="97">
        <v>0</v>
      </c>
      <c r="N289" s="97">
        <v>0</v>
      </c>
      <c r="O289" s="97">
        <v>1</v>
      </c>
      <c r="P289" s="97">
        <v>0</v>
      </c>
      <c r="Q289" s="97">
        <v>0</v>
      </c>
      <c r="R289" s="97">
        <v>0</v>
      </c>
      <c r="S289" s="97">
        <v>0</v>
      </c>
      <c r="T289" s="97">
        <v>0</v>
      </c>
      <c r="U289" s="97">
        <v>0</v>
      </c>
      <c r="V289" s="97">
        <v>0</v>
      </c>
      <c r="W289" s="97">
        <v>1</v>
      </c>
      <c r="X289" s="97">
        <v>1</v>
      </c>
      <c r="Y289" s="97">
        <v>0</v>
      </c>
      <c r="Z289" s="97">
        <v>0</v>
      </c>
      <c r="AA289" s="97">
        <v>1</v>
      </c>
      <c r="AB289" s="97">
        <v>1</v>
      </c>
      <c r="AC289" s="97">
        <v>0</v>
      </c>
      <c r="AD289" s="97">
        <v>0</v>
      </c>
      <c r="AE289" s="97">
        <v>0</v>
      </c>
      <c r="AF289" s="97">
        <v>0</v>
      </c>
      <c r="AG289" s="97">
        <v>0</v>
      </c>
      <c r="AH289" s="97">
        <v>0</v>
      </c>
      <c r="AI289" s="97">
        <v>1</v>
      </c>
      <c r="AJ289" s="97">
        <v>1</v>
      </c>
      <c r="AK289" s="97">
        <v>1</v>
      </c>
      <c r="AL289" s="97">
        <v>1</v>
      </c>
      <c r="AM289" s="97">
        <v>2</v>
      </c>
      <c r="AN289" s="96" t="s">
        <v>483</v>
      </c>
      <c r="AO289" s="97">
        <v>3</v>
      </c>
      <c r="AP289" s="31">
        <f>IFERROR(IF(AN289="CIKDITIRO",VLOOKUP(A289,'BR DTG CIKDITIRO'!C:E,3,0),IF(FR_HITUNG_MINMAX!AN289="PESALAKAN",VLOOKUP(FR_HITUNG_MINMAX!A289,'BR DTG ADW'!C:E,3,0),IF(FR_HITUNG_MINMAX!AN289="PACUL",VLOOKUP(FR_HITUNG_MINMAX!A289,'BR DTG PACUL'!C:E,3,0),IF(FR_HITUNG_MINMAX!AN289="TRAYEMAN",VLOOKUP(FR_HITUNG_MINMAX!A289,'BR DTG TRAYEMAN'!C:E,3,0),"?")))),0)</f>
        <v>0</v>
      </c>
      <c r="AQ289" s="31">
        <f>IF(AN289="PACUL",VLOOKUP(A289,'STOK PACUL'!C:H,6,0),IF(FR_HITUNG_MINMAX!AN289="PESALAKAN",VLOOKUP(FR_HITUNG_MINMAX!A289,'STOK PESALAKAN'!C:H,6,0),IF(FR_HITUNG_MINMAX!AN289="CIKDITIRO",VLOOKUP(FR_HITUNG_MINMAX!A289,'STOK CIKDITIRO'!C:H,6,0),IF(FR_HITUNG_MINMAX!AN289="TRAYEMAN",VLOOKUP(FR_HITUNG_MINMAX!A289,'STOK TRAYEMAN'!C:H,6,0),"?"))))</f>
        <v>3</v>
      </c>
      <c r="AR289" s="25">
        <f t="shared" si="13"/>
        <v>3</v>
      </c>
      <c r="AS289" s="25">
        <f t="shared" ref="AS289:AS352" si="15">ROUNDUP(AL289/2,0)</f>
        <v>1</v>
      </c>
      <c r="AT289" s="25">
        <f t="shared" si="14"/>
        <v>2</v>
      </c>
    </row>
    <row r="290" spans="1:46">
      <c r="A290" s="96" t="s">
        <v>351</v>
      </c>
      <c r="B290" s="96" t="s">
        <v>1134</v>
      </c>
      <c r="C290" s="96" t="s">
        <v>898</v>
      </c>
      <c r="D290" s="96" t="s">
        <v>1365</v>
      </c>
      <c r="E290" s="96" t="s">
        <v>482</v>
      </c>
      <c r="F290" s="97">
        <v>16000</v>
      </c>
      <c r="G290" s="97">
        <v>1</v>
      </c>
      <c r="H290" s="96" t="s">
        <v>30</v>
      </c>
      <c r="I290" s="96" t="s">
        <v>1185</v>
      </c>
      <c r="J290" s="98">
        <v>1</v>
      </c>
      <c r="K290" s="97">
        <v>1</v>
      </c>
      <c r="L290" s="97">
        <v>0</v>
      </c>
      <c r="M290" s="97">
        <v>0</v>
      </c>
      <c r="N290" s="97">
        <v>0</v>
      </c>
      <c r="O290" s="97">
        <v>0</v>
      </c>
      <c r="P290" s="97">
        <v>0</v>
      </c>
      <c r="Q290" s="97">
        <v>1</v>
      </c>
      <c r="R290" s="97">
        <v>1</v>
      </c>
      <c r="S290" s="97">
        <v>0</v>
      </c>
      <c r="T290" s="97">
        <v>0</v>
      </c>
      <c r="U290" s="97">
        <v>0</v>
      </c>
      <c r="V290" s="97">
        <v>0</v>
      </c>
      <c r="W290" s="97">
        <v>0</v>
      </c>
      <c r="X290" s="97">
        <v>1</v>
      </c>
      <c r="Y290" s="97">
        <v>0</v>
      </c>
      <c r="Z290" s="97">
        <v>0</v>
      </c>
      <c r="AA290" s="97">
        <v>0</v>
      </c>
      <c r="AB290" s="97">
        <v>0</v>
      </c>
      <c r="AC290" s="97">
        <v>1</v>
      </c>
      <c r="AD290" s="97">
        <v>2</v>
      </c>
      <c r="AE290" s="97">
        <v>1</v>
      </c>
      <c r="AF290" s="97">
        <v>0</v>
      </c>
      <c r="AG290" s="97">
        <v>0</v>
      </c>
      <c r="AH290" s="97">
        <v>0</v>
      </c>
      <c r="AI290" s="97">
        <v>0</v>
      </c>
      <c r="AJ290" s="97">
        <v>0</v>
      </c>
      <c r="AK290" s="97">
        <v>2</v>
      </c>
      <c r="AL290" s="97">
        <v>1</v>
      </c>
      <c r="AM290" s="97">
        <v>2</v>
      </c>
      <c r="AN290" s="96" t="s">
        <v>483</v>
      </c>
      <c r="AO290" s="97">
        <v>2</v>
      </c>
      <c r="AP290" s="31">
        <f>IFERROR(IF(AN290="CIKDITIRO",VLOOKUP(A290,'BR DTG CIKDITIRO'!C:E,3,0),IF(FR_HITUNG_MINMAX!AN290="PESALAKAN",VLOOKUP(FR_HITUNG_MINMAX!A290,'BR DTG ADW'!C:E,3,0),IF(FR_HITUNG_MINMAX!AN290="PACUL",VLOOKUP(FR_HITUNG_MINMAX!A290,'BR DTG PACUL'!C:E,3,0),IF(FR_HITUNG_MINMAX!AN290="TRAYEMAN",VLOOKUP(FR_HITUNG_MINMAX!A290,'BR DTG TRAYEMAN'!C:E,3,0),"?")))),0)</f>
        <v>0</v>
      </c>
      <c r="AQ290" s="31">
        <f>IF(AN290="PACUL",VLOOKUP(A290,'STOK PACUL'!C:H,6,0),IF(FR_HITUNG_MINMAX!AN290="PESALAKAN",VLOOKUP(FR_HITUNG_MINMAX!A290,'STOK PESALAKAN'!C:H,6,0),IF(FR_HITUNG_MINMAX!AN290="CIKDITIRO",VLOOKUP(FR_HITUNG_MINMAX!A290,'STOK CIKDITIRO'!C:H,6,0),IF(FR_HITUNG_MINMAX!AN290="TRAYEMAN",VLOOKUP(FR_HITUNG_MINMAX!A290,'STOK TRAYEMAN'!C:H,6,0),"?"))))</f>
        <v>2</v>
      </c>
      <c r="AR290" s="25">
        <f t="shared" si="13"/>
        <v>2</v>
      </c>
      <c r="AS290" s="25">
        <f t="shared" si="15"/>
        <v>1</v>
      </c>
      <c r="AT290" s="25">
        <f t="shared" si="14"/>
        <v>3</v>
      </c>
    </row>
    <row r="291" spans="1:46">
      <c r="A291" s="96" t="s">
        <v>1850</v>
      </c>
      <c r="B291" s="96" t="s">
        <v>1851</v>
      </c>
      <c r="C291" s="96" t="s">
        <v>876</v>
      </c>
      <c r="D291" s="96" t="s">
        <v>1365</v>
      </c>
      <c r="E291" s="96" t="s">
        <v>484</v>
      </c>
      <c r="F291" s="97">
        <v>155000</v>
      </c>
      <c r="G291" s="97">
        <v>1</v>
      </c>
      <c r="H291" s="96" t="s">
        <v>31</v>
      </c>
      <c r="I291" s="96" t="s">
        <v>1185</v>
      </c>
      <c r="J291" s="98">
        <v>1</v>
      </c>
      <c r="K291" s="97">
        <v>1</v>
      </c>
      <c r="L291" s="97">
        <v>0</v>
      </c>
      <c r="M291" s="97">
        <v>0</v>
      </c>
      <c r="N291" s="97">
        <v>0</v>
      </c>
      <c r="O291" s="97">
        <v>0</v>
      </c>
      <c r="P291" s="97">
        <v>0</v>
      </c>
      <c r="Q291" s="97">
        <v>0</v>
      </c>
      <c r="R291" s="97">
        <v>1</v>
      </c>
      <c r="S291" s="97">
        <v>1</v>
      </c>
      <c r="T291" s="97">
        <v>1</v>
      </c>
      <c r="U291" s="97">
        <v>1</v>
      </c>
      <c r="V291" s="97">
        <v>0</v>
      </c>
      <c r="W291" s="97">
        <v>0</v>
      </c>
      <c r="X291" s="97">
        <v>1</v>
      </c>
      <c r="Y291" s="97">
        <v>0</v>
      </c>
      <c r="Z291" s="97">
        <v>0</v>
      </c>
      <c r="AA291" s="97">
        <v>0</v>
      </c>
      <c r="AB291" s="97">
        <v>0</v>
      </c>
      <c r="AC291" s="97">
        <v>0</v>
      </c>
      <c r="AD291" s="97">
        <v>1</v>
      </c>
      <c r="AE291" s="97">
        <v>2</v>
      </c>
      <c r="AF291" s="97">
        <v>2</v>
      </c>
      <c r="AG291" s="97">
        <v>2</v>
      </c>
      <c r="AH291" s="97">
        <v>1</v>
      </c>
      <c r="AI291" s="97">
        <v>0</v>
      </c>
      <c r="AJ291" s="97">
        <v>0</v>
      </c>
      <c r="AK291" s="97">
        <v>2</v>
      </c>
      <c r="AL291" s="97">
        <v>0</v>
      </c>
      <c r="AM291" s="97">
        <v>0</v>
      </c>
      <c r="AN291" s="96" t="s">
        <v>483</v>
      </c>
      <c r="AO291" s="97">
        <v>0</v>
      </c>
      <c r="AP291" s="31">
        <f>IFERROR(IF(AN291="CIKDITIRO",VLOOKUP(A291,'BR DTG CIKDITIRO'!C:E,3,0),IF(FR_HITUNG_MINMAX!AN291="PESALAKAN",VLOOKUP(FR_HITUNG_MINMAX!A291,'BR DTG ADW'!C:E,3,0),IF(FR_HITUNG_MINMAX!AN291="PACUL",VLOOKUP(FR_HITUNG_MINMAX!A291,'BR DTG PACUL'!C:E,3,0),IF(FR_HITUNG_MINMAX!AN291="TRAYEMAN",VLOOKUP(FR_HITUNG_MINMAX!A291,'BR DTG TRAYEMAN'!C:E,3,0),"?")))),0)</f>
        <v>0</v>
      </c>
      <c r="AQ291" s="31">
        <f>IF(AN291="PACUL",VLOOKUP(A291,'STOK PACUL'!C:H,6,0),IF(FR_HITUNG_MINMAX!AN291="PESALAKAN",VLOOKUP(FR_HITUNG_MINMAX!A291,'STOK PESALAKAN'!C:H,6,0),IF(FR_HITUNG_MINMAX!AN291="CIKDITIRO",VLOOKUP(FR_HITUNG_MINMAX!A291,'STOK CIKDITIRO'!C:H,6,0),IF(FR_HITUNG_MINMAX!AN291="TRAYEMAN",VLOOKUP(FR_HITUNG_MINMAX!A291,'STOK TRAYEMAN'!C:H,6,0),"?"))))</f>
        <v>0</v>
      </c>
      <c r="AR291" s="25">
        <f t="shared" ref="AR291:AR354" si="16">IFERROR(AQ291,AO291+AP291)</f>
        <v>0</v>
      </c>
      <c r="AS291" s="25">
        <f t="shared" si="15"/>
        <v>0</v>
      </c>
      <c r="AT291" s="25">
        <f t="shared" si="14"/>
        <v>1</v>
      </c>
    </row>
    <row r="292" spans="1:46">
      <c r="A292" s="96" t="s">
        <v>1852</v>
      </c>
      <c r="B292" s="96" t="s">
        <v>1853</v>
      </c>
      <c r="C292" s="96" t="s">
        <v>876</v>
      </c>
      <c r="D292" s="96" t="s">
        <v>1365</v>
      </c>
      <c r="E292" s="96" t="s">
        <v>484</v>
      </c>
      <c r="F292" s="97">
        <v>11000</v>
      </c>
      <c r="G292" s="97">
        <v>1</v>
      </c>
      <c r="H292" s="96" t="s">
        <v>31</v>
      </c>
      <c r="I292" s="96" t="s">
        <v>1185</v>
      </c>
      <c r="J292" s="98">
        <v>1</v>
      </c>
      <c r="K292" s="97">
        <v>1</v>
      </c>
      <c r="L292" s="97">
        <v>0</v>
      </c>
      <c r="M292" s="97">
        <v>0</v>
      </c>
      <c r="N292" s="97">
        <v>0</v>
      </c>
      <c r="O292" s="97">
        <v>0</v>
      </c>
      <c r="P292" s="97">
        <v>0</v>
      </c>
      <c r="Q292" s="97">
        <v>0</v>
      </c>
      <c r="R292" s="97">
        <v>1</v>
      </c>
      <c r="S292" s="97">
        <v>1</v>
      </c>
      <c r="T292" s="97">
        <v>1</v>
      </c>
      <c r="U292" s="97">
        <v>1</v>
      </c>
      <c r="V292" s="97">
        <v>0</v>
      </c>
      <c r="W292" s="97">
        <v>0</v>
      </c>
      <c r="X292" s="97">
        <v>1</v>
      </c>
      <c r="Y292" s="97">
        <v>0</v>
      </c>
      <c r="Z292" s="97">
        <v>0</v>
      </c>
      <c r="AA292" s="97">
        <v>0</v>
      </c>
      <c r="AB292" s="97">
        <v>0</v>
      </c>
      <c r="AC292" s="97">
        <v>0</v>
      </c>
      <c r="AD292" s="97">
        <v>1</v>
      </c>
      <c r="AE292" s="97">
        <v>2</v>
      </c>
      <c r="AF292" s="97">
        <v>2</v>
      </c>
      <c r="AG292" s="97">
        <v>2</v>
      </c>
      <c r="AH292" s="97">
        <v>1</v>
      </c>
      <c r="AI292" s="97">
        <v>0</v>
      </c>
      <c r="AJ292" s="97">
        <v>0</v>
      </c>
      <c r="AK292" s="97">
        <v>2</v>
      </c>
      <c r="AL292" s="97">
        <v>0</v>
      </c>
      <c r="AM292" s="97">
        <v>0</v>
      </c>
      <c r="AN292" s="96" t="s">
        <v>483</v>
      </c>
      <c r="AO292" s="97">
        <v>0</v>
      </c>
      <c r="AP292" s="31">
        <f>IFERROR(IF(AN292="CIKDITIRO",VLOOKUP(A292,'BR DTG CIKDITIRO'!C:E,3,0),IF(FR_HITUNG_MINMAX!AN292="PESALAKAN",VLOOKUP(FR_HITUNG_MINMAX!A292,'BR DTG ADW'!C:E,3,0),IF(FR_HITUNG_MINMAX!AN292="PACUL",VLOOKUP(FR_HITUNG_MINMAX!A292,'BR DTG PACUL'!C:E,3,0),IF(FR_HITUNG_MINMAX!AN292="TRAYEMAN",VLOOKUP(FR_HITUNG_MINMAX!A292,'BR DTG TRAYEMAN'!C:E,3,0),"?")))),0)</f>
        <v>0</v>
      </c>
      <c r="AQ292" s="31">
        <f>IF(AN292="PACUL",VLOOKUP(A292,'STOK PACUL'!C:H,6,0),IF(FR_HITUNG_MINMAX!AN292="PESALAKAN",VLOOKUP(FR_HITUNG_MINMAX!A292,'STOK PESALAKAN'!C:H,6,0),IF(FR_HITUNG_MINMAX!AN292="CIKDITIRO",VLOOKUP(FR_HITUNG_MINMAX!A292,'STOK CIKDITIRO'!C:H,6,0),IF(FR_HITUNG_MINMAX!AN292="TRAYEMAN",VLOOKUP(FR_HITUNG_MINMAX!A292,'STOK TRAYEMAN'!C:H,6,0),"?"))))</f>
        <v>0</v>
      </c>
      <c r="AR292" s="25">
        <f t="shared" si="16"/>
        <v>0</v>
      </c>
      <c r="AS292" s="25">
        <f t="shared" si="15"/>
        <v>0</v>
      </c>
      <c r="AT292" s="25">
        <f t="shared" si="14"/>
        <v>2</v>
      </c>
    </row>
    <row r="293" spans="1:46">
      <c r="A293" s="96" t="s">
        <v>1854</v>
      </c>
      <c r="B293" s="96" t="s">
        <v>1855</v>
      </c>
      <c r="C293" s="96" t="s">
        <v>876</v>
      </c>
      <c r="D293" s="96" t="s">
        <v>1365</v>
      </c>
      <c r="E293" s="96" t="s">
        <v>482</v>
      </c>
      <c r="F293" s="97">
        <v>10000</v>
      </c>
      <c r="G293" s="97">
        <v>1</v>
      </c>
      <c r="H293" s="96" t="s">
        <v>31</v>
      </c>
      <c r="I293" s="96" t="s">
        <v>1185</v>
      </c>
      <c r="J293" s="98">
        <v>1</v>
      </c>
      <c r="K293" s="97">
        <v>1</v>
      </c>
      <c r="L293" s="97">
        <v>0</v>
      </c>
      <c r="M293" s="97">
        <v>0</v>
      </c>
      <c r="N293" s="97">
        <v>0</v>
      </c>
      <c r="O293" s="97">
        <v>0</v>
      </c>
      <c r="P293" s="97">
        <v>0</v>
      </c>
      <c r="Q293" s="97">
        <v>0</v>
      </c>
      <c r="R293" s="97">
        <v>1</v>
      </c>
      <c r="S293" s="97">
        <v>1</v>
      </c>
      <c r="T293" s="97">
        <v>0</v>
      </c>
      <c r="U293" s="97">
        <v>1</v>
      </c>
      <c r="V293" s="97">
        <v>0</v>
      </c>
      <c r="W293" s="97">
        <v>0</v>
      </c>
      <c r="X293" s="97">
        <v>1</v>
      </c>
      <c r="Y293" s="97">
        <v>0</v>
      </c>
      <c r="Z293" s="97">
        <v>0</v>
      </c>
      <c r="AA293" s="97">
        <v>0</v>
      </c>
      <c r="AB293" s="97">
        <v>0</v>
      </c>
      <c r="AC293" s="97">
        <v>0</v>
      </c>
      <c r="AD293" s="97">
        <v>1</v>
      </c>
      <c r="AE293" s="97">
        <v>2</v>
      </c>
      <c r="AF293" s="97">
        <v>1</v>
      </c>
      <c r="AG293" s="97">
        <v>2</v>
      </c>
      <c r="AH293" s="97">
        <v>1</v>
      </c>
      <c r="AI293" s="97">
        <v>0</v>
      </c>
      <c r="AJ293" s="97">
        <v>0</v>
      </c>
      <c r="AK293" s="97">
        <v>2</v>
      </c>
      <c r="AL293" s="97">
        <v>0</v>
      </c>
      <c r="AM293" s="97">
        <v>0</v>
      </c>
      <c r="AN293" s="96" t="s">
        <v>483</v>
      </c>
      <c r="AO293" s="97">
        <v>0</v>
      </c>
      <c r="AP293" s="31">
        <f>IFERROR(IF(AN293="CIKDITIRO",VLOOKUP(A293,'BR DTG CIKDITIRO'!C:E,3,0),IF(FR_HITUNG_MINMAX!AN293="PESALAKAN",VLOOKUP(FR_HITUNG_MINMAX!A293,'BR DTG ADW'!C:E,3,0),IF(FR_HITUNG_MINMAX!AN293="PACUL",VLOOKUP(FR_HITUNG_MINMAX!A293,'BR DTG PACUL'!C:E,3,0),IF(FR_HITUNG_MINMAX!AN293="TRAYEMAN",VLOOKUP(FR_HITUNG_MINMAX!A293,'BR DTG TRAYEMAN'!C:E,3,0),"?")))),0)</f>
        <v>0</v>
      </c>
      <c r="AQ293" s="31">
        <f>IF(AN293="PACUL",VLOOKUP(A293,'STOK PACUL'!C:H,6,0),IF(FR_HITUNG_MINMAX!AN293="PESALAKAN",VLOOKUP(FR_HITUNG_MINMAX!A293,'STOK PESALAKAN'!C:H,6,0),IF(FR_HITUNG_MINMAX!AN293="CIKDITIRO",VLOOKUP(FR_HITUNG_MINMAX!A293,'STOK CIKDITIRO'!C:H,6,0),IF(FR_HITUNG_MINMAX!AN293="TRAYEMAN",VLOOKUP(FR_HITUNG_MINMAX!A293,'STOK TRAYEMAN'!C:H,6,0),"?"))))</f>
        <v>0</v>
      </c>
      <c r="AR293" s="25">
        <f t="shared" si="16"/>
        <v>0</v>
      </c>
      <c r="AS293" s="25">
        <f t="shared" si="15"/>
        <v>0</v>
      </c>
      <c r="AT293" s="25">
        <f t="shared" si="14"/>
        <v>1</v>
      </c>
    </row>
    <row r="294" spans="1:46">
      <c r="A294" s="96" t="s">
        <v>1856</v>
      </c>
      <c r="B294" s="96" t="s">
        <v>1857</v>
      </c>
      <c r="C294" s="96" t="s">
        <v>881</v>
      </c>
      <c r="D294" s="96" t="s">
        <v>1365</v>
      </c>
      <c r="E294" s="96" t="s">
        <v>484</v>
      </c>
      <c r="F294" s="97">
        <v>24000</v>
      </c>
      <c r="G294" s="97">
        <v>1</v>
      </c>
      <c r="H294" s="96" t="s">
        <v>30</v>
      </c>
      <c r="I294" s="96" t="s">
        <v>1185</v>
      </c>
      <c r="J294" s="98">
        <v>1</v>
      </c>
      <c r="K294" s="97">
        <v>1</v>
      </c>
      <c r="L294" s="97">
        <v>0</v>
      </c>
      <c r="M294" s="97">
        <v>0</v>
      </c>
      <c r="N294" s="97">
        <v>0</v>
      </c>
      <c r="O294" s="97">
        <v>0</v>
      </c>
      <c r="P294" s="97">
        <v>0</v>
      </c>
      <c r="Q294" s="97">
        <v>0</v>
      </c>
      <c r="R294" s="97">
        <v>1</v>
      </c>
      <c r="S294" s="97">
        <v>1</v>
      </c>
      <c r="T294" s="97">
        <v>1</v>
      </c>
      <c r="U294" s="97">
        <v>1</v>
      </c>
      <c r="V294" s="97">
        <v>0</v>
      </c>
      <c r="W294" s="97">
        <v>0</v>
      </c>
      <c r="X294" s="97">
        <v>1</v>
      </c>
      <c r="Y294" s="97">
        <v>0</v>
      </c>
      <c r="Z294" s="97">
        <v>0</v>
      </c>
      <c r="AA294" s="97">
        <v>0</v>
      </c>
      <c r="AB294" s="97">
        <v>0</v>
      </c>
      <c r="AC294" s="97">
        <v>0</v>
      </c>
      <c r="AD294" s="97">
        <v>1</v>
      </c>
      <c r="AE294" s="97">
        <v>2</v>
      </c>
      <c r="AF294" s="97">
        <v>2</v>
      </c>
      <c r="AG294" s="97">
        <v>2</v>
      </c>
      <c r="AH294" s="97">
        <v>1</v>
      </c>
      <c r="AI294" s="97">
        <v>0</v>
      </c>
      <c r="AJ294" s="97">
        <v>0</v>
      </c>
      <c r="AK294" s="97">
        <v>2</v>
      </c>
      <c r="AL294" s="97">
        <v>1</v>
      </c>
      <c r="AM294" s="97">
        <v>2</v>
      </c>
      <c r="AN294" s="96" t="s">
        <v>483</v>
      </c>
      <c r="AO294" s="97">
        <v>1</v>
      </c>
      <c r="AP294" s="31">
        <f>IFERROR(IF(AN294="CIKDITIRO",VLOOKUP(A294,'BR DTG CIKDITIRO'!C:E,3,0),IF(FR_HITUNG_MINMAX!AN294="PESALAKAN",VLOOKUP(FR_HITUNG_MINMAX!A294,'BR DTG ADW'!C:E,3,0),IF(FR_HITUNG_MINMAX!AN294="PACUL",VLOOKUP(FR_HITUNG_MINMAX!A294,'BR DTG PACUL'!C:E,3,0),IF(FR_HITUNG_MINMAX!AN294="TRAYEMAN",VLOOKUP(FR_HITUNG_MINMAX!A294,'BR DTG TRAYEMAN'!C:E,3,0),"?")))),0)</f>
        <v>0</v>
      </c>
      <c r="AQ294" s="31">
        <f>IF(AN294="PACUL",VLOOKUP(A294,'STOK PACUL'!C:H,6,0),IF(FR_HITUNG_MINMAX!AN294="PESALAKAN",VLOOKUP(FR_HITUNG_MINMAX!A294,'STOK PESALAKAN'!C:H,6,0),IF(FR_HITUNG_MINMAX!AN294="CIKDITIRO",VLOOKUP(FR_HITUNG_MINMAX!A294,'STOK CIKDITIRO'!C:H,6,0),IF(FR_HITUNG_MINMAX!AN294="TRAYEMAN",VLOOKUP(FR_HITUNG_MINMAX!A294,'STOK TRAYEMAN'!C:H,6,0),"?"))))</f>
        <v>1</v>
      </c>
      <c r="AR294" s="25">
        <f t="shared" si="16"/>
        <v>1</v>
      </c>
      <c r="AS294" s="25">
        <f t="shared" si="15"/>
        <v>1</v>
      </c>
      <c r="AT294" s="25">
        <f t="shared" si="14"/>
        <v>1</v>
      </c>
    </row>
    <row r="295" spans="1:46">
      <c r="A295" s="96" t="s">
        <v>1858</v>
      </c>
      <c r="B295" s="96" t="s">
        <v>1859</v>
      </c>
      <c r="C295" s="96" t="s">
        <v>881</v>
      </c>
      <c r="D295" s="96" t="s">
        <v>1365</v>
      </c>
      <c r="E295" s="96" t="s">
        <v>482</v>
      </c>
      <c r="F295" s="97">
        <v>23000</v>
      </c>
      <c r="G295" s="97">
        <v>1</v>
      </c>
      <c r="H295" s="96" t="s">
        <v>30</v>
      </c>
      <c r="I295" s="96" t="s">
        <v>1185</v>
      </c>
      <c r="J295" s="98">
        <v>1</v>
      </c>
      <c r="K295" s="97">
        <v>1</v>
      </c>
      <c r="L295" s="97">
        <v>0</v>
      </c>
      <c r="M295" s="97">
        <v>0</v>
      </c>
      <c r="N295" s="97">
        <v>0</v>
      </c>
      <c r="O295" s="97">
        <v>0</v>
      </c>
      <c r="P295" s="97">
        <v>0</v>
      </c>
      <c r="Q295" s="97">
        <v>0</v>
      </c>
      <c r="R295" s="97">
        <v>0</v>
      </c>
      <c r="S295" s="97">
        <v>0</v>
      </c>
      <c r="T295" s="97">
        <v>1</v>
      </c>
      <c r="U295" s="97">
        <v>0</v>
      </c>
      <c r="V295" s="97">
        <v>0</v>
      </c>
      <c r="W295" s="97">
        <v>0</v>
      </c>
      <c r="X295" s="97">
        <v>1</v>
      </c>
      <c r="Y295" s="97">
        <v>0</v>
      </c>
      <c r="Z295" s="97">
        <v>0</v>
      </c>
      <c r="AA295" s="97">
        <v>0</v>
      </c>
      <c r="AB295" s="97">
        <v>0</v>
      </c>
      <c r="AC295" s="97">
        <v>0</v>
      </c>
      <c r="AD295" s="97">
        <v>0</v>
      </c>
      <c r="AE295" s="97">
        <v>0</v>
      </c>
      <c r="AF295" s="97">
        <v>1</v>
      </c>
      <c r="AG295" s="97">
        <v>0</v>
      </c>
      <c r="AH295" s="97">
        <v>0</v>
      </c>
      <c r="AI295" s="97">
        <v>0</v>
      </c>
      <c r="AJ295" s="97">
        <v>0</v>
      </c>
      <c r="AK295" s="97">
        <v>1</v>
      </c>
      <c r="AL295" s="97">
        <v>1</v>
      </c>
      <c r="AM295" s="97">
        <v>1</v>
      </c>
      <c r="AN295" s="96" t="s">
        <v>483</v>
      </c>
      <c r="AO295" s="97">
        <v>1</v>
      </c>
      <c r="AP295" s="31">
        <f>IFERROR(IF(AN295="CIKDITIRO",VLOOKUP(A295,'BR DTG CIKDITIRO'!C:E,3,0),IF(FR_HITUNG_MINMAX!AN295="PESALAKAN",VLOOKUP(FR_HITUNG_MINMAX!A295,'BR DTG ADW'!C:E,3,0),IF(FR_HITUNG_MINMAX!AN295="PACUL",VLOOKUP(FR_HITUNG_MINMAX!A295,'BR DTG PACUL'!C:E,3,0),IF(FR_HITUNG_MINMAX!AN295="TRAYEMAN",VLOOKUP(FR_HITUNG_MINMAX!A295,'BR DTG TRAYEMAN'!C:E,3,0),"?")))),0)</f>
        <v>0</v>
      </c>
      <c r="AQ295" s="31">
        <f>IF(AN295="PACUL",VLOOKUP(A295,'STOK PACUL'!C:H,6,0),IF(FR_HITUNG_MINMAX!AN295="PESALAKAN",VLOOKUP(FR_HITUNG_MINMAX!A295,'STOK PESALAKAN'!C:H,6,0),IF(FR_HITUNG_MINMAX!AN295="CIKDITIRO",VLOOKUP(FR_HITUNG_MINMAX!A295,'STOK CIKDITIRO'!C:H,6,0),IF(FR_HITUNG_MINMAX!AN295="TRAYEMAN",VLOOKUP(FR_HITUNG_MINMAX!A295,'STOK TRAYEMAN'!C:H,6,0),"?"))))</f>
        <v>1</v>
      </c>
      <c r="AR295" s="25">
        <f t="shared" si="16"/>
        <v>1</v>
      </c>
      <c r="AS295" s="25">
        <f t="shared" si="15"/>
        <v>1</v>
      </c>
      <c r="AT295" s="25">
        <f t="shared" si="14"/>
        <v>1</v>
      </c>
    </row>
    <row r="296" spans="1:46">
      <c r="A296" s="96" t="s">
        <v>352</v>
      </c>
      <c r="B296" s="96" t="s">
        <v>1135</v>
      </c>
      <c r="C296" s="96" t="s">
        <v>881</v>
      </c>
      <c r="D296" s="96" t="s">
        <v>1365</v>
      </c>
      <c r="E296" s="96" t="s">
        <v>485</v>
      </c>
      <c r="F296" s="97">
        <v>22500</v>
      </c>
      <c r="G296" s="97">
        <v>1</v>
      </c>
      <c r="H296" s="96" t="s">
        <v>1185</v>
      </c>
      <c r="I296" s="96" t="s">
        <v>1185</v>
      </c>
      <c r="J296" s="98">
        <v>1</v>
      </c>
      <c r="K296" s="97">
        <v>1</v>
      </c>
      <c r="L296" s="97">
        <v>2</v>
      </c>
      <c r="M296" s="97">
        <v>0</v>
      </c>
      <c r="N296" s="97">
        <v>3</v>
      </c>
      <c r="O296" s="97">
        <v>4</v>
      </c>
      <c r="P296" s="97">
        <v>0</v>
      </c>
      <c r="Q296" s="97">
        <v>0</v>
      </c>
      <c r="R296" s="97">
        <v>0</v>
      </c>
      <c r="S296" s="97">
        <v>0</v>
      </c>
      <c r="T296" s="97">
        <v>0</v>
      </c>
      <c r="U296" s="97">
        <v>0</v>
      </c>
      <c r="V296" s="97">
        <v>4</v>
      </c>
      <c r="W296" s="97">
        <v>2</v>
      </c>
      <c r="X296" s="97">
        <v>4</v>
      </c>
      <c r="Y296" s="97">
        <v>2</v>
      </c>
      <c r="Z296" s="97">
        <v>3</v>
      </c>
      <c r="AA296" s="97">
        <v>7</v>
      </c>
      <c r="AB296" s="97">
        <v>4</v>
      </c>
      <c r="AC296" s="97">
        <v>0</v>
      </c>
      <c r="AD296" s="97">
        <v>0</v>
      </c>
      <c r="AE296" s="97">
        <v>0</v>
      </c>
      <c r="AF296" s="97">
        <v>0</v>
      </c>
      <c r="AG296" s="97">
        <v>0</v>
      </c>
      <c r="AH296" s="97">
        <v>4</v>
      </c>
      <c r="AI296" s="97">
        <v>6</v>
      </c>
      <c r="AJ296" s="97">
        <v>4</v>
      </c>
      <c r="AK296" s="97">
        <v>7</v>
      </c>
      <c r="AL296" s="97">
        <v>4</v>
      </c>
      <c r="AM296" s="97">
        <v>7</v>
      </c>
      <c r="AN296" s="96" t="s">
        <v>483</v>
      </c>
      <c r="AO296" s="97">
        <v>2</v>
      </c>
      <c r="AP296" s="31">
        <f>IFERROR(IF(AN296="CIKDITIRO",VLOOKUP(A296,'BR DTG CIKDITIRO'!C:E,3,0),IF(FR_HITUNG_MINMAX!AN296="PESALAKAN",VLOOKUP(FR_HITUNG_MINMAX!A296,'BR DTG ADW'!C:E,3,0),IF(FR_HITUNG_MINMAX!AN296="PACUL",VLOOKUP(FR_HITUNG_MINMAX!A296,'BR DTG PACUL'!C:E,3,0),IF(FR_HITUNG_MINMAX!AN296="TRAYEMAN",VLOOKUP(FR_HITUNG_MINMAX!A296,'BR DTG TRAYEMAN'!C:E,3,0),"?")))),0)</f>
        <v>0</v>
      </c>
      <c r="AQ296" s="31">
        <f>IF(AN296="PACUL",VLOOKUP(A296,'STOK PACUL'!C:H,6,0),IF(FR_HITUNG_MINMAX!AN296="PESALAKAN",VLOOKUP(FR_HITUNG_MINMAX!A296,'STOK PESALAKAN'!C:H,6,0),IF(FR_HITUNG_MINMAX!AN296="CIKDITIRO",VLOOKUP(FR_HITUNG_MINMAX!A296,'STOK CIKDITIRO'!C:H,6,0),IF(FR_HITUNG_MINMAX!AN296="TRAYEMAN",VLOOKUP(FR_HITUNG_MINMAX!A296,'STOK TRAYEMAN'!C:H,6,0),"?"))))</f>
        <v>2</v>
      </c>
      <c r="AR296" s="25">
        <f t="shared" si="16"/>
        <v>2</v>
      </c>
      <c r="AS296" s="25">
        <f t="shared" si="15"/>
        <v>2</v>
      </c>
      <c r="AT296" s="25">
        <f t="shared" si="14"/>
        <v>3</v>
      </c>
    </row>
    <row r="297" spans="1:46" ht="30">
      <c r="A297" s="96" t="s">
        <v>1860</v>
      </c>
      <c r="B297" s="96" t="s">
        <v>1861</v>
      </c>
      <c r="C297" s="96" t="s">
        <v>881</v>
      </c>
      <c r="D297" s="96" t="s">
        <v>1365</v>
      </c>
      <c r="E297" s="96" t="s">
        <v>482</v>
      </c>
      <c r="F297" s="97">
        <v>22000</v>
      </c>
      <c r="G297" s="97">
        <v>1</v>
      </c>
      <c r="H297" s="96" t="s">
        <v>1185</v>
      </c>
      <c r="I297" s="96" t="s">
        <v>1185</v>
      </c>
      <c r="J297" s="98">
        <v>1</v>
      </c>
      <c r="K297" s="97">
        <v>1</v>
      </c>
      <c r="L297" s="97">
        <v>0</v>
      </c>
      <c r="M297" s="97">
        <v>0</v>
      </c>
      <c r="N297" s="97">
        <v>2</v>
      </c>
      <c r="O297" s="97">
        <v>0</v>
      </c>
      <c r="P297" s="97">
        <v>0</v>
      </c>
      <c r="Q297" s="97">
        <v>0</v>
      </c>
      <c r="R297" s="97">
        <v>0</v>
      </c>
      <c r="S297" s="97">
        <v>0</v>
      </c>
      <c r="T297" s="97">
        <v>0</v>
      </c>
      <c r="U297" s="97">
        <v>0</v>
      </c>
      <c r="V297" s="97">
        <v>0</v>
      </c>
      <c r="W297" s="97">
        <v>0</v>
      </c>
      <c r="X297" s="97">
        <v>2</v>
      </c>
      <c r="Y297" s="97">
        <v>0</v>
      </c>
      <c r="Z297" s="97">
        <v>2</v>
      </c>
      <c r="AA297" s="97">
        <v>2</v>
      </c>
      <c r="AB297" s="97">
        <v>0</v>
      </c>
      <c r="AC297" s="97">
        <v>0</v>
      </c>
      <c r="AD297" s="97">
        <v>0</v>
      </c>
      <c r="AE297" s="97">
        <v>0</v>
      </c>
      <c r="AF297" s="97">
        <v>0</v>
      </c>
      <c r="AG297" s="97">
        <v>0</v>
      </c>
      <c r="AH297" s="97">
        <v>0</v>
      </c>
      <c r="AI297" s="97">
        <v>0</v>
      </c>
      <c r="AJ297" s="97">
        <v>0</v>
      </c>
      <c r="AK297" s="97">
        <v>2</v>
      </c>
      <c r="AL297" s="97">
        <v>2</v>
      </c>
      <c r="AM297" s="97">
        <v>2</v>
      </c>
      <c r="AN297" s="96" t="s">
        <v>483</v>
      </c>
      <c r="AO297" s="97">
        <v>0</v>
      </c>
      <c r="AP297" s="31">
        <f>IFERROR(IF(AN297="CIKDITIRO",VLOOKUP(A297,'BR DTG CIKDITIRO'!C:E,3,0),IF(FR_HITUNG_MINMAX!AN297="PESALAKAN",VLOOKUP(FR_HITUNG_MINMAX!A297,'BR DTG ADW'!C:E,3,0),IF(FR_HITUNG_MINMAX!AN297="PACUL",VLOOKUP(FR_HITUNG_MINMAX!A297,'BR DTG PACUL'!C:E,3,0),IF(FR_HITUNG_MINMAX!AN297="TRAYEMAN",VLOOKUP(FR_HITUNG_MINMAX!A297,'BR DTG TRAYEMAN'!C:E,3,0),"?")))),0)</f>
        <v>0</v>
      </c>
      <c r="AQ297" s="31">
        <f>IF(AN297="PACUL",VLOOKUP(A297,'STOK PACUL'!C:H,6,0),IF(FR_HITUNG_MINMAX!AN297="PESALAKAN",VLOOKUP(FR_HITUNG_MINMAX!A297,'STOK PESALAKAN'!C:H,6,0),IF(FR_HITUNG_MINMAX!AN297="CIKDITIRO",VLOOKUP(FR_HITUNG_MINMAX!A297,'STOK CIKDITIRO'!C:H,6,0),IF(FR_HITUNG_MINMAX!AN297="TRAYEMAN",VLOOKUP(FR_HITUNG_MINMAX!A297,'STOK TRAYEMAN'!C:H,6,0),"?"))))</f>
        <v>0</v>
      </c>
      <c r="AR297" s="25">
        <f t="shared" si="16"/>
        <v>0</v>
      </c>
      <c r="AS297" s="25">
        <f t="shared" si="15"/>
        <v>1</v>
      </c>
      <c r="AT297" s="25">
        <f t="shared" si="14"/>
        <v>1</v>
      </c>
    </row>
    <row r="298" spans="1:46" ht="30">
      <c r="A298" s="96" t="s">
        <v>353</v>
      </c>
      <c r="B298" s="96" t="s">
        <v>1138</v>
      </c>
      <c r="C298" s="96" t="s">
        <v>877</v>
      </c>
      <c r="D298" s="96" t="s">
        <v>1365</v>
      </c>
      <c r="E298" s="96" t="s">
        <v>484</v>
      </c>
      <c r="F298" s="97">
        <v>20000</v>
      </c>
      <c r="G298" s="97">
        <v>1</v>
      </c>
      <c r="H298" s="96" t="s">
        <v>32</v>
      </c>
      <c r="I298" s="96" t="s">
        <v>1185</v>
      </c>
      <c r="J298" s="98">
        <v>1</v>
      </c>
      <c r="K298" s="97">
        <v>1</v>
      </c>
      <c r="L298" s="97">
        <v>0</v>
      </c>
      <c r="M298" s="97">
        <v>2</v>
      </c>
      <c r="N298" s="97">
        <v>0</v>
      </c>
      <c r="O298" s="97">
        <v>1</v>
      </c>
      <c r="P298" s="97">
        <v>1</v>
      </c>
      <c r="Q298" s="97">
        <v>0</v>
      </c>
      <c r="R298" s="97">
        <v>1</v>
      </c>
      <c r="S298" s="97">
        <v>0</v>
      </c>
      <c r="T298" s="97">
        <v>0</v>
      </c>
      <c r="U298" s="97">
        <v>0</v>
      </c>
      <c r="V298" s="97">
        <v>0</v>
      </c>
      <c r="W298" s="97">
        <v>1</v>
      </c>
      <c r="X298" s="97">
        <v>2</v>
      </c>
      <c r="Y298" s="97">
        <v>2</v>
      </c>
      <c r="Z298" s="97">
        <v>2</v>
      </c>
      <c r="AA298" s="97">
        <v>1</v>
      </c>
      <c r="AB298" s="97">
        <v>2</v>
      </c>
      <c r="AC298" s="97">
        <v>1</v>
      </c>
      <c r="AD298" s="97">
        <v>1</v>
      </c>
      <c r="AE298" s="97">
        <v>1</v>
      </c>
      <c r="AF298" s="97">
        <v>0</v>
      </c>
      <c r="AG298" s="97">
        <v>0</v>
      </c>
      <c r="AH298" s="97">
        <v>0</v>
      </c>
      <c r="AI298" s="97">
        <v>1</v>
      </c>
      <c r="AJ298" s="97">
        <v>1</v>
      </c>
      <c r="AK298" s="97">
        <v>2</v>
      </c>
      <c r="AL298" s="97">
        <v>2</v>
      </c>
      <c r="AM298" s="97">
        <v>2</v>
      </c>
      <c r="AN298" s="96" t="s">
        <v>483</v>
      </c>
      <c r="AO298" s="97">
        <v>2</v>
      </c>
      <c r="AP298" s="31">
        <f>IFERROR(IF(AN298="CIKDITIRO",VLOOKUP(A298,'BR DTG CIKDITIRO'!C:E,3,0),IF(FR_HITUNG_MINMAX!AN298="PESALAKAN",VLOOKUP(FR_HITUNG_MINMAX!A298,'BR DTG ADW'!C:E,3,0),IF(FR_HITUNG_MINMAX!AN298="PACUL",VLOOKUP(FR_HITUNG_MINMAX!A298,'BR DTG PACUL'!C:E,3,0),IF(FR_HITUNG_MINMAX!AN298="TRAYEMAN",VLOOKUP(FR_HITUNG_MINMAX!A298,'BR DTG TRAYEMAN'!C:E,3,0),"?")))),0)</f>
        <v>0</v>
      </c>
      <c r="AQ298" s="31">
        <f>IF(AN298="PACUL",VLOOKUP(A298,'STOK PACUL'!C:H,6,0),IF(FR_HITUNG_MINMAX!AN298="PESALAKAN",VLOOKUP(FR_HITUNG_MINMAX!A298,'STOK PESALAKAN'!C:H,6,0),IF(FR_HITUNG_MINMAX!AN298="CIKDITIRO",VLOOKUP(FR_HITUNG_MINMAX!A298,'STOK CIKDITIRO'!C:H,6,0),IF(FR_HITUNG_MINMAX!AN298="TRAYEMAN",VLOOKUP(FR_HITUNG_MINMAX!A298,'STOK TRAYEMAN'!C:H,6,0),"?"))))</f>
        <v>2</v>
      </c>
      <c r="AR298" s="25">
        <f t="shared" si="16"/>
        <v>2</v>
      </c>
      <c r="AS298" s="25">
        <f t="shared" si="15"/>
        <v>1</v>
      </c>
      <c r="AT298" s="25">
        <f t="shared" si="14"/>
        <v>3</v>
      </c>
    </row>
    <row r="299" spans="1:46" ht="30">
      <c r="A299" s="96" t="s">
        <v>354</v>
      </c>
      <c r="B299" s="96" t="s">
        <v>1139</v>
      </c>
      <c r="C299" s="96" t="s">
        <v>877</v>
      </c>
      <c r="D299" s="96" t="s">
        <v>1365</v>
      </c>
      <c r="E299" s="96" t="s">
        <v>485</v>
      </c>
      <c r="F299" s="97">
        <v>29000</v>
      </c>
      <c r="G299" s="97">
        <v>1</v>
      </c>
      <c r="H299" s="96" t="s">
        <v>30</v>
      </c>
      <c r="I299" s="96" t="s">
        <v>2</v>
      </c>
      <c r="J299" s="98" t="s">
        <v>1367</v>
      </c>
      <c r="K299" s="97">
        <v>1</v>
      </c>
      <c r="L299" s="97">
        <v>4</v>
      </c>
      <c r="M299" s="97">
        <v>2</v>
      </c>
      <c r="N299" s="97">
        <v>0</v>
      </c>
      <c r="O299" s="97">
        <v>1</v>
      </c>
      <c r="P299" s="97">
        <v>2</v>
      </c>
      <c r="Q299" s="97">
        <v>2</v>
      </c>
      <c r="R299" s="97">
        <v>0</v>
      </c>
      <c r="S299" s="97">
        <v>1</v>
      </c>
      <c r="T299" s="97">
        <v>1</v>
      </c>
      <c r="U299" s="97">
        <v>0</v>
      </c>
      <c r="V299" s="97">
        <v>0</v>
      </c>
      <c r="W299" s="97">
        <v>1</v>
      </c>
      <c r="X299" s="97">
        <v>4</v>
      </c>
      <c r="Y299" s="97">
        <v>6</v>
      </c>
      <c r="Z299" s="97">
        <v>2</v>
      </c>
      <c r="AA299" s="97">
        <v>1</v>
      </c>
      <c r="AB299" s="97">
        <v>3</v>
      </c>
      <c r="AC299" s="97">
        <v>4</v>
      </c>
      <c r="AD299" s="97">
        <v>2</v>
      </c>
      <c r="AE299" s="97">
        <v>1</v>
      </c>
      <c r="AF299" s="97">
        <v>2</v>
      </c>
      <c r="AG299" s="97">
        <v>1</v>
      </c>
      <c r="AH299" s="97">
        <v>0</v>
      </c>
      <c r="AI299" s="97">
        <v>1</v>
      </c>
      <c r="AJ299" s="97">
        <v>5</v>
      </c>
      <c r="AK299" s="97">
        <v>6</v>
      </c>
      <c r="AL299" s="97">
        <v>4</v>
      </c>
      <c r="AM299" s="97">
        <v>6</v>
      </c>
      <c r="AN299" s="96" t="s">
        <v>483</v>
      </c>
      <c r="AO299" s="97">
        <v>3</v>
      </c>
      <c r="AP299" s="31">
        <f>IFERROR(IF(AN299="CIKDITIRO",VLOOKUP(A299,'BR DTG CIKDITIRO'!C:E,3,0),IF(FR_HITUNG_MINMAX!AN299="PESALAKAN",VLOOKUP(FR_HITUNG_MINMAX!A299,'BR DTG ADW'!C:E,3,0),IF(FR_HITUNG_MINMAX!AN299="PACUL",VLOOKUP(FR_HITUNG_MINMAX!A299,'BR DTG PACUL'!C:E,3,0),IF(FR_HITUNG_MINMAX!AN299="TRAYEMAN",VLOOKUP(FR_HITUNG_MINMAX!A299,'BR DTG TRAYEMAN'!C:E,3,0),"?")))),0)</f>
        <v>0</v>
      </c>
      <c r="AQ299" s="31">
        <f>IF(AN299="PACUL",VLOOKUP(A299,'STOK PACUL'!C:H,6,0),IF(FR_HITUNG_MINMAX!AN299="PESALAKAN",VLOOKUP(FR_HITUNG_MINMAX!A299,'STOK PESALAKAN'!C:H,6,0),IF(FR_HITUNG_MINMAX!AN299="CIKDITIRO",VLOOKUP(FR_HITUNG_MINMAX!A299,'STOK CIKDITIRO'!C:H,6,0),IF(FR_HITUNG_MINMAX!AN299="TRAYEMAN",VLOOKUP(FR_HITUNG_MINMAX!A299,'STOK TRAYEMAN'!C:H,6,0),"?"))))</f>
        <v>3</v>
      </c>
      <c r="AR299" s="25">
        <f t="shared" si="16"/>
        <v>3</v>
      </c>
      <c r="AS299" s="25">
        <f t="shared" si="15"/>
        <v>2</v>
      </c>
      <c r="AT299" s="25">
        <f t="shared" si="14"/>
        <v>4</v>
      </c>
    </row>
    <row r="300" spans="1:46">
      <c r="A300" s="96" t="s">
        <v>355</v>
      </c>
      <c r="B300" s="96" t="s">
        <v>1140</v>
      </c>
      <c r="C300" s="96" t="s">
        <v>1100</v>
      </c>
      <c r="D300" s="96" t="s">
        <v>1365</v>
      </c>
      <c r="E300" s="96" t="s">
        <v>486</v>
      </c>
      <c r="F300" s="97">
        <v>2500</v>
      </c>
      <c r="G300" s="97">
        <v>10</v>
      </c>
      <c r="H300" s="96" t="s">
        <v>30</v>
      </c>
      <c r="I300" s="96" t="s">
        <v>1185</v>
      </c>
      <c r="J300" s="98" t="s">
        <v>1382</v>
      </c>
      <c r="K300" s="97">
        <v>2</v>
      </c>
      <c r="L300" s="97">
        <v>39</v>
      </c>
      <c r="M300" s="97">
        <v>50</v>
      </c>
      <c r="N300" s="97">
        <v>56</v>
      </c>
      <c r="O300" s="97">
        <v>73</v>
      </c>
      <c r="P300" s="97">
        <v>53</v>
      </c>
      <c r="Q300" s="97">
        <v>38</v>
      </c>
      <c r="R300" s="97">
        <v>49</v>
      </c>
      <c r="S300" s="97">
        <v>67</v>
      </c>
      <c r="T300" s="97">
        <v>49</v>
      </c>
      <c r="U300" s="97">
        <v>47</v>
      </c>
      <c r="V300" s="97">
        <v>39</v>
      </c>
      <c r="W300" s="97">
        <v>35</v>
      </c>
      <c r="X300" s="97">
        <v>73</v>
      </c>
      <c r="Y300" s="97">
        <v>89</v>
      </c>
      <c r="Z300" s="97">
        <v>106</v>
      </c>
      <c r="AA300" s="97">
        <v>129</v>
      </c>
      <c r="AB300" s="97">
        <v>126</v>
      </c>
      <c r="AC300" s="97">
        <v>91</v>
      </c>
      <c r="AD300" s="97">
        <v>87</v>
      </c>
      <c r="AE300" s="97">
        <v>116</v>
      </c>
      <c r="AF300" s="97">
        <v>116</v>
      </c>
      <c r="AG300" s="97">
        <v>114</v>
      </c>
      <c r="AH300" s="97">
        <v>86</v>
      </c>
      <c r="AI300" s="97">
        <v>74</v>
      </c>
      <c r="AJ300" s="97">
        <v>74</v>
      </c>
      <c r="AK300" s="97">
        <v>129</v>
      </c>
      <c r="AL300" s="97">
        <v>73</v>
      </c>
      <c r="AM300" s="97">
        <v>129</v>
      </c>
      <c r="AN300" s="96" t="s">
        <v>483</v>
      </c>
      <c r="AO300" s="97">
        <v>82</v>
      </c>
      <c r="AP300" s="31">
        <f>IFERROR(IF(AN300="CIKDITIRO",VLOOKUP(A300,'BR DTG CIKDITIRO'!C:E,3,0),IF(FR_HITUNG_MINMAX!AN300="PESALAKAN",VLOOKUP(FR_HITUNG_MINMAX!A300,'BR DTG ADW'!C:E,3,0),IF(FR_HITUNG_MINMAX!AN300="PACUL",VLOOKUP(FR_HITUNG_MINMAX!A300,'BR DTG PACUL'!C:E,3,0),IF(FR_HITUNG_MINMAX!AN300="TRAYEMAN",VLOOKUP(FR_HITUNG_MINMAX!A300,'BR DTG TRAYEMAN'!C:E,3,0),"?")))),0)</f>
        <v>0</v>
      </c>
      <c r="AQ300" s="31">
        <f>IF(AN300="PACUL",VLOOKUP(A300,'STOK PACUL'!C:H,6,0),IF(FR_HITUNG_MINMAX!AN300="PESALAKAN",VLOOKUP(FR_HITUNG_MINMAX!A300,'STOK PESALAKAN'!C:H,6,0),IF(FR_HITUNG_MINMAX!AN300="CIKDITIRO",VLOOKUP(FR_HITUNG_MINMAX!A300,'STOK CIKDITIRO'!C:H,6,0),IF(FR_HITUNG_MINMAX!AN300="TRAYEMAN",VLOOKUP(FR_HITUNG_MINMAX!A300,'STOK TRAYEMAN'!C:H,6,0),"?"))))</f>
        <v>82</v>
      </c>
      <c r="AR300" s="25">
        <f t="shared" si="16"/>
        <v>82</v>
      </c>
      <c r="AS300" s="25">
        <f t="shared" si="15"/>
        <v>37</v>
      </c>
      <c r="AT300" s="25">
        <f t="shared" si="14"/>
        <v>4</v>
      </c>
    </row>
    <row r="301" spans="1:46">
      <c r="A301" s="96" t="s">
        <v>356</v>
      </c>
      <c r="B301" s="96" t="s">
        <v>1141</v>
      </c>
      <c r="C301" s="96" t="s">
        <v>891</v>
      </c>
      <c r="D301" s="96" t="s">
        <v>1377</v>
      </c>
      <c r="E301" s="96" t="s">
        <v>482</v>
      </c>
      <c r="F301" s="97">
        <v>3500</v>
      </c>
      <c r="G301" s="97">
        <v>1</v>
      </c>
      <c r="H301" s="96" t="s">
        <v>30</v>
      </c>
      <c r="I301" s="96" t="s">
        <v>1185</v>
      </c>
      <c r="J301" s="98" t="s">
        <v>1368</v>
      </c>
      <c r="K301" s="97">
        <v>1</v>
      </c>
      <c r="L301" s="97">
        <v>0</v>
      </c>
      <c r="M301" s="97">
        <v>0</v>
      </c>
      <c r="N301" s="97">
        <v>0</v>
      </c>
      <c r="O301" s="97">
        <v>0</v>
      </c>
      <c r="P301" s="97">
        <v>1</v>
      </c>
      <c r="Q301" s="97">
        <v>0</v>
      </c>
      <c r="R301" s="97">
        <v>0</v>
      </c>
      <c r="S301" s="97">
        <v>1</v>
      </c>
      <c r="T301" s="97">
        <v>0</v>
      </c>
      <c r="U301" s="97">
        <v>0</v>
      </c>
      <c r="V301" s="97">
        <v>0</v>
      </c>
      <c r="W301" s="97">
        <v>0</v>
      </c>
      <c r="X301" s="97">
        <v>1</v>
      </c>
      <c r="Y301" s="97">
        <v>0</v>
      </c>
      <c r="Z301" s="97">
        <v>0</v>
      </c>
      <c r="AA301" s="97">
        <v>0</v>
      </c>
      <c r="AB301" s="97">
        <v>1</v>
      </c>
      <c r="AC301" s="97">
        <v>1</v>
      </c>
      <c r="AD301" s="97">
        <v>0</v>
      </c>
      <c r="AE301" s="97">
        <v>1</v>
      </c>
      <c r="AF301" s="97">
        <v>1</v>
      </c>
      <c r="AG301" s="97">
        <v>1</v>
      </c>
      <c r="AH301" s="97">
        <v>0</v>
      </c>
      <c r="AI301" s="97">
        <v>0</v>
      </c>
      <c r="AJ301" s="97">
        <v>0</v>
      </c>
      <c r="AK301" s="97">
        <v>1</v>
      </c>
      <c r="AL301" s="97">
        <v>1</v>
      </c>
      <c r="AM301" s="97">
        <v>2</v>
      </c>
      <c r="AN301" s="96" t="s">
        <v>483</v>
      </c>
      <c r="AO301" s="97">
        <v>1</v>
      </c>
      <c r="AP301" s="31">
        <f>IFERROR(IF(AN301="CIKDITIRO",VLOOKUP(A301,'BR DTG CIKDITIRO'!C:E,3,0),IF(FR_HITUNG_MINMAX!AN301="PESALAKAN",VLOOKUP(FR_HITUNG_MINMAX!A301,'BR DTG ADW'!C:E,3,0),IF(FR_HITUNG_MINMAX!AN301="PACUL",VLOOKUP(FR_HITUNG_MINMAX!A301,'BR DTG PACUL'!C:E,3,0),IF(FR_HITUNG_MINMAX!AN301="TRAYEMAN",VLOOKUP(FR_HITUNG_MINMAX!A301,'BR DTG TRAYEMAN'!C:E,3,0),"?")))),0)</f>
        <v>0</v>
      </c>
      <c r="AQ301" s="31">
        <f>IF(AN301="PACUL",VLOOKUP(A301,'STOK PACUL'!C:H,6,0),IF(FR_HITUNG_MINMAX!AN301="PESALAKAN",VLOOKUP(FR_HITUNG_MINMAX!A301,'STOK PESALAKAN'!C:H,6,0),IF(FR_HITUNG_MINMAX!AN301="CIKDITIRO",VLOOKUP(FR_HITUNG_MINMAX!A301,'STOK CIKDITIRO'!C:H,6,0),IF(FR_HITUNG_MINMAX!AN301="TRAYEMAN",VLOOKUP(FR_HITUNG_MINMAX!A301,'STOK TRAYEMAN'!C:H,6,0),"?"))))</f>
        <v>1</v>
      </c>
      <c r="AR301" s="25">
        <f t="shared" si="16"/>
        <v>1</v>
      </c>
      <c r="AS301" s="25">
        <f t="shared" si="15"/>
        <v>1</v>
      </c>
      <c r="AT301" s="25">
        <f t="shared" si="14"/>
        <v>1</v>
      </c>
    </row>
    <row r="302" spans="1:46" ht="30">
      <c r="A302" s="96" t="s">
        <v>357</v>
      </c>
      <c r="B302" s="96" t="s">
        <v>1142</v>
      </c>
      <c r="C302" s="96" t="s">
        <v>881</v>
      </c>
      <c r="D302" s="96" t="s">
        <v>1365</v>
      </c>
      <c r="E302" s="96" t="s">
        <v>486</v>
      </c>
      <c r="F302" s="97">
        <v>30875</v>
      </c>
      <c r="G302" s="97">
        <v>1</v>
      </c>
      <c r="H302" s="96" t="s">
        <v>30</v>
      </c>
      <c r="I302" s="96" t="s">
        <v>2</v>
      </c>
      <c r="J302" s="98">
        <v>1</v>
      </c>
      <c r="K302" s="97">
        <v>1</v>
      </c>
      <c r="L302" s="97">
        <v>10</v>
      </c>
      <c r="M302" s="97">
        <v>14</v>
      </c>
      <c r="N302" s="97">
        <v>2</v>
      </c>
      <c r="O302" s="97">
        <v>4</v>
      </c>
      <c r="P302" s="97">
        <v>12</v>
      </c>
      <c r="Q302" s="97">
        <v>2</v>
      </c>
      <c r="R302" s="97">
        <v>2</v>
      </c>
      <c r="S302" s="97">
        <v>4</v>
      </c>
      <c r="T302" s="97">
        <v>10</v>
      </c>
      <c r="U302" s="97">
        <v>10</v>
      </c>
      <c r="V302" s="97">
        <v>4</v>
      </c>
      <c r="W302" s="97">
        <v>0</v>
      </c>
      <c r="X302" s="97">
        <v>14</v>
      </c>
      <c r="Y302" s="97">
        <v>24</v>
      </c>
      <c r="Z302" s="97">
        <v>16</v>
      </c>
      <c r="AA302" s="97">
        <v>6</v>
      </c>
      <c r="AB302" s="97">
        <v>16</v>
      </c>
      <c r="AC302" s="97">
        <v>14</v>
      </c>
      <c r="AD302" s="97">
        <v>4</v>
      </c>
      <c r="AE302" s="97">
        <v>6</v>
      </c>
      <c r="AF302" s="97">
        <v>14</v>
      </c>
      <c r="AG302" s="97">
        <v>14</v>
      </c>
      <c r="AH302" s="97">
        <v>14</v>
      </c>
      <c r="AI302" s="97">
        <v>4</v>
      </c>
      <c r="AJ302" s="97">
        <v>10</v>
      </c>
      <c r="AK302" s="97">
        <v>24</v>
      </c>
      <c r="AL302" s="97">
        <v>14</v>
      </c>
      <c r="AM302" s="97">
        <v>24</v>
      </c>
      <c r="AN302" s="96" t="s">
        <v>483</v>
      </c>
      <c r="AO302" s="97">
        <v>16</v>
      </c>
      <c r="AP302" s="31">
        <f>IFERROR(IF(AN302="CIKDITIRO",VLOOKUP(A302,'BR DTG CIKDITIRO'!C:E,3,0),IF(FR_HITUNG_MINMAX!AN302="PESALAKAN",VLOOKUP(FR_HITUNG_MINMAX!A302,'BR DTG ADW'!C:E,3,0),IF(FR_HITUNG_MINMAX!AN302="PACUL",VLOOKUP(FR_HITUNG_MINMAX!A302,'BR DTG PACUL'!C:E,3,0),IF(FR_HITUNG_MINMAX!AN302="TRAYEMAN",VLOOKUP(FR_HITUNG_MINMAX!A302,'BR DTG TRAYEMAN'!C:E,3,0),"?")))),0)</f>
        <v>0</v>
      </c>
      <c r="AQ302" s="31">
        <f>IF(AN302="PACUL",VLOOKUP(A302,'STOK PACUL'!C:H,6,0),IF(FR_HITUNG_MINMAX!AN302="PESALAKAN",VLOOKUP(FR_HITUNG_MINMAX!A302,'STOK PESALAKAN'!C:H,6,0),IF(FR_HITUNG_MINMAX!AN302="CIKDITIRO",VLOOKUP(FR_HITUNG_MINMAX!A302,'STOK CIKDITIRO'!C:H,6,0),IF(FR_HITUNG_MINMAX!AN302="TRAYEMAN",VLOOKUP(FR_HITUNG_MINMAX!A302,'STOK TRAYEMAN'!C:H,6,0),"?"))))</f>
        <v>16</v>
      </c>
      <c r="AR302" s="25">
        <f t="shared" si="16"/>
        <v>16</v>
      </c>
      <c r="AS302" s="25">
        <f t="shared" si="15"/>
        <v>7</v>
      </c>
      <c r="AT302" s="25">
        <f t="shared" si="14"/>
        <v>4</v>
      </c>
    </row>
    <row r="303" spans="1:46">
      <c r="A303" s="96" t="s">
        <v>358</v>
      </c>
      <c r="B303" s="96" t="s">
        <v>1143</v>
      </c>
      <c r="C303" s="96" t="s">
        <v>888</v>
      </c>
      <c r="D303" s="96" t="s">
        <v>1381</v>
      </c>
      <c r="E303" s="96" t="s">
        <v>484</v>
      </c>
      <c r="F303" s="97">
        <v>900</v>
      </c>
      <c r="G303" s="97">
        <v>2</v>
      </c>
      <c r="H303" s="96" t="s">
        <v>30</v>
      </c>
      <c r="I303" s="96" t="s">
        <v>1185</v>
      </c>
      <c r="J303" s="98" t="s">
        <v>1366</v>
      </c>
      <c r="K303" s="97">
        <v>1</v>
      </c>
      <c r="L303" s="97">
        <v>0</v>
      </c>
      <c r="M303" s="97">
        <v>1</v>
      </c>
      <c r="N303" s="97">
        <v>0</v>
      </c>
      <c r="O303" s="97">
        <v>0</v>
      </c>
      <c r="P303" s="97">
        <v>1</v>
      </c>
      <c r="Q303" s="97">
        <v>0</v>
      </c>
      <c r="R303" s="97">
        <v>2</v>
      </c>
      <c r="S303" s="97">
        <v>0</v>
      </c>
      <c r="T303" s="97">
        <v>0</v>
      </c>
      <c r="U303" s="97">
        <v>0</v>
      </c>
      <c r="V303" s="97">
        <v>2</v>
      </c>
      <c r="W303" s="97">
        <v>0</v>
      </c>
      <c r="X303" s="97">
        <v>2</v>
      </c>
      <c r="Y303" s="97">
        <v>1</v>
      </c>
      <c r="Z303" s="97">
        <v>1</v>
      </c>
      <c r="AA303" s="97">
        <v>0</v>
      </c>
      <c r="AB303" s="97">
        <v>1</v>
      </c>
      <c r="AC303" s="97">
        <v>1</v>
      </c>
      <c r="AD303" s="97">
        <v>2</v>
      </c>
      <c r="AE303" s="97">
        <v>2</v>
      </c>
      <c r="AF303" s="97">
        <v>0</v>
      </c>
      <c r="AG303" s="97">
        <v>0</v>
      </c>
      <c r="AH303" s="97">
        <v>2</v>
      </c>
      <c r="AI303" s="97">
        <v>2</v>
      </c>
      <c r="AJ303" s="97">
        <v>0</v>
      </c>
      <c r="AK303" s="97">
        <v>2</v>
      </c>
      <c r="AL303" s="97">
        <v>2</v>
      </c>
      <c r="AM303" s="97">
        <v>2</v>
      </c>
      <c r="AN303" s="96" t="s">
        <v>483</v>
      </c>
      <c r="AO303" s="97">
        <v>3</v>
      </c>
      <c r="AP303" s="31">
        <f>IFERROR(IF(AN303="CIKDITIRO",VLOOKUP(A303,'BR DTG CIKDITIRO'!C:E,3,0),IF(FR_HITUNG_MINMAX!AN303="PESALAKAN",VLOOKUP(FR_HITUNG_MINMAX!A303,'BR DTG ADW'!C:E,3,0),IF(FR_HITUNG_MINMAX!AN303="PACUL",VLOOKUP(FR_HITUNG_MINMAX!A303,'BR DTG PACUL'!C:E,3,0),IF(FR_HITUNG_MINMAX!AN303="TRAYEMAN",VLOOKUP(FR_HITUNG_MINMAX!A303,'BR DTG TRAYEMAN'!C:E,3,0),"?")))),0)</f>
        <v>0</v>
      </c>
      <c r="AQ303" s="31">
        <f>IF(AN303="PACUL",VLOOKUP(A303,'STOK PACUL'!C:H,6,0),IF(FR_HITUNG_MINMAX!AN303="PESALAKAN",VLOOKUP(FR_HITUNG_MINMAX!A303,'STOK PESALAKAN'!C:H,6,0),IF(FR_HITUNG_MINMAX!AN303="CIKDITIRO",VLOOKUP(FR_HITUNG_MINMAX!A303,'STOK CIKDITIRO'!C:H,6,0),IF(FR_HITUNG_MINMAX!AN303="TRAYEMAN",VLOOKUP(FR_HITUNG_MINMAX!A303,'STOK TRAYEMAN'!C:H,6,0),"?"))))</f>
        <v>3</v>
      </c>
      <c r="AR303" s="25">
        <f t="shared" si="16"/>
        <v>3</v>
      </c>
      <c r="AS303" s="25">
        <f t="shared" si="15"/>
        <v>1</v>
      </c>
      <c r="AT303" s="25">
        <f t="shared" si="14"/>
        <v>2</v>
      </c>
    </row>
    <row r="304" spans="1:46">
      <c r="A304" s="96" t="s">
        <v>359</v>
      </c>
      <c r="B304" s="96" t="s">
        <v>1146</v>
      </c>
      <c r="C304" s="96" t="s">
        <v>948</v>
      </c>
      <c r="D304" s="96" t="s">
        <v>1365</v>
      </c>
      <c r="E304" s="96" t="s">
        <v>482</v>
      </c>
      <c r="F304" s="97">
        <v>126000</v>
      </c>
      <c r="G304" s="97">
        <v>1</v>
      </c>
      <c r="H304" s="96" t="s">
        <v>31</v>
      </c>
      <c r="I304" s="96" t="s">
        <v>1185</v>
      </c>
      <c r="J304" s="98">
        <v>1</v>
      </c>
      <c r="K304" s="97">
        <v>1</v>
      </c>
      <c r="L304" s="97">
        <v>0</v>
      </c>
      <c r="M304" s="97">
        <v>0</v>
      </c>
      <c r="N304" s="97">
        <v>1</v>
      </c>
      <c r="O304" s="97">
        <v>0</v>
      </c>
      <c r="P304" s="97">
        <v>0</v>
      </c>
      <c r="Q304" s="97">
        <v>0</v>
      </c>
      <c r="R304" s="97">
        <v>0</v>
      </c>
      <c r="S304" s="97">
        <v>0</v>
      </c>
      <c r="T304" s="97">
        <v>1</v>
      </c>
      <c r="U304" s="97">
        <v>0</v>
      </c>
      <c r="V304" s="97">
        <v>0</v>
      </c>
      <c r="W304" s="97">
        <v>0</v>
      </c>
      <c r="X304" s="97">
        <v>1</v>
      </c>
      <c r="Y304" s="97">
        <v>0</v>
      </c>
      <c r="Z304" s="97">
        <v>1</v>
      </c>
      <c r="AA304" s="97">
        <v>1</v>
      </c>
      <c r="AB304" s="97">
        <v>0</v>
      </c>
      <c r="AC304" s="97">
        <v>0</v>
      </c>
      <c r="AD304" s="97">
        <v>0</v>
      </c>
      <c r="AE304" s="97">
        <v>0</v>
      </c>
      <c r="AF304" s="97">
        <v>1</v>
      </c>
      <c r="AG304" s="97">
        <v>0</v>
      </c>
      <c r="AH304" s="97">
        <v>0</v>
      </c>
      <c r="AI304" s="97">
        <v>0</v>
      </c>
      <c r="AJ304" s="97">
        <v>0</v>
      </c>
      <c r="AK304" s="97">
        <v>1</v>
      </c>
      <c r="AL304" s="97">
        <v>1</v>
      </c>
      <c r="AM304" s="97">
        <v>1</v>
      </c>
      <c r="AN304" s="96" t="s">
        <v>483</v>
      </c>
      <c r="AO304" s="97">
        <v>1</v>
      </c>
      <c r="AP304" s="31">
        <f>IFERROR(IF(AN304="CIKDITIRO",VLOOKUP(A304,'BR DTG CIKDITIRO'!C:E,3,0),IF(FR_HITUNG_MINMAX!AN304="PESALAKAN",VLOOKUP(FR_HITUNG_MINMAX!A304,'BR DTG ADW'!C:E,3,0),IF(FR_HITUNG_MINMAX!AN304="PACUL",VLOOKUP(FR_HITUNG_MINMAX!A304,'BR DTG PACUL'!C:E,3,0),IF(FR_HITUNG_MINMAX!AN304="TRAYEMAN",VLOOKUP(FR_HITUNG_MINMAX!A304,'BR DTG TRAYEMAN'!C:E,3,0),"?")))),0)</f>
        <v>0</v>
      </c>
      <c r="AQ304" s="31">
        <f>IF(AN304="PACUL",VLOOKUP(A304,'STOK PACUL'!C:H,6,0),IF(FR_HITUNG_MINMAX!AN304="PESALAKAN",VLOOKUP(FR_HITUNG_MINMAX!A304,'STOK PESALAKAN'!C:H,6,0),IF(FR_HITUNG_MINMAX!AN304="CIKDITIRO",VLOOKUP(FR_HITUNG_MINMAX!A304,'STOK CIKDITIRO'!C:H,6,0),IF(FR_HITUNG_MINMAX!AN304="TRAYEMAN",VLOOKUP(FR_HITUNG_MINMAX!A304,'STOK TRAYEMAN'!C:H,6,0),"?"))))</f>
        <v>1</v>
      </c>
      <c r="AR304" s="25">
        <f t="shared" si="16"/>
        <v>1</v>
      </c>
      <c r="AS304" s="25">
        <f t="shared" si="15"/>
        <v>1</v>
      </c>
      <c r="AT304" s="25">
        <f t="shared" si="14"/>
        <v>1</v>
      </c>
    </row>
    <row r="305" spans="1:46">
      <c r="A305" s="96" t="s">
        <v>1862</v>
      </c>
      <c r="B305" s="96" t="s">
        <v>1863</v>
      </c>
      <c r="C305" s="96" t="s">
        <v>888</v>
      </c>
      <c r="D305" s="96" t="s">
        <v>1365</v>
      </c>
      <c r="E305" s="96" t="s">
        <v>482</v>
      </c>
      <c r="F305" s="97">
        <v>194300</v>
      </c>
      <c r="G305" s="97">
        <v>1</v>
      </c>
      <c r="H305" s="96" t="s">
        <v>1185</v>
      </c>
      <c r="I305" s="96" t="s">
        <v>1185</v>
      </c>
      <c r="J305" s="98">
        <v>1</v>
      </c>
      <c r="K305" s="97">
        <v>1</v>
      </c>
      <c r="L305" s="97">
        <v>0</v>
      </c>
      <c r="M305" s="97">
        <v>0</v>
      </c>
      <c r="N305" s="97">
        <v>0</v>
      </c>
      <c r="O305" s="97">
        <v>0</v>
      </c>
      <c r="P305" s="97">
        <v>0</v>
      </c>
      <c r="Q305" s="97">
        <v>0</v>
      </c>
      <c r="R305" s="97">
        <v>0</v>
      </c>
      <c r="S305" s="97">
        <v>0</v>
      </c>
      <c r="T305" s="97">
        <v>0</v>
      </c>
      <c r="U305" s="97">
        <v>0</v>
      </c>
      <c r="V305" s="97">
        <v>0</v>
      </c>
      <c r="W305" s="97">
        <v>1</v>
      </c>
      <c r="X305" s="97">
        <v>1</v>
      </c>
      <c r="Y305" s="97">
        <v>0</v>
      </c>
      <c r="Z305" s="97">
        <v>0</v>
      </c>
      <c r="AA305" s="97">
        <v>0</v>
      </c>
      <c r="AB305" s="97">
        <v>0</v>
      </c>
      <c r="AC305" s="97">
        <v>0</v>
      </c>
      <c r="AD305" s="97">
        <v>0</v>
      </c>
      <c r="AE305" s="97">
        <v>0</v>
      </c>
      <c r="AF305" s="97">
        <v>0</v>
      </c>
      <c r="AG305" s="97">
        <v>0</v>
      </c>
      <c r="AH305" s="97">
        <v>0</v>
      </c>
      <c r="AI305" s="97">
        <v>1</v>
      </c>
      <c r="AJ305" s="97">
        <v>1</v>
      </c>
      <c r="AK305" s="97">
        <v>1</v>
      </c>
      <c r="AL305" s="97">
        <v>1</v>
      </c>
      <c r="AM305" s="97">
        <v>1</v>
      </c>
      <c r="AN305" s="96" t="s">
        <v>483</v>
      </c>
      <c r="AO305" s="97">
        <v>0</v>
      </c>
      <c r="AP305" s="31">
        <f>IFERROR(IF(AN305="CIKDITIRO",VLOOKUP(A305,'BR DTG CIKDITIRO'!C:E,3,0),IF(FR_HITUNG_MINMAX!AN305="PESALAKAN",VLOOKUP(FR_HITUNG_MINMAX!A305,'BR DTG ADW'!C:E,3,0),IF(FR_HITUNG_MINMAX!AN305="PACUL",VLOOKUP(FR_HITUNG_MINMAX!A305,'BR DTG PACUL'!C:E,3,0),IF(FR_HITUNG_MINMAX!AN305="TRAYEMAN",VLOOKUP(FR_HITUNG_MINMAX!A305,'BR DTG TRAYEMAN'!C:E,3,0),"?")))),0)</f>
        <v>0</v>
      </c>
      <c r="AQ305" s="31">
        <f>IF(AN305="PACUL",VLOOKUP(A305,'STOK PACUL'!C:H,6,0),IF(FR_HITUNG_MINMAX!AN305="PESALAKAN",VLOOKUP(FR_HITUNG_MINMAX!A305,'STOK PESALAKAN'!C:H,6,0),IF(FR_HITUNG_MINMAX!AN305="CIKDITIRO",VLOOKUP(FR_HITUNG_MINMAX!A305,'STOK CIKDITIRO'!C:H,6,0),IF(FR_HITUNG_MINMAX!AN305="TRAYEMAN",VLOOKUP(FR_HITUNG_MINMAX!A305,'STOK TRAYEMAN'!C:H,6,0),"?"))))</f>
        <v>0</v>
      </c>
      <c r="AR305" s="25">
        <f t="shared" si="16"/>
        <v>0</v>
      </c>
      <c r="AS305" s="25">
        <f t="shared" si="15"/>
        <v>1</v>
      </c>
      <c r="AT305" s="25">
        <f t="shared" si="14"/>
        <v>2</v>
      </c>
    </row>
    <row r="306" spans="1:46">
      <c r="A306" s="96" t="s">
        <v>1449</v>
      </c>
      <c r="B306" s="96" t="s">
        <v>1450</v>
      </c>
      <c r="C306" s="96" t="s">
        <v>948</v>
      </c>
      <c r="D306" s="96" t="s">
        <v>1365</v>
      </c>
      <c r="E306" s="96" t="s">
        <v>482</v>
      </c>
      <c r="F306" s="97">
        <v>57800</v>
      </c>
      <c r="G306" s="97">
        <v>1</v>
      </c>
      <c r="H306" s="96" t="s">
        <v>31</v>
      </c>
      <c r="I306" s="96" t="s">
        <v>1185</v>
      </c>
      <c r="J306" s="98">
        <v>1</v>
      </c>
      <c r="K306" s="97">
        <v>1</v>
      </c>
      <c r="L306" s="97">
        <v>0</v>
      </c>
      <c r="M306" s="97">
        <v>1</v>
      </c>
      <c r="N306" s="97">
        <v>0</v>
      </c>
      <c r="O306" s="97">
        <v>0</v>
      </c>
      <c r="P306" s="97">
        <v>0</v>
      </c>
      <c r="Q306" s="97">
        <v>0</v>
      </c>
      <c r="R306" s="97">
        <v>0</v>
      </c>
      <c r="S306" s="97">
        <v>0</v>
      </c>
      <c r="T306" s="97">
        <v>0</v>
      </c>
      <c r="U306" s="97">
        <v>0</v>
      </c>
      <c r="V306" s="97">
        <v>0</v>
      </c>
      <c r="W306" s="97">
        <v>0</v>
      </c>
      <c r="X306" s="97">
        <v>1</v>
      </c>
      <c r="Y306" s="97">
        <v>1</v>
      </c>
      <c r="Z306" s="97">
        <v>1</v>
      </c>
      <c r="AA306" s="97">
        <v>0</v>
      </c>
      <c r="AB306" s="97">
        <v>0</v>
      </c>
      <c r="AC306" s="97">
        <v>0</v>
      </c>
      <c r="AD306" s="97">
        <v>0</v>
      </c>
      <c r="AE306" s="97">
        <v>0</v>
      </c>
      <c r="AF306" s="97">
        <v>0</v>
      </c>
      <c r="AG306" s="97">
        <v>0</v>
      </c>
      <c r="AH306" s="97">
        <v>0</v>
      </c>
      <c r="AI306" s="97">
        <v>0</v>
      </c>
      <c r="AJ306" s="97">
        <v>0</v>
      </c>
      <c r="AK306" s="97">
        <v>1</v>
      </c>
      <c r="AL306" s="97">
        <v>1</v>
      </c>
      <c r="AM306" s="97">
        <v>1</v>
      </c>
      <c r="AN306" s="96" t="s">
        <v>483</v>
      </c>
      <c r="AO306" s="97">
        <v>1</v>
      </c>
      <c r="AP306" s="31">
        <f>IFERROR(IF(AN306="CIKDITIRO",VLOOKUP(A306,'BR DTG CIKDITIRO'!C:E,3,0),IF(FR_HITUNG_MINMAX!AN306="PESALAKAN",VLOOKUP(FR_HITUNG_MINMAX!A306,'BR DTG ADW'!C:E,3,0),IF(FR_HITUNG_MINMAX!AN306="PACUL",VLOOKUP(FR_HITUNG_MINMAX!A306,'BR DTG PACUL'!C:E,3,0),IF(FR_HITUNG_MINMAX!AN306="TRAYEMAN",VLOOKUP(FR_HITUNG_MINMAX!A306,'BR DTG TRAYEMAN'!C:E,3,0),"?")))),0)</f>
        <v>0</v>
      </c>
      <c r="AQ306" s="31">
        <f>IF(AN306="PACUL",VLOOKUP(A306,'STOK PACUL'!C:H,6,0),IF(FR_HITUNG_MINMAX!AN306="PESALAKAN",VLOOKUP(FR_HITUNG_MINMAX!A306,'STOK PESALAKAN'!C:H,6,0),IF(FR_HITUNG_MINMAX!AN306="CIKDITIRO",VLOOKUP(FR_HITUNG_MINMAX!A306,'STOK CIKDITIRO'!C:H,6,0),IF(FR_HITUNG_MINMAX!AN306="TRAYEMAN",VLOOKUP(FR_HITUNG_MINMAX!A306,'STOK TRAYEMAN'!C:H,6,0),"?"))))</f>
        <v>1</v>
      </c>
      <c r="AR306" s="25">
        <f t="shared" si="16"/>
        <v>1</v>
      </c>
      <c r="AS306" s="25">
        <f t="shared" si="15"/>
        <v>1</v>
      </c>
      <c r="AT306" s="25">
        <f t="shared" si="14"/>
        <v>2</v>
      </c>
    </row>
    <row r="307" spans="1:46">
      <c r="A307" s="96" t="s">
        <v>1864</v>
      </c>
      <c r="B307" s="96" t="s">
        <v>1865</v>
      </c>
      <c r="C307" s="96" t="s">
        <v>884</v>
      </c>
      <c r="D307" s="96" t="s">
        <v>1365</v>
      </c>
      <c r="E307" s="96" t="s">
        <v>482</v>
      </c>
      <c r="F307" s="97">
        <v>65000</v>
      </c>
      <c r="G307" s="97">
        <v>1</v>
      </c>
      <c r="H307" s="96" t="s">
        <v>30</v>
      </c>
      <c r="I307" s="96" t="s">
        <v>1185</v>
      </c>
      <c r="J307" s="98">
        <v>1</v>
      </c>
      <c r="K307" s="97">
        <v>1</v>
      </c>
      <c r="L307" s="97">
        <v>0</v>
      </c>
      <c r="M307" s="97">
        <v>0</v>
      </c>
      <c r="N307" s="97">
        <v>0</v>
      </c>
      <c r="O307" s="97">
        <v>0</v>
      </c>
      <c r="P307" s="97">
        <v>0</v>
      </c>
      <c r="Q307" s="97">
        <v>0</v>
      </c>
      <c r="R307" s="97">
        <v>1</v>
      </c>
      <c r="S307" s="97">
        <v>0</v>
      </c>
      <c r="T307" s="97">
        <v>0</v>
      </c>
      <c r="U307" s="97">
        <v>0</v>
      </c>
      <c r="V307" s="97">
        <v>0</v>
      </c>
      <c r="W307" s="97">
        <v>0</v>
      </c>
      <c r="X307" s="97">
        <v>1</v>
      </c>
      <c r="Y307" s="97">
        <v>0</v>
      </c>
      <c r="Z307" s="97">
        <v>0</v>
      </c>
      <c r="AA307" s="97">
        <v>0</v>
      </c>
      <c r="AB307" s="97">
        <v>0</v>
      </c>
      <c r="AC307" s="97">
        <v>0</v>
      </c>
      <c r="AD307" s="97">
        <v>1</v>
      </c>
      <c r="AE307" s="97">
        <v>1</v>
      </c>
      <c r="AF307" s="97">
        <v>0</v>
      </c>
      <c r="AG307" s="97">
        <v>0</v>
      </c>
      <c r="AH307" s="97">
        <v>0</v>
      </c>
      <c r="AI307" s="97">
        <v>0</v>
      </c>
      <c r="AJ307" s="97">
        <v>0</v>
      </c>
      <c r="AK307" s="97">
        <v>1</v>
      </c>
      <c r="AL307" s="97">
        <v>1</v>
      </c>
      <c r="AM307" s="97">
        <v>1</v>
      </c>
      <c r="AN307" s="96" t="s">
        <v>483</v>
      </c>
      <c r="AO307" s="97">
        <v>1</v>
      </c>
      <c r="AP307" s="31">
        <f>IFERROR(IF(AN307="CIKDITIRO",VLOOKUP(A307,'BR DTG CIKDITIRO'!C:E,3,0),IF(FR_HITUNG_MINMAX!AN307="PESALAKAN",VLOOKUP(FR_HITUNG_MINMAX!A307,'BR DTG ADW'!C:E,3,0),IF(FR_HITUNG_MINMAX!AN307="PACUL",VLOOKUP(FR_HITUNG_MINMAX!A307,'BR DTG PACUL'!C:E,3,0),IF(FR_HITUNG_MINMAX!AN307="TRAYEMAN",VLOOKUP(FR_HITUNG_MINMAX!A307,'BR DTG TRAYEMAN'!C:E,3,0),"?")))),0)</f>
        <v>0</v>
      </c>
      <c r="AQ307" s="31">
        <f>IF(AN307="PACUL",VLOOKUP(A307,'STOK PACUL'!C:H,6,0),IF(FR_HITUNG_MINMAX!AN307="PESALAKAN",VLOOKUP(FR_HITUNG_MINMAX!A307,'STOK PESALAKAN'!C:H,6,0),IF(FR_HITUNG_MINMAX!AN307="CIKDITIRO",VLOOKUP(FR_HITUNG_MINMAX!A307,'STOK CIKDITIRO'!C:H,6,0),IF(FR_HITUNG_MINMAX!AN307="TRAYEMAN",VLOOKUP(FR_HITUNG_MINMAX!A307,'STOK TRAYEMAN'!C:H,6,0),"?"))))</f>
        <v>1</v>
      </c>
      <c r="AR307" s="25">
        <f t="shared" si="16"/>
        <v>1</v>
      </c>
      <c r="AS307" s="25">
        <f t="shared" si="15"/>
        <v>1</v>
      </c>
      <c r="AT307" s="25">
        <f t="shared" si="14"/>
        <v>1</v>
      </c>
    </row>
    <row r="308" spans="1:46">
      <c r="A308" s="96" t="s">
        <v>360</v>
      </c>
      <c r="B308" s="96" t="s">
        <v>1147</v>
      </c>
      <c r="C308" s="96" t="s">
        <v>888</v>
      </c>
      <c r="D308" s="96" t="s">
        <v>1381</v>
      </c>
      <c r="E308" s="96" t="s">
        <v>482</v>
      </c>
      <c r="F308" s="97">
        <v>900</v>
      </c>
      <c r="G308" s="97">
        <v>10</v>
      </c>
      <c r="H308" s="96" t="s">
        <v>30</v>
      </c>
      <c r="I308" s="96" t="s">
        <v>1185</v>
      </c>
      <c r="J308" s="98" t="s">
        <v>1366</v>
      </c>
      <c r="K308" s="97">
        <v>1</v>
      </c>
      <c r="L308" s="97">
        <v>1</v>
      </c>
      <c r="M308" s="97">
        <v>0</v>
      </c>
      <c r="N308" s="97">
        <v>0</v>
      </c>
      <c r="O308" s="97">
        <v>0</v>
      </c>
      <c r="P308" s="97">
        <v>0</v>
      </c>
      <c r="Q308" s="97">
        <v>0</v>
      </c>
      <c r="R308" s="97">
        <v>0</v>
      </c>
      <c r="S308" s="97">
        <v>0</v>
      </c>
      <c r="T308" s="97">
        <v>0</v>
      </c>
      <c r="U308" s="97">
        <v>1</v>
      </c>
      <c r="V308" s="97">
        <v>0</v>
      </c>
      <c r="W308" s="97">
        <v>0</v>
      </c>
      <c r="X308" s="97">
        <v>1</v>
      </c>
      <c r="Y308" s="97">
        <v>1</v>
      </c>
      <c r="Z308" s="97">
        <v>0</v>
      </c>
      <c r="AA308" s="97">
        <v>0</v>
      </c>
      <c r="AB308" s="97">
        <v>0</v>
      </c>
      <c r="AC308" s="97">
        <v>0</v>
      </c>
      <c r="AD308" s="97">
        <v>0</v>
      </c>
      <c r="AE308" s="97">
        <v>0</v>
      </c>
      <c r="AF308" s="97">
        <v>0</v>
      </c>
      <c r="AG308" s="97">
        <v>1</v>
      </c>
      <c r="AH308" s="97">
        <v>1</v>
      </c>
      <c r="AI308" s="97">
        <v>0</v>
      </c>
      <c r="AJ308" s="97">
        <v>1</v>
      </c>
      <c r="AK308" s="97">
        <v>1</v>
      </c>
      <c r="AL308" s="97">
        <v>1</v>
      </c>
      <c r="AM308" s="97">
        <v>2</v>
      </c>
      <c r="AN308" s="96" t="s">
        <v>483</v>
      </c>
      <c r="AO308" s="97">
        <v>16</v>
      </c>
      <c r="AP308" s="31">
        <f>IFERROR(IF(AN308="CIKDITIRO",VLOOKUP(A308,'BR DTG CIKDITIRO'!C:E,3,0),IF(FR_HITUNG_MINMAX!AN308="PESALAKAN",VLOOKUP(FR_HITUNG_MINMAX!A308,'BR DTG ADW'!C:E,3,0),IF(FR_HITUNG_MINMAX!AN308="PACUL",VLOOKUP(FR_HITUNG_MINMAX!A308,'BR DTG PACUL'!C:E,3,0),IF(FR_HITUNG_MINMAX!AN308="TRAYEMAN",VLOOKUP(FR_HITUNG_MINMAX!A308,'BR DTG TRAYEMAN'!C:E,3,0),"?")))),0)</f>
        <v>0</v>
      </c>
      <c r="AQ308" s="31">
        <f>IF(AN308="PACUL",VLOOKUP(A308,'STOK PACUL'!C:H,6,0),IF(FR_HITUNG_MINMAX!AN308="PESALAKAN",VLOOKUP(FR_HITUNG_MINMAX!A308,'STOK PESALAKAN'!C:H,6,0),IF(FR_HITUNG_MINMAX!AN308="CIKDITIRO",VLOOKUP(FR_HITUNG_MINMAX!A308,'STOK CIKDITIRO'!C:H,6,0),IF(FR_HITUNG_MINMAX!AN308="TRAYEMAN",VLOOKUP(FR_HITUNG_MINMAX!A308,'STOK TRAYEMAN'!C:H,6,0),"?"))))</f>
        <v>16</v>
      </c>
      <c r="AR308" s="25">
        <f t="shared" si="16"/>
        <v>16</v>
      </c>
      <c r="AS308" s="25">
        <f t="shared" si="15"/>
        <v>1</v>
      </c>
      <c r="AT308" s="25">
        <f t="shared" si="14"/>
        <v>2</v>
      </c>
    </row>
    <row r="309" spans="1:46">
      <c r="A309" s="96" t="s">
        <v>361</v>
      </c>
      <c r="B309" s="96" t="s">
        <v>1148</v>
      </c>
      <c r="C309" s="96" t="s">
        <v>888</v>
      </c>
      <c r="D309" s="96" t="s">
        <v>1381</v>
      </c>
      <c r="E309" s="96" t="s">
        <v>485</v>
      </c>
      <c r="F309" s="97">
        <v>900</v>
      </c>
      <c r="G309" s="97">
        <v>10</v>
      </c>
      <c r="H309" s="96" t="s">
        <v>30</v>
      </c>
      <c r="I309" s="96" t="s">
        <v>1185</v>
      </c>
      <c r="J309" s="98" t="s">
        <v>1380</v>
      </c>
      <c r="K309" s="97">
        <v>1</v>
      </c>
      <c r="L309" s="97">
        <v>0</v>
      </c>
      <c r="M309" s="97">
        <v>1</v>
      </c>
      <c r="N309" s="97">
        <v>2</v>
      </c>
      <c r="O309" s="97">
        <v>2</v>
      </c>
      <c r="P309" s="97">
        <v>0</v>
      </c>
      <c r="Q309" s="97">
        <v>0</v>
      </c>
      <c r="R309" s="97">
        <v>2</v>
      </c>
      <c r="S309" s="97">
        <v>1</v>
      </c>
      <c r="T309" s="97">
        <v>1</v>
      </c>
      <c r="U309" s="97">
        <v>9</v>
      </c>
      <c r="V309" s="97">
        <v>7</v>
      </c>
      <c r="W309" s="97">
        <v>0</v>
      </c>
      <c r="X309" s="97">
        <v>9</v>
      </c>
      <c r="Y309" s="97">
        <v>1</v>
      </c>
      <c r="Z309" s="97">
        <v>3</v>
      </c>
      <c r="AA309" s="97">
        <v>4</v>
      </c>
      <c r="AB309" s="97">
        <v>2</v>
      </c>
      <c r="AC309" s="97">
        <v>0</v>
      </c>
      <c r="AD309" s="97">
        <v>2</v>
      </c>
      <c r="AE309" s="97">
        <v>3</v>
      </c>
      <c r="AF309" s="97">
        <v>2</v>
      </c>
      <c r="AG309" s="97">
        <v>10</v>
      </c>
      <c r="AH309" s="97">
        <v>16</v>
      </c>
      <c r="AI309" s="97">
        <v>7</v>
      </c>
      <c r="AJ309" s="97">
        <v>0</v>
      </c>
      <c r="AK309" s="97">
        <v>16</v>
      </c>
      <c r="AL309" s="97">
        <v>9</v>
      </c>
      <c r="AM309" s="97">
        <v>50</v>
      </c>
      <c r="AN309" s="96" t="s">
        <v>483</v>
      </c>
      <c r="AO309" s="97">
        <v>8</v>
      </c>
      <c r="AP309" s="31">
        <f>IFERROR(IF(AN309="CIKDITIRO",VLOOKUP(A309,'BR DTG CIKDITIRO'!C:E,3,0),IF(FR_HITUNG_MINMAX!AN309="PESALAKAN",VLOOKUP(FR_HITUNG_MINMAX!A309,'BR DTG ADW'!C:E,3,0),IF(FR_HITUNG_MINMAX!AN309="PACUL",VLOOKUP(FR_HITUNG_MINMAX!A309,'BR DTG PACUL'!C:E,3,0),IF(FR_HITUNG_MINMAX!AN309="TRAYEMAN",VLOOKUP(FR_HITUNG_MINMAX!A309,'BR DTG TRAYEMAN'!C:E,3,0),"?")))),0)</f>
        <v>0</v>
      </c>
      <c r="AQ309" s="31">
        <f>IF(AN309="PACUL",VLOOKUP(A309,'STOK PACUL'!C:H,6,0),IF(FR_HITUNG_MINMAX!AN309="PESALAKAN",VLOOKUP(FR_HITUNG_MINMAX!A309,'STOK PESALAKAN'!C:H,6,0),IF(FR_HITUNG_MINMAX!AN309="CIKDITIRO",VLOOKUP(FR_HITUNG_MINMAX!A309,'STOK CIKDITIRO'!C:H,6,0),IF(FR_HITUNG_MINMAX!AN309="TRAYEMAN",VLOOKUP(FR_HITUNG_MINMAX!A309,'STOK TRAYEMAN'!C:H,6,0),"?"))))</f>
        <v>8</v>
      </c>
      <c r="AR309" s="25">
        <f t="shared" si="16"/>
        <v>8</v>
      </c>
      <c r="AS309" s="25">
        <f t="shared" si="15"/>
        <v>5</v>
      </c>
      <c r="AT309" s="25">
        <f t="shared" si="14"/>
        <v>3</v>
      </c>
    </row>
    <row r="310" spans="1:46">
      <c r="A310" s="96" t="s">
        <v>362</v>
      </c>
      <c r="B310" s="96" t="s">
        <v>1149</v>
      </c>
      <c r="C310" s="96" t="s">
        <v>888</v>
      </c>
      <c r="D310" s="96" t="s">
        <v>1381</v>
      </c>
      <c r="E310" s="96" t="s">
        <v>485</v>
      </c>
      <c r="F310" s="97">
        <v>750</v>
      </c>
      <c r="G310" s="97">
        <v>10</v>
      </c>
      <c r="H310" s="96" t="s">
        <v>30</v>
      </c>
      <c r="I310" s="96" t="s">
        <v>1185</v>
      </c>
      <c r="J310" s="98" t="s">
        <v>1367</v>
      </c>
      <c r="K310" s="97">
        <v>1</v>
      </c>
      <c r="L310" s="97">
        <v>2</v>
      </c>
      <c r="M310" s="97">
        <v>7</v>
      </c>
      <c r="N310" s="97">
        <v>2</v>
      </c>
      <c r="O310" s="97">
        <v>1</v>
      </c>
      <c r="P310" s="97">
        <v>3</v>
      </c>
      <c r="Q310" s="97">
        <v>0</v>
      </c>
      <c r="R310" s="97">
        <v>1</v>
      </c>
      <c r="S310" s="97">
        <v>1</v>
      </c>
      <c r="T310" s="97">
        <v>0</v>
      </c>
      <c r="U310" s="97">
        <v>4</v>
      </c>
      <c r="V310" s="97">
        <v>5</v>
      </c>
      <c r="W310" s="97">
        <v>0</v>
      </c>
      <c r="X310" s="97">
        <v>7</v>
      </c>
      <c r="Y310" s="97">
        <v>9</v>
      </c>
      <c r="Z310" s="97">
        <v>9</v>
      </c>
      <c r="AA310" s="97">
        <v>3</v>
      </c>
      <c r="AB310" s="97">
        <v>4</v>
      </c>
      <c r="AC310" s="97">
        <v>3</v>
      </c>
      <c r="AD310" s="97">
        <v>1</v>
      </c>
      <c r="AE310" s="97">
        <v>2</v>
      </c>
      <c r="AF310" s="97">
        <v>1</v>
      </c>
      <c r="AG310" s="97">
        <v>5</v>
      </c>
      <c r="AH310" s="97">
        <v>9</v>
      </c>
      <c r="AI310" s="97">
        <v>5</v>
      </c>
      <c r="AJ310" s="97">
        <v>2</v>
      </c>
      <c r="AK310" s="97">
        <v>9</v>
      </c>
      <c r="AL310" s="97">
        <v>7</v>
      </c>
      <c r="AM310" s="97">
        <v>32</v>
      </c>
      <c r="AN310" s="96" t="s">
        <v>483</v>
      </c>
      <c r="AO310" s="97">
        <v>12</v>
      </c>
      <c r="AP310" s="31">
        <f>IFERROR(IF(AN310="CIKDITIRO",VLOOKUP(A310,'BR DTG CIKDITIRO'!C:E,3,0),IF(FR_HITUNG_MINMAX!AN310="PESALAKAN",VLOOKUP(FR_HITUNG_MINMAX!A310,'BR DTG ADW'!C:E,3,0),IF(FR_HITUNG_MINMAX!AN310="PACUL",VLOOKUP(FR_HITUNG_MINMAX!A310,'BR DTG PACUL'!C:E,3,0),IF(FR_HITUNG_MINMAX!AN310="TRAYEMAN",VLOOKUP(FR_HITUNG_MINMAX!A310,'BR DTG TRAYEMAN'!C:E,3,0),"?")))),0)</f>
        <v>0</v>
      </c>
      <c r="AQ310" s="31">
        <f>IF(AN310="PACUL",VLOOKUP(A310,'STOK PACUL'!C:H,6,0),IF(FR_HITUNG_MINMAX!AN310="PESALAKAN",VLOOKUP(FR_HITUNG_MINMAX!A310,'STOK PESALAKAN'!C:H,6,0),IF(FR_HITUNG_MINMAX!AN310="CIKDITIRO",VLOOKUP(FR_HITUNG_MINMAX!A310,'STOK CIKDITIRO'!C:H,6,0),IF(FR_HITUNG_MINMAX!AN310="TRAYEMAN",VLOOKUP(FR_HITUNG_MINMAX!A310,'STOK TRAYEMAN'!C:H,6,0),"?"))))</f>
        <v>12</v>
      </c>
      <c r="AR310" s="25">
        <f t="shared" si="16"/>
        <v>12</v>
      </c>
      <c r="AS310" s="25">
        <f t="shared" si="15"/>
        <v>4</v>
      </c>
      <c r="AT310" s="25">
        <f t="shared" si="14"/>
        <v>4</v>
      </c>
    </row>
    <row r="311" spans="1:46">
      <c r="A311" s="96" t="s">
        <v>363</v>
      </c>
      <c r="B311" s="96" t="s">
        <v>1150</v>
      </c>
      <c r="C311" s="96" t="s">
        <v>888</v>
      </c>
      <c r="D311" s="96" t="s">
        <v>1381</v>
      </c>
      <c r="E311" s="96" t="s">
        <v>482</v>
      </c>
      <c r="F311" s="97">
        <v>750</v>
      </c>
      <c r="G311" s="97">
        <v>10</v>
      </c>
      <c r="H311" s="96" t="s">
        <v>30</v>
      </c>
      <c r="I311" s="96" t="s">
        <v>1185</v>
      </c>
      <c r="J311" s="98" t="s">
        <v>1367</v>
      </c>
      <c r="K311" s="97">
        <v>1</v>
      </c>
      <c r="L311" s="97">
        <v>0</v>
      </c>
      <c r="M311" s="97">
        <v>0</v>
      </c>
      <c r="N311" s="97">
        <v>0</v>
      </c>
      <c r="O311" s="97">
        <v>0</v>
      </c>
      <c r="P311" s="97">
        <v>0</v>
      </c>
      <c r="Q311" s="97">
        <v>1</v>
      </c>
      <c r="R311" s="97">
        <v>0</v>
      </c>
      <c r="S311" s="97">
        <v>0</v>
      </c>
      <c r="T311" s="97">
        <v>0</v>
      </c>
      <c r="U311" s="97">
        <v>0</v>
      </c>
      <c r="V311" s="97">
        <v>0</v>
      </c>
      <c r="W311" s="97">
        <v>0</v>
      </c>
      <c r="X311" s="97">
        <v>1</v>
      </c>
      <c r="Y311" s="97">
        <v>0</v>
      </c>
      <c r="Z311" s="97">
        <v>0</v>
      </c>
      <c r="AA311" s="97">
        <v>0</v>
      </c>
      <c r="AB311" s="97">
        <v>0</v>
      </c>
      <c r="AC311" s="97">
        <v>1</v>
      </c>
      <c r="AD311" s="97">
        <v>1</v>
      </c>
      <c r="AE311" s="97">
        <v>0</v>
      </c>
      <c r="AF311" s="97">
        <v>0</v>
      </c>
      <c r="AG311" s="97">
        <v>0</v>
      </c>
      <c r="AH311" s="97">
        <v>0</v>
      </c>
      <c r="AI311" s="97">
        <v>0</v>
      </c>
      <c r="AJ311" s="97">
        <v>0</v>
      </c>
      <c r="AK311" s="97">
        <v>1</v>
      </c>
      <c r="AL311" s="97">
        <v>1</v>
      </c>
      <c r="AM311" s="97">
        <v>2</v>
      </c>
      <c r="AN311" s="96" t="s">
        <v>483</v>
      </c>
      <c r="AO311" s="97">
        <v>2</v>
      </c>
      <c r="AP311" s="31">
        <f>IFERROR(IF(AN311="CIKDITIRO",VLOOKUP(A311,'BR DTG CIKDITIRO'!C:E,3,0),IF(FR_HITUNG_MINMAX!AN311="PESALAKAN",VLOOKUP(FR_HITUNG_MINMAX!A311,'BR DTG ADW'!C:E,3,0),IF(FR_HITUNG_MINMAX!AN311="PACUL",VLOOKUP(FR_HITUNG_MINMAX!A311,'BR DTG PACUL'!C:E,3,0),IF(FR_HITUNG_MINMAX!AN311="TRAYEMAN",VLOOKUP(FR_HITUNG_MINMAX!A311,'BR DTG TRAYEMAN'!C:E,3,0),"?")))),0)</f>
        <v>0</v>
      </c>
      <c r="AQ311" s="31">
        <f>IF(AN311="PACUL",VLOOKUP(A311,'STOK PACUL'!C:H,6,0),IF(FR_HITUNG_MINMAX!AN311="PESALAKAN",VLOOKUP(FR_HITUNG_MINMAX!A311,'STOK PESALAKAN'!C:H,6,0),IF(FR_HITUNG_MINMAX!AN311="CIKDITIRO",VLOOKUP(FR_HITUNG_MINMAX!A311,'STOK CIKDITIRO'!C:H,6,0),IF(FR_HITUNG_MINMAX!AN311="TRAYEMAN",VLOOKUP(FR_HITUNG_MINMAX!A311,'STOK TRAYEMAN'!C:H,6,0),"?"))))</f>
        <v>2</v>
      </c>
      <c r="AR311" s="25">
        <f t="shared" si="16"/>
        <v>2</v>
      </c>
      <c r="AS311" s="25">
        <f t="shared" si="15"/>
        <v>1</v>
      </c>
      <c r="AT311" s="25">
        <f t="shared" si="14"/>
        <v>2</v>
      </c>
    </row>
    <row r="312" spans="1:46">
      <c r="A312" s="96" t="s">
        <v>364</v>
      </c>
      <c r="B312" s="96" t="s">
        <v>1151</v>
      </c>
      <c r="C312" s="96" t="s">
        <v>888</v>
      </c>
      <c r="D312" s="96" t="s">
        <v>1381</v>
      </c>
      <c r="E312" s="96" t="s">
        <v>486</v>
      </c>
      <c r="F312" s="97">
        <v>400</v>
      </c>
      <c r="G312" s="97">
        <v>10</v>
      </c>
      <c r="H312" s="96" t="s">
        <v>30</v>
      </c>
      <c r="I312" s="96" t="s">
        <v>1185</v>
      </c>
      <c r="J312" s="98" t="s">
        <v>1373</v>
      </c>
      <c r="K312" s="97">
        <v>1</v>
      </c>
      <c r="L312" s="97">
        <v>7</v>
      </c>
      <c r="M312" s="97">
        <v>6</v>
      </c>
      <c r="N312" s="97">
        <v>14</v>
      </c>
      <c r="O312" s="97">
        <v>7</v>
      </c>
      <c r="P312" s="97">
        <v>8</v>
      </c>
      <c r="Q312" s="97">
        <v>16</v>
      </c>
      <c r="R312" s="97">
        <v>12</v>
      </c>
      <c r="S312" s="97">
        <v>7</v>
      </c>
      <c r="T312" s="97">
        <v>7</v>
      </c>
      <c r="U312" s="97">
        <v>12</v>
      </c>
      <c r="V312" s="97">
        <v>5</v>
      </c>
      <c r="W312" s="97">
        <v>10</v>
      </c>
      <c r="X312" s="97">
        <v>16</v>
      </c>
      <c r="Y312" s="97">
        <v>13</v>
      </c>
      <c r="Z312" s="97">
        <v>20</v>
      </c>
      <c r="AA312" s="97">
        <v>21</v>
      </c>
      <c r="AB312" s="97">
        <v>15</v>
      </c>
      <c r="AC312" s="97">
        <v>24</v>
      </c>
      <c r="AD312" s="97">
        <v>28</v>
      </c>
      <c r="AE312" s="97">
        <v>19</v>
      </c>
      <c r="AF312" s="97">
        <v>14</v>
      </c>
      <c r="AG312" s="97">
        <v>19</v>
      </c>
      <c r="AH312" s="97">
        <v>17</v>
      </c>
      <c r="AI312" s="97">
        <v>15</v>
      </c>
      <c r="AJ312" s="97">
        <v>17</v>
      </c>
      <c r="AK312" s="97">
        <v>28</v>
      </c>
      <c r="AL312" s="97">
        <v>16</v>
      </c>
      <c r="AM312" s="97">
        <v>88</v>
      </c>
      <c r="AN312" s="96" t="s">
        <v>483</v>
      </c>
      <c r="AO312" s="97">
        <v>73</v>
      </c>
      <c r="AP312" s="31">
        <f>IFERROR(IF(AN312="CIKDITIRO",VLOOKUP(A312,'BR DTG CIKDITIRO'!C:E,3,0),IF(FR_HITUNG_MINMAX!AN312="PESALAKAN",VLOOKUP(FR_HITUNG_MINMAX!A312,'BR DTG ADW'!C:E,3,0),IF(FR_HITUNG_MINMAX!AN312="PACUL",VLOOKUP(FR_HITUNG_MINMAX!A312,'BR DTG PACUL'!C:E,3,0),IF(FR_HITUNG_MINMAX!AN312="TRAYEMAN",VLOOKUP(FR_HITUNG_MINMAX!A312,'BR DTG TRAYEMAN'!C:E,3,0),"?")))),0)</f>
        <v>0</v>
      </c>
      <c r="AQ312" s="31">
        <f>IF(AN312="PACUL",VLOOKUP(A312,'STOK PACUL'!C:H,6,0),IF(FR_HITUNG_MINMAX!AN312="PESALAKAN",VLOOKUP(FR_HITUNG_MINMAX!A312,'STOK PESALAKAN'!C:H,6,0),IF(FR_HITUNG_MINMAX!AN312="CIKDITIRO",VLOOKUP(FR_HITUNG_MINMAX!A312,'STOK CIKDITIRO'!C:H,6,0),IF(FR_HITUNG_MINMAX!AN312="TRAYEMAN",VLOOKUP(FR_HITUNG_MINMAX!A312,'STOK TRAYEMAN'!C:H,6,0),"?"))))</f>
        <v>73</v>
      </c>
      <c r="AR312" s="25">
        <f t="shared" si="16"/>
        <v>73</v>
      </c>
      <c r="AS312" s="25">
        <f t="shared" si="15"/>
        <v>8</v>
      </c>
      <c r="AT312" s="25">
        <f t="shared" si="14"/>
        <v>4</v>
      </c>
    </row>
    <row r="313" spans="1:46">
      <c r="A313" s="96" t="s">
        <v>365</v>
      </c>
      <c r="B313" s="96" t="s">
        <v>1152</v>
      </c>
      <c r="C313" s="96" t="s">
        <v>888</v>
      </c>
      <c r="D313" s="96" t="s">
        <v>1381</v>
      </c>
      <c r="E313" s="96" t="s">
        <v>486</v>
      </c>
      <c r="F313" s="97">
        <v>400</v>
      </c>
      <c r="G313" s="97">
        <v>10</v>
      </c>
      <c r="H313" s="96" t="s">
        <v>30</v>
      </c>
      <c r="I313" s="96" t="s">
        <v>1185</v>
      </c>
      <c r="J313" s="98" t="s">
        <v>1367</v>
      </c>
      <c r="K313" s="97">
        <v>1</v>
      </c>
      <c r="L313" s="97">
        <v>5</v>
      </c>
      <c r="M313" s="97">
        <v>15</v>
      </c>
      <c r="N313" s="97">
        <v>4</v>
      </c>
      <c r="O313" s="97">
        <v>17</v>
      </c>
      <c r="P313" s="97">
        <v>27</v>
      </c>
      <c r="Q313" s="97">
        <v>8</v>
      </c>
      <c r="R313" s="97">
        <v>3</v>
      </c>
      <c r="S313" s="97">
        <v>5</v>
      </c>
      <c r="T313" s="97">
        <v>1</v>
      </c>
      <c r="U313" s="97">
        <v>4</v>
      </c>
      <c r="V313" s="97">
        <v>3</v>
      </c>
      <c r="W313" s="97">
        <v>3</v>
      </c>
      <c r="X313" s="97">
        <v>27</v>
      </c>
      <c r="Y313" s="97">
        <v>20</v>
      </c>
      <c r="Z313" s="97">
        <v>19</v>
      </c>
      <c r="AA313" s="97">
        <v>21</v>
      </c>
      <c r="AB313" s="97">
        <v>44</v>
      </c>
      <c r="AC313" s="97">
        <v>35</v>
      </c>
      <c r="AD313" s="97">
        <v>11</v>
      </c>
      <c r="AE313" s="97">
        <v>8</v>
      </c>
      <c r="AF313" s="97">
        <v>6</v>
      </c>
      <c r="AG313" s="97">
        <v>9</v>
      </c>
      <c r="AH313" s="97">
        <v>7</v>
      </c>
      <c r="AI313" s="97">
        <v>6</v>
      </c>
      <c r="AJ313" s="97">
        <v>8</v>
      </c>
      <c r="AK313" s="97">
        <v>44</v>
      </c>
      <c r="AL313" s="97">
        <v>27</v>
      </c>
      <c r="AM313" s="97">
        <v>142</v>
      </c>
      <c r="AN313" s="96" t="s">
        <v>483</v>
      </c>
      <c r="AO313" s="97">
        <v>43</v>
      </c>
      <c r="AP313" s="31">
        <f>IFERROR(IF(AN313="CIKDITIRO",VLOOKUP(A313,'BR DTG CIKDITIRO'!C:E,3,0),IF(FR_HITUNG_MINMAX!AN313="PESALAKAN",VLOOKUP(FR_HITUNG_MINMAX!A313,'BR DTG ADW'!C:E,3,0),IF(FR_HITUNG_MINMAX!AN313="PACUL",VLOOKUP(FR_HITUNG_MINMAX!A313,'BR DTG PACUL'!C:E,3,0),IF(FR_HITUNG_MINMAX!AN313="TRAYEMAN",VLOOKUP(FR_HITUNG_MINMAX!A313,'BR DTG TRAYEMAN'!C:E,3,0),"?")))),0)</f>
        <v>0</v>
      </c>
      <c r="AQ313" s="31">
        <f>IF(AN313="PACUL",VLOOKUP(A313,'STOK PACUL'!C:H,6,0),IF(FR_HITUNG_MINMAX!AN313="PESALAKAN",VLOOKUP(FR_HITUNG_MINMAX!A313,'STOK PESALAKAN'!C:H,6,0),IF(FR_HITUNG_MINMAX!AN313="CIKDITIRO",VLOOKUP(FR_HITUNG_MINMAX!A313,'STOK CIKDITIRO'!C:H,6,0),IF(FR_HITUNG_MINMAX!AN313="TRAYEMAN",VLOOKUP(FR_HITUNG_MINMAX!A313,'STOK TRAYEMAN'!C:H,6,0),"?"))))</f>
        <v>43</v>
      </c>
      <c r="AR313" s="25">
        <f t="shared" si="16"/>
        <v>43</v>
      </c>
      <c r="AS313" s="25">
        <f t="shared" si="15"/>
        <v>14</v>
      </c>
      <c r="AT313" s="25">
        <f t="shared" si="14"/>
        <v>3</v>
      </c>
    </row>
    <row r="314" spans="1:46">
      <c r="A314" s="96" t="s">
        <v>366</v>
      </c>
      <c r="B314" s="96" t="s">
        <v>1153</v>
      </c>
      <c r="C314" s="96" t="s">
        <v>888</v>
      </c>
      <c r="D314" s="96" t="s">
        <v>1381</v>
      </c>
      <c r="E314" s="96" t="s">
        <v>486</v>
      </c>
      <c r="F314" s="97">
        <v>400</v>
      </c>
      <c r="G314" s="97">
        <v>10</v>
      </c>
      <c r="H314" s="96" t="s">
        <v>34</v>
      </c>
      <c r="I314" s="96" t="s">
        <v>1185</v>
      </c>
      <c r="J314" s="98" t="s">
        <v>1373</v>
      </c>
      <c r="K314" s="97">
        <v>1</v>
      </c>
      <c r="L314" s="97">
        <v>4</v>
      </c>
      <c r="M314" s="97">
        <v>7</v>
      </c>
      <c r="N314" s="97">
        <v>3</v>
      </c>
      <c r="O314" s="97">
        <v>2</v>
      </c>
      <c r="P314" s="97">
        <v>0</v>
      </c>
      <c r="Q314" s="97">
        <v>2</v>
      </c>
      <c r="R314" s="97">
        <v>5</v>
      </c>
      <c r="S314" s="97">
        <v>2</v>
      </c>
      <c r="T314" s="97">
        <v>3</v>
      </c>
      <c r="U314" s="97">
        <v>8</v>
      </c>
      <c r="V314" s="97">
        <v>4</v>
      </c>
      <c r="W314" s="97">
        <v>6</v>
      </c>
      <c r="X314" s="97">
        <v>8</v>
      </c>
      <c r="Y314" s="97">
        <v>11</v>
      </c>
      <c r="Z314" s="97">
        <v>10</v>
      </c>
      <c r="AA314" s="97">
        <v>5</v>
      </c>
      <c r="AB314" s="97">
        <v>2</v>
      </c>
      <c r="AC314" s="97">
        <v>2</v>
      </c>
      <c r="AD314" s="97">
        <v>7</v>
      </c>
      <c r="AE314" s="97">
        <v>7</v>
      </c>
      <c r="AF314" s="97">
        <v>5</v>
      </c>
      <c r="AG314" s="97">
        <v>10</v>
      </c>
      <c r="AH314" s="97">
        <v>12</v>
      </c>
      <c r="AI314" s="97">
        <v>10</v>
      </c>
      <c r="AJ314" s="97">
        <v>10</v>
      </c>
      <c r="AK314" s="97">
        <v>12</v>
      </c>
      <c r="AL314" s="97">
        <v>8</v>
      </c>
      <c r="AM314" s="97">
        <v>40</v>
      </c>
      <c r="AN314" s="96" t="s">
        <v>483</v>
      </c>
      <c r="AO314" s="97">
        <v>35</v>
      </c>
      <c r="AP314" s="31">
        <f>IFERROR(IF(AN314="CIKDITIRO",VLOOKUP(A314,'BR DTG CIKDITIRO'!C:E,3,0),IF(FR_HITUNG_MINMAX!AN314="PESALAKAN",VLOOKUP(FR_HITUNG_MINMAX!A314,'BR DTG ADW'!C:E,3,0),IF(FR_HITUNG_MINMAX!AN314="PACUL",VLOOKUP(FR_HITUNG_MINMAX!A314,'BR DTG PACUL'!C:E,3,0),IF(FR_HITUNG_MINMAX!AN314="TRAYEMAN",VLOOKUP(FR_HITUNG_MINMAX!A314,'BR DTG TRAYEMAN'!C:E,3,0),"?")))),0)</f>
        <v>0</v>
      </c>
      <c r="AQ314" s="31">
        <f>IF(AN314="PACUL",VLOOKUP(A314,'STOK PACUL'!C:H,6,0),IF(FR_HITUNG_MINMAX!AN314="PESALAKAN",VLOOKUP(FR_HITUNG_MINMAX!A314,'STOK PESALAKAN'!C:H,6,0),IF(FR_HITUNG_MINMAX!AN314="CIKDITIRO",VLOOKUP(FR_HITUNG_MINMAX!A314,'STOK CIKDITIRO'!C:H,6,0),IF(FR_HITUNG_MINMAX!AN314="TRAYEMAN",VLOOKUP(FR_HITUNG_MINMAX!A314,'STOK TRAYEMAN'!C:H,6,0),"?"))))</f>
        <v>35</v>
      </c>
      <c r="AR314" s="25">
        <f t="shared" si="16"/>
        <v>35</v>
      </c>
      <c r="AS314" s="25">
        <f t="shared" si="15"/>
        <v>4</v>
      </c>
      <c r="AT314" s="25">
        <f t="shared" si="14"/>
        <v>4</v>
      </c>
    </row>
    <row r="315" spans="1:46">
      <c r="A315" s="96" t="s">
        <v>367</v>
      </c>
      <c r="B315" s="96" t="s">
        <v>1154</v>
      </c>
      <c r="C315" s="96" t="s">
        <v>888</v>
      </c>
      <c r="D315" s="96" t="s">
        <v>1381</v>
      </c>
      <c r="E315" s="96" t="s">
        <v>485</v>
      </c>
      <c r="F315" s="97">
        <v>900</v>
      </c>
      <c r="G315" s="97">
        <v>10</v>
      </c>
      <c r="H315" s="96" t="s">
        <v>30</v>
      </c>
      <c r="I315" s="96" t="s">
        <v>1185</v>
      </c>
      <c r="J315" s="98" t="s">
        <v>1370</v>
      </c>
      <c r="K315" s="97">
        <v>1</v>
      </c>
      <c r="L315" s="97">
        <v>0</v>
      </c>
      <c r="M315" s="97">
        <v>0</v>
      </c>
      <c r="N315" s="97">
        <v>0</v>
      </c>
      <c r="O315" s="97">
        <v>3</v>
      </c>
      <c r="P315" s="97">
        <v>0</v>
      </c>
      <c r="Q315" s="97">
        <v>0</v>
      </c>
      <c r="R315" s="97">
        <v>1</v>
      </c>
      <c r="S315" s="97">
        <v>1</v>
      </c>
      <c r="T315" s="97">
        <v>2</v>
      </c>
      <c r="U315" s="97">
        <v>0</v>
      </c>
      <c r="V315" s="97">
        <v>1</v>
      </c>
      <c r="W315" s="97">
        <v>3</v>
      </c>
      <c r="X315" s="97">
        <v>3</v>
      </c>
      <c r="Y315" s="97">
        <v>0</v>
      </c>
      <c r="Z315" s="97">
        <v>0</v>
      </c>
      <c r="AA315" s="97">
        <v>3</v>
      </c>
      <c r="AB315" s="97">
        <v>3</v>
      </c>
      <c r="AC315" s="97">
        <v>0</v>
      </c>
      <c r="AD315" s="97">
        <v>1</v>
      </c>
      <c r="AE315" s="97">
        <v>2</v>
      </c>
      <c r="AF315" s="97">
        <v>3</v>
      </c>
      <c r="AG315" s="97">
        <v>1</v>
      </c>
      <c r="AH315" s="97">
        <v>1</v>
      </c>
      <c r="AI315" s="97">
        <v>4</v>
      </c>
      <c r="AJ315" s="97">
        <v>3</v>
      </c>
      <c r="AK315" s="97">
        <v>4</v>
      </c>
      <c r="AL315" s="97">
        <v>3</v>
      </c>
      <c r="AM315" s="97">
        <v>4</v>
      </c>
      <c r="AN315" s="96" t="s">
        <v>483</v>
      </c>
      <c r="AO315" s="97">
        <v>6</v>
      </c>
      <c r="AP315" s="31">
        <f>IFERROR(IF(AN315="CIKDITIRO",VLOOKUP(A315,'BR DTG CIKDITIRO'!C:E,3,0),IF(FR_HITUNG_MINMAX!AN315="PESALAKAN",VLOOKUP(FR_HITUNG_MINMAX!A315,'BR DTG ADW'!C:E,3,0),IF(FR_HITUNG_MINMAX!AN315="PACUL",VLOOKUP(FR_HITUNG_MINMAX!A315,'BR DTG PACUL'!C:E,3,0),IF(FR_HITUNG_MINMAX!AN315="TRAYEMAN",VLOOKUP(FR_HITUNG_MINMAX!A315,'BR DTG TRAYEMAN'!C:E,3,0),"?")))),0)</f>
        <v>0</v>
      </c>
      <c r="AQ315" s="31">
        <f>IF(AN315="PACUL",VLOOKUP(A315,'STOK PACUL'!C:H,6,0),IF(FR_HITUNG_MINMAX!AN315="PESALAKAN",VLOOKUP(FR_HITUNG_MINMAX!A315,'STOK PESALAKAN'!C:H,6,0),IF(FR_HITUNG_MINMAX!AN315="CIKDITIRO",VLOOKUP(FR_HITUNG_MINMAX!A315,'STOK CIKDITIRO'!C:H,6,0),IF(FR_HITUNG_MINMAX!AN315="TRAYEMAN",VLOOKUP(FR_HITUNG_MINMAX!A315,'STOK TRAYEMAN'!C:H,6,0),"?"))))</f>
        <v>6</v>
      </c>
      <c r="AR315" s="25">
        <f t="shared" si="16"/>
        <v>6</v>
      </c>
      <c r="AS315" s="25">
        <f t="shared" si="15"/>
        <v>2</v>
      </c>
      <c r="AT315" s="25">
        <f t="shared" si="14"/>
        <v>3</v>
      </c>
    </row>
    <row r="316" spans="1:46">
      <c r="A316" s="96" t="s">
        <v>1640</v>
      </c>
      <c r="B316" s="96" t="s">
        <v>1641</v>
      </c>
      <c r="C316" s="96" t="s">
        <v>888</v>
      </c>
      <c r="D316" s="96" t="s">
        <v>1381</v>
      </c>
      <c r="E316" s="96" t="s">
        <v>482</v>
      </c>
      <c r="F316" s="97">
        <v>5000</v>
      </c>
      <c r="G316" s="97">
        <v>2</v>
      </c>
      <c r="H316" s="96" t="s">
        <v>11529</v>
      </c>
      <c r="I316" s="96" t="s">
        <v>1185</v>
      </c>
      <c r="J316" s="98">
        <v>1</v>
      </c>
      <c r="K316" s="97">
        <v>1</v>
      </c>
      <c r="L316" s="97">
        <v>0</v>
      </c>
      <c r="M316" s="97">
        <v>0</v>
      </c>
      <c r="N316" s="97">
        <v>0</v>
      </c>
      <c r="O316" s="97">
        <v>0</v>
      </c>
      <c r="P316" s="97">
        <v>0</v>
      </c>
      <c r="Q316" s="97">
        <v>0</v>
      </c>
      <c r="R316" s="97">
        <v>0</v>
      </c>
      <c r="S316" s="97">
        <v>0</v>
      </c>
      <c r="T316" s="97">
        <v>0</v>
      </c>
      <c r="U316" s="97">
        <v>0</v>
      </c>
      <c r="V316" s="97">
        <v>0</v>
      </c>
      <c r="W316" s="97">
        <v>1</v>
      </c>
      <c r="X316" s="97">
        <v>1</v>
      </c>
      <c r="Y316" s="97">
        <v>0</v>
      </c>
      <c r="Z316" s="97">
        <v>0</v>
      </c>
      <c r="AA316" s="97">
        <v>0</v>
      </c>
      <c r="AB316" s="97">
        <v>0</v>
      </c>
      <c r="AC316" s="97">
        <v>0</v>
      </c>
      <c r="AD316" s="97">
        <v>0</v>
      </c>
      <c r="AE316" s="97">
        <v>0</v>
      </c>
      <c r="AF316" s="97">
        <v>0</v>
      </c>
      <c r="AG316" s="97">
        <v>0</v>
      </c>
      <c r="AH316" s="97">
        <v>0</v>
      </c>
      <c r="AI316" s="97">
        <v>1</v>
      </c>
      <c r="AJ316" s="97">
        <v>1</v>
      </c>
      <c r="AK316" s="97">
        <v>1</v>
      </c>
      <c r="AL316" s="97">
        <v>1</v>
      </c>
      <c r="AM316" s="97">
        <v>2</v>
      </c>
      <c r="AN316" s="96" t="s">
        <v>483</v>
      </c>
      <c r="AO316" s="97">
        <v>0</v>
      </c>
      <c r="AP316" s="31">
        <f>IFERROR(IF(AN316="CIKDITIRO",VLOOKUP(A316,'BR DTG CIKDITIRO'!C:E,3,0),IF(FR_HITUNG_MINMAX!AN316="PESALAKAN",VLOOKUP(FR_HITUNG_MINMAX!A316,'BR DTG ADW'!C:E,3,0),IF(FR_HITUNG_MINMAX!AN316="PACUL",VLOOKUP(FR_HITUNG_MINMAX!A316,'BR DTG PACUL'!C:E,3,0),IF(FR_HITUNG_MINMAX!AN316="TRAYEMAN",VLOOKUP(FR_HITUNG_MINMAX!A316,'BR DTG TRAYEMAN'!C:E,3,0),"?")))),0)</f>
        <v>0</v>
      </c>
      <c r="AQ316" s="31">
        <f>IF(AN316="PACUL",VLOOKUP(A316,'STOK PACUL'!C:H,6,0),IF(FR_HITUNG_MINMAX!AN316="PESALAKAN",VLOOKUP(FR_HITUNG_MINMAX!A316,'STOK PESALAKAN'!C:H,6,0),IF(FR_HITUNG_MINMAX!AN316="CIKDITIRO",VLOOKUP(FR_HITUNG_MINMAX!A316,'STOK CIKDITIRO'!C:H,6,0),IF(FR_HITUNG_MINMAX!AN316="TRAYEMAN",VLOOKUP(FR_HITUNG_MINMAX!A316,'STOK TRAYEMAN'!C:H,6,0),"?"))))</f>
        <v>0</v>
      </c>
      <c r="AR316" s="25">
        <f t="shared" si="16"/>
        <v>0</v>
      </c>
      <c r="AS316" s="25">
        <f t="shared" si="15"/>
        <v>1</v>
      </c>
      <c r="AT316" s="25">
        <f t="shared" si="14"/>
        <v>1</v>
      </c>
    </row>
    <row r="317" spans="1:46">
      <c r="A317" s="96" t="s">
        <v>368</v>
      </c>
      <c r="B317" s="96" t="s">
        <v>1155</v>
      </c>
      <c r="C317" s="96" t="s">
        <v>888</v>
      </c>
      <c r="D317" s="96" t="s">
        <v>1381</v>
      </c>
      <c r="E317" s="96" t="s">
        <v>486</v>
      </c>
      <c r="F317" s="97">
        <v>400</v>
      </c>
      <c r="G317" s="97">
        <v>10</v>
      </c>
      <c r="H317" s="96" t="s">
        <v>30</v>
      </c>
      <c r="I317" s="96" t="s">
        <v>1185</v>
      </c>
      <c r="J317" s="98" t="s">
        <v>1383</v>
      </c>
      <c r="K317" s="97">
        <v>1</v>
      </c>
      <c r="L317" s="97">
        <v>1</v>
      </c>
      <c r="M317" s="97">
        <v>11</v>
      </c>
      <c r="N317" s="97">
        <v>1</v>
      </c>
      <c r="O317" s="97">
        <v>6</v>
      </c>
      <c r="P317" s="97">
        <v>10</v>
      </c>
      <c r="Q317" s="97">
        <v>9</v>
      </c>
      <c r="R317" s="97">
        <v>4</v>
      </c>
      <c r="S317" s="97">
        <v>8</v>
      </c>
      <c r="T317" s="97">
        <v>0</v>
      </c>
      <c r="U317" s="97">
        <v>0</v>
      </c>
      <c r="V317" s="97">
        <v>12</v>
      </c>
      <c r="W317" s="97">
        <v>1</v>
      </c>
      <c r="X317" s="97">
        <v>12</v>
      </c>
      <c r="Y317" s="97">
        <v>12</v>
      </c>
      <c r="Z317" s="97">
        <v>12</v>
      </c>
      <c r="AA317" s="97">
        <v>7</v>
      </c>
      <c r="AB317" s="97">
        <v>16</v>
      </c>
      <c r="AC317" s="97">
        <v>19</v>
      </c>
      <c r="AD317" s="97">
        <v>13</v>
      </c>
      <c r="AE317" s="97">
        <v>12</v>
      </c>
      <c r="AF317" s="97">
        <v>8</v>
      </c>
      <c r="AG317" s="97">
        <v>8</v>
      </c>
      <c r="AH317" s="97">
        <v>12</v>
      </c>
      <c r="AI317" s="97">
        <v>13</v>
      </c>
      <c r="AJ317" s="97">
        <v>2</v>
      </c>
      <c r="AK317" s="97">
        <v>19</v>
      </c>
      <c r="AL317" s="97">
        <v>12</v>
      </c>
      <c r="AM317" s="97">
        <v>62</v>
      </c>
      <c r="AN317" s="96" t="s">
        <v>483</v>
      </c>
      <c r="AO317" s="97">
        <v>23</v>
      </c>
      <c r="AP317" s="31">
        <f>IFERROR(IF(AN317="CIKDITIRO",VLOOKUP(A317,'BR DTG CIKDITIRO'!C:E,3,0),IF(FR_HITUNG_MINMAX!AN317="PESALAKAN",VLOOKUP(FR_HITUNG_MINMAX!A317,'BR DTG ADW'!C:E,3,0),IF(FR_HITUNG_MINMAX!AN317="PACUL",VLOOKUP(FR_HITUNG_MINMAX!A317,'BR DTG PACUL'!C:E,3,0),IF(FR_HITUNG_MINMAX!AN317="TRAYEMAN",VLOOKUP(FR_HITUNG_MINMAX!A317,'BR DTG TRAYEMAN'!C:E,3,0),"?")))),0)</f>
        <v>0</v>
      </c>
      <c r="AQ317" s="31">
        <f>IF(AN317="PACUL",VLOOKUP(A317,'STOK PACUL'!C:H,6,0),IF(FR_HITUNG_MINMAX!AN317="PESALAKAN",VLOOKUP(FR_HITUNG_MINMAX!A317,'STOK PESALAKAN'!C:H,6,0),IF(FR_HITUNG_MINMAX!AN317="CIKDITIRO",VLOOKUP(FR_HITUNG_MINMAX!A317,'STOK CIKDITIRO'!C:H,6,0),IF(FR_HITUNG_MINMAX!AN317="TRAYEMAN",VLOOKUP(FR_HITUNG_MINMAX!A317,'STOK TRAYEMAN'!C:H,6,0),"?"))))</f>
        <v>23</v>
      </c>
      <c r="AR317" s="25">
        <f t="shared" si="16"/>
        <v>23</v>
      </c>
      <c r="AS317" s="25">
        <f t="shared" si="15"/>
        <v>6</v>
      </c>
      <c r="AT317" s="25">
        <f t="shared" si="14"/>
        <v>4</v>
      </c>
    </row>
    <row r="318" spans="1:46" ht="30">
      <c r="A318" s="96" t="s">
        <v>711</v>
      </c>
      <c r="B318" s="96" t="s">
        <v>712</v>
      </c>
      <c r="C318" s="96" t="s">
        <v>876</v>
      </c>
      <c r="D318" s="96" t="s">
        <v>1381</v>
      </c>
      <c r="E318" s="96" t="s">
        <v>482</v>
      </c>
      <c r="F318" s="97">
        <v>500</v>
      </c>
      <c r="G318" s="97">
        <v>2</v>
      </c>
      <c r="H318" s="96" t="s">
        <v>90</v>
      </c>
      <c r="I318" s="96" t="s">
        <v>1185</v>
      </c>
      <c r="J318" s="98">
        <v>1</v>
      </c>
      <c r="K318" s="97">
        <v>1</v>
      </c>
      <c r="L318" s="97">
        <v>0</v>
      </c>
      <c r="M318" s="97">
        <v>0</v>
      </c>
      <c r="N318" s="97">
        <v>0</v>
      </c>
      <c r="O318" s="97">
        <v>0</v>
      </c>
      <c r="P318" s="97">
        <v>0</v>
      </c>
      <c r="Q318" s="97">
        <v>0</v>
      </c>
      <c r="R318" s="97">
        <v>0</v>
      </c>
      <c r="S318" s="97">
        <v>2</v>
      </c>
      <c r="T318" s="97">
        <v>0</v>
      </c>
      <c r="U318" s="97">
        <v>0</v>
      </c>
      <c r="V318" s="97">
        <v>0</v>
      </c>
      <c r="W318" s="97">
        <v>0</v>
      </c>
      <c r="X318" s="97">
        <v>2</v>
      </c>
      <c r="Y318" s="97">
        <v>0</v>
      </c>
      <c r="Z318" s="97">
        <v>0</v>
      </c>
      <c r="AA318" s="97">
        <v>0</v>
      </c>
      <c r="AB318" s="97">
        <v>0</v>
      </c>
      <c r="AC318" s="97">
        <v>0</v>
      </c>
      <c r="AD318" s="97">
        <v>0</v>
      </c>
      <c r="AE318" s="97">
        <v>2</v>
      </c>
      <c r="AF318" s="97">
        <v>2</v>
      </c>
      <c r="AG318" s="97">
        <v>2</v>
      </c>
      <c r="AH318" s="97">
        <v>0</v>
      </c>
      <c r="AI318" s="97">
        <v>0</v>
      </c>
      <c r="AJ318" s="97">
        <v>0</v>
      </c>
      <c r="AK318" s="97">
        <v>2</v>
      </c>
      <c r="AL318" s="97">
        <v>0</v>
      </c>
      <c r="AM318" s="97">
        <v>0</v>
      </c>
      <c r="AN318" s="96" t="s">
        <v>483</v>
      </c>
      <c r="AO318" s="97">
        <v>1</v>
      </c>
      <c r="AP318" s="31">
        <f>IFERROR(IF(AN318="CIKDITIRO",VLOOKUP(A318,'BR DTG CIKDITIRO'!C:E,3,0),IF(FR_HITUNG_MINMAX!AN318="PESALAKAN",VLOOKUP(FR_HITUNG_MINMAX!A318,'BR DTG ADW'!C:E,3,0),IF(FR_HITUNG_MINMAX!AN318="PACUL",VLOOKUP(FR_HITUNG_MINMAX!A318,'BR DTG PACUL'!C:E,3,0),IF(FR_HITUNG_MINMAX!AN318="TRAYEMAN",VLOOKUP(FR_HITUNG_MINMAX!A318,'BR DTG TRAYEMAN'!C:E,3,0),"?")))),0)</f>
        <v>0</v>
      </c>
      <c r="AQ318" s="31">
        <f>IF(AN318="PACUL",VLOOKUP(A318,'STOK PACUL'!C:H,6,0),IF(FR_HITUNG_MINMAX!AN318="PESALAKAN",VLOOKUP(FR_HITUNG_MINMAX!A318,'STOK PESALAKAN'!C:H,6,0),IF(FR_HITUNG_MINMAX!AN318="CIKDITIRO",VLOOKUP(FR_HITUNG_MINMAX!A318,'STOK CIKDITIRO'!C:H,6,0),IF(FR_HITUNG_MINMAX!AN318="TRAYEMAN",VLOOKUP(FR_HITUNG_MINMAX!A318,'STOK TRAYEMAN'!C:H,6,0),"?"))))</f>
        <v>1</v>
      </c>
      <c r="AR318" s="25">
        <f t="shared" si="16"/>
        <v>1</v>
      </c>
      <c r="AS318" s="25">
        <f t="shared" si="15"/>
        <v>0</v>
      </c>
      <c r="AT318" s="25">
        <f t="shared" si="14"/>
        <v>1</v>
      </c>
    </row>
    <row r="319" spans="1:46">
      <c r="A319" s="96" t="s">
        <v>369</v>
      </c>
      <c r="B319" s="96" t="s">
        <v>1156</v>
      </c>
      <c r="C319" s="96" t="s">
        <v>888</v>
      </c>
      <c r="D319" s="96" t="s">
        <v>1381</v>
      </c>
      <c r="E319" s="96" t="s">
        <v>485</v>
      </c>
      <c r="F319" s="97">
        <v>600</v>
      </c>
      <c r="G319" s="97">
        <v>10</v>
      </c>
      <c r="H319" s="96" t="s">
        <v>30</v>
      </c>
      <c r="I319" s="96" t="s">
        <v>1185</v>
      </c>
      <c r="J319" s="98" t="s">
        <v>1373</v>
      </c>
      <c r="K319" s="97">
        <v>1</v>
      </c>
      <c r="L319" s="97">
        <v>1</v>
      </c>
      <c r="M319" s="97">
        <v>0</v>
      </c>
      <c r="N319" s="97">
        <v>2</v>
      </c>
      <c r="O319" s="97">
        <v>1</v>
      </c>
      <c r="P319" s="97">
        <v>0</v>
      </c>
      <c r="Q319" s="97">
        <v>0</v>
      </c>
      <c r="R319" s="97">
        <v>2</v>
      </c>
      <c r="S319" s="97">
        <v>4</v>
      </c>
      <c r="T319" s="97">
        <v>0</v>
      </c>
      <c r="U319" s="97">
        <v>0</v>
      </c>
      <c r="V319" s="97">
        <v>0</v>
      </c>
      <c r="W319" s="97">
        <v>0</v>
      </c>
      <c r="X319" s="97">
        <v>4</v>
      </c>
      <c r="Y319" s="97">
        <v>1</v>
      </c>
      <c r="Z319" s="97">
        <v>2</v>
      </c>
      <c r="AA319" s="97">
        <v>3</v>
      </c>
      <c r="AB319" s="97">
        <v>1</v>
      </c>
      <c r="AC319" s="97">
        <v>0</v>
      </c>
      <c r="AD319" s="97">
        <v>2</v>
      </c>
      <c r="AE319" s="97">
        <v>6</v>
      </c>
      <c r="AF319" s="97">
        <v>4</v>
      </c>
      <c r="AG319" s="97">
        <v>4</v>
      </c>
      <c r="AH319" s="97">
        <v>0</v>
      </c>
      <c r="AI319" s="97">
        <v>0</v>
      </c>
      <c r="AJ319" s="97">
        <v>1</v>
      </c>
      <c r="AK319" s="97">
        <v>6</v>
      </c>
      <c r="AL319" s="97">
        <v>4</v>
      </c>
      <c r="AM319" s="97">
        <v>6</v>
      </c>
      <c r="AN319" s="96" t="s">
        <v>483</v>
      </c>
      <c r="AO319" s="97">
        <v>15</v>
      </c>
      <c r="AP319" s="31">
        <f>IFERROR(IF(AN319="CIKDITIRO",VLOOKUP(A319,'BR DTG CIKDITIRO'!C:E,3,0),IF(FR_HITUNG_MINMAX!AN319="PESALAKAN",VLOOKUP(FR_HITUNG_MINMAX!A319,'BR DTG ADW'!C:E,3,0),IF(FR_HITUNG_MINMAX!AN319="PACUL",VLOOKUP(FR_HITUNG_MINMAX!A319,'BR DTG PACUL'!C:E,3,0),IF(FR_HITUNG_MINMAX!AN319="TRAYEMAN",VLOOKUP(FR_HITUNG_MINMAX!A319,'BR DTG TRAYEMAN'!C:E,3,0),"?")))),0)</f>
        <v>0</v>
      </c>
      <c r="AQ319" s="31">
        <f>IF(AN319="PACUL",VLOOKUP(A319,'STOK PACUL'!C:H,6,0),IF(FR_HITUNG_MINMAX!AN319="PESALAKAN",VLOOKUP(FR_HITUNG_MINMAX!A319,'STOK PESALAKAN'!C:H,6,0),IF(FR_HITUNG_MINMAX!AN319="CIKDITIRO",VLOOKUP(FR_HITUNG_MINMAX!A319,'STOK CIKDITIRO'!C:H,6,0),IF(FR_HITUNG_MINMAX!AN319="TRAYEMAN",VLOOKUP(FR_HITUNG_MINMAX!A319,'STOK TRAYEMAN'!C:H,6,0),"?"))))</f>
        <v>15</v>
      </c>
      <c r="AR319" s="25">
        <f t="shared" si="16"/>
        <v>15</v>
      </c>
      <c r="AS319" s="25">
        <f t="shared" si="15"/>
        <v>2</v>
      </c>
      <c r="AT319" s="25">
        <f t="shared" si="14"/>
        <v>3</v>
      </c>
    </row>
    <row r="320" spans="1:46" ht="30">
      <c r="A320" s="96" t="s">
        <v>1644</v>
      </c>
      <c r="B320" s="96" t="s">
        <v>1645</v>
      </c>
      <c r="C320" s="96" t="s">
        <v>888</v>
      </c>
      <c r="D320" s="96" t="s">
        <v>1381</v>
      </c>
      <c r="E320" s="96" t="s">
        <v>482</v>
      </c>
      <c r="F320" s="97">
        <v>3000</v>
      </c>
      <c r="G320" s="97">
        <v>2</v>
      </c>
      <c r="H320" s="96" t="s">
        <v>85</v>
      </c>
      <c r="I320" s="96" t="s">
        <v>1185</v>
      </c>
      <c r="J320" s="98" t="s">
        <v>1366</v>
      </c>
      <c r="K320" s="97">
        <v>1</v>
      </c>
      <c r="L320" s="97">
        <v>0</v>
      </c>
      <c r="M320" s="97">
        <v>0</v>
      </c>
      <c r="N320" s="97">
        <v>0</v>
      </c>
      <c r="O320" s="97">
        <v>0</v>
      </c>
      <c r="P320" s="97">
        <v>0</v>
      </c>
      <c r="Q320" s="97">
        <v>0</v>
      </c>
      <c r="R320" s="97">
        <v>1</v>
      </c>
      <c r="S320" s="97">
        <v>0</v>
      </c>
      <c r="T320" s="97">
        <v>1</v>
      </c>
      <c r="U320" s="97">
        <v>0</v>
      </c>
      <c r="V320" s="97">
        <v>0</v>
      </c>
      <c r="W320" s="97">
        <v>0</v>
      </c>
      <c r="X320" s="97">
        <v>1</v>
      </c>
      <c r="Y320" s="97">
        <v>0</v>
      </c>
      <c r="Z320" s="97">
        <v>0</v>
      </c>
      <c r="AA320" s="97">
        <v>0</v>
      </c>
      <c r="AB320" s="97">
        <v>0</v>
      </c>
      <c r="AC320" s="97">
        <v>0</v>
      </c>
      <c r="AD320" s="97">
        <v>1</v>
      </c>
      <c r="AE320" s="97">
        <v>1</v>
      </c>
      <c r="AF320" s="97">
        <v>1</v>
      </c>
      <c r="AG320" s="97">
        <v>0</v>
      </c>
      <c r="AH320" s="97">
        <v>0</v>
      </c>
      <c r="AI320" s="97">
        <v>0</v>
      </c>
      <c r="AJ320" s="97">
        <v>0</v>
      </c>
      <c r="AK320" s="97">
        <v>1</v>
      </c>
      <c r="AL320" s="97">
        <v>1</v>
      </c>
      <c r="AM320" s="97">
        <v>2</v>
      </c>
      <c r="AN320" s="96" t="s">
        <v>483</v>
      </c>
      <c r="AO320" s="97">
        <v>0</v>
      </c>
      <c r="AP320" s="31">
        <f>IFERROR(IF(AN320="CIKDITIRO",VLOOKUP(A320,'BR DTG CIKDITIRO'!C:E,3,0),IF(FR_HITUNG_MINMAX!AN320="PESALAKAN",VLOOKUP(FR_HITUNG_MINMAX!A320,'BR DTG ADW'!C:E,3,0),IF(FR_HITUNG_MINMAX!AN320="PACUL",VLOOKUP(FR_HITUNG_MINMAX!A320,'BR DTG PACUL'!C:E,3,0),IF(FR_HITUNG_MINMAX!AN320="TRAYEMAN",VLOOKUP(FR_HITUNG_MINMAX!A320,'BR DTG TRAYEMAN'!C:E,3,0),"?")))),0)</f>
        <v>0</v>
      </c>
      <c r="AQ320" s="31">
        <f>IF(AN320="PACUL",VLOOKUP(A320,'STOK PACUL'!C:H,6,0),IF(FR_HITUNG_MINMAX!AN320="PESALAKAN",VLOOKUP(FR_HITUNG_MINMAX!A320,'STOK PESALAKAN'!C:H,6,0),IF(FR_HITUNG_MINMAX!AN320="CIKDITIRO",VLOOKUP(FR_HITUNG_MINMAX!A320,'STOK CIKDITIRO'!C:H,6,0),IF(FR_HITUNG_MINMAX!AN320="TRAYEMAN",VLOOKUP(FR_HITUNG_MINMAX!A320,'STOK TRAYEMAN'!C:H,6,0),"?"))))</f>
        <v>0</v>
      </c>
      <c r="AR320" s="25">
        <f t="shared" si="16"/>
        <v>0</v>
      </c>
      <c r="AS320" s="25">
        <f t="shared" si="15"/>
        <v>1</v>
      </c>
      <c r="AT320" s="25">
        <f t="shared" si="14"/>
        <v>1</v>
      </c>
    </row>
    <row r="321" spans="1:46">
      <c r="A321" s="96" t="s">
        <v>371</v>
      </c>
      <c r="B321" s="96" t="s">
        <v>1329</v>
      </c>
      <c r="C321" s="96" t="s">
        <v>888</v>
      </c>
      <c r="D321" s="96" t="s">
        <v>1381</v>
      </c>
      <c r="E321" s="96" t="s">
        <v>484</v>
      </c>
      <c r="F321" s="97">
        <v>700</v>
      </c>
      <c r="G321" s="97">
        <v>2</v>
      </c>
      <c r="H321" s="96" t="s">
        <v>84</v>
      </c>
      <c r="I321" s="96" t="s">
        <v>1185</v>
      </c>
      <c r="J321" s="98" t="s">
        <v>1370</v>
      </c>
      <c r="K321" s="97">
        <v>1</v>
      </c>
      <c r="L321" s="97">
        <v>0</v>
      </c>
      <c r="M321" s="97">
        <v>2</v>
      </c>
      <c r="N321" s="97">
        <v>0</v>
      </c>
      <c r="O321" s="97">
        <v>0</v>
      </c>
      <c r="P321" s="97">
        <v>0</v>
      </c>
      <c r="Q321" s="97">
        <v>0</v>
      </c>
      <c r="R321" s="97">
        <v>3</v>
      </c>
      <c r="S321" s="97">
        <v>0</v>
      </c>
      <c r="T321" s="97">
        <v>0</v>
      </c>
      <c r="U321" s="97">
        <v>0</v>
      </c>
      <c r="V321" s="97">
        <v>2</v>
      </c>
      <c r="W321" s="97">
        <v>0</v>
      </c>
      <c r="X321" s="97">
        <v>3</v>
      </c>
      <c r="Y321" s="97">
        <v>2</v>
      </c>
      <c r="Z321" s="97">
        <v>2</v>
      </c>
      <c r="AA321" s="97">
        <v>0</v>
      </c>
      <c r="AB321" s="97">
        <v>0</v>
      </c>
      <c r="AC321" s="97">
        <v>0</v>
      </c>
      <c r="AD321" s="97">
        <v>3</v>
      </c>
      <c r="AE321" s="97">
        <v>3</v>
      </c>
      <c r="AF321" s="97">
        <v>0</v>
      </c>
      <c r="AG321" s="97">
        <v>0</v>
      </c>
      <c r="AH321" s="97">
        <v>2</v>
      </c>
      <c r="AI321" s="97">
        <v>2</v>
      </c>
      <c r="AJ321" s="97">
        <v>0</v>
      </c>
      <c r="AK321" s="97">
        <v>3</v>
      </c>
      <c r="AL321" s="97">
        <v>3</v>
      </c>
      <c r="AM321" s="97">
        <v>3</v>
      </c>
      <c r="AN321" s="96" t="s">
        <v>483</v>
      </c>
      <c r="AO321" s="97">
        <v>2</v>
      </c>
      <c r="AP321" s="31">
        <f>IFERROR(IF(AN321="CIKDITIRO",VLOOKUP(A321,'BR DTG CIKDITIRO'!C:E,3,0),IF(FR_HITUNG_MINMAX!AN321="PESALAKAN",VLOOKUP(FR_HITUNG_MINMAX!A321,'BR DTG ADW'!C:E,3,0),IF(FR_HITUNG_MINMAX!AN321="PACUL",VLOOKUP(FR_HITUNG_MINMAX!A321,'BR DTG PACUL'!C:E,3,0),IF(FR_HITUNG_MINMAX!AN321="TRAYEMAN",VLOOKUP(FR_HITUNG_MINMAX!A321,'BR DTG TRAYEMAN'!C:E,3,0),"?")))),0)</f>
        <v>0</v>
      </c>
      <c r="AQ321" s="31">
        <f>IF(AN321="PACUL",VLOOKUP(A321,'STOK PACUL'!C:H,6,0),IF(FR_HITUNG_MINMAX!AN321="PESALAKAN",VLOOKUP(FR_HITUNG_MINMAX!A321,'STOK PESALAKAN'!C:H,6,0),IF(FR_HITUNG_MINMAX!AN321="CIKDITIRO",VLOOKUP(FR_HITUNG_MINMAX!A321,'STOK CIKDITIRO'!C:H,6,0),IF(FR_HITUNG_MINMAX!AN321="TRAYEMAN",VLOOKUP(FR_HITUNG_MINMAX!A321,'STOK TRAYEMAN'!C:H,6,0),"?"))))</f>
        <v>2</v>
      </c>
      <c r="AR321" s="25">
        <f t="shared" si="16"/>
        <v>2</v>
      </c>
      <c r="AS321" s="25">
        <f t="shared" si="15"/>
        <v>2</v>
      </c>
      <c r="AT321" s="25">
        <f t="shared" si="14"/>
        <v>1</v>
      </c>
    </row>
    <row r="322" spans="1:46" ht="30">
      <c r="A322" s="96" t="s">
        <v>1646</v>
      </c>
      <c r="B322" s="96" t="s">
        <v>1647</v>
      </c>
      <c r="C322" s="96" t="s">
        <v>888</v>
      </c>
      <c r="D322" s="96" t="s">
        <v>1381</v>
      </c>
      <c r="E322" s="96" t="s">
        <v>482</v>
      </c>
      <c r="F322" s="97">
        <v>1750</v>
      </c>
      <c r="G322" s="97">
        <v>2</v>
      </c>
      <c r="H322" s="96" t="s">
        <v>85</v>
      </c>
      <c r="I322" s="96" t="s">
        <v>1185</v>
      </c>
      <c r="J322" s="98">
        <v>1</v>
      </c>
      <c r="K322" s="97">
        <v>1</v>
      </c>
      <c r="L322" s="97">
        <v>0</v>
      </c>
      <c r="M322" s="97">
        <v>0</v>
      </c>
      <c r="N322" s="97">
        <v>1</v>
      </c>
      <c r="O322" s="97">
        <v>0</v>
      </c>
      <c r="P322" s="97">
        <v>0</v>
      </c>
      <c r="Q322" s="97">
        <v>0</v>
      </c>
      <c r="R322" s="97">
        <v>0</v>
      </c>
      <c r="S322" s="97">
        <v>0</v>
      </c>
      <c r="T322" s="97">
        <v>0</v>
      </c>
      <c r="U322" s="97">
        <v>0</v>
      </c>
      <c r="V322" s="97">
        <v>0</v>
      </c>
      <c r="W322" s="97">
        <v>0</v>
      </c>
      <c r="X322" s="97">
        <v>1</v>
      </c>
      <c r="Y322" s="97">
        <v>0</v>
      </c>
      <c r="Z322" s="97">
        <v>1</v>
      </c>
      <c r="AA322" s="97">
        <v>1</v>
      </c>
      <c r="AB322" s="97">
        <v>0</v>
      </c>
      <c r="AC322" s="97">
        <v>0</v>
      </c>
      <c r="AD322" s="97">
        <v>0</v>
      </c>
      <c r="AE322" s="97">
        <v>0</v>
      </c>
      <c r="AF322" s="97">
        <v>0</v>
      </c>
      <c r="AG322" s="97">
        <v>0</v>
      </c>
      <c r="AH322" s="97">
        <v>0</v>
      </c>
      <c r="AI322" s="97">
        <v>0</v>
      </c>
      <c r="AJ322" s="97">
        <v>0</v>
      </c>
      <c r="AK322" s="97">
        <v>1</v>
      </c>
      <c r="AL322" s="97">
        <v>1</v>
      </c>
      <c r="AM322" s="97">
        <v>2</v>
      </c>
      <c r="AN322" s="96" t="s">
        <v>483</v>
      </c>
      <c r="AO322" s="97">
        <v>4</v>
      </c>
      <c r="AP322" s="31">
        <f>IFERROR(IF(AN322="CIKDITIRO",VLOOKUP(A322,'BR DTG CIKDITIRO'!C:E,3,0),IF(FR_HITUNG_MINMAX!AN322="PESALAKAN",VLOOKUP(FR_HITUNG_MINMAX!A322,'BR DTG ADW'!C:E,3,0),IF(FR_HITUNG_MINMAX!AN322="PACUL",VLOOKUP(FR_HITUNG_MINMAX!A322,'BR DTG PACUL'!C:E,3,0),IF(FR_HITUNG_MINMAX!AN322="TRAYEMAN",VLOOKUP(FR_HITUNG_MINMAX!A322,'BR DTG TRAYEMAN'!C:E,3,0),"?")))),0)</f>
        <v>0</v>
      </c>
      <c r="AQ322" s="31">
        <f>IF(AN322="PACUL",VLOOKUP(A322,'STOK PACUL'!C:H,6,0),IF(FR_HITUNG_MINMAX!AN322="PESALAKAN",VLOOKUP(FR_HITUNG_MINMAX!A322,'STOK PESALAKAN'!C:H,6,0),IF(FR_HITUNG_MINMAX!AN322="CIKDITIRO",VLOOKUP(FR_HITUNG_MINMAX!A322,'STOK CIKDITIRO'!C:H,6,0),IF(FR_HITUNG_MINMAX!AN322="TRAYEMAN",VLOOKUP(FR_HITUNG_MINMAX!A322,'STOK TRAYEMAN'!C:H,6,0),"?"))))</f>
        <v>4</v>
      </c>
      <c r="AR322" s="25">
        <f t="shared" si="16"/>
        <v>4</v>
      </c>
      <c r="AS322" s="25">
        <f t="shared" si="15"/>
        <v>1</v>
      </c>
      <c r="AT322" s="25">
        <f t="shared" si="14"/>
        <v>2</v>
      </c>
    </row>
    <row r="323" spans="1:46">
      <c r="A323" s="96" t="s">
        <v>372</v>
      </c>
      <c r="B323" s="96" t="s">
        <v>1163</v>
      </c>
      <c r="C323" s="96" t="s">
        <v>888</v>
      </c>
      <c r="D323" s="96" t="s">
        <v>1381</v>
      </c>
      <c r="E323" s="96" t="s">
        <v>485</v>
      </c>
      <c r="F323" s="97">
        <v>1300</v>
      </c>
      <c r="G323" s="97">
        <v>2</v>
      </c>
      <c r="H323" s="96" t="s">
        <v>34</v>
      </c>
      <c r="I323" s="96" t="s">
        <v>1185</v>
      </c>
      <c r="J323" s="98">
        <v>1</v>
      </c>
      <c r="K323" s="97">
        <v>1</v>
      </c>
      <c r="L323" s="97">
        <v>2</v>
      </c>
      <c r="M323" s="97">
        <v>1</v>
      </c>
      <c r="N323" s="97">
        <v>2</v>
      </c>
      <c r="O323" s="97">
        <v>0</v>
      </c>
      <c r="P323" s="97">
        <v>4</v>
      </c>
      <c r="Q323" s="97">
        <v>0</v>
      </c>
      <c r="R323" s="97">
        <v>1</v>
      </c>
      <c r="S323" s="97">
        <v>2</v>
      </c>
      <c r="T323" s="97">
        <v>2</v>
      </c>
      <c r="U323" s="97">
        <v>0</v>
      </c>
      <c r="V323" s="97">
        <v>0</v>
      </c>
      <c r="W323" s="97">
        <v>1</v>
      </c>
      <c r="X323" s="97">
        <v>4</v>
      </c>
      <c r="Y323" s="97">
        <v>3</v>
      </c>
      <c r="Z323" s="97">
        <v>3</v>
      </c>
      <c r="AA323" s="97">
        <v>2</v>
      </c>
      <c r="AB323" s="97">
        <v>4</v>
      </c>
      <c r="AC323" s="97">
        <v>4</v>
      </c>
      <c r="AD323" s="97">
        <v>1</v>
      </c>
      <c r="AE323" s="97">
        <v>3</v>
      </c>
      <c r="AF323" s="97">
        <v>4</v>
      </c>
      <c r="AG323" s="97">
        <v>2</v>
      </c>
      <c r="AH323" s="97">
        <v>0</v>
      </c>
      <c r="AI323" s="97">
        <v>1</v>
      </c>
      <c r="AJ323" s="97">
        <v>3</v>
      </c>
      <c r="AK323" s="97">
        <v>4</v>
      </c>
      <c r="AL323" s="97">
        <v>4</v>
      </c>
      <c r="AM323" s="97">
        <v>4</v>
      </c>
      <c r="AN323" s="96" t="s">
        <v>483</v>
      </c>
      <c r="AO323" s="97">
        <v>31</v>
      </c>
      <c r="AP323" s="31">
        <f>IFERROR(IF(AN323="CIKDITIRO",VLOOKUP(A323,'BR DTG CIKDITIRO'!C:E,3,0),IF(FR_HITUNG_MINMAX!AN323="PESALAKAN",VLOOKUP(FR_HITUNG_MINMAX!A323,'BR DTG ADW'!C:E,3,0),IF(FR_HITUNG_MINMAX!AN323="PACUL",VLOOKUP(FR_HITUNG_MINMAX!A323,'BR DTG PACUL'!C:E,3,0),IF(FR_HITUNG_MINMAX!AN323="TRAYEMAN",VLOOKUP(FR_HITUNG_MINMAX!A323,'BR DTG TRAYEMAN'!C:E,3,0),"?")))),0)</f>
        <v>0</v>
      </c>
      <c r="AQ323" s="31">
        <f>IF(AN323="PACUL",VLOOKUP(A323,'STOK PACUL'!C:H,6,0),IF(FR_HITUNG_MINMAX!AN323="PESALAKAN",VLOOKUP(FR_HITUNG_MINMAX!A323,'STOK PESALAKAN'!C:H,6,0),IF(FR_HITUNG_MINMAX!AN323="CIKDITIRO",VLOOKUP(FR_HITUNG_MINMAX!A323,'STOK CIKDITIRO'!C:H,6,0),IF(FR_HITUNG_MINMAX!AN323="TRAYEMAN",VLOOKUP(FR_HITUNG_MINMAX!A323,'STOK TRAYEMAN'!C:H,6,0),"?"))))</f>
        <v>31</v>
      </c>
      <c r="AR323" s="25">
        <f t="shared" si="16"/>
        <v>31</v>
      </c>
      <c r="AS323" s="25">
        <f t="shared" si="15"/>
        <v>2</v>
      </c>
      <c r="AT323" s="25">
        <f t="shared" ref="AT323:AT386" si="17">COUNTIF(A:A,A323)</f>
        <v>4</v>
      </c>
    </row>
    <row r="324" spans="1:46">
      <c r="A324" s="96" t="s">
        <v>373</v>
      </c>
      <c r="B324" s="96" t="s">
        <v>1330</v>
      </c>
      <c r="C324" s="96" t="s">
        <v>891</v>
      </c>
      <c r="D324" s="96" t="s">
        <v>1377</v>
      </c>
      <c r="E324" s="96" t="s">
        <v>486</v>
      </c>
      <c r="F324" s="97">
        <v>5000</v>
      </c>
      <c r="G324" s="97">
        <v>1</v>
      </c>
      <c r="H324" s="96" t="s">
        <v>36</v>
      </c>
      <c r="I324" s="96" t="s">
        <v>1185</v>
      </c>
      <c r="J324" s="98" t="s">
        <v>1370</v>
      </c>
      <c r="K324" s="97">
        <v>2</v>
      </c>
      <c r="L324" s="97">
        <v>9</v>
      </c>
      <c r="M324" s="97">
        <v>11</v>
      </c>
      <c r="N324" s="97">
        <v>15</v>
      </c>
      <c r="O324" s="97">
        <v>23</v>
      </c>
      <c r="P324" s="97">
        <v>10</v>
      </c>
      <c r="Q324" s="97">
        <v>7</v>
      </c>
      <c r="R324" s="97">
        <v>8</v>
      </c>
      <c r="S324" s="97">
        <v>13</v>
      </c>
      <c r="T324" s="97">
        <v>14</v>
      </c>
      <c r="U324" s="97">
        <v>16</v>
      </c>
      <c r="V324" s="97">
        <v>14</v>
      </c>
      <c r="W324" s="97">
        <v>7</v>
      </c>
      <c r="X324" s="97">
        <v>23</v>
      </c>
      <c r="Y324" s="97">
        <v>20</v>
      </c>
      <c r="Z324" s="97">
        <v>26</v>
      </c>
      <c r="AA324" s="97">
        <v>38</v>
      </c>
      <c r="AB324" s="97">
        <v>33</v>
      </c>
      <c r="AC324" s="97">
        <v>17</v>
      </c>
      <c r="AD324" s="97">
        <v>15</v>
      </c>
      <c r="AE324" s="97">
        <v>21</v>
      </c>
      <c r="AF324" s="97">
        <v>27</v>
      </c>
      <c r="AG324" s="97">
        <v>29</v>
      </c>
      <c r="AH324" s="97">
        <v>30</v>
      </c>
      <c r="AI324" s="97">
        <v>21</v>
      </c>
      <c r="AJ324" s="97">
        <v>16</v>
      </c>
      <c r="AK324" s="97">
        <v>38</v>
      </c>
      <c r="AL324" s="97">
        <v>23</v>
      </c>
      <c r="AM324" s="97">
        <v>38</v>
      </c>
      <c r="AN324" s="96" t="s">
        <v>483</v>
      </c>
      <c r="AO324" s="97">
        <v>7</v>
      </c>
      <c r="AP324" s="31">
        <f>IFERROR(IF(AN324="CIKDITIRO",VLOOKUP(A324,'BR DTG CIKDITIRO'!C:E,3,0),IF(FR_HITUNG_MINMAX!AN324="PESALAKAN",VLOOKUP(FR_HITUNG_MINMAX!A324,'BR DTG ADW'!C:E,3,0),IF(FR_HITUNG_MINMAX!AN324="PACUL",VLOOKUP(FR_HITUNG_MINMAX!A324,'BR DTG PACUL'!C:E,3,0),IF(FR_HITUNG_MINMAX!AN324="TRAYEMAN",VLOOKUP(FR_HITUNG_MINMAX!A324,'BR DTG TRAYEMAN'!C:E,3,0),"?")))),0)</f>
        <v>0</v>
      </c>
      <c r="AQ324" s="31">
        <f>IF(AN324="PACUL",VLOOKUP(A324,'STOK PACUL'!C:H,6,0),IF(FR_HITUNG_MINMAX!AN324="PESALAKAN",VLOOKUP(FR_HITUNG_MINMAX!A324,'STOK PESALAKAN'!C:H,6,0),IF(FR_HITUNG_MINMAX!AN324="CIKDITIRO",VLOOKUP(FR_HITUNG_MINMAX!A324,'STOK CIKDITIRO'!C:H,6,0),IF(FR_HITUNG_MINMAX!AN324="TRAYEMAN",VLOOKUP(FR_HITUNG_MINMAX!A324,'STOK TRAYEMAN'!C:H,6,0),"?"))))</f>
        <v>7</v>
      </c>
      <c r="AR324" s="25">
        <f t="shared" si="16"/>
        <v>7</v>
      </c>
      <c r="AS324" s="25">
        <f t="shared" si="15"/>
        <v>12</v>
      </c>
      <c r="AT324" s="25">
        <f t="shared" si="17"/>
        <v>3</v>
      </c>
    </row>
    <row r="325" spans="1:46" ht="30">
      <c r="A325" s="96" t="s">
        <v>374</v>
      </c>
      <c r="B325" s="96" t="s">
        <v>1165</v>
      </c>
      <c r="C325" s="96" t="s">
        <v>888</v>
      </c>
      <c r="D325" s="96" t="s">
        <v>1381</v>
      </c>
      <c r="E325" s="96" t="s">
        <v>485</v>
      </c>
      <c r="F325" s="97">
        <v>3000</v>
      </c>
      <c r="G325" s="97">
        <v>1</v>
      </c>
      <c r="H325" s="96" t="s">
        <v>30</v>
      </c>
      <c r="I325" s="96" t="s">
        <v>1185</v>
      </c>
      <c r="J325" s="98" t="s">
        <v>1367</v>
      </c>
      <c r="K325" s="97">
        <v>1</v>
      </c>
      <c r="L325" s="97">
        <v>0</v>
      </c>
      <c r="M325" s="97">
        <v>0</v>
      </c>
      <c r="N325" s="97">
        <v>1</v>
      </c>
      <c r="O325" s="97">
        <v>3</v>
      </c>
      <c r="P325" s="97">
        <v>0</v>
      </c>
      <c r="Q325" s="97">
        <v>0</v>
      </c>
      <c r="R325" s="97">
        <v>0</v>
      </c>
      <c r="S325" s="97">
        <v>3</v>
      </c>
      <c r="T325" s="97">
        <v>0</v>
      </c>
      <c r="U325" s="97">
        <v>0</v>
      </c>
      <c r="V325" s="97">
        <v>3</v>
      </c>
      <c r="W325" s="97">
        <v>0</v>
      </c>
      <c r="X325" s="97">
        <v>3</v>
      </c>
      <c r="Y325" s="97">
        <v>0</v>
      </c>
      <c r="Z325" s="97">
        <v>1</v>
      </c>
      <c r="AA325" s="97">
        <v>4</v>
      </c>
      <c r="AB325" s="97">
        <v>3</v>
      </c>
      <c r="AC325" s="97">
        <v>0</v>
      </c>
      <c r="AD325" s="97">
        <v>0</v>
      </c>
      <c r="AE325" s="97">
        <v>3</v>
      </c>
      <c r="AF325" s="97">
        <v>3</v>
      </c>
      <c r="AG325" s="97">
        <v>3</v>
      </c>
      <c r="AH325" s="97">
        <v>3</v>
      </c>
      <c r="AI325" s="97">
        <v>3</v>
      </c>
      <c r="AJ325" s="97">
        <v>0</v>
      </c>
      <c r="AK325" s="97">
        <v>4</v>
      </c>
      <c r="AL325" s="97">
        <v>3</v>
      </c>
      <c r="AM325" s="97">
        <v>4</v>
      </c>
      <c r="AN325" s="96" t="s">
        <v>483</v>
      </c>
      <c r="AO325" s="97">
        <v>6</v>
      </c>
      <c r="AP325" s="31">
        <f>IFERROR(IF(AN325="CIKDITIRO",VLOOKUP(A325,'BR DTG CIKDITIRO'!C:E,3,0),IF(FR_HITUNG_MINMAX!AN325="PESALAKAN",VLOOKUP(FR_HITUNG_MINMAX!A325,'BR DTG ADW'!C:E,3,0),IF(FR_HITUNG_MINMAX!AN325="PACUL",VLOOKUP(FR_HITUNG_MINMAX!A325,'BR DTG PACUL'!C:E,3,0),IF(FR_HITUNG_MINMAX!AN325="TRAYEMAN",VLOOKUP(FR_HITUNG_MINMAX!A325,'BR DTG TRAYEMAN'!C:E,3,0),"?")))),0)</f>
        <v>0</v>
      </c>
      <c r="AQ325" s="31">
        <f>IF(AN325="PACUL",VLOOKUP(A325,'STOK PACUL'!C:H,6,0),IF(FR_HITUNG_MINMAX!AN325="PESALAKAN",VLOOKUP(FR_HITUNG_MINMAX!A325,'STOK PESALAKAN'!C:H,6,0),IF(FR_HITUNG_MINMAX!AN325="CIKDITIRO",VLOOKUP(FR_HITUNG_MINMAX!A325,'STOK CIKDITIRO'!C:H,6,0),IF(FR_HITUNG_MINMAX!AN325="TRAYEMAN",VLOOKUP(FR_HITUNG_MINMAX!A325,'STOK TRAYEMAN'!C:H,6,0),"?"))))</f>
        <v>6</v>
      </c>
      <c r="AR325" s="25">
        <f t="shared" si="16"/>
        <v>6</v>
      </c>
      <c r="AS325" s="25">
        <f t="shared" si="15"/>
        <v>2</v>
      </c>
      <c r="AT325" s="25">
        <f t="shared" si="17"/>
        <v>3</v>
      </c>
    </row>
    <row r="326" spans="1:46">
      <c r="A326" s="96" t="s">
        <v>375</v>
      </c>
      <c r="B326" s="96" t="s">
        <v>1166</v>
      </c>
      <c r="C326" s="96" t="s">
        <v>888</v>
      </c>
      <c r="D326" s="96" t="s">
        <v>1381</v>
      </c>
      <c r="E326" s="96" t="s">
        <v>482</v>
      </c>
      <c r="F326" s="97">
        <v>300</v>
      </c>
      <c r="G326" s="97">
        <v>10</v>
      </c>
      <c r="H326" s="96" t="s">
        <v>30</v>
      </c>
      <c r="I326" s="96" t="s">
        <v>1185</v>
      </c>
      <c r="J326" s="98" t="s">
        <v>1378</v>
      </c>
      <c r="K326" s="97">
        <v>1</v>
      </c>
      <c r="L326" s="97">
        <v>0</v>
      </c>
      <c r="M326" s="97">
        <v>0</v>
      </c>
      <c r="N326" s="97">
        <v>1</v>
      </c>
      <c r="O326" s="97">
        <v>0</v>
      </c>
      <c r="P326" s="97">
        <v>0</v>
      </c>
      <c r="Q326" s="97">
        <v>0</v>
      </c>
      <c r="R326" s="97">
        <v>0</v>
      </c>
      <c r="S326" s="97">
        <v>0</v>
      </c>
      <c r="T326" s="97">
        <v>0</v>
      </c>
      <c r="U326" s="97">
        <v>0</v>
      </c>
      <c r="V326" s="97">
        <v>0</v>
      </c>
      <c r="W326" s="97">
        <v>0</v>
      </c>
      <c r="X326" s="97">
        <v>1</v>
      </c>
      <c r="Y326" s="97">
        <v>0</v>
      </c>
      <c r="Z326" s="97">
        <v>1</v>
      </c>
      <c r="AA326" s="97">
        <v>1</v>
      </c>
      <c r="AB326" s="97">
        <v>0</v>
      </c>
      <c r="AC326" s="97">
        <v>0</v>
      </c>
      <c r="AD326" s="97">
        <v>0</v>
      </c>
      <c r="AE326" s="97">
        <v>0</v>
      </c>
      <c r="AF326" s="97">
        <v>0</v>
      </c>
      <c r="AG326" s="97">
        <v>0</v>
      </c>
      <c r="AH326" s="97">
        <v>0</v>
      </c>
      <c r="AI326" s="97">
        <v>0</v>
      </c>
      <c r="AJ326" s="97">
        <v>0</v>
      </c>
      <c r="AK326" s="97">
        <v>1</v>
      </c>
      <c r="AL326" s="97">
        <v>1</v>
      </c>
      <c r="AM326" s="97">
        <v>2</v>
      </c>
      <c r="AN326" s="96" t="s">
        <v>483</v>
      </c>
      <c r="AO326" s="97">
        <v>24</v>
      </c>
      <c r="AP326" s="31">
        <f>IFERROR(IF(AN326="CIKDITIRO",VLOOKUP(A326,'BR DTG CIKDITIRO'!C:E,3,0),IF(FR_HITUNG_MINMAX!AN326="PESALAKAN",VLOOKUP(FR_HITUNG_MINMAX!A326,'BR DTG ADW'!C:E,3,0),IF(FR_HITUNG_MINMAX!AN326="PACUL",VLOOKUP(FR_HITUNG_MINMAX!A326,'BR DTG PACUL'!C:E,3,0),IF(FR_HITUNG_MINMAX!AN326="TRAYEMAN",VLOOKUP(FR_HITUNG_MINMAX!A326,'BR DTG TRAYEMAN'!C:E,3,0),"?")))),0)</f>
        <v>0</v>
      </c>
      <c r="AQ326" s="31">
        <f>IF(AN326="PACUL",VLOOKUP(A326,'STOK PACUL'!C:H,6,0),IF(FR_HITUNG_MINMAX!AN326="PESALAKAN",VLOOKUP(FR_HITUNG_MINMAX!A326,'STOK PESALAKAN'!C:H,6,0),IF(FR_HITUNG_MINMAX!AN326="CIKDITIRO",VLOOKUP(FR_HITUNG_MINMAX!A326,'STOK CIKDITIRO'!C:H,6,0),IF(FR_HITUNG_MINMAX!AN326="TRAYEMAN",VLOOKUP(FR_HITUNG_MINMAX!A326,'STOK TRAYEMAN'!C:H,6,0),"?"))))</f>
        <v>24</v>
      </c>
      <c r="AR326" s="25">
        <f t="shared" si="16"/>
        <v>24</v>
      </c>
      <c r="AS326" s="25">
        <f t="shared" si="15"/>
        <v>1</v>
      </c>
      <c r="AT326" s="25">
        <f t="shared" si="17"/>
        <v>3</v>
      </c>
    </row>
    <row r="327" spans="1:46" ht="30">
      <c r="A327" s="96" t="s">
        <v>376</v>
      </c>
      <c r="B327" s="96" t="s">
        <v>1167</v>
      </c>
      <c r="C327" s="96" t="s">
        <v>877</v>
      </c>
      <c r="D327" s="96" t="s">
        <v>1377</v>
      </c>
      <c r="E327" s="96" t="s">
        <v>485</v>
      </c>
      <c r="F327" s="97">
        <v>20500</v>
      </c>
      <c r="G327" s="97">
        <v>1</v>
      </c>
      <c r="H327" s="96" t="s">
        <v>30</v>
      </c>
      <c r="I327" s="96" t="s">
        <v>1185</v>
      </c>
      <c r="J327" s="98">
        <v>1</v>
      </c>
      <c r="K327" s="97">
        <v>1</v>
      </c>
      <c r="L327" s="97">
        <v>6</v>
      </c>
      <c r="M327" s="97">
        <v>5</v>
      </c>
      <c r="N327" s="97">
        <v>7</v>
      </c>
      <c r="O327" s="97">
        <v>9</v>
      </c>
      <c r="P327" s="97">
        <v>0</v>
      </c>
      <c r="Q327" s="97">
        <v>4</v>
      </c>
      <c r="R327" s="97">
        <v>1</v>
      </c>
      <c r="S327" s="97">
        <v>0</v>
      </c>
      <c r="T327" s="97">
        <v>2</v>
      </c>
      <c r="U327" s="97">
        <v>8</v>
      </c>
      <c r="V327" s="97">
        <v>0</v>
      </c>
      <c r="W327" s="97">
        <v>1</v>
      </c>
      <c r="X327" s="97">
        <v>9</v>
      </c>
      <c r="Y327" s="97">
        <v>11</v>
      </c>
      <c r="Z327" s="97">
        <v>12</v>
      </c>
      <c r="AA327" s="97">
        <v>16</v>
      </c>
      <c r="AB327" s="97">
        <v>9</v>
      </c>
      <c r="AC327" s="97">
        <v>4</v>
      </c>
      <c r="AD327" s="97">
        <v>5</v>
      </c>
      <c r="AE327" s="97">
        <v>1</v>
      </c>
      <c r="AF327" s="97">
        <v>2</v>
      </c>
      <c r="AG327" s="97">
        <v>8</v>
      </c>
      <c r="AH327" s="97">
        <v>8</v>
      </c>
      <c r="AI327" s="97">
        <v>1</v>
      </c>
      <c r="AJ327" s="97">
        <v>7</v>
      </c>
      <c r="AK327" s="97">
        <v>16</v>
      </c>
      <c r="AL327" s="97">
        <v>9</v>
      </c>
      <c r="AM327" s="97">
        <v>16</v>
      </c>
      <c r="AN327" s="96" t="s">
        <v>483</v>
      </c>
      <c r="AO327" s="97">
        <v>5</v>
      </c>
      <c r="AP327" s="31">
        <f>IFERROR(IF(AN327="CIKDITIRO",VLOOKUP(A327,'BR DTG CIKDITIRO'!C:E,3,0),IF(FR_HITUNG_MINMAX!AN327="PESALAKAN",VLOOKUP(FR_HITUNG_MINMAX!A327,'BR DTG ADW'!C:E,3,0),IF(FR_HITUNG_MINMAX!AN327="PACUL",VLOOKUP(FR_HITUNG_MINMAX!A327,'BR DTG PACUL'!C:E,3,0),IF(FR_HITUNG_MINMAX!AN327="TRAYEMAN",VLOOKUP(FR_HITUNG_MINMAX!A327,'BR DTG TRAYEMAN'!C:E,3,0),"?")))),0)</f>
        <v>0</v>
      </c>
      <c r="AQ327" s="31">
        <f>IF(AN327="PACUL",VLOOKUP(A327,'STOK PACUL'!C:H,6,0),IF(FR_HITUNG_MINMAX!AN327="PESALAKAN",VLOOKUP(FR_HITUNG_MINMAX!A327,'STOK PESALAKAN'!C:H,6,0),IF(FR_HITUNG_MINMAX!AN327="CIKDITIRO",VLOOKUP(FR_HITUNG_MINMAX!A327,'STOK CIKDITIRO'!C:H,6,0),IF(FR_HITUNG_MINMAX!AN327="TRAYEMAN",VLOOKUP(FR_HITUNG_MINMAX!A327,'STOK TRAYEMAN'!C:H,6,0),"?"))))</f>
        <v>5</v>
      </c>
      <c r="AR327" s="25">
        <f t="shared" si="16"/>
        <v>5</v>
      </c>
      <c r="AS327" s="25">
        <f t="shared" si="15"/>
        <v>5</v>
      </c>
      <c r="AT327" s="25">
        <f t="shared" si="17"/>
        <v>4</v>
      </c>
    </row>
    <row r="328" spans="1:46">
      <c r="A328" s="96" t="s">
        <v>377</v>
      </c>
      <c r="B328" s="96" t="s">
        <v>1331</v>
      </c>
      <c r="C328" s="96" t="s">
        <v>888</v>
      </c>
      <c r="D328" s="96" t="s">
        <v>1381</v>
      </c>
      <c r="E328" s="96" t="s">
        <v>482</v>
      </c>
      <c r="F328" s="97">
        <v>1500</v>
      </c>
      <c r="G328" s="97">
        <v>1</v>
      </c>
      <c r="H328" s="96" t="s">
        <v>30</v>
      </c>
      <c r="I328" s="96" t="s">
        <v>1185</v>
      </c>
      <c r="J328" s="98">
        <v>1</v>
      </c>
      <c r="K328" s="97">
        <v>1</v>
      </c>
      <c r="L328" s="97">
        <v>0</v>
      </c>
      <c r="M328" s="97">
        <v>0</v>
      </c>
      <c r="N328" s="97">
        <v>0</v>
      </c>
      <c r="O328" s="97">
        <v>0</v>
      </c>
      <c r="P328" s="97">
        <v>0</v>
      </c>
      <c r="Q328" s="97">
        <v>0</v>
      </c>
      <c r="R328" s="97">
        <v>2</v>
      </c>
      <c r="S328" s="97">
        <v>0</v>
      </c>
      <c r="T328" s="97">
        <v>0</v>
      </c>
      <c r="U328" s="97">
        <v>1</v>
      </c>
      <c r="V328" s="97">
        <v>0</v>
      </c>
      <c r="W328" s="97">
        <v>0</v>
      </c>
      <c r="X328" s="97">
        <v>2</v>
      </c>
      <c r="Y328" s="97">
        <v>0</v>
      </c>
      <c r="Z328" s="97">
        <v>0</v>
      </c>
      <c r="AA328" s="97">
        <v>0</v>
      </c>
      <c r="AB328" s="97">
        <v>0</v>
      </c>
      <c r="AC328" s="97">
        <v>0</v>
      </c>
      <c r="AD328" s="97">
        <v>2</v>
      </c>
      <c r="AE328" s="97">
        <v>2</v>
      </c>
      <c r="AF328" s="97">
        <v>0</v>
      </c>
      <c r="AG328" s="97">
        <v>1</v>
      </c>
      <c r="AH328" s="97">
        <v>1</v>
      </c>
      <c r="AI328" s="97">
        <v>0</v>
      </c>
      <c r="AJ328" s="97">
        <v>0</v>
      </c>
      <c r="AK328" s="97">
        <v>2</v>
      </c>
      <c r="AL328" s="97">
        <v>2</v>
      </c>
      <c r="AM328" s="97">
        <v>2</v>
      </c>
      <c r="AN328" s="96" t="s">
        <v>483</v>
      </c>
      <c r="AO328" s="97">
        <v>2</v>
      </c>
      <c r="AP328" s="31">
        <f>IFERROR(IF(AN328="CIKDITIRO",VLOOKUP(A328,'BR DTG CIKDITIRO'!C:E,3,0),IF(FR_HITUNG_MINMAX!AN328="PESALAKAN",VLOOKUP(FR_HITUNG_MINMAX!A328,'BR DTG ADW'!C:E,3,0),IF(FR_HITUNG_MINMAX!AN328="PACUL",VLOOKUP(FR_HITUNG_MINMAX!A328,'BR DTG PACUL'!C:E,3,0),IF(FR_HITUNG_MINMAX!AN328="TRAYEMAN",VLOOKUP(FR_HITUNG_MINMAX!A328,'BR DTG TRAYEMAN'!C:E,3,0),"?")))),0)</f>
        <v>0</v>
      </c>
      <c r="AQ328" s="31">
        <f>IF(AN328="PACUL",VLOOKUP(A328,'STOK PACUL'!C:H,6,0),IF(FR_HITUNG_MINMAX!AN328="PESALAKAN",VLOOKUP(FR_HITUNG_MINMAX!A328,'STOK PESALAKAN'!C:H,6,0),IF(FR_HITUNG_MINMAX!AN328="CIKDITIRO",VLOOKUP(FR_HITUNG_MINMAX!A328,'STOK CIKDITIRO'!C:H,6,0),IF(FR_HITUNG_MINMAX!AN328="TRAYEMAN",VLOOKUP(FR_HITUNG_MINMAX!A328,'STOK TRAYEMAN'!C:H,6,0),"?"))))</f>
        <v>2</v>
      </c>
      <c r="AR328" s="25">
        <f t="shared" si="16"/>
        <v>2</v>
      </c>
      <c r="AS328" s="25">
        <f t="shared" si="15"/>
        <v>1</v>
      </c>
      <c r="AT328" s="25">
        <f t="shared" si="17"/>
        <v>2</v>
      </c>
    </row>
    <row r="329" spans="1:46">
      <c r="A329" s="96" t="s">
        <v>378</v>
      </c>
      <c r="B329" s="96" t="s">
        <v>1168</v>
      </c>
      <c r="C329" s="96" t="s">
        <v>888</v>
      </c>
      <c r="D329" s="96" t="s">
        <v>1381</v>
      </c>
      <c r="E329" s="96" t="s">
        <v>485</v>
      </c>
      <c r="F329" s="97">
        <v>900</v>
      </c>
      <c r="G329" s="97">
        <v>10</v>
      </c>
      <c r="H329" s="96" t="s">
        <v>34</v>
      </c>
      <c r="I329" s="96" t="s">
        <v>1185</v>
      </c>
      <c r="J329" s="98">
        <v>1</v>
      </c>
      <c r="K329" s="97">
        <v>1</v>
      </c>
      <c r="L329" s="97">
        <v>3</v>
      </c>
      <c r="M329" s="97">
        <v>1</v>
      </c>
      <c r="N329" s="97">
        <v>2</v>
      </c>
      <c r="O329" s="97">
        <v>4</v>
      </c>
      <c r="P329" s="97">
        <v>8</v>
      </c>
      <c r="Q329" s="97">
        <v>0</v>
      </c>
      <c r="R329" s="97">
        <v>1</v>
      </c>
      <c r="S329" s="97">
        <v>2</v>
      </c>
      <c r="T329" s="97">
        <v>3</v>
      </c>
      <c r="U329" s="97">
        <v>5</v>
      </c>
      <c r="V329" s="97">
        <v>0</v>
      </c>
      <c r="W329" s="97">
        <v>1</v>
      </c>
      <c r="X329" s="97">
        <v>8</v>
      </c>
      <c r="Y329" s="97">
        <v>4</v>
      </c>
      <c r="Z329" s="97">
        <v>3</v>
      </c>
      <c r="AA329" s="97">
        <v>6</v>
      </c>
      <c r="AB329" s="97">
        <v>12</v>
      </c>
      <c r="AC329" s="97">
        <v>8</v>
      </c>
      <c r="AD329" s="97">
        <v>1</v>
      </c>
      <c r="AE329" s="97">
        <v>3</v>
      </c>
      <c r="AF329" s="97">
        <v>5</v>
      </c>
      <c r="AG329" s="97">
        <v>7</v>
      </c>
      <c r="AH329" s="97">
        <v>5</v>
      </c>
      <c r="AI329" s="97">
        <v>1</v>
      </c>
      <c r="AJ329" s="97">
        <v>4</v>
      </c>
      <c r="AK329" s="97">
        <v>12</v>
      </c>
      <c r="AL329" s="97">
        <v>8</v>
      </c>
      <c r="AM329" s="97">
        <v>40</v>
      </c>
      <c r="AN329" s="96" t="s">
        <v>483</v>
      </c>
      <c r="AO329" s="97">
        <v>18</v>
      </c>
      <c r="AP329" s="31">
        <f>IFERROR(IF(AN329="CIKDITIRO",VLOOKUP(A329,'BR DTG CIKDITIRO'!C:E,3,0),IF(FR_HITUNG_MINMAX!AN329="PESALAKAN",VLOOKUP(FR_HITUNG_MINMAX!A329,'BR DTG ADW'!C:E,3,0),IF(FR_HITUNG_MINMAX!AN329="PACUL",VLOOKUP(FR_HITUNG_MINMAX!A329,'BR DTG PACUL'!C:E,3,0),IF(FR_HITUNG_MINMAX!AN329="TRAYEMAN",VLOOKUP(FR_HITUNG_MINMAX!A329,'BR DTG TRAYEMAN'!C:E,3,0),"?")))),0)</f>
        <v>0</v>
      </c>
      <c r="AQ329" s="31">
        <f>IF(AN329="PACUL",VLOOKUP(A329,'STOK PACUL'!C:H,6,0),IF(FR_HITUNG_MINMAX!AN329="PESALAKAN",VLOOKUP(FR_HITUNG_MINMAX!A329,'STOK PESALAKAN'!C:H,6,0),IF(FR_HITUNG_MINMAX!AN329="CIKDITIRO",VLOOKUP(FR_HITUNG_MINMAX!A329,'STOK CIKDITIRO'!C:H,6,0),IF(FR_HITUNG_MINMAX!AN329="TRAYEMAN",VLOOKUP(FR_HITUNG_MINMAX!A329,'STOK TRAYEMAN'!C:H,6,0),"?"))))</f>
        <v>18</v>
      </c>
      <c r="AR329" s="25">
        <f t="shared" si="16"/>
        <v>18</v>
      </c>
      <c r="AS329" s="25">
        <f t="shared" si="15"/>
        <v>4</v>
      </c>
      <c r="AT329" s="25">
        <f t="shared" si="17"/>
        <v>4</v>
      </c>
    </row>
    <row r="330" spans="1:46">
      <c r="A330" s="96" t="s">
        <v>379</v>
      </c>
      <c r="B330" s="96" t="s">
        <v>1169</v>
      </c>
      <c r="C330" s="96" t="s">
        <v>888</v>
      </c>
      <c r="D330" s="96" t="s">
        <v>1381</v>
      </c>
      <c r="E330" s="96" t="s">
        <v>482</v>
      </c>
      <c r="F330" s="97">
        <v>1500</v>
      </c>
      <c r="G330" s="97">
        <v>1</v>
      </c>
      <c r="H330" s="96" t="s">
        <v>34</v>
      </c>
      <c r="I330" s="96" t="s">
        <v>1185</v>
      </c>
      <c r="J330" s="98">
        <v>1</v>
      </c>
      <c r="K330" s="97">
        <v>1</v>
      </c>
      <c r="L330" s="97">
        <v>0</v>
      </c>
      <c r="M330" s="97">
        <v>0</v>
      </c>
      <c r="N330" s="97">
        <v>0</v>
      </c>
      <c r="O330" s="97">
        <v>0</v>
      </c>
      <c r="P330" s="97">
        <v>0</v>
      </c>
      <c r="Q330" s="97">
        <v>0</v>
      </c>
      <c r="R330" s="97">
        <v>0</v>
      </c>
      <c r="S330" s="97">
        <v>1</v>
      </c>
      <c r="T330" s="97">
        <v>1</v>
      </c>
      <c r="U330" s="97">
        <v>0</v>
      </c>
      <c r="V330" s="97">
        <v>0</v>
      </c>
      <c r="W330" s="97">
        <v>0</v>
      </c>
      <c r="X330" s="97">
        <v>1</v>
      </c>
      <c r="Y330" s="97">
        <v>0</v>
      </c>
      <c r="Z330" s="97">
        <v>0</v>
      </c>
      <c r="AA330" s="97">
        <v>0</v>
      </c>
      <c r="AB330" s="97">
        <v>0</v>
      </c>
      <c r="AC330" s="97">
        <v>0</v>
      </c>
      <c r="AD330" s="97">
        <v>0</v>
      </c>
      <c r="AE330" s="97">
        <v>1</v>
      </c>
      <c r="AF330" s="97">
        <v>2</v>
      </c>
      <c r="AG330" s="97">
        <v>1</v>
      </c>
      <c r="AH330" s="97">
        <v>0</v>
      </c>
      <c r="AI330" s="97">
        <v>0</v>
      </c>
      <c r="AJ330" s="97">
        <v>0</v>
      </c>
      <c r="AK330" s="97">
        <v>2</v>
      </c>
      <c r="AL330" s="97">
        <v>1</v>
      </c>
      <c r="AM330" s="97">
        <v>2</v>
      </c>
      <c r="AN330" s="96" t="s">
        <v>483</v>
      </c>
      <c r="AO330" s="97">
        <v>5</v>
      </c>
      <c r="AP330" s="31">
        <f>IFERROR(IF(AN330="CIKDITIRO",VLOOKUP(A330,'BR DTG CIKDITIRO'!C:E,3,0),IF(FR_HITUNG_MINMAX!AN330="PESALAKAN",VLOOKUP(FR_HITUNG_MINMAX!A330,'BR DTG ADW'!C:E,3,0),IF(FR_HITUNG_MINMAX!AN330="PACUL",VLOOKUP(FR_HITUNG_MINMAX!A330,'BR DTG PACUL'!C:E,3,0),IF(FR_HITUNG_MINMAX!AN330="TRAYEMAN",VLOOKUP(FR_HITUNG_MINMAX!A330,'BR DTG TRAYEMAN'!C:E,3,0),"?")))),0)</f>
        <v>0</v>
      </c>
      <c r="AQ330" s="31">
        <f>IF(AN330="PACUL",VLOOKUP(A330,'STOK PACUL'!C:H,6,0),IF(FR_HITUNG_MINMAX!AN330="PESALAKAN",VLOOKUP(FR_HITUNG_MINMAX!A330,'STOK PESALAKAN'!C:H,6,0),IF(FR_HITUNG_MINMAX!AN330="CIKDITIRO",VLOOKUP(FR_HITUNG_MINMAX!A330,'STOK CIKDITIRO'!C:H,6,0),IF(FR_HITUNG_MINMAX!AN330="TRAYEMAN",VLOOKUP(FR_HITUNG_MINMAX!A330,'STOK TRAYEMAN'!C:H,6,0),"?"))))</f>
        <v>5</v>
      </c>
      <c r="AR330" s="25">
        <f t="shared" si="16"/>
        <v>5</v>
      </c>
      <c r="AS330" s="25">
        <f t="shared" si="15"/>
        <v>1</v>
      </c>
      <c r="AT330" s="25">
        <f t="shared" si="17"/>
        <v>3</v>
      </c>
    </row>
    <row r="331" spans="1:46">
      <c r="A331" s="96" t="s">
        <v>1453</v>
      </c>
      <c r="B331" s="96" t="s">
        <v>1454</v>
      </c>
      <c r="C331" s="96" t="s">
        <v>888</v>
      </c>
      <c r="D331" s="96" t="s">
        <v>1381</v>
      </c>
      <c r="E331" s="96" t="s">
        <v>482</v>
      </c>
      <c r="F331" s="97">
        <v>5000</v>
      </c>
      <c r="G331" s="97">
        <v>1</v>
      </c>
      <c r="H331" s="96" t="s">
        <v>31</v>
      </c>
      <c r="I331" s="96" t="s">
        <v>1185</v>
      </c>
      <c r="J331" s="98">
        <v>1</v>
      </c>
      <c r="K331" s="97">
        <v>1</v>
      </c>
      <c r="L331" s="97">
        <v>0</v>
      </c>
      <c r="M331" s="97">
        <v>0</v>
      </c>
      <c r="N331" s="97">
        <v>0</v>
      </c>
      <c r="O331" s="97">
        <v>0</v>
      </c>
      <c r="P331" s="97">
        <v>0</v>
      </c>
      <c r="Q331" s="97">
        <v>0</v>
      </c>
      <c r="R331" s="97">
        <v>1</v>
      </c>
      <c r="S331" s="97">
        <v>0</v>
      </c>
      <c r="T331" s="97">
        <v>1</v>
      </c>
      <c r="U331" s="97">
        <v>0</v>
      </c>
      <c r="V331" s="97">
        <v>0</v>
      </c>
      <c r="W331" s="97">
        <v>0</v>
      </c>
      <c r="X331" s="97">
        <v>1</v>
      </c>
      <c r="Y331" s="97">
        <v>0</v>
      </c>
      <c r="Z331" s="97">
        <v>0</v>
      </c>
      <c r="AA331" s="97">
        <v>0</v>
      </c>
      <c r="AB331" s="97">
        <v>0</v>
      </c>
      <c r="AC331" s="97">
        <v>0</v>
      </c>
      <c r="AD331" s="97">
        <v>1</v>
      </c>
      <c r="AE331" s="97">
        <v>1</v>
      </c>
      <c r="AF331" s="97">
        <v>1</v>
      </c>
      <c r="AG331" s="97">
        <v>0</v>
      </c>
      <c r="AH331" s="97">
        <v>0</v>
      </c>
      <c r="AI331" s="97">
        <v>0</v>
      </c>
      <c r="AJ331" s="97">
        <v>0</v>
      </c>
      <c r="AK331" s="97">
        <v>1</v>
      </c>
      <c r="AL331" s="97">
        <v>1</v>
      </c>
      <c r="AM331" s="97">
        <v>2</v>
      </c>
      <c r="AN331" s="96" t="s">
        <v>483</v>
      </c>
      <c r="AO331" s="97">
        <v>2</v>
      </c>
      <c r="AP331" s="31">
        <f>IFERROR(IF(AN331="CIKDITIRO",VLOOKUP(A331,'BR DTG CIKDITIRO'!C:E,3,0),IF(FR_HITUNG_MINMAX!AN331="PESALAKAN",VLOOKUP(FR_HITUNG_MINMAX!A331,'BR DTG ADW'!C:E,3,0),IF(FR_HITUNG_MINMAX!AN331="PACUL",VLOOKUP(FR_HITUNG_MINMAX!A331,'BR DTG PACUL'!C:E,3,0),IF(FR_HITUNG_MINMAX!AN331="TRAYEMAN",VLOOKUP(FR_HITUNG_MINMAX!A331,'BR DTG TRAYEMAN'!C:E,3,0),"?")))),0)</f>
        <v>0</v>
      </c>
      <c r="AQ331" s="31">
        <f>IF(AN331="PACUL",VLOOKUP(A331,'STOK PACUL'!C:H,6,0),IF(FR_HITUNG_MINMAX!AN331="PESALAKAN",VLOOKUP(FR_HITUNG_MINMAX!A331,'STOK PESALAKAN'!C:H,6,0),IF(FR_HITUNG_MINMAX!AN331="CIKDITIRO",VLOOKUP(FR_HITUNG_MINMAX!A331,'STOK CIKDITIRO'!C:H,6,0),IF(FR_HITUNG_MINMAX!AN331="TRAYEMAN",VLOOKUP(FR_HITUNG_MINMAX!A331,'STOK TRAYEMAN'!C:H,6,0),"?"))))</f>
        <v>2</v>
      </c>
      <c r="AR331" s="25">
        <f t="shared" si="16"/>
        <v>2</v>
      </c>
      <c r="AS331" s="25">
        <f t="shared" si="15"/>
        <v>1</v>
      </c>
      <c r="AT331" s="25">
        <f t="shared" si="17"/>
        <v>3</v>
      </c>
    </row>
    <row r="332" spans="1:46">
      <c r="A332" s="96" t="s">
        <v>380</v>
      </c>
      <c r="B332" s="96" t="s">
        <v>1170</v>
      </c>
      <c r="C332" s="96" t="s">
        <v>888</v>
      </c>
      <c r="D332" s="96" t="s">
        <v>1381</v>
      </c>
      <c r="E332" s="96" t="s">
        <v>486</v>
      </c>
      <c r="F332" s="97">
        <v>750</v>
      </c>
      <c r="G332" s="97">
        <v>10</v>
      </c>
      <c r="H332" s="96" t="s">
        <v>30</v>
      </c>
      <c r="I332" s="96" t="s">
        <v>1185</v>
      </c>
      <c r="J332" s="98" t="s">
        <v>1367</v>
      </c>
      <c r="K332" s="97">
        <v>1</v>
      </c>
      <c r="L332" s="97">
        <v>7</v>
      </c>
      <c r="M332" s="97">
        <v>2</v>
      </c>
      <c r="N332" s="97">
        <v>0</v>
      </c>
      <c r="O332" s="97">
        <v>3</v>
      </c>
      <c r="P332" s="97">
        <v>9</v>
      </c>
      <c r="Q332" s="97">
        <v>11</v>
      </c>
      <c r="R332" s="97">
        <v>3</v>
      </c>
      <c r="S332" s="97">
        <v>4</v>
      </c>
      <c r="T332" s="97">
        <v>5</v>
      </c>
      <c r="U332" s="97">
        <v>1</v>
      </c>
      <c r="V332" s="97">
        <v>16</v>
      </c>
      <c r="W332" s="97">
        <v>2</v>
      </c>
      <c r="X332" s="97">
        <v>16</v>
      </c>
      <c r="Y332" s="97">
        <v>9</v>
      </c>
      <c r="Z332" s="97">
        <v>2</v>
      </c>
      <c r="AA332" s="97">
        <v>3</v>
      </c>
      <c r="AB332" s="97">
        <v>12</v>
      </c>
      <c r="AC332" s="97">
        <v>20</v>
      </c>
      <c r="AD332" s="97">
        <v>14</v>
      </c>
      <c r="AE332" s="97">
        <v>7</v>
      </c>
      <c r="AF332" s="97">
        <v>9</v>
      </c>
      <c r="AG332" s="97">
        <v>5</v>
      </c>
      <c r="AH332" s="97">
        <v>17</v>
      </c>
      <c r="AI332" s="97">
        <v>18</v>
      </c>
      <c r="AJ332" s="97">
        <v>9</v>
      </c>
      <c r="AK332" s="97">
        <v>20</v>
      </c>
      <c r="AL332" s="97">
        <v>16</v>
      </c>
      <c r="AM332" s="97">
        <v>72</v>
      </c>
      <c r="AN332" s="96" t="s">
        <v>483</v>
      </c>
      <c r="AO332" s="97">
        <v>30</v>
      </c>
      <c r="AP332" s="31">
        <f>IFERROR(IF(AN332="CIKDITIRO",VLOOKUP(A332,'BR DTG CIKDITIRO'!C:E,3,0),IF(FR_HITUNG_MINMAX!AN332="PESALAKAN",VLOOKUP(FR_HITUNG_MINMAX!A332,'BR DTG ADW'!C:E,3,0),IF(FR_HITUNG_MINMAX!AN332="PACUL",VLOOKUP(FR_HITUNG_MINMAX!A332,'BR DTG PACUL'!C:E,3,0),IF(FR_HITUNG_MINMAX!AN332="TRAYEMAN",VLOOKUP(FR_HITUNG_MINMAX!A332,'BR DTG TRAYEMAN'!C:E,3,0),"?")))),0)</f>
        <v>0</v>
      </c>
      <c r="AQ332" s="31">
        <f>IF(AN332="PACUL",VLOOKUP(A332,'STOK PACUL'!C:H,6,0),IF(FR_HITUNG_MINMAX!AN332="PESALAKAN",VLOOKUP(FR_HITUNG_MINMAX!A332,'STOK PESALAKAN'!C:H,6,0),IF(FR_HITUNG_MINMAX!AN332="CIKDITIRO",VLOOKUP(FR_HITUNG_MINMAX!A332,'STOK CIKDITIRO'!C:H,6,0),IF(FR_HITUNG_MINMAX!AN332="TRAYEMAN",VLOOKUP(FR_HITUNG_MINMAX!A332,'STOK TRAYEMAN'!C:H,6,0),"?"))))</f>
        <v>30</v>
      </c>
      <c r="AR332" s="25">
        <f t="shared" si="16"/>
        <v>30</v>
      </c>
      <c r="AS332" s="25">
        <f t="shared" si="15"/>
        <v>8</v>
      </c>
      <c r="AT332" s="25">
        <f t="shared" si="17"/>
        <v>4</v>
      </c>
    </row>
    <row r="333" spans="1:46">
      <c r="A333" s="96" t="s">
        <v>381</v>
      </c>
      <c r="B333" s="96" t="s">
        <v>1173</v>
      </c>
      <c r="C333" s="96" t="s">
        <v>888</v>
      </c>
      <c r="D333" s="96" t="s">
        <v>1381</v>
      </c>
      <c r="E333" s="96" t="s">
        <v>486</v>
      </c>
      <c r="F333" s="97">
        <v>900</v>
      </c>
      <c r="G333" s="97">
        <v>10</v>
      </c>
      <c r="H333" s="96" t="s">
        <v>30</v>
      </c>
      <c r="I333" s="96" t="s">
        <v>1185</v>
      </c>
      <c r="J333" s="98" t="s">
        <v>1384</v>
      </c>
      <c r="K333" s="97">
        <v>1</v>
      </c>
      <c r="L333" s="97">
        <v>5</v>
      </c>
      <c r="M333" s="97">
        <v>1</v>
      </c>
      <c r="N333" s="97">
        <v>9</v>
      </c>
      <c r="O333" s="97">
        <v>0</v>
      </c>
      <c r="P333" s="97">
        <v>4</v>
      </c>
      <c r="Q333" s="97">
        <v>6</v>
      </c>
      <c r="R333" s="97">
        <v>1</v>
      </c>
      <c r="S333" s="97">
        <v>5</v>
      </c>
      <c r="T333" s="97">
        <v>0</v>
      </c>
      <c r="U333" s="97">
        <v>4</v>
      </c>
      <c r="V333" s="97">
        <v>5</v>
      </c>
      <c r="W333" s="97">
        <v>4</v>
      </c>
      <c r="X333" s="97">
        <v>9</v>
      </c>
      <c r="Y333" s="97">
        <v>6</v>
      </c>
      <c r="Z333" s="97">
        <v>10</v>
      </c>
      <c r="AA333" s="97">
        <v>9</v>
      </c>
      <c r="AB333" s="97">
        <v>4</v>
      </c>
      <c r="AC333" s="97">
        <v>10</v>
      </c>
      <c r="AD333" s="97">
        <v>7</v>
      </c>
      <c r="AE333" s="97">
        <v>6</v>
      </c>
      <c r="AF333" s="97">
        <v>5</v>
      </c>
      <c r="AG333" s="97">
        <v>9</v>
      </c>
      <c r="AH333" s="97">
        <v>9</v>
      </c>
      <c r="AI333" s="97">
        <v>9</v>
      </c>
      <c r="AJ333" s="97">
        <v>9</v>
      </c>
      <c r="AK333" s="97">
        <v>10</v>
      </c>
      <c r="AL333" s="97">
        <v>9</v>
      </c>
      <c r="AM333" s="97">
        <v>38</v>
      </c>
      <c r="AN333" s="96" t="s">
        <v>483</v>
      </c>
      <c r="AO333" s="97">
        <v>27</v>
      </c>
      <c r="AP333" s="31">
        <f>IFERROR(IF(AN333="CIKDITIRO",VLOOKUP(A333,'BR DTG CIKDITIRO'!C:E,3,0),IF(FR_HITUNG_MINMAX!AN333="PESALAKAN",VLOOKUP(FR_HITUNG_MINMAX!A333,'BR DTG ADW'!C:E,3,0),IF(FR_HITUNG_MINMAX!AN333="PACUL",VLOOKUP(FR_HITUNG_MINMAX!A333,'BR DTG PACUL'!C:E,3,0),IF(FR_HITUNG_MINMAX!AN333="TRAYEMAN",VLOOKUP(FR_HITUNG_MINMAX!A333,'BR DTG TRAYEMAN'!C:E,3,0),"?")))),0)</f>
        <v>0</v>
      </c>
      <c r="AQ333" s="31">
        <f>IF(AN333="PACUL",VLOOKUP(A333,'STOK PACUL'!C:H,6,0),IF(FR_HITUNG_MINMAX!AN333="PESALAKAN",VLOOKUP(FR_HITUNG_MINMAX!A333,'STOK PESALAKAN'!C:H,6,0),IF(FR_HITUNG_MINMAX!AN333="CIKDITIRO",VLOOKUP(FR_HITUNG_MINMAX!A333,'STOK CIKDITIRO'!C:H,6,0),IF(FR_HITUNG_MINMAX!AN333="TRAYEMAN",VLOOKUP(FR_HITUNG_MINMAX!A333,'STOK TRAYEMAN'!C:H,6,0),"?"))))</f>
        <v>27</v>
      </c>
      <c r="AR333" s="25">
        <f t="shared" si="16"/>
        <v>27</v>
      </c>
      <c r="AS333" s="25">
        <f t="shared" si="15"/>
        <v>5</v>
      </c>
      <c r="AT333" s="25">
        <f t="shared" si="17"/>
        <v>4</v>
      </c>
    </row>
    <row r="334" spans="1:46">
      <c r="A334" s="96" t="s">
        <v>382</v>
      </c>
      <c r="B334" s="96" t="s">
        <v>1174</v>
      </c>
      <c r="C334" s="96" t="s">
        <v>888</v>
      </c>
      <c r="D334" s="96" t="s">
        <v>1381</v>
      </c>
      <c r="E334" s="96" t="s">
        <v>482</v>
      </c>
      <c r="F334" s="97">
        <v>1500</v>
      </c>
      <c r="G334" s="97">
        <v>1</v>
      </c>
      <c r="H334" s="96" t="s">
        <v>30</v>
      </c>
      <c r="I334" s="96" t="s">
        <v>1185</v>
      </c>
      <c r="J334" s="98">
        <v>1</v>
      </c>
      <c r="K334" s="97">
        <v>1</v>
      </c>
      <c r="L334" s="97">
        <v>0</v>
      </c>
      <c r="M334" s="97">
        <v>0</v>
      </c>
      <c r="N334" s="97">
        <v>0</v>
      </c>
      <c r="O334" s="97">
        <v>2</v>
      </c>
      <c r="P334" s="97">
        <v>0</v>
      </c>
      <c r="Q334" s="97">
        <v>0</v>
      </c>
      <c r="R334" s="97">
        <v>0</v>
      </c>
      <c r="S334" s="97">
        <v>0</v>
      </c>
      <c r="T334" s="97">
        <v>0</v>
      </c>
      <c r="U334" s="97">
        <v>0</v>
      </c>
      <c r="V334" s="97">
        <v>2</v>
      </c>
      <c r="W334" s="97">
        <v>0</v>
      </c>
      <c r="X334" s="97">
        <v>2</v>
      </c>
      <c r="Y334" s="97">
        <v>0</v>
      </c>
      <c r="Z334" s="97">
        <v>0</v>
      </c>
      <c r="AA334" s="97">
        <v>2</v>
      </c>
      <c r="AB334" s="97">
        <v>2</v>
      </c>
      <c r="AC334" s="97">
        <v>0</v>
      </c>
      <c r="AD334" s="97">
        <v>0</v>
      </c>
      <c r="AE334" s="97">
        <v>0</v>
      </c>
      <c r="AF334" s="97">
        <v>0</v>
      </c>
      <c r="AG334" s="97">
        <v>0</v>
      </c>
      <c r="AH334" s="97">
        <v>2</v>
      </c>
      <c r="AI334" s="97">
        <v>2</v>
      </c>
      <c r="AJ334" s="97">
        <v>0</v>
      </c>
      <c r="AK334" s="97">
        <v>2</v>
      </c>
      <c r="AL334" s="97">
        <v>2</v>
      </c>
      <c r="AM334" s="97">
        <v>2</v>
      </c>
      <c r="AN334" s="96" t="s">
        <v>483</v>
      </c>
      <c r="AO334" s="97">
        <v>21</v>
      </c>
      <c r="AP334" s="31">
        <f>IFERROR(IF(AN334="CIKDITIRO",VLOOKUP(A334,'BR DTG CIKDITIRO'!C:E,3,0),IF(FR_HITUNG_MINMAX!AN334="PESALAKAN",VLOOKUP(FR_HITUNG_MINMAX!A334,'BR DTG ADW'!C:E,3,0),IF(FR_HITUNG_MINMAX!AN334="PACUL",VLOOKUP(FR_HITUNG_MINMAX!A334,'BR DTG PACUL'!C:E,3,0),IF(FR_HITUNG_MINMAX!AN334="TRAYEMAN",VLOOKUP(FR_HITUNG_MINMAX!A334,'BR DTG TRAYEMAN'!C:E,3,0),"?")))),0)</f>
        <v>0</v>
      </c>
      <c r="AQ334" s="31">
        <f>IF(AN334="PACUL",VLOOKUP(A334,'STOK PACUL'!C:H,6,0),IF(FR_HITUNG_MINMAX!AN334="PESALAKAN",VLOOKUP(FR_HITUNG_MINMAX!A334,'STOK PESALAKAN'!C:H,6,0),IF(FR_HITUNG_MINMAX!AN334="CIKDITIRO",VLOOKUP(FR_HITUNG_MINMAX!A334,'STOK CIKDITIRO'!C:H,6,0),IF(FR_HITUNG_MINMAX!AN334="TRAYEMAN",VLOOKUP(FR_HITUNG_MINMAX!A334,'STOK TRAYEMAN'!C:H,6,0),"?"))))</f>
        <v>21</v>
      </c>
      <c r="AR334" s="25">
        <f t="shared" si="16"/>
        <v>21</v>
      </c>
      <c r="AS334" s="25">
        <f t="shared" si="15"/>
        <v>1</v>
      </c>
      <c r="AT334" s="25">
        <f t="shared" si="17"/>
        <v>3</v>
      </c>
    </row>
    <row r="335" spans="1:46">
      <c r="A335" s="96" t="s">
        <v>383</v>
      </c>
      <c r="B335" s="96" t="s">
        <v>1175</v>
      </c>
      <c r="C335" s="96" t="s">
        <v>888</v>
      </c>
      <c r="D335" s="96" t="s">
        <v>1381</v>
      </c>
      <c r="E335" s="96" t="s">
        <v>486</v>
      </c>
      <c r="F335" s="97">
        <v>1000</v>
      </c>
      <c r="G335" s="97">
        <v>1</v>
      </c>
      <c r="H335" s="96" t="s">
        <v>31</v>
      </c>
      <c r="I335" s="96" t="s">
        <v>1185</v>
      </c>
      <c r="J335" s="98">
        <v>1</v>
      </c>
      <c r="K335" s="97">
        <v>1</v>
      </c>
      <c r="L335" s="97">
        <v>11</v>
      </c>
      <c r="M335" s="97">
        <v>9</v>
      </c>
      <c r="N335" s="97">
        <v>20</v>
      </c>
      <c r="O335" s="97">
        <v>12</v>
      </c>
      <c r="P335" s="97">
        <v>17</v>
      </c>
      <c r="Q335" s="97">
        <v>4</v>
      </c>
      <c r="R335" s="97">
        <v>19</v>
      </c>
      <c r="S335" s="97">
        <v>13</v>
      </c>
      <c r="T335" s="97">
        <v>13</v>
      </c>
      <c r="U335" s="97">
        <v>0</v>
      </c>
      <c r="V335" s="97">
        <v>20</v>
      </c>
      <c r="W335" s="97">
        <v>11</v>
      </c>
      <c r="X335" s="97">
        <v>20</v>
      </c>
      <c r="Y335" s="97">
        <v>20</v>
      </c>
      <c r="Z335" s="97">
        <v>29</v>
      </c>
      <c r="AA335" s="97">
        <v>32</v>
      </c>
      <c r="AB335" s="97">
        <v>29</v>
      </c>
      <c r="AC335" s="97">
        <v>21</v>
      </c>
      <c r="AD335" s="97">
        <v>23</v>
      </c>
      <c r="AE335" s="97">
        <v>32</v>
      </c>
      <c r="AF335" s="97">
        <v>26</v>
      </c>
      <c r="AG335" s="97">
        <v>13</v>
      </c>
      <c r="AH335" s="97">
        <v>20</v>
      </c>
      <c r="AI335" s="97">
        <v>31</v>
      </c>
      <c r="AJ335" s="97">
        <v>22</v>
      </c>
      <c r="AK335" s="97">
        <v>32</v>
      </c>
      <c r="AL335" s="97">
        <v>20</v>
      </c>
      <c r="AM335" s="97">
        <v>104</v>
      </c>
      <c r="AN335" s="96" t="s">
        <v>483</v>
      </c>
      <c r="AO335" s="97">
        <v>83</v>
      </c>
      <c r="AP335" s="31">
        <f>IFERROR(IF(AN335="CIKDITIRO",VLOOKUP(A335,'BR DTG CIKDITIRO'!C:E,3,0),IF(FR_HITUNG_MINMAX!AN335="PESALAKAN",VLOOKUP(FR_HITUNG_MINMAX!A335,'BR DTG ADW'!C:E,3,0),IF(FR_HITUNG_MINMAX!AN335="PACUL",VLOOKUP(FR_HITUNG_MINMAX!A335,'BR DTG PACUL'!C:E,3,0),IF(FR_HITUNG_MINMAX!AN335="TRAYEMAN",VLOOKUP(FR_HITUNG_MINMAX!A335,'BR DTG TRAYEMAN'!C:E,3,0),"?")))),0)</f>
        <v>0</v>
      </c>
      <c r="AQ335" s="31">
        <f>IF(AN335="PACUL",VLOOKUP(A335,'STOK PACUL'!C:H,6,0),IF(FR_HITUNG_MINMAX!AN335="PESALAKAN",VLOOKUP(FR_HITUNG_MINMAX!A335,'STOK PESALAKAN'!C:H,6,0),IF(FR_HITUNG_MINMAX!AN335="CIKDITIRO",VLOOKUP(FR_HITUNG_MINMAX!A335,'STOK CIKDITIRO'!C:H,6,0),IF(FR_HITUNG_MINMAX!AN335="TRAYEMAN",VLOOKUP(FR_HITUNG_MINMAX!A335,'STOK TRAYEMAN'!C:H,6,0),"?"))))</f>
        <v>83</v>
      </c>
      <c r="AR335" s="25">
        <f t="shared" si="16"/>
        <v>83</v>
      </c>
      <c r="AS335" s="25">
        <f t="shared" si="15"/>
        <v>10</v>
      </c>
      <c r="AT335" s="25">
        <f t="shared" si="17"/>
        <v>4</v>
      </c>
    </row>
    <row r="336" spans="1:46">
      <c r="A336" s="96" t="s">
        <v>384</v>
      </c>
      <c r="B336" s="96" t="s">
        <v>1176</v>
      </c>
      <c r="C336" s="96" t="s">
        <v>888</v>
      </c>
      <c r="D336" s="96" t="s">
        <v>1381</v>
      </c>
      <c r="E336" s="96" t="s">
        <v>482</v>
      </c>
      <c r="F336" s="97">
        <v>1500</v>
      </c>
      <c r="G336" s="97">
        <v>2</v>
      </c>
      <c r="H336" s="96" t="s">
        <v>111</v>
      </c>
      <c r="I336" s="96" t="s">
        <v>1185</v>
      </c>
      <c r="J336" s="98" t="s">
        <v>1366</v>
      </c>
      <c r="K336" s="97">
        <v>1</v>
      </c>
      <c r="L336" s="97">
        <v>0</v>
      </c>
      <c r="M336" s="97">
        <v>0</v>
      </c>
      <c r="N336" s="97">
        <v>0</v>
      </c>
      <c r="O336" s="97">
        <v>1</v>
      </c>
      <c r="P336" s="97">
        <v>0</v>
      </c>
      <c r="Q336" s="97">
        <v>0</v>
      </c>
      <c r="R336" s="97">
        <v>0</v>
      </c>
      <c r="S336" s="97">
        <v>1</v>
      </c>
      <c r="T336" s="97">
        <v>0</v>
      </c>
      <c r="U336" s="97">
        <v>0</v>
      </c>
      <c r="V336" s="97">
        <v>0</v>
      </c>
      <c r="W336" s="97">
        <v>0</v>
      </c>
      <c r="X336" s="97">
        <v>1</v>
      </c>
      <c r="Y336" s="97">
        <v>0</v>
      </c>
      <c r="Z336" s="97">
        <v>0</v>
      </c>
      <c r="AA336" s="97">
        <v>1</v>
      </c>
      <c r="AB336" s="97">
        <v>1</v>
      </c>
      <c r="AC336" s="97">
        <v>0</v>
      </c>
      <c r="AD336" s="97">
        <v>0</v>
      </c>
      <c r="AE336" s="97">
        <v>1</v>
      </c>
      <c r="AF336" s="97">
        <v>1</v>
      </c>
      <c r="AG336" s="97">
        <v>1</v>
      </c>
      <c r="AH336" s="97">
        <v>0</v>
      </c>
      <c r="AI336" s="97">
        <v>0</v>
      </c>
      <c r="AJ336" s="97">
        <v>0</v>
      </c>
      <c r="AK336" s="97">
        <v>1</v>
      </c>
      <c r="AL336" s="97">
        <v>1</v>
      </c>
      <c r="AM336" s="97">
        <v>2</v>
      </c>
      <c r="AN336" s="96" t="s">
        <v>483</v>
      </c>
      <c r="AO336" s="97">
        <v>4</v>
      </c>
      <c r="AP336" s="31">
        <f>IFERROR(IF(AN336="CIKDITIRO",VLOOKUP(A336,'BR DTG CIKDITIRO'!C:E,3,0),IF(FR_HITUNG_MINMAX!AN336="PESALAKAN",VLOOKUP(FR_HITUNG_MINMAX!A336,'BR DTG ADW'!C:E,3,0),IF(FR_HITUNG_MINMAX!AN336="PACUL",VLOOKUP(FR_HITUNG_MINMAX!A336,'BR DTG PACUL'!C:E,3,0),IF(FR_HITUNG_MINMAX!AN336="TRAYEMAN",VLOOKUP(FR_HITUNG_MINMAX!A336,'BR DTG TRAYEMAN'!C:E,3,0),"?")))),0)</f>
        <v>0</v>
      </c>
      <c r="AQ336" s="31">
        <f>IF(AN336="PACUL",VLOOKUP(A336,'STOK PACUL'!C:H,6,0),IF(FR_HITUNG_MINMAX!AN336="PESALAKAN",VLOOKUP(FR_HITUNG_MINMAX!A336,'STOK PESALAKAN'!C:H,6,0),IF(FR_HITUNG_MINMAX!AN336="CIKDITIRO",VLOOKUP(FR_HITUNG_MINMAX!A336,'STOK CIKDITIRO'!C:H,6,0),IF(FR_HITUNG_MINMAX!AN336="TRAYEMAN",VLOOKUP(FR_HITUNG_MINMAX!A336,'STOK TRAYEMAN'!C:H,6,0),"?"))))</f>
        <v>4</v>
      </c>
      <c r="AR336" s="25">
        <f t="shared" si="16"/>
        <v>4</v>
      </c>
      <c r="AS336" s="25">
        <f t="shared" si="15"/>
        <v>1</v>
      </c>
      <c r="AT336" s="25">
        <f t="shared" si="17"/>
        <v>3</v>
      </c>
    </row>
    <row r="337" spans="1:46" ht="30">
      <c r="A337" s="96" t="s">
        <v>385</v>
      </c>
      <c r="B337" s="96" t="s">
        <v>1177</v>
      </c>
      <c r="C337" s="96" t="s">
        <v>877</v>
      </c>
      <c r="D337" s="96" t="s">
        <v>1377</v>
      </c>
      <c r="E337" s="96" t="s">
        <v>482</v>
      </c>
      <c r="F337" s="97">
        <v>28000</v>
      </c>
      <c r="G337" s="97">
        <v>1</v>
      </c>
      <c r="H337" s="96" t="s">
        <v>30</v>
      </c>
      <c r="I337" s="96" t="s">
        <v>1185</v>
      </c>
      <c r="J337" s="98" t="s">
        <v>1367</v>
      </c>
      <c r="K337" s="97">
        <v>1</v>
      </c>
      <c r="L337" s="97">
        <v>0</v>
      </c>
      <c r="M337" s="97">
        <v>0</v>
      </c>
      <c r="N337" s="97">
        <v>0</v>
      </c>
      <c r="O337" s="97">
        <v>0</v>
      </c>
      <c r="P337" s="97">
        <v>1</v>
      </c>
      <c r="Q337" s="97">
        <v>0</v>
      </c>
      <c r="R337" s="97">
        <v>0</v>
      </c>
      <c r="S337" s="97">
        <v>0</v>
      </c>
      <c r="T337" s="97">
        <v>0</v>
      </c>
      <c r="U337" s="97">
        <v>0</v>
      </c>
      <c r="V337" s="97">
        <v>0</v>
      </c>
      <c r="W337" s="97">
        <v>0</v>
      </c>
      <c r="X337" s="97">
        <v>1</v>
      </c>
      <c r="Y337" s="97">
        <v>0</v>
      </c>
      <c r="Z337" s="97">
        <v>0</v>
      </c>
      <c r="AA337" s="97">
        <v>0</v>
      </c>
      <c r="AB337" s="97">
        <v>1</v>
      </c>
      <c r="AC337" s="97">
        <v>1</v>
      </c>
      <c r="AD337" s="97">
        <v>0</v>
      </c>
      <c r="AE337" s="97">
        <v>0</v>
      </c>
      <c r="AF337" s="97">
        <v>0</v>
      </c>
      <c r="AG337" s="97">
        <v>0</v>
      </c>
      <c r="AH337" s="97">
        <v>0</v>
      </c>
      <c r="AI337" s="97">
        <v>0</v>
      </c>
      <c r="AJ337" s="97">
        <v>0</v>
      </c>
      <c r="AK337" s="97">
        <v>1</v>
      </c>
      <c r="AL337" s="97">
        <v>1</v>
      </c>
      <c r="AM337" s="97">
        <v>1</v>
      </c>
      <c r="AN337" s="96" t="s">
        <v>483</v>
      </c>
      <c r="AO337" s="97">
        <v>1</v>
      </c>
      <c r="AP337" s="31">
        <f>IFERROR(IF(AN337="CIKDITIRO",VLOOKUP(A337,'BR DTG CIKDITIRO'!C:E,3,0),IF(FR_HITUNG_MINMAX!AN337="PESALAKAN",VLOOKUP(FR_HITUNG_MINMAX!A337,'BR DTG ADW'!C:E,3,0),IF(FR_HITUNG_MINMAX!AN337="PACUL",VLOOKUP(FR_HITUNG_MINMAX!A337,'BR DTG PACUL'!C:E,3,0),IF(FR_HITUNG_MINMAX!AN337="TRAYEMAN",VLOOKUP(FR_HITUNG_MINMAX!A337,'BR DTG TRAYEMAN'!C:E,3,0),"?")))),0)</f>
        <v>0</v>
      </c>
      <c r="AQ337" s="31">
        <f>IF(AN337="PACUL",VLOOKUP(A337,'STOK PACUL'!C:H,6,0),IF(FR_HITUNG_MINMAX!AN337="PESALAKAN",VLOOKUP(FR_HITUNG_MINMAX!A337,'STOK PESALAKAN'!C:H,6,0),IF(FR_HITUNG_MINMAX!AN337="CIKDITIRO",VLOOKUP(FR_HITUNG_MINMAX!A337,'STOK CIKDITIRO'!C:H,6,0),IF(FR_HITUNG_MINMAX!AN337="TRAYEMAN",VLOOKUP(FR_HITUNG_MINMAX!A337,'STOK TRAYEMAN'!C:H,6,0),"?"))))</f>
        <v>1</v>
      </c>
      <c r="AR337" s="25">
        <f t="shared" si="16"/>
        <v>1</v>
      </c>
      <c r="AS337" s="25">
        <f t="shared" si="15"/>
        <v>1</v>
      </c>
      <c r="AT337" s="25">
        <f t="shared" si="17"/>
        <v>2</v>
      </c>
    </row>
    <row r="338" spans="1:46">
      <c r="A338" s="96" t="s">
        <v>560</v>
      </c>
      <c r="B338" s="96" t="s">
        <v>1178</v>
      </c>
      <c r="C338" s="96" t="s">
        <v>888</v>
      </c>
      <c r="D338" s="96" t="s">
        <v>1381</v>
      </c>
      <c r="E338" s="96" t="s">
        <v>482</v>
      </c>
      <c r="F338" s="97">
        <v>1250</v>
      </c>
      <c r="G338" s="97">
        <v>1</v>
      </c>
      <c r="H338" s="96" t="s">
        <v>91</v>
      </c>
      <c r="I338" s="96" t="s">
        <v>1185</v>
      </c>
      <c r="J338" s="98">
        <v>1</v>
      </c>
      <c r="K338" s="97">
        <v>1</v>
      </c>
      <c r="L338" s="97">
        <v>0</v>
      </c>
      <c r="M338" s="97">
        <v>0</v>
      </c>
      <c r="N338" s="97">
        <v>0</v>
      </c>
      <c r="O338" s="97">
        <v>0</v>
      </c>
      <c r="P338" s="97">
        <v>0</v>
      </c>
      <c r="Q338" s="97">
        <v>0</v>
      </c>
      <c r="R338" s="97">
        <v>0</v>
      </c>
      <c r="S338" s="97">
        <v>2</v>
      </c>
      <c r="T338" s="97">
        <v>0</v>
      </c>
      <c r="U338" s="97">
        <v>0</v>
      </c>
      <c r="V338" s="97">
        <v>0</v>
      </c>
      <c r="W338" s="97">
        <v>0</v>
      </c>
      <c r="X338" s="97">
        <v>2</v>
      </c>
      <c r="Y338" s="97">
        <v>0</v>
      </c>
      <c r="Z338" s="97">
        <v>0</v>
      </c>
      <c r="AA338" s="97">
        <v>0</v>
      </c>
      <c r="AB338" s="97">
        <v>0</v>
      </c>
      <c r="AC338" s="97">
        <v>0</v>
      </c>
      <c r="AD338" s="97">
        <v>0</v>
      </c>
      <c r="AE338" s="97">
        <v>2</v>
      </c>
      <c r="AF338" s="97">
        <v>2</v>
      </c>
      <c r="AG338" s="97">
        <v>2</v>
      </c>
      <c r="AH338" s="97">
        <v>0</v>
      </c>
      <c r="AI338" s="97">
        <v>0</v>
      </c>
      <c r="AJ338" s="97">
        <v>0</v>
      </c>
      <c r="AK338" s="97">
        <v>2</v>
      </c>
      <c r="AL338" s="97">
        <v>2</v>
      </c>
      <c r="AM338" s="97">
        <v>2</v>
      </c>
      <c r="AN338" s="96" t="s">
        <v>483</v>
      </c>
      <c r="AO338" s="97">
        <v>7</v>
      </c>
      <c r="AP338" s="31">
        <f>IFERROR(IF(AN338="CIKDITIRO",VLOOKUP(A338,'BR DTG CIKDITIRO'!C:E,3,0),IF(FR_HITUNG_MINMAX!AN338="PESALAKAN",VLOOKUP(FR_HITUNG_MINMAX!A338,'BR DTG ADW'!C:E,3,0),IF(FR_HITUNG_MINMAX!AN338="PACUL",VLOOKUP(FR_HITUNG_MINMAX!A338,'BR DTG PACUL'!C:E,3,0),IF(FR_HITUNG_MINMAX!AN338="TRAYEMAN",VLOOKUP(FR_HITUNG_MINMAX!A338,'BR DTG TRAYEMAN'!C:E,3,0),"?")))),0)</f>
        <v>0</v>
      </c>
      <c r="AQ338" s="31">
        <f>IF(AN338="PACUL",VLOOKUP(A338,'STOK PACUL'!C:H,6,0),IF(FR_HITUNG_MINMAX!AN338="PESALAKAN",VLOOKUP(FR_HITUNG_MINMAX!A338,'STOK PESALAKAN'!C:H,6,0),IF(FR_HITUNG_MINMAX!AN338="CIKDITIRO",VLOOKUP(FR_HITUNG_MINMAX!A338,'STOK CIKDITIRO'!C:H,6,0),IF(FR_HITUNG_MINMAX!AN338="TRAYEMAN",VLOOKUP(FR_HITUNG_MINMAX!A338,'STOK TRAYEMAN'!C:H,6,0),"?"))))</f>
        <v>7</v>
      </c>
      <c r="AR338" s="25">
        <f t="shared" si="16"/>
        <v>7</v>
      </c>
      <c r="AS338" s="25">
        <f t="shared" si="15"/>
        <v>1</v>
      </c>
      <c r="AT338" s="25">
        <f t="shared" si="17"/>
        <v>2</v>
      </c>
    </row>
    <row r="339" spans="1:46">
      <c r="A339" s="96" t="s">
        <v>1866</v>
      </c>
      <c r="B339" s="96" t="s">
        <v>1867</v>
      </c>
      <c r="C339" s="96" t="s">
        <v>876</v>
      </c>
      <c r="D339" s="96" t="s">
        <v>1365</v>
      </c>
      <c r="E339" s="96" t="s">
        <v>482</v>
      </c>
      <c r="F339" s="97">
        <v>708000</v>
      </c>
      <c r="G339" s="97">
        <v>1</v>
      </c>
      <c r="H339" s="96" t="s">
        <v>1185</v>
      </c>
      <c r="I339" s="96" t="s">
        <v>1185</v>
      </c>
      <c r="J339" s="98">
        <v>1</v>
      </c>
      <c r="K339" s="97">
        <v>1</v>
      </c>
      <c r="L339" s="97">
        <v>0</v>
      </c>
      <c r="M339" s="97">
        <v>0</v>
      </c>
      <c r="N339" s="97">
        <v>0</v>
      </c>
      <c r="O339" s="97">
        <v>0</v>
      </c>
      <c r="P339" s="97">
        <v>0</v>
      </c>
      <c r="Q339" s="97">
        <v>0</v>
      </c>
      <c r="R339" s="97">
        <v>0</v>
      </c>
      <c r="S339" s="97">
        <v>0</v>
      </c>
      <c r="T339" s="97">
        <v>0</v>
      </c>
      <c r="U339" s="97">
        <v>0</v>
      </c>
      <c r="V339" s="97">
        <v>1</v>
      </c>
      <c r="W339" s="97">
        <v>0</v>
      </c>
      <c r="X339" s="97">
        <v>1</v>
      </c>
      <c r="Y339" s="97">
        <v>0</v>
      </c>
      <c r="Z339" s="97">
        <v>0</v>
      </c>
      <c r="AA339" s="97">
        <v>0</v>
      </c>
      <c r="AB339" s="97">
        <v>0</v>
      </c>
      <c r="AC339" s="97">
        <v>0</v>
      </c>
      <c r="AD339" s="97">
        <v>0</v>
      </c>
      <c r="AE339" s="97">
        <v>0</v>
      </c>
      <c r="AF339" s="97">
        <v>0</v>
      </c>
      <c r="AG339" s="97">
        <v>0</v>
      </c>
      <c r="AH339" s="97">
        <v>1</v>
      </c>
      <c r="AI339" s="97">
        <v>1</v>
      </c>
      <c r="AJ339" s="97">
        <v>0</v>
      </c>
      <c r="AK339" s="97">
        <v>1</v>
      </c>
      <c r="AL339" s="97">
        <v>0</v>
      </c>
      <c r="AM339" s="97">
        <v>0</v>
      </c>
      <c r="AN339" s="96" t="s">
        <v>483</v>
      </c>
      <c r="AO339" s="97">
        <v>0</v>
      </c>
      <c r="AP339" s="31">
        <f>IFERROR(IF(AN339="CIKDITIRO",VLOOKUP(A339,'BR DTG CIKDITIRO'!C:E,3,0),IF(FR_HITUNG_MINMAX!AN339="PESALAKAN",VLOOKUP(FR_HITUNG_MINMAX!A339,'BR DTG ADW'!C:E,3,0),IF(FR_HITUNG_MINMAX!AN339="PACUL",VLOOKUP(FR_HITUNG_MINMAX!A339,'BR DTG PACUL'!C:E,3,0),IF(FR_HITUNG_MINMAX!AN339="TRAYEMAN",VLOOKUP(FR_HITUNG_MINMAX!A339,'BR DTG TRAYEMAN'!C:E,3,0),"?")))),0)</f>
        <v>0</v>
      </c>
      <c r="AQ339" s="31">
        <f>IF(AN339="PACUL",VLOOKUP(A339,'STOK PACUL'!C:H,6,0),IF(FR_HITUNG_MINMAX!AN339="PESALAKAN",VLOOKUP(FR_HITUNG_MINMAX!A339,'STOK PESALAKAN'!C:H,6,0),IF(FR_HITUNG_MINMAX!AN339="CIKDITIRO",VLOOKUP(FR_HITUNG_MINMAX!A339,'STOK CIKDITIRO'!C:H,6,0),IF(FR_HITUNG_MINMAX!AN339="TRAYEMAN",VLOOKUP(FR_HITUNG_MINMAX!A339,'STOK TRAYEMAN'!C:H,6,0),"?"))))</f>
        <v>0</v>
      </c>
      <c r="AR339" s="25">
        <f t="shared" si="16"/>
        <v>0</v>
      </c>
      <c r="AS339" s="25">
        <f t="shared" si="15"/>
        <v>0</v>
      </c>
      <c r="AT339" s="25">
        <f t="shared" si="17"/>
        <v>1</v>
      </c>
    </row>
    <row r="340" spans="1:46">
      <c r="A340" s="96" t="s">
        <v>1868</v>
      </c>
      <c r="B340" s="96" t="s">
        <v>1869</v>
      </c>
      <c r="C340" s="96" t="s">
        <v>881</v>
      </c>
      <c r="D340" s="96" t="s">
        <v>1365</v>
      </c>
      <c r="E340" s="96" t="s">
        <v>482</v>
      </c>
      <c r="F340" s="97">
        <v>289000</v>
      </c>
      <c r="G340" s="97">
        <v>1</v>
      </c>
      <c r="H340" s="96" t="s">
        <v>30</v>
      </c>
      <c r="I340" s="96" t="s">
        <v>1185</v>
      </c>
      <c r="J340" s="98">
        <v>1</v>
      </c>
      <c r="K340" s="97">
        <v>1</v>
      </c>
      <c r="L340" s="97">
        <v>0</v>
      </c>
      <c r="M340" s="97">
        <v>1</v>
      </c>
      <c r="N340" s="97">
        <v>0</v>
      </c>
      <c r="O340" s="97">
        <v>0</v>
      </c>
      <c r="P340" s="97">
        <v>0</v>
      </c>
      <c r="Q340" s="97">
        <v>0</v>
      </c>
      <c r="R340" s="97">
        <v>0</v>
      </c>
      <c r="S340" s="97">
        <v>0</v>
      </c>
      <c r="T340" s="97">
        <v>0</v>
      </c>
      <c r="U340" s="97">
        <v>0</v>
      </c>
      <c r="V340" s="97">
        <v>0</v>
      </c>
      <c r="W340" s="97">
        <v>0</v>
      </c>
      <c r="X340" s="97">
        <v>1</v>
      </c>
      <c r="Y340" s="97">
        <v>1</v>
      </c>
      <c r="Z340" s="97">
        <v>1</v>
      </c>
      <c r="AA340" s="97">
        <v>0</v>
      </c>
      <c r="AB340" s="97">
        <v>0</v>
      </c>
      <c r="AC340" s="97">
        <v>0</v>
      </c>
      <c r="AD340" s="97">
        <v>0</v>
      </c>
      <c r="AE340" s="97">
        <v>0</v>
      </c>
      <c r="AF340" s="97">
        <v>0</v>
      </c>
      <c r="AG340" s="97">
        <v>0</v>
      </c>
      <c r="AH340" s="97">
        <v>0</v>
      </c>
      <c r="AI340" s="97">
        <v>0</v>
      </c>
      <c r="AJ340" s="97">
        <v>0</v>
      </c>
      <c r="AK340" s="97">
        <v>1</v>
      </c>
      <c r="AL340" s="97">
        <v>1</v>
      </c>
      <c r="AM340" s="97">
        <v>1</v>
      </c>
      <c r="AN340" s="96" t="s">
        <v>483</v>
      </c>
      <c r="AO340" s="97">
        <v>1</v>
      </c>
      <c r="AP340" s="31">
        <f>IFERROR(IF(AN340="CIKDITIRO",VLOOKUP(A340,'BR DTG CIKDITIRO'!C:E,3,0),IF(FR_HITUNG_MINMAX!AN340="PESALAKAN",VLOOKUP(FR_HITUNG_MINMAX!A340,'BR DTG ADW'!C:E,3,0),IF(FR_HITUNG_MINMAX!AN340="PACUL",VLOOKUP(FR_HITUNG_MINMAX!A340,'BR DTG PACUL'!C:E,3,0),IF(FR_HITUNG_MINMAX!AN340="TRAYEMAN",VLOOKUP(FR_HITUNG_MINMAX!A340,'BR DTG TRAYEMAN'!C:E,3,0),"?")))),0)</f>
        <v>0</v>
      </c>
      <c r="AQ340" s="31">
        <f>IF(AN340="PACUL",VLOOKUP(A340,'STOK PACUL'!C:H,6,0),IF(FR_HITUNG_MINMAX!AN340="PESALAKAN",VLOOKUP(FR_HITUNG_MINMAX!A340,'STOK PESALAKAN'!C:H,6,0),IF(FR_HITUNG_MINMAX!AN340="CIKDITIRO",VLOOKUP(FR_HITUNG_MINMAX!A340,'STOK CIKDITIRO'!C:H,6,0),IF(FR_HITUNG_MINMAX!AN340="TRAYEMAN",VLOOKUP(FR_HITUNG_MINMAX!A340,'STOK TRAYEMAN'!C:H,6,0),"?"))))</f>
        <v>1</v>
      </c>
      <c r="AR340" s="25">
        <f t="shared" si="16"/>
        <v>1</v>
      </c>
      <c r="AS340" s="25">
        <f t="shared" si="15"/>
        <v>1</v>
      </c>
      <c r="AT340" s="25">
        <f t="shared" si="17"/>
        <v>1</v>
      </c>
    </row>
    <row r="341" spans="1:46">
      <c r="A341" s="96" t="s">
        <v>517</v>
      </c>
      <c r="B341" s="96" t="s">
        <v>1332</v>
      </c>
      <c r="C341" s="96" t="s">
        <v>881</v>
      </c>
      <c r="D341" s="96" t="s">
        <v>1365</v>
      </c>
      <c r="E341" s="96" t="s">
        <v>482</v>
      </c>
      <c r="F341" s="97">
        <v>315000</v>
      </c>
      <c r="G341" s="97">
        <v>1</v>
      </c>
      <c r="H341" s="96" t="s">
        <v>1185</v>
      </c>
      <c r="I341" s="96" t="s">
        <v>1185</v>
      </c>
      <c r="J341" s="98">
        <v>1</v>
      </c>
      <c r="K341" s="97">
        <v>1</v>
      </c>
      <c r="L341" s="97">
        <v>0</v>
      </c>
      <c r="M341" s="97">
        <v>1</v>
      </c>
      <c r="N341" s="97">
        <v>1</v>
      </c>
      <c r="O341" s="97">
        <v>0</v>
      </c>
      <c r="P341" s="97">
        <v>0</v>
      </c>
      <c r="Q341" s="97">
        <v>0</v>
      </c>
      <c r="R341" s="97">
        <v>0</v>
      </c>
      <c r="S341" s="97">
        <v>0</v>
      </c>
      <c r="T341" s="97">
        <v>0</v>
      </c>
      <c r="U341" s="97">
        <v>0</v>
      </c>
      <c r="V341" s="97">
        <v>0</v>
      </c>
      <c r="W341" s="97">
        <v>0</v>
      </c>
      <c r="X341" s="97">
        <v>1</v>
      </c>
      <c r="Y341" s="97">
        <v>1</v>
      </c>
      <c r="Z341" s="97">
        <v>2</v>
      </c>
      <c r="AA341" s="97">
        <v>1</v>
      </c>
      <c r="AB341" s="97">
        <v>0</v>
      </c>
      <c r="AC341" s="97">
        <v>0</v>
      </c>
      <c r="AD341" s="97">
        <v>0</v>
      </c>
      <c r="AE341" s="97">
        <v>0</v>
      </c>
      <c r="AF341" s="97">
        <v>0</v>
      </c>
      <c r="AG341" s="97">
        <v>0</v>
      </c>
      <c r="AH341" s="97">
        <v>0</v>
      </c>
      <c r="AI341" s="97">
        <v>0</v>
      </c>
      <c r="AJ341" s="97">
        <v>0</v>
      </c>
      <c r="AK341" s="97">
        <v>2</v>
      </c>
      <c r="AL341" s="97">
        <v>1</v>
      </c>
      <c r="AM341" s="97">
        <v>2</v>
      </c>
      <c r="AN341" s="96" t="s">
        <v>483</v>
      </c>
      <c r="AO341" s="97">
        <v>1</v>
      </c>
      <c r="AP341" s="31">
        <f>IFERROR(IF(AN341="CIKDITIRO",VLOOKUP(A341,'BR DTG CIKDITIRO'!C:E,3,0),IF(FR_HITUNG_MINMAX!AN341="PESALAKAN",VLOOKUP(FR_HITUNG_MINMAX!A341,'BR DTG ADW'!C:E,3,0),IF(FR_HITUNG_MINMAX!AN341="PACUL",VLOOKUP(FR_HITUNG_MINMAX!A341,'BR DTG PACUL'!C:E,3,0),IF(FR_HITUNG_MINMAX!AN341="TRAYEMAN",VLOOKUP(FR_HITUNG_MINMAX!A341,'BR DTG TRAYEMAN'!C:E,3,0),"?")))),0)</f>
        <v>0</v>
      </c>
      <c r="AQ341" s="31">
        <f>IF(AN341="PACUL",VLOOKUP(A341,'STOK PACUL'!C:H,6,0),IF(FR_HITUNG_MINMAX!AN341="PESALAKAN",VLOOKUP(FR_HITUNG_MINMAX!A341,'STOK PESALAKAN'!C:H,6,0),IF(FR_HITUNG_MINMAX!AN341="CIKDITIRO",VLOOKUP(FR_HITUNG_MINMAX!A341,'STOK CIKDITIRO'!C:H,6,0),IF(FR_HITUNG_MINMAX!AN341="TRAYEMAN",VLOOKUP(FR_HITUNG_MINMAX!A341,'STOK TRAYEMAN'!C:H,6,0),"?"))))</f>
        <v>1</v>
      </c>
      <c r="AR341" s="25">
        <f t="shared" si="16"/>
        <v>1</v>
      </c>
      <c r="AS341" s="25">
        <f t="shared" si="15"/>
        <v>1</v>
      </c>
      <c r="AT341" s="25">
        <f t="shared" si="17"/>
        <v>2</v>
      </c>
    </row>
    <row r="342" spans="1:46">
      <c r="A342" s="96" t="s">
        <v>518</v>
      </c>
      <c r="B342" s="96" t="s">
        <v>1180</v>
      </c>
      <c r="C342" s="96" t="s">
        <v>881</v>
      </c>
      <c r="D342" s="96" t="s">
        <v>1365</v>
      </c>
      <c r="E342" s="96" t="s">
        <v>482</v>
      </c>
      <c r="F342" s="97">
        <v>306000</v>
      </c>
      <c r="G342" s="97">
        <v>1</v>
      </c>
      <c r="H342" s="96" t="s">
        <v>32</v>
      </c>
      <c r="I342" s="96" t="s">
        <v>1185</v>
      </c>
      <c r="J342" s="98" t="s">
        <v>1366</v>
      </c>
      <c r="K342" s="97">
        <v>1</v>
      </c>
      <c r="L342" s="97">
        <v>0</v>
      </c>
      <c r="M342" s="97">
        <v>0</v>
      </c>
      <c r="N342" s="97">
        <v>0</v>
      </c>
      <c r="O342" s="97">
        <v>0</v>
      </c>
      <c r="P342" s="97">
        <v>0</v>
      </c>
      <c r="Q342" s="97">
        <v>0</v>
      </c>
      <c r="R342" s="97">
        <v>0</v>
      </c>
      <c r="S342" s="97">
        <v>0</v>
      </c>
      <c r="T342" s="97">
        <v>1</v>
      </c>
      <c r="U342" s="97">
        <v>0</v>
      </c>
      <c r="V342" s="97">
        <v>0</v>
      </c>
      <c r="W342" s="97">
        <v>0</v>
      </c>
      <c r="X342" s="97">
        <v>1</v>
      </c>
      <c r="Y342" s="97">
        <v>0</v>
      </c>
      <c r="Z342" s="97">
        <v>0</v>
      </c>
      <c r="AA342" s="97">
        <v>0</v>
      </c>
      <c r="AB342" s="97">
        <v>0</v>
      </c>
      <c r="AC342" s="97">
        <v>0</v>
      </c>
      <c r="AD342" s="97">
        <v>0</v>
      </c>
      <c r="AE342" s="97">
        <v>0</v>
      </c>
      <c r="AF342" s="97">
        <v>1</v>
      </c>
      <c r="AG342" s="97">
        <v>0</v>
      </c>
      <c r="AH342" s="97">
        <v>0</v>
      </c>
      <c r="AI342" s="97">
        <v>0</v>
      </c>
      <c r="AJ342" s="97">
        <v>0</v>
      </c>
      <c r="AK342" s="97">
        <v>1</v>
      </c>
      <c r="AL342" s="97">
        <v>1</v>
      </c>
      <c r="AM342" s="97">
        <v>1</v>
      </c>
      <c r="AN342" s="96" t="s">
        <v>483</v>
      </c>
      <c r="AO342" s="97">
        <v>1</v>
      </c>
      <c r="AP342" s="31">
        <f>IFERROR(IF(AN342="CIKDITIRO",VLOOKUP(A342,'BR DTG CIKDITIRO'!C:E,3,0),IF(FR_HITUNG_MINMAX!AN342="PESALAKAN",VLOOKUP(FR_HITUNG_MINMAX!A342,'BR DTG ADW'!C:E,3,0),IF(FR_HITUNG_MINMAX!AN342="PACUL",VLOOKUP(FR_HITUNG_MINMAX!A342,'BR DTG PACUL'!C:E,3,0),IF(FR_HITUNG_MINMAX!AN342="TRAYEMAN",VLOOKUP(FR_HITUNG_MINMAX!A342,'BR DTG TRAYEMAN'!C:E,3,0),"?")))),0)</f>
        <v>0</v>
      </c>
      <c r="AQ342" s="31">
        <f>IF(AN342="PACUL",VLOOKUP(A342,'STOK PACUL'!C:H,6,0),IF(FR_HITUNG_MINMAX!AN342="PESALAKAN",VLOOKUP(FR_HITUNG_MINMAX!A342,'STOK PESALAKAN'!C:H,6,0),IF(FR_HITUNG_MINMAX!AN342="CIKDITIRO",VLOOKUP(FR_HITUNG_MINMAX!A342,'STOK CIKDITIRO'!C:H,6,0),IF(FR_HITUNG_MINMAX!AN342="TRAYEMAN",VLOOKUP(FR_HITUNG_MINMAX!A342,'STOK TRAYEMAN'!C:H,6,0),"?"))))</f>
        <v>1</v>
      </c>
      <c r="AR342" s="25">
        <f t="shared" si="16"/>
        <v>1</v>
      </c>
      <c r="AS342" s="25">
        <f t="shared" si="15"/>
        <v>1</v>
      </c>
      <c r="AT342" s="25">
        <f t="shared" si="17"/>
        <v>2</v>
      </c>
    </row>
    <row r="343" spans="1:46" ht="30">
      <c r="A343" s="96" t="s">
        <v>386</v>
      </c>
      <c r="B343" s="96" t="s">
        <v>1181</v>
      </c>
      <c r="C343" s="96" t="s">
        <v>877</v>
      </c>
      <c r="D343" s="96" t="s">
        <v>1377</v>
      </c>
      <c r="E343" s="96" t="s">
        <v>485</v>
      </c>
      <c r="F343" s="97">
        <v>1000</v>
      </c>
      <c r="G343" s="97">
        <v>1</v>
      </c>
      <c r="H343" s="96" t="s">
        <v>30</v>
      </c>
      <c r="I343" s="96" t="s">
        <v>1185</v>
      </c>
      <c r="J343" s="98" t="s">
        <v>1379</v>
      </c>
      <c r="K343" s="97">
        <v>1</v>
      </c>
      <c r="L343" s="97">
        <v>4</v>
      </c>
      <c r="M343" s="97">
        <v>7</v>
      </c>
      <c r="N343" s="97">
        <v>4</v>
      </c>
      <c r="O343" s="97">
        <v>2</v>
      </c>
      <c r="P343" s="97">
        <v>1</v>
      </c>
      <c r="Q343" s="97">
        <v>2</v>
      </c>
      <c r="R343" s="97">
        <v>3</v>
      </c>
      <c r="S343" s="97">
        <v>9</v>
      </c>
      <c r="T343" s="97">
        <v>7</v>
      </c>
      <c r="U343" s="97">
        <v>2</v>
      </c>
      <c r="V343" s="97">
        <v>1</v>
      </c>
      <c r="W343" s="97">
        <v>5</v>
      </c>
      <c r="X343" s="97">
        <v>9</v>
      </c>
      <c r="Y343" s="97">
        <v>11</v>
      </c>
      <c r="Z343" s="97">
        <v>11</v>
      </c>
      <c r="AA343" s="97">
        <v>6</v>
      </c>
      <c r="AB343" s="97">
        <v>3</v>
      </c>
      <c r="AC343" s="97">
        <v>3</v>
      </c>
      <c r="AD343" s="97">
        <v>5</v>
      </c>
      <c r="AE343" s="97">
        <v>12</v>
      </c>
      <c r="AF343" s="97">
        <v>16</v>
      </c>
      <c r="AG343" s="97">
        <v>11</v>
      </c>
      <c r="AH343" s="97">
        <v>3</v>
      </c>
      <c r="AI343" s="97">
        <v>6</v>
      </c>
      <c r="AJ343" s="97">
        <v>9</v>
      </c>
      <c r="AK343" s="97">
        <v>16</v>
      </c>
      <c r="AL343" s="97">
        <v>9</v>
      </c>
      <c r="AM343" s="97">
        <v>16</v>
      </c>
      <c r="AN343" s="96" t="s">
        <v>483</v>
      </c>
      <c r="AO343" s="97">
        <v>18</v>
      </c>
      <c r="AP343" s="31">
        <f>IFERROR(IF(AN343="CIKDITIRO",VLOOKUP(A343,'BR DTG CIKDITIRO'!C:E,3,0),IF(FR_HITUNG_MINMAX!AN343="PESALAKAN",VLOOKUP(FR_HITUNG_MINMAX!A343,'BR DTG ADW'!C:E,3,0),IF(FR_HITUNG_MINMAX!AN343="PACUL",VLOOKUP(FR_HITUNG_MINMAX!A343,'BR DTG PACUL'!C:E,3,0),IF(FR_HITUNG_MINMAX!AN343="TRAYEMAN",VLOOKUP(FR_HITUNG_MINMAX!A343,'BR DTG TRAYEMAN'!C:E,3,0),"?")))),0)</f>
        <v>0</v>
      </c>
      <c r="AQ343" s="31">
        <f>IF(AN343="PACUL",VLOOKUP(A343,'STOK PACUL'!C:H,6,0),IF(FR_HITUNG_MINMAX!AN343="PESALAKAN",VLOOKUP(FR_HITUNG_MINMAX!A343,'STOK PESALAKAN'!C:H,6,0),IF(FR_HITUNG_MINMAX!AN343="CIKDITIRO",VLOOKUP(FR_HITUNG_MINMAX!A343,'STOK CIKDITIRO'!C:H,6,0),IF(FR_HITUNG_MINMAX!AN343="TRAYEMAN",VLOOKUP(FR_HITUNG_MINMAX!A343,'STOK TRAYEMAN'!C:H,6,0),"?"))))</f>
        <v>18</v>
      </c>
      <c r="AR343" s="25">
        <f t="shared" si="16"/>
        <v>18</v>
      </c>
      <c r="AS343" s="25">
        <f t="shared" si="15"/>
        <v>5</v>
      </c>
      <c r="AT343" s="25">
        <f t="shared" si="17"/>
        <v>4</v>
      </c>
    </row>
    <row r="344" spans="1:46">
      <c r="A344" s="96" t="s">
        <v>387</v>
      </c>
      <c r="B344" s="96" t="s">
        <v>1182</v>
      </c>
      <c r="C344" s="96" t="s">
        <v>891</v>
      </c>
      <c r="D344" s="96" t="s">
        <v>1377</v>
      </c>
      <c r="E344" s="96" t="s">
        <v>484</v>
      </c>
      <c r="F344" s="97">
        <v>5200</v>
      </c>
      <c r="G344" s="97">
        <v>1</v>
      </c>
      <c r="H344" s="96" t="s">
        <v>122</v>
      </c>
      <c r="I344" s="96" t="s">
        <v>1185</v>
      </c>
      <c r="J344" s="98">
        <v>1</v>
      </c>
      <c r="K344" s="97">
        <v>5</v>
      </c>
      <c r="L344" s="97">
        <v>0</v>
      </c>
      <c r="M344" s="97">
        <v>0</v>
      </c>
      <c r="N344" s="97">
        <v>5</v>
      </c>
      <c r="O344" s="97">
        <v>0</v>
      </c>
      <c r="P344" s="97">
        <v>0</v>
      </c>
      <c r="Q344" s="97">
        <v>0</v>
      </c>
      <c r="R344" s="97">
        <v>6</v>
      </c>
      <c r="S344" s="97">
        <v>0</v>
      </c>
      <c r="T344" s="97">
        <v>0</v>
      </c>
      <c r="U344" s="97">
        <v>0</v>
      </c>
      <c r="V344" s="97">
        <v>0</v>
      </c>
      <c r="W344" s="97">
        <v>0</v>
      </c>
      <c r="X344" s="97">
        <v>6</v>
      </c>
      <c r="Y344" s="97">
        <v>0</v>
      </c>
      <c r="Z344" s="97">
        <v>5</v>
      </c>
      <c r="AA344" s="97">
        <v>5</v>
      </c>
      <c r="AB344" s="97">
        <v>0</v>
      </c>
      <c r="AC344" s="97">
        <v>0</v>
      </c>
      <c r="AD344" s="97">
        <v>6</v>
      </c>
      <c r="AE344" s="97">
        <v>6</v>
      </c>
      <c r="AF344" s="97">
        <v>0</v>
      </c>
      <c r="AG344" s="97">
        <v>0</v>
      </c>
      <c r="AH344" s="97">
        <v>0</v>
      </c>
      <c r="AI344" s="97">
        <v>0</v>
      </c>
      <c r="AJ344" s="97">
        <v>0</v>
      </c>
      <c r="AK344" s="97">
        <v>6</v>
      </c>
      <c r="AL344" s="97">
        <v>6</v>
      </c>
      <c r="AM344" s="97">
        <v>6</v>
      </c>
      <c r="AN344" s="96" t="s">
        <v>483</v>
      </c>
      <c r="AO344" s="97">
        <v>10</v>
      </c>
      <c r="AP344" s="31">
        <f>IFERROR(IF(AN344="CIKDITIRO",VLOOKUP(A344,'BR DTG CIKDITIRO'!C:E,3,0),IF(FR_HITUNG_MINMAX!AN344="PESALAKAN",VLOOKUP(FR_HITUNG_MINMAX!A344,'BR DTG ADW'!C:E,3,0),IF(FR_HITUNG_MINMAX!AN344="PACUL",VLOOKUP(FR_HITUNG_MINMAX!A344,'BR DTG PACUL'!C:E,3,0),IF(FR_HITUNG_MINMAX!AN344="TRAYEMAN",VLOOKUP(FR_HITUNG_MINMAX!A344,'BR DTG TRAYEMAN'!C:E,3,0),"?")))),0)</f>
        <v>0</v>
      </c>
      <c r="AQ344" s="31">
        <f>IF(AN344="PACUL",VLOOKUP(A344,'STOK PACUL'!C:H,6,0),IF(FR_HITUNG_MINMAX!AN344="PESALAKAN",VLOOKUP(FR_HITUNG_MINMAX!A344,'STOK PESALAKAN'!C:H,6,0),IF(FR_HITUNG_MINMAX!AN344="CIKDITIRO",VLOOKUP(FR_HITUNG_MINMAX!A344,'STOK CIKDITIRO'!C:H,6,0),IF(FR_HITUNG_MINMAX!AN344="TRAYEMAN",VLOOKUP(FR_HITUNG_MINMAX!A344,'STOK TRAYEMAN'!C:H,6,0),"?"))))</f>
        <v>10</v>
      </c>
      <c r="AR344" s="25">
        <f t="shared" si="16"/>
        <v>10</v>
      </c>
      <c r="AS344" s="25">
        <f t="shared" si="15"/>
        <v>3</v>
      </c>
      <c r="AT344" s="25">
        <f t="shared" si="17"/>
        <v>4</v>
      </c>
    </row>
    <row r="345" spans="1:46">
      <c r="A345" s="96" t="s">
        <v>1650</v>
      </c>
      <c r="B345" s="96" t="s">
        <v>1651</v>
      </c>
      <c r="C345" s="96" t="s">
        <v>876</v>
      </c>
      <c r="D345" s="96" t="s">
        <v>1377</v>
      </c>
      <c r="E345" s="96" t="s">
        <v>482</v>
      </c>
      <c r="F345" s="97">
        <v>4000</v>
      </c>
      <c r="G345" s="97">
        <v>1</v>
      </c>
      <c r="H345" s="96" t="s">
        <v>1185</v>
      </c>
      <c r="I345" s="96" t="s">
        <v>1185</v>
      </c>
      <c r="J345" s="98">
        <v>1</v>
      </c>
      <c r="K345" s="97">
        <v>1</v>
      </c>
      <c r="L345" s="97">
        <v>0</v>
      </c>
      <c r="M345" s="97">
        <v>0</v>
      </c>
      <c r="N345" s="97">
        <v>1</v>
      </c>
      <c r="O345" s="97">
        <v>0</v>
      </c>
      <c r="P345" s="97">
        <v>0</v>
      </c>
      <c r="Q345" s="97">
        <v>0</v>
      </c>
      <c r="R345" s="97">
        <v>0</v>
      </c>
      <c r="S345" s="97">
        <v>0</v>
      </c>
      <c r="T345" s="97">
        <v>0</v>
      </c>
      <c r="U345" s="97">
        <v>0</v>
      </c>
      <c r="V345" s="97">
        <v>0</v>
      </c>
      <c r="W345" s="97">
        <v>0</v>
      </c>
      <c r="X345" s="97">
        <v>1</v>
      </c>
      <c r="Y345" s="97">
        <v>0</v>
      </c>
      <c r="Z345" s="97">
        <v>1</v>
      </c>
      <c r="AA345" s="97">
        <v>1</v>
      </c>
      <c r="AB345" s="97">
        <v>0</v>
      </c>
      <c r="AC345" s="97">
        <v>0</v>
      </c>
      <c r="AD345" s="97">
        <v>0</v>
      </c>
      <c r="AE345" s="97">
        <v>0</v>
      </c>
      <c r="AF345" s="97">
        <v>0</v>
      </c>
      <c r="AG345" s="97">
        <v>0</v>
      </c>
      <c r="AH345" s="97">
        <v>0</v>
      </c>
      <c r="AI345" s="97">
        <v>0</v>
      </c>
      <c r="AJ345" s="97">
        <v>0</v>
      </c>
      <c r="AK345" s="97">
        <v>1</v>
      </c>
      <c r="AL345" s="97">
        <v>0</v>
      </c>
      <c r="AM345" s="97">
        <v>0</v>
      </c>
      <c r="AN345" s="96" t="s">
        <v>483</v>
      </c>
      <c r="AO345" s="97">
        <v>5</v>
      </c>
      <c r="AP345" s="31">
        <f>IFERROR(IF(AN345="CIKDITIRO",VLOOKUP(A345,'BR DTG CIKDITIRO'!C:E,3,0),IF(FR_HITUNG_MINMAX!AN345="PESALAKAN",VLOOKUP(FR_HITUNG_MINMAX!A345,'BR DTG ADW'!C:E,3,0),IF(FR_HITUNG_MINMAX!AN345="PACUL",VLOOKUP(FR_HITUNG_MINMAX!A345,'BR DTG PACUL'!C:E,3,0),IF(FR_HITUNG_MINMAX!AN345="TRAYEMAN",VLOOKUP(FR_HITUNG_MINMAX!A345,'BR DTG TRAYEMAN'!C:E,3,0),"?")))),0)</f>
        <v>0</v>
      </c>
      <c r="AQ345" s="31">
        <f>IF(AN345="PACUL",VLOOKUP(A345,'STOK PACUL'!C:H,6,0),IF(FR_HITUNG_MINMAX!AN345="PESALAKAN",VLOOKUP(FR_HITUNG_MINMAX!A345,'STOK PESALAKAN'!C:H,6,0),IF(FR_HITUNG_MINMAX!AN345="CIKDITIRO",VLOOKUP(FR_HITUNG_MINMAX!A345,'STOK CIKDITIRO'!C:H,6,0),IF(FR_HITUNG_MINMAX!AN345="TRAYEMAN",VLOOKUP(FR_HITUNG_MINMAX!A345,'STOK TRAYEMAN'!C:H,6,0),"?"))))</f>
        <v>5</v>
      </c>
      <c r="AR345" s="25">
        <f t="shared" si="16"/>
        <v>5</v>
      </c>
      <c r="AS345" s="25">
        <f t="shared" si="15"/>
        <v>0</v>
      </c>
      <c r="AT345" s="25">
        <f t="shared" si="17"/>
        <v>1</v>
      </c>
    </row>
    <row r="346" spans="1:46" ht="30">
      <c r="A346" s="96" t="s">
        <v>388</v>
      </c>
      <c r="B346" s="96" t="s">
        <v>1183</v>
      </c>
      <c r="C346" s="96" t="s">
        <v>877</v>
      </c>
      <c r="D346" s="96" t="s">
        <v>1377</v>
      </c>
      <c r="E346" s="96" t="s">
        <v>485</v>
      </c>
      <c r="F346" s="97">
        <v>13083.333333333299</v>
      </c>
      <c r="G346" s="97">
        <v>1</v>
      </c>
      <c r="H346" s="96" t="s">
        <v>1185</v>
      </c>
      <c r="I346" s="96" t="s">
        <v>1185</v>
      </c>
      <c r="J346" s="98">
        <v>1</v>
      </c>
      <c r="K346" s="97">
        <v>1</v>
      </c>
      <c r="L346" s="97">
        <v>0</v>
      </c>
      <c r="M346" s="97">
        <v>0</v>
      </c>
      <c r="N346" s="97">
        <v>0</v>
      </c>
      <c r="O346" s="97">
        <v>0</v>
      </c>
      <c r="P346" s="97">
        <v>0</v>
      </c>
      <c r="Q346" s="97">
        <v>1</v>
      </c>
      <c r="R346" s="97">
        <v>1</v>
      </c>
      <c r="S346" s="97">
        <v>1</v>
      </c>
      <c r="T346" s="97">
        <v>1</v>
      </c>
      <c r="U346" s="97">
        <v>1</v>
      </c>
      <c r="V346" s="97">
        <v>3</v>
      </c>
      <c r="W346" s="97">
        <v>2</v>
      </c>
      <c r="X346" s="97">
        <v>3</v>
      </c>
      <c r="Y346" s="97">
        <v>0</v>
      </c>
      <c r="Z346" s="97">
        <v>0</v>
      </c>
      <c r="AA346" s="97">
        <v>0</v>
      </c>
      <c r="AB346" s="97">
        <v>0</v>
      </c>
      <c r="AC346" s="97">
        <v>1</v>
      </c>
      <c r="AD346" s="97">
        <v>2</v>
      </c>
      <c r="AE346" s="97">
        <v>2</v>
      </c>
      <c r="AF346" s="97">
        <v>2</v>
      </c>
      <c r="AG346" s="97">
        <v>2</v>
      </c>
      <c r="AH346" s="97">
        <v>4</v>
      </c>
      <c r="AI346" s="97">
        <v>5</v>
      </c>
      <c r="AJ346" s="97">
        <v>2</v>
      </c>
      <c r="AK346" s="97">
        <v>5</v>
      </c>
      <c r="AL346" s="97">
        <v>3</v>
      </c>
      <c r="AM346" s="97">
        <v>5</v>
      </c>
      <c r="AN346" s="96" t="s">
        <v>483</v>
      </c>
      <c r="AO346" s="97">
        <v>1</v>
      </c>
      <c r="AP346" s="31">
        <f>IFERROR(IF(AN346="CIKDITIRO",VLOOKUP(A346,'BR DTG CIKDITIRO'!C:E,3,0),IF(FR_HITUNG_MINMAX!AN346="PESALAKAN",VLOOKUP(FR_HITUNG_MINMAX!A346,'BR DTG ADW'!C:E,3,0),IF(FR_HITUNG_MINMAX!AN346="PACUL",VLOOKUP(FR_HITUNG_MINMAX!A346,'BR DTG PACUL'!C:E,3,0),IF(FR_HITUNG_MINMAX!AN346="TRAYEMAN",VLOOKUP(FR_HITUNG_MINMAX!A346,'BR DTG TRAYEMAN'!C:E,3,0),"?")))),0)</f>
        <v>0</v>
      </c>
      <c r="AQ346" s="31">
        <f>IF(AN346="PACUL",VLOOKUP(A346,'STOK PACUL'!C:H,6,0),IF(FR_HITUNG_MINMAX!AN346="PESALAKAN",VLOOKUP(FR_HITUNG_MINMAX!A346,'STOK PESALAKAN'!C:H,6,0),IF(FR_HITUNG_MINMAX!AN346="CIKDITIRO",VLOOKUP(FR_HITUNG_MINMAX!A346,'STOK CIKDITIRO'!C:H,6,0),IF(FR_HITUNG_MINMAX!AN346="TRAYEMAN",VLOOKUP(FR_HITUNG_MINMAX!A346,'STOK TRAYEMAN'!C:H,6,0),"?"))))</f>
        <v>1</v>
      </c>
      <c r="AR346" s="25">
        <f t="shared" si="16"/>
        <v>1</v>
      </c>
      <c r="AS346" s="25">
        <f t="shared" si="15"/>
        <v>2</v>
      </c>
      <c r="AT346" s="25">
        <f t="shared" si="17"/>
        <v>3</v>
      </c>
    </row>
    <row r="347" spans="1:46">
      <c r="A347" s="96" t="s">
        <v>389</v>
      </c>
      <c r="B347" s="96" t="s">
        <v>727</v>
      </c>
      <c r="C347" s="96" t="s">
        <v>888</v>
      </c>
      <c r="D347" s="96" t="s">
        <v>1381</v>
      </c>
      <c r="E347" s="96" t="s">
        <v>482</v>
      </c>
      <c r="F347" s="97">
        <v>2000</v>
      </c>
      <c r="G347" s="97">
        <v>1</v>
      </c>
      <c r="H347" s="96" t="s">
        <v>104</v>
      </c>
      <c r="I347" s="96" t="s">
        <v>1185</v>
      </c>
      <c r="J347" s="98">
        <v>1</v>
      </c>
      <c r="K347" s="97">
        <v>1</v>
      </c>
      <c r="L347" s="97">
        <v>0</v>
      </c>
      <c r="M347" s="97">
        <v>0</v>
      </c>
      <c r="N347" s="97">
        <v>0</v>
      </c>
      <c r="O347" s="97">
        <v>1</v>
      </c>
      <c r="P347" s="97">
        <v>0</v>
      </c>
      <c r="Q347" s="97">
        <v>0</v>
      </c>
      <c r="R347" s="97">
        <v>0</v>
      </c>
      <c r="S347" s="97">
        <v>0</v>
      </c>
      <c r="T347" s="97">
        <v>0</v>
      </c>
      <c r="U347" s="97">
        <v>0</v>
      </c>
      <c r="V347" s="97">
        <v>2</v>
      </c>
      <c r="W347" s="97">
        <v>0</v>
      </c>
      <c r="X347" s="97">
        <v>2</v>
      </c>
      <c r="Y347" s="97">
        <v>0</v>
      </c>
      <c r="Z347" s="97">
        <v>0</v>
      </c>
      <c r="AA347" s="97">
        <v>1</v>
      </c>
      <c r="AB347" s="97">
        <v>1</v>
      </c>
      <c r="AC347" s="97">
        <v>0</v>
      </c>
      <c r="AD347" s="97">
        <v>0</v>
      </c>
      <c r="AE347" s="97">
        <v>0</v>
      </c>
      <c r="AF347" s="97">
        <v>0</v>
      </c>
      <c r="AG347" s="97">
        <v>0</v>
      </c>
      <c r="AH347" s="97">
        <v>2</v>
      </c>
      <c r="AI347" s="97">
        <v>2</v>
      </c>
      <c r="AJ347" s="97">
        <v>0</v>
      </c>
      <c r="AK347" s="97">
        <v>2</v>
      </c>
      <c r="AL347" s="97">
        <v>2</v>
      </c>
      <c r="AM347" s="97">
        <v>2</v>
      </c>
      <c r="AN347" s="96" t="s">
        <v>483</v>
      </c>
      <c r="AO347" s="97">
        <v>2</v>
      </c>
      <c r="AP347" s="31">
        <f>IFERROR(IF(AN347="CIKDITIRO",VLOOKUP(A347,'BR DTG CIKDITIRO'!C:E,3,0),IF(FR_HITUNG_MINMAX!AN347="PESALAKAN",VLOOKUP(FR_HITUNG_MINMAX!A347,'BR DTG ADW'!C:E,3,0),IF(FR_HITUNG_MINMAX!AN347="PACUL",VLOOKUP(FR_HITUNG_MINMAX!A347,'BR DTG PACUL'!C:E,3,0),IF(FR_HITUNG_MINMAX!AN347="TRAYEMAN",VLOOKUP(FR_HITUNG_MINMAX!A347,'BR DTG TRAYEMAN'!C:E,3,0),"?")))),0)</f>
        <v>0</v>
      </c>
      <c r="AQ347" s="31">
        <f>IF(AN347="PACUL",VLOOKUP(A347,'STOK PACUL'!C:H,6,0),IF(FR_HITUNG_MINMAX!AN347="PESALAKAN",VLOOKUP(FR_HITUNG_MINMAX!A347,'STOK PESALAKAN'!C:H,6,0),IF(FR_HITUNG_MINMAX!AN347="CIKDITIRO",VLOOKUP(FR_HITUNG_MINMAX!A347,'STOK CIKDITIRO'!C:H,6,0),IF(FR_HITUNG_MINMAX!AN347="TRAYEMAN",VLOOKUP(FR_HITUNG_MINMAX!A347,'STOK TRAYEMAN'!C:H,6,0),"?"))))</f>
        <v>2</v>
      </c>
      <c r="AR347" s="25">
        <f t="shared" si="16"/>
        <v>2</v>
      </c>
      <c r="AS347" s="25">
        <f t="shared" si="15"/>
        <v>1</v>
      </c>
      <c r="AT347" s="25">
        <f t="shared" si="17"/>
        <v>4</v>
      </c>
    </row>
    <row r="348" spans="1:46" ht="30">
      <c r="A348" s="96" t="s">
        <v>390</v>
      </c>
      <c r="B348" s="96" t="s">
        <v>1186</v>
      </c>
      <c r="C348" s="96" t="s">
        <v>877</v>
      </c>
      <c r="D348" s="96" t="s">
        <v>1377</v>
      </c>
      <c r="E348" s="96" t="s">
        <v>485</v>
      </c>
      <c r="F348" s="97">
        <v>18000</v>
      </c>
      <c r="G348" s="97">
        <v>1</v>
      </c>
      <c r="H348" s="96" t="s">
        <v>30</v>
      </c>
      <c r="I348" s="96" t="s">
        <v>1185</v>
      </c>
      <c r="J348" s="98">
        <v>1</v>
      </c>
      <c r="K348" s="97">
        <v>1</v>
      </c>
      <c r="L348" s="97">
        <v>1</v>
      </c>
      <c r="M348" s="97">
        <v>1</v>
      </c>
      <c r="N348" s="97">
        <v>2</v>
      </c>
      <c r="O348" s="97">
        <v>2</v>
      </c>
      <c r="P348" s="97">
        <v>0</v>
      </c>
      <c r="Q348" s="97">
        <v>1</v>
      </c>
      <c r="R348" s="97">
        <v>3</v>
      </c>
      <c r="S348" s="97">
        <v>1</v>
      </c>
      <c r="T348" s="97">
        <v>2</v>
      </c>
      <c r="U348" s="97">
        <v>1</v>
      </c>
      <c r="V348" s="97">
        <v>1</v>
      </c>
      <c r="W348" s="97">
        <v>0</v>
      </c>
      <c r="X348" s="97">
        <v>3</v>
      </c>
      <c r="Y348" s="97">
        <v>2</v>
      </c>
      <c r="Z348" s="97">
        <v>3</v>
      </c>
      <c r="AA348" s="97">
        <v>4</v>
      </c>
      <c r="AB348" s="97">
        <v>2</v>
      </c>
      <c r="AC348" s="97">
        <v>1</v>
      </c>
      <c r="AD348" s="97">
        <v>4</v>
      </c>
      <c r="AE348" s="97">
        <v>4</v>
      </c>
      <c r="AF348" s="97">
        <v>3</v>
      </c>
      <c r="AG348" s="97">
        <v>2</v>
      </c>
      <c r="AH348" s="97">
        <v>2</v>
      </c>
      <c r="AI348" s="97">
        <v>1</v>
      </c>
      <c r="AJ348" s="97">
        <v>1</v>
      </c>
      <c r="AK348" s="97">
        <v>4</v>
      </c>
      <c r="AL348" s="97">
        <v>3</v>
      </c>
      <c r="AM348" s="97">
        <v>4</v>
      </c>
      <c r="AN348" s="96" t="s">
        <v>483</v>
      </c>
      <c r="AO348" s="97">
        <v>2</v>
      </c>
      <c r="AP348" s="31">
        <f>IFERROR(IF(AN348="CIKDITIRO",VLOOKUP(A348,'BR DTG CIKDITIRO'!C:E,3,0),IF(FR_HITUNG_MINMAX!AN348="PESALAKAN",VLOOKUP(FR_HITUNG_MINMAX!A348,'BR DTG ADW'!C:E,3,0),IF(FR_HITUNG_MINMAX!AN348="PACUL",VLOOKUP(FR_HITUNG_MINMAX!A348,'BR DTG PACUL'!C:E,3,0),IF(FR_HITUNG_MINMAX!AN348="TRAYEMAN",VLOOKUP(FR_HITUNG_MINMAX!A348,'BR DTG TRAYEMAN'!C:E,3,0),"?")))),0)</f>
        <v>0</v>
      </c>
      <c r="AQ348" s="31">
        <f>IF(AN348="PACUL",VLOOKUP(A348,'STOK PACUL'!C:H,6,0),IF(FR_HITUNG_MINMAX!AN348="PESALAKAN",VLOOKUP(FR_HITUNG_MINMAX!A348,'STOK PESALAKAN'!C:H,6,0),IF(FR_HITUNG_MINMAX!AN348="CIKDITIRO",VLOOKUP(FR_HITUNG_MINMAX!A348,'STOK CIKDITIRO'!C:H,6,0),IF(FR_HITUNG_MINMAX!AN348="TRAYEMAN",VLOOKUP(FR_HITUNG_MINMAX!A348,'STOK TRAYEMAN'!C:H,6,0),"?"))))</f>
        <v>2</v>
      </c>
      <c r="AR348" s="25">
        <f t="shared" si="16"/>
        <v>2</v>
      </c>
      <c r="AS348" s="25">
        <f t="shared" si="15"/>
        <v>2</v>
      </c>
      <c r="AT348" s="25">
        <f t="shared" si="17"/>
        <v>3</v>
      </c>
    </row>
    <row r="349" spans="1:46" ht="30">
      <c r="A349" s="96" t="s">
        <v>391</v>
      </c>
      <c r="B349" s="96" t="s">
        <v>1187</v>
      </c>
      <c r="C349" s="96" t="s">
        <v>877</v>
      </c>
      <c r="D349" s="96" t="s">
        <v>1377</v>
      </c>
      <c r="E349" s="96" t="s">
        <v>482</v>
      </c>
      <c r="F349" s="97">
        <v>22000</v>
      </c>
      <c r="G349" s="97">
        <v>1</v>
      </c>
      <c r="H349" s="96" t="s">
        <v>30</v>
      </c>
      <c r="I349" s="96" t="s">
        <v>1185</v>
      </c>
      <c r="J349" s="98" t="s">
        <v>1366</v>
      </c>
      <c r="K349" s="97">
        <v>1</v>
      </c>
      <c r="L349" s="97">
        <v>0</v>
      </c>
      <c r="M349" s="97">
        <v>1</v>
      </c>
      <c r="N349" s="97">
        <v>0</v>
      </c>
      <c r="O349" s="97">
        <v>1</v>
      </c>
      <c r="P349" s="97">
        <v>0</v>
      </c>
      <c r="Q349" s="97">
        <v>0</v>
      </c>
      <c r="R349" s="97">
        <v>0</v>
      </c>
      <c r="S349" s="97">
        <v>1</v>
      </c>
      <c r="T349" s="97">
        <v>0</v>
      </c>
      <c r="U349" s="97">
        <v>0</v>
      </c>
      <c r="V349" s="97">
        <v>0</v>
      </c>
      <c r="W349" s="97">
        <v>0</v>
      </c>
      <c r="X349" s="97">
        <v>1</v>
      </c>
      <c r="Y349" s="97">
        <v>1</v>
      </c>
      <c r="Z349" s="97">
        <v>1</v>
      </c>
      <c r="AA349" s="97">
        <v>1</v>
      </c>
      <c r="AB349" s="97">
        <v>1</v>
      </c>
      <c r="AC349" s="97">
        <v>0</v>
      </c>
      <c r="AD349" s="97">
        <v>0</v>
      </c>
      <c r="AE349" s="97">
        <v>1</v>
      </c>
      <c r="AF349" s="97">
        <v>1</v>
      </c>
      <c r="AG349" s="97">
        <v>1</v>
      </c>
      <c r="AH349" s="97">
        <v>0</v>
      </c>
      <c r="AI349" s="97">
        <v>0</v>
      </c>
      <c r="AJ349" s="97">
        <v>0</v>
      </c>
      <c r="AK349" s="97">
        <v>1</v>
      </c>
      <c r="AL349" s="97">
        <v>1</v>
      </c>
      <c r="AM349" s="97">
        <v>1</v>
      </c>
      <c r="AN349" s="96" t="s">
        <v>483</v>
      </c>
      <c r="AO349" s="97">
        <v>2</v>
      </c>
      <c r="AP349" s="31">
        <f>IFERROR(IF(AN349="CIKDITIRO",VLOOKUP(A349,'BR DTG CIKDITIRO'!C:E,3,0),IF(FR_HITUNG_MINMAX!AN349="PESALAKAN",VLOOKUP(FR_HITUNG_MINMAX!A349,'BR DTG ADW'!C:E,3,0),IF(FR_HITUNG_MINMAX!AN349="PACUL",VLOOKUP(FR_HITUNG_MINMAX!A349,'BR DTG PACUL'!C:E,3,0),IF(FR_HITUNG_MINMAX!AN349="TRAYEMAN",VLOOKUP(FR_HITUNG_MINMAX!A349,'BR DTG TRAYEMAN'!C:E,3,0),"?")))),0)</f>
        <v>0</v>
      </c>
      <c r="AQ349" s="31">
        <f>IF(AN349="PACUL",VLOOKUP(A349,'STOK PACUL'!C:H,6,0),IF(FR_HITUNG_MINMAX!AN349="PESALAKAN",VLOOKUP(FR_HITUNG_MINMAX!A349,'STOK PESALAKAN'!C:H,6,0),IF(FR_HITUNG_MINMAX!AN349="CIKDITIRO",VLOOKUP(FR_HITUNG_MINMAX!A349,'STOK CIKDITIRO'!C:H,6,0),IF(FR_HITUNG_MINMAX!AN349="TRAYEMAN",VLOOKUP(FR_HITUNG_MINMAX!A349,'STOK TRAYEMAN'!C:H,6,0),"?"))))</f>
        <v>2</v>
      </c>
      <c r="AR349" s="25">
        <f t="shared" si="16"/>
        <v>2</v>
      </c>
      <c r="AS349" s="25">
        <f t="shared" si="15"/>
        <v>1</v>
      </c>
      <c r="AT349" s="25">
        <f t="shared" si="17"/>
        <v>3</v>
      </c>
    </row>
    <row r="350" spans="1:46">
      <c r="A350" s="96" t="s">
        <v>392</v>
      </c>
      <c r="B350" s="96" t="s">
        <v>1333</v>
      </c>
      <c r="C350" s="96" t="s">
        <v>884</v>
      </c>
      <c r="D350" s="96" t="s">
        <v>1381</v>
      </c>
      <c r="E350" s="96" t="s">
        <v>485</v>
      </c>
      <c r="F350" s="97">
        <v>21000</v>
      </c>
      <c r="G350" s="97">
        <v>1</v>
      </c>
      <c r="H350" s="96" t="s">
        <v>1185</v>
      </c>
      <c r="I350" s="96" t="s">
        <v>1185</v>
      </c>
      <c r="J350" s="98">
        <v>1</v>
      </c>
      <c r="K350" s="97">
        <v>1</v>
      </c>
      <c r="L350" s="97">
        <v>0</v>
      </c>
      <c r="M350" s="97">
        <v>0</v>
      </c>
      <c r="N350" s="97">
        <v>0</v>
      </c>
      <c r="O350" s="97">
        <v>0</v>
      </c>
      <c r="P350" s="97">
        <v>1</v>
      </c>
      <c r="Q350" s="97">
        <v>0</v>
      </c>
      <c r="R350" s="97">
        <v>2</v>
      </c>
      <c r="S350" s="97">
        <v>1</v>
      </c>
      <c r="T350" s="97">
        <v>2</v>
      </c>
      <c r="U350" s="97">
        <v>1</v>
      </c>
      <c r="V350" s="97">
        <v>0</v>
      </c>
      <c r="W350" s="97">
        <v>0</v>
      </c>
      <c r="X350" s="97">
        <v>2</v>
      </c>
      <c r="Y350" s="97">
        <v>0</v>
      </c>
      <c r="Z350" s="97">
        <v>0</v>
      </c>
      <c r="AA350" s="97">
        <v>0</v>
      </c>
      <c r="AB350" s="97">
        <v>1</v>
      </c>
      <c r="AC350" s="97">
        <v>1</v>
      </c>
      <c r="AD350" s="97">
        <v>2</v>
      </c>
      <c r="AE350" s="97">
        <v>3</v>
      </c>
      <c r="AF350" s="97">
        <v>3</v>
      </c>
      <c r="AG350" s="97">
        <v>2</v>
      </c>
      <c r="AH350" s="97">
        <v>1</v>
      </c>
      <c r="AI350" s="97">
        <v>0</v>
      </c>
      <c r="AJ350" s="97">
        <v>0</v>
      </c>
      <c r="AK350" s="97">
        <v>3</v>
      </c>
      <c r="AL350" s="97">
        <v>2</v>
      </c>
      <c r="AM350" s="97">
        <v>3</v>
      </c>
      <c r="AN350" s="96" t="s">
        <v>483</v>
      </c>
      <c r="AO350" s="97">
        <v>5</v>
      </c>
      <c r="AP350" s="31">
        <f>IFERROR(IF(AN350="CIKDITIRO",VLOOKUP(A350,'BR DTG CIKDITIRO'!C:E,3,0),IF(FR_HITUNG_MINMAX!AN350="PESALAKAN",VLOOKUP(FR_HITUNG_MINMAX!A350,'BR DTG ADW'!C:E,3,0),IF(FR_HITUNG_MINMAX!AN350="PACUL",VLOOKUP(FR_HITUNG_MINMAX!A350,'BR DTG PACUL'!C:E,3,0),IF(FR_HITUNG_MINMAX!AN350="TRAYEMAN",VLOOKUP(FR_HITUNG_MINMAX!A350,'BR DTG TRAYEMAN'!C:E,3,0),"?")))),0)</f>
        <v>0</v>
      </c>
      <c r="AQ350" s="31">
        <f>IF(AN350="PACUL",VLOOKUP(A350,'STOK PACUL'!C:H,6,0),IF(FR_HITUNG_MINMAX!AN350="PESALAKAN",VLOOKUP(FR_HITUNG_MINMAX!A350,'STOK PESALAKAN'!C:H,6,0),IF(FR_HITUNG_MINMAX!AN350="CIKDITIRO",VLOOKUP(FR_HITUNG_MINMAX!A350,'STOK CIKDITIRO'!C:H,6,0),IF(FR_HITUNG_MINMAX!AN350="TRAYEMAN",VLOOKUP(FR_HITUNG_MINMAX!A350,'STOK TRAYEMAN'!C:H,6,0),"?"))))</f>
        <v>5</v>
      </c>
      <c r="AR350" s="25">
        <f t="shared" si="16"/>
        <v>5</v>
      </c>
      <c r="AS350" s="25">
        <f t="shared" si="15"/>
        <v>1</v>
      </c>
      <c r="AT350" s="25">
        <f t="shared" si="17"/>
        <v>3</v>
      </c>
    </row>
    <row r="351" spans="1:46" ht="30">
      <c r="A351" s="96" t="s">
        <v>730</v>
      </c>
      <c r="B351" s="96" t="s">
        <v>1506</v>
      </c>
      <c r="C351" s="96" t="s">
        <v>884</v>
      </c>
      <c r="D351" s="96" t="s">
        <v>1385</v>
      </c>
      <c r="E351" s="96" t="s">
        <v>482</v>
      </c>
      <c r="F351" s="97">
        <v>11000</v>
      </c>
      <c r="G351" s="97">
        <v>1</v>
      </c>
      <c r="H351" s="96" t="s">
        <v>1185</v>
      </c>
      <c r="I351" s="96" t="s">
        <v>1185</v>
      </c>
      <c r="J351" s="98">
        <v>1</v>
      </c>
      <c r="K351" s="97">
        <v>1</v>
      </c>
      <c r="L351" s="97">
        <v>0</v>
      </c>
      <c r="M351" s="97">
        <v>0</v>
      </c>
      <c r="N351" s="97">
        <v>0</v>
      </c>
      <c r="O351" s="97">
        <v>0</v>
      </c>
      <c r="P351" s="97">
        <v>0</v>
      </c>
      <c r="Q351" s="97">
        <v>0</v>
      </c>
      <c r="R351" s="97">
        <v>1</v>
      </c>
      <c r="S351" s="97">
        <v>0</v>
      </c>
      <c r="T351" s="97">
        <v>0</v>
      </c>
      <c r="U351" s="97">
        <v>0</v>
      </c>
      <c r="V351" s="97">
        <v>0</v>
      </c>
      <c r="W351" s="97">
        <v>0</v>
      </c>
      <c r="X351" s="97">
        <v>1</v>
      </c>
      <c r="Y351" s="97">
        <v>0</v>
      </c>
      <c r="Z351" s="97">
        <v>0</v>
      </c>
      <c r="AA351" s="97">
        <v>0</v>
      </c>
      <c r="AB351" s="97">
        <v>0</v>
      </c>
      <c r="AC351" s="97">
        <v>0</v>
      </c>
      <c r="AD351" s="97">
        <v>1</v>
      </c>
      <c r="AE351" s="97">
        <v>1</v>
      </c>
      <c r="AF351" s="97">
        <v>0</v>
      </c>
      <c r="AG351" s="97">
        <v>0</v>
      </c>
      <c r="AH351" s="97">
        <v>0</v>
      </c>
      <c r="AI351" s="97">
        <v>0</v>
      </c>
      <c r="AJ351" s="97">
        <v>0</v>
      </c>
      <c r="AK351" s="97">
        <v>1</v>
      </c>
      <c r="AL351" s="97">
        <v>1</v>
      </c>
      <c r="AM351" s="97">
        <v>2</v>
      </c>
      <c r="AN351" s="96" t="s">
        <v>483</v>
      </c>
      <c r="AO351" s="97">
        <v>4</v>
      </c>
      <c r="AP351" s="31">
        <f>IFERROR(IF(AN351="CIKDITIRO",VLOOKUP(A351,'BR DTG CIKDITIRO'!C:E,3,0),IF(FR_HITUNG_MINMAX!AN351="PESALAKAN",VLOOKUP(FR_HITUNG_MINMAX!A351,'BR DTG ADW'!C:E,3,0),IF(FR_HITUNG_MINMAX!AN351="PACUL",VLOOKUP(FR_HITUNG_MINMAX!A351,'BR DTG PACUL'!C:E,3,0),IF(FR_HITUNG_MINMAX!AN351="TRAYEMAN",VLOOKUP(FR_HITUNG_MINMAX!A351,'BR DTG TRAYEMAN'!C:E,3,0),"?")))),0)</f>
        <v>0</v>
      </c>
      <c r="AQ351" s="31">
        <f>IF(AN351="PACUL",VLOOKUP(A351,'STOK PACUL'!C:H,6,0),IF(FR_HITUNG_MINMAX!AN351="PESALAKAN",VLOOKUP(FR_HITUNG_MINMAX!A351,'STOK PESALAKAN'!C:H,6,0),IF(FR_HITUNG_MINMAX!AN351="CIKDITIRO",VLOOKUP(FR_HITUNG_MINMAX!A351,'STOK CIKDITIRO'!C:H,6,0),IF(FR_HITUNG_MINMAX!AN351="TRAYEMAN",VLOOKUP(FR_HITUNG_MINMAX!A351,'STOK TRAYEMAN'!C:H,6,0),"?"))))</f>
        <v>4</v>
      </c>
      <c r="AR351" s="25">
        <f t="shared" si="16"/>
        <v>4</v>
      </c>
      <c r="AS351" s="25">
        <f t="shared" si="15"/>
        <v>1</v>
      </c>
      <c r="AT351" s="25">
        <f t="shared" si="17"/>
        <v>2</v>
      </c>
    </row>
    <row r="352" spans="1:46">
      <c r="A352" s="96" t="s">
        <v>393</v>
      </c>
      <c r="B352" s="96" t="s">
        <v>1189</v>
      </c>
      <c r="C352" s="96" t="s">
        <v>884</v>
      </c>
      <c r="D352" s="96" t="s">
        <v>1385</v>
      </c>
      <c r="E352" s="96" t="s">
        <v>484</v>
      </c>
      <c r="F352" s="97">
        <v>11000</v>
      </c>
      <c r="G352" s="97">
        <v>1</v>
      </c>
      <c r="H352" s="96" t="s">
        <v>1185</v>
      </c>
      <c r="I352" s="96" t="s">
        <v>1185</v>
      </c>
      <c r="J352" s="98">
        <v>1</v>
      </c>
      <c r="K352" s="97">
        <v>1</v>
      </c>
      <c r="L352" s="97">
        <v>1</v>
      </c>
      <c r="M352" s="97">
        <v>2</v>
      </c>
      <c r="N352" s="97">
        <v>1</v>
      </c>
      <c r="O352" s="97">
        <v>0</v>
      </c>
      <c r="P352" s="97">
        <v>0</v>
      </c>
      <c r="Q352" s="97">
        <v>0</v>
      </c>
      <c r="R352" s="97">
        <v>0</v>
      </c>
      <c r="S352" s="97">
        <v>0</v>
      </c>
      <c r="T352" s="97">
        <v>0</v>
      </c>
      <c r="U352" s="97">
        <v>1</v>
      </c>
      <c r="V352" s="97">
        <v>1</v>
      </c>
      <c r="W352" s="97">
        <v>0</v>
      </c>
      <c r="X352" s="97">
        <v>2</v>
      </c>
      <c r="Y352" s="97">
        <v>3</v>
      </c>
      <c r="Z352" s="97">
        <v>3</v>
      </c>
      <c r="AA352" s="97">
        <v>1</v>
      </c>
      <c r="AB352" s="97">
        <v>0</v>
      </c>
      <c r="AC352" s="97">
        <v>0</v>
      </c>
      <c r="AD352" s="97">
        <v>0</v>
      </c>
      <c r="AE352" s="97">
        <v>0</v>
      </c>
      <c r="AF352" s="97">
        <v>0</v>
      </c>
      <c r="AG352" s="97">
        <v>1</v>
      </c>
      <c r="AH352" s="97">
        <v>2</v>
      </c>
      <c r="AI352" s="97">
        <v>1</v>
      </c>
      <c r="AJ352" s="97">
        <v>1</v>
      </c>
      <c r="AK352" s="97">
        <v>3</v>
      </c>
      <c r="AL352" s="97">
        <v>2</v>
      </c>
      <c r="AM352" s="97">
        <v>3</v>
      </c>
      <c r="AN352" s="96" t="s">
        <v>483</v>
      </c>
      <c r="AO352" s="97">
        <v>7</v>
      </c>
      <c r="AP352" s="31">
        <f>IFERROR(IF(AN352="CIKDITIRO",VLOOKUP(A352,'BR DTG CIKDITIRO'!C:E,3,0),IF(FR_HITUNG_MINMAX!AN352="PESALAKAN",VLOOKUP(FR_HITUNG_MINMAX!A352,'BR DTG ADW'!C:E,3,0),IF(FR_HITUNG_MINMAX!AN352="PACUL",VLOOKUP(FR_HITUNG_MINMAX!A352,'BR DTG PACUL'!C:E,3,0),IF(FR_HITUNG_MINMAX!AN352="TRAYEMAN",VLOOKUP(FR_HITUNG_MINMAX!A352,'BR DTG TRAYEMAN'!C:E,3,0),"?")))),0)</f>
        <v>0</v>
      </c>
      <c r="AQ352" s="31">
        <f>IF(AN352="PACUL",VLOOKUP(A352,'STOK PACUL'!C:H,6,0),IF(FR_HITUNG_MINMAX!AN352="PESALAKAN",VLOOKUP(FR_HITUNG_MINMAX!A352,'STOK PESALAKAN'!C:H,6,0),IF(FR_HITUNG_MINMAX!AN352="CIKDITIRO",VLOOKUP(FR_HITUNG_MINMAX!A352,'STOK CIKDITIRO'!C:H,6,0),IF(FR_HITUNG_MINMAX!AN352="TRAYEMAN",VLOOKUP(FR_HITUNG_MINMAX!A352,'STOK TRAYEMAN'!C:H,6,0),"?"))))</f>
        <v>7</v>
      </c>
      <c r="AR352" s="25">
        <f t="shared" si="16"/>
        <v>7</v>
      </c>
      <c r="AS352" s="25">
        <f t="shared" si="15"/>
        <v>1</v>
      </c>
      <c r="AT352" s="25">
        <f t="shared" si="17"/>
        <v>3</v>
      </c>
    </row>
    <row r="353" spans="1:46">
      <c r="A353" s="96" t="s">
        <v>394</v>
      </c>
      <c r="B353" s="96" t="s">
        <v>1334</v>
      </c>
      <c r="C353" s="96" t="s">
        <v>884</v>
      </c>
      <c r="D353" s="96" t="s">
        <v>1381</v>
      </c>
      <c r="E353" s="96" t="s">
        <v>484</v>
      </c>
      <c r="F353" s="97">
        <v>21000</v>
      </c>
      <c r="G353" s="97">
        <v>1</v>
      </c>
      <c r="H353" s="96" t="s">
        <v>1185</v>
      </c>
      <c r="I353" s="96" t="s">
        <v>1185</v>
      </c>
      <c r="J353" s="98">
        <v>1</v>
      </c>
      <c r="K353" s="97">
        <v>1</v>
      </c>
      <c r="L353" s="97">
        <v>1</v>
      </c>
      <c r="M353" s="97">
        <v>0</v>
      </c>
      <c r="N353" s="97">
        <v>0</v>
      </c>
      <c r="O353" s="97">
        <v>1</v>
      </c>
      <c r="P353" s="97">
        <v>0</v>
      </c>
      <c r="Q353" s="97">
        <v>0</v>
      </c>
      <c r="R353" s="97">
        <v>0</v>
      </c>
      <c r="S353" s="97">
        <v>2</v>
      </c>
      <c r="T353" s="97">
        <v>0</v>
      </c>
      <c r="U353" s="97">
        <v>2</v>
      </c>
      <c r="V353" s="97">
        <v>0</v>
      </c>
      <c r="W353" s="97">
        <v>0</v>
      </c>
      <c r="X353" s="97">
        <v>2</v>
      </c>
      <c r="Y353" s="97">
        <v>1</v>
      </c>
      <c r="Z353" s="97">
        <v>0</v>
      </c>
      <c r="AA353" s="97">
        <v>1</v>
      </c>
      <c r="AB353" s="97">
        <v>1</v>
      </c>
      <c r="AC353" s="97">
        <v>0</v>
      </c>
      <c r="AD353" s="97">
        <v>0</v>
      </c>
      <c r="AE353" s="97">
        <v>2</v>
      </c>
      <c r="AF353" s="97">
        <v>2</v>
      </c>
      <c r="AG353" s="97">
        <v>4</v>
      </c>
      <c r="AH353" s="97">
        <v>2</v>
      </c>
      <c r="AI353" s="97">
        <v>0</v>
      </c>
      <c r="AJ353" s="97">
        <v>1</v>
      </c>
      <c r="AK353" s="97">
        <v>4</v>
      </c>
      <c r="AL353" s="97">
        <v>2</v>
      </c>
      <c r="AM353" s="97">
        <v>4</v>
      </c>
      <c r="AN353" s="96" t="s">
        <v>483</v>
      </c>
      <c r="AO353" s="97">
        <v>4</v>
      </c>
      <c r="AP353" s="31">
        <f>IFERROR(IF(AN353="CIKDITIRO",VLOOKUP(A353,'BR DTG CIKDITIRO'!C:E,3,0),IF(FR_HITUNG_MINMAX!AN353="PESALAKAN",VLOOKUP(FR_HITUNG_MINMAX!A353,'BR DTG ADW'!C:E,3,0),IF(FR_HITUNG_MINMAX!AN353="PACUL",VLOOKUP(FR_HITUNG_MINMAX!A353,'BR DTG PACUL'!C:E,3,0),IF(FR_HITUNG_MINMAX!AN353="TRAYEMAN",VLOOKUP(FR_HITUNG_MINMAX!A353,'BR DTG TRAYEMAN'!C:E,3,0),"?")))),0)</f>
        <v>0</v>
      </c>
      <c r="AQ353" s="31">
        <f>IF(AN353="PACUL",VLOOKUP(A353,'STOK PACUL'!C:H,6,0),IF(FR_HITUNG_MINMAX!AN353="PESALAKAN",VLOOKUP(FR_HITUNG_MINMAX!A353,'STOK PESALAKAN'!C:H,6,0),IF(FR_HITUNG_MINMAX!AN353="CIKDITIRO",VLOOKUP(FR_HITUNG_MINMAX!A353,'STOK CIKDITIRO'!C:H,6,0),IF(FR_HITUNG_MINMAX!AN353="TRAYEMAN",VLOOKUP(FR_HITUNG_MINMAX!A353,'STOK TRAYEMAN'!C:H,6,0),"?"))))</f>
        <v>4</v>
      </c>
      <c r="AR353" s="25">
        <f t="shared" si="16"/>
        <v>4</v>
      </c>
      <c r="AS353" s="25">
        <f t="shared" ref="AS353:AS416" si="18">ROUNDUP(AL353/2,0)</f>
        <v>1</v>
      </c>
      <c r="AT353" s="25">
        <f t="shared" si="17"/>
        <v>3</v>
      </c>
    </row>
    <row r="354" spans="1:46">
      <c r="A354" s="96" t="s">
        <v>519</v>
      </c>
      <c r="B354" s="96" t="s">
        <v>1335</v>
      </c>
      <c r="C354" s="96" t="s">
        <v>884</v>
      </c>
      <c r="D354" s="96" t="s">
        <v>1381</v>
      </c>
      <c r="E354" s="96" t="s">
        <v>482</v>
      </c>
      <c r="F354" s="97">
        <v>11000</v>
      </c>
      <c r="G354" s="97">
        <v>1</v>
      </c>
      <c r="H354" s="96" t="s">
        <v>1185</v>
      </c>
      <c r="I354" s="96" t="s">
        <v>1185</v>
      </c>
      <c r="J354" s="98">
        <v>1</v>
      </c>
      <c r="K354" s="97">
        <v>1</v>
      </c>
      <c r="L354" s="97">
        <v>0</v>
      </c>
      <c r="M354" s="97">
        <v>0</v>
      </c>
      <c r="N354" s="97">
        <v>1</v>
      </c>
      <c r="O354" s="97">
        <v>0</v>
      </c>
      <c r="P354" s="97">
        <v>0</v>
      </c>
      <c r="Q354" s="97">
        <v>0</v>
      </c>
      <c r="R354" s="97">
        <v>0</v>
      </c>
      <c r="S354" s="97">
        <v>0</v>
      </c>
      <c r="T354" s="97">
        <v>0</v>
      </c>
      <c r="U354" s="97">
        <v>0</v>
      </c>
      <c r="V354" s="97">
        <v>0</v>
      </c>
      <c r="W354" s="97">
        <v>0</v>
      </c>
      <c r="X354" s="97">
        <v>1</v>
      </c>
      <c r="Y354" s="97">
        <v>0</v>
      </c>
      <c r="Z354" s="97">
        <v>1</v>
      </c>
      <c r="AA354" s="97">
        <v>1</v>
      </c>
      <c r="AB354" s="97">
        <v>0</v>
      </c>
      <c r="AC354" s="97">
        <v>0</v>
      </c>
      <c r="AD354" s="97">
        <v>0</v>
      </c>
      <c r="AE354" s="97">
        <v>0</v>
      </c>
      <c r="AF354" s="97">
        <v>0</v>
      </c>
      <c r="AG354" s="97">
        <v>0</v>
      </c>
      <c r="AH354" s="97">
        <v>0</v>
      </c>
      <c r="AI354" s="97">
        <v>0</v>
      </c>
      <c r="AJ354" s="97">
        <v>0</v>
      </c>
      <c r="AK354" s="97">
        <v>1</v>
      </c>
      <c r="AL354" s="97">
        <v>1</v>
      </c>
      <c r="AM354" s="97">
        <v>2</v>
      </c>
      <c r="AN354" s="96" t="s">
        <v>483</v>
      </c>
      <c r="AO354" s="97">
        <v>3</v>
      </c>
      <c r="AP354" s="31">
        <f>IFERROR(IF(AN354="CIKDITIRO",VLOOKUP(A354,'BR DTG CIKDITIRO'!C:E,3,0),IF(FR_HITUNG_MINMAX!AN354="PESALAKAN",VLOOKUP(FR_HITUNG_MINMAX!A354,'BR DTG ADW'!C:E,3,0),IF(FR_HITUNG_MINMAX!AN354="PACUL",VLOOKUP(FR_HITUNG_MINMAX!A354,'BR DTG PACUL'!C:E,3,0),IF(FR_HITUNG_MINMAX!AN354="TRAYEMAN",VLOOKUP(FR_HITUNG_MINMAX!A354,'BR DTG TRAYEMAN'!C:E,3,0),"?")))),0)</f>
        <v>0</v>
      </c>
      <c r="AQ354" s="31">
        <f>IF(AN354="PACUL",VLOOKUP(A354,'STOK PACUL'!C:H,6,0),IF(FR_HITUNG_MINMAX!AN354="PESALAKAN",VLOOKUP(FR_HITUNG_MINMAX!A354,'STOK PESALAKAN'!C:H,6,0),IF(FR_HITUNG_MINMAX!AN354="CIKDITIRO",VLOOKUP(FR_HITUNG_MINMAX!A354,'STOK CIKDITIRO'!C:H,6,0),IF(FR_HITUNG_MINMAX!AN354="TRAYEMAN",VLOOKUP(FR_HITUNG_MINMAX!A354,'STOK TRAYEMAN'!C:H,6,0),"?"))))</f>
        <v>3</v>
      </c>
      <c r="AR354" s="25">
        <f t="shared" si="16"/>
        <v>3</v>
      </c>
      <c r="AS354" s="25">
        <f t="shared" si="18"/>
        <v>1</v>
      </c>
      <c r="AT354" s="25">
        <f t="shared" si="17"/>
        <v>3</v>
      </c>
    </row>
    <row r="355" spans="1:46">
      <c r="A355" s="96" t="s">
        <v>395</v>
      </c>
      <c r="B355" s="96" t="s">
        <v>1192</v>
      </c>
      <c r="C355" s="96" t="s">
        <v>1100</v>
      </c>
      <c r="D355" s="96" t="s">
        <v>1377</v>
      </c>
      <c r="E355" s="96" t="s">
        <v>485</v>
      </c>
      <c r="F355" s="97">
        <v>15000</v>
      </c>
      <c r="G355" s="97">
        <v>1</v>
      </c>
      <c r="H355" s="96" t="s">
        <v>89</v>
      </c>
      <c r="I355" s="96" t="s">
        <v>1185</v>
      </c>
      <c r="J355" s="98" t="s">
        <v>1366</v>
      </c>
      <c r="K355" s="97">
        <v>1</v>
      </c>
      <c r="L355" s="97">
        <v>1</v>
      </c>
      <c r="M355" s="97">
        <v>2</v>
      </c>
      <c r="N355" s="97">
        <v>1</v>
      </c>
      <c r="O355" s="97">
        <v>2</v>
      </c>
      <c r="P355" s="97">
        <v>1</v>
      </c>
      <c r="Q355" s="97">
        <v>1</v>
      </c>
      <c r="R355" s="97">
        <v>2</v>
      </c>
      <c r="S355" s="97">
        <v>2</v>
      </c>
      <c r="T355" s="97">
        <v>0</v>
      </c>
      <c r="U355" s="97">
        <v>1</v>
      </c>
      <c r="V355" s="97">
        <v>1</v>
      </c>
      <c r="W355" s="97">
        <v>1</v>
      </c>
      <c r="X355" s="97">
        <v>2</v>
      </c>
      <c r="Y355" s="97">
        <v>3</v>
      </c>
      <c r="Z355" s="97">
        <v>3</v>
      </c>
      <c r="AA355" s="97">
        <v>3</v>
      </c>
      <c r="AB355" s="97">
        <v>3</v>
      </c>
      <c r="AC355" s="97">
        <v>2</v>
      </c>
      <c r="AD355" s="97">
        <v>3</v>
      </c>
      <c r="AE355" s="97">
        <v>4</v>
      </c>
      <c r="AF355" s="97">
        <v>2</v>
      </c>
      <c r="AG355" s="97">
        <v>3</v>
      </c>
      <c r="AH355" s="97">
        <v>2</v>
      </c>
      <c r="AI355" s="97">
        <v>2</v>
      </c>
      <c r="AJ355" s="97">
        <v>2</v>
      </c>
      <c r="AK355" s="97">
        <v>4</v>
      </c>
      <c r="AL355" s="97">
        <v>2</v>
      </c>
      <c r="AM355" s="97">
        <v>4</v>
      </c>
      <c r="AN355" s="96" t="s">
        <v>483</v>
      </c>
      <c r="AO355" s="97">
        <v>2</v>
      </c>
      <c r="AP355" s="31">
        <f>IFERROR(IF(AN355="CIKDITIRO",VLOOKUP(A355,'BR DTG CIKDITIRO'!C:E,3,0),IF(FR_HITUNG_MINMAX!AN355="PESALAKAN",VLOOKUP(FR_HITUNG_MINMAX!A355,'BR DTG ADW'!C:E,3,0),IF(FR_HITUNG_MINMAX!AN355="PACUL",VLOOKUP(FR_HITUNG_MINMAX!A355,'BR DTG PACUL'!C:E,3,0),IF(FR_HITUNG_MINMAX!AN355="TRAYEMAN",VLOOKUP(FR_HITUNG_MINMAX!A355,'BR DTG TRAYEMAN'!C:E,3,0),"?")))),0)</f>
        <v>0</v>
      </c>
      <c r="AQ355" s="31">
        <f>IF(AN355="PACUL",VLOOKUP(A355,'STOK PACUL'!C:H,6,0),IF(FR_HITUNG_MINMAX!AN355="PESALAKAN",VLOOKUP(FR_HITUNG_MINMAX!A355,'STOK PESALAKAN'!C:H,6,0),IF(FR_HITUNG_MINMAX!AN355="CIKDITIRO",VLOOKUP(FR_HITUNG_MINMAX!A355,'STOK CIKDITIRO'!C:H,6,0),IF(FR_HITUNG_MINMAX!AN355="TRAYEMAN",VLOOKUP(FR_HITUNG_MINMAX!A355,'STOK TRAYEMAN'!C:H,6,0),"?"))))</f>
        <v>2</v>
      </c>
      <c r="AR355" s="25">
        <f t="shared" ref="AR355:AR418" si="19">IFERROR(AQ355,AO355+AP355)</f>
        <v>2</v>
      </c>
      <c r="AS355" s="25">
        <f t="shared" si="18"/>
        <v>1</v>
      </c>
      <c r="AT355" s="25">
        <f t="shared" si="17"/>
        <v>4</v>
      </c>
    </row>
    <row r="356" spans="1:46">
      <c r="A356" s="96" t="s">
        <v>1870</v>
      </c>
      <c r="B356" s="96" t="s">
        <v>1871</v>
      </c>
      <c r="C356" s="96" t="s">
        <v>876</v>
      </c>
      <c r="D356" s="96" t="s">
        <v>1377</v>
      </c>
      <c r="E356" s="96" t="s">
        <v>482</v>
      </c>
      <c r="F356" s="97">
        <v>180000</v>
      </c>
      <c r="G356" s="97">
        <v>1</v>
      </c>
      <c r="H356" s="96" t="s">
        <v>1185</v>
      </c>
      <c r="I356" s="96" t="s">
        <v>1185</v>
      </c>
      <c r="J356" s="98">
        <v>1</v>
      </c>
      <c r="K356" s="97">
        <v>1</v>
      </c>
      <c r="L356" s="97">
        <v>0</v>
      </c>
      <c r="M356" s="97">
        <v>0</v>
      </c>
      <c r="N356" s="97">
        <v>0</v>
      </c>
      <c r="O356" s="97">
        <v>0</v>
      </c>
      <c r="P356" s="97">
        <v>0</v>
      </c>
      <c r="Q356" s="97">
        <v>0</v>
      </c>
      <c r="R356" s="97">
        <v>0</v>
      </c>
      <c r="S356" s="97">
        <v>0</v>
      </c>
      <c r="T356" s="97">
        <v>0</v>
      </c>
      <c r="U356" s="97">
        <v>1</v>
      </c>
      <c r="V356" s="97">
        <v>0</v>
      </c>
      <c r="W356" s="97">
        <v>0</v>
      </c>
      <c r="X356" s="97">
        <v>1</v>
      </c>
      <c r="Y356" s="97">
        <v>0</v>
      </c>
      <c r="Z356" s="97">
        <v>0</v>
      </c>
      <c r="AA356" s="97">
        <v>0</v>
      </c>
      <c r="AB356" s="97">
        <v>0</v>
      </c>
      <c r="AC356" s="97">
        <v>0</v>
      </c>
      <c r="AD356" s="97">
        <v>0</v>
      </c>
      <c r="AE356" s="97">
        <v>0</v>
      </c>
      <c r="AF356" s="97">
        <v>0</v>
      </c>
      <c r="AG356" s="97">
        <v>1</v>
      </c>
      <c r="AH356" s="97">
        <v>1</v>
      </c>
      <c r="AI356" s="97">
        <v>0</v>
      </c>
      <c r="AJ356" s="97">
        <v>0</v>
      </c>
      <c r="AK356" s="97">
        <v>1</v>
      </c>
      <c r="AL356" s="97">
        <v>0</v>
      </c>
      <c r="AM356" s="97">
        <v>0</v>
      </c>
      <c r="AN356" s="96" t="s">
        <v>483</v>
      </c>
      <c r="AO356" s="97">
        <v>0</v>
      </c>
      <c r="AP356" s="31">
        <f>IFERROR(IF(AN356="CIKDITIRO",VLOOKUP(A356,'BR DTG CIKDITIRO'!C:E,3,0),IF(FR_HITUNG_MINMAX!AN356="PESALAKAN",VLOOKUP(FR_HITUNG_MINMAX!A356,'BR DTG ADW'!C:E,3,0),IF(FR_HITUNG_MINMAX!AN356="PACUL",VLOOKUP(FR_HITUNG_MINMAX!A356,'BR DTG PACUL'!C:E,3,0),IF(FR_HITUNG_MINMAX!AN356="TRAYEMAN",VLOOKUP(FR_HITUNG_MINMAX!A356,'BR DTG TRAYEMAN'!C:E,3,0),"?")))),0)</f>
        <v>0</v>
      </c>
      <c r="AQ356" s="31">
        <f>IF(AN356="PACUL",VLOOKUP(A356,'STOK PACUL'!C:H,6,0),IF(FR_HITUNG_MINMAX!AN356="PESALAKAN",VLOOKUP(FR_HITUNG_MINMAX!A356,'STOK PESALAKAN'!C:H,6,0),IF(FR_HITUNG_MINMAX!AN356="CIKDITIRO",VLOOKUP(FR_HITUNG_MINMAX!A356,'STOK CIKDITIRO'!C:H,6,0),IF(FR_HITUNG_MINMAX!AN356="TRAYEMAN",VLOOKUP(FR_HITUNG_MINMAX!A356,'STOK TRAYEMAN'!C:H,6,0),"?"))))</f>
        <v>0</v>
      </c>
      <c r="AR356" s="25">
        <f t="shared" si="19"/>
        <v>0</v>
      </c>
      <c r="AS356" s="25">
        <f t="shared" si="18"/>
        <v>0</v>
      </c>
      <c r="AT356" s="25">
        <f t="shared" si="17"/>
        <v>1</v>
      </c>
    </row>
    <row r="357" spans="1:46">
      <c r="A357" s="96" t="s">
        <v>397</v>
      </c>
      <c r="B357" s="96" t="s">
        <v>1194</v>
      </c>
      <c r="C357" s="96" t="s">
        <v>884</v>
      </c>
      <c r="D357" s="96" t="s">
        <v>1385</v>
      </c>
      <c r="E357" s="96" t="s">
        <v>485</v>
      </c>
      <c r="F357" s="97">
        <v>11000</v>
      </c>
      <c r="G357" s="97">
        <v>1</v>
      </c>
      <c r="H357" s="96" t="s">
        <v>1185</v>
      </c>
      <c r="I357" s="96" t="s">
        <v>1185</v>
      </c>
      <c r="J357" s="98">
        <v>1</v>
      </c>
      <c r="K357" s="97">
        <v>1</v>
      </c>
      <c r="L357" s="97">
        <v>1</v>
      </c>
      <c r="M357" s="97">
        <v>0</v>
      </c>
      <c r="N357" s="97">
        <v>1</v>
      </c>
      <c r="O357" s="97">
        <v>0</v>
      </c>
      <c r="P357" s="97">
        <v>0</v>
      </c>
      <c r="Q357" s="97">
        <v>0</v>
      </c>
      <c r="R357" s="97">
        <v>0</v>
      </c>
      <c r="S357" s="97">
        <v>0</v>
      </c>
      <c r="T357" s="97">
        <v>3</v>
      </c>
      <c r="U357" s="97">
        <v>1</v>
      </c>
      <c r="V357" s="97">
        <v>3</v>
      </c>
      <c r="W357" s="97">
        <v>1</v>
      </c>
      <c r="X357" s="97">
        <v>3</v>
      </c>
      <c r="Y357" s="97">
        <v>1</v>
      </c>
      <c r="Z357" s="97">
        <v>1</v>
      </c>
      <c r="AA357" s="97">
        <v>1</v>
      </c>
      <c r="AB357" s="97">
        <v>0</v>
      </c>
      <c r="AC357" s="97">
        <v>0</v>
      </c>
      <c r="AD357" s="97">
        <v>0</v>
      </c>
      <c r="AE357" s="97">
        <v>0</v>
      </c>
      <c r="AF357" s="97">
        <v>3</v>
      </c>
      <c r="AG357" s="97">
        <v>1</v>
      </c>
      <c r="AH357" s="97">
        <v>4</v>
      </c>
      <c r="AI357" s="97">
        <v>4</v>
      </c>
      <c r="AJ357" s="97">
        <v>2</v>
      </c>
      <c r="AK357" s="97">
        <v>4</v>
      </c>
      <c r="AL357" s="97">
        <v>3</v>
      </c>
      <c r="AM357" s="97">
        <v>4</v>
      </c>
      <c r="AN357" s="96" t="s">
        <v>483</v>
      </c>
      <c r="AO357" s="97">
        <v>4</v>
      </c>
      <c r="AP357" s="31">
        <f>IFERROR(IF(AN357="CIKDITIRO",VLOOKUP(A357,'BR DTG CIKDITIRO'!C:E,3,0),IF(FR_HITUNG_MINMAX!AN357="PESALAKAN",VLOOKUP(FR_HITUNG_MINMAX!A357,'BR DTG ADW'!C:E,3,0),IF(FR_HITUNG_MINMAX!AN357="PACUL",VLOOKUP(FR_HITUNG_MINMAX!A357,'BR DTG PACUL'!C:E,3,0),IF(FR_HITUNG_MINMAX!AN357="TRAYEMAN",VLOOKUP(FR_HITUNG_MINMAX!A357,'BR DTG TRAYEMAN'!C:E,3,0),"?")))),0)</f>
        <v>0</v>
      </c>
      <c r="AQ357" s="31">
        <f>IF(AN357="PACUL",VLOOKUP(A357,'STOK PACUL'!C:H,6,0),IF(FR_HITUNG_MINMAX!AN357="PESALAKAN",VLOOKUP(FR_HITUNG_MINMAX!A357,'STOK PESALAKAN'!C:H,6,0),IF(FR_HITUNG_MINMAX!AN357="CIKDITIRO",VLOOKUP(FR_HITUNG_MINMAX!A357,'STOK CIKDITIRO'!C:H,6,0),IF(FR_HITUNG_MINMAX!AN357="TRAYEMAN",VLOOKUP(FR_HITUNG_MINMAX!A357,'STOK TRAYEMAN'!C:H,6,0),"?"))))</f>
        <v>4</v>
      </c>
      <c r="AR357" s="25">
        <f t="shared" si="19"/>
        <v>4</v>
      </c>
      <c r="AS357" s="25">
        <f t="shared" si="18"/>
        <v>2</v>
      </c>
      <c r="AT357" s="25">
        <f t="shared" si="17"/>
        <v>3</v>
      </c>
    </row>
    <row r="358" spans="1:46">
      <c r="A358" s="96" t="s">
        <v>398</v>
      </c>
      <c r="B358" s="96" t="s">
        <v>1338</v>
      </c>
      <c r="C358" s="96" t="s">
        <v>884</v>
      </c>
      <c r="D358" s="96" t="s">
        <v>1381</v>
      </c>
      <c r="E358" s="96" t="s">
        <v>484</v>
      </c>
      <c r="F358" s="97">
        <v>15000</v>
      </c>
      <c r="G358" s="97">
        <v>1</v>
      </c>
      <c r="H358" s="96" t="s">
        <v>30</v>
      </c>
      <c r="I358" s="96" t="s">
        <v>1185</v>
      </c>
      <c r="J358" s="98">
        <v>1</v>
      </c>
      <c r="K358" s="97">
        <v>1</v>
      </c>
      <c r="L358" s="97">
        <v>2</v>
      </c>
      <c r="M358" s="97">
        <v>1</v>
      </c>
      <c r="N358" s="97">
        <v>0</v>
      </c>
      <c r="O358" s="97">
        <v>0</v>
      </c>
      <c r="P358" s="97">
        <v>0</v>
      </c>
      <c r="Q358" s="97">
        <v>0</v>
      </c>
      <c r="R358" s="97">
        <v>0</v>
      </c>
      <c r="S358" s="97">
        <v>1</v>
      </c>
      <c r="T358" s="97">
        <v>0</v>
      </c>
      <c r="U358" s="97">
        <v>0</v>
      </c>
      <c r="V358" s="97">
        <v>0</v>
      </c>
      <c r="W358" s="97">
        <v>0</v>
      </c>
      <c r="X358" s="97">
        <v>2</v>
      </c>
      <c r="Y358" s="97">
        <v>3</v>
      </c>
      <c r="Z358" s="97">
        <v>1</v>
      </c>
      <c r="AA358" s="97">
        <v>0</v>
      </c>
      <c r="AB358" s="97">
        <v>0</v>
      </c>
      <c r="AC358" s="97">
        <v>0</v>
      </c>
      <c r="AD358" s="97">
        <v>0</v>
      </c>
      <c r="AE358" s="97">
        <v>1</v>
      </c>
      <c r="AF358" s="97">
        <v>1</v>
      </c>
      <c r="AG358" s="97">
        <v>1</v>
      </c>
      <c r="AH358" s="97">
        <v>0</v>
      </c>
      <c r="AI358" s="97">
        <v>0</v>
      </c>
      <c r="AJ358" s="97">
        <v>2</v>
      </c>
      <c r="AK358" s="97">
        <v>3</v>
      </c>
      <c r="AL358" s="97">
        <v>2</v>
      </c>
      <c r="AM358" s="97">
        <v>3</v>
      </c>
      <c r="AN358" s="96" t="s">
        <v>483</v>
      </c>
      <c r="AO358" s="97">
        <v>9</v>
      </c>
      <c r="AP358" s="31">
        <f>IFERROR(IF(AN358="CIKDITIRO",VLOOKUP(A358,'BR DTG CIKDITIRO'!C:E,3,0),IF(FR_HITUNG_MINMAX!AN358="PESALAKAN",VLOOKUP(FR_HITUNG_MINMAX!A358,'BR DTG ADW'!C:E,3,0),IF(FR_HITUNG_MINMAX!AN358="PACUL",VLOOKUP(FR_HITUNG_MINMAX!A358,'BR DTG PACUL'!C:E,3,0),IF(FR_HITUNG_MINMAX!AN358="TRAYEMAN",VLOOKUP(FR_HITUNG_MINMAX!A358,'BR DTG TRAYEMAN'!C:E,3,0),"?")))),0)</f>
        <v>0</v>
      </c>
      <c r="AQ358" s="31">
        <f>IF(AN358="PACUL",VLOOKUP(A358,'STOK PACUL'!C:H,6,0),IF(FR_HITUNG_MINMAX!AN358="PESALAKAN",VLOOKUP(FR_HITUNG_MINMAX!A358,'STOK PESALAKAN'!C:H,6,0),IF(FR_HITUNG_MINMAX!AN358="CIKDITIRO",VLOOKUP(FR_HITUNG_MINMAX!A358,'STOK CIKDITIRO'!C:H,6,0),IF(FR_HITUNG_MINMAX!AN358="TRAYEMAN",VLOOKUP(FR_HITUNG_MINMAX!A358,'STOK TRAYEMAN'!C:H,6,0),"?"))))</f>
        <v>9</v>
      </c>
      <c r="AR358" s="25">
        <f t="shared" si="19"/>
        <v>9</v>
      </c>
      <c r="AS358" s="25">
        <f t="shared" si="18"/>
        <v>1</v>
      </c>
      <c r="AT358" s="25">
        <f t="shared" si="17"/>
        <v>3</v>
      </c>
    </row>
    <row r="359" spans="1:46">
      <c r="A359" s="96" t="s">
        <v>1872</v>
      </c>
      <c r="B359" s="96" t="s">
        <v>1873</v>
      </c>
      <c r="C359" s="96" t="s">
        <v>1185</v>
      </c>
      <c r="D359" s="96" t="s">
        <v>1377</v>
      </c>
      <c r="E359" s="96" t="s">
        <v>482</v>
      </c>
      <c r="F359" s="97">
        <v>45000</v>
      </c>
      <c r="G359" s="97">
        <v>1</v>
      </c>
      <c r="H359" s="96" t="s">
        <v>1185</v>
      </c>
      <c r="I359" s="96" t="s">
        <v>1185</v>
      </c>
      <c r="J359" s="98">
        <v>1</v>
      </c>
      <c r="K359" s="97">
        <v>1</v>
      </c>
      <c r="L359" s="97">
        <v>0</v>
      </c>
      <c r="M359" s="97">
        <v>0</v>
      </c>
      <c r="N359" s="97">
        <v>0</v>
      </c>
      <c r="O359" s="97">
        <v>0</v>
      </c>
      <c r="P359" s="97">
        <v>0</v>
      </c>
      <c r="Q359" s="97">
        <v>0</v>
      </c>
      <c r="R359" s="97">
        <v>0</v>
      </c>
      <c r="S359" s="97">
        <v>0</v>
      </c>
      <c r="T359" s="97">
        <v>0</v>
      </c>
      <c r="U359" s="97">
        <v>1</v>
      </c>
      <c r="V359" s="97">
        <v>0</v>
      </c>
      <c r="W359" s="97">
        <v>0</v>
      </c>
      <c r="X359" s="97">
        <v>1</v>
      </c>
      <c r="Y359" s="97">
        <v>0</v>
      </c>
      <c r="Z359" s="97">
        <v>0</v>
      </c>
      <c r="AA359" s="97">
        <v>0</v>
      </c>
      <c r="AB359" s="97">
        <v>0</v>
      </c>
      <c r="AC359" s="97">
        <v>0</v>
      </c>
      <c r="AD359" s="97">
        <v>0</v>
      </c>
      <c r="AE359" s="97">
        <v>0</v>
      </c>
      <c r="AF359" s="97">
        <v>0</v>
      </c>
      <c r="AG359" s="97">
        <v>1</v>
      </c>
      <c r="AH359" s="97">
        <v>1</v>
      </c>
      <c r="AI359" s="97">
        <v>0</v>
      </c>
      <c r="AJ359" s="97">
        <v>0</v>
      </c>
      <c r="AK359" s="97">
        <v>1</v>
      </c>
      <c r="AL359" s="97">
        <v>1</v>
      </c>
      <c r="AM359" s="97">
        <v>1</v>
      </c>
      <c r="AN359" s="96" t="s">
        <v>483</v>
      </c>
      <c r="AO359" s="97">
        <v>0</v>
      </c>
      <c r="AP359" s="31">
        <f>IFERROR(IF(AN359="CIKDITIRO",VLOOKUP(A359,'BR DTG CIKDITIRO'!C:E,3,0),IF(FR_HITUNG_MINMAX!AN359="PESALAKAN",VLOOKUP(FR_HITUNG_MINMAX!A359,'BR DTG ADW'!C:E,3,0),IF(FR_HITUNG_MINMAX!AN359="PACUL",VLOOKUP(FR_HITUNG_MINMAX!A359,'BR DTG PACUL'!C:E,3,0),IF(FR_HITUNG_MINMAX!AN359="TRAYEMAN",VLOOKUP(FR_HITUNG_MINMAX!A359,'BR DTG TRAYEMAN'!C:E,3,0),"?")))),0)</f>
        <v>0</v>
      </c>
      <c r="AQ359" s="31">
        <f>IF(AN359="PACUL",VLOOKUP(A359,'STOK PACUL'!C:H,6,0),IF(FR_HITUNG_MINMAX!AN359="PESALAKAN",VLOOKUP(FR_HITUNG_MINMAX!A359,'STOK PESALAKAN'!C:H,6,0),IF(FR_HITUNG_MINMAX!AN359="CIKDITIRO",VLOOKUP(FR_HITUNG_MINMAX!A359,'STOK CIKDITIRO'!C:H,6,0),IF(FR_HITUNG_MINMAX!AN359="TRAYEMAN",VLOOKUP(FR_HITUNG_MINMAX!A359,'STOK TRAYEMAN'!C:H,6,0),"?"))))</f>
        <v>0</v>
      </c>
      <c r="AR359" s="25">
        <f t="shared" si="19"/>
        <v>0</v>
      </c>
      <c r="AS359" s="25">
        <f t="shared" si="18"/>
        <v>1</v>
      </c>
      <c r="AT359" s="25">
        <f t="shared" si="17"/>
        <v>1</v>
      </c>
    </row>
    <row r="360" spans="1:46">
      <c r="A360" s="96" t="s">
        <v>399</v>
      </c>
      <c r="B360" s="96" t="s">
        <v>1339</v>
      </c>
      <c r="C360" s="96" t="s">
        <v>884</v>
      </c>
      <c r="D360" s="96" t="s">
        <v>1381</v>
      </c>
      <c r="E360" s="96" t="s">
        <v>485</v>
      </c>
      <c r="F360" s="97">
        <v>11000</v>
      </c>
      <c r="G360" s="97">
        <v>1</v>
      </c>
      <c r="H360" s="96" t="s">
        <v>30</v>
      </c>
      <c r="I360" s="96" t="s">
        <v>1185</v>
      </c>
      <c r="J360" s="98" t="s">
        <v>1367</v>
      </c>
      <c r="K360" s="97">
        <v>1</v>
      </c>
      <c r="L360" s="97">
        <v>2</v>
      </c>
      <c r="M360" s="97">
        <v>1</v>
      </c>
      <c r="N360" s="97">
        <v>1</v>
      </c>
      <c r="O360" s="97">
        <v>1</v>
      </c>
      <c r="P360" s="97">
        <v>2</v>
      </c>
      <c r="Q360" s="97">
        <v>0</v>
      </c>
      <c r="R360" s="97">
        <v>2</v>
      </c>
      <c r="S360" s="97">
        <v>1</v>
      </c>
      <c r="T360" s="97">
        <v>2</v>
      </c>
      <c r="U360" s="97">
        <v>3</v>
      </c>
      <c r="V360" s="97">
        <v>1</v>
      </c>
      <c r="W360" s="97">
        <v>2</v>
      </c>
      <c r="X360" s="97">
        <v>3</v>
      </c>
      <c r="Y360" s="97">
        <v>3</v>
      </c>
      <c r="Z360" s="97">
        <v>2</v>
      </c>
      <c r="AA360" s="97">
        <v>2</v>
      </c>
      <c r="AB360" s="97">
        <v>3</v>
      </c>
      <c r="AC360" s="97">
        <v>2</v>
      </c>
      <c r="AD360" s="97">
        <v>2</v>
      </c>
      <c r="AE360" s="97">
        <v>3</v>
      </c>
      <c r="AF360" s="97">
        <v>3</v>
      </c>
      <c r="AG360" s="97">
        <v>4</v>
      </c>
      <c r="AH360" s="97">
        <v>4</v>
      </c>
      <c r="AI360" s="97">
        <v>3</v>
      </c>
      <c r="AJ360" s="97">
        <v>4</v>
      </c>
      <c r="AK360" s="97">
        <v>4</v>
      </c>
      <c r="AL360" s="97">
        <v>3</v>
      </c>
      <c r="AM360" s="97">
        <v>4</v>
      </c>
      <c r="AN360" s="96" t="s">
        <v>483</v>
      </c>
      <c r="AO360" s="97">
        <v>1</v>
      </c>
      <c r="AP360" s="31">
        <f>IFERROR(IF(AN360="CIKDITIRO",VLOOKUP(A360,'BR DTG CIKDITIRO'!C:E,3,0),IF(FR_HITUNG_MINMAX!AN360="PESALAKAN",VLOOKUP(FR_HITUNG_MINMAX!A360,'BR DTG ADW'!C:E,3,0),IF(FR_HITUNG_MINMAX!AN360="PACUL",VLOOKUP(FR_HITUNG_MINMAX!A360,'BR DTG PACUL'!C:E,3,0),IF(FR_HITUNG_MINMAX!AN360="TRAYEMAN",VLOOKUP(FR_HITUNG_MINMAX!A360,'BR DTG TRAYEMAN'!C:E,3,0),"?")))),0)</f>
        <v>0</v>
      </c>
      <c r="AQ360" s="31">
        <f>IF(AN360="PACUL",VLOOKUP(A360,'STOK PACUL'!C:H,6,0),IF(FR_HITUNG_MINMAX!AN360="PESALAKAN",VLOOKUP(FR_HITUNG_MINMAX!A360,'STOK PESALAKAN'!C:H,6,0),IF(FR_HITUNG_MINMAX!AN360="CIKDITIRO",VLOOKUP(FR_HITUNG_MINMAX!A360,'STOK CIKDITIRO'!C:H,6,0),IF(FR_HITUNG_MINMAX!AN360="TRAYEMAN",VLOOKUP(FR_HITUNG_MINMAX!A360,'STOK TRAYEMAN'!C:H,6,0),"?"))))</f>
        <v>1</v>
      </c>
      <c r="AR360" s="25">
        <f t="shared" si="19"/>
        <v>1</v>
      </c>
      <c r="AS360" s="25">
        <f t="shared" si="18"/>
        <v>2</v>
      </c>
      <c r="AT360" s="25">
        <f t="shared" si="17"/>
        <v>3</v>
      </c>
    </row>
    <row r="361" spans="1:46">
      <c r="A361" s="96" t="s">
        <v>400</v>
      </c>
      <c r="B361" s="96" t="s">
        <v>1199</v>
      </c>
      <c r="C361" s="96" t="s">
        <v>1100</v>
      </c>
      <c r="D361" s="96" t="s">
        <v>1377</v>
      </c>
      <c r="E361" s="96" t="s">
        <v>482</v>
      </c>
      <c r="F361" s="97">
        <v>15000</v>
      </c>
      <c r="G361" s="97">
        <v>1</v>
      </c>
      <c r="H361" s="96" t="s">
        <v>1386</v>
      </c>
      <c r="I361" s="96" t="s">
        <v>1185</v>
      </c>
      <c r="J361" s="98">
        <v>1</v>
      </c>
      <c r="K361" s="97">
        <v>1</v>
      </c>
      <c r="L361" s="97">
        <v>0</v>
      </c>
      <c r="M361" s="97">
        <v>0</v>
      </c>
      <c r="N361" s="97">
        <v>1</v>
      </c>
      <c r="O361" s="97">
        <v>0</v>
      </c>
      <c r="P361" s="97">
        <v>0</v>
      </c>
      <c r="Q361" s="97">
        <v>0</v>
      </c>
      <c r="R361" s="97">
        <v>0</v>
      </c>
      <c r="S361" s="97">
        <v>0</v>
      </c>
      <c r="T361" s="97">
        <v>0</v>
      </c>
      <c r="U361" s="97">
        <v>0</v>
      </c>
      <c r="V361" s="97">
        <v>0</v>
      </c>
      <c r="W361" s="97">
        <v>0</v>
      </c>
      <c r="X361" s="97">
        <v>1</v>
      </c>
      <c r="Y361" s="97">
        <v>0</v>
      </c>
      <c r="Z361" s="97">
        <v>1</v>
      </c>
      <c r="AA361" s="97">
        <v>1</v>
      </c>
      <c r="AB361" s="97">
        <v>0</v>
      </c>
      <c r="AC361" s="97">
        <v>0</v>
      </c>
      <c r="AD361" s="97">
        <v>0</v>
      </c>
      <c r="AE361" s="97">
        <v>0</v>
      </c>
      <c r="AF361" s="97">
        <v>0</v>
      </c>
      <c r="AG361" s="97">
        <v>0</v>
      </c>
      <c r="AH361" s="97">
        <v>0</v>
      </c>
      <c r="AI361" s="97">
        <v>0</v>
      </c>
      <c r="AJ361" s="97">
        <v>0</v>
      </c>
      <c r="AK361" s="97">
        <v>1</v>
      </c>
      <c r="AL361" s="97">
        <v>1</v>
      </c>
      <c r="AM361" s="97">
        <v>2</v>
      </c>
      <c r="AN361" s="96" t="s">
        <v>483</v>
      </c>
      <c r="AO361" s="97">
        <v>2</v>
      </c>
      <c r="AP361" s="31">
        <f>IFERROR(IF(AN361="CIKDITIRO",VLOOKUP(A361,'BR DTG CIKDITIRO'!C:E,3,0),IF(FR_HITUNG_MINMAX!AN361="PESALAKAN",VLOOKUP(FR_HITUNG_MINMAX!A361,'BR DTG ADW'!C:E,3,0),IF(FR_HITUNG_MINMAX!AN361="PACUL",VLOOKUP(FR_HITUNG_MINMAX!A361,'BR DTG PACUL'!C:E,3,0),IF(FR_HITUNG_MINMAX!AN361="TRAYEMAN",VLOOKUP(FR_HITUNG_MINMAX!A361,'BR DTG TRAYEMAN'!C:E,3,0),"?")))),0)</f>
        <v>0</v>
      </c>
      <c r="AQ361" s="31">
        <f>IF(AN361="PACUL",VLOOKUP(A361,'STOK PACUL'!C:H,6,0),IF(FR_HITUNG_MINMAX!AN361="PESALAKAN",VLOOKUP(FR_HITUNG_MINMAX!A361,'STOK PESALAKAN'!C:H,6,0),IF(FR_HITUNG_MINMAX!AN361="CIKDITIRO",VLOOKUP(FR_HITUNG_MINMAX!A361,'STOK CIKDITIRO'!C:H,6,0),IF(FR_HITUNG_MINMAX!AN361="TRAYEMAN",VLOOKUP(FR_HITUNG_MINMAX!A361,'STOK TRAYEMAN'!C:H,6,0),"?"))))</f>
        <v>2</v>
      </c>
      <c r="AR361" s="25">
        <f t="shared" si="19"/>
        <v>2</v>
      </c>
      <c r="AS361" s="25">
        <f t="shared" si="18"/>
        <v>1</v>
      </c>
      <c r="AT361" s="25">
        <f t="shared" si="17"/>
        <v>2</v>
      </c>
    </row>
    <row r="362" spans="1:46">
      <c r="A362" s="96" t="s">
        <v>401</v>
      </c>
      <c r="B362" s="96" t="s">
        <v>1200</v>
      </c>
      <c r="C362" s="96" t="s">
        <v>891</v>
      </c>
      <c r="D362" s="96" t="s">
        <v>1369</v>
      </c>
      <c r="E362" s="96" t="s">
        <v>485</v>
      </c>
      <c r="F362" s="97">
        <v>37500</v>
      </c>
      <c r="G362" s="97">
        <v>3</v>
      </c>
      <c r="H362" s="96" t="s">
        <v>32</v>
      </c>
      <c r="I362" s="96" t="s">
        <v>1185</v>
      </c>
      <c r="J362" s="98" t="s">
        <v>1373</v>
      </c>
      <c r="K362" s="97">
        <v>1</v>
      </c>
      <c r="L362" s="97">
        <v>4</v>
      </c>
      <c r="M362" s="97">
        <v>0</v>
      </c>
      <c r="N362" s="97">
        <v>3</v>
      </c>
      <c r="O362" s="97">
        <v>2</v>
      </c>
      <c r="P362" s="97">
        <v>1</v>
      </c>
      <c r="Q362" s="97">
        <v>0</v>
      </c>
      <c r="R362" s="97">
        <v>1</v>
      </c>
      <c r="S362" s="97">
        <v>4</v>
      </c>
      <c r="T362" s="97">
        <v>2</v>
      </c>
      <c r="U362" s="97">
        <v>5</v>
      </c>
      <c r="V362" s="97">
        <v>2</v>
      </c>
      <c r="W362" s="97">
        <v>1</v>
      </c>
      <c r="X362" s="97">
        <v>5</v>
      </c>
      <c r="Y362" s="97">
        <v>4</v>
      </c>
      <c r="Z362" s="97">
        <v>3</v>
      </c>
      <c r="AA362" s="97">
        <v>5</v>
      </c>
      <c r="AB362" s="97">
        <v>3</v>
      </c>
      <c r="AC362" s="97">
        <v>1</v>
      </c>
      <c r="AD362" s="97">
        <v>1</v>
      </c>
      <c r="AE362" s="97">
        <v>5</v>
      </c>
      <c r="AF362" s="97">
        <v>6</v>
      </c>
      <c r="AG362" s="97">
        <v>9</v>
      </c>
      <c r="AH362" s="97">
        <v>7</v>
      </c>
      <c r="AI362" s="97">
        <v>3</v>
      </c>
      <c r="AJ362" s="97">
        <v>5</v>
      </c>
      <c r="AK362" s="97">
        <v>9</v>
      </c>
      <c r="AL362" s="97">
        <v>5</v>
      </c>
      <c r="AM362" s="97">
        <v>9</v>
      </c>
      <c r="AN362" s="96" t="s">
        <v>483</v>
      </c>
      <c r="AO362" s="97">
        <v>5</v>
      </c>
      <c r="AP362" s="31">
        <f>IFERROR(IF(AN362="CIKDITIRO",VLOOKUP(A362,'BR DTG CIKDITIRO'!C:E,3,0),IF(FR_HITUNG_MINMAX!AN362="PESALAKAN",VLOOKUP(FR_HITUNG_MINMAX!A362,'BR DTG ADW'!C:E,3,0),IF(FR_HITUNG_MINMAX!AN362="PACUL",VLOOKUP(FR_HITUNG_MINMAX!A362,'BR DTG PACUL'!C:E,3,0),IF(FR_HITUNG_MINMAX!AN362="TRAYEMAN",VLOOKUP(FR_HITUNG_MINMAX!A362,'BR DTG TRAYEMAN'!C:E,3,0),"?")))),0)</f>
        <v>0</v>
      </c>
      <c r="AQ362" s="31">
        <f>IF(AN362="PACUL",VLOOKUP(A362,'STOK PACUL'!C:H,6,0),IF(FR_HITUNG_MINMAX!AN362="PESALAKAN",VLOOKUP(FR_HITUNG_MINMAX!A362,'STOK PESALAKAN'!C:H,6,0),IF(FR_HITUNG_MINMAX!AN362="CIKDITIRO",VLOOKUP(FR_HITUNG_MINMAX!A362,'STOK CIKDITIRO'!C:H,6,0),IF(FR_HITUNG_MINMAX!AN362="TRAYEMAN",VLOOKUP(FR_HITUNG_MINMAX!A362,'STOK TRAYEMAN'!C:H,6,0),"?"))))</f>
        <v>5</v>
      </c>
      <c r="AR362" s="25">
        <f t="shared" si="19"/>
        <v>5</v>
      </c>
      <c r="AS362" s="25">
        <f t="shared" si="18"/>
        <v>3</v>
      </c>
      <c r="AT362" s="25">
        <f t="shared" si="17"/>
        <v>4</v>
      </c>
    </row>
    <row r="363" spans="1:46">
      <c r="A363" s="96" t="s">
        <v>402</v>
      </c>
      <c r="B363" s="96" t="s">
        <v>1201</v>
      </c>
      <c r="C363" s="96" t="s">
        <v>891</v>
      </c>
      <c r="D363" s="96" t="s">
        <v>1365</v>
      </c>
      <c r="E363" s="96" t="s">
        <v>484</v>
      </c>
      <c r="F363" s="97">
        <v>14000</v>
      </c>
      <c r="G363" s="97">
        <v>2</v>
      </c>
      <c r="H363" s="96" t="s">
        <v>30</v>
      </c>
      <c r="I363" s="96" t="s">
        <v>1185</v>
      </c>
      <c r="J363" s="98" t="s">
        <v>1367</v>
      </c>
      <c r="K363" s="97">
        <v>1</v>
      </c>
      <c r="L363" s="97">
        <v>2</v>
      </c>
      <c r="M363" s="97">
        <v>1</v>
      </c>
      <c r="N363" s="97">
        <v>0</v>
      </c>
      <c r="O363" s="97">
        <v>0</v>
      </c>
      <c r="P363" s="97">
        <v>0</v>
      </c>
      <c r="Q363" s="97">
        <v>1</v>
      </c>
      <c r="R363" s="97">
        <v>2</v>
      </c>
      <c r="S363" s="97">
        <v>0</v>
      </c>
      <c r="T363" s="97">
        <v>0</v>
      </c>
      <c r="U363" s="97">
        <v>0</v>
      </c>
      <c r="V363" s="97">
        <v>0</v>
      </c>
      <c r="W363" s="97">
        <v>1</v>
      </c>
      <c r="X363" s="97">
        <v>2</v>
      </c>
      <c r="Y363" s="97">
        <v>3</v>
      </c>
      <c r="Z363" s="97">
        <v>1</v>
      </c>
      <c r="AA363" s="97">
        <v>0</v>
      </c>
      <c r="AB363" s="97">
        <v>0</v>
      </c>
      <c r="AC363" s="97">
        <v>1</v>
      </c>
      <c r="AD363" s="97">
        <v>3</v>
      </c>
      <c r="AE363" s="97">
        <v>2</v>
      </c>
      <c r="AF363" s="97">
        <v>0</v>
      </c>
      <c r="AG363" s="97">
        <v>0</v>
      </c>
      <c r="AH363" s="97">
        <v>0</v>
      </c>
      <c r="AI363" s="97">
        <v>1</v>
      </c>
      <c r="AJ363" s="97">
        <v>3</v>
      </c>
      <c r="AK363" s="97">
        <v>3</v>
      </c>
      <c r="AL363" s="97">
        <v>2</v>
      </c>
      <c r="AM363" s="97">
        <v>3</v>
      </c>
      <c r="AN363" s="96" t="s">
        <v>483</v>
      </c>
      <c r="AO363" s="97">
        <v>3</v>
      </c>
      <c r="AP363" s="31">
        <f>IFERROR(IF(AN363="CIKDITIRO",VLOOKUP(A363,'BR DTG CIKDITIRO'!C:E,3,0),IF(FR_HITUNG_MINMAX!AN363="PESALAKAN",VLOOKUP(FR_HITUNG_MINMAX!A363,'BR DTG ADW'!C:E,3,0),IF(FR_HITUNG_MINMAX!AN363="PACUL",VLOOKUP(FR_HITUNG_MINMAX!A363,'BR DTG PACUL'!C:E,3,0),IF(FR_HITUNG_MINMAX!AN363="TRAYEMAN",VLOOKUP(FR_HITUNG_MINMAX!A363,'BR DTG TRAYEMAN'!C:E,3,0),"?")))),0)</f>
        <v>0</v>
      </c>
      <c r="AQ363" s="31">
        <f>IF(AN363="PACUL",VLOOKUP(A363,'STOK PACUL'!C:H,6,0),IF(FR_HITUNG_MINMAX!AN363="PESALAKAN",VLOOKUP(FR_HITUNG_MINMAX!A363,'STOK PESALAKAN'!C:H,6,0),IF(FR_HITUNG_MINMAX!AN363="CIKDITIRO",VLOOKUP(FR_HITUNG_MINMAX!A363,'STOK CIKDITIRO'!C:H,6,0),IF(FR_HITUNG_MINMAX!AN363="TRAYEMAN",VLOOKUP(FR_HITUNG_MINMAX!A363,'STOK TRAYEMAN'!C:H,6,0),"?"))))</f>
        <v>3</v>
      </c>
      <c r="AR363" s="25">
        <f t="shared" si="19"/>
        <v>3</v>
      </c>
      <c r="AS363" s="25">
        <f t="shared" si="18"/>
        <v>1</v>
      </c>
      <c r="AT363" s="25">
        <f t="shared" si="17"/>
        <v>3</v>
      </c>
    </row>
    <row r="364" spans="1:46">
      <c r="A364" s="96" t="s">
        <v>403</v>
      </c>
      <c r="B364" s="96" t="s">
        <v>1202</v>
      </c>
      <c r="C364" s="96" t="s">
        <v>891</v>
      </c>
      <c r="D364" s="96" t="s">
        <v>1369</v>
      </c>
      <c r="E364" s="96" t="s">
        <v>484</v>
      </c>
      <c r="F364" s="97">
        <v>38500</v>
      </c>
      <c r="G364" s="97">
        <v>1</v>
      </c>
      <c r="H364" s="96" t="s">
        <v>103</v>
      </c>
      <c r="I364" s="96" t="s">
        <v>1185</v>
      </c>
      <c r="J364" s="98">
        <v>1</v>
      </c>
      <c r="K364" s="97">
        <v>6</v>
      </c>
      <c r="L364" s="97">
        <v>0</v>
      </c>
      <c r="M364" s="97">
        <v>0</v>
      </c>
      <c r="N364" s="97">
        <v>2</v>
      </c>
      <c r="O364" s="97">
        <v>1</v>
      </c>
      <c r="P364" s="97">
        <v>0</v>
      </c>
      <c r="Q364" s="97">
        <v>0</v>
      </c>
      <c r="R364" s="97">
        <v>2</v>
      </c>
      <c r="S364" s="97">
        <v>0</v>
      </c>
      <c r="T364" s="97">
        <v>0</v>
      </c>
      <c r="U364" s="97">
        <v>0</v>
      </c>
      <c r="V364" s="97">
        <v>3</v>
      </c>
      <c r="W364" s="97">
        <v>0</v>
      </c>
      <c r="X364" s="97">
        <v>3</v>
      </c>
      <c r="Y364" s="97">
        <v>0</v>
      </c>
      <c r="Z364" s="97">
        <v>2</v>
      </c>
      <c r="AA364" s="97">
        <v>3</v>
      </c>
      <c r="AB364" s="97">
        <v>1</v>
      </c>
      <c r="AC364" s="97">
        <v>0</v>
      </c>
      <c r="AD364" s="97">
        <v>2</v>
      </c>
      <c r="AE364" s="97">
        <v>2</v>
      </c>
      <c r="AF364" s="97">
        <v>0</v>
      </c>
      <c r="AG364" s="97">
        <v>0</v>
      </c>
      <c r="AH364" s="97">
        <v>3</v>
      </c>
      <c r="AI364" s="97">
        <v>3</v>
      </c>
      <c r="AJ364" s="97">
        <v>0</v>
      </c>
      <c r="AK364" s="97">
        <v>3</v>
      </c>
      <c r="AL364" s="97">
        <v>3</v>
      </c>
      <c r="AM364" s="97">
        <v>3</v>
      </c>
      <c r="AN364" s="96" t="s">
        <v>483</v>
      </c>
      <c r="AO364" s="97">
        <v>3</v>
      </c>
      <c r="AP364" s="31">
        <f>IFERROR(IF(AN364="CIKDITIRO",VLOOKUP(A364,'BR DTG CIKDITIRO'!C:E,3,0),IF(FR_HITUNG_MINMAX!AN364="PESALAKAN",VLOOKUP(FR_HITUNG_MINMAX!A364,'BR DTG ADW'!C:E,3,0),IF(FR_HITUNG_MINMAX!AN364="PACUL",VLOOKUP(FR_HITUNG_MINMAX!A364,'BR DTG PACUL'!C:E,3,0),IF(FR_HITUNG_MINMAX!AN364="TRAYEMAN",VLOOKUP(FR_HITUNG_MINMAX!A364,'BR DTG TRAYEMAN'!C:E,3,0),"?")))),0)</f>
        <v>0</v>
      </c>
      <c r="AQ364" s="31">
        <f>IF(AN364="PACUL",VLOOKUP(A364,'STOK PACUL'!C:H,6,0),IF(FR_HITUNG_MINMAX!AN364="PESALAKAN",VLOOKUP(FR_HITUNG_MINMAX!A364,'STOK PESALAKAN'!C:H,6,0),IF(FR_HITUNG_MINMAX!AN364="CIKDITIRO",VLOOKUP(FR_HITUNG_MINMAX!A364,'STOK CIKDITIRO'!C:H,6,0),IF(FR_HITUNG_MINMAX!AN364="TRAYEMAN",VLOOKUP(FR_HITUNG_MINMAX!A364,'STOK TRAYEMAN'!C:H,6,0),"?"))))</f>
        <v>3</v>
      </c>
      <c r="AR364" s="25">
        <f t="shared" si="19"/>
        <v>3</v>
      </c>
      <c r="AS364" s="25">
        <f t="shared" si="18"/>
        <v>2</v>
      </c>
      <c r="AT364" s="25">
        <f t="shared" si="17"/>
        <v>2</v>
      </c>
    </row>
    <row r="365" spans="1:46">
      <c r="A365" s="96" t="s">
        <v>404</v>
      </c>
      <c r="B365" s="96" t="s">
        <v>1203</v>
      </c>
      <c r="C365" s="96" t="s">
        <v>881</v>
      </c>
      <c r="D365" s="96" t="s">
        <v>1377</v>
      </c>
      <c r="E365" s="96" t="s">
        <v>482</v>
      </c>
      <c r="F365" s="97">
        <v>201500</v>
      </c>
      <c r="G365" s="97">
        <v>1</v>
      </c>
      <c r="H365" s="96" t="s">
        <v>1185</v>
      </c>
      <c r="I365" s="96" t="s">
        <v>1185</v>
      </c>
      <c r="J365" s="98">
        <v>1</v>
      </c>
      <c r="K365" s="97">
        <v>1</v>
      </c>
      <c r="L365" s="97">
        <v>0</v>
      </c>
      <c r="M365" s="97">
        <v>0</v>
      </c>
      <c r="N365" s="97">
        <v>0</v>
      </c>
      <c r="O365" s="97">
        <v>0</v>
      </c>
      <c r="P365" s="97">
        <v>1</v>
      </c>
      <c r="Q365" s="97">
        <v>0</v>
      </c>
      <c r="R365" s="97">
        <v>0</v>
      </c>
      <c r="S365" s="97">
        <v>0</v>
      </c>
      <c r="T365" s="97">
        <v>0</v>
      </c>
      <c r="U365" s="97">
        <v>0</v>
      </c>
      <c r="V365" s="97">
        <v>0</v>
      </c>
      <c r="W365" s="97">
        <v>0</v>
      </c>
      <c r="X365" s="97">
        <v>1</v>
      </c>
      <c r="Y365" s="97">
        <v>0</v>
      </c>
      <c r="Z365" s="97">
        <v>0</v>
      </c>
      <c r="AA365" s="97">
        <v>0</v>
      </c>
      <c r="AB365" s="97">
        <v>1</v>
      </c>
      <c r="AC365" s="97">
        <v>1</v>
      </c>
      <c r="AD365" s="97">
        <v>0</v>
      </c>
      <c r="AE365" s="97">
        <v>0</v>
      </c>
      <c r="AF365" s="97">
        <v>0</v>
      </c>
      <c r="AG365" s="97">
        <v>0</v>
      </c>
      <c r="AH365" s="97">
        <v>0</v>
      </c>
      <c r="AI365" s="97">
        <v>0</v>
      </c>
      <c r="AJ365" s="97">
        <v>0</v>
      </c>
      <c r="AK365" s="97">
        <v>1</v>
      </c>
      <c r="AL365" s="97">
        <v>1</v>
      </c>
      <c r="AM365" s="97">
        <v>1</v>
      </c>
      <c r="AN365" s="96" t="s">
        <v>483</v>
      </c>
      <c r="AO365" s="97">
        <v>1</v>
      </c>
      <c r="AP365" s="31">
        <f>IFERROR(IF(AN365="CIKDITIRO",VLOOKUP(A365,'BR DTG CIKDITIRO'!C:E,3,0),IF(FR_HITUNG_MINMAX!AN365="PESALAKAN",VLOOKUP(FR_HITUNG_MINMAX!A365,'BR DTG ADW'!C:E,3,0),IF(FR_HITUNG_MINMAX!AN365="PACUL",VLOOKUP(FR_HITUNG_MINMAX!A365,'BR DTG PACUL'!C:E,3,0),IF(FR_HITUNG_MINMAX!AN365="TRAYEMAN",VLOOKUP(FR_HITUNG_MINMAX!A365,'BR DTG TRAYEMAN'!C:E,3,0),"?")))),0)</f>
        <v>0</v>
      </c>
      <c r="AQ365" s="31">
        <f>IF(AN365="PACUL",VLOOKUP(A365,'STOK PACUL'!C:H,6,0),IF(FR_HITUNG_MINMAX!AN365="PESALAKAN",VLOOKUP(FR_HITUNG_MINMAX!A365,'STOK PESALAKAN'!C:H,6,0),IF(FR_HITUNG_MINMAX!AN365="CIKDITIRO",VLOOKUP(FR_HITUNG_MINMAX!A365,'STOK CIKDITIRO'!C:H,6,0),IF(FR_HITUNG_MINMAX!AN365="TRAYEMAN",VLOOKUP(FR_HITUNG_MINMAX!A365,'STOK TRAYEMAN'!C:H,6,0),"?"))))</f>
        <v>1</v>
      </c>
      <c r="AR365" s="25">
        <f t="shared" si="19"/>
        <v>1</v>
      </c>
      <c r="AS365" s="25">
        <f t="shared" si="18"/>
        <v>1</v>
      </c>
      <c r="AT365" s="25">
        <f t="shared" si="17"/>
        <v>3</v>
      </c>
    </row>
    <row r="366" spans="1:46">
      <c r="A366" s="96" t="s">
        <v>733</v>
      </c>
      <c r="B366" s="96" t="s">
        <v>1340</v>
      </c>
      <c r="C366" s="96" t="s">
        <v>920</v>
      </c>
      <c r="D366" s="96" t="s">
        <v>1377</v>
      </c>
      <c r="E366" s="96" t="s">
        <v>482</v>
      </c>
      <c r="F366" s="97">
        <v>30000</v>
      </c>
      <c r="G366" s="97">
        <v>1</v>
      </c>
      <c r="H366" s="96" t="s">
        <v>104</v>
      </c>
      <c r="I366" s="96" t="s">
        <v>1185</v>
      </c>
      <c r="J366" s="98">
        <v>1</v>
      </c>
      <c r="K366" s="97">
        <v>1</v>
      </c>
      <c r="L366" s="97">
        <v>1</v>
      </c>
      <c r="M366" s="97">
        <v>0</v>
      </c>
      <c r="N366" s="97">
        <v>0</v>
      </c>
      <c r="O366" s="97">
        <v>0</v>
      </c>
      <c r="P366" s="97">
        <v>0</v>
      </c>
      <c r="Q366" s="97">
        <v>0</v>
      </c>
      <c r="R366" s="97">
        <v>0</v>
      </c>
      <c r="S366" s="97">
        <v>0</v>
      </c>
      <c r="T366" s="97">
        <v>0</v>
      </c>
      <c r="U366" s="97">
        <v>0</v>
      </c>
      <c r="V366" s="97">
        <v>0</v>
      </c>
      <c r="W366" s="97">
        <v>0</v>
      </c>
      <c r="X366" s="97">
        <v>1</v>
      </c>
      <c r="Y366" s="97">
        <v>1</v>
      </c>
      <c r="Z366" s="97">
        <v>0</v>
      </c>
      <c r="AA366" s="97">
        <v>0</v>
      </c>
      <c r="AB366" s="97">
        <v>0</v>
      </c>
      <c r="AC366" s="97">
        <v>0</v>
      </c>
      <c r="AD366" s="97">
        <v>0</v>
      </c>
      <c r="AE366" s="97">
        <v>0</v>
      </c>
      <c r="AF366" s="97">
        <v>0</v>
      </c>
      <c r="AG366" s="97">
        <v>0</v>
      </c>
      <c r="AH366" s="97">
        <v>0</v>
      </c>
      <c r="AI366" s="97">
        <v>0</v>
      </c>
      <c r="AJ366" s="97">
        <v>1</v>
      </c>
      <c r="AK366" s="97">
        <v>1</v>
      </c>
      <c r="AL366" s="97">
        <v>1</v>
      </c>
      <c r="AM366" s="97">
        <v>1</v>
      </c>
      <c r="AN366" s="96" t="s">
        <v>483</v>
      </c>
      <c r="AO366" s="97">
        <v>1</v>
      </c>
      <c r="AP366" s="31">
        <f>IFERROR(IF(AN366="CIKDITIRO",VLOOKUP(A366,'BR DTG CIKDITIRO'!C:E,3,0),IF(FR_HITUNG_MINMAX!AN366="PESALAKAN",VLOOKUP(FR_HITUNG_MINMAX!A366,'BR DTG ADW'!C:E,3,0),IF(FR_HITUNG_MINMAX!AN366="PACUL",VLOOKUP(FR_HITUNG_MINMAX!A366,'BR DTG PACUL'!C:E,3,0),IF(FR_HITUNG_MINMAX!AN366="TRAYEMAN",VLOOKUP(FR_HITUNG_MINMAX!A366,'BR DTG TRAYEMAN'!C:E,3,0),"?")))),0)</f>
        <v>0</v>
      </c>
      <c r="AQ366" s="31">
        <f>IF(AN366="PACUL",VLOOKUP(A366,'STOK PACUL'!C:H,6,0),IF(FR_HITUNG_MINMAX!AN366="PESALAKAN",VLOOKUP(FR_HITUNG_MINMAX!A366,'STOK PESALAKAN'!C:H,6,0),IF(FR_HITUNG_MINMAX!AN366="CIKDITIRO",VLOOKUP(FR_HITUNG_MINMAX!A366,'STOK CIKDITIRO'!C:H,6,0),IF(FR_HITUNG_MINMAX!AN366="TRAYEMAN",VLOOKUP(FR_HITUNG_MINMAX!A366,'STOK TRAYEMAN'!C:H,6,0),"?"))))</f>
        <v>1</v>
      </c>
      <c r="AR366" s="25">
        <f t="shared" si="19"/>
        <v>1</v>
      </c>
      <c r="AS366" s="25">
        <f t="shared" si="18"/>
        <v>1</v>
      </c>
      <c r="AT366" s="25">
        <f t="shared" si="17"/>
        <v>2</v>
      </c>
    </row>
    <row r="367" spans="1:46">
      <c r="A367" s="96" t="s">
        <v>405</v>
      </c>
      <c r="B367" s="96" t="s">
        <v>1341</v>
      </c>
      <c r="C367" s="96" t="s">
        <v>920</v>
      </c>
      <c r="D367" s="96" t="s">
        <v>1377</v>
      </c>
      <c r="E367" s="96" t="s">
        <v>482</v>
      </c>
      <c r="F367" s="97">
        <v>17000</v>
      </c>
      <c r="G367" s="97">
        <v>1</v>
      </c>
      <c r="H367" s="96" t="s">
        <v>30</v>
      </c>
      <c r="I367" s="96" t="s">
        <v>1185</v>
      </c>
      <c r="J367" s="98">
        <v>1</v>
      </c>
      <c r="K367" s="97">
        <v>1</v>
      </c>
      <c r="L367" s="97">
        <v>0</v>
      </c>
      <c r="M367" s="97">
        <v>0</v>
      </c>
      <c r="N367" s="97">
        <v>0</v>
      </c>
      <c r="O367" s="97">
        <v>0</v>
      </c>
      <c r="P367" s="97">
        <v>0</v>
      </c>
      <c r="Q367" s="97">
        <v>0</v>
      </c>
      <c r="R367" s="97">
        <v>0</v>
      </c>
      <c r="S367" s="97">
        <v>0</v>
      </c>
      <c r="T367" s="97">
        <v>0</v>
      </c>
      <c r="U367" s="97">
        <v>0</v>
      </c>
      <c r="V367" s="97">
        <v>1</v>
      </c>
      <c r="W367" s="97">
        <v>1</v>
      </c>
      <c r="X367" s="97">
        <v>1</v>
      </c>
      <c r="Y367" s="97">
        <v>0</v>
      </c>
      <c r="Z367" s="97">
        <v>0</v>
      </c>
      <c r="AA367" s="97">
        <v>0</v>
      </c>
      <c r="AB367" s="97">
        <v>0</v>
      </c>
      <c r="AC367" s="97">
        <v>0</v>
      </c>
      <c r="AD367" s="97">
        <v>0</v>
      </c>
      <c r="AE367" s="97">
        <v>0</v>
      </c>
      <c r="AF367" s="97">
        <v>0</v>
      </c>
      <c r="AG367" s="97">
        <v>0</v>
      </c>
      <c r="AH367" s="97">
        <v>1</v>
      </c>
      <c r="AI367" s="97">
        <v>2</v>
      </c>
      <c r="AJ367" s="97">
        <v>1</v>
      </c>
      <c r="AK367" s="97">
        <v>2</v>
      </c>
      <c r="AL367" s="97">
        <v>1</v>
      </c>
      <c r="AM367" s="97">
        <v>2</v>
      </c>
      <c r="AN367" s="96" t="s">
        <v>483</v>
      </c>
      <c r="AO367" s="97">
        <v>1</v>
      </c>
      <c r="AP367" s="31">
        <f>IFERROR(IF(AN367="CIKDITIRO",VLOOKUP(A367,'BR DTG CIKDITIRO'!C:E,3,0),IF(FR_HITUNG_MINMAX!AN367="PESALAKAN",VLOOKUP(FR_HITUNG_MINMAX!A367,'BR DTG ADW'!C:E,3,0),IF(FR_HITUNG_MINMAX!AN367="PACUL",VLOOKUP(FR_HITUNG_MINMAX!A367,'BR DTG PACUL'!C:E,3,0),IF(FR_HITUNG_MINMAX!AN367="TRAYEMAN",VLOOKUP(FR_HITUNG_MINMAX!A367,'BR DTG TRAYEMAN'!C:E,3,0),"?")))),0)</f>
        <v>0</v>
      </c>
      <c r="AQ367" s="31">
        <f>IF(AN367="PACUL",VLOOKUP(A367,'STOK PACUL'!C:H,6,0),IF(FR_HITUNG_MINMAX!AN367="PESALAKAN",VLOOKUP(FR_HITUNG_MINMAX!A367,'STOK PESALAKAN'!C:H,6,0),IF(FR_HITUNG_MINMAX!AN367="CIKDITIRO",VLOOKUP(FR_HITUNG_MINMAX!A367,'STOK CIKDITIRO'!C:H,6,0),IF(FR_HITUNG_MINMAX!AN367="TRAYEMAN",VLOOKUP(FR_HITUNG_MINMAX!A367,'STOK TRAYEMAN'!C:H,6,0),"?"))))</f>
        <v>1</v>
      </c>
      <c r="AR367" s="25">
        <f t="shared" si="19"/>
        <v>1</v>
      </c>
      <c r="AS367" s="25">
        <f t="shared" si="18"/>
        <v>1</v>
      </c>
      <c r="AT367" s="25">
        <f t="shared" si="17"/>
        <v>2</v>
      </c>
    </row>
    <row r="368" spans="1:46" ht="30">
      <c r="A368" s="96" t="s">
        <v>406</v>
      </c>
      <c r="B368" s="96" t="s">
        <v>1205</v>
      </c>
      <c r="C368" s="96" t="s">
        <v>877</v>
      </c>
      <c r="D368" s="96" t="s">
        <v>1385</v>
      </c>
      <c r="E368" s="96" t="s">
        <v>485</v>
      </c>
      <c r="F368" s="97">
        <v>11000</v>
      </c>
      <c r="G368" s="97">
        <v>1</v>
      </c>
      <c r="H368" s="96" t="s">
        <v>32</v>
      </c>
      <c r="I368" s="96" t="s">
        <v>1185</v>
      </c>
      <c r="J368" s="98" t="s">
        <v>1366</v>
      </c>
      <c r="K368" s="97">
        <v>1</v>
      </c>
      <c r="L368" s="97">
        <v>1</v>
      </c>
      <c r="M368" s="97">
        <v>2</v>
      </c>
      <c r="N368" s="97">
        <v>1</v>
      </c>
      <c r="O368" s="97">
        <v>0</v>
      </c>
      <c r="P368" s="97">
        <v>1</v>
      </c>
      <c r="Q368" s="97">
        <v>1</v>
      </c>
      <c r="R368" s="97">
        <v>0</v>
      </c>
      <c r="S368" s="97">
        <v>3</v>
      </c>
      <c r="T368" s="97">
        <v>1</v>
      </c>
      <c r="U368" s="97">
        <v>2</v>
      </c>
      <c r="V368" s="97">
        <v>0</v>
      </c>
      <c r="W368" s="97">
        <v>0</v>
      </c>
      <c r="X368" s="97">
        <v>3</v>
      </c>
      <c r="Y368" s="97">
        <v>3</v>
      </c>
      <c r="Z368" s="97">
        <v>3</v>
      </c>
      <c r="AA368" s="97">
        <v>1</v>
      </c>
      <c r="AB368" s="97">
        <v>1</v>
      </c>
      <c r="AC368" s="97">
        <v>2</v>
      </c>
      <c r="AD368" s="97">
        <v>1</v>
      </c>
      <c r="AE368" s="97">
        <v>3</v>
      </c>
      <c r="AF368" s="97">
        <v>4</v>
      </c>
      <c r="AG368" s="97">
        <v>5</v>
      </c>
      <c r="AH368" s="97">
        <v>2</v>
      </c>
      <c r="AI368" s="97">
        <v>0</v>
      </c>
      <c r="AJ368" s="97">
        <v>1</v>
      </c>
      <c r="AK368" s="97">
        <v>5</v>
      </c>
      <c r="AL368" s="97">
        <v>3</v>
      </c>
      <c r="AM368" s="97">
        <v>5</v>
      </c>
      <c r="AN368" s="96" t="s">
        <v>483</v>
      </c>
      <c r="AO368" s="97">
        <v>4</v>
      </c>
      <c r="AP368" s="31">
        <f>IFERROR(IF(AN368="CIKDITIRO",VLOOKUP(A368,'BR DTG CIKDITIRO'!C:E,3,0),IF(FR_HITUNG_MINMAX!AN368="PESALAKAN",VLOOKUP(FR_HITUNG_MINMAX!A368,'BR DTG ADW'!C:E,3,0),IF(FR_HITUNG_MINMAX!AN368="PACUL",VLOOKUP(FR_HITUNG_MINMAX!A368,'BR DTG PACUL'!C:E,3,0),IF(FR_HITUNG_MINMAX!AN368="TRAYEMAN",VLOOKUP(FR_HITUNG_MINMAX!A368,'BR DTG TRAYEMAN'!C:E,3,0),"?")))),0)</f>
        <v>0</v>
      </c>
      <c r="AQ368" s="31">
        <f>IF(AN368="PACUL",VLOOKUP(A368,'STOK PACUL'!C:H,6,0),IF(FR_HITUNG_MINMAX!AN368="PESALAKAN",VLOOKUP(FR_HITUNG_MINMAX!A368,'STOK PESALAKAN'!C:H,6,0),IF(FR_HITUNG_MINMAX!AN368="CIKDITIRO",VLOOKUP(FR_HITUNG_MINMAX!A368,'STOK CIKDITIRO'!C:H,6,0),IF(FR_HITUNG_MINMAX!AN368="TRAYEMAN",VLOOKUP(FR_HITUNG_MINMAX!A368,'STOK TRAYEMAN'!C:H,6,0),"?"))))</f>
        <v>4</v>
      </c>
      <c r="AR368" s="25">
        <f t="shared" si="19"/>
        <v>4</v>
      </c>
      <c r="AS368" s="25">
        <f t="shared" si="18"/>
        <v>2</v>
      </c>
      <c r="AT368" s="25">
        <f t="shared" si="17"/>
        <v>3</v>
      </c>
    </row>
    <row r="369" spans="1:46">
      <c r="A369" s="96" t="s">
        <v>481</v>
      </c>
      <c r="B369" s="96" t="s">
        <v>1874</v>
      </c>
      <c r="C369" s="96" t="s">
        <v>920</v>
      </c>
      <c r="D369" s="96" t="s">
        <v>1377</v>
      </c>
      <c r="E369" s="96" t="s">
        <v>482</v>
      </c>
      <c r="F369" s="97">
        <v>35000</v>
      </c>
      <c r="G369" s="97">
        <v>1</v>
      </c>
      <c r="H369" s="96" t="s">
        <v>1185</v>
      </c>
      <c r="I369" s="96" t="s">
        <v>1185</v>
      </c>
      <c r="J369" s="98">
        <v>1</v>
      </c>
      <c r="K369" s="97">
        <v>1</v>
      </c>
      <c r="L369" s="97">
        <v>0</v>
      </c>
      <c r="M369" s="97">
        <v>0</v>
      </c>
      <c r="N369" s="97">
        <v>0</v>
      </c>
      <c r="O369" s="97">
        <v>0</v>
      </c>
      <c r="P369" s="97">
        <v>0</v>
      </c>
      <c r="Q369" s="97">
        <v>1</v>
      </c>
      <c r="R369" s="97">
        <v>0</v>
      </c>
      <c r="S369" s="97">
        <v>0</v>
      </c>
      <c r="T369" s="97">
        <v>0</v>
      </c>
      <c r="U369" s="97">
        <v>0</v>
      </c>
      <c r="V369" s="97">
        <v>0</v>
      </c>
      <c r="W369" s="97">
        <v>0</v>
      </c>
      <c r="X369" s="97">
        <v>1</v>
      </c>
      <c r="Y369" s="97">
        <v>0</v>
      </c>
      <c r="Z369" s="97">
        <v>0</v>
      </c>
      <c r="AA369" s="97">
        <v>0</v>
      </c>
      <c r="AB369" s="97">
        <v>0</v>
      </c>
      <c r="AC369" s="97">
        <v>1</v>
      </c>
      <c r="AD369" s="97">
        <v>1</v>
      </c>
      <c r="AE369" s="97">
        <v>0</v>
      </c>
      <c r="AF369" s="97">
        <v>0</v>
      </c>
      <c r="AG369" s="97">
        <v>0</v>
      </c>
      <c r="AH369" s="97">
        <v>0</v>
      </c>
      <c r="AI369" s="97">
        <v>0</v>
      </c>
      <c r="AJ369" s="97">
        <v>0</v>
      </c>
      <c r="AK369" s="97">
        <v>1</v>
      </c>
      <c r="AL369" s="97">
        <v>1</v>
      </c>
      <c r="AM369" s="97">
        <v>1</v>
      </c>
      <c r="AN369" s="96" t="s">
        <v>483</v>
      </c>
      <c r="AO369" s="97">
        <v>2</v>
      </c>
      <c r="AP369" s="31">
        <f>IFERROR(IF(AN369="CIKDITIRO",VLOOKUP(A369,'BR DTG CIKDITIRO'!C:E,3,0),IF(FR_HITUNG_MINMAX!AN369="PESALAKAN",VLOOKUP(FR_HITUNG_MINMAX!A369,'BR DTG ADW'!C:E,3,0),IF(FR_HITUNG_MINMAX!AN369="PACUL",VLOOKUP(FR_HITUNG_MINMAX!A369,'BR DTG PACUL'!C:E,3,0),IF(FR_HITUNG_MINMAX!AN369="TRAYEMAN",VLOOKUP(FR_HITUNG_MINMAX!A369,'BR DTG TRAYEMAN'!C:E,3,0),"?")))),0)</f>
        <v>0</v>
      </c>
      <c r="AQ369" s="31">
        <f>IF(AN369="PACUL",VLOOKUP(A369,'STOK PACUL'!C:H,6,0),IF(FR_HITUNG_MINMAX!AN369="PESALAKAN",VLOOKUP(FR_HITUNG_MINMAX!A369,'STOK PESALAKAN'!C:H,6,0),IF(FR_HITUNG_MINMAX!AN369="CIKDITIRO",VLOOKUP(FR_HITUNG_MINMAX!A369,'STOK CIKDITIRO'!C:H,6,0),IF(FR_HITUNG_MINMAX!AN369="TRAYEMAN",VLOOKUP(FR_HITUNG_MINMAX!A369,'STOK TRAYEMAN'!C:H,6,0),"?"))))</f>
        <v>2</v>
      </c>
      <c r="AR369" s="25">
        <f t="shared" si="19"/>
        <v>2</v>
      </c>
      <c r="AS369" s="25">
        <f t="shared" si="18"/>
        <v>1</v>
      </c>
      <c r="AT369" s="25">
        <f t="shared" si="17"/>
        <v>3</v>
      </c>
    </row>
    <row r="370" spans="1:46">
      <c r="A370" s="96" t="s">
        <v>407</v>
      </c>
      <c r="B370" s="96" t="s">
        <v>1344</v>
      </c>
      <c r="C370" s="96" t="s">
        <v>920</v>
      </c>
      <c r="D370" s="96" t="s">
        <v>1377</v>
      </c>
      <c r="E370" s="96" t="s">
        <v>484</v>
      </c>
      <c r="F370" s="97">
        <v>15000</v>
      </c>
      <c r="G370" s="97">
        <v>1</v>
      </c>
      <c r="H370" s="96" t="s">
        <v>30</v>
      </c>
      <c r="I370" s="96" t="s">
        <v>1185</v>
      </c>
      <c r="J370" s="98">
        <v>1</v>
      </c>
      <c r="K370" s="97">
        <v>1</v>
      </c>
      <c r="L370" s="97">
        <v>0</v>
      </c>
      <c r="M370" s="97">
        <v>0</v>
      </c>
      <c r="N370" s="97">
        <v>2</v>
      </c>
      <c r="O370" s="97">
        <v>3</v>
      </c>
      <c r="P370" s="97">
        <v>0</v>
      </c>
      <c r="Q370" s="97">
        <v>0</v>
      </c>
      <c r="R370" s="97">
        <v>1</v>
      </c>
      <c r="S370" s="97">
        <v>0</v>
      </c>
      <c r="T370" s="97">
        <v>0</v>
      </c>
      <c r="U370" s="97">
        <v>1</v>
      </c>
      <c r="V370" s="97">
        <v>0</v>
      </c>
      <c r="W370" s="97">
        <v>0</v>
      </c>
      <c r="X370" s="97">
        <v>3</v>
      </c>
      <c r="Y370" s="97">
        <v>0</v>
      </c>
      <c r="Z370" s="97">
        <v>2</v>
      </c>
      <c r="AA370" s="97">
        <v>5</v>
      </c>
      <c r="AB370" s="97">
        <v>3</v>
      </c>
      <c r="AC370" s="97">
        <v>0</v>
      </c>
      <c r="AD370" s="97">
        <v>1</v>
      </c>
      <c r="AE370" s="97">
        <v>1</v>
      </c>
      <c r="AF370" s="97">
        <v>0</v>
      </c>
      <c r="AG370" s="97">
        <v>1</v>
      </c>
      <c r="AH370" s="97">
        <v>1</v>
      </c>
      <c r="AI370" s="97">
        <v>0</v>
      </c>
      <c r="AJ370" s="97">
        <v>0</v>
      </c>
      <c r="AK370" s="97">
        <v>5</v>
      </c>
      <c r="AL370" s="97">
        <v>3</v>
      </c>
      <c r="AM370" s="97">
        <v>5</v>
      </c>
      <c r="AN370" s="96" t="s">
        <v>483</v>
      </c>
      <c r="AO370" s="97">
        <v>4</v>
      </c>
      <c r="AP370" s="31">
        <f>IFERROR(IF(AN370="CIKDITIRO",VLOOKUP(A370,'BR DTG CIKDITIRO'!C:E,3,0),IF(FR_HITUNG_MINMAX!AN370="PESALAKAN",VLOOKUP(FR_HITUNG_MINMAX!A370,'BR DTG ADW'!C:E,3,0),IF(FR_HITUNG_MINMAX!AN370="PACUL",VLOOKUP(FR_HITUNG_MINMAX!A370,'BR DTG PACUL'!C:E,3,0),IF(FR_HITUNG_MINMAX!AN370="TRAYEMAN",VLOOKUP(FR_HITUNG_MINMAX!A370,'BR DTG TRAYEMAN'!C:E,3,0),"?")))),0)</f>
        <v>0</v>
      </c>
      <c r="AQ370" s="31">
        <f>IF(AN370="PACUL",VLOOKUP(A370,'STOK PACUL'!C:H,6,0),IF(FR_HITUNG_MINMAX!AN370="PESALAKAN",VLOOKUP(FR_HITUNG_MINMAX!A370,'STOK PESALAKAN'!C:H,6,0),IF(FR_HITUNG_MINMAX!AN370="CIKDITIRO",VLOOKUP(FR_HITUNG_MINMAX!A370,'STOK CIKDITIRO'!C:H,6,0),IF(FR_HITUNG_MINMAX!AN370="TRAYEMAN",VLOOKUP(FR_HITUNG_MINMAX!A370,'STOK TRAYEMAN'!C:H,6,0),"?"))))</f>
        <v>4</v>
      </c>
      <c r="AR370" s="25">
        <f t="shared" si="19"/>
        <v>4</v>
      </c>
      <c r="AS370" s="25">
        <f t="shared" si="18"/>
        <v>2</v>
      </c>
      <c r="AT370" s="25">
        <f t="shared" si="17"/>
        <v>3</v>
      </c>
    </row>
    <row r="371" spans="1:46" ht="30">
      <c r="A371" s="96" t="s">
        <v>408</v>
      </c>
      <c r="B371" s="96" t="s">
        <v>1345</v>
      </c>
      <c r="C371" s="96" t="s">
        <v>920</v>
      </c>
      <c r="D371" s="96" t="s">
        <v>1377</v>
      </c>
      <c r="E371" s="96" t="s">
        <v>485</v>
      </c>
      <c r="F371" s="97">
        <v>40000</v>
      </c>
      <c r="G371" s="97">
        <v>1</v>
      </c>
      <c r="H371" s="96" t="s">
        <v>30</v>
      </c>
      <c r="I371" s="96" t="s">
        <v>1185</v>
      </c>
      <c r="J371" s="98">
        <v>1</v>
      </c>
      <c r="K371" s="97">
        <v>1</v>
      </c>
      <c r="L371" s="97">
        <v>3</v>
      </c>
      <c r="M371" s="97">
        <v>1</v>
      </c>
      <c r="N371" s="97">
        <v>0</v>
      </c>
      <c r="O371" s="97">
        <v>0</v>
      </c>
      <c r="P371" s="97">
        <v>0</v>
      </c>
      <c r="Q371" s="97">
        <v>1</v>
      </c>
      <c r="R371" s="97">
        <v>2</v>
      </c>
      <c r="S371" s="97">
        <v>0</v>
      </c>
      <c r="T371" s="97">
        <v>1</v>
      </c>
      <c r="U371" s="97">
        <v>4</v>
      </c>
      <c r="V371" s="97">
        <v>1</v>
      </c>
      <c r="W371" s="97">
        <v>1</v>
      </c>
      <c r="X371" s="97">
        <v>4</v>
      </c>
      <c r="Y371" s="97">
        <v>4</v>
      </c>
      <c r="Z371" s="97">
        <v>1</v>
      </c>
      <c r="AA371" s="97">
        <v>0</v>
      </c>
      <c r="AB371" s="97">
        <v>0</v>
      </c>
      <c r="AC371" s="97">
        <v>1</v>
      </c>
      <c r="AD371" s="97">
        <v>3</v>
      </c>
      <c r="AE371" s="97">
        <v>2</v>
      </c>
      <c r="AF371" s="97">
        <v>1</v>
      </c>
      <c r="AG371" s="97">
        <v>4</v>
      </c>
      <c r="AH371" s="97">
        <v>5</v>
      </c>
      <c r="AI371" s="97">
        <v>2</v>
      </c>
      <c r="AJ371" s="97">
        <v>4</v>
      </c>
      <c r="AK371" s="97">
        <v>5</v>
      </c>
      <c r="AL371" s="97">
        <v>4</v>
      </c>
      <c r="AM371" s="97">
        <v>5</v>
      </c>
      <c r="AN371" s="96" t="s">
        <v>483</v>
      </c>
      <c r="AO371" s="97">
        <v>4</v>
      </c>
      <c r="AP371" s="31">
        <f>IFERROR(IF(AN371="CIKDITIRO",VLOOKUP(A371,'BR DTG CIKDITIRO'!C:E,3,0),IF(FR_HITUNG_MINMAX!AN371="PESALAKAN",VLOOKUP(FR_HITUNG_MINMAX!A371,'BR DTG ADW'!C:E,3,0),IF(FR_HITUNG_MINMAX!AN371="PACUL",VLOOKUP(FR_HITUNG_MINMAX!A371,'BR DTG PACUL'!C:E,3,0),IF(FR_HITUNG_MINMAX!AN371="TRAYEMAN",VLOOKUP(FR_HITUNG_MINMAX!A371,'BR DTG TRAYEMAN'!C:E,3,0),"?")))),0)</f>
        <v>0</v>
      </c>
      <c r="AQ371" s="31">
        <f>IF(AN371="PACUL",VLOOKUP(A371,'STOK PACUL'!C:H,6,0),IF(FR_HITUNG_MINMAX!AN371="PESALAKAN",VLOOKUP(FR_HITUNG_MINMAX!A371,'STOK PESALAKAN'!C:H,6,0),IF(FR_HITUNG_MINMAX!AN371="CIKDITIRO",VLOOKUP(FR_HITUNG_MINMAX!A371,'STOK CIKDITIRO'!C:H,6,0),IF(FR_HITUNG_MINMAX!AN371="TRAYEMAN",VLOOKUP(FR_HITUNG_MINMAX!A371,'STOK TRAYEMAN'!C:H,6,0),"?"))))</f>
        <v>4</v>
      </c>
      <c r="AR371" s="25">
        <f t="shared" si="19"/>
        <v>4</v>
      </c>
      <c r="AS371" s="25">
        <f t="shared" si="18"/>
        <v>2</v>
      </c>
      <c r="AT371" s="25">
        <f t="shared" si="17"/>
        <v>3</v>
      </c>
    </row>
    <row r="372" spans="1:46">
      <c r="A372" s="96" t="s">
        <v>409</v>
      </c>
      <c r="B372" s="96" t="s">
        <v>1209</v>
      </c>
      <c r="C372" s="96" t="s">
        <v>891</v>
      </c>
      <c r="D372" s="96" t="s">
        <v>1377</v>
      </c>
      <c r="E372" s="96" t="s">
        <v>486</v>
      </c>
      <c r="F372" s="97">
        <v>9500</v>
      </c>
      <c r="G372" s="97">
        <v>1</v>
      </c>
      <c r="H372" s="96" t="s">
        <v>32</v>
      </c>
      <c r="I372" s="96" t="s">
        <v>1185</v>
      </c>
      <c r="J372" s="98" t="s">
        <v>1367</v>
      </c>
      <c r="K372" s="97">
        <v>1</v>
      </c>
      <c r="L372" s="97">
        <v>2</v>
      </c>
      <c r="M372" s="97">
        <v>5</v>
      </c>
      <c r="N372" s="97">
        <v>3</v>
      </c>
      <c r="O372" s="97">
        <v>6</v>
      </c>
      <c r="P372" s="97">
        <v>1</v>
      </c>
      <c r="Q372" s="97">
        <v>2</v>
      </c>
      <c r="R372" s="97">
        <v>1</v>
      </c>
      <c r="S372" s="97">
        <v>2</v>
      </c>
      <c r="T372" s="97">
        <v>2</v>
      </c>
      <c r="U372" s="97">
        <v>2</v>
      </c>
      <c r="V372" s="97">
        <v>3</v>
      </c>
      <c r="W372" s="97">
        <v>1</v>
      </c>
      <c r="X372" s="97">
        <v>6</v>
      </c>
      <c r="Y372" s="97">
        <v>7</v>
      </c>
      <c r="Z372" s="97">
        <v>8</v>
      </c>
      <c r="AA372" s="97">
        <v>9</v>
      </c>
      <c r="AB372" s="97">
        <v>7</v>
      </c>
      <c r="AC372" s="97">
        <v>3</v>
      </c>
      <c r="AD372" s="97">
        <v>3</v>
      </c>
      <c r="AE372" s="97">
        <v>3</v>
      </c>
      <c r="AF372" s="97">
        <v>4</v>
      </c>
      <c r="AG372" s="97">
        <v>4</v>
      </c>
      <c r="AH372" s="97">
        <v>5</v>
      </c>
      <c r="AI372" s="97">
        <v>4</v>
      </c>
      <c r="AJ372" s="97">
        <v>3</v>
      </c>
      <c r="AK372" s="97">
        <v>9</v>
      </c>
      <c r="AL372" s="97">
        <v>6</v>
      </c>
      <c r="AM372" s="97">
        <v>9</v>
      </c>
      <c r="AN372" s="96" t="s">
        <v>483</v>
      </c>
      <c r="AO372" s="97">
        <v>8</v>
      </c>
      <c r="AP372" s="31">
        <f>IFERROR(IF(AN372="CIKDITIRO",VLOOKUP(A372,'BR DTG CIKDITIRO'!C:E,3,0),IF(FR_HITUNG_MINMAX!AN372="PESALAKAN",VLOOKUP(FR_HITUNG_MINMAX!A372,'BR DTG ADW'!C:E,3,0),IF(FR_HITUNG_MINMAX!AN372="PACUL",VLOOKUP(FR_HITUNG_MINMAX!A372,'BR DTG PACUL'!C:E,3,0),IF(FR_HITUNG_MINMAX!AN372="TRAYEMAN",VLOOKUP(FR_HITUNG_MINMAX!A372,'BR DTG TRAYEMAN'!C:E,3,0),"?")))),0)</f>
        <v>0</v>
      </c>
      <c r="AQ372" s="31">
        <f>IF(AN372="PACUL",VLOOKUP(A372,'STOK PACUL'!C:H,6,0),IF(FR_HITUNG_MINMAX!AN372="PESALAKAN",VLOOKUP(FR_HITUNG_MINMAX!A372,'STOK PESALAKAN'!C:H,6,0),IF(FR_HITUNG_MINMAX!AN372="CIKDITIRO",VLOOKUP(FR_HITUNG_MINMAX!A372,'STOK CIKDITIRO'!C:H,6,0),IF(FR_HITUNG_MINMAX!AN372="TRAYEMAN",VLOOKUP(FR_HITUNG_MINMAX!A372,'STOK TRAYEMAN'!C:H,6,0),"?"))))</f>
        <v>8</v>
      </c>
      <c r="AR372" s="25">
        <f t="shared" si="19"/>
        <v>8</v>
      </c>
      <c r="AS372" s="25">
        <f t="shared" si="18"/>
        <v>3</v>
      </c>
      <c r="AT372" s="25">
        <f t="shared" si="17"/>
        <v>4</v>
      </c>
    </row>
    <row r="373" spans="1:46">
      <c r="A373" s="96" t="s">
        <v>410</v>
      </c>
      <c r="B373" s="96" t="s">
        <v>1210</v>
      </c>
      <c r="C373" s="96" t="s">
        <v>891</v>
      </c>
      <c r="D373" s="96" t="s">
        <v>1377</v>
      </c>
      <c r="E373" s="96" t="s">
        <v>486</v>
      </c>
      <c r="F373" s="97">
        <v>5500</v>
      </c>
      <c r="G373" s="97">
        <v>1</v>
      </c>
      <c r="H373" s="96" t="s">
        <v>32</v>
      </c>
      <c r="I373" s="96" t="s">
        <v>1185</v>
      </c>
      <c r="J373" s="98" t="s">
        <v>1373</v>
      </c>
      <c r="K373" s="97">
        <v>1</v>
      </c>
      <c r="L373" s="97">
        <v>9</v>
      </c>
      <c r="M373" s="97">
        <v>16</v>
      </c>
      <c r="N373" s="97">
        <v>17</v>
      </c>
      <c r="O373" s="97">
        <v>9</v>
      </c>
      <c r="P373" s="97">
        <v>8</v>
      </c>
      <c r="Q373" s="97">
        <v>10</v>
      </c>
      <c r="R373" s="97">
        <v>12</v>
      </c>
      <c r="S373" s="97">
        <v>13</v>
      </c>
      <c r="T373" s="97">
        <v>13</v>
      </c>
      <c r="U373" s="97">
        <v>11</v>
      </c>
      <c r="V373" s="97">
        <v>12</v>
      </c>
      <c r="W373" s="97">
        <v>14</v>
      </c>
      <c r="X373" s="97">
        <v>17</v>
      </c>
      <c r="Y373" s="97">
        <v>25</v>
      </c>
      <c r="Z373" s="97">
        <v>33</v>
      </c>
      <c r="AA373" s="97">
        <v>26</v>
      </c>
      <c r="AB373" s="97">
        <v>17</v>
      </c>
      <c r="AC373" s="97">
        <v>18</v>
      </c>
      <c r="AD373" s="97">
        <v>22</v>
      </c>
      <c r="AE373" s="97">
        <v>25</v>
      </c>
      <c r="AF373" s="97">
        <v>26</v>
      </c>
      <c r="AG373" s="97">
        <v>24</v>
      </c>
      <c r="AH373" s="97">
        <v>23</v>
      </c>
      <c r="AI373" s="97">
        <v>26</v>
      </c>
      <c r="AJ373" s="97">
        <v>23</v>
      </c>
      <c r="AK373" s="97">
        <v>33</v>
      </c>
      <c r="AL373" s="97">
        <v>17</v>
      </c>
      <c r="AM373" s="97">
        <v>33</v>
      </c>
      <c r="AN373" s="96" t="s">
        <v>483</v>
      </c>
      <c r="AO373" s="97">
        <v>11</v>
      </c>
      <c r="AP373" s="31">
        <f>IFERROR(IF(AN373="CIKDITIRO",VLOOKUP(A373,'BR DTG CIKDITIRO'!C:E,3,0),IF(FR_HITUNG_MINMAX!AN373="PESALAKAN",VLOOKUP(FR_HITUNG_MINMAX!A373,'BR DTG ADW'!C:E,3,0),IF(FR_HITUNG_MINMAX!AN373="PACUL",VLOOKUP(FR_HITUNG_MINMAX!A373,'BR DTG PACUL'!C:E,3,0),IF(FR_HITUNG_MINMAX!AN373="TRAYEMAN",VLOOKUP(FR_HITUNG_MINMAX!A373,'BR DTG TRAYEMAN'!C:E,3,0),"?")))),0)</f>
        <v>0</v>
      </c>
      <c r="AQ373" s="31">
        <f>IF(AN373="PACUL",VLOOKUP(A373,'STOK PACUL'!C:H,6,0),IF(FR_HITUNG_MINMAX!AN373="PESALAKAN",VLOOKUP(FR_HITUNG_MINMAX!A373,'STOK PESALAKAN'!C:H,6,0),IF(FR_HITUNG_MINMAX!AN373="CIKDITIRO",VLOOKUP(FR_HITUNG_MINMAX!A373,'STOK CIKDITIRO'!C:H,6,0),IF(FR_HITUNG_MINMAX!AN373="TRAYEMAN",VLOOKUP(FR_HITUNG_MINMAX!A373,'STOK TRAYEMAN'!C:H,6,0),"?"))))</f>
        <v>11</v>
      </c>
      <c r="AR373" s="25">
        <f t="shared" si="19"/>
        <v>11</v>
      </c>
      <c r="AS373" s="25">
        <f t="shared" si="18"/>
        <v>9</v>
      </c>
      <c r="AT373" s="25">
        <f t="shared" si="17"/>
        <v>4</v>
      </c>
    </row>
    <row r="374" spans="1:46">
      <c r="A374" s="96" t="s">
        <v>562</v>
      </c>
      <c r="B374" s="96" t="s">
        <v>735</v>
      </c>
      <c r="C374" s="96" t="s">
        <v>876</v>
      </c>
      <c r="D374" s="96" t="s">
        <v>876</v>
      </c>
      <c r="E374" s="96" t="s">
        <v>482</v>
      </c>
      <c r="F374" s="97">
        <v>17500</v>
      </c>
      <c r="G374" s="97">
        <v>1</v>
      </c>
      <c r="H374" s="96" t="s">
        <v>84</v>
      </c>
      <c r="I374" s="96" t="s">
        <v>1185</v>
      </c>
      <c r="J374" s="98" t="s">
        <v>1366</v>
      </c>
      <c r="K374" s="97">
        <v>1</v>
      </c>
      <c r="L374" s="97">
        <v>1</v>
      </c>
      <c r="M374" s="97">
        <v>0</v>
      </c>
      <c r="N374" s="97">
        <v>0</v>
      </c>
      <c r="O374" s="97">
        <v>0</v>
      </c>
      <c r="P374" s="97">
        <v>0</v>
      </c>
      <c r="Q374" s="97">
        <v>0</v>
      </c>
      <c r="R374" s="97">
        <v>0</v>
      </c>
      <c r="S374" s="97">
        <v>0</v>
      </c>
      <c r="T374" s="97">
        <v>0</v>
      </c>
      <c r="U374" s="97">
        <v>0</v>
      </c>
      <c r="V374" s="97">
        <v>0</v>
      </c>
      <c r="W374" s="97">
        <v>0</v>
      </c>
      <c r="X374" s="97">
        <v>1</v>
      </c>
      <c r="Y374" s="97">
        <v>1</v>
      </c>
      <c r="Z374" s="97">
        <v>0</v>
      </c>
      <c r="AA374" s="97">
        <v>0</v>
      </c>
      <c r="AB374" s="97">
        <v>0</v>
      </c>
      <c r="AC374" s="97">
        <v>0</v>
      </c>
      <c r="AD374" s="97">
        <v>0</v>
      </c>
      <c r="AE374" s="97">
        <v>0</v>
      </c>
      <c r="AF374" s="97">
        <v>0</v>
      </c>
      <c r="AG374" s="97">
        <v>0</v>
      </c>
      <c r="AH374" s="97">
        <v>0</v>
      </c>
      <c r="AI374" s="97">
        <v>0</v>
      </c>
      <c r="AJ374" s="97">
        <v>1</v>
      </c>
      <c r="AK374" s="97">
        <v>1</v>
      </c>
      <c r="AL374" s="97">
        <v>0</v>
      </c>
      <c r="AM374" s="97">
        <v>0</v>
      </c>
      <c r="AN374" s="96" t="s">
        <v>483</v>
      </c>
      <c r="AO374" s="97">
        <v>0</v>
      </c>
      <c r="AP374" s="31">
        <f>IFERROR(IF(AN374="CIKDITIRO",VLOOKUP(A374,'BR DTG CIKDITIRO'!C:E,3,0),IF(FR_HITUNG_MINMAX!AN374="PESALAKAN",VLOOKUP(FR_HITUNG_MINMAX!A374,'BR DTG ADW'!C:E,3,0),IF(FR_HITUNG_MINMAX!AN374="PACUL",VLOOKUP(FR_HITUNG_MINMAX!A374,'BR DTG PACUL'!C:E,3,0),IF(FR_HITUNG_MINMAX!AN374="TRAYEMAN",VLOOKUP(FR_HITUNG_MINMAX!A374,'BR DTG TRAYEMAN'!C:E,3,0),"?")))),0)</f>
        <v>0</v>
      </c>
      <c r="AQ374" s="31">
        <f>IF(AN374="PACUL",VLOOKUP(A374,'STOK PACUL'!C:H,6,0),IF(FR_HITUNG_MINMAX!AN374="PESALAKAN",VLOOKUP(FR_HITUNG_MINMAX!A374,'STOK PESALAKAN'!C:H,6,0),IF(FR_HITUNG_MINMAX!AN374="CIKDITIRO",VLOOKUP(FR_HITUNG_MINMAX!A374,'STOK CIKDITIRO'!C:H,6,0),IF(FR_HITUNG_MINMAX!AN374="TRAYEMAN",VLOOKUP(FR_HITUNG_MINMAX!A374,'STOK TRAYEMAN'!C:H,6,0),"?"))))</f>
        <v>0</v>
      </c>
      <c r="AR374" s="25">
        <f t="shared" si="19"/>
        <v>0</v>
      </c>
      <c r="AS374" s="25">
        <f t="shared" si="18"/>
        <v>0</v>
      </c>
      <c r="AT374" s="25">
        <f t="shared" si="17"/>
        <v>1</v>
      </c>
    </row>
    <row r="375" spans="1:46" ht="30">
      <c r="A375" s="96" t="s">
        <v>1875</v>
      </c>
      <c r="B375" s="96" t="s">
        <v>1876</v>
      </c>
      <c r="C375" s="96" t="s">
        <v>877</v>
      </c>
      <c r="D375" s="96" t="s">
        <v>1377</v>
      </c>
      <c r="E375" s="96" t="s">
        <v>482</v>
      </c>
      <c r="F375" s="97">
        <v>1000</v>
      </c>
      <c r="G375" s="97">
        <v>1</v>
      </c>
      <c r="H375" s="96" t="s">
        <v>30</v>
      </c>
      <c r="I375" s="96" t="s">
        <v>1185</v>
      </c>
      <c r="J375" s="98">
        <v>1</v>
      </c>
      <c r="K375" s="97">
        <v>1</v>
      </c>
      <c r="L375" s="97">
        <v>0</v>
      </c>
      <c r="M375" s="97">
        <v>0</v>
      </c>
      <c r="N375" s="97">
        <v>0</v>
      </c>
      <c r="O375" s="97">
        <v>0</v>
      </c>
      <c r="P375" s="97">
        <v>0</v>
      </c>
      <c r="Q375" s="97">
        <v>0</v>
      </c>
      <c r="R375" s="97">
        <v>0</v>
      </c>
      <c r="S375" s="97">
        <v>0</v>
      </c>
      <c r="T375" s="97">
        <v>0</v>
      </c>
      <c r="U375" s="97">
        <v>2</v>
      </c>
      <c r="V375" s="97">
        <v>0</v>
      </c>
      <c r="W375" s="97">
        <v>0</v>
      </c>
      <c r="X375" s="97">
        <v>2</v>
      </c>
      <c r="Y375" s="97">
        <v>0</v>
      </c>
      <c r="Z375" s="97">
        <v>0</v>
      </c>
      <c r="AA375" s="97">
        <v>0</v>
      </c>
      <c r="AB375" s="97">
        <v>0</v>
      </c>
      <c r="AC375" s="97">
        <v>0</v>
      </c>
      <c r="AD375" s="97">
        <v>0</v>
      </c>
      <c r="AE375" s="97">
        <v>0</v>
      </c>
      <c r="AF375" s="97">
        <v>0</v>
      </c>
      <c r="AG375" s="97">
        <v>2</v>
      </c>
      <c r="AH375" s="97">
        <v>2</v>
      </c>
      <c r="AI375" s="97">
        <v>0</v>
      </c>
      <c r="AJ375" s="97">
        <v>0</v>
      </c>
      <c r="AK375" s="97">
        <v>2</v>
      </c>
      <c r="AL375" s="97">
        <v>2</v>
      </c>
      <c r="AM375" s="97">
        <v>2</v>
      </c>
      <c r="AN375" s="96" t="s">
        <v>483</v>
      </c>
      <c r="AO375" s="97">
        <v>9</v>
      </c>
      <c r="AP375" s="31">
        <f>IFERROR(IF(AN375="CIKDITIRO",VLOOKUP(A375,'BR DTG CIKDITIRO'!C:E,3,0),IF(FR_HITUNG_MINMAX!AN375="PESALAKAN",VLOOKUP(FR_HITUNG_MINMAX!A375,'BR DTG ADW'!C:E,3,0),IF(FR_HITUNG_MINMAX!AN375="PACUL",VLOOKUP(FR_HITUNG_MINMAX!A375,'BR DTG PACUL'!C:E,3,0),IF(FR_HITUNG_MINMAX!AN375="TRAYEMAN",VLOOKUP(FR_HITUNG_MINMAX!A375,'BR DTG TRAYEMAN'!C:E,3,0),"?")))),0)</f>
        <v>0</v>
      </c>
      <c r="AQ375" s="31">
        <f>IF(AN375="PACUL",VLOOKUP(A375,'STOK PACUL'!C:H,6,0),IF(FR_HITUNG_MINMAX!AN375="PESALAKAN",VLOOKUP(FR_HITUNG_MINMAX!A375,'STOK PESALAKAN'!C:H,6,0),IF(FR_HITUNG_MINMAX!AN375="CIKDITIRO",VLOOKUP(FR_HITUNG_MINMAX!A375,'STOK CIKDITIRO'!C:H,6,0),IF(FR_HITUNG_MINMAX!AN375="TRAYEMAN",VLOOKUP(FR_HITUNG_MINMAX!A375,'STOK TRAYEMAN'!C:H,6,0),"?"))))</f>
        <v>9</v>
      </c>
      <c r="AR375" s="25">
        <f t="shared" si="19"/>
        <v>9</v>
      </c>
      <c r="AS375" s="25">
        <f t="shared" si="18"/>
        <v>1</v>
      </c>
      <c r="AT375" s="25">
        <f t="shared" si="17"/>
        <v>1</v>
      </c>
    </row>
    <row r="376" spans="1:46">
      <c r="A376" s="96" t="s">
        <v>411</v>
      </c>
      <c r="B376" s="96" t="s">
        <v>1211</v>
      </c>
      <c r="C376" s="96" t="s">
        <v>888</v>
      </c>
      <c r="D376" s="96" t="s">
        <v>1381</v>
      </c>
      <c r="E376" s="96" t="s">
        <v>482</v>
      </c>
      <c r="F376" s="97">
        <v>900</v>
      </c>
      <c r="G376" s="97">
        <v>2</v>
      </c>
      <c r="H376" s="96" t="s">
        <v>30</v>
      </c>
      <c r="I376" s="96" t="s">
        <v>1185</v>
      </c>
      <c r="J376" s="98" t="s">
        <v>1373</v>
      </c>
      <c r="K376" s="97">
        <v>1</v>
      </c>
      <c r="L376" s="97">
        <v>0</v>
      </c>
      <c r="M376" s="97">
        <v>0</v>
      </c>
      <c r="N376" s="97">
        <v>0</v>
      </c>
      <c r="O376" s="97">
        <v>0</v>
      </c>
      <c r="P376" s="97">
        <v>0</v>
      </c>
      <c r="Q376" s="97">
        <v>0</v>
      </c>
      <c r="R376" s="97">
        <v>0</v>
      </c>
      <c r="S376" s="97">
        <v>0</v>
      </c>
      <c r="T376" s="97">
        <v>2</v>
      </c>
      <c r="U376" s="97">
        <v>0</v>
      </c>
      <c r="V376" s="97">
        <v>0</v>
      </c>
      <c r="W376" s="97">
        <v>0</v>
      </c>
      <c r="X376" s="97">
        <v>2</v>
      </c>
      <c r="Y376" s="97">
        <v>0</v>
      </c>
      <c r="Z376" s="97">
        <v>0</v>
      </c>
      <c r="AA376" s="97">
        <v>0</v>
      </c>
      <c r="AB376" s="97">
        <v>0</v>
      </c>
      <c r="AC376" s="97">
        <v>0</v>
      </c>
      <c r="AD376" s="97">
        <v>0</v>
      </c>
      <c r="AE376" s="97">
        <v>0</v>
      </c>
      <c r="AF376" s="97">
        <v>2</v>
      </c>
      <c r="AG376" s="97">
        <v>0</v>
      </c>
      <c r="AH376" s="97">
        <v>0</v>
      </c>
      <c r="AI376" s="97">
        <v>0</v>
      </c>
      <c r="AJ376" s="97">
        <v>0</v>
      </c>
      <c r="AK376" s="97">
        <v>2</v>
      </c>
      <c r="AL376" s="97">
        <v>2</v>
      </c>
      <c r="AM376" s="97">
        <v>2</v>
      </c>
      <c r="AN376" s="96" t="s">
        <v>483</v>
      </c>
      <c r="AO376" s="97">
        <v>6</v>
      </c>
      <c r="AP376" s="31">
        <f>IFERROR(IF(AN376="CIKDITIRO",VLOOKUP(A376,'BR DTG CIKDITIRO'!C:E,3,0),IF(FR_HITUNG_MINMAX!AN376="PESALAKAN",VLOOKUP(FR_HITUNG_MINMAX!A376,'BR DTG ADW'!C:E,3,0),IF(FR_HITUNG_MINMAX!AN376="PACUL",VLOOKUP(FR_HITUNG_MINMAX!A376,'BR DTG PACUL'!C:E,3,0),IF(FR_HITUNG_MINMAX!AN376="TRAYEMAN",VLOOKUP(FR_HITUNG_MINMAX!A376,'BR DTG TRAYEMAN'!C:E,3,0),"?")))),0)</f>
        <v>0</v>
      </c>
      <c r="AQ376" s="31">
        <f>IF(AN376="PACUL",VLOOKUP(A376,'STOK PACUL'!C:H,6,0),IF(FR_HITUNG_MINMAX!AN376="PESALAKAN",VLOOKUP(FR_HITUNG_MINMAX!A376,'STOK PESALAKAN'!C:H,6,0),IF(FR_HITUNG_MINMAX!AN376="CIKDITIRO",VLOOKUP(FR_HITUNG_MINMAX!A376,'STOK CIKDITIRO'!C:H,6,0),IF(FR_HITUNG_MINMAX!AN376="TRAYEMAN",VLOOKUP(FR_HITUNG_MINMAX!A376,'STOK TRAYEMAN'!C:H,6,0),"?"))))</f>
        <v>6</v>
      </c>
      <c r="AR376" s="25">
        <f t="shared" si="19"/>
        <v>6</v>
      </c>
      <c r="AS376" s="25">
        <f t="shared" si="18"/>
        <v>1</v>
      </c>
      <c r="AT376" s="25">
        <f t="shared" si="17"/>
        <v>3</v>
      </c>
    </row>
    <row r="377" spans="1:46">
      <c r="A377" s="96" t="s">
        <v>1661</v>
      </c>
      <c r="B377" s="96" t="s">
        <v>1662</v>
      </c>
      <c r="C377" s="96" t="s">
        <v>876</v>
      </c>
      <c r="D377" s="96" t="s">
        <v>1381</v>
      </c>
      <c r="E377" s="96" t="s">
        <v>482</v>
      </c>
      <c r="F377" s="97">
        <v>10000</v>
      </c>
      <c r="G377" s="97">
        <v>1</v>
      </c>
      <c r="H377" s="96" t="s">
        <v>113</v>
      </c>
      <c r="I377" s="96" t="s">
        <v>1185</v>
      </c>
      <c r="J377" s="98" t="s">
        <v>1366</v>
      </c>
      <c r="K377" s="97">
        <v>1</v>
      </c>
      <c r="L377" s="97">
        <v>0</v>
      </c>
      <c r="M377" s="97">
        <v>0</v>
      </c>
      <c r="N377" s="97">
        <v>0</v>
      </c>
      <c r="O377" s="97">
        <v>0</v>
      </c>
      <c r="P377" s="97">
        <v>0</v>
      </c>
      <c r="Q377" s="97">
        <v>0</v>
      </c>
      <c r="R377" s="97">
        <v>0</v>
      </c>
      <c r="S377" s="97">
        <v>0</v>
      </c>
      <c r="T377" s="97">
        <v>0</v>
      </c>
      <c r="U377" s="97">
        <v>0</v>
      </c>
      <c r="V377" s="97">
        <v>0</v>
      </c>
      <c r="W377" s="97">
        <v>1</v>
      </c>
      <c r="X377" s="97">
        <v>1</v>
      </c>
      <c r="Y377" s="97">
        <v>0</v>
      </c>
      <c r="Z377" s="97">
        <v>0</v>
      </c>
      <c r="AA377" s="97">
        <v>0</v>
      </c>
      <c r="AB377" s="97">
        <v>0</v>
      </c>
      <c r="AC377" s="97">
        <v>0</v>
      </c>
      <c r="AD377" s="97">
        <v>0</v>
      </c>
      <c r="AE377" s="97">
        <v>0</v>
      </c>
      <c r="AF377" s="97">
        <v>0</v>
      </c>
      <c r="AG377" s="97">
        <v>0</v>
      </c>
      <c r="AH377" s="97">
        <v>0</v>
      </c>
      <c r="AI377" s="97">
        <v>1</v>
      </c>
      <c r="AJ377" s="97">
        <v>1</v>
      </c>
      <c r="AK377" s="97">
        <v>1</v>
      </c>
      <c r="AL377" s="97">
        <v>0</v>
      </c>
      <c r="AM377" s="97">
        <v>0</v>
      </c>
      <c r="AN377" s="96" t="s">
        <v>483</v>
      </c>
      <c r="AO377" s="97">
        <v>0</v>
      </c>
      <c r="AP377" s="31">
        <f>IFERROR(IF(AN377="CIKDITIRO",VLOOKUP(A377,'BR DTG CIKDITIRO'!C:E,3,0),IF(FR_HITUNG_MINMAX!AN377="PESALAKAN",VLOOKUP(FR_HITUNG_MINMAX!A377,'BR DTG ADW'!C:E,3,0),IF(FR_HITUNG_MINMAX!AN377="PACUL",VLOOKUP(FR_HITUNG_MINMAX!A377,'BR DTG PACUL'!C:E,3,0),IF(FR_HITUNG_MINMAX!AN377="TRAYEMAN",VLOOKUP(FR_HITUNG_MINMAX!A377,'BR DTG TRAYEMAN'!C:E,3,0),"?")))),0)</f>
        <v>0</v>
      </c>
      <c r="AQ377" s="31">
        <f>IF(AN377="PACUL",VLOOKUP(A377,'STOK PACUL'!C:H,6,0),IF(FR_HITUNG_MINMAX!AN377="PESALAKAN",VLOOKUP(FR_HITUNG_MINMAX!A377,'STOK PESALAKAN'!C:H,6,0),IF(FR_HITUNG_MINMAX!AN377="CIKDITIRO",VLOOKUP(FR_HITUNG_MINMAX!A377,'STOK CIKDITIRO'!C:H,6,0),IF(FR_HITUNG_MINMAX!AN377="TRAYEMAN",VLOOKUP(FR_HITUNG_MINMAX!A377,'STOK TRAYEMAN'!C:H,6,0),"?"))))</f>
        <v>0</v>
      </c>
      <c r="AR377" s="25">
        <f t="shared" si="19"/>
        <v>0</v>
      </c>
      <c r="AS377" s="25">
        <f t="shared" si="18"/>
        <v>0</v>
      </c>
      <c r="AT377" s="25">
        <f t="shared" si="17"/>
        <v>1</v>
      </c>
    </row>
    <row r="378" spans="1:46">
      <c r="A378" s="96" t="s">
        <v>412</v>
      </c>
      <c r="B378" s="96" t="s">
        <v>1212</v>
      </c>
      <c r="C378" s="96" t="s">
        <v>888</v>
      </c>
      <c r="D378" s="96" t="s">
        <v>1381</v>
      </c>
      <c r="E378" s="96" t="s">
        <v>485</v>
      </c>
      <c r="F378" s="97">
        <v>400</v>
      </c>
      <c r="G378" s="97">
        <v>10</v>
      </c>
      <c r="H378" s="96" t="s">
        <v>30</v>
      </c>
      <c r="I378" s="96" t="s">
        <v>1185</v>
      </c>
      <c r="J378" s="98" t="s">
        <v>1367</v>
      </c>
      <c r="K378" s="97">
        <v>1</v>
      </c>
      <c r="L378" s="97">
        <v>0</v>
      </c>
      <c r="M378" s="97">
        <v>8</v>
      </c>
      <c r="N378" s="97">
        <v>0</v>
      </c>
      <c r="O378" s="97">
        <v>4</v>
      </c>
      <c r="P378" s="97">
        <v>1</v>
      </c>
      <c r="Q378" s="97">
        <v>0</v>
      </c>
      <c r="R378" s="97">
        <v>2</v>
      </c>
      <c r="S378" s="97">
        <v>0</v>
      </c>
      <c r="T378" s="97">
        <v>2</v>
      </c>
      <c r="U378" s="97">
        <v>1</v>
      </c>
      <c r="V378" s="97">
        <v>4</v>
      </c>
      <c r="W378" s="97">
        <v>1</v>
      </c>
      <c r="X378" s="97">
        <v>8</v>
      </c>
      <c r="Y378" s="97">
        <v>8</v>
      </c>
      <c r="Z378" s="97">
        <v>8</v>
      </c>
      <c r="AA378" s="97">
        <v>4</v>
      </c>
      <c r="AB378" s="97">
        <v>5</v>
      </c>
      <c r="AC378" s="97">
        <v>1</v>
      </c>
      <c r="AD378" s="97">
        <v>2</v>
      </c>
      <c r="AE378" s="97">
        <v>2</v>
      </c>
      <c r="AF378" s="97">
        <v>2</v>
      </c>
      <c r="AG378" s="97">
        <v>1</v>
      </c>
      <c r="AH378" s="97">
        <v>5</v>
      </c>
      <c r="AI378" s="97">
        <v>5</v>
      </c>
      <c r="AJ378" s="97">
        <v>1</v>
      </c>
      <c r="AK378" s="97">
        <v>8</v>
      </c>
      <c r="AL378" s="97">
        <v>8</v>
      </c>
      <c r="AM378" s="97">
        <v>32</v>
      </c>
      <c r="AN378" s="96" t="s">
        <v>483</v>
      </c>
      <c r="AO378" s="97">
        <v>19</v>
      </c>
      <c r="AP378" s="31">
        <f>IFERROR(IF(AN378="CIKDITIRO",VLOOKUP(A378,'BR DTG CIKDITIRO'!C:E,3,0),IF(FR_HITUNG_MINMAX!AN378="PESALAKAN",VLOOKUP(FR_HITUNG_MINMAX!A378,'BR DTG ADW'!C:E,3,0),IF(FR_HITUNG_MINMAX!AN378="PACUL",VLOOKUP(FR_HITUNG_MINMAX!A378,'BR DTG PACUL'!C:E,3,0),IF(FR_HITUNG_MINMAX!AN378="TRAYEMAN",VLOOKUP(FR_HITUNG_MINMAX!A378,'BR DTG TRAYEMAN'!C:E,3,0),"?")))),0)</f>
        <v>0</v>
      </c>
      <c r="AQ378" s="31">
        <f>IF(AN378="PACUL",VLOOKUP(A378,'STOK PACUL'!C:H,6,0),IF(FR_HITUNG_MINMAX!AN378="PESALAKAN",VLOOKUP(FR_HITUNG_MINMAX!A378,'STOK PESALAKAN'!C:H,6,0),IF(FR_HITUNG_MINMAX!AN378="CIKDITIRO",VLOOKUP(FR_HITUNG_MINMAX!A378,'STOK CIKDITIRO'!C:H,6,0),IF(FR_HITUNG_MINMAX!AN378="TRAYEMAN",VLOOKUP(FR_HITUNG_MINMAX!A378,'STOK TRAYEMAN'!C:H,6,0),"?"))))</f>
        <v>19</v>
      </c>
      <c r="AR378" s="25">
        <f t="shared" si="19"/>
        <v>19</v>
      </c>
      <c r="AS378" s="25">
        <f t="shared" si="18"/>
        <v>4</v>
      </c>
      <c r="AT378" s="25">
        <f t="shared" si="17"/>
        <v>4</v>
      </c>
    </row>
    <row r="379" spans="1:46" ht="30">
      <c r="A379" s="96" t="s">
        <v>413</v>
      </c>
      <c r="B379" s="96" t="s">
        <v>1346</v>
      </c>
      <c r="C379" s="96" t="s">
        <v>877</v>
      </c>
      <c r="D379" s="96" t="s">
        <v>1377</v>
      </c>
      <c r="E379" s="96" t="s">
        <v>485</v>
      </c>
      <c r="F379" s="97">
        <v>12000</v>
      </c>
      <c r="G379" s="97">
        <v>1</v>
      </c>
      <c r="H379" s="96" t="s">
        <v>30</v>
      </c>
      <c r="I379" s="96" t="s">
        <v>1185</v>
      </c>
      <c r="J379" s="98">
        <v>1</v>
      </c>
      <c r="K379" s="97">
        <v>1</v>
      </c>
      <c r="L379" s="97">
        <v>2</v>
      </c>
      <c r="M379" s="97">
        <v>3</v>
      </c>
      <c r="N379" s="97">
        <v>2</v>
      </c>
      <c r="O379" s="97">
        <v>0</v>
      </c>
      <c r="P379" s="97">
        <v>1</v>
      </c>
      <c r="Q379" s="97">
        <v>0</v>
      </c>
      <c r="R379" s="97">
        <v>1</v>
      </c>
      <c r="S379" s="97">
        <v>1</v>
      </c>
      <c r="T379" s="97">
        <v>0</v>
      </c>
      <c r="U379" s="97">
        <v>1</v>
      </c>
      <c r="V379" s="97">
        <v>1</v>
      </c>
      <c r="W379" s="97">
        <v>0</v>
      </c>
      <c r="X379" s="97">
        <v>3</v>
      </c>
      <c r="Y379" s="97">
        <v>5</v>
      </c>
      <c r="Z379" s="97">
        <v>5</v>
      </c>
      <c r="AA379" s="97">
        <v>2</v>
      </c>
      <c r="AB379" s="97">
        <v>1</v>
      </c>
      <c r="AC379" s="97">
        <v>1</v>
      </c>
      <c r="AD379" s="97">
        <v>1</v>
      </c>
      <c r="AE379" s="97">
        <v>2</v>
      </c>
      <c r="AF379" s="97">
        <v>1</v>
      </c>
      <c r="AG379" s="97">
        <v>2</v>
      </c>
      <c r="AH379" s="97">
        <v>2</v>
      </c>
      <c r="AI379" s="97">
        <v>1</v>
      </c>
      <c r="AJ379" s="97">
        <v>2</v>
      </c>
      <c r="AK379" s="97">
        <v>5</v>
      </c>
      <c r="AL379" s="97">
        <v>3</v>
      </c>
      <c r="AM379" s="97">
        <v>5</v>
      </c>
      <c r="AN379" s="96" t="s">
        <v>483</v>
      </c>
      <c r="AO379" s="97">
        <v>3</v>
      </c>
      <c r="AP379" s="31">
        <f>IFERROR(IF(AN379="CIKDITIRO",VLOOKUP(A379,'BR DTG CIKDITIRO'!C:E,3,0),IF(FR_HITUNG_MINMAX!AN379="PESALAKAN",VLOOKUP(FR_HITUNG_MINMAX!A379,'BR DTG ADW'!C:E,3,0),IF(FR_HITUNG_MINMAX!AN379="PACUL",VLOOKUP(FR_HITUNG_MINMAX!A379,'BR DTG PACUL'!C:E,3,0),IF(FR_HITUNG_MINMAX!AN379="TRAYEMAN",VLOOKUP(FR_HITUNG_MINMAX!A379,'BR DTG TRAYEMAN'!C:E,3,0),"?")))),0)</f>
        <v>0</v>
      </c>
      <c r="AQ379" s="31">
        <f>IF(AN379="PACUL",VLOOKUP(A379,'STOK PACUL'!C:H,6,0),IF(FR_HITUNG_MINMAX!AN379="PESALAKAN",VLOOKUP(FR_HITUNG_MINMAX!A379,'STOK PESALAKAN'!C:H,6,0),IF(FR_HITUNG_MINMAX!AN379="CIKDITIRO",VLOOKUP(FR_HITUNG_MINMAX!A379,'STOK CIKDITIRO'!C:H,6,0),IF(FR_HITUNG_MINMAX!AN379="TRAYEMAN",VLOOKUP(FR_HITUNG_MINMAX!A379,'STOK TRAYEMAN'!C:H,6,0),"?"))))</f>
        <v>3</v>
      </c>
      <c r="AR379" s="25">
        <f t="shared" si="19"/>
        <v>3</v>
      </c>
      <c r="AS379" s="25">
        <f t="shared" si="18"/>
        <v>2</v>
      </c>
      <c r="AT379" s="25">
        <f t="shared" si="17"/>
        <v>2</v>
      </c>
    </row>
    <row r="380" spans="1:46">
      <c r="A380" s="96" t="s">
        <v>1877</v>
      </c>
      <c r="B380" s="96" t="s">
        <v>1878</v>
      </c>
      <c r="C380" s="96" t="s">
        <v>876</v>
      </c>
      <c r="D380" s="96" t="s">
        <v>1377</v>
      </c>
      <c r="E380" s="96" t="s">
        <v>482</v>
      </c>
      <c r="F380" s="97">
        <v>25000</v>
      </c>
      <c r="G380" s="97">
        <v>1</v>
      </c>
      <c r="H380" s="96" t="s">
        <v>30</v>
      </c>
      <c r="I380" s="96" t="s">
        <v>1185</v>
      </c>
      <c r="J380" s="98" t="s">
        <v>1366</v>
      </c>
      <c r="K380" s="97">
        <v>1</v>
      </c>
      <c r="L380" s="97">
        <v>0</v>
      </c>
      <c r="M380" s="97">
        <v>1</v>
      </c>
      <c r="N380" s="97">
        <v>0</v>
      </c>
      <c r="O380" s="97">
        <v>0</v>
      </c>
      <c r="P380" s="97">
        <v>0</v>
      </c>
      <c r="Q380" s="97">
        <v>0</v>
      </c>
      <c r="R380" s="97">
        <v>0</v>
      </c>
      <c r="S380" s="97">
        <v>0</v>
      </c>
      <c r="T380" s="97">
        <v>0</v>
      </c>
      <c r="U380" s="97">
        <v>0</v>
      </c>
      <c r="V380" s="97">
        <v>0</v>
      </c>
      <c r="W380" s="97">
        <v>0</v>
      </c>
      <c r="X380" s="97">
        <v>1</v>
      </c>
      <c r="Y380" s="97">
        <v>1</v>
      </c>
      <c r="Z380" s="97">
        <v>1</v>
      </c>
      <c r="AA380" s="97">
        <v>0</v>
      </c>
      <c r="AB380" s="97">
        <v>0</v>
      </c>
      <c r="AC380" s="97">
        <v>0</v>
      </c>
      <c r="AD380" s="97">
        <v>0</v>
      </c>
      <c r="AE380" s="97">
        <v>0</v>
      </c>
      <c r="AF380" s="97">
        <v>0</v>
      </c>
      <c r="AG380" s="97">
        <v>0</v>
      </c>
      <c r="AH380" s="97">
        <v>0</v>
      </c>
      <c r="AI380" s="97">
        <v>0</v>
      </c>
      <c r="AJ380" s="97">
        <v>0</v>
      </c>
      <c r="AK380" s="97">
        <v>1</v>
      </c>
      <c r="AL380" s="97">
        <v>0</v>
      </c>
      <c r="AM380" s="97">
        <v>0</v>
      </c>
      <c r="AN380" s="96" t="s">
        <v>483</v>
      </c>
      <c r="AO380" s="97">
        <v>0</v>
      </c>
      <c r="AP380" s="31">
        <f>IFERROR(IF(AN380="CIKDITIRO",VLOOKUP(A380,'BR DTG CIKDITIRO'!C:E,3,0),IF(FR_HITUNG_MINMAX!AN380="PESALAKAN",VLOOKUP(FR_HITUNG_MINMAX!A380,'BR DTG ADW'!C:E,3,0),IF(FR_HITUNG_MINMAX!AN380="PACUL",VLOOKUP(FR_HITUNG_MINMAX!A380,'BR DTG PACUL'!C:E,3,0),IF(FR_HITUNG_MINMAX!AN380="TRAYEMAN",VLOOKUP(FR_HITUNG_MINMAX!A380,'BR DTG TRAYEMAN'!C:E,3,0),"?")))),0)</f>
        <v>0</v>
      </c>
      <c r="AQ380" s="31">
        <f>IF(AN380="PACUL",VLOOKUP(A380,'STOK PACUL'!C:H,6,0),IF(FR_HITUNG_MINMAX!AN380="PESALAKAN",VLOOKUP(FR_HITUNG_MINMAX!A380,'STOK PESALAKAN'!C:H,6,0),IF(FR_HITUNG_MINMAX!AN380="CIKDITIRO",VLOOKUP(FR_HITUNG_MINMAX!A380,'STOK CIKDITIRO'!C:H,6,0),IF(FR_HITUNG_MINMAX!AN380="TRAYEMAN",VLOOKUP(FR_HITUNG_MINMAX!A380,'STOK TRAYEMAN'!C:H,6,0),"?"))))</f>
        <v>0</v>
      </c>
      <c r="AR380" s="25">
        <f t="shared" si="19"/>
        <v>0</v>
      </c>
      <c r="AS380" s="25">
        <f t="shared" si="18"/>
        <v>0</v>
      </c>
      <c r="AT380" s="25">
        <f t="shared" si="17"/>
        <v>1</v>
      </c>
    </row>
    <row r="381" spans="1:46" ht="30">
      <c r="A381" s="96" t="s">
        <v>415</v>
      </c>
      <c r="B381" s="96" t="s">
        <v>1347</v>
      </c>
      <c r="C381" s="96" t="s">
        <v>884</v>
      </c>
      <c r="D381" s="96" t="s">
        <v>1377</v>
      </c>
      <c r="E381" s="96" t="s">
        <v>482</v>
      </c>
      <c r="F381" s="97">
        <v>27000</v>
      </c>
      <c r="G381" s="97">
        <v>1</v>
      </c>
      <c r="H381" s="96" t="s">
        <v>30</v>
      </c>
      <c r="I381" s="96" t="s">
        <v>1185</v>
      </c>
      <c r="J381" s="98">
        <v>1</v>
      </c>
      <c r="K381" s="97">
        <v>1</v>
      </c>
      <c r="L381" s="97">
        <v>0</v>
      </c>
      <c r="M381" s="97">
        <v>0</v>
      </c>
      <c r="N381" s="97">
        <v>0</v>
      </c>
      <c r="O381" s="97">
        <v>0</v>
      </c>
      <c r="P381" s="97">
        <v>0</v>
      </c>
      <c r="Q381" s="97">
        <v>0</v>
      </c>
      <c r="R381" s="97">
        <v>0</v>
      </c>
      <c r="S381" s="97">
        <v>0</v>
      </c>
      <c r="T381" s="97">
        <v>0</v>
      </c>
      <c r="U381" s="97">
        <v>0</v>
      </c>
      <c r="V381" s="97">
        <v>1</v>
      </c>
      <c r="W381" s="97">
        <v>0</v>
      </c>
      <c r="X381" s="97">
        <v>1</v>
      </c>
      <c r="Y381" s="97">
        <v>0</v>
      </c>
      <c r="Z381" s="97">
        <v>0</v>
      </c>
      <c r="AA381" s="97">
        <v>0</v>
      </c>
      <c r="AB381" s="97">
        <v>0</v>
      </c>
      <c r="AC381" s="97">
        <v>0</v>
      </c>
      <c r="AD381" s="97">
        <v>0</v>
      </c>
      <c r="AE381" s="97">
        <v>0</v>
      </c>
      <c r="AF381" s="97">
        <v>0</v>
      </c>
      <c r="AG381" s="97">
        <v>0</v>
      </c>
      <c r="AH381" s="97">
        <v>1</v>
      </c>
      <c r="AI381" s="97">
        <v>1</v>
      </c>
      <c r="AJ381" s="97">
        <v>0</v>
      </c>
      <c r="AK381" s="97">
        <v>1</v>
      </c>
      <c r="AL381" s="97">
        <v>1</v>
      </c>
      <c r="AM381" s="97">
        <v>1</v>
      </c>
      <c r="AN381" s="96" t="s">
        <v>483</v>
      </c>
      <c r="AO381" s="97">
        <v>1</v>
      </c>
      <c r="AP381" s="31">
        <f>IFERROR(IF(AN381="CIKDITIRO",VLOOKUP(A381,'BR DTG CIKDITIRO'!C:E,3,0),IF(FR_HITUNG_MINMAX!AN381="PESALAKAN",VLOOKUP(FR_HITUNG_MINMAX!A381,'BR DTG ADW'!C:E,3,0),IF(FR_HITUNG_MINMAX!AN381="PACUL",VLOOKUP(FR_HITUNG_MINMAX!A381,'BR DTG PACUL'!C:E,3,0),IF(FR_HITUNG_MINMAX!AN381="TRAYEMAN",VLOOKUP(FR_HITUNG_MINMAX!A381,'BR DTG TRAYEMAN'!C:E,3,0),"?")))),0)</f>
        <v>0</v>
      </c>
      <c r="AQ381" s="31">
        <f>IF(AN381="PACUL",VLOOKUP(A381,'STOK PACUL'!C:H,6,0),IF(FR_HITUNG_MINMAX!AN381="PESALAKAN",VLOOKUP(FR_HITUNG_MINMAX!A381,'STOK PESALAKAN'!C:H,6,0),IF(FR_HITUNG_MINMAX!AN381="CIKDITIRO",VLOOKUP(FR_HITUNG_MINMAX!A381,'STOK CIKDITIRO'!C:H,6,0),IF(FR_HITUNG_MINMAX!AN381="TRAYEMAN",VLOOKUP(FR_HITUNG_MINMAX!A381,'STOK TRAYEMAN'!C:H,6,0),"?"))))</f>
        <v>1</v>
      </c>
      <c r="AR381" s="25">
        <f t="shared" si="19"/>
        <v>1</v>
      </c>
      <c r="AS381" s="25">
        <f t="shared" si="18"/>
        <v>1</v>
      </c>
      <c r="AT381" s="25">
        <f t="shared" si="17"/>
        <v>2</v>
      </c>
    </row>
    <row r="382" spans="1:46">
      <c r="A382" s="96" t="s">
        <v>1464</v>
      </c>
      <c r="B382" s="96" t="s">
        <v>1465</v>
      </c>
      <c r="C382" s="96" t="s">
        <v>881</v>
      </c>
      <c r="D382" s="96" t="s">
        <v>1377</v>
      </c>
      <c r="E382" s="96" t="s">
        <v>482</v>
      </c>
      <c r="F382" s="97">
        <v>1500</v>
      </c>
      <c r="G382" s="97">
        <v>1</v>
      </c>
      <c r="H382" s="96" t="s">
        <v>30</v>
      </c>
      <c r="I382" s="96" t="s">
        <v>1185</v>
      </c>
      <c r="J382" s="98" t="s">
        <v>1366</v>
      </c>
      <c r="K382" s="97">
        <v>1</v>
      </c>
      <c r="L382" s="97">
        <v>0</v>
      </c>
      <c r="M382" s="97">
        <v>0</v>
      </c>
      <c r="N382" s="97">
        <v>0</v>
      </c>
      <c r="O382" s="97">
        <v>1</v>
      </c>
      <c r="P382" s="97">
        <v>1</v>
      </c>
      <c r="Q382" s="97">
        <v>0</v>
      </c>
      <c r="R382" s="97">
        <v>0</v>
      </c>
      <c r="S382" s="97">
        <v>0</v>
      </c>
      <c r="T382" s="97">
        <v>0</v>
      </c>
      <c r="U382" s="97">
        <v>0</v>
      </c>
      <c r="V382" s="97">
        <v>0</v>
      </c>
      <c r="W382" s="97">
        <v>0</v>
      </c>
      <c r="X382" s="97">
        <v>1</v>
      </c>
      <c r="Y382" s="97">
        <v>0</v>
      </c>
      <c r="Z382" s="97">
        <v>0</v>
      </c>
      <c r="AA382" s="97">
        <v>1</v>
      </c>
      <c r="AB382" s="97">
        <v>2</v>
      </c>
      <c r="AC382" s="97">
        <v>1</v>
      </c>
      <c r="AD382" s="97">
        <v>0</v>
      </c>
      <c r="AE382" s="97">
        <v>0</v>
      </c>
      <c r="AF382" s="97">
        <v>0</v>
      </c>
      <c r="AG382" s="97">
        <v>0</v>
      </c>
      <c r="AH382" s="97">
        <v>0</v>
      </c>
      <c r="AI382" s="97">
        <v>0</v>
      </c>
      <c r="AJ382" s="97">
        <v>0</v>
      </c>
      <c r="AK382" s="97">
        <v>2</v>
      </c>
      <c r="AL382" s="97">
        <v>1</v>
      </c>
      <c r="AM382" s="97">
        <v>2</v>
      </c>
      <c r="AN382" s="96" t="s">
        <v>483</v>
      </c>
      <c r="AO382" s="97">
        <v>2</v>
      </c>
      <c r="AP382" s="31">
        <f>IFERROR(IF(AN382="CIKDITIRO",VLOOKUP(A382,'BR DTG CIKDITIRO'!C:E,3,0),IF(FR_HITUNG_MINMAX!AN382="PESALAKAN",VLOOKUP(FR_HITUNG_MINMAX!A382,'BR DTG ADW'!C:E,3,0),IF(FR_HITUNG_MINMAX!AN382="PACUL",VLOOKUP(FR_HITUNG_MINMAX!A382,'BR DTG PACUL'!C:E,3,0),IF(FR_HITUNG_MINMAX!AN382="TRAYEMAN",VLOOKUP(FR_HITUNG_MINMAX!A382,'BR DTG TRAYEMAN'!C:E,3,0),"?")))),0)</f>
        <v>0</v>
      </c>
      <c r="AQ382" s="31">
        <f>IF(AN382="PACUL",VLOOKUP(A382,'STOK PACUL'!C:H,6,0),IF(FR_HITUNG_MINMAX!AN382="PESALAKAN",VLOOKUP(FR_HITUNG_MINMAX!A382,'STOK PESALAKAN'!C:H,6,0),IF(FR_HITUNG_MINMAX!AN382="CIKDITIRO",VLOOKUP(FR_HITUNG_MINMAX!A382,'STOK CIKDITIRO'!C:H,6,0),IF(FR_HITUNG_MINMAX!AN382="TRAYEMAN",VLOOKUP(FR_HITUNG_MINMAX!A382,'STOK TRAYEMAN'!C:H,6,0),"?"))))</f>
        <v>2</v>
      </c>
      <c r="AR382" s="25">
        <f t="shared" si="19"/>
        <v>2</v>
      </c>
      <c r="AS382" s="25">
        <f t="shared" si="18"/>
        <v>1</v>
      </c>
      <c r="AT382" s="25">
        <f t="shared" si="17"/>
        <v>2</v>
      </c>
    </row>
    <row r="383" spans="1:46">
      <c r="A383" s="96" t="s">
        <v>1466</v>
      </c>
      <c r="B383" s="96" t="s">
        <v>1467</v>
      </c>
      <c r="C383" s="96" t="s">
        <v>881</v>
      </c>
      <c r="D383" s="96" t="s">
        <v>1377</v>
      </c>
      <c r="E383" s="96" t="s">
        <v>482</v>
      </c>
      <c r="F383" s="97">
        <v>2500</v>
      </c>
      <c r="G383" s="97">
        <v>1</v>
      </c>
      <c r="H383" s="96" t="s">
        <v>30</v>
      </c>
      <c r="I383" s="96" t="s">
        <v>1185</v>
      </c>
      <c r="J383" s="98" t="s">
        <v>1368</v>
      </c>
      <c r="K383" s="97">
        <v>1</v>
      </c>
      <c r="L383" s="97">
        <v>0</v>
      </c>
      <c r="M383" s="97">
        <v>0</v>
      </c>
      <c r="N383" s="97">
        <v>0</v>
      </c>
      <c r="O383" s="97">
        <v>0</v>
      </c>
      <c r="P383" s="97">
        <v>0</v>
      </c>
      <c r="Q383" s="97">
        <v>0</v>
      </c>
      <c r="R383" s="97">
        <v>1</v>
      </c>
      <c r="S383" s="97">
        <v>0</v>
      </c>
      <c r="T383" s="97">
        <v>0</v>
      </c>
      <c r="U383" s="97">
        <v>0</v>
      </c>
      <c r="V383" s="97">
        <v>0</v>
      </c>
      <c r="W383" s="97">
        <v>0</v>
      </c>
      <c r="X383" s="97">
        <v>1</v>
      </c>
      <c r="Y383" s="97">
        <v>0</v>
      </c>
      <c r="Z383" s="97">
        <v>0</v>
      </c>
      <c r="AA383" s="97">
        <v>0</v>
      </c>
      <c r="AB383" s="97">
        <v>0</v>
      </c>
      <c r="AC383" s="97">
        <v>0</v>
      </c>
      <c r="AD383" s="97">
        <v>1</v>
      </c>
      <c r="AE383" s="97">
        <v>1</v>
      </c>
      <c r="AF383" s="97">
        <v>0</v>
      </c>
      <c r="AG383" s="97">
        <v>0</v>
      </c>
      <c r="AH383" s="97">
        <v>0</v>
      </c>
      <c r="AI383" s="97">
        <v>0</v>
      </c>
      <c r="AJ383" s="97">
        <v>0</v>
      </c>
      <c r="AK383" s="97">
        <v>1</v>
      </c>
      <c r="AL383" s="97">
        <v>1</v>
      </c>
      <c r="AM383" s="97">
        <v>2</v>
      </c>
      <c r="AN383" s="96" t="s">
        <v>483</v>
      </c>
      <c r="AO383" s="97">
        <v>2</v>
      </c>
      <c r="AP383" s="31">
        <f>IFERROR(IF(AN383="CIKDITIRO",VLOOKUP(A383,'BR DTG CIKDITIRO'!C:E,3,0),IF(FR_HITUNG_MINMAX!AN383="PESALAKAN",VLOOKUP(FR_HITUNG_MINMAX!A383,'BR DTG ADW'!C:E,3,0),IF(FR_HITUNG_MINMAX!AN383="PACUL",VLOOKUP(FR_HITUNG_MINMAX!A383,'BR DTG PACUL'!C:E,3,0),IF(FR_HITUNG_MINMAX!AN383="TRAYEMAN",VLOOKUP(FR_HITUNG_MINMAX!A383,'BR DTG TRAYEMAN'!C:E,3,0),"?")))),0)</f>
        <v>0</v>
      </c>
      <c r="AQ383" s="31">
        <f>IF(AN383="PACUL",VLOOKUP(A383,'STOK PACUL'!C:H,6,0),IF(FR_HITUNG_MINMAX!AN383="PESALAKAN",VLOOKUP(FR_HITUNG_MINMAX!A383,'STOK PESALAKAN'!C:H,6,0),IF(FR_HITUNG_MINMAX!AN383="CIKDITIRO",VLOOKUP(FR_HITUNG_MINMAX!A383,'STOK CIKDITIRO'!C:H,6,0),IF(FR_HITUNG_MINMAX!AN383="TRAYEMAN",VLOOKUP(FR_HITUNG_MINMAX!A383,'STOK TRAYEMAN'!C:H,6,0),"?"))))</f>
        <v>2</v>
      </c>
      <c r="AR383" s="25">
        <f t="shared" si="19"/>
        <v>2</v>
      </c>
      <c r="AS383" s="25">
        <f t="shared" si="18"/>
        <v>1</v>
      </c>
      <c r="AT383" s="25">
        <f t="shared" si="17"/>
        <v>2</v>
      </c>
    </row>
    <row r="384" spans="1:46" ht="30">
      <c r="A384" s="96" t="s">
        <v>1468</v>
      </c>
      <c r="B384" s="96" t="s">
        <v>1469</v>
      </c>
      <c r="C384" s="96" t="s">
        <v>884</v>
      </c>
      <c r="D384" s="96" t="s">
        <v>1377</v>
      </c>
      <c r="E384" s="96" t="s">
        <v>482</v>
      </c>
      <c r="F384" s="97">
        <v>28000</v>
      </c>
      <c r="G384" s="97">
        <v>1</v>
      </c>
      <c r="H384" s="96" t="s">
        <v>30</v>
      </c>
      <c r="I384" s="96" t="s">
        <v>1185</v>
      </c>
      <c r="J384" s="98" t="s">
        <v>1366</v>
      </c>
      <c r="K384" s="97">
        <v>1</v>
      </c>
      <c r="L384" s="97">
        <v>0</v>
      </c>
      <c r="M384" s="97">
        <v>0</v>
      </c>
      <c r="N384" s="97">
        <v>0</v>
      </c>
      <c r="O384" s="97">
        <v>0</v>
      </c>
      <c r="P384" s="97">
        <v>0</v>
      </c>
      <c r="Q384" s="97">
        <v>0</v>
      </c>
      <c r="R384" s="97">
        <v>1</v>
      </c>
      <c r="S384" s="97">
        <v>0</v>
      </c>
      <c r="T384" s="97">
        <v>0</v>
      </c>
      <c r="U384" s="97">
        <v>0</v>
      </c>
      <c r="V384" s="97">
        <v>2</v>
      </c>
      <c r="W384" s="97">
        <v>0</v>
      </c>
      <c r="X384" s="97">
        <v>2</v>
      </c>
      <c r="Y384" s="97">
        <v>0</v>
      </c>
      <c r="Z384" s="97">
        <v>0</v>
      </c>
      <c r="AA384" s="97">
        <v>0</v>
      </c>
      <c r="AB384" s="97">
        <v>0</v>
      </c>
      <c r="AC384" s="97">
        <v>0</v>
      </c>
      <c r="AD384" s="97">
        <v>1</v>
      </c>
      <c r="AE384" s="97">
        <v>1</v>
      </c>
      <c r="AF384" s="97">
        <v>0</v>
      </c>
      <c r="AG384" s="97">
        <v>0</v>
      </c>
      <c r="AH384" s="97">
        <v>2</v>
      </c>
      <c r="AI384" s="97">
        <v>2</v>
      </c>
      <c r="AJ384" s="97">
        <v>0</v>
      </c>
      <c r="AK384" s="97">
        <v>2</v>
      </c>
      <c r="AL384" s="97">
        <v>2</v>
      </c>
      <c r="AM384" s="97">
        <v>2</v>
      </c>
      <c r="AN384" s="96" t="s">
        <v>483</v>
      </c>
      <c r="AO384" s="97">
        <v>1</v>
      </c>
      <c r="AP384" s="31">
        <f>IFERROR(IF(AN384="CIKDITIRO",VLOOKUP(A384,'BR DTG CIKDITIRO'!C:E,3,0),IF(FR_HITUNG_MINMAX!AN384="PESALAKAN",VLOOKUP(FR_HITUNG_MINMAX!A384,'BR DTG ADW'!C:E,3,0),IF(FR_HITUNG_MINMAX!AN384="PACUL",VLOOKUP(FR_HITUNG_MINMAX!A384,'BR DTG PACUL'!C:E,3,0),IF(FR_HITUNG_MINMAX!AN384="TRAYEMAN",VLOOKUP(FR_HITUNG_MINMAX!A384,'BR DTG TRAYEMAN'!C:E,3,0),"?")))),0)</f>
        <v>0</v>
      </c>
      <c r="AQ384" s="31">
        <f>IF(AN384="PACUL",VLOOKUP(A384,'STOK PACUL'!C:H,6,0),IF(FR_HITUNG_MINMAX!AN384="PESALAKAN",VLOOKUP(FR_HITUNG_MINMAX!A384,'STOK PESALAKAN'!C:H,6,0),IF(FR_HITUNG_MINMAX!AN384="CIKDITIRO",VLOOKUP(FR_HITUNG_MINMAX!A384,'STOK CIKDITIRO'!C:H,6,0),IF(FR_HITUNG_MINMAX!AN384="TRAYEMAN",VLOOKUP(FR_HITUNG_MINMAX!A384,'STOK TRAYEMAN'!C:H,6,0),"?"))))</f>
        <v>1</v>
      </c>
      <c r="AR384" s="25">
        <f t="shared" si="19"/>
        <v>1</v>
      </c>
      <c r="AS384" s="25">
        <f t="shared" si="18"/>
        <v>1</v>
      </c>
      <c r="AT384" s="25">
        <f t="shared" si="17"/>
        <v>3</v>
      </c>
    </row>
    <row r="385" spans="1:46">
      <c r="A385" s="96" t="s">
        <v>416</v>
      </c>
      <c r="B385" s="96" t="s">
        <v>1215</v>
      </c>
      <c r="C385" s="96" t="s">
        <v>884</v>
      </c>
      <c r="D385" s="96" t="s">
        <v>1377</v>
      </c>
      <c r="E385" s="96" t="s">
        <v>485</v>
      </c>
      <c r="F385" s="97">
        <v>12500</v>
      </c>
      <c r="G385" s="97">
        <v>1</v>
      </c>
      <c r="H385" s="96" t="s">
        <v>32</v>
      </c>
      <c r="I385" s="96" t="s">
        <v>1185</v>
      </c>
      <c r="J385" s="98" t="s">
        <v>1367</v>
      </c>
      <c r="K385" s="97">
        <v>1</v>
      </c>
      <c r="L385" s="97">
        <v>0</v>
      </c>
      <c r="M385" s="97">
        <v>2</v>
      </c>
      <c r="N385" s="97">
        <v>1</v>
      </c>
      <c r="O385" s="97">
        <v>2</v>
      </c>
      <c r="P385" s="97">
        <v>0</v>
      </c>
      <c r="Q385" s="97">
        <v>0</v>
      </c>
      <c r="R385" s="97">
        <v>1</v>
      </c>
      <c r="S385" s="97">
        <v>1</v>
      </c>
      <c r="T385" s="97">
        <v>0</v>
      </c>
      <c r="U385" s="97">
        <v>3</v>
      </c>
      <c r="V385" s="97">
        <v>2</v>
      </c>
      <c r="W385" s="97">
        <v>1</v>
      </c>
      <c r="X385" s="97">
        <v>3</v>
      </c>
      <c r="Y385" s="97">
        <v>2</v>
      </c>
      <c r="Z385" s="97">
        <v>3</v>
      </c>
      <c r="AA385" s="97">
        <v>3</v>
      </c>
      <c r="AB385" s="97">
        <v>2</v>
      </c>
      <c r="AC385" s="97">
        <v>0</v>
      </c>
      <c r="AD385" s="97">
        <v>1</v>
      </c>
      <c r="AE385" s="97">
        <v>2</v>
      </c>
      <c r="AF385" s="97">
        <v>1</v>
      </c>
      <c r="AG385" s="97">
        <v>4</v>
      </c>
      <c r="AH385" s="97">
        <v>5</v>
      </c>
      <c r="AI385" s="97">
        <v>3</v>
      </c>
      <c r="AJ385" s="97">
        <v>1</v>
      </c>
      <c r="AK385" s="97">
        <v>5</v>
      </c>
      <c r="AL385" s="97">
        <v>3</v>
      </c>
      <c r="AM385" s="97">
        <v>5</v>
      </c>
      <c r="AN385" s="96" t="s">
        <v>483</v>
      </c>
      <c r="AO385" s="97">
        <v>3</v>
      </c>
      <c r="AP385" s="31">
        <f>IFERROR(IF(AN385="CIKDITIRO",VLOOKUP(A385,'BR DTG CIKDITIRO'!C:E,3,0),IF(FR_HITUNG_MINMAX!AN385="PESALAKAN",VLOOKUP(FR_HITUNG_MINMAX!A385,'BR DTG ADW'!C:E,3,0),IF(FR_HITUNG_MINMAX!AN385="PACUL",VLOOKUP(FR_HITUNG_MINMAX!A385,'BR DTG PACUL'!C:E,3,0),IF(FR_HITUNG_MINMAX!AN385="TRAYEMAN",VLOOKUP(FR_HITUNG_MINMAX!A385,'BR DTG TRAYEMAN'!C:E,3,0),"?")))),0)</f>
        <v>0</v>
      </c>
      <c r="AQ385" s="31">
        <f>IF(AN385="PACUL",VLOOKUP(A385,'STOK PACUL'!C:H,6,0),IF(FR_HITUNG_MINMAX!AN385="PESALAKAN",VLOOKUP(FR_HITUNG_MINMAX!A385,'STOK PESALAKAN'!C:H,6,0),IF(FR_HITUNG_MINMAX!AN385="CIKDITIRO",VLOOKUP(FR_HITUNG_MINMAX!A385,'STOK CIKDITIRO'!C:H,6,0),IF(FR_HITUNG_MINMAX!AN385="TRAYEMAN",VLOOKUP(FR_HITUNG_MINMAX!A385,'STOK TRAYEMAN'!C:H,6,0),"?"))))</f>
        <v>3</v>
      </c>
      <c r="AR385" s="25">
        <f t="shared" si="19"/>
        <v>3</v>
      </c>
      <c r="AS385" s="25">
        <f t="shared" si="18"/>
        <v>2</v>
      </c>
      <c r="AT385" s="25">
        <f t="shared" si="17"/>
        <v>4</v>
      </c>
    </row>
    <row r="386" spans="1:46">
      <c r="A386" s="96" t="s">
        <v>417</v>
      </c>
      <c r="B386" s="96" t="s">
        <v>1216</v>
      </c>
      <c r="C386" s="96" t="s">
        <v>898</v>
      </c>
      <c r="D386" s="96" t="s">
        <v>1381</v>
      </c>
      <c r="E386" s="96" t="s">
        <v>484</v>
      </c>
      <c r="F386" s="97">
        <v>5000</v>
      </c>
      <c r="G386" s="97">
        <v>1</v>
      </c>
      <c r="H386" s="96" t="s">
        <v>30</v>
      </c>
      <c r="I386" s="96" t="s">
        <v>1185</v>
      </c>
      <c r="J386" s="98" t="s">
        <v>1366</v>
      </c>
      <c r="K386" s="97">
        <v>1</v>
      </c>
      <c r="L386" s="97">
        <v>0</v>
      </c>
      <c r="M386" s="97">
        <v>0</v>
      </c>
      <c r="N386" s="97">
        <v>0</v>
      </c>
      <c r="O386" s="97">
        <v>0</v>
      </c>
      <c r="P386" s="97">
        <v>0</v>
      </c>
      <c r="Q386" s="97">
        <v>0</v>
      </c>
      <c r="R386" s="97">
        <v>1</v>
      </c>
      <c r="S386" s="97">
        <v>0</v>
      </c>
      <c r="T386" s="97">
        <v>2</v>
      </c>
      <c r="U386" s="97">
        <v>1</v>
      </c>
      <c r="V386" s="97">
        <v>1</v>
      </c>
      <c r="W386" s="97">
        <v>1</v>
      </c>
      <c r="X386" s="97">
        <v>2</v>
      </c>
      <c r="Y386" s="97">
        <v>0</v>
      </c>
      <c r="Z386" s="97">
        <v>0</v>
      </c>
      <c r="AA386" s="97">
        <v>0</v>
      </c>
      <c r="AB386" s="97">
        <v>0</v>
      </c>
      <c r="AC386" s="97">
        <v>0</v>
      </c>
      <c r="AD386" s="97">
        <v>1</v>
      </c>
      <c r="AE386" s="97">
        <v>1</v>
      </c>
      <c r="AF386" s="97">
        <v>2</v>
      </c>
      <c r="AG386" s="97">
        <v>1</v>
      </c>
      <c r="AH386" s="97">
        <v>2</v>
      </c>
      <c r="AI386" s="97">
        <v>2</v>
      </c>
      <c r="AJ386" s="97">
        <v>1</v>
      </c>
      <c r="AK386" s="97">
        <v>2</v>
      </c>
      <c r="AL386" s="97">
        <v>2</v>
      </c>
      <c r="AM386" s="97">
        <v>2</v>
      </c>
      <c r="AN386" s="96" t="s">
        <v>483</v>
      </c>
      <c r="AO386" s="97">
        <v>3</v>
      </c>
      <c r="AP386" s="31">
        <f>IFERROR(IF(AN386="CIKDITIRO",VLOOKUP(A386,'BR DTG CIKDITIRO'!C:E,3,0),IF(FR_HITUNG_MINMAX!AN386="PESALAKAN",VLOOKUP(FR_HITUNG_MINMAX!A386,'BR DTG ADW'!C:E,3,0),IF(FR_HITUNG_MINMAX!AN386="PACUL",VLOOKUP(FR_HITUNG_MINMAX!A386,'BR DTG PACUL'!C:E,3,0),IF(FR_HITUNG_MINMAX!AN386="TRAYEMAN",VLOOKUP(FR_HITUNG_MINMAX!A386,'BR DTG TRAYEMAN'!C:E,3,0),"?")))),0)</f>
        <v>0</v>
      </c>
      <c r="AQ386" s="31">
        <f>IF(AN386="PACUL",VLOOKUP(A386,'STOK PACUL'!C:H,6,0),IF(FR_HITUNG_MINMAX!AN386="PESALAKAN",VLOOKUP(FR_HITUNG_MINMAX!A386,'STOK PESALAKAN'!C:H,6,0),IF(FR_HITUNG_MINMAX!AN386="CIKDITIRO",VLOOKUP(FR_HITUNG_MINMAX!A386,'STOK CIKDITIRO'!C:H,6,0),IF(FR_HITUNG_MINMAX!AN386="TRAYEMAN",VLOOKUP(FR_HITUNG_MINMAX!A386,'STOK TRAYEMAN'!C:H,6,0),"?"))))</f>
        <v>3</v>
      </c>
      <c r="AR386" s="25">
        <f t="shared" si="19"/>
        <v>3</v>
      </c>
      <c r="AS386" s="25">
        <f t="shared" si="18"/>
        <v>1</v>
      </c>
      <c r="AT386" s="25">
        <f t="shared" si="17"/>
        <v>3</v>
      </c>
    </row>
    <row r="387" spans="1:46">
      <c r="A387" s="96" t="s">
        <v>418</v>
      </c>
      <c r="B387" s="96" t="s">
        <v>1217</v>
      </c>
      <c r="C387" s="96" t="s">
        <v>898</v>
      </c>
      <c r="D387" s="96" t="s">
        <v>1381</v>
      </c>
      <c r="E387" s="96" t="s">
        <v>484</v>
      </c>
      <c r="F387" s="97">
        <v>2500</v>
      </c>
      <c r="G387" s="97">
        <v>1</v>
      </c>
      <c r="H387" s="96" t="s">
        <v>30</v>
      </c>
      <c r="I387" s="96" t="s">
        <v>1185</v>
      </c>
      <c r="J387" s="98" t="s">
        <v>1368</v>
      </c>
      <c r="K387" s="97">
        <v>1</v>
      </c>
      <c r="L387" s="97">
        <v>2</v>
      </c>
      <c r="M387" s="97">
        <v>0</v>
      </c>
      <c r="N387" s="97">
        <v>2</v>
      </c>
      <c r="O387" s="97">
        <v>2</v>
      </c>
      <c r="P387" s="97">
        <v>0</v>
      </c>
      <c r="Q387" s="97">
        <v>0</v>
      </c>
      <c r="R387" s="97">
        <v>0</v>
      </c>
      <c r="S387" s="97">
        <v>0</v>
      </c>
      <c r="T387" s="97">
        <v>0</v>
      </c>
      <c r="U387" s="97">
        <v>1</v>
      </c>
      <c r="V387" s="97">
        <v>0</v>
      </c>
      <c r="W387" s="97">
        <v>0</v>
      </c>
      <c r="X387" s="97">
        <v>2</v>
      </c>
      <c r="Y387" s="97">
        <v>2</v>
      </c>
      <c r="Z387" s="97">
        <v>2</v>
      </c>
      <c r="AA387" s="97">
        <v>4</v>
      </c>
      <c r="AB387" s="97">
        <v>2</v>
      </c>
      <c r="AC387" s="97">
        <v>0</v>
      </c>
      <c r="AD387" s="97">
        <v>0</v>
      </c>
      <c r="AE387" s="97">
        <v>0</v>
      </c>
      <c r="AF387" s="97">
        <v>0</v>
      </c>
      <c r="AG387" s="97">
        <v>1</v>
      </c>
      <c r="AH387" s="97">
        <v>1</v>
      </c>
      <c r="AI387" s="97">
        <v>0</v>
      </c>
      <c r="AJ387" s="97">
        <v>2</v>
      </c>
      <c r="AK387" s="97">
        <v>4</v>
      </c>
      <c r="AL387" s="97">
        <v>2</v>
      </c>
      <c r="AM387" s="97">
        <v>4</v>
      </c>
      <c r="AN387" s="96" t="s">
        <v>483</v>
      </c>
      <c r="AO387" s="97">
        <v>5</v>
      </c>
      <c r="AP387" s="31">
        <f>IFERROR(IF(AN387="CIKDITIRO",VLOOKUP(A387,'BR DTG CIKDITIRO'!C:E,3,0),IF(FR_HITUNG_MINMAX!AN387="PESALAKAN",VLOOKUP(FR_HITUNG_MINMAX!A387,'BR DTG ADW'!C:E,3,0),IF(FR_HITUNG_MINMAX!AN387="PACUL",VLOOKUP(FR_HITUNG_MINMAX!A387,'BR DTG PACUL'!C:E,3,0),IF(FR_HITUNG_MINMAX!AN387="TRAYEMAN",VLOOKUP(FR_HITUNG_MINMAX!A387,'BR DTG TRAYEMAN'!C:E,3,0),"?")))),0)</f>
        <v>0</v>
      </c>
      <c r="AQ387" s="31">
        <f>IF(AN387="PACUL",VLOOKUP(A387,'STOK PACUL'!C:H,6,0),IF(FR_HITUNG_MINMAX!AN387="PESALAKAN",VLOOKUP(FR_HITUNG_MINMAX!A387,'STOK PESALAKAN'!C:H,6,0),IF(FR_HITUNG_MINMAX!AN387="CIKDITIRO",VLOOKUP(FR_HITUNG_MINMAX!A387,'STOK CIKDITIRO'!C:H,6,0),IF(FR_HITUNG_MINMAX!AN387="TRAYEMAN",VLOOKUP(FR_HITUNG_MINMAX!A387,'STOK TRAYEMAN'!C:H,6,0),"?"))))</f>
        <v>5</v>
      </c>
      <c r="AR387" s="25">
        <f t="shared" si="19"/>
        <v>5</v>
      </c>
      <c r="AS387" s="25">
        <f t="shared" si="18"/>
        <v>1</v>
      </c>
      <c r="AT387" s="25">
        <f t="shared" ref="AT387:AT450" si="20">COUNTIF(A:A,A387)</f>
        <v>4</v>
      </c>
    </row>
    <row r="388" spans="1:46">
      <c r="A388" s="96" t="s">
        <v>419</v>
      </c>
      <c r="B388" s="96" t="s">
        <v>1218</v>
      </c>
      <c r="C388" s="96" t="s">
        <v>898</v>
      </c>
      <c r="D388" s="96" t="s">
        <v>1381</v>
      </c>
      <c r="E388" s="96" t="s">
        <v>486</v>
      </c>
      <c r="F388" s="97">
        <v>2000</v>
      </c>
      <c r="G388" s="97">
        <v>1</v>
      </c>
      <c r="H388" s="96" t="s">
        <v>30</v>
      </c>
      <c r="I388" s="96" t="s">
        <v>1185</v>
      </c>
      <c r="J388" s="98" t="s">
        <v>1368</v>
      </c>
      <c r="K388" s="97">
        <v>1</v>
      </c>
      <c r="L388" s="97">
        <v>6</v>
      </c>
      <c r="M388" s="97">
        <v>1</v>
      </c>
      <c r="N388" s="97">
        <v>2</v>
      </c>
      <c r="O388" s="97">
        <v>3</v>
      </c>
      <c r="P388" s="97">
        <v>1</v>
      </c>
      <c r="Q388" s="97">
        <v>5</v>
      </c>
      <c r="R388" s="97">
        <v>3</v>
      </c>
      <c r="S388" s="97">
        <v>1</v>
      </c>
      <c r="T388" s="97">
        <v>1</v>
      </c>
      <c r="U388" s="97">
        <v>6</v>
      </c>
      <c r="V388" s="97">
        <v>1</v>
      </c>
      <c r="W388" s="97">
        <v>2</v>
      </c>
      <c r="X388" s="97">
        <v>6</v>
      </c>
      <c r="Y388" s="97">
        <v>7</v>
      </c>
      <c r="Z388" s="97">
        <v>3</v>
      </c>
      <c r="AA388" s="97">
        <v>5</v>
      </c>
      <c r="AB388" s="97">
        <v>4</v>
      </c>
      <c r="AC388" s="97">
        <v>6</v>
      </c>
      <c r="AD388" s="97">
        <v>8</v>
      </c>
      <c r="AE388" s="97">
        <v>4</v>
      </c>
      <c r="AF388" s="97">
        <v>2</v>
      </c>
      <c r="AG388" s="97">
        <v>7</v>
      </c>
      <c r="AH388" s="97">
        <v>7</v>
      </c>
      <c r="AI388" s="97">
        <v>3</v>
      </c>
      <c r="AJ388" s="97">
        <v>8</v>
      </c>
      <c r="AK388" s="97">
        <v>8</v>
      </c>
      <c r="AL388" s="97">
        <v>6</v>
      </c>
      <c r="AM388" s="97">
        <v>28</v>
      </c>
      <c r="AN388" s="96" t="s">
        <v>483</v>
      </c>
      <c r="AO388" s="97">
        <v>9</v>
      </c>
      <c r="AP388" s="31">
        <f>IFERROR(IF(AN388="CIKDITIRO",VLOOKUP(A388,'BR DTG CIKDITIRO'!C:E,3,0),IF(FR_HITUNG_MINMAX!AN388="PESALAKAN",VLOOKUP(FR_HITUNG_MINMAX!A388,'BR DTG ADW'!C:E,3,0),IF(FR_HITUNG_MINMAX!AN388="PACUL",VLOOKUP(FR_HITUNG_MINMAX!A388,'BR DTG PACUL'!C:E,3,0),IF(FR_HITUNG_MINMAX!AN388="TRAYEMAN",VLOOKUP(FR_HITUNG_MINMAX!A388,'BR DTG TRAYEMAN'!C:E,3,0),"?")))),0)</f>
        <v>0</v>
      </c>
      <c r="AQ388" s="31">
        <f>IF(AN388="PACUL",VLOOKUP(A388,'STOK PACUL'!C:H,6,0),IF(FR_HITUNG_MINMAX!AN388="PESALAKAN",VLOOKUP(FR_HITUNG_MINMAX!A388,'STOK PESALAKAN'!C:H,6,0),IF(FR_HITUNG_MINMAX!AN388="CIKDITIRO",VLOOKUP(FR_HITUNG_MINMAX!A388,'STOK CIKDITIRO'!C:H,6,0),IF(FR_HITUNG_MINMAX!AN388="TRAYEMAN",VLOOKUP(FR_HITUNG_MINMAX!A388,'STOK TRAYEMAN'!C:H,6,0),"?"))))</f>
        <v>9</v>
      </c>
      <c r="AR388" s="25">
        <f t="shared" si="19"/>
        <v>9</v>
      </c>
      <c r="AS388" s="25">
        <f t="shared" si="18"/>
        <v>3</v>
      </c>
      <c r="AT388" s="25">
        <f t="shared" si="20"/>
        <v>4</v>
      </c>
    </row>
    <row r="389" spans="1:46" ht="30">
      <c r="A389" s="96" t="s">
        <v>422</v>
      </c>
      <c r="B389" s="96" t="s">
        <v>738</v>
      </c>
      <c r="C389" s="96" t="s">
        <v>877</v>
      </c>
      <c r="D389" s="96" t="s">
        <v>1377</v>
      </c>
      <c r="E389" s="96" t="s">
        <v>482</v>
      </c>
      <c r="F389" s="97">
        <v>750</v>
      </c>
      <c r="G389" s="97">
        <v>1</v>
      </c>
      <c r="H389" s="96" t="s">
        <v>87</v>
      </c>
      <c r="I389" s="96" t="s">
        <v>1185</v>
      </c>
      <c r="J389" s="98" t="s">
        <v>1366</v>
      </c>
      <c r="K389" s="97">
        <v>1</v>
      </c>
      <c r="L389" s="97">
        <v>0</v>
      </c>
      <c r="M389" s="97">
        <v>1</v>
      </c>
      <c r="N389" s="97">
        <v>0</v>
      </c>
      <c r="O389" s="97">
        <v>0</v>
      </c>
      <c r="P389" s="97">
        <v>0</v>
      </c>
      <c r="Q389" s="97">
        <v>0</v>
      </c>
      <c r="R389" s="97">
        <v>0</v>
      </c>
      <c r="S389" s="97">
        <v>0</v>
      </c>
      <c r="T389" s="97">
        <v>1</v>
      </c>
      <c r="U389" s="97">
        <v>0</v>
      </c>
      <c r="V389" s="97">
        <v>1</v>
      </c>
      <c r="W389" s="97">
        <v>0</v>
      </c>
      <c r="X389" s="97">
        <v>1</v>
      </c>
      <c r="Y389" s="97">
        <v>1</v>
      </c>
      <c r="Z389" s="97">
        <v>1</v>
      </c>
      <c r="AA389" s="97">
        <v>0</v>
      </c>
      <c r="AB389" s="97">
        <v>0</v>
      </c>
      <c r="AC389" s="97">
        <v>0</v>
      </c>
      <c r="AD389" s="97">
        <v>0</v>
      </c>
      <c r="AE389" s="97">
        <v>0</v>
      </c>
      <c r="AF389" s="97">
        <v>1</v>
      </c>
      <c r="AG389" s="97">
        <v>0</v>
      </c>
      <c r="AH389" s="97">
        <v>1</v>
      </c>
      <c r="AI389" s="97">
        <v>1</v>
      </c>
      <c r="AJ389" s="97">
        <v>0</v>
      </c>
      <c r="AK389" s="97">
        <v>1</v>
      </c>
      <c r="AL389" s="97">
        <v>1</v>
      </c>
      <c r="AM389" s="97">
        <v>2</v>
      </c>
      <c r="AN389" s="96" t="s">
        <v>483</v>
      </c>
      <c r="AO389" s="97">
        <v>5</v>
      </c>
      <c r="AP389" s="31">
        <f>IFERROR(IF(AN389="CIKDITIRO",VLOOKUP(A389,'BR DTG CIKDITIRO'!C:E,3,0),IF(FR_HITUNG_MINMAX!AN389="PESALAKAN",VLOOKUP(FR_HITUNG_MINMAX!A389,'BR DTG ADW'!C:E,3,0),IF(FR_HITUNG_MINMAX!AN389="PACUL",VLOOKUP(FR_HITUNG_MINMAX!A389,'BR DTG PACUL'!C:E,3,0),IF(FR_HITUNG_MINMAX!AN389="TRAYEMAN",VLOOKUP(FR_HITUNG_MINMAX!A389,'BR DTG TRAYEMAN'!C:E,3,0),"?")))),0)</f>
        <v>0</v>
      </c>
      <c r="AQ389" s="31">
        <f>IF(AN389="PACUL",VLOOKUP(A389,'STOK PACUL'!C:H,6,0),IF(FR_HITUNG_MINMAX!AN389="PESALAKAN",VLOOKUP(FR_HITUNG_MINMAX!A389,'STOK PESALAKAN'!C:H,6,0),IF(FR_HITUNG_MINMAX!AN389="CIKDITIRO",VLOOKUP(FR_HITUNG_MINMAX!A389,'STOK CIKDITIRO'!C:H,6,0),IF(FR_HITUNG_MINMAX!AN389="TRAYEMAN",VLOOKUP(FR_HITUNG_MINMAX!A389,'STOK TRAYEMAN'!C:H,6,0),"?"))))</f>
        <v>5</v>
      </c>
      <c r="AR389" s="25">
        <f t="shared" si="19"/>
        <v>5</v>
      </c>
      <c r="AS389" s="25">
        <f t="shared" si="18"/>
        <v>1</v>
      </c>
      <c r="AT389" s="25">
        <f t="shared" si="20"/>
        <v>3</v>
      </c>
    </row>
    <row r="390" spans="1:46" ht="30">
      <c r="A390" s="96" t="s">
        <v>423</v>
      </c>
      <c r="B390" s="96" t="s">
        <v>739</v>
      </c>
      <c r="C390" s="96" t="s">
        <v>877</v>
      </c>
      <c r="D390" s="96" t="s">
        <v>1377</v>
      </c>
      <c r="E390" s="96" t="s">
        <v>484</v>
      </c>
      <c r="F390" s="97">
        <v>1300</v>
      </c>
      <c r="G390" s="97">
        <v>1</v>
      </c>
      <c r="H390" s="96" t="s">
        <v>30</v>
      </c>
      <c r="I390" s="96" t="s">
        <v>1185</v>
      </c>
      <c r="J390" s="98" t="s">
        <v>1368</v>
      </c>
      <c r="K390" s="97">
        <v>1</v>
      </c>
      <c r="L390" s="97">
        <v>1</v>
      </c>
      <c r="M390" s="97">
        <v>0</v>
      </c>
      <c r="N390" s="97">
        <v>0</v>
      </c>
      <c r="O390" s="97">
        <v>0</v>
      </c>
      <c r="P390" s="97">
        <v>1</v>
      </c>
      <c r="Q390" s="97">
        <v>0</v>
      </c>
      <c r="R390" s="97">
        <v>0</v>
      </c>
      <c r="S390" s="97">
        <v>0</v>
      </c>
      <c r="T390" s="97">
        <v>1</v>
      </c>
      <c r="U390" s="97">
        <v>2</v>
      </c>
      <c r="V390" s="97">
        <v>0</v>
      </c>
      <c r="W390" s="97">
        <v>0</v>
      </c>
      <c r="X390" s="97">
        <v>2</v>
      </c>
      <c r="Y390" s="97">
        <v>1</v>
      </c>
      <c r="Z390" s="97">
        <v>0</v>
      </c>
      <c r="AA390" s="97">
        <v>0</v>
      </c>
      <c r="AB390" s="97">
        <v>1</v>
      </c>
      <c r="AC390" s="97">
        <v>1</v>
      </c>
      <c r="AD390" s="97">
        <v>0</v>
      </c>
      <c r="AE390" s="97">
        <v>0</v>
      </c>
      <c r="AF390" s="97">
        <v>1</v>
      </c>
      <c r="AG390" s="97">
        <v>2</v>
      </c>
      <c r="AH390" s="97">
        <v>2</v>
      </c>
      <c r="AI390" s="97">
        <v>0</v>
      </c>
      <c r="AJ390" s="97">
        <v>1</v>
      </c>
      <c r="AK390" s="97">
        <v>2</v>
      </c>
      <c r="AL390" s="97">
        <v>2</v>
      </c>
      <c r="AM390" s="97">
        <v>2</v>
      </c>
      <c r="AN390" s="96" t="s">
        <v>483</v>
      </c>
      <c r="AO390" s="97">
        <v>12</v>
      </c>
      <c r="AP390" s="31">
        <f>IFERROR(IF(AN390="CIKDITIRO",VLOOKUP(A390,'BR DTG CIKDITIRO'!C:E,3,0),IF(FR_HITUNG_MINMAX!AN390="PESALAKAN",VLOOKUP(FR_HITUNG_MINMAX!A390,'BR DTG ADW'!C:E,3,0),IF(FR_HITUNG_MINMAX!AN390="PACUL",VLOOKUP(FR_HITUNG_MINMAX!A390,'BR DTG PACUL'!C:E,3,0),IF(FR_HITUNG_MINMAX!AN390="TRAYEMAN",VLOOKUP(FR_HITUNG_MINMAX!A390,'BR DTG TRAYEMAN'!C:E,3,0),"?")))),0)</f>
        <v>0</v>
      </c>
      <c r="AQ390" s="31">
        <f>IF(AN390="PACUL",VLOOKUP(A390,'STOK PACUL'!C:H,6,0),IF(FR_HITUNG_MINMAX!AN390="PESALAKAN",VLOOKUP(FR_HITUNG_MINMAX!A390,'STOK PESALAKAN'!C:H,6,0),IF(FR_HITUNG_MINMAX!AN390="CIKDITIRO",VLOOKUP(FR_HITUNG_MINMAX!A390,'STOK CIKDITIRO'!C:H,6,0),IF(FR_HITUNG_MINMAX!AN390="TRAYEMAN",VLOOKUP(FR_HITUNG_MINMAX!A390,'STOK TRAYEMAN'!C:H,6,0),"?"))))</f>
        <v>12</v>
      </c>
      <c r="AR390" s="25">
        <f t="shared" si="19"/>
        <v>12</v>
      </c>
      <c r="AS390" s="25">
        <f t="shared" si="18"/>
        <v>1</v>
      </c>
      <c r="AT390" s="25">
        <f t="shared" si="20"/>
        <v>4</v>
      </c>
    </row>
    <row r="391" spans="1:46" ht="30">
      <c r="A391" s="96" t="s">
        <v>424</v>
      </c>
      <c r="B391" s="96" t="s">
        <v>1879</v>
      </c>
      <c r="C391" s="96" t="s">
        <v>877</v>
      </c>
      <c r="D391" s="96" t="s">
        <v>1377</v>
      </c>
      <c r="E391" s="96" t="s">
        <v>484</v>
      </c>
      <c r="F391" s="97">
        <v>13000</v>
      </c>
      <c r="G391" s="97">
        <v>1</v>
      </c>
      <c r="H391" s="96" t="s">
        <v>30</v>
      </c>
      <c r="I391" s="96" t="s">
        <v>1185</v>
      </c>
      <c r="J391" s="98">
        <v>1</v>
      </c>
      <c r="K391" s="97">
        <v>1</v>
      </c>
      <c r="L391" s="97">
        <v>0</v>
      </c>
      <c r="M391" s="97">
        <v>2</v>
      </c>
      <c r="N391" s="97">
        <v>0</v>
      </c>
      <c r="O391" s="97">
        <v>1</v>
      </c>
      <c r="P391" s="97">
        <v>0</v>
      </c>
      <c r="Q391" s="97">
        <v>0</v>
      </c>
      <c r="R391" s="97">
        <v>0</v>
      </c>
      <c r="S391" s="97">
        <v>0</v>
      </c>
      <c r="T391" s="97">
        <v>0</v>
      </c>
      <c r="U391" s="97">
        <v>0</v>
      </c>
      <c r="V391" s="97">
        <v>2</v>
      </c>
      <c r="W391" s="97">
        <v>0</v>
      </c>
      <c r="X391" s="97">
        <v>2</v>
      </c>
      <c r="Y391" s="97">
        <v>2</v>
      </c>
      <c r="Z391" s="97">
        <v>2</v>
      </c>
      <c r="AA391" s="97">
        <v>1</v>
      </c>
      <c r="AB391" s="97">
        <v>1</v>
      </c>
      <c r="AC391" s="97">
        <v>0</v>
      </c>
      <c r="AD391" s="97">
        <v>0</v>
      </c>
      <c r="AE391" s="97">
        <v>0</v>
      </c>
      <c r="AF391" s="97">
        <v>0</v>
      </c>
      <c r="AG391" s="97">
        <v>0</v>
      </c>
      <c r="AH391" s="97">
        <v>2</v>
      </c>
      <c r="AI391" s="97">
        <v>2</v>
      </c>
      <c r="AJ391" s="97">
        <v>0</v>
      </c>
      <c r="AK391" s="97">
        <v>2</v>
      </c>
      <c r="AL391" s="97">
        <v>2</v>
      </c>
      <c r="AM391" s="97">
        <v>2</v>
      </c>
      <c r="AN391" s="96" t="s">
        <v>483</v>
      </c>
      <c r="AO391" s="97">
        <v>2</v>
      </c>
      <c r="AP391" s="31">
        <f>IFERROR(IF(AN391="CIKDITIRO",VLOOKUP(A391,'BR DTG CIKDITIRO'!C:E,3,0),IF(FR_HITUNG_MINMAX!AN391="PESALAKAN",VLOOKUP(FR_HITUNG_MINMAX!A391,'BR DTG ADW'!C:E,3,0),IF(FR_HITUNG_MINMAX!AN391="PACUL",VLOOKUP(FR_HITUNG_MINMAX!A391,'BR DTG PACUL'!C:E,3,0),IF(FR_HITUNG_MINMAX!AN391="TRAYEMAN",VLOOKUP(FR_HITUNG_MINMAX!A391,'BR DTG TRAYEMAN'!C:E,3,0),"?")))),0)</f>
        <v>0</v>
      </c>
      <c r="AQ391" s="31">
        <f>IF(AN391="PACUL",VLOOKUP(A391,'STOK PACUL'!C:H,6,0),IF(FR_HITUNG_MINMAX!AN391="PESALAKAN",VLOOKUP(FR_HITUNG_MINMAX!A391,'STOK PESALAKAN'!C:H,6,0),IF(FR_HITUNG_MINMAX!AN391="CIKDITIRO",VLOOKUP(FR_HITUNG_MINMAX!A391,'STOK CIKDITIRO'!C:H,6,0),IF(FR_HITUNG_MINMAX!AN391="TRAYEMAN",VLOOKUP(FR_HITUNG_MINMAX!A391,'STOK TRAYEMAN'!C:H,6,0),"?"))))</f>
        <v>2</v>
      </c>
      <c r="AR391" s="25">
        <f t="shared" si="19"/>
        <v>2</v>
      </c>
      <c r="AS391" s="25">
        <f t="shared" si="18"/>
        <v>1</v>
      </c>
      <c r="AT391" s="25">
        <f t="shared" si="20"/>
        <v>2</v>
      </c>
    </row>
    <row r="392" spans="1:46" ht="30">
      <c r="A392" s="96" t="s">
        <v>425</v>
      </c>
      <c r="B392" s="96" t="s">
        <v>1222</v>
      </c>
      <c r="C392" s="96" t="s">
        <v>884</v>
      </c>
      <c r="D392" s="96" t="s">
        <v>1377</v>
      </c>
      <c r="E392" s="96" t="s">
        <v>484</v>
      </c>
      <c r="F392" s="97">
        <v>19500</v>
      </c>
      <c r="G392" s="97">
        <v>1</v>
      </c>
      <c r="H392" s="96" t="s">
        <v>1387</v>
      </c>
      <c r="I392" s="96" t="s">
        <v>1185</v>
      </c>
      <c r="J392" s="98" t="s">
        <v>1366</v>
      </c>
      <c r="K392" s="97">
        <v>1</v>
      </c>
      <c r="L392" s="97">
        <v>0</v>
      </c>
      <c r="M392" s="97">
        <v>1</v>
      </c>
      <c r="N392" s="97">
        <v>0</v>
      </c>
      <c r="O392" s="97">
        <v>0</v>
      </c>
      <c r="P392" s="97">
        <v>0</v>
      </c>
      <c r="Q392" s="97">
        <v>0</v>
      </c>
      <c r="R392" s="97">
        <v>0</v>
      </c>
      <c r="S392" s="97">
        <v>4</v>
      </c>
      <c r="T392" s="97">
        <v>0</v>
      </c>
      <c r="U392" s="97">
        <v>0</v>
      </c>
      <c r="V392" s="97">
        <v>0</v>
      </c>
      <c r="W392" s="97">
        <v>0</v>
      </c>
      <c r="X392" s="97">
        <v>4</v>
      </c>
      <c r="Y392" s="97">
        <v>1</v>
      </c>
      <c r="Z392" s="97">
        <v>1</v>
      </c>
      <c r="AA392" s="97">
        <v>0</v>
      </c>
      <c r="AB392" s="97">
        <v>0</v>
      </c>
      <c r="AC392" s="97">
        <v>0</v>
      </c>
      <c r="AD392" s="97">
        <v>0</v>
      </c>
      <c r="AE392" s="97">
        <v>4</v>
      </c>
      <c r="AF392" s="97">
        <v>4</v>
      </c>
      <c r="AG392" s="97">
        <v>4</v>
      </c>
      <c r="AH392" s="97">
        <v>0</v>
      </c>
      <c r="AI392" s="97">
        <v>0</v>
      </c>
      <c r="AJ392" s="97">
        <v>0</v>
      </c>
      <c r="AK392" s="97">
        <v>4</v>
      </c>
      <c r="AL392" s="97">
        <v>4</v>
      </c>
      <c r="AM392" s="97">
        <v>4</v>
      </c>
      <c r="AN392" s="96" t="s">
        <v>483</v>
      </c>
      <c r="AO392" s="97">
        <v>4</v>
      </c>
      <c r="AP392" s="31">
        <f>IFERROR(IF(AN392="CIKDITIRO",VLOOKUP(A392,'BR DTG CIKDITIRO'!C:E,3,0),IF(FR_HITUNG_MINMAX!AN392="PESALAKAN",VLOOKUP(FR_HITUNG_MINMAX!A392,'BR DTG ADW'!C:E,3,0),IF(FR_HITUNG_MINMAX!AN392="PACUL",VLOOKUP(FR_HITUNG_MINMAX!A392,'BR DTG PACUL'!C:E,3,0),IF(FR_HITUNG_MINMAX!AN392="TRAYEMAN",VLOOKUP(FR_HITUNG_MINMAX!A392,'BR DTG TRAYEMAN'!C:E,3,0),"?")))),0)</f>
        <v>0</v>
      </c>
      <c r="AQ392" s="31">
        <f>IF(AN392="PACUL",VLOOKUP(A392,'STOK PACUL'!C:H,6,0),IF(FR_HITUNG_MINMAX!AN392="PESALAKAN",VLOOKUP(FR_HITUNG_MINMAX!A392,'STOK PESALAKAN'!C:H,6,0),IF(FR_HITUNG_MINMAX!AN392="CIKDITIRO",VLOOKUP(FR_HITUNG_MINMAX!A392,'STOK CIKDITIRO'!C:H,6,0),IF(FR_HITUNG_MINMAX!AN392="TRAYEMAN",VLOOKUP(FR_HITUNG_MINMAX!A392,'STOK TRAYEMAN'!C:H,6,0),"?"))))</f>
        <v>4</v>
      </c>
      <c r="AR392" s="25">
        <f t="shared" si="19"/>
        <v>4</v>
      </c>
      <c r="AS392" s="25">
        <f t="shared" si="18"/>
        <v>2</v>
      </c>
      <c r="AT392" s="25">
        <f t="shared" si="20"/>
        <v>3</v>
      </c>
    </row>
    <row r="393" spans="1:46">
      <c r="A393" s="96" t="s">
        <v>426</v>
      </c>
      <c r="B393" s="96" t="s">
        <v>1223</v>
      </c>
      <c r="C393" s="96" t="s">
        <v>884</v>
      </c>
      <c r="D393" s="96" t="s">
        <v>1377</v>
      </c>
      <c r="E393" s="96" t="s">
        <v>485</v>
      </c>
      <c r="F393" s="97">
        <v>25000</v>
      </c>
      <c r="G393" s="97">
        <v>1</v>
      </c>
      <c r="H393" s="96" t="s">
        <v>32</v>
      </c>
      <c r="I393" s="96" t="s">
        <v>1185</v>
      </c>
      <c r="J393" s="98" t="s">
        <v>1367</v>
      </c>
      <c r="K393" s="97">
        <v>1</v>
      </c>
      <c r="L393" s="97">
        <v>2</v>
      </c>
      <c r="M393" s="97">
        <v>1</v>
      </c>
      <c r="N393" s="97">
        <v>5</v>
      </c>
      <c r="O393" s="97">
        <v>1</v>
      </c>
      <c r="P393" s="97">
        <v>1</v>
      </c>
      <c r="Q393" s="97">
        <v>2</v>
      </c>
      <c r="R393" s="97">
        <v>1</v>
      </c>
      <c r="S393" s="97">
        <v>1</v>
      </c>
      <c r="T393" s="97">
        <v>3</v>
      </c>
      <c r="U393" s="97">
        <v>2</v>
      </c>
      <c r="V393" s="97">
        <v>2</v>
      </c>
      <c r="W393" s="97">
        <v>5</v>
      </c>
      <c r="X393" s="97">
        <v>5</v>
      </c>
      <c r="Y393" s="97">
        <v>3</v>
      </c>
      <c r="Z393" s="97">
        <v>6</v>
      </c>
      <c r="AA393" s="97">
        <v>6</v>
      </c>
      <c r="AB393" s="97">
        <v>2</v>
      </c>
      <c r="AC393" s="97">
        <v>3</v>
      </c>
      <c r="AD393" s="97">
        <v>3</v>
      </c>
      <c r="AE393" s="97">
        <v>2</v>
      </c>
      <c r="AF393" s="97">
        <v>4</v>
      </c>
      <c r="AG393" s="97">
        <v>3</v>
      </c>
      <c r="AH393" s="97">
        <v>4</v>
      </c>
      <c r="AI393" s="97">
        <v>7</v>
      </c>
      <c r="AJ393" s="97">
        <v>7</v>
      </c>
      <c r="AK393" s="97">
        <v>7</v>
      </c>
      <c r="AL393" s="97">
        <v>5</v>
      </c>
      <c r="AM393" s="97">
        <v>7</v>
      </c>
      <c r="AN393" s="96" t="s">
        <v>483</v>
      </c>
      <c r="AO393" s="97">
        <v>7</v>
      </c>
      <c r="AP393" s="31">
        <f>IFERROR(IF(AN393="CIKDITIRO",VLOOKUP(A393,'BR DTG CIKDITIRO'!C:E,3,0),IF(FR_HITUNG_MINMAX!AN393="PESALAKAN",VLOOKUP(FR_HITUNG_MINMAX!A393,'BR DTG ADW'!C:E,3,0),IF(FR_HITUNG_MINMAX!AN393="PACUL",VLOOKUP(FR_HITUNG_MINMAX!A393,'BR DTG PACUL'!C:E,3,0),IF(FR_HITUNG_MINMAX!AN393="TRAYEMAN",VLOOKUP(FR_HITUNG_MINMAX!A393,'BR DTG TRAYEMAN'!C:E,3,0),"?")))),0)</f>
        <v>0</v>
      </c>
      <c r="AQ393" s="31">
        <f>IF(AN393="PACUL",VLOOKUP(A393,'STOK PACUL'!C:H,6,0),IF(FR_HITUNG_MINMAX!AN393="PESALAKAN",VLOOKUP(FR_HITUNG_MINMAX!A393,'STOK PESALAKAN'!C:H,6,0),IF(FR_HITUNG_MINMAX!AN393="CIKDITIRO",VLOOKUP(FR_HITUNG_MINMAX!A393,'STOK CIKDITIRO'!C:H,6,0),IF(FR_HITUNG_MINMAX!AN393="TRAYEMAN",VLOOKUP(FR_HITUNG_MINMAX!A393,'STOK TRAYEMAN'!C:H,6,0),"?"))))</f>
        <v>7</v>
      </c>
      <c r="AR393" s="25">
        <f t="shared" si="19"/>
        <v>7</v>
      </c>
      <c r="AS393" s="25">
        <f t="shared" si="18"/>
        <v>3</v>
      </c>
      <c r="AT393" s="25">
        <f t="shared" si="20"/>
        <v>3</v>
      </c>
    </row>
    <row r="394" spans="1:46">
      <c r="A394" s="96" t="s">
        <v>1880</v>
      </c>
      <c r="B394" s="96" t="s">
        <v>1881</v>
      </c>
      <c r="C394" s="96" t="s">
        <v>984</v>
      </c>
      <c r="D394" s="96" t="s">
        <v>876</v>
      </c>
      <c r="E394" s="96" t="s">
        <v>482</v>
      </c>
      <c r="F394" s="97">
        <v>5000</v>
      </c>
      <c r="G394" s="97">
        <v>1</v>
      </c>
      <c r="H394" s="96" t="s">
        <v>30</v>
      </c>
      <c r="I394" s="96" t="s">
        <v>1185</v>
      </c>
      <c r="J394" s="98">
        <v>1</v>
      </c>
      <c r="K394" s="97">
        <v>1</v>
      </c>
      <c r="L394" s="97">
        <v>0</v>
      </c>
      <c r="M394" s="97">
        <v>1</v>
      </c>
      <c r="N394" s="97">
        <v>0</v>
      </c>
      <c r="O394" s="97">
        <v>0</v>
      </c>
      <c r="P394" s="97">
        <v>0</v>
      </c>
      <c r="Q394" s="97">
        <v>0</v>
      </c>
      <c r="R394" s="97">
        <v>0</v>
      </c>
      <c r="S394" s="97">
        <v>0</v>
      </c>
      <c r="T394" s="97">
        <v>0</v>
      </c>
      <c r="U394" s="97">
        <v>0</v>
      </c>
      <c r="V394" s="97">
        <v>0</v>
      </c>
      <c r="W394" s="97">
        <v>0</v>
      </c>
      <c r="X394" s="97">
        <v>1</v>
      </c>
      <c r="Y394" s="97">
        <v>1</v>
      </c>
      <c r="Z394" s="97">
        <v>1</v>
      </c>
      <c r="AA394" s="97">
        <v>0</v>
      </c>
      <c r="AB394" s="97">
        <v>0</v>
      </c>
      <c r="AC394" s="97">
        <v>0</v>
      </c>
      <c r="AD394" s="97">
        <v>0</v>
      </c>
      <c r="AE394" s="97">
        <v>0</v>
      </c>
      <c r="AF394" s="97">
        <v>0</v>
      </c>
      <c r="AG394" s="97">
        <v>0</v>
      </c>
      <c r="AH394" s="97">
        <v>0</v>
      </c>
      <c r="AI394" s="97">
        <v>0</v>
      </c>
      <c r="AJ394" s="97">
        <v>0</v>
      </c>
      <c r="AK394" s="97">
        <v>1</v>
      </c>
      <c r="AL394" s="97">
        <v>1</v>
      </c>
      <c r="AM394" s="97">
        <v>2</v>
      </c>
      <c r="AN394" s="96" t="s">
        <v>483</v>
      </c>
      <c r="AO394" s="97">
        <v>0</v>
      </c>
      <c r="AP394" s="31">
        <f>IFERROR(IF(AN394="CIKDITIRO",VLOOKUP(A394,'BR DTG CIKDITIRO'!C:E,3,0),IF(FR_HITUNG_MINMAX!AN394="PESALAKAN",VLOOKUP(FR_HITUNG_MINMAX!A394,'BR DTG ADW'!C:E,3,0),IF(FR_HITUNG_MINMAX!AN394="PACUL",VLOOKUP(FR_HITUNG_MINMAX!A394,'BR DTG PACUL'!C:E,3,0),IF(FR_HITUNG_MINMAX!AN394="TRAYEMAN",VLOOKUP(FR_HITUNG_MINMAX!A394,'BR DTG TRAYEMAN'!C:E,3,0),"?")))),0)</f>
        <v>0</v>
      </c>
      <c r="AQ394" s="31">
        <f>IF(AN394="PACUL",VLOOKUP(A394,'STOK PACUL'!C:H,6,0),IF(FR_HITUNG_MINMAX!AN394="PESALAKAN",VLOOKUP(FR_HITUNG_MINMAX!A394,'STOK PESALAKAN'!C:H,6,0),IF(FR_HITUNG_MINMAX!AN394="CIKDITIRO",VLOOKUP(FR_HITUNG_MINMAX!A394,'STOK CIKDITIRO'!C:H,6,0),IF(FR_HITUNG_MINMAX!AN394="TRAYEMAN",VLOOKUP(FR_HITUNG_MINMAX!A394,'STOK TRAYEMAN'!C:H,6,0),"?"))))</f>
        <v>0</v>
      </c>
      <c r="AR394" s="25">
        <f t="shared" si="19"/>
        <v>0</v>
      </c>
      <c r="AS394" s="25">
        <f t="shared" si="18"/>
        <v>1</v>
      </c>
      <c r="AT394" s="25">
        <f t="shared" si="20"/>
        <v>1</v>
      </c>
    </row>
    <row r="395" spans="1:46">
      <c r="A395" s="96" t="s">
        <v>1882</v>
      </c>
      <c r="B395" s="96" t="s">
        <v>1883</v>
      </c>
      <c r="C395" s="96" t="s">
        <v>876</v>
      </c>
      <c r="D395" s="96" t="s">
        <v>1377</v>
      </c>
      <c r="E395" s="96" t="s">
        <v>482</v>
      </c>
      <c r="F395" s="97">
        <v>20000</v>
      </c>
      <c r="G395" s="97">
        <v>1</v>
      </c>
      <c r="H395" s="96" t="s">
        <v>118</v>
      </c>
      <c r="I395" s="96" t="s">
        <v>1185</v>
      </c>
      <c r="J395" s="98">
        <v>1</v>
      </c>
      <c r="K395" s="97">
        <v>1</v>
      </c>
      <c r="L395" s="97">
        <v>0</v>
      </c>
      <c r="M395" s="97">
        <v>0</v>
      </c>
      <c r="N395" s="97">
        <v>0</v>
      </c>
      <c r="O395" s="97">
        <v>0</v>
      </c>
      <c r="P395" s="97">
        <v>0</v>
      </c>
      <c r="Q395" s="97">
        <v>0</v>
      </c>
      <c r="R395" s="97">
        <v>0</v>
      </c>
      <c r="S395" s="97">
        <v>0</v>
      </c>
      <c r="T395" s="97">
        <v>0</v>
      </c>
      <c r="U395" s="97">
        <v>1</v>
      </c>
      <c r="V395" s="97">
        <v>0</v>
      </c>
      <c r="W395" s="97">
        <v>0</v>
      </c>
      <c r="X395" s="97">
        <v>1</v>
      </c>
      <c r="Y395" s="97">
        <v>0</v>
      </c>
      <c r="Z395" s="97">
        <v>0</v>
      </c>
      <c r="AA395" s="97">
        <v>0</v>
      </c>
      <c r="AB395" s="97">
        <v>0</v>
      </c>
      <c r="AC395" s="97">
        <v>0</v>
      </c>
      <c r="AD395" s="97">
        <v>0</v>
      </c>
      <c r="AE395" s="97">
        <v>0</v>
      </c>
      <c r="AF395" s="97">
        <v>0</v>
      </c>
      <c r="AG395" s="97">
        <v>1</v>
      </c>
      <c r="AH395" s="97">
        <v>1</v>
      </c>
      <c r="AI395" s="97">
        <v>0</v>
      </c>
      <c r="AJ395" s="97">
        <v>0</v>
      </c>
      <c r="AK395" s="97">
        <v>1</v>
      </c>
      <c r="AL395" s="97">
        <v>0</v>
      </c>
      <c r="AM395" s="97">
        <v>0</v>
      </c>
      <c r="AN395" s="96" t="s">
        <v>483</v>
      </c>
      <c r="AO395" s="97">
        <v>0</v>
      </c>
      <c r="AP395" s="31">
        <f>IFERROR(IF(AN395="CIKDITIRO",VLOOKUP(A395,'BR DTG CIKDITIRO'!C:E,3,0),IF(FR_HITUNG_MINMAX!AN395="PESALAKAN",VLOOKUP(FR_HITUNG_MINMAX!A395,'BR DTG ADW'!C:E,3,0),IF(FR_HITUNG_MINMAX!AN395="PACUL",VLOOKUP(FR_HITUNG_MINMAX!A395,'BR DTG PACUL'!C:E,3,0),IF(FR_HITUNG_MINMAX!AN395="TRAYEMAN",VLOOKUP(FR_HITUNG_MINMAX!A395,'BR DTG TRAYEMAN'!C:E,3,0),"?")))),0)</f>
        <v>0</v>
      </c>
      <c r="AQ395" s="31">
        <f>IF(AN395="PACUL",VLOOKUP(A395,'STOK PACUL'!C:H,6,0),IF(FR_HITUNG_MINMAX!AN395="PESALAKAN",VLOOKUP(FR_HITUNG_MINMAX!A395,'STOK PESALAKAN'!C:H,6,0),IF(FR_HITUNG_MINMAX!AN395="CIKDITIRO",VLOOKUP(FR_HITUNG_MINMAX!A395,'STOK CIKDITIRO'!C:H,6,0),IF(FR_HITUNG_MINMAX!AN395="TRAYEMAN",VLOOKUP(FR_HITUNG_MINMAX!A395,'STOK TRAYEMAN'!C:H,6,0),"?"))))</f>
        <v>0</v>
      </c>
      <c r="AR395" s="25">
        <f t="shared" si="19"/>
        <v>0</v>
      </c>
      <c r="AS395" s="25">
        <f t="shared" si="18"/>
        <v>0</v>
      </c>
      <c r="AT395" s="25">
        <f t="shared" si="20"/>
        <v>1</v>
      </c>
    </row>
    <row r="396" spans="1:46">
      <c r="A396" s="96" t="s">
        <v>427</v>
      </c>
      <c r="B396" s="96" t="s">
        <v>1224</v>
      </c>
      <c r="C396" s="96" t="s">
        <v>936</v>
      </c>
      <c r="D396" s="96" t="s">
        <v>1377</v>
      </c>
      <c r="E396" s="96" t="s">
        <v>486</v>
      </c>
      <c r="F396" s="97">
        <v>178</v>
      </c>
      <c r="G396" s="97">
        <v>1</v>
      </c>
      <c r="H396" s="96" t="s">
        <v>30</v>
      </c>
      <c r="I396" s="96" t="s">
        <v>1185</v>
      </c>
      <c r="J396" s="98">
        <v>1</v>
      </c>
      <c r="K396" s="97">
        <v>100</v>
      </c>
      <c r="L396" s="97">
        <v>38</v>
      </c>
      <c r="M396" s="97">
        <v>68</v>
      </c>
      <c r="N396" s="97">
        <v>24</v>
      </c>
      <c r="O396" s="97">
        <v>41</v>
      </c>
      <c r="P396" s="97">
        <v>31</v>
      </c>
      <c r="Q396" s="97">
        <v>26</v>
      </c>
      <c r="R396" s="97">
        <v>33</v>
      </c>
      <c r="S396" s="97">
        <v>28</v>
      </c>
      <c r="T396" s="97">
        <v>42</v>
      </c>
      <c r="U396" s="97">
        <v>45</v>
      </c>
      <c r="V396" s="97">
        <v>34</v>
      </c>
      <c r="W396" s="97">
        <v>37</v>
      </c>
      <c r="X396" s="97">
        <v>68</v>
      </c>
      <c r="Y396" s="97">
        <v>106</v>
      </c>
      <c r="Z396" s="97">
        <v>92</v>
      </c>
      <c r="AA396" s="97">
        <v>65</v>
      </c>
      <c r="AB396" s="97">
        <v>72</v>
      </c>
      <c r="AC396" s="97">
        <v>57</v>
      </c>
      <c r="AD396" s="97">
        <v>59</v>
      </c>
      <c r="AE396" s="97">
        <v>61</v>
      </c>
      <c r="AF396" s="97">
        <v>70</v>
      </c>
      <c r="AG396" s="97">
        <v>73</v>
      </c>
      <c r="AH396" s="97">
        <v>79</v>
      </c>
      <c r="AI396" s="97">
        <v>71</v>
      </c>
      <c r="AJ396" s="97">
        <v>75</v>
      </c>
      <c r="AK396" s="97">
        <v>106</v>
      </c>
      <c r="AL396" s="97">
        <v>68</v>
      </c>
      <c r="AM396" s="97">
        <v>106</v>
      </c>
      <c r="AN396" s="96" t="s">
        <v>483</v>
      </c>
      <c r="AO396" s="97">
        <v>185</v>
      </c>
      <c r="AP396" s="31">
        <f>IFERROR(IF(AN396="CIKDITIRO",VLOOKUP(A396,'BR DTG CIKDITIRO'!C:E,3,0),IF(FR_HITUNG_MINMAX!AN396="PESALAKAN",VLOOKUP(FR_HITUNG_MINMAX!A396,'BR DTG ADW'!C:E,3,0),IF(FR_HITUNG_MINMAX!AN396="PACUL",VLOOKUP(FR_HITUNG_MINMAX!A396,'BR DTG PACUL'!C:E,3,0),IF(FR_HITUNG_MINMAX!AN396="TRAYEMAN",VLOOKUP(FR_HITUNG_MINMAX!A396,'BR DTG TRAYEMAN'!C:E,3,0),"?")))),0)</f>
        <v>0</v>
      </c>
      <c r="AQ396" s="31">
        <f>IF(AN396="PACUL",VLOOKUP(A396,'STOK PACUL'!C:H,6,0),IF(FR_HITUNG_MINMAX!AN396="PESALAKAN",VLOOKUP(FR_HITUNG_MINMAX!A396,'STOK PESALAKAN'!C:H,6,0),IF(FR_HITUNG_MINMAX!AN396="CIKDITIRO",VLOOKUP(FR_HITUNG_MINMAX!A396,'STOK CIKDITIRO'!C:H,6,0),IF(FR_HITUNG_MINMAX!AN396="TRAYEMAN",VLOOKUP(FR_HITUNG_MINMAX!A396,'STOK TRAYEMAN'!C:H,6,0),"?"))))</f>
        <v>185</v>
      </c>
      <c r="AR396" s="25">
        <f t="shared" si="19"/>
        <v>185</v>
      </c>
      <c r="AS396" s="25">
        <f t="shared" si="18"/>
        <v>34</v>
      </c>
      <c r="AT396" s="25">
        <f t="shared" si="20"/>
        <v>4</v>
      </c>
    </row>
    <row r="397" spans="1:46" ht="30">
      <c r="A397" s="96" t="s">
        <v>428</v>
      </c>
      <c r="B397" s="96" t="s">
        <v>1225</v>
      </c>
      <c r="C397" s="96" t="s">
        <v>877</v>
      </c>
      <c r="D397" s="96" t="s">
        <v>1376</v>
      </c>
      <c r="E397" s="96" t="s">
        <v>486</v>
      </c>
      <c r="F397" s="97">
        <v>198400</v>
      </c>
      <c r="G397" s="97">
        <v>1</v>
      </c>
      <c r="H397" s="96" t="s">
        <v>2</v>
      </c>
      <c r="I397" s="96" t="s">
        <v>2</v>
      </c>
      <c r="J397" s="98">
        <v>1</v>
      </c>
      <c r="K397" s="97">
        <v>1</v>
      </c>
      <c r="L397" s="97">
        <v>3</v>
      </c>
      <c r="M397" s="97">
        <v>5</v>
      </c>
      <c r="N397" s="97">
        <v>0</v>
      </c>
      <c r="O397" s="97">
        <v>4</v>
      </c>
      <c r="P397" s="97">
        <v>1</v>
      </c>
      <c r="Q397" s="97">
        <v>3</v>
      </c>
      <c r="R397" s="97">
        <v>3</v>
      </c>
      <c r="S397" s="97">
        <v>3</v>
      </c>
      <c r="T397" s="97">
        <v>2</v>
      </c>
      <c r="U397" s="97">
        <v>1</v>
      </c>
      <c r="V397" s="97">
        <v>3</v>
      </c>
      <c r="W397" s="97">
        <v>1</v>
      </c>
      <c r="X397" s="97">
        <v>5</v>
      </c>
      <c r="Y397" s="97">
        <v>8</v>
      </c>
      <c r="Z397" s="97">
        <v>5</v>
      </c>
      <c r="AA397" s="97">
        <v>4</v>
      </c>
      <c r="AB397" s="97">
        <v>5</v>
      </c>
      <c r="AC397" s="97">
        <v>4</v>
      </c>
      <c r="AD397" s="97">
        <v>6</v>
      </c>
      <c r="AE397" s="97">
        <v>6</v>
      </c>
      <c r="AF397" s="97">
        <v>5</v>
      </c>
      <c r="AG397" s="97">
        <v>4</v>
      </c>
      <c r="AH397" s="97">
        <v>4</v>
      </c>
      <c r="AI397" s="97">
        <v>4</v>
      </c>
      <c r="AJ397" s="97">
        <v>4</v>
      </c>
      <c r="AK397" s="97">
        <v>8</v>
      </c>
      <c r="AL397" s="97">
        <v>5</v>
      </c>
      <c r="AM397" s="97">
        <v>8</v>
      </c>
      <c r="AN397" s="96" t="s">
        <v>483</v>
      </c>
      <c r="AO397" s="97">
        <v>8</v>
      </c>
      <c r="AP397" s="31">
        <f>IFERROR(IF(AN397="CIKDITIRO",VLOOKUP(A397,'BR DTG CIKDITIRO'!C:E,3,0),IF(FR_HITUNG_MINMAX!AN397="PESALAKAN",VLOOKUP(FR_HITUNG_MINMAX!A397,'BR DTG ADW'!C:E,3,0),IF(FR_HITUNG_MINMAX!AN397="PACUL",VLOOKUP(FR_HITUNG_MINMAX!A397,'BR DTG PACUL'!C:E,3,0),IF(FR_HITUNG_MINMAX!AN397="TRAYEMAN",VLOOKUP(FR_HITUNG_MINMAX!A397,'BR DTG TRAYEMAN'!C:E,3,0),"?")))),0)</f>
        <v>0</v>
      </c>
      <c r="AQ397" s="31">
        <f>IF(AN397="PACUL",VLOOKUP(A397,'STOK PACUL'!C:H,6,0),IF(FR_HITUNG_MINMAX!AN397="PESALAKAN",VLOOKUP(FR_HITUNG_MINMAX!A397,'STOK PESALAKAN'!C:H,6,0),IF(FR_HITUNG_MINMAX!AN397="CIKDITIRO",VLOOKUP(FR_HITUNG_MINMAX!A397,'STOK CIKDITIRO'!C:H,6,0),IF(FR_HITUNG_MINMAX!AN397="TRAYEMAN",VLOOKUP(FR_HITUNG_MINMAX!A397,'STOK TRAYEMAN'!C:H,6,0),"?"))))</f>
        <v>8</v>
      </c>
      <c r="AR397" s="25">
        <f t="shared" si="19"/>
        <v>8</v>
      </c>
      <c r="AS397" s="25">
        <f t="shared" si="18"/>
        <v>3</v>
      </c>
      <c r="AT397" s="25">
        <f t="shared" si="20"/>
        <v>3</v>
      </c>
    </row>
    <row r="398" spans="1:46">
      <c r="A398" s="96" t="s">
        <v>1884</v>
      </c>
      <c r="B398" s="96" t="s">
        <v>1885</v>
      </c>
      <c r="C398" s="96" t="s">
        <v>876</v>
      </c>
      <c r="D398" s="96" t="s">
        <v>1377</v>
      </c>
      <c r="E398" s="96" t="s">
        <v>482</v>
      </c>
      <c r="F398" s="97">
        <v>303000</v>
      </c>
      <c r="G398" s="97">
        <v>1</v>
      </c>
      <c r="H398" s="96" t="s">
        <v>86</v>
      </c>
      <c r="I398" s="96" t="s">
        <v>1185</v>
      </c>
      <c r="J398" s="98">
        <v>1</v>
      </c>
      <c r="K398" s="97">
        <v>1</v>
      </c>
      <c r="L398" s="97">
        <v>0</v>
      </c>
      <c r="M398" s="97">
        <v>1</v>
      </c>
      <c r="N398" s="97">
        <v>0</v>
      </c>
      <c r="O398" s="97">
        <v>0</v>
      </c>
      <c r="P398" s="97">
        <v>0</v>
      </c>
      <c r="Q398" s="97">
        <v>0</v>
      </c>
      <c r="R398" s="97">
        <v>0</v>
      </c>
      <c r="S398" s="97">
        <v>0</v>
      </c>
      <c r="T398" s="97">
        <v>0</v>
      </c>
      <c r="U398" s="97">
        <v>0</v>
      </c>
      <c r="V398" s="97">
        <v>0</v>
      </c>
      <c r="W398" s="97">
        <v>0</v>
      </c>
      <c r="X398" s="97">
        <v>1</v>
      </c>
      <c r="Y398" s="97">
        <v>1</v>
      </c>
      <c r="Z398" s="97">
        <v>1</v>
      </c>
      <c r="AA398" s="97">
        <v>0</v>
      </c>
      <c r="AB398" s="97">
        <v>0</v>
      </c>
      <c r="AC398" s="97">
        <v>0</v>
      </c>
      <c r="AD398" s="97">
        <v>0</v>
      </c>
      <c r="AE398" s="97">
        <v>0</v>
      </c>
      <c r="AF398" s="97">
        <v>0</v>
      </c>
      <c r="AG398" s="97">
        <v>0</v>
      </c>
      <c r="AH398" s="97">
        <v>0</v>
      </c>
      <c r="AI398" s="97">
        <v>0</v>
      </c>
      <c r="AJ398" s="97">
        <v>0</v>
      </c>
      <c r="AK398" s="97">
        <v>1</v>
      </c>
      <c r="AL398" s="97">
        <v>0</v>
      </c>
      <c r="AM398" s="97">
        <v>0</v>
      </c>
      <c r="AN398" s="96" t="s">
        <v>483</v>
      </c>
      <c r="AO398" s="97">
        <v>0</v>
      </c>
      <c r="AP398" s="31">
        <f>IFERROR(IF(AN398="CIKDITIRO",VLOOKUP(A398,'BR DTG CIKDITIRO'!C:E,3,0),IF(FR_HITUNG_MINMAX!AN398="PESALAKAN",VLOOKUP(FR_HITUNG_MINMAX!A398,'BR DTG ADW'!C:E,3,0),IF(FR_HITUNG_MINMAX!AN398="PACUL",VLOOKUP(FR_HITUNG_MINMAX!A398,'BR DTG PACUL'!C:E,3,0),IF(FR_HITUNG_MINMAX!AN398="TRAYEMAN",VLOOKUP(FR_HITUNG_MINMAX!A398,'BR DTG TRAYEMAN'!C:E,3,0),"?")))),0)</f>
        <v>0</v>
      </c>
      <c r="AQ398" s="31">
        <f>IF(AN398="PACUL",VLOOKUP(A398,'STOK PACUL'!C:H,6,0),IF(FR_HITUNG_MINMAX!AN398="PESALAKAN",VLOOKUP(FR_HITUNG_MINMAX!A398,'STOK PESALAKAN'!C:H,6,0),IF(FR_HITUNG_MINMAX!AN398="CIKDITIRO",VLOOKUP(FR_HITUNG_MINMAX!A398,'STOK CIKDITIRO'!C:H,6,0),IF(FR_HITUNG_MINMAX!AN398="TRAYEMAN",VLOOKUP(FR_HITUNG_MINMAX!A398,'STOK TRAYEMAN'!C:H,6,0),"?"))))</f>
        <v>0</v>
      </c>
      <c r="AR398" s="25">
        <f t="shared" si="19"/>
        <v>0</v>
      </c>
      <c r="AS398" s="25">
        <f t="shared" si="18"/>
        <v>0</v>
      </c>
      <c r="AT398" s="25">
        <f t="shared" si="20"/>
        <v>1</v>
      </c>
    </row>
    <row r="399" spans="1:46" ht="30">
      <c r="A399" s="96" t="s">
        <v>1886</v>
      </c>
      <c r="B399" s="96" t="s">
        <v>1887</v>
      </c>
      <c r="C399" s="96" t="s">
        <v>1185</v>
      </c>
      <c r="D399" s="96" t="s">
        <v>1377</v>
      </c>
      <c r="E399" s="96" t="s">
        <v>482</v>
      </c>
      <c r="F399" s="97">
        <v>60000</v>
      </c>
      <c r="G399" s="97">
        <v>1</v>
      </c>
      <c r="H399" s="96" t="s">
        <v>1185</v>
      </c>
      <c r="I399" s="96" t="s">
        <v>1185</v>
      </c>
      <c r="J399" s="98">
        <v>1</v>
      </c>
      <c r="K399" s="97">
        <v>1</v>
      </c>
      <c r="L399" s="97">
        <v>0</v>
      </c>
      <c r="M399" s="97">
        <v>0</v>
      </c>
      <c r="N399" s="97">
        <v>0</v>
      </c>
      <c r="O399" s="97">
        <v>0</v>
      </c>
      <c r="P399" s="97">
        <v>0</v>
      </c>
      <c r="Q399" s="97">
        <v>0</v>
      </c>
      <c r="R399" s="97">
        <v>0</v>
      </c>
      <c r="S399" s="97">
        <v>0</v>
      </c>
      <c r="T399" s="97">
        <v>0</v>
      </c>
      <c r="U399" s="97">
        <v>0</v>
      </c>
      <c r="V399" s="97">
        <v>1</v>
      </c>
      <c r="W399" s="97">
        <v>0</v>
      </c>
      <c r="X399" s="97">
        <v>1</v>
      </c>
      <c r="Y399" s="97">
        <v>0</v>
      </c>
      <c r="Z399" s="97">
        <v>0</v>
      </c>
      <c r="AA399" s="97">
        <v>0</v>
      </c>
      <c r="AB399" s="97">
        <v>0</v>
      </c>
      <c r="AC399" s="97">
        <v>0</v>
      </c>
      <c r="AD399" s="97">
        <v>0</v>
      </c>
      <c r="AE399" s="97">
        <v>0</v>
      </c>
      <c r="AF399" s="97">
        <v>0</v>
      </c>
      <c r="AG399" s="97">
        <v>0</v>
      </c>
      <c r="AH399" s="97">
        <v>1</v>
      </c>
      <c r="AI399" s="97">
        <v>1</v>
      </c>
      <c r="AJ399" s="97">
        <v>0</v>
      </c>
      <c r="AK399" s="97">
        <v>1</v>
      </c>
      <c r="AL399" s="97">
        <v>1</v>
      </c>
      <c r="AM399" s="97">
        <v>1</v>
      </c>
      <c r="AN399" s="96" t="s">
        <v>483</v>
      </c>
      <c r="AO399" s="97">
        <v>0</v>
      </c>
      <c r="AP399" s="31">
        <f>IFERROR(IF(AN399="CIKDITIRO",VLOOKUP(A399,'BR DTG CIKDITIRO'!C:E,3,0),IF(FR_HITUNG_MINMAX!AN399="PESALAKAN",VLOOKUP(FR_HITUNG_MINMAX!A399,'BR DTG ADW'!C:E,3,0),IF(FR_HITUNG_MINMAX!AN399="PACUL",VLOOKUP(FR_HITUNG_MINMAX!A399,'BR DTG PACUL'!C:E,3,0),IF(FR_HITUNG_MINMAX!AN399="TRAYEMAN",VLOOKUP(FR_HITUNG_MINMAX!A399,'BR DTG TRAYEMAN'!C:E,3,0),"?")))),0)</f>
        <v>0</v>
      </c>
      <c r="AQ399" s="31">
        <f>IF(AN399="PACUL",VLOOKUP(A399,'STOK PACUL'!C:H,6,0),IF(FR_HITUNG_MINMAX!AN399="PESALAKAN",VLOOKUP(FR_HITUNG_MINMAX!A399,'STOK PESALAKAN'!C:H,6,0),IF(FR_HITUNG_MINMAX!AN399="CIKDITIRO",VLOOKUP(FR_HITUNG_MINMAX!A399,'STOK CIKDITIRO'!C:H,6,0),IF(FR_HITUNG_MINMAX!AN399="TRAYEMAN",VLOOKUP(FR_HITUNG_MINMAX!A399,'STOK TRAYEMAN'!C:H,6,0),"?"))))</f>
        <v>0</v>
      </c>
      <c r="AR399" s="25">
        <f t="shared" si="19"/>
        <v>0</v>
      </c>
      <c r="AS399" s="25">
        <f t="shared" si="18"/>
        <v>1</v>
      </c>
      <c r="AT399" s="25">
        <f t="shared" si="20"/>
        <v>1</v>
      </c>
    </row>
    <row r="400" spans="1:46">
      <c r="A400" s="96" t="s">
        <v>1470</v>
      </c>
      <c r="B400" s="96" t="s">
        <v>1471</v>
      </c>
      <c r="C400" s="96" t="s">
        <v>881</v>
      </c>
      <c r="D400" s="96" t="s">
        <v>1365</v>
      </c>
      <c r="E400" s="96" t="s">
        <v>482</v>
      </c>
      <c r="F400" s="97">
        <v>24000</v>
      </c>
      <c r="G400" s="97">
        <v>1</v>
      </c>
      <c r="H400" s="96" t="s">
        <v>30</v>
      </c>
      <c r="I400" s="96" t="s">
        <v>2</v>
      </c>
      <c r="J400" s="98" t="s">
        <v>1368</v>
      </c>
      <c r="K400" s="97">
        <v>1</v>
      </c>
      <c r="L400" s="97">
        <v>0</v>
      </c>
      <c r="M400" s="97">
        <v>2</v>
      </c>
      <c r="N400" s="97">
        <v>0</v>
      </c>
      <c r="O400" s="97">
        <v>0</v>
      </c>
      <c r="P400" s="97">
        <v>0</v>
      </c>
      <c r="Q400" s="97">
        <v>0</v>
      </c>
      <c r="R400" s="97">
        <v>0</v>
      </c>
      <c r="S400" s="97">
        <v>0</v>
      </c>
      <c r="T400" s="97">
        <v>0</v>
      </c>
      <c r="U400" s="97">
        <v>0</v>
      </c>
      <c r="V400" s="97">
        <v>0</v>
      </c>
      <c r="W400" s="97">
        <v>0</v>
      </c>
      <c r="X400" s="97">
        <v>2</v>
      </c>
      <c r="Y400" s="97">
        <v>2</v>
      </c>
      <c r="Z400" s="97">
        <v>2</v>
      </c>
      <c r="AA400" s="97">
        <v>0</v>
      </c>
      <c r="AB400" s="97">
        <v>0</v>
      </c>
      <c r="AC400" s="97">
        <v>0</v>
      </c>
      <c r="AD400" s="97">
        <v>0</v>
      </c>
      <c r="AE400" s="97">
        <v>0</v>
      </c>
      <c r="AF400" s="97">
        <v>0</v>
      </c>
      <c r="AG400" s="97">
        <v>0</v>
      </c>
      <c r="AH400" s="97">
        <v>0</v>
      </c>
      <c r="AI400" s="97">
        <v>0</v>
      </c>
      <c r="AJ400" s="97">
        <v>0</v>
      </c>
      <c r="AK400" s="97">
        <v>2</v>
      </c>
      <c r="AL400" s="97">
        <v>2</v>
      </c>
      <c r="AM400" s="97">
        <v>2</v>
      </c>
      <c r="AN400" s="96" t="s">
        <v>483</v>
      </c>
      <c r="AO400" s="97">
        <v>0</v>
      </c>
      <c r="AP400" s="31">
        <f>IFERROR(IF(AN400="CIKDITIRO",VLOOKUP(A400,'BR DTG CIKDITIRO'!C:E,3,0),IF(FR_HITUNG_MINMAX!AN400="PESALAKAN",VLOOKUP(FR_HITUNG_MINMAX!A400,'BR DTG ADW'!C:E,3,0),IF(FR_HITUNG_MINMAX!AN400="PACUL",VLOOKUP(FR_HITUNG_MINMAX!A400,'BR DTG PACUL'!C:E,3,0),IF(FR_HITUNG_MINMAX!AN400="TRAYEMAN",VLOOKUP(FR_HITUNG_MINMAX!A400,'BR DTG TRAYEMAN'!C:E,3,0),"?")))),0)</f>
        <v>0</v>
      </c>
      <c r="AQ400" s="31">
        <f>IF(AN400="PACUL",VLOOKUP(A400,'STOK PACUL'!C:H,6,0),IF(FR_HITUNG_MINMAX!AN400="PESALAKAN",VLOOKUP(FR_HITUNG_MINMAX!A400,'STOK PESALAKAN'!C:H,6,0),IF(FR_HITUNG_MINMAX!AN400="CIKDITIRO",VLOOKUP(FR_HITUNG_MINMAX!A400,'STOK CIKDITIRO'!C:H,6,0),IF(FR_HITUNG_MINMAX!AN400="TRAYEMAN",VLOOKUP(FR_HITUNG_MINMAX!A400,'STOK TRAYEMAN'!C:H,6,0),"?"))))</f>
        <v>0</v>
      </c>
      <c r="AR400" s="25">
        <f t="shared" si="19"/>
        <v>0</v>
      </c>
      <c r="AS400" s="25">
        <f t="shared" si="18"/>
        <v>1</v>
      </c>
      <c r="AT400" s="25">
        <f t="shared" si="20"/>
        <v>1</v>
      </c>
    </row>
    <row r="401" spans="1:46">
      <c r="A401" s="96" t="s">
        <v>747</v>
      </c>
      <c r="B401" s="96" t="s">
        <v>1226</v>
      </c>
      <c r="C401" s="96" t="s">
        <v>881</v>
      </c>
      <c r="D401" s="96" t="s">
        <v>1365</v>
      </c>
      <c r="E401" s="96" t="s">
        <v>482</v>
      </c>
      <c r="F401" s="97">
        <v>19500</v>
      </c>
      <c r="G401" s="97">
        <v>1</v>
      </c>
      <c r="H401" s="96" t="s">
        <v>31</v>
      </c>
      <c r="I401" s="96" t="s">
        <v>2</v>
      </c>
      <c r="J401" s="98">
        <v>1</v>
      </c>
      <c r="K401" s="97">
        <v>1</v>
      </c>
      <c r="L401" s="97">
        <v>0</v>
      </c>
      <c r="M401" s="97">
        <v>0</v>
      </c>
      <c r="N401" s="97">
        <v>0</v>
      </c>
      <c r="O401" s="97">
        <v>0</v>
      </c>
      <c r="P401" s="97">
        <v>0</v>
      </c>
      <c r="Q401" s="97">
        <v>0</v>
      </c>
      <c r="R401" s="97">
        <v>0</v>
      </c>
      <c r="S401" s="97">
        <v>0</v>
      </c>
      <c r="T401" s="97">
        <v>0</v>
      </c>
      <c r="U401" s="97">
        <v>1</v>
      </c>
      <c r="V401" s="97">
        <v>0</v>
      </c>
      <c r="W401" s="97">
        <v>0</v>
      </c>
      <c r="X401" s="97">
        <v>1</v>
      </c>
      <c r="Y401" s="97">
        <v>0</v>
      </c>
      <c r="Z401" s="97">
        <v>0</v>
      </c>
      <c r="AA401" s="97">
        <v>0</v>
      </c>
      <c r="AB401" s="97">
        <v>0</v>
      </c>
      <c r="AC401" s="97">
        <v>0</v>
      </c>
      <c r="AD401" s="97">
        <v>0</v>
      </c>
      <c r="AE401" s="97">
        <v>0</v>
      </c>
      <c r="AF401" s="97">
        <v>0</v>
      </c>
      <c r="AG401" s="97">
        <v>1</v>
      </c>
      <c r="AH401" s="97">
        <v>1</v>
      </c>
      <c r="AI401" s="97">
        <v>0</v>
      </c>
      <c r="AJ401" s="97">
        <v>0</v>
      </c>
      <c r="AK401" s="97">
        <v>1</v>
      </c>
      <c r="AL401" s="97">
        <v>1</v>
      </c>
      <c r="AM401" s="97">
        <v>1</v>
      </c>
      <c r="AN401" s="96" t="s">
        <v>483</v>
      </c>
      <c r="AO401" s="97">
        <v>0</v>
      </c>
      <c r="AP401" s="31">
        <f>IFERROR(IF(AN401="CIKDITIRO",VLOOKUP(A401,'BR DTG CIKDITIRO'!C:E,3,0),IF(FR_HITUNG_MINMAX!AN401="PESALAKAN",VLOOKUP(FR_HITUNG_MINMAX!A401,'BR DTG ADW'!C:E,3,0),IF(FR_HITUNG_MINMAX!AN401="PACUL",VLOOKUP(FR_HITUNG_MINMAX!A401,'BR DTG PACUL'!C:E,3,0),IF(FR_HITUNG_MINMAX!AN401="TRAYEMAN",VLOOKUP(FR_HITUNG_MINMAX!A401,'BR DTG TRAYEMAN'!C:E,3,0),"?")))),0)</f>
        <v>0</v>
      </c>
      <c r="AQ401" s="31">
        <f>IF(AN401="PACUL",VLOOKUP(A401,'STOK PACUL'!C:H,6,0),IF(FR_HITUNG_MINMAX!AN401="PESALAKAN",VLOOKUP(FR_HITUNG_MINMAX!A401,'STOK PESALAKAN'!C:H,6,0),IF(FR_HITUNG_MINMAX!AN401="CIKDITIRO",VLOOKUP(FR_HITUNG_MINMAX!A401,'STOK CIKDITIRO'!C:H,6,0),IF(FR_HITUNG_MINMAX!AN401="TRAYEMAN",VLOOKUP(FR_HITUNG_MINMAX!A401,'STOK TRAYEMAN'!C:H,6,0),"?"))))</f>
        <v>0</v>
      </c>
      <c r="AR401" s="25">
        <f t="shared" si="19"/>
        <v>0</v>
      </c>
      <c r="AS401" s="25">
        <f t="shared" si="18"/>
        <v>1</v>
      </c>
      <c r="AT401" s="25">
        <f t="shared" si="20"/>
        <v>2</v>
      </c>
    </row>
    <row r="402" spans="1:46" ht="30">
      <c r="A402" s="96" t="s">
        <v>1888</v>
      </c>
      <c r="B402" s="96" t="s">
        <v>1889</v>
      </c>
      <c r="C402" s="96" t="s">
        <v>881</v>
      </c>
      <c r="D402" s="96" t="s">
        <v>1365</v>
      </c>
      <c r="E402" s="96" t="s">
        <v>482</v>
      </c>
      <c r="F402" s="97">
        <v>26500</v>
      </c>
      <c r="G402" s="97">
        <v>1</v>
      </c>
      <c r="H402" s="96" t="s">
        <v>30</v>
      </c>
      <c r="I402" s="96" t="s">
        <v>2</v>
      </c>
      <c r="J402" s="98" t="s">
        <v>1368</v>
      </c>
      <c r="K402" s="97">
        <v>1</v>
      </c>
      <c r="L402" s="97">
        <v>0</v>
      </c>
      <c r="M402" s="97">
        <v>0</v>
      </c>
      <c r="N402" s="97">
        <v>0</v>
      </c>
      <c r="O402" s="97">
        <v>0</v>
      </c>
      <c r="P402" s="97">
        <v>0</v>
      </c>
      <c r="Q402" s="97">
        <v>0</v>
      </c>
      <c r="R402" s="97">
        <v>2</v>
      </c>
      <c r="S402" s="97">
        <v>0</v>
      </c>
      <c r="T402" s="97">
        <v>4</v>
      </c>
      <c r="U402" s="97">
        <v>0</v>
      </c>
      <c r="V402" s="97">
        <v>0</v>
      </c>
      <c r="W402" s="97">
        <v>0</v>
      </c>
      <c r="X402" s="97">
        <v>4</v>
      </c>
      <c r="Y402" s="97">
        <v>0</v>
      </c>
      <c r="Z402" s="97">
        <v>0</v>
      </c>
      <c r="AA402" s="97">
        <v>0</v>
      </c>
      <c r="AB402" s="97">
        <v>0</v>
      </c>
      <c r="AC402" s="97">
        <v>0</v>
      </c>
      <c r="AD402" s="97">
        <v>2</v>
      </c>
      <c r="AE402" s="97">
        <v>2</v>
      </c>
      <c r="AF402" s="97">
        <v>4</v>
      </c>
      <c r="AG402" s="97">
        <v>0</v>
      </c>
      <c r="AH402" s="97">
        <v>0</v>
      </c>
      <c r="AI402" s="97">
        <v>0</v>
      </c>
      <c r="AJ402" s="97">
        <v>0</v>
      </c>
      <c r="AK402" s="97">
        <v>4</v>
      </c>
      <c r="AL402" s="97">
        <v>4</v>
      </c>
      <c r="AM402" s="97">
        <v>4</v>
      </c>
      <c r="AN402" s="96" t="s">
        <v>483</v>
      </c>
      <c r="AO402" s="97">
        <v>0</v>
      </c>
      <c r="AP402" s="31">
        <f>IFERROR(IF(AN402="CIKDITIRO",VLOOKUP(A402,'BR DTG CIKDITIRO'!C:E,3,0),IF(FR_HITUNG_MINMAX!AN402="PESALAKAN",VLOOKUP(FR_HITUNG_MINMAX!A402,'BR DTG ADW'!C:E,3,0),IF(FR_HITUNG_MINMAX!AN402="PACUL",VLOOKUP(FR_HITUNG_MINMAX!A402,'BR DTG PACUL'!C:E,3,0),IF(FR_HITUNG_MINMAX!AN402="TRAYEMAN",VLOOKUP(FR_HITUNG_MINMAX!A402,'BR DTG TRAYEMAN'!C:E,3,0),"?")))),0)</f>
        <v>0</v>
      </c>
      <c r="AQ402" s="31">
        <f>IF(AN402="PACUL",VLOOKUP(A402,'STOK PACUL'!C:H,6,0),IF(FR_HITUNG_MINMAX!AN402="PESALAKAN",VLOOKUP(FR_HITUNG_MINMAX!A402,'STOK PESALAKAN'!C:H,6,0),IF(FR_HITUNG_MINMAX!AN402="CIKDITIRO",VLOOKUP(FR_HITUNG_MINMAX!A402,'STOK CIKDITIRO'!C:H,6,0),IF(FR_HITUNG_MINMAX!AN402="TRAYEMAN",VLOOKUP(FR_HITUNG_MINMAX!A402,'STOK TRAYEMAN'!C:H,6,0),"?"))))</f>
        <v>0</v>
      </c>
      <c r="AR402" s="25">
        <f t="shared" si="19"/>
        <v>0</v>
      </c>
      <c r="AS402" s="25">
        <f t="shared" si="18"/>
        <v>2</v>
      </c>
      <c r="AT402" s="25">
        <f t="shared" si="20"/>
        <v>2</v>
      </c>
    </row>
    <row r="403" spans="1:46">
      <c r="A403" s="96" t="s">
        <v>429</v>
      </c>
      <c r="B403" s="96" t="s">
        <v>1228</v>
      </c>
      <c r="C403" s="96" t="s">
        <v>881</v>
      </c>
      <c r="D403" s="96" t="s">
        <v>1365</v>
      </c>
      <c r="E403" s="96" t="s">
        <v>484</v>
      </c>
      <c r="F403" s="97">
        <v>28000</v>
      </c>
      <c r="G403" s="97">
        <v>1</v>
      </c>
      <c r="H403" s="96" t="s">
        <v>30</v>
      </c>
      <c r="I403" s="96" t="s">
        <v>2</v>
      </c>
      <c r="J403" s="98" t="s">
        <v>1368</v>
      </c>
      <c r="K403" s="97">
        <v>1</v>
      </c>
      <c r="L403" s="97">
        <v>0</v>
      </c>
      <c r="M403" s="97">
        <v>2</v>
      </c>
      <c r="N403" s="97">
        <v>0</v>
      </c>
      <c r="O403" s="97">
        <v>0</v>
      </c>
      <c r="P403" s="97">
        <v>0</v>
      </c>
      <c r="Q403" s="97">
        <v>0</v>
      </c>
      <c r="R403" s="97">
        <v>2</v>
      </c>
      <c r="S403" s="97">
        <v>0</v>
      </c>
      <c r="T403" s="97">
        <v>0</v>
      </c>
      <c r="U403" s="97">
        <v>1</v>
      </c>
      <c r="V403" s="97">
        <v>0</v>
      </c>
      <c r="W403" s="97">
        <v>2</v>
      </c>
      <c r="X403" s="97">
        <v>2</v>
      </c>
      <c r="Y403" s="97">
        <v>2</v>
      </c>
      <c r="Z403" s="97">
        <v>2</v>
      </c>
      <c r="AA403" s="97">
        <v>0</v>
      </c>
      <c r="AB403" s="97">
        <v>0</v>
      </c>
      <c r="AC403" s="97">
        <v>0</v>
      </c>
      <c r="AD403" s="97">
        <v>2</v>
      </c>
      <c r="AE403" s="97">
        <v>2</v>
      </c>
      <c r="AF403" s="97">
        <v>0</v>
      </c>
      <c r="AG403" s="97">
        <v>1</v>
      </c>
      <c r="AH403" s="97">
        <v>1</v>
      </c>
      <c r="AI403" s="97">
        <v>2</v>
      </c>
      <c r="AJ403" s="97">
        <v>2</v>
      </c>
      <c r="AK403" s="97">
        <v>2</v>
      </c>
      <c r="AL403" s="97">
        <v>2</v>
      </c>
      <c r="AM403" s="97">
        <v>2</v>
      </c>
      <c r="AN403" s="96" t="s">
        <v>483</v>
      </c>
      <c r="AO403" s="97">
        <v>0</v>
      </c>
      <c r="AP403" s="31">
        <f>IFERROR(IF(AN403="CIKDITIRO",VLOOKUP(A403,'BR DTG CIKDITIRO'!C:E,3,0),IF(FR_HITUNG_MINMAX!AN403="PESALAKAN",VLOOKUP(FR_HITUNG_MINMAX!A403,'BR DTG ADW'!C:E,3,0),IF(FR_HITUNG_MINMAX!AN403="PACUL",VLOOKUP(FR_HITUNG_MINMAX!A403,'BR DTG PACUL'!C:E,3,0),IF(FR_HITUNG_MINMAX!AN403="TRAYEMAN",VLOOKUP(FR_HITUNG_MINMAX!A403,'BR DTG TRAYEMAN'!C:E,3,0),"?")))),0)</f>
        <v>0</v>
      </c>
      <c r="AQ403" s="31">
        <f>IF(AN403="PACUL",VLOOKUP(A403,'STOK PACUL'!C:H,6,0),IF(FR_HITUNG_MINMAX!AN403="PESALAKAN",VLOOKUP(FR_HITUNG_MINMAX!A403,'STOK PESALAKAN'!C:H,6,0),IF(FR_HITUNG_MINMAX!AN403="CIKDITIRO",VLOOKUP(FR_HITUNG_MINMAX!A403,'STOK CIKDITIRO'!C:H,6,0),IF(FR_HITUNG_MINMAX!AN403="TRAYEMAN",VLOOKUP(FR_HITUNG_MINMAX!A403,'STOK TRAYEMAN'!C:H,6,0),"?"))))</f>
        <v>0</v>
      </c>
      <c r="AR403" s="25">
        <f t="shared" si="19"/>
        <v>0</v>
      </c>
      <c r="AS403" s="25">
        <f t="shared" si="18"/>
        <v>1</v>
      </c>
      <c r="AT403" s="25">
        <f t="shared" si="20"/>
        <v>3</v>
      </c>
    </row>
    <row r="404" spans="1:46">
      <c r="A404" s="96" t="s">
        <v>430</v>
      </c>
      <c r="B404" s="96" t="s">
        <v>1229</v>
      </c>
      <c r="C404" s="96" t="s">
        <v>881</v>
      </c>
      <c r="D404" s="96" t="s">
        <v>1365</v>
      </c>
      <c r="E404" s="96" t="s">
        <v>482</v>
      </c>
      <c r="F404" s="97">
        <v>31500</v>
      </c>
      <c r="G404" s="97">
        <v>1</v>
      </c>
      <c r="H404" s="96" t="s">
        <v>30</v>
      </c>
      <c r="I404" s="96" t="s">
        <v>2</v>
      </c>
      <c r="J404" s="98">
        <v>1</v>
      </c>
      <c r="K404" s="97">
        <v>1</v>
      </c>
      <c r="L404" s="97">
        <v>0</v>
      </c>
      <c r="M404" s="97">
        <v>0</v>
      </c>
      <c r="N404" s="97">
        <v>0</v>
      </c>
      <c r="O404" s="97">
        <v>0</v>
      </c>
      <c r="P404" s="97">
        <v>0</v>
      </c>
      <c r="Q404" s="97">
        <v>0</v>
      </c>
      <c r="R404" s="97">
        <v>0</v>
      </c>
      <c r="S404" s="97">
        <v>0</v>
      </c>
      <c r="T404" s="97">
        <v>2</v>
      </c>
      <c r="U404" s="97">
        <v>0</v>
      </c>
      <c r="V404" s="97">
        <v>0</v>
      </c>
      <c r="W404" s="97">
        <v>0</v>
      </c>
      <c r="X404" s="97">
        <v>2</v>
      </c>
      <c r="Y404" s="97">
        <v>0</v>
      </c>
      <c r="Z404" s="97">
        <v>0</v>
      </c>
      <c r="AA404" s="97">
        <v>0</v>
      </c>
      <c r="AB404" s="97">
        <v>0</v>
      </c>
      <c r="AC404" s="97">
        <v>0</v>
      </c>
      <c r="AD404" s="97">
        <v>0</v>
      </c>
      <c r="AE404" s="97">
        <v>0</v>
      </c>
      <c r="AF404" s="97">
        <v>2</v>
      </c>
      <c r="AG404" s="97">
        <v>0</v>
      </c>
      <c r="AH404" s="97">
        <v>0</v>
      </c>
      <c r="AI404" s="97">
        <v>0</v>
      </c>
      <c r="AJ404" s="97">
        <v>0</v>
      </c>
      <c r="AK404" s="97">
        <v>2</v>
      </c>
      <c r="AL404" s="97">
        <v>2</v>
      </c>
      <c r="AM404" s="97">
        <v>2</v>
      </c>
      <c r="AN404" s="96" t="s">
        <v>483</v>
      </c>
      <c r="AO404" s="97">
        <v>1</v>
      </c>
      <c r="AP404" s="31">
        <f>IFERROR(IF(AN404="CIKDITIRO",VLOOKUP(A404,'BR DTG CIKDITIRO'!C:E,3,0),IF(FR_HITUNG_MINMAX!AN404="PESALAKAN",VLOOKUP(FR_HITUNG_MINMAX!A404,'BR DTG ADW'!C:E,3,0),IF(FR_HITUNG_MINMAX!AN404="PACUL",VLOOKUP(FR_HITUNG_MINMAX!A404,'BR DTG PACUL'!C:E,3,0),IF(FR_HITUNG_MINMAX!AN404="TRAYEMAN",VLOOKUP(FR_HITUNG_MINMAX!A404,'BR DTG TRAYEMAN'!C:E,3,0),"?")))),0)</f>
        <v>0</v>
      </c>
      <c r="AQ404" s="31">
        <f>IF(AN404="PACUL",VLOOKUP(A404,'STOK PACUL'!C:H,6,0),IF(FR_HITUNG_MINMAX!AN404="PESALAKAN",VLOOKUP(FR_HITUNG_MINMAX!A404,'STOK PESALAKAN'!C:H,6,0),IF(FR_HITUNG_MINMAX!AN404="CIKDITIRO",VLOOKUP(FR_HITUNG_MINMAX!A404,'STOK CIKDITIRO'!C:H,6,0),IF(FR_HITUNG_MINMAX!AN404="TRAYEMAN",VLOOKUP(FR_HITUNG_MINMAX!A404,'STOK TRAYEMAN'!C:H,6,0),"?"))))</f>
        <v>1</v>
      </c>
      <c r="AR404" s="25">
        <f t="shared" si="19"/>
        <v>1</v>
      </c>
      <c r="AS404" s="25">
        <f t="shared" si="18"/>
        <v>1</v>
      </c>
      <c r="AT404" s="25">
        <f t="shared" si="20"/>
        <v>1</v>
      </c>
    </row>
    <row r="405" spans="1:46">
      <c r="A405" s="96" t="s">
        <v>520</v>
      </c>
      <c r="B405" s="96" t="s">
        <v>1230</v>
      </c>
      <c r="C405" s="96" t="s">
        <v>1100</v>
      </c>
      <c r="D405" s="96" t="s">
        <v>1377</v>
      </c>
      <c r="E405" s="96" t="s">
        <v>486</v>
      </c>
      <c r="F405" s="97">
        <v>3670</v>
      </c>
      <c r="G405" s="97">
        <v>1</v>
      </c>
      <c r="H405" s="96" t="s">
        <v>1185</v>
      </c>
      <c r="I405" s="96" t="s">
        <v>1185</v>
      </c>
      <c r="J405" s="98">
        <v>1</v>
      </c>
      <c r="K405" s="97">
        <v>1</v>
      </c>
      <c r="L405" s="97">
        <v>56</v>
      </c>
      <c r="M405" s="97">
        <v>62</v>
      </c>
      <c r="N405" s="97">
        <v>68</v>
      </c>
      <c r="O405" s="97">
        <v>110</v>
      </c>
      <c r="P405" s="97">
        <v>57</v>
      </c>
      <c r="Q405" s="97">
        <v>42</v>
      </c>
      <c r="R405" s="97">
        <v>69</v>
      </c>
      <c r="S405" s="97">
        <v>60</v>
      </c>
      <c r="T405" s="97">
        <v>50</v>
      </c>
      <c r="U405" s="97">
        <v>47</v>
      </c>
      <c r="V405" s="97">
        <v>55</v>
      </c>
      <c r="W405" s="97">
        <v>37</v>
      </c>
      <c r="X405" s="97">
        <v>110</v>
      </c>
      <c r="Y405" s="97">
        <v>118</v>
      </c>
      <c r="Z405" s="97">
        <v>130</v>
      </c>
      <c r="AA405" s="97">
        <v>178</v>
      </c>
      <c r="AB405" s="97">
        <v>167</v>
      </c>
      <c r="AC405" s="97">
        <v>99</v>
      </c>
      <c r="AD405" s="97">
        <v>111</v>
      </c>
      <c r="AE405" s="97">
        <v>129</v>
      </c>
      <c r="AF405" s="97">
        <v>110</v>
      </c>
      <c r="AG405" s="97">
        <v>107</v>
      </c>
      <c r="AH405" s="97">
        <v>102</v>
      </c>
      <c r="AI405" s="97">
        <v>92</v>
      </c>
      <c r="AJ405" s="97">
        <v>93</v>
      </c>
      <c r="AK405" s="97">
        <v>178</v>
      </c>
      <c r="AL405" s="97">
        <v>110</v>
      </c>
      <c r="AM405" s="97">
        <v>178</v>
      </c>
      <c r="AN405" s="96" t="s">
        <v>483</v>
      </c>
      <c r="AO405" s="97">
        <v>26</v>
      </c>
      <c r="AP405" s="31">
        <f>IFERROR(IF(AN405="CIKDITIRO",VLOOKUP(A405,'BR DTG CIKDITIRO'!C:E,3,0),IF(FR_HITUNG_MINMAX!AN405="PESALAKAN",VLOOKUP(FR_HITUNG_MINMAX!A405,'BR DTG ADW'!C:E,3,0),IF(FR_HITUNG_MINMAX!AN405="PACUL",VLOOKUP(FR_HITUNG_MINMAX!A405,'BR DTG PACUL'!C:E,3,0),IF(FR_HITUNG_MINMAX!AN405="TRAYEMAN",VLOOKUP(FR_HITUNG_MINMAX!A405,'BR DTG TRAYEMAN'!C:E,3,0),"?")))),0)</f>
        <v>0</v>
      </c>
      <c r="AQ405" s="31">
        <f>IF(AN405="PACUL",VLOOKUP(A405,'STOK PACUL'!C:H,6,0),IF(FR_HITUNG_MINMAX!AN405="PESALAKAN",VLOOKUP(FR_HITUNG_MINMAX!A405,'STOK PESALAKAN'!C:H,6,0),IF(FR_HITUNG_MINMAX!AN405="CIKDITIRO",VLOOKUP(FR_HITUNG_MINMAX!A405,'STOK CIKDITIRO'!C:H,6,0),IF(FR_HITUNG_MINMAX!AN405="TRAYEMAN",VLOOKUP(FR_HITUNG_MINMAX!A405,'STOK TRAYEMAN'!C:H,6,0),"?"))))</f>
        <v>26</v>
      </c>
      <c r="AR405" s="25">
        <f t="shared" si="19"/>
        <v>26</v>
      </c>
      <c r="AS405" s="25">
        <f t="shared" si="18"/>
        <v>55</v>
      </c>
      <c r="AT405" s="25">
        <f t="shared" si="20"/>
        <v>4</v>
      </c>
    </row>
    <row r="406" spans="1:46">
      <c r="A406" s="96" t="s">
        <v>1890</v>
      </c>
      <c r="B406" s="96" t="s">
        <v>1891</v>
      </c>
      <c r="C406" s="96" t="s">
        <v>881</v>
      </c>
      <c r="D406" s="96" t="s">
        <v>876</v>
      </c>
      <c r="E406" s="96" t="s">
        <v>482</v>
      </c>
      <c r="F406" s="97">
        <v>16000</v>
      </c>
      <c r="G406" s="97">
        <v>1</v>
      </c>
      <c r="H406" s="96" t="s">
        <v>83</v>
      </c>
      <c r="I406" s="96" t="s">
        <v>1185</v>
      </c>
      <c r="J406" s="98">
        <v>1</v>
      </c>
      <c r="K406" s="97">
        <v>1</v>
      </c>
      <c r="L406" s="97">
        <v>0</v>
      </c>
      <c r="M406" s="97">
        <v>0</v>
      </c>
      <c r="N406" s="97">
        <v>0</v>
      </c>
      <c r="O406" s="97">
        <v>0</v>
      </c>
      <c r="P406" s="97">
        <v>0</v>
      </c>
      <c r="Q406" s="97">
        <v>0</v>
      </c>
      <c r="R406" s="97">
        <v>1</v>
      </c>
      <c r="S406" s="97">
        <v>0</v>
      </c>
      <c r="T406" s="97">
        <v>0</v>
      </c>
      <c r="U406" s="97">
        <v>0</v>
      </c>
      <c r="V406" s="97">
        <v>0</v>
      </c>
      <c r="W406" s="97">
        <v>0</v>
      </c>
      <c r="X406" s="97">
        <v>1</v>
      </c>
      <c r="Y406" s="97">
        <v>0</v>
      </c>
      <c r="Z406" s="97">
        <v>0</v>
      </c>
      <c r="AA406" s="97">
        <v>0</v>
      </c>
      <c r="AB406" s="97">
        <v>0</v>
      </c>
      <c r="AC406" s="97">
        <v>0</v>
      </c>
      <c r="AD406" s="97">
        <v>1</v>
      </c>
      <c r="AE406" s="97">
        <v>1</v>
      </c>
      <c r="AF406" s="97">
        <v>0</v>
      </c>
      <c r="AG406" s="97">
        <v>0</v>
      </c>
      <c r="AH406" s="97">
        <v>0</v>
      </c>
      <c r="AI406" s="97">
        <v>0</v>
      </c>
      <c r="AJ406" s="97">
        <v>0</v>
      </c>
      <c r="AK406" s="97">
        <v>1</v>
      </c>
      <c r="AL406" s="97">
        <v>1</v>
      </c>
      <c r="AM406" s="97">
        <v>1</v>
      </c>
      <c r="AN406" s="96" t="s">
        <v>483</v>
      </c>
      <c r="AO406" s="97">
        <v>3</v>
      </c>
      <c r="AP406" s="31">
        <f>IFERROR(IF(AN406="CIKDITIRO",VLOOKUP(A406,'BR DTG CIKDITIRO'!C:E,3,0),IF(FR_HITUNG_MINMAX!AN406="PESALAKAN",VLOOKUP(FR_HITUNG_MINMAX!A406,'BR DTG ADW'!C:E,3,0),IF(FR_HITUNG_MINMAX!AN406="PACUL",VLOOKUP(FR_HITUNG_MINMAX!A406,'BR DTG PACUL'!C:E,3,0),IF(FR_HITUNG_MINMAX!AN406="TRAYEMAN",VLOOKUP(FR_HITUNG_MINMAX!A406,'BR DTG TRAYEMAN'!C:E,3,0),"?")))),0)</f>
        <v>0</v>
      </c>
      <c r="AQ406" s="31">
        <f>IF(AN406="PACUL",VLOOKUP(A406,'STOK PACUL'!C:H,6,0),IF(FR_HITUNG_MINMAX!AN406="PESALAKAN",VLOOKUP(FR_HITUNG_MINMAX!A406,'STOK PESALAKAN'!C:H,6,0),IF(FR_HITUNG_MINMAX!AN406="CIKDITIRO",VLOOKUP(FR_HITUNG_MINMAX!A406,'STOK CIKDITIRO'!C:H,6,0),IF(FR_HITUNG_MINMAX!AN406="TRAYEMAN",VLOOKUP(FR_HITUNG_MINMAX!A406,'STOK TRAYEMAN'!C:H,6,0),"?"))))</f>
        <v>3</v>
      </c>
      <c r="AR406" s="25">
        <f t="shared" si="19"/>
        <v>3</v>
      </c>
      <c r="AS406" s="25">
        <f t="shared" si="18"/>
        <v>1</v>
      </c>
      <c r="AT406" s="25">
        <f t="shared" si="20"/>
        <v>1</v>
      </c>
    </row>
    <row r="407" spans="1:46" ht="30">
      <c r="A407" s="96" t="s">
        <v>1892</v>
      </c>
      <c r="B407" s="96" t="s">
        <v>1893</v>
      </c>
      <c r="C407" s="96" t="s">
        <v>1184</v>
      </c>
      <c r="D407" s="96" t="s">
        <v>1388</v>
      </c>
      <c r="E407" s="96" t="s">
        <v>485</v>
      </c>
      <c r="F407" s="97">
        <v>2700</v>
      </c>
      <c r="G407" s="97">
        <v>1</v>
      </c>
      <c r="H407" s="96" t="s">
        <v>1185</v>
      </c>
      <c r="I407" s="96" t="s">
        <v>1185</v>
      </c>
      <c r="J407" s="98">
        <v>1</v>
      </c>
      <c r="K407" s="97">
        <v>1</v>
      </c>
      <c r="L407" s="97">
        <v>0</v>
      </c>
      <c r="M407" s="97">
        <v>0</v>
      </c>
      <c r="N407" s="97">
        <v>0</v>
      </c>
      <c r="O407" s="97">
        <v>1</v>
      </c>
      <c r="P407" s="97">
        <v>6</v>
      </c>
      <c r="Q407" s="97">
        <v>5</v>
      </c>
      <c r="R407" s="97">
        <v>0</v>
      </c>
      <c r="S407" s="97">
        <v>0</v>
      </c>
      <c r="T407" s="97">
        <v>0</v>
      </c>
      <c r="U407" s="97">
        <v>0</v>
      </c>
      <c r="V407" s="97">
        <v>0</v>
      </c>
      <c r="W407" s="97">
        <v>1</v>
      </c>
      <c r="X407" s="97">
        <v>6</v>
      </c>
      <c r="Y407" s="97">
        <v>0</v>
      </c>
      <c r="Z407" s="97">
        <v>0</v>
      </c>
      <c r="AA407" s="97">
        <v>1</v>
      </c>
      <c r="AB407" s="97">
        <v>7</v>
      </c>
      <c r="AC407" s="97">
        <v>11</v>
      </c>
      <c r="AD407" s="97">
        <v>5</v>
      </c>
      <c r="AE407" s="97">
        <v>0</v>
      </c>
      <c r="AF407" s="97">
        <v>0</v>
      </c>
      <c r="AG407" s="97">
        <v>0</v>
      </c>
      <c r="AH407" s="97">
        <v>0</v>
      </c>
      <c r="AI407" s="97">
        <v>1</v>
      </c>
      <c r="AJ407" s="97">
        <v>1</v>
      </c>
      <c r="AK407" s="97">
        <v>11</v>
      </c>
      <c r="AL407" s="97">
        <v>6</v>
      </c>
      <c r="AM407" s="97">
        <v>11</v>
      </c>
      <c r="AN407" s="96" t="s">
        <v>483</v>
      </c>
      <c r="AO407" s="97">
        <v>11</v>
      </c>
      <c r="AP407" s="31">
        <f>IFERROR(IF(AN407="CIKDITIRO",VLOOKUP(A407,'BR DTG CIKDITIRO'!C:E,3,0),IF(FR_HITUNG_MINMAX!AN407="PESALAKAN",VLOOKUP(FR_HITUNG_MINMAX!A407,'BR DTG ADW'!C:E,3,0),IF(FR_HITUNG_MINMAX!AN407="PACUL",VLOOKUP(FR_HITUNG_MINMAX!A407,'BR DTG PACUL'!C:E,3,0),IF(FR_HITUNG_MINMAX!AN407="TRAYEMAN",VLOOKUP(FR_HITUNG_MINMAX!A407,'BR DTG TRAYEMAN'!C:E,3,0),"?")))),0)</f>
        <v>0</v>
      </c>
      <c r="AQ407" s="31">
        <f>IF(AN407="PACUL",VLOOKUP(A407,'STOK PACUL'!C:H,6,0),IF(FR_HITUNG_MINMAX!AN407="PESALAKAN",VLOOKUP(FR_HITUNG_MINMAX!A407,'STOK PESALAKAN'!C:H,6,0),IF(FR_HITUNG_MINMAX!AN407="CIKDITIRO",VLOOKUP(FR_HITUNG_MINMAX!A407,'STOK CIKDITIRO'!C:H,6,0),IF(FR_HITUNG_MINMAX!AN407="TRAYEMAN",VLOOKUP(FR_HITUNG_MINMAX!A407,'STOK TRAYEMAN'!C:H,6,0),"?"))))</f>
        <v>11</v>
      </c>
      <c r="AR407" s="25">
        <f t="shared" si="19"/>
        <v>11</v>
      </c>
      <c r="AS407" s="25">
        <f t="shared" si="18"/>
        <v>3</v>
      </c>
      <c r="AT407" s="25">
        <f t="shared" si="20"/>
        <v>1</v>
      </c>
    </row>
    <row r="408" spans="1:46" ht="30">
      <c r="A408" s="96" t="s">
        <v>431</v>
      </c>
      <c r="B408" s="96" t="s">
        <v>1231</v>
      </c>
      <c r="C408" s="96" t="s">
        <v>877</v>
      </c>
      <c r="D408" s="96" t="s">
        <v>1377</v>
      </c>
      <c r="E408" s="96" t="s">
        <v>485</v>
      </c>
      <c r="F408" s="97">
        <v>4000</v>
      </c>
      <c r="G408" s="97">
        <v>1</v>
      </c>
      <c r="H408" s="96" t="s">
        <v>30</v>
      </c>
      <c r="I408" s="96" t="s">
        <v>1185</v>
      </c>
      <c r="J408" s="98" t="s">
        <v>1368</v>
      </c>
      <c r="K408" s="97">
        <v>15</v>
      </c>
      <c r="L408" s="97">
        <v>1</v>
      </c>
      <c r="M408" s="97">
        <v>2</v>
      </c>
      <c r="N408" s="97">
        <v>2</v>
      </c>
      <c r="O408" s="97">
        <v>3</v>
      </c>
      <c r="P408" s="97">
        <v>1</v>
      </c>
      <c r="Q408" s="97">
        <v>2</v>
      </c>
      <c r="R408" s="97">
        <v>2</v>
      </c>
      <c r="S408" s="97">
        <v>8</v>
      </c>
      <c r="T408" s="97">
        <v>2</v>
      </c>
      <c r="U408" s="97">
        <v>2</v>
      </c>
      <c r="V408" s="97">
        <v>0</v>
      </c>
      <c r="W408" s="97">
        <v>2</v>
      </c>
      <c r="X408" s="97">
        <v>8</v>
      </c>
      <c r="Y408" s="97">
        <v>3</v>
      </c>
      <c r="Z408" s="97">
        <v>4</v>
      </c>
      <c r="AA408" s="97">
        <v>5</v>
      </c>
      <c r="AB408" s="97">
        <v>4</v>
      </c>
      <c r="AC408" s="97">
        <v>3</v>
      </c>
      <c r="AD408" s="97">
        <v>4</v>
      </c>
      <c r="AE408" s="97">
        <v>10</v>
      </c>
      <c r="AF408" s="97">
        <v>10</v>
      </c>
      <c r="AG408" s="97">
        <v>10</v>
      </c>
      <c r="AH408" s="97">
        <v>2</v>
      </c>
      <c r="AI408" s="97">
        <v>2</v>
      </c>
      <c r="AJ408" s="97">
        <v>3</v>
      </c>
      <c r="AK408" s="97">
        <v>10</v>
      </c>
      <c r="AL408" s="97">
        <v>8</v>
      </c>
      <c r="AM408" s="97">
        <v>10</v>
      </c>
      <c r="AN408" s="96" t="s">
        <v>483</v>
      </c>
      <c r="AO408" s="97">
        <v>2</v>
      </c>
      <c r="AP408" s="31">
        <f>IFERROR(IF(AN408="CIKDITIRO",VLOOKUP(A408,'BR DTG CIKDITIRO'!C:E,3,0),IF(FR_HITUNG_MINMAX!AN408="PESALAKAN",VLOOKUP(FR_HITUNG_MINMAX!A408,'BR DTG ADW'!C:E,3,0),IF(FR_HITUNG_MINMAX!AN408="PACUL",VLOOKUP(FR_HITUNG_MINMAX!A408,'BR DTG PACUL'!C:E,3,0),IF(FR_HITUNG_MINMAX!AN408="TRAYEMAN",VLOOKUP(FR_HITUNG_MINMAX!A408,'BR DTG TRAYEMAN'!C:E,3,0),"?")))),0)</f>
        <v>0</v>
      </c>
      <c r="AQ408" s="31">
        <f>IF(AN408="PACUL",VLOOKUP(A408,'STOK PACUL'!C:H,6,0),IF(FR_HITUNG_MINMAX!AN408="PESALAKAN",VLOOKUP(FR_HITUNG_MINMAX!A408,'STOK PESALAKAN'!C:H,6,0),IF(FR_HITUNG_MINMAX!AN408="CIKDITIRO",VLOOKUP(FR_HITUNG_MINMAX!A408,'STOK CIKDITIRO'!C:H,6,0),IF(FR_HITUNG_MINMAX!AN408="TRAYEMAN",VLOOKUP(FR_HITUNG_MINMAX!A408,'STOK TRAYEMAN'!C:H,6,0),"?"))))</f>
        <v>2</v>
      </c>
      <c r="AR408" s="25">
        <f t="shared" si="19"/>
        <v>2</v>
      </c>
      <c r="AS408" s="25">
        <f t="shared" si="18"/>
        <v>4</v>
      </c>
      <c r="AT408" s="25">
        <f t="shared" si="20"/>
        <v>4</v>
      </c>
    </row>
    <row r="409" spans="1:46">
      <c r="A409" s="96" t="s">
        <v>432</v>
      </c>
      <c r="B409" s="96" t="s">
        <v>1232</v>
      </c>
      <c r="C409" s="96" t="s">
        <v>888</v>
      </c>
      <c r="D409" s="96" t="s">
        <v>1377</v>
      </c>
      <c r="E409" s="96" t="s">
        <v>485</v>
      </c>
      <c r="F409" s="97">
        <v>1500</v>
      </c>
      <c r="G409" s="97">
        <v>1</v>
      </c>
      <c r="H409" s="96" t="s">
        <v>90</v>
      </c>
      <c r="I409" s="96" t="s">
        <v>1185</v>
      </c>
      <c r="J409" s="98" t="s">
        <v>1368</v>
      </c>
      <c r="K409" s="97">
        <v>1</v>
      </c>
      <c r="L409" s="97">
        <v>2</v>
      </c>
      <c r="M409" s="97">
        <v>0</v>
      </c>
      <c r="N409" s="97">
        <v>0</v>
      </c>
      <c r="O409" s="97">
        <v>1</v>
      </c>
      <c r="P409" s="97">
        <v>0</v>
      </c>
      <c r="Q409" s="97">
        <v>0</v>
      </c>
      <c r="R409" s="97">
        <v>1</v>
      </c>
      <c r="S409" s="97">
        <v>2</v>
      </c>
      <c r="T409" s="97">
        <v>0</v>
      </c>
      <c r="U409" s="97">
        <v>0</v>
      </c>
      <c r="V409" s="97">
        <v>0</v>
      </c>
      <c r="W409" s="97">
        <v>1</v>
      </c>
      <c r="X409" s="97">
        <v>2</v>
      </c>
      <c r="Y409" s="97">
        <v>2</v>
      </c>
      <c r="Z409" s="97">
        <v>0</v>
      </c>
      <c r="AA409" s="97">
        <v>1</v>
      </c>
      <c r="AB409" s="97">
        <v>1</v>
      </c>
      <c r="AC409" s="97">
        <v>0</v>
      </c>
      <c r="AD409" s="97">
        <v>1</v>
      </c>
      <c r="AE409" s="97">
        <v>3</v>
      </c>
      <c r="AF409" s="97">
        <v>2</v>
      </c>
      <c r="AG409" s="97">
        <v>2</v>
      </c>
      <c r="AH409" s="97">
        <v>0</v>
      </c>
      <c r="AI409" s="97">
        <v>1</v>
      </c>
      <c r="AJ409" s="97">
        <v>3</v>
      </c>
      <c r="AK409" s="97">
        <v>3</v>
      </c>
      <c r="AL409" s="97">
        <v>2</v>
      </c>
      <c r="AM409" s="97">
        <v>3</v>
      </c>
      <c r="AN409" s="96" t="s">
        <v>483</v>
      </c>
      <c r="AO409" s="97">
        <v>6</v>
      </c>
      <c r="AP409" s="31">
        <f>IFERROR(IF(AN409="CIKDITIRO",VLOOKUP(A409,'BR DTG CIKDITIRO'!C:E,3,0),IF(FR_HITUNG_MINMAX!AN409="PESALAKAN",VLOOKUP(FR_HITUNG_MINMAX!A409,'BR DTG ADW'!C:E,3,0),IF(FR_HITUNG_MINMAX!AN409="PACUL",VLOOKUP(FR_HITUNG_MINMAX!A409,'BR DTG PACUL'!C:E,3,0),IF(FR_HITUNG_MINMAX!AN409="TRAYEMAN",VLOOKUP(FR_HITUNG_MINMAX!A409,'BR DTG TRAYEMAN'!C:E,3,0),"?")))),0)</f>
        <v>0</v>
      </c>
      <c r="AQ409" s="31">
        <f>IF(AN409="PACUL",VLOOKUP(A409,'STOK PACUL'!C:H,6,0),IF(FR_HITUNG_MINMAX!AN409="PESALAKAN",VLOOKUP(FR_HITUNG_MINMAX!A409,'STOK PESALAKAN'!C:H,6,0),IF(FR_HITUNG_MINMAX!AN409="CIKDITIRO",VLOOKUP(FR_HITUNG_MINMAX!A409,'STOK CIKDITIRO'!C:H,6,0),IF(FR_HITUNG_MINMAX!AN409="TRAYEMAN",VLOOKUP(FR_HITUNG_MINMAX!A409,'STOK TRAYEMAN'!C:H,6,0),"?"))))</f>
        <v>6</v>
      </c>
      <c r="AR409" s="25">
        <f t="shared" si="19"/>
        <v>6</v>
      </c>
      <c r="AS409" s="25">
        <f t="shared" si="18"/>
        <v>1</v>
      </c>
      <c r="AT409" s="25">
        <f t="shared" si="20"/>
        <v>3</v>
      </c>
    </row>
    <row r="410" spans="1:46">
      <c r="A410" s="96" t="s">
        <v>568</v>
      </c>
      <c r="B410" s="96" t="s">
        <v>1234</v>
      </c>
      <c r="C410" s="96" t="s">
        <v>888</v>
      </c>
      <c r="D410" s="96" t="s">
        <v>1377</v>
      </c>
      <c r="E410" s="96" t="s">
        <v>482</v>
      </c>
      <c r="F410" s="97">
        <v>3200</v>
      </c>
      <c r="G410" s="97">
        <v>1</v>
      </c>
      <c r="H410" s="96" t="s">
        <v>30</v>
      </c>
      <c r="I410" s="96" t="s">
        <v>1185</v>
      </c>
      <c r="J410" s="98">
        <v>1</v>
      </c>
      <c r="K410" s="97">
        <v>1</v>
      </c>
      <c r="L410" s="97">
        <v>0</v>
      </c>
      <c r="M410" s="97">
        <v>0</v>
      </c>
      <c r="N410" s="97">
        <v>0</v>
      </c>
      <c r="O410" s="97">
        <v>0</v>
      </c>
      <c r="P410" s="97">
        <v>0</v>
      </c>
      <c r="Q410" s="97">
        <v>0</v>
      </c>
      <c r="R410" s="97">
        <v>0</v>
      </c>
      <c r="S410" s="97">
        <v>0</v>
      </c>
      <c r="T410" s="97">
        <v>0</v>
      </c>
      <c r="U410" s="97">
        <v>0</v>
      </c>
      <c r="V410" s="97">
        <v>0</v>
      </c>
      <c r="W410" s="97">
        <v>2</v>
      </c>
      <c r="X410" s="97">
        <v>2</v>
      </c>
      <c r="Y410" s="97">
        <v>0</v>
      </c>
      <c r="Z410" s="97">
        <v>0</v>
      </c>
      <c r="AA410" s="97">
        <v>0</v>
      </c>
      <c r="AB410" s="97">
        <v>0</v>
      </c>
      <c r="AC410" s="97">
        <v>0</v>
      </c>
      <c r="AD410" s="97">
        <v>0</v>
      </c>
      <c r="AE410" s="97">
        <v>0</v>
      </c>
      <c r="AF410" s="97">
        <v>0</v>
      </c>
      <c r="AG410" s="97">
        <v>0</v>
      </c>
      <c r="AH410" s="97">
        <v>0</v>
      </c>
      <c r="AI410" s="97">
        <v>2</v>
      </c>
      <c r="AJ410" s="97">
        <v>2</v>
      </c>
      <c r="AK410" s="97">
        <v>2</v>
      </c>
      <c r="AL410" s="97">
        <v>2</v>
      </c>
      <c r="AM410" s="97">
        <v>2</v>
      </c>
      <c r="AN410" s="96" t="s">
        <v>483</v>
      </c>
      <c r="AO410" s="97">
        <v>3</v>
      </c>
      <c r="AP410" s="31">
        <f>IFERROR(IF(AN410="CIKDITIRO",VLOOKUP(A410,'BR DTG CIKDITIRO'!C:E,3,0),IF(FR_HITUNG_MINMAX!AN410="PESALAKAN",VLOOKUP(FR_HITUNG_MINMAX!A410,'BR DTG ADW'!C:E,3,0),IF(FR_HITUNG_MINMAX!AN410="PACUL",VLOOKUP(FR_HITUNG_MINMAX!A410,'BR DTG PACUL'!C:E,3,0),IF(FR_HITUNG_MINMAX!AN410="TRAYEMAN",VLOOKUP(FR_HITUNG_MINMAX!A410,'BR DTG TRAYEMAN'!C:E,3,0),"?")))),0)</f>
        <v>0</v>
      </c>
      <c r="AQ410" s="31">
        <f>IF(AN410="PACUL",VLOOKUP(A410,'STOK PACUL'!C:H,6,0),IF(FR_HITUNG_MINMAX!AN410="PESALAKAN",VLOOKUP(FR_HITUNG_MINMAX!A410,'STOK PESALAKAN'!C:H,6,0),IF(FR_HITUNG_MINMAX!AN410="CIKDITIRO",VLOOKUP(FR_HITUNG_MINMAX!A410,'STOK CIKDITIRO'!C:H,6,0),IF(FR_HITUNG_MINMAX!AN410="TRAYEMAN",VLOOKUP(FR_HITUNG_MINMAX!A410,'STOK TRAYEMAN'!C:H,6,0),"?"))))</f>
        <v>3</v>
      </c>
      <c r="AR410" s="25">
        <f t="shared" si="19"/>
        <v>3</v>
      </c>
      <c r="AS410" s="25">
        <f t="shared" si="18"/>
        <v>1</v>
      </c>
      <c r="AT410" s="25">
        <f t="shared" si="20"/>
        <v>2</v>
      </c>
    </row>
    <row r="411" spans="1:46">
      <c r="A411" s="96" t="s">
        <v>1894</v>
      </c>
      <c r="B411" s="96" t="s">
        <v>1895</v>
      </c>
      <c r="C411" s="96" t="s">
        <v>876</v>
      </c>
      <c r="D411" s="96" t="s">
        <v>1377</v>
      </c>
      <c r="E411" s="96" t="s">
        <v>482</v>
      </c>
      <c r="F411" s="97">
        <v>18000</v>
      </c>
      <c r="G411" s="97">
        <v>1</v>
      </c>
      <c r="H411" s="96" t="s">
        <v>30</v>
      </c>
      <c r="I411" s="96" t="s">
        <v>1185</v>
      </c>
      <c r="J411" s="98">
        <v>1</v>
      </c>
      <c r="K411" s="97">
        <v>1</v>
      </c>
      <c r="L411" s="97">
        <v>0</v>
      </c>
      <c r="M411" s="97">
        <v>0</v>
      </c>
      <c r="N411" s="97">
        <v>0</v>
      </c>
      <c r="O411" s="97">
        <v>0</v>
      </c>
      <c r="P411" s="97">
        <v>0</v>
      </c>
      <c r="Q411" s="97">
        <v>0</v>
      </c>
      <c r="R411" s="97">
        <v>0</v>
      </c>
      <c r="S411" s="97">
        <v>0</v>
      </c>
      <c r="T411" s="97">
        <v>0</v>
      </c>
      <c r="U411" s="97">
        <v>0</v>
      </c>
      <c r="V411" s="97">
        <v>0</v>
      </c>
      <c r="W411" s="97">
        <v>2</v>
      </c>
      <c r="X411" s="97">
        <v>2</v>
      </c>
      <c r="Y411" s="97">
        <v>0</v>
      </c>
      <c r="Z411" s="97">
        <v>0</v>
      </c>
      <c r="AA411" s="97">
        <v>0</v>
      </c>
      <c r="AB411" s="97">
        <v>0</v>
      </c>
      <c r="AC411" s="97">
        <v>0</v>
      </c>
      <c r="AD411" s="97">
        <v>0</v>
      </c>
      <c r="AE411" s="97">
        <v>0</v>
      </c>
      <c r="AF411" s="97">
        <v>0</v>
      </c>
      <c r="AG411" s="97">
        <v>0</v>
      </c>
      <c r="AH411" s="97">
        <v>0</v>
      </c>
      <c r="AI411" s="97">
        <v>2</v>
      </c>
      <c r="AJ411" s="97">
        <v>2</v>
      </c>
      <c r="AK411" s="97">
        <v>2</v>
      </c>
      <c r="AL411" s="97">
        <v>0</v>
      </c>
      <c r="AM411" s="97">
        <v>0</v>
      </c>
      <c r="AN411" s="96" t="s">
        <v>483</v>
      </c>
      <c r="AO411" s="97">
        <v>0</v>
      </c>
      <c r="AP411" s="31">
        <f>IFERROR(IF(AN411="CIKDITIRO",VLOOKUP(A411,'BR DTG CIKDITIRO'!C:E,3,0),IF(FR_HITUNG_MINMAX!AN411="PESALAKAN",VLOOKUP(FR_HITUNG_MINMAX!A411,'BR DTG ADW'!C:E,3,0),IF(FR_HITUNG_MINMAX!AN411="PACUL",VLOOKUP(FR_HITUNG_MINMAX!A411,'BR DTG PACUL'!C:E,3,0),IF(FR_HITUNG_MINMAX!AN411="TRAYEMAN",VLOOKUP(FR_HITUNG_MINMAX!A411,'BR DTG TRAYEMAN'!C:E,3,0),"?")))),0)</f>
        <v>0</v>
      </c>
      <c r="AQ411" s="31">
        <f>IF(AN411="PACUL",VLOOKUP(A411,'STOK PACUL'!C:H,6,0),IF(FR_HITUNG_MINMAX!AN411="PESALAKAN",VLOOKUP(FR_HITUNG_MINMAX!A411,'STOK PESALAKAN'!C:H,6,0),IF(FR_HITUNG_MINMAX!AN411="CIKDITIRO",VLOOKUP(FR_HITUNG_MINMAX!A411,'STOK CIKDITIRO'!C:H,6,0),IF(FR_HITUNG_MINMAX!AN411="TRAYEMAN",VLOOKUP(FR_HITUNG_MINMAX!A411,'STOK TRAYEMAN'!C:H,6,0),"?"))))</f>
        <v>0</v>
      </c>
      <c r="AR411" s="25">
        <f t="shared" si="19"/>
        <v>0</v>
      </c>
      <c r="AS411" s="25">
        <f t="shared" si="18"/>
        <v>0</v>
      </c>
      <c r="AT411" s="25">
        <f t="shared" si="20"/>
        <v>1</v>
      </c>
    </row>
    <row r="412" spans="1:46">
      <c r="A412" s="96" t="s">
        <v>434</v>
      </c>
      <c r="B412" s="96" t="s">
        <v>1235</v>
      </c>
      <c r="C412" s="96" t="s">
        <v>898</v>
      </c>
      <c r="D412" s="96" t="s">
        <v>1377</v>
      </c>
      <c r="E412" s="96" t="s">
        <v>482</v>
      </c>
      <c r="F412" s="97">
        <v>8000</v>
      </c>
      <c r="G412" s="97">
        <v>1</v>
      </c>
      <c r="H412" s="96" t="s">
        <v>30</v>
      </c>
      <c r="I412" s="96" t="s">
        <v>1185</v>
      </c>
      <c r="J412" s="98">
        <v>1</v>
      </c>
      <c r="K412" s="97">
        <v>1</v>
      </c>
      <c r="L412" s="97">
        <v>1</v>
      </c>
      <c r="M412" s="97">
        <v>0</v>
      </c>
      <c r="N412" s="97">
        <v>0</v>
      </c>
      <c r="O412" s="97">
        <v>0</v>
      </c>
      <c r="P412" s="97">
        <v>2</v>
      </c>
      <c r="Q412" s="97">
        <v>0</v>
      </c>
      <c r="R412" s="97">
        <v>0</v>
      </c>
      <c r="S412" s="97">
        <v>0</v>
      </c>
      <c r="T412" s="97">
        <v>0</v>
      </c>
      <c r="U412" s="97">
        <v>0</v>
      </c>
      <c r="V412" s="97">
        <v>0</v>
      </c>
      <c r="W412" s="97">
        <v>0</v>
      </c>
      <c r="X412" s="97">
        <v>2</v>
      </c>
      <c r="Y412" s="97">
        <v>1</v>
      </c>
      <c r="Z412" s="97">
        <v>0</v>
      </c>
      <c r="AA412" s="97">
        <v>0</v>
      </c>
      <c r="AB412" s="97">
        <v>2</v>
      </c>
      <c r="AC412" s="97">
        <v>2</v>
      </c>
      <c r="AD412" s="97">
        <v>0</v>
      </c>
      <c r="AE412" s="97">
        <v>0</v>
      </c>
      <c r="AF412" s="97">
        <v>0</v>
      </c>
      <c r="AG412" s="97">
        <v>0</v>
      </c>
      <c r="AH412" s="97">
        <v>0</v>
      </c>
      <c r="AI412" s="97">
        <v>0</v>
      </c>
      <c r="AJ412" s="97">
        <v>1</v>
      </c>
      <c r="AK412" s="97">
        <v>2</v>
      </c>
      <c r="AL412" s="97">
        <v>2</v>
      </c>
      <c r="AM412" s="97">
        <v>2</v>
      </c>
      <c r="AN412" s="96" t="s">
        <v>483</v>
      </c>
      <c r="AO412" s="97">
        <v>2</v>
      </c>
      <c r="AP412" s="31">
        <f>IFERROR(IF(AN412="CIKDITIRO",VLOOKUP(A412,'BR DTG CIKDITIRO'!C:E,3,0),IF(FR_HITUNG_MINMAX!AN412="PESALAKAN",VLOOKUP(FR_HITUNG_MINMAX!A412,'BR DTG ADW'!C:E,3,0),IF(FR_HITUNG_MINMAX!AN412="PACUL",VLOOKUP(FR_HITUNG_MINMAX!A412,'BR DTG PACUL'!C:E,3,0),IF(FR_HITUNG_MINMAX!AN412="TRAYEMAN",VLOOKUP(FR_HITUNG_MINMAX!A412,'BR DTG TRAYEMAN'!C:E,3,0),"?")))),0)</f>
        <v>0</v>
      </c>
      <c r="AQ412" s="31">
        <f>IF(AN412="PACUL",VLOOKUP(A412,'STOK PACUL'!C:H,6,0),IF(FR_HITUNG_MINMAX!AN412="PESALAKAN",VLOOKUP(FR_HITUNG_MINMAX!A412,'STOK PESALAKAN'!C:H,6,0),IF(FR_HITUNG_MINMAX!AN412="CIKDITIRO",VLOOKUP(FR_HITUNG_MINMAX!A412,'STOK CIKDITIRO'!C:H,6,0),IF(FR_HITUNG_MINMAX!AN412="TRAYEMAN",VLOOKUP(FR_HITUNG_MINMAX!A412,'STOK TRAYEMAN'!C:H,6,0),"?"))))</f>
        <v>2</v>
      </c>
      <c r="AR412" s="25">
        <f t="shared" si="19"/>
        <v>2</v>
      </c>
      <c r="AS412" s="25">
        <f t="shared" si="18"/>
        <v>1</v>
      </c>
      <c r="AT412" s="25">
        <f t="shared" si="20"/>
        <v>3</v>
      </c>
    </row>
    <row r="413" spans="1:46">
      <c r="A413" s="96" t="s">
        <v>435</v>
      </c>
      <c r="B413" s="96" t="s">
        <v>1236</v>
      </c>
      <c r="C413" s="96" t="s">
        <v>898</v>
      </c>
      <c r="D413" s="96" t="s">
        <v>1377</v>
      </c>
      <c r="E413" s="96" t="s">
        <v>482</v>
      </c>
      <c r="F413" s="97">
        <v>7000</v>
      </c>
      <c r="G413" s="97">
        <v>1</v>
      </c>
      <c r="H413" s="96" t="s">
        <v>30</v>
      </c>
      <c r="I413" s="96" t="s">
        <v>1185</v>
      </c>
      <c r="J413" s="98">
        <v>1</v>
      </c>
      <c r="K413" s="97">
        <v>1</v>
      </c>
      <c r="L413" s="97">
        <v>0</v>
      </c>
      <c r="M413" s="97">
        <v>0</v>
      </c>
      <c r="N413" s="97">
        <v>0</v>
      </c>
      <c r="O413" s="97">
        <v>0</v>
      </c>
      <c r="P413" s="97">
        <v>0</v>
      </c>
      <c r="Q413" s="97">
        <v>0</v>
      </c>
      <c r="R413" s="97">
        <v>0</v>
      </c>
      <c r="S413" s="97">
        <v>1</v>
      </c>
      <c r="T413" s="97">
        <v>0</v>
      </c>
      <c r="U413" s="97">
        <v>1</v>
      </c>
      <c r="V413" s="97">
        <v>0</v>
      </c>
      <c r="W413" s="97">
        <v>0</v>
      </c>
      <c r="X413" s="97">
        <v>1</v>
      </c>
      <c r="Y413" s="97">
        <v>0</v>
      </c>
      <c r="Z413" s="97">
        <v>0</v>
      </c>
      <c r="AA413" s="97">
        <v>0</v>
      </c>
      <c r="AB413" s="97">
        <v>0</v>
      </c>
      <c r="AC413" s="97">
        <v>0</v>
      </c>
      <c r="AD413" s="97">
        <v>0</v>
      </c>
      <c r="AE413" s="97">
        <v>1</v>
      </c>
      <c r="AF413" s="97">
        <v>1</v>
      </c>
      <c r="AG413" s="97">
        <v>2</v>
      </c>
      <c r="AH413" s="97">
        <v>1</v>
      </c>
      <c r="AI413" s="97">
        <v>0</v>
      </c>
      <c r="AJ413" s="97">
        <v>0</v>
      </c>
      <c r="AK413" s="97">
        <v>2</v>
      </c>
      <c r="AL413" s="97">
        <v>1</v>
      </c>
      <c r="AM413" s="97">
        <v>2</v>
      </c>
      <c r="AN413" s="96" t="s">
        <v>483</v>
      </c>
      <c r="AO413" s="97">
        <v>1</v>
      </c>
      <c r="AP413" s="31">
        <f>IFERROR(IF(AN413="CIKDITIRO",VLOOKUP(A413,'BR DTG CIKDITIRO'!C:E,3,0),IF(FR_HITUNG_MINMAX!AN413="PESALAKAN",VLOOKUP(FR_HITUNG_MINMAX!A413,'BR DTG ADW'!C:E,3,0),IF(FR_HITUNG_MINMAX!AN413="PACUL",VLOOKUP(FR_HITUNG_MINMAX!A413,'BR DTG PACUL'!C:E,3,0),IF(FR_HITUNG_MINMAX!AN413="TRAYEMAN",VLOOKUP(FR_HITUNG_MINMAX!A413,'BR DTG TRAYEMAN'!C:E,3,0),"?")))),0)</f>
        <v>0</v>
      </c>
      <c r="AQ413" s="31">
        <f>IF(AN413="PACUL",VLOOKUP(A413,'STOK PACUL'!C:H,6,0),IF(FR_HITUNG_MINMAX!AN413="PESALAKAN",VLOOKUP(FR_HITUNG_MINMAX!A413,'STOK PESALAKAN'!C:H,6,0),IF(FR_HITUNG_MINMAX!AN413="CIKDITIRO",VLOOKUP(FR_HITUNG_MINMAX!A413,'STOK CIKDITIRO'!C:H,6,0),IF(FR_HITUNG_MINMAX!AN413="TRAYEMAN",VLOOKUP(FR_HITUNG_MINMAX!A413,'STOK TRAYEMAN'!C:H,6,0),"?"))))</f>
        <v>1</v>
      </c>
      <c r="AR413" s="25">
        <f t="shared" si="19"/>
        <v>1</v>
      </c>
      <c r="AS413" s="25">
        <f t="shared" si="18"/>
        <v>1</v>
      </c>
      <c r="AT413" s="25">
        <f t="shared" si="20"/>
        <v>3</v>
      </c>
    </row>
    <row r="414" spans="1:46" ht="30">
      <c r="A414" s="96" t="s">
        <v>436</v>
      </c>
      <c r="B414" s="96" t="s">
        <v>1238</v>
      </c>
      <c r="C414" s="96" t="s">
        <v>1184</v>
      </c>
      <c r="D414" s="96" t="s">
        <v>1388</v>
      </c>
      <c r="E414" s="96" t="s">
        <v>485</v>
      </c>
      <c r="F414" s="97">
        <v>1500</v>
      </c>
      <c r="G414" s="97">
        <v>1</v>
      </c>
      <c r="H414" s="96" t="s">
        <v>78</v>
      </c>
      <c r="I414" s="96" t="s">
        <v>1185</v>
      </c>
      <c r="J414" s="98" t="s">
        <v>1367</v>
      </c>
      <c r="K414" s="97">
        <v>1</v>
      </c>
      <c r="L414" s="97">
        <v>0</v>
      </c>
      <c r="M414" s="97">
        <v>1</v>
      </c>
      <c r="N414" s="97">
        <v>1</v>
      </c>
      <c r="O414" s="97">
        <v>1</v>
      </c>
      <c r="P414" s="97">
        <v>0</v>
      </c>
      <c r="Q414" s="97">
        <v>0</v>
      </c>
      <c r="R414" s="97">
        <v>2</v>
      </c>
      <c r="S414" s="97">
        <v>3</v>
      </c>
      <c r="T414" s="97">
        <v>3</v>
      </c>
      <c r="U414" s="97">
        <v>3</v>
      </c>
      <c r="V414" s="97">
        <v>1</v>
      </c>
      <c r="W414" s="97">
        <v>1</v>
      </c>
      <c r="X414" s="97">
        <v>3</v>
      </c>
      <c r="Y414" s="97">
        <v>1</v>
      </c>
      <c r="Z414" s="97">
        <v>2</v>
      </c>
      <c r="AA414" s="97">
        <v>2</v>
      </c>
      <c r="AB414" s="97">
        <v>1</v>
      </c>
      <c r="AC414" s="97">
        <v>0</v>
      </c>
      <c r="AD414" s="97">
        <v>2</v>
      </c>
      <c r="AE414" s="97">
        <v>5</v>
      </c>
      <c r="AF414" s="97">
        <v>6</v>
      </c>
      <c r="AG414" s="97">
        <v>6</v>
      </c>
      <c r="AH414" s="97">
        <v>4</v>
      </c>
      <c r="AI414" s="97">
        <v>2</v>
      </c>
      <c r="AJ414" s="97">
        <v>1</v>
      </c>
      <c r="AK414" s="97">
        <v>6</v>
      </c>
      <c r="AL414" s="97">
        <v>3</v>
      </c>
      <c r="AM414" s="97">
        <v>6</v>
      </c>
      <c r="AN414" s="96" t="s">
        <v>483</v>
      </c>
      <c r="AO414" s="97">
        <v>9</v>
      </c>
      <c r="AP414" s="31">
        <f>IFERROR(IF(AN414="CIKDITIRO",VLOOKUP(A414,'BR DTG CIKDITIRO'!C:E,3,0),IF(FR_HITUNG_MINMAX!AN414="PESALAKAN",VLOOKUP(FR_HITUNG_MINMAX!A414,'BR DTG ADW'!C:E,3,0),IF(FR_HITUNG_MINMAX!AN414="PACUL",VLOOKUP(FR_HITUNG_MINMAX!A414,'BR DTG PACUL'!C:E,3,0),IF(FR_HITUNG_MINMAX!AN414="TRAYEMAN",VLOOKUP(FR_HITUNG_MINMAX!A414,'BR DTG TRAYEMAN'!C:E,3,0),"?")))),0)</f>
        <v>0</v>
      </c>
      <c r="AQ414" s="31">
        <f>IF(AN414="PACUL",VLOOKUP(A414,'STOK PACUL'!C:H,6,0),IF(FR_HITUNG_MINMAX!AN414="PESALAKAN",VLOOKUP(FR_HITUNG_MINMAX!A414,'STOK PESALAKAN'!C:H,6,0),IF(FR_HITUNG_MINMAX!AN414="CIKDITIRO",VLOOKUP(FR_HITUNG_MINMAX!A414,'STOK CIKDITIRO'!C:H,6,0),IF(FR_HITUNG_MINMAX!AN414="TRAYEMAN",VLOOKUP(FR_HITUNG_MINMAX!A414,'STOK TRAYEMAN'!C:H,6,0),"?"))))</f>
        <v>9</v>
      </c>
      <c r="AR414" s="25">
        <f t="shared" si="19"/>
        <v>9</v>
      </c>
      <c r="AS414" s="25">
        <f t="shared" si="18"/>
        <v>2</v>
      </c>
      <c r="AT414" s="25">
        <f t="shared" si="20"/>
        <v>2</v>
      </c>
    </row>
    <row r="415" spans="1:46" ht="30">
      <c r="A415" s="96" t="s">
        <v>1896</v>
      </c>
      <c r="B415" s="96" t="s">
        <v>1897</v>
      </c>
      <c r="C415" s="96" t="s">
        <v>1184</v>
      </c>
      <c r="D415" s="96" t="s">
        <v>1388</v>
      </c>
      <c r="E415" s="96" t="s">
        <v>482</v>
      </c>
      <c r="F415" s="97">
        <v>1500</v>
      </c>
      <c r="G415" s="97">
        <v>1</v>
      </c>
      <c r="H415" s="96" t="s">
        <v>78</v>
      </c>
      <c r="I415" s="96" t="s">
        <v>1185</v>
      </c>
      <c r="J415" s="98" t="s">
        <v>1368</v>
      </c>
      <c r="K415" s="97">
        <v>1</v>
      </c>
      <c r="L415" s="97">
        <v>0</v>
      </c>
      <c r="M415" s="97">
        <v>0</v>
      </c>
      <c r="N415" s="97">
        <v>0</v>
      </c>
      <c r="O415" s="97">
        <v>0</v>
      </c>
      <c r="P415" s="97">
        <v>0</v>
      </c>
      <c r="Q415" s="97">
        <v>0</v>
      </c>
      <c r="R415" s="97">
        <v>0</v>
      </c>
      <c r="S415" s="97">
        <v>0</v>
      </c>
      <c r="T415" s="97">
        <v>1</v>
      </c>
      <c r="U415" s="97">
        <v>0</v>
      </c>
      <c r="V415" s="97">
        <v>0</v>
      </c>
      <c r="W415" s="97">
        <v>0</v>
      </c>
      <c r="X415" s="97">
        <v>1</v>
      </c>
      <c r="Y415" s="97">
        <v>0</v>
      </c>
      <c r="Z415" s="97">
        <v>0</v>
      </c>
      <c r="AA415" s="97">
        <v>0</v>
      </c>
      <c r="AB415" s="97">
        <v>0</v>
      </c>
      <c r="AC415" s="97">
        <v>0</v>
      </c>
      <c r="AD415" s="97">
        <v>0</v>
      </c>
      <c r="AE415" s="97">
        <v>0</v>
      </c>
      <c r="AF415" s="97">
        <v>1</v>
      </c>
      <c r="AG415" s="97">
        <v>0</v>
      </c>
      <c r="AH415" s="97">
        <v>0</v>
      </c>
      <c r="AI415" s="97">
        <v>0</v>
      </c>
      <c r="AJ415" s="97">
        <v>0</v>
      </c>
      <c r="AK415" s="97">
        <v>1</v>
      </c>
      <c r="AL415" s="97">
        <v>1</v>
      </c>
      <c r="AM415" s="97">
        <v>2</v>
      </c>
      <c r="AN415" s="96" t="s">
        <v>483</v>
      </c>
      <c r="AO415" s="97">
        <v>0</v>
      </c>
      <c r="AP415" s="31">
        <f>IFERROR(IF(AN415="CIKDITIRO",VLOOKUP(A415,'BR DTG CIKDITIRO'!C:E,3,0),IF(FR_HITUNG_MINMAX!AN415="PESALAKAN",VLOOKUP(FR_HITUNG_MINMAX!A415,'BR DTG ADW'!C:E,3,0),IF(FR_HITUNG_MINMAX!AN415="PACUL",VLOOKUP(FR_HITUNG_MINMAX!A415,'BR DTG PACUL'!C:E,3,0),IF(FR_HITUNG_MINMAX!AN415="TRAYEMAN",VLOOKUP(FR_HITUNG_MINMAX!A415,'BR DTG TRAYEMAN'!C:E,3,0),"?")))),0)</f>
        <v>0</v>
      </c>
      <c r="AQ415" s="31">
        <f>IF(AN415="PACUL",VLOOKUP(A415,'STOK PACUL'!C:H,6,0),IF(FR_HITUNG_MINMAX!AN415="PESALAKAN",VLOOKUP(FR_HITUNG_MINMAX!A415,'STOK PESALAKAN'!C:H,6,0),IF(FR_HITUNG_MINMAX!AN415="CIKDITIRO",VLOOKUP(FR_HITUNG_MINMAX!A415,'STOK CIKDITIRO'!C:H,6,0),IF(FR_HITUNG_MINMAX!AN415="TRAYEMAN",VLOOKUP(FR_HITUNG_MINMAX!A415,'STOK TRAYEMAN'!C:H,6,0),"?"))))</f>
        <v>0</v>
      </c>
      <c r="AR415" s="25">
        <f t="shared" si="19"/>
        <v>0</v>
      </c>
      <c r="AS415" s="25">
        <f t="shared" si="18"/>
        <v>1</v>
      </c>
      <c r="AT415" s="25">
        <f t="shared" si="20"/>
        <v>1</v>
      </c>
    </row>
    <row r="416" spans="1:46">
      <c r="A416" s="96" t="s">
        <v>1898</v>
      </c>
      <c r="B416" s="96" t="s">
        <v>1899</v>
      </c>
      <c r="C416" s="96" t="s">
        <v>1185</v>
      </c>
      <c r="D416" s="96" t="s">
        <v>1365</v>
      </c>
      <c r="E416" s="96" t="s">
        <v>482</v>
      </c>
      <c r="F416" s="97">
        <v>55000</v>
      </c>
      <c r="G416" s="97">
        <v>1</v>
      </c>
      <c r="H416" s="96" t="s">
        <v>1185</v>
      </c>
      <c r="I416" s="96" t="s">
        <v>1185</v>
      </c>
      <c r="J416" s="98">
        <v>1</v>
      </c>
      <c r="K416" s="97">
        <v>1</v>
      </c>
      <c r="L416" s="97">
        <v>0</v>
      </c>
      <c r="M416" s="97">
        <v>0</v>
      </c>
      <c r="N416" s="97">
        <v>0</v>
      </c>
      <c r="O416" s="97">
        <v>0</v>
      </c>
      <c r="P416" s="97">
        <v>0</v>
      </c>
      <c r="Q416" s="97">
        <v>0</v>
      </c>
      <c r="R416" s="97">
        <v>0</v>
      </c>
      <c r="S416" s="97">
        <v>0</v>
      </c>
      <c r="T416" s="97">
        <v>0</v>
      </c>
      <c r="U416" s="97">
        <v>1</v>
      </c>
      <c r="V416" s="97">
        <v>0</v>
      </c>
      <c r="W416" s="97">
        <v>0</v>
      </c>
      <c r="X416" s="97">
        <v>1</v>
      </c>
      <c r="Y416" s="97">
        <v>0</v>
      </c>
      <c r="Z416" s="97">
        <v>0</v>
      </c>
      <c r="AA416" s="97">
        <v>0</v>
      </c>
      <c r="AB416" s="97">
        <v>0</v>
      </c>
      <c r="AC416" s="97">
        <v>0</v>
      </c>
      <c r="AD416" s="97">
        <v>0</v>
      </c>
      <c r="AE416" s="97">
        <v>0</v>
      </c>
      <c r="AF416" s="97">
        <v>0</v>
      </c>
      <c r="AG416" s="97">
        <v>1</v>
      </c>
      <c r="AH416" s="97">
        <v>1</v>
      </c>
      <c r="AI416" s="97">
        <v>0</v>
      </c>
      <c r="AJ416" s="97">
        <v>0</v>
      </c>
      <c r="AK416" s="97">
        <v>1</v>
      </c>
      <c r="AL416" s="97">
        <v>1</v>
      </c>
      <c r="AM416" s="97">
        <v>1</v>
      </c>
      <c r="AN416" s="96" t="s">
        <v>483</v>
      </c>
      <c r="AO416" s="97">
        <v>0</v>
      </c>
      <c r="AP416" s="31">
        <f>IFERROR(IF(AN416="CIKDITIRO",VLOOKUP(A416,'BR DTG CIKDITIRO'!C:E,3,0),IF(FR_HITUNG_MINMAX!AN416="PESALAKAN",VLOOKUP(FR_HITUNG_MINMAX!A416,'BR DTG ADW'!C:E,3,0),IF(FR_HITUNG_MINMAX!AN416="PACUL",VLOOKUP(FR_HITUNG_MINMAX!A416,'BR DTG PACUL'!C:E,3,0),IF(FR_HITUNG_MINMAX!AN416="TRAYEMAN",VLOOKUP(FR_HITUNG_MINMAX!A416,'BR DTG TRAYEMAN'!C:E,3,0),"?")))),0)</f>
        <v>0</v>
      </c>
      <c r="AQ416" s="31">
        <f>IF(AN416="PACUL",VLOOKUP(A416,'STOK PACUL'!C:H,6,0),IF(FR_HITUNG_MINMAX!AN416="PESALAKAN",VLOOKUP(FR_HITUNG_MINMAX!A416,'STOK PESALAKAN'!C:H,6,0),IF(FR_HITUNG_MINMAX!AN416="CIKDITIRO",VLOOKUP(FR_HITUNG_MINMAX!A416,'STOK CIKDITIRO'!C:H,6,0),IF(FR_HITUNG_MINMAX!AN416="TRAYEMAN",VLOOKUP(FR_HITUNG_MINMAX!A416,'STOK TRAYEMAN'!C:H,6,0),"?"))))</f>
        <v>0</v>
      </c>
      <c r="AR416" s="25">
        <f t="shared" si="19"/>
        <v>0</v>
      </c>
      <c r="AS416" s="25">
        <f t="shared" si="18"/>
        <v>1</v>
      </c>
      <c r="AT416" s="25">
        <f t="shared" si="20"/>
        <v>1</v>
      </c>
    </row>
    <row r="417" spans="1:46">
      <c r="A417" s="96" t="s">
        <v>439</v>
      </c>
      <c r="B417" s="96" t="s">
        <v>1240</v>
      </c>
      <c r="C417" s="96" t="s">
        <v>1100</v>
      </c>
      <c r="D417" s="96" t="s">
        <v>1377</v>
      </c>
      <c r="E417" s="96" t="s">
        <v>486</v>
      </c>
      <c r="F417" s="97">
        <v>5000</v>
      </c>
      <c r="G417" s="97">
        <v>1</v>
      </c>
      <c r="H417" s="96" t="s">
        <v>30</v>
      </c>
      <c r="I417" s="96" t="s">
        <v>1185</v>
      </c>
      <c r="J417" s="98" t="s">
        <v>1368</v>
      </c>
      <c r="K417" s="97">
        <v>1</v>
      </c>
      <c r="L417" s="97">
        <v>3</v>
      </c>
      <c r="M417" s="97">
        <v>6</v>
      </c>
      <c r="N417" s="97">
        <v>1</v>
      </c>
      <c r="O417" s="97">
        <v>2</v>
      </c>
      <c r="P417" s="97">
        <v>3</v>
      </c>
      <c r="Q417" s="97">
        <v>2</v>
      </c>
      <c r="R417" s="97">
        <v>4</v>
      </c>
      <c r="S417" s="97">
        <v>3</v>
      </c>
      <c r="T417" s="97">
        <v>1</v>
      </c>
      <c r="U417" s="97">
        <v>3</v>
      </c>
      <c r="V417" s="97">
        <v>2</v>
      </c>
      <c r="W417" s="97">
        <v>2</v>
      </c>
      <c r="X417" s="97">
        <v>6</v>
      </c>
      <c r="Y417" s="97">
        <v>9</v>
      </c>
      <c r="Z417" s="97">
        <v>7</v>
      </c>
      <c r="AA417" s="97">
        <v>3</v>
      </c>
      <c r="AB417" s="97">
        <v>5</v>
      </c>
      <c r="AC417" s="97">
        <v>5</v>
      </c>
      <c r="AD417" s="97">
        <v>6</v>
      </c>
      <c r="AE417" s="97">
        <v>7</v>
      </c>
      <c r="AF417" s="97">
        <v>4</v>
      </c>
      <c r="AG417" s="97">
        <v>6</v>
      </c>
      <c r="AH417" s="97">
        <v>5</v>
      </c>
      <c r="AI417" s="97">
        <v>4</v>
      </c>
      <c r="AJ417" s="97">
        <v>5</v>
      </c>
      <c r="AK417" s="97">
        <v>9</v>
      </c>
      <c r="AL417" s="97">
        <v>6</v>
      </c>
      <c r="AM417" s="97">
        <v>9</v>
      </c>
      <c r="AN417" s="96" t="s">
        <v>483</v>
      </c>
      <c r="AO417" s="97">
        <v>3</v>
      </c>
      <c r="AP417" s="31">
        <f>IFERROR(IF(AN417="CIKDITIRO",VLOOKUP(A417,'BR DTG CIKDITIRO'!C:E,3,0),IF(FR_HITUNG_MINMAX!AN417="PESALAKAN",VLOOKUP(FR_HITUNG_MINMAX!A417,'BR DTG ADW'!C:E,3,0),IF(FR_HITUNG_MINMAX!AN417="PACUL",VLOOKUP(FR_HITUNG_MINMAX!A417,'BR DTG PACUL'!C:E,3,0),IF(FR_HITUNG_MINMAX!AN417="TRAYEMAN",VLOOKUP(FR_HITUNG_MINMAX!A417,'BR DTG TRAYEMAN'!C:E,3,0),"?")))),0)</f>
        <v>0</v>
      </c>
      <c r="AQ417" s="31">
        <f>IF(AN417="PACUL",VLOOKUP(A417,'STOK PACUL'!C:H,6,0),IF(FR_HITUNG_MINMAX!AN417="PESALAKAN",VLOOKUP(FR_HITUNG_MINMAX!A417,'STOK PESALAKAN'!C:H,6,0),IF(FR_HITUNG_MINMAX!AN417="CIKDITIRO",VLOOKUP(FR_HITUNG_MINMAX!A417,'STOK CIKDITIRO'!C:H,6,0),IF(FR_HITUNG_MINMAX!AN417="TRAYEMAN",VLOOKUP(FR_HITUNG_MINMAX!A417,'STOK TRAYEMAN'!C:H,6,0),"?"))))</f>
        <v>3</v>
      </c>
      <c r="AR417" s="25">
        <f t="shared" si="19"/>
        <v>3</v>
      </c>
      <c r="AS417" s="25">
        <f t="shared" ref="AS417:AS480" si="21">ROUNDUP(AL417/2,0)</f>
        <v>3</v>
      </c>
      <c r="AT417" s="25">
        <f t="shared" si="20"/>
        <v>4</v>
      </c>
    </row>
    <row r="418" spans="1:46" ht="30">
      <c r="A418" s="96" t="s">
        <v>440</v>
      </c>
      <c r="B418" s="96" t="s">
        <v>1241</v>
      </c>
      <c r="C418" s="96" t="s">
        <v>877</v>
      </c>
      <c r="D418" s="96" t="s">
        <v>1377</v>
      </c>
      <c r="E418" s="96" t="s">
        <v>484</v>
      </c>
      <c r="F418" s="97">
        <v>45000</v>
      </c>
      <c r="G418" s="97">
        <v>1</v>
      </c>
      <c r="H418" s="96" t="s">
        <v>1185</v>
      </c>
      <c r="I418" s="96" t="s">
        <v>1185</v>
      </c>
      <c r="J418" s="98">
        <v>1</v>
      </c>
      <c r="K418" s="97">
        <v>1</v>
      </c>
      <c r="L418" s="97">
        <v>1</v>
      </c>
      <c r="M418" s="97">
        <v>0</v>
      </c>
      <c r="N418" s="97">
        <v>3</v>
      </c>
      <c r="O418" s="97">
        <v>0</v>
      </c>
      <c r="P418" s="97">
        <v>0</v>
      </c>
      <c r="Q418" s="97">
        <v>0</v>
      </c>
      <c r="R418" s="97">
        <v>0</v>
      </c>
      <c r="S418" s="97">
        <v>0</v>
      </c>
      <c r="T418" s="97">
        <v>0</v>
      </c>
      <c r="U418" s="97">
        <v>1</v>
      </c>
      <c r="V418" s="97">
        <v>0</v>
      </c>
      <c r="W418" s="97">
        <v>0</v>
      </c>
      <c r="X418" s="97">
        <v>3</v>
      </c>
      <c r="Y418" s="97">
        <v>1</v>
      </c>
      <c r="Z418" s="97">
        <v>3</v>
      </c>
      <c r="AA418" s="97">
        <v>3</v>
      </c>
      <c r="AB418" s="97">
        <v>0</v>
      </c>
      <c r="AC418" s="97">
        <v>0</v>
      </c>
      <c r="AD418" s="97">
        <v>0</v>
      </c>
      <c r="AE418" s="97">
        <v>0</v>
      </c>
      <c r="AF418" s="97">
        <v>0</v>
      </c>
      <c r="AG418" s="97">
        <v>1</v>
      </c>
      <c r="AH418" s="97">
        <v>1</v>
      </c>
      <c r="AI418" s="97">
        <v>0</v>
      </c>
      <c r="AJ418" s="97">
        <v>1</v>
      </c>
      <c r="AK418" s="97">
        <v>3</v>
      </c>
      <c r="AL418" s="97">
        <v>3</v>
      </c>
      <c r="AM418" s="97">
        <v>3</v>
      </c>
      <c r="AN418" s="96" t="s">
        <v>483</v>
      </c>
      <c r="AO418" s="97">
        <v>4</v>
      </c>
      <c r="AP418" s="31">
        <f>IFERROR(IF(AN418="CIKDITIRO",VLOOKUP(A418,'BR DTG CIKDITIRO'!C:E,3,0),IF(FR_HITUNG_MINMAX!AN418="PESALAKAN",VLOOKUP(FR_HITUNG_MINMAX!A418,'BR DTG ADW'!C:E,3,0),IF(FR_HITUNG_MINMAX!AN418="PACUL",VLOOKUP(FR_HITUNG_MINMAX!A418,'BR DTG PACUL'!C:E,3,0),IF(FR_HITUNG_MINMAX!AN418="TRAYEMAN",VLOOKUP(FR_HITUNG_MINMAX!A418,'BR DTG TRAYEMAN'!C:E,3,0),"?")))),0)</f>
        <v>0</v>
      </c>
      <c r="AQ418" s="31">
        <f>IF(AN418="PACUL",VLOOKUP(A418,'STOK PACUL'!C:H,6,0),IF(FR_HITUNG_MINMAX!AN418="PESALAKAN",VLOOKUP(FR_HITUNG_MINMAX!A418,'STOK PESALAKAN'!C:H,6,0),IF(FR_HITUNG_MINMAX!AN418="CIKDITIRO",VLOOKUP(FR_HITUNG_MINMAX!A418,'STOK CIKDITIRO'!C:H,6,0),IF(FR_HITUNG_MINMAX!AN418="TRAYEMAN",VLOOKUP(FR_HITUNG_MINMAX!A418,'STOK TRAYEMAN'!C:H,6,0),"?"))))</f>
        <v>4</v>
      </c>
      <c r="AR418" s="25">
        <f t="shared" si="19"/>
        <v>4</v>
      </c>
      <c r="AS418" s="25">
        <f t="shared" si="21"/>
        <v>2</v>
      </c>
      <c r="AT418" s="25">
        <f t="shared" si="20"/>
        <v>3</v>
      </c>
    </row>
    <row r="419" spans="1:46">
      <c r="A419" s="96" t="s">
        <v>1244</v>
      </c>
      <c r="B419" s="96" t="s">
        <v>764</v>
      </c>
      <c r="C419" s="96" t="s">
        <v>881</v>
      </c>
      <c r="D419" s="96" t="s">
        <v>1365</v>
      </c>
      <c r="E419" s="96" t="s">
        <v>482</v>
      </c>
      <c r="F419" s="97">
        <v>30150</v>
      </c>
      <c r="G419" s="97">
        <v>1</v>
      </c>
      <c r="H419" s="96" t="s">
        <v>30</v>
      </c>
      <c r="I419" s="96" t="s">
        <v>2</v>
      </c>
      <c r="J419" s="98">
        <v>1</v>
      </c>
      <c r="K419" s="97">
        <v>1</v>
      </c>
      <c r="L419" s="97">
        <v>0</v>
      </c>
      <c r="M419" s="97">
        <v>0</v>
      </c>
      <c r="N419" s="97">
        <v>1</v>
      </c>
      <c r="O419" s="97">
        <v>0</v>
      </c>
      <c r="P419" s="97">
        <v>0</v>
      </c>
      <c r="Q419" s="97">
        <v>0</v>
      </c>
      <c r="R419" s="97">
        <v>0</v>
      </c>
      <c r="S419" s="97">
        <v>0</v>
      </c>
      <c r="T419" s="97">
        <v>0</v>
      </c>
      <c r="U419" s="97">
        <v>0</v>
      </c>
      <c r="V419" s="97">
        <v>0</v>
      </c>
      <c r="W419" s="97">
        <v>0</v>
      </c>
      <c r="X419" s="97">
        <v>1</v>
      </c>
      <c r="Y419" s="97">
        <v>0</v>
      </c>
      <c r="Z419" s="97">
        <v>1</v>
      </c>
      <c r="AA419" s="97">
        <v>1</v>
      </c>
      <c r="AB419" s="97">
        <v>0</v>
      </c>
      <c r="AC419" s="97">
        <v>0</v>
      </c>
      <c r="AD419" s="97">
        <v>0</v>
      </c>
      <c r="AE419" s="97">
        <v>0</v>
      </c>
      <c r="AF419" s="97">
        <v>0</v>
      </c>
      <c r="AG419" s="97">
        <v>0</v>
      </c>
      <c r="AH419" s="97">
        <v>0</v>
      </c>
      <c r="AI419" s="97">
        <v>0</v>
      </c>
      <c r="AJ419" s="97">
        <v>0</v>
      </c>
      <c r="AK419" s="97">
        <v>1</v>
      </c>
      <c r="AL419" s="97">
        <v>1</v>
      </c>
      <c r="AM419" s="97">
        <v>1</v>
      </c>
      <c r="AN419" s="96" t="s">
        <v>483</v>
      </c>
      <c r="AO419" s="97">
        <v>3</v>
      </c>
      <c r="AP419" s="31">
        <f>IFERROR(IF(AN419="CIKDITIRO",VLOOKUP(A419,'BR DTG CIKDITIRO'!C:E,3,0),IF(FR_HITUNG_MINMAX!AN419="PESALAKAN",VLOOKUP(FR_HITUNG_MINMAX!A419,'BR DTG ADW'!C:E,3,0),IF(FR_HITUNG_MINMAX!AN419="PACUL",VLOOKUP(FR_HITUNG_MINMAX!A419,'BR DTG PACUL'!C:E,3,0),IF(FR_HITUNG_MINMAX!AN419="TRAYEMAN",VLOOKUP(FR_HITUNG_MINMAX!A419,'BR DTG TRAYEMAN'!C:E,3,0),"?")))),0)</f>
        <v>0</v>
      </c>
      <c r="AQ419" s="31">
        <f>IF(AN419="PACUL",VLOOKUP(A419,'STOK PACUL'!C:H,6,0),IF(FR_HITUNG_MINMAX!AN419="PESALAKAN",VLOOKUP(FR_HITUNG_MINMAX!A419,'STOK PESALAKAN'!C:H,6,0),IF(FR_HITUNG_MINMAX!AN419="CIKDITIRO",VLOOKUP(FR_HITUNG_MINMAX!A419,'STOK CIKDITIRO'!C:H,6,0),IF(FR_HITUNG_MINMAX!AN419="TRAYEMAN",VLOOKUP(FR_HITUNG_MINMAX!A419,'STOK TRAYEMAN'!C:H,6,0),"?"))))</f>
        <v>3</v>
      </c>
      <c r="AR419" s="25">
        <f t="shared" ref="AR419:AR482" si="22">IFERROR(AQ419,AO419+AP419)</f>
        <v>3</v>
      </c>
      <c r="AS419" s="25">
        <f t="shared" si="21"/>
        <v>1</v>
      </c>
      <c r="AT419" s="25">
        <f t="shared" si="20"/>
        <v>2</v>
      </c>
    </row>
    <row r="420" spans="1:46" ht="30">
      <c r="A420" s="96" t="s">
        <v>1900</v>
      </c>
      <c r="B420" s="96" t="s">
        <v>1901</v>
      </c>
      <c r="C420" s="96" t="s">
        <v>881</v>
      </c>
      <c r="D420" s="96" t="s">
        <v>1377</v>
      </c>
      <c r="E420" s="96" t="s">
        <v>482</v>
      </c>
      <c r="F420" s="97">
        <v>26000</v>
      </c>
      <c r="G420" s="97">
        <v>1</v>
      </c>
      <c r="H420" s="96" t="s">
        <v>85</v>
      </c>
      <c r="I420" s="96" t="s">
        <v>1185</v>
      </c>
      <c r="J420" s="98">
        <v>1</v>
      </c>
      <c r="K420" s="97">
        <v>1</v>
      </c>
      <c r="L420" s="97">
        <v>0</v>
      </c>
      <c r="M420" s="97">
        <v>0</v>
      </c>
      <c r="N420" s="97">
        <v>0</v>
      </c>
      <c r="O420" s="97">
        <v>0</v>
      </c>
      <c r="P420" s="97">
        <v>0</v>
      </c>
      <c r="Q420" s="97">
        <v>0</v>
      </c>
      <c r="R420" s="97">
        <v>0</v>
      </c>
      <c r="S420" s="97">
        <v>1</v>
      </c>
      <c r="T420" s="97">
        <v>0</v>
      </c>
      <c r="U420" s="97">
        <v>0</v>
      </c>
      <c r="V420" s="97">
        <v>0</v>
      </c>
      <c r="W420" s="97">
        <v>0</v>
      </c>
      <c r="X420" s="97">
        <v>1</v>
      </c>
      <c r="Y420" s="97">
        <v>0</v>
      </c>
      <c r="Z420" s="97">
        <v>0</v>
      </c>
      <c r="AA420" s="97">
        <v>0</v>
      </c>
      <c r="AB420" s="97">
        <v>0</v>
      </c>
      <c r="AC420" s="97">
        <v>0</v>
      </c>
      <c r="AD420" s="97">
        <v>0</v>
      </c>
      <c r="AE420" s="97">
        <v>1</v>
      </c>
      <c r="AF420" s="97">
        <v>1</v>
      </c>
      <c r="AG420" s="97">
        <v>1</v>
      </c>
      <c r="AH420" s="97">
        <v>0</v>
      </c>
      <c r="AI420" s="97">
        <v>0</v>
      </c>
      <c r="AJ420" s="97">
        <v>0</v>
      </c>
      <c r="AK420" s="97">
        <v>1</v>
      </c>
      <c r="AL420" s="97">
        <v>1</v>
      </c>
      <c r="AM420" s="97">
        <v>1</v>
      </c>
      <c r="AN420" s="96" t="s">
        <v>483</v>
      </c>
      <c r="AO420" s="97">
        <v>0</v>
      </c>
      <c r="AP420" s="31">
        <f>IFERROR(IF(AN420="CIKDITIRO",VLOOKUP(A420,'BR DTG CIKDITIRO'!C:E,3,0),IF(FR_HITUNG_MINMAX!AN420="PESALAKAN",VLOOKUP(FR_HITUNG_MINMAX!A420,'BR DTG ADW'!C:E,3,0),IF(FR_HITUNG_MINMAX!AN420="PACUL",VLOOKUP(FR_HITUNG_MINMAX!A420,'BR DTG PACUL'!C:E,3,0),IF(FR_HITUNG_MINMAX!AN420="TRAYEMAN",VLOOKUP(FR_HITUNG_MINMAX!A420,'BR DTG TRAYEMAN'!C:E,3,0),"?")))),0)</f>
        <v>0</v>
      </c>
      <c r="AQ420" s="31">
        <f>IF(AN420="PACUL",VLOOKUP(A420,'STOK PACUL'!C:H,6,0),IF(FR_HITUNG_MINMAX!AN420="PESALAKAN",VLOOKUP(FR_HITUNG_MINMAX!A420,'STOK PESALAKAN'!C:H,6,0),IF(FR_HITUNG_MINMAX!AN420="CIKDITIRO",VLOOKUP(FR_HITUNG_MINMAX!A420,'STOK CIKDITIRO'!C:H,6,0),IF(FR_HITUNG_MINMAX!AN420="TRAYEMAN",VLOOKUP(FR_HITUNG_MINMAX!A420,'STOK TRAYEMAN'!C:H,6,0),"?"))))</f>
        <v>0</v>
      </c>
      <c r="AR420" s="25">
        <f t="shared" si="22"/>
        <v>0</v>
      </c>
      <c r="AS420" s="25">
        <f t="shared" si="21"/>
        <v>1</v>
      </c>
      <c r="AT420" s="25">
        <f t="shared" si="20"/>
        <v>1</v>
      </c>
    </row>
    <row r="421" spans="1:46">
      <c r="A421" s="96" t="s">
        <v>522</v>
      </c>
      <c r="B421" s="96" t="s">
        <v>1245</v>
      </c>
      <c r="C421" s="96" t="s">
        <v>881</v>
      </c>
      <c r="D421" s="96" t="s">
        <v>1377</v>
      </c>
      <c r="E421" s="96" t="s">
        <v>482</v>
      </c>
      <c r="F421" s="97">
        <v>15000</v>
      </c>
      <c r="G421" s="97">
        <v>1</v>
      </c>
      <c r="H421" s="96" t="s">
        <v>30</v>
      </c>
      <c r="I421" s="96" t="s">
        <v>1185</v>
      </c>
      <c r="J421" s="98">
        <v>1</v>
      </c>
      <c r="K421" s="97">
        <v>1</v>
      </c>
      <c r="L421" s="97">
        <v>1</v>
      </c>
      <c r="M421" s="97">
        <v>0</v>
      </c>
      <c r="N421" s="97">
        <v>0</v>
      </c>
      <c r="O421" s="97">
        <v>0</v>
      </c>
      <c r="P421" s="97">
        <v>0</v>
      </c>
      <c r="Q421" s="97">
        <v>0</v>
      </c>
      <c r="R421" s="97">
        <v>0</v>
      </c>
      <c r="S421" s="97">
        <v>0</v>
      </c>
      <c r="T421" s="97">
        <v>0</v>
      </c>
      <c r="U421" s="97">
        <v>0</v>
      </c>
      <c r="V421" s="97">
        <v>0</v>
      </c>
      <c r="W421" s="97">
        <v>0</v>
      </c>
      <c r="X421" s="97">
        <v>1</v>
      </c>
      <c r="Y421" s="97">
        <v>1</v>
      </c>
      <c r="Z421" s="97">
        <v>0</v>
      </c>
      <c r="AA421" s="97">
        <v>0</v>
      </c>
      <c r="AB421" s="97">
        <v>0</v>
      </c>
      <c r="AC421" s="97">
        <v>0</v>
      </c>
      <c r="AD421" s="97">
        <v>0</v>
      </c>
      <c r="AE421" s="97">
        <v>0</v>
      </c>
      <c r="AF421" s="97">
        <v>0</v>
      </c>
      <c r="AG421" s="97">
        <v>0</v>
      </c>
      <c r="AH421" s="97">
        <v>0</v>
      </c>
      <c r="AI421" s="97">
        <v>0</v>
      </c>
      <c r="AJ421" s="97">
        <v>1</v>
      </c>
      <c r="AK421" s="97">
        <v>1</v>
      </c>
      <c r="AL421" s="97">
        <v>1</v>
      </c>
      <c r="AM421" s="97">
        <v>2</v>
      </c>
      <c r="AN421" s="96" t="s">
        <v>483</v>
      </c>
      <c r="AO421" s="97">
        <v>3</v>
      </c>
      <c r="AP421" s="31">
        <f>IFERROR(IF(AN421="CIKDITIRO",VLOOKUP(A421,'BR DTG CIKDITIRO'!C:E,3,0),IF(FR_HITUNG_MINMAX!AN421="PESALAKAN",VLOOKUP(FR_HITUNG_MINMAX!A421,'BR DTG ADW'!C:E,3,0),IF(FR_HITUNG_MINMAX!AN421="PACUL",VLOOKUP(FR_HITUNG_MINMAX!A421,'BR DTG PACUL'!C:E,3,0),IF(FR_HITUNG_MINMAX!AN421="TRAYEMAN",VLOOKUP(FR_HITUNG_MINMAX!A421,'BR DTG TRAYEMAN'!C:E,3,0),"?")))),0)</f>
        <v>0</v>
      </c>
      <c r="AQ421" s="31">
        <f>IF(AN421="PACUL",VLOOKUP(A421,'STOK PACUL'!C:H,6,0),IF(FR_HITUNG_MINMAX!AN421="PESALAKAN",VLOOKUP(FR_HITUNG_MINMAX!A421,'STOK PESALAKAN'!C:H,6,0),IF(FR_HITUNG_MINMAX!AN421="CIKDITIRO",VLOOKUP(FR_HITUNG_MINMAX!A421,'STOK CIKDITIRO'!C:H,6,0),IF(FR_HITUNG_MINMAX!AN421="TRAYEMAN",VLOOKUP(FR_HITUNG_MINMAX!A421,'STOK TRAYEMAN'!C:H,6,0),"?"))))</f>
        <v>3</v>
      </c>
      <c r="AR421" s="25">
        <f t="shared" si="22"/>
        <v>3</v>
      </c>
      <c r="AS421" s="25">
        <f t="shared" si="21"/>
        <v>1</v>
      </c>
      <c r="AT421" s="25">
        <f t="shared" si="20"/>
        <v>1</v>
      </c>
    </row>
    <row r="422" spans="1:46">
      <c r="A422" s="96" t="s">
        <v>528</v>
      </c>
      <c r="B422" s="96" t="s">
        <v>772</v>
      </c>
      <c r="C422" s="96" t="s">
        <v>876</v>
      </c>
      <c r="D422" s="96" t="s">
        <v>1377</v>
      </c>
      <c r="E422" s="96" t="s">
        <v>482</v>
      </c>
      <c r="F422" s="97">
        <v>20000</v>
      </c>
      <c r="G422" s="97">
        <v>1</v>
      </c>
      <c r="H422" s="96" t="s">
        <v>1185</v>
      </c>
      <c r="I422" s="96" t="s">
        <v>1185</v>
      </c>
      <c r="J422" s="98">
        <v>1</v>
      </c>
      <c r="K422" s="97">
        <v>1</v>
      </c>
      <c r="L422" s="97">
        <v>1</v>
      </c>
      <c r="M422" s="97">
        <v>0</v>
      </c>
      <c r="N422" s="97">
        <v>0</v>
      </c>
      <c r="O422" s="97">
        <v>0</v>
      </c>
      <c r="P422" s="97">
        <v>0</v>
      </c>
      <c r="Q422" s="97">
        <v>0</v>
      </c>
      <c r="R422" s="97">
        <v>0</v>
      </c>
      <c r="S422" s="97">
        <v>0</v>
      </c>
      <c r="T422" s="97">
        <v>0</v>
      </c>
      <c r="U422" s="97">
        <v>0</v>
      </c>
      <c r="V422" s="97">
        <v>0</v>
      </c>
      <c r="W422" s="97">
        <v>0</v>
      </c>
      <c r="X422" s="97">
        <v>1</v>
      </c>
      <c r="Y422" s="97">
        <v>1</v>
      </c>
      <c r="Z422" s="97">
        <v>0</v>
      </c>
      <c r="AA422" s="97">
        <v>0</v>
      </c>
      <c r="AB422" s="97">
        <v>0</v>
      </c>
      <c r="AC422" s="97">
        <v>0</v>
      </c>
      <c r="AD422" s="97">
        <v>0</v>
      </c>
      <c r="AE422" s="97">
        <v>0</v>
      </c>
      <c r="AF422" s="97">
        <v>0</v>
      </c>
      <c r="AG422" s="97">
        <v>0</v>
      </c>
      <c r="AH422" s="97">
        <v>0</v>
      </c>
      <c r="AI422" s="97">
        <v>0</v>
      </c>
      <c r="AJ422" s="97">
        <v>1</v>
      </c>
      <c r="AK422" s="97">
        <v>1</v>
      </c>
      <c r="AL422" s="97">
        <v>0</v>
      </c>
      <c r="AM422" s="97">
        <v>0</v>
      </c>
      <c r="AN422" s="96" t="s">
        <v>483</v>
      </c>
      <c r="AO422" s="97">
        <v>0</v>
      </c>
      <c r="AP422" s="31">
        <f>IFERROR(IF(AN422="CIKDITIRO",VLOOKUP(A422,'BR DTG CIKDITIRO'!C:E,3,0),IF(FR_HITUNG_MINMAX!AN422="PESALAKAN",VLOOKUP(FR_HITUNG_MINMAX!A422,'BR DTG ADW'!C:E,3,0),IF(FR_HITUNG_MINMAX!AN422="PACUL",VLOOKUP(FR_HITUNG_MINMAX!A422,'BR DTG PACUL'!C:E,3,0),IF(FR_HITUNG_MINMAX!AN422="TRAYEMAN",VLOOKUP(FR_HITUNG_MINMAX!A422,'BR DTG TRAYEMAN'!C:E,3,0),"?")))),0)</f>
        <v>0</v>
      </c>
      <c r="AQ422" s="31">
        <f>IF(AN422="PACUL",VLOOKUP(A422,'STOK PACUL'!C:H,6,0),IF(FR_HITUNG_MINMAX!AN422="PESALAKAN",VLOOKUP(FR_HITUNG_MINMAX!A422,'STOK PESALAKAN'!C:H,6,0),IF(FR_HITUNG_MINMAX!AN422="CIKDITIRO",VLOOKUP(FR_HITUNG_MINMAX!A422,'STOK CIKDITIRO'!C:H,6,0),IF(FR_HITUNG_MINMAX!AN422="TRAYEMAN",VLOOKUP(FR_HITUNG_MINMAX!A422,'STOK TRAYEMAN'!C:H,6,0),"?"))))</f>
        <v>0</v>
      </c>
      <c r="AR422" s="25">
        <f t="shared" si="22"/>
        <v>0</v>
      </c>
      <c r="AS422" s="25">
        <f t="shared" si="21"/>
        <v>0</v>
      </c>
      <c r="AT422" s="25">
        <f t="shared" si="20"/>
        <v>1</v>
      </c>
    </row>
    <row r="423" spans="1:46" ht="30">
      <c r="A423" s="96" t="s">
        <v>1902</v>
      </c>
      <c r="B423" s="96" t="s">
        <v>1903</v>
      </c>
      <c r="C423" s="96" t="s">
        <v>877</v>
      </c>
      <c r="D423" s="96" t="s">
        <v>1377</v>
      </c>
      <c r="E423" s="96" t="s">
        <v>482</v>
      </c>
      <c r="F423" s="97">
        <v>200000</v>
      </c>
      <c r="G423" s="97">
        <v>1</v>
      </c>
      <c r="H423" s="96" t="s">
        <v>1185</v>
      </c>
      <c r="I423" s="96" t="s">
        <v>1185</v>
      </c>
      <c r="J423" s="98">
        <v>1</v>
      </c>
      <c r="K423" s="97">
        <v>1</v>
      </c>
      <c r="L423" s="97">
        <v>0</v>
      </c>
      <c r="M423" s="97">
        <v>0</v>
      </c>
      <c r="N423" s="97">
        <v>0</v>
      </c>
      <c r="O423" s="97">
        <v>0</v>
      </c>
      <c r="P423" s="97">
        <v>0</v>
      </c>
      <c r="Q423" s="97">
        <v>0</v>
      </c>
      <c r="R423" s="97">
        <v>0</v>
      </c>
      <c r="S423" s="97">
        <v>0</v>
      </c>
      <c r="T423" s="97">
        <v>0</v>
      </c>
      <c r="U423" s="97">
        <v>0</v>
      </c>
      <c r="V423" s="97">
        <v>1</v>
      </c>
      <c r="W423" s="97">
        <v>0</v>
      </c>
      <c r="X423" s="97">
        <v>1</v>
      </c>
      <c r="Y423" s="97">
        <v>0</v>
      </c>
      <c r="Z423" s="97">
        <v>0</v>
      </c>
      <c r="AA423" s="97">
        <v>0</v>
      </c>
      <c r="AB423" s="97">
        <v>0</v>
      </c>
      <c r="AC423" s="97">
        <v>0</v>
      </c>
      <c r="AD423" s="97">
        <v>0</v>
      </c>
      <c r="AE423" s="97">
        <v>0</v>
      </c>
      <c r="AF423" s="97">
        <v>0</v>
      </c>
      <c r="AG423" s="97">
        <v>0</v>
      </c>
      <c r="AH423" s="97">
        <v>1</v>
      </c>
      <c r="AI423" s="97">
        <v>1</v>
      </c>
      <c r="AJ423" s="97">
        <v>0</v>
      </c>
      <c r="AK423" s="97">
        <v>1</v>
      </c>
      <c r="AL423" s="97">
        <v>1</v>
      </c>
      <c r="AM423" s="97">
        <v>1</v>
      </c>
      <c r="AN423" s="96" t="s">
        <v>483</v>
      </c>
      <c r="AO423" s="97">
        <v>0</v>
      </c>
      <c r="AP423" s="31">
        <f>IFERROR(IF(AN423="CIKDITIRO",VLOOKUP(A423,'BR DTG CIKDITIRO'!C:E,3,0),IF(FR_HITUNG_MINMAX!AN423="PESALAKAN",VLOOKUP(FR_HITUNG_MINMAX!A423,'BR DTG ADW'!C:E,3,0),IF(FR_HITUNG_MINMAX!AN423="PACUL",VLOOKUP(FR_HITUNG_MINMAX!A423,'BR DTG PACUL'!C:E,3,0),IF(FR_HITUNG_MINMAX!AN423="TRAYEMAN",VLOOKUP(FR_HITUNG_MINMAX!A423,'BR DTG TRAYEMAN'!C:E,3,0),"?")))),0)</f>
        <v>0</v>
      </c>
      <c r="AQ423" s="31">
        <f>IF(AN423="PACUL",VLOOKUP(A423,'STOK PACUL'!C:H,6,0),IF(FR_HITUNG_MINMAX!AN423="PESALAKAN",VLOOKUP(FR_HITUNG_MINMAX!A423,'STOK PESALAKAN'!C:H,6,0),IF(FR_HITUNG_MINMAX!AN423="CIKDITIRO",VLOOKUP(FR_HITUNG_MINMAX!A423,'STOK CIKDITIRO'!C:H,6,0),IF(FR_HITUNG_MINMAX!AN423="TRAYEMAN",VLOOKUP(FR_HITUNG_MINMAX!A423,'STOK TRAYEMAN'!C:H,6,0),"?"))))</f>
        <v>0</v>
      </c>
      <c r="AR423" s="25">
        <f t="shared" si="22"/>
        <v>0</v>
      </c>
      <c r="AS423" s="25">
        <f t="shared" si="21"/>
        <v>1</v>
      </c>
      <c r="AT423" s="25">
        <f t="shared" si="20"/>
        <v>1</v>
      </c>
    </row>
    <row r="424" spans="1:46" ht="30">
      <c r="A424" s="96" t="s">
        <v>441</v>
      </c>
      <c r="B424" s="96" t="s">
        <v>1247</v>
      </c>
      <c r="C424" s="96" t="s">
        <v>877</v>
      </c>
      <c r="D424" s="96" t="s">
        <v>1377</v>
      </c>
      <c r="E424" s="96" t="s">
        <v>485</v>
      </c>
      <c r="F424" s="97">
        <v>140000</v>
      </c>
      <c r="G424" s="97">
        <v>1</v>
      </c>
      <c r="H424" s="96" t="s">
        <v>33</v>
      </c>
      <c r="I424" s="96" t="s">
        <v>1185</v>
      </c>
      <c r="J424" s="98" t="s">
        <v>1366</v>
      </c>
      <c r="K424" s="97">
        <v>1</v>
      </c>
      <c r="L424" s="97">
        <v>2</v>
      </c>
      <c r="M424" s="97">
        <v>0</v>
      </c>
      <c r="N424" s="97">
        <v>2</v>
      </c>
      <c r="O424" s="97">
        <v>1</v>
      </c>
      <c r="P424" s="97">
        <v>0</v>
      </c>
      <c r="Q424" s="97">
        <v>0</v>
      </c>
      <c r="R424" s="97">
        <v>1</v>
      </c>
      <c r="S424" s="97">
        <v>0</v>
      </c>
      <c r="T424" s="97">
        <v>0</v>
      </c>
      <c r="U424" s="97">
        <v>1</v>
      </c>
      <c r="V424" s="97">
        <v>0</v>
      </c>
      <c r="W424" s="97">
        <v>0</v>
      </c>
      <c r="X424" s="97">
        <v>2</v>
      </c>
      <c r="Y424" s="97">
        <v>2</v>
      </c>
      <c r="Z424" s="97">
        <v>2</v>
      </c>
      <c r="AA424" s="97">
        <v>3</v>
      </c>
      <c r="AB424" s="97">
        <v>1</v>
      </c>
      <c r="AC424" s="97">
        <v>0</v>
      </c>
      <c r="AD424" s="97">
        <v>1</v>
      </c>
      <c r="AE424" s="97">
        <v>1</v>
      </c>
      <c r="AF424" s="97">
        <v>0</v>
      </c>
      <c r="AG424" s="97">
        <v>1</v>
      </c>
      <c r="AH424" s="97">
        <v>1</v>
      </c>
      <c r="AI424" s="97">
        <v>0</v>
      </c>
      <c r="AJ424" s="97">
        <v>2</v>
      </c>
      <c r="AK424" s="97">
        <v>3</v>
      </c>
      <c r="AL424" s="97">
        <v>2</v>
      </c>
      <c r="AM424" s="97">
        <v>3</v>
      </c>
      <c r="AN424" s="96" t="s">
        <v>483</v>
      </c>
      <c r="AO424" s="97">
        <v>2</v>
      </c>
      <c r="AP424" s="31">
        <f>IFERROR(IF(AN424="CIKDITIRO",VLOOKUP(A424,'BR DTG CIKDITIRO'!C:E,3,0),IF(FR_HITUNG_MINMAX!AN424="PESALAKAN",VLOOKUP(FR_HITUNG_MINMAX!A424,'BR DTG ADW'!C:E,3,0),IF(FR_HITUNG_MINMAX!AN424="PACUL",VLOOKUP(FR_HITUNG_MINMAX!A424,'BR DTG PACUL'!C:E,3,0),IF(FR_HITUNG_MINMAX!AN424="TRAYEMAN",VLOOKUP(FR_HITUNG_MINMAX!A424,'BR DTG TRAYEMAN'!C:E,3,0),"?")))),0)</f>
        <v>0</v>
      </c>
      <c r="AQ424" s="31">
        <f>IF(AN424="PACUL",VLOOKUP(A424,'STOK PACUL'!C:H,6,0),IF(FR_HITUNG_MINMAX!AN424="PESALAKAN",VLOOKUP(FR_HITUNG_MINMAX!A424,'STOK PESALAKAN'!C:H,6,0),IF(FR_HITUNG_MINMAX!AN424="CIKDITIRO",VLOOKUP(FR_HITUNG_MINMAX!A424,'STOK CIKDITIRO'!C:H,6,0),IF(FR_HITUNG_MINMAX!AN424="TRAYEMAN",VLOOKUP(FR_HITUNG_MINMAX!A424,'STOK TRAYEMAN'!C:H,6,0),"?"))))</f>
        <v>2</v>
      </c>
      <c r="AR424" s="25">
        <f t="shared" si="22"/>
        <v>2</v>
      </c>
      <c r="AS424" s="25">
        <f t="shared" si="21"/>
        <v>1</v>
      </c>
      <c r="AT424" s="25">
        <f t="shared" si="20"/>
        <v>3</v>
      </c>
    </row>
    <row r="425" spans="1:46" ht="30">
      <c r="A425" s="96" t="s">
        <v>1904</v>
      </c>
      <c r="B425" s="96" t="s">
        <v>1905</v>
      </c>
      <c r="C425" s="96" t="s">
        <v>877</v>
      </c>
      <c r="D425" s="96" t="s">
        <v>1377</v>
      </c>
      <c r="E425" s="96" t="s">
        <v>482</v>
      </c>
      <c r="F425" s="97">
        <v>120000</v>
      </c>
      <c r="G425" s="97">
        <v>1</v>
      </c>
      <c r="H425" s="96" t="s">
        <v>1185</v>
      </c>
      <c r="I425" s="96" t="s">
        <v>1185</v>
      </c>
      <c r="J425" s="98">
        <v>1</v>
      </c>
      <c r="K425" s="97">
        <v>1</v>
      </c>
      <c r="L425" s="97">
        <v>0</v>
      </c>
      <c r="M425" s="97">
        <v>0</v>
      </c>
      <c r="N425" s="97">
        <v>0</v>
      </c>
      <c r="O425" s="97">
        <v>0</v>
      </c>
      <c r="P425" s="97">
        <v>0</v>
      </c>
      <c r="Q425" s="97">
        <v>0</v>
      </c>
      <c r="R425" s="97">
        <v>1</v>
      </c>
      <c r="S425" s="97">
        <v>0</v>
      </c>
      <c r="T425" s="97">
        <v>0</v>
      </c>
      <c r="U425" s="97">
        <v>1</v>
      </c>
      <c r="V425" s="97">
        <v>0</v>
      </c>
      <c r="W425" s="97">
        <v>0</v>
      </c>
      <c r="X425" s="97">
        <v>1</v>
      </c>
      <c r="Y425" s="97">
        <v>0</v>
      </c>
      <c r="Z425" s="97">
        <v>0</v>
      </c>
      <c r="AA425" s="97">
        <v>0</v>
      </c>
      <c r="AB425" s="97">
        <v>0</v>
      </c>
      <c r="AC425" s="97">
        <v>0</v>
      </c>
      <c r="AD425" s="97">
        <v>1</v>
      </c>
      <c r="AE425" s="97">
        <v>1</v>
      </c>
      <c r="AF425" s="97">
        <v>0</v>
      </c>
      <c r="AG425" s="97">
        <v>1</v>
      </c>
      <c r="AH425" s="97">
        <v>1</v>
      </c>
      <c r="AI425" s="97">
        <v>0</v>
      </c>
      <c r="AJ425" s="97">
        <v>0</v>
      </c>
      <c r="AK425" s="97">
        <v>1</v>
      </c>
      <c r="AL425" s="97">
        <v>1</v>
      </c>
      <c r="AM425" s="97">
        <v>1</v>
      </c>
      <c r="AN425" s="96" t="s">
        <v>483</v>
      </c>
      <c r="AO425" s="97">
        <v>0</v>
      </c>
      <c r="AP425" s="31">
        <f>IFERROR(IF(AN425="CIKDITIRO",VLOOKUP(A425,'BR DTG CIKDITIRO'!C:E,3,0),IF(FR_HITUNG_MINMAX!AN425="PESALAKAN",VLOOKUP(FR_HITUNG_MINMAX!A425,'BR DTG ADW'!C:E,3,0),IF(FR_HITUNG_MINMAX!AN425="PACUL",VLOOKUP(FR_HITUNG_MINMAX!A425,'BR DTG PACUL'!C:E,3,0),IF(FR_HITUNG_MINMAX!AN425="TRAYEMAN",VLOOKUP(FR_HITUNG_MINMAX!A425,'BR DTG TRAYEMAN'!C:E,3,0),"?")))),0)</f>
        <v>0</v>
      </c>
      <c r="AQ425" s="31">
        <f>IF(AN425="PACUL",VLOOKUP(A425,'STOK PACUL'!C:H,6,0),IF(FR_HITUNG_MINMAX!AN425="PESALAKAN",VLOOKUP(FR_HITUNG_MINMAX!A425,'STOK PESALAKAN'!C:H,6,0),IF(FR_HITUNG_MINMAX!AN425="CIKDITIRO",VLOOKUP(FR_HITUNG_MINMAX!A425,'STOK CIKDITIRO'!C:H,6,0),IF(FR_HITUNG_MINMAX!AN425="TRAYEMAN",VLOOKUP(FR_HITUNG_MINMAX!A425,'STOK TRAYEMAN'!C:H,6,0),"?"))))</f>
        <v>0</v>
      </c>
      <c r="AR425" s="25">
        <f t="shared" si="22"/>
        <v>0</v>
      </c>
      <c r="AS425" s="25">
        <f t="shared" si="21"/>
        <v>1</v>
      </c>
      <c r="AT425" s="25">
        <f t="shared" si="20"/>
        <v>2</v>
      </c>
    </row>
    <row r="426" spans="1:46">
      <c r="A426" s="96" t="s">
        <v>570</v>
      </c>
      <c r="B426" s="96" t="s">
        <v>1248</v>
      </c>
      <c r="C426" s="96" t="s">
        <v>888</v>
      </c>
      <c r="D426" s="96" t="s">
        <v>1381</v>
      </c>
      <c r="E426" s="96" t="s">
        <v>482</v>
      </c>
      <c r="F426" s="97">
        <v>5000</v>
      </c>
      <c r="G426" s="97">
        <v>1</v>
      </c>
      <c r="H426" s="96" t="s">
        <v>1185</v>
      </c>
      <c r="I426" s="96" t="s">
        <v>1185</v>
      </c>
      <c r="J426" s="98">
        <v>1</v>
      </c>
      <c r="K426" s="97">
        <v>1</v>
      </c>
      <c r="L426" s="97">
        <v>0</v>
      </c>
      <c r="M426" s="97">
        <v>0</v>
      </c>
      <c r="N426" s="97">
        <v>1</v>
      </c>
      <c r="O426" s="97">
        <v>0</v>
      </c>
      <c r="P426" s="97">
        <v>0</v>
      </c>
      <c r="Q426" s="97">
        <v>0</v>
      </c>
      <c r="R426" s="97">
        <v>0</v>
      </c>
      <c r="S426" s="97">
        <v>0</v>
      </c>
      <c r="T426" s="97">
        <v>0</v>
      </c>
      <c r="U426" s="97">
        <v>0</v>
      </c>
      <c r="V426" s="97">
        <v>0</v>
      </c>
      <c r="W426" s="97">
        <v>1</v>
      </c>
      <c r="X426" s="97">
        <v>1</v>
      </c>
      <c r="Y426" s="97">
        <v>0</v>
      </c>
      <c r="Z426" s="97">
        <v>1</v>
      </c>
      <c r="AA426" s="97">
        <v>1</v>
      </c>
      <c r="AB426" s="97">
        <v>0</v>
      </c>
      <c r="AC426" s="97">
        <v>0</v>
      </c>
      <c r="AD426" s="97">
        <v>0</v>
      </c>
      <c r="AE426" s="97">
        <v>0</v>
      </c>
      <c r="AF426" s="97">
        <v>0</v>
      </c>
      <c r="AG426" s="97">
        <v>0</v>
      </c>
      <c r="AH426" s="97">
        <v>0</v>
      </c>
      <c r="AI426" s="97">
        <v>1</v>
      </c>
      <c r="AJ426" s="97">
        <v>1</v>
      </c>
      <c r="AK426" s="97">
        <v>1</v>
      </c>
      <c r="AL426" s="97">
        <v>1</v>
      </c>
      <c r="AM426" s="97">
        <v>2</v>
      </c>
      <c r="AN426" s="96" t="s">
        <v>483</v>
      </c>
      <c r="AO426" s="97">
        <v>0</v>
      </c>
      <c r="AP426" s="31">
        <f>IFERROR(IF(AN426="CIKDITIRO",VLOOKUP(A426,'BR DTG CIKDITIRO'!C:E,3,0),IF(FR_HITUNG_MINMAX!AN426="PESALAKAN",VLOOKUP(FR_HITUNG_MINMAX!A426,'BR DTG ADW'!C:E,3,0),IF(FR_HITUNG_MINMAX!AN426="PACUL",VLOOKUP(FR_HITUNG_MINMAX!A426,'BR DTG PACUL'!C:E,3,0),IF(FR_HITUNG_MINMAX!AN426="TRAYEMAN",VLOOKUP(FR_HITUNG_MINMAX!A426,'BR DTG TRAYEMAN'!C:E,3,0),"?")))),0)</f>
        <v>0</v>
      </c>
      <c r="AQ426" s="31">
        <f>IF(AN426="PACUL",VLOOKUP(A426,'STOK PACUL'!C:H,6,0),IF(FR_HITUNG_MINMAX!AN426="PESALAKAN",VLOOKUP(FR_HITUNG_MINMAX!A426,'STOK PESALAKAN'!C:H,6,0),IF(FR_HITUNG_MINMAX!AN426="CIKDITIRO",VLOOKUP(FR_HITUNG_MINMAX!A426,'STOK CIKDITIRO'!C:H,6,0),IF(FR_HITUNG_MINMAX!AN426="TRAYEMAN",VLOOKUP(FR_HITUNG_MINMAX!A426,'STOK TRAYEMAN'!C:H,6,0),"?"))))</f>
        <v>0</v>
      </c>
      <c r="AR426" s="25">
        <f t="shared" si="22"/>
        <v>0</v>
      </c>
      <c r="AS426" s="25">
        <f t="shared" si="21"/>
        <v>1</v>
      </c>
      <c r="AT426" s="25">
        <f t="shared" si="20"/>
        <v>2</v>
      </c>
    </row>
    <row r="427" spans="1:46">
      <c r="A427" s="96" t="s">
        <v>442</v>
      </c>
      <c r="B427" s="96" t="s">
        <v>1249</v>
      </c>
      <c r="C427" s="96" t="s">
        <v>884</v>
      </c>
      <c r="D427" s="96" t="s">
        <v>1377</v>
      </c>
      <c r="E427" s="96" t="s">
        <v>486</v>
      </c>
      <c r="F427" s="97">
        <v>27667</v>
      </c>
      <c r="G427" s="97">
        <v>1</v>
      </c>
      <c r="H427" s="96" t="s">
        <v>32</v>
      </c>
      <c r="I427" s="96" t="s">
        <v>1185</v>
      </c>
      <c r="J427" s="98" t="s">
        <v>1368</v>
      </c>
      <c r="K427" s="97">
        <v>1</v>
      </c>
      <c r="L427" s="97">
        <v>6</v>
      </c>
      <c r="M427" s="97">
        <v>11</v>
      </c>
      <c r="N427" s="97">
        <v>10</v>
      </c>
      <c r="O427" s="97">
        <v>6</v>
      </c>
      <c r="P427" s="97">
        <v>7</v>
      </c>
      <c r="Q427" s="97">
        <v>6</v>
      </c>
      <c r="R427" s="97">
        <v>7</v>
      </c>
      <c r="S427" s="97">
        <v>7</v>
      </c>
      <c r="T427" s="97">
        <v>10</v>
      </c>
      <c r="U427" s="97">
        <v>4</v>
      </c>
      <c r="V427" s="97">
        <v>10</v>
      </c>
      <c r="W427" s="97">
        <v>5</v>
      </c>
      <c r="X427" s="97">
        <v>11</v>
      </c>
      <c r="Y427" s="97">
        <v>17</v>
      </c>
      <c r="Z427" s="97">
        <v>21</v>
      </c>
      <c r="AA427" s="97">
        <v>16</v>
      </c>
      <c r="AB427" s="97">
        <v>13</v>
      </c>
      <c r="AC427" s="97">
        <v>13</v>
      </c>
      <c r="AD427" s="97">
        <v>13</v>
      </c>
      <c r="AE427" s="97">
        <v>14</v>
      </c>
      <c r="AF427" s="97">
        <v>17</v>
      </c>
      <c r="AG427" s="97">
        <v>11</v>
      </c>
      <c r="AH427" s="97">
        <v>14</v>
      </c>
      <c r="AI427" s="97">
        <v>15</v>
      </c>
      <c r="AJ427" s="97">
        <v>11</v>
      </c>
      <c r="AK427" s="97">
        <v>21</v>
      </c>
      <c r="AL427" s="97">
        <v>11</v>
      </c>
      <c r="AM427" s="97">
        <v>21</v>
      </c>
      <c r="AN427" s="96" t="s">
        <v>483</v>
      </c>
      <c r="AO427" s="97">
        <v>13</v>
      </c>
      <c r="AP427" s="31">
        <f>IFERROR(IF(AN427="CIKDITIRO",VLOOKUP(A427,'BR DTG CIKDITIRO'!C:E,3,0),IF(FR_HITUNG_MINMAX!AN427="PESALAKAN",VLOOKUP(FR_HITUNG_MINMAX!A427,'BR DTG ADW'!C:E,3,0),IF(FR_HITUNG_MINMAX!AN427="PACUL",VLOOKUP(FR_HITUNG_MINMAX!A427,'BR DTG PACUL'!C:E,3,0),IF(FR_HITUNG_MINMAX!AN427="TRAYEMAN",VLOOKUP(FR_HITUNG_MINMAX!A427,'BR DTG TRAYEMAN'!C:E,3,0),"?")))),0)</f>
        <v>0</v>
      </c>
      <c r="AQ427" s="31">
        <f>IF(AN427="PACUL",VLOOKUP(A427,'STOK PACUL'!C:H,6,0),IF(FR_HITUNG_MINMAX!AN427="PESALAKAN",VLOOKUP(FR_HITUNG_MINMAX!A427,'STOK PESALAKAN'!C:H,6,0),IF(FR_HITUNG_MINMAX!AN427="CIKDITIRO",VLOOKUP(FR_HITUNG_MINMAX!A427,'STOK CIKDITIRO'!C:H,6,0),IF(FR_HITUNG_MINMAX!AN427="TRAYEMAN",VLOOKUP(FR_HITUNG_MINMAX!A427,'STOK TRAYEMAN'!C:H,6,0),"?"))))</f>
        <v>13</v>
      </c>
      <c r="AR427" s="25">
        <f t="shared" si="22"/>
        <v>13</v>
      </c>
      <c r="AS427" s="25">
        <f t="shared" si="21"/>
        <v>6</v>
      </c>
      <c r="AT427" s="25">
        <f t="shared" si="20"/>
        <v>4</v>
      </c>
    </row>
    <row r="428" spans="1:46">
      <c r="A428" s="96" t="s">
        <v>443</v>
      </c>
      <c r="B428" s="96" t="s">
        <v>1250</v>
      </c>
      <c r="C428" s="96" t="s">
        <v>891</v>
      </c>
      <c r="D428" s="96" t="s">
        <v>1377</v>
      </c>
      <c r="E428" s="96" t="s">
        <v>484</v>
      </c>
      <c r="F428" s="97">
        <v>16000</v>
      </c>
      <c r="G428" s="97">
        <v>1</v>
      </c>
      <c r="H428" s="96" t="s">
        <v>86</v>
      </c>
      <c r="I428" s="96" t="s">
        <v>1185</v>
      </c>
      <c r="J428" s="98">
        <v>1</v>
      </c>
      <c r="K428" s="97">
        <v>1</v>
      </c>
      <c r="L428" s="97">
        <v>8</v>
      </c>
      <c r="M428" s="97">
        <v>5</v>
      </c>
      <c r="N428" s="97">
        <v>0</v>
      </c>
      <c r="O428" s="97">
        <v>0</v>
      </c>
      <c r="P428" s="97">
        <v>0</v>
      </c>
      <c r="Q428" s="97">
        <v>0</v>
      </c>
      <c r="R428" s="97">
        <v>0</v>
      </c>
      <c r="S428" s="97">
        <v>0</v>
      </c>
      <c r="T428" s="97">
        <v>0</v>
      </c>
      <c r="U428" s="97">
        <v>0</v>
      </c>
      <c r="V428" s="97">
        <v>0</v>
      </c>
      <c r="W428" s="97">
        <v>0</v>
      </c>
      <c r="X428" s="97">
        <v>8</v>
      </c>
      <c r="Y428" s="97">
        <v>13</v>
      </c>
      <c r="Z428" s="97">
        <v>5</v>
      </c>
      <c r="AA428" s="97">
        <v>0</v>
      </c>
      <c r="AB428" s="97">
        <v>0</v>
      </c>
      <c r="AC428" s="97">
        <v>0</v>
      </c>
      <c r="AD428" s="97">
        <v>0</v>
      </c>
      <c r="AE428" s="97">
        <v>0</v>
      </c>
      <c r="AF428" s="97">
        <v>0</v>
      </c>
      <c r="AG428" s="97">
        <v>0</v>
      </c>
      <c r="AH428" s="97">
        <v>0</v>
      </c>
      <c r="AI428" s="97">
        <v>0</v>
      </c>
      <c r="AJ428" s="97">
        <v>8</v>
      </c>
      <c r="AK428" s="97">
        <v>13</v>
      </c>
      <c r="AL428" s="97">
        <v>8</v>
      </c>
      <c r="AM428" s="97">
        <v>13</v>
      </c>
      <c r="AN428" s="96" t="s">
        <v>483</v>
      </c>
      <c r="AO428" s="97">
        <v>0</v>
      </c>
      <c r="AP428" s="31">
        <f>IFERROR(IF(AN428="CIKDITIRO",VLOOKUP(A428,'BR DTG CIKDITIRO'!C:E,3,0),IF(FR_HITUNG_MINMAX!AN428="PESALAKAN",VLOOKUP(FR_HITUNG_MINMAX!A428,'BR DTG ADW'!C:E,3,0),IF(FR_HITUNG_MINMAX!AN428="PACUL",VLOOKUP(FR_HITUNG_MINMAX!A428,'BR DTG PACUL'!C:E,3,0),IF(FR_HITUNG_MINMAX!AN428="TRAYEMAN",VLOOKUP(FR_HITUNG_MINMAX!A428,'BR DTG TRAYEMAN'!C:E,3,0),"?")))),0)</f>
        <v>0</v>
      </c>
      <c r="AQ428" s="31">
        <f>IF(AN428="PACUL",VLOOKUP(A428,'STOK PACUL'!C:H,6,0),IF(FR_HITUNG_MINMAX!AN428="PESALAKAN",VLOOKUP(FR_HITUNG_MINMAX!A428,'STOK PESALAKAN'!C:H,6,0),IF(FR_HITUNG_MINMAX!AN428="CIKDITIRO",VLOOKUP(FR_HITUNG_MINMAX!A428,'STOK CIKDITIRO'!C:H,6,0),IF(FR_HITUNG_MINMAX!AN428="TRAYEMAN",VLOOKUP(FR_HITUNG_MINMAX!A428,'STOK TRAYEMAN'!C:H,6,0),"?"))))</f>
        <v>0</v>
      </c>
      <c r="AR428" s="25">
        <f t="shared" si="22"/>
        <v>0</v>
      </c>
      <c r="AS428" s="25">
        <f t="shared" si="21"/>
        <v>4</v>
      </c>
      <c r="AT428" s="25">
        <f t="shared" si="20"/>
        <v>3</v>
      </c>
    </row>
    <row r="429" spans="1:46" ht="30">
      <c r="A429" s="96" t="s">
        <v>1906</v>
      </c>
      <c r="B429" s="96" t="s">
        <v>1907</v>
      </c>
      <c r="C429" s="96" t="s">
        <v>876</v>
      </c>
      <c r="D429" s="96" t="s">
        <v>1381</v>
      </c>
      <c r="E429" s="96" t="s">
        <v>482</v>
      </c>
      <c r="F429" s="97">
        <v>5000</v>
      </c>
      <c r="G429" s="97">
        <v>1</v>
      </c>
      <c r="H429" s="96" t="s">
        <v>85</v>
      </c>
      <c r="I429" s="96" t="s">
        <v>1185</v>
      </c>
      <c r="J429" s="98">
        <v>1</v>
      </c>
      <c r="K429" s="97">
        <v>1</v>
      </c>
      <c r="L429" s="97">
        <v>0</v>
      </c>
      <c r="M429" s="97">
        <v>0</v>
      </c>
      <c r="N429" s="97">
        <v>0</v>
      </c>
      <c r="O429" s="97">
        <v>1</v>
      </c>
      <c r="P429" s="97">
        <v>0</v>
      </c>
      <c r="Q429" s="97">
        <v>0</v>
      </c>
      <c r="R429" s="97">
        <v>0</v>
      </c>
      <c r="S429" s="97">
        <v>0</v>
      </c>
      <c r="T429" s="97">
        <v>0</v>
      </c>
      <c r="U429" s="97">
        <v>0</v>
      </c>
      <c r="V429" s="97">
        <v>0</v>
      </c>
      <c r="W429" s="97">
        <v>0</v>
      </c>
      <c r="X429" s="97">
        <v>1</v>
      </c>
      <c r="Y429" s="97">
        <v>0</v>
      </c>
      <c r="Z429" s="97">
        <v>0</v>
      </c>
      <c r="AA429" s="97">
        <v>1</v>
      </c>
      <c r="AB429" s="97">
        <v>1</v>
      </c>
      <c r="AC429" s="97">
        <v>0</v>
      </c>
      <c r="AD429" s="97">
        <v>0</v>
      </c>
      <c r="AE429" s="97">
        <v>0</v>
      </c>
      <c r="AF429" s="97">
        <v>0</v>
      </c>
      <c r="AG429" s="97">
        <v>0</v>
      </c>
      <c r="AH429" s="97">
        <v>0</v>
      </c>
      <c r="AI429" s="97">
        <v>0</v>
      </c>
      <c r="AJ429" s="97">
        <v>0</v>
      </c>
      <c r="AK429" s="97">
        <v>1</v>
      </c>
      <c r="AL429" s="97">
        <v>0</v>
      </c>
      <c r="AM429" s="97">
        <v>0</v>
      </c>
      <c r="AN429" s="96" t="s">
        <v>483</v>
      </c>
      <c r="AO429" s="97">
        <v>1</v>
      </c>
      <c r="AP429" s="31">
        <f>IFERROR(IF(AN429="CIKDITIRO",VLOOKUP(A429,'BR DTG CIKDITIRO'!C:E,3,0),IF(FR_HITUNG_MINMAX!AN429="PESALAKAN",VLOOKUP(FR_HITUNG_MINMAX!A429,'BR DTG ADW'!C:E,3,0),IF(FR_HITUNG_MINMAX!AN429="PACUL",VLOOKUP(FR_HITUNG_MINMAX!A429,'BR DTG PACUL'!C:E,3,0),IF(FR_HITUNG_MINMAX!AN429="TRAYEMAN",VLOOKUP(FR_HITUNG_MINMAX!A429,'BR DTG TRAYEMAN'!C:E,3,0),"?")))),0)</f>
        <v>0</v>
      </c>
      <c r="AQ429" s="31">
        <f>IF(AN429="PACUL",VLOOKUP(A429,'STOK PACUL'!C:H,6,0),IF(FR_HITUNG_MINMAX!AN429="PESALAKAN",VLOOKUP(FR_HITUNG_MINMAX!A429,'STOK PESALAKAN'!C:H,6,0),IF(FR_HITUNG_MINMAX!AN429="CIKDITIRO",VLOOKUP(FR_HITUNG_MINMAX!A429,'STOK CIKDITIRO'!C:H,6,0),IF(FR_HITUNG_MINMAX!AN429="TRAYEMAN",VLOOKUP(FR_HITUNG_MINMAX!A429,'STOK TRAYEMAN'!C:H,6,0),"?"))))</f>
        <v>1</v>
      </c>
      <c r="AR429" s="25">
        <f t="shared" si="22"/>
        <v>1</v>
      </c>
      <c r="AS429" s="25">
        <f t="shared" si="21"/>
        <v>0</v>
      </c>
      <c r="AT429" s="25">
        <f t="shared" si="20"/>
        <v>1</v>
      </c>
    </row>
    <row r="430" spans="1:46">
      <c r="A430" s="96" t="s">
        <v>445</v>
      </c>
      <c r="B430" s="96" t="s">
        <v>1252</v>
      </c>
      <c r="C430" s="96" t="s">
        <v>888</v>
      </c>
      <c r="D430" s="96" t="s">
        <v>1377</v>
      </c>
      <c r="E430" s="96" t="s">
        <v>482</v>
      </c>
      <c r="F430" s="97">
        <v>13000</v>
      </c>
      <c r="G430" s="97">
        <v>1</v>
      </c>
      <c r="H430" s="96" t="s">
        <v>30</v>
      </c>
      <c r="I430" s="96" t="s">
        <v>1185</v>
      </c>
      <c r="J430" s="98">
        <v>1</v>
      </c>
      <c r="K430" s="97">
        <v>1</v>
      </c>
      <c r="L430" s="97">
        <v>0</v>
      </c>
      <c r="M430" s="97">
        <v>0</v>
      </c>
      <c r="N430" s="97">
        <v>1</v>
      </c>
      <c r="O430" s="97">
        <v>1</v>
      </c>
      <c r="P430" s="97">
        <v>0</v>
      </c>
      <c r="Q430" s="97">
        <v>1</v>
      </c>
      <c r="R430" s="97">
        <v>0</v>
      </c>
      <c r="S430" s="97">
        <v>0</v>
      </c>
      <c r="T430" s="97">
        <v>0</v>
      </c>
      <c r="U430" s="97">
        <v>0</v>
      </c>
      <c r="V430" s="97">
        <v>0</v>
      </c>
      <c r="W430" s="97">
        <v>0</v>
      </c>
      <c r="X430" s="97">
        <v>1</v>
      </c>
      <c r="Y430" s="97">
        <v>0</v>
      </c>
      <c r="Z430" s="97">
        <v>1</v>
      </c>
      <c r="AA430" s="97">
        <v>2</v>
      </c>
      <c r="AB430" s="97">
        <v>1</v>
      </c>
      <c r="AC430" s="97">
        <v>1</v>
      </c>
      <c r="AD430" s="97">
        <v>1</v>
      </c>
      <c r="AE430" s="97">
        <v>0</v>
      </c>
      <c r="AF430" s="97">
        <v>0</v>
      </c>
      <c r="AG430" s="97">
        <v>0</v>
      </c>
      <c r="AH430" s="97">
        <v>0</v>
      </c>
      <c r="AI430" s="97">
        <v>0</v>
      </c>
      <c r="AJ430" s="97">
        <v>0</v>
      </c>
      <c r="AK430" s="97">
        <v>2</v>
      </c>
      <c r="AL430" s="97">
        <v>1</v>
      </c>
      <c r="AM430" s="97">
        <v>2</v>
      </c>
      <c r="AN430" s="96" t="s">
        <v>483</v>
      </c>
      <c r="AO430" s="97">
        <v>3</v>
      </c>
      <c r="AP430" s="31">
        <f>IFERROR(IF(AN430="CIKDITIRO",VLOOKUP(A430,'BR DTG CIKDITIRO'!C:E,3,0),IF(FR_HITUNG_MINMAX!AN430="PESALAKAN",VLOOKUP(FR_HITUNG_MINMAX!A430,'BR DTG ADW'!C:E,3,0),IF(FR_HITUNG_MINMAX!AN430="PACUL",VLOOKUP(FR_HITUNG_MINMAX!A430,'BR DTG PACUL'!C:E,3,0),IF(FR_HITUNG_MINMAX!AN430="TRAYEMAN",VLOOKUP(FR_HITUNG_MINMAX!A430,'BR DTG TRAYEMAN'!C:E,3,0),"?")))),0)</f>
        <v>0</v>
      </c>
      <c r="AQ430" s="31">
        <f>IF(AN430="PACUL",VLOOKUP(A430,'STOK PACUL'!C:H,6,0),IF(FR_HITUNG_MINMAX!AN430="PESALAKAN",VLOOKUP(FR_HITUNG_MINMAX!A430,'STOK PESALAKAN'!C:H,6,0),IF(FR_HITUNG_MINMAX!AN430="CIKDITIRO",VLOOKUP(FR_HITUNG_MINMAX!A430,'STOK CIKDITIRO'!C:H,6,0),IF(FR_HITUNG_MINMAX!AN430="TRAYEMAN",VLOOKUP(FR_HITUNG_MINMAX!A430,'STOK TRAYEMAN'!C:H,6,0),"?"))))</f>
        <v>3</v>
      </c>
      <c r="AR430" s="25">
        <f t="shared" si="22"/>
        <v>3</v>
      </c>
      <c r="AS430" s="25">
        <f t="shared" si="21"/>
        <v>1</v>
      </c>
      <c r="AT430" s="25">
        <f t="shared" si="20"/>
        <v>1</v>
      </c>
    </row>
    <row r="431" spans="1:46">
      <c r="A431" s="96" t="s">
        <v>1908</v>
      </c>
      <c r="B431" s="96" t="s">
        <v>1909</v>
      </c>
      <c r="C431" s="96" t="s">
        <v>876</v>
      </c>
      <c r="D431" s="96" t="s">
        <v>1381</v>
      </c>
      <c r="E431" s="96" t="s">
        <v>482</v>
      </c>
      <c r="F431" s="97">
        <v>5000</v>
      </c>
      <c r="G431" s="97">
        <v>2</v>
      </c>
      <c r="H431" s="96" t="s">
        <v>34</v>
      </c>
      <c r="I431" s="96" t="s">
        <v>1185</v>
      </c>
      <c r="J431" s="98" t="s">
        <v>1366</v>
      </c>
      <c r="K431" s="97">
        <v>1</v>
      </c>
      <c r="L431" s="97">
        <v>0</v>
      </c>
      <c r="M431" s="97">
        <v>0</v>
      </c>
      <c r="N431" s="97">
        <v>0</v>
      </c>
      <c r="O431" s="97">
        <v>0</v>
      </c>
      <c r="P431" s="97">
        <v>0</v>
      </c>
      <c r="Q431" s="97">
        <v>0</v>
      </c>
      <c r="R431" s="97">
        <v>0</v>
      </c>
      <c r="S431" s="97">
        <v>0</v>
      </c>
      <c r="T431" s="97">
        <v>1</v>
      </c>
      <c r="U431" s="97">
        <v>0</v>
      </c>
      <c r="V431" s="97">
        <v>0</v>
      </c>
      <c r="W431" s="97">
        <v>0</v>
      </c>
      <c r="X431" s="97">
        <v>1</v>
      </c>
      <c r="Y431" s="97">
        <v>0</v>
      </c>
      <c r="Z431" s="97">
        <v>0</v>
      </c>
      <c r="AA431" s="97">
        <v>0</v>
      </c>
      <c r="AB431" s="97">
        <v>0</v>
      </c>
      <c r="AC431" s="97">
        <v>0</v>
      </c>
      <c r="AD431" s="97">
        <v>0</v>
      </c>
      <c r="AE431" s="97">
        <v>0</v>
      </c>
      <c r="AF431" s="97">
        <v>1</v>
      </c>
      <c r="AG431" s="97">
        <v>0</v>
      </c>
      <c r="AH431" s="97">
        <v>0</v>
      </c>
      <c r="AI431" s="97">
        <v>0</v>
      </c>
      <c r="AJ431" s="97">
        <v>0</v>
      </c>
      <c r="AK431" s="97">
        <v>1</v>
      </c>
      <c r="AL431" s="97">
        <v>0</v>
      </c>
      <c r="AM431" s="97">
        <v>0</v>
      </c>
      <c r="AN431" s="96" t="s">
        <v>483</v>
      </c>
      <c r="AO431" s="97">
        <v>1</v>
      </c>
      <c r="AP431" s="31">
        <f>IFERROR(IF(AN431="CIKDITIRO",VLOOKUP(A431,'BR DTG CIKDITIRO'!C:E,3,0),IF(FR_HITUNG_MINMAX!AN431="PESALAKAN",VLOOKUP(FR_HITUNG_MINMAX!A431,'BR DTG ADW'!C:E,3,0),IF(FR_HITUNG_MINMAX!AN431="PACUL",VLOOKUP(FR_HITUNG_MINMAX!A431,'BR DTG PACUL'!C:E,3,0),IF(FR_HITUNG_MINMAX!AN431="TRAYEMAN",VLOOKUP(FR_HITUNG_MINMAX!A431,'BR DTG TRAYEMAN'!C:E,3,0),"?")))),0)</f>
        <v>0</v>
      </c>
      <c r="AQ431" s="31">
        <f>IF(AN431="PACUL",VLOOKUP(A431,'STOK PACUL'!C:H,6,0),IF(FR_HITUNG_MINMAX!AN431="PESALAKAN",VLOOKUP(FR_HITUNG_MINMAX!A431,'STOK PESALAKAN'!C:H,6,0),IF(FR_HITUNG_MINMAX!AN431="CIKDITIRO",VLOOKUP(FR_HITUNG_MINMAX!A431,'STOK CIKDITIRO'!C:H,6,0),IF(FR_HITUNG_MINMAX!AN431="TRAYEMAN",VLOOKUP(FR_HITUNG_MINMAX!A431,'STOK TRAYEMAN'!C:H,6,0),"?"))))</f>
        <v>1</v>
      </c>
      <c r="AR431" s="25">
        <f t="shared" si="22"/>
        <v>1</v>
      </c>
      <c r="AS431" s="25">
        <f t="shared" si="21"/>
        <v>0</v>
      </c>
      <c r="AT431" s="25">
        <f t="shared" si="20"/>
        <v>1</v>
      </c>
    </row>
    <row r="432" spans="1:46" ht="30">
      <c r="A432" s="96" t="s">
        <v>446</v>
      </c>
      <c r="B432" s="96" t="s">
        <v>1253</v>
      </c>
      <c r="C432" s="96" t="s">
        <v>877</v>
      </c>
      <c r="D432" s="96" t="s">
        <v>1377</v>
      </c>
      <c r="E432" s="96" t="s">
        <v>485</v>
      </c>
      <c r="F432" s="97">
        <v>20000</v>
      </c>
      <c r="G432" s="97">
        <v>1</v>
      </c>
      <c r="H432" s="96" t="s">
        <v>30</v>
      </c>
      <c r="I432" s="96" t="s">
        <v>1185</v>
      </c>
      <c r="J432" s="98">
        <v>1</v>
      </c>
      <c r="K432" s="97">
        <v>1</v>
      </c>
      <c r="L432" s="97">
        <v>0</v>
      </c>
      <c r="M432" s="97">
        <v>0</v>
      </c>
      <c r="N432" s="97">
        <v>0</v>
      </c>
      <c r="O432" s="97">
        <v>0</v>
      </c>
      <c r="P432" s="97">
        <v>2</v>
      </c>
      <c r="Q432" s="97">
        <v>4</v>
      </c>
      <c r="R432" s="97">
        <v>2</v>
      </c>
      <c r="S432" s="97">
        <v>1</v>
      </c>
      <c r="T432" s="97">
        <v>1</v>
      </c>
      <c r="U432" s="97">
        <v>1</v>
      </c>
      <c r="V432" s="97">
        <v>0</v>
      </c>
      <c r="W432" s="97">
        <v>2</v>
      </c>
      <c r="X432" s="97">
        <v>4</v>
      </c>
      <c r="Y432" s="97">
        <v>0</v>
      </c>
      <c r="Z432" s="97">
        <v>0</v>
      </c>
      <c r="AA432" s="97">
        <v>0</v>
      </c>
      <c r="AB432" s="97">
        <v>2</v>
      </c>
      <c r="AC432" s="97">
        <v>6</v>
      </c>
      <c r="AD432" s="97">
        <v>6</v>
      </c>
      <c r="AE432" s="97">
        <v>3</v>
      </c>
      <c r="AF432" s="97">
        <v>2</v>
      </c>
      <c r="AG432" s="97">
        <v>2</v>
      </c>
      <c r="AH432" s="97">
        <v>1</v>
      </c>
      <c r="AI432" s="97">
        <v>2</v>
      </c>
      <c r="AJ432" s="97">
        <v>2</v>
      </c>
      <c r="AK432" s="97">
        <v>6</v>
      </c>
      <c r="AL432" s="97">
        <v>4</v>
      </c>
      <c r="AM432" s="97">
        <v>6</v>
      </c>
      <c r="AN432" s="96" t="s">
        <v>483</v>
      </c>
      <c r="AO432" s="97">
        <v>5</v>
      </c>
      <c r="AP432" s="31">
        <f>IFERROR(IF(AN432="CIKDITIRO",VLOOKUP(A432,'BR DTG CIKDITIRO'!C:E,3,0),IF(FR_HITUNG_MINMAX!AN432="PESALAKAN",VLOOKUP(FR_HITUNG_MINMAX!A432,'BR DTG ADW'!C:E,3,0),IF(FR_HITUNG_MINMAX!AN432="PACUL",VLOOKUP(FR_HITUNG_MINMAX!A432,'BR DTG PACUL'!C:E,3,0),IF(FR_HITUNG_MINMAX!AN432="TRAYEMAN",VLOOKUP(FR_HITUNG_MINMAX!A432,'BR DTG TRAYEMAN'!C:E,3,0),"?")))),0)</f>
        <v>0</v>
      </c>
      <c r="AQ432" s="31">
        <f>IF(AN432="PACUL",VLOOKUP(A432,'STOK PACUL'!C:H,6,0),IF(FR_HITUNG_MINMAX!AN432="PESALAKAN",VLOOKUP(FR_HITUNG_MINMAX!A432,'STOK PESALAKAN'!C:H,6,0),IF(FR_HITUNG_MINMAX!AN432="CIKDITIRO",VLOOKUP(FR_HITUNG_MINMAX!A432,'STOK CIKDITIRO'!C:H,6,0),IF(FR_HITUNG_MINMAX!AN432="TRAYEMAN",VLOOKUP(FR_HITUNG_MINMAX!A432,'STOK TRAYEMAN'!C:H,6,0),"?"))))</f>
        <v>5</v>
      </c>
      <c r="AR432" s="25">
        <f t="shared" si="22"/>
        <v>5</v>
      </c>
      <c r="AS432" s="25">
        <f t="shared" si="21"/>
        <v>2</v>
      </c>
      <c r="AT432" s="25">
        <f t="shared" si="20"/>
        <v>3</v>
      </c>
    </row>
    <row r="433" spans="1:46" ht="30">
      <c r="A433" s="96" t="s">
        <v>447</v>
      </c>
      <c r="B433" s="96" t="s">
        <v>1254</v>
      </c>
      <c r="C433" s="96" t="s">
        <v>877</v>
      </c>
      <c r="D433" s="96" t="s">
        <v>1377</v>
      </c>
      <c r="E433" s="96" t="s">
        <v>486</v>
      </c>
      <c r="F433" s="97">
        <v>21500</v>
      </c>
      <c r="G433" s="97">
        <v>1</v>
      </c>
      <c r="H433" s="96" t="s">
        <v>31</v>
      </c>
      <c r="I433" s="96" t="s">
        <v>1185</v>
      </c>
      <c r="J433" s="98" t="s">
        <v>1368</v>
      </c>
      <c r="K433" s="97">
        <v>1</v>
      </c>
      <c r="L433" s="97">
        <v>12</v>
      </c>
      <c r="M433" s="97">
        <v>13</v>
      </c>
      <c r="N433" s="97">
        <v>16</v>
      </c>
      <c r="O433" s="97">
        <v>20</v>
      </c>
      <c r="P433" s="97">
        <v>13</v>
      </c>
      <c r="Q433" s="97">
        <v>3</v>
      </c>
      <c r="R433" s="97">
        <v>11</v>
      </c>
      <c r="S433" s="97">
        <v>20</v>
      </c>
      <c r="T433" s="97">
        <v>9</v>
      </c>
      <c r="U433" s="97">
        <v>6</v>
      </c>
      <c r="V433" s="97">
        <v>12</v>
      </c>
      <c r="W433" s="97">
        <v>5</v>
      </c>
      <c r="X433" s="97">
        <v>20</v>
      </c>
      <c r="Y433" s="97">
        <v>25</v>
      </c>
      <c r="Z433" s="97">
        <v>29</v>
      </c>
      <c r="AA433" s="97">
        <v>36</v>
      </c>
      <c r="AB433" s="97">
        <v>33</v>
      </c>
      <c r="AC433" s="97">
        <v>16</v>
      </c>
      <c r="AD433" s="97">
        <v>14</v>
      </c>
      <c r="AE433" s="97">
        <v>31</v>
      </c>
      <c r="AF433" s="97">
        <v>29</v>
      </c>
      <c r="AG433" s="97">
        <v>26</v>
      </c>
      <c r="AH433" s="97">
        <v>18</v>
      </c>
      <c r="AI433" s="97">
        <v>17</v>
      </c>
      <c r="AJ433" s="97">
        <v>17</v>
      </c>
      <c r="AK433" s="97">
        <v>36</v>
      </c>
      <c r="AL433" s="97">
        <v>20</v>
      </c>
      <c r="AM433" s="97">
        <v>36</v>
      </c>
      <c r="AN433" s="96" t="s">
        <v>483</v>
      </c>
      <c r="AO433" s="97">
        <v>8</v>
      </c>
      <c r="AP433" s="31">
        <f>IFERROR(IF(AN433="CIKDITIRO",VLOOKUP(A433,'BR DTG CIKDITIRO'!C:E,3,0),IF(FR_HITUNG_MINMAX!AN433="PESALAKAN",VLOOKUP(FR_HITUNG_MINMAX!A433,'BR DTG ADW'!C:E,3,0),IF(FR_HITUNG_MINMAX!AN433="PACUL",VLOOKUP(FR_HITUNG_MINMAX!A433,'BR DTG PACUL'!C:E,3,0),IF(FR_HITUNG_MINMAX!AN433="TRAYEMAN",VLOOKUP(FR_HITUNG_MINMAX!A433,'BR DTG TRAYEMAN'!C:E,3,0),"?")))),0)</f>
        <v>0</v>
      </c>
      <c r="AQ433" s="31">
        <f>IF(AN433="PACUL",VLOOKUP(A433,'STOK PACUL'!C:H,6,0),IF(FR_HITUNG_MINMAX!AN433="PESALAKAN",VLOOKUP(FR_HITUNG_MINMAX!A433,'STOK PESALAKAN'!C:H,6,0),IF(FR_HITUNG_MINMAX!AN433="CIKDITIRO",VLOOKUP(FR_HITUNG_MINMAX!A433,'STOK CIKDITIRO'!C:H,6,0),IF(FR_HITUNG_MINMAX!AN433="TRAYEMAN",VLOOKUP(FR_HITUNG_MINMAX!A433,'STOK TRAYEMAN'!C:H,6,0),"?"))))</f>
        <v>8</v>
      </c>
      <c r="AR433" s="25">
        <f t="shared" si="22"/>
        <v>8</v>
      </c>
      <c r="AS433" s="25">
        <f t="shared" si="21"/>
        <v>10</v>
      </c>
      <c r="AT433" s="25">
        <f t="shared" si="20"/>
        <v>4</v>
      </c>
    </row>
    <row r="434" spans="1:46">
      <c r="A434" s="96" t="s">
        <v>1672</v>
      </c>
      <c r="B434" s="96" t="s">
        <v>1673</v>
      </c>
      <c r="C434" s="96" t="s">
        <v>876</v>
      </c>
      <c r="D434" s="96" t="s">
        <v>1377</v>
      </c>
      <c r="E434" s="96" t="s">
        <v>482</v>
      </c>
      <c r="F434" s="97">
        <v>48000</v>
      </c>
      <c r="G434" s="97">
        <v>1</v>
      </c>
      <c r="H434" s="96" t="s">
        <v>103</v>
      </c>
      <c r="I434" s="96" t="s">
        <v>1185</v>
      </c>
      <c r="J434" s="98">
        <v>1</v>
      </c>
      <c r="K434" s="97">
        <v>1</v>
      </c>
      <c r="L434" s="97">
        <v>0</v>
      </c>
      <c r="M434" s="97">
        <v>0</v>
      </c>
      <c r="N434" s="97">
        <v>0</v>
      </c>
      <c r="O434" s="97">
        <v>0</v>
      </c>
      <c r="P434" s="97">
        <v>0</v>
      </c>
      <c r="Q434" s="97">
        <v>1</v>
      </c>
      <c r="R434" s="97">
        <v>0</v>
      </c>
      <c r="S434" s="97">
        <v>0</v>
      </c>
      <c r="T434" s="97">
        <v>0</v>
      </c>
      <c r="U434" s="97">
        <v>0</v>
      </c>
      <c r="V434" s="97">
        <v>0</v>
      </c>
      <c r="W434" s="97">
        <v>0</v>
      </c>
      <c r="X434" s="97">
        <v>1</v>
      </c>
      <c r="Y434" s="97">
        <v>0</v>
      </c>
      <c r="Z434" s="97">
        <v>0</v>
      </c>
      <c r="AA434" s="97">
        <v>0</v>
      </c>
      <c r="AB434" s="97">
        <v>0</v>
      </c>
      <c r="AC434" s="97">
        <v>1</v>
      </c>
      <c r="AD434" s="97">
        <v>1</v>
      </c>
      <c r="AE434" s="97">
        <v>0</v>
      </c>
      <c r="AF434" s="97">
        <v>0</v>
      </c>
      <c r="AG434" s="97">
        <v>0</v>
      </c>
      <c r="AH434" s="97">
        <v>0</v>
      </c>
      <c r="AI434" s="97">
        <v>0</v>
      </c>
      <c r="AJ434" s="97">
        <v>0</v>
      </c>
      <c r="AK434" s="97">
        <v>1</v>
      </c>
      <c r="AL434" s="97">
        <v>0</v>
      </c>
      <c r="AM434" s="97">
        <v>0</v>
      </c>
      <c r="AN434" s="96" t="s">
        <v>483</v>
      </c>
      <c r="AO434" s="97">
        <v>0</v>
      </c>
      <c r="AP434" s="31">
        <f>IFERROR(IF(AN434="CIKDITIRO",VLOOKUP(A434,'BR DTG CIKDITIRO'!C:E,3,0),IF(FR_HITUNG_MINMAX!AN434="PESALAKAN",VLOOKUP(FR_HITUNG_MINMAX!A434,'BR DTG ADW'!C:E,3,0),IF(FR_HITUNG_MINMAX!AN434="PACUL",VLOOKUP(FR_HITUNG_MINMAX!A434,'BR DTG PACUL'!C:E,3,0),IF(FR_HITUNG_MINMAX!AN434="TRAYEMAN",VLOOKUP(FR_HITUNG_MINMAX!A434,'BR DTG TRAYEMAN'!C:E,3,0),"?")))),0)</f>
        <v>0</v>
      </c>
      <c r="AQ434" s="31">
        <f>IF(AN434="PACUL",VLOOKUP(A434,'STOK PACUL'!C:H,6,0),IF(FR_HITUNG_MINMAX!AN434="PESALAKAN",VLOOKUP(FR_HITUNG_MINMAX!A434,'STOK PESALAKAN'!C:H,6,0),IF(FR_HITUNG_MINMAX!AN434="CIKDITIRO",VLOOKUP(FR_HITUNG_MINMAX!A434,'STOK CIKDITIRO'!C:H,6,0),IF(FR_HITUNG_MINMAX!AN434="TRAYEMAN",VLOOKUP(FR_HITUNG_MINMAX!A434,'STOK TRAYEMAN'!C:H,6,0),"?"))))</f>
        <v>0</v>
      </c>
      <c r="AR434" s="25">
        <f t="shared" si="22"/>
        <v>0</v>
      </c>
      <c r="AS434" s="25">
        <f t="shared" si="21"/>
        <v>0</v>
      </c>
      <c r="AT434" s="25">
        <f t="shared" si="20"/>
        <v>1</v>
      </c>
    </row>
    <row r="435" spans="1:46">
      <c r="A435" s="96" t="s">
        <v>448</v>
      </c>
      <c r="B435" s="96" t="s">
        <v>1255</v>
      </c>
      <c r="C435" s="96" t="s">
        <v>888</v>
      </c>
      <c r="D435" s="96" t="s">
        <v>1381</v>
      </c>
      <c r="E435" s="96" t="s">
        <v>485</v>
      </c>
      <c r="F435" s="97">
        <v>900</v>
      </c>
      <c r="G435" s="97">
        <v>10</v>
      </c>
      <c r="H435" s="96" t="s">
        <v>34</v>
      </c>
      <c r="I435" s="96" t="s">
        <v>1185</v>
      </c>
      <c r="J435" s="98" t="s">
        <v>1368</v>
      </c>
      <c r="K435" s="97">
        <v>1</v>
      </c>
      <c r="L435" s="97">
        <v>0</v>
      </c>
      <c r="M435" s="97">
        <v>0</v>
      </c>
      <c r="N435" s="97">
        <v>0</v>
      </c>
      <c r="O435" s="97">
        <v>0</v>
      </c>
      <c r="P435" s="97">
        <v>0</v>
      </c>
      <c r="Q435" s="97">
        <v>2</v>
      </c>
      <c r="R435" s="97">
        <v>0</v>
      </c>
      <c r="S435" s="97">
        <v>2</v>
      </c>
      <c r="T435" s="97">
        <v>0</v>
      </c>
      <c r="U435" s="97">
        <v>5</v>
      </c>
      <c r="V435" s="97">
        <v>2</v>
      </c>
      <c r="W435" s="97">
        <v>4</v>
      </c>
      <c r="X435" s="97">
        <v>5</v>
      </c>
      <c r="Y435" s="97">
        <v>0</v>
      </c>
      <c r="Z435" s="97">
        <v>0</v>
      </c>
      <c r="AA435" s="97">
        <v>0</v>
      </c>
      <c r="AB435" s="97">
        <v>0</v>
      </c>
      <c r="AC435" s="97">
        <v>2</v>
      </c>
      <c r="AD435" s="97">
        <v>2</v>
      </c>
      <c r="AE435" s="97">
        <v>2</v>
      </c>
      <c r="AF435" s="97">
        <v>2</v>
      </c>
      <c r="AG435" s="97">
        <v>7</v>
      </c>
      <c r="AH435" s="97">
        <v>7</v>
      </c>
      <c r="AI435" s="97">
        <v>6</v>
      </c>
      <c r="AJ435" s="97">
        <v>4</v>
      </c>
      <c r="AK435" s="97">
        <v>7</v>
      </c>
      <c r="AL435" s="97">
        <v>5</v>
      </c>
      <c r="AM435" s="97">
        <v>24</v>
      </c>
      <c r="AN435" s="96" t="s">
        <v>483</v>
      </c>
      <c r="AO435" s="97">
        <v>15</v>
      </c>
      <c r="AP435" s="31">
        <f>IFERROR(IF(AN435="CIKDITIRO",VLOOKUP(A435,'BR DTG CIKDITIRO'!C:E,3,0),IF(FR_HITUNG_MINMAX!AN435="PESALAKAN",VLOOKUP(FR_HITUNG_MINMAX!A435,'BR DTG ADW'!C:E,3,0),IF(FR_HITUNG_MINMAX!AN435="PACUL",VLOOKUP(FR_HITUNG_MINMAX!A435,'BR DTG PACUL'!C:E,3,0),IF(FR_HITUNG_MINMAX!AN435="TRAYEMAN",VLOOKUP(FR_HITUNG_MINMAX!A435,'BR DTG TRAYEMAN'!C:E,3,0),"?")))),0)</f>
        <v>0</v>
      </c>
      <c r="AQ435" s="31">
        <f>IF(AN435="PACUL",VLOOKUP(A435,'STOK PACUL'!C:H,6,0),IF(FR_HITUNG_MINMAX!AN435="PESALAKAN",VLOOKUP(FR_HITUNG_MINMAX!A435,'STOK PESALAKAN'!C:H,6,0),IF(FR_HITUNG_MINMAX!AN435="CIKDITIRO",VLOOKUP(FR_HITUNG_MINMAX!A435,'STOK CIKDITIRO'!C:H,6,0),IF(FR_HITUNG_MINMAX!AN435="TRAYEMAN",VLOOKUP(FR_HITUNG_MINMAX!A435,'STOK TRAYEMAN'!C:H,6,0),"?"))))</f>
        <v>15</v>
      </c>
      <c r="AR435" s="25">
        <f t="shared" si="22"/>
        <v>15</v>
      </c>
      <c r="AS435" s="25">
        <f t="shared" si="21"/>
        <v>3</v>
      </c>
      <c r="AT435" s="25">
        <f t="shared" si="20"/>
        <v>4</v>
      </c>
    </row>
    <row r="436" spans="1:46">
      <c r="A436" s="96" t="s">
        <v>1910</v>
      </c>
      <c r="B436" s="96" t="s">
        <v>1911</v>
      </c>
      <c r="C436" s="96" t="s">
        <v>876</v>
      </c>
      <c r="D436" s="96" t="s">
        <v>1377</v>
      </c>
      <c r="E436" s="96" t="s">
        <v>482</v>
      </c>
      <c r="F436" s="97">
        <v>30000</v>
      </c>
      <c r="G436" s="97">
        <v>1</v>
      </c>
      <c r="H436" s="96" t="s">
        <v>30</v>
      </c>
      <c r="I436" s="96" t="s">
        <v>1185</v>
      </c>
      <c r="J436" s="98">
        <v>1</v>
      </c>
      <c r="K436" s="97">
        <v>1</v>
      </c>
      <c r="L436" s="97">
        <v>0</v>
      </c>
      <c r="M436" s="97">
        <v>0</v>
      </c>
      <c r="N436" s="97">
        <v>0</v>
      </c>
      <c r="O436" s="97">
        <v>0</v>
      </c>
      <c r="P436" s="97">
        <v>0</v>
      </c>
      <c r="Q436" s="97">
        <v>0</v>
      </c>
      <c r="R436" s="97">
        <v>0</v>
      </c>
      <c r="S436" s="97">
        <v>0</v>
      </c>
      <c r="T436" s="97">
        <v>0</v>
      </c>
      <c r="U436" s="97">
        <v>0</v>
      </c>
      <c r="V436" s="97">
        <v>1</v>
      </c>
      <c r="W436" s="97">
        <v>0</v>
      </c>
      <c r="X436" s="97">
        <v>1</v>
      </c>
      <c r="Y436" s="97">
        <v>0</v>
      </c>
      <c r="Z436" s="97">
        <v>0</v>
      </c>
      <c r="AA436" s="97">
        <v>0</v>
      </c>
      <c r="AB436" s="97">
        <v>0</v>
      </c>
      <c r="AC436" s="97">
        <v>0</v>
      </c>
      <c r="AD436" s="97">
        <v>0</v>
      </c>
      <c r="AE436" s="97">
        <v>0</v>
      </c>
      <c r="AF436" s="97">
        <v>0</v>
      </c>
      <c r="AG436" s="97">
        <v>0</v>
      </c>
      <c r="AH436" s="97">
        <v>1</v>
      </c>
      <c r="AI436" s="97">
        <v>1</v>
      </c>
      <c r="AJ436" s="97">
        <v>0</v>
      </c>
      <c r="AK436" s="97">
        <v>1</v>
      </c>
      <c r="AL436" s="97">
        <v>0</v>
      </c>
      <c r="AM436" s="97">
        <v>0</v>
      </c>
      <c r="AN436" s="96" t="s">
        <v>483</v>
      </c>
      <c r="AO436" s="97">
        <v>0</v>
      </c>
      <c r="AP436" s="31">
        <f>IFERROR(IF(AN436="CIKDITIRO",VLOOKUP(A436,'BR DTG CIKDITIRO'!C:E,3,0),IF(FR_HITUNG_MINMAX!AN436="PESALAKAN",VLOOKUP(FR_HITUNG_MINMAX!A436,'BR DTG ADW'!C:E,3,0),IF(FR_HITUNG_MINMAX!AN436="PACUL",VLOOKUP(FR_HITUNG_MINMAX!A436,'BR DTG PACUL'!C:E,3,0),IF(FR_HITUNG_MINMAX!AN436="TRAYEMAN",VLOOKUP(FR_HITUNG_MINMAX!A436,'BR DTG TRAYEMAN'!C:E,3,0),"?")))),0)</f>
        <v>0</v>
      </c>
      <c r="AQ436" s="31">
        <f>IF(AN436="PACUL",VLOOKUP(A436,'STOK PACUL'!C:H,6,0),IF(FR_HITUNG_MINMAX!AN436="PESALAKAN",VLOOKUP(FR_HITUNG_MINMAX!A436,'STOK PESALAKAN'!C:H,6,0),IF(FR_HITUNG_MINMAX!AN436="CIKDITIRO",VLOOKUP(FR_HITUNG_MINMAX!A436,'STOK CIKDITIRO'!C:H,6,0),IF(FR_HITUNG_MINMAX!AN436="TRAYEMAN",VLOOKUP(FR_HITUNG_MINMAX!A436,'STOK TRAYEMAN'!C:H,6,0),"?"))))</f>
        <v>0</v>
      </c>
      <c r="AR436" s="25">
        <f t="shared" si="22"/>
        <v>0</v>
      </c>
      <c r="AS436" s="25">
        <f t="shared" si="21"/>
        <v>0</v>
      </c>
      <c r="AT436" s="25">
        <f t="shared" si="20"/>
        <v>1</v>
      </c>
    </row>
    <row r="437" spans="1:46">
      <c r="A437" s="96" t="s">
        <v>450</v>
      </c>
      <c r="B437" s="96" t="s">
        <v>1257</v>
      </c>
      <c r="C437" s="96" t="s">
        <v>888</v>
      </c>
      <c r="D437" s="96" t="s">
        <v>1381</v>
      </c>
      <c r="E437" s="96" t="s">
        <v>485</v>
      </c>
      <c r="F437" s="97">
        <v>1500</v>
      </c>
      <c r="G437" s="97">
        <v>2</v>
      </c>
      <c r="H437" s="96" t="s">
        <v>34</v>
      </c>
      <c r="I437" s="96" t="s">
        <v>1185</v>
      </c>
      <c r="J437" s="98">
        <v>1</v>
      </c>
      <c r="K437" s="97">
        <v>1</v>
      </c>
      <c r="L437" s="97">
        <v>0</v>
      </c>
      <c r="M437" s="97">
        <v>0</v>
      </c>
      <c r="N437" s="97">
        <v>3</v>
      </c>
      <c r="O437" s="97">
        <v>6</v>
      </c>
      <c r="P437" s="97">
        <v>0</v>
      </c>
      <c r="Q437" s="97">
        <v>0</v>
      </c>
      <c r="R437" s="97">
        <v>1</v>
      </c>
      <c r="S437" s="97">
        <v>1</v>
      </c>
      <c r="T437" s="97">
        <v>0</v>
      </c>
      <c r="U437" s="97">
        <v>2</v>
      </c>
      <c r="V437" s="97">
        <v>0</v>
      </c>
      <c r="W437" s="97">
        <v>2</v>
      </c>
      <c r="X437" s="97">
        <v>6</v>
      </c>
      <c r="Y437" s="97">
        <v>0</v>
      </c>
      <c r="Z437" s="97">
        <v>3</v>
      </c>
      <c r="AA437" s="97">
        <v>9</v>
      </c>
      <c r="AB437" s="97">
        <v>6</v>
      </c>
      <c r="AC437" s="97">
        <v>0</v>
      </c>
      <c r="AD437" s="97">
        <v>1</v>
      </c>
      <c r="AE437" s="97">
        <v>2</v>
      </c>
      <c r="AF437" s="97">
        <v>1</v>
      </c>
      <c r="AG437" s="97">
        <v>3</v>
      </c>
      <c r="AH437" s="97">
        <v>2</v>
      </c>
      <c r="AI437" s="97">
        <v>2</v>
      </c>
      <c r="AJ437" s="97">
        <v>2</v>
      </c>
      <c r="AK437" s="97">
        <v>9</v>
      </c>
      <c r="AL437" s="97">
        <v>6</v>
      </c>
      <c r="AM437" s="97">
        <v>30</v>
      </c>
      <c r="AN437" s="96" t="s">
        <v>483</v>
      </c>
      <c r="AO437" s="97">
        <v>24</v>
      </c>
      <c r="AP437" s="31">
        <f>IFERROR(IF(AN437="CIKDITIRO",VLOOKUP(A437,'BR DTG CIKDITIRO'!C:E,3,0),IF(FR_HITUNG_MINMAX!AN437="PESALAKAN",VLOOKUP(FR_HITUNG_MINMAX!A437,'BR DTG ADW'!C:E,3,0),IF(FR_HITUNG_MINMAX!AN437="PACUL",VLOOKUP(FR_HITUNG_MINMAX!A437,'BR DTG PACUL'!C:E,3,0),IF(FR_HITUNG_MINMAX!AN437="TRAYEMAN",VLOOKUP(FR_HITUNG_MINMAX!A437,'BR DTG TRAYEMAN'!C:E,3,0),"?")))),0)</f>
        <v>0</v>
      </c>
      <c r="AQ437" s="31">
        <f>IF(AN437="PACUL",VLOOKUP(A437,'STOK PACUL'!C:H,6,0),IF(FR_HITUNG_MINMAX!AN437="PESALAKAN",VLOOKUP(FR_HITUNG_MINMAX!A437,'STOK PESALAKAN'!C:H,6,0),IF(FR_HITUNG_MINMAX!AN437="CIKDITIRO",VLOOKUP(FR_HITUNG_MINMAX!A437,'STOK CIKDITIRO'!C:H,6,0),IF(FR_HITUNG_MINMAX!AN437="TRAYEMAN",VLOOKUP(FR_HITUNG_MINMAX!A437,'STOK TRAYEMAN'!C:H,6,0),"?"))))</f>
        <v>24</v>
      </c>
      <c r="AR437" s="25">
        <f t="shared" si="22"/>
        <v>24</v>
      </c>
      <c r="AS437" s="25">
        <f t="shared" si="21"/>
        <v>3</v>
      </c>
      <c r="AT437" s="25">
        <f t="shared" si="20"/>
        <v>4</v>
      </c>
    </row>
    <row r="438" spans="1:46" ht="30">
      <c r="A438" s="96" t="s">
        <v>572</v>
      </c>
      <c r="B438" s="96" t="s">
        <v>779</v>
      </c>
      <c r="C438" s="96" t="s">
        <v>888</v>
      </c>
      <c r="D438" s="96" t="s">
        <v>1377</v>
      </c>
      <c r="E438" s="96" t="s">
        <v>482</v>
      </c>
      <c r="F438" s="97">
        <v>4000</v>
      </c>
      <c r="G438" s="97">
        <v>1</v>
      </c>
      <c r="H438" s="96" t="s">
        <v>85</v>
      </c>
      <c r="I438" s="96" t="s">
        <v>1185</v>
      </c>
      <c r="J438" s="98">
        <v>1</v>
      </c>
      <c r="K438" s="97">
        <v>1</v>
      </c>
      <c r="L438" s="97">
        <v>0</v>
      </c>
      <c r="M438" s="97">
        <v>0</v>
      </c>
      <c r="N438" s="97">
        <v>0</v>
      </c>
      <c r="O438" s="97">
        <v>0</v>
      </c>
      <c r="P438" s="97">
        <v>0</v>
      </c>
      <c r="Q438" s="97">
        <v>0</v>
      </c>
      <c r="R438" s="97">
        <v>1</v>
      </c>
      <c r="S438" s="97">
        <v>0</v>
      </c>
      <c r="T438" s="97">
        <v>0</v>
      </c>
      <c r="U438" s="97">
        <v>0</v>
      </c>
      <c r="V438" s="97">
        <v>0</v>
      </c>
      <c r="W438" s="97">
        <v>0</v>
      </c>
      <c r="X438" s="97">
        <v>1</v>
      </c>
      <c r="Y438" s="97">
        <v>0</v>
      </c>
      <c r="Z438" s="97">
        <v>0</v>
      </c>
      <c r="AA438" s="97">
        <v>0</v>
      </c>
      <c r="AB438" s="97">
        <v>0</v>
      </c>
      <c r="AC438" s="97">
        <v>0</v>
      </c>
      <c r="AD438" s="97">
        <v>1</v>
      </c>
      <c r="AE438" s="97">
        <v>1</v>
      </c>
      <c r="AF438" s="97">
        <v>0</v>
      </c>
      <c r="AG438" s="97">
        <v>0</v>
      </c>
      <c r="AH438" s="97">
        <v>0</v>
      </c>
      <c r="AI438" s="97">
        <v>0</v>
      </c>
      <c r="AJ438" s="97">
        <v>0</v>
      </c>
      <c r="AK438" s="97">
        <v>1</v>
      </c>
      <c r="AL438" s="97">
        <v>1</v>
      </c>
      <c r="AM438" s="97">
        <v>2</v>
      </c>
      <c r="AN438" s="96" t="s">
        <v>483</v>
      </c>
      <c r="AO438" s="97">
        <v>0</v>
      </c>
      <c r="AP438" s="31">
        <f>IFERROR(IF(AN438="CIKDITIRO",VLOOKUP(A438,'BR DTG CIKDITIRO'!C:E,3,0),IF(FR_HITUNG_MINMAX!AN438="PESALAKAN",VLOOKUP(FR_HITUNG_MINMAX!A438,'BR DTG ADW'!C:E,3,0),IF(FR_HITUNG_MINMAX!AN438="PACUL",VLOOKUP(FR_HITUNG_MINMAX!A438,'BR DTG PACUL'!C:E,3,0),IF(FR_HITUNG_MINMAX!AN438="TRAYEMAN",VLOOKUP(FR_HITUNG_MINMAX!A438,'BR DTG TRAYEMAN'!C:E,3,0),"?")))),0)</f>
        <v>0</v>
      </c>
      <c r="AQ438" s="31">
        <f>IF(AN438="PACUL",VLOOKUP(A438,'STOK PACUL'!C:H,6,0),IF(FR_HITUNG_MINMAX!AN438="PESALAKAN",VLOOKUP(FR_HITUNG_MINMAX!A438,'STOK PESALAKAN'!C:H,6,0),IF(FR_HITUNG_MINMAX!AN438="CIKDITIRO",VLOOKUP(FR_HITUNG_MINMAX!A438,'STOK CIKDITIRO'!C:H,6,0),IF(FR_HITUNG_MINMAX!AN438="TRAYEMAN",VLOOKUP(FR_HITUNG_MINMAX!A438,'STOK TRAYEMAN'!C:H,6,0),"?"))))</f>
        <v>0</v>
      </c>
      <c r="AR438" s="25">
        <f t="shared" si="22"/>
        <v>0</v>
      </c>
      <c r="AS438" s="25">
        <f t="shared" si="21"/>
        <v>1</v>
      </c>
      <c r="AT438" s="25">
        <f t="shared" si="20"/>
        <v>2</v>
      </c>
    </row>
    <row r="439" spans="1:46">
      <c r="A439" s="96" t="s">
        <v>1912</v>
      </c>
      <c r="B439" s="96" t="s">
        <v>1913</v>
      </c>
      <c r="C439" s="96" t="s">
        <v>876</v>
      </c>
      <c r="D439" s="96" t="s">
        <v>1377</v>
      </c>
      <c r="E439" s="96" t="s">
        <v>482</v>
      </c>
      <c r="F439" s="97">
        <v>15000</v>
      </c>
      <c r="G439" s="97">
        <v>1</v>
      </c>
      <c r="H439" s="96" t="s">
        <v>1185</v>
      </c>
      <c r="I439" s="96" t="s">
        <v>1185</v>
      </c>
      <c r="J439" s="98">
        <v>1</v>
      </c>
      <c r="K439" s="97">
        <v>1</v>
      </c>
      <c r="L439" s="97">
        <v>0</v>
      </c>
      <c r="M439" s="97">
        <v>0</v>
      </c>
      <c r="N439" s="97">
        <v>0</v>
      </c>
      <c r="O439" s="97">
        <v>0</v>
      </c>
      <c r="P439" s="97">
        <v>0</v>
      </c>
      <c r="Q439" s="97">
        <v>0</v>
      </c>
      <c r="R439" s="97">
        <v>0</v>
      </c>
      <c r="S439" s="97">
        <v>0</v>
      </c>
      <c r="T439" s="97">
        <v>0</v>
      </c>
      <c r="U439" s="97">
        <v>1</v>
      </c>
      <c r="V439" s="97">
        <v>0</v>
      </c>
      <c r="W439" s="97">
        <v>1</v>
      </c>
      <c r="X439" s="97">
        <v>1</v>
      </c>
      <c r="Y439" s="97">
        <v>0</v>
      </c>
      <c r="Z439" s="97">
        <v>0</v>
      </c>
      <c r="AA439" s="97">
        <v>0</v>
      </c>
      <c r="AB439" s="97">
        <v>0</v>
      </c>
      <c r="AC439" s="97">
        <v>0</v>
      </c>
      <c r="AD439" s="97">
        <v>0</v>
      </c>
      <c r="AE439" s="97">
        <v>0</v>
      </c>
      <c r="AF439" s="97">
        <v>0</v>
      </c>
      <c r="AG439" s="97">
        <v>1</v>
      </c>
      <c r="AH439" s="97">
        <v>1</v>
      </c>
      <c r="AI439" s="97">
        <v>1</v>
      </c>
      <c r="AJ439" s="97">
        <v>1</v>
      </c>
      <c r="AK439" s="97">
        <v>1</v>
      </c>
      <c r="AL439" s="97">
        <v>0</v>
      </c>
      <c r="AM439" s="97">
        <v>0</v>
      </c>
      <c r="AN439" s="96" t="s">
        <v>483</v>
      </c>
      <c r="AO439" s="97">
        <v>0</v>
      </c>
      <c r="AP439" s="31">
        <f>IFERROR(IF(AN439="CIKDITIRO",VLOOKUP(A439,'BR DTG CIKDITIRO'!C:E,3,0),IF(FR_HITUNG_MINMAX!AN439="PESALAKAN",VLOOKUP(FR_HITUNG_MINMAX!A439,'BR DTG ADW'!C:E,3,0),IF(FR_HITUNG_MINMAX!AN439="PACUL",VLOOKUP(FR_HITUNG_MINMAX!A439,'BR DTG PACUL'!C:E,3,0),IF(FR_HITUNG_MINMAX!AN439="TRAYEMAN",VLOOKUP(FR_HITUNG_MINMAX!A439,'BR DTG TRAYEMAN'!C:E,3,0),"?")))),0)</f>
        <v>0</v>
      </c>
      <c r="AQ439" s="31">
        <f>IF(AN439="PACUL",VLOOKUP(A439,'STOK PACUL'!C:H,6,0),IF(FR_HITUNG_MINMAX!AN439="PESALAKAN",VLOOKUP(FR_HITUNG_MINMAX!A439,'STOK PESALAKAN'!C:H,6,0),IF(FR_HITUNG_MINMAX!AN439="CIKDITIRO",VLOOKUP(FR_HITUNG_MINMAX!A439,'STOK CIKDITIRO'!C:H,6,0),IF(FR_HITUNG_MINMAX!AN439="TRAYEMAN",VLOOKUP(FR_HITUNG_MINMAX!A439,'STOK TRAYEMAN'!C:H,6,0),"?"))))</f>
        <v>0</v>
      </c>
      <c r="AR439" s="25">
        <f t="shared" si="22"/>
        <v>0</v>
      </c>
      <c r="AS439" s="25">
        <f t="shared" si="21"/>
        <v>0</v>
      </c>
      <c r="AT439" s="25">
        <f t="shared" si="20"/>
        <v>1</v>
      </c>
    </row>
    <row r="440" spans="1:46">
      <c r="A440" s="96" t="s">
        <v>451</v>
      </c>
      <c r="B440" s="96" t="s">
        <v>1258</v>
      </c>
      <c r="C440" s="96" t="s">
        <v>898</v>
      </c>
      <c r="D440" s="96" t="s">
        <v>1381</v>
      </c>
      <c r="E440" s="96" t="s">
        <v>484</v>
      </c>
      <c r="F440" s="97">
        <v>2250</v>
      </c>
      <c r="G440" s="97">
        <v>1</v>
      </c>
      <c r="H440" s="96" t="s">
        <v>30</v>
      </c>
      <c r="I440" s="96" t="s">
        <v>1185</v>
      </c>
      <c r="J440" s="98" t="s">
        <v>1366</v>
      </c>
      <c r="K440" s="97">
        <v>1</v>
      </c>
      <c r="L440" s="97">
        <v>0</v>
      </c>
      <c r="M440" s="97">
        <v>0</v>
      </c>
      <c r="N440" s="97">
        <v>1</v>
      </c>
      <c r="O440" s="97">
        <v>0</v>
      </c>
      <c r="P440" s="97">
        <v>0</v>
      </c>
      <c r="Q440" s="97">
        <v>1</v>
      </c>
      <c r="R440" s="97">
        <v>1</v>
      </c>
      <c r="S440" s="97">
        <v>0</v>
      </c>
      <c r="T440" s="97">
        <v>1</v>
      </c>
      <c r="U440" s="97">
        <v>0</v>
      </c>
      <c r="V440" s="97">
        <v>1</v>
      </c>
      <c r="W440" s="97">
        <v>0</v>
      </c>
      <c r="X440" s="97">
        <v>1</v>
      </c>
      <c r="Y440" s="97">
        <v>0</v>
      </c>
      <c r="Z440" s="97">
        <v>1</v>
      </c>
      <c r="AA440" s="97">
        <v>1</v>
      </c>
      <c r="AB440" s="97">
        <v>0</v>
      </c>
      <c r="AC440" s="97">
        <v>1</v>
      </c>
      <c r="AD440" s="97">
        <v>2</v>
      </c>
      <c r="AE440" s="97">
        <v>1</v>
      </c>
      <c r="AF440" s="97">
        <v>1</v>
      </c>
      <c r="AG440" s="97">
        <v>0</v>
      </c>
      <c r="AH440" s="97">
        <v>1</v>
      </c>
      <c r="AI440" s="97">
        <v>1</v>
      </c>
      <c r="AJ440" s="97">
        <v>0</v>
      </c>
      <c r="AK440" s="97">
        <v>2</v>
      </c>
      <c r="AL440" s="97">
        <v>1</v>
      </c>
      <c r="AM440" s="97">
        <v>2</v>
      </c>
      <c r="AN440" s="96" t="s">
        <v>483</v>
      </c>
      <c r="AO440" s="97">
        <v>14</v>
      </c>
      <c r="AP440" s="31">
        <f>IFERROR(IF(AN440="CIKDITIRO",VLOOKUP(A440,'BR DTG CIKDITIRO'!C:E,3,0),IF(FR_HITUNG_MINMAX!AN440="PESALAKAN",VLOOKUP(FR_HITUNG_MINMAX!A440,'BR DTG ADW'!C:E,3,0),IF(FR_HITUNG_MINMAX!AN440="PACUL",VLOOKUP(FR_HITUNG_MINMAX!A440,'BR DTG PACUL'!C:E,3,0),IF(FR_HITUNG_MINMAX!AN440="TRAYEMAN",VLOOKUP(FR_HITUNG_MINMAX!A440,'BR DTG TRAYEMAN'!C:E,3,0),"?")))),0)</f>
        <v>0</v>
      </c>
      <c r="AQ440" s="31">
        <f>IF(AN440="PACUL",VLOOKUP(A440,'STOK PACUL'!C:H,6,0),IF(FR_HITUNG_MINMAX!AN440="PESALAKAN",VLOOKUP(FR_HITUNG_MINMAX!A440,'STOK PESALAKAN'!C:H,6,0),IF(FR_HITUNG_MINMAX!AN440="CIKDITIRO",VLOOKUP(FR_HITUNG_MINMAX!A440,'STOK CIKDITIRO'!C:H,6,0),IF(FR_HITUNG_MINMAX!AN440="TRAYEMAN",VLOOKUP(FR_HITUNG_MINMAX!A440,'STOK TRAYEMAN'!C:H,6,0),"?"))))</f>
        <v>14</v>
      </c>
      <c r="AR440" s="25">
        <f t="shared" si="22"/>
        <v>14</v>
      </c>
      <c r="AS440" s="25">
        <f t="shared" si="21"/>
        <v>1</v>
      </c>
      <c r="AT440" s="25">
        <f t="shared" si="20"/>
        <v>4</v>
      </c>
    </row>
    <row r="441" spans="1:46">
      <c r="A441" s="96" t="s">
        <v>524</v>
      </c>
      <c r="B441" s="96" t="s">
        <v>1261</v>
      </c>
      <c r="C441" s="96" t="s">
        <v>1100</v>
      </c>
      <c r="D441" s="96" t="s">
        <v>1377</v>
      </c>
      <c r="E441" s="96" t="s">
        <v>486</v>
      </c>
      <c r="F441" s="97">
        <v>6000</v>
      </c>
      <c r="G441" s="97">
        <v>1</v>
      </c>
      <c r="H441" s="96" t="s">
        <v>1185</v>
      </c>
      <c r="I441" s="96" t="s">
        <v>1185</v>
      </c>
      <c r="J441" s="98">
        <v>1</v>
      </c>
      <c r="K441" s="97">
        <v>1</v>
      </c>
      <c r="L441" s="97">
        <v>28</v>
      </c>
      <c r="M441" s="97">
        <v>36</v>
      </c>
      <c r="N441" s="97">
        <v>30</v>
      </c>
      <c r="O441" s="97">
        <v>40</v>
      </c>
      <c r="P441" s="97">
        <v>30</v>
      </c>
      <c r="Q441" s="97">
        <v>27</v>
      </c>
      <c r="R441" s="97">
        <v>37</v>
      </c>
      <c r="S441" s="97">
        <v>30</v>
      </c>
      <c r="T441" s="97">
        <v>22</v>
      </c>
      <c r="U441" s="97">
        <v>44</v>
      </c>
      <c r="V441" s="97">
        <v>16</v>
      </c>
      <c r="W441" s="97">
        <v>20</v>
      </c>
      <c r="X441" s="97">
        <v>44</v>
      </c>
      <c r="Y441" s="97">
        <v>64</v>
      </c>
      <c r="Z441" s="97">
        <v>66</v>
      </c>
      <c r="AA441" s="97">
        <v>70</v>
      </c>
      <c r="AB441" s="97">
        <v>70</v>
      </c>
      <c r="AC441" s="97">
        <v>57</v>
      </c>
      <c r="AD441" s="97">
        <v>64</v>
      </c>
      <c r="AE441" s="97">
        <v>67</v>
      </c>
      <c r="AF441" s="97">
        <v>52</v>
      </c>
      <c r="AG441" s="97">
        <v>74</v>
      </c>
      <c r="AH441" s="97">
        <v>60</v>
      </c>
      <c r="AI441" s="97">
        <v>36</v>
      </c>
      <c r="AJ441" s="97">
        <v>48</v>
      </c>
      <c r="AK441" s="97">
        <v>74</v>
      </c>
      <c r="AL441" s="97">
        <v>44</v>
      </c>
      <c r="AM441" s="97">
        <v>74</v>
      </c>
      <c r="AN441" s="96" t="s">
        <v>483</v>
      </c>
      <c r="AO441" s="97">
        <v>18</v>
      </c>
      <c r="AP441" s="31">
        <f>IFERROR(IF(AN441="CIKDITIRO",VLOOKUP(A441,'BR DTG CIKDITIRO'!C:E,3,0),IF(FR_HITUNG_MINMAX!AN441="PESALAKAN",VLOOKUP(FR_HITUNG_MINMAX!A441,'BR DTG ADW'!C:E,3,0),IF(FR_HITUNG_MINMAX!AN441="PACUL",VLOOKUP(FR_HITUNG_MINMAX!A441,'BR DTG PACUL'!C:E,3,0),IF(FR_HITUNG_MINMAX!AN441="TRAYEMAN",VLOOKUP(FR_HITUNG_MINMAX!A441,'BR DTG TRAYEMAN'!C:E,3,0),"?")))),0)</f>
        <v>0</v>
      </c>
      <c r="AQ441" s="31">
        <f>IF(AN441="PACUL",VLOOKUP(A441,'STOK PACUL'!C:H,6,0),IF(FR_HITUNG_MINMAX!AN441="PESALAKAN",VLOOKUP(FR_HITUNG_MINMAX!A441,'STOK PESALAKAN'!C:H,6,0),IF(FR_HITUNG_MINMAX!AN441="CIKDITIRO",VLOOKUP(FR_HITUNG_MINMAX!A441,'STOK CIKDITIRO'!C:H,6,0),IF(FR_HITUNG_MINMAX!AN441="TRAYEMAN",VLOOKUP(FR_HITUNG_MINMAX!A441,'STOK TRAYEMAN'!C:H,6,0),"?"))))</f>
        <v>18</v>
      </c>
      <c r="AR441" s="25">
        <f t="shared" si="22"/>
        <v>18</v>
      </c>
      <c r="AS441" s="25">
        <f t="shared" si="21"/>
        <v>22</v>
      </c>
      <c r="AT441" s="25">
        <f t="shared" si="20"/>
        <v>4</v>
      </c>
    </row>
    <row r="442" spans="1:46">
      <c r="A442" s="96" t="s">
        <v>1914</v>
      </c>
      <c r="B442" s="96" t="s">
        <v>1915</v>
      </c>
      <c r="C442" s="96" t="s">
        <v>918</v>
      </c>
      <c r="D442" s="96" t="s">
        <v>1365</v>
      </c>
      <c r="E442" s="96" t="s">
        <v>482</v>
      </c>
      <c r="F442" s="97">
        <v>135000</v>
      </c>
      <c r="G442" s="97">
        <v>1</v>
      </c>
      <c r="H442" s="96" t="s">
        <v>1185</v>
      </c>
      <c r="I442" s="96" t="s">
        <v>1185</v>
      </c>
      <c r="J442" s="98">
        <v>1</v>
      </c>
      <c r="K442" s="97">
        <v>1</v>
      </c>
      <c r="L442" s="97">
        <v>0</v>
      </c>
      <c r="M442" s="97">
        <v>0</v>
      </c>
      <c r="N442" s="97">
        <v>0</v>
      </c>
      <c r="O442" s="97">
        <v>0</v>
      </c>
      <c r="P442" s="97">
        <v>0</v>
      </c>
      <c r="Q442" s="97">
        <v>0</v>
      </c>
      <c r="R442" s="97">
        <v>0</v>
      </c>
      <c r="S442" s="97">
        <v>0</v>
      </c>
      <c r="T442" s="97">
        <v>0</v>
      </c>
      <c r="U442" s="97">
        <v>1</v>
      </c>
      <c r="V442" s="97">
        <v>0</v>
      </c>
      <c r="W442" s="97">
        <v>0</v>
      </c>
      <c r="X442" s="97">
        <v>1</v>
      </c>
      <c r="Y442" s="97">
        <v>0</v>
      </c>
      <c r="Z442" s="97">
        <v>0</v>
      </c>
      <c r="AA442" s="97">
        <v>0</v>
      </c>
      <c r="AB442" s="97">
        <v>0</v>
      </c>
      <c r="AC442" s="97">
        <v>0</v>
      </c>
      <c r="AD442" s="97">
        <v>0</v>
      </c>
      <c r="AE442" s="97">
        <v>0</v>
      </c>
      <c r="AF442" s="97">
        <v>0</v>
      </c>
      <c r="AG442" s="97">
        <v>1</v>
      </c>
      <c r="AH442" s="97">
        <v>1</v>
      </c>
      <c r="AI442" s="97">
        <v>0</v>
      </c>
      <c r="AJ442" s="97">
        <v>0</v>
      </c>
      <c r="AK442" s="97">
        <v>1</v>
      </c>
      <c r="AL442" s="97">
        <v>1</v>
      </c>
      <c r="AM442" s="97">
        <v>1</v>
      </c>
      <c r="AN442" s="96" t="s">
        <v>483</v>
      </c>
      <c r="AO442" s="97">
        <v>0</v>
      </c>
      <c r="AP442" s="31">
        <f>IFERROR(IF(AN442="CIKDITIRO",VLOOKUP(A442,'BR DTG CIKDITIRO'!C:E,3,0),IF(FR_HITUNG_MINMAX!AN442="PESALAKAN",VLOOKUP(FR_HITUNG_MINMAX!A442,'BR DTG ADW'!C:E,3,0),IF(FR_HITUNG_MINMAX!AN442="PACUL",VLOOKUP(FR_HITUNG_MINMAX!A442,'BR DTG PACUL'!C:E,3,0),IF(FR_HITUNG_MINMAX!AN442="TRAYEMAN",VLOOKUP(FR_HITUNG_MINMAX!A442,'BR DTG TRAYEMAN'!C:E,3,0),"?")))),0)</f>
        <v>0</v>
      </c>
      <c r="AQ442" s="31">
        <f>IF(AN442="PACUL",VLOOKUP(A442,'STOK PACUL'!C:H,6,0),IF(FR_HITUNG_MINMAX!AN442="PESALAKAN",VLOOKUP(FR_HITUNG_MINMAX!A442,'STOK PESALAKAN'!C:H,6,0),IF(FR_HITUNG_MINMAX!AN442="CIKDITIRO",VLOOKUP(FR_HITUNG_MINMAX!A442,'STOK CIKDITIRO'!C:H,6,0),IF(FR_HITUNG_MINMAX!AN442="TRAYEMAN",VLOOKUP(FR_HITUNG_MINMAX!A442,'STOK TRAYEMAN'!C:H,6,0),"?"))))</f>
        <v>0</v>
      </c>
      <c r="AR442" s="25">
        <f t="shared" si="22"/>
        <v>0</v>
      </c>
      <c r="AS442" s="25">
        <f t="shared" si="21"/>
        <v>1</v>
      </c>
      <c r="AT442" s="25">
        <f t="shared" si="20"/>
        <v>1</v>
      </c>
    </row>
    <row r="443" spans="1:46">
      <c r="A443" s="96" t="s">
        <v>1916</v>
      </c>
      <c r="B443" s="96" t="s">
        <v>1917</v>
      </c>
      <c r="C443" s="96" t="s">
        <v>876</v>
      </c>
      <c r="D443" s="96" t="s">
        <v>1377</v>
      </c>
      <c r="E443" s="96" t="s">
        <v>482</v>
      </c>
      <c r="F443" s="97">
        <v>9500</v>
      </c>
      <c r="G443" s="97">
        <v>1</v>
      </c>
      <c r="H443" s="96" t="s">
        <v>86</v>
      </c>
      <c r="I443" s="96" t="s">
        <v>1185</v>
      </c>
      <c r="J443" s="98">
        <v>1</v>
      </c>
      <c r="K443" s="97">
        <v>1</v>
      </c>
      <c r="L443" s="97">
        <v>0</v>
      </c>
      <c r="M443" s="97">
        <v>0</v>
      </c>
      <c r="N443" s="97">
        <v>1</v>
      </c>
      <c r="O443" s="97">
        <v>0</v>
      </c>
      <c r="P443" s="97">
        <v>0</v>
      </c>
      <c r="Q443" s="97">
        <v>0</v>
      </c>
      <c r="R443" s="97">
        <v>0</v>
      </c>
      <c r="S443" s="97">
        <v>0</v>
      </c>
      <c r="T443" s="97">
        <v>0</v>
      </c>
      <c r="U443" s="97">
        <v>0</v>
      </c>
      <c r="V443" s="97">
        <v>0</v>
      </c>
      <c r="W443" s="97">
        <v>0</v>
      </c>
      <c r="X443" s="97">
        <v>1</v>
      </c>
      <c r="Y443" s="97">
        <v>0</v>
      </c>
      <c r="Z443" s="97">
        <v>1</v>
      </c>
      <c r="AA443" s="97">
        <v>1</v>
      </c>
      <c r="AB443" s="97">
        <v>0</v>
      </c>
      <c r="AC443" s="97">
        <v>0</v>
      </c>
      <c r="AD443" s="97">
        <v>0</v>
      </c>
      <c r="AE443" s="97">
        <v>0</v>
      </c>
      <c r="AF443" s="97">
        <v>0</v>
      </c>
      <c r="AG443" s="97">
        <v>0</v>
      </c>
      <c r="AH443" s="97">
        <v>0</v>
      </c>
      <c r="AI443" s="97">
        <v>0</v>
      </c>
      <c r="AJ443" s="97">
        <v>0</v>
      </c>
      <c r="AK443" s="97">
        <v>1</v>
      </c>
      <c r="AL443" s="97">
        <v>0</v>
      </c>
      <c r="AM443" s="97">
        <v>0</v>
      </c>
      <c r="AN443" s="96" t="s">
        <v>483</v>
      </c>
      <c r="AO443" s="97">
        <v>0</v>
      </c>
      <c r="AP443" s="31">
        <f>IFERROR(IF(AN443="CIKDITIRO",VLOOKUP(A443,'BR DTG CIKDITIRO'!C:E,3,0),IF(FR_HITUNG_MINMAX!AN443="PESALAKAN",VLOOKUP(FR_HITUNG_MINMAX!A443,'BR DTG ADW'!C:E,3,0),IF(FR_HITUNG_MINMAX!AN443="PACUL",VLOOKUP(FR_HITUNG_MINMAX!A443,'BR DTG PACUL'!C:E,3,0),IF(FR_HITUNG_MINMAX!AN443="TRAYEMAN",VLOOKUP(FR_HITUNG_MINMAX!A443,'BR DTG TRAYEMAN'!C:E,3,0),"?")))),0)</f>
        <v>0</v>
      </c>
      <c r="AQ443" s="31">
        <f>IF(AN443="PACUL",VLOOKUP(A443,'STOK PACUL'!C:H,6,0),IF(FR_HITUNG_MINMAX!AN443="PESALAKAN",VLOOKUP(FR_HITUNG_MINMAX!A443,'STOK PESALAKAN'!C:H,6,0),IF(FR_HITUNG_MINMAX!AN443="CIKDITIRO",VLOOKUP(FR_HITUNG_MINMAX!A443,'STOK CIKDITIRO'!C:H,6,0),IF(FR_HITUNG_MINMAX!AN443="TRAYEMAN",VLOOKUP(FR_HITUNG_MINMAX!A443,'STOK TRAYEMAN'!C:H,6,0),"?"))))</f>
        <v>0</v>
      </c>
      <c r="AR443" s="25">
        <f t="shared" si="22"/>
        <v>0</v>
      </c>
      <c r="AS443" s="25">
        <f t="shared" si="21"/>
        <v>0</v>
      </c>
      <c r="AT443" s="25">
        <f t="shared" si="20"/>
        <v>1</v>
      </c>
    </row>
    <row r="444" spans="1:46">
      <c r="A444" s="96" t="s">
        <v>452</v>
      </c>
      <c r="B444" s="96" t="s">
        <v>1262</v>
      </c>
      <c r="C444" s="96" t="s">
        <v>876</v>
      </c>
      <c r="D444" s="96" t="s">
        <v>1377</v>
      </c>
      <c r="E444" s="96" t="s">
        <v>482</v>
      </c>
      <c r="F444" s="97">
        <v>13000</v>
      </c>
      <c r="G444" s="97">
        <v>1</v>
      </c>
      <c r="H444" s="96" t="s">
        <v>86</v>
      </c>
      <c r="I444" s="96" t="s">
        <v>1185</v>
      </c>
      <c r="J444" s="98" t="s">
        <v>1366</v>
      </c>
      <c r="K444" s="97">
        <v>1</v>
      </c>
      <c r="L444" s="97">
        <v>0</v>
      </c>
      <c r="M444" s="97">
        <v>0</v>
      </c>
      <c r="N444" s="97">
        <v>0</v>
      </c>
      <c r="O444" s="97">
        <v>0</v>
      </c>
      <c r="P444" s="97">
        <v>0</v>
      </c>
      <c r="Q444" s="97">
        <v>0</v>
      </c>
      <c r="R444" s="97">
        <v>1</v>
      </c>
      <c r="S444" s="97">
        <v>1</v>
      </c>
      <c r="T444" s="97">
        <v>0</v>
      </c>
      <c r="U444" s="97">
        <v>0</v>
      </c>
      <c r="V444" s="97">
        <v>0</v>
      </c>
      <c r="W444" s="97">
        <v>0</v>
      </c>
      <c r="X444" s="97">
        <v>1</v>
      </c>
      <c r="Y444" s="97">
        <v>0</v>
      </c>
      <c r="Z444" s="97">
        <v>0</v>
      </c>
      <c r="AA444" s="97">
        <v>0</v>
      </c>
      <c r="AB444" s="97">
        <v>0</v>
      </c>
      <c r="AC444" s="97">
        <v>0</v>
      </c>
      <c r="AD444" s="97">
        <v>1</v>
      </c>
      <c r="AE444" s="97">
        <v>2</v>
      </c>
      <c r="AF444" s="97">
        <v>1</v>
      </c>
      <c r="AG444" s="97">
        <v>1</v>
      </c>
      <c r="AH444" s="97">
        <v>0</v>
      </c>
      <c r="AI444" s="97">
        <v>0</v>
      </c>
      <c r="AJ444" s="97">
        <v>0</v>
      </c>
      <c r="AK444" s="97">
        <v>2</v>
      </c>
      <c r="AL444" s="97">
        <v>0</v>
      </c>
      <c r="AM444" s="97">
        <v>0</v>
      </c>
      <c r="AN444" s="96" t="s">
        <v>483</v>
      </c>
      <c r="AO444" s="97">
        <v>2</v>
      </c>
      <c r="AP444" s="31">
        <f>IFERROR(IF(AN444="CIKDITIRO",VLOOKUP(A444,'BR DTG CIKDITIRO'!C:E,3,0),IF(FR_HITUNG_MINMAX!AN444="PESALAKAN",VLOOKUP(FR_HITUNG_MINMAX!A444,'BR DTG ADW'!C:E,3,0),IF(FR_HITUNG_MINMAX!AN444="PACUL",VLOOKUP(FR_HITUNG_MINMAX!A444,'BR DTG PACUL'!C:E,3,0),IF(FR_HITUNG_MINMAX!AN444="TRAYEMAN",VLOOKUP(FR_HITUNG_MINMAX!A444,'BR DTG TRAYEMAN'!C:E,3,0),"?")))),0)</f>
        <v>0</v>
      </c>
      <c r="AQ444" s="31">
        <f>IF(AN444="PACUL",VLOOKUP(A444,'STOK PACUL'!C:H,6,0),IF(FR_HITUNG_MINMAX!AN444="PESALAKAN",VLOOKUP(FR_HITUNG_MINMAX!A444,'STOK PESALAKAN'!C:H,6,0),IF(FR_HITUNG_MINMAX!AN444="CIKDITIRO",VLOOKUP(FR_HITUNG_MINMAX!A444,'STOK CIKDITIRO'!C:H,6,0),IF(FR_HITUNG_MINMAX!AN444="TRAYEMAN",VLOOKUP(FR_HITUNG_MINMAX!A444,'STOK TRAYEMAN'!C:H,6,0),"?"))))</f>
        <v>2</v>
      </c>
      <c r="AR444" s="25">
        <f t="shared" si="22"/>
        <v>2</v>
      </c>
      <c r="AS444" s="25">
        <f t="shared" si="21"/>
        <v>0</v>
      </c>
      <c r="AT444" s="25">
        <f t="shared" si="20"/>
        <v>3</v>
      </c>
    </row>
    <row r="445" spans="1:46">
      <c r="A445" s="96" t="s">
        <v>1918</v>
      </c>
      <c r="B445" s="96" t="s">
        <v>1919</v>
      </c>
      <c r="C445" s="96" t="s">
        <v>876</v>
      </c>
      <c r="D445" s="96" t="s">
        <v>1377</v>
      </c>
      <c r="E445" s="96" t="s">
        <v>482</v>
      </c>
      <c r="F445" s="97">
        <v>10000</v>
      </c>
      <c r="G445" s="97">
        <v>1</v>
      </c>
      <c r="H445" s="96" t="s">
        <v>86</v>
      </c>
      <c r="I445" s="96" t="s">
        <v>1185</v>
      </c>
      <c r="J445" s="98">
        <v>1</v>
      </c>
      <c r="K445" s="97">
        <v>1</v>
      </c>
      <c r="L445" s="97">
        <v>0</v>
      </c>
      <c r="M445" s="97">
        <v>1</v>
      </c>
      <c r="N445" s="97">
        <v>0</v>
      </c>
      <c r="O445" s="97">
        <v>0</v>
      </c>
      <c r="P445" s="97">
        <v>0</v>
      </c>
      <c r="Q445" s="97">
        <v>0</v>
      </c>
      <c r="R445" s="97">
        <v>2</v>
      </c>
      <c r="S445" s="97">
        <v>0</v>
      </c>
      <c r="T445" s="97">
        <v>0</v>
      </c>
      <c r="U445" s="97">
        <v>0</v>
      </c>
      <c r="V445" s="97">
        <v>0</v>
      </c>
      <c r="W445" s="97">
        <v>0</v>
      </c>
      <c r="X445" s="97">
        <v>2</v>
      </c>
      <c r="Y445" s="97">
        <v>1</v>
      </c>
      <c r="Z445" s="97">
        <v>1</v>
      </c>
      <c r="AA445" s="97">
        <v>0</v>
      </c>
      <c r="AB445" s="97">
        <v>0</v>
      </c>
      <c r="AC445" s="97">
        <v>0</v>
      </c>
      <c r="AD445" s="97">
        <v>2</v>
      </c>
      <c r="AE445" s="97">
        <v>2</v>
      </c>
      <c r="AF445" s="97">
        <v>0</v>
      </c>
      <c r="AG445" s="97">
        <v>0</v>
      </c>
      <c r="AH445" s="97">
        <v>0</v>
      </c>
      <c r="AI445" s="97">
        <v>0</v>
      </c>
      <c r="AJ445" s="97">
        <v>0</v>
      </c>
      <c r="AK445" s="97">
        <v>2</v>
      </c>
      <c r="AL445" s="97">
        <v>0</v>
      </c>
      <c r="AM445" s="97">
        <v>0</v>
      </c>
      <c r="AN445" s="96" t="s">
        <v>483</v>
      </c>
      <c r="AO445" s="97">
        <v>0</v>
      </c>
      <c r="AP445" s="31">
        <f>IFERROR(IF(AN445="CIKDITIRO",VLOOKUP(A445,'BR DTG CIKDITIRO'!C:E,3,0),IF(FR_HITUNG_MINMAX!AN445="PESALAKAN",VLOOKUP(FR_HITUNG_MINMAX!A445,'BR DTG ADW'!C:E,3,0),IF(FR_HITUNG_MINMAX!AN445="PACUL",VLOOKUP(FR_HITUNG_MINMAX!A445,'BR DTG PACUL'!C:E,3,0),IF(FR_HITUNG_MINMAX!AN445="TRAYEMAN",VLOOKUP(FR_HITUNG_MINMAX!A445,'BR DTG TRAYEMAN'!C:E,3,0),"?")))),0)</f>
        <v>0</v>
      </c>
      <c r="AQ445" s="31">
        <f>IF(AN445="PACUL",VLOOKUP(A445,'STOK PACUL'!C:H,6,0),IF(FR_HITUNG_MINMAX!AN445="PESALAKAN",VLOOKUP(FR_HITUNG_MINMAX!A445,'STOK PESALAKAN'!C:H,6,0),IF(FR_HITUNG_MINMAX!AN445="CIKDITIRO",VLOOKUP(FR_HITUNG_MINMAX!A445,'STOK CIKDITIRO'!C:H,6,0),IF(FR_HITUNG_MINMAX!AN445="TRAYEMAN",VLOOKUP(FR_HITUNG_MINMAX!A445,'STOK TRAYEMAN'!C:H,6,0),"?"))))</f>
        <v>0</v>
      </c>
      <c r="AR445" s="25">
        <f t="shared" si="22"/>
        <v>0</v>
      </c>
      <c r="AS445" s="25">
        <f t="shared" si="21"/>
        <v>0</v>
      </c>
      <c r="AT445" s="25">
        <f t="shared" si="20"/>
        <v>1</v>
      </c>
    </row>
    <row r="446" spans="1:46">
      <c r="A446" s="96" t="s">
        <v>1920</v>
      </c>
      <c r="B446" s="96" t="s">
        <v>1921</v>
      </c>
      <c r="C446" s="96" t="s">
        <v>876</v>
      </c>
      <c r="D446" s="96" t="s">
        <v>1377</v>
      </c>
      <c r="E446" s="96" t="s">
        <v>482</v>
      </c>
      <c r="F446" s="97">
        <v>7000</v>
      </c>
      <c r="G446" s="97">
        <v>1</v>
      </c>
      <c r="H446" s="96" t="s">
        <v>86</v>
      </c>
      <c r="I446" s="96" t="s">
        <v>1185</v>
      </c>
      <c r="J446" s="98">
        <v>1</v>
      </c>
      <c r="K446" s="97">
        <v>1</v>
      </c>
      <c r="L446" s="97">
        <v>1</v>
      </c>
      <c r="M446" s="97">
        <v>0</v>
      </c>
      <c r="N446" s="97">
        <v>0</v>
      </c>
      <c r="O446" s="97">
        <v>0</v>
      </c>
      <c r="P446" s="97">
        <v>0</v>
      </c>
      <c r="Q446" s="97">
        <v>0</v>
      </c>
      <c r="R446" s="97">
        <v>0</v>
      </c>
      <c r="S446" s="97">
        <v>0</v>
      </c>
      <c r="T446" s="97">
        <v>0</v>
      </c>
      <c r="U446" s="97">
        <v>0</v>
      </c>
      <c r="V446" s="97">
        <v>0</v>
      </c>
      <c r="W446" s="97">
        <v>0</v>
      </c>
      <c r="X446" s="97">
        <v>1</v>
      </c>
      <c r="Y446" s="97">
        <v>1</v>
      </c>
      <c r="Z446" s="97">
        <v>0</v>
      </c>
      <c r="AA446" s="97">
        <v>0</v>
      </c>
      <c r="AB446" s="97">
        <v>0</v>
      </c>
      <c r="AC446" s="97">
        <v>0</v>
      </c>
      <c r="AD446" s="97">
        <v>0</v>
      </c>
      <c r="AE446" s="97">
        <v>0</v>
      </c>
      <c r="AF446" s="97">
        <v>0</v>
      </c>
      <c r="AG446" s="97">
        <v>0</v>
      </c>
      <c r="AH446" s="97">
        <v>0</v>
      </c>
      <c r="AI446" s="97">
        <v>0</v>
      </c>
      <c r="AJ446" s="97">
        <v>1</v>
      </c>
      <c r="AK446" s="97">
        <v>1</v>
      </c>
      <c r="AL446" s="97">
        <v>0</v>
      </c>
      <c r="AM446" s="97">
        <v>0</v>
      </c>
      <c r="AN446" s="96" t="s">
        <v>483</v>
      </c>
      <c r="AO446" s="97">
        <v>0</v>
      </c>
      <c r="AP446" s="31">
        <f>IFERROR(IF(AN446="CIKDITIRO",VLOOKUP(A446,'BR DTG CIKDITIRO'!C:E,3,0),IF(FR_HITUNG_MINMAX!AN446="PESALAKAN",VLOOKUP(FR_HITUNG_MINMAX!A446,'BR DTG ADW'!C:E,3,0),IF(FR_HITUNG_MINMAX!AN446="PACUL",VLOOKUP(FR_HITUNG_MINMAX!A446,'BR DTG PACUL'!C:E,3,0),IF(FR_HITUNG_MINMAX!AN446="TRAYEMAN",VLOOKUP(FR_HITUNG_MINMAX!A446,'BR DTG TRAYEMAN'!C:E,3,0),"?")))),0)</f>
        <v>0</v>
      </c>
      <c r="AQ446" s="31">
        <f>IF(AN446="PACUL",VLOOKUP(A446,'STOK PACUL'!C:H,6,0),IF(FR_HITUNG_MINMAX!AN446="PESALAKAN",VLOOKUP(FR_HITUNG_MINMAX!A446,'STOK PESALAKAN'!C:H,6,0),IF(FR_HITUNG_MINMAX!AN446="CIKDITIRO",VLOOKUP(FR_HITUNG_MINMAX!A446,'STOK CIKDITIRO'!C:H,6,0),IF(FR_HITUNG_MINMAX!AN446="TRAYEMAN",VLOOKUP(FR_HITUNG_MINMAX!A446,'STOK TRAYEMAN'!C:H,6,0),"?"))))</f>
        <v>0</v>
      </c>
      <c r="AR446" s="25">
        <f t="shared" si="22"/>
        <v>0</v>
      </c>
      <c r="AS446" s="25">
        <f t="shared" si="21"/>
        <v>0</v>
      </c>
      <c r="AT446" s="25">
        <f t="shared" si="20"/>
        <v>1</v>
      </c>
    </row>
    <row r="447" spans="1:46">
      <c r="A447" s="96" t="s">
        <v>1263</v>
      </c>
      <c r="B447" s="96" t="s">
        <v>1264</v>
      </c>
      <c r="C447" s="96" t="s">
        <v>984</v>
      </c>
      <c r="D447" s="96" t="s">
        <v>1377</v>
      </c>
      <c r="E447" s="96" t="s">
        <v>482</v>
      </c>
      <c r="F447" s="97">
        <v>8000</v>
      </c>
      <c r="G447" s="97">
        <v>1</v>
      </c>
      <c r="H447" s="96" t="s">
        <v>30</v>
      </c>
      <c r="I447" s="96" t="s">
        <v>1185</v>
      </c>
      <c r="J447" s="98" t="s">
        <v>1367</v>
      </c>
      <c r="K447" s="97">
        <v>1</v>
      </c>
      <c r="L447" s="97">
        <v>0</v>
      </c>
      <c r="M447" s="97">
        <v>0</v>
      </c>
      <c r="N447" s="97">
        <v>0</v>
      </c>
      <c r="O447" s="97">
        <v>1</v>
      </c>
      <c r="P447" s="97">
        <v>0</v>
      </c>
      <c r="Q447" s="97">
        <v>0</v>
      </c>
      <c r="R447" s="97">
        <v>0</v>
      </c>
      <c r="S447" s="97">
        <v>0</v>
      </c>
      <c r="T447" s="97">
        <v>0</v>
      </c>
      <c r="U447" s="97">
        <v>0</v>
      </c>
      <c r="V447" s="97">
        <v>0</v>
      </c>
      <c r="W447" s="97">
        <v>0</v>
      </c>
      <c r="X447" s="97">
        <v>1</v>
      </c>
      <c r="Y447" s="97">
        <v>0</v>
      </c>
      <c r="Z447" s="97">
        <v>0</v>
      </c>
      <c r="AA447" s="97">
        <v>1</v>
      </c>
      <c r="AB447" s="97">
        <v>1</v>
      </c>
      <c r="AC447" s="97">
        <v>0</v>
      </c>
      <c r="AD447" s="97">
        <v>0</v>
      </c>
      <c r="AE447" s="97">
        <v>0</v>
      </c>
      <c r="AF447" s="97">
        <v>0</v>
      </c>
      <c r="AG447" s="97">
        <v>0</v>
      </c>
      <c r="AH447" s="97">
        <v>0</v>
      </c>
      <c r="AI447" s="97">
        <v>0</v>
      </c>
      <c r="AJ447" s="97">
        <v>0</v>
      </c>
      <c r="AK447" s="97">
        <v>1</v>
      </c>
      <c r="AL447" s="97">
        <v>1</v>
      </c>
      <c r="AM447" s="97">
        <v>2</v>
      </c>
      <c r="AN447" s="96" t="s">
        <v>483</v>
      </c>
      <c r="AO447" s="97">
        <v>2</v>
      </c>
      <c r="AP447" s="31">
        <f>IFERROR(IF(AN447="CIKDITIRO",VLOOKUP(A447,'BR DTG CIKDITIRO'!C:E,3,0),IF(FR_HITUNG_MINMAX!AN447="PESALAKAN",VLOOKUP(FR_HITUNG_MINMAX!A447,'BR DTG ADW'!C:E,3,0),IF(FR_HITUNG_MINMAX!AN447="PACUL",VLOOKUP(FR_HITUNG_MINMAX!A447,'BR DTG PACUL'!C:E,3,0),IF(FR_HITUNG_MINMAX!AN447="TRAYEMAN",VLOOKUP(FR_HITUNG_MINMAX!A447,'BR DTG TRAYEMAN'!C:E,3,0),"?")))),0)</f>
        <v>0</v>
      </c>
      <c r="AQ447" s="31">
        <f>IF(AN447="PACUL",VLOOKUP(A447,'STOK PACUL'!C:H,6,0),IF(FR_HITUNG_MINMAX!AN447="PESALAKAN",VLOOKUP(FR_HITUNG_MINMAX!A447,'STOK PESALAKAN'!C:H,6,0),IF(FR_HITUNG_MINMAX!AN447="CIKDITIRO",VLOOKUP(FR_HITUNG_MINMAX!A447,'STOK CIKDITIRO'!C:H,6,0),IF(FR_HITUNG_MINMAX!AN447="TRAYEMAN",VLOOKUP(FR_HITUNG_MINMAX!A447,'STOK TRAYEMAN'!C:H,6,0),"?"))))</f>
        <v>2</v>
      </c>
      <c r="AR447" s="25">
        <f t="shared" si="22"/>
        <v>2</v>
      </c>
      <c r="AS447" s="25">
        <f t="shared" si="21"/>
        <v>1</v>
      </c>
      <c r="AT447" s="25">
        <f t="shared" si="20"/>
        <v>1</v>
      </c>
    </row>
    <row r="448" spans="1:46">
      <c r="A448" s="96" t="s">
        <v>453</v>
      </c>
      <c r="B448" s="96" t="s">
        <v>1265</v>
      </c>
      <c r="C448" s="96" t="s">
        <v>888</v>
      </c>
      <c r="D448" s="96" t="s">
        <v>1377</v>
      </c>
      <c r="E448" s="96" t="s">
        <v>485</v>
      </c>
      <c r="F448" s="97">
        <v>1500</v>
      </c>
      <c r="G448" s="97">
        <v>1</v>
      </c>
      <c r="H448" s="96" t="s">
        <v>90</v>
      </c>
      <c r="I448" s="96" t="s">
        <v>1185</v>
      </c>
      <c r="J448" s="98">
        <v>1</v>
      </c>
      <c r="K448" s="97">
        <v>1</v>
      </c>
      <c r="L448" s="97">
        <v>0</v>
      </c>
      <c r="M448" s="97">
        <v>1</v>
      </c>
      <c r="N448" s="97">
        <v>1</v>
      </c>
      <c r="O448" s="97">
        <v>0</v>
      </c>
      <c r="P448" s="97">
        <v>0</v>
      </c>
      <c r="Q448" s="97">
        <v>0</v>
      </c>
      <c r="R448" s="97">
        <v>1</v>
      </c>
      <c r="S448" s="97">
        <v>2</v>
      </c>
      <c r="T448" s="97">
        <v>2</v>
      </c>
      <c r="U448" s="97">
        <v>1</v>
      </c>
      <c r="V448" s="97">
        <v>2</v>
      </c>
      <c r="W448" s="97">
        <v>2</v>
      </c>
      <c r="X448" s="97">
        <v>2</v>
      </c>
      <c r="Y448" s="97">
        <v>1</v>
      </c>
      <c r="Z448" s="97">
        <v>2</v>
      </c>
      <c r="AA448" s="97">
        <v>1</v>
      </c>
      <c r="AB448" s="97">
        <v>0</v>
      </c>
      <c r="AC448" s="97">
        <v>0</v>
      </c>
      <c r="AD448" s="97">
        <v>1</v>
      </c>
      <c r="AE448" s="97">
        <v>3</v>
      </c>
      <c r="AF448" s="97">
        <v>4</v>
      </c>
      <c r="AG448" s="97">
        <v>3</v>
      </c>
      <c r="AH448" s="97">
        <v>3</v>
      </c>
      <c r="AI448" s="97">
        <v>4</v>
      </c>
      <c r="AJ448" s="97">
        <v>2</v>
      </c>
      <c r="AK448" s="97">
        <v>4</v>
      </c>
      <c r="AL448" s="97">
        <v>2</v>
      </c>
      <c r="AM448" s="97">
        <v>4</v>
      </c>
      <c r="AN448" s="96" t="s">
        <v>483</v>
      </c>
      <c r="AO448" s="97">
        <v>3</v>
      </c>
      <c r="AP448" s="31">
        <f>IFERROR(IF(AN448="CIKDITIRO",VLOOKUP(A448,'BR DTG CIKDITIRO'!C:E,3,0),IF(FR_HITUNG_MINMAX!AN448="PESALAKAN",VLOOKUP(FR_HITUNG_MINMAX!A448,'BR DTG ADW'!C:E,3,0),IF(FR_HITUNG_MINMAX!AN448="PACUL",VLOOKUP(FR_HITUNG_MINMAX!A448,'BR DTG PACUL'!C:E,3,0),IF(FR_HITUNG_MINMAX!AN448="TRAYEMAN",VLOOKUP(FR_HITUNG_MINMAX!A448,'BR DTG TRAYEMAN'!C:E,3,0),"?")))),0)</f>
        <v>0</v>
      </c>
      <c r="AQ448" s="31">
        <f>IF(AN448="PACUL",VLOOKUP(A448,'STOK PACUL'!C:H,6,0),IF(FR_HITUNG_MINMAX!AN448="PESALAKAN",VLOOKUP(FR_HITUNG_MINMAX!A448,'STOK PESALAKAN'!C:H,6,0),IF(FR_HITUNG_MINMAX!AN448="CIKDITIRO",VLOOKUP(FR_HITUNG_MINMAX!A448,'STOK CIKDITIRO'!C:H,6,0),IF(FR_HITUNG_MINMAX!AN448="TRAYEMAN",VLOOKUP(FR_HITUNG_MINMAX!A448,'STOK TRAYEMAN'!C:H,6,0),"?"))))</f>
        <v>3</v>
      </c>
      <c r="AR448" s="25">
        <f t="shared" si="22"/>
        <v>3</v>
      </c>
      <c r="AS448" s="25">
        <f t="shared" si="21"/>
        <v>1</v>
      </c>
      <c r="AT448" s="25">
        <f t="shared" si="20"/>
        <v>3</v>
      </c>
    </row>
    <row r="449" spans="1:46">
      <c r="A449" s="96" t="s">
        <v>454</v>
      </c>
      <c r="B449" s="96" t="s">
        <v>1266</v>
      </c>
      <c r="C449" s="96" t="s">
        <v>888</v>
      </c>
      <c r="D449" s="96" t="s">
        <v>1381</v>
      </c>
      <c r="E449" s="96" t="s">
        <v>482</v>
      </c>
      <c r="F449" s="97">
        <v>500</v>
      </c>
      <c r="G449" s="97">
        <v>10</v>
      </c>
      <c r="H449" s="96" t="s">
        <v>30</v>
      </c>
      <c r="I449" s="96" t="s">
        <v>1185</v>
      </c>
      <c r="J449" s="98" t="s">
        <v>1366</v>
      </c>
      <c r="K449" s="97">
        <v>1</v>
      </c>
      <c r="L449" s="97">
        <v>0</v>
      </c>
      <c r="M449" s="97">
        <v>2</v>
      </c>
      <c r="N449" s="97">
        <v>0</v>
      </c>
      <c r="O449" s="97">
        <v>0</v>
      </c>
      <c r="P449" s="97">
        <v>0</v>
      </c>
      <c r="Q449" s="97">
        <v>0</v>
      </c>
      <c r="R449" s="97">
        <v>0</v>
      </c>
      <c r="S449" s="97">
        <v>0</v>
      </c>
      <c r="T449" s="97">
        <v>0</v>
      </c>
      <c r="U449" s="97">
        <v>0</v>
      </c>
      <c r="V449" s="97">
        <v>0</v>
      </c>
      <c r="W449" s="97">
        <v>0</v>
      </c>
      <c r="X449" s="97">
        <v>2</v>
      </c>
      <c r="Y449" s="97">
        <v>2</v>
      </c>
      <c r="Z449" s="97">
        <v>2</v>
      </c>
      <c r="AA449" s="97">
        <v>0</v>
      </c>
      <c r="AB449" s="97">
        <v>0</v>
      </c>
      <c r="AC449" s="97">
        <v>0</v>
      </c>
      <c r="AD449" s="97">
        <v>0</v>
      </c>
      <c r="AE449" s="97">
        <v>0</v>
      </c>
      <c r="AF449" s="97">
        <v>0</v>
      </c>
      <c r="AG449" s="97">
        <v>0</v>
      </c>
      <c r="AH449" s="97">
        <v>0</v>
      </c>
      <c r="AI449" s="97">
        <v>0</v>
      </c>
      <c r="AJ449" s="97">
        <v>0</v>
      </c>
      <c r="AK449" s="97">
        <v>2</v>
      </c>
      <c r="AL449" s="97">
        <v>2</v>
      </c>
      <c r="AM449" s="97">
        <v>2</v>
      </c>
      <c r="AN449" s="96" t="s">
        <v>483</v>
      </c>
      <c r="AO449" s="97">
        <v>6</v>
      </c>
      <c r="AP449" s="31">
        <f>IFERROR(IF(AN449="CIKDITIRO",VLOOKUP(A449,'BR DTG CIKDITIRO'!C:E,3,0),IF(FR_HITUNG_MINMAX!AN449="PESALAKAN",VLOOKUP(FR_HITUNG_MINMAX!A449,'BR DTG ADW'!C:E,3,0),IF(FR_HITUNG_MINMAX!AN449="PACUL",VLOOKUP(FR_HITUNG_MINMAX!A449,'BR DTG PACUL'!C:E,3,0),IF(FR_HITUNG_MINMAX!AN449="TRAYEMAN",VLOOKUP(FR_HITUNG_MINMAX!A449,'BR DTG TRAYEMAN'!C:E,3,0),"?")))),0)</f>
        <v>0</v>
      </c>
      <c r="AQ449" s="31">
        <f>IF(AN449="PACUL",VLOOKUP(A449,'STOK PACUL'!C:H,6,0),IF(FR_HITUNG_MINMAX!AN449="PESALAKAN",VLOOKUP(FR_HITUNG_MINMAX!A449,'STOK PESALAKAN'!C:H,6,0),IF(FR_HITUNG_MINMAX!AN449="CIKDITIRO",VLOOKUP(FR_HITUNG_MINMAX!A449,'STOK CIKDITIRO'!C:H,6,0),IF(FR_HITUNG_MINMAX!AN449="TRAYEMAN",VLOOKUP(FR_HITUNG_MINMAX!A449,'STOK TRAYEMAN'!C:H,6,0),"?"))))</f>
        <v>6</v>
      </c>
      <c r="AR449" s="25">
        <f t="shared" si="22"/>
        <v>6</v>
      </c>
      <c r="AS449" s="25">
        <f t="shared" si="21"/>
        <v>1</v>
      </c>
      <c r="AT449" s="25">
        <f t="shared" si="20"/>
        <v>2</v>
      </c>
    </row>
    <row r="450" spans="1:46">
      <c r="A450" s="96" t="s">
        <v>455</v>
      </c>
      <c r="B450" s="96" t="s">
        <v>1267</v>
      </c>
      <c r="C450" s="96" t="s">
        <v>888</v>
      </c>
      <c r="D450" s="96" t="s">
        <v>1381</v>
      </c>
      <c r="E450" s="96" t="s">
        <v>486</v>
      </c>
      <c r="F450" s="97">
        <v>100</v>
      </c>
      <c r="G450" s="97">
        <v>10</v>
      </c>
      <c r="H450" s="96" t="s">
        <v>30</v>
      </c>
      <c r="I450" s="96" t="s">
        <v>1185</v>
      </c>
      <c r="J450" s="98" t="s">
        <v>1375</v>
      </c>
      <c r="K450" s="97">
        <v>1</v>
      </c>
      <c r="L450" s="97">
        <v>2</v>
      </c>
      <c r="M450" s="97">
        <v>8</v>
      </c>
      <c r="N450" s="97">
        <v>5</v>
      </c>
      <c r="O450" s="97">
        <v>11</v>
      </c>
      <c r="P450" s="97">
        <v>1</v>
      </c>
      <c r="Q450" s="97">
        <v>34</v>
      </c>
      <c r="R450" s="97">
        <v>10</v>
      </c>
      <c r="S450" s="97">
        <v>18</v>
      </c>
      <c r="T450" s="97">
        <v>6</v>
      </c>
      <c r="U450" s="97">
        <v>5</v>
      </c>
      <c r="V450" s="97">
        <v>7</v>
      </c>
      <c r="W450" s="97">
        <v>2</v>
      </c>
      <c r="X450" s="97">
        <v>34</v>
      </c>
      <c r="Y450" s="97">
        <v>10</v>
      </c>
      <c r="Z450" s="97">
        <v>13</v>
      </c>
      <c r="AA450" s="97">
        <v>16</v>
      </c>
      <c r="AB450" s="97">
        <v>12</v>
      </c>
      <c r="AC450" s="97">
        <v>35</v>
      </c>
      <c r="AD450" s="97">
        <v>44</v>
      </c>
      <c r="AE450" s="97">
        <v>28</v>
      </c>
      <c r="AF450" s="97">
        <v>24</v>
      </c>
      <c r="AG450" s="97">
        <v>23</v>
      </c>
      <c r="AH450" s="97">
        <v>12</v>
      </c>
      <c r="AI450" s="97">
        <v>9</v>
      </c>
      <c r="AJ450" s="97">
        <v>4</v>
      </c>
      <c r="AK450" s="97">
        <v>44</v>
      </c>
      <c r="AL450" s="97">
        <v>34</v>
      </c>
      <c r="AM450" s="97">
        <v>156</v>
      </c>
      <c r="AN450" s="96" t="s">
        <v>483</v>
      </c>
      <c r="AO450" s="97">
        <v>62</v>
      </c>
      <c r="AP450" s="31">
        <f>IFERROR(IF(AN450="CIKDITIRO",VLOOKUP(A450,'BR DTG CIKDITIRO'!C:E,3,0),IF(FR_HITUNG_MINMAX!AN450="PESALAKAN",VLOOKUP(FR_HITUNG_MINMAX!A450,'BR DTG ADW'!C:E,3,0),IF(FR_HITUNG_MINMAX!AN450="PACUL",VLOOKUP(FR_HITUNG_MINMAX!A450,'BR DTG PACUL'!C:E,3,0),IF(FR_HITUNG_MINMAX!AN450="TRAYEMAN",VLOOKUP(FR_HITUNG_MINMAX!A450,'BR DTG TRAYEMAN'!C:E,3,0),"?")))),0)</f>
        <v>0</v>
      </c>
      <c r="AQ450" s="31">
        <f>IF(AN450="PACUL",VLOOKUP(A450,'STOK PACUL'!C:H,6,0),IF(FR_HITUNG_MINMAX!AN450="PESALAKAN",VLOOKUP(FR_HITUNG_MINMAX!A450,'STOK PESALAKAN'!C:H,6,0),IF(FR_HITUNG_MINMAX!AN450="CIKDITIRO",VLOOKUP(FR_HITUNG_MINMAX!A450,'STOK CIKDITIRO'!C:H,6,0),IF(FR_HITUNG_MINMAX!AN450="TRAYEMAN",VLOOKUP(FR_HITUNG_MINMAX!A450,'STOK TRAYEMAN'!C:H,6,0),"?"))))</f>
        <v>62</v>
      </c>
      <c r="AR450" s="25">
        <f t="shared" si="22"/>
        <v>62</v>
      </c>
      <c r="AS450" s="25">
        <f t="shared" si="21"/>
        <v>17</v>
      </c>
      <c r="AT450" s="25">
        <f t="shared" si="20"/>
        <v>4</v>
      </c>
    </row>
    <row r="451" spans="1:46">
      <c r="A451" s="96" t="s">
        <v>456</v>
      </c>
      <c r="B451" s="96" t="s">
        <v>1268</v>
      </c>
      <c r="C451" s="96" t="s">
        <v>888</v>
      </c>
      <c r="D451" s="96" t="s">
        <v>1377</v>
      </c>
      <c r="E451" s="96" t="s">
        <v>485</v>
      </c>
      <c r="F451" s="97">
        <v>100</v>
      </c>
      <c r="G451" s="97">
        <v>10</v>
      </c>
      <c r="H451" s="96" t="s">
        <v>30</v>
      </c>
      <c r="I451" s="96" t="s">
        <v>1185</v>
      </c>
      <c r="J451" s="98" t="s">
        <v>1373</v>
      </c>
      <c r="K451" s="97">
        <v>1</v>
      </c>
      <c r="L451" s="97">
        <v>3</v>
      </c>
      <c r="M451" s="97">
        <v>0</v>
      </c>
      <c r="N451" s="97">
        <v>1</v>
      </c>
      <c r="O451" s="97">
        <v>1</v>
      </c>
      <c r="P451" s="97">
        <v>2</v>
      </c>
      <c r="Q451" s="97">
        <v>0</v>
      </c>
      <c r="R451" s="97">
        <v>2</v>
      </c>
      <c r="S451" s="97">
        <v>2</v>
      </c>
      <c r="T451" s="97">
        <v>1</v>
      </c>
      <c r="U451" s="97">
        <v>2</v>
      </c>
      <c r="V451" s="97">
        <v>0</v>
      </c>
      <c r="W451" s="97">
        <v>0</v>
      </c>
      <c r="X451" s="97">
        <v>3</v>
      </c>
      <c r="Y451" s="97">
        <v>3</v>
      </c>
      <c r="Z451" s="97">
        <v>1</v>
      </c>
      <c r="AA451" s="97">
        <v>2</v>
      </c>
      <c r="AB451" s="97">
        <v>3</v>
      </c>
      <c r="AC451" s="97">
        <v>2</v>
      </c>
      <c r="AD451" s="97">
        <v>2</v>
      </c>
      <c r="AE451" s="97">
        <v>4</v>
      </c>
      <c r="AF451" s="97">
        <v>3</v>
      </c>
      <c r="AG451" s="97">
        <v>4</v>
      </c>
      <c r="AH451" s="97">
        <v>2</v>
      </c>
      <c r="AI451" s="97">
        <v>0</v>
      </c>
      <c r="AJ451" s="97">
        <v>3</v>
      </c>
      <c r="AK451" s="97">
        <v>4</v>
      </c>
      <c r="AL451" s="97">
        <v>3</v>
      </c>
      <c r="AM451" s="97">
        <v>4</v>
      </c>
      <c r="AN451" s="96" t="s">
        <v>483</v>
      </c>
      <c r="AO451" s="97">
        <v>12</v>
      </c>
      <c r="AP451" s="31">
        <f>IFERROR(IF(AN451="CIKDITIRO",VLOOKUP(A451,'BR DTG CIKDITIRO'!C:E,3,0),IF(FR_HITUNG_MINMAX!AN451="PESALAKAN",VLOOKUP(FR_HITUNG_MINMAX!A451,'BR DTG ADW'!C:E,3,0),IF(FR_HITUNG_MINMAX!AN451="PACUL",VLOOKUP(FR_HITUNG_MINMAX!A451,'BR DTG PACUL'!C:E,3,0),IF(FR_HITUNG_MINMAX!AN451="TRAYEMAN",VLOOKUP(FR_HITUNG_MINMAX!A451,'BR DTG TRAYEMAN'!C:E,3,0),"?")))),0)</f>
        <v>0</v>
      </c>
      <c r="AQ451" s="31">
        <f>IF(AN451="PACUL",VLOOKUP(A451,'STOK PACUL'!C:H,6,0),IF(FR_HITUNG_MINMAX!AN451="PESALAKAN",VLOOKUP(FR_HITUNG_MINMAX!A451,'STOK PESALAKAN'!C:H,6,0),IF(FR_HITUNG_MINMAX!AN451="CIKDITIRO",VLOOKUP(FR_HITUNG_MINMAX!A451,'STOK CIKDITIRO'!C:H,6,0),IF(FR_HITUNG_MINMAX!AN451="TRAYEMAN",VLOOKUP(FR_HITUNG_MINMAX!A451,'STOK TRAYEMAN'!C:H,6,0),"?"))))</f>
        <v>12</v>
      </c>
      <c r="AR451" s="25">
        <f t="shared" si="22"/>
        <v>12</v>
      </c>
      <c r="AS451" s="25">
        <f t="shared" si="21"/>
        <v>2</v>
      </c>
      <c r="AT451" s="25">
        <f t="shared" ref="AT451:AT514" si="23">COUNTIF(A:A,A451)</f>
        <v>4</v>
      </c>
    </row>
    <row r="452" spans="1:46" ht="30">
      <c r="A452" s="96" t="s">
        <v>1922</v>
      </c>
      <c r="B452" s="96" t="s">
        <v>1923</v>
      </c>
      <c r="C452" s="96" t="s">
        <v>877</v>
      </c>
      <c r="D452" s="96" t="s">
        <v>1377</v>
      </c>
      <c r="E452" s="96" t="s">
        <v>482</v>
      </c>
      <c r="F452" s="97">
        <v>25000</v>
      </c>
      <c r="G452" s="97">
        <v>1</v>
      </c>
      <c r="H452" s="96" t="s">
        <v>30</v>
      </c>
      <c r="I452" s="96" t="s">
        <v>1185</v>
      </c>
      <c r="J452" s="98">
        <v>1</v>
      </c>
      <c r="K452" s="97">
        <v>1</v>
      </c>
      <c r="L452" s="97">
        <v>0</v>
      </c>
      <c r="M452" s="97">
        <v>0</v>
      </c>
      <c r="N452" s="97">
        <v>0</v>
      </c>
      <c r="O452" s="97">
        <v>0</v>
      </c>
      <c r="P452" s="97">
        <v>0</v>
      </c>
      <c r="Q452" s="97">
        <v>1</v>
      </c>
      <c r="R452" s="97">
        <v>0</v>
      </c>
      <c r="S452" s="97">
        <v>0</v>
      </c>
      <c r="T452" s="97">
        <v>0</v>
      </c>
      <c r="U452" s="97">
        <v>2</v>
      </c>
      <c r="V452" s="97">
        <v>0</v>
      </c>
      <c r="W452" s="97">
        <v>0</v>
      </c>
      <c r="X452" s="97">
        <v>2</v>
      </c>
      <c r="Y452" s="97">
        <v>0</v>
      </c>
      <c r="Z452" s="97">
        <v>0</v>
      </c>
      <c r="AA452" s="97">
        <v>0</v>
      </c>
      <c r="AB452" s="97">
        <v>0</v>
      </c>
      <c r="AC452" s="97">
        <v>1</v>
      </c>
      <c r="AD452" s="97">
        <v>1</v>
      </c>
      <c r="AE452" s="97">
        <v>0</v>
      </c>
      <c r="AF452" s="97">
        <v>0</v>
      </c>
      <c r="AG452" s="97">
        <v>2</v>
      </c>
      <c r="AH452" s="97">
        <v>2</v>
      </c>
      <c r="AI452" s="97">
        <v>0</v>
      </c>
      <c r="AJ452" s="97">
        <v>0</v>
      </c>
      <c r="AK452" s="97">
        <v>2</v>
      </c>
      <c r="AL452" s="97">
        <v>2</v>
      </c>
      <c r="AM452" s="97">
        <v>2</v>
      </c>
      <c r="AN452" s="96" t="s">
        <v>483</v>
      </c>
      <c r="AO452" s="97">
        <v>2</v>
      </c>
      <c r="AP452" s="31">
        <f>IFERROR(IF(AN452="CIKDITIRO",VLOOKUP(A452,'BR DTG CIKDITIRO'!C:E,3,0),IF(FR_HITUNG_MINMAX!AN452="PESALAKAN",VLOOKUP(FR_HITUNG_MINMAX!A452,'BR DTG ADW'!C:E,3,0),IF(FR_HITUNG_MINMAX!AN452="PACUL",VLOOKUP(FR_HITUNG_MINMAX!A452,'BR DTG PACUL'!C:E,3,0),IF(FR_HITUNG_MINMAX!AN452="TRAYEMAN",VLOOKUP(FR_HITUNG_MINMAX!A452,'BR DTG TRAYEMAN'!C:E,3,0),"?")))),0)</f>
        <v>0</v>
      </c>
      <c r="AQ452" s="31">
        <f>IF(AN452="PACUL",VLOOKUP(A452,'STOK PACUL'!C:H,6,0),IF(FR_HITUNG_MINMAX!AN452="PESALAKAN",VLOOKUP(FR_HITUNG_MINMAX!A452,'STOK PESALAKAN'!C:H,6,0),IF(FR_HITUNG_MINMAX!AN452="CIKDITIRO",VLOOKUP(FR_HITUNG_MINMAX!A452,'STOK CIKDITIRO'!C:H,6,0),IF(FR_HITUNG_MINMAX!AN452="TRAYEMAN",VLOOKUP(FR_HITUNG_MINMAX!A452,'STOK TRAYEMAN'!C:H,6,0),"?"))))</f>
        <v>2</v>
      </c>
      <c r="AR452" s="25">
        <f t="shared" si="22"/>
        <v>2</v>
      </c>
      <c r="AS452" s="25">
        <f t="shared" si="21"/>
        <v>1</v>
      </c>
      <c r="AT452" s="25">
        <f t="shared" si="23"/>
        <v>2</v>
      </c>
    </row>
    <row r="453" spans="1:46">
      <c r="A453" s="96" t="s">
        <v>786</v>
      </c>
      <c r="B453" s="96" t="s">
        <v>1350</v>
      </c>
      <c r="C453" s="96" t="s">
        <v>888</v>
      </c>
      <c r="D453" s="96" t="s">
        <v>1377</v>
      </c>
      <c r="E453" s="96" t="s">
        <v>482</v>
      </c>
      <c r="F453" s="97">
        <v>400</v>
      </c>
      <c r="G453" s="97">
        <v>1</v>
      </c>
      <c r="H453" s="96" t="s">
        <v>1185</v>
      </c>
      <c r="I453" s="96" t="s">
        <v>1185</v>
      </c>
      <c r="J453" s="98">
        <v>1</v>
      </c>
      <c r="K453" s="97">
        <v>1</v>
      </c>
      <c r="L453" s="97">
        <v>0</v>
      </c>
      <c r="M453" s="97">
        <v>0</v>
      </c>
      <c r="N453" s="97">
        <v>0</v>
      </c>
      <c r="O453" s="97">
        <v>0</v>
      </c>
      <c r="P453" s="97">
        <v>0</v>
      </c>
      <c r="Q453" s="97">
        <v>0</v>
      </c>
      <c r="R453" s="97">
        <v>2</v>
      </c>
      <c r="S453" s="97">
        <v>0</v>
      </c>
      <c r="T453" s="97">
        <v>6</v>
      </c>
      <c r="U453" s="97">
        <v>0</v>
      </c>
      <c r="V453" s="97">
        <v>0</v>
      </c>
      <c r="W453" s="97">
        <v>0</v>
      </c>
      <c r="X453" s="97">
        <v>6</v>
      </c>
      <c r="Y453" s="97">
        <v>0</v>
      </c>
      <c r="Z453" s="97">
        <v>0</v>
      </c>
      <c r="AA453" s="97">
        <v>0</v>
      </c>
      <c r="AB453" s="97">
        <v>0</v>
      </c>
      <c r="AC453" s="97">
        <v>0</v>
      </c>
      <c r="AD453" s="97">
        <v>2</v>
      </c>
      <c r="AE453" s="97">
        <v>2</v>
      </c>
      <c r="AF453" s="97">
        <v>6</v>
      </c>
      <c r="AG453" s="97">
        <v>0</v>
      </c>
      <c r="AH453" s="97">
        <v>0</v>
      </c>
      <c r="AI453" s="97">
        <v>0</v>
      </c>
      <c r="AJ453" s="97">
        <v>0</v>
      </c>
      <c r="AK453" s="97">
        <v>6</v>
      </c>
      <c r="AL453" s="97">
        <v>6</v>
      </c>
      <c r="AM453" s="97">
        <v>6</v>
      </c>
      <c r="AN453" s="96" t="s">
        <v>483</v>
      </c>
      <c r="AO453" s="97">
        <v>0</v>
      </c>
      <c r="AP453" s="31">
        <f>IFERROR(IF(AN453="CIKDITIRO",VLOOKUP(A453,'BR DTG CIKDITIRO'!C:E,3,0),IF(FR_HITUNG_MINMAX!AN453="PESALAKAN",VLOOKUP(FR_HITUNG_MINMAX!A453,'BR DTG ADW'!C:E,3,0),IF(FR_HITUNG_MINMAX!AN453="PACUL",VLOOKUP(FR_HITUNG_MINMAX!A453,'BR DTG PACUL'!C:E,3,0),IF(FR_HITUNG_MINMAX!AN453="TRAYEMAN",VLOOKUP(FR_HITUNG_MINMAX!A453,'BR DTG TRAYEMAN'!C:E,3,0),"?")))),0)</f>
        <v>0</v>
      </c>
      <c r="AQ453" s="31">
        <f>IF(AN453="PACUL",VLOOKUP(A453,'STOK PACUL'!C:H,6,0),IF(FR_HITUNG_MINMAX!AN453="PESALAKAN",VLOOKUP(FR_HITUNG_MINMAX!A453,'STOK PESALAKAN'!C:H,6,0),IF(FR_HITUNG_MINMAX!AN453="CIKDITIRO",VLOOKUP(FR_HITUNG_MINMAX!A453,'STOK CIKDITIRO'!C:H,6,0),IF(FR_HITUNG_MINMAX!AN453="TRAYEMAN",VLOOKUP(FR_HITUNG_MINMAX!A453,'STOK TRAYEMAN'!C:H,6,0),"?"))))</f>
        <v>0</v>
      </c>
      <c r="AR453" s="25">
        <f t="shared" si="22"/>
        <v>0</v>
      </c>
      <c r="AS453" s="25">
        <f t="shared" si="21"/>
        <v>3</v>
      </c>
      <c r="AT453" s="25">
        <f t="shared" si="23"/>
        <v>1</v>
      </c>
    </row>
    <row r="454" spans="1:46">
      <c r="A454" s="96" t="s">
        <v>457</v>
      </c>
      <c r="B454" s="96" t="s">
        <v>1271</v>
      </c>
      <c r="C454" s="96" t="s">
        <v>888</v>
      </c>
      <c r="D454" s="96" t="s">
        <v>1377</v>
      </c>
      <c r="E454" s="96" t="s">
        <v>486</v>
      </c>
      <c r="F454" s="97">
        <v>900</v>
      </c>
      <c r="G454" s="97">
        <v>10</v>
      </c>
      <c r="H454" s="96" t="s">
        <v>30</v>
      </c>
      <c r="I454" s="96" t="s">
        <v>1185</v>
      </c>
      <c r="J454" s="98" t="s">
        <v>1373</v>
      </c>
      <c r="K454" s="97">
        <v>1</v>
      </c>
      <c r="L454" s="97">
        <v>13</v>
      </c>
      <c r="M454" s="97">
        <v>8</v>
      </c>
      <c r="N454" s="97">
        <v>15</v>
      </c>
      <c r="O454" s="97">
        <v>15</v>
      </c>
      <c r="P454" s="97">
        <v>5</v>
      </c>
      <c r="Q454" s="97">
        <v>12</v>
      </c>
      <c r="R454" s="97">
        <v>4</v>
      </c>
      <c r="S454" s="97">
        <v>11</v>
      </c>
      <c r="T454" s="97">
        <v>9</v>
      </c>
      <c r="U454" s="97">
        <v>9</v>
      </c>
      <c r="V454" s="97">
        <v>39</v>
      </c>
      <c r="W454" s="97">
        <v>5</v>
      </c>
      <c r="X454" s="97">
        <v>39</v>
      </c>
      <c r="Y454" s="97">
        <v>21</v>
      </c>
      <c r="Z454" s="97">
        <v>23</v>
      </c>
      <c r="AA454" s="97">
        <v>30</v>
      </c>
      <c r="AB454" s="97">
        <v>20</v>
      </c>
      <c r="AC454" s="97">
        <v>17</v>
      </c>
      <c r="AD454" s="97">
        <v>16</v>
      </c>
      <c r="AE454" s="97">
        <v>15</v>
      </c>
      <c r="AF454" s="97">
        <v>20</v>
      </c>
      <c r="AG454" s="97">
        <v>20</v>
      </c>
      <c r="AH454" s="97">
        <v>48</v>
      </c>
      <c r="AI454" s="97">
        <v>44</v>
      </c>
      <c r="AJ454" s="97">
        <v>18</v>
      </c>
      <c r="AK454" s="97">
        <v>48</v>
      </c>
      <c r="AL454" s="97">
        <v>39</v>
      </c>
      <c r="AM454" s="97">
        <v>48</v>
      </c>
      <c r="AN454" s="96" t="s">
        <v>483</v>
      </c>
      <c r="AO454" s="97">
        <v>21</v>
      </c>
      <c r="AP454" s="31">
        <f>IFERROR(IF(AN454="CIKDITIRO",VLOOKUP(A454,'BR DTG CIKDITIRO'!C:E,3,0),IF(FR_HITUNG_MINMAX!AN454="PESALAKAN",VLOOKUP(FR_HITUNG_MINMAX!A454,'BR DTG ADW'!C:E,3,0),IF(FR_HITUNG_MINMAX!AN454="PACUL",VLOOKUP(FR_HITUNG_MINMAX!A454,'BR DTG PACUL'!C:E,3,0),IF(FR_HITUNG_MINMAX!AN454="TRAYEMAN",VLOOKUP(FR_HITUNG_MINMAX!A454,'BR DTG TRAYEMAN'!C:E,3,0),"?")))),0)</f>
        <v>0</v>
      </c>
      <c r="AQ454" s="31">
        <f>IF(AN454="PACUL",VLOOKUP(A454,'STOK PACUL'!C:H,6,0),IF(FR_HITUNG_MINMAX!AN454="PESALAKAN",VLOOKUP(FR_HITUNG_MINMAX!A454,'STOK PESALAKAN'!C:H,6,0),IF(FR_HITUNG_MINMAX!AN454="CIKDITIRO",VLOOKUP(FR_HITUNG_MINMAX!A454,'STOK CIKDITIRO'!C:H,6,0),IF(FR_HITUNG_MINMAX!AN454="TRAYEMAN",VLOOKUP(FR_HITUNG_MINMAX!A454,'STOK TRAYEMAN'!C:H,6,0),"?"))))</f>
        <v>21</v>
      </c>
      <c r="AR454" s="25">
        <f t="shared" si="22"/>
        <v>21</v>
      </c>
      <c r="AS454" s="25">
        <f t="shared" si="21"/>
        <v>20</v>
      </c>
      <c r="AT454" s="25">
        <f t="shared" si="23"/>
        <v>4</v>
      </c>
    </row>
    <row r="455" spans="1:46">
      <c r="A455" s="96" t="s">
        <v>458</v>
      </c>
      <c r="B455" s="96" t="s">
        <v>1272</v>
      </c>
      <c r="C455" s="96" t="s">
        <v>888</v>
      </c>
      <c r="D455" s="96" t="s">
        <v>1377</v>
      </c>
      <c r="E455" s="96" t="s">
        <v>482</v>
      </c>
      <c r="F455" s="97">
        <v>900</v>
      </c>
      <c r="G455" s="97">
        <v>10</v>
      </c>
      <c r="H455" s="96" t="s">
        <v>30</v>
      </c>
      <c r="I455" s="96" t="s">
        <v>1185</v>
      </c>
      <c r="J455" s="98" t="s">
        <v>1368</v>
      </c>
      <c r="K455" s="97">
        <v>1</v>
      </c>
      <c r="L455" s="97">
        <v>0</v>
      </c>
      <c r="M455" s="97">
        <v>0</v>
      </c>
      <c r="N455" s="97">
        <v>0</v>
      </c>
      <c r="O455" s="97">
        <v>0</v>
      </c>
      <c r="P455" s="97">
        <v>0</v>
      </c>
      <c r="Q455" s="97">
        <v>0</v>
      </c>
      <c r="R455" s="97">
        <v>0</v>
      </c>
      <c r="S455" s="97">
        <v>0</v>
      </c>
      <c r="T455" s="97">
        <v>1</v>
      </c>
      <c r="U455" s="97">
        <v>0</v>
      </c>
      <c r="V455" s="97">
        <v>0</v>
      </c>
      <c r="W455" s="97">
        <v>0</v>
      </c>
      <c r="X455" s="97">
        <v>1</v>
      </c>
      <c r="Y455" s="97">
        <v>0</v>
      </c>
      <c r="Z455" s="97">
        <v>0</v>
      </c>
      <c r="AA455" s="97">
        <v>0</v>
      </c>
      <c r="AB455" s="97">
        <v>0</v>
      </c>
      <c r="AC455" s="97">
        <v>0</v>
      </c>
      <c r="AD455" s="97">
        <v>0</v>
      </c>
      <c r="AE455" s="97">
        <v>0</v>
      </c>
      <c r="AF455" s="97">
        <v>1</v>
      </c>
      <c r="AG455" s="97">
        <v>0</v>
      </c>
      <c r="AH455" s="97">
        <v>0</v>
      </c>
      <c r="AI455" s="97">
        <v>0</v>
      </c>
      <c r="AJ455" s="97">
        <v>0</v>
      </c>
      <c r="AK455" s="97">
        <v>1</v>
      </c>
      <c r="AL455" s="97">
        <v>1</v>
      </c>
      <c r="AM455" s="97">
        <v>2</v>
      </c>
      <c r="AN455" s="96" t="s">
        <v>483</v>
      </c>
      <c r="AO455" s="97">
        <v>5</v>
      </c>
      <c r="AP455" s="31">
        <f>IFERROR(IF(AN455="CIKDITIRO",VLOOKUP(A455,'BR DTG CIKDITIRO'!C:E,3,0),IF(FR_HITUNG_MINMAX!AN455="PESALAKAN",VLOOKUP(FR_HITUNG_MINMAX!A455,'BR DTG ADW'!C:E,3,0),IF(FR_HITUNG_MINMAX!AN455="PACUL",VLOOKUP(FR_HITUNG_MINMAX!A455,'BR DTG PACUL'!C:E,3,0),IF(FR_HITUNG_MINMAX!AN455="TRAYEMAN",VLOOKUP(FR_HITUNG_MINMAX!A455,'BR DTG TRAYEMAN'!C:E,3,0),"?")))),0)</f>
        <v>0</v>
      </c>
      <c r="AQ455" s="31">
        <f>IF(AN455="PACUL",VLOOKUP(A455,'STOK PACUL'!C:H,6,0),IF(FR_HITUNG_MINMAX!AN455="PESALAKAN",VLOOKUP(FR_HITUNG_MINMAX!A455,'STOK PESALAKAN'!C:H,6,0),IF(FR_HITUNG_MINMAX!AN455="CIKDITIRO",VLOOKUP(FR_HITUNG_MINMAX!A455,'STOK CIKDITIRO'!C:H,6,0),IF(FR_HITUNG_MINMAX!AN455="TRAYEMAN",VLOOKUP(FR_HITUNG_MINMAX!A455,'STOK TRAYEMAN'!C:H,6,0),"?"))))</f>
        <v>5</v>
      </c>
      <c r="AR455" s="25">
        <f t="shared" si="22"/>
        <v>5</v>
      </c>
      <c r="AS455" s="25">
        <f t="shared" si="21"/>
        <v>1</v>
      </c>
      <c r="AT455" s="25">
        <f t="shared" si="23"/>
        <v>3</v>
      </c>
    </row>
    <row r="456" spans="1:46">
      <c r="A456" s="96" t="s">
        <v>459</v>
      </c>
      <c r="B456" s="96" t="s">
        <v>1273</v>
      </c>
      <c r="C456" s="96" t="s">
        <v>888</v>
      </c>
      <c r="D456" s="96" t="s">
        <v>1377</v>
      </c>
      <c r="E456" s="96" t="s">
        <v>486</v>
      </c>
      <c r="F456" s="97">
        <v>900</v>
      </c>
      <c r="G456" s="97">
        <v>10</v>
      </c>
      <c r="H456" s="96" t="s">
        <v>35</v>
      </c>
      <c r="I456" s="96" t="s">
        <v>1185</v>
      </c>
      <c r="J456" s="98">
        <v>1</v>
      </c>
      <c r="K456" s="97">
        <v>1</v>
      </c>
      <c r="L456" s="97">
        <v>15</v>
      </c>
      <c r="M456" s="97">
        <v>6</v>
      </c>
      <c r="N456" s="97">
        <v>5</v>
      </c>
      <c r="O456" s="97">
        <v>6</v>
      </c>
      <c r="P456" s="97">
        <v>9</v>
      </c>
      <c r="Q456" s="97">
        <v>13</v>
      </c>
      <c r="R456" s="97">
        <v>1</v>
      </c>
      <c r="S456" s="97">
        <v>16</v>
      </c>
      <c r="T456" s="97">
        <v>3</v>
      </c>
      <c r="U456" s="97">
        <v>5</v>
      </c>
      <c r="V456" s="97">
        <v>13</v>
      </c>
      <c r="W456" s="97">
        <v>2</v>
      </c>
      <c r="X456" s="97">
        <v>16</v>
      </c>
      <c r="Y456" s="97">
        <v>21</v>
      </c>
      <c r="Z456" s="97">
        <v>11</v>
      </c>
      <c r="AA456" s="97">
        <v>11</v>
      </c>
      <c r="AB456" s="97">
        <v>15</v>
      </c>
      <c r="AC456" s="97">
        <v>22</v>
      </c>
      <c r="AD456" s="97">
        <v>14</v>
      </c>
      <c r="AE456" s="97">
        <v>17</v>
      </c>
      <c r="AF456" s="97">
        <v>19</v>
      </c>
      <c r="AG456" s="97">
        <v>21</v>
      </c>
      <c r="AH456" s="97">
        <v>18</v>
      </c>
      <c r="AI456" s="97">
        <v>15</v>
      </c>
      <c r="AJ456" s="97">
        <v>17</v>
      </c>
      <c r="AK456" s="97">
        <v>22</v>
      </c>
      <c r="AL456" s="97">
        <v>16</v>
      </c>
      <c r="AM456" s="97">
        <v>22</v>
      </c>
      <c r="AN456" s="96" t="s">
        <v>483</v>
      </c>
      <c r="AO456" s="97">
        <v>34</v>
      </c>
      <c r="AP456" s="31">
        <f>IFERROR(IF(AN456="CIKDITIRO",VLOOKUP(A456,'BR DTG CIKDITIRO'!C:E,3,0),IF(FR_HITUNG_MINMAX!AN456="PESALAKAN",VLOOKUP(FR_HITUNG_MINMAX!A456,'BR DTG ADW'!C:E,3,0),IF(FR_HITUNG_MINMAX!AN456="PACUL",VLOOKUP(FR_HITUNG_MINMAX!A456,'BR DTG PACUL'!C:E,3,0),IF(FR_HITUNG_MINMAX!AN456="TRAYEMAN",VLOOKUP(FR_HITUNG_MINMAX!A456,'BR DTG TRAYEMAN'!C:E,3,0),"?")))),0)</f>
        <v>0</v>
      </c>
      <c r="AQ456" s="31">
        <f>IF(AN456="PACUL",VLOOKUP(A456,'STOK PACUL'!C:H,6,0),IF(FR_HITUNG_MINMAX!AN456="PESALAKAN",VLOOKUP(FR_HITUNG_MINMAX!A456,'STOK PESALAKAN'!C:H,6,0),IF(FR_HITUNG_MINMAX!AN456="CIKDITIRO",VLOOKUP(FR_HITUNG_MINMAX!A456,'STOK CIKDITIRO'!C:H,6,0),IF(FR_HITUNG_MINMAX!AN456="TRAYEMAN",VLOOKUP(FR_HITUNG_MINMAX!A456,'STOK TRAYEMAN'!C:H,6,0),"?"))))</f>
        <v>34</v>
      </c>
      <c r="AR456" s="25">
        <f t="shared" si="22"/>
        <v>34</v>
      </c>
      <c r="AS456" s="25">
        <f t="shared" si="21"/>
        <v>8</v>
      </c>
      <c r="AT456" s="25">
        <f t="shared" si="23"/>
        <v>4</v>
      </c>
    </row>
    <row r="457" spans="1:46">
      <c r="A457" s="96" t="s">
        <v>460</v>
      </c>
      <c r="B457" s="96" t="s">
        <v>1274</v>
      </c>
      <c r="C457" s="96" t="s">
        <v>1100</v>
      </c>
      <c r="D457" s="96" t="s">
        <v>1377</v>
      </c>
      <c r="E457" s="96" t="s">
        <v>486</v>
      </c>
      <c r="F457" s="97">
        <v>250</v>
      </c>
      <c r="G457" s="97">
        <v>10</v>
      </c>
      <c r="H457" s="96" t="s">
        <v>78</v>
      </c>
      <c r="I457" s="96" t="s">
        <v>1185</v>
      </c>
      <c r="J457" s="98" t="s">
        <v>1389</v>
      </c>
      <c r="K457" s="97">
        <v>2</v>
      </c>
      <c r="L457" s="97">
        <v>41</v>
      </c>
      <c r="M457" s="97">
        <v>57</v>
      </c>
      <c r="N457" s="97">
        <v>53</v>
      </c>
      <c r="O457" s="97">
        <v>78</v>
      </c>
      <c r="P457" s="97">
        <v>51</v>
      </c>
      <c r="Q457" s="97">
        <v>31</v>
      </c>
      <c r="R457" s="97">
        <v>54</v>
      </c>
      <c r="S457" s="97">
        <v>64</v>
      </c>
      <c r="T457" s="97">
        <v>42</v>
      </c>
      <c r="U457" s="97">
        <v>44</v>
      </c>
      <c r="V457" s="97">
        <v>33</v>
      </c>
      <c r="W457" s="97">
        <v>13</v>
      </c>
      <c r="X457" s="97">
        <v>78</v>
      </c>
      <c r="Y457" s="97">
        <v>98</v>
      </c>
      <c r="Z457" s="97">
        <v>110</v>
      </c>
      <c r="AA457" s="97">
        <v>131</v>
      </c>
      <c r="AB457" s="97">
        <v>129</v>
      </c>
      <c r="AC457" s="97">
        <v>82</v>
      </c>
      <c r="AD457" s="97">
        <v>85</v>
      </c>
      <c r="AE457" s="97">
        <v>118</v>
      </c>
      <c r="AF457" s="97">
        <v>106</v>
      </c>
      <c r="AG457" s="97">
        <v>108</v>
      </c>
      <c r="AH457" s="97">
        <v>77</v>
      </c>
      <c r="AI457" s="97">
        <v>46</v>
      </c>
      <c r="AJ457" s="97">
        <v>54</v>
      </c>
      <c r="AK457" s="97">
        <v>131</v>
      </c>
      <c r="AL457" s="97">
        <v>78</v>
      </c>
      <c r="AM457" s="97">
        <v>131</v>
      </c>
      <c r="AN457" s="96" t="s">
        <v>483</v>
      </c>
      <c r="AO457" s="97">
        <v>59</v>
      </c>
      <c r="AP457" s="31">
        <f>IFERROR(IF(AN457="CIKDITIRO",VLOOKUP(A457,'BR DTG CIKDITIRO'!C:E,3,0),IF(FR_HITUNG_MINMAX!AN457="PESALAKAN",VLOOKUP(FR_HITUNG_MINMAX!A457,'BR DTG ADW'!C:E,3,0),IF(FR_HITUNG_MINMAX!AN457="PACUL",VLOOKUP(FR_HITUNG_MINMAX!A457,'BR DTG PACUL'!C:E,3,0),IF(FR_HITUNG_MINMAX!AN457="TRAYEMAN",VLOOKUP(FR_HITUNG_MINMAX!A457,'BR DTG TRAYEMAN'!C:E,3,0),"?")))),0)</f>
        <v>0</v>
      </c>
      <c r="AQ457" s="31">
        <f>IF(AN457="PACUL",VLOOKUP(A457,'STOK PACUL'!C:H,6,0),IF(FR_HITUNG_MINMAX!AN457="PESALAKAN",VLOOKUP(FR_HITUNG_MINMAX!A457,'STOK PESALAKAN'!C:H,6,0),IF(FR_HITUNG_MINMAX!AN457="CIKDITIRO",VLOOKUP(FR_HITUNG_MINMAX!A457,'STOK CIKDITIRO'!C:H,6,0),IF(FR_HITUNG_MINMAX!AN457="TRAYEMAN",VLOOKUP(FR_HITUNG_MINMAX!A457,'STOK TRAYEMAN'!C:H,6,0),"?"))))</f>
        <v>59</v>
      </c>
      <c r="AR457" s="25">
        <f t="shared" si="22"/>
        <v>59</v>
      </c>
      <c r="AS457" s="25">
        <f t="shared" si="21"/>
        <v>39</v>
      </c>
      <c r="AT457" s="25">
        <f t="shared" si="23"/>
        <v>4</v>
      </c>
    </row>
    <row r="458" spans="1:46" ht="30">
      <c r="A458" s="96" t="s">
        <v>1275</v>
      </c>
      <c r="B458" s="96" t="s">
        <v>1276</v>
      </c>
      <c r="C458" s="96" t="s">
        <v>877</v>
      </c>
      <c r="D458" s="96" t="s">
        <v>1377</v>
      </c>
      <c r="E458" s="96" t="s">
        <v>482</v>
      </c>
      <c r="F458" s="97">
        <v>195000</v>
      </c>
      <c r="G458" s="97">
        <v>1</v>
      </c>
      <c r="H458" s="96" t="s">
        <v>116</v>
      </c>
      <c r="I458" s="96" t="s">
        <v>1185</v>
      </c>
      <c r="J458" s="98">
        <v>1</v>
      </c>
      <c r="K458" s="97">
        <v>1</v>
      </c>
      <c r="L458" s="97">
        <v>1</v>
      </c>
      <c r="M458" s="97">
        <v>0</v>
      </c>
      <c r="N458" s="97">
        <v>0</v>
      </c>
      <c r="O458" s="97">
        <v>0</v>
      </c>
      <c r="P458" s="97">
        <v>0</v>
      </c>
      <c r="Q458" s="97">
        <v>0</v>
      </c>
      <c r="R458" s="97">
        <v>0</v>
      </c>
      <c r="S458" s="97">
        <v>0</v>
      </c>
      <c r="T458" s="97">
        <v>0</v>
      </c>
      <c r="U458" s="97">
        <v>1</v>
      </c>
      <c r="V458" s="97">
        <v>0</v>
      </c>
      <c r="W458" s="97">
        <v>0</v>
      </c>
      <c r="X458" s="97">
        <v>1</v>
      </c>
      <c r="Y458" s="97">
        <v>1</v>
      </c>
      <c r="Z458" s="97">
        <v>0</v>
      </c>
      <c r="AA458" s="97">
        <v>0</v>
      </c>
      <c r="AB458" s="97">
        <v>0</v>
      </c>
      <c r="AC458" s="97">
        <v>0</v>
      </c>
      <c r="AD458" s="97">
        <v>0</v>
      </c>
      <c r="AE458" s="97">
        <v>0</v>
      </c>
      <c r="AF458" s="97">
        <v>0</v>
      </c>
      <c r="AG458" s="97">
        <v>1</v>
      </c>
      <c r="AH458" s="97">
        <v>1</v>
      </c>
      <c r="AI458" s="97">
        <v>0</v>
      </c>
      <c r="AJ458" s="97">
        <v>1</v>
      </c>
      <c r="AK458" s="97">
        <v>1</v>
      </c>
      <c r="AL458" s="97">
        <v>1</v>
      </c>
      <c r="AM458" s="97">
        <v>1</v>
      </c>
      <c r="AN458" s="96" t="s">
        <v>483</v>
      </c>
      <c r="AO458" s="97">
        <v>2</v>
      </c>
      <c r="AP458" s="31">
        <f>IFERROR(IF(AN458="CIKDITIRO",VLOOKUP(A458,'BR DTG CIKDITIRO'!C:E,3,0),IF(FR_HITUNG_MINMAX!AN458="PESALAKAN",VLOOKUP(FR_HITUNG_MINMAX!A458,'BR DTG ADW'!C:E,3,0),IF(FR_HITUNG_MINMAX!AN458="PACUL",VLOOKUP(FR_HITUNG_MINMAX!A458,'BR DTG PACUL'!C:E,3,0),IF(FR_HITUNG_MINMAX!AN458="TRAYEMAN",VLOOKUP(FR_HITUNG_MINMAX!A458,'BR DTG TRAYEMAN'!C:E,3,0),"?")))),0)</f>
        <v>0</v>
      </c>
      <c r="AQ458" s="31">
        <f>IF(AN458="PACUL",VLOOKUP(A458,'STOK PACUL'!C:H,6,0),IF(FR_HITUNG_MINMAX!AN458="PESALAKAN",VLOOKUP(FR_HITUNG_MINMAX!A458,'STOK PESALAKAN'!C:H,6,0),IF(FR_HITUNG_MINMAX!AN458="CIKDITIRO",VLOOKUP(FR_HITUNG_MINMAX!A458,'STOK CIKDITIRO'!C:H,6,0),IF(FR_HITUNG_MINMAX!AN458="TRAYEMAN",VLOOKUP(FR_HITUNG_MINMAX!A458,'STOK TRAYEMAN'!C:H,6,0),"?"))))</f>
        <v>2</v>
      </c>
      <c r="AR458" s="25">
        <f t="shared" si="22"/>
        <v>2</v>
      </c>
      <c r="AS458" s="25">
        <f t="shared" si="21"/>
        <v>1</v>
      </c>
      <c r="AT458" s="25">
        <f t="shared" si="23"/>
        <v>3</v>
      </c>
    </row>
    <row r="459" spans="1:46" ht="30">
      <c r="A459" s="96" t="s">
        <v>461</v>
      </c>
      <c r="B459" s="96" t="s">
        <v>1277</v>
      </c>
      <c r="C459" s="96" t="s">
        <v>877</v>
      </c>
      <c r="D459" s="96" t="s">
        <v>1377</v>
      </c>
      <c r="E459" s="96" t="s">
        <v>482</v>
      </c>
      <c r="F459" s="97">
        <v>200000</v>
      </c>
      <c r="G459" s="97">
        <v>1</v>
      </c>
      <c r="H459" s="96" t="s">
        <v>1185</v>
      </c>
      <c r="I459" s="96" t="s">
        <v>1185</v>
      </c>
      <c r="J459" s="98">
        <v>1</v>
      </c>
      <c r="K459" s="97">
        <v>1</v>
      </c>
      <c r="L459" s="97">
        <v>0</v>
      </c>
      <c r="M459" s="97">
        <v>0</v>
      </c>
      <c r="N459" s="97">
        <v>1</v>
      </c>
      <c r="O459" s="97">
        <v>0</v>
      </c>
      <c r="P459" s="97">
        <v>0</v>
      </c>
      <c r="Q459" s="97">
        <v>0</v>
      </c>
      <c r="R459" s="97">
        <v>0</v>
      </c>
      <c r="S459" s="97">
        <v>0</v>
      </c>
      <c r="T459" s="97">
        <v>0</v>
      </c>
      <c r="U459" s="97">
        <v>1</v>
      </c>
      <c r="V459" s="97">
        <v>0</v>
      </c>
      <c r="W459" s="97">
        <v>0</v>
      </c>
      <c r="X459" s="97">
        <v>1</v>
      </c>
      <c r="Y459" s="97">
        <v>0</v>
      </c>
      <c r="Z459" s="97">
        <v>1</v>
      </c>
      <c r="AA459" s="97">
        <v>1</v>
      </c>
      <c r="AB459" s="97">
        <v>0</v>
      </c>
      <c r="AC459" s="97">
        <v>0</v>
      </c>
      <c r="AD459" s="97">
        <v>0</v>
      </c>
      <c r="AE459" s="97">
        <v>0</v>
      </c>
      <c r="AF459" s="97">
        <v>0</v>
      </c>
      <c r="AG459" s="97">
        <v>1</v>
      </c>
      <c r="AH459" s="97">
        <v>1</v>
      </c>
      <c r="AI459" s="97">
        <v>0</v>
      </c>
      <c r="AJ459" s="97">
        <v>0</v>
      </c>
      <c r="AK459" s="97">
        <v>1</v>
      </c>
      <c r="AL459" s="97">
        <v>1</v>
      </c>
      <c r="AM459" s="97">
        <v>1</v>
      </c>
      <c r="AN459" s="96" t="s">
        <v>483</v>
      </c>
      <c r="AO459" s="97">
        <v>0</v>
      </c>
      <c r="AP459" s="31">
        <f>IFERROR(IF(AN459="CIKDITIRO",VLOOKUP(A459,'BR DTG CIKDITIRO'!C:E,3,0),IF(FR_HITUNG_MINMAX!AN459="PESALAKAN",VLOOKUP(FR_HITUNG_MINMAX!A459,'BR DTG ADW'!C:E,3,0),IF(FR_HITUNG_MINMAX!AN459="PACUL",VLOOKUP(FR_HITUNG_MINMAX!A459,'BR DTG PACUL'!C:E,3,0),IF(FR_HITUNG_MINMAX!AN459="TRAYEMAN",VLOOKUP(FR_HITUNG_MINMAX!A459,'BR DTG TRAYEMAN'!C:E,3,0),"?")))),0)</f>
        <v>0</v>
      </c>
      <c r="AQ459" s="31">
        <f>IF(AN459="PACUL",VLOOKUP(A459,'STOK PACUL'!C:H,6,0),IF(FR_HITUNG_MINMAX!AN459="PESALAKAN",VLOOKUP(FR_HITUNG_MINMAX!A459,'STOK PESALAKAN'!C:H,6,0),IF(FR_HITUNG_MINMAX!AN459="CIKDITIRO",VLOOKUP(FR_HITUNG_MINMAX!A459,'STOK CIKDITIRO'!C:H,6,0),IF(FR_HITUNG_MINMAX!AN459="TRAYEMAN",VLOOKUP(FR_HITUNG_MINMAX!A459,'STOK TRAYEMAN'!C:H,6,0),"?"))))</f>
        <v>0</v>
      </c>
      <c r="AR459" s="25">
        <f t="shared" si="22"/>
        <v>0</v>
      </c>
      <c r="AS459" s="25">
        <f t="shared" si="21"/>
        <v>1</v>
      </c>
      <c r="AT459" s="25">
        <f t="shared" si="23"/>
        <v>1</v>
      </c>
    </row>
    <row r="460" spans="1:46">
      <c r="A460" s="96" t="s">
        <v>1924</v>
      </c>
      <c r="B460" s="96" t="s">
        <v>1925</v>
      </c>
      <c r="C460" s="96" t="s">
        <v>876</v>
      </c>
      <c r="D460" s="96" t="s">
        <v>1377</v>
      </c>
      <c r="E460" s="96" t="s">
        <v>482</v>
      </c>
      <c r="F460" s="97">
        <v>13000</v>
      </c>
      <c r="G460" s="97">
        <v>1</v>
      </c>
      <c r="H460" s="96" t="s">
        <v>87</v>
      </c>
      <c r="I460" s="96" t="s">
        <v>1185</v>
      </c>
      <c r="J460" s="98">
        <v>1</v>
      </c>
      <c r="K460" s="97">
        <v>1</v>
      </c>
      <c r="L460" s="97">
        <v>0</v>
      </c>
      <c r="M460" s="97">
        <v>0</v>
      </c>
      <c r="N460" s="97">
        <v>0</v>
      </c>
      <c r="O460" s="97">
        <v>0</v>
      </c>
      <c r="P460" s="97">
        <v>0</v>
      </c>
      <c r="Q460" s="97">
        <v>1</v>
      </c>
      <c r="R460" s="97">
        <v>0</v>
      </c>
      <c r="S460" s="97">
        <v>0</v>
      </c>
      <c r="T460" s="97">
        <v>0</v>
      </c>
      <c r="U460" s="97">
        <v>0</v>
      </c>
      <c r="V460" s="97">
        <v>0</v>
      </c>
      <c r="W460" s="97">
        <v>0</v>
      </c>
      <c r="X460" s="97">
        <v>1</v>
      </c>
      <c r="Y460" s="97">
        <v>0</v>
      </c>
      <c r="Z460" s="97">
        <v>0</v>
      </c>
      <c r="AA460" s="97">
        <v>0</v>
      </c>
      <c r="AB460" s="97">
        <v>0</v>
      </c>
      <c r="AC460" s="97">
        <v>1</v>
      </c>
      <c r="AD460" s="97">
        <v>1</v>
      </c>
      <c r="AE460" s="97">
        <v>0</v>
      </c>
      <c r="AF460" s="97">
        <v>0</v>
      </c>
      <c r="AG460" s="97">
        <v>0</v>
      </c>
      <c r="AH460" s="97">
        <v>0</v>
      </c>
      <c r="AI460" s="97">
        <v>0</v>
      </c>
      <c r="AJ460" s="97">
        <v>0</v>
      </c>
      <c r="AK460" s="97">
        <v>1</v>
      </c>
      <c r="AL460" s="97">
        <v>0</v>
      </c>
      <c r="AM460" s="97">
        <v>0</v>
      </c>
      <c r="AN460" s="96" t="s">
        <v>483</v>
      </c>
      <c r="AO460" s="97">
        <v>0</v>
      </c>
      <c r="AP460" s="31">
        <f>IFERROR(IF(AN460="CIKDITIRO",VLOOKUP(A460,'BR DTG CIKDITIRO'!C:E,3,0),IF(FR_HITUNG_MINMAX!AN460="PESALAKAN",VLOOKUP(FR_HITUNG_MINMAX!A460,'BR DTG ADW'!C:E,3,0),IF(FR_HITUNG_MINMAX!AN460="PACUL",VLOOKUP(FR_HITUNG_MINMAX!A460,'BR DTG PACUL'!C:E,3,0),IF(FR_HITUNG_MINMAX!AN460="TRAYEMAN",VLOOKUP(FR_HITUNG_MINMAX!A460,'BR DTG TRAYEMAN'!C:E,3,0),"?")))),0)</f>
        <v>0</v>
      </c>
      <c r="AQ460" s="31">
        <f>IF(AN460="PACUL",VLOOKUP(A460,'STOK PACUL'!C:H,6,0),IF(FR_HITUNG_MINMAX!AN460="PESALAKAN",VLOOKUP(FR_HITUNG_MINMAX!A460,'STOK PESALAKAN'!C:H,6,0),IF(FR_HITUNG_MINMAX!AN460="CIKDITIRO",VLOOKUP(FR_HITUNG_MINMAX!A460,'STOK CIKDITIRO'!C:H,6,0),IF(FR_HITUNG_MINMAX!AN460="TRAYEMAN",VLOOKUP(FR_HITUNG_MINMAX!A460,'STOK TRAYEMAN'!C:H,6,0),"?"))))</f>
        <v>0</v>
      </c>
      <c r="AR460" s="25">
        <f t="shared" si="22"/>
        <v>0</v>
      </c>
      <c r="AS460" s="25">
        <f t="shared" si="21"/>
        <v>0</v>
      </c>
      <c r="AT460" s="25">
        <f t="shared" si="23"/>
        <v>1</v>
      </c>
    </row>
    <row r="461" spans="1:46" ht="30">
      <c r="A461" s="96" t="s">
        <v>462</v>
      </c>
      <c r="B461" s="96" t="s">
        <v>1278</v>
      </c>
      <c r="C461" s="96" t="s">
        <v>877</v>
      </c>
      <c r="D461" s="96" t="s">
        <v>1377</v>
      </c>
      <c r="E461" s="96" t="s">
        <v>482</v>
      </c>
      <c r="F461" s="97">
        <v>1000</v>
      </c>
      <c r="G461" s="97">
        <v>1</v>
      </c>
      <c r="H461" s="96" t="s">
        <v>30</v>
      </c>
      <c r="I461" s="96" t="s">
        <v>1185</v>
      </c>
      <c r="J461" s="98">
        <v>1</v>
      </c>
      <c r="K461" s="97">
        <v>1</v>
      </c>
      <c r="L461" s="97">
        <v>0</v>
      </c>
      <c r="M461" s="97">
        <v>0</v>
      </c>
      <c r="N461" s="97">
        <v>0</v>
      </c>
      <c r="O461" s="97">
        <v>0</v>
      </c>
      <c r="P461" s="97">
        <v>0</v>
      </c>
      <c r="Q461" s="97">
        <v>1</v>
      </c>
      <c r="R461" s="97">
        <v>0</v>
      </c>
      <c r="S461" s="97">
        <v>0</v>
      </c>
      <c r="T461" s="97">
        <v>0</v>
      </c>
      <c r="U461" s="97">
        <v>0</v>
      </c>
      <c r="V461" s="97">
        <v>0</v>
      </c>
      <c r="W461" s="97">
        <v>0</v>
      </c>
      <c r="X461" s="97">
        <v>1</v>
      </c>
      <c r="Y461" s="97">
        <v>0</v>
      </c>
      <c r="Z461" s="97">
        <v>0</v>
      </c>
      <c r="AA461" s="97">
        <v>0</v>
      </c>
      <c r="AB461" s="97">
        <v>0</v>
      </c>
      <c r="AC461" s="97">
        <v>1</v>
      </c>
      <c r="AD461" s="97">
        <v>1</v>
      </c>
      <c r="AE461" s="97">
        <v>0</v>
      </c>
      <c r="AF461" s="97">
        <v>0</v>
      </c>
      <c r="AG461" s="97">
        <v>0</v>
      </c>
      <c r="AH461" s="97">
        <v>0</v>
      </c>
      <c r="AI461" s="97">
        <v>0</v>
      </c>
      <c r="AJ461" s="97">
        <v>0</v>
      </c>
      <c r="AK461" s="97">
        <v>1</v>
      </c>
      <c r="AL461" s="97">
        <v>1</v>
      </c>
      <c r="AM461" s="97">
        <v>2</v>
      </c>
      <c r="AN461" s="96" t="s">
        <v>483</v>
      </c>
      <c r="AO461" s="97">
        <v>4</v>
      </c>
      <c r="AP461" s="31">
        <f>IFERROR(IF(AN461="CIKDITIRO",VLOOKUP(A461,'BR DTG CIKDITIRO'!C:E,3,0),IF(FR_HITUNG_MINMAX!AN461="PESALAKAN",VLOOKUP(FR_HITUNG_MINMAX!A461,'BR DTG ADW'!C:E,3,0),IF(FR_HITUNG_MINMAX!AN461="PACUL",VLOOKUP(FR_HITUNG_MINMAX!A461,'BR DTG PACUL'!C:E,3,0),IF(FR_HITUNG_MINMAX!AN461="TRAYEMAN",VLOOKUP(FR_HITUNG_MINMAX!A461,'BR DTG TRAYEMAN'!C:E,3,0),"?")))),0)</f>
        <v>0</v>
      </c>
      <c r="AQ461" s="31">
        <f>IF(AN461="PACUL",VLOOKUP(A461,'STOK PACUL'!C:H,6,0),IF(FR_HITUNG_MINMAX!AN461="PESALAKAN",VLOOKUP(FR_HITUNG_MINMAX!A461,'STOK PESALAKAN'!C:H,6,0),IF(FR_HITUNG_MINMAX!AN461="CIKDITIRO",VLOOKUP(FR_HITUNG_MINMAX!A461,'STOK CIKDITIRO'!C:H,6,0),IF(FR_HITUNG_MINMAX!AN461="TRAYEMAN",VLOOKUP(FR_HITUNG_MINMAX!A461,'STOK TRAYEMAN'!C:H,6,0),"?"))))</f>
        <v>4</v>
      </c>
      <c r="AR461" s="25">
        <f t="shared" si="22"/>
        <v>4</v>
      </c>
      <c r="AS461" s="25">
        <f t="shared" si="21"/>
        <v>1</v>
      </c>
      <c r="AT461" s="25">
        <f t="shared" si="23"/>
        <v>1</v>
      </c>
    </row>
    <row r="462" spans="1:46" ht="30">
      <c r="A462" s="96" t="s">
        <v>574</v>
      </c>
      <c r="B462" s="96" t="s">
        <v>1279</v>
      </c>
      <c r="C462" s="96" t="s">
        <v>877</v>
      </c>
      <c r="D462" s="96" t="s">
        <v>1377</v>
      </c>
      <c r="E462" s="96" t="s">
        <v>482</v>
      </c>
      <c r="F462" s="97">
        <v>30000</v>
      </c>
      <c r="G462" s="97">
        <v>1</v>
      </c>
      <c r="H462" s="96" t="s">
        <v>1185</v>
      </c>
      <c r="I462" s="96" t="s">
        <v>1185</v>
      </c>
      <c r="J462" s="98">
        <v>1</v>
      </c>
      <c r="K462" s="97">
        <v>1</v>
      </c>
      <c r="L462" s="97">
        <v>0</v>
      </c>
      <c r="M462" s="97">
        <v>0</v>
      </c>
      <c r="N462" s="97">
        <v>0</v>
      </c>
      <c r="O462" s="97">
        <v>0</v>
      </c>
      <c r="P462" s="97">
        <v>0</v>
      </c>
      <c r="Q462" s="97">
        <v>0</v>
      </c>
      <c r="R462" s="97">
        <v>0</v>
      </c>
      <c r="S462" s="97">
        <v>0</v>
      </c>
      <c r="T462" s="97">
        <v>0</v>
      </c>
      <c r="U462" s="97">
        <v>1</v>
      </c>
      <c r="V462" s="97">
        <v>0</v>
      </c>
      <c r="W462" s="97">
        <v>0</v>
      </c>
      <c r="X462" s="97">
        <v>1</v>
      </c>
      <c r="Y462" s="97">
        <v>0</v>
      </c>
      <c r="Z462" s="97">
        <v>0</v>
      </c>
      <c r="AA462" s="97">
        <v>0</v>
      </c>
      <c r="AB462" s="97">
        <v>0</v>
      </c>
      <c r="AC462" s="97">
        <v>0</v>
      </c>
      <c r="AD462" s="97">
        <v>0</v>
      </c>
      <c r="AE462" s="97">
        <v>0</v>
      </c>
      <c r="AF462" s="97">
        <v>0</v>
      </c>
      <c r="AG462" s="97">
        <v>1</v>
      </c>
      <c r="AH462" s="97">
        <v>1</v>
      </c>
      <c r="AI462" s="97">
        <v>0</v>
      </c>
      <c r="AJ462" s="97">
        <v>0</v>
      </c>
      <c r="AK462" s="97">
        <v>1</v>
      </c>
      <c r="AL462" s="97">
        <v>1</v>
      </c>
      <c r="AM462" s="97">
        <v>1</v>
      </c>
      <c r="AN462" s="96" t="s">
        <v>483</v>
      </c>
      <c r="AO462" s="97">
        <v>1</v>
      </c>
      <c r="AP462" s="31">
        <f>IFERROR(IF(AN462="CIKDITIRO",VLOOKUP(A462,'BR DTG CIKDITIRO'!C:E,3,0),IF(FR_HITUNG_MINMAX!AN462="PESALAKAN",VLOOKUP(FR_HITUNG_MINMAX!A462,'BR DTG ADW'!C:E,3,0),IF(FR_HITUNG_MINMAX!AN462="PACUL",VLOOKUP(FR_HITUNG_MINMAX!A462,'BR DTG PACUL'!C:E,3,0),IF(FR_HITUNG_MINMAX!AN462="TRAYEMAN",VLOOKUP(FR_HITUNG_MINMAX!A462,'BR DTG TRAYEMAN'!C:E,3,0),"?")))),0)</f>
        <v>0</v>
      </c>
      <c r="AQ462" s="31">
        <f>IF(AN462="PACUL",VLOOKUP(A462,'STOK PACUL'!C:H,6,0),IF(FR_HITUNG_MINMAX!AN462="PESALAKAN",VLOOKUP(FR_HITUNG_MINMAX!A462,'STOK PESALAKAN'!C:H,6,0),IF(FR_HITUNG_MINMAX!AN462="CIKDITIRO",VLOOKUP(FR_HITUNG_MINMAX!A462,'STOK CIKDITIRO'!C:H,6,0),IF(FR_HITUNG_MINMAX!AN462="TRAYEMAN",VLOOKUP(FR_HITUNG_MINMAX!A462,'STOK TRAYEMAN'!C:H,6,0),"?"))))</f>
        <v>1</v>
      </c>
      <c r="AR462" s="25">
        <f t="shared" si="22"/>
        <v>1</v>
      </c>
      <c r="AS462" s="25">
        <f t="shared" si="21"/>
        <v>1</v>
      </c>
      <c r="AT462" s="25">
        <f t="shared" si="23"/>
        <v>1</v>
      </c>
    </row>
    <row r="463" spans="1:46" ht="30">
      <c r="A463" s="96" t="s">
        <v>463</v>
      </c>
      <c r="B463" s="96" t="s">
        <v>1280</v>
      </c>
      <c r="C463" s="96" t="s">
        <v>877</v>
      </c>
      <c r="D463" s="96" t="s">
        <v>1377</v>
      </c>
      <c r="E463" s="96" t="s">
        <v>482</v>
      </c>
      <c r="F463" s="97">
        <v>42000</v>
      </c>
      <c r="G463" s="97">
        <v>1</v>
      </c>
      <c r="H463" s="96" t="s">
        <v>1185</v>
      </c>
      <c r="I463" s="96" t="s">
        <v>1185</v>
      </c>
      <c r="J463" s="98">
        <v>1</v>
      </c>
      <c r="K463" s="97">
        <v>1</v>
      </c>
      <c r="L463" s="97">
        <v>0</v>
      </c>
      <c r="M463" s="97">
        <v>0</v>
      </c>
      <c r="N463" s="97">
        <v>0</v>
      </c>
      <c r="O463" s="97">
        <v>0</v>
      </c>
      <c r="P463" s="97">
        <v>0</v>
      </c>
      <c r="Q463" s="97">
        <v>0</v>
      </c>
      <c r="R463" s="97">
        <v>0</v>
      </c>
      <c r="S463" s="97">
        <v>1</v>
      </c>
      <c r="T463" s="97">
        <v>0</v>
      </c>
      <c r="U463" s="97">
        <v>0</v>
      </c>
      <c r="V463" s="97">
        <v>0</v>
      </c>
      <c r="W463" s="97">
        <v>0</v>
      </c>
      <c r="X463" s="97">
        <v>1</v>
      </c>
      <c r="Y463" s="97">
        <v>0</v>
      </c>
      <c r="Z463" s="97">
        <v>0</v>
      </c>
      <c r="AA463" s="97">
        <v>0</v>
      </c>
      <c r="AB463" s="97">
        <v>0</v>
      </c>
      <c r="AC463" s="97">
        <v>0</v>
      </c>
      <c r="AD463" s="97">
        <v>0</v>
      </c>
      <c r="AE463" s="97">
        <v>1</v>
      </c>
      <c r="AF463" s="97">
        <v>1</v>
      </c>
      <c r="AG463" s="97">
        <v>1</v>
      </c>
      <c r="AH463" s="97">
        <v>0</v>
      </c>
      <c r="AI463" s="97">
        <v>0</v>
      </c>
      <c r="AJ463" s="97">
        <v>0</v>
      </c>
      <c r="AK463" s="97">
        <v>1</v>
      </c>
      <c r="AL463" s="97">
        <v>1</v>
      </c>
      <c r="AM463" s="97">
        <v>1</v>
      </c>
      <c r="AN463" s="96" t="s">
        <v>483</v>
      </c>
      <c r="AO463" s="97">
        <v>2</v>
      </c>
      <c r="AP463" s="31">
        <f>IFERROR(IF(AN463="CIKDITIRO",VLOOKUP(A463,'BR DTG CIKDITIRO'!C:E,3,0),IF(FR_HITUNG_MINMAX!AN463="PESALAKAN",VLOOKUP(FR_HITUNG_MINMAX!A463,'BR DTG ADW'!C:E,3,0),IF(FR_HITUNG_MINMAX!AN463="PACUL",VLOOKUP(FR_HITUNG_MINMAX!A463,'BR DTG PACUL'!C:E,3,0),IF(FR_HITUNG_MINMAX!AN463="TRAYEMAN",VLOOKUP(FR_HITUNG_MINMAX!A463,'BR DTG TRAYEMAN'!C:E,3,0),"?")))),0)</f>
        <v>0</v>
      </c>
      <c r="AQ463" s="31">
        <f>IF(AN463="PACUL",VLOOKUP(A463,'STOK PACUL'!C:H,6,0),IF(FR_HITUNG_MINMAX!AN463="PESALAKAN",VLOOKUP(FR_HITUNG_MINMAX!A463,'STOK PESALAKAN'!C:H,6,0),IF(FR_HITUNG_MINMAX!AN463="CIKDITIRO",VLOOKUP(FR_HITUNG_MINMAX!A463,'STOK CIKDITIRO'!C:H,6,0),IF(FR_HITUNG_MINMAX!AN463="TRAYEMAN",VLOOKUP(FR_HITUNG_MINMAX!A463,'STOK TRAYEMAN'!C:H,6,0),"?"))))</f>
        <v>2</v>
      </c>
      <c r="AR463" s="25">
        <f t="shared" si="22"/>
        <v>2</v>
      </c>
      <c r="AS463" s="25">
        <f t="shared" si="21"/>
        <v>1</v>
      </c>
      <c r="AT463" s="25">
        <f t="shared" si="23"/>
        <v>2</v>
      </c>
    </row>
    <row r="464" spans="1:46">
      <c r="A464" s="96" t="s">
        <v>1926</v>
      </c>
      <c r="B464" s="96" t="s">
        <v>1927</v>
      </c>
      <c r="C464" s="96" t="s">
        <v>1185</v>
      </c>
      <c r="D464" s="96" t="s">
        <v>1377</v>
      </c>
      <c r="E464" s="96" t="s">
        <v>482</v>
      </c>
      <c r="F464" s="97">
        <v>15000</v>
      </c>
      <c r="G464" s="97">
        <v>1</v>
      </c>
      <c r="H464" s="96" t="s">
        <v>1185</v>
      </c>
      <c r="I464" s="96" t="s">
        <v>1185</v>
      </c>
      <c r="J464" s="98">
        <v>1</v>
      </c>
      <c r="K464" s="97">
        <v>1</v>
      </c>
      <c r="L464" s="97">
        <v>0</v>
      </c>
      <c r="M464" s="97">
        <v>0</v>
      </c>
      <c r="N464" s="97">
        <v>0</v>
      </c>
      <c r="O464" s="97">
        <v>0</v>
      </c>
      <c r="P464" s="97">
        <v>1</v>
      </c>
      <c r="Q464" s="97">
        <v>0</v>
      </c>
      <c r="R464" s="97">
        <v>0</v>
      </c>
      <c r="S464" s="97">
        <v>0</v>
      </c>
      <c r="T464" s="97">
        <v>0</v>
      </c>
      <c r="U464" s="97">
        <v>0</v>
      </c>
      <c r="V464" s="97">
        <v>0</v>
      </c>
      <c r="W464" s="97">
        <v>0</v>
      </c>
      <c r="X464" s="97">
        <v>1</v>
      </c>
      <c r="Y464" s="97">
        <v>0</v>
      </c>
      <c r="Z464" s="97">
        <v>0</v>
      </c>
      <c r="AA464" s="97">
        <v>0</v>
      </c>
      <c r="AB464" s="97">
        <v>1</v>
      </c>
      <c r="AC464" s="97">
        <v>1</v>
      </c>
      <c r="AD464" s="97">
        <v>0</v>
      </c>
      <c r="AE464" s="97">
        <v>0</v>
      </c>
      <c r="AF464" s="97">
        <v>0</v>
      </c>
      <c r="AG464" s="97">
        <v>0</v>
      </c>
      <c r="AH464" s="97">
        <v>0</v>
      </c>
      <c r="AI464" s="97">
        <v>0</v>
      </c>
      <c r="AJ464" s="97">
        <v>0</v>
      </c>
      <c r="AK464" s="97">
        <v>1</v>
      </c>
      <c r="AL464" s="97">
        <v>1</v>
      </c>
      <c r="AM464" s="97">
        <v>2</v>
      </c>
      <c r="AN464" s="96" t="s">
        <v>483</v>
      </c>
      <c r="AO464" s="97">
        <v>0</v>
      </c>
      <c r="AP464" s="31">
        <f>IFERROR(IF(AN464="CIKDITIRO",VLOOKUP(A464,'BR DTG CIKDITIRO'!C:E,3,0),IF(FR_HITUNG_MINMAX!AN464="PESALAKAN",VLOOKUP(FR_HITUNG_MINMAX!A464,'BR DTG ADW'!C:E,3,0),IF(FR_HITUNG_MINMAX!AN464="PACUL",VLOOKUP(FR_HITUNG_MINMAX!A464,'BR DTG PACUL'!C:E,3,0),IF(FR_HITUNG_MINMAX!AN464="TRAYEMAN",VLOOKUP(FR_HITUNG_MINMAX!A464,'BR DTG TRAYEMAN'!C:E,3,0),"?")))),0)</f>
        <v>0</v>
      </c>
      <c r="AQ464" s="31">
        <f>IF(AN464="PACUL",VLOOKUP(A464,'STOK PACUL'!C:H,6,0),IF(FR_HITUNG_MINMAX!AN464="PESALAKAN",VLOOKUP(FR_HITUNG_MINMAX!A464,'STOK PESALAKAN'!C:H,6,0),IF(FR_HITUNG_MINMAX!AN464="CIKDITIRO",VLOOKUP(FR_HITUNG_MINMAX!A464,'STOK CIKDITIRO'!C:H,6,0),IF(FR_HITUNG_MINMAX!AN464="TRAYEMAN",VLOOKUP(FR_HITUNG_MINMAX!A464,'STOK TRAYEMAN'!C:H,6,0),"?"))))</f>
        <v>0</v>
      </c>
      <c r="AR464" s="25">
        <f t="shared" si="22"/>
        <v>0</v>
      </c>
      <c r="AS464" s="25">
        <f t="shared" si="21"/>
        <v>1</v>
      </c>
      <c r="AT464" s="25">
        <f t="shared" si="23"/>
        <v>1</v>
      </c>
    </row>
    <row r="465" spans="1:46" ht="30">
      <c r="A465" s="96" t="s">
        <v>797</v>
      </c>
      <c r="B465" s="96" t="s">
        <v>798</v>
      </c>
      <c r="C465" s="96" t="s">
        <v>877</v>
      </c>
      <c r="D465" s="96" t="s">
        <v>1377</v>
      </c>
      <c r="E465" s="96" t="s">
        <v>482</v>
      </c>
      <c r="F465" s="97">
        <v>1000</v>
      </c>
      <c r="G465" s="97">
        <v>1</v>
      </c>
      <c r="H465" s="96" t="s">
        <v>1185</v>
      </c>
      <c r="I465" s="96" t="s">
        <v>1185</v>
      </c>
      <c r="J465" s="98">
        <v>1</v>
      </c>
      <c r="K465" s="97">
        <v>1</v>
      </c>
      <c r="L465" s="97">
        <v>0</v>
      </c>
      <c r="M465" s="97">
        <v>0</v>
      </c>
      <c r="N465" s="97">
        <v>0</v>
      </c>
      <c r="O465" s="97">
        <v>0</v>
      </c>
      <c r="P465" s="97">
        <v>0</v>
      </c>
      <c r="Q465" s="97">
        <v>0</v>
      </c>
      <c r="R465" s="97">
        <v>0</v>
      </c>
      <c r="S465" s="97">
        <v>2</v>
      </c>
      <c r="T465" s="97">
        <v>0</v>
      </c>
      <c r="U465" s="97">
        <v>0</v>
      </c>
      <c r="V465" s="97">
        <v>0</v>
      </c>
      <c r="W465" s="97">
        <v>0</v>
      </c>
      <c r="X465" s="97">
        <v>2</v>
      </c>
      <c r="Y465" s="97">
        <v>0</v>
      </c>
      <c r="Z465" s="97">
        <v>0</v>
      </c>
      <c r="AA465" s="97">
        <v>0</v>
      </c>
      <c r="AB465" s="97">
        <v>0</v>
      </c>
      <c r="AC465" s="97">
        <v>0</v>
      </c>
      <c r="AD465" s="97">
        <v>0</v>
      </c>
      <c r="AE465" s="97">
        <v>2</v>
      </c>
      <c r="AF465" s="97">
        <v>2</v>
      </c>
      <c r="AG465" s="97">
        <v>2</v>
      </c>
      <c r="AH465" s="97">
        <v>0</v>
      </c>
      <c r="AI465" s="97">
        <v>0</v>
      </c>
      <c r="AJ465" s="97">
        <v>0</v>
      </c>
      <c r="AK465" s="97">
        <v>2</v>
      </c>
      <c r="AL465" s="97">
        <v>2</v>
      </c>
      <c r="AM465" s="97">
        <v>2</v>
      </c>
      <c r="AN465" s="96" t="s">
        <v>483</v>
      </c>
      <c r="AO465" s="97">
        <v>2</v>
      </c>
      <c r="AP465" s="31">
        <f>IFERROR(IF(AN465="CIKDITIRO",VLOOKUP(A465,'BR DTG CIKDITIRO'!C:E,3,0),IF(FR_HITUNG_MINMAX!AN465="PESALAKAN",VLOOKUP(FR_HITUNG_MINMAX!A465,'BR DTG ADW'!C:E,3,0),IF(FR_HITUNG_MINMAX!AN465="PACUL",VLOOKUP(FR_HITUNG_MINMAX!A465,'BR DTG PACUL'!C:E,3,0),IF(FR_HITUNG_MINMAX!AN465="TRAYEMAN",VLOOKUP(FR_HITUNG_MINMAX!A465,'BR DTG TRAYEMAN'!C:E,3,0),"?")))),0)</f>
        <v>0</v>
      </c>
      <c r="AQ465" s="31">
        <f>IF(AN465="PACUL",VLOOKUP(A465,'STOK PACUL'!C:H,6,0),IF(FR_HITUNG_MINMAX!AN465="PESALAKAN",VLOOKUP(FR_HITUNG_MINMAX!A465,'STOK PESALAKAN'!C:H,6,0),IF(FR_HITUNG_MINMAX!AN465="CIKDITIRO",VLOOKUP(FR_HITUNG_MINMAX!A465,'STOK CIKDITIRO'!C:H,6,0),IF(FR_HITUNG_MINMAX!AN465="TRAYEMAN",VLOOKUP(FR_HITUNG_MINMAX!A465,'STOK TRAYEMAN'!C:H,6,0),"?"))))</f>
        <v>2</v>
      </c>
      <c r="AR465" s="25">
        <f t="shared" si="22"/>
        <v>2</v>
      </c>
      <c r="AS465" s="25">
        <f t="shared" si="21"/>
        <v>1</v>
      </c>
      <c r="AT465" s="25">
        <f t="shared" si="23"/>
        <v>1</v>
      </c>
    </row>
    <row r="466" spans="1:46" ht="30">
      <c r="A466" s="96" t="s">
        <v>1928</v>
      </c>
      <c r="B466" s="96" t="s">
        <v>1929</v>
      </c>
      <c r="C466" s="96" t="s">
        <v>877</v>
      </c>
      <c r="D466" s="96" t="s">
        <v>1377</v>
      </c>
      <c r="E466" s="96" t="s">
        <v>482</v>
      </c>
      <c r="F466" s="97">
        <v>1000</v>
      </c>
      <c r="G466" s="97">
        <v>1</v>
      </c>
      <c r="H466" s="96" t="s">
        <v>1185</v>
      </c>
      <c r="I466" s="96" t="s">
        <v>1185</v>
      </c>
      <c r="J466" s="98">
        <v>1</v>
      </c>
      <c r="K466" s="97">
        <v>1</v>
      </c>
      <c r="L466" s="97">
        <v>0</v>
      </c>
      <c r="M466" s="97">
        <v>0</v>
      </c>
      <c r="N466" s="97">
        <v>0</v>
      </c>
      <c r="O466" s="97">
        <v>0</v>
      </c>
      <c r="P466" s="97">
        <v>1</v>
      </c>
      <c r="Q466" s="97">
        <v>0</v>
      </c>
      <c r="R466" s="97">
        <v>0</v>
      </c>
      <c r="S466" s="97">
        <v>0</v>
      </c>
      <c r="T466" s="97">
        <v>0</v>
      </c>
      <c r="U466" s="97">
        <v>1</v>
      </c>
      <c r="V466" s="97">
        <v>0</v>
      </c>
      <c r="W466" s="97">
        <v>0</v>
      </c>
      <c r="X466" s="97">
        <v>1</v>
      </c>
      <c r="Y466" s="97">
        <v>0</v>
      </c>
      <c r="Z466" s="97">
        <v>0</v>
      </c>
      <c r="AA466" s="97">
        <v>0</v>
      </c>
      <c r="AB466" s="97">
        <v>1</v>
      </c>
      <c r="AC466" s="97">
        <v>1</v>
      </c>
      <c r="AD466" s="97">
        <v>0</v>
      </c>
      <c r="AE466" s="97">
        <v>0</v>
      </c>
      <c r="AF466" s="97">
        <v>0</v>
      </c>
      <c r="AG466" s="97">
        <v>1</v>
      </c>
      <c r="AH466" s="97">
        <v>1</v>
      </c>
      <c r="AI466" s="97">
        <v>0</v>
      </c>
      <c r="AJ466" s="97">
        <v>0</v>
      </c>
      <c r="AK466" s="97">
        <v>1</v>
      </c>
      <c r="AL466" s="97">
        <v>1</v>
      </c>
      <c r="AM466" s="97">
        <v>2</v>
      </c>
      <c r="AN466" s="96" t="s">
        <v>483</v>
      </c>
      <c r="AO466" s="97">
        <v>1</v>
      </c>
      <c r="AP466" s="31">
        <f>IFERROR(IF(AN466="CIKDITIRO",VLOOKUP(A466,'BR DTG CIKDITIRO'!C:E,3,0),IF(FR_HITUNG_MINMAX!AN466="PESALAKAN",VLOOKUP(FR_HITUNG_MINMAX!A466,'BR DTG ADW'!C:E,3,0),IF(FR_HITUNG_MINMAX!AN466="PACUL",VLOOKUP(FR_HITUNG_MINMAX!A466,'BR DTG PACUL'!C:E,3,0),IF(FR_HITUNG_MINMAX!AN466="TRAYEMAN",VLOOKUP(FR_HITUNG_MINMAX!A466,'BR DTG TRAYEMAN'!C:E,3,0),"?")))),0)</f>
        <v>0</v>
      </c>
      <c r="AQ466" s="31">
        <f>IF(AN466="PACUL",VLOOKUP(A466,'STOK PACUL'!C:H,6,0),IF(FR_HITUNG_MINMAX!AN466="PESALAKAN",VLOOKUP(FR_HITUNG_MINMAX!A466,'STOK PESALAKAN'!C:H,6,0),IF(FR_HITUNG_MINMAX!AN466="CIKDITIRO",VLOOKUP(FR_HITUNG_MINMAX!A466,'STOK CIKDITIRO'!C:H,6,0),IF(FR_HITUNG_MINMAX!AN466="TRAYEMAN",VLOOKUP(FR_HITUNG_MINMAX!A466,'STOK TRAYEMAN'!C:H,6,0),"?"))))</f>
        <v>1</v>
      </c>
      <c r="AR466" s="25">
        <f t="shared" si="22"/>
        <v>1</v>
      </c>
      <c r="AS466" s="25">
        <f t="shared" si="21"/>
        <v>1</v>
      </c>
      <c r="AT466" s="25">
        <f t="shared" si="23"/>
        <v>1</v>
      </c>
    </row>
    <row r="467" spans="1:46" ht="30">
      <c r="A467" s="96" t="s">
        <v>7772</v>
      </c>
      <c r="B467" s="96" t="s">
        <v>7773</v>
      </c>
      <c r="C467" s="96" t="s">
        <v>877</v>
      </c>
      <c r="D467" s="96" t="s">
        <v>1377</v>
      </c>
      <c r="E467" s="96" t="s">
        <v>482</v>
      </c>
      <c r="F467" s="97">
        <v>1000</v>
      </c>
      <c r="G467" s="97">
        <v>1</v>
      </c>
      <c r="H467" s="96" t="s">
        <v>1185</v>
      </c>
      <c r="I467" s="96" t="s">
        <v>1185</v>
      </c>
      <c r="J467" s="98">
        <v>1</v>
      </c>
      <c r="K467" s="97">
        <v>1</v>
      </c>
      <c r="L467" s="97">
        <v>0</v>
      </c>
      <c r="M467" s="97">
        <v>0</v>
      </c>
      <c r="N467" s="97">
        <v>0</v>
      </c>
      <c r="O467" s="97">
        <v>0</v>
      </c>
      <c r="P467" s="97">
        <v>0</v>
      </c>
      <c r="Q467" s="97">
        <v>0</v>
      </c>
      <c r="R467" s="97">
        <v>0</v>
      </c>
      <c r="S467" s="97">
        <v>0</v>
      </c>
      <c r="T467" s="97">
        <v>0</v>
      </c>
      <c r="U467" s="97">
        <v>0</v>
      </c>
      <c r="V467" s="97">
        <v>0</v>
      </c>
      <c r="W467" s="97">
        <v>2</v>
      </c>
      <c r="X467" s="97">
        <v>2</v>
      </c>
      <c r="Y467" s="97">
        <v>0</v>
      </c>
      <c r="Z467" s="97">
        <v>0</v>
      </c>
      <c r="AA467" s="97">
        <v>0</v>
      </c>
      <c r="AB467" s="97">
        <v>0</v>
      </c>
      <c r="AC467" s="97">
        <v>0</v>
      </c>
      <c r="AD467" s="97">
        <v>0</v>
      </c>
      <c r="AE467" s="97">
        <v>0</v>
      </c>
      <c r="AF467" s="97">
        <v>0</v>
      </c>
      <c r="AG467" s="97">
        <v>0</v>
      </c>
      <c r="AH467" s="97">
        <v>0</v>
      </c>
      <c r="AI467" s="97">
        <v>2</v>
      </c>
      <c r="AJ467" s="97">
        <v>2</v>
      </c>
      <c r="AK467" s="97">
        <v>2</v>
      </c>
      <c r="AL467" s="97">
        <v>2</v>
      </c>
      <c r="AM467" s="97">
        <v>2</v>
      </c>
      <c r="AN467" s="96" t="s">
        <v>483</v>
      </c>
      <c r="AO467" s="97">
        <v>0</v>
      </c>
      <c r="AP467" s="31">
        <f>IFERROR(IF(AN467="CIKDITIRO",VLOOKUP(A467,'BR DTG CIKDITIRO'!C:E,3,0),IF(FR_HITUNG_MINMAX!AN467="PESALAKAN",VLOOKUP(FR_HITUNG_MINMAX!A467,'BR DTG ADW'!C:E,3,0),IF(FR_HITUNG_MINMAX!AN467="PACUL",VLOOKUP(FR_HITUNG_MINMAX!A467,'BR DTG PACUL'!C:E,3,0),IF(FR_HITUNG_MINMAX!AN467="TRAYEMAN",VLOOKUP(FR_HITUNG_MINMAX!A467,'BR DTG TRAYEMAN'!C:E,3,0),"?")))),0)</f>
        <v>0</v>
      </c>
      <c r="AQ467" s="31">
        <f>IF(AN467="PACUL",VLOOKUP(A467,'STOK PACUL'!C:H,6,0),IF(FR_HITUNG_MINMAX!AN467="PESALAKAN",VLOOKUP(FR_HITUNG_MINMAX!A467,'STOK PESALAKAN'!C:H,6,0),IF(FR_HITUNG_MINMAX!AN467="CIKDITIRO",VLOOKUP(FR_HITUNG_MINMAX!A467,'STOK CIKDITIRO'!C:H,6,0),IF(FR_HITUNG_MINMAX!AN467="TRAYEMAN",VLOOKUP(FR_HITUNG_MINMAX!A467,'STOK TRAYEMAN'!C:H,6,0),"?"))))</f>
        <v>0</v>
      </c>
      <c r="AR467" s="25">
        <f t="shared" si="22"/>
        <v>0</v>
      </c>
      <c r="AS467" s="25">
        <f t="shared" si="21"/>
        <v>1</v>
      </c>
      <c r="AT467" s="25">
        <f t="shared" si="23"/>
        <v>1</v>
      </c>
    </row>
    <row r="468" spans="1:46" ht="30">
      <c r="A468" s="96" t="s">
        <v>799</v>
      </c>
      <c r="B468" s="96" t="s">
        <v>1281</v>
      </c>
      <c r="C468" s="96" t="s">
        <v>877</v>
      </c>
      <c r="D468" s="96" t="s">
        <v>1377</v>
      </c>
      <c r="E468" s="96" t="s">
        <v>482</v>
      </c>
      <c r="F468" s="97">
        <v>1500</v>
      </c>
      <c r="G468" s="97">
        <v>1</v>
      </c>
      <c r="H468" s="96" t="s">
        <v>1185</v>
      </c>
      <c r="I468" s="96" t="s">
        <v>1185</v>
      </c>
      <c r="J468" s="98">
        <v>1</v>
      </c>
      <c r="K468" s="97">
        <v>1</v>
      </c>
      <c r="L468" s="97">
        <v>0</v>
      </c>
      <c r="M468" s="97">
        <v>0</v>
      </c>
      <c r="N468" s="97">
        <v>0</v>
      </c>
      <c r="O468" s="97">
        <v>0</v>
      </c>
      <c r="P468" s="97">
        <v>0</v>
      </c>
      <c r="Q468" s="97">
        <v>0</v>
      </c>
      <c r="R468" s="97">
        <v>0</v>
      </c>
      <c r="S468" s="97">
        <v>0</v>
      </c>
      <c r="T468" s="97">
        <v>1</v>
      </c>
      <c r="U468" s="97">
        <v>0</v>
      </c>
      <c r="V468" s="97">
        <v>0</v>
      </c>
      <c r="W468" s="97">
        <v>2</v>
      </c>
      <c r="X468" s="97">
        <v>2</v>
      </c>
      <c r="Y468" s="97">
        <v>0</v>
      </c>
      <c r="Z468" s="97">
        <v>0</v>
      </c>
      <c r="AA468" s="97">
        <v>0</v>
      </c>
      <c r="AB468" s="97">
        <v>0</v>
      </c>
      <c r="AC468" s="97">
        <v>0</v>
      </c>
      <c r="AD468" s="97">
        <v>0</v>
      </c>
      <c r="AE468" s="97">
        <v>0</v>
      </c>
      <c r="AF468" s="97">
        <v>1</v>
      </c>
      <c r="AG468" s="97">
        <v>0</v>
      </c>
      <c r="AH468" s="97">
        <v>0</v>
      </c>
      <c r="AI468" s="97">
        <v>2</v>
      </c>
      <c r="AJ468" s="97">
        <v>2</v>
      </c>
      <c r="AK468" s="97">
        <v>2</v>
      </c>
      <c r="AL468" s="97">
        <v>2</v>
      </c>
      <c r="AM468" s="97">
        <v>2</v>
      </c>
      <c r="AN468" s="96" t="s">
        <v>483</v>
      </c>
      <c r="AO468" s="97">
        <v>0</v>
      </c>
      <c r="AP468" s="31">
        <f>IFERROR(IF(AN468="CIKDITIRO",VLOOKUP(A468,'BR DTG CIKDITIRO'!C:E,3,0),IF(FR_HITUNG_MINMAX!AN468="PESALAKAN",VLOOKUP(FR_HITUNG_MINMAX!A468,'BR DTG ADW'!C:E,3,0),IF(FR_HITUNG_MINMAX!AN468="PACUL",VLOOKUP(FR_HITUNG_MINMAX!A468,'BR DTG PACUL'!C:E,3,0),IF(FR_HITUNG_MINMAX!AN468="TRAYEMAN",VLOOKUP(FR_HITUNG_MINMAX!A468,'BR DTG TRAYEMAN'!C:E,3,0),"?")))),0)</f>
        <v>0</v>
      </c>
      <c r="AQ468" s="31">
        <f>IF(AN468="PACUL",VLOOKUP(A468,'STOK PACUL'!C:H,6,0),IF(FR_HITUNG_MINMAX!AN468="PESALAKAN",VLOOKUP(FR_HITUNG_MINMAX!A468,'STOK PESALAKAN'!C:H,6,0),IF(FR_HITUNG_MINMAX!AN468="CIKDITIRO",VLOOKUP(FR_HITUNG_MINMAX!A468,'STOK CIKDITIRO'!C:H,6,0),IF(FR_HITUNG_MINMAX!AN468="TRAYEMAN",VLOOKUP(FR_HITUNG_MINMAX!A468,'STOK TRAYEMAN'!C:H,6,0),"?"))))</f>
        <v>0</v>
      </c>
      <c r="AR468" s="25">
        <f t="shared" si="22"/>
        <v>0</v>
      </c>
      <c r="AS468" s="25">
        <f t="shared" si="21"/>
        <v>1</v>
      </c>
      <c r="AT468" s="25">
        <f t="shared" si="23"/>
        <v>2</v>
      </c>
    </row>
    <row r="469" spans="1:46" ht="30">
      <c r="A469" s="96" t="s">
        <v>464</v>
      </c>
      <c r="B469" s="96" t="s">
        <v>1282</v>
      </c>
      <c r="C469" s="96" t="s">
        <v>877</v>
      </c>
      <c r="D469" s="96" t="s">
        <v>1377</v>
      </c>
      <c r="E469" s="96" t="s">
        <v>482</v>
      </c>
      <c r="F469" s="97">
        <v>5000</v>
      </c>
      <c r="G469" s="97">
        <v>1</v>
      </c>
      <c r="H469" s="96" t="s">
        <v>90</v>
      </c>
      <c r="I469" s="96" t="s">
        <v>1185</v>
      </c>
      <c r="J469" s="98">
        <v>1</v>
      </c>
      <c r="K469" s="97">
        <v>1</v>
      </c>
      <c r="L469" s="97">
        <v>0</v>
      </c>
      <c r="M469" s="97">
        <v>0</v>
      </c>
      <c r="N469" s="97">
        <v>0</v>
      </c>
      <c r="O469" s="97">
        <v>0</v>
      </c>
      <c r="P469" s="97">
        <v>0</v>
      </c>
      <c r="Q469" s="97">
        <v>0</v>
      </c>
      <c r="R469" s="97">
        <v>0</v>
      </c>
      <c r="S469" s="97">
        <v>0</v>
      </c>
      <c r="T469" s="97">
        <v>1</v>
      </c>
      <c r="U469" s="97">
        <v>0</v>
      </c>
      <c r="V469" s="97">
        <v>1</v>
      </c>
      <c r="W469" s="97">
        <v>0</v>
      </c>
      <c r="X469" s="97">
        <v>1</v>
      </c>
      <c r="Y469" s="97">
        <v>0</v>
      </c>
      <c r="Z469" s="97">
        <v>0</v>
      </c>
      <c r="AA469" s="97">
        <v>0</v>
      </c>
      <c r="AB469" s="97">
        <v>0</v>
      </c>
      <c r="AC469" s="97">
        <v>0</v>
      </c>
      <c r="AD469" s="97">
        <v>0</v>
      </c>
      <c r="AE469" s="97">
        <v>0</v>
      </c>
      <c r="AF469" s="97">
        <v>1</v>
      </c>
      <c r="AG469" s="97">
        <v>0</v>
      </c>
      <c r="AH469" s="97">
        <v>1</v>
      </c>
      <c r="AI469" s="97">
        <v>1</v>
      </c>
      <c r="AJ469" s="97">
        <v>0</v>
      </c>
      <c r="AK469" s="97">
        <v>1</v>
      </c>
      <c r="AL469" s="97">
        <v>1</v>
      </c>
      <c r="AM469" s="97">
        <v>2</v>
      </c>
      <c r="AN469" s="96" t="s">
        <v>483</v>
      </c>
      <c r="AO469" s="97">
        <v>5</v>
      </c>
      <c r="AP469" s="31">
        <f>IFERROR(IF(AN469="CIKDITIRO",VLOOKUP(A469,'BR DTG CIKDITIRO'!C:E,3,0),IF(FR_HITUNG_MINMAX!AN469="PESALAKAN",VLOOKUP(FR_HITUNG_MINMAX!A469,'BR DTG ADW'!C:E,3,0),IF(FR_HITUNG_MINMAX!AN469="PACUL",VLOOKUP(FR_HITUNG_MINMAX!A469,'BR DTG PACUL'!C:E,3,0),IF(FR_HITUNG_MINMAX!AN469="TRAYEMAN",VLOOKUP(FR_HITUNG_MINMAX!A469,'BR DTG TRAYEMAN'!C:E,3,0),"?")))),0)</f>
        <v>0</v>
      </c>
      <c r="AQ469" s="31">
        <f>IF(AN469="PACUL",VLOOKUP(A469,'STOK PACUL'!C:H,6,0),IF(FR_HITUNG_MINMAX!AN469="PESALAKAN",VLOOKUP(FR_HITUNG_MINMAX!A469,'STOK PESALAKAN'!C:H,6,0),IF(FR_HITUNG_MINMAX!AN469="CIKDITIRO",VLOOKUP(FR_HITUNG_MINMAX!A469,'STOK CIKDITIRO'!C:H,6,0),IF(FR_HITUNG_MINMAX!AN469="TRAYEMAN",VLOOKUP(FR_HITUNG_MINMAX!A469,'STOK TRAYEMAN'!C:H,6,0),"?"))))</f>
        <v>5</v>
      </c>
      <c r="AR469" s="25">
        <f t="shared" si="22"/>
        <v>5</v>
      </c>
      <c r="AS469" s="25">
        <f t="shared" si="21"/>
        <v>1</v>
      </c>
      <c r="AT469" s="25">
        <f t="shared" si="23"/>
        <v>3</v>
      </c>
    </row>
    <row r="470" spans="1:46" ht="30">
      <c r="A470" s="96" t="s">
        <v>465</v>
      </c>
      <c r="B470" s="96" t="s">
        <v>1351</v>
      </c>
      <c r="C470" s="96" t="s">
        <v>877</v>
      </c>
      <c r="D470" s="96" t="s">
        <v>1377</v>
      </c>
      <c r="E470" s="96" t="s">
        <v>482</v>
      </c>
      <c r="F470" s="97">
        <v>6000</v>
      </c>
      <c r="G470" s="97">
        <v>1</v>
      </c>
      <c r="H470" s="96" t="s">
        <v>30</v>
      </c>
      <c r="I470" s="96" t="s">
        <v>1185</v>
      </c>
      <c r="J470" s="98">
        <v>1</v>
      </c>
      <c r="K470" s="97">
        <v>1</v>
      </c>
      <c r="L470" s="97">
        <v>0</v>
      </c>
      <c r="M470" s="97">
        <v>0</v>
      </c>
      <c r="N470" s="97">
        <v>0</v>
      </c>
      <c r="O470" s="97">
        <v>1</v>
      </c>
      <c r="P470" s="97">
        <v>0</v>
      </c>
      <c r="Q470" s="97">
        <v>0</v>
      </c>
      <c r="R470" s="97">
        <v>0</v>
      </c>
      <c r="S470" s="97">
        <v>0</v>
      </c>
      <c r="T470" s="97">
        <v>0</v>
      </c>
      <c r="U470" s="97">
        <v>0</v>
      </c>
      <c r="V470" s="97">
        <v>0</v>
      </c>
      <c r="W470" s="97">
        <v>0</v>
      </c>
      <c r="X470" s="97">
        <v>1</v>
      </c>
      <c r="Y470" s="97">
        <v>0</v>
      </c>
      <c r="Z470" s="97">
        <v>0</v>
      </c>
      <c r="AA470" s="97">
        <v>1</v>
      </c>
      <c r="AB470" s="97">
        <v>1</v>
      </c>
      <c r="AC470" s="97">
        <v>0</v>
      </c>
      <c r="AD470" s="97">
        <v>0</v>
      </c>
      <c r="AE470" s="97">
        <v>0</v>
      </c>
      <c r="AF470" s="97">
        <v>0</v>
      </c>
      <c r="AG470" s="97">
        <v>0</v>
      </c>
      <c r="AH470" s="97">
        <v>0</v>
      </c>
      <c r="AI470" s="97">
        <v>0</v>
      </c>
      <c r="AJ470" s="97">
        <v>0</v>
      </c>
      <c r="AK470" s="97">
        <v>1</v>
      </c>
      <c r="AL470" s="97">
        <v>1</v>
      </c>
      <c r="AM470" s="97">
        <v>2</v>
      </c>
      <c r="AN470" s="96" t="s">
        <v>483</v>
      </c>
      <c r="AO470" s="97">
        <v>2</v>
      </c>
      <c r="AP470" s="31">
        <f>IFERROR(IF(AN470="CIKDITIRO",VLOOKUP(A470,'BR DTG CIKDITIRO'!C:E,3,0),IF(FR_HITUNG_MINMAX!AN470="PESALAKAN",VLOOKUP(FR_HITUNG_MINMAX!A470,'BR DTG ADW'!C:E,3,0),IF(FR_HITUNG_MINMAX!AN470="PACUL",VLOOKUP(FR_HITUNG_MINMAX!A470,'BR DTG PACUL'!C:E,3,0),IF(FR_HITUNG_MINMAX!AN470="TRAYEMAN",VLOOKUP(FR_HITUNG_MINMAX!A470,'BR DTG TRAYEMAN'!C:E,3,0),"?")))),0)</f>
        <v>0</v>
      </c>
      <c r="AQ470" s="31">
        <f>IF(AN470="PACUL",VLOOKUP(A470,'STOK PACUL'!C:H,6,0),IF(FR_HITUNG_MINMAX!AN470="PESALAKAN",VLOOKUP(FR_HITUNG_MINMAX!A470,'STOK PESALAKAN'!C:H,6,0),IF(FR_HITUNG_MINMAX!AN470="CIKDITIRO",VLOOKUP(FR_HITUNG_MINMAX!A470,'STOK CIKDITIRO'!C:H,6,0),IF(FR_HITUNG_MINMAX!AN470="TRAYEMAN",VLOOKUP(FR_HITUNG_MINMAX!A470,'STOK TRAYEMAN'!C:H,6,0),"?"))))</f>
        <v>2</v>
      </c>
      <c r="AR470" s="25">
        <f t="shared" si="22"/>
        <v>2</v>
      </c>
      <c r="AS470" s="25">
        <f t="shared" si="21"/>
        <v>1</v>
      </c>
      <c r="AT470" s="25">
        <f t="shared" si="23"/>
        <v>1</v>
      </c>
    </row>
    <row r="471" spans="1:46" ht="30">
      <c r="A471" s="96" t="s">
        <v>466</v>
      </c>
      <c r="B471" s="96" t="s">
        <v>1283</v>
      </c>
      <c r="C471" s="96" t="s">
        <v>877</v>
      </c>
      <c r="D471" s="96" t="s">
        <v>1377</v>
      </c>
      <c r="E471" s="96" t="s">
        <v>485</v>
      </c>
      <c r="F471" s="97">
        <v>500</v>
      </c>
      <c r="G471" s="97">
        <v>10</v>
      </c>
      <c r="H471" s="96" t="s">
        <v>88</v>
      </c>
      <c r="I471" s="96" t="s">
        <v>1185</v>
      </c>
      <c r="J471" s="98">
        <v>1</v>
      </c>
      <c r="K471" s="97">
        <v>1</v>
      </c>
      <c r="L471" s="97">
        <v>3</v>
      </c>
      <c r="M471" s="97">
        <v>3</v>
      </c>
      <c r="N471" s="97">
        <v>0</v>
      </c>
      <c r="O471" s="97">
        <v>0</v>
      </c>
      <c r="P471" s="97">
        <v>1</v>
      </c>
      <c r="Q471" s="97">
        <v>0</v>
      </c>
      <c r="R471" s="97">
        <v>3</v>
      </c>
      <c r="S471" s="97">
        <v>0</v>
      </c>
      <c r="T471" s="97">
        <v>3</v>
      </c>
      <c r="U471" s="97">
        <v>2</v>
      </c>
      <c r="V471" s="97">
        <v>0</v>
      </c>
      <c r="W471" s="97">
        <v>0</v>
      </c>
      <c r="X471" s="97">
        <v>3</v>
      </c>
      <c r="Y471" s="97">
        <v>6</v>
      </c>
      <c r="Z471" s="97">
        <v>3</v>
      </c>
      <c r="AA471" s="97">
        <v>0</v>
      </c>
      <c r="AB471" s="97">
        <v>1</v>
      </c>
      <c r="AC471" s="97">
        <v>1</v>
      </c>
      <c r="AD471" s="97">
        <v>3</v>
      </c>
      <c r="AE471" s="97">
        <v>3</v>
      </c>
      <c r="AF471" s="97">
        <v>3</v>
      </c>
      <c r="AG471" s="97">
        <v>2</v>
      </c>
      <c r="AH471" s="97">
        <v>2</v>
      </c>
      <c r="AI471" s="97">
        <v>0</v>
      </c>
      <c r="AJ471" s="97">
        <v>3</v>
      </c>
      <c r="AK471" s="97">
        <v>6</v>
      </c>
      <c r="AL471" s="97">
        <v>3</v>
      </c>
      <c r="AM471" s="97">
        <v>6</v>
      </c>
      <c r="AN471" s="96" t="s">
        <v>483</v>
      </c>
      <c r="AO471" s="97">
        <v>11</v>
      </c>
      <c r="AP471" s="31">
        <f>IFERROR(IF(AN471="CIKDITIRO",VLOOKUP(A471,'BR DTG CIKDITIRO'!C:E,3,0),IF(FR_HITUNG_MINMAX!AN471="PESALAKAN",VLOOKUP(FR_HITUNG_MINMAX!A471,'BR DTG ADW'!C:E,3,0),IF(FR_HITUNG_MINMAX!AN471="PACUL",VLOOKUP(FR_HITUNG_MINMAX!A471,'BR DTG PACUL'!C:E,3,0),IF(FR_HITUNG_MINMAX!AN471="TRAYEMAN",VLOOKUP(FR_HITUNG_MINMAX!A471,'BR DTG TRAYEMAN'!C:E,3,0),"?")))),0)</f>
        <v>0</v>
      </c>
      <c r="AQ471" s="31">
        <f>IF(AN471="PACUL",VLOOKUP(A471,'STOK PACUL'!C:H,6,0),IF(FR_HITUNG_MINMAX!AN471="PESALAKAN",VLOOKUP(FR_HITUNG_MINMAX!A471,'STOK PESALAKAN'!C:H,6,0),IF(FR_HITUNG_MINMAX!AN471="CIKDITIRO",VLOOKUP(FR_HITUNG_MINMAX!A471,'STOK CIKDITIRO'!C:H,6,0),IF(FR_HITUNG_MINMAX!AN471="TRAYEMAN",VLOOKUP(FR_HITUNG_MINMAX!A471,'STOK TRAYEMAN'!C:H,6,0),"?"))))</f>
        <v>11</v>
      </c>
      <c r="AR471" s="25">
        <f t="shared" si="22"/>
        <v>11</v>
      </c>
      <c r="AS471" s="25">
        <f t="shared" si="21"/>
        <v>2</v>
      </c>
      <c r="AT471" s="25">
        <f t="shared" si="23"/>
        <v>3</v>
      </c>
    </row>
    <row r="472" spans="1:46">
      <c r="A472" s="96" t="s">
        <v>1930</v>
      </c>
      <c r="B472" s="96" t="s">
        <v>1931</v>
      </c>
      <c r="C472" s="96" t="s">
        <v>876</v>
      </c>
      <c r="D472" s="96" t="s">
        <v>1377</v>
      </c>
      <c r="E472" s="96" t="s">
        <v>482</v>
      </c>
      <c r="F472" s="97">
        <v>16000</v>
      </c>
      <c r="G472" s="97">
        <v>1</v>
      </c>
      <c r="H472" s="96" t="s">
        <v>1185</v>
      </c>
      <c r="I472" s="96" t="s">
        <v>1185</v>
      </c>
      <c r="J472" s="98">
        <v>1</v>
      </c>
      <c r="K472" s="97">
        <v>1</v>
      </c>
      <c r="L472" s="97">
        <v>1</v>
      </c>
      <c r="M472" s="97">
        <v>0</v>
      </c>
      <c r="N472" s="97">
        <v>0</v>
      </c>
      <c r="O472" s="97">
        <v>0</v>
      </c>
      <c r="P472" s="97">
        <v>0</v>
      </c>
      <c r="Q472" s="97">
        <v>0</v>
      </c>
      <c r="R472" s="97">
        <v>0</v>
      </c>
      <c r="S472" s="97">
        <v>0</v>
      </c>
      <c r="T472" s="97">
        <v>0</v>
      </c>
      <c r="U472" s="97">
        <v>0</v>
      </c>
      <c r="V472" s="97">
        <v>0</v>
      </c>
      <c r="W472" s="97">
        <v>0</v>
      </c>
      <c r="X472" s="97">
        <v>1</v>
      </c>
      <c r="Y472" s="97">
        <v>1</v>
      </c>
      <c r="Z472" s="97">
        <v>0</v>
      </c>
      <c r="AA472" s="97">
        <v>0</v>
      </c>
      <c r="AB472" s="97">
        <v>0</v>
      </c>
      <c r="AC472" s="97">
        <v>0</v>
      </c>
      <c r="AD472" s="97">
        <v>0</v>
      </c>
      <c r="AE472" s="97">
        <v>0</v>
      </c>
      <c r="AF472" s="97">
        <v>0</v>
      </c>
      <c r="AG472" s="97">
        <v>0</v>
      </c>
      <c r="AH472" s="97">
        <v>0</v>
      </c>
      <c r="AI472" s="97">
        <v>0</v>
      </c>
      <c r="AJ472" s="97">
        <v>1</v>
      </c>
      <c r="AK472" s="97">
        <v>1</v>
      </c>
      <c r="AL472" s="97">
        <v>0</v>
      </c>
      <c r="AM472" s="97">
        <v>0</v>
      </c>
      <c r="AN472" s="96" t="s">
        <v>483</v>
      </c>
      <c r="AO472" s="97">
        <v>0</v>
      </c>
      <c r="AP472" s="31">
        <f>IFERROR(IF(AN472="CIKDITIRO",VLOOKUP(A472,'BR DTG CIKDITIRO'!C:E,3,0),IF(FR_HITUNG_MINMAX!AN472="PESALAKAN",VLOOKUP(FR_HITUNG_MINMAX!A472,'BR DTG ADW'!C:E,3,0),IF(FR_HITUNG_MINMAX!AN472="PACUL",VLOOKUP(FR_HITUNG_MINMAX!A472,'BR DTG PACUL'!C:E,3,0),IF(FR_HITUNG_MINMAX!AN472="TRAYEMAN",VLOOKUP(FR_HITUNG_MINMAX!A472,'BR DTG TRAYEMAN'!C:E,3,0),"?")))),0)</f>
        <v>0</v>
      </c>
      <c r="AQ472" s="31">
        <f>IF(AN472="PACUL",VLOOKUP(A472,'STOK PACUL'!C:H,6,0),IF(FR_HITUNG_MINMAX!AN472="PESALAKAN",VLOOKUP(FR_HITUNG_MINMAX!A472,'STOK PESALAKAN'!C:H,6,0),IF(FR_HITUNG_MINMAX!AN472="CIKDITIRO",VLOOKUP(FR_HITUNG_MINMAX!A472,'STOK CIKDITIRO'!C:H,6,0),IF(FR_HITUNG_MINMAX!AN472="TRAYEMAN",VLOOKUP(FR_HITUNG_MINMAX!A472,'STOK TRAYEMAN'!C:H,6,0),"?"))))</f>
        <v>0</v>
      </c>
      <c r="AR472" s="25">
        <f t="shared" si="22"/>
        <v>0</v>
      </c>
      <c r="AS472" s="25">
        <f t="shared" si="21"/>
        <v>0</v>
      </c>
      <c r="AT472" s="25">
        <f t="shared" si="23"/>
        <v>1</v>
      </c>
    </row>
    <row r="473" spans="1:46">
      <c r="A473" s="96" t="s">
        <v>1932</v>
      </c>
      <c r="B473" s="96" t="s">
        <v>1933</v>
      </c>
      <c r="C473" s="96" t="s">
        <v>1185</v>
      </c>
      <c r="D473" s="96" t="s">
        <v>1377</v>
      </c>
      <c r="E473" s="96" t="s">
        <v>482</v>
      </c>
      <c r="F473" s="97">
        <v>18000</v>
      </c>
      <c r="G473" s="97">
        <v>1</v>
      </c>
      <c r="H473" s="96" t="s">
        <v>1185</v>
      </c>
      <c r="I473" s="96" t="s">
        <v>1185</v>
      </c>
      <c r="J473" s="98">
        <v>1</v>
      </c>
      <c r="K473" s="97">
        <v>1</v>
      </c>
      <c r="L473" s="97">
        <v>0</v>
      </c>
      <c r="M473" s="97">
        <v>0</v>
      </c>
      <c r="N473" s="97">
        <v>0</v>
      </c>
      <c r="O473" s="97">
        <v>0</v>
      </c>
      <c r="P473" s="97">
        <v>0</v>
      </c>
      <c r="Q473" s="97">
        <v>0</v>
      </c>
      <c r="R473" s="97">
        <v>0</v>
      </c>
      <c r="S473" s="97">
        <v>0</v>
      </c>
      <c r="T473" s="97">
        <v>0</v>
      </c>
      <c r="U473" s="97">
        <v>0</v>
      </c>
      <c r="V473" s="97">
        <v>1</v>
      </c>
      <c r="W473" s="97">
        <v>0</v>
      </c>
      <c r="X473" s="97">
        <v>1</v>
      </c>
      <c r="Y473" s="97">
        <v>0</v>
      </c>
      <c r="Z473" s="97">
        <v>0</v>
      </c>
      <c r="AA473" s="97">
        <v>0</v>
      </c>
      <c r="AB473" s="97">
        <v>0</v>
      </c>
      <c r="AC473" s="97">
        <v>0</v>
      </c>
      <c r="AD473" s="97">
        <v>0</v>
      </c>
      <c r="AE473" s="97">
        <v>0</v>
      </c>
      <c r="AF473" s="97">
        <v>0</v>
      </c>
      <c r="AG473" s="97">
        <v>0</v>
      </c>
      <c r="AH473" s="97">
        <v>1</v>
      </c>
      <c r="AI473" s="97">
        <v>1</v>
      </c>
      <c r="AJ473" s="97">
        <v>0</v>
      </c>
      <c r="AK473" s="97">
        <v>1</v>
      </c>
      <c r="AL473" s="97">
        <v>1</v>
      </c>
      <c r="AM473" s="97">
        <v>1</v>
      </c>
      <c r="AN473" s="96" t="s">
        <v>483</v>
      </c>
      <c r="AO473" s="97">
        <v>0</v>
      </c>
      <c r="AP473" s="31">
        <f>IFERROR(IF(AN473="CIKDITIRO",VLOOKUP(A473,'BR DTG CIKDITIRO'!C:E,3,0),IF(FR_HITUNG_MINMAX!AN473="PESALAKAN",VLOOKUP(FR_HITUNG_MINMAX!A473,'BR DTG ADW'!C:E,3,0),IF(FR_HITUNG_MINMAX!AN473="PACUL",VLOOKUP(FR_HITUNG_MINMAX!A473,'BR DTG PACUL'!C:E,3,0),IF(FR_HITUNG_MINMAX!AN473="TRAYEMAN",VLOOKUP(FR_HITUNG_MINMAX!A473,'BR DTG TRAYEMAN'!C:E,3,0),"?")))),0)</f>
        <v>0</v>
      </c>
      <c r="AQ473" s="31">
        <f>IF(AN473="PACUL",VLOOKUP(A473,'STOK PACUL'!C:H,6,0),IF(FR_HITUNG_MINMAX!AN473="PESALAKAN",VLOOKUP(FR_HITUNG_MINMAX!A473,'STOK PESALAKAN'!C:H,6,0),IF(FR_HITUNG_MINMAX!AN473="CIKDITIRO",VLOOKUP(FR_HITUNG_MINMAX!A473,'STOK CIKDITIRO'!C:H,6,0),IF(FR_HITUNG_MINMAX!AN473="TRAYEMAN",VLOOKUP(FR_HITUNG_MINMAX!A473,'STOK TRAYEMAN'!C:H,6,0),"?"))))</f>
        <v>0</v>
      </c>
      <c r="AR473" s="25">
        <f t="shared" si="22"/>
        <v>0</v>
      </c>
      <c r="AS473" s="25">
        <f t="shared" si="21"/>
        <v>1</v>
      </c>
      <c r="AT473" s="25">
        <f t="shared" si="23"/>
        <v>1</v>
      </c>
    </row>
    <row r="474" spans="1:46" ht="30">
      <c r="A474" s="96" t="s">
        <v>467</v>
      </c>
      <c r="B474" s="96" t="s">
        <v>1284</v>
      </c>
      <c r="C474" s="96" t="s">
        <v>877</v>
      </c>
      <c r="D474" s="96" t="s">
        <v>1377</v>
      </c>
      <c r="E474" s="96" t="s">
        <v>485</v>
      </c>
      <c r="F474" s="97">
        <v>8000</v>
      </c>
      <c r="G474" s="97">
        <v>1</v>
      </c>
      <c r="H474" s="96" t="s">
        <v>30</v>
      </c>
      <c r="I474" s="96" t="s">
        <v>1185</v>
      </c>
      <c r="J474" s="98" t="s">
        <v>1367</v>
      </c>
      <c r="K474" s="97">
        <v>1</v>
      </c>
      <c r="L474" s="97">
        <v>2</v>
      </c>
      <c r="M474" s="97">
        <v>0</v>
      </c>
      <c r="N474" s="97">
        <v>0</v>
      </c>
      <c r="O474" s="97">
        <v>1</v>
      </c>
      <c r="P474" s="97">
        <v>1</v>
      </c>
      <c r="Q474" s="97">
        <v>0</v>
      </c>
      <c r="R474" s="97">
        <v>0</v>
      </c>
      <c r="S474" s="97">
        <v>0</v>
      </c>
      <c r="T474" s="97">
        <v>1</v>
      </c>
      <c r="U474" s="97">
        <v>2</v>
      </c>
      <c r="V474" s="97">
        <v>2</v>
      </c>
      <c r="W474" s="97">
        <v>1</v>
      </c>
      <c r="X474" s="97">
        <v>2</v>
      </c>
      <c r="Y474" s="97">
        <v>2</v>
      </c>
      <c r="Z474" s="97">
        <v>0</v>
      </c>
      <c r="AA474" s="97">
        <v>1</v>
      </c>
      <c r="AB474" s="97">
        <v>2</v>
      </c>
      <c r="AC474" s="97">
        <v>1</v>
      </c>
      <c r="AD474" s="97">
        <v>0</v>
      </c>
      <c r="AE474" s="97">
        <v>0</v>
      </c>
      <c r="AF474" s="97">
        <v>1</v>
      </c>
      <c r="AG474" s="97">
        <v>2</v>
      </c>
      <c r="AH474" s="97">
        <v>4</v>
      </c>
      <c r="AI474" s="97">
        <v>3</v>
      </c>
      <c r="AJ474" s="97">
        <v>3</v>
      </c>
      <c r="AK474" s="97">
        <v>4</v>
      </c>
      <c r="AL474" s="97">
        <v>2</v>
      </c>
      <c r="AM474" s="97">
        <v>4</v>
      </c>
      <c r="AN474" s="96" t="s">
        <v>483</v>
      </c>
      <c r="AO474" s="97">
        <v>3</v>
      </c>
      <c r="AP474" s="31">
        <f>IFERROR(IF(AN474="CIKDITIRO",VLOOKUP(A474,'BR DTG CIKDITIRO'!C:E,3,0),IF(FR_HITUNG_MINMAX!AN474="PESALAKAN",VLOOKUP(FR_HITUNG_MINMAX!A474,'BR DTG ADW'!C:E,3,0),IF(FR_HITUNG_MINMAX!AN474="PACUL",VLOOKUP(FR_HITUNG_MINMAX!A474,'BR DTG PACUL'!C:E,3,0),IF(FR_HITUNG_MINMAX!AN474="TRAYEMAN",VLOOKUP(FR_HITUNG_MINMAX!A474,'BR DTG TRAYEMAN'!C:E,3,0),"?")))),0)</f>
        <v>0</v>
      </c>
      <c r="AQ474" s="31">
        <f>IF(AN474="PACUL",VLOOKUP(A474,'STOK PACUL'!C:H,6,0),IF(FR_HITUNG_MINMAX!AN474="PESALAKAN",VLOOKUP(FR_HITUNG_MINMAX!A474,'STOK PESALAKAN'!C:H,6,0),IF(FR_HITUNG_MINMAX!AN474="CIKDITIRO",VLOOKUP(FR_HITUNG_MINMAX!A474,'STOK CIKDITIRO'!C:H,6,0),IF(FR_HITUNG_MINMAX!AN474="TRAYEMAN",VLOOKUP(FR_HITUNG_MINMAX!A474,'STOK TRAYEMAN'!C:H,6,0),"?"))))</f>
        <v>3</v>
      </c>
      <c r="AR474" s="25">
        <f t="shared" si="22"/>
        <v>3</v>
      </c>
      <c r="AS474" s="25">
        <f t="shared" si="21"/>
        <v>1</v>
      </c>
      <c r="AT474" s="25">
        <f t="shared" si="23"/>
        <v>3</v>
      </c>
    </row>
    <row r="475" spans="1:46" ht="30">
      <c r="A475" s="96" t="s">
        <v>468</v>
      </c>
      <c r="B475" s="96" t="s">
        <v>1285</v>
      </c>
      <c r="C475" s="96" t="s">
        <v>877</v>
      </c>
      <c r="D475" s="96" t="s">
        <v>1377</v>
      </c>
      <c r="E475" s="96" t="s">
        <v>484</v>
      </c>
      <c r="F475" s="97">
        <v>175</v>
      </c>
      <c r="G475" s="97">
        <v>1</v>
      </c>
      <c r="H475" s="96" t="s">
        <v>88</v>
      </c>
      <c r="I475" s="96" t="s">
        <v>1185</v>
      </c>
      <c r="J475" s="98">
        <v>1</v>
      </c>
      <c r="K475" s="97">
        <v>30</v>
      </c>
      <c r="L475" s="97">
        <v>2</v>
      </c>
      <c r="M475" s="97">
        <v>6</v>
      </c>
      <c r="N475" s="97">
        <v>0</v>
      </c>
      <c r="O475" s="97">
        <v>0</v>
      </c>
      <c r="P475" s="97">
        <v>3</v>
      </c>
      <c r="Q475" s="97">
        <v>0</v>
      </c>
      <c r="R475" s="97">
        <v>0</v>
      </c>
      <c r="S475" s="97">
        <v>9</v>
      </c>
      <c r="T475" s="97">
        <v>8</v>
      </c>
      <c r="U475" s="97">
        <v>0</v>
      </c>
      <c r="V475" s="97">
        <v>0</v>
      </c>
      <c r="W475" s="97">
        <v>0</v>
      </c>
      <c r="X475" s="97">
        <v>9</v>
      </c>
      <c r="Y475" s="97">
        <v>8</v>
      </c>
      <c r="Z475" s="97">
        <v>6</v>
      </c>
      <c r="AA475" s="97">
        <v>0</v>
      </c>
      <c r="AB475" s="97">
        <v>3</v>
      </c>
      <c r="AC475" s="97">
        <v>3</v>
      </c>
      <c r="AD475" s="97">
        <v>0</v>
      </c>
      <c r="AE475" s="97">
        <v>9</v>
      </c>
      <c r="AF475" s="97">
        <v>17</v>
      </c>
      <c r="AG475" s="97">
        <v>9</v>
      </c>
      <c r="AH475" s="97">
        <v>0</v>
      </c>
      <c r="AI475" s="97">
        <v>0</v>
      </c>
      <c r="AJ475" s="97">
        <v>2</v>
      </c>
      <c r="AK475" s="97">
        <v>17</v>
      </c>
      <c r="AL475" s="97">
        <v>9</v>
      </c>
      <c r="AM475" s="97">
        <v>17</v>
      </c>
      <c r="AN475" s="96" t="s">
        <v>483</v>
      </c>
      <c r="AO475" s="97">
        <v>39</v>
      </c>
      <c r="AP475" s="31">
        <f>IFERROR(IF(AN475="CIKDITIRO",VLOOKUP(A475,'BR DTG CIKDITIRO'!C:E,3,0),IF(FR_HITUNG_MINMAX!AN475="PESALAKAN",VLOOKUP(FR_HITUNG_MINMAX!A475,'BR DTG ADW'!C:E,3,0),IF(FR_HITUNG_MINMAX!AN475="PACUL",VLOOKUP(FR_HITUNG_MINMAX!A475,'BR DTG PACUL'!C:E,3,0),IF(FR_HITUNG_MINMAX!AN475="TRAYEMAN",VLOOKUP(FR_HITUNG_MINMAX!A475,'BR DTG TRAYEMAN'!C:E,3,0),"?")))),0)</f>
        <v>0</v>
      </c>
      <c r="AQ475" s="31">
        <f>IF(AN475="PACUL",VLOOKUP(A475,'STOK PACUL'!C:H,6,0),IF(FR_HITUNG_MINMAX!AN475="PESALAKAN",VLOOKUP(FR_HITUNG_MINMAX!A475,'STOK PESALAKAN'!C:H,6,0),IF(FR_HITUNG_MINMAX!AN475="CIKDITIRO",VLOOKUP(FR_HITUNG_MINMAX!A475,'STOK CIKDITIRO'!C:H,6,0),IF(FR_HITUNG_MINMAX!AN475="TRAYEMAN",VLOOKUP(FR_HITUNG_MINMAX!A475,'STOK TRAYEMAN'!C:H,6,0),"?"))))</f>
        <v>39</v>
      </c>
      <c r="AR475" s="25">
        <f t="shared" si="22"/>
        <v>39</v>
      </c>
      <c r="AS475" s="25">
        <f t="shared" si="21"/>
        <v>5</v>
      </c>
      <c r="AT475" s="25">
        <f t="shared" si="23"/>
        <v>3</v>
      </c>
    </row>
    <row r="476" spans="1:46">
      <c r="A476" s="96" t="s">
        <v>469</v>
      </c>
      <c r="B476" s="96" t="s">
        <v>1286</v>
      </c>
      <c r="C476" s="96" t="s">
        <v>1100</v>
      </c>
      <c r="D476" s="96" t="s">
        <v>1377</v>
      </c>
      <c r="E476" s="96" t="s">
        <v>485</v>
      </c>
      <c r="F476" s="97">
        <v>5200</v>
      </c>
      <c r="G476" s="97">
        <v>1</v>
      </c>
      <c r="H476" s="96" t="s">
        <v>30</v>
      </c>
      <c r="I476" s="96" t="s">
        <v>1185</v>
      </c>
      <c r="J476" s="98" t="s">
        <v>1368</v>
      </c>
      <c r="K476" s="97">
        <v>1</v>
      </c>
      <c r="L476" s="97">
        <v>1</v>
      </c>
      <c r="M476" s="97">
        <v>1</v>
      </c>
      <c r="N476" s="97">
        <v>2</v>
      </c>
      <c r="O476" s="97">
        <v>2</v>
      </c>
      <c r="P476" s="97">
        <v>1</v>
      </c>
      <c r="Q476" s="97">
        <v>2</v>
      </c>
      <c r="R476" s="97">
        <v>2</v>
      </c>
      <c r="S476" s="97">
        <v>2</v>
      </c>
      <c r="T476" s="97">
        <v>2</v>
      </c>
      <c r="U476" s="97">
        <v>1</v>
      </c>
      <c r="V476" s="97">
        <v>1</v>
      </c>
      <c r="W476" s="97">
        <v>0</v>
      </c>
      <c r="X476" s="97">
        <v>2</v>
      </c>
      <c r="Y476" s="97">
        <v>2</v>
      </c>
      <c r="Z476" s="97">
        <v>3</v>
      </c>
      <c r="AA476" s="97">
        <v>4</v>
      </c>
      <c r="AB476" s="97">
        <v>3</v>
      </c>
      <c r="AC476" s="97">
        <v>3</v>
      </c>
      <c r="AD476" s="97">
        <v>4</v>
      </c>
      <c r="AE476" s="97">
        <v>4</v>
      </c>
      <c r="AF476" s="97">
        <v>4</v>
      </c>
      <c r="AG476" s="97">
        <v>3</v>
      </c>
      <c r="AH476" s="97">
        <v>2</v>
      </c>
      <c r="AI476" s="97">
        <v>1</v>
      </c>
      <c r="AJ476" s="97">
        <v>1</v>
      </c>
      <c r="AK476" s="97">
        <v>4</v>
      </c>
      <c r="AL476" s="97">
        <v>2</v>
      </c>
      <c r="AM476" s="97">
        <v>4</v>
      </c>
      <c r="AN476" s="96" t="s">
        <v>483</v>
      </c>
      <c r="AO476" s="97">
        <v>3</v>
      </c>
      <c r="AP476" s="31">
        <f>IFERROR(IF(AN476="CIKDITIRO",VLOOKUP(A476,'BR DTG CIKDITIRO'!C:E,3,0),IF(FR_HITUNG_MINMAX!AN476="PESALAKAN",VLOOKUP(FR_HITUNG_MINMAX!A476,'BR DTG ADW'!C:E,3,0),IF(FR_HITUNG_MINMAX!AN476="PACUL",VLOOKUP(FR_HITUNG_MINMAX!A476,'BR DTG PACUL'!C:E,3,0),IF(FR_HITUNG_MINMAX!AN476="TRAYEMAN",VLOOKUP(FR_HITUNG_MINMAX!A476,'BR DTG TRAYEMAN'!C:E,3,0),"?")))),0)</f>
        <v>0</v>
      </c>
      <c r="AQ476" s="31">
        <f>IF(AN476="PACUL",VLOOKUP(A476,'STOK PACUL'!C:H,6,0),IF(FR_HITUNG_MINMAX!AN476="PESALAKAN",VLOOKUP(FR_HITUNG_MINMAX!A476,'STOK PESALAKAN'!C:H,6,0),IF(FR_HITUNG_MINMAX!AN476="CIKDITIRO",VLOOKUP(FR_HITUNG_MINMAX!A476,'STOK CIKDITIRO'!C:H,6,0),IF(FR_HITUNG_MINMAX!AN476="TRAYEMAN",VLOOKUP(FR_HITUNG_MINMAX!A476,'STOK TRAYEMAN'!C:H,6,0),"?"))))</f>
        <v>3</v>
      </c>
      <c r="AR476" s="25">
        <f t="shared" si="22"/>
        <v>3</v>
      </c>
      <c r="AS476" s="25">
        <f t="shared" si="21"/>
        <v>1</v>
      </c>
      <c r="AT476" s="25">
        <f t="shared" si="23"/>
        <v>4</v>
      </c>
    </row>
    <row r="477" spans="1:46">
      <c r="A477" s="96" t="s">
        <v>470</v>
      </c>
      <c r="B477" s="96" t="s">
        <v>1287</v>
      </c>
      <c r="C477" s="96" t="s">
        <v>1100</v>
      </c>
      <c r="D477" s="96" t="s">
        <v>1377</v>
      </c>
      <c r="E477" s="96" t="s">
        <v>485</v>
      </c>
      <c r="F477" s="97">
        <v>3000</v>
      </c>
      <c r="G477" s="97">
        <v>1</v>
      </c>
      <c r="H477" s="96" t="s">
        <v>30</v>
      </c>
      <c r="I477" s="96" t="s">
        <v>1185</v>
      </c>
      <c r="J477" s="98" t="s">
        <v>1367</v>
      </c>
      <c r="K477" s="97">
        <v>1</v>
      </c>
      <c r="L477" s="97">
        <v>2</v>
      </c>
      <c r="M477" s="97">
        <v>2</v>
      </c>
      <c r="N477" s="97">
        <v>1</v>
      </c>
      <c r="O477" s="97">
        <v>3</v>
      </c>
      <c r="P477" s="97">
        <v>2</v>
      </c>
      <c r="Q477" s="97">
        <v>3</v>
      </c>
      <c r="R477" s="97">
        <v>1</v>
      </c>
      <c r="S477" s="97">
        <v>3</v>
      </c>
      <c r="T477" s="97">
        <v>1</v>
      </c>
      <c r="U477" s="97">
        <v>3</v>
      </c>
      <c r="V477" s="97">
        <v>1</v>
      </c>
      <c r="W477" s="97">
        <v>5</v>
      </c>
      <c r="X477" s="97">
        <v>5</v>
      </c>
      <c r="Y477" s="97">
        <v>4</v>
      </c>
      <c r="Z477" s="97">
        <v>3</v>
      </c>
      <c r="AA477" s="97">
        <v>4</v>
      </c>
      <c r="AB477" s="97">
        <v>5</v>
      </c>
      <c r="AC477" s="97">
        <v>5</v>
      </c>
      <c r="AD477" s="97">
        <v>4</v>
      </c>
      <c r="AE477" s="97">
        <v>4</v>
      </c>
      <c r="AF477" s="97">
        <v>4</v>
      </c>
      <c r="AG477" s="97">
        <v>6</v>
      </c>
      <c r="AH477" s="97">
        <v>4</v>
      </c>
      <c r="AI477" s="97">
        <v>6</v>
      </c>
      <c r="AJ477" s="97">
        <v>7</v>
      </c>
      <c r="AK477" s="97">
        <v>7</v>
      </c>
      <c r="AL477" s="97">
        <v>5</v>
      </c>
      <c r="AM477" s="97">
        <v>7</v>
      </c>
      <c r="AN477" s="96" t="s">
        <v>483</v>
      </c>
      <c r="AO477" s="97">
        <v>0</v>
      </c>
      <c r="AP477" s="31">
        <f>IFERROR(IF(AN477="CIKDITIRO",VLOOKUP(A477,'BR DTG CIKDITIRO'!C:E,3,0),IF(FR_HITUNG_MINMAX!AN477="PESALAKAN",VLOOKUP(FR_HITUNG_MINMAX!A477,'BR DTG ADW'!C:E,3,0),IF(FR_HITUNG_MINMAX!AN477="PACUL",VLOOKUP(FR_HITUNG_MINMAX!A477,'BR DTG PACUL'!C:E,3,0),IF(FR_HITUNG_MINMAX!AN477="TRAYEMAN",VLOOKUP(FR_HITUNG_MINMAX!A477,'BR DTG TRAYEMAN'!C:E,3,0),"?")))),0)</f>
        <v>0</v>
      </c>
      <c r="AQ477" s="31">
        <f>IF(AN477="PACUL",VLOOKUP(A477,'STOK PACUL'!C:H,6,0),IF(FR_HITUNG_MINMAX!AN477="PESALAKAN",VLOOKUP(FR_HITUNG_MINMAX!A477,'STOK PESALAKAN'!C:H,6,0),IF(FR_HITUNG_MINMAX!AN477="CIKDITIRO",VLOOKUP(FR_HITUNG_MINMAX!A477,'STOK CIKDITIRO'!C:H,6,0),IF(FR_HITUNG_MINMAX!AN477="TRAYEMAN",VLOOKUP(FR_HITUNG_MINMAX!A477,'STOK TRAYEMAN'!C:H,6,0),"?"))))</f>
        <v>0</v>
      </c>
      <c r="AR477" s="25">
        <f t="shared" si="22"/>
        <v>0</v>
      </c>
      <c r="AS477" s="25">
        <f t="shared" si="21"/>
        <v>3</v>
      </c>
      <c r="AT477" s="25">
        <f t="shared" si="23"/>
        <v>4</v>
      </c>
    </row>
    <row r="478" spans="1:46" ht="30">
      <c r="A478" s="96" t="s">
        <v>471</v>
      </c>
      <c r="B478" s="96" t="s">
        <v>1288</v>
      </c>
      <c r="C478" s="96" t="s">
        <v>877</v>
      </c>
      <c r="D478" s="96" t="s">
        <v>1377</v>
      </c>
      <c r="E478" s="96" t="s">
        <v>482</v>
      </c>
      <c r="F478" s="97">
        <v>195000</v>
      </c>
      <c r="G478" s="97">
        <v>1</v>
      </c>
      <c r="H478" s="96" t="s">
        <v>33</v>
      </c>
      <c r="I478" s="96" t="s">
        <v>1185</v>
      </c>
      <c r="J478" s="98">
        <v>1</v>
      </c>
      <c r="K478" s="97">
        <v>1</v>
      </c>
      <c r="L478" s="97">
        <v>0</v>
      </c>
      <c r="M478" s="97">
        <v>0</v>
      </c>
      <c r="N478" s="97">
        <v>0</v>
      </c>
      <c r="O478" s="97">
        <v>0</v>
      </c>
      <c r="P478" s="97">
        <v>0</v>
      </c>
      <c r="Q478" s="97">
        <v>0</v>
      </c>
      <c r="R478" s="97">
        <v>1</v>
      </c>
      <c r="S478" s="97">
        <v>0</v>
      </c>
      <c r="T478" s="97">
        <v>0</v>
      </c>
      <c r="U478" s="97">
        <v>0</v>
      </c>
      <c r="V478" s="97">
        <v>0</v>
      </c>
      <c r="W478" s="97">
        <v>0</v>
      </c>
      <c r="X478" s="97">
        <v>1</v>
      </c>
      <c r="Y478" s="97">
        <v>0</v>
      </c>
      <c r="Z478" s="97">
        <v>0</v>
      </c>
      <c r="AA478" s="97">
        <v>0</v>
      </c>
      <c r="AB478" s="97">
        <v>0</v>
      </c>
      <c r="AC478" s="97">
        <v>0</v>
      </c>
      <c r="AD478" s="97">
        <v>1</v>
      </c>
      <c r="AE478" s="97">
        <v>1</v>
      </c>
      <c r="AF478" s="97">
        <v>0</v>
      </c>
      <c r="AG478" s="97">
        <v>0</v>
      </c>
      <c r="AH478" s="97">
        <v>0</v>
      </c>
      <c r="AI478" s="97">
        <v>0</v>
      </c>
      <c r="AJ478" s="97">
        <v>0</v>
      </c>
      <c r="AK478" s="97">
        <v>1</v>
      </c>
      <c r="AL478" s="97">
        <v>1</v>
      </c>
      <c r="AM478" s="97">
        <v>1</v>
      </c>
      <c r="AN478" s="96" t="s">
        <v>483</v>
      </c>
      <c r="AO478" s="97">
        <v>3</v>
      </c>
      <c r="AP478" s="31">
        <f>IFERROR(IF(AN478="CIKDITIRO",VLOOKUP(A478,'BR DTG CIKDITIRO'!C:E,3,0),IF(FR_HITUNG_MINMAX!AN478="PESALAKAN",VLOOKUP(FR_HITUNG_MINMAX!A478,'BR DTG ADW'!C:E,3,0),IF(FR_HITUNG_MINMAX!AN478="PACUL",VLOOKUP(FR_HITUNG_MINMAX!A478,'BR DTG PACUL'!C:E,3,0),IF(FR_HITUNG_MINMAX!AN478="TRAYEMAN",VLOOKUP(FR_HITUNG_MINMAX!A478,'BR DTG TRAYEMAN'!C:E,3,0),"?")))),0)</f>
        <v>0</v>
      </c>
      <c r="AQ478" s="31">
        <f>IF(AN478="PACUL",VLOOKUP(A478,'STOK PACUL'!C:H,6,0),IF(FR_HITUNG_MINMAX!AN478="PESALAKAN",VLOOKUP(FR_HITUNG_MINMAX!A478,'STOK PESALAKAN'!C:H,6,0),IF(FR_HITUNG_MINMAX!AN478="CIKDITIRO",VLOOKUP(FR_HITUNG_MINMAX!A478,'STOK CIKDITIRO'!C:H,6,0),IF(FR_HITUNG_MINMAX!AN478="TRAYEMAN",VLOOKUP(FR_HITUNG_MINMAX!A478,'STOK TRAYEMAN'!C:H,6,0),"?"))))</f>
        <v>3</v>
      </c>
      <c r="AR478" s="25">
        <f t="shared" si="22"/>
        <v>3</v>
      </c>
      <c r="AS478" s="25">
        <f t="shared" si="21"/>
        <v>1</v>
      </c>
      <c r="AT478" s="25">
        <f t="shared" si="23"/>
        <v>3</v>
      </c>
    </row>
    <row r="479" spans="1:46" ht="30">
      <c r="A479" s="96" t="s">
        <v>472</v>
      </c>
      <c r="B479" s="96" t="s">
        <v>1291</v>
      </c>
      <c r="C479" s="96" t="s">
        <v>877</v>
      </c>
      <c r="D479" s="96" t="s">
        <v>1377</v>
      </c>
      <c r="E479" s="96" t="s">
        <v>482</v>
      </c>
      <c r="F479" s="97">
        <v>230000</v>
      </c>
      <c r="G479" s="97">
        <v>1</v>
      </c>
      <c r="H479" s="96" t="s">
        <v>116</v>
      </c>
      <c r="I479" s="96" t="s">
        <v>1185</v>
      </c>
      <c r="J479" s="98">
        <v>1</v>
      </c>
      <c r="K479" s="97">
        <v>1</v>
      </c>
      <c r="L479" s="97">
        <v>0</v>
      </c>
      <c r="M479" s="97">
        <v>0</v>
      </c>
      <c r="N479" s="97">
        <v>0</v>
      </c>
      <c r="O479" s="97">
        <v>0</v>
      </c>
      <c r="P479" s="97">
        <v>0</v>
      </c>
      <c r="Q479" s="97">
        <v>0</v>
      </c>
      <c r="R479" s="97">
        <v>0</v>
      </c>
      <c r="S479" s="97">
        <v>1</v>
      </c>
      <c r="T479" s="97">
        <v>1</v>
      </c>
      <c r="U479" s="97">
        <v>0</v>
      </c>
      <c r="V479" s="97">
        <v>0</v>
      </c>
      <c r="W479" s="97">
        <v>0</v>
      </c>
      <c r="X479" s="97">
        <v>1</v>
      </c>
      <c r="Y479" s="97">
        <v>0</v>
      </c>
      <c r="Z479" s="97">
        <v>0</v>
      </c>
      <c r="AA479" s="97">
        <v>0</v>
      </c>
      <c r="AB479" s="97">
        <v>0</v>
      </c>
      <c r="AC479" s="97">
        <v>0</v>
      </c>
      <c r="AD479" s="97">
        <v>0</v>
      </c>
      <c r="AE479" s="97">
        <v>1</v>
      </c>
      <c r="AF479" s="97">
        <v>2</v>
      </c>
      <c r="AG479" s="97">
        <v>1</v>
      </c>
      <c r="AH479" s="97">
        <v>0</v>
      </c>
      <c r="AI479" s="97">
        <v>0</v>
      </c>
      <c r="AJ479" s="97">
        <v>0</v>
      </c>
      <c r="AK479" s="97">
        <v>2</v>
      </c>
      <c r="AL479" s="97">
        <v>1</v>
      </c>
      <c r="AM479" s="97">
        <v>2</v>
      </c>
      <c r="AN479" s="96" t="s">
        <v>483</v>
      </c>
      <c r="AO479" s="97">
        <v>2</v>
      </c>
      <c r="AP479" s="31">
        <f>IFERROR(IF(AN479="CIKDITIRO",VLOOKUP(A479,'BR DTG CIKDITIRO'!C:E,3,0),IF(FR_HITUNG_MINMAX!AN479="PESALAKAN",VLOOKUP(FR_HITUNG_MINMAX!A479,'BR DTG ADW'!C:E,3,0),IF(FR_HITUNG_MINMAX!AN479="PACUL",VLOOKUP(FR_HITUNG_MINMAX!A479,'BR DTG PACUL'!C:E,3,0),IF(FR_HITUNG_MINMAX!AN479="TRAYEMAN",VLOOKUP(FR_HITUNG_MINMAX!A479,'BR DTG TRAYEMAN'!C:E,3,0),"?")))),0)</f>
        <v>0</v>
      </c>
      <c r="AQ479" s="31">
        <f>IF(AN479="PACUL",VLOOKUP(A479,'STOK PACUL'!C:H,6,0),IF(FR_HITUNG_MINMAX!AN479="PESALAKAN",VLOOKUP(FR_HITUNG_MINMAX!A479,'STOK PESALAKAN'!C:H,6,0),IF(FR_HITUNG_MINMAX!AN479="CIKDITIRO",VLOOKUP(FR_HITUNG_MINMAX!A479,'STOK CIKDITIRO'!C:H,6,0),IF(FR_HITUNG_MINMAX!AN479="TRAYEMAN",VLOOKUP(FR_HITUNG_MINMAX!A479,'STOK TRAYEMAN'!C:H,6,0),"?"))))</f>
        <v>2</v>
      </c>
      <c r="AR479" s="25">
        <f t="shared" si="22"/>
        <v>2</v>
      </c>
      <c r="AS479" s="25">
        <f t="shared" si="21"/>
        <v>1</v>
      </c>
      <c r="AT479" s="25">
        <f t="shared" si="23"/>
        <v>3</v>
      </c>
    </row>
    <row r="480" spans="1:46" ht="30">
      <c r="A480" s="96" t="s">
        <v>527</v>
      </c>
      <c r="B480" s="96" t="s">
        <v>1293</v>
      </c>
      <c r="C480" s="96" t="s">
        <v>877</v>
      </c>
      <c r="D480" s="96" t="s">
        <v>1377</v>
      </c>
      <c r="E480" s="96" t="s">
        <v>482</v>
      </c>
      <c r="F480" s="97">
        <v>115500</v>
      </c>
      <c r="G480" s="97">
        <v>1</v>
      </c>
      <c r="H480" s="96" t="s">
        <v>1185</v>
      </c>
      <c r="I480" s="96" t="s">
        <v>1185</v>
      </c>
      <c r="J480" s="98">
        <v>1</v>
      </c>
      <c r="K480" s="97">
        <v>1</v>
      </c>
      <c r="L480" s="97">
        <v>0</v>
      </c>
      <c r="M480" s="97">
        <v>0</v>
      </c>
      <c r="N480" s="97">
        <v>0</v>
      </c>
      <c r="O480" s="97">
        <v>0</v>
      </c>
      <c r="P480" s="97">
        <v>0</v>
      </c>
      <c r="Q480" s="97">
        <v>0</v>
      </c>
      <c r="R480" s="97">
        <v>0</v>
      </c>
      <c r="S480" s="97">
        <v>0</v>
      </c>
      <c r="T480" s="97">
        <v>1</v>
      </c>
      <c r="U480" s="97">
        <v>0</v>
      </c>
      <c r="V480" s="97">
        <v>0</v>
      </c>
      <c r="W480" s="97">
        <v>0</v>
      </c>
      <c r="X480" s="97">
        <v>1</v>
      </c>
      <c r="Y480" s="97">
        <v>0</v>
      </c>
      <c r="Z480" s="97">
        <v>0</v>
      </c>
      <c r="AA480" s="97">
        <v>0</v>
      </c>
      <c r="AB480" s="97">
        <v>0</v>
      </c>
      <c r="AC480" s="97">
        <v>0</v>
      </c>
      <c r="AD480" s="97">
        <v>0</v>
      </c>
      <c r="AE480" s="97">
        <v>0</v>
      </c>
      <c r="AF480" s="97">
        <v>1</v>
      </c>
      <c r="AG480" s="97">
        <v>0</v>
      </c>
      <c r="AH480" s="97">
        <v>0</v>
      </c>
      <c r="AI480" s="97">
        <v>0</v>
      </c>
      <c r="AJ480" s="97">
        <v>0</v>
      </c>
      <c r="AK480" s="97">
        <v>1</v>
      </c>
      <c r="AL480" s="97">
        <v>1</v>
      </c>
      <c r="AM480" s="97">
        <v>1</v>
      </c>
      <c r="AN480" s="96" t="s">
        <v>483</v>
      </c>
      <c r="AO480" s="97">
        <v>1</v>
      </c>
      <c r="AP480" s="31">
        <f>IFERROR(IF(AN480="CIKDITIRO",VLOOKUP(A480,'BR DTG CIKDITIRO'!C:E,3,0),IF(FR_HITUNG_MINMAX!AN480="PESALAKAN",VLOOKUP(FR_HITUNG_MINMAX!A480,'BR DTG ADW'!C:E,3,0),IF(FR_HITUNG_MINMAX!AN480="PACUL",VLOOKUP(FR_HITUNG_MINMAX!A480,'BR DTG PACUL'!C:E,3,0),IF(FR_HITUNG_MINMAX!AN480="TRAYEMAN",VLOOKUP(FR_HITUNG_MINMAX!A480,'BR DTG TRAYEMAN'!C:E,3,0),"?")))),0)</f>
        <v>0</v>
      </c>
      <c r="AQ480" s="31">
        <f>IF(AN480="PACUL",VLOOKUP(A480,'STOK PACUL'!C:H,6,0),IF(FR_HITUNG_MINMAX!AN480="PESALAKAN",VLOOKUP(FR_HITUNG_MINMAX!A480,'STOK PESALAKAN'!C:H,6,0),IF(FR_HITUNG_MINMAX!AN480="CIKDITIRO",VLOOKUP(FR_HITUNG_MINMAX!A480,'STOK CIKDITIRO'!C:H,6,0),IF(FR_HITUNG_MINMAX!AN480="TRAYEMAN",VLOOKUP(FR_HITUNG_MINMAX!A480,'STOK TRAYEMAN'!C:H,6,0),"?"))))</f>
        <v>1</v>
      </c>
      <c r="AR480" s="25">
        <f t="shared" si="22"/>
        <v>1</v>
      </c>
      <c r="AS480" s="25">
        <f t="shared" si="21"/>
        <v>1</v>
      </c>
      <c r="AT480" s="25">
        <f t="shared" si="23"/>
        <v>2</v>
      </c>
    </row>
    <row r="481" spans="1:46" ht="30">
      <c r="A481" s="96" t="s">
        <v>473</v>
      </c>
      <c r="B481" s="96" t="s">
        <v>1294</v>
      </c>
      <c r="C481" s="96" t="s">
        <v>877</v>
      </c>
      <c r="D481" s="96" t="s">
        <v>1377</v>
      </c>
      <c r="E481" s="96" t="s">
        <v>485</v>
      </c>
      <c r="F481" s="97">
        <v>130000</v>
      </c>
      <c r="G481" s="97">
        <v>1</v>
      </c>
      <c r="H481" s="96" t="s">
        <v>33</v>
      </c>
      <c r="I481" s="96" t="s">
        <v>1185</v>
      </c>
      <c r="J481" s="98">
        <v>1</v>
      </c>
      <c r="K481" s="97">
        <v>1</v>
      </c>
      <c r="L481" s="97">
        <v>0</v>
      </c>
      <c r="M481" s="97">
        <v>2</v>
      </c>
      <c r="N481" s="97">
        <v>0</v>
      </c>
      <c r="O481" s="97">
        <v>2</v>
      </c>
      <c r="P481" s="97">
        <v>0</v>
      </c>
      <c r="Q481" s="97">
        <v>2</v>
      </c>
      <c r="R481" s="97">
        <v>1</v>
      </c>
      <c r="S481" s="97">
        <v>1</v>
      </c>
      <c r="T481" s="97">
        <v>0</v>
      </c>
      <c r="U481" s="97">
        <v>3</v>
      </c>
      <c r="V481" s="97">
        <v>0</v>
      </c>
      <c r="W481" s="97">
        <v>0</v>
      </c>
      <c r="X481" s="97">
        <v>3</v>
      </c>
      <c r="Y481" s="97">
        <v>2</v>
      </c>
      <c r="Z481" s="97">
        <v>2</v>
      </c>
      <c r="AA481" s="97">
        <v>2</v>
      </c>
      <c r="AB481" s="97">
        <v>2</v>
      </c>
      <c r="AC481" s="97">
        <v>2</v>
      </c>
      <c r="AD481" s="97">
        <v>3</v>
      </c>
      <c r="AE481" s="97">
        <v>2</v>
      </c>
      <c r="AF481" s="97">
        <v>1</v>
      </c>
      <c r="AG481" s="97">
        <v>4</v>
      </c>
      <c r="AH481" s="97">
        <v>3</v>
      </c>
      <c r="AI481" s="97">
        <v>0</v>
      </c>
      <c r="AJ481" s="97">
        <v>0</v>
      </c>
      <c r="AK481" s="97">
        <v>4</v>
      </c>
      <c r="AL481" s="97">
        <v>3</v>
      </c>
      <c r="AM481" s="97">
        <v>4</v>
      </c>
      <c r="AN481" s="96" t="s">
        <v>483</v>
      </c>
      <c r="AO481" s="97">
        <v>3</v>
      </c>
      <c r="AP481" s="31">
        <f>IFERROR(IF(AN481="CIKDITIRO",VLOOKUP(A481,'BR DTG CIKDITIRO'!C:E,3,0),IF(FR_HITUNG_MINMAX!AN481="PESALAKAN",VLOOKUP(FR_HITUNG_MINMAX!A481,'BR DTG ADW'!C:E,3,0),IF(FR_HITUNG_MINMAX!AN481="PACUL",VLOOKUP(FR_HITUNG_MINMAX!A481,'BR DTG PACUL'!C:E,3,0),IF(FR_HITUNG_MINMAX!AN481="TRAYEMAN",VLOOKUP(FR_HITUNG_MINMAX!A481,'BR DTG TRAYEMAN'!C:E,3,0),"?")))),0)</f>
        <v>0</v>
      </c>
      <c r="AQ481" s="31">
        <f>IF(AN481="PACUL",VLOOKUP(A481,'STOK PACUL'!C:H,6,0),IF(FR_HITUNG_MINMAX!AN481="PESALAKAN",VLOOKUP(FR_HITUNG_MINMAX!A481,'STOK PESALAKAN'!C:H,6,0),IF(FR_HITUNG_MINMAX!AN481="CIKDITIRO",VLOOKUP(FR_HITUNG_MINMAX!A481,'STOK CIKDITIRO'!C:H,6,0),IF(FR_HITUNG_MINMAX!AN481="TRAYEMAN",VLOOKUP(FR_HITUNG_MINMAX!A481,'STOK TRAYEMAN'!C:H,6,0),"?"))))</f>
        <v>3</v>
      </c>
      <c r="AR481" s="25">
        <f t="shared" si="22"/>
        <v>3</v>
      </c>
      <c r="AS481" s="25">
        <f t="shared" ref="AS481:AS543" si="24">ROUNDUP(AL481/2,0)</f>
        <v>2</v>
      </c>
      <c r="AT481" s="25">
        <f t="shared" si="23"/>
        <v>4</v>
      </c>
    </row>
    <row r="482" spans="1:46">
      <c r="A482" s="96" t="s">
        <v>1934</v>
      </c>
      <c r="B482" s="96" t="s">
        <v>1935</v>
      </c>
      <c r="C482" s="96" t="s">
        <v>881</v>
      </c>
      <c r="D482" s="96" t="s">
        <v>1377</v>
      </c>
      <c r="E482" s="96" t="s">
        <v>482</v>
      </c>
      <c r="F482" s="97">
        <v>45000</v>
      </c>
      <c r="G482" s="97">
        <v>1</v>
      </c>
      <c r="H482" s="96" t="s">
        <v>30</v>
      </c>
      <c r="I482" s="96" t="s">
        <v>1185</v>
      </c>
      <c r="J482" s="98" t="s">
        <v>1367</v>
      </c>
      <c r="K482" s="97">
        <v>1</v>
      </c>
      <c r="L482" s="97">
        <v>0</v>
      </c>
      <c r="M482" s="97">
        <v>0</v>
      </c>
      <c r="N482" s="97">
        <v>0</v>
      </c>
      <c r="O482" s="97">
        <v>0</v>
      </c>
      <c r="P482" s="97">
        <v>1</v>
      </c>
      <c r="Q482" s="97">
        <v>0</v>
      </c>
      <c r="R482" s="97">
        <v>0</v>
      </c>
      <c r="S482" s="97">
        <v>0</v>
      </c>
      <c r="T482" s="97">
        <v>0</v>
      </c>
      <c r="U482" s="97">
        <v>0</v>
      </c>
      <c r="V482" s="97">
        <v>0</v>
      </c>
      <c r="W482" s="97">
        <v>0</v>
      </c>
      <c r="X482" s="97">
        <v>1</v>
      </c>
      <c r="Y482" s="97">
        <v>0</v>
      </c>
      <c r="Z482" s="97">
        <v>0</v>
      </c>
      <c r="AA482" s="97">
        <v>0</v>
      </c>
      <c r="AB482" s="97">
        <v>1</v>
      </c>
      <c r="AC482" s="97">
        <v>1</v>
      </c>
      <c r="AD482" s="97">
        <v>0</v>
      </c>
      <c r="AE482" s="97">
        <v>0</v>
      </c>
      <c r="AF482" s="97">
        <v>0</v>
      </c>
      <c r="AG482" s="97">
        <v>0</v>
      </c>
      <c r="AH482" s="97">
        <v>0</v>
      </c>
      <c r="AI482" s="97">
        <v>0</v>
      </c>
      <c r="AJ482" s="97">
        <v>0</v>
      </c>
      <c r="AK482" s="97">
        <v>1</v>
      </c>
      <c r="AL482" s="97">
        <v>1</v>
      </c>
      <c r="AM482" s="97">
        <v>1</v>
      </c>
      <c r="AN482" s="96" t="s">
        <v>483</v>
      </c>
      <c r="AO482" s="97">
        <v>1</v>
      </c>
      <c r="AP482" s="31">
        <f>IFERROR(IF(AN482="CIKDITIRO",VLOOKUP(A482,'BR DTG CIKDITIRO'!C:E,3,0),IF(FR_HITUNG_MINMAX!AN482="PESALAKAN",VLOOKUP(FR_HITUNG_MINMAX!A482,'BR DTG ADW'!C:E,3,0),IF(FR_HITUNG_MINMAX!AN482="PACUL",VLOOKUP(FR_HITUNG_MINMAX!A482,'BR DTG PACUL'!C:E,3,0),IF(FR_HITUNG_MINMAX!AN482="TRAYEMAN",VLOOKUP(FR_HITUNG_MINMAX!A482,'BR DTG TRAYEMAN'!C:E,3,0),"?")))),0)</f>
        <v>0</v>
      </c>
      <c r="AQ482" s="31">
        <f>IF(AN482="PACUL",VLOOKUP(A482,'STOK PACUL'!C:H,6,0),IF(FR_HITUNG_MINMAX!AN482="PESALAKAN",VLOOKUP(FR_HITUNG_MINMAX!A482,'STOK PESALAKAN'!C:H,6,0),IF(FR_HITUNG_MINMAX!AN482="CIKDITIRO",VLOOKUP(FR_HITUNG_MINMAX!A482,'STOK CIKDITIRO'!C:H,6,0),IF(FR_HITUNG_MINMAX!AN482="TRAYEMAN",VLOOKUP(FR_HITUNG_MINMAX!A482,'STOK TRAYEMAN'!C:H,6,0),"?"))))</f>
        <v>1</v>
      </c>
      <c r="AR482" s="25">
        <f t="shared" si="22"/>
        <v>1</v>
      </c>
      <c r="AS482" s="25">
        <f t="shared" si="24"/>
        <v>1</v>
      </c>
      <c r="AT482" s="25">
        <f t="shared" si="23"/>
        <v>1</v>
      </c>
    </row>
    <row r="483" spans="1:46" ht="30">
      <c r="A483" s="96" t="s">
        <v>805</v>
      </c>
      <c r="B483" s="96" t="s">
        <v>1352</v>
      </c>
      <c r="C483" s="96" t="s">
        <v>877</v>
      </c>
      <c r="D483" s="96" t="s">
        <v>1377</v>
      </c>
      <c r="E483" s="96" t="s">
        <v>482</v>
      </c>
      <c r="F483" s="97">
        <v>17000</v>
      </c>
      <c r="G483" s="97">
        <v>1</v>
      </c>
      <c r="H483" s="96" t="s">
        <v>88</v>
      </c>
      <c r="I483" s="96" t="s">
        <v>1185</v>
      </c>
      <c r="J483" s="98">
        <v>1</v>
      </c>
      <c r="K483" s="97">
        <v>1</v>
      </c>
      <c r="L483" s="97">
        <v>0</v>
      </c>
      <c r="M483" s="97">
        <v>0</v>
      </c>
      <c r="N483" s="97">
        <v>0</v>
      </c>
      <c r="O483" s="97">
        <v>0</v>
      </c>
      <c r="P483" s="97">
        <v>12</v>
      </c>
      <c r="Q483" s="97">
        <v>0</v>
      </c>
      <c r="R483" s="97">
        <v>1</v>
      </c>
      <c r="S483" s="97">
        <v>0</v>
      </c>
      <c r="T483" s="97">
        <v>0</v>
      </c>
      <c r="U483" s="97">
        <v>0</v>
      </c>
      <c r="V483" s="97">
        <v>0</v>
      </c>
      <c r="W483" s="97">
        <v>0</v>
      </c>
      <c r="X483" s="97">
        <v>12</v>
      </c>
      <c r="Y483" s="97">
        <v>0</v>
      </c>
      <c r="Z483" s="97">
        <v>0</v>
      </c>
      <c r="AA483" s="97">
        <v>0</v>
      </c>
      <c r="AB483" s="97">
        <v>12</v>
      </c>
      <c r="AC483" s="97">
        <v>12</v>
      </c>
      <c r="AD483" s="97">
        <v>1</v>
      </c>
      <c r="AE483" s="97">
        <v>1</v>
      </c>
      <c r="AF483" s="97">
        <v>0</v>
      </c>
      <c r="AG483" s="97">
        <v>0</v>
      </c>
      <c r="AH483" s="97">
        <v>0</v>
      </c>
      <c r="AI483" s="97">
        <v>0</v>
      </c>
      <c r="AJ483" s="97">
        <v>0</v>
      </c>
      <c r="AK483" s="97">
        <v>12</v>
      </c>
      <c r="AL483" s="97">
        <v>12</v>
      </c>
      <c r="AM483" s="97">
        <v>12</v>
      </c>
      <c r="AN483" s="96" t="s">
        <v>483</v>
      </c>
      <c r="AO483" s="97">
        <v>10</v>
      </c>
      <c r="AP483" s="31">
        <f>IFERROR(IF(AN483="CIKDITIRO",VLOOKUP(A483,'BR DTG CIKDITIRO'!C:E,3,0),IF(FR_HITUNG_MINMAX!AN483="PESALAKAN",VLOOKUP(FR_HITUNG_MINMAX!A483,'BR DTG ADW'!C:E,3,0),IF(FR_HITUNG_MINMAX!AN483="PACUL",VLOOKUP(FR_HITUNG_MINMAX!A483,'BR DTG PACUL'!C:E,3,0),IF(FR_HITUNG_MINMAX!AN483="TRAYEMAN",VLOOKUP(FR_HITUNG_MINMAX!A483,'BR DTG TRAYEMAN'!C:E,3,0),"?")))),0)</f>
        <v>0</v>
      </c>
      <c r="AQ483" s="31">
        <f>IF(AN483="PACUL",VLOOKUP(A483,'STOK PACUL'!C:H,6,0),IF(FR_HITUNG_MINMAX!AN483="PESALAKAN",VLOOKUP(FR_HITUNG_MINMAX!A483,'STOK PESALAKAN'!C:H,6,0),IF(FR_HITUNG_MINMAX!AN483="CIKDITIRO",VLOOKUP(FR_HITUNG_MINMAX!A483,'STOK CIKDITIRO'!C:H,6,0),IF(FR_HITUNG_MINMAX!AN483="TRAYEMAN",VLOOKUP(FR_HITUNG_MINMAX!A483,'STOK TRAYEMAN'!C:H,6,0),"?"))))</f>
        <v>10</v>
      </c>
      <c r="AR483" s="25">
        <f t="shared" ref="AR483:AR545" si="25">IFERROR(AQ483,AO483+AP483)</f>
        <v>10</v>
      </c>
      <c r="AS483" s="25">
        <f t="shared" si="24"/>
        <v>6</v>
      </c>
      <c r="AT483" s="25">
        <f t="shared" si="23"/>
        <v>1</v>
      </c>
    </row>
    <row r="484" spans="1:46" ht="30">
      <c r="A484" s="96" t="s">
        <v>1295</v>
      </c>
      <c r="B484" s="96" t="s">
        <v>1353</v>
      </c>
      <c r="C484" s="96" t="s">
        <v>876</v>
      </c>
      <c r="D484" s="96" t="s">
        <v>1377</v>
      </c>
      <c r="E484" s="96" t="s">
        <v>482</v>
      </c>
      <c r="F484" s="97">
        <v>40000</v>
      </c>
      <c r="G484" s="97">
        <v>1</v>
      </c>
      <c r="H484" s="96" t="s">
        <v>1185</v>
      </c>
      <c r="I484" s="96" t="s">
        <v>1185</v>
      </c>
      <c r="J484" s="98">
        <v>1</v>
      </c>
      <c r="K484" s="97">
        <v>1</v>
      </c>
      <c r="L484" s="97">
        <v>0</v>
      </c>
      <c r="M484" s="97">
        <v>0</v>
      </c>
      <c r="N484" s="97">
        <v>1</v>
      </c>
      <c r="O484" s="97">
        <v>0</v>
      </c>
      <c r="P484" s="97">
        <v>0</v>
      </c>
      <c r="Q484" s="97">
        <v>0</v>
      </c>
      <c r="R484" s="97">
        <v>0</v>
      </c>
      <c r="S484" s="97">
        <v>0</v>
      </c>
      <c r="T484" s="97">
        <v>0</v>
      </c>
      <c r="U484" s="97">
        <v>0</v>
      </c>
      <c r="V484" s="97">
        <v>0</v>
      </c>
      <c r="W484" s="97">
        <v>0</v>
      </c>
      <c r="X484" s="97">
        <v>1</v>
      </c>
      <c r="Y484" s="97">
        <v>0</v>
      </c>
      <c r="Z484" s="97">
        <v>1</v>
      </c>
      <c r="AA484" s="97">
        <v>1</v>
      </c>
      <c r="AB484" s="97">
        <v>0</v>
      </c>
      <c r="AC484" s="97">
        <v>0</v>
      </c>
      <c r="AD484" s="97">
        <v>0</v>
      </c>
      <c r="AE484" s="97">
        <v>0</v>
      </c>
      <c r="AF484" s="97">
        <v>0</v>
      </c>
      <c r="AG484" s="97">
        <v>0</v>
      </c>
      <c r="AH484" s="97">
        <v>0</v>
      </c>
      <c r="AI484" s="97">
        <v>0</v>
      </c>
      <c r="AJ484" s="97">
        <v>0</v>
      </c>
      <c r="AK484" s="97">
        <v>1</v>
      </c>
      <c r="AL484" s="97">
        <v>0</v>
      </c>
      <c r="AM484" s="97">
        <v>0</v>
      </c>
      <c r="AN484" s="96" t="s">
        <v>483</v>
      </c>
      <c r="AO484" s="97">
        <v>0</v>
      </c>
      <c r="AP484" s="31">
        <f>IFERROR(IF(AN484="CIKDITIRO",VLOOKUP(A484,'BR DTG CIKDITIRO'!C:E,3,0),IF(FR_HITUNG_MINMAX!AN484="PESALAKAN",VLOOKUP(FR_HITUNG_MINMAX!A484,'BR DTG ADW'!C:E,3,0),IF(FR_HITUNG_MINMAX!AN484="PACUL",VLOOKUP(FR_HITUNG_MINMAX!A484,'BR DTG PACUL'!C:E,3,0),IF(FR_HITUNG_MINMAX!AN484="TRAYEMAN",VLOOKUP(FR_HITUNG_MINMAX!A484,'BR DTG TRAYEMAN'!C:E,3,0),"?")))),0)</f>
        <v>0</v>
      </c>
      <c r="AQ484" s="31">
        <f>IF(AN484="PACUL",VLOOKUP(A484,'STOK PACUL'!C:H,6,0),IF(FR_HITUNG_MINMAX!AN484="PESALAKAN",VLOOKUP(FR_HITUNG_MINMAX!A484,'STOK PESALAKAN'!C:H,6,0),IF(FR_HITUNG_MINMAX!AN484="CIKDITIRO",VLOOKUP(FR_HITUNG_MINMAX!A484,'STOK CIKDITIRO'!C:H,6,0),IF(FR_HITUNG_MINMAX!AN484="TRAYEMAN",VLOOKUP(FR_HITUNG_MINMAX!A484,'STOK TRAYEMAN'!C:H,6,0),"?"))))</f>
        <v>0</v>
      </c>
      <c r="AR484" s="25">
        <f t="shared" si="25"/>
        <v>0</v>
      </c>
      <c r="AS484" s="25">
        <f t="shared" si="24"/>
        <v>0</v>
      </c>
      <c r="AT484" s="25">
        <f t="shared" si="23"/>
        <v>2</v>
      </c>
    </row>
    <row r="485" spans="1:46" ht="30">
      <c r="A485" s="96" t="s">
        <v>1936</v>
      </c>
      <c r="B485" s="96" t="s">
        <v>1937</v>
      </c>
      <c r="C485" s="96" t="s">
        <v>876</v>
      </c>
      <c r="D485" s="96" t="s">
        <v>1377</v>
      </c>
      <c r="E485" s="96" t="s">
        <v>482</v>
      </c>
      <c r="F485" s="97">
        <v>32500</v>
      </c>
      <c r="G485" s="97">
        <v>1</v>
      </c>
      <c r="H485" s="96" t="s">
        <v>31</v>
      </c>
      <c r="I485" s="96" t="s">
        <v>1185</v>
      </c>
      <c r="J485" s="98">
        <v>1</v>
      </c>
      <c r="K485" s="97">
        <v>1</v>
      </c>
      <c r="L485" s="97">
        <v>0</v>
      </c>
      <c r="M485" s="97">
        <v>0</v>
      </c>
      <c r="N485" s="97">
        <v>0</v>
      </c>
      <c r="O485" s="97">
        <v>0</v>
      </c>
      <c r="P485" s="97">
        <v>0</v>
      </c>
      <c r="Q485" s="97">
        <v>0</v>
      </c>
      <c r="R485" s="97">
        <v>1</v>
      </c>
      <c r="S485" s="97">
        <v>0</v>
      </c>
      <c r="T485" s="97">
        <v>0</v>
      </c>
      <c r="U485" s="97">
        <v>0</v>
      </c>
      <c r="V485" s="97">
        <v>0</v>
      </c>
      <c r="W485" s="97">
        <v>0</v>
      </c>
      <c r="X485" s="97">
        <v>1</v>
      </c>
      <c r="Y485" s="97">
        <v>0</v>
      </c>
      <c r="Z485" s="97">
        <v>0</v>
      </c>
      <c r="AA485" s="97">
        <v>0</v>
      </c>
      <c r="AB485" s="97">
        <v>0</v>
      </c>
      <c r="AC485" s="97">
        <v>0</v>
      </c>
      <c r="AD485" s="97">
        <v>1</v>
      </c>
      <c r="AE485" s="97">
        <v>1</v>
      </c>
      <c r="AF485" s="97">
        <v>0</v>
      </c>
      <c r="AG485" s="97">
        <v>0</v>
      </c>
      <c r="AH485" s="97">
        <v>0</v>
      </c>
      <c r="AI485" s="97">
        <v>0</v>
      </c>
      <c r="AJ485" s="97">
        <v>0</v>
      </c>
      <c r="AK485" s="97">
        <v>1</v>
      </c>
      <c r="AL485" s="97">
        <v>0</v>
      </c>
      <c r="AM485" s="97">
        <v>0</v>
      </c>
      <c r="AN485" s="96" t="s">
        <v>483</v>
      </c>
      <c r="AO485" s="97">
        <v>0</v>
      </c>
      <c r="AP485" s="31">
        <f>IFERROR(IF(AN485="CIKDITIRO",VLOOKUP(A485,'BR DTG CIKDITIRO'!C:E,3,0),IF(FR_HITUNG_MINMAX!AN485="PESALAKAN",VLOOKUP(FR_HITUNG_MINMAX!A485,'BR DTG ADW'!C:E,3,0),IF(FR_HITUNG_MINMAX!AN485="PACUL",VLOOKUP(FR_HITUNG_MINMAX!A485,'BR DTG PACUL'!C:E,3,0),IF(FR_HITUNG_MINMAX!AN485="TRAYEMAN",VLOOKUP(FR_HITUNG_MINMAX!A485,'BR DTG TRAYEMAN'!C:E,3,0),"?")))),0)</f>
        <v>0</v>
      </c>
      <c r="AQ485" s="31">
        <f>IF(AN485="PACUL",VLOOKUP(A485,'STOK PACUL'!C:H,6,0),IF(FR_HITUNG_MINMAX!AN485="PESALAKAN",VLOOKUP(FR_HITUNG_MINMAX!A485,'STOK PESALAKAN'!C:H,6,0),IF(FR_HITUNG_MINMAX!AN485="CIKDITIRO",VLOOKUP(FR_HITUNG_MINMAX!A485,'STOK CIKDITIRO'!C:H,6,0),IF(FR_HITUNG_MINMAX!AN485="TRAYEMAN",VLOOKUP(FR_HITUNG_MINMAX!A485,'STOK TRAYEMAN'!C:H,6,0),"?"))))</f>
        <v>0</v>
      </c>
      <c r="AR485" s="25">
        <f t="shared" si="25"/>
        <v>0</v>
      </c>
      <c r="AS485" s="25">
        <f t="shared" si="24"/>
        <v>0</v>
      </c>
      <c r="AT485" s="25">
        <f t="shared" si="23"/>
        <v>1</v>
      </c>
    </row>
    <row r="486" spans="1:46">
      <c r="A486" s="96" t="s">
        <v>1480</v>
      </c>
      <c r="B486" s="96" t="s">
        <v>1481</v>
      </c>
      <c r="C486" s="96" t="s">
        <v>888</v>
      </c>
      <c r="D486" s="96" t="s">
        <v>1377</v>
      </c>
      <c r="E486" s="96" t="s">
        <v>482</v>
      </c>
      <c r="F486" s="97">
        <v>20000</v>
      </c>
      <c r="G486" s="97">
        <v>1</v>
      </c>
      <c r="H486" s="96" t="s">
        <v>30</v>
      </c>
      <c r="I486" s="96" t="s">
        <v>1185</v>
      </c>
      <c r="J486" s="98">
        <v>1</v>
      </c>
      <c r="K486" s="97">
        <v>1</v>
      </c>
      <c r="L486" s="97">
        <v>0</v>
      </c>
      <c r="M486" s="97">
        <v>0</v>
      </c>
      <c r="N486" s="97">
        <v>0</v>
      </c>
      <c r="O486" s="97">
        <v>0</v>
      </c>
      <c r="P486" s="97">
        <v>0</v>
      </c>
      <c r="Q486" s="97">
        <v>0</v>
      </c>
      <c r="R486" s="97">
        <v>0</v>
      </c>
      <c r="S486" s="97">
        <v>1</v>
      </c>
      <c r="T486" s="97">
        <v>0</v>
      </c>
      <c r="U486" s="97">
        <v>0</v>
      </c>
      <c r="V486" s="97">
        <v>0</v>
      </c>
      <c r="W486" s="97">
        <v>0</v>
      </c>
      <c r="X486" s="97">
        <v>1</v>
      </c>
      <c r="Y486" s="97">
        <v>0</v>
      </c>
      <c r="Z486" s="97">
        <v>0</v>
      </c>
      <c r="AA486" s="97">
        <v>0</v>
      </c>
      <c r="AB486" s="97">
        <v>0</v>
      </c>
      <c r="AC486" s="97">
        <v>0</v>
      </c>
      <c r="AD486" s="97">
        <v>0</v>
      </c>
      <c r="AE486" s="97">
        <v>1</v>
      </c>
      <c r="AF486" s="97">
        <v>1</v>
      </c>
      <c r="AG486" s="97">
        <v>1</v>
      </c>
      <c r="AH486" s="97">
        <v>0</v>
      </c>
      <c r="AI486" s="97">
        <v>0</v>
      </c>
      <c r="AJ486" s="97">
        <v>0</v>
      </c>
      <c r="AK486" s="97">
        <v>1</v>
      </c>
      <c r="AL486" s="97">
        <v>1</v>
      </c>
      <c r="AM486" s="97">
        <v>1</v>
      </c>
      <c r="AN486" s="96" t="s">
        <v>483</v>
      </c>
      <c r="AO486" s="97">
        <v>0</v>
      </c>
      <c r="AP486" s="31">
        <f>IFERROR(IF(AN486="CIKDITIRO",VLOOKUP(A486,'BR DTG CIKDITIRO'!C:E,3,0),IF(FR_HITUNG_MINMAX!AN486="PESALAKAN",VLOOKUP(FR_HITUNG_MINMAX!A486,'BR DTG ADW'!C:E,3,0),IF(FR_HITUNG_MINMAX!AN486="PACUL",VLOOKUP(FR_HITUNG_MINMAX!A486,'BR DTG PACUL'!C:E,3,0),IF(FR_HITUNG_MINMAX!AN486="TRAYEMAN",VLOOKUP(FR_HITUNG_MINMAX!A486,'BR DTG TRAYEMAN'!C:E,3,0),"?")))),0)</f>
        <v>0</v>
      </c>
      <c r="AQ486" s="31">
        <f>IF(AN486="PACUL",VLOOKUP(A486,'STOK PACUL'!C:H,6,0),IF(FR_HITUNG_MINMAX!AN486="PESALAKAN",VLOOKUP(FR_HITUNG_MINMAX!A486,'STOK PESALAKAN'!C:H,6,0),IF(FR_HITUNG_MINMAX!AN486="CIKDITIRO",VLOOKUP(FR_HITUNG_MINMAX!A486,'STOK CIKDITIRO'!C:H,6,0),IF(FR_HITUNG_MINMAX!AN486="TRAYEMAN",VLOOKUP(FR_HITUNG_MINMAX!A486,'STOK TRAYEMAN'!C:H,6,0),"?"))))</f>
        <v>0</v>
      </c>
      <c r="AR486" s="25">
        <f t="shared" si="25"/>
        <v>0</v>
      </c>
      <c r="AS486" s="25">
        <f t="shared" si="24"/>
        <v>1</v>
      </c>
      <c r="AT486" s="25">
        <f t="shared" si="23"/>
        <v>1</v>
      </c>
    </row>
    <row r="487" spans="1:46">
      <c r="A487" s="96" t="s">
        <v>475</v>
      </c>
      <c r="B487" s="96" t="s">
        <v>1354</v>
      </c>
      <c r="C487" s="96" t="s">
        <v>888</v>
      </c>
      <c r="D487" s="96" t="s">
        <v>1377</v>
      </c>
      <c r="E487" s="96" t="s">
        <v>484</v>
      </c>
      <c r="F487" s="97">
        <v>5500</v>
      </c>
      <c r="G487" s="97">
        <v>1</v>
      </c>
      <c r="H487" s="96" t="s">
        <v>1185</v>
      </c>
      <c r="I487" s="96" t="s">
        <v>1185</v>
      </c>
      <c r="J487" s="98">
        <v>1</v>
      </c>
      <c r="K487" s="97">
        <v>1</v>
      </c>
      <c r="L487" s="97">
        <v>1</v>
      </c>
      <c r="M487" s="97">
        <v>1</v>
      </c>
      <c r="N487" s="97">
        <v>0</v>
      </c>
      <c r="O487" s="97">
        <v>0</v>
      </c>
      <c r="P487" s="97">
        <v>0</v>
      </c>
      <c r="Q487" s="97">
        <v>0</v>
      </c>
      <c r="R487" s="97">
        <v>2</v>
      </c>
      <c r="S487" s="97">
        <v>0</v>
      </c>
      <c r="T487" s="97">
        <v>0</v>
      </c>
      <c r="U487" s="97">
        <v>1</v>
      </c>
      <c r="V487" s="97">
        <v>1</v>
      </c>
      <c r="W487" s="97">
        <v>0</v>
      </c>
      <c r="X487" s="97">
        <v>2</v>
      </c>
      <c r="Y487" s="97">
        <v>2</v>
      </c>
      <c r="Z487" s="97">
        <v>1</v>
      </c>
      <c r="AA487" s="97">
        <v>0</v>
      </c>
      <c r="AB487" s="97">
        <v>0</v>
      </c>
      <c r="AC487" s="97">
        <v>0</v>
      </c>
      <c r="AD487" s="97">
        <v>2</v>
      </c>
      <c r="AE487" s="97">
        <v>2</v>
      </c>
      <c r="AF487" s="97">
        <v>0</v>
      </c>
      <c r="AG487" s="97">
        <v>1</v>
      </c>
      <c r="AH487" s="97">
        <v>2</v>
      </c>
      <c r="AI487" s="97">
        <v>1</v>
      </c>
      <c r="AJ487" s="97">
        <v>1</v>
      </c>
      <c r="AK487" s="97">
        <v>2</v>
      </c>
      <c r="AL487" s="97">
        <v>2</v>
      </c>
      <c r="AM487" s="97">
        <v>2</v>
      </c>
      <c r="AN487" s="96" t="s">
        <v>483</v>
      </c>
      <c r="AO487" s="97">
        <v>5</v>
      </c>
      <c r="AP487" s="31">
        <f>IFERROR(IF(AN487="CIKDITIRO",VLOOKUP(A487,'BR DTG CIKDITIRO'!C:E,3,0),IF(FR_HITUNG_MINMAX!AN487="PESALAKAN",VLOOKUP(FR_HITUNG_MINMAX!A487,'BR DTG ADW'!C:E,3,0),IF(FR_HITUNG_MINMAX!AN487="PACUL",VLOOKUP(FR_HITUNG_MINMAX!A487,'BR DTG PACUL'!C:E,3,0),IF(FR_HITUNG_MINMAX!AN487="TRAYEMAN",VLOOKUP(FR_HITUNG_MINMAX!A487,'BR DTG TRAYEMAN'!C:E,3,0),"?")))),0)</f>
        <v>0</v>
      </c>
      <c r="AQ487" s="31">
        <f>IF(AN487="PACUL",VLOOKUP(A487,'STOK PACUL'!C:H,6,0),IF(FR_HITUNG_MINMAX!AN487="PESALAKAN",VLOOKUP(FR_HITUNG_MINMAX!A487,'STOK PESALAKAN'!C:H,6,0),IF(FR_HITUNG_MINMAX!AN487="CIKDITIRO",VLOOKUP(FR_HITUNG_MINMAX!A487,'STOK CIKDITIRO'!C:H,6,0),IF(FR_HITUNG_MINMAX!AN487="TRAYEMAN",VLOOKUP(FR_HITUNG_MINMAX!A487,'STOK TRAYEMAN'!C:H,6,0),"?"))))</f>
        <v>5</v>
      </c>
      <c r="AR487" s="25">
        <f t="shared" si="25"/>
        <v>5</v>
      </c>
      <c r="AS487" s="25">
        <f t="shared" si="24"/>
        <v>1</v>
      </c>
      <c r="AT487" s="25">
        <f t="shared" si="23"/>
        <v>4</v>
      </c>
    </row>
    <row r="488" spans="1:46">
      <c r="A488" s="96" t="s">
        <v>476</v>
      </c>
      <c r="B488" s="96" t="s">
        <v>1297</v>
      </c>
      <c r="C488" s="96" t="s">
        <v>1303</v>
      </c>
      <c r="D488" s="96" t="s">
        <v>1377</v>
      </c>
      <c r="E488" s="96" t="s">
        <v>484</v>
      </c>
      <c r="F488" s="97">
        <v>22000</v>
      </c>
      <c r="G488" s="97">
        <v>1</v>
      </c>
      <c r="H488" s="96" t="s">
        <v>32</v>
      </c>
      <c r="I488" s="96" t="s">
        <v>1185</v>
      </c>
      <c r="J488" s="98" t="s">
        <v>1368</v>
      </c>
      <c r="K488" s="97">
        <v>1</v>
      </c>
      <c r="L488" s="97">
        <v>1</v>
      </c>
      <c r="M488" s="97">
        <v>1</v>
      </c>
      <c r="N488" s="97">
        <v>1</v>
      </c>
      <c r="O488" s="97">
        <v>0</v>
      </c>
      <c r="P488" s="97">
        <v>1</v>
      </c>
      <c r="Q488" s="97">
        <v>0</v>
      </c>
      <c r="R488" s="97">
        <v>0</v>
      </c>
      <c r="S488" s="97">
        <v>0</v>
      </c>
      <c r="T488" s="97">
        <v>0</v>
      </c>
      <c r="U488" s="97">
        <v>0</v>
      </c>
      <c r="V488" s="97">
        <v>0</v>
      </c>
      <c r="W488" s="97">
        <v>0</v>
      </c>
      <c r="X488" s="97">
        <v>1</v>
      </c>
      <c r="Y488" s="97">
        <v>2</v>
      </c>
      <c r="Z488" s="97">
        <v>2</v>
      </c>
      <c r="AA488" s="97">
        <v>1</v>
      </c>
      <c r="AB488" s="97">
        <v>1</v>
      </c>
      <c r="AC488" s="97">
        <v>1</v>
      </c>
      <c r="AD488" s="97">
        <v>0</v>
      </c>
      <c r="AE488" s="97">
        <v>0</v>
      </c>
      <c r="AF488" s="97">
        <v>0</v>
      </c>
      <c r="AG488" s="97">
        <v>0</v>
      </c>
      <c r="AH488" s="97">
        <v>0</v>
      </c>
      <c r="AI488" s="97">
        <v>0</v>
      </c>
      <c r="AJ488" s="97">
        <v>1</v>
      </c>
      <c r="AK488" s="97">
        <v>2</v>
      </c>
      <c r="AL488" s="97">
        <v>1</v>
      </c>
      <c r="AM488" s="97">
        <v>2</v>
      </c>
      <c r="AN488" s="96" t="s">
        <v>483</v>
      </c>
      <c r="AO488" s="97">
        <v>3</v>
      </c>
      <c r="AP488" s="31">
        <f>IFERROR(IF(AN488="CIKDITIRO",VLOOKUP(A488,'BR DTG CIKDITIRO'!C:E,3,0),IF(FR_HITUNG_MINMAX!AN488="PESALAKAN",VLOOKUP(FR_HITUNG_MINMAX!A488,'BR DTG ADW'!C:E,3,0),IF(FR_HITUNG_MINMAX!AN488="PACUL",VLOOKUP(FR_HITUNG_MINMAX!A488,'BR DTG PACUL'!C:E,3,0),IF(FR_HITUNG_MINMAX!AN488="TRAYEMAN",VLOOKUP(FR_HITUNG_MINMAX!A488,'BR DTG TRAYEMAN'!C:E,3,0),"?")))),0)</f>
        <v>0</v>
      </c>
      <c r="AQ488" s="31">
        <f>IF(AN488="PACUL",VLOOKUP(A488,'STOK PACUL'!C:H,6,0),IF(FR_HITUNG_MINMAX!AN488="PESALAKAN",VLOOKUP(FR_HITUNG_MINMAX!A488,'STOK PESALAKAN'!C:H,6,0),IF(FR_HITUNG_MINMAX!AN488="CIKDITIRO",VLOOKUP(FR_HITUNG_MINMAX!A488,'STOK CIKDITIRO'!C:H,6,0),IF(FR_HITUNG_MINMAX!AN488="TRAYEMAN",VLOOKUP(FR_HITUNG_MINMAX!A488,'STOK TRAYEMAN'!C:H,6,0),"?"))))</f>
        <v>3</v>
      </c>
      <c r="AR488" s="25">
        <f t="shared" si="25"/>
        <v>3</v>
      </c>
      <c r="AS488" s="25">
        <f t="shared" si="24"/>
        <v>1</v>
      </c>
      <c r="AT488" s="25">
        <f t="shared" si="23"/>
        <v>3</v>
      </c>
    </row>
    <row r="489" spans="1:46" ht="30">
      <c r="A489" s="96" t="s">
        <v>477</v>
      </c>
      <c r="B489" s="96" t="s">
        <v>1298</v>
      </c>
      <c r="C489" s="96" t="s">
        <v>877</v>
      </c>
      <c r="D489" s="96" t="s">
        <v>1377</v>
      </c>
      <c r="E489" s="96" t="s">
        <v>485</v>
      </c>
      <c r="F489" s="97">
        <v>3000</v>
      </c>
      <c r="G489" s="97">
        <v>1</v>
      </c>
      <c r="H489" s="96" t="s">
        <v>30</v>
      </c>
      <c r="I489" s="96" t="s">
        <v>1185</v>
      </c>
      <c r="J489" s="98" t="s">
        <v>1380</v>
      </c>
      <c r="K489" s="97">
        <v>1</v>
      </c>
      <c r="L489" s="97">
        <v>0</v>
      </c>
      <c r="M489" s="97">
        <v>4</v>
      </c>
      <c r="N489" s="97">
        <v>1</v>
      </c>
      <c r="O489" s="97">
        <v>5</v>
      </c>
      <c r="P489" s="97">
        <v>0</v>
      </c>
      <c r="Q489" s="97">
        <v>0</v>
      </c>
      <c r="R489" s="97">
        <v>0</v>
      </c>
      <c r="S489" s="97">
        <v>2</v>
      </c>
      <c r="T489" s="97">
        <v>1</v>
      </c>
      <c r="U489" s="97">
        <v>0</v>
      </c>
      <c r="V489" s="97">
        <v>3</v>
      </c>
      <c r="W489" s="97">
        <v>0</v>
      </c>
      <c r="X489" s="97">
        <v>5</v>
      </c>
      <c r="Y489" s="97">
        <v>4</v>
      </c>
      <c r="Z489" s="97">
        <v>5</v>
      </c>
      <c r="AA489" s="97">
        <v>6</v>
      </c>
      <c r="AB489" s="97">
        <v>5</v>
      </c>
      <c r="AC489" s="97">
        <v>0</v>
      </c>
      <c r="AD489" s="97">
        <v>0</v>
      </c>
      <c r="AE489" s="97">
        <v>2</v>
      </c>
      <c r="AF489" s="97">
        <v>3</v>
      </c>
      <c r="AG489" s="97">
        <v>2</v>
      </c>
      <c r="AH489" s="97">
        <v>3</v>
      </c>
      <c r="AI489" s="97">
        <v>3</v>
      </c>
      <c r="AJ489" s="97">
        <v>0</v>
      </c>
      <c r="AK489" s="97">
        <v>6</v>
      </c>
      <c r="AL489" s="97">
        <v>5</v>
      </c>
      <c r="AM489" s="97">
        <v>6</v>
      </c>
      <c r="AN489" s="96" t="s">
        <v>483</v>
      </c>
      <c r="AO489" s="97">
        <v>7</v>
      </c>
      <c r="AP489" s="31">
        <f>IFERROR(IF(AN489="CIKDITIRO",VLOOKUP(A489,'BR DTG CIKDITIRO'!C:E,3,0),IF(FR_HITUNG_MINMAX!AN489="PESALAKAN",VLOOKUP(FR_HITUNG_MINMAX!A489,'BR DTG ADW'!C:E,3,0),IF(FR_HITUNG_MINMAX!AN489="PACUL",VLOOKUP(FR_HITUNG_MINMAX!A489,'BR DTG PACUL'!C:E,3,0),IF(FR_HITUNG_MINMAX!AN489="TRAYEMAN",VLOOKUP(FR_HITUNG_MINMAX!A489,'BR DTG TRAYEMAN'!C:E,3,0),"?")))),0)</f>
        <v>0</v>
      </c>
      <c r="AQ489" s="31">
        <f>IF(AN489="PACUL",VLOOKUP(A489,'STOK PACUL'!C:H,6,0),IF(FR_HITUNG_MINMAX!AN489="PESALAKAN",VLOOKUP(FR_HITUNG_MINMAX!A489,'STOK PESALAKAN'!C:H,6,0),IF(FR_HITUNG_MINMAX!AN489="CIKDITIRO",VLOOKUP(FR_HITUNG_MINMAX!A489,'STOK CIKDITIRO'!C:H,6,0),IF(FR_HITUNG_MINMAX!AN489="TRAYEMAN",VLOOKUP(FR_HITUNG_MINMAX!A489,'STOK TRAYEMAN'!C:H,6,0),"?"))))</f>
        <v>7</v>
      </c>
      <c r="AR489" s="25">
        <f t="shared" si="25"/>
        <v>7</v>
      </c>
      <c r="AS489" s="25">
        <f t="shared" si="24"/>
        <v>3</v>
      </c>
      <c r="AT489" s="25">
        <f t="shared" si="23"/>
        <v>4</v>
      </c>
    </row>
    <row r="490" spans="1:46">
      <c r="A490" s="96" t="s">
        <v>478</v>
      </c>
      <c r="B490" s="96" t="s">
        <v>1299</v>
      </c>
      <c r="C490" s="96" t="s">
        <v>1100</v>
      </c>
      <c r="D490" s="96" t="s">
        <v>1377</v>
      </c>
      <c r="E490" s="96" t="s">
        <v>485</v>
      </c>
      <c r="F490" s="97">
        <v>9500</v>
      </c>
      <c r="G490" s="97">
        <v>1</v>
      </c>
      <c r="H490" s="96" t="s">
        <v>30</v>
      </c>
      <c r="I490" s="96" t="s">
        <v>1185</v>
      </c>
      <c r="J490" s="98" t="s">
        <v>1367</v>
      </c>
      <c r="K490" s="97">
        <v>1</v>
      </c>
      <c r="L490" s="97">
        <v>0</v>
      </c>
      <c r="M490" s="97">
        <v>1</v>
      </c>
      <c r="N490" s="97">
        <v>2</v>
      </c>
      <c r="O490" s="97">
        <v>0</v>
      </c>
      <c r="P490" s="97">
        <v>1</v>
      </c>
      <c r="Q490" s="97">
        <v>0</v>
      </c>
      <c r="R490" s="97">
        <v>1</v>
      </c>
      <c r="S490" s="97">
        <v>2</v>
      </c>
      <c r="T490" s="97">
        <v>1</v>
      </c>
      <c r="U490" s="97">
        <v>0</v>
      </c>
      <c r="V490" s="97">
        <v>0</v>
      </c>
      <c r="W490" s="97">
        <v>0</v>
      </c>
      <c r="X490" s="97">
        <v>2</v>
      </c>
      <c r="Y490" s="97">
        <v>1</v>
      </c>
      <c r="Z490" s="97">
        <v>3</v>
      </c>
      <c r="AA490" s="97">
        <v>2</v>
      </c>
      <c r="AB490" s="97">
        <v>1</v>
      </c>
      <c r="AC490" s="97">
        <v>1</v>
      </c>
      <c r="AD490" s="97">
        <v>1</v>
      </c>
      <c r="AE490" s="97">
        <v>3</v>
      </c>
      <c r="AF490" s="97">
        <v>3</v>
      </c>
      <c r="AG490" s="97">
        <v>2</v>
      </c>
      <c r="AH490" s="97">
        <v>0</v>
      </c>
      <c r="AI490" s="97">
        <v>0</v>
      </c>
      <c r="AJ490" s="97">
        <v>0</v>
      </c>
      <c r="AK490" s="97">
        <v>3</v>
      </c>
      <c r="AL490" s="97">
        <v>2</v>
      </c>
      <c r="AM490" s="97">
        <v>3</v>
      </c>
      <c r="AN490" s="96" t="s">
        <v>483</v>
      </c>
      <c r="AO490" s="97">
        <v>4</v>
      </c>
      <c r="AP490" s="31">
        <f>IFERROR(IF(AN490="CIKDITIRO",VLOOKUP(A490,'BR DTG CIKDITIRO'!C:E,3,0),IF(FR_HITUNG_MINMAX!AN490="PESALAKAN",VLOOKUP(FR_HITUNG_MINMAX!A490,'BR DTG ADW'!C:E,3,0),IF(FR_HITUNG_MINMAX!AN490="PACUL",VLOOKUP(FR_HITUNG_MINMAX!A490,'BR DTG PACUL'!C:E,3,0),IF(FR_HITUNG_MINMAX!AN490="TRAYEMAN",VLOOKUP(FR_HITUNG_MINMAX!A490,'BR DTG TRAYEMAN'!C:E,3,0),"?")))),0)</f>
        <v>0</v>
      </c>
      <c r="AQ490" s="31">
        <f>IF(AN490="PACUL",VLOOKUP(A490,'STOK PACUL'!C:H,6,0),IF(FR_HITUNG_MINMAX!AN490="PESALAKAN",VLOOKUP(FR_HITUNG_MINMAX!A490,'STOK PESALAKAN'!C:H,6,0),IF(FR_HITUNG_MINMAX!AN490="CIKDITIRO",VLOOKUP(FR_HITUNG_MINMAX!A490,'STOK CIKDITIRO'!C:H,6,0),IF(FR_HITUNG_MINMAX!AN490="TRAYEMAN",VLOOKUP(FR_HITUNG_MINMAX!A490,'STOK TRAYEMAN'!C:H,6,0),"?"))))</f>
        <v>4</v>
      </c>
      <c r="AR490" s="25">
        <f t="shared" si="25"/>
        <v>4</v>
      </c>
      <c r="AS490" s="25">
        <f t="shared" si="24"/>
        <v>1</v>
      </c>
      <c r="AT490" s="25">
        <f t="shared" si="23"/>
        <v>4</v>
      </c>
    </row>
    <row r="491" spans="1:46">
      <c r="A491" s="96" t="s">
        <v>1938</v>
      </c>
      <c r="B491" s="96" t="s">
        <v>1939</v>
      </c>
      <c r="C491" s="96" t="s">
        <v>876</v>
      </c>
      <c r="D491" s="96" t="s">
        <v>1377</v>
      </c>
      <c r="E491" s="96" t="s">
        <v>482</v>
      </c>
      <c r="F491" s="97">
        <v>15000</v>
      </c>
      <c r="G491" s="97">
        <v>1</v>
      </c>
      <c r="H491" s="96" t="s">
        <v>1391</v>
      </c>
      <c r="I491" s="96" t="s">
        <v>1185</v>
      </c>
      <c r="J491" s="98">
        <v>1</v>
      </c>
      <c r="K491" s="97">
        <v>1</v>
      </c>
      <c r="L491" s="97">
        <v>0</v>
      </c>
      <c r="M491" s="97">
        <v>0</v>
      </c>
      <c r="N491" s="97">
        <v>1</v>
      </c>
      <c r="O491" s="97">
        <v>0</v>
      </c>
      <c r="P491" s="97">
        <v>0</v>
      </c>
      <c r="Q491" s="97">
        <v>0</v>
      </c>
      <c r="R491" s="97">
        <v>0</v>
      </c>
      <c r="S491" s="97">
        <v>0</v>
      </c>
      <c r="T491" s="97">
        <v>0</v>
      </c>
      <c r="U491" s="97">
        <v>0</v>
      </c>
      <c r="V491" s="97">
        <v>0</v>
      </c>
      <c r="W491" s="97">
        <v>0</v>
      </c>
      <c r="X491" s="97">
        <v>1</v>
      </c>
      <c r="Y491" s="97">
        <v>0</v>
      </c>
      <c r="Z491" s="97">
        <v>1</v>
      </c>
      <c r="AA491" s="97">
        <v>1</v>
      </c>
      <c r="AB491" s="97">
        <v>0</v>
      </c>
      <c r="AC491" s="97">
        <v>0</v>
      </c>
      <c r="AD491" s="97">
        <v>0</v>
      </c>
      <c r="AE491" s="97">
        <v>0</v>
      </c>
      <c r="AF491" s="97">
        <v>0</v>
      </c>
      <c r="AG491" s="97">
        <v>0</v>
      </c>
      <c r="AH491" s="97">
        <v>0</v>
      </c>
      <c r="AI491" s="97">
        <v>0</v>
      </c>
      <c r="AJ491" s="97">
        <v>0</v>
      </c>
      <c r="AK491" s="97">
        <v>1</v>
      </c>
      <c r="AL491" s="97">
        <v>0</v>
      </c>
      <c r="AM491" s="97">
        <v>0</v>
      </c>
      <c r="AN491" s="96" t="s">
        <v>483</v>
      </c>
      <c r="AO491" s="97">
        <v>0</v>
      </c>
      <c r="AP491" s="31">
        <f>IFERROR(IF(AN491="CIKDITIRO",VLOOKUP(A491,'BR DTG CIKDITIRO'!C:E,3,0),IF(FR_HITUNG_MINMAX!AN491="PESALAKAN",VLOOKUP(FR_HITUNG_MINMAX!A491,'BR DTG ADW'!C:E,3,0),IF(FR_HITUNG_MINMAX!AN491="PACUL",VLOOKUP(FR_HITUNG_MINMAX!A491,'BR DTG PACUL'!C:E,3,0),IF(FR_HITUNG_MINMAX!AN491="TRAYEMAN",VLOOKUP(FR_HITUNG_MINMAX!A491,'BR DTG TRAYEMAN'!C:E,3,0),"?")))),0)</f>
        <v>0</v>
      </c>
      <c r="AQ491" s="31">
        <f>IF(AN491="PACUL",VLOOKUP(A491,'STOK PACUL'!C:H,6,0),IF(FR_HITUNG_MINMAX!AN491="PESALAKAN",VLOOKUP(FR_HITUNG_MINMAX!A491,'STOK PESALAKAN'!C:H,6,0),IF(FR_HITUNG_MINMAX!AN491="CIKDITIRO",VLOOKUP(FR_HITUNG_MINMAX!A491,'STOK CIKDITIRO'!C:H,6,0),IF(FR_HITUNG_MINMAX!AN491="TRAYEMAN",VLOOKUP(FR_HITUNG_MINMAX!A491,'STOK TRAYEMAN'!C:H,6,0),"?"))))</f>
        <v>0</v>
      </c>
      <c r="AR491" s="25">
        <f t="shared" si="25"/>
        <v>0</v>
      </c>
      <c r="AS491" s="25">
        <f t="shared" si="24"/>
        <v>0</v>
      </c>
      <c r="AT491" s="25">
        <f t="shared" si="23"/>
        <v>1</v>
      </c>
    </row>
    <row r="492" spans="1:46" ht="30">
      <c r="A492" s="96" t="s">
        <v>575</v>
      </c>
      <c r="B492" s="96" t="s">
        <v>1300</v>
      </c>
      <c r="C492" s="96" t="s">
        <v>877</v>
      </c>
      <c r="D492" s="96" t="s">
        <v>1376</v>
      </c>
      <c r="E492" s="96" t="s">
        <v>482</v>
      </c>
      <c r="F492" s="97">
        <v>192000</v>
      </c>
      <c r="G492" s="97">
        <v>1</v>
      </c>
      <c r="H492" s="96" t="s">
        <v>32</v>
      </c>
      <c r="I492" s="96" t="s">
        <v>1185</v>
      </c>
      <c r="J492" s="98" t="s">
        <v>1366</v>
      </c>
      <c r="K492" s="97">
        <v>1</v>
      </c>
      <c r="L492" s="97">
        <v>0</v>
      </c>
      <c r="M492" s="97">
        <v>0</v>
      </c>
      <c r="N492" s="97">
        <v>0</v>
      </c>
      <c r="O492" s="97">
        <v>0</v>
      </c>
      <c r="P492" s="97">
        <v>0</v>
      </c>
      <c r="Q492" s="97">
        <v>0</v>
      </c>
      <c r="R492" s="97">
        <v>0</v>
      </c>
      <c r="S492" s="97">
        <v>0</v>
      </c>
      <c r="T492" s="97">
        <v>0</v>
      </c>
      <c r="U492" s="97">
        <v>1</v>
      </c>
      <c r="V492" s="97">
        <v>0</v>
      </c>
      <c r="W492" s="97">
        <v>0</v>
      </c>
      <c r="X492" s="97">
        <v>1</v>
      </c>
      <c r="Y492" s="97">
        <v>0</v>
      </c>
      <c r="Z492" s="97">
        <v>0</v>
      </c>
      <c r="AA492" s="97">
        <v>0</v>
      </c>
      <c r="AB492" s="97">
        <v>0</v>
      </c>
      <c r="AC492" s="97">
        <v>0</v>
      </c>
      <c r="AD492" s="97">
        <v>0</v>
      </c>
      <c r="AE492" s="97">
        <v>0</v>
      </c>
      <c r="AF492" s="97">
        <v>0</v>
      </c>
      <c r="AG492" s="97">
        <v>1</v>
      </c>
      <c r="AH492" s="97">
        <v>1</v>
      </c>
      <c r="AI492" s="97">
        <v>0</v>
      </c>
      <c r="AJ492" s="97">
        <v>0</v>
      </c>
      <c r="AK492" s="97">
        <v>1</v>
      </c>
      <c r="AL492" s="97">
        <v>1</v>
      </c>
      <c r="AM492" s="97">
        <v>1</v>
      </c>
      <c r="AN492" s="96" t="s">
        <v>483</v>
      </c>
      <c r="AO492" s="97">
        <v>0</v>
      </c>
      <c r="AP492" s="31">
        <f>IFERROR(IF(AN492="CIKDITIRO",VLOOKUP(A492,'BR DTG CIKDITIRO'!C:E,3,0),IF(FR_HITUNG_MINMAX!AN492="PESALAKAN",VLOOKUP(FR_HITUNG_MINMAX!A492,'BR DTG ADW'!C:E,3,0),IF(FR_HITUNG_MINMAX!AN492="PACUL",VLOOKUP(FR_HITUNG_MINMAX!A492,'BR DTG PACUL'!C:E,3,0),IF(FR_HITUNG_MINMAX!AN492="TRAYEMAN",VLOOKUP(FR_HITUNG_MINMAX!A492,'BR DTG TRAYEMAN'!C:E,3,0),"?")))),0)</f>
        <v>0</v>
      </c>
      <c r="AQ492" s="31">
        <f>IF(AN492="PACUL",VLOOKUP(A492,'STOK PACUL'!C:H,6,0),IF(FR_HITUNG_MINMAX!AN492="PESALAKAN",VLOOKUP(FR_HITUNG_MINMAX!A492,'STOK PESALAKAN'!C:H,6,0),IF(FR_HITUNG_MINMAX!AN492="CIKDITIRO",VLOOKUP(FR_HITUNG_MINMAX!A492,'STOK CIKDITIRO'!C:H,6,0),IF(FR_HITUNG_MINMAX!AN492="TRAYEMAN",VLOOKUP(FR_HITUNG_MINMAX!A492,'STOK TRAYEMAN'!C:H,6,0),"?"))))</f>
        <v>0</v>
      </c>
      <c r="AR492" s="25">
        <f t="shared" si="25"/>
        <v>0</v>
      </c>
      <c r="AS492" s="25">
        <f t="shared" si="24"/>
        <v>1</v>
      </c>
      <c r="AT492" s="25">
        <f t="shared" si="23"/>
        <v>1</v>
      </c>
    </row>
    <row r="493" spans="1:46" ht="30">
      <c r="A493" s="96" t="s">
        <v>479</v>
      </c>
      <c r="B493" s="96" t="s">
        <v>1302</v>
      </c>
      <c r="C493" s="96" t="s">
        <v>877</v>
      </c>
      <c r="D493" s="96" t="s">
        <v>1376</v>
      </c>
      <c r="E493" s="96" t="s">
        <v>482</v>
      </c>
      <c r="F493" s="97">
        <v>245000</v>
      </c>
      <c r="G493" s="97">
        <v>1</v>
      </c>
      <c r="H493" s="96" t="s">
        <v>32</v>
      </c>
      <c r="I493" s="96" t="s">
        <v>1185</v>
      </c>
      <c r="J493" s="98" t="s">
        <v>1366</v>
      </c>
      <c r="K493" s="97">
        <v>1</v>
      </c>
      <c r="L493" s="97">
        <v>0</v>
      </c>
      <c r="M493" s="97">
        <v>0</v>
      </c>
      <c r="N493" s="97">
        <v>0</v>
      </c>
      <c r="O493" s="97">
        <v>0</v>
      </c>
      <c r="P493" s="97">
        <v>0</v>
      </c>
      <c r="Q493" s="97">
        <v>0</v>
      </c>
      <c r="R493" s="97">
        <v>0</v>
      </c>
      <c r="S493" s="97">
        <v>0</v>
      </c>
      <c r="T493" s="97">
        <v>0</v>
      </c>
      <c r="U493" s="97">
        <v>0</v>
      </c>
      <c r="V493" s="97">
        <v>1</v>
      </c>
      <c r="W493" s="97">
        <v>1</v>
      </c>
      <c r="X493" s="97">
        <v>1</v>
      </c>
      <c r="Y493" s="97">
        <v>0</v>
      </c>
      <c r="Z493" s="97">
        <v>0</v>
      </c>
      <c r="AA493" s="97">
        <v>0</v>
      </c>
      <c r="AB493" s="97">
        <v>0</v>
      </c>
      <c r="AC493" s="97">
        <v>0</v>
      </c>
      <c r="AD493" s="97">
        <v>0</v>
      </c>
      <c r="AE493" s="97">
        <v>0</v>
      </c>
      <c r="AF493" s="97">
        <v>0</v>
      </c>
      <c r="AG493" s="97">
        <v>0</v>
      </c>
      <c r="AH493" s="97">
        <v>1</v>
      </c>
      <c r="AI493" s="97">
        <v>2</v>
      </c>
      <c r="AJ493" s="97">
        <v>1</v>
      </c>
      <c r="AK493" s="97">
        <v>2</v>
      </c>
      <c r="AL493" s="97">
        <v>1</v>
      </c>
      <c r="AM493" s="97">
        <v>2</v>
      </c>
      <c r="AN493" s="96" t="s">
        <v>483</v>
      </c>
      <c r="AO493" s="97">
        <v>0</v>
      </c>
      <c r="AP493" s="31">
        <f>IFERROR(IF(AN493="CIKDITIRO",VLOOKUP(A493,'BR DTG CIKDITIRO'!C:E,3,0),IF(FR_HITUNG_MINMAX!AN493="PESALAKAN",VLOOKUP(FR_HITUNG_MINMAX!A493,'BR DTG ADW'!C:E,3,0),IF(FR_HITUNG_MINMAX!AN493="PACUL",VLOOKUP(FR_HITUNG_MINMAX!A493,'BR DTG PACUL'!C:E,3,0),IF(FR_HITUNG_MINMAX!AN493="TRAYEMAN",VLOOKUP(FR_HITUNG_MINMAX!A493,'BR DTG TRAYEMAN'!C:E,3,0),"?")))),0)</f>
        <v>0</v>
      </c>
      <c r="AQ493" s="31">
        <f>IF(AN493="PACUL",VLOOKUP(A493,'STOK PACUL'!C:H,6,0),IF(FR_HITUNG_MINMAX!AN493="PESALAKAN",VLOOKUP(FR_HITUNG_MINMAX!A493,'STOK PESALAKAN'!C:H,6,0),IF(FR_HITUNG_MINMAX!AN493="CIKDITIRO",VLOOKUP(FR_HITUNG_MINMAX!A493,'STOK CIKDITIRO'!C:H,6,0),IF(FR_HITUNG_MINMAX!AN493="TRAYEMAN",VLOOKUP(FR_HITUNG_MINMAX!A493,'STOK TRAYEMAN'!C:H,6,0),"?"))))</f>
        <v>0</v>
      </c>
      <c r="AR493" s="25">
        <f t="shared" si="25"/>
        <v>0</v>
      </c>
      <c r="AS493" s="25">
        <f t="shared" si="24"/>
        <v>1</v>
      </c>
      <c r="AT493" s="25">
        <f t="shared" si="23"/>
        <v>3</v>
      </c>
    </row>
    <row r="494" spans="1:46" ht="30">
      <c r="A494" s="96" t="s">
        <v>879</v>
      </c>
      <c r="B494" s="96" t="s">
        <v>880</v>
      </c>
      <c r="C494" s="96" t="s">
        <v>876</v>
      </c>
      <c r="D494" s="96" t="s">
        <v>1365</v>
      </c>
      <c r="E494" s="96" t="s">
        <v>482</v>
      </c>
      <c r="F494" s="97">
        <v>163000</v>
      </c>
      <c r="G494" s="97">
        <v>1</v>
      </c>
      <c r="H494" s="96" t="s">
        <v>31</v>
      </c>
      <c r="I494" s="96" t="s">
        <v>2</v>
      </c>
      <c r="J494" s="98">
        <v>1</v>
      </c>
      <c r="K494" s="97">
        <v>1</v>
      </c>
      <c r="L494" s="97">
        <v>0</v>
      </c>
      <c r="M494" s="97">
        <v>0</v>
      </c>
      <c r="N494" s="97">
        <v>0</v>
      </c>
      <c r="O494" s="97">
        <v>0</v>
      </c>
      <c r="P494" s="97">
        <v>0</v>
      </c>
      <c r="Q494" s="97">
        <v>0</v>
      </c>
      <c r="R494" s="97">
        <v>1</v>
      </c>
      <c r="S494" s="97">
        <v>0</v>
      </c>
      <c r="T494" s="97">
        <v>0</v>
      </c>
      <c r="U494" s="97">
        <v>0</v>
      </c>
      <c r="V494" s="97">
        <v>0</v>
      </c>
      <c r="W494" s="97">
        <v>0</v>
      </c>
      <c r="X494" s="97">
        <v>1</v>
      </c>
      <c r="Y494" s="97">
        <v>0</v>
      </c>
      <c r="Z494" s="97">
        <v>0</v>
      </c>
      <c r="AA494" s="97">
        <v>0</v>
      </c>
      <c r="AB494" s="97">
        <v>0</v>
      </c>
      <c r="AC494" s="97">
        <v>0</v>
      </c>
      <c r="AD494" s="97">
        <v>1</v>
      </c>
      <c r="AE494" s="97">
        <v>1</v>
      </c>
      <c r="AF494" s="97">
        <v>0</v>
      </c>
      <c r="AG494" s="97">
        <v>0</v>
      </c>
      <c r="AH494" s="97">
        <v>0</v>
      </c>
      <c r="AI494" s="97">
        <v>0</v>
      </c>
      <c r="AJ494" s="97">
        <v>0</v>
      </c>
      <c r="AK494" s="97">
        <v>1</v>
      </c>
      <c r="AL494" s="97">
        <v>0</v>
      </c>
      <c r="AM494" s="97">
        <v>0</v>
      </c>
      <c r="AN494" s="96" t="s">
        <v>487</v>
      </c>
      <c r="AO494" s="97">
        <v>0</v>
      </c>
      <c r="AP494" s="31">
        <f>IFERROR(IF(AN494="CIKDITIRO",VLOOKUP(A494,'BR DTG CIKDITIRO'!C:E,3,0),IF(FR_HITUNG_MINMAX!AN494="PESALAKAN",VLOOKUP(FR_HITUNG_MINMAX!A494,'BR DTG ADW'!C:E,3,0),IF(FR_HITUNG_MINMAX!AN494="PACUL",VLOOKUP(FR_HITUNG_MINMAX!A494,'BR DTG PACUL'!C:E,3,0),IF(FR_HITUNG_MINMAX!AN494="TRAYEMAN",VLOOKUP(FR_HITUNG_MINMAX!A494,'BR DTG TRAYEMAN'!C:E,3,0),"?")))),0)</f>
        <v>0</v>
      </c>
      <c r="AQ494" s="31">
        <f>IF(AN494="PACUL",VLOOKUP(A494,'STOK PACUL'!C:H,6,0),IF(FR_HITUNG_MINMAX!AN494="PESALAKAN",VLOOKUP(FR_HITUNG_MINMAX!A494,'STOK PESALAKAN'!C:H,6,0),IF(FR_HITUNG_MINMAX!AN494="CIKDITIRO",VLOOKUP(FR_HITUNG_MINMAX!A494,'STOK CIKDITIRO'!C:H,6,0),IF(FR_HITUNG_MINMAX!AN494="TRAYEMAN",VLOOKUP(FR_HITUNG_MINMAX!A494,'STOK TRAYEMAN'!C:H,6,0),"?"))))</f>
        <v>0</v>
      </c>
      <c r="AR494" s="25">
        <f t="shared" si="25"/>
        <v>0</v>
      </c>
      <c r="AS494" s="25">
        <f t="shared" si="24"/>
        <v>0</v>
      </c>
      <c r="AT494" s="25">
        <f t="shared" si="23"/>
        <v>3</v>
      </c>
    </row>
    <row r="495" spans="1:46" ht="30">
      <c r="A495" s="96" t="s">
        <v>177</v>
      </c>
      <c r="B495" s="96" t="s">
        <v>882</v>
      </c>
      <c r="C495" s="96" t="s">
        <v>881</v>
      </c>
      <c r="D495" s="96" t="s">
        <v>1365</v>
      </c>
      <c r="E495" s="96" t="s">
        <v>482</v>
      </c>
      <c r="F495" s="97">
        <v>185000</v>
      </c>
      <c r="G495" s="97">
        <v>1</v>
      </c>
      <c r="H495" s="96" t="s">
        <v>30</v>
      </c>
      <c r="I495" s="96" t="s">
        <v>2</v>
      </c>
      <c r="J495" s="98">
        <v>1</v>
      </c>
      <c r="K495" s="97">
        <v>1</v>
      </c>
      <c r="L495" s="97">
        <v>0</v>
      </c>
      <c r="M495" s="97">
        <v>0</v>
      </c>
      <c r="N495" s="97">
        <v>1</v>
      </c>
      <c r="O495" s="97">
        <v>0</v>
      </c>
      <c r="P495" s="97">
        <v>0</v>
      </c>
      <c r="Q495" s="97">
        <v>0</v>
      </c>
      <c r="R495" s="97">
        <v>0</v>
      </c>
      <c r="S495" s="97">
        <v>0</v>
      </c>
      <c r="T495" s="97">
        <v>0</v>
      </c>
      <c r="U495" s="97">
        <v>0</v>
      </c>
      <c r="V495" s="97">
        <v>0</v>
      </c>
      <c r="W495" s="97">
        <v>0</v>
      </c>
      <c r="X495" s="97">
        <v>1</v>
      </c>
      <c r="Y495" s="97">
        <v>0</v>
      </c>
      <c r="Z495" s="97">
        <v>1</v>
      </c>
      <c r="AA495" s="97">
        <v>1</v>
      </c>
      <c r="AB495" s="97">
        <v>0</v>
      </c>
      <c r="AC495" s="97">
        <v>0</v>
      </c>
      <c r="AD495" s="97">
        <v>0</v>
      </c>
      <c r="AE495" s="97">
        <v>0</v>
      </c>
      <c r="AF495" s="97">
        <v>0</v>
      </c>
      <c r="AG495" s="97">
        <v>0</v>
      </c>
      <c r="AH495" s="97">
        <v>0</v>
      </c>
      <c r="AI495" s="97">
        <v>0</v>
      </c>
      <c r="AJ495" s="97">
        <v>0</v>
      </c>
      <c r="AK495" s="97">
        <v>1</v>
      </c>
      <c r="AL495" s="97">
        <v>1</v>
      </c>
      <c r="AM495" s="97">
        <v>1</v>
      </c>
      <c r="AN495" s="96" t="s">
        <v>487</v>
      </c>
      <c r="AO495" s="97">
        <v>1</v>
      </c>
      <c r="AP495" s="31">
        <f>IFERROR(IF(AN495="CIKDITIRO",VLOOKUP(A495,'BR DTG CIKDITIRO'!C:E,3,0),IF(FR_HITUNG_MINMAX!AN495="PESALAKAN",VLOOKUP(FR_HITUNG_MINMAX!A495,'BR DTG ADW'!C:E,3,0),IF(FR_HITUNG_MINMAX!AN495="PACUL",VLOOKUP(FR_HITUNG_MINMAX!A495,'BR DTG PACUL'!C:E,3,0),IF(FR_HITUNG_MINMAX!AN495="TRAYEMAN",VLOOKUP(FR_HITUNG_MINMAX!A495,'BR DTG TRAYEMAN'!C:E,3,0),"?")))),0)</f>
        <v>0</v>
      </c>
      <c r="AQ495" s="31">
        <f>IF(AN495="PACUL",VLOOKUP(A495,'STOK PACUL'!C:H,6,0),IF(FR_HITUNG_MINMAX!AN495="PESALAKAN",VLOOKUP(FR_HITUNG_MINMAX!A495,'STOK PESALAKAN'!C:H,6,0),IF(FR_HITUNG_MINMAX!AN495="CIKDITIRO",VLOOKUP(FR_HITUNG_MINMAX!A495,'STOK CIKDITIRO'!C:H,6,0),IF(FR_HITUNG_MINMAX!AN495="TRAYEMAN",VLOOKUP(FR_HITUNG_MINMAX!A495,'STOK TRAYEMAN'!C:H,6,0),"?"))))</f>
        <v>1</v>
      </c>
      <c r="AR495" s="25">
        <f t="shared" si="25"/>
        <v>1</v>
      </c>
      <c r="AS495" s="25">
        <f t="shared" si="24"/>
        <v>1</v>
      </c>
      <c r="AT495" s="25">
        <f t="shared" si="23"/>
        <v>2</v>
      </c>
    </row>
    <row r="496" spans="1:46" ht="30">
      <c r="A496" s="96" t="s">
        <v>1401</v>
      </c>
      <c r="B496" s="96" t="s">
        <v>1402</v>
      </c>
      <c r="C496" s="96" t="s">
        <v>884</v>
      </c>
      <c r="D496" s="96" t="s">
        <v>1365</v>
      </c>
      <c r="E496" s="96" t="s">
        <v>482</v>
      </c>
      <c r="F496" s="97">
        <v>49000</v>
      </c>
      <c r="G496" s="97">
        <v>1</v>
      </c>
      <c r="H496" s="96" t="s">
        <v>30</v>
      </c>
      <c r="I496" s="96" t="s">
        <v>2</v>
      </c>
      <c r="J496" s="98">
        <v>1</v>
      </c>
      <c r="K496" s="97">
        <v>1</v>
      </c>
      <c r="L496" s="97">
        <v>0</v>
      </c>
      <c r="M496" s="97">
        <v>0</v>
      </c>
      <c r="N496" s="97">
        <v>0</v>
      </c>
      <c r="O496" s="97">
        <v>0</v>
      </c>
      <c r="P496" s="97">
        <v>0</v>
      </c>
      <c r="Q496" s="97">
        <v>0</v>
      </c>
      <c r="R496" s="97">
        <v>1</v>
      </c>
      <c r="S496" s="97">
        <v>0</v>
      </c>
      <c r="T496" s="97">
        <v>0</v>
      </c>
      <c r="U496" s="97">
        <v>0</v>
      </c>
      <c r="V496" s="97">
        <v>0</v>
      </c>
      <c r="W496" s="97">
        <v>0</v>
      </c>
      <c r="X496" s="97">
        <v>1</v>
      </c>
      <c r="Y496" s="97">
        <v>0</v>
      </c>
      <c r="Z496" s="97">
        <v>0</v>
      </c>
      <c r="AA496" s="97">
        <v>0</v>
      </c>
      <c r="AB496" s="97">
        <v>0</v>
      </c>
      <c r="AC496" s="97">
        <v>0</v>
      </c>
      <c r="AD496" s="97">
        <v>1</v>
      </c>
      <c r="AE496" s="97">
        <v>1</v>
      </c>
      <c r="AF496" s="97">
        <v>0</v>
      </c>
      <c r="AG496" s="97">
        <v>0</v>
      </c>
      <c r="AH496" s="97">
        <v>0</v>
      </c>
      <c r="AI496" s="97">
        <v>0</v>
      </c>
      <c r="AJ496" s="97">
        <v>0</v>
      </c>
      <c r="AK496" s="97">
        <v>1</v>
      </c>
      <c r="AL496" s="97">
        <v>1</v>
      </c>
      <c r="AM496" s="97">
        <v>1</v>
      </c>
      <c r="AN496" s="96" t="s">
        <v>487</v>
      </c>
      <c r="AO496" s="97">
        <v>1</v>
      </c>
      <c r="AP496" s="31">
        <f>IFERROR(IF(AN496="CIKDITIRO",VLOOKUP(A496,'BR DTG CIKDITIRO'!C:E,3,0),IF(FR_HITUNG_MINMAX!AN496="PESALAKAN",VLOOKUP(FR_HITUNG_MINMAX!A496,'BR DTG ADW'!C:E,3,0),IF(FR_HITUNG_MINMAX!AN496="PACUL",VLOOKUP(FR_HITUNG_MINMAX!A496,'BR DTG PACUL'!C:E,3,0),IF(FR_HITUNG_MINMAX!AN496="TRAYEMAN",VLOOKUP(FR_HITUNG_MINMAX!A496,'BR DTG TRAYEMAN'!C:E,3,0),"?")))),0)</f>
        <v>0</v>
      </c>
      <c r="AQ496" s="31">
        <f>IF(AN496="PACUL",VLOOKUP(A496,'STOK PACUL'!C:H,6,0),IF(FR_HITUNG_MINMAX!AN496="PESALAKAN",VLOOKUP(FR_HITUNG_MINMAX!A496,'STOK PESALAKAN'!C:H,6,0),IF(FR_HITUNG_MINMAX!AN496="CIKDITIRO",VLOOKUP(FR_HITUNG_MINMAX!A496,'STOK CIKDITIRO'!C:H,6,0),IF(FR_HITUNG_MINMAX!AN496="TRAYEMAN",VLOOKUP(FR_HITUNG_MINMAX!A496,'STOK TRAYEMAN'!C:H,6,0),"?"))))</f>
        <v>1</v>
      </c>
      <c r="AR496" s="25">
        <f t="shared" si="25"/>
        <v>1</v>
      </c>
      <c r="AS496" s="25">
        <f t="shared" si="24"/>
        <v>1</v>
      </c>
      <c r="AT496" s="25">
        <f t="shared" si="23"/>
        <v>3</v>
      </c>
    </row>
    <row r="497" spans="1:46" ht="30">
      <c r="A497" s="96" t="s">
        <v>182</v>
      </c>
      <c r="B497" s="96" t="s">
        <v>889</v>
      </c>
      <c r="C497" s="96" t="s">
        <v>888</v>
      </c>
      <c r="D497" s="96" t="s">
        <v>1365</v>
      </c>
      <c r="E497" s="96" t="s">
        <v>486</v>
      </c>
      <c r="F497" s="97">
        <v>90000</v>
      </c>
      <c r="G497" s="97">
        <v>1</v>
      </c>
      <c r="H497" s="96" t="s">
        <v>30</v>
      </c>
      <c r="I497" s="96" t="s">
        <v>2</v>
      </c>
      <c r="J497" s="98">
        <v>1</v>
      </c>
      <c r="K497" s="97">
        <v>1</v>
      </c>
      <c r="L497" s="97">
        <v>1</v>
      </c>
      <c r="M497" s="97">
        <v>2</v>
      </c>
      <c r="N497" s="97">
        <v>3</v>
      </c>
      <c r="O497" s="97">
        <v>3</v>
      </c>
      <c r="P497" s="97">
        <v>2</v>
      </c>
      <c r="Q497" s="97">
        <v>1</v>
      </c>
      <c r="R497" s="97">
        <v>4</v>
      </c>
      <c r="S497" s="97">
        <v>6</v>
      </c>
      <c r="T497" s="97">
        <v>2</v>
      </c>
      <c r="U497" s="97">
        <v>4</v>
      </c>
      <c r="V497" s="97">
        <v>1</v>
      </c>
      <c r="W497" s="97">
        <v>3</v>
      </c>
      <c r="X497" s="97">
        <v>6</v>
      </c>
      <c r="Y497" s="97">
        <v>3</v>
      </c>
      <c r="Z497" s="97">
        <v>5</v>
      </c>
      <c r="AA497" s="97">
        <v>6</v>
      </c>
      <c r="AB497" s="97">
        <v>5</v>
      </c>
      <c r="AC497" s="97">
        <v>3</v>
      </c>
      <c r="AD497" s="97">
        <v>5</v>
      </c>
      <c r="AE497" s="97">
        <v>10</v>
      </c>
      <c r="AF497" s="97">
        <v>8</v>
      </c>
      <c r="AG497" s="97">
        <v>10</v>
      </c>
      <c r="AH497" s="97">
        <v>5</v>
      </c>
      <c r="AI497" s="97">
        <v>4</v>
      </c>
      <c r="AJ497" s="97">
        <v>4</v>
      </c>
      <c r="AK497" s="97">
        <v>10</v>
      </c>
      <c r="AL497" s="97">
        <v>6</v>
      </c>
      <c r="AM497" s="97">
        <v>10</v>
      </c>
      <c r="AN497" s="96" t="s">
        <v>487</v>
      </c>
      <c r="AO497" s="97">
        <v>20</v>
      </c>
      <c r="AP497" s="31">
        <f>IFERROR(IF(AN497="CIKDITIRO",VLOOKUP(A497,'BR DTG CIKDITIRO'!C:E,3,0),IF(FR_HITUNG_MINMAX!AN497="PESALAKAN",VLOOKUP(FR_HITUNG_MINMAX!A497,'BR DTG ADW'!C:E,3,0),IF(FR_HITUNG_MINMAX!AN497="PACUL",VLOOKUP(FR_HITUNG_MINMAX!A497,'BR DTG PACUL'!C:E,3,0),IF(FR_HITUNG_MINMAX!AN497="TRAYEMAN",VLOOKUP(FR_HITUNG_MINMAX!A497,'BR DTG TRAYEMAN'!C:E,3,0),"?")))),0)</f>
        <v>0</v>
      </c>
      <c r="AQ497" s="31">
        <f>IF(AN497="PACUL",VLOOKUP(A497,'STOK PACUL'!C:H,6,0),IF(FR_HITUNG_MINMAX!AN497="PESALAKAN",VLOOKUP(FR_HITUNG_MINMAX!A497,'STOK PESALAKAN'!C:H,6,0),IF(FR_HITUNG_MINMAX!AN497="CIKDITIRO",VLOOKUP(FR_HITUNG_MINMAX!A497,'STOK CIKDITIRO'!C:H,6,0),IF(FR_HITUNG_MINMAX!AN497="TRAYEMAN",VLOOKUP(FR_HITUNG_MINMAX!A497,'STOK TRAYEMAN'!C:H,6,0),"?"))))</f>
        <v>20</v>
      </c>
      <c r="AR497" s="25">
        <f t="shared" si="25"/>
        <v>20</v>
      </c>
      <c r="AS497" s="25">
        <f t="shared" si="24"/>
        <v>3</v>
      </c>
      <c r="AT497" s="25">
        <f t="shared" si="23"/>
        <v>4</v>
      </c>
    </row>
    <row r="498" spans="1:46" ht="30">
      <c r="A498" s="96" t="s">
        <v>183</v>
      </c>
      <c r="B498" s="96" t="s">
        <v>892</v>
      </c>
      <c r="C498" s="96" t="s">
        <v>891</v>
      </c>
      <c r="D498" s="96" t="s">
        <v>1369</v>
      </c>
      <c r="E498" s="96" t="s">
        <v>486</v>
      </c>
      <c r="F498" s="97">
        <v>42000</v>
      </c>
      <c r="G498" s="97">
        <v>1</v>
      </c>
      <c r="H498" s="96" t="s">
        <v>1185</v>
      </c>
      <c r="I498" s="96" t="s">
        <v>1185</v>
      </c>
      <c r="J498" s="98">
        <v>1</v>
      </c>
      <c r="K498" s="97">
        <v>1</v>
      </c>
      <c r="L498" s="97">
        <v>7</v>
      </c>
      <c r="M498" s="97">
        <v>6</v>
      </c>
      <c r="N498" s="97">
        <v>12</v>
      </c>
      <c r="O498" s="97">
        <v>12</v>
      </c>
      <c r="P498" s="97">
        <v>7</v>
      </c>
      <c r="Q498" s="97">
        <v>0</v>
      </c>
      <c r="R498" s="97">
        <v>0</v>
      </c>
      <c r="S498" s="97">
        <v>0</v>
      </c>
      <c r="T498" s="97">
        <v>2</v>
      </c>
      <c r="U498" s="97">
        <v>7</v>
      </c>
      <c r="V498" s="97">
        <v>13</v>
      </c>
      <c r="W498" s="97">
        <v>8</v>
      </c>
      <c r="X498" s="97">
        <v>13</v>
      </c>
      <c r="Y498" s="97">
        <v>13</v>
      </c>
      <c r="Z498" s="97">
        <v>18</v>
      </c>
      <c r="AA498" s="97">
        <v>24</v>
      </c>
      <c r="AB498" s="97">
        <v>19</v>
      </c>
      <c r="AC498" s="97">
        <v>7</v>
      </c>
      <c r="AD498" s="97">
        <v>0</v>
      </c>
      <c r="AE498" s="97">
        <v>0</v>
      </c>
      <c r="AF498" s="97">
        <v>2</v>
      </c>
      <c r="AG498" s="97">
        <v>7</v>
      </c>
      <c r="AH498" s="97">
        <v>20</v>
      </c>
      <c r="AI498" s="97">
        <v>21</v>
      </c>
      <c r="AJ498" s="97">
        <v>15</v>
      </c>
      <c r="AK498" s="97">
        <v>24</v>
      </c>
      <c r="AL498" s="97">
        <v>13</v>
      </c>
      <c r="AM498" s="97">
        <v>24</v>
      </c>
      <c r="AN498" s="96" t="s">
        <v>487</v>
      </c>
      <c r="AO498" s="97">
        <v>58</v>
      </c>
      <c r="AP498" s="31">
        <f>IFERROR(IF(AN498="CIKDITIRO",VLOOKUP(A498,'BR DTG CIKDITIRO'!C:E,3,0),IF(FR_HITUNG_MINMAX!AN498="PESALAKAN",VLOOKUP(FR_HITUNG_MINMAX!A498,'BR DTG ADW'!C:E,3,0),IF(FR_HITUNG_MINMAX!AN498="PACUL",VLOOKUP(FR_HITUNG_MINMAX!A498,'BR DTG PACUL'!C:E,3,0),IF(FR_HITUNG_MINMAX!AN498="TRAYEMAN",VLOOKUP(FR_HITUNG_MINMAX!A498,'BR DTG TRAYEMAN'!C:E,3,0),"?")))),0)</f>
        <v>0</v>
      </c>
      <c r="AQ498" s="31">
        <f>IF(AN498="PACUL",VLOOKUP(A498,'STOK PACUL'!C:H,6,0),IF(FR_HITUNG_MINMAX!AN498="PESALAKAN",VLOOKUP(FR_HITUNG_MINMAX!A498,'STOK PESALAKAN'!C:H,6,0),IF(FR_HITUNG_MINMAX!AN498="CIKDITIRO",VLOOKUP(FR_HITUNG_MINMAX!A498,'STOK CIKDITIRO'!C:H,6,0),IF(FR_HITUNG_MINMAX!AN498="TRAYEMAN",VLOOKUP(FR_HITUNG_MINMAX!A498,'STOK TRAYEMAN'!C:H,6,0),"?"))))</f>
        <v>58</v>
      </c>
      <c r="AR498" s="25">
        <f t="shared" si="25"/>
        <v>58</v>
      </c>
      <c r="AS498" s="25">
        <f t="shared" si="24"/>
        <v>7</v>
      </c>
      <c r="AT498" s="25">
        <f t="shared" si="23"/>
        <v>4</v>
      </c>
    </row>
    <row r="499" spans="1:46" ht="30">
      <c r="A499" s="96" t="s">
        <v>184</v>
      </c>
      <c r="B499" s="96" t="s">
        <v>893</v>
      </c>
      <c r="C499" s="96" t="s">
        <v>891</v>
      </c>
      <c r="D499" s="96" t="s">
        <v>1369</v>
      </c>
      <c r="E499" s="96" t="s">
        <v>486</v>
      </c>
      <c r="F499" s="97">
        <v>16000</v>
      </c>
      <c r="G499" s="97">
        <v>12</v>
      </c>
      <c r="H499" s="96" t="s">
        <v>2</v>
      </c>
      <c r="I499" s="96" t="s">
        <v>2</v>
      </c>
      <c r="J499" s="98" t="s">
        <v>1390</v>
      </c>
      <c r="K499" s="97">
        <v>1</v>
      </c>
      <c r="L499" s="97">
        <v>32</v>
      </c>
      <c r="M499" s="97">
        <v>24</v>
      </c>
      <c r="N499" s="97">
        <v>26</v>
      </c>
      <c r="O499" s="97">
        <v>41</v>
      </c>
      <c r="P499" s="97">
        <v>35</v>
      </c>
      <c r="Q499" s="97">
        <v>16</v>
      </c>
      <c r="R499" s="97">
        <v>44</v>
      </c>
      <c r="S499" s="97">
        <v>30</v>
      </c>
      <c r="T499" s="97">
        <v>18</v>
      </c>
      <c r="U499" s="97">
        <v>27</v>
      </c>
      <c r="V499" s="97">
        <v>33</v>
      </c>
      <c r="W499" s="97">
        <v>23</v>
      </c>
      <c r="X499" s="97">
        <v>44</v>
      </c>
      <c r="Y499" s="97">
        <v>56</v>
      </c>
      <c r="Z499" s="97">
        <v>50</v>
      </c>
      <c r="AA499" s="97">
        <v>67</v>
      </c>
      <c r="AB499" s="97">
        <v>76</v>
      </c>
      <c r="AC499" s="97">
        <v>51</v>
      </c>
      <c r="AD499" s="97">
        <v>60</v>
      </c>
      <c r="AE499" s="97">
        <v>74</v>
      </c>
      <c r="AF499" s="97">
        <v>48</v>
      </c>
      <c r="AG499" s="97">
        <v>57</v>
      </c>
      <c r="AH499" s="97">
        <v>60</v>
      </c>
      <c r="AI499" s="97">
        <v>56</v>
      </c>
      <c r="AJ499" s="97">
        <v>55</v>
      </c>
      <c r="AK499" s="97">
        <v>76</v>
      </c>
      <c r="AL499" s="97">
        <v>44</v>
      </c>
      <c r="AM499" s="97">
        <v>76</v>
      </c>
      <c r="AN499" s="96" t="s">
        <v>487</v>
      </c>
      <c r="AO499" s="97">
        <v>82</v>
      </c>
      <c r="AP499" s="31">
        <f>IFERROR(IF(AN499="CIKDITIRO",VLOOKUP(A499,'BR DTG CIKDITIRO'!C:E,3,0),IF(FR_HITUNG_MINMAX!AN499="PESALAKAN",VLOOKUP(FR_HITUNG_MINMAX!A499,'BR DTG ADW'!C:E,3,0),IF(FR_HITUNG_MINMAX!AN499="PACUL",VLOOKUP(FR_HITUNG_MINMAX!A499,'BR DTG PACUL'!C:E,3,0),IF(FR_HITUNG_MINMAX!AN499="TRAYEMAN",VLOOKUP(FR_HITUNG_MINMAX!A499,'BR DTG TRAYEMAN'!C:E,3,0),"?")))),0)</f>
        <v>0</v>
      </c>
      <c r="AQ499" s="31">
        <f>IF(AN499="PACUL",VLOOKUP(A499,'STOK PACUL'!C:H,6,0),IF(FR_HITUNG_MINMAX!AN499="PESALAKAN",VLOOKUP(FR_HITUNG_MINMAX!A499,'STOK PESALAKAN'!C:H,6,0),IF(FR_HITUNG_MINMAX!AN499="CIKDITIRO",VLOOKUP(FR_HITUNG_MINMAX!A499,'STOK CIKDITIRO'!C:H,6,0),IF(FR_HITUNG_MINMAX!AN499="TRAYEMAN",VLOOKUP(FR_HITUNG_MINMAX!A499,'STOK TRAYEMAN'!C:H,6,0),"?"))))</f>
        <v>82</v>
      </c>
      <c r="AR499" s="25">
        <f t="shared" si="25"/>
        <v>82</v>
      </c>
      <c r="AS499" s="25">
        <f t="shared" si="24"/>
        <v>22</v>
      </c>
      <c r="AT499" s="25">
        <f t="shared" si="23"/>
        <v>4</v>
      </c>
    </row>
    <row r="500" spans="1:46" ht="30">
      <c r="A500" s="96" t="s">
        <v>185</v>
      </c>
      <c r="B500" s="96" t="s">
        <v>894</v>
      </c>
      <c r="C500" s="96" t="s">
        <v>891</v>
      </c>
      <c r="D500" s="96" t="s">
        <v>1369</v>
      </c>
      <c r="E500" s="96" t="s">
        <v>486</v>
      </c>
      <c r="F500" s="97">
        <v>50150</v>
      </c>
      <c r="G500" s="97">
        <v>24</v>
      </c>
      <c r="H500" s="96" t="s">
        <v>32</v>
      </c>
      <c r="I500" s="96" t="s">
        <v>2</v>
      </c>
      <c r="J500" s="98">
        <v>1</v>
      </c>
      <c r="K500" s="97">
        <v>1</v>
      </c>
      <c r="L500" s="97">
        <v>37</v>
      </c>
      <c r="M500" s="97">
        <v>28</v>
      </c>
      <c r="N500" s="97">
        <v>28</v>
      </c>
      <c r="O500" s="97">
        <v>45</v>
      </c>
      <c r="P500" s="97">
        <v>41</v>
      </c>
      <c r="Q500" s="97">
        <v>25</v>
      </c>
      <c r="R500" s="97">
        <v>51</v>
      </c>
      <c r="S500" s="97">
        <v>38</v>
      </c>
      <c r="T500" s="97">
        <v>30</v>
      </c>
      <c r="U500" s="97">
        <v>31</v>
      </c>
      <c r="V500" s="97">
        <v>30</v>
      </c>
      <c r="W500" s="97">
        <v>20</v>
      </c>
      <c r="X500" s="97">
        <v>51</v>
      </c>
      <c r="Y500" s="97">
        <v>65</v>
      </c>
      <c r="Z500" s="97">
        <v>56</v>
      </c>
      <c r="AA500" s="97">
        <v>73</v>
      </c>
      <c r="AB500" s="97">
        <v>86</v>
      </c>
      <c r="AC500" s="97">
        <v>66</v>
      </c>
      <c r="AD500" s="97">
        <v>76</v>
      </c>
      <c r="AE500" s="97">
        <v>89</v>
      </c>
      <c r="AF500" s="97">
        <v>68</v>
      </c>
      <c r="AG500" s="97">
        <v>69</v>
      </c>
      <c r="AH500" s="97">
        <v>61</v>
      </c>
      <c r="AI500" s="97">
        <v>50</v>
      </c>
      <c r="AJ500" s="97">
        <v>57</v>
      </c>
      <c r="AK500" s="97">
        <v>89</v>
      </c>
      <c r="AL500" s="97">
        <v>51</v>
      </c>
      <c r="AM500" s="97">
        <v>89</v>
      </c>
      <c r="AN500" s="96" t="s">
        <v>487</v>
      </c>
      <c r="AO500" s="97">
        <v>90</v>
      </c>
      <c r="AP500" s="31">
        <f>IFERROR(IF(AN500="CIKDITIRO",VLOOKUP(A500,'BR DTG CIKDITIRO'!C:E,3,0),IF(FR_HITUNG_MINMAX!AN500="PESALAKAN",VLOOKUP(FR_HITUNG_MINMAX!A500,'BR DTG ADW'!C:E,3,0),IF(FR_HITUNG_MINMAX!AN500="PACUL",VLOOKUP(FR_HITUNG_MINMAX!A500,'BR DTG PACUL'!C:E,3,0),IF(FR_HITUNG_MINMAX!AN500="TRAYEMAN",VLOOKUP(FR_HITUNG_MINMAX!A500,'BR DTG TRAYEMAN'!C:E,3,0),"?")))),0)</f>
        <v>0</v>
      </c>
      <c r="AQ500" s="31">
        <f>IF(AN500="PACUL",VLOOKUP(A500,'STOK PACUL'!C:H,6,0),IF(FR_HITUNG_MINMAX!AN500="PESALAKAN",VLOOKUP(FR_HITUNG_MINMAX!A500,'STOK PESALAKAN'!C:H,6,0),IF(FR_HITUNG_MINMAX!AN500="CIKDITIRO",VLOOKUP(FR_HITUNG_MINMAX!A500,'STOK CIKDITIRO'!C:H,6,0),IF(FR_HITUNG_MINMAX!AN500="TRAYEMAN",VLOOKUP(FR_HITUNG_MINMAX!A500,'STOK TRAYEMAN'!C:H,6,0),"?"))))</f>
        <v>90</v>
      </c>
      <c r="AR500" s="25">
        <f t="shared" si="25"/>
        <v>90</v>
      </c>
      <c r="AS500" s="25">
        <f t="shared" si="24"/>
        <v>26</v>
      </c>
      <c r="AT500" s="25">
        <f t="shared" si="23"/>
        <v>4</v>
      </c>
    </row>
    <row r="501" spans="1:46" ht="30">
      <c r="A501" s="96" t="s">
        <v>186</v>
      </c>
      <c r="B501" s="96" t="s">
        <v>895</v>
      </c>
      <c r="C501" s="96" t="s">
        <v>891</v>
      </c>
      <c r="D501" s="96" t="s">
        <v>1369</v>
      </c>
      <c r="E501" s="96" t="s">
        <v>485</v>
      </c>
      <c r="F501" s="97">
        <v>48500</v>
      </c>
      <c r="G501" s="97">
        <v>2</v>
      </c>
      <c r="H501" s="96" t="s">
        <v>32</v>
      </c>
      <c r="I501" s="96" t="s">
        <v>2</v>
      </c>
      <c r="J501" s="98">
        <v>1</v>
      </c>
      <c r="K501" s="97">
        <v>1</v>
      </c>
      <c r="L501" s="97">
        <v>1</v>
      </c>
      <c r="M501" s="97">
        <v>1</v>
      </c>
      <c r="N501" s="97">
        <v>2</v>
      </c>
      <c r="O501" s="97">
        <v>3</v>
      </c>
      <c r="P501" s="97">
        <v>0</v>
      </c>
      <c r="Q501" s="97">
        <v>2</v>
      </c>
      <c r="R501" s="97">
        <v>2</v>
      </c>
      <c r="S501" s="97">
        <v>3</v>
      </c>
      <c r="T501" s="97">
        <v>1</v>
      </c>
      <c r="U501" s="97">
        <v>3</v>
      </c>
      <c r="V501" s="97">
        <v>0</v>
      </c>
      <c r="W501" s="97">
        <v>6</v>
      </c>
      <c r="X501" s="97">
        <v>6</v>
      </c>
      <c r="Y501" s="97">
        <v>2</v>
      </c>
      <c r="Z501" s="97">
        <v>3</v>
      </c>
      <c r="AA501" s="97">
        <v>5</v>
      </c>
      <c r="AB501" s="97">
        <v>3</v>
      </c>
      <c r="AC501" s="97">
        <v>2</v>
      </c>
      <c r="AD501" s="97">
        <v>4</v>
      </c>
      <c r="AE501" s="97">
        <v>5</v>
      </c>
      <c r="AF501" s="97">
        <v>4</v>
      </c>
      <c r="AG501" s="97">
        <v>6</v>
      </c>
      <c r="AH501" s="97">
        <v>3</v>
      </c>
      <c r="AI501" s="97">
        <v>6</v>
      </c>
      <c r="AJ501" s="97">
        <v>7</v>
      </c>
      <c r="AK501" s="97">
        <v>7</v>
      </c>
      <c r="AL501" s="97">
        <v>6</v>
      </c>
      <c r="AM501" s="97">
        <v>7</v>
      </c>
      <c r="AN501" s="96" t="s">
        <v>487</v>
      </c>
      <c r="AO501" s="97">
        <v>2</v>
      </c>
      <c r="AP501" s="31">
        <f>IFERROR(IF(AN501="CIKDITIRO",VLOOKUP(A501,'BR DTG CIKDITIRO'!C:E,3,0),IF(FR_HITUNG_MINMAX!AN501="PESALAKAN",VLOOKUP(FR_HITUNG_MINMAX!A501,'BR DTG ADW'!C:E,3,0),IF(FR_HITUNG_MINMAX!AN501="PACUL",VLOOKUP(FR_HITUNG_MINMAX!A501,'BR DTG PACUL'!C:E,3,0),IF(FR_HITUNG_MINMAX!AN501="TRAYEMAN",VLOOKUP(FR_HITUNG_MINMAX!A501,'BR DTG TRAYEMAN'!C:E,3,0),"?")))),0)</f>
        <v>0</v>
      </c>
      <c r="AQ501" s="31">
        <f>IF(AN501="PACUL",VLOOKUP(A501,'STOK PACUL'!C:H,6,0),IF(FR_HITUNG_MINMAX!AN501="PESALAKAN",VLOOKUP(FR_HITUNG_MINMAX!A501,'STOK PESALAKAN'!C:H,6,0),IF(FR_HITUNG_MINMAX!AN501="CIKDITIRO",VLOOKUP(FR_HITUNG_MINMAX!A501,'STOK CIKDITIRO'!C:H,6,0),IF(FR_HITUNG_MINMAX!AN501="TRAYEMAN",VLOOKUP(FR_HITUNG_MINMAX!A501,'STOK TRAYEMAN'!C:H,6,0),"?"))))</f>
        <v>2</v>
      </c>
      <c r="AR501" s="25">
        <f t="shared" si="25"/>
        <v>2</v>
      </c>
      <c r="AS501" s="25">
        <f t="shared" si="24"/>
        <v>3</v>
      </c>
      <c r="AT501" s="25">
        <f t="shared" si="23"/>
        <v>3</v>
      </c>
    </row>
    <row r="502" spans="1:46" ht="30">
      <c r="A502" s="96" t="s">
        <v>187</v>
      </c>
      <c r="B502" s="96" t="s">
        <v>896</v>
      </c>
      <c r="C502" s="96" t="s">
        <v>891</v>
      </c>
      <c r="D502" s="96" t="s">
        <v>1369</v>
      </c>
      <c r="E502" s="96" t="s">
        <v>485</v>
      </c>
      <c r="F502" s="97">
        <v>56000</v>
      </c>
      <c r="G502" s="97">
        <v>1</v>
      </c>
      <c r="H502" s="96" t="s">
        <v>30</v>
      </c>
      <c r="I502" s="96" t="s">
        <v>2</v>
      </c>
      <c r="J502" s="98">
        <v>1</v>
      </c>
      <c r="K502" s="97">
        <v>1</v>
      </c>
      <c r="L502" s="97">
        <v>1</v>
      </c>
      <c r="M502" s="97">
        <v>1</v>
      </c>
      <c r="N502" s="97">
        <v>0</v>
      </c>
      <c r="O502" s="97">
        <v>0</v>
      </c>
      <c r="P502" s="97">
        <v>0</v>
      </c>
      <c r="Q502" s="97">
        <v>1</v>
      </c>
      <c r="R502" s="97">
        <v>1</v>
      </c>
      <c r="S502" s="97">
        <v>1</v>
      </c>
      <c r="T502" s="97">
        <v>0</v>
      </c>
      <c r="U502" s="97">
        <v>2</v>
      </c>
      <c r="V502" s="97">
        <v>0</v>
      </c>
      <c r="W502" s="97">
        <v>1</v>
      </c>
      <c r="X502" s="97">
        <v>2</v>
      </c>
      <c r="Y502" s="97">
        <v>2</v>
      </c>
      <c r="Z502" s="97">
        <v>1</v>
      </c>
      <c r="AA502" s="97">
        <v>0</v>
      </c>
      <c r="AB502" s="97">
        <v>0</v>
      </c>
      <c r="AC502" s="97">
        <v>1</v>
      </c>
      <c r="AD502" s="97">
        <v>2</v>
      </c>
      <c r="AE502" s="97">
        <v>2</v>
      </c>
      <c r="AF502" s="97">
        <v>1</v>
      </c>
      <c r="AG502" s="97">
        <v>3</v>
      </c>
      <c r="AH502" s="97">
        <v>2</v>
      </c>
      <c r="AI502" s="97">
        <v>1</v>
      </c>
      <c r="AJ502" s="97">
        <v>2</v>
      </c>
      <c r="AK502" s="97">
        <v>3</v>
      </c>
      <c r="AL502" s="97">
        <v>2</v>
      </c>
      <c r="AM502" s="97">
        <v>3</v>
      </c>
      <c r="AN502" s="96" t="s">
        <v>487</v>
      </c>
      <c r="AO502" s="97">
        <v>4</v>
      </c>
      <c r="AP502" s="31">
        <f>IFERROR(IF(AN502="CIKDITIRO",VLOOKUP(A502,'BR DTG CIKDITIRO'!C:E,3,0),IF(FR_HITUNG_MINMAX!AN502="PESALAKAN",VLOOKUP(FR_HITUNG_MINMAX!A502,'BR DTG ADW'!C:E,3,0),IF(FR_HITUNG_MINMAX!AN502="PACUL",VLOOKUP(FR_HITUNG_MINMAX!A502,'BR DTG PACUL'!C:E,3,0),IF(FR_HITUNG_MINMAX!AN502="TRAYEMAN",VLOOKUP(FR_HITUNG_MINMAX!A502,'BR DTG TRAYEMAN'!C:E,3,0),"?")))),0)</f>
        <v>0</v>
      </c>
      <c r="AQ502" s="31">
        <f>IF(AN502="PACUL",VLOOKUP(A502,'STOK PACUL'!C:H,6,0),IF(FR_HITUNG_MINMAX!AN502="PESALAKAN",VLOOKUP(FR_HITUNG_MINMAX!A502,'STOK PESALAKAN'!C:H,6,0),IF(FR_HITUNG_MINMAX!AN502="CIKDITIRO",VLOOKUP(FR_HITUNG_MINMAX!A502,'STOK CIKDITIRO'!C:H,6,0),IF(FR_HITUNG_MINMAX!AN502="TRAYEMAN",VLOOKUP(FR_HITUNG_MINMAX!A502,'STOK TRAYEMAN'!C:H,6,0),"?"))))</f>
        <v>4</v>
      </c>
      <c r="AR502" s="25">
        <f t="shared" si="25"/>
        <v>4</v>
      </c>
      <c r="AS502" s="25">
        <f t="shared" si="24"/>
        <v>1</v>
      </c>
      <c r="AT502" s="25">
        <f t="shared" si="23"/>
        <v>3</v>
      </c>
    </row>
    <row r="503" spans="1:46" ht="30">
      <c r="A503" s="96" t="s">
        <v>188</v>
      </c>
      <c r="B503" s="96" t="s">
        <v>897</v>
      </c>
      <c r="C503" s="96" t="s">
        <v>891</v>
      </c>
      <c r="D503" s="96" t="s">
        <v>1369</v>
      </c>
      <c r="E503" s="96" t="s">
        <v>486</v>
      </c>
      <c r="F503" s="97">
        <v>59925</v>
      </c>
      <c r="G503" s="97">
        <v>6</v>
      </c>
      <c r="H503" s="96" t="s">
        <v>32</v>
      </c>
      <c r="I503" s="96" t="s">
        <v>2</v>
      </c>
      <c r="J503" s="98">
        <v>1</v>
      </c>
      <c r="K503" s="97">
        <v>1</v>
      </c>
      <c r="L503" s="97">
        <v>5</v>
      </c>
      <c r="M503" s="97">
        <v>2</v>
      </c>
      <c r="N503" s="97">
        <v>4</v>
      </c>
      <c r="O503" s="97">
        <v>8</v>
      </c>
      <c r="P503" s="97">
        <v>6</v>
      </c>
      <c r="Q503" s="97">
        <v>3</v>
      </c>
      <c r="R503" s="97">
        <v>5</v>
      </c>
      <c r="S503" s="97">
        <v>1</v>
      </c>
      <c r="T503" s="97">
        <v>2</v>
      </c>
      <c r="U503" s="97">
        <v>4</v>
      </c>
      <c r="V503" s="97">
        <v>4</v>
      </c>
      <c r="W503" s="97">
        <v>1</v>
      </c>
      <c r="X503" s="97">
        <v>8</v>
      </c>
      <c r="Y503" s="97">
        <v>7</v>
      </c>
      <c r="Z503" s="97">
        <v>6</v>
      </c>
      <c r="AA503" s="97">
        <v>12</v>
      </c>
      <c r="AB503" s="97">
        <v>14</v>
      </c>
      <c r="AC503" s="97">
        <v>9</v>
      </c>
      <c r="AD503" s="97">
        <v>8</v>
      </c>
      <c r="AE503" s="97">
        <v>6</v>
      </c>
      <c r="AF503" s="97">
        <v>3</v>
      </c>
      <c r="AG503" s="97">
        <v>5</v>
      </c>
      <c r="AH503" s="97">
        <v>8</v>
      </c>
      <c r="AI503" s="97">
        <v>5</v>
      </c>
      <c r="AJ503" s="97">
        <v>6</v>
      </c>
      <c r="AK503" s="97">
        <v>14</v>
      </c>
      <c r="AL503" s="97">
        <v>8</v>
      </c>
      <c r="AM503" s="97">
        <v>14</v>
      </c>
      <c r="AN503" s="96" t="s">
        <v>487</v>
      </c>
      <c r="AO503" s="97">
        <v>20</v>
      </c>
      <c r="AP503" s="31">
        <f>IFERROR(IF(AN503="CIKDITIRO",VLOOKUP(A503,'BR DTG CIKDITIRO'!C:E,3,0),IF(FR_HITUNG_MINMAX!AN503="PESALAKAN",VLOOKUP(FR_HITUNG_MINMAX!A503,'BR DTG ADW'!C:E,3,0),IF(FR_HITUNG_MINMAX!AN503="PACUL",VLOOKUP(FR_HITUNG_MINMAX!A503,'BR DTG PACUL'!C:E,3,0),IF(FR_HITUNG_MINMAX!AN503="TRAYEMAN",VLOOKUP(FR_HITUNG_MINMAX!A503,'BR DTG TRAYEMAN'!C:E,3,0),"?")))),0)</f>
        <v>0</v>
      </c>
      <c r="AQ503" s="31">
        <f>IF(AN503="PACUL",VLOOKUP(A503,'STOK PACUL'!C:H,6,0),IF(FR_HITUNG_MINMAX!AN503="PESALAKAN",VLOOKUP(FR_HITUNG_MINMAX!A503,'STOK PESALAKAN'!C:H,6,0),IF(FR_HITUNG_MINMAX!AN503="CIKDITIRO",VLOOKUP(FR_HITUNG_MINMAX!A503,'STOK CIKDITIRO'!C:H,6,0),IF(FR_HITUNG_MINMAX!AN503="TRAYEMAN",VLOOKUP(FR_HITUNG_MINMAX!A503,'STOK TRAYEMAN'!C:H,6,0),"?"))))</f>
        <v>20</v>
      </c>
      <c r="AR503" s="25">
        <f t="shared" si="25"/>
        <v>20</v>
      </c>
      <c r="AS503" s="25">
        <f t="shared" si="24"/>
        <v>4</v>
      </c>
      <c r="AT503" s="25">
        <f t="shared" si="23"/>
        <v>4</v>
      </c>
    </row>
    <row r="504" spans="1:46" ht="30">
      <c r="A504" s="96" t="s">
        <v>1726</v>
      </c>
      <c r="B504" s="96" t="s">
        <v>1727</v>
      </c>
      <c r="C504" s="96" t="s">
        <v>891</v>
      </c>
      <c r="D504" s="96" t="s">
        <v>1365</v>
      </c>
      <c r="E504" s="96" t="s">
        <v>486</v>
      </c>
      <c r="F504" s="97">
        <v>18000</v>
      </c>
      <c r="G504" s="97">
        <v>12</v>
      </c>
      <c r="H504" s="96" t="s">
        <v>30</v>
      </c>
      <c r="I504" s="96" t="s">
        <v>2</v>
      </c>
      <c r="J504" s="98">
        <v>1</v>
      </c>
      <c r="K504" s="97">
        <v>1</v>
      </c>
      <c r="L504" s="97">
        <v>0</v>
      </c>
      <c r="M504" s="97">
        <v>1</v>
      </c>
      <c r="N504" s="97">
        <v>3</v>
      </c>
      <c r="O504" s="97">
        <v>5</v>
      </c>
      <c r="P504" s="97">
        <v>2</v>
      </c>
      <c r="Q504" s="97">
        <v>3</v>
      </c>
      <c r="R504" s="97">
        <v>5</v>
      </c>
      <c r="S504" s="97">
        <v>10</v>
      </c>
      <c r="T504" s="97">
        <v>6</v>
      </c>
      <c r="U504" s="97">
        <v>0</v>
      </c>
      <c r="V504" s="97">
        <v>2</v>
      </c>
      <c r="W504" s="97">
        <v>8</v>
      </c>
      <c r="X504" s="97">
        <v>10</v>
      </c>
      <c r="Y504" s="97">
        <v>1</v>
      </c>
      <c r="Z504" s="97">
        <v>4</v>
      </c>
      <c r="AA504" s="97">
        <v>8</v>
      </c>
      <c r="AB504" s="97">
        <v>7</v>
      </c>
      <c r="AC504" s="97">
        <v>5</v>
      </c>
      <c r="AD504" s="97">
        <v>8</v>
      </c>
      <c r="AE504" s="97">
        <v>15</v>
      </c>
      <c r="AF504" s="97">
        <v>16</v>
      </c>
      <c r="AG504" s="97">
        <v>10</v>
      </c>
      <c r="AH504" s="97">
        <v>2</v>
      </c>
      <c r="AI504" s="97">
        <v>10</v>
      </c>
      <c r="AJ504" s="97">
        <v>8</v>
      </c>
      <c r="AK504" s="97">
        <v>16</v>
      </c>
      <c r="AL504" s="97">
        <v>10</v>
      </c>
      <c r="AM504" s="97">
        <v>16</v>
      </c>
      <c r="AN504" s="96" t="s">
        <v>487</v>
      </c>
      <c r="AO504" s="97">
        <v>109</v>
      </c>
      <c r="AP504" s="31">
        <f>IFERROR(IF(AN504="CIKDITIRO",VLOOKUP(A504,'BR DTG CIKDITIRO'!C:E,3,0),IF(FR_HITUNG_MINMAX!AN504="PESALAKAN",VLOOKUP(FR_HITUNG_MINMAX!A504,'BR DTG ADW'!C:E,3,0),IF(FR_HITUNG_MINMAX!AN504="PACUL",VLOOKUP(FR_HITUNG_MINMAX!A504,'BR DTG PACUL'!C:E,3,0),IF(FR_HITUNG_MINMAX!AN504="TRAYEMAN",VLOOKUP(FR_HITUNG_MINMAX!A504,'BR DTG TRAYEMAN'!C:E,3,0),"?")))),0)</f>
        <v>0</v>
      </c>
      <c r="AQ504" s="31">
        <f>IF(AN504="PACUL",VLOOKUP(A504,'STOK PACUL'!C:H,6,0),IF(FR_HITUNG_MINMAX!AN504="PESALAKAN",VLOOKUP(FR_HITUNG_MINMAX!A504,'STOK PESALAKAN'!C:H,6,0),IF(FR_HITUNG_MINMAX!AN504="CIKDITIRO",VLOOKUP(FR_HITUNG_MINMAX!A504,'STOK CIKDITIRO'!C:H,6,0),IF(FR_HITUNG_MINMAX!AN504="TRAYEMAN",VLOOKUP(FR_HITUNG_MINMAX!A504,'STOK TRAYEMAN'!C:H,6,0),"?"))))</f>
        <v>109</v>
      </c>
      <c r="AR504" s="25">
        <f t="shared" si="25"/>
        <v>109</v>
      </c>
      <c r="AS504" s="25">
        <f t="shared" si="24"/>
        <v>5</v>
      </c>
      <c r="AT504" s="25">
        <f t="shared" si="23"/>
        <v>4</v>
      </c>
    </row>
    <row r="505" spans="1:46" ht="30">
      <c r="A505" s="96" t="s">
        <v>189</v>
      </c>
      <c r="B505" s="96" t="s">
        <v>899</v>
      </c>
      <c r="C505" s="96" t="s">
        <v>898</v>
      </c>
      <c r="D505" s="96" t="s">
        <v>1365</v>
      </c>
      <c r="E505" s="96" t="s">
        <v>482</v>
      </c>
      <c r="F505" s="97">
        <v>9000</v>
      </c>
      <c r="G505" s="97">
        <v>1</v>
      </c>
      <c r="H505" s="96" t="s">
        <v>32</v>
      </c>
      <c r="I505" s="96" t="s">
        <v>1185</v>
      </c>
      <c r="J505" s="98" t="s">
        <v>1366</v>
      </c>
      <c r="K505" s="97">
        <v>1</v>
      </c>
      <c r="L505" s="97">
        <v>2</v>
      </c>
      <c r="M505" s="97">
        <v>0</v>
      </c>
      <c r="N505" s="97">
        <v>0</v>
      </c>
      <c r="O505" s="97">
        <v>0</v>
      </c>
      <c r="P505" s="97">
        <v>0</v>
      </c>
      <c r="Q505" s="97">
        <v>0</v>
      </c>
      <c r="R505" s="97">
        <v>1</v>
      </c>
      <c r="S505" s="97">
        <v>0</v>
      </c>
      <c r="T505" s="97">
        <v>0</v>
      </c>
      <c r="U505" s="97">
        <v>0</v>
      </c>
      <c r="V505" s="97">
        <v>0</v>
      </c>
      <c r="W505" s="97">
        <v>0</v>
      </c>
      <c r="X505" s="97">
        <v>2</v>
      </c>
      <c r="Y505" s="97">
        <v>2</v>
      </c>
      <c r="Z505" s="97">
        <v>0</v>
      </c>
      <c r="AA505" s="97">
        <v>0</v>
      </c>
      <c r="AB505" s="97">
        <v>0</v>
      </c>
      <c r="AC505" s="97">
        <v>0</v>
      </c>
      <c r="AD505" s="97">
        <v>1</v>
      </c>
      <c r="AE505" s="97">
        <v>1</v>
      </c>
      <c r="AF505" s="97">
        <v>0</v>
      </c>
      <c r="AG505" s="97">
        <v>0</v>
      </c>
      <c r="AH505" s="97">
        <v>0</v>
      </c>
      <c r="AI505" s="97">
        <v>0</v>
      </c>
      <c r="AJ505" s="97">
        <v>2</v>
      </c>
      <c r="AK505" s="97">
        <v>2</v>
      </c>
      <c r="AL505" s="97">
        <v>2</v>
      </c>
      <c r="AM505" s="97">
        <v>2</v>
      </c>
      <c r="AN505" s="96" t="s">
        <v>487</v>
      </c>
      <c r="AO505" s="97">
        <v>3</v>
      </c>
      <c r="AP505" s="31">
        <f>IFERROR(IF(AN505="CIKDITIRO",VLOOKUP(A505,'BR DTG CIKDITIRO'!C:E,3,0),IF(FR_HITUNG_MINMAX!AN505="PESALAKAN",VLOOKUP(FR_HITUNG_MINMAX!A505,'BR DTG ADW'!C:E,3,0),IF(FR_HITUNG_MINMAX!AN505="PACUL",VLOOKUP(FR_HITUNG_MINMAX!A505,'BR DTG PACUL'!C:E,3,0),IF(FR_HITUNG_MINMAX!AN505="TRAYEMAN",VLOOKUP(FR_HITUNG_MINMAX!A505,'BR DTG TRAYEMAN'!C:E,3,0),"?")))),0)</f>
        <v>0</v>
      </c>
      <c r="AQ505" s="31">
        <f>IF(AN505="PACUL",VLOOKUP(A505,'STOK PACUL'!C:H,6,0),IF(FR_HITUNG_MINMAX!AN505="PESALAKAN",VLOOKUP(FR_HITUNG_MINMAX!A505,'STOK PESALAKAN'!C:H,6,0),IF(FR_HITUNG_MINMAX!AN505="CIKDITIRO",VLOOKUP(FR_HITUNG_MINMAX!A505,'STOK CIKDITIRO'!C:H,6,0),IF(FR_HITUNG_MINMAX!AN505="TRAYEMAN",VLOOKUP(FR_HITUNG_MINMAX!A505,'STOK TRAYEMAN'!C:H,6,0),"?"))))</f>
        <v>3</v>
      </c>
      <c r="AR505" s="25">
        <f t="shared" si="25"/>
        <v>3</v>
      </c>
      <c r="AS505" s="25">
        <f t="shared" si="24"/>
        <v>1</v>
      </c>
      <c r="AT505" s="25">
        <f t="shared" si="23"/>
        <v>3</v>
      </c>
    </row>
    <row r="506" spans="1:46" ht="30">
      <c r="A506" s="96" t="s">
        <v>537</v>
      </c>
      <c r="B506" s="96" t="s">
        <v>900</v>
      </c>
      <c r="C506" s="96" t="s">
        <v>877</v>
      </c>
      <c r="D506" s="96" t="s">
        <v>1365</v>
      </c>
      <c r="E506" s="96" t="s">
        <v>486</v>
      </c>
      <c r="F506" s="97">
        <v>12000</v>
      </c>
      <c r="G506" s="97">
        <v>1</v>
      </c>
      <c r="H506" s="96" t="s">
        <v>1185</v>
      </c>
      <c r="I506" s="96" t="s">
        <v>1185</v>
      </c>
      <c r="J506" s="98">
        <v>1</v>
      </c>
      <c r="K506" s="97">
        <v>1</v>
      </c>
      <c r="L506" s="97">
        <v>4</v>
      </c>
      <c r="M506" s="97">
        <v>1</v>
      </c>
      <c r="N506" s="97">
        <v>6</v>
      </c>
      <c r="O506" s="97">
        <v>4</v>
      </c>
      <c r="P506" s="97">
        <v>2</v>
      </c>
      <c r="Q506" s="97">
        <v>4</v>
      </c>
      <c r="R506" s="97">
        <v>5</v>
      </c>
      <c r="S506" s="97">
        <v>3</v>
      </c>
      <c r="T506" s="97">
        <v>4</v>
      </c>
      <c r="U506" s="97">
        <v>6</v>
      </c>
      <c r="V506" s="97">
        <v>0</v>
      </c>
      <c r="W506" s="97">
        <v>1</v>
      </c>
      <c r="X506" s="97">
        <v>6</v>
      </c>
      <c r="Y506" s="97">
        <v>5</v>
      </c>
      <c r="Z506" s="97">
        <v>7</v>
      </c>
      <c r="AA506" s="97">
        <v>10</v>
      </c>
      <c r="AB506" s="97">
        <v>6</v>
      </c>
      <c r="AC506" s="97">
        <v>6</v>
      </c>
      <c r="AD506" s="97">
        <v>9</v>
      </c>
      <c r="AE506" s="97">
        <v>8</v>
      </c>
      <c r="AF506" s="97">
        <v>7</v>
      </c>
      <c r="AG506" s="97">
        <v>9</v>
      </c>
      <c r="AH506" s="97">
        <v>6</v>
      </c>
      <c r="AI506" s="97">
        <v>1</v>
      </c>
      <c r="AJ506" s="97">
        <v>5</v>
      </c>
      <c r="AK506" s="97">
        <v>10</v>
      </c>
      <c r="AL506" s="97">
        <v>6</v>
      </c>
      <c r="AM506" s="97">
        <v>10</v>
      </c>
      <c r="AN506" s="96" t="s">
        <v>487</v>
      </c>
      <c r="AO506" s="97">
        <v>17</v>
      </c>
      <c r="AP506" s="31">
        <f>IFERROR(IF(AN506="CIKDITIRO",VLOOKUP(A506,'BR DTG CIKDITIRO'!C:E,3,0),IF(FR_HITUNG_MINMAX!AN506="PESALAKAN",VLOOKUP(FR_HITUNG_MINMAX!A506,'BR DTG ADW'!C:E,3,0),IF(FR_HITUNG_MINMAX!AN506="PACUL",VLOOKUP(FR_HITUNG_MINMAX!A506,'BR DTG PACUL'!C:E,3,0),IF(FR_HITUNG_MINMAX!AN506="TRAYEMAN",VLOOKUP(FR_HITUNG_MINMAX!A506,'BR DTG TRAYEMAN'!C:E,3,0),"?")))),0)</f>
        <v>0</v>
      </c>
      <c r="AQ506" s="31">
        <f>IF(AN506="PACUL",VLOOKUP(A506,'STOK PACUL'!C:H,6,0),IF(FR_HITUNG_MINMAX!AN506="PESALAKAN",VLOOKUP(FR_HITUNG_MINMAX!A506,'STOK PESALAKAN'!C:H,6,0),IF(FR_HITUNG_MINMAX!AN506="CIKDITIRO",VLOOKUP(FR_HITUNG_MINMAX!A506,'STOK CIKDITIRO'!C:H,6,0),IF(FR_HITUNG_MINMAX!AN506="TRAYEMAN",VLOOKUP(FR_HITUNG_MINMAX!A506,'STOK TRAYEMAN'!C:H,6,0),"?"))))</f>
        <v>17</v>
      </c>
      <c r="AR506" s="25">
        <f t="shared" si="25"/>
        <v>17</v>
      </c>
      <c r="AS506" s="25">
        <f t="shared" si="24"/>
        <v>3</v>
      </c>
      <c r="AT506" s="25">
        <f t="shared" si="23"/>
        <v>4</v>
      </c>
    </row>
    <row r="507" spans="1:46" ht="30">
      <c r="A507" s="96" t="s">
        <v>190</v>
      </c>
      <c r="B507" s="96" t="s">
        <v>901</v>
      </c>
      <c r="C507" s="96" t="s">
        <v>881</v>
      </c>
      <c r="D507" s="96" t="s">
        <v>1365</v>
      </c>
      <c r="E507" s="96" t="s">
        <v>484</v>
      </c>
      <c r="F507" s="97">
        <v>250000</v>
      </c>
      <c r="G507" s="97">
        <v>1</v>
      </c>
      <c r="H507" s="96" t="s">
        <v>30</v>
      </c>
      <c r="I507" s="96" t="s">
        <v>1185</v>
      </c>
      <c r="J507" s="98">
        <v>1</v>
      </c>
      <c r="K507" s="97">
        <v>1</v>
      </c>
      <c r="L507" s="97">
        <v>1</v>
      </c>
      <c r="M507" s="97">
        <v>0</v>
      </c>
      <c r="N507" s="97">
        <v>0</v>
      </c>
      <c r="O507" s="97">
        <v>1</v>
      </c>
      <c r="P507" s="97">
        <v>0</v>
      </c>
      <c r="Q507" s="97">
        <v>0</v>
      </c>
      <c r="R507" s="97">
        <v>0</v>
      </c>
      <c r="S507" s="97">
        <v>0</v>
      </c>
      <c r="T507" s="97">
        <v>2</v>
      </c>
      <c r="U507" s="97">
        <v>1</v>
      </c>
      <c r="V507" s="97">
        <v>1</v>
      </c>
      <c r="W507" s="97">
        <v>1</v>
      </c>
      <c r="X507" s="97">
        <v>2</v>
      </c>
      <c r="Y507" s="97">
        <v>1</v>
      </c>
      <c r="Z507" s="97">
        <v>0</v>
      </c>
      <c r="AA507" s="97">
        <v>1</v>
      </c>
      <c r="AB507" s="97">
        <v>1</v>
      </c>
      <c r="AC507" s="97">
        <v>0</v>
      </c>
      <c r="AD507" s="97">
        <v>0</v>
      </c>
      <c r="AE507" s="97">
        <v>0</v>
      </c>
      <c r="AF507" s="97">
        <v>2</v>
      </c>
      <c r="AG507" s="97">
        <v>1</v>
      </c>
      <c r="AH507" s="97">
        <v>2</v>
      </c>
      <c r="AI507" s="97">
        <v>2</v>
      </c>
      <c r="AJ507" s="97">
        <v>2</v>
      </c>
      <c r="AK507" s="97">
        <v>2</v>
      </c>
      <c r="AL507" s="97">
        <v>2</v>
      </c>
      <c r="AM507" s="97">
        <v>2</v>
      </c>
      <c r="AN507" s="96" t="s">
        <v>487</v>
      </c>
      <c r="AO507" s="97">
        <v>1</v>
      </c>
      <c r="AP507" s="31">
        <f>IFERROR(IF(AN507="CIKDITIRO",VLOOKUP(A507,'BR DTG CIKDITIRO'!C:E,3,0),IF(FR_HITUNG_MINMAX!AN507="PESALAKAN",VLOOKUP(FR_HITUNG_MINMAX!A507,'BR DTG ADW'!C:E,3,0),IF(FR_HITUNG_MINMAX!AN507="PACUL",VLOOKUP(FR_HITUNG_MINMAX!A507,'BR DTG PACUL'!C:E,3,0),IF(FR_HITUNG_MINMAX!AN507="TRAYEMAN",VLOOKUP(FR_HITUNG_MINMAX!A507,'BR DTG TRAYEMAN'!C:E,3,0),"?")))),0)</f>
        <v>0</v>
      </c>
      <c r="AQ507" s="31">
        <f>IF(AN507="PACUL",VLOOKUP(A507,'STOK PACUL'!C:H,6,0),IF(FR_HITUNG_MINMAX!AN507="PESALAKAN",VLOOKUP(FR_HITUNG_MINMAX!A507,'STOK PESALAKAN'!C:H,6,0),IF(FR_HITUNG_MINMAX!AN507="CIKDITIRO",VLOOKUP(FR_HITUNG_MINMAX!A507,'STOK CIKDITIRO'!C:H,6,0),IF(FR_HITUNG_MINMAX!AN507="TRAYEMAN",VLOOKUP(FR_HITUNG_MINMAX!A507,'STOK TRAYEMAN'!C:H,6,0),"?"))))</f>
        <v>1</v>
      </c>
      <c r="AR507" s="25">
        <f t="shared" si="25"/>
        <v>1</v>
      </c>
      <c r="AS507" s="25">
        <f t="shared" si="24"/>
        <v>1</v>
      </c>
      <c r="AT507" s="25">
        <f t="shared" si="23"/>
        <v>3</v>
      </c>
    </row>
    <row r="508" spans="1:46" ht="30">
      <c r="A508" s="96" t="s">
        <v>493</v>
      </c>
      <c r="B508" s="96" t="s">
        <v>903</v>
      </c>
      <c r="C508" s="96" t="s">
        <v>898</v>
      </c>
      <c r="D508" s="96" t="s">
        <v>1365</v>
      </c>
      <c r="E508" s="96" t="s">
        <v>482</v>
      </c>
      <c r="F508" s="97">
        <v>13000</v>
      </c>
      <c r="G508" s="97">
        <v>1</v>
      </c>
      <c r="H508" s="96" t="s">
        <v>31</v>
      </c>
      <c r="I508" s="96" t="s">
        <v>2</v>
      </c>
      <c r="J508" s="98" t="s">
        <v>1366</v>
      </c>
      <c r="K508" s="97">
        <v>1</v>
      </c>
      <c r="L508" s="97">
        <v>0</v>
      </c>
      <c r="M508" s="97">
        <v>0</v>
      </c>
      <c r="N508" s="97">
        <v>0</v>
      </c>
      <c r="O508" s="97">
        <v>0</v>
      </c>
      <c r="P508" s="97">
        <v>0</v>
      </c>
      <c r="Q508" s="97">
        <v>0</v>
      </c>
      <c r="R508" s="97">
        <v>1</v>
      </c>
      <c r="S508" s="97">
        <v>0</v>
      </c>
      <c r="T508" s="97">
        <v>0</v>
      </c>
      <c r="U508" s="97">
        <v>0</v>
      </c>
      <c r="V508" s="97">
        <v>0</v>
      </c>
      <c r="W508" s="97">
        <v>1</v>
      </c>
      <c r="X508" s="97">
        <v>1</v>
      </c>
      <c r="Y508" s="97">
        <v>0</v>
      </c>
      <c r="Z508" s="97">
        <v>0</v>
      </c>
      <c r="AA508" s="97">
        <v>0</v>
      </c>
      <c r="AB508" s="97">
        <v>0</v>
      </c>
      <c r="AC508" s="97">
        <v>0</v>
      </c>
      <c r="AD508" s="97">
        <v>1</v>
      </c>
      <c r="AE508" s="97">
        <v>1</v>
      </c>
      <c r="AF508" s="97">
        <v>0</v>
      </c>
      <c r="AG508" s="97">
        <v>0</v>
      </c>
      <c r="AH508" s="97">
        <v>0</v>
      </c>
      <c r="AI508" s="97">
        <v>1</v>
      </c>
      <c r="AJ508" s="97">
        <v>1</v>
      </c>
      <c r="AK508" s="97">
        <v>1</v>
      </c>
      <c r="AL508" s="97">
        <v>1</v>
      </c>
      <c r="AM508" s="97">
        <v>2</v>
      </c>
      <c r="AN508" s="96" t="s">
        <v>487</v>
      </c>
      <c r="AO508" s="97">
        <v>1</v>
      </c>
      <c r="AP508" s="31">
        <f>IFERROR(IF(AN508="CIKDITIRO",VLOOKUP(A508,'BR DTG CIKDITIRO'!C:E,3,0),IF(FR_HITUNG_MINMAX!AN508="PESALAKAN",VLOOKUP(FR_HITUNG_MINMAX!A508,'BR DTG ADW'!C:E,3,0),IF(FR_HITUNG_MINMAX!AN508="PACUL",VLOOKUP(FR_HITUNG_MINMAX!A508,'BR DTG PACUL'!C:E,3,0),IF(FR_HITUNG_MINMAX!AN508="TRAYEMAN",VLOOKUP(FR_HITUNG_MINMAX!A508,'BR DTG TRAYEMAN'!C:E,3,0),"?")))),0)</f>
        <v>0</v>
      </c>
      <c r="AQ508" s="31">
        <f>IF(AN508="PACUL",VLOOKUP(A508,'STOK PACUL'!C:H,6,0),IF(FR_HITUNG_MINMAX!AN508="PESALAKAN",VLOOKUP(FR_HITUNG_MINMAX!A508,'STOK PESALAKAN'!C:H,6,0),IF(FR_HITUNG_MINMAX!AN508="CIKDITIRO",VLOOKUP(FR_HITUNG_MINMAX!A508,'STOK CIKDITIRO'!C:H,6,0),IF(FR_HITUNG_MINMAX!AN508="TRAYEMAN",VLOOKUP(FR_HITUNG_MINMAX!A508,'STOK TRAYEMAN'!C:H,6,0),"?"))))</f>
        <v>1</v>
      </c>
      <c r="AR508" s="25">
        <f t="shared" si="25"/>
        <v>1</v>
      </c>
      <c r="AS508" s="25">
        <f t="shared" si="24"/>
        <v>1</v>
      </c>
      <c r="AT508" s="25">
        <f t="shared" si="23"/>
        <v>3</v>
      </c>
    </row>
    <row r="509" spans="1:46" ht="30">
      <c r="A509" s="96" t="s">
        <v>1940</v>
      </c>
      <c r="B509" s="96" t="s">
        <v>1941</v>
      </c>
      <c r="C509" s="96" t="s">
        <v>876</v>
      </c>
      <c r="D509" s="96" t="s">
        <v>1365</v>
      </c>
      <c r="E509" s="96" t="s">
        <v>482</v>
      </c>
      <c r="F509" s="97">
        <v>13500</v>
      </c>
      <c r="G509" s="97">
        <v>1</v>
      </c>
      <c r="H509" s="96" t="s">
        <v>1185</v>
      </c>
      <c r="I509" s="96" t="s">
        <v>1185</v>
      </c>
      <c r="J509" s="98">
        <v>1</v>
      </c>
      <c r="K509" s="97">
        <v>1</v>
      </c>
      <c r="L509" s="97">
        <v>0</v>
      </c>
      <c r="M509" s="97">
        <v>0</v>
      </c>
      <c r="N509" s="97">
        <v>0</v>
      </c>
      <c r="O509" s="97">
        <v>0</v>
      </c>
      <c r="P509" s="97">
        <v>0</v>
      </c>
      <c r="Q509" s="97">
        <v>0</v>
      </c>
      <c r="R509" s="97">
        <v>0</v>
      </c>
      <c r="S509" s="97">
        <v>0</v>
      </c>
      <c r="T509" s="97">
        <v>0</v>
      </c>
      <c r="U509" s="97">
        <v>1</v>
      </c>
      <c r="V509" s="97">
        <v>0</v>
      </c>
      <c r="W509" s="97">
        <v>1</v>
      </c>
      <c r="X509" s="97">
        <v>1</v>
      </c>
      <c r="Y509" s="97">
        <v>0</v>
      </c>
      <c r="Z509" s="97">
        <v>0</v>
      </c>
      <c r="AA509" s="97">
        <v>0</v>
      </c>
      <c r="AB509" s="97">
        <v>0</v>
      </c>
      <c r="AC509" s="97">
        <v>0</v>
      </c>
      <c r="AD509" s="97">
        <v>0</v>
      </c>
      <c r="AE509" s="97">
        <v>0</v>
      </c>
      <c r="AF509" s="97">
        <v>0</v>
      </c>
      <c r="AG509" s="97">
        <v>1</v>
      </c>
      <c r="AH509" s="97">
        <v>1</v>
      </c>
      <c r="AI509" s="97">
        <v>1</v>
      </c>
      <c r="AJ509" s="97">
        <v>1</v>
      </c>
      <c r="AK509" s="97">
        <v>1</v>
      </c>
      <c r="AL509" s="97">
        <v>0</v>
      </c>
      <c r="AM509" s="97">
        <v>0</v>
      </c>
      <c r="AN509" s="96" t="s">
        <v>487</v>
      </c>
      <c r="AO509" s="97">
        <v>0</v>
      </c>
      <c r="AP509" s="31">
        <f>IFERROR(IF(AN509="CIKDITIRO",VLOOKUP(A509,'BR DTG CIKDITIRO'!C:E,3,0),IF(FR_HITUNG_MINMAX!AN509="PESALAKAN",VLOOKUP(FR_HITUNG_MINMAX!A509,'BR DTG ADW'!C:E,3,0),IF(FR_HITUNG_MINMAX!AN509="PACUL",VLOOKUP(FR_HITUNG_MINMAX!A509,'BR DTG PACUL'!C:E,3,0),IF(FR_HITUNG_MINMAX!AN509="TRAYEMAN",VLOOKUP(FR_HITUNG_MINMAX!A509,'BR DTG TRAYEMAN'!C:E,3,0),"?")))),0)</f>
        <v>0</v>
      </c>
      <c r="AQ509" s="31">
        <f>IF(AN509="PACUL",VLOOKUP(A509,'STOK PACUL'!C:H,6,0),IF(FR_HITUNG_MINMAX!AN509="PESALAKAN",VLOOKUP(FR_HITUNG_MINMAX!A509,'STOK PESALAKAN'!C:H,6,0),IF(FR_HITUNG_MINMAX!AN509="CIKDITIRO",VLOOKUP(FR_HITUNG_MINMAX!A509,'STOK CIKDITIRO'!C:H,6,0),IF(FR_HITUNG_MINMAX!AN509="TRAYEMAN",VLOOKUP(FR_HITUNG_MINMAX!A509,'STOK TRAYEMAN'!C:H,6,0),"?"))))</f>
        <v>0</v>
      </c>
      <c r="AR509" s="25">
        <f t="shared" si="25"/>
        <v>0</v>
      </c>
      <c r="AS509" s="25">
        <f t="shared" si="24"/>
        <v>0</v>
      </c>
      <c r="AT509" s="25">
        <f t="shared" si="23"/>
        <v>1</v>
      </c>
    </row>
    <row r="510" spans="1:46" ht="30">
      <c r="A510" s="96" t="s">
        <v>192</v>
      </c>
      <c r="B510" s="96" t="s">
        <v>906</v>
      </c>
      <c r="C510" s="96" t="s">
        <v>876</v>
      </c>
      <c r="D510" s="96" t="s">
        <v>1365</v>
      </c>
      <c r="E510" s="96" t="s">
        <v>482</v>
      </c>
      <c r="F510" s="97">
        <v>17000</v>
      </c>
      <c r="G510" s="97">
        <v>1</v>
      </c>
      <c r="H510" s="96" t="s">
        <v>31</v>
      </c>
      <c r="I510" s="96" t="s">
        <v>2</v>
      </c>
      <c r="J510" s="98">
        <v>1</v>
      </c>
      <c r="K510" s="97">
        <v>1</v>
      </c>
      <c r="L510" s="97">
        <v>0</v>
      </c>
      <c r="M510" s="97">
        <v>0</v>
      </c>
      <c r="N510" s="97">
        <v>0</v>
      </c>
      <c r="O510" s="97">
        <v>0</v>
      </c>
      <c r="P510" s="97">
        <v>0</v>
      </c>
      <c r="Q510" s="97">
        <v>0</v>
      </c>
      <c r="R510" s="97">
        <v>2</v>
      </c>
      <c r="S510" s="97">
        <v>1</v>
      </c>
      <c r="T510" s="97">
        <v>0</v>
      </c>
      <c r="U510" s="97">
        <v>0</v>
      </c>
      <c r="V510" s="97">
        <v>0</v>
      </c>
      <c r="W510" s="97">
        <v>1</v>
      </c>
      <c r="X510" s="97">
        <v>2</v>
      </c>
      <c r="Y510" s="97">
        <v>0</v>
      </c>
      <c r="Z510" s="97">
        <v>0</v>
      </c>
      <c r="AA510" s="97">
        <v>0</v>
      </c>
      <c r="AB510" s="97">
        <v>0</v>
      </c>
      <c r="AC510" s="97">
        <v>0</v>
      </c>
      <c r="AD510" s="97">
        <v>2</v>
      </c>
      <c r="AE510" s="97">
        <v>3</v>
      </c>
      <c r="AF510" s="97">
        <v>1</v>
      </c>
      <c r="AG510" s="97">
        <v>1</v>
      </c>
      <c r="AH510" s="97">
        <v>0</v>
      </c>
      <c r="AI510" s="97">
        <v>1</v>
      </c>
      <c r="AJ510" s="97">
        <v>1</v>
      </c>
      <c r="AK510" s="97">
        <v>3</v>
      </c>
      <c r="AL510" s="97">
        <v>0</v>
      </c>
      <c r="AM510" s="97">
        <v>0</v>
      </c>
      <c r="AN510" s="96" t="s">
        <v>487</v>
      </c>
      <c r="AO510" s="97">
        <v>3</v>
      </c>
      <c r="AP510" s="31">
        <f>IFERROR(IF(AN510="CIKDITIRO",VLOOKUP(A510,'BR DTG CIKDITIRO'!C:E,3,0),IF(FR_HITUNG_MINMAX!AN510="PESALAKAN",VLOOKUP(FR_HITUNG_MINMAX!A510,'BR DTG ADW'!C:E,3,0),IF(FR_HITUNG_MINMAX!AN510="PACUL",VLOOKUP(FR_HITUNG_MINMAX!A510,'BR DTG PACUL'!C:E,3,0),IF(FR_HITUNG_MINMAX!AN510="TRAYEMAN",VLOOKUP(FR_HITUNG_MINMAX!A510,'BR DTG TRAYEMAN'!C:E,3,0),"?")))),0)</f>
        <v>0</v>
      </c>
      <c r="AQ510" s="31">
        <f>IF(AN510="PACUL",VLOOKUP(A510,'STOK PACUL'!C:H,6,0),IF(FR_HITUNG_MINMAX!AN510="PESALAKAN",VLOOKUP(FR_HITUNG_MINMAX!A510,'STOK PESALAKAN'!C:H,6,0),IF(FR_HITUNG_MINMAX!AN510="CIKDITIRO",VLOOKUP(FR_HITUNG_MINMAX!A510,'STOK CIKDITIRO'!C:H,6,0),IF(FR_HITUNG_MINMAX!AN510="TRAYEMAN",VLOOKUP(FR_HITUNG_MINMAX!A510,'STOK TRAYEMAN'!C:H,6,0),"?"))))</f>
        <v>3</v>
      </c>
      <c r="AR510" s="25">
        <f t="shared" si="25"/>
        <v>3</v>
      </c>
      <c r="AS510" s="25">
        <f t="shared" si="24"/>
        <v>0</v>
      </c>
      <c r="AT510" s="25">
        <f t="shared" si="23"/>
        <v>4</v>
      </c>
    </row>
    <row r="511" spans="1:46" ht="30">
      <c r="A511" s="96" t="s">
        <v>1942</v>
      </c>
      <c r="B511" s="96" t="s">
        <v>907</v>
      </c>
      <c r="C511" s="96" t="s">
        <v>876</v>
      </c>
      <c r="D511" s="96" t="s">
        <v>1365</v>
      </c>
      <c r="E511" s="96" t="s">
        <v>482</v>
      </c>
      <c r="F511" s="97">
        <v>7500</v>
      </c>
      <c r="G511" s="97">
        <v>1</v>
      </c>
      <c r="H511" s="96" t="s">
        <v>1185</v>
      </c>
      <c r="I511" s="96" t="s">
        <v>1185</v>
      </c>
      <c r="J511" s="98">
        <v>1</v>
      </c>
      <c r="K511" s="97">
        <v>1</v>
      </c>
      <c r="L511" s="97">
        <v>0</v>
      </c>
      <c r="M511" s="97">
        <v>0</v>
      </c>
      <c r="N511" s="97">
        <v>0</v>
      </c>
      <c r="O511" s="97">
        <v>0</v>
      </c>
      <c r="P511" s="97">
        <v>0</v>
      </c>
      <c r="Q511" s="97">
        <v>0</v>
      </c>
      <c r="R511" s="97">
        <v>2</v>
      </c>
      <c r="S511" s="97">
        <v>2</v>
      </c>
      <c r="T511" s="97">
        <v>0</v>
      </c>
      <c r="U511" s="97">
        <v>0</v>
      </c>
      <c r="V511" s="97">
        <v>0</v>
      </c>
      <c r="W511" s="97">
        <v>0</v>
      </c>
      <c r="X511" s="97">
        <v>2</v>
      </c>
      <c r="Y511" s="97">
        <v>0</v>
      </c>
      <c r="Z511" s="97">
        <v>0</v>
      </c>
      <c r="AA511" s="97">
        <v>0</v>
      </c>
      <c r="AB511" s="97">
        <v>0</v>
      </c>
      <c r="AC511" s="97">
        <v>0</v>
      </c>
      <c r="AD511" s="97">
        <v>2</v>
      </c>
      <c r="AE511" s="97">
        <v>4</v>
      </c>
      <c r="AF511" s="97">
        <v>2</v>
      </c>
      <c r="AG511" s="97">
        <v>2</v>
      </c>
      <c r="AH511" s="97">
        <v>0</v>
      </c>
      <c r="AI511" s="97">
        <v>0</v>
      </c>
      <c r="AJ511" s="97">
        <v>0</v>
      </c>
      <c r="AK511" s="97">
        <v>4</v>
      </c>
      <c r="AL511" s="97">
        <v>0</v>
      </c>
      <c r="AM511" s="97">
        <v>0</v>
      </c>
      <c r="AN511" s="96" t="s">
        <v>487</v>
      </c>
      <c r="AO511" s="97">
        <v>0</v>
      </c>
      <c r="AP511" s="31">
        <f>IFERROR(IF(AN511="CIKDITIRO",VLOOKUP(A511,'BR DTG CIKDITIRO'!C:E,3,0),IF(FR_HITUNG_MINMAX!AN511="PESALAKAN",VLOOKUP(FR_HITUNG_MINMAX!A511,'BR DTG ADW'!C:E,3,0),IF(FR_HITUNG_MINMAX!AN511="PACUL",VLOOKUP(FR_HITUNG_MINMAX!A511,'BR DTG PACUL'!C:E,3,0),IF(FR_HITUNG_MINMAX!AN511="TRAYEMAN",VLOOKUP(FR_HITUNG_MINMAX!A511,'BR DTG TRAYEMAN'!C:E,3,0),"?")))),0)</f>
        <v>0</v>
      </c>
      <c r="AQ511" s="31">
        <f>IF(AN511="PACUL",VLOOKUP(A511,'STOK PACUL'!C:H,6,0),IF(FR_HITUNG_MINMAX!AN511="PESALAKAN",VLOOKUP(FR_HITUNG_MINMAX!A511,'STOK PESALAKAN'!C:H,6,0),IF(FR_HITUNG_MINMAX!AN511="CIKDITIRO",VLOOKUP(FR_HITUNG_MINMAX!A511,'STOK CIKDITIRO'!C:H,6,0),IF(FR_HITUNG_MINMAX!AN511="TRAYEMAN",VLOOKUP(FR_HITUNG_MINMAX!A511,'STOK TRAYEMAN'!C:H,6,0),"?"))))</f>
        <v>0</v>
      </c>
      <c r="AR511" s="25">
        <f t="shared" si="25"/>
        <v>0</v>
      </c>
      <c r="AS511" s="25">
        <f t="shared" si="24"/>
        <v>0</v>
      </c>
      <c r="AT511" s="25">
        <f t="shared" si="23"/>
        <v>1</v>
      </c>
    </row>
    <row r="512" spans="1:46" ht="30">
      <c r="A512" s="96" t="s">
        <v>193</v>
      </c>
      <c r="B512" s="96" t="s">
        <v>907</v>
      </c>
      <c r="C512" s="96" t="s">
        <v>876</v>
      </c>
      <c r="D512" s="96" t="s">
        <v>1365</v>
      </c>
      <c r="E512" s="96" t="s">
        <v>484</v>
      </c>
      <c r="F512" s="97">
        <v>7000</v>
      </c>
      <c r="G512" s="97">
        <v>1</v>
      </c>
      <c r="H512" s="96" t="s">
        <v>30</v>
      </c>
      <c r="I512" s="96" t="s">
        <v>2</v>
      </c>
      <c r="J512" s="98">
        <v>1</v>
      </c>
      <c r="K512" s="97">
        <v>1</v>
      </c>
      <c r="L512" s="97">
        <v>0</v>
      </c>
      <c r="M512" s="97">
        <v>2</v>
      </c>
      <c r="N512" s="97">
        <v>0</v>
      </c>
      <c r="O512" s="97">
        <v>0</v>
      </c>
      <c r="P512" s="97">
        <v>0</v>
      </c>
      <c r="Q512" s="97">
        <v>0</v>
      </c>
      <c r="R512" s="97">
        <v>0</v>
      </c>
      <c r="S512" s="97">
        <v>2</v>
      </c>
      <c r="T512" s="97">
        <v>0</v>
      </c>
      <c r="U512" s="97">
        <v>2</v>
      </c>
      <c r="V512" s="97">
        <v>0</v>
      </c>
      <c r="W512" s="97">
        <v>4</v>
      </c>
      <c r="X512" s="97">
        <v>4</v>
      </c>
      <c r="Y512" s="97">
        <v>2</v>
      </c>
      <c r="Z512" s="97">
        <v>2</v>
      </c>
      <c r="AA512" s="97">
        <v>0</v>
      </c>
      <c r="AB512" s="97">
        <v>0</v>
      </c>
      <c r="AC512" s="97">
        <v>0</v>
      </c>
      <c r="AD512" s="97">
        <v>0</v>
      </c>
      <c r="AE512" s="97">
        <v>2</v>
      </c>
      <c r="AF512" s="97">
        <v>2</v>
      </c>
      <c r="AG512" s="97">
        <v>4</v>
      </c>
      <c r="AH512" s="97">
        <v>2</v>
      </c>
      <c r="AI512" s="97">
        <v>4</v>
      </c>
      <c r="AJ512" s="97">
        <v>4</v>
      </c>
      <c r="AK512" s="97">
        <v>4</v>
      </c>
      <c r="AL512" s="97">
        <v>0</v>
      </c>
      <c r="AM512" s="97">
        <v>0</v>
      </c>
      <c r="AN512" s="96" t="s">
        <v>487</v>
      </c>
      <c r="AO512" s="97">
        <v>4</v>
      </c>
      <c r="AP512" s="31">
        <f>IFERROR(IF(AN512="CIKDITIRO",VLOOKUP(A512,'BR DTG CIKDITIRO'!C:E,3,0),IF(FR_HITUNG_MINMAX!AN512="PESALAKAN",VLOOKUP(FR_HITUNG_MINMAX!A512,'BR DTG ADW'!C:E,3,0),IF(FR_HITUNG_MINMAX!AN512="PACUL",VLOOKUP(FR_HITUNG_MINMAX!A512,'BR DTG PACUL'!C:E,3,0),IF(FR_HITUNG_MINMAX!AN512="TRAYEMAN",VLOOKUP(FR_HITUNG_MINMAX!A512,'BR DTG TRAYEMAN'!C:E,3,0),"?")))),0)</f>
        <v>0</v>
      </c>
      <c r="AQ512" s="31">
        <f>IF(AN512="PACUL",VLOOKUP(A512,'STOK PACUL'!C:H,6,0),IF(FR_HITUNG_MINMAX!AN512="PESALAKAN",VLOOKUP(FR_HITUNG_MINMAX!A512,'STOK PESALAKAN'!C:H,6,0),IF(FR_HITUNG_MINMAX!AN512="CIKDITIRO",VLOOKUP(FR_HITUNG_MINMAX!A512,'STOK CIKDITIRO'!C:H,6,0),IF(FR_HITUNG_MINMAX!AN512="TRAYEMAN",VLOOKUP(FR_HITUNG_MINMAX!A512,'STOK TRAYEMAN'!C:H,6,0),"?"))))</f>
        <v>4</v>
      </c>
      <c r="AR512" s="25">
        <f t="shared" si="25"/>
        <v>4</v>
      </c>
      <c r="AS512" s="25">
        <f t="shared" si="24"/>
        <v>0</v>
      </c>
      <c r="AT512" s="25">
        <f t="shared" si="23"/>
        <v>4</v>
      </c>
    </row>
    <row r="513" spans="1:46" ht="30">
      <c r="A513" s="96" t="s">
        <v>539</v>
      </c>
      <c r="B513" s="96" t="s">
        <v>908</v>
      </c>
      <c r="C513" s="96" t="s">
        <v>876</v>
      </c>
      <c r="D513" s="96" t="s">
        <v>1365</v>
      </c>
      <c r="E513" s="96" t="s">
        <v>482</v>
      </c>
      <c r="F513" s="97">
        <v>14000</v>
      </c>
      <c r="G513" s="97">
        <v>1</v>
      </c>
      <c r="H513" s="96" t="s">
        <v>1185</v>
      </c>
      <c r="I513" s="96" t="s">
        <v>1185</v>
      </c>
      <c r="J513" s="98">
        <v>1</v>
      </c>
      <c r="K513" s="97">
        <v>1</v>
      </c>
      <c r="L513" s="97">
        <v>0</v>
      </c>
      <c r="M513" s="97">
        <v>0</v>
      </c>
      <c r="N513" s="97">
        <v>0</v>
      </c>
      <c r="O513" s="97">
        <v>0</v>
      </c>
      <c r="P513" s="97">
        <v>0</v>
      </c>
      <c r="Q513" s="97">
        <v>0</v>
      </c>
      <c r="R513" s="97">
        <v>0</v>
      </c>
      <c r="S513" s="97">
        <v>0</v>
      </c>
      <c r="T513" s="97">
        <v>0</v>
      </c>
      <c r="U513" s="97">
        <v>1</v>
      </c>
      <c r="V513" s="97">
        <v>0</v>
      </c>
      <c r="W513" s="97">
        <v>1</v>
      </c>
      <c r="X513" s="97">
        <v>1</v>
      </c>
      <c r="Y513" s="97">
        <v>0</v>
      </c>
      <c r="Z513" s="97">
        <v>0</v>
      </c>
      <c r="AA513" s="97">
        <v>0</v>
      </c>
      <c r="AB513" s="97">
        <v>0</v>
      </c>
      <c r="AC513" s="97">
        <v>0</v>
      </c>
      <c r="AD513" s="97">
        <v>0</v>
      </c>
      <c r="AE513" s="97">
        <v>0</v>
      </c>
      <c r="AF513" s="97">
        <v>0</v>
      </c>
      <c r="AG513" s="97">
        <v>1</v>
      </c>
      <c r="AH513" s="97">
        <v>1</v>
      </c>
      <c r="AI513" s="97">
        <v>1</v>
      </c>
      <c r="AJ513" s="97">
        <v>1</v>
      </c>
      <c r="AK513" s="97">
        <v>1</v>
      </c>
      <c r="AL513" s="97">
        <v>0</v>
      </c>
      <c r="AM513" s="97">
        <v>0</v>
      </c>
      <c r="AN513" s="96" t="s">
        <v>487</v>
      </c>
      <c r="AO513" s="97">
        <v>1</v>
      </c>
      <c r="AP513" s="31">
        <f>IFERROR(IF(AN513="CIKDITIRO",VLOOKUP(A513,'BR DTG CIKDITIRO'!C:E,3,0),IF(FR_HITUNG_MINMAX!AN513="PESALAKAN",VLOOKUP(FR_HITUNG_MINMAX!A513,'BR DTG ADW'!C:E,3,0),IF(FR_HITUNG_MINMAX!AN513="PACUL",VLOOKUP(FR_HITUNG_MINMAX!A513,'BR DTG PACUL'!C:E,3,0),IF(FR_HITUNG_MINMAX!AN513="TRAYEMAN",VLOOKUP(FR_HITUNG_MINMAX!A513,'BR DTG TRAYEMAN'!C:E,3,0),"?")))),0)</f>
        <v>0</v>
      </c>
      <c r="AQ513" s="31">
        <f>IF(AN513="PACUL",VLOOKUP(A513,'STOK PACUL'!C:H,6,0),IF(FR_HITUNG_MINMAX!AN513="PESALAKAN",VLOOKUP(FR_HITUNG_MINMAX!A513,'STOK PESALAKAN'!C:H,6,0),IF(FR_HITUNG_MINMAX!AN513="CIKDITIRO",VLOOKUP(FR_HITUNG_MINMAX!A513,'STOK CIKDITIRO'!C:H,6,0),IF(FR_HITUNG_MINMAX!AN513="TRAYEMAN",VLOOKUP(FR_HITUNG_MINMAX!A513,'STOK TRAYEMAN'!C:H,6,0),"?"))))</f>
        <v>1</v>
      </c>
      <c r="AR513" s="25">
        <f t="shared" si="25"/>
        <v>1</v>
      </c>
      <c r="AS513" s="25">
        <f t="shared" si="24"/>
        <v>0</v>
      </c>
      <c r="AT513" s="25">
        <f t="shared" si="23"/>
        <v>3</v>
      </c>
    </row>
    <row r="514" spans="1:46" ht="30">
      <c r="A514" s="96" t="s">
        <v>494</v>
      </c>
      <c r="B514" s="96" t="s">
        <v>909</v>
      </c>
      <c r="C514" s="96" t="s">
        <v>876</v>
      </c>
      <c r="D514" s="96" t="s">
        <v>1365</v>
      </c>
      <c r="E514" s="96" t="s">
        <v>482</v>
      </c>
      <c r="F514" s="97">
        <v>22000</v>
      </c>
      <c r="G514" s="97">
        <v>1</v>
      </c>
      <c r="H514" s="96" t="s">
        <v>1185</v>
      </c>
      <c r="I514" s="96" t="s">
        <v>1185</v>
      </c>
      <c r="J514" s="98">
        <v>1</v>
      </c>
      <c r="K514" s="97">
        <v>1</v>
      </c>
      <c r="L514" s="97">
        <v>0</v>
      </c>
      <c r="M514" s="97">
        <v>0</v>
      </c>
      <c r="N514" s="97">
        <v>0</v>
      </c>
      <c r="O514" s="97">
        <v>0</v>
      </c>
      <c r="P514" s="97">
        <v>0</v>
      </c>
      <c r="Q514" s="97">
        <v>0</v>
      </c>
      <c r="R514" s="97">
        <v>1</v>
      </c>
      <c r="S514" s="97">
        <v>0</v>
      </c>
      <c r="T514" s="97">
        <v>0</v>
      </c>
      <c r="U514" s="97">
        <v>0</v>
      </c>
      <c r="V514" s="97">
        <v>0</v>
      </c>
      <c r="W514" s="97">
        <v>1</v>
      </c>
      <c r="X514" s="97">
        <v>1</v>
      </c>
      <c r="Y514" s="97">
        <v>0</v>
      </c>
      <c r="Z514" s="97">
        <v>0</v>
      </c>
      <c r="AA514" s="97">
        <v>0</v>
      </c>
      <c r="AB514" s="97">
        <v>0</v>
      </c>
      <c r="AC514" s="97">
        <v>0</v>
      </c>
      <c r="AD514" s="97">
        <v>1</v>
      </c>
      <c r="AE514" s="97">
        <v>1</v>
      </c>
      <c r="AF514" s="97">
        <v>0</v>
      </c>
      <c r="AG514" s="97">
        <v>0</v>
      </c>
      <c r="AH514" s="97">
        <v>0</v>
      </c>
      <c r="AI514" s="97">
        <v>1</v>
      </c>
      <c r="AJ514" s="97">
        <v>1</v>
      </c>
      <c r="AK514" s="97">
        <v>1</v>
      </c>
      <c r="AL514" s="97">
        <v>0</v>
      </c>
      <c r="AM514" s="97">
        <v>0</v>
      </c>
      <c r="AN514" s="96" t="s">
        <v>487</v>
      </c>
      <c r="AO514" s="97">
        <v>1</v>
      </c>
      <c r="AP514" s="31">
        <f>IFERROR(IF(AN514="CIKDITIRO",VLOOKUP(A514,'BR DTG CIKDITIRO'!C:E,3,0),IF(FR_HITUNG_MINMAX!AN514="PESALAKAN",VLOOKUP(FR_HITUNG_MINMAX!A514,'BR DTG ADW'!C:E,3,0),IF(FR_HITUNG_MINMAX!AN514="PACUL",VLOOKUP(FR_HITUNG_MINMAX!A514,'BR DTG PACUL'!C:E,3,0),IF(FR_HITUNG_MINMAX!AN514="TRAYEMAN",VLOOKUP(FR_HITUNG_MINMAX!A514,'BR DTG TRAYEMAN'!C:E,3,0),"?")))),0)</f>
        <v>0</v>
      </c>
      <c r="AQ514" s="31">
        <f>IF(AN514="PACUL",VLOOKUP(A514,'STOK PACUL'!C:H,6,0),IF(FR_HITUNG_MINMAX!AN514="PESALAKAN",VLOOKUP(FR_HITUNG_MINMAX!A514,'STOK PESALAKAN'!C:H,6,0),IF(FR_HITUNG_MINMAX!AN514="CIKDITIRO",VLOOKUP(FR_HITUNG_MINMAX!A514,'STOK CIKDITIRO'!C:H,6,0),IF(FR_HITUNG_MINMAX!AN514="TRAYEMAN",VLOOKUP(FR_HITUNG_MINMAX!A514,'STOK TRAYEMAN'!C:H,6,0),"?"))))</f>
        <v>1</v>
      </c>
      <c r="AR514" s="25">
        <f t="shared" si="25"/>
        <v>1</v>
      </c>
      <c r="AS514" s="25">
        <f t="shared" si="24"/>
        <v>0</v>
      </c>
      <c r="AT514" s="25">
        <f t="shared" si="23"/>
        <v>3</v>
      </c>
    </row>
    <row r="515" spans="1:46" ht="30">
      <c r="A515" s="96" t="s">
        <v>614</v>
      </c>
      <c r="B515" s="96" t="s">
        <v>1403</v>
      </c>
      <c r="C515" s="96" t="s">
        <v>876</v>
      </c>
      <c r="D515" s="96" t="s">
        <v>1365</v>
      </c>
      <c r="E515" s="96" t="s">
        <v>482</v>
      </c>
      <c r="F515" s="97">
        <v>40000</v>
      </c>
      <c r="G515" s="97">
        <v>1</v>
      </c>
      <c r="H515" s="96" t="s">
        <v>1185</v>
      </c>
      <c r="I515" s="96" t="s">
        <v>1185</v>
      </c>
      <c r="J515" s="98">
        <v>1</v>
      </c>
      <c r="K515" s="97">
        <v>1</v>
      </c>
      <c r="L515" s="97">
        <v>0</v>
      </c>
      <c r="M515" s="97">
        <v>0</v>
      </c>
      <c r="N515" s="97">
        <v>0</v>
      </c>
      <c r="O515" s="97">
        <v>0</v>
      </c>
      <c r="P515" s="97">
        <v>0</v>
      </c>
      <c r="Q515" s="97">
        <v>0</v>
      </c>
      <c r="R515" s="97">
        <v>0</v>
      </c>
      <c r="S515" s="97">
        <v>1</v>
      </c>
      <c r="T515" s="97">
        <v>0</v>
      </c>
      <c r="U515" s="97">
        <v>0</v>
      </c>
      <c r="V515" s="97">
        <v>0</v>
      </c>
      <c r="W515" s="97">
        <v>0</v>
      </c>
      <c r="X515" s="97">
        <v>1</v>
      </c>
      <c r="Y515" s="97">
        <v>0</v>
      </c>
      <c r="Z515" s="97">
        <v>0</v>
      </c>
      <c r="AA515" s="97">
        <v>0</v>
      </c>
      <c r="AB515" s="97">
        <v>0</v>
      </c>
      <c r="AC515" s="97">
        <v>0</v>
      </c>
      <c r="AD515" s="97">
        <v>0</v>
      </c>
      <c r="AE515" s="97">
        <v>1</v>
      </c>
      <c r="AF515" s="97">
        <v>1</v>
      </c>
      <c r="AG515" s="97">
        <v>1</v>
      </c>
      <c r="AH515" s="97">
        <v>0</v>
      </c>
      <c r="AI515" s="97">
        <v>0</v>
      </c>
      <c r="AJ515" s="97">
        <v>0</v>
      </c>
      <c r="AK515" s="97">
        <v>1</v>
      </c>
      <c r="AL515" s="97">
        <v>0</v>
      </c>
      <c r="AM515" s="97">
        <v>0</v>
      </c>
      <c r="AN515" s="96" t="s">
        <v>487</v>
      </c>
      <c r="AO515" s="97">
        <v>2</v>
      </c>
      <c r="AP515" s="31">
        <f>IFERROR(IF(AN515="CIKDITIRO",VLOOKUP(A515,'BR DTG CIKDITIRO'!C:E,3,0),IF(FR_HITUNG_MINMAX!AN515="PESALAKAN",VLOOKUP(FR_HITUNG_MINMAX!A515,'BR DTG ADW'!C:E,3,0),IF(FR_HITUNG_MINMAX!AN515="PACUL",VLOOKUP(FR_HITUNG_MINMAX!A515,'BR DTG PACUL'!C:E,3,0),IF(FR_HITUNG_MINMAX!AN515="TRAYEMAN",VLOOKUP(FR_HITUNG_MINMAX!A515,'BR DTG TRAYEMAN'!C:E,3,0),"?")))),0)</f>
        <v>0</v>
      </c>
      <c r="AQ515" s="31">
        <f>IF(AN515="PACUL",VLOOKUP(A515,'STOK PACUL'!C:H,6,0),IF(FR_HITUNG_MINMAX!AN515="PESALAKAN",VLOOKUP(FR_HITUNG_MINMAX!A515,'STOK PESALAKAN'!C:H,6,0),IF(FR_HITUNG_MINMAX!AN515="CIKDITIRO",VLOOKUP(FR_HITUNG_MINMAX!A515,'STOK CIKDITIRO'!C:H,6,0),IF(FR_HITUNG_MINMAX!AN515="TRAYEMAN",VLOOKUP(FR_HITUNG_MINMAX!A515,'STOK TRAYEMAN'!C:H,6,0),"?"))))</f>
        <v>2</v>
      </c>
      <c r="AR515" s="25">
        <f t="shared" si="25"/>
        <v>2</v>
      </c>
      <c r="AS515" s="25">
        <f t="shared" si="24"/>
        <v>0</v>
      </c>
      <c r="AT515" s="25">
        <f t="shared" ref="AT515:AT578" si="26">COUNTIF(A:A,A515)</f>
        <v>2</v>
      </c>
    </row>
    <row r="516" spans="1:46" ht="30">
      <c r="A516" s="96" t="s">
        <v>194</v>
      </c>
      <c r="B516" s="96" t="s">
        <v>910</v>
      </c>
      <c r="C516" s="96" t="s">
        <v>888</v>
      </c>
      <c r="D516" s="96" t="s">
        <v>1365</v>
      </c>
      <c r="E516" s="96" t="s">
        <v>484</v>
      </c>
      <c r="F516" s="97">
        <v>9000</v>
      </c>
      <c r="G516" s="97">
        <v>1</v>
      </c>
      <c r="H516" s="96" t="s">
        <v>30</v>
      </c>
      <c r="I516" s="96" t="s">
        <v>1185</v>
      </c>
      <c r="J516" s="98">
        <v>1</v>
      </c>
      <c r="K516" s="97">
        <v>1</v>
      </c>
      <c r="L516" s="97">
        <v>0</v>
      </c>
      <c r="M516" s="97">
        <v>0</v>
      </c>
      <c r="N516" s="97">
        <v>1</v>
      </c>
      <c r="O516" s="97">
        <v>2</v>
      </c>
      <c r="P516" s="97">
        <v>0</v>
      </c>
      <c r="Q516" s="97">
        <v>0</v>
      </c>
      <c r="R516" s="97">
        <v>1</v>
      </c>
      <c r="S516" s="97">
        <v>0</v>
      </c>
      <c r="T516" s="97">
        <v>0</v>
      </c>
      <c r="U516" s="97">
        <v>1</v>
      </c>
      <c r="V516" s="97">
        <v>0</v>
      </c>
      <c r="W516" s="97">
        <v>1</v>
      </c>
      <c r="X516" s="97">
        <v>2</v>
      </c>
      <c r="Y516" s="97">
        <v>0</v>
      </c>
      <c r="Z516" s="97">
        <v>1</v>
      </c>
      <c r="AA516" s="97">
        <v>3</v>
      </c>
      <c r="AB516" s="97">
        <v>2</v>
      </c>
      <c r="AC516" s="97">
        <v>0</v>
      </c>
      <c r="AD516" s="97">
        <v>1</v>
      </c>
      <c r="AE516" s="97">
        <v>1</v>
      </c>
      <c r="AF516" s="97">
        <v>0</v>
      </c>
      <c r="AG516" s="97">
        <v>1</v>
      </c>
      <c r="AH516" s="97">
        <v>1</v>
      </c>
      <c r="AI516" s="97">
        <v>1</v>
      </c>
      <c r="AJ516" s="97">
        <v>1</v>
      </c>
      <c r="AK516" s="97">
        <v>3</v>
      </c>
      <c r="AL516" s="97">
        <v>2</v>
      </c>
      <c r="AM516" s="97">
        <v>3</v>
      </c>
      <c r="AN516" s="96" t="s">
        <v>487</v>
      </c>
      <c r="AO516" s="97">
        <v>3</v>
      </c>
      <c r="AP516" s="31">
        <f>IFERROR(IF(AN516="CIKDITIRO",VLOOKUP(A516,'BR DTG CIKDITIRO'!C:E,3,0),IF(FR_HITUNG_MINMAX!AN516="PESALAKAN",VLOOKUP(FR_HITUNG_MINMAX!A516,'BR DTG ADW'!C:E,3,0),IF(FR_HITUNG_MINMAX!AN516="PACUL",VLOOKUP(FR_HITUNG_MINMAX!A516,'BR DTG PACUL'!C:E,3,0),IF(FR_HITUNG_MINMAX!AN516="TRAYEMAN",VLOOKUP(FR_HITUNG_MINMAX!A516,'BR DTG TRAYEMAN'!C:E,3,0),"?")))),0)</f>
        <v>0</v>
      </c>
      <c r="AQ516" s="31">
        <f>IF(AN516="PACUL",VLOOKUP(A516,'STOK PACUL'!C:H,6,0),IF(FR_HITUNG_MINMAX!AN516="PESALAKAN",VLOOKUP(FR_HITUNG_MINMAX!A516,'STOK PESALAKAN'!C:H,6,0),IF(FR_HITUNG_MINMAX!AN516="CIKDITIRO",VLOOKUP(FR_HITUNG_MINMAX!A516,'STOK CIKDITIRO'!C:H,6,0),IF(FR_HITUNG_MINMAX!AN516="TRAYEMAN",VLOOKUP(FR_HITUNG_MINMAX!A516,'STOK TRAYEMAN'!C:H,6,0),"?"))))</f>
        <v>3</v>
      </c>
      <c r="AR516" s="25">
        <f t="shared" si="25"/>
        <v>3</v>
      </c>
      <c r="AS516" s="25">
        <f t="shared" si="24"/>
        <v>1</v>
      </c>
      <c r="AT516" s="25">
        <f t="shared" si="26"/>
        <v>3</v>
      </c>
    </row>
    <row r="517" spans="1:46" ht="30">
      <c r="A517" s="96" t="s">
        <v>195</v>
      </c>
      <c r="B517" s="96" t="s">
        <v>911</v>
      </c>
      <c r="C517" s="96" t="s">
        <v>898</v>
      </c>
      <c r="D517" s="96" t="s">
        <v>1365</v>
      </c>
      <c r="E517" s="96" t="s">
        <v>484</v>
      </c>
      <c r="F517" s="97">
        <v>29000</v>
      </c>
      <c r="G517" s="97">
        <v>1</v>
      </c>
      <c r="H517" s="96" t="s">
        <v>31</v>
      </c>
      <c r="I517" s="96" t="s">
        <v>2</v>
      </c>
      <c r="J517" s="98" t="s">
        <v>1366</v>
      </c>
      <c r="K517" s="97">
        <v>1</v>
      </c>
      <c r="L517" s="97">
        <v>0</v>
      </c>
      <c r="M517" s="97">
        <v>1</v>
      </c>
      <c r="N517" s="97">
        <v>0</v>
      </c>
      <c r="O517" s="97">
        <v>0</v>
      </c>
      <c r="P517" s="97">
        <v>1</v>
      </c>
      <c r="Q517" s="97">
        <v>0</v>
      </c>
      <c r="R517" s="97">
        <v>0</v>
      </c>
      <c r="S517" s="97">
        <v>2</v>
      </c>
      <c r="T517" s="97">
        <v>0</v>
      </c>
      <c r="U517" s="97">
        <v>1</v>
      </c>
      <c r="V517" s="97">
        <v>0</v>
      </c>
      <c r="W517" s="97">
        <v>1</v>
      </c>
      <c r="X517" s="97">
        <v>2</v>
      </c>
      <c r="Y517" s="97">
        <v>1</v>
      </c>
      <c r="Z517" s="97">
        <v>1</v>
      </c>
      <c r="AA517" s="97">
        <v>0</v>
      </c>
      <c r="AB517" s="97">
        <v>1</v>
      </c>
      <c r="AC517" s="97">
        <v>1</v>
      </c>
      <c r="AD517" s="97">
        <v>0</v>
      </c>
      <c r="AE517" s="97">
        <v>2</v>
      </c>
      <c r="AF517" s="97">
        <v>2</v>
      </c>
      <c r="AG517" s="97">
        <v>3</v>
      </c>
      <c r="AH517" s="97">
        <v>1</v>
      </c>
      <c r="AI517" s="97">
        <v>1</v>
      </c>
      <c r="AJ517" s="97">
        <v>1</v>
      </c>
      <c r="AK517" s="97">
        <v>3</v>
      </c>
      <c r="AL517" s="97">
        <v>2</v>
      </c>
      <c r="AM517" s="97">
        <v>3</v>
      </c>
      <c r="AN517" s="96" t="s">
        <v>487</v>
      </c>
      <c r="AO517" s="97">
        <v>3</v>
      </c>
      <c r="AP517" s="31">
        <f>IFERROR(IF(AN517="CIKDITIRO",VLOOKUP(A517,'BR DTG CIKDITIRO'!C:E,3,0),IF(FR_HITUNG_MINMAX!AN517="PESALAKAN",VLOOKUP(FR_HITUNG_MINMAX!A517,'BR DTG ADW'!C:E,3,0),IF(FR_HITUNG_MINMAX!AN517="PACUL",VLOOKUP(FR_HITUNG_MINMAX!A517,'BR DTG PACUL'!C:E,3,0),IF(FR_HITUNG_MINMAX!AN517="TRAYEMAN",VLOOKUP(FR_HITUNG_MINMAX!A517,'BR DTG TRAYEMAN'!C:E,3,0),"?")))),0)</f>
        <v>0</v>
      </c>
      <c r="AQ517" s="31">
        <f>IF(AN517="PACUL",VLOOKUP(A517,'STOK PACUL'!C:H,6,0),IF(FR_HITUNG_MINMAX!AN517="PESALAKAN",VLOOKUP(FR_HITUNG_MINMAX!A517,'STOK PESALAKAN'!C:H,6,0),IF(FR_HITUNG_MINMAX!AN517="CIKDITIRO",VLOOKUP(FR_HITUNG_MINMAX!A517,'STOK CIKDITIRO'!C:H,6,0),IF(FR_HITUNG_MINMAX!AN517="TRAYEMAN",VLOOKUP(FR_HITUNG_MINMAX!A517,'STOK TRAYEMAN'!C:H,6,0),"?"))))</f>
        <v>3</v>
      </c>
      <c r="AR517" s="25">
        <f t="shared" si="25"/>
        <v>3</v>
      </c>
      <c r="AS517" s="25">
        <f t="shared" si="24"/>
        <v>1</v>
      </c>
      <c r="AT517" s="25">
        <f t="shared" si="26"/>
        <v>4</v>
      </c>
    </row>
    <row r="518" spans="1:46" ht="30">
      <c r="A518" s="96" t="s">
        <v>196</v>
      </c>
      <c r="B518" s="96" t="s">
        <v>912</v>
      </c>
      <c r="C518" s="96" t="s">
        <v>876</v>
      </c>
      <c r="D518" s="96" t="s">
        <v>1365</v>
      </c>
      <c r="E518" s="96" t="s">
        <v>482</v>
      </c>
      <c r="F518" s="97">
        <v>27500</v>
      </c>
      <c r="G518" s="97">
        <v>1</v>
      </c>
      <c r="H518" s="96" t="s">
        <v>31</v>
      </c>
      <c r="I518" s="96" t="s">
        <v>2</v>
      </c>
      <c r="J518" s="98" t="s">
        <v>1366</v>
      </c>
      <c r="K518" s="97">
        <v>1</v>
      </c>
      <c r="L518" s="97">
        <v>0</v>
      </c>
      <c r="M518" s="97">
        <v>0</v>
      </c>
      <c r="N518" s="97">
        <v>0</v>
      </c>
      <c r="O518" s="97">
        <v>0</v>
      </c>
      <c r="P518" s="97">
        <v>1</v>
      </c>
      <c r="Q518" s="97">
        <v>0</v>
      </c>
      <c r="R518" s="97">
        <v>0</v>
      </c>
      <c r="S518" s="97">
        <v>0</v>
      </c>
      <c r="T518" s="97">
        <v>0</v>
      </c>
      <c r="U518" s="97">
        <v>0</v>
      </c>
      <c r="V518" s="97">
        <v>0</v>
      </c>
      <c r="W518" s="97">
        <v>0</v>
      </c>
      <c r="X518" s="97">
        <v>1</v>
      </c>
      <c r="Y518" s="97">
        <v>0</v>
      </c>
      <c r="Z518" s="97">
        <v>0</v>
      </c>
      <c r="AA518" s="97">
        <v>0</v>
      </c>
      <c r="AB518" s="97">
        <v>1</v>
      </c>
      <c r="AC518" s="97">
        <v>1</v>
      </c>
      <c r="AD518" s="97">
        <v>0</v>
      </c>
      <c r="AE518" s="97">
        <v>0</v>
      </c>
      <c r="AF518" s="97">
        <v>0</v>
      </c>
      <c r="AG518" s="97">
        <v>0</v>
      </c>
      <c r="AH518" s="97">
        <v>0</v>
      </c>
      <c r="AI518" s="97">
        <v>0</v>
      </c>
      <c r="AJ518" s="97">
        <v>0</v>
      </c>
      <c r="AK518" s="97">
        <v>1</v>
      </c>
      <c r="AL518" s="97">
        <v>0</v>
      </c>
      <c r="AM518" s="97">
        <v>0</v>
      </c>
      <c r="AN518" s="96" t="s">
        <v>487</v>
      </c>
      <c r="AO518" s="97">
        <v>1</v>
      </c>
      <c r="AP518" s="31">
        <f>IFERROR(IF(AN518="CIKDITIRO",VLOOKUP(A518,'BR DTG CIKDITIRO'!C:E,3,0),IF(FR_HITUNG_MINMAX!AN518="PESALAKAN",VLOOKUP(FR_HITUNG_MINMAX!A518,'BR DTG ADW'!C:E,3,0),IF(FR_HITUNG_MINMAX!AN518="PACUL",VLOOKUP(FR_HITUNG_MINMAX!A518,'BR DTG PACUL'!C:E,3,0),IF(FR_HITUNG_MINMAX!AN518="TRAYEMAN",VLOOKUP(FR_HITUNG_MINMAX!A518,'BR DTG TRAYEMAN'!C:E,3,0),"?")))),0)</f>
        <v>0</v>
      </c>
      <c r="AQ518" s="31">
        <f>IF(AN518="PACUL",VLOOKUP(A518,'STOK PACUL'!C:H,6,0),IF(FR_HITUNG_MINMAX!AN518="PESALAKAN",VLOOKUP(FR_HITUNG_MINMAX!A518,'STOK PESALAKAN'!C:H,6,0),IF(FR_HITUNG_MINMAX!AN518="CIKDITIRO",VLOOKUP(FR_HITUNG_MINMAX!A518,'STOK CIKDITIRO'!C:H,6,0),IF(FR_HITUNG_MINMAX!AN518="TRAYEMAN",VLOOKUP(FR_HITUNG_MINMAX!A518,'STOK TRAYEMAN'!C:H,6,0),"?"))))</f>
        <v>1</v>
      </c>
      <c r="AR518" s="25">
        <f t="shared" si="25"/>
        <v>1</v>
      </c>
      <c r="AS518" s="25">
        <f t="shared" si="24"/>
        <v>0</v>
      </c>
      <c r="AT518" s="25">
        <f t="shared" si="26"/>
        <v>2</v>
      </c>
    </row>
    <row r="519" spans="1:46" ht="30">
      <c r="A519" s="96" t="s">
        <v>1943</v>
      </c>
      <c r="B519" s="96" t="s">
        <v>1944</v>
      </c>
      <c r="C519" s="96" t="s">
        <v>876</v>
      </c>
      <c r="D519" s="96" t="s">
        <v>1365</v>
      </c>
      <c r="E519" s="96" t="s">
        <v>482</v>
      </c>
      <c r="F519" s="97">
        <v>79500</v>
      </c>
      <c r="G519" s="97">
        <v>1</v>
      </c>
      <c r="H519" s="96" t="s">
        <v>1185</v>
      </c>
      <c r="I519" s="96" t="s">
        <v>1185</v>
      </c>
      <c r="J519" s="98">
        <v>1</v>
      </c>
      <c r="K519" s="97">
        <v>1</v>
      </c>
      <c r="L519" s="97">
        <v>0</v>
      </c>
      <c r="M519" s="97">
        <v>0</v>
      </c>
      <c r="N519" s="97">
        <v>0</v>
      </c>
      <c r="O519" s="97">
        <v>1</v>
      </c>
      <c r="P519" s="97">
        <v>0</v>
      </c>
      <c r="Q519" s="97">
        <v>0</v>
      </c>
      <c r="R519" s="97">
        <v>0</v>
      </c>
      <c r="S519" s="97">
        <v>0</v>
      </c>
      <c r="T519" s="97">
        <v>0</v>
      </c>
      <c r="U519" s="97">
        <v>0</v>
      </c>
      <c r="V519" s="97">
        <v>0</v>
      </c>
      <c r="W519" s="97">
        <v>0</v>
      </c>
      <c r="X519" s="97">
        <v>1</v>
      </c>
      <c r="Y519" s="97">
        <v>0</v>
      </c>
      <c r="Z519" s="97">
        <v>0</v>
      </c>
      <c r="AA519" s="97">
        <v>1</v>
      </c>
      <c r="AB519" s="97">
        <v>1</v>
      </c>
      <c r="AC519" s="97">
        <v>0</v>
      </c>
      <c r="AD519" s="97">
        <v>0</v>
      </c>
      <c r="AE519" s="97">
        <v>0</v>
      </c>
      <c r="AF519" s="97">
        <v>0</v>
      </c>
      <c r="AG519" s="97">
        <v>0</v>
      </c>
      <c r="AH519" s="97">
        <v>0</v>
      </c>
      <c r="AI519" s="97">
        <v>0</v>
      </c>
      <c r="AJ519" s="97">
        <v>0</v>
      </c>
      <c r="AK519" s="97">
        <v>1</v>
      </c>
      <c r="AL519" s="97">
        <v>0</v>
      </c>
      <c r="AM519" s="97">
        <v>0</v>
      </c>
      <c r="AN519" s="96" t="s">
        <v>487</v>
      </c>
      <c r="AO519" s="97">
        <v>0</v>
      </c>
      <c r="AP519" s="31">
        <f>IFERROR(IF(AN519="CIKDITIRO",VLOOKUP(A519,'BR DTG CIKDITIRO'!C:E,3,0),IF(FR_HITUNG_MINMAX!AN519="PESALAKAN",VLOOKUP(FR_HITUNG_MINMAX!A519,'BR DTG ADW'!C:E,3,0),IF(FR_HITUNG_MINMAX!AN519="PACUL",VLOOKUP(FR_HITUNG_MINMAX!A519,'BR DTG PACUL'!C:E,3,0),IF(FR_HITUNG_MINMAX!AN519="TRAYEMAN",VLOOKUP(FR_HITUNG_MINMAX!A519,'BR DTG TRAYEMAN'!C:E,3,0),"?")))),0)</f>
        <v>0</v>
      </c>
      <c r="AQ519" s="31">
        <f>IF(AN519="PACUL",VLOOKUP(A519,'STOK PACUL'!C:H,6,0),IF(FR_HITUNG_MINMAX!AN519="PESALAKAN",VLOOKUP(FR_HITUNG_MINMAX!A519,'STOK PESALAKAN'!C:H,6,0),IF(FR_HITUNG_MINMAX!AN519="CIKDITIRO",VLOOKUP(FR_HITUNG_MINMAX!A519,'STOK CIKDITIRO'!C:H,6,0),IF(FR_HITUNG_MINMAX!AN519="TRAYEMAN",VLOOKUP(FR_HITUNG_MINMAX!A519,'STOK TRAYEMAN'!C:H,6,0),"?"))))</f>
        <v>0</v>
      </c>
      <c r="AR519" s="25">
        <f t="shared" si="25"/>
        <v>0</v>
      </c>
      <c r="AS519" s="25">
        <f t="shared" si="24"/>
        <v>0</v>
      </c>
      <c r="AT519" s="25">
        <f t="shared" si="26"/>
        <v>1</v>
      </c>
    </row>
    <row r="520" spans="1:46" ht="30">
      <c r="A520" s="96" t="s">
        <v>197</v>
      </c>
      <c r="B520" s="96" t="s">
        <v>913</v>
      </c>
      <c r="C520" s="96" t="s">
        <v>898</v>
      </c>
      <c r="D520" s="96" t="s">
        <v>1365</v>
      </c>
      <c r="E520" s="96" t="s">
        <v>484</v>
      </c>
      <c r="F520" s="97">
        <v>55000</v>
      </c>
      <c r="G520" s="97">
        <v>1</v>
      </c>
      <c r="H520" s="96" t="s">
        <v>31</v>
      </c>
      <c r="I520" s="96" t="s">
        <v>2</v>
      </c>
      <c r="J520" s="98" t="s">
        <v>1366</v>
      </c>
      <c r="K520" s="97">
        <v>1</v>
      </c>
      <c r="L520" s="97">
        <v>0</v>
      </c>
      <c r="M520" s="97">
        <v>0</v>
      </c>
      <c r="N520" s="97">
        <v>1</v>
      </c>
      <c r="O520" s="97">
        <v>0</v>
      </c>
      <c r="P520" s="97">
        <v>0</v>
      </c>
      <c r="Q520" s="97">
        <v>2</v>
      </c>
      <c r="R520" s="97">
        <v>1</v>
      </c>
      <c r="S520" s="97">
        <v>1</v>
      </c>
      <c r="T520" s="97">
        <v>0</v>
      </c>
      <c r="U520" s="97">
        <v>0</v>
      </c>
      <c r="V520" s="97">
        <v>0</v>
      </c>
      <c r="W520" s="97">
        <v>1</v>
      </c>
      <c r="X520" s="97">
        <v>2</v>
      </c>
      <c r="Y520" s="97">
        <v>0</v>
      </c>
      <c r="Z520" s="97">
        <v>1</v>
      </c>
      <c r="AA520" s="97">
        <v>1</v>
      </c>
      <c r="AB520" s="97">
        <v>0</v>
      </c>
      <c r="AC520" s="97">
        <v>2</v>
      </c>
      <c r="AD520" s="97">
        <v>3</v>
      </c>
      <c r="AE520" s="97">
        <v>2</v>
      </c>
      <c r="AF520" s="97">
        <v>1</v>
      </c>
      <c r="AG520" s="97">
        <v>1</v>
      </c>
      <c r="AH520" s="97">
        <v>0</v>
      </c>
      <c r="AI520" s="97">
        <v>1</v>
      </c>
      <c r="AJ520" s="97">
        <v>1</v>
      </c>
      <c r="AK520" s="97">
        <v>3</v>
      </c>
      <c r="AL520" s="97">
        <v>2</v>
      </c>
      <c r="AM520" s="97">
        <v>3</v>
      </c>
      <c r="AN520" s="96" t="s">
        <v>487</v>
      </c>
      <c r="AO520" s="97">
        <v>4</v>
      </c>
      <c r="AP520" s="31">
        <f>IFERROR(IF(AN520="CIKDITIRO",VLOOKUP(A520,'BR DTG CIKDITIRO'!C:E,3,0),IF(FR_HITUNG_MINMAX!AN520="PESALAKAN",VLOOKUP(FR_HITUNG_MINMAX!A520,'BR DTG ADW'!C:E,3,0),IF(FR_HITUNG_MINMAX!AN520="PACUL",VLOOKUP(FR_HITUNG_MINMAX!A520,'BR DTG PACUL'!C:E,3,0),IF(FR_HITUNG_MINMAX!AN520="TRAYEMAN",VLOOKUP(FR_HITUNG_MINMAX!A520,'BR DTG TRAYEMAN'!C:E,3,0),"?")))),0)</f>
        <v>0</v>
      </c>
      <c r="AQ520" s="31">
        <f>IF(AN520="PACUL",VLOOKUP(A520,'STOK PACUL'!C:H,6,0),IF(FR_HITUNG_MINMAX!AN520="PESALAKAN",VLOOKUP(FR_HITUNG_MINMAX!A520,'STOK PESALAKAN'!C:H,6,0),IF(FR_HITUNG_MINMAX!AN520="CIKDITIRO",VLOOKUP(FR_HITUNG_MINMAX!A520,'STOK CIKDITIRO'!C:H,6,0),IF(FR_HITUNG_MINMAX!AN520="TRAYEMAN",VLOOKUP(FR_HITUNG_MINMAX!A520,'STOK TRAYEMAN'!C:H,6,0),"?"))))</f>
        <v>4</v>
      </c>
      <c r="AR520" s="25">
        <f t="shared" si="25"/>
        <v>4</v>
      </c>
      <c r="AS520" s="25">
        <f t="shared" si="24"/>
        <v>1</v>
      </c>
      <c r="AT520" s="25">
        <f t="shared" si="26"/>
        <v>4</v>
      </c>
    </row>
    <row r="521" spans="1:46" ht="30">
      <c r="A521" s="96" t="s">
        <v>1945</v>
      </c>
      <c r="B521" s="96" t="s">
        <v>1946</v>
      </c>
      <c r="C521" s="96" t="s">
        <v>876</v>
      </c>
      <c r="D521" s="96" t="s">
        <v>1365</v>
      </c>
      <c r="E521" s="96" t="s">
        <v>482</v>
      </c>
      <c r="F521" s="97">
        <v>586000</v>
      </c>
      <c r="G521" s="97">
        <v>1</v>
      </c>
      <c r="H521" s="96" t="s">
        <v>1185</v>
      </c>
      <c r="I521" s="96" t="s">
        <v>1185</v>
      </c>
      <c r="J521" s="98">
        <v>1</v>
      </c>
      <c r="K521" s="97">
        <v>1</v>
      </c>
      <c r="L521" s="97">
        <v>0</v>
      </c>
      <c r="M521" s="97">
        <v>0</v>
      </c>
      <c r="N521" s="97">
        <v>0</v>
      </c>
      <c r="O521" s="97">
        <v>0</v>
      </c>
      <c r="P521" s="97">
        <v>0</v>
      </c>
      <c r="Q521" s="97">
        <v>0</v>
      </c>
      <c r="R521" s="97">
        <v>0</v>
      </c>
      <c r="S521" s="97">
        <v>0</v>
      </c>
      <c r="T521" s="97">
        <v>0</v>
      </c>
      <c r="U521" s="97">
        <v>0</v>
      </c>
      <c r="V521" s="97">
        <v>0</v>
      </c>
      <c r="W521" s="97">
        <v>1</v>
      </c>
      <c r="X521" s="97">
        <v>1</v>
      </c>
      <c r="Y521" s="97">
        <v>0</v>
      </c>
      <c r="Z521" s="97">
        <v>0</v>
      </c>
      <c r="AA521" s="97">
        <v>0</v>
      </c>
      <c r="AB521" s="97">
        <v>0</v>
      </c>
      <c r="AC521" s="97">
        <v>0</v>
      </c>
      <c r="AD521" s="97">
        <v>0</v>
      </c>
      <c r="AE521" s="97">
        <v>0</v>
      </c>
      <c r="AF521" s="97">
        <v>0</v>
      </c>
      <c r="AG521" s="97">
        <v>0</v>
      </c>
      <c r="AH521" s="97">
        <v>0</v>
      </c>
      <c r="AI521" s="97">
        <v>1</v>
      </c>
      <c r="AJ521" s="97">
        <v>1</v>
      </c>
      <c r="AK521" s="97">
        <v>1</v>
      </c>
      <c r="AL521" s="97">
        <v>0</v>
      </c>
      <c r="AM521" s="97">
        <v>0</v>
      </c>
      <c r="AN521" s="96" t="s">
        <v>487</v>
      </c>
      <c r="AO521" s="97">
        <v>0</v>
      </c>
      <c r="AP521" s="31">
        <f>IFERROR(IF(AN521="CIKDITIRO",VLOOKUP(A521,'BR DTG CIKDITIRO'!C:E,3,0),IF(FR_HITUNG_MINMAX!AN521="PESALAKAN",VLOOKUP(FR_HITUNG_MINMAX!A521,'BR DTG ADW'!C:E,3,0),IF(FR_HITUNG_MINMAX!AN521="PACUL",VLOOKUP(FR_HITUNG_MINMAX!A521,'BR DTG PACUL'!C:E,3,0),IF(FR_HITUNG_MINMAX!AN521="TRAYEMAN",VLOOKUP(FR_HITUNG_MINMAX!A521,'BR DTG TRAYEMAN'!C:E,3,0),"?")))),0)</f>
        <v>0</v>
      </c>
      <c r="AQ521" s="31">
        <f>IF(AN521="PACUL",VLOOKUP(A521,'STOK PACUL'!C:H,6,0),IF(FR_HITUNG_MINMAX!AN521="PESALAKAN",VLOOKUP(FR_HITUNG_MINMAX!A521,'STOK PESALAKAN'!C:H,6,0),IF(FR_HITUNG_MINMAX!AN521="CIKDITIRO",VLOOKUP(FR_HITUNG_MINMAX!A521,'STOK CIKDITIRO'!C:H,6,0),IF(FR_HITUNG_MINMAX!AN521="TRAYEMAN",VLOOKUP(FR_HITUNG_MINMAX!A521,'STOK TRAYEMAN'!C:H,6,0),"?"))))</f>
        <v>0</v>
      </c>
      <c r="AR521" s="25">
        <f t="shared" si="25"/>
        <v>0</v>
      </c>
      <c r="AS521" s="25">
        <f t="shared" si="24"/>
        <v>0</v>
      </c>
      <c r="AT521" s="25">
        <f t="shared" si="26"/>
        <v>1</v>
      </c>
    </row>
    <row r="522" spans="1:46" ht="30">
      <c r="A522" s="96" t="s">
        <v>814</v>
      </c>
      <c r="B522" s="96" t="s">
        <v>1715</v>
      </c>
      <c r="C522" s="96" t="s">
        <v>876</v>
      </c>
      <c r="D522" s="96" t="s">
        <v>1365</v>
      </c>
      <c r="E522" s="96" t="s">
        <v>482</v>
      </c>
      <c r="F522" s="97">
        <v>142000</v>
      </c>
      <c r="G522" s="97">
        <v>1</v>
      </c>
      <c r="H522" s="96" t="s">
        <v>1185</v>
      </c>
      <c r="I522" s="96" t="s">
        <v>1185</v>
      </c>
      <c r="J522" s="98">
        <v>1</v>
      </c>
      <c r="K522" s="97">
        <v>1</v>
      </c>
      <c r="L522" s="97">
        <v>0</v>
      </c>
      <c r="M522" s="97">
        <v>0</v>
      </c>
      <c r="N522" s="97">
        <v>0</v>
      </c>
      <c r="O522" s="97">
        <v>0</v>
      </c>
      <c r="P522" s="97">
        <v>0</v>
      </c>
      <c r="Q522" s="97">
        <v>0</v>
      </c>
      <c r="R522" s="97">
        <v>0</v>
      </c>
      <c r="S522" s="97">
        <v>1</v>
      </c>
      <c r="T522" s="97">
        <v>0</v>
      </c>
      <c r="U522" s="97">
        <v>0</v>
      </c>
      <c r="V522" s="97">
        <v>0</v>
      </c>
      <c r="W522" s="97">
        <v>1</v>
      </c>
      <c r="X522" s="97">
        <v>1</v>
      </c>
      <c r="Y522" s="97">
        <v>0</v>
      </c>
      <c r="Z522" s="97">
        <v>0</v>
      </c>
      <c r="AA522" s="97">
        <v>0</v>
      </c>
      <c r="AB522" s="97">
        <v>0</v>
      </c>
      <c r="AC522" s="97">
        <v>0</v>
      </c>
      <c r="AD522" s="97">
        <v>0</v>
      </c>
      <c r="AE522" s="97">
        <v>1</v>
      </c>
      <c r="AF522" s="97">
        <v>1</v>
      </c>
      <c r="AG522" s="97">
        <v>1</v>
      </c>
      <c r="AH522" s="97">
        <v>0</v>
      </c>
      <c r="AI522" s="97">
        <v>1</v>
      </c>
      <c r="AJ522" s="97">
        <v>1</v>
      </c>
      <c r="AK522" s="97">
        <v>1</v>
      </c>
      <c r="AL522" s="97">
        <v>0</v>
      </c>
      <c r="AM522" s="97">
        <v>0</v>
      </c>
      <c r="AN522" s="96" t="s">
        <v>487</v>
      </c>
      <c r="AO522" s="97">
        <v>0</v>
      </c>
      <c r="AP522" s="31">
        <f>IFERROR(IF(AN522="CIKDITIRO",VLOOKUP(A522,'BR DTG CIKDITIRO'!C:E,3,0),IF(FR_HITUNG_MINMAX!AN522="PESALAKAN",VLOOKUP(FR_HITUNG_MINMAX!A522,'BR DTG ADW'!C:E,3,0),IF(FR_HITUNG_MINMAX!AN522="PACUL",VLOOKUP(FR_HITUNG_MINMAX!A522,'BR DTG PACUL'!C:E,3,0),IF(FR_HITUNG_MINMAX!AN522="TRAYEMAN",VLOOKUP(FR_HITUNG_MINMAX!A522,'BR DTG TRAYEMAN'!C:E,3,0),"?")))),0)</f>
        <v>0</v>
      </c>
      <c r="AQ522" s="31">
        <f>IF(AN522="PACUL",VLOOKUP(A522,'STOK PACUL'!C:H,6,0),IF(FR_HITUNG_MINMAX!AN522="PESALAKAN",VLOOKUP(FR_HITUNG_MINMAX!A522,'STOK PESALAKAN'!C:H,6,0),IF(FR_HITUNG_MINMAX!AN522="CIKDITIRO",VLOOKUP(FR_HITUNG_MINMAX!A522,'STOK CIKDITIRO'!C:H,6,0),IF(FR_HITUNG_MINMAX!AN522="TRAYEMAN",VLOOKUP(FR_HITUNG_MINMAX!A522,'STOK TRAYEMAN'!C:H,6,0),"?"))))</f>
        <v>0</v>
      </c>
      <c r="AR522" s="25">
        <f t="shared" si="25"/>
        <v>0</v>
      </c>
      <c r="AS522" s="25">
        <f t="shared" si="24"/>
        <v>0</v>
      </c>
      <c r="AT522" s="25">
        <f t="shared" si="26"/>
        <v>2</v>
      </c>
    </row>
    <row r="523" spans="1:46" ht="30">
      <c r="A523" s="96" t="s">
        <v>198</v>
      </c>
      <c r="B523" s="96" t="s">
        <v>916</v>
      </c>
      <c r="C523" s="96" t="s">
        <v>876</v>
      </c>
      <c r="D523" s="96" t="s">
        <v>1365</v>
      </c>
      <c r="E523" s="96" t="s">
        <v>482</v>
      </c>
      <c r="F523" s="97">
        <v>123400</v>
      </c>
      <c r="G523" s="97">
        <v>1</v>
      </c>
      <c r="H523" s="96" t="s">
        <v>101</v>
      </c>
      <c r="I523" s="96" t="s">
        <v>2</v>
      </c>
      <c r="J523" s="98">
        <v>1</v>
      </c>
      <c r="K523" s="97">
        <v>1</v>
      </c>
      <c r="L523" s="97">
        <v>0</v>
      </c>
      <c r="M523" s="97">
        <v>0</v>
      </c>
      <c r="N523" s="97">
        <v>0</v>
      </c>
      <c r="O523" s="97">
        <v>0</v>
      </c>
      <c r="P523" s="97">
        <v>0</v>
      </c>
      <c r="Q523" s="97">
        <v>0</v>
      </c>
      <c r="R523" s="97">
        <v>1</v>
      </c>
      <c r="S523" s="97">
        <v>0</v>
      </c>
      <c r="T523" s="97">
        <v>0</v>
      </c>
      <c r="U523" s="97">
        <v>0</v>
      </c>
      <c r="V523" s="97">
        <v>0</v>
      </c>
      <c r="W523" s="97">
        <v>0</v>
      </c>
      <c r="X523" s="97">
        <v>1</v>
      </c>
      <c r="Y523" s="97">
        <v>0</v>
      </c>
      <c r="Z523" s="97">
        <v>0</v>
      </c>
      <c r="AA523" s="97">
        <v>0</v>
      </c>
      <c r="AB523" s="97">
        <v>0</v>
      </c>
      <c r="AC523" s="97">
        <v>0</v>
      </c>
      <c r="AD523" s="97">
        <v>1</v>
      </c>
      <c r="AE523" s="97">
        <v>1</v>
      </c>
      <c r="AF523" s="97">
        <v>0</v>
      </c>
      <c r="AG523" s="97">
        <v>0</v>
      </c>
      <c r="AH523" s="97">
        <v>0</v>
      </c>
      <c r="AI523" s="97">
        <v>0</v>
      </c>
      <c r="AJ523" s="97">
        <v>0</v>
      </c>
      <c r="AK523" s="97">
        <v>1</v>
      </c>
      <c r="AL523" s="97">
        <v>0</v>
      </c>
      <c r="AM523" s="97">
        <v>0</v>
      </c>
      <c r="AN523" s="96" t="s">
        <v>487</v>
      </c>
      <c r="AO523" s="97">
        <v>0</v>
      </c>
      <c r="AP523" s="31">
        <f>IFERROR(IF(AN523="CIKDITIRO",VLOOKUP(A523,'BR DTG CIKDITIRO'!C:E,3,0),IF(FR_HITUNG_MINMAX!AN523="PESALAKAN",VLOOKUP(FR_HITUNG_MINMAX!A523,'BR DTG ADW'!C:E,3,0),IF(FR_HITUNG_MINMAX!AN523="PACUL",VLOOKUP(FR_HITUNG_MINMAX!A523,'BR DTG PACUL'!C:E,3,0),IF(FR_HITUNG_MINMAX!AN523="TRAYEMAN",VLOOKUP(FR_HITUNG_MINMAX!A523,'BR DTG TRAYEMAN'!C:E,3,0),"?")))),0)</f>
        <v>0</v>
      </c>
      <c r="AQ523" s="31">
        <f>IF(AN523="PACUL",VLOOKUP(A523,'STOK PACUL'!C:H,6,0),IF(FR_HITUNG_MINMAX!AN523="PESALAKAN",VLOOKUP(FR_HITUNG_MINMAX!A523,'STOK PESALAKAN'!C:H,6,0),IF(FR_HITUNG_MINMAX!AN523="CIKDITIRO",VLOOKUP(FR_HITUNG_MINMAX!A523,'STOK CIKDITIRO'!C:H,6,0),IF(FR_HITUNG_MINMAX!AN523="TRAYEMAN",VLOOKUP(FR_HITUNG_MINMAX!A523,'STOK TRAYEMAN'!C:H,6,0),"?"))))</f>
        <v>0</v>
      </c>
      <c r="AR523" s="25">
        <f t="shared" si="25"/>
        <v>0</v>
      </c>
      <c r="AS523" s="25">
        <f t="shared" si="24"/>
        <v>0</v>
      </c>
      <c r="AT523" s="25">
        <f t="shared" si="26"/>
        <v>3</v>
      </c>
    </row>
    <row r="524" spans="1:46" ht="30">
      <c r="A524" s="96" t="s">
        <v>616</v>
      </c>
      <c r="B524" s="96" t="s">
        <v>917</v>
      </c>
      <c r="C524" s="96" t="s">
        <v>876</v>
      </c>
      <c r="D524" s="96" t="s">
        <v>1365</v>
      </c>
      <c r="E524" s="96" t="s">
        <v>482</v>
      </c>
      <c r="F524" s="97">
        <v>126000</v>
      </c>
      <c r="G524" s="97">
        <v>1</v>
      </c>
      <c r="H524" s="96" t="s">
        <v>31</v>
      </c>
      <c r="I524" s="96" t="s">
        <v>1185</v>
      </c>
      <c r="J524" s="98" t="s">
        <v>1366</v>
      </c>
      <c r="K524" s="97">
        <v>1</v>
      </c>
      <c r="L524" s="97">
        <v>0</v>
      </c>
      <c r="M524" s="97">
        <v>0</v>
      </c>
      <c r="N524" s="97">
        <v>0</v>
      </c>
      <c r="O524" s="97">
        <v>0</v>
      </c>
      <c r="P524" s="97">
        <v>0</v>
      </c>
      <c r="Q524" s="97">
        <v>0</v>
      </c>
      <c r="R524" s="97">
        <v>0</v>
      </c>
      <c r="S524" s="97">
        <v>0</v>
      </c>
      <c r="T524" s="97">
        <v>0</v>
      </c>
      <c r="U524" s="97">
        <v>1</v>
      </c>
      <c r="V524" s="97">
        <v>0</v>
      </c>
      <c r="W524" s="97">
        <v>0</v>
      </c>
      <c r="X524" s="97">
        <v>1</v>
      </c>
      <c r="Y524" s="97">
        <v>0</v>
      </c>
      <c r="Z524" s="97">
        <v>0</v>
      </c>
      <c r="AA524" s="97">
        <v>0</v>
      </c>
      <c r="AB524" s="97">
        <v>0</v>
      </c>
      <c r="AC524" s="97">
        <v>0</v>
      </c>
      <c r="AD524" s="97">
        <v>0</v>
      </c>
      <c r="AE524" s="97">
        <v>0</v>
      </c>
      <c r="AF524" s="97">
        <v>0</v>
      </c>
      <c r="AG524" s="97">
        <v>1</v>
      </c>
      <c r="AH524" s="97">
        <v>1</v>
      </c>
      <c r="AI524" s="97">
        <v>0</v>
      </c>
      <c r="AJ524" s="97">
        <v>0</v>
      </c>
      <c r="AK524" s="97">
        <v>1</v>
      </c>
      <c r="AL524" s="97">
        <v>0</v>
      </c>
      <c r="AM524" s="97">
        <v>0</v>
      </c>
      <c r="AN524" s="96" t="s">
        <v>487</v>
      </c>
      <c r="AO524" s="97">
        <v>0</v>
      </c>
      <c r="AP524" s="31">
        <f>IFERROR(IF(AN524="CIKDITIRO",VLOOKUP(A524,'BR DTG CIKDITIRO'!C:E,3,0),IF(FR_HITUNG_MINMAX!AN524="PESALAKAN",VLOOKUP(FR_HITUNG_MINMAX!A524,'BR DTG ADW'!C:E,3,0),IF(FR_HITUNG_MINMAX!AN524="PACUL",VLOOKUP(FR_HITUNG_MINMAX!A524,'BR DTG PACUL'!C:E,3,0),IF(FR_HITUNG_MINMAX!AN524="TRAYEMAN",VLOOKUP(FR_HITUNG_MINMAX!A524,'BR DTG TRAYEMAN'!C:E,3,0),"?")))),0)</f>
        <v>0</v>
      </c>
      <c r="AQ524" s="31">
        <f>IF(AN524="PACUL",VLOOKUP(A524,'STOK PACUL'!C:H,6,0),IF(FR_HITUNG_MINMAX!AN524="PESALAKAN",VLOOKUP(FR_HITUNG_MINMAX!A524,'STOK PESALAKAN'!C:H,6,0),IF(FR_HITUNG_MINMAX!AN524="CIKDITIRO",VLOOKUP(FR_HITUNG_MINMAX!A524,'STOK CIKDITIRO'!C:H,6,0),IF(FR_HITUNG_MINMAX!AN524="TRAYEMAN",VLOOKUP(FR_HITUNG_MINMAX!A524,'STOK TRAYEMAN'!C:H,6,0),"?"))))</f>
        <v>0</v>
      </c>
      <c r="AR524" s="25">
        <f t="shared" si="25"/>
        <v>0</v>
      </c>
      <c r="AS524" s="25">
        <f t="shared" si="24"/>
        <v>0</v>
      </c>
      <c r="AT524" s="25">
        <f t="shared" si="26"/>
        <v>2</v>
      </c>
    </row>
    <row r="525" spans="1:46" ht="30">
      <c r="A525" s="96" t="s">
        <v>540</v>
      </c>
      <c r="B525" s="96" t="s">
        <v>919</v>
      </c>
      <c r="C525" s="96" t="s">
        <v>918</v>
      </c>
      <c r="D525" s="96" t="s">
        <v>1365</v>
      </c>
      <c r="E525" s="96" t="s">
        <v>482</v>
      </c>
      <c r="F525" s="97">
        <v>75500</v>
      </c>
      <c r="G525" s="97">
        <v>1</v>
      </c>
      <c r="H525" s="96" t="s">
        <v>2</v>
      </c>
      <c r="I525" s="96" t="s">
        <v>2</v>
      </c>
      <c r="J525" s="98">
        <v>1</v>
      </c>
      <c r="K525" s="97">
        <v>1</v>
      </c>
      <c r="L525" s="97">
        <v>0</v>
      </c>
      <c r="M525" s="97">
        <v>0</v>
      </c>
      <c r="N525" s="97">
        <v>0</v>
      </c>
      <c r="O525" s="97">
        <v>0</v>
      </c>
      <c r="P525" s="97">
        <v>0</v>
      </c>
      <c r="Q525" s="97">
        <v>0</v>
      </c>
      <c r="R525" s="97">
        <v>0</v>
      </c>
      <c r="S525" s="97">
        <v>0</v>
      </c>
      <c r="T525" s="97">
        <v>0</v>
      </c>
      <c r="U525" s="97">
        <v>1</v>
      </c>
      <c r="V525" s="97">
        <v>0</v>
      </c>
      <c r="W525" s="97">
        <v>0</v>
      </c>
      <c r="X525" s="97">
        <v>1</v>
      </c>
      <c r="Y525" s="97">
        <v>0</v>
      </c>
      <c r="Z525" s="97">
        <v>0</v>
      </c>
      <c r="AA525" s="97">
        <v>0</v>
      </c>
      <c r="AB525" s="97">
        <v>0</v>
      </c>
      <c r="AC525" s="97">
        <v>0</v>
      </c>
      <c r="AD525" s="97">
        <v>0</v>
      </c>
      <c r="AE525" s="97">
        <v>0</v>
      </c>
      <c r="AF525" s="97">
        <v>0</v>
      </c>
      <c r="AG525" s="97">
        <v>1</v>
      </c>
      <c r="AH525" s="97">
        <v>1</v>
      </c>
      <c r="AI525" s="97">
        <v>0</v>
      </c>
      <c r="AJ525" s="97">
        <v>0</v>
      </c>
      <c r="AK525" s="97">
        <v>1</v>
      </c>
      <c r="AL525" s="97">
        <v>1</v>
      </c>
      <c r="AM525" s="97">
        <v>1</v>
      </c>
      <c r="AN525" s="96" t="s">
        <v>487</v>
      </c>
      <c r="AO525" s="97">
        <v>0</v>
      </c>
      <c r="AP525" s="31">
        <f>IFERROR(IF(AN525="CIKDITIRO",VLOOKUP(A525,'BR DTG CIKDITIRO'!C:E,3,0),IF(FR_HITUNG_MINMAX!AN525="PESALAKAN",VLOOKUP(FR_HITUNG_MINMAX!A525,'BR DTG ADW'!C:E,3,0),IF(FR_HITUNG_MINMAX!AN525="PACUL",VLOOKUP(FR_HITUNG_MINMAX!A525,'BR DTG PACUL'!C:E,3,0),IF(FR_HITUNG_MINMAX!AN525="TRAYEMAN",VLOOKUP(FR_HITUNG_MINMAX!A525,'BR DTG TRAYEMAN'!C:E,3,0),"?")))),0)</f>
        <v>0</v>
      </c>
      <c r="AQ525" s="31">
        <f>IF(AN525="PACUL",VLOOKUP(A525,'STOK PACUL'!C:H,6,0),IF(FR_HITUNG_MINMAX!AN525="PESALAKAN",VLOOKUP(FR_HITUNG_MINMAX!A525,'STOK PESALAKAN'!C:H,6,0),IF(FR_HITUNG_MINMAX!AN525="CIKDITIRO",VLOOKUP(FR_HITUNG_MINMAX!A525,'STOK CIKDITIRO'!C:H,6,0),IF(FR_HITUNG_MINMAX!AN525="TRAYEMAN",VLOOKUP(FR_HITUNG_MINMAX!A525,'STOK TRAYEMAN'!C:H,6,0),"?"))))</f>
        <v>0</v>
      </c>
      <c r="AR525" s="25">
        <f t="shared" si="25"/>
        <v>0</v>
      </c>
      <c r="AS525" s="25">
        <f t="shared" si="24"/>
        <v>1</v>
      </c>
      <c r="AT525" s="25">
        <f t="shared" si="26"/>
        <v>2</v>
      </c>
    </row>
    <row r="526" spans="1:46" ht="30">
      <c r="A526" s="96" t="s">
        <v>1947</v>
      </c>
      <c r="B526" s="96" t="s">
        <v>1948</v>
      </c>
      <c r="C526" s="96" t="s">
        <v>876</v>
      </c>
      <c r="D526" s="96" t="s">
        <v>1365</v>
      </c>
      <c r="E526" s="96" t="s">
        <v>482</v>
      </c>
      <c r="F526" s="97">
        <v>26000</v>
      </c>
      <c r="G526" s="97">
        <v>1</v>
      </c>
      <c r="H526" s="96" t="s">
        <v>1185</v>
      </c>
      <c r="I526" s="96" t="s">
        <v>1185</v>
      </c>
      <c r="J526" s="98">
        <v>1</v>
      </c>
      <c r="K526" s="97">
        <v>1</v>
      </c>
      <c r="L526" s="97">
        <v>0</v>
      </c>
      <c r="M526" s="97">
        <v>0</v>
      </c>
      <c r="N526" s="97">
        <v>0</v>
      </c>
      <c r="O526" s="97">
        <v>0</v>
      </c>
      <c r="P526" s="97">
        <v>1</v>
      </c>
      <c r="Q526" s="97">
        <v>0</v>
      </c>
      <c r="R526" s="97">
        <v>0</v>
      </c>
      <c r="S526" s="97">
        <v>0</v>
      </c>
      <c r="T526" s="97">
        <v>0</v>
      </c>
      <c r="U526" s="97">
        <v>0</v>
      </c>
      <c r="V526" s="97">
        <v>0</v>
      </c>
      <c r="W526" s="97">
        <v>0</v>
      </c>
      <c r="X526" s="97">
        <v>1</v>
      </c>
      <c r="Y526" s="97">
        <v>0</v>
      </c>
      <c r="Z526" s="97">
        <v>0</v>
      </c>
      <c r="AA526" s="97">
        <v>0</v>
      </c>
      <c r="AB526" s="97">
        <v>1</v>
      </c>
      <c r="AC526" s="97">
        <v>1</v>
      </c>
      <c r="AD526" s="97">
        <v>0</v>
      </c>
      <c r="AE526" s="97">
        <v>0</v>
      </c>
      <c r="AF526" s="97">
        <v>0</v>
      </c>
      <c r="AG526" s="97">
        <v>0</v>
      </c>
      <c r="AH526" s="97">
        <v>0</v>
      </c>
      <c r="AI526" s="97">
        <v>0</v>
      </c>
      <c r="AJ526" s="97">
        <v>0</v>
      </c>
      <c r="AK526" s="97">
        <v>1</v>
      </c>
      <c r="AL526" s="97">
        <v>0</v>
      </c>
      <c r="AM526" s="97">
        <v>0</v>
      </c>
      <c r="AN526" s="96" t="s">
        <v>487</v>
      </c>
      <c r="AO526" s="97">
        <v>0</v>
      </c>
      <c r="AP526" s="31">
        <f>IFERROR(IF(AN526="CIKDITIRO",VLOOKUP(A526,'BR DTG CIKDITIRO'!C:E,3,0),IF(FR_HITUNG_MINMAX!AN526="PESALAKAN",VLOOKUP(FR_HITUNG_MINMAX!A526,'BR DTG ADW'!C:E,3,0),IF(FR_HITUNG_MINMAX!AN526="PACUL",VLOOKUP(FR_HITUNG_MINMAX!A526,'BR DTG PACUL'!C:E,3,0),IF(FR_HITUNG_MINMAX!AN526="TRAYEMAN",VLOOKUP(FR_HITUNG_MINMAX!A526,'BR DTG TRAYEMAN'!C:E,3,0),"?")))),0)</f>
        <v>0</v>
      </c>
      <c r="AQ526" s="31">
        <f>IF(AN526="PACUL",VLOOKUP(A526,'STOK PACUL'!C:H,6,0),IF(FR_HITUNG_MINMAX!AN526="PESALAKAN",VLOOKUP(FR_HITUNG_MINMAX!A526,'STOK PESALAKAN'!C:H,6,0),IF(FR_HITUNG_MINMAX!AN526="CIKDITIRO",VLOOKUP(FR_HITUNG_MINMAX!A526,'STOK CIKDITIRO'!C:H,6,0),IF(FR_HITUNG_MINMAX!AN526="TRAYEMAN",VLOOKUP(FR_HITUNG_MINMAX!A526,'STOK TRAYEMAN'!C:H,6,0),"?"))))</f>
        <v>0</v>
      </c>
      <c r="AR526" s="25">
        <f t="shared" si="25"/>
        <v>0</v>
      </c>
      <c r="AS526" s="25">
        <f t="shared" si="24"/>
        <v>0</v>
      </c>
      <c r="AT526" s="25">
        <f t="shared" si="26"/>
        <v>1</v>
      </c>
    </row>
    <row r="527" spans="1:46" ht="30">
      <c r="A527" s="96" t="s">
        <v>199</v>
      </c>
      <c r="B527" s="96" t="s">
        <v>921</v>
      </c>
      <c r="C527" s="96" t="s">
        <v>888</v>
      </c>
      <c r="D527" s="96" t="s">
        <v>1365</v>
      </c>
      <c r="E527" s="96" t="s">
        <v>482</v>
      </c>
      <c r="F527" s="97">
        <v>12500</v>
      </c>
      <c r="G527" s="97">
        <v>1</v>
      </c>
      <c r="H527" s="96" t="s">
        <v>31</v>
      </c>
      <c r="I527" s="96" t="s">
        <v>2</v>
      </c>
      <c r="J527" s="98" t="s">
        <v>1366</v>
      </c>
      <c r="K527" s="97">
        <v>1</v>
      </c>
      <c r="L527" s="97">
        <v>0</v>
      </c>
      <c r="M527" s="97">
        <v>1</v>
      </c>
      <c r="N527" s="97">
        <v>0</v>
      </c>
      <c r="O527" s="97">
        <v>0</v>
      </c>
      <c r="P527" s="97">
        <v>0</v>
      </c>
      <c r="Q527" s="97">
        <v>0</v>
      </c>
      <c r="R527" s="97">
        <v>0</v>
      </c>
      <c r="S527" s="97">
        <v>1</v>
      </c>
      <c r="T527" s="97">
        <v>0</v>
      </c>
      <c r="U527" s="97">
        <v>0</v>
      </c>
      <c r="V527" s="97">
        <v>0</v>
      </c>
      <c r="W527" s="97">
        <v>0</v>
      </c>
      <c r="X527" s="97">
        <v>1</v>
      </c>
      <c r="Y527" s="97">
        <v>1</v>
      </c>
      <c r="Z527" s="97">
        <v>1</v>
      </c>
      <c r="AA527" s="97">
        <v>0</v>
      </c>
      <c r="AB527" s="97">
        <v>0</v>
      </c>
      <c r="AC527" s="97">
        <v>0</v>
      </c>
      <c r="AD527" s="97">
        <v>0</v>
      </c>
      <c r="AE527" s="97">
        <v>1</v>
      </c>
      <c r="AF527" s="97">
        <v>1</v>
      </c>
      <c r="AG527" s="97">
        <v>1</v>
      </c>
      <c r="AH527" s="97">
        <v>0</v>
      </c>
      <c r="AI527" s="97">
        <v>0</v>
      </c>
      <c r="AJ527" s="97">
        <v>0</v>
      </c>
      <c r="AK527" s="97">
        <v>1</v>
      </c>
      <c r="AL527" s="97">
        <v>1</v>
      </c>
      <c r="AM527" s="97">
        <v>2</v>
      </c>
      <c r="AN527" s="96" t="s">
        <v>487</v>
      </c>
      <c r="AO527" s="97">
        <v>2</v>
      </c>
      <c r="AP527" s="31">
        <f>IFERROR(IF(AN527="CIKDITIRO",VLOOKUP(A527,'BR DTG CIKDITIRO'!C:E,3,0),IF(FR_HITUNG_MINMAX!AN527="PESALAKAN",VLOOKUP(FR_HITUNG_MINMAX!A527,'BR DTG ADW'!C:E,3,0),IF(FR_HITUNG_MINMAX!AN527="PACUL",VLOOKUP(FR_HITUNG_MINMAX!A527,'BR DTG PACUL'!C:E,3,0),IF(FR_HITUNG_MINMAX!AN527="TRAYEMAN",VLOOKUP(FR_HITUNG_MINMAX!A527,'BR DTG TRAYEMAN'!C:E,3,0),"?")))),0)</f>
        <v>0</v>
      </c>
      <c r="AQ527" s="31">
        <f>IF(AN527="PACUL",VLOOKUP(A527,'STOK PACUL'!C:H,6,0),IF(FR_HITUNG_MINMAX!AN527="PESALAKAN",VLOOKUP(FR_HITUNG_MINMAX!A527,'STOK PESALAKAN'!C:H,6,0),IF(FR_HITUNG_MINMAX!AN527="CIKDITIRO",VLOOKUP(FR_HITUNG_MINMAX!A527,'STOK CIKDITIRO'!C:H,6,0),IF(FR_HITUNG_MINMAX!AN527="TRAYEMAN",VLOOKUP(FR_HITUNG_MINMAX!A527,'STOK TRAYEMAN'!C:H,6,0),"?"))))</f>
        <v>2</v>
      </c>
      <c r="AR527" s="25">
        <f t="shared" si="25"/>
        <v>2</v>
      </c>
      <c r="AS527" s="25">
        <f t="shared" si="24"/>
        <v>1</v>
      </c>
      <c r="AT527" s="25">
        <f t="shared" si="26"/>
        <v>3</v>
      </c>
    </row>
    <row r="528" spans="1:46" ht="30">
      <c r="A528" s="96" t="s">
        <v>200</v>
      </c>
      <c r="B528" s="96" t="s">
        <v>923</v>
      </c>
      <c r="C528" s="96" t="s">
        <v>922</v>
      </c>
      <c r="D528" s="96" t="s">
        <v>1365</v>
      </c>
      <c r="E528" s="96" t="s">
        <v>482</v>
      </c>
      <c r="F528" s="97">
        <v>130000</v>
      </c>
      <c r="G528" s="97">
        <v>1</v>
      </c>
      <c r="H528" s="96" t="s">
        <v>31</v>
      </c>
      <c r="I528" s="96" t="s">
        <v>2</v>
      </c>
      <c r="J528" s="98" t="s">
        <v>1366</v>
      </c>
      <c r="K528" s="97">
        <v>1</v>
      </c>
      <c r="L528" s="97">
        <v>0</v>
      </c>
      <c r="M528" s="97">
        <v>0</v>
      </c>
      <c r="N528" s="97">
        <v>0</v>
      </c>
      <c r="O528" s="97">
        <v>0</v>
      </c>
      <c r="P528" s="97">
        <v>0</v>
      </c>
      <c r="Q528" s="97">
        <v>0</v>
      </c>
      <c r="R528" s="97">
        <v>1</v>
      </c>
      <c r="S528" s="97">
        <v>0</v>
      </c>
      <c r="T528" s="97">
        <v>0</v>
      </c>
      <c r="U528" s="97">
        <v>1</v>
      </c>
      <c r="V528" s="97">
        <v>0</v>
      </c>
      <c r="W528" s="97">
        <v>0</v>
      </c>
      <c r="X528" s="97">
        <v>1</v>
      </c>
      <c r="Y528" s="97">
        <v>0</v>
      </c>
      <c r="Z528" s="97">
        <v>0</v>
      </c>
      <c r="AA528" s="97">
        <v>0</v>
      </c>
      <c r="AB528" s="97">
        <v>0</v>
      </c>
      <c r="AC528" s="97">
        <v>0</v>
      </c>
      <c r="AD528" s="97">
        <v>1</v>
      </c>
      <c r="AE528" s="97">
        <v>1</v>
      </c>
      <c r="AF528" s="97">
        <v>0</v>
      </c>
      <c r="AG528" s="97">
        <v>1</v>
      </c>
      <c r="AH528" s="97">
        <v>1</v>
      </c>
      <c r="AI528" s="97">
        <v>0</v>
      </c>
      <c r="AJ528" s="97">
        <v>0</v>
      </c>
      <c r="AK528" s="97">
        <v>1</v>
      </c>
      <c r="AL528" s="97">
        <v>1</v>
      </c>
      <c r="AM528" s="97">
        <v>1</v>
      </c>
      <c r="AN528" s="96" t="s">
        <v>487</v>
      </c>
      <c r="AO528" s="97">
        <v>1</v>
      </c>
      <c r="AP528" s="31">
        <f>IFERROR(IF(AN528="CIKDITIRO",VLOOKUP(A528,'BR DTG CIKDITIRO'!C:E,3,0),IF(FR_HITUNG_MINMAX!AN528="PESALAKAN",VLOOKUP(FR_HITUNG_MINMAX!A528,'BR DTG ADW'!C:E,3,0),IF(FR_HITUNG_MINMAX!AN528="PACUL",VLOOKUP(FR_HITUNG_MINMAX!A528,'BR DTG PACUL'!C:E,3,0),IF(FR_HITUNG_MINMAX!AN528="TRAYEMAN",VLOOKUP(FR_HITUNG_MINMAX!A528,'BR DTG TRAYEMAN'!C:E,3,0),"?")))),0)</f>
        <v>0</v>
      </c>
      <c r="AQ528" s="31">
        <f>IF(AN528="PACUL",VLOOKUP(A528,'STOK PACUL'!C:H,6,0),IF(FR_HITUNG_MINMAX!AN528="PESALAKAN",VLOOKUP(FR_HITUNG_MINMAX!A528,'STOK PESALAKAN'!C:H,6,0),IF(FR_HITUNG_MINMAX!AN528="CIKDITIRO",VLOOKUP(FR_HITUNG_MINMAX!A528,'STOK CIKDITIRO'!C:H,6,0),IF(FR_HITUNG_MINMAX!AN528="TRAYEMAN",VLOOKUP(FR_HITUNG_MINMAX!A528,'STOK TRAYEMAN'!C:H,6,0),"?"))))</f>
        <v>1</v>
      </c>
      <c r="AR528" s="25">
        <f t="shared" si="25"/>
        <v>1</v>
      </c>
      <c r="AS528" s="25">
        <f t="shared" si="24"/>
        <v>1</v>
      </c>
      <c r="AT528" s="25">
        <f t="shared" si="26"/>
        <v>1</v>
      </c>
    </row>
    <row r="529" spans="1:46" ht="30">
      <c r="A529" s="96" t="s">
        <v>201</v>
      </c>
      <c r="B529" s="96" t="s">
        <v>926</v>
      </c>
      <c r="C529" s="96" t="s">
        <v>877</v>
      </c>
      <c r="D529" s="96" t="s">
        <v>1365</v>
      </c>
      <c r="E529" s="96" t="s">
        <v>485</v>
      </c>
      <c r="F529" s="97">
        <v>195000</v>
      </c>
      <c r="G529" s="97">
        <v>1</v>
      </c>
      <c r="H529" s="96" t="s">
        <v>31</v>
      </c>
      <c r="I529" s="96" t="s">
        <v>2</v>
      </c>
      <c r="J529" s="98" t="s">
        <v>1366</v>
      </c>
      <c r="K529" s="97">
        <v>1</v>
      </c>
      <c r="L529" s="97">
        <v>2</v>
      </c>
      <c r="M529" s="97">
        <v>0</v>
      </c>
      <c r="N529" s="97">
        <v>0</v>
      </c>
      <c r="O529" s="97">
        <v>1</v>
      </c>
      <c r="P529" s="97">
        <v>2</v>
      </c>
      <c r="Q529" s="97">
        <v>2</v>
      </c>
      <c r="R529" s="97">
        <v>3</v>
      </c>
      <c r="S529" s="97">
        <v>1</v>
      </c>
      <c r="T529" s="97">
        <v>1</v>
      </c>
      <c r="U529" s="97">
        <v>0</v>
      </c>
      <c r="V529" s="97">
        <v>1</v>
      </c>
      <c r="W529" s="97">
        <v>1</v>
      </c>
      <c r="X529" s="97">
        <v>3</v>
      </c>
      <c r="Y529" s="97">
        <v>2</v>
      </c>
      <c r="Z529" s="97">
        <v>0</v>
      </c>
      <c r="AA529" s="97">
        <v>1</v>
      </c>
      <c r="AB529" s="97">
        <v>3</v>
      </c>
      <c r="AC529" s="97">
        <v>4</v>
      </c>
      <c r="AD529" s="97">
        <v>5</v>
      </c>
      <c r="AE529" s="97">
        <v>4</v>
      </c>
      <c r="AF529" s="97">
        <v>2</v>
      </c>
      <c r="AG529" s="97">
        <v>1</v>
      </c>
      <c r="AH529" s="97">
        <v>1</v>
      </c>
      <c r="AI529" s="97">
        <v>2</v>
      </c>
      <c r="AJ529" s="97">
        <v>3</v>
      </c>
      <c r="AK529" s="97">
        <v>5</v>
      </c>
      <c r="AL529" s="97">
        <v>3</v>
      </c>
      <c r="AM529" s="97">
        <v>5</v>
      </c>
      <c r="AN529" s="96" t="s">
        <v>487</v>
      </c>
      <c r="AO529" s="97">
        <v>0</v>
      </c>
      <c r="AP529" s="31">
        <f>IFERROR(IF(AN529="CIKDITIRO",VLOOKUP(A529,'BR DTG CIKDITIRO'!C:E,3,0),IF(FR_HITUNG_MINMAX!AN529="PESALAKAN",VLOOKUP(FR_HITUNG_MINMAX!A529,'BR DTG ADW'!C:E,3,0),IF(FR_HITUNG_MINMAX!AN529="PACUL",VLOOKUP(FR_HITUNG_MINMAX!A529,'BR DTG PACUL'!C:E,3,0),IF(FR_HITUNG_MINMAX!AN529="TRAYEMAN",VLOOKUP(FR_HITUNG_MINMAX!A529,'BR DTG TRAYEMAN'!C:E,3,0),"?")))),0)</f>
        <v>0</v>
      </c>
      <c r="AQ529" s="31">
        <f>IF(AN529="PACUL",VLOOKUP(A529,'STOK PACUL'!C:H,6,0),IF(FR_HITUNG_MINMAX!AN529="PESALAKAN",VLOOKUP(FR_HITUNG_MINMAX!A529,'STOK PESALAKAN'!C:H,6,0),IF(FR_HITUNG_MINMAX!AN529="CIKDITIRO",VLOOKUP(FR_HITUNG_MINMAX!A529,'STOK CIKDITIRO'!C:H,6,0),IF(FR_HITUNG_MINMAX!AN529="TRAYEMAN",VLOOKUP(FR_HITUNG_MINMAX!A529,'STOK TRAYEMAN'!C:H,6,0),"?"))))</f>
        <v>0</v>
      </c>
      <c r="AR529" s="25">
        <f t="shared" si="25"/>
        <v>0</v>
      </c>
      <c r="AS529" s="25">
        <f t="shared" si="24"/>
        <v>2</v>
      </c>
      <c r="AT529" s="25">
        <f t="shared" si="26"/>
        <v>3</v>
      </c>
    </row>
    <row r="530" spans="1:46" ht="30">
      <c r="A530" s="96" t="s">
        <v>202</v>
      </c>
      <c r="B530" s="96" t="s">
        <v>927</v>
      </c>
      <c r="C530" s="96" t="s">
        <v>920</v>
      </c>
      <c r="D530" s="96" t="s">
        <v>1365</v>
      </c>
      <c r="E530" s="96" t="s">
        <v>485</v>
      </c>
      <c r="F530" s="97">
        <v>52500</v>
      </c>
      <c r="G530" s="97">
        <v>1</v>
      </c>
      <c r="H530" s="96" t="s">
        <v>31</v>
      </c>
      <c r="I530" s="96" t="s">
        <v>2</v>
      </c>
      <c r="J530" s="98">
        <v>1</v>
      </c>
      <c r="K530" s="97">
        <v>1</v>
      </c>
      <c r="L530" s="97">
        <v>3</v>
      </c>
      <c r="M530" s="97">
        <v>1</v>
      </c>
      <c r="N530" s="97">
        <v>2</v>
      </c>
      <c r="O530" s="97">
        <v>2</v>
      </c>
      <c r="P530" s="97">
        <v>0</v>
      </c>
      <c r="Q530" s="97">
        <v>1</v>
      </c>
      <c r="R530" s="97">
        <v>2</v>
      </c>
      <c r="S530" s="97">
        <v>1</v>
      </c>
      <c r="T530" s="97">
        <v>0</v>
      </c>
      <c r="U530" s="97">
        <v>1</v>
      </c>
      <c r="V530" s="97">
        <v>0</v>
      </c>
      <c r="W530" s="97">
        <v>2</v>
      </c>
      <c r="X530" s="97">
        <v>3</v>
      </c>
      <c r="Y530" s="97">
        <v>4</v>
      </c>
      <c r="Z530" s="97">
        <v>3</v>
      </c>
      <c r="AA530" s="97">
        <v>4</v>
      </c>
      <c r="AB530" s="97">
        <v>2</v>
      </c>
      <c r="AC530" s="97">
        <v>1</v>
      </c>
      <c r="AD530" s="97">
        <v>3</v>
      </c>
      <c r="AE530" s="97">
        <v>3</v>
      </c>
      <c r="AF530" s="97">
        <v>1</v>
      </c>
      <c r="AG530" s="97">
        <v>2</v>
      </c>
      <c r="AH530" s="97">
        <v>1</v>
      </c>
      <c r="AI530" s="97">
        <v>2</v>
      </c>
      <c r="AJ530" s="97">
        <v>5</v>
      </c>
      <c r="AK530" s="97">
        <v>5</v>
      </c>
      <c r="AL530" s="97">
        <v>3</v>
      </c>
      <c r="AM530" s="97">
        <v>5</v>
      </c>
      <c r="AN530" s="96" t="s">
        <v>487</v>
      </c>
      <c r="AO530" s="97">
        <v>1</v>
      </c>
      <c r="AP530" s="31">
        <f>IFERROR(IF(AN530="CIKDITIRO",VLOOKUP(A530,'BR DTG CIKDITIRO'!C:E,3,0),IF(FR_HITUNG_MINMAX!AN530="PESALAKAN",VLOOKUP(FR_HITUNG_MINMAX!A530,'BR DTG ADW'!C:E,3,0),IF(FR_HITUNG_MINMAX!AN530="PACUL",VLOOKUP(FR_HITUNG_MINMAX!A530,'BR DTG PACUL'!C:E,3,0),IF(FR_HITUNG_MINMAX!AN530="TRAYEMAN",VLOOKUP(FR_HITUNG_MINMAX!A530,'BR DTG TRAYEMAN'!C:E,3,0),"?")))),0)</f>
        <v>0</v>
      </c>
      <c r="AQ530" s="31">
        <f>IF(AN530="PACUL",VLOOKUP(A530,'STOK PACUL'!C:H,6,0),IF(FR_HITUNG_MINMAX!AN530="PESALAKAN",VLOOKUP(FR_HITUNG_MINMAX!A530,'STOK PESALAKAN'!C:H,6,0),IF(FR_HITUNG_MINMAX!AN530="CIKDITIRO",VLOOKUP(FR_HITUNG_MINMAX!A530,'STOK CIKDITIRO'!C:H,6,0),IF(FR_HITUNG_MINMAX!AN530="TRAYEMAN",VLOOKUP(FR_HITUNG_MINMAX!A530,'STOK TRAYEMAN'!C:H,6,0),"?"))))</f>
        <v>1</v>
      </c>
      <c r="AR530" s="25">
        <f t="shared" si="25"/>
        <v>1</v>
      </c>
      <c r="AS530" s="25">
        <f t="shared" si="24"/>
        <v>2</v>
      </c>
      <c r="AT530" s="25">
        <f t="shared" si="26"/>
        <v>3</v>
      </c>
    </row>
    <row r="531" spans="1:46" ht="30">
      <c r="A531" s="96" t="s">
        <v>203</v>
      </c>
      <c r="B531" s="96" t="s">
        <v>928</v>
      </c>
      <c r="C531" s="96" t="s">
        <v>920</v>
      </c>
      <c r="D531" s="96" t="s">
        <v>1365</v>
      </c>
      <c r="E531" s="96" t="s">
        <v>485</v>
      </c>
      <c r="F531" s="97">
        <v>49000</v>
      </c>
      <c r="G531" s="97">
        <v>1</v>
      </c>
      <c r="H531" s="96" t="s">
        <v>30</v>
      </c>
      <c r="I531" s="96" t="s">
        <v>2</v>
      </c>
      <c r="J531" s="98">
        <v>1</v>
      </c>
      <c r="K531" s="97">
        <v>1</v>
      </c>
      <c r="L531" s="97">
        <v>1</v>
      </c>
      <c r="M531" s="97">
        <v>0</v>
      </c>
      <c r="N531" s="97">
        <v>1</v>
      </c>
      <c r="O531" s="97">
        <v>4</v>
      </c>
      <c r="P531" s="97">
        <v>5</v>
      </c>
      <c r="Q531" s="97">
        <v>1</v>
      </c>
      <c r="R531" s="97">
        <v>4</v>
      </c>
      <c r="S531" s="97">
        <v>2</v>
      </c>
      <c r="T531" s="97">
        <v>3</v>
      </c>
      <c r="U531" s="97">
        <v>2</v>
      </c>
      <c r="V531" s="97">
        <v>2</v>
      </c>
      <c r="W531" s="97">
        <v>1</v>
      </c>
      <c r="X531" s="97">
        <v>5</v>
      </c>
      <c r="Y531" s="97">
        <v>1</v>
      </c>
      <c r="Z531" s="97">
        <v>1</v>
      </c>
      <c r="AA531" s="97">
        <v>5</v>
      </c>
      <c r="AB531" s="97">
        <v>9</v>
      </c>
      <c r="AC531" s="97">
        <v>6</v>
      </c>
      <c r="AD531" s="97">
        <v>5</v>
      </c>
      <c r="AE531" s="97">
        <v>6</v>
      </c>
      <c r="AF531" s="97">
        <v>5</v>
      </c>
      <c r="AG531" s="97">
        <v>4</v>
      </c>
      <c r="AH531" s="97">
        <v>4</v>
      </c>
      <c r="AI531" s="97">
        <v>3</v>
      </c>
      <c r="AJ531" s="97">
        <v>2</v>
      </c>
      <c r="AK531" s="97">
        <v>9</v>
      </c>
      <c r="AL531" s="97">
        <v>5</v>
      </c>
      <c r="AM531" s="97">
        <v>9</v>
      </c>
      <c r="AN531" s="96" t="s">
        <v>487</v>
      </c>
      <c r="AO531" s="97">
        <v>7</v>
      </c>
      <c r="AP531" s="31">
        <f>IFERROR(IF(AN531="CIKDITIRO",VLOOKUP(A531,'BR DTG CIKDITIRO'!C:E,3,0),IF(FR_HITUNG_MINMAX!AN531="PESALAKAN",VLOOKUP(FR_HITUNG_MINMAX!A531,'BR DTG ADW'!C:E,3,0),IF(FR_HITUNG_MINMAX!AN531="PACUL",VLOOKUP(FR_HITUNG_MINMAX!A531,'BR DTG PACUL'!C:E,3,0),IF(FR_HITUNG_MINMAX!AN531="TRAYEMAN",VLOOKUP(FR_HITUNG_MINMAX!A531,'BR DTG TRAYEMAN'!C:E,3,0),"?")))),0)</f>
        <v>0</v>
      </c>
      <c r="AQ531" s="31">
        <f>IF(AN531="PACUL",VLOOKUP(A531,'STOK PACUL'!C:H,6,0),IF(FR_HITUNG_MINMAX!AN531="PESALAKAN",VLOOKUP(FR_HITUNG_MINMAX!A531,'STOK PESALAKAN'!C:H,6,0),IF(FR_HITUNG_MINMAX!AN531="CIKDITIRO",VLOOKUP(FR_HITUNG_MINMAX!A531,'STOK CIKDITIRO'!C:H,6,0),IF(FR_HITUNG_MINMAX!AN531="TRAYEMAN",VLOOKUP(FR_HITUNG_MINMAX!A531,'STOK TRAYEMAN'!C:H,6,0),"?"))))</f>
        <v>7</v>
      </c>
      <c r="AR531" s="25">
        <f t="shared" si="25"/>
        <v>7</v>
      </c>
      <c r="AS531" s="25">
        <f t="shared" si="24"/>
        <v>3</v>
      </c>
      <c r="AT531" s="25">
        <f t="shared" si="26"/>
        <v>4</v>
      </c>
    </row>
    <row r="532" spans="1:46" ht="30">
      <c r="A532" s="96" t="s">
        <v>1405</v>
      </c>
      <c r="B532" s="96" t="s">
        <v>1406</v>
      </c>
      <c r="C532" s="96" t="s">
        <v>920</v>
      </c>
      <c r="D532" s="96" t="s">
        <v>1365</v>
      </c>
      <c r="E532" s="96" t="s">
        <v>482</v>
      </c>
      <c r="F532" s="97">
        <v>77250</v>
      </c>
      <c r="G532" s="97">
        <v>1</v>
      </c>
      <c r="H532" s="96" t="s">
        <v>1185</v>
      </c>
      <c r="I532" s="96" t="s">
        <v>1185</v>
      </c>
      <c r="J532" s="98">
        <v>1</v>
      </c>
      <c r="K532" s="97">
        <v>1</v>
      </c>
      <c r="L532" s="97">
        <v>1</v>
      </c>
      <c r="M532" s="97">
        <v>0</v>
      </c>
      <c r="N532" s="97">
        <v>1</v>
      </c>
      <c r="O532" s="97">
        <v>0</v>
      </c>
      <c r="P532" s="97">
        <v>0</v>
      </c>
      <c r="Q532" s="97">
        <v>0</v>
      </c>
      <c r="R532" s="97">
        <v>1</v>
      </c>
      <c r="S532" s="97">
        <v>0</v>
      </c>
      <c r="T532" s="97">
        <v>0</v>
      </c>
      <c r="U532" s="97">
        <v>0</v>
      </c>
      <c r="V532" s="97">
        <v>0</v>
      </c>
      <c r="W532" s="97">
        <v>0</v>
      </c>
      <c r="X532" s="97">
        <v>1</v>
      </c>
      <c r="Y532" s="97">
        <v>1</v>
      </c>
      <c r="Z532" s="97">
        <v>1</v>
      </c>
      <c r="AA532" s="97">
        <v>1</v>
      </c>
      <c r="AB532" s="97">
        <v>0</v>
      </c>
      <c r="AC532" s="97">
        <v>0</v>
      </c>
      <c r="AD532" s="97">
        <v>1</v>
      </c>
      <c r="AE532" s="97">
        <v>1</v>
      </c>
      <c r="AF532" s="97">
        <v>0</v>
      </c>
      <c r="AG532" s="97">
        <v>0</v>
      </c>
      <c r="AH532" s="97">
        <v>0</v>
      </c>
      <c r="AI532" s="97">
        <v>0</v>
      </c>
      <c r="AJ532" s="97">
        <v>1</v>
      </c>
      <c r="AK532" s="97">
        <v>1</v>
      </c>
      <c r="AL532" s="97">
        <v>1</v>
      </c>
      <c r="AM532" s="97">
        <v>1</v>
      </c>
      <c r="AN532" s="96" t="s">
        <v>487</v>
      </c>
      <c r="AO532" s="97">
        <v>1</v>
      </c>
      <c r="AP532" s="31">
        <f>IFERROR(IF(AN532="CIKDITIRO",VLOOKUP(A532,'BR DTG CIKDITIRO'!C:E,3,0),IF(FR_HITUNG_MINMAX!AN532="PESALAKAN",VLOOKUP(FR_HITUNG_MINMAX!A532,'BR DTG ADW'!C:E,3,0),IF(FR_HITUNG_MINMAX!AN532="PACUL",VLOOKUP(FR_HITUNG_MINMAX!A532,'BR DTG PACUL'!C:E,3,0),IF(FR_HITUNG_MINMAX!AN532="TRAYEMAN",VLOOKUP(FR_HITUNG_MINMAX!A532,'BR DTG TRAYEMAN'!C:E,3,0),"?")))),0)</f>
        <v>0</v>
      </c>
      <c r="AQ532" s="31">
        <f>IF(AN532="PACUL",VLOOKUP(A532,'STOK PACUL'!C:H,6,0),IF(FR_HITUNG_MINMAX!AN532="PESALAKAN",VLOOKUP(FR_HITUNG_MINMAX!A532,'STOK PESALAKAN'!C:H,6,0),IF(FR_HITUNG_MINMAX!AN532="CIKDITIRO",VLOOKUP(FR_HITUNG_MINMAX!A532,'STOK CIKDITIRO'!C:H,6,0),IF(FR_HITUNG_MINMAX!AN532="TRAYEMAN",VLOOKUP(FR_HITUNG_MINMAX!A532,'STOK TRAYEMAN'!C:H,6,0),"?"))))</f>
        <v>1</v>
      </c>
      <c r="AR532" s="25">
        <f t="shared" si="25"/>
        <v>1</v>
      </c>
      <c r="AS532" s="25">
        <f t="shared" si="24"/>
        <v>1</v>
      </c>
      <c r="AT532" s="25">
        <f t="shared" si="26"/>
        <v>2</v>
      </c>
    </row>
    <row r="533" spans="1:46" ht="30">
      <c r="A533" s="96" t="s">
        <v>204</v>
      </c>
      <c r="B533" s="96" t="s">
        <v>929</v>
      </c>
      <c r="C533" s="96" t="s">
        <v>920</v>
      </c>
      <c r="D533" s="96" t="s">
        <v>1365</v>
      </c>
      <c r="E533" s="96" t="s">
        <v>482</v>
      </c>
      <c r="F533" s="97">
        <v>66000</v>
      </c>
      <c r="G533" s="97">
        <v>1</v>
      </c>
      <c r="H533" s="96" t="s">
        <v>30</v>
      </c>
      <c r="I533" s="96" t="s">
        <v>2</v>
      </c>
      <c r="J533" s="98" t="s">
        <v>1366</v>
      </c>
      <c r="K533" s="97">
        <v>1</v>
      </c>
      <c r="L533" s="97">
        <v>0</v>
      </c>
      <c r="M533" s="97">
        <v>0</v>
      </c>
      <c r="N533" s="97">
        <v>0</v>
      </c>
      <c r="O533" s="97">
        <v>1</v>
      </c>
      <c r="P533" s="97">
        <v>1</v>
      </c>
      <c r="Q533" s="97">
        <v>0</v>
      </c>
      <c r="R533" s="97">
        <v>0</v>
      </c>
      <c r="S533" s="97">
        <v>0</v>
      </c>
      <c r="T533" s="97">
        <v>0</v>
      </c>
      <c r="U533" s="97">
        <v>0</v>
      </c>
      <c r="V533" s="97">
        <v>0</v>
      </c>
      <c r="W533" s="97">
        <v>0</v>
      </c>
      <c r="X533" s="97">
        <v>1</v>
      </c>
      <c r="Y533" s="97">
        <v>0</v>
      </c>
      <c r="Z533" s="97">
        <v>0</v>
      </c>
      <c r="AA533" s="97">
        <v>1</v>
      </c>
      <c r="AB533" s="97">
        <v>2</v>
      </c>
      <c r="AC533" s="97">
        <v>1</v>
      </c>
      <c r="AD533" s="97">
        <v>0</v>
      </c>
      <c r="AE533" s="97">
        <v>0</v>
      </c>
      <c r="AF533" s="97">
        <v>0</v>
      </c>
      <c r="AG533" s="97">
        <v>0</v>
      </c>
      <c r="AH533" s="97">
        <v>0</v>
      </c>
      <c r="AI533" s="97">
        <v>0</v>
      </c>
      <c r="AJ533" s="97">
        <v>0</v>
      </c>
      <c r="AK533" s="97">
        <v>2</v>
      </c>
      <c r="AL533" s="97">
        <v>1</v>
      </c>
      <c r="AM533" s="97">
        <v>2</v>
      </c>
      <c r="AN533" s="96" t="s">
        <v>487</v>
      </c>
      <c r="AO533" s="97">
        <v>2</v>
      </c>
      <c r="AP533" s="31">
        <f>IFERROR(IF(AN533="CIKDITIRO",VLOOKUP(A533,'BR DTG CIKDITIRO'!C:E,3,0),IF(FR_HITUNG_MINMAX!AN533="PESALAKAN",VLOOKUP(FR_HITUNG_MINMAX!A533,'BR DTG ADW'!C:E,3,0),IF(FR_HITUNG_MINMAX!AN533="PACUL",VLOOKUP(FR_HITUNG_MINMAX!A533,'BR DTG PACUL'!C:E,3,0),IF(FR_HITUNG_MINMAX!AN533="TRAYEMAN",VLOOKUP(FR_HITUNG_MINMAX!A533,'BR DTG TRAYEMAN'!C:E,3,0),"?")))),0)</f>
        <v>0</v>
      </c>
      <c r="AQ533" s="31">
        <f>IF(AN533="PACUL",VLOOKUP(A533,'STOK PACUL'!C:H,6,0),IF(FR_HITUNG_MINMAX!AN533="PESALAKAN",VLOOKUP(FR_HITUNG_MINMAX!A533,'STOK PESALAKAN'!C:H,6,0),IF(FR_HITUNG_MINMAX!AN533="CIKDITIRO",VLOOKUP(FR_HITUNG_MINMAX!A533,'STOK CIKDITIRO'!C:H,6,0),IF(FR_HITUNG_MINMAX!AN533="TRAYEMAN",VLOOKUP(FR_HITUNG_MINMAX!A533,'STOK TRAYEMAN'!C:H,6,0),"?"))))</f>
        <v>2</v>
      </c>
      <c r="AR533" s="25">
        <f t="shared" si="25"/>
        <v>2</v>
      </c>
      <c r="AS533" s="25">
        <f t="shared" si="24"/>
        <v>1</v>
      </c>
      <c r="AT533" s="25">
        <f t="shared" si="26"/>
        <v>3</v>
      </c>
    </row>
    <row r="534" spans="1:46" ht="30">
      <c r="A534" s="96" t="s">
        <v>930</v>
      </c>
      <c r="B534" s="96" t="s">
        <v>931</v>
      </c>
      <c r="C534" s="96" t="s">
        <v>920</v>
      </c>
      <c r="D534" s="96" t="s">
        <v>1365</v>
      </c>
      <c r="E534" s="96" t="s">
        <v>482</v>
      </c>
      <c r="F534" s="97">
        <v>74000</v>
      </c>
      <c r="G534" s="97">
        <v>1</v>
      </c>
      <c r="H534" s="96" t="s">
        <v>1185</v>
      </c>
      <c r="I534" s="96" t="s">
        <v>1185</v>
      </c>
      <c r="J534" s="98">
        <v>1</v>
      </c>
      <c r="K534" s="97">
        <v>1</v>
      </c>
      <c r="L534" s="97">
        <v>0</v>
      </c>
      <c r="M534" s="97">
        <v>0</v>
      </c>
      <c r="N534" s="97">
        <v>0</v>
      </c>
      <c r="O534" s="97">
        <v>1</v>
      </c>
      <c r="P534" s="97">
        <v>3</v>
      </c>
      <c r="Q534" s="97">
        <v>0</v>
      </c>
      <c r="R534" s="97">
        <v>0</v>
      </c>
      <c r="S534" s="97">
        <v>0</v>
      </c>
      <c r="T534" s="97">
        <v>0</v>
      </c>
      <c r="U534" s="97">
        <v>0</v>
      </c>
      <c r="V534" s="97">
        <v>0</v>
      </c>
      <c r="W534" s="97">
        <v>0</v>
      </c>
      <c r="X534" s="97">
        <v>3</v>
      </c>
      <c r="Y534" s="97">
        <v>0</v>
      </c>
      <c r="Z534" s="97">
        <v>0</v>
      </c>
      <c r="AA534" s="97">
        <v>1</v>
      </c>
      <c r="AB534" s="97">
        <v>4</v>
      </c>
      <c r="AC534" s="97">
        <v>3</v>
      </c>
      <c r="AD534" s="97">
        <v>0</v>
      </c>
      <c r="AE534" s="97">
        <v>0</v>
      </c>
      <c r="AF534" s="97">
        <v>0</v>
      </c>
      <c r="AG534" s="97">
        <v>0</v>
      </c>
      <c r="AH534" s="97">
        <v>0</v>
      </c>
      <c r="AI534" s="97">
        <v>0</v>
      </c>
      <c r="AJ534" s="97">
        <v>0</v>
      </c>
      <c r="AK534" s="97">
        <v>4</v>
      </c>
      <c r="AL534" s="97">
        <v>3</v>
      </c>
      <c r="AM534" s="97">
        <v>4</v>
      </c>
      <c r="AN534" s="96" t="s">
        <v>487</v>
      </c>
      <c r="AO534" s="97">
        <v>1</v>
      </c>
      <c r="AP534" s="31">
        <f>IFERROR(IF(AN534="CIKDITIRO",VLOOKUP(A534,'BR DTG CIKDITIRO'!C:E,3,0),IF(FR_HITUNG_MINMAX!AN534="PESALAKAN",VLOOKUP(FR_HITUNG_MINMAX!A534,'BR DTG ADW'!C:E,3,0),IF(FR_HITUNG_MINMAX!AN534="PACUL",VLOOKUP(FR_HITUNG_MINMAX!A534,'BR DTG PACUL'!C:E,3,0),IF(FR_HITUNG_MINMAX!AN534="TRAYEMAN",VLOOKUP(FR_HITUNG_MINMAX!A534,'BR DTG TRAYEMAN'!C:E,3,0),"?")))),0)</f>
        <v>0</v>
      </c>
      <c r="AQ534" s="31">
        <f>IF(AN534="PACUL",VLOOKUP(A534,'STOK PACUL'!C:H,6,0),IF(FR_HITUNG_MINMAX!AN534="PESALAKAN",VLOOKUP(FR_HITUNG_MINMAX!A534,'STOK PESALAKAN'!C:H,6,0),IF(FR_HITUNG_MINMAX!AN534="CIKDITIRO",VLOOKUP(FR_HITUNG_MINMAX!A534,'STOK CIKDITIRO'!C:H,6,0),IF(FR_HITUNG_MINMAX!AN534="TRAYEMAN",VLOOKUP(FR_HITUNG_MINMAX!A534,'STOK TRAYEMAN'!C:H,6,0),"?"))))</f>
        <v>1</v>
      </c>
      <c r="AR534" s="25">
        <f t="shared" si="25"/>
        <v>1</v>
      </c>
      <c r="AS534" s="25">
        <f t="shared" si="24"/>
        <v>2</v>
      </c>
      <c r="AT534" s="25">
        <f t="shared" si="26"/>
        <v>3</v>
      </c>
    </row>
    <row r="535" spans="1:46" ht="30">
      <c r="A535" s="96" t="s">
        <v>205</v>
      </c>
      <c r="B535" s="96" t="s">
        <v>932</v>
      </c>
      <c r="C535" s="96" t="s">
        <v>920</v>
      </c>
      <c r="D535" s="96" t="s">
        <v>1365</v>
      </c>
      <c r="E535" s="96" t="s">
        <v>482</v>
      </c>
      <c r="F535" s="97">
        <v>54000</v>
      </c>
      <c r="G535" s="97">
        <v>1</v>
      </c>
      <c r="H535" s="96" t="s">
        <v>30</v>
      </c>
      <c r="I535" s="96" t="s">
        <v>2</v>
      </c>
      <c r="J535" s="98">
        <v>1</v>
      </c>
      <c r="K535" s="97">
        <v>1</v>
      </c>
      <c r="L535" s="97">
        <v>0</v>
      </c>
      <c r="M535" s="97">
        <v>0</v>
      </c>
      <c r="N535" s="97">
        <v>0</v>
      </c>
      <c r="O535" s="97">
        <v>0</v>
      </c>
      <c r="P535" s="97">
        <v>0</v>
      </c>
      <c r="Q535" s="97">
        <v>0</v>
      </c>
      <c r="R535" s="97">
        <v>1</v>
      </c>
      <c r="S535" s="97">
        <v>0</v>
      </c>
      <c r="T535" s="97">
        <v>0</v>
      </c>
      <c r="U535" s="97">
        <v>1</v>
      </c>
      <c r="V535" s="97">
        <v>0</v>
      </c>
      <c r="W535" s="97">
        <v>0</v>
      </c>
      <c r="X535" s="97">
        <v>1</v>
      </c>
      <c r="Y535" s="97">
        <v>0</v>
      </c>
      <c r="Z535" s="97">
        <v>0</v>
      </c>
      <c r="AA535" s="97">
        <v>0</v>
      </c>
      <c r="AB535" s="97">
        <v>0</v>
      </c>
      <c r="AC535" s="97">
        <v>0</v>
      </c>
      <c r="AD535" s="97">
        <v>1</v>
      </c>
      <c r="AE535" s="97">
        <v>1</v>
      </c>
      <c r="AF535" s="97">
        <v>0</v>
      </c>
      <c r="AG535" s="97">
        <v>1</v>
      </c>
      <c r="AH535" s="97">
        <v>1</v>
      </c>
      <c r="AI535" s="97">
        <v>0</v>
      </c>
      <c r="AJ535" s="97">
        <v>0</v>
      </c>
      <c r="AK535" s="97">
        <v>1</v>
      </c>
      <c r="AL535" s="97">
        <v>1</v>
      </c>
      <c r="AM535" s="97">
        <v>1</v>
      </c>
      <c r="AN535" s="96" t="s">
        <v>487</v>
      </c>
      <c r="AO535" s="97">
        <v>3</v>
      </c>
      <c r="AP535" s="31">
        <f>IFERROR(IF(AN535="CIKDITIRO",VLOOKUP(A535,'BR DTG CIKDITIRO'!C:E,3,0),IF(FR_HITUNG_MINMAX!AN535="PESALAKAN",VLOOKUP(FR_HITUNG_MINMAX!A535,'BR DTG ADW'!C:E,3,0),IF(FR_HITUNG_MINMAX!AN535="PACUL",VLOOKUP(FR_HITUNG_MINMAX!A535,'BR DTG PACUL'!C:E,3,0),IF(FR_HITUNG_MINMAX!AN535="TRAYEMAN",VLOOKUP(FR_HITUNG_MINMAX!A535,'BR DTG TRAYEMAN'!C:E,3,0),"?")))),0)</f>
        <v>0</v>
      </c>
      <c r="AQ535" s="31">
        <f>IF(AN535="PACUL",VLOOKUP(A535,'STOK PACUL'!C:H,6,0),IF(FR_HITUNG_MINMAX!AN535="PESALAKAN",VLOOKUP(FR_HITUNG_MINMAX!A535,'STOK PESALAKAN'!C:H,6,0),IF(FR_HITUNG_MINMAX!AN535="CIKDITIRO",VLOOKUP(FR_HITUNG_MINMAX!A535,'STOK CIKDITIRO'!C:H,6,0),IF(FR_HITUNG_MINMAX!AN535="TRAYEMAN",VLOOKUP(FR_HITUNG_MINMAX!A535,'STOK TRAYEMAN'!C:H,6,0),"?"))))</f>
        <v>3</v>
      </c>
      <c r="AR535" s="25">
        <f t="shared" si="25"/>
        <v>3</v>
      </c>
      <c r="AS535" s="25">
        <f t="shared" si="24"/>
        <v>1</v>
      </c>
      <c r="AT535" s="25">
        <f t="shared" si="26"/>
        <v>3</v>
      </c>
    </row>
    <row r="536" spans="1:46" ht="30">
      <c r="A536" s="96" t="s">
        <v>495</v>
      </c>
      <c r="B536" s="96" t="s">
        <v>933</v>
      </c>
      <c r="C536" s="96" t="s">
        <v>920</v>
      </c>
      <c r="D536" s="96" t="s">
        <v>1365</v>
      </c>
      <c r="E536" s="96" t="s">
        <v>482</v>
      </c>
      <c r="F536" s="97">
        <v>51000</v>
      </c>
      <c r="G536" s="97">
        <v>1</v>
      </c>
      <c r="H536" s="96" t="s">
        <v>30</v>
      </c>
      <c r="I536" s="96" t="s">
        <v>2</v>
      </c>
      <c r="J536" s="98" t="s">
        <v>1366</v>
      </c>
      <c r="K536" s="97">
        <v>1</v>
      </c>
      <c r="L536" s="97">
        <v>0</v>
      </c>
      <c r="M536" s="97">
        <v>0</v>
      </c>
      <c r="N536" s="97">
        <v>0</v>
      </c>
      <c r="O536" s="97">
        <v>0</v>
      </c>
      <c r="P536" s="97">
        <v>0</v>
      </c>
      <c r="Q536" s="97">
        <v>0</v>
      </c>
      <c r="R536" s="97">
        <v>1</v>
      </c>
      <c r="S536" s="97">
        <v>0</v>
      </c>
      <c r="T536" s="97">
        <v>0</v>
      </c>
      <c r="U536" s="97">
        <v>0</v>
      </c>
      <c r="V536" s="97">
        <v>0</v>
      </c>
      <c r="W536" s="97">
        <v>0</v>
      </c>
      <c r="X536" s="97">
        <v>1</v>
      </c>
      <c r="Y536" s="97">
        <v>0</v>
      </c>
      <c r="Z536" s="97">
        <v>0</v>
      </c>
      <c r="AA536" s="97">
        <v>0</v>
      </c>
      <c r="AB536" s="97">
        <v>0</v>
      </c>
      <c r="AC536" s="97">
        <v>0</v>
      </c>
      <c r="AD536" s="97">
        <v>1</v>
      </c>
      <c r="AE536" s="97">
        <v>1</v>
      </c>
      <c r="AF536" s="97">
        <v>0</v>
      </c>
      <c r="AG536" s="97">
        <v>0</v>
      </c>
      <c r="AH536" s="97">
        <v>0</v>
      </c>
      <c r="AI536" s="97">
        <v>0</v>
      </c>
      <c r="AJ536" s="97">
        <v>0</v>
      </c>
      <c r="AK536" s="97">
        <v>1</v>
      </c>
      <c r="AL536" s="97">
        <v>1</v>
      </c>
      <c r="AM536" s="97">
        <v>1</v>
      </c>
      <c r="AN536" s="96" t="s">
        <v>487</v>
      </c>
      <c r="AO536" s="97">
        <v>1</v>
      </c>
      <c r="AP536" s="31">
        <f>IFERROR(IF(AN536="CIKDITIRO",VLOOKUP(A536,'BR DTG CIKDITIRO'!C:E,3,0),IF(FR_HITUNG_MINMAX!AN536="PESALAKAN",VLOOKUP(FR_HITUNG_MINMAX!A536,'BR DTG ADW'!C:E,3,0),IF(FR_HITUNG_MINMAX!AN536="PACUL",VLOOKUP(FR_HITUNG_MINMAX!A536,'BR DTG PACUL'!C:E,3,0),IF(FR_HITUNG_MINMAX!AN536="TRAYEMAN",VLOOKUP(FR_HITUNG_MINMAX!A536,'BR DTG TRAYEMAN'!C:E,3,0),"?")))),0)</f>
        <v>0</v>
      </c>
      <c r="AQ536" s="31">
        <f>IF(AN536="PACUL",VLOOKUP(A536,'STOK PACUL'!C:H,6,0),IF(FR_HITUNG_MINMAX!AN536="PESALAKAN",VLOOKUP(FR_HITUNG_MINMAX!A536,'STOK PESALAKAN'!C:H,6,0),IF(FR_HITUNG_MINMAX!AN536="CIKDITIRO",VLOOKUP(FR_HITUNG_MINMAX!A536,'STOK CIKDITIRO'!C:H,6,0),IF(FR_HITUNG_MINMAX!AN536="TRAYEMAN",VLOOKUP(FR_HITUNG_MINMAX!A536,'STOK TRAYEMAN'!C:H,6,0),"?"))))</f>
        <v>1</v>
      </c>
      <c r="AR536" s="25">
        <f t="shared" si="25"/>
        <v>1</v>
      </c>
      <c r="AS536" s="25">
        <f t="shared" si="24"/>
        <v>1</v>
      </c>
      <c r="AT536" s="25">
        <f t="shared" si="26"/>
        <v>2</v>
      </c>
    </row>
    <row r="537" spans="1:46" ht="30">
      <c r="A537" s="96" t="s">
        <v>1949</v>
      </c>
      <c r="B537" s="96" t="s">
        <v>1950</v>
      </c>
      <c r="C537" s="96" t="s">
        <v>920</v>
      </c>
      <c r="D537" s="96" t="s">
        <v>1365</v>
      </c>
      <c r="E537" s="96" t="s">
        <v>482</v>
      </c>
      <c r="F537" s="97">
        <v>70000</v>
      </c>
      <c r="G537" s="97">
        <v>1</v>
      </c>
      <c r="H537" s="96" t="s">
        <v>1185</v>
      </c>
      <c r="I537" s="96" t="s">
        <v>1185</v>
      </c>
      <c r="J537" s="98">
        <v>1</v>
      </c>
      <c r="K537" s="97">
        <v>1</v>
      </c>
      <c r="L537" s="97">
        <v>0</v>
      </c>
      <c r="M537" s="97">
        <v>0</v>
      </c>
      <c r="N537" s="97">
        <v>0</v>
      </c>
      <c r="O537" s="97">
        <v>0</v>
      </c>
      <c r="P537" s="97">
        <v>0</v>
      </c>
      <c r="Q537" s="97">
        <v>0</v>
      </c>
      <c r="R537" s="97">
        <v>0</v>
      </c>
      <c r="S537" s="97">
        <v>0</v>
      </c>
      <c r="T537" s="97">
        <v>0</v>
      </c>
      <c r="U537" s="97">
        <v>0</v>
      </c>
      <c r="V537" s="97">
        <v>1</v>
      </c>
      <c r="W537" s="97">
        <v>0</v>
      </c>
      <c r="X537" s="97">
        <v>1</v>
      </c>
      <c r="Y537" s="97">
        <v>0</v>
      </c>
      <c r="Z537" s="97">
        <v>0</v>
      </c>
      <c r="AA537" s="97">
        <v>0</v>
      </c>
      <c r="AB537" s="97">
        <v>0</v>
      </c>
      <c r="AC537" s="97">
        <v>0</v>
      </c>
      <c r="AD537" s="97">
        <v>0</v>
      </c>
      <c r="AE537" s="97">
        <v>0</v>
      </c>
      <c r="AF537" s="97">
        <v>0</v>
      </c>
      <c r="AG537" s="97">
        <v>0</v>
      </c>
      <c r="AH537" s="97">
        <v>1</v>
      </c>
      <c r="AI537" s="97">
        <v>1</v>
      </c>
      <c r="AJ537" s="97">
        <v>0</v>
      </c>
      <c r="AK537" s="97">
        <v>1</v>
      </c>
      <c r="AL537" s="97">
        <v>1</v>
      </c>
      <c r="AM537" s="97">
        <v>1</v>
      </c>
      <c r="AN537" s="96" t="s">
        <v>487</v>
      </c>
      <c r="AO537" s="97">
        <v>0</v>
      </c>
      <c r="AP537" s="31">
        <f>IFERROR(IF(AN537="CIKDITIRO",VLOOKUP(A537,'BR DTG CIKDITIRO'!C:E,3,0),IF(FR_HITUNG_MINMAX!AN537="PESALAKAN",VLOOKUP(FR_HITUNG_MINMAX!A537,'BR DTG ADW'!C:E,3,0),IF(FR_HITUNG_MINMAX!AN537="PACUL",VLOOKUP(FR_HITUNG_MINMAX!A537,'BR DTG PACUL'!C:E,3,0),IF(FR_HITUNG_MINMAX!AN537="TRAYEMAN",VLOOKUP(FR_HITUNG_MINMAX!A537,'BR DTG TRAYEMAN'!C:E,3,0),"?")))),0)</f>
        <v>0</v>
      </c>
      <c r="AQ537" s="31">
        <f>IF(AN537="PACUL",VLOOKUP(A537,'STOK PACUL'!C:H,6,0),IF(FR_HITUNG_MINMAX!AN537="PESALAKAN",VLOOKUP(FR_HITUNG_MINMAX!A537,'STOK PESALAKAN'!C:H,6,0),IF(FR_HITUNG_MINMAX!AN537="CIKDITIRO",VLOOKUP(FR_HITUNG_MINMAX!A537,'STOK CIKDITIRO'!C:H,6,0),IF(FR_HITUNG_MINMAX!AN537="TRAYEMAN",VLOOKUP(FR_HITUNG_MINMAX!A537,'STOK TRAYEMAN'!C:H,6,0),"?"))))</f>
        <v>0</v>
      </c>
      <c r="AR537" s="25">
        <f t="shared" si="25"/>
        <v>0</v>
      </c>
      <c r="AS537" s="25">
        <f t="shared" si="24"/>
        <v>1</v>
      </c>
      <c r="AT537" s="25">
        <f t="shared" si="26"/>
        <v>1</v>
      </c>
    </row>
    <row r="538" spans="1:46" ht="30">
      <c r="A538" s="96" t="s">
        <v>496</v>
      </c>
      <c r="B538" s="96" t="s">
        <v>935</v>
      </c>
      <c r="C538" s="96" t="s">
        <v>920</v>
      </c>
      <c r="D538" s="96" t="s">
        <v>1365</v>
      </c>
      <c r="E538" s="96" t="s">
        <v>485</v>
      </c>
      <c r="F538" s="97">
        <v>58000</v>
      </c>
      <c r="G538" s="97">
        <v>1</v>
      </c>
      <c r="H538" s="96" t="s">
        <v>1185</v>
      </c>
      <c r="I538" s="96" t="s">
        <v>1185</v>
      </c>
      <c r="J538" s="98">
        <v>1</v>
      </c>
      <c r="K538" s="97">
        <v>1</v>
      </c>
      <c r="L538" s="97">
        <v>1</v>
      </c>
      <c r="M538" s="97">
        <v>5</v>
      </c>
      <c r="N538" s="97">
        <v>1</v>
      </c>
      <c r="O538" s="97">
        <v>5</v>
      </c>
      <c r="P538" s="97">
        <v>3</v>
      </c>
      <c r="Q538" s="97">
        <v>1</v>
      </c>
      <c r="R538" s="97">
        <v>4</v>
      </c>
      <c r="S538" s="97">
        <v>0</v>
      </c>
      <c r="T538" s="97">
        <v>0</v>
      </c>
      <c r="U538" s="97">
        <v>2</v>
      </c>
      <c r="V538" s="97">
        <v>0</v>
      </c>
      <c r="W538" s="97">
        <v>1</v>
      </c>
      <c r="X538" s="97">
        <v>5</v>
      </c>
      <c r="Y538" s="97">
        <v>6</v>
      </c>
      <c r="Z538" s="97">
        <v>6</v>
      </c>
      <c r="AA538" s="97">
        <v>6</v>
      </c>
      <c r="AB538" s="97">
        <v>8</v>
      </c>
      <c r="AC538" s="97">
        <v>4</v>
      </c>
      <c r="AD538" s="97">
        <v>5</v>
      </c>
      <c r="AE538" s="97">
        <v>4</v>
      </c>
      <c r="AF538" s="97">
        <v>0</v>
      </c>
      <c r="AG538" s="97">
        <v>2</v>
      </c>
      <c r="AH538" s="97">
        <v>2</v>
      </c>
      <c r="AI538" s="97">
        <v>1</v>
      </c>
      <c r="AJ538" s="97">
        <v>2</v>
      </c>
      <c r="AK538" s="97">
        <v>8</v>
      </c>
      <c r="AL538" s="97">
        <v>5</v>
      </c>
      <c r="AM538" s="97">
        <v>8</v>
      </c>
      <c r="AN538" s="96" t="s">
        <v>487</v>
      </c>
      <c r="AO538" s="97">
        <v>3</v>
      </c>
      <c r="AP538" s="31">
        <f>IFERROR(IF(AN538="CIKDITIRO",VLOOKUP(A538,'BR DTG CIKDITIRO'!C:E,3,0),IF(FR_HITUNG_MINMAX!AN538="PESALAKAN",VLOOKUP(FR_HITUNG_MINMAX!A538,'BR DTG ADW'!C:E,3,0),IF(FR_HITUNG_MINMAX!AN538="PACUL",VLOOKUP(FR_HITUNG_MINMAX!A538,'BR DTG PACUL'!C:E,3,0),IF(FR_HITUNG_MINMAX!AN538="TRAYEMAN",VLOOKUP(FR_HITUNG_MINMAX!A538,'BR DTG TRAYEMAN'!C:E,3,0),"?")))),0)</f>
        <v>0</v>
      </c>
      <c r="AQ538" s="31">
        <f>IF(AN538="PACUL",VLOOKUP(A538,'STOK PACUL'!C:H,6,0),IF(FR_HITUNG_MINMAX!AN538="PESALAKAN",VLOOKUP(FR_HITUNG_MINMAX!A538,'STOK PESALAKAN'!C:H,6,0),IF(FR_HITUNG_MINMAX!AN538="CIKDITIRO",VLOOKUP(FR_HITUNG_MINMAX!A538,'STOK CIKDITIRO'!C:H,6,0),IF(FR_HITUNG_MINMAX!AN538="TRAYEMAN",VLOOKUP(FR_HITUNG_MINMAX!A538,'STOK TRAYEMAN'!C:H,6,0),"?"))))</f>
        <v>3</v>
      </c>
      <c r="AR538" s="25">
        <f t="shared" si="25"/>
        <v>3</v>
      </c>
      <c r="AS538" s="25">
        <f t="shared" si="24"/>
        <v>3</v>
      </c>
      <c r="AT538" s="25">
        <f t="shared" si="26"/>
        <v>4</v>
      </c>
    </row>
    <row r="539" spans="1:46" ht="30">
      <c r="A539" s="96" t="s">
        <v>1951</v>
      </c>
      <c r="B539" s="96" t="s">
        <v>1952</v>
      </c>
      <c r="C539" s="96" t="s">
        <v>876</v>
      </c>
      <c r="D539" s="96" t="s">
        <v>1365</v>
      </c>
      <c r="E539" s="96" t="s">
        <v>482</v>
      </c>
      <c r="F539" s="97">
        <v>54384.353741496598</v>
      </c>
      <c r="G539" s="97">
        <v>1</v>
      </c>
      <c r="H539" s="96" t="s">
        <v>30</v>
      </c>
      <c r="I539" s="96" t="s">
        <v>1185</v>
      </c>
      <c r="J539" s="98">
        <v>1</v>
      </c>
      <c r="K539" s="97">
        <v>1</v>
      </c>
      <c r="L539" s="97">
        <v>1</v>
      </c>
      <c r="M539" s="97">
        <v>0</v>
      </c>
      <c r="N539" s="97">
        <v>0</v>
      </c>
      <c r="O539" s="97">
        <v>0</v>
      </c>
      <c r="P539" s="97">
        <v>0</v>
      </c>
      <c r="Q539" s="97">
        <v>0</v>
      </c>
      <c r="R539" s="97">
        <v>0</v>
      </c>
      <c r="S539" s="97">
        <v>0</v>
      </c>
      <c r="T539" s="97">
        <v>0</v>
      </c>
      <c r="U539" s="97">
        <v>0</v>
      </c>
      <c r="V539" s="97">
        <v>0</v>
      </c>
      <c r="W539" s="97">
        <v>0</v>
      </c>
      <c r="X539" s="97">
        <v>1</v>
      </c>
      <c r="Y539" s="97">
        <v>1</v>
      </c>
      <c r="Z539" s="97">
        <v>0</v>
      </c>
      <c r="AA539" s="97">
        <v>0</v>
      </c>
      <c r="AB539" s="97">
        <v>0</v>
      </c>
      <c r="AC539" s="97">
        <v>0</v>
      </c>
      <c r="AD539" s="97">
        <v>0</v>
      </c>
      <c r="AE539" s="97">
        <v>0</v>
      </c>
      <c r="AF539" s="97">
        <v>0</v>
      </c>
      <c r="AG539" s="97">
        <v>0</v>
      </c>
      <c r="AH539" s="97">
        <v>0</v>
      </c>
      <c r="AI539" s="97">
        <v>0</v>
      </c>
      <c r="AJ539" s="97">
        <v>1</v>
      </c>
      <c r="AK539" s="97">
        <v>1</v>
      </c>
      <c r="AL539" s="97">
        <v>0</v>
      </c>
      <c r="AM539" s="97">
        <v>0</v>
      </c>
      <c r="AN539" s="96" t="s">
        <v>487</v>
      </c>
      <c r="AO539" s="97">
        <v>0</v>
      </c>
      <c r="AP539" s="31">
        <f>IFERROR(IF(AN539="CIKDITIRO",VLOOKUP(A539,'BR DTG CIKDITIRO'!C:E,3,0),IF(FR_HITUNG_MINMAX!AN539="PESALAKAN",VLOOKUP(FR_HITUNG_MINMAX!A539,'BR DTG ADW'!C:E,3,0),IF(FR_HITUNG_MINMAX!AN539="PACUL",VLOOKUP(FR_HITUNG_MINMAX!A539,'BR DTG PACUL'!C:E,3,0),IF(FR_HITUNG_MINMAX!AN539="TRAYEMAN",VLOOKUP(FR_HITUNG_MINMAX!A539,'BR DTG TRAYEMAN'!C:E,3,0),"?")))),0)</f>
        <v>0</v>
      </c>
      <c r="AQ539" s="31">
        <f>IF(AN539="PACUL",VLOOKUP(A539,'STOK PACUL'!C:H,6,0),IF(FR_HITUNG_MINMAX!AN539="PESALAKAN",VLOOKUP(FR_HITUNG_MINMAX!A539,'STOK PESALAKAN'!C:H,6,0),IF(FR_HITUNG_MINMAX!AN539="CIKDITIRO",VLOOKUP(FR_HITUNG_MINMAX!A539,'STOK CIKDITIRO'!C:H,6,0),IF(FR_HITUNG_MINMAX!AN539="TRAYEMAN",VLOOKUP(FR_HITUNG_MINMAX!A539,'STOK TRAYEMAN'!C:H,6,0),"?"))))</f>
        <v>0</v>
      </c>
      <c r="AR539" s="25">
        <f t="shared" si="25"/>
        <v>0</v>
      </c>
      <c r="AS539" s="25">
        <f t="shared" si="24"/>
        <v>0</v>
      </c>
      <c r="AT539" s="25">
        <f t="shared" si="26"/>
        <v>1</v>
      </c>
    </row>
    <row r="540" spans="1:46" ht="30">
      <c r="A540" s="96" t="s">
        <v>1407</v>
      </c>
      <c r="B540" s="96" t="s">
        <v>1408</v>
      </c>
      <c r="C540" s="96" t="s">
        <v>876</v>
      </c>
      <c r="D540" s="96" t="s">
        <v>1365</v>
      </c>
      <c r="E540" s="96" t="s">
        <v>482</v>
      </c>
      <c r="F540" s="97">
        <v>307000</v>
      </c>
      <c r="G540" s="97">
        <v>1</v>
      </c>
      <c r="H540" s="96" t="s">
        <v>1185</v>
      </c>
      <c r="I540" s="96" t="s">
        <v>1185</v>
      </c>
      <c r="J540" s="98">
        <v>1</v>
      </c>
      <c r="K540" s="97">
        <v>1</v>
      </c>
      <c r="L540" s="97">
        <v>1</v>
      </c>
      <c r="M540" s="97">
        <v>0</v>
      </c>
      <c r="N540" s="97">
        <v>0</v>
      </c>
      <c r="O540" s="97">
        <v>0</v>
      </c>
      <c r="P540" s="97">
        <v>0</v>
      </c>
      <c r="Q540" s="97">
        <v>0</v>
      </c>
      <c r="R540" s="97">
        <v>0</v>
      </c>
      <c r="S540" s="97">
        <v>0</v>
      </c>
      <c r="T540" s="97">
        <v>0</v>
      </c>
      <c r="U540" s="97">
        <v>0</v>
      </c>
      <c r="V540" s="97">
        <v>0</v>
      </c>
      <c r="W540" s="97">
        <v>0</v>
      </c>
      <c r="X540" s="97">
        <v>1</v>
      </c>
      <c r="Y540" s="97">
        <v>1</v>
      </c>
      <c r="Z540" s="97">
        <v>0</v>
      </c>
      <c r="AA540" s="97">
        <v>0</v>
      </c>
      <c r="AB540" s="97">
        <v>0</v>
      </c>
      <c r="AC540" s="97">
        <v>0</v>
      </c>
      <c r="AD540" s="97">
        <v>0</v>
      </c>
      <c r="AE540" s="97">
        <v>0</v>
      </c>
      <c r="AF540" s="97">
        <v>0</v>
      </c>
      <c r="AG540" s="97">
        <v>0</v>
      </c>
      <c r="AH540" s="97">
        <v>0</v>
      </c>
      <c r="AI540" s="97">
        <v>0</v>
      </c>
      <c r="AJ540" s="97">
        <v>1</v>
      </c>
      <c r="AK540" s="97">
        <v>1</v>
      </c>
      <c r="AL540" s="97">
        <v>0</v>
      </c>
      <c r="AM540" s="97">
        <v>0</v>
      </c>
      <c r="AN540" s="96" t="s">
        <v>487</v>
      </c>
      <c r="AO540" s="97">
        <v>0</v>
      </c>
      <c r="AP540" s="31">
        <f>IFERROR(IF(AN540="CIKDITIRO",VLOOKUP(A540,'BR DTG CIKDITIRO'!C:E,3,0),IF(FR_HITUNG_MINMAX!AN540="PESALAKAN",VLOOKUP(FR_HITUNG_MINMAX!A540,'BR DTG ADW'!C:E,3,0),IF(FR_HITUNG_MINMAX!AN540="PACUL",VLOOKUP(FR_HITUNG_MINMAX!A540,'BR DTG PACUL'!C:E,3,0),IF(FR_HITUNG_MINMAX!AN540="TRAYEMAN",VLOOKUP(FR_HITUNG_MINMAX!A540,'BR DTG TRAYEMAN'!C:E,3,0),"?")))),0)</f>
        <v>0</v>
      </c>
      <c r="AQ540" s="31">
        <f>IF(AN540="PACUL",VLOOKUP(A540,'STOK PACUL'!C:H,6,0),IF(FR_HITUNG_MINMAX!AN540="PESALAKAN",VLOOKUP(FR_HITUNG_MINMAX!A540,'STOK PESALAKAN'!C:H,6,0),IF(FR_HITUNG_MINMAX!AN540="CIKDITIRO",VLOOKUP(FR_HITUNG_MINMAX!A540,'STOK CIKDITIRO'!C:H,6,0),IF(FR_HITUNG_MINMAX!AN540="TRAYEMAN",VLOOKUP(FR_HITUNG_MINMAX!A540,'STOK TRAYEMAN'!C:H,6,0),"?"))))</f>
        <v>0</v>
      </c>
      <c r="AR540" s="25">
        <f t="shared" si="25"/>
        <v>0</v>
      </c>
      <c r="AS540" s="25">
        <f t="shared" si="24"/>
        <v>0</v>
      </c>
      <c r="AT540" s="25">
        <f t="shared" si="26"/>
        <v>1</v>
      </c>
    </row>
    <row r="541" spans="1:46" ht="30">
      <c r="A541" s="96" t="s">
        <v>208</v>
      </c>
      <c r="B541" s="96" t="s">
        <v>938</v>
      </c>
      <c r="C541" s="96" t="s">
        <v>918</v>
      </c>
      <c r="D541" s="96" t="s">
        <v>1365</v>
      </c>
      <c r="E541" s="96" t="s">
        <v>484</v>
      </c>
      <c r="F541" s="97">
        <v>285000</v>
      </c>
      <c r="G541" s="97">
        <v>1</v>
      </c>
      <c r="H541" s="96" t="s">
        <v>31</v>
      </c>
      <c r="I541" s="96" t="s">
        <v>1185</v>
      </c>
      <c r="J541" s="98" t="s">
        <v>1366</v>
      </c>
      <c r="K541" s="97">
        <v>1</v>
      </c>
      <c r="L541" s="97">
        <v>0</v>
      </c>
      <c r="M541" s="97">
        <v>0</v>
      </c>
      <c r="N541" s="97">
        <v>0</v>
      </c>
      <c r="O541" s="97">
        <v>0</v>
      </c>
      <c r="P541" s="97">
        <v>0</v>
      </c>
      <c r="Q541" s="97">
        <v>0</v>
      </c>
      <c r="R541" s="97">
        <v>1</v>
      </c>
      <c r="S541" s="97">
        <v>1</v>
      </c>
      <c r="T541" s="97">
        <v>0</v>
      </c>
      <c r="U541" s="97">
        <v>0</v>
      </c>
      <c r="V541" s="97">
        <v>1</v>
      </c>
      <c r="W541" s="97">
        <v>1</v>
      </c>
      <c r="X541" s="97">
        <v>1</v>
      </c>
      <c r="Y541" s="97">
        <v>0</v>
      </c>
      <c r="Z541" s="97">
        <v>0</v>
      </c>
      <c r="AA541" s="97">
        <v>0</v>
      </c>
      <c r="AB541" s="97">
        <v>0</v>
      </c>
      <c r="AC541" s="97">
        <v>0</v>
      </c>
      <c r="AD541" s="97">
        <v>1</v>
      </c>
      <c r="AE541" s="97">
        <v>2</v>
      </c>
      <c r="AF541" s="97">
        <v>1</v>
      </c>
      <c r="AG541" s="97">
        <v>1</v>
      </c>
      <c r="AH541" s="97">
        <v>1</v>
      </c>
      <c r="AI541" s="97">
        <v>2</v>
      </c>
      <c r="AJ541" s="97">
        <v>1</v>
      </c>
      <c r="AK541" s="97">
        <v>2</v>
      </c>
      <c r="AL541" s="97">
        <v>1</v>
      </c>
      <c r="AM541" s="97">
        <v>2</v>
      </c>
      <c r="AN541" s="96" t="s">
        <v>487</v>
      </c>
      <c r="AO541" s="97">
        <v>2</v>
      </c>
      <c r="AP541" s="31">
        <f>IFERROR(IF(AN541="CIKDITIRO",VLOOKUP(A541,'BR DTG CIKDITIRO'!C:E,3,0),IF(FR_HITUNG_MINMAX!AN541="PESALAKAN",VLOOKUP(FR_HITUNG_MINMAX!A541,'BR DTG ADW'!C:E,3,0),IF(FR_HITUNG_MINMAX!AN541="PACUL",VLOOKUP(FR_HITUNG_MINMAX!A541,'BR DTG PACUL'!C:E,3,0),IF(FR_HITUNG_MINMAX!AN541="TRAYEMAN",VLOOKUP(FR_HITUNG_MINMAX!A541,'BR DTG TRAYEMAN'!C:E,3,0),"?")))),0)</f>
        <v>0</v>
      </c>
      <c r="AQ541" s="31">
        <f>IF(AN541="PACUL",VLOOKUP(A541,'STOK PACUL'!C:H,6,0),IF(FR_HITUNG_MINMAX!AN541="PESALAKAN",VLOOKUP(FR_HITUNG_MINMAX!A541,'STOK PESALAKAN'!C:H,6,0),IF(FR_HITUNG_MINMAX!AN541="CIKDITIRO",VLOOKUP(FR_HITUNG_MINMAX!A541,'STOK CIKDITIRO'!C:H,6,0),IF(FR_HITUNG_MINMAX!AN541="TRAYEMAN",VLOOKUP(FR_HITUNG_MINMAX!A541,'STOK TRAYEMAN'!C:H,6,0),"?"))))</f>
        <v>2</v>
      </c>
      <c r="AR541" s="25">
        <f t="shared" si="25"/>
        <v>2</v>
      </c>
      <c r="AS541" s="25">
        <f t="shared" si="24"/>
        <v>1</v>
      </c>
      <c r="AT541" s="25">
        <f t="shared" si="26"/>
        <v>4</v>
      </c>
    </row>
    <row r="542" spans="1:46" ht="30">
      <c r="A542" s="96" t="s">
        <v>497</v>
      </c>
      <c r="B542" s="96" t="s">
        <v>942</v>
      </c>
      <c r="C542" s="96" t="s">
        <v>876</v>
      </c>
      <c r="D542" s="96" t="s">
        <v>1365</v>
      </c>
      <c r="E542" s="96" t="s">
        <v>482</v>
      </c>
      <c r="F542" s="97">
        <v>29500</v>
      </c>
      <c r="G542" s="97">
        <v>1</v>
      </c>
      <c r="H542" s="96" t="s">
        <v>1185</v>
      </c>
      <c r="I542" s="96" t="s">
        <v>1185</v>
      </c>
      <c r="J542" s="98">
        <v>1</v>
      </c>
      <c r="K542" s="97">
        <v>1</v>
      </c>
      <c r="L542" s="97">
        <v>0</v>
      </c>
      <c r="M542" s="97">
        <v>0</v>
      </c>
      <c r="N542" s="97">
        <v>0</v>
      </c>
      <c r="O542" s="97">
        <v>0</v>
      </c>
      <c r="P542" s="97">
        <v>0</v>
      </c>
      <c r="Q542" s="97">
        <v>0</v>
      </c>
      <c r="R542" s="97">
        <v>1</v>
      </c>
      <c r="S542" s="97">
        <v>0</v>
      </c>
      <c r="T542" s="97">
        <v>0</v>
      </c>
      <c r="U542" s="97">
        <v>0</v>
      </c>
      <c r="V542" s="97">
        <v>0</v>
      </c>
      <c r="W542" s="97">
        <v>0</v>
      </c>
      <c r="X542" s="97">
        <v>1</v>
      </c>
      <c r="Y542" s="97">
        <v>0</v>
      </c>
      <c r="Z542" s="97">
        <v>0</v>
      </c>
      <c r="AA542" s="97">
        <v>0</v>
      </c>
      <c r="AB542" s="97">
        <v>0</v>
      </c>
      <c r="AC542" s="97">
        <v>0</v>
      </c>
      <c r="AD542" s="97">
        <v>1</v>
      </c>
      <c r="AE542" s="97">
        <v>1</v>
      </c>
      <c r="AF542" s="97">
        <v>0</v>
      </c>
      <c r="AG542" s="97">
        <v>0</v>
      </c>
      <c r="AH542" s="97">
        <v>0</v>
      </c>
      <c r="AI542" s="97">
        <v>0</v>
      </c>
      <c r="AJ542" s="97">
        <v>0</v>
      </c>
      <c r="AK542" s="97">
        <v>1</v>
      </c>
      <c r="AL542" s="97">
        <v>0</v>
      </c>
      <c r="AM542" s="97">
        <v>0</v>
      </c>
      <c r="AN542" s="96" t="s">
        <v>487</v>
      </c>
      <c r="AO542" s="97">
        <v>0</v>
      </c>
      <c r="AP542" s="31">
        <f>IFERROR(IF(AN542="CIKDITIRO",VLOOKUP(A542,'BR DTG CIKDITIRO'!C:E,3,0),IF(FR_HITUNG_MINMAX!AN542="PESALAKAN",VLOOKUP(FR_HITUNG_MINMAX!A542,'BR DTG ADW'!C:E,3,0),IF(FR_HITUNG_MINMAX!AN542="PACUL",VLOOKUP(FR_HITUNG_MINMAX!A542,'BR DTG PACUL'!C:E,3,0),IF(FR_HITUNG_MINMAX!AN542="TRAYEMAN",VLOOKUP(FR_HITUNG_MINMAX!A542,'BR DTG TRAYEMAN'!C:E,3,0),"?")))),0)</f>
        <v>0</v>
      </c>
      <c r="AQ542" s="31">
        <f>IF(AN542="PACUL",VLOOKUP(A542,'STOK PACUL'!C:H,6,0),IF(FR_HITUNG_MINMAX!AN542="PESALAKAN",VLOOKUP(FR_HITUNG_MINMAX!A542,'STOK PESALAKAN'!C:H,6,0),IF(FR_HITUNG_MINMAX!AN542="CIKDITIRO",VLOOKUP(FR_HITUNG_MINMAX!A542,'STOK CIKDITIRO'!C:H,6,0),IF(FR_HITUNG_MINMAX!AN542="TRAYEMAN",VLOOKUP(FR_HITUNG_MINMAX!A542,'STOK TRAYEMAN'!C:H,6,0),"?"))))</f>
        <v>0</v>
      </c>
      <c r="AR542" s="25">
        <f t="shared" si="25"/>
        <v>0</v>
      </c>
      <c r="AS542" s="25">
        <f t="shared" si="24"/>
        <v>0</v>
      </c>
      <c r="AT542" s="25">
        <f t="shared" si="26"/>
        <v>1</v>
      </c>
    </row>
    <row r="543" spans="1:46" ht="30">
      <c r="A543" s="96" t="s">
        <v>1953</v>
      </c>
      <c r="B543" s="96" t="s">
        <v>1954</v>
      </c>
      <c r="C543" s="96" t="s">
        <v>876</v>
      </c>
      <c r="D543" s="96" t="s">
        <v>1365</v>
      </c>
      <c r="E543" s="96" t="s">
        <v>482</v>
      </c>
      <c r="F543" s="97">
        <v>15500</v>
      </c>
      <c r="G543" s="97">
        <v>1</v>
      </c>
      <c r="H543" s="96" t="s">
        <v>1185</v>
      </c>
      <c r="I543" s="96" t="s">
        <v>1185</v>
      </c>
      <c r="J543" s="98">
        <v>1</v>
      </c>
      <c r="K543" s="97">
        <v>1</v>
      </c>
      <c r="L543" s="97">
        <v>0</v>
      </c>
      <c r="M543" s="97">
        <v>0</v>
      </c>
      <c r="N543" s="97">
        <v>0</v>
      </c>
      <c r="O543" s="97">
        <v>0</v>
      </c>
      <c r="P543" s="97">
        <v>0</v>
      </c>
      <c r="Q543" s="97">
        <v>0</v>
      </c>
      <c r="R543" s="97">
        <v>0</v>
      </c>
      <c r="S543" s="97">
        <v>0</v>
      </c>
      <c r="T543" s="97">
        <v>0</v>
      </c>
      <c r="U543" s="97">
        <v>0</v>
      </c>
      <c r="V543" s="97">
        <v>1</v>
      </c>
      <c r="W543" s="97">
        <v>0</v>
      </c>
      <c r="X543" s="97">
        <v>1</v>
      </c>
      <c r="Y543" s="97">
        <v>0</v>
      </c>
      <c r="Z543" s="97">
        <v>0</v>
      </c>
      <c r="AA543" s="97">
        <v>0</v>
      </c>
      <c r="AB543" s="97">
        <v>0</v>
      </c>
      <c r="AC543" s="97">
        <v>0</v>
      </c>
      <c r="AD543" s="97">
        <v>0</v>
      </c>
      <c r="AE543" s="97">
        <v>0</v>
      </c>
      <c r="AF543" s="97">
        <v>0</v>
      </c>
      <c r="AG543" s="97">
        <v>0</v>
      </c>
      <c r="AH543" s="97">
        <v>1</v>
      </c>
      <c r="AI543" s="97">
        <v>1</v>
      </c>
      <c r="AJ543" s="97">
        <v>0</v>
      </c>
      <c r="AK543" s="97">
        <v>1</v>
      </c>
      <c r="AL543" s="97">
        <v>0</v>
      </c>
      <c r="AM543" s="97">
        <v>0</v>
      </c>
      <c r="AN543" s="96" t="s">
        <v>487</v>
      </c>
      <c r="AO543" s="97">
        <v>0</v>
      </c>
      <c r="AP543" s="31">
        <f>IFERROR(IF(AN543="CIKDITIRO",VLOOKUP(A543,'BR DTG CIKDITIRO'!C:E,3,0),IF(FR_HITUNG_MINMAX!AN543="PESALAKAN",VLOOKUP(FR_HITUNG_MINMAX!A543,'BR DTG ADW'!C:E,3,0),IF(FR_HITUNG_MINMAX!AN543="PACUL",VLOOKUP(FR_HITUNG_MINMAX!A543,'BR DTG PACUL'!C:E,3,0),IF(FR_HITUNG_MINMAX!AN543="TRAYEMAN",VLOOKUP(FR_HITUNG_MINMAX!A543,'BR DTG TRAYEMAN'!C:E,3,0),"?")))),0)</f>
        <v>0</v>
      </c>
      <c r="AQ543" s="31">
        <f>IF(AN543="PACUL",VLOOKUP(A543,'STOK PACUL'!C:H,6,0),IF(FR_HITUNG_MINMAX!AN543="PESALAKAN",VLOOKUP(FR_HITUNG_MINMAX!A543,'STOK PESALAKAN'!C:H,6,0),IF(FR_HITUNG_MINMAX!AN543="CIKDITIRO",VLOOKUP(FR_HITUNG_MINMAX!A543,'STOK CIKDITIRO'!C:H,6,0),IF(FR_HITUNG_MINMAX!AN543="TRAYEMAN",VLOOKUP(FR_HITUNG_MINMAX!A543,'STOK TRAYEMAN'!C:H,6,0),"?"))))</f>
        <v>0</v>
      </c>
      <c r="AR543" s="25">
        <f t="shared" si="25"/>
        <v>0</v>
      </c>
      <c r="AS543" s="25">
        <f t="shared" si="24"/>
        <v>0</v>
      </c>
      <c r="AT543" s="25">
        <f t="shared" si="26"/>
        <v>1</v>
      </c>
    </row>
    <row r="544" spans="1:46" ht="30">
      <c r="A544" s="96" t="s">
        <v>1955</v>
      </c>
      <c r="B544" s="96" t="s">
        <v>1956</v>
      </c>
      <c r="C544" s="96" t="s">
        <v>876</v>
      </c>
      <c r="D544" s="96" t="s">
        <v>1365</v>
      </c>
      <c r="E544" s="96" t="s">
        <v>482</v>
      </c>
      <c r="F544" s="97">
        <v>206500</v>
      </c>
      <c r="G544" s="97">
        <v>1</v>
      </c>
      <c r="H544" s="96" t="s">
        <v>1185</v>
      </c>
      <c r="I544" s="96" t="s">
        <v>1185</v>
      </c>
      <c r="J544" s="98">
        <v>1</v>
      </c>
      <c r="K544" s="97">
        <v>1</v>
      </c>
      <c r="L544" s="97">
        <v>0</v>
      </c>
      <c r="M544" s="97">
        <v>0</v>
      </c>
      <c r="N544" s="97">
        <v>0</v>
      </c>
      <c r="O544" s="97">
        <v>0</v>
      </c>
      <c r="P544" s="97">
        <v>0</v>
      </c>
      <c r="Q544" s="97">
        <v>0</v>
      </c>
      <c r="R544" s="97">
        <v>0</v>
      </c>
      <c r="S544" s="97">
        <v>0</v>
      </c>
      <c r="T544" s="97">
        <v>0</v>
      </c>
      <c r="U544" s="97">
        <v>0</v>
      </c>
      <c r="V544" s="97">
        <v>1</v>
      </c>
      <c r="W544" s="97">
        <v>0</v>
      </c>
      <c r="X544" s="97">
        <v>1</v>
      </c>
      <c r="Y544" s="97">
        <v>0</v>
      </c>
      <c r="Z544" s="97">
        <v>0</v>
      </c>
      <c r="AA544" s="97">
        <v>0</v>
      </c>
      <c r="AB544" s="97">
        <v>0</v>
      </c>
      <c r="AC544" s="97">
        <v>0</v>
      </c>
      <c r="AD544" s="97">
        <v>0</v>
      </c>
      <c r="AE544" s="97">
        <v>0</v>
      </c>
      <c r="AF544" s="97">
        <v>0</v>
      </c>
      <c r="AG544" s="97">
        <v>0</v>
      </c>
      <c r="AH544" s="97">
        <v>1</v>
      </c>
      <c r="AI544" s="97">
        <v>1</v>
      </c>
      <c r="AJ544" s="97">
        <v>0</v>
      </c>
      <c r="AK544" s="97">
        <v>1</v>
      </c>
      <c r="AL544" s="97">
        <v>0</v>
      </c>
      <c r="AM544" s="97">
        <v>0</v>
      </c>
      <c r="AN544" s="96" t="s">
        <v>487</v>
      </c>
      <c r="AO544" s="97">
        <v>0</v>
      </c>
      <c r="AP544" s="31">
        <f>IFERROR(IF(AN544="CIKDITIRO",VLOOKUP(A544,'BR DTG CIKDITIRO'!C:E,3,0),IF(FR_HITUNG_MINMAX!AN544="PESALAKAN",VLOOKUP(FR_HITUNG_MINMAX!A544,'BR DTG ADW'!C:E,3,0),IF(FR_HITUNG_MINMAX!AN544="PACUL",VLOOKUP(FR_HITUNG_MINMAX!A544,'BR DTG PACUL'!C:E,3,0),IF(FR_HITUNG_MINMAX!AN544="TRAYEMAN",VLOOKUP(FR_HITUNG_MINMAX!A544,'BR DTG TRAYEMAN'!C:E,3,0),"?")))),0)</f>
        <v>0</v>
      </c>
      <c r="AQ544" s="31">
        <f>IF(AN544="PACUL",VLOOKUP(A544,'STOK PACUL'!C:H,6,0),IF(FR_HITUNG_MINMAX!AN544="PESALAKAN",VLOOKUP(FR_HITUNG_MINMAX!A544,'STOK PESALAKAN'!C:H,6,0),IF(FR_HITUNG_MINMAX!AN544="CIKDITIRO",VLOOKUP(FR_HITUNG_MINMAX!A544,'STOK CIKDITIRO'!C:H,6,0),IF(FR_HITUNG_MINMAX!AN544="TRAYEMAN",VLOOKUP(FR_HITUNG_MINMAX!A544,'STOK TRAYEMAN'!C:H,6,0),"?"))))</f>
        <v>0</v>
      </c>
      <c r="AR544" s="25">
        <f t="shared" si="25"/>
        <v>0</v>
      </c>
      <c r="AS544" s="25">
        <f t="shared" ref="AS544:AS607" si="27">ROUNDUP(AL544/2,0)</f>
        <v>0</v>
      </c>
      <c r="AT544" s="25">
        <f t="shared" si="26"/>
        <v>1</v>
      </c>
    </row>
    <row r="545" spans="1:46" ht="30">
      <c r="A545" s="96" t="s">
        <v>213</v>
      </c>
      <c r="B545" s="96" t="s">
        <v>945</v>
      </c>
      <c r="C545" s="96" t="s">
        <v>891</v>
      </c>
      <c r="D545" s="96" t="s">
        <v>1369</v>
      </c>
      <c r="E545" s="96" t="s">
        <v>485</v>
      </c>
      <c r="F545" s="97">
        <v>42000</v>
      </c>
      <c r="G545" s="97">
        <v>2</v>
      </c>
      <c r="H545" s="96" t="s">
        <v>32</v>
      </c>
      <c r="I545" s="96" t="s">
        <v>1185</v>
      </c>
      <c r="J545" s="98">
        <v>1</v>
      </c>
      <c r="K545" s="97">
        <v>1</v>
      </c>
      <c r="L545" s="97">
        <v>1</v>
      </c>
      <c r="M545" s="97">
        <v>0</v>
      </c>
      <c r="N545" s="97">
        <v>1</v>
      </c>
      <c r="O545" s="97">
        <v>1</v>
      </c>
      <c r="P545" s="97">
        <v>0</v>
      </c>
      <c r="Q545" s="97">
        <v>0</v>
      </c>
      <c r="R545" s="97">
        <v>2</v>
      </c>
      <c r="S545" s="97">
        <v>0</v>
      </c>
      <c r="T545" s="97">
        <v>0</v>
      </c>
      <c r="U545" s="97">
        <v>0</v>
      </c>
      <c r="V545" s="97">
        <v>2</v>
      </c>
      <c r="W545" s="97">
        <v>0</v>
      </c>
      <c r="X545" s="97">
        <v>2</v>
      </c>
      <c r="Y545" s="97">
        <v>1</v>
      </c>
      <c r="Z545" s="97">
        <v>1</v>
      </c>
      <c r="AA545" s="97">
        <v>2</v>
      </c>
      <c r="AB545" s="97">
        <v>1</v>
      </c>
      <c r="AC545" s="97">
        <v>0</v>
      </c>
      <c r="AD545" s="97">
        <v>2</v>
      </c>
      <c r="AE545" s="97">
        <v>2</v>
      </c>
      <c r="AF545" s="97">
        <v>0</v>
      </c>
      <c r="AG545" s="97">
        <v>0</v>
      </c>
      <c r="AH545" s="97">
        <v>2</v>
      </c>
      <c r="AI545" s="97">
        <v>2</v>
      </c>
      <c r="AJ545" s="97">
        <v>1</v>
      </c>
      <c r="AK545" s="97">
        <v>2</v>
      </c>
      <c r="AL545" s="97">
        <v>2</v>
      </c>
      <c r="AM545" s="97">
        <v>2</v>
      </c>
      <c r="AN545" s="96" t="s">
        <v>487</v>
      </c>
      <c r="AO545" s="97">
        <v>2</v>
      </c>
      <c r="AP545" s="31">
        <f>IFERROR(IF(AN545="CIKDITIRO",VLOOKUP(A545,'BR DTG CIKDITIRO'!C:E,3,0),IF(FR_HITUNG_MINMAX!AN545="PESALAKAN",VLOOKUP(FR_HITUNG_MINMAX!A545,'BR DTG ADW'!C:E,3,0),IF(FR_HITUNG_MINMAX!AN545="PACUL",VLOOKUP(FR_HITUNG_MINMAX!A545,'BR DTG PACUL'!C:E,3,0),IF(FR_HITUNG_MINMAX!AN545="TRAYEMAN",VLOOKUP(FR_HITUNG_MINMAX!A545,'BR DTG TRAYEMAN'!C:E,3,0),"?")))),0)</f>
        <v>0</v>
      </c>
      <c r="AQ545" s="31">
        <f>IF(AN545="PACUL",VLOOKUP(A545,'STOK PACUL'!C:H,6,0),IF(FR_HITUNG_MINMAX!AN545="PESALAKAN",VLOOKUP(FR_HITUNG_MINMAX!A545,'STOK PESALAKAN'!C:H,6,0),IF(FR_HITUNG_MINMAX!AN545="CIKDITIRO",VLOOKUP(FR_HITUNG_MINMAX!A545,'STOK CIKDITIRO'!C:H,6,0),IF(FR_HITUNG_MINMAX!AN545="TRAYEMAN",VLOOKUP(FR_HITUNG_MINMAX!A545,'STOK TRAYEMAN'!C:H,6,0),"?"))))</f>
        <v>2</v>
      </c>
      <c r="AR545" s="25">
        <f t="shared" si="25"/>
        <v>2</v>
      </c>
      <c r="AS545" s="25">
        <f t="shared" si="27"/>
        <v>1</v>
      </c>
      <c r="AT545" s="25">
        <f t="shared" si="26"/>
        <v>3</v>
      </c>
    </row>
    <row r="546" spans="1:46" ht="30">
      <c r="A546" s="96" t="s">
        <v>214</v>
      </c>
      <c r="B546" s="96" t="s">
        <v>946</v>
      </c>
      <c r="C546" s="96" t="s">
        <v>891</v>
      </c>
      <c r="D546" s="96" t="s">
        <v>1369</v>
      </c>
      <c r="E546" s="96" t="s">
        <v>486</v>
      </c>
      <c r="F546" s="97">
        <v>43225</v>
      </c>
      <c r="G546" s="97">
        <v>6</v>
      </c>
      <c r="H546" s="96" t="s">
        <v>32</v>
      </c>
      <c r="I546" s="96" t="s">
        <v>1185</v>
      </c>
      <c r="J546" s="98">
        <v>1</v>
      </c>
      <c r="K546" s="97">
        <v>1</v>
      </c>
      <c r="L546" s="97">
        <v>3</v>
      </c>
      <c r="M546" s="97">
        <v>7</v>
      </c>
      <c r="N546" s="97">
        <v>3</v>
      </c>
      <c r="O546" s="97">
        <v>2</v>
      </c>
      <c r="P546" s="97">
        <v>3</v>
      </c>
      <c r="Q546" s="97">
        <v>3</v>
      </c>
      <c r="R546" s="97">
        <v>1</v>
      </c>
      <c r="S546" s="97">
        <v>1</v>
      </c>
      <c r="T546" s="97">
        <v>1</v>
      </c>
      <c r="U546" s="97">
        <v>0</v>
      </c>
      <c r="V546" s="97">
        <v>5</v>
      </c>
      <c r="W546" s="97">
        <v>1</v>
      </c>
      <c r="X546" s="97">
        <v>7</v>
      </c>
      <c r="Y546" s="97">
        <v>10</v>
      </c>
      <c r="Z546" s="97">
        <v>10</v>
      </c>
      <c r="AA546" s="97">
        <v>5</v>
      </c>
      <c r="AB546" s="97">
        <v>5</v>
      </c>
      <c r="AC546" s="97">
        <v>6</v>
      </c>
      <c r="AD546" s="97">
        <v>4</v>
      </c>
      <c r="AE546" s="97">
        <v>2</v>
      </c>
      <c r="AF546" s="97">
        <v>2</v>
      </c>
      <c r="AG546" s="97">
        <v>1</v>
      </c>
      <c r="AH546" s="97">
        <v>5</v>
      </c>
      <c r="AI546" s="97">
        <v>6</v>
      </c>
      <c r="AJ546" s="97">
        <v>4</v>
      </c>
      <c r="AK546" s="97">
        <v>10</v>
      </c>
      <c r="AL546" s="97">
        <v>7</v>
      </c>
      <c r="AM546" s="97">
        <v>10</v>
      </c>
      <c r="AN546" s="96" t="s">
        <v>487</v>
      </c>
      <c r="AO546" s="97">
        <v>15</v>
      </c>
      <c r="AP546" s="31">
        <f>IFERROR(IF(AN546="CIKDITIRO",VLOOKUP(A546,'BR DTG CIKDITIRO'!C:E,3,0),IF(FR_HITUNG_MINMAX!AN546="PESALAKAN",VLOOKUP(FR_HITUNG_MINMAX!A546,'BR DTG ADW'!C:E,3,0),IF(FR_HITUNG_MINMAX!AN546="PACUL",VLOOKUP(FR_HITUNG_MINMAX!A546,'BR DTG PACUL'!C:E,3,0),IF(FR_HITUNG_MINMAX!AN546="TRAYEMAN",VLOOKUP(FR_HITUNG_MINMAX!A546,'BR DTG TRAYEMAN'!C:E,3,0),"?")))),0)</f>
        <v>0</v>
      </c>
      <c r="AQ546" s="31">
        <f>IF(AN546="PACUL",VLOOKUP(A546,'STOK PACUL'!C:H,6,0),IF(FR_HITUNG_MINMAX!AN546="PESALAKAN",VLOOKUP(FR_HITUNG_MINMAX!A546,'STOK PESALAKAN'!C:H,6,0),IF(FR_HITUNG_MINMAX!AN546="CIKDITIRO",VLOOKUP(FR_HITUNG_MINMAX!A546,'STOK CIKDITIRO'!C:H,6,0),IF(FR_HITUNG_MINMAX!AN546="TRAYEMAN",VLOOKUP(FR_HITUNG_MINMAX!A546,'STOK TRAYEMAN'!C:H,6,0),"?"))))</f>
        <v>15</v>
      </c>
      <c r="AR546" s="25">
        <f t="shared" ref="AR546:AR609" si="28">IFERROR(AQ546,AO546+AP546)</f>
        <v>15</v>
      </c>
      <c r="AS546" s="25">
        <f t="shared" si="27"/>
        <v>4</v>
      </c>
      <c r="AT546" s="25">
        <f t="shared" si="26"/>
        <v>4</v>
      </c>
    </row>
    <row r="547" spans="1:46" ht="30">
      <c r="A547" s="96" t="s">
        <v>215</v>
      </c>
      <c r="B547" s="96" t="s">
        <v>947</v>
      </c>
      <c r="C547" s="96" t="s">
        <v>891</v>
      </c>
      <c r="D547" s="96" t="s">
        <v>1369</v>
      </c>
      <c r="E547" s="96" t="s">
        <v>485</v>
      </c>
      <c r="F547" s="97">
        <v>39500</v>
      </c>
      <c r="G547" s="97">
        <v>2</v>
      </c>
      <c r="H547" s="96" t="s">
        <v>32</v>
      </c>
      <c r="I547" s="96" t="s">
        <v>1185</v>
      </c>
      <c r="J547" s="98">
        <v>1</v>
      </c>
      <c r="K547" s="97">
        <v>1</v>
      </c>
      <c r="L547" s="97">
        <v>1</v>
      </c>
      <c r="M547" s="97">
        <v>0</v>
      </c>
      <c r="N547" s="97">
        <v>4</v>
      </c>
      <c r="O547" s="97">
        <v>1</v>
      </c>
      <c r="P547" s="97">
        <v>5</v>
      </c>
      <c r="Q547" s="97">
        <v>0</v>
      </c>
      <c r="R547" s="97">
        <v>1</v>
      </c>
      <c r="S547" s="97">
        <v>1</v>
      </c>
      <c r="T547" s="97">
        <v>0</v>
      </c>
      <c r="U547" s="97">
        <v>0</v>
      </c>
      <c r="V547" s="97">
        <v>0</v>
      </c>
      <c r="W547" s="97">
        <v>2</v>
      </c>
      <c r="X547" s="97">
        <v>5</v>
      </c>
      <c r="Y547" s="97">
        <v>1</v>
      </c>
      <c r="Z547" s="97">
        <v>4</v>
      </c>
      <c r="AA547" s="97">
        <v>5</v>
      </c>
      <c r="AB547" s="97">
        <v>6</v>
      </c>
      <c r="AC547" s="97">
        <v>5</v>
      </c>
      <c r="AD547" s="97">
        <v>1</v>
      </c>
      <c r="AE547" s="97">
        <v>2</v>
      </c>
      <c r="AF547" s="97">
        <v>1</v>
      </c>
      <c r="AG547" s="97">
        <v>1</v>
      </c>
      <c r="AH547" s="97">
        <v>0</v>
      </c>
      <c r="AI547" s="97">
        <v>2</v>
      </c>
      <c r="AJ547" s="97">
        <v>3</v>
      </c>
      <c r="AK547" s="97">
        <v>6</v>
      </c>
      <c r="AL547" s="97">
        <v>5</v>
      </c>
      <c r="AM547" s="97">
        <v>6</v>
      </c>
      <c r="AN547" s="96" t="s">
        <v>487</v>
      </c>
      <c r="AO547" s="97">
        <v>3</v>
      </c>
      <c r="AP547" s="31">
        <f>IFERROR(IF(AN547="CIKDITIRO",VLOOKUP(A547,'BR DTG CIKDITIRO'!C:E,3,0),IF(FR_HITUNG_MINMAX!AN547="PESALAKAN",VLOOKUP(FR_HITUNG_MINMAX!A547,'BR DTG ADW'!C:E,3,0),IF(FR_HITUNG_MINMAX!AN547="PACUL",VLOOKUP(FR_HITUNG_MINMAX!A547,'BR DTG PACUL'!C:E,3,0),IF(FR_HITUNG_MINMAX!AN547="TRAYEMAN",VLOOKUP(FR_HITUNG_MINMAX!A547,'BR DTG TRAYEMAN'!C:E,3,0),"?")))),0)</f>
        <v>0</v>
      </c>
      <c r="AQ547" s="31">
        <f>IF(AN547="PACUL",VLOOKUP(A547,'STOK PACUL'!C:H,6,0),IF(FR_HITUNG_MINMAX!AN547="PESALAKAN",VLOOKUP(FR_HITUNG_MINMAX!A547,'STOK PESALAKAN'!C:H,6,0),IF(FR_HITUNG_MINMAX!AN547="CIKDITIRO",VLOOKUP(FR_HITUNG_MINMAX!A547,'STOK CIKDITIRO'!C:H,6,0),IF(FR_HITUNG_MINMAX!AN547="TRAYEMAN",VLOOKUP(FR_HITUNG_MINMAX!A547,'STOK TRAYEMAN'!C:H,6,0),"?"))))</f>
        <v>3</v>
      </c>
      <c r="AR547" s="25">
        <f t="shared" si="28"/>
        <v>3</v>
      </c>
      <c r="AS547" s="25">
        <f t="shared" si="27"/>
        <v>3</v>
      </c>
      <c r="AT547" s="25">
        <f t="shared" si="26"/>
        <v>3</v>
      </c>
    </row>
    <row r="548" spans="1:46" ht="30">
      <c r="A548" s="96" t="s">
        <v>216</v>
      </c>
      <c r="B548" s="96" t="s">
        <v>950</v>
      </c>
      <c r="C548" s="96" t="s">
        <v>948</v>
      </c>
      <c r="D548" s="96" t="s">
        <v>1365</v>
      </c>
      <c r="E548" s="96" t="s">
        <v>486</v>
      </c>
      <c r="F548" s="97">
        <v>20500</v>
      </c>
      <c r="G548" s="97">
        <v>1</v>
      </c>
      <c r="H548" s="96" t="s">
        <v>32</v>
      </c>
      <c r="I548" s="96" t="s">
        <v>2</v>
      </c>
      <c r="J548" s="98" t="s">
        <v>1366</v>
      </c>
      <c r="K548" s="97">
        <v>1</v>
      </c>
      <c r="L548" s="97">
        <v>4</v>
      </c>
      <c r="M548" s="97">
        <v>3</v>
      </c>
      <c r="N548" s="97">
        <v>4</v>
      </c>
      <c r="O548" s="97">
        <v>10</v>
      </c>
      <c r="P548" s="97">
        <v>4</v>
      </c>
      <c r="Q548" s="97">
        <v>4</v>
      </c>
      <c r="R548" s="97">
        <v>8</v>
      </c>
      <c r="S548" s="97">
        <v>1</v>
      </c>
      <c r="T548" s="97">
        <v>4</v>
      </c>
      <c r="U548" s="97">
        <v>2</v>
      </c>
      <c r="V548" s="97">
        <v>0</v>
      </c>
      <c r="W548" s="97">
        <v>1</v>
      </c>
      <c r="X548" s="97">
        <v>10</v>
      </c>
      <c r="Y548" s="97">
        <v>7</v>
      </c>
      <c r="Z548" s="97">
        <v>7</v>
      </c>
      <c r="AA548" s="97">
        <v>14</v>
      </c>
      <c r="AB548" s="97">
        <v>14</v>
      </c>
      <c r="AC548" s="97">
        <v>8</v>
      </c>
      <c r="AD548" s="97">
        <v>12</v>
      </c>
      <c r="AE548" s="97">
        <v>9</v>
      </c>
      <c r="AF548" s="97">
        <v>5</v>
      </c>
      <c r="AG548" s="97">
        <v>3</v>
      </c>
      <c r="AH548" s="97">
        <v>2</v>
      </c>
      <c r="AI548" s="97">
        <v>1</v>
      </c>
      <c r="AJ548" s="97">
        <v>5</v>
      </c>
      <c r="AK548" s="97">
        <v>14</v>
      </c>
      <c r="AL548" s="97">
        <v>10</v>
      </c>
      <c r="AM548" s="97">
        <v>14</v>
      </c>
      <c r="AN548" s="96" t="s">
        <v>487</v>
      </c>
      <c r="AO548" s="97">
        <v>0</v>
      </c>
      <c r="AP548" s="31">
        <f>IFERROR(IF(AN548="CIKDITIRO",VLOOKUP(A548,'BR DTG CIKDITIRO'!C:E,3,0),IF(FR_HITUNG_MINMAX!AN548="PESALAKAN",VLOOKUP(FR_HITUNG_MINMAX!A548,'BR DTG ADW'!C:E,3,0),IF(FR_HITUNG_MINMAX!AN548="PACUL",VLOOKUP(FR_HITUNG_MINMAX!A548,'BR DTG PACUL'!C:E,3,0),IF(FR_HITUNG_MINMAX!AN548="TRAYEMAN",VLOOKUP(FR_HITUNG_MINMAX!A548,'BR DTG TRAYEMAN'!C:E,3,0),"?")))),0)</f>
        <v>0</v>
      </c>
      <c r="AQ548" s="31">
        <f>IF(AN548="PACUL",VLOOKUP(A548,'STOK PACUL'!C:H,6,0),IF(FR_HITUNG_MINMAX!AN548="PESALAKAN",VLOOKUP(FR_HITUNG_MINMAX!A548,'STOK PESALAKAN'!C:H,6,0),IF(FR_HITUNG_MINMAX!AN548="CIKDITIRO",VLOOKUP(FR_HITUNG_MINMAX!A548,'STOK CIKDITIRO'!C:H,6,0),IF(FR_HITUNG_MINMAX!AN548="TRAYEMAN",VLOOKUP(FR_HITUNG_MINMAX!A548,'STOK TRAYEMAN'!C:H,6,0),"?"))))</f>
        <v>0</v>
      </c>
      <c r="AR548" s="25">
        <f t="shared" si="28"/>
        <v>0</v>
      </c>
      <c r="AS548" s="25">
        <f t="shared" si="27"/>
        <v>5</v>
      </c>
      <c r="AT548" s="25">
        <f t="shared" si="26"/>
        <v>4</v>
      </c>
    </row>
    <row r="549" spans="1:46" ht="30">
      <c r="A549" s="96" t="s">
        <v>217</v>
      </c>
      <c r="B549" s="96" t="s">
        <v>951</v>
      </c>
      <c r="C549" s="96" t="s">
        <v>948</v>
      </c>
      <c r="D549" s="96" t="s">
        <v>1365</v>
      </c>
      <c r="E549" s="96" t="s">
        <v>486</v>
      </c>
      <c r="F549" s="97">
        <v>25000</v>
      </c>
      <c r="G549" s="97">
        <v>1</v>
      </c>
      <c r="H549" s="96" t="s">
        <v>32</v>
      </c>
      <c r="I549" s="96" t="s">
        <v>2</v>
      </c>
      <c r="J549" s="98" t="s">
        <v>1366</v>
      </c>
      <c r="K549" s="97">
        <v>1</v>
      </c>
      <c r="L549" s="97">
        <v>2</v>
      </c>
      <c r="M549" s="97">
        <v>4</v>
      </c>
      <c r="N549" s="97">
        <v>4</v>
      </c>
      <c r="O549" s="97">
        <v>7</v>
      </c>
      <c r="P549" s="97">
        <v>1</v>
      </c>
      <c r="Q549" s="97">
        <v>3</v>
      </c>
      <c r="R549" s="97">
        <v>0</v>
      </c>
      <c r="S549" s="97">
        <v>4</v>
      </c>
      <c r="T549" s="97">
        <v>1</v>
      </c>
      <c r="U549" s="97">
        <v>1</v>
      </c>
      <c r="V549" s="97">
        <v>2</v>
      </c>
      <c r="W549" s="97">
        <v>1</v>
      </c>
      <c r="X549" s="97">
        <v>7</v>
      </c>
      <c r="Y549" s="97">
        <v>6</v>
      </c>
      <c r="Z549" s="97">
        <v>8</v>
      </c>
      <c r="AA549" s="97">
        <v>11</v>
      </c>
      <c r="AB549" s="97">
        <v>8</v>
      </c>
      <c r="AC549" s="97">
        <v>4</v>
      </c>
      <c r="AD549" s="97">
        <v>3</v>
      </c>
      <c r="AE549" s="97">
        <v>4</v>
      </c>
      <c r="AF549" s="97">
        <v>5</v>
      </c>
      <c r="AG549" s="97">
        <v>5</v>
      </c>
      <c r="AH549" s="97">
        <v>3</v>
      </c>
      <c r="AI549" s="97">
        <v>3</v>
      </c>
      <c r="AJ549" s="97">
        <v>3</v>
      </c>
      <c r="AK549" s="97">
        <v>11</v>
      </c>
      <c r="AL549" s="97">
        <v>7</v>
      </c>
      <c r="AM549" s="97">
        <v>11</v>
      </c>
      <c r="AN549" s="96" t="s">
        <v>487</v>
      </c>
      <c r="AO549" s="97">
        <v>9</v>
      </c>
      <c r="AP549" s="31">
        <f>IFERROR(IF(AN549="CIKDITIRO",VLOOKUP(A549,'BR DTG CIKDITIRO'!C:E,3,0),IF(FR_HITUNG_MINMAX!AN549="PESALAKAN",VLOOKUP(FR_HITUNG_MINMAX!A549,'BR DTG ADW'!C:E,3,0),IF(FR_HITUNG_MINMAX!AN549="PACUL",VLOOKUP(FR_HITUNG_MINMAX!A549,'BR DTG PACUL'!C:E,3,0),IF(FR_HITUNG_MINMAX!AN549="TRAYEMAN",VLOOKUP(FR_HITUNG_MINMAX!A549,'BR DTG TRAYEMAN'!C:E,3,0),"?")))),0)</f>
        <v>0</v>
      </c>
      <c r="AQ549" s="31">
        <f>IF(AN549="PACUL",VLOOKUP(A549,'STOK PACUL'!C:H,6,0),IF(FR_HITUNG_MINMAX!AN549="PESALAKAN",VLOOKUP(FR_HITUNG_MINMAX!A549,'STOK PESALAKAN'!C:H,6,0),IF(FR_HITUNG_MINMAX!AN549="CIKDITIRO",VLOOKUP(FR_HITUNG_MINMAX!A549,'STOK CIKDITIRO'!C:H,6,0),IF(FR_HITUNG_MINMAX!AN549="TRAYEMAN",VLOOKUP(FR_HITUNG_MINMAX!A549,'STOK TRAYEMAN'!C:H,6,0),"?"))))</f>
        <v>9</v>
      </c>
      <c r="AR549" s="25">
        <f t="shared" si="28"/>
        <v>9</v>
      </c>
      <c r="AS549" s="25">
        <f t="shared" si="27"/>
        <v>4</v>
      </c>
      <c r="AT549" s="25">
        <f t="shared" si="26"/>
        <v>4</v>
      </c>
    </row>
    <row r="550" spans="1:46" ht="30">
      <c r="A550" s="96" t="s">
        <v>218</v>
      </c>
      <c r="B550" s="96" t="s">
        <v>862</v>
      </c>
      <c r="C550" s="96" t="s">
        <v>948</v>
      </c>
      <c r="D550" s="96" t="s">
        <v>1365</v>
      </c>
      <c r="E550" s="96" t="s">
        <v>482</v>
      </c>
      <c r="F550" s="97">
        <v>140000</v>
      </c>
      <c r="G550" s="97">
        <v>1</v>
      </c>
      <c r="H550" s="96" t="s">
        <v>31</v>
      </c>
      <c r="I550" s="96" t="s">
        <v>2</v>
      </c>
      <c r="J550" s="98" t="s">
        <v>1366</v>
      </c>
      <c r="K550" s="97">
        <v>1</v>
      </c>
      <c r="L550" s="97">
        <v>0</v>
      </c>
      <c r="M550" s="97">
        <v>1</v>
      </c>
      <c r="N550" s="97">
        <v>0</v>
      </c>
      <c r="O550" s="97">
        <v>1</v>
      </c>
      <c r="P550" s="97">
        <v>0</v>
      </c>
      <c r="Q550" s="97">
        <v>0</v>
      </c>
      <c r="R550" s="97">
        <v>0</v>
      </c>
      <c r="S550" s="97">
        <v>0</v>
      </c>
      <c r="T550" s="97">
        <v>1</v>
      </c>
      <c r="U550" s="97">
        <v>0</v>
      </c>
      <c r="V550" s="97">
        <v>0</v>
      </c>
      <c r="W550" s="97">
        <v>0</v>
      </c>
      <c r="X550" s="97">
        <v>1</v>
      </c>
      <c r="Y550" s="97">
        <v>1</v>
      </c>
      <c r="Z550" s="97">
        <v>1</v>
      </c>
      <c r="AA550" s="97">
        <v>1</v>
      </c>
      <c r="AB550" s="97">
        <v>1</v>
      </c>
      <c r="AC550" s="97">
        <v>0</v>
      </c>
      <c r="AD550" s="97">
        <v>0</v>
      </c>
      <c r="AE550" s="97">
        <v>0</v>
      </c>
      <c r="AF550" s="97">
        <v>1</v>
      </c>
      <c r="AG550" s="97">
        <v>0</v>
      </c>
      <c r="AH550" s="97">
        <v>0</v>
      </c>
      <c r="AI550" s="97">
        <v>0</v>
      </c>
      <c r="AJ550" s="97">
        <v>0</v>
      </c>
      <c r="AK550" s="97">
        <v>1</v>
      </c>
      <c r="AL550" s="97">
        <v>1</v>
      </c>
      <c r="AM550" s="97">
        <v>1</v>
      </c>
      <c r="AN550" s="96" t="s">
        <v>487</v>
      </c>
      <c r="AO550" s="97">
        <v>0</v>
      </c>
      <c r="AP550" s="31">
        <f>IFERROR(IF(AN550="CIKDITIRO",VLOOKUP(A550,'BR DTG CIKDITIRO'!C:E,3,0),IF(FR_HITUNG_MINMAX!AN550="PESALAKAN",VLOOKUP(FR_HITUNG_MINMAX!A550,'BR DTG ADW'!C:E,3,0),IF(FR_HITUNG_MINMAX!AN550="PACUL",VLOOKUP(FR_HITUNG_MINMAX!A550,'BR DTG PACUL'!C:E,3,0),IF(FR_HITUNG_MINMAX!AN550="TRAYEMAN",VLOOKUP(FR_HITUNG_MINMAX!A550,'BR DTG TRAYEMAN'!C:E,3,0),"?")))),0)</f>
        <v>0</v>
      </c>
      <c r="AQ550" s="31">
        <f>IF(AN550="PACUL",VLOOKUP(A550,'STOK PACUL'!C:H,6,0),IF(FR_HITUNG_MINMAX!AN550="PESALAKAN",VLOOKUP(FR_HITUNG_MINMAX!A550,'STOK PESALAKAN'!C:H,6,0),IF(FR_HITUNG_MINMAX!AN550="CIKDITIRO",VLOOKUP(FR_HITUNG_MINMAX!A550,'STOK CIKDITIRO'!C:H,6,0),IF(FR_HITUNG_MINMAX!AN550="TRAYEMAN",VLOOKUP(FR_HITUNG_MINMAX!A550,'STOK TRAYEMAN'!C:H,6,0),"?"))))</f>
        <v>0</v>
      </c>
      <c r="AR550" s="25">
        <f t="shared" si="28"/>
        <v>0</v>
      </c>
      <c r="AS550" s="25">
        <f t="shared" si="27"/>
        <v>1</v>
      </c>
      <c r="AT550" s="25">
        <f t="shared" si="26"/>
        <v>2</v>
      </c>
    </row>
    <row r="551" spans="1:46" ht="30">
      <c r="A551" s="96" t="s">
        <v>1410</v>
      </c>
      <c r="B551" s="96" t="s">
        <v>1411</v>
      </c>
      <c r="C551" s="96" t="s">
        <v>948</v>
      </c>
      <c r="D551" s="96" t="s">
        <v>1365</v>
      </c>
      <c r="E551" s="96" t="s">
        <v>482</v>
      </c>
      <c r="F551" s="97">
        <v>41000</v>
      </c>
      <c r="G551" s="97">
        <v>1</v>
      </c>
      <c r="H551" s="96" t="s">
        <v>1185</v>
      </c>
      <c r="I551" s="96" t="s">
        <v>1185</v>
      </c>
      <c r="J551" s="98">
        <v>1</v>
      </c>
      <c r="K551" s="97">
        <v>1</v>
      </c>
      <c r="L551" s="97">
        <v>0</v>
      </c>
      <c r="M551" s="97">
        <v>1</v>
      </c>
      <c r="N551" s="97">
        <v>0</v>
      </c>
      <c r="O551" s="97">
        <v>0</v>
      </c>
      <c r="P551" s="97">
        <v>0</v>
      </c>
      <c r="Q551" s="97">
        <v>0</v>
      </c>
      <c r="R551" s="97">
        <v>0</v>
      </c>
      <c r="S551" s="97">
        <v>0</v>
      </c>
      <c r="T551" s="97">
        <v>0</v>
      </c>
      <c r="U551" s="97">
        <v>0</v>
      </c>
      <c r="V551" s="97">
        <v>0</v>
      </c>
      <c r="W551" s="97">
        <v>0</v>
      </c>
      <c r="X551" s="97">
        <v>1</v>
      </c>
      <c r="Y551" s="97">
        <v>1</v>
      </c>
      <c r="Z551" s="97">
        <v>1</v>
      </c>
      <c r="AA551" s="97">
        <v>0</v>
      </c>
      <c r="AB551" s="97">
        <v>0</v>
      </c>
      <c r="AC551" s="97">
        <v>0</v>
      </c>
      <c r="AD551" s="97">
        <v>0</v>
      </c>
      <c r="AE551" s="97">
        <v>0</v>
      </c>
      <c r="AF551" s="97">
        <v>0</v>
      </c>
      <c r="AG551" s="97">
        <v>0</v>
      </c>
      <c r="AH551" s="97">
        <v>0</v>
      </c>
      <c r="AI551" s="97">
        <v>0</v>
      </c>
      <c r="AJ551" s="97">
        <v>0</v>
      </c>
      <c r="AK551" s="97">
        <v>1</v>
      </c>
      <c r="AL551" s="97">
        <v>1</v>
      </c>
      <c r="AM551" s="97">
        <v>1</v>
      </c>
      <c r="AN551" s="96" t="s">
        <v>487</v>
      </c>
      <c r="AO551" s="97">
        <v>2</v>
      </c>
      <c r="AP551" s="31">
        <f>IFERROR(IF(AN551="CIKDITIRO",VLOOKUP(A551,'BR DTG CIKDITIRO'!C:E,3,0),IF(FR_HITUNG_MINMAX!AN551="PESALAKAN",VLOOKUP(FR_HITUNG_MINMAX!A551,'BR DTG ADW'!C:E,3,0),IF(FR_HITUNG_MINMAX!AN551="PACUL",VLOOKUP(FR_HITUNG_MINMAX!A551,'BR DTG PACUL'!C:E,3,0),IF(FR_HITUNG_MINMAX!AN551="TRAYEMAN",VLOOKUP(FR_HITUNG_MINMAX!A551,'BR DTG TRAYEMAN'!C:E,3,0),"?")))),0)</f>
        <v>0</v>
      </c>
      <c r="AQ551" s="31">
        <f>IF(AN551="PACUL",VLOOKUP(A551,'STOK PACUL'!C:H,6,0),IF(FR_HITUNG_MINMAX!AN551="PESALAKAN",VLOOKUP(FR_HITUNG_MINMAX!A551,'STOK PESALAKAN'!C:H,6,0),IF(FR_HITUNG_MINMAX!AN551="CIKDITIRO",VLOOKUP(FR_HITUNG_MINMAX!A551,'STOK CIKDITIRO'!C:H,6,0),IF(FR_HITUNG_MINMAX!AN551="TRAYEMAN",VLOOKUP(FR_HITUNG_MINMAX!A551,'STOK TRAYEMAN'!C:H,6,0),"?"))))</f>
        <v>2</v>
      </c>
      <c r="AR551" s="25">
        <f t="shared" si="28"/>
        <v>2</v>
      </c>
      <c r="AS551" s="25">
        <f t="shared" si="27"/>
        <v>1</v>
      </c>
      <c r="AT551" s="25">
        <f t="shared" si="26"/>
        <v>3</v>
      </c>
    </row>
    <row r="552" spans="1:46" ht="30">
      <c r="A552" s="96" t="s">
        <v>219</v>
      </c>
      <c r="B552" s="96" t="s">
        <v>954</v>
      </c>
      <c r="C552" s="96" t="s">
        <v>948</v>
      </c>
      <c r="D552" s="96" t="s">
        <v>1365</v>
      </c>
      <c r="E552" s="96" t="s">
        <v>485</v>
      </c>
      <c r="F552" s="97">
        <v>46000</v>
      </c>
      <c r="G552" s="97">
        <v>1</v>
      </c>
      <c r="H552" s="96" t="s">
        <v>30</v>
      </c>
      <c r="I552" s="96" t="s">
        <v>2</v>
      </c>
      <c r="J552" s="98" t="s">
        <v>1366</v>
      </c>
      <c r="K552" s="97">
        <v>1</v>
      </c>
      <c r="L552" s="97">
        <v>1</v>
      </c>
      <c r="M552" s="97">
        <v>0</v>
      </c>
      <c r="N552" s="97">
        <v>2</v>
      </c>
      <c r="O552" s="97">
        <v>4</v>
      </c>
      <c r="P552" s="97">
        <v>2</v>
      </c>
      <c r="Q552" s="97">
        <v>0</v>
      </c>
      <c r="R552" s="97">
        <v>1</v>
      </c>
      <c r="S552" s="97">
        <v>0</v>
      </c>
      <c r="T552" s="97">
        <v>1</v>
      </c>
      <c r="U552" s="97">
        <v>0</v>
      </c>
      <c r="V552" s="97">
        <v>0</v>
      </c>
      <c r="W552" s="97">
        <v>0</v>
      </c>
      <c r="X552" s="97">
        <v>4</v>
      </c>
      <c r="Y552" s="97">
        <v>1</v>
      </c>
      <c r="Z552" s="97">
        <v>2</v>
      </c>
      <c r="AA552" s="97">
        <v>6</v>
      </c>
      <c r="AB552" s="97">
        <v>6</v>
      </c>
      <c r="AC552" s="97">
        <v>2</v>
      </c>
      <c r="AD552" s="97">
        <v>1</v>
      </c>
      <c r="AE552" s="97">
        <v>1</v>
      </c>
      <c r="AF552" s="97">
        <v>1</v>
      </c>
      <c r="AG552" s="97">
        <v>0</v>
      </c>
      <c r="AH552" s="97">
        <v>0</v>
      </c>
      <c r="AI552" s="97">
        <v>0</v>
      </c>
      <c r="AJ552" s="97">
        <v>1</v>
      </c>
      <c r="AK552" s="97">
        <v>6</v>
      </c>
      <c r="AL552" s="97">
        <v>4</v>
      </c>
      <c r="AM552" s="97">
        <v>6</v>
      </c>
      <c r="AN552" s="96" t="s">
        <v>487</v>
      </c>
      <c r="AO552" s="97">
        <v>6</v>
      </c>
      <c r="AP552" s="31">
        <f>IFERROR(IF(AN552="CIKDITIRO",VLOOKUP(A552,'BR DTG CIKDITIRO'!C:E,3,0),IF(FR_HITUNG_MINMAX!AN552="PESALAKAN",VLOOKUP(FR_HITUNG_MINMAX!A552,'BR DTG ADW'!C:E,3,0),IF(FR_HITUNG_MINMAX!AN552="PACUL",VLOOKUP(FR_HITUNG_MINMAX!A552,'BR DTG PACUL'!C:E,3,0),IF(FR_HITUNG_MINMAX!AN552="TRAYEMAN",VLOOKUP(FR_HITUNG_MINMAX!A552,'BR DTG TRAYEMAN'!C:E,3,0),"?")))),0)</f>
        <v>0</v>
      </c>
      <c r="AQ552" s="31">
        <f>IF(AN552="PACUL",VLOOKUP(A552,'STOK PACUL'!C:H,6,0),IF(FR_HITUNG_MINMAX!AN552="PESALAKAN",VLOOKUP(FR_HITUNG_MINMAX!A552,'STOK PESALAKAN'!C:H,6,0),IF(FR_HITUNG_MINMAX!AN552="CIKDITIRO",VLOOKUP(FR_HITUNG_MINMAX!A552,'STOK CIKDITIRO'!C:H,6,0),IF(FR_HITUNG_MINMAX!AN552="TRAYEMAN",VLOOKUP(FR_HITUNG_MINMAX!A552,'STOK TRAYEMAN'!C:H,6,0),"?"))))</f>
        <v>6</v>
      </c>
      <c r="AR552" s="25">
        <f t="shared" si="28"/>
        <v>6</v>
      </c>
      <c r="AS552" s="25">
        <f t="shared" si="27"/>
        <v>2</v>
      </c>
      <c r="AT552" s="25">
        <f t="shared" si="26"/>
        <v>4</v>
      </c>
    </row>
    <row r="553" spans="1:46" ht="30">
      <c r="A553" s="96" t="s">
        <v>220</v>
      </c>
      <c r="B553" s="96" t="s">
        <v>955</v>
      </c>
      <c r="C553" s="96" t="s">
        <v>948</v>
      </c>
      <c r="D553" s="96" t="s">
        <v>1365</v>
      </c>
      <c r="E553" s="96" t="s">
        <v>485</v>
      </c>
      <c r="F553" s="97">
        <v>48500</v>
      </c>
      <c r="G553" s="97">
        <v>1</v>
      </c>
      <c r="H553" s="96" t="s">
        <v>31</v>
      </c>
      <c r="I553" s="96" t="s">
        <v>2</v>
      </c>
      <c r="J553" s="98" t="s">
        <v>1366</v>
      </c>
      <c r="K553" s="97">
        <v>1</v>
      </c>
      <c r="L553" s="97">
        <v>0</v>
      </c>
      <c r="M553" s="97">
        <v>0</v>
      </c>
      <c r="N553" s="97">
        <v>0</v>
      </c>
      <c r="O553" s="97">
        <v>4</v>
      </c>
      <c r="P553" s="97">
        <v>0</v>
      </c>
      <c r="Q553" s="97">
        <v>1</v>
      </c>
      <c r="R553" s="97">
        <v>0</v>
      </c>
      <c r="S553" s="97">
        <v>1</v>
      </c>
      <c r="T553" s="97">
        <v>0</v>
      </c>
      <c r="U553" s="97">
        <v>0</v>
      </c>
      <c r="V553" s="97">
        <v>1</v>
      </c>
      <c r="W553" s="97">
        <v>0</v>
      </c>
      <c r="X553" s="97">
        <v>4</v>
      </c>
      <c r="Y553" s="97">
        <v>0</v>
      </c>
      <c r="Z553" s="97">
        <v>0</v>
      </c>
      <c r="AA553" s="97">
        <v>4</v>
      </c>
      <c r="AB553" s="97">
        <v>4</v>
      </c>
      <c r="AC553" s="97">
        <v>1</v>
      </c>
      <c r="AD553" s="97">
        <v>1</v>
      </c>
      <c r="AE553" s="97">
        <v>1</v>
      </c>
      <c r="AF553" s="97">
        <v>1</v>
      </c>
      <c r="AG553" s="97">
        <v>1</v>
      </c>
      <c r="AH553" s="97">
        <v>1</v>
      </c>
      <c r="AI553" s="97">
        <v>1</v>
      </c>
      <c r="AJ553" s="97">
        <v>0</v>
      </c>
      <c r="AK553" s="97">
        <v>4</v>
      </c>
      <c r="AL553" s="97">
        <v>4</v>
      </c>
      <c r="AM553" s="97">
        <v>4</v>
      </c>
      <c r="AN553" s="96" t="s">
        <v>487</v>
      </c>
      <c r="AO553" s="97">
        <v>2</v>
      </c>
      <c r="AP553" s="31">
        <f>IFERROR(IF(AN553="CIKDITIRO",VLOOKUP(A553,'BR DTG CIKDITIRO'!C:E,3,0),IF(FR_HITUNG_MINMAX!AN553="PESALAKAN",VLOOKUP(FR_HITUNG_MINMAX!A553,'BR DTG ADW'!C:E,3,0),IF(FR_HITUNG_MINMAX!AN553="PACUL",VLOOKUP(FR_HITUNG_MINMAX!A553,'BR DTG PACUL'!C:E,3,0),IF(FR_HITUNG_MINMAX!AN553="TRAYEMAN",VLOOKUP(FR_HITUNG_MINMAX!A553,'BR DTG TRAYEMAN'!C:E,3,0),"?")))),0)</f>
        <v>0</v>
      </c>
      <c r="AQ553" s="31">
        <f>IF(AN553="PACUL",VLOOKUP(A553,'STOK PACUL'!C:H,6,0),IF(FR_HITUNG_MINMAX!AN553="PESALAKAN",VLOOKUP(FR_HITUNG_MINMAX!A553,'STOK PESALAKAN'!C:H,6,0),IF(FR_HITUNG_MINMAX!AN553="CIKDITIRO",VLOOKUP(FR_HITUNG_MINMAX!A553,'STOK CIKDITIRO'!C:H,6,0),IF(FR_HITUNG_MINMAX!AN553="TRAYEMAN",VLOOKUP(FR_HITUNG_MINMAX!A553,'STOK TRAYEMAN'!C:H,6,0),"?"))))</f>
        <v>2</v>
      </c>
      <c r="AR553" s="25">
        <f t="shared" si="28"/>
        <v>2</v>
      </c>
      <c r="AS553" s="25">
        <f t="shared" si="27"/>
        <v>2</v>
      </c>
      <c r="AT553" s="25">
        <f t="shared" si="26"/>
        <v>4</v>
      </c>
    </row>
    <row r="554" spans="1:46" ht="30">
      <c r="A554" s="96" t="s">
        <v>221</v>
      </c>
      <c r="B554" s="96" t="s">
        <v>956</v>
      </c>
      <c r="C554" s="96" t="s">
        <v>948</v>
      </c>
      <c r="D554" s="96" t="s">
        <v>1365</v>
      </c>
      <c r="E554" s="96" t="s">
        <v>482</v>
      </c>
      <c r="F554" s="97">
        <v>30000</v>
      </c>
      <c r="G554" s="97">
        <v>1</v>
      </c>
      <c r="H554" s="96" t="s">
        <v>31</v>
      </c>
      <c r="I554" s="96" t="s">
        <v>2</v>
      </c>
      <c r="J554" s="98">
        <v>1</v>
      </c>
      <c r="K554" s="97">
        <v>1</v>
      </c>
      <c r="L554" s="97">
        <v>0</v>
      </c>
      <c r="M554" s="97">
        <v>1</v>
      </c>
      <c r="N554" s="97">
        <v>0</v>
      </c>
      <c r="O554" s="97">
        <v>0</v>
      </c>
      <c r="P554" s="97">
        <v>0</v>
      </c>
      <c r="Q554" s="97">
        <v>0</v>
      </c>
      <c r="R554" s="97">
        <v>0</v>
      </c>
      <c r="S554" s="97">
        <v>0</v>
      </c>
      <c r="T554" s="97">
        <v>1</v>
      </c>
      <c r="U554" s="97">
        <v>1</v>
      </c>
      <c r="V554" s="97">
        <v>0</v>
      </c>
      <c r="W554" s="97">
        <v>0</v>
      </c>
      <c r="X554" s="97">
        <v>1</v>
      </c>
      <c r="Y554" s="97">
        <v>1</v>
      </c>
      <c r="Z554" s="97">
        <v>1</v>
      </c>
      <c r="AA554" s="97">
        <v>0</v>
      </c>
      <c r="AB554" s="97">
        <v>0</v>
      </c>
      <c r="AC554" s="97">
        <v>0</v>
      </c>
      <c r="AD554" s="97">
        <v>0</v>
      </c>
      <c r="AE554" s="97">
        <v>0</v>
      </c>
      <c r="AF554" s="97">
        <v>1</v>
      </c>
      <c r="AG554" s="97">
        <v>1</v>
      </c>
      <c r="AH554" s="97">
        <v>1</v>
      </c>
      <c r="AI554" s="97">
        <v>0</v>
      </c>
      <c r="AJ554" s="97">
        <v>0</v>
      </c>
      <c r="AK554" s="97">
        <v>1</v>
      </c>
      <c r="AL554" s="97">
        <v>1</v>
      </c>
      <c r="AM554" s="97">
        <v>1</v>
      </c>
      <c r="AN554" s="96" t="s">
        <v>487</v>
      </c>
      <c r="AO554" s="97">
        <v>1</v>
      </c>
      <c r="AP554" s="31">
        <f>IFERROR(IF(AN554="CIKDITIRO",VLOOKUP(A554,'BR DTG CIKDITIRO'!C:E,3,0),IF(FR_HITUNG_MINMAX!AN554="PESALAKAN",VLOOKUP(FR_HITUNG_MINMAX!A554,'BR DTG ADW'!C:E,3,0),IF(FR_HITUNG_MINMAX!AN554="PACUL",VLOOKUP(FR_HITUNG_MINMAX!A554,'BR DTG PACUL'!C:E,3,0),IF(FR_HITUNG_MINMAX!AN554="TRAYEMAN",VLOOKUP(FR_HITUNG_MINMAX!A554,'BR DTG TRAYEMAN'!C:E,3,0),"?")))),0)</f>
        <v>0</v>
      </c>
      <c r="AQ554" s="31">
        <f>IF(AN554="PACUL",VLOOKUP(A554,'STOK PACUL'!C:H,6,0),IF(FR_HITUNG_MINMAX!AN554="PESALAKAN",VLOOKUP(FR_HITUNG_MINMAX!A554,'STOK PESALAKAN'!C:H,6,0),IF(FR_HITUNG_MINMAX!AN554="CIKDITIRO",VLOOKUP(FR_HITUNG_MINMAX!A554,'STOK CIKDITIRO'!C:H,6,0),IF(FR_HITUNG_MINMAX!AN554="TRAYEMAN",VLOOKUP(FR_HITUNG_MINMAX!A554,'STOK TRAYEMAN'!C:H,6,0),"?"))))</f>
        <v>1</v>
      </c>
      <c r="AR554" s="25">
        <f t="shared" si="28"/>
        <v>1</v>
      </c>
      <c r="AS554" s="25">
        <f t="shared" si="27"/>
        <v>1</v>
      </c>
      <c r="AT554" s="25">
        <f t="shared" si="26"/>
        <v>3</v>
      </c>
    </row>
    <row r="555" spans="1:46" ht="30">
      <c r="A555" s="96" t="s">
        <v>1957</v>
      </c>
      <c r="B555" s="96" t="s">
        <v>1958</v>
      </c>
      <c r="C555" s="96" t="s">
        <v>948</v>
      </c>
      <c r="D555" s="96" t="s">
        <v>1365</v>
      </c>
      <c r="E555" s="96" t="s">
        <v>482</v>
      </c>
      <c r="F555" s="97">
        <v>26500</v>
      </c>
      <c r="G555" s="97">
        <v>1</v>
      </c>
      <c r="H555" s="96" t="s">
        <v>1185</v>
      </c>
      <c r="I555" s="96" t="s">
        <v>1185</v>
      </c>
      <c r="J555" s="98">
        <v>1</v>
      </c>
      <c r="K555" s="97">
        <v>1</v>
      </c>
      <c r="L555" s="97">
        <v>0</v>
      </c>
      <c r="M555" s="97">
        <v>0</v>
      </c>
      <c r="N555" s="97">
        <v>0</v>
      </c>
      <c r="O555" s="97">
        <v>0</v>
      </c>
      <c r="P555" s="97">
        <v>0</v>
      </c>
      <c r="Q555" s="97">
        <v>0</v>
      </c>
      <c r="R555" s="97">
        <v>0</v>
      </c>
      <c r="S555" s="97">
        <v>1</v>
      </c>
      <c r="T555" s="97">
        <v>0</v>
      </c>
      <c r="U555" s="97">
        <v>0</v>
      </c>
      <c r="V555" s="97">
        <v>0</v>
      </c>
      <c r="W555" s="97">
        <v>0</v>
      </c>
      <c r="X555" s="97">
        <v>1</v>
      </c>
      <c r="Y555" s="97">
        <v>0</v>
      </c>
      <c r="Z555" s="97">
        <v>0</v>
      </c>
      <c r="AA555" s="97">
        <v>0</v>
      </c>
      <c r="AB555" s="97">
        <v>0</v>
      </c>
      <c r="AC555" s="97">
        <v>0</v>
      </c>
      <c r="AD555" s="97">
        <v>0</v>
      </c>
      <c r="AE555" s="97">
        <v>1</v>
      </c>
      <c r="AF555" s="97">
        <v>1</v>
      </c>
      <c r="AG555" s="97">
        <v>1</v>
      </c>
      <c r="AH555" s="97">
        <v>0</v>
      </c>
      <c r="AI555" s="97">
        <v>0</v>
      </c>
      <c r="AJ555" s="97">
        <v>0</v>
      </c>
      <c r="AK555" s="97">
        <v>1</v>
      </c>
      <c r="AL555" s="97">
        <v>1</v>
      </c>
      <c r="AM555" s="97">
        <v>1</v>
      </c>
      <c r="AN555" s="96" t="s">
        <v>487</v>
      </c>
      <c r="AO555" s="97">
        <v>1</v>
      </c>
      <c r="AP555" s="31">
        <f>IFERROR(IF(AN555="CIKDITIRO",VLOOKUP(A555,'BR DTG CIKDITIRO'!C:E,3,0),IF(FR_HITUNG_MINMAX!AN555="PESALAKAN",VLOOKUP(FR_HITUNG_MINMAX!A555,'BR DTG ADW'!C:E,3,0),IF(FR_HITUNG_MINMAX!AN555="PACUL",VLOOKUP(FR_HITUNG_MINMAX!A555,'BR DTG PACUL'!C:E,3,0),IF(FR_HITUNG_MINMAX!AN555="TRAYEMAN",VLOOKUP(FR_HITUNG_MINMAX!A555,'BR DTG TRAYEMAN'!C:E,3,0),"?")))),0)</f>
        <v>0</v>
      </c>
      <c r="AQ555" s="31">
        <f>IF(AN555="PACUL",VLOOKUP(A555,'STOK PACUL'!C:H,6,0),IF(FR_HITUNG_MINMAX!AN555="PESALAKAN",VLOOKUP(FR_HITUNG_MINMAX!A555,'STOK PESALAKAN'!C:H,6,0),IF(FR_HITUNG_MINMAX!AN555="CIKDITIRO",VLOOKUP(FR_HITUNG_MINMAX!A555,'STOK CIKDITIRO'!C:H,6,0),IF(FR_HITUNG_MINMAX!AN555="TRAYEMAN",VLOOKUP(FR_HITUNG_MINMAX!A555,'STOK TRAYEMAN'!C:H,6,0),"?"))))</f>
        <v>1</v>
      </c>
      <c r="AR555" s="25">
        <f t="shared" si="28"/>
        <v>1</v>
      </c>
      <c r="AS555" s="25">
        <f t="shared" si="27"/>
        <v>1</v>
      </c>
      <c r="AT555" s="25">
        <f t="shared" si="26"/>
        <v>1</v>
      </c>
    </row>
    <row r="556" spans="1:46" ht="30">
      <c r="A556" s="96" t="s">
        <v>222</v>
      </c>
      <c r="B556" s="96" t="s">
        <v>957</v>
      </c>
      <c r="C556" s="96" t="s">
        <v>948</v>
      </c>
      <c r="D556" s="96" t="s">
        <v>1365</v>
      </c>
      <c r="E556" s="96" t="s">
        <v>485</v>
      </c>
      <c r="F556" s="97">
        <v>25500</v>
      </c>
      <c r="G556" s="97">
        <v>1</v>
      </c>
      <c r="H556" s="96" t="s">
        <v>30</v>
      </c>
      <c r="I556" s="96" t="s">
        <v>2</v>
      </c>
      <c r="J556" s="98" t="s">
        <v>1366</v>
      </c>
      <c r="K556" s="97">
        <v>1</v>
      </c>
      <c r="L556" s="97">
        <v>3</v>
      </c>
      <c r="M556" s="97">
        <v>1</v>
      </c>
      <c r="N556" s="97">
        <v>2</v>
      </c>
      <c r="O556" s="97">
        <v>1</v>
      </c>
      <c r="P556" s="97">
        <v>2</v>
      </c>
      <c r="Q556" s="97">
        <v>1</v>
      </c>
      <c r="R556" s="97">
        <v>2</v>
      </c>
      <c r="S556" s="97">
        <v>0</v>
      </c>
      <c r="T556" s="97">
        <v>0</v>
      </c>
      <c r="U556" s="97">
        <v>2</v>
      </c>
      <c r="V556" s="97">
        <v>0</v>
      </c>
      <c r="W556" s="97">
        <v>0</v>
      </c>
      <c r="X556" s="97">
        <v>3</v>
      </c>
      <c r="Y556" s="97">
        <v>4</v>
      </c>
      <c r="Z556" s="97">
        <v>3</v>
      </c>
      <c r="AA556" s="97">
        <v>3</v>
      </c>
      <c r="AB556" s="97">
        <v>3</v>
      </c>
      <c r="AC556" s="97">
        <v>3</v>
      </c>
      <c r="AD556" s="97">
        <v>3</v>
      </c>
      <c r="AE556" s="97">
        <v>2</v>
      </c>
      <c r="AF556" s="97">
        <v>0</v>
      </c>
      <c r="AG556" s="97">
        <v>2</v>
      </c>
      <c r="AH556" s="97">
        <v>2</v>
      </c>
      <c r="AI556" s="97">
        <v>0</v>
      </c>
      <c r="AJ556" s="97">
        <v>3</v>
      </c>
      <c r="AK556" s="97">
        <v>4</v>
      </c>
      <c r="AL556" s="97">
        <v>3</v>
      </c>
      <c r="AM556" s="97">
        <v>4</v>
      </c>
      <c r="AN556" s="96" t="s">
        <v>487</v>
      </c>
      <c r="AO556" s="97">
        <v>13</v>
      </c>
      <c r="AP556" s="31">
        <f>IFERROR(IF(AN556="CIKDITIRO",VLOOKUP(A556,'BR DTG CIKDITIRO'!C:E,3,0),IF(FR_HITUNG_MINMAX!AN556="PESALAKAN",VLOOKUP(FR_HITUNG_MINMAX!A556,'BR DTG ADW'!C:E,3,0),IF(FR_HITUNG_MINMAX!AN556="PACUL",VLOOKUP(FR_HITUNG_MINMAX!A556,'BR DTG PACUL'!C:E,3,0),IF(FR_HITUNG_MINMAX!AN556="TRAYEMAN",VLOOKUP(FR_HITUNG_MINMAX!A556,'BR DTG TRAYEMAN'!C:E,3,0),"?")))),0)</f>
        <v>0</v>
      </c>
      <c r="AQ556" s="31">
        <f>IF(AN556="PACUL",VLOOKUP(A556,'STOK PACUL'!C:H,6,0),IF(FR_HITUNG_MINMAX!AN556="PESALAKAN",VLOOKUP(FR_HITUNG_MINMAX!A556,'STOK PESALAKAN'!C:H,6,0),IF(FR_HITUNG_MINMAX!AN556="CIKDITIRO",VLOOKUP(FR_HITUNG_MINMAX!A556,'STOK CIKDITIRO'!C:H,6,0),IF(FR_HITUNG_MINMAX!AN556="TRAYEMAN",VLOOKUP(FR_HITUNG_MINMAX!A556,'STOK TRAYEMAN'!C:H,6,0),"?"))))</f>
        <v>13</v>
      </c>
      <c r="AR556" s="25">
        <f t="shared" si="28"/>
        <v>13</v>
      </c>
      <c r="AS556" s="25">
        <f t="shared" si="27"/>
        <v>2</v>
      </c>
      <c r="AT556" s="25">
        <f t="shared" si="26"/>
        <v>4</v>
      </c>
    </row>
    <row r="557" spans="1:46" ht="30">
      <c r="A557" s="96" t="s">
        <v>223</v>
      </c>
      <c r="B557" s="96" t="s">
        <v>958</v>
      </c>
      <c r="C557" s="96" t="s">
        <v>948</v>
      </c>
      <c r="D557" s="96" t="s">
        <v>1365</v>
      </c>
      <c r="E557" s="96" t="s">
        <v>482</v>
      </c>
      <c r="F557" s="97">
        <v>18500</v>
      </c>
      <c r="G557" s="97">
        <v>1</v>
      </c>
      <c r="H557" s="96" t="s">
        <v>30</v>
      </c>
      <c r="I557" s="96" t="s">
        <v>2</v>
      </c>
      <c r="J557" s="98" t="s">
        <v>1366</v>
      </c>
      <c r="K557" s="97">
        <v>1</v>
      </c>
      <c r="L557" s="97">
        <v>0</v>
      </c>
      <c r="M557" s="97">
        <v>0</v>
      </c>
      <c r="N557" s="97">
        <v>0</v>
      </c>
      <c r="O557" s="97">
        <v>0</v>
      </c>
      <c r="P557" s="97">
        <v>0</v>
      </c>
      <c r="Q557" s="97">
        <v>0</v>
      </c>
      <c r="R557" s="97">
        <v>1</v>
      </c>
      <c r="S557" s="97">
        <v>0</v>
      </c>
      <c r="T557" s="97">
        <v>0</v>
      </c>
      <c r="U557" s="97">
        <v>0</v>
      </c>
      <c r="V557" s="97">
        <v>0</v>
      </c>
      <c r="W557" s="97">
        <v>0</v>
      </c>
      <c r="X557" s="97">
        <v>1</v>
      </c>
      <c r="Y557" s="97">
        <v>0</v>
      </c>
      <c r="Z557" s="97">
        <v>0</v>
      </c>
      <c r="AA557" s="97">
        <v>0</v>
      </c>
      <c r="AB557" s="97">
        <v>0</v>
      </c>
      <c r="AC557" s="97">
        <v>0</v>
      </c>
      <c r="AD557" s="97">
        <v>1</v>
      </c>
      <c r="AE557" s="97">
        <v>1</v>
      </c>
      <c r="AF557" s="97">
        <v>0</v>
      </c>
      <c r="AG557" s="97">
        <v>0</v>
      </c>
      <c r="AH557" s="97">
        <v>0</v>
      </c>
      <c r="AI557" s="97">
        <v>0</v>
      </c>
      <c r="AJ557" s="97">
        <v>0</v>
      </c>
      <c r="AK557" s="97">
        <v>1</v>
      </c>
      <c r="AL557" s="97">
        <v>1</v>
      </c>
      <c r="AM557" s="97">
        <v>1</v>
      </c>
      <c r="AN557" s="96" t="s">
        <v>487</v>
      </c>
      <c r="AO557" s="97">
        <v>2</v>
      </c>
      <c r="AP557" s="31">
        <f>IFERROR(IF(AN557="CIKDITIRO",VLOOKUP(A557,'BR DTG CIKDITIRO'!C:E,3,0),IF(FR_HITUNG_MINMAX!AN557="PESALAKAN",VLOOKUP(FR_HITUNG_MINMAX!A557,'BR DTG ADW'!C:E,3,0),IF(FR_HITUNG_MINMAX!AN557="PACUL",VLOOKUP(FR_HITUNG_MINMAX!A557,'BR DTG PACUL'!C:E,3,0),IF(FR_HITUNG_MINMAX!AN557="TRAYEMAN",VLOOKUP(FR_HITUNG_MINMAX!A557,'BR DTG TRAYEMAN'!C:E,3,0),"?")))),0)</f>
        <v>0</v>
      </c>
      <c r="AQ557" s="31">
        <f>IF(AN557="PACUL",VLOOKUP(A557,'STOK PACUL'!C:H,6,0),IF(FR_HITUNG_MINMAX!AN557="PESALAKAN",VLOOKUP(FR_HITUNG_MINMAX!A557,'STOK PESALAKAN'!C:H,6,0),IF(FR_HITUNG_MINMAX!AN557="CIKDITIRO",VLOOKUP(FR_HITUNG_MINMAX!A557,'STOK CIKDITIRO'!C:H,6,0),IF(FR_HITUNG_MINMAX!AN557="TRAYEMAN",VLOOKUP(FR_HITUNG_MINMAX!A557,'STOK TRAYEMAN'!C:H,6,0),"?"))))</f>
        <v>2</v>
      </c>
      <c r="AR557" s="25">
        <f t="shared" si="28"/>
        <v>2</v>
      </c>
      <c r="AS557" s="25">
        <f t="shared" si="27"/>
        <v>1</v>
      </c>
      <c r="AT557" s="25">
        <f t="shared" si="26"/>
        <v>3</v>
      </c>
    </row>
    <row r="558" spans="1:46" ht="30">
      <c r="A558" s="96" t="s">
        <v>225</v>
      </c>
      <c r="B558" s="96" t="s">
        <v>960</v>
      </c>
      <c r="C558" s="96" t="s">
        <v>948</v>
      </c>
      <c r="D558" s="96" t="s">
        <v>1365</v>
      </c>
      <c r="E558" s="96" t="s">
        <v>485</v>
      </c>
      <c r="F558" s="97">
        <v>46000</v>
      </c>
      <c r="G558" s="97">
        <v>1</v>
      </c>
      <c r="H558" s="96" t="s">
        <v>1185</v>
      </c>
      <c r="I558" s="96" t="s">
        <v>1185</v>
      </c>
      <c r="J558" s="98">
        <v>1</v>
      </c>
      <c r="K558" s="97">
        <v>1</v>
      </c>
      <c r="L558" s="97">
        <v>0</v>
      </c>
      <c r="M558" s="97">
        <v>0</v>
      </c>
      <c r="N558" s="97">
        <v>0</v>
      </c>
      <c r="O558" s="97">
        <v>4</v>
      </c>
      <c r="P558" s="97">
        <v>0</v>
      </c>
      <c r="Q558" s="97">
        <v>0</v>
      </c>
      <c r="R558" s="97">
        <v>0</v>
      </c>
      <c r="S558" s="97">
        <v>1</v>
      </c>
      <c r="T558" s="97">
        <v>1</v>
      </c>
      <c r="U558" s="97">
        <v>0</v>
      </c>
      <c r="V558" s="97">
        <v>1</v>
      </c>
      <c r="W558" s="97">
        <v>0</v>
      </c>
      <c r="X558" s="97">
        <v>4</v>
      </c>
      <c r="Y558" s="97">
        <v>0</v>
      </c>
      <c r="Z558" s="97">
        <v>0</v>
      </c>
      <c r="AA558" s="97">
        <v>4</v>
      </c>
      <c r="AB558" s="97">
        <v>4</v>
      </c>
      <c r="AC558" s="97">
        <v>0</v>
      </c>
      <c r="AD558" s="97">
        <v>0</v>
      </c>
      <c r="AE558" s="97">
        <v>1</v>
      </c>
      <c r="AF558" s="97">
        <v>2</v>
      </c>
      <c r="AG558" s="97">
        <v>1</v>
      </c>
      <c r="AH558" s="97">
        <v>1</v>
      </c>
      <c r="AI558" s="97">
        <v>1</v>
      </c>
      <c r="AJ558" s="97">
        <v>0</v>
      </c>
      <c r="AK558" s="97">
        <v>4</v>
      </c>
      <c r="AL558" s="97">
        <v>4</v>
      </c>
      <c r="AM558" s="97">
        <v>4</v>
      </c>
      <c r="AN558" s="96" t="s">
        <v>487</v>
      </c>
      <c r="AO558" s="97">
        <v>2</v>
      </c>
      <c r="AP558" s="31">
        <f>IFERROR(IF(AN558="CIKDITIRO",VLOOKUP(A558,'BR DTG CIKDITIRO'!C:E,3,0),IF(FR_HITUNG_MINMAX!AN558="PESALAKAN",VLOOKUP(FR_HITUNG_MINMAX!A558,'BR DTG ADW'!C:E,3,0),IF(FR_HITUNG_MINMAX!AN558="PACUL",VLOOKUP(FR_HITUNG_MINMAX!A558,'BR DTG PACUL'!C:E,3,0),IF(FR_HITUNG_MINMAX!AN558="TRAYEMAN",VLOOKUP(FR_HITUNG_MINMAX!A558,'BR DTG TRAYEMAN'!C:E,3,0),"?")))),0)</f>
        <v>0</v>
      </c>
      <c r="AQ558" s="31">
        <f>IF(AN558="PACUL",VLOOKUP(A558,'STOK PACUL'!C:H,6,0),IF(FR_HITUNG_MINMAX!AN558="PESALAKAN",VLOOKUP(FR_HITUNG_MINMAX!A558,'STOK PESALAKAN'!C:H,6,0),IF(FR_HITUNG_MINMAX!AN558="CIKDITIRO",VLOOKUP(FR_HITUNG_MINMAX!A558,'STOK CIKDITIRO'!C:H,6,0),IF(FR_HITUNG_MINMAX!AN558="TRAYEMAN",VLOOKUP(FR_HITUNG_MINMAX!A558,'STOK TRAYEMAN'!C:H,6,0),"?"))))</f>
        <v>2</v>
      </c>
      <c r="AR558" s="25">
        <f t="shared" si="28"/>
        <v>2</v>
      </c>
      <c r="AS558" s="25">
        <f t="shared" si="27"/>
        <v>2</v>
      </c>
      <c r="AT558" s="25">
        <f t="shared" si="26"/>
        <v>4</v>
      </c>
    </row>
    <row r="559" spans="1:46" ht="30">
      <c r="A559" s="96" t="s">
        <v>226</v>
      </c>
      <c r="B559" s="96" t="s">
        <v>959</v>
      </c>
      <c r="C559" s="96" t="s">
        <v>948</v>
      </c>
      <c r="D559" s="96" t="s">
        <v>1365</v>
      </c>
      <c r="E559" s="96" t="s">
        <v>482</v>
      </c>
      <c r="F559" s="97">
        <v>43500</v>
      </c>
      <c r="G559" s="97">
        <v>1</v>
      </c>
      <c r="H559" s="96" t="s">
        <v>30</v>
      </c>
      <c r="I559" s="96" t="s">
        <v>2</v>
      </c>
      <c r="J559" s="98" t="s">
        <v>1366</v>
      </c>
      <c r="K559" s="97">
        <v>1</v>
      </c>
      <c r="L559" s="97">
        <v>0</v>
      </c>
      <c r="M559" s="97">
        <v>0</v>
      </c>
      <c r="N559" s="97">
        <v>0</v>
      </c>
      <c r="O559" s="97">
        <v>0</v>
      </c>
      <c r="P559" s="97">
        <v>0</v>
      </c>
      <c r="Q559" s="97">
        <v>0</v>
      </c>
      <c r="R559" s="97">
        <v>1</v>
      </c>
      <c r="S559" s="97">
        <v>1</v>
      </c>
      <c r="T559" s="97">
        <v>0</v>
      </c>
      <c r="U559" s="97">
        <v>0</v>
      </c>
      <c r="V559" s="97">
        <v>0</v>
      </c>
      <c r="W559" s="97">
        <v>0</v>
      </c>
      <c r="X559" s="97">
        <v>1</v>
      </c>
      <c r="Y559" s="97">
        <v>0</v>
      </c>
      <c r="Z559" s="97">
        <v>0</v>
      </c>
      <c r="AA559" s="97">
        <v>0</v>
      </c>
      <c r="AB559" s="97">
        <v>0</v>
      </c>
      <c r="AC559" s="97">
        <v>0</v>
      </c>
      <c r="AD559" s="97">
        <v>1</v>
      </c>
      <c r="AE559" s="97">
        <v>2</v>
      </c>
      <c r="AF559" s="97">
        <v>1</v>
      </c>
      <c r="AG559" s="97">
        <v>1</v>
      </c>
      <c r="AH559" s="97">
        <v>0</v>
      </c>
      <c r="AI559" s="97">
        <v>0</v>
      </c>
      <c r="AJ559" s="97">
        <v>0</v>
      </c>
      <c r="AK559" s="97">
        <v>2</v>
      </c>
      <c r="AL559" s="97">
        <v>1</v>
      </c>
      <c r="AM559" s="97">
        <v>2</v>
      </c>
      <c r="AN559" s="96" t="s">
        <v>487</v>
      </c>
      <c r="AO559" s="97">
        <v>3</v>
      </c>
      <c r="AP559" s="31">
        <f>IFERROR(IF(AN559="CIKDITIRO",VLOOKUP(A559,'BR DTG CIKDITIRO'!C:E,3,0),IF(FR_HITUNG_MINMAX!AN559="PESALAKAN",VLOOKUP(FR_HITUNG_MINMAX!A559,'BR DTG ADW'!C:E,3,0),IF(FR_HITUNG_MINMAX!AN559="PACUL",VLOOKUP(FR_HITUNG_MINMAX!A559,'BR DTG PACUL'!C:E,3,0),IF(FR_HITUNG_MINMAX!AN559="TRAYEMAN",VLOOKUP(FR_HITUNG_MINMAX!A559,'BR DTG TRAYEMAN'!C:E,3,0),"?")))),0)</f>
        <v>0</v>
      </c>
      <c r="AQ559" s="31">
        <f>IF(AN559="PACUL",VLOOKUP(A559,'STOK PACUL'!C:H,6,0),IF(FR_HITUNG_MINMAX!AN559="PESALAKAN",VLOOKUP(FR_HITUNG_MINMAX!A559,'STOK PESALAKAN'!C:H,6,0),IF(FR_HITUNG_MINMAX!AN559="CIKDITIRO",VLOOKUP(FR_HITUNG_MINMAX!A559,'STOK CIKDITIRO'!C:H,6,0),IF(FR_HITUNG_MINMAX!AN559="TRAYEMAN",VLOOKUP(FR_HITUNG_MINMAX!A559,'STOK TRAYEMAN'!C:H,6,0),"?"))))</f>
        <v>3</v>
      </c>
      <c r="AR559" s="25">
        <f t="shared" si="28"/>
        <v>3</v>
      </c>
      <c r="AS559" s="25">
        <f t="shared" si="27"/>
        <v>1</v>
      </c>
      <c r="AT559" s="25">
        <f t="shared" si="26"/>
        <v>2</v>
      </c>
    </row>
    <row r="560" spans="1:46" ht="30">
      <c r="A560" s="96" t="s">
        <v>228</v>
      </c>
      <c r="B560" s="96" t="s">
        <v>962</v>
      </c>
      <c r="C560" s="96" t="s">
        <v>948</v>
      </c>
      <c r="D560" s="96" t="s">
        <v>1365</v>
      </c>
      <c r="E560" s="96" t="s">
        <v>482</v>
      </c>
      <c r="F560" s="97">
        <v>60000</v>
      </c>
      <c r="G560" s="97">
        <v>1</v>
      </c>
      <c r="H560" s="96" t="s">
        <v>31</v>
      </c>
      <c r="I560" s="96" t="s">
        <v>2</v>
      </c>
      <c r="J560" s="98">
        <v>1</v>
      </c>
      <c r="K560" s="97">
        <v>1</v>
      </c>
      <c r="L560" s="97">
        <v>0</v>
      </c>
      <c r="M560" s="97">
        <v>1</v>
      </c>
      <c r="N560" s="97">
        <v>0</v>
      </c>
      <c r="O560" s="97">
        <v>0</v>
      </c>
      <c r="P560" s="97">
        <v>0</v>
      </c>
      <c r="Q560" s="97">
        <v>0</v>
      </c>
      <c r="R560" s="97">
        <v>0</v>
      </c>
      <c r="S560" s="97">
        <v>0</v>
      </c>
      <c r="T560" s="97">
        <v>1</v>
      </c>
      <c r="U560" s="97">
        <v>1</v>
      </c>
      <c r="V560" s="97">
        <v>0</v>
      </c>
      <c r="W560" s="97">
        <v>0</v>
      </c>
      <c r="X560" s="97">
        <v>1</v>
      </c>
      <c r="Y560" s="97">
        <v>1</v>
      </c>
      <c r="Z560" s="97">
        <v>1</v>
      </c>
      <c r="AA560" s="97">
        <v>0</v>
      </c>
      <c r="AB560" s="97">
        <v>0</v>
      </c>
      <c r="AC560" s="97">
        <v>0</v>
      </c>
      <c r="AD560" s="97">
        <v>0</v>
      </c>
      <c r="AE560" s="97">
        <v>0</v>
      </c>
      <c r="AF560" s="97">
        <v>1</v>
      </c>
      <c r="AG560" s="97">
        <v>1</v>
      </c>
      <c r="AH560" s="97">
        <v>1</v>
      </c>
      <c r="AI560" s="97">
        <v>0</v>
      </c>
      <c r="AJ560" s="97">
        <v>0</v>
      </c>
      <c r="AK560" s="97">
        <v>1</v>
      </c>
      <c r="AL560" s="97">
        <v>1</v>
      </c>
      <c r="AM560" s="97">
        <v>1</v>
      </c>
      <c r="AN560" s="96" t="s">
        <v>487</v>
      </c>
      <c r="AO560" s="97">
        <v>2</v>
      </c>
      <c r="AP560" s="31">
        <f>IFERROR(IF(AN560="CIKDITIRO",VLOOKUP(A560,'BR DTG CIKDITIRO'!C:E,3,0),IF(FR_HITUNG_MINMAX!AN560="PESALAKAN",VLOOKUP(FR_HITUNG_MINMAX!A560,'BR DTG ADW'!C:E,3,0),IF(FR_HITUNG_MINMAX!AN560="PACUL",VLOOKUP(FR_HITUNG_MINMAX!A560,'BR DTG PACUL'!C:E,3,0),IF(FR_HITUNG_MINMAX!AN560="TRAYEMAN",VLOOKUP(FR_HITUNG_MINMAX!A560,'BR DTG TRAYEMAN'!C:E,3,0),"?")))),0)</f>
        <v>0</v>
      </c>
      <c r="AQ560" s="31">
        <f>IF(AN560="PACUL",VLOOKUP(A560,'STOK PACUL'!C:H,6,0),IF(FR_HITUNG_MINMAX!AN560="PESALAKAN",VLOOKUP(FR_HITUNG_MINMAX!A560,'STOK PESALAKAN'!C:H,6,0),IF(FR_HITUNG_MINMAX!AN560="CIKDITIRO",VLOOKUP(FR_HITUNG_MINMAX!A560,'STOK CIKDITIRO'!C:H,6,0),IF(FR_HITUNG_MINMAX!AN560="TRAYEMAN",VLOOKUP(FR_HITUNG_MINMAX!A560,'STOK TRAYEMAN'!C:H,6,0),"?"))))</f>
        <v>2</v>
      </c>
      <c r="AR560" s="25">
        <f t="shared" si="28"/>
        <v>2</v>
      </c>
      <c r="AS560" s="25">
        <f t="shared" si="27"/>
        <v>1</v>
      </c>
      <c r="AT560" s="25">
        <f t="shared" si="26"/>
        <v>3</v>
      </c>
    </row>
    <row r="561" spans="1:46" ht="30">
      <c r="A561" s="96" t="s">
        <v>963</v>
      </c>
      <c r="B561" s="96" t="s">
        <v>964</v>
      </c>
      <c r="C561" s="96" t="s">
        <v>948</v>
      </c>
      <c r="D561" s="96" t="s">
        <v>1365</v>
      </c>
      <c r="E561" s="96" t="s">
        <v>482</v>
      </c>
      <c r="F561" s="97">
        <v>110500</v>
      </c>
      <c r="G561" s="97">
        <v>1</v>
      </c>
      <c r="H561" s="96" t="s">
        <v>1185</v>
      </c>
      <c r="I561" s="96" t="s">
        <v>1185</v>
      </c>
      <c r="J561" s="98">
        <v>1</v>
      </c>
      <c r="K561" s="97">
        <v>1</v>
      </c>
      <c r="L561" s="97">
        <v>0</v>
      </c>
      <c r="M561" s="97">
        <v>0</v>
      </c>
      <c r="N561" s="97">
        <v>0</v>
      </c>
      <c r="O561" s="97">
        <v>0</v>
      </c>
      <c r="P561" s="97">
        <v>0</v>
      </c>
      <c r="Q561" s="97">
        <v>0</v>
      </c>
      <c r="R561" s="97">
        <v>0</v>
      </c>
      <c r="S561" s="97">
        <v>1</v>
      </c>
      <c r="T561" s="97">
        <v>0</v>
      </c>
      <c r="U561" s="97">
        <v>0</v>
      </c>
      <c r="V561" s="97">
        <v>0</v>
      </c>
      <c r="W561" s="97">
        <v>0</v>
      </c>
      <c r="X561" s="97">
        <v>1</v>
      </c>
      <c r="Y561" s="97">
        <v>0</v>
      </c>
      <c r="Z561" s="97">
        <v>0</v>
      </c>
      <c r="AA561" s="97">
        <v>0</v>
      </c>
      <c r="AB561" s="97">
        <v>0</v>
      </c>
      <c r="AC561" s="97">
        <v>0</v>
      </c>
      <c r="AD561" s="97">
        <v>0</v>
      </c>
      <c r="AE561" s="97">
        <v>1</v>
      </c>
      <c r="AF561" s="97">
        <v>1</v>
      </c>
      <c r="AG561" s="97">
        <v>1</v>
      </c>
      <c r="AH561" s="97">
        <v>0</v>
      </c>
      <c r="AI561" s="97">
        <v>0</v>
      </c>
      <c r="AJ561" s="97">
        <v>0</v>
      </c>
      <c r="AK561" s="97">
        <v>1</v>
      </c>
      <c r="AL561" s="97">
        <v>1</v>
      </c>
      <c r="AM561" s="97">
        <v>1</v>
      </c>
      <c r="AN561" s="96" t="s">
        <v>487</v>
      </c>
      <c r="AO561" s="97">
        <v>1</v>
      </c>
      <c r="AP561" s="31">
        <f>IFERROR(IF(AN561="CIKDITIRO",VLOOKUP(A561,'BR DTG CIKDITIRO'!C:E,3,0),IF(FR_HITUNG_MINMAX!AN561="PESALAKAN",VLOOKUP(FR_HITUNG_MINMAX!A561,'BR DTG ADW'!C:E,3,0),IF(FR_HITUNG_MINMAX!AN561="PACUL",VLOOKUP(FR_HITUNG_MINMAX!A561,'BR DTG PACUL'!C:E,3,0),IF(FR_HITUNG_MINMAX!AN561="TRAYEMAN",VLOOKUP(FR_HITUNG_MINMAX!A561,'BR DTG TRAYEMAN'!C:E,3,0),"?")))),0)</f>
        <v>0</v>
      </c>
      <c r="AQ561" s="31">
        <f>IF(AN561="PACUL",VLOOKUP(A561,'STOK PACUL'!C:H,6,0),IF(FR_HITUNG_MINMAX!AN561="PESALAKAN",VLOOKUP(FR_HITUNG_MINMAX!A561,'STOK PESALAKAN'!C:H,6,0),IF(FR_HITUNG_MINMAX!AN561="CIKDITIRO",VLOOKUP(FR_HITUNG_MINMAX!A561,'STOK CIKDITIRO'!C:H,6,0),IF(FR_HITUNG_MINMAX!AN561="TRAYEMAN",VLOOKUP(FR_HITUNG_MINMAX!A561,'STOK TRAYEMAN'!C:H,6,0),"?"))))</f>
        <v>1</v>
      </c>
      <c r="AR561" s="25">
        <f t="shared" si="28"/>
        <v>1</v>
      </c>
      <c r="AS561" s="25">
        <f t="shared" si="27"/>
        <v>1</v>
      </c>
      <c r="AT561" s="25">
        <f t="shared" si="26"/>
        <v>2</v>
      </c>
    </row>
    <row r="562" spans="1:46" ht="30">
      <c r="A562" s="96" t="s">
        <v>639</v>
      </c>
      <c r="B562" s="96" t="s">
        <v>965</v>
      </c>
      <c r="C562" s="96" t="s">
        <v>948</v>
      </c>
      <c r="D562" s="96" t="s">
        <v>1365</v>
      </c>
      <c r="E562" s="96" t="s">
        <v>482</v>
      </c>
      <c r="F562" s="97">
        <v>83000</v>
      </c>
      <c r="G562" s="97">
        <v>1</v>
      </c>
      <c r="H562" s="96" t="s">
        <v>30</v>
      </c>
      <c r="I562" s="96" t="s">
        <v>2</v>
      </c>
      <c r="J562" s="98" t="s">
        <v>1366</v>
      </c>
      <c r="K562" s="97">
        <v>1</v>
      </c>
      <c r="L562" s="97">
        <v>0</v>
      </c>
      <c r="M562" s="97">
        <v>0</v>
      </c>
      <c r="N562" s="97">
        <v>0</v>
      </c>
      <c r="O562" s="97">
        <v>1</v>
      </c>
      <c r="P562" s="97">
        <v>0</v>
      </c>
      <c r="Q562" s="97">
        <v>0</v>
      </c>
      <c r="R562" s="97">
        <v>0</v>
      </c>
      <c r="S562" s="97">
        <v>1</v>
      </c>
      <c r="T562" s="97">
        <v>1</v>
      </c>
      <c r="U562" s="97">
        <v>0</v>
      </c>
      <c r="V562" s="97">
        <v>0</v>
      </c>
      <c r="W562" s="97">
        <v>0</v>
      </c>
      <c r="X562" s="97">
        <v>1</v>
      </c>
      <c r="Y562" s="97">
        <v>0</v>
      </c>
      <c r="Z562" s="97">
        <v>0</v>
      </c>
      <c r="AA562" s="97">
        <v>1</v>
      </c>
      <c r="AB562" s="97">
        <v>1</v>
      </c>
      <c r="AC562" s="97">
        <v>0</v>
      </c>
      <c r="AD562" s="97">
        <v>0</v>
      </c>
      <c r="AE562" s="97">
        <v>1</v>
      </c>
      <c r="AF562" s="97">
        <v>2</v>
      </c>
      <c r="AG562" s="97">
        <v>1</v>
      </c>
      <c r="AH562" s="97">
        <v>0</v>
      </c>
      <c r="AI562" s="97">
        <v>0</v>
      </c>
      <c r="AJ562" s="97">
        <v>0</v>
      </c>
      <c r="AK562" s="97">
        <v>2</v>
      </c>
      <c r="AL562" s="97">
        <v>1</v>
      </c>
      <c r="AM562" s="97">
        <v>2</v>
      </c>
      <c r="AN562" s="96" t="s">
        <v>487</v>
      </c>
      <c r="AO562" s="97">
        <v>3</v>
      </c>
      <c r="AP562" s="31">
        <f>IFERROR(IF(AN562="CIKDITIRO",VLOOKUP(A562,'BR DTG CIKDITIRO'!C:E,3,0),IF(FR_HITUNG_MINMAX!AN562="PESALAKAN",VLOOKUP(FR_HITUNG_MINMAX!A562,'BR DTG ADW'!C:E,3,0),IF(FR_HITUNG_MINMAX!AN562="PACUL",VLOOKUP(FR_HITUNG_MINMAX!A562,'BR DTG PACUL'!C:E,3,0),IF(FR_HITUNG_MINMAX!AN562="TRAYEMAN",VLOOKUP(FR_HITUNG_MINMAX!A562,'BR DTG TRAYEMAN'!C:E,3,0),"?")))),0)</f>
        <v>0</v>
      </c>
      <c r="AQ562" s="31">
        <f>IF(AN562="PACUL",VLOOKUP(A562,'STOK PACUL'!C:H,6,0),IF(FR_HITUNG_MINMAX!AN562="PESALAKAN",VLOOKUP(FR_HITUNG_MINMAX!A562,'STOK PESALAKAN'!C:H,6,0),IF(FR_HITUNG_MINMAX!AN562="CIKDITIRO",VLOOKUP(FR_HITUNG_MINMAX!A562,'STOK CIKDITIRO'!C:H,6,0),IF(FR_HITUNG_MINMAX!AN562="TRAYEMAN",VLOOKUP(FR_HITUNG_MINMAX!A562,'STOK TRAYEMAN'!C:H,6,0),"?"))))</f>
        <v>3</v>
      </c>
      <c r="AR562" s="25">
        <f t="shared" si="28"/>
        <v>3</v>
      </c>
      <c r="AS562" s="25">
        <f t="shared" si="27"/>
        <v>1</v>
      </c>
      <c r="AT562" s="25">
        <f t="shared" si="26"/>
        <v>4</v>
      </c>
    </row>
    <row r="563" spans="1:46" ht="30">
      <c r="A563" s="96" t="s">
        <v>1959</v>
      </c>
      <c r="B563" s="96" t="s">
        <v>1960</v>
      </c>
      <c r="C563" s="96" t="s">
        <v>948</v>
      </c>
      <c r="D563" s="96" t="s">
        <v>1365</v>
      </c>
      <c r="E563" s="96" t="s">
        <v>482</v>
      </c>
      <c r="F563" s="97">
        <v>80500</v>
      </c>
      <c r="G563" s="97">
        <v>1</v>
      </c>
      <c r="H563" s="96" t="s">
        <v>102</v>
      </c>
      <c r="I563" s="96" t="s">
        <v>2</v>
      </c>
      <c r="J563" s="98">
        <v>1</v>
      </c>
      <c r="K563" s="97">
        <v>1</v>
      </c>
      <c r="L563" s="97">
        <v>0</v>
      </c>
      <c r="M563" s="97">
        <v>0</v>
      </c>
      <c r="N563" s="97">
        <v>0</v>
      </c>
      <c r="O563" s="97">
        <v>0</v>
      </c>
      <c r="P563" s="97">
        <v>0</v>
      </c>
      <c r="Q563" s="97">
        <v>0</v>
      </c>
      <c r="R563" s="97">
        <v>0</v>
      </c>
      <c r="S563" s="97">
        <v>0</v>
      </c>
      <c r="T563" s="97">
        <v>0</v>
      </c>
      <c r="U563" s="97">
        <v>0</v>
      </c>
      <c r="V563" s="97">
        <v>1</v>
      </c>
      <c r="W563" s="97">
        <v>0</v>
      </c>
      <c r="X563" s="97">
        <v>1</v>
      </c>
      <c r="Y563" s="97">
        <v>0</v>
      </c>
      <c r="Z563" s="97">
        <v>0</v>
      </c>
      <c r="AA563" s="97">
        <v>0</v>
      </c>
      <c r="AB563" s="97">
        <v>0</v>
      </c>
      <c r="AC563" s="97">
        <v>0</v>
      </c>
      <c r="AD563" s="97">
        <v>0</v>
      </c>
      <c r="AE563" s="97">
        <v>0</v>
      </c>
      <c r="AF563" s="97">
        <v>0</v>
      </c>
      <c r="AG563" s="97">
        <v>0</v>
      </c>
      <c r="AH563" s="97">
        <v>1</v>
      </c>
      <c r="AI563" s="97">
        <v>1</v>
      </c>
      <c r="AJ563" s="97">
        <v>0</v>
      </c>
      <c r="AK563" s="97">
        <v>1</v>
      </c>
      <c r="AL563" s="97">
        <v>1</v>
      </c>
      <c r="AM563" s="97">
        <v>1</v>
      </c>
      <c r="AN563" s="96" t="s">
        <v>487</v>
      </c>
      <c r="AO563" s="97">
        <v>0</v>
      </c>
      <c r="AP563" s="31">
        <f>IFERROR(IF(AN563="CIKDITIRO",VLOOKUP(A563,'BR DTG CIKDITIRO'!C:E,3,0),IF(FR_HITUNG_MINMAX!AN563="PESALAKAN",VLOOKUP(FR_HITUNG_MINMAX!A563,'BR DTG ADW'!C:E,3,0),IF(FR_HITUNG_MINMAX!AN563="PACUL",VLOOKUP(FR_HITUNG_MINMAX!A563,'BR DTG PACUL'!C:E,3,0),IF(FR_HITUNG_MINMAX!AN563="TRAYEMAN",VLOOKUP(FR_HITUNG_MINMAX!A563,'BR DTG TRAYEMAN'!C:E,3,0),"?")))),0)</f>
        <v>0</v>
      </c>
      <c r="AQ563" s="31">
        <f>IF(AN563="PACUL",VLOOKUP(A563,'STOK PACUL'!C:H,6,0),IF(FR_HITUNG_MINMAX!AN563="PESALAKAN",VLOOKUP(FR_HITUNG_MINMAX!A563,'STOK PESALAKAN'!C:H,6,0),IF(FR_HITUNG_MINMAX!AN563="CIKDITIRO",VLOOKUP(FR_HITUNG_MINMAX!A563,'STOK CIKDITIRO'!C:H,6,0),IF(FR_HITUNG_MINMAX!AN563="TRAYEMAN",VLOOKUP(FR_HITUNG_MINMAX!A563,'STOK TRAYEMAN'!C:H,6,0),"?"))))</f>
        <v>0</v>
      </c>
      <c r="AR563" s="25">
        <f t="shared" si="28"/>
        <v>0</v>
      </c>
      <c r="AS563" s="25">
        <f t="shared" si="27"/>
        <v>1</v>
      </c>
      <c r="AT563" s="25">
        <f t="shared" si="26"/>
        <v>2</v>
      </c>
    </row>
    <row r="564" spans="1:46" ht="30">
      <c r="A564" s="96" t="s">
        <v>229</v>
      </c>
      <c r="B564" s="96" t="s">
        <v>966</v>
      </c>
      <c r="C564" s="96" t="s">
        <v>948</v>
      </c>
      <c r="D564" s="96" t="s">
        <v>1365</v>
      </c>
      <c r="E564" s="96" t="s">
        <v>485</v>
      </c>
      <c r="F564" s="97">
        <v>72000</v>
      </c>
      <c r="G564" s="97">
        <v>1</v>
      </c>
      <c r="H564" s="96" t="s">
        <v>30</v>
      </c>
      <c r="I564" s="96" t="s">
        <v>2</v>
      </c>
      <c r="J564" s="98" t="s">
        <v>1366</v>
      </c>
      <c r="K564" s="97">
        <v>1</v>
      </c>
      <c r="L564" s="97">
        <v>3</v>
      </c>
      <c r="M564" s="97">
        <v>1</v>
      </c>
      <c r="N564" s="97">
        <v>2</v>
      </c>
      <c r="O564" s="97">
        <v>2</v>
      </c>
      <c r="P564" s="97">
        <v>2</v>
      </c>
      <c r="Q564" s="97">
        <v>1</v>
      </c>
      <c r="R564" s="97">
        <v>2</v>
      </c>
      <c r="S564" s="97">
        <v>0</v>
      </c>
      <c r="T564" s="97">
        <v>0</v>
      </c>
      <c r="U564" s="97">
        <v>2</v>
      </c>
      <c r="V564" s="97">
        <v>0</v>
      </c>
      <c r="W564" s="97">
        <v>0</v>
      </c>
      <c r="X564" s="97">
        <v>3</v>
      </c>
      <c r="Y564" s="97">
        <v>4</v>
      </c>
      <c r="Z564" s="97">
        <v>3</v>
      </c>
      <c r="AA564" s="97">
        <v>4</v>
      </c>
      <c r="AB564" s="97">
        <v>4</v>
      </c>
      <c r="AC564" s="97">
        <v>3</v>
      </c>
      <c r="AD564" s="97">
        <v>3</v>
      </c>
      <c r="AE564" s="97">
        <v>2</v>
      </c>
      <c r="AF564" s="97">
        <v>0</v>
      </c>
      <c r="AG564" s="97">
        <v>2</v>
      </c>
      <c r="AH564" s="97">
        <v>2</v>
      </c>
      <c r="AI564" s="97">
        <v>0</v>
      </c>
      <c r="AJ564" s="97">
        <v>3</v>
      </c>
      <c r="AK564" s="97">
        <v>4</v>
      </c>
      <c r="AL564" s="97">
        <v>3</v>
      </c>
      <c r="AM564" s="97">
        <v>4</v>
      </c>
      <c r="AN564" s="96" t="s">
        <v>487</v>
      </c>
      <c r="AO564" s="97">
        <v>8</v>
      </c>
      <c r="AP564" s="31">
        <f>IFERROR(IF(AN564="CIKDITIRO",VLOOKUP(A564,'BR DTG CIKDITIRO'!C:E,3,0),IF(FR_HITUNG_MINMAX!AN564="PESALAKAN",VLOOKUP(FR_HITUNG_MINMAX!A564,'BR DTG ADW'!C:E,3,0),IF(FR_HITUNG_MINMAX!AN564="PACUL",VLOOKUP(FR_HITUNG_MINMAX!A564,'BR DTG PACUL'!C:E,3,0),IF(FR_HITUNG_MINMAX!AN564="TRAYEMAN",VLOOKUP(FR_HITUNG_MINMAX!A564,'BR DTG TRAYEMAN'!C:E,3,0),"?")))),0)</f>
        <v>0</v>
      </c>
      <c r="AQ564" s="31">
        <f>IF(AN564="PACUL",VLOOKUP(A564,'STOK PACUL'!C:H,6,0),IF(FR_HITUNG_MINMAX!AN564="PESALAKAN",VLOOKUP(FR_HITUNG_MINMAX!A564,'STOK PESALAKAN'!C:H,6,0),IF(FR_HITUNG_MINMAX!AN564="CIKDITIRO",VLOOKUP(FR_HITUNG_MINMAX!A564,'STOK CIKDITIRO'!C:H,6,0),IF(FR_HITUNG_MINMAX!AN564="TRAYEMAN",VLOOKUP(FR_HITUNG_MINMAX!A564,'STOK TRAYEMAN'!C:H,6,0),"?"))))</f>
        <v>8</v>
      </c>
      <c r="AR564" s="25">
        <f t="shared" si="28"/>
        <v>8</v>
      </c>
      <c r="AS564" s="25">
        <f t="shared" si="27"/>
        <v>2</v>
      </c>
      <c r="AT564" s="25">
        <f t="shared" si="26"/>
        <v>4</v>
      </c>
    </row>
    <row r="565" spans="1:46" ht="30">
      <c r="A565" s="96" t="s">
        <v>1412</v>
      </c>
      <c r="B565" s="96" t="s">
        <v>1413</v>
      </c>
      <c r="C565" s="96" t="s">
        <v>948</v>
      </c>
      <c r="D565" s="96" t="s">
        <v>1365</v>
      </c>
      <c r="E565" s="96" t="s">
        <v>482</v>
      </c>
      <c r="F565" s="97">
        <v>104500</v>
      </c>
      <c r="G565" s="97">
        <v>1</v>
      </c>
      <c r="H565" s="96" t="s">
        <v>30</v>
      </c>
      <c r="I565" s="96" t="s">
        <v>2</v>
      </c>
      <c r="J565" s="98">
        <v>1</v>
      </c>
      <c r="K565" s="97">
        <v>1</v>
      </c>
      <c r="L565" s="97">
        <v>0</v>
      </c>
      <c r="M565" s="97">
        <v>0</v>
      </c>
      <c r="N565" s="97">
        <v>0</v>
      </c>
      <c r="O565" s="97">
        <v>0</v>
      </c>
      <c r="P565" s="97">
        <v>0</v>
      </c>
      <c r="Q565" s="97">
        <v>0</v>
      </c>
      <c r="R565" s="97">
        <v>1</v>
      </c>
      <c r="S565" s="97">
        <v>1</v>
      </c>
      <c r="T565" s="97">
        <v>0</v>
      </c>
      <c r="U565" s="97">
        <v>0</v>
      </c>
      <c r="V565" s="97">
        <v>0</v>
      </c>
      <c r="W565" s="97">
        <v>0</v>
      </c>
      <c r="X565" s="97">
        <v>1</v>
      </c>
      <c r="Y565" s="97">
        <v>0</v>
      </c>
      <c r="Z565" s="97">
        <v>0</v>
      </c>
      <c r="AA565" s="97">
        <v>0</v>
      </c>
      <c r="AB565" s="97">
        <v>0</v>
      </c>
      <c r="AC565" s="97">
        <v>0</v>
      </c>
      <c r="AD565" s="97">
        <v>1</v>
      </c>
      <c r="AE565" s="97">
        <v>2</v>
      </c>
      <c r="AF565" s="97">
        <v>1</v>
      </c>
      <c r="AG565" s="97">
        <v>1</v>
      </c>
      <c r="AH565" s="97">
        <v>0</v>
      </c>
      <c r="AI565" s="97">
        <v>0</v>
      </c>
      <c r="AJ565" s="97">
        <v>0</v>
      </c>
      <c r="AK565" s="97">
        <v>2</v>
      </c>
      <c r="AL565" s="97">
        <v>1</v>
      </c>
      <c r="AM565" s="97">
        <v>2</v>
      </c>
      <c r="AN565" s="96" t="s">
        <v>487</v>
      </c>
      <c r="AO565" s="97">
        <v>2</v>
      </c>
      <c r="AP565" s="31">
        <f>IFERROR(IF(AN565="CIKDITIRO",VLOOKUP(A565,'BR DTG CIKDITIRO'!C:E,3,0),IF(FR_HITUNG_MINMAX!AN565="PESALAKAN",VLOOKUP(FR_HITUNG_MINMAX!A565,'BR DTG ADW'!C:E,3,0),IF(FR_HITUNG_MINMAX!AN565="PACUL",VLOOKUP(FR_HITUNG_MINMAX!A565,'BR DTG PACUL'!C:E,3,0),IF(FR_HITUNG_MINMAX!AN565="TRAYEMAN",VLOOKUP(FR_HITUNG_MINMAX!A565,'BR DTG TRAYEMAN'!C:E,3,0),"?")))),0)</f>
        <v>0</v>
      </c>
      <c r="AQ565" s="31">
        <f>IF(AN565="PACUL",VLOOKUP(A565,'STOK PACUL'!C:H,6,0),IF(FR_HITUNG_MINMAX!AN565="PESALAKAN",VLOOKUP(FR_HITUNG_MINMAX!A565,'STOK PESALAKAN'!C:H,6,0),IF(FR_HITUNG_MINMAX!AN565="CIKDITIRO",VLOOKUP(FR_HITUNG_MINMAX!A565,'STOK CIKDITIRO'!C:H,6,0),IF(FR_HITUNG_MINMAX!AN565="TRAYEMAN",VLOOKUP(FR_HITUNG_MINMAX!A565,'STOK TRAYEMAN'!C:H,6,0),"?"))))</f>
        <v>2</v>
      </c>
      <c r="AR565" s="25">
        <f t="shared" si="28"/>
        <v>2</v>
      </c>
      <c r="AS565" s="25">
        <f t="shared" si="27"/>
        <v>1</v>
      </c>
      <c r="AT565" s="25">
        <f t="shared" si="26"/>
        <v>3</v>
      </c>
    </row>
    <row r="566" spans="1:46" ht="30">
      <c r="A566" s="96" t="s">
        <v>1757</v>
      </c>
      <c r="B566" s="96" t="s">
        <v>1758</v>
      </c>
      <c r="C566" s="96" t="s">
        <v>948</v>
      </c>
      <c r="D566" s="96" t="s">
        <v>1365</v>
      </c>
      <c r="E566" s="96" t="s">
        <v>482</v>
      </c>
      <c r="F566" s="97">
        <v>70000</v>
      </c>
      <c r="G566" s="97">
        <v>1</v>
      </c>
      <c r="H566" s="96" t="s">
        <v>30</v>
      </c>
      <c r="I566" s="96" t="s">
        <v>2</v>
      </c>
      <c r="J566" s="98">
        <v>1</v>
      </c>
      <c r="K566" s="97">
        <v>1</v>
      </c>
      <c r="L566" s="97">
        <v>0</v>
      </c>
      <c r="M566" s="97">
        <v>0</v>
      </c>
      <c r="N566" s="97">
        <v>0</v>
      </c>
      <c r="O566" s="97">
        <v>0</v>
      </c>
      <c r="P566" s="97">
        <v>0</v>
      </c>
      <c r="Q566" s="97">
        <v>0</v>
      </c>
      <c r="R566" s="97">
        <v>1</v>
      </c>
      <c r="S566" s="97">
        <v>0</v>
      </c>
      <c r="T566" s="97">
        <v>0</v>
      </c>
      <c r="U566" s="97">
        <v>0</v>
      </c>
      <c r="V566" s="97">
        <v>0</v>
      </c>
      <c r="W566" s="97">
        <v>0</v>
      </c>
      <c r="X566" s="97">
        <v>1</v>
      </c>
      <c r="Y566" s="97">
        <v>0</v>
      </c>
      <c r="Z566" s="97">
        <v>0</v>
      </c>
      <c r="AA566" s="97">
        <v>0</v>
      </c>
      <c r="AB566" s="97">
        <v>0</v>
      </c>
      <c r="AC566" s="97">
        <v>0</v>
      </c>
      <c r="AD566" s="97">
        <v>1</v>
      </c>
      <c r="AE566" s="97">
        <v>1</v>
      </c>
      <c r="AF566" s="97">
        <v>0</v>
      </c>
      <c r="AG566" s="97">
        <v>0</v>
      </c>
      <c r="AH566" s="97">
        <v>0</v>
      </c>
      <c r="AI566" s="97">
        <v>0</v>
      </c>
      <c r="AJ566" s="97">
        <v>0</v>
      </c>
      <c r="AK566" s="97">
        <v>1</v>
      </c>
      <c r="AL566" s="97">
        <v>1</v>
      </c>
      <c r="AM566" s="97">
        <v>1</v>
      </c>
      <c r="AN566" s="96" t="s">
        <v>487</v>
      </c>
      <c r="AO566" s="97">
        <v>1</v>
      </c>
      <c r="AP566" s="31">
        <f>IFERROR(IF(AN566="CIKDITIRO",VLOOKUP(A566,'BR DTG CIKDITIRO'!C:E,3,0),IF(FR_HITUNG_MINMAX!AN566="PESALAKAN",VLOOKUP(FR_HITUNG_MINMAX!A566,'BR DTG ADW'!C:E,3,0),IF(FR_HITUNG_MINMAX!AN566="PACUL",VLOOKUP(FR_HITUNG_MINMAX!A566,'BR DTG PACUL'!C:E,3,0),IF(FR_HITUNG_MINMAX!AN566="TRAYEMAN",VLOOKUP(FR_HITUNG_MINMAX!A566,'BR DTG TRAYEMAN'!C:E,3,0),"?")))),0)</f>
        <v>0</v>
      </c>
      <c r="AQ566" s="31">
        <f>IF(AN566="PACUL",VLOOKUP(A566,'STOK PACUL'!C:H,6,0),IF(FR_HITUNG_MINMAX!AN566="PESALAKAN",VLOOKUP(FR_HITUNG_MINMAX!A566,'STOK PESALAKAN'!C:H,6,0),IF(FR_HITUNG_MINMAX!AN566="CIKDITIRO",VLOOKUP(FR_HITUNG_MINMAX!A566,'STOK CIKDITIRO'!C:H,6,0),IF(FR_HITUNG_MINMAX!AN566="TRAYEMAN",VLOOKUP(FR_HITUNG_MINMAX!A566,'STOK TRAYEMAN'!C:H,6,0),"?"))))</f>
        <v>1</v>
      </c>
      <c r="AR566" s="25">
        <f t="shared" si="28"/>
        <v>1</v>
      </c>
      <c r="AS566" s="25">
        <f t="shared" si="27"/>
        <v>1</v>
      </c>
      <c r="AT566" s="25">
        <f t="shared" si="26"/>
        <v>2</v>
      </c>
    </row>
    <row r="567" spans="1:46" ht="30">
      <c r="A567" s="96" t="s">
        <v>231</v>
      </c>
      <c r="B567" s="96" t="s">
        <v>968</v>
      </c>
      <c r="C567" s="96" t="s">
        <v>948</v>
      </c>
      <c r="D567" s="96" t="s">
        <v>1365</v>
      </c>
      <c r="E567" s="96" t="s">
        <v>482</v>
      </c>
      <c r="F567" s="97">
        <v>85000</v>
      </c>
      <c r="G567" s="97">
        <v>1</v>
      </c>
      <c r="H567" s="96" t="s">
        <v>30</v>
      </c>
      <c r="I567" s="96" t="s">
        <v>2</v>
      </c>
      <c r="J567" s="98" t="s">
        <v>1366</v>
      </c>
      <c r="K567" s="97">
        <v>1</v>
      </c>
      <c r="L567" s="97">
        <v>0</v>
      </c>
      <c r="M567" s="97">
        <v>0</v>
      </c>
      <c r="N567" s="97">
        <v>0</v>
      </c>
      <c r="O567" s="97">
        <v>3</v>
      </c>
      <c r="P567" s="97">
        <v>0</v>
      </c>
      <c r="Q567" s="97">
        <v>0</v>
      </c>
      <c r="R567" s="97">
        <v>0</v>
      </c>
      <c r="S567" s="97">
        <v>0</v>
      </c>
      <c r="T567" s="97">
        <v>0</v>
      </c>
      <c r="U567" s="97">
        <v>0</v>
      </c>
      <c r="V567" s="97">
        <v>0</v>
      </c>
      <c r="W567" s="97">
        <v>0</v>
      </c>
      <c r="X567" s="97">
        <v>3</v>
      </c>
      <c r="Y567" s="97">
        <v>0</v>
      </c>
      <c r="Z567" s="97">
        <v>0</v>
      </c>
      <c r="AA567" s="97">
        <v>3</v>
      </c>
      <c r="AB567" s="97">
        <v>3</v>
      </c>
      <c r="AC567" s="97">
        <v>0</v>
      </c>
      <c r="AD567" s="97">
        <v>0</v>
      </c>
      <c r="AE567" s="97">
        <v>0</v>
      </c>
      <c r="AF567" s="97">
        <v>0</v>
      </c>
      <c r="AG567" s="97">
        <v>0</v>
      </c>
      <c r="AH567" s="97">
        <v>0</v>
      </c>
      <c r="AI567" s="97">
        <v>0</v>
      </c>
      <c r="AJ567" s="97">
        <v>0</v>
      </c>
      <c r="AK567" s="97">
        <v>3</v>
      </c>
      <c r="AL567" s="97">
        <v>3</v>
      </c>
      <c r="AM567" s="97">
        <v>3</v>
      </c>
      <c r="AN567" s="96" t="s">
        <v>487</v>
      </c>
      <c r="AO567" s="97">
        <v>2</v>
      </c>
      <c r="AP567" s="31">
        <f>IFERROR(IF(AN567="CIKDITIRO",VLOOKUP(A567,'BR DTG CIKDITIRO'!C:E,3,0),IF(FR_HITUNG_MINMAX!AN567="PESALAKAN",VLOOKUP(FR_HITUNG_MINMAX!A567,'BR DTG ADW'!C:E,3,0),IF(FR_HITUNG_MINMAX!AN567="PACUL",VLOOKUP(FR_HITUNG_MINMAX!A567,'BR DTG PACUL'!C:E,3,0),IF(FR_HITUNG_MINMAX!AN567="TRAYEMAN",VLOOKUP(FR_HITUNG_MINMAX!A567,'BR DTG TRAYEMAN'!C:E,3,0),"?")))),0)</f>
        <v>0</v>
      </c>
      <c r="AQ567" s="31">
        <f>IF(AN567="PACUL",VLOOKUP(A567,'STOK PACUL'!C:H,6,0),IF(FR_HITUNG_MINMAX!AN567="PESALAKAN",VLOOKUP(FR_HITUNG_MINMAX!A567,'STOK PESALAKAN'!C:H,6,0),IF(FR_HITUNG_MINMAX!AN567="CIKDITIRO",VLOOKUP(FR_HITUNG_MINMAX!A567,'STOK CIKDITIRO'!C:H,6,0),IF(FR_HITUNG_MINMAX!AN567="TRAYEMAN",VLOOKUP(FR_HITUNG_MINMAX!A567,'STOK TRAYEMAN'!C:H,6,0),"?"))))</f>
        <v>2</v>
      </c>
      <c r="AR567" s="25">
        <f t="shared" si="28"/>
        <v>2</v>
      </c>
      <c r="AS567" s="25">
        <f t="shared" si="27"/>
        <v>2</v>
      </c>
      <c r="AT567" s="25">
        <f t="shared" si="26"/>
        <v>3</v>
      </c>
    </row>
    <row r="568" spans="1:46" ht="30">
      <c r="A568" s="96" t="s">
        <v>232</v>
      </c>
      <c r="B568" s="96" t="s">
        <v>969</v>
      </c>
      <c r="C568" s="96" t="s">
        <v>948</v>
      </c>
      <c r="D568" s="96" t="s">
        <v>1365</v>
      </c>
      <c r="E568" s="96" t="s">
        <v>485</v>
      </c>
      <c r="F568" s="97">
        <v>43000</v>
      </c>
      <c r="G568" s="97">
        <v>1</v>
      </c>
      <c r="H568" s="96" t="s">
        <v>1185</v>
      </c>
      <c r="I568" s="96" t="s">
        <v>1185</v>
      </c>
      <c r="J568" s="98">
        <v>1</v>
      </c>
      <c r="K568" s="97">
        <v>1</v>
      </c>
      <c r="L568" s="97">
        <v>3</v>
      </c>
      <c r="M568" s="97">
        <v>2</v>
      </c>
      <c r="N568" s="97">
        <v>3</v>
      </c>
      <c r="O568" s="97">
        <v>2</v>
      </c>
      <c r="P568" s="97">
        <v>2</v>
      </c>
      <c r="Q568" s="97">
        <v>1</v>
      </c>
      <c r="R568" s="97">
        <v>1</v>
      </c>
      <c r="S568" s="97">
        <v>1</v>
      </c>
      <c r="T568" s="97">
        <v>2</v>
      </c>
      <c r="U568" s="97">
        <v>2</v>
      </c>
      <c r="V568" s="97">
        <v>1</v>
      </c>
      <c r="W568" s="97">
        <v>0</v>
      </c>
      <c r="X568" s="97">
        <v>3</v>
      </c>
      <c r="Y568" s="97">
        <v>5</v>
      </c>
      <c r="Z568" s="97">
        <v>5</v>
      </c>
      <c r="AA568" s="97">
        <v>5</v>
      </c>
      <c r="AB568" s="97">
        <v>4</v>
      </c>
      <c r="AC568" s="97">
        <v>3</v>
      </c>
      <c r="AD568" s="97">
        <v>2</v>
      </c>
      <c r="AE568" s="97">
        <v>2</v>
      </c>
      <c r="AF568" s="97">
        <v>3</v>
      </c>
      <c r="AG568" s="97">
        <v>3</v>
      </c>
      <c r="AH568" s="97">
        <v>3</v>
      </c>
      <c r="AI568" s="97">
        <v>1</v>
      </c>
      <c r="AJ568" s="97">
        <v>3</v>
      </c>
      <c r="AK568" s="97">
        <v>5</v>
      </c>
      <c r="AL568" s="97">
        <v>3</v>
      </c>
      <c r="AM568" s="97">
        <v>5</v>
      </c>
      <c r="AN568" s="96" t="s">
        <v>487</v>
      </c>
      <c r="AO568" s="97">
        <v>0</v>
      </c>
      <c r="AP568" s="31">
        <f>IFERROR(IF(AN568="CIKDITIRO",VLOOKUP(A568,'BR DTG CIKDITIRO'!C:E,3,0),IF(FR_HITUNG_MINMAX!AN568="PESALAKAN",VLOOKUP(FR_HITUNG_MINMAX!A568,'BR DTG ADW'!C:E,3,0),IF(FR_HITUNG_MINMAX!AN568="PACUL",VLOOKUP(FR_HITUNG_MINMAX!A568,'BR DTG PACUL'!C:E,3,0),IF(FR_HITUNG_MINMAX!AN568="TRAYEMAN",VLOOKUP(FR_HITUNG_MINMAX!A568,'BR DTG TRAYEMAN'!C:E,3,0),"?")))),0)</f>
        <v>0</v>
      </c>
      <c r="AQ568" s="31">
        <f>IF(AN568="PACUL",VLOOKUP(A568,'STOK PACUL'!C:H,6,0),IF(FR_HITUNG_MINMAX!AN568="PESALAKAN",VLOOKUP(FR_HITUNG_MINMAX!A568,'STOK PESALAKAN'!C:H,6,0),IF(FR_HITUNG_MINMAX!AN568="CIKDITIRO",VLOOKUP(FR_HITUNG_MINMAX!A568,'STOK CIKDITIRO'!C:H,6,0),IF(FR_HITUNG_MINMAX!AN568="TRAYEMAN",VLOOKUP(FR_HITUNG_MINMAX!A568,'STOK TRAYEMAN'!C:H,6,0),"?"))))</f>
        <v>0</v>
      </c>
      <c r="AR568" s="25">
        <f t="shared" si="28"/>
        <v>0</v>
      </c>
      <c r="AS568" s="25">
        <f t="shared" si="27"/>
        <v>2</v>
      </c>
      <c r="AT568" s="25">
        <f t="shared" si="26"/>
        <v>4</v>
      </c>
    </row>
    <row r="569" spans="1:46" ht="30">
      <c r="A569" s="96" t="s">
        <v>498</v>
      </c>
      <c r="B569" s="96" t="s">
        <v>1414</v>
      </c>
      <c r="C569" s="96" t="s">
        <v>948</v>
      </c>
      <c r="D569" s="96" t="s">
        <v>1365</v>
      </c>
      <c r="E569" s="96" t="s">
        <v>482</v>
      </c>
      <c r="F569" s="97">
        <v>42000</v>
      </c>
      <c r="G569" s="97">
        <v>1</v>
      </c>
      <c r="H569" s="96" t="s">
        <v>1185</v>
      </c>
      <c r="I569" s="96" t="s">
        <v>1185</v>
      </c>
      <c r="J569" s="98">
        <v>1</v>
      </c>
      <c r="K569" s="97">
        <v>1</v>
      </c>
      <c r="L569" s="97">
        <v>0</v>
      </c>
      <c r="M569" s="97">
        <v>0</v>
      </c>
      <c r="N569" s="97">
        <v>0</v>
      </c>
      <c r="O569" s="97">
        <v>0</v>
      </c>
      <c r="P569" s="97">
        <v>0</v>
      </c>
      <c r="Q569" s="97">
        <v>0</v>
      </c>
      <c r="R569" s="97">
        <v>0</v>
      </c>
      <c r="S569" s="97">
        <v>1</v>
      </c>
      <c r="T569" s="97">
        <v>0</v>
      </c>
      <c r="U569" s="97">
        <v>0</v>
      </c>
      <c r="V569" s="97">
        <v>0</v>
      </c>
      <c r="W569" s="97">
        <v>0</v>
      </c>
      <c r="X569" s="97">
        <v>1</v>
      </c>
      <c r="Y569" s="97">
        <v>0</v>
      </c>
      <c r="Z569" s="97">
        <v>0</v>
      </c>
      <c r="AA569" s="97">
        <v>0</v>
      </c>
      <c r="AB569" s="97">
        <v>0</v>
      </c>
      <c r="AC569" s="97">
        <v>0</v>
      </c>
      <c r="AD569" s="97">
        <v>0</v>
      </c>
      <c r="AE569" s="97">
        <v>1</v>
      </c>
      <c r="AF569" s="97">
        <v>1</v>
      </c>
      <c r="AG569" s="97">
        <v>1</v>
      </c>
      <c r="AH569" s="97">
        <v>0</v>
      </c>
      <c r="AI569" s="97">
        <v>0</v>
      </c>
      <c r="AJ569" s="97">
        <v>0</v>
      </c>
      <c r="AK569" s="97">
        <v>1</v>
      </c>
      <c r="AL569" s="97">
        <v>1</v>
      </c>
      <c r="AM569" s="97">
        <v>1</v>
      </c>
      <c r="AN569" s="96" t="s">
        <v>487</v>
      </c>
      <c r="AO569" s="97">
        <v>1</v>
      </c>
      <c r="AP569" s="31">
        <f>IFERROR(IF(AN569="CIKDITIRO",VLOOKUP(A569,'BR DTG CIKDITIRO'!C:E,3,0),IF(FR_HITUNG_MINMAX!AN569="PESALAKAN",VLOOKUP(FR_HITUNG_MINMAX!A569,'BR DTG ADW'!C:E,3,0),IF(FR_HITUNG_MINMAX!AN569="PACUL",VLOOKUP(FR_HITUNG_MINMAX!A569,'BR DTG PACUL'!C:E,3,0),IF(FR_HITUNG_MINMAX!AN569="TRAYEMAN",VLOOKUP(FR_HITUNG_MINMAX!A569,'BR DTG TRAYEMAN'!C:E,3,0),"?")))),0)</f>
        <v>0</v>
      </c>
      <c r="AQ569" s="31">
        <f>IF(AN569="PACUL",VLOOKUP(A569,'STOK PACUL'!C:H,6,0),IF(FR_HITUNG_MINMAX!AN569="PESALAKAN",VLOOKUP(FR_HITUNG_MINMAX!A569,'STOK PESALAKAN'!C:H,6,0),IF(FR_HITUNG_MINMAX!AN569="CIKDITIRO",VLOOKUP(FR_HITUNG_MINMAX!A569,'STOK CIKDITIRO'!C:H,6,0),IF(FR_HITUNG_MINMAX!AN569="TRAYEMAN",VLOOKUP(FR_HITUNG_MINMAX!A569,'STOK TRAYEMAN'!C:H,6,0),"?"))))</f>
        <v>1</v>
      </c>
      <c r="AR569" s="25">
        <f t="shared" si="28"/>
        <v>1</v>
      </c>
      <c r="AS569" s="25">
        <f t="shared" si="27"/>
        <v>1</v>
      </c>
      <c r="AT569" s="25">
        <f t="shared" si="26"/>
        <v>2</v>
      </c>
    </row>
    <row r="570" spans="1:46" ht="30">
      <c r="A570" s="96" t="s">
        <v>233</v>
      </c>
      <c r="B570" s="96" t="s">
        <v>971</v>
      </c>
      <c r="C570" s="96" t="s">
        <v>948</v>
      </c>
      <c r="D570" s="96" t="s">
        <v>1365</v>
      </c>
      <c r="E570" s="96" t="s">
        <v>482</v>
      </c>
      <c r="F570" s="97">
        <v>45000</v>
      </c>
      <c r="G570" s="97">
        <v>1</v>
      </c>
      <c r="H570" s="96" t="s">
        <v>1185</v>
      </c>
      <c r="I570" s="96" t="s">
        <v>1185</v>
      </c>
      <c r="J570" s="98">
        <v>1</v>
      </c>
      <c r="K570" s="97">
        <v>1</v>
      </c>
      <c r="L570" s="97">
        <v>0</v>
      </c>
      <c r="M570" s="97">
        <v>0</v>
      </c>
      <c r="N570" s="97">
        <v>1</v>
      </c>
      <c r="O570" s="97">
        <v>0</v>
      </c>
      <c r="P570" s="97">
        <v>0</v>
      </c>
      <c r="Q570" s="97">
        <v>0</v>
      </c>
      <c r="R570" s="97">
        <v>0</v>
      </c>
      <c r="S570" s="97">
        <v>0</v>
      </c>
      <c r="T570" s="97">
        <v>0</v>
      </c>
      <c r="U570" s="97">
        <v>0</v>
      </c>
      <c r="V570" s="97">
        <v>0</v>
      </c>
      <c r="W570" s="97">
        <v>0</v>
      </c>
      <c r="X570" s="97">
        <v>1</v>
      </c>
      <c r="Y570" s="97">
        <v>0</v>
      </c>
      <c r="Z570" s="97">
        <v>1</v>
      </c>
      <c r="AA570" s="97">
        <v>1</v>
      </c>
      <c r="AB570" s="97">
        <v>0</v>
      </c>
      <c r="AC570" s="97">
        <v>0</v>
      </c>
      <c r="AD570" s="97">
        <v>0</v>
      </c>
      <c r="AE570" s="97">
        <v>0</v>
      </c>
      <c r="AF570" s="97">
        <v>0</v>
      </c>
      <c r="AG570" s="97">
        <v>0</v>
      </c>
      <c r="AH570" s="97">
        <v>0</v>
      </c>
      <c r="AI570" s="97">
        <v>0</v>
      </c>
      <c r="AJ570" s="97">
        <v>0</v>
      </c>
      <c r="AK570" s="97">
        <v>1</v>
      </c>
      <c r="AL570" s="97">
        <v>1</v>
      </c>
      <c r="AM570" s="97">
        <v>1</v>
      </c>
      <c r="AN570" s="96" t="s">
        <v>487</v>
      </c>
      <c r="AO570" s="97">
        <v>2</v>
      </c>
      <c r="AP570" s="31">
        <f>IFERROR(IF(AN570="CIKDITIRO",VLOOKUP(A570,'BR DTG CIKDITIRO'!C:E,3,0),IF(FR_HITUNG_MINMAX!AN570="PESALAKAN",VLOOKUP(FR_HITUNG_MINMAX!A570,'BR DTG ADW'!C:E,3,0),IF(FR_HITUNG_MINMAX!AN570="PACUL",VLOOKUP(FR_HITUNG_MINMAX!A570,'BR DTG PACUL'!C:E,3,0),IF(FR_HITUNG_MINMAX!AN570="TRAYEMAN",VLOOKUP(FR_HITUNG_MINMAX!A570,'BR DTG TRAYEMAN'!C:E,3,0),"?")))),0)</f>
        <v>0</v>
      </c>
      <c r="AQ570" s="31">
        <f>IF(AN570="PACUL",VLOOKUP(A570,'STOK PACUL'!C:H,6,0),IF(FR_HITUNG_MINMAX!AN570="PESALAKAN",VLOOKUP(FR_HITUNG_MINMAX!A570,'STOK PESALAKAN'!C:H,6,0),IF(FR_HITUNG_MINMAX!AN570="CIKDITIRO",VLOOKUP(FR_HITUNG_MINMAX!A570,'STOK CIKDITIRO'!C:H,6,0),IF(FR_HITUNG_MINMAX!AN570="TRAYEMAN",VLOOKUP(FR_HITUNG_MINMAX!A570,'STOK TRAYEMAN'!C:H,6,0),"?"))))</f>
        <v>2</v>
      </c>
      <c r="AR570" s="25">
        <f t="shared" si="28"/>
        <v>2</v>
      </c>
      <c r="AS570" s="25">
        <f t="shared" si="27"/>
        <v>1</v>
      </c>
      <c r="AT570" s="25">
        <f t="shared" si="26"/>
        <v>3</v>
      </c>
    </row>
    <row r="571" spans="1:46" ht="30">
      <c r="A571" s="96" t="s">
        <v>234</v>
      </c>
      <c r="B571" s="96" t="s">
        <v>972</v>
      </c>
      <c r="C571" s="96" t="s">
        <v>948</v>
      </c>
      <c r="D571" s="96" t="s">
        <v>1365</v>
      </c>
      <c r="E571" s="96" t="s">
        <v>482</v>
      </c>
      <c r="F571" s="97">
        <v>37187.5</v>
      </c>
      <c r="G571" s="97">
        <v>1</v>
      </c>
      <c r="H571" s="96" t="s">
        <v>32</v>
      </c>
      <c r="I571" s="96" t="s">
        <v>2</v>
      </c>
      <c r="J571" s="98">
        <v>1</v>
      </c>
      <c r="K571" s="97">
        <v>1</v>
      </c>
      <c r="L571" s="97">
        <v>0</v>
      </c>
      <c r="M571" s="97">
        <v>0</v>
      </c>
      <c r="N571" s="97">
        <v>0</v>
      </c>
      <c r="O571" s="97">
        <v>0</v>
      </c>
      <c r="P571" s="97">
        <v>1</v>
      </c>
      <c r="Q571" s="97">
        <v>0</v>
      </c>
      <c r="R571" s="97">
        <v>1</v>
      </c>
      <c r="S571" s="97">
        <v>0</v>
      </c>
      <c r="T571" s="97">
        <v>0</v>
      </c>
      <c r="U571" s="97">
        <v>0</v>
      </c>
      <c r="V571" s="97">
        <v>0</v>
      </c>
      <c r="W571" s="97">
        <v>0</v>
      </c>
      <c r="X571" s="97">
        <v>1</v>
      </c>
      <c r="Y571" s="97">
        <v>0</v>
      </c>
      <c r="Z571" s="97">
        <v>0</v>
      </c>
      <c r="AA571" s="97">
        <v>0</v>
      </c>
      <c r="AB571" s="97">
        <v>1</v>
      </c>
      <c r="AC571" s="97">
        <v>1</v>
      </c>
      <c r="AD571" s="97">
        <v>1</v>
      </c>
      <c r="AE571" s="97">
        <v>1</v>
      </c>
      <c r="AF571" s="97">
        <v>0</v>
      </c>
      <c r="AG571" s="97">
        <v>0</v>
      </c>
      <c r="AH571" s="97">
        <v>0</v>
      </c>
      <c r="AI571" s="97">
        <v>0</v>
      </c>
      <c r="AJ571" s="97">
        <v>0</v>
      </c>
      <c r="AK571" s="97">
        <v>1</v>
      </c>
      <c r="AL571" s="97">
        <v>1</v>
      </c>
      <c r="AM571" s="97">
        <v>1</v>
      </c>
      <c r="AN571" s="96" t="s">
        <v>487</v>
      </c>
      <c r="AO571" s="97">
        <v>2</v>
      </c>
      <c r="AP571" s="31">
        <f>IFERROR(IF(AN571="CIKDITIRO",VLOOKUP(A571,'BR DTG CIKDITIRO'!C:E,3,0),IF(FR_HITUNG_MINMAX!AN571="PESALAKAN",VLOOKUP(FR_HITUNG_MINMAX!A571,'BR DTG ADW'!C:E,3,0),IF(FR_HITUNG_MINMAX!AN571="PACUL",VLOOKUP(FR_HITUNG_MINMAX!A571,'BR DTG PACUL'!C:E,3,0),IF(FR_HITUNG_MINMAX!AN571="TRAYEMAN",VLOOKUP(FR_HITUNG_MINMAX!A571,'BR DTG TRAYEMAN'!C:E,3,0),"?")))),0)</f>
        <v>0</v>
      </c>
      <c r="AQ571" s="31">
        <f>IF(AN571="PACUL",VLOOKUP(A571,'STOK PACUL'!C:H,6,0),IF(FR_HITUNG_MINMAX!AN571="PESALAKAN",VLOOKUP(FR_HITUNG_MINMAX!A571,'STOK PESALAKAN'!C:H,6,0),IF(FR_HITUNG_MINMAX!AN571="CIKDITIRO",VLOOKUP(FR_HITUNG_MINMAX!A571,'STOK CIKDITIRO'!C:H,6,0),IF(FR_HITUNG_MINMAX!AN571="TRAYEMAN",VLOOKUP(FR_HITUNG_MINMAX!A571,'STOK TRAYEMAN'!C:H,6,0),"?"))))</f>
        <v>2</v>
      </c>
      <c r="AR571" s="25">
        <f t="shared" si="28"/>
        <v>2</v>
      </c>
      <c r="AS571" s="25">
        <f t="shared" si="27"/>
        <v>1</v>
      </c>
      <c r="AT571" s="25">
        <f t="shared" si="26"/>
        <v>3</v>
      </c>
    </row>
    <row r="572" spans="1:46" ht="30">
      <c r="A572" s="96" t="s">
        <v>235</v>
      </c>
      <c r="B572" s="96" t="s">
        <v>973</v>
      </c>
      <c r="C572" s="96" t="s">
        <v>948</v>
      </c>
      <c r="D572" s="96" t="s">
        <v>1365</v>
      </c>
      <c r="E572" s="96" t="s">
        <v>484</v>
      </c>
      <c r="F572" s="97">
        <v>38847.5</v>
      </c>
      <c r="G572" s="97">
        <v>1</v>
      </c>
      <c r="H572" s="96" t="s">
        <v>30</v>
      </c>
      <c r="I572" s="96" t="s">
        <v>2</v>
      </c>
      <c r="J572" s="98">
        <v>1</v>
      </c>
      <c r="K572" s="97">
        <v>1</v>
      </c>
      <c r="L572" s="97">
        <v>0</v>
      </c>
      <c r="M572" s="97">
        <v>1</v>
      </c>
      <c r="N572" s="97">
        <v>0</v>
      </c>
      <c r="O572" s="97">
        <v>0</v>
      </c>
      <c r="P572" s="97">
        <v>0</v>
      </c>
      <c r="Q572" s="97">
        <v>0</v>
      </c>
      <c r="R572" s="97">
        <v>2</v>
      </c>
      <c r="S572" s="97">
        <v>0</v>
      </c>
      <c r="T572" s="97">
        <v>0</v>
      </c>
      <c r="U572" s="97">
        <v>0</v>
      </c>
      <c r="V572" s="97">
        <v>0</v>
      </c>
      <c r="W572" s="97">
        <v>1</v>
      </c>
      <c r="X572" s="97">
        <v>2</v>
      </c>
      <c r="Y572" s="97">
        <v>1</v>
      </c>
      <c r="Z572" s="97">
        <v>1</v>
      </c>
      <c r="AA572" s="97">
        <v>0</v>
      </c>
      <c r="AB572" s="97">
        <v>0</v>
      </c>
      <c r="AC572" s="97">
        <v>0</v>
      </c>
      <c r="AD572" s="97">
        <v>2</v>
      </c>
      <c r="AE572" s="97">
        <v>2</v>
      </c>
      <c r="AF572" s="97">
        <v>0</v>
      </c>
      <c r="AG572" s="97">
        <v>0</v>
      </c>
      <c r="AH572" s="97">
        <v>0</v>
      </c>
      <c r="AI572" s="97">
        <v>1</v>
      </c>
      <c r="AJ572" s="97">
        <v>1</v>
      </c>
      <c r="AK572" s="97">
        <v>2</v>
      </c>
      <c r="AL572" s="97">
        <v>2</v>
      </c>
      <c r="AM572" s="97">
        <v>2</v>
      </c>
      <c r="AN572" s="96" t="s">
        <v>487</v>
      </c>
      <c r="AO572" s="97">
        <v>6</v>
      </c>
      <c r="AP572" s="31">
        <f>IFERROR(IF(AN572="CIKDITIRO",VLOOKUP(A572,'BR DTG CIKDITIRO'!C:E,3,0),IF(FR_HITUNG_MINMAX!AN572="PESALAKAN",VLOOKUP(FR_HITUNG_MINMAX!A572,'BR DTG ADW'!C:E,3,0),IF(FR_HITUNG_MINMAX!AN572="PACUL",VLOOKUP(FR_HITUNG_MINMAX!A572,'BR DTG PACUL'!C:E,3,0),IF(FR_HITUNG_MINMAX!AN572="TRAYEMAN",VLOOKUP(FR_HITUNG_MINMAX!A572,'BR DTG TRAYEMAN'!C:E,3,0),"?")))),0)</f>
        <v>0</v>
      </c>
      <c r="AQ572" s="31">
        <f>IF(AN572="PACUL",VLOOKUP(A572,'STOK PACUL'!C:H,6,0),IF(FR_HITUNG_MINMAX!AN572="PESALAKAN",VLOOKUP(FR_HITUNG_MINMAX!A572,'STOK PESALAKAN'!C:H,6,0),IF(FR_HITUNG_MINMAX!AN572="CIKDITIRO",VLOOKUP(FR_HITUNG_MINMAX!A572,'STOK CIKDITIRO'!C:H,6,0),IF(FR_HITUNG_MINMAX!AN572="TRAYEMAN",VLOOKUP(FR_HITUNG_MINMAX!A572,'STOK TRAYEMAN'!C:H,6,0),"?"))))</f>
        <v>6</v>
      </c>
      <c r="AR572" s="25">
        <f t="shared" si="28"/>
        <v>6</v>
      </c>
      <c r="AS572" s="25">
        <f t="shared" si="27"/>
        <v>1</v>
      </c>
      <c r="AT572" s="25">
        <f t="shared" si="26"/>
        <v>4</v>
      </c>
    </row>
    <row r="573" spans="1:46" ht="30">
      <c r="A573" s="96" t="s">
        <v>236</v>
      </c>
      <c r="B573" s="96" t="s">
        <v>970</v>
      </c>
      <c r="C573" s="96" t="s">
        <v>948</v>
      </c>
      <c r="D573" s="96" t="s">
        <v>1365</v>
      </c>
      <c r="E573" s="96" t="s">
        <v>486</v>
      </c>
      <c r="F573" s="97">
        <v>50000</v>
      </c>
      <c r="G573" s="97">
        <v>1</v>
      </c>
      <c r="H573" s="96" t="s">
        <v>30</v>
      </c>
      <c r="I573" s="96" t="s">
        <v>2</v>
      </c>
      <c r="J573" s="98">
        <v>1</v>
      </c>
      <c r="K573" s="97">
        <v>1</v>
      </c>
      <c r="L573" s="97">
        <v>3</v>
      </c>
      <c r="M573" s="97">
        <v>3</v>
      </c>
      <c r="N573" s="97">
        <v>1</v>
      </c>
      <c r="O573" s="97">
        <v>4</v>
      </c>
      <c r="P573" s="97">
        <v>2</v>
      </c>
      <c r="Q573" s="97">
        <v>3</v>
      </c>
      <c r="R573" s="97">
        <v>4</v>
      </c>
      <c r="S573" s="97">
        <v>2</v>
      </c>
      <c r="T573" s="97">
        <v>1</v>
      </c>
      <c r="U573" s="97">
        <v>3</v>
      </c>
      <c r="V573" s="97">
        <v>1</v>
      </c>
      <c r="W573" s="97">
        <v>0</v>
      </c>
      <c r="X573" s="97">
        <v>4</v>
      </c>
      <c r="Y573" s="97">
        <v>6</v>
      </c>
      <c r="Z573" s="97">
        <v>4</v>
      </c>
      <c r="AA573" s="97">
        <v>5</v>
      </c>
      <c r="AB573" s="97">
        <v>6</v>
      </c>
      <c r="AC573" s="97">
        <v>5</v>
      </c>
      <c r="AD573" s="97">
        <v>7</v>
      </c>
      <c r="AE573" s="97">
        <v>6</v>
      </c>
      <c r="AF573" s="97">
        <v>3</v>
      </c>
      <c r="AG573" s="97">
        <v>5</v>
      </c>
      <c r="AH573" s="97">
        <v>4</v>
      </c>
      <c r="AI573" s="97">
        <v>1</v>
      </c>
      <c r="AJ573" s="97">
        <v>3</v>
      </c>
      <c r="AK573" s="97">
        <v>7</v>
      </c>
      <c r="AL573" s="97">
        <v>4</v>
      </c>
      <c r="AM573" s="97">
        <v>7</v>
      </c>
      <c r="AN573" s="96" t="s">
        <v>487</v>
      </c>
      <c r="AO573" s="97">
        <v>9</v>
      </c>
      <c r="AP573" s="31">
        <f>IFERROR(IF(AN573="CIKDITIRO",VLOOKUP(A573,'BR DTG CIKDITIRO'!C:E,3,0),IF(FR_HITUNG_MINMAX!AN573="PESALAKAN",VLOOKUP(FR_HITUNG_MINMAX!A573,'BR DTG ADW'!C:E,3,0),IF(FR_HITUNG_MINMAX!AN573="PACUL",VLOOKUP(FR_HITUNG_MINMAX!A573,'BR DTG PACUL'!C:E,3,0),IF(FR_HITUNG_MINMAX!AN573="TRAYEMAN",VLOOKUP(FR_HITUNG_MINMAX!A573,'BR DTG TRAYEMAN'!C:E,3,0),"?")))),0)</f>
        <v>0</v>
      </c>
      <c r="AQ573" s="31">
        <f>IF(AN573="PACUL",VLOOKUP(A573,'STOK PACUL'!C:H,6,0),IF(FR_HITUNG_MINMAX!AN573="PESALAKAN",VLOOKUP(FR_HITUNG_MINMAX!A573,'STOK PESALAKAN'!C:H,6,0),IF(FR_HITUNG_MINMAX!AN573="CIKDITIRO",VLOOKUP(FR_HITUNG_MINMAX!A573,'STOK CIKDITIRO'!C:H,6,0),IF(FR_HITUNG_MINMAX!AN573="TRAYEMAN",VLOOKUP(FR_HITUNG_MINMAX!A573,'STOK TRAYEMAN'!C:H,6,0),"?"))))</f>
        <v>9</v>
      </c>
      <c r="AR573" s="25">
        <f t="shared" si="28"/>
        <v>9</v>
      </c>
      <c r="AS573" s="25">
        <f t="shared" si="27"/>
        <v>2</v>
      </c>
      <c r="AT573" s="25">
        <f t="shared" si="26"/>
        <v>4</v>
      </c>
    </row>
    <row r="574" spans="1:46" ht="30">
      <c r="A574" s="96" t="s">
        <v>237</v>
      </c>
      <c r="B574" s="96" t="s">
        <v>974</v>
      </c>
      <c r="C574" s="96" t="s">
        <v>948</v>
      </c>
      <c r="D574" s="96" t="s">
        <v>1365</v>
      </c>
      <c r="E574" s="96" t="s">
        <v>482</v>
      </c>
      <c r="F574" s="97">
        <v>62500</v>
      </c>
      <c r="G574" s="97">
        <v>1</v>
      </c>
      <c r="H574" s="96" t="s">
        <v>30</v>
      </c>
      <c r="I574" s="96" t="s">
        <v>2</v>
      </c>
      <c r="J574" s="98">
        <v>1</v>
      </c>
      <c r="K574" s="97">
        <v>1</v>
      </c>
      <c r="L574" s="97">
        <v>0</v>
      </c>
      <c r="M574" s="97">
        <v>0</v>
      </c>
      <c r="N574" s="97">
        <v>0</v>
      </c>
      <c r="O574" s="97">
        <v>0</v>
      </c>
      <c r="P574" s="97">
        <v>0</v>
      </c>
      <c r="Q574" s="97">
        <v>0</v>
      </c>
      <c r="R574" s="97">
        <v>1</v>
      </c>
      <c r="S574" s="97">
        <v>1</v>
      </c>
      <c r="T574" s="97">
        <v>0</v>
      </c>
      <c r="U574" s="97">
        <v>0</v>
      </c>
      <c r="V574" s="97">
        <v>0</v>
      </c>
      <c r="W574" s="97">
        <v>0</v>
      </c>
      <c r="X574" s="97">
        <v>1</v>
      </c>
      <c r="Y574" s="97">
        <v>0</v>
      </c>
      <c r="Z574" s="97">
        <v>0</v>
      </c>
      <c r="AA574" s="97">
        <v>0</v>
      </c>
      <c r="AB574" s="97">
        <v>0</v>
      </c>
      <c r="AC574" s="97">
        <v>0</v>
      </c>
      <c r="AD574" s="97">
        <v>1</v>
      </c>
      <c r="AE574" s="97">
        <v>2</v>
      </c>
      <c r="AF574" s="97">
        <v>1</v>
      </c>
      <c r="AG574" s="97">
        <v>1</v>
      </c>
      <c r="AH574" s="97">
        <v>0</v>
      </c>
      <c r="AI574" s="97">
        <v>0</v>
      </c>
      <c r="AJ574" s="97">
        <v>0</v>
      </c>
      <c r="AK574" s="97">
        <v>2</v>
      </c>
      <c r="AL574" s="97">
        <v>1</v>
      </c>
      <c r="AM574" s="97">
        <v>2</v>
      </c>
      <c r="AN574" s="96" t="s">
        <v>487</v>
      </c>
      <c r="AO574" s="97">
        <v>7</v>
      </c>
      <c r="AP574" s="31">
        <f>IFERROR(IF(AN574="CIKDITIRO",VLOOKUP(A574,'BR DTG CIKDITIRO'!C:E,3,0),IF(FR_HITUNG_MINMAX!AN574="PESALAKAN",VLOOKUP(FR_HITUNG_MINMAX!A574,'BR DTG ADW'!C:E,3,0),IF(FR_HITUNG_MINMAX!AN574="PACUL",VLOOKUP(FR_HITUNG_MINMAX!A574,'BR DTG PACUL'!C:E,3,0),IF(FR_HITUNG_MINMAX!AN574="TRAYEMAN",VLOOKUP(FR_HITUNG_MINMAX!A574,'BR DTG TRAYEMAN'!C:E,3,0),"?")))),0)</f>
        <v>0</v>
      </c>
      <c r="AQ574" s="31">
        <f>IF(AN574="PACUL",VLOOKUP(A574,'STOK PACUL'!C:H,6,0),IF(FR_HITUNG_MINMAX!AN574="PESALAKAN",VLOOKUP(FR_HITUNG_MINMAX!A574,'STOK PESALAKAN'!C:H,6,0),IF(FR_HITUNG_MINMAX!AN574="CIKDITIRO",VLOOKUP(FR_HITUNG_MINMAX!A574,'STOK CIKDITIRO'!C:H,6,0),IF(FR_HITUNG_MINMAX!AN574="TRAYEMAN",VLOOKUP(FR_HITUNG_MINMAX!A574,'STOK TRAYEMAN'!C:H,6,0),"?"))))</f>
        <v>7</v>
      </c>
      <c r="AR574" s="25">
        <f t="shared" si="28"/>
        <v>7</v>
      </c>
      <c r="AS574" s="25">
        <f t="shared" si="27"/>
        <v>1</v>
      </c>
      <c r="AT574" s="25">
        <f t="shared" si="26"/>
        <v>4</v>
      </c>
    </row>
    <row r="575" spans="1:46" ht="30">
      <c r="A575" s="96" t="s">
        <v>975</v>
      </c>
      <c r="B575" s="96" t="s">
        <v>976</v>
      </c>
      <c r="C575" s="96" t="s">
        <v>948</v>
      </c>
      <c r="D575" s="96" t="s">
        <v>1365</v>
      </c>
      <c r="E575" s="96" t="s">
        <v>482</v>
      </c>
      <c r="F575" s="97">
        <v>50000</v>
      </c>
      <c r="G575" s="97">
        <v>1</v>
      </c>
      <c r="H575" s="96" t="s">
        <v>30</v>
      </c>
      <c r="I575" s="96" t="s">
        <v>2</v>
      </c>
      <c r="J575" s="98">
        <v>1</v>
      </c>
      <c r="K575" s="97">
        <v>1</v>
      </c>
      <c r="L575" s="97">
        <v>0</v>
      </c>
      <c r="M575" s="97">
        <v>0</v>
      </c>
      <c r="N575" s="97">
        <v>0</v>
      </c>
      <c r="O575" s="97">
        <v>0</v>
      </c>
      <c r="P575" s="97">
        <v>0</v>
      </c>
      <c r="Q575" s="97">
        <v>0</v>
      </c>
      <c r="R575" s="97">
        <v>1</v>
      </c>
      <c r="S575" s="97">
        <v>0</v>
      </c>
      <c r="T575" s="97">
        <v>0</v>
      </c>
      <c r="U575" s="97">
        <v>0</v>
      </c>
      <c r="V575" s="97">
        <v>0</v>
      </c>
      <c r="W575" s="97">
        <v>0</v>
      </c>
      <c r="X575" s="97">
        <v>1</v>
      </c>
      <c r="Y575" s="97">
        <v>0</v>
      </c>
      <c r="Z575" s="97">
        <v>0</v>
      </c>
      <c r="AA575" s="97">
        <v>0</v>
      </c>
      <c r="AB575" s="97">
        <v>0</v>
      </c>
      <c r="AC575" s="97">
        <v>0</v>
      </c>
      <c r="AD575" s="97">
        <v>1</v>
      </c>
      <c r="AE575" s="97">
        <v>1</v>
      </c>
      <c r="AF575" s="97">
        <v>0</v>
      </c>
      <c r="AG575" s="97">
        <v>0</v>
      </c>
      <c r="AH575" s="97">
        <v>0</v>
      </c>
      <c r="AI575" s="97">
        <v>0</v>
      </c>
      <c r="AJ575" s="97">
        <v>0</v>
      </c>
      <c r="AK575" s="97">
        <v>1</v>
      </c>
      <c r="AL575" s="97">
        <v>1</v>
      </c>
      <c r="AM575" s="97">
        <v>1</v>
      </c>
      <c r="AN575" s="96" t="s">
        <v>487</v>
      </c>
      <c r="AO575" s="97">
        <v>1</v>
      </c>
      <c r="AP575" s="31">
        <f>IFERROR(IF(AN575="CIKDITIRO",VLOOKUP(A575,'BR DTG CIKDITIRO'!C:E,3,0),IF(FR_HITUNG_MINMAX!AN575="PESALAKAN",VLOOKUP(FR_HITUNG_MINMAX!A575,'BR DTG ADW'!C:E,3,0),IF(FR_HITUNG_MINMAX!AN575="PACUL",VLOOKUP(FR_HITUNG_MINMAX!A575,'BR DTG PACUL'!C:E,3,0),IF(FR_HITUNG_MINMAX!AN575="TRAYEMAN",VLOOKUP(FR_HITUNG_MINMAX!A575,'BR DTG TRAYEMAN'!C:E,3,0),"?")))),0)</f>
        <v>0</v>
      </c>
      <c r="AQ575" s="31">
        <f>IF(AN575="PACUL",VLOOKUP(A575,'STOK PACUL'!C:H,6,0),IF(FR_HITUNG_MINMAX!AN575="PESALAKAN",VLOOKUP(FR_HITUNG_MINMAX!A575,'STOK PESALAKAN'!C:H,6,0),IF(FR_HITUNG_MINMAX!AN575="CIKDITIRO",VLOOKUP(FR_HITUNG_MINMAX!A575,'STOK CIKDITIRO'!C:H,6,0),IF(FR_HITUNG_MINMAX!AN575="TRAYEMAN",VLOOKUP(FR_HITUNG_MINMAX!A575,'STOK TRAYEMAN'!C:H,6,0),"?"))))</f>
        <v>1</v>
      </c>
      <c r="AR575" s="25">
        <f t="shared" si="28"/>
        <v>1</v>
      </c>
      <c r="AS575" s="25">
        <f t="shared" si="27"/>
        <v>1</v>
      </c>
      <c r="AT575" s="25">
        <f t="shared" si="26"/>
        <v>3</v>
      </c>
    </row>
    <row r="576" spans="1:46" ht="30">
      <c r="A576" s="96" t="s">
        <v>1759</v>
      </c>
      <c r="B576" s="96" t="s">
        <v>1760</v>
      </c>
      <c r="C576" s="96" t="s">
        <v>876</v>
      </c>
      <c r="D576" s="96" t="s">
        <v>1365</v>
      </c>
      <c r="E576" s="96" t="s">
        <v>485</v>
      </c>
      <c r="F576" s="97">
        <v>12500</v>
      </c>
      <c r="G576" s="97">
        <v>1</v>
      </c>
      <c r="H576" s="96" t="s">
        <v>30</v>
      </c>
      <c r="I576" s="96" t="s">
        <v>2</v>
      </c>
      <c r="J576" s="98">
        <v>1</v>
      </c>
      <c r="K576" s="97">
        <v>1</v>
      </c>
      <c r="L576" s="97">
        <v>0</v>
      </c>
      <c r="M576" s="97">
        <v>0</v>
      </c>
      <c r="N576" s="97">
        <v>0</v>
      </c>
      <c r="O576" s="97">
        <v>0</v>
      </c>
      <c r="P576" s="97">
        <v>0</v>
      </c>
      <c r="Q576" s="97">
        <v>0</v>
      </c>
      <c r="R576" s="97">
        <v>0</v>
      </c>
      <c r="S576" s="97">
        <v>0</v>
      </c>
      <c r="T576" s="97">
        <v>0</v>
      </c>
      <c r="U576" s="97">
        <v>3</v>
      </c>
      <c r="V576" s="97">
        <v>18</v>
      </c>
      <c r="W576" s="97">
        <v>6</v>
      </c>
      <c r="X576" s="97">
        <v>18</v>
      </c>
      <c r="Y576" s="97">
        <v>0</v>
      </c>
      <c r="Z576" s="97">
        <v>0</v>
      </c>
      <c r="AA576" s="97">
        <v>0</v>
      </c>
      <c r="AB576" s="97">
        <v>0</v>
      </c>
      <c r="AC576" s="97">
        <v>0</v>
      </c>
      <c r="AD576" s="97">
        <v>0</v>
      </c>
      <c r="AE576" s="97">
        <v>0</v>
      </c>
      <c r="AF576" s="97">
        <v>0</v>
      </c>
      <c r="AG576" s="97">
        <v>3</v>
      </c>
      <c r="AH576" s="97">
        <v>21</v>
      </c>
      <c r="AI576" s="97">
        <v>24</v>
      </c>
      <c r="AJ576" s="97">
        <v>6</v>
      </c>
      <c r="AK576" s="97">
        <v>24</v>
      </c>
      <c r="AL576" s="97">
        <v>0</v>
      </c>
      <c r="AM576" s="97">
        <v>0</v>
      </c>
      <c r="AN576" s="96" t="s">
        <v>487</v>
      </c>
      <c r="AO576" s="97">
        <v>18</v>
      </c>
      <c r="AP576" s="31">
        <f>IFERROR(IF(AN576="CIKDITIRO",VLOOKUP(A576,'BR DTG CIKDITIRO'!C:E,3,0),IF(FR_HITUNG_MINMAX!AN576="PESALAKAN",VLOOKUP(FR_HITUNG_MINMAX!A576,'BR DTG ADW'!C:E,3,0),IF(FR_HITUNG_MINMAX!AN576="PACUL",VLOOKUP(FR_HITUNG_MINMAX!A576,'BR DTG PACUL'!C:E,3,0),IF(FR_HITUNG_MINMAX!AN576="TRAYEMAN",VLOOKUP(FR_HITUNG_MINMAX!A576,'BR DTG TRAYEMAN'!C:E,3,0),"?")))),0)</f>
        <v>0</v>
      </c>
      <c r="AQ576" s="31">
        <f>IF(AN576="PACUL",VLOOKUP(A576,'STOK PACUL'!C:H,6,0),IF(FR_HITUNG_MINMAX!AN576="PESALAKAN",VLOOKUP(FR_HITUNG_MINMAX!A576,'STOK PESALAKAN'!C:H,6,0),IF(FR_HITUNG_MINMAX!AN576="CIKDITIRO",VLOOKUP(FR_HITUNG_MINMAX!A576,'STOK CIKDITIRO'!C:H,6,0),IF(FR_HITUNG_MINMAX!AN576="TRAYEMAN",VLOOKUP(FR_HITUNG_MINMAX!A576,'STOK TRAYEMAN'!C:H,6,0),"?"))))</f>
        <v>18</v>
      </c>
      <c r="AR576" s="25">
        <f t="shared" si="28"/>
        <v>18</v>
      </c>
      <c r="AS576" s="25">
        <f t="shared" si="27"/>
        <v>0</v>
      </c>
      <c r="AT576" s="25">
        <f t="shared" si="26"/>
        <v>3</v>
      </c>
    </row>
    <row r="577" spans="1:46" ht="30">
      <c r="A577" s="96" t="s">
        <v>1417</v>
      </c>
      <c r="B577" s="96" t="s">
        <v>1418</v>
      </c>
      <c r="C577" s="96" t="s">
        <v>948</v>
      </c>
      <c r="D577" s="96" t="s">
        <v>1365</v>
      </c>
      <c r="E577" s="96" t="s">
        <v>484</v>
      </c>
      <c r="F577" s="97">
        <v>140000</v>
      </c>
      <c r="G577" s="97">
        <v>1</v>
      </c>
      <c r="H577" s="96" t="s">
        <v>1185</v>
      </c>
      <c r="I577" s="96" t="s">
        <v>1185</v>
      </c>
      <c r="J577" s="98">
        <v>1</v>
      </c>
      <c r="K577" s="97">
        <v>1</v>
      </c>
      <c r="L577" s="97">
        <v>0</v>
      </c>
      <c r="M577" s="97">
        <v>0</v>
      </c>
      <c r="N577" s="97">
        <v>0</v>
      </c>
      <c r="O577" s="97">
        <v>2</v>
      </c>
      <c r="P577" s="97">
        <v>1</v>
      </c>
      <c r="Q577" s="97">
        <v>1</v>
      </c>
      <c r="R577" s="97">
        <v>0</v>
      </c>
      <c r="S577" s="97">
        <v>0</v>
      </c>
      <c r="T577" s="97">
        <v>0</v>
      </c>
      <c r="U577" s="97">
        <v>1</v>
      </c>
      <c r="V577" s="97">
        <v>0</v>
      </c>
      <c r="W577" s="97">
        <v>0</v>
      </c>
      <c r="X577" s="97">
        <v>2</v>
      </c>
      <c r="Y577" s="97">
        <v>0</v>
      </c>
      <c r="Z577" s="97">
        <v>0</v>
      </c>
      <c r="AA577" s="97">
        <v>2</v>
      </c>
      <c r="AB577" s="97">
        <v>3</v>
      </c>
      <c r="AC577" s="97">
        <v>2</v>
      </c>
      <c r="AD577" s="97">
        <v>1</v>
      </c>
      <c r="AE577" s="97">
        <v>0</v>
      </c>
      <c r="AF577" s="97">
        <v>0</v>
      </c>
      <c r="AG577" s="97">
        <v>1</v>
      </c>
      <c r="AH577" s="97">
        <v>1</v>
      </c>
      <c r="AI577" s="97">
        <v>0</v>
      </c>
      <c r="AJ577" s="97">
        <v>0</v>
      </c>
      <c r="AK577" s="97">
        <v>3</v>
      </c>
      <c r="AL577" s="97">
        <v>2</v>
      </c>
      <c r="AM577" s="97">
        <v>3</v>
      </c>
      <c r="AN577" s="96" t="s">
        <v>487</v>
      </c>
      <c r="AO577" s="97">
        <v>6</v>
      </c>
      <c r="AP577" s="31">
        <f>IFERROR(IF(AN577="CIKDITIRO",VLOOKUP(A577,'BR DTG CIKDITIRO'!C:E,3,0),IF(FR_HITUNG_MINMAX!AN577="PESALAKAN",VLOOKUP(FR_HITUNG_MINMAX!A577,'BR DTG ADW'!C:E,3,0),IF(FR_HITUNG_MINMAX!AN577="PACUL",VLOOKUP(FR_HITUNG_MINMAX!A577,'BR DTG PACUL'!C:E,3,0),IF(FR_HITUNG_MINMAX!AN577="TRAYEMAN",VLOOKUP(FR_HITUNG_MINMAX!A577,'BR DTG TRAYEMAN'!C:E,3,0),"?")))),0)</f>
        <v>0</v>
      </c>
      <c r="AQ577" s="31">
        <f>IF(AN577="PACUL",VLOOKUP(A577,'STOK PACUL'!C:H,6,0),IF(FR_HITUNG_MINMAX!AN577="PESALAKAN",VLOOKUP(FR_HITUNG_MINMAX!A577,'STOK PESALAKAN'!C:H,6,0),IF(FR_HITUNG_MINMAX!AN577="CIKDITIRO",VLOOKUP(FR_HITUNG_MINMAX!A577,'STOK CIKDITIRO'!C:H,6,0),IF(FR_HITUNG_MINMAX!AN577="TRAYEMAN",VLOOKUP(FR_HITUNG_MINMAX!A577,'STOK TRAYEMAN'!C:H,6,0),"?"))))</f>
        <v>6</v>
      </c>
      <c r="AR577" s="25">
        <f t="shared" si="28"/>
        <v>6</v>
      </c>
      <c r="AS577" s="25">
        <f t="shared" si="27"/>
        <v>1</v>
      </c>
      <c r="AT577" s="25">
        <f t="shared" si="26"/>
        <v>3</v>
      </c>
    </row>
    <row r="578" spans="1:46" ht="30">
      <c r="A578" s="96" t="s">
        <v>240</v>
      </c>
      <c r="B578" s="96" t="s">
        <v>980</v>
      </c>
      <c r="C578" s="96" t="s">
        <v>948</v>
      </c>
      <c r="D578" s="96" t="s">
        <v>1365</v>
      </c>
      <c r="E578" s="96" t="s">
        <v>485</v>
      </c>
      <c r="F578" s="97">
        <v>122000</v>
      </c>
      <c r="G578" s="97">
        <v>1</v>
      </c>
      <c r="H578" s="96" t="s">
        <v>30</v>
      </c>
      <c r="I578" s="96" t="s">
        <v>2</v>
      </c>
      <c r="J578" s="98">
        <v>1</v>
      </c>
      <c r="K578" s="97">
        <v>1</v>
      </c>
      <c r="L578" s="97">
        <v>1</v>
      </c>
      <c r="M578" s="97">
        <v>0</v>
      </c>
      <c r="N578" s="97">
        <v>0</v>
      </c>
      <c r="O578" s="97">
        <v>3</v>
      </c>
      <c r="P578" s="97">
        <v>4</v>
      </c>
      <c r="Q578" s="97">
        <v>1</v>
      </c>
      <c r="R578" s="97">
        <v>2</v>
      </c>
      <c r="S578" s="97">
        <v>0</v>
      </c>
      <c r="T578" s="97">
        <v>2</v>
      </c>
      <c r="U578" s="97">
        <v>0</v>
      </c>
      <c r="V578" s="97">
        <v>0</v>
      </c>
      <c r="W578" s="97">
        <v>0</v>
      </c>
      <c r="X578" s="97">
        <v>4</v>
      </c>
      <c r="Y578" s="97">
        <v>1</v>
      </c>
      <c r="Z578" s="97">
        <v>0</v>
      </c>
      <c r="AA578" s="97">
        <v>3</v>
      </c>
      <c r="AB578" s="97">
        <v>7</v>
      </c>
      <c r="AC578" s="97">
        <v>5</v>
      </c>
      <c r="AD578" s="97">
        <v>3</v>
      </c>
      <c r="AE578" s="97">
        <v>2</v>
      </c>
      <c r="AF578" s="97">
        <v>2</v>
      </c>
      <c r="AG578" s="97">
        <v>0</v>
      </c>
      <c r="AH578" s="97">
        <v>0</v>
      </c>
      <c r="AI578" s="97">
        <v>0</v>
      </c>
      <c r="AJ578" s="97">
        <v>1</v>
      </c>
      <c r="AK578" s="97">
        <v>7</v>
      </c>
      <c r="AL578" s="97">
        <v>4</v>
      </c>
      <c r="AM578" s="97">
        <v>7</v>
      </c>
      <c r="AN578" s="96" t="s">
        <v>487</v>
      </c>
      <c r="AO578" s="97">
        <v>3</v>
      </c>
      <c r="AP578" s="31">
        <f>IFERROR(IF(AN578="CIKDITIRO",VLOOKUP(A578,'BR DTG CIKDITIRO'!C:E,3,0),IF(FR_HITUNG_MINMAX!AN578="PESALAKAN",VLOOKUP(FR_HITUNG_MINMAX!A578,'BR DTG ADW'!C:E,3,0),IF(FR_HITUNG_MINMAX!AN578="PACUL",VLOOKUP(FR_HITUNG_MINMAX!A578,'BR DTG PACUL'!C:E,3,0),IF(FR_HITUNG_MINMAX!AN578="TRAYEMAN",VLOOKUP(FR_HITUNG_MINMAX!A578,'BR DTG TRAYEMAN'!C:E,3,0),"?")))),0)</f>
        <v>0</v>
      </c>
      <c r="AQ578" s="31">
        <f>IF(AN578="PACUL",VLOOKUP(A578,'STOK PACUL'!C:H,6,0),IF(FR_HITUNG_MINMAX!AN578="PESALAKAN",VLOOKUP(FR_HITUNG_MINMAX!A578,'STOK PESALAKAN'!C:H,6,0),IF(FR_HITUNG_MINMAX!AN578="CIKDITIRO",VLOOKUP(FR_HITUNG_MINMAX!A578,'STOK CIKDITIRO'!C:H,6,0),IF(FR_HITUNG_MINMAX!AN578="TRAYEMAN",VLOOKUP(FR_HITUNG_MINMAX!A578,'STOK TRAYEMAN'!C:H,6,0),"?"))))</f>
        <v>3</v>
      </c>
      <c r="AR578" s="25">
        <f t="shared" si="28"/>
        <v>3</v>
      </c>
      <c r="AS578" s="25">
        <f t="shared" si="27"/>
        <v>2</v>
      </c>
      <c r="AT578" s="25">
        <f t="shared" si="26"/>
        <v>4</v>
      </c>
    </row>
    <row r="579" spans="1:46" ht="30">
      <c r="A579" s="96" t="s">
        <v>547</v>
      </c>
      <c r="B579" s="96" t="s">
        <v>981</v>
      </c>
      <c r="C579" s="96" t="s">
        <v>948</v>
      </c>
      <c r="D579" s="96" t="s">
        <v>1365</v>
      </c>
      <c r="E579" s="96" t="s">
        <v>482</v>
      </c>
      <c r="F579" s="97">
        <v>136000</v>
      </c>
      <c r="G579" s="97">
        <v>1</v>
      </c>
      <c r="H579" s="96" t="s">
        <v>30</v>
      </c>
      <c r="I579" s="96" t="s">
        <v>2</v>
      </c>
      <c r="J579" s="98">
        <v>1</v>
      </c>
      <c r="K579" s="97">
        <v>1</v>
      </c>
      <c r="L579" s="97">
        <v>0</v>
      </c>
      <c r="M579" s="97">
        <v>1</v>
      </c>
      <c r="N579" s="97">
        <v>0</v>
      </c>
      <c r="O579" s="97">
        <v>0</v>
      </c>
      <c r="P579" s="97">
        <v>0</v>
      </c>
      <c r="Q579" s="97">
        <v>0</v>
      </c>
      <c r="R579" s="97">
        <v>0</v>
      </c>
      <c r="S579" s="97">
        <v>0</v>
      </c>
      <c r="T579" s="97">
        <v>0</v>
      </c>
      <c r="U579" s="97">
        <v>1</v>
      </c>
      <c r="V579" s="97">
        <v>0</v>
      </c>
      <c r="W579" s="97">
        <v>0</v>
      </c>
      <c r="X579" s="97">
        <v>1</v>
      </c>
      <c r="Y579" s="97">
        <v>1</v>
      </c>
      <c r="Z579" s="97">
        <v>1</v>
      </c>
      <c r="AA579" s="97">
        <v>0</v>
      </c>
      <c r="AB579" s="97">
        <v>0</v>
      </c>
      <c r="AC579" s="97">
        <v>0</v>
      </c>
      <c r="AD579" s="97">
        <v>0</v>
      </c>
      <c r="AE579" s="97">
        <v>0</v>
      </c>
      <c r="AF579" s="97">
        <v>0</v>
      </c>
      <c r="AG579" s="97">
        <v>1</v>
      </c>
      <c r="AH579" s="97">
        <v>1</v>
      </c>
      <c r="AI579" s="97">
        <v>0</v>
      </c>
      <c r="AJ579" s="97">
        <v>0</v>
      </c>
      <c r="AK579" s="97">
        <v>1</v>
      </c>
      <c r="AL579" s="97">
        <v>1</v>
      </c>
      <c r="AM579" s="97">
        <v>1</v>
      </c>
      <c r="AN579" s="96" t="s">
        <v>487</v>
      </c>
      <c r="AO579" s="97">
        <v>1</v>
      </c>
      <c r="AP579" s="31">
        <f>IFERROR(IF(AN579="CIKDITIRO",VLOOKUP(A579,'BR DTG CIKDITIRO'!C:E,3,0),IF(FR_HITUNG_MINMAX!AN579="PESALAKAN",VLOOKUP(FR_HITUNG_MINMAX!A579,'BR DTG ADW'!C:E,3,0),IF(FR_HITUNG_MINMAX!AN579="PACUL",VLOOKUP(FR_HITUNG_MINMAX!A579,'BR DTG PACUL'!C:E,3,0),IF(FR_HITUNG_MINMAX!AN579="TRAYEMAN",VLOOKUP(FR_HITUNG_MINMAX!A579,'BR DTG TRAYEMAN'!C:E,3,0),"?")))),0)</f>
        <v>0</v>
      </c>
      <c r="AQ579" s="31">
        <f>IF(AN579="PACUL",VLOOKUP(A579,'STOK PACUL'!C:H,6,0),IF(FR_HITUNG_MINMAX!AN579="PESALAKAN",VLOOKUP(FR_HITUNG_MINMAX!A579,'STOK PESALAKAN'!C:H,6,0),IF(FR_HITUNG_MINMAX!AN579="CIKDITIRO",VLOOKUP(FR_HITUNG_MINMAX!A579,'STOK CIKDITIRO'!C:H,6,0),IF(FR_HITUNG_MINMAX!AN579="TRAYEMAN",VLOOKUP(FR_HITUNG_MINMAX!A579,'STOK TRAYEMAN'!C:H,6,0),"?"))))</f>
        <v>1</v>
      </c>
      <c r="AR579" s="25">
        <f t="shared" si="28"/>
        <v>1</v>
      </c>
      <c r="AS579" s="25">
        <f t="shared" si="27"/>
        <v>1</v>
      </c>
      <c r="AT579" s="25">
        <f t="shared" ref="AT579:AT642" si="29">COUNTIF(A:A,A579)</f>
        <v>2</v>
      </c>
    </row>
    <row r="580" spans="1:46" ht="30">
      <c r="A580" s="96" t="s">
        <v>241</v>
      </c>
      <c r="B580" s="96" t="s">
        <v>982</v>
      </c>
      <c r="C580" s="96" t="s">
        <v>948</v>
      </c>
      <c r="D580" s="96" t="s">
        <v>1365</v>
      </c>
      <c r="E580" s="96" t="s">
        <v>482</v>
      </c>
      <c r="F580" s="97">
        <v>151000</v>
      </c>
      <c r="G580" s="97">
        <v>1</v>
      </c>
      <c r="H580" s="96" t="s">
        <v>30</v>
      </c>
      <c r="I580" s="96" t="s">
        <v>2</v>
      </c>
      <c r="J580" s="98">
        <v>1</v>
      </c>
      <c r="K580" s="97">
        <v>1</v>
      </c>
      <c r="L580" s="97">
        <v>0</v>
      </c>
      <c r="M580" s="97">
        <v>1</v>
      </c>
      <c r="N580" s="97">
        <v>0</v>
      </c>
      <c r="O580" s="97">
        <v>1</v>
      </c>
      <c r="P580" s="97">
        <v>0</v>
      </c>
      <c r="Q580" s="97">
        <v>0</v>
      </c>
      <c r="R580" s="97">
        <v>0</v>
      </c>
      <c r="S580" s="97">
        <v>0</v>
      </c>
      <c r="T580" s="97">
        <v>1</v>
      </c>
      <c r="U580" s="97">
        <v>0</v>
      </c>
      <c r="V580" s="97">
        <v>0</v>
      </c>
      <c r="W580" s="97">
        <v>0</v>
      </c>
      <c r="X580" s="97">
        <v>1</v>
      </c>
      <c r="Y580" s="97">
        <v>1</v>
      </c>
      <c r="Z580" s="97">
        <v>1</v>
      </c>
      <c r="AA580" s="97">
        <v>1</v>
      </c>
      <c r="AB580" s="97">
        <v>1</v>
      </c>
      <c r="AC580" s="97">
        <v>0</v>
      </c>
      <c r="AD580" s="97">
        <v>0</v>
      </c>
      <c r="AE580" s="97">
        <v>0</v>
      </c>
      <c r="AF580" s="97">
        <v>1</v>
      </c>
      <c r="AG580" s="97">
        <v>0</v>
      </c>
      <c r="AH580" s="97">
        <v>0</v>
      </c>
      <c r="AI580" s="97">
        <v>0</v>
      </c>
      <c r="AJ580" s="97">
        <v>0</v>
      </c>
      <c r="AK580" s="97">
        <v>1</v>
      </c>
      <c r="AL580" s="97">
        <v>1</v>
      </c>
      <c r="AM580" s="97">
        <v>1</v>
      </c>
      <c r="AN580" s="96" t="s">
        <v>487</v>
      </c>
      <c r="AO580" s="97">
        <v>0</v>
      </c>
      <c r="AP580" s="31">
        <f>IFERROR(IF(AN580="CIKDITIRO",VLOOKUP(A580,'BR DTG CIKDITIRO'!C:E,3,0),IF(FR_HITUNG_MINMAX!AN580="PESALAKAN",VLOOKUP(FR_HITUNG_MINMAX!A580,'BR DTG ADW'!C:E,3,0),IF(FR_HITUNG_MINMAX!AN580="PACUL",VLOOKUP(FR_HITUNG_MINMAX!A580,'BR DTG PACUL'!C:E,3,0),IF(FR_HITUNG_MINMAX!AN580="TRAYEMAN",VLOOKUP(FR_HITUNG_MINMAX!A580,'BR DTG TRAYEMAN'!C:E,3,0),"?")))),0)</f>
        <v>0</v>
      </c>
      <c r="AQ580" s="31">
        <f>IF(AN580="PACUL",VLOOKUP(A580,'STOK PACUL'!C:H,6,0),IF(FR_HITUNG_MINMAX!AN580="PESALAKAN",VLOOKUP(FR_HITUNG_MINMAX!A580,'STOK PESALAKAN'!C:H,6,0),IF(FR_HITUNG_MINMAX!AN580="CIKDITIRO",VLOOKUP(FR_HITUNG_MINMAX!A580,'STOK CIKDITIRO'!C:H,6,0),IF(FR_HITUNG_MINMAX!AN580="TRAYEMAN",VLOOKUP(FR_HITUNG_MINMAX!A580,'STOK TRAYEMAN'!C:H,6,0),"?"))))</f>
        <v>0</v>
      </c>
      <c r="AR580" s="25">
        <f t="shared" si="28"/>
        <v>0</v>
      </c>
      <c r="AS580" s="25">
        <f t="shared" si="27"/>
        <v>1</v>
      </c>
      <c r="AT580" s="25">
        <f t="shared" si="29"/>
        <v>4</v>
      </c>
    </row>
    <row r="581" spans="1:46" ht="30">
      <c r="A581" s="96" t="s">
        <v>242</v>
      </c>
      <c r="B581" s="96" t="s">
        <v>986</v>
      </c>
      <c r="C581" s="96" t="s">
        <v>948</v>
      </c>
      <c r="D581" s="96" t="s">
        <v>1365</v>
      </c>
      <c r="E581" s="96" t="s">
        <v>485</v>
      </c>
      <c r="F581" s="97">
        <v>88000</v>
      </c>
      <c r="G581" s="97">
        <v>1</v>
      </c>
      <c r="H581" s="96" t="s">
        <v>31</v>
      </c>
      <c r="I581" s="96" t="s">
        <v>2</v>
      </c>
      <c r="J581" s="98">
        <v>1</v>
      </c>
      <c r="K581" s="97">
        <v>1</v>
      </c>
      <c r="L581" s="97">
        <v>3</v>
      </c>
      <c r="M581" s="97">
        <v>0</v>
      </c>
      <c r="N581" s="97">
        <v>0</v>
      </c>
      <c r="O581" s="97">
        <v>3</v>
      </c>
      <c r="P581" s="97">
        <v>1</v>
      </c>
      <c r="Q581" s="97">
        <v>2</v>
      </c>
      <c r="R581" s="97">
        <v>1</v>
      </c>
      <c r="S581" s="97">
        <v>1</v>
      </c>
      <c r="T581" s="97">
        <v>1</v>
      </c>
      <c r="U581" s="97">
        <v>1</v>
      </c>
      <c r="V581" s="97">
        <v>0</v>
      </c>
      <c r="W581" s="97">
        <v>0</v>
      </c>
      <c r="X581" s="97">
        <v>3</v>
      </c>
      <c r="Y581" s="97">
        <v>3</v>
      </c>
      <c r="Z581" s="97">
        <v>0</v>
      </c>
      <c r="AA581" s="97">
        <v>3</v>
      </c>
      <c r="AB581" s="97">
        <v>4</v>
      </c>
      <c r="AC581" s="97">
        <v>3</v>
      </c>
      <c r="AD581" s="97">
        <v>3</v>
      </c>
      <c r="AE581" s="97">
        <v>2</v>
      </c>
      <c r="AF581" s="97">
        <v>2</v>
      </c>
      <c r="AG581" s="97">
        <v>2</v>
      </c>
      <c r="AH581" s="97">
        <v>1</v>
      </c>
      <c r="AI581" s="97">
        <v>0</v>
      </c>
      <c r="AJ581" s="97">
        <v>3</v>
      </c>
      <c r="AK581" s="97">
        <v>4</v>
      </c>
      <c r="AL581" s="97">
        <v>3</v>
      </c>
      <c r="AM581" s="97">
        <v>4</v>
      </c>
      <c r="AN581" s="96" t="s">
        <v>487</v>
      </c>
      <c r="AO581" s="97">
        <v>5</v>
      </c>
      <c r="AP581" s="31">
        <f>IFERROR(IF(AN581="CIKDITIRO",VLOOKUP(A581,'BR DTG CIKDITIRO'!C:E,3,0),IF(FR_HITUNG_MINMAX!AN581="PESALAKAN",VLOOKUP(FR_HITUNG_MINMAX!A581,'BR DTG ADW'!C:E,3,0),IF(FR_HITUNG_MINMAX!AN581="PACUL",VLOOKUP(FR_HITUNG_MINMAX!A581,'BR DTG PACUL'!C:E,3,0),IF(FR_HITUNG_MINMAX!AN581="TRAYEMAN",VLOOKUP(FR_HITUNG_MINMAX!A581,'BR DTG TRAYEMAN'!C:E,3,0),"?")))),0)</f>
        <v>0</v>
      </c>
      <c r="AQ581" s="31">
        <f>IF(AN581="PACUL",VLOOKUP(A581,'STOK PACUL'!C:H,6,0),IF(FR_HITUNG_MINMAX!AN581="PESALAKAN",VLOOKUP(FR_HITUNG_MINMAX!A581,'STOK PESALAKAN'!C:H,6,0),IF(FR_HITUNG_MINMAX!AN581="CIKDITIRO",VLOOKUP(FR_HITUNG_MINMAX!A581,'STOK CIKDITIRO'!C:H,6,0),IF(FR_HITUNG_MINMAX!AN581="TRAYEMAN",VLOOKUP(FR_HITUNG_MINMAX!A581,'STOK TRAYEMAN'!C:H,6,0),"?"))))</f>
        <v>5</v>
      </c>
      <c r="AR581" s="25">
        <f t="shared" si="28"/>
        <v>5</v>
      </c>
      <c r="AS581" s="25">
        <f t="shared" si="27"/>
        <v>2</v>
      </c>
      <c r="AT581" s="25">
        <f t="shared" si="29"/>
        <v>3</v>
      </c>
    </row>
    <row r="582" spans="1:46" ht="30">
      <c r="A582" s="96" t="s">
        <v>243</v>
      </c>
      <c r="B582" s="96" t="s">
        <v>988</v>
      </c>
      <c r="C582" s="96" t="s">
        <v>948</v>
      </c>
      <c r="D582" s="96" t="s">
        <v>1365</v>
      </c>
      <c r="E582" s="96" t="s">
        <v>484</v>
      </c>
      <c r="F582" s="97">
        <v>152000</v>
      </c>
      <c r="G582" s="97">
        <v>1</v>
      </c>
      <c r="H582" s="96" t="s">
        <v>1185</v>
      </c>
      <c r="I582" s="96" t="s">
        <v>1185</v>
      </c>
      <c r="J582" s="98">
        <v>1</v>
      </c>
      <c r="K582" s="97">
        <v>1</v>
      </c>
      <c r="L582" s="97">
        <v>0</v>
      </c>
      <c r="M582" s="97">
        <v>0</v>
      </c>
      <c r="N582" s="97">
        <v>2</v>
      </c>
      <c r="O582" s="97">
        <v>1</v>
      </c>
      <c r="P582" s="97">
        <v>0</v>
      </c>
      <c r="Q582" s="97">
        <v>0</v>
      </c>
      <c r="R582" s="97">
        <v>0</v>
      </c>
      <c r="S582" s="97">
        <v>0</v>
      </c>
      <c r="T582" s="97">
        <v>0</v>
      </c>
      <c r="U582" s="97">
        <v>0</v>
      </c>
      <c r="V582" s="97">
        <v>1</v>
      </c>
      <c r="W582" s="97">
        <v>0</v>
      </c>
      <c r="X582" s="97">
        <v>2</v>
      </c>
      <c r="Y582" s="97">
        <v>0</v>
      </c>
      <c r="Z582" s="97">
        <v>2</v>
      </c>
      <c r="AA582" s="97">
        <v>3</v>
      </c>
      <c r="AB582" s="97">
        <v>1</v>
      </c>
      <c r="AC582" s="97">
        <v>0</v>
      </c>
      <c r="AD582" s="97">
        <v>0</v>
      </c>
      <c r="AE582" s="97">
        <v>0</v>
      </c>
      <c r="AF582" s="97">
        <v>0</v>
      </c>
      <c r="AG582" s="97">
        <v>0</v>
      </c>
      <c r="AH582" s="97">
        <v>1</v>
      </c>
      <c r="AI582" s="97">
        <v>1</v>
      </c>
      <c r="AJ582" s="97">
        <v>0</v>
      </c>
      <c r="AK582" s="97">
        <v>3</v>
      </c>
      <c r="AL582" s="97">
        <v>2</v>
      </c>
      <c r="AM582" s="97">
        <v>3</v>
      </c>
      <c r="AN582" s="96" t="s">
        <v>487</v>
      </c>
      <c r="AO582" s="97">
        <v>2</v>
      </c>
      <c r="AP582" s="31">
        <f>IFERROR(IF(AN582="CIKDITIRO",VLOOKUP(A582,'BR DTG CIKDITIRO'!C:E,3,0),IF(FR_HITUNG_MINMAX!AN582="PESALAKAN",VLOOKUP(FR_HITUNG_MINMAX!A582,'BR DTG ADW'!C:E,3,0),IF(FR_HITUNG_MINMAX!AN582="PACUL",VLOOKUP(FR_HITUNG_MINMAX!A582,'BR DTG PACUL'!C:E,3,0),IF(FR_HITUNG_MINMAX!AN582="TRAYEMAN",VLOOKUP(FR_HITUNG_MINMAX!A582,'BR DTG TRAYEMAN'!C:E,3,0),"?")))),0)</f>
        <v>0</v>
      </c>
      <c r="AQ582" s="31">
        <f>IF(AN582="PACUL",VLOOKUP(A582,'STOK PACUL'!C:H,6,0),IF(FR_HITUNG_MINMAX!AN582="PESALAKAN",VLOOKUP(FR_HITUNG_MINMAX!A582,'STOK PESALAKAN'!C:H,6,0),IF(FR_HITUNG_MINMAX!AN582="CIKDITIRO",VLOOKUP(FR_HITUNG_MINMAX!A582,'STOK CIKDITIRO'!C:H,6,0),IF(FR_HITUNG_MINMAX!AN582="TRAYEMAN",VLOOKUP(FR_HITUNG_MINMAX!A582,'STOK TRAYEMAN'!C:H,6,0),"?"))))</f>
        <v>2</v>
      </c>
      <c r="AR582" s="25">
        <f t="shared" si="28"/>
        <v>2</v>
      </c>
      <c r="AS582" s="25">
        <f t="shared" si="27"/>
        <v>1</v>
      </c>
      <c r="AT582" s="25">
        <f t="shared" si="29"/>
        <v>3</v>
      </c>
    </row>
    <row r="583" spans="1:46" ht="30">
      <c r="A583" s="96" t="s">
        <v>1589</v>
      </c>
      <c r="B583" s="96" t="s">
        <v>1961</v>
      </c>
      <c r="C583" s="96" t="s">
        <v>948</v>
      </c>
      <c r="D583" s="96" t="s">
        <v>1365</v>
      </c>
      <c r="E583" s="96" t="s">
        <v>482</v>
      </c>
      <c r="F583" s="97">
        <v>135000</v>
      </c>
      <c r="G583" s="97">
        <v>1</v>
      </c>
      <c r="H583" s="96" t="s">
        <v>1185</v>
      </c>
      <c r="I583" s="96" t="s">
        <v>1185</v>
      </c>
      <c r="J583" s="98">
        <v>1</v>
      </c>
      <c r="K583" s="97">
        <v>1</v>
      </c>
      <c r="L583" s="97">
        <v>0</v>
      </c>
      <c r="M583" s="97">
        <v>0</v>
      </c>
      <c r="N583" s="97">
        <v>0</v>
      </c>
      <c r="O583" s="97">
        <v>0</v>
      </c>
      <c r="P583" s="97">
        <v>0</v>
      </c>
      <c r="Q583" s="97">
        <v>1</v>
      </c>
      <c r="R583" s="97">
        <v>1</v>
      </c>
      <c r="S583" s="97">
        <v>0</v>
      </c>
      <c r="T583" s="97">
        <v>0</v>
      </c>
      <c r="U583" s="97">
        <v>0</v>
      </c>
      <c r="V583" s="97">
        <v>1</v>
      </c>
      <c r="W583" s="97">
        <v>0</v>
      </c>
      <c r="X583" s="97">
        <v>1</v>
      </c>
      <c r="Y583" s="97">
        <v>0</v>
      </c>
      <c r="Z583" s="97">
        <v>0</v>
      </c>
      <c r="AA583" s="97">
        <v>0</v>
      </c>
      <c r="AB583" s="97">
        <v>0</v>
      </c>
      <c r="AC583" s="97">
        <v>1</v>
      </c>
      <c r="AD583" s="97">
        <v>2</v>
      </c>
      <c r="AE583" s="97">
        <v>1</v>
      </c>
      <c r="AF583" s="97">
        <v>0</v>
      </c>
      <c r="AG583" s="97">
        <v>0</v>
      </c>
      <c r="AH583" s="97">
        <v>1</v>
      </c>
      <c r="AI583" s="97">
        <v>1</v>
      </c>
      <c r="AJ583" s="97">
        <v>0</v>
      </c>
      <c r="AK583" s="97">
        <v>2</v>
      </c>
      <c r="AL583" s="97">
        <v>1</v>
      </c>
      <c r="AM583" s="97">
        <v>2</v>
      </c>
      <c r="AN583" s="96" t="s">
        <v>487</v>
      </c>
      <c r="AO583" s="97">
        <v>3</v>
      </c>
      <c r="AP583" s="31">
        <f>IFERROR(IF(AN583="CIKDITIRO",VLOOKUP(A583,'BR DTG CIKDITIRO'!C:E,3,0),IF(FR_HITUNG_MINMAX!AN583="PESALAKAN",VLOOKUP(FR_HITUNG_MINMAX!A583,'BR DTG ADW'!C:E,3,0),IF(FR_HITUNG_MINMAX!AN583="PACUL",VLOOKUP(FR_HITUNG_MINMAX!A583,'BR DTG PACUL'!C:E,3,0),IF(FR_HITUNG_MINMAX!AN583="TRAYEMAN",VLOOKUP(FR_HITUNG_MINMAX!A583,'BR DTG TRAYEMAN'!C:E,3,0),"?")))),0)</f>
        <v>0</v>
      </c>
      <c r="AQ583" s="31">
        <f>IF(AN583="PACUL",VLOOKUP(A583,'STOK PACUL'!C:H,6,0),IF(FR_HITUNG_MINMAX!AN583="PESALAKAN",VLOOKUP(FR_HITUNG_MINMAX!A583,'STOK PESALAKAN'!C:H,6,0),IF(FR_HITUNG_MINMAX!AN583="CIKDITIRO",VLOOKUP(FR_HITUNG_MINMAX!A583,'STOK CIKDITIRO'!C:H,6,0),IF(FR_HITUNG_MINMAX!AN583="TRAYEMAN",VLOOKUP(FR_HITUNG_MINMAX!A583,'STOK TRAYEMAN'!C:H,6,0),"?"))))</f>
        <v>3</v>
      </c>
      <c r="AR583" s="25">
        <f t="shared" si="28"/>
        <v>3</v>
      </c>
      <c r="AS583" s="25">
        <f t="shared" si="27"/>
        <v>1</v>
      </c>
      <c r="AT583" s="25">
        <f t="shared" si="29"/>
        <v>2</v>
      </c>
    </row>
    <row r="584" spans="1:46" ht="30">
      <c r="A584" s="96" t="s">
        <v>244</v>
      </c>
      <c r="B584" s="96" t="s">
        <v>989</v>
      </c>
      <c r="C584" s="96" t="s">
        <v>948</v>
      </c>
      <c r="D584" s="96" t="s">
        <v>1365</v>
      </c>
      <c r="E584" s="96" t="s">
        <v>485</v>
      </c>
      <c r="F584" s="97">
        <v>128000</v>
      </c>
      <c r="G584" s="97">
        <v>1</v>
      </c>
      <c r="H584" s="96" t="s">
        <v>90</v>
      </c>
      <c r="I584" s="96" t="s">
        <v>2</v>
      </c>
      <c r="J584" s="98" t="s">
        <v>1366</v>
      </c>
      <c r="K584" s="97">
        <v>1</v>
      </c>
      <c r="L584" s="97">
        <v>0</v>
      </c>
      <c r="M584" s="97">
        <v>2</v>
      </c>
      <c r="N584" s="97">
        <v>0</v>
      </c>
      <c r="O584" s="97">
        <v>0</v>
      </c>
      <c r="P584" s="97">
        <v>1</v>
      </c>
      <c r="Q584" s="97">
        <v>0</v>
      </c>
      <c r="R584" s="97">
        <v>2</v>
      </c>
      <c r="S584" s="97">
        <v>3</v>
      </c>
      <c r="T584" s="97">
        <v>1</v>
      </c>
      <c r="U584" s="97">
        <v>1</v>
      </c>
      <c r="V584" s="97">
        <v>1</v>
      </c>
      <c r="W584" s="97">
        <v>0</v>
      </c>
      <c r="X584" s="97">
        <v>3</v>
      </c>
      <c r="Y584" s="97">
        <v>2</v>
      </c>
      <c r="Z584" s="97">
        <v>2</v>
      </c>
      <c r="AA584" s="97">
        <v>0</v>
      </c>
      <c r="AB584" s="97">
        <v>1</v>
      </c>
      <c r="AC584" s="97">
        <v>1</v>
      </c>
      <c r="AD584" s="97">
        <v>2</v>
      </c>
      <c r="AE584" s="97">
        <v>5</v>
      </c>
      <c r="AF584" s="97">
        <v>4</v>
      </c>
      <c r="AG584" s="97">
        <v>4</v>
      </c>
      <c r="AH584" s="97">
        <v>2</v>
      </c>
      <c r="AI584" s="97">
        <v>1</v>
      </c>
      <c r="AJ584" s="97">
        <v>0</v>
      </c>
      <c r="AK584" s="97">
        <v>5</v>
      </c>
      <c r="AL584" s="97">
        <v>3</v>
      </c>
      <c r="AM584" s="97">
        <v>5</v>
      </c>
      <c r="AN584" s="96" t="s">
        <v>487</v>
      </c>
      <c r="AO584" s="97">
        <v>3</v>
      </c>
      <c r="AP584" s="31">
        <f>IFERROR(IF(AN584="CIKDITIRO",VLOOKUP(A584,'BR DTG CIKDITIRO'!C:E,3,0),IF(FR_HITUNG_MINMAX!AN584="PESALAKAN",VLOOKUP(FR_HITUNG_MINMAX!A584,'BR DTG ADW'!C:E,3,0),IF(FR_HITUNG_MINMAX!AN584="PACUL",VLOOKUP(FR_HITUNG_MINMAX!A584,'BR DTG PACUL'!C:E,3,0),IF(FR_HITUNG_MINMAX!AN584="TRAYEMAN",VLOOKUP(FR_HITUNG_MINMAX!A584,'BR DTG TRAYEMAN'!C:E,3,0),"?")))),0)</f>
        <v>0</v>
      </c>
      <c r="AQ584" s="31">
        <f>IF(AN584="PACUL",VLOOKUP(A584,'STOK PACUL'!C:H,6,0),IF(FR_HITUNG_MINMAX!AN584="PESALAKAN",VLOOKUP(FR_HITUNG_MINMAX!A584,'STOK PESALAKAN'!C:H,6,0),IF(FR_HITUNG_MINMAX!AN584="CIKDITIRO",VLOOKUP(FR_HITUNG_MINMAX!A584,'STOK CIKDITIRO'!C:H,6,0),IF(FR_HITUNG_MINMAX!AN584="TRAYEMAN",VLOOKUP(FR_HITUNG_MINMAX!A584,'STOK TRAYEMAN'!C:H,6,0),"?"))))</f>
        <v>3</v>
      </c>
      <c r="AR584" s="25">
        <f t="shared" si="28"/>
        <v>3</v>
      </c>
      <c r="AS584" s="25">
        <f t="shared" si="27"/>
        <v>2</v>
      </c>
      <c r="AT584" s="25">
        <f t="shared" si="29"/>
        <v>3</v>
      </c>
    </row>
    <row r="585" spans="1:46" ht="30">
      <c r="A585" s="96" t="s">
        <v>245</v>
      </c>
      <c r="B585" s="96" t="s">
        <v>990</v>
      </c>
      <c r="C585" s="96" t="s">
        <v>948</v>
      </c>
      <c r="D585" s="96" t="s">
        <v>1365</v>
      </c>
      <c r="E585" s="96" t="s">
        <v>484</v>
      </c>
      <c r="F585" s="97">
        <v>134000</v>
      </c>
      <c r="G585" s="97">
        <v>1</v>
      </c>
      <c r="H585" s="96" t="s">
        <v>30</v>
      </c>
      <c r="I585" s="96" t="s">
        <v>2</v>
      </c>
      <c r="J585" s="98">
        <v>1</v>
      </c>
      <c r="K585" s="97">
        <v>1</v>
      </c>
      <c r="L585" s="97">
        <v>0</v>
      </c>
      <c r="M585" s="97">
        <v>1</v>
      </c>
      <c r="N585" s="97">
        <v>0</v>
      </c>
      <c r="O585" s="97">
        <v>3</v>
      </c>
      <c r="P585" s="97">
        <v>0</v>
      </c>
      <c r="Q585" s="97">
        <v>0</v>
      </c>
      <c r="R585" s="97">
        <v>0</v>
      </c>
      <c r="S585" s="97">
        <v>2</v>
      </c>
      <c r="T585" s="97">
        <v>0</v>
      </c>
      <c r="U585" s="97">
        <v>0</v>
      </c>
      <c r="V585" s="97">
        <v>0</v>
      </c>
      <c r="W585" s="97">
        <v>0</v>
      </c>
      <c r="X585" s="97">
        <v>3</v>
      </c>
      <c r="Y585" s="97">
        <v>1</v>
      </c>
      <c r="Z585" s="97">
        <v>1</v>
      </c>
      <c r="AA585" s="97">
        <v>3</v>
      </c>
      <c r="AB585" s="97">
        <v>3</v>
      </c>
      <c r="AC585" s="97">
        <v>0</v>
      </c>
      <c r="AD585" s="97">
        <v>0</v>
      </c>
      <c r="AE585" s="97">
        <v>2</v>
      </c>
      <c r="AF585" s="97">
        <v>2</v>
      </c>
      <c r="AG585" s="97">
        <v>2</v>
      </c>
      <c r="AH585" s="97">
        <v>0</v>
      </c>
      <c r="AI585" s="97">
        <v>0</v>
      </c>
      <c r="AJ585" s="97">
        <v>0</v>
      </c>
      <c r="AK585" s="97">
        <v>3</v>
      </c>
      <c r="AL585" s="97">
        <v>3</v>
      </c>
      <c r="AM585" s="97">
        <v>3</v>
      </c>
      <c r="AN585" s="96" t="s">
        <v>487</v>
      </c>
      <c r="AO585" s="97">
        <v>6</v>
      </c>
      <c r="AP585" s="31">
        <f>IFERROR(IF(AN585="CIKDITIRO",VLOOKUP(A585,'BR DTG CIKDITIRO'!C:E,3,0),IF(FR_HITUNG_MINMAX!AN585="PESALAKAN",VLOOKUP(FR_HITUNG_MINMAX!A585,'BR DTG ADW'!C:E,3,0),IF(FR_HITUNG_MINMAX!AN585="PACUL",VLOOKUP(FR_HITUNG_MINMAX!A585,'BR DTG PACUL'!C:E,3,0),IF(FR_HITUNG_MINMAX!AN585="TRAYEMAN",VLOOKUP(FR_HITUNG_MINMAX!A585,'BR DTG TRAYEMAN'!C:E,3,0),"?")))),0)</f>
        <v>0</v>
      </c>
      <c r="AQ585" s="31">
        <f>IF(AN585="PACUL",VLOOKUP(A585,'STOK PACUL'!C:H,6,0),IF(FR_HITUNG_MINMAX!AN585="PESALAKAN",VLOOKUP(FR_HITUNG_MINMAX!A585,'STOK PESALAKAN'!C:H,6,0),IF(FR_HITUNG_MINMAX!AN585="CIKDITIRO",VLOOKUP(FR_HITUNG_MINMAX!A585,'STOK CIKDITIRO'!C:H,6,0),IF(FR_HITUNG_MINMAX!AN585="TRAYEMAN",VLOOKUP(FR_HITUNG_MINMAX!A585,'STOK TRAYEMAN'!C:H,6,0),"?"))))</f>
        <v>6</v>
      </c>
      <c r="AR585" s="25">
        <f t="shared" si="28"/>
        <v>6</v>
      </c>
      <c r="AS585" s="25">
        <f t="shared" si="27"/>
        <v>2</v>
      </c>
      <c r="AT585" s="25">
        <f t="shared" si="29"/>
        <v>3</v>
      </c>
    </row>
    <row r="586" spans="1:46" ht="30">
      <c r="A586" s="96" t="s">
        <v>246</v>
      </c>
      <c r="B586" s="96" t="s">
        <v>991</v>
      </c>
      <c r="C586" s="96" t="s">
        <v>948</v>
      </c>
      <c r="D586" s="96" t="s">
        <v>1365</v>
      </c>
      <c r="E586" s="96" t="s">
        <v>486</v>
      </c>
      <c r="F586" s="97">
        <v>99000</v>
      </c>
      <c r="G586" s="97">
        <v>1</v>
      </c>
      <c r="H586" s="96" t="s">
        <v>30</v>
      </c>
      <c r="I586" s="96" t="s">
        <v>2</v>
      </c>
      <c r="J586" s="98">
        <v>1</v>
      </c>
      <c r="K586" s="97">
        <v>1</v>
      </c>
      <c r="L586" s="97">
        <v>3</v>
      </c>
      <c r="M586" s="97">
        <v>4</v>
      </c>
      <c r="N586" s="97">
        <v>3</v>
      </c>
      <c r="O586" s="97">
        <v>5</v>
      </c>
      <c r="P586" s="97">
        <v>5</v>
      </c>
      <c r="Q586" s="97">
        <v>4</v>
      </c>
      <c r="R586" s="97">
        <v>7</v>
      </c>
      <c r="S586" s="97">
        <v>0</v>
      </c>
      <c r="T586" s="97">
        <v>2</v>
      </c>
      <c r="U586" s="97">
        <v>1</v>
      </c>
      <c r="V586" s="97">
        <v>2</v>
      </c>
      <c r="W586" s="97">
        <v>2</v>
      </c>
      <c r="X586" s="97">
        <v>7</v>
      </c>
      <c r="Y586" s="97">
        <v>7</v>
      </c>
      <c r="Z586" s="97">
        <v>7</v>
      </c>
      <c r="AA586" s="97">
        <v>8</v>
      </c>
      <c r="AB586" s="97">
        <v>10</v>
      </c>
      <c r="AC586" s="97">
        <v>9</v>
      </c>
      <c r="AD586" s="97">
        <v>11</v>
      </c>
      <c r="AE586" s="97">
        <v>7</v>
      </c>
      <c r="AF586" s="97">
        <v>2</v>
      </c>
      <c r="AG586" s="97">
        <v>1</v>
      </c>
      <c r="AH586" s="97">
        <v>3</v>
      </c>
      <c r="AI586" s="97">
        <v>4</v>
      </c>
      <c r="AJ586" s="97">
        <v>5</v>
      </c>
      <c r="AK586" s="97">
        <v>11</v>
      </c>
      <c r="AL586" s="97">
        <v>7</v>
      </c>
      <c r="AM586" s="97">
        <v>11</v>
      </c>
      <c r="AN586" s="96" t="s">
        <v>487</v>
      </c>
      <c r="AO586" s="97">
        <v>4</v>
      </c>
      <c r="AP586" s="31">
        <f>IFERROR(IF(AN586="CIKDITIRO",VLOOKUP(A586,'BR DTG CIKDITIRO'!C:E,3,0),IF(FR_HITUNG_MINMAX!AN586="PESALAKAN",VLOOKUP(FR_HITUNG_MINMAX!A586,'BR DTG ADW'!C:E,3,0),IF(FR_HITUNG_MINMAX!AN586="PACUL",VLOOKUP(FR_HITUNG_MINMAX!A586,'BR DTG PACUL'!C:E,3,0),IF(FR_HITUNG_MINMAX!AN586="TRAYEMAN",VLOOKUP(FR_HITUNG_MINMAX!A586,'BR DTG TRAYEMAN'!C:E,3,0),"?")))),0)</f>
        <v>0</v>
      </c>
      <c r="AQ586" s="31">
        <f>IF(AN586="PACUL",VLOOKUP(A586,'STOK PACUL'!C:H,6,0),IF(FR_HITUNG_MINMAX!AN586="PESALAKAN",VLOOKUP(FR_HITUNG_MINMAX!A586,'STOK PESALAKAN'!C:H,6,0),IF(FR_HITUNG_MINMAX!AN586="CIKDITIRO",VLOOKUP(FR_HITUNG_MINMAX!A586,'STOK CIKDITIRO'!C:H,6,0),IF(FR_HITUNG_MINMAX!AN586="TRAYEMAN",VLOOKUP(FR_HITUNG_MINMAX!A586,'STOK TRAYEMAN'!C:H,6,0),"?"))))</f>
        <v>4</v>
      </c>
      <c r="AR586" s="25">
        <f t="shared" si="28"/>
        <v>4</v>
      </c>
      <c r="AS586" s="25">
        <f t="shared" si="27"/>
        <v>4</v>
      </c>
      <c r="AT586" s="25">
        <f t="shared" si="29"/>
        <v>4</v>
      </c>
    </row>
    <row r="587" spans="1:46" ht="30">
      <c r="A587" s="96" t="s">
        <v>247</v>
      </c>
      <c r="B587" s="96" t="s">
        <v>992</v>
      </c>
      <c r="C587" s="96" t="s">
        <v>948</v>
      </c>
      <c r="D587" s="96" t="s">
        <v>1365</v>
      </c>
      <c r="E587" s="96" t="s">
        <v>482</v>
      </c>
      <c r="F587" s="97">
        <v>153000</v>
      </c>
      <c r="G587" s="97">
        <v>1</v>
      </c>
      <c r="H587" s="96" t="s">
        <v>31</v>
      </c>
      <c r="I587" s="96" t="s">
        <v>2</v>
      </c>
      <c r="J587" s="98">
        <v>1</v>
      </c>
      <c r="K587" s="97">
        <v>1</v>
      </c>
      <c r="L587" s="97">
        <v>0</v>
      </c>
      <c r="M587" s="97">
        <v>0</v>
      </c>
      <c r="N587" s="97">
        <v>0</v>
      </c>
      <c r="O587" s="97">
        <v>0</v>
      </c>
      <c r="P587" s="97">
        <v>0</v>
      </c>
      <c r="Q587" s="97">
        <v>0</v>
      </c>
      <c r="R587" s="97">
        <v>0</v>
      </c>
      <c r="S587" s="97">
        <v>1</v>
      </c>
      <c r="T587" s="97">
        <v>0</v>
      </c>
      <c r="U587" s="97">
        <v>0</v>
      </c>
      <c r="V587" s="97">
        <v>0</v>
      </c>
      <c r="W587" s="97">
        <v>0</v>
      </c>
      <c r="X587" s="97">
        <v>1</v>
      </c>
      <c r="Y587" s="97">
        <v>0</v>
      </c>
      <c r="Z587" s="97">
        <v>0</v>
      </c>
      <c r="AA587" s="97">
        <v>0</v>
      </c>
      <c r="AB587" s="97">
        <v>0</v>
      </c>
      <c r="AC587" s="97">
        <v>0</v>
      </c>
      <c r="AD587" s="97">
        <v>0</v>
      </c>
      <c r="AE587" s="97">
        <v>1</v>
      </c>
      <c r="AF587" s="97">
        <v>1</v>
      </c>
      <c r="AG587" s="97">
        <v>1</v>
      </c>
      <c r="AH587" s="97">
        <v>0</v>
      </c>
      <c r="AI587" s="97">
        <v>0</v>
      </c>
      <c r="AJ587" s="97">
        <v>0</v>
      </c>
      <c r="AK587" s="97">
        <v>1</v>
      </c>
      <c r="AL587" s="97">
        <v>1</v>
      </c>
      <c r="AM587" s="97">
        <v>1</v>
      </c>
      <c r="AN587" s="96" t="s">
        <v>487</v>
      </c>
      <c r="AO587" s="97">
        <v>4</v>
      </c>
      <c r="AP587" s="31">
        <f>IFERROR(IF(AN587="CIKDITIRO",VLOOKUP(A587,'BR DTG CIKDITIRO'!C:E,3,0),IF(FR_HITUNG_MINMAX!AN587="PESALAKAN",VLOOKUP(FR_HITUNG_MINMAX!A587,'BR DTG ADW'!C:E,3,0),IF(FR_HITUNG_MINMAX!AN587="PACUL",VLOOKUP(FR_HITUNG_MINMAX!A587,'BR DTG PACUL'!C:E,3,0),IF(FR_HITUNG_MINMAX!AN587="TRAYEMAN",VLOOKUP(FR_HITUNG_MINMAX!A587,'BR DTG TRAYEMAN'!C:E,3,0),"?")))),0)</f>
        <v>0</v>
      </c>
      <c r="AQ587" s="31">
        <f>IF(AN587="PACUL",VLOOKUP(A587,'STOK PACUL'!C:H,6,0),IF(FR_HITUNG_MINMAX!AN587="PESALAKAN",VLOOKUP(FR_HITUNG_MINMAX!A587,'STOK PESALAKAN'!C:H,6,0),IF(FR_HITUNG_MINMAX!AN587="CIKDITIRO",VLOOKUP(FR_HITUNG_MINMAX!A587,'STOK CIKDITIRO'!C:H,6,0),IF(FR_HITUNG_MINMAX!AN587="TRAYEMAN",VLOOKUP(FR_HITUNG_MINMAX!A587,'STOK TRAYEMAN'!C:H,6,0),"?"))))</f>
        <v>4</v>
      </c>
      <c r="AR587" s="25">
        <f t="shared" si="28"/>
        <v>4</v>
      </c>
      <c r="AS587" s="25">
        <f t="shared" si="27"/>
        <v>1</v>
      </c>
      <c r="AT587" s="25">
        <f t="shared" si="29"/>
        <v>3</v>
      </c>
    </row>
    <row r="588" spans="1:46" ht="30">
      <c r="A588" s="96" t="s">
        <v>248</v>
      </c>
      <c r="B588" s="96" t="s">
        <v>993</v>
      </c>
      <c r="C588" s="96" t="s">
        <v>948</v>
      </c>
      <c r="D588" s="96" t="s">
        <v>1365</v>
      </c>
      <c r="E588" s="96" t="s">
        <v>482</v>
      </c>
      <c r="F588" s="97">
        <v>133000</v>
      </c>
      <c r="G588" s="97">
        <v>1</v>
      </c>
      <c r="H588" s="96" t="s">
        <v>30</v>
      </c>
      <c r="I588" s="96" t="s">
        <v>2</v>
      </c>
      <c r="J588" s="98">
        <v>1</v>
      </c>
      <c r="K588" s="97">
        <v>1</v>
      </c>
      <c r="L588" s="97">
        <v>1</v>
      </c>
      <c r="M588" s="97">
        <v>0</v>
      </c>
      <c r="N588" s="97">
        <v>0</v>
      </c>
      <c r="O588" s="97">
        <v>0</v>
      </c>
      <c r="P588" s="97">
        <v>0</v>
      </c>
      <c r="Q588" s="97">
        <v>0</v>
      </c>
      <c r="R588" s="97">
        <v>1</v>
      </c>
      <c r="S588" s="97">
        <v>1</v>
      </c>
      <c r="T588" s="97">
        <v>0</v>
      </c>
      <c r="U588" s="97">
        <v>0</v>
      </c>
      <c r="V588" s="97">
        <v>0</v>
      </c>
      <c r="W588" s="97">
        <v>0</v>
      </c>
      <c r="X588" s="97">
        <v>1</v>
      </c>
      <c r="Y588" s="97">
        <v>1</v>
      </c>
      <c r="Z588" s="97">
        <v>0</v>
      </c>
      <c r="AA588" s="97">
        <v>0</v>
      </c>
      <c r="AB588" s="97">
        <v>0</v>
      </c>
      <c r="AC588" s="97">
        <v>0</v>
      </c>
      <c r="AD588" s="97">
        <v>1</v>
      </c>
      <c r="AE588" s="97">
        <v>2</v>
      </c>
      <c r="AF588" s="97">
        <v>1</v>
      </c>
      <c r="AG588" s="97">
        <v>1</v>
      </c>
      <c r="AH588" s="97">
        <v>0</v>
      </c>
      <c r="AI588" s="97">
        <v>0</v>
      </c>
      <c r="AJ588" s="97">
        <v>1</v>
      </c>
      <c r="AK588" s="97">
        <v>2</v>
      </c>
      <c r="AL588" s="97">
        <v>1</v>
      </c>
      <c r="AM588" s="97">
        <v>2</v>
      </c>
      <c r="AN588" s="96" t="s">
        <v>487</v>
      </c>
      <c r="AO588" s="97">
        <v>2</v>
      </c>
      <c r="AP588" s="31">
        <f>IFERROR(IF(AN588="CIKDITIRO",VLOOKUP(A588,'BR DTG CIKDITIRO'!C:E,3,0),IF(FR_HITUNG_MINMAX!AN588="PESALAKAN",VLOOKUP(FR_HITUNG_MINMAX!A588,'BR DTG ADW'!C:E,3,0),IF(FR_HITUNG_MINMAX!AN588="PACUL",VLOOKUP(FR_HITUNG_MINMAX!A588,'BR DTG PACUL'!C:E,3,0),IF(FR_HITUNG_MINMAX!AN588="TRAYEMAN",VLOOKUP(FR_HITUNG_MINMAX!A588,'BR DTG TRAYEMAN'!C:E,3,0),"?")))),0)</f>
        <v>0</v>
      </c>
      <c r="AQ588" s="31">
        <f>IF(AN588="PACUL",VLOOKUP(A588,'STOK PACUL'!C:H,6,0),IF(FR_HITUNG_MINMAX!AN588="PESALAKAN",VLOOKUP(FR_HITUNG_MINMAX!A588,'STOK PESALAKAN'!C:H,6,0),IF(FR_HITUNG_MINMAX!AN588="CIKDITIRO",VLOOKUP(FR_HITUNG_MINMAX!A588,'STOK CIKDITIRO'!C:H,6,0),IF(FR_HITUNG_MINMAX!AN588="TRAYEMAN",VLOOKUP(FR_HITUNG_MINMAX!A588,'STOK TRAYEMAN'!C:H,6,0),"?"))))</f>
        <v>2</v>
      </c>
      <c r="AR588" s="25">
        <f t="shared" si="28"/>
        <v>2</v>
      </c>
      <c r="AS588" s="25">
        <f t="shared" si="27"/>
        <v>1</v>
      </c>
      <c r="AT588" s="25">
        <f t="shared" si="29"/>
        <v>3</v>
      </c>
    </row>
    <row r="589" spans="1:46" ht="30">
      <c r="A589" s="96" t="s">
        <v>249</v>
      </c>
      <c r="B589" s="96" t="s">
        <v>994</v>
      </c>
      <c r="C589" s="96" t="s">
        <v>948</v>
      </c>
      <c r="D589" s="96" t="s">
        <v>1365</v>
      </c>
      <c r="E589" s="96" t="s">
        <v>482</v>
      </c>
      <c r="F589" s="97">
        <v>103000</v>
      </c>
      <c r="G589" s="97">
        <v>1</v>
      </c>
      <c r="H589" s="96" t="s">
        <v>30</v>
      </c>
      <c r="I589" s="96" t="s">
        <v>2</v>
      </c>
      <c r="J589" s="98">
        <v>1</v>
      </c>
      <c r="K589" s="97">
        <v>1</v>
      </c>
      <c r="L589" s="97">
        <v>0</v>
      </c>
      <c r="M589" s="97">
        <v>0</v>
      </c>
      <c r="N589" s="97">
        <v>0</v>
      </c>
      <c r="O589" s="97">
        <v>0</v>
      </c>
      <c r="P589" s="97">
        <v>0</v>
      </c>
      <c r="Q589" s="97">
        <v>0</v>
      </c>
      <c r="R589" s="97">
        <v>1</v>
      </c>
      <c r="S589" s="97">
        <v>0</v>
      </c>
      <c r="T589" s="97">
        <v>0</v>
      </c>
      <c r="U589" s="97">
        <v>1</v>
      </c>
      <c r="V589" s="97">
        <v>0</v>
      </c>
      <c r="W589" s="97">
        <v>0</v>
      </c>
      <c r="X589" s="97">
        <v>1</v>
      </c>
      <c r="Y589" s="97">
        <v>0</v>
      </c>
      <c r="Z589" s="97">
        <v>0</v>
      </c>
      <c r="AA589" s="97">
        <v>0</v>
      </c>
      <c r="AB589" s="97">
        <v>0</v>
      </c>
      <c r="AC589" s="97">
        <v>0</v>
      </c>
      <c r="AD589" s="97">
        <v>1</v>
      </c>
      <c r="AE589" s="97">
        <v>1</v>
      </c>
      <c r="AF589" s="97">
        <v>0</v>
      </c>
      <c r="AG589" s="97">
        <v>1</v>
      </c>
      <c r="AH589" s="97">
        <v>1</v>
      </c>
      <c r="AI589" s="97">
        <v>0</v>
      </c>
      <c r="AJ589" s="97">
        <v>0</v>
      </c>
      <c r="AK589" s="97">
        <v>1</v>
      </c>
      <c r="AL589" s="97">
        <v>1</v>
      </c>
      <c r="AM589" s="97">
        <v>1</v>
      </c>
      <c r="AN589" s="96" t="s">
        <v>487</v>
      </c>
      <c r="AO589" s="97">
        <v>2</v>
      </c>
      <c r="AP589" s="31">
        <f>IFERROR(IF(AN589="CIKDITIRO",VLOOKUP(A589,'BR DTG CIKDITIRO'!C:E,3,0),IF(FR_HITUNG_MINMAX!AN589="PESALAKAN",VLOOKUP(FR_HITUNG_MINMAX!A589,'BR DTG ADW'!C:E,3,0),IF(FR_HITUNG_MINMAX!AN589="PACUL",VLOOKUP(FR_HITUNG_MINMAX!A589,'BR DTG PACUL'!C:E,3,0),IF(FR_HITUNG_MINMAX!AN589="TRAYEMAN",VLOOKUP(FR_HITUNG_MINMAX!A589,'BR DTG TRAYEMAN'!C:E,3,0),"?")))),0)</f>
        <v>0</v>
      </c>
      <c r="AQ589" s="31">
        <f>IF(AN589="PACUL",VLOOKUP(A589,'STOK PACUL'!C:H,6,0),IF(FR_HITUNG_MINMAX!AN589="PESALAKAN",VLOOKUP(FR_HITUNG_MINMAX!A589,'STOK PESALAKAN'!C:H,6,0),IF(FR_HITUNG_MINMAX!AN589="CIKDITIRO",VLOOKUP(FR_HITUNG_MINMAX!A589,'STOK CIKDITIRO'!C:H,6,0),IF(FR_HITUNG_MINMAX!AN589="TRAYEMAN",VLOOKUP(FR_HITUNG_MINMAX!A589,'STOK TRAYEMAN'!C:H,6,0),"?"))))</f>
        <v>2</v>
      </c>
      <c r="AR589" s="25">
        <f t="shared" si="28"/>
        <v>2</v>
      </c>
      <c r="AS589" s="25">
        <f t="shared" si="27"/>
        <v>1</v>
      </c>
      <c r="AT589" s="25">
        <f t="shared" si="29"/>
        <v>3</v>
      </c>
    </row>
    <row r="590" spans="1:46" ht="30">
      <c r="A590" s="96" t="s">
        <v>250</v>
      </c>
      <c r="B590" s="96" t="s">
        <v>995</v>
      </c>
      <c r="C590" s="96" t="s">
        <v>948</v>
      </c>
      <c r="D590" s="96" t="s">
        <v>1365</v>
      </c>
      <c r="E590" s="96" t="s">
        <v>484</v>
      </c>
      <c r="F590" s="97">
        <v>100000</v>
      </c>
      <c r="G590" s="97">
        <v>1</v>
      </c>
      <c r="H590" s="96" t="s">
        <v>30</v>
      </c>
      <c r="I590" s="96" t="s">
        <v>2</v>
      </c>
      <c r="J590" s="98">
        <v>1</v>
      </c>
      <c r="K590" s="97">
        <v>1</v>
      </c>
      <c r="L590" s="97">
        <v>0</v>
      </c>
      <c r="M590" s="97">
        <v>0</v>
      </c>
      <c r="N590" s="97">
        <v>1</v>
      </c>
      <c r="O590" s="97">
        <v>0</v>
      </c>
      <c r="P590" s="97">
        <v>0</v>
      </c>
      <c r="Q590" s="97">
        <v>0</v>
      </c>
      <c r="R590" s="97">
        <v>1</v>
      </c>
      <c r="S590" s="97">
        <v>1</v>
      </c>
      <c r="T590" s="97">
        <v>0</v>
      </c>
      <c r="U590" s="97">
        <v>0</v>
      </c>
      <c r="V590" s="97">
        <v>1</v>
      </c>
      <c r="W590" s="97">
        <v>0</v>
      </c>
      <c r="X590" s="97">
        <v>1</v>
      </c>
      <c r="Y590" s="97">
        <v>0</v>
      </c>
      <c r="Z590" s="97">
        <v>1</v>
      </c>
      <c r="AA590" s="97">
        <v>1</v>
      </c>
      <c r="AB590" s="97">
        <v>0</v>
      </c>
      <c r="AC590" s="97">
        <v>0</v>
      </c>
      <c r="AD590" s="97">
        <v>1</v>
      </c>
      <c r="AE590" s="97">
        <v>2</v>
      </c>
      <c r="AF590" s="97">
        <v>1</v>
      </c>
      <c r="AG590" s="97">
        <v>1</v>
      </c>
      <c r="AH590" s="97">
        <v>1</v>
      </c>
      <c r="AI590" s="97">
        <v>1</v>
      </c>
      <c r="AJ590" s="97">
        <v>0</v>
      </c>
      <c r="AK590" s="97">
        <v>2</v>
      </c>
      <c r="AL590" s="97">
        <v>1</v>
      </c>
      <c r="AM590" s="97">
        <v>2</v>
      </c>
      <c r="AN590" s="96" t="s">
        <v>487</v>
      </c>
      <c r="AO590" s="97">
        <v>2</v>
      </c>
      <c r="AP590" s="31">
        <f>IFERROR(IF(AN590="CIKDITIRO",VLOOKUP(A590,'BR DTG CIKDITIRO'!C:E,3,0),IF(FR_HITUNG_MINMAX!AN590="PESALAKAN",VLOOKUP(FR_HITUNG_MINMAX!A590,'BR DTG ADW'!C:E,3,0),IF(FR_HITUNG_MINMAX!AN590="PACUL",VLOOKUP(FR_HITUNG_MINMAX!A590,'BR DTG PACUL'!C:E,3,0),IF(FR_HITUNG_MINMAX!AN590="TRAYEMAN",VLOOKUP(FR_HITUNG_MINMAX!A590,'BR DTG TRAYEMAN'!C:E,3,0),"?")))),0)</f>
        <v>0</v>
      </c>
      <c r="AQ590" s="31">
        <f>IF(AN590="PACUL",VLOOKUP(A590,'STOK PACUL'!C:H,6,0),IF(FR_HITUNG_MINMAX!AN590="PESALAKAN",VLOOKUP(FR_HITUNG_MINMAX!A590,'STOK PESALAKAN'!C:H,6,0),IF(FR_HITUNG_MINMAX!AN590="CIKDITIRO",VLOOKUP(FR_HITUNG_MINMAX!A590,'STOK CIKDITIRO'!C:H,6,0),IF(FR_HITUNG_MINMAX!AN590="TRAYEMAN",VLOOKUP(FR_HITUNG_MINMAX!A590,'STOK TRAYEMAN'!C:H,6,0),"?"))))</f>
        <v>2</v>
      </c>
      <c r="AR590" s="25">
        <f t="shared" si="28"/>
        <v>2</v>
      </c>
      <c r="AS590" s="25">
        <f t="shared" si="27"/>
        <v>1</v>
      </c>
      <c r="AT590" s="25">
        <f t="shared" si="29"/>
        <v>4</v>
      </c>
    </row>
    <row r="591" spans="1:46" ht="30">
      <c r="A591" s="96" t="s">
        <v>251</v>
      </c>
      <c r="B591" s="96" t="s">
        <v>996</v>
      </c>
      <c r="C591" s="96" t="s">
        <v>948</v>
      </c>
      <c r="D591" s="96" t="s">
        <v>1365</v>
      </c>
      <c r="E591" s="96" t="s">
        <v>485</v>
      </c>
      <c r="F591" s="97">
        <v>141800</v>
      </c>
      <c r="G591" s="97">
        <v>1</v>
      </c>
      <c r="H591" s="96" t="s">
        <v>30</v>
      </c>
      <c r="I591" s="96" t="s">
        <v>2</v>
      </c>
      <c r="J591" s="98">
        <v>1</v>
      </c>
      <c r="K591" s="97">
        <v>1</v>
      </c>
      <c r="L591" s="97">
        <v>0</v>
      </c>
      <c r="M591" s="97">
        <v>0</v>
      </c>
      <c r="N591" s="97">
        <v>0</v>
      </c>
      <c r="O591" s="97">
        <v>1</v>
      </c>
      <c r="P591" s="97">
        <v>0</v>
      </c>
      <c r="Q591" s="97">
        <v>1</v>
      </c>
      <c r="R591" s="97">
        <v>0</v>
      </c>
      <c r="S591" s="97">
        <v>0</v>
      </c>
      <c r="T591" s="97">
        <v>1</v>
      </c>
      <c r="U591" s="97">
        <v>1</v>
      </c>
      <c r="V591" s="97">
        <v>2</v>
      </c>
      <c r="W591" s="97">
        <v>1</v>
      </c>
      <c r="X591" s="97">
        <v>2</v>
      </c>
      <c r="Y591" s="97">
        <v>0</v>
      </c>
      <c r="Z591" s="97">
        <v>0</v>
      </c>
      <c r="AA591" s="97">
        <v>1</v>
      </c>
      <c r="AB591" s="97">
        <v>1</v>
      </c>
      <c r="AC591" s="97">
        <v>1</v>
      </c>
      <c r="AD591" s="97">
        <v>1</v>
      </c>
      <c r="AE591" s="97">
        <v>0</v>
      </c>
      <c r="AF591" s="97">
        <v>1</v>
      </c>
      <c r="AG591" s="97">
        <v>1</v>
      </c>
      <c r="AH591" s="97">
        <v>3</v>
      </c>
      <c r="AI591" s="97">
        <v>3</v>
      </c>
      <c r="AJ591" s="97">
        <v>1</v>
      </c>
      <c r="AK591" s="97">
        <v>3</v>
      </c>
      <c r="AL591" s="97">
        <v>2</v>
      </c>
      <c r="AM591" s="97">
        <v>3</v>
      </c>
      <c r="AN591" s="96" t="s">
        <v>487</v>
      </c>
      <c r="AO591" s="97">
        <v>0</v>
      </c>
      <c r="AP591" s="31">
        <f>IFERROR(IF(AN591="CIKDITIRO",VLOOKUP(A591,'BR DTG CIKDITIRO'!C:E,3,0),IF(FR_HITUNG_MINMAX!AN591="PESALAKAN",VLOOKUP(FR_HITUNG_MINMAX!A591,'BR DTG ADW'!C:E,3,0),IF(FR_HITUNG_MINMAX!AN591="PACUL",VLOOKUP(FR_HITUNG_MINMAX!A591,'BR DTG PACUL'!C:E,3,0),IF(FR_HITUNG_MINMAX!AN591="TRAYEMAN",VLOOKUP(FR_HITUNG_MINMAX!A591,'BR DTG TRAYEMAN'!C:E,3,0),"?")))),0)</f>
        <v>0</v>
      </c>
      <c r="AQ591" s="31">
        <f>IF(AN591="PACUL",VLOOKUP(A591,'STOK PACUL'!C:H,6,0),IF(FR_HITUNG_MINMAX!AN591="PESALAKAN",VLOOKUP(FR_HITUNG_MINMAX!A591,'STOK PESALAKAN'!C:H,6,0),IF(FR_HITUNG_MINMAX!AN591="CIKDITIRO",VLOOKUP(FR_HITUNG_MINMAX!A591,'STOK CIKDITIRO'!C:H,6,0),IF(FR_HITUNG_MINMAX!AN591="TRAYEMAN",VLOOKUP(FR_HITUNG_MINMAX!A591,'STOK TRAYEMAN'!C:H,6,0),"?"))))</f>
        <v>0</v>
      </c>
      <c r="AR591" s="25">
        <f t="shared" si="28"/>
        <v>0</v>
      </c>
      <c r="AS591" s="25">
        <f t="shared" si="27"/>
        <v>1</v>
      </c>
      <c r="AT591" s="25">
        <f t="shared" si="29"/>
        <v>3</v>
      </c>
    </row>
    <row r="592" spans="1:46" ht="30">
      <c r="A592" s="96" t="s">
        <v>1591</v>
      </c>
      <c r="B592" s="96" t="s">
        <v>1962</v>
      </c>
      <c r="C592" s="96" t="s">
        <v>948</v>
      </c>
      <c r="D592" s="96" t="s">
        <v>1365</v>
      </c>
      <c r="E592" s="96" t="s">
        <v>482</v>
      </c>
      <c r="F592" s="97">
        <v>252000</v>
      </c>
      <c r="G592" s="97">
        <v>1</v>
      </c>
      <c r="H592" s="96" t="s">
        <v>1185</v>
      </c>
      <c r="I592" s="96" t="s">
        <v>1185</v>
      </c>
      <c r="J592" s="98">
        <v>1</v>
      </c>
      <c r="K592" s="97">
        <v>1</v>
      </c>
      <c r="L592" s="97">
        <v>0</v>
      </c>
      <c r="M592" s="97">
        <v>0</v>
      </c>
      <c r="N592" s="97">
        <v>0</v>
      </c>
      <c r="O592" s="97">
        <v>1</v>
      </c>
      <c r="P592" s="97">
        <v>0</v>
      </c>
      <c r="Q592" s="97">
        <v>0</v>
      </c>
      <c r="R592" s="97">
        <v>0</v>
      </c>
      <c r="S592" s="97">
        <v>0</v>
      </c>
      <c r="T592" s="97">
        <v>0</v>
      </c>
      <c r="U592" s="97">
        <v>0</v>
      </c>
      <c r="V592" s="97">
        <v>0</v>
      </c>
      <c r="W592" s="97">
        <v>0</v>
      </c>
      <c r="X592" s="97">
        <v>1</v>
      </c>
      <c r="Y592" s="97">
        <v>0</v>
      </c>
      <c r="Z592" s="97">
        <v>0</v>
      </c>
      <c r="AA592" s="97">
        <v>1</v>
      </c>
      <c r="AB592" s="97">
        <v>1</v>
      </c>
      <c r="AC592" s="97">
        <v>0</v>
      </c>
      <c r="AD592" s="97">
        <v>0</v>
      </c>
      <c r="AE592" s="97">
        <v>0</v>
      </c>
      <c r="AF592" s="97">
        <v>0</v>
      </c>
      <c r="AG592" s="97">
        <v>0</v>
      </c>
      <c r="AH592" s="97">
        <v>0</v>
      </c>
      <c r="AI592" s="97">
        <v>0</v>
      </c>
      <c r="AJ592" s="97">
        <v>0</v>
      </c>
      <c r="AK592" s="97">
        <v>1</v>
      </c>
      <c r="AL592" s="97">
        <v>1</v>
      </c>
      <c r="AM592" s="97">
        <v>1</v>
      </c>
      <c r="AN592" s="96" t="s">
        <v>487</v>
      </c>
      <c r="AO592" s="97">
        <v>0</v>
      </c>
      <c r="AP592" s="31">
        <f>IFERROR(IF(AN592="CIKDITIRO",VLOOKUP(A592,'BR DTG CIKDITIRO'!C:E,3,0),IF(FR_HITUNG_MINMAX!AN592="PESALAKAN",VLOOKUP(FR_HITUNG_MINMAX!A592,'BR DTG ADW'!C:E,3,0),IF(FR_HITUNG_MINMAX!AN592="PACUL",VLOOKUP(FR_HITUNG_MINMAX!A592,'BR DTG PACUL'!C:E,3,0),IF(FR_HITUNG_MINMAX!AN592="TRAYEMAN",VLOOKUP(FR_HITUNG_MINMAX!A592,'BR DTG TRAYEMAN'!C:E,3,0),"?")))),0)</f>
        <v>0</v>
      </c>
      <c r="AQ592" s="31">
        <f>IF(AN592="PACUL",VLOOKUP(A592,'STOK PACUL'!C:H,6,0),IF(FR_HITUNG_MINMAX!AN592="PESALAKAN",VLOOKUP(FR_HITUNG_MINMAX!A592,'STOK PESALAKAN'!C:H,6,0),IF(FR_HITUNG_MINMAX!AN592="CIKDITIRO",VLOOKUP(FR_HITUNG_MINMAX!A592,'STOK CIKDITIRO'!C:H,6,0),IF(FR_HITUNG_MINMAX!AN592="TRAYEMAN",VLOOKUP(FR_HITUNG_MINMAX!A592,'STOK TRAYEMAN'!C:H,6,0),"?"))))</f>
        <v>0</v>
      </c>
      <c r="AR592" s="25">
        <f t="shared" si="28"/>
        <v>0</v>
      </c>
      <c r="AS592" s="25">
        <f t="shared" si="27"/>
        <v>1</v>
      </c>
      <c r="AT592" s="25">
        <f t="shared" si="29"/>
        <v>1</v>
      </c>
    </row>
    <row r="593" spans="1:46" ht="30">
      <c r="A593" s="96" t="s">
        <v>1592</v>
      </c>
      <c r="B593" s="96" t="s">
        <v>1963</v>
      </c>
      <c r="C593" s="96" t="s">
        <v>876</v>
      </c>
      <c r="D593" s="96" t="s">
        <v>1365</v>
      </c>
      <c r="E593" s="96" t="s">
        <v>482</v>
      </c>
      <c r="F593" s="97">
        <v>128500</v>
      </c>
      <c r="G593" s="97">
        <v>1</v>
      </c>
      <c r="H593" s="96" t="s">
        <v>1185</v>
      </c>
      <c r="I593" s="96" t="s">
        <v>1185</v>
      </c>
      <c r="J593" s="98">
        <v>1</v>
      </c>
      <c r="K593" s="97">
        <v>1</v>
      </c>
      <c r="L593" s="97">
        <v>0</v>
      </c>
      <c r="M593" s="97">
        <v>0</v>
      </c>
      <c r="N593" s="97">
        <v>0</v>
      </c>
      <c r="O593" s="97">
        <v>1</v>
      </c>
      <c r="P593" s="97">
        <v>0</v>
      </c>
      <c r="Q593" s="97">
        <v>0</v>
      </c>
      <c r="R593" s="97">
        <v>0</v>
      </c>
      <c r="S593" s="97">
        <v>0</v>
      </c>
      <c r="T593" s="97">
        <v>0</v>
      </c>
      <c r="U593" s="97">
        <v>0</v>
      </c>
      <c r="V593" s="97">
        <v>0</v>
      </c>
      <c r="W593" s="97">
        <v>0</v>
      </c>
      <c r="X593" s="97">
        <v>1</v>
      </c>
      <c r="Y593" s="97">
        <v>0</v>
      </c>
      <c r="Z593" s="97">
        <v>0</v>
      </c>
      <c r="AA593" s="97">
        <v>1</v>
      </c>
      <c r="AB593" s="97">
        <v>1</v>
      </c>
      <c r="AC593" s="97">
        <v>0</v>
      </c>
      <c r="AD593" s="97">
        <v>0</v>
      </c>
      <c r="AE593" s="97">
        <v>0</v>
      </c>
      <c r="AF593" s="97">
        <v>0</v>
      </c>
      <c r="AG593" s="97">
        <v>0</v>
      </c>
      <c r="AH593" s="97">
        <v>0</v>
      </c>
      <c r="AI593" s="97">
        <v>0</v>
      </c>
      <c r="AJ593" s="97">
        <v>0</v>
      </c>
      <c r="AK593" s="97">
        <v>1</v>
      </c>
      <c r="AL593" s="97">
        <v>0</v>
      </c>
      <c r="AM593" s="97">
        <v>0</v>
      </c>
      <c r="AN593" s="96" t="s">
        <v>487</v>
      </c>
      <c r="AO593" s="97">
        <v>0</v>
      </c>
      <c r="AP593" s="31">
        <f>IFERROR(IF(AN593="CIKDITIRO",VLOOKUP(A593,'BR DTG CIKDITIRO'!C:E,3,0),IF(FR_HITUNG_MINMAX!AN593="PESALAKAN",VLOOKUP(FR_HITUNG_MINMAX!A593,'BR DTG ADW'!C:E,3,0),IF(FR_HITUNG_MINMAX!AN593="PACUL",VLOOKUP(FR_HITUNG_MINMAX!A593,'BR DTG PACUL'!C:E,3,0),IF(FR_HITUNG_MINMAX!AN593="TRAYEMAN",VLOOKUP(FR_HITUNG_MINMAX!A593,'BR DTG TRAYEMAN'!C:E,3,0),"?")))),0)</f>
        <v>0</v>
      </c>
      <c r="AQ593" s="31">
        <f>IF(AN593="PACUL",VLOOKUP(A593,'STOK PACUL'!C:H,6,0),IF(FR_HITUNG_MINMAX!AN593="PESALAKAN",VLOOKUP(FR_HITUNG_MINMAX!A593,'STOK PESALAKAN'!C:H,6,0),IF(FR_HITUNG_MINMAX!AN593="CIKDITIRO",VLOOKUP(FR_HITUNG_MINMAX!A593,'STOK CIKDITIRO'!C:H,6,0),IF(FR_HITUNG_MINMAX!AN593="TRAYEMAN",VLOOKUP(FR_HITUNG_MINMAX!A593,'STOK TRAYEMAN'!C:H,6,0),"?"))))</f>
        <v>0</v>
      </c>
      <c r="AR593" s="25">
        <f t="shared" si="28"/>
        <v>0</v>
      </c>
      <c r="AS593" s="25">
        <f t="shared" si="27"/>
        <v>0</v>
      </c>
      <c r="AT593" s="25">
        <f t="shared" si="29"/>
        <v>1</v>
      </c>
    </row>
    <row r="594" spans="1:46" ht="30">
      <c r="A594" s="96" t="s">
        <v>1964</v>
      </c>
      <c r="B594" s="96" t="s">
        <v>1965</v>
      </c>
      <c r="C594" s="96" t="s">
        <v>876</v>
      </c>
      <c r="D594" s="96" t="s">
        <v>1365</v>
      </c>
      <c r="E594" s="96" t="s">
        <v>482</v>
      </c>
      <c r="F594" s="97">
        <v>51500</v>
      </c>
      <c r="G594" s="97">
        <v>1</v>
      </c>
      <c r="H594" s="96" t="s">
        <v>31</v>
      </c>
      <c r="I594" s="96" t="s">
        <v>2</v>
      </c>
      <c r="J594" s="98" t="s">
        <v>1366</v>
      </c>
      <c r="K594" s="97">
        <v>1</v>
      </c>
      <c r="L594" s="97">
        <v>0</v>
      </c>
      <c r="M594" s="97">
        <v>0</v>
      </c>
      <c r="N594" s="97">
        <v>0</v>
      </c>
      <c r="O594" s="97">
        <v>0</v>
      </c>
      <c r="P594" s="97">
        <v>0</v>
      </c>
      <c r="Q594" s="97">
        <v>0</v>
      </c>
      <c r="R594" s="97">
        <v>0</v>
      </c>
      <c r="S594" s="97">
        <v>0</v>
      </c>
      <c r="T594" s="97">
        <v>0</v>
      </c>
      <c r="U594" s="97">
        <v>1</v>
      </c>
      <c r="V594" s="97">
        <v>0</v>
      </c>
      <c r="W594" s="97">
        <v>0</v>
      </c>
      <c r="X594" s="97">
        <v>1</v>
      </c>
      <c r="Y594" s="97">
        <v>0</v>
      </c>
      <c r="Z594" s="97">
        <v>0</v>
      </c>
      <c r="AA594" s="97">
        <v>0</v>
      </c>
      <c r="AB594" s="97">
        <v>0</v>
      </c>
      <c r="AC594" s="97">
        <v>0</v>
      </c>
      <c r="AD594" s="97">
        <v>0</v>
      </c>
      <c r="AE594" s="97">
        <v>0</v>
      </c>
      <c r="AF594" s="97">
        <v>0</v>
      </c>
      <c r="AG594" s="97">
        <v>1</v>
      </c>
      <c r="AH594" s="97">
        <v>1</v>
      </c>
      <c r="AI594" s="97">
        <v>0</v>
      </c>
      <c r="AJ594" s="97">
        <v>0</v>
      </c>
      <c r="AK594" s="97">
        <v>1</v>
      </c>
      <c r="AL594" s="97">
        <v>0</v>
      </c>
      <c r="AM594" s="97">
        <v>0</v>
      </c>
      <c r="AN594" s="96" t="s">
        <v>487</v>
      </c>
      <c r="AO594" s="97">
        <v>0</v>
      </c>
      <c r="AP594" s="31">
        <f>IFERROR(IF(AN594="CIKDITIRO",VLOOKUP(A594,'BR DTG CIKDITIRO'!C:E,3,0),IF(FR_HITUNG_MINMAX!AN594="PESALAKAN",VLOOKUP(FR_HITUNG_MINMAX!A594,'BR DTG ADW'!C:E,3,0),IF(FR_HITUNG_MINMAX!AN594="PACUL",VLOOKUP(FR_HITUNG_MINMAX!A594,'BR DTG PACUL'!C:E,3,0),IF(FR_HITUNG_MINMAX!AN594="TRAYEMAN",VLOOKUP(FR_HITUNG_MINMAX!A594,'BR DTG TRAYEMAN'!C:E,3,0),"?")))),0)</f>
        <v>0</v>
      </c>
      <c r="AQ594" s="31">
        <f>IF(AN594="PACUL",VLOOKUP(A594,'STOK PACUL'!C:H,6,0),IF(FR_HITUNG_MINMAX!AN594="PESALAKAN",VLOOKUP(FR_HITUNG_MINMAX!A594,'STOK PESALAKAN'!C:H,6,0),IF(FR_HITUNG_MINMAX!AN594="CIKDITIRO",VLOOKUP(FR_HITUNG_MINMAX!A594,'STOK CIKDITIRO'!C:H,6,0),IF(FR_HITUNG_MINMAX!AN594="TRAYEMAN",VLOOKUP(FR_HITUNG_MINMAX!A594,'STOK TRAYEMAN'!C:H,6,0),"?"))))</f>
        <v>0</v>
      </c>
      <c r="AR594" s="25">
        <f t="shared" si="28"/>
        <v>0</v>
      </c>
      <c r="AS594" s="25">
        <f t="shared" si="27"/>
        <v>0</v>
      </c>
      <c r="AT594" s="25">
        <f t="shared" si="29"/>
        <v>1</v>
      </c>
    </row>
    <row r="595" spans="1:46" ht="30">
      <c r="A595" s="96" t="s">
        <v>1966</v>
      </c>
      <c r="B595" s="96" t="s">
        <v>1967</v>
      </c>
      <c r="C595" s="96" t="s">
        <v>876</v>
      </c>
      <c r="D595" s="96" t="s">
        <v>1365</v>
      </c>
      <c r="E595" s="96" t="s">
        <v>482</v>
      </c>
      <c r="F595" s="97">
        <v>22000</v>
      </c>
      <c r="G595" s="97">
        <v>1</v>
      </c>
      <c r="H595" s="96" t="s">
        <v>1185</v>
      </c>
      <c r="I595" s="96" t="s">
        <v>1185</v>
      </c>
      <c r="J595" s="98">
        <v>1</v>
      </c>
      <c r="K595" s="97">
        <v>1</v>
      </c>
      <c r="L595" s="97">
        <v>0</v>
      </c>
      <c r="M595" s="97">
        <v>0</v>
      </c>
      <c r="N595" s="97">
        <v>0</v>
      </c>
      <c r="O595" s="97">
        <v>1</v>
      </c>
      <c r="P595" s="97">
        <v>0</v>
      </c>
      <c r="Q595" s="97">
        <v>0</v>
      </c>
      <c r="R595" s="97">
        <v>0</v>
      </c>
      <c r="S595" s="97">
        <v>0</v>
      </c>
      <c r="T595" s="97">
        <v>0</v>
      </c>
      <c r="U595" s="97">
        <v>0</v>
      </c>
      <c r="V595" s="97">
        <v>0</v>
      </c>
      <c r="W595" s="97">
        <v>0</v>
      </c>
      <c r="X595" s="97">
        <v>1</v>
      </c>
      <c r="Y595" s="97">
        <v>0</v>
      </c>
      <c r="Z595" s="97">
        <v>0</v>
      </c>
      <c r="AA595" s="97">
        <v>1</v>
      </c>
      <c r="AB595" s="97">
        <v>1</v>
      </c>
      <c r="AC595" s="97">
        <v>0</v>
      </c>
      <c r="AD595" s="97">
        <v>0</v>
      </c>
      <c r="AE595" s="97">
        <v>0</v>
      </c>
      <c r="AF595" s="97">
        <v>0</v>
      </c>
      <c r="AG595" s="97">
        <v>0</v>
      </c>
      <c r="AH595" s="97">
        <v>0</v>
      </c>
      <c r="AI595" s="97">
        <v>0</v>
      </c>
      <c r="AJ595" s="97">
        <v>0</v>
      </c>
      <c r="AK595" s="97">
        <v>1</v>
      </c>
      <c r="AL595" s="97">
        <v>0</v>
      </c>
      <c r="AM595" s="97">
        <v>0</v>
      </c>
      <c r="AN595" s="96" t="s">
        <v>487</v>
      </c>
      <c r="AO595" s="97">
        <v>0</v>
      </c>
      <c r="AP595" s="31">
        <f>IFERROR(IF(AN595="CIKDITIRO",VLOOKUP(A595,'BR DTG CIKDITIRO'!C:E,3,0),IF(FR_HITUNG_MINMAX!AN595="PESALAKAN",VLOOKUP(FR_HITUNG_MINMAX!A595,'BR DTG ADW'!C:E,3,0),IF(FR_HITUNG_MINMAX!AN595="PACUL",VLOOKUP(FR_HITUNG_MINMAX!A595,'BR DTG PACUL'!C:E,3,0),IF(FR_HITUNG_MINMAX!AN595="TRAYEMAN",VLOOKUP(FR_HITUNG_MINMAX!A595,'BR DTG TRAYEMAN'!C:E,3,0),"?")))),0)</f>
        <v>0</v>
      </c>
      <c r="AQ595" s="31">
        <f>IF(AN595="PACUL",VLOOKUP(A595,'STOK PACUL'!C:H,6,0),IF(FR_HITUNG_MINMAX!AN595="PESALAKAN",VLOOKUP(FR_HITUNG_MINMAX!A595,'STOK PESALAKAN'!C:H,6,0),IF(FR_HITUNG_MINMAX!AN595="CIKDITIRO",VLOOKUP(FR_HITUNG_MINMAX!A595,'STOK CIKDITIRO'!C:H,6,0),IF(FR_HITUNG_MINMAX!AN595="TRAYEMAN",VLOOKUP(FR_HITUNG_MINMAX!A595,'STOK TRAYEMAN'!C:H,6,0),"?"))))</f>
        <v>0</v>
      </c>
      <c r="AR595" s="25">
        <f t="shared" si="28"/>
        <v>0</v>
      </c>
      <c r="AS595" s="25">
        <f t="shared" si="27"/>
        <v>0</v>
      </c>
      <c r="AT595" s="25">
        <f t="shared" si="29"/>
        <v>1</v>
      </c>
    </row>
    <row r="596" spans="1:46" ht="30">
      <c r="A596" s="96" t="s">
        <v>252</v>
      </c>
      <c r="B596" s="96" t="s">
        <v>1717</v>
      </c>
      <c r="C596" s="96" t="s">
        <v>948</v>
      </c>
      <c r="D596" s="96" t="s">
        <v>1365</v>
      </c>
      <c r="E596" s="96" t="s">
        <v>482</v>
      </c>
      <c r="F596" s="97">
        <v>183000</v>
      </c>
      <c r="G596" s="97">
        <v>1</v>
      </c>
      <c r="H596" s="96" t="s">
        <v>31</v>
      </c>
      <c r="I596" s="96" t="s">
        <v>2</v>
      </c>
      <c r="J596" s="98" t="s">
        <v>1366</v>
      </c>
      <c r="K596" s="97">
        <v>1</v>
      </c>
      <c r="L596" s="97">
        <v>0</v>
      </c>
      <c r="M596" s="97">
        <v>0</v>
      </c>
      <c r="N596" s="97">
        <v>0</v>
      </c>
      <c r="O596" s="97">
        <v>1</v>
      </c>
      <c r="P596" s="97">
        <v>0</v>
      </c>
      <c r="Q596" s="97">
        <v>0</v>
      </c>
      <c r="R596" s="97">
        <v>0</v>
      </c>
      <c r="S596" s="97">
        <v>0</v>
      </c>
      <c r="T596" s="97">
        <v>0</v>
      </c>
      <c r="U596" s="97">
        <v>1</v>
      </c>
      <c r="V596" s="97">
        <v>0</v>
      </c>
      <c r="W596" s="97">
        <v>0</v>
      </c>
      <c r="X596" s="97">
        <v>1</v>
      </c>
      <c r="Y596" s="97">
        <v>0</v>
      </c>
      <c r="Z596" s="97">
        <v>0</v>
      </c>
      <c r="AA596" s="97">
        <v>1</v>
      </c>
      <c r="AB596" s="97">
        <v>1</v>
      </c>
      <c r="AC596" s="97">
        <v>0</v>
      </c>
      <c r="AD596" s="97">
        <v>0</v>
      </c>
      <c r="AE596" s="97">
        <v>0</v>
      </c>
      <c r="AF596" s="97">
        <v>0</v>
      </c>
      <c r="AG596" s="97">
        <v>1</v>
      </c>
      <c r="AH596" s="97">
        <v>1</v>
      </c>
      <c r="AI596" s="97">
        <v>0</v>
      </c>
      <c r="AJ596" s="97">
        <v>0</v>
      </c>
      <c r="AK596" s="97">
        <v>1</v>
      </c>
      <c r="AL596" s="97">
        <v>1</v>
      </c>
      <c r="AM596" s="97">
        <v>1</v>
      </c>
      <c r="AN596" s="96" t="s">
        <v>487</v>
      </c>
      <c r="AO596" s="97">
        <v>1</v>
      </c>
      <c r="AP596" s="31">
        <f>IFERROR(IF(AN596="CIKDITIRO",VLOOKUP(A596,'BR DTG CIKDITIRO'!C:E,3,0),IF(FR_HITUNG_MINMAX!AN596="PESALAKAN",VLOOKUP(FR_HITUNG_MINMAX!A596,'BR DTG ADW'!C:E,3,0),IF(FR_HITUNG_MINMAX!AN596="PACUL",VLOOKUP(FR_HITUNG_MINMAX!A596,'BR DTG PACUL'!C:E,3,0),IF(FR_HITUNG_MINMAX!AN596="TRAYEMAN",VLOOKUP(FR_HITUNG_MINMAX!A596,'BR DTG TRAYEMAN'!C:E,3,0),"?")))),0)</f>
        <v>0</v>
      </c>
      <c r="AQ596" s="31">
        <f>IF(AN596="PACUL",VLOOKUP(A596,'STOK PACUL'!C:H,6,0),IF(FR_HITUNG_MINMAX!AN596="PESALAKAN",VLOOKUP(FR_HITUNG_MINMAX!A596,'STOK PESALAKAN'!C:H,6,0),IF(FR_HITUNG_MINMAX!AN596="CIKDITIRO",VLOOKUP(FR_HITUNG_MINMAX!A596,'STOK CIKDITIRO'!C:H,6,0),IF(FR_HITUNG_MINMAX!AN596="TRAYEMAN",VLOOKUP(FR_HITUNG_MINMAX!A596,'STOK TRAYEMAN'!C:H,6,0),"?"))))</f>
        <v>1</v>
      </c>
      <c r="AR596" s="25">
        <f t="shared" si="28"/>
        <v>1</v>
      </c>
      <c r="AS596" s="25">
        <f t="shared" si="27"/>
        <v>1</v>
      </c>
      <c r="AT596" s="25">
        <f t="shared" si="29"/>
        <v>1</v>
      </c>
    </row>
    <row r="597" spans="1:46" ht="30">
      <c r="A597" s="96" t="s">
        <v>253</v>
      </c>
      <c r="B597" s="96" t="s">
        <v>1001</v>
      </c>
      <c r="C597" s="96" t="s">
        <v>948</v>
      </c>
      <c r="D597" s="96" t="s">
        <v>1365</v>
      </c>
      <c r="E597" s="96" t="s">
        <v>485</v>
      </c>
      <c r="F597" s="97">
        <v>12300</v>
      </c>
      <c r="G597" s="97">
        <v>1</v>
      </c>
      <c r="H597" s="96" t="s">
        <v>30</v>
      </c>
      <c r="I597" s="96" t="s">
        <v>1185</v>
      </c>
      <c r="J597" s="98">
        <v>1</v>
      </c>
      <c r="K597" s="97">
        <v>1</v>
      </c>
      <c r="L597" s="97">
        <v>0</v>
      </c>
      <c r="M597" s="97">
        <v>9</v>
      </c>
      <c r="N597" s="97">
        <v>0</v>
      </c>
      <c r="O597" s="97">
        <v>6</v>
      </c>
      <c r="P597" s="97">
        <v>0</v>
      </c>
      <c r="Q597" s="97">
        <v>3</v>
      </c>
      <c r="R597" s="97">
        <v>3</v>
      </c>
      <c r="S597" s="97">
        <v>0</v>
      </c>
      <c r="T597" s="97">
        <v>0</v>
      </c>
      <c r="U597" s="97">
        <v>3</v>
      </c>
      <c r="V597" s="97">
        <v>0</v>
      </c>
      <c r="W597" s="97">
        <v>3</v>
      </c>
      <c r="X597" s="97">
        <v>9</v>
      </c>
      <c r="Y597" s="97">
        <v>9</v>
      </c>
      <c r="Z597" s="97">
        <v>9</v>
      </c>
      <c r="AA597" s="97">
        <v>6</v>
      </c>
      <c r="AB597" s="97">
        <v>6</v>
      </c>
      <c r="AC597" s="97">
        <v>3</v>
      </c>
      <c r="AD597" s="97">
        <v>6</v>
      </c>
      <c r="AE597" s="97">
        <v>3</v>
      </c>
      <c r="AF597" s="97">
        <v>0</v>
      </c>
      <c r="AG597" s="97">
        <v>3</v>
      </c>
      <c r="AH597" s="97">
        <v>3</v>
      </c>
      <c r="AI597" s="97">
        <v>3</v>
      </c>
      <c r="AJ597" s="97">
        <v>3</v>
      </c>
      <c r="AK597" s="97">
        <v>9</v>
      </c>
      <c r="AL597" s="97">
        <v>9</v>
      </c>
      <c r="AM597" s="97">
        <v>9</v>
      </c>
      <c r="AN597" s="96" t="s">
        <v>487</v>
      </c>
      <c r="AO597" s="97">
        <v>22</v>
      </c>
      <c r="AP597" s="31">
        <f>IFERROR(IF(AN597="CIKDITIRO",VLOOKUP(A597,'BR DTG CIKDITIRO'!C:E,3,0),IF(FR_HITUNG_MINMAX!AN597="PESALAKAN",VLOOKUP(FR_HITUNG_MINMAX!A597,'BR DTG ADW'!C:E,3,0),IF(FR_HITUNG_MINMAX!AN597="PACUL",VLOOKUP(FR_HITUNG_MINMAX!A597,'BR DTG PACUL'!C:E,3,0),IF(FR_HITUNG_MINMAX!AN597="TRAYEMAN",VLOOKUP(FR_HITUNG_MINMAX!A597,'BR DTG TRAYEMAN'!C:E,3,0),"?")))),0)</f>
        <v>0</v>
      </c>
      <c r="AQ597" s="31">
        <f>IF(AN597="PACUL",VLOOKUP(A597,'STOK PACUL'!C:H,6,0),IF(FR_HITUNG_MINMAX!AN597="PESALAKAN",VLOOKUP(FR_HITUNG_MINMAX!A597,'STOK PESALAKAN'!C:H,6,0),IF(FR_HITUNG_MINMAX!AN597="CIKDITIRO",VLOOKUP(FR_HITUNG_MINMAX!A597,'STOK CIKDITIRO'!C:H,6,0),IF(FR_HITUNG_MINMAX!AN597="TRAYEMAN",VLOOKUP(FR_HITUNG_MINMAX!A597,'STOK TRAYEMAN'!C:H,6,0),"?"))))</f>
        <v>22</v>
      </c>
      <c r="AR597" s="25">
        <f t="shared" si="28"/>
        <v>22</v>
      </c>
      <c r="AS597" s="25">
        <f t="shared" si="27"/>
        <v>5</v>
      </c>
      <c r="AT597" s="25">
        <f t="shared" si="29"/>
        <v>3</v>
      </c>
    </row>
    <row r="598" spans="1:46" ht="30">
      <c r="A598" s="96" t="s">
        <v>1604</v>
      </c>
      <c r="B598" s="96" t="s">
        <v>1605</v>
      </c>
      <c r="C598" s="96" t="s">
        <v>920</v>
      </c>
      <c r="D598" s="96" t="s">
        <v>1365</v>
      </c>
      <c r="E598" s="96" t="s">
        <v>482</v>
      </c>
      <c r="F598" s="97">
        <v>48450</v>
      </c>
      <c r="G598" s="97">
        <v>1</v>
      </c>
      <c r="H598" s="96" t="s">
        <v>30</v>
      </c>
      <c r="I598" s="96" t="s">
        <v>1185</v>
      </c>
      <c r="J598" s="98">
        <v>1</v>
      </c>
      <c r="K598" s="97">
        <v>1</v>
      </c>
      <c r="L598" s="97">
        <v>0</v>
      </c>
      <c r="M598" s="97">
        <v>0</v>
      </c>
      <c r="N598" s="97">
        <v>0</v>
      </c>
      <c r="O598" s="97">
        <v>0</v>
      </c>
      <c r="P598" s="97">
        <v>0</v>
      </c>
      <c r="Q598" s="97">
        <v>0</v>
      </c>
      <c r="R598" s="97">
        <v>0</v>
      </c>
      <c r="S598" s="97">
        <v>1</v>
      </c>
      <c r="T598" s="97">
        <v>0</v>
      </c>
      <c r="U598" s="97">
        <v>0</v>
      </c>
      <c r="V598" s="97">
        <v>0</v>
      </c>
      <c r="W598" s="97">
        <v>0</v>
      </c>
      <c r="X598" s="97">
        <v>1</v>
      </c>
      <c r="Y598" s="97">
        <v>0</v>
      </c>
      <c r="Z598" s="97">
        <v>0</v>
      </c>
      <c r="AA598" s="97">
        <v>0</v>
      </c>
      <c r="AB598" s="97">
        <v>0</v>
      </c>
      <c r="AC598" s="97">
        <v>0</v>
      </c>
      <c r="AD598" s="97">
        <v>0</v>
      </c>
      <c r="AE598" s="97">
        <v>1</v>
      </c>
      <c r="AF598" s="97">
        <v>1</v>
      </c>
      <c r="AG598" s="97">
        <v>1</v>
      </c>
      <c r="AH598" s="97">
        <v>0</v>
      </c>
      <c r="AI598" s="97">
        <v>0</v>
      </c>
      <c r="AJ598" s="97">
        <v>0</v>
      </c>
      <c r="AK598" s="97">
        <v>1</v>
      </c>
      <c r="AL598" s="97">
        <v>1</v>
      </c>
      <c r="AM598" s="97">
        <v>1</v>
      </c>
      <c r="AN598" s="96" t="s">
        <v>487</v>
      </c>
      <c r="AO598" s="97">
        <v>1</v>
      </c>
      <c r="AP598" s="31">
        <f>IFERROR(IF(AN598="CIKDITIRO",VLOOKUP(A598,'BR DTG CIKDITIRO'!C:E,3,0),IF(FR_HITUNG_MINMAX!AN598="PESALAKAN",VLOOKUP(FR_HITUNG_MINMAX!A598,'BR DTG ADW'!C:E,3,0),IF(FR_HITUNG_MINMAX!AN598="PACUL",VLOOKUP(FR_HITUNG_MINMAX!A598,'BR DTG PACUL'!C:E,3,0),IF(FR_HITUNG_MINMAX!AN598="TRAYEMAN",VLOOKUP(FR_HITUNG_MINMAX!A598,'BR DTG TRAYEMAN'!C:E,3,0),"?")))),0)</f>
        <v>0</v>
      </c>
      <c r="AQ598" s="31">
        <f>IF(AN598="PACUL",VLOOKUP(A598,'STOK PACUL'!C:H,6,0),IF(FR_HITUNG_MINMAX!AN598="PESALAKAN",VLOOKUP(FR_HITUNG_MINMAX!A598,'STOK PESALAKAN'!C:H,6,0),IF(FR_HITUNG_MINMAX!AN598="CIKDITIRO",VLOOKUP(FR_HITUNG_MINMAX!A598,'STOK CIKDITIRO'!C:H,6,0),IF(FR_HITUNG_MINMAX!AN598="TRAYEMAN",VLOOKUP(FR_HITUNG_MINMAX!A598,'STOK TRAYEMAN'!C:H,6,0),"?"))))</f>
        <v>1</v>
      </c>
      <c r="AR598" s="25">
        <f t="shared" si="28"/>
        <v>1</v>
      </c>
      <c r="AS598" s="25">
        <f t="shared" si="27"/>
        <v>1</v>
      </c>
      <c r="AT598" s="25">
        <f t="shared" si="29"/>
        <v>1</v>
      </c>
    </row>
    <row r="599" spans="1:46" ht="30">
      <c r="A599" s="96" t="s">
        <v>255</v>
      </c>
      <c r="B599" s="96" t="s">
        <v>1004</v>
      </c>
      <c r="C599" s="96" t="s">
        <v>898</v>
      </c>
      <c r="D599" s="96" t="s">
        <v>1365</v>
      </c>
      <c r="E599" s="96" t="s">
        <v>482</v>
      </c>
      <c r="F599" s="97">
        <v>15000</v>
      </c>
      <c r="G599" s="97">
        <v>1</v>
      </c>
      <c r="H599" s="96" t="s">
        <v>30</v>
      </c>
      <c r="I599" s="96" t="s">
        <v>1185</v>
      </c>
      <c r="J599" s="98" t="s">
        <v>1366</v>
      </c>
      <c r="K599" s="97">
        <v>1</v>
      </c>
      <c r="L599" s="97">
        <v>0</v>
      </c>
      <c r="M599" s="97">
        <v>2</v>
      </c>
      <c r="N599" s="97">
        <v>0</v>
      </c>
      <c r="O599" s="97">
        <v>0</v>
      </c>
      <c r="P599" s="97">
        <v>0</v>
      </c>
      <c r="Q599" s="97">
        <v>0</v>
      </c>
      <c r="R599" s="97">
        <v>0</v>
      </c>
      <c r="S599" s="97">
        <v>0</v>
      </c>
      <c r="T599" s="97">
        <v>2</v>
      </c>
      <c r="U599" s="97">
        <v>0</v>
      </c>
      <c r="V599" s="97">
        <v>2</v>
      </c>
      <c r="W599" s="97">
        <v>0</v>
      </c>
      <c r="X599" s="97">
        <v>2</v>
      </c>
      <c r="Y599" s="97">
        <v>2</v>
      </c>
      <c r="Z599" s="97">
        <v>2</v>
      </c>
      <c r="AA599" s="97">
        <v>0</v>
      </c>
      <c r="AB599" s="97">
        <v>0</v>
      </c>
      <c r="AC599" s="97">
        <v>0</v>
      </c>
      <c r="AD599" s="97">
        <v>0</v>
      </c>
      <c r="AE599" s="97">
        <v>0</v>
      </c>
      <c r="AF599" s="97">
        <v>2</v>
      </c>
      <c r="AG599" s="97">
        <v>0</v>
      </c>
      <c r="AH599" s="97">
        <v>2</v>
      </c>
      <c r="AI599" s="97">
        <v>2</v>
      </c>
      <c r="AJ599" s="97">
        <v>0</v>
      </c>
      <c r="AK599" s="97">
        <v>2</v>
      </c>
      <c r="AL599" s="97">
        <v>2</v>
      </c>
      <c r="AM599" s="97">
        <v>2</v>
      </c>
      <c r="AN599" s="96" t="s">
        <v>487</v>
      </c>
      <c r="AO599" s="97">
        <v>5</v>
      </c>
      <c r="AP599" s="31">
        <f>IFERROR(IF(AN599="CIKDITIRO",VLOOKUP(A599,'BR DTG CIKDITIRO'!C:E,3,0),IF(FR_HITUNG_MINMAX!AN599="PESALAKAN",VLOOKUP(FR_HITUNG_MINMAX!A599,'BR DTG ADW'!C:E,3,0),IF(FR_HITUNG_MINMAX!AN599="PACUL",VLOOKUP(FR_HITUNG_MINMAX!A599,'BR DTG PACUL'!C:E,3,0),IF(FR_HITUNG_MINMAX!AN599="TRAYEMAN",VLOOKUP(FR_HITUNG_MINMAX!A599,'BR DTG TRAYEMAN'!C:E,3,0),"?")))),0)</f>
        <v>0</v>
      </c>
      <c r="AQ599" s="31">
        <f>IF(AN599="PACUL",VLOOKUP(A599,'STOK PACUL'!C:H,6,0),IF(FR_HITUNG_MINMAX!AN599="PESALAKAN",VLOOKUP(FR_HITUNG_MINMAX!A599,'STOK PESALAKAN'!C:H,6,0),IF(FR_HITUNG_MINMAX!AN599="CIKDITIRO",VLOOKUP(FR_HITUNG_MINMAX!A599,'STOK CIKDITIRO'!C:H,6,0),IF(FR_HITUNG_MINMAX!AN599="TRAYEMAN",VLOOKUP(FR_HITUNG_MINMAX!A599,'STOK TRAYEMAN'!C:H,6,0),"?"))))</f>
        <v>5</v>
      </c>
      <c r="AR599" s="25">
        <f t="shared" si="28"/>
        <v>5</v>
      </c>
      <c r="AS599" s="25">
        <f t="shared" si="27"/>
        <v>1</v>
      </c>
      <c r="AT599" s="25">
        <f t="shared" si="29"/>
        <v>4</v>
      </c>
    </row>
    <row r="600" spans="1:46" ht="30">
      <c r="A600" s="96" t="s">
        <v>256</v>
      </c>
      <c r="B600" s="96" t="s">
        <v>1005</v>
      </c>
      <c r="C600" s="96" t="s">
        <v>898</v>
      </c>
      <c r="D600" s="96" t="s">
        <v>1365</v>
      </c>
      <c r="E600" s="96" t="s">
        <v>482</v>
      </c>
      <c r="F600" s="97">
        <v>12000</v>
      </c>
      <c r="G600" s="97">
        <v>1</v>
      </c>
      <c r="H600" s="96" t="s">
        <v>31</v>
      </c>
      <c r="I600" s="96" t="s">
        <v>1185</v>
      </c>
      <c r="J600" s="98" t="s">
        <v>1366</v>
      </c>
      <c r="K600" s="97">
        <v>1</v>
      </c>
      <c r="L600" s="97">
        <v>0</v>
      </c>
      <c r="M600" s="97">
        <v>2</v>
      </c>
      <c r="N600" s="97">
        <v>0</v>
      </c>
      <c r="O600" s="97">
        <v>0</v>
      </c>
      <c r="P600" s="97">
        <v>0</v>
      </c>
      <c r="Q600" s="97">
        <v>0</v>
      </c>
      <c r="R600" s="97">
        <v>0</v>
      </c>
      <c r="S600" s="97">
        <v>0</v>
      </c>
      <c r="T600" s="97">
        <v>2</v>
      </c>
      <c r="U600" s="97">
        <v>0</v>
      </c>
      <c r="V600" s="97">
        <v>0</v>
      </c>
      <c r="W600" s="97">
        <v>0</v>
      </c>
      <c r="X600" s="97">
        <v>2</v>
      </c>
      <c r="Y600" s="97">
        <v>2</v>
      </c>
      <c r="Z600" s="97">
        <v>2</v>
      </c>
      <c r="AA600" s="97">
        <v>0</v>
      </c>
      <c r="AB600" s="97">
        <v>0</v>
      </c>
      <c r="AC600" s="97">
        <v>0</v>
      </c>
      <c r="AD600" s="97">
        <v>0</v>
      </c>
      <c r="AE600" s="97">
        <v>0</v>
      </c>
      <c r="AF600" s="97">
        <v>2</v>
      </c>
      <c r="AG600" s="97">
        <v>0</v>
      </c>
      <c r="AH600" s="97">
        <v>0</v>
      </c>
      <c r="AI600" s="97">
        <v>0</v>
      </c>
      <c r="AJ600" s="97">
        <v>0</v>
      </c>
      <c r="AK600" s="97">
        <v>2</v>
      </c>
      <c r="AL600" s="97">
        <v>2</v>
      </c>
      <c r="AM600" s="97">
        <v>2</v>
      </c>
      <c r="AN600" s="96" t="s">
        <v>487</v>
      </c>
      <c r="AO600" s="97">
        <v>5</v>
      </c>
      <c r="AP600" s="31">
        <f>IFERROR(IF(AN600="CIKDITIRO",VLOOKUP(A600,'BR DTG CIKDITIRO'!C:E,3,0),IF(FR_HITUNG_MINMAX!AN600="PESALAKAN",VLOOKUP(FR_HITUNG_MINMAX!A600,'BR DTG ADW'!C:E,3,0),IF(FR_HITUNG_MINMAX!AN600="PACUL",VLOOKUP(FR_HITUNG_MINMAX!A600,'BR DTG PACUL'!C:E,3,0),IF(FR_HITUNG_MINMAX!AN600="TRAYEMAN",VLOOKUP(FR_HITUNG_MINMAX!A600,'BR DTG TRAYEMAN'!C:E,3,0),"?")))),0)</f>
        <v>0</v>
      </c>
      <c r="AQ600" s="31">
        <f>IF(AN600="PACUL",VLOOKUP(A600,'STOK PACUL'!C:H,6,0),IF(FR_HITUNG_MINMAX!AN600="PESALAKAN",VLOOKUP(FR_HITUNG_MINMAX!A600,'STOK PESALAKAN'!C:H,6,0),IF(FR_HITUNG_MINMAX!AN600="CIKDITIRO",VLOOKUP(FR_HITUNG_MINMAX!A600,'STOK CIKDITIRO'!C:H,6,0),IF(FR_HITUNG_MINMAX!AN600="TRAYEMAN",VLOOKUP(FR_HITUNG_MINMAX!A600,'STOK TRAYEMAN'!C:H,6,0),"?"))))</f>
        <v>5</v>
      </c>
      <c r="AR600" s="25">
        <f t="shared" si="28"/>
        <v>5</v>
      </c>
      <c r="AS600" s="25">
        <f t="shared" si="27"/>
        <v>1</v>
      </c>
      <c r="AT600" s="25">
        <f t="shared" si="29"/>
        <v>4</v>
      </c>
    </row>
    <row r="601" spans="1:46" ht="30">
      <c r="A601" s="96" t="s">
        <v>1689</v>
      </c>
      <c r="B601" s="96" t="s">
        <v>1690</v>
      </c>
      <c r="C601" s="96" t="s">
        <v>876</v>
      </c>
      <c r="D601" s="96" t="s">
        <v>1365</v>
      </c>
      <c r="E601" s="96" t="s">
        <v>482</v>
      </c>
      <c r="F601" s="97">
        <v>145500</v>
      </c>
      <c r="G601" s="97">
        <v>1</v>
      </c>
      <c r="H601" s="96" t="s">
        <v>1185</v>
      </c>
      <c r="I601" s="96" t="s">
        <v>1185</v>
      </c>
      <c r="J601" s="98">
        <v>1</v>
      </c>
      <c r="K601" s="97">
        <v>1</v>
      </c>
      <c r="L601" s="97">
        <v>0</v>
      </c>
      <c r="M601" s="97">
        <v>0</v>
      </c>
      <c r="N601" s="97">
        <v>0</v>
      </c>
      <c r="O601" s="97">
        <v>0</v>
      </c>
      <c r="P601" s="97">
        <v>1</v>
      </c>
      <c r="Q601" s="97">
        <v>0</v>
      </c>
      <c r="R601" s="97">
        <v>0</v>
      </c>
      <c r="S601" s="97">
        <v>0</v>
      </c>
      <c r="T601" s="97">
        <v>0</v>
      </c>
      <c r="U601" s="97">
        <v>0</v>
      </c>
      <c r="V601" s="97">
        <v>0</v>
      </c>
      <c r="W601" s="97">
        <v>0</v>
      </c>
      <c r="X601" s="97">
        <v>1</v>
      </c>
      <c r="Y601" s="97">
        <v>0</v>
      </c>
      <c r="Z601" s="97">
        <v>0</v>
      </c>
      <c r="AA601" s="97">
        <v>0</v>
      </c>
      <c r="AB601" s="97">
        <v>1</v>
      </c>
      <c r="AC601" s="97">
        <v>1</v>
      </c>
      <c r="AD601" s="97">
        <v>0</v>
      </c>
      <c r="AE601" s="97">
        <v>0</v>
      </c>
      <c r="AF601" s="97">
        <v>0</v>
      </c>
      <c r="AG601" s="97">
        <v>0</v>
      </c>
      <c r="AH601" s="97">
        <v>0</v>
      </c>
      <c r="AI601" s="97">
        <v>0</v>
      </c>
      <c r="AJ601" s="97">
        <v>0</v>
      </c>
      <c r="AK601" s="97">
        <v>1</v>
      </c>
      <c r="AL601" s="97">
        <v>0</v>
      </c>
      <c r="AM601" s="97">
        <v>0</v>
      </c>
      <c r="AN601" s="96" t="s">
        <v>487</v>
      </c>
      <c r="AO601" s="97">
        <v>0</v>
      </c>
      <c r="AP601" s="31">
        <f>IFERROR(IF(AN601="CIKDITIRO",VLOOKUP(A601,'BR DTG CIKDITIRO'!C:E,3,0),IF(FR_HITUNG_MINMAX!AN601="PESALAKAN",VLOOKUP(FR_HITUNG_MINMAX!A601,'BR DTG ADW'!C:E,3,0),IF(FR_HITUNG_MINMAX!AN601="PACUL",VLOOKUP(FR_HITUNG_MINMAX!A601,'BR DTG PACUL'!C:E,3,0),IF(FR_HITUNG_MINMAX!AN601="TRAYEMAN",VLOOKUP(FR_HITUNG_MINMAX!A601,'BR DTG TRAYEMAN'!C:E,3,0),"?")))),0)</f>
        <v>0</v>
      </c>
      <c r="AQ601" s="31">
        <f>IF(AN601="PACUL",VLOOKUP(A601,'STOK PACUL'!C:H,6,0),IF(FR_HITUNG_MINMAX!AN601="PESALAKAN",VLOOKUP(FR_HITUNG_MINMAX!A601,'STOK PESALAKAN'!C:H,6,0),IF(FR_HITUNG_MINMAX!AN601="CIKDITIRO",VLOOKUP(FR_HITUNG_MINMAX!A601,'STOK CIKDITIRO'!C:H,6,0),IF(FR_HITUNG_MINMAX!AN601="TRAYEMAN",VLOOKUP(FR_HITUNG_MINMAX!A601,'STOK TRAYEMAN'!C:H,6,0),"?"))))</f>
        <v>0</v>
      </c>
      <c r="AR601" s="25">
        <f t="shared" si="28"/>
        <v>0</v>
      </c>
      <c r="AS601" s="25">
        <f t="shared" si="27"/>
        <v>0</v>
      </c>
      <c r="AT601" s="25">
        <f t="shared" si="29"/>
        <v>1</v>
      </c>
    </row>
    <row r="602" spans="1:46" ht="30">
      <c r="A602" s="96" t="s">
        <v>260</v>
      </c>
      <c r="B602" s="96" t="s">
        <v>1010</v>
      </c>
      <c r="C602" s="96" t="s">
        <v>920</v>
      </c>
      <c r="D602" s="96" t="s">
        <v>1365</v>
      </c>
      <c r="E602" s="96" t="s">
        <v>482</v>
      </c>
      <c r="F602" s="97">
        <v>41500</v>
      </c>
      <c r="G602" s="97">
        <v>1</v>
      </c>
      <c r="H602" s="96" t="s">
        <v>30</v>
      </c>
      <c r="I602" s="96" t="s">
        <v>1185</v>
      </c>
      <c r="J602" s="98" t="s">
        <v>1366</v>
      </c>
      <c r="K602" s="97">
        <v>1</v>
      </c>
      <c r="L602" s="97">
        <v>0</v>
      </c>
      <c r="M602" s="97">
        <v>0</v>
      </c>
      <c r="N602" s="97">
        <v>0</v>
      </c>
      <c r="O602" s="97">
        <v>0</v>
      </c>
      <c r="P602" s="97">
        <v>0</v>
      </c>
      <c r="Q602" s="97">
        <v>0</v>
      </c>
      <c r="R602" s="97">
        <v>0</v>
      </c>
      <c r="S602" s="97">
        <v>1</v>
      </c>
      <c r="T602" s="97">
        <v>0</v>
      </c>
      <c r="U602" s="97">
        <v>0</v>
      </c>
      <c r="V602" s="97">
        <v>0</v>
      </c>
      <c r="W602" s="97">
        <v>1</v>
      </c>
      <c r="X602" s="97">
        <v>1</v>
      </c>
      <c r="Y602" s="97">
        <v>0</v>
      </c>
      <c r="Z602" s="97">
        <v>0</v>
      </c>
      <c r="AA602" s="97">
        <v>0</v>
      </c>
      <c r="AB602" s="97">
        <v>0</v>
      </c>
      <c r="AC602" s="97">
        <v>0</v>
      </c>
      <c r="AD602" s="97">
        <v>0</v>
      </c>
      <c r="AE602" s="97">
        <v>1</v>
      </c>
      <c r="AF602" s="97">
        <v>1</v>
      </c>
      <c r="AG602" s="97">
        <v>1</v>
      </c>
      <c r="AH602" s="97">
        <v>0</v>
      </c>
      <c r="AI602" s="97">
        <v>1</v>
      </c>
      <c r="AJ602" s="97">
        <v>1</v>
      </c>
      <c r="AK602" s="97">
        <v>1</v>
      </c>
      <c r="AL602" s="97">
        <v>1</v>
      </c>
      <c r="AM602" s="97">
        <v>1</v>
      </c>
      <c r="AN602" s="96" t="s">
        <v>487</v>
      </c>
      <c r="AO602" s="97">
        <v>1</v>
      </c>
      <c r="AP602" s="31">
        <f>IFERROR(IF(AN602="CIKDITIRO",VLOOKUP(A602,'BR DTG CIKDITIRO'!C:E,3,0),IF(FR_HITUNG_MINMAX!AN602="PESALAKAN",VLOOKUP(FR_HITUNG_MINMAX!A602,'BR DTG ADW'!C:E,3,0),IF(FR_HITUNG_MINMAX!AN602="PACUL",VLOOKUP(FR_HITUNG_MINMAX!A602,'BR DTG PACUL'!C:E,3,0),IF(FR_HITUNG_MINMAX!AN602="TRAYEMAN",VLOOKUP(FR_HITUNG_MINMAX!A602,'BR DTG TRAYEMAN'!C:E,3,0),"?")))),0)</f>
        <v>0</v>
      </c>
      <c r="AQ602" s="31">
        <f>IF(AN602="PACUL",VLOOKUP(A602,'STOK PACUL'!C:H,6,0),IF(FR_HITUNG_MINMAX!AN602="PESALAKAN",VLOOKUP(FR_HITUNG_MINMAX!A602,'STOK PESALAKAN'!C:H,6,0),IF(FR_HITUNG_MINMAX!AN602="CIKDITIRO",VLOOKUP(FR_HITUNG_MINMAX!A602,'STOK CIKDITIRO'!C:H,6,0),IF(FR_HITUNG_MINMAX!AN602="TRAYEMAN",VLOOKUP(FR_HITUNG_MINMAX!A602,'STOK TRAYEMAN'!C:H,6,0),"?"))))</f>
        <v>1</v>
      </c>
      <c r="AR602" s="25">
        <f t="shared" si="28"/>
        <v>1</v>
      </c>
      <c r="AS602" s="25">
        <f t="shared" si="27"/>
        <v>1</v>
      </c>
      <c r="AT602" s="25">
        <f t="shared" si="29"/>
        <v>3</v>
      </c>
    </row>
    <row r="603" spans="1:46" ht="30">
      <c r="A603" s="96" t="s">
        <v>1773</v>
      </c>
      <c r="B603" s="96" t="s">
        <v>1968</v>
      </c>
      <c r="C603" s="96" t="s">
        <v>898</v>
      </c>
      <c r="D603" s="96" t="s">
        <v>1365</v>
      </c>
      <c r="E603" s="96" t="s">
        <v>482</v>
      </c>
      <c r="F603" s="97">
        <v>16500</v>
      </c>
      <c r="G603" s="97">
        <v>1</v>
      </c>
      <c r="H603" s="96" t="s">
        <v>1969</v>
      </c>
      <c r="I603" s="96" t="s">
        <v>1185</v>
      </c>
      <c r="J603" s="98" t="s">
        <v>1366</v>
      </c>
      <c r="K603" s="97">
        <v>1</v>
      </c>
      <c r="L603" s="97">
        <v>0</v>
      </c>
      <c r="M603" s="97">
        <v>0</v>
      </c>
      <c r="N603" s="97">
        <v>0</v>
      </c>
      <c r="O603" s="97">
        <v>0</v>
      </c>
      <c r="P603" s="97">
        <v>0</v>
      </c>
      <c r="Q603" s="97">
        <v>0</v>
      </c>
      <c r="R603" s="97">
        <v>2</v>
      </c>
      <c r="S603" s="97">
        <v>0</v>
      </c>
      <c r="T603" s="97">
        <v>0</v>
      </c>
      <c r="U603" s="97">
        <v>0</v>
      </c>
      <c r="V603" s="97">
        <v>0</v>
      </c>
      <c r="W603" s="97">
        <v>0</v>
      </c>
      <c r="X603" s="97">
        <v>2</v>
      </c>
      <c r="Y603" s="97">
        <v>0</v>
      </c>
      <c r="Z603" s="97">
        <v>0</v>
      </c>
      <c r="AA603" s="97">
        <v>0</v>
      </c>
      <c r="AB603" s="97">
        <v>0</v>
      </c>
      <c r="AC603" s="97">
        <v>0</v>
      </c>
      <c r="AD603" s="97">
        <v>2</v>
      </c>
      <c r="AE603" s="97">
        <v>2</v>
      </c>
      <c r="AF603" s="97">
        <v>0</v>
      </c>
      <c r="AG603" s="97">
        <v>0</v>
      </c>
      <c r="AH603" s="97">
        <v>0</v>
      </c>
      <c r="AI603" s="97">
        <v>0</v>
      </c>
      <c r="AJ603" s="97">
        <v>0</v>
      </c>
      <c r="AK603" s="97">
        <v>2</v>
      </c>
      <c r="AL603" s="97">
        <v>2</v>
      </c>
      <c r="AM603" s="97">
        <v>2</v>
      </c>
      <c r="AN603" s="96" t="s">
        <v>487</v>
      </c>
      <c r="AO603" s="97">
        <v>1</v>
      </c>
      <c r="AP603" s="31">
        <f>IFERROR(IF(AN603="CIKDITIRO",VLOOKUP(A603,'BR DTG CIKDITIRO'!C:E,3,0),IF(FR_HITUNG_MINMAX!AN603="PESALAKAN",VLOOKUP(FR_HITUNG_MINMAX!A603,'BR DTG ADW'!C:E,3,0),IF(FR_HITUNG_MINMAX!AN603="PACUL",VLOOKUP(FR_HITUNG_MINMAX!A603,'BR DTG PACUL'!C:E,3,0),IF(FR_HITUNG_MINMAX!AN603="TRAYEMAN",VLOOKUP(FR_HITUNG_MINMAX!A603,'BR DTG TRAYEMAN'!C:E,3,0),"?")))),0)</f>
        <v>0</v>
      </c>
      <c r="AQ603" s="31">
        <f>IF(AN603="PACUL",VLOOKUP(A603,'STOK PACUL'!C:H,6,0),IF(FR_HITUNG_MINMAX!AN603="PESALAKAN",VLOOKUP(FR_HITUNG_MINMAX!A603,'STOK PESALAKAN'!C:H,6,0),IF(FR_HITUNG_MINMAX!AN603="CIKDITIRO",VLOOKUP(FR_HITUNG_MINMAX!A603,'STOK CIKDITIRO'!C:H,6,0),IF(FR_HITUNG_MINMAX!AN603="TRAYEMAN",VLOOKUP(FR_HITUNG_MINMAX!A603,'STOK TRAYEMAN'!C:H,6,0),"?"))))</f>
        <v>1</v>
      </c>
      <c r="AR603" s="25">
        <f t="shared" si="28"/>
        <v>1</v>
      </c>
      <c r="AS603" s="25">
        <f t="shared" si="27"/>
        <v>1</v>
      </c>
      <c r="AT603" s="25">
        <f t="shared" si="29"/>
        <v>2</v>
      </c>
    </row>
    <row r="604" spans="1:46" ht="30">
      <c r="A604" s="96" t="s">
        <v>262</v>
      </c>
      <c r="B604" s="96" t="s">
        <v>1012</v>
      </c>
      <c r="C604" s="96" t="s">
        <v>877</v>
      </c>
      <c r="D604" s="96" t="s">
        <v>1365</v>
      </c>
      <c r="E604" s="96" t="s">
        <v>482</v>
      </c>
      <c r="F604" s="97">
        <v>58000</v>
      </c>
      <c r="G604" s="97">
        <v>1</v>
      </c>
      <c r="H604" s="96" t="s">
        <v>30</v>
      </c>
      <c r="I604" s="96" t="s">
        <v>1185</v>
      </c>
      <c r="J604" s="98" t="s">
        <v>1366</v>
      </c>
      <c r="K604" s="97">
        <v>1</v>
      </c>
      <c r="L604" s="97">
        <v>1</v>
      </c>
      <c r="M604" s="97">
        <v>1</v>
      </c>
      <c r="N604" s="97">
        <v>0</v>
      </c>
      <c r="O604" s="97">
        <v>0</v>
      </c>
      <c r="P604" s="97">
        <v>0</v>
      </c>
      <c r="Q604" s="97">
        <v>0</v>
      </c>
      <c r="R604" s="97">
        <v>0</v>
      </c>
      <c r="S604" s="97">
        <v>0</v>
      </c>
      <c r="T604" s="97">
        <v>1</v>
      </c>
      <c r="U604" s="97">
        <v>0</v>
      </c>
      <c r="V604" s="97">
        <v>0</v>
      </c>
      <c r="W604" s="97">
        <v>0</v>
      </c>
      <c r="X604" s="97">
        <v>1</v>
      </c>
      <c r="Y604" s="97">
        <v>2</v>
      </c>
      <c r="Z604" s="97">
        <v>1</v>
      </c>
      <c r="AA604" s="97">
        <v>0</v>
      </c>
      <c r="AB604" s="97">
        <v>0</v>
      </c>
      <c r="AC604" s="97">
        <v>0</v>
      </c>
      <c r="AD604" s="97">
        <v>0</v>
      </c>
      <c r="AE604" s="97">
        <v>0</v>
      </c>
      <c r="AF604" s="97">
        <v>1</v>
      </c>
      <c r="AG604" s="97">
        <v>0</v>
      </c>
      <c r="AH604" s="97">
        <v>0</v>
      </c>
      <c r="AI604" s="97">
        <v>0</v>
      </c>
      <c r="AJ604" s="97">
        <v>1</v>
      </c>
      <c r="AK604" s="97">
        <v>2</v>
      </c>
      <c r="AL604" s="97">
        <v>1</v>
      </c>
      <c r="AM604" s="97">
        <v>2</v>
      </c>
      <c r="AN604" s="96" t="s">
        <v>487</v>
      </c>
      <c r="AO604" s="97">
        <v>3</v>
      </c>
      <c r="AP604" s="31">
        <f>IFERROR(IF(AN604="CIKDITIRO",VLOOKUP(A604,'BR DTG CIKDITIRO'!C:E,3,0),IF(FR_HITUNG_MINMAX!AN604="PESALAKAN",VLOOKUP(FR_HITUNG_MINMAX!A604,'BR DTG ADW'!C:E,3,0),IF(FR_HITUNG_MINMAX!AN604="PACUL",VLOOKUP(FR_HITUNG_MINMAX!A604,'BR DTG PACUL'!C:E,3,0),IF(FR_HITUNG_MINMAX!AN604="TRAYEMAN",VLOOKUP(FR_HITUNG_MINMAX!A604,'BR DTG TRAYEMAN'!C:E,3,0),"?")))),0)</f>
        <v>0</v>
      </c>
      <c r="AQ604" s="31">
        <f>IF(AN604="PACUL",VLOOKUP(A604,'STOK PACUL'!C:H,6,0),IF(FR_HITUNG_MINMAX!AN604="PESALAKAN",VLOOKUP(FR_HITUNG_MINMAX!A604,'STOK PESALAKAN'!C:H,6,0),IF(FR_HITUNG_MINMAX!AN604="CIKDITIRO",VLOOKUP(FR_HITUNG_MINMAX!A604,'STOK CIKDITIRO'!C:H,6,0),IF(FR_HITUNG_MINMAX!AN604="TRAYEMAN",VLOOKUP(FR_HITUNG_MINMAX!A604,'STOK TRAYEMAN'!C:H,6,0),"?"))))</f>
        <v>3</v>
      </c>
      <c r="AR604" s="25">
        <f t="shared" si="28"/>
        <v>3</v>
      </c>
      <c r="AS604" s="25">
        <f t="shared" si="27"/>
        <v>1</v>
      </c>
      <c r="AT604" s="25">
        <f t="shared" si="29"/>
        <v>3</v>
      </c>
    </row>
    <row r="605" spans="1:46" ht="30">
      <c r="A605" s="96" t="s">
        <v>263</v>
      </c>
      <c r="B605" s="96" t="s">
        <v>1013</v>
      </c>
      <c r="C605" s="96" t="s">
        <v>948</v>
      </c>
      <c r="D605" s="96" t="s">
        <v>1365</v>
      </c>
      <c r="E605" s="96" t="s">
        <v>482</v>
      </c>
      <c r="F605" s="97">
        <v>56000</v>
      </c>
      <c r="G605" s="97">
        <v>1</v>
      </c>
      <c r="H605" s="96" t="s">
        <v>30</v>
      </c>
      <c r="I605" s="96" t="s">
        <v>1185</v>
      </c>
      <c r="J605" s="98">
        <v>1</v>
      </c>
      <c r="K605" s="97">
        <v>1</v>
      </c>
      <c r="L605" s="97">
        <v>0</v>
      </c>
      <c r="M605" s="97">
        <v>0</v>
      </c>
      <c r="N605" s="97">
        <v>0</v>
      </c>
      <c r="O605" s="97">
        <v>0</v>
      </c>
      <c r="P605" s="97">
        <v>0</v>
      </c>
      <c r="Q605" s="97">
        <v>0</v>
      </c>
      <c r="R605" s="97">
        <v>0</v>
      </c>
      <c r="S605" s="97">
        <v>0</v>
      </c>
      <c r="T605" s="97">
        <v>0</v>
      </c>
      <c r="U605" s="97">
        <v>0</v>
      </c>
      <c r="V605" s="97">
        <v>0</v>
      </c>
      <c r="W605" s="97">
        <v>1</v>
      </c>
      <c r="X605" s="97">
        <v>1</v>
      </c>
      <c r="Y605" s="97">
        <v>0</v>
      </c>
      <c r="Z605" s="97">
        <v>0</v>
      </c>
      <c r="AA605" s="97">
        <v>0</v>
      </c>
      <c r="AB605" s="97">
        <v>0</v>
      </c>
      <c r="AC605" s="97">
        <v>0</v>
      </c>
      <c r="AD605" s="97">
        <v>0</v>
      </c>
      <c r="AE605" s="97">
        <v>0</v>
      </c>
      <c r="AF605" s="97">
        <v>0</v>
      </c>
      <c r="AG605" s="97">
        <v>0</v>
      </c>
      <c r="AH605" s="97">
        <v>0</v>
      </c>
      <c r="AI605" s="97">
        <v>1</v>
      </c>
      <c r="AJ605" s="97">
        <v>1</v>
      </c>
      <c r="AK605" s="97">
        <v>1</v>
      </c>
      <c r="AL605" s="97">
        <v>1</v>
      </c>
      <c r="AM605" s="97">
        <v>1</v>
      </c>
      <c r="AN605" s="96" t="s">
        <v>487</v>
      </c>
      <c r="AO605" s="97">
        <v>3</v>
      </c>
      <c r="AP605" s="31">
        <f>IFERROR(IF(AN605="CIKDITIRO",VLOOKUP(A605,'BR DTG CIKDITIRO'!C:E,3,0),IF(FR_HITUNG_MINMAX!AN605="PESALAKAN",VLOOKUP(FR_HITUNG_MINMAX!A605,'BR DTG ADW'!C:E,3,0),IF(FR_HITUNG_MINMAX!AN605="PACUL",VLOOKUP(FR_HITUNG_MINMAX!A605,'BR DTG PACUL'!C:E,3,0),IF(FR_HITUNG_MINMAX!AN605="TRAYEMAN",VLOOKUP(FR_HITUNG_MINMAX!A605,'BR DTG TRAYEMAN'!C:E,3,0),"?")))),0)</f>
        <v>0</v>
      </c>
      <c r="AQ605" s="31">
        <f>IF(AN605="PACUL",VLOOKUP(A605,'STOK PACUL'!C:H,6,0),IF(FR_HITUNG_MINMAX!AN605="PESALAKAN",VLOOKUP(FR_HITUNG_MINMAX!A605,'STOK PESALAKAN'!C:H,6,0),IF(FR_HITUNG_MINMAX!AN605="CIKDITIRO",VLOOKUP(FR_HITUNG_MINMAX!A605,'STOK CIKDITIRO'!C:H,6,0),IF(FR_HITUNG_MINMAX!AN605="TRAYEMAN",VLOOKUP(FR_HITUNG_MINMAX!A605,'STOK TRAYEMAN'!C:H,6,0),"?"))))</f>
        <v>3</v>
      </c>
      <c r="AR605" s="25">
        <f t="shared" si="28"/>
        <v>3</v>
      </c>
      <c r="AS605" s="25">
        <f t="shared" si="27"/>
        <v>1</v>
      </c>
      <c r="AT605" s="25">
        <f t="shared" si="29"/>
        <v>3</v>
      </c>
    </row>
    <row r="606" spans="1:46" ht="30">
      <c r="A606" s="96" t="s">
        <v>1970</v>
      </c>
      <c r="B606" s="96" t="s">
        <v>1971</v>
      </c>
      <c r="C606" s="96" t="s">
        <v>876</v>
      </c>
      <c r="D606" s="96" t="s">
        <v>1365</v>
      </c>
      <c r="E606" s="96" t="s">
        <v>482</v>
      </c>
      <c r="F606" s="97">
        <v>87000</v>
      </c>
      <c r="G606" s="97">
        <v>1</v>
      </c>
      <c r="H606" s="96" t="s">
        <v>1185</v>
      </c>
      <c r="I606" s="96" t="s">
        <v>1185</v>
      </c>
      <c r="J606" s="98">
        <v>1</v>
      </c>
      <c r="K606" s="97">
        <v>1</v>
      </c>
      <c r="L606" s="97">
        <v>0</v>
      </c>
      <c r="M606" s="97">
        <v>0</v>
      </c>
      <c r="N606" s="97">
        <v>0</v>
      </c>
      <c r="O606" s="97">
        <v>0</v>
      </c>
      <c r="P606" s="97">
        <v>0</v>
      </c>
      <c r="Q606" s="97">
        <v>1</v>
      </c>
      <c r="R606" s="97">
        <v>0</v>
      </c>
      <c r="S606" s="97">
        <v>0</v>
      </c>
      <c r="T606" s="97">
        <v>0</v>
      </c>
      <c r="U606" s="97">
        <v>0</v>
      </c>
      <c r="V606" s="97">
        <v>0</v>
      </c>
      <c r="W606" s="97">
        <v>0</v>
      </c>
      <c r="X606" s="97">
        <v>1</v>
      </c>
      <c r="Y606" s="97">
        <v>0</v>
      </c>
      <c r="Z606" s="97">
        <v>0</v>
      </c>
      <c r="AA606" s="97">
        <v>0</v>
      </c>
      <c r="AB606" s="97">
        <v>0</v>
      </c>
      <c r="AC606" s="97">
        <v>1</v>
      </c>
      <c r="AD606" s="97">
        <v>1</v>
      </c>
      <c r="AE606" s="97">
        <v>0</v>
      </c>
      <c r="AF606" s="97">
        <v>0</v>
      </c>
      <c r="AG606" s="97">
        <v>0</v>
      </c>
      <c r="AH606" s="97">
        <v>0</v>
      </c>
      <c r="AI606" s="97">
        <v>0</v>
      </c>
      <c r="AJ606" s="97">
        <v>0</v>
      </c>
      <c r="AK606" s="97">
        <v>1</v>
      </c>
      <c r="AL606" s="97">
        <v>0</v>
      </c>
      <c r="AM606" s="97">
        <v>0</v>
      </c>
      <c r="AN606" s="96" t="s">
        <v>487</v>
      </c>
      <c r="AO606" s="97">
        <v>0</v>
      </c>
      <c r="AP606" s="31">
        <f>IFERROR(IF(AN606="CIKDITIRO",VLOOKUP(A606,'BR DTG CIKDITIRO'!C:E,3,0),IF(FR_HITUNG_MINMAX!AN606="PESALAKAN",VLOOKUP(FR_HITUNG_MINMAX!A606,'BR DTG ADW'!C:E,3,0),IF(FR_HITUNG_MINMAX!AN606="PACUL",VLOOKUP(FR_HITUNG_MINMAX!A606,'BR DTG PACUL'!C:E,3,0),IF(FR_HITUNG_MINMAX!AN606="TRAYEMAN",VLOOKUP(FR_HITUNG_MINMAX!A606,'BR DTG TRAYEMAN'!C:E,3,0),"?")))),0)</f>
        <v>0</v>
      </c>
      <c r="AQ606" s="31">
        <f>IF(AN606="PACUL",VLOOKUP(A606,'STOK PACUL'!C:H,6,0),IF(FR_HITUNG_MINMAX!AN606="PESALAKAN",VLOOKUP(FR_HITUNG_MINMAX!A606,'STOK PESALAKAN'!C:H,6,0),IF(FR_HITUNG_MINMAX!AN606="CIKDITIRO",VLOOKUP(FR_HITUNG_MINMAX!A606,'STOK CIKDITIRO'!C:H,6,0),IF(FR_HITUNG_MINMAX!AN606="TRAYEMAN",VLOOKUP(FR_HITUNG_MINMAX!A606,'STOK TRAYEMAN'!C:H,6,0),"?"))))</f>
        <v>0</v>
      </c>
      <c r="AR606" s="25">
        <f t="shared" si="28"/>
        <v>0</v>
      </c>
      <c r="AS606" s="25">
        <f t="shared" si="27"/>
        <v>0</v>
      </c>
      <c r="AT606" s="25">
        <f t="shared" si="29"/>
        <v>1</v>
      </c>
    </row>
    <row r="607" spans="1:46" ht="30">
      <c r="A607" s="96" t="s">
        <v>264</v>
      </c>
      <c r="B607" s="96" t="s">
        <v>1014</v>
      </c>
      <c r="C607" s="96" t="s">
        <v>877</v>
      </c>
      <c r="D607" s="96" t="s">
        <v>1365</v>
      </c>
      <c r="E607" s="96" t="s">
        <v>482</v>
      </c>
      <c r="F607" s="97">
        <v>75300</v>
      </c>
      <c r="G607" s="97">
        <v>1</v>
      </c>
      <c r="H607" s="96" t="s">
        <v>30</v>
      </c>
      <c r="I607" s="96" t="s">
        <v>2</v>
      </c>
      <c r="J607" s="98" t="s">
        <v>1366</v>
      </c>
      <c r="K607" s="97">
        <v>1</v>
      </c>
      <c r="L607" s="97">
        <v>0</v>
      </c>
      <c r="M607" s="97">
        <v>0</v>
      </c>
      <c r="N607" s="97">
        <v>0</v>
      </c>
      <c r="O607" s="97">
        <v>0</v>
      </c>
      <c r="P607" s="97">
        <v>0</v>
      </c>
      <c r="Q607" s="97">
        <v>0</v>
      </c>
      <c r="R607" s="97">
        <v>0</v>
      </c>
      <c r="S607" s="97">
        <v>0</v>
      </c>
      <c r="T607" s="97">
        <v>0</v>
      </c>
      <c r="U607" s="97">
        <v>1</v>
      </c>
      <c r="V607" s="97">
        <v>0</v>
      </c>
      <c r="W607" s="97">
        <v>0</v>
      </c>
      <c r="X607" s="97">
        <v>1</v>
      </c>
      <c r="Y607" s="97">
        <v>0</v>
      </c>
      <c r="Z607" s="97">
        <v>0</v>
      </c>
      <c r="AA607" s="97">
        <v>0</v>
      </c>
      <c r="AB607" s="97">
        <v>0</v>
      </c>
      <c r="AC607" s="97">
        <v>0</v>
      </c>
      <c r="AD607" s="97">
        <v>0</v>
      </c>
      <c r="AE607" s="97">
        <v>0</v>
      </c>
      <c r="AF607" s="97">
        <v>0</v>
      </c>
      <c r="AG607" s="97">
        <v>1</v>
      </c>
      <c r="AH607" s="97">
        <v>1</v>
      </c>
      <c r="AI607" s="97">
        <v>0</v>
      </c>
      <c r="AJ607" s="97">
        <v>0</v>
      </c>
      <c r="AK607" s="97">
        <v>1</v>
      </c>
      <c r="AL607" s="97">
        <v>1</v>
      </c>
      <c r="AM607" s="97">
        <v>1</v>
      </c>
      <c r="AN607" s="96" t="s">
        <v>487</v>
      </c>
      <c r="AO607" s="97">
        <v>0</v>
      </c>
      <c r="AP607" s="31">
        <f>IFERROR(IF(AN607="CIKDITIRO",VLOOKUP(A607,'BR DTG CIKDITIRO'!C:E,3,0),IF(FR_HITUNG_MINMAX!AN607="PESALAKAN",VLOOKUP(FR_HITUNG_MINMAX!A607,'BR DTG ADW'!C:E,3,0),IF(FR_HITUNG_MINMAX!AN607="PACUL",VLOOKUP(FR_HITUNG_MINMAX!A607,'BR DTG PACUL'!C:E,3,0),IF(FR_HITUNG_MINMAX!AN607="TRAYEMAN",VLOOKUP(FR_HITUNG_MINMAX!A607,'BR DTG TRAYEMAN'!C:E,3,0),"?")))),0)</f>
        <v>0</v>
      </c>
      <c r="AQ607" s="31">
        <f>IF(AN607="PACUL",VLOOKUP(A607,'STOK PACUL'!C:H,6,0),IF(FR_HITUNG_MINMAX!AN607="PESALAKAN",VLOOKUP(FR_HITUNG_MINMAX!A607,'STOK PESALAKAN'!C:H,6,0),IF(FR_HITUNG_MINMAX!AN607="CIKDITIRO",VLOOKUP(FR_HITUNG_MINMAX!A607,'STOK CIKDITIRO'!C:H,6,0),IF(FR_HITUNG_MINMAX!AN607="TRAYEMAN",VLOOKUP(FR_HITUNG_MINMAX!A607,'STOK TRAYEMAN'!C:H,6,0),"?"))))</f>
        <v>0</v>
      </c>
      <c r="AR607" s="25">
        <f t="shared" si="28"/>
        <v>0</v>
      </c>
      <c r="AS607" s="25">
        <f t="shared" si="27"/>
        <v>1</v>
      </c>
      <c r="AT607" s="25">
        <f t="shared" si="29"/>
        <v>3</v>
      </c>
    </row>
    <row r="608" spans="1:46" ht="30">
      <c r="A608" s="96" t="s">
        <v>265</v>
      </c>
      <c r="B608" s="96" t="s">
        <v>1780</v>
      </c>
      <c r="C608" s="96" t="s">
        <v>877</v>
      </c>
      <c r="D608" s="96" t="s">
        <v>1376</v>
      </c>
      <c r="E608" s="96" t="s">
        <v>485</v>
      </c>
      <c r="F608" s="97">
        <v>241600</v>
      </c>
      <c r="G608" s="97">
        <v>1</v>
      </c>
      <c r="H608" s="96" t="s">
        <v>2</v>
      </c>
      <c r="I608" s="96" t="s">
        <v>2</v>
      </c>
      <c r="J608" s="98" t="s">
        <v>1366</v>
      </c>
      <c r="K608" s="97">
        <v>1</v>
      </c>
      <c r="L608" s="97">
        <v>1</v>
      </c>
      <c r="M608" s="97">
        <v>0</v>
      </c>
      <c r="N608" s="97">
        <v>0</v>
      </c>
      <c r="O608" s="97">
        <v>2</v>
      </c>
      <c r="P608" s="97">
        <v>3</v>
      </c>
      <c r="Q608" s="97">
        <v>1</v>
      </c>
      <c r="R608" s="97">
        <v>0</v>
      </c>
      <c r="S608" s="97">
        <v>2</v>
      </c>
      <c r="T608" s="97">
        <v>1</v>
      </c>
      <c r="U608" s="97">
        <v>2</v>
      </c>
      <c r="V608" s="97">
        <v>1</v>
      </c>
      <c r="W608" s="97">
        <v>1</v>
      </c>
      <c r="X608" s="97">
        <v>3</v>
      </c>
      <c r="Y608" s="97">
        <v>1</v>
      </c>
      <c r="Z608" s="97">
        <v>0</v>
      </c>
      <c r="AA608" s="97">
        <v>2</v>
      </c>
      <c r="AB608" s="97">
        <v>5</v>
      </c>
      <c r="AC608" s="97">
        <v>4</v>
      </c>
      <c r="AD608" s="97">
        <v>1</v>
      </c>
      <c r="AE608" s="97">
        <v>2</v>
      </c>
      <c r="AF608" s="97">
        <v>3</v>
      </c>
      <c r="AG608" s="97">
        <v>4</v>
      </c>
      <c r="AH608" s="97">
        <v>3</v>
      </c>
      <c r="AI608" s="97">
        <v>2</v>
      </c>
      <c r="AJ608" s="97">
        <v>2</v>
      </c>
      <c r="AK608" s="97">
        <v>5</v>
      </c>
      <c r="AL608" s="97">
        <v>3</v>
      </c>
      <c r="AM608" s="97">
        <v>5</v>
      </c>
      <c r="AN608" s="96" t="s">
        <v>487</v>
      </c>
      <c r="AO608" s="97">
        <v>3</v>
      </c>
      <c r="AP608" s="31">
        <f>IFERROR(IF(AN608="CIKDITIRO",VLOOKUP(A608,'BR DTG CIKDITIRO'!C:E,3,0),IF(FR_HITUNG_MINMAX!AN608="PESALAKAN",VLOOKUP(FR_HITUNG_MINMAX!A608,'BR DTG ADW'!C:E,3,0),IF(FR_HITUNG_MINMAX!AN608="PACUL",VLOOKUP(FR_HITUNG_MINMAX!A608,'BR DTG PACUL'!C:E,3,0),IF(FR_HITUNG_MINMAX!AN608="TRAYEMAN",VLOOKUP(FR_HITUNG_MINMAX!A608,'BR DTG TRAYEMAN'!C:E,3,0),"?")))),0)</f>
        <v>0</v>
      </c>
      <c r="AQ608" s="31">
        <f>IF(AN608="PACUL",VLOOKUP(A608,'STOK PACUL'!C:H,6,0),IF(FR_HITUNG_MINMAX!AN608="PESALAKAN",VLOOKUP(FR_HITUNG_MINMAX!A608,'STOK PESALAKAN'!C:H,6,0),IF(FR_HITUNG_MINMAX!AN608="CIKDITIRO",VLOOKUP(FR_HITUNG_MINMAX!A608,'STOK CIKDITIRO'!C:H,6,0),IF(FR_HITUNG_MINMAX!AN608="TRAYEMAN",VLOOKUP(FR_HITUNG_MINMAX!A608,'STOK TRAYEMAN'!C:H,6,0),"?"))))</f>
        <v>3</v>
      </c>
      <c r="AR608" s="25">
        <f t="shared" si="28"/>
        <v>3</v>
      </c>
      <c r="AS608" s="25">
        <f t="shared" ref="AS608:AS671" si="30">ROUNDUP(AL608/2,0)</f>
        <v>2</v>
      </c>
      <c r="AT608" s="25">
        <f t="shared" si="29"/>
        <v>4</v>
      </c>
    </row>
    <row r="609" spans="1:46" ht="30">
      <c r="A609" s="96" t="s">
        <v>267</v>
      </c>
      <c r="B609" s="96" t="s">
        <v>1017</v>
      </c>
      <c r="C609" s="96" t="s">
        <v>877</v>
      </c>
      <c r="D609" s="96" t="s">
        <v>1365</v>
      </c>
      <c r="E609" s="96" t="s">
        <v>482</v>
      </c>
      <c r="F609" s="97">
        <v>67500</v>
      </c>
      <c r="G609" s="97">
        <v>1</v>
      </c>
      <c r="H609" s="96" t="s">
        <v>1185</v>
      </c>
      <c r="I609" s="96" t="s">
        <v>1185</v>
      </c>
      <c r="J609" s="98">
        <v>1</v>
      </c>
      <c r="K609" s="97">
        <v>1</v>
      </c>
      <c r="L609" s="97">
        <v>0</v>
      </c>
      <c r="M609" s="97">
        <v>0</v>
      </c>
      <c r="N609" s="97">
        <v>0</v>
      </c>
      <c r="O609" s="97">
        <v>1</v>
      </c>
      <c r="P609" s="97">
        <v>0</v>
      </c>
      <c r="Q609" s="97">
        <v>0</v>
      </c>
      <c r="R609" s="97">
        <v>0</v>
      </c>
      <c r="S609" s="97">
        <v>0</v>
      </c>
      <c r="T609" s="97">
        <v>0</v>
      </c>
      <c r="U609" s="97">
        <v>0</v>
      </c>
      <c r="V609" s="97">
        <v>0</v>
      </c>
      <c r="W609" s="97">
        <v>1</v>
      </c>
      <c r="X609" s="97">
        <v>1</v>
      </c>
      <c r="Y609" s="97">
        <v>0</v>
      </c>
      <c r="Z609" s="97">
        <v>0</v>
      </c>
      <c r="AA609" s="97">
        <v>1</v>
      </c>
      <c r="AB609" s="97">
        <v>1</v>
      </c>
      <c r="AC609" s="97">
        <v>0</v>
      </c>
      <c r="AD609" s="97">
        <v>0</v>
      </c>
      <c r="AE609" s="97">
        <v>0</v>
      </c>
      <c r="AF609" s="97">
        <v>0</v>
      </c>
      <c r="AG609" s="97">
        <v>0</v>
      </c>
      <c r="AH609" s="97">
        <v>0</v>
      </c>
      <c r="AI609" s="97">
        <v>1</v>
      </c>
      <c r="AJ609" s="97">
        <v>1</v>
      </c>
      <c r="AK609" s="97">
        <v>1</v>
      </c>
      <c r="AL609" s="97">
        <v>1</v>
      </c>
      <c r="AM609" s="97">
        <v>1</v>
      </c>
      <c r="AN609" s="96" t="s">
        <v>487</v>
      </c>
      <c r="AO609" s="97">
        <v>1</v>
      </c>
      <c r="AP609" s="31">
        <f>IFERROR(IF(AN609="CIKDITIRO",VLOOKUP(A609,'BR DTG CIKDITIRO'!C:E,3,0),IF(FR_HITUNG_MINMAX!AN609="PESALAKAN",VLOOKUP(FR_HITUNG_MINMAX!A609,'BR DTG ADW'!C:E,3,0),IF(FR_HITUNG_MINMAX!AN609="PACUL",VLOOKUP(FR_HITUNG_MINMAX!A609,'BR DTG PACUL'!C:E,3,0),IF(FR_HITUNG_MINMAX!AN609="TRAYEMAN",VLOOKUP(FR_HITUNG_MINMAX!A609,'BR DTG TRAYEMAN'!C:E,3,0),"?")))),0)</f>
        <v>0</v>
      </c>
      <c r="AQ609" s="31">
        <f>IF(AN609="PACUL",VLOOKUP(A609,'STOK PACUL'!C:H,6,0),IF(FR_HITUNG_MINMAX!AN609="PESALAKAN",VLOOKUP(FR_HITUNG_MINMAX!A609,'STOK PESALAKAN'!C:H,6,0),IF(FR_HITUNG_MINMAX!AN609="CIKDITIRO",VLOOKUP(FR_HITUNG_MINMAX!A609,'STOK CIKDITIRO'!C:H,6,0),IF(FR_HITUNG_MINMAX!AN609="TRAYEMAN",VLOOKUP(FR_HITUNG_MINMAX!A609,'STOK TRAYEMAN'!C:H,6,0),"?"))))</f>
        <v>1</v>
      </c>
      <c r="AR609" s="25">
        <f t="shared" si="28"/>
        <v>1</v>
      </c>
      <c r="AS609" s="25">
        <f t="shared" si="30"/>
        <v>1</v>
      </c>
      <c r="AT609" s="25">
        <f t="shared" si="29"/>
        <v>3</v>
      </c>
    </row>
    <row r="610" spans="1:46" ht="30">
      <c r="A610" s="96" t="s">
        <v>268</v>
      </c>
      <c r="B610" s="96" t="s">
        <v>1018</v>
      </c>
      <c r="C610" s="96" t="s">
        <v>877</v>
      </c>
      <c r="D610" s="96" t="s">
        <v>1365</v>
      </c>
      <c r="E610" s="96" t="s">
        <v>484</v>
      </c>
      <c r="F610" s="97">
        <v>17000</v>
      </c>
      <c r="G610" s="97">
        <v>1</v>
      </c>
      <c r="H610" s="96" t="s">
        <v>30</v>
      </c>
      <c r="I610" s="96" t="s">
        <v>2</v>
      </c>
      <c r="J610" s="98">
        <v>1</v>
      </c>
      <c r="K610" s="97">
        <v>1</v>
      </c>
      <c r="L610" s="97">
        <v>1</v>
      </c>
      <c r="M610" s="97">
        <v>0</v>
      </c>
      <c r="N610" s="97">
        <v>1</v>
      </c>
      <c r="O610" s="97">
        <v>2</v>
      </c>
      <c r="P610" s="97">
        <v>0</v>
      </c>
      <c r="Q610" s="97">
        <v>0</v>
      </c>
      <c r="R610" s="97">
        <v>0</v>
      </c>
      <c r="S610" s="97">
        <v>1</v>
      </c>
      <c r="T610" s="97">
        <v>0</v>
      </c>
      <c r="U610" s="97">
        <v>0</v>
      </c>
      <c r="V610" s="97">
        <v>0</v>
      </c>
      <c r="W610" s="97">
        <v>0</v>
      </c>
      <c r="X610" s="97">
        <v>2</v>
      </c>
      <c r="Y610" s="97">
        <v>1</v>
      </c>
      <c r="Z610" s="97">
        <v>1</v>
      </c>
      <c r="AA610" s="97">
        <v>3</v>
      </c>
      <c r="AB610" s="97">
        <v>2</v>
      </c>
      <c r="AC610" s="97">
        <v>0</v>
      </c>
      <c r="AD610" s="97">
        <v>0</v>
      </c>
      <c r="AE610" s="97">
        <v>1</v>
      </c>
      <c r="AF610" s="97">
        <v>1</v>
      </c>
      <c r="AG610" s="97">
        <v>1</v>
      </c>
      <c r="AH610" s="97">
        <v>0</v>
      </c>
      <c r="AI610" s="97">
        <v>0</v>
      </c>
      <c r="AJ610" s="97">
        <v>1</v>
      </c>
      <c r="AK610" s="97">
        <v>3</v>
      </c>
      <c r="AL610" s="97">
        <v>2</v>
      </c>
      <c r="AM610" s="97">
        <v>3</v>
      </c>
      <c r="AN610" s="96" t="s">
        <v>487</v>
      </c>
      <c r="AO610" s="97">
        <v>5</v>
      </c>
      <c r="AP610" s="31">
        <f>IFERROR(IF(AN610="CIKDITIRO",VLOOKUP(A610,'BR DTG CIKDITIRO'!C:E,3,0),IF(FR_HITUNG_MINMAX!AN610="PESALAKAN",VLOOKUP(FR_HITUNG_MINMAX!A610,'BR DTG ADW'!C:E,3,0),IF(FR_HITUNG_MINMAX!AN610="PACUL",VLOOKUP(FR_HITUNG_MINMAX!A610,'BR DTG PACUL'!C:E,3,0),IF(FR_HITUNG_MINMAX!AN610="TRAYEMAN",VLOOKUP(FR_HITUNG_MINMAX!A610,'BR DTG TRAYEMAN'!C:E,3,0),"?")))),0)</f>
        <v>0</v>
      </c>
      <c r="AQ610" s="31">
        <f>IF(AN610="PACUL",VLOOKUP(A610,'STOK PACUL'!C:H,6,0),IF(FR_HITUNG_MINMAX!AN610="PESALAKAN",VLOOKUP(FR_HITUNG_MINMAX!A610,'STOK PESALAKAN'!C:H,6,0),IF(FR_HITUNG_MINMAX!AN610="CIKDITIRO",VLOOKUP(FR_HITUNG_MINMAX!A610,'STOK CIKDITIRO'!C:H,6,0),IF(FR_HITUNG_MINMAX!AN610="TRAYEMAN",VLOOKUP(FR_HITUNG_MINMAX!A610,'STOK TRAYEMAN'!C:H,6,0),"?"))))</f>
        <v>5</v>
      </c>
      <c r="AR610" s="25">
        <f t="shared" ref="AR610:AR673" si="31">IFERROR(AQ610,AO610+AP610)</f>
        <v>5</v>
      </c>
      <c r="AS610" s="25">
        <f t="shared" si="30"/>
        <v>1</v>
      </c>
      <c r="AT610" s="25">
        <f t="shared" si="29"/>
        <v>3</v>
      </c>
    </row>
    <row r="611" spans="1:46" ht="30">
      <c r="A611" s="96" t="s">
        <v>1972</v>
      </c>
      <c r="B611" s="96" t="s">
        <v>1973</v>
      </c>
      <c r="C611" s="96" t="s">
        <v>876</v>
      </c>
      <c r="D611" s="96" t="s">
        <v>1365</v>
      </c>
      <c r="E611" s="96" t="s">
        <v>482</v>
      </c>
      <c r="F611" s="97">
        <v>40300</v>
      </c>
      <c r="G611" s="97">
        <v>1</v>
      </c>
      <c r="H611" s="96" t="s">
        <v>1185</v>
      </c>
      <c r="I611" s="96" t="s">
        <v>1185</v>
      </c>
      <c r="J611" s="98">
        <v>1</v>
      </c>
      <c r="K611" s="97">
        <v>1</v>
      </c>
      <c r="L611" s="97">
        <v>0</v>
      </c>
      <c r="M611" s="97">
        <v>0</v>
      </c>
      <c r="N611" s="97">
        <v>1</v>
      </c>
      <c r="O611" s="97">
        <v>0</v>
      </c>
      <c r="P611" s="97">
        <v>0</v>
      </c>
      <c r="Q611" s="97">
        <v>0</v>
      </c>
      <c r="R611" s="97">
        <v>0</v>
      </c>
      <c r="S611" s="97">
        <v>0</v>
      </c>
      <c r="T611" s="97">
        <v>0</v>
      </c>
      <c r="U611" s="97">
        <v>0</v>
      </c>
      <c r="V611" s="97">
        <v>0</v>
      </c>
      <c r="W611" s="97">
        <v>0</v>
      </c>
      <c r="X611" s="97">
        <v>1</v>
      </c>
      <c r="Y611" s="97">
        <v>0</v>
      </c>
      <c r="Z611" s="97">
        <v>1</v>
      </c>
      <c r="AA611" s="97">
        <v>1</v>
      </c>
      <c r="AB611" s="97">
        <v>0</v>
      </c>
      <c r="AC611" s="97">
        <v>0</v>
      </c>
      <c r="AD611" s="97">
        <v>0</v>
      </c>
      <c r="AE611" s="97">
        <v>0</v>
      </c>
      <c r="AF611" s="97">
        <v>0</v>
      </c>
      <c r="AG611" s="97">
        <v>0</v>
      </c>
      <c r="AH611" s="97">
        <v>0</v>
      </c>
      <c r="AI611" s="97">
        <v>0</v>
      </c>
      <c r="AJ611" s="97">
        <v>0</v>
      </c>
      <c r="AK611" s="97">
        <v>1</v>
      </c>
      <c r="AL611" s="97">
        <v>0</v>
      </c>
      <c r="AM611" s="97">
        <v>0</v>
      </c>
      <c r="AN611" s="96" t="s">
        <v>487</v>
      </c>
      <c r="AO611" s="97">
        <v>0</v>
      </c>
      <c r="AP611" s="31">
        <f>IFERROR(IF(AN611="CIKDITIRO",VLOOKUP(A611,'BR DTG CIKDITIRO'!C:E,3,0),IF(FR_HITUNG_MINMAX!AN611="PESALAKAN",VLOOKUP(FR_HITUNG_MINMAX!A611,'BR DTG ADW'!C:E,3,0),IF(FR_HITUNG_MINMAX!AN611="PACUL",VLOOKUP(FR_HITUNG_MINMAX!A611,'BR DTG PACUL'!C:E,3,0),IF(FR_HITUNG_MINMAX!AN611="TRAYEMAN",VLOOKUP(FR_HITUNG_MINMAX!A611,'BR DTG TRAYEMAN'!C:E,3,0),"?")))),0)</f>
        <v>0</v>
      </c>
      <c r="AQ611" s="31">
        <f>IF(AN611="PACUL",VLOOKUP(A611,'STOK PACUL'!C:H,6,0),IF(FR_HITUNG_MINMAX!AN611="PESALAKAN",VLOOKUP(FR_HITUNG_MINMAX!A611,'STOK PESALAKAN'!C:H,6,0),IF(FR_HITUNG_MINMAX!AN611="CIKDITIRO",VLOOKUP(FR_HITUNG_MINMAX!A611,'STOK CIKDITIRO'!C:H,6,0),IF(FR_HITUNG_MINMAX!AN611="TRAYEMAN",VLOOKUP(FR_HITUNG_MINMAX!A611,'STOK TRAYEMAN'!C:H,6,0),"?"))))</f>
        <v>0</v>
      </c>
      <c r="AR611" s="25">
        <f t="shared" si="31"/>
        <v>0</v>
      </c>
      <c r="AS611" s="25">
        <f t="shared" si="30"/>
        <v>0</v>
      </c>
      <c r="AT611" s="25">
        <f t="shared" si="29"/>
        <v>1</v>
      </c>
    </row>
    <row r="612" spans="1:46" ht="30">
      <c r="A612" s="96" t="s">
        <v>502</v>
      </c>
      <c r="B612" s="96" t="s">
        <v>1019</v>
      </c>
      <c r="C612" s="96" t="s">
        <v>877</v>
      </c>
      <c r="D612" s="96" t="s">
        <v>1365</v>
      </c>
      <c r="E612" s="96" t="s">
        <v>486</v>
      </c>
      <c r="F612" s="97">
        <v>33575</v>
      </c>
      <c r="G612" s="97">
        <v>1</v>
      </c>
      <c r="H612" s="96" t="s">
        <v>90</v>
      </c>
      <c r="I612" s="96" t="s">
        <v>1185</v>
      </c>
      <c r="J612" s="98" t="s">
        <v>1366</v>
      </c>
      <c r="K612" s="97">
        <v>1</v>
      </c>
      <c r="L612" s="97">
        <v>3</v>
      </c>
      <c r="M612" s="97">
        <v>4</v>
      </c>
      <c r="N612" s="97">
        <v>1</v>
      </c>
      <c r="O612" s="97">
        <v>5</v>
      </c>
      <c r="P612" s="97">
        <v>1</v>
      </c>
      <c r="Q612" s="97">
        <v>0</v>
      </c>
      <c r="R612" s="97">
        <v>4</v>
      </c>
      <c r="S612" s="97">
        <v>1</v>
      </c>
      <c r="T612" s="97">
        <v>2</v>
      </c>
      <c r="U612" s="97">
        <v>2</v>
      </c>
      <c r="V612" s="97">
        <v>1</v>
      </c>
      <c r="W612" s="97">
        <v>1</v>
      </c>
      <c r="X612" s="97">
        <v>5</v>
      </c>
      <c r="Y612" s="97">
        <v>7</v>
      </c>
      <c r="Z612" s="97">
        <v>5</v>
      </c>
      <c r="AA612" s="97">
        <v>6</v>
      </c>
      <c r="AB612" s="97">
        <v>6</v>
      </c>
      <c r="AC612" s="97">
        <v>1</v>
      </c>
      <c r="AD612" s="97">
        <v>4</v>
      </c>
      <c r="AE612" s="97">
        <v>5</v>
      </c>
      <c r="AF612" s="97">
        <v>3</v>
      </c>
      <c r="AG612" s="97">
        <v>3</v>
      </c>
      <c r="AH612" s="97">
        <v>3</v>
      </c>
      <c r="AI612" s="97">
        <v>2</v>
      </c>
      <c r="AJ612" s="97">
        <v>4</v>
      </c>
      <c r="AK612" s="97">
        <v>7</v>
      </c>
      <c r="AL612" s="97">
        <v>5</v>
      </c>
      <c r="AM612" s="97">
        <v>7</v>
      </c>
      <c r="AN612" s="96" t="s">
        <v>487</v>
      </c>
      <c r="AO612" s="97">
        <v>22</v>
      </c>
      <c r="AP612" s="31">
        <f>IFERROR(IF(AN612="CIKDITIRO",VLOOKUP(A612,'BR DTG CIKDITIRO'!C:E,3,0),IF(FR_HITUNG_MINMAX!AN612="PESALAKAN",VLOOKUP(FR_HITUNG_MINMAX!A612,'BR DTG ADW'!C:E,3,0),IF(FR_HITUNG_MINMAX!AN612="PACUL",VLOOKUP(FR_HITUNG_MINMAX!A612,'BR DTG PACUL'!C:E,3,0),IF(FR_HITUNG_MINMAX!AN612="TRAYEMAN",VLOOKUP(FR_HITUNG_MINMAX!A612,'BR DTG TRAYEMAN'!C:E,3,0),"?")))),0)</f>
        <v>0</v>
      </c>
      <c r="AQ612" s="31">
        <f>IF(AN612="PACUL",VLOOKUP(A612,'STOK PACUL'!C:H,6,0),IF(FR_HITUNG_MINMAX!AN612="PESALAKAN",VLOOKUP(FR_HITUNG_MINMAX!A612,'STOK PESALAKAN'!C:H,6,0),IF(FR_HITUNG_MINMAX!AN612="CIKDITIRO",VLOOKUP(FR_HITUNG_MINMAX!A612,'STOK CIKDITIRO'!C:H,6,0),IF(FR_HITUNG_MINMAX!AN612="TRAYEMAN",VLOOKUP(FR_HITUNG_MINMAX!A612,'STOK TRAYEMAN'!C:H,6,0),"?"))))</f>
        <v>22</v>
      </c>
      <c r="AR612" s="25">
        <f t="shared" si="31"/>
        <v>22</v>
      </c>
      <c r="AS612" s="25">
        <f t="shared" si="30"/>
        <v>3</v>
      </c>
      <c r="AT612" s="25">
        <f t="shared" si="29"/>
        <v>3</v>
      </c>
    </row>
    <row r="613" spans="1:46" ht="30">
      <c r="A613" s="96" t="s">
        <v>269</v>
      </c>
      <c r="B613" s="96" t="s">
        <v>1020</v>
      </c>
      <c r="C613" s="96" t="s">
        <v>891</v>
      </c>
      <c r="D613" s="96" t="s">
        <v>1369</v>
      </c>
      <c r="E613" s="96" t="s">
        <v>485</v>
      </c>
      <c r="F613" s="97">
        <v>56000</v>
      </c>
      <c r="G613" s="97">
        <v>1</v>
      </c>
      <c r="H613" s="96" t="s">
        <v>1185</v>
      </c>
      <c r="I613" s="96" t="s">
        <v>1185</v>
      </c>
      <c r="J613" s="98">
        <v>1</v>
      </c>
      <c r="K613" s="97">
        <v>1</v>
      </c>
      <c r="L613" s="97">
        <v>1</v>
      </c>
      <c r="M613" s="97">
        <v>1</v>
      </c>
      <c r="N613" s="97">
        <v>2</v>
      </c>
      <c r="O613" s="97">
        <v>3</v>
      </c>
      <c r="P613" s="97">
        <v>4</v>
      </c>
      <c r="Q613" s="97">
        <v>0</v>
      </c>
      <c r="R613" s="97">
        <v>2</v>
      </c>
      <c r="S613" s="97">
        <v>2</v>
      </c>
      <c r="T613" s="97">
        <v>3</v>
      </c>
      <c r="U613" s="97">
        <v>3</v>
      </c>
      <c r="V613" s="97">
        <v>1</v>
      </c>
      <c r="W613" s="97">
        <v>0</v>
      </c>
      <c r="X613" s="97">
        <v>4</v>
      </c>
      <c r="Y613" s="97">
        <v>2</v>
      </c>
      <c r="Z613" s="97">
        <v>3</v>
      </c>
      <c r="AA613" s="97">
        <v>5</v>
      </c>
      <c r="AB613" s="97">
        <v>7</v>
      </c>
      <c r="AC613" s="97">
        <v>4</v>
      </c>
      <c r="AD613" s="97">
        <v>2</v>
      </c>
      <c r="AE613" s="97">
        <v>4</v>
      </c>
      <c r="AF613" s="97">
        <v>5</v>
      </c>
      <c r="AG613" s="97">
        <v>5</v>
      </c>
      <c r="AH613" s="97">
        <v>4</v>
      </c>
      <c r="AI613" s="97">
        <v>1</v>
      </c>
      <c r="AJ613" s="97">
        <v>1</v>
      </c>
      <c r="AK613" s="97">
        <v>7</v>
      </c>
      <c r="AL613" s="97">
        <v>4</v>
      </c>
      <c r="AM613" s="97">
        <v>7</v>
      </c>
      <c r="AN613" s="96" t="s">
        <v>487</v>
      </c>
      <c r="AO613" s="97">
        <v>23</v>
      </c>
      <c r="AP613" s="31">
        <f>IFERROR(IF(AN613="CIKDITIRO",VLOOKUP(A613,'BR DTG CIKDITIRO'!C:E,3,0),IF(FR_HITUNG_MINMAX!AN613="PESALAKAN",VLOOKUP(FR_HITUNG_MINMAX!A613,'BR DTG ADW'!C:E,3,0),IF(FR_HITUNG_MINMAX!AN613="PACUL",VLOOKUP(FR_HITUNG_MINMAX!A613,'BR DTG PACUL'!C:E,3,0),IF(FR_HITUNG_MINMAX!AN613="TRAYEMAN",VLOOKUP(FR_HITUNG_MINMAX!A613,'BR DTG TRAYEMAN'!C:E,3,0),"?")))),0)</f>
        <v>0</v>
      </c>
      <c r="AQ613" s="31">
        <f>IF(AN613="PACUL",VLOOKUP(A613,'STOK PACUL'!C:H,6,0),IF(FR_HITUNG_MINMAX!AN613="PESALAKAN",VLOOKUP(FR_HITUNG_MINMAX!A613,'STOK PESALAKAN'!C:H,6,0),IF(FR_HITUNG_MINMAX!AN613="CIKDITIRO",VLOOKUP(FR_HITUNG_MINMAX!A613,'STOK CIKDITIRO'!C:H,6,0),IF(FR_HITUNG_MINMAX!AN613="TRAYEMAN",VLOOKUP(FR_HITUNG_MINMAX!A613,'STOK TRAYEMAN'!C:H,6,0),"?"))))</f>
        <v>23</v>
      </c>
      <c r="AR613" s="25">
        <f t="shared" si="31"/>
        <v>23</v>
      </c>
      <c r="AS613" s="25">
        <f t="shared" si="30"/>
        <v>2</v>
      </c>
      <c r="AT613" s="25">
        <f t="shared" si="29"/>
        <v>3</v>
      </c>
    </row>
    <row r="614" spans="1:46" ht="30">
      <c r="A614" s="96" t="s">
        <v>270</v>
      </c>
      <c r="B614" s="96" t="s">
        <v>1021</v>
      </c>
      <c r="C614" s="96" t="s">
        <v>877</v>
      </c>
      <c r="D614" s="96" t="s">
        <v>1365</v>
      </c>
      <c r="E614" s="96" t="s">
        <v>485</v>
      </c>
      <c r="F614" s="97">
        <v>17500</v>
      </c>
      <c r="G614" s="97">
        <v>1</v>
      </c>
      <c r="H614" s="96" t="s">
        <v>30</v>
      </c>
      <c r="I614" s="96" t="s">
        <v>2</v>
      </c>
      <c r="J614" s="98">
        <v>1</v>
      </c>
      <c r="K614" s="97">
        <v>1</v>
      </c>
      <c r="L614" s="97">
        <v>5</v>
      </c>
      <c r="M614" s="97">
        <v>0</v>
      </c>
      <c r="N614" s="97">
        <v>1</v>
      </c>
      <c r="O614" s="97">
        <v>3</v>
      </c>
      <c r="P614" s="97">
        <v>3</v>
      </c>
      <c r="Q614" s="97">
        <v>0</v>
      </c>
      <c r="R614" s="97">
        <v>2</v>
      </c>
      <c r="S614" s="97">
        <v>2</v>
      </c>
      <c r="T614" s="97">
        <v>1</v>
      </c>
      <c r="U614" s="97">
        <v>3</v>
      </c>
      <c r="V614" s="97">
        <v>1</v>
      </c>
      <c r="W614" s="97">
        <v>0</v>
      </c>
      <c r="X614" s="97">
        <v>5</v>
      </c>
      <c r="Y614" s="97">
        <v>5</v>
      </c>
      <c r="Z614" s="97">
        <v>1</v>
      </c>
      <c r="AA614" s="97">
        <v>4</v>
      </c>
      <c r="AB614" s="97">
        <v>6</v>
      </c>
      <c r="AC614" s="97">
        <v>3</v>
      </c>
      <c r="AD614" s="97">
        <v>2</v>
      </c>
      <c r="AE614" s="97">
        <v>4</v>
      </c>
      <c r="AF614" s="97">
        <v>3</v>
      </c>
      <c r="AG614" s="97">
        <v>5</v>
      </c>
      <c r="AH614" s="97">
        <v>4</v>
      </c>
      <c r="AI614" s="97">
        <v>1</v>
      </c>
      <c r="AJ614" s="97">
        <v>5</v>
      </c>
      <c r="AK614" s="97">
        <v>6</v>
      </c>
      <c r="AL614" s="97">
        <v>5</v>
      </c>
      <c r="AM614" s="97">
        <v>6</v>
      </c>
      <c r="AN614" s="96" t="s">
        <v>487</v>
      </c>
      <c r="AO614" s="97">
        <v>14</v>
      </c>
      <c r="AP614" s="31">
        <f>IFERROR(IF(AN614="CIKDITIRO",VLOOKUP(A614,'BR DTG CIKDITIRO'!C:E,3,0),IF(FR_HITUNG_MINMAX!AN614="PESALAKAN",VLOOKUP(FR_HITUNG_MINMAX!A614,'BR DTG ADW'!C:E,3,0),IF(FR_HITUNG_MINMAX!AN614="PACUL",VLOOKUP(FR_HITUNG_MINMAX!A614,'BR DTG PACUL'!C:E,3,0),IF(FR_HITUNG_MINMAX!AN614="TRAYEMAN",VLOOKUP(FR_HITUNG_MINMAX!A614,'BR DTG TRAYEMAN'!C:E,3,0),"?")))),0)</f>
        <v>0</v>
      </c>
      <c r="AQ614" s="31">
        <f>IF(AN614="PACUL",VLOOKUP(A614,'STOK PACUL'!C:H,6,0),IF(FR_HITUNG_MINMAX!AN614="PESALAKAN",VLOOKUP(FR_HITUNG_MINMAX!A614,'STOK PESALAKAN'!C:H,6,0),IF(FR_HITUNG_MINMAX!AN614="CIKDITIRO",VLOOKUP(FR_HITUNG_MINMAX!A614,'STOK CIKDITIRO'!C:H,6,0),IF(FR_HITUNG_MINMAX!AN614="TRAYEMAN",VLOOKUP(FR_HITUNG_MINMAX!A614,'STOK TRAYEMAN'!C:H,6,0),"?"))))</f>
        <v>14</v>
      </c>
      <c r="AR614" s="25">
        <f t="shared" si="31"/>
        <v>14</v>
      </c>
      <c r="AS614" s="25">
        <f t="shared" si="30"/>
        <v>3</v>
      </c>
      <c r="AT614" s="25">
        <f t="shared" si="29"/>
        <v>4</v>
      </c>
    </row>
    <row r="615" spans="1:46" ht="30">
      <c r="A615" s="96" t="s">
        <v>1974</v>
      </c>
      <c r="B615" s="96" t="s">
        <v>1975</v>
      </c>
      <c r="C615" s="96" t="s">
        <v>876</v>
      </c>
      <c r="D615" s="96" t="s">
        <v>1365</v>
      </c>
      <c r="E615" s="96" t="s">
        <v>482</v>
      </c>
      <c r="F615" s="97">
        <v>311000</v>
      </c>
      <c r="G615" s="97">
        <v>1</v>
      </c>
      <c r="H615" s="96" t="s">
        <v>1185</v>
      </c>
      <c r="I615" s="96" t="s">
        <v>1185</v>
      </c>
      <c r="J615" s="98">
        <v>1</v>
      </c>
      <c r="K615" s="97">
        <v>1</v>
      </c>
      <c r="L615" s="97">
        <v>0</v>
      </c>
      <c r="M615" s="97">
        <v>1</v>
      </c>
      <c r="N615" s="97">
        <v>0</v>
      </c>
      <c r="O615" s="97">
        <v>0</v>
      </c>
      <c r="P615" s="97">
        <v>0</v>
      </c>
      <c r="Q615" s="97">
        <v>0</v>
      </c>
      <c r="R615" s="97">
        <v>0</v>
      </c>
      <c r="S615" s="97">
        <v>0</v>
      </c>
      <c r="T615" s="97">
        <v>0</v>
      </c>
      <c r="U615" s="97">
        <v>0</v>
      </c>
      <c r="V615" s="97">
        <v>0</v>
      </c>
      <c r="W615" s="97">
        <v>0</v>
      </c>
      <c r="X615" s="97">
        <v>1</v>
      </c>
      <c r="Y615" s="97">
        <v>1</v>
      </c>
      <c r="Z615" s="97">
        <v>1</v>
      </c>
      <c r="AA615" s="97">
        <v>0</v>
      </c>
      <c r="AB615" s="97">
        <v>0</v>
      </c>
      <c r="AC615" s="97">
        <v>0</v>
      </c>
      <c r="AD615" s="97">
        <v>0</v>
      </c>
      <c r="AE615" s="97">
        <v>0</v>
      </c>
      <c r="AF615" s="97">
        <v>0</v>
      </c>
      <c r="AG615" s="97">
        <v>0</v>
      </c>
      <c r="AH615" s="97">
        <v>0</v>
      </c>
      <c r="AI615" s="97">
        <v>0</v>
      </c>
      <c r="AJ615" s="97">
        <v>0</v>
      </c>
      <c r="AK615" s="97">
        <v>1</v>
      </c>
      <c r="AL615" s="97">
        <v>0</v>
      </c>
      <c r="AM615" s="97">
        <v>0</v>
      </c>
      <c r="AN615" s="96" t="s">
        <v>487</v>
      </c>
      <c r="AO615" s="97">
        <v>0</v>
      </c>
      <c r="AP615" s="31">
        <f>IFERROR(IF(AN615="CIKDITIRO",VLOOKUP(A615,'BR DTG CIKDITIRO'!C:E,3,0),IF(FR_HITUNG_MINMAX!AN615="PESALAKAN",VLOOKUP(FR_HITUNG_MINMAX!A615,'BR DTG ADW'!C:E,3,0),IF(FR_HITUNG_MINMAX!AN615="PACUL",VLOOKUP(FR_HITUNG_MINMAX!A615,'BR DTG PACUL'!C:E,3,0),IF(FR_HITUNG_MINMAX!AN615="TRAYEMAN",VLOOKUP(FR_HITUNG_MINMAX!A615,'BR DTG TRAYEMAN'!C:E,3,0),"?")))),0)</f>
        <v>0</v>
      </c>
      <c r="AQ615" s="31">
        <f>IF(AN615="PACUL",VLOOKUP(A615,'STOK PACUL'!C:H,6,0),IF(FR_HITUNG_MINMAX!AN615="PESALAKAN",VLOOKUP(FR_HITUNG_MINMAX!A615,'STOK PESALAKAN'!C:H,6,0),IF(FR_HITUNG_MINMAX!AN615="CIKDITIRO",VLOOKUP(FR_HITUNG_MINMAX!A615,'STOK CIKDITIRO'!C:H,6,0),IF(FR_HITUNG_MINMAX!AN615="TRAYEMAN",VLOOKUP(FR_HITUNG_MINMAX!A615,'STOK TRAYEMAN'!C:H,6,0),"?"))))</f>
        <v>0</v>
      </c>
      <c r="AR615" s="25">
        <f t="shared" si="31"/>
        <v>0</v>
      </c>
      <c r="AS615" s="25">
        <f t="shared" si="30"/>
        <v>0</v>
      </c>
      <c r="AT615" s="25">
        <f t="shared" si="29"/>
        <v>1</v>
      </c>
    </row>
    <row r="616" spans="1:46" ht="30">
      <c r="A616" s="96" t="s">
        <v>1022</v>
      </c>
      <c r="B616" s="96" t="s">
        <v>1023</v>
      </c>
      <c r="C616" s="96" t="s">
        <v>877</v>
      </c>
      <c r="D616" s="96" t="s">
        <v>1365</v>
      </c>
      <c r="E616" s="96" t="s">
        <v>482</v>
      </c>
      <c r="F616" s="97">
        <v>22000</v>
      </c>
      <c r="G616" s="97">
        <v>1</v>
      </c>
      <c r="H616" s="96" t="s">
        <v>1185</v>
      </c>
      <c r="I616" s="96" t="s">
        <v>1185</v>
      </c>
      <c r="J616" s="98">
        <v>1</v>
      </c>
      <c r="K616" s="97">
        <v>1</v>
      </c>
      <c r="L616" s="97">
        <v>0</v>
      </c>
      <c r="M616" s="97">
        <v>1</v>
      </c>
      <c r="N616" s="97">
        <v>0</v>
      </c>
      <c r="O616" s="97">
        <v>0</v>
      </c>
      <c r="P616" s="97">
        <v>0</v>
      </c>
      <c r="Q616" s="97">
        <v>0</v>
      </c>
      <c r="R616" s="97">
        <v>0</v>
      </c>
      <c r="S616" s="97">
        <v>0</v>
      </c>
      <c r="T616" s="97">
        <v>0</v>
      </c>
      <c r="U616" s="97">
        <v>0</v>
      </c>
      <c r="V616" s="97">
        <v>0</v>
      </c>
      <c r="W616" s="97">
        <v>0</v>
      </c>
      <c r="X616" s="97">
        <v>1</v>
      </c>
      <c r="Y616" s="97">
        <v>1</v>
      </c>
      <c r="Z616" s="97">
        <v>1</v>
      </c>
      <c r="AA616" s="97">
        <v>0</v>
      </c>
      <c r="AB616" s="97">
        <v>0</v>
      </c>
      <c r="AC616" s="97">
        <v>0</v>
      </c>
      <c r="AD616" s="97">
        <v>0</v>
      </c>
      <c r="AE616" s="97">
        <v>0</v>
      </c>
      <c r="AF616" s="97">
        <v>0</v>
      </c>
      <c r="AG616" s="97">
        <v>0</v>
      </c>
      <c r="AH616" s="97">
        <v>0</v>
      </c>
      <c r="AI616" s="97">
        <v>0</v>
      </c>
      <c r="AJ616" s="97">
        <v>0</v>
      </c>
      <c r="AK616" s="97">
        <v>1</v>
      </c>
      <c r="AL616" s="97">
        <v>1</v>
      </c>
      <c r="AM616" s="97">
        <v>1</v>
      </c>
      <c r="AN616" s="96" t="s">
        <v>487</v>
      </c>
      <c r="AO616" s="97">
        <v>0</v>
      </c>
      <c r="AP616" s="31">
        <f>IFERROR(IF(AN616="CIKDITIRO",VLOOKUP(A616,'BR DTG CIKDITIRO'!C:E,3,0),IF(FR_HITUNG_MINMAX!AN616="PESALAKAN",VLOOKUP(FR_HITUNG_MINMAX!A616,'BR DTG ADW'!C:E,3,0),IF(FR_HITUNG_MINMAX!AN616="PACUL",VLOOKUP(FR_HITUNG_MINMAX!A616,'BR DTG PACUL'!C:E,3,0),IF(FR_HITUNG_MINMAX!AN616="TRAYEMAN",VLOOKUP(FR_HITUNG_MINMAX!A616,'BR DTG TRAYEMAN'!C:E,3,0),"?")))),0)</f>
        <v>0</v>
      </c>
      <c r="AQ616" s="31">
        <f>IF(AN616="PACUL",VLOOKUP(A616,'STOK PACUL'!C:H,6,0),IF(FR_HITUNG_MINMAX!AN616="PESALAKAN",VLOOKUP(FR_HITUNG_MINMAX!A616,'STOK PESALAKAN'!C:H,6,0),IF(FR_HITUNG_MINMAX!AN616="CIKDITIRO",VLOOKUP(FR_HITUNG_MINMAX!A616,'STOK CIKDITIRO'!C:H,6,0),IF(FR_HITUNG_MINMAX!AN616="TRAYEMAN",VLOOKUP(FR_HITUNG_MINMAX!A616,'STOK TRAYEMAN'!C:H,6,0),"?"))))</f>
        <v>0</v>
      </c>
      <c r="AR616" s="25">
        <f t="shared" si="31"/>
        <v>0</v>
      </c>
      <c r="AS616" s="25">
        <f t="shared" si="30"/>
        <v>1</v>
      </c>
      <c r="AT616" s="25">
        <f t="shared" si="29"/>
        <v>2</v>
      </c>
    </row>
    <row r="617" spans="1:46" ht="30">
      <c r="A617" s="96" t="s">
        <v>1423</v>
      </c>
      <c r="B617" s="96" t="s">
        <v>1424</v>
      </c>
      <c r="C617" s="96" t="s">
        <v>877</v>
      </c>
      <c r="D617" s="96" t="s">
        <v>1365</v>
      </c>
      <c r="E617" s="96" t="s">
        <v>482</v>
      </c>
      <c r="F617" s="97">
        <v>30000</v>
      </c>
      <c r="G617" s="97">
        <v>1</v>
      </c>
      <c r="H617" s="96" t="s">
        <v>2</v>
      </c>
      <c r="I617" s="96" t="s">
        <v>2</v>
      </c>
      <c r="J617" s="98">
        <v>1</v>
      </c>
      <c r="K617" s="97">
        <v>1</v>
      </c>
      <c r="L617" s="97">
        <v>1</v>
      </c>
      <c r="M617" s="97">
        <v>0</v>
      </c>
      <c r="N617" s="97">
        <v>0</v>
      </c>
      <c r="O617" s="97">
        <v>0</v>
      </c>
      <c r="P617" s="97">
        <v>0</v>
      </c>
      <c r="Q617" s="97">
        <v>0</v>
      </c>
      <c r="R617" s="97">
        <v>0</v>
      </c>
      <c r="S617" s="97">
        <v>0</v>
      </c>
      <c r="T617" s="97">
        <v>0</v>
      </c>
      <c r="U617" s="97">
        <v>0</v>
      </c>
      <c r="V617" s="97">
        <v>0</v>
      </c>
      <c r="W617" s="97">
        <v>0</v>
      </c>
      <c r="X617" s="97">
        <v>1</v>
      </c>
      <c r="Y617" s="97">
        <v>1</v>
      </c>
      <c r="Z617" s="97">
        <v>0</v>
      </c>
      <c r="AA617" s="97">
        <v>0</v>
      </c>
      <c r="AB617" s="97">
        <v>0</v>
      </c>
      <c r="AC617" s="97">
        <v>0</v>
      </c>
      <c r="AD617" s="97">
        <v>0</v>
      </c>
      <c r="AE617" s="97">
        <v>0</v>
      </c>
      <c r="AF617" s="97">
        <v>0</v>
      </c>
      <c r="AG617" s="97">
        <v>0</v>
      </c>
      <c r="AH617" s="97">
        <v>0</v>
      </c>
      <c r="AI617" s="97">
        <v>0</v>
      </c>
      <c r="AJ617" s="97">
        <v>1</v>
      </c>
      <c r="AK617" s="97">
        <v>1</v>
      </c>
      <c r="AL617" s="97">
        <v>1</v>
      </c>
      <c r="AM617" s="97">
        <v>1</v>
      </c>
      <c r="AN617" s="96" t="s">
        <v>487</v>
      </c>
      <c r="AO617" s="97">
        <v>1</v>
      </c>
      <c r="AP617" s="31">
        <f>IFERROR(IF(AN617="CIKDITIRO",VLOOKUP(A617,'BR DTG CIKDITIRO'!C:E,3,0),IF(FR_HITUNG_MINMAX!AN617="PESALAKAN",VLOOKUP(FR_HITUNG_MINMAX!A617,'BR DTG ADW'!C:E,3,0),IF(FR_HITUNG_MINMAX!AN617="PACUL",VLOOKUP(FR_HITUNG_MINMAX!A617,'BR DTG PACUL'!C:E,3,0),IF(FR_HITUNG_MINMAX!AN617="TRAYEMAN",VLOOKUP(FR_HITUNG_MINMAX!A617,'BR DTG TRAYEMAN'!C:E,3,0),"?")))),0)</f>
        <v>0</v>
      </c>
      <c r="AQ617" s="31">
        <f>IF(AN617="PACUL",VLOOKUP(A617,'STOK PACUL'!C:H,6,0),IF(FR_HITUNG_MINMAX!AN617="PESALAKAN",VLOOKUP(FR_HITUNG_MINMAX!A617,'STOK PESALAKAN'!C:H,6,0),IF(FR_HITUNG_MINMAX!AN617="CIKDITIRO",VLOOKUP(FR_HITUNG_MINMAX!A617,'STOK CIKDITIRO'!C:H,6,0),IF(FR_HITUNG_MINMAX!AN617="TRAYEMAN",VLOOKUP(FR_HITUNG_MINMAX!A617,'STOK TRAYEMAN'!C:H,6,0),"?"))))</f>
        <v>1</v>
      </c>
      <c r="AR617" s="25">
        <f t="shared" si="31"/>
        <v>1</v>
      </c>
      <c r="AS617" s="25">
        <f t="shared" si="30"/>
        <v>1</v>
      </c>
      <c r="AT617" s="25">
        <f t="shared" si="29"/>
        <v>1</v>
      </c>
    </row>
    <row r="618" spans="1:46" ht="30">
      <c r="A618" s="96" t="s">
        <v>1976</v>
      </c>
      <c r="B618" s="96" t="s">
        <v>1977</v>
      </c>
      <c r="C618" s="96" t="s">
        <v>877</v>
      </c>
      <c r="D618" s="96" t="s">
        <v>1365</v>
      </c>
      <c r="E618" s="96" t="s">
        <v>482</v>
      </c>
      <c r="F618" s="97">
        <v>26185</v>
      </c>
      <c r="G618" s="97">
        <v>1</v>
      </c>
      <c r="H618" s="96" t="s">
        <v>2</v>
      </c>
      <c r="I618" s="96" t="s">
        <v>2</v>
      </c>
      <c r="J618" s="98">
        <v>1</v>
      </c>
      <c r="K618" s="97">
        <v>1</v>
      </c>
      <c r="L618" s="97">
        <v>0</v>
      </c>
      <c r="M618" s="97">
        <v>0</v>
      </c>
      <c r="N618" s="97">
        <v>1</v>
      </c>
      <c r="O618" s="97">
        <v>0</v>
      </c>
      <c r="P618" s="97">
        <v>0</v>
      </c>
      <c r="Q618" s="97">
        <v>0</v>
      </c>
      <c r="R618" s="97">
        <v>0</v>
      </c>
      <c r="S618" s="97">
        <v>0</v>
      </c>
      <c r="T618" s="97">
        <v>0</v>
      </c>
      <c r="U618" s="97">
        <v>0</v>
      </c>
      <c r="V618" s="97">
        <v>0</v>
      </c>
      <c r="W618" s="97">
        <v>0</v>
      </c>
      <c r="X618" s="97">
        <v>1</v>
      </c>
      <c r="Y618" s="97">
        <v>0</v>
      </c>
      <c r="Z618" s="97">
        <v>1</v>
      </c>
      <c r="AA618" s="97">
        <v>1</v>
      </c>
      <c r="AB618" s="97">
        <v>0</v>
      </c>
      <c r="AC618" s="97">
        <v>0</v>
      </c>
      <c r="AD618" s="97">
        <v>0</v>
      </c>
      <c r="AE618" s="97">
        <v>0</v>
      </c>
      <c r="AF618" s="97">
        <v>0</v>
      </c>
      <c r="AG618" s="97">
        <v>0</v>
      </c>
      <c r="AH618" s="97">
        <v>0</v>
      </c>
      <c r="AI618" s="97">
        <v>0</v>
      </c>
      <c r="AJ618" s="97">
        <v>0</v>
      </c>
      <c r="AK618" s="97">
        <v>1</v>
      </c>
      <c r="AL618" s="97">
        <v>1</v>
      </c>
      <c r="AM618" s="97">
        <v>1</v>
      </c>
      <c r="AN618" s="96" t="s">
        <v>487</v>
      </c>
      <c r="AO618" s="97">
        <v>1</v>
      </c>
      <c r="AP618" s="31">
        <f>IFERROR(IF(AN618="CIKDITIRO",VLOOKUP(A618,'BR DTG CIKDITIRO'!C:E,3,0),IF(FR_HITUNG_MINMAX!AN618="PESALAKAN",VLOOKUP(FR_HITUNG_MINMAX!A618,'BR DTG ADW'!C:E,3,0),IF(FR_HITUNG_MINMAX!AN618="PACUL",VLOOKUP(FR_HITUNG_MINMAX!A618,'BR DTG PACUL'!C:E,3,0),IF(FR_HITUNG_MINMAX!AN618="TRAYEMAN",VLOOKUP(FR_HITUNG_MINMAX!A618,'BR DTG TRAYEMAN'!C:E,3,0),"?")))),0)</f>
        <v>0</v>
      </c>
      <c r="AQ618" s="31">
        <f>IF(AN618="PACUL",VLOOKUP(A618,'STOK PACUL'!C:H,6,0),IF(FR_HITUNG_MINMAX!AN618="PESALAKAN",VLOOKUP(FR_HITUNG_MINMAX!A618,'STOK PESALAKAN'!C:H,6,0),IF(FR_HITUNG_MINMAX!AN618="CIKDITIRO",VLOOKUP(FR_HITUNG_MINMAX!A618,'STOK CIKDITIRO'!C:H,6,0),IF(FR_HITUNG_MINMAX!AN618="TRAYEMAN",VLOOKUP(FR_HITUNG_MINMAX!A618,'STOK TRAYEMAN'!C:H,6,0),"?"))))</f>
        <v>1</v>
      </c>
      <c r="AR618" s="25">
        <f t="shared" si="31"/>
        <v>1</v>
      </c>
      <c r="AS618" s="25">
        <f t="shared" si="30"/>
        <v>1</v>
      </c>
      <c r="AT618" s="25">
        <f t="shared" si="29"/>
        <v>1</v>
      </c>
    </row>
    <row r="619" spans="1:46" ht="30">
      <c r="A619" s="96" t="s">
        <v>271</v>
      </c>
      <c r="B619" s="96" t="s">
        <v>1024</v>
      </c>
      <c r="C619" s="96" t="s">
        <v>877</v>
      </c>
      <c r="D619" s="96" t="s">
        <v>1365</v>
      </c>
      <c r="E619" s="96" t="s">
        <v>482</v>
      </c>
      <c r="F619" s="97">
        <v>17500</v>
      </c>
      <c r="G619" s="97">
        <v>1</v>
      </c>
      <c r="H619" s="96" t="s">
        <v>30</v>
      </c>
      <c r="I619" s="96" t="s">
        <v>2</v>
      </c>
      <c r="J619" s="98">
        <v>1</v>
      </c>
      <c r="K619" s="97">
        <v>1</v>
      </c>
      <c r="L619" s="97">
        <v>0</v>
      </c>
      <c r="M619" s="97">
        <v>1</v>
      </c>
      <c r="N619" s="97">
        <v>0</v>
      </c>
      <c r="O619" s="97">
        <v>0</v>
      </c>
      <c r="P619" s="97">
        <v>0</v>
      </c>
      <c r="Q619" s="97">
        <v>0</v>
      </c>
      <c r="R619" s="97">
        <v>0</v>
      </c>
      <c r="S619" s="97">
        <v>0</v>
      </c>
      <c r="T619" s="97">
        <v>0</v>
      </c>
      <c r="U619" s="97">
        <v>0</v>
      </c>
      <c r="V619" s="97">
        <v>0</v>
      </c>
      <c r="W619" s="97">
        <v>0</v>
      </c>
      <c r="X619" s="97">
        <v>1</v>
      </c>
      <c r="Y619" s="97">
        <v>1</v>
      </c>
      <c r="Z619" s="97">
        <v>1</v>
      </c>
      <c r="AA619" s="97">
        <v>0</v>
      </c>
      <c r="AB619" s="97">
        <v>0</v>
      </c>
      <c r="AC619" s="97">
        <v>0</v>
      </c>
      <c r="AD619" s="97">
        <v>0</v>
      </c>
      <c r="AE619" s="97">
        <v>0</v>
      </c>
      <c r="AF619" s="97">
        <v>0</v>
      </c>
      <c r="AG619" s="97">
        <v>0</v>
      </c>
      <c r="AH619" s="97">
        <v>0</v>
      </c>
      <c r="AI619" s="97">
        <v>0</v>
      </c>
      <c r="AJ619" s="97">
        <v>0</v>
      </c>
      <c r="AK619" s="97">
        <v>1</v>
      </c>
      <c r="AL619" s="97">
        <v>1</v>
      </c>
      <c r="AM619" s="97">
        <v>1</v>
      </c>
      <c r="AN619" s="96" t="s">
        <v>487</v>
      </c>
      <c r="AO619" s="97">
        <v>6</v>
      </c>
      <c r="AP619" s="31">
        <f>IFERROR(IF(AN619="CIKDITIRO",VLOOKUP(A619,'BR DTG CIKDITIRO'!C:E,3,0),IF(FR_HITUNG_MINMAX!AN619="PESALAKAN",VLOOKUP(FR_HITUNG_MINMAX!A619,'BR DTG ADW'!C:E,3,0),IF(FR_HITUNG_MINMAX!AN619="PACUL",VLOOKUP(FR_HITUNG_MINMAX!A619,'BR DTG PACUL'!C:E,3,0),IF(FR_HITUNG_MINMAX!AN619="TRAYEMAN",VLOOKUP(FR_HITUNG_MINMAX!A619,'BR DTG TRAYEMAN'!C:E,3,0),"?")))),0)</f>
        <v>0</v>
      </c>
      <c r="AQ619" s="31">
        <f>IF(AN619="PACUL",VLOOKUP(A619,'STOK PACUL'!C:H,6,0),IF(FR_HITUNG_MINMAX!AN619="PESALAKAN",VLOOKUP(FR_HITUNG_MINMAX!A619,'STOK PESALAKAN'!C:H,6,0),IF(FR_HITUNG_MINMAX!AN619="CIKDITIRO",VLOOKUP(FR_HITUNG_MINMAX!A619,'STOK CIKDITIRO'!C:H,6,0),IF(FR_HITUNG_MINMAX!AN619="TRAYEMAN",VLOOKUP(FR_HITUNG_MINMAX!A619,'STOK TRAYEMAN'!C:H,6,0),"?"))))</f>
        <v>6</v>
      </c>
      <c r="AR619" s="25">
        <f t="shared" si="31"/>
        <v>6</v>
      </c>
      <c r="AS619" s="25">
        <f t="shared" si="30"/>
        <v>1</v>
      </c>
      <c r="AT619" s="25">
        <f t="shared" si="29"/>
        <v>3</v>
      </c>
    </row>
    <row r="620" spans="1:46" ht="30">
      <c r="A620" s="96" t="s">
        <v>272</v>
      </c>
      <c r="B620" s="96" t="s">
        <v>1025</v>
      </c>
      <c r="C620" s="96" t="s">
        <v>877</v>
      </c>
      <c r="D620" s="96" t="s">
        <v>1365</v>
      </c>
      <c r="E620" s="96" t="s">
        <v>482</v>
      </c>
      <c r="F620" s="97">
        <v>18000</v>
      </c>
      <c r="G620" s="97">
        <v>1</v>
      </c>
      <c r="H620" s="96" t="s">
        <v>30</v>
      </c>
      <c r="I620" s="96" t="s">
        <v>2</v>
      </c>
      <c r="J620" s="98">
        <v>1</v>
      </c>
      <c r="K620" s="97">
        <v>1</v>
      </c>
      <c r="L620" s="97">
        <v>0</v>
      </c>
      <c r="M620" s="97">
        <v>1</v>
      </c>
      <c r="N620" s="97">
        <v>0</v>
      </c>
      <c r="O620" s="97">
        <v>0</v>
      </c>
      <c r="P620" s="97">
        <v>0</v>
      </c>
      <c r="Q620" s="97">
        <v>0</v>
      </c>
      <c r="R620" s="97">
        <v>2</v>
      </c>
      <c r="S620" s="97">
        <v>0</v>
      </c>
      <c r="T620" s="97">
        <v>0</v>
      </c>
      <c r="U620" s="97">
        <v>0</v>
      </c>
      <c r="V620" s="97">
        <v>0</v>
      </c>
      <c r="W620" s="97">
        <v>0</v>
      </c>
      <c r="X620" s="97">
        <v>2</v>
      </c>
      <c r="Y620" s="97">
        <v>1</v>
      </c>
      <c r="Z620" s="97">
        <v>1</v>
      </c>
      <c r="AA620" s="97">
        <v>0</v>
      </c>
      <c r="AB620" s="97">
        <v>0</v>
      </c>
      <c r="AC620" s="97">
        <v>0</v>
      </c>
      <c r="AD620" s="97">
        <v>2</v>
      </c>
      <c r="AE620" s="97">
        <v>2</v>
      </c>
      <c r="AF620" s="97">
        <v>0</v>
      </c>
      <c r="AG620" s="97">
        <v>0</v>
      </c>
      <c r="AH620" s="97">
        <v>0</v>
      </c>
      <c r="AI620" s="97">
        <v>0</v>
      </c>
      <c r="AJ620" s="97">
        <v>0</v>
      </c>
      <c r="AK620" s="97">
        <v>2</v>
      </c>
      <c r="AL620" s="97">
        <v>2</v>
      </c>
      <c r="AM620" s="97">
        <v>2</v>
      </c>
      <c r="AN620" s="96" t="s">
        <v>487</v>
      </c>
      <c r="AO620" s="97">
        <v>0</v>
      </c>
      <c r="AP620" s="31">
        <f>IFERROR(IF(AN620="CIKDITIRO",VLOOKUP(A620,'BR DTG CIKDITIRO'!C:E,3,0),IF(FR_HITUNG_MINMAX!AN620="PESALAKAN",VLOOKUP(FR_HITUNG_MINMAX!A620,'BR DTG ADW'!C:E,3,0),IF(FR_HITUNG_MINMAX!AN620="PACUL",VLOOKUP(FR_HITUNG_MINMAX!A620,'BR DTG PACUL'!C:E,3,0),IF(FR_HITUNG_MINMAX!AN620="TRAYEMAN",VLOOKUP(FR_HITUNG_MINMAX!A620,'BR DTG TRAYEMAN'!C:E,3,0),"?")))),0)</f>
        <v>0</v>
      </c>
      <c r="AQ620" s="31">
        <f>IF(AN620="PACUL",VLOOKUP(A620,'STOK PACUL'!C:H,6,0),IF(FR_HITUNG_MINMAX!AN620="PESALAKAN",VLOOKUP(FR_HITUNG_MINMAX!A620,'STOK PESALAKAN'!C:H,6,0),IF(FR_HITUNG_MINMAX!AN620="CIKDITIRO",VLOOKUP(FR_HITUNG_MINMAX!A620,'STOK CIKDITIRO'!C:H,6,0),IF(FR_HITUNG_MINMAX!AN620="TRAYEMAN",VLOOKUP(FR_HITUNG_MINMAX!A620,'STOK TRAYEMAN'!C:H,6,0),"?"))))</f>
        <v>0</v>
      </c>
      <c r="AR620" s="25">
        <f t="shared" si="31"/>
        <v>0</v>
      </c>
      <c r="AS620" s="25">
        <f t="shared" si="30"/>
        <v>1</v>
      </c>
      <c r="AT620" s="25">
        <f t="shared" si="29"/>
        <v>3</v>
      </c>
    </row>
    <row r="621" spans="1:46" ht="30">
      <c r="A621" s="96" t="s">
        <v>1978</v>
      </c>
      <c r="B621" s="96" t="s">
        <v>1979</v>
      </c>
      <c r="C621" s="96" t="s">
        <v>877</v>
      </c>
      <c r="D621" s="96" t="s">
        <v>1365</v>
      </c>
      <c r="E621" s="96" t="s">
        <v>482</v>
      </c>
      <c r="F621" s="97">
        <v>22500</v>
      </c>
      <c r="G621" s="97">
        <v>1</v>
      </c>
      <c r="H621" s="96" t="s">
        <v>30</v>
      </c>
      <c r="I621" s="96" t="s">
        <v>2</v>
      </c>
      <c r="J621" s="98">
        <v>1</v>
      </c>
      <c r="K621" s="97">
        <v>1</v>
      </c>
      <c r="L621" s="97">
        <v>0</v>
      </c>
      <c r="M621" s="97">
        <v>0</v>
      </c>
      <c r="N621" s="97">
        <v>0</v>
      </c>
      <c r="O621" s="97">
        <v>0</v>
      </c>
      <c r="P621" s="97">
        <v>0</v>
      </c>
      <c r="Q621" s="97">
        <v>0</v>
      </c>
      <c r="R621" s="97">
        <v>0</v>
      </c>
      <c r="S621" s="97">
        <v>0</v>
      </c>
      <c r="T621" s="97">
        <v>1</v>
      </c>
      <c r="U621" s="97">
        <v>0</v>
      </c>
      <c r="V621" s="97">
        <v>1</v>
      </c>
      <c r="W621" s="97">
        <v>0</v>
      </c>
      <c r="X621" s="97">
        <v>1</v>
      </c>
      <c r="Y621" s="97">
        <v>0</v>
      </c>
      <c r="Z621" s="97">
        <v>0</v>
      </c>
      <c r="AA621" s="97">
        <v>0</v>
      </c>
      <c r="AB621" s="97">
        <v>0</v>
      </c>
      <c r="AC621" s="97">
        <v>0</v>
      </c>
      <c r="AD621" s="97">
        <v>0</v>
      </c>
      <c r="AE621" s="97">
        <v>0</v>
      </c>
      <c r="AF621" s="97">
        <v>1</v>
      </c>
      <c r="AG621" s="97">
        <v>0</v>
      </c>
      <c r="AH621" s="97">
        <v>1</v>
      </c>
      <c r="AI621" s="97">
        <v>1</v>
      </c>
      <c r="AJ621" s="97">
        <v>0</v>
      </c>
      <c r="AK621" s="97">
        <v>1</v>
      </c>
      <c r="AL621" s="97">
        <v>1</v>
      </c>
      <c r="AM621" s="97">
        <v>1</v>
      </c>
      <c r="AN621" s="96" t="s">
        <v>487</v>
      </c>
      <c r="AO621" s="97">
        <v>6</v>
      </c>
      <c r="AP621" s="31">
        <f>IFERROR(IF(AN621="CIKDITIRO",VLOOKUP(A621,'BR DTG CIKDITIRO'!C:E,3,0),IF(FR_HITUNG_MINMAX!AN621="PESALAKAN",VLOOKUP(FR_HITUNG_MINMAX!A621,'BR DTG ADW'!C:E,3,0),IF(FR_HITUNG_MINMAX!AN621="PACUL",VLOOKUP(FR_HITUNG_MINMAX!A621,'BR DTG PACUL'!C:E,3,0),IF(FR_HITUNG_MINMAX!AN621="TRAYEMAN",VLOOKUP(FR_HITUNG_MINMAX!A621,'BR DTG TRAYEMAN'!C:E,3,0),"?")))),0)</f>
        <v>0</v>
      </c>
      <c r="AQ621" s="31">
        <f>IF(AN621="PACUL",VLOOKUP(A621,'STOK PACUL'!C:H,6,0),IF(FR_HITUNG_MINMAX!AN621="PESALAKAN",VLOOKUP(FR_HITUNG_MINMAX!A621,'STOK PESALAKAN'!C:H,6,0),IF(FR_HITUNG_MINMAX!AN621="CIKDITIRO",VLOOKUP(FR_HITUNG_MINMAX!A621,'STOK CIKDITIRO'!C:H,6,0),IF(FR_HITUNG_MINMAX!AN621="TRAYEMAN",VLOOKUP(FR_HITUNG_MINMAX!A621,'STOK TRAYEMAN'!C:H,6,0),"?"))))</f>
        <v>6</v>
      </c>
      <c r="AR621" s="25">
        <f t="shared" si="31"/>
        <v>6</v>
      </c>
      <c r="AS621" s="25">
        <f t="shared" si="30"/>
        <v>1</v>
      </c>
      <c r="AT621" s="25">
        <f t="shared" si="29"/>
        <v>1</v>
      </c>
    </row>
    <row r="622" spans="1:46" ht="30">
      <c r="A622" s="96" t="s">
        <v>1980</v>
      </c>
      <c r="B622" s="96" t="s">
        <v>1981</v>
      </c>
      <c r="C622" s="96" t="s">
        <v>877</v>
      </c>
      <c r="D622" s="96" t="s">
        <v>1365</v>
      </c>
      <c r="E622" s="96" t="s">
        <v>482</v>
      </c>
      <c r="F622" s="97">
        <v>47000</v>
      </c>
      <c r="G622" s="97">
        <v>1</v>
      </c>
      <c r="H622" s="96" t="s">
        <v>2</v>
      </c>
      <c r="I622" s="96" t="s">
        <v>2</v>
      </c>
      <c r="J622" s="98">
        <v>1</v>
      </c>
      <c r="K622" s="97">
        <v>1</v>
      </c>
      <c r="L622" s="97">
        <v>0</v>
      </c>
      <c r="M622" s="97">
        <v>0</v>
      </c>
      <c r="N622" s="97">
        <v>0</v>
      </c>
      <c r="O622" s="97">
        <v>0</v>
      </c>
      <c r="P622" s="97">
        <v>0</v>
      </c>
      <c r="Q622" s="97">
        <v>0</v>
      </c>
      <c r="R622" s="97">
        <v>0</v>
      </c>
      <c r="S622" s="97">
        <v>0</v>
      </c>
      <c r="T622" s="97">
        <v>1</v>
      </c>
      <c r="U622" s="97">
        <v>0</v>
      </c>
      <c r="V622" s="97">
        <v>0</v>
      </c>
      <c r="W622" s="97">
        <v>0</v>
      </c>
      <c r="X622" s="97">
        <v>1</v>
      </c>
      <c r="Y622" s="97">
        <v>0</v>
      </c>
      <c r="Z622" s="97">
        <v>0</v>
      </c>
      <c r="AA622" s="97">
        <v>0</v>
      </c>
      <c r="AB622" s="97">
        <v>0</v>
      </c>
      <c r="AC622" s="97">
        <v>0</v>
      </c>
      <c r="AD622" s="97">
        <v>0</v>
      </c>
      <c r="AE622" s="97">
        <v>0</v>
      </c>
      <c r="AF622" s="97">
        <v>1</v>
      </c>
      <c r="AG622" s="97">
        <v>0</v>
      </c>
      <c r="AH622" s="97">
        <v>0</v>
      </c>
      <c r="AI622" s="97">
        <v>0</v>
      </c>
      <c r="AJ622" s="97">
        <v>0</v>
      </c>
      <c r="AK622" s="97">
        <v>1</v>
      </c>
      <c r="AL622" s="97">
        <v>1</v>
      </c>
      <c r="AM622" s="97">
        <v>1</v>
      </c>
      <c r="AN622" s="96" t="s">
        <v>487</v>
      </c>
      <c r="AO622" s="97">
        <v>1</v>
      </c>
      <c r="AP622" s="31">
        <f>IFERROR(IF(AN622="CIKDITIRO",VLOOKUP(A622,'BR DTG CIKDITIRO'!C:E,3,0),IF(FR_HITUNG_MINMAX!AN622="PESALAKAN",VLOOKUP(FR_HITUNG_MINMAX!A622,'BR DTG ADW'!C:E,3,0),IF(FR_HITUNG_MINMAX!AN622="PACUL",VLOOKUP(FR_HITUNG_MINMAX!A622,'BR DTG PACUL'!C:E,3,0),IF(FR_HITUNG_MINMAX!AN622="TRAYEMAN",VLOOKUP(FR_HITUNG_MINMAX!A622,'BR DTG TRAYEMAN'!C:E,3,0),"?")))),0)</f>
        <v>0</v>
      </c>
      <c r="AQ622" s="31">
        <f>IF(AN622="PACUL",VLOOKUP(A622,'STOK PACUL'!C:H,6,0),IF(FR_HITUNG_MINMAX!AN622="PESALAKAN",VLOOKUP(FR_HITUNG_MINMAX!A622,'STOK PESALAKAN'!C:H,6,0),IF(FR_HITUNG_MINMAX!AN622="CIKDITIRO",VLOOKUP(FR_HITUNG_MINMAX!A622,'STOK CIKDITIRO'!C:H,6,0),IF(FR_HITUNG_MINMAX!AN622="TRAYEMAN",VLOOKUP(FR_HITUNG_MINMAX!A622,'STOK TRAYEMAN'!C:H,6,0),"?"))))</f>
        <v>1</v>
      </c>
      <c r="AR622" s="25">
        <f t="shared" si="31"/>
        <v>1</v>
      </c>
      <c r="AS622" s="25">
        <f t="shared" si="30"/>
        <v>1</v>
      </c>
      <c r="AT622" s="25">
        <f t="shared" si="29"/>
        <v>1</v>
      </c>
    </row>
    <row r="623" spans="1:46" ht="30">
      <c r="A623" s="96" t="s">
        <v>273</v>
      </c>
      <c r="B623" s="96" t="s">
        <v>1026</v>
      </c>
      <c r="C623" s="96" t="s">
        <v>877</v>
      </c>
      <c r="D623" s="96" t="s">
        <v>1365</v>
      </c>
      <c r="E623" s="96" t="s">
        <v>484</v>
      </c>
      <c r="F623" s="97">
        <v>28000</v>
      </c>
      <c r="G623" s="97">
        <v>1</v>
      </c>
      <c r="H623" s="96" t="s">
        <v>30</v>
      </c>
      <c r="I623" s="96" t="s">
        <v>2</v>
      </c>
      <c r="J623" s="98">
        <v>1</v>
      </c>
      <c r="K623" s="97">
        <v>1</v>
      </c>
      <c r="L623" s="97">
        <v>2</v>
      </c>
      <c r="M623" s="97">
        <v>1</v>
      </c>
      <c r="N623" s="97">
        <v>0</v>
      </c>
      <c r="O623" s="97">
        <v>1</v>
      </c>
      <c r="P623" s="97">
        <v>0</v>
      </c>
      <c r="Q623" s="97">
        <v>0</v>
      </c>
      <c r="R623" s="97">
        <v>0</v>
      </c>
      <c r="S623" s="97">
        <v>0</v>
      </c>
      <c r="T623" s="97">
        <v>1</v>
      </c>
      <c r="U623" s="97">
        <v>0</v>
      </c>
      <c r="V623" s="97">
        <v>0</v>
      </c>
      <c r="W623" s="97">
        <v>0</v>
      </c>
      <c r="X623" s="97">
        <v>2</v>
      </c>
      <c r="Y623" s="97">
        <v>3</v>
      </c>
      <c r="Z623" s="97">
        <v>1</v>
      </c>
      <c r="AA623" s="97">
        <v>1</v>
      </c>
      <c r="AB623" s="97">
        <v>1</v>
      </c>
      <c r="AC623" s="97">
        <v>0</v>
      </c>
      <c r="AD623" s="97">
        <v>0</v>
      </c>
      <c r="AE623" s="97">
        <v>0</v>
      </c>
      <c r="AF623" s="97">
        <v>1</v>
      </c>
      <c r="AG623" s="97">
        <v>0</v>
      </c>
      <c r="AH623" s="97">
        <v>0</v>
      </c>
      <c r="AI623" s="97">
        <v>0</v>
      </c>
      <c r="AJ623" s="97">
        <v>2</v>
      </c>
      <c r="AK623" s="97">
        <v>3</v>
      </c>
      <c r="AL623" s="97">
        <v>2</v>
      </c>
      <c r="AM623" s="97">
        <v>3</v>
      </c>
      <c r="AN623" s="96" t="s">
        <v>487</v>
      </c>
      <c r="AO623" s="97">
        <v>1</v>
      </c>
      <c r="AP623" s="31">
        <f>IFERROR(IF(AN623="CIKDITIRO",VLOOKUP(A623,'BR DTG CIKDITIRO'!C:E,3,0),IF(FR_HITUNG_MINMAX!AN623="PESALAKAN",VLOOKUP(FR_HITUNG_MINMAX!A623,'BR DTG ADW'!C:E,3,0),IF(FR_HITUNG_MINMAX!AN623="PACUL",VLOOKUP(FR_HITUNG_MINMAX!A623,'BR DTG PACUL'!C:E,3,0),IF(FR_HITUNG_MINMAX!AN623="TRAYEMAN",VLOOKUP(FR_HITUNG_MINMAX!A623,'BR DTG TRAYEMAN'!C:E,3,0),"?")))),0)</f>
        <v>0</v>
      </c>
      <c r="AQ623" s="31">
        <f>IF(AN623="PACUL",VLOOKUP(A623,'STOK PACUL'!C:H,6,0),IF(FR_HITUNG_MINMAX!AN623="PESALAKAN",VLOOKUP(FR_HITUNG_MINMAX!A623,'STOK PESALAKAN'!C:H,6,0),IF(FR_HITUNG_MINMAX!AN623="CIKDITIRO",VLOOKUP(FR_HITUNG_MINMAX!A623,'STOK CIKDITIRO'!C:H,6,0),IF(FR_HITUNG_MINMAX!AN623="TRAYEMAN",VLOOKUP(FR_HITUNG_MINMAX!A623,'STOK TRAYEMAN'!C:H,6,0),"?"))))</f>
        <v>1</v>
      </c>
      <c r="AR623" s="25">
        <f t="shared" si="31"/>
        <v>1</v>
      </c>
      <c r="AS623" s="25">
        <f t="shared" si="30"/>
        <v>1</v>
      </c>
      <c r="AT623" s="25">
        <f t="shared" si="29"/>
        <v>1</v>
      </c>
    </row>
    <row r="624" spans="1:46" ht="30">
      <c r="A624" s="96" t="s">
        <v>275</v>
      </c>
      <c r="B624" s="96" t="s">
        <v>1028</v>
      </c>
      <c r="C624" s="96" t="s">
        <v>877</v>
      </c>
      <c r="D624" s="96" t="s">
        <v>1365</v>
      </c>
      <c r="E624" s="96" t="s">
        <v>485</v>
      </c>
      <c r="F624" s="97">
        <v>14000</v>
      </c>
      <c r="G624" s="97">
        <v>1</v>
      </c>
      <c r="H624" s="96" t="s">
        <v>30</v>
      </c>
      <c r="I624" s="96" t="s">
        <v>2</v>
      </c>
      <c r="J624" s="98">
        <v>1</v>
      </c>
      <c r="K624" s="97">
        <v>1</v>
      </c>
      <c r="L624" s="97">
        <v>0</v>
      </c>
      <c r="M624" s="97">
        <v>2</v>
      </c>
      <c r="N624" s="97">
        <v>0</v>
      </c>
      <c r="O624" s="97">
        <v>2</v>
      </c>
      <c r="P624" s="97">
        <v>0</v>
      </c>
      <c r="Q624" s="97">
        <v>1</v>
      </c>
      <c r="R624" s="97">
        <v>2</v>
      </c>
      <c r="S624" s="97">
        <v>0</v>
      </c>
      <c r="T624" s="97">
        <v>2</v>
      </c>
      <c r="U624" s="97">
        <v>0</v>
      </c>
      <c r="V624" s="97">
        <v>0</v>
      </c>
      <c r="W624" s="97">
        <v>1</v>
      </c>
      <c r="X624" s="97">
        <v>2</v>
      </c>
      <c r="Y624" s="97">
        <v>2</v>
      </c>
      <c r="Z624" s="97">
        <v>2</v>
      </c>
      <c r="AA624" s="97">
        <v>2</v>
      </c>
      <c r="AB624" s="97">
        <v>2</v>
      </c>
      <c r="AC624" s="97">
        <v>1</v>
      </c>
      <c r="AD624" s="97">
        <v>3</v>
      </c>
      <c r="AE624" s="97">
        <v>2</v>
      </c>
      <c r="AF624" s="97">
        <v>2</v>
      </c>
      <c r="AG624" s="97">
        <v>0</v>
      </c>
      <c r="AH624" s="97">
        <v>0</v>
      </c>
      <c r="AI624" s="97">
        <v>1</v>
      </c>
      <c r="AJ624" s="97">
        <v>1</v>
      </c>
      <c r="AK624" s="97">
        <v>3</v>
      </c>
      <c r="AL624" s="97">
        <v>2</v>
      </c>
      <c r="AM624" s="97">
        <v>3</v>
      </c>
      <c r="AN624" s="96" t="s">
        <v>487</v>
      </c>
      <c r="AO624" s="97">
        <v>9</v>
      </c>
      <c r="AP624" s="31">
        <f>IFERROR(IF(AN624="CIKDITIRO",VLOOKUP(A624,'BR DTG CIKDITIRO'!C:E,3,0),IF(FR_HITUNG_MINMAX!AN624="PESALAKAN",VLOOKUP(FR_HITUNG_MINMAX!A624,'BR DTG ADW'!C:E,3,0),IF(FR_HITUNG_MINMAX!AN624="PACUL",VLOOKUP(FR_HITUNG_MINMAX!A624,'BR DTG PACUL'!C:E,3,0),IF(FR_HITUNG_MINMAX!AN624="TRAYEMAN",VLOOKUP(FR_HITUNG_MINMAX!A624,'BR DTG TRAYEMAN'!C:E,3,0),"?")))),0)</f>
        <v>0</v>
      </c>
      <c r="AQ624" s="31">
        <f>IF(AN624="PACUL",VLOOKUP(A624,'STOK PACUL'!C:H,6,0),IF(FR_HITUNG_MINMAX!AN624="PESALAKAN",VLOOKUP(FR_HITUNG_MINMAX!A624,'STOK PESALAKAN'!C:H,6,0),IF(FR_HITUNG_MINMAX!AN624="CIKDITIRO",VLOOKUP(FR_HITUNG_MINMAX!A624,'STOK CIKDITIRO'!C:H,6,0),IF(FR_HITUNG_MINMAX!AN624="TRAYEMAN",VLOOKUP(FR_HITUNG_MINMAX!A624,'STOK TRAYEMAN'!C:H,6,0),"?"))))</f>
        <v>9</v>
      </c>
      <c r="AR624" s="25">
        <f t="shared" si="31"/>
        <v>9</v>
      </c>
      <c r="AS624" s="25">
        <f t="shared" si="30"/>
        <v>1</v>
      </c>
      <c r="AT624" s="25">
        <f t="shared" si="29"/>
        <v>4</v>
      </c>
    </row>
    <row r="625" spans="1:46" ht="30">
      <c r="A625" s="96" t="s">
        <v>276</v>
      </c>
      <c r="B625" s="96" t="s">
        <v>1029</v>
      </c>
      <c r="C625" s="96" t="s">
        <v>877</v>
      </c>
      <c r="D625" s="96" t="s">
        <v>1365</v>
      </c>
      <c r="E625" s="96" t="s">
        <v>482</v>
      </c>
      <c r="F625" s="97">
        <v>19500</v>
      </c>
      <c r="G625" s="97">
        <v>1</v>
      </c>
      <c r="H625" s="96" t="s">
        <v>30</v>
      </c>
      <c r="I625" s="96" t="s">
        <v>2</v>
      </c>
      <c r="J625" s="98">
        <v>1</v>
      </c>
      <c r="K625" s="97">
        <v>1</v>
      </c>
      <c r="L625" s="97">
        <v>1</v>
      </c>
      <c r="M625" s="97">
        <v>0</v>
      </c>
      <c r="N625" s="97">
        <v>0</v>
      </c>
      <c r="O625" s="97">
        <v>0</v>
      </c>
      <c r="P625" s="97">
        <v>0</v>
      </c>
      <c r="Q625" s="97">
        <v>0</v>
      </c>
      <c r="R625" s="97">
        <v>0</v>
      </c>
      <c r="S625" s="97">
        <v>1</v>
      </c>
      <c r="T625" s="97">
        <v>0</v>
      </c>
      <c r="U625" s="97">
        <v>0</v>
      </c>
      <c r="V625" s="97">
        <v>0</v>
      </c>
      <c r="W625" s="97">
        <v>0</v>
      </c>
      <c r="X625" s="97">
        <v>1</v>
      </c>
      <c r="Y625" s="97">
        <v>1</v>
      </c>
      <c r="Z625" s="97">
        <v>0</v>
      </c>
      <c r="AA625" s="97">
        <v>0</v>
      </c>
      <c r="AB625" s="97">
        <v>0</v>
      </c>
      <c r="AC625" s="97">
        <v>0</v>
      </c>
      <c r="AD625" s="97">
        <v>0</v>
      </c>
      <c r="AE625" s="97">
        <v>1</v>
      </c>
      <c r="AF625" s="97">
        <v>1</v>
      </c>
      <c r="AG625" s="97">
        <v>1</v>
      </c>
      <c r="AH625" s="97">
        <v>0</v>
      </c>
      <c r="AI625" s="97">
        <v>0</v>
      </c>
      <c r="AJ625" s="97">
        <v>1</v>
      </c>
      <c r="AK625" s="97">
        <v>1</v>
      </c>
      <c r="AL625" s="97">
        <v>1</v>
      </c>
      <c r="AM625" s="97">
        <v>1</v>
      </c>
      <c r="AN625" s="96" t="s">
        <v>487</v>
      </c>
      <c r="AO625" s="97">
        <v>1</v>
      </c>
      <c r="AP625" s="31">
        <f>IFERROR(IF(AN625="CIKDITIRO",VLOOKUP(A625,'BR DTG CIKDITIRO'!C:E,3,0),IF(FR_HITUNG_MINMAX!AN625="PESALAKAN",VLOOKUP(FR_HITUNG_MINMAX!A625,'BR DTG ADW'!C:E,3,0),IF(FR_HITUNG_MINMAX!AN625="PACUL",VLOOKUP(FR_HITUNG_MINMAX!A625,'BR DTG PACUL'!C:E,3,0),IF(FR_HITUNG_MINMAX!AN625="TRAYEMAN",VLOOKUP(FR_HITUNG_MINMAX!A625,'BR DTG TRAYEMAN'!C:E,3,0),"?")))),0)</f>
        <v>0</v>
      </c>
      <c r="AQ625" s="31">
        <f>IF(AN625="PACUL",VLOOKUP(A625,'STOK PACUL'!C:H,6,0),IF(FR_HITUNG_MINMAX!AN625="PESALAKAN",VLOOKUP(FR_HITUNG_MINMAX!A625,'STOK PESALAKAN'!C:H,6,0),IF(FR_HITUNG_MINMAX!AN625="CIKDITIRO",VLOOKUP(FR_HITUNG_MINMAX!A625,'STOK CIKDITIRO'!C:H,6,0),IF(FR_HITUNG_MINMAX!AN625="TRAYEMAN",VLOOKUP(FR_HITUNG_MINMAX!A625,'STOK TRAYEMAN'!C:H,6,0),"?"))))</f>
        <v>1</v>
      </c>
      <c r="AR625" s="25">
        <f t="shared" si="31"/>
        <v>1</v>
      </c>
      <c r="AS625" s="25">
        <f t="shared" si="30"/>
        <v>1</v>
      </c>
      <c r="AT625" s="25">
        <f t="shared" si="29"/>
        <v>3</v>
      </c>
    </row>
    <row r="626" spans="1:46" ht="30">
      <c r="A626" s="96" t="s">
        <v>277</v>
      </c>
      <c r="B626" s="96" t="s">
        <v>1030</v>
      </c>
      <c r="C626" s="96" t="s">
        <v>877</v>
      </c>
      <c r="D626" s="96" t="s">
        <v>1365</v>
      </c>
      <c r="E626" s="96" t="s">
        <v>482</v>
      </c>
      <c r="F626" s="97">
        <v>24000</v>
      </c>
      <c r="G626" s="97">
        <v>1</v>
      </c>
      <c r="H626" s="96" t="s">
        <v>30</v>
      </c>
      <c r="I626" s="96" t="s">
        <v>1185</v>
      </c>
      <c r="J626" s="98">
        <v>1</v>
      </c>
      <c r="K626" s="97">
        <v>1</v>
      </c>
      <c r="L626" s="97">
        <v>0</v>
      </c>
      <c r="M626" s="97">
        <v>0</v>
      </c>
      <c r="N626" s="97">
        <v>0</v>
      </c>
      <c r="O626" s="97">
        <v>0</v>
      </c>
      <c r="P626" s="97">
        <v>0</v>
      </c>
      <c r="Q626" s="97">
        <v>0</v>
      </c>
      <c r="R626" s="97">
        <v>0</v>
      </c>
      <c r="S626" s="97">
        <v>0</v>
      </c>
      <c r="T626" s="97">
        <v>0</v>
      </c>
      <c r="U626" s="97">
        <v>1</v>
      </c>
      <c r="V626" s="97">
        <v>1</v>
      </c>
      <c r="W626" s="97">
        <v>0</v>
      </c>
      <c r="X626" s="97">
        <v>1</v>
      </c>
      <c r="Y626" s="97">
        <v>0</v>
      </c>
      <c r="Z626" s="97">
        <v>0</v>
      </c>
      <c r="AA626" s="97">
        <v>0</v>
      </c>
      <c r="AB626" s="97">
        <v>0</v>
      </c>
      <c r="AC626" s="97">
        <v>0</v>
      </c>
      <c r="AD626" s="97">
        <v>0</v>
      </c>
      <c r="AE626" s="97">
        <v>0</v>
      </c>
      <c r="AF626" s="97">
        <v>0</v>
      </c>
      <c r="AG626" s="97">
        <v>1</v>
      </c>
      <c r="AH626" s="97">
        <v>2</v>
      </c>
      <c r="AI626" s="97">
        <v>1</v>
      </c>
      <c r="AJ626" s="97">
        <v>0</v>
      </c>
      <c r="AK626" s="97">
        <v>2</v>
      </c>
      <c r="AL626" s="97">
        <v>1</v>
      </c>
      <c r="AM626" s="97">
        <v>2</v>
      </c>
      <c r="AN626" s="96" t="s">
        <v>487</v>
      </c>
      <c r="AO626" s="97">
        <v>2</v>
      </c>
      <c r="AP626" s="31">
        <f>IFERROR(IF(AN626="CIKDITIRO",VLOOKUP(A626,'BR DTG CIKDITIRO'!C:E,3,0),IF(FR_HITUNG_MINMAX!AN626="PESALAKAN",VLOOKUP(FR_HITUNG_MINMAX!A626,'BR DTG ADW'!C:E,3,0),IF(FR_HITUNG_MINMAX!AN626="PACUL",VLOOKUP(FR_HITUNG_MINMAX!A626,'BR DTG PACUL'!C:E,3,0),IF(FR_HITUNG_MINMAX!AN626="TRAYEMAN",VLOOKUP(FR_HITUNG_MINMAX!A626,'BR DTG TRAYEMAN'!C:E,3,0),"?")))),0)</f>
        <v>0</v>
      </c>
      <c r="AQ626" s="31">
        <f>IF(AN626="PACUL",VLOOKUP(A626,'STOK PACUL'!C:H,6,0),IF(FR_HITUNG_MINMAX!AN626="PESALAKAN",VLOOKUP(FR_HITUNG_MINMAX!A626,'STOK PESALAKAN'!C:H,6,0),IF(FR_HITUNG_MINMAX!AN626="CIKDITIRO",VLOOKUP(FR_HITUNG_MINMAX!A626,'STOK CIKDITIRO'!C:H,6,0),IF(FR_HITUNG_MINMAX!AN626="TRAYEMAN",VLOOKUP(FR_HITUNG_MINMAX!A626,'STOK TRAYEMAN'!C:H,6,0),"?"))))</f>
        <v>2</v>
      </c>
      <c r="AR626" s="25">
        <f t="shared" si="31"/>
        <v>2</v>
      </c>
      <c r="AS626" s="25">
        <f t="shared" si="30"/>
        <v>1</v>
      </c>
      <c r="AT626" s="25">
        <f t="shared" si="29"/>
        <v>2</v>
      </c>
    </row>
    <row r="627" spans="1:46" ht="30">
      <c r="A627" s="96" t="s">
        <v>278</v>
      </c>
      <c r="B627" s="96" t="s">
        <v>1031</v>
      </c>
      <c r="C627" s="96" t="s">
        <v>877</v>
      </c>
      <c r="D627" s="96" t="s">
        <v>1365</v>
      </c>
      <c r="E627" s="96" t="s">
        <v>485</v>
      </c>
      <c r="F627" s="97">
        <v>55250</v>
      </c>
      <c r="G627" s="97">
        <v>1</v>
      </c>
      <c r="H627" s="96" t="s">
        <v>2</v>
      </c>
      <c r="I627" s="96" t="s">
        <v>2</v>
      </c>
      <c r="J627" s="98">
        <v>1</v>
      </c>
      <c r="K627" s="97">
        <v>1</v>
      </c>
      <c r="L627" s="97">
        <v>2</v>
      </c>
      <c r="M627" s="97">
        <v>0</v>
      </c>
      <c r="N627" s="97">
        <v>1</v>
      </c>
      <c r="O627" s="97">
        <v>1</v>
      </c>
      <c r="P627" s="97">
        <v>0</v>
      </c>
      <c r="Q627" s="97">
        <v>1</v>
      </c>
      <c r="R627" s="97">
        <v>2</v>
      </c>
      <c r="S627" s="97">
        <v>1</v>
      </c>
      <c r="T627" s="97">
        <v>0</v>
      </c>
      <c r="U627" s="97">
        <v>0</v>
      </c>
      <c r="V627" s="97">
        <v>0</v>
      </c>
      <c r="W627" s="97">
        <v>0</v>
      </c>
      <c r="X627" s="97">
        <v>2</v>
      </c>
      <c r="Y627" s="97">
        <v>2</v>
      </c>
      <c r="Z627" s="97">
        <v>1</v>
      </c>
      <c r="AA627" s="97">
        <v>2</v>
      </c>
      <c r="AB627" s="97">
        <v>1</v>
      </c>
      <c r="AC627" s="97">
        <v>1</v>
      </c>
      <c r="AD627" s="97">
        <v>3</v>
      </c>
      <c r="AE627" s="97">
        <v>3</v>
      </c>
      <c r="AF627" s="97">
        <v>1</v>
      </c>
      <c r="AG627" s="97">
        <v>1</v>
      </c>
      <c r="AH627" s="97">
        <v>0</v>
      </c>
      <c r="AI627" s="97">
        <v>0</v>
      </c>
      <c r="AJ627" s="97">
        <v>2</v>
      </c>
      <c r="AK627" s="97">
        <v>3</v>
      </c>
      <c r="AL627" s="97">
        <v>2</v>
      </c>
      <c r="AM627" s="97">
        <v>3</v>
      </c>
      <c r="AN627" s="96" t="s">
        <v>487</v>
      </c>
      <c r="AO627" s="97">
        <v>7</v>
      </c>
      <c r="AP627" s="31">
        <f>IFERROR(IF(AN627="CIKDITIRO",VLOOKUP(A627,'BR DTG CIKDITIRO'!C:E,3,0),IF(FR_HITUNG_MINMAX!AN627="PESALAKAN",VLOOKUP(FR_HITUNG_MINMAX!A627,'BR DTG ADW'!C:E,3,0),IF(FR_HITUNG_MINMAX!AN627="PACUL",VLOOKUP(FR_HITUNG_MINMAX!A627,'BR DTG PACUL'!C:E,3,0),IF(FR_HITUNG_MINMAX!AN627="TRAYEMAN",VLOOKUP(FR_HITUNG_MINMAX!A627,'BR DTG TRAYEMAN'!C:E,3,0),"?")))),0)</f>
        <v>0</v>
      </c>
      <c r="AQ627" s="31">
        <f>IF(AN627="PACUL",VLOOKUP(A627,'STOK PACUL'!C:H,6,0),IF(FR_HITUNG_MINMAX!AN627="PESALAKAN",VLOOKUP(FR_HITUNG_MINMAX!A627,'STOK PESALAKAN'!C:H,6,0),IF(FR_HITUNG_MINMAX!AN627="CIKDITIRO",VLOOKUP(FR_HITUNG_MINMAX!A627,'STOK CIKDITIRO'!C:H,6,0),IF(FR_HITUNG_MINMAX!AN627="TRAYEMAN",VLOOKUP(FR_HITUNG_MINMAX!A627,'STOK TRAYEMAN'!C:H,6,0),"?"))))</f>
        <v>7</v>
      </c>
      <c r="AR627" s="25">
        <f t="shared" si="31"/>
        <v>7</v>
      </c>
      <c r="AS627" s="25">
        <f t="shared" si="30"/>
        <v>1</v>
      </c>
      <c r="AT627" s="25">
        <f t="shared" si="29"/>
        <v>3</v>
      </c>
    </row>
    <row r="628" spans="1:46" ht="30">
      <c r="A628" s="96" t="s">
        <v>280</v>
      </c>
      <c r="B628" s="96" t="s">
        <v>1033</v>
      </c>
      <c r="C628" s="96" t="s">
        <v>877</v>
      </c>
      <c r="D628" s="96" t="s">
        <v>1365</v>
      </c>
      <c r="E628" s="96" t="s">
        <v>484</v>
      </c>
      <c r="F628" s="97">
        <v>33000</v>
      </c>
      <c r="G628" s="97">
        <v>1</v>
      </c>
      <c r="H628" s="96" t="s">
        <v>30</v>
      </c>
      <c r="I628" s="96" t="s">
        <v>2</v>
      </c>
      <c r="J628" s="98">
        <v>1</v>
      </c>
      <c r="K628" s="97">
        <v>1</v>
      </c>
      <c r="L628" s="97">
        <v>1</v>
      </c>
      <c r="M628" s="97">
        <v>0</v>
      </c>
      <c r="N628" s="97">
        <v>1</v>
      </c>
      <c r="O628" s="97">
        <v>1</v>
      </c>
      <c r="P628" s="97">
        <v>0</v>
      </c>
      <c r="Q628" s="97">
        <v>0</v>
      </c>
      <c r="R628" s="97">
        <v>0</v>
      </c>
      <c r="S628" s="97">
        <v>0</v>
      </c>
      <c r="T628" s="97">
        <v>1</v>
      </c>
      <c r="U628" s="97">
        <v>1</v>
      </c>
      <c r="V628" s="97">
        <v>1</v>
      </c>
      <c r="W628" s="97">
        <v>0</v>
      </c>
      <c r="X628" s="97">
        <v>1</v>
      </c>
      <c r="Y628" s="97">
        <v>1</v>
      </c>
      <c r="Z628" s="97">
        <v>1</v>
      </c>
      <c r="AA628" s="97">
        <v>2</v>
      </c>
      <c r="AB628" s="97">
        <v>1</v>
      </c>
      <c r="AC628" s="97">
        <v>0</v>
      </c>
      <c r="AD628" s="97">
        <v>0</v>
      </c>
      <c r="AE628" s="97">
        <v>0</v>
      </c>
      <c r="AF628" s="97">
        <v>1</v>
      </c>
      <c r="AG628" s="97">
        <v>1</v>
      </c>
      <c r="AH628" s="97">
        <v>2</v>
      </c>
      <c r="AI628" s="97">
        <v>1</v>
      </c>
      <c r="AJ628" s="97">
        <v>1</v>
      </c>
      <c r="AK628" s="97">
        <v>2</v>
      </c>
      <c r="AL628" s="97">
        <v>1</v>
      </c>
      <c r="AM628" s="97">
        <v>2</v>
      </c>
      <c r="AN628" s="96" t="s">
        <v>487</v>
      </c>
      <c r="AO628" s="97">
        <v>1</v>
      </c>
      <c r="AP628" s="31">
        <f>IFERROR(IF(AN628="CIKDITIRO",VLOOKUP(A628,'BR DTG CIKDITIRO'!C:E,3,0),IF(FR_HITUNG_MINMAX!AN628="PESALAKAN",VLOOKUP(FR_HITUNG_MINMAX!A628,'BR DTG ADW'!C:E,3,0),IF(FR_HITUNG_MINMAX!AN628="PACUL",VLOOKUP(FR_HITUNG_MINMAX!A628,'BR DTG PACUL'!C:E,3,0),IF(FR_HITUNG_MINMAX!AN628="TRAYEMAN",VLOOKUP(FR_HITUNG_MINMAX!A628,'BR DTG TRAYEMAN'!C:E,3,0),"?")))),0)</f>
        <v>0</v>
      </c>
      <c r="AQ628" s="31">
        <f>IF(AN628="PACUL",VLOOKUP(A628,'STOK PACUL'!C:H,6,0),IF(FR_HITUNG_MINMAX!AN628="PESALAKAN",VLOOKUP(FR_HITUNG_MINMAX!A628,'STOK PESALAKAN'!C:H,6,0),IF(FR_HITUNG_MINMAX!AN628="CIKDITIRO",VLOOKUP(FR_HITUNG_MINMAX!A628,'STOK CIKDITIRO'!C:H,6,0),IF(FR_HITUNG_MINMAX!AN628="TRAYEMAN",VLOOKUP(FR_HITUNG_MINMAX!A628,'STOK TRAYEMAN'!C:H,6,0),"?"))))</f>
        <v>1</v>
      </c>
      <c r="AR628" s="25">
        <f t="shared" si="31"/>
        <v>1</v>
      </c>
      <c r="AS628" s="25">
        <f t="shared" si="30"/>
        <v>1</v>
      </c>
      <c r="AT628" s="25">
        <f t="shared" si="29"/>
        <v>3</v>
      </c>
    </row>
    <row r="629" spans="1:46" ht="30">
      <c r="A629" s="96" t="s">
        <v>281</v>
      </c>
      <c r="B629" s="96" t="s">
        <v>1034</v>
      </c>
      <c r="C629" s="96" t="s">
        <v>877</v>
      </c>
      <c r="D629" s="96" t="s">
        <v>1365</v>
      </c>
      <c r="E629" s="96" t="s">
        <v>484</v>
      </c>
      <c r="F629" s="97">
        <v>51000</v>
      </c>
      <c r="G629" s="97">
        <v>1</v>
      </c>
      <c r="H629" s="96" t="s">
        <v>30</v>
      </c>
      <c r="I629" s="96" t="s">
        <v>2</v>
      </c>
      <c r="J629" s="98" t="s">
        <v>1366</v>
      </c>
      <c r="K629" s="97">
        <v>1</v>
      </c>
      <c r="L629" s="97">
        <v>1</v>
      </c>
      <c r="M629" s="97">
        <v>0</v>
      </c>
      <c r="N629" s="97">
        <v>1</v>
      </c>
      <c r="O629" s="97">
        <v>1</v>
      </c>
      <c r="P629" s="97">
        <v>0</v>
      </c>
      <c r="Q629" s="97">
        <v>0</v>
      </c>
      <c r="R629" s="97">
        <v>0</v>
      </c>
      <c r="S629" s="97">
        <v>0</v>
      </c>
      <c r="T629" s="97">
        <v>1</v>
      </c>
      <c r="U629" s="97">
        <v>1</v>
      </c>
      <c r="V629" s="97">
        <v>1</v>
      </c>
      <c r="W629" s="97">
        <v>0</v>
      </c>
      <c r="X629" s="97">
        <v>1</v>
      </c>
      <c r="Y629" s="97">
        <v>1</v>
      </c>
      <c r="Z629" s="97">
        <v>1</v>
      </c>
      <c r="AA629" s="97">
        <v>2</v>
      </c>
      <c r="AB629" s="97">
        <v>1</v>
      </c>
      <c r="AC629" s="97">
        <v>0</v>
      </c>
      <c r="AD629" s="97">
        <v>0</v>
      </c>
      <c r="AE629" s="97">
        <v>0</v>
      </c>
      <c r="AF629" s="97">
        <v>1</v>
      </c>
      <c r="AG629" s="97">
        <v>1</v>
      </c>
      <c r="AH629" s="97">
        <v>2</v>
      </c>
      <c r="AI629" s="97">
        <v>1</v>
      </c>
      <c r="AJ629" s="97">
        <v>1</v>
      </c>
      <c r="AK629" s="97">
        <v>2</v>
      </c>
      <c r="AL629" s="97">
        <v>1</v>
      </c>
      <c r="AM629" s="97">
        <v>2</v>
      </c>
      <c r="AN629" s="96" t="s">
        <v>487</v>
      </c>
      <c r="AO629" s="97">
        <v>4</v>
      </c>
      <c r="AP629" s="31">
        <f>IFERROR(IF(AN629="CIKDITIRO",VLOOKUP(A629,'BR DTG CIKDITIRO'!C:E,3,0),IF(FR_HITUNG_MINMAX!AN629="PESALAKAN",VLOOKUP(FR_HITUNG_MINMAX!A629,'BR DTG ADW'!C:E,3,0),IF(FR_HITUNG_MINMAX!AN629="PACUL",VLOOKUP(FR_HITUNG_MINMAX!A629,'BR DTG PACUL'!C:E,3,0),IF(FR_HITUNG_MINMAX!AN629="TRAYEMAN",VLOOKUP(FR_HITUNG_MINMAX!A629,'BR DTG TRAYEMAN'!C:E,3,0),"?")))),0)</f>
        <v>0</v>
      </c>
      <c r="AQ629" s="31">
        <f>IF(AN629="PACUL",VLOOKUP(A629,'STOK PACUL'!C:H,6,0),IF(FR_HITUNG_MINMAX!AN629="PESALAKAN",VLOOKUP(FR_HITUNG_MINMAX!A629,'STOK PESALAKAN'!C:H,6,0),IF(FR_HITUNG_MINMAX!AN629="CIKDITIRO",VLOOKUP(FR_HITUNG_MINMAX!A629,'STOK CIKDITIRO'!C:H,6,0),IF(FR_HITUNG_MINMAX!AN629="TRAYEMAN",VLOOKUP(FR_HITUNG_MINMAX!A629,'STOK TRAYEMAN'!C:H,6,0),"?"))))</f>
        <v>4</v>
      </c>
      <c r="AR629" s="25">
        <f t="shared" si="31"/>
        <v>4</v>
      </c>
      <c r="AS629" s="25">
        <f t="shared" si="30"/>
        <v>1</v>
      </c>
      <c r="AT629" s="25">
        <f t="shared" si="29"/>
        <v>3</v>
      </c>
    </row>
    <row r="630" spans="1:46" ht="30">
      <c r="A630" s="96" t="s">
        <v>553</v>
      </c>
      <c r="B630" s="96" t="s">
        <v>1035</v>
      </c>
      <c r="C630" s="96" t="s">
        <v>877</v>
      </c>
      <c r="D630" s="96" t="s">
        <v>1365</v>
      </c>
      <c r="E630" s="96" t="s">
        <v>482</v>
      </c>
      <c r="F630" s="97">
        <v>48380</v>
      </c>
      <c r="G630" s="97">
        <v>1</v>
      </c>
      <c r="H630" s="96" t="s">
        <v>31</v>
      </c>
      <c r="I630" s="96" t="s">
        <v>2</v>
      </c>
      <c r="J630" s="98" t="s">
        <v>1366</v>
      </c>
      <c r="K630" s="97">
        <v>1</v>
      </c>
      <c r="L630" s="97">
        <v>0</v>
      </c>
      <c r="M630" s="97">
        <v>0</v>
      </c>
      <c r="N630" s="97">
        <v>0</v>
      </c>
      <c r="O630" s="97">
        <v>0</v>
      </c>
      <c r="P630" s="97">
        <v>0</v>
      </c>
      <c r="Q630" s="97">
        <v>1</v>
      </c>
      <c r="R630" s="97">
        <v>0</v>
      </c>
      <c r="S630" s="97">
        <v>1</v>
      </c>
      <c r="T630" s="97">
        <v>0</v>
      </c>
      <c r="U630" s="97">
        <v>0</v>
      </c>
      <c r="V630" s="97">
        <v>0</v>
      </c>
      <c r="W630" s="97">
        <v>0</v>
      </c>
      <c r="X630" s="97">
        <v>1</v>
      </c>
      <c r="Y630" s="97">
        <v>0</v>
      </c>
      <c r="Z630" s="97">
        <v>0</v>
      </c>
      <c r="AA630" s="97">
        <v>0</v>
      </c>
      <c r="AB630" s="97">
        <v>0</v>
      </c>
      <c r="AC630" s="97">
        <v>1</v>
      </c>
      <c r="AD630" s="97">
        <v>1</v>
      </c>
      <c r="AE630" s="97">
        <v>1</v>
      </c>
      <c r="AF630" s="97">
        <v>1</v>
      </c>
      <c r="AG630" s="97">
        <v>1</v>
      </c>
      <c r="AH630" s="97">
        <v>0</v>
      </c>
      <c r="AI630" s="97">
        <v>0</v>
      </c>
      <c r="AJ630" s="97">
        <v>0</v>
      </c>
      <c r="AK630" s="97">
        <v>1</v>
      </c>
      <c r="AL630" s="97">
        <v>1</v>
      </c>
      <c r="AM630" s="97">
        <v>1</v>
      </c>
      <c r="AN630" s="96" t="s">
        <v>487</v>
      </c>
      <c r="AO630" s="97">
        <v>1</v>
      </c>
      <c r="AP630" s="31">
        <f>IFERROR(IF(AN630="CIKDITIRO",VLOOKUP(A630,'BR DTG CIKDITIRO'!C:E,3,0),IF(FR_HITUNG_MINMAX!AN630="PESALAKAN",VLOOKUP(FR_HITUNG_MINMAX!A630,'BR DTG ADW'!C:E,3,0),IF(FR_HITUNG_MINMAX!AN630="PACUL",VLOOKUP(FR_HITUNG_MINMAX!A630,'BR DTG PACUL'!C:E,3,0),IF(FR_HITUNG_MINMAX!AN630="TRAYEMAN",VLOOKUP(FR_HITUNG_MINMAX!A630,'BR DTG TRAYEMAN'!C:E,3,0),"?")))),0)</f>
        <v>0</v>
      </c>
      <c r="AQ630" s="31">
        <f>IF(AN630="PACUL",VLOOKUP(A630,'STOK PACUL'!C:H,6,0),IF(FR_HITUNG_MINMAX!AN630="PESALAKAN",VLOOKUP(FR_HITUNG_MINMAX!A630,'STOK PESALAKAN'!C:H,6,0),IF(FR_HITUNG_MINMAX!AN630="CIKDITIRO",VLOOKUP(FR_HITUNG_MINMAX!A630,'STOK CIKDITIRO'!C:H,6,0),IF(FR_HITUNG_MINMAX!AN630="TRAYEMAN",VLOOKUP(FR_HITUNG_MINMAX!A630,'STOK TRAYEMAN'!C:H,6,0),"?"))))</f>
        <v>1</v>
      </c>
      <c r="AR630" s="25">
        <f t="shared" si="31"/>
        <v>1</v>
      </c>
      <c r="AS630" s="25">
        <f t="shared" si="30"/>
        <v>1</v>
      </c>
      <c r="AT630" s="25">
        <f t="shared" si="29"/>
        <v>3</v>
      </c>
    </row>
    <row r="631" spans="1:46" ht="30">
      <c r="A631" s="96" t="s">
        <v>282</v>
      </c>
      <c r="B631" s="96" t="s">
        <v>1036</v>
      </c>
      <c r="C631" s="96" t="s">
        <v>898</v>
      </c>
      <c r="D631" s="96" t="s">
        <v>1365</v>
      </c>
      <c r="E631" s="96" t="s">
        <v>485</v>
      </c>
      <c r="F631" s="97">
        <v>16000</v>
      </c>
      <c r="G631" s="97">
        <v>1</v>
      </c>
      <c r="H631" s="96" t="s">
        <v>1185</v>
      </c>
      <c r="I631" s="96" t="s">
        <v>1185</v>
      </c>
      <c r="J631" s="98">
        <v>1</v>
      </c>
      <c r="K631" s="97">
        <v>1</v>
      </c>
      <c r="L631" s="97">
        <v>2</v>
      </c>
      <c r="M631" s="97">
        <v>6</v>
      </c>
      <c r="N631" s="97">
        <v>0</v>
      </c>
      <c r="O631" s="97">
        <v>4</v>
      </c>
      <c r="P631" s="97">
        <v>2</v>
      </c>
      <c r="Q631" s="97">
        <v>0</v>
      </c>
      <c r="R631" s="97">
        <v>2</v>
      </c>
      <c r="S631" s="97">
        <v>6</v>
      </c>
      <c r="T631" s="97">
        <v>1</v>
      </c>
      <c r="U631" s="97">
        <v>2</v>
      </c>
      <c r="V631" s="97">
        <v>4</v>
      </c>
      <c r="W631" s="97">
        <v>5</v>
      </c>
      <c r="X631" s="97">
        <v>6</v>
      </c>
      <c r="Y631" s="97">
        <v>8</v>
      </c>
      <c r="Z631" s="97">
        <v>6</v>
      </c>
      <c r="AA631" s="97">
        <v>4</v>
      </c>
      <c r="AB631" s="97">
        <v>6</v>
      </c>
      <c r="AC631" s="97">
        <v>2</v>
      </c>
      <c r="AD631" s="97">
        <v>2</v>
      </c>
      <c r="AE631" s="97">
        <v>8</v>
      </c>
      <c r="AF631" s="97">
        <v>7</v>
      </c>
      <c r="AG631" s="97">
        <v>8</v>
      </c>
      <c r="AH631" s="97">
        <v>6</v>
      </c>
      <c r="AI631" s="97">
        <v>9</v>
      </c>
      <c r="AJ631" s="97">
        <v>7</v>
      </c>
      <c r="AK631" s="97">
        <v>9</v>
      </c>
      <c r="AL631" s="97">
        <v>6</v>
      </c>
      <c r="AM631" s="97">
        <v>9</v>
      </c>
      <c r="AN631" s="96" t="s">
        <v>487</v>
      </c>
      <c r="AO631" s="97">
        <v>2</v>
      </c>
      <c r="AP631" s="31">
        <f>IFERROR(IF(AN631="CIKDITIRO",VLOOKUP(A631,'BR DTG CIKDITIRO'!C:E,3,0),IF(FR_HITUNG_MINMAX!AN631="PESALAKAN",VLOOKUP(FR_HITUNG_MINMAX!A631,'BR DTG ADW'!C:E,3,0),IF(FR_HITUNG_MINMAX!AN631="PACUL",VLOOKUP(FR_HITUNG_MINMAX!A631,'BR DTG PACUL'!C:E,3,0),IF(FR_HITUNG_MINMAX!AN631="TRAYEMAN",VLOOKUP(FR_HITUNG_MINMAX!A631,'BR DTG TRAYEMAN'!C:E,3,0),"?")))),0)</f>
        <v>0</v>
      </c>
      <c r="AQ631" s="31">
        <f>IF(AN631="PACUL",VLOOKUP(A631,'STOK PACUL'!C:H,6,0),IF(FR_HITUNG_MINMAX!AN631="PESALAKAN",VLOOKUP(FR_HITUNG_MINMAX!A631,'STOK PESALAKAN'!C:H,6,0),IF(FR_HITUNG_MINMAX!AN631="CIKDITIRO",VLOOKUP(FR_HITUNG_MINMAX!A631,'STOK CIKDITIRO'!C:H,6,0),IF(FR_HITUNG_MINMAX!AN631="TRAYEMAN",VLOOKUP(FR_HITUNG_MINMAX!A631,'STOK TRAYEMAN'!C:H,6,0),"?"))))</f>
        <v>2</v>
      </c>
      <c r="AR631" s="25">
        <f t="shared" si="31"/>
        <v>2</v>
      </c>
      <c r="AS631" s="25">
        <f t="shared" si="30"/>
        <v>3</v>
      </c>
      <c r="AT631" s="25">
        <f t="shared" si="29"/>
        <v>3</v>
      </c>
    </row>
    <row r="632" spans="1:46" ht="30">
      <c r="A632" s="96" t="s">
        <v>1982</v>
      </c>
      <c r="B632" s="96" t="s">
        <v>1983</v>
      </c>
      <c r="C632" s="96" t="s">
        <v>876</v>
      </c>
      <c r="D632" s="96" t="s">
        <v>1365</v>
      </c>
      <c r="E632" s="96" t="s">
        <v>482</v>
      </c>
      <c r="F632" s="97">
        <v>369000</v>
      </c>
      <c r="G632" s="97">
        <v>1</v>
      </c>
      <c r="H632" s="96" t="s">
        <v>32</v>
      </c>
      <c r="I632" s="96" t="s">
        <v>1185</v>
      </c>
      <c r="J632" s="98" t="s">
        <v>1366</v>
      </c>
      <c r="K632" s="97">
        <v>1</v>
      </c>
      <c r="L632" s="97">
        <v>0</v>
      </c>
      <c r="M632" s="97">
        <v>1</v>
      </c>
      <c r="N632" s="97">
        <v>0</v>
      </c>
      <c r="O632" s="97">
        <v>0</v>
      </c>
      <c r="P632" s="97">
        <v>0</v>
      </c>
      <c r="Q632" s="97">
        <v>0</v>
      </c>
      <c r="R632" s="97">
        <v>0</v>
      </c>
      <c r="S632" s="97">
        <v>0</v>
      </c>
      <c r="T632" s="97">
        <v>0</v>
      </c>
      <c r="U632" s="97">
        <v>0</v>
      </c>
      <c r="V632" s="97">
        <v>0</v>
      </c>
      <c r="W632" s="97">
        <v>0</v>
      </c>
      <c r="X632" s="97">
        <v>1</v>
      </c>
      <c r="Y632" s="97">
        <v>1</v>
      </c>
      <c r="Z632" s="97">
        <v>1</v>
      </c>
      <c r="AA632" s="97">
        <v>0</v>
      </c>
      <c r="AB632" s="97">
        <v>0</v>
      </c>
      <c r="AC632" s="97">
        <v>0</v>
      </c>
      <c r="AD632" s="97">
        <v>0</v>
      </c>
      <c r="AE632" s="97">
        <v>0</v>
      </c>
      <c r="AF632" s="97">
        <v>0</v>
      </c>
      <c r="AG632" s="97">
        <v>0</v>
      </c>
      <c r="AH632" s="97">
        <v>0</v>
      </c>
      <c r="AI632" s="97">
        <v>0</v>
      </c>
      <c r="AJ632" s="97">
        <v>0</v>
      </c>
      <c r="AK632" s="97">
        <v>1</v>
      </c>
      <c r="AL632" s="97">
        <v>0</v>
      </c>
      <c r="AM632" s="97">
        <v>0</v>
      </c>
      <c r="AN632" s="96" t="s">
        <v>487</v>
      </c>
      <c r="AO632" s="97">
        <v>0</v>
      </c>
      <c r="AP632" s="31">
        <f>IFERROR(IF(AN632="CIKDITIRO",VLOOKUP(A632,'BR DTG CIKDITIRO'!C:E,3,0),IF(FR_HITUNG_MINMAX!AN632="PESALAKAN",VLOOKUP(FR_HITUNG_MINMAX!A632,'BR DTG ADW'!C:E,3,0),IF(FR_HITUNG_MINMAX!AN632="PACUL",VLOOKUP(FR_HITUNG_MINMAX!A632,'BR DTG PACUL'!C:E,3,0),IF(FR_HITUNG_MINMAX!AN632="TRAYEMAN",VLOOKUP(FR_HITUNG_MINMAX!A632,'BR DTG TRAYEMAN'!C:E,3,0),"?")))),0)</f>
        <v>0</v>
      </c>
      <c r="AQ632" s="31">
        <f>IF(AN632="PACUL",VLOOKUP(A632,'STOK PACUL'!C:H,6,0),IF(FR_HITUNG_MINMAX!AN632="PESALAKAN",VLOOKUP(FR_HITUNG_MINMAX!A632,'STOK PESALAKAN'!C:H,6,0),IF(FR_HITUNG_MINMAX!AN632="CIKDITIRO",VLOOKUP(FR_HITUNG_MINMAX!A632,'STOK CIKDITIRO'!C:H,6,0),IF(FR_HITUNG_MINMAX!AN632="TRAYEMAN",VLOOKUP(FR_HITUNG_MINMAX!A632,'STOK TRAYEMAN'!C:H,6,0),"?"))))</f>
        <v>0</v>
      </c>
      <c r="AR632" s="25">
        <f t="shared" si="31"/>
        <v>0</v>
      </c>
      <c r="AS632" s="25">
        <f t="shared" si="30"/>
        <v>0</v>
      </c>
      <c r="AT632" s="25">
        <f t="shared" si="29"/>
        <v>1</v>
      </c>
    </row>
    <row r="633" spans="1:46" ht="30">
      <c r="A633" s="96" t="s">
        <v>1984</v>
      </c>
      <c r="B633" s="96" t="s">
        <v>1038</v>
      </c>
      <c r="C633" s="96" t="s">
        <v>881</v>
      </c>
      <c r="D633" s="96" t="s">
        <v>1365</v>
      </c>
      <c r="E633" s="96" t="s">
        <v>485</v>
      </c>
      <c r="F633" s="97">
        <v>221250</v>
      </c>
      <c r="G633" s="97">
        <v>1</v>
      </c>
      <c r="H633" s="96" t="s">
        <v>1185</v>
      </c>
      <c r="I633" s="96" t="s">
        <v>1185</v>
      </c>
      <c r="J633" s="98">
        <v>1</v>
      </c>
      <c r="K633" s="97">
        <v>1</v>
      </c>
      <c r="L633" s="97">
        <v>0</v>
      </c>
      <c r="M633" s="97">
        <v>0</v>
      </c>
      <c r="N633" s="97">
        <v>0</v>
      </c>
      <c r="O633" s="97">
        <v>2</v>
      </c>
      <c r="P633" s="97">
        <v>1</v>
      </c>
      <c r="Q633" s="97">
        <v>1</v>
      </c>
      <c r="R633" s="97">
        <v>1</v>
      </c>
      <c r="S633" s="97">
        <v>2</v>
      </c>
      <c r="T633" s="97">
        <v>0</v>
      </c>
      <c r="U633" s="97">
        <v>0</v>
      </c>
      <c r="V633" s="97">
        <v>1</v>
      </c>
      <c r="W633" s="97">
        <v>0</v>
      </c>
      <c r="X633" s="97">
        <v>2</v>
      </c>
      <c r="Y633" s="97">
        <v>0</v>
      </c>
      <c r="Z633" s="97">
        <v>0</v>
      </c>
      <c r="AA633" s="97">
        <v>2</v>
      </c>
      <c r="AB633" s="97">
        <v>3</v>
      </c>
      <c r="AC633" s="97">
        <v>2</v>
      </c>
      <c r="AD633" s="97">
        <v>2</v>
      </c>
      <c r="AE633" s="97">
        <v>3</v>
      </c>
      <c r="AF633" s="97">
        <v>2</v>
      </c>
      <c r="AG633" s="97">
        <v>2</v>
      </c>
      <c r="AH633" s="97">
        <v>1</v>
      </c>
      <c r="AI633" s="97">
        <v>1</v>
      </c>
      <c r="AJ633" s="97">
        <v>0</v>
      </c>
      <c r="AK633" s="97">
        <v>3</v>
      </c>
      <c r="AL633" s="97">
        <v>2</v>
      </c>
      <c r="AM633" s="97">
        <v>3</v>
      </c>
      <c r="AN633" s="96" t="s">
        <v>487</v>
      </c>
      <c r="AO633" s="97">
        <v>0</v>
      </c>
      <c r="AP633" s="31">
        <f>IFERROR(IF(AN633="CIKDITIRO",VLOOKUP(A633,'BR DTG CIKDITIRO'!C:E,3,0),IF(FR_HITUNG_MINMAX!AN633="PESALAKAN",VLOOKUP(FR_HITUNG_MINMAX!A633,'BR DTG ADW'!C:E,3,0),IF(FR_HITUNG_MINMAX!AN633="PACUL",VLOOKUP(FR_HITUNG_MINMAX!A633,'BR DTG PACUL'!C:E,3,0),IF(FR_HITUNG_MINMAX!AN633="TRAYEMAN",VLOOKUP(FR_HITUNG_MINMAX!A633,'BR DTG TRAYEMAN'!C:E,3,0),"?")))),0)</f>
        <v>0</v>
      </c>
      <c r="AQ633" s="31">
        <f>IF(AN633="PACUL",VLOOKUP(A633,'STOK PACUL'!C:H,6,0),IF(FR_HITUNG_MINMAX!AN633="PESALAKAN",VLOOKUP(FR_HITUNG_MINMAX!A633,'STOK PESALAKAN'!C:H,6,0),IF(FR_HITUNG_MINMAX!AN633="CIKDITIRO",VLOOKUP(FR_HITUNG_MINMAX!A633,'STOK CIKDITIRO'!C:H,6,0),IF(FR_HITUNG_MINMAX!AN633="TRAYEMAN",VLOOKUP(FR_HITUNG_MINMAX!A633,'STOK TRAYEMAN'!C:H,6,0),"?"))))</f>
        <v>0</v>
      </c>
      <c r="AR633" s="25">
        <f t="shared" si="31"/>
        <v>0</v>
      </c>
      <c r="AS633" s="25">
        <f t="shared" si="30"/>
        <v>1</v>
      </c>
      <c r="AT633" s="25">
        <f t="shared" si="29"/>
        <v>1</v>
      </c>
    </row>
    <row r="634" spans="1:46" ht="30">
      <c r="A634" s="96" t="s">
        <v>284</v>
      </c>
      <c r="B634" s="96" t="s">
        <v>1038</v>
      </c>
      <c r="C634" s="96" t="s">
        <v>881</v>
      </c>
      <c r="D634" s="96" t="s">
        <v>1365</v>
      </c>
      <c r="E634" s="96" t="s">
        <v>482</v>
      </c>
      <c r="F634" s="97">
        <v>221250</v>
      </c>
      <c r="G634" s="97">
        <v>1</v>
      </c>
      <c r="H634" s="96" t="s">
        <v>32</v>
      </c>
      <c r="I634" s="96" t="s">
        <v>2</v>
      </c>
      <c r="J634" s="98">
        <v>1</v>
      </c>
      <c r="K634" s="97">
        <v>1</v>
      </c>
      <c r="L634" s="97">
        <v>0</v>
      </c>
      <c r="M634" s="97">
        <v>0</v>
      </c>
      <c r="N634" s="97">
        <v>0</v>
      </c>
      <c r="O634" s="97">
        <v>0</v>
      </c>
      <c r="P634" s="97">
        <v>0</v>
      </c>
      <c r="Q634" s="97">
        <v>0</v>
      </c>
      <c r="R634" s="97">
        <v>0</v>
      </c>
      <c r="S634" s="97">
        <v>0</v>
      </c>
      <c r="T634" s="97">
        <v>0</v>
      </c>
      <c r="U634" s="97">
        <v>1</v>
      </c>
      <c r="V634" s="97">
        <v>0</v>
      </c>
      <c r="W634" s="97">
        <v>1</v>
      </c>
      <c r="X634" s="97">
        <v>1</v>
      </c>
      <c r="Y634" s="97">
        <v>0</v>
      </c>
      <c r="Z634" s="97">
        <v>0</v>
      </c>
      <c r="AA634" s="97">
        <v>0</v>
      </c>
      <c r="AB634" s="97">
        <v>0</v>
      </c>
      <c r="AC634" s="97">
        <v>0</v>
      </c>
      <c r="AD634" s="97">
        <v>0</v>
      </c>
      <c r="AE634" s="97">
        <v>0</v>
      </c>
      <c r="AF634" s="97">
        <v>0</v>
      </c>
      <c r="AG634" s="97">
        <v>1</v>
      </c>
      <c r="AH634" s="97">
        <v>1</v>
      </c>
      <c r="AI634" s="97">
        <v>1</v>
      </c>
      <c r="AJ634" s="97">
        <v>1</v>
      </c>
      <c r="AK634" s="97">
        <v>1</v>
      </c>
      <c r="AL634" s="97">
        <v>1</v>
      </c>
      <c r="AM634" s="97">
        <v>1</v>
      </c>
      <c r="AN634" s="96" t="s">
        <v>487</v>
      </c>
      <c r="AO634" s="97">
        <v>2</v>
      </c>
      <c r="AP634" s="31">
        <f>IFERROR(IF(AN634="CIKDITIRO",VLOOKUP(A634,'BR DTG CIKDITIRO'!C:E,3,0),IF(FR_HITUNG_MINMAX!AN634="PESALAKAN",VLOOKUP(FR_HITUNG_MINMAX!A634,'BR DTG ADW'!C:E,3,0),IF(FR_HITUNG_MINMAX!AN634="PACUL",VLOOKUP(FR_HITUNG_MINMAX!A634,'BR DTG PACUL'!C:E,3,0),IF(FR_HITUNG_MINMAX!AN634="TRAYEMAN",VLOOKUP(FR_HITUNG_MINMAX!A634,'BR DTG TRAYEMAN'!C:E,3,0),"?")))),0)</f>
        <v>0</v>
      </c>
      <c r="AQ634" s="31">
        <f>IF(AN634="PACUL",VLOOKUP(A634,'STOK PACUL'!C:H,6,0),IF(FR_HITUNG_MINMAX!AN634="PESALAKAN",VLOOKUP(FR_HITUNG_MINMAX!A634,'STOK PESALAKAN'!C:H,6,0),IF(FR_HITUNG_MINMAX!AN634="CIKDITIRO",VLOOKUP(FR_HITUNG_MINMAX!A634,'STOK CIKDITIRO'!C:H,6,0),IF(FR_HITUNG_MINMAX!AN634="TRAYEMAN",VLOOKUP(FR_HITUNG_MINMAX!A634,'STOK TRAYEMAN'!C:H,6,0),"?"))))</f>
        <v>2</v>
      </c>
      <c r="AR634" s="25">
        <f t="shared" si="31"/>
        <v>2</v>
      </c>
      <c r="AS634" s="25">
        <f t="shared" si="30"/>
        <v>1</v>
      </c>
      <c r="AT634" s="25">
        <f t="shared" si="29"/>
        <v>4</v>
      </c>
    </row>
    <row r="635" spans="1:46" ht="30">
      <c r="A635" s="96" t="s">
        <v>1985</v>
      </c>
      <c r="B635" s="96" t="s">
        <v>1986</v>
      </c>
      <c r="C635" s="96" t="s">
        <v>876</v>
      </c>
      <c r="D635" s="96" t="s">
        <v>1365</v>
      </c>
      <c r="E635" s="96" t="s">
        <v>482</v>
      </c>
      <c r="F635" s="97">
        <v>258000</v>
      </c>
      <c r="G635" s="97">
        <v>1</v>
      </c>
      <c r="H635" s="96" t="s">
        <v>1185</v>
      </c>
      <c r="I635" s="96" t="s">
        <v>1185</v>
      </c>
      <c r="J635" s="98">
        <v>1</v>
      </c>
      <c r="K635" s="97">
        <v>1</v>
      </c>
      <c r="L635" s="97">
        <v>0</v>
      </c>
      <c r="M635" s="97">
        <v>1</v>
      </c>
      <c r="N635" s="97">
        <v>0</v>
      </c>
      <c r="O635" s="97">
        <v>0</v>
      </c>
      <c r="P635" s="97">
        <v>0</v>
      </c>
      <c r="Q635" s="97">
        <v>0</v>
      </c>
      <c r="R635" s="97">
        <v>0</v>
      </c>
      <c r="S635" s="97">
        <v>0</v>
      </c>
      <c r="T635" s="97">
        <v>0</v>
      </c>
      <c r="U635" s="97">
        <v>0</v>
      </c>
      <c r="V635" s="97">
        <v>0</v>
      </c>
      <c r="W635" s="97">
        <v>0</v>
      </c>
      <c r="X635" s="97">
        <v>1</v>
      </c>
      <c r="Y635" s="97">
        <v>1</v>
      </c>
      <c r="Z635" s="97">
        <v>1</v>
      </c>
      <c r="AA635" s="97">
        <v>0</v>
      </c>
      <c r="AB635" s="97">
        <v>0</v>
      </c>
      <c r="AC635" s="97">
        <v>0</v>
      </c>
      <c r="AD635" s="97">
        <v>0</v>
      </c>
      <c r="AE635" s="97">
        <v>0</v>
      </c>
      <c r="AF635" s="97">
        <v>0</v>
      </c>
      <c r="AG635" s="97">
        <v>0</v>
      </c>
      <c r="AH635" s="97">
        <v>0</v>
      </c>
      <c r="AI635" s="97">
        <v>0</v>
      </c>
      <c r="AJ635" s="97">
        <v>0</v>
      </c>
      <c r="AK635" s="97">
        <v>1</v>
      </c>
      <c r="AL635" s="97">
        <v>0</v>
      </c>
      <c r="AM635" s="97">
        <v>0</v>
      </c>
      <c r="AN635" s="96" t="s">
        <v>487</v>
      </c>
      <c r="AO635" s="97">
        <v>0</v>
      </c>
      <c r="AP635" s="31">
        <f>IFERROR(IF(AN635="CIKDITIRO",VLOOKUP(A635,'BR DTG CIKDITIRO'!C:E,3,0),IF(FR_HITUNG_MINMAX!AN635="PESALAKAN",VLOOKUP(FR_HITUNG_MINMAX!A635,'BR DTG ADW'!C:E,3,0),IF(FR_HITUNG_MINMAX!AN635="PACUL",VLOOKUP(FR_HITUNG_MINMAX!A635,'BR DTG PACUL'!C:E,3,0),IF(FR_HITUNG_MINMAX!AN635="TRAYEMAN",VLOOKUP(FR_HITUNG_MINMAX!A635,'BR DTG TRAYEMAN'!C:E,3,0),"?")))),0)</f>
        <v>0</v>
      </c>
      <c r="AQ635" s="31">
        <f>IF(AN635="PACUL",VLOOKUP(A635,'STOK PACUL'!C:H,6,0),IF(FR_HITUNG_MINMAX!AN635="PESALAKAN",VLOOKUP(FR_HITUNG_MINMAX!A635,'STOK PESALAKAN'!C:H,6,0),IF(FR_HITUNG_MINMAX!AN635="CIKDITIRO",VLOOKUP(FR_HITUNG_MINMAX!A635,'STOK CIKDITIRO'!C:H,6,0),IF(FR_HITUNG_MINMAX!AN635="TRAYEMAN",VLOOKUP(FR_HITUNG_MINMAX!A635,'STOK TRAYEMAN'!C:H,6,0),"?"))))</f>
        <v>0</v>
      </c>
      <c r="AR635" s="25">
        <f t="shared" si="31"/>
        <v>0</v>
      </c>
      <c r="AS635" s="25">
        <f t="shared" si="30"/>
        <v>0</v>
      </c>
      <c r="AT635" s="25">
        <f t="shared" si="29"/>
        <v>1</v>
      </c>
    </row>
    <row r="636" spans="1:46" ht="30">
      <c r="A636" s="96" t="s">
        <v>285</v>
      </c>
      <c r="B636" s="96" t="s">
        <v>1039</v>
      </c>
      <c r="C636" s="96" t="s">
        <v>881</v>
      </c>
      <c r="D636" s="96" t="s">
        <v>1365</v>
      </c>
      <c r="E636" s="96" t="s">
        <v>482</v>
      </c>
      <c r="F636" s="97">
        <v>180750</v>
      </c>
      <c r="G636" s="97">
        <v>1</v>
      </c>
      <c r="H636" s="96" t="s">
        <v>32</v>
      </c>
      <c r="I636" s="96" t="s">
        <v>2</v>
      </c>
      <c r="J636" s="98">
        <v>1</v>
      </c>
      <c r="K636" s="97">
        <v>1</v>
      </c>
      <c r="L636" s="97">
        <v>0</v>
      </c>
      <c r="M636" s="97">
        <v>0</v>
      </c>
      <c r="N636" s="97">
        <v>0</v>
      </c>
      <c r="O636" s="97">
        <v>1</v>
      </c>
      <c r="P636" s="97">
        <v>0</v>
      </c>
      <c r="Q636" s="97">
        <v>0</v>
      </c>
      <c r="R636" s="97">
        <v>0</v>
      </c>
      <c r="S636" s="97">
        <v>0</v>
      </c>
      <c r="T636" s="97">
        <v>1</v>
      </c>
      <c r="U636" s="97">
        <v>0</v>
      </c>
      <c r="V636" s="97">
        <v>0</v>
      </c>
      <c r="W636" s="97">
        <v>1</v>
      </c>
      <c r="X636" s="97">
        <v>1</v>
      </c>
      <c r="Y636" s="97">
        <v>0</v>
      </c>
      <c r="Z636" s="97">
        <v>0</v>
      </c>
      <c r="AA636" s="97">
        <v>1</v>
      </c>
      <c r="AB636" s="97">
        <v>1</v>
      </c>
      <c r="AC636" s="97">
        <v>0</v>
      </c>
      <c r="AD636" s="97">
        <v>0</v>
      </c>
      <c r="AE636" s="97">
        <v>0</v>
      </c>
      <c r="AF636" s="97">
        <v>1</v>
      </c>
      <c r="AG636" s="97">
        <v>0</v>
      </c>
      <c r="AH636" s="97">
        <v>0</v>
      </c>
      <c r="AI636" s="97">
        <v>1</v>
      </c>
      <c r="AJ636" s="97">
        <v>1</v>
      </c>
      <c r="AK636" s="97">
        <v>1</v>
      </c>
      <c r="AL636" s="97">
        <v>1</v>
      </c>
      <c r="AM636" s="97">
        <v>1</v>
      </c>
      <c r="AN636" s="96" t="s">
        <v>487</v>
      </c>
      <c r="AO636" s="97">
        <v>1</v>
      </c>
      <c r="AP636" s="31">
        <f>IFERROR(IF(AN636="CIKDITIRO",VLOOKUP(A636,'BR DTG CIKDITIRO'!C:E,3,0),IF(FR_HITUNG_MINMAX!AN636="PESALAKAN",VLOOKUP(FR_HITUNG_MINMAX!A636,'BR DTG ADW'!C:E,3,0),IF(FR_HITUNG_MINMAX!AN636="PACUL",VLOOKUP(FR_HITUNG_MINMAX!A636,'BR DTG PACUL'!C:E,3,0),IF(FR_HITUNG_MINMAX!AN636="TRAYEMAN",VLOOKUP(FR_HITUNG_MINMAX!A636,'BR DTG TRAYEMAN'!C:E,3,0),"?")))),0)</f>
        <v>0</v>
      </c>
      <c r="AQ636" s="31">
        <f>IF(AN636="PACUL",VLOOKUP(A636,'STOK PACUL'!C:H,6,0),IF(FR_HITUNG_MINMAX!AN636="PESALAKAN",VLOOKUP(FR_HITUNG_MINMAX!A636,'STOK PESALAKAN'!C:H,6,0),IF(FR_HITUNG_MINMAX!AN636="CIKDITIRO",VLOOKUP(FR_HITUNG_MINMAX!A636,'STOK CIKDITIRO'!C:H,6,0),IF(FR_HITUNG_MINMAX!AN636="TRAYEMAN",VLOOKUP(FR_HITUNG_MINMAX!A636,'STOK TRAYEMAN'!C:H,6,0),"?"))))</f>
        <v>1</v>
      </c>
      <c r="AR636" s="25">
        <f t="shared" si="31"/>
        <v>1</v>
      </c>
      <c r="AS636" s="25">
        <f t="shared" si="30"/>
        <v>1</v>
      </c>
      <c r="AT636" s="25">
        <f t="shared" si="29"/>
        <v>2</v>
      </c>
    </row>
    <row r="637" spans="1:46" ht="30">
      <c r="A637" s="96" t="s">
        <v>286</v>
      </c>
      <c r="B637" s="96" t="s">
        <v>1040</v>
      </c>
      <c r="C637" s="96" t="s">
        <v>884</v>
      </c>
      <c r="D637" s="96" t="s">
        <v>1365</v>
      </c>
      <c r="E637" s="96" t="s">
        <v>482</v>
      </c>
      <c r="F637" s="97">
        <v>34030</v>
      </c>
      <c r="G637" s="97">
        <v>1</v>
      </c>
      <c r="H637" s="96" t="s">
        <v>30</v>
      </c>
      <c r="I637" s="96" t="s">
        <v>2</v>
      </c>
      <c r="J637" s="98">
        <v>1</v>
      </c>
      <c r="K637" s="97">
        <v>1</v>
      </c>
      <c r="L637" s="97">
        <v>0</v>
      </c>
      <c r="M637" s="97">
        <v>0</v>
      </c>
      <c r="N637" s="97">
        <v>0</v>
      </c>
      <c r="O637" s="97">
        <v>0</v>
      </c>
      <c r="P637" s="97">
        <v>0</v>
      </c>
      <c r="Q637" s="97">
        <v>0</v>
      </c>
      <c r="R637" s="97">
        <v>1</v>
      </c>
      <c r="S637" s="97">
        <v>0</v>
      </c>
      <c r="T637" s="97">
        <v>0</v>
      </c>
      <c r="U637" s="97">
        <v>0</v>
      </c>
      <c r="V637" s="97">
        <v>0</v>
      </c>
      <c r="W637" s="97">
        <v>1</v>
      </c>
      <c r="X637" s="97">
        <v>1</v>
      </c>
      <c r="Y637" s="97">
        <v>0</v>
      </c>
      <c r="Z637" s="97">
        <v>0</v>
      </c>
      <c r="AA637" s="97">
        <v>0</v>
      </c>
      <c r="AB637" s="97">
        <v>0</v>
      </c>
      <c r="AC637" s="97">
        <v>0</v>
      </c>
      <c r="AD637" s="97">
        <v>1</v>
      </c>
      <c r="AE637" s="97">
        <v>1</v>
      </c>
      <c r="AF637" s="97">
        <v>0</v>
      </c>
      <c r="AG637" s="97">
        <v>0</v>
      </c>
      <c r="AH637" s="97">
        <v>0</v>
      </c>
      <c r="AI637" s="97">
        <v>1</v>
      </c>
      <c r="AJ637" s="97">
        <v>1</v>
      </c>
      <c r="AK637" s="97">
        <v>1</v>
      </c>
      <c r="AL637" s="97">
        <v>1</v>
      </c>
      <c r="AM637" s="97">
        <v>1</v>
      </c>
      <c r="AN637" s="96" t="s">
        <v>487</v>
      </c>
      <c r="AO637" s="97">
        <v>1</v>
      </c>
      <c r="AP637" s="31">
        <f>IFERROR(IF(AN637="CIKDITIRO",VLOOKUP(A637,'BR DTG CIKDITIRO'!C:E,3,0),IF(FR_HITUNG_MINMAX!AN637="PESALAKAN",VLOOKUP(FR_HITUNG_MINMAX!A637,'BR DTG ADW'!C:E,3,0),IF(FR_HITUNG_MINMAX!AN637="PACUL",VLOOKUP(FR_HITUNG_MINMAX!A637,'BR DTG PACUL'!C:E,3,0),IF(FR_HITUNG_MINMAX!AN637="TRAYEMAN",VLOOKUP(FR_HITUNG_MINMAX!A637,'BR DTG TRAYEMAN'!C:E,3,0),"?")))),0)</f>
        <v>0</v>
      </c>
      <c r="AQ637" s="31">
        <f>IF(AN637="PACUL",VLOOKUP(A637,'STOK PACUL'!C:H,6,0),IF(FR_HITUNG_MINMAX!AN637="PESALAKAN",VLOOKUP(FR_HITUNG_MINMAX!A637,'STOK PESALAKAN'!C:H,6,0),IF(FR_HITUNG_MINMAX!AN637="CIKDITIRO",VLOOKUP(FR_HITUNG_MINMAX!A637,'STOK CIKDITIRO'!C:H,6,0),IF(FR_HITUNG_MINMAX!AN637="TRAYEMAN",VLOOKUP(FR_HITUNG_MINMAX!A637,'STOK TRAYEMAN'!C:H,6,0),"?"))))</f>
        <v>1</v>
      </c>
      <c r="AR637" s="25">
        <f t="shared" si="31"/>
        <v>1</v>
      </c>
      <c r="AS637" s="25">
        <f t="shared" si="30"/>
        <v>1</v>
      </c>
      <c r="AT637" s="25">
        <f t="shared" si="29"/>
        <v>2</v>
      </c>
    </row>
    <row r="638" spans="1:46" ht="30">
      <c r="A638" s="96" t="s">
        <v>287</v>
      </c>
      <c r="B638" s="96" t="s">
        <v>1041</v>
      </c>
      <c r="C638" s="96" t="s">
        <v>884</v>
      </c>
      <c r="D638" s="96" t="s">
        <v>1365</v>
      </c>
      <c r="E638" s="96" t="s">
        <v>486</v>
      </c>
      <c r="F638" s="97">
        <v>46500</v>
      </c>
      <c r="G638" s="97">
        <v>1</v>
      </c>
      <c r="H638" s="96" t="s">
        <v>30</v>
      </c>
      <c r="I638" s="96" t="s">
        <v>2</v>
      </c>
      <c r="J638" s="98">
        <v>1</v>
      </c>
      <c r="K638" s="97">
        <v>1</v>
      </c>
      <c r="L638" s="97">
        <v>1</v>
      </c>
      <c r="M638" s="97">
        <v>2</v>
      </c>
      <c r="N638" s="97">
        <v>3</v>
      </c>
      <c r="O638" s="97">
        <v>9</v>
      </c>
      <c r="P638" s="97">
        <v>1</v>
      </c>
      <c r="Q638" s="97">
        <v>2</v>
      </c>
      <c r="R638" s="97">
        <v>5</v>
      </c>
      <c r="S638" s="97">
        <v>3</v>
      </c>
      <c r="T638" s="97">
        <v>3</v>
      </c>
      <c r="U638" s="97">
        <v>4</v>
      </c>
      <c r="V638" s="97">
        <v>2</v>
      </c>
      <c r="W638" s="97">
        <v>2</v>
      </c>
      <c r="X638" s="97">
        <v>9</v>
      </c>
      <c r="Y638" s="97">
        <v>3</v>
      </c>
      <c r="Z638" s="97">
        <v>5</v>
      </c>
      <c r="AA638" s="97">
        <v>12</v>
      </c>
      <c r="AB638" s="97">
        <v>10</v>
      </c>
      <c r="AC638" s="97">
        <v>3</v>
      </c>
      <c r="AD638" s="97">
        <v>7</v>
      </c>
      <c r="AE638" s="97">
        <v>8</v>
      </c>
      <c r="AF638" s="97">
        <v>6</v>
      </c>
      <c r="AG638" s="97">
        <v>7</v>
      </c>
      <c r="AH638" s="97">
        <v>6</v>
      </c>
      <c r="AI638" s="97">
        <v>4</v>
      </c>
      <c r="AJ638" s="97">
        <v>3</v>
      </c>
      <c r="AK638" s="97">
        <v>12</v>
      </c>
      <c r="AL638" s="97">
        <v>9</v>
      </c>
      <c r="AM638" s="97">
        <v>12</v>
      </c>
      <c r="AN638" s="96" t="s">
        <v>487</v>
      </c>
      <c r="AO638" s="97">
        <v>9</v>
      </c>
      <c r="AP638" s="31">
        <f>IFERROR(IF(AN638="CIKDITIRO",VLOOKUP(A638,'BR DTG CIKDITIRO'!C:E,3,0),IF(FR_HITUNG_MINMAX!AN638="PESALAKAN",VLOOKUP(FR_HITUNG_MINMAX!A638,'BR DTG ADW'!C:E,3,0),IF(FR_HITUNG_MINMAX!AN638="PACUL",VLOOKUP(FR_HITUNG_MINMAX!A638,'BR DTG PACUL'!C:E,3,0),IF(FR_HITUNG_MINMAX!AN638="TRAYEMAN",VLOOKUP(FR_HITUNG_MINMAX!A638,'BR DTG TRAYEMAN'!C:E,3,0),"?")))),0)</f>
        <v>0</v>
      </c>
      <c r="AQ638" s="31">
        <f>IF(AN638="PACUL",VLOOKUP(A638,'STOK PACUL'!C:H,6,0),IF(FR_HITUNG_MINMAX!AN638="PESALAKAN",VLOOKUP(FR_HITUNG_MINMAX!A638,'STOK PESALAKAN'!C:H,6,0),IF(FR_HITUNG_MINMAX!AN638="CIKDITIRO",VLOOKUP(FR_HITUNG_MINMAX!A638,'STOK CIKDITIRO'!C:H,6,0),IF(FR_HITUNG_MINMAX!AN638="TRAYEMAN",VLOOKUP(FR_HITUNG_MINMAX!A638,'STOK TRAYEMAN'!C:H,6,0),"?"))))</f>
        <v>9</v>
      </c>
      <c r="AR638" s="25">
        <f t="shared" si="31"/>
        <v>9</v>
      </c>
      <c r="AS638" s="25">
        <f t="shared" si="30"/>
        <v>5</v>
      </c>
      <c r="AT638" s="25">
        <f t="shared" si="29"/>
        <v>4</v>
      </c>
    </row>
    <row r="639" spans="1:46" ht="30">
      <c r="A639" s="96" t="s">
        <v>288</v>
      </c>
      <c r="B639" s="96" t="s">
        <v>1042</v>
      </c>
      <c r="C639" s="96" t="s">
        <v>881</v>
      </c>
      <c r="D639" s="96" t="s">
        <v>1365</v>
      </c>
      <c r="E639" s="96" t="s">
        <v>485</v>
      </c>
      <c r="F639" s="97">
        <v>197000</v>
      </c>
      <c r="G639" s="97">
        <v>1</v>
      </c>
      <c r="H639" s="96" t="s">
        <v>32</v>
      </c>
      <c r="I639" s="96" t="s">
        <v>2</v>
      </c>
      <c r="J639" s="98">
        <v>1</v>
      </c>
      <c r="K639" s="97">
        <v>1</v>
      </c>
      <c r="L639" s="97">
        <v>1</v>
      </c>
      <c r="M639" s="97">
        <v>0</v>
      </c>
      <c r="N639" s="97">
        <v>0</v>
      </c>
      <c r="O639" s="97">
        <v>2</v>
      </c>
      <c r="P639" s="97">
        <v>0</v>
      </c>
      <c r="Q639" s="97">
        <v>2</v>
      </c>
      <c r="R639" s="97">
        <v>1</v>
      </c>
      <c r="S639" s="97">
        <v>0</v>
      </c>
      <c r="T639" s="97">
        <v>0</v>
      </c>
      <c r="U639" s="97">
        <v>2</v>
      </c>
      <c r="V639" s="97">
        <v>0</v>
      </c>
      <c r="W639" s="97">
        <v>0</v>
      </c>
      <c r="X639" s="97">
        <v>2</v>
      </c>
      <c r="Y639" s="97">
        <v>1</v>
      </c>
      <c r="Z639" s="97">
        <v>0</v>
      </c>
      <c r="AA639" s="97">
        <v>2</v>
      </c>
      <c r="AB639" s="97">
        <v>2</v>
      </c>
      <c r="AC639" s="97">
        <v>2</v>
      </c>
      <c r="AD639" s="97">
        <v>3</v>
      </c>
      <c r="AE639" s="97">
        <v>1</v>
      </c>
      <c r="AF639" s="97">
        <v>0</v>
      </c>
      <c r="AG639" s="97">
        <v>2</v>
      </c>
      <c r="AH639" s="97">
        <v>2</v>
      </c>
      <c r="AI639" s="97">
        <v>0</v>
      </c>
      <c r="AJ639" s="97">
        <v>1</v>
      </c>
      <c r="AK639" s="97">
        <v>3</v>
      </c>
      <c r="AL639" s="97">
        <v>2</v>
      </c>
      <c r="AM639" s="97">
        <v>3</v>
      </c>
      <c r="AN639" s="96" t="s">
        <v>487</v>
      </c>
      <c r="AO639" s="97">
        <v>3</v>
      </c>
      <c r="AP639" s="31">
        <f>IFERROR(IF(AN639="CIKDITIRO",VLOOKUP(A639,'BR DTG CIKDITIRO'!C:E,3,0),IF(FR_HITUNG_MINMAX!AN639="PESALAKAN",VLOOKUP(FR_HITUNG_MINMAX!A639,'BR DTG ADW'!C:E,3,0),IF(FR_HITUNG_MINMAX!AN639="PACUL",VLOOKUP(FR_HITUNG_MINMAX!A639,'BR DTG PACUL'!C:E,3,0),IF(FR_HITUNG_MINMAX!AN639="TRAYEMAN",VLOOKUP(FR_HITUNG_MINMAX!A639,'BR DTG TRAYEMAN'!C:E,3,0),"?")))),0)</f>
        <v>0</v>
      </c>
      <c r="AQ639" s="31">
        <f>IF(AN639="PACUL",VLOOKUP(A639,'STOK PACUL'!C:H,6,0),IF(FR_HITUNG_MINMAX!AN639="PESALAKAN",VLOOKUP(FR_HITUNG_MINMAX!A639,'STOK PESALAKAN'!C:H,6,0),IF(FR_HITUNG_MINMAX!AN639="CIKDITIRO",VLOOKUP(FR_HITUNG_MINMAX!A639,'STOK CIKDITIRO'!C:H,6,0),IF(FR_HITUNG_MINMAX!AN639="TRAYEMAN",VLOOKUP(FR_HITUNG_MINMAX!A639,'STOK TRAYEMAN'!C:H,6,0),"?"))))</f>
        <v>3</v>
      </c>
      <c r="AR639" s="25">
        <f t="shared" si="31"/>
        <v>3</v>
      </c>
      <c r="AS639" s="25">
        <f t="shared" si="30"/>
        <v>1</v>
      </c>
      <c r="AT639" s="25">
        <f t="shared" si="29"/>
        <v>4</v>
      </c>
    </row>
    <row r="640" spans="1:46" ht="30">
      <c r="A640" s="96" t="s">
        <v>289</v>
      </c>
      <c r="B640" s="96" t="s">
        <v>1044</v>
      </c>
      <c r="C640" s="96" t="s">
        <v>881</v>
      </c>
      <c r="D640" s="96" t="s">
        <v>1365</v>
      </c>
      <c r="E640" s="96" t="s">
        <v>482</v>
      </c>
      <c r="F640" s="97">
        <v>145500</v>
      </c>
      <c r="G640" s="97">
        <v>1</v>
      </c>
      <c r="H640" s="96" t="s">
        <v>32</v>
      </c>
      <c r="I640" s="96" t="s">
        <v>2</v>
      </c>
      <c r="J640" s="98">
        <v>1</v>
      </c>
      <c r="K640" s="97">
        <v>1</v>
      </c>
      <c r="L640" s="97">
        <v>0</v>
      </c>
      <c r="M640" s="97">
        <v>0</v>
      </c>
      <c r="N640" s="97">
        <v>0</v>
      </c>
      <c r="O640" s="97">
        <v>0</v>
      </c>
      <c r="P640" s="97">
        <v>0</v>
      </c>
      <c r="Q640" s="97">
        <v>0</v>
      </c>
      <c r="R640" s="97">
        <v>1</v>
      </c>
      <c r="S640" s="97">
        <v>0</v>
      </c>
      <c r="T640" s="97">
        <v>0</v>
      </c>
      <c r="U640" s="97">
        <v>0</v>
      </c>
      <c r="V640" s="97">
        <v>0</v>
      </c>
      <c r="W640" s="97">
        <v>1</v>
      </c>
      <c r="X640" s="97">
        <v>1</v>
      </c>
      <c r="Y640" s="97">
        <v>0</v>
      </c>
      <c r="Z640" s="97">
        <v>0</v>
      </c>
      <c r="AA640" s="97">
        <v>0</v>
      </c>
      <c r="AB640" s="97">
        <v>0</v>
      </c>
      <c r="AC640" s="97">
        <v>0</v>
      </c>
      <c r="AD640" s="97">
        <v>1</v>
      </c>
      <c r="AE640" s="97">
        <v>1</v>
      </c>
      <c r="AF640" s="97">
        <v>0</v>
      </c>
      <c r="AG640" s="97">
        <v>0</v>
      </c>
      <c r="AH640" s="97">
        <v>0</v>
      </c>
      <c r="AI640" s="97">
        <v>1</v>
      </c>
      <c r="AJ640" s="97">
        <v>1</v>
      </c>
      <c r="AK640" s="97">
        <v>1</v>
      </c>
      <c r="AL640" s="97">
        <v>1</v>
      </c>
      <c r="AM640" s="97">
        <v>1</v>
      </c>
      <c r="AN640" s="96" t="s">
        <v>487</v>
      </c>
      <c r="AO640" s="97">
        <v>0</v>
      </c>
      <c r="AP640" s="31">
        <f>IFERROR(IF(AN640="CIKDITIRO",VLOOKUP(A640,'BR DTG CIKDITIRO'!C:E,3,0),IF(FR_HITUNG_MINMAX!AN640="PESALAKAN",VLOOKUP(FR_HITUNG_MINMAX!A640,'BR DTG ADW'!C:E,3,0),IF(FR_HITUNG_MINMAX!AN640="PACUL",VLOOKUP(FR_HITUNG_MINMAX!A640,'BR DTG PACUL'!C:E,3,0),IF(FR_HITUNG_MINMAX!AN640="TRAYEMAN",VLOOKUP(FR_HITUNG_MINMAX!A640,'BR DTG TRAYEMAN'!C:E,3,0),"?")))),0)</f>
        <v>0</v>
      </c>
      <c r="AQ640" s="31">
        <f>IF(AN640="PACUL",VLOOKUP(A640,'STOK PACUL'!C:H,6,0),IF(FR_HITUNG_MINMAX!AN640="PESALAKAN",VLOOKUP(FR_HITUNG_MINMAX!A640,'STOK PESALAKAN'!C:H,6,0),IF(FR_HITUNG_MINMAX!AN640="CIKDITIRO",VLOOKUP(FR_HITUNG_MINMAX!A640,'STOK CIKDITIRO'!C:H,6,0),IF(FR_HITUNG_MINMAX!AN640="TRAYEMAN",VLOOKUP(FR_HITUNG_MINMAX!A640,'STOK TRAYEMAN'!C:H,6,0),"?"))))</f>
        <v>0</v>
      </c>
      <c r="AR640" s="25">
        <f t="shared" si="31"/>
        <v>0</v>
      </c>
      <c r="AS640" s="25">
        <f t="shared" si="30"/>
        <v>1</v>
      </c>
      <c r="AT640" s="25">
        <f t="shared" si="29"/>
        <v>2</v>
      </c>
    </row>
    <row r="641" spans="1:46" ht="30">
      <c r="A641" s="96" t="s">
        <v>290</v>
      </c>
      <c r="B641" s="96" t="s">
        <v>1045</v>
      </c>
      <c r="C641" s="96" t="s">
        <v>881</v>
      </c>
      <c r="D641" s="96" t="s">
        <v>1365</v>
      </c>
      <c r="E641" s="96" t="s">
        <v>482</v>
      </c>
      <c r="F641" s="97">
        <v>59500</v>
      </c>
      <c r="G641" s="97">
        <v>1</v>
      </c>
      <c r="H641" s="96" t="s">
        <v>30</v>
      </c>
      <c r="I641" s="96" t="s">
        <v>2</v>
      </c>
      <c r="J641" s="98" t="s">
        <v>1366</v>
      </c>
      <c r="K641" s="97">
        <v>1</v>
      </c>
      <c r="L641" s="97">
        <v>0</v>
      </c>
      <c r="M641" s="97">
        <v>0</v>
      </c>
      <c r="N641" s="97">
        <v>0</v>
      </c>
      <c r="O641" s="97">
        <v>0</v>
      </c>
      <c r="P641" s="97">
        <v>0</v>
      </c>
      <c r="Q641" s="97">
        <v>0</v>
      </c>
      <c r="R641" s="97">
        <v>1</v>
      </c>
      <c r="S641" s="97">
        <v>0</v>
      </c>
      <c r="T641" s="97">
        <v>0</v>
      </c>
      <c r="U641" s="97">
        <v>0</v>
      </c>
      <c r="V641" s="97">
        <v>0</v>
      </c>
      <c r="W641" s="97">
        <v>1</v>
      </c>
      <c r="X641" s="97">
        <v>1</v>
      </c>
      <c r="Y641" s="97">
        <v>0</v>
      </c>
      <c r="Z641" s="97">
        <v>0</v>
      </c>
      <c r="AA641" s="97">
        <v>0</v>
      </c>
      <c r="AB641" s="97">
        <v>0</v>
      </c>
      <c r="AC641" s="97">
        <v>0</v>
      </c>
      <c r="AD641" s="97">
        <v>1</v>
      </c>
      <c r="AE641" s="97">
        <v>1</v>
      </c>
      <c r="AF641" s="97">
        <v>0</v>
      </c>
      <c r="AG641" s="97">
        <v>0</v>
      </c>
      <c r="AH641" s="97">
        <v>0</v>
      </c>
      <c r="AI641" s="97">
        <v>1</v>
      </c>
      <c r="AJ641" s="97">
        <v>1</v>
      </c>
      <c r="AK641" s="97">
        <v>1</v>
      </c>
      <c r="AL641" s="97">
        <v>1</v>
      </c>
      <c r="AM641" s="97">
        <v>1</v>
      </c>
      <c r="AN641" s="96" t="s">
        <v>487</v>
      </c>
      <c r="AO641" s="97">
        <v>3</v>
      </c>
      <c r="AP641" s="31">
        <f>IFERROR(IF(AN641="CIKDITIRO",VLOOKUP(A641,'BR DTG CIKDITIRO'!C:E,3,0),IF(FR_HITUNG_MINMAX!AN641="PESALAKAN",VLOOKUP(FR_HITUNG_MINMAX!A641,'BR DTG ADW'!C:E,3,0),IF(FR_HITUNG_MINMAX!AN641="PACUL",VLOOKUP(FR_HITUNG_MINMAX!A641,'BR DTG PACUL'!C:E,3,0),IF(FR_HITUNG_MINMAX!AN641="TRAYEMAN",VLOOKUP(FR_HITUNG_MINMAX!A641,'BR DTG TRAYEMAN'!C:E,3,0),"?")))),0)</f>
        <v>0</v>
      </c>
      <c r="AQ641" s="31">
        <f>IF(AN641="PACUL",VLOOKUP(A641,'STOK PACUL'!C:H,6,0),IF(FR_HITUNG_MINMAX!AN641="PESALAKAN",VLOOKUP(FR_HITUNG_MINMAX!A641,'STOK PESALAKAN'!C:H,6,0),IF(FR_HITUNG_MINMAX!AN641="CIKDITIRO",VLOOKUP(FR_HITUNG_MINMAX!A641,'STOK CIKDITIRO'!C:H,6,0),IF(FR_HITUNG_MINMAX!AN641="TRAYEMAN",VLOOKUP(FR_HITUNG_MINMAX!A641,'STOK TRAYEMAN'!C:H,6,0),"?"))))</f>
        <v>3</v>
      </c>
      <c r="AR641" s="25">
        <f t="shared" si="31"/>
        <v>3</v>
      </c>
      <c r="AS641" s="25">
        <f t="shared" si="30"/>
        <v>1</v>
      </c>
      <c r="AT641" s="25">
        <f t="shared" si="29"/>
        <v>3</v>
      </c>
    </row>
    <row r="642" spans="1:46" ht="30">
      <c r="A642" s="96" t="s">
        <v>291</v>
      </c>
      <c r="B642" s="96" t="s">
        <v>1048</v>
      </c>
      <c r="C642" s="96" t="s">
        <v>936</v>
      </c>
      <c r="D642" s="96" t="s">
        <v>1365</v>
      </c>
      <c r="E642" s="96" t="s">
        <v>482</v>
      </c>
      <c r="F642" s="97">
        <v>34000</v>
      </c>
      <c r="G642" s="97">
        <v>1</v>
      </c>
      <c r="H642" s="96" t="s">
        <v>2</v>
      </c>
      <c r="I642" s="96" t="s">
        <v>2</v>
      </c>
      <c r="J642" s="98" t="s">
        <v>1366</v>
      </c>
      <c r="K642" s="97">
        <v>1</v>
      </c>
      <c r="L642" s="97">
        <v>0</v>
      </c>
      <c r="M642" s="97">
        <v>0</v>
      </c>
      <c r="N642" s="97">
        <v>0</v>
      </c>
      <c r="O642" s="97">
        <v>0</v>
      </c>
      <c r="P642" s="97">
        <v>1</v>
      </c>
      <c r="Q642" s="97">
        <v>0</v>
      </c>
      <c r="R642" s="97">
        <v>0</v>
      </c>
      <c r="S642" s="97">
        <v>0</v>
      </c>
      <c r="T642" s="97">
        <v>0</v>
      </c>
      <c r="U642" s="97">
        <v>0</v>
      </c>
      <c r="V642" s="97">
        <v>0</v>
      </c>
      <c r="W642" s="97">
        <v>0</v>
      </c>
      <c r="X642" s="97">
        <v>1</v>
      </c>
      <c r="Y642" s="97">
        <v>0</v>
      </c>
      <c r="Z642" s="97">
        <v>0</v>
      </c>
      <c r="AA642" s="97">
        <v>0</v>
      </c>
      <c r="AB642" s="97">
        <v>1</v>
      </c>
      <c r="AC642" s="97">
        <v>1</v>
      </c>
      <c r="AD642" s="97">
        <v>0</v>
      </c>
      <c r="AE642" s="97">
        <v>0</v>
      </c>
      <c r="AF642" s="97">
        <v>0</v>
      </c>
      <c r="AG642" s="97">
        <v>0</v>
      </c>
      <c r="AH642" s="97">
        <v>0</v>
      </c>
      <c r="AI642" s="97">
        <v>0</v>
      </c>
      <c r="AJ642" s="97">
        <v>0</v>
      </c>
      <c r="AK642" s="97">
        <v>1</v>
      </c>
      <c r="AL642" s="97">
        <v>1</v>
      </c>
      <c r="AM642" s="97">
        <v>1</v>
      </c>
      <c r="AN642" s="96" t="s">
        <v>487</v>
      </c>
      <c r="AO642" s="97">
        <v>0</v>
      </c>
      <c r="AP642" s="31">
        <f>IFERROR(IF(AN642="CIKDITIRO",VLOOKUP(A642,'BR DTG CIKDITIRO'!C:E,3,0),IF(FR_HITUNG_MINMAX!AN642="PESALAKAN",VLOOKUP(FR_HITUNG_MINMAX!A642,'BR DTG ADW'!C:E,3,0),IF(FR_HITUNG_MINMAX!AN642="PACUL",VLOOKUP(FR_HITUNG_MINMAX!A642,'BR DTG PACUL'!C:E,3,0),IF(FR_HITUNG_MINMAX!AN642="TRAYEMAN",VLOOKUP(FR_HITUNG_MINMAX!A642,'BR DTG TRAYEMAN'!C:E,3,0),"?")))),0)</f>
        <v>0</v>
      </c>
      <c r="AQ642" s="31">
        <f>IF(AN642="PACUL",VLOOKUP(A642,'STOK PACUL'!C:H,6,0),IF(FR_HITUNG_MINMAX!AN642="PESALAKAN",VLOOKUP(FR_HITUNG_MINMAX!A642,'STOK PESALAKAN'!C:H,6,0),IF(FR_HITUNG_MINMAX!AN642="CIKDITIRO",VLOOKUP(FR_HITUNG_MINMAX!A642,'STOK CIKDITIRO'!C:H,6,0),IF(FR_HITUNG_MINMAX!AN642="TRAYEMAN",VLOOKUP(FR_HITUNG_MINMAX!A642,'STOK TRAYEMAN'!C:H,6,0),"?"))))</f>
        <v>0</v>
      </c>
      <c r="AR642" s="25">
        <f t="shared" si="31"/>
        <v>0</v>
      </c>
      <c r="AS642" s="25">
        <f t="shared" si="30"/>
        <v>1</v>
      </c>
      <c r="AT642" s="25">
        <f t="shared" si="29"/>
        <v>3</v>
      </c>
    </row>
    <row r="643" spans="1:46" ht="30">
      <c r="A643" s="96" t="s">
        <v>292</v>
      </c>
      <c r="B643" s="96" t="s">
        <v>1049</v>
      </c>
      <c r="C643" s="96" t="s">
        <v>936</v>
      </c>
      <c r="D643" s="96" t="s">
        <v>1365</v>
      </c>
      <c r="E643" s="96" t="s">
        <v>485</v>
      </c>
      <c r="F643" s="97">
        <v>42000</v>
      </c>
      <c r="G643" s="97">
        <v>1</v>
      </c>
      <c r="H643" s="96" t="s">
        <v>30</v>
      </c>
      <c r="I643" s="96" t="s">
        <v>2</v>
      </c>
      <c r="J643" s="98">
        <v>1</v>
      </c>
      <c r="K643" s="97">
        <v>1</v>
      </c>
      <c r="L643" s="97">
        <v>0</v>
      </c>
      <c r="M643" s="97">
        <v>0</v>
      </c>
      <c r="N643" s="97">
        <v>0</v>
      </c>
      <c r="O643" s="97">
        <v>1</v>
      </c>
      <c r="P643" s="97">
        <v>0</v>
      </c>
      <c r="Q643" s="97">
        <v>0</v>
      </c>
      <c r="R643" s="97">
        <v>1</v>
      </c>
      <c r="S643" s="97">
        <v>0</v>
      </c>
      <c r="T643" s="97">
        <v>0</v>
      </c>
      <c r="U643" s="97">
        <v>2</v>
      </c>
      <c r="V643" s="97">
        <v>1</v>
      </c>
      <c r="W643" s="97">
        <v>2</v>
      </c>
      <c r="X643" s="97">
        <v>2</v>
      </c>
      <c r="Y643" s="97">
        <v>0</v>
      </c>
      <c r="Z643" s="97">
        <v>0</v>
      </c>
      <c r="AA643" s="97">
        <v>1</v>
      </c>
      <c r="AB643" s="97">
        <v>1</v>
      </c>
      <c r="AC643" s="97">
        <v>0</v>
      </c>
      <c r="AD643" s="97">
        <v>1</v>
      </c>
      <c r="AE643" s="97">
        <v>1</v>
      </c>
      <c r="AF643" s="97">
        <v>0</v>
      </c>
      <c r="AG643" s="97">
        <v>2</v>
      </c>
      <c r="AH643" s="97">
        <v>3</v>
      </c>
      <c r="AI643" s="97">
        <v>3</v>
      </c>
      <c r="AJ643" s="97">
        <v>2</v>
      </c>
      <c r="AK643" s="97">
        <v>3</v>
      </c>
      <c r="AL643" s="97">
        <v>2</v>
      </c>
      <c r="AM643" s="97">
        <v>3</v>
      </c>
      <c r="AN643" s="96" t="s">
        <v>487</v>
      </c>
      <c r="AO643" s="97">
        <v>6</v>
      </c>
      <c r="AP643" s="31">
        <f>IFERROR(IF(AN643="CIKDITIRO",VLOOKUP(A643,'BR DTG CIKDITIRO'!C:E,3,0),IF(FR_HITUNG_MINMAX!AN643="PESALAKAN",VLOOKUP(FR_HITUNG_MINMAX!A643,'BR DTG ADW'!C:E,3,0),IF(FR_HITUNG_MINMAX!AN643="PACUL",VLOOKUP(FR_HITUNG_MINMAX!A643,'BR DTG PACUL'!C:E,3,0),IF(FR_HITUNG_MINMAX!AN643="TRAYEMAN",VLOOKUP(FR_HITUNG_MINMAX!A643,'BR DTG TRAYEMAN'!C:E,3,0),"?")))),0)</f>
        <v>0</v>
      </c>
      <c r="AQ643" s="31">
        <f>IF(AN643="PACUL",VLOOKUP(A643,'STOK PACUL'!C:H,6,0),IF(FR_HITUNG_MINMAX!AN643="PESALAKAN",VLOOKUP(FR_HITUNG_MINMAX!A643,'STOK PESALAKAN'!C:H,6,0),IF(FR_HITUNG_MINMAX!AN643="CIKDITIRO",VLOOKUP(FR_HITUNG_MINMAX!A643,'STOK CIKDITIRO'!C:H,6,0),IF(FR_HITUNG_MINMAX!AN643="TRAYEMAN",VLOOKUP(FR_HITUNG_MINMAX!A643,'STOK TRAYEMAN'!C:H,6,0),"?"))))</f>
        <v>6</v>
      </c>
      <c r="AR643" s="25">
        <f t="shared" si="31"/>
        <v>6</v>
      </c>
      <c r="AS643" s="25">
        <f t="shared" si="30"/>
        <v>1</v>
      </c>
      <c r="AT643" s="25">
        <f t="shared" ref="AT643:AT706" si="32">COUNTIF(A:A,A643)</f>
        <v>4</v>
      </c>
    </row>
    <row r="644" spans="1:46" ht="30">
      <c r="A644" s="96" t="s">
        <v>663</v>
      </c>
      <c r="B644" s="96" t="s">
        <v>1050</v>
      </c>
      <c r="C644" s="96" t="s">
        <v>876</v>
      </c>
      <c r="D644" s="96" t="s">
        <v>1365</v>
      </c>
      <c r="E644" s="96" t="s">
        <v>482</v>
      </c>
      <c r="F644" s="97">
        <v>42000</v>
      </c>
      <c r="G644" s="97">
        <v>1</v>
      </c>
      <c r="H644" s="96" t="s">
        <v>31</v>
      </c>
      <c r="I644" s="96" t="s">
        <v>1185</v>
      </c>
      <c r="J644" s="98">
        <v>1</v>
      </c>
      <c r="K644" s="97">
        <v>1</v>
      </c>
      <c r="L644" s="97">
        <v>0</v>
      </c>
      <c r="M644" s="97">
        <v>0</v>
      </c>
      <c r="N644" s="97">
        <v>0</v>
      </c>
      <c r="O644" s="97">
        <v>0</v>
      </c>
      <c r="P644" s="97">
        <v>0</v>
      </c>
      <c r="Q644" s="97">
        <v>0</v>
      </c>
      <c r="R644" s="97">
        <v>0</v>
      </c>
      <c r="S644" s="97">
        <v>0</v>
      </c>
      <c r="T644" s="97">
        <v>0</v>
      </c>
      <c r="U644" s="97">
        <v>1</v>
      </c>
      <c r="V644" s="97">
        <v>0</v>
      </c>
      <c r="W644" s="97">
        <v>0</v>
      </c>
      <c r="X644" s="97">
        <v>1</v>
      </c>
      <c r="Y644" s="97">
        <v>0</v>
      </c>
      <c r="Z644" s="97">
        <v>0</v>
      </c>
      <c r="AA644" s="97">
        <v>0</v>
      </c>
      <c r="AB644" s="97">
        <v>0</v>
      </c>
      <c r="AC644" s="97">
        <v>0</v>
      </c>
      <c r="AD644" s="97">
        <v>0</v>
      </c>
      <c r="AE644" s="97">
        <v>0</v>
      </c>
      <c r="AF644" s="97">
        <v>0</v>
      </c>
      <c r="AG644" s="97">
        <v>1</v>
      </c>
      <c r="AH644" s="97">
        <v>1</v>
      </c>
      <c r="AI644" s="97">
        <v>0</v>
      </c>
      <c r="AJ644" s="97">
        <v>0</v>
      </c>
      <c r="AK644" s="97">
        <v>1</v>
      </c>
      <c r="AL644" s="97">
        <v>0</v>
      </c>
      <c r="AM644" s="97">
        <v>0</v>
      </c>
      <c r="AN644" s="96" t="s">
        <v>487</v>
      </c>
      <c r="AO644" s="97">
        <v>0</v>
      </c>
      <c r="AP644" s="31">
        <f>IFERROR(IF(AN644="CIKDITIRO",VLOOKUP(A644,'BR DTG CIKDITIRO'!C:E,3,0),IF(FR_HITUNG_MINMAX!AN644="PESALAKAN",VLOOKUP(FR_HITUNG_MINMAX!A644,'BR DTG ADW'!C:E,3,0),IF(FR_HITUNG_MINMAX!AN644="PACUL",VLOOKUP(FR_HITUNG_MINMAX!A644,'BR DTG PACUL'!C:E,3,0),IF(FR_HITUNG_MINMAX!AN644="TRAYEMAN",VLOOKUP(FR_HITUNG_MINMAX!A644,'BR DTG TRAYEMAN'!C:E,3,0),"?")))),0)</f>
        <v>0</v>
      </c>
      <c r="AQ644" s="31">
        <f>IF(AN644="PACUL",VLOOKUP(A644,'STOK PACUL'!C:H,6,0),IF(FR_HITUNG_MINMAX!AN644="PESALAKAN",VLOOKUP(FR_HITUNG_MINMAX!A644,'STOK PESALAKAN'!C:H,6,0),IF(FR_HITUNG_MINMAX!AN644="CIKDITIRO",VLOOKUP(FR_HITUNG_MINMAX!A644,'STOK CIKDITIRO'!C:H,6,0),IF(FR_HITUNG_MINMAX!AN644="TRAYEMAN",VLOOKUP(FR_HITUNG_MINMAX!A644,'STOK TRAYEMAN'!C:H,6,0),"?"))))</f>
        <v>0</v>
      </c>
      <c r="AR644" s="25">
        <f t="shared" si="31"/>
        <v>0</v>
      </c>
      <c r="AS644" s="25">
        <f t="shared" si="30"/>
        <v>0</v>
      </c>
      <c r="AT644" s="25">
        <f t="shared" si="32"/>
        <v>1</v>
      </c>
    </row>
    <row r="645" spans="1:46" ht="30">
      <c r="A645" s="96" t="s">
        <v>664</v>
      </c>
      <c r="B645" s="96" t="s">
        <v>1053</v>
      </c>
      <c r="C645" s="96" t="s">
        <v>888</v>
      </c>
      <c r="D645" s="96" t="s">
        <v>1365</v>
      </c>
      <c r="E645" s="96" t="s">
        <v>482</v>
      </c>
      <c r="F645" s="97">
        <v>67000</v>
      </c>
      <c r="G645" s="97">
        <v>1</v>
      </c>
      <c r="H645" s="96" t="s">
        <v>30</v>
      </c>
      <c r="I645" s="96" t="s">
        <v>1185</v>
      </c>
      <c r="J645" s="98" t="s">
        <v>1366</v>
      </c>
      <c r="K645" s="97">
        <v>1</v>
      </c>
      <c r="L645" s="97">
        <v>0</v>
      </c>
      <c r="M645" s="97">
        <v>0</v>
      </c>
      <c r="N645" s="97">
        <v>0</v>
      </c>
      <c r="O645" s="97">
        <v>0</v>
      </c>
      <c r="P645" s="97">
        <v>1</v>
      </c>
      <c r="Q645" s="97">
        <v>0</v>
      </c>
      <c r="R645" s="97">
        <v>0</v>
      </c>
      <c r="S645" s="97">
        <v>0</v>
      </c>
      <c r="T645" s="97">
        <v>1</v>
      </c>
      <c r="U645" s="97">
        <v>0</v>
      </c>
      <c r="V645" s="97">
        <v>0</v>
      </c>
      <c r="W645" s="97">
        <v>0</v>
      </c>
      <c r="X645" s="97">
        <v>1</v>
      </c>
      <c r="Y645" s="97">
        <v>0</v>
      </c>
      <c r="Z645" s="97">
        <v>0</v>
      </c>
      <c r="AA645" s="97">
        <v>0</v>
      </c>
      <c r="AB645" s="97">
        <v>1</v>
      </c>
      <c r="AC645" s="97">
        <v>1</v>
      </c>
      <c r="AD645" s="97">
        <v>0</v>
      </c>
      <c r="AE645" s="97">
        <v>0</v>
      </c>
      <c r="AF645" s="97">
        <v>1</v>
      </c>
      <c r="AG645" s="97">
        <v>0</v>
      </c>
      <c r="AH645" s="97">
        <v>0</v>
      </c>
      <c r="AI645" s="97">
        <v>0</v>
      </c>
      <c r="AJ645" s="97">
        <v>0</v>
      </c>
      <c r="AK645" s="97">
        <v>1</v>
      </c>
      <c r="AL645" s="97">
        <v>1</v>
      </c>
      <c r="AM645" s="97">
        <v>1</v>
      </c>
      <c r="AN645" s="96" t="s">
        <v>487</v>
      </c>
      <c r="AO645" s="97">
        <v>0</v>
      </c>
      <c r="AP645" s="31">
        <f>IFERROR(IF(AN645="CIKDITIRO",VLOOKUP(A645,'BR DTG CIKDITIRO'!C:E,3,0),IF(FR_HITUNG_MINMAX!AN645="PESALAKAN",VLOOKUP(FR_HITUNG_MINMAX!A645,'BR DTG ADW'!C:E,3,0),IF(FR_HITUNG_MINMAX!AN645="PACUL",VLOOKUP(FR_HITUNG_MINMAX!A645,'BR DTG PACUL'!C:E,3,0),IF(FR_HITUNG_MINMAX!AN645="TRAYEMAN",VLOOKUP(FR_HITUNG_MINMAX!A645,'BR DTG TRAYEMAN'!C:E,3,0),"?")))),0)</f>
        <v>0</v>
      </c>
      <c r="AQ645" s="31">
        <f>IF(AN645="PACUL",VLOOKUP(A645,'STOK PACUL'!C:H,6,0),IF(FR_HITUNG_MINMAX!AN645="PESALAKAN",VLOOKUP(FR_HITUNG_MINMAX!A645,'STOK PESALAKAN'!C:H,6,0),IF(FR_HITUNG_MINMAX!AN645="CIKDITIRO",VLOOKUP(FR_HITUNG_MINMAX!A645,'STOK CIKDITIRO'!C:H,6,0),IF(FR_HITUNG_MINMAX!AN645="TRAYEMAN",VLOOKUP(FR_HITUNG_MINMAX!A645,'STOK TRAYEMAN'!C:H,6,0),"?"))))</f>
        <v>0</v>
      </c>
      <c r="AR645" s="25">
        <f t="shared" si="31"/>
        <v>0</v>
      </c>
      <c r="AS645" s="25">
        <f t="shared" si="30"/>
        <v>1</v>
      </c>
      <c r="AT645" s="25">
        <f t="shared" si="32"/>
        <v>1</v>
      </c>
    </row>
    <row r="646" spans="1:46" ht="30">
      <c r="A646" s="96" t="s">
        <v>1987</v>
      </c>
      <c r="B646" s="96" t="s">
        <v>1988</v>
      </c>
      <c r="C646" s="96" t="s">
        <v>876</v>
      </c>
      <c r="D646" s="96" t="s">
        <v>1365</v>
      </c>
      <c r="E646" s="96" t="s">
        <v>482</v>
      </c>
      <c r="F646" s="97">
        <v>67400</v>
      </c>
      <c r="G646" s="97">
        <v>1</v>
      </c>
      <c r="H646" s="96" t="s">
        <v>1185</v>
      </c>
      <c r="I646" s="96" t="s">
        <v>1185</v>
      </c>
      <c r="J646" s="98">
        <v>1</v>
      </c>
      <c r="K646" s="97">
        <v>1</v>
      </c>
      <c r="L646" s="97">
        <v>0</v>
      </c>
      <c r="M646" s="97">
        <v>0</v>
      </c>
      <c r="N646" s="97">
        <v>1</v>
      </c>
      <c r="O646" s="97">
        <v>0</v>
      </c>
      <c r="P646" s="97">
        <v>0</v>
      </c>
      <c r="Q646" s="97">
        <v>0</v>
      </c>
      <c r="R646" s="97">
        <v>0</v>
      </c>
      <c r="S646" s="97">
        <v>0</v>
      </c>
      <c r="T646" s="97">
        <v>0</v>
      </c>
      <c r="U646" s="97">
        <v>0</v>
      </c>
      <c r="V646" s="97">
        <v>0</v>
      </c>
      <c r="W646" s="97">
        <v>0</v>
      </c>
      <c r="X646" s="97">
        <v>1</v>
      </c>
      <c r="Y646" s="97">
        <v>0</v>
      </c>
      <c r="Z646" s="97">
        <v>1</v>
      </c>
      <c r="AA646" s="97">
        <v>1</v>
      </c>
      <c r="AB646" s="97">
        <v>0</v>
      </c>
      <c r="AC646" s="97">
        <v>0</v>
      </c>
      <c r="AD646" s="97">
        <v>0</v>
      </c>
      <c r="AE646" s="97">
        <v>0</v>
      </c>
      <c r="AF646" s="97">
        <v>0</v>
      </c>
      <c r="AG646" s="97">
        <v>0</v>
      </c>
      <c r="AH646" s="97">
        <v>0</v>
      </c>
      <c r="AI646" s="97">
        <v>0</v>
      </c>
      <c r="AJ646" s="97">
        <v>0</v>
      </c>
      <c r="AK646" s="97">
        <v>1</v>
      </c>
      <c r="AL646" s="97">
        <v>0</v>
      </c>
      <c r="AM646" s="97">
        <v>0</v>
      </c>
      <c r="AN646" s="96" t="s">
        <v>487</v>
      </c>
      <c r="AO646" s="97">
        <v>0</v>
      </c>
      <c r="AP646" s="31">
        <f>IFERROR(IF(AN646="CIKDITIRO",VLOOKUP(A646,'BR DTG CIKDITIRO'!C:E,3,0),IF(FR_HITUNG_MINMAX!AN646="PESALAKAN",VLOOKUP(FR_HITUNG_MINMAX!A646,'BR DTG ADW'!C:E,3,0),IF(FR_HITUNG_MINMAX!AN646="PACUL",VLOOKUP(FR_HITUNG_MINMAX!A646,'BR DTG PACUL'!C:E,3,0),IF(FR_HITUNG_MINMAX!AN646="TRAYEMAN",VLOOKUP(FR_HITUNG_MINMAX!A646,'BR DTG TRAYEMAN'!C:E,3,0),"?")))),0)</f>
        <v>0</v>
      </c>
      <c r="AQ646" s="31">
        <f>IF(AN646="PACUL",VLOOKUP(A646,'STOK PACUL'!C:H,6,0),IF(FR_HITUNG_MINMAX!AN646="PESALAKAN",VLOOKUP(FR_HITUNG_MINMAX!A646,'STOK PESALAKAN'!C:H,6,0),IF(FR_HITUNG_MINMAX!AN646="CIKDITIRO",VLOOKUP(FR_HITUNG_MINMAX!A646,'STOK CIKDITIRO'!C:H,6,0),IF(FR_HITUNG_MINMAX!AN646="TRAYEMAN",VLOOKUP(FR_HITUNG_MINMAX!A646,'STOK TRAYEMAN'!C:H,6,0),"?"))))</f>
        <v>0</v>
      </c>
      <c r="AR646" s="25">
        <f t="shared" si="31"/>
        <v>0</v>
      </c>
      <c r="AS646" s="25">
        <f t="shared" si="30"/>
        <v>0</v>
      </c>
      <c r="AT646" s="25">
        <f t="shared" si="32"/>
        <v>1</v>
      </c>
    </row>
    <row r="647" spans="1:46" ht="30">
      <c r="A647" s="96" t="s">
        <v>1989</v>
      </c>
      <c r="B647" s="96" t="s">
        <v>1990</v>
      </c>
      <c r="C647" s="96" t="s">
        <v>881</v>
      </c>
      <c r="D647" s="96" t="s">
        <v>1365</v>
      </c>
      <c r="E647" s="96" t="s">
        <v>482</v>
      </c>
      <c r="F647" s="97">
        <v>157500</v>
      </c>
      <c r="G647" s="97">
        <v>1</v>
      </c>
      <c r="H647" s="96" t="s">
        <v>31</v>
      </c>
      <c r="I647" s="96" t="s">
        <v>2</v>
      </c>
      <c r="J647" s="98" t="s">
        <v>1366</v>
      </c>
      <c r="K647" s="97">
        <v>1</v>
      </c>
      <c r="L647" s="97">
        <v>0</v>
      </c>
      <c r="M647" s="97">
        <v>0</v>
      </c>
      <c r="N647" s="97">
        <v>1</v>
      </c>
      <c r="O647" s="97">
        <v>0</v>
      </c>
      <c r="P647" s="97">
        <v>0</v>
      </c>
      <c r="Q647" s="97">
        <v>0</v>
      </c>
      <c r="R647" s="97">
        <v>0</v>
      </c>
      <c r="S647" s="97">
        <v>0</v>
      </c>
      <c r="T647" s="97">
        <v>0</v>
      </c>
      <c r="U647" s="97">
        <v>0</v>
      </c>
      <c r="V647" s="97">
        <v>0</v>
      </c>
      <c r="W647" s="97">
        <v>0</v>
      </c>
      <c r="X647" s="97">
        <v>1</v>
      </c>
      <c r="Y647" s="97">
        <v>0</v>
      </c>
      <c r="Z647" s="97">
        <v>1</v>
      </c>
      <c r="AA647" s="97">
        <v>1</v>
      </c>
      <c r="AB647" s="97">
        <v>0</v>
      </c>
      <c r="AC647" s="97">
        <v>0</v>
      </c>
      <c r="AD647" s="97">
        <v>0</v>
      </c>
      <c r="AE647" s="97">
        <v>0</v>
      </c>
      <c r="AF647" s="97">
        <v>0</v>
      </c>
      <c r="AG647" s="97">
        <v>0</v>
      </c>
      <c r="AH647" s="97">
        <v>0</v>
      </c>
      <c r="AI647" s="97">
        <v>0</v>
      </c>
      <c r="AJ647" s="97">
        <v>0</v>
      </c>
      <c r="AK647" s="97">
        <v>1</v>
      </c>
      <c r="AL647" s="97">
        <v>1</v>
      </c>
      <c r="AM647" s="97">
        <v>1</v>
      </c>
      <c r="AN647" s="96" t="s">
        <v>487</v>
      </c>
      <c r="AO647" s="97">
        <v>1</v>
      </c>
      <c r="AP647" s="31">
        <f>IFERROR(IF(AN647="CIKDITIRO",VLOOKUP(A647,'BR DTG CIKDITIRO'!C:E,3,0),IF(FR_HITUNG_MINMAX!AN647="PESALAKAN",VLOOKUP(FR_HITUNG_MINMAX!A647,'BR DTG ADW'!C:E,3,0),IF(FR_HITUNG_MINMAX!AN647="PACUL",VLOOKUP(FR_HITUNG_MINMAX!A647,'BR DTG PACUL'!C:E,3,0),IF(FR_HITUNG_MINMAX!AN647="TRAYEMAN",VLOOKUP(FR_HITUNG_MINMAX!A647,'BR DTG TRAYEMAN'!C:E,3,0),"?")))),0)</f>
        <v>0</v>
      </c>
      <c r="AQ647" s="31">
        <f>IF(AN647="PACUL",VLOOKUP(A647,'STOK PACUL'!C:H,6,0),IF(FR_HITUNG_MINMAX!AN647="PESALAKAN",VLOOKUP(FR_HITUNG_MINMAX!A647,'STOK PESALAKAN'!C:H,6,0),IF(FR_HITUNG_MINMAX!AN647="CIKDITIRO",VLOOKUP(FR_HITUNG_MINMAX!A647,'STOK CIKDITIRO'!C:H,6,0),IF(FR_HITUNG_MINMAX!AN647="TRAYEMAN",VLOOKUP(FR_HITUNG_MINMAX!A647,'STOK TRAYEMAN'!C:H,6,0),"?"))))</f>
        <v>1</v>
      </c>
      <c r="AR647" s="25">
        <f t="shared" si="31"/>
        <v>1</v>
      </c>
      <c r="AS647" s="25">
        <f t="shared" si="30"/>
        <v>1</v>
      </c>
      <c r="AT647" s="25">
        <f t="shared" si="32"/>
        <v>1</v>
      </c>
    </row>
    <row r="648" spans="1:46" ht="30">
      <c r="A648" s="96" t="s">
        <v>1798</v>
      </c>
      <c r="B648" s="96" t="s">
        <v>1991</v>
      </c>
      <c r="C648" s="96" t="s">
        <v>888</v>
      </c>
      <c r="D648" s="96" t="s">
        <v>1365</v>
      </c>
      <c r="E648" s="96" t="s">
        <v>482</v>
      </c>
      <c r="F648" s="97">
        <v>25400</v>
      </c>
      <c r="G648" s="97">
        <v>1</v>
      </c>
      <c r="H648" s="96" t="s">
        <v>2</v>
      </c>
      <c r="I648" s="96" t="s">
        <v>1185</v>
      </c>
      <c r="J648" s="98" t="s">
        <v>1366</v>
      </c>
      <c r="K648" s="97">
        <v>1</v>
      </c>
      <c r="L648" s="97">
        <v>0</v>
      </c>
      <c r="M648" s="97">
        <v>0</v>
      </c>
      <c r="N648" s="97">
        <v>0</v>
      </c>
      <c r="O648" s="97">
        <v>1</v>
      </c>
      <c r="P648" s="97">
        <v>0</v>
      </c>
      <c r="Q648" s="97">
        <v>0</v>
      </c>
      <c r="R648" s="97">
        <v>0</v>
      </c>
      <c r="S648" s="97">
        <v>0</v>
      </c>
      <c r="T648" s="97">
        <v>0</v>
      </c>
      <c r="U648" s="97">
        <v>1</v>
      </c>
      <c r="V648" s="97">
        <v>0</v>
      </c>
      <c r="W648" s="97">
        <v>0</v>
      </c>
      <c r="X648" s="97">
        <v>1</v>
      </c>
      <c r="Y648" s="97">
        <v>0</v>
      </c>
      <c r="Z648" s="97">
        <v>0</v>
      </c>
      <c r="AA648" s="97">
        <v>1</v>
      </c>
      <c r="AB648" s="97">
        <v>1</v>
      </c>
      <c r="AC648" s="97">
        <v>0</v>
      </c>
      <c r="AD648" s="97">
        <v>0</v>
      </c>
      <c r="AE648" s="97">
        <v>0</v>
      </c>
      <c r="AF648" s="97">
        <v>0</v>
      </c>
      <c r="AG648" s="97">
        <v>1</v>
      </c>
      <c r="AH648" s="97">
        <v>1</v>
      </c>
      <c r="AI648" s="97">
        <v>0</v>
      </c>
      <c r="AJ648" s="97">
        <v>0</v>
      </c>
      <c r="AK648" s="97">
        <v>1</v>
      </c>
      <c r="AL648" s="97">
        <v>1</v>
      </c>
      <c r="AM648" s="97">
        <v>1</v>
      </c>
      <c r="AN648" s="96" t="s">
        <v>487</v>
      </c>
      <c r="AO648" s="97">
        <v>1</v>
      </c>
      <c r="AP648" s="31">
        <f>IFERROR(IF(AN648="CIKDITIRO",VLOOKUP(A648,'BR DTG CIKDITIRO'!C:E,3,0),IF(FR_HITUNG_MINMAX!AN648="PESALAKAN",VLOOKUP(FR_HITUNG_MINMAX!A648,'BR DTG ADW'!C:E,3,0),IF(FR_HITUNG_MINMAX!AN648="PACUL",VLOOKUP(FR_HITUNG_MINMAX!A648,'BR DTG PACUL'!C:E,3,0),IF(FR_HITUNG_MINMAX!AN648="TRAYEMAN",VLOOKUP(FR_HITUNG_MINMAX!A648,'BR DTG TRAYEMAN'!C:E,3,0),"?")))),0)</f>
        <v>0</v>
      </c>
      <c r="AQ648" s="31">
        <f>IF(AN648="PACUL",VLOOKUP(A648,'STOK PACUL'!C:H,6,0),IF(FR_HITUNG_MINMAX!AN648="PESALAKAN",VLOOKUP(FR_HITUNG_MINMAX!A648,'STOK PESALAKAN'!C:H,6,0),IF(FR_HITUNG_MINMAX!AN648="CIKDITIRO",VLOOKUP(FR_HITUNG_MINMAX!A648,'STOK CIKDITIRO'!C:H,6,0),IF(FR_HITUNG_MINMAX!AN648="TRAYEMAN",VLOOKUP(FR_HITUNG_MINMAX!A648,'STOK TRAYEMAN'!C:H,6,0),"?"))))</f>
        <v>1</v>
      </c>
      <c r="AR648" s="25">
        <f t="shared" si="31"/>
        <v>1</v>
      </c>
      <c r="AS648" s="25">
        <f t="shared" si="30"/>
        <v>1</v>
      </c>
      <c r="AT648" s="25">
        <f t="shared" si="32"/>
        <v>2</v>
      </c>
    </row>
    <row r="649" spans="1:46" ht="30">
      <c r="A649" s="96" t="s">
        <v>666</v>
      </c>
      <c r="B649" s="96" t="s">
        <v>1054</v>
      </c>
      <c r="C649" s="96" t="s">
        <v>891</v>
      </c>
      <c r="D649" s="96" t="s">
        <v>1369</v>
      </c>
      <c r="E649" s="96" t="s">
        <v>485</v>
      </c>
      <c r="F649" s="97">
        <v>44500</v>
      </c>
      <c r="G649" s="97">
        <v>1</v>
      </c>
      <c r="H649" s="96" t="s">
        <v>1185</v>
      </c>
      <c r="I649" s="96" t="s">
        <v>1185</v>
      </c>
      <c r="J649" s="98">
        <v>1</v>
      </c>
      <c r="K649" s="97">
        <v>1</v>
      </c>
      <c r="L649" s="97">
        <v>0</v>
      </c>
      <c r="M649" s="97">
        <v>5</v>
      </c>
      <c r="N649" s="97">
        <v>0</v>
      </c>
      <c r="O649" s="97">
        <v>3</v>
      </c>
      <c r="P649" s="97">
        <v>1</v>
      </c>
      <c r="Q649" s="97">
        <v>2</v>
      </c>
      <c r="R649" s="97">
        <v>3</v>
      </c>
      <c r="S649" s="97">
        <v>1</v>
      </c>
      <c r="T649" s="97">
        <v>1</v>
      </c>
      <c r="U649" s="97">
        <v>3</v>
      </c>
      <c r="V649" s="97">
        <v>4</v>
      </c>
      <c r="W649" s="97">
        <v>0</v>
      </c>
      <c r="X649" s="97">
        <v>5</v>
      </c>
      <c r="Y649" s="97">
        <v>5</v>
      </c>
      <c r="Z649" s="97">
        <v>5</v>
      </c>
      <c r="AA649" s="97">
        <v>3</v>
      </c>
      <c r="AB649" s="97">
        <v>4</v>
      </c>
      <c r="AC649" s="97">
        <v>3</v>
      </c>
      <c r="AD649" s="97">
        <v>5</v>
      </c>
      <c r="AE649" s="97">
        <v>4</v>
      </c>
      <c r="AF649" s="97">
        <v>2</v>
      </c>
      <c r="AG649" s="97">
        <v>4</v>
      </c>
      <c r="AH649" s="97">
        <v>7</v>
      </c>
      <c r="AI649" s="97">
        <v>4</v>
      </c>
      <c r="AJ649" s="97">
        <v>0</v>
      </c>
      <c r="AK649" s="97">
        <v>7</v>
      </c>
      <c r="AL649" s="97">
        <v>5</v>
      </c>
      <c r="AM649" s="97">
        <v>7</v>
      </c>
      <c r="AN649" s="96" t="s">
        <v>487</v>
      </c>
      <c r="AO649" s="97">
        <v>3</v>
      </c>
      <c r="AP649" s="31">
        <f>IFERROR(IF(AN649="CIKDITIRO",VLOOKUP(A649,'BR DTG CIKDITIRO'!C:E,3,0),IF(FR_HITUNG_MINMAX!AN649="PESALAKAN",VLOOKUP(FR_HITUNG_MINMAX!A649,'BR DTG ADW'!C:E,3,0),IF(FR_HITUNG_MINMAX!AN649="PACUL",VLOOKUP(FR_HITUNG_MINMAX!A649,'BR DTG PACUL'!C:E,3,0),IF(FR_HITUNG_MINMAX!AN649="TRAYEMAN",VLOOKUP(FR_HITUNG_MINMAX!A649,'BR DTG TRAYEMAN'!C:E,3,0),"?")))),0)</f>
        <v>0</v>
      </c>
      <c r="AQ649" s="31">
        <f>IF(AN649="PACUL",VLOOKUP(A649,'STOK PACUL'!C:H,6,0),IF(FR_HITUNG_MINMAX!AN649="PESALAKAN",VLOOKUP(FR_HITUNG_MINMAX!A649,'STOK PESALAKAN'!C:H,6,0),IF(FR_HITUNG_MINMAX!AN649="CIKDITIRO",VLOOKUP(FR_HITUNG_MINMAX!A649,'STOK CIKDITIRO'!C:H,6,0),IF(FR_HITUNG_MINMAX!AN649="TRAYEMAN",VLOOKUP(FR_HITUNG_MINMAX!A649,'STOK TRAYEMAN'!C:H,6,0),"?"))))</f>
        <v>3</v>
      </c>
      <c r="AR649" s="25">
        <f t="shared" si="31"/>
        <v>3</v>
      </c>
      <c r="AS649" s="25">
        <f t="shared" si="30"/>
        <v>3</v>
      </c>
      <c r="AT649" s="25">
        <f t="shared" si="32"/>
        <v>4</v>
      </c>
    </row>
    <row r="650" spans="1:46" ht="30">
      <c r="A650" s="96" t="s">
        <v>293</v>
      </c>
      <c r="B650" s="96" t="s">
        <v>1055</v>
      </c>
      <c r="C650" s="96" t="s">
        <v>881</v>
      </c>
      <c r="D650" s="96" t="s">
        <v>1365</v>
      </c>
      <c r="E650" s="96" t="s">
        <v>482</v>
      </c>
      <c r="F650" s="97">
        <v>15500</v>
      </c>
      <c r="G650" s="97">
        <v>1</v>
      </c>
      <c r="H650" s="96" t="s">
        <v>31</v>
      </c>
      <c r="I650" s="96" t="s">
        <v>2</v>
      </c>
      <c r="J650" s="98">
        <v>1</v>
      </c>
      <c r="K650" s="97">
        <v>1</v>
      </c>
      <c r="L650" s="97">
        <v>0</v>
      </c>
      <c r="M650" s="97">
        <v>0</v>
      </c>
      <c r="N650" s="97">
        <v>0</v>
      </c>
      <c r="O650" s="97">
        <v>0</v>
      </c>
      <c r="P650" s="97">
        <v>1</v>
      </c>
      <c r="Q650" s="97">
        <v>0</v>
      </c>
      <c r="R650" s="97">
        <v>0</v>
      </c>
      <c r="S650" s="97">
        <v>0</v>
      </c>
      <c r="T650" s="97">
        <v>0</v>
      </c>
      <c r="U650" s="97">
        <v>0</v>
      </c>
      <c r="V650" s="97">
        <v>0</v>
      </c>
      <c r="W650" s="97">
        <v>0</v>
      </c>
      <c r="X650" s="97">
        <v>1</v>
      </c>
      <c r="Y650" s="97">
        <v>0</v>
      </c>
      <c r="Z650" s="97">
        <v>0</v>
      </c>
      <c r="AA650" s="97">
        <v>0</v>
      </c>
      <c r="AB650" s="97">
        <v>1</v>
      </c>
      <c r="AC650" s="97">
        <v>1</v>
      </c>
      <c r="AD650" s="97">
        <v>0</v>
      </c>
      <c r="AE650" s="97">
        <v>0</v>
      </c>
      <c r="AF650" s="97">
        <v>0</v>
      </c>
      <c r="AG650" s="97">
        <v>0</v>
      </c>
      <c r="AH650" s="97">
        <v>0</v>
      </c>
      <c r="AI650" s="97">
        <v>0</v>
      </c>
      <c r="AJ650" s="97">
        <v>0</v>
      </c>
      <c r="AK650" s="97">
        <v>1</v>
      </c>
      <c r="AL650" s="97">
        <v>1</v>
      </c>
      <c r="AM650" s="97">
        <v>1</v>
      </c>
      <c r="AN650" s="96" t="s">
        <v>487</v>
      </c>
      <c r="AO650" s="97">
        <v>1</v>
      </c>
      <c r="AP650" s="31">
        <f>IFERROR(IF(AN650="CIKDITIRO",VLOOKUP(A650,'BR DTG CIKDITIRO'!C:E,3,0),IF(FR_HITUNG_MINMAX!AN650="PESALAKAN",VLOOKUP(FR_HITUNG_MINMAX!A650,'BR DTG ADW'!C:E,3,0),IF(FR_HITUNG_MINMAX!AN650="PACUL",VLOOKUP(FR_HITUNG_MINMAX!A650,'BR DTG PACUL'!C:E,3,0),IF(FR_HITUNG_MINMAX!AN650="TRAYEMAN",VLOOKUP(FR_HITUNG_MINMAX!A650,'BR DTG TRAYEMAN'!C:E,3,0),"?")))),0)</f>
        <v>0</v>
      </c>
      <c r="AQ650" s="31">
        <f>IF(AN650="PACUL",VLOOKUP(A650,'STOK PACUL'!C:H,6,0),IF(FR_HITUNG_MINMAX!AN650="PESALAKAN",VLOOKUP(FR_HITUNG_MINMAX!A650,'STOK PESALAKAN'!C:H,6,0),IF(FR_HITUNG_MINMAX!AN650="CIKDITIRO",VLOOKUP(FR_HITUNG_MINMAX!A650,'STOK CIKDITIRO'!C:H,6,0),IF(FR_HITUNG_MINMAX!AN650="TRAYEMAN",VLOOKUP(FR_HITUNG_MINMAX!A650,'STOK TRAYEMAN'!C:H,6,0),"?"))))</f>
        <v>1</v>
      </c>
      <c r="AR650" s="25">
        <f t="shared" si="31"/>
        <v>1</v>
      </c>
      <c r="AS650" s="25">
        <f t="shared" si="30"/>
        <v>1</v>
      </c>
      <c r="AT650" s="25">
        <f t="shared" si="32"/>
        <v>3</v>
      </c>
    </row>
    <row r="651" spans="1:46" ht="30">
      <c r="A651" s="96" t="s">
        <v>1806</v>
      </c>
      <c r="B651" s="96" t="s">
        <v>1056</v>
      </c>
      <c r="C651" s="96" t="s">
        <v>876</v>
      </c>
      <c r="D651" s="96" t="s">
        <v>1365</v>
      </c>
      <c r="E651" s="96" t="s">
        <v>482</v>
      </c>
      <c r="F651" s="97">
        <v>24500</v>
      </c>
      <c r="G651" s="97">
        <v>1</v>
      </c>
      <c r="H651" s="96" t="s">
        <v>30</v>
      </c>
      <c r="I651" s="96" t="s">
        <v>2</v>
      </c>
      <c r="J651" s="98" t="s">
        <v>1366</v>
      </c>
      <c r="K651" s="97">
        <v>1</v>
      </c>
      <c r="L651" s="97">
        <v>2</v>
      </c>
      <c r="M651" s="97">
        <v>0</v>
      </c>
      <c r="N651" s="97">
        <v>0</v>
      </c>
      <c r="O651" s="97">
        <v>0</v>
      </c>
      <c r="P651" s="97">
        <v>0</v>
      </c>
      <c r="Q651" s="97">
        <v>0</v>
      </c>
      <c r="R651" s="97">
        <v>0</v>
      </c>
      <c r="S651" s="97">
        <v>0</v>
      </c>
      <c r="T651" s="97">
        <v>0</v>
      </c>
      <c r="U651" s="97">
        <v>0</v>
      </c>
      <c r="V651" s="97">
        <v>0</v>
      </c>
      <c r="W651" s="97">
        <v>0</v>
      </c>
      <c r="X651" s="97">
        <v>2</v>
      </c>
      <c r="Y651" s="97">
        <v>2</v>
      </c>
      <c r="Z651" s="97">
        <v>0</v>
      </c>
      <c r="AA651" s="97">
        <v>0</v>
      </c>
      <c r="AB651" s="97">
        <v>0</v>
      </c>
      <c r="AC651" s="97">
        <v>0</v>
      </c>
      <c r="AD651" s="97">
        <v>0</v>
      </c>
      <c r="AE651" s="97">
        <v>0</v>
      </c>
      <c r="AF651" s="97">
        <v>0</v>
      </c>
      <c r="AG651" s="97">
        <v>0</v>
      </c>
      <c r="AH651" s="97">
        <v>0</v>
      </c>
      <c r="AI651" s="97">
        <v>0</v>
      </c>
      <c r="AJ651" s="97">
        <v>2</v>
      </c>
      <c r="AK651" s="97">
        <v>2</v>
      </c>
      <c r="AL651" s="97">
        <v>0</v>
      </c>
      <c r="AM651" s="97">
        <v>0</v>
      </c>
      <c r="AN651" s="96" t="s">
        <v>487</v>
      </c>
      <c r="AO651" s="97">
        <v>0</v>
      </c>
      <c r="AP651" s="31">
        <f>IFERROR(IF(AN651="CIKDITIRO",VLOOKUP(A651,'BR DTG CIKDITIRO'!C:E,3,0),IF(FR_HITUNG_MINMAX!AN651="PESALAKAN",VLOOKUP(FR_HITUNG_MINMAX!A651,'BR DTG ADW'!C:E,3,0),IF(FR_HITUNG_MINMAX!AN651="PACUL",VLOOKUP(FR_HITUNG_MINMAX!A651,'BR DTG PACUL'!C:E,3,0),IF(FR_HITUNG_MINMAX!AN651="TRAYEMAN",VLOOKUP(FR_HITUNG_MINMAX!A651,'BR DTG TRAYEMAN'!C:E,3,0),"?")))),0)</f>
        <v>0</v>
      </c>
      <c r="AQ651" s="31">
        <f>IF(AN651="PACUL",VLOOKUP(A651,'STOK PACUL'!C:H,6,0),IF(FR_HITUNG_MINMAX!AN651="PESALAKAN",VLOOKUP(FR_HITUNG_MINMAX!A651,'STOK PESALAKAN'!C:H,6,0),IF(FR_HITUNG_MINMAX!AN651="CIKDITIRO",VLOOKUP(FR_HITUNG_MINMAX!A651,'STOK CIKDITIRO'!C:H,6,0),IF(FR_HITUNG_MINMAX!AN651="TRAYEMAN",VLOOKUP(FR_HITUNG_MINMAX!A651,'STOK TRAYEMAN'!C:H,6,0),"?"))))</f>
        <v>0</v>
      </c>
      <c r="AR651" s="25">
        <f t="shared" si="31"/>
        <v>0</v>
      </c>
      <c r="AS651" s="25">
        <f t="shared" si="30"/>
        <v>0</v>
      </c>
      <c r="AT651" s="25">
        <f t="shared" si="32"/>
        <v>2</v>
      </c>
    </row>
    <row r="652" spans="1:46" ht="30">
      <c r="A652" s="96" t="s">
        <v>294</v>
      </c>
      <c r="B652" s="96" t="s">
        <v>1057</v>
      </c>
      <c r="C652" s="96" t="s">
        <v>984</v>
      </c>
      <c r="D652" s="96" t="s">
        <v>1365</v>
      </c>
      <c r="E652" s="96" t="s">
        <v>484</v>
      </c>
      <c r="F652" s="97">
        <v>137000</v>
      </c>
      <c r="G652" s="97">
        <v>1</v>
      </c>
      <c r="H652" s="96" t="s">
        <v>30</v>
      </c>
      <c r="I652" s="96" t="s">
        <v>2</v>
      </c>
      <c r="J652" s="98">
        <v>1</v>
      </c>
      <c r="K652" s="97">
        <v>1</v>
      </c>
      <c r="L652" s="97">
        <v>2</v>
      </c>
      <c r="M652" s="97">
        <v>2</v>
      </c>
      <c r="N652" s="97">
        <v>0</v>
      </c>
      <c r="O652" s="97">
        <v>2</v>
      </c>
      <c r="P652" s="97">
        <v>0</v>
      </c>
      <c r="Q652" s="97">
        <v>0</v>
      </c>
      <c r="R652" s="97">
        <v>0</v>
      </c>
      <c r="S652" s="97">
        <v>0</v>
      </c>
      <c r="T652" s="97">
        <v>1</v>
      </c>
      <c r="U652" s="97">
        <v>0</v>
      </c>
      <c r="V652" s="97">
        <v>2</v>
      </c>
      <c r="W652" s="97">
        <v>2</v>
      </c>
      <c r="X652" s="97">
        <v>2</v>
      </c>
      <c r="Y652" s="97">
        <v>4</v>
      </c>
      <c r="Z652" s="97">
        <v>2</v>
      </c>
      <c r="AA652" s="97">
        <v>2</v>
      </c>
      <c r="AB652" s="97">
        <v>2</v>
      </c>
      <c r="AC652" s="97">
        <v>0</v>
      </c>
      <c r="AD652" s="97">
        <v>0</v>
      </c>
      <c r="AE652" s="97">
        <v>0</v>
      </c>
      <c r="AF652" s="97">
        <v>1</v>
      </c>
      <c r="AG652" s="97">
        <v>0</v>
      </c>
      <c r="AH652" s="97">
        <v>2</v>
      </c>
      <c r="AI652" s="97">
        <v>4</v>
      </c>
      <c r="AJ652" s="97">
        <v>4</v>
      </c>
      <c r="AK652" s="97">
        <v>4</v>
      </c>
      <c r="AL652" s="97">
        <v>2</v>
      </c>
      <c r="AM652" s="97">
        <v>4</v>
      </c>
      <c r="AN652" s="96" t="s">
        <v>487</v>
      </c>
      <c r="AO652" s="97">
        <v>4</v>
      </c>
      <c r="AP652" s="31">
        <f>IFERROR(IF(AN652="CIKDITIRO",VLOOKUP(A652,'BR DTG CIKDITIRO'!C:E,3,0),IF(FR_HITUNG_MINMAX!AN652="PESALAKAN",VLOOKUP(FR_HITUNG_MINMAX!A652,'BR DTG ADW'!C:E,3,0),IF(FR_HITUNG_MINMAX!AN652="PACUL",VLOOKUP(FR_HITUNG_MINMAX!A652,'BR DTG PACUL'!C:E,3,0),IF(FR_HITUNG_MINMAX!AN652="TRAYEMAN",VLOOKUP(FR_HITUNG_MINMAX!A652,'BR DTG TRAYEMAN'!C:E,3,0),"?")))),0)</f>
        <v>0</v>
      </c>
      <c r="AQ652" s="31">
        <f>IF(AN652="PACUL",VLOOKUP(A652,'STOK PACUL'!C:H,6,0),IF(FR_HITUNG_MINMAX!AN652="PESALAKAN",VLOOKUP(FR_HITUNG_MINMAX!A652,'STOK PESALAKAN'!C:H,6,0),IF(FR_HITUNG_MINMAX!AN652="CIKDITIRO",VLOOKUP(FR_HITUNG_MINMAX!A652,'STOK CIKDITIRO'!C:H,6,0),IF(FR_HITUNG_MINMAX!AN652="TRAYEMAN",VLOOKUP(FR_HITUNG_MINMAX!A652,'STOK TRAYEMAN'!C:H,6,0),"?"))))</f>
        <v>4</v>
      </c>
      <c r="AR652" s="25">
        <f t="shared" si="31"/>
        <v>4</v>
      </c>
      <c r="AS652" s="25">
        <f t="shared" si="30"/>
        <v>1</v>
      </c>
      <c r="AT652" s="25">
        <f t="shared" si="32"/>
        <v>3</v>
      </c>
    </row>
    <row r="653" spans="1:46" ht="30">
      <c r="A653" s="96" t="s">
        <v>1992</v>
      </c>
      <c r="B653" s="96" t="s">
        <v>1993</v>
      </c>
      <c r="C653" s="96" t="s">
        <v>876</v>
      </c>
      <c r="D653" s="96" t="s">
        <v>1365</v>
      </c>
      <c r="E653" s="96" t="s">
        <v>482</v>
      </c>
      <c r="F653" s="97">
        <v>14748.299319727899</v>
      </c>
      <c r="G653" s="97">
        <v>1</v>
      </c>
      <c r="H653" s="96" t="s">
        <v>1185</v>
      </c>
      <c r="I653" s="96" t="s">
        <v>1185</v>
      </c>
      <c r="J653" s="98">
        <v>1</v>
      </c>
      <c r="K653" s="97">
        <v>1</v>
      </c>
      <c r="L653" s="97">
        <v>1</v>
      </c>
      <c r="M653" s="97">
        <v>0</v>
      </c>
      <c r="N653" s="97">
        <v>0</v>
      </c>
      <c r="O653" s="97">
        <v>0</v>
      </c>
      <c r="P653" s="97">
        <v>0</v>
      </c>
      <c r="Q653" s="97">
        <v>0</v>
      </c>
      <c r="R653" s="97">
        <v>0</v>
      </c>
      <c r="S653" s="97">
        <v>0</v>
      </c>
      <c r="T653" s="97">
        <v>0</v>
      </c>
      <c r="U653" s="97">
        <v>0</v>
      </c>
      <c r="V653" s="97">
        <v>0</v>
      </c>
      <c r="W653" s="97">
        <v>0</v>
      </c>
      <c r="X653" s="97">
        <v>1</v>
      </c>
      <c r="Y653" s="97">
        <v>1</v>
      </c>
      <c r="Z653" s="97">
        <v>0</v>
      </c>
      <c r="AA653" s="97">
        <v>0</v>
      </c>
      <c r="AB653" s="97">
        <v>0</v>
      </c>
      <c r="AC653" s="97">
        <v>0</v>
      </c>
      <c r="AD653" s="97">
        <v>0</v>
      </c>
      <c r="AE653" s="97">
        <v>0</v>
      </c>
      <c r="AF653" s="97">
        <v>0</v>
      </c>
      <c r="AG653" s="97">
        <v>0</v>
      </c>
      <c r="AH653" s="97">
        <v>0</v>
      </c>
      <c r="AI653" s="97">
        <v>0</v>
      </c>
      <c r="AJ653" s="97">
        <v>1</v>
      </c>
      <c r="AK653" s="97">
        <v>1</v>
      </c>
      <c r="AL653" s="97">
        <v>0</v>
      </c>
      <c r="AM653" s="97">
        <v>0</v>
      </c>
      <c r="AN653" s="96" t="s">
        <v>487</v>
      </c>
      <c r="AO653" s="97">
        <v>0</v>
      </c>
      <c r="AP653" s="31">
        <f>IFERROR(IF(AN653="CIKDITIRO",VLOOKUP(A653,'BR DTG CIKDITIRO'!C:E,3,0),IF(FR_HITUNG_MINMAX!AN653="PESALAKAN",VLOOKUP(FR_HITUNG_MINMAX!A653,'BR DTG ADW'!C:E,3,0),IF(FR_HITUNG_MINMAX!AN653="PACUL",VLOOKUP(FR_HITUNG_MINMAX!A653,'BR DTG PACUL'!C:E,3,0),IF(FR_HITUNG_MINMAX!AN653="TRAYEMAN",VLOOKUP(FR_HITUNG_MINMAX!A653,'BR DTG TRAYEMAN'!C:E,3,0),"?")))),0)</f>
        <v>0</v>
      </c>
      <c r="AQ653" s="31">
        <f>IF(AN653="PACUL",VLOOKUP(A653,'STOK PACUL'!C:H,6,0),IF(FR_HITUNG_MINMAX!AN653="PESALAKAN",VLOOKUP(FR_HITUNG_MINMAX!A653,'STOK PESALAKAN'!C:H,6,0),IF(FR_HITUNG_MINMAX!AN653="CIKDITIRO",VLOOKUP(FR_HITUNG_MINMAX!A653,'STOK CIKDITIRO'!C:H,6,0),IF(FR_HITUNG_MINMAX!AN653="TRAYEMAN",VLOOKUP(FR_HITUNG_MINMAX!A653,'STOK TRAYEMAN'!C:H,6,0),"?"))))</f>
        <v>0</v>
      </c>
      <c r="AR653" s="25">
        <f t="shared" si="31"/>
        <v>0</v>
      </c>
      <c r="AS653" s="25">
        <f t="shared" si="30"/>
        <v>0</v>
      </c>
      <c r="AT653" s="25">
        <f t="shared" si="32"/>
        <v>1</v>
      </c>
    </row>
    <row r="654" spans="1:46" ht="30">
      <c r="A654" s="96" t="s">
        <v>1994</v>
      </c>
      <c r="B654" s="96" t="s">
        <v>1995</v>
      </c>
      <c r="C654" s="96" t="s">
        <v>876</v>
      </c>
      <c r="D654" s="96" t="s">
        <v>1365</v>
      </c>
      <c r="E654" s="96" t="s">
        <v>482</v>
      </c>
      <c r="F654" s="97">
        <v>29957.4829931973</v>
      </c>
      <c r="G654" s="97">
        <v>1</v>
      </c>
      <c r="H654" s="96" t="s">
        <v>1185</v>
      </c>
      <c r="I654" s="96" t="s">
        <v>1185</v>
      </c>
      <c r="J654" s="98">
        <v>1</v>
      </c>
      <c r="K654" s="97">
        <v>1</v>
      </c>
      <c r="L654" s="97">
        <v>1</v>
      </c>
      <c r="M654" s="97">
        <v>0</v>
      </c>
      <c r="N654" s="97">
        <v>0</v>
      </c>
      <c r="O654" s="97">
        <v>0</v>
      </c>
      <c r="P654" s="97">
        <v>0</v>
      </c>
      <c r="Q654" s="97">
        <v>0</v>
      </c>
      <c r="R654" s="97">
        <v>0</v>
      </c>
      <c r="S654" s="97">
        <v>0</v>
      </c>
      <c r="T654" s="97">
        <v>0</v>
      </c>
      <c r="U654" s="97">
        <v>0</v>
      </c>
      <c r="V654" s="97">
        <v>0</v>
      </c>
      <c r="W654" s="97">
        <v>0</v>
      </c>
      <c r="X654" s="97">
        <v>1</v>
      </c>
      <c r="Y654" s="97">
        <v>1</v>
      </c>
      <c r="Z654" s="97">
        <v>0</v>
      </c>
      <c r="AA654" s="97">
        <v>0</v>
      </c>
      <c r="AB654" s="97">
        <v>0</v>
      </c>
      <c r="AC654" s="97">
        <v>0</v>
      </c>
      <c r="AD654" s="97">
        <v>0</v>
      </c>
      <c r="AE654" s="97">
        <v>0</v>
      </c>
      <c r="AF654" s="97">
        <v>0</v>
      </c>
      <c r="AG654" s="97">
        <v>0</v>
      </c>
      <c r="AH654" s="97">
        <v>0</v>
      </c>
      <c r="AI654" s="97">
        <v>0</v>
      </c>
      <c r="AJ654" s="97">
        <v>1</v>
      </c>
      <c r="AK654" s="97">
        <v>1</v>
      </c>
      <c r="AL654" s="97">
        <v>0</v>
      </c>
      <c r="AM654" s="97">
        <v>0</v>
      </c>
      <c r="AN654" s="96" t="s">
        <v>487</v>
      </c>
      <c r="AO654" s="97">
        <v>0</v>
      </c>
      <c r="AP654" s="31">
        <f>IFERROR(IF(AN654="CIKDITIRO",VLOOKUP(A654,'BR DTG CIKDITIRO'!C:E,3,0),IF(FR_HITUNG_MINMAX!AN654="PESALAKAN",VLOOKUP(FR_HITUNG_MINMAX!A654,'BR DTG ADW'!C:E,3,0),IF(FR_HITUNG_MINMAX!AN654="PACUL",VLOOKUP(FR_HITUNG_MINMAX!A654,'BR DTG PACUL'!C:E,3,0),IF(FR_HITUNG_MINMAX!AN654="TRAYEMAN",VLOOKUP(FR_HITUNG_MINMAX!A654,'BR DTG TRAYEMAN'!C:E,3,0),"?")))),0)</f>
        <v>0</v>
      </c>
      <c r="AQ654" s="31">
        <f>IF(AN654="PACUL",VLOOKUP(A654,'STOK PACUL'!C:H,6,0),IF(FR_HITUNG_MINMAX!AN654="PESALAKAN",VLOOKUP(FR_HITUNG_MINMAX!A654,'STOK PESALAKAN'!C:H,6,0),IF(FR_HITUNG_MINMAX!AN654="CIKDITIRO",VLOOKUP(FR_HITUNG_MINMAX!A654,'STOK CIKDITIRO'!C:H,6,0),IF(FR_HITUNG_MINMAX!AN654="TRAYEMAN",VLOOKUP(FR_HITUNG_MINMAX!A654,'STOK TRAYEMAN'!C:H,6,0),"?"))))</f>
        <v>0</v>
      </c>
      <c r="AR654" s="25">
        <f t="shared" si="31"/>
        <v>0</v>
      </c>
      <c r="AS654" s="25">
        <f t="shared" si="30"/>
        <v>0</v>
      </c>
      <c r="AT654" s="25">
        <f t="shared" si="32"/>
        <v>1</v>
      </c>
    </row>
    <row r="655" spans="1:46" ht="30">
      <c r="A655" s="96" t="s">
        <v>1996</v>
      </c>
      <c r="B655" s="96" t="s">
        <v>1997</v>
      </c>
      <c r="C655" s="96" t="s">
        <v>876</v>
      </c>
      <c r="D655" s="96" t="s">
        <v>1365</v>
      </c>
      <c r="E655" s="96" t="s">
        <v>482</v>
      </c>
      <c r="F655" s="97">
        <v>36409.863945578203</v>
      </c>
      <c r="G655" s="97">
        <v>1</v>
      </c>
      <c r="H655" s="96" t="s">
        <v>1185</v>
      </c>
      <c r="I655" s="96" t="s">
        <v>1185</v>
      </c>
      <c r="J655" s="98">
        <v>1</v>
      </c>
      <c r="K655" s="97">
        <v>1</v>
      </c>
      <c r="L655" s="97">
        <v>1</v>
      </c>
      <c r="M655" s="97">
        <v>0</v>
      </c>
      <c r="N655" s="97">
        <v>0</v>
      </c>
      <c r="O655" s="97">
        <v>0</v>
      </c>
      <c r="P655" s="97">
        <v>0</v>
      </c>
      <c r="Q655" s="97">
        <v>0</v>
      </c>
      <c r="R655" s="97">
        <v>0</v>
      </c>
      <c r="S655" s="97">
        <v>0</v>
      </c>
      <c r="T655" s="97">
        <v>0</v>
      </c>
      <c r="U655" s="97">
        <v>0</v>
      </c>
      <c r="V655" s="97">
        <v>0</v>
      </c>
      <c r="W655" s="97">
        <v>0</v>
      </c>
      <c r="X655" s="97">
        <v>1</v>
      </c>
      <c r="Y655" s="97">
        <v>1</v>
      </c>
      <c r="Z655" s="97">
        <v>0</v>
      </c>
      <c r="AA655" s="97">
        <v>0</v>
      </c>
      <c r="AB655" s="97">
        <v>0</v>
      </c>
      <c r="AC655" s="97">
        <v>0</v>
      </c>
      <c r="AD655" s="97">
        <v>0</v>
      </c>
      <c r="AE655" s="97">
        <v>0</v>
      </c>
      <c r="AF655" s="97">
        <v>0</v>
      </c>
      <c r="AG655" s="97">
        <v>0</v>
      </c>
      <c r="AH655" s="97">
        <v>0</v>
      </c>
      <c r="AI655" s="97">
        <v>0</v>
      </c>
      <c r="AJ655" s="97">
        <v>1</v>
      </c>
      <c r="AK655" s="97">
        <v>1</v>
      </c>
      <c r="AL655" s="97">
        <v>0</v>
      </c>
      <c r="AM655" s="97">
        <v>0</v>
      </c>
      <c r="AN655" s="96" t="s">
        <v>487</v>
      </c>
      <c r="AO655" s="97">
        <v>0</v>
      </c>
      <c r="AP655" s="31">
        <f>IFERROR(IF(AN655="CIKDITIRO",VLOOKUP(A655,'BR DTG CIKDITIRO'!C:E,3,0),IF(FR_HITUNG_MINMAX!AN655="PESALAKAN",VLOOKUP(FR_HITUNG_MINMAX!A655,'BR DTG ADW'!C:E,3,0),IF(FR_HITUNG_MINMAX!AN655="PACUL",VLOOKUP(FR_HITUNG_MINMAX!A655,'BR DTG PACUL'!C:E,3,0),IF(FR_HITUNG_MINMAX!AN655="TRAYEMAN",VLOOKUP(FR_HITUNG_MINMAX!A655,'BR DTG TRAYEMAN'!C:E,3,0),"?")))),0)</f>
        <v>0</v>
      </c>
      <c r="AQ655" s="31">
        <f>IF(AN655="PACUL",VLOOKUP(A655,'STOK PACUL'!C:H,6,0),IF(FR_HITUNG_MINMAX!AN655="PESALAKAN",VLOOKUP(FR_HITUNG_MINMAX!A655,'STOK PESALAKAN'!C:H,6,0),IF(FR_HITUNG_MINMAX!AN655="CIKDITIRO",VLOOKUP(FR_HITUNG_MINMAX!A655,'STOK CIKDITIRO'!C:H,6,0),IF(FR_HITUNG_MINMAX!AN655="TRAYEMAN",VLOOKUP(FR_HITUNG_MINMAX!A655,'STOK TRAYEMAN'!C:H,6,0),"?"))))</f>
        <v>0</v>
      </c>
      <c r="AR655" s="25">
        <f t="shared" si="31"/>
        <v>0</v>
      </c>
      <c r="AS655" s="25">
        <f t="shared" si="30"/>
        <v>0</v>
      </c>
      <c r="AT655" s="25">
        <f t="shared" si="32"/>
        <v>1</v>
      </c>
    </row>
    <row r="656" spans="1:46" ht="30">
      <c r="A656" s="96" t="s">
        <v>295</v>
      </c>
      <c r="B656" s="96" t="s">
        <v>1058</v>
      </c>
      <c r="C656" s="96" t="s">
        <v>898</v>
      </c>
      <c r="D656" s="96" t="s">
        <v>1365</v>
      </c>
      <c r="E656" s="96" t="s">
        <v>482</v>
      </c>
      <c r="F656" s="97">
        <v>39600</v>
      </c>
      <c r="G656" s="97">
        <v>1</v>
      </c>
      <c r="H656" s="96" t="s">
        <v>30</v>
      </c>
      <c r="I656" s="96" t="s">
        <v>2</v>
      </c>
      <c r="J656" s="98">
        <v>1</v>
      </c>
      <c r="K656" s="97">
        <v>1</v>
      </c>
      <c r="L656" s="97">
        <v>0</v>
      </c>
      <c r="M656" s="97">
        <v>0</v>
      </c>
      <c r="N656" s="97">
        <v>0</v>
      </c>
      <c r="O656" s="97">
        <v>0</v>
      </c>
      <c r="P656" s="97">
        <v>0</v>
      </c>
      <c r="Q656" s="97">
        <v>0</v>
      </c>
      <c r="R656" s="97">
        <v>0</v>
      </c>
      <c r="S656" s="97">
        <v>0</v>
      </c>
      <c r="T656" s="97">
        <v>2</v>
      </c>
      <c r="U656" s="97">
        <v>0</v>
      </c>
      <c r="V656" s="97">
        <v>0</v>
      </c>
      <c r="W656" s="97">
        <v>0</v>
      </c>
      <c r="X656" s="97">
        <v>2</v>
      </c>
      <c r="Y656" s="97">
        <v>0</v>
      </c>
      <c r="Z656" s="97">
        <v>0</v>
      </c>
      <c r="AA656" s="97">
        <v>0</v>
      </c>
      <c r="AB656" s="97">
        <v>0</v>
      </c>
      <c r="AC656" s="97">
        <v>0</v>
      </c>
      <c r="AD656" s="97">
        <v>0</v>
      </c>
      <c r="AE656" s="97">
        <v>0</v>
      </c>
      <c r="AF656" s="97">
        <v>2</v>
      </c>
      <c r="AG656" s="97">
        <v>0</v>
      </c>
      <c r="AH656" s="97">
        <v>0</v>
      </c>
      <c r="AI656" s="97">
        <v>0</v>
      </c>
      <c r="AJ656" s="97">
        <v>0</v>
      </c>
      <c r="AK656" s="97">
        <v>2</v>
      </c>
      <c r="AL656" s="97">
        <v>2</v>
      </c>
      <c r="AM656" s="97">
        <v>2</v>
      </c>
      <c r="AN656" s="96" t="s">
        <v>487</v>
      </c>
      <c r="AO656" s="97">
        <v>0</v>
      </c>
      <c r="AP656" s="31">
        <f>IFERROR(IF(AN656="CIKDITIRO",VLOOKUP(A656,'BR DTG CIKDITIRO'!C:E,3,0),IF(FR_HITUNG_MINMAX!AN656="PESALAKAN",VLOOKUP(FR_HITUNG_MINMAX!A656,'BR DTG ADW'!C:E,3,0),IF(FR_HITUNG_MINMAX!AN656="PACUL",VLOOKUP(FR_HITUNG_MINMAX!A656,'BR DTG PACUL'!C:E,3,0),IF(FR_HITUNG_MINMAX!AN656="TRAYEMAN",VLOOKUP(FR_HITUNG_MINMAX!A656,'BR DTG TRAYEMAN'!C:E,3,0),"?")))),0)</f>
        <v>0</v>
      </c>
      <c r="AQ656" s="31">
        <f>IF(AN656="PACUL",VLOOKUP(A656,'STOK PACUL'!C:H,6,0),IF(FR_HITUNG_MINMAX!AN656="PESALAKAN",VLOOKUP(FR_HITUNG_MINMAX!A656,'STOK PESALAKAN'!C:H,6,0),IF(FR_HITUNG_MINMAX!AN656="CIKDITIRO",VLOOKUP(FR_HITUNG_MINMAX!A656,'STOK CIKDITIRO'!C:H,6,0),IF(FR_HITUNG_MINMAX!AN656="TRAYEMAN",VLOOKUP(FR_HITUNG_MINMAX!A656,'STOK TRAYEMAN'!C:H,6,0),"?"))))</f>
        <v>0</v>
      </c>
      <c r="AR656" s="25">
        <f t="shared" si="31"/>
        <v>0</v>
      </c>
      <c r="AS656" s="25">
        <f t="shared" si="30"/>
        <v>1</v>
      </c>
      <c r="AT656" s="25">
        <f t="shared" si="32"/>
        <v>4</v>
      </c>
    </row>
    <row r="657" spans="1:46" ht="30">
      <c r="A657" s="96" t="s">
        <v>296</v>
      </c>
      <c r="B657" s="96" t="s">
        <v>1059</v>
      </c>
      <c r="C657" s="96" t="s">
        <v>984</v>
      </c>
      <c r="D657" s="96" t="s">
        <v>1365</v>
      </c>
      <c r="E657" s="96" t="s">
        <v>482</v>
      </c>
      <c r="F657" s="97">
        <v>222000</v>
      </c>
      <c r="G657" s="97">
        <v>1</v>
      </c>
      <c r="H657" s="96" t="s">
        <v>31</v>
      </c>
      <c r="I657" s="96" t="s">
        <v>2</v>
      </c>
      <c r="J657" s="98" t="s">
        <v>1366</v>
      </c>
      <c r="K657" s="97">
        <v>1</v>
      </c>
      <c r="L657" s="97">
        <v>0</v>
      </c>
      <c r="M657" s="97">
        <v>1</v>
      </c>
      <c r="N657" s="97">
        <v>0</v>
      </c>
      <c r="O657" s="97">
        <v>0</v>
      </c>
      <c r="P657" s="97">
        <v>0</v>
      </c>
      <c r="Q657" s="97">
        <v>0</v>
      </c>
      <c r="R657" s="97">
        <v>0</v>
      </c>
      <c r="S657" s="97">
        <v>0</v>
      </c>
      <c r="T657" s="97">
        <v>0</v>
      </c>
      <c r="U657" s="97">
        <v>0</v>
      </c>
      <c r="V657" s="97">
        <v>0</v>
      </c>
      <c r="W657" s="97">
        <v>1</v>
      </c>
      <c r="X657" s="97">
        <v>1</v>
      </c>
      <c r="Y657" s="97">
        <v>1</v>
      </c>
      <c r="Z657" s="97">
        <v>1</v>
      </c>
      <c r="AA657" s="97">
        <v>0</v>
      </c>
      <c r="AB657" s="97">
        <v>0</v>
      </c>
      <c r="AC657" s="97">
        <v>0</v>
      </c>
      <c r="AD657" s="97">
        <v>0</v>
      </c>
      <c r="AE657" s="97">
        <v>0</v>
      </c>
      <c r="AF657" s="97">
        <v>0</v>
      </c>
      <c r="AG657" s="97">
        <v>0</v>
      </c>
      <c r="AH657" s="97">
        <v>0</v>
      </c>
      <c r="AI657" s="97">
        <v>1</v>
      </c>
      <c r="AJ657" s="97">
        <v>1</v>
      </c>
      <c r="AK657" s="97">
        <v>1</v>
      </c>
      <c r="AL657" s="97">
        <v>1</v>
      </c>
      <c r="AM657" s="97">
        <v>1</v>
      </c>
      <c r="AN657" s="96" t="s">
        <v>487</v>
      </c>
      <c r="AO657" s="97">
        <v>2</v>
      </c>
      <c r="AP657" s="31">
        <f>IFERROR(IF(AN657="CIKDITIRO",VLOOKUP(A657,'BR DTG CIKDITIRO'!C:E,3,0),IF(FR_HITUNG_MINMAX!AN657="PESALAKAN",VLOOKUP(FR_HITUNG_MINMAX!A657,'BR DTG ADW'!C:E,3,0),IF(FR_HITUNG_MINMAX!AN657="PACUL",VLOOKUP(FR_HITUNG_MINMAX!A657,'BR DTG PACUL'!C:E,3,0),IF(FR_HITUNG_MINMAX!AN657="TRAYEMAN",VLOOKUP(FR_HITUNG_MINMAX!A657,'BR DTG TRAYEMAN'!C:E,3,0),"?")))),0)</f>
        <v>0</v>
      </c>
      <c r="AQ657" s="31">
        <f>IF(AN657="PACUL",VLOOKUP(A657,'STOK PACUL'!C:H,6,0),IF(FR_HITUNG_MINMAX!AN657="PESALAKAN",VLOOKUP(FR_HITUNG_MINMAX!A657,'STOK PESALAKAN'!C:H,6,0),IF(FR_HITUNG_MINMAX!AN657="CIKDITIRO",VLOOKUP(FR_HITUNG_MINMAX!A657,'STOK CIKDITIRO'!C:H,6,0),IF(FR_HITUNG_MINMAX!AN657="TRAYEMAN",VLOOKUP(FR_HITUNG_MINMAX!A657,'STOK TRAYEMAN'!C:H,6,0),"?"))))</f>
        <v>2</v>
      </c>
      <c r="AR657" s="25">
        <f t="shared" si="31"/>
        <v>2</v>
      </c>
      <c r="AS657" s="25">
        <f t="shared" si="30"/>
        <v>1</v>
      </c>
      <c r="AT657" s="25">
        <f t="shared" si="32"/>
        <v>3</v>
      </c>
    </row>
    <row r="658" spans="1:46" ht="30">
      <c r="A658" s="96" t="s">
        <v>1627</v>
      </c>
      <c r="B658" s="96" t="s">
        <v>1628</v>
      </c>
      <c r="C658" s="96" t="s">
        <v>876</v>
      </c>
      <c r="D658" s="96" t="s">
        <v>1365</v>
      </c>
      <c r="E658" s="96" t="s">
        <v>482</v>
      </c>
      <c r="F658" s="97">
        <v>242000</v>
      </c>
      <c r="G658" s="97">
        <v>1</v>
      </c>
      <c r="H658" s="96" t="s">
        <v>30</v>
      </c>
      <c r="I658" s="96" t="s">
        <v>2</v>
      </c>
      <c r="J658" s="98" t="s">
        <v>1366</v>
      </c>
      <c r="K658" s="97">
        <v>1</v>
      </c>
      <c r="L658" s="97">
        <v>0</v>
      </c>
      <c r="M658" s="97">
        <v>0</v>
      </c>
      <c r="N658" s="97">
        <v>0</v>
      </c>
      <c r="O658" s="97">
        <v>0</v>
      </c>
      <c r="P658" s="97">
        <v>0</v>
      </c>
      <c r="Q658" s="97">
        <v>0</v>
      </c>
      <c r="R658" s="97">
        <v>0</v>
      </c>
      <c r="S658" s="97">
        <v>1</v>
      </c>
      <c r="T658" s="97">
        <v>0</v>
      </c>
      <c r="U658" s="97">
        <v>0</v>
      </c>
      <c r="V658" s="97">
        <v>0</v>
      </c>
      <c r="W658" s="97">
        <v>0</v>
      </c>
      <c r="X658" s="97">
        <v>1</v>
      </c>
      <c r="Y658" s="97">
        <v>0</v>
      </c>
      <c r="Z658" s="97">
        <v>0</v>
      </c>
      <c r="AA658" s="97">
        <v>0</v>
      </c>
      <c r="AB658" s="97">
        <v>0</v>
      </c>
      <c r="AC658" s="97">
        <v>0</v>
      </c>
      <c r="AD658" s="97">
        <v>0</v>
      </c>
      <c r="AE658" s="97">
        <v>1</v>
      </c>
      <c r="AF658" s="97">
        <v>1</v>
      </c>
      <c r="AG658" s="97">
        <v>1</v>
      </c>
      <c r="AH658" s="97">
        <v>0</v>
      </c>
      <c r="AI658" s="97">
        <v>0</v>
      </c>
      <c r="AJ658" s="97">
        <v>0</v>
      </c>
      <c r="AK658" s="97">
        <v>1</v>
      </c>
      <c r="AL658" s="97">
        <v>0</v>
      </c>
      <c r="AM658" s="97">
        <v>0</v>
      </c>
      <c r="AN658" s="96" t="s">
        <v>487</v>
      </c>
      <c r="AO658" s="97">
        <v>0</v>
      </c>
      <c r="AP658" s="31">
        <f>IFERROR(IF(AN658="CIKDITIRO",VLOOKUP(A658,'BR DTG CIKDITIRO'!C:E,3,0),IF(FR_HITUNG_MINMAX!AN658="PESALAKAN",VLOOKUP(FR_HITUNG_MINMAX!A658,'BR DTG ADW'!C:E,3,0),IF(FR_HITUNG_MINMAX!AN658="PACUL",VLOOKUP(FR_HITUNG_MINMAX!A658,'BR DTG PACUL'!C:E,3,0),IF(FR_HITUNG_MINMAX!AN658="TRAYEMAN",VLOOKUP(FR_HITUNG_MINMAX!A658,'BR DTG TRAYEMAN'!C:E,3,0),"?")))),0)</f>
        <v>0</v>
      </c>
      <c r="AQ658" s="31">
        <f>IF(AN658="PACUL",VLOOKUP(A658,'STOK PACUL'!C:H,6,0),IF(FR_HITUNG_MINMAX!AN658="PESALAKAN",VLOOKUP(FR_HITUNG_MINMAX!A658,'STOK PESALAKAN'!C:H,6,0),IF(FR_HITUNG_MINMAX!AN658="CIKDITIRO",VLOOKUP(FR_HITUNG_MINMAX!A658,'STOK CIKDITIRO'!C:H,6,0),IF(FR_HITUNG_MINMAX!AN658="TRAYEMAN",VLOOKUP(FR_HITUNG_MINMAX!A658,'STOK TRAYEMAN'!C:H,6,0),"?"))))</f>
        <v>0</v>
      </c>
      <c r="AR658" s="25">
        <f t="shared" si="31"/>
        <v>0</v>
      </c>
      <c r="AS658" s="25">
        <f t="shared" si="30"/>
        <v>0</v>
      </c>
      <c r="AT658" s="25">
        <f t="shared" si="32"/>
        <v>1</v>
      </c>
    </row>
    <row r="659" spans="1:46" ht="30">
      <c r="A659" s="96" t="s">
        <v>1998</v>
      </c>
      <c r="B659" s="96" t="s">
        <v>1999</v>
      </c>
      <c r="C659" s="96" t="s">
        <v>876</v>
      </c>
      <c r="D659" s="96" t="s">
        <v>1365</v>
      </c>
      <c r="E659" s="96" t="s">
        <v>482</v>
      </c>
      <c r="F659" s="97">
        <v>16000</v>
      </c>
      <c r="G659" s="97">
        <v>1</v>
      </c>
      <c r="H659" s="96" t="s">
        <v>106</v>
      </c>
      <c r="I659" s="96" t="s">
        <v>2</v>
      </c>
      <c r="J659" s="98" t="s">
        <v>1366</v>
      </c>
      <c r="K659" s="97">
        <v>1</v>
      </c>
      <c r="L659" s="97">
        <v>0</v>
      </c>
      <c r="M659" s="97">
        <v>0</v>
      </c>
      <c r="N659" s="97">
        <v>0</v>
      </c>
      <c r="O659" s="97">
        <v>0</v>
      </c>
      <c r="P659" s="97">
        <v>0</v>
      </c>
      <c r="Q659" s="97">
        <v>0</v>
      </c>
      <c r="R659" s="97">
        <v>0</v>
      </c>
      <c r="S659" s="97">
        <v>0</v>
      </c>
      <c r="T659" s="97">
        <v>1</v>
      </c>
      <c r="U659" s="97">
        <v>0</v>
      </c>
      <c r="V659" s="97">
        <v>0</v>
      </c>
      <c r="W659" s="97">
        <v>0</v>
      </c>
      <c r="X659" s="97">
        <v>1</v>
      </c>
      <c r="Y659" s="97">
        <v>0</v>
      </c>
      <c r="Z659" s="97">
        <v>0</v>
      </c>
      <c r="AA659" s="97">
        <v>0</v>
      </c>
      <c r="AB659" s="97">
        <v>0</v>
      </c>
      <c r="AC659" s="97">
        <v>0</v>
      </c>
      <c r="AD659" s="97">
        <v>0</v>
      </c>
      <c r="AE659" s="97">
        <v>0</v>
      </c>
      <c r="AF659" s="97">
        <v>1</v>
      </c>
      <c r="AG659" s="97">
        <v>0</v>
      </c>
      <c r="AH659" s="97">
        <v>0</v>
      </c>
      <c r="AI659" s="97">
        <v>0</v>
      </c>
      <c r="AJ659" s="97">
        <v>0</v>
      </c>
      <c r="AK659" s="97">
        <v>1</v>
      </c>
      <c r="AL659" s="97">
        <v>0</v>
      </c>
      <c r="AM659" s="97">
        <v>0</v>
      </c>
      <c r="AN659" s="96" t="s">
        <v>487</v>
      </c>
      <c r="AO659" s="97">
        <v>0</v>
      </c>
      <c r="AP659" s="31">
        <f>IFERROR(IF(AN659="CIKDITIRO",VLOOKUP(A659,'BR DTG CIKDITIRO'!C:E,3,0),IF(FR_HITUNG_MINMAX!AN659="PESALAKAN",VLOOKUP(FR_HITUNG_MINMAX!A659,'BR DTG ADW'!C:E,3,0),IF(FR_HITUNG_MINMAX!AN659="PACUL",VLOOKUP(FR_HITUNG_MINMAX!A659,'BR DTG PACUL'!C:E,3,0),IF(FR_HITUNG_MINMAX!AN659="TRAYEMAN",VLOOKUP(FR_HITUNG_MINMAX!A659,'BR DTG TRAYEMAN'!C:E,3,0),"?")))),0)</f>
        <v>0</v>
      </c>
      <c r="AQ659" s="31">
        <f>IF(AN659="PACUL",VLOOKUP(A659,'STOK PACUL'!C:H,6,0),IF(FR_HITUNG_MINMAX!AN659="PESALAKAN",VLOOKUP(FR_HITUNG_MINMAX!A659,'STOK PESALAKAN'!C:H,6,0),IF(FR_HITUNG_MINMAX!AN659="CIKDITIRO",VLOOKUP(FR_HITUNG_MINMAX!A659,'STOK CIKDITIRO'!C:H,6,0),IF(FR_HITUNG_MINMAX!AN659="TRAYEMAN",VLOOKUP(FR_HITUNG_MINMAX!A659,'STOK TRAYEMAN'!C:H,6,0),"?"))))</f>
        <v>0</v>
      </c>
      <c r="AR659" s="25">
        <f t="shared" si="31"/>
        <v>0</v>
      </c>
      <c r="AS659" s="25">
        <f t="shared" si="30"/>
        <v>0</v>
      </c>
      <c r="AT659" s="25">
        <f t="shared" si="32"/>
        <v>1</v>
      </c>
    </row>
    <row r="660" spans="1:46" ht="30">
      <c r="A660" s="96" t="s">
        <v>1633</v>
      </c>
      <c r="B660" s="96" t="s">
        <v>1719</v>
      </c>
      <c r="C660" s="96" t="s">
        <v>876</v>
      </c>
      <c r="D660" s="96" t="s">
        <v>1365</v>
      </c>
      <c r="E660" s="96" t="s">
        <v>482</v>
      </c>
      <c r="F660" s="97">
        <v>52000</v>
      </c>
      <c r="G660" s="97">
        <v>1</v>
      </c>
      <c r="H660" s="96" t="s">
        <v>1185</v>
      </c>
      <c r="I660" s="96" t="s">
        <v>1185</v>
      </c>
      <c r="J660" s="98">
        <v>1</v>
      </c>
      <c r="K660" s="97">
        <v>1</v>
      </c>
      <c r="L660" s="97">
        <v>0</v>
      </c>
      <c r="M660" s="97">
        <v>0</v>
      </c>
      <c r="N660" s="97">
        <v>1</v>
      </c>
      <c r="O660" s="97">
        <v>0</v>
      </c>
      <c r="P660" s="97">
        <v>0</v>
      </c>
      <c r="Q660" s="97">
        <v>0</v>
      </c>
      <c r="R660" s="97">
        <v>1</v>
      </c>
      <c r="S660" s="97">
        <v>0</v>
      </c>
      <c r="T660" s="97">
        <v>0</v>
      </c>
      <c r="U660" s="97">
        <v>0</v>
      </c>
      <c r="V660" s="97">
        <v>0</v>
      </c>
      <c r="W660" s="97">
        <v>0</v>
      </c>
      <c r="X660" s="97">
        <v>1</v>
      </c>
      <c r="Y660" s="97">
        <v>0</v>
      </c>
      <c r="Z660" s="97">
        <v>1</v>
      </c>
      <c r="AA660" s="97">
        <v>1</v>
      </c>
      <c r="AB660" s="97">
        <v>0</v>
      </c>
      <c r="AC660" s="97">
        <v>0</v>
      </c>
      <c r="AD660" s="97">
        <v>1</v>
      </c>
      <c r="AE660" s="97">
        <v>1</v>
      </c>
      <c r="AF660" s="97">
        <v>0</v>
      </c>
      <c r="AG660" s="97">
        <v>0</v>
      </c>
      <c r="AH660" s="97">
        <v>0</v>
      </c>
      <c r="AI660" s="97">
        <v>0</v>
      </c>
      <c r="AJ660" s="97">
        <v>0</v>
      </c>
      <c r="AK660" s="97">
        <v>1</v>
      </c>
      <c r="AL660" s="97">
        <v>0</v>
      </c>
      <c r="AM660" s="97">
        <v>0</v>
      </c>
      <c r="AN660" s="96" t="s">
        <v>487</v>
      </c>
      <c r="AO660" s="97">
        <v>0</v>
      </c>
      <c r="AP660" s="31">
        <f>IFERROR(IF(AN660="CIKDITIRO",VLOOKUP(A660,'BR DTG CIKDITIRO'!C:E,3,0),IF(FR_HITUNG_MINMAX!AN660="PESALAKAN",VLOOKUP(FR_HITUNG_MINMAX!A660,'BR DTG ADW'!C:E,3,0),IF(FR_HITUNG_MINMAX!AN660="PACUL",VLOOKUP(FR_HITUNG_MINMAX!A660,'BR DTG PACUL'!C:E,3,0),IF(FR_HITUNG_MINMAX!AN660="TRAYEMAN",VLOOKUP(FR_HITUNG_MINMAX!A660,'BR DTG TRAYEMAN'!C:E,3,0),"?")))),0)</f>
        <v>0</v>
      </c>
      <c r="AQ660" s="31">
        <f>IF(AN660="PACUL",VLOOKUP(A660,'STOK PACUL'!C:H,6,0),IF(FR_HITUNG_MINMAX!AN660="PESALAKAN",VLOOKUP(FR_HITUNG_MINMAX!A660,'STOK PESALAKAN'!C:H,6,0),IF(FR_HITUNG_MINMAX!AN660="CIKDITIRO",VLOOKUP(FR_HITUNG_MINMAX!A660,'STOK CIKDITIRO'!C:H,6,0),IF(FR_HITUNG_MINMAX!AN660="TRAYEMAN",VLOOKUP(FR_HITUNG_MINMAX!A660,'STOK TRAYEMAN'!C:H,6,0),"?"))))</f>
        <v>0</v>
      </c>
      <c r="AR660" s="25">
        <f t="shared" si="31"/>
        <v>0</v>
      </c>
      <c r="AS660" s="25">
        <f t="shared" si="30"/>
        <v>0</v>
      </c>
      <c r="AT660" s="25">
        <f t="shared" si="32"/>
        <v>1</v>
      </c>
    </row>
    <row r="661" spans="1:46" ht="30">
      <c r="A661" s="96" t="s">
        <v>672</v>
      </c>
      <c r="B661" s="96" t="s">
        <v>1061</v>
      </c>
      <c r="C661" s="96" t="s">
        <v>884</v>
      </c>
      <c r="D661" s="96" t="s">
        <v>1365</v>
      </c>
      <c r="E661" s="96" t="s">
        <v>482</v>
      </c>
      <c r="F661" s="97">
        <v>38500</v>
      </c>
      <c r="G661" s="97">
        <v>1</v>
      </c>
      <c r="H661" s="96" t="s">
        <v>31</v>
      </c>
      <c r="I661" s="96" t="s">
        <v>2</v>
      </c>
      <c r="J661" s="98">
        <v>1</v>
      </c>
      <c r="K661" s="97">
        <v>1</v>
      </c>
      <c r="L661" s="97">
        <v>0</v>
      </c>
      <c r="M661" s="97">
        <v>0</v>
      </c>
      <c r="N661" s="97">
        <v>0</v>
      </c>
      <c r="O661" s="97">
        <v>0</v>
      </c>
      <c r="P661" s="97">
        <v>0</v>
      </c>
      <c r="Q661" s="97">
        <v>1</v>
      </c>
      <c r="R661" s="97">
        <v>0</v>
      </c>
      <c r="S661" s="97">
        <v>0</v>
      </c>
      <c r="T661" s="97">
        <v>0</v>
      </c>
      <c r="U661" s="97">
        <v>0</v>
      </c>
      <c r="V661" s="97">
        <v>0</v>
      </c>
      <c r="W661" s="97">
        <v>0</v>
      </c>
      <c r="X661" s="97">
        <v>1</v>
      </c>
      <c r="Y661" s="97">
        <v>0</v>
      </c>
      <c r="Z661" s="97">
        <v>0</v>
      </c>
      <c r="AA661" s="97">
        <v>0</v>
      </c>
      <c r="AB661" s="97">
        <v>0</v>
      </c>
      <c r="AC661" s="97">
        <v>1</v>
      </c>
      <c r="AD661" s="97">
        <v>1</v>
      </c>
      <c r="AE661" s="97">
        <v>0</v>
      </c>
      <c r="AF661" s="97">
        <v>0</v>
      </c>
      <c r="AG661" s="97">
        <v>0</v>
      </c>
      <c r="AH661" s="97">
        <v>0</v>
      </c>
      <c r="AI661" s="97">
        <v>0</v>
      </c>
      <c r="AJ661" s="97">
        <v>0</v>
      </c>
      <c r="AK661" s="97">
        <v>1</v>
      </c>
      <c r="AL661" s="97">
        <v>1</v>
      </c>
      <c r="AM661" s="97">
        <v>1</v>
      </c>
      <c r="AN661" s="96" t="s">
        <v>487</v>
      </c>
      <c r="AO661" s="97">
        <v>1</v>
      </c>
      <c r="AP661" s="31">
        <f>IFERROR(IF(AN661="CIKDITIRO",VLOOKUP(A661,'BR DTG CIKDITIRO'!C:E,3,0),IF(FR_HITUNG_MINMAX!AN661="PESALAKAN",VLOOKUP(FR_HITUNG_MINMAX!A661,'BR DTG ADW'!C:E,3,0),IF(FR_HITUNG_MINMAX!AN661="PACUL",VLOOKUP(FR_HITUNG_MINMAX!A661,'BR DTG PACUL'!C:E,3,0),IF(FR_HITUNG_MINMAX!AN661="TRAYEMAN",VLOOKUP(FR_HITUNG_MINMAX!A661,'BR DTG TRAYEMAN'!C:E,3,0),"?")))),0)</f>
        <v>0</v>
      </c>
      <c r="AQ661" s="31">
        <f>IF(AN661="PACUL",VLOOKUP(A661,'STOK PACUL'!C:H,6,0),IF(FR_HITUNG_MINMAX!AN661="PESALAKAN",VLOOKUP(FR_HITUNG_MINMAX!A661,'STOK PESALAKAN'!C:H,6,0),IF(FR_HITUNG_MINMAX!AN661="CIKDITIRO",VLOOKUP(FR_HITUNG_MINMAX!A661,'STOK CIKDITIRO'!C:H,6,0),IF(FR_HITUNG_MINMAX!AN661="TRAYEMAN",VLOOKUP(FR_HITUNG_MINMAX!A661,'STOK TRAYEMAN'!C:H,6,0),"?"))))</f>
        <v>1</v>
      </c>
      <c r="AR661" s="25">
        <f t="shared" si="31"/>
        <v>1</v>
      </c>
      <c r="AS661" s="25">
        <f t="shared" si="30"/>
        <v>1</v>
      </c>
      <c r="AT661" s="25">
        <f t="shared" si="32"/>
        <v>3</v>
      </c>
    </row>
    <row r="662" spans="1:46" ht="30">
      <c r="A662" s="96" t="s">
        <v>505</v>
      </c>
      <c r="B662" s="96" t="s">
        <v>1062</v>
      </c>
      <c r="C662" s="96" t="s">
        <v>884</v>
      </c>
      <c r="D662" s="96" t="s">
        <v>1365</v>
      </c>
      <c r="E662" s="96" t="s">
        <v>482</v>
      </c>
      <c r="F662" s="97">
        <v>63900</v>
      </c>
      <c r="G662" s="97">
        <v>1</v>
      </c>
      <c r="H662" s="96" t="s">
        <v>31</v>
      </c>
      <c r="I662" s="96" t="s">
        <v>1185</v>
      </c>
      <c r="J662" s="98">
        <v>1</v>
      </c>
      <c r="K662" s="97">
        <v>1</v>
      </c>
      <c r="L662" s="97">
        <v>0</v>
      </c>
      <c r="M662" s="97">
        <v>0</v>
      </c>
      <c r="N662" s="97">
        <v>0</v>
      </c>
      <c r="O662" s="97">
        <v>1</v>
      </c>
      <c r="P662" s="97">
        <v>0</v>
      </c>
      <c r="Q662" s="97">
        <v>0</v>
      </c>
      <c r="R662" s="97">
        <v>0</v>
      </c>
      <c r="S662" s="97">
        <v>0</v>
      </c>
      <c r="T662" s="97">
        <v>0</v>
      </c>
      <c r="U662" s="97">
        <v>0</v>
      </c>
      <c r="V662" s="97">
        <v>0</v>
      </c>
      <c r="W662" s="97">
        <v>0</v>
      </c>
      <c r="X662" s="97">
        <v>1</v>
      </c>
      <c r="Y662" s="97">
        <v>0</v>
      </c>
      <c r="Z662" s="97">
        <v>0</v>
      </c>
      <c r="AA662" s="97">
        <v>1</v>
      </c>
      <c r="AB662" s="97">
        <v>1</v>
      </c>
      <c r="AC662" s="97">
        <v>0</v>
      </c>
      <c r="AD662" s="97">
        <v>0</v>
      </c>
      <c r="AE662" s="97">
        <v>0</v>
      </c>
      <c r="AF662" s="97">
        <v>0</v>
      </c>
      <c r="AG662" s="97">
        <v>0</v>
      </c>
      <c r="AH662" s="97">
        <v>0</v>
      </c>
      <c r="AI662" s="97">
        <v>0</v>
      </c>
      <c r="AJ662" s="97">
        <v>0</v>
      </c>
      <c r="AK662" s="97">
        <v>1</v>
      </c>
      <c r="AL662" s="97">
        <v>1</v>
      </c>
      <c r="AM662" s="97">
        <v>1</v>
      </c>
      <c r="AN662" s="96" t="s">
        <v>487</v>
      </c>
      <c r="AO662" s="97">
        <v>1</v>
      </c>
      <c r="AP662" s="31">
        <f>IFERROR(IF(AN662="CIKDITIRO",VLOOKUP(A662,'BR DTG CIKDITIRO'!C:E,3,0),IF(FR_HITUNG_MINMAX!AN662="PESALAKAN",VLOOKUP(FR_HITUNG_MINMAX!A662,'BR DTG ADW'!C:E,3,0),IF(FR_HITUNG_MINMAX!AN662="PACUL",VLOOKUP(FR_HITUNG_MINMAX!A662,'BR DTG PACUL'!C:E,3,0),IF(FR_HITUNG_MINMAX!AN662="TRAYEMAN",VLOOKUP(FR_HITUNG_MINMAX!A662,'BR DTG TRAYEMAN'!C:E,3,0),"?")))),0)</f>
        <v>0</v>
      </c>
      <c r="AQ662" s="31">
        <f>IF(AN662="PACUL",VLOOKUP(A662,'STOK PACUL'!C:H,6,0),IF(FR_HITUNG_MINMAX!AN662="PESALAKAN",VLOOKUP(FR_HITUNG_MINMAX!A662,'STOK PESALAKAN'!C:H,6,0),IF(FR_HITUNG_MINMAX!AN662="CIKDITIRO",VLOOKUP(FR_HITUNG_MINMAX!A662,'STOK CIKDITIRO'!C:H,6,0),IF(FR_HITUNG_MINMAX!AN662="TRAYEMAN",VLOOKUP(FR_HITUNG_MINMAX!A662,'STOK TRAYEMAN'!C:H,6,0),"?"))))</f>
        <v>1</v>
      </c>
      <c r="AR662" s="25">
        <f t="shared" si="31"/>
        <v>1</v>
      </c>
      <c r="AS662" s="25">
        <f t="shared" si="30"/>
        <v>1</v>
      </c>
      <c r="AT662" s="25">
        <f t="shared" si="32"/>
        <v>1</v>
      </c>
    </row>
    <row r="663" spans="1:46" ht="30">
      <c r="A663" s="96" t="s">
        <v>297</v>
      </c>
      <c r="B663" s="96" t="s">
        <v>1063</v>
      </c>
      <c r="C663" s="96" t="s">
        <v>884</v>
      </c>
      <c r="D663" s="96" t="s">
        <v>1365</v>
      </c>
      <c r="E663" s="96" t="s">
        <v>484</v>
      </c>
      <c r="F663" s="97">
        <v>50000</v>
      </c>
      <c r="G663" s="97">
        <v>1</v>
      </c>
      <c r="H663" s="96" t="s">
        <v>31</v>
      </c>
      <c r="I663" s="96" t="s">
        <v>2</v>
      </c>
      <c r="J663" s="98">
        <v>1</v>
      </c>
      <c r="K663" s="97">
        <v>1</v>
      </c>
      <c r="L663" s="97">
        <v>0</v>
      </c>
      <c r="M663" s="97">
        <v>0</v>
      </c>
      <c r="N663" s="97">
        <v>0</v>
      </c>
      <c r="O663" s="97">
        <v>1</v>
      </c>
      <c r="P663" s="97">
        <v>1</v>
      </c>
      <c r="Q663" s="97">
        <v>0</v>
      </c>
      <c r="R663" s="97">
        <v>0</v>
      </c>
      <c r="S663" s="97">
        <v>0</v>
      </c>
      <c r="T663" s="97">
        <v>0</v>
      </c>
      <c r="U663" s="97">
        <v>0</v>
      </c>
      <c r="V663" s="97">
        <v>1</v>
      </c>
      <c r="W663" s="97">
        <v>1</v>
      </c>
      <c r="X663" s="97">
        <v>1</v>
      </c>
      <c r="Y663" s="97">
        <v>0</v>
      </c>
      <c r="Z663" s="97">
        <v>0</v>
      </c>
      <c r="AA663" s="97">
        <v>1</v>
      </c>
      <c r="AB663" s="97">
        <v>2</v>
      </c>
      <c r="AC663" s="97">
        <v>1</v>
      </c>
      <c r="AD663" s="97">
        <v>0</v>
      </c>
      <c r="AE663" s="97">
        <v>0</v>
      </c>
      <c r="AF663" s="97">
        <v>0</v>
      </c>
      <c r="AG663" s="97">
        <v>0</v>
      </c>
      <c r="AH663" s="97">
        <v>1</v>
      </c>
      <c r="AI663" s="97">
        <v>2</v>
      </c>
      <c r="AJ663" s="97">
        <v>1</v>
      </c>
      <c r="AK663" s="97">
        <v>2</v>
      </c>
      <c r="AL663" s="97">
        <v>1</v>
      </c>
      <c r="AM663" s="97">
        <v>2</v>
      </c>
      <c r="AN663" s="96" t="s">
        <v>487</v>
      </c>
      <c r="AO663" s="97">
        <v>1</v>
      </c>
      <c r="AP663" s="31">
        <f>IFERROR(IF(AN663="CIKDITIRO",VLOOKUP(A663,'BR DTG CIKDITIRO'!C:E,3,0),IF(FR_HITUNG_MINMAX!AN663="PESALAKAN",VLOOKUP(FR_HITUNG_MINMAX!A663,'BR DTG ADW'!C:E,3,0),IF(FR_HITUNG_MINMAX!AN663="PACUL",VLOOKUP(FR_HITUNG_MINMAX!A663,'BR DTG PACUL'!C:E,3,0),IF(FR_HITUNG_MINMAX!AN663="TRAYEMAN",VLOOKUP(FR_HITUNG_MINMAX!A663,'BR DTG TRAYEMAN'!C:E,3,0),"?")))),0)</f>
        <v>0</v>
      </c>
      <c r="AQ663" s="31">
        <f>IF(AN663="PACUL",VLOOKUP(A663,'STOK PACUL'!C:H,6,0),IF(FR_HITUNG_MINMAX!AN663="PESALAKAN",VLOOKUP(FR_HITUNG_MINMAX!A663,'STOK PESALAKAN'!C:H,6,0),IF(FR_HITUNG_MINMAX!AN663="CIKDITIRO",VLOOKUP(FR_HITUNG_MINMAX!A663,'STOK CIKDITIRO'!C:H,6,0),IF(FR_HITUNG_MINMAX!AN663="TRAYEMAN",VLOOKUP(FR_HITUNG_MINMAX!A663,'STOK TRAYEMAN'!C:H,6,0),"?"))))</f>
        <v>1</v>
      </c>
      <c r="AR663" s="25">
        <f t="shared" si="31"/>
        <v>1</v>
      </c>
      <c r="AS663" s="25">
        <f t="shared" si="30"/>
        <v>1</v>
      </c>
      <c r="AT663" s="25">
        <f t="shared" si="32"/>
        <v>3</v>
      </c>
    </row>
    <row r="664" spans="1:46" ht="30">
      <c r="A664" s="96" t="s">
        <v>506</v>
      </c>
      <c r="B664" s="96" t="s">
        <v>1064</v>
      </c>
      <c r="C664" s="96" t="s">
        <v>876</v>
      </c>
      <c r="D664" s="96" t="s">
        <v>1365</v>
      </c>
      <c r="E664" s="96" t="s">
        <v>482</v>
      </c>
      <c r="F664" s="97">
        <v>40000</v>
      </c>
      <c r="G664" s="97">
        <v>1</v>
      </c>
      <c r="H664" s="96" t="s">
        <v>1185</v>
      </c>
      <c r="I664" s="96" t="s">
        <v>1185</v>
      </c>
      <c r="J664" s="98">
        <v>1</v>
      </c>
      <c r="K664" s="97">
        <v>1</v>
      </c>
      <c r="L664" s="97">
        <v>0</v>
      </c>
      <c r="M664" s="97">
        <v>0</v>
      </c>
      <c r="N664" s="97">
        <v>1</v>
      </c>
      <c r="O664" s="97">
        <v>0</v>
      </c>
      <c r="P664" s="97">
        <v>0</v>
      </c>
      <c r="Q664" s="97">
        <v>0</v>
      </c>
      <c r="R664" s="97">
        <v>0</v>
      </c>
      <c r="S664" s="97">
        <v>0</v>
      </c>
      <c r="T664" s="97">
        <v>0</v>
      </c>
      <c r="U664" s="97">
        <v>0</v>
      </c>
      <c r="V664" s="97">
        <v>0</v>
      </c>
      <c r="W664" s="97">
        <v>0</v>
      </c>
      <c r="X664" s="97">
        <v>1</v>
      </c>
      <c r="Y664" s="97">
        <v>0</v>
      </c>
      <c r="Z664" s="97">
        <v>1</v>
      </c>
      <c r="AA664" s="97">
        <v>1</v>
      </c>
      <c r="AB664" s="97">
        <v>0</v>
      </c>
      <c r="AC664" s="97">
        <v>0</v>
      </c>
      <c r="AD664" s="97">
        <v>0</v>
      </c>
      <c r="AE664" s="97">
        <v>0</v>
      </c>
      <c r="AF664" s="97">
        <v>0</v>
      </c>
      <c r="AG664" s="97">
        <v>0</v>
      </c>
      <c r="AH664" s="97">
        <v>0</v>
      </c>
      <c r="AI664" s="97">
        <v>0</v>
      </c>
      <c r="AJ664" s="97">
        <v>0</v>
      </c>
      <c r="AK664" s="97">
        <v>1</v>
      </c>
      <c r="AL664" s="97">
        <v>0</v>
      </c>
      <c r="AM664" s="97">
        <v>0</v>
      </c>
      <c r="AN664" s="96" t="s">
        <v>487</v>
      </c>
      <c r="AO664" s="97">
        <v>1</v>
      </c>
      <c r="AP664" s="31">
        <f>IFERROR(IF(AN664="CIKDITIRO",VLOOKUP(A664,'BR DTG CIKDITIRO'!C:E,3,0),IF(FR_HITUNG_MINMAX!AN664="PESALAKAN",VLOOKUP(FR_HITUNG_MINMAX!A664,'BR DTG ADW'!C:E,3,0),IF(FR_HITUNG_MINMAX!AN664="PACUL",VLOOKUP(FR_HITUNG_MINMAX!A664,'BR DTG PACUL'!C:E,3,0),IF(FR_HITUNG_MINMAX!AN664="TRAYEMAN",VLOOKUP(FR_HITUNG_MINMAX!A664,'BR DTG TRAYEMAN'!C:E,3,0),"?")))),0)</f>
        <v>0</v>
      </c>
      <c r="AQ664" s="31">
        <f>IF(AN664="PACUL",VLOOKUP(A664,'STOK PACUL'!C:H,6,0),IF(FR_HITUNG_MINMAX!AN664="PESALAKAN",VLOOKUP(FR_HITUNG_MINMAX!A664,'STOK PESALAKAN'!C:H,6,0),IF(FR_HITUNG_MINMAX!AN664="CIKDITIRO",VLOOKUP(FR_HITUNG_MINMAX!A664,'STOK CIKDITIRO'!C:H,6,0),IF(FR_HITUNG_MINMAX!AN664="TRAYEMAN",VLOOKUP(FR_HITUNG_MINMAX!A664,'STOK TRAYEMAN'!C:H,6,0),"?"))))</f>
        <v>1</v>
      </c>
      <c r="AR664" s="25">
        <f t="shared" si="31"/>
        <v>1</v>
      </c>
      <c r="AS664" s="25">
        <f t="shared" si="30"/>
        <v>0</v>
      </c>
      <c r="AT664" s="25">
        <f t="shared" si="32"/>
        <v>3</v>
      </c>
    </row>
    <row r="665" spans="1:46" ht="30">
      <c r="A665" s="96" t="s">
        <v>507</v>
      </c>
      <c r="B665" s="96" t="s">
        <v>1065</v>
      </c>
      <c r="C665" s="96" t="s">
        <v>884</v>
      </c>
      <c r="D665" s="96" t="s">
        <v>1365</v>
      </c>
      <c r="E665" s="96" t="s">
        <v>484</v>
      </c>
      <c r="F665" s="97">
        <v>27200</v>
      </c>
      <c r="G665" s="97">
        <v>1</v>
      </c>
      <c r="H665" s="96" t="s">
        <v>31</v>
      </c>
      <c r="I665" s="96" t="s">
        <v>2</v>
      </c>
      <c r="J665" s="98">
        <v>1</v>
      </c>
      <c r="K665" s="97">
        <v>1</v>
      </c>
      <c r="L665" s="97">
        <v>1</v>
      </c>
      <c r="M665" s="97">
        <v>1</v>
      </c>
      <c r="N665" s="97">
        <v>0</v>
      </c>
      <c r="O665" s="97">
        <v>2</v>
      </c>
      <c r="P665" s="97">
        <v>0</v>
      </c>
      <c r="Q665" s="97">
        <v>1</v>
      </c>
      <c r="R665" s="97">
        <v>0</v>
      </c>
      <c r="S665" s="97">
        <v>1</v>
      </c>
      <c r="T665" s="97">
        <v>0</v>
      </c>
      <c r="U665" s="97">
        <v>0</v>
      </c>
      <c r="V665" s="97">
        <v>0</v>
      </c>
      <c r="W665" s="97">
        <v>1</v>
      </c>
      <c r="X665" s="97">
        <v>2</v>
      </c>
      <c r="Y665" s="97">
        <v>2</v>
      </c>
      <c r="Z665" s="97">
        <v>1</v>
      </c>
      <c r="AA665" s="97">
        <v>2</v>
      </c>
      <c r="AB665" s="97">
        <v>2</v>
      </c>
      <c r="AC665" s="97">
        <v>1</v>
      </c>
      <c r="AD665" s="97">
        <v>1</v>
      </c>
      <c r="AE665" s="97">
        <v>1</v>
      </c>
      <c r="AF665" s="97">
        <v>1</v>
      </c>
      <c r="AG665" s="97">
        <v>1</v>
      </c>
      <c r="AH665" s="97">
        <v>0</v>
      </c>
      <c r="AI665" s="97">
        <v>1</v>
      </c>
      <c r="AJ665" s="97">
        <v>2</v>
      </c>
      <c r="AK665" s="97">
        <v>2</v>
      </c>
      <c r="AL665" s="97">
        <v>2</v>
      </c>
      <c r="AM665" s="97">
        <v>2</v>
      </c>
      <c r="AN665" s="96" t="s">
        <v>487</v>
      </c>
      <c r="AO665" s="97">
        <v>1</v>
      </c>
      <c r="AP665" s="31">
        <f>IFERROR(IF(AN665="CIKDITIRO",VLOOKUP(A665,'BR DTG CIKDITIRO'!C:E,3,0),IF(FR_HITUNG_MINMAX!AN665="PESALAKAN",VLOOKUP(FR_HITUNG_MINMAX!A665,'BR DTG ADW'!C:E,3,0),IF(FR_HITUNG_MINMAX!AN665="PACUL",VLOOKUP(FR_HITUNG_MINMAX!A665,'BR DTG PACUL'!C:E,3,0),IF(FR_HITUNG_MINMAX!AN665="TRAYEMAN",VLOOKUP(FR_HITUNG_MINMAX!A665,'BR DTG TRAYEMAN'!C:E,3,0),"?")))),0)</f>
        <v>0</v>
      </c>
      <c r="AQ665" s="31">
        <f>IF(AN665="PACUL",VLOOKUP(A665,'STOK PACUL'!C:H,6,0),IF(FR_HITUNG_MINMAX!AN665="PESALAKAN",VLOOKUP(FR_HITUNG_MINMAX!A665,'STOK PESALAKAN'!C:H,6,0),IF(FR_HITUNG_MINMAX!AN665="CIKDITIRO",VLOOKUP(FR_HITUNG_MINMAX!A665,'STOK CIKDITIRO'!C:H,6,0),IF(FR_HITUNG_MINMAX!AN665="TRAYEMAN",VLOOKUP(FR_HITUNG_MINMAX!A665,'STOK TRAYEMAN'!C:H,6,0),"?"))))</f>
        <v>1</v>
      </c>
      <c r="AR665" s="25">
        <f t="shared" si="31"/>
        <v>1</v>
      </c>
      <c r="AS665" s="25">
        <f t="shared" si="30"/>
        <v>1</v>
      </c>
      <c r="AT665" s="25">
        <f t="shared" si="32"/>
        <v>1</v>
      </c>
    </row>
    <row r="666" spans="1:46" ht="30">
      <c r="A666" s="96" t="s">
        <v>298</v>
      </c>
      <c r="B666" s="96" t="s">
        <v>1066</v>
      </c>
      <c r="C666" s="96" t="s">
        <v>884</v>
      </c>
      <c r="D666" s="96" t="s">
        <v>876</v>
      </c>
      <c r="E666" s="96" t="s">
        <v>482</v>
      </c>
      <c r="F666" s="97">
        <v>32500</v>
      </c>
      <c r="G666" s="97">
        <v>1</v>
      </c>
      <c r="H666" s="96" t="s">
        <v>30</v>
      </c>
      <c r="I666" s="96" t="s">
        <v>2</v>
      </c>
      <c r="J666" s="98" t="s">
        <v>1366</v>
      </c>
      <c r="K666" s="97">
        <v>1</v>
      </c>
      <c r="L666" s="97">
        <v>0</v>
      </c>
      <c r="M666" s="97">
        <v>0</v>
      </c>
      <c r="N666" s="97">
        <v>0</v>
      </c>
      <c r="O666" s="97">
        <v>3</v>
      </c>
      <c r="P666" s="97">
        <v>0</v>
      </c>
      <c r="Q666" s="97">
        <v>0</v>
      </c>
      <c r="R666" s="97">
        <v>0</v>
      </c>
      <c r="S666" s="97">
        <v>1</v>
      </c>
      <c r="T666" s="97">
        <v>0</v>
      </c>
      <c r="U666" s="97">
        <v>0</v>
      </c>
      <c r="V666" s="97">
        <v>0</v>
      </c>
      <c r="W666" s="97">
        <v>0</v>
      </c>
      <c r="X666" s="97">
        <v>3</v>
      </c>
      <c r="Y666" s="97">
        <v>0</v>
      </c>
      <c r="Z666" s="97">
        <v>0</v>
      </c>
      <c r="AA666" s="97">
        <v>3</v>
      </c>
      <c r="AB666" s="97">
        <v>3</v>
      </c>
      <c r="AC666" s="97">
        <v>0</v>
      </c>
      <c r="AD666" s="97">
        <v>0</v>
      </c>
      <c r="AE666" s="97">
        <v>1</v>
      </c>
      <c r="AF666" s="97">
        <v>1</v>
      </c>
      <c r="AG666" s="97">
        <v>1</v>
      </c>
      <c r="AH666" s="97">
        <v>0</v>
      </c>
      <c r="AI666" s="97">
        <v>0</v>
      </c>
      <c r="AJ666" s="97">
        <v>0</v>
      </c>
      <c r="AK666" s="97">
        <v>3</v>
      </c>
      <c r="AL666" s="97">
        <v>3</v>
      </c>
      <c r="AM666" s="97">
        <v>3</v>
      </c>
      <c r="AN666" s="96" t="s">
        <v>487</v>
      </c>
      <c r="AO666" s="97">
        <v>1</v>
      </c>
      <c r="AP666" s="31">
        <f>IFERROR(IF(AN666="CIKDITIRO",VLOOKUP(A666,'BR DTG CIKDITIRO'!C:E,3,0),IF(FR_HITUNG_MINMAX!AN666="PESALAKAN",VLOOKUP(FR_HITUNG_MINMAX!A666,'BR DTG ADW'!C:E,3,0),IF(FR_HITUNG_MINMAX!AN666="PACUL",VLOOKUP(FR_HITUNG_MINMAX!A666,'BR DTG PACUL'!C:E,3,0),IF(FR_HITUNG_MINMAX!AN666="TRAYEMAN",VLOOKUP(FR_HITUNG_MINMAX!A666,'BR DTG TRAYEMAN'!C:E,3,0),"?")))),0)</f>
        <v>0</v>
      </c>
      <c r="AQ666" s="31">
        <f>IF(AN666="PACUL",VLOOKUP(A666,'STOK PACUL'!C:H,6,0),IF(FR_HITUNG_MINMAX!AN666="PESALAKAN",VLOOKUP(FR_HITUNG_MINMAX!A666,'STOK PESALAKAN'!C:H,6,0),IF(FR_HITUNG_MINMAX!AN666="CIKDITIRO",VLOOKUP(FR_HITUNG_MINMAX!A666,'STOK CIKDITIRO'!C:H,6,0),IF(FR_HITUNG_MINMAX!AN666="TRAYEMAN",VLOOKUP(FR_HITUNG_MINMAX!A666,'STOK TRAYEMAN'!C:H,6,0),"?"))))</f>
        <v>1</v>
      </c>
      <c r="AR666" s="25">
        <f t="shared" si="31"/>
        <v>1</v>
      </c>
      <c r="AS666" s="25">
        <f t="shared" si="30"/>
        <v>2</v>
      </c>
      <c r="AT666" s="25">
        <f t="shared" si="32"/>
        <v>3</v>
      </c>
    </row>
    <row r="667" spans="1:46" ht="30">
      <c r="A667" s="96" t="s">
        <v>299</v>
      </c>
      <c r="B667" s="96" t="s">
        <v>1067</v>
      </c>
      <c r="C667" s="96" t="s">
        <v>884</v>
      </c>
      <c r="D667" s="96" t="s">
        <v>1365</v>
      </c>
      <c r="E667" s="96" t="s">
        <v>485</v>
      </c>
      <c r="F667" s="97">
        <v>42000</v>
      </c>
      <c r="G667" s="97">
        <v>1</v>
      </c>
      <c r="H667" s="96" t="s">
        <v>30</v>
      </c>
      <c r="I667" s="96" t="s">
        <v>1185</v>
      </c>
      <c r="J667" s="98">
        <v>1</v>
      </c>
      <c r="K667" s="97">
        <v>1</v>
      </c>
      <c r="L667" s="97">
        <v>2</v>
      </c>
      <c r="M667" s="97">
        <v>0</v>
      </c>
      <c r="N667" s="97">
        <v>0</v>
      </c>
      <c r="O667" s="97">
        <v>2</v>
      </c>
      <c r="P667" s="97">
        <v>3</v>
      </c>
      <c r="Q667" s="97">
        <v>0</v>
      </c>
      <c r="R667" s="97">
        <v>2</v>
      </c>
      <c r="S667" s="97">
        <v>2</v>
      </c>
      <c r="T667" s="97">
        <v>0</v>
      </c>
      <c r="U667" s="97">
        <v>0</v>
      </c>
      <c r="V667" s="97">
        <v>3</v>
      </c>
      <c r="W667" s="97">
        <v>1</v>
      </c>
      <c r="X667" s="97">
        <v>3</v>
      </c>
      <c r="Y667" s="97">
        <v>2</v>
      </c>
      <c r="Z667" s="97">
        <v>0</v>
      </c>
      <c r="AA667" s="97">
        <v>2</v>
      </c>
      <c r="AB667" s="97">
        <v>5</v>
      </c>
      <c r="AC667" s="97">
        <v>3</v>
      </c>
      <c r="AD667" s="97">
        <v>2</v>
      </c>
      <c r="AE667" s="97">
        <v>4</v>
      </c>
      <c r="AF667" s="97">
        <v>2</v>
      </c>
      <c r="AG667" s="97">
        <v>2</v>
      </c>
      <c r="AH667" s="97">
        <v>3</v>
      </c>
      <c r="AI667" s="97">
        <v>4</v>
      </c>
      <c r="AJ667" s="97">
        <v>3</v>
      </c>
      <c r="AK667" s="97">
        <v>5</v>
      </c>
      <c r="AL667" s="97">
        <v>3</v>
      </c>
      <c r="AM667" s="97">
        <v>5</v>
      </c>
      <c r="AN667" s="96" t="s">
        <v>487</v>
      </c>
      <c r="AO667" s="97">
        <v>2</v>
      </c>
      <c r="AP667" s="31">
        <f>IFERROR(IF(AN667="CIKDITIRO",VLOOKUP(A667,'BR DTG CIKDITIRO'!C:E,3,0),IF(FR_HITUNG_MINMAX!AN667="PESALAKAN",VLOOKUP(FR_HITUNG_MINMAX!A667,'BR DTG ADW'!C:E,3,0),IF(FR_HITUNG_MINMAX!AN667="PACUL",VLOOKUP(FR_HITUNG_MINMAX!A667,'BR DTG PACUL'!C:E,3,0),IF(FR_HITUNG_MINMAX!AN667="TRAYEMAN",VLOOKUP(FR_HITUNG_MINMAX!A667,'BR DTG TRAYEMAN'!C:E,3,0),"?")))),0)</f>
        <v>0</v>
      </c>
      <c r="AQ667" s="31">
        <f>IF(AN667="PACUL",VLOOKUP(A667,'STOK PACUL'!C:H,6,0),IF(FR_HITUNG_MINMAX!AN667="PESALAKAN",VLOOKUP(FR_HITUNG_MINMAX!A667,'STOK PESALAKAN'!C:H,6,0),IF(FR_HITUNG_MINMAX!AN667="CIKDITIRO",VLOOKUP(FR_HITUNG_MINMAX!A667,'STOK CIKDITIRO'!C:H,6,0),IF(FR_HITUNG_MINMAX!AN667="TRAYEMAN",VLOOKUP(FR_HITUNG_MINMAX!A667,'STOK TRAYEMAN'!C:H,6,0),"?"))))</f>
        <v>2</v>
      </c>
      <c r="AR667" s="25">
        <f t="shared" si="31"/>
        <v>2</v>
      </c>
      <c r="AS667" s="25">
        <f t="shared" si="30"/>
        <v>2</v>
      </c>
      <c r="AT667" s="25">
        <f t="shared" si="32"/>
        <v>3</v>
      </c>
    </row>
    <row r="668" spans="1:46" ht="30">
      <c r="A668" s="96" t="s">
        <v>300</v>
      </c>
      <c r="B668" s="96" t="s">
        <v>1068</v>
      </c>
      <c r="C668" s="96" t="s">
        <v>884</v>
      </c>
      <c r="D668" s="96" t="s">
        <v>1365</v>
      </c>
      <c r="E668" s="96" t="s">
        <v>482</v>
      </c>
      <c r="F668" s="97">
        <v>46400</v>
      </c>
      <c r="G668" s="97">
        <v>1</v>
      </c>
      <c r="H668" s="96" t="s">
        <v>30</v>
      </c>
      <c r="I668" s="96" t="s">
        <v>2</v>
      </c>
      <c r="J668" s="98" t="s">
        <v>1366</v>
      </c>
      <c r="K668" s="97">
        <v>1</v>
      </c>
      <c r="L668" s="97">
        <v>0</v>
      </c>
      <c r="M668" s="97">
        <v>0</v>
      </c>
      <c r="N668" s="97">
        <v>0</v>
      </c>
      <c r="O668" s="97">
        <v>0</v>
      </c>
      <c r="P668" s="97">
        <v>1</v>
      </c>
      <c r="Q668" s="97">
        <v>0</v>
      </c>
      <c r="R668" s="97">
        <v>0</v>
      </c>
      <c r="S668" s="97">
        <v>1</v>
      </c>
      <c r="T668" s="97">
        <v>0</v>
      </c>
      <c r="U668" s="97">
        <v>0</v>
      </c>
      <c r="V668" s="97">
        <v>0</v>
      </c>
      <c r="W668" s="97">
        <v>0</v>
      </c>
      <c r="X668" s="97">
        <v>1</v>
      </c>
      <c r="Y668" s="97">
        <v>0</v>
      </c>
      <c r="Z668" s="97">
        <v>0</v>
      </c>
      <c r="AA668" s="97">
        <v>0</v>
      </c>
      <c r="AB668" s="97">
        <v>1</v>
      </c>
      <c r="AC668" s="97">
        <v>1</v>
      </c>
      <c r="AD668" s="97">
        <v>0</v>
      </c>
      <c r="AE668" s="97">
        <v>1</v>
      </c>
      <c r="AF668" s="97">
        <v>1</v>
      </c>
      <c r="AG668" s="97">
        <v>1</v>
      </c>
      <c r="AH668" s="97">
        <v>0</v>
      </c>
      <c r="AI668" s="97">
        <v>0</v>
      </c>
      <c r="AJ668" s="97">
        <v>0</v>
      </c>
      <c r="AK668" s="97">
        <v>1</v>
      </c>
      <c r="AL668" s="97">
        <v>1</v>
      </c>
      <c r="AM668" s="97">
        <v>1</v>
      </c>
      <c r="AN668" s="96" t="s">
        <v>487</v>
      </c>
      <c r="AO668" s="97">
        <v>0</v>
      </c>
      <c r="AP668" s="31">
        <f>IFERROR(IF(AN668="CIKDITIRO",VLOOKUP(A668,'BR DTG CIKDITIRO'!C:E,3,0),IF(FR_HITUNG_MINMAX!AN668="PESALAKAN",VLOOKUP(FR_HITUNG_MINMAX!A668,'BR DTG ADW'!C:E,3,0),IF(FR_HITUNG_MINMAX!AN668="PACUL",VLOOKUP(FR_HITUNG_MINMAX!A668,'BR DTG PACUL'!C:E,3,0),IF(FR_HITUNG_MINMAX!AN668="TRAYEMAN",VLOOKUP(FR_HITUNG_MINMAX!A668,'BR DTG TRAYEMAN'!C:E,3,0),"?")))),0)</f>
        <v>0</v>
      </c>
      <c r="AQ668" s="31">
        <f>IF(AN668="PACUL",VLOOKUP(A668,'STOK PACUL'!C:H,6,0),IF(FR_HITUNG_MINMAX!AN668="PESALAKAN",VLOOKUP(FR_HITUNG_MINMAX!A668,'STOK PESALAKAN'!C:H,6,0),IF(FR_HITUNG_MINMAX!AN668="CIKDITIRO",VLOOKUP(FR_HITUNG_MINMAX!A668,'STOK CIKDITIRO'!C:H,6,0),IF(FR_HITUNG_MINMAX!AN668="TRAYEMAN",VLOOKUP(FR_HITUNG_MINMAX!A668,'STOK TRAYEMAN'!C:H,6,0),"?"))))</f>
        <v>0</v>
      </c>
      <c r="AR668" s="25">
        <f t="shared" si="31"/>
        <v>0</v>
      </c>
      <c r="AS668" s="25">
        <f t="shared" si="30"/>
        <v>1</v>
      </c>
      <c r="AT668" s="25">
        <f t="shared" si="32"/>
        <v>1</v>
      </c>
    </row>
    <row r="669" spans="1:46" ht="30">
      <c r="A669" s="96" t="s">
        <v>673</v>
      </c>
      <c r="B669" s="96" t="s">
        <v>1068</v>
      </c>
      <c r="C669" s="96" t="s">
        <v>884</v>
      </c>
      <c r="D669" s="96" t="s">
        <v>1365</v>
      </c>
      <c r="E669" s="96" t="s">
        <v>482</v>
      </c>
      <c r="F669" s="97">
        <v>48000</v>
      </c>
      <c r="G669" s="97">
        <v>1</v>
      </c>
      <c r="H669" s="96" t="s">
        <v>31</v>
      </c>
      <c r="I669" s="96" t="s">
        <v>2</v>
      </c>
      <c r="J669" s="98" t="s">
        <v>1366</v>
      </c>
      <c r="K669" s="97">
        <v>1</v>
      </c>
      <c r="L669" s="97">
        <v>0</v>
      </c>
      <c r="M669" s="97">
        <v>0</v>
      </c>
      <c r="N669" s="97">
        <v>0</v>
      </c>
      <c r="O669" s="97">
        <v>1</v>
      </c>
      <c r="P669" s="97">
        <v>0</v>
      </c>
      <c r="Q669" s="97">
        <v>0</v>
      </c>
      <c r="R669" s="97">
        <v>1</v>
      </c>
      <c r="S669" s="97">
        <v>0</v>
      </c>
      <c r="T669" s="97">
        <v>0</v>
      </c>
      <c r="U669" s="97">
        <v>0</v>
      </c>
      <c r="V669" s="97">
        <v>0</v>
      </c>
      <c r="W669" s="97">
        <v>1</v>
      </c>
      <c r="X669" s="97">
        <v>1</v>
      </c>
      <c r="Y669" s="97">
        <v>0</v>
      </c>
      <c r="Z669" s="97">
        <v>0</v>
      </c>
      <c r="AA669" s="97">
        <v>1</v>
      </c>
      <c r="AB669" s="97">
        <v>1</v>
      </c>
      <c r="AC669" s="97">
        <v>0</v>
      </c>
      <c r="AD669" s="97">
        <v>1</v>
      </c>
      <c r="AE669" s="97">
        <v>1</v>
      </c>
      <c r="AF669" s="97">
        <v>0</v>
      </c>
      <c r="AG669" s="97">
        <v>0</v>
      </c>
      <c r="AH669" s="97">
        <v>0</v>
      </c>
      <c r="AI669" s="97">
        <v>1</v>
      </c>
      <c r="AJ669" s="97">
        <v>1</v>
      </c>
      <c r="AK669" s="97">
        <v>1</v>
      </c>
      <c r="AL669" s="97">
        <v>1</v>
      </c>
      <c r="AM669" s="97">
        <v>1</v>
      </c>
      <c r="AN669" s="96" t="s">
        <v>487</v>
      </c>
      <c r="AO669" s="97">
        <v>1</v>
      </c>
      <c r="AP669" s="31">
        <f>IFERROR(IF(AN669="CIKDITIRO",VLOOKUP(A669,'BR DTG CIKDITIRO'!C:E,3,0),IF(FR_HITUNG_MINMAX!AN669="PESALAKAN",VLOOKUP(FR_HITUNG_MINMAX!A669,'BR DTG ADW'!C:E,3,0),IF(FR_HITUNG_MINMAX!AN669="PACUL",VLOOKUP(FR_HITUNG_MINMAX!A669,'BR DTG PACUL'!C:E,3,0),IF(FR_HITUNG_MINMAX!AN669="TRAYEMAN",VLOOKUP(FR_HITUNG_MINMAX!A669,'BR DTG TRAYEMAN'!C:E,3,0),"?")))),0)</f>
        <v>0</v>
      </c>
      <c r="AQ669" s="31">
        <f>IF(AN669="PACUL",VLOOKUP(A669,'STOK PACUL'!C:H,6,0),IF(FR_HITUNG_MINMAX!AN669="PESALAKAN",VLOOKUP(FR_HITUNG_MINMAX!A669,'STOK PESALAKAN'!C:H,6,0),IF(FR_HITUNG_MINMAX!AN669="CIKDITIRO",VLOOKUP(FR_HITUNG_MINMAX!A669,'STOK CIKDITIRO'!C:H,6,0),IF(FR_HITUNG_MINMAX!AN669="TRAYEMAN",VLOOKUP(FR_HITUNG_MINMAX!A669,'STOK TRAYEMAN'!C:H,6,0),"?"))))</f>
        <v>1</v>
      </c>
      <c r="AR669" s="25">
        <f t="shared" si="31"/>
        <v>1</v>
      </c>
      <c r="AS669" s="25">
        <f t="shared" si="30"/>
        <v>1</v>
      </c>
      <c r="AT669" s="25">
        <f t="shared" si="32"/>
        <v>3</v>
      </c>
    </row>
    <row r="670" spans="1:46" ht="30">
      <c r="A670" s="96" t="s">
        <v>1438</v>
      </c>
      <c r="B670" s="96" t="s">
        <v>1439</v>
      </c>
      <c r="C670" s="96" t="s">
        <v>884</v>
      </c>
      <c r="D670" s="96" t="s">
        <v>1365</v>
      </c>
      <c r="E670" s="96" t="s">
        <v>482</v>
      </c>
      <c r="F670" s="97">
        <v>34000</v>
      </c>
      <c r="G670" s="97">
        <v>1</v>
      </c>
      <c r="H670" s="96" t="s">
        <v>30</v>
      </c>
      <c r="I670" s="96" t="s">
        <v>2</v>
      </c>
      <c r="J670" s="98" t="s">
        <v>1366</v>
      </c>
      <c r="K670" s="97">
        <v>1</v>
      </c>
      <c r="L670" s="97">
        <v>0</v>
      </c>
      <c r="M670" s="97">
        <v>0</v>
      </c>
      <c r="N670" s="97">
        <v>0</v>
      </c>
      <c r="O670" s="97">
        <v>0</v>
      </c>
      <c r="P670" s="97">
        <v>0</v>
      </c>
      <c r="Q670" s="97">
        <v>0</v>
      </c>
      <c r="R670" s="97">
        <v>0</v>
      </c>
      <c r="S670" s="97">
        <v>0</v>
      </c>
      <c r="T670" s="97">
        <v>1</v>
      </c>
      <c r="U670" s="97">
        <v>0</v>
      </c>
      <c r="V670" s="97">
        <v>0</v>
      </c>
      <c r="W670" s="97">
        <v>0</v>
      </c>
      <c r="X670" s="97">
        <v>1</v>
      </c>
      <c r="Y670" s="97">
        <v>0</v>
      </c>
      <c r="Z670" s="97">
        <v>0</v>
      </c>
      <c r="AA670" s="97">
        <v>0</v>
      </c>
      <c r="AB670" s="97">
        <v>0</v>
      </c>
      <c r="AC670" s="97">
        <v>0</v>
      </c>
      <c r="AD670" s="97">
        <v>0</v>
      </c>
      <c r="AE670" s="97">
        <v>0</v>
      </c>
      <c r="AF670" s="97">
        <v>1</v>
      </c>
      <c r="AG670" s="97">
        <v>0</v>
      </c>
      <c r="AH670" s="97">
        <v>0</v>
      </c>
      <c r="AI670" s="97">
        <v>0</v>
      </c>
      <c r="AJ670" s="97">
        <v>0</v>
      </c>
      <c r="AK670" s="97">
        <v>1</v>
      </c>
      <c r="AL670" s="97">
        <v>1</v>
      </c>
      <c r="AM670" s="97">
        <v>1</v>
      </c>
      <c r="AN670" s="96" t="s">
        <v>487</v>
      </c>
      <c r="AO670" s="97">
        <v>1</v>
      </c>
      <c r="AP670" s="31">
        <f>IFERROR(IF(AN670="CIKDITIRO",VLOOKUP(A670,'BR DTG CIKDITIRO'!C:E,3,0),IF(FR_HITUNG_MINMAX!AN670="PESALAKAN",VLOOKUP(FR_HITUNG_MINMAX!A670,'BR DTG ADW'!C:E,3,0),IF(FR_HITUNG_MINMAX!AN670="PACUL",VLOOKUP(FR_HITUNG_MINMAX!A670,'BR DTG PACUL'!C:E,3,0),IF(FR_HITUNG_MINMAX!AN670="TRAYEMAN",VLOOKUP(FR_HITUNG_MINMAX!A670,'BR DTG TRAYEMAN'!C:E,3,0),"?")))),0)</f>
        <v>0</v>
      </c>
      <c r="AQ670" s="31">
        <f>IF(AN670="PACUL",VLOOKUP(A670,'STOK PACUL'!C:H,6,0),IF(FR_HITUNG_MINMAX!AN670="PESALAKAN",VLOOKUP(FR_HITUNG_MINMAX!A670,'STOK PESALAKAN'!C:H,6,0),IF(FR_HITUNG_MINMAX!AN670="CIKDITIRO",VLOOKUP(FR_HITUNG_MINMAX!A670,'STOK CIKDITIRO'!C:H,6,0),IF(FR_HITUNG_MINMAX!AN670="TRAYEMAN",VLOOKUP(FR_HITUNG_MINMAX!A670,'STOK TRAYEMAN'!C:H,6,0),"?"))))</f>
        <v>1</v>
      </c>
      <c r="AR670" s="25">
        <f t="shared" si="31"/>
        <v>1</v>
      </c>
      <c r="AS670" s="25">
        <f t="shared" si="30"/>
        <v>1</v>
      </c>
      <c r="AT670" s="25">
        <f t="shared" si="32"/>
        <v>1</v>
      </c>
    </row>
    <row r="671" spans="1:46" ht="30">
      <c r="A671" s="96" t="s">
        <v>302</v>
      </c>
      <c r="B671" s="96" t="s">
        <v>1069</v>
      </c>
      <c r="C671" s="96" t="s">
        <v>984</v>
      </c>
      <c r="D671" s="96" t="s">
        <v>1365</v>
      </c>
      <c r="E671" s="96" t="s">
        <v>484</v>
      </c>
      <c r="F671" s="97">
        <v>7000</v>
      </c>
      <c r="G671" s="97">
        <v>1</v>
      </c>
      <c r="H671" s="96" t="s">
        <v>104</v>
      </c>
      <c r="I671" s="96" t="s">
        <v>2</v>
      </c>
      <c r="J671" s="98" t="s">
        <v>1366</v>
      </c>
      <c r="K671" s="97">
        <v>1</v>
      </c>
      <c r="L671" s="97">
        <v>0</v>
      </c>
      <c r="M671" s="97">
        <v>0</v>
      </c>
      <c r="N671" s="97">
        <v>0</v>
      </c>
      <c r="O671" s="97">
        <v>1</v>
      </c>
      <c r="P671" s="97">
        <v>0</v>
      </c>
      <c r="Q671" s="97">
        <v>1</v>
      </c>
      <c r="R671" s="97">
        <v>2</v>
      </c>
      <c r="S671" s="97">
        <v>0</v>
      </c>
      <c r="T671" s="97">
        <v>0</v>
      </c>
      <c r="U671" s="97">
        <v>1</v>
      </c>
      <c r="V671" s="97">
        <v>0</v>
      </c>
      <c r="W671" s="97">
        <v>1</v>
      </c>
      <c r="X671" s="97">
        <v>2</v>
      </c>
      <c r="Y671" s="97">
        <v>0</v>
      </c>
      <c r="Z671" s="97">
        <v>0</v>
      </c>
      <c r="AA671" s="97">
        <v>1</v>
      </c>
      <c r="AB671" s="97">
        <v>1</v>
      </c>
      <c r="AC671" s="97">
        <v>1</v>
      </c>
      <c r="AD671" s="97">
        <v>3</v>
      </c>
      <c r="AE671" s="97">
        <v>2</v>
      </c>
      <c r="AF671" s="97">
        <v>0</v>
      </c>
      <c r="AG671" s="97">
        <v>1</v>
      </c>
      <c r="AH671" s="97">
        <v>1</v>
      </c>
      <c r="AI671" s="97">
        <v>1</v>
      </c>
      <c r="AJ671" s="97">
        <v>1</v>
      </c>
      <c r="AK671" s="97">
        <v>3</v>
      </c>
      <c r="AL671" s="97">
        <v>2</v>
      </c>
      <c r="AM671" s="97">
        <v>3</v>
      </c>
      <c r="AN671" s="96" t="s">
        <v>487</v>
      </c>
      <c r="AO671" s="97">
        <v>10</v>
      </c>
      <c r="AP671" s="31">
        <f>IFERROR(IF(AN671="CIKDITIRO",VLOOKUP(A671,'BR DTG CIKDITIRO'!C:E,3,0),IF(FR_HITUNG_MINMAX!AN671="PESALAKAN",VLOOKUP(FR_HITUNG_MINMAX!A671,'BR DTG ADW'!C:E,3,0),IF(FR_HITUNG_MINMAX!AN671="PACUL",VLOOKUP(FR_HITUNG_MINMAX!A671,'BR DTG PACUL'!C:E,3,0),IF(FR_HITUNG_MINMAX!AN671="TRAYEMAN",VLOOKUP(FR_HITUNG_MINMAX!A671,'BR DTG TRAYEMAN'!C:E,3,0),"?")))),0)</f>
        <v>0</v>
      </c>
      <c r="AQ671" s="31">
        <f>IF(AN671="PACUL",VLOOKUP(A671,'STOK PACUL'!C:H,6,0),IF(FR_HITUNG_MINMAX!AN671="PESALAKAN",VLOOKUP(FR_HITUNG_MINMAX!A671,'STOK PESALAKAN'!C:H,6,0),IF(FR_HITUNG_MINMAX!AN671="CIKDITIRO",VLOOKUP(FR_HITUNG_MINMAX!A671,'STOK CIKDITIRO'!C:H,6,0),IF(FR_HITUNG_MINMAX!AN671="TRAYEMAN",VLOOKUP(FR_HITUNG_MINMAX!A671,'STOK TRAYEMAN'!C:H,6,0),"?"))))</f>
        <v>10</v>
      </c>
      <c r="AR671" s="25">
        <f t="shared" si="31"/>
        <v>10</v>
      </c>
      <c r="AS671" s="25">
        <f t="shared" si="30"/>
        <v>1</v>
      </c>
      <c r="AT671" s="25">
        <f t="shared" si="32"/>
        <v>3</v>
      </c>
    </row>
    <row r="672" spans="1:46" ht="30">
      <c r="A672" s="96" t="s">
        <v>303</v>
      </c>
      <c r="B672" s="96" t="s">
        <v>1070</v>
      </c>
      <c r="C672" s="96" t="s">
        <v>888</v>
      </c>
      <c r="D672" s="96" t="s">
        <v>1365</v>
      </c>
      <c r="E672" s="96" t="s">
        <v>484</v>
      </c>
      <c r="F672" s="97">
        <v>24500</v>
      </c>
      <c r="G672" s="97">
        <v>1</v>
      </c>
      <c r="H672" s="96" t="s">
        <v>31</v>
      </c>
      <c r="I672" s="96" t="s">
        <v>2</v>
      </c>
      <c r="J672" s="98" t="s">
        <v>1366</v>
      </c>
      <c r="K672" s="97">
        <v>1</v>
      </c>
      <c r="L672" s="97">
        <v>0</v>
      </c>
      <c r="M672" s="97">
        <v>0</v>
      </c>
      <c r="N672" s="97">
        <v>0</v>
      </c>
      <c r="O672" s="97">
        <v>0</v>
      </c>
      <c r="P672" s="97">
        <v>0</v>
      </c>
      <c r="Q672" s="97">
        <v>0</v>
      </c>
      <c r="R672" s="97">
        <v>2</v>
      </c>
      <c r="S672" s="97">
        <v>2</v>
      </c>
      <c r="T672" s="97">
        <v>1</v>
      </c>
      <c r="U672" s="97">
        <v>1</v>
      </c>
      <c r="V672" s="97">
        <v>0</v>
      </c>
      <c r="W672" s="97">
        <v>0</v>
      </c>
      <c r="X672" s="97">
        <v>2</v>
      </c>
      <c r="Y672" s="97">
        <v>0</v>
      </c>
      <c r="Z672" s="97">
        <v>0</v>
      </c>
      <c r="AA672" s="97">
        <v>0</v>
      </c>
      <c r="AB672" s="97">
        <v>0</v>
      </c>
      <c r="AC672" s="97">
        <v>0</v>
      </c>
      <c r="AD672" s="97">
        <v>2</v>
      </c>
      <c r="AE672" s="97">
        <v>4</v>
      </c>
      <c r="AF672" s="97">
        <v>3</v>
      </c>
      <c r="AG672" s="97">
        <v>3</v>
      </c>
      <c r="AH672" s="97">
        <v>1</v>
      </c>
      <c r="AI672" s="97">
        <v>0</v>
      </c>
      <c r="AJ672" s="97">
        <v>0</v>
      </c>
      <c r="AK672" s="97">
        <v>4</v>
      </c>
      <c r="AL672" s="97">
        <v>2</v>
      </c>
      <c r="AM672" s="97">
        <v>4</v>
      </c>
      <c r="AN672" s="96" t="s">
        <v>487</v>
      </c>
      <c r="AO672" s="97">
        <v>7</v>
      </c>
      <c r="AP672" s="31">
        <f>IFERROR(IF(AN672="CIKDITIRO",VLOOKUP(A672,'BR DTG CIKDITIRO'!C:E,3,0),IF(FR_HITUNG_MINMAX!AN672="PESALAKAN",VLOOKUP(FR_HITUNG_MINMAX!A672,'BR DTG ADW'!C:E,3,0),IF(FR_HITUNG_MINMAX!AN672="PACUL",VLOOKUP(FR_HITUNG_MINMAX!A672,'BR DTG PACUL'!C:E,3,0),IF(FR_HITUNG_MINMAX!AN672="TRAYEMAN",VLOOKUP(FR_HITUNG_MINMAX!A672,'BR DTG TRAYEMAN'!C:E,3,0),"?")))),0)</f>
        <v>0</v>
      </c>
      <c r="AQ672" s="31">
        <f>IF(AN672="PACUL",VLOOKUP(A672,'STOK PACUL'!C:H,6,0),IF(FR_HITUNG_MINMAX!AN672="PESALAKAN",VLOOKUP(FR_HITUNG_MINMAX!A672,'STOK PESALAKAN'!C:H,6,0),IF(FR_HITUNG_MINMAX!AN672="CIKDITIRO",VLOOKUP(FR_HITUNG_MINMAX!A672,'STOK CIKDITIRO'!C:H,6,0),IF(FR_HITUNG_MINMAX!AN672="TRAYEMAN",VLOOKUP(FR_HITUNG_MINMAX!A672,'STOK TRAYEMAN'!C:H,6,0),"?"))))</f>
        <v>7</v>
      </c>
      <c r="AR672" s="25">
        <f t="shared" si="31"/>
        <v>7</v>
      </c>
      <c r="AS672" s="25">
        <f t="shared" ref="AS672:AS735" si="33">ROUNDUP(AL672/2,0)</f>
        <v>1</v>
      </c>
      <c r="AT672" s="25">
        <f t="shared" si="32"/>
        <v>2</v>
      </c>
    </row>
    <row r="673" spans="1:46" ht="30">
      <c r="A673" s="96" t="s">
        <v>508</v>
      </c>
      <c r="B673" s="96" t="s">
        <v>1071</v>
      </c>
      <c r="C673" s="96" t="s">
        <v>876</v>
      </c>
      <c r="D673" s="96" t="s">
        <v>1365</v>
      </c>
      <c r="E673" s="96" t="s">
        <v>482</v>
      </c>
      <c r="F673" s="97">
        <v>21000</v>
      </c>
      <c r="G673" s="97">
        <v>1</v>
      </c>
      <c r="H673" s="96" t="s">
        <v>31</v>
      </c>
      <c r="I673" s="96" t="s">
        <v>1185</v>
      </c>
      <c r="J673" s="98">
        <v>1</v>
      </c>
      <c r="K673" s="97">
        <v>1</v>
      </c>
      <c r="L673" s="97">
        <v>0</v>
      </c>
      <c r="M673" s="97">
        <v>1</v>
      </c>
      <c r="N673" s="97">
        <v>0</v>
      </c>
      <c r="O673" s="97">
        <v>0</v>
      </c>
      <c r="P673" s="97">
        <v>0</v>
      </c>
      <c r="Q673" s="97">
        <v>0</v>
      </c>
      <c r="R673" s="97">
        <v>0</v>
      </c>
      <c r="S673" s="97">
        <v>0</v>
      </c>
      <c r="T673" s="97">
        <v>0</v>
      </c>
      <c r="U673" s="97">
        <v>0</v>
      </c>
      <c r="V673" s="97">
        <v>0</v>
      </c>
      <c r="W673" s="97">
        <v>0</v>
      </c>
      <c r="X673" s="97">
        <v>1</v>
      </c>
      <c r="Y673" s="97">
        <v>1</v>
      </c>
      <c r="Z673" s="97">
        <v>1</v>
      </c>
      <c r="AA673" s="97">
        <v>0</v>
      </c>
      <c r="AB673" s="97">
        <v>0</v>
      </c>
      <c r="AC673" s="97">
        <v>0</v>
      </c>
      <c r="AD673" s="97">
        <v>0</v>
      </c>
      <c r="AE673" s="97">
        <v>0</v>
      </c>
      <c r="AF673" s="97">
        <v>0</v>
      </c>
      <c r="AG673" s="97">
        <v>0</v>
      </c>
      <c r="AH673" s="97">
        <v>0</v>
      </c>
      <c r="AI673" s="97">
        <v>0</v>
      </c>
      <c r="AJ673" s="97">
        <v>0</v>
      </c>
      <c r="AK673" s="97">
        <v>1</v>
      </c>
      <c r="AL673" s="97">
        <v>0</v>
      </c>
      <c r="AM673" s="97">
        <v>0</v>
      </c>
      <c r="AN673" s="96" t="s">
        <v>487</v>
      </c>
      <c r="AO673" s="97">
        <v>0</v>
      </c>
      <c r="AP673" s="31">
        <f>IFERROR(IF(AN673="CIKDITIRO",VLOOKUP(A673,'BR DTG CIKDITIRO'!C:E,3,0),IF(FR_HITUNG_MINMAX!AN673="PESALAKAN",VLOOKUP(FR_HITUNG_MINMAX!A673,'BR DTG ADW'!C:E,3,0),IF(FR_HITUNG_MINMAX!AN673="PACUL",VLOOKUP(FR_HITUNG_MINMAX!A673,'BR DTG PACUL'!C:E,3,0),IF(FR_HITUNG_MINMAX!AN673="TRAYEMAN",VLOOKUP(FR_HITUNG_MINMAX!A673,'BR DTG TRAYEMAN'!C:E,3,0),"?")))),0)</f>
        <v>0</v>
      </c>
      <c r="AQ673" s="31">
        <f>IF(AN673="PACUL",VLOOKUP(A673,'STOK PACUL'!C:H,6,0),IF(FR_HITUNG_MINMAX!AN673="PESALAKAN",VLOOKUP(FR_HITUNG_MINMAX!A673,'STOK PESALAKAN'!C:H,6,0),IF(FR_HITUNG_MINMAX!AN673="CIKDITIRO",VLOOKUP(FR_HITUNG_MINMAX!A673,'STOK CIKDITIRO'!C:H,6,0),IF(FR_HITUNG_MINMAX!AN673="TRAYEMAN",VLOOKUP(FR_HITUNG_MINMAX!A673,'STOK TRAYEMAN'!C:H,6,0),"?"))))</f>
        <v>0</v>
      </c>
      <c r="AR673" s="25">
        <f t="shared" si="31"/>
        <v>0</v>
      </c>
      <c r="AS673" s="25">
        <f t="shared" si="33"/>
        <v>0</v>
      </c>
      <c r="AT673" s="25">
        <f t="shared" si="32"/>
        <v>1</v>
      </c>
    </row>
    <row r="674" spans="1:46" ht="30">
      <c r="A674" s="96" t="s">
        <v>1440</v>
      </c>
      <c r="B674" s="96" t="s">
        <v>1441</v>
      </c>
      <c r="C674" s="96" t="s">
        <v>898</v>
      </c>
      <c r="D674" s="96" t="s">
        <v>1365</v>
      </c>
      <c r="E674" s="96" t="s">
        <v>482</v>
      </c>
      <c r="F674" s="97">
        <v>57000</v>
      </c>
      <c r="G674" s="97">
        <v>1</v>
      </c>
      <c r="H674" s="96" t="s">
        <v>31</v>
      </c>
      <c r="I674" s="96" t="s">
        <v>1185</v>
      </c>
      <c r="J674" s="98">
        <v>1</v>
      </c>
      <c r="K674" s="97">
        <v>1</v>
      </c>
      <c r="L674" s="97">
        <v>0</v>
      </c>
      <c r="M674" s="97">
        <v>1</v>
      </c>
      <c r="N674" s="97">
        <v>0</v>
      </c>
      <c r="O674" s="97">
        <v>0</v>
      </c>
      <c r="P674" s="97">
        <v>0</v>
      </c>
      <c r="Q674" s="97">
        <v>0</v>
      </c>
      <c r="R674" s="97">
        <v>0</v>
      </c>
      <c r="S674" s="97">
        <v>0</v>
      </c>
      <c r="T674" s="97">
        <v>0</v>
      </c>
      <c r="U674" s="97">
        <v>0</v>
      </c>
      <c r="V674" s="97">
        <v>0</v>
      </c>
      <c r="W674" s="97">
        <v>0</v>
      </c>
      <c r="X674" s="97">
        <v>1</v>
      </c>
      <c r="Y674" s="97">
        <v>1</v>
      </c>
      <c r="Z674" s="97">
        <v>1</v>
      </c>
      <c r="AA674" s="97">
        <v>0</v>
      </c>
      <c r="AB674" s="97">
        <v>0</v>
      </c>
      <c r="AC674" s="97">
        <v>0</v>
      </c>
      <c r="AD674" s="97">
        <v>0</v>
      </c>
      <c r="AE674" s="97">
        <v>0</v>
      </c>
      <c r="AF674" s="97">
        <v>0</v>
      </c>
      <c r="AG674" s="97">
        <v>0</v>
      </c>
      <c r="AH674" s="97">
        <v>0</v>
      </c>
      <c r="AI674" s="97">
        <v>0</v>
      </c>
      <c r="AJ674" s="97">
        <v>0</v>
      </c>
      <c r="AK674" s="97">
        <v>1</v>
      </c>
      <c r="AL674" s="97">
        <v>1</v>
      </c>
      <c r="AM674" s="97">
        <v>1</v>
      </c>
      <c r="AN674" s="96" t="s">
        <v>487</v>
      </c>
      <c r="AO674" s="97">
        <v>1</v>
      </c>
      <c r="AP674" s="31">
        <f>IFERROR(IF(AN674="CIKDITIRO",VLOOKUP(A674,'BR DTG CIKDITIRO'!C:E,3,0),IF(FR_HITUNG_MINMAX!AN674="PESALAKAN",VLOOKUP(FR_HITUNG_MINMAX!A674,'BR DTG ADW'!C:E,3,0),IF(FR_HITUNG_MINMAX!AN674="PACUL",VLOOKUP(FR_HITUNG_MINMAX!A674,'BR DTG PACUL'!C:E,3,0),IF(FR_HITUNG_MINMAX!AN674="TRAYEMAN",VLOOKUP(FR_HITUNG_MINMAX!A674,'BR DTG TRAYEMAN'!C:E,3,0),"?")))),0)</f>
        <v>0</v>
      </c>
      <c r="AQ674" s="31">
        <f>IF(AN674="PACUL",VLOOKUP(A674,'STOK PACUL'!C:H,6,0),IF(FR_HITUNG_MINMAX!AN674="PESALAKAN",VLOOKUP(FR_HITUNG_MINMAX!A674,'STOK PESALAKAN'!C:H,6,0),IF(FR_HITUNG_MINMAX!AN674="CIKDITIRO",VLOOKUP(FR_HITUNG_MINMAX!A674,'STOK CIKDITIRO'!C:H,6,0),IF(FR_HITUNG_MINMAX!AN674="TRAYEMAN",VLOOKUP(FR_HITUNG_MINMAX!A674,'STOK TRAYEMAN'!C:H,6,0),"?"))))</f>
        <v>1</v>
      </c>
      <c r="AR674" s="25">
        <f t="shared" ref="AR674:AR737" si="34">IFERROR(AQ674,AO674+AP674)</f>
        <v>1</v>
      </c>
      <c r="AS674" s="25">
        <f t="shared" si="33"/>
        <v>1</v>
      </c>
      <c r="AT674" s="25">
        <f t="shared" si="32"/>
        <v>1</v>
      </c>
    </row>
    <row r="675" spans="1:46" ht="30">
      <c r="A675" s="96" t="s">
        <v>509</v>
      </c>
      <c r="B675" s="96" t="s">
        <v>1072</v>
      </c>
      <c r="C675" s="96" t="s">
        <v>876</v>
      </c>
      <c r="D675" s="96" t="s">
        <v>1365</v>
      </c>
      <c r="E675" s="96" t="s">
        <v>482</v>
      </c>
      <c r="F675" s="97">
        <v>245000</v>
      </c>
      <c r="G675" s="97">
        <v>1</v>
      </c>
      <c r="H675" s="96" t="s">
        <v>31</v>
      </c>
      <c r="I675" s="96" t="s">
        <v>1185</v>
      </c>
      <c r="J675" s="98" t="s">
        <v>1366</v>
      </c>
      <c r="K675" s="97">
        <v>1</v>
      </c>
      <c r="L675" s="97">
        <v>0</v>
      </c>
      <c r="M675" s="97">
        <v>1</v>
      </c>
      <c r="N675" s="97">
        <v>0</v>
      </c>
      <c r="O675" s="97">
        <v>0</v>
      </c>
      <c r="P675" s="97">
        <v>0</v>
      </c>
      <c r="Q675" s="97">
        <v>0</v>
      </c>
      <c r="R675" s="97">
        <v>0</v>
      </c>
      <c r="S675" s="97">
        <v>0</v>
      </c>
      <c r="T675" s="97">
        <v>0</v>
      </c>
      <c r="U675" s="97">
        <v>0</v>
      </c>
      <c r="V675" s="97">
        <v>0</v>
      </c>
      <c r="W675" s="97">
        <v>0</v>
      </c>
      <c r="X675" s="97">
        <v>1</v>
      </c>
      <c r="Y675" s="97">
        <v>1</v>
      </c>
      <c r="Z675" s="97">
        <v>1</v>
      </c>
      <c r="AA675" s="97">
        <v>0</v>
      </c>
      <c r="AB675" s="97">
        <v>0</v>
      </c>
      <c r="AC675" s="97">
        <v>0</v>
      </c>
      <c r="AD675" s="97">
        <v>0</v>
      </c>
      <c r="AE675" s="97">
        <v>0</v>
      </c>
      <c r="AF675" s="97">
        <v>0</v>
      </c>
      <c r="AG675" s="97">
        <v>0</v>
      </c>
      <c r="AH675" s="97">
        <v>0</v>
      </c>
      <c r="AI675" s="97">
        <v>0</v>
      </c>
      <c r="AJ675" s="97">
        <v>0</v>
      </c>
      <c r="AK675" s="97">
        <v>1</v>
      </c>
      <c r="AL675" s="97">
        <v>0</v>
      </c>
      <c r="AM675" s="97">
        <v>0</v>
      </c>
      <c r="AN675" s="96" t="s">
        <v>487</v>
      </c>
      <c r="AO675" s="97">
        <v>0</v>
      </c>
      <c r="AP675" s="31">
        <f>IFERROR(IF(AN675="CIKDITIRO",VLOOKUP(A675,'BR DTG CIKDITIRO'!C:E,3,0),IF(FR_HITUNG_MINMAX!AN675="PESALAKAN",VLOOKUP(FR_HITUNG_MINMAX!A675,'BR DTG ADW'!C:E,3,0),IF(FR_HITUNG_MINMAX!AN675="PACUL",VLOOKUP(FR_HITUNG_MINMAX!A675,'BR DTG PACUL'!C:E,3,0),IF(FR_HITUNG_MINMAX!AN675="TRAYEMAN",VLOOKUP(FR_HITUNG_MINMAX!A675,'BR DTG TRAYEMAN'!C:E,3,0),"?")))),0)</f>
        <v>0</v>
      </c>
      <c r="AQ675" s="31">
        <f>IF(AN675="PACUL",VLOOKUP(A675,'STOK PACUL'!C:H,6,0),IF(FR_HITUNG_MINMAX!AN675="PESALAKAN",VLOOKUP(FR_HITUNG_MINMAX!A675,'STOK PESALAKAN'!C:H,6,0),IF(FR_HITUNG_MINMAX!AN675="CIKDITIRO",VLOOKUP(FR_HITUNG_MINMAX!A675,'STOK CIKDITIRO'!C:H,6,0),IF(FR_HITUNG_MINMAX!AN675="TRAYEMAN",VLOOKUP(FR_HITUNG_MINMAX!A675,'STOK TRAYEMAN'!C:H,6,0),"?"))))</f>
        <v>0</v>
      </c>
      <c r="AR675" s="25">
        <f t="shared" si="34"/>
        <v>0</v>
      </c>
      <c r="AS675" s="25">
        <f t="shared" si="33"/>
        <v>0</v>
      </c>
      <c r="AT675" s="25">
        <f t="shared" si="32"/>
        <v>1</v>
      </c>
    </row>
    <row r="676" spans="1:46" ht="30">
      <c r="A676" s="96" t="s">
        <v>674</v>
      </c>
      <c r="B676" s="96" t="s">
        <v>1073</v>
      </c>
      <c r="C676" s="96" t="s">
        <v>876</v>
      </c>
      <c r="D676" s="96" t="s">
        <v>1365</v>
      </c>
      <c r="E676" s="96" t="s">
        <v>482</v>
      </c>
      <c r="F676" s="97">
        <v>7900</v>
      </c>
      <c r="G676" s="97">
        <v>1</v>
      </c>
      <c r="H676" s="96" t="s">
        <v>31</v>
      </c>
      <c r="I676" s="96" t="s">
        <v>1185</v>
      </c>
      <c r="J676" s="98">
        <v>1</v>
      </c>
      <c r="K676" s="97">
        <v>1</v>
      </c>
      <c r="L676" s="97">
        <v>0</v>
      </c>
      <c r="M676" s="97">
        <v>1</v>
      </c>
      <c r="N676" s="97">
        <v>0</v>
      </c>
      <c r="O676" s="97">
        <v>0</v>
      </c>
      <c r="P676" s="97">
        <v>0</v>
      </c>
      <c r="Q676" s="97">
        <v>0</v>
      </c>
      <c r="R676" s="97">
        <v>0</v>
      </c>
      <c r="S676" s="97">
        <v>0</v>
      </c>
      <c r="T676" s="97">
        <v>0</v>
      </c>
      <c r="U676" s="97">
        <v>0</v>
      </c>
      <c r="V676" s="97">
        <v>0</v>
      </c>
      <c r="W676" s="97">
        <v>0</v>
      </c>
      <c r="X676" s="97">
        <v>1</v>
      </c>
      <c r="Y676" s="97">
        <v>1</v>
      </c>
      <c r="Z676" s="97">
        <v>1</v>
      </c>
      <c r="AA676" s="97">
        <v>0</v>
      </c>
      <c r="AB676" s="97">
        <v>0</v>
      </c>
      <c r="AC676" s="97">
        <v>0</v>
      </c>
      <c r="AD676" s="97">
        <v>0</v>
      </c>
      <c r="AE676" s="97">
        <v>0</v>
      </c>
      <c r="AF676" s="97">
        <v>0</v>
      </c>
      <c r="AG676" s="97">
        <v>0</v>
      </c>
      <c r="AH676" s="97">
        <v>0</v>
      </c>
      <c r="AI676" s="97">
        <v>0</v>
      </c>
      <c r="AJ676" s="97">
        <v>0</v>
      </c>
      <c r="AK676" s="97">
        <v>1</v>
      </c>
      <c r="AL676" s="97">
        <v>0</v>
      </c>
      <c r="AM676" s="97">
        <v>0</v>
      </c>
      <c r="AN676" s="96" t="s">
        <v>487</v>
      </c>
      <c r="AO676" s="97">
        <v>0</v>
      </c>
      <c r="AP676" s="31">
        <f>IFERROR(IF(AN676="CIKDITIRO",VLOOKUP(A676,'BR DTG CIKDITIRO'!C:E,3,0),IF(FR_HITUNG_MINMAX!AN676="PESALAKAN",VLOOKUP(FR_HITUNG_MINMAX!A676,'BR DTG ADW'!C:E,3,0),IF(FR_HITUNG_MINMAX!AN676="PACUL",VLOOKUP(FR_HITUNG_MINMAX!A676,'BR DTG PACUL'!C:E,3,0),IF(FR_HITUNG_MINMAX!AN676="TRAYEMAN",VLOOKUP(FR_HITUNG_MINMAX!A676,'BR DTG TRAYEMAN'!C:E,3,0),"?")))),0)</f>
        <v>0</v>
      </c>
      <c r="AQ676" s="31">
        <f>IF(AN676="PACUL",VLOOKUP(A676,'STOK PACUL'!C:H,6,0),IF(FR_HITUNG_MINMAX!AN676="PESALAKAN",VLOOKUP(FR_HITUNG_MINMAX!A676,'STOK PESALAKAN'!C:H,6,0),IF(FR_HITUNG_MINMAX!AN676="CIKDITIRO",VLOOKUP(FR_HITUNG_MINMAX!A676,'STOK CIKDITIRO'!C:H,6,0),IF(FR_HITUNG_MINMAX!AN676="TRAYEMAN",VLOOKUP(FR_HITUNG_MINMAX!A676,'STOK TRAYEMAN'!C:H,6,0),"?"))))</f>
        <v>0</v>
      </c>
      <c r="AR676" s="25">
        <f t="shared" si="34"/>
        <v>0</v>
      </c>
      <c r="AS676" s="25">
        <f t="shared" si="33"/>
        <v>0</v>
      </c>
      <c r="AT676" s="25">
        <f t="shared" si="32"/>
        <v>1</v>
      </c>
    </row>
    <row r="677" spans="1:46" ht="30">
      <c r="A677" s="96" t="s">
        <v>510</v>
      </c>
      <c r="B677" s="96" t="s">
        <v>1074</v>
      </c>
      <c r="C677" s="96" t="s">
        <v>898</v>
      </c>
      <c r="D677" s="96" t="s">
        <v>1365</v>
      </c>
      <c r="E677" s="96" t="s">
        <v>482</v>
      </c>
      <c r="F677" s="97">
        <v>19000</v>
      </c>
      <c r="G677" s="97">
        <v>1</v>
      </c>
      <c r="H677" s="96" t="s">
        <v>30</v>
      </c>
      <c r="I677" s="96" t="s">
        <v>1185</v>
      </c>
      <c r="J677" s="98" t="s">
        <v>1366</v>
      </c>
      <c r="K677" s="97">
        <v>1</v>
      </c>
      <c r="L677" s="97">
        <v>0</v>
      </c>
      <c r="M677" s="97">
        <v>0</v>
      </c>
      <c r="N677" s="97">
        <v>0</v>
      </c>
      <c r="O677" s="97">
        <v>0</v>
      </c>
      <c r="P677" s="97">
        <v>2</v>
      </c>
      <c r="Q677" s="97">
        <v>0</v>
      </c>
      <c r="R677" s="97">
        <v>0</v>
      </c>
      <c r="S677" s="97">
        <v>2</v>
      </c>
      <c r="T677" s="97">
        <v>0</v>
      </c>
      <c r="U677" s="97">
        <v>0</v>
      </c>
      <c r="V677" s="97">
        <v>0</v>
      </c>
      <c r="W677" s="97">
        <v>0</v>
      </c>
      <c r="X677" s="97">
        <v>2</v>
      </c>
      <c r="Y677" s="97">
        <v>0</v>
      </c>
      <c r="Z677" s="97">
        <v>0</v>
      </c>
      <c r="AA677" s="97">
        <v>0</v>
      </c>
      <c r="AB677" s="97">
        <v>2</v>
      </c>
      <c r="AC677" s="97">
        <v>2</v>
      </c>
      <c r="AD677" s="97">
        <v>0</v>
      </c>
      <c r="AE677" s="97">
        <v>2</v>
      </c>
      <c r="AF677" s="97">
        <v>2</v>
      </c>
      <c r="AG677" s="97">
        <v>2</v>
      </c>
      <c r="AH677" s="97">
        <v>0</v>
      </c>
      <c r="AI677" s="97">
        <v>0</v>
      </c>
      <c r="AJ677" s="97">
        <v>0</v>
      </c>
      <c r="AK677" s="97">
        <v>2</v>
      </c>
      <c r="AL677" s="97">
        <v>2</v>
      </c>
      <c r="AM677" s="97">
        <v>2</v>
      </c>
      <c r="AN677" s="96" t="s">
        <v>487</v>
      </c>
      <c r="AO677" s="97">
        <v>0</v>
      </c>
      <c r="AP677" s="31">
        <f>IFERROR(IF(AN677="CIKDITIRO",VLOOKUP(A677,'BR DTG CIKDITIRO'!C:E,3,0),IF(FR_HITUNG_MINMAX!AN677="PESALAKAN",VLOOKUP(FR_HITUNG_MINMAX!A677,'BR DTG ADW'!C:E,3,0),IF(FR_HITUNG_MINMAX!AN677="PACUL",VLOOKUP(FR_HITUNG_MINMAX!A677,'BR DTG PACUL'!C:E,3,0),IF(FR_HITUNG_MINMAX!AN677="TRAYEMAN",VLOOKUP(FR_HITUNG_MINMAX!A677,'BR DTG TRAYEMAN'!C:E,3,0),"?")))),0)</f>
        <v>0</v>
      </c>
      <c r="AQ677" s="31">
        <f>IF(AN677="PACUL",VLOOKUP(A677,'STOK PACUL'!C:H,6,0),IF(FR_HITUNG_MINMAX!AN677="PESALAKAN",VLOOKUP(FR_HITUNG_MINMAX!A677,'STOK PESALAKAN'!C:H,6,0),IF(FR_HITUNG_MINMAX!AN677="CIKDITIRO",VLOOKUP(FR_HITUNG_MINMAX!A677,'STOK CIKDITIRO'!C:H,6,0),IF(FR_HITUNG_MINMAX!AN677="TRAYEMAN",VLOOKUP(FR_HITUNG_MINMAX!A677,'STOK TRAYEMAN'!C:H,6,0),"?"))))</f>
        <v>0</v>
      </c>
      <c r="AR677" s="25">
        <f t="shared" si="34"/>
        <v>0</v>
      </c>
      <c r="AS677" s="25">
        <f t="shared" si="33"/>
        <v>1</v>
      </c>
      <c r="AT677" s="25">
        <f t="shared" si="32"/>
        <v>1</v>
      </c>
    </row>
    <row r="678" spans="1:46" ht="30">
      <c r="A678" s="96" t="s">
        <v>304</v>
      </c>
      <c r="B678" s="96" t="s">
        <v>1075</v>
      </c>
      <c r="C678" s="96" t="s">
        <v>898</v>
      </c>
      <c r="D678" s="96" t="s">
        <v>1365</v>
      </c>
      <c r="E678" s="96" t="s">
        <v>482</v>
      </c>
      <c r="F678" s="97">
        <v>10000</v>
      </c>
      <c r="G678" s="97">
        <v>1</v>
      </c>
      <c r="H678" s="96" t="s">
        <v>30</v>
      </c>
      <c r="I678" s="96" t="s">
        <v>1185</v>
      </c>
      <c r="J678" s="98" t="s">
        <v>1366</v>
      </c>
      <c r="K678" s="97">
        <v>1</v>
      </c>
      <c r="L678" s="97">
        <v>0</v>
      </c>
      <c r="M678" s="97">
        <v>0</v>
      </c>
      <c r="N678" s="97">
        <v>0</v>
      </c>
      <c r="O678" s="97">
        <v>0</v>
      </c>
      <c r="P678" s="97">
        <v>2</v>
      </c>
      <c r="Q678" s="97">
        <v>0</v>
      </c>
      <c r="R678" s="97">
        <v>0</v>
      </c>
      <c r="S678" s="97">
        <v>2</v>
      </c>
      <c r="T678" s="97">
        <v>0</v>
      </c>
      <c r="U678" s="97">
        <v>0</v>
      </c>
      <c r="V678" s="97">
        <v>0</v>
      </c>
      <c r="W678" s="97">
        <v>0</v>
      </c>
      <c r="X678" s="97">
        <v>2</v>
      </c>
      <c r="Y678" s="97">
        <v>0</v>
      </c>
      <c r="Z678" s="97">
        <v>0</v>
      </c>
      <c r="AA678" s="97">
        <v>0</v>
      </c>
      <c r="AB678" s="97">
        <v>2</v>
      </c>
      <c r="AC678" s="97">
        <v>2</v>
      </c>
      <c r="AD678" s="97">
        <v>0</v>
      </c>
      <c r="AE678" s="97">
        <v>2</v>
      </c>
      <c r="AF678" s="97">
        <v>2</v>
      </c>
      <c r="AG678" s="97">
        <v>2</v>
      </c>
      <c r="AH678" s="97">
        <v>0</v>
      </c>
      <c r="AI678" s="97">
        <v>0</v>
      </c>
      <c r="AJ678" s="97">
        <v>0</v>
      </c>
      <c r="AK678" s="97">
        <v>2</v>
      </c>
      <c r="AL678" s="97">
        <v>2</v>
      </c>
      <c r="AM678" s="97">
        <v>2</v>
      </c>
      <c r="AN678" s="96" t="s">
        <v>487</v>
      </c>
      <c r="AO678" s="97">
        <v>0</v>
      </c>
      <c r="AP678" s="31">
        <f>IFERROR(IF(AN678="CIKDITIRO",VLOOKUP(A678,'BR DTG CIKDITIRO'!C:E,3,0),IF(FR_HITUNG_MINMAX!AN678="PESALAKAN",VLOOKUP(FR_HITUNG_MINMAX!A678,'BR DTG ADW'!C:E,3,0),IF(FR_HITUNG_MINMAX!AN678="PACUL",VLOOKUP(FR_HITUNG_MINMAX!A678,'BR DTG PACUL'!C:E,3,0),IF(FR_HITUNG_MINMAX!AN678="TRAYEMAN",VLOOKUP(FR_HITUNG_MINMAX!A678,'BR DTG TRAYEMAN'!C:E,3,0),"?")))),0)</f>
        <v>0</v>
      </c>
      <c r="AQ678" s="31">
        <f>IF(AN678="PACUL",VLOOKUP(A678,'STOK PACUL'!C:H,6,0),IF(FR_HITUNG_MINMAX!AN678="PESALAKAN",VLOOKUP(FR_HITUNG_MINMAX!A678,'STOK PESALAKAN'!C:H,6,0),IF(FR_HITUNG_MINMAX!AN678="CIKDITIRO",VLOOKUP(FR_HITUNG_MINMAX!A678,'STOK CIKDITIRO'!C:H,6,0),IF(FR_HITUNG_MINMAX!AN678="TRAYEMAN",VLOOKUP(FR_HITUNG_MINMAX!A678,'STOK TRAYEMAN'!C:H,6,0),"?"))))</f>
        <v>0</v>
      </c>
      <c r="AR678" s="25">
        <f t="shared" si="34"/>
        <v>0</v>
      </c>
      <c r="AS678" s="25">
        <f t="shared" si="33"/>
        <v>1</v>
      </c>
      <c r="AT678" s="25">
        <f t="shared" si="32"/>
        <v>2</v>
      </c>
    </row>
    <row r="679" spans="1:46" ht="30">
      <c r="A679" s="96" t="s">
        <v>308</v>
      </c>
      <c r="B679" s="96" t="s">
        <v>1081</v>
      </c>
      <c r="C679" s="96" t="s">
        <v>936</v>
      </c>
      <c r="D679" s="96" t="s">
        <v>1365</v>
      </c>
      <c r="E679" s="96" t="s">
        <v>482</v>
      </c>
      <c r="F679" s="97">
        <v>36000</v>
      </c>
      <c r="G679" s="97">
        <v>1</v>
      </c>
      <c r="H679" s="96" t="s">
        <v>30</v>
      </c>
      <c r="I679" s="96" t="s">
        <v>1185</v>
      </c>
      <c r="J679" s="98">
        <v>1</v>
      </c>
      <c r="K679" s="97">
        <v>1</v>
      </c>
      <c r="L679" s="97">
        <v>0</v>
      </c>
      <c r="M679" s="97">
        <v>0</v>
      </c>
      <c r="N679" s="97">
        <v>0</v>
      </c>
      <c r="O679" s="97">
        <v>0</v>
      </c>
      <c r="P679" s="97">
        <v>1</v>
      </c>
      <c r="Q679" s="97">
        <v>0</v>
      </c>
      <c r="R679" s="97">
        <v>0</v>
      </c>
      <c r="S679" s="97">
        <v>0</v>
      </c>
      <c r="T679" s="97">
        <v>0</v>
      </c>
      <c r="U679" s="97">
        <v>0</v>
      </c>
      <c r="V679" s="97">
        <v>0</v>
      </c>
      <c r="W679" s="97">
        <v>0</v>
      </c>
      <c r="X679" s="97">
        <v>1</v>
      </c>
      <c r="Y679" s="97">
        <v>0</v>
      </c>
      <c r="Z679" s="97">
        <v>0</v>
      </c>
      <c r="AA679" s="97">
        <v>0</v>
      </c>
      <c r="AB679" s="97">
        <v>1</v>
      </c>
      <c r="AC679" s="97">
        <v>1</v>
      </c>
      <c r="AD679" s="97">
        <v>0</v>
      </c>
      <c r="AE679" s="97">
        <v>0</v>
      </c>
      <c r="AF679" s="97">
        <v>0</v>
      </c>
      <c r="AG679" s="97">
        <v>0</v>
      </c>
      <c r="AH679" s="97">
        <v>0</v>
      </c>
      <c r="AI679" s="97">
        <v>0</v>
      </c>
      <c r="AJ679" s="97">
        <v>0</v>
      </c>
      <c r="AK679" s="97">
        <v>1</v>
      </c>
      <c r="AL679" s="97">
        <v>1</v>
      </c>
      <c r="AM679" s="97">
        <v>1</v>
      </c>
      <c r="AN679" s="96" t="s">
        <v>487</v>
      </c>
      <c r="AO679" s="97">
        <v>1</v>
      </c>
      <c r="AP679" s="31">
        <f>IFERROR(IF(AN679="CIKDITIRO",VLOOKUP(A679,'BR DTG CIKDITIRO'!C:E,3,0),IF(FR_HITUNG_MINMAX!AN679="PESALAKAN",VLOOKUP(FR_HITUNG_MINMAX!A679,'BR DTG ADW'!C:E,3,0),IF(FR_HITUNG_MINMAX!AN679="PACUL",VLOOKUP(FR_HITUNG_MINMAX!A679,'BR DTG PACUL'!C:E,3,0),IF(FR_HITUNG_MINMAX!AN679="TRAYEMAN",VLOOKUP(FR_HITUNG_MINMAX!A679,'BR DTG TRAYEMAN'!C:E,3,0),"?")))),0)</f>
        <v>0</v>
      </c>
      <c r="AQ679" s="31">
        <f>IF(AN679="PACUL",VLOOKUP(A679,'STOK PACUL'!C:H,6,0),IF(FR_HITUNG_MINMAX!AN679="PESALAKAN",VLOOKUP(FR_HITUNG_MINMAX!A679,'STOK PESALAKAN'!C:H,6,0),IF(FR_HITUNG_MINMAX!AN679="CIKDITIRO",VLOOKUP(FR_HITUNG_MINMAX!A679,'STOK CIKDITIRO'!C:H,6,0),IF(FR_HITUNG_MINMAX!AN679="TRAYEMAN",VLOOKUP(FR_HITUNG_MINMAX!A679,'STOK TRAYEMAN'!C:H,6,0),"?"))))</f>
        <v>1</v>
      </c>
      <c r="AR679" s="25">
        <f t="shared" si="34"/>
        <v>1</v>
      </c>
      <c r="AS679" s="25">
        <f t="shared" si="33"/>
        <v>1</v>
      </c>
      <c r="AT679" s="25">
        <f t="shared" si="32"/>
        <v>3</v>
      </c>
    </row>
    <row r="680" spans="1:46" ht="30">
      <c r="A680" s="96" t="s">
        <v>511</v>
      </c>
      <c r="B680" s="96" t="s">
        <v>1082</v>
      </c>
      <c r="C680" s="96" t="s">
        <v>876</v>
      </c>
      <c r="D680" s="96" t="s">
        <v>1365</v>
      </c>
      <c r="E680" s="96" t="s">
        <v>482</v>
      </c>
      <c r="F680" s="97">
        <v>206000</v>
      </c>
      <c r="G680" s="97">
        <v>1</v>
      </c>
      <c r="H680" s="96" t="s">
        <v>31</v>
      </c>
      <c r="I680" s="96" t="s">
        <v>1185</v>
      </c>
      <c r="J680" s="98" t="s">
        <v>1366</v>
      </c>
      <c r="K680" s="97">
        <v>1</v>
      </c>
      <c r="L680" s="97">
        <v>0</v>
      </c>
      <c r="M680" s="97">
        <v>1</v>
      </c>
      <c r="N680" s="97">
        <v>0</v>
      </c>
      <c r="O680" s="97">
        <v>0</v>
      </c>
      <c r="P680" s="97">
        <v>0</v>
      </c>
      <c r="Q680" s="97">
        <v>0</v>
      </c>
      <c r="R680" s="97">
        <v>0</v>
      </c>
      <c r="S680" s="97">
        <v>0</v>
      </c>
      <c r="T680" s="97">
        <v>0</v>
      </c>
      <c r="U680" s="97">
        <v>0</v>
      </c>
      <c r="V680" s="97">
        <v>0</v>
      </c>
      <c r="W680" s="97">
        <v>0</v>
      </c>
      <c r="X680" s="97">
        <v>1</v>
      </c>
      <c r="Y680" s="97">
        <v>1</v>
      </c>
      <c r="Z680" s="97">
        <v>1</v>
      </c>
      <c r="AA680" s="97">
        <v>0</v>
      </c>
      <c r="AB680" s="97">
        <v>0</v>
      </c>
      <c r="AC680" s="97">
        <v>0</v>
      </c>
      <c r="AD680" s="97">
        <v>0</v>
      </c>
      <c r="AE680" s="97">
        <v>0</v>
      </c>
      <c r="AF680" s="97">
        <v>0</v>
      </c>
      <c r="AG680" s="97">
        <v>0</v>
      </c>
      <c r="AH680" s="97">
        <v>0</v>
      </c>
      <c r="AI680" s="97">
        <v>0</v>
      </c>
      <c r="AJ680" s="97">
        <v>0</v>
      </c>
      <c r="AK680" s="97">
        <v>1</v>
      </c>
      <c r="AL680" s="97">
        <v>0</v>
      </c>
      <c r="AM680" s="97">
        <v>0</v>
      </c>
      <c r="AN680" s="96" t="s">
        <v>487</v>
      </c>
      <c r="AO680" s="97">
        <v>0</v>
      </c>
      <c r="AP680" s="31">
        <f>IFERROR(IF(AN680="CIKDITIRO",VLOOKUP(A680,'BR DTG CIKDITIRO'!C:E,3,0),IF(FR_HITUNG_MINMAX!AN680="PESALAKAN",VLOOKUP(FR_HITUNG_MINMAX!A680,'BR DTG ADW'!C:E,3,0),IF(FR_HITUNG_MINMAX!AN680="PACUL",VLOOKUP(FR_HITUNG_MINMAX!A680,'BR DTG PACUL'!C:E,3,0),IF(FR_HITUNG_MINMAX!AN680="TRAYEMAN",VLOOKUP(FR_HITUNG_MINMAX!A680,'BR DTG TRAYEMAN'!C:E,3,0),"?")))),0)</f>
        <v>0</v>
      </c>
      <c r="AQ680" s="31">
        <f>IF(AN680="PACUL",VLOOKUP(A680,'STOK PACUL'!C:H,6,0),IF(FR_HITUNG_MINMAX!AN680="PESALAKAN",VLOOKUP(FR_HITUNG_MINMAX!A680,'STOK PESALAKAN'!C:H,6,0),IF(FR_HITUNG_MINMAX!AN680="CIKDITIRO",VLOOKUP(FR_HITUNG_MINMAX!A680,'STOK CIKDITIRO'!C:H,6,0),IF(FR_HITUNG_MINMAX!AN680="TRAYEMAN",VLOOKUP(FR_HITUNG_MINMAX!A680,'STOK TRAYEMAN'!C:H,6,0),"?"))))</f>
        <v>0</v>
      </c>
      <c r="AR680" s="25">
        <f t="shared" si="34"/>
        <v>0</v>
      </c>
      <c r="AS680" s="25">
        <f t="shared" si="33"/>
        <v>0</v>
      </c>
      <c r="AT680" s="25">
        <f t="shared" si="32"/>
        <v>1</v>
      </c>
    </row>
    <row r="681" spans="1:46" ht="30">
      <c r="A681" s="96" t="s">
        <v>1084</v>
      </c>
      <c r="B681" s="96" t="s">
        <v>1083</v>
      </c>
      <c r="C681" s="96" t="s">
        <v>920</v>
      </c>
      <c r="D681" s="96" t="s">
        <v>1365</v>
      </c>
      <c r="E681" s="96" t="s">
        <v>482</v>
      </c>
      <c r="F681" s="97">
        <v>41000</v>
      </c>
      <c r="G681" s="97">
        <v>1</v>
      </c>
      <c r="H681" s="96" t="s">
        <v>30</v>
      </c>
      <c r="I681" s="96" t="s">
        <v>1185</v>
      </c>
      <c r="J681" s="98">
        <v>1</v>
      </c>
      <c r="K681" s="97">
        <v>1</v>
      </c>
      <c r="L681" s="97">
        <v>1</v>
      </c>
      <c r="M681" s="97">
        <v>0</v>
      </c>
      <c r="N681" s="97">
        <v>0</v>
      </c>
      <c r="O681" s="97">
        <v>0</v>
      </c>
      <c r="P681" s="97">
        <v>0</v>
      </c>
      <c r="Q681" s="97">
        <v>0</v>
      </c>
      <c r="R681" s="97">
        <v>0</v>
      </c>
      <c r="S681" s="97">
        <v>0</v>
      </c>
      <c r="T681" s="97">
        <v>0</v>
      </c>
      <c r="U681" s="97">
        <v>0</v>
      </c>
      <c r="V681" s="97">
        <v>0</v>
      </c>
      <c r="W681" s="97">
        <v>0</v>
      </c>
      <c r="X681" s="97">
        <v>1</v>
      </c>
      <c r="Y681" s="97">
        <v>1</v>
      </c>
      <c r="Z681" s="97">
        <v>0</v>
      </c>
      <c r="AA681" s="97">
        <v>0</v>
      </c>
      <c r="AB681" s="97">
        <v>0</v>
      </c>
      <c r="AC681" s="97">
        <v>0</v>
      </c>
      <c r="AD681" s="97">
        <v>0</v>
      </c>
      <c r="AE681" s="97">
        <v>0</v>
      </c>
      <c r="AF681" s="97">
        <v>0</v>
      </c>
      <c r="AG681" s="97">
        <v>0</v>
      </c>
      <c r="AH681" s="97">
        <v>0</v>
      </c>
      <c r="AI681" s="97">
        <v>0</v>
      </c>
      <c r="AJ681" s="97">
        <v>1</v>
      </c>
      <c r="AK681" s="97">
        <v>1</v>
      </c>
      <c r="AL681" s="97">
        <v>1</v>
      </c>
      <c r="AM681" s="97">
        <v>1</v>
      </c>
      <c r="AN681" s="96" t="s">
        <v>487</v>
      </c>
      <c r="AO681" s="97">
        <v>2</v>
      </c>
      <c r="AP681" s="31">
        <f>IFERROR(IF(AN681="CIKDITIRO",VLOOKUP(A681,'BR DTG CIKDITIRO'!C:E,3,0),IF(FR_HITUNG_MINMAX!AN681="PESALAKAN",VLOOKUP(FR_HITUNG_MINMAX!A681,'BR DTG ADW'!C:E,3,0),IF(FR_HITUNG_MINMAX!AN681="PACUL",VLOOKUP(FR_HITUNG_MINMAX!A681,'BR DTG PACUL'!C:E,3,0),IF(FR_HITUNG_MINMAX!AN681="TRAYEMAN",VLOOKUP(FR_HITUNG_MINMAX!A681,'BR DTG TRAYEMAN'!C:E,3,0),"?")))),0)</f>
        <v>0</v>
      </c>
      <c r="AQ681" s="31">
        <f>IF(AN681="PACUL",VLOOKUP(A681,'STOK PACUL'!C:H,6,0),IF(FR_HITUNG_MINMAX!AN681="PESALAKAN",VLOOKUP(FR_HITUNG_MINMAX!A681,'STOK PESALAKAN'!C:H,6,0),IF(FR_HITUNG_MINMAX!AN681="CIKDITIRO",VLOOKUP(FR_HITUNG_MINMAX!A681,'STOK CIKDITIRO'!C:H,6,0),IF(FR_HITUNG_MINMAX!AN681="TRAYEMAN",VLOOKUP(FR_HITUNG_MINMAX!A681,'STOK TRAYEMAN'!C:H,6,0),"?"))))</f>
        <v>2</v>
      </c>
      <c r="AR681" s="25">
        <f t="shared" si="34"/>
        <v>2</v>
      </c>
      <c r="AS681" s="25">
        <f t="shared" si="33"/>
        <v>1</v>
      </c>
      <c r="AT681" s="25">
        <f t="shared" si="32"/>
        <v>2</v>
      </c>
    </row>
    <row r="682" spans="1:46" ht="30">
      <c r="A682" s="96" t="s">
        <v>512</v>
      </c>
      <c r="B682" s="96" t="s">
        <v>1086</v>
      </c>
      <c r="C682" s="96" t="s">
        <v>877</v>
      </c>
      <c r="D682" s="96" t="s">
        <v>1365</v>
      </c>
      <c r="E682" s="96" t="s">
        <v>484</v>
      </c>
      <c r="F682" s="97">
        <v>31000</v>
      </c>
      <c r="G682" s="97">
        <v>1</v>
      </c>
      <c r="H682" s="96" t="s">
        <v>1185</v>
      </c>
      <c r="I682" s="96" t="s">
        <v>1185</v>
      </c>
      <c r="J682" s="98">
        <v>1</v>
      </c>
      <c r="K682" s="97">
        <v>1</v>
      </c>
      <c r="L682" s="97">
        <v>1</v>
      </c>
      <c r="M682" s="97">
        <v>0</v>
      </c>
      <c r="N682" s="97">
        <v>0</v>
      </c>
      <c r="O682" s="97">
        <v>1</v>
      </c>
      <c r="P682" s="97">
        <v>0</v>
      </c>
      <c r="Q682" s="97">
        <v>0</v>
      </c>
      <c r="R682" s="97">
        <v>0</v>
      </c>
      <c r="S682" s="97">
        <v>1</v>
      </c>
      <c r="T682" s="97">
        <v>1</v>
      </c>
      <c r="U682" s="97">
        <v>0</v>
      </c>
      <c r="V682" s="97">
        <v>0</v>
      </c>
      <c r="W682" s="97">
        <v>0</v>
      </c>
      <c r="X682" s="97">
        <v>1</v>
      </c>
      <c r="Y682" s="97">
        <v>1</v>
      </c>
      <c r="Z682" s="97">
        <v>0</v>
      </c>
      <c r="AA682" s="97">
        <v>1</v>
      </c>
      <c r="AB682" s="97">
        <v>1</v>
      </c>
      <c r="AC682" s="97">
        <v>0</v>
      </c>
      <c r="AD682" s="97">
        <v>0</v>
      </c>
      <c r="AE682" s="97">
        <v>1</v>
      </c>
      <c r="AF682" s="97">
        <v>2</v>
      </c>
      <c r="AG682" s="97">
        <v>1</v>
      </c>
      <c r="AH682" s="97">
        <v>0</v>
      </c>
      <c r="AI682" s="97">
        <v>0</v>
      </c>
      <c r="AJ682" s="97">
        <v>1</v>
      </c>
      <c r="AK682" s="97">
        <v>2</v>
      </c>
      <c r="AL682" s="97">
        <v>1</v>
      </c>
      <c r="AM682" s="97">
        <v>2</v>
      </c>
      <c r="AN682" s="96" t="s">
        <v>487</v>
      </c>
      <c r="AO682" s="97">
        <v>4</v>
      </c>
      <c r="AP682" s="31">
        <f>IFERROR(IF(AN682="CIKDITIRO",VLOOKUP(A682,'BR DTG CIKDITIRO'!C:E,3,0),IF(FR_HITUNG_MINMAX!AN682="PESALAKAN",VLOOKUP(FR_HITUNG_MINMAX!A682,'BR DTG ADW'!C:E,3,0),IF(FR_HITUNG_MINMAX!AN682="PACUL",VLOOKUP(FR_HITUNG_MINMAX!A682,'BR DTG PACUL'!C:E,3,0),IF(FR_HITUNG_MINMAX!AN682="TRAYEMAN",VLOOKUP(FR_HITUNG_MINMAX!A682,'BR DTG TRAYEMAN'!C:E,3,0),"?")))),0)</f>
        <v>0</v>
      </c>
      <c r="AQ682" s="31">
        <f>IF(AN682="PACUL",VLOOKUP(A682,'STOK PACUL'!C:H,6,0),IF(FR_HITUNG_MINMAX!AN682="PESALAKAN",VLOOKUP(FR_HITUNG_MINMAX!A682,'STOK PESALAKAN'!C:H,6,0),IF(FR_HITUNG_MINMAX!AN682="CIKDITIRO",VLOOKUP(FR_HITUNG_MINMAX!A682,'STOK CIKDITIRO'!C:H,6,0),IF(FR_HITUNG_MINMAX!AN682="TRAYEMAN",VLOOKUP(FR_HITUNG_MINMAX!A682,'STOK TRAYEMAN'!C:H,6,0),"?"))))</f>
        <v>4</v>
      </c>
      <c r="AR682" s="25">
        <f t="shared" si="34"/>
        <v>4</v>
      </c>
      <c r="AS682" s="25">
        <f t="shared" si="33"/>
        <v>1</v>
      </c>
      <c r="AT682" s="25">
        <f t="shared" si="32"/>
        <v>3</v>
      </c>
    </row>
    <row r="683" spans="1:46" ht="30">
      <c r="A683" s="96" t="s">
        <v>2000</v>
      </c>
      <c r="B683" s="96" t="s">
        <v>2001</v>
      </c>
      <c r="C683" s="96" t="s">
        <v>898</v>
      </c>
      <c r="D683" s="96" t="s">
        <v>1365</v>
      </c>
      <c r="E683" s="96" t="s">
        <v>482</v>
      </c>
      <c r="F683" s="97">
        <v>39000</v>
      </c>
      <c r="G683" s="97">
        <v>1</v>
      </c>
      <c r="H683" s="96" t="s">
        <v>30</v>
      </c>
      <c r="I683" s="96" t="s">
        <v>1185</v>
      </c>
      <c r="J683" s="98" t="s">
        <v>1366</v>
      </c>
      <c r="K683" s="97">
        <v>1</v>
      </c>
      <c r="L683" s="97">
        <v>0</v>
      </c>
      <c r="M683" s="97">
        <v>0</v>
      </c>
      <c r="N683" s="97">
        <v>0</v>
      </c>
      <c r="O683" s="97">
        <v>0</v>
      </c>
      <c r="P683" s="97">
        <v>0</v>
      </c>
      <c r="Q683" s="97">
        <v>0</v>
      </c>
      <c r="R683" s="97">
        <v>0</v>
      </c>
      <c r="S683" s="97">
        <v>0</v>
      </c>
      <c r="T683" s="97">
        <v>2</v>
      </c>
      <c r="U683" s="97">
        <v>0</v>
      </c>
      <c r="V683" s="97">
        <v>0</v>
      </c>
      <c r="W683" s="97">
        <v>0</v>
      </c>
      <c r="X683" s="97">
        <v>2</v>
      </c>
      <c r="Y683" s="97">
        <v>0</v>
      </c>
      <c r="Z683" s="97">
        <v>0</v>
      </c>
      <c r="AA683" s="97">
        <v>0</v>
      </c>
      <c r="AB683" s="97">
        <v>0</v>
      </c>
      <c r="AC683" s="97">
        <v>0</v>
      </c>
      <c r="AD683" s="97">
        <v>0</v>
      </c>
      <c r="AE683" s="97">
        <v>0</v>
      </c>
      <c r="AF683" s="97">
        <v>2</v>
      </c>
      <c r="AG683" s="97">
        <v>0</v>
      </c>
      <c r="AH683" s="97">
        <v>0</v>
      </c>
      <c r="AI683" s="97">
        <v>0</v>
      </c>
      <c r="AJ683" s="97">
        <v>0</v>
      </c>
      <c r="AK683" s="97">
        <v>2</v>
      </c>
      <c r="AL683" s="97">
        <v>2</v>
      </c>
      <c r="AM683" s="97">
        <v>2</v>
      </c>
      <c r="AN683" s="96" t="s">
        <v>487</v>
      </c>
      <c r="AO683" s="97">
        <v>2</v>
      </c>
      <c r="AP683" s="31">
        <f>IFERROR(IF(AN683="CIKDITIRO",VLOOKUP(A683,'BR DTG CIKDITIRO'!C:E,3,0),IF(FR_HITUNG_MINMAX!AN683="PESALAKAN",VLOOKUP(FR_HITUNG_MINMAX!A683,'BR DTG ADW'!C:E,3,0),IF(FR_HITUNG_MINMAX!AN683="PACUL",VLOOKUP(FR_HITUNG_MINMAX!A683,'BR DTG PACUL'!C:E,3,0),IF(FR_HITUNG_MINMAX!AN683="TRAYEMAN",VLOOKUP(FR_HITUNG_MINMAX!A683,'BR DTG TRAYEMAN'!C:E,3,0),"?")))),0)</f>
        <v>0</v>
      </c>
      <c r="AQ683" s="31">
        <f>IF(AN683="PACUL",VLOOKUP(A683,'STOK PACUL'!C:H,6,0),IF(FR_HITUNG_MINMAX!AN683="PESALAKAN",VLOOKUP(FR_HITUNG_MINMAX!A683,'STOK PESALAKAN'!C:H,6,0),IF(FR_HITUNG_MINMAX!AN683="CIKDITIRO",VLOOKUP(FR_HITUNG_MINMAX!A683,'STOK CIKDITIRO'!C:H,6,0),IF(FR_HITUNG_MINMAX!AN683="TRAYEMAN",VLOOKUP(FR_HITUNG_MINMAX!A683,'STOK TRAYEMAN'!C:H,6,0),"?"))))</f>
        <v>2</v>
      </c>
      <c r="AR683" s="25">
        <f t="shared" si="34"/>
        <v>2</v>
      </c>
      <c r="AS683" s="25">
        <f t="shared" si="33"/>
        <v>1</v>
      </c>
      <c r="AT683" s="25">
        <f t="shared" si="32"/>
        <v>1</v>
      </c>
    </row>
    <row r="684" spans="1:46" ht="30">
      <c r="A684" s="96" t="s">
        <v>310</v>
      </c>
      <c r="B684" s="96" t="s">
        <v>1087</v>
      </c>
      <c r="C684" s="96" t="s">
        <v>888</v>
      </c>
      <c r="D684" s="96" t="s">
        <v>1365</v>
      </c>
      <c r="E684" s="96" t="s">
        <v>482</v>
      </c>
      <c r="F684" s="97">
        <v>105000</v>
      </c>
      <c r="G684" s="97">
        <v>1</v>
      </c>
      <c r="H684" s="96" t="s">
        <v>30</v>
      </c>
      <c r="I684" s="96" t="s">
        <v>1185</v>
      </c>
      <c r="J684" s="98" t="s">
        <v>1366</v>
      </c>
      <c r="K684" s="97">
        <v>1</v>
      </c>
      <c r="L684" s="97">
        <v>0</v>
      </c>
      <c r="M684" s="97">
        <v>0</v>
      </c>
      <c r="N684" s="97">
        <v>0</v>
      </c>
      <c r="O684" s="97">
        <v>0</v>
      </c>
      <c r="P684" s="97">
        <v>0</v>
      </c>
      <c r="Q684" s="97">
        <v>0</v>
      </c>
      <c r="R684" s="97">
        <v>0</v>
      </c>
      <c r="S684" s="97">
        <v>0</v>
      </c>
      <c r="T684" s="97">
        <v>1</v>
      </c>
      <c r="U684" s="97">
        <v>0</v>
      </c>
      <c r="V684" s="97">
        <v>0</v>
      </c>
      <c r="W684" s="97">
        <v>0</v>
      </c>
      <c r="X684" s="97">
        <v>1</v>
      </c>
      <c r="Y684" s="97">
        <v>0</v>
      </c>
      <c r="Z684" s="97">
        <v>0</v>
      </c>
      <c r="AA684" s="97">
        <v>0</v>
      </c>
      <c r="AB684" s="97">
        <v>0</v>
      </c>
      <c r="AC684" s="97">
        <v>0</v>
      </c>
      <c r="AD684" s="97">
        <v>0</v>
      </c>
      <c r="AE684" s="97">
        <v>0</v>
      </c>
      <c r="AF684" s="97">
        <v>1</v>
      </c>
      <c r="AG684" s="97">
        <v>0</v>
      </c>
      <c r="AH684" s="97">
        <v>0</v>
      </c>
      <c r="AI684" s="97">
        <v>0</v>
      </c>
      <c r="AJ684" s="97">
        <v>0</v>
      </c>
      <c r="AK684" s="97">
        <v>1</v>
      </c>
      <c r="AL684" s="97">
        <v>1</v>
      </c>
      <c r="AM684" s="97">
        <v>1</v>
      </c>
      <c r="AN684" s="96" t="s">
        <v>487</v>
      </c>
      <c r="AO684" s="97">
        <v>1</v>
      </c>
      <c r="AP684" s="31">
        <f>IFERROR(IF(AN684="CIKDITIRO",VLOOKUP(A684,'BR DTG CIKDITIRO'!C:E,3,0),IF(FR_HITUNG_MINMAX!AN684="PESALAKAN",VLOOKUP(FR_HITUNG_MINMAX!A684,'BR DTG ADW'!C:E,3,0),IF(FR_HITUNG_MINMAX!AN684="PACUL",VLOOKUP(FR_HITUNG_MINMAX!A684,'BR DTG PACUL'!C:E,3,0),IF(FR_HITUNG_MINMAX!AN684="TRAYEMAN",VLOOKUP(FR_HITUNG_MINMAX!A684,'BR DTG TRAYEMAN'!C:E,3,0),"?")))),0)</f>
        <v>0</v>
      </c>
      <c r="AQ684" s="31">
        <f>IF(AN684="PACUL",VLOOKUP(A684,'STOK PACUL'!C:H,6,0),IF(FR_HITUNG_MINMAX!AN684="PESALAKAN",VLOOKUP(FR_HITUNG_MINMAX!A684,'STOK PESALAKAN'!C:H,6,0),IF(FR_HITUNG_MINMAX!AN684="CIKDITIRO",VLOOKUP(FR_HITUNG_MINMAX!A684,'STOK CIKDITIRO'!C:H,6,0),IF(FR_HITUNG_MINMAX!AN684="TRAYEMAN",VLOOKUP(FR_HITUNG_MINMAX!A684,'STOK TRAYEMAN'!C:H,6,0),"?"))))</f>
        <v>1</v>
      </c>
      <c r="AR684" s="25">
        <f t="shared" si="34"/>
        <v>1</v>
      </c>
      <c r="AS684" s="25">
        <f t="shared" si="33"/>
        <v>1</v>
      </c>
      <c r="AT684" s="25">
        <f t="shared" si="32"/>
        <v>1</v>
      </c>
    </row>
    <row r="685" spans="1:46" ht="30">
      <c r="A685" s="96" t="s">
        <v>311</v>
      </c>
      <c r="B685" s="96" t="s">
        <v>1088</v>
      </c>
      <c r="C685" s="96" t="s">
        <v>888</v>
      </c>
      <c r="D685" s="96" t="s">
        <v>1365</v>
      </c>
      <c r="E685" s="96" t="s">
        <v>482</v>
      </c>
      <c r="F685" s="97">
        <v>52000</v>
      </c>
      <c r="G685" s="97">
        <v>1</v>
      </c>
      <c r="H685" s="96" t="s">
        <v>30</v>
      </c>
      <c r="I685" s="96" t="s">
        <v>1185</v>
      </c>
      <c r="J685" s="98" t="s">
        <v>1366</v>
      </c>
      <c r="K685" s="97">
        <v>1</v>
      </c>
      <c r="L685" s="97">
        <v>0</v>
      </c>
      <c r="M685" s="97">
        <v>0</v>
      </c>
      <c r="N685" s="97">
        <v>0</v>
      </c>
      <c r="O685" s="97">
        <v>0</v>
      </c>
      <c r="P685" s="97">
        <v>0</v>
      </c>
      <c r="Q685" s="97">
        <v>0</v>
      </c>
      <c r="R685" s="97">
        <v>0</v>
      </c>
      <c r="S685" s="97">
        <v>0</v>
      </c>
      <c r="T685" s="97">
        <v>1</v>
      </c>
      <c r="U685" s="97">
        <v>0</v>
      </c>
      <c r="V685" s="97">
        <v>0</v>
      </c>
      <c r="W685" s="97">
        <v>0</v>
      </c>
      <c r="X685" s="97">
        <v>1</v>
      </c>
      <c r="Y685" s="97">
        <v>0</v>
      </c>
      <c r="Z685" s="97">
        <v>0</v>
      </c>
      <c r="AA685" s="97">
        <v>0</v>
      </c>
      <c r="AB685" s="97">
        <v>0</v>
      </c>
      <c r="AC685" s="97">
        <v>0</v>
      </c>
      <c r="AD685" s="97">
        <v>0</v>
      </c>
      <c r="AE685" s="97">
        <v>0</v>
      </c>
      <c r="AF685" s="97">
        <v>1</v>
      </c>
      <c r="AG685" s="97">
        <v>0</v>
      </c>
      <c r="AH685" s="97">
        <v>0</v>
      </c>
      <c r="AI685" s="97">
        <v>0</v>
      </c>
      <c r="AJ685" s="97">
        <v>0</v>
      </c>
      <c r="AK685" s="97">
        <v>1</v>
      </c>
      <c r="AL685" s="97">
        <v>1</v>
      </c>
      <c r="AM685" s="97">
        <v>1</v>
      </c>
      <c r="AN685" s="96" t="s">
        <v>487</v>
      </c>
      <c r="AO685" s="97">
        <v>1</v>
      </c>
      <c r="AP685" s="31">
        <f>IFERROR(IF(AN685="CIKDITIRO",VLOOKUP(A685,'BR DTG CIKDITIRO'!C:E,3,0),IF(FR_HITUNG_MINMAX!AN685="PESALAKAN",VLOOKUP(FR_HITUNG_MINMAX!A685,'BR DTG ADW'!C:E,3,0),IF(FR_HITUNG_MINMAX!AN685="PACUL",VLOOKUP(FR_HITUNG_MINMAX!A685,'BR DTG PACUL'!C:E,3,0),IF(FR_HITUNG_MINMAX!AN685="TRAYEMAN",VLOOKUP(FR_HITUNG_MINMAX!A685,'BR DTG TRAYEMAN'!C:E,3,0),"?")))),0)</f>
        <v>0</v>
      </c>
      <c r="AQ685" s="31">
        <f>IF(AN685="PACUL",VLOOKUP(A685,'STOK PACUL'!C:H,6,0),IF(FR_HITUNG_MINMAX!AN685="PESALAKAN",VLOOKUP(FR_HITUNG_MINMAX!A685,'STOK PESALAKAN'!C:H,6,0),IF(FR_HITUNG_MINMAX!AN685="CIKDITIRO",VLOOKUP(FR_HITUNG_MINMAX!A685,'STOK CIKDITIRO'!C:H,6,0),IF(FR_HITUNG_MINMAX!AN685="TRAYEMAN",VLOOKUP(FR_HITUNG_MINMAX!A685,'STOK TRAYEMAN'!C:H,6,0),"?"))))</f>
        <v>1</v>
      </c>
      <c r="AR685" s="25">
        <f t="shared" si="34"/>
        <v>1</v>
      </c>
      <c r="AS685" s="25">
        <f t="shared" si="33"/>
        <v>1</v>
      </c>
      <c r="AT685" s="25">
        <f t="shared" si="32"/>
        <v>1</v>
      </c>
    </row>
    <row r="686" spans="1:46" ht="30">
      <c r="A686" s="96" t="s">
        <v>314</v>
      </c>
      <c r="B686" s="96" t="s">
        <v>944</v>
      </c>
      <c r="C686" s="96" t="s">
        <v>884</v>
      </c>
      <c r="D686" s="96" t="s">
        <v>1365</v>
      </c>
      <c r="E686" s="96" t="s">
        <v>482</v>
      </c>
      <c r="F686" s="97">
        <v>52000</v>
      </c>
      <c r="G686" s="97">
        <v>1</v>
      </c>
      <c r="H686" s="96" t="s">
        <v>30</v>
      </c>
      <c r="I686" s="96" t="s">
        <v>1185</v>
      </c>
      <c r="J686" s="98">
        <v>1</v>
      </c>
      <c r="K686" s="97">
        <v>1</v>
      </c>
      <c r="L686" s="97">
        <v>0</v>
      </c>
      <c r="M686" s="97">
        <v>0</v>
      </c>
      <c r="N686" s="97">
        <v>0</v>
      </c>
      <c r="O686" s="97">
        <v>0</v>
      </c>
      <c r="P686" s="97">
        <v>0</v>
      </c>
      <c r="Q686" s="97">
        <v>0</v>
      </c>
      <c r="R686" s="97">
        <v>0</v>
      </c>
      <c r="S686" s="97">
        <v>2</v>
      </c>
      <c r="T686" s="97">
        <v>0</v>
      </c>
      <c r="U686" s="97">
        <v>0</v>
      </c>
      <c r="V686" s="97">
        <v>1</v>
      </c>
      <c r="W686" s="97">
        <v>0</v>
      </c>
      <c r="X686" s="97">
        <v>2</v>
      </c>
      <c r="Y686" s="97">
        <v>0</v>
      </c>
      <c r="Z686" s="97">
        <v>0</v>
      </c>
      <c r="AA686" s="97">
        <v>0</v>
      </c>
      <c r="AB686" s="97">
        <v>0</v>
      </c>
      <c r="AC686" s="97">
        <v>0</v>
      </c>
      <c r="AD686" s="97">
        <v>0</v>
      </c>
      <c r="AE686" s="97">
        <v>2</v>
      </c>
      <c r="AF686" s="97">
        <v>2</v>
      </c>
      <c r="AG686" s="97">
        <v>2</v>
      </c>
      <c r="AH686" s="97">
        <v>1</v>
      </c>
      <c r="AI686" s="97">
        <v>1</v>
      </c>
      <c r="AJ686" s="97">
        <v>0</v>
      </c>
      <c r="AK686" s="97">
        <v>2</v>
      </c>
      <c r="AL686" s="97">
        <v>2</v>
      </c>
      <c r="AM686" s="97">
        <v>2</v>
      </c>
      <c r="AN686" s="96" t="s">
        <v>487</v>
      </c>
      <c r="AO686" s="97">
        <v>2</v>
      </c>
      <c r="AP686" s="31">
        <f>IFERROR(IF(AN686="CIKDITIRO",VLOOKUP(A686,'BR DTG CIKDITIRO'!C:E,3,0),IF(FR_HITUNG_MINMAX!AN686="PESALAKAN",VLOOKUP(FR_HITUNG_MINMAX!A686,'BR DTG ADW'!C:E,3,0),IF(FR_HITUNG_MINMAX!AN686="PACUL",VLOOKUP(FR_HITUNG_MINMAX!A686,'BR DTG PACUL'!C:E,3,0),IF(FR_HITUNG_MINMAX!AN686="TRAYEMAN",VLOOKUP(FR_HITUNG_MINMAX!A686,'BR DTG TRAYEMAN'!C:E,3,0),"?")))),0)</f>
        <v>0</v>
      </c>
      <c r="AQ686" s="31">
        <f>IF(AN686="PACUL",VLOOKUP(A686,'STOK PACUL'!C:H,6,0),IF(FR_HITUNG_MINMAX!AN686="PESALAKAN",VLOOKUP(FR_HITUNG_MINMAX!A686,'STOK PESALAKAN'!C:H,6,0),IF(FR_HITUNG_MINMAX!AN686="CIKDITIRO",VLOOKUP(FR_HITUNG_MINMAX!A686,'STOK CIKDITIRO'!C:H,6,0),IF(FR_HITUNG_MINMAX!AN686="TRAYEMAN",VLOOKUP(FR_HITUNG_MINMAX!A686,'STOK TRAYEMAN'!C:H,6,0),"?"))))</f>
        <v>2</v>
      </c>
      <c r="AR686" s="25">
        <f t="shared" si="34"/>
        <v>2</v>
      </c>
      <c r="AS686" s="25">
        <f t="shared" si="33"/>
        <v>1</v>
      </c>
      <c r="AT686" s="25">
        <f t="shared" si="32"/>
        <v>3</v>
      </c>
    </row>
    <row r="687" spans="1:46" ht="30">
      <c r="A687" s="96" t="s">
        <v>2002</v>
      </c>
      <c r="B687" s="96" t="s">
        <v>2003</v>
      </c>
      <c r="C687" s="96" t="s">
        <v>876</v>
      </c>
      <c r="D687" s="96" t="s">
        <v>1365</v>
      </c>
      <c r="E687" s="96" t="s">
        <v>482</v>
      </c>
      <c r="F687" s="97">
        <v>182000</v>
      </c>
      <c r="G687" s="97">
        <v>1</v>
      </c>
      <c r="H687" s="96" t="s">
        <v>1185</v>
      </c>
      <c r="I687" s="96" t="s">
        <v>1185</v>
      </c>
      <c r="J687" s="98">
        <v>1</v>
      </c>
      <c r="K687" s="97">
        <v>1</v>
      </c>
      <c r="L687" s="97">
        <v>0</v>
      </c>
      <c r="M687" s="97">
        <v>0</v>
      </c>
      <c r="N687" s="97">
        <v>0</v>
      </c>
      <c r="O687" s="97">
        <v>0</v>
      </c>
      <c r="P687" s="97">
        <v>0</v>
      </c>
      <c r="Q687" s="97">
        <v>0</v>
      </c>
      <c r="R687" s="97">
        <v>0</v>
      </c>
      <c r="S687" s="97">
        <v>0</v>
      </c>
      <c r="T687" s="97">
        <v>1</v>
      </c>
      <c r="U687" s="97">
        <v>0</v>
      </c>
      <c r="V687" s="97">
        <v>0</v>
      </c>
      <c r="W687" s="97">
        <v>0</v>
      </c>
      <c r="X687" s="97">
        <v>1</v>
      </c>
      <c r="Y687" s="97">
        <v>0</v>
      </c>
      <c r="Z687" s="97">
        <v>0</v>
      </c>
      <c r="AA687" s="97">
        <v>0</v>
      </c>
      <c r="AB687" s="97">
        <v>0</v>
      </c>
      <c r="AC687" s="97">
        <v>0</v>
      </c>
      <c r="AD687" s="97">
        <v>0</v>
      </c>
      <c r="AE687" s="97">
        <v>0</v>
      </c>
      <c r="AF687" s="97">
        <v>1</v>
      </c>
      <c r="AG687" s="97">
        <v>0</v>
      </c>
      <c r="AH687" s="97">
        <v>0</v>
      </c>
      <c r="AI687" s="97">
        <v>0</v>
      </c>
      <c r="AJ687" s="97">
        <v>0</v>
      </c>
      <c r="AK687" s="97">
        <v>1</v>
      </c>
      <c r="AL687" s="97">
        <v>0</v>
      </c>
      <c r="AM687" s="97">
        <v>0</v>
      </c>
      <c r="AN687" s="96" t="s">
        <v>487</v>
      </c>
      <c r="AO687" s="97">
        <v>0</v>
      </c>
      <c r="AP687" s="31">
        <f>IFERROR(IF(AN687="CIKDITIRO",VLOOKUP(A687,'BR DTG CIKDITIRO'!C:E,3,0),IF(FR_HITUNG_MINMAX!AN687="PESALAKAN",VLOOKUP(FR_HITUNG_MINMAX!A687,'BR DTG ADW'!C:E,3,0),IF(FR_HITUNG_MINMAX!AN687="PACUL",VLOOKUP(FR_HITUNG_MINMAX!A687,'BR DTG PACUL'!C:E,3,0),IF(FR_HITUNG_MINMAX!AN687="TRAYEMAN",VLOOKUP(FR_HITUNG_MINMAX!A687,'BR DTG TRAYEMAN'!C:E,3,0),"?")))),0)</f>
        <v>0</v>
      </c>
      <c r="AQ687" s="31">
        <f>IF(AN687="PACUL",VLOOKUP(A687,'STOK PACUL'!C:H,6,0),IF(FR_HITUNG_MINMAX!AN687="PESALAKAN",VLOOKUP(FR_HITUNG_MINMAX!A687,'STOK PESALAKAN'!C:H,6,0),IF(FR_HITUNG_MINMAX!AN687="CIKDITIRO",VLOOKUP(FR_HITUNG_MINMAX!A687,'STOK CIKDITIRO'!C:H,6,0),IF(FR_HITUNG_MINMAX!AN687="TRAYEMAN",VLOOKUP(FR_HITUNG_MINMAX!A687,'STOK TRAYEMAN'!C:H,6,0),"?"))))</f>
        <v>0</v>
      </c>
      <c r="AR687" s="25">
        <f t="shared" si="34"/>
        <v>0</v>
      </c>
      <c r="AS687" s="25">
        <f t="shared" si="33"/>
        <v>0</v>
      </c>
      <c r="AT687" s="25">
        <f t="shared" si="32"/>
        <v>1</v>
      </c>
    </row>
    <row r="688" spans="1:46" ht="30">
      <c r="A688" s="96" t="s">
        <v>2004</v>
      </c>
      <c r="B688" s="96" t="s">
        <v>2005</v>
      </c>
      <c r="C688" s="96" t="s">
        <v>876</v>
      </c>
      <c r="D688" s="96" t="s">
        <v>1365</v>
      </c>
      <c r="E688" s="96" t="s">
        <v>482</v>
      </c>
      <c r="F688" s="97">
        <v>478750</v>
      </c>
      <c r="G688" s="97">
        <v>1</v>
      </c>
      <c r="H688" s="96" t="s">
        <v>1185</v>
      </c>
      <c r="I688" s="96" t="s">
        <v>1185</v>
      </c>
      <c r="J688" s="98">
        <v>1</v>
      </c>
      <c r="K688" s="97">
        <v>1</v>
      </c>
      <c r="L688" s="97">
        <v>0</v>
      </c>
      <c r="M688" s="97">
        <v>0</v>
      </c>
      <c r="N688" s="97">
        <v>1</v>
      </c>
      <c r="O688" s="97">
        <v>0</v>
      </c>
      <c r="P688" s="97">
        <v>0</v>
      </c>
      <c r="Q688" s="97">
        <v>0</v>
      </c>
      <c r="R688" s="97">
        <v>0</v>
      </c>
      <c r="S688" s="97">
        <v>0</v>
      </c>
      <c r="T688" s="97">
        <v>0</v>
      </c>
      <c r="U688" s="97">
        <v>0</v>
      </c>
      <c r="V688" s="97">
        <v>0</v>
      </c>
      <c r="W688" s="97">
        <v>0</v>
      </c>
      <c r="X688" s="97">
        <v>1</v>
      </c>
      <c r="Y688" s="97">
        <v>0</v>
      </c>
      <c r="Z688" s="97">
        <v>1</v>
      </c>
      <c r="AA688" s="97">
        <v>1</v>
      </c>
      <c r="AB688" s="97">
        <v>0</v>
      </c>
      <c r="AC688" s="97">
        <v>0</v>
      </c>
      <c r="AD688" s="97">
        <v>0</v>
      </c>
      <c r="AE688" s="97">
        <v>0</v>
      </c>
      <c r="AF688" s="97">
        <v>0</v>
      </c>
      <c r="AG688" s="97">
        <v>0</v>
      </c>
      <c r="AH688" s="97">
        <v>0</v>
      </c>
      <c r="AI688" s="97">
        <v>0</v>
      </c>
      <c r="AJ688" s="97">
        <v>0</v>
      </c>
      <c r="AK688" s="97">
        <v>1</v>
      </c>
      <c r="AL688" s="97">
        <v>0</v>
      </c>
      <c r="AM688" s="97">
        <v>0</v>
      </c>
      <c r="AN688" s="96" t="s">
        <v>487</v>
      </c>
      <c r="AO688" s="97">
        <v>0</v>
      </c>
      <c r="AP688" s="31">
        <f>IFERROR(IF(AN688="CIKDITIRO",VLOOKUP(A688,'BR DTG CIKDITIRO'!C:E,3,0),IF(FR_HITUNG_MINMAX!AN688="PESALAKAN",VLOOKUP(FR_HITUNG_MINMAX!A688,'BR DTG ADW'!C:E,3,0),IF(FR_HITUNG_MINMAX!AN688="PACUL",VLOOKUP(FR_HITUNG_MINMAX!A688,'BR DTG PACUL'!C:E,3,0),IF(FR_HITUNG_MINMAX!AN688="TRAYEMAN",VLOOKUP(FR_HITUNG_MINMAX!A688,'BR DTG TRAYEMAN'!C:E,3,0),"?")))),0)</f>
        <v>0</v>
      </c>
      <c r="AQ688" s="31">
        <f>IF(AN688="PACUL",VLOOKUP(A688,'STOK PACUL'!C:H,6,0),IF(FR_HITUNG_MINMAX!AN688="PESALAKAN",VLOOKUP(FR_HITUNG_MINMAX!A688,'STOK PESALAKAN'!C:H,6,0),IF(FR_HITUNG_MINMAX!AN688="CIKDITIRO",VLOOKUP(FR_HITUNG_MINMAX!A688,'STOK CIKDITIRO'!C:H,6,0),IF(FR_HITUNG_MINMAX!AN688="TRAYEMAN",VLOOKUP(FR_HITUNG_MINMAX!A688,'STOK TRAYEMAN'!C:H,6,0),"?"))))</f>
        <v>0</v>
      </c>
      <c r="AR688" s="25">
        <f t="shared" si="34"/>
        <v>0</v>
      </c>
      <c r="AS688" s="25">
        <f t="shared" si="33"/>
        <v>0</v>
      </c>
      <c r="AT688" s="25">
        <f t="shared" si="32"/>
        <v>1</v>
      </c>
    </row>
    <row r="689" spans="1:46" ht="30">
      <c r="A689" s="96" t="s">
        <v>2006</v>
      </c>
      <c r="B689" s="96" t="s">
        <v>2007</v>
      </c>
      <c r="C689" s="96" t="s">
        <v>876</v>
      </c>
      <c r="D689" s="96" t="s">
        <v>1365</v>
      </c>
      <c r="E689" s="96" t="s">
        <v>482</v>
      </c>
      <c r="F689" s="97">
        <v>27500</v>
      </c>
      <c r="G689" s="97">
        <v>1</v>
      </c>
      <c r="H689" s="96" t="s">
        <v>1185</v>
      </c>
      <c r="I689" s="96" t="s">
        <v>1185</v>
      </c>
      <c r="J689" s="98">
        <v>1</v>
      </c>
      <c r="K689" s="97">
        <v>1</v>
      </c>
      <c r="L689" s="97">
        <v>0</v>
      </c>
      <c r="M689" s="97">
        <v>0</v>
      </c>
      <c r="N689" s="97">
        <v>1</v>
      </c>
      <c r="O689" s="97">
        <v>0</v>
      </c>
      <c r="P689" s="97">
        <v>0</v>
      </c>
      <c r="Q689" s="97">
        <v>0</v>
      </c>
      <c r="R689" s="97">
        <v>0</v>
      </c>
      <c r="S689" s="97">
        <v>0</v>
      </c>
      <c r="T689" s="97">
        <v>0</v>
      </c>
      <c r="U689" s="97">
        <v>0</v>
      </c>
      <c r="V689" s="97">
        <v>0</v>
      </c>
      <c r="W689" s="97">
        <v>0</v>
      </c>
      <c r="X689" s="97">
        <v>1</v>
      </c>
      <c r="Y689" s="97">
        <v>0</v>
      </c>
      <c r="Z689" s="97">
        <v>1</v>
      </c>
      <c r="AA689" s="97">
        <v>1</v>
      </c>
      <c r="AB689" s="97">
        <v>0</v>
      </c>
      <c r="AC689" s="97">
        <v>0</v>
      </c>
      <c r="AD689" s="97">
        <v>0</v>
      </c>
      <c r="AE689" s="97">
        <v>0</v>
      </c>
      <c r="AF689" s="97">
        <v>0</v>
      </c>
      <c r="AG689" s="97">
        <v>0</v>
      </c>
      <c r="AH689" s="97">
        <v>0</v>
      </c>
      <c r="AI689" s="97">
        <v>0</v>
      </c>
      <c r="AJ689" s="97">
        <v>0</v>
      </c>
      <c r="AK689" s="97">
        <v>1</v>
      </c>
      <c r="AL689" s="97">
        <v>0</v>
      </c>
      <c r="AM689" s="97">
        <v>0</v>
      </c>
      <c r="AN689" s="96" t="s">
        <v>487</v>
      </c>
      <c r="AO689" s="97">
        <v>0</v>
      </c>
      <c r="AP689" s="31">
        <f>IFERROR(IF(AN689="CIKDITIRO",VLOOKUP(A689,'BR DTG CIKDITIRO'!C:E,3,0),IF(FR_HITUNG_MINMAX!AN689="PESALAKAN",VLOOKUP(FR_HITUNG_MINMAX!A689,'BR DTG ADW'!C:E,3,0),IF(FR_HITUNG_MINMAX!AN689="PACUL",VLOOKUP(FR_HITUNG_MINMAX!A689,'BR DTG PACUL'!C:E,3,0),IF(FR_HITUNG_MINMAX!AN689="TRAYEMAN",VLOOKUP(FR_HITUNG_MINMAX!A689,'BR DTG TRAYEMAN'!C:E,3,0),"?")))),0)</f>
        <v>0</v>
      </c>
      <c r="AQ689" s="31">
        <f>IF(AN689="PACUL",VLOOKUP(A689,'STOK PACUL'!C:H,6,0),IF(FR_HITUNG_MINMAX!AN689="PESALAKAN",VLOOKUP(FR_HITUNG_MINMAX!A689,'STOK PESALAKAN'!C:H,6,0),IF(FR_HITUNG_MINMAX!AN689="CIKDITIRO",VLOOKUP(FR_HITUNG_MINMAX!A689,'STOK CIKDITIRO'!C:H,6,0),IF(FR_HITUNG_MINMAX!AN689="TRAYEMAN",VLOOKUP(FR_HITUNG_MINMAX!A689,'STOK TRAYEMAN'!C:H,6,0),"?"))))</f>
        <v>0</v>
      </c>
      <c r="AR689" s="25">
        <f t="shared" si="34"/>
        <v>0</v>
      </c>
      <c r="AS689" s="25">
        <f t="shared" si="33"/>
        <v>0</v>
      </c>
      <c r="AT689" s="25">
        <f t="shared" si="32"/>
        <v>1</v>
      </c>
    </row>
    <row r="690" spans="1:46" ht="30">
      <c r="A690" s="96" t="s">
        <v>1636</v>
      </c>
      <c r="B690" s="96" t="s">
        <v>1697</v>
      </c>
      <c r="C690" s="96" t="s">
        <v>876</v>
      </c>
      <c r="D690" s="96" t="s">
        <v>1365</v>
      </c>
      <c r="E690" s="96" t="s">
        <v>482</v>
      </c>
      <c r="F690" s="97">
        <v>75200</v>
      </c>
      <c r="G690" s="97">
        <v>1</v>
      </c>
      <c r="H690" s="96" t="s">
        <v>1185</v>
      </c>
      <c r="I690" s="96" t="s">
        <v>1185</v>
      </c>
      <c r="J690" s="98">
        <v>1</v>
      </c>
      <c r="K690" s="97">
        <v>1</v>
      </c>
      <c r="L690" s="97">
        <v>0</v>
      </c>
      <c r="M690" s="97">
        <v>0</v>
      </c>
      <c r="N690" s="97">
        <v>1</v>
      </c>
      <c r="O690" s="97">
        <v>0</v>
      </c>
      <c r="P690" s="97">
        <v>1</v>
      </c>
      <c r="Q690" s="97">
        <v>0</v>
      </c>
      <c r="R690" s="97">
        <v>0</v>
      </c>
      <c r="S690" s="97">
        <v>0</v>
      </c>
      <c r="T690" s="97">
        <v>0</v>
      </c>
      <c r="U690" s="97">
        <v>0</v>
      </c>
      <c r="V690" s="97">
        <v>0</v>
      </c>
      <c r="W690" s="97">
        <v>0</v>
      </c>
      <c r="X690" s="97">
        <v>1</v>
      </c>
      <c r="Y690" s="97">
        <v>0</v>
      </c>
      <c r="Z690" s="97">
        <v>1</v>
      </c>
      <c r="AA690" s="97">
        <v>1</v>
      </c>
      <c r="AB690" s="97">
        <v>1</v>
      </c>
      <c r="AC690" s="97">
        <v>1</v>
      </c>
      <c r="AD690" s="97">
        <v>0</v>
      </c>
      <c r="AE690" s="97">
        <v>0</v>
      </c>
      <c r="AF690" s="97">
        <v>0</v>
      </c>
      <c r="AG690" s="97">
        <v>0</v>
      </c>
      <c r="AH690" s="97">
        <v>0</v>
      </c>
      <c r="AI690" s="97">
        <v>0</v>
      </c>
      <c r="AJ690" s="97">
        <v>0</v>
      </c>
      <c r="AK690" s="97">
        <v>1</v>
      </c>
      <c r="AL690" s="97">
        <v>0</v>
      </c>
      <c r="AM690" s="97">
        <v>0</v>
      </c>
      <c r="AN690" s="96" t="s">
        <v>487</v>
      </c>
      <c r="AO690" s="97">
        <v>0</v>
      </c>
      <c r="AP690" s="31">
        <f>IFERROR(IF(AN690="CIKDITIRO",VLOOKUP(A690,'BR DTG CIKDITIRO'!C:E,3,0),IF(FR_HITUNG_MINMAX!AN690="PESALAKAN",VLOOKUP(FR_HITUNG_MINMAX!A690,'BR DTG ADW'!C:E,3,0),IF(FR_HITUNG_MINMAX!AN690="PACUL",VLOOKUP(FR_HITUNG_MINMAX!A690,'BR DTG PACUL'!C:E,3,0),IF(FR_HITUNG_MINMAX!AN690="TRAYEMAN",VLOOKUP(FR_HITUNG_MINMAX!A690,'BR DTG TRAYEMAN'!C:E,3,0),"?")))),0)</f>
        <v>0</v>
      </c>
      <c r="AQ690" s="31">
        <f>IF(AN690="PACUL",VLOOKUP(A690,'STOK PACUL'!C:H,6,0),IF(FR_HITUNG_MINMAX!AN690="PESALAKAN",VLOOKUP(FR_HITUNG_MINMAX!A690,'STOK PESALAKAN'!C:H,6,0),IF(FR_HITUNG_MINMAX!AN690="CIKDITIRO",VLOOKUP(FR_HITUNG_MINMAX!A690,'STOK CIKDITIRO'!C:H,6,0),IF(FR_HITUNG_MINMAX!AN690="TRAYEMAN",VLOOKUP(FR_HITUNG_MINMAX!A690,'STOK TRAYEMAN'!C:H,6,0),"?"))))</f>
        <v>0</v>
      </c>
      <c r="AR690" s="25">
        <f t="shared" si="34"/>
        <v>0</v>
      </c>
      <c r="AS690" s="25">
        <f t="shared" si="33"/>
        <v>0</v>
      </c>
      <c r="AT690" s="25">
        <f t="shared" si="32"/>
        <v>1</v>
      </c>
    </row>
    <row r="691" spans="1:46" ht="30">
      <c r="A691" s="96" t="s">
        <v>2008</v>
      </c>
      <c r="B691" s="96" t="s">
        <v>2009</v>
      </c>
      <c r="C691" s="96" t="s">
        <v>876</v>
      </c>
      <c r="D691" s="96" t="s">
        <v>1365</v>
      </c>
      <c r="E691" s="96" t="s">
        <v>482</v>
      </c>
      <c r="F691" s="97">
        <v>118000</v>
      </c>
      <c r="G691" s="97">
        <v>1</v>
      </c>
      <c r="H691" s="96" t="s">
        <v>1185</v>
      </c>
      <c r="I691" s="96" t="s">
        <v>1185</v>
      </c>
      <c r="J691" s="98">
        <v>1</v>
      </c>
      <c r="K691" s="97">
        <v>1</v>
      </c>
      <c r="L691" s="97">
        <v>0</v>
      </c>
      <c r="M691" s="97">
        <v>0</v>
      </c>
      <c r="N691" s="97">
        <v>0</v>
      </c>
      <c r="O691" s="97">
        <v>0</v>
      </c>
      <c r="P691" s="97">
        <v>1</v>
      </c>
      <c r="Q691" s="97">
        <v>0</v>
      </c>
      <c r="R691" s="97">
        <v>0</v>
      </c>
      <c r="S691" s="97">
        <v>0</v>
      </c>
      <c r="T691" s="97">
        <v>0</v>
      </c>
      <c r="U691" s="97">
        <v>0</v>
      </c>
      <c r="V691" s="97">
        <v>0</v>
      </c>
      <c r="W691" s="97">
        <v>0</v>
      </c>
      <c r="X691" s="97">
        <v>1</v>
      </c>
      <c r="Y691" s="97">
        <v>0</v>
      </c>
      <c r="Z691" s="97">
        <v>0</v>
      </c>
      <c r="AA691" s="97">
        <v>0</v>
      </c>
      <c r="AB691" s="97">
        <v>1</v>
      </c>
      <c r="AC691" s="97">
        <v>1</v>
      </c>
      <c r="AD691" s="97">
        <v>0</v>
      </c>
      <c r="AE691" s="97">
        <v>0</v>
      </c>
      <c r="AF691" s="97">
        <v>0</v>
      </c>
      <c r="AG691" s="97">
        <v>0</v>
      </c>
      <c r="AH691" s="97">
        <v>0</v>
      </c>
      <c r="AI691" s="97">
        <v>0</v>
      </c>
      <c r="AJ691" s="97">
        <v>0</v>
      </c>
      <c r="AK691" s="97">
        <v>1</v>
      </c>
      <c r="AL691" s="97">
        <v>0</v>
      </c>
      <c r="AM691" s="97">
        <v>0</v>
      </c>
      <c r="AN691" s="96" t="s">
        <v>487</v>
      </c>
      <c r="AO691" s="97">
        <v>0</v>
      </c>
      <c r="AP691" s="31">
        <f>IFERROR(IF(AN691="CIKDITIRO",VLOOKUP(A691,'BR DTG CIKDITIRO'!C:E,3,0),IF(FR_HITUNG_MINMAX!AN691="PESALAKAN",VLOOKUP(FR_HITUNG_MINMAX!A691,'BR DTG ADW'!C:E,3,0),IF(FR_HITUNG_MINMAX!AN691="PACUL",VLOOKUP(FR_HITUNG_MINMAX!A691,'BR DTG PACUL'!C:E,3,0),IF(FR_HITUNG_MINMAX!AN691="TRAYEMAN",VLOOKUP(FR_HITUNG_MINMAX!A691,'BR DTG TRAYEMAN'!C:E,3,0),"?")))),0)</f>
        <v>0</v>
      </c>
      <c r="AQ691" s="31">
        <f>IF(AN691="PACUL",VLOOKUP(A691,'STOK PACUL'!C:H,6,0),IF(FR_HITUNG_MINMAX!AN691="PESALAKAN",VLOOKUP(FR_HITUNG_MINMAX!A691,'STOK PESALAKAN'!C:H,6,0),IF(FR_HITUNG_MINMAX!AN691="CIKDITIRO",VLOOKUP(FR_HITUNG_MINMAX!A691,'STOK CIKDITIRO'!C:H,6,0),IF(FR_HITUNG_MINMAX!AN691="TRAYEMAN",VLOOKUP(FR_HITUNG_MINMAX!A691,'STOK TRAYEMAN'!C:H,6,0),"?"))))</f>
        <v>0</v>
      </c>
      <c r="AR691" s="25">
        <f t="shared" si="34"/>
        <v>0</v>
      </c>
      <c r="AS691" s="25">
        <f t="shared" si="33"/>
        <v>0</v>
      </c>
      <c r="AT691" s="25">
        <f t="shared" si="32"/>
        <v>1</v>
      </c>
    </row>
    <row r="692" spans="1:46" ht="30">
      <c r="A692" s="96" t="s">
        <v>2010</v>
      </c>
      <c r="B692" s="96" t="s">
        <v>2011</v>
      </c>
      <c r="C692" s="96" t="s">
        <v>876</v>
      </c>
      <c r="D692" s="96" t="s">
        <v>1365</v>
      </c>
      <c r="E692" s="96" t="s">
        <v>482</v>
      </c>
      <c r="F692" s="97">
        <v>70000</v>
      </c>
      <c r="G692" s="97">
        <v>1</v>
      </c>
      <c r="H692" s="96" t="s">
        <v>1185</v>
      </c>
      <c r="I692" s="96" t="s">
        <v>1185</v>
      </c>
      <c r="J692" s="98">
        <v>1</v>
      </c>
      <c r="K692" s="97">
        <v>1</v>
      </c>
      <c r="L692" s="97">
        <v>0</v>
      </c>
      <c r="M692" s="97">
        <v>0</v>
      </c>
      <c r="N692" s="97">
        <v>1</v>
      </c>
      <c r="O692" s="97">
        <v>0</v>
      </c>
      <c r="P692" s="97">
        <v>1</v>
      </c>
      <c r="Q692" s="97">
        <v>0</v>
      </c>
      <c r="R692" s="97">
        <v>0</v>
      </c>
      <c r="S692" s="97">
        <v>0</v>
      </c>
      <c r="T692" s="97">
        <v>0</v>
      </c>
      <c r="U692" s="97">
        <v>0</v>
      </c>
      <c r="V692" s="97">
        <v>0</v>
      </c>
      <c r="W692" s="97">
        <v>0</v>
      </c>
      <c r="X692" s="97">
        <v>1</v>
      </c>
      <c r="Y692" s="97">
        <v>0</v>
      </c>
      <c r="Z692" s="97">
        <v>1</v>
      </c>
      <c r="AA692" s="97">
        <v>1</v>
      </c>
      <c r="AB692" s="97">
        <v>1</v>
      </c>
      <c r="AC692" s="97">
        <v>1</v>
      </c>
      <c r="AD692" s="97">
        <v>0</v>
      </c>
      <c r="AE692" s="97">
        <v>0</v>
      </c>
      <c r="AF692" s="97">
        <v>0</v>
      </c>
      <c r="AG692" s="97">
        <v>0</v>
      </c>
      <c r="AH692" s="97">
        <v>0</v>
      </c>
      <c r="AI692" s="97">
        <v>0</v>
      </c>
      <c r="AJ692" s="97">
        <v>0</v>
      </c>
      <c r="AK692" s="97">
        <v>1</v>
      </c>
      <c r="AL692" s="97">
        <v>0</v>
      </c>
      <c r="AM692" s="97">
        <v>0</v>
      </c>
      <c r="AN692" s="96" t="s">
        <v>487</v>
      </c>
      <c r="AO692" s="97">
        <v>0</v>
      </c>
      <c r="AP692" s="31">
        <f>IFERROR(IF(AN692="CIKDITIRO",VLOOKUP(A692,'BR DTG CIKDITIRO'!C:E,3,0),IF(FR_HITUNG_MINMAX!AN692="PESALAKAN",VLOOKUP(FR_HITUNG_MINMAX!A692,'BR DTG ADW'!C:E,3,0),IF(FR_HITUNG_MINMAX!AN692="PACUL",VLOOKUP(FR_HITUNG_MINMAX!A692,'BR DTG PACUL'!C:E,3,0),IF(FR_HITUNG_MINMAX!AN692="TRAYEMAN",VLOOKUP(FR_HITUNG_MINMAX!A692,'BR DTG TRAYEMAN'!C:E,3,0),"?")))),0)</f>
        <v>0</v>
      </c>
      <c r="AQ692" s="31">
        <f>IF(AN692="PACUL",VLOOKUP(A692,'STOK PACUL'!C:H,6,0),IF(FR_HITUNG_MINMAX!AN692="PESALAKAN",VLOOKUP(FR_HITUNG_MINMAX!A692,'STOK PESALAKAN'!C:H,6,0),IF(FR_HITUNG_MINMAX!AN692="CIKDITIRO",VLOOKUP(FR_HITUNG_MINMAX!A692,'STOK CIKDITIRO'!C:H,6,0),IF(FR_HITUNG_MINMAX!AN692="TRAYEMAN",VLOOKUP(FR_HITUNG_MINMAX!A692,'STOK TRAYEMAN'!C:H,6,0),"?"))))</f>
        <v>0</v>
      </c>
      <c r="AR692" s="25">
        <f t="shared" si="34"/>
        <v>0</v>
      </c>
      <c r="AS692" s="25">
        <f t="shared" si="33"/>
        <v>0</v>
      </c>
      <c r="AT692" s="25">
        <f t="shared" si="32"/>
        <v>1</v>
      </c>
    </row>
    <row r="693" spans="1:46" ht="30">
      <c r="A693" s="96" t="s">
        <v>2012</v>
      </c>
      <c r="B693" s="96" t="s">
        <v>2013</v>
      </c>
      <c r="C693" s="96" t="s">
        <v>876</v>
      </c>
      <c r="D693" s="96" t="s">
        <v>1365</v>
      </c>
      <c r="E693" s="96" t="s">
        <v>482</v>
      </c>
      <c r="F693" s="97">
        <v>67400</v>
      </c>
      <c r="G693" s="97">
        <v>1</v>
      </c>
      <c r="H693" s="96" t="s">
        <v>31</v>
      </c>
      <c r="I693" s="96" t="s">
        <v>1185</v>
      </c>
      <c r="J693" s="98" t="s">
        <v>1366</v>
      </c>
      <c r="K693" s="97">
        <v>1</v>
      </c>
      <c r="L693" s="97">
        <v>0</v>
      </c>
      <c r="M693" s="97">
        <v>0</v>
      </c>
      <c r="N693" s="97">
        <v>1</v>
      </c>
      <c r="O693" s="97">
        <v>0</v>
      </c>
      <c r="P693" s="97">
        <v>0</v>
      </c>
      <c r="Q693" s="97">
        <v>0</v>
      </c>
      <c r="R693" s="97">
        <v>0</v>
      </c>
      <c r="S693" s="97">
        <v>0</v>
      </c>
      <c r="T693" s="97">
        <v>0</v>
      </c>
      <c r="U693" s="97">
        <v>0</v>
      </c>
      <c r="V693" s="97">
        <v>0</v>
      </c>
      <c r="W693" s="97">
        <v>0</v>
      </c>
      <c r="X693" s="97">
        <v>1</v>
      </c>
      <c r="Y693" s="97">
        <v>0</v>
      </c>
      <c r="Z693" s="97">
        <v>1</v>
      </c>
      <c r="AA693" s="97">
        <v>1</v>
      </c>
      <c r="AB693" s="97">
        <v>0</v>
      </c>
      <c r="AC693" s="97">
        <v>0</v>
      </c>
      <c r="AD693" s="97">
        <v>0</v>
      </c>
      <c r="AE693" s="97">
        <v>0</v>
      </c>
      <c r="AF693" s="97">
        <v>0</v>
      </c>
      <c r="AG693" s="97">
        <v>0</v>
      </c>
      <c r="AH693" s="97">
        <v>0</v>
      </c>
      <c r="AI693" s="97">
        <v>0</v>
      </c>
      <c r="AJ693" s="97">
        <v>0</v>
      </c>
      <c r="AK693" s="97">
        <v>1</v>
      </c>
      <c r="AL693" s="97">
        <v>0</v>
      </c>
      <c r="AM693" s="97">
        <v>0</v>
      </c>
      <c r="AN693" s="96" t="s">
        <v>487</v>
      </c>
      <c r="AO693" s="97">
        <v>0</v>
      </c>
      <c r="AP693" s="31">
        <f>IFERROR(IF(AN693="CIKDITIRO",VLOOKUP(A693,'BR DTG CIKDITIRO'!C:E,3,0),IF(FR_HITUNG_MINMAX!AN693="PESALAKAN",VLOOKUP(FR_HITUNG_MINMAX!A693,'BR DTG ADW'!C:E,3,0),IF(FR_HITUNG_MINMAX!AN693="PACUL",VLOOKUP(FR_HITUNG_MINMAX!A693,'BR DTG PACUL'!C:E,3,0),IF(FR_HITUNG_MINMAX!AN693="TRAYEMAN",VLOOKUP(FR_HITUNG_MINMAX!A693,'BR DTG TRAYEMAN'!C:E,3,0),"?")))),0)</f>
        <v>0</v>
      </c>
      <c r="AQ693" s="31">
        <f>IF(AN693="PACUL",VLOOKUP(A693,'STOK PACUL'!C:H,6,0),IF(FR_HITUNG_MINMAX!AN693="PESALAKAN",VLOOKUP(FR_HITUNG_MINMAX!A693,'STOK PESALAKAN'!C:H,6,0),IF(FR_HITUNG_MINMAX!AN693="CIKDITIRO",VLOOKUP(FR_HITUNG_MINMAX!A693,'STOK CIKDITIRO'!C:H,6,0),IF(FR_HITUNG_MINMAX!AN693="TRAYEMAN",VLOOKUP(FR_HITUNG_MINMAX!A693,'STOK TRAYEMAN'!C:H,6,0),"?"))))</f>
        <v>0</v>
      </c>
      <c r="AR693" s="25">
        <f t="shared" si="34"/>
        <v>0</v>
      </c>
      <c r="AS693" s="25">
        <f t="shared" si="33"/>
        <v>0</v>
      </c>
      <c r="AT693" s="25">
        <f t="shared" si="32"/>
        <v>1</v>
      </c>
    </row>
    <row r="694" spans="1:46" ht="30">
      <c r="A694" s="96" t="s">
        <v>2014</v>
      </c>
      <c r="B694" s="96" t="s">
        <v>2015</v>
      </c>
      <c r="C694" s="96" t="s">
        <v>876</v>
      </c>
      <c r="D694" s="96" t="s">
        <v>1365</v>
      </c>
      <c r="E694" s="96" t="s">
        <v>482</v>
      </c>
      <c r="F694" s="97">
        <v>58700</v>
      </c>
      <c r="G694" s="97">
        <v>1</v>
      </c>
      <c r="H694" s="96" t="s">
        <v>1185</v>
      </c>
      <c r="I694" s="96" t="s">
        <v>1185</v>
      </c>
      <c r="J694" s="98">
        <v>1</v>
      </c>
      <c r="K694" s="97">
        <v>1</v>
      </c>
      <c r="L694" s="97">
        <v>0</v>
      </c>
      <c r="M694" s="97">
        <v>0</v>
      </c>
      <c r="N694" s="97">
        <v>1</v>
      </c>
      <c r="O694" s="97">
        <v>0</v>
      </c>
      <c r="P694" s="97">
        <v>0</v>
      </c>
      <c r="Q694" s="97">
        <v>0</v>
      </c>
      <c r="R694" s="97">
        <v>0</v>
      </c>
      <c r="S694" s="97">
        <v>0</v>
      </c>
      <c r="T694" s="97">
        <v>0</v>
      </c>
      <c r="U694" s="97">
        <v>0</v>
      </c>
      <c r="V694" s="97">
        <v>0</v>
      </c>
      <c r="W694" s="97">
        <v>0</v>
      </c>
      <c r="X694" s="97">
        <v>1</v>
      </c>
      <c r="Y694" s="97">
        <v>0</v>
      </c>
      <c r="Z694" s="97">
        <v>1</v>
      </c>
      <c r="AA694" s="97">
        <v>1</v>
      </c>
      <c r="AB694" s="97">
        <v>0</v>
      </c>
      <c r="AC694" s="97">
        <v>0</v>
      </c>
      <c r="AD694" s="97">
        <v>0</v>
      </c>
      <c r="AE694" s="97">
        <v>0</v>
      </c>
      <c r="AF694" s="97">
        <v>0</v>
      </c>
      <c r="AG694" s="97">
        <v>0</v>
      </c>
      <c r="AH694" s="97">
        <v>0</v>
      </c>
      <c r="AI694" s="97">
        <v>0</v>
      </c>
      <c r="AJ694" s="97">
        <v>0</v>
      </c>
      <c r="AK694" s="97">
        <v>1</v>
      </c>
      <c r="AL694" s="97">
        <v>0</v>
      </c>
      <c r="AM694" s="97">
        <v>0</v>
      </c>
      <c r="AN694" s="96" t="s">
        <v>487</v>
      </c>
      <c r="AO694" s="97">
        <v>0</v>
      </c>
      <c r="AP694" s="31">
        <f>IFERROR(IF(AN694="CIKDITIRO",VLOOKUP(A694,'BR DTG CIKDITIRO'!C:E,3,0),IF(FR_HITUNG_MINMAX!AN694="PESALAKAN",VLOOKUP(FR_HITUNG_MINMAX!A694,'BR DTG ADW'!C:E,3,0),IF(FR_HITUNG_MINMAX!AN694="PACUL",VLOOKUP(FR_HITUNG_MINMAX!A694,'BR DTG PACUL'!C:E,3,0),IF(FR_HITUNG_MINMAX!AN694="TRAYEMAN",VLOOKUP(FR_HITUNG_MINMAX!A694,'BR DTG TRAYEMAN'!C:E,3,0),"?")))),0)</f>
        <v>0</v>
      </c>
      <c r="AQ694" s="31">
        <f>IF(AN694="PACUL",VLOOKUP(A694,'STOK PACUL'!C:H,6,0),IF(FR_HITUNG_MINMAX!AN694="PESALAKAN",VLOOKUP(FR_HITUNG_MINMAX!A694,'STOK PESALAKAN'!C:H,6,0),IF(FR_HITUNG_MINMAX!AN694="CIKDITIRO",VLOOKUP(FR_HITUNG_MINMAX!A694,'STOK CIKDITIRO'!C:H,6,0),IF(FR_HITUNG_MINMAX!AN694="TRAYEMAN",VLOOKUP(FR_HITUNG_MINMAX!A694,'STOK TRAYEMAN'!C:H,6,0),"?"))))</f>
        <v>0</v>
      </c>
      <c r="AR694" s="25">
        <f t="shared" si="34"/>
        <v>0</v>
      </c>
      <c r="AS694" s="25">
        <f t="shared" si="33"/>
        <v>0</v>
      </c>
      <c r="AT694" s="25">
        <f t="shared" si="32"/>
        <v>1</v>
      </c>
    </row>
    <row r="695" spans="1:46" ht="30">
      <c r="A695" s="96" t="s">
        <v>316</v>
      </c>
      <c r="B695" s="96" t="s">
        <v>1093</v>
      </c>
      <c r="C695" s="96" t="s">
        <v>891</v>
      </c>
      <c r="D695" s="96" t="s">
        <v>1369</v>
      </c>
      <c r="E695" s="96" t="s">
        <v>484</v>
      </c>
      <c r="F695" s="97">
        <v>62475</v>
      </c>
      <c r="G695" s="97">
        <v>1</v>
      </c>
      <c r="H695" s="96" t="s">
        <v>30</v>
      </c>
      <c r="I695" s="96" t="s">
        <v>2</v>
      </c>
      <c r="J695" s="98">
        <v>1</v>
      </c>
      <c r="K695" s="97">
        <v>1</v>
      </c>
      <c r="L695" s="97">
        <v>0</v>
      </c>
      <c r="M695" s="97">
        <v>1</v>
      </c>
      <c r="N695" s="97">
        <v>0</v>
      </c>
      <c r="O695" s="97">
        <v>0</v>
      </c>
      <c r="P695" s="97">
        <v>1</v>
      </c>
      <c r="Q695" s="97">
        <v>1</v>
      </c>
      <c r="R695" s="97">
        <v>0</v>
      </c>
      <c r="S695" s="97">
        <v>1</v>
      </c>
      <c r="T695" s="97">
        <v>2</v>
      </c>
      <c r="U695" s="97">
        <v>1</v>
      </c>
      <c r="V695" s="97">
        <v>0</v>
      </c>
      <c r="W695" s="97">
        <v>0</v>
      </c>
      <c r="X695" s="97">
        <v>2</v>
      </c>
      <c r="Y695" s="97">
        <v>1</v>
      </c>
      <c r="Z695" s="97">
        <v>1</v>
      </c>
      <c r="AA695" s="97">
        <v>0</v>
      </c>
      <c r="AB695" s="97">
        <v>1</v>
      </c>
      <c r="AC695" s="97">
        <v>2</v>
      </c>
      <c r="AD695" s="97">
        <v>1</v>
      </c>
      <c r="AE695" s="97">
        <v>1</v>
      </c>
      <c r="AF695" s="97">
        <v>3</v>
      </c>
      <c r="AG695" s="97">
        <v>2</v>
      </c>
      <c r="AH695" s="97">
        <v>1</v>
      </c>
      <c r="AI695" s="97">
        <v>0</v>
      </c>
      <c r="AJ695" s="97">
        <v>0</v>
      </c>
      <c r="AK695" s="97">
        <v>3</v>
      </c>
      <c r="AL695" s="97">
        <v>2</v>
      </c>
      <c r="AM695" s="97">
        <v>3</v>
      </c>
      <c r="AN695" s="96" t="s">
        <v>487</v>
      </c>
      <c r="AO695" s="97">
        <v>0</v>
      </c>
      <c r="AP695" s="31">
        <f>IFERROR(IF(AN695="CIKDITIRO",VLOOKUP(A695,'BR DTG CIKDITIRO'!C:E,3,0),IF(FR_HITUNG_MINMAX!AN695="PESALAKAN",VLOOKUP(FR_HITUNG_MINMAX!A695,'BR DTG ADW'!C:E,3,0),IF(FR_HITUNG_MINMAX!AN695="PACUL",VLOOKUP(FR_HITUNG_MINMAX!A695,'BR DTG PACUL'!C:E,3,0),IF(FR_HITUNG_MINMAX!AN695="TRAYEMAN",VLOOKUP(FR_HITUNG_MINMAX!A695,'BR DTG TRAYEMAN'!C:E,3,0),"?")))),0)</f>
        <v>0</v>
      </c>
      <c r="AQ695" s="31">
        <f>IF(AN695="PACUL",VLOOKUP(A695,'STOK PACUL'!C:H,6,0),IF(FR_HITUNG_MINMAX!AN695="PESALAKAN",VLOOKUP(FR_HITUNG_MINMAX!A695,'STOK PESALAKAN'!C:H,6,0),IF(FR_HITUNG_MINMAX!AN695="CIKDITIRO",VLOOKUP(FR_HITUNG_MINMAX!A695,'STOK CIKDITIRO'!C:H,6,0),IF(FR_HITUNG_MINMAX!AN695="TRAYEMAN",VLOOKUP(FR_HITUNG_MINMAX!A695,'STOK TRAYEMAN'!C:H,6,0),"?"))))</f>
        <v>0</v>
      </c>
      <c r="AR695" s="25">
        <f t="shared" si="34"/>
        <v>0</v>
      </c>
      <c r="AS695" s="25">
        <f t="shared" si="33"/>
        <v>1</v>
      </c>
      <c r="AT695" s="25">
        <f t="shared" si="32"/>
        <v>3</v>
      </c>
    </row>
    <row r="696" spans="1:46" ht="30">
      <c r="A696" s="96" t="s">
        <v>2016</v>
      </c>
      <c r="B696" s="96" t="s">
        <v>2017</v>
      </c>
      <c r="C696" s="96" t="s">
        <v>876</v>
      </c>
      <c r="D696" s="96" t="s">
        <v>1365</v>
      </c>
      <c r="E696" s="96" t="s">
        <v>482</v>
      </c>
      <c r="F696" s="97">
        <v>66500</v>
      </c>
      <c r="G696" s="97">
        <v>1</v>
      </c>
      <c r="H696" s="96" t="s">
        <v>1185</v>
      </c>
      <c r="I696" s="96" t="s">
        <v>1185</v>
      </c>
      <c r="J696" s="98">
        <v>1</v>
      </c>
      <c r="K696" s="97">
        <v>1</v>
      </c>
      <c r="L696" s="97">
        <v>0</v>
      </c>
      <c r="M696" s="97">
        <v>0</v>
      </c>
      <c r="N696" s="97">
        <v>0</v>
      </c>
      <c r="O696" s="97">
        <v>1</v>
      </c>
      <c r="P696" s="97">
        <v>0</v>
      </c>
      <c r="Q696" s="97">
        <v>0</v>
      </c>
      <c r="R696" s="97">
        <v>0</v>
      </c>
      <c r="S696" s="97">
        <v>0</v>
      </c>
      <c r="T696" s="97">
        <v>0</v>
      </c>
      <c r="U696" s="97">
        <v>0</v>
      </c>
      <c r="V696" s="97">
        <v>0</v>
      </c>
      <c r="W696" s="97">
        <v>0</v>
      </c>
      <c r="X696" s="97">
        <v>1</v>
      </c>
      <c r="Y696" s="97">
        <v>0</v>
      </c>
      <c r="Z696" s="97">
        <v>0</v>
      </c>
      <c r="AA696" s="97">
        <v>1</v>
      </c>
      <c r="AB696" s="97">
        <v>1</v>
      </c>
      <c r="AC696" s="97">
        <v>0</v>
      </c>
      <c r="AD696" s="97">
        <v>0</v>
      </c>
      <c r="AE696" s="97">
        <v>0</v>
      </c>
      <c r="AF696" s="97">
        <v>0</v>
      </c>
      <c r="AG696" s="97">
        <v>0</v>
      </c>
      <c r="AH696" s="97">
        <v>0</v>
      </c>
      <c r="AI696" s="97">
        <v>0</v>
      </c>
      <c r="AJ696" s="97">
        <v>0</v>
      </c>
      <c r="AK696" s="97">
        <v>1</v>
      </c>
      <c r="AL696" s="97">
        <v>0</v>
      </c>
      <c r="AM696" s="97">
        <v>0</v>
      </c>
      <c r="AN696" s="96" t="s">
        <v>487</v>
      </c>
      <c r="AO696" s="97">
        <v>0</v>
      </c>
      <c r="AP696" s="31">
        <f>IFERROR(IF(AN696="CIKDITIRO",VLOOKUP(A696,'BR DTG CIKDITIRO'!C:E,3,0),IF(FR_HITUNG_MINMAX!AN696="PESALAKAN",VLOOKUP(FR_HITUNG_MINMAX!A696,'BR DTG ADW'!C:E,3,0),IF(FR_HITUNG_MINMAX!AN696="PACUL",VLOOKUP(FR_HITUNG_MINMAX!A696,'BR DTG PACUL'!C:E,3,0),IF(FR_HITUNG_MINMAX!AN696="TRAYEMAN",VLOOKUP(FR_HITUNG_MINMAX!A696,'BR DTG TRAYEMAN'!C:E,3,0),"?")))),0)</f>
        <v>0</v>
      </c>
      <c r="AQ696" s="31">
        <f>IF(AN696="PACUL",VLOOKUP(A696,'STOK PACUL'!C:H,6,0),IF(FR_HITUNG_MINMAX!AN696="PESALAKAN",VLOOKUP(FR_HITUNG_MINMAX!A696,'STOK PESALAKAN'!C:H,6,0),IF(FR_HITUNG_MINMAX!AN696="CIKDITIRO",VLOOKUP(FR_HITUNG_MINMAX!A696,'STOK CIKDITIRO'!C:H,6,0),IF(FR_HITUNG_MINMAX!AN696="TRAYEMAN",VLOOKUP(FR_HITUNG_MINMAX!A696,'STOK TRAYEMAN'!C:H,6,0),"?"))))</f>
        <v>0</v>
      </c>
      <c r="AR696" s="25">
        <f t="shared" si="34"/>
        <v>0</v>
      </c>
      <c r="AS696" s="25">
        <f t="shared" si="33"/>
        <v>0</v>
      </c>
      <c r="AT696" s="25">
        <f t="shared" si="32"/>
        <v>1</v>
      </c>
    </row>
    <row r="697" spans="1:46" ht="30">
      <c r="A697" s="96" t="s">
        <v>2018</v>
      </c>
      <c r="B697" s="96" t="s">
        <v>2019</v>
      </c>
      <c r="C697" s="96" t="s">
        <v>876</v>
      </c>
      <c r="D697" s="96" t="s">
        <v>1365</v>
      </c>
      <c r="E697" s="96" t="s">
        <v>482</v>
      </c>
      <c r="F697" s="97">
        <v>33300</v>
      </c>
      <c r="G697" s="97">
        <v>1</v>
      </c>
      <c r="H697" s="96" t="s">
        <v>1185</v>
      </c>
      <c r="I697" s="96" t="s">
        <v>1185</v>
      </c>
      <c r="J697" s="98">
        <v>1</v>
      </c>
      <c r="K697" s="97">
        <v>1</v>
      </c>
      <c r="L697" s="97">
        <v>0</v>
      </c>
      <c r="M697" s="97">
        <v>0</v>
      </c>
      <c r="N697" s="97">
        <v>0</v>
      </c>
      <c r="O697" s="97">
        <v>0</v>
      </c>
      <c r="P697" s="97">
        <v>1</v>
      </c>
      <c r="Q697" s="97">
        <v>0</v>
      </c>
      <c r="R697" s="97">
        <v>0</v>
      </c>
      <c r="S697" s="97">
        <v>0</v>
      </c>
      <c r="T697" s="97">
        <v>0</v>
      </c>
      <c r="U697" s="97">
        <v>0</v>
      </c>
      <c r="V697" s="97">
        <v>0</v>
      </c>
      <c r="W697" s="97">
        <v>0</v>
      </c>
      <c r="X697" s="97">
        <v>1</v>
      </c>
      <c r="Y697" s="97">
        <v>0</v>
      </c>
      <c r="Z697" s="97">
        <v>0</v>
      </c>
      <c r="AA697" s="97">
        <v>0</v>
      </c>
      <c r="AB697" s="97">
        <v>1</v>
      </c>
      <c r="AC697" s="97">
        <v>1</v>
      </c>
      <c r="AD697" s="97">
        <v>0</v>
      </c>
      <c r="AE697" s="97">
        <v>0</v>
      </c>
      <c r="AF697" s="97">
        <v>0</v>
      </c>
      <c r="AG697" s="97">
        <v>0</v>
      </c>
      <c r="AH697" s="97">
        <v>0</v>
      </c>
      <c r="AI697" s="97">
        <v>0</v>
      </c>
      <c r="AJ697" s="97">
        <v>0</v>
      </c>
      <c r="AK697" s="97">
        <v>1</v>
      </c>
      <c r="AL697" s="97">
        <v>0</v>
      </c>
      <c r="AM697" s="97">
        <v>0</v>
      </c>
      <c r="AN697" s="96" t="s">
        <v>487</v>
      </c>
      <c r="AO697" s="97">
        <v>0</v>
      </c>
      <c r="AP697" s="31">
        <f>IFERROR(IF(AN697="CIKDITIRO",VLOOKUP(A697,'BR DTG CIKDITIRO'!C:E,3,0),IF(FR_HITUNG_MINMAX!AN697="PESALAKAN",VLOOKUP(FR_HITUNG_MINMAX!A697,'BR DTG ADW'!C:E,3,0),IF(FR_HITUNG_MINMAX!AN697="PACUL",VLOOKUP(FR_HITUNG_MINMAX!A697,'BR DTG PACUL'!C:E,3,0),IF(FR_HITUNG_MINMAX!AN697="TRAYEMAN",VLOOKUP(FR_HITUNG_MINMAX!A697,'BR DTG TRAYEMAN'!C:E,3,0),"?")))),0)</f>
        <v>0</v>
      </c>
      <c r="AQ697" s="31">
        <f>IF(AN697="PACUL",VLOOKUP(A697,'STOK PACUL'!C:H,6,0),IF(FR_HITUNG_MINMAX!AN697="PESALAKAN",VLOOKUP(FR_HITUNG_MINMAX!A697,'STOK PESALAKAN'!C:H,6,0),IF(FR_HITUNG_MINMAX!AN697="CIKDITIRO",VLOOKUP(FR_HITUNG_MINMAX!A697,'STOK CIKDITIRO'!C:H,6,0),IF(FR_HITUNG_MINMAX!AN697="TRAYEMAN",VLOOKUP(FR_HITUNG_MINMAX!A697,'STOK TRAYEMAN'!C:H,6,0),"?"))))</f>
        <v>0</v>
      </c>
      <c r="AR697" s="25">
        <f t="shared" si="34"/>
        <v>0</v>
      </c>
      <c r="AS697" s="25">
        <f t="shared" si="33"/>
        <v>0</v>
      </c>
      <c r="AT697" s="25">
        <f t="shared" si="32"/>
        <v>1</v>
      </c>
    </row>
    <row r="698" spans="1:46" ht="30">
      <c r="A698" s="96" t="s">
        <v>317</v>
      </c>
      <c r="B698" s="96" t="s">
        <v>1095</v>
      </c>
      <c r="C698" s="96" t="s">
        <v>881</v>
      </c>
      <c r="D698" s="96" t="s">
        <v>1365</v>
      </c>
      <c r="E698" s="96" t="s">
        <v>482</v>
      </c>
      <c r="F698" s="97">
        <v>28800</v>
      </c>
      <c r="G698" s="97">
        <v>1</v>
      </c>
      <c r="H698" s="96" t="s">
        <v>30</v>
      </c>
      <c r="I698" s="96" t="s">
        <v>1185</v>
      </c>
      <c r="J698" s="98" t="s">
        <v>1366</v>
      </c>
      <c r="K698" s="97">
        <v>1</v>
      </c>
      <c r="L698" s="97">
        <v>0</v>
      </c>
      <c r="M698" s="97">
        <v>0</v>
      </c>
      <c r="N698" s="97">
        <v>0</v>
      </c>
      <c r="O698" s="97">
        <v>0</v>
      </c>
      <c r="P698" s="97">
        <v>0</v>
      </c>
      <c r="Q698" s="97">
        <v>0</v>
      </c>
      <c r="R698" s="97">
        <v>0</v>
      </c>
      <c r="S698" s="97">
        <v>0</v>
      </c>
      <c r="T698" s="97">
        <v>1</v>
      </c>
      <c r="U698" s="97">
        <v>0</v>
      </c>
      <c r="V698" s="97">
        <v>0</v>
      </c>
      <c r="W698" s="97">
        <v>0</v>
      </c>
      <c r="X698" s="97">
        <v>1</v>
      </c>
      <c r="Y698" s="97">
        <v>0</v>
      </c>
      <c r="Z698" s="97">
        <v>0</v>
      </c>
      <c r="AA698" s="97">
        <v>0</v>
      </c>
      <c r="AB698" s="97">
        <v>0</v>
      </c>
      <c r="AC698" s="97">
        <v>0</v>
      </c>
      <c r="AD698" s="97">
        <v>0</v>
      </c>
      <c r="AE698" s="97">
        <v>0</v>
      </c>
      <c r="AF698" s="97">
        <v>1</v>
      </c>
      <c r="AG698" s="97">
        <v>0</v>
      </c>
      <c r="AH698" s="97">
        <v>0</v>
      </c>
      <c r="AI698" s="97">
        <v>0</v>
      </c>
      <c r="AJ698" s="97">
        <v>0</v>
      </c>
      <c r="AK698" s="97">
        <v>1</v>
      </c>
      <c r="AL698" s="97">
        <v>1</v>
      </c>
      <c r="AM698" s="97">
        <v>1</v>
      </c>
      <c r="AN698" s="96" t="s">
        <v>487</v>
      </c>
      <c r="AO698" s="97">
        <v>2</v>
      </c>
      <c r="AP698" s="31">
        <f>IFERROR(IF(AN698="CIKDITIRO",VLOOKUP(A698,'BR DTG CIKDITIRO'!C:E,3,0),IF(FR_HITUNG_MINMAX!AN698="PESALAKAN",VLOOKUP(FR_HITUNG_MINMAX!A698,'BR DTG ADW'!C:E,3,0),IF(FR_HITUNG_MINMAX!AN698="PACUL",VLOOKUP(FR_HITUNG_MINMAX!A698,'BR DTG PACUL'!C:E,3,0),IF(FR_HITUNG_MINMAX!AN698="TRAYEMAN",VLOOKUP(FR_HITUNG_MINMAX!A698,'BR DTG TRAYEMAN'!C:E,3,0),"?")))),0)</f>
        <v>0</v>
      </c>
      <c r="AQ698" s="31">
        <f>IF(AN698="PACUL",VLOOKUP(A698,'STOK PACUL'!C:H,6,0),IF(FR_HITUNG_MINMAX!AN698="PESALAKAN",VLOOKUP(FR_HITUNG_MINMAX!A698,'STOK PESALAKAN'!C:H,6,0),IF(FR_HITUNG_MINMAX!AN698="CIKDITIRO",VLOOKUP(FR_HITUNG_MINMAX!A698,'STOK CIKDITIRO'!C:H,6,0),IF(FR_HITUNG_MINMAX!AN698="TRAYEMAN",VLOOKUP(FR_HITUNG_MINMAX!A698,'STOK TRAYEMAN'!C:H,6,0),"?"))))</f>
        <v>2</v>
      </c>
      <c r="AR698" s="25">
        <f t="shared" si="34"/>
        <v>2</v>
      </c>
      <c r="AS698" s="25">
        <f t="shared" si="33"/>
        <v>1</v>
      </c>
      <c r="AT698" s="25">
        <f t="shared" si="32"/>
        <v>3</v>
      </c>
    </row>
    <row r="699" spans="1:46" ht="30">
      <c r="A699" s="96" t="s">
        <v>319</v>
      </c>
      <c r="B699" s="96" t="s">
        <v>1097</v>
      </c>
      <c r="C699" s="96" t="s">
        <v>881</v>
      </c>
      <c r="D699" s="96" t="s">
        <v>1365</v>
      </c>
      <c r="E699" s="96" t="s">
        <v>482</v>
      </c>
      <c r="F699" s="97">
        <v>31500</v>
      </c>
      <c r="G699" s="97">
        <v>1</v>
      </c>
      <c r="H699" s="96" t="s">
        <v>30</v>
      </c>
      <c r="I699" s="96" t="s">
        <v>1185</v>
      </c>
      <c r="J699" s="98" t="s">
        <v>1366</v>
      </c>
      <c r="K699" s="97">
        <v>1</v>
      </c>
      <c r="L699" s="97">
        <v>0</v>
      </c>
      <c r="M699" s="97">
        <v>0</v>
      </c>
      <c r="N699" s="97">
        <v>0</v>
      </c>
      <c r="O699" s="97">
        <v>0</v>
      </c>
      <c r="P699" s="97">
        <v>0</v>
      </c>
      <c r="Q699" s="97">
        <v>0</v>
      </c>
      <c r="R699" s="97">
        <v>0</v>
      </c>
      <c r="S699" s="97">
        <v>0</v>
      </c>
      <c r="T699" s="97">
        <v>0</v>
      </c>
      <c r="U699" s="97">
        <v>1</v>
      </c>
      <c r="V699" s="97">
        <v>0</v>
      </c>
      <c r="W699" s="97">
        <v>0</v>
      </c>
      <c r="X699" s="97">
        <v>1</v>
      </c>
      <c r="Y699" s="97">
        <v>0</v>
      </c>
      <c r="Z699" s="97">
        <v>0</v>
      </c>
      <c r="AA699" s="97">
        <v>0</v>
      </c>
      <c r="AB699" s="97">
        <v>0</v>
      </c>
      <c r="AC699" s="97">
        <v>0</v>
      </c>
      <c r="AD699" s="97">
        <v>0</v>
      </c>
      <c r="AE699" s="97">
        <v>0</v>
      </c>
      <c r="AF699" s="97">
        <v>0</v>
      </c>
      <c r="AG699" s="97">
        <v>1</v>
      </c>
      <c r="AH699" s="97">
        <v>1</v>
      </c>
      <c r="AI699" s="97">
        <v>0</v>
      </c>
      <c r="AJ699" s="97">
        <v>0</v>
      </c>
      <c r="AK699" s="97">
        <v>1</v>
      </c>
      <c r="AL699" s="97">
        <v>1</v>
      </c>
      <c r="AM699" s="97">
        <v>1</v>
      </c>
      <c r="AN699" s="96" t="s">
        <v>487</v>
      </c>
      <c r="AO699" s="97">
        <v>1</v>
      </c>
      <c r="AP699" s="31">
        <f>IFERROR(IF(AN699="CIKDITIRO",VLOOKUP(A699,'BR DTG CIKDITIRO'!C:E,3,0),IF(FR_HITUNG_MINMAX!AN699="PESALAKAN",VLOOKUP(FR_HITUNG_MINMAX!A699,'BR DTG ADW'!C:E,3,0),IF(FR_HITUNG_MINMAX!AN699="PACUL",VLOOKUP(FR_HITUNG_MINMAX!A699,'BR DTG PACUL'!C:E,3,0),IF(FR_HITUNG_MINMAX!AN699="TRAYEMAN",VLOOKUP(FR_HITUNG_MINMAX!A699,'BR DTG TRAYEMAN'!C:E,3,0),"?")))),0)</f>
        <v>0</v>
      </c>
      <c r="AQ699" s="31">
        <f>IF(AN699="PACUL",VLOOKUP(A699,'STOK PACUL'!C:H,6,0),IF(FR_HITUNG_MINMAX!AN699="PESALAKAN",VLOOKUP(FR_HITUNG_MINMAX!A699,'STOK PESALAKAN'!C:H,6,0),IF(FR_HITUNG_MINMAX!AN699="CIKDITIRO",VLOOKUP(FR_HITUNG_MINMAX!A699,'STOK CIKDITIRO'!C:H,6,0),IF(FR_HITUNG_MINMAX!AN699="TRAYEMAN",VLOOKUP(FR_HITUNG_MINMAX!A699,'STOK TRAYEMAN'!C:H,6,0),"?"))))</f>
        <v>1</v>
      </c>
      <c r="AR699" s="25">
        <f t="shared" si="34"/>
        <v>1</v>
      </c>
      <c r="AS699" s="25">
        <f t="shared" si="33"/>
        <v>1</v>
      </c>
      <c r="AT699" s="25">
        <f t="shared" si="32"/>
        <v>3</v>
      </c>
    </row>
    <row r="700" spans="1:46" ht="30">
      <c r="A700" s="96" t="s">
        <v>320</v>
      </c>
      <c r="B700" s="96" t="s">
        <v>1098</v>
      </c>
      <c r="C700" s="96" t="s">
        <v>881</v>
      </c>
      <c r="D700" s="96" t="s">
        <v>1365</v>
      </c>
      <c r="E700" s="96" t="s">
        <v>484</v>
      </c>
      <c r="F700" s="97">
        <v>34000</v>
      </c>
      <c r="G700" s="97">
        <v>1</v>
      </c>
      <c r="H700" s="96" t="s">
        <v>30</v>
      </c>
      <c r="I700" s="96" t="s">
        <v>1185</v>
      </c>
      <c r="J700" s="98" t="s">
        <v>1366</v>
      </c>
      <c r="K700" s="97">
        <v>1</v>
      </c>
      <c r="L700" s="97">
        <v>0</v>
      </c>
      <c r="M700" s="97">
        <v>0</v>
      </c>
      <c r="N700" s="97">
        <v>0</v>
      </c>
      <c r="O700" s="97">
        <v>1</v>
      </c>
      <c r="P700" s="97">
        <v>1</v>
      </c>
      <c r="Q700" s="97">
        <v>1</v>
      </c>
      <c r="R700" s="97">
        <v>0</v>
      </c>
      <c r="S700" s="97">
        <v>1</v>
      </c>
      <c r="T700" s="97">
        <v>1</v>
      </c>
      <c r="U700" s="97">
        <v>0</v>
      </c>
      <c r="V700" s="97">
        <v>0</v>
      </c>
      <c r="W700" s="97">
        <v>0</v>
      </c>
      <c r="X700" s="97">
        <v>1</v>
      </c>
      <c r="Y700" s="97">
        <v>0</v>
      </c>
      <c r="Z700" s="97">
        <v>0</v>
      </c>
      <c r="AA700" s="97">
        <v>1</v>
      </c>
      <c r="AB700" s="97">
        <v>2</v>
      </c>
      <c r="AC700" s="97">
        <v>2</v>
      </c>
      <c r="AD700" s="97">
        <v>1</v>
      </c>
      <c r="AE700" s="97">
        <v>1</v>
      </c>
      <c r="AF700" s="97">
        <v>2</v>
      </c>
      <c r="AG700" s="97">
        <v>1</v>
      </c>
      <c r="AH700" s="97">
        <v>0</v>
      </c>
      <c r="AI700" s="97">
        <v>0</v>
      </c>
      <c r="AJ700" s="97">
        <v>0</v>
      </c>
      <c r="AK700" s="97">
        <v>2</v>
      </c>
      <c r="AL700" s="97">
        <v>1</v>
      </c>
      <c r="AM700" s="97">
        <v>2</v>
      </c>
      <c r="AN700" s="96" t="s">
        <v>487</v>
      </c>
      <c r="AO700" s="97">
        <v>5</v>
      </c>
      <c r="AP700" s="31">
        <f>IFERROR(IF(AN700="CIKDITIRO",VLOOKUP(A700,'BR DTG CIKDITIRO'!C:E,3,0),IF(FR_HITUNG_MINMAX!AN700="PESALAKAN",VLOOKUP(FR_HITUNG_MINMAX!A700,'BR DTG ADW'!C:E,3,0),IF(FR_HITUNG_MINMAX!AN700="PACUL",VLOOKUP(FR_HITUNG_MINMAX!A700,'BR DTG PACUL'!C:E,3,0),IF(FR_HITUNG_MINMAX!AN700="TRAYEMAN",VLOOKUP(FR_HITUNG_MINMAX!A700,'BR DTG TRAYEMAN'!C:E,3,0),"?")))),0)</f>
        <v>0</v>
      </c>
      <c r="AQ700" s="31">
        <f>IF(AN700="PACUL",VLOOKUP(A700,'STOK PACUL'!C:H,6,0),IF(FR_HITUNG_MINMAX!AN700="PESALAKAN",VLOOKUP(FR_HITUNG_MINMAX!A700,'STOK PESALAKAN'!C:H,6,0),IF(FR_HITUNG_MINMAX!AN700="CIKDITIRO",VLOOKUP(FR_HITUNG_MINMAX!A700,'STOK CIKDITIRO'!C:H,6,0),IF(FR_HITUNG_MINMAX!AN700="TRAYEMAN",VLOOKUP(FR_HITUNG_MINMAX!A700,'STOK TRAYEMAN'!C:H,6,0),"?"))))</f>
        <v>5</v>
      </c>
      <c r="AR700" s="25">
        <f t="shared" si="34"/>
        <v>5</v>
      </c>
      <c r="AS700" s="25">
        <f t="shared" si="33"/>
        <v>1</v>
      </c>
      <c r="AT700" s="25">
        <f t="shared" si="32"/>
        <v>2</v>
      </c>
    </row>
    <row r="701" spans="1:46" ht="30">
      <c r="A701" s="96" t="s">
        <v>321</v>
      </c>
      <c r="B701" s="96" t="s">
        <v>1099</v>
      </c>
      <c r="C701" s="96" t="s">
        <v>891</v>
      </c>
      <c r="D701" s="96" t="s">
        <v>1369</v>
      </c>
      <c r="E701" s="96" t="s">
        <v>484</v>
      </c>
      <c r="F701" s="97">
        <v>58000</v>
      </c>
      <c r="G701" s="97">
        <v>1</v>
      </c>
      <c r="H701" s="96" t="s">
        <v>32</v>
      </c>
      <c r="I701" s="96" t="s">
        <v>1185</v>
      </c>
      <c r="J701" s="98" t="s">
        <v>1366</v>
      </c>
      <c r="K701" s="97">
        <v>1</v>
      </c>
      <c r="L701" s="97">
        <v>1</v>
      </c>
      <c r="M701" s="97">
        <v>1</v>
      </c>
      <c r="N701" s="97">
        <v>0</v>
      </c>
      <c r="O701" s="97">
        <v>0</v>
      </c>
      <c r="P701" s="97">
        <v>0</v>
      </c>
      <c r="Q701" s="97">
        <v>0</v>
      </c>
      <c r="R701" s="97">
        <v>0</v>
      </c>
      <c r="S701" s="97">
        <v>1</v>
      </c>
      <c r="T701" s="97">
        <v>1</v>
      </c>
      <c r="U701" s="97">
        <v>0</v>
      </c>
      <c r="V701" s="97">
        <v>0</v>
      </c>
      <c r="W701" s="97">
        <v>0</v>
      </c>
      <c r="X701" s="97">
        <v>1</v>
      </c>
      <c r="Y701" s="97">
        <v>2</v>
      </c>
      <c r="Z701" s="97">
        <v>1</v>
      </c>
      <c r="AA701" s="97">
        <v>0</v>
      </c>
      <c r="AB701" s="97">
        <v>0</v>
      </c>
      <c r="AC701" s="97">
        <v>0</v>
      </c>
      <c r="AD701" s="97">
        <v>0</v>
      </c>
      <c r="AE701" s="97">
        <v>1</v>
      </c>
      <c r="AF701" s="97">
        <v>2</v>
      </c>
      <c r="AG701" s="97">
        <v>1</v>
      </c>
      <c r="AH701" s="97">
        <v>0</v>
      </c>
      <c r="AI701" s="97">
        <v>0</v>
      </c>
      <c r="AJ701" s="97">
        <v>1</v>
      </c>
      <c r="AK701" s="97">
        <v>2</v>
      </c>
      <c r="AL701" s="97">
        <v>1</v>
      </c>
      <c r="AM701" s="97">
        <v>2</v>
      </c>
      <c r="AN701" s="96" t="s">
        <v>487</v>
      </c>
      <c r="AO701" s="97">
        <v>3</v>
      </c>
      <c r="AP701" s="31">
        <f>IFERROR(IF(AN701="CIKDITIRO",VLOOKUP(A701,'BR DTG CIKDITIRO'!C:E,3,0),IF(FR_HITUNG_MINMAX!AN701="PESALAKAN",VLOOKUP(FR_HITUNG_MINMAX!A701,'BR DTG ADW'!C:E,3,0),IF(FR_HITUNG_MINMAX!AN701="PACUL",VLOOKUP(FR_HITUNG_MINMAX!A701,'BR DTG PACUL'!C:E,3,0),IF(FR_HITUNG_MINMAX!AN701="TRAYEMAN",VLOOKUP(FR_HITUNG_MINMAX!A701,'BR DTG TRAYEMAN'!C:E,3,0),"?")))),0)</f>
        <v>0</v>
      </c>
      <c r="AQ701" s="31">
        <f>IF(AN701="PACUL",VLOOKUP(A701,'STOK PACUL'!C:H,6,0),IF(FR_HITUNG_MINMAX!AN701="PESALAKAN",VLOOKUP(FR_HITUNG_MINMAX!A701,'STOK PESALAKAN'!C:H,6,0),IF(FR_HITUNG_MINMAX!AN701="CIKDITIRO",VLOOKUP(FR_HITUNG_MINMAX!A701,'STOK CIKDITIRO'!C:H,6,0),IF(FR_HITUNG_MINMAX!AN701="TRAYEMAN",VLOOKUP(FR_HITUNG_MINMAX!A701,'STOK TRAYEMAN'!C:H,6,0),"?"))))</f>
        <v>3</v>
      </c>
      <c r="AR701" s="25">
        <f t="shared" si="34"/>
        <v>3</v>
      </c>
      <c r="AS701" s="25">
        <f t="shared" si="33"/>
        <v>1</v>
      </c>
      <c r="AT701" s="25">
        <f t="shared" si="32"/>
        <v>3</v>
      </c>
    </row>
    <row r="702" spans="1:46" ht="30">
      <c r="A702" s="96" t="s">
        <v>322</v>
      </c>
      <c r="B702" s="96" t="s">
        <v>1101</v>
      </c>
      <c r="C702" s="96" t="s">
        <v>1100</v>
      </c>
      <c r="D702" s="96" t="s">
        <v>1377</v>
      </c>
      <c r="E702" s="96" t="s">
        <v>486</v>
      </c>
      <c r="F702" s="97">
        <v>4000</v>
      </c>
      <c r="G702" s="97">
        <v>20</v>
      </c>
      <c r="H702" s="96" t="s">
        <v>33</v>
      </c>
      <c r="I702" s="96" t="s">
        <v>1185</v>
      </c>
      <c r="J702" s="98" t="s">
        <v>1366</v>
      </c>
      <c r="K702" s="97">
        <v>5</v>
      </c>
      <c r="L702" s="97">
        <v>58</v>
      </c>
      <c r="M702" s="97">
        <v>66</v>
      </c>
      <c r="N702" s="97">
        <v>80</v>
      </c>
      <c r="O702" s="97">
        <v>108</v>
      </c>
      <c r="P702" s="97">
        <v>86</v>
      </c>
      <c r="Q702" s="97">
        <v>43</v>
      </c>
      <c r="R702" s="97">
        <v>92</v>
      </c>
      <c r="S702" s="97">
        <v>75</v>
      </c>
      <c r="T702" s="97">
        <v>55</v>
      </c>
      <c r="U702" s="97">
        <v>82</v>
      </c>
      <c r="V702" s="97">
        <v>71</v>
      </c>
      <c r="W702" s="97">
        <v>69</v>
      </c>
      <c r="X702" s="97">
        <v>108</v>
      </c>
      <c r="Y702" s="97">
        <v>124</v>
      </c>
      <c r="Z702" s="97">
        <v>146</v>
      </c>
      <c r="AA702" s="97">
        <v>188</v>
      </c>
      <c r="AB702" s="97">
        <v>194</v>
      </c>
      <c r="AC702" s="97">
        <v>129</v>
      </c>
      <c r="AD702" s="97">
        <v>135</v>
      </c>
      <c r="AE702" s="97">
        <v>167</v>
      </c>
      <c r="AF702" s="97">
        <v>130</v>
      </c>
      <c r="AG702" s="97">
        <v>157</v>
      </c>
      <c r="AH702" s="97">
        <v>153</v>
      </c>
      <c r="AI702" s="97">
        <v>140</v>
      </c>
      <c r="AJ702" s="97">
        <v>127</v>
      </c>
      <c r="AK702" s="97">
        <v>194</v>
      </c>
      <c r="AL702" s="97">
        <v>108</v>
      </c>
      <c r="AM702" s="97">
        <v>194</v>
      </c>
      <c r="AN702" s="96" t="s">
        <v>487</v>
      </c>
      <c r="AO702" s="97">
        <v>32</v>
      </c>
      <c r="AP702" s="31">
        <f>IFERROR(IF(AN702="CIKDITIRO",VLOOKUP(A702,'BR DTG CIKDITIRO'!C:E,3,0),IF(FR_HITUNG_MINMAX!AN702="PESALAKAN",VLOOKUP(FR_HITUNG_MINMAX!A702,'BR DTG ADW'!C:E,3,0),IF(FR_HITUNG_MINMAX!AN702="PACUL",VLOOKUP(FR_HITUNG_MINMAX!A702,'BR DTG PACUL'!C:E,3,0),IF(FR_HITUNG_MINMAX!AN702="TRAYEMAN",VLOOKUP(FR_HITUNG_MINMAX!A702,'BR DTG TRAYEMAN'!C:E,3,0),"?")))),0)</f>
        <v>0</v>
      </c>
      <c r="AQ702" s="31">
        <f>IF(AN702="PACUL",VLOOKUP(A702,'STOK PACUL'!C:H,6,0),IF(FR_HITUNG_MINMAX!AN702="PESALAKAN",VLOOKUP(FR_HITUNG_MINMAX!A702,'STOK PESALAKAN'!C:H,6,0),IF(FR_HITUNG_MINMAX!AN702="CIKDITIRO",VLOOKUP(FR_HITUNG_MINMAX!A702,'STOK CIKDITIRO'!C:H,6,0),IF(FR_HITUNG_MINMAX!AN702="TRAYEMAN",VLOOKUP(FR_HITUNG_MINMAX!A702,'STOK TRAYEMAN'!C:H,6,0),"?"))))</f>
        <v>32</v>
      </c>
      <c r="AR702" s="25">
        <f t="shared" si="34"/>
        <v>32</v>
      </c>
      <c r="AS702" s="25">
        <f t="shared" si="33"/>
        <v>54</v>
      </c>
      <c r="AT702" s="25">
        <f t="shared" si="32"/>
        <v>4</v>
      </c>
    </row>
    <row r="703" spans="1:46" ht="30">
      <c r="A703" s="96" t="s">
        <v>2020</v>
      </c>
      <c r="B703" s="96" t="s">
        <v>2021</v>
      </c>
      <c r="C703" s="96" t="s">
        <v>888</v>
      </c>
      <c r="D703" s="96" t="s">
        <v>1365</v>
      </c>
      <c r="E703" s="96" t="s">
        <v>482</v>
      </c>
      <c r="F703" s="97">
        <v>12000</v>
      </c>
      <c r="G703" s="97">
        <v>1</v>
      </c>
      <c r="H703" s="96" t="s">
        <v>30</v>
      </c>
      <c r="I703" s="96" t="s">
        <v>1185</v>
      </c>
      <c r="J703" s="98" t="s">
        <v>1366</v>
      </c>
      <c r="K703" s="97">
        <v>1</v>
      </c>
      <c r="L703" s="97">
        <v>0</v>
      </c>
      <c r="M703" s="97">
        <v>0</v>
      </c>
      <c r="N703" s="97">
        <v>0</v>
      </c>
      <c r="O703" s="97">
        <v>0</v>
      </c>
      <c r="P703" s="97">
        <v>0</v>
      </c>
      <c r="Q703" s="97">
        <v>0</v>
      </c>
      <c r="R703" s="97">
        <v>1</v>
      </c>
      <c r="S703" s="97">
        <v>0</v>
      </c>
      <c r="T703" s="97">
        <v>1</v>
      </c>
      <c r="U703" s="97">
        <v>0</v>
      </c>
      <c r="V703" s="97">
        <v>0</v>
      </c>
      <c r="W703" s="97">
        <v>0</v>
      </c>
      <c r="X703" s="97">
        <v>1</v>
      </c>
      <c r="Y703" s="97">
        <v>0</v>
      </c>
      <c r="Z703" s="97">
        <v>0</v>
      </c>
      <c r="AA703" s="97">
        <v>0</v>
      </c>
      <c r="AB703" s="97">
        <v>0</v>
      </c>
      <c r="AC703" s="97">
        <v>0</v>
      </c>
      <c r="AD703" s="97">
        <v>1</v>
      </c>
      <c r="AE703" s="97">
        <v>1</v>
      </c>
      <c r="AF703" s="97">
        <v>1</v>
      </c>
      <c r="AG703" s="97">
        <v>0</v>
      </c>
      <c r="AH703" s="97">
        <v>0</v>
      </c>
      <c r="AI703" s="97">
        <v>0</v>
      </c>
      <c r="AJ703" s="97">
        <v>0</v>
      </c>
      <c r="AK703" s="97">
        <v>1</v>
      </c>
      <c r="AL703" s="97">
        <v>1</v>
      </c>
      <c r="AM703" s="97">
        <v>2</v>
      </c>
      <c r="AN703" s="96" t="s">
        <v>487</v>
      </c>
      <c r="AO703" s="97">
        <v>2</v>
      </c>
      <c r="AP703" s="31">
        <f>IFERROR(IF(AN703="CIKDITIRO",VLOOKUP(A703,'BR DTG CIKDITIRO'!C:E,3,0),IF(FR_HITUNG_MINMAX!AN703="PESALAKAN",VLOOKUP(FR_HITUNG_MINMAX!A703,'BR DTG ADW'!C:E,3,0),IF(FR_HITUNG_MINMAX!AN703="PACUL",VLOOKUP(FR_HITUNG_MINMAX!A703,'BR DTG PACUL'!C:E,3,0),IF(FR_HITUNG_MINMAX!AN703="TRAYEMAN",VLOOKUP(FR_HITUNG_MINMAX!A703,'BR DTG TRAYEMAN'!C:E,3,0),"?")))),0)</f>
        <v>0</v>
      </c>
      <c r="AQ703" s="31">
        <f>IF(AN703="PACUL",VLOOKUP(A703,'STOK PACUL'!C:H,6,0),IF(FR_HITUNG_MINMAX!AN703="PESALAKAN",VLOOKUP(FR_HITUNG_MINMAX!A703,'STOK PESALAKAN'!C:H,6,0),IF(FR_HITUNG_MINMAX!AN703="CIKDITIRO",VLOOKUP(FR_HITUNG_MINMAX!A703,'STOK CIKDITIRO'!C:H,6,0),IF(FR_HITUNG_MINMAX!AN703="TRAYEMAN",VLOOKUP(FR_HITUNG_MINMAX!A703,'STOK TRAYEMAN'!C:H,6,0),"?"))))</f>
        <v>2</v>
      </c>
      <c r="AR703" s="25">
        <f t="shared" si="34"/>
        <v>2</v>
      </c>
      <c r="AS703" s="25">
        <f t="shared" si="33"/>
        <v>1</v>
      </c>
      <c r="AT703" s="25">
        <f t="shared" si="32"/>
        <v>2</v>
      </c>
    </row>
    <row r="704" spans="1:46" ht="30">
      <c r="A704" s="96" t="s">
        <v>324</v>
      </c>
      <c r="B704" s="96" t="s">
        <v>1103</v>
      </c>
      <c r="C704" s="96" t="s">
        <v>891</v>
      </c>
      <c r="D704" s="96" t="s">
        <v>1369</v>
      </c>
      <c r="E704" s="96" t="s">
        <v>486</v>
      </c>
      <c r="F704" s="97">
        <v>66000</v>
      </c>
      <c r="G704" s="97">
        <v>2</v>
      </c>
      <c r="H704" s="96" t="s">
        <v>32</v>
      </c>
      <c r="I704" s="96" t="s">
        <v>1185</v>
      </c>
      <c r="J704" s="98">
        <v>1</v>
      </c>
      <c r="K704" s="97">
        <v>1</v>
      </c>
      <c r="L704" s="97">
        <v>2</v>
      </c>
      <c r="M704" s="97">
        <v>6</v>
      </c>
      <c r="N704" s="97">
        <v>1</v>
      </c>
      <c r="O704" s="97">
        <v>3</v>
      </c>
      <c r="P704" s="97">
        <v>4</v>
      </c>
      <c r="Q704" s="97">
        <v>3</v>
      </c>
      <c r="R704" s="97">
        <v>3</v>
      </c>
      <c r="S704" s="97">
        <v>6</v>
      </c>
      <c r="T704" s="97">
        <v>2</v>
      </c>
      <c r="U704" s="97">
        <v>2</v>
      </c>
      <c r="V704" s="97">
        <v>1</v>
      </c>
      <c r="W704" s="97">
        <v>1</v>
      </c>
      <c r="X704" s="97">
        <v>6</v>
      </c>
      <c r="Y704" s="97">
        <v>8</v>
      </c>
      <c r="Z704" s="97">
        <v>7</v>
      </c>
      <c r="AA704" s="97">
        <v>4</v>
      </c>
      <c r="AB704" s="97">
        <v>7</v>
      </c>
      <c r="AC704" s="97">
        <v>7</v>
      </c>
      <c r="AD704" s="97">
        <v>6</v>
      </c>
      <c r="AE704" s="97">
        <v>9</v>
      </c>
      <c r="AF704" s="97">
        <v>8</v>
      </c>
      <c r="AG704" s="97">
        <v>8</v>
      </c>
      <c r="AH704" s="97">
        <v>3</v>
      </c>
      <c r="AI704" s="97">
        <v>2</v>
      </c>
      <c r="AJ704" s="97">
        <v>3</v>
      </c>
      <c r="AK704" s="97">
        <v>9</v>
      </c>
      <c r="AL704" s="97">
        <v>6</v>
      </c>
      <c r="AM704" s="97">
        <v>9</v>
      </c>
      <c r="AN704" s="96" t="s">
        <v>487</v>
      </c>
      <c r="AO704" s="97">
        <v>26</v>
      </c>
      <c r="AP704" s="31">
        <f>IFERROR(IF(AN704="CIKDITIRO",VLOOKUP(A704,'BR DTG CIKDITIRO'!C:E,3,0),IF(FR_HITUNG_MINMAX!AN704="PESALAKAN",VLOOKUP(FR_HITUNG_MINMAX!A704,'BR DTG ADW'!C:E,3,0),IF(FR_HITUNG_MINMAX!AN704="PACUL",VLOOKUP(FR_HITUNG_MINMAX!A704,'BR DTG PACUL'!C:E,3,0),IF(FR_HITUNG_MINMAX!AN704="TRAYEMAN",VLOOKUP(FR_HITUNG_MINMAX!A704,'BR DTG TRAYEMAN'!C:E,3,0),"?")))),0)</f>
        <v>0</v>
      </c>
      <c r="AQ704" s="31">
        <f>IF(AN704="PACUL",VLOOKUP(A704,'STOK PACUL'!C:H,6,0),IF(FR_HITUNG_MINMAX!AN704="PESALAKAN",VLOOKUP(FR_HITUNG_MINMAX!A704,'STOK PESALAKAN'!C:H,6,0),IF(FR_HITUNG_MINMAX!AN704="CIKDITIRO",VLOOKUP(FR_HITUNG_MINMAX!A704,'STOK CIKDITIRO'!C:H,6,0),IF(FR_HITUNG_MINMAX!AN704="TRAYEMAN",VLOOKUP(FR_HITUNG_MINMAX!A704,'STOK TRAYEMAN'!C:H,6,0),"?"))))</f>
        <v>26</v>
      </c>
      <c r="AR704" s="25">
        <f t="shared" si="34"/>
        <v>26</v>
      </c>
      <c r="AS704" s="25">
        <f t="shared" si="33"/>
        <v>3</v>
      </c>
      <c r="AT704" s="25">
        <f t="shared" si="32"/>
        <v>4</v>
      </c>
    </row>
    <row r="705" spans="1:46" ht="30">
      <c r="A705" s="96" t="s">
        <v>325</v>
      </c>
      <c r="B705" s="96" t="s">
        <v>1104</v>
      </c>
      <c r="C705" s="96" t="s">
        <v>891</v>
      </c>
      <c r="D705" s="96" t="s">
        <v>1369</v>
      </c>
      <c r="E705" s="96" t="s">
        <v>484</v>
      </c>
      <c r="F705" s="97">
        <v>51500</v>
      </c>
      <c r="G705" s="97">
        <v>2</v>
      </c>
      <c r="H705" s="96" t="s">
        <v>32</v>
      </c>
      <c r="I705" s="96" t="s">
        <v>1185</v>
      </c>
      <c r="J705" s="98">
        <v>1</v>
      </c>
      <c r="K705" s="97">
        <v>1</v>
      </c>
      <c r="L705" s="97">
        <v>0</v>
      </c>
      <c r="M705" s="97">
        <v>0</v>
      </c>
      <c r="N705" s="97">
        <v>0</v>
      </c>
      <c r="O705" s="97">
        <v>1</v>
      </c>
      <c r="P705" s="97">
        <v>0</v>
      </c>
      <c r="Q705" s="97">
        <v>1</v>
      </c>
      <c r="R705" s="97">
        <v>0</v>
      </c>
      <c r="S705" s="97">
        <v>2</v>
      </c>
      <c r="T705" s="97">
        <v>0</v>
      </c>
      <c r="U705" s="97">
        <v>2</v>
      </c>
      <c r="V705" s="97">
        <v>0</v>
      </c>
      <c r="W705" s="97">
        <v>0</v>
      </c>
      <c r="X705" s="97">
        <v>2</v>
      </c>
      <c r="Y705" s="97">
        <v>0</v>
      </c>
      <c r="Z705" s="97">
        <v>0</v>
      </c>
      <c r="AA705" s="97">
        <v>1</v>
      </c>
      <c r="AB705" s="97">
        <v>1</v>
      </c>
      <c r="AC705" s="97">
        <v>1</v>
      </c>
      <c r="AD705" s="97">
        <v>1</v>
      </c>
      <c r="AE705" s="97">
        <v>2</v>
      </c>
      <c r="AF705" s="97">
        <v>2</v>
      </c>
      <c r="AG705" s="97">
        <v>4</v>
      </c>
      <c r="AH705" s="97">
        <v>2</v>
      </c>
      <c r="AI705" s="97">
        <v>0</v>
      </c>
      <c r="AJ705" s="97">
        <v>0</v>
      </c>
      <c r="AK705" s="97">
        <v>4</v>
      </c>
      <c r="AL705" s="97">
        <v>2</v>
      </c>
      <c r="AM705" s="97">
        <v>4</v>
      </c>
      <c r="AN705" s="96" t="s">
        <v>487</v>
      </c>
      <c r="AO705" s="97">
        <v>3</v>
      </c>
      <c r="AP705" s="31">
        <f>IFERROR(IF(AN705="CIKDITIRO",VLOOKUP(A705,'BR DTG CIKDITIRO'!C:E,3,0),IF(FR_HITUNG_MINMAX!AN705="PESALAKAN",VLOOKUP(FR_HITUNG_MINMAX!A705,'BR DTG ADW'!C:E,3,0),IF(FR_HITUNG_MINMAX!AN705="PACUL",VLOOKUP(FR_HITUNG_MINMAX!A705,'BR DTG PACUL'!C:E,3,0),IF(FR_HITUNG_MINMAX!AN705="TRAYEMAN",VLOOKUP(FR_HITUNG_MINMAX!A705,'BR DTG TRAYEMAN'!C:E,3,0),"?")))),0)</f>
        <v>0</v>
      </c>
      <c r="AQ705" s="31">
        <f>IF(AN705="PACUL",VLOOKUP(A705,'STOK PACUL'!C:H,6,0),IF(FR_HITUNG_MINMAX!AN705="PESALAKAN",VLOOKUP(FR_HITUNG_MINMAX!A705,'STOK PESALAKAN'!C:H,6,0),IF(FR_HITUNG_MINMAX!AN705="CIKDITIRO",VLOOKUP(FR_HITUNG_MINMAX!A705,'STOK CIKDITIRO'!C:H,6,0),IF(FR_HITUNG_MINMAX!AN705="TRAYEMAN",VLOOKUP(FR_HITUNG_MINMAX!A705,'STOK TRAYEMAN'!C:H,6,0),"?"))))</f>
        <v>3</v>
      </c>
      <c r="AR705" s="25">
        <f t="shared" si="34"/>
        <v>3</v>
      </c>
      <c r="AS705" s="25">
        <f t="shared" si="33"/>
        <v>1</v>
      </c>
      <c r="AT705" s="25">
        <f t="shared" si="32"/>
        <v>3</v>
      </c>
    </row>
    <row r="706" spans="1:46" ht="30">
      <c r="A706" s="96" t="s">
        <v>326</v>
      </c>
      <c r="B706" s="96" t="s">
        <v>1105</v>
      </c>
      <c r="C706" s="96" t="s">
        <v>891</v>
      </c>
      <c r="D706" s="96" t="s">
        <v>1365</v>
      </c>
      <c r="E706" s="96" t="s">
        <v>485</v>
      </c>
      <c r="F706" s="97">
        <v>13000</v>
      </c>
      <c r="G706" s="97">
        <v>2</v>
      </c>
      <c r="H706" s="96" t="s">
        <v>30</v>
      </c>
      <c r="I706" s="96" t="s">
        <v>1185</v>
      </c>
      <c r="J706" s="98">
        <v>1</v>
      </c>
      <c r="K706" s="97">
        <v>1</v>
      </c>
      <c r="L706" s="97">
        <v>3</v>
      </c>
      <c r="M706" s="97">
        <v>3</v>
      </c>
      <c r="N706" s="97">
        <v>0</v>
      </c>
      <c r="O706" s="97">
        <v>0</v>
      </c>
      <c r="P706" s="97">
        <v>0</v>
      </c>
      <c r="Q706" s="97">
        <v>0</v>
      </c>
      <c r="R706" s="97">
        <v>0</v>
      </c>
      <c r="S706" s="97">
        <v>0</v>
      </c>
      <c r="T706" s="97">
        <v>0</v>
      </c>
      <c r="U706" s="97">
        <v>1</v>
      </c>
      <c r="V706" s="97">
        <v>1</v>
      </c>
      <c r="W706" s="97">
        <v>1</v>
      </c>
      <c r="X706" s="97">
        <v>3</v>
      </c>
      <c r="Y706" s="97">
        <v>6</v>
      </c>
      <c r="Z706" s="97">
        <v>3</v>
      </c>
      <c r="AA706" s="97">
        <v>0</v>
      </c>
      <c r="AB706" s="97">
        <v>0</v>
      </c>
      <c r="AC706" s="97">
        <v>0</v>
      </c>
      <c r="AD706" s="97">
        <v>0</v>
      </c>
      <c r="AE706" s="97">
        <v>0</v>
      </c>
      <c r="AF706" s="97">
        <v>0</v>
      </c>
      <c r="AG706" s="97">
        <v>1</v>
      </c>
      <c r="AH706" s="97">
        <v>2</v>
      </c>
      <c r="AI706" s="97">
        <v>2</v>
      </c>
      <c r="AJ706" s="97">
        <v>4</v>
      </c>
      <c r="AK706" s="97">
        <v>6</v>
      </c>
      <c r="AL706" s="97">
        <v>3</v>
      </c>
      <c r="AM706" s="97">
        <v>6</v>
      </c>
      <c r="AN706" s="96" t="s">
        <v>487</v>
      </c>
      <c r="AO706" s="97">
        <v>12</v>
      </c>
      <c r="AP706" s="31">
        <f>IFERROR(IF(AN706="CIKDITIRO",VLOOKUP(A706,'BR DTG CIKDITIRO'!C:E,3,0),IF(FR_HITUNG_MINMAX!AN706="PESALAKAN",VLOOKUP(FR_HITUNG_MINMAX!A706,'BR DTG ADW'!C:E,3,0),IF(FR_HITUNG_MINMAX!AN706="PACUL",VLOOKUP(FR_HITUNG_MINMAX!A706,'BR DTG PACUL'!C:E,3,0),IF(FR_HITUNG_MINMAX!AN706="TRAYEMAN",VLOOKUP(FR_HITUNG_MINMAX!A706,'BR DTG TRAYEMAN'!C:E,3,0),"?")))),0)</f>
        <v>0</v>
      </c>
      <c r="AQ706" s="31">
        <f>IF(AN706="PACUL",VLOOKUP(A706,'STOK PACUL'!C:H,6,0),IF(FR_HITUNG_MINMAX!AN706="PESALAKAN",VLOOKUP(FR_HITUNG_MINMAX!A706,'STOK PESALAKAN'!C:H,6,0),IF(FR_HITUNG_MINMAX!AN706="CIKDITIRO",VLOOKUP(FR_HITUNG_MINMAX!A706,'STOK CIKDITIRO'!C:H,6,0),IF(FR_HITUNG_MINMAX!AN706="TRAYEMAN",VLOOKUP(FR_HITUNG_MINMAX!A706,'STOK TRAYEMAN'!C:H,6,0),"?"))))</f>
        <v>12</v>
      </c>
      <c r="AR706" s="25">
        <f t="shared" si="34"/>
        <v>12</v>
      </c>
      <c r="AS706" s="25">
        <f t="shared" si="33"/>
        <v>2</v>
      </c>
      <c r="AT706" s="25">
        <f t="shared" si="32"/>
        <v>4</v>
      </c>
    </row>
    <row r="707" spans="1:46" ht="30">
      <c r="A707" s="96" t="s">
        <v>327</v>
      </c>
      <c r="B707" s="96" t="s">
        <v>1106</v>
      </c>
      <c r="C707" s="96" t="s">
        <v>891</v>
      </c>
      <c r="D707" s="96" t="s">
        <v>1369</v>
      </c>
      <c r="E707" s="96" t="s">
        <v>486</v>
      </c>
      <c r="F707" s="97">
        <v>18000</v>
      </c>
      <c r="G707" s="97">
        <v>2</v>
      </c>
      <c r="H707" s="96" t="s">
        <v>30</v>
      </c>
      <c r="I707" s="96" t="s">
        <v>1185</v>
      </c>
      <c r="J707" s="98" t="s">
        <v>1366</v>
      </c>
      <c r="K707" s="97">
        <v>1</v>
      </c>
      <c r="L707" s="97">
        <v>0</v>
      </c>
      <c r="M707" s="97">
        <v>6</v>
      </c>
      <c r="N707" s="97">
        <v>2</v>
      </c>
      <c r="O707" s="97">
        <v>2</v>
      </c>
      <c r="P707" s="97">
        <v>2</v>
      </c>
      <c r="Q707" s="97">
        <v>5</v>
      </c>
      <c r="R707" s="97">
        <v>1</v>
      </c>
      <c r="S707" s="97">
        <v>4</v>
      </c>
      <c r="T707" s="97">
        <v>3</v>
      </c>
      <c r="U707" s="97">
        <v>1</v>
      </c>
      <c r="V707" s="97">
        <v>4</v>
      </c>
      <c r="W707" s="97">
        <v>1</v>
      </c>
      <c r="X707" s="97">
        <v>6</v>
      </c>
      <c r="Y707" s="97">
        <v>6</v>
      </c>
      <c r="Z707" s="97">
        <v>8</v>
      </c>
      <c r="AA707" s="97">
        <v>4</v>
      </c>
      <c r="AB707" s="97">
        <v>4</v>
      </c>
      <c r="AC707" s="97">
        <v>7</v>
      </c>
      <c r="AD707" s="97">
        <v>6</v>
      </c>
      <c r="AE707" s="97">
        <v>5</v>
      </c>
      <c r="AF707" s="97">
        <v>7</v>
      </c>
      <c r="AG707" s="97">
        <v>5</v>
      </c>
      <c r="AH707" s="97">
        <v>5</v>
      </c>
      <c r="AI707" s="97">
        <v>5</v>
      </c>
      <c r="AJ707" s="97">
        <v>1</v>
      </c>
      <c r="AK707" s="97">
        <v>8</v>
      </c>
      <c r="AL707" s="97">
        <v>6</v>
      </c>
      <c r="AM707" s="97">
        <v>8</v>
      </c>
      <c r="AN707" s="96" t="s">
        <v>487</v>
      </c>
      <c r="AO707" s="97">
        <v>18</v>
      </c>
      <c r="AP707" s="31">
        <f>IFERROR(IF(AN707="CIKDITIRO",VLOOKUP(A707,'BR DTG CIKDITIRO'!C:E,3,0),IF(FR_HITUNG_MINMAX!AN707="PESALAKAN",VLOOKUP(FR_HITUNG_MINMAX!A707,'BR DTG ADW'!C:E,3,0),IF(FR_HITUNG_MINMAX!AN707="PACUL",VLOOKUP(FR_HITUNG_MINMAX!A707,'BR DTG PACUL'!C:E,3,0),IF(FR_HITUNG_MINMAX!AN707="TRAYEMAN",VLOOKUP(FR_HITUNG_MINMAX!A707,'BR DTG TRAYEMAN'!C:E,3,0),"?")))),0)</f>
        <v>0</v>
      </c>
      <c r="AQ707" s="31">
        <f>IF(AN707="PACUL",VLOOKUP(A707,'STOK PACUL'!C:H,6,0),IF(FR_HITUNG_MINMAX!AN707="PESALAKAN",VLOOKUP(FR_HITUNG_MINMAX!A707,'STOK PESALAKAN'!C:H,6,0),IF(FR_HITUNG_MINMAX!AN707="CIKDITIRO",VLOOKUP(FR_HITUNG_MINMAX!A707,'STOK CIKDITIRO'!C:H,6,0),IF(FR_HITUNG_MINMAX!AN707="TRAYEMAN",VLOOKUP(FR_HITUNG_MINMAX!A707,'STOK TRAYEMAN'!C:H,6,0),"?"))))</f>
        <v>18</v>
      </c>
      <c r="AR707" s="25">
        <f t="shared" si="34"/>
        <v>18</v>
      </c>
      <c r="AS707" s="25">
        <f t="shared" si="33"/>
        <v>3</v>
      </c>
      <c r="AT707" s="25">
        <f t="shared" ref="AT707:AT770" si="35">COUNTIF(A:A,A707)</f>
        <v>4</v>
      </c>
    </row>
    <row r="708" spans="1:46" ht="30">
      <c r="A708" s="96" t="s">
        <v>1107</v>
      </c>
      <c r="B708" s="96" t="s">
        <v>1108</v>
      </c>
      <c r="C708" s="96" t="s">
        <v>876</v>
      </c>
      <c r="D708" s="96" t="s">
        <v>1365</v>
      </c>
      <c r="E708" s="96" t="s">
        <v>482</v>
      </c>
      <c r="F708" s="97">
        <v>89500</v>
      </c>
      <c r="G708" s="97">
        <v>1</v>
      </c>
      <c r="H708" s="96" t="s">
        <v>31</v>
      </c>
      <c r="I708" s="96" t="s">
        <v>2</v>
      </c>
      <c r="J708" s="98">
        <v>1</v>
      </c>
      <c r="K708" s="97">
        <v>1</v>
      </c>
      <c r="L708" s="97">
        <v>0</v>
      </c>
      <c r="M708" s="97">
        <v>0</v>
      </c>
      <c r="N708" s="97">
        <v>0</v>
      </c>
      <c r="O708" s="97">
        <v>0</v>
      </c>
      <c r="P708" s="97">
        <v>0</v>
      </c>
      <c r="Q708" s="97">
        <v>0</v>
      </c>
      <c r="R708" s="97">
        <v>1</v>
      </c>
      <c r="S708" s="97">
        <v>0</v>
      </c>
      <c r="T708" s="97">
        <v>0</v>
      </c>
      <c r="U708" s="97">
        <v>0</v>
      </c>
      <c r="V708" s="97">
        <v>0</v>
      </c>
      <c r="W708" s="97">
        <v>0</v>
      </c>
      <c r="X708" s="97">
        <v>1</v>
      </c>
      <c r="Y708" s="97">
        <v>0</v>
      </c>
      <c r="Z708" s="97">
        <v>0</v>
      </c>
      <c r="AA708" s="97">
        <v>0</v>
      </c>
      <c r="AB708" s="97">
        <v>0</v>
      </c>
      <c r="AC708" s="97">
        <v>0</v>
      </c>
      <c r="AD708" s="97">
        <v>1</v>
      </c>
      <c r="AE708" s="97">
        <v>1</v>
      </c>
      <c r="AF708" s="97">
        <v>0</v>
      </c>
      <c r="AG708" s="97">
        <v>0</v>
      </c>
      <c r="AH708" s="97">
        <v>0</v>
      </c>
      <c r="AI708" s="97">
        <v>0</v>
      </c>
      <c r="AJ708" s="97">
        <v>0</v>
      </c>
      <c r="AK708" s="97">
        <v>1</v>
      </c>
      <c r="AL708" s="97">
        <v>0</v>
      </c>
      <c r="AM708" s="97">
        <v>0</v>
      </c>
      <c r="AN708" s="96" t="s">
        <v>487</v>
      </c>
      <c r="AO708" s="97">
        <v>0</v>
      </c>
      <c r="AP708" s="31">
        <f>IFERROR(IF(AN708="CIKDITIRO",VLOOKUP(A708,'BR DTG CIKDITIRO'!C:E,3,0),IF(FR_HITUNG_MINMAX!AN708="PESALAKAN",VLOOKUP(FR_HITUNG_MINMAX!A708,'BR DTG ADW'!C:E,3,0),IF(FR_HITUNG_MINMAX!AN708="PACUL",VLOOKUP(FR_HITUNG_MINMAX!A708,'BR DTG PACUL'!C:E,3,0),IF(FR_HITUNG_MINMAX!AN708="TRAYEMAN",VLOOKUP(FR_HITUNG_MINMAX!A708,'BR DTG TRAYEMAN'!C:E,3,0),"?")))),0)</f>
        <v>0</v>
      </c>
      <c r="AQ708" s="31">
        <f>IF(AN708="PACUL",VLOOKUP(A708,'STOK PACUL'!C:H,6,0),IF(FR_HITUNG_MINMAX!AN708="PESALAKAN",VLOOKUP(FR_HITUNG_MINMAX!A708,'STOK PESALAKAN'!C:H,6,0),IF(FR_HITUNG_MINMAX!AN708="CIKDITIRO",VLOOKUP(FR_HITUNG_MINMAX!A708,'STOK CIKDITIRO'!C:H,6,0),IF(FR_HITUNG_MINMAX!AN708="TRAYEMAN",VLOOKUP(FR_HITUNG_MINMAX!A708,'STOK TRAYEMAN'!C:H,6,0),"?"))))</f>
        <v>0</v>
      </c>
      <c r="AR708" s="25">
        <f t="shared" si="34"/>
        <v>0</v>
      </c>
      <c r="AS708" s="25">
        <f t="shared" si="33"/>
        <v>0</v>
      </c>
      <c r="AT708" s="25">
        <f t="shared" si="35"/>
        <v>3</v>
      </c>
    </row>
    <row r="709" spans="1:46" ht="30">
      <c r="A709" s="96" t="s">
        <v>1109</v>
      </c>
      <c r="B709" s="96" t="s">
        <v>1110</v>
      </c>
      <c r="C709" s="96" t="s">
        <v>876</v>
      </c>
      <c r="D709" s="96" t="s">
        <v>1365</v>
      </c>
      <c r="E709" s="96" t="s">
        <v>482</v>
      </c>
      <c r="F709" s="97">
        <v>73000</v>
      </c>
      <c r="G709" s="97">
        <v>1</v>
      </c>
      <c r="H709" s="96" t="s">
        <v>31</v>
      </c>
      <c r="I709" s="96" t="s">
        <v>2</v>
      </c>
      <c r="J709" s="98">
        <v>1</v>
      </c>
      <c r="K709" s="97">
        <v>1</v>
      </c>
      <c r="L709" s="97">
        <v>0</v>
      </c>
      <c r="M709" s="97">
        <v>0</v>
      </c>
      <c r="N709" s="97">
        <v>0</v>
      </c>
      <c r="O709" s="97">
        <v>0</v>
      </c>
      <c r="P709" s="97">
        <v>0</v>
      </c>
      <c r="Q709" s="97">
        <v>0</v>
      </c>
      <c r="R709" s="97">
        <v>1</v>
      </c>
      <c r="S709" s="97">
        <v>0</v>
      </c>
      <c r="T709" s="97">
        <v>0</v>
      </c>
      <c r="U709" s="97">
        <v>0</v>
      </c>
      <c r="V709" s="97">
        <v>0</v>
      </c>
      <c r="W709" s="97">
        <v>1</v>
      </c>
      <c r="X709" s="97">
        <v>1</v>
      </c>
      <c r="Y709" s="97">
        <v>0</v>
      </c>
      <c r="Z709" s="97">
        <v>0</v>
      </c>
      <c r="AA709" s="97">
        <v>0</v>
      </c>
      <c r="AB709" s="97">
        <v>0</v>
      </c>
      <c r="AC709" s="97">
        <v>0</v>
      </c>
      <c r="AD709" s="97">
        <v>1</v>
      </c>
      <c r="AE709" s="97">
        <v>1</v>
      </c>
      <c r="AF709" s="97">
        <v>0</v>
      </c>
      <c r="AG709" s="97">
        <v>0</v>
      </c>
      <c r="AH709" s="97">
        <v>0</v>
      </c>
      <c r="AI709" s="97">
        <v>1</v>
      </c>
      <c r="AJ709" s="97">
        <v>1</v>
      </c>
      <c r="AK709" s="97">
        <v>1</v>
      </c>
      <c r="AL709" s="97">
        <v>0</v>
      </c>
      <c r="AM709" s="97">
        <v>0</v>
      </c>
      <c r="AN709" s="96" t="s">
        <v>487</v>
      </c>
      <c r="AO709" s="97">
        <v>0</v>
      </c>
      <c r="AP709" s="31">
        <f>IFERROR(IF(AN709="CIKDITIRO",VLOOKUP(A709,'BR DTG CIKDITIRO'!C:E,3,0),IF(FR_HITUNG_MINMAX!AN709="PESALAKAN",VLOOKUP(FR_HITUNG_MINMAX!A709,'BR DTG ADW'!C:E,3,0),IF(FR_HITUNG_MINMAX!AN709="PACUL",VLOOKUP(FR_HITUNG_MINMAX!A709,'BR DTG PACUL'!C:E,3,0),IF(FR_HITUNG_MINMAX!AN709="TRAYEMAN",VLOOKUP(FR_HITUNG_MINMAX!A709,'BR DTG TRAYEMAN'!C:E,3,0),"?")))),0)</f>
        <v>0</v>
      </c>
      <c r="AQ709" s="31">
        <f>IF(AN709="PACUL",VLOOKUP(A709,'STOK PACUL'!C:H,6,0),IF(FR_HITUNG_MINMAX!AN709="PESALAKAN",VLOOKUP(FR_HITUNG_MINMAX!A709,'STOK PESALAKAN'!C:H,6,0),IF(FR_HITUNG_MINMAX!AN709="CIKDITIRO",VLOOKUP(FR_HITUNG_MINMAX!A709,'STOK CIKDITIRO'!C:H,6,0),IF(FR_HITUNG_MINMAX!AN709="TRAYEMAN",VLOOKUP(FR_HITUNG_MINMAX!A709,'STOK TRAYEMAN'!C:H,6,0),"?"))))</f>
        <v>0</v>
      </c>
      <c r="AR709" s="25">
        <f t="shared" si="34"/>
        <v>0</v>
      </c>
      <c r="AS709" s="25">
        <f t="shared" si="33"/>
        <v>0</v>
      </c>
      <c r="AT709" s="25">
        <f t="shared" si="35"/>
        <v>2</v>
      </c>
    </row>
    <row r="710" spans="1:46" ht="30">
      <c r="A710" s="96" t="s">
        <v>328</v>
      </c>
      <c r="B710" s="96" t="s">
        <v>1111</v>
      </c>
      <c r="C710" s="96" t="s">
        <v>881</v>
      </c>
      <c r="D710" s="96" t="s">
        <v>1365</v>
      </c>
      <c r="E710" s="96" t="s">
        <v>484</v>
      </c>
      <c r="F710" s="97">
        <v>41000</v>
      </c>
      <c r="G710" s="97">
        <v>1</v>
      </c>
      <c r="H710" s="96" t="s">
        <v>30</v>
      </c>
      <c r="I710" s="96" t="s">
        <v>2</v>
      </c>
      <c r="J710" s="98">
        <v>1</v>
      </c>
      <c r="K710" s="97">
        <v>1</v>
      </c>
      <c r="L710" s="97">
        <v>0</v>
      </c>
      <c r="M710" s="97">
        <v>0</v>
      </c>
      <c r="N710" s="97">
        <v>0</v>
      </c>
      <c r="O710" s="97">
        <v>1</v>
      </c>
      <c r="P710" s="97">
        <v>0</v>
      </c>
      <c r="Q710" s="97">
        <v>1</v>
      </c>
      <c r="R710" s="97">
        <v>0</v>
      </c>
      <c r="S710" s="97">
        <v>0</v>
      </c>
      <c r="T710" s="97">
        <v>1</v>
      </c>
      <c r="U710" s="97">
        <v>1</v>
      </c>
      <c r="V710" s="97">
        <v>1</v>
      </c>
      <c r="W710" s="97">
        <v>0</v>
      </c>
      <c r="X710" s="97">
        <v>1</v>
      </c>
      <c r="Y710" s="97">
        <v>0</v>
      </c>
      <c r="Z710" s="97">
        <v>0</v>
      </c>
      <c r="AA710" s="97">
        <v>1</v>
      </c>
      <c r="AB710" s="97">
        <v>1</v>
      </c>
      <c r="AC710" s="97">
        <v>1</v>
      </c>
      <c r="AD710" s="97">
        <v>1</v>
      </c>
      <c r="AE710" s="97">
        <v>0</v>
      </c>
      <c r="AF710" s="97">
        <v>1</v>
      </c>
      <c r="AG710" s="97">
        <v>1</v>
      </c>
      <c r="AH710" s="97">
        <v>2</v>
      </c>
      <c r="AI710" s="97">
        <v>1</v>
      </c>
      <c r="AJ710" s="97">
        <v>0</v>
      </c>
      <c r="AK710" s="97">
        <v>2</v>
      </c>
      <c r="AL710" s="97">
        <v>1</v>
      </c>
      <c r="AM710" s="97">
        <v>2</v>
      </c>
      <c r="AN710" s="96" t="s">
        <v>487</v>
      </c>
      <c r="AO710" s="97">
        <v>8</v>
      </c>
      <c r="AP710" s="31">
        <f>IFERROR(IF(AN710="CIKDITIRO",VLOOKUP(A710,'BR DTG CIKDITIRO'!C:E,3,0),IF(FR_HITUNG_MINMAX!AN710="PESALAKAN",VLOOKUP(FR_HITUNG_MINMAX!A710,'BR DTG ADW'!C:E,3,0),IF(FR_HITUNG_MINMAX!AN710="PACUL",VLOOKUP(FR_HITUNG_MINMAX!A710,'BR DTG PACUL'!C:E,3,0),IF(FR_HITUNG_MINMAX!AN710="TRAYEMAN",VLOOKUP(FR_HITUNG_MINMAX!A710,'BR DTG TRAYEMAN'!C:E,3,0),"?")))),0)</f>
        <v>0</v>
      </c>
      <c r="AQ710" s="31">
        <f>IF(AN710="PACUL",VLOOKUP(A710,'STOK PACUL'!C:H,6,0),IF(FR_HITUNG_MINMAX!AN710="PESALAKAN",VLOOKUP(FR_HITUNG_MINMAX!A710,'STOK PESALAKAN'!C:H,6,0),IF(FR_HITUNG_MINMAX!AN710="CIKDITIRO",VLOOKUP(FR_HITUNG_MINMAX!A710,'STOK CIKDITIRO'!C:H,6,0),IF(FR_HITUNG_MINMAX!AN710="TRAYEMAN",VLOOKUP(FR_HITUNG_MINMAX!A710,'STOK TRAYEMAN'!C:H,6,0),"?"))))</f>
        <v>8</v>
      </c>
      <c r="AR710" s="25">
        <f t="shared" si="34"/>
        <v>8</v>
      </c>
      <c r="AS710" s="25">
        <f t="shared" si="33"/>
        <v>1</v>
      </c>
      <c r="AT710" s="25">
        <f t="shared" si="35"/>
        <v>3</v>
      </c>
    </row>
    <row r="711" spans="1:46" ht="30">
      <c r="A711" s="96" t="s">
        <v>329</v>
      </c>
      <c r="B711" s="96" t="s">
        <v>1113</v>
      </c>
      <c r="C711" s="96" t="s">
        <v>881</v>
      </c>
      <c r="D711" s="96" t="s">
        <v>1365</v>
      </c>
      <c r="E711" s="96" t="s">
        <v>482</v>
      </c>
      <c r="F711" s="97">
        <v>48250</v>
      </c>
      <c r="G711" s="97">
        <v>1</v>
      </c>
      <c r="H711" s="96" t="s">
        <v>30</v>
      </c>
      <c r="I711" s="96" t="s">
        <v>2</v>
      </c>
      <c r="J711" s="98">
        <v>1</v>
      </c>
      <c r="K711" s="97">
        <v>1</v>
      </c>
      <c r="L711" s="97">
        <v>0</v>
      </c>
      <c r="M711" s="97">
        <v>0</v>
      </c>
      <c r="N711" s="97">
        <v>0</v>
      </c>
      <c r="O711" s="97">
        <v>0</v>
      </c>
      <c r="P711" s="97">
        <v>0</v>
      </c>
      <c r="Q711" s="97">
        <v>0</v>
      </c>
      <c r="R711" s="97">
        <v>2</v>
      </c>
      <c r="S711" s="97">
        <v>1</v>
      </c>
      <c r="T711" s="97">
        <v>0</v>
      </c>
      <c r="U711" s="97">
        <v>0</v>
      </c>
      <c r="V711" s="97">
        <v>0</v>
      </c>
      <c r="W711" s="97">
        <v>0</v>
      </c>
      <c r="X711" s="97">
        <v>2</v>
      </c>
      <c r="Y711" s="97">
        <v>0</v>
      </c>
      <c r="Z711" s="97">
        <v>0</v>
      </c>
      <c r="AA711" s="97">
        <v>0</v>
      </c>
      <c r="AB711" s="97">
        <v>0</v>
      </c>
      <c r="AC711" s="97">
        <v>0</v>
      </c>
      <c r="AD711" s="97">
        <v>2</v>
      </c>
      <c r="AE711" s="97">
        <v>3</v>
      </c>
      <c r="AF711" s="97">
        <v>1</v>
      </c>
      <c r="AG711" s="97">
        <v>1</v>
      </c>
      <c r="AH711" s="97">
        <v>0</v>
      </c>
      <c r="AI711" s="97">
        <v>0</v>
      </c>
      <c r="AJ711" s="97">
        <v>0</v>
      </c>
      <c r="AK711" s="97">
        <v>3</v>
      </c>
      <c r="AL711" s="97">
        <v>2</v>
      </c>
      <c r="AM711" s="97">
        <v>3</v>
      </c>
      <c r="AN711" s="96" t="s">
        <v>487</v>
      </c>
      <c r="AO711" s="97">
        <v>2</v>
      </c>
      <c r="AP711" s="31">
        <f>IFERROR(IF(AN711="CIKDITIRO",VLOOKUP(A711,'BR DTG CIKDITIRO'!C:E,3,0),IF(FR_HITUNG_MINMAX!AN711="PESALAKAN",VLOOKUP(FR_HITUNG_MINMAX!A711,'BR DTG ADW'!C:E,3,0),IF(FR_HITUNG_MINMAX!AN711="PACUL",VLOOKUP(FR_HITUNG_MINMAX!A711,'BR DTG PACUL'!C:E,3,0),IF(FR_HITUNG_MINMAX!AN711="TRAYEMAN",VLOOKUP(FR_HITUNG_MINMAX!A711,'BR DTG TRAYEMAN'!C:E,3,0),"?")))),0)</f>
        <v>0</v>
      </c>
      <c r="AQ711" s="31">
        <f>IF(AN711="PACUL",VLOOKUP(A711,'STOK PACUL'!C:H,6,0),IF(FR_HITUNG_MINMAX!AN711="PESALAKAN",VLOOKUP(FR_HITUNG_MINMAX!A711,'STOK PESALAKAN'!C:H,6,0),IF(FR_HITUNG_MINMAX!AN711="CIKDITIRO",VLOOKUP(FR_HITUNG_MINMAX!A711,'STOK CIKDITIRO'!C:H,6,0),IF(FR_HITUNG_MINMAX!AN711="TRAYEMAN",VLOOKUP(FR_HITUNG_MINMAX!A711,'STOK TRAYEMAN'!C:H,6,0),"?"))))</f>
        <v>2</v>
      </c>
      <c r="AR711" s="25">
        <f t="shared" si="34"/>
        <v>2</v>
      </c>
      <c r="AS711" s="25">
        <f t="shared" si="33"/>
        <v>1</v>
      </c>
      <c r="AT711" s="25">
        <f t="shared" si="35"/>
        <v>3</v>
      </c>
    </row>
    <row r="712" spans="1:46" ht="30">
      <c r="A712" s="96" t="s">
        <v>330</v>
      </c>
      <c r="B712" s="96" t="s">
        <v>1112</v>
      </c>
      <c r="C712" s="96" t="s">
        <v>881</v>
      </c>
      <c r="D712" s="96" t="s">
        <v>1365</v>
      </c>
      <c r="E712" s="96" t="s">
        <v>485</v>
      </c>
      <c r="F712" s="97">
        <v>31000</v>
      </c>
      <c r="G712" s="97">
        <v>1</v>
      </c>
      <c r="H712" s="96" t="s">
        <v>30</v>
      </c>
      <c r="I712" s="96" t="s">
        <v>2</v>
      </c>
      <c r="J712" s="98" t="s">
        <v>1366</v>
      </c>
      <c r="K712" s="97">
        <v>1</v>
      </c>
      <c r="L712" s="97">
        <v>0</v>
      </c>
      <c r="M712" s="97">
        <v>1</v>
      </c>
      <c r="N712" s="97">
        <v>0</v>
      </c>
      <c r="O712" s="97">
        <v>0</v>
      </c>
      <c r="P712" s="97">
        <v>0</v>
      </c>
      <c r="Q712" s="97">
        <v>1</v>
      </c>
      <c r="R712" s="97">
        <v>0</v>
      </c>
      <c r="S712" s="97">
        <v>1</v>
      </c>
      <c r="T712" s="97">
        <v>1</v>
      </c>
      <c r="U712" s="97">
        <v>1</v>
      </c>
      <c r="V712" s="97">
        <v>1</v>
      </c>
      <c r="W712" s="97">
        <v>1</v>
      </c>
      <c r="X712" s="97">
        <v>1</v>
      </c>
      <c r="Y712" s="97">
        <v>1</v>
      </c>
      <c r="Z712" s="97">
        <v>1</v>
      </c>
      <c r="AA712" s="97">
        <v>0</v>
      </c>
      <c r="AB712" s="97">
        <v>0</v>
      </c>
      <c r="AC712" s="97">
        <v>1</v>
      </c>
      <c r="AD712" s="97">
        <v>1</v>
      </c>
      <c r="AE712" s="97">
        <v>1</v>
      </c>
      <c r="AF712" s="97">
        <v>2</v>
      </c>
      <c r="AG712" s="97">
        <v>2</v>
      </c>
      <c r="AH712" s="97">
        <v>2</v>
      </c>
      <c r="AI712" s="97">
        <v>2</v>
      </c>
      <c r="AJ712" s="97">
        <v>1</v>
      </c>
      <c r="AK712" s="97">
        <v>2</v>
      </c>
      <c r="AL712" s="97">
        <v>1</v>
      </c>
      <c r="AM712" s="97">
        <v>2</v>
      </c>
      <c r="AN712" s="96" t="s">
        <v>487</v>
      </c>
      <c r="AO712" s="97">
        <v>1</v>
      </c>
      <c r="AP712" s="31">
        <f>IFERROR(IF(AN712="CIKDITIRO",VLOOKUP(A712,'BR DTG CIKDITIRO'!C:E,3,0),IF(FR_HITUNG_MINMAX!AN712="PESALAKAN",VLOOKUP(FR_HITUNG_MINMAX!A712,'BR DTG ADW'!C:E,3,0),IF(FR_HITUNG_MINMAX!AN712="PACUL",VLOOKUP(FR_HITUNG_MINMAX!A712,'BR DTG PACUL'!C:E,3,0),IF(FR_HITUNG_MINMAX!AN712="TRAYEMAN",VLOOKUP(FR_HITUNG_MINMAX!A712,'BR DTG TRAYEMAN'!C:E,3,0),"?")))),0)</f>
        <v>0</v>
      </c>
      <c r="AQ712" s="31">
        <f>IF(AN712="PACUL",VLOOKUP(A712,'STOK PACUL'!C:H,6,0),IF(FR_HITUNG_MINMAX!AN712="PESALAKAN",VLOOKUP(FR_HITUNG_MINMAX!A712,'STOK PESALAKAN'!C:H,6,0),IF(FR_HITUNG_MINMAX!AN712="CIKDITIRO",VLOOKUP(FR_HITUNG_MINMAX!A712,'STOK CIKDITIRO'!C:H,6,0),IF(FR_HITUNG_MINMAX!AN712="TRAYEMAN",VLOOKUP(FR_HITUNG_MINMAX!A712,'STOK TRAYEMAN'!C:H,6,0),"?"))))</f>
        <v>1</v>
      </c>
      <c r="AR712" s="25">
        <f t="shared" si="34"/>
        <v>1</v>
      </c>
      <c r="AS712" s="25">
        <f t="shared" si="33"/>
        <v>1</v>
      </c>
      <c r="AT712" s="25">
        <f t="shared" si="35"/>
        <v>4</v>
      </c>
    </row>
    <row r="713" spans="1:46" ht="30">
      <c r="A713" s="96" t="s">
        <v>1702</v>
      </c>
      <c r="B713" s="96" t="s">
        <v>1114</v>
      </c>
      <c r="C713" s="96" t="s">
        <v>881</v>
      </c>
      <c r="D713" s="96" t="s">
        <v>1365</v>
      </c>
      <c r="E713" s="96" t="s">
        <v>484</v>
      </c>
      <c r="F713" s="97">
        <v>26000</v>
      </c>
      <c r="G713" s="97">
        <v>1</v>
      </c>
      <c r="H713" s="96" t="s">
        <v>1185</v>
      </c>
      <c r="I713" s="96" t="s">
        <v>1185</v>
      </c>
      <c r="J713" s="98">
        <v>1</v>
      </c>
      <c r="K713" s="97">
        <v>1</v>
      </c>
      <c r="L713" s="97">
        <v>0</v>
      </c>
      <c r="M713" s="97">
        <v>1</v>
      </c>
      <c r="N713" s="97">
        <v>0</v>
      </c>
      <c r="O713" s="97">
        <v>0</v>
      </c>
      <c r="P713" s="97">
        <v>0</v>
      </c>
      <c r="Q713" s="97">
        <v>1</v>
      </c>
      <c r="R713" s="97">
        <v>0</v>
      </c>
      <c r="S713" s="97">
        <v>1</v>
      </c>
      <c r="T713" s="97">
        <v>0</v>
      </c>
      <c r="U713" s="97">
        <v>0</v>
      </c>
      <c r="V713" s="97">
        <v>1</v>
      </c>
      <c r="W713" s="97">
        <v>1</v>
      </c>
      <c r="X713" s="97">
        <v>1</v>
      </c>
      <c r="Y713" s="97">
        <v>1</v>
      </c>
      <c r="Z713" s="97">
        <v>1</v>
      </c>
      <c r="AA713" s="97">
        <v>0</v>
      </c>
      <c r="AB713" s="97">
        <v>0</v>
      </c>
      <c r="AC713" s="97">
        <v>1</v>
      </c>
      <c r="AD713" s="97">
        <v>1</v>
      </c>
      <c r="AE713" s="97">
        <v>1</v>
      </c>
      <c r="AF713" s="97">
        <v>1</v>
      </c>
      <c r="AG713" s="97">
        <v>1</v>
      </c>
      <c r="AH713" s="97">
        <v>1</v>
      </c>
      <c r="AI713" s="97">
        <v>2</v>
      </c>
      <c r="AJ713" s="97">
        <v>1</v>
      </c>
      <c r="AK713" s="97">
        <v>2</v>
      </c>
      <c r="AL713" s="97">
        <v>1</v>
      </c>
      <c r="AM713" s="97">
        <v>2</v>
      </c>
      <c r="AN713" s="96" t="s">
        <v>487</v>
      </c>
      <c r="AO713" s="97">
        <v>0</v>
      </c>
      <c r="AP713" s="31">
        <f>IFERROR(IF(AN713="CIKDITIRO",VLOOKUP(A713,'BR DTG CIKDITIRO'!C:E,3,0),IF(FR_HITUNG_MINMAX!AN713="PESALAKAN",VLOOKUP(FR_HITUNG_MINMAX!A713,'BR DTG ADW'!C:E,3,0),IF(FR_HITUNG_MINMAX!AN713="PACUL",VLOOKUP(FR_HITUNG_MINMAX!A713,'BR DTG PACUL'!C:E,3,0),IF(FR_HITUNG_MINMAX!AN713="TRAYEMAN",VLOOKUP(FR_HITUNG_MINMAX!A713,'BR DTG TRAYEMAN'!C:E,3,0),"?")))),0)</f>
        <v>0</v>
      </c>
      <c r="AQ713" s="31">
        <f>IF(AN713="PACUL",VLOOKUP(A713,'STOK PACUL'!C:H,6,0),IF(FR_HITUNG_MINMAX!AN713="PESALAKAN",VLOOKUP(FR_HITUNG_MINMAX!A713,'STOK PESALAKAN'!C:H,6,0),IF(FR_HITUNG_MINMAX!AN713="CIKDITIRO",VLOOKUP(FR_HITUNG_MINMAX!A713,'STOK CIKDITIRO'!C:H,6,0),IF(FR_HITUNG_MINMAX!AN713="TRAYEMAN",VLOOKUP(FR_HITUNG_MINMAX!A713,'STOK TRAYEMAN'!C:H,6,0),"?"))))</f>
        <v>0</v>
      </c>
      <c r="AR713" s="25">
        <f t="shared" si="34"/>
        <v>0</v>
      </c>
      <c r="AS713" s="25">
        <f t="shared" si="33"/>
        <v>1</v>
      </c>
      <c r="AT713" s="25">
        <f t="shared" si="35"/>
        <v>4</v>
      </c>
    </row>
    <row r="714" spans="1:46" ht="30">
      <c r="A714" s="96" t="s">
        <v>331</v>
      </c>
      <c r="B714" s="96" t="s">
        <v>1114</v>
      </c>
      <c r="C714" s="96" t="s">
        <v>881</v>
      </c>
      <c r="D714" s="96" t="s">
        <v>1365</v>
      </c>
      <c r="E714" s="96" t="s">
        <v>482</v>
      </c>
      <c r="F714" s="97">
        <v>46000</v>
      </c>
      <c r="G714" s="97">
        <v>1</v>
      </c>
      <c r="H714" s="96" t="s">
        <v>30</v>
      </c>
      <c r="I714" s="96" t="s">
        <v>2</v>
      </c>
      <c r="J714" s="98">
        <v>1</v>
      </c>
      <c r="K714" s="97">
        <v>1</v>
      </c>
      <c r="L714" s="97">
        <v>0</v>
      </c>
      <c r="M714" s="97">
        <v>0</v>
      </c>
      <c r="N714" s="97">
        <v>0</v>
      </c>
      <c r="O714" s="97">
        <v>0</v>
      </c>
      <c r="P714" s="97">
        <v>0</v>
      </c>
      <c r="Q714" s="97">
        <v>0</v>
      </c>
      <c r="R714" s="97">
        <v>0</v>
      </c>
      <c r="S714" s="97">
        <v>0</v>
      </c>
      <c r="T714" s="97">
        <v>1</v>
      </c>
      <c r="U714" s="97">
        <v>1</v>
      </c>
      <c r="V714" s="97">
        <v>0</v>
      </c>
      <c r="W714" s="97">
        <v>1</v>
      </c>
      <c r="X714" s="97">
        <v>1</v>
      </c>
      <c r="Y714" s="97">
        <v>0</v>
      </c>
      <c r="Z714" s="97">
        <v>0</v>
      </c>
      <c r="AA714" s="97">
        <v>0</v>
      </c>
      <c r="AB714" s="97">
        <v>0</v>
      </c>
      <c r="AC714" s="97">
        <v>0</v>
      </c>
      <c r="AD714" s="97">
        <v>0</v>
      </c>
      <c r="AE714" s="97">
        <v>0</v>
      </c>
      <c r="AF714" s="97">
        <v>1</v>
      </c>
      <c r="AG714" s="97">
        <v>1</v>
      </c>
      <c r="AH714" s="97">
        <v>1</v>
      </c>
      <c r="AI714" s="97">
        <v>1</v>
      </c>
      <c r="AJ714" s="97">
        <v>1</v>
      </c>
      <c r="AK714" s="97">
        <v>1</v>
      </c>
      <c r="AL714" s="97">
        <v>1</v>
      </c>
      <c r="AM714" s="97">
        <v>1</v>
      </c>
      <c r="AN714" s="96" t="s">
        <v>487</v>
      </c>
      <c r="AO714" s="97">
        <v>0</v>
      </c>
      <c r="AP714" s="31">
        <f>IFERROR(IF(AN714="CIKDITIRO",VLOOKUP(A714,'BR DTG CIKDITIRO'!C:E,3,0),IF(FR_HITUNG_MINMAX!AN714="PESALAKAN",VLOOKUP(FR_HITUNG_MINMAX!A714,'BR DTG ADW'!C:E,3,0),IF(FR_HITUNG_MINMAX!AN714="PACUL",VLOOKUP(FR_HITUNG_MINMAX!A714,'BR DTG PACUL'!C:E,3,0),IF(FR_HITUNG_MINMAX!AN714="TRAYEMAN",VLOOKUP(FR_HITUNG_MINMAX!A714,'BR DTG TRAYEMAN'!C:E,3,0),"?")))),0)</f>
        <v>0</v>
      </c>
      <c r="AQ714" s="31">
        <f>IF(AN714="PACUL",VLOOKUP(A714,'STOK PACUL'!C:H,6,0),IF(FR_HITUNG_MINMAX!AN714="PESALAKAN",VLOOKUP(FR_HITUNG_MINMAX!A714,'STOK PESALAKAN'!C:H,6,0),IF(FR_HITUNG_MINMAX!AN714="CIKDITIRO",VLOOKUP(FR_HITUNG_MINMAX!A714,'STOK CIKDITIRO'!C:H,6,0),IF(FR_HITUNG_MINMAX!AN714="TRAYEMAN",VLOOKUP(FR_HITUNG_MINMAX!A714,'STOK TRAYEMAN'!C:H,6,0),"?"))))</f>
        <v>0</v>
      </c>
      <c r="AR714" s="25">
        <f t="shared" si="34"/>
        <v>0</v>
      </c>
      <c r="AS714" s="25">
        <f t="shared" si="33"/>
        <v>1</v>
      </c>
      <c r="AT714" s="25">
        <f t="shared" si="35"/>
        <v>3</v>
      </c>
    </row>
    <row r="715" spans="1:46" ht="30">
      <c r="A715" s="96" t="s">
        <v>332</v>
      </c>
      <c r="B715" s="96" t="s">
        <v>1115</v>
      </c>
      <c r="C715" s="96" t="s">
        <v>898</v>
      </c>
      <c r="D715" s="96" t="s">
        <v>1365</v>
      </c>
      <c r="E715" s="96" t="s">
        <v>482</v>
      </c>
      <c r="F715" s="97">
        <v>12000</v>
      </c>
      <c r="G715" s="97">
        <v>1</v>
      </c>
      <c r="H715" s="96" t="s">
        <v>30</v>
      </c>
      <c r="I715" s="96" t="s">
        <v>2</v>
      </c>
      <c r="J715" s="98" t="s">
        <v>1366</v>
      </c>
      <c r="K715" s="97">
        <v>1</v>
      </c>
      <c r="L715" s="97">
        <v>0</v>
      </c>
      <c r="M715" s="97">
        <v>0</v>
      </c>
      <c r="N715" s="97">
        <v>0</v>
      </c>
      <c r="O715" s="97">
        <v>0</v>
      </c>
      <c r="P715" s="97">
        <v>0</v>
      </c>
      <c r="Q715" s="97">
        <v>0</v>
      </c>
      <c r="R715" s="97">
        <v>0</v>
      </c>
      <c r="S715" s="97">
        <v>0</v>
      </c>
      <c r="T715" s="97">
        <v>0</v>
      </c>
      <c r="U715" s="97">
        <v>0</v>
      </c>
      <c r="V715" s="97">
        <v>0</v>
      </c>
      <c r="W715" s="97">
        <v>1</v>
      </c>
      <c r="X715" s="97">
        <v>1</v>
      </c>
      <c r="Y715" s="97">
        <v>0</v>
      </c>
      <c r="Z715" s="97">
        <v>0</v>
      </c>
      <c r="AA715" s="97">
        <v>0</v>
      </c>
      <c r="AB715" s="97">
        <v>0</v>
      </c>
      <c r="AC715" s="97">
        <v>0</v>
      </c>
      <c r="AD715" s="97">
        <v>0</v>
      </c>
      <c r="AE715" s="97">
        <v>0</v>
      </c>
      <c r="AF715" s="97">
        <v>0</v>
      </c>
      <c r="AG715" s="97">
        <v>0</v>
      </c>
      <c r="AH715" s="97">
        <v>0</v>
      </c>
      <c r="AI715" s="97">
        <v>1</v>
      </c>
      <c r="AJ715" s="97">
        <v>1</v>
      </c>
      <c r="AK715" s="97">
        <v>1</v>
      </c>
      <c r="AL715" s="97">
        <v>1</v>
      </c>
      <c r="AM715" s="97">
        <v>2</v>
      </c>
      <c r="AN715" s="96" t="s">
        <v>487</v>
      </c>
      <c r="AO715" s="97">
        <v>0</v>
      </c>
      <c r="AP715" s="31">
        <f>IFERROR(IF(AN715="CIKDITIRO",VLOOKUP(A715,'BR DTG CIKDITIRO'!C:E,3,0),IF(FR_HITUNG_MINMAX!AN715="PESALAKAN",VLOOKUP(FR_HITUNG_MINMAX!A715,'BR DTG ADW'!C:E,3,0),IF(FR_HITUNG_MINMAX!AN715="PACUL",VLOOKUP(FR_HITUNG_MINMAX!A715,'BR DTG PACUL'!C:E,3,0),IF(FR_HITUNG_MINMAX!AN715="TRAYEMAN",VLOOKUP(FR_HITUNG_MINMAX!A715,'BR DTG TRAYEMAN'!C:E,3,0),"?")))),0)</f>
        <v>0</v>
      </c>
      <c r="AQ715" s="31">
        <f>IF(AN715="PACUL",VLOOKUP(A715,'STOK PACUL'!C:H,6,0),IF(FR_HITUNG_MINMAX!AN715="PESALAKAN",VLOOKUP(FR_HITUNG_MINMAX!A715,'STOK PESALAKAN'!C:H,6,0),IF(FR_HITUNG_MINMAX!AN715="CIKDITIRO",VLOOKUP(FR_HITUNG_MINMAX!A715,'STOK CIKDITIRO'!C:H,6,0),IF(FR_HITUNG_MINMAX!AN715="TRAYEMAN",VLOOKUP(FR_HITUNG_MINMAX!A715,'STOK TRAYEMAN'!C:H,6,0),"?"))))</f>
        <v>0</v>
      </c>
      <c r="AR715" s="25">
        <f t="shared" si="34"/>
        <v>0</v>
      </c>
      <c r="AS715" s="25">
        <f t="shared" si="33"/>
        <v>1</v>
      </c>
      <c r="AT715" s="25">
        <f t="shared" si="35"/>
        <v>2</v>
      </c>
    </row>
    <row r="716" spans="1:46" ht="30">
      <c r="A716" s="96" t="s">
        <v>333</v>
      </c>
      <c r="B716" s="96" t="s">
        <v>1704</v>
      </c>
      <c r="C716" s="96" t="s">
        <v>898</v>
      </c>
      <c r="D716" s="96" t="s">
        <v>1365</v>
      </c>
      <c r="E716" s="96" t="s">
        <v>482</v>
      </c>
      <c r="F716" s="97">
        <v>10000</v>
      </c>
      <c r="G716" s="97">
        <v>1</v>
      </c>
      <c r="H716" s="96" t="s">
        <v>30</v>
      </c>
      <c r="I716" s="96" t="s">
        <v>1185</v>
      </c>
      <c r="J716" s="98" t="s">
        <v>1366</v>
      </c>
      <c r="K716" s="97">
        <v>1</v>
      </c>
      <c r="L716" s="97">
        <v>0</v>
      </c>
      <c r="M716" s="97">
        <v>0</v>
      </c>
      <c r="N716" s="97">
        <v>0</v>
      </c>
      <c r="O716" s="97">
        <v>0</v>
      </c>
      <c r="P716" s="97">
        <v>0</v>
      </c>
      <c r="Q716" s="97">
        <v>0</v>
      </c>
      <c r="R716" s="97">
        <v>0</v>
      </c>
      <c r="S716" s="97">
        <v>0</v>
      </c>
      <c r="T716" s="97">
        <v>0</v>
      </c>
      <c r="U716" s="97">
        <v>0</v>
      </c>
      <c r="V716" s="97">
        <v>0</v>
      </c>
      <c r="W716" s="97">
        <v>1</v>
      </c>
      <c r="X716" s="97">
        <v>1</v>
      </c>
      <c r="Y716" s="97">
        <v>0</v>
      </c>
      <c r="Z716" s="97">
        <v>0</v>
      </c>
      <c r="AA716" s="97">
        <v>0</v>
      </c>
      <c r="AB716" s="97">
        <v>0</v>
      </c>
      <c r="AC716" s="97">
        <v>0</v>
      </c>
      <c r="AD716" s="97">
        <v>0</v>
      </c>
      <c r="AE716" s="97">
        <v>0</v>
      </c>
      <c r="AF716" s="97">
        <v>0</v>
      </c>
      <c r="AG716" s="97">
        <v>0</v>
      </c>
      <c r="AH716" s="97">
        <v>0</v>
      </c>
      <c r="AI716" s="97">
        <v>1</v>
      </c>
      <c r="AJ716" s="97">
        <v>1</v>
      </c>
      <c r="AK716" s="97">
        <v>1</v>
      </c>
      <c r="AL716" s="97">
        <v>1</v>
      </c>
      <c r="AM716" s="97">
        <v>2</v>
      </c>
      <c r="AN716" s="96" t="s">
        <v>487</v>
      </c>
      <c r="AO716" s="97">
        <v>2</v>
      </c>
      <c r="AP716" s="31">
        <f>IFERROR(IF(AN716="CIKDITIRO",VLOOKUP(A716,'BR DTG CIKDITIRO'!C:E,3,0),IF(FR_HITUNG_MINMAX!AN716="PESALAKAN",VLOOKUP(FR_HITUNG_MINMAX!A716,'BR DTG ADW'!C:E,3,0),IF(FR_HITUNG_MINMAX!AN716="PACUL",VLOOKUP(FR_HITUNG_MINMAX!A716,'BR DTG PACUL'!C:E,3,0),IF(FR_HITUNG_MINMAX!AN716="TRAYEMAN",VLOOKUP(FR_HITUNG_MINMAX!A716,'BR DTG TRAYEMAN'!C:E,3,0),"?")))),0)</f>
        <v>0</v>
      </c>
      <c r="AQ716" s="31">
        <f>IF(AN716="PACUL",VLOOKUP(A716,'STOK PACUL'!C:H,6,0),IF(FR_HITUNG_MINMAX!AN716="PESALAKAN",VLOOKUP(FR_HITUNG_MINMAX!A716,'STOK PESALAKAN'!C:H,6,0),IF(FR_HITUNG_MINMAX!AN716="CIKDITIRO",VLOOKUP(FR_HITUNG_MINMAX!A716,'STOK CIKDITIRO'!C:H,6,0),IF(FR_HITUNG_MINMAX!AN716="TRAYEMAN",VLOOKUP(FR_HITUNG_MINMAX!A716,'STOK TRAYEMAN'!C:H,6,0),"?"))))</f>
        <v>2</v>
      </c>
      <c r="AR716" s="25">
        <f t="shared" si="34"/>
        <v>2</v>
      </c>
      <c r="AS716" s="25">
        <f t="shared" si="33"/>
        <v>1</v>
      </c>
      <c r="AT716" s="25">
        <f t="shared" si="35"/>
        <v>2</v>
      </c>
    </row>
    <row r="717" spans="1:46" ht="30">
      <c r="A717" s="96" t="s">
        <v>335</v>
      </c>
      <c r="B717" s="96" t="s">
        <v>1117</v>
      </c>
      <c r="C717" s="96" t="s">
        <v>898</v>
      </c>
      <c r="D717" s="96" t="s">
        <v>1365</v>
      </c>
      <c r="E717" s="96" t="s">
        <v>482</v>
      </c>
      <c r="F717" s="97">
        <v>13250</v>
      </c>
      <c r="G717" s="97">
        <v>1</v>
      </c>
      <c r="H717" s="96" t="s">
        <v>30</v>
      </c>
      <c r="I717" s="96" t="s">
        <v>2</v>
      </c>
      <c r="J717" s="98">
        <v>1</v>
      </c>
      <c r="K717" s="97">
        <v>1</v>
      </c>
      <c r="L717" s="97">
        <v>0</v>
      </c>
      <c r="M717" s="97">
        <v>0</v>
      </c>
      <c r="N717" s="97">
        <v>0</v>
      </c>
      <c r="O717" s="97">
        <v>0</v>
      </c>
      <c r="P717" s="97">
        <v>0</v>
      </c>
      <c r="Q717" s="97">
        <v>0</v>
      </c>
      <c r="R717" s="97">
        <v>1</v>
      </c>
      <c r="S717" s="97">
        <v>0</v>
      </c>
      <c r="T717" s="97">
        <v>0</v>
      </c>
      <c r="U717" s="97">
        <v>0</v>
      </c>
      <c r="V717" s="97">
        <v>0</v>
      </c>
      <c r="W717" s="97">
        <v>1</v>
      </c>
      <c r="X717" s="97">
        <v>1</v>
      </c>
      <c r="Y717" s="97">
        <v>0</v>
      </c>
      <c r="Z717" s="97">
        <v>0</v>
      </c>
      <c r="AA717" s="97">
        <v>0</v>
      </c>
      <c r="AB717" s="97">
        <v>0</v>
      </c>
      <c r="AC717" s="97">
        <v>0</v>
      </c>
      <c r="AD717" s="97">
        <v>1</v>
      </c>
      <c r="AE717" s="97">
        <v>1</v>
      </c>
      <c r="AF717" s="97">
        <v>0</v>
      </c>
      <c r="AG717" s="97">
        <v>0</v>
      </c>
      <c r="AH717" s="97">
        <v>0</v>
      </c>
      <c r="AI717" s="97">
        <v>1</v>
      </c>
      <c r="AJ717" s="97">
        <v>1</v>
      </c>
      <c r="AK717" s="97">
        <v>1</v>
      </c>
      <c r="AL717" s="97">
        <v>1</v>
      </c>
      <c r="AM717" s="97">
        <v>2</v>
      </c>
      <c r="AN717" s="96" t="s">
        <v>487</v>
      </c>
      <c r="AO717" s="97">
        <v>1</v>
      </c>
      <c r="AP717" s="31">
        <f>IFERROR(IF(AN717="CIKDITIRO",VLOOKUP(A717,'BR DTG CIKDITIRO'!C:E,3,0),IF(FR_HITUNG_MINMAX!AN717="PESALAKAN",VLOOKUP(FR_HITUNG_MINMAX!A717,'BR DTG ADW'!C:E,3,0),IF(FR_HITUNG_MINMAX!AN717="PACUL",VLOOKUP(FR_HITUNG_MINMAX!A717,'BR DTG PACUL'!C:E,3,0),IF(FR_HITUNG_MINMAX!AN717="TRAYEMAN",VLOOKUP(FR_HITUNG_MINMAX!A717,'BR DTG TRAYEMAN'!C:E,3,0),"?")))),0)</f>
        <v>0</v>
      </c>
      <c r="AQ717" s="31">
        <f>IF(AN717="PACUL",VLOOKUP(A717,'STOK PACUL'!C:H,6,0),IF(FR_HITUNG_MINMAX!AN717="PESALAKAN",VLOOKUP(FR_HITUNG_MINMAX!A717,'STOK PESALAKAN'!C:H,6,0),IF(FR_HITUNG_MINMAX!AN717="CIKDITIRO",VLOOKUP(FR_HITUNG_MINMAX!A717,'STOK CIKDITIRO'!C:H,6,0),IF(FR_HITUNG_MINMAX!AN717="TRAYEMAN",VLOOKUP(FR_HITUNG_MINMAX!A717,'STOK TRAYEMAN'!C:H,6,0),"?"))))</f>
        <v>1</v>
      </c>
      <c r="AR717" s="25">
        <f t="shared" si="34"/>
        <v>1</v>
      </c>
      <c r="AS717" s="25">
        <f t="shared" si="33"/>
        <v>1</v>
      </c>
      <c r="AT717" s="25">
        <f t="shared" si="35"/>
        <v>3</v>
      </c>
    </row>
    <row r="718" spans="1:46" ht="30">
      <c r="A718" s="96" t="s">
        <v>336</v>
      </c>
      <c r="B718" s="96" t="s">
        <v>1119</v>
      </c>
      <c r="C718" s="96" t="s">
        <v>898</v>
      </c>
      <c r="D718" s="96" t="s">
        <v>1365</v>
      </c>
      <c r="E718" s="96" t="s">
        <v>485</v>
      </c>
      <c r="F718" s="97">
        <v>24500</v>
      </c>
      <c r="G718" s="97">
        <v>1</v>
      </c>
      <c r="H718" s="96" t="s">
        <v>30</v>
      </c>
      <c r="I718" s="96" t="s">
        <v>2</v>
      </c>
      <c r="J718" s="98" t="s">
        <v>1366</v>
      </c>
      <c r="K718" s="97">
        <v>1</v>
      </c>
      <c r="L718" s="97">
        <v>0</v>
      </c>
      <c r="M718" s="97">
        <v>1</v>
      </c>
      <c r="N718" s="97">
        <v>0</v>
      </c>
      <c r="O718" s="97">
        <v>3</v>
      </c>
      <c r="P718" s="97">
        <v>2</v>
      </c>
      <c r="Q718" s="97">
        <v>0</v>
      </c>
      <c r="R718" s="97">
        <v>5</v>
      </c>
      <c r="S718" s="97">
        <v>1</v>
      </c>
      <c r="T718" s="97">
        <v>1</v>
      </c>
      <c r="U718" s="97">
        <v>3</v>
      </c>
      <c r="V718" s="97">
        <v>0</v>
      </c>
      <c r="W718" s="97">
        <v>0</v>
      </c>
      <c r="X718" s="97">
        <v>5</v>
      </c>
      <c r="Y718" s="97">
        <v>1</v>
      </c>
      <c r="Z718" s="97">
        <v>1</v>
      </c>
      <c r="AA718" s="97">
        <v>3</v>
      </c>
      <c r="AB718" s="97">
        <v>5</v>
      </c>
      <c r="AC718" s="97">
        <v>2</v>
      </c>
      <c r="AD718" s="97">
        <v>5</v>
      </c>
      <c r="AE718" s="97">
        <v>6</v>
      </c>
      <c r="AF718" s="97">
        <v>2</v>
      </c>
      <c r="AG718" s="97">
        <v>4</v>
      </c>
      <c r="AH718" s="97">
        <v>3</v>
      </c>
      <c r="AI718" s="97">
        <v>0</v>
      </c>
      <c r="AJ718" s="97">
        <v>0</v>
      </c>
      <c r="AK718" s="97">
        <v>6</v>
      </c>
      <c r="AL718" s="97">
        <v>5</v>
      </c>
      <c r="AM718" s="97">
        <v>6</v>
      </c>
      <c r="AN718" s="96" t="s">
        <v>487</v>
      </c>
      <c r="AO718" s="97">
        <v>9</v>
      </c>
      <c r="AP718" s="31">
        <f>IFERROR(IF(AN718="CIKDITIRO",VLOOKUP(A718,'BR DTG CIKDITIRO'!C:E,3,0),IF(FR_HITUNG_MINMAX!AN718="PESALAKAN",VLOOKUP(FR_HITUNG_MINMAX!A718,'BR DTG ADW'!C:E,3,0),IF(FR_HITUNG_MINMAX!AN718="PACUL",VLOOKUP(FR_HITUNG_MINMAX!A718,'BR DTG PACUL'!C:E,3,0),IF(FR_HITUNG_MINMAX!AN718="TRAYEMAN",VLOOKUP(FR_HITUNG_MINMAX!A718,'BR DTG TRAYEMAN'!C:E,3,0),"?")))),0)</f>
        <v>0</v>
      </c>
      <c r="AQ718" s="31">
        <f>IF(AN718="PACUL",VLOOKUP(A718,'STOK PACUL'!C:H,6,0),IF(FR_HITUNG_MINMAX!AN718="PESALAKAN",VLOOKUP(FR_HITUNG_MINMAX!A718,'STOK PESALAKAN'!C:H,6,0),IF(FR_HITUNG_MINMAX!AN718="CIKDITIRO",VLOOKUP(FR_HITUNG_MINMAX!A718,'STOK CIKDITIRO'!C:H,6,0),IF(FR_HITUNG_MINMAX!AN718="TRAYEMAN",VLOOKUP(FR_HITUNG_MINMAX!A718,'STOK TRAYEMAN'!C:H,6,0),"?"))))</f>
        <v>9</v>
      </c>
      <c r="AR718" s="25">
        <f t="shared" si="34"/>
        <v>9</v>
      </c>
      <c r="AS718" s="25">
        <f t="shared" si="33"/>
        <v>3</v>
      </c>
      <c r="AT718" s="25">
        <f t="shared" si="35"/>
        <v>4</v>
      </c>
    </row>
    <row r="719" spans="1:46" ht="30">
      <c r="A719" s="96" t="s">
        <v>337</v>
      </c>
      <c r="B719" s="96" t="s">
        <v>1120</v>
      </c>
      <c r="C719" s="96" t="s">
        <v>898</v>
      </c>
      <c r="D719" s="96" t="s">
        <v>1365</v>
      </c>
      <c r="E719" s="96" t="s">
        <v>482</v>
      </c>
      <c r="F719" s="97">
        <v>12000</v>
      </c>
      <c r="G719" s="97">
        <v>1</v>
      </c>
      <c r="H719" s="96" t="s">
        <v>1185</v>
      </c>
      <c r="I719" s="96" t="s">
        <v>1185</v>
      </c>
      <c r="J719" s="98">
        <v>1</v>
      </c>
      <c r="K719" s="97">
        <v>1</v>
      </c>
      <c r="L719" s="97">
        <v>1</v>
      </c>
      <c r="M719" s="97">
        <v>1</v>
      </c>
      <c r="N719" s="97">
        <v>1</v>
      </c>
      <c r="O719" s="97">
        <v>0</v>
      </c>
      <c r="P719" s="97">
        <v>0</v>
      </c>
      <c r="Q719" s="97">
        <v>0</v>
      </c>
      <c r="R719" s="97">
        <v>0</v>
      </c>
      <c r="S719" s="97">
        <v>0</v>
      </c>
      <c r="T719" s="97">
        <v>0</v>
      </c>
      <c r="U719" s="97">
        <v>0</v>
      </c>
      <c r="V719" s="97">
        <v>0</v>
      </c>
      <c r="W719" s="97">
        <v>0</v>
      </c>
      <c r="X719" s="97">
        <v>1</v>
      </c>
      <c r="Y719" s="97">
        <v>2</v>
      </c>
      <c r="Z719" s="97">
        <v>2</v>
      </c>
      <c r="AA719" s="97">
        <v>1</v>
      </c>
      <c r="AB719" s="97">
        <v>0</v>
      </c>
      <c r="AC719" s="97">
        <v>0</v>
      </c>
      <c r="AD719" s="97">
        <v>0</v>
      </c>
      <c r="AE719" s="97">
        <v>0</v>
      </c>
      <c r="AF719" s="97">
        <v>0</v>
      </c>
      <c r="AG719" s="97">
        <v>0</v>
      </c>
      <c r="AH719" s="97">
        <v>0</v>
      </c>
      <c r="AI719" s="97">
        <v>0</v>
      </c>
      <c r="AJ719" s="97">
        <v>1</v>
      </c>
      <c r="AK719" s="97">
        <v>2</v>
      </c>
      <c r="AL719" s="97">
        <v>1</v>
      </c>
      <c r="AM719" s="97">
        <v>2</v>
      </c>
      <c r="AN719" s="96" t="s">
        <v>487</v>
      </c>
      <c r="AO719" s="97">
        <v>0</v>
      </c>
      <c r="AP719" s="31">
        <f>IFERROR(IF(AN719="CIKDITIRO",VLOOKUP(A719,'BR DTG CIKDITIRO'!C:E,3,0),IF(FR_HITUNG_MINMAX!AN719="PESALAKAN",VLOOKUP(FR_HITUNG_MINMAX!A719,'BR DTG ADW'!C:E,3,0),IF(FR_HITUNG_MINMAX!AN719="PACUL",VLOOKUP(FR_HITUNG_MINMAX!A719,'BR DTG PACUL'!C:E,3,0),IF(FR_HITUNG_MINMAX!AN719="TRAYEMAN",VLOOKUP(FR_HITUNG_MINMAX!A719,'BR DTG TRAYEMAN'!C:E,3,0),"?")))),0)</f>
        <v>0</v>
      </c>
      <c r="AQ719" s="31">
        <f>IF(AN719="PACUL",VLOOKUP(A719,'STOK PACUL'!C:H,6,0),IF(FR_HITUNG_MINMAX!AN719="PESALAKAN",VLOOKUP(FR_HITUNG_MINMAX!A719,'STOK PESALAKAN'!C:H,6,0),IF(FR_HITUNG_MINMAX!AN719="CIKDITIRO",VLOOKUP(FR_HITUNG_MINMAX!A719,'STOK CIKDITIRO'!C:H,6,0),IF(FR_HITUNG_MINMAX!AN719="TRAYEMAN",VLOOKUP(FR_HITUNG_MINMAX!A719,'STOK TRAYEMAN'!C:H,6,0),"?"))))</f>
        <v>0</v>
      </c>
      <c r="AR719" s="25">
        <f t="shared" si="34"/>
        <v>0</v>
      </c>
      <c r="AS719" s="25">
        <f t="shared" si="33"/>
        <v>1</v>
      </c>
      <c r="AT719" s="25">
        <f t="shared" si="35"/>
        <v>3</v>
      </c>
    </row>
    <row r="720" spans="1:46" ht="30">
      <c r="A720" s="96" t="s">
        <v>338</v>
      </c>
      <c r="B720" s="96" t="s">
        <v>1121</v>
      </c>
      <c r="C720" s="96" t="s">
        <v>898</v>
      </c>
      <c r="D720" s="96" t="s">
        <v>1365</v>
      </c>
      <c r="E720" s="96" t="s">
        <v>485</v>
      </c>
      <c r="F720" s="97">
        <v>12000</v>
      </c>
      <c r="G720" s="97">
        <v>1</v>
      </c>
      <c r="H720" s="96" t="s">
        <v>30</v>
      </c>
      <c r="I720" s="96" t="s">
        <v>2</v>
      </c>
      <c r="J720" s="98">
        <v>1</v>
      </c>
      <c r="K720" s="97">
        <v>1</v>
      </c>
      <c r="L720" s="97">
        <v>0</v>
      </c>
      <c r="M720" s="97">
        <v>0</v>
      </c>
      <c r="N720" s="97">
        <v>0</v>
      </c>
      <c r="O720" s="97">
        <v>0</v>
      </c>
      <c r="P720" s="97">
        <v>0</v>
      </c>
      <c r="Q720" s="97">
        <v>0</v>
      </c>
      <c r="R720" s="97">
        <v>3</v>
      </c>
      <c r="S720" s="97">
        <v>2</v>
      </c>
      <c r="T720" s="97">
        <v>2</v>
      </c>
      <c r="U720" s="97">
        <v>0</v>
      </c>
      <c r="V720" s="97">
        <v>0</v>
      </c>
      <c r="W720" s="97">
        <v>1</v>
      </c>
      <c r="X720" s="97">
        <v>3</v>
      </c>
      <c r="Y720" s="97">
        <v>0</v>
      </c>
      <c r="Z720" s="97">
        <v>0</v>
      </c>
      <c r="AA720" s="97">
        <v>0</v>
      </c>
      <c r="AB720" s="97">
        <v>0</v>
      </c>
      <c r="AC720" s="97">
        <v>0</v>
      </c>
      <c r="AD720" s="97">
        <v>3</v>
      </c>
      <c r="AE720" s="97">
        <v>5</v>
      </c>
      <c r="AF720" s="97">
        <v>4</v>
      </c>
      <c r="AG720" s="97">
        <v>2</v>
      </c>
      <c r="AH720" s="97">
        <v>0</v>
      </c>
      <c r="AI720" s="97">
        <v>1</v>
      </c>
      <c r="AJ720" s="97">
        <v>1</v>
      </c>
      <c r="AK720" s="97">
        <v>5</v>
      </c>
      <c r="AL720" s="97">
        <v>3</v>
      </c>
      <c r="AM720" s="97">
        <v>5</v>
      </c>
      <c r="AN720" s="96" t="s">
        <v>487</v>
      </c>
      <c r="AO720" s="97">
        <v>8</v>
      </c>
      <c r="AP720" s="31">
        <f>IFERROR(IF(AN720="CIKDITIRO",VLOOKUP(A720,'BR DTG CIKDITIRO'!C:E,3,0),IF(FR_HITUNG_MINMAX!AN720="PESALAKAN",VLOOKUP(FR_HITUNG_MINMAX!A720,'BR DTG ADW'!C:E,3,0),IF(FR_HITUNG_MINMAX!AN720="PACUL",VLOOKUP(FR_HITUNG_MINMAX!A720,'BR DTG PACUL'!C:E,3,0),IF(FR_HITUNG_MINMAX!AN720="TRAYEMAN",VLOOKUP(FR_HITUNG_MINMAX!A720,'BR DTG TRAYEMAN'!C:E,3,0),"?")))),0)</f>
        <v>0</v>
      </c>
      <c r="AQ720" s="31">
        <f>IF(AN720="PACUL",VLOOKUP(A720,'STOK PACUL'!C:H,6,0),IF(FR_HITUNG_MINMAX!AN720="PESALAKAN",VLOOKUP(FR_HITUNG_MINMAX!A720,'STOK PESALAKAN'!C:H,6,0),IF(FR_HITUNG_MINMAX!AN720="CIKDITIRO",VLOOKUP(FR_HITUNG_MINMAX!A720,'STOK CIKDITIRO'!C:H,6,0),IF(FR_HITUNG_MINMAX!AN720="TRAYEMAN",VLOOKUP(FR_HITUNG_MINMAX!A720,'STOK TRAYEMAN'!C:H,6,0),"?"))))</f>
        <v>8</v>
      </c>
      <c r="AR720" s="25">
        <f t="shared" si="34"/>
        <v>8</v>
      </c>
      <c r="AS720" s="25">
        <f t="shared" si="33"/>
        <v>2</v>
      </c>
      <c r="AT720" s="25">
        <f t="shared" si="35"/>
        <v>4</v>
      </c>
    </row>
    <row r="721" spans="1:46" ht="30">
      <c r="A721" s="96" t="s">
        <v>339</v>
      </c>
      <c r="B721" s="96" t="s">
        <v>1122</v>
      </c>
      <c r="C721" s="96" t="s">
        <v>898</v>
      </c>
      <c r="D721" s="96" t="s">
        <v>1365</v>
      </c>
      <c r="E721" s="96" t="s">
        <v>486</v>
      </c>
      <c r="F721" s="97">
        <v>12000</v>
      </c>
      <c r="G721" s="97">
        <v>1</v>
      </c>
      <c r="H721" s="96" t="s">
        <v>30</v>
      </c>
      <c r="I721" s="96" t="s">
        <v>2</v>
      </c>
      <c r="J721" s="98">
        <v>1</v>
      </c>
      <c r="K721" s="97">
        <v>1</v>
      </c>
      <c r="L721" s="97">
        <v>2</v>
      </c>
      <c r="M721" s="97">
        <v>1</v>
      </c>
      <c r="N721" s="97">
        <v>3</v>
      </c>
      <c r="O721" s="97">
        <v>6</v>
      </c>
      <c r="P721" s="97">
        <v>3</v>
      </c>
      <c r="Q721" s="97">
        <v>4</v>
      </c>
      <c r="R721" s="97">
        <v>11</v>
      </c>
      <c r="S721" s="97">
        <v>7</v>
      </c>
      <c r="T721" s="97">
        <v>7</v>
      </c>
      <c r="U721" s="97">
        <v>10</v>
      </c>
      <c r="V721" s="97">
        <v>3</v>
      </c>
      <c r="W721" s="97">
        <v>4</v>
      </c>
      <c r="X721" s="97">
        <v>11</v>
      </c>
      <c r="Y721" s="97">
        <v>3</v>
      </c>
      <c r="Z721" s="97">
        <v>4</v>
      </c>
      <c r="AA721" s="97">
        <v>9</v>
      </c>
      <c r="AB721" s="97">
        <v>9</v>
      </c>
      <c r="AC721" s="97">
        <v>7</v>
      </c>
      <c r="AD721" s="97">
        <v>15</v>
      </c>
      <c r="AE721" s="97">
        <v>18</v>
      </c>
      <c r="AF721" s="97">
        <v>14</v>
      </c>
      <c r="AG721" s="97">
        <v>17</v>
      </c>
      <c r="AH721" s="97">
        <v>13</v>
      </c>
      <c r="AI721" s="97">
        <v>7</v>
      </c>
      <c r="AJ721" s="97">
        <v>6</v>
      </c>
      <c r="AK721" s="97">
        <v>18</v>
      </c>
      <c r="AL721" s="97">
        <v>11</v>
      </c>
      <c r="AM721" s="97">
        <v>18</v>
      </c>
      <c r="AN721" s="96" t="s">
        <v>487</v>
      </c>
      <c r="AO721" s="97">
        <v>24</v>
      </c>
      <c r="AP721" s="31">
        <f>IFERROR(IF(AN721="CIKDITIRO",VLOOKUP(A721,'BR DTG CIKDITIRO'!C:E,3,0),IF(FR_HITUNG_MINMAX!AN721="PESALAKAN",VLOOKUP(FR_HITUNG_MINMAX!A721,'BR DTG ADW'!C:E,3,0),IF(FR_HITUNG_MINMAX!AN721="PACUL",VLOOKUP(FR_HITUNG_MINMAX!A721,'BR DTG PACUL'!C:E,3,0),IF(FR_HITUNG_MINMAX!AN721="TRAYEMAN",VLOOKUP(FR_HITUNG_MINMAX!A721,'BR DTG TRAYEMAN'!C:E,3,0),"?")))),0)</f>
        <v>0</v>
      </c>
      <c r="AQ721" s="31">
        <f>IF(AN721="PACUL",VLOOKUP(A721,'STOK PACUL'!C:H,6,0),IF(FR_HITUNG_MINMAX!AN721="PESALAKAN",VLOOKUP(FR_HITUNG_MINMAX!A721,'STOK PESALAKAN'!C:H,6,0),IF(FR_HITUNG_MINMAX!AN721="CIKDITIRO",VLOOKUP(FR_HITUNG_MINMAX!A721,'STOK CIKDITIRO'!C:H,6,0),IF(FR_HITUNG_MINMAX!AN721="TRAYEMAN",VLOOKUP(FR_HITUNG_MINMAX!A721,'STOK TRAYEMAN'!C:H,6,0),"?"))))</f>
        <v>24</v>
      </c>
      <c r="AR721" s="25">
        <f t="shared" si="34"/>
        <v>24</v>
      </c>
      <c r="AS721" s="25">
        <f t="shared" si="33"/>
        <v>6</v>
      </c>
      <c r="AT721" s="25">
        <f t="shared" si="35"/>
        <v>4</v>
      </c>
    </row>
    <row r="722" spans="1:46" ht="30">
      <c r="A722" s="96" t="s">
        <v>340</v>
      </c>
      <c r="B722" s="96" t="s">
        <v>1123</v>
      </c>
      <c r="C722" s="96" t="s">
        <v>898</v>
      </c>
      <c r="D722" s="96" t="s">
        <v>1365</v>
      </c>
      <c r="E722" s="96" t="s">
        <v>484</v>
      </c>
      <c r="F722" s="97">
        <v>13000</v>
      </c>
      <c r="G722" s="97">
        <v>1</v>
      </c>
      <c r="H722" s="96" t="s">
        <v>31</v>
      </c>
      <c r="I722" s="96" t="s">
        <v>1185</v>
      </c>
      <c r="J722" s="98">
        <v>1</v>
      </c>
      <c r="K722" s="97">
        <v>1</v>
      </c>
      <c r="L722" s="97">
        <v>0</v>
      </c>
      <c r="M722" s="97">
        <v>0</v>
      </c>
      <c r="N722" s="97">
        <v>0</v>
      </c>
      <c r="O722" s="97">
        <v>2</v>
      </c>
      <c r="P722" s="97">
        <v>0</v>
      </c>
      <c r="Q722" s="97">
        <v>0</v>
      </c>
      <c r="R722" s="97">
        <v>1</v>
      </c>
      <c r="S722" s="97">
        <v>0</v>
      </c>
      <c r="T722" s="97">
        <v>0</v>
      </c>
      <c r="U722" s="97">
        <v>0</v>
      </c>
      <c r="V722" s="97">
        <v>0</v>
      </c>
      <c r="W722" s="97">
        <v>1</v>
      </c>
      <c r="X722" s="97">
        <v>2</v>
      </c>
      <c r="Y722" s="97">
        <v>0</v>
      </c>
      <c r="Z722" s="97">
        <v>0</v>
      </c>
      <c r="AA722" s="97">
        <v>2</v>
      </c>
      <c r="AB722" s="97">
        <v>2</v>
      </c>
      <c r="AC722" s="97">
        <v>0</v>
      </c>
      <c r="AD722" s="97">
        <v>1</v>
      </c>
      <c r="AE722" s="97">
        <v>1</v>
      </c>
      <c r="AF722" s="97">
        <v>0</v>
      </c>
      <c r="AG722" s="97">
        <v>0</v>
      </c>
      <c r="AH722" s="97">
        <v>0</v>
      </c>
      <c r="AI722" s="97">
        <v>1</v>
      </c>
      <c r="AJ722" s="97">
        <v>1</v>
      </c>
      <c r="AK722" s="97">
        <v>2</v>
      </c>
      <c r="AL722" s="97">
        <v>2</v>
      </c>
      <c r="AM722" s="97">
        <v>2</v>
      </c>
      <c r="AN722" s="96" t="s">
        <v>487</v>
      </c>
      <c r="AO722" s="97">
        <v>2</v>
      </c>
      <c r="AP722" s="31">
        <f>IFERROR(IF(AN722="CIKDITIRO",VLOOKUP(A722,'BR DTG CIKDITIRO'!C:E,3,0),IF(FR_HITUNG_MINMAX!AN722="PESALAKAN",VLOOKUP(FR_HITUNG_MINMAX!A722,'BR DTG ADW'!C:E,3,0),IF(FR_HITUNG_MINMAX!AN722="PACUL",VLOOKUP(FR_HITUNG_MINMAX!A722,'BR DTG PACUL'!C:E,3,0),IF(FR_HITUNG_MINMAX!AN722="TRAYEMAN",VLOOKUP(FR_HITUNG_MINMAX!A722,'BR DTG TRAYEMAN'!C:E,3,0),"?")))),0)</f>
        <v>0</v>
      </c>
      <c r="AQ722" s="31">
        <f>IF(AN722="PACUL",VLOOKUP(A722,'STOK PACUL'!C:H,6,0),IF(FR_HITUNG_MINMAX!AN722="PESALAKAN",VLOOKUP(FR_HITUNG_MINMAX!A722,'STOK PESALAKAN'!C:H,6,0),IF(FR_HITUNG_MINMAX!AN722="CIKDITIRO",VLOOKUP(FR_HITUNG_MINMAX!A722,'STOK CIKDITIRO'!C:H,6,0),IF(FR_HITUNG_MINMAX!AN722="TRAYEMAN",VLOOKUP(FR_HITUNG_MINMAX!A722,'STOK TRAYEMAN'!C:H,6,0),"?"))))</f>
        <v>2</v>
      </c>
      <c r="AR722" s="25">
        <f t="shared" si="34"/>
        <v>2</v>
      </c>
      <c r="AS722" s="25">
        <f t="shared" si="33"/>
        <v>1</v>
      </c>
      <c r="AT722" s="25">
        <f t="shared" si="35"/>
        <v>3</v>
      </c>
    </row>
    <row r="723" spans="1:46" ht="30">
      <c r="A723" s="96" t="s">
        <v>342</v>
      </c>
      <c r="B723" s="96" t="s">
        <v>1125</v>
      </c>
      <c r="C723" s="96" t="s">
        <v>898</v>
      </c>
      <c r="D723" s="96" t="s">
        <v>1365</v>
      </c>
      <c r="E723" s="96" t="s">
        <v>484</v>
      </c>
      <c r="F723" s="97">
        <v>16000</v>
      </c>
      <c r="G723" s="97">
        <v>1</v>
      </c>
      <c r="H723" s="96" t="s">
        <v>31</v>
      </c>
      <c r="I723" s="96" t="s">
        <v>2</v>
      </c>
      <c r="J723" s="98" t="s">
        <v>1366</v>
      </c>
      <c r="K723" s="97">
        <v>1</v>
      </c>
      <c r="L723" s="97">
        <v>0</v>
      </c>
      <c r="M723" s="97">
        <v>0</v>
      </c>
      <c r="N723" s="97">
        <v>1</v>
      </c>
      <c r="O723" s="97">
        <v>0</v>
      </c>
      <c r="P723" s="97">
        <v>0</v>
      </c>
      <c r="Q723" s="97">
        <v>0</v>
      </c>
      <c r="R723" s="97">
        <v>2</v>
      </c>
      <c r="S723" s="97">
        <v>1</v>
      </c>
      <c r="T723" s="97">
        <v>0</v>
      </c>
      <c r="U723" s="97">
        <v>0</v>
      </c>
      <c r="V723" s="97">
        <v>0</v>
      </c>
      <c r="W723" s="97">
        <v>0</v>
      </c>
      <c r="X723" s="97">
        <v>2</v>
      </c>
      <c r="Y723" s="97">
        <v>0</v>
      </c>
      <c r="Z723" s="97">
        <v>1</v>
      </c>
      <c r="AA723" s="97">
        <v>1</v>
      </c>
      <c r="AB723" s="97">
        <v>0</v>
      </c>
      <c r="AC723" s="97">
        <v>0</v>
      </c>
      <c r="AD723" s="97">
        <v>2</v>
      </c>
      <c r="AE723" s="97">
        <v>3</v>
      </c>
      <c r="AF723" s="97">
        <v>1</v>
      </c>
      <c r="AG723" s="97">
        <v>1</v>
      </c>
      <c r="AH723" s="97">
        <v>0</v>
      </c>
      <c r="AI723" s="97">
        <v>0</v>
      </c>
      <c r="AJ723" s="97">
        <v>0</v>
      </c>
      <c r="AK723" s="97">
        <v>3</v>
      </c>
      <c r="AL723" s="97">
        <v>2</v>
      </c>
      <c r="AM723" s="97">
        <v>3</v>
      </c>
      <c r="AN723" s="96" t="s">
        <v>487</v>
      </c>
      <c r="AO723" s="97">
        <v>5</v>
      </c>
      <c r="AP723" s="31">
        <f>IFERROR(IF(AN723="CIKDITIRO",VLOOKUP(A723,'BR DTG CIKDITIRO'!C:E,3,0),IF(FR_HITUNG_MINMAX!AN723="PESALAKAN",VLOOKUP(FR_HITUNG_MINMAX!A723,'BR DTG ADW'!C:E,3,0),IF(FR_HITUNG_MINMAX!AN723="PACUL",VLOOKUP(FR_HITUNG_MINMAX!A723,'BR DTG PACUL'!C:E,3,0),IF(FR_HITUNG_MINMAX!AN723="TRAYEMAN",VLOOKUP(FR_HITUNG_MINMAX!A723,'BR DTG TRAYEMAN'!C:E,3,0),"?")))),0)</f>
        <v>0</v>
      </c>
      <c r="AQ723" s="31">
        <f>IF(AN723="PACUL",VLOOKUP(A723,'STOK PACUL'!C:H,6,0),IF(FR_HITUNG_MINMAX!AN723="PESALAKAN",VLOOKUP(FR_HITUNG_MINMAX!A723,'STOK PESALAKAN'!C:H,6,0),IF(FR_HITUNG_MINMAX!AN723="CIKDITIRO",VLOOKUP(FR_HITUNG_MINMAX!A723,'STOK CIKDITIRO'!C:H,6,0),IF(FR_HITUNG_MINMAX!AN723="TRAYEMAN",VLOOKUP(FR_HITUNG_MINMAX!A723,'STOK TRAYEMAN'!C:H,6,0),"?"))))</f>
        <v>5</v>
      </c>
      <c r="AR723" s="25">
        <f t="shared" si="34"/>
        <v>5</v>
      </c>
      <c r="AS723" s="25">
        <f t="shared" si="33"/>
        <v>1</v>
      </c>
      <c r="AT723" s="25">
        <f t="shared" si="35"/>
        <v>3</v>
      </c>
    </row>
    <row r="724" spans="1:46" ht="30">
      <c r="A724" s="96" t="s">
        <v>2022</v>
      </c>
      <c r="B724" s="96" t="s">
        <v>2023</v>
      </c>
      <c r="C724" s="96" t="s">
        <v>898</v>
      </c>
      <c r="D724" s="96" t="s">
        <v>1365</v>
      </c>
      <c r="E724" s="96" t="s">
        <v>484</v>
      </c>
      <c r="F724" s="97">
        <v>10800</v>
      </c>
      <c r="G724" s="97">
        <v>1</v>
      </c>
      <c r="H724" s="96" t="s">
        <v>108</v>
      </c>
      <c r="I724" s="96" t="s">
        <v>2</v>
      </c>
      <c r="J724" s="98">
        <v>1</v>
      </c>
      <c r="K724" s="97">
        <v>1</v>
      </c>
      <c r="L724" s="97">
        <v>0</v>
      </c>
      <c r="M724" s="97">
        <v>0</v>
      </c>
      <c r="N724" s="97">
        <v>0</v>
      </c>
      <c r="O724" s="97">
        <v>0</v>
      </c>
      <c r="P724" s="97">
        <v>0</v>
      </c>
      <c r="Q724" s="97">
        <v>0</v>
      </c>
      <c r="R724" s="97">
        <v>0</v>
      </c>
      <c r="S724" s="97">
        <v>6</v>
      </c>
      <c r="T724" s="97">
        <v>0</v>
      </c>
      <c r="U724" s="97">
        <v>2</v>
      </c>
      <c r="V724" s="97">
        <v>0</v>
      </c>
      <c r="W724" s="97">
        <v>0</v>
      </c>
      <c r="X724" s="97">
        <v>6</v>
      </c>
      <c r="Y724" s="97">
        <v>0</v>
      </c>
      <c r="Z724" s="97">
        <v>0</v>
      </c>
      <c r="AA724" s="97">
        <v>0</v>
      </c>
      <c r="AB724" s="97">
        <v>0</v>
      </c>
      <c r="AC724" s="97">
        <v>0</v>
      </c>
      <c r="AD724" s="97">
        <v>0</v>
      </c>
      <c r="AE724" s="97">
        <v>6</v>
      </c>
      <c r="AF724" s="97">
        <v>6</v>
      </c>
      <c r="AG724" s="97">
        <v>8</v>
      </c>
      <c r="AH724" s="97">
        <v>2</v>
      </c>
      <c r="AI724" s="97">
        <v>0</v>
      </c>
      <c r="AJ724" s="97">
        <v>0</v>
      </c>
      <c r="AK724" s="97">
        <v>8</v>
      </c>
      <c r="AL724" s="97">
        <v>6</v>
      </c>
      <c r="AM724" s="97">
        <v>8</v>
      </c>
      <c r="AN724" s="96" t="s">
        <v>487</v>
      </c>
      <c r="AO724" s="97">
        <v>1</v>
      </c>
      <c r="AP724" s="31">
        <f>IFERROR(IF(AN724="CIKDITIRO",VLOOKUP(A724,'BR DTG CIKDITIRO'!C:E,3,0),IF(FR_HITUNG_MINMAX!AN724="PESALAKAN",VLOOKUP(FR_HITUNG_MINMAX!A724,'BR DTG ADW'!C:E,3,0),IF(FR_HITUNG_MINMAX!AN724="PACUL",VLOOKUP(FR_HITUNG_MINMAX!A724,'BR DTG PACUL'!C:E,3,0),IF(FR_HITUNG_MINMAX!AN724="TRAYEMAN",VLOOKUP(FR_HITUNG_MINMAX!A724,'BR DTG TRAYEMAN'!C:E,3,0),"?")))),0)</f>
        <v>0</v>
      </c>
      <c r="AQ724" s="31">
        <f>IF(AN724="PACUL",VLOOKUP(A724,'STOK PACUL'!C:H,6,0),IF(FR_HITUNG_MINMAX!AN724="PESALAKAN",VLOOKUP(FR_HITUNG_MINMAX!A724,'STOK PESALAKAN'!C:H,6,0),IF(FR_HITUNG_MINMAX!AN724="CIKDITIRO",VLOOKUP(FR_HITUNG_MINMAX!A724,'STOK CIKDITIRO'!C:H,6,0),IF(FR_HITUNG_MINMAX!AN724="TRAYEMAN",VLOOKUP(FR_HITUNG_MINMAX!A724,'STOK TRAYEMAN'!C:H,6,0),"?"))))</f>
        <v>1</v>
      </c>
      <c r="AR724" s="25">
        <f t="shared" si="34"/>
        <v>1</v>
      </c>
      <c r="AS724" s="25">
        <f t="shared" si="33"/>
        <v>3</v>
      </c>
      <c r="AT724" s="25">
        <f t="shared" si="35"/>
        <v>1</v>
      </c>
    </row>
    <row r="725" spans="1:46" ht="30">
      <c r="A725" s="96" t="s">
        <v>344</v>
      </c>
      <c r="B725" s="96" t="s">
        <v>1126</v>
      </c>
      <c r="C725" s="96" t="s">
        <v>898</v>
      </c>
      <c r="D725" s="96" t="s">
        <v>1365</v>
      </c>
      <c r="E725" s="96" t="s">
        <v>485</v>
      </c>
      <c r="F725" s="97">
        <v>13000</v>
      </c>
      <c r="G725" s="97">
        <v>1</v>
      </c>
      <c r="H725" s="96" t="s">
        <v>30</v>
      </c>
      <c r="I725" s="96" t="s">
        <v>2</v>
      </c>
      <c r="J725" s="98">
        <v>1</v>
      </c>
      <c r="K725" s="97">
        <v>1</v>
      </c>
      <c r="L725" s="97">
        <v>2</v>
      </c>
      <c r="M725" s="97">
        <v>2</v>
      </c>
      <c r="N725" s="97">
        <v>0</v>
      </c>
      <c r="O725" s="97">
        <v>2</v>
      </c>
      <c r="P725" s="97">
        <v>0</v>
      </c>
      <c r="Q725" s="97">
        <v>0</v>
      </c>
      <c r="R725" s="97">
        <v>6</v>
      </c>
      <c r="S725" s="97">
        <v>0</v>
      </c>
      <c r="T725" s="97">
        <v>0</v>
      </c>
      <c r="U725" s="97">
        <v>2</v>
      </c>
      <c r="V725" s="97">
        <v>4</v>
      </c>
      <c r="W725" s="97">
        <v>0</v>
      </c>
      <c r="X725" s="97">
        <v>6</v>
      </c>
      <c r="Y725" s="97">
        <v>4</v>
      </c>
      <c r="Z725" s="97">
        <v>2</v>
      </c>
      <c r="AA725" s="97">
        <v>2</v>
      </c>
      <c r="AB725" s="97">
        <v>2</v>
      </c>
      <c r="AC725" s="97">
        <v>0</v>
      </c>
      <c r="AD725" s="97">
        <v>6</v>
      </c>
      <c r="AE725" s="97">
        <v>6</v>
      </c>
      <c r="AF725" s="97">
        <v>0</v>
      </c>
      <c r="AG725" s="97">
        <v>2</v>
      </c>
      <c r="AH725" s="97">
        <v>6</v>
      </c>
      <c r="AI725" s="97">
        <v>4</v>
      </c>
      <c r="AJ725" s="97">
        <v>2</v>
      </c>
      <c r="AK725" s="97">
        <v>6</v>
      </c>
      <c r="AL725" s="97">
        <v>6</v>
      </c>
      <c r="AM725" s="97">
        <v>6</v>
      </c>
      <c r="AN725" s="96" t="s">
        <v>487</v>
      </c>
      <c r="AO725" s="97">
        <v>4</v>
      </c>
      <c r="AP725" s="31">
        <f>IFERROR(IF(AN725="CIKDITIRO",VLOOKUP(A725,'BR DTG CIKDITIRO'!C:E,3,0),IF(FR_HITUNG_MINMAX!AN725="PESALAKAN",VLOOKUP(FR_HITUNG_MINMAX!A725,'BR DTG ADW'!C:E,3,0),IF(FR_HITUNG_MINMAX!AN725="PACUL",VLOOKUP(FR_HITUNG_MINMAX!A725,'BR DTG PACUL'!C:E,3,0),IF(FR_HITUNG_MINMAX!AN725="TRAYEMAN",VLOOKUP(FR_HITUNG_MINMAX!A725,'BR DTG TRAYEMAN'!C:E,3,0),"?")))),0)</f>
        <v>0</v>
      </c>
      <c r="AQ725" s="31">
        <f>IF(AN725="PACUL",VLOOKUP(A725,'STOK PACUL'!C:H,6,0),IF(FR_HITUNG_MINMAX!AN725="PESALAKAN",VLOOKUP(FR_HITUNG_MINMAX!A725,'STOK PESALAKAN'!C:H,6,0),IF(FR_HITUNG_MINMAX!AN725="CIKDITIRO",VLOOKUP(FR_HITUNG_MINMAX!A725,'STOK CIKDITIRO'!C:H,6,0),IF(FR_HITUNG_MINMAX!AN725="TRAYEMAN",VLOOKUP(FR_HITUNG_MINMAX!A725,'STOK TRAYEMAN'!C:H,6,0),"?"))))</f>
        <v>4</v>
      </c>
      <c r="AR725" s="25">
        <f t="shared" si="34"/>
        <v>4</v>
      </c>
      <c r="AS725" s="25">
        <f t="shared" si="33"/>
        <v>3</v>
      </c>
      <c r="AT725" s="25">
        <f t="shared" si="35"/>
        <v>4</v>
      </c>
    </row>
    <row r="726" spans="1:46" ht="30">
      <c r="A726" s="96" t="s">
        <v>345</v>
      </c>
      <c r="B726" s="96" t="s">
        <v>1127</v>
      </c>
      <c r="C726" s="96" t="s">
        <v>898</v>
      </c>
      <c r="D726" s="96" t="s">
        <v>1365</v>
      </c>
      <c r="E726" s="96" t="s">
        <v>485</v>
      </c>
      <c r="F726" s="97">
        <v>15000</v>
      </c>
      <c r="G726" s="97">
        <v>1</v>
      </c>
      <c r="H726" s="96" t="s">
        <v>30</v>
      </c>
      <c r="I726" s="96" t="s">
        <v>2</v>
      </c>
      <c r="J726" s="98">
        <v>1</v>
      </c>
      <c r="K726" s="97">
        <v>1</v>
      </c>
      <c r="L726" s="97">
        <v>4</v>
      </c>
      <c r="M726" s="97">
        <v>0</v>
      </c>
      <c r="N726" s="97">
        <v>0</v>
      </c>
      <c r="O726" s="97">
        <v>2</v>
      </c>
      <c r="P726" s="97">
        <v>2</v>
      </c>
      <c r="Q726" s="97">
        <v>4</v>
      </c>
      <c r="R726" s="97">
        <v>6</v>
      </c>
      <c r="S726" s="97">
        <v>2</v>
      </c>
      <c r="T726" s="97">
        <v>6</v>
      </c>
      <c r="U726" s="97">
        <v>8</v>
      </c>
      <c r="V726" s="97">
        <v>6</v>
      </c>
      <c r="W726" s="97">
        <v>4</v>
      </c>
      <c r="X726" s="97">
        <v>8</v>
      </c>
      <c r="Y726" s="97">
        <v>4</v>
      </c>
      <c r="Z726" s="97">
        <v>0</v>
      </c>
      <c r="AA726" s="97">
        <v>2</v>
      </c>
      <c r="AB726" s="97">
        <v>4</v>
      </c>
      <c r="AC726" s="97">
        <v>6</v>
      </c>
      <c r="AD726" s="97">
        <v>10</v>
      </c>
      <c r="AE726" s="97">
        <v>8</v>
      </c>
      <c r="AF726" s="97">
        <v>8</v>
      </c>
      <c r="AG726" s="97">
        <v>10</v>
      </c>
      <c r="AH726" s="97">
        <v>14</v>
      </c>
      <c r="AI726" s="97">
        <v>10</v>
      </c>
      <c r="AJ726" s="97">
        <v>8</v>
      </c>
      <c r="AK726" s="97">
        <v>14</v>
      </c>
      <c r="AL726" s="97">
        <v>8</v>
      </c>
      <c r="AM726" s="97">
        <v>14</v>
      </c>
      <c r="AN726" s="96" t="s">
        <v>487</v>
      </c>
      <c r="AO726" s="97">
        <v>10</v>
      </c>
      <c r="AP726" s="31">
        <f>IFERROR(IF(AN726="CIKDITIRO",VLOOKUP(A726,'BR DTG CIKDITIRO'!C:E,3,0),IF(FR_HITUNG_MINMAX!AN726="PESALAKAN",VLOOKUP(FR_HITUNG_MINMAX!A726,'BR DTG ADW'!C:E,3,0),IF(FR_HITUNG_MINMAX!AN726="PACUL",VLOOKUP(FR_HITUNG_MINMAX!A726,'BR DTG PACUL'!C:E,3,0),IF(FR_HITUNG_MINMAX!AN726="TRAYEMAN",VLOOKUP(FR_HITUNG_MINMAX!A726,'BR DTG TRAYEMAN'!C:E,3,0),"?")))),0)</f>
        <v>0</v>
      </c>
      <c r="AQ726" s="31">
        <f>IF(AN726="PACUL",VLOOKUP(A726,'STOK PACUL'!C:H,6,0),IF(FR_HITUNG_MINMAX!AN726="PESALAKAN",VLOOKUP(FR_HITUNG_MINMAX!A726,'STOK PESALAKAN'!C:H,6,0),IF(FR_HITUNG_MINMAX!AN726="CIKDITIRO",VLOOKUP(FR_HITUNG_MINMAX!A726,'STOK CIKDITIRO'!C:H,6,0),IF(FR_HITUNG_MINMAX!AN726="TRAYEMAN",VLOOKUP(FR_HITUNG_MINMAX!A726,'STOK TRAYEMAN'!C:H,6,0),"?"))))</f>
        <v>10</v>
      </c>
      <c r="AR726" s="25">
        <f t="shared" si="34"/>
        <v>10</v>
      </c>
      <c r="AS726" s="25">
        <f t="shared" si="33"/>
        <v>4</v>
      </c>
      <c r="AT726" s="25">
        <f t="shared" si="35"/>
        <v>4</v>
      </c>
    </row>
    <row r="727" spans="1:46" ht="30">
      <c r="A727" s="96" t="s">
        <v>346</v>
      </c>
      <c r="B727" s="96" t="s">
        <v>1128</v>
      </c>
      <c r="C727" s="96" t="s">
        <v>898</v>
      </c>
      <c r="D727" s="96" t="s">
        <v>1365</v>
      </c>
      <c r="E727" s="96" t="s">
        <v>485</v>
      </c>
      <c r="F727" s="97">
        <v>8000</v>
      </c>
      <c r="G727" s="97">
        <v>1</v>
      </c>
      <c r="H727" s="96" t="s">
        <v>30</v>
      </c>
      <c r="I727" s="96" t="s">
        <v>2</v>
      </c>
      <c r="J727" s="98">
        <v>1</v>
      </c>
      <c r="K727" s="97">
        <v>1</v>
      </c>
      <c r="L727" s="97">
        <v>4</v>
      </c>
      <c r="M727" s="97">
        <v>2</v>
      </c>
      <c r="N727" s="97">
        <v>0</v>
      </c>
      <c r="O727" s="97">
        <v>4</v>
      </c>
      <c r="P727" s="97">
        <v>0</v>
      </c>
      <c r="Q727" s="97">
        <v>0</v>
      </c>
      <c r="R727" s="97">
        <v>6</v>
      </c>
      <c r="S727" s="97">
        <v>6</v>
      </c>
      <c r="T727" s="97">
        <v>6</v>
      </c>
      <c r="U727" s="97">
        <v>8</v>
      </c>
      <c r="V727" s="97">
        <v>6</v>
      </c>
      <c r="W727" s="97">
        <v>4</v>
      </c>
      <c r="X727" s="97">
        <v>8</v>
      </c>
      <c r="Y727" s="97">
        <v>6</v>
      </c>
      <c r="Z727" s="97">
        <v>2</v>
      </c>
      <c r="AA727" s="97">
        <v>4</v>
      </c>
      <c r="AB727" s="97">
        <v>4</v>
      </c>
      <c r="AC727" s="97">
        <v>0</v>
      </c>
      <c r="AD727" s="97">
        <v>6</v>
      </c>
      <c r="AE727" s="97">
        <v>12</v>
      </c>
      <c r="AF727" s="97">
        <v>12</v>
      </c>
      <c r="AG727" s="97">
        <v>14</v>
      </c>
      <c r="AH727" s="97">
        <v>14</v>
      </c>
      <c r="AI727" s="97">
        <v>10</v>
      </c>
      <c r="AJ727" s="97">
        <v>8</v>
      </c>
      <c r="AK727" s="97">
        <v>14</v>
      </c>
      <c r="AL727" s="97">
        <v>8</v>
      </c>
      <c r="AM727" s="97">
        <v>14</v>
      </c>
      <c r="AN727" s="96" t="s">
        <v>487</v>
      </c>
      <c r="AO727" s="97">
        <v>4</v>
      </c>
      <c r="AP727" s="31">
        <f>IFERROR(IF(AN727="CIKDITIRO",VLOOKUP(A727,'BR DTG CIKDITIRO'!C:E,3,0),IF(FR_HITUNG_MINMAX!AN727="PESALAKAN",VLOOKUP(FR_HITUNG_MINMAX!A727,'BR DTG ADW'!C:E,3,0),IF(FR_HITUNG_MINMAX!AN727="PACUL",VLOOKUP(FR_HITUNG_MINMAX!A727,'BR DTG PACUL'!C:E,3,0),IF(FR_HITUNG_MINMAX!AN727="TRAYEMAN",VLOOKUP(FR_HITUNG_MINMAX!A727,'BR DTG TRAYEMAN'!C:E,3,0),"?")))),0)</f>
        <v>0</v>
      </c>
      <c r="AQ727" s="31">
        <f>IF(AN727="PACUL",VLOOKUP(A727,'STOK PACUL'!C:H,6,0),IF(FR_HITUNG_MINMAX!AN727="PESALAKAN",VLOOKUP(FR_HITUNG_MINMAX!A727,'STOK PESALAKAN'!C:H,6,0),IF(FR_HITUNG_MINMAX!AN727="CIKDITIRO",VLOOKUP(FR_HITUNG_MINMAX!A727,'STOK CIKDITIRO'!C:H,6,0),IF(FR_HITUNG_MINMAX!AN727="TRAYEMAN",VLOOKUP(FR_HITUNG_MINMAX!A727,'STOK TRAYEMAN'!C:H,6,0),"?"))))</f>
        <v>4</v>
      </c>
      <c r="AR727" s="25">
        <f t="shared" si="34"/>
        <v>4</v>
      </c>
      <c r="AS727" s="25">
        <f t="shared" si="33"/>
        <v>4</v>
      </c>
      <c r="AT727" s="25">
        <f t="shared" si="35"/>
        <v>4</v>
      </c>
    </row>
    <row r="728" spans="1:46" ht="30">
      <c r="A728" s="96" t="s">
        <v>1444</v>
      </c>
      <c r="B728" s="96" t="s">
        <v>1445</v>
      </c>
      <c r="C728" s="96" t="s">
        <v>898</v>
      </c>
      <c r="D728" s="96" t="s">
        <v>1365</v>
      </c>
      <c r="E728" s="96" t="s">
        <v>482</v>
      </c>
      <c r="F728" s="97">
        <v>9500</v>
      </c>
      <c r="G728" s="97">
        <v>1</v>
      </c>
      <c r="H728" s="96" t="s">
        <v>30</v>
      </c>
      <c r="I728" s="96" t="s">
        <v>2</v>
      </c>
      <c r="J728" s="98">
        <v>1</v>
      </c>
      <c r="K728" s="97">
        <v>1</v>
      </c>
      <c r="L728" s="97">
        <v>0</v>
      </c>
      <c r="M728" s="97">
        <v>0</v>
      </c>
      <c r="N728" s="97">
        <v>0</v>
      </c>
      <c r="O728" s="97">
        <v>0</v>
      </c>
      <c r="P728" s="97">
        <v>0</v>
      </c>
      <c r="Q728" s="97">
        <v>0</v>
      </c>
      <c r="R728" s="97">
        <v>2</v>
      </c>
      <c r="S728" s="97">
        <v>0</v>
      </c>
      <c r="T728" s="97">
        <v>0</v>
      </c>
      <c r="U728" s="97">
        <v>0</v>
      </c>
      <c r="V728" s="97">
        <v>2</v>
      </c>
      <c r="W728" s="97">
        <v>0</v>
      </c>
      <c r="X728" s="97">
        <v>2</v>
      </c>
      <c r="Y728" s="97">
        <v>0</v>
      </c>
      <c r="Z728" s="97">
        <v>0</v>
      </c>
      <c r="AA728" s="97">
        <v>0</v>
      </c>
      <c r="AB728" s="97">
        <v>0</v>
      </c>
      <c r="AC728" s="97">
        <v>0</v>
      </c>
      <c r="AD728" s="97">
        <v>2</v>
      </c>
      <c r="AE728" s="97">
        <v>2</v>
      </c>
      <c r="AF728" s="97">
        <v>0</v>
      </c>
      <c r="AG728" s="97">
        <v>0</v>
      </c>
      <c r="AH728" s="97">
        <v>2</v>
      </c>
      <c r="AI728" s="97">
        <v>2</v>
      </c>
      <c r="AJ728" s="97">
        <v>0</v>
      </c>
      <c r="AK728" s="97">
        <v>2</v>
      </c>
      <c r="AL728" s="97">
        <v>2</v>
      </c>
      <c r="AM728" s="97">
        <v>2</v>
      </c>
      <c r="AN728" s="96" t="s">
        <v>487</v>
      </c>
      <c r="AO728" s="97">
        <v>0</v>
      </c>
      <c r="AP728" s="31">
        <f>IFERROR(IF(AN728="CIKDITIRO",VLOOKUP(A728,'BR DTG CIKDITIRO'!C:E,3,0),IF(FR_HITUNG_MINMAX!AN728="PESALAKAN",VLOOKUP(FR_HITUNG_MINMAX!A728,'BR DTG ADW'!C:E,3,0),IF(FR_HITUNG_MINMAX!AN728="PACUL",VLOOKUP(FR_HITUNG_MINMAX!A728,'BR DTG PACUL'!C:E,3,0),IF(FR_HITUNG_MINMAX!AN728="TRAYEMAN",VLOOKUP(FR_HITUNG_MINMAX!A728,'BR DTG TRAYEMAN'!C:E,3,0),"?")))),0)</f>
        <v>0</v>
      </c>
      <c r="AQ728" s="31">
        <f>IF(AN728="PACUL",VLOOKUP(A728,'STOK PACUL'!C:H,6,0),IF(FR_HITUNG_MINMAX!AN728="PESALAKAN",VLOOKUP(FR_HITUNG_MINMAX!A728,'STOK PESALAKAN'!C:H,6,0),IF(FR_HITUNG_MINMAX!AN728="CIKDITIRO",VLOOKUP(FR_HITUNG_MINMAX!A728,'STOK CIKDITIRO'!C:H,6,0),IF(FR_HITUNG_MINMAX!AN728="TRAYEMAN",VLOOKUP(FR_HITUNG_MINMAX!A728,'STOK TRAYEMAN'!C:H,6,0),"?"))))</f>
        <v>0</v>
      </c>
      <c r="AR728" s="25">
        <f t="shared" si="34"/>
        <v>0</v>
      </c>
      <c r="AS728" s="25">
        <f t="shared" si="33"/>
        <v>1</v>
      </c>
      <c r="AT728" s="25">
        <f t="shared" si="35"/>
        <v>1</v>
      </c>
    </row>
    <row r="729" spans="1:46" ht="30">
      <c r="A729" s="96" t="s">
        <v>347</v>
      </c>
      <c r="B729" s="96" t="s">
        <v>1129</v>
      </c>
      <c r="C729" s="96" t="s">
        <v>898</v>
      </c>
      <c r="D729" s="96" t="s">
        <v>1365</v>
      </c>
      <c r="E729" s="96" t="s">
        <v>482</v>
      </c>
      <c r="F729" s="97">
        <v>9000</v>
      </c>
      <c r="G729" s="97">
        <v>1</v>
      </c>
      <c r="H729" s="96" t="s">
        <v>31</v>
      </c>
      <c r="I729" s="96" t="s">
        <v>1185</v>
      </c>
      <c r="J729" s="98" t="s">
        <v>1366</v>
      </c>
      <c r="K729" s="97">
        <v>1</v>
      </c>
      <c r="L729" s="97">
        <v>0</v>
      </c>
      <c r="M729" s="97">
        <v>1</v>
      </c>
      <c r="N729" s="97">
        <v>0</v>
      </c>
      <c r="O729" s="97">
        <v>0</v>
      </c>
      <c r="P729" s="97">
        <v>0</v>
      </c>
      <c r="Q729" s="97">
        <v>0</v>
      </c>
      <c r="R729" s="97">
        <v>0</v>
      </c>
      <c r="S729" s="97">
        <v>0</v>
      </c>
      <c r="T729" s="97">
        <v>0</v>
      </c>
      <c r="U729" s="97">
        <v>0</v>
      </c>
      <c r="V729" s="97">
        <v>0</v>
      </c>
      <c r="W729" s="97">
        <v>0</v>
      </c>
      <c r="X729" s="97">
        <v>1</v>
      </c>
      <c r="Y729" s="97">
        <v>1</v>
      </c>
      <c r="Z729" s="97">
        <v>1</v>
      </c>
      <c r="AA729" s="97">
        <v>0</v>
      </c>
      <c r="AB729" s="97">
        <v>0</v>
      </c>
      <c r="AC729" s="97">
        <v>0</v>
      </c>
      <c r="AD729" s="97">
        <v>0</v>
      </c>
      <c r="AE729" s="97">
        <v>0</v>
      </c>
      <c r="AF729" s="97">
        <v>0</v>
      </c>
      <c r="AG729" s="97">
        <v>0</v>
      </c>
      <c r="AH729" s="97">
        <v>0</v>
      </c>
      <c r="AI729" s="97">
        <v>0</v>
      </c>
      <c r="AJ729" s="97">
        <v>0</v>
      </c>
      <c r="AK729" s="97">
        <v>1</v>
      </c>
      <c r="AL729" s="97">
        <v>1</v>
      </c>
      <c r="AM729" s="97">
        <v>2</v>
      </c>
      <c r="AN729" s="96" t="s">
        <v>487</v>
      </c>
      <c r="AO729" s="97">
        <v>5</v>
      </c>
      <c r="AP729" s="31">
        <f>IFERROR(IF(AN729="CIKDITIRO",VLOOKUP(A729,'BR DTG CIKDITIRO'!C:E,3,0),IF(FR_HITUNG_MINMAX!AN729="PESALAKAN",VLOOKUP(FR_HITUNG_MINMAX!A729,'BR DTG ADW'!C:E,3,0),IF(FR_HITUNG_MINMAX!AN729="PACUL",VLOOKUP(FR_HITUNG_MINMAX!A729,'BR DTG PACUL'!C:E,3,0),IF(FR_HITUNG_MINMAX!AN729="TRAYEMAN",VLOOKUP(FR_HITUNG_MINMAX!A729,'BR DTG TRAYEMAN'!C:E,3,0),"?")))),0)</f>
        <v>0</v>
      </c>
      <c r="AQ729" s="31">
        <f>IF(AN729="PACUL",VLOOKUP(A729,'STOK PACUL'!C:H,6,0),IF(FR_HITUNG_MINMAX!AN729="PESALAKAN",VLOOKUP(FR_HITUNG_MINMAX!A729,'STOK PESALAKAN'!C:H,6,0),IF(FR_HITUNG_MINMAX!AN729="CIKDITIRO",VLOOKUP(FR_HITUNG_MINMAX!A729,'STOK CIKDITIRO'!C:H,6,0),IF(FR_HITUNG_MINMAX!AN729="TRAYEMAN",VLOOKUP(FR_HITUNG_MINMAX!A729,'STOK TRAYEMAN'!C:H,6,0),"?"))))</f>
        <v>5</v>
      </c>
      <c r="AR729" s="25">
        <f t="shared" si="34"/>
        <v>5</v>
      </c>
      <c r="AS729" s="25">
        <f t="shared" si="33"/>
        <v>1</v>
      </c>
      <c r="AT729" s="25">
        <f t="shared" si="35"/>
        <v>3</v>
      </c>
    </row>
    <row r="730" spans="1:46" ht="30">
      <c r="A730" s="96" t="s">
        <v>349</v>
      </c>
      <c r="B730" s="96" t="s">
        <v>1131</v>
      </c>
      <c r="C730" s="96" t="s">
        <v>898</v>
      </c>
      <c r="D730" s="96" t="s">
        <v>1365</v>
      </c>
      <c r="E730" s="96" t="s">
        <v>482</v>
      </c>
      <c r="F730" s="97">
        <v>14000</v>
      </c>
      <c r="G730" s="97">
        <v>1</v>
      </c>
      <c r="H730" s="96" t="s">
        <v>30</v>
      </c>
      <c r="I730" s="96" t="s">
        <v>1185</v>
      </c>
      <c r="J730" s="98" t="s">
        <v>1366</v>
      </c>
      <c r="K730" s="97">
        <v>1</v>
      </c>
      <c r="L730" s="97">
        <v>0</v>
      </c>
      <c r="M730" s="97">
        <v>0</v>
      </c>
      <c r="N730" s="97">
        <v>0</v>
      </c>
      <c r="O730" s="97">
        <v>0</v>
      </c>
      <c r="P730" s="97">
        <v>1</v>
      </c>
      <c r="Q730" s="97">
        <v>0</v>
      </c>
      <c r="R730" s="97">
        <v>0</v>
      </c>
      <c r="S730" s="97">
        <v>0</v>
      </c>
      <c r="T730" s="97">
        <v>0</v>
      </c>
      <c r="U730" s="97">
        <v>0</v>
      </c>
      <c r="V730" s="97">
        <v>0</v>
      </c>
      <c r="W730" s="97">
        <v>0</v>
      </c>
      <c r="X730" s="97">
        <v>1</v>
      </c>
      <c r="Y730" s="97">
        <v>0</v>
      </c>
      <c r="Z730" s="97">
        <v>0</v>
      </c>
      <c r="AA730" s="97">
        <v>0</v>
      </c>
      <c r="AB730" s="97">
        <v>1</v>
      </c>
      <c r="AC730" s="97">
        <v>1</v>
      </c>
      <c r="AD730" s="97">
        <v>0</v>
      </c>
      <c r="AE730" s="97">
        <v>0</v>
      </c>
      <c r="AF730" s="97">
        <v>0</v>
      </c>
      <c r="AG730" s="97">
        <v>0</v>
      </c>
      <c r="AH730" s="97">
        <v>0</v>
      </c>
      <c r="AI730" s="97">
        <v>0</v>
      </c>
      <c r="AJ730" s="97">
        <v>0</v>
      </c>
      <c r="AK730" s="97">
        <v>1</v>
      </c>
      <c r="AL730" s="97">
        <v>1</v>
      </c>
      <c r="AM730" s="97">
        <v>2</v>
      </c>
      <c r="AN730" s="96" t="s">
        <v>487</v>
      </c>
      <c r="AO730" s="97">
        <v>4</v>
      </c>
      <c r="AP730" s="31">
        <f>IFERROR(IF(AN730="CIKDITIRO",VLOOKUP(A730,'BR DTG CIKDITIRO'!C:E,3,0),IF(FR_HITUNG_MINMAX!AN730="PESALAKAN",VLOOKUP(FR_HITUNG_MINMAX!A730,'BR DTG ADW'!C:E,3,0),IF(FR_HITUNG_MINMAX!AN730="PACUL",VLOOKUP(FR_HITUNG_MINMAX!A730,'BR DTG PACUL'!C:E,3,0),IF(FR_HITUNG_MINMAX!AN730="TRAYEMAN",VLOOKUP(FR_HITUNG_MINMAX!A730,'BR DTG TRAYEMAN'!C:E,3,0),"?")))),0)</f>
        <v>0</v>
      </c>
      <c r="AQ730" s="31">
        <f>IF(AN730="PACUL",VLOOKUP(A730,'STOK PACUL'!C:H,6,0),IF(FR_HITUNG_MINMAX!AN730="PESALAKAN",VLOOKUP(FR_HITUNG_MINMAX!A730,'STOK PESALAKAN'!C:H,6,0),IF(FR_HITUNG_MINMAX!AN730="CIKDITIRO",VLOOKUP(FR_HITUNG_MINMAX!A730,'STOK CIKDITIRO'!C:H,6,0),IF(FR_HITUNG_MINMAX!AN730="TRAYEMAN",VLOOKUP(FR_HITUNG_MINMAX!A730,'STOK TRAYEMAN'!C:H,6,0),"?"))))</f>
        <v>4</v>
      </c>
      <c r="AR730" s="25">
        <f t="shared" si="34"/>
        <v>4</v>
      </c>
      <c r="AS730" s="25">
        <f t="shared" si="33"/>
        <v>1</v>
      </c>
      <c r="AT730" s="25">
        <f t="shared" si="35"/>
        <v>3</v>
      </c>
    </row>
    <row r="731" spans="1:46" ht="30">
      <c r="A731" s="96" t="s">
        <v>350</v>
      </c>
      <c r="B731" s="96" t="s">
        <v>1132</v>
      </c>
      <c r="C731" s="96" t="s">
        <v>898</v>
      </c>
      <c r="D731" s="96" t="s">
        <v>1365</v>
      </c>
      <c r="E731" s="96" t="s">
        <v>484</v>
      </c>
      <c r="F731" s="97">
        <v>12000</v>
      </c>
      <c r="G731" s="97">
        <v>1</v>
      </c>
      <c r="H731" s="96" t="s">
        <v>30</v>
      </c>
      <c r="I731" s="96" t="s">
        <v>1185</v>
      </c>
      <c r="J731" s="98">
        <v>1</v>
      </c>
      <c r="K731" s="97">
        <v>1</v>
      </c>
      <c r="L731" s="97">
        <v>0</v>
      </c>
      <c r="M731" s="97">
        <v>0</v>
      </c>
      <c r="N731" s="97">
        <v>0</v>
      </c>
      <c r="O731" s="97">
        <v>0</v>
      </c>
      <c r="P731" s="97">
        <v>0</v>
      </c>
      <c r="Q731" s="97">
        <v>0</v>
      </c>
      <c r="R731" s="97">
        <v>0</v>
      </c>
      <c r="S731" s="97">
        <v>1</v>
      </c>
      <c r="T731" s="97">
        <v>1</v>
      </c>
      <c r="U731" s="97">
        <v>0</v>
      </c>
      <c r="V731" s="97">
        <v>1</v>
      </c>
      <c r="W731" s="97">
        <v>1</v>
      </c>
      <c r="X731" s="97">
        <v>1</v>
      </c>
      <c r="Y731" s="97">
        <v>0</v>
      </c>
      <c r="Z731" s="97">
        <v>0</v>
      </c>
      <c r="AA731" s="97">
        <v>0</v>
      </c>
      <c r="AB731" s="97">
        <v>0</v>
      </c>
      <c r="AC731" s="97">
        <v>0</v>
      </c>
      <c r="AD731" s="97">
        <v>0</v>
      </c>
      <c r="AE731" s="97">
        <v>1</v>
      </c>
      <c r="AF731" s="97">
        <v>2</v>
      </c>
      <c r="AG731" s="97">
        <v>1</v>
      </c>
      <c r="AH731" s="97">
        <v>1</v>
      </c>
      <c r="AI731" s="97">
        <v>2</v>
      </c>
      <c r="AJ731" s="97">
        <v>1</v>
      </c>
      <c r="AK731" s="97">
        <v>2</v>
      </c>
      <c r="AL731" s="97">
        <v>1</v>
      </c>
      <c r="AM731" s="97">
        <v>2</v>
      </c>
      <c r="AN731" s="96" t="s">
        <v>487</v>
      </c>
      <c r="AO731" s="97">
        <v>3</v>
      </c>
      <c r="AP731" s="31">
        <f>IFERROR(IF(AN731="CIKDITIRO",VLOOKUP(A731,'BR DTG CIKDITIRO'!C:E,3,0),IF(FR_HITUNG_MINMAX!AN731="PESALAKAN",VLOOKUP(FR_HITUNG_MINMAX!A731,'BR DTG ADW'!C:E,3,0),IF(FR_HITUNG_MINMAX!AN731="PACUL",VLOOKUP(FR_HITUNG_MINMAX!A731,'BR DTG PACUL'!C:E,3,0),IF(FR_HITUNG_MINMAX!AN731="TRAYEMAN",VLOOKUP(FR_HITUNG_MINMAX!A731,'BR DTG TRAYEMAN'!C:E,3,0),"?")))),0)</f>
        <v>0</v>
      </c>
      <c r="AQ731" s="31">
        <f>IF(AN731="PACUL",VLOOKUP(A731,'STOK PACUL'!C:H,6,0),IF(FR_HITUNG_MINMAX!AN731="PESALAKAN",VLOOKUP(FR_HITUNG_MINMAX!A731,'STOK PESALAKAN'!C:H,6,0),IF(FR_HITUNG_MINMAX!AN731="CIKDITIRO",VLOOKUP(FR_HITUNG_MINMAX!A731,'STOK CIKDITIRO'!C:H,6,0),IF(FR_HITUNG_MINMAX!AN731="TRAYEMAN",VLOOKUP(FR_HITUNG_MINMAX!A731,'STOK TRAYEMAN'!C:H,6,0),"?"))))</f>
        <v>3</v>
      </c>
      <c r="AR731" s="25">
        <f t="shared" si="34"/>
        <v>3</v>
      </c>
      <c r="AS731" s="25">
        <f t="shared" si="33"/>
        <v>1</v>
      </c>
      <c r="AT731" s="25">
        <f t="shared" si="35"/>
        <v>4</v>
      </c>
    </row>
    <row r="732" spans="1:46" ht="30">
      <c r="A732" s="96" t="s">
        <v>515</v>
      </c>
      <c r="B732" s="96" t="s">
        <v>1133</v>
      </c>
      <c r="C732" s="96" t="s">
        <v>898</v>
      </c>
      <c r="D732" s="96" t="s">
        <v>1365</v>
      </c>
      <c r="E732" s="96" t="s">
        <v>482</v>
      </c>
      <c r="F732" s="97">
        <v>10100</v>
      </c>
      <c r="G732" s="97">
        <v>1</v>
      </c>
      <c r="H732" s="96" t="s">
        <v>1185</v>
      </c>
      <c r="I732" s="96" t="s">
        <v>1185</v>
      </c>
      <c r="J732" s="98">
        <v>1</v>
      </c>
      <c r="K732" s="97">
        <v>1</v>
      </c>
      <c r="L732" s="97">
        <v>0</v>
      </c>
      <c r="M732" s="97">
        <v>0</v>
      </c>
      <c r="N732" s="97">
        <v>0</v>
      </c>
      <c r="O732" s="97">
        <v>0</v>
      </c>
      <c r="P732" s="97">
        <v>0</v>
      </c>
      <c r="Q732" s="97">
        <v>0</v>
      </c>
      <c r="R732" s="97">
        <v>1</v>
      </c>
      <c r="S732" s="97">
        <v>0</v>
      </c>
      <c r="T732" s="97">
        <v>0</v>
      </c>
      <c r="U732" s="97">
        <v>0</v>
      </c>
      <c r="V732" s="97">
        <v>0</v>
      </c>
      <c r="W732" s="97">
        <v>0</v>
      </c>
      <c r="X732" s="97">
        <v>1</v>
      </c>
      <c r="Y732" s="97">
        <v>0</v>
      </c>
      <c r="Z732" s="97">
        <v>0</v>
      </c>
      <c r="AA732" s="97">
        <v>0</v>
      </c>
      <c r="AB732" s="97">
        <v>0</v>
      </c>
      <c r="AC732" s="97">
        <v>0</v>
      </c>
      <c r="AD732" s="97">
        <v>1</v>
      </c>
      <c r="AE732" s="97">
        <v>1</v>
      </c>
      <c r="AF732" s="97">
        <v>0</v>
      </c>
      <c r="AG732" s="97">
        <v>0</v>
      </c>
      <c r="AH732" s="97">
        <v>0</v>
      </c>
      <c r="AI732" s="97">
        <v>0</v>
      </c>
      <c r="AJ732" s="97">
        <v>0</v>
      </c>
      <c r="AK732" s="97">
        <v>1</v>
      </c>
      <c r="AL732" s="97">
        <v>1</v>
      </c>
      <c r="AM732" s="97">
        <v>2</v>
      </c>
      <c r="AN732" s="96" t="s">
        <v>487</v>
      </c>
      <c r="AO732" s="97">
        <v>3</v>
      </c>
      <c r="AP732" s="31">
        <f>IFERROR(IF(AN732="CIKDITIRO",VLOOKUP(A732,'BR DTG CIKDITIRO'!C:E,3,0),IF(FR_HITUNG_MINMAX!AN732="PESALAKAN",VLOOKUP(FR_HITUNG_MINMAX!A732,'BR DTG ADW'!C:E,3,0),IF(FR_HITUNG_MINMAX!AN732="PACUL",VLOOKUP(FR_HITUNG_MINMAX!A732,'BR DTG PACUL'!C:E,3,0),IF(FR_HITUNG_MINMAX!AN732="TRAYEMAN",VLOOKUP(FR_HITUNG_MINMAX!A732,'BR DTG TRAYEMAN'!C:E,3,0),"?")))),0)</f>
        <v>0</v>
      </c>
      <c r="AQ732" s="31">
        <f>IF(AN732="PACUL",VLOOKUP(A732,'STOK PACUL'!C:H,6,0),IF(FR_HITUNG_MINMAX!AN732="PESALAKAN",VLOOKUP(FR_HITUNG_MINMAX!A732,'STOK PESALAKAN'!C:H,6,0),IF(FR_HITUNG_MINMAX!AN732="CIKDITIRO",VLOOKUP(FR_HITUNG_MINMAX!A732,'STOK CIKDITIRO'!C:H,6,0),IF(FR_HITUNG_MINMAX!AN732="TRAYEMAN",VLOOKUP(FR_HITUNG_MINMAX!A732,'STOK TRAYEMAN'!C:H,6,0),"?"))))</f>
        <v>3</v>
      </c>
      <c r="AR732" s="25">
        <f t="shared" si="34"/>
        <v>3</v>
      </c>
      <c r="AS732" s="25">
        <f t="shared" si="33"/>
        <v>1</v>
      </c>
      <c r="AT732" s="25">
        <f t="shared" si="35"/>
        <v>2</v>
      </c>
    </row>
    <row r="733" spans="1:46" ht="30">
      <c r="A733" s="96" t="s">
        <v>351</v>
      </c>
      <c r="B733" s="96" t="s">
        <v>1134</v>
      </c>
      <c r="C733" s="96" t="s">
        <v>898</v>
      </c>
      <c r="D733" s="96" t="s">
        <v>1365</v>
      </c>
      <c r="E733" s="96" t="s">
        <v>482</v>
      </c>
      <c r="F733" s="97">
        <v>16000</v>
      </c>
      <c r="G733" s="97">
        <v>1</v>
      </c>
      <c r="H733" s="96" t="s">
        <v>30</v>
      </c>
      <c r="I733" s="96" t="s">
        <v>1185</v>
      </c>
      <c r="J733" s="98">
        <v>1</v>
      </c>
      <c r="K733" s="97">
        <v>1</v>
      </c>
      <c r="L733" s="97">
        <v>0</v>
      </c>
      <c r="M733" s="97">
        <v>0</v>
      </c>
      <c r="N733" s="97">
        <v>0</v>
      </c>
      <c r="O733" s="97">
        <v>0</v>
      </c>
      <c r="P733" s="97">
        <v>0</v>
      </c>
      <c r="Q733" s="97">
        <v>0</v>
      </c>
      <c r="R733" s="97">
        <v>0</v>
      </c>
      <c r="S733" s="97">
        <v>0</v>
      </c>
      <c r="T733" s="97">
        <v>0</v>
      </c>
      <c r="U733" s="97">
        <v>0</v>
      </c>
      <c r="V733" s="97">
        <v>0</v>
      </c>
      <c r="W733" s="97">
        <v>1</v>
      </c>
      <c r="X733" s="97">
        <v>1</v>
      </c>
      <c r="Y733" s="97">
        <v>0</v>
      </c>
      <c r="Z733" s="97">
        <v>0</v>
      </c>
      <c r="AA733" s="97">
        <v>0</v>
      </c>
      <c r="AB733" s="97">
        <v>0</v>
      </c>
      <c r="AC733" s="97">
        <v>0</v>
      </c>
      <c r="AD733" s="97">
        <v>0</v>
      </c>
      <c r="AE733" s="97">
        <v>0</v>
      </c>
      <c r="AF733" s="97">
        <v>0</v>
      </c>
      <c r="AG733" s="97">
        <v>0</v>
      </c>
      <c r="AH733" s="97">
        <v>0</v>
      </c>
      <c r="AI733" s="97">
        <v>1</v>
      </c>
      <c r="AJ733" s="97">
        <v>1</v>
      </c>
      <c r="AK733" s="97">
        <v>1</v>
      </c>
      <c r="AL733" s="97">
        <v>1</v>
      </c>
      <c r="AM733" s="97">
        <v>1</v>
      </c>
      <c r="AN733" s="96" t="s">
        <v>487</v>
      </c>
      <c r="AO733" s="97">
        <v>0</v>
      </c>
      <c r="AP733" s="31">
        <f>IFERROR(IF(AN733="CIKDITIRO",VLOOKUP(A733,'BR DTG CIKDITIRO'!C:E,3,0),IF(FR_HITUNG_MINMAX!AN733="PESALAKAN",VLOOKUP(FR_HITUNG_MINMAX!A733,'BR DTG ADW'!C:E,3,0),IF(FR_HITUNG_MINMAX!AN733="PACUL",VLOOKUP(FR_HITUNG_MINMAX!A733,'BR DTG PACUL'!C:E,3,0),IF(FR_HITUNG_MINMAX!AN733="TRAYEMAN",VLOOKUP(FR_HITUNG_MINMAX!A733,'BR DTG TRAYEMAN'!C:E,3,0),"?")))),0)</f>
        <v>0</v>
      </c>
      <c r="AQ733" s="31">
        <f>IF(AN733="PACUL",VLOOKUP(A733,'STOK PACUL'!C:H,6,0),IF(FR_HITUNG_MINMAX!AN733="PESALAKAN",VLOOKUP(FR_HITUNG_MINMAX!A733,'STOK PESALAKAN'!C:H,6,0),IF(FR_HITUNG_MINMAX!AN733="CIKDITIRO",VLOOKUP(FR_HITUNG_MINMAX!A733,'STOK CIKDITIRO'!C:H,6,0),IF(FR_HITUNG_MINMAX!AN733="TRAYEMAN",VLOOKUP(FR_HITUNG_MINMAX!A733,'STOK TRAYEMAN'!C:H,6,0),"?"))))</f>
        <v>0</v>
      </c>
      <c r="AR733" s="25">
        <f t="shared" si="34"/>
        <v>0</v>
      </c>
      <c r="AS733" s="25">
        <f t="shared" si="33"/>
        <v>1</v>
      </c>
      <c r="AT733" s="25">
        <f t="shared" si="35"/>
        <v>3</v>
      </c>
    </row>
    <row r="734" spans="1:46" ht="30">
      <c r="A734" s="96" t="s">
        <v>1639</v>
      </c>
      <c r="B734" s="96" t="s">
        <v>1705</v>
      </c>
      <c r="C734" s="96" t="s">
        <v>898</v>
      </c>
      <c r="D734" s="96" t="s">
        <v>1365</v>
      </c>
      <c r="E734" s="96" t="s">
        <v>482</v>
      </c>
      <c r="F734" s="97">
        <v>14000</v>
      </c>
      <c r="G734" s="97">
        <v>1</v>
      </c>
      <c r="H734" s="96" t="s">
        <v>31</v>
      </c>
      <c r="I734" s="96" t="s">
        <v>1185</v>
      </c>
      <c r="J734" s="98" t="s">
        <v>1366</v>
      </c>
      <c r="K734" s="97">
        <v>1</v>
      </c>
      <c r="L734" s="97">
        <v>0</v>
      </c>
      <c r="M734" s="97">
        <v>1</v>
      </c>
      <c r="N734" s="97">
        <v>0</v>
      </c>
      <c r="O734" s="97">
        <v>0</v>
      </c>
      <c r="P734" s="97">
        <v>0</v>
      </c>
      <c r="Q734" s="97">
        <v>0</v>
      </c>
      <c r="R734" s="97">
        <v>0</v>
      </c>
      <c r="S734" s="97">
        <v>0</v>
      </c>
      <c r="T734" s="97">
        <v>0</v>
      </c>
      <c r="U734" s="97">
        <v>0</v>
      </c>
      <c r="V734" s="97">
        <v>0</v>
      </c>
      <c r="W734" s="97">
        <v>0</v>
      </c>
      <c r="X734" s="97">
        <v>1</v>
      </c>
      <c r="Y734" s="97">
        <v>1</v>
      </c>
      <c r="Z734" s="97">
        <v>1</v>
      </c>
      <c r="AA734" s="97">
        <v>0</v>
      </c>
      <c r="AB734" s="97">
        <v>0</v>
      </c>
      <c r="AC734" s="97">
        <v>0</v>
      </c>
      <c r="AD734" s="97">
        <v>0</v>
      </c>
      <c r="AE734" s="97">
        <v>0</v>
      </c>
      <c r="AF734" s="97">
        <v>0</v>
      </c>
      <c r="AG734" s="97">
        <v>0</v>
      </c>
      <c r="AH734" s="97">
        <v>0</v>
      </c>
      <c r="AI734" s="97">
        <v>0</v>
      </c>
      <c r="AJ734" s="97">
        <v>0</v>
      </c>
      <c r="AK734" s="97">
        <v>1</v>
      </c>
      <c r="AL734" s="97">
        <v>1</v>
      </c>
      <c r="AM734" s="97">
        <v>2</v>
      </c>
      <c r="AN734" s="96" t="s">
        <v>487</v>
      </c>
      <c r="AO734" s="97">
        <v>3</v>
      </c>
      <c r="AP734" s="31">
        <f>IFERROR(IF(AN734="CIKDITIRO",VLOOKUP(A734,'BR DTG CIKDITIRO'!C:E,3,0),IF(FR_HITUNG_MINMAX!AN734="PESALAKAN",VLOOKUP(FR_HITUNG_MINMAX!A734,'BR DTG ADW'!C:E,3,0),IF(FR_HITUNG_MINMAX!AN734="PACUL",VLOOKUP(FR_HITUNG_MINMAX!A734,'BR DTG PACUL'!C:E,3,0),IF(FR_HITUNG_MINMAX!AN734="TRAYEMAN",VLOOKUP(FR_HITUNG_MINMAX!A734,'BR DTG TRAYEMAN'!C:E,3,0),"?")))),0)</f>
        <v>0</v>
      </c>
      <c r="AQ734" s="31">
        <f>IF(AN734="PACUL",VLOOKUP(A734,'STOK PACUL'!C:H,6,0),IF(FR_HITUNG_MINMAX!AN734="PESALAKAN",VLOOKUP(FR_HITUNG_MINMAX!A734,'STOK PESALAKAN'!C:H,6,0),IF(FR_HITUNG_MINMAX!AN734="CIKDITIRO",VLOOKUP(FR_HITUNG_MINMAX!A734,'STOK CIKDITIRO'!C:H,6,0),IF(FR_HITUNG_MINMAX!AN734="TRAYEMAN",VLOOKUP(FR_HITUNG_MINMAX!A734,'STOK TRAYEMAN'!C:H,6,0),"?"))))</f>
        <v>3</v>
      </c>
      <c r="AR734" s="25">
        <f t="shared" si="34"/>
        <v>3</v>
      </c>
      <c r="AS734" s="25">
        <f t="shared" si="33"/>
        <v>1</v>
      </c>
      <c r="AT734" s="25">
        <f t="shared" si="35"/>
        <v>1</v>
      </c>
    </row>
    <row r="735" spans="1:46" ht="30">
      <c r="A735" s="96" t="s">
        <v>352</v>
      </c>
      <c r="B735" s="96" t="s">
        <v>1135</v>
      </c>
      <c r="C735" s="96" t="s">
        <v>881</v>
      </c>
      <c r="D735" s="96" t="s">
        <v>1365</v>
      </c>
      <c r="E735" s="96" t="s">
        <v>482</v>
      </c>
      <c r="F735" s="97">
        <v>22500</v>
      </c>
      <c r="G735" s="97">
        <v>1</v>
      </c>
      <c r="H735" s="96" t="s">
        <v>1185</v>
      </c>
      <c r="I735" s="96" t="s">
        <v>1185</v>
      </c>
      <c r="J735" s="98">
        <v>1</v>
      </c>
      <c r="K735" s="97">
        <v>1</v>
      </c>
      <c r="L735" s="97">
        <v>0</v>
      </c>
      <c r="M735" s="97">
        <v>0</v>
      </c>
      <c r="N735" s="97">
        <v>0</v>
      </c>
      <c r="O735" s="97">
        <v>0</v>
      </c>
      <c r="P735" s="97">
        <v>0</v>
      </c>
      <c r="Q735" s="97">
        <v>2</v>
      </c>
      <c r="R735" s="97">
        <v>0</v>
      </c>
      <c r="S735" s="97">
        <v>0</v>
      </c>
      <c r="T735" s="97">
        <v>2</v>
      </c>
      <c r="U735" s="97">
        <v>0</v>
      </c>
      <c r="V735" s="97">
        <v>2</v>
      </c>
      <c r="W735" s="97">
        <v>0</v>
      </c>
      <c r="X735" s="97">
        <v>2</v>
      </c>
      <c r="Y735" s="97">
        <v>0</v>
      </c>
      <c r="Z735" s="97">
        <v>0</v>
      </c>
      <c r="AA735" s="97">
        <v>0</v>
      </c>
      <c r="AB735" s="97">
        <v>0</v>
      </c>
      <c r="AC735" s="97">
        <v>2</v>
      </c>
      <c r="AD735" s="97">
        <v>2</v>
      </c>
      <c r="AE735" s="97">
        <v>0</v>
      </c>
      <c r="AF735" s="97">
        <v>2</v>
      </c>
      <c r="AG735" s="97">
        <v>0</v>
      </c>
      <c r="AH735" s="97">
        <v>2</v>
      </c>
      <c r="AI735" s="97">
        <v>2</v>
      </c>
      <c r="AJ735" s="97">
        <v>0</v>
      </c>
      <c r="AK735" s="97">
        <v>2</v>
      </c>
      <c r="AL735" s="97">
        <v>2</v>
      </c>
      <c r="AM735" s="97">
        <v>2</v>
      </c>
      <c r="AN735" s="96" t="s">
        <v>487</v>
      </c>
      <c r="AO735" s="97">
        <v>4</v>
      </c>
      <c r="AP735" s="31">
        <f>IFERROR(IF(AN735="CIKDITIRO",VLOOKUP(A735,'BR DTG CIKDITIRO'!C:E,3,0),IF(FR_HITUNG_MINMAX!AN735="PESALAKAN",VLOOKUP(FR_HITUNG_MINMAX!A735,'BR DTG ADW'!C:E,3,0),IF(FR_HITUNG_MINMAX!AN735="PACUL",VLOOKUP(FR_HITUNG_MINMAX!A735,'BR DTG PACUL'!C:E,3,0),IF(FR_HITUNG_MINMAX!AN735="TRAYEMAN",VLOOKUP(FR_HITUNG_MINMAX!A735,'BR DTG TRAYEMAN'!C:E,3,0),"?")))),0)</f>
        <v>0</v>
      </c>
      <c r="AQ735" s="31">
        <f>IF(AN735="PACUL",VLOOKUP(A735,'STOK PACUL'!C:H,6,0),IF(FR_HITUNG_MINMAX!AN735="PESALAKAN",VLOOKUP(FR_HITUNG_MINMAX!A735,'STOK PESALAKAN'!C:H,6,0),IF(FR_HITUNG_MINMAX!AN735="CIKDITIRO",VLOOKUP(FR_HITUNG_MINMAX!A735,'STOK CIKDITIRO'!C:H,6,0),IF(FR_HITUNG_MINMAX!AN735="TRAYEMAN",VLOOKUP(FR_HITUNG_MINMAX!A735,'STOK TRAYEMAN'!C:H,6,0),"?"))))</f>
        <v>4</v>
      </c>
      <c r="AR735" s="25">
        <f t="shared" si="34"/>
        <v>4</v>
      </c>
      <c r="AS735" s="25">
        <f t="shared" si="33"/>
        <v>1</v>
      </c>
      <c r="AT735" s="25">
        <f t="shared" si="35"/>
        <v>3</v>
      </c>
    </row>
    <row r="736" spans="1:46" ht="30">
      <c r="A736" s="96" t="s">
        <v>353</v>
      </c>
      <c r="B736" s="96" t="s">
        <v>1138</v>
      </c>
      <c r="C736" s="96" t="s">
        <v>877</v>
      </c>
      <c r="D736" s="96" t="s">
        <v>1365</v>
      </c>
      <c r="E736" s="96" t="s">
        <v>484</v>
      </c>
      <c r="F736" s="97">
        <v>20000</v>
      </c>
      <c r="G736" s="97">
        <v>1</v>
      </c>
      <c r="H736" s="96" t="s">
        <v>32</v>
      </c>
      <c r="I736" s="96" t="s">
        <v>1185</v>
      </c>
      <c r="J736" s="98" t="s">
        <v>1366</v>
      </c>
      <c r="K736" s="97">
        <v>1</v>
      </c>
      <c r="L736" s="97">
        <v>1</v>
      </c>
      <c r="M736" s="97">
        <v>1</v>
      </c>
      <c r="N736" s="97">
        <v>0</v>
      </c>
      <c r="O736" s="97">
        <v>0</v>
      </c>
      <c r="P736" s="97">
        <v>0</v>
      </c>
      <c r="Q736" s="97">
        <v>0</v>
      </c>
      <c r="R736" s="97">
        <v>0</v>
      </c>
      <c r="S736" s="97">
        <v>0</v>
      </c>
      <c r="T736" s="97">
        <v>1</v>
      </c>
      <c r="U736" s="97">
        <v>1</v>
      </c>
      <c r="V736" s="97">
        <v>1</v>
      </c>
      <c r="W736" s="97">
        <v>0</v>
      </c>
      <c r="X736" s="97">
        <v>1</v>
      </c>
      <c r="Y736" s="97">
        <v>2</v>
      </c>
      <c r="Z736" s="97">
        <v>1</v>
      </c>
      <c r="AA736" s="97">
        <v>0</v>
      </c>
      <c r="AB736" s="97">
        <v>0</v>
      </c>
      <c r="AC736" s="97">
        <v>0</v>
      </c>
      <c r="AD736" s="97">
        <v>0</v>
      </c>
      <c r="AE736" s="97">
        <v>0</v>
      </c>
      <c r="AF736" s="97">
        <v>1</v>
      </c>
      <c r="AG736" s="97">
        <v>1</v>
      </c>
      <c r="AH736" s="97">
        <v>2</v>
      </c>
      <c r="AI736" s="97">
        <v>1</v>
      </c>
      <c r="AJ736" s="97">
        <v>1</v>
      </c>
      <c r="AK736" s="97">
        <v>2</v>
      </c>
      <c r="AL736" s="97">
        <v>1</v>
      </c>
      <c r="AM736" s="97">
        <v>2</v>
      </c>
      <c r="AN736" s="96" t="s">
        <v>487</v>
      </c>
      <c r="AO736" s="97">
        <v>5</v>
      </c>
      <c r="AP736" s="31">
        <f>IFERROR(IF(AN736="CIKDITIRO",VLOOKUP(A736,'BR DTG CIKDITIRO'!C:E,3,0),IF(FR_HITUNG_MINMAX!AN736="PESALAKAN",VLOOKUP(FR_HITUNG_MINMAX!A736,'BR DTG ADW'!C:E,3,0),IF(FR_HITUNG_MINMAX!AN736="PACUL",VLOOKUP(FR_HITUNG_MINMAX!A736,'BR DTG PACUL'!C:E,3,0),IF(FR_HITUNG_MINMAX!AN736="TRAYEMAN",VLOOKUP(FR_HITUNG_MINMAX!A736,'BR DTG TRAYEMAN'!C:E,3,0),"?")))),0)</f>
        <v>0</v>
      </c>
      <c r="AQ736" s="31">
        <f>IF(AN736="PACUL",VLOOKUP(A736,'STOK PACUL'!C:H,6,0),IF(FR_HITUNG_MINMAX!AN736="PESALAKAN",VLOOKUP(FR_HITUNG_MINMAX!A736,'STOK PESALAKAN'!C:H,6,0),IF(FR_HITUNG_MINMAX!AN736="CIKDITIRO",VLOOKUP(FR_HITUNG_MINMAX!A736,'STOK CIKDITIRO'!C:H,6,0),IF(FR_HITUNG_MINMAX!AN736="TRAYEMAN",VLOOKUP(FR_HITUNG_MINMAX!A736,'STOK TRAYEMAN'!C:H,6,0),"?"))))</f>
        <v>5</v>
      </c>
      <c r="AR736" s="25">
        <f t="shared" si="34"/>
        <v>5</v>
      </c>
      <c r="AS736" s="25">
        <f t="shared" ref="AS736:AS799" si="36">ROUNDUP(AL736/2,0)</f>
        <v>1</v>
      </c>
      <c r="AT736" s="25">
        <f t="shared" si="35"/>
        <v>3</v>
      </c>
    </row>
    <row r="737" spans="1:46" ht="30">
      <c r="A737" s="96" t="s">
        <v>354</v>
      </c>
      <c r="B737" s="96" t="s">
        <v>1139</v>
      </c>
      <c r="C737" s="96" t="s">
        <v>877</v>
      </c>
      <c r="D737" s="96" t="s">
        <v>1365</v>
      </c>
      <c r="E737" s="96" t="s">
        <v>485</v>
      </c>
      <c r="F737" s="97">
        <v>29000</v>
      </c>
      <c r="G737" s="97">
        <v>1</v>
      </c>
      <c r="H737" s="96" t="s">
        <v>30</v>
      </c>
      <c r="I737" s="96" t="s">
        <v>2</v>
      </c>
      <c r="J737" s="98">
        <v>1</v>
      </c>
      <c r="K737" s="97">
        <v>1</v>
      </c>
      <c r="L737" s="97">
        <v>1</v>
      </c>
      <c r="M737" s="97">
        <v>0</v>
      </c>
      <c r="N737" s="97">
        <v>1</v>
      </c>
      <c r="O737" s="97">
        <v>1</v>
      </c>
      <c r="P737" s="97">
        <v>0</v>
      </c>
      <c r="Q737" s="97">
        <v>0</v>
      </c>
      <c r="R737" s="97">
        <v>4</v>
      </c>
      <c r="S737" s="97">
        <v>1</v>
      </c>
      <c r="T737" s="97">
        <v>0</v>
      </c>
      <c r="U737" s="97">
        <v>1</v>
      </c>
      <c r="V737" s="97">
        <v>0</v>
      </c>
      <c r="W737" s="97">
        <v>1</v>
      </c>
      <c r="X737" s="97">
        <v>4</v>
      </c>
      <c r="Y737" s="97">
        <v>1</v>
      </c>
      <c r="Z737" s="97">
        <v>1</v>
      </c>
      <c r="AA737" s="97">
        <v>2</v>
      </c>
      <c r="AB737" s="97">
        <v>1</v>
      </c>
      <c r="AC737" s="97">
        <v>0</v>
      </c>
      <c r="AD737" s="97">
        <v>4</v>
      </c>
      <c r="AE737" s="97">
        <v>5</v>
      </c>
      <c r="AF737" s="97">
        <v>1</v>
      </c>
      <c r="AG737" s="97">
        <v>2</v>
      </c>
      <c r="AH737" s="97">
        <v>1</v>
      </c>
      <c r="AI737" s="97">
        <v>1</v>
      </c>
      <c r="AJ737" s="97">
        <v>2</v>
      </c>
      <c r="AK737" s="97">
        <v>5</v>
      </c>
      <c r="AL737" s="97">
        <v>4</v>
      </c>
      <c r="AM737" s="97">
        <v>5</v>
      </c>
      <c r="AN737" s="96" t="s">
        <v>487</v>
      </c>
      <c r="AO737" s="97">
        <v>4</v>
      </c>
      <c r="AP737" s="31">
        <f>IFERROR(IF(AN737="CIKDITIRO",VLOOKUP(A737,'BR DTG CIKDITIRO'!C:E,3,0),IF(FR_HITUNG_MINMAX!AN737="PESALAKAN",VLOOKUP(FR_HITUNG_MINMAX!A737,'BR DTG ADW'!C:E,3,0),IF(FR_HITUNG_MINMAX!AN737="PACUL",VLOOKUP(FR_HITUNG_MINMAX!A737,'BR DTG PACUL'!C:E,3,0),IF(FR_HITUNG_MINMAX!AN737="TRAYEMAN",VLOOKUP(FR_HITUNG_MINMAX!A737,'BR DTG TRAYEMAN'!C:E,3,0),"?")))),0)</f>
        <v>0</v>
      </c>
      <c r="AQ737" s="31">
        <f>IF(AN737="PACUL",VLOOKUP(A737,'STOK PACUL'!C:H,6,0),IF(FR_HITUNG_MINMAX!AN737="PESALAKAN",VLOOKUP(FR_HITUNG_MINMAX!A737,'STOK PESALAKAN'!C:H,6,0),IF(FR_HITUNG_MINMAX!AN737="CIKDITIRO",VLOOKUP(FR_HITUNG_MINMAX!A737,'STOK CIKDITIRO'!C:H,6,0),IF(FR_HITUNG_MINMAX!AN737="TRAYEMAN",VLOOKUP(FR_HITUNG_MINMAX!A737,'STOK TRAYEMAN'!C:H,6,0),"?"))))</f>
        <v>4</v>
      </c>
      <c r="AR737" s="25">
        <f t="shared" si="34"/>
        <v>4</v>
      </c>
      <c r="AS737" s="25">
        <f t="shared" si="36"/>
        <v>2</v>
      </c>
      <c r="AT737" s="25">
        <f t="shared" si="35"/>
        <v>4</v>
      </c>
    </row>
    <row r="738" spans="1:46" ht="30">
      <c r="A738" s="96" t="s">
        <v>355</v>
      </c>
      <c r="B738" s="96" t="s">
        <v>1140</v>
      </c>
      <c r="C738" s="96" t="s">
        <v>1100</v>
      </c>
      <c r="D738" s="96" t="s">
        <v>1365</v>
      </c>
      <c r="E738" s="96" t="s">
        <v>486</v>
      </c>
      <c r="F738" s="97">
        <v>2500</v>
      </c>
      <c r="G738" s="97">
        <v>10</v>
      </c>
      <c r="H738" s="96" t="s">
        <v>30</v>
      </c>
      <c r="I738" s="96" t="s">
        <v>1185</v>
      </c>
      <c r="J738" s="98">
        <v>1</v>
      </c>
      <c r="K738" s="97">
        <v>2</v>
      </c>
      <c r="L738" s="97">
        <v>36</v>
      </c>
      <c r="M738" s="97">
        <v>51</v>
      </c>
      <c r="N738" s="97">
        <v>49</v>
      </c>
      <c r="O738" s="97">
        <v>64</v>
      </c>
      <c r="P738" s="97">
        <v>64</v>
      </c>
      <c r="Q738" s="97">
        <v>32</v>
      </c>
      <c r="R738" s="97">
        <v>55</v>
      </c>
      <c r="S738" s="97">
        <v>55</v>
      </c>
      <c r="T738" s="97">
        <v>42</v>
      </c>
      <c r="U738" s="97">
        <v>50</v>
      </c>
      <c r="V738" s="97">
        <v>40</v>
      </c>
      <c r="W738" s="97">
        <v>33</v>
      </c>
      <c r="X738" s="97">
        <v>64</v>
      </c>
      <c r="Y738" s="97">
        <v>87</v>
      </c>
      <c r="Z738" s="97">
        <v>100</v>
      </c>
      <c r="AA738" s="97">
        <v>113</v>
      </c>
      <c r="AB738" s="97">
        <v>128</v>
      </c>
      <c r="AC738" s="97">
        <v>96</v>
      </c>
      <c r="AD738" s="97">
        <v>87</v>
      </c>
      <c r="AE738" s="97">
        <v>110</v>
      </c>
      <c r="AF738" s="97">
        <v>97</v>
      </c>
      <c r="AG738" s="97">
        <v>105</v>
      </c>
      <c r="AH738" s="97">
        <v>90</v>
      </c>
      <c r="AI738" s="97">
        <v>73</v>
      </c>
      <c r="AJ738" s="97">
        <v>69</v>
      </c>
      <c r="AK738" s="97">
        <v>128</v>
      </c>
      <c r="AL738" s="97">
        <v>64</v>
      </c>
      <c r="AM738" s="97">
        <v>128</v>
      </c>
      <c r="AN738" s="96" t="s">
        <v>487</v>
      </c>
      <c r="AO738" s="97">
        <v>319</v>
      </c>
      <c r="AP738" s="31">
        <f>IFERROR(IF(AN738="CIKDITIRO",VLOOKUP(A738,'BR DTG CIKDITIRO'!C:E,3,0),IF(FR_HITUNG_MINMAX!AN738="PESALAKAN",VLOOKUP(FR_HITUNG_MINMAX!A738,'BR DTG ADW'!C:E,3,0),IF(FR_HITUNG_MINMAX!AN738="PACUL",VLOOKUP(FR_HITUNG_MINMAX!A738,'BR DTG PACUL'!C:E,3,0),IF(FR_HITUNG_MINMAX!AN738="TRAYEMAN",VLOOKUP(FR_HITUNG_MINMAX!A738,'BR DTG TRAYEMAN'!C:E,3,0),"?")))),0)</f>
        <v>0</v>
      </c>
      <c r="AQ738" s="31">
        <f>IF(AN738="PACUL",VLOOKUP(A738,'STOK PACUL'!C:H,6,0),IF(FR_HITUNG_MINMAX!AN738="PESALAKAN",VLOOKUP(FR_HITUNG_MINMAX!A738,'STOK PESALAKAN'!C:H,6,0),IF(FR_HITUNG_MINMAX!AN738="CIKDITIRO",VLOOKUP(FR_HITUNG_MINMAX!A738,'STOK CIKDITIRO'!C:H,6,0),IF(FR_HITUNG_MINMAX!AN738="TRAYEMAN",VLOOKUP(FR_HITUNG_MINMAX!A738,'STOK TRAYEMAN'!C:H,6,0),"?"))))</f>
        <v>319</v>
      </c>
      <c r="AR738" s="25">
        <f t="shared" ref="AR738:AR801" si="37">IFERROR(AQ738,AO738+AP738)</f>
        <v>319</v>
      </c>
      <c r="AS738" s="25">
        <f t="shared" si="36"/>
        <v>32</v>
      </c>
      <c r="AT738" s="25">
        <f t="shared" si="35"/>
        <v>4</v>
      </c>
    </row>
    <row r="739" spans="1:46" ht="30">
      <c r="A739" s="96" t="s">
        <v>357</v>
      </c>
      <c r="B739" s="96" t="s">
        <v>1142</v>
      </c>
      <c r="C739" s="96" t="s">
        <v>881</v>
      </c>
      <c r="D739" s="96" t="s">
        <v>1365</v>
      </c>
      <c r="E739" s="96" t="s">
        <v>486</v>
      </c>
      <c r="F739" s="97">
        <v>30875</v>
      </c>
      <c r="G739" s="97">
        <v>1</v>
      </c>
      <c r="H739" s="96" t="s">
        <v>30</v>
      </c>
      <c r="I739" s="96" t="s">
        <v>2</v>
      </c>
      <c r="J739" s="98">
        <v>1</v>
      </c>
      <c r="K739" s="97">
        <v>1</v>
      </c>
      <c r="L739" s="97">
        <v>2</v>
      </c>
      <c r="M739" s="97">
        <v>2</v>
      </c>
      <c r="N739" s="97">
        <v>8</v>
      </c>
      <c r="O739" s="97">
        <v>8</v>
      </c>
      <c r="P739" s="97">
        <v>6</v>
      </c>
      <c r="Q739" s="97">
        <v>2</v>
      </c>
      <c r="R739" s="97">
        <v>8</v>
      </c>
      <c r="S739" s="97">
        <v>7</v>
      </c>
      <c r="T739" s="97">
        <v>6</v>
      </c>
      <c r="U739" s="97">
        <v>8</v>
      </c>
      <c r="V739" s="97">
        <v>6</v>
      </c>
      <c r="W739" s="97">
        <v>6</v>
      </c>
      <c r="X739" s="97">
        <v>8</v>
      </c>
      <c r="Y739" s="97">
        <v>4</v>
      </c>
      <c r="Z739" s="97">
        <v>10</v>
      </c>
      <c r="AA739" s="97">
        <v>16</v>
      </c>
      <c r="AB739" s="97">
        <v>14</v>
      </c>
      <c r="AC739" s="97">
        <v>8</v>
      </c>
      <c r="AD739" s="97">
        <v>10</v>
      </c>
      <c r="AE739" s="97">
        <v>15</v>
      </c>
      <c r="AF739" s="97">
        <v>13</v>
      </c>
      <c r="AG739" s="97">
        <v>15</v>
      </c>
      <c r="AH739" s="97">
        <v>14</v>
      </c>
      <c r="AI739" s="97">
        <v>12</v>
      </c>
      <c r="AJ739" s="97">
        <v>8</v>
      </c>
      <c r="AK739" s="97">
        <v>16</v>
      </c>
      <c r="AL739" s="97">
        <v>8</v>
      </c>
      <c r="AM739" s="97">
        <v>16</v>
      </c>
      <c r="AN739" s="96" t="s">
        <v>487</v>
      </c>
      <c r="AO739" s="97">
        <v>29</v>
      </c>
      <c r="AP739" s="31">
        <f>IFERROR(IF(AN739="CIKDITIRO",VLOOKUP(A739,'BR DTG CIKDITIRO'!C:E,3,0),IF(FR_HITUNG_MINMAX!AN739="PESALAKAN",VLOOKUP(FR_HITUNG_MINMAX!A739,'BR DTG ADW'!C:E,3,0),IF(FR_HITUNG_MINMAX!AN739="PACUL",VLOOKUP(FR_HITUNG_MINMAX!A739,'BR DTG PACUL'!C:E,3,0),IF(FR_HITUNG_MINMAX!AN739="TRAYEMAN",VLOOKUP(FR_HITUNG_MINMAX!A739,'BR DTG TRAYEMAN'!C:E,3,0),"?")))),0)</f>
        <v>0</v>
      </c>
      <c r="AQ739" s="31">
        <f>IF(AN739="PACUL",VLOOKUP(A739,'STOK PACUL'!C:H,6,0),IF(FR_HITUNG_MINMAX!AN739="PESALAKAN",VLOOKUP(FR_HITUNG_MINMAX!A739,'STOK PESALAKAN'!C:H,6,0),IF(FR_HITUNG_MINMAX!AN739="CIKDITIRO",VLOOKUP(FR_HITUNG_MINMAX!A739,'STOK CIKDITIRO'!C:H,6,0),IF(FR_HITUNG_MINMAX!AN739="TRAYEMAN",VLOOKUP(FR_HITUNG_MINMAX!A739,'STOK TRAYEMAN'!C:H,6,0),"?"))))</f>
        <v>29</v>
      </c>
      <c r="AR739" s="25">
        <f t="shared" si="37"/>
        <v>29</v>
      </c>
      <c r="AS739" s="25">
        <f t="shared" si="36"/>
        <v>4</v>
      </c>
      <c r="AT739" s="25">
        <f t="shared" si="35"/>
        <v>4</v>
      </c>
    </row>
    <row r="740" spans="1:46" ht="30">
      <c r="A740" s="96" t="s">
        <v>358</v>
      </c>
      <c r="B740" s="96" t="s">
        <v>1143</v>
      </c>
      <c r="C740" s="96" t="s">
        <v>888</v>
      </c>
      <c r="D740" s="96" t="s">
        <v>1381</v>
      </c>
      <c r="E740" s="96" t="s">
        <v>482</v>
      </c>
      <c r="F740" s="97">
        <v>900</v>
      </c>
      <c r="G740" s="97">
        <v>2</v>
      </c>
      <c r="H740" s="96" t="s">
        <v>30</v>
      </c>
      <c r="I740" s="96" t="s">
        <v>1185</v>
      </c>
      <c r="J740" s="98" t="s">
        <v>1366</v>
      </c>
      <c r="K740" s="97">
        <v>1</v>
      </c>
      <c r="L740" s="97">
        <v>0</v>
      </c>
      <c r="M740" s="97">
        <v>0</v>
      </c>
      <c r="N740" s="97">
        <v>0</v>
      </c>
      <c r="O740" s="97">
        <v>0</v>
      </c>
      <c r="P740" s="97">
        <v>0</v>
      </c>
      <c r="Q740" s="97">
        <v>0</v>
      </c>
      <c r="R740" s="97">
        <v>0</v>
      </c>
      <c r="S740" s="97">
        <v>0</v>
      </c>
      <c r="T740" s="97">
        <v>0</v>
      </c>
      <c r="U740" s="97">
        <v>0</v>
      </c>
      <c r="V740" s="97">
        <v>0</v>
      </c>
      <c r="W740" s="97">
        <v>2</v>
      </c>
      <c r="X740" s="97">
        <v>2</v>
      </c>
      <c r="Y740" s="97">
        <v>0</v>
      </c>
      <c r="Z740" s="97">
        <v>0</v>
      </c>
      <c r="AA740" s="97">
        <v>0</v>
      </c>
      <c r="AB740" s="97">
        <v>0</v>
      </c>
      <c r="AC740" s="97">
        <v>0</v>
      </c>
      <c r="AD740" s="97">
        <v>0</v>
      </c>
      <c r="AE740" s="97">
        <v>0</v>
      </c>
      <c r="AF740" s="97">
        <v>0</v>
      </c>
      <c r="AG740" s="97">
        <v>0</v>
      </c>
      <c r="AH740" s="97">
        <v>0</v>
      </c>
      <c r="AI740" s="97">
        <v>2</v>
      </c>
      <c r="AJ740" s="97">
        <v>2</v>
      </c>
      <c r="AK740" s="97">
        <v>2</v>
      </c>
      <c r="AL740" s="97">
        <v>2</v>
      </c>
      <c r="AM740" s="97">
        <v>2</v>
      </c>
      <c r="AN740" s="96" t="s">
        <v>487</v>
      </c>
      <c r="AO740" s="97">
        <v>2</v>
      </c>
      <c r="AP740" s="31">
        <f>IFERROR(IF(AN740="CIKDITIRO",VLOOKUP(A740,'BR DTG CIKDITIRO'!C:E,3,0),IF(FR_HITUNG_MINMAX!AN740="PESALAKAN",VLOOKUP(FR_HITUNG_MINMAX!A740,'BR DTG ADW'!C:E,3,0),IF(FR_HITUNG_MINMAX!AN740="PACUL",VLOOKUP(FR_HITUNG_MINMAX!A740,'BR DTG PACUL'!C:E,3,0),IF(FR_HITUNG_MINMAX!AN740="TRAYEMAN",VLOOKUP(FR_HITUNG_MINMAX!A740,'BR DTG TRAYEMAN'!C:E,3,0),"?")))),0)</f>
        <v>0</v>
      </c>
      <c r="AQ740" s="31">
        <f>IF(AN740="PACUL",VLOOKUP(A740,'STOK PACUL'!C:H,6,0),IF(FR_HITUNG_MINMAX!AN740="PESALAKAN",VLOOKUP(FR_HITUNG_MINMAX!A740,'STOK PESALAKAN'!C:H,6,0),IF(FR_HITUNG_MINMAX!AN740="CIKDITIRO",VLOOKUP(FR_HITUNG_MINMAX!A740,'STOK CIKDITIRO'!C:H,6,0),IF(FR_HITUNG_MINMAX!AN740="TRAYEMAN",VLOOKUP(FR_HITUNG_MINMAX!A740,'STOK TRAYEMAN'!C:H,6,0),"?"))))</f>
        <v>2</v>
      </c>
      <c r="AR740" s="25">
        <f t="shared" si="37"/>
        <v>2</v>
      </c>
      <c r="AS740" s="25">
        <f t="shared" si="36"/>
        <v>1</v>
      </c>
      <c r="AT740" s="25">
        <f t="shared" si="35"/>
        <v>2</v>
      </c>
    </row>
    <row r="741" spans="1:46" ht="30">
      <c r="A741" s="96" t="s">
        <v>1449</v>
      </c>
      <c r="B741" s="96" t="s">
        <v>1450</v>
      </c>
      <c r="C741" s="96" t="s">
        <v>948</v>
      </c>
      <c r="D741" s="96" t="s">
        <v>1365</v>
      </c>
      <c r="E741" s="96" t="s">
        <v>482</v>
      </c>
      <c r="F741" s="97">
        <v>57800</v>
      </c>
      <c r="G741" s="97">
        <v>1</v>
      </c>
      <c r="H741" s="96" t="s">
        <v>31</v>
      </c>
      <c r="I741" s="96" t="s">
        <v>1185</v>
      </c>
      <c r="J741" s="98">
        <v>1</v>
      </c>
      <c r="K741" s="97">
        <v>1</v>
      </c>
      <c r="L741" s="97">
        <v>0</v>
      </c>
      <c r="M741" s="97">
        <v>0</v>
      </c>
      <c r="N741" s="97">
        <v>0</v>
      </c>
      <c r="O741" s="97">
        <v>0</v>
      </c>
      <c r="P741" s="97">
        <v>0</v>
      </c>
      <c r="Q741" s="97">
        <v>0</v>
      </c>
      <c r="R741" s="97">
        <v>0</v>
      </c>
      <c r="S741" s="97">
        <v>1</v>
      </c>
      <c r="T741" s="97">
        <v>0</v>
      </c>
      <c r="U741" s="97">
        <v>0</v>
      </c>
      <c r="V741" s="97">
        <v>0</v>
      </c>
      <c r="W741" s="97">
        <v>0</v>
      </c>
      <c r="X741" s="97">
        <v>1</v>
      </c>
      <c r="Y741" s="97">
        <v>0</v>
      </c>
      <c r="Z741" s="97">
        <v>0</v>
      </c>
      <c r="AA741" s="97">
        <v>0</v>
      </c>
      <c r="AB741" s="97">
        <v>0</v>
      </c>
      <c r="AC741" s="97">
        <v>0</v>
      </c>
      <c r="AD741" s="97">
        <v>0</v>
      </c>
      <c r="AE741" s="97">
        <v>1</v>
      </c>
      <c r="AF741" s="97">
        <v>1</v>
      </c>
      <c r="AG741" s="97">
        <v>1</v>
      </c>
      <c r="AH741" s="97">
        <v>0</v>
      </c>
      <c r="AI741" s="97">
        <v>0</v>
      </c>
      <c r="AJ741" s="97">
        <v>0</v>
      </c>
      <c r="AK741" s="97">
        <v>1</v>
      </c>
      <c r="AL741" s="97">
        <v>1</v>
      </c>
      <c r="AM741" s="97">
        <v>1</v>
      </c>
      <c r="AN741" s="96" t="s">
        <v>487</v>
      </c>
      <c r="AO741" s="97">
        <v>1</v>
      </c>
      <c r="AP741" s="31">
        <f>IFERROR(IF(AN741="CIKDITIRO",VLOOKUP(A741,'BR DTG CIKDITIRO'!C:E,3,0),IF(FR_HITUNG_MINMAX!AN741="PESALAKAN",VLOOKUP(FR_HITUNG_MINMAX!A741,'BR DTG ADW'!C:E,3,0),IF(FR_HITUNG_MINMAX!AN741="PACUL",VLOOKUP(FR_HITUNG_MINMAX!A741,'BR DTG PACUL'!C:E,3,0),IF(FR_HITUNG_MINMAX!AN741="TRAYEMAN",VLOOKUP(FR_HITUNG_MINMAX!A741,'BR DTG TRAYEMAN'!C:E,3,0),"?")))),0)</f>
        <v>0</v>
      </c>
      <c r="AQ741" s="31">
        <f>IF(AN741="PACUL",VLOOKUP(A741,'STOK PACUL'!C:H,6,0),IF(FR_HITUNG_MINMAX!AN741="PESALAKAN",VLOOKUP(FR_HITUNG_MINMAX!A741,'STOK PESALAKAN'!C:H,6,0),IF(FR_HITUNG_MINMAX!AN741="CIKDITIRO",VLOOKUP(FR_HITUNG_MINMAX!A741,'STOK CIKDITIRO'!C:H,6,0),IF(FR_HITUNG_MINMAX!AN741="TRAYEMAN",VLOOKUP(FR_HITUNG_MINMAX!A741,'STOK TRAYEMAN'!C:H,6,0),"?"))))</f>
        <v>1</v>
      </c>
      <c r="AR741" s="25">
        <f t="shared" si="37"/>
        <v>1</v>
      </c>
      <c r="AS741" s="25">
        <f t="shared" si="36"/>
        <v>1</v>
      </c>
      <c r="AT741" s="25">
        <f t="shared" si="35"/>
        <v>2</v>
      </c>
    </row>
    <row r="742" spans="1:46" ht="30">
      <c r="A742" s="96" t="s">
        <v>361</v>
      </c>
      <c r="B742" s="96" t="s">
        <v>1148</v>
      </c>
      <c r="C742" s="96" t="s">
        <v>888</v>
      </c>
      <c r="D742" s="96" t="s">
        <v>1381</v>
      </c>
      <c r="E742" s="96" t="s">
        <v>485</v>
      </c>
      <c r="F742" s="97">
        <v>900</v>
      </c>
      <c r="G742" s="97">
        <v>10</v>
      </c>
      <c r="H742" s="96" t="s">
        <v>30</v>
      </c>
      <c r="I742" s="96" t="s">
        <v>1185</v>
      </c>
      <c r="J742" s="98">
        <v>1</v>
      </c>
      <c r="K742" s="97">
        <v>1</v>
      </c>
      <c r="L742" s="97">
        <v>1</v>
      </c>
      <c r="M742" s="97">
        <v>3</v>
      </c>
      <c r="N742" s="97">
        <v>0</v>
      </c>
      <c r="O742" s="97">
        <v>0</v>
      </c>
      <c r="P742" s="97">
        <v>2</v>
      </c>
      <c r="Q742" s="97">
        <v>1</v>
      </c>
      <c r="R742" s="97">
        <v>1</v>
      </c>
      <c r="S742" s="97">
        <v>2</v>
      </c>
      <c r="T742" s="97">
        <v>0</v>
      </c>
      <c r="U742" s="97">
        <v>2</v>
      </c>
      <c r="V742" s="97">
        <v>2</v>
      </c>
      <c r="W742" s="97">
        <v>1</v>
      </c>
      <c r="X742" s="97">
        <v>3</v>
      </c>
      <c r="Y742" s="97">
        <v>4</v>
      </c>
      <c r="Z742" s="97">
        <v>3</v>
      </c>
      <c r="AA742" s="97">
        <v>0</v>
      </c>
      <c r="AB742" s="97">
        <v>2</v>
      </c>
      <c r="AC742" s="97">
        <v>3</v>
      </c>
      <c r="AD742" s="97">
        <v>2</v>
      </c>
      <c r="AE742" s="97">
        <v>3</v>
      </c>
      <c r="AF742" s="97">
        <v>2</v>
      </c>
      <c r="AG742" s="97">
        <v>4</v>
      </c>
      <c r="AH742" s="97">
        <v>4</v>
      </c>
      <c r="AI742" s="97">
        <v>3</v>
      </c>
      <c r="AJ742" s="97">
        <v>2</v>
      </c>
      <c r="AK742" s="97">
        <v>4</v>
      </c>
      <c r="AL742" s="97">
        <v>3</v>
      </c>
      <c r="AM742" s="97">
        <v>4</v>
      </c>
      <c r="AN742" s="96" t="s">
        <v>487</v>
      </c>
      <c r="AO742" s="97">
        <v>8</v>
      </c>
      <c r="AP742" s="31">
        <f>IFERROR(IF(AN742="CIKDITIRO",VLOOKUP(A742,'BR DTG CIKDITIRO'!C:E,3,0),IF(FR_HITUNG_MINMAX!AN742="PESALAKAN",VLOOKUP(FR_HITUNG_MINMAX!A742,'BR DTG ADW'!C:E,3,0),IF(FR_HITUNG_MINMAX!AN742="PACUL",VLOOKUP(FR_HITUNG_MINMAX!A742,'BR DTG PACUL'!C:E,3,0),IF(FR_HITUNG_MINMAX!AN742="TRAYEMAN",VLOOKUP(FR_HITUNG_MINMAX!A742,'BR DTG TRAYEMAN'!C:E,3,0),"?")))),0)</f>
        <v>0</v>
      </c>
      <c r="AQ742" s="31">
        <f>IF(AN742="PACUL",VLOOKUP(A742,'STOK PACUL'!C:H,6,0),IF(FR_HITUNG_MINMAX!AN742="PESALAKAN",VLOOKUP(FR_HITUNG_MINMAX!A742,'STOK PESALAKAN'!C:H,6,0),IF(FR_HITUNG_MINMAX!AN742="CIKDITIRO",VLOOKUP(FR_HITUNG_MINMAX!A742,'STOK CIKDITIRO'!C:H,6,0),IF(FR_HITUNG_MINMAX!AN742="TRAYEMAN",VLOOKUP(FR_HITUNG_MINMAX!A742,'STOK TRAYEMAN'!C:H,6,0),"?"))))</f>
        <v>8</v>
      </c>
      <c r="AR742" s="25">
        <f t="shared" si="37"/>
        <v>8</v>
      </c>
      <c r="AS742" s="25">
        <f t="shared" si="36"/>
        <v>2</v>
      </c>
      <c r="AT742" s="25">
        <f t="shared" si="35"/>
        <v>3</v>
      </c>
    </row>
    <row r="743" spans="1:46" ht="30">
      <c r="A743" s="96" t="s">
        <v>362</v>
      </c>
      <c r="B743" s="96" t="s">
        <v>1149</v>
      </c>
      <c r="C743" s="96" t="s">
        <v>888</v>
      </c>
      <c r="D743" s="96" t="s">
        <v>1381</v>
      </c>
      <c r="E743" s="96" t="s">
        <v>485</v>
      </c>
      <c r="F743" s="97">
        <v>500</v>
      </c>
      <c r="G743" s="97">
        <v>10</v>
      </c>
      <c r="H743" s="96" t="s">
        <v>30</v>
      </c>
      <c r="I743" s="96" t="s">
        <v>1185</v>
      </c>
      <c r="J743" s="98">
        <v>1</v>
      </c>
      <c r="K743" s="97">
        <v>1</v>
      </c>
      <c r="L743" s="97">
        <v>0</v>
      </c>
      <c r="M743" s="97">
        <v>0</v>
      </c>
      <c r="N743" s="97">
        <v>0</v>
      </c>
      <c r="O743" s="97">
        <v>1</v>
      </c>
      <c r="P743" s="97">
        <v>1</v>
      </c>
      <c r="Q743" s="97">
        <v>1</v>
      </c>
      <c r="R743" s="97">
        <v>0</v>
      </c>
      <c r="S743" s="97">
        <v>3</v>
      </c>
      <c r="T743" s="97">
        <v>0</v>
      </c>
      <c r="U743" s="97">
        <v>1</v>
      </c>
      <c r="V743" s="97">
        <v>2</v>
      </c>
      <c r="W743" s="97">
        <v>0</v>
      </c>
      <c r="X743" s="97">
        <v>3</v>
      </c>
      <c r="Y743" s="97">
        <v>0</v>
      </c>
      <c r="Z743" s="97">
        <v>0</v>
      </c>
      <c r="AA743" s="97">
        <v>1</v>
      </c>
      <c r="AB743" s="97">
        <v>2</v>
      </c>
      <c r="AC743" s="97">
        <v>2</v>
      </c>
      <c r="AD743" s="97">
        <v>1</v>
      </c>
      <c r="AE743" s="97">
        <v>3</v>
      </c>
      <c r="AF743" s="97">
        <v>3</v>
      </c>
      <c r="AG743" s="97">
        <v>4</v>
      </c>
      <c r="AH743" s="97">
        <v>3</v>
      </c>
      <c r="AI743" s="97">
        <v>2</v>
      </c>
      <c r="AJ743" s="97">
        <v>0</v>
      </c>
      <c r="AK743" s="97">
        <v>4</v>
      </c>
      <c r="AL743" s="97">
        <v>3</v>
      </c>
      <c r="AM743" s="97">
        <v>4</v>
      </c>
      <c r="AN743" s="96" t="s">
        <v>487</v>
      </c>
      <c r="AO743" s="97">
        <v>10</v>
      </c>
      <c r="AP743" s="31">
        <f>IFERROR(IF(AN743="CIKDITIRO",VLOOKUP(A743,'BR DTG CIKDITIRO'!C:E,3,0),IF(FR_HITUNG_MINMAX!AN743="PESALAKAN",VLOOKUP(FR_HITUNG_MINMAX!A743,'BR DTG ADW'!C:E,3,0),IF(FR_HITUNG_MINMAX!AN743="PACUL",VLOOKUP(FR_HITUNG_MINMAX!A743,'BR DTG PACUL'!C:E,3,0),IF(FR_HITUNG_MINMAX!AN743="TRAYEMAN",VLOOKUP(FR_HITUNG_MINMAX!A743,'BR DTG TRAYEMAN'!C:E,3,0),"?")))),0)</f>
        <v>0</v>
      </c>
      <c r="AQ743" s="31">
        <f>IF(AN743="PACUL",VLOOKUP(A743,'STOK PACUL'!C:H,6,0),IF(FR_HITUNG_MINMAX!AN743="PESALAKAN",VLOOKUP(FR_HITUNG_MINMAX!A743,'STOK PESALAKAN'!C:H,6,0),IF(FR_HITUNG_MINMAX!AN743="CIKDITIRO",VLOOKUP(FR_HITUNG_MINMAX!A743,'STOK CIKDITIRO'!C:H,6,0),IF(FR_HITUNG_MINMAX!AN743="TRAYEMAN",VLOOKUP(FR_HITUNG_MINMAX!A743,'STOK TRAYEMAN'!C:H,6,0),"?"))))</f>
        <v>10</v>
      </c>
      <c r="AR743" s="25">
        <f t="shared" si="37"/>
        <v>10</v>
      </c>
      <c r="AS743" s="25">
        <f t="shared" si="36"/>
        <v>2</v>
      </c>
      <c r="AT743" s="25">
        <f t="shared" si="35"/>
        <v>4</v>
      </c>
    </row>
    <row r="744" spans="1:46" ht="30">
      <c r="A744" s="96" t="s">
        <v>363</v>
      </c>
      <c r="B744" s="96" t="s">
        <v>1150</v>
      </c>
      <c r="C744" s="96" t="s">
        <v>888</v>
      </c>
      <c r="D744" s="96" t="s">
        <v>1381</v>
      </c>
      <c r="E744" s="96" t="s">
        <v>482</v>
      </c>
      <c r="F744" s="97">
        <v>1250</v>
      </c>
      <c r="G744" s="97">
        <v>10</v>
      </c>
      <c r="H744" s="96" t="s">
        <v>34</v>
      </c>
      <c r="I744" s="96" t="s">
        <v>1185</v>
      </c>
      <c r="J744" s="98">
        <v>1</v>
      </c>
      <c r="K744" s="97">
        <v>1</v>
      </c>
      <c r="L744" s="97">
        <v>0</v>
      </c>
      <c r="M744" s="97">
        <v>0</v>
      </c>
      <c r="N744" s="97">
        <v>0</v>
      </c>
      <c r="O744" s="97">
        <v>0</v>
      </c>
      <c r="P744" s="97">
        <v>0</v>
      </c>
      <c r="Q744" s="97">
        <v>0</v>
      </c>
      <c r="R744" s="97">
        <v>4</v>
      </c>
      <c r="S744" s="97">
        <v>0</v>
      </c>
      <c r="T744" s="97">
        <v>0</v>
      </c>
      <c r="U744" s="97">
        <v>0</v>
      </c>
      <c r="V744" s="97">
        <v>0</v>
      </c>
      <c r="W744" s="97">
        <v>0</v>
      </c>
      <c r="X744" s="97">
        <v>4</v>
      </c>
      <c r="Y744" s="97">
        <v>0</v>
      </c>
      <c r="Z744" s="97">
        <v>0</v>
      </c>
      <c r="AA744" s="97">
        <v>0</v>
      </c>
      <c r="AB744" s="97">
        <v>0</v>
      </c>
      <c r="AC744" s="97">
        <v>0</v>
      </c>
      <c r="AD744" s="97">
        <v>4</v>
      </c>
      <c r="AE744" s="97">
        <v>4</v>
      </c>
      <c r="AF744" s="97">
        <v>0</v>
      </c>
      <c r="AG744" s="97">
        <v>0</v>
      </c>
      <c r="AH744" s="97">
        <v>0</v>
      </c>
      <c r="AI744" s="97">
        <v>0</v>
      </c>
      <c r="AJ744" s="97">
        <v>0</v>
      </c>
      <c r="AK744" s="97">
        <v>4</v>
      </c>
      <c r="AL744" s="97">
        <v>4</v>
      </c>
      <c r="AM744" s="97">
        <v>4</v>
      </c>
      <c r="AN744" s="96" t="s">
        <v>487</v>
      </c>
      <c r="AO744" s="97">
        <v>2</v>
      </c>
      <c r="AP744" s="31">
        <f>IFERROR(IF(AN744="CIKDITIRO",VLOOKUP(A744,'BR DTG CIKDITIRO'!C:E,3,0),IF(FR_HITUNG_MINMAX!AN744="PESALAKAN",VLOOKUP(FR_HITUNG_MINMAX!A744,'BR DTG ADW'!C:E,3,0),IF(FR_HITUNG_MINMAX!AN744="PACUL",VLOOKUP(FR_HITUNG_MINMAX!A744,'BR DTG PACUL'!C:E,3,0),IF(FR_HITUNG_MINMAX!AN744="TRAYEMAN",VLOOKUP(FR_HITUNG_MINMAX!A744,'BR DTG TRAYEMAN'!C:E,3,0),"?")))),0)</f>
        <v>0</v>
      </c>
      <c r="AQ744" s="31">
        <f>IF(AN744="PACUL",VLOOKUP(A744,'STOK PACUL'!C:H,6,0),IF(FR_HITUNG_MINMAX!AN744="PESALAKAN",VLOOKUP(FR_HITUNG_MINMAX!A744,'STOK PESALAKAN'!C:H,6,0),IF(FR_HITUNG_MINMAX!AN744="CIKDITIRO",VLOOKUP(FR_HITUNG_MINMAX!A744,'STOK CIKDITIRO'!C:H,6,0),IF(FR_HITUNG_MINMAX!AN744="TRAYEMAN",VLOOKUP(FR_HITUNG_MINMAX!A744,'STOK TRAYEMAN'!C:H,6,0),"?"))))</f>
        <v>2</v>
      </c>
      <c r="AR744" s="25">
        <f t="shared" si="37"/>
        <v>2</v>
      </c>
      <c r="AS744" s="25">
        <f t="shared" si="36"/>
        <v>2</v>
      </c>
      <c r="AT744" s="25">
        <f t="shared" si="35"/>
        <v>2</v>
      </c>
    </row>
    <row r="745" spans="1:46" ht="30">
      <c r="A745" s="96" t="s">
        <v>364</v>
      </c>
      <c r="B745" s="96" t="s">
        <v>1151</v>
      </c>
      <c r="C745" s="96" t="s">
        <v>888</v>
      </c>
      <c r="D745" s="96" t="s">
        <v>1381</v>
      </c>
      <c r="E745" s="96" t="s">
        <v>486</v>
      </c>
      <c r="F745" s="97">
        <v>400</v>
      </c>
      <c r="G745" s="97">
        <v>10</v>
      </c>
      <c r="H745" s="96" t="s">
        <v>30</v>
      </c>
      <c r="I745" s="96" t="s">
        <v>1185</v>
      </c>
      <c r="J745" s="98">
        <v>1</v>
      </c>
      <c r="K745" s="97">
        <v>1</v>
      </c>
      <c r="L745" s="97">
        <v>5</v>
      </c>
      <c r="M745" s="97">
        <v>8</v>
      </c>
      <c r="N745" s="97">
        <v>8</v>
      </c>
      <c r="O745" s="97">
        <v>4</v>
      </c>
      <c r="P745" s="97">
        <v>5</v>
      </c>
      <c r="Q745" s="97">
        <v>3</v>
      </c>
      <c r="R745" s="97">
        <v>8</v>
      </c>
      <c r="S745" s="97">
        <v>17</v>
      </c>
      <c r="T745" s="97">
        <v>11</v>
      </c>
      <c r="U745" s="97">
        <v>3</v>
      </c>
      <c r="V745" s="97">
        <v>3</v>
      </c>
      <c r="W745" s="97">
        <v>7</v>
      </c>
      <c r="X745" s="97">
        <v>17</v>
      </c>
      <c r="Y745" s="97">
        <v>13</v>
      </c>
      <c r="Z745" s="97">
        <v>16</v>
      </c>
      <c r="AA745" s="97">
        <v>12</v>
      </c>
      <c r="AB745" s="97">
        <v>9</v>
      </c>
      <c r="AC745" s="97">
        <v>8</v>
      </c>
      <c r="AD745" s="97">
        <v>11</v>
      </c>
      <c r="AE745" s="97">
        <v>25</v>
      </c>
      <c r="AF745" s="97">
        <v>28</v>
      </c>
      <c r="AG745" s="97">
        <v>20</v>
      </c>
      <c r="AH745" s="97">
        <v>6</v>
      </c>
      <c r="AI745" s="97">
        <v>10</v>
      </c>
      <c r="AJ745" s="97">
        <v>12</v>
      </c>
      <c r="AK745" s="97">
        <v>28</v>
      </c>
      <c r="AL745" s="97">
        <v>17</v>
      </c>
      <c r="AM745" s="97">
        <v>90</v>
      </c>
      <c r="AN745" s="96" t="s">
        <v>487</v>
      </c>
      <c r="AO745" s="97">
        <v>50</v>
      </c>
      <c r="AP745" s="31">
        <f>IFERROR(IF(AN745="CIKDITIRO",VLOOKUP(A745,'BR DTG CIKDITIRO'!C:E,3,0),IF(FR_HITUNG_MINMAX!AN745="PESALAKAN",VLOOKUP(FR_HITUNG_MINMAX!A745,'BR DTG ADW'!C:E,3,0),IF(FR_HITUNG_MINMAX!AN745="PACUL",VLOOKUP(FR_HITUNG_MINMAX!A745,'BR DTG PACUL'!C:E,3,0),IF(FR_HITUNG_MINMAX!AN745="TRAYEMAN",VLOOKUP(FR_HITUNG_MINMAX!A745,'BR DTG TRAYEMAN'!C:E,3,0),"?")))),0)</f>
        <v>0</v>
      </c>
      <c r="AQ745" s="31">
        <f>IF(AN745="PACUL",VLOOKUP(A745,'STOK PACUL'!C:H,6,0),IF(FR_HITUNG_MINMAX!AN745="PESALAKAN",VLOOKUP(FR_HITUNG_MINMAX!A745,'STOK PESALAKAN'!C:H,6,0),IF(FR_HITUNG_MINMAX!AN745="CIKDITIRO",VLOOKUP(FR_HITUNG_MINMAX!A745,'STOK CIKDITIRO'!C:H,6,0),IF(FR_HITUNG_MINMAX!AN745="TRAYEMAN",VLOOKUP(FR_HITUNG_MINMAX!A745,'STOK TRAYEMAN'!C:H,6,0),"?"))))</f>
        <v>50</v>
      </c>
      <c r="AR745" s="25">
        <f t="shared" si="37"/>
        <v>50</v>
      </c>
      <c r="AS745" s="25">
        <f t="shared" si="36"/>
        <v>9</v>
      </c>
      <c r="AT745" s="25">
        <f t="shared" si="35"/>
        <v>4</v>
      </c>
    </row>
    <row r="746" spans="1:46" ht="30">
      <c r="A746" s="96" t="s">
        <v>365</v>
      </c>
      <c r="B746" s="96" t="s">
        <v>1152</v>
      </c>
      <c r="C746" s="96" t="s">
        <v>888</v>
      </c>
      <c r="D746" s="96" t="s">
        <v>1381</v>
      </c>
      <c r="E746" s="96" t="s">
        <v>486</v>
      </c>
      <c r="F746" s="97">
        <v>400</v>
      </c>
      <c r="G746" s="97">
        <v>10</v>
      </c>
      <c r="H746" s="96" t="s">
        <v>34</v>
      </c>
      <c r="I746" s="96" t="s">
        <v>1185</v>
      </c>
      <c r="J746" s="98">
        <v>1</v>
      </c>
      <c r="K746" s="97">
        <v>1</v>
      </c>
      <c r="L746" s="97">
        <v>4</v>
      </c>
      <c r="M746" s="97">
        <v>4</v>
      </c>
      <c r="N746" s="97">
        <v>12</v>
      </c>
      <c r="O746" s="97">
        <v>2</v>
      </c>
      <c r="P746" s="97">
        <v>5</v>
      </c>
      <c r="Q746" s="97">
        <v>3</v>
      </c>
      <c r="R746" s="97">
        <v>6</v>
      </c>
      <c r="S746" s="97">
        <v>13</v>
      </c>
      <c r="T746" s="97">
        <v>0</v>
      </c>
      <c r="U746" s="97">
        <v>4</v>
      </c>
      <c r="V746" s="97">
        <v>2</v>
      </c>
      <c r="W746" s="97">
        <v>0</v>
      </c>
      <c r="X746" s="97">
        <v>13</v>
      </c>
      <c r="Y746" s="97">
        <v>8</v>
      </c>
      <c r="Z746" s="97">
        <v>16</v>
      </c>
      <c r="AA746" s="97">
        <v>14</v>
      </c>
      <c r="AB746" s="97">
        <v>7</v>
      </c>
      <c r="AC746" s="97">
        <v>8</v>
      </c>
      <c r="AD746" s="97">
        <v>9</v>
      </c>
      <c r="AE746" s="97">
        <v>19</v>
      </c>
      <c r="AF746" s="97">
        <v>13</v>
      </c>
      <c r="AG746" s="97">
        <v>17</v>
      </c>
      <c r="AH746" s="97">
        <v>6</v>
      </c>
      <c r="AI746" s="97">
        <v>2</v>
      </c>
      <c r="AJ746" s="97">
        <v>4</v>
      </c>
      <c r="AK746" s="97">
        <v>19</v>
      </c>
      <c r="AL746" s="97">
        <v>13</v>
      </c>
      <c r="AM746" s="97">
        <v>64</v>
      </c>
      <c r="AN746" s="96" t="s">
        <v>487</v>
      </c>
      <c r="AO746" s="97">
        <v>85</v>
      </c>
      <c r="AP746" s="31">
        <f>IFERROR(IF(AN746="CIKDITIRO",VLOOKUP(A746,'BR DTG CIKDITIRO'!C:E,3,0),IF(FR_HITUNG_MINMAX!AN746="PESALAKAN",VLOOKUP(FR_HITUNG_MINMAX!A746,'BR DTG ADW'!C:E,3,0),IF(FR_HITUNG_MINMAX!AN746="PACUL",VLOOKUP(FR_HITUNG_MINMAX!A746,'BR DTG PACUL'!C:E,3,0),IF(FR_HITUNG_MINMAX!AN746="TRAYEMAN",VLOOKUP(FR_HITUNG_MINMAX!A746,'BR DTG TRAYEMAN'!C:E,3,0),"?")))),0)</f>
        <v>0</v>
      </c>
      <c r="AQ746" s="31">
        <f>IF(AN746="PACUL",VLOOKUP(A746,'STOK PACUL'!C:H,6,0),IF(FR_HITUNG_MINMAX!AN746="PESALAKAN",VLOOKUP(FR_HITUNG_MINMAX!A746,'STOK PESALAKAN'!C:H,6,0),IF(FR_HITUNG_MINMAX!AN746="CIKDITIRO",VLOOKUP(FR_HITUNG_MINMAX!A746,'STOK CIKDITIRO'!C:H,6,0),IF(FR_HITUNG_MINMAX!AN746="TRAYEMAN",VLOOKUP(FR_HITUNG_MINMAX!A746,'STOK TRAYEMAN'!C:H,6,0),"?"))))</f>
        <v>85</v>
      </c>
      <c r="AR746" s="25">
        <f t="shared" si="37"/>
        <v>85</v>
      </c>
      <c r="AS746" s="25">
        <f t="shared" si="36"/>
        <v>7</v>
      </c>
      <c r="AT746" s="25">
        <f t="shared" si="35"/>
        <v>3</v>
      </c>
    </row>
    <row r="747" spans="1:46" ht="30">
      <c r="A747" s="96" t="s">
        <v>366</v>
      </c>
      <c r="B747" s="96" t="s">
        <v>1153</v>
      </c>
      <c r="C747" s="96" t="s">
        <v>888</v>
      </c>
      <c r="D747" s="96" t="s">
        <v>1381</v>
      </c>
      <c r="E747" s="96" t="s">
        <v>485</v>
      </c>
      <c r="F747" s="97">
        <v>400</v>
      </c>
      <c r="G747" s="97">
        <v>10</v>
      </c>
      <c r="H747" s="96" t="s">
        <v>34</v>
      </c>
      <c r="I747" s="96" t="s">
        <v>1185</v>
      </c>
      <c r="J747" s="98">
        <v>1</v>
      </c>
      <c r="K747" s="97">
        <v>1</v>
      </c>
      <c r="L747" s="97">
        <v>1</v>
      </c>
      <c r="M747" s="97">
        <v>6</v>
      </c>
      <c r="N747" s="97">
        <v>2</v>
      </c>
      <c r="O747" s="97">
        <v>0</v>
      </c>
      <c r="P747" s="97">
        <v>3</v>
      </c>
      <c r="Q747" s="97">
        <v>0</v>
      </c>
      <c r="R747" s="97">
        <v>1</v>
      </c>
      <c r="S747" s="97">
        <v>3</v>
      </c>
      <c r="T747" s="97">
        <v>0</v>
      </c>
      <c r="U747" s="97">
        <v>0</v>
      </c>
      <c r="V747" s="97">
        <v>2</v>
      </c>
      <c r="W747" s="97">
        <v>4</v>
      </c>
      <c r="X747" s="97">
        <v>6</v>
      </c>
      <c r="Y747" s="97">
        <v>7</v>
      </c>
      <c r="Z747" s="97">
        <v>8</v>
      </c>
      <c r="AA747" s="97">
        <v>2</v>
      </c>
      <c r="AB747" s="97">
        <v>3</v>
      </c>
      <c r="AC747" s="97">
        <v>3</v>
      </c>
      <c r="AD747" s="97">
        <v>1</v>
      </c>
      <c r="AE747" s="97">
        <v>4</v>
      </c>
      <c r="AF747" s="97">
        <v>3</v>
      </c>
      <c r="AG747" s="97">
        <v>3</v>
      </c>
      <c r="AH747" s="97">
        <v>2</v>
      </c>
      <c r="AI747" s="97">
        <v>6</v>
      </c>
      <c r="AJ747" s="97">
        <v>5</v>
      </c>
      <c r="AK747" s="97">
        <v>8</v>
      </c>
      <c r="AL747" s="97">
        <v>6</v>
      </c>
      <c r="AM747" s="97">
        <v>28</v>
      </c>
      <c r="AN747" s="96" t="s">
        <v>487</v>
      </c>
      <c r="AO747" s="97">
        <v>29</v>
      </c>
      <c r="AP747" s="31">
        <f>IFERROR(IF(AN747="CIKDITIRO",VLOOKUP(A747,'BR DTG CIKDITIRO'!C:E,3,0),IF(FR_HITUNG_MINMAX!AN747="PESALAKAN",VLOOKUP(FR_HITUNG_MINMAX!A747,'BR DTG ADW'!C:E,3,0),IF(FR_HITUNG_MINMAX!AN747="PACUL",VLOOKUP(FR_HITUNG_MINMAX!A747,'BR DTG PACUL'!C:E,3,0),IF(FR_HITUNG_MINMAX!AN747="TRAYEMAN",VLOOKUP(FR_HITUNG_MINMAX!A747,'BR DTG TRAYEMAN'!C:E,3,0),"?")))),0)</f>
        <v>0</v>
      </c>
      <c r="AQ747" s="31">
        <f>IF(AN747="PACUL",VLOOKUP(A747,'STOK PACUL'!C:H,6,0),IF(FR_HITUNG_MINMAX!AN747="PESALAKAN",VLOOKUP(FR_HITUNG_MINMAX!A747,'STOK PESALAKAN'!C:H,6,0),IF(FR_HITUNG_MINMAX!AN747="CIKDITIRO",VLOOKUP(FR_HITUNG_MINMAX!A747,'STOK CIKDITIRO'!C:H,6,0),IF(FR_HITUNG_MINMAX!AN747="TRAYEMAN",VLOOKUP(FR_HITUNG_MINMAX!A747,'STOK TRAYEMAN'!C:H,6,0),"?"))))</f>
        <v>29</v>
      </c>
      <c r="AR747" s="25">
        <f t="shared" si="37"/>
        <v>29</v>
      </c>
      <c r="AS747" s="25">
        <f t="shared" si="36"/>
        <v>3</v>
      </c>
      <c r="AT747" s="25">
        <f t="shared" si="35"/>
        <v>4</v>
      </c>
    </row>
    <row r="748" spans="1:46" ht="30">
      <c r="A748" s="96" t="s">
        <v>367</v>
      </c>
      <c r="B748" s="96" t="s">
        <v>1154</v>
      </c>
      <c r="C748" s="96" t="s">
        <v>888</v>
      </c>
      <c r="D748" s="96" t="s">
        <v>1381</v>
      </c>
      <c r="E748" s="96" t="s">
        <v>484</v>
      </c>
      <c r="F748" s="97">
        <v>900</v>
      </c>
      <c r="G748" s="97">
        <v>10</v>
      </c>
      <c r="H748" s="96" t="s">
        <v>30</v>
      </c>
      <c r="I748" s="96" t="s">
        <v>1185</v>
      </c>
      <c r="J748" s="98">
        <v>1</v>
      </c>
      <c r="K748" s="97">
        <v>1</v>
      </c>
      <c r="L748" s="97">
        <v>0</v>
      </c>
      <c r="M748" s="97">
        <v>4</v>
      </c>
      <c r="N748" s="97">
        <v>0</v>
      </c>
      <c r="O748" s="97">
        <v>2</v>
      </c>
      <c r="P748" s="97">
        <v>0</v>
      </c>
      <c r="Q748" s="97">
        <v>0</v>
      </c>
      <c r="R748" s="97">
        <v>2</v>
      </c>
      <c r="S748" s="97">
        <v>0</v>
      </c>
      <c r="T748" s="97">
        <v>0</v>
      </c>
      <c r="U748" s="97">
        <v>4</v>
      </c>
      <c r="V748" s="97">
        <v>0</v>
      </c>
      <c r="W748" s="97">
        <v>0</v>
      </c>
      <c r="X748" s="97">
        <v>4</v>
      </c>
      <c r="Y748" s="97">
        <v>4</v>
      </c>
      <c r="Z748" s="97">
        <v>4</v>
      </c>
      <c r="AA748" s="97">
        <v>2</v>
      </c>
      <c r="AB748" s="97">
        <v>2</v>
      </c>
      <c r="AC748" s="97">
        <v>0</v>
      </c>
      <c r="AD748" s="97">
        <v>2</v>
      </c>
      <c r="AE748" s="97">
        <v>2</v>
      </c>
      <c r="AF748" s="97">
        <v>0</v>
      </c>
      <c r="AG748" s="97">
        <v>4</v>
      </c>
      <c r="AH748" s="97">
        <v>4</v>
      </c>
      <c r="AI748" s="97">
        <v>0</v>
      </c>
      <c r="AJ748" s="97">
        <v>0</v>
      </c>
      <c r="AK748" s="97">
        <v>4</v>
      </c>
      <c r="AL748" s="97">
        <v>4</v>
      </c>
      <c r="AM748" s="97">
        <v>4</v>
      </c>
      <c r="AN748" s="96" t="s">
        <v>487</v>
      </c>
      <c r="AO748" s="97">
        <v>4</v>
      </c>
      <c r="AP748" s="31">
        <f>IFERROR(IF(AN748="CIKDITIRO",VLOOKUP(A748,'BR DTG CIKDITIRO'!C:E,3,0),IF(FR_HITUNG_MINMAX!AN748="PESALAKAN",VLOOKUP(FR_HITUNG_MINMAX!A748,'BR DTG ADW'!C:E,3,0),IF(FR_HITUNG_MINMAX!AN748="PACUL",VLOOKUP(FR_HITUNG_MINMAX!A748,'BR DTG PACUL'!C:E,3,0),IF(FR_HITUNG_MINMAX!AN748="TRAYEMAN",VLOOKUP(FR_HITUNG_MINMAX!A748,'BR DTG TRAYEMAN'!C:E,3,0),"?")))),0)</f>
        <v>0</v>
      </c>
      <c r="AQ748" s="31">
        <f>IF(AN748="PACUL",VLOOKUP(A748,'STOK PACUL'!C:H,6,0),IF(FR_HITUNG_MINMAX!AN748="PESALAKAN",VLOOKUP(FR_HITUNG_MINMAX!A748,'STOK PESALAKAN'!C:H,6,0),IF(FR_HITUNG_MINMAX!AN748="CIKDITIRO",VLOOKUP(FR_HITUNG_MINMAX!A748,'STOK CIKDITIRO'!C:H,6,0),IF(FR_HITUNG_MINMAX!AN748="TRAYEMAN",VLOOKUP(FR_HITUNG_MINMAX!A748,'STOK TRAYEMAN'!C:H,6,0),"?"))))</f>
        <v>4</v>
      </c>
      <c r="AR748" s="25">
        <f t="shared" si="37"/>
        <v>4</v>
      </c>
      <c r="AS748" s="25">
        <f t="shared" si="36"/>
        <v>2</v>
      </c>
      <c r="AT748" s="25">
        <f t="shared" si="35"/>
        <v>3</v>
      </c>
    </row>
    <row r="749" spans="1:46" ht="30">
      <c r="A749" s="96" t="s">
        <v>368</v>
      </c>
      <c r="B749" s="96" t="s">
        <v>1155</v>
      </c>
      <c r="C749" s="96" t="s">
        <v>888</v>
      </c>
      <c r="D749" s="96" t="s">
        <v>1381</v>
      </c>
      <c r="E749" s="96" t="s">
        <v>485</v>
      </c>
      <c r="F749" s="97">
        <v>400</v>
      </c>
      <c r="G749" s="97">
        <v>10</v>
      </c>
      <c r="H749" s="96" t="s">
        <v>30</v>
      </c>
      <c r="I749" s="96" t="s">
        <v>1185</v>
      </c>
      <c r="J749" s="98">
        <v>1</v>
      </c>
      <c r="K749" s="97">
        <v>1</v>
      </c>
      <c r="L749" s="97">
        <v>2</v>
      </c>
      <c r="M749" s="97">
        <v>4</v>
      </c>
      <c r="N749" s="97">
        <v>1</v>
      </c>
      <c r="O749" s="97">
        <v>3</v>
      </c>
      <c r="P749" s="97">
        <v>0</v>
      </c>
      <c r="Q749" s="97">
        <v>3</v>
      </c>
      <c r="R749" s="97">
        <v>4</v>
      </c>
      <c r="S749" s="97">
        <v>0</v>
      </c>
      <c r="T749" s="97">
        <v>0</v>
      </c>
      <c r="U749" s="97">
        <v>6</v>
      </c>
      <c r="V749" s="97">
        <v>1</v>
      </c>
      <c r="W749" s="97">
        <v>0</v>
      </c>
      <c r="X749" s="97">
        <v>6</v>
      </c>
      <c r="Y749" s="97">
        <v>6</v>
      </c>
      <c r="Z749" s="97">
        <v>5</v>
      </c>
      <c r="AA749" s="97">
        <v>4</v>
      </c>
      <c r="AB749" s="97">
        <v>3</v>
      </c>
      <c r="AC749" s="97">
        <v>3</v>
      </c>
      <c r="AD749" s="97">
        <v>7</v>
      </c>
      <c r="AE749" s="97">
        <v>4</v>
      </c>
      <c r="AF749" s="97">
        <v>0</v>
      </c>
      <c r="AG749" s="97">
        <v>6</v>
      </c>
      <c r="AH749" s="97">
        <v>7</v>
      </c>
      <c r="AI749" s="97">
        <v>1</v>
      </c>
      <c r="AJ749" s="97">
        <v>2</v>
      </c>
      <c r="AK749" s="97">
        <v>7</v>
      </c>
      <c r="AL749" s="97">
        <v>6</v>
      </c>
      <c r="AM749" s="97">
        <v>26</v>
      </c>
      <c r="AN749" s="96" t="s">
        <v>487</v>
      </c>
      <c r="AO749" s="97">
        <v>28</v>
      </c>
      <c r="AP749" s="31">
        <f>IFERROR(IF(AN749="CIKDITIRO",VLOOKUP(A749,'BR DTG CIKDITIRO'!C:E,3,0),IF(FR_HITUNG_MINMAX!AN749="PESALAKAN",VLOOKUP(FR_HITUNG_MINMAX!A749,'BR DTG ADW'!C:E,3,0),IF(FR_HITUNG_MINMAX!AN749="PACUL",VLOOKUP(FR_HITUNG_MINMAX!A749,'BR DTG PACUL'!C:E,3,0),IF(FR_HITUNG_MINMAX!AN749="TRAYEMAN",VLOOKUP(FR_HITUNG_MINMAX!A749,'BR DTG TRAYEMAN'!C:E,3,0),"?")))),0)</f>
        <v>0</v>
      </c>
      <c r="AQ749" s="31">
        <f>IF(AN749="PACUL",VLOOKUP(A749,'STOK PACUL'!C:H,6,0),IF(FR_HITUNG_MINMAX!AN749="PESALAKAN",VLOOKUP(FR_HITUNG_MINMAX!A749,'STOK PESALAKAN'!C:H,6,0),IF(FR_HITUNG_MINMAX!AN749="CIKDITIRO",VLOOKUP(FR_HITUNG_MINMAX!A749,'STOK CIKDITIRO'!C:H,6,0),IF(FR_HITUNG_MINMAX!AN749="TRAYEMAN",VLOOKUP(FR_HITUNG_MINMAX!A749,'STOK TRAYEMAN'!C:H,6,0),"?"))))</f>
        <v>28</v>
      </c>
      <c r="AR749" s="25">
        <f t="shared" si="37"/>
        <v>28</v>
      </c>
      <c r="AS749" s="25">
        <f t="shared" si="36"/>
        <v>3</v>
      </c>
      <c r="AT749" s="25">
        <f t="shared" si="35"/>
        <v>4</v>
      </c>
    </row>
    <row r="750" spans="1:46" ht="30">
      <c r="A750" s="96" t="s">
        <v>369</v>
      </c>
      <c r="B750" s="96" t="s">
        <v>1156</v>
      </c>
      <c r="C750" s="96" t="s">
        <v>888</v>
      </c>
      <c r="D750" s="96" t="s">
        <v>1381</v>
      </c>
      <c r="E750" s="96" t="s">
        <v>482</v>
      </c>
      <c r="F750" s="97">
        <v>500</v>
      </c>
      <c r="G750" s="97">
        <v>10</v>
      </c>
      <c r="H750" s="96" t="s">
        <v>30</v>
      </c>
      <c r="I750" s="96" t="s">
        <v>1185</v>
      </c>
      <c r="J750" s="98">
        <v>1</v>
      </c>
      <c r="K750" s="97">
        <v>1</v>
      </c>
      <c r="L750" s="97">
        <v>0</v>
      </c>
      <c r="M750" s="97">
        <v>0</v>
      </c>
      <c r="N750" s="97">
        <v>0</v>
      </c>
      <c r="O750" s="97">
        <v>0</v>
      </c>
      <c r="P750" s="97">
        <v>0</v>
      </c>
      <c r="Q750" s="97">
        <v>0</v>
      </c>
      <c r="R750" s="97">
        <v>0</v>
      </c>
      <c r="S750" s="97">
        <v>1</v>
      </c>
      <c r="T750" s="97">
        <v>0</v>
      </c>
      <c r="U750" s="97">
        <v>0</v>
      </c>
      <c r="V750" s="97">
        <v>0</v>
      </c>
      <c r="W750" s="97">
        <v>0</v>
      </c>
      <c r="X750" s="97">
        <v>1</v>
      </c>
      <c r="Y750" s="97">
        <v>0</v>
      </c>
      <c r="Z750" s="97">
        <v>0</v>
      </c>
      <c r="AA750" s="97">
        <v>0</v>
      </c>
      <c r="AB750" s="97">
        <v>0</v>
      </c>
      <c r="AC750" s="97">
        <v>0</v>
      </c>
      <c r="AD750" s="97">
        <v>0</v>
      </c>
      <c r="AE750" s="97">
        <v>1</v>
      </c>
      <c r="AF750" s="97">
        <v>1</v>
      </c>
      <c r="AG750" s="97">
        <v>1</v>
      </c>
      <c r="AH750" s="97">
        <v>0</v>
      </c>
      <c r="AI750" s="97">
        <v>0</v>
      </c>
      <c r="AJ750" s="97">
        <v>0</v>
      </c>
      <c r="AK750" s="97">
        <v>1</v>
      </c>
      <c r="AL750" s="97">
        <v>1</v>
      </c>
      <c r="AM750" s="97">
        <v>2</v>
      </c>
      <c r="AN750" s="96" t="s">
        <v>487</v>
      </c>
      <c r="AO750" s="97">
        <v>14</v>
      </c>
      <c r="AP750" s="31">
        <f>IFERROR(IF(AN750="CIKDITIRO",VLOOKUP(A750,'BR DTG CIKDITIRO'!C:E,3,0),IF(FR_HITUNG_MINMAX!AN750="PESALAKAN",VLOOKUP(FR_HITUNG_MINMAX!A750,'BR DTG ADW'!C:E,3,0),IF(FR_HITUNG_MINMAX!AN750="PACUL",VLOOKUP(FR_HITUNG_MINMAX!A750,'BR DTG PACUL'!C:E,3,0),IF(FR_HITUNG_MINMAX!AN750="TRAYEMAN",VLOOKUP(FR_HITUNG_MINMAX!A750,'BR DTG TRAYEMAN'!C:E,3,0),"?")))),0)</f>
        <v>0</v>
      </c>
      <c r="AQ750" s="31">
        <f>IF(AN750="PACUL",VLOOKUP(A750,'STOK PACUL'!C:H,6,0),IF(FR_HITUNG_MINMAX!AN750="PESALAKAN",VLOOKUP(FR_HITUNG_MINMAX!A750,'STOK PESALAKAN'!C:H,6,0),IF(FR_HITUNG_MINMAX!AN750="CIKDITIRO",VLOOKUP(FR_HITUNG_MINMAX!A750,'STOK CIKDITIRO'!C:H,6,0),IF(FR_HITUNG_MINMAX!AN750="TRAYEMAN",VLOOKUP(FR_HITUNG_MINMAX!A750,'STOK TRAYEMAN'!C:H,6,0),"?"))))</f>
        <v>14</v>
      </c>
      <c r="AR750" s="25">
        <f t="shared" si="37"/>
        <v>14</v>
      </c>
      <c r="AS750" s="25">
        <f t="shared" si="36"/>
        <v>1</v>
      </c>
      <c r="AT750" s="25">
        <f t="shared" si="35"/>
        <v>3</v>
      </c>
    </row>
    <row r="751" spans="1:46" ht="30">
      <c r="A751" s="96" t="s">
        <v>1642</v>
      </c>
      <c r="B751" s="96" t="s">
        <v>1643</v>
      </c>
      <c r="C751" s="96" t="s">
        <v>888</v>
      </c>
      <c r="D751" s="96" t="s">
        <v>876</v>
      </c>
      <c r="E751" s="96" t="s">
        <v>482</v>
      </c>
      <c r="F751" s="97">
        <v>190</v>
      </c>
      <c r="G751" s="97">
        <v>2</v>
      </c>
      <c r="H751" s="96" t="s">
        <v>30</v>
      </c>
      <c r="I751" s="96" t="s">
        <v>1185</v>
      </c>
      <c r="J751" s="98" t="s">
        <v>1366</v>
      </c>
      <c r="K751" s="97">
        <v>1</v>
      </c>
      <c r="L751" s="97">
        <v>0</v>
      </c>
      <c r="M751" s="97">
        <v>0</v>
      </c>
      <c r="N751" s="97">
        <v>0</v>
      </c>
      <c r="O751" s="97">
        <v>0</v>
      </c>
      <c r="P751" s="97">
        <v>1</v>
      </c>
      <c r="Q751" s="97">
        <v>0</v>
      </c>
      <c r="R751" s="97">
        <v>0</v>
      </c>
      <c r="S751" s="97">
        <v>0</v>
      </c>
      <c r="T751" s="97">
        <v>0</v>
      </c>
      <c r="U751" s="97">
        <v>0</v>
      </c>
      <c r="V751" s="97">
        <v>0</v>
      </c>
      <c r="W751" s="97">
        <v>0</v>
      </c>
      <c r="X751" s="97">
        <v>1</v>
      </c>
      <c r="Y751" s="97">
        <v>0</v>
      </c>
      <c r="Z751" s="97">
        <v>0</v>
      </c>
      <c r="AA751" s="97">
        <v>0</v>
      </c>
      <c r="AB751" s="97">
        <v>1</v>
      </c>
      <c r="AC751" s="97">
        <v>1</v>
      </c>
      <c r="AD751" s="97">
        <v>0</v>
      </c>
      <c r="AE751" s="97">
        <v>0</v>
      </c>
      <c r="AF751" s="97">
        <v>0</v>
      </c>
      <c r="AG751" s="97">
        <v>0</v>
      </c>
      <c r="AH751" s="97">
        <v>0</v>
      </c>
      <c r="AI751" s="97">
        <v>0</v>
      </c>
      <c r="AJ751" s="97">
        <v>0</v>
      </c>
      <c r="AK751" s="97">
        <v>1</v>
      </c>
      <c r="AL751" s="97">
        <v>1</v>
      </c>
      <c r="AM751" s="97">
        <v>2</v>
      </c>
      <c r="AN751" s="96" t="s">
        <v>487</v>
      </c>
      <c r="AO751" s="97">
        <v>21</v>
      </c>
      <c r="AP751" s="31">
        <f>IFERROR(IF(AN751="CIKDITIRO",VLOOKUP(A751,'BR DTG CIKDITIRO'!C:E,3,0),IF(FR_HITUNG_MINMAX!AN751="PESALAKAN",VLOOKUP(FR_HITUNG_MINMAX!A751,'BR DTG ADW'!C:E,3,0),IF(FR_HITUNG_MINMAX!AN751="PACUL",VLOOKUP(FR_HITUNG_MINMAX!A751,'BR DTG PACUL'!C:E,3,0),IF(FR_HITUNG_MINMAX!AN751="TRAYEMAN",VLOOKUP(FR_HITUNG_MINMAX!A751,'BR DTG TRAYEMAN'!C:E,3,0),"?")))),0)</f>
        <v>0</v>
      </c>
      <c r="AQ751" s="31">
        <f>IF(AN751="PACUL",VLOOKUP(A751,'STOK PACUL'!C:H,6,0),IF(FR_HITUNG_MINMAX!AN751="PESALAKAN",VLOOKUP(FR_HITUNG_MINMAX!A751,'STOK PESALAKAN'!C:H,6,0),IF(FR_HITUNG_MINMAX!AN751="CIKDITIRO",VLOOKUP(FR_HITUNG_MINMAX!A751,'STOK CIKDITIRO'!C:H,6,0),IF(FR_HITUNG_MINMAX!AN751="TRAYEMAN",VLOOKUP(FR_HITUNG_MINMAX!A751,'STOK TRAYEMAN'!C:H,6,0),"?"))))</f>
        <v>21</v>
      </c>
      <c r="AR751" s="25">
        <f t="shared" si="37"/>
        <v>21</v>
      </c>
      <c r="AS751" s="25">
        <f t="shared" si="36"/>
        <v>1</v>
      </c>
      <c r="AT751" s="25">
        <f t="shared" si="35"/>
        <v>1</v>
      </c>
    </row>
    <row r="752" spans="1:46" ht="30">
      <c r="A752" s="96" t="s">
        <v>370</v>
      </c>
      <c r="B752" s="96" t="s">
        <v>1161</v>
      </c>
      <c r="C752" s="96" t="s">
        <v>888</v>
      </c>
      <c r="D752" s="96" t="s">
        <v>1381</v>
      </c>
      <c r="E752" s="96" t="s">
        <v>482</v>
      </c>
      <c r="F752" s="97">
        <v>3500</v>
      </c>
      <c r="G752" s="97">
        <v>2</v>
      </c>
      <c r="H752" s="96" t="s">
        <v>90</v>
      </c>
      <c r="I752" s="96" t="s">
        <v>1185</v>
      </c>
      <c r="J752" s="98">
        <v>1</v>
      </c>
      <c r="K752" s="97">
        <v>1</v>
      </c>
      <c r="L752" s="97">
        <v>0</v>
      </c>
      <c r="M752" s="97">
        <v>0</v>
      </c>
      <c r="N752" s="97">
        <v>0</v>
      </c>
      <c r="O752" s="97">
        <v>0</v>
      </c>
      <c r="P752" s="97">
        <v>0</v>
      </c>
      <c r="Q752" s="97">
        <v>1</v>
      </c>
      <c r="R752" s="97">
        <v>0</v>
      </c>
      <c r="S752" s="97">
        <v>0</v>
      </c>
      <c r="T752" s="97">
        <v>0</v>
      </c>
      <c r="U752" s="97">
        <v>0</v>
      </c>
      <c r="V752" s="97">
        <v>0</v>
      </c>
      <c r="W752" s="97">
        <v>0</v>
      </c>
      <c r="X752" s="97">
        <v>1</v>
      </c>
      <c r="Y752" s="97">
        <v>0</v>
      </c>
      <c r="Z752" s="97">
        <v>0</v>
      </c>
      <c r="AA752" s="97">
        <v>0</v>
      </c>
      <c r="AB752" s="97">
        <v>0</v>
      </c>
      <c r="AC752" s="97">
        <v>1</v>
      </c>
      <c r="AD752" s="97">
        <v>1</v>
      </c>
      <c r="AE752" s="97">
        <v>0</v>
      </c>
      <c r="AF752" s="97">
        <v>0</v>
      </c>
      <c r="AG752" s="97">
        <v>0</v>
      </c>
      <c r="AH752" s="97">
        <v>0</v>
      </c>
      <c r="AI752" s="97">
        <v>0</v>
      </c>
      <c r="AJ752" s="97">
        <v>0</v>
      </c>
      <c r="AK752" s="97">
        <v>1</v>
      </c>
      <c r="AL752" s="97">
        <v>1</v>
      </c>
      <c r="AM752" s="97">
        <v>2</v>
      </c>
      <c r="AN752" s="96" t="s">
        <v>487</v>
      </c>
      <c r="AO752" s="97">
        <v>1</v>
      </c>
      <c r="AP752" s="31">
        <f>IFERROR(IF(AN752="CIKDITIRO",VLOOKUP(A752,'BR DTG CIKDITIRO'!C:E,3,0),IF(FR_HITUNG_MINMAX!AN752="PESALAKAN",VLOOKUP(FR_HITUNG_MINMAX!A752,'BR DTG ADW'!C:E,3,0),IF(FR_HITUNG_MINMAX!AN752="PACUL",VLOOKUP(FR_HITUNG_MINMAX!A752,'BR DTG PACUL'!C:E,3,0),IF(FR_HITUNG_MINMAX!AN752="TRAYEMAN",VLOOKUP(FR_HITUNG_MINMAX!A752,'BR DTG TRAYEMAN'!C:E,3,0),"?")))),0)</f>
        <v>0</v>
      </c>
      <c r="AQ752" s="31">
        <f>IF(AN752="PACUL",VLOOKUP(A752,'STOK PACUL'!C:H,6,0),IF(FR_HITUNG_MINMAX!AN752="PESALAKAN",VLOOKUP(FR_HITUNG_MINMAX!A752,'STOK PESALAKAN'!C:H,6,0),IF(FR_HITUNG_MINMAX!AN752="CIKDITIRO",VLOOKUP(FR_HITUNG_MINMAX!A752,'STOK CIKDITIRO'!C:H,6,0),IF(FR_HITUNG_MINMAX!AN752="TRAYEMAN",VLOOKUP(FR_HITUNG_MINMAX!A752,'STOK TRAYEMAN'!C:H,6,0),"?"))))</f>
        <v>1</v>
      </c>
      <c r="AR752" s="25">
        <f t="shared" si="37"/>
        <v>1</v>
      </c>
      <c r="AS752" s="25">
        <f t="shared" si="36"/>
        <v>1</v>
      </c>
      <c r="AT752" s="25">
        <f t="shared" si="35"/>
        <v>1</v>
      </c>
    </row>
    <row r="753" spans="1:46" ht="30">
      <c r="A753" s="96" t="s">
        <v>1646</v>
      </c>
      <c r="B753" s="96" t="s">
        <v>2024</v>
      </c>
      <c r="C753" s="96" t="s">
        <v>888</v>
      </c>
      <c r="D753" s="96" t="s">
        <v>1381</v>
      </c>
      <c r="E753" s="96" t="s">
        <v>482</v>
      </c>
      <c r="F753" s="97">
        <v>1500</v>
      </c>
      <c r="G753" s="97">
        <v>2</v>
      </c>
      <c r="H753" s="96" t="s">
        <v>85</v>
      </c>
      <c r="I753" s="96" t="s">
        <v>1185</v>
      </c>
      <c r="J753" s="98" t="s">
        <v>1366</v>
      </c>
      <c r="K753" s="97">
        <v>1</v>
      </c>
      <c r="L753" s="97">
        <v>1</v>
      </c>
      <c r="M753" s="97">
        <v>0</v>
      </c>
      <c r="N753" s="97">
        <v>0</v>
      </c>
      <c r="O753" s="97">
        <v>0</v>
      </c>
      <c r="P753" s="97">
        <v>0</v>
      </c>
      <c r="Q753" s="97">
        <v>0</v>
      </c>
      <c r="R753" s="97">
        <v>0</v>
      </c>
      <c r="S753" s="97">
        <v>0</v>
      </c>
      <c r="T753" s="97">
        <v>0</v>
      </c>
      <c r="U753" s="97">
        <v>0</v>
      </c>
      <c r="V753" s="97">
        <v>0</v>
      </c>
      <c r="W753" s="97">
        <v>1</v>
      </c>
      <c r="X753" s="97">
        <v>1</v>
      </c>
      <c r="Y753" s="97">
        <v>1</v>
      </c>
      <c r="Z753" s="97">
        <v>0</v>
      </c>
      <c r="AA753" s="97">
        <v>0</v>
      </c>
      <c r="AB753" s="97">
        <v>0</v>
      </c>
      <c r="AC753" s="97">
        <v>0</v>
      </c>
      <c r="AD753" s="97">
        <v>0</v>
      </c>
      <c r="AE753" s="97">
        <v>0</v>
      </c>
      <c r="AF753" s="97">
        <v>0</v>
      </c>
      <c r="AG753" s="97">
        <v>0</v>
      </c>
      <c r="AH753" s="97">
        <v>0</v>
      </c>
      <c r="AI753" s="97">
        <v>1</v>
      </c>
      <c r="AJ753" s="97">
        <v>2</v>
      </c>
      <c r="AK753" s="97">
        <v>2</v>
      </c>
      <c r="AL753" s="97">
        <v>1</v>
      </c>
      <c r="AM753" s="97">
        <v>2</v>
      </c>
      <c r="AN753" s="96" t="s">
        <v>487</v>
      </c>
      <c r="AO753" s="97">
        <v>0</v>
      </c>
      <c r="AP753" s="31">
        <f>IFERROR(IF(AN753="CIKDITIRO",VLOOKUP(A753,'BR DTG CIKDITIRO'!C:E,3,0),IF(FR_HITUNG_MINMAX!AN753="PESALAKAN",VLOOKUP(FR_HITUNG_MINMAX!A753,'BR DTG ADW'!C:E,3,0),IF(FR_HITUNG_MINMAX!AN753="PACUL",VLOOKUP(FR_HITUNG_MINMAX!A753,'BR DTG PACUL'!C:E,3,0),IF(FR_HITUNG_MINMAX!AN753="TRAYEMAN",VLOOKUP(FR_HITUNG_MINMAX!A753,'BR DTG TRAYEMAN'!C:E,3,0),"?")))),0)</f>
        <v>0</v>
      </c>
      <c r="AQ753" s="31">
        <f>IF(AN753="PACUL",VLOOKUP(A753,'STOK PACUL'!C:H,6,0),IF(FR_HITUNG_MINMAX!AN753="PESALAKAN",VLOOKUP(FR_HITUNG_MINMAX!A753,'STOK PESALAKAN'!C:H,6,0),IF(FR_HITUNG_MINMAX!AN753="CIKDITIRO",VLOOKUP(FR_HITUNG_MINMAX!A753,'STOK CIKDITIRO'!C:H,6,0),IF(FR_HITUNG_MINMAX!AN753="TRAYEMAN",VLOOKUP(FR_HITUNG_MINMAX!A753,'STOK TRAYEMAN'!C:H,6,0),"?"))))</f>
        <v>0</v>
      </c>
      <c r="AR753" s="25">
        <f t="shared" si="37"/>
        <v>0</v>
      </c>
      <c r="AS753" s="25">
        <f t="shared" si="36"/>
        <v>1</v>
      </c>
      <c r="AT753" s="25">
        <f t="shared" si="35"/>
        <v>2</v>
      </c>
    </row>
    <row r="754" spans="1:46" ht="30">
      <c r="A754" s="96" t="s">
        <v>372</v>
      </c>
      <c r="B754" s="96" t="s">
        <v>1163</v>
      </c>
      <c r="C754" s="96" t="s">
        <v>888</v>
      </c>
      <c r="D754" s="96" t="s">
        <v>1381</v>
      </c>
      <c r="E754" s="96" t="s">
        <v>485</v>
      </c>
      <c r="F754" s="97">
        <v>1300</v>
      </c>
      <c r="G754" s="97">
        <v>2</v>
      </c>
      <c r="H754" s="96" t="s">
        <v>34</v>
      </c>
      <c r="I754" s="96" t="s">
        <v>1185</v>
      </c>
      <c r="J754" s="98" t="s">
        <v>1366</v>
      </c>
      <c r="K754" s="97">
        <v>1</v>
      </c>
      <c r="L754" s="97">
        <v>4</v>
      </c>
      <c r="M754" s="97">
        <v>7</v>
      </c>
      <c r="N754" s="97">
        <v>0</v>
      </c>
      <c r="O754" s="97">
        <v>4</v>
      </c>
      <c r="P754" s="97">
        <v>0</v>
      </c>
      <c r="Q754" s="97">
        <v>0</v>
      </c>
      <c r="R754" s="97">
        <v>1</v>
      </c>
      <c r="S754" s="97">
        <v>4</v>
      </c>
      <c r="T754" s="97">
        <v>4</v>
      </c>
      <c r="U754" s="97">
        <v>7</v>
      </c>
      <c r="V754" s="97">
        <v>0</v>
      </c>
      <c r="W754" s="97">
        <v>2</v>
      </c>
      <c r="X754" s="97">
        <v>7</v>
      </c>
      <c r="Y754" s="97">
        <v>11</v>
      </c>
      <c r="Z754" s="97">
        <v>7</v>
      </c>
      <c r="AA754" s="97">
        <v>4</v>
      </c>
      <c r="AB754" s="97">
        <v>4</v>
      </c>
      <c r="AC754" s="97">
        <v>0</v>
      </c>
      <c r="AD754" s="97">
        <v>1</v>
      </c>
      <c r="AE754" s="97">
        <v>5</v>
      </c>
      <c r="AF754" s="97">
        <v>8</v>
      </c>
      <c r="AG754" s="97">
        <v>11</v>
      </c>
      <c r="AH754" s="97">
        <v>7</v>
      </c>
      <c r="AI754" s="97">
        <v>2</v>
      </c>
      <c r="AJ754" s="97">
        <v>6</v>
      </c>
      <c r="AK754" s="97">
        <v>11</v>
      </c>
      <c r="AL754" s="97">
        <v>7</v>
      </c>
      <c r="AM754" s="97">
        <v>36</v>
      </c>
      <c r="AN754" s="96" t="s">
        <v>487</v>
      </c>
      <c r="AO754" s="97">
        <v>34</v>
      </c>
      <c r="AP754" s="31">
        <f>IFERROR(IF(AN754="CIKDITIRO",VLOOKUP(A754,'BR DTG CIKDITIRO'!C:E,3,0),IF(FR_HITUNG_MINMAX!AN754="PESALAKAN",VLOOKUP(FR_HITUNG_MINMAX!A754,'BR DTG ADW'!C:E,3,0),IF(FR_HITUNG_MINMAX!AN754="PACUL",VLOOKUP(FR_HITUNG_MINMAX!A754,'BR DTG PACUL'!C:E,3,0),IF(FR_HITUNG_MINMAX!AN754="TRAYEMAN",VLOOKUP(FR_HITUNG_MINMAX!A754,'BR DTG TRAYEMAN'!C:E,3,0),"?")))),0)</f>
        <v>0</v>
      </c>
      <c r="AQ754" s="31">
        <f>IF(AN754="PACUL",VLOOKUP(A754,'STOK PACUL'!C:H,6,0),IF(FR_HITUNG_MINMAX!AN754="PESALAKAN",VLOOKUP(FR_HITUNG_MINMAX!A754,'STOK PESALAKAN'!C:H,6,0),IF(FR_HITUNG_MINMAX!AN754="CIKDITIRO",VLOOKUP(FR_HITUNG_MINMAX!A754,'STOK CIKDITIRO'!C:H,6,0),IF(FR_HITUNG_MINMAX!AN754="TRAYEMAN",VLOOKUP(FR_HITUNG_MINMAX!A754,'STOK TRAYEMAN'!C:H,6,0),"?"))))</f>
        <v>34</v>
      </c>
      <c r="AR754" s="25">
        <f t="shared" si="37"/>
        <v>34</v>
      </c>
      <c r="AS754" s="25">
        <f t="shared" si="36"/>
        <v>4</v>
      </c>
      <c r="AT754" s="25">
        <f t="shared" si="35"/>
        <v>4</v>
      </c>
    </row>
    <row r="755" spans="1:46" ht="30">
      <c r="A755" s="96" t="s">
        <v>373</v>
      </c>
      <c r="B755" s="96" t="s">
        <v>1164</v>
      </c>
      <c r="C755" s="96" t="s">
        <v>891</v>
      </c>
      <c r="D755" s="96" t="s">
        <v>1377</v>
      </c>
      <c r="E755" s="96" t="s">
        <v>486</v>
      </c>
      <c r="F755" s="97">
        <v>6250</v>
      </c>
      <c r="G755" s="97">
        <v>1</v>
      </c>
      <c r="H755" s="96" t="s">
        <v>36</v>
      </c>
      <c r="I755" s="96" t="s">
        <v>1185</v>
      </c>
      <c r="J755" s="98">
        <v>1</v>
      </c>
      <c r="K755" s="97">
        <v>2</v>
      </c>
      <c r="L755" s="97">
        <v>10</v>
      </c>
      <c r="M755" s="97">
        <v>9</v>
      </c>
      <c r="N755" s="97">
        <v>10</v>
      </c>
      <c r="O755" s="97">
        <v>9</v>
      </c>
      <c r="P755" s="97">
        <v>11</v>
      </c>
      <c r="Q755" s="97">
        <v>3</v>
      </c>
      <c r="R755" s="97">
        <v>10</v>
      </c>
      <c r="S755" s="97">
        <v>14</v>
      </c>
      <c r="T755" s="97">
        <v>1</v>
      </c>
      <c r="U755" s="97">
        <v>2</v>
      </c>
      <c r="V755" s="97">
        <v>2</v>
      </c>
      <c r="W755" s="97">
        <v>3</v>
      </c>
      <c r="X755" s="97">
        <v>14</v>
      </c>
      <c r="Y755" s="97">
        <v>19</v>
      </c>
      <c r="Z755" s="97">
        <v>19</v>
      </c>
      <c r="AA755" s="97">
        <v>19</v>
      </c>
      <c r="AB755" s="97">
        <v>20</v>
      </c>
      <c r="AC755" s="97">
        <v>14</v>
      </c>
      <c r="AD755" s="97">
        <v>13</v>
      </c>
      <c r="AE755" s="97">
        <v>24</v>
      </c>
      <c r="AF755" s="97">
        <v>15</v>
      </c>
      <c r="AG755" s="97">
        <v>16</v>
      </c>
      <c r="AH755" s="97">
        <v>4</v>
      </c>
      <c r="AI755" s="97">
        <v>5</v>
      </c>
      <c r="AJ755" s="97">
        <v>13</v>
      </c>
      <c r="AK755" s="97">
        <v>24</v>
      </c>
      <c r="AL755" s="97">
        <v>14</v>
      </c>
      <c r="AM755" s="97">
        <v>24</v>
      </c>
      <c r="AN755" s="96" t="s">
        <v>487</v>
      </c>
      <c r="AO755" s="97">
        <v>6</v>
      </c>
      <c r="AP755" s="31">
        <f>IFERROR(IF(AN755="CIKDITIRO",VLOOKUP(A755,'BR DTG CIKDITIRO'!C:E,3,0),IF(FR_HITUNG_MINMAX!AN755="PESALAKAN",VLOOKUP(FR_HITUNG_MINMAX!A755,'BR DTG ADW'!C:E,3,0),IF(FR_HITUNG_MINMAX!AN755="PACUL",VLOOKUP(FR_HITUNG_MINMAX!A755,'BR DTG PACUL'!C:E,3,0),IF(FR_HITUNG_MINMAX!AN755="TRAYEMAN",VLOOKUP(FR_HITUNG_MINMAX!A755,'BR DTG TRAYEMAN'!C:E,3,0),"?")))),0)</f>
        <v>0</v>
      </c>
      <c r="AQ755" s="31">
        <f>IF(AN755="PACUL",VLOOKUP(A755,'STOK PACUL'!C:H,6,0),IF(FR_HITUNG_MINMAX!AN755="PESALAKAN",VLOOKUP(FR_HITUNG_MINMAX!A755,'STOK PESALAKAN'!C:H,6,0),IF(FR_HITUNG_MINMAX!AN755="CIKDITIRO",VLOOKUP(FR_HITUNG_MINMAX!A755,'STOK CIKDITIRO'!C:H,6,0),IF(FR_HITUNG_MINMAX!AN755="TRAYEMAN",VLOOKUP(FR_HITUNG_MINMAX!A755,'STOK TRAYEMAN'!C:H,6,0),"?"))))</f>
        <v>6</v>
      </c>
      <c r="AR755" s="25">
        <f t="shared" si="37"/>
        <v>6</v>
      </c>
      <c r="AS755" s="25">
        <f t="shared" si="36"/>
        <v>7</v>
      </c>
      <c r="AT755" s="25">
        <f t="shared" si="35"/>
        <v>3</v>
      </c>
    </row>
    <row r="756" spans="1:46" ht="30">
      <c r="A756" s="96" t="s">
        <v>374</v>
      </c>
      <c r="B756" s="96" t="s">
        <v>1165</v>
      </c>
      <c r="C756" s="96" t="s">
        <v>888</v>
      </c>
      <c r="D756" s="96" t="s">
        <v>1381</v>
      </c>
      <c r="E756" s="96" t="s">
        <v>485</v>
      </c>
      <c r="F756" s="97">
        <v>3000</v>
      </c>
      <c r="G756" s="97">
        <v>1</v>
      </c>
      <c r="H756" s="96" t="s">
        <v>30</v>
      </c>
      <c r="I756" s="96" t="s">
        <v>1185</v>
      </c>
      <c r="J756" s="98">
        <v>1</v>
      </c>
      <c r="K756" s="97">
        <v>1</v>
      </c>
      <c r="L756" s="97">
        <v>0</v>
      </c>
      <c r="M756" s="97">
        <v>2</v>
      </c>
      <c r="N756" s="97">
        <v>1</v>
      </c>
      <c r="O756" s="97">
        <v>0</v>
      </c>
      <c r="P756" s="97">
        <v>1</v>
      </c>
      <c r="Q756" s="97">
        <v>0</v>
      </c>
      <c r="R756" s="97">
        <v>0</v>
      </c>
      <c r="S756" s="97">
        <v>1</v>
      </c>
      <c r="T756" s="97">
        <v>2</v>
      </c>
      <c r="U756" s="97">
        <v>0</v>
      </c>
      <c r="V756" s="97">
        <v>0</v>
      </c>
      <c r="W756" s="97">
        <v>0</v>
      </c>
      <c r="X756" s="97">
        <v>2</v>
      </c>
      <c r="Y756" s="97">
        <v>2</v>
      </c>
      <c r="Z756" s="97">
        <v>3</v>
      </c>
      <c r="AA756" s="97">
        <v>1</v>
      </c>
      <c r="AB756" s="97">
        <v>1</v>
      </c>
      <c r="AC756" s="97">
        <v>1</v>
      </c>
      <c r="AD756" s="97">
        <v>0</v>
      </c>
      <c r="AE756" s="97">
        <v>1</v>
      </c>
      <c r="AF756" s="97">
        <v>3</v>
      </c>
      <c r="AG756" s="97">
        <v>1</v>
      </c>
      <c r="AH756" s="97">
        <v>0</v>
      </c>
      <c r="AI756" s="97">
        <v>0</v>
      </c>
      <c r="AJ756" s="97">
        <v>0</v>
      </c>
      <c r="AK756" s="97">
        <v>3</v>
      </c>
      <c r="AL756" s="97">
        <v>2</v>
      </c>
      <c r="AM756" s="97">
        <v>3</v>
      </c>
      <c r="AN756" s="96" t="s">
        <v>487</v>
      </c>
      <c r="AO756" s="97">
        <v>8</v>
      </c>
      <c r="AP756" s="31">
        <f>IFERROR(IF(AN756="CIKDITIRO",VLOOKUP(A756,'BR DTG CIKDITIRO'!C:E,3,0),IF(FR_HITUNG_MINMAX!AN756="PESALAKAN",VLOOKUP(FR_HITUNG_MINMAX!A756,'BR DTG ADW'!C:E,3,0),IF(FR_HITUNG_MINMAX!AN756="PACUL",VLOOKUP(FR_HITUNG_MINMAX!A756,'BR DTG PACUL'!C:E,3,0),IF(FR_HITUNG_MINMAX!AN756="TRAYEMAN",VLOOKUP(FR_HITUNG_MINMAX!A756,'BR DTG TRAYEMAN'!C:E,3,0),"?")))),0)</f>
        <v>0</v>
      </c>
      <c r="AQ756" s="31">
        <f>IF(AN756="PACUL",VLOOKUP(A756,'STOK PACUL'!C:H,6,0),IF(FR_HITUNG_MINMAX!AN756="PESALAKAN",VLOOKUP(FR_HITUNG_MINMAX!A756,'STOK PESALAKAN'!C:H,6,0),IF(FR_HITUNG_MINMAX!AN756="CIKDITIRO",VLOOKUP(FR_HITUNG_MINMAX!A756,'STOK CIKDITIRO'!C:H,6,0),IF(FR_HITUNG_MINMAX!AN756="TRAYEMAN",VLOOKUP(FR_HITUNG_MINMAX!A756,'STOK TRAYEMAN'!C:H,6,0),"?"))))</f>
        <v>8</v>
      </c>
      <c r="AR756" s="25">
        <f t="shared" si="37"/>
        <v>8</v>
      </c>
      <c r="AS756" s="25">
        <f t="shared" si="36"/>
        <v>1</v>
      </c>
      <c r="AT756" s="25">
        <f t="shared" si="35"/>
        <v>3</v>
      </c>
    </row>
    <row r="757" spans="1:46" ht="30">
      <c r="A757" s="96" t="s">
        <v>375</v>
      </c>
      <c r="B757" s="96" t="s">
        <v>1166</v>
      </c>
      <c r="C757" s="96" t="s">
        <v>888</v>
      </c>
      <c r="D757" s="96" t="s">
        <v>1381</v>
      </c>
      <c r="E757" s="96" t="s">
        <v>484</v>
      </c>
      <c r="F757" s="97">
        <v>210</v>
      </c>
      <c r="G757" s="97">
        <v>10</v>
      </c>
      <c r="H757" s="96" t="s">
        <v>30</v>
      </c>
      <c r="I757" s="96" t="s">
        <v>1185</v>
      </c>
      <c r="J757" s="98">
        <v>1</v>
      </c>
      <c r="K757" s="97">
        <v>1</v>
      </c>
      <c r="L757" s="97">
        <v>0</v>
      </c>
      <c r="M757" s="97">
        <v>0</v>
      </c>
      <c r="N757" s="97">
        <v>4</v>
      </c>
      <c r="O757" s="97">
        <v>0</v>
      </c>
      <c r="P757" s="97">
        <v>2</v>
      </c>
      <c r="Q757" s="97">
        <v>0</v>
      </c>
      <c r="R757" s="97">
        <v>0</v>
      </c>
      <c r="S757" s="97">
        <v>3</v>
      </c>
      <c r="T757" s="97">
        <v>0</v>
      </c>
      <c r="U757" s="97">
        <v>1</v>
      </c>
      <c r="V757" s="97">
        <v>0</v>
      </c>
      <c r="W757" s="97">
        <v>0</v>
      </c>
      <c r="X757" s="97">
        <v>4</v>
      </c>
      <c r="Y757" s="97">
        <v>0</v>
      </c>
      <c r="Z757" s="97">
        <v>4</v>
      </c>
      <c r="AA757" s="97">
        <v>4</v>
      </c>
      <c r="AB757" s="97">
        <v>2</v>
      </c>
      <c r="AC757" s="97">
        <v>2</v>
      </c>
      <c r="AD757" s="97">
        <v>0</v>
      </c>
      <c r="AE757" s="97">
        <v>3</v>
      </c>
      <c r="AF757" s="97">
        <v>3</v>
      </c>
      <c r="AG757" s="97">
        <v>4</v>
      </c>
      <c r="AH757" s="97">
        <v>1</v>
      </c>
      <c r="AI757" s="97">
        <v>0</v>
      </c>
      <c r="AJ757" s="97">
        <v>0</v>
      </c>
      <c r="AK757" s="97">
        <v>4</v>
      </c>
      <c r="AL757" s="97">
        <v>4</v>
      </c>
      <c r="AM757" s="97">
        <v>4</v>
      </c>
      <c r="AN757" s="96" t="s">
        <v>487</v>
      </c>
      <c r="AO757" s="97">
        <v>18</v>
      </c>
      <c r="AP757" s="31">
        <f>IFERROR(IF(AN757="CIKDITIRO",VLOOKUP(A757,'BR DTG CIKDITIRO'!C:E,3,0),IF(FR_HITUNG_MINMAX!AN757="PESALAKAN",VLOOKUP(FR_HITUNG_MINMAX!A757,'BR DTG ADW'!C:E,3,0),IF(FR_HITUNG_MINMAX!AN757="PACUL",VLOOKUP(FR_HITUNG_MINMAX!A757,'BR DTG PACUL'!C:E,3,0),IF(FR_HITUNG_MINMAX!AN757="TRAYEMAN",VLOOKUP(FR_HITUNG_MINMAX!A757,'BR DTG TRAYEMAN'!C:E,3,0),"?")))),0)</f>
        <v>0</v>
      </c>
      <c r="AQ757" s="31">
        <f>IF(AN757="PACUL",VLOOKUP(A757,'STOK PACUL'!C:H,6,0),IF(FR_HITUNG_MINMAX!AN757="PESALAKAN",VLOOKUP(FR_HITUNG_MINMAX!A757,'STOK PESALAKAN'!C:H,6,0),IF(FR_HITUNG_MINMAX!AN757="CIKDITIRO",VLOOKUP(FR_HITUNG_MINMAX!A757,'STOK CIKDITIRO'!C:H,6,0),IF(FR_HITUNG_MINMAX!AN757="TRAYEMAN",VLOOKUP(FR_HITUNG_MINMAX!A757,'STOK TRAYEMAN'!C:H,6,0),"?"))))</f>
        <v>18</v>
      </c>
      <c r="AR757" s="25">
        <f t="shared" si="37"/>
        <v>18</v>
      </c>
      <c r="AS757" s="25">
        <f t="shared" si="36"/>
        <v>2</v>
      </c>
      <c r="AT757" s="25">
        <f t="shared" si="35"/>
        <v>3</v>
      </c>
    </row>
    <row r="758" spans="1:46" ht="30">
      <c r="A758" s="96" t="s">
        <v>376</v>
      </c>
      <c r="B758" s="96" t="s">
        <v>1167</v>
      </c>
      <c r="C758" s="96" t="s">
        <v>877</v>
      </c>
      <c r="D758" s="96" t="s">
        <v>1377</v>
      </c>
      <c r="E758" s="96" t="s">
        <v>486</v>
      </c>
      <c r="F758" s="97">
        <v>20500</v>
      </c>
      <c r="G758" s="97">
        <v>1</v>
      </c>
      <c r="H758" s="96" t="s">
        <v>30</v>
      </c>
      <c r="I758" s="96" t="s">
        <v>1185</v>
      </c>
      <c r="J758" s="98" t="s">
        <v>1366</v>
      </c>
      <c r="K758" s="97">
        <v>1</v>
      </c>
      <c r="L758" s="97">
        <v>9</v>
      </c>
      <c r="M758" s="97">
        <v>7</v>
      </c>
      <c r="N758" s="97">
        <v>0</v>
      </c>
      <c r="O758" s="97">
        <v>3</v>
      </c>
      <c r="P758" s="97">
        <v>9</v>
      </c>
      <c r="Q758" s="97">
        <v>6</v>
      </c>
      <c r="R758" s="97">
        <v>7</v>
      </c>
      <c r="S758" s="97">
        <v>0</v>
      </c>
      <c r="T758" s="97">
        <v>7</v>
      </c>
      <c r="U758" s="97">
        <v>8</v>
      </c>
      <c r="V758" s="97">
        <v>0</v>
      </c>
      <c r="W758" s="97">
        <v>3</v>
      </c>
      <c r="X758" s="97">
        <v>9</v>
      </c>
      <c r="Y758" s="97">
        <v>16</v>
      </c>
      <c r="Z758" s="97">
        <v>7</v>
      </c>
      <c r="AA758" s="97">
        <v>3</v>
      </c>
      <c r="AB758" s="97">
        <v>12</v>
      </c>
      <c r="AC758" s="97">
        <v>15</v>
      </c>
      <c r="AD758" s="97">
        <v>13</v>
      </c>
      <c r="AE758" s="97">
        <v>7</v>
      </c>
      <c r="AF758" s="97">
        <v>7</v>
      </c>
      <c r="AG758" s="97">
        <v>8</v>
      </c>
      <c r="AH758" s="97">
        <v>8</v>
      </c>
      <c r="AI758" s="97">
        <v>3</v>
      </c>
      <c r="AJ758" s="97">
        <v>12</v>
      </c>
      <c r="AK758" s="97">
        <v>16</v>
      </c>
      <c r="AL758" s="97">
        <v>9</v>
      </c>
      <c r="AM758" s="97">
        <v>16</v>
      </c>
      <c r="AN758" s="96" t="s">
        <v>487</v>
      </c>
      <c r="AO758" s="97">
        <v>2</v>
      </c>
      <c r="AP758" s="31">
        <f>IFERROR(IF(AN758="CIKDITIRO",VLOOKUP(A758,'BR DTG CIKDITIRO'!C:E,3,0),IF(FR_HITUNG_MINMAX!AN758="PESALAKAN",VLOOKUP(FR_HITUNG_MINMAX!A758,'BR DTG ADW'!C:E,3,0),IF(FR_HITUNG_MINMAX!AN758="PACUL",VLOOKUP(FR_HITUNG_MINMAX!A758,'BR DTG PACUL'!C:E,3,0),IF(FR_HITUNG_MINMAX!AN758="TRAYEMAN",VLOOKUP(FR_HITUNG_MINMAX!A758,'BR DTG TRAYEMAN'!C:E,3,0),"?")))),0)</f>
        <v>0</v>
      </c>
      <c r="AQ758" s="31">
        <f>IF(AN758="PACUL",VLOOKUP(A758,'STOK PACUL'!C:H,6,0),IF(FR_HITUNG_MINMAX!AN758="PESALAKAN",VLOOKUP(FR_HITUNG_MINMAX!A758,'STOK PESALAKAN'!C:H,6,0),IF(FR_HITUNG_MINMAX!AN758="CIKDITIRO",VLOOKUP(FR_HITUNG_MINMAX!A758,'STOK CIKDITIRO'!C:H,6,0),IF(FR_HITUNG_MINMAX!AN758="TRAYEMAN",VLOOKUP(FR_HITUNG_MINMAX!A758,'STOK TRAYEMAN'!C:H,6,0),"?"))))</f>
        <v>2</v>
      </c>
      <c r="AR758" s="25">
        <f t="shared" si="37"/>
        <v>2</v>
      </c>
      <c r="AS758" s="25">
        <f t="shared" si="36"/>
        <v>5</v>
      </c>
      <c r="AT758" s="25">
        <f t="shared" si="35"/>
        <v>4</v>
      </c>
    </row>
    <row r="759" spans="1:46" ht="30">
      <c r="A759" s="96" t="s">
        <v>377</v>
      </c>
      <c r="B759" s="96" t="s">
        <v>2025</v>
      </c>
      <c r="C759" s="96" t="s">
        <v>888</v>
      </c>
      <c r="D759" s="96" t="s">
        <v>1381</v>
      </c>
      <c r="E759" s="96" t="s">
        <v>482</v>
      </c>
      <c r="F759" s="97">
        <v>1500</v>
      </c>
      <c r="G759" s="97">
        <v>1</v>
      </c>
      <c r="H759" s="96" t="s">
        <v>34</v>
      </c>
      <c r="I759" s="96" t="s">
        <v>1185</v>
      </c>
      <c r="J759" s="98">
        <v>1</v>
      </c>
      <c r="K759" s="97">
        <v>1</v>
      </c>
      <c r="L759" s="97">
        <v>0</v>
      </c>
      <c r="M759" s="97">
        <v>0</v>
      </c>
      <c r="N759" s="97">
        <v>0</v>
      </c>
      <c r="O759" s="97">
        <v>0</v>
      </c>
      <c r="P759" s="97">
        <v>0</v>
      </c>
      <c r="Q759" s="97">
        <v>0</v>
      </c>
      <c r="R759" s="97">
        <v>0</v>
      </c>
      <c r="S759" s="97">
        <v>0</v>
      </c>
      <c r="T759" s="97">
        <v>1</v>
      </c>
      <c r="U759" s="97">
        <v>0</v>
      </c>
      <c r="V759" s="97">
        <v>0</v>
      </c>
      <c r="W759" s="97">
        <v>0</v>
      </c>
      <c r="X759" s="97">
        <v>1</v>
      </c>
      <c r="Y759" s="97">
        <v>0</v>
      </c>
      <c r="Z759" s="97">
        <v>0</v>
      </c>
      <c r="AA759" s="97">
        <v>0</v>
      </c>
      <c r="AB759" s="97">
        <v>0</v>
      </c>
      <c r="AC759" s="97">
        <v>0</v>
      </c>
      <c r="AD759" s="97">
        <v>0</v>
      </c>
      <c r="AE759" s="97">
        <v>0</v>
      </c>
      <c r="AF759" s="97">
        <v>1</v>
      </c>
      <c r="AG759" s="97">
        <v>0</v>
      </c>
      <c r="AH759" s="97">
        <v>0</v>
      </c>
      <c r="AI759" s="97">
        <v>0</v>
      </c>
      <c r="AJ759" s="97">
        <v>0</v>
      </c>
      <c r="AK759" s="97">
        <v>1</v>
      </c>
      <c r="AL759" s="97">
        <v>1</v>
      </c>
      <c r="AM759" s="97">
        <v>2</v>
      </c>
      <c r="AN759" s="96" t="s">
        <v>487</v>
      </c>
      <c r="AO759" s="97">
        <v>1</v>
      </c>
      <c r="AP759" s="31">
        <f>IFERROR(IF(AN759="CIKDITIRO",VLOOKUP(A759,'BR DTG CIKDITIRO'!C:E,3,0),IF(FR_HITUNG_MINMAX!AN759="PESALAKAN",VLOOKUP(FR_HITUNG_MINMAX!A759,'BR DTG ADW'!C:E,3,0),IF(FR_HITUNG_MINMAX!AN759="PACUL",VLOOKUP(FR_HITUNG_MINMAX!A759,'BR DTG PACUL'!C:E,3,0),IF(FR_HITUNG_MINMAX!AN759="TRAYEMAN",VLOOKUP(FR_HITUNG_MINMAX!A759,'BR DTG TRAYEMAN'!C:E,3,0),"?")))),0)</f>
        <v>0</v>
      </c>
      <c r="AQ759" s="31">
        <f>IF(AN759="PACUL",VLOOKUP(A759,'STOK PACUL'!C:H,6,0),IF(FR_HITUNG_MINMAX!AN759="PESALAKAN",VLOOKUP(FR_HITUNG_MINMAX!A759,'STOK PESALAKAN'!C:H,6,0),IF(FR_HITUNG_MINMAX!AN759="CIKDITIRO",VLOOKUP(FR_HITUNG_MINMAX!A759,'STOK CIKDITIRO'!C:H,6,0),IF(FR_HITUNG_MINMAX!AN759="TRAYEMAN",VLOOKUP(FR_HITUNG_MINMAX!A759,'STOK TRAYEMAN'!C:H,6,0),"?"))))</f>
        <v>1</v>
      </c>
      <c r="AR759" s="25">
        <f t="shared" si="37"/>
        <v>1</v>
      </c>
      <c r="AS759" s="25">
        <f t="shared" si="36"/>
        <v>1</v>
      </c>
      <c r="AT759" s="25">
        <f t="shared" si="35"/>
        <v>2</v>
      </c>
    </row>
    <row r="760" spans="1:46" ht="30">
      <c r="A760" s="96" t="s">
        <v>378</v>
      </c>
      <c r="B760" s="96" t="s">
        <v>1168</v>
      </c>
      <c r="C760" s="96" t="s">
        <v>888</v>
      </c>
      <c r="D760" s="96" t="s">
        <v>1381</v>
      </c>
      <c r="E760" s="96" t="s">
        <v>485</v>
      </c>
      <c r="F760" s="97">
        <v>900</v>
      </c>
      <c r="G760" s="97">
        <v>10</v>
      </c>
      <c r="H760" s="96" t="s">
        <v>34</v>
      </c>
      <c r="I760" s="96" t="s">
        <v>1185</v>
      </c>
      <c r="J760" s="98">
        <v>1</v>
      </c>
      <c r="K760" s="97">
        <v>1</v>
      </c>
      <c r="L760" s="97">
        <v>1</v>
      </c>
      <c r="M760" s="97">
        <v>4</v>
      </c>
      <c r="N760" s="97">
        <v>2</v>
      </c>
      <c r="O760" s="97">
        <v>1</v>
      </c>
      <c r="P760" s="97">
        <v>2</v>
      </c>
      <c r="Q760" s="97">
        <v>1</v>
      </c>
      <c r="R760" s="97">
        <v>4</v>
      </c>
      <c r="S760" s="97">
        <v>0</v>
      </c>
      <c r="T760" s="97">
        <v>1</v>
      </c>
      <c r="U760" s="97">
        <v>2</v>
      </c>
      <c r="V760" s="97">
        <v>0</v>
      </c>
      <c r="W760" s="97">
        <v>0</v>
      </c>
      <c r="X760" s="97">
        <v>4</v>
      </c>
      <c r="Y760" s="97">
        <v>5</v>
      </c>
      <c r="Z760" s="97">
        <v>6</v>
      </c>
      <c r="AA760" s="97">
        <v>3</v>
      </c>
      <c r="AB760" s="97">
        <v>3</v>
      </c>
      <c r="AC760" s="97">
        <v>3</v>
      </c>
      <c r="AD760" s="97">
        <v>5</v>
      </c>
      <c r="AE760" s="97">
        <v>4</v>
      </c>
      <c r="AF760" s="97">
        <v>1</v>
      </c>
      <c r="AG760" s="97">
        <v>2</v>
      </c>
      <c r="AH760" s="97">
        <v>2</v>
      </c>
      <c r="AI760" s="97">
        <v>0</v>
      </c>
      <c r="AJ760" s="97">
        <v>1</v>
      </c>
      <c r="AK760" s="97">
        <v>6</v>
      </c>
      <c r="AL760" s="97">
        <v>4</v>
      </c>
      <c r="AM760" s="97">
        <v>6</v>
      </c>
      <c r="AN760" s="96" t="s">
        <v>487</v>
      </c>
      <c r="AO760" s="97">
        <v>8</v>
      </c>
      <c r="AP760" s="31">
        <f>IFERROR(IF(AN760="CIKDITIRO",VLOOKUP(A760,'BR DTG CIKDITIRO'!C:E,3,0),IF(FR_HITUNG_MINMAX!AN760="PESALAKAN",VLOOKUP(FR_HITUNG_MINMAX!A760,'BR DTG ADW'!C:E,3,0),IF(FR_HITUNG_MINMAX!AN760="PACUL",VLOOKUP(FR_HITUNG_MINMAX!A760,'BR DTG PACUL'!C:E,3,0),IF(FR_HITUNG_MINMAX!AN760="TRAYEMAN",VLOOKUP(FR_HITUNG_MINMAX!A760,'BR DTG TRAYEMAN'!C:E,3,0),"?")))),0)</f>
        <v>0</v>
      </c>
      <c r="AQ760" s="31">
        <f>IF(AN760="PACUL",VLOOKUP(A760,'STOK PACUL'!C:H,6,0),IF(FR_HITUNG_MINMAX!AN760="PESALAKAN",VLOOKUP(FR_HITUNG_MINMAX!A760,'STOK PESALAKAN'!C:H,6,0),IF(FR_HITUNG_MINMAX!AN760="CIKDITIRO",VLOOKUP(FR_HITUNG_MINMAX!A760,'STOK CIKDITIRO'!C:H,6,0),IF(FR_HITUNG_MINMAX!AN760="TRAYEMAN",VLOOKUP(FR_HITUNG_MINMAX!A760,'STOK TRAYEMAN'!C:H,6,0),"?"))))</f>
        <v>8</v>
      </c>
      <c r="AR760" s="25">
        <f t="shared" si="37"/>
        <v>8</v>
      </c>
      <c r="AS760" s="25">
        <f t="shared" si="36"/>
        <v>2</v>
      </c>
      <c r="AT760" s="25">
        <f t="shared" si="35"/>
        <v>4</v>
      </c>
    </row>
    <row r="761" spans="1:46" ht="30">
      <c r="A761" s="96" t="s">
        <v>379</v>
      </c>
      <c r="B761" s="96" t="s">
        <v>1169</v>
      </c>
      <c r="C761" s="96" t="s">
        <v>888</v>
      </c>
      <c r="D761" s="96" t="s">
        <v>1381</v>
      </c>
      <c r="E761" s="96" t="s">
        <v>484</v>
      </c>
      <c r="F761" s="97">
        <v>1500</v>
      </c>
      <c r="G761" s="97">
        <v>1</v>
      </c>
      <c r="H761" s="96" t="s">
        <v>34</v>
      </c>
      <c r="I761" s="96" t="s">
        <v>1185</v>
      </c>
      <c r="J761" s="98">
        <v>1</v>
      </c>
      <c r="K761" s="97">
        <v>1</v>
      </c>
      <c r="L761" s="97">
        <v>1</v>
      </c>
      <c r="M761" s="97">
        <v>0</v>
      </c>
      <c r="N761" s="97">
        <v>0</v>
      </c>
      <c r="O761" s="97">
        <v>0</v>
      </c>
      <c r="P761" s="97">
        <v>1</v>
      </c>
      <c r="Q761" s="97">
        <v>0</v>
      </c>
      <c r="R761" s="97">
        <v>3</v>
      </c>
      <c r="S761" s="97">
        <v>0</v>
      </c>
      <c r="T761" s="97">
        <v>0</v>
      </c>
      <c r="U761" s="97">
        <v>0</v>
      </c>
      <c r="V761" s="97">
        <v>1</v>
      </c>
      <c r="W761" s="97">
        <v>0</v>
      </c>
      <c r="X761" s="97">
        <v>3</v>
      </c>
      <c r="Y761" s="97">
        <v>1</v>
      </c>
      <c r="Z761" s="97">
        <v>0</v>
      </c>
      <c r="AA761" s="97">
        <v>0</v>
      </c>
      <c r="AB761" s="97">
        <v>1</v>
      </c>
      <c r="AC761" s="97">
        <v>1</v>
      </c>
      <c r="AD761" s="97">
        <v>3</v>
      </c>
      <c r="AE761" s="97">
        <v>3</v>
      </c>
      <c r="AF761" s="97">
        <v>0</v>
      </c>
      <c r="AG761" s="97">
        <v>0</v>
      </c>
      <c r="AH761" s="97">
        <v>1</v>
      </c>
      <c r="AI761" s="97">
        <v>1</v>
      </c>
      <c r="AJ761" s="97">
        <v>1</v>
      </c>
      <c r="AK761" s="97">
        <v>3</v>
      </c>
      <c r="AL761" s="97">
        <v>3</v>
      </c>
      <c r="AM761" s="97">
        <v>3</v>
      </c>
      <c r="AN761" s="96" t="s">
        <v>487</v>
      </c>
      <c r="AO761" s="97">
        <v>0</v>
      </c>
      <c r="AP761" s="31">
        <f>IFERROR(IF(AN761="CIKDITIRO",VLOOKUP(A761,'BR DTG CIKDITIRO'!C:E,3,0),IF(FR_HITUNG_MINMAX!AN761="PESALAKAN",VLOOKUP(FR_HITUNG_MINMAX!A761,'BR DTG ADW'!C:E,3,0),IF(FR_HITUNG_MINMAX!AN761="PACUL",VLOOKUP(FR_HITUNG_MINMAX!A761,'BR DTG PACUL'!C:E,3,0),IF(FR_HITUNG_MINMAX!AN761="TRAYEMAN",VLOOKUP(FR_HITUNG_MINMAX!A761,'BR DTG TRAYEMAN'!C:E,3,0),"?")))),0)</f>
        <v>0</v>
      </c>
      <c r="AQ761" s="31">
        <f>IF(AN761="PACUL",VLOOKUP(A761,'STOK PACUL'!C:H,6,0),IF(FR_HITUNG_MINMAX!AN761="PESALAKAN",VLOOKUP(FR_HITUNG_MINMAX!A761,'STOK PESALAKAN'!C:H,6,0),IF(FR_HITUNG_MINMAX!AN761="CIKDITIRO",VLOOKUP(FR_HITUNG_MINMAX!A761,'STOK CIKDITIRO'!C:H,6,0),IF(FR_HITUNG_MINMAX!AN761="TRAYEMAN",VLOOKUP(FR_HITUNG_MINMAX!A761,'STOK TRAYEMAN'!C:H,6,0),"?"))))</f>
        <v>0</v>
      </c>
      <c r="AR761" s="25">
        <f t="shared" si="37"/>
        <v>0</v>
      </c>
      <c r="AS761" s="25">
        <f t="shared" si="36"/>
        <v>2</v>
      </c>
      <c r="AT761" s="25">
        <f t="shared" si="35"/>
        <v>3</v>
      </c>
    </row>
    <row r="762" spans="1:46" ht="30">
      <c r="A762" s="96" t="s">
        <v>380</v>
      </c>
      <c r="B762" s="96" t="s">
        <v>1170</v>
      </c>
      <c r="C762" s="96" t="s">
        <v>888</v>
      </c>
      <c r="D762" s="96" t="s">
        <v>1381</v>
      </c>
      <c r="E762" s="96" t="s">
        <v>485</v>
      </c>
      <c r="F762" s="97">
        <v>750</v>
      </c>
      <c r="G762" s="97">
        <v>10</v>
      </c>
      <c r="H762" s="96" t="s">
        <v>30</v>
      </c>
      <c r="I762" s="96" t="s">
        <v>1185</v>
      </c>
      <c r="J762" s="98">
        <v>1</v>
      </c>
      <c r="K762" s="97">
        <v>1</v>
      </c>
      <c r="L762" s="97">
        <v>1</v>
      </c>
      <c r="M762" s="97">
        <v>1</v>
      </c>
      <c r="N762" s="97">
        <v>1</v>
      </c>
      <c r="O762" s="97">
        <v>0</v>
      </c>
      <c r="P762" s="97">
        <v>2</v>
      </c>
      <c r="Q762" s="97">
        <v>2</v>
      </c>
      <c r="R762" s="97">
        <v>7</v>
      </c>
      <c r="S762" s="97">
        <v>10</v>
      </c>
      <c r="T762" s="97">
        <v>1</v>
      </c>
      <c r="U762" s="97">
        <v>0</v>
      </c>
      <c r="V762" s="97">
        <v>3</v>
      </c>
      <c r="W762" s="97">
        <v>2</v>
      </c>
      <c r="X762" s="97">
        <v>10</v>
      </c>
      <c r="Y762" s="97">
        <v>2</v>
      </c>
      <c r="Z762" s="97">
        <v>2</v>
      </c>
      <c r="AA762" s="97">
        <v>1</v>
      </c>
      <c r="AB762" s="97">
        <v>2</v>
      </c>
      <c r="AC762" s="97">
        <v>4</v>
      </c>
      <c r="AD762" s="97">
        <v>9</v>
      </c>
      <c r="AE762" s="97">
        <v>17</v>
      </c>
      <c r="AF762" s="97">
        <v>11</v>
      </c>
      <c r="AG762" s="97">
        <v>10</v>
      </c>
      <c r="AH762" s="97">
        <v>3</v>
      </c>
      <c r="AI762" s="97">
        <v>5</v>
      </c>
      <c r="AJ762" s="97">
        <v>3</v>
      </c>
      <c r="AK762" s="97">
        <v>17</v>
      </c>
      <c r="AL762" s="97">
        <v>10</v>
      </c>
      <c r="AM762" s="97">
        <v>54</v>
      </c>
      <c r="AN762" s="96" t="s">
        <v>487</v>
      </c>
      <c r="AO762" s="97">
        <v>16</v>
      </c>
      <c r="AP762" s="31">
        <f>IFERROR(IF(AN762="CIKDITIRO",VLOOKUP(A762,'BR DTG CIKDITIRO'!C:E,3,0),IF(FR_HITUNG_MINMAX!AN762="PESALAKAN",VLOOKUP(FR_HITUNG_MINMAX!A762,'BR DTG ADW'!C:E,3,0),IF(FR_HITUNG_MINMAX!AN762="PACUL",VLOOKUP(FR_HITUNG_MINMAX!A762,'BR DTG PACUL'!C:E,3,0),IF(FR_HITUNG_MINMAX!AN762="TRAYEMAN",VLOOKUP(FR_HITUNG_MINMAX!A762,'BR DTG TRAYEMAN'!C:E,3,0),"?")))),0)</f>
        <v>0</v>
      </c>
      <c r="AQ762" s="31">
        <f>IF(AN762="PACUL",VLOOKUP(A762,'STOK PACUL'!C:H,6,0),IF(FR_HITUNG_MINMAX!AN762="PESALAKAN",VLOOKUP(FR_HITUNG_MINMAX!A762,'STOK PESALAKAN'!C:H,6,0),IF(FR_HITUNG_MINMAX!AN762="CIKDITIRO",VLOOKUP(FR_HITUNG_MINMAX!A762,'STOK CIKDITIRO'!C:H,6,0),IF(FR_HITUNG_MINMAX!AN762="TRAYEMAN",VLOOKUP(FR_HITUNG_MINMAX!A762,'STOK TRAYEMAN'!C:H,6,0),"?"))))</f>
        <v>16</v>
      </c>
      <c r="AR762" s="25">
        <f t="shared" si="37"/>
        <v>16</v>
      </c>
      <c r="AS762" s="25">
        <f t="shared" si="36"/>
        <v>5</v>
      </c>
      <c r="AT762" s="25">
        <f t="shared" si="35"/>
        <v>4</v>
      </c>
    </row>
    <row r="763" spans="1:46" ht="30">
      <c r="A763" s="96" t="s">
        <v>2026</v>
      </c>
      <c r="B763" s="96" t="s">
        <v>2027</v>
      </c>
      <c r="C763" s="96" t="s">
        <v>876</v>
      </c>
      <c r="D763" s="96" t="s">
        <v>1381</v>
      </c>
      <c r="E763" s="96" t="s">
        <v>482</v>
      </c>
      <c r="F763" s="97">
        <v>4500</v>
      </c>
      <c r="G763" s="97">
        <v>1</v>
      </c>
      <c r="H763" s="96" t="s">
        <v>1185</v>
      </c>
      <c r="I763" s="96" t="s">
        <v>1185</v>
      </c>
      <c r="J763" s="98">
        <v>1</v>
      </c>
      <c r="K763" s="97">
        <v>1</v>
      </c>
      <c r="L763" s="97">
        <v>0</v>
      </c>
      <c r="M763" s="97">
        <v>0</v>
      </c>
      <c r="N763" s="97">
        <v>0</v>
      </c>
      <c r="O763" s="97">
        <v>0</v>
      </c>
      <c r="P763" s="97">
        <v>0</v>
      </c>
      <c r="Q763" s="97">
        <v>0</v>
      </c>
      <c r="R763" s="97">
        <v>0</v>
      </c>
      <c r="S763" s="97">
        <v>1</v>
      </c>
      <c r="T763" s="97">
        <v>0</v>
      </c>
      <c r="U763" s="97">
        <v>0</v>
      </c>
      <c r="V763" s="97">
        <v>0</v>
      </c>
      <c r="W763" s="97">
        <v>0</v>
      </c>
      <c r="X763" s="97">
        <v>1</v>
      </c>
      <c r="Y763" s="97">
        <v>0</v>
      </c>
      <c r="Z763" s="97">
        <v>0</v>
      </c>
      <c r="AA763" s="97">
        <v>0</v>
      </c>
      <c r="AB763" s="97">
        <v>0</v>
      </c>
      <c r="AC763" s="97">
        <v>0</v>
      </c>
      <c r="AD763" s="97">
        <v>0</v>
      </c>
      <c r="AE763" s="97">
        <v>1</v>
      </c>
      <c r="AF763" s="97">
        <v>1</v>
      </c>
      <c r="AG763" s="97">
        <v>1</v>
      </c>
      <c r="AH763" s="97">
        <v>0</v>
      </c>
      <c r="AI763" s="97">
        <v>0</v>
      </c>
      <c r="AJ763" s="97">
        <v>0</v>
      </c>
      <c r="AK763" s="97">
        <v>1</v>
      </c>
      <c r="AL763" s="97">
        <v>0</v>
      </c>
      <c r="AM763" s="97">
        <v>0</v>
      </c>
      <c r="AN763" s="96" t="s">
        <v>487</v>
      </c>
      <c r="AO763" s="97">
        <v>0</v>
      </c>
      <c r="AP763" s="31">
        <f>IFERROR(IF(AN763="CIKDITIRO",VLOOKUP(A763,'BR DTG CIKDITIRO'!C:E,3,0),IF(FR_HITUNG_MINMAX!AN763="PESALAKAN",VLOOKUP(FR_HITUNG_MINMAX!A763,'BR DTG ADW'!C:E,3,0),IF(FR_HITUNG_MINMAX!AN763="PACUL",VLOOKUP(FR_HITUNG_MINMAX!A763,'BR DTG PACUL'!C:E,3,0),IF(FR_HITUNG_MINMAX!AN763="TRAYEMAN",VLOOKUP(FR_HITUNG_MINMAX!A763,'BR DTG TRAYEMAN'!C:E,3,0),"?")))),0)</f>
        <v>0</v>
      </c>
      <c r="AQ763" s="31">
        <f>IF(AN763="PACUL",VLOOKUP(A763,'STOK PACUL'!C:H,6,0),IF(FR_HITUNG_MINMAX!AN763="PESALAKAN",VLOOKUP(FR_HITUNG_MINMAX!A763,'STOK PESALAKAN'!C:H,6,0),IF(FR_HITUNG_MINMAX!AN763="CIKDITIRO",VLOOKUP(FR_HITUNG_MINMAX!A763,'STOK CIKDITIRO'!C:H,6,0),IF(FR_HITUNG_MINMAX!AN763="TRAYEMAN",VLOOKUP(FR_HITUNG_MINMAX!A763,'STOK TRAYEMAN'!C:H,6,0),"?"))))</f>
        <v>0</v>
      </c>
      <c r="AR763" s="25">
        <f t="shared" si="37"/>
        <v>0</v>
      </c>
      <c r="AS763" s="25">
        <f t="shared" si="36"/>
        <v>0</v>
      </c>
      <c r="AT763" s="25">
        <f t="shared" si="35"/>
        <v>1</v>
      </c>
    </row>
    <row r="764" spans="1:46" ht="30">
      <c r="A764" s="96" t="s">
        <v>381</v>
      </c>
      <c r="B764" s="96" t="s">
        <v>1173</v>
      </c>
      <c r="C764" s="96" t="s">
        <v>888</v>
      </c>
      <c r="D764" s="96" t="s">
        <v>1381</v>
      </c>
      <c r="E764" s="96" t="s">
        <v>485</v>
      </c>
      <c r="F764" s="97">
        <v>900</v>
      </c>
      <c r="G764" s="97">
        <v>10</v>
      </c>
      <c r="H764" s="96" t="s">
        <v>30</v>
      </c>
      <c r="I764" s="96" t="s">
        <v>1185</v>
      </c>
      <c r="J764" s="98">
        <v>1</v>
      </c>
      <c r="K764" s="97">
        <v>1</v>
      </c>
      <c r="L764" s="97">
        <v>0</v>
      </c>
      <c r="M764" s="97">
        <v>0</v>
      </c>
      <c r="N764" s="97">
        <v>9</v>
      </c>
      <c r="O764" s="97">
        <v>3</v>
      </c>
      <c r="P764" s="97">
        <v>5</v>
      </c>
      <c r="Q764" s="97">
        <v>0</v>
      </c>
      <c r="R764" s="97">
        <v>2</v>
      </c>
      <c r="S764" s="97">
        <v>2</v>
      </c>
      <c r="T764" s="97">
        <v>7</v>
      </c>
      <c r="U764" s="97">
        <v>0</v>
      </c>
      <c r="V764" s="97">
        <v>0</v>
      </c>
      <c r="W764" s="97">
        <v>0</v>
      </c>
      <c r="X764" s="97">
        <v>9</v>
      </c>
      <c r="Y764" s="97">
        <v>0</v>
      </c>
      <c r="Z764" s="97">
        <v>9</v>
      </c>
      <c r="AA764" s="97">
        <v>12</v>
      </c>
      <c r="AB764" s="97">
        <v>8</v>
      </c>
      <c r="AC764" s="97">
        <v>5</v>
      </c>
      <c r="AD764" s="97">
        <v>2</v>
      </c>
      <c r="AE764" s="97">
        <v>4</v>
      </c>
      <c r="AF764" s="97">
        <v>9</v>
      </c>
      <c r="AG764" s="97">
        <v>2</v>
      </c>
      <c r="AH764" s="97">
        <v>0</v>
      </c>
      <c r="AI764" s="97">
        <v>0</v>
      </c>
      <c r="AJ764" s="97">
        <v>0</v>
      </c>
      <c r="AK764" s="97">
        <v>12</v>
      </c>
      <c r="AL764" s="97">
        <v>9</v>
      </c>
      <c r="AM764" s="97">
        <v>42</v>
      </c>
      <c r="AN764" s="96" t="s">
        <v>487</v>
      </c>
      <c r="AO764" s="97">
        <v>48</v>
      </c>
      <c r="AP764" s="31">
        <f>IFERROR(IF(AN764="CIKDITIRO",VLOOKUP(A764,'BR DTG CIKDITIRO'!C:E,3,0),IF(FR_HITUNG_MINMAX!AN764="PESALAKAN",VLOOKUP(FR_HITUNG_MINMAX!A764,'BR DTG ADW'!C:E,3,0),IF(FR_HITUNG_MINMAX!AN764="PACUL",VLOOKUP(FR_HITUNG_MINMAX!A764,'BR DTG PACUL'!C:E,3,0),IF(FR_HITUNG_MINMAX!AN764="TRAYEMAN",VLOOKUP(FR_HITUNG_MINMAX!A764,'BR DTG TRAYEMAN'!C:E,3,0),"?")))),0)</f>
        <v>0</v>
      </c>
      <c r="AQ764" s="31">
        <f>IF(AN764="PACUL",VLOOKUP(A764,'STOK PACUL'!C:H,6,0),IF(FR_HITUNG_MINMAX!AN764="PESALAKAN",VLOOKUP(FR_HITUNG_MINMAX!A764,'STOK PESALAKAN'!C:H,6,0),IF(FR_HITUNG_MINMAX!AN764="CIKDITIRO",VLOOKUP(FR_HITUNG_MINMAX!A764,'STOK CIKDITIRO'!C:H,6,0),IF(FR_HITUNG_MINMAX!AN764="TRAYEMAN",VLOOKUP(FR_HITUNG_MINMAX!A764,'STOK TRAYEMAN'!C:H,6,0),"?"))))</f>
        <v>48</v>
      </c>
      <c r="AR764" s="25">
        <f t="shared" si="37"/>
        <v>48</v>
      </c>
      <c r="AS764" s="25">
        <f t="shared" si="36"/>
        <v>5</v>
      </c>
      <c r="AT764" s="25">
        <f t="shared" si="35"/>
        <v>4</v>
      </c>
    </row>
    <row r="765" spans="1:46" ht="30">
      <c r="A765" s="96" t="s">
        <v>382</v>
      </c>
      <c r="B765" s="96" t="s">
        <v>1174</v>
      </c>
      <c r="C765" s="96" t="s">
        <v>888</v>
      </c>
      <c r="D765" s="96" t="s">
        <v>1381</v>
      </c>
      <c r="E765" s="96" t="s">
        <v>482</v>
      </c>
      <c r="F765" s="97">
        <v>1400</v>
      </c>
      <c r="G765" s="97">
        <v>5</v>
      </c>
      <c r="H765" s="96" t="s">
        <v>30</v>
      </c>
      <c r="I765" s="96" t="s">
        <v>1185</v>
      </c>
      <c r="J765" s="98" t="s">
        <v>1366</v>
      </c>
      <c r="K765" s="97">
        <v>1</v>
      </c>
      <c r="L765" s="97">
        <v>0</v>
      </c>
      <c r="M765" s="97">
        <v>0</v>
      </c>
      <c r="N765" s="97">
        <v>0</v>
      </c>
      <c r="O765" s="97">
        <v>0</v>
      </c>
      <c r="P765" s="97">
        <v>0</v>
      </c>
      <c r="Q765" s="97">
        <v>0</v>
      </c>
      <c r="R765" s="97">
        <v>0</v>
      </c>
      <c r="S765" s="97">
        <v>0</v>
      </c>
      <c r="T765" s="97">
        <v>0</v>
      </c>
      <c r="U765" s="97">
        <v>0</v>
      </c>
      <c r="V765" s="97">
        <v>1</v>
      </c>
      <c r="W765" s="97">
        <v>0</v>
      </c>
      <c r="X765" s="97">
        <v>1</v>
      </c>
      <c r="Y765" s="97">
        <v>0</v>
      </c>
      <c r="Z765" s="97">
        <v>0</v>
      </c>
      <c r="AA765" s="97">
        <v>0</v>
      </c>
      <c r="AB765" s="97">
        <v>0</v>
      </c>
      <c r="AC765" s="97">
        <v>0</v>
      </c>
      <c r="AD765" s="97">
        <v>0</v>
      </c>
      <c r="AE765" s="97">
        <v>0</v>
      </c>
      <c r="AF765" s="97">
        <v>0</v>
      </c>
      <c r="AG765" s="97">
        <v>0</v>
      </c>
      <c r="AH765" s="97">
        <v>1</v>
      </c>
      <c r="AI765" s="97">
        <v>1</v>
      </c>
      <c r="AJ765" s="97">
        <v>0</v>
      </c>
      <c r="AK765" s="97">
        <v>1</v>
      </c>
      <c r="AL765" s="97">
        <v>1</v>
      </c>
      <c r="AM765" s="97">
        <v>2</v>
      </c>
      <c r="AN765" s="96" t="s">
        <v>487</v>
      </c>
      <c r="AO765" s="97">
        <v>18</v>
      </c>
      <c r="AP765" s="31">
        <f>IFERROR(IF(AN765="CIKDITIRO",VLOOKUP(A765,'BR DTG CIKDITIRO'!C:E,3,0),IF(FR_HITUNG_MINMAX!AN765="PESALAKAN",VLOOKUP(FR_HITUNG_MINMAX!A765,'BR DTG ADW'!C:E,3,0),IF(FR_HITUNG_MINMAX!AN765="PACUL",VLOOKUP(FR_HITUNG_MINMAX!A765,'BR DTG PACUL'!C:E,3,0),IF(FR_HITUNG_MINMAX!AN765="TRAYEMAN",VLOOKUP(FR_HITUNG_MINMAX!A765,'BR DTG TRAYEMAN'!C:E,3,0),"?")))),0)</f>
        <v>0</v>
      </c>
      <c r="AQ765" s="31">
        <f>IF(AN765="PACUL",VLOOKUP(A765,'STOK PACUL'!C:H,6,0),IF(FR_HITUNG_MINMAX!AN765="PESALAKAN",VLOOKUP(FR_HITUNG_MINMAX!A765,'STOK PESALAKAN'!C:H,6,0),IF(FR_HITUNG_MINMAX!AN765="CIKDITIRO",VLOOKUP(FR_HITUNG_MINMAX!A765,'STOK CIKDITIRO'!C:H,6,0),IF(FR_HITUNG_MINMAX!AN765="TRAYEMAN",VLOOKUP(FR_HITUNG_MINMAX!A765,'STOK TRAYEMAN'!C:H,6,0),"?"))))</f>
        <v>18</v>
      </c>
      <c r="AR765" s="25">
        <f t="shared" si="37"/>
        <v>18</v>
      </c>
      <c r="AS765" s="25">
        <f t="shared" si="36"/>
        <v>1</v>
      </c>
      <c r="AT765" s="25">
        <f t="shared" si="35"/>
        <v>3</v>
      </c>
    </row>
    <row r="766" spans="1:46" ht="30">
      <c r="A766" s="96" t="s">
        <v>383</v>
      </c>
      <c r="B766" s="96" t="s">
        <v>1175</v>
      </c>
      <c r="C766" s="96" t="s">
        <v>888</v>
      </c>
      <c r="D766" s="96" t="s">
        <v>1381</v>
      </c>
      <c r="E766" s="96" t="s">
        <v>486</v>
      </c>
      <c r="F766" s="97">
        <v>1000</v>
      </c>
      <c r="G766" s="97">
        <v>10</v>
      </c>
      <c r="H766" s="96" t="s">
        <v>34</v>
      </c>
      <c r="I766" s="96" t="s">
        <v>1185</v>
      </c>
      <c r="J766" s="98" t="s">
        <v>1366</v>
      </c>
      <c r="K766" s="97">
        <v>1</v>
      </c>
      <c r="L766" s="97">
        <v>6</v>
      </c>
      <c r="M766" s="97">
        <v>16</v>
      </c>
      <c r="N766" s="97">
        <v>12</v>
      </c>
      <c r="O766" s="97">
        <v>1</v>
      </c>
      <c r="P766" s="97">
        <v>8</v>
      </c>
      <c r="Q766" s="97">
        <v>3</v>
      </c>
      <c r="R766" s="97">
        <v>7</v>
      </c>
      <c r="S766" s="97">
        <v>4</v>
      </c>
      <c r="T766" s="97">
        <v>2</v>
      </c>
      <c r="U766" s="97">
        <v>3</v>
      </c>
      <c r="V766" s="97">
        <v>7</v>
      </c>
      <c r="W766" s="97">
        <v>9</v>
      </c>
      <c r="X766" s="97">
        <v>16</v>
      </c>
      <c r="Y766" s="97">
        <v>22</v>
      </c>
      <c r="Z766" s="97">
        <v>28</v>
      </c>
      <c r="AA766" s="97">
        <v>13</v>
      </c>
      <c r="AB766" s="97">
        <v>9</v>
      </c>
      <c r="AC766" s="97">
        <v>11</v>
      </c>
      <c r="AD766" s="97">
        <v>10</v>
      </c>
      <c r="AE766" s="97">
        <v>11</v>
      </c>
      <c r="AF766" s="97">
        <v>6</v>
      </c>
      <c r="AG766" s="97">
        <v>7</v>
      </c>
      <c r="AH766" s="97">
        <v>10</v>
      </c>
      <c r="AI766" s="97">
        <v>16</v>
      </c>
      <c r="AJ766" s="97">
        <v>15</v>
      </c>
      <c r="AK766" s="97">
        <v>28</v>
      </c>
      <c r="AL766" s="97">
        <v>16</v>
      </c>
      <c r="AM766" s="97">
        <v>88</v>
      </c>
      <c r="AN766" s="96" t="s">
        <v>487</v>
      </c>
      <c r="AO766" s="97">
        <v>31</v>
      </c>
      <c r="AP766" s="31">
        <f>IFERROR(IF(AN766="CIKDITIRO",VLOOKUP(A766,'BR DTG CIKDITIRO'!C:E,3,0),IF(FR_HITUNG_MINMAX!AN766="PESALAKAN",VLOOKUP(FR_HITUNG_MINMAX!A766,'BR DTG ADW'!C:E,3,0),IF(FR_HITUNG_MINMAX!AN766="PACUL",VLOOKUP(FR_HITUNG_MINMAX!A766,'BR DTG PACUL'!C:E,3,0),IF(FR_HITUNG_MINMAX!AN766="TRAYEMAN",VLOOKUP(FR_HITUNG_MINMAX!A766,'BR DTG TRAYEMAN'!C:E,3,0),"?")))),0)</f>
        <v>0</v>
      </c>
      <c r="AQ766" s="31">
        <f>IF(AN766="PACUL",VLOOKUP(A766,'STOK PACUL'!C:H,6,0),IF(FR_HITUNG_MINMAX!AN766="PESALAKAN",VLOOKUP(FR_HITUNG_MINMAX!A766,'STOK PESALAKAN'!C:H,6,0),IF(FR_HITUNG_MINMAX!AN766="CIKDITIRO",VLOOKUP(FR_HITUNG_MINMAX!A766,'STOK CIKDITIRO'!C:H,6,0),IF(FR_HITUNG_MINMAX!AN766="TRAYEMAN",VLOOKUP(FR_HITUNG_MINMAX!A766,'STOK TRAYEMAN'!C:H,6,0),"?"))))</f>
        <v>31</v>
      </c>
      <c r="AR766" s="25">
        <f t="shared" si="37"/>
        <v>31</v>
      </c>
      <c r="AS766" s="25">
        <f t="shared" si="36"/>
        <v>8</v>
      </c>
      <c r="AT766" s="25">
        <f t="shared" si="35"/>
        <v>4</v>
      </c>
    </row>
    <row r="767" spans="1:46" ht="30">
      <c r="A767" s="96" t="s">
        <v>384</v>
      </c>
      <c r="B767" s="96" t="s">
        <v>1176</v>
      </c>
      <c r="C767" s="96" t="s">
        <v>888</v>
      </c>
      <c r="D767" s="96" t="s">
        <v>1381</v>
      </c>
      <c r="E767" s="96" t="s">
        <v>484</v>
      </c>
      <c r="F767" s="97">
        <v>1500</v>
      </c>
      <c r="G767" s="97">
        <v>2</v>
      </c>
      <c r="H767" s="96" t="s">
        <v>111</v>
      </c>
      <c r="I767" s="96" t="s">
        <v>1185</v>
      </c>
      <c r="J767" s="98" t="s">
        <v>1366</v>
      </c>
      <c r="K767" s="97">
        <v>1</v>
      </c>
      <c r="L767" s="97">
        <v>0</v>
      </c>
      <c r="M767" s="97">
        <v>1</v>
      </c>
      <c r="N767" s="97">
        <v>1</v>
      </c>
      <c r="O767" s="97">
        <v>0</v>
      </c>
      <c r="P767" s="97">
        <v>0</v>
      </c>
      <c r="Q767" s="97">
        <v>1</v>
      </c>
      <c r="R767" s="97">
        <v>2</v>
      </c>
      <c r="S767" s="97">
        <v>0</v>
      </c>
      <c r="T767" s="97">
        <v>0</v>
      </c>
      <c r="U767" s="97">
        <v>0</v>
      </c>
      <c r="V767" s="97">
        <v>1</v>
      </c>
      <c r="W767" s="97">
        <v>0</v>
      </c>
      <c r="X767" s="97">
        <v>2</v>
      </c>
      <c r="Y767" s="97">
        <v>1</v>
      </c>
      <c r="Z767" s="97">
        <v>2</v>
      </c>
      <c r="AA767" s="97">
        <v>1</v>
      </c>
      <c r="AB767" s="97">
        <v>0</v>
      </c>
      <c r="AC767" s="97">
        <v>1</v>
      </c>
      <c r="AD767" s="97">
        <v>3</v>
      </c>
      <c r="AE767" s="97">
        <v>2</v>
      </c>
      <c r="AF767" s="97">
        <v>0</v>
      </c>
      <c r="AG767" s="97">
        <v>0</v>
      </c>
      <c r="AH767" s="97">
        <v>1</v>
      </c>
      <c r="AI767" s="97">
        <v>1</v>
      </c>
      <c r="AJ767" s="97">
        <v>0</v>
      </c>
      <c r="AK767" s="97">
        <v>3</v>
      </c>
      <c r="AL767" s="97">
        <v>2</v>
      </c>
      <c r="AM767" s="97">
        <v>3</v>
      </c>
      <c r="AN767" s="96" t="s">
        <v>487</v>
      </c>
      <c r="AO767" s="97">
        <v>0</v>
      </c>
      <c r="AP767" s="31">
        <f>IFERROR(IF(AN767="CIKDITIRO",VLOOKUP(A767,'BR DTG CIKDITIRO'!C:E,3,0),IF(FR_HITUNG_MINMAX!AN767="PESALAKAN",VLOOKUP(FR_HITUNG_MINMAX!A767,'BR DTG ADW'!C:E,3,0),IF(FR_HITUNG_MINMAX!AN767="PACUL",VLOOKUP(FR_HITUNG_MINMAX!A767,'BR DTG PACUL'!C:E,3,0),IF(FR_HITUNG_MINMAX!AN767="TRAYEMAN",VLOOKUP(FR_HITUNG_MINMAX!A767,'BR DTG TRAYEMAN'!C:E,3,0),"?")))),0)</f>
        <v>0</v>
      </c>
      <c r="AQ767" s="31">
        <f>IF(AN767="PACUL",VLOOKUP(A767,'STOK PACUL'!C:H,6,0),IF(FR_HITUNG_MINMAX!AN767="PESALAKAN",VLOOKUP(FR_HITUNG_MINMAX!A767,'STOK PESALAKAN'!C:H,6,0),IF(FR_HITUNG_MINMAX!AN767="CIKDITIRO",VLOOKUP(FR_HITUNG_MINMAX!A767,'STOK CIKDITIRO'!C:H,6,0),IF(FR_HITUNG_MINMAX!AN767="TRAYEMAN",VLOOKUP(FR_HITUNG_MINMAX!A767,'STOK TRAYEMAN'!C:H,6,0),"?"))))</f>
        <v>0</v>
      </c>
      <c r="AR767" s="25">
        <f t="shared" si="37"/>
        <v>0</v>
      </c>
      <c r="AS767" s="25">
        <f t="shared" si="36"/>
        <v>1</v>
      </c>
      <c r="AT767" s="25">
        <f t="shared" si="35"/>
        <v>3</v>
      </c>
    </row>
    <row r="768" spans="1:46" ht="30">
      <c r="A768" s="96" t="s">
        <v>385</v>
      </c>
      <c r="B768" s="96" t="s">
        <v>1177</v>
      </c>
      <c r="C768" s="96" t="s">
        <v>877</v>
      </c>
      <c r="D768" s="96" t="s">
        <v>1377</v>
      </c>
      <c r="E768" s="96" t="s">
        <v>482</v>
      </c>
      <c r="F768" s="97">
        <v>28000</v>
      </c>
      <c r="G768" s="97">
        <v>1</v>
      </c>
      <c r="H768" s="96" t="s">
        <v>30</v>
      </c>
      <c r="I768" s="96" t="s">
        <v>1185</v>
      </c>
      <c r="J768" s="98">
        <v>1</v>
      </c>
      <c r="K768" s="97">
        <v>1</v>
      </c>
      <c r="L768" s="97">
        <v>0</v>
      </c>
      <c r="M768" s="97">
        <v>0</v>
      </c>
      <c r="N768" s="97">
        <v>0</v>
      </c>
      <c r="O768" s="97">
        <v>0</v>
      </c>
      <c r="P768" s="97">
        <v>0</v>
      </c>
      <c r="Q768" s="97">
        <v>0</v>
      </c>
      <c r="R768" s="97">
        <v>1</v>
      </c>
      <c r="S768" s="97">
        <v>0</v>
      </c>
      <c r="T768" s="97">
        <v>2</v>
      </c>
      <c r="U768" s="97">
        <v>0</v>
      </c>
      <c r="V768" s="97">
        <v>0</v>
      </c>
      <c r="W768" s="97">
        <v>0</v>
      </c>
      <c r="X768" s="97">
        <v>2</v>
      </c>
      <c r="Y768" s="97">
        <v>0</v>
      </c>
      <c r="Z768" s="97">
        <v>0</v>
      </c>
      <c r="AA768" s="97">
        <v>0</v>
      </c>
      <c r="AB768" s="97">
        <v>0</v>
      </c>
      <c r="AC768" s="97">
        <v>0</v>
      </c>
      <c r="AD768" s="97">
        <v>1</v>
      </c>
      <c r="AE768" s="97">
        <v>1</v>
      </c>
      <c r="AF768" s="97">
        <v>2</v>
      </c>
      <c r="AG768" s="97">
        <v>0</v>
      </c>
      <c r="AH768" s="97">
        <v>0</v>
      </c>
      <c r="AI768" s="97">
        <v>0</v>
      </c>
      <c r="AJ768" s="97">
        <v>0</v>
      </c>
      <c r="AK768" s="97">
        <v>2</v>
      </c>
      <c r="AL768" s="97">
        <v>2</v>
      </c>
      <c r="AM768" s="97">
        <v>2</v>
      </c>
      <c r="AN768" s="96" t="s">
        <v>487</v>
      </c>
      <c r="AO768" s="97">
        <v>2</v>
      </c>
      <c r="AP768" s="31">
        <f>IFERROR(IF(AN768="CIKDITIRO",VLOOKUP(A768,'BR DTG CIKDITIRO'!C:E,3,0),IF(FR_HITUNG_MINMAX!AN768="PESALAKAN",VLOOKUP(FR_HITUNG_MINMAX!A768,'BR DTG ADW'!C:E,3,0),IF(FR_HITUNG_MINMAX!AN768="PACUL",VLOOKUP(FR_HITUNG_MINMAX!A768,'BR DTG PACUL'!C:E,3,0),IF(FR_HITUNG_MINMAX!AN768="TRAYEMAN",VLOOKUP(FR_HITUNG_MINMAX!A768,'BR DTG TRAYEMAN'!C:E,3,0),"?")))),0)</f>
        <v>0</v>
      </c>
      <c r="AQ768" s="31">
        <f>IF(AN768="PACUL",VLOOKUP(A768,'STOK PACUL'!C:H,6,0),IF(FR_HITUNG_MINMAX!AN768="PESALAKAN",VLOOKUP(FR_HITUNG_MINMAX!A768,'STOK PESALAKAN'!C:H,6,0),IF(FR_HITUNG_MINMAX!AN768="CIKDITIRO",VLOOKUP(FR_HITUNG_MINMAX!A768,'STOK CIKDITIRO'!C:H,6,0),IF(FR_HITUNG_MINMAX!AN768="TRAYEMAN",VLOOKUP(FR_HITUNG_MINMAX!A768,'STOK TRAYEMAN'!C:H,6,0),"?"))))</f>
        <v>2</v>
      </c>
      <c r="AR768" s="25">
        <f t="shared" si="37"/>
        <v>2</v>
      </c>
      <c r="AS768" s="25">
        <f t="shared" si="36"/>
        <v>1</v>
      </c>
      <c r="AT768" s="25">
        <f t="shared" si="35"/>
        <v>2</v>
      </c>
    </row>
    <row r="769" spans="1:46" ht="30">
      <c r="A769" s="96" t="s">
        <v>2028</v>
      </c>
      <c r="B769" s="96" t="s">
        <v>2029</v>
      </c>
      <c r="C769" s="96" t="s">
        <v>876</v>
      </c>
      <c r="D769" s="96" t="s">
        <v>1377</v>
      </c>
      <c r="E769" s="96" t="s">
        <v>482</v>
      </c>
      <c r="F769" s="97">
        <v>27000</v>
      </c>
      <c r="G769" s="97">
        <v>1</v>
      </c>
      <c r="H769" s="96" t="s">
        <v>1185</v>
      </c>
      <c r="I769" s="96" t="s">
        <v>1185</v>
      </c>
      <c r="J769" s="98">
        <v>1</v>
      </c>
      <c r="K769" s="97">
        <v>1</v>
      </c>
      <c r="L769" s="97">
        <v>0</v>
      </c>
      <c r="M769" s="97">
        <v>0</v>
      </c>
      <c r="N769" s="97">
        <v>0</v>
      </c>
      <c r="O769" s="97">
        <v>0</v>
      </c>
      <c r="P769" s="97">
        <v>0</v>
      </c>
      <c r="Q769" s="97">
        <v>0</v>
      </c>
      <c r="R769" s="97">
        <v>0</v>
      </c>
      <c r="S769" s="97">
        <v>0</v>
      </c>
      <c r="T769" s="97">
        <v>0</v>
      </c>
      <c r="U769" s="97">
        <v>1</v>
      </c>
      <c r="V769" s="97">
        <v>0</v>
      </c>
      <c r="W769" s="97">
        <v>0</v>
      </c>
      <c r="X769" s="97">
        <v>1</v>
      </c>
      <c r="Y769" s="97">
        <v>0</v>
      </c>
      <c r="Z769" s="97">
        <v>0</v>
      </c>
      <c r="AA769" s="97">
        <v>0</v>
      </c>
      <c r="AB769" s="97">
        <v>0</v>
      </c>
      <c r="AC769" s="97">
        <v>0</v>
      </c>
      <c r="AD769" s="97">
        <v>0</v>
      </c>
      <c r="AE769" s="97">
        <v>0</v>
      </c>
      <c r="AF769" s="97">
        <v>0</v>
      </c>
      <c r="AG769" s="97">
        <v>1</v>
      </c>
      <c r="AH769" s="97">
        <v>1</v>
      </c>
      <c r="AI769" s="97">
        <v>0</v>
      </c>
      <c r="AJ769" s="97">
        <v>0</v>
      </c>
      <c r="AK769" s="97">
        <v>1</v>
      </c>
      <c r="AL769" s="97">
        <v>0</v>
      </c>
      <c r="AM769" s="97">
        <v>0</v>
      </c>
      <c r="AN769" s="96" t="s">
        <v>487</v>
      </c>
      <c r="AO769" s="97">
        <v>0</v>
      </c>
      <c r="AP769" s="31">
        <f>IFERROR(IF(AN769="CIKDITIRO",VLOOKUP(A769,'BR DTG CIKDITIRO'!C:E,3,0),IF(FR_HITUNG_MINMAX!AN769="PESALAKAN",VLOOKUP(FR_HITUNG_MINMAX!A769,'BR DTG ADW'!C:E,3,0),IF(FR_HITUNG_MINMAX!AN769="PACUL",VLOOKUP(FR_HITUNG_MINMAX!A769,'BR DTG PACUL'!C:E,3,0),IF(FR_HITUNG_MINMAX!AN769="TRAYEMAN",VLOOKUP(FR_HITUNG_MINMAX!A769,'BR DTG TRAYEMAN'!C:E,3,0),"?")))),0)</f>
        <v>0</v>
      </c>
      <c r="AQ769" s="31">
        <f>IF(AN769="PACUL",VLOOKUP(A769,'STOK PACUL'!C:H,6,0),IF(FR_HITUNG_MINMAX!AN769="PESALAKAN",VLOOKUP(FR_HITUNG_MINMAX!A769,'STOK PESALAKAN'!C:H,6,0),IF(FR_HITUNG_MINMAX!AN769="CIKDITIRO",VLOOKUP(FR_HITUNG_MINMAX!A769,'STOK CIKDITIRO'!C:H,6,0),IF(FR_HITUNG_MINMAX!AN769="TRAYEMAN",VLOOKUP(FR_HITUNG_MINMAX!A769,'STOK TRAYEMAN'!C:H,6,0),"?"))))</f>
        <v>0</v>
      </c>
      <c r="AR769" s="25">
        <f t="shared" si="37"/>
        <v>0</v>
      </c>
      <c r="AS769" s="25">
        <f t="shared" si="36"/>
        <v>0</v>
      </c>
      <c r="AT769" s="25">
        <f t="shared" si="35"/>
        <v>1</v>
      </c>
    </row>
    <row r="770" spans="1:46" ht="30">
      <c r="A770" s="96" t="s">
        <v>2030</v>
      </c>
      <c r="B770" s="96" t="s">
        <v>2031</v>
      </c>
      <c r="C770" s="96" t="s">
        <v>881</v>
      </c>
      <c r="D770" s="96" t="s">
        <v>1365</v>
      </c>
      <c r="E770" s="96" t="s">
        <v>482</v>
      </c>
      <c r="F770" s="97">
        <v>175000</v>
      </c>
      <c r="G770" s="97">
        <v>1</v>
      </c>
      <c r="H770" s="96" t="s">
        <v>32</v>
      </c>
      <c r="I770" s="96" t="s">
        <v>1185</v>
      </c>
      <c r="J770" s="98">
        <v>1</v>
      </c>
      <c r="K770" s="97">
        <v>1</v>
      </c>
      <c r="L770" s="97">
        <v>0</v>
      </c>
      <c r="M770" s="97">
        <v>0</v>
      </c>
      <c r="N770" s="97">
        <v>0</v>
      </c>
      <c r="O770" s="97">
        <v>0</v>
      </c>
      <c r="P770" s="97">
        <v>0</v>
      </c>
      <c r="Q770" s="97">
        <v>0</v>
      </c>
      <c r="R770" s="97">
        <v>0</v>
      </c>
      <c r="S770" s="97">
        <v>0</v>
      </c>
      <c r="T770" s="97">
        <v>0</v>
      </c>
      <c r="U770" s="97">
        <v>1</v>
      </c>
      <c r="V770" s="97">
        <v>0</v>
      </c>
      <c r="W770" s="97">
        <v>0</v>
      </c>
      <c r="X770" s="97">
        <v>1</v>
      </c>
      <c r="Y770" s="97">
        <v>0</v>
      </c>
      <c r="Z770" s="97">
        <v>0</v>
      </c>
      <c r="AA770" s="97">
        <v>0</v>
      </c>
      <c r="AB770" s="97">
        <v>0</v>
      </c>
      <c r="AC770" s="97">
        <v>0</v>
      </c>
      <c r="AD770" s="97">
        <v>0</v>
      </c>
      <c r="AE770" s="97">
        <v>0</v>
      </c>
      <c r="AF770" s="97">
        <v>0</v>
      </c>
      <c r="AG770" s="97">
        <v>1</v>
      </c>
      <c r="AH770" s="97">
        <v>1</v>
      </c>
      <c r="AI770" s="97">
        <v>0</v>
      </c>
      <c r="AJ770" s="97">
        <v>0</v>
      </c>
      <c r="AK770" s="97">
        <v>1</v>
      </c>
      <c r="AL770" s="97">
        <v>1</v>
      </c>
      <c r="AM770" s="97">
        <v>1</v>
      </c>
      <c r="AN770" s="96" t="s">
        <v>487</v>
      </c>
      <c r="AO770" s="97">
        <v>0</v>
      </c>
      <c r="AP770" s="31">
        <f>IFERROR(IF(AN770="CIKDITIRO",VLOOKUP(A770,'BR DTG CIKDITIRO'!C:E,3,0),IF(FR_HITUNG_MINMAX!AN770="PESALAKAN",VLOOKUP(FR_HITUNG_MINMAX!A770,'BR DTG ADW'!C:E,3,0),IF(FR_HITUNG_MINMAX!AN770="PACUL",VLOOKUP(FR_HITUNG_MINMAX!A770,'BR DTG PACUL'!C:E,3,0),IF(FR_HITUNG_MINMAX!AN770="TRAYEMAN",VLOOKUP(FR_HITUNG_MINMAX!A770,'BR DTG TRAYEMAN'!C:E,3,0),"?")))),0)</f>
        <v>0</v>
      </c>
      <c r="AQ770" s="31">
        <f>IF(AN770="PACUL",VLOOKUP(A770,'STOK PACUL'!C:H,6,0),IF(FR_HITUNG_MINMAX!AN770="PESALAKAN",VLOOKUP(FR_HITUNG_MINMAX!A770,'STOK PESALAKAN'!C:H,6,0),IF(FR_HITUNG_MINMAX!AN770="CIKDITIRO",VLOOKUP(FR_HITUNG_MINMAX!A770,'STOK CIKDITIRO'!C:H,6,0),IF(FR_HITUNG_MINMAX!AN770="TRAYEMAN",VLOOKUP(FR_HITUNG_MINMAX!A770,'STOK TRAYEMAN'!C:H,6,0),"?"))))</f>
        <v>0</v>
      </c>
      <c r="AR770" s="25">
        <f t="shared" si="37"/>
        <v>0</v>
      </c>
      <c r="AS770" s="25">
        <f t="shared" si="36"/>
        <v>1</v>
      </c>
      <c r="AT770" s="25">
        <f t="shared" si="35"/>
        <v>1</v>
      </c>
    </row>
    <row r="771" spans="1:46" ht="30">
      <c r="A771" s="96" t="s">
        <v>2032</v>
      </c>
      <c r="B771" s="96" t="s">
        <v>2033</v>
      </c>
      <c r="C771" s="96" t="s">
        <v>876</v>
      </c>
      <c r="D771" s="96" t="s">
        <v>1381</v>
      </c>
      <c r="E771" s="96" t="s">
        <v>482</v>
      </c>
      <c r="F771" s="97">
        <v>2000</v>
      </c>
      <c r="G771" s="97">
        <v>1</v>
      </c>
      <c r="H771" s="96" t="s">
        <v>1185</v>
      </c>
      <c r="I771" s="96" t="s">
        <v>1185</v>
      </c>
      <c r="J771" s="98">
        <v>1</v>
      </c>
      <c r="K771" s="97">
        <v>1</v>
      </c>
      <c r="L771" s="97">
        <v>1</v>
      </c>
      <c r="M771" s="97">
        <v>0</v>
      </c>
      <c r="N771" s="97">
        <v>0</v>
      </c>
      <c r="O771" s="97">
        <v>0</v>
      </c>
      <c r="P771" s="97">
        <v>0</v>
      </c>
      <c r="Q771" s="97">
        <v>0</v>
      </c>
      <c r="R771" s="97">
        <v>0</v>
      </c>
      <c r="S771" s="97">
        <v>0</v>
      </c>
      <c r="T771" s="97">
        <v>0</v>
      </c>
      <c r="U771" s="97">
        <v>0</v>
      </c>
      <c r="V771" s="97">
        <v>0</v>
      </c>
      <c r="W771" s="97">
        <v>0</v>
      </c>
      <c r="X771" s="97">
        <v>1</v>
      </c>
      <c r="Y771" s="97">
        <v>1</v>
      </c>
      <c r="Z771" s="97">
        <v>0</v>
      </c>
      <c r="AA771" s="97">
        <v>0</v>
      </c>
      <c r="AB771" s="97">
        <v>0</v>
      </c>
      <c r="AC771" s="97">
        <v>0</v>
      </c>
      <c r="AD771" s="97">
        <v>0</v>
      </c>
      <c r="AE771" s="97">
        <v>0</v>
      </c>
      <c r="AF771" s="97">
        <v>0</v>
      </c>
      <c r="AG771" s="97">
        <v>0</v>
      </c>
      <c r="AH771" s="97">
        <v>0</v>
      </c>
      <c r="AI771" s="97">
        <v>0</v>
      </c>
      <c r="AJ771" s="97">
        <v>1</v>
      </c>
      <c r="AK771" s="97">
        <v>1</v>
      </c>
      <c r="AL771" s="97">
        <v>0</v>
      </c>
      <c r="AM771" s="97">
        <v>0</v>
      </c>
      <c r="AN771" s="96" t="s">
        <v>487</v>
      </c>
      <c r="AO771" s="97">
        <v>0</v>
      </c>
      <c r="AP771" s="31">
        <f>IFERROR(IF(AN771="CIKDITIRO",VLOOKUP(A771,'BR DTG CIKDITIRO'!C:E,3,0),IF(FR_HITUNG_MINMAX!AN771="PESALAKAN",VLOOKUP(FR_HITUNG_MINMAX!A771,'BR DTG ADW'!C:E,3,0),IF(FR_HITUNG_MINMAX!AN771="PACUL",VLOOKUP(FR_HITUNG_MINMAX!A771,'BR DTG PACUL'!C:E,3,0),IF(FR_HITUNG_MINMAX!AN771="TRAYEMAN",VLOOKUP(FR_HITUNG_MINMAX!A771,'BR DTG TRAYEMAN'!C:E,3,0),"?")))),0)</f>
        <v>0</v>
      </c>
      <c r="AQ771" s="31">
        <f>IF(AN771="PACUL",VLOOKUP(A771,'STOK PACUL'!C:H,6,0),IF(FR_HITUNG_MINMAX!AN771="PESALAKAN",VLOOKUP(FR_HITUNG_MINMAX!A771,'STOK PESALAKAN'!C:H,6,0),IF(FR_HITUNG_MINMAX!AN771="CIKDITIRO",VLOOKUP(FR_HITUNG_MINMAX!A771,'STOK CIKDITIRO'!C:H,6,0),IF(FR_HITUNG_MINMAX!AN771="TRAYEMAN",VLOOKUP(FR_HITUNG_MINMAX!A771,'STOK TRAYEMAN'!C:H,6,0),"?"))))</f>
        <v>0</v>
      </c>
      <c r="AR771" s="25">
        <f t="shared" si="37"/>
        <v>0</v>
      </c>
      <c r="AS771" s="25">
        <f t="shared" si="36"/>
        <v>0</v>
      </c>
      <c r="AT771" s="25">
        <f t="shared" ref="AT771:AT834" si="38">COUNTIF(A:A,A771)</f>
        <v>1</v>
      </c>
    </row>
    <row r="772" spans="1:46" ht="30">
      <c r="A772" s="96" t="s">
        <v>719</v>
      </c>
      <c r="B772" s="96" t="s">
        <v>1179</v>
      </c>
      <c r="C772" s="96" t="s">
        <v>881</v>
      </c>
      <c r="D772" s="96" t="s">
        <v>1365</v>
      </c>
      <c r="E772" s="96" t="s">
        <v>482</v>
      </c>
      <c r="F772" s="97">
        <v>248000</v>
      </c>
      <c r="G772" s="97">
        <v>1</v>
      </c>
      <c r="H772" s="96" t="s">
        <v>30</v>
      </c>
      <c r="I772" s="96" t="s">
        <v>1185</v>
      </c>
      <c r="J772" s="98" t="s">
        <v>1366</v>
      </c>
      <c r="K772" s="97">
        <v>1</v>
      </c>
      <c r="L772" s="97">
        <v>0</v>
      </c>
      <c r="M772" s="97">
        <v>0</v>
      </c>
      <c r="N772" s="97">
        <v>0</v>
      </c>
      <c r="O772" s="97">
        <v>0</v>
      </c>
      <c r="P772" s="97">
        <v>1</v>
      </c>
      <c r="Q772" s="97">
        <v>0</v>
      </c>
      <c r="R772" s="97">
        <v>0</v>
      </c>
      <c r="S772" s="97">
        <v>0</v>
      </c>
      <c r="T772" s="97">
        <v>0</v>
      </c>
      <c r="U772" s="97">
        <v>0</v>
      </c>
      <c r="V772" s="97">
        <v>0</v>
      </c>
      <c r="W772" s="97">
        <v>0</v>
      </c>
      <c r="X772" s="97">
        <v>1</v>
      </c>
      <c r="Y772" s="97">
        <v>0</v>
      </c>
      <c r="Z772" s="97">
        <v>0</v>
      </c>
      <c r="AA772" s="97">
        <v>0</v>
      </c>
      <c r="AB772" s="97">
        <v>1</v>
      </c>
      <c r="AC772" s="97">
        <v>1</v>
      </c>
      <c r="AD772" s="97">
        <v>0</v>
      </c>
      <c r="AE772" s="97">
        <v>0</v>
      </c>
      <c r="AF772" s="97">
        <v>0</v>
      </c>
      <c r="AG772" s="97">
        <v>0</v>
      </c>
      <c r="AH772" s="97">
        <v>0</v>
      </c>
      <c r="AI772" s="97">
        <v>0</v>
      </c>
      <c r="AJ772" s="97">
        <v>0</v>
      </c>
      <c r="AK772" s="97">
        <v>1</v>
      </c>
      <c r="AL772" s="97">
        <v>1</v>
      </c>
      <c r="AM772" s="97">
        <v>1</v>
      </c>
      <c r="AN772" s="96" t="s">
        <v>487</v>
      </c>
      <c r="AO772" s="97">
        <v>1</v>
      </c>
      <c r="AP772" s="31">
        <f>IFERROR(IF(AN772="CIKDITIRO",VLOOKUP(A772,'BR DTG CIKDITIRO'!C:E,3,0),IF(FR_HITUNG_MINMAX!AN772="PESALAKAN",VLOOKUP(FR_HITUNG_MINMAX!A772,'BR DTG ADW'!C:E,3,0),IF(FR_HITUNG_MINMAX!AN772="PACUL",VLOOKUP(FR_HITUNG_MINMAX!A772,'BR DTG PACUL'!C:E,3,0),IF(FR_HITUNG_MINMAX!AN772="TRAYEMAN",VLOOKUP(FR_HITUNG_MINMAX!A772,'BR DTG TRAYEMAN'!C:E,3,0),"?")))),0)</f>
        <v>0</v>
      </c>
      <c r="AQ772" s="31">
        <f>IF(AN772="PACUL",VLOOKUP(A772,'STOK PACUL'!C:H,6,0),IF(FR_HITUNG_MINMAX!AN772="PESALAKAN",VLOOKUP(FR_HITUNG_MINMAX!A772,'STOK PESALAKAN'!C:H,6,0),IF(FR_HITUNG_MINMAX!AN772="CIKDITIRO",VLOOKUP(FR_HITUNG_MINMAX!A772,'STOK CIKDITIRO'!C:H,6,0),IF(FR_HITUNG_MINMAX!AN772="TRAYEMAN",VLOOKUP(FR_HITUNG_MINMAX!A772,'STOK TRAYEMAN'!C:H,6,0),"?"))))</f>
        <v>1</v>
      </c>
      <c r="AR772" s="25">
        <f t="shared" si="37"/>
        <v>1</v>
      </c>
      <c r="AS772" s="25">
        <f t="shared" si="36"/>
        <v>1</v>
      </c>
      <c r="AT772" s="25">
        <f t="shared" si="38"/>
        <v>1</v>
      </c>
    </row>
    <row r="773" spans="1:46" ht="30">
      <c r="A773" s="96" t="s">
        <v>517</v>
      </c>
      <c r="B773" s="96" t="s">
        <v>2034</v>
      </c>
      <c r="C773" s="96" t="s">
        <v>876</v>
      </c>
      <c r="D773" s="96" t="s">
        <v>1365</v>
      </c>
      <c r="E773" s="96" t="s">
        <v>482</v>
      </c>
      <c r="F773" s="97">
        <v>315000</v>
      </c>
      <c r="G773" s="97">
        <v>1</v>
      </c>
      <c r="H773" s="96" t="s">
        <v>1185</v>
      </c>
      <c r="I773" s="96" t="s">
        <v>1185</v>
      </c>
      <c r="J773" s="98">
        <v>1</v>
      </c>
      <c r="K773" s="97">
        <v>1</v>
      </c>
      <c r="L773" s="97">
        <v>0</v>
      </c>
      <c r="M773" s="97">
        <v>0</v>
      </c>
      <c r="N773" s="97">
        <v>0</v>
      </c>
      <c r="O773" s="97">
        <v>0</v>
      </c>
      <c r="P773" s="97">
        <v>0</v>
      </c>
      <c r="Q773" s="97">
        <v>0</v>
      </c>
      <c r="R773" s="97">
        <v>1</v>
      </c>
      <c r="S773" s="97">
        <v>0</v>
      </c>
      <c r="T773" s="97">
        <v>0</v>
      </c>
      <c r="U773" s="97">
        <v>0</v>
      </c>
      <c r="V773" s="97">
        <v>0</v>
      </c>
      <c r="W773" s="97">
        <v>0</v>
      </c>
      <c r="X773" s="97">
        <v>1</v>
      </c>
      <c r="Y773" s="97">
        <v>0</v>
      </c>
      <c r="Z773" s="97">
        <v>0</v>
      </c>
      <c r="AA773" s="97">
        <v>0</v>
      </c>
      <c r="AB773" s="97">
        <v>0</v>
      </c>
      <c r="AC773" s="97">
        <v>0</v>
      </c>
      <c r="AD773" s="97">
        <v>1</v>
      </c>
      <c r="AE773" s="97">
        <v>1</v>
      </c>
      <c r="AF773" s="97">
        <v>0</v>
      </c>
      <c r="AG773" s="97">
        <v>0</v>
      </c>
      <c r="AH773" s="97">
        <v>0</v>
      </c>
      <c r="AI773" s="97">
        <v>0</v>
      </c>
      <c r="AJ773" s="97">
        <v>0</v>
      </c>
      <c r="AK773" s="97">
        <v>1</v>
      </c>
      <c r="AL773" s="97">
        <v>0</v>
      </c>
      <c r="AM773" s="97">
        <v>0</v>
      </c>
      <c r="AN773" s="96" t="s">
        <v>487</v>
      </c>
      <c r="AO773" s="97">
        <v>0</v>
      </c>
      <c r="AP773" s="31">
        <f>IFERROR(IF(AN773="CIKDITIRO",VLOOKUP(A773,'BR DTG CIKDITIRO'!C:E,3,0),IF(FR_HITUNG_MINMAX!AN773="PESALAKAN",VLOOKUP(FR_HITUNG_MINMAX!A773,'BR DTG ADW'!C:E,3,0),IF(FR_HITUNG_MINMAX!AN773="PACUL",VLOOKUP(FR_HITUNG_MINMAX!A773,'BR DTG PACUL'!C:E,3,0),IF(FR_HITUNG_MINMAX!AN773="TRAYEMAN",VLOOKUP(FR_HITUNG_MINMAX!A773,'BR DTG TRAYEMAN'!C:E,3,0),"?")))),0)</f>
        <v>0</v>
      </c>
      <c r="AQ773" s="31">
        <f>IF(AN773="PACUL",VLOOKUP(A773,'STOK PACUL'!C:H,6,0),IF(FR_HITUNG_MINMAX!AN773="PESALAKAN",VLOOKUP(FR_HITUNG_MINMAX!A773,'STOK PESALAKAN'!C:H,6,0),IF(FR_HITUNG_MINMAX!AN773="CIKDITIRO",VLOOKUP(FR_HITUNG_MINMAX!A773,'STOK CIKDITIRO'!C:H,6,0),IF(FR_HITUNG_MINMAX!AN773="TRAYEMAN",VLOOKUP(FR_HITUNG_MINMAX!A773,'STOK TRAYEMAN'!C:H,6,0),"?"))))</f>
        <v>0</v>
      </c>
      <c r="AR773" s="25">
        <f t="shared" si="37"/>
        <v>0</v>
      </c>
      <c r="AS773" s="25">
        <f t="shared" si="36"/>
        <v>0</v>
      </c>
      <c r="AT773" s="25">
        <f t="shared" si="38"/>
        <v>2</v>
      </c>
    </row>
    <row r="774" spans="1:46" ht="30">
      <c r="A774" s="96" t="s">
        <v>2035</v>
      </c>
      <c r="B774" s="96" t="s">
        <v>2036</v>
      </c>
      <c r="C774" s="96" t="s">
        <v>881</v>
      </c>
      <c r="D774" s="96" t="s">
        <v>1365</v>
      </c>
      <c r="E774" s="96" t="s">
        <v>482</v>
      </c>
      <c r="F774" s="97">
        <v>142000</v>
      </c>
      <c r="G774" s="97">
        <v>1</v>
      </c>
      <c r="H774" s="96" t="s">
        <v>32</v>
      </c>
      <c r="I774" s="96" t="s">
        <v>1185</v>
      </c>
      <c r="J774" s="98">
        <v>1</v>
      </c>
      <c r="K774" s="97">
        <v>1</v>
      </c>
      <c r="L774" s="97">
        <v>1</v>
      </c>
      <c r="M774" s="97">
        <v>0</v>
      </c>
      <c r="N774" s="97">
        <v>0</v>
      </c>
      <c r="O774" s="97">
        <v>0</v>
      </c>
      <c r="P774" s="97">
        <v>0</v>
      </c>
      <c r="Q774" s="97">
        <v>0</v>
      </c>
      <c r="R774" s="97">
        <v>0</v>
      </c>
      <c r="S774" s="97">
        <v>0</v>
      </c>
      <c r="T774" s="97">
        <v>0</v>
      </c>
      <c r="U774" s="97">
        <v>0</v>
      </c>
      <c r="V774" s="97">
        <v>0</v>
      </c>
      <c r="W774" s="97">
        <v>0</v>
      </c>
      <c r="X774" s="97">
        <v>1</v>
      </c>
      <c r="Y774" s="97">
        <v>1</v>
      </c>
      <c r="Z774" s="97">
        <v>0</v>
      </c>
      <c r="AA774" s="97">
        <v>0</v>
      </c>
      <c r="AB774" s="97">
        <v>0</v>
      </c>
      <c r="AC774" s="97">
        <v>0</v>
      </c>
      <c r="AD774" s="97">
        <v>0</v>
      </c>
      <c r="AE774" s="97">
        <v>0</v>
      </c>
      <c r="AF774" s="97">
        <v>0</v>
      </c>
      <c r="AG774" s="97">
        <v>0</v>
      </c>
      <c r="AH774" s="97">
        <v>0</v>
      </c>
      <c r="AI774" s="97">
        <v>0</v>
      </c>
      <c r="AJ774" s="97">
        <v>1</v>
      </c>
      <c r="AK774" s="97">
        <v>1</v>
      </c>
      <c r="AL774" s="97">
        <v>1</v>
      </c>
      <c r="AM774" s="97">
        <v>1</v>
      </c>
      <c r="AN774" s="96" t="s">
        <v>487</v>
      </c>
      <c r="AO774" s="97">
        <v>1</v>
      </c>
      <c r="AP774" s="31">
        <f>IFERROR(IF(AN774="CIKDITIRO",VLOOKUP(A774,'BR DTG CIKDITIRO'!C:E,3,0),IF(FR_HITUNG_MINMAX!AN774="PESALAKAN",VLOOKUP(FR_HITUNG_MINMAX!A774,'BR DTG ADW'!C:E,3,0),IF(FR_HITUNG_MINMAX!AN774="PACUL",VLOOKUP(FR_HITUNG_MINMAX!A774,'BR DTG PACUL'!C:E,3,0),IF(FR_HITUNG_MINMAX!AN774="TRAYEMAN",VLOOKUP(FR_HITUNG_MINMAX!A774,'BR DTG TRAYEMAN'!C:E,3,0),"?")))),0)</f>
        <v>0</v>
      </c>
      <c r="AQ774" s="31">
        <f>IF(AN774="PACUL",VLOOKUP(A774,'STOK PACUL'!C:H,6,0),IF(FR_HITUNG_MINMAX!AN774="PESALAKAN",VLOOKUP(FR_HITUNG_MINMAX!A774,'STOK PESALAKAN'!C:H,6,0),IF(FR_HITUNG_MINMAX!AN774="CIKDITIRO",VLOOKUP(FR_HITUNG_MINMAX!A774,'STOK CIKDITIRO'!C:H,6,0),IF(FR_HITUNG_MINMAX!AN774="TRAYEMAN",VLOOKUP(FR_HITUNG_MINMAX!A774,'STOK TRAYEMAN'!C:H,6,0),"?"))))</f>
        <v>1</v>
      </c>
      <c r="AR774" s="25">
        <f t="shared" si="37"/>
        <v>1</v>
      </c>
      <c r="AS774" s="25">
        <f t="shared" si="36"/>
        <v>1</v>
      </c>
      <c r="AT774" s="25">
        <f t="shared" si="38"/>
        <v>1</v>
      </c>
    </row>
    <row r="775" spans="1:46" ht="30">
      <c r="A775" s="96" t="s">
        <v>518</v>
      </c>
      <c r="B775" s="96" t="s">
        <v>1180</v>
      </c>
      <c r="C775" s="96" t="s">
        <v>881</v>
      </c>
      <c r="D775" s="96" t="s">
        <v>1377</v>
      </c>
      <c r="E775" s="96" t="s">
        <v>482</v>
      </c>
      <c r="F775" s="97">
        <v>306000</v>
      </c>
      <c r="G775" s="97">
        <v>1</v>
      </c>
      <c r="H775" s="96" t="s">
        <v>32</v>
      </c>
      <c r="I775" s="96" t="s">
        <v>1185</v>
      </c>
      <c r="J775" s="98" t="s">
        <v>1366</v>
      </c>
      <c r="K775" s="97">
        <v>1</v>
      </c>
      <c r="L775" s="97">
        <v>0</v>
      </c>
      <c r="M775" s="97">
        <v>0</v>
      </c>
      <c r="N775" s="97">
        <v>0</v>
      </c>
      <c r="O775" s="97">
        <v>0</v>
      </c>
      <c r="P775" s="97">
        <v>0</v>
      </c>
      <c r="Q775" s="97">
        <v>0</v>
      </c>
      <c r="R775" s="97">
        <v>0</v>
      </c>
      <c r="S775" s="97">
        <v>0</v>
      </c>
      <c r="T775" s="97">
        <v>0</v>
      </c>
      <c r="U775" s="97">
        <v>0</v>
      </c>
      <c r="V775" s="97">
        <v>0</v>
      </c>
      <c r="W775" s="97">
        <v>1</v>
      </c>
      <c r="X775" s="97">
        <v>1</v>
      </c>
      <c r="Y775" s="97">
        <v>0</v>
      </c>
      <c r="Z775" s="97">
        <v>0</v>
      </c>
      <c r="AA775" s="97">
        <v>0</v>
      </c>
      <c r="AB775" s="97">
        <v>0</v>
      </c>
      <c r="AC775" s="97">
        <v>0</v>
      </c>
      <c r="AD775" s="97">
        <v>0</v>
      </c>
      <c r="AE775" s="97">
        <v>0</v>
      </c>
      <c r="AF775" s="97">
        <v>0</v>
      </c>
      <c r="AG775" s="97">
        <v>0</v>
      </c>
      <c r="AH775" s="97">
        <v>0</v>
      </c>
      <c r="AI775" s="97">
        <v>1</v>
      </c>
      <c r="AJ775" s="97">
        <v>1</v>
      </c>
      <c r="AK775" s="97">
        <v>1</v>
      </c>
      <c r="AL775" s="97">
        <v>1</v>
      </c>
      <c r="AM775" s="97">
        <v>1</v>
      </c>
      <c r="AN775" s="96" t="s">
        <v>487</v>
      </c>
      <c r="AO775" s="97">
        <v>0</v>
      </c>
      <c r="AP775" s="31">
        <f>IFERROR(IF(AN775="CIKDITIRO",VLOOKUP(A775,'BR DTG CIKDITIRO'!C:E,3,0),IF(FR_HITUNG_MINMAX!AN775="PESALAKAN",VLOOKUP(FR_HITUNG_MINMAX!A775,'BR DTG ADW'!C:E,3,0),IF(FR_HITUNG_MINMAX!AN775="PACUL",VLOOKUP(FR_HITUNG_MINMAX!A775,'BR DTG PACUL'!C:E,3,0),IF(FR_HITUNG_MINMAX!AN775="TRAYEMAN",VLOOKUP(FR_HITUNG_MINMAX!A775,'BR DTG TRAYEMAN'!C:E,3,0),"?")))),0)</f>
        <v>0</v>
      </c>
      <c r="AQ775" s="31">
        <f>IF(AN775="PACUL",VLOOKUP(A775,'STOK PACUL'!C:H,6,0),IF(FR_HITUNG_MINMAX!AN775="PESALAKAN",VLOOKUP(FR_HITUNG_MINMAX!A775,'STOK PESALAKAN'!C:H,6,0),IF(FR_HITUNG_MINMAX!AN775="CIKDITIRO",VLOOKUP(FR_HITUNG_MINMAX!A775,'STOK CIKDITIRO'!C:H,6,0),IF(FR_HITUNG_MINMAX!AN775="TRAYEMAN",VLOOKUP(FR_HITUNG_MINMAX!A775,'STOK TRAYEMAN'!C:H,6,0),"?"))))</f>
        <v>0</v>
      </c>
      <c r="AR775" s="25">
        <f t="shared" si="37"/>
        <v>0</v>
      </c>
      <c r="AS775" s="25">
        <f t="shared" si="36"/>
        <v>1</v>
      </c>
      <c r="AT775" s="25">
        <f t="shared" si="38"/>
        <v>2</v>
      </c>
    </row>
    <row r="776" spans="1:46" ht="30">
      <c r="A776" s="96" t="s">
        <v>386</v>
      </c>
      <c r="B776" s="96" t="s">
        <v>1181</v>
      </c>
      <c r="C776" s="96" t="s">
        <v>877</v>
      </c>
      <c r="D776" s="96" t="s">
        <v>1377</v>
      </c>
      <c r="E776" s="96" t="s">
        <v>486</v>
      </c>
      <c r="F776" s="97">
        <v>1000</v>
      </c>
      <c r="G776" s="97">
        <v>1</v>
      </c>
      <c r="H776" s="96" t="s">
        <v>30</v>
      </c>
      <c r="I776" s="96" t="s">
        <v>1185</v>
      </c>
      <c r="J776" s="98">
        <v>1</v>
      </c>
      <c r="K776" s="97">
        <v>1</v>
      </c>
      <c r="L776" s="97">
        <v>0</v>
      </c>
      <c r="M776" s="97">
        <v>5</v>
      </c>
      <c r="N776" s="97">
        <v>3</v>
      </c>
      <c r="O776" s="97">
        <v>5</v>
      </c>
      <c r="P776" s="97">
        <v>4</v>
      </c>
      <c r="Q776" s="97">
        <v>0</v>
      </c>
      <c r="R776" s="97">
        <v>6</v>
      </c>
      <c r="S776" s="97">
        <v>6</v>
      </c>
      <c r="T776" s="97">
        <v>13</v>
      </c>
      <c r="U776" s="97">
        <v>3</v>
      </c>
      <c r="V776" s="97">
        <v>5</v>
      </c>
      <c r="W776" s="97">
        <v>6</v>
      </c>
      <c r="X776" s="97">
        <v>13</v>
      </c>
      <c r="Y776" s="97">
        <v>5</v>
      </c>
      <c r="Z776" s="97">
        <v>8</v>
      </c>
      <c r="AA776" s="97">
        <v>8</v>
      </c>
      <c r="AB776" s="97">
        <v>9</v>
      </c>
      <c r="AC776" s="97">
        <v>4</v>
      </c>
      <c r="AD776" s="97">
        <v>6</v>
      </c>
      <c r="AE776" s="97">
        <v>12</v>
      </c>
      <c r="AF776" s="97">
        <v>19</v>
      </c>
      <c r="AG776" s="97">
        <v>9</v>
      </c>
      <c r="AH776" s="97">
        <v>8</v>
      </c>
      <c r="AI776" s="97">
        <v>11</v>
      </c>
      <c r="AJ776" s="97">
        <v>6</v>
      </c>
      <c r="AK776" s="97">
        <v>19</v>
      </c>
      <c r="AL776" s="97">
        <v>13</v>
      </c>
      <c r="AM776" s="97">
        <v>19</v>
      </c>
      <c r="AN776" s="96" t="s">
        <v>487</v>
      </c>
      <c r="AO776" s="97">
        <v>30</v>
      </c>
      <c r="AP776" s="31">
        <f>IFERROR(IF(AN776="CIKDITIRO",VLOOKUP(A776,'BR DTG CIKDITIRO'!C:E,3,0),IF(FR_HITUNG_MINMAX!AN776="PESALAKAN",VLOOKUP(FR_HITUNG_MINMAX!A776,'BR DTG ADW'!C:E,3,0),IF(FR_HITUNG_MINMAX!AN776="PACUL",VLOOKUP(FR_HITUNG_MINMAX!A776,'BR DTG PACUL'!C:E,3,0),IF(FR_HITUNG_MINMAX!AN776="TRAYEMAN",VLOOKUP(FR_HITUNG_MINMAX!A776,'BR DTG TRAYEMAN'!C:E,3,0),"?")))),0)</f>
        <v>0</v>
      </c>
      <c r="AQ776" s="31">
        <f>IF(AN776="PACUL",VLOOKUP(A776,'STOK PACUL'!C:H,6,0),IF(FR_HITUNG_MINMAX!AN776="PESALAKAN",VLOOKUP(FR_HITUNG_MINMAX!A776,'STOK PESALAKAN'!C:H,6,0),IF(FR_HITUNG_MINMAX!AN776="CIKDITIRO",VLOOKUP(FR_HITUNG_MINMAX!A776,'STOK CIKDITIRO'!C:H,6,0),IF(FR_HITUNG_MINMAX!AN776="TRAYEMAN",VLOOKUP(FR_HITUNG_MINMAX!A776,'STOK TRAYEMAN'!C:H,6,0),"?"))))</f>
        <v>30</v>
      </c>
      <c r="AR776" s="25">
        <f t="shared" si="37"/>
        <v>30</v>
      </c>
      <c r="AS776" s="25">
        <f t="shared" si="36"/>
        <v>7</v>
      </c>
      <c r="AT776" s="25">
        <f t="shared" si="38"/>
        <v>4</v>
      </c>
    </row>
    <row r="777" spans="1:46" ht="30">
      <c r="A777" s="96" t="s">
        <v>2037</v>
      </c>
      <c r="B777" s="96" t="s">
        <v>2038</v>
      </c>
      <c r="C777" s="96" t="s">
        <v>876</v>
      </c>
      <c r="D777" s="96" t="s">
        <v>1377</v>
      </c>
      <c r="E777" s="96" t="s">
        <v>482</v>
      </c>
      <c r="F777" s="97">
        <v>70000</v>
      </c>
      <c r="G777" s="97">
        <v>1</v>
      </c>
      <c r="H777" s="96" t="s">
        <v>1185</v>
      </c>
      <c r="I777" s="96" t="s">
        <v>1185</v>
      </c>
      <c r="J777" s="98">
        <v>1</v>
      </c>
      <c r="K777" s="97">
        <v>1</v>
      </c>
      <c r="L777" s="97">
        <v>0</v>
      </c>
      <c r="M777" s="97">
        <v>0</v>
      </c>
      <c r="N777" s="97">
        <v>1</v>
      </c>
      <c r="O777" s="97">
        <v>0</v>
      </c>
      <c r="P777" s="97">
        <v>0</v>
      </c>
      <c r="Q777" s="97">
        <v>0</v>
      </c>
      <c r="R777" s="97">
        <v>0</v>
      </c>
      <c r="S777" s="97">
        <v>0</v>
      </c>
      <c r="T777" s="97">
        <v>0</v>
      </c>
      <c r="U777" s="97">
        <v>0</v>
      </c>
      <c r="V777" s="97">
        <v>0</v>
      </c>
      <c r="W777" s="97">
        <v>0</v>
      </c>
      <c r="X777" s="97">
        <v>1</v>
      </c>
      <c r="Y777" s="97">
        <v>0</v>
      </c>
      <c r="Z777" s="97">
        <v>1</v>
      </c>
      <c r="AA777" s="97">
        <v>1</v>
      </c>
      <c r="AB777" s="97">
        <v>0</v>
      </c>
      <c r="AC777" s="97">
        <v>0</v>
      </c>
      <c r="AD777" s="97">
        <v>0</v>
      </c>
      <c r="AE777" s="97">
        <v>0</v>
      </c>
      <c r="AF777" s="97">
        <v>0</v>
      </c>
      <c r="AG777" s="97">
        <v>0</v>
      </c>
      <c r="AH777" s="97">
        <v>0</v>
      </c>
      <c r="AI777" s="97">
        <v>0</v>
      </c>
      <c r="AJ777" s="97">
        <v>0</v>
      </c>
      <c r="AK777" s="97">
        <v>1</v>
      </c>
      <c r="AL777" s="97">
        <v>0</v>
      </c>
      <c r="AM777" s="97">
        <v>0</v>
      </c>
      <c r="AN777" s="96" t="s">
        <v>487</v>
      </c>
      <c r="AO777" s="97">
        <v>0</v>
      </c>
      <c r="AP777" s="31">
        <f>IFERROR(IF(AN777="CIKDITIRO",VLOOKUP(A777,'BR DTG CIKDITIRO'!C:E,3,0),IF(FR_HITUNG_MINMAX!AN777="PESALAKAN",VLOOKUP(FR_HITUNG_MINMAX!A777,'BR DTG ADW'!C:E,3,0),IF(FR_HITUNG_MINMAX!AN777="PACUL",VLOOKUP(FR_HITUNG_MINMAX!A777,'BR DTG PACUL'!C:E,3,0),IF(FR_HITUNG_MINMAX!AN777="TRAYEMAN",VLOOKUP(FR_HITUNG_MINMAX!A777,'BR DTG TRAYEMAN'!C:E,3,0),"?")))),0)</f>
        <v>0</v>
      </c>
      <c r="AQ777" s="31">
        <f>IF(AN777="PACUL",VLOOKUP(A777,'STOK PACUL'!C:H,6,0),IF(FR_HITUNG_MINMAX!AN777="PESALAKAN",VLOOKUP(FR_HITUNG_MINMAX!A777,'STOK PESALAKAN'!C:H,6,0),IF(FR_HITUNG_MINMAX!AN777="CIKDITIRO",VLOOKUP(FR_HITUNG_MINMAX!A777,'STOK CIKDITIRO'!C:H,6,0),IF(FR_HITUNG_MINMAX!AN777="TRAYEMAN",VLOOKUP(FR_HITUNG_MINMAX!A777,'STOK TRAYEMAN'!C:H,6,0),"?"))))</f>
        <v>0</v>
      </c>
      <c r="AR777" s="25">
        <f t="shared" si="37"/>
        <v>0</v>
      </c>
      <c r="AS777" s="25">
        <f t="shared" si="36"/>
        <v>0</v>
      </c>
      <c r="AT777" s="25">
        <f t="shared" si="38"/>
        <v>1</v>
      </c>
    </row>
    <row r="778" spans="1:46" ht="30">
      <c r="A778" s="96" t="s">
        <v>387</v>
      </c>
      <c r="B778" s="96" t="s">
        <v>1182</v>
      </c>
      <c r="C778" s="96" t="s">
        <v>891</v>
      </c>
      <c r="D778" s="96" t="s">
        <v>1377</v>
      </c>
      <c r="E778" s="96" t="s">
        <v>485</v>
      </c>
      <c r="F778" s="97">
        <v>5200</v>
      </c>
      <c r="G778" s="97">
        <v>1</v>
      </c>
      <c r="H778" s="96" t="s">
        <v>122</v>
      </c>
      <c r="I778" s="96" t="s">
        <v>1185</v>
      </c>
      <c r="J778" s="98" t="s">
        <v>1366</v>
      </c>
      <c r="K778" s="97">
        <v>5</v>
      </c>
      <c r="L778" s="97">
        <v>5</v>
      </c>
      <c r="M778" s="97">
        <v>0</v>
      </c>
      <c r="N778" s="97">
        <v>0</v>
      </c>
      <c r="O778" s="97">
        <v>0</v>
      </c>
      <c r="P778" s="97">
        <v>1</v>
      </c>
      <c r="Q778" s="97">
        <v>2</v>
      </c>
      <c r="R778" s="97">
        <v>0</v>
      </c>
      <c r="S778" s="97">
        <v>0</v>
      </c>
      <c r="T778" s="97">
        <v>0</v>
      </c>
      <c r="U778" s="97">
        <v>7</v>
      </c>
      <c r="V778" s="97">
        <v>0</v>
      </c>
      <c r="W778" s="97">
        <v>5</v>
      </c>
      <c r="X778" s="97">
        <v>7</v>
      </c>
      <c r="Y778" s="97">
        <v>5</v>
      </c>
      <c r="Z778" s="97">
        <v>0</v>
      </c>
      <c r="AA778" s="97">
        <v>0</v>
      </c>
      <c r="AB778" s="97">
        <v>1</v>
      </c>
      <c r="AC778" s="97">
        <v>3</v>
      </c>
      <c r="AD778" s="97">
        <v>2</v>
      </c>
      <c r="AE778" s="97">
        <v>0</v>
      </c>
      <c r="AF778" s="97">
        <v>0</v>
      </c>
      <c r="AG778" s="97">
        <v>7</v>
      </c>
      <c r="AH778" s="97">
        <v>7</v>
      </c>
      <c r="AI778" s="97">
        <v>5</v>
      </c>
      <c r="AJ778" s="97">
        <v>10</v>
      </c>
      <c r="AK778" s="97">
        <v>10</v>
      </c>
      <c r="AL778" s="97">
        <v>7</v>
      </c>
      <c r="AM778" s="97">
        <v>10</v>
      </c>
      <c r="AN778" s="96" t="s">
        <v>487</v>
      </c>
      <c r="AO778" s="97">
        <v>5</v>
      </c>
      <c r="AP778" s="31">
        <f>IFERROR(IF(AN778="CIKDITIRO",VLOOKUP(A778,'BR DTG CIKDITIRO'!C:E,3,0),IF(FR_HITUNG_MINMAX!AN778="PESALAKAN",VLOOKUP(FR_HITUNG_MINMAX!A778,'BR DTG ADW'!C:E,3,0),IF(FR_HITUNG_MINMAX!AN778="PACUL",VLOOKUP(FR_HITUNG_MINMAX!A778,'BR DTG PACUL'!C:E,3,0),IF(FR_HITUNG_MINMAX!AN778="TRAYEMAN",VLOOKUP(FR_HITUNG_MINMAX!A778,'BR DTG TRAYEMAN'!C:E,3,0),"?")))),0)</f>
        <v>0</v>
      </c>
      <c r="AQ778" s="31">
        <f>IF(AN778="PACUL",VLOOKUP(A778,'STOK PACUL'!C:H,6,0),IF(FR_HITUNG_MINMAX!AN778="PESALAKAN",VLOOKUP(FR_HITUNG_MINMAX!A778,'STOK PESALAKAN'!C:H,6,0),IF(FR_HITUNG_MINMAX!AN778="CIKDITIRO",VLOOKUP(FR_HITUNG_MINMAX!A778,'STOK CIKDITIRO'!C:H,6,0),IF(FR_HITUNG_MINMAX!AN778="TRAYEMAN",VLOOKUP(FR_HITUNG_MINMAX!A778,'STOK TRAYEMAN'!C:H,6,0),"?"))))</f>
        <v>5</v>
      </c>
      <c r="AR778" s="25">
        <f t="shared" si="37"/>
        <v>5</v>
      </c>
      <c r="AS778" s="25">
        <f t="shared" si="36"/>
        <v>4</v>
      </c>
      <c r="AT778" s="25">
        <f t="shared" si="38"/>
        <v>4</v>
      </c>
    </row>
    <row r="779" spans="1:46" ht="30">
      <c r="A779" s="96" t="s">
        <v>388</v>
      </c>
      <c r="B779" s="96" t="s">
        <v>1183</v>
      </c>
      <c r="C779" s="96" t="s">
        <v>877</v>
      </c>
      <c r="D779" s="96" t="s">
        <v>1377</v>
      </c>
      <c r="E779" s="96" t="s">
        <v>485</v>
      </c>
      <c r="F779" s="97">
        <v>13083.333333333299</v>
      </c>
      <c r="G779" s="97">
        <v>1</v>
      </c>
      <c r="H779" s="96" t="s">
        <v>122</v>
      </c>
      <c r="I779" s="96" t="s">
        <v>1185</v>
      </c>
      <c r="J779" s="98">
        <v>1</v>
      </c>
      <c r="K779" s="97">
        <v>1</v>
      </c>
      <c r="L779" s="97">
        <v>2</v>
      </c>
      <c r="M779" s="97">
        <v>0</v>
      </c>
      <c r="N779" s="97">
        <v>0</v>
      </c>
      <c r="O779" s="97">
        <v>1</v>
      </c>
      <c r="P779" s="97">
        <v>2</v>
      </c>
      <c r="Q779" s="97">
        <v>2</v>
      </c>
      <c r="R779" s="97">
        <v>0</v>
      </c>
      <c r="S779" s="97">
        <v>2</v>
      </c>
      <c r="T779" s="97">
        <v>0</v>
      </c>
      <c r="U779" s="97">
        <v>0</v>
      </c>
      <c r="V779" s="97">
        <v>2</v>
      </c>
      <c r="W779" s="97">
        <v>0</v>
      </c>
      <c r="X779" s="97">
        <v>2</v>
      </c>
      <c r="Y779" s="97">
        <v>2</v>
      </c>
      <c r="Z779" s="97">
        <v>0</v>
      </c>
      <c r="AA779" s="97">
        <v>1</v>
      </c>
      <c r="AB779" s="97">
        <v>3</v>
      </c>
      <c r="AC779" s="97">
        <v>4</v>
      </c>
      <c r="AD779" s="97">
        <v>2</v>
      </c>
      <c r="AE779" s="97">
        <v>2</v>
      </c>
      <c r="AF779" s="97">
        <v>2</v>
      </c>
      <c r="AG779" s="97">
        <v>2</v>
      </c>
      <c r="AH779" s="97">
        <v>2</v>
      </c>
      <c r="AI779" s="97">
        <v>2</v>
      </c>
      <c r="AJ779" s="97">
        <v>2</v>
      </c>
      <c r="AK779" s="97">
        <v>4</v>
      </c>
      <c r="AL779" s="97">
        <v>2</v>
      </c>
      <c r="AM779" s="97">
        <v>4</v>
      </c>
      <c r="AN779" s="96" t="s">
        <v>487</v>
      </c>
      <c r="AO779" s="97">
        <v>6</v>
      </c>
      <c r="AP779" s="31">
        <f>IFERROR(IF(AN779="CIKDITIRO",VLOOKUP(A779,'BR DTG CIKDITIRO'!C:E,3,0),IF(FR_HITUNG_MINMAX!AN779="PESALAKAN",VLOOKUP(FR_HITUNG_MINMAX!A779,'BR DTG ADW'!C:E,3,0),IF(FR_HITUNG_MINMAX!AN779="PACUL",VLOOKUP(FR_HITUNG_MINMAX!A779,'BR DTG PACUL'!C:E,3,0),IF(FR_HITUNG_MINMAX!AN779="TRAYEMAN",VLOOKUP(FR_HITUNG_MINMAX!A779,'BR DTG TRAYEMAN'!C:E,3,0),"?")))),0)</f>
        <v>0</v>
      </c>
      <c r="AQ779" s="31">
        <f>IF(AN779="PACUL",VLOOKUP(A779,'STOK PACUL'!C:H,6,0),IF(FR_HITUNG_MINMAX!AN779="PESALAKAN",VLOOKUP(FR_HITUNG_MINMAX!A779,'STOK PESALAKAN'!C:H,6,0),IF(FR_HITUNG_MINMAX!AN779="CIKDITIRO",VLOOKUP(FR_HITUNG_MINMAX!A779,'STOK CIKDITIRO'!C:H,6,0),IF(FR_HITUNG_MINMAX!AN779="TRAYEMAN",VLOOKUP(FR_HITUNG_MINMAX!A779,'STOK TRAYEMAN'!C:H,6,0),"?"))))</f>
        <v>6</v>
      </c>
      <c r="AR779" s="25">
        <f t="shared" si="37"/>
        <v>6</v>
      </c>
      <c r="AS779" s="25">
        <f t="shared" si="36"/>
        <v>1</v>
      </c>
      <c r="AT779" s="25">
        <f t="shared" si="38"/>
        <v>3</v>
      </c>
    </row>
    <row r="780" spans="1:46" ht="30">
      <c r="A780" s="96" t="s">
        <v>389</v>
      </c>
      <c r="B780" s="96" t="s">
        <v>727</v>
      </c>
      <c r="C780" s="96" t="s">
        <v>888</v>
      </c>
      <c r="D780" s="96" t="s">
        <v>1381</v>
      </c>
      <c r="E780" s="96" t="s">
        <v>484</v>
      </c>
      <c r="F780" s="97">
        <v>2000</v>
      </c>
      <c r="G780" s="97">
        <v>1</v>
      </c>
      <c r="H780" s="96" t="s">
        <v>104</v>
      </c>
      <c r="I780" s="96" t="s">
        <v>1185</v>
      </c>
      <c r="J780" s="98">
        <v>1</v>
      </c>
      <c r="K780" s="97">
        <v>1</v>
      </c>
      <c r="L780" s="97">
        <v>0</v>
      </c>
      <c r="M780" s="97">
        <v>1</v>
      </c>
      <c r="N780" s="97">
        <v>0</v>
      </c>
      <c r="O780" s="97">
        <v>0</v>
      </c>
      <c r="P780" s="97">
        <v>0</v>
      </c>
      <c r="Q780" s="97">
        <v>0</v>
      </c>
      <c r="R780" s="97">
        <v>0</v>
      </c>
      <c r="S780" s="97">
        <v>1</v>
      </c>
      <c r="T780" s="97">
        <v>2</v>
      </c>
      <c r="U780" s="97">
        <v>1</v>
      </c>
      <c r="V780" s="97">
        <v>0</v>
      </c>
      <c r="W780" s="97">
        <v>0</v>
      </c>
      <c r="X780" s="97">
        <v>2</v>
      </c>
      <c r="Y780" s="97">
        <v>1</v>
      </c>
      <c r="Z780" s="97">
        <v>1</v>
      </c>
      <c r="AA780" s="97">
        <v>0</v>
      </c>
      <c r="AB780" s="97">
        <v>0</v>
      </c>
      <c r="AC780" s="97">
        <v>0</v>
      </c>
      <c r="AD780" s="97">
        <v>0</v>
      </c>
      <c r="AE780" s="97">
        <v>1</v>
      </c>
      <c r="AF780" s="97">
        <v>3</v>
      </c>
      <c r="AG780" s="97">
        <v>2</v>
      </c>
      <c r="AH780" s="97">
        <v>1</v>
      </c>
      <c r="AI780" s="97">
        <v>0</v>
      </c>
      <c r="AJ780" s="97">
        <v>0</v>
      </c>
      <c r="AK780" s="97">
        <v>3</v>
      </c>
      <c r="AL780" s="97">
        <v>2</v>
      </c>
      <c r="AM780" s="97">
        <v>3</v>
      </c>
      <c r="AN780" s="96" t="s">
        <v>487</v>
      </c>
      <c r="AO780" s="97">
        <v>5</v>
      </c>
      <c r="AP780" s="31">
        <f>IFERROR(IF(AN780="CIKDITIRO",VLOOKUP(A780,'BR DTG CIKDITIRO'!C:E,3,0),IF(FR_HITUNG_MINMAX!AN780="PESALAKAN",VLOOKUP(FR_HITUNG_MINMAX!A780,'BR DTG ADW'!C:E,3,0),IF(FR_HITUNG_MINMAX!AN780="PACUL",VLOOKUP(FR_HITUNG_MINMAX!A780,'BR DTG PACUL'!C:E,3,0),IF(FR_HITUNG_MINMAX!AN780="TRAYEMAN",VLOOKUP(FR_HITUNG_MINMAX!A780,'BR DTG TRAYEMAN'!C:E,3,0),"?")))),0)</f>
        <v>0</v>
      </c>
      <c r="AQ780" s="31">
        <f>IF(AN780="PACUL",VLOOKUP(A780,'STOK PACUL'!C:H,6,0),IF(FR_HITUNG_MINMAX!AN780="PESALAKAN",VLOOKUP(FR_HITUNG_MINMAX!A780,'STOK PESALAKAN'!C:H,6,0),IF(FR_HITUNG_MINMAX!AN780="CIKDITIRO",VLOOKUP(FR_HITUNG_MINMAX!A780,'STOK CIKDITIRO'!C:H,6,0),IF(FR_HITUNG_MINMAX!AN780="TRAYEMAN",VLOOKUP(FR_HITUNG_MINMAX!A780,'STOK TRAYEMAN'!C:H,6,0),"?"))))</f>
        <v>5</v>
      </c>
      <c r="AR780" s="25">
        <f t="shared" si="37"/>
        <v>5</v>
      </c>
      <c r="AS780" s="25">
        <f t="shared" si="36"/>
        <v>1</v>
      </c>
      <c r="AT780" s="25">
        <f t="shared" si="38"/>
        <v>4</v>
      </c>
    </row>
    <row r="781" spans="1:46" ht="30">
      <c r="A781" s="96" t="s">
        <v>2039</v>
      </c>
      <c r="B781" s="96" t="s">
        <v>2040</v>
      </c>
      <c r="C781" s="96" t="s">
        <v>876</v>
      </c>
      <c r="D781" s="96" t="s">
        <v>1377</v>
      </c>
      <c r="E781" s="96" t="s">
        <v>482</v>
      </c>
      <c r="F781" s="97">
        <v>167000</v>
      </c>
      <c r="G781" s="97">
        <v>1</v>
      </c>
      <c r="H781" s="96" t="s">
        <v>1185</v>
      </c>
      <c r="I781" s="96" t="s">
        <v>1185</v>
      </c>
      <c r="J781" s="98">
        <v>1</v>
      </c>
      <c r="K781" s="97">
        <v>1</v>
      </c>
      <c r="L781" s="97">
        <v>0</v>
      </c>
      <c r="M781" s="97">
        <v>0</v>
      </c>
      <c r="N781" s="97">
        <v>1</v>
      </c>
      <c r="O781" s="97">
        <v>0</v>
      </c>
      <c r="P781" s="97">
        <v>0</v>
      </c>
      <c r="Q781" s="97">
        <v>0</v>
      </c>
      <c r="R781" s="97">
        <v>0</v>
      </c>
      <c r="S781" s="97">
        <v>0</v>
      </c>
      <c r="T781" s="97">
        <v>0</v>
      </c>
      <c r="U781" s="97">
        <v>0</v>
      </c>
      <c r="V781" s="97">
        <v>0</v>
      </c>
      <c r="W781" s="97">
        <v>0</v>
      </c>
      <c r="X781" s="97">
        <v>1</v>
      </c>
      <c r="Y781" s="97">
        <v>0</v>
      </c>
      <c r="Z781" s="97">
        <v>1</v>
      </c>
      <c r="AA781" s="97">
        <v>1</v>
      </c>
      <c r="AB781" s="97">
        <v>0</v>
      </c>
      <c r="AC781" s="97">
        <v>0</v>
      </c>
      <c r="AD781" s="97">
        <v>0</v>
      </c>
      <c r="AE781" s="97">
        <v>0</v>
      </c>
      <c r="AF781" s="97">
        <v>0</v>
      </c>
      <c r="AG781" s="97">
        <v>0</v>
      </c>
      <c r="AH781" s="97">
        <v>0</v>
      </c>
      <c r="AI781" s="97">
        <v>0</v>
      </c>
      <c r="AJ781" s="97">
        <v>0</v>
      </c>
      <c r="AK781" s="97">
        <v>1</v>
      </c>
      <c r="AL781" s="97">
        <v>0</v>
      </c>
      <c r="AM781" s="97">
        <v>0</v>
      </c>
      <c r="AN781" s="96" t="s">
        <v>487</v>
      </c>
      <c r="AO781" s="97">
        <v>0</v>
      </c>
      <c r="AP781" s="31">
        <f>IFERROR(IF(AN781="CIKDITIRO",VLOOKUP(A781,'BR DTG CIKDITIRO'!C:E,3,0),IF(FR_HITUNG_MINMAX!AN781="PESALAKAN",VLOOKUP(FR_HITUNG_MINMAX!A781,'BR DTG ADW'!C:E,3,0),IF(FR_HITUNG_MINMAX!AN781="PACUL",VLOOKUP(FR_HITUNG_MINMAX!A781,'BR DTG PACUL'!C:E,3,0),IF(FR_HITUNG_MINMAX!AN781="TRAYEMAN",VLOOKUP(FR_HITUNG_MINMAX!A781,'BR DTG TRAYEMAN'!C:E,3,0),"?")))),0)</f>
        <v>0</v>
      </c>
      <c r="AQ781" s="31">
        <f>IF(AN781="PACUL",VLOOKUP(A781,'STOK PACUL'!C:H,6,0),IF(FR_HITUNG_MINMAX!AN781="PESALAKAN",VLOOKUP(FR_HITUNG_MINMAX!A781,'STOK PESALAKAN'!C:H,6,0),IF(FR_HITUNG_MINMAX!AN781="CIKDITIRO",VLOOKUP(FR_HITUNG_MINMAX!A781,'STOK CIKDITIRO'!C:H,6,0),IF(FR_HITUNG_MINMAX!AN781="TRAYEMAN",VLOOKUP(FR_HITUNG_MINMAX!A781,'STOK TRAYEMAN'!C:H,6,0),"?"))))</f>
        <v>0</v>
      </c>
      <c r="AR781" s="25">
        <f t="shared" si="37"/>
        <v>0</v>
      </c>
      <c r="AS781" s="25">
        <f t="shared" si="36"/>
        <v>0</v>
      </c>
      <c r="AT781" s="25">
        <f t="shared" si="38"/>
        <v>1</v>
      </c>
    </row>
    <row r="782" spans="1:46" ht="30">
      <c r="A782" s="96" t="s">
        <v>390</v>
      </c>
      <c r="B782" s="96" t="s">
        <v>1186</v>
      </c>
      <c r="C782" s="96" t="s">
        <v>877</v>
      </c>
      <c r="D782" s="96" t="s">
        <v>1377</v>
      </c>
      <c r="E782" s="96" t="s">
        <v>482</v>
      </c>
      <c r="F782" s="97">
        <v>18000</v>
      </c>
      <c r="G782" s="97">
        <v>1</v>
      </c>
      <c r="H782" s="96" t="s">
        <v>30</v>
      </c>
      <c r="I782" s="96" t="s">
        <v>1185</v>
      </c>
      <c r="J782" s="98">
        <v>1</v>
      </c>
      <c r="K782" s="97">
        <v>1</v>
      </c>
      <c r="L782" s="97">
        <v>0</v>
      </c>
      <c r="M782" s="97">
        <v>1</v>
      </c>
      <c r="N782" s="97">
        <v>0</v>
      </c>
      <c r="O782" s="97">
        <v>0</v>
      </c>
      <c r="P782" s="97">
        <v>1</v>
      </c>
      <c r="Q782" s="97">
        <v>0</v>
      </c>
      <c r="R782" s="97">
        <v>0</v>
      </c>
      <c r="S782" s="97">
        <v>1</v>
      </c>
      <c r="T782" s="97">
        <v>0</v>
      </c>
      <c r="U782" s="97">
        <v>0</v>
      </c>
      <c r="V782" s="97">
        <v>0</v>
      </c>
      <c r="W782" s="97">
        <v>0</v>
      </c>
      <c r="X782" s="97">
        <v>1</v>
      </c>
      <c r="Y782" s="97">
        <v>1</v>
      </c>
      <c r="Z782" s="97">
        <v>1</v>
      </c>
      <c r="AA782" s="97">
        <v>0</v>
      </c>
      <c r="AB782" s="97">
        <v>1</v>
      </c>
      <c r="AC782" s="97">
        <v>1</v>
      </c>
      <c r="AD782" s="97">
        <v>0</v>
      </c>
      <c r="AE782" s="97">
        <v>1</v>
      </c>
      <c r="AF782" s="97">
        <v>1</v>
      </c>
      <c r="AG782" s="97">
        <v>1</v>
      </c>
      <c r="AH782" s="97">
        <v>0</v>
      </c>
      <c r="AI782" s="97">
        <v>0</v>
      </c>
      <c r="AJ782" s="97">
        <v>0</v>
      </c>
      <c r="AK782" s="97">
        <v>1</v>
      </c>
      <c r="AL782" s="97">
        <v>1</v>
      </c>
      <c r="AM782" s="97">
        <v>1</v>
      </c>
      <c r="AN782" s="96" t="s">
        <v>487</v>
      </c>
      <c r="AO782" s="97">
        <v>1</v>
      </c>
      <c r="AP782" s="31">
        <f>IFERROR(IF(AN782="CIKDITIRO",VLOOKUP(A782,'BR DTG CIKDITIRO'!C:E,3,0),IF(FR_HITUNG_MINMAX!AN782="PESALAKAN",VLOOKUP(FR_HITUNG_MINMAX!A782,'BR DTG ADW'!C:E,3,0),IF(FR_HITUNG_MINMAX!AN782="PACUL",VLOOKUP(FR_HITUNG_MINMAX!A782,'BR DTG PACUL'!C:E,3,0),IF(FR_HITUNG_MINMAX!AN782="TRAYEMAN",VLOOKUP(FR_HITUNG_MINMAX!A782,'BR DTG TRAYEMAN'!C:E,3,0),"?")))),0)</f>
        <v>0</v>
      </c>
      <c r="AQ782" s="31">
        <f>IF(AN782="PACUL",VLOOKUP(A782,'STOK PACUL'!C:H,6,0),IF(FR_HITUNG_MINMAX!AN782="PESALAKAN",VLOOKUP(FR_HITUNG_MINMAX!A782,'STOK PESALAKAN'!C:H,6,0),IF(FR_HITUNG_MINMAX!AN782="CIKDITIRO",VLOOKUP(FR_HITUNG_MINMAX!A782,'STOK CIKDITIRO'!C:H,6,0),IF(FR_HITUNG_MINMAX!AN782="TRAYEMAN",VLOOKUP(FR_HITUNG_MINMAX!A782,'STOK TRAYEMAN'!C:H,6,0),"?"))))</f>
        <v>1</v>
      </c>
      <c r="AR782" s="25">
        <f t="shared" si="37"/>
        <v>1</v>
      </c>
      <c r="AS782" s="25">
        <f t="shared" si="36"/>
        <v>1</v>
      </c>
      <c r="AT782" s="25">
        <f t="shared" si="38"/>
        <v>3</v>
      </c>
    </row>
    <row r="783" spans="1:46" ht="30">
      <c r="A783" s="96" t="s">
        <v>391</v>
      </c>
      <c r="B783" s="96" t="s">
        <v>1187</v>
      </c>
      <c r="C783" s="96" t="s">
        <v>877</v>
      </c>
      <c r="D783" s="96" t="s">
        <v>1377</v>
      </c>
      <c r="E783" s="96" t="s">
        <v>482</v>
      </c>
      <c r="F783" s="97">
        <v>18000</v>
      </c>
      <c r="G783" s="97">
        <v>1</v>
      </c>
      <c r="H783" s="96" t="s">
        <v>30</v>
      </c>
      <c r="I783" s="96" t="s">
        <v>1185</v>
      </c>
      <c r="J783" s="98" t="s">
        <v>1366</v>
      </c>
      <c r="K783" s="97">
        <v>1</v>
      </c>
      <c r="L783" s="97">
        <v>0</v>
      </c>
      <c r="M783" s="97">
        <v>0</v>
      </c>
      <c r="N783" s="97">
        <v>0</v>
      </c>
      <c r="O783" s="97">
        <v>0</v>
      </c>
      <c r="P783" s="97">
        <v>0</v>
      </c>
      <c r="Q783" s="97">
        <v>0</v>
      </c>
      <c r="R783" s="97">
        <v>0</v>
      </c>
      <c r="S783" s="97">
        <v>1</v>
      </c>
      <c r="T783" s="97">
        <v>0</v>
      </c>
      <c r="U783" s="97">
        <v>0</v>
      </c>
      <c r="V783" s="97">
        <v>0</v>
      </c>
      <c r="W783" s="97">
        <v>0</v>
      </c>
      <c r="X783" s="97">
        <v>1</v>
      </c>
      <c r="Y783" s="97">
        <v>0</v>
      </c>
      <c r="Z783" s="97">
        <v>0</v>
      </c>
      <c r="AA783" s="97">
        <v>0</v>
      </c>
      <c r="AB783" s="97">
        <v>0</v>
      </c>
      <c r="AC783" s="97">
        <v>0</v>
      </c>
      <c r="AD783" s="97">
        <v>0</v>
      </c>
      <c r="AE783" s="97">
        <v>1</v>
      </c>
      <c r="AF783" s="97">
        <v>1</v>
      </c>
      <c r="AG783" s="97">
        <v>1</v>
      </c>
      <c r="AH783" s="97">
        <v>0</v>
      </c>
      <c r="AI783" s="97">
        <v>0</v>
      </c>
      <c r="AJ783" s="97">
        <v>0</v>
      </c>
      <c r="AK783" s="97">
        <v>1</v>
      </c>
      <c r="AL783" s="97">
        <v>1</v>
      </c>
      <c r="AM783" s="97">
        <v>1</v>
      </c>
      <c r="AN783" s="96" t="s">
        <v>487</v>
      </c>
      <c r="AO783" s="97">
        <v>2</v>
      </c>
      <c r="AP783" s="31">
        <f>IFERROR(IF(AN783="CIKDITIRO",VLOOKUP(A783,'BR DTG CIKDITIRO'!C:E,3,0),IF(FR_HITUNG_MINMAX!AN783="PESALAKAN",VLOOKUP(FR_HITUNG_MINMAX!A783,'BR DTG ADW'!C:E,3,0),IF(FR_HITUNG_MINMAX!AN783="PACUL",VLOOKUP(FR_HITUNG_MINMAX!A783,'BR DTG PACUL'!C:E,3,0),IF(FR_HITUNG_MINMAX!AN783="TRAYEMAN",VLOOKUP(FR_HITUNG_MINMAX!A783,'BR DTG TRAYEMAN'!C:E,3,0),"?")))),0)</f>
        <v>0</v>
      </c>
      <c r="AQ783" s="31">
        <f>IF(AN783="PACUL",VLOOKUP(A783,'STOK PACUL'!C:H,6,0),IF(FR_HITUNG_MINMAX!AN783="PESALAKAN",VLOOKUP(FR_HITUNG_MINMAX!A783,'STOK PESALAKAN'!C:H,6,0),IF(FR_HITUNG_MINMAX!AN783="CIKDITIRO",VLOOKUP(FR_HITUNG_MINMAX!A783,'STOK CIKDITIRO'!C:H,6,0),IF(FR_HITUNG_MINMAX!AN783="TRAYEMAN",VLOOKUP(FR_HITUNG_MINMAX!A783,'STOK TRAYEMAN'!C:H,6,0),"?"))))</f>
        <v>2</v>
      </c>
      <c r="AR783" s="25">
        <f t="shared" si="37"/>
        <v>2</v>
      </c>
      <c r="AS783" s="25">
        <f t="shared" si="36"/>
        <v>1</v>
      </c>
      <c r="AT783" s="25">
        <f t="shared" si="38"/>
        <v>3</v>
      </c>
    </row>
    <row r="784" spans="1:46" ht="30">
      <c r="A784" s="96" t="s">
        <v>1656</v>
      </c>
      <c r="B784" s="96" t="s">
        <v>2041</v>
      </c>
      <c r="C784" s="96" t="s">
        <v>884</v>
      </c>
      <c r="D784" s="96" t="s">
        <v>1381</v>
      </c>
      <c r="E784" s="96" t="s">
        <v>482</v>
      </c>
      <c r="F784" s="97">
        <v>15000</v>
      </c>
      <c r="G784" s="97">
        <v>1</v>
      </c>
      <c r="H784" s="96" t="s">
        <v>1185</v>
      </c>
      <c r="I784" s="96" t="s">
        <v>1185</v>
      </c>
      <c r="J784" s="98">
        <v>1</v>
      </c>
      <c r="K784" s="97">
        <v>1</v>
      </c>
      <c r="L784" s="97">
        <v>0</v>
      </c>
      <c r="M784" s="97">
        <v>0</v>
      </c>
      <c r="N784" s="97">
        <v>0</v>
      </c>
      <c r="O784" s="97">
        <v>0</v>
      </c>
      <c r="P784" s="97">
        <v>1</v>
      </c>
      <c r="Q784" s="97">
        <v>0</v>
      </c>
      <c r="R784" s="97">
        <v>0</v>
      </c>
      <c r="S784" s="97">
        <v>0</v>
      </c>
      <c r="T784" s="97">
        <v>1</v>
      </c>
      <c r="U784" s="97">
        <v>0</v>
      </c>
      <c r="V784" s="97">
        <v>0</v>
      </c>
      <c r="W784" s="97">
        <v>0</v>
      </c>
      <c r="X784" s="97">
        <v>1</v>
      </c>
      <c r="Y784" s="97">
        <v>0</v>
      </c>
      <c r="Z784" s="97">
        <v>0</v>
      </c>
      <c r="AA784" s="97">
        <v>0</v>
      </c>
      <c r="AB784" s="97">
        <v>1</v>
      </c>
      <c r="AC784" s="97">
        <v>1</v>
      </c>
      <c r="AD784" s="97">
        <v>0</v>
      </c>
      <c r="AE784" s="97">
        <v>0</v>
      </c>
      <c r="AF784" s="97">
        <v>1</v>
      </c>
      <c r="AG784" s="97">
        <v>0</v>
      </c>
      <c r="AH784" s="97">
        <v>0</v>
      </c>
      <c r="AI784" s="97">
        <v>0</v>
      </c>
      <c r="AJ784" s="97">
        <v>0</v>
      </c>
      <c r="AK784" s="97">
        <v>1</v>
      </c>
      <c r="AL784" s="97">
        <v>1</v>
      </c>
      <c r="AM784" s="97">
        <v>2</v>
      </c>
      <c r="AN784" s="96" t="s">
        <v>487</v>
      </c>
      <c r="AO784" s="97">
        <v>2</v>
      </c>
      <c r="AP784" s="31">
        <f>IFERROR(IF(AN784="CIKDITIRO",VLOOKUP(A784,'BR DTG CIKDITIRO'!C:E,3,0),IF(FR_HITUNG_MINMAX!AN784="PESALAKAN",VLOOKUP(FR_HITUNG_MINMAX!A784,'BR DTG ADW'!C:E,3,0),IF(FR_HITUNG_MINMAX!AN784="PACUL",VLOOKUP(FR_HITUNG_MINMAX!A784,'BR DTG PACUL'!C:E,3,0),IF(FR_HITUNG_MINMAX!AN784="TRAYEMAN",VLOOKUP(FR_HITUNG_MINMAX!A784,'BR DTG TRAYEMAN'!C:E,3,0),"?")))),0)</f>
        <v>0</v>
      </c>
      <c r="AQ784" s="31">
        <f>IF(AN784="PACUL",VLOOKUP(A784,'STOK PACUL'!C:H,6,0),IF(FR_HITUNG_MINMAX!AN784="PESALAKAN",VLOOKUP(FR_HITUNG_MINMAX!A784,'STOK PESALAKAN'!C:H,6,0),IF(FR_HITUNG_MINMAX!AN784="CIKDITIRO",VLOOKUP(FR_HITUNG_MINMAX!A784,'STOK CIKDITIRO'!C:H,6,0),IF(FR_HITUNG_MINMAX!AN784="TRAYEMAN",VLOOKUP(FR_HITUNG_MINMAX!A784,'STOK TRAYEMAN'!C:H,6,0),"?"))))</f>
        <v>2</v>
      </c>
      <c r="AR784" s="25">
        <f t="shared" si="37"/>
        <v>2</v>
      </c>
      <c r="AS784" s="25">
        <f t="shared" si="36"/>
        <v>1</v>
      </c>
      <c r="AT784" s="25">
        <f t="shared" si="38"/>
        <v>1</v>
      </c>
    </row>
    <row r="785" spans="1:46" ht="30">
      <c r="A785" s="96" t="s">
        <v>392</v>
      </c>
      <c r="B785" s="96" t="s">
        <v>1188</v>
      </c>
      <c r="C785" s="96" t="s">
        <v>884</v>
      </c>
      <c r="D785" s="96" t="s">
        <v>1381</v>
      </c>
      <c r="E785" s="96" t="s">
        <v>484</v>
      </c>
      <c r="F785" s="97">
        <v>21000</v>
      </c>
      <c r="G785" s="97">
        <v>1</v>
      </c>
      <c r="H785" s="96" t="s">
        <v>1185</v>
      </c>
      <c r="I785" s="96" t="s">
        <v>1185</v>
      </c>
      <c r="J785" s="98">
        <v>1</v>
      </c>
      <c r="K785" s="97">
        <v>1</v>
      </c>
      <c r="L785" s="97">
        <v>1</v>
      </c>
      <c r="M785" s="97">
        <v>1</v>
      </c>
      <c r="N785" s="97">
        <v>2</v>
      </c>
      <c r="O785" s="97">
        <v>0</v>
      </c>
      <c r="P785" s="97">
        <v>0</v>
      </c>
      <c r="Q785" s="97">
        <v>0</v>
      </c>
      <c r="R785" s="97">
        <v>1</v>
      </c>
      <c r="S785" s="97">
        <v>0</v>
      </c>
      <c r="T785" s="97">
        <v>0</v>
      </c>
      <c r="U785" s="97">
        <v>0</v>
      </c>
      <c r="V785" s="97">
        <v>1</v>
      </c>
      <c r="W785" s="97">
        <v>0</v>
      </c>
      <c r="X785" s="97">
        <v>2</v>
      </c>
      <c r="Y785" s="97">
        <v>2</v>
      </c>
      <c r="Z785" s="97">
        <v>3</v>
      </c>
      <c r="AA785" s="97">
        <v>2</v>
      </c>
      <c r="AB785" s="97">
        <v>0</v>
      </c>
      <c r="AC785" s="97">
        <v>0</v>
      </c>
      <c r="AD785" s="97">
        <v>1</v>
      </c>
      <c r="AE785" s="97">
        <v>1</v>
      </c>
      <c r="AF785" s="97">
        <v>0</v>
      </c>
      <c r="AG785" s="97">
        <v>0</v>
      </c>
      <c r="AH785" s="97">
        <v>1</v>
      </c>
      <c r="AI785" s="97">
        <v>1</v>
      </c>
      <c r="AJ785" s="97">
        <v>1</v>
      </c>
      <c r="AK785" s="97">
        <v>3</v>
      </c>
      <c r="AL785" s="97">
        <v>2</v>
      </c>
      <c r="AM785" s="97">
        <v>3</v>
      </c>
      <c r="AN785" s="96" t="s">
        <v>487</v>
      </c>
      <c r="AO785" s="97">
        <v>11</v>
      </c>
      <c r="AP785" s="31">
        <f>IFERROR(IF(AN785="CIKDITIRO",VLOOKUP(A785,'BR DTG CIKDITIRO'!C:E,3,0),IF(FR_HITUNG_MINMAX!AN785="PESALAKAN",VLOOKUP(FR_HITUNG_MINMAX!A785,'BR DTG ADW'!C:E,3,0),IF(FR_HITUNG_MINMAX!AN785="PACUL",VLOOKUP(FR_HITUNG_MINMAX!A785,'BR DTG PACUL'!C:E,3,0),IF(FR_HITUNG_MINMAX!AN785="TRAYEMAN",VLOOKUP(FR_HITUNG_MINMAX!A785,'BR DTG TRAYEMAN'!C:E,3,0),"?")))),0)</f>
        <v>0</v>
      </c>
      <c r="AQ785" s="31">
        <f>IF(AN785="PACUL",VLOOKUP(A785,'STOK PACUL'!C:H,6,0),IF(FR_HITUNG_MINMAX!AN785="PESALAKAN",VLOOKUP(FR_HITUNG_MINMAX!A785,'STOK PESALAKAN'!C:H,6,0),IF(FR_HITUNG_MINMAX!AN785="CIKDITIRO",VLOOKUP(FR_HITUNG_MINMAX!A785,'STOK CIKDITIRO'!C:H,6,0),IF(FR_HITUNG_MINMAX!AN785="TRAYEMAN",VLOOKUP(FR_HITUNG_MINMAX!A785,'STOK TRAYEMAN'!C:H,6,0),"?"))))</f>
        <v>11</v>
      </c>
      <c r="AR785" s="25">
        <f t="shared" si="37"/>
        <v>11</v>
      </c>
      <c r="AS785" s="25">
        <f t="shared" si="36"/>
        <v>1</v>
      </c>
      <c r="AT785" s="25">
        <f t="shared" si="38"/>
        <v>3</v>
      </c>
    </row>
    <row r="786" spans="1:46" ht="30">
      <c r="A786" s="96" t="s">
        <v>730</v>
      </c>
      <c r="B786" s="96" t="s">
        <v>1712</v>
      </c>
      <c r="C786" s="96" t="s">
        <v>884</v>
      </c>
      <c r="D786" s="96" t="s">
        <v>1381</v>
      </c>
      <c r="E786" s="96" t="s">
        <v>482</v>
      </c>
      <c r="F786" s="97">
        <v>11000</v>
      </c>
      <c r="G786" s="97">
        <v>1</v>
      </c>
      <c r="H786" s="96" t="s">
        <v>1185</v>
      </c>
      <c r="I786" s="96" t="s">
        <v>1185</v>
      </c>
      <c r="J786" s="98">
        <v>1</v>
      </c>
      <c r="K786" s="97">
        <v>1</v>
      </c>
      <c r="L786" s="97">
        <v>0</v>
      </c>
      <c r="M786" s="97">
        <v>0</v>
      </c>
      <c r="N786" s="97">
        <v>0</v>
      </c>
      <c r="O786" s="97">
        <v>0</v>
      </c>
      <c r="P786" s="97">
        <v>1</v>
      </c>
      <c r="Q786" s="97">
        <v>0</v>
      </c>
      <c r="R786" s="97">
        <v>0</v>
      </c>
      <c r="S786" s="97">
        <v>1</v>
      </c>
      <c r="T786" s="97">
        <v>0</v>
      </c>
      <c r="U786" s="97">
        <v>0</v>
      </c>
      <c r="V786" s="97">
        <v>0</v>
      </c>
      <c r="W786" s="97">
        <v>0</v>
      </c>
      <c r="X786" s="97">
        <v>1</v>
      </c>
      <c r="Y786" s="97">
        <v>0</v>
      </c>
      <c r="Z786" s="97">
        <v>0</v>
      </c>
      <c r="AA786" s="97">
        <v>0</v>
      </c>
      <c r="AB786" s="97">
        <v>1</v>
      </c>
      <c r="AC786" s="97">
        <v>1</v>
      </c>
      <c r="AD786" s="97">
        <v>0</v>
      </c>
      <c r="AE786" s="97">
        <v>1</v>
      </c>
      <c r="AF786" s="97">
        <v>1</v>
      </c>
      <c r="AG786" s="97">
        <v>1</v>
      </c>
      <c r="AH786" s="97">
        <v>0</v>
      </c>
      <c r="AI786" s="97">
        <v>0</v>
      </c>
      <c r="AJ786" s="97">
        <v>0</v>
      </c>
      <c r="AK786" s="97">
        <v>1</v>
      </c>
      <c r="AL786" s="97">
        <v>1</v>
      </c>
      <c r="AM786" s="97">
        <v>2</v>
      </c>
      <c r="AN786" s="96" t="s">
        <v>487</v>
      </c>
      <c r="AO786" s="97">
        <v>4</v>
      </c>
      <c r="AP786" s="31">
        <f>IFERROR(IF(AN786="CIKDITIRO",VLOOKUP(A786,'BR DTG CIKDITIRO'!C:E,3,0),IF(FR_HITUNG_MINMAX!AN786="PESALAKAN",VLOOKUP(FR_HITUNG_MINMAX!A786,'BR DTG ADW'!C:E,3,0),IF(FR_HITUNG_MINMAX!AN786="PACUL",VLOOKUP(FR_HITUNG_MINMAX!A786,'BR DTG PACUL'!C:E,3,0),IF(FR_HITUNG_MINMAX!AN786="TRAYEMAN",VLOOKUP(FR_HITUNG_MINMAX!A786,'BR DTG TRAYEMAN'!C:E,3,0),"?")))),0)</f>
        <v>0</v>
      </c>
      <c r="AQ786" s="31">
        <f>IF(AN786="PACUL",VLOOKUP(A786,'STOK PACUL'!C:H,6,0),IF(FR_HITUNG_MINMAX!AN786="PESALAKAN",VLOOKUP(FR_HITUNG_MINMAX!A786,'STOK PESALAKAN'!C:H,6,0),IF(FR_HITUNG_MINMAX!AN786="CIKDITIRO",VLOOKUP(FR_HITUNG_MINMAX!A786,'STOK CIKDITIRO'!C:H,6,0),IF(FR_HITUNG_MINMAX!AN786="TRAYEMAN",VLOOKUP(FR_HITUNG_MINMAX!A786,'STOK TRAYEMAN'!C:H,6,0),"?"))))</f>
        <v>4</v>
      </c>
      <c r="AR786" s="25">
        <f t="shared" si="37"/>
        <v>4</v>
      </c>
      <c r="AS786" s="25">
        <f t="shared" si="36"/>
        <v>1</v>
      </c>
      <c r="AT786" s="25">
        <f t="shared" si="38"/>
        <v>2</v>
      </c>
    </row>
    <row r="787" spans="1:46" ht="30">
      <c r="A787" s="96" t="s">
        <v>393</v>
      </c>
      <c r="B787" s="96" t="s">
        <v>1189</v>
      </c>
      <c r="C787" s="96" t="s">
        <v>884</v>
      </c>
      <c r="D787" s="96" t="s">
        <v>1381</v>
      </c>
      <c r="E787" s="96" t="s">
        <v>482</v>
      </c>
      <c r="F787" s="97">
        <v>11000</v>
      </c>
      <c r="G787" s="97">
        <v>1</v>
      </c>
      <c r="H787" s="96" t="s">
        <v>1185</v>
      </c>
      <c r="I787" s="96" t="s">
        <v>1185</v>
      </c>
      <c r="J787" s="98">
        <v>1</v>
      </c>
      <c r="K787" s="97">
        <v>1</v>
      </c>
      <c r="L787" s="97">
        <v>0</v>
      </c>
      <c r="M787" s="97">
        <v>0</v>
      </c>
      <c r="N787" s="97">
        <v>0</v>
      </c>
      <c r="O787" s="97">
        <v>0</v>
      </c>
      <c r="P787" s="97">
        <v>0</v>
      </c>
      <c r="Q787" s="97">
        <v>0</v>
      </c>
      <c r="R787" s="97">
        <v>1</v>
      </c>
      <c r="S787" s="97">
        <v>0</v>
      </c>
      <c r="T787" s="97">
        <v>0</v>
      </c>
      <c r="U787" s="97">
        <v>0</v>
      </c>
      <c r="V787" s="97">
        <v>0</v>
      </c>
      <c r="W787" s="97">
        <v>0</v>
      </c>
      <c r="X787" s="97">
        <v>1</v>
      </c>
      <c r="Y787" s="97">
        <v>0</v>
      </c>
      <c r="Z787" s="97">
        <v>0</v>
      </c>
      <c r="AA787" s="97">
        <v>0</v>
      </c>
      <c r="AB787" s="97">
        <v>0</v>
      </c>
      <c r="AC787" s="97">
        <v>0</v>
      </c>
      <c r="AD787" s="97">
        <v>1</v>
      </c>
      <c r="AE787" s="97">
        <v>1</v>
      </c>
      <c r="AF787" s="97">
        <v>0</v>
      </c>
      <c r="AG787" s="97">
        <v>0</v>
      </c>
      <c r="AH787" s="97">
        <v>0</v>
      </c>
      <c r="AI787" s="97">
        <v>0</v>
      </c>
      <c r="AJ787" s="97">
        <v>0</v>
      </c>
      <c r="AK787" s="97">
        <v>1</v>
      </c>
      <c r="AL787" s="97">
        <v>1</v>
      </c>
      <c r="AM787" s="97">
        <v>2</v>
      </c>
      <c r="AN787" s="96" t="s">
        <v>487</v>
      </c>
      <c r="AO787" s="97">
        <v>11</v>
      </c>
      <c r="AP787" s="31">
        <f>IFERROR(IF(AN787="CIKDITIRO",VLOOKUP(A787,'BR DTG CIKDITIRO'!C:E,3,0),IF(FR_HITUNG_MINMAX!AN787="PESALAKAN",VLOOKUP(FR_HITUNG_MINMAX!A787,'BR DTG ADW'!C:E,3,0),IF(FR_HITUNG_MINMAX!AN787="PACUL",VLOOKUP(FR_HITUNG_MINMAX!A787,'BR DTG PACUL'!C:E,3,0),IF(FR_HITUNG_MINMAX!AN787="TRAYEMAN",VLOOKUP(FR_HITUNG_MINMAX!A787,'BR DTG TRAYEMAN'!C:E,3,0),"?")))),0)</f>
        <v>0</v>
      </c>
      <c r="AQ787" s="31">
        <f>IF(AN787="PACUL",VLOOKUP(A787,'STOK PACUL'!C:H,6,0),IF(FR_HITUNG_MINMAX!AN787="PESALAKAN",VLOOKUP(FR_HITUNG_MINMAX!A787,'STOK PESALAKAN'!C:H,6,0),IF(FR_HITUNG_MINMAX!AN787="CIKDITIRO",VLOOKUP(FR_HITUNG_MINMAX!A787,'STOK CIKDITIRO'!C:H,6,0),IF(FR_HITUNG_MINMAX!AN787="TRAYEMAN",VLOOKUP(FR_HITUNG_MINMAX!A787,'STOK TRAYEMAN'!C:H,6,0),"?"))))</f>
        <v>11</v>
      </c>
      <c r="AR787" s="25">
        <f t="shared" si="37"/>
        <v>11</v>
      </c>
      <c r="AS787" s="25">
        <f t="shared" si="36"/>
        <v>1</v>
      </c>
      <c r="AT787" s="25">
        <f t="shared" si="38"/>
        <v>3</v>
      </c>
    </row>
    <row r="788" spans="1:46" ht="30">
      <c r="A788" s="96" t="s">
        <v>394</v>
      </c>
      <c r="B788" s="96" t="s">
        <v>1190</v>
      </c>
      <c r="C788" s="96" t="s">
        <v>884</v>
      </c>
      <c r="D788" s="96" t="s">
        <v>1381</v>
      </c>
      <c r="E788" s="96" t="s">
        <v>482</v>
      </c>
      <c r="F788" s="97">
        <v>21000</v>
      </c>
      <c r="G788" s="97">
        <v>1</v>
      </c>
      <c r="H788" s="96" t="s">
        <v>1185</v>
      </c>
      <c r="I788" s="96" t="s">
        <v>1185</v>
      </c>
      <c r="J788" s="98">
        <v>1</v>
      </c>
      <c r="K788" s="97">
        <v>1</v>
      </c>
      <c r="L788" s="97">
        <v>0</v>
      </c>
      <c r="M788" s="97">
        <v>0</v>
      </c>
      <c r="N788" s="97">
        <v>3</v>
      </c>
      <c r="O788" s="97">
        <v>0</v>
      </c>
      <c r="P788" s="97">
        <v>0</v>
      </c>
      <c r="Q788" s="97">
        <v>0</v>
      </c>
      <c r="R788" s="97">
        <v>0</v>
      </c>
      <c r="S788" s="97">
        <v>0</v>
      </c>
      <c r="T788" s="97">
        <v>0</v>
      </c>
      <c r="U788" s="97">
        <v>0</v>
      </c>
      <c r="V788" s="97">
        <v>0</v>
      </c>
      <c r="W788" s="97">
        <v>1</v>
      </c>
      <c r="X788" s="97">
        <v>3</v>
      </c>
      <c r="Y788" s="97">
        <v>0</v>
      </c>
      <c r="Z788" s="97">
        <v>3</v>
      </c>
      <c r="AA788" s="97">
        <v>3</v>
      </c>
      <c r="AB788" s="97">
        <v>0</v>
      </c>
      <c r="AC788" s="97">
        <v>0</v>
      </c>
      <c r="AD788" s="97">
        <v>0</v>
      </c>
      <c r="AE788" s="97">
        <v>0</v>
      </c>
      <c r="AF788" s="97">
        <v>0</v>
      </c>
      <c r="AG788" s="97">
        <v>0</v>
      </c>
      <c r="AH788" s="97">
        <v>0</v>
      </c>
      <c r="AI788" s="97">
        <v>1</v>
      </c>
      <c r="AJ788" s="97">
        <v>1</v>
      </c>
      <c r="AK788" s="97">
        <v>3</v>
      </c>
      <c r="AL788" s="97">
        <v>3</v>
      </c>
      <c r="AM788" s="97">
        <v>3</v>
      </c>
      <c r="AN788" s="96" t="s">
        <v>487</v>
      </c>
      <c r="AO788" s="97">
        <v>11</v>
      </c>
      <c r="AP788" s="31">
        <f>IFERROR(IF(AN788="CIKDITIRO",VLOOKUP(A788,'BR DTG CIKDITIRO'!C:E,3,0),IF(FR_HITUNG_MINMAX!AN788="PESALAKAN",VLOOKUP(FR_HITUNG_MINMAX!A788,'BR DTG ADW'!C:E,3,0),IF(FR_HITUNG_MINMAX!AN788="PACUL",VLOOKUP(FR_HITUNG_MINMAX!A788,'BR DTG PACUL'!C:E,3,0),IF(FR_HITUNG_MINMAX!AN788="TRAYEMAN",VLOOKUP(FR_HITUNG_MINMAX!A788,'BR DTG TRAYEMAN'!C:E,3,0),"?")))),0)</f>
        <v>0</v>
      </c>
      <c r="AQ788" s="31">
        <f>IF(AN788="PACUL",VLOOKUP(A788,'STOK PACUL'!C:H,6,0),IF(FR_HITUNG_MINMAX!AN788="PESALAKAN",VLOOKUP(FR_HITUNG_MINMAX!A788,'STOK PESALAKAN'!C:H,6,0),IF(FR_HITUNG_MINMAX!AN788="CIKDITIRO",VLOOKUP(FR_HITUNG_MINMAX!A788,'STOK CIKDITIRO'!C:H,6,0),IF(FR_HITUNG_MINMAX!AN788="TRAYEMAN",VLOOKUP(FR_HITUNG_MINMAX!A788,'STOK TRAYEMAN'!C:H,6,0),"?"))))</f>
        <v>11</v>
      </c>
      <c r="AR788" s="25">
        <f t="shared" si="37"/>
        <v>11</v>
      </c>
      <c r="AS788" s="25">
        <f t="shared" si="36"/>
        <v>2</v>
      </c>
      <c r="AT788" s="25">
        <f t="shared" si="38"/>
        <v>3</v>
      </c>
    </row>
    <row r="789" spans="1:46" ht="30">
      <c r="A789" s="96" t="s">
        <v>519</v>
      </c>
      <c r="B789" s="96" t="s">
        <v>1191</v>
      </c>
      <c r="C789" s="96" t="s">
        <v>884</v>
      </c>
      <c r="D789" s="96" t="s">
        <v>1381</v>
      </c>
      <c r="E789" s="96" t="s">
        <v>482</v>
      </c>
      <c r="F789" s="97">
        <v>11000</v>
      </c>
      <c r="G789" s="97">
        <v>1</v>
      </c>
      <c r="H789" s="96" t="s">
        <v>1185</v>
      </c>
      <c r="I789" s="96" t="s">
        <v>1185</v>
      </c>
      <c r="J789" s="98">
        <v>1</v>
      </c>
      <c r="K789" s="97">
        <v>1</v>
      </c>
      <c r="L789" s="97">
        <v>0</v>
      </c>
      <c r="M789" s="97">
        <v>0</v>
      </c>
      <c r="N789" s="97">
        <v>0</v>
      </c>
      <c r="O789" s="97">
        <v>0</v>
      </c>
      <c r="P789" s="97">
        <v>1</v>
      </c>
      <c r="Q789" s="97">
        <v>0</v>
      </c>
      <c r="R789" s="97">
        <v>1</v>
      </c>
      <c r="S789" s="97">
        <v>0</v>
      </c>
      <c r="T789" s="97">
        <v>0</v>
      </c>
      <c r="U789" s="97">
        <v>0</v>
      </c>
      <c r="V789" s="97">
        <v>0</v>
      </c>
      <c r="W789" s="97">
        <v>0</v>
      </c>
      <c r="X789" s="97">
        <v>1</v>
      </c>
      <c r="Y789" s="97">
        <v>0</v>
      </c>
      <c r="Z789" s="97">
        <v>0</v>
      </c>
      <c r="AA789" s="97">
        <v>0</v>
      </c>
      <c r="AB789" s="97">
        <v>1</v>
      </c>
      <c r="AC789" s="97">
        <v>1</v>
      </c>
      <c r="AD789" s="97">
        <v>1</v>
      </c>
      <c r="AE789" s="97">
        <v>1</v>
      </c>
      <c r="AF789" s="97">
        <v>0</v>
      </c>
      <c r="AG789" s="97">
        <v>0</v>
      </c>
      <c r="AH789" s="97">
        <v>0</v>
      </c>
      <c r="AI789" s="97">
        <v>0</v>
      </c>
      <c r="AJ789" s="97">
        <v>0</v>
      </c>
      <c r="AK789" s="97">
        <v>1</v>
      </c>
      <c r="AL789" s="97">
        <v>1</v>
      </c>
      <c r="AM789" s="97">
        <v>2</v>
      </c>
      <c r="AN789" s="96" t="s">
        <v>487</v>
      </c>
      <c r="AO789" s="97">
        <v>3</v>
      </c>
      <c r="AP789" s="31">
        <f>IFERROR(IF(AN789="CIKDITIRO",VLOOKUP(A789,'BR DTG CIKDITIRO'!C:E,3,0),IF(FR_HITUNG_MINMAX!AN789="PESALAKAN",VLOOKUP(FR_HITUNG_MINMAX!A789,'BR DTG ADW'!C:E,3,0),IF(FR_HITUNG_MINMAX!AN789="PACUL",VLOOKUP(FR_HITUNG_MINMAX!A789,'BR DTG PACUL'!C:E,3,0),IF(FR_HITUNG_MINMAX!AN789="TRAYEMAN",VLOOKUP(FR_HITUNG_MINMAX!A789,'BR DTG TRAYEMAN'!C:E,3,0),"?")))),0)</f>
        <v>0</v>
      </c>
      <c r="AQ789" s="31">
        <f>IF(AN789="PACUL",VLOOKUP(A789,'STOK PACUL'!C:H,6,0),IF(FR_HITUNG_MINMAX!AN789="PESALAKAN",VLOOKUP(FR_HITUNG_MINMAX!A789,'STOK PESALAKAN'!C:H,6,0),IF(FR_HITUNG_MINMAX!AN789="CIKDITIRO",VLOOKUP(FR_HITUNG_MINMAX!A789,'STOK CIKDITIRO'!C:H,6,0),IF(FR_HITUNG_MINMAX!AN789="TRAYEMAN",VLOOKUP(FR_HITUNG_MINMAX!A789,'STOK TRAYEMAN'!C:H,6,0),"?"))))</f>
        <v>3</v>
      </c>
      <c r="AR789" s="25">
        <f t="shared" si="37"/>
        <v>3</v>
      </c>
      <c r="AS789" s="25">
        <f t="shared" si="36"/>
        <v>1</v>
      </c>
      <c r="AT789" s="25">
        <f t="shared" si="38"/>
        <v>3</v>
      </c>
    </row>
    <row r="790" spans="1:46" ht="30">
      <c r="A790" s="96" t="s">
        <v>395</v>
      </c>
      <c r="B790" s="96" t="s">
        <v>1192</v>
      </c>
      <c r="C790" s="96" t="s">
        <v>1100</v>
      </c>
      <c r="D790" s="96" t="s">
        <v>1377</v>
      </c>
      <c r="E790" s="96" t="s">
        <v>485</v>
      </c>
      <c r="F790" s="97">
        <v>8000</v>
      </c>
      <c r="G790" s="97">
        <v>1</v>
      </c>
      <c r="H790" s="96" t="s">
        <v>89</v>
      </c>
      <c r="I790" s="96" t="s">
        <v>1185</v>
      </c>
      <c r="J790" s="98">
        <v>1</v>
      </c>
      <c r="K790" s="97">
        <v>1</v>
      </c>
      <c r="L790" s="97">
        <v>1</v>
      </c>
      <c r="M790" s="97">
        <v>1</v>
      </c>
      <c r="N790" s="97">
        <v>0</v>
      </c>
      <c r="O790" s="97">
        <v>2</v>
      </c>
      <c r="P790" s="97">
        <v>1</v>
      </c>
      <c r="Q790" s="97">
        <v>0</v>
      </c>
      <c r="R790" s="97">
        <v>0</v>
      </c>
      <c r="S790" s="97">
        <v>0</v>
      </c>
      <c r="T790" s="97">
        <v>1</v>
      </c>
      <c r="U790" s="97">
        <v>2</v>
      </c>
      <c r="V790" s="97">
        <v>0</v>
      </c>
      <c r="W790" s="97">
        <v>1</v>
      </c>
      <c r="X790" s="97">
        <v>2</v>
      </c>
      <c r="Y790" s="97">
        <v>2</v>
      </c>
      <c r="Z790" s="97">
        <v>1</v>
      </c>
      <c r="AA790" s="97">
        <v>2</v>
      </c>
      <c r="AB790" s="97">
        <v>3</v>
      </c>
      <c r="AC790" s="97">
        <v>1</v>
      </c>
      <c r="AD790" s="97">
        <v>0</v>
      </c>
      <c r="AE790" s="97">
        <v>0</v>
      </c>
      <c r="AF790" s="97">
        <v>1</v>
      </c>
      <c r="AG790" s="97">
        <v>2</v>
      </c>
      <c r="AH790" s="97">
        <v>2</v>
      </c>
      <c r="AI790" s="97">
        <v>1</v>
      </c>
      <c r="AJ790" s="97">
        <v>2</v>
      </c>
      <c r="AK790" s="97">
        <v>3</v>
      </c>
      <c r="AL790" s="97">
        <v>2</v>
      </c>
      <c r="AM790" s="97">
        <v>3</v>
      </c>
      <c r="AN790" s="96" t="s">
        <v>487</v>
      </c>
      <c r="AO790" s="97">
        <v>2</v>
      </c>
      <c r="AP790" s="31">
        <f>IFERROR(IF(AN790="CIKDITIRO",VLOOKUP(A790,'BR DTG CIKDITIRO'!C:E,3,0),IF(FR_HITUNG_MINMAX!AN790="PESALAKAN",VLOOKUP(FR_HITUNG_MINMAX!A790,'BR DTG ADW'!C:E,3,0),IF(FR_HITUNG_MINMAX!AN790="PACUL",VLOOKUP(FR_HITUNG_MINMAX!A790,'BR DTG PACUL'!C:E,3,0),IF(FR_HITUNG_MINMAX!AN790="TRAYEMAN",VLOOKUP(FR_HITUNG_MINMAX!A790,'BR DTG TRAYEMAN'!C:E,3,0),"?")))),0)</f>
        <v>0</v>
      </c>
      <c r="AQ790" s="31">
        <f>IF(AN790="PACUL",VLOOKUP(A790,'STOK PACUL'!C:H,6,0),IF(FR_HITUNG_MINMAX!AN790="PESALAKAN",VLOOKUP(FR_HITUNG_MINMAX!A790,'STOK PESALAKAN'!C:H,6,0),IF(FR_HITUNG_MINMAX!AN790="CIKDITIRO",VLOOKUP(FR_HITUNG_MINMAX!A790,'STOK CIKDITIRO'!C:H,6,0),IF(FR_HITUNG_MINMAX!AN790="TRAYEMAN",VLOOKUP(FR_HITUNG_MINMAX!A790,'STOK TRAYEMAN'!C:H,6,0),"?"))))</f>
        <v>2</v>
      </c>
      <c r="AR790" s="25">
        <f t="shared" si="37"/>
        <v>2</v>
      </c>
      <c r="AS790" s="25">
        <f t="shared" si="36"/>
        <v>1</v>
      </c>
      <c r="AT790" s="25">
        <f t="shared" si="38"/>
        <v>4</v>
      </c>
    </row>
    <row r="791" spans="1:46" ht="30">
      <c r="A791" s="96" t="s">
        <v>2042</v>
      </c>
      <c r="B791" s="96" t="s">
        <v>2043</v>
      </c>
      <c r="C791" s="96" t="s">
        <v>876</v>
      </c>
      <c r="D791" s="96" t="s">
        <v>1376</v>
      </c>
      <c r="E791" s="96" t="s">
        <v>482</v>
      </c>
      <c r="F791" s="97">
        <v>190000</v>
      </c>
      <c r="G791" s="97">
        <v>1</v>
      </c>
      <c r="H791" s="96" t="s">
        <v>1185</v>
      </c>
      <c r="I791" s="96" t="s">
        <v>1185</v>
      </c>
      <c r="J791" s="98">
        <v>1</v>
      </c>
      <c r="K791" s="97">
        <v>1</v>
      </c>
      <c r="L791" s="97">
        <v>0</v>
      </c>
      <c r="M791" s="97">
        <v>0</v>
      </c>
      <c r="N791" s="97">
        <v>0</v>
      </c>
      <c r="O791" s="97">
        <v>0</v>
      </c>
      <c r="P791" s="97">
        <v>0</v>
      </c>
      <c r="Q791" s="97">
        <v>0</v>
      </c>
      <c r="R791" s="97">
        <v>0</v>
      </c>
      <c r="S791" s="97">
        <v>0</v>
      </c>
      <c r="T791" s="97">
        <v>0</v>
      </c>
      <c r="U791" s="97">
        <v>2</v>
      </c>
      <c r="V791" s="97">
        <v>0</v>
      </c>
      <c r="W791" s="97">
        <v>0</v>
      </c>
      <c r="X791" s="97">
        <v>2</v>
      </c>
      <c r="Y791" s="97">
        <v>0</v>
      </c>
      <c r="Z791" s="97">
        <v>0</v>
      </c>
      <c r="AA791" s="97">
        <v>0</v>
      </c>
      <c r="AB791" s="97">
        <v>0</v>
      </c>
      <c r="AC791" s="97">
        <v>0</v>
      </c>
      <c r="AD791" s="97">
        <v>0</v>
      </c>
      <c r="AE791" s="97">
        <v>0</v>
      </c>
      <c r="AF791" s="97">
        <v>0</v>
      </c>
      <c r="AG791" s="97">
        <v>2</v>
      </c>
      <c r="AH791" s="97">
        <v>2</v>
      </c>
      <c r="AI791" s="97">
        <v>0</v>
      </c>
      <c r="AJ791" s="97">
        <v>0</v>
      </c>
      <c r="AK791" s="97">
        <v>2</v>
      </c>
      <c r="AL791" s="97">
        <v>0</v>
      </c>
      <c r="AM791" s="97">
        <v>0</v>
      </c>
      <c r="AN791" s="96" t="s">
        <v>487</v>
      </c>
      <c r="AO791" s="97">
        <v>0</v>
      </c>
      <c r="AP791" s="31">
        <f>IFERROR(IF(AN791="CIKDITIRO",VLOOKUP(A791,'BR DTG CIKDITIRO'!C:E,3,0),IF(FR_HITUNG_MINMAX!AN791="PESALAKAN",VLOOKUP(FR_HITUNG_MINMAX!A791,'BR DTG ADW'!C:E,3,0),IF(FR_HITUNG_MINMAX!AN791="PACUL",VLOOKUP(FR_HITUNG_MINMAX!A791,'BR DTG PACUL'!C:E,3,0),IF(FR_HITUNG_MINMAX!AN791="TRAYEMAN",VLOOKUP(FR_HITUNG_MINMAX!A791,'BR DTG TRAYEMAN'!C:E,3,0),"?")))),0)</f>
        <v>0</v>
      </c>
      <c r="AQ791" s="31">
        <f>IF(AN791="PACUL",VLOOKUP(A791,'STOK PACUL'!C:H,6,0),IF(FR_HITUNG_MINMAX!AN791="PESALAKAN",VLOOKUP(FR_HITUNG_MINMAX!A791,'STOK PESALAKAN'!C:H,6,0),IF(FR_HITUNG_MINMAX!AN791="CIKDITIRO",VLOOKUP(FR_HITUNG_MINMAX!A791,'STOK CIKDITIRO'!C:H,6,0),IF(FR_HITUNG_MINMAX!AN791="TRAYEMAN",VLOOKUP(FR_HITUNG_MINMAX!A791,'STOK TRAYEMAN'!C:H,6,0),"?"))))</f>
        <v>0</v>
      </c>
      <c r="AR791" s="25">
        <f t="shared" si="37"/>
        <v>0</v>
      </c>
      <c r="AS791" s="25">
        <f t="shared" si="36"/>
        <v>0</v>
      </c>
      <c r="AT791" s="25">
        <f t="shared" si="38"/>
        <v>1</v>
      </c>
    </row>
    <row r="792" spans="1:46" ht="30">
      <c r="A792" s="96" t="s">
        <v>396</v>
      </c>
      <c r="B792" s="96" t="s">
        <v>1193</v>
      </c>
      <c r="C792" s="96" t="s">
        <v>884</v>
      </c>
      <c r="D792" s="96" t="s">
        <v>1381</v>
      </c>
      <c r="E792" s="96" t="s">
        <v>482</v>
      </c>
      <c r="F792" s="97">
        <v>11000</v>
      </c>
      <c r="G792" s="97">
        <v>1</v>
      </c>
      <c r="H792" s="96" t="s">
        <v>1185</v>
      </c>
      <c r="I792" s="96" t="s">
        <v>1185</v>
      </c>
      <c r="J792" s="98">
        <v>1</v>
      </c>
      <c r="K792" s="97">
        <v>1</v>
      </c>
      <c r="L792" s="97">
        <v>0</v>
      </c>
      <c r="M792" s="97">
        <v>0</v>
      </c>
      <c r="N792" s="97">
        <v>0</v>
      </c>
      <c r="O792" s="97">
        <v>1</v>
      </c>
      <c r="P792" s="97">
        <v>0</v>
      </c>
      <c r="Q792" s="97">
        <v>0</v>
      </c>
      <c r="R792" s="97">
        <v>0</v>
      </c>
      <c r="S792" s="97">
        <v>0</v>
      </c>
      <c r="T792" s="97">
        <v>0</v>
      </c>
      <c r="U792" s="97">
        <v>0</v>
      </c>
      <c r="V792" s="97">
        <v>1</v>
      </c>
      <c r="W792" s="97">
        <v>0</v>
      </c>
      <c r="X792" s="97">
        <v>1</v>
      </c>
      <c r="Y792" s="97">
        <v>0</v>
      </c>
      <c r="Z792" s="97">
        <v>0</v>
      </c>
      <c r="AA792" s="97">
        <v>1</v>
      </c>
      <c r="AB792" s="97">
        <v>1</v>
      </c>
      <c r="AC792" s="97">
        <v>0</v>
      </c>
      <c r="AD792" s="97">
        <v>0</v>
      </c>
      <c r="AE792" s="97">
        <v>0</v>
      </c>
      <c r="AF792" s="97">
        <v>0</v>
      </c>
      <c r="AG792" s="97">
        <v>0</v>
      </c>
      <c r="AH792" s="97">
        <v>1</v>
      </c>
      <c r="AI792" s="97">
        <v>1</v>
      </c>
      <c r="AJ792" s="97">
        <v>0</v>
      </c>
      <c r="AK792" s="97">
        <v>1</v>
      </c>
      <c r="AL792" s="97">
        <v>1</v>
      </c>
      <c r="AM792" s="97">
        <v>2</v>
      </c>
      <c r="AN792" s="96" t="s">
        <v>487</v>
      </c>
      <c r="AO792" s="97">
        <v>5</v>
      </c>
      <c r="AP792" s="31">
        <f>IFERROR(IF(AN792="CIKDITIRO",VLOOKUP(A792,'BR DTG CIKDITIRO'!C:E,3,0),IF(FR_HITUNG_MINMAX!AN792="PESALAKAN",VLOOKUP(FR_HITUNG_MINMAX!A792,'BR DTG ADW'!C:E,3,0),IF(FR_HITUNG_MINMAX!AN792="PACUL",VLOOKUP(FR_HITUNG_MINMAX!A792,'BR DTG PACUL'!C:E,3,0),IF(FR_HITUNG_MINMAX!AN792="TRAYEMAN",VLOOKUP(FR_HITUNG_MINMAX!A792,'BR DTG TRAYEMAN'!C:E,3,0),"?")))),0)</f>
        <v>0</v>
      </c>
      <c r="AQ792" s="31">
        <f>IF(AN792="PACUL",VLOOKUP(A792,'STOK PACUL'!C:H,6,0),IF(FR_HITUNG_MINMAX!AN792="PESALAKAN",VLOOKUP(FR_HITUNG_MINMAX!A792,'STOK PESALAKAN'!C:H,6,0),IF(FR_HITUNG_MINMAX!AN792="CIKDITIRO",VLOOKUP(FR_HITUNG_MINMAX!A792,'STOK CIKDITIRO'!C:H,6,0),IF(FR_HITUNG_MINMAX!AN792="TRAYEMAN",VLOOKUP(FR_HITUNG_MINMAX!A792,'STOK TRAYEMAN'!C:H,6,0),"?"))))</f>
        <v>5</v>
      </c>
      <c r="AR792" s="25">
        <f t="shared" si="37"/>
        <v>5</v>
      </c>
      <c r="AS792" s="25">
        <f t="shared" si="36"/>
        <v>1</v>
      </c>
      <c r="AT792" s="25">
        <f t="shared" si="38"/>
        <v>2</v>
      </c>
    </row>
    <row r="793" spans="1:46" ht="30">
      <c r="A793" s="96" t="s">
        <v>397</v>
      </c>
      <c r="B793" s="96" t="s">
        <v>1194</v>
      </c>
      <c r="C793" s="96" t="s">
        <v>884</v>
      </c>
      <c r="D793" s="96" t="s">
        <v>1381</v>
      </c>
      <c r="E793" s="96" t="s">
        <v>482</v>
      </c>
      <c r="F793" s="97">
        <v>11000</v>
      </c>
      <c r="G793" s="97">
        <v>1</v>
      </c>
      <c r="H793" s="96" t="s">
        <v>1185</v>
      </c>
      <c r="I793" s="96" t="s">
        <v>1185</v>
      </c>
      <c r="J793" s="98">
        <v>1</v>
      </c>
      <c r="K793" s="97">
        <v>1</v>
      </c>
      <c r="L793" s="97">
        <v>0</v>
      </c>
      <c r="M793" s="97">
        <v>0</v>
      </c>
      <c r="N793" s="97">
        <v>0</v>
      </c>
      <c r="O793" s="97">
        <v>1</v>
      </c>
      <c r="P793" s="97">
        <v>1</v>
      </c>
      <c r="Q793" s="97">
        <v>0</v>
      </c>
      <c r="R793" s="97">
        <v>0</v>
      </c>
      <c r="S793" s="97">
        <v>0</v>
      </c>
      <c r="T793" s="97">
        <v>0</v>
      </c>
      <c r="U793" s="97">
        <v>0</v>
      </c>
      <c r="V793" s="97">
        <v>0</v>
      </c>
      <c r="W793" s="97">
        <v>0</v>
      </c>
      <c r="X793" s="97">
        <v>1</v>
      </c>
      <c r="Y793" s="97">
        <v>0</v>
      </c>
      <c r="Z793" s="97">
        <v>0</v>
      </c>
      <c r="AA793" s="97">
        <v>1</v>
      </c>
      <c r="AB793" s="97">
        <v>2</v>
      </c>
      <c r="AC793" s="97">
        <v>1</v>
      </c>
      <c r="AD793" s="97">
        <v>0</v>
      </c>
      <c r="AE793" s="97">
        <v>0</v>
      </c>
      <c r="AF793" s="97">
        <v>0</v>
      </c>
      <c r="AG793" s="97">
        <v>0</v>
      </c>
      <c r="AH793" s="97">
        <v>0</v>
      </c>
      <c r="AI793" s="97">
        <v>0</v>
      </c>
      <c r="AJ793" s="97">
        <v>0</v>
      </c>
      <c r="AK793" s="97">
        <v>2</v>
      </c>
      <c r="AL793" s="97">
        <v>1</v>
      </c>
      <c r="AM793" s="97">
        <v>2</v>
      </c>
      <c r="AN793" s="96" t="s">
        <v>487</v>
      </c>
      <c r="AO793" s="97">
        <v>5</v>
      </c>
      <c r="AP793" s="31">
        <f>IFERROR(IF(AN793="CIKDITIRO",VLOOKUP(A793,'BR DTG CIKDITIRO'!C:E,3,0),IF(FR_HITUNG_MINMAX!AN793="PESALAKAN",VLOOKUP(FR_HITUNG_MINMAX!A793,'BR DTG ADW'!C:E,3,0),IF(FR_HITUNG_MINMAX!AN793="PACUL",VLOOKUP(FR_HITUNG_MINMAX!A793,'BR DTG PACUL'!C:E,3,0),IF(FR_HITUNG_MINMAX!AN793="TRAYEMAN",VLOOKUP(FR_HITUNG_MINMAX!A793,'BR DTG TRAYEMAN'!C:E,3,0),"?")))),0)</f>
        <v>0</v>
      </c>
      <c r="AQ793" s="31">
        <f>IF(AN793="PACUL",VLOOKUP(A793,'STOK PACUL'!C:H,6,0),IF(FR_HITUNG_MINMAX!AN793="PESALAKAN",VLOOKUP(FR_HITUNG_MINMAX!A793,'STOK PESALAKAN'!C:H,6,0),IF(FR_HITUNG_MINMAX!AN793="CIKDITIRO",VLOOKUP(FR_HITUNG_MINMAX!A793,'STOK CIKDITIRO'!C:H,6,0),IF(FR_HITUNG_MINMAX!AN793="TRAYEMAN",VLOOKUP(FR_HITUNG_MINMAX!A793,'STOK TRAYEMAN'!C:H,6,0),"?"))))</f>
        <v>5</v>
      </c>
      <c r="AR793" s="25">
        <f t="shared" si="37"/>
        <v>5</v>
      </c>
      <c r="AS793" s="25">
        <f t="shared" si="36"/>
        <v>1</v>
      </c>
      <c r="AT793" s="25">
        <f t="shared" si="38"/>
        <v>3</v>
      </c>
    </row>
    <row r="794" spans="1:46" ht="30">
      <c r="A794" s="96" t="s">
        <v>731</v>
      </c>
      <c r="B794" s="96" t="s">
        <v>1195</v>
      </c>
      <c r="C794" s="96" t="s">
        <v>884</v>
      </c>
      <c r="D794" s="96" t="s">
        <v>1381</v>
      </c>
      <c r="E794" s="96" t="s">
        <v>482</v>
      </c>
      <c r="F794" s="97">
        <v>11000</v>
      </c>
      <c r="G794" s="97">
        <v>1</v>
      </c>
      <c r="H794" s="96" t="s">
        <v>1185</v>
      </c>
      <c r="I794" s="96" t="s">
        <v>1185</v>
      </c>
      <c r="J794" s="98">
        <v>1</v>
      </c>
      <c r="K794" s="97">
        <v>1</v>
      </c>
      <c r="L794" s="97">
        <v>0</v>
      </c>
      <c r="M794" s="97">
        <v>0</v>
      </c>
      <c r="N794" s="97">
        <v>0</v>
      </c>
      <c r="O794" s="97">
        <v>0</v>
      </c>
      <c r="P794" s="97">
        <v>0</v>
      </c>
      <c r="Q794" s="97">
        <v>0</v>
      </c>
      <c r="R794" s="97">
        <v>0</v>
      </c>
      <c r="S794" s="97">
        <v>1</v>
      </c>
      <c r="T794" s="97">
        <v>1</v>
      </c>
      <c r="U794" s="97">
        <v>0</v>
      </c>
      <c r="V794" s="97">
        <v>0</v>
      </c>
      <c r="W794" s="97">
        <v>0</v>
      </c>
      <c r="X794" s="97">
        <v>1</v>
      </c>
      <c r="Y794" s="97">
        <v>0</v>
      </c>
      <c r="Z794" s="97">
        <v>0</v>
      </c>
      <c r="AA794" s="97">
        <v>0</v>
      </c>
      <c r="AB794" s="97">
        <v>0</v>
      </c>
      <c r="AC794" s="97">
        <v>0</v>
      </c>
      <c r="AD794" s="97">
        <v>0</v>
      </c>
      <c r="AE794" s="97">
        <v>1</v>
      </c>
      <c r="AF794" s="97">
        <v>2</v>
      </c>
      <c r="AG794" s="97">
        <v>1</v>
      </c>
      <c r="AH794" s="97">
        <v>0</v>
      </c>
      <c r="AI794" s="97">
        <v>0</v>
      </c>
      <c r="AJ794" s="97">
        <v>0</v>
      </c>
      <c r="AK794" s="97">
        <v>2</v>
      </c>
      <c r="AL794" s="97">
        <v>1</v>
      </c>
      <c r="AM794" s="97">
        <v>2</v>
      </c>
      <c r="AN794" s="96" t="s">
        <v>487</v>
      </c>
      <c r="AO794" s="97">
        <v>2</v>
      </c>
      <c r="AP794" s="31">
        <f>IFERROR(IF(AN794="CIKDITIRO",VLOOKUP(A794,'BR DTG CIKDITIRO'!C:E,3,0),IF(FR_HITUNG_MINMAX!AN794="PESALAKAN",VLOOKUP(FR_HITUNG_MINMAX!A794,'BR DTG ADW'!C:E,3,0),IF(FR_HITUNG_MINMAX!AN794="PACUL",VLOOKUP(FR_HITUNG_MINMAX!A794,'BR DTG PACUL'!C:E,3,0),IF(FR_HITUNG_MINMAX!AN794="TRAYEMAN",VLOOKUP(FR_HITUNG_MINMAX!A794,'BR DTG TRAYEMAN'!C:E,3,0),"?")))),0)</f>
        <v>0</v>
      </c>
      <c r="AQ794" s="31">
        <f>IF(AN794="PACUL",VLOOKUP(A794,'STOK PACUL'!C:H,6,0),IF(FR_HITUNG_MINMAX!AN794="PESALAKAN",VLOOKUP(FR_HITUNG_MINMAX!A794,'STOK PESALAKAN'!C:H,6,0),IF(FR_HITUNG_MINMAX!AN794="CIKDITIRO",VLOOKUP(FR_HITUNG_MINMAX!A794,'STOK CIKDITIRO'!C:H,6,0),IF(FR_HITUNG_MINMAX!AN794="TRAYEMAN",VLOOKUP(FR_HITUNG_MINMAX!A794,'STOK TRAYEMAN'!C:H,6,0),"?"))))</f>
        <v>2</v>
      </c>
      <c r="AR794" s="25">
        <f t="shared" si="37"/>
        <v>2</v>
      </c>
      <c r="AS794" s="25">
        <f t="shared" si="36"/>
        <v>1</v>
      </c>
      <c r="AT794" s="25">
        <f t="shared" si="38"/>
        <v>1</v>
      </c>
    </row>
    <row r="795" spans="1:46" ht="30">
      <c r="A795" s="96" t="s">
        <v>398</v>
      </c>
      <c r="B795" s="96" t="s">
        <v>1196</v>
      </c>
      <c r="C795" s="96" t="s">
        <v>884</v>
      </c>
      <c r="D795" s="96" t="s">
        <v>1381</v>
      </c>
      <c r="E795" s="96" t="s">
        <v>485</v>
      </c>
      <c r="F795" s="97">
        <v>15000</v>
      </c>
      <c r="G795" s="97">
        <v>1</v>
      </c>
      <c r="H795" s="96" t="s">
        <v>30</v>
      </c>
      <c r="I795" s="96" t="s">
        <v>1185</v>
      </c>
      <c r="J795" s="98" t="s">
        <v>1366</v>
      </c>
      <c r="K795" s="97">
        <v>1</v>
      </c>
      <c r="L795" s="97">
        <v>1</v>
      </c>
      <c r="M795" s="97">
        <v>0</v>
      </c>
      <c r="N795" s="97">
        <v>0</v>
      </c>
      <c r="O795" s="97">
        <v>1</v>
      </c>
      <c r="P795" s="97">
        <v>1</v>
      </c>
      <c r="Q795" s="97">
        <v>1</v>
      </c>
      <c r="R795" s="97">
        <v>3</v>
      </c>
      <c r="S795" s="97">
        <v>1</v>
      </c>
      <c r="T795" s="97">
        <v>1</v>
      </c>
      <c r="U795" s="97">
        <v>0</v>
      </c>
      <c r="V795" s="97">
        <v>0</v>
      </c>
      <c r="W795" s="97">
        <v>0</v>
      </c>
      <c r="X795" s="97">
        <v>3</v>
      </c>
      <c r="Y795" s="97">
        <v>1</v>
      </c>
      <c r="Z795" s="97">
        <v>0</v>
      </c>
      <c r="AA795" s="97">
        <v>1</v>
      </c>
      <c r="AB795" s="97">
        <v>2</v>
      </c>
      <c r="AC795" s="97">
        <v>2</v>
      </c>
      <c r="AD795" s="97">
        <v>4</v>
      </c>
      <c r="AE795" s="97">
        <v>4</v>
      </c>
      <c r="AF795" s="97">
        <v>2</v>
      </c>
      <c r="AG795" s="97">
        <v>1</v>
      </c>
      <c r="AH795" s="97">
        <v>0</v>
      </c>
      <c r="AI795" s="97">
        <v>0</v>
      </c>
      <c r="AJ795" s="97">
        <v>1</v>
      </c>
      <c r="AK795" s="97">
        <v>4</v>
      </c>
      <c r="AL795" s="97">
        <v>3</v>
      </c>
      <c r="AM795" s="97">
        <v>4</v>
      </c>
      <c r="AN795" s="96" t="s">
        <v>487</v>
      </c>
      <c r="AO795" s="97">
        <v>8</v>
      </c>
      <c r="AP795" s="31">
        <f>IFERROR(IF(AN795="CIKDITIRO",VLOOKUP(A795,'BR DTG CIKDITIRO'!C:E,3,0),IF(FR_HITUNG_MINMAX!AN795="PESALAKAN",VLOOKUP(FR_HITUNG_MINMAX!A795,'BR DTG ADW'!C:E,3,0),IF(FR_HITUNG_MINMAX!AN795="PACUL",VLOOKUP(FR_HITUNG_MINMAX!A795,'BR DTG PACUL'!C:E,3,0),IF(FR_HITUNG_MINMAX!AN795="TRAYEMAN",VLOOKUP(FR_HITUNG_MINMAX!A795,'BR DTG TRAYEMAN'!C:E,3,0),"?")))),0)</f>
        <v>0</v>
      </c>
      <c r="AQ795" s="31">
        <f>IF(AN795="PACUL",VLOOKUP(A795,'STOK PACUL'!C:H,6,0),IF(FR_HITUNG_MINMAX!AN795="PESALAKAN",VLOOKUP(FR_HITUNG_MINMAX!A795,'STOK PESALAKAN'!C:H,6,0),IF(FR_HITUNG_MINMAX!AN795="CIKDITIRO",VLOOKUP(FR_HITUNG_MINMAX!A795,'STOK CIKDITIRO'!C:H,6,0),IF(FR_HITUNG_MINMAX!AN795="TRAYEMAN",VLOOKUP(FR_HITUNG_MINMAX!A795,'STOK TRAYEMAN'!C:H,6,0),"?"))))</f>
        <v>8</v>
      </c>
      <c r="AR795" s="25">
        <f t="shared" si="37"/>
        <v>8</v>
      </c>
      <c r="AS795" s="25">
        <f t="shared" si="36"/>
        <v>2</v>
      </c>
      <c r="AT795" s="25">
        <f t="shared" si="38"/>
        <v>3</v>
      </c>
    </row>
    <row r="796" spans="1:46" ht="30">
      <c r="A796" s="96" t="s">
        <v>2044</v>
      </c>
      <c r="B796" s="96" t="s">
        <v>2045</v>
      </c>
      <c r="C796" s="96" t="s">
        <v>876</v>
      </c>
      <c r="D796" s="96" t="s">
        <v>1377</v>
      </c>
      <c r="E796" s="96" t="s">
        <v>482</v>
      </c>
      <c r="F796" s="97">
        <v>50000</v>
      </c>
      <c r="G796" s="97">
        <v>1</v>
      </c>
      <c r="H796" s="96" t="s">
        <v>1185</v>
      </c>
      <c r="I796" s="96" t="s">
        <v>1185</v>
      </c>
      <c r="J796" s="98">
        <v>1</v>
      </c>
      <c r="K796" s="97">
        <v>1</v>
      </c>
      <c r="L796" s="97">
        <v>0</v>
      </c>
      <c r="M796" s="97">
        <v>0</v>
      </c>
      <c r="N796" s="97">
        <v>0</v>
      </c>
      <c r="O796" s="97">
        <v>0</v>
      </c>
      <c r="P796" s="97">
        <v>0</v>
      </c>
      <c r="Q796" s="97">
        <v>0</v>
      </c>
      <c r="R796" s="97">
        <v>1</v>
      </c>
      <c r="S796" s="97">
        <v>0</v>
      </c>
      <c r="T796" s="97">
        <v>0</v>
      </c>
      <c r="U796" s="97">
        <v>0</v>
      </c>
      <c r="V796" s="97">
        <v>0</v>
      </c>
      <c r="W796" s="97">
        <v>0</v>
      </c>
      <c r="X796" s="97">
        <v>1</v>
      </c>
      <c r="Y796" s="97">
        <v>0</v>
      </c>
      <c r="Z796" s="97">
        <v>0</v>
      </c>
      <c r="AA796" s="97">
        <v>0</v>
      </c>
      <c r="AB796" s="97">
        <v>0</v>
      </c>
      <c r="AC796" s="97">
        <v>0</v>
      </c>
      <c r="AD796" s="97">
        <v>1</v>
      </c>
      <c r="AE796" s="97">
        <v>1</v>
      </c>
      <c r="AF796" s="97">
        <v>0</v>
      </c>
      <c r="AG796" s="97">
        <v>0</v>
      </c>
      <c r="AH796" s="97">
        <v>0</v>
      </c>
      <c r="AI796" s="97">
        <v>0</v>
      </c>
      <c r="AJ796" s="97">
        <v>0</v>
      </c>
      <c r="AK796" s="97">
        <v>1</v>
      </c>
      <c r="AL796" s="97">
        <v>0</v>
      </c>
      <c r="AM796" s="97">
        <v>0</v>
      </c>
      <c r="AN796" s="96" t="s">
        <v>487</v>
      </c>
      <c r="AO796" s="97">
        <v>0</v>
      </c>
      <c r="AP796" s="31">
        <f>IFERROR(IF(AN796="CIKDITIRO",VLOOKUP(A796,'BR DTG CIKDITIRO'!C:E,3,0),IF(FR_HITUNG_MINMAX!AN796="PESALAKAN",VLOOKUP(FR_HITUNG_MINMAX!A796,'BR DTG ADW'!C:E,3,0),IF(FR_HITUNG_MINMAX!AN796="PACUL",VLOOKUP(FR_HITUNG_MINMAX!A796,'BR DTG PACUL'!C:E,3,0),IF(FR_HITUNG_MINMAX!AN796="TRAYEMAN",VLOOKUP(FR_HITUNG_MINMAX!A796,'BR DTG TRAYEMAN'!C:E,3,0),"?")))),0)</f>
        <v>0</v>
      </c>
      <c r="AQ796" s="31">
        <f>IF(AN796="PACUL",VLOOKUP(A796,'STOK PACUL'!C:H,6,0),IF(FR_HITUNG_MINMAX!AN796="PESALAKAN",VLOOKUP(FR_HITUNG_MINMAX!A796,'STOK PESALAKAN'!C:H,6,0),IF(FR_HITUNG_MINMAX!AN796="CIKDITIRO",VLOOKUP(FR_HITUNG_MINMAX!A796,'STOK CIKDITIRO'!C:H,6,0),IF(FR_HITUNG_MINMAX!AN796="TRAYEMAN",VLOOKUP(FR_HITUNG_MINMAX!A796,'STOK TRAYEMAN'!C:H,6,0),"?"))))</f>
        <v>0</v>
      </c>
      <c r="AR796" s="25">
        <f t="shared" si="37"/>
        <v>0</v>
      </c>
      <c r="AS796" s="25">
        <f t="shared" si="36"/>
        <v>0</v>
      </c>
      <c r="AT796" s="25">
        <f t="shared" si="38"/>
        <v>2</v>
      </c>
    </row>
    <row r="797" spans="1:46" ht="30">
      <c r="A797" s="96" t="s">
        <v>399</v>
      </c>
      <c r="B797" s="96" t="s">
        <v>1198</v>
      </c>
      <c r="C797" s="96" t="s">
        <v>884</v>
      </c>
      <c r="D797" s="96" t="s">
        <v>1381</v>
      </c>
      <c r="E797" s="96" t="s">
        <v>486</v>
      </c>
      <c r="F797" s="97">
        <v>11000</v>
      </c>
      <c r="G797" s="97">
        <v>1</v>
      </c>
      <c r="H797" s="96" t="s">
        <v>30</v>
      </c>
      <c r="I797" s="96" t="s">
        <v>1185</v>
      </c>
      <c r="J797" s="98">
        <v>1</v>
      </c>
      <c r="K797" s="97">
        <v>1</v>
      </c>
      <c r="L797" s="97">
        <v>2</v>
      </c>
      <c r="M797" s="97">
        <v>3</v>
      </c>
      <c r="N797" s="97">
        <v>2</v>
      </c>
      <c r="O797" s="97">
        <v>4</v>
      </c>
      <c r="P797" s="97">
        <v>6</v>
      </c>
      <c r="Q797" s="97">
        <v>0</v>
      </c>
      <c r="R797" s="97">
        <v>3</v>
      </c>
      <c r="S797" s="97">
        <v>1</v>
      </c>
      <c r="T797" s="97">
        <v>5</v>
      </c>
      <c r="U797" s="97">
        <v>6</v>
      </c>
      <c r="V797" s="97">
        <v>6</v>
      </c>
      <c r="W797" s="97">
        <v>2</v>
      </c>
      <c r="X797" s="97">
        <v>6</v>
      </c>
      <c r="Y797" s="97">
        <v>5</v>
      </c>
      <c r="Z797" s="97">
        <v>5</v>
      </c>
      <c r="AA797" s="97">
        <v>6</v>
      </c>
      <c r="AB797" s="97">
        <v>10</v>
      </c>
      <c r="AC797" s="97">
        <v>6</v>
      </c>
      <c r="AD797" s="97">
        <v>3</v>
      </c>
      <c r="AE797" s="97">
        <v>4</v>
      </c>
      <c r="AF797" s="97">
        <v>6</v>
      </c>
      <c r="AG797" s="97">
        <v>7</v>
      </c>
      <c r="AH797" s="97">
        <v>12</v>
      </c>
      <c r="AI797" s="97">
        <v>8</v>
      </c>
      <c r="AJ797" s="97">
        <v>4</v>
      </c>
      <c r="AK797" s="97">
        <v>12</v>
      </c>
      <c r="AL797" s="97">
        <v>6</v>
      </c>
      <c r="AM797" s="97">
        <v>12</v>
      </c>
      <c r="AN797" s="96" t="s">
        <v>487</v>
      </c>
      <c r="AO797" s="97">
        <v>2</v>
      </c>
      <c r="AP797" s="31">
        <f>IFERROR(IF(AN797="CIKDITIRO",VLOOKUP(A797,'BR DTG CIKDITIRO'!C:E,3,0),IF(FR_HITUNG_MINMAX!AN797="PESALAKAN",VLOOKUP(FR_HITUNG_MINMAX!A797,'BR DTG ADW'!C:E,3,0),IF(FR_HITUNG_MINMAX!AN797="PACUL",VLOOKUP(FR_HITUNG_MINMAX!A797,'BR DTG PACUL'!C:E,3,0),IF(FR_HITUNG_MINMAX!AN797="TRAYEMAN",VLOOKUP(FR_HITUNG_MINMAX!A797,'BR DTG TRAYEMAN'!C:E,3,0),"?")))),0)</f>
        <v>0</v>
      </c>
      <c r="AQ797" s="31">
        <f>IF(AN797="PACUL",VLOOKUP(A797,'STOK PACUL'!C:H,6,0),IF(FR_HITUNG_MINMAX!AN797="PESALAKAN",VLOOKUP(FR_HITUNG_MINMAX!A797,'STOK PESALAKAN'!C:H,6,0),IF(FR_HITUNG_MINMAX!AN797="CIKDITIRO",VLOOKUP(FR_HITUNG_MINMAX!A797,'STOK CIKDITIRO'!C:H,6,0),IF(FR_HITUNG_MINMAX!AN797="TRAYEMAN",VLOOKUP(FR_HITUNG_MINMAX!A797,'STOK TRAYEMAN'!C:H,6,0),"?"))))</f>
        <v>2</v>
      </c>
      <c r="AR797" s="25">
        <f t="shared" si="37"/>
        <v>2</v>
      </c>
      <c r="AS797" s="25">
        <f t="shared" si="36"/>
        <v>3</v>
      </c>
      <c r="AT797" s="25">
        <f t="shared" si="38"/>
        <v>3</v>
      </c>
    </row>
    <row r="798" spans="1:46" ht="30">
      <c r="A798" s="96" t="s">
        <v>400</v>
      </c>
      <c r="B798" s="96" t="s">
        <v>1199</v>
      </c>
      <c r="C798" s="96" t="s">
        <v>1100</v>
      </c>
      <c r="D798" s="96" t="s">
        <v>1377</v>
      </c>
      <c r="E798" s="96" t="s">
        <v>482</v>
      </c>
      <c r="F798" s="97">
        <v>14000</v>
      </c>
      <c r="G798" s="97">
        <v>1</v>
      </c>
      <c r="H798" s="96" t="s">
        <v>1557</v>
      </c>
      <c r="I798" s="96" t="s">
        <v>1185</v>
      </c>
      <c r="J798" s="98" t="s">
        <v>1366</v>
      </c>
      <c r="K798" s="97">
        <v>1</v>
      </c>
      <c r="L798" s="97">
        <v>0</v>
      </c>
      <c r="M798" s="97">
        <v>0</v>
      </c>
      <c r="N798" s="97">
        <v>0</v>
      </c>
      <c r="O798" s="97">
        <v>0</v>
      </c>
      <c r="P798" s="97">
        <v>0</v>
      </c>
      <c r="Q798" s="97">
        <v>0</v>
      </c>
      <c r="R798" s="97">
        <v>0</v>
      </c>
      <c r="S798" s="97">
        <v>1</v>
      </c>
      <c r="T798" s="97">
        <v>0</v>
      </c>
      <c r="U798" s="97">
        <v>0</v>
      </c>
      <c r="V798" s="97">
        <v>0</v>
      </c>
      <c r="W798" s="97">
        <v>0</v>
      </c>
      <c r="X798" s="97">
        <v>1</v>
      </c>
      <c r="Y798" s="97">
        <v>0</v>
      </c>
      <c r="Z798" s="97">
        <v>0</v>
      </c>
      <c r="AA798" s="97">
        <v>0</v>
      </c>
      <c r="AB798" s="97">
        <v>0</v>
      </c>
      <c r="AC798" s="97">
        <v>0</v>
      </c>
      <c r="AD798" s="97">
        <v>0</v>
      </c>
      <c r="AE798" s="97">
        <v>1</v>
      </c>
      <c r="AF798" s="97">
        <v>1</v>
      </c>
      <c r="AG798" s="97">
        <v>1</v>
      </c>
      <c r="AH798" s="97">
        <v>0</v>
      </c>
      <c r="AI798" s="97">
        <v>0</v>
      </c>
      <c r="AJ798" s="97">
        <v>0</v>
      </c>
      <c r="AK798" s="97">
        <v>1</v>
      </c>
      <c r="AL798" s="97">
        <v>1</v>
      </c>
      <c r="AM798" s="97">
        <v>2</v>
      </c>
      <c r="AN798" s="96" t="s">
        <v>487</v>
      </c>
      <c r="AO798" s="97">
        <v>2</v>
      </c>
      <c r="AP798" s="31">
        <f>IFERROR(IF(AN798="CIKDITIRO",VLOOKUP(A798,'BR DTG CIKDITIRO'!C:E,3,0),IF(FR_HITUNG_MINMAX!AN798="PESALAKAN",VLOOKUP(FR_HITUNG_MINMAX!A798,'BR DTG ADW'!C:E,3,0),IF(FR_HITUNG_MINMAX!AN798="PACUL",VLOOKUP(FR_HITUNG_MINMAX!A798,'BR DTG PACUL'!C:E,3,0),IF(FR_HITUNG_MINMAX!AN798="TRAYEMAN",VLOOKUP(FR_HITUNG_MINMAX!A798,'BR DTG TRAYEMAN'!C:E,3,0),"?")))),0)</f>
        <v>0</v>
      </c>
      <c r="AQ798" s="31">
        <f>IF(AN798="PACUL",VLOOKUP(A798,'STOK PACUL'!C:H,6,0),IF(FR_HITUNG_MINMAX!AN798="PESALAKAN",VLOOKUP(FR_HITUNG_MINMAX!A798,'STOK PESALAKAN'!C:H,6,0),IF(FR_HITUNG_MINMAX!AN798="CIKDITIRO",VLOOKUP(FR_HITUNG_MINMAX!A798,'STOK CIKDITIRO'!C:H,6,0),IF(FR_HITUNG_MINMAX!AN798="TRAYEMAN",VLOOKUP(FR_HITUNG_MINMAX!A798,'STOK TRAYEMAN'!C:H,6,0),"?"))))</f>
        <v>2</v>
      </c>
      <c r="AR798" s="25">
        <f t="shared" si="37"/>
        <v>2</v>
      </c>
      <c r="AS798" s="25">
        <f t="shared" si="36"/>
        <v>1</v>
      </c>
      <c r="AT798" s="25">
        <f t="shared" si="38"/>
        <v>2</v>
      </c>
    </row>
    <row r="799" spans="1:46" ht="30">
      <c r="A799" s="96" t="s">
        <v>401</v>
      </c>
      <c r="B799" s="96" t="s">
        <v>1200</v>
      </c>
      <c r="C799" s="96" t="s">
        <v>891</v>
      </c>
      <c r="D799" s="96" t="s">
        <v>1369</v>
      </c>
      <c r="E799" s="96" t="s">
        <v>485</v>
      </c>
      <c r="F799" s="97">
        <v>37500</v>
      </c>
      <c r="G799" s="97">
        <v>3</v>
      </c>
      <c r="H799" s="96" t="s">
        <v>32</v>
      </c>
      <c r="I799" s="96" t="s">
        <v>1185</v>
      </c>
      <c r="J799" s="98">
        <v>1</v>
      </c>
      <c r="K799" s="97">
        <v>1</v>
      </c>
      <c r="L799" s="97">
        <v>2</v>
      </c>
      <c r="M799" s="97">
        <v>1</v>
      </c>
      <c r="N799" s="97">
        <v>3</v>
      </c>
      <c r="O799" s="97">
        <v>3</v>
      </c>
      <c r="P799" s="97">
        <v>0</v>
      </c>
      <c r="Q799" s="97">
        <v>1</v>
      </c>
      <c r="R799" s="97">
        <v>3</v>
      </c>
      <c r="S799" s="97">
        <v>0</v>
      </c>
      <c r="T799" s="97">
        <v>2</v>
      </c>
      <c r="U799" s="97">
        <v>3</v>
      </c>
      <c r="V799" s="97">
        <v>2</v>
      </c>
      <c r="W799" s="97">
        <v>1</v>
      </c>
      <c r="X799" s="97">
        <v>3</v>
      </c>
      <c r="Y799" s="97">
        <v>3</v>
      </c>
      <c r="Z799" s="97">
        <v>4</v>
      </c>
      <c r="AA799" s="97">
        <v>6</v>
      </c>
      <c r="AB799" s="97">
        <v>3</v>
      </c>
      <c r="AC799" s="97">
        <v>1</v>
      </c>
      <c r="AD799" s="97">
        <v>4</v>
      </c>
      <c r="AE799" s="97">
        <v>3</v>
      </c>
      <c r="AF799" s="97">
        <v>2</v>
      </c>
      <c r="AG799" s="97">
        <v>3</v>
      </c>
      <c r="AH799" s="97">
        <v>5</v>
      </c>
      <c r="AI799" s="97">
        <v>3</v>
      </c>
      <c r="AJ799" s="97">
        <v>3</v>
      </c>
      <c r="AK799" s="97">
        <v>6</v>
      </c>
      <c r="AL799" s="97">
        <v>3</v>
      </c>
      <c r="AM799" s="97">
        <v>6</v>
      </c>
      <c r="AN799" s="96" t="s">
        <v>487</v>
      </c>
      <c r="AO799" s="97">
        <v>9</v>
      </c>
      <c r="AP799" s="31">
        <f>IFERROR(IF(AN799="CIKDITIRO",VLOOKUP(A799,'BR DTG CIKDITIRO'!C:E,3,0),IF(FR_HITUNG_MINMAX!AN799="PESALAKAN",VLOOKUP(FR_HITUNG_MINMAX!A799,'BR DTG ADW'!C:E,3,0),IF(FR_HITUNG_MINMAX!AN799="PACUL",VLOOKUP(FR_HITUNG_MINMAX!A799,'BR DTG PACUL'!C:E,3,0),IF(FR_HITUNG_MINMAX!AN799="TRAYEMAN",VLOOKUP(FR_HITUNG_MINMAX!A799,'BR DTG TRAYEMAN'!C:E,3,0),"?")))),0)</f>
        <v>0</v>
      </c>
      <c r="AQ799" s="31">
        <f>IF(AN799="PACUL",VLOOKUP(A799,'STOK PACUL'!C:H,6,0),IF(FR_HITUNG_MINMAX!AN799="PESALAKAN",VLOOKUP(FR_HITUNG_MINMAX!A799,'STOK PESALAKAN'!C:H,6,0),IF(FR_HITUNG_MINMAX!AN799="CIKDITIRO",VLOOKUP(FR_HITUNG_MINMAX!A799,'STOK CIKDITIRO'!C:H,6,0),IF(FR_HITUNG_MINMAX!AN799="TRAYEMAN",VLOOKUP(FR_HITUNG_MINMAX!A799,'STOK TRAYEMAN'!C:H,6,0),"?"))))</f>
        <v>9</v>
      </c>
      <c r="AR799" s="25">
        <f t="shared" si="37"/>
        <v>9</v>
      </c>
      <c r="AS799" s="25">
        <f t="shared" si="36"/>
        <v>2</v>
      </c>
      <c r="AT799" s="25">
        <f t="shared" si="38"/>
        <v>4</v>
      </c>
    </row>
    <row r="800" spans="1:46" ht="30">
      <c r="A800" s="96" t="s">
        <v>402</v>
      </c>
      <c r="B800" s="96" t="s">
        <v>1201</v>
      </c>
      <c r="C800" s="96" t="s">
        <v>891</v>
      </c>
      <c r="D800" s="96" t="s">
        <v>1365</v>
      </c>
      <c r="E800" s="96" t="s">
        <v>485</v>
      </c>
      <c r="F800" s="97">
        <v>14000</v>
      </c>
      <c r="G800" s="97">
        <v>2</v>
      </c>
      <c r="H800" s="96" t="s">
        <v>30</v>
      </c>
      <c r="I800" s="96" t="s">
        <v>1185</v>
      </c>
      <c r="J800" s="98">
        <v>1</v>
      </c>
      <c r="K800" s="97">
        <v>1</v>
      </c>
      <c r="L800" s="97">
        <v>2</v>
      </c>
      <c r="M800" s="97">
        <v>3</v>
      </c>
      <c r="N800" s="97">
        <v>1</v>
      </c>
      <c r="O800" s="97">
        <v>4</v>
      </c>
      <c r="P800" s="97">
        <v>0</v>
      </c>
      <c r="Q800" s="97">
        <v>0</v>
      </c>
      <c r="R800" s="97">
        <v>1</v>
      </c>
      <c r="S800" s="97">
        <v>1</v>
      </c>
      <c r="T800" s="97">
        <v>1</v>
      </c>
      <c r="U800" s="97">
        <v>3</v>
      </c>
      <c r="V800" s="97">
        <v>2</v>
      </c>
      <c r="W800" s="97">
        <v>0</v>
      </c>
      <c r="X800" s="97">
        <v>4</v>
      </c>
      <c r="Y800" s="97">
        <v>5</v>
      </c>
      <c r="Z800" s="97">
        <v>4</v>
      </c>
      <c r="AA800" s="97">
        <v>5</v>
      </c>
      <c r="AB800" s="97">
        <v>4</v>
      </c>
      <c r="AC800" s="97">
        <v>0</v>
      </c>
      <c r="AD800" s="97">
        <v>1</v>
      </c>
      <c r="AE800" s="97">
        <v>2</v>
      </c>
      <c r="AF800" s="97">
        <v>2</v>
      </c>
      <c r="AG800" s="97">
        <v>4</v>
      </c>
      <c r="AH800" s="97">
        <v>5</v>
      </c>
      <c r="AI800" s="97">
        <v>2</v>
      </c>
      <c r="AJ800" s="97">
        <v>2</v>
      </c>
      <c r="AK800" s="97">
        <v>5</v>
      </c>
      <c r="AL800" s="97">
        <v>4</v>
      </c>
      <c r="AM800" s="97">
        <v>5</v>
      </c>
      <c r="AN800" s="96" t="s">
        <v>487</v>
      </c>
      <c r="AO800" s="97">
        <v>3</v>
      </c>
      <c r="AP800" s="31">
        <f>IFERROR(IF(AN800="CIKDITIRO",VLOOKUP(A800,'BR DTG CIKDITIRO'!C:E,3,0),IF(FR_HITUNG_MINMAX!AN800="PESALAKAN",VLOOKUP(FR_HITUNG_MINMAX!A800,'BR DTG ADW'!C:E,3,0),IF(FR_HITUNG_MINMAX!AN800="PACUL",VLOOKUP(FR_HITUNG_MINMAX!A800,'BR DTG PACUL'!C:E,3,0),IF(FR_HITUNG_MINMAX!AN800="TRAYEMAN",VLOOKUP(FR_HITUNG_MINMAX!A800,'BR DTG TRAYEMAN'!C:E,3,0),"?")))),0)</f>
        <v>0</v>
      </c>
      <c r="AQ800" s="31">
        <f>IF(AN800="PACUL",VLOOKUP(A800,'STOK PACUL'!C:H,6,0),IF(FR_HITUNG_MINMAX!AN800="PESALAKAN",VLOOKUP(FR_HITUNG_MINMAX!A800,'STOK PESALAKAN'!C:H,6,0),IF(FR_HITUNG_MINMAX!AN800="CIKDITIRO",VLOOKUP(FR_HITUNG_MINMAX!A800,'STOK CIKDITIRO'!C:H,6,0),IF(FR_HITUNG_MINMAX!AN800="TRAYEMAN",VLOOKUP(FR_HITUNG_MINMAX!A800,'STOK TRAYEMAN'!C:H,6,0),"?"))))</f>
        <v>3</v>
      </c>
      <c r="AR800" s="25">
        <f t="shared" si="37"/>
        <v>3</v>
      </c>
      <c r="AS800" s="25">
        <f t="shared" ref="AS800:AS863" si="39">ROUNDUP(AL800/2,0)</f>
        <v>2</v>
      </c>
      <c r="AT800" s="25">
        <f t="shared" si="38"/>
        <v>3</v>
      </c>
    </row>
    <row r="801" spans="1:46" ht="30">
      <c r="A801" s="96" t="s">
        <v>403</v>
      </c>
      <c r="B801" s="96" t="s">
        <v>1202</v>
      </c>
      <c r="C801" s="96" t="s">
        <v>891</v>
      </c>
      <c r="D801" s="96" t="s">
        <v>1369</v>
      </c>
      <c r="E801" s="96" t="s">
        <v>485</v>
      </c>
      <c r="F801" s="97">
        <v>38500</v>
      </c>
      <c r="G801" s="97">
        <v>1</v>
      </c>
      <c r="H801" s="96" t="s">
        <v>32</v>
      </c>
      <c r="I801" s="96" t="s">
        <v>1185</v>
      </c>
      <c r="J801" s="98">
        <v>1</v>
      </c>
      <c r="K801" s="97">
        <v>6</v>
      </c>
      <c r="L801" s="97">
        <v>2</v>
      </c>
      <c r="M801" s="97">
        <v>4</v>
      </c>
      <c r="N801" s="97">
        <v>2</v>
      </c>
      <c r="O801" s="97">
        <v>3</v>
      </c>
      <c r="P801" s="97">
        <v>1</v>
      </c>
      <c r="Q801" s="97">
        <v>0</v>
      </c>
      <c r="R801" s="97">
        <v>3</v>
      </c>
      <c r="S801" s="97">
        <v>2</v>
      </c>
      <c r="T801" s="97">
        <v>1</v>
      </c>
      <c r="U801" s="97">
        <v>3</v>
      </c>
      <c r="V801" s="97">
        <v>2</v>
      </c>
      <c r="W801" s="97">
        <v>0</v>
      </c>
      <c r="X801" s="97">
        <v>4</v>
      </c>
      <c r="Y801" s="97">
        <v>6</v>
      </c>
      <c r="Z801" s="97">
        <v>6</v>
      </c>
      <c r="AA801" s="97">
        <v>5</v>
      </c>
      <c r="AB801" s="97">
        <v>4</v>
      </c>
      <c r="AC801" s="97">
        <v>1</v>
      </c>
      <c r="AD801" s="97">
        <v>3</v>
      </c>
      <c r="AE801" s="97">
        <v>5</v>
      </c>
      <c r="AF801" s="97">
        <v>3</v>
      </c>
      <c r="AG801" s="97">
        <v>5</v>
      </c>
      <c r="AH801" s="97">
        <v>5</v>
      </c>
      <c r="AI801" s="97">
        <v>2</v>
      </c>
      <c r="AJ801" s="97">
        <v>2</v>
      </c>
      <c r="AK801" s="97">
        <v>6</v>
      </c>
      <c r="AL801" s="97">
        <v>4</v>
      </c>
      <c r="AM801" s="97">
        <v>6</v>
      </c>
      <c r="AN801" s="96" t="s">
        <v>487</v>
      </c>
      <c r="AO801" s="97">
        <v>6</v>
      </c>
      <c r="AP801" s="31">
        <f>IFERROR(IF(AN801="CIKDITIRO",VLOOKUP(A801,'BR DTG CIKDITIRO'!C:E,3,0),IF(FR_HITUNG_MINMAX!AN801="PESALAKAN",VLOOKUP(FR_HITUNG_MINMAX!A801,'BR DTG ADW'!C:E,3,0),IF(FR_HITUNG_MINMAX!AN801="PACUL",VLOOKUP(FR_HITUNG_MINMAX!A801,'BR DTG PACUL'!C:E,3,0),IF(FR_HITUNG_MINMAX!AN801="TRAYEMAN",VLOOKUP(FR_HITUNG_MINMAX!A801,'BR DTG TRAYEMAN'!C:E,3,0),"?")))),0)</f>
        <v>0</v>
      </c>
      <c r="AQ801" s="31">
        <f>IF(AN801="PACUL",VLOOKUP(A801,'STOK PACUL'!C:H,6,0),IF(FR_HITUNG_MINMAX!AN801="PESALAKAN",VLOOKUP(FR_HITUNG_MINMAX!A801,'STOK PESALAKAN'!C:H,6,0),IF(FR_HITUNG_MINMAX!AN801="CIKDITIRO",VLOOKUP(FR_HITUNG_MINMAX!A801,'STOK CIKDITIRO'!C:H,6,0),IF(FR_HITUNG_MINMAX!AN801="TRAYEMAN",VLOOKUP(FR_HITUNG_MINMAX!A801,'STOK TRAYEMAN'!C:H,6,0),"?"))))</f>
        <v>6</v>
      </c>
      <c r="AR801" s="25">
        <f t="shared" si="37"/>
        <v>6</v>
      </c>
      <c r="AS801" s="25">
        <f t="shared" si="39"/>
        <v>2</v>
      </c>
      <c r="AT801" s="25">
        <f t="shared" si="38"/>
        <v>2</v>
      </c>
    </row>
    <row r="802" spans="1:46" ht="30">
      <c r="A802" s="96" t="s">
        <v>404</v>
      </c>
      <c r="B802" s="96" t="s">
        <v>1203</v>
      </c>
      <c r="C802" s="96" t="s">
        <v>881</v>
      </c>
      <c r="D802" s="96" t="s">
        <v>1365</v>
      </c>
      <c r="E802" s="96" t="s">
        <v>482</v>
      </c>
      <c r="F802" s="97">
        <v>201500</v>
      </c>
      <c r="G802" s="97">
        <v>1</v>
      </c>
      <c r="H802" s="96" t="s">
        <v>32</v>
      </c>
      <c r="I802" s="96" t="s">
        <v>1185</v>
      </c>
      <c r="J802" s="98">
        <v>1</v>
      </c>
      <c r="K802" s="97">
        <v>1</v>
      </c>
      <c r="L802" s="97">
        <v>0</v>
      </c>
      <c r="M802" s="97">
        <v>0</v>
      </c>
      <c r="N802" s="97">
        <v>0</v>
      </c>
      <c r="O802" s="97">
        <v>1</v>
      </c>
      <c r="P802" s="97">
        <v>0</v>
      </c>
      <c r="Q802" s="97">
        <v>0</v>
      </c>
      <c r="R802" s="97">
        <v>0</v>
      </c>
      <c r="S802" s="97">
        <v>0</v>
      </c>
      <c r="T802" s="97">
        <v>0</v>
      </c>
      <c r="U802" s="97">
        <v>0</v>
      </c>
      <c r="V802" s="97">
        <v>0</v>
      </c>
      <c r="W802" s="97">
        <v>0</v>
      </c>
      <c r="X802" s="97">
        <v>1</v>
      </c>
      <c r="Y802" s="97">
        <v>0</v>
      </c>
      <c r="Z802" s="97">
        <v>0</v>
      </c>
      <c r="AA802" s="97">
        <v>1</v>
      </c>
      <c r="AB802" s="97">
        <v>1</v>
      </c>
      <c r="AC802" s="97">
        <v>0</v>
      </c>
      <c r="AD802" s="97">
        <v>0</v>
      </c>
      <c r="AE802" s="97">
        <v>0</v>
      </c>
      <c r="AF802" s="97">
        <v>0</v>
      </c>
      <c r="AG802" s="97">
        <v>0</v>
      </c>
      <c r="AH802" s="97">
        <v>0</v>
      </c>
      <c r="AI802" s="97">
        <v>0</v>
      </c>
      <c r="AJ802" s="97">
        <v>0</v>
      </c>
      <c r="AK802" s="97">
        <v>1</v>
      </c>
      <c r="AL802" s="97">
        <v>1</v>
      </c>
      <c r="AM802" s="97">
        <v>1</v>
      </c>
      <c r="AN802" s="96" t="s">
        <v>487</v>
      </c>
      <c r="AO802" s="97">
        <v>2</v>
      </c>
      <c r="AP802" s="31">
        <f>IFERROR(IF(AN802="CIKDITIRO",VLOOKUP(A802,'BR DTG CIKDITIRO'!C:E,3,0),IF(FR_HITUNG_MINMAX!AN802="PESALAKAN",VLOOKUP(FR_HITUNG_MINMAX!A802,'BR DTG ADW'!C:E,3,0),IF(FR_HITUNG_MINMAX!AN802="PACUL",VLOOKUP(FR_HITUNG_MINMAX!A802,'BR DTG PACUL'!C:E,3,0),IF(FR_HITUNG_MINMAX!AN802="TRAYEMAN",VLOOKUP(FR_HITUNG_MINMAX!A802,'BR DTG TRAYEMAN'!C:E,3,0),"?")))),0)</f>
        <v>0</v>
      </c>
      <c r="AQ802" s="31">
        <f>IF(AN802="PACUL",VLOOKUP(A802,'STOK PACUL'!C:H,6,0),IF(FR_HITUNG_MINMAX!AN802="PESALAKAN",VLOOKUP(FR_HITUNG_MINMAX!A802,'STOK PESALAKAN'!C:H,6,0),IF(FR_HITUNG_MINMAX!AN802="CIKDITIRO",VLOOKUP(FR_HITUNG_MINMAX!A802,'STOK CIKDITIRO'!C:H,6,0),IF(FR_HITUNG_MINMAX!AN802="TRAYEMAN",VLOOKUP(FR_HITUNG_MINMAX!A802,'STOK TRAYEMAN'!C:H,6,0),"?"))))</f>
        <v>2</v>
      </c>
      <c r="AR802" s="25">
        <f t="shared" ref="AR802:AR865" si="40">IFERROR(AQ802,AO802+AP802)</f>
        <v>2</v>
      </c>
      <c r="AS802" s="25">
        <f t="shared" si="39"/>
        <v>1</v>
      </c>
      <c r="AT802" s="25">
        <f t="shared" si="38"/>
        <v>3</v>
      </c>
    </row>
    <row r="803" spans="1:46" ht="30">
      <c r="A803" s="96" t="s">
        <v>2046</v>
      </c>
      <c r="B803" s="96" t="s">
        <v>2047</v>
      </c>
      <c r="C803" s="96" t="s">
        <v>876</v>
      </c>
      <c r="D803" s="96" t="s">
        <v>1377</v>
      </c>
      <c r="E803" s="96" t="s">
        <v>482</v>
      </c>
      <c r="F803" s="97">
        <v>25000</v>
      </c>
      <c r="G803" s="97">
        <v>1</v>
      </c>
      <c r="H803" s="96" t="s">
        <v>1185</v>
      </c>
      <c r="I803" s="96" t="s">
        <v>1185</v>
      </c>
      <c r="J803" s="98">
        <v>1</v>
      </c>
      <c r="K803" s="97">
        <v>1</v>
      </c>
      <c r="L803" s="97">
        <v>0</v>
      </c>
      <c r="M803" s="97">
        <v>0</v>
      </c>
      <c r="N803" s="97">
        <v>0</v>
      </c>
      <c r="O803" s="97">
        <v>0</v>
      </c>
      <c r="P803" s="97">
        <v>0</v>
      </c>
      <c r="Q803" s="97">
        <v>0</v>
      </c>
      <c r="R803" s="97">
        <v>0</v>
      </c>
      <c r="S803" s="97">
        <v>1</v>
      </c>
      <c r="T803" s="97">
        <v>0</v>
      </c>
      <c r="U803" s="97">
        <v>0</v>
      </c>
      <c r="V803" s="97">
        <v>0</v>
      </c>
      <c r="W803" s="97">
        <v>0</v>
      </c>
      <c r="X803" s="97">
        <v>1</v>
      </c>
      <c r="Y803" s="97">
        <v>0</v>
      </c>
      <c r="Z803" s="97">
        <v>0</v>
      </c>
      <c r="AA803" s="97">
        <v>0</v>
      </c>
      <c r="AB803" s="97">
        <v>0</v>
      </c>
      <c r="AC803" s="97">
        <v>0</v>
      </c>
      <c r="AD803" s="97">
        <v>0</v>
      </c>
      <c r="AE803" s="97">
        <v>1</v>
      </c>
      <c r="AF803" s="97">
        <v>1</v>
      </c>
      <c r="AG803" s="97">
        <v>1</v>
      </c>
      <c r="AH803" s="97">
        <v>0</v>
      </c>
      <c r="AI803" s="97">
        <v>0</v>
      </c>
      <c r="AJ803" s="97">
        <v>0</v>
      </c>
      <c r="AK803" s="97">
        <v>1</v>
      </c>
      <c r="AL803" s="97">
        <v>0</v>
      </c>
      <c r="AM803" s="97">
        <v>0</v>
      </c>
      <c r="AN803" s="96" t="s">
        <v>487</v>
      </c>
      <c r="AO803" s="97">
        <v>0</v>
      </c>
      <c r="AP803" s="31">
        <f>IFERROR(IF(AN803="CIKDITIRO",VLOOKUP(A803,'BR DTG CIKDITIRO'!C:E,3,0),IF(FR_HITUNG_MINMAX!AN803="PESALAKAN",VLOOKUP(FR_HITUNG_MINMAX!A803,'BR DTG ADW'!C:E,3,0),IF(FR_HITUNG_MINMAX!AN803="PACUL",VLOOKUP(FR_HITUNG_MINMAX!A803,'BR DTG PACUL'!C:E,3,0),IF(FR_HITUNG_MINMAX!AN803="TRAYEMAN",VLOOKUP(FR_HITUNG_MINMAX!A803,'BR DTG TRAYEMAN'!C:E,3,0),"?")))),0)</f>
        <v>0</v>
      </c>
      <c r="AQ803" s="31">
        <f>IF(AN803="PACUL",VLOOKUP(A803,'STOK PACUL'!C:H,6,0),IF(FR_HITUNG_MINMAX!AN803="PESALAKAN",VLOOKUP(FR_HITUNG_MINMAX!A803,'STOK PESALAKAN'!C:H,6,0),IF(FR_HITUNG_MINMAX!AN803="CIKDITIRO",VLOOKUP(FR_HITUNG_MINMAX!A803,'STOK CIKDITIRO'!C:H,6,0),IF(FR_HITUNG_MINMAX!AN803="TRAYEMAN",VLOOKUP(FR_HITUNG_MINMAX!A803,'STOK TRAYEMAN'!C:H,6,0),"?"))))</f>
        <v>0</v>
      </c>
      <c r="AR803" s="25">
        <f t="shared" si="40"/>
        <v>0</v>
      </c>
      <c r="AS803" s="25">
        <f t="shared" si="39"/>
        <v>0</v>
      </c>
      <c r="AT803" s="25">
        <f t="shared" si="38"/>
        <v>1</v>
      </c>
    </row>
    <row r="804" spans="1:46" ht="30">
      <c r="A804" s="96" t="s">
        <v>733</v>
      </c>
      <c r="B804" s="96" t="s">
        <v>1204</v>
      </c>
      <c r="C804" s="96" t="s">
        <v>920</v>
      </c>
      <c r="D804" s="96" t="s">
        <v>1377</v>
      </c>
      <c r="E804" s="96" t="s">
        <v>482</v>
      </c>
      <c r="F804" s="97">
        <v>15000</v>
      </c>
      <c r="G804" s="97">
        <v>1</v>
      </c>
      <c r="H804" s="96" t="s">
        <v>104</v>
      </c>
      <c r="I804" s="96" t="s">
        <v>1185</v>
      </c>
      <c r="J804" s="98">
        <v>1</v>
      </c>
      <c r="K804" s="97">
        <v>1</v>
      </c>
      <c r="L804" s="97">
        <v>0</v>
      </c>
      <c r="M804" s="97">
        <v>0</v>
      </c>
      <c r="N804" s="97">
        <v>0</v>
      </c>
      <c r="O804" s="97">
        <v>1</v>
      </c>
      <c r="P804" s="97">
        <v>0</v>
      </c>
      <c r="Q804" s="97">
        <v>0</v>
      </c>
      <c r="R804" s="97">
        <v>0</v>
      </c>
      <c r="S804" s="97">
        <v>0</v>
      </c>
      <c r="T804" s="97">
        <v>0</v>
      </c>
      <c r="U804" s="97">
        <v>0</v>
      </c>
      <c r="V804" s="97">
        <v>1</v>
      </c>
      <c r="W804" s="97">
        <v>0</v>
      </c>
      <c r="X804" s="97">
        <v>1</v>
      </c>
      <c r="Y804" s="97">
        <v>0</v>
      </c>
      <c r="Z804" s="97">
        <v>0</v>
      </c>
      <c r="AA804" s="97">
        <v>1</v>
      </c>
      <c r="AB804" s="97">
        <v>1</v>
      </c>
      <c r="AC804" s="97">
        <v>0</v>
      </c>
      <c r="AD804" s="97">
        <v>0</v>
      </c>
      <c r="AE804" s="97">
        <v>0</v>
      </c>
      <c r="AF804" s="97">
        <v>0</v>
      </c>
      <c r="AG804" s="97">
        <v>0</v>
      </c>
      <c r="AH804" s="97">
        <v>1</v>
      </c>
      <c r="AI804" s="97">
        <v>1</v>
      </c>
      <c r="AJ804" s="97">
        <v>0</v>
      </c>
      <c r="AK804" s="97">
        <v>1</v>
      </c>
      <c r="AL804" s="97">
        <v>1</v>
      </c>
      <c r="AM804" s="97">
        <v>2</v>
      </c>
      <c r="AN804" s="96" t="s">
        <v>487</v>
      </c>
      <c r="AO804" s="97">
        <v>1</v>
      </c>
      <c r="AP804" s="31">
        <f>IFERROR(IF(AN804="CIKDITIRO",VLOOKUP(A804,'BR DTG CIKDITIRO'!C:E,3,0),IF(FR_HITUNG_MINMAX!AN804="PESALAKAN",VLOOKUP(FR_HITUNG_MINMAX!A804,'BR DTG ADW'!C:E,3,0),IF(FR_HITUNG_MINMAX!AN804="PACUL",VLOOKUP(FR_HITUNG_MINMAX!A804,'BR DTG PACUL'!C:E,3,0),IF(FR_HITUNG_MINMAX!AN804="TRAYEMAN",VLOOKUP(FR_HITUNG_MINMAX!A804,'BR DTG TRAYEMAN'!C:E,3,0),"?")))),0)</f>
        <v>0</v>
      </c>
      <c r="AQ804" s="31">
        <f>IF(AN804="PACUL",VLOOKUP(A804,'STOK PACUL'!C:H,6,0),IF(FR_HITUNG_MINMAX!AN804="PESALAKAN",VLOOKUP(FR_HITUNG_MINMAX!A804,'STOK PESALAKAN'!C:H,6,0),IF(FR_HITUNG_MINMAX!AN804="CIKDITIRO",VLOOKUP(FR_HITUNG_MINMAX!A804,'STOK CIKDITIRO'!C:H,6,0),IF(FR_HITUNG_MINMAX!AN804="TRAYEMAN",VLOOKUP(FR_HITUNG_MINMAX!A804,'STOK TRAYEMAN'!C:H,6,0),"?"))))</f>
        <v>1</v>
      </c>
      <c r="AR804" s="25">
        <f t="shared" si="40"/>
        <v>1</v>
      </c>
      <c r="AS804" s="25">
        <f t="shared" si="39"/>
        <v>1</v>
      </c>
      <c r="AT804" s="25">
        <f t="shared" si="38"/>
        <v>2</v>
      </c>
    </row>
    <row r="805" spans="1:46" ht="30">
      <c r="A805" s="96" t="s">
        <v>406</v>
      </c>
      <c r="B805" s="96" t="s">
        <v>1205</v>
      </c>
      <c r="C805" s="96" t="s">
        <v>877</v>
      </c>
      <c r="D805" s="96" t="s">
        <v>1385</v>
      </c>
      <c r="E805" s="96" t="s">
        <v>484</v>
      </c>
      <c r="F805" s="97">
        <v>11000</v>
      </c>
      <c r="G805" s="97">
        <v>1</v>
      </c>
      <c r="H805" s="96" t="s">
        <v>32</v>
      </c>
      <c r="I805" s="96" t="s">
        <v>1185</v>
      </c>
      <c r="J805" s="98" t="s">
        <v>1366</v>
      </c>
      <c r="K805" s="97">
        <v>1</v>
      </c>
      <c r="L805" s="97">
        <v>1</v>
      </c>
      <c r="M805" s="97">
        <v>1</v>
      </c>
      <c r="N805" s="97">
        <v>1</v>
      </c>
      <c r="O805" s="97">
        <v>0</v>
      </c>
      <c r="P805" s="97">
        <v>1</v>
      </c>
      <c r="Q805" s="97">
        <v>0</v>
      </c>
      <c r="R805" s="97">
        <v>1</v>
      </c>
      <c r="S805" s="97">
        <v>0</v>
      </c>
      <c r="T805" s="97">
        <v>0</v>
      </c>
      <c r="U805" s="97">
        <v>0</v>
      </c>
      <c r="V805" s="97">
        <v>0</v>
      </c>
      <c r="W805" s="97">
        <v>0</v>
      </c>
      <c r="X805" s="97">
        <v>1</v>
      </c>
      <c r="Y805" s="97">
        <v>2</v>
      </c>
      <c r="Z805" s="97">
        <v>2</v>
      </c>
      <c r="AA805" s="97">
        <v>1</v>
      </c>
      <c r="AB805" s="97">
        <v>1</v>
      </c>
      <c r="AC805" s="97">
        <v>1</v>
      </c>
      <c r="AD805" s="97">
        <v>1</v>
      </c>
      <c r="AE805" s="97">
        <v>1</v>
      </c>
      <c r="AF805" s="97">
        <v>0</v>
      </c>
      <c r="AG805" s="97">
        <v>0</v>
      </c>
      <c r="AH805" s="97">
        <v>0</v>
      </c>
      <c r="AI805" s="97">
        <v>0</v>
      </c>
      <c r="AJ805" s="97">
        <v>1</v>
      </c>
      <c r="AK805" s="97">
        <v>2</v>
      </c>
      <c r="AL805" s="97">
        <v>1</v>
      </c>
      <c r="AM805" s="97">
        <v>2</v>
      </c>
      <c r="AN805" s="96" t="s">
        <v>487</v>
      </c>
      <c r="AO805" s="97">
        <v>2</v>
      </c>
      <c r="AP805" s="31">
        <f>IFERROR(IF(AN805="CIKDITIRO",VLOOKUP(A805,'BR DTG CIKDITIRO'!C:E,3,0),IF(FR_HITUNG_MINMAX!AN805="PESALAKAN",VLOOKUP(FR_HITUNG_MINMAX!A805,'BR DTG ADW'!C:E,3,0),IF(FR_HITUNG_MINMAX!AN805="PACUL",VLOOKUP(FR_HITUNG_MINMAX!A805,'BR DTG PACUL'!C:E,3,0),IF(FR_HITUNG_MINMAX!AN805="TRAYEMAN",VLOOKUP(FR_HITUNG_MINMAX!A805,'BR DTG TRAYEMAN'!C:E,3,0),"?")))),0)</f>
        <v>0</v>
      </c>
      <c r="AQ805" s="31">
        <f>IF(AN805="PACUL",VLOOKUP(A805,'STOK PACUL'!C:H,6,0),IF(FR_HITUNG_MINMAX!AN805="PESALAKAN",VLOOKUP(FR_HITUNG_MINMAX!A805,'STOK PESALAKAN'!C:H,6,0),IF(FR_HITUNG_MINMAX!AN805="CIKDITIRO",VLOOKUP(FR_HITUNG_MINMAX!A805,'STOK CIKDITIRO'!C:H,6,0),IF(FR_HITUNG_MINMAX!AN805="TRAYEMAN",VLOOKUP(FR_HITUNG_MINMAX!A805,'STOK TRAYEMAN'!C:H,6,0),"?"))))</f>
        <v>2</v>
      </c>
      <c r="AR805" s="25">
        <f t="shared" si="40"/>
        <v>2</v>
      </c>
      <c r="AS805" s="25">
        <f t="shared" si="39"/>
        <v>1</v>
      </c>
      <c r="AT805" s="25">
        <f t="shared" si="38"/>
        <v>3</v>
      </c>
    </row>
    <row r="806" spans="1:46" ht="30">
      <c r="A806" s="96" t="s">
        <v>2048</v>
      </c>
      <c r="B806" s="96" t="s">
        <v>2049</v>
      </c>
      <c r="C806" s="96" t="s">
        <v>876</v>
      </c>
      <c r="D806" s="96" t="s">
        <v>1377</v>
      </c>
      <c r="E806" s="96" t="s">
        <v>482</v>
      </c>
      <c r="F806" s="97">
        <v>36500</v>
      </c>
      <c r="G806" s="97">
        <v>1</v>
      </c>
      <c r="H806" s="96" t="s">
        <v>30</v>
      </c>
      <c r="I806" s="96" t="s">
        <v>1185</v>
      </c>
      <c r="J806" s="98" t="s">
        <v>1366</v>
      </c>
      <c r="K806" s="97">
        <v>1</v>
      </c>
      <c r="L806" s="97">
        <v>0</v>
      </c>
      <c r="M806" s="97">
        <v>0</v>
      </c>
      <c r="N806" s="97">
        <v>1</v>
      </c>
      <c r="O806" s="97">
        <v>0</v>
      </c>
      <c r="P806" s="97">
        <v>0</v>
      </c>
      <c r="Q806" s="97">
        <v>0</v>
      </c>
      <c r="R806" s="97">
        <v>0</v>
      </c>
      <c r="S806" s="97">
        <v>0</v>
      </c>
      <c r="T806" s="97">
        <v>0</v>
      </c>
      <c r="U806" s="97">
        <v>0</v>
      </c>
      <c r="V806" s="97">
        <v>0</v>
      </c>
      <c r="W806" s="97">
        <v>0</v>
      </c>
      <c r="X806" s="97">
        <v>1</v>
      </c>
      <c r="Y806" s="97">
        <v>0</v>
      </c>
      <c r="Z806" s="97">
        <v>1</v>
      </c>
      <c r="AA806" s="97">
        <v>1</v>
      </c>
      <c r="AB806" s="97">
        <v>0</v>
      </c>
      <c r="AC806" s="97">
        <v>0</v>
      </c>
      <c r="AD806" s="97">
        <v>0</v>
      </c>
      <c r="AE806" s="97">
        <v>0</v>
      </c>
      <c r="AF806" s="97">
        <v>0</v>
      </c>
      <c r="AG806" s="97">
        <v>0</v>
      </c>
      <c r="AH806" s="97">
        <v>0</v>
      </c>
      <c r="AI806" s="97">
        <v>0</v>
      </c>
      <c r="AJ806" s="97">
        <v>0</v>
      </c>
      <c r="AK806" s="97">
        <v>1</v>
      </c>
      <c r="AL806" s="97">
        <v>0</v>
      </c>
      <c r="AM806" s="97">
        <v>0</v>
      </c>
      <c r="AN806" s="96" t="s">
        <v>487</v>
      </c>
      <c r="AO806" s="97">
        <v>0</v>
      </c>
      <c r="AP806" s="31">
        <f>IFERROR(IF(AN806="CIKDITIRO",VLOOKUP(A806,'BR DTG CIKDITIRO'!C:E,3,0),IF(FR_HITUNG_MINMAX!AN806="PESALAKAN",VLOOKUP(FR_HITUNG_MINMAX!A806,'BR DTG ADW'!C:E,3,0),IF(FR_HITUNG_MINMAX!AN806="PACUL",VLOOKUP(FR_HITUNG_MINMAX!A806,'BR DTG PACUL'!C:E,3,0),IF(FR_HITUNG_MINMAX!AN806="TRAYEMAN",VLOOKUP(FR_HITUNG_MINMAX!A806,'BR DTG TRAYEMAN'!C:E,3,0),"?")))),0)</f>
        <v>0</v>
      </c>
      <c r="AQ806" s="31">
        <f>IF(AN806="PACUL",VLOOKUP(A806,'STOK PACUL'!C:H,6,0),IF(FR_HITUNG_MINMAX!AN806="PESALAKAN",VLOOKUP(FR_HITUNG_MINMAX!A806,'STOK PESALAKAN'!C:H,6,0),IF(FR_HITUNG_MINMAX!AN806="CIKDITIRO",VLOOKUP(FR_HITUNG_MINMAX!A806,'STOK CIKDITIRO'!C:H,6,0),IF(FR_HITUNG_MINMAX!AN806="TRAYEMAN",VLOOKUP(FR_HITUNG_MINMAX!A806,'STOK TRAYEMAN'!C:H,6,0),"?"))))</f>
        <v>0</v>
      </c>
      <c r="AR806" s="25">
        <f t="shared" si="40"/>
        <v>0</v>
      </c>
      <c r="AS806" s="25">
        <f t="shared" si="39"/>
        <v>0</v>
      </c>
      <c r="AT806" s="25">
        <f t="shared" si="38"/>
        <v>1</v>
      </c>
    </row>
    <row r="807" spans="1:46" ht="30">
      <c r="A807" s="96" t="s">
        <v>481</v>
      </c>
      <c r="B807" s="96" t="s">
        <v>1206</v>
      </c>
      <c r="C807" s="96" t="s">
        <v>920</v>
      </c>
      <c r="D807" s="96" t="s">
        <v>1377</v>
      </c>
      <c r="E807" s="96" t="s">
        <v>482</v>
      </c>
      <c r="F807" s="97">
        <v>15000</v>
      </c>
      <c r="G807" s="97">
        <v>1</v>
      </c>
      <c r="H807" s="96" t="s">
        <v>1185</v>
      </c>
      <c r="I807" s="96" t="s">
        <v>1185</v>
      </c>
      <c r="J807" s="98">
        <v>1</v>
      </c>
      <c r="K807" s="97">
        <v>1</v>
      </c>
      <c r="L807" s="97">
        <v>0</v>
      </c>
      <c r="M807" s="97">
        <v>0</v>
      </c>
      <c r="N807" s="97">
        <v>0</v>
      </c>
      <c r="O807" s="97">
        <v>0</v>
      </c>
      <c r="P807" s="97">
        <v>0</v>
      </c>
      <c r="Q807" s="97">
        <v>1</v>
      </c>
      <c r="R807" s="97">
        <v>0</v>
      </c>
      <c r="S807" s="97">
        <v>1</v>
      </c>
      <c r="T807" s="97">
        <v>0</v>
      </c>
      <c r="U807" s="97">
        <v>0</v>
      </c>
      <c r="V807" s="97">
        <v>0</v>
      </c>
      <c r="W807" s="97">
        <v>0</v>
      </c>
      <c r="X807" s="97">
        <v>1</v>
      </c>
      <c r="Y807" s="97">
        <v>0</v>
      </c>
      <c r="Z807" s="97">
        <v>0</v>
      </c>
      <c r="AA807" s="97">
        <v>0</v>
      </c>
      <c r="AB807" s="97">
        <v>0</v>
      </c>
      <c r="AC807" s="97">
        <v>1</v>
      </c>
      <c r="AD807" s="97">
        <v>1</v>
      </c>
      <c r="AE807" s="97">
        <v>1</v>
      </c>
      <c r="AF807" s="97">
        <v>1</v>
      </c>
      <c r="AG807" s="97">
        <v>1</v>
      </c>
      <c r="AH807" s="97">
        <v>0</v>
      </c>
      <c r="AI807" s="97">
        <v>0</v>
      </c>
      <c r="AJ807" s="97">
        <v>0</v>
      </c>
      <c r="AK807" s="97">
        <v>1</v>
      </c>
      <c r="AL807" s="97">
        <v>1</v>
      </c>
      <c r="AM807" s="97">
        <v>2</v>
      </c>
      <c r="AN807" s="96" t="s">
        <v>487</v>
      </c>
      <c r="AO807" s="97">
        <v>1</v>
      </c>
      <c r="AP807" s="31">
        <f>IFERROR(IF(AN807="CIKDITIRO",VLOOKUP(A807,'BR DTG CIKDITIRO'!C:E,3,0),IF(FR_HITUNG_MINMAX!AN807="PESALAKAN",VLOOKUP(FR_HITUNG_MINMAX!A807,'BR DTG ADW'!C:E,3,0),IF(FR_HITUNG_MINMAX!AN807="PACUL",VLOOKUP(FR_HITUNG_MINMAX!A807,'BR DTG PACUL'!C:E,3,0),IF(FR_HITUNG_MINMAX!AN807="TRAYEMAN",VLOOKUP(FR_HITUNG_MINMAX!A807,'BR DTG TRAYEMAN'!C:E,3,0),"?")))),0)</f>
        <v>0</v>
      </c>
      <c r="AQ807" s="31">
        <f>IF(AN807="PACUL",VLOOKUP(A807,'STOK PACUL'!C:H,6,0),IF(FR_HITUNG_MINMAX!AN807="PESALAKAN",VLOOKUP(FR_HITUNG_MINMAX!A807,'STOK PESALAKAN'!C:H,6,0),IF(FR_HITUNG_MINMAX!AN807="CIKDITIRO",VLOOKUP(FR_HITUNG_MINMAX!A807,'STOK CIKDITIRO'!C:H,6,0),IF(FR_HITUNG_MINMAX!AN807="TRAYEMAN",VLOOKUP(FR_HITUNG_MINMAX!A807,'STOK TRAYEMAN'!C:H,6,0),"?"))))</f>
        <v>1</v>
      </c>
      <c r="AR807" s="25">
        <f t="shared" si="40"/>
        <v>1</v>
      </c>
      <c r="AS807" s="25">
        <f t="shared" si="39"/>
        <v>1</v>
      </c>
      <c r="AT807" s="25">
        <f t="shared" si="38"/>
        <v>3</v>
      </c>
    </row>
    <row r="808" spans="1:46" ht="30">
      <c r="A808" s="96" t="s">
        <v>407</v>
      </c>
      <c r="B808" s="96" t="s">
        <v>1207</v>
      </c>
      <c r="C808" s="96" t="s">
        <v>920</v>
      </c>
      <c r="D808" s="96" t="s">
        <v>1377</v>
      </c>
      <c r="E808" s="96" t="s">
        <v>485</v>
      </c>
      <c r="F808" s="97">
        <v>17000</v>
      </c>
      <c r="G808" s="97">
        <v>1</v>
      </c>
      <c r="H808" s="96" t="s">
        <v>30</v>
      </c>
      <c r="I808" s="96" t="s">
        <v>1185</v>
      </c>
      <c r="J808" s="98">
        <v>1</v>
      </c>
      <c r="K808" s="97">
        <v>1</v>
      </c>
      <c r="L808" s="97">
        <v>1</v>
      </c>
      <c r="M808" s="97">
        <v>0</v>
      </c>
      <c r="N808" s="97">
        <v>0</v>
      </c>
      <c r="O808" s="97">
        <v>0</v>
      </c>
      <c r="P808" s="97">
        <v>3</v>
      </c>
      <c r="Q808" s="97">
        <v>2</v>
      </c>
      <c r="R808" s="97">
        <v>2</v>
      </c>
      <c r="S808" s="97">
        <v>2</v>
      </c>
      <c r="T808" s="97">
        <v>0</v>
      </c>
      <c r="U808" s="97">
        <v>1</v>
      </c>
      <c r="V808" s="97">
        <v>0</v>
      </c>
      <c r="W808" s="97">
        <v>1</v>
      </c>
      <c r="X808" s="97">
        <v>3</v>
      </c>
      <c r="Y808" s="97">
        <v>1</v>
      </c>
      <c r="Z808" s="97">
        <v>0</v>
      </c>
      <c r="AA808" s="97">
        <v>0</v>
      </c>
      <c r="AB808" s="97">
        <v>3</v>
      </c>
      <c r="AC808" s="97">
        <v>5</v>
      </c>
      <c r="AD808" s="97">
        <v>4</v>
      </c>
      <c r="AE808" s="97">
        <v>4</v>
      </c>
      <c r="AF808" s="97">
        <v>2</v>
      </c>
      <c r="AG808" s="97">
        <v>3</v>
      </c>
      <c r="AH808" s="97">
        <v>1</v>
      </c>
      <c r="AI808" s="97">
        <v>1</v>
      </c>
      <c r="AJ808" s="97">
        <v>2</v>
      </c>
      <c r="AK808" s="97">
        <v>5</v>
      </c>
      <c r="AL808" s="97">
        <v>3</v>
      </c>
      <c r="AM808" s="97">
        <v>5</v>
      </c>
      <c r="AN808" s="96" t="s">
        <v>487</v>
      </c>
      <c r="AO808" s="97">
        <v>3</v>
      </c>
      <c r="AP808" s="31">
        <f>IFERROR(IF(AN808="CIKDITIRO",VLOOKUP(A808,'BR DTG CIKDITIRO'!C:E,3,0),IF(FR_HITUNG_MINMAX!AN808="PESALAKAN",VLOOKUP(FR_HITUNG_MINMAX!A808,'BR DTG ADW'!C:E,3,0),IF(FR_HITUNG_MINMAX!AN808="PACUL",VLOOKUP(FR_HITUNG_MINMAX!A808,'BR DTG PACUL'!C:E,3,0),IF(FR_HITUNG_MINMAX!AN808="TRAYEMAN",VLOOKUP(FR_HITUNG_MINMAX!A808,'BR DTG TRAYEMAN'!C:E,3,0),"?")))),0)</f>
        <v>0</v>
      </c>
      <c r="AQ808" s="31">
        <f>IF(AN808="PACUL",VLOOKUP(A808,'STOK PACUL'!C:H,6,0),IF(FR_HITUNG_MINMAX!AN808="PESALAKAN",VLOOKUP(FR_HITUNG_MINMAX!A808,'STOK PESALAKAN'!C:H,6,0),IF(FR_HITUNG_MINMAX!AN808="CIKDITIRO",VLOOKUP(FR_HITUNG_MINMAX!A808,'STOK CIKDITIRO'!C:H,6,0),IF(FR_HITUNG_MINMAX!AN808="TRAYEMAN",VLOOKUP(FR_HITUNG_MINMAX!A808,'STOK TRAYEMAN'!C:H,6,0),"?"))))</f>
        <v>3</v>
      </c>
      <c r="AR808" s="25">
        <f t="shared" si="40"/>
        <v>3</v>
      </c>
      <c r="AS808" s="25">
        <f t="shared" si="39"/>
        <v>2</v>
      </c>
      <c r="AT808" s="25">
        <f t="shared" si="38"/>
        <v>3</v>
      </c>
    </row>
    <row r="809" spans="1:46" ht="30">
      <c r="A809" s="96" t="s">
        <v>2050</v>
      </c>
      <c r="B809" s="96" t="s">
        <v>2051</v>
      </c>
      <c r="C809" s="96" t="s">
        <v>920</v>
      </c>
      <c r="D809" s="96" t="s">
        <v>1377</v>
      </c>
      <c r="E809" s="96" t="s">
        <v>482</v>
      </c>
      <c r="F809" s="97">
        <v>35000</v>
      </c>
      <c r="G809" s="97">
        <v>1</v>
      </c>
      <c r="H809" s="96" t="s">
        <v>1185</v>
      </c>
      <c r="I809" s="96" t="s">
        <v>1185</v>
      </c>
      <c r="J809" s="98">
        <v>1</v>
      </c>
      <c r="K809" s="97">
        <v>1</v>
      </c>
      <c r="L809" s="97">
        <v>0</v>
      </c>
      <c r="M809" s="97">
        <v>0</v>
      </c>
      <c r="N809" s="97">
        <v>0</v>
      </c>
      <c r="O809" s="97">
        <v>0</v>
      </c>
      <c r="P809" s="97">
        <v>0</v>
      </c>
      <c r="Q809" s="97">
        <v>0</v>
      </c>
      <c r="R809" s="97">
        <v>0</v>
      </c>
      <c r="S809" s="97">
        <v>0</v>
      </c>
      <c r="T809" s="97">
        <v>0</v>
      </c>
      <c r="U809" s="97">
        <v>0</v>
      </c>
      <c r="V809" s="97">
        <v>0</v>
      </c>
      <c r="W809" s="97">
        <v>1</v>
      </c>
      <c r="X809" s="97">
        <v>1</v>
      </c>
      <c r="Y809" s="97">
        <v>0</v>
      </c>
      <c r="Z809" s="97">
        <v>0</v>
      </c>
      <c r="AA809" s="97">
        <v>0</v>
      </c>
      <c r="AB809" s="97">
        <v>0</v>
      </c>
      <c r="AC809" s="97">
        <v>0</v>
      </c>
      <c r="AD809" s="97">
        <v>0</v>
      </c>
      <c r="AE809" s="97">
        <v>0</v>
      </c>
      <c r="AF809" s="97">
        <v>0</v>
      </c>
      <c r="AG809" s="97">
        <v>0</v>
      </c>
      <c r="AH809" s="97">
        <v>0</v>
      </c>
      <c r="AI809" s="97">
        <v>1</v>
      </c>
      <c r="AJ809" s="97">
        <v>1</v>
      </c>
      <c r="AK809" s="97">
        <v>1</v>
      </c>
      <c r="AL809" s="97">
        <v>1</v>
      </c>
      <c r="AM809" s="97">
        <v>1</v>
      </c>
      <c r="AN809" s="96" t="s">
        <v>487</v>
      </c>
      <c r="AO809" s="97">
        <v>0</v>
      </c>
      <c r="AP809" s="31">
        <f>IFERROR(IF(AN809="CIKDITIRO",VLOOKUP(A809,'BR DTG CIKDITIRO'!C:E,3,0),IF(FR_HITUNG_MINMAX!AN809="PESALAKAN",VLOOKUP(FR_HITUNG_MINMAX!A809,'BR DTG ADW'!C:E,3,0),IF(FR_HITUNG_MINMAX!AN809="PACUL",VLOOKUP(FR_HITUNG_MINMAX!A809,'BR DTG PACUL'!C:E,3,0),IF(FR_HITUNG_MINMAX!AN809="TRAYEMAN",VLOOKUP(FR_HITUNG_MINMAX!A809,'BR DTG TRAYEMAN'!C:E,3,0),"?")))),0)</f>
        <v>0</v>
      </c>
      <c r="AQ809" s="31">
        <f>IF(AN809="PACUL",VLOOKUP(A809,'STOK PACUL'!C:H,6,0),IF(FR_HITUNG_MINMAX!AN809="PESALAKAN",VLOOKUP(FR_HITUNG_MINMAX!A809,'STOK PESALAKAN'!C:H,6,0),IF(FR_HITUNG_MINMAX!AN809="CIKDITIRO",VLOOKUP(FR_HITUNG_MINMAX!A809,'STOK CIKDITIRO'!C:H,6,0),IF(FR_HITUNG_MINMAX!AN809="TRAYEMAN",VLOOKUP(FR_HITUNG_MINMAX!A809,'STOK TRAYEMAN'!C:H,6,0),"?"))))</f>
        <v>0</v>
      </c>
      <c r="AR809" s="25">
        <f t="shared" si="40"/>
        <v>0</v>
      </c>
      <c r="AS809" s="25">
        <f t="shared" si="39"/>
        <v>1</v>
      </c>
      <c r="AT809" s="25">
        <f t="shared" si="38"/>
        <v>1</v>
      </c>
    </row>
    <row r="810" spans="1:46" ht="30">
      <c r="A810" s="96" t="s">
        <v>408</v>
      </c>
      <c r="B810" s="96" t="s">
        <v>1208</v>
      </c>
      <c r="C810" s="96" t="s">
        <v>920</v>
      </c>
      <c r="D810" s="96" t="s">
        <v>1377</v>
      </c>
      <c r="E810" s="96" t="s">
        <v>485</v>
      </c>
      <c r="F810" s="97">
        <v>25000</v>
      </c>
      <c r="G810" s="97">
        <v>1</v>
      </c>
      <c r="H810" s="96" t="s">
        <v>30</v>
      </c>
      <c r="I810" s="96" t="s">
        <v>1185</v>
      </c>
      <c r="J810" s="98">
        <v>1</v>
      </c>
      <c r="K810" s="97">
        <v>1</v>
      </c>
      <c r="L810" s="97">
        <v>0</v>
      </c>
      <c r="M810" s="97">
        <v>0</v>
      </c>
      <c r="N810" s="97">
        <v>2</v>
      </c>
      <c r="O810" s="97">
        <v>1</v>
      </c>
      <c r="P810" s="97">
        <v>1</v>
      </c>
      <c r="Q810" s="97">
        <v>1</v>
      </c>
      <c r="R810" s="97">
        <v>3</v>
      </c>
      <c r="S810" s="97">
        <v>0</v>
      </c>
      <c r="T810" s="97">
        <v>2</v>
      </c>
      <c r="U810" s="97">
        <v>1</v>
      </c>
      <c r="V810" s="97">
        <v>2</v>
      </c>
      <c r="W810" s="97">
        <v>0</v>
      </c>
      <c r="X810" s="97">
        <v>3</v>
      </c>
      <c r="Y810" s="97">
        <v>0</v>
      </c>
      <c r="Z810" s="97">
        <v>2</v>
      </c>
      <c r="AA810" s="97">
        <v>3</v>
      </c>
      <c r="AB810" s="97">
        <v>2</v>
      </c>
      <c r="AC810" s="97">
        <v>2</v>
      </c>
      <c r="AD810" s="97">
        <v>4</v>
      </c>
      <c r="AE810" s="97">
        <v>3</v>
      </c>
      <c r="AF810" s="97">
        <v>2</v>
      </c>
      <c r="AG810" s="97">
        <v>1</v>
      </c>
      <c r="AH810" s="97">
        <v>3</v>
      </c>
      <c r="AI810" s="97">
        <v>2</v>
      </c>
      <c r="AJ810" s="97">
        <v>0</v>
      </c>
      <c r="AK810" s="97">
        <v>4</v>
      </c>
      <c r="AL810" s="97">
        <v>3</v>
      </c>
      <c r="AM810" s="97">
        <v>4</v>
      </c>
      <c r="AN810" s="96" t="s">
        <v>487</v>
      </c>
      <c r="AO810" s="97">
        <v>4</v>
      </c>
      <c r="AP810" s="31">
        <f>IFERROR(IF(AN810="CIKDITIRO",VLOOKUP(A810,'BR DTG CIKDITIRO'!C:E,3,0),IF(FR_HITUNG_MINMAX!AN810="PESALAKAN",VLOOKUP(FR_HITUNG_MINMAX!A810,'BR DTG ADW'!C:E,3,0),IF(FR_HITUNG_MINMAX!AN810="PACUL",VLOOKUP(FR_HITUNG_MINMAX!A810,'BR DTG PACUL'!C:E,3,0),IF(FR_HITUNG_MINMAX!AN810="TRAYEMAN",VLOOKUP(FR_HITUNG_MINMAX!A810,'BR DTG TRAYEMAN'!C:E,3,0),"?")))),0)</f>
        <v>0</v>
      </c>
      <c r="AQ810" s="31">
        <f>IF(AN810="PACUL",VLOOKUP(A810,'STOK PACUL'!C:H,6,0),IF(FR_HITUNG_MINMAX!AN810="PESALAKAN",VLOOKUP(FR_HITUNG_MINMAX!A810,'STOK PESALAKAN'!C:H,6,0),IF(FR_HITUNG_MINMAX!AN810="CIKDITIRO",VLOOKUP(FR_HITUNG_MINMAX!A810,'STOK CIKDITIRO'!C:H,6,0),IF(FR_HITUNG_MINMAX!AN810="TRAYEMAN",VLOOKUP(FR_HITUNG_MINMAX!A810,'STOK TRAYEMAN'!C:H,6,0),"?"))))</f>
        <v>4</v>
      </c>
      <c r="AR810" s="25">
        <f t="shared" si="40"/>
        <v>4</v>
      </c>
      <c r="AS810" s="25">
        <f t="shared" si="39"/>
        <v>2</v>
      </c>
      <c r="AT810" s="25">
        <f t="shared" si="38"/>
        <v>3</v>
      </c>
    </row>
    <row r="811" spans="1:46" ht="30">
      <c r="A811" s="96" t="s">
        <v>409</v>
      </c>
      <c r="B811" s="96" t="s">
        <v>1209</v>
      </c>
      <c r="C811" s="96" t="s">
        <v>891</v>
      </c>
      <c r="D811" s="96" t="s">
        <v>1377</v>
      </c>
      <c r="E811" s="96" t="s">
        <v>485</v>
      </c>
      <c r="F811" s="97">
        <v>9500</v>
      </c>
      <c r="G811" s="97">
        <v>1</v>
      </c>
      <c r="H811" s="96" t="s">
        <v>32</v>
      </c>
      <c r="I811" s="96" t="s">
        <v>1185</v>
      </c>
      <c r="J811" s="98">
        <v>1</v>
      </c>
      <c r="K811" s="97">
        <v>1</v>
      </c>
      <c r="L811" s="97">
        <v>1</v>
      </c>
      <c r="M811" s="97">
        <v>4</v>
      </c>
      <c r="N811" s="97">
        <v>1</v>
      </c>
      <c r="O811" s="97">
        <v>2</v>
      </c>
      <c r="P811" s="97">
        <v>1</v>
      </c>
      <c r="Q811" s="97">
        <v>0</v>
      </c>
      <c r="R811" s="97">
        <v>2</v>
      </c>
      <c r="S811" s="97">
        <v>3</v>
      </c>
      <c r="T811" s="97">
        <v>5</v>
      </c>
      <c r="U811" s="97">
        <v>1</v>
      </c>
      <c r="V811" s="97">
        <v>2</v>
      </c>
      <c r="W811" s="97">
        <v>3</v>
      </c>
      <c r="X811" s="97">
        <v>5</v>
      </c>
      <c r="Y811" s="97">
        <v>5</v>
      </c>
      <c r="Z811" s="97">
        <v>5</v>
      </c>
      <c r="AA811" s="97">
        <v>3</v>
      </c>
      <c r="AB811" s="97">
        <v>3</v>
      </c>
      <c r="AC811" s="97">
        <v>1</v>
      </c>
      <c r="AD811" s="97">
        <v>2</v>
      </c>
      <c r="AE811" s="97">
        <v>5</v>
      </c>
      <c r="AF811" s="97">
        <v>8</v>
      </c>
      <c r="AG811" s="97">
        <v>4</v>
      </c>
      <c r="AH811" s="97">
        <v>3</v>
      </c>
      <c r="AI811" s="97">
        <v>5</v>
      </c>
      <c r="AJ811" s="97">
        <v>4</v>
      </c>
      <c r="AK811" s="97">
        <v>8</v>
      </c>
      <c r="AL811" s="97">
        <v>5</v>
      </c>
      <c r="AM811" s="97">
        <v>8</v>
      </c>
      <c r="AN811" s="96" t="s">
        <v>487</v>
      </c>
      <c r="AO811" s="97">
        <v>6</v>
      </c>
      <c r="AP811" s="31">
        <f>IFERROR(IF(AN811="CIKDITIRO",VLOOKUP(A811,'BR DTG CIKDITIRO'!C:E,3,0),IF(FR_HITUNG_MINMAX!AN811="PESALAKAN",VLOOKUP(FR_HITUNG_MINMAX!A811,'BR DTG ADW'!C:E,3,0),IF(FR_HITUNG_MINMAX!AN811="PACUL",VLOOKUP(FR_HITUNG_MINMAX!A811,'BR DTG PACUL'!C:E,3,0),IF(FR_HITUNG_MINMAX!AN811="TRAYEMAN",VLOOKUP(FR_HITUNG_MINMAX!A811,'BR DTG TRAYEMAN'!C:E,3,0),"?")))),0)</f>
        <v>0</v>
      </c>
      <c r="AQ811" s="31">
        <f>IF(AN811="PACUL",VLOOKUP(A811,'STOK PACUL'!C:H,6,0),IF(FR_HITUNG_MINMAX!AN811="PESALAKAN",VLOOKUP(FR_HITUNG_MINMAX!A811,'STOK PESALAKAN'!C:H,6,0),IF(FR_HITUNG_MINMAX!AN811="CIKDITIRO",VLOOKUP(FR_HITUNG_MINMAX!A811,'STOK CIKDITIRO'!C:H,6,0),IF(FR_HITUNG_MINMAX!AN811="TRAYEMAN",VLOOKUP(FR_HITUNG_MINMAX!A811,'STOK TRAYEMAN'!C:H,6,0),"?"))))</f>
        <v>6</v>
      </c>
      <c r="AR811" s="25">
        <f t="shared" si="40"/>
        <v>6</v>
      </c>
      <c r="AS811" s="25">
        <f t="shared" si="39"/>
        <v>3</v>
      </c>
      <c r="AT811" s="25">
        <f t="shared" si="38"/>
        <v>4</v>
      </c>
    </row>
    <row r="812" spans="1:46" ht="30">
      <c r="A812" s="96" t="s">
        <v>410</v>
      </c>
      <c r="B812" s="96" t="s">
        <v>1210</v>
      </c>
      <c r="C812" s="96" t="s">
        <v>891</v>
      </c>
      <c r="D812" s="96" t="s">
        <v>1377</v>
      </c>
      <c r="E812" s="96" t="s">
        <v>486</v>
      </c>
      <c r="F812" s="97">
        <v>5500</v>
      </c>
      <c r="G812" s="97">
        <v>1</v>
      </c>
      <c r="H812" s="96" t="s">
        <v>32</v>
      </c>
      <c r="I812" s="96" t="s">
        <v>1185</v>
      </c>
      <c r="J812" s="98">
        <v>1</v>
      </c>
      <c r="K812" s="97">
        <v>1</v>
      </c>
      <c r="L812" s="97">
        <v>5</v>
      </c>
      <c r="M812" s="97">
        <v>4</v>
      </c>
      <c r="N812" s="97">
        <v>5</v>
      </c>
      <c r="O812" s="97">
        <v>6</v>
      </c>
      <c r="P812" s="97">
        <v>3</v>
      </c>
      <c r="Q812" s="97">
        <v>3</v>
      </c>
      <c r="R812" s="97">
        <v>11</v>
      </c>
      <c r="S812" s="97">
        <v>6</v>
      </c>
      <c r="T812" s="97">
        <v>11</v>
      </c>
      <c r="U812" s="97">
        <v>6</v>
      </c>
      <c r="V812" s="97">
        <v>5</v>
      </c>
      <c r="W812" s="97">
        <v>7</v>
      </c>
      <c r="X812" s="97">
        <v>11</v>
      </c>
      <c r="Y812" s="97">
        <v>9</v>
      </c>
      <c r="Z812" s="97">
        <v>9</v>
      </c>
      <c r="AA812" s="97">
        <v>11</v>
      </c>
      <c r="AB812" s="97">
        <v>9</v>
      </c>
      <c r="AC812" s="97">
        <v>6</v>
      </c>
      <c r="AD812" s="97">
        <v>14</v>
      </c>
      <c r="AE812" s="97">
        <v>17</v>
      </c>
      <c r="AF812" s="97">
        <v>17</v>
      </c>
      <c r="AG812" s="97">
        <v>12</v>
      </c>
      <c r="AH812" s="97">
        <v>11</v>
      </c>
      <c r="AI812" s="97">
        <v>12</v>
      </c>
      <c r="AJ812" s="97">
        <v>12</v>
      </c>
      <c r="AK812" s="97">
        <v>17</v>
      </c>
      <c r="AL812" s="97">
        <v>11</v>
      </c>
      <c r="AM812" s="97">
        <v>17</v>
      </c>
      <c r="AN812" s="96" t="s">
        <v>487</v>
      </c>
      <c r="AO812" s="97">
        <v>25</v>
      </c>
      <c r="AP812" s="31">
        <f>IFERROR(IF(AN812="CIKDITIRO",VLOOKUP(A812,'BR DTG CIKDITIRO'!C:E,3,0),IF(FR_HITUNG_MINMAX!AN812="PESALAKAN",VLOOKUP(FR_HITUNG_MINMAX!A812,'BR DTG ADW'!C:E,3,0),IF(FR_HITUNG_MINMAX!AN812="PACUL",VLOOKUP(FR_HITUNG_MINMAX!A812,'BR DTG PACUL'!C:E,3,0),IF(FR_HITUNG_MINMAX!AN812="TRAYEMAN",VLOOKUP(FR_HITUNG_MINMAX!A812,'BR DTG TRAYEMAN'!C:E,3,0),"?")))),0)</f>
        <v>0</v>
      </c>
      <c r="AQ812" s="31">
        <f>IF(AN812="PACUL",VLOOKUP(A812,'STOK PACUL'!C:H,6,0),IF(FR_HITUNG_MINMAX!AN812="PESALAKAN",VLOOKUP(FR_HITUNG_MINMAX!A812,'STOK PESALAKAN'!C:H,6,0),IF(FR_HITUNG_MINMAX!AN812="CIKDITIRO",VLOOKUP(FR_HITUNG_MINMAX!A812,'STOK CIKDITIRO'!C:H,6,0),IF(FR_HITUNG_MINMAX!AN812="TRAYEMAN",VLOOKUP(FR_HITUNG_MINMAX!A812,'STOK TRAYEMAN'!C:H,6,0),"?"))))</f>
        <v>25</v>
      </c>
      <c r="AR812" s="25">
        <f t="shared" si="40"/>
        <v>25</v>
      </c>
      <c r="AS812" s="25">
        <f t="shared" si="39"/>
        <v>6</v>
      </c>
      <c r="AT812" s="25">
        <f t="shared" si="38"/>
        <v>4</v>
      </c>
    </row>
    <row r="813" spans="1:46" ht="30">
      <c r="A813" s="96" t="s">
        <v>411</v>
      </c>
      <c r="B813" s="96" t="s">
        <v>1211</v>
      </c>
      <c r="C813" s="96" t="s">
        <v>888</v>
      </c>
      <c r="D813" s="96" t="s">
        <v>1381</v>
      </c>
      <c r="E813" s="96" t="s">
        <v>482</v>
      </c>
      <c r="F813" s="97">
        <v>900</v>
      </c>
      <c r="G813" s="97">
        <v>2</v>
      </c>
      <c r="H813" s="96" t="s">
        <v>30</v>
      </c>
      <c r="I813" s="96" t="s">
        <v>1185</v>
      </c>
      <c r="J813" s="98">
        <v>1</v>
      </c>
      <c r="K813" s="97">
        <v>1</v>
      </c>
      <c r="L813" s="97">
        <v>0</v>
      </c>
      <c r="M813" s="97">
        <v>0</v>
      </c>
      <c r="N813" s="97">
        <v>0</v>
      </c>
      <c r="O813" s="97">
        <v>0</v>
      </c>
      <c r="P813" s="97">
        <v>0</v>
      </c>
      <c r="Q813" s="97">
        <v>0</v>
      </c>
      <c r="R813" s="97">
        <v>1</v>
      </c>
      <c r="S813" s="97">
        <v>0</v>
      </c>
      <c r="T813" s="97">
        <v>0</v>
      </c>
      <c r="U813" s="97">
        <v>0</v>
      </c>
      <c r="V813" s="97">
        <v>0</v>
      </c>
      <c r="W813" s="97">
        <v>0</v>
      </c>
      <c r="X813" s="97">
        <v>1</v>
      </c>
      <c r="Y813" s="97">
        <v>0</v>
      </c>
      <c r="Z813" s="97">
        <v>0</v>
      </c>
      <c r="AA813" s="97">
        <v>0</v>
      </c>
      <c r="AB813" s="97">
        <v>0</v>
      </c>
      <c r="AC813" s="97">
        <v>0</v>
      </c>
      <c r="AD813" s="97">
        <v>1</v>
      </c>
      <c r="AE813" s="97">
        <v>1</v>
      </c>
      <c r="AF813" s="97">
        <v>0</v>
      </c>
      <c r="AG813" s="97">
        <v>0</v>
      </c>
      <c r="AH813" s="97">
        <v>0</v>
      </c>
      <c r="AI813" s="97">
        <v>0</v>
      </c>
      <c r="AJ813" s="97">
        <v>0</v>
      </c>
      <c r="AK813" s="97">
        <v>1</v>
      </c>
      <c r="AL813" s="97">
        <v>1</v>
      </c>
      <c r="AM813" s="97">
        <v>2</v>
      </c>
      <c r="AN813" s="96" t="s">
        <v>487</v>
      </c>
      <c r="AO813" s="97">
        <v>5</v>
      </c>
      <c r="AP813" s="31">
        <f>IFERROR(IF(AN813="CIKDITIRO",VLOOKUP(A813,'BR DTG CIKDITIRO'!C:E,3,0),IF(FR_HITUNG_MINMAX!AN813="PESALAKAN",VLOOKUP(FR_HITUNG_MINMAX!A813,'BR DTG ADW'!C:E,3,0),IF(FR_HITUNG_MINMAX!AN813="PACUL",VLOOKUP(FR_HITUNG_MINMAX!A813,'BR DTG PACUL'!C:E,3,0),IF(FR_HITUNG_MINMAX!AN813="TRAYEMAN",VLOOKUP(FR_HITUNG_MINMAX!A813,'BR DTG TRAYEMAN'!C:E,3,0),"?")))),0)</f>
        <v>0</v>
      </c>
      <c r="AQ813" s="31">
        <f>IF(AN813="PACUL",VLOOKUP(A813,'STOK PACUL'!C:H,6,0),IF(FR_HITUNG_MINMAX!AN813="PESALAKAN",VLOOKUP(FR_HITUNG_MINMAX!A813,'STOK PESALAKAN'!C:H,6,0),IF(FR_HITUNG_MINMAX!AN813="CIKDITIRO",VLOOKUP(FR_HITUNG_MINMAX!A813,'STOK CIKDITIRO'!C:H,6,0),IF(FR_HITUNG_MINMAX!AN813="TRAYEMAN",VLOOKUP(FR_HITUNG_MINMAX!A813,'STOK TRAYEMAN'!C:H,6,0),"?"))))</f>
        <v>5</v>
      </c>
      <c r="AR813" s="25">
        <f t="shared" si="40"/>
        <v>5</v>
      </c>
      <c r="AS813" s="25">
        <f t="shared" si="39"/>
        <v>1</v>
      </c>
      <c r="AT813" s="25">
        <f t="shared" si="38"/>
        <v>3</v>
      </c>
    </row>
    <row r="814" spans="1:46" ht="30">
      <c r="A814" s="96" t="s">
        <v>412</v>
      </c>
      <c r="B814" s="96" t="s">
        <v>1212</v>
      </c>
      <c r="C814" s="96" t="s">
        <v>888</v>
      </c>
      <c r="D814" s="96" t="s">
        <v>1381</v>
      </c>
      <c r="E814" s="96" t="s">
        <v>482</v>
      </c>
      <c r="F814" s="97">
        <v>400</v>
      </c>
      <c r="G814" s="97">
        <v>10</v>
      </c>
      <c r="H814" s="96" t="s">
        <v>30</v>
      </c>
      <c r="I814" s="96" t="s">
        <v>1185</v>
      </c>
      <c r="J814" s="98">
        <v>1</v>
      </c>
      <c r="K814" s="97">
        <v>1</v>
      </c>
      <c r="L814" s="97">
        <v>0</v>
      </c>
      <c r="M814" s="97">
        <v>0</v>
      </c>
      <c r="N814" s="97">
        <v>0</v>
      </c>
      <c r="O814" s="97">
        <v>0</v>
      </c>
      <c r="P814" s="97">
        <v>0</v>
      </c>
      <c r="Q814" s="97">
        <v>0</v>
      </c>
      <c r="R814" s="97">
        <v>2</v>
      </c>
      <c r="S814" s="97">
        <v>0</v>
      </c>
      <c r="T814" s="97">
        <v>0</v>
      </c>
      <c r="U814" s="97">
        <v>0</v>
      </c>
      <c r="V814" s="97">
        <v>2</v>
      </c>
      <c r="W814" s="97">
        <v>0</v>
      </c>
      <c r="X814" s="97">
        <v>2</v>
      </c>
      <c r="Y814" s="97">
        <v>0</v>
      </c>
      <c r="Z814" s="97">
        <v>0</v>
      </c>
      <c r="AA814" s="97">
        <v>0</v>
      </c>
      <c r="AB814" s="97">
        <v>0</v>
      </c>
      <c r="AC814" s="97">
        <v>0</v>
      </c>
      <c r="AD814" s="97">
        <v>2</v>
      </c>
      <c r="AE814" s="97">
        <v>2</v>
      </c>
      <c r="AF814" s="97">
        <v>0</v>
      </c>
      <c r="AG814" s="97">
        <v>0</v>
      </c>
      <c r="AH814" s="97">
        <v>2</v>
      </c>
      <c r="AI814" s="97">
        <v>2</v>
      </c>
      <c r="AJ814" s="97">
        <v>0</v>
      </c>
      <c r="AK814" s="97">
        <v>2</v>
      </c>
      <c r="AL814" s="97">
        <v>2</v>
      </c>
      <c r="AM814" s="97">
        <v>2</v>
      </c>
      <c r="AN814" s="96" t="s">
        <v>487</v>
      </c>
      <c r="AO814" s="97">
        <v>22</v>
      </c>
      <c r="AP814" s="31">
        <f>IFERROR(IF(AN814="CIKDITIRO",VLOOKUP(A814,'BR DTG CIKDITIRO'!C:E,3,0),IF(FR_HITUNG_MINMAX!AN814="PESALAKAN",VLOOKUP(FR_HITUNG_MINMAX!A814,'BR DTG ADW'!C:E,3,0),IF(FR_HITUNG_MINMAX!AN814="PACUL",VLOOKUP(FR_HITUNG_MINMAX!A814,'BR DTG PACUL'!C:E,3,0),IF(FR_HITUNG_MINMAX!AN814="TRAYEMAN",VLOOKUP(FR_HITUNG_MINMAX!A814,'BR DTG TRAYEMAN'!C:E,3,0),"?")))),0)</f>
        <v>0</v>
      </c>
      <c r="AQ814" s="31">
        <f>IF(AN814="PACUL",VLOOKUP(A814,'STOK PACUL'!C:H,6,0),IF(FR_HITUNG_MINMAX!AN814="PESALAKAN",VLOOKUP(FR_HITUNG_MINMAX!A814,'STOK PESALAKAN'!C:H,6,0),IF(FR_HITUNG_MINMAX!AN814="CIKDITIRO",VLOOKUP(FR_HITUNG_MINMAX!A814,'STOK CIKDITIRO'!C:H,6,0),IF(FR_HITUNG_MINMAX!AN814="TRAYEMAN",VLOOKUP(FR_HITUNG_MINMAX!A814,'STOK TRAYEMAN'!C:H,6,0),"?"))))</f>
        <v>22</v>
      </c>
      <c r="AR814" s="25">
        <f t="shared" si="40"/>
        <v>22</v>
      </c>
      <c r="AS814" s="25">
        <f t="shared" si="39"/>
        <v>1</v>
      </c>
      <c r="AT814" s="25">
        <f t="shared" si="38"/>
        <v>4</v>
      </c>
    </row>
    <row r="815" spans="1:46" ht="30">
      <c r="A815" s="96" t="s">
        <v>1663</v>
      </c>
      <c r="B815" s="96" t="s">
        <v>1664</v>
      </c>
      <c r="C815" s="96" t="s">
        <v>876</v>
      </c>
      <c r="D815" s="96" t="s">
        <v>1377</v>
      </c>
      <c r="E815" s="96" t="s">
        <v>482</v>
      </c>
      <c r="F815" s="97">
        <v>12300</v>
      </c>
      <c r="G815" s="97">
        <v>1</v>
      </c>
      <c r="H815" s="96" t="s">
        <v>30</v>
      </c>
      <c r="I815" s="96" t="s">
        <v>1185</v>
      </c>
      <c r="J815" s="98">
        <v>1</v>
      </c>
      <c r="K815" s="97">
        <v>1</v>
      </c>
      <c r="L815" s="97">
        <v>0</v>
      </c>
      <c r="M815" s="97">
        <v>1</v>
      </c>
      <c r="N815" s="97">
        <v>0</v>
      </c>
      <c r="O815" s="97">
        <v>0</v>
      </c>
      <c r="P815" s="97">
        <v>0</v>
      </c>
      <c r="Q815" s="97">
        <v>0</v>
      </c>
      <c r="R815" s="97">
        <v>0</v>
      </c>
      <c r="S815" s="97">
        <v>0</v>
      </c>
      <c r="T815" s="97">
        <v>0</v>
      </c>
      <c r="U815" s="97">
        <v>0</v>
      </c>
      <c r="V815" s="97">
        <v>0</v>
      </c>
      <c r="W815" s="97">
        <v>0</v>
      </c>
      <c r="X815" s="97">
        <v>1</v>
      </c>
      <c r="Y815" s="97">
        <v>1</v>
      </c>
      <c r="Z815" s="97">
        <v>1</v>
      </c>
      <c r="AA815" s="97">
        <v>0</v>
      </c>
      <c r="AB815" s="97">
        <v>0</v>
      </c>
      <c r="AC815" s="97">
        <v>0</v>
      </c>
      <c r="AD815" s="97">
        <v>0</v>
      </c>
      <c r="AE815" s="97">
        <v>0</v>
      </c>
      <c r="AF815" s="97">
        <v>0</v>
      </c>
      <c r="AG815" s="97">
        <v>0</v>
      </c>
      <c r="AH815" s="97">
        <v>0</v>
      </c>
      <c r="AI815" s="97">
        <v>0</v>
      </c>
      <c r="AJ815" s="97">
        <v>0</v>
      </c>
      <c r="AK815" s="97">
        <v>1</v>
      </c>
      <c r="AL815" s="97">
        <v>0</v>
      </c>
      <c r="AM815" s="97">
        <v>0</v>
      </c>
      <c r="AN815" s="96" t="s">
        <v>487</v>
      </c>
      <c r="AO815" s="97">
        <v>0</v>
      </c>
      <c r="AP815" s="31">
        <f>IFERROR(IF(AN815="CIKDITIRO",VLOOKUP(A815,'BR DTG CIKDITIRO'!C:E,3,0),IF(FR_HITUNG_MINMAX!AN815="PESALAKAN",VLOOKUP(FR_HITUNG_MINMAX!A815,'BR DTG ADW'!C:E,3,0),IF(FR_HITUNG_MINMAX!AN815="PACUL",VLOOKUP(FR_HITUNG_MINMAX!A815,'BR DTG PACUL'!C:E,3,0),IF(FR_HITUNG_MINMAX!AN815="TRAYEMAN",VLOOKUP(FR_HITUNG_MINMAX!A815,'BR DTG TRAYEMAN'!C:E,3,0),"?")))),0)</f>
        <v>0</v>
      </c>
      <c r="AQ815" s="31">
        <f>IF(AN815="PACUL",VLOOKUP(A815,'STOK PACUL'!C:H,6,0),IF(FR_HITUNG_MINMAX!AN815="PESALAKAN",VLOOKUP(FR_HITUNG_MINMAX!A815,'STOK PESALAKAN'!C:H,6,0),IF(FR_HITUNG_MINMAX!AN815="CIKDITIRO",VLOOKUP(FR_HITUNG_MINMAX!A815,'STOK CIKDITIRO'!C:H,6,0),IF(FR_HITUNG_MINMAX!AN815="TRAYEMAN",VLOOKUP(FR_HITUNG_MINMAX!A815,'STOK TRAYEMAN'!C:H,6,0),"?"))))</f>
        <v>0</v>
      </c>
      <c r="AR815" s="25">
        <f t="shared" si="40"/>
        <v>0</v>
      </c>
      <c r="AS815" s="25">
        <f t="shared" si="39"/>
        <v>0</v>
      </c>
      <c r="AT815" s="25">
        <f t="shared" si="38"/>
        <v>1</v>
      </c>
    </row>
    <row r="816" spans="1:46" ht="30">
      <c r="A816" s="96" t="s">
        <v>2052</v>
      </c>
      <c r="B816" s="96" t="s">
        <v>2053</v>
      </c>
      <c r="C816" s="96" t="s">
        <v>877</v>
      </c>
      <c r="D816" s="96" t="s">
        <v>876</v>
      </c>
      <c r="E816" s="96" t="s">
        <v>482</v>
      </c>
      <c r="F816" s="97">
        <v>12000</v>
      </c>
      <c r="G816" s="97">
        <v>1</v>
      </c>
      <c r="H816" s="96" t="s">
        <v>109</v>
      </c>
      <c r="I816" s="96" t="s">
        <v>1185</v>
      </c>
      <c r="J816" s="98">
        <v>1</v>
      </c>
      <c r="K816" s="97">
        <v>1</v>
      </c>
      <c r="L816" s="97">
        <v>0</v>
      </c>
      <c r="M816" s="97">
        <v>0</v>
      </c>
      <c r="N816" s="97">
        <v>0</v>
      </c>
      <c r="O816" s="97">
        <v>0</v>
      </c>
      <c r="P816" s="97">
        <v>0</v>
      </c>
      <c r="Q816" s="97">
        <v>0</v>
      </c>
      <c r="R816" s="97">
        <v>0</v>
      </c>
      <c r="S816" s="97">
        <v>1</v>
      </c>
      <c r="T816" s="97">
        <v>0</v>
      </c>
      <c r="U816" s="97">
        <v>0</v>
      </c>
      <c r="V816" s="97">
        <v>0</v>
      </c>
      <c r="W816" s="97">
        <v>0</v>
      </c>
      <c r="X816" s="97">
        <v>1</v>
      </c>
      <c r="Y816" s="97">
        <v>0</v>
      </c>
      <c r="Z816" s="97">
        <v>0</v>
      </c>
      <c r="AA816" s="97">
        <v>0</v>
      </c>
      <c r="AB816" s="97">
        <v>0</v>
      </c>
      <c r="AC816" s="97">
        <v>0</v>
      </c>
      <c r="AD816" s="97">
        <v>0</v>
      </c>
      <c r="AE816" s="97">
        <v>1</v>
      </c>
      <c r="AF816" s="97">
        <v>1</v>
      </c>
      <c r="AG816" s="97">
        <v>1</v>
      </c>
      <c r="AH816" s="97">
        <v>0</v>
      </c>
      <c r="AI816" s="97">
        <v>0</v>
      </c>
      <c r="AJ816" s="97">
        <v>0</v>
      </c>
      <c r="AK816" s="97">
        <v>1</v>
      </c>
      <c r="AL816" s="97">
        <v>1</v>
      </c>
      <c r="AM816" s="97">
        <v>2</v>
      </c>
      <c r="AN816" s="96" t="s">
        <v>487</v>
      </c>
      <c r="AO816" s="97">
        <v>0</v>
      </c>
      <c r="AP816" s="31">
        <f>IFERROR(IF(AN816="CIKDITIRO",VLOOKUP(A816,'BR DTG CIKDITIRO'!C:E,3,0),IF(FR_HITUNG_MINMAX!AN816="PESALAKAN",VLOOKUP(FR_HITUNG_MINMAX!A816,'BR DTG ADW'!C:E,3,0),IF(FR_HITUNG_MINMAX!AN816="PACUL",VLOOKUP(FR_HITUNG_MINMAX!A816,'BR DTG PACUL'!C:E,3,0),IF(FR_HITUNG_MINMAX!AN816="TRAYEMAN",VLOOKUP(FR_HITUNG_MINMAX!A816,'BR DTG TRAYEMAN'!C:E,3,0),"?")))),0)</f>
        <v>0</v>
      </c>
      <c r="AQ816" s="31">
        <f>IF(AN816="PACUL",VLOOKUP(A816,'STOK PACUL'!C:H,6,0),IF(FR_HITUNG_MINMAX!AN816="PESALAKAN",VLOOKUP(FR_HITUNG_MINMAX!A816,'STOK PESALAKAN'!C:H,6,0),IF(FR_HITUNG_MINMAX!AN816="CIKDITIRO",VLOOKUP(FR_HITUNG_MINMAX!A816,'STOK CIKDITIRO'!C:H,6,0),IF(FR_HITUNG_MINMAX!AN816="TRAYEMAN",VLOOKUP(FR_HITUNG_MINMAX!A816,'STOK TRAYEMAN'!C:H,6,0),"?"))))</f>
        <v>0</v>
      </c>
      <c r="AR816" s="25">
        <f t="shared" si="40"/>
        <v>0</v>
      </c>
      <c r="AS816" s="25">
        <f t="shared" si="39"/>
        <v>1</v>
      </c>
      <c r="AT816" s="25">
        <f t="shared" si="38"/>
        <v>1</v>
      </c>
    </row>
    <row r="817" spans="1:46" ht="30">
      <c r="A817" s="96" t="s">
        <v>414</v>
      </c>
      <c r="B817" s="96" t="s">
        <v>1214</v>
      </c>
      <c r="C817" s="96" t="s">
        <v>877</v>
      </c>
      <c r="D817" s="96" t="s">
        <v>1377</v>
      </c>
      <c r="E817" s="96" t="s">
        <v>482</v>
      </c>
      <c r="F817" s="97">
        <v>12000</v>
      </c>
      <c r="G817" s="97">
        <v>1</v>
      </c>
      <c r="H817" s="96" t="s">
        <v>30</v>
      </c>
      <c r="I817" s="96" t="s">
        <v>1185</v>
      </c>
      <c r="J817" s="98" t="s">
        <v>1366</v>
      </c>
      <c r="K817" s="97">
        <v>1</v>
      </c>
      <c r="L817" s="97">
        <v>0</v>
      </c>
      <c r="M817" s="97">
        <v>0</v>
      </c>
      <c r="N817" s="97">
        <v>0</v>
      </c>
      <c r="O817" s="97">
        <v>0</v>
      </c>
      <c r="P817" s="97">
        <v>1</v>
      </c>
      <c r="Q817" s="97">
        <v>0</v>
      </c>
      <c r="R817" s="97">
        <v>0</v>
      </c>
      <c r="S817" s="97">
        <v>0</v>
      </c>
      <c r="T817" s="97">
        <v>0</v>
      </c>
      <c r="U817" s="97">
        <v>1</v>
      </c>
      <c r="V817" s="97">
        <v>0</v>
      </c>
      <c r="W817" s="97">
        <v>0</v>
      </c>
      <c r="X817" s="97">
        <v>1</v>
      </c>
      <c r="Y817" s="97">
        <v>0</v>
      </c>
      <c r="Z817" s="97">
        <v>0</v>
      </c>
      <c r="AA817" s="97">
        <v>0</v>
      </c>
      <c r="AB817" s="97">
        <v>1</v>
      </c>
      <c r="AC817" s="97">
        <v>1</v>
      </c>
      <c r="AD817" s="97">
        <v>0</v>
      </c>
      <c r="AE817" s="97">
        <v>0</v>
      </c>
      <c r="AF817" s="97">
        <v>0</v>
      </c>
      <c r="AG817" s="97">
        <v>1</v>
      </c>
      <c r="AH817" s="97">
        <v>1</v>
      </c>
      <c r="AI817" s="97">
        <v>0</v>
      </c>
      <c r="AJ817" s="97">
        <v>0</v>
      </c>
      <c r="AK817" s="97">
        <v>1</v>
      </c>
      <c r="AL817" s="97">
        <v>1</v>
      </c>
      <c r="AM817" s="97">
        <v>2</v>
      </c>
      <c r="AN817" s="96" t="s">
        <v>487</v>
      </c>
      <c r="AO817" s="97">
        <v>2</v>
      </c>
      <c r="AP817" s="31">
        <f>IFERROR(IF(AN817="CIKDITIRO",VLOOKUP(A817,'BR DTG CIKDITIRO'!C:E,3,0),IF(FR_HITUNG_MINMAX!AN817="PESALAKAN",VLOOKUP(FR_HITUNG_MINMAX!A817,'BR DTG ADW'!C:E,3,0),IF(FR_HITUNG_MINMAX!AN817="PACUL",VLOOKUP(FR_HITUNG_MINMAX!A817,'BR DTG PACUL'!C:E,3,0),IF(FR_HITUNG_MINMAX!AN817="TRAYEMAN",VLOOKUP(FR_HITUNG_MINMAX!A817,'BR DTG TRAYEMAN'!C:E,3,0),"?")))),0)</f>
        <v>0</v>
      </c>
      <c r="AQ817" s="31">
        <f>IF(AN817="PACUL",VLOOKUP(A817,'STOK PACUL'!C:H,6,0),IF(FR_HITUNG_MINMAX!AN817="PESALAKAN",VLOOKUP(FR_HITUNG_MINMAX!A817,'STOK PESALAKAN'!C:H,6,0),IF(FR_HITUNG_MINMAX!AN817="CIKDITIRO",VLOOKUP(FR_HITUNG_MINMAX!A817,'STOK CIKDITIRO'!C:H,6,0),IF(FR_HITUNG_MINMAX!AN817="TRAYEMAN",VLOOKUP(FR_HITUNG_MINMAX!A817,'STOK TRAYEMAN'!C:H,6,0),"?"))))</f>
        <v>2</v>
      </c>
      <c r="AR817" s="25">
        <f t="shared" si="40"/>
        <v>2</v>
      </c>
      <c r="AS817" s="25">
        <f t="shared" si="39"/>
        <v>1</v>
      </c>
      <c r="AT817" s="25">
        <f t="shared" si="38"/>
        <v>2</v>
      </c>
    </row>
    <row r="818" spans="1:46" ht="30">
      <c r="A818" s="96" t="s">
        <v>1466</v>
      </c>
      <c r="B818" s="96" t="s">
        <v>1467</v>
      </c>
      <c r="C818" s="96" t="s">
        <v>881</v>
      </c>
      <c r="D818" s="96" t="s">
        <v>1377</v>
      </c>
      <c r="E818" s="96" t="s">
        <v>482</v>
      </c>
      <c r="F818" s="97">
        <v>2500</v>
      </c>
      <c r="G818" s="97">
        <v>1</v>
      </c>
      <c r="H818" s="96" t="s">
        <v>30</v>
      </c>
      <c r="I818" s="96" t="s">
        <v>1185</v>
      </c>
      <c r="J818" s="98">
        <v>1</v>
      </c>
      <c r="K818" s="97">
        <v>1</v>
      </c>
      <c r="L818" s="97">
        <v>1</v>
      </c>
      <c r="M818" s="97">
        <v>0</v>
      </c>
      <c r="N818" s="97">
        <v>0</v>
      </c>
      <c r="O818" s="97">
        <v>0</v>
      </c>
      <c r="P818" s="97">
        <v>0</v>
      </c>
      <c r="Q818" s="97">
        <v>0</v>
      </c>
      <c r="R818" s="97">
        <v>0</v>
      </c>
      <c r="S818" s="97">
        <v>0</v>
      </c>
      <c r="T818" s="97">
        <v>0</v>
      </c>
      <c r="U818" s="97">
        <v>0</v>
      </c>
      <c r="V818" s="97">
        <v>0</v>
      </c>
      <c r="W818" s="97">
        <v>0</v>
      </c>
      <c r="X818" s="97">
        <v>1</v>
      </c>
      <c r="Y818" s="97">
        <v>1</v>
      </c>
      <c r="Z818" s="97">
        <v>0</v>
      </c>
      <c r="AA818" s="97">
        <v>0</v>
      </c>
      <c r="AB818" s="97">
        <v>0</v>
      </c>
      <c r="AC818" s="97">
        <v>0</v>
      </c>
      <c r="AD818" s="97">
        <v>0</v>
      </c>
      <c r="AE818" s="97">
        <v>0</v>
      </c>
      <c r="AF818" s="97">
        <v>0</v>
      </c>
      <c r="AG818" s="97">
        <v>0</v>
      </c>
      <c r="AH818" s="97">
        <v>0</v>
      </c>
      <c r="AI818" s="97">
        <v>0</v>
      </c>
      <c r="AJ818" s="97">
        <v>1</v>
      </c>
      <c r="AK818" s="97">
        <v>1</v>
      </c>
      <c r="AL818" s="97">
        <v>1</v>
      </c>
      <c r="AM818" s="97">
        <v>2</v>
      </c>
      <c r="AN818" s="96" t="s">
        <v>487</v>
      </c>
      <c r="AO818" s="97">
        <v>2</v>
      </c>
      <c r="AP818" s="31">
        <f>IFERROR(IF(AN818="CIKDITIRO",VLOOKUP(A818,'BR DTG CIKDITIRO'!C:E,3,0),IF(FR_HITUNG_MINMAX!AN818="PESALAKAN",VLOOKUP(FR_HITUNG_MINMAX!A818,'BR DTG ADW'!C:E,3,0),IF(FR_HITUNG_MINMAX!AN818="PACUL",VLOOKUP(FR_HITUNG_MINMAX!A818,'BR DTG PACUL'!C:E,3,0),IF(FR_HITUNG_MINMAX!AN818="TRAYEMAN",VLOOKUP(FR_HITUNG_MINMAX!A818,'BR DTG TRAYEMAN'!C:E,3,0),"?")))),0)</f>
        <v>0</v>
      </c>
      <c r="AQ818" s="31">
        <f>IF(AN818="PACUL",VLOOKUP(A818,'STOK PACUL'!C:H,6,0),IF(FR_HITUNG_MINMAX!AN818="PESALAKAN",VLOOKUP(FR_HITUNG_MINMAX!A818,'STOK PESALAKAN'!C:H,6,0),IF(FR_HITUNG_MINMAX!AN818="CIKDITIRO",VLOOKUP(FR_HITUNG_MINMAX!A818,'STOK CIKDITIRO'!C:H,6,0),IF(FR_HITUNG_MINMAX!AN818="TRAYEMAN",VLOOKUP(FR_HITUNG_MINMAX!A818,'STOK TRAYEMAN'!C:H,6,0),"?"))))</f>
        <v>2</v>
      </c>
      <c r="AR818" s="25">
        <f t="shared" si="40"/>
        <v>2</v>
      </c>
      <c r="AS818" s="25">
        <f t="shared" si="39"/>
        <v>1</v>
      </c>
      <c r="AT818" s="25">
        <f t="shared" si="38"/>
        <v>2</v>
      </c>
    </row>
    <row r="819" spans="1:46" ht="30">
      <c r="A819" s="96" t="s">
        <v>1468</v>
      </c>
      <c r="B819" s="96" t="s">
        <v>1469</v>
      </c>
      <c r="C819" s="96" t="s">
        <v>884</v>
      </c>
      <c r="D819" s="96" t="s">
        <v>1377</v>
      </c>
      <c r="E819" s="96" t="s">
        <v>482</v>
      </c>
      <c r="F819" s="97">
        <v>28000</v>
      </c>
      <c r="G819" s="97">
        <v>1</v>
      </c>
      <c r="H819" s="96" t="s">
        <v>30</v>
      </c>
      <c r="I819" s="96" t="s">
        <v>1185</v>
      </c>
      <c r="J819" s="98">
        <v>1</v>
      </c>
      <c r="K819" s="97">
        <v>1</v>
      </c>
      <c r="L819" s="97">
        <v>0</v>
      </c>
      <c r="M819" s="97">
        <v>0</v>
      </c>
      <c r="N819" s="97">
        <v>0</v>
      </c>
      <c r="O819" s="97">
        <v>0</v>
      </c>
      <c r="P819" s="97">
        <v>0</v>
      </c>
      <c r="Q819" s="97">
        <v>0</v>
      </c>
      <c r="R819" s="97">
        <v>0</v>
      </c>
      <c r="S819" s="97">
        <v>1</v>
      </c>
      <c r="T819" s="97">
        <v>1</v>
      </c>
      <c r="U819" s="97">
        <v>0</v>
      </c>
      <c r="V819" s="97">
        <v>0</v>
      </c>
      <c r="W819" s="97">
        <v>0</v>
      </c>
      <c r="X819" s="97">
        <v>1</v>
      </c>
      <c r="Y819" s="97">
        <v>0</v>
      </c>
      <c r="Z819" s="97">
        <v>0</v>
      </c>
      <c r="AA819" s="97">
        <v>0</v>
      </c>
      <c r="AB819" s="97">
        <v>0</v>
      </c>
      <c r="AC819" s="97">
        <v>0</v>
      </c>
      <c r="AD819" s="97">
        <v>0</v>
      </c>
      <c r="AE819" s="97">
        <v>1</v>
      </c>
      <c r="AF819" s="97">
        <v>2</v>
      </c>
      <c r="AG819" s="97">
        <v>1</v>
      </c>
      <c r="AH819" s="97">
        <v>0</v>
      </c>
      <c r="AI819" s="97">
        <v>0</v>
      </c>
      <c r="AJ819" s="97">
        <v>0</v>
      </c>
      <c r="AK819" s="97">
        <v>2</v>
      </c>
      <c r="AL819" s="97">
        <v>1</v>
      </c>
      <c r="AM819" s="97">
        <v>2</v>
      </c>
      <c r="AN819" s="96" t="s">
        <v>487</v>
      </c>
      <c r="AO819" s="97">
        <v>1</v>
      </c>
      <c r="AP819" s="31">
        <f>IFERROR(IF(AN819="CIKDITIRO",VLOOKUP(A819,'BR DTG CIKDITIRO'!C:E,3,0),IF(FR_HITUNG_MINMAX!AN819="PESALAKAN",VLOOKUP(FR_HITUNG_MINMAX!A819,'BR DTG ADW'!C:E,3,0),IF(FR_HITUNG_MINMAX!AN819="PACUL",VLOOKUP(FR_HITUNG_MINMAX!A819,'BR DTG PACUL'!C:E,3,0),IF(FR_HITUNG_MINMAX!AN819="TRAYEMAN",VLOOKUP(FR_HITUNG_MINMAX!A819,'BR DTG TRAYEMAN'!C:E,3,0),"?")))),0)</f>
        <v>0</v>
      </c>
      <c r="AQ819" s="31">
        <f>IF(AN819="PACUL",VLOOKUP(A819,'STOK PACUL'!C:H,6,0),IF(FR_HITUNG_MINMAX!AN819="PESALAKAN",VLOOKUP(FR_HITUNG_MINMAX!A819,'STOK PESALAKAN'!C:H,6,0),IF(FR_HITUNG_MINMAX!AN819="CIKDITIRO",VLOOKUP(FR_HITUNG_MINMAX!A819,'STOK CIKDITIRO'!C:H,6,0),IF(FR_HITUNG_MINMAX!AN819="TRAYEMAN",VLOOKUP(FR_HITUNG_MINMAX!A819,'STOK TRAYEMAN'!C:H,6,0),"?"))))</f>
        <v>1</v>
      </c>
      <c r="AR819" s="25">
        <f t="shared" si="40"/>
        <v>1</v>
      </c>
      <c r="AS819" s="25">
        <f t="shared" si="39"/>
        <v>1</v>
      </c>
      <c r="AT819" s="25">
        <f t="shared" si="38"/>
        <v>3</v>
      </c>
    </row>
    <row r="820" spans="1:46" ht="30">
      <c r="A820" s="96" t="s">
        <v>416</v>
      </c>
      <c r="B820" s="96" t="s">
        <v>1215</v>
      </c>
      <c r="C820" s="96" t="s">
        <v>884</v>
      </c>
      <c r="D820" s="96" t="s">
        <v>1377</v>
      </c>
      <c r="E820" s="96" t="s">
        <v>482</v>
      </c>
      <c r="F820" s="97">
        <v>12500</v>
      </c>
      <c r="G820" s="97">
        <v>1</v>
      </c>
      <c r="H820" s="96" t="s">
        <v>32</v>
      </c>
      <c r="I820" s="96" t="s">
        <v>1185</v>
      </c>
      <c r="J820" s="98">
        <v>1</v>
      </c>
      <c r="K820" s="97">
        <v>1</v>
      </c>
      <c r="L820" s="97">
        <v>0</v>
      </c>
      <c r="M820" s="97">
        <v>0</v>
      </c>
      <c r="N820" s="97">
        <v>0</v>
      </c>
      <c r="O820" s="97">
        <v>0</v>
      </c>
      <c r="P820" s="97">
        <v>0</v>
      </c>
      <c r="Q820" s="97">
        <v>0</v>
      </c>
      <c r="R820" s="97">
        <v>1</v>
      </c>
      <c r="S820" s="97">
        <v>0</v>
      </c>
      <c r="T820" s="97">
        <v>0</v>
      </c>
      <c r="U820" s="97">
        <v>0</v>
      </c>
      <c r="V820" s="97">
        <v>1</v>
      </c>
      <c r="W820" s="97">
        <v>1</v>
      </c>
      <c r="X820" s="97">
        <v>1</v>
      </c>
      <c r="Y820" s="97">
        <v>0</v>
      </c>
      <c r="Z820" s="97">
        <v>0</v>
      </c>
      <c r="AA820" s="97">
        <v>0</v>
      </c>
      <c r="AB820" s="97">
        <v>0</v>
      </c>
      <c r="AC820" s="97">
        <v>0</v>
      </c>
      <c r="AD820" s="97">
        <v>1</v>
      </c>
      <c r="AE820" s="97">
        <v>1</v>
      </c>
      <c r="AF820" s="97">
        <v>0</v>
      </c>
      <c r="AG820" s="97">
        <v>0</v>
      </c>
      <c r="AH820" s="97">
        <v>1</v>
      </c>
      <c r="AI820" s="97">
        <v>2</v>
      </c>
      <c r="AJ820" s="97">
        <v>1</v>
      </c>
      <c r="AK820" s="97">
        <v>2</v>
      </c>
      <c r="AL820" s="97">
        <v>1</v>
      </c>
      <c r="AM820" s="97">
        <v>2</v>
      </c>
      <c r="AN820" s="96" t="s">
        <v>487</v>
      </c>
      <c r="AO820" s="97">
        <v>4</v>
      </c>
      <c r="AP820" s="31">
        <f>IFERROR(IF(AN820="CIKDITIRO",VLOOKUP(A820,'BR DTG CIKDITIRO'!C:E,3,0),IF(FR_HITUNG_MINMAX!AN820="PESALAKAN",VLOOKUP(FR_HITUNG_MINMAX!A820,'BR DTG ADW'!C:E,3,0),IF(FR_HITUNG_MINMAX!AN820="PACUL",VLOOKUP(FR_HITUNG_MINMAX!A820,'BR DTG PACUL'!C:E,3,0),IF(FR_HITUNG_MINMAX!AN820="TRAYEMAN",VLOOKUP(FR_HITUNG_MINMAX!A820,'BR DTG TRAYEMAN'!C:E,3,0),"?")))),0)</f>
        <v>0</v>
      </c>
      <c r="AQ820" s="31">
        <f>IF(AN820="PACUL",VLOOKUP(A820,'STOK PACUL'!C:H,6,0),IF(FR_HITUNG_MINMAX!AN820="PESALAKAN",VLOOKUP(FR_HITUNG_MINMAX!A820,'STOK PESALAKAN'!C:H,6,0),IF(FR_HITUNG_MINMAX!AN820="CIKDITIRO",VLOOKUP(FR_HITUNG_MINMAX!A820,'STOK CIKDITIRO'!C:H,6,0),IF(FR_HITUNG_MINMAX!AN820="TRAYEMAN",VLOOKUP(FR_HITUNG_MINMAX!A820,'STOK TRAYEMAN'!C:H,6,0),"?"))))</f>
        <v>4</v>
      </c>
      <c r="AR820" s="25">
        <f t="shared" si="40"/>
        <v>4</v>
      </c>
      <c r="AS820" s="25">
        <f t="shared" si="39"/>
        <v>1</v>
      </c>
      <c r="AT820" s="25">
        <f t="shared" si="38"/>
        <v>4</v>
      </c>
    </row>
    <row r="821" spans="1:46" ht="30">
      <c r="A821" s="96" t="s">
        <v>417</v>
      </c>
      <c r="B821" s="96" t="s">
        <v>1216</v>
      </c>
      <c r="C821" s="96" t="s">
        <v>898</v>
      </c>
      <c r="D821" s="96" t="s">
        <v>1377</v>
      </c>
      <c r="E821" s="96" t="s">
        <v>485</v>
      </c>
      <c r="F821" s="97">
        <v>5000</v>
      </c>
      <c r="G821" s="97">
        <v>1</v>
      </c>
      <c r="H821" s="96" t="s">
        <v>30</v>
      </c>
      <c r="I821" s="96" t="s">
        <v>1185</v>
      </c>
      <c r="J821" s="98">
        <v>1</v>
      </c>
      <c r="K821" s="97">
        <v>1</v>
      </c>
      <c r="L821" s="97">
        <v>0</v>
      </c>
      <c r="M821" s="97">
        <v>0</v>
      </c>
      <c r="N821" s="97">
        <v>0</v>
      </c>
      <c r="O821" s="97">
        <v>2</v>
      </c>
      <c r="P821" s="97">
        <v>3</v>
      </c>
      <c r="Q821" s="97">
        <v>1</v>
      </c>
      <c r="R821" s="97">
        <v>3</v>
      </c>
      <c r="S821" s="97">
        <v>0</v>
      </c>
      <c r="T821" s="97">
        <v>3</v>
      </c>
      <c r="U821" s="97">
        <v>6</v>
      </c>
      <c r="V821" s="97">
        <v>3</v>
      </c>
      <c r="W821" s="97">
        <v>1</v>
      </c>
      <c r="X821" s="97">
        <v>6</v>
      </c>
      <c r="Y821" s="97">
        <v>0</v>
      </c>
      <c r="Z821" s="97">
        <v>0</v>
      </c>
      <c r="AA821" s="97">
        <v>2</v>
      </c>
      <c r="AB821" s="97">
        <v>5</v>
      </c>
      <c r="AC821" s="97">
        <v>4</v>
      </c>
      <c r="AD821" s="97">
        <v>4</v>
      </c>
      <c r="AE821" s="97">
        <v>3</v>
      </c>
      <c r="AF821" s="97">
        <v>3</v>
      </c>
      <c r="AG821" s="97">
        <v>6</v>
      </c>
      <c r="AH821" s="97">
        <v>9</v>
      </c>
      <c r="AI821" s="97">
        <v>4</v>
      </c>
      <c r="AJ821" s="97">
        <v>1</v>
      </c>
      <c r="AK821" s="97">
        <v>9</v>
      </c>
      <c r="AL821" s="97">
        <v>6</v>
      </c>
      <c r="AM821" s="97">
        <v>9</v>
      </c>
      <c r="AN821" s="96" t="s">
        <v>487</v>
      </c>
      <c r="AO821" s="97">
        <v>10</v>
      </c>
      <c r="AP821" s="31">
        <f>IFERROR(IF(AN821="CIKDITIRO",VLOOKUP(A821,'BR DTG CIKDITIRO'!C:E,3,0),IF(FR_HITUNG_MINMAX!AN821="PESALAKAN",VLOOKUP(FR_HITUNG_MINMAX!A821,'BR DTG ADW'!C:E,3,0),IF(FR_HITUNG_MINMAX!AN821="PACUL",VLOOKUP(FR_HITUNG_MINMAX!A821,'BR DTG PACUL'!C:E,3,0),IF(FR_HITUNG_MINMAX!AN821="TRAYEMAN",VLOOKUP(FR_HITUNG_MINMAX!A821,'BR DTG TRAYEMAN'!C:E,3,0),"?")))),0)</f>
        <v>0</v>
      </c>
      <c r="AQ821" s="31">
        <f>IF(AN821="PACUL",VLOOKUP(A821,'STOK PACUL'!C:H,6,0),IF(FR_HITUNG_MINMAX!AN821="PESALAKAN",VLOOKUP(FR_HITUNG_MINMAX!A821,'STOK PESALAKAN'!C:H,6,0),IF(FR_HITUNG_MINMAX!AN821="CIKDITIRO",VLOOKUP(FR_HITUNG_MINMAX!A821,'STOK CIKDITIRO'!C:H,6,0),IF(FR_HITUNG_MINMAX!AN821="TRAYEMAN",VLOOKUP(FR_HITUNG_MINMAX!A821,'STOK TRAYEMAN'!C:H,6,0),"?"))))</f>
        <v>10</v>
      </c>
      <c r="AR821" s="25">
        <f t="shared" si="40"/>
        <v>10</v>
      </c>
      <c r="AS821" s="25">
        <f t="shared" si="39"/>
        <v>3</v>
      </c>
      <c r="AT821" s="25">
        <f t="shared" si="38"/>
        <v>3</v>
      </c>
    </row>
    <row r="822" spans="1:46" ht="30">
      <c r="A822" s="96" t="s">
        <v>418</v>
      </c>
      <c r="B822" s="96" t="s">
        <v>1217</v>
      </c>
      <c r="C822" s="96" t="s">
        <v>898</v>
      </c>
      <c r="D822" s="96" t="s">
        <v>1377</v>
      </c>
      <c r="E822" s="96" t="s">
        <v>482</v>
      </c>
      <c r="F822" s="97">
        <v>1500</v>
      </c>
      <c r="G822" s="97">
        <v>1</v>
      </c>
      <c r="H822" s="96" t="s">
        <v>30</v>
      </c>
      <c r="I822" s="96" t="s">
        <v>1185</v>
      </c>
      <c r="J822" s="98">
        <v>1</v>
      </c>
      <c r="K822" s="97">
        <v>1</v>
      </c>
      <c r="L822" s="97">
        <v>0</v>
      </c>
      <c r="M822" s="97">
        <v>0</v>
      </c>
      <c r="N822" s="97">
        <v>0</v>
      </c>
      <c r="O822" s="97">
        <v>0</v>
      </c>
      <c r="P822" s="97">
        <v>0</v>
      </c>
      <c r="Q822" s="97">
        <v>0</v>
      </c>
      <c r="R822" s="97">
        <v>5</v>
      </c>
      <c r="S822" s="97">
        <v>2</v>
      </c>
      <c r="T822" s="97">
        <v>0</v>
      </c>
      <c r="U822" s="97">
        <v>0</v>
      </c>
      <c r="V822" s="97">
        <v>0</v>
      </c>
      <c r="W822" s="97">
        <v>0</v>
      </c>
      <c r="X822" s="97">
        <v>5</v>
      </c>
      <c r="Y822" s="97">
        <v>0</v>
      </c>
      <c r="Z822" s="97">
        <v>0</v>
      </c>
      <c r="AA822" s="97">
        <v>0</v>
      </c>
      <c r="AB822" s="97">
        <v>0</v>
      </c>
      <c r="AC822" s="97">
        <v>0</v>
      </c>
      <c r="AD822" s="97">
        <v>5</v>
      </c>
      <c r="AE822" s="97">
        <v>7</v>
      </c>
      <c r="AF822" s="97">
        <v>2</v>
      </c>
      <c r="AG822" s="97">
        <v>2</v>
      </c>
      <c r="AH822" s="97">
        <v>0</v>
      </c>
      <c r="AI822" s="97">
        <v>0</v>
      </c>
      <c r="AJ822" s="97">
        <v>0</v>
      </c>
      <c r="AK822" s="97">
        <v>7</v>
      </c>
      <c r="AL822" s="97">
        <v>5</v>
      </c>
      <c r="AM822" s="97">
        <v>24</v>
      </c>
      <c r="AN822" s="96" t="s">
        <v>487</v>
      </c>
      <c r="AO822" s="97">
        <v>14</v>
      </c>
      <c r="AP822" s="31">
        <f>IFERROR(IF(AN822="CIKDITIRO",VLOOKUP(A822,'BR DTG CIKDITIRO'!C:E,3,0),IF(FR_HITUNG_MINMAX!AN822="PESALAKAN",VLOOKUP(FR_HITUNG_MINMAX!A822,'BR DTG ADW'!C:E,3,0),IF(FR_HITUNG_MINMAX!AN822="PACUL",VLOOKUP(FR_HITUNG_MINMAX!A822,'BR DTG PACUL'!C:E,3,0),IF(FR_HITUNG_MINMAX!AN822="TRAYEMAN",VLOOKUP(FR_HITUNG_MINMAX!A822,'BR DTG TRAYEMAN'!C:E,3,0),"?")))),0)</f>
        <v>0</v>
      </c>
      <c r="AQ822" s="31">
        <f>IF(AN822="PACUL",VLOOKUP(A822,'STOK PACUL'!C:H,6,0),IF(FR_HITUNG_MINMAX!AN822="PESALAKAN",VLOOKUP(FR_HITUNG_MINMAX!A822,'STOK PESALAKAN'!C:H,6,0),IF(FR_HITUNG_MINMAX!AN822="CIKDITIRO",VLOOKUP(FR_HITUNG_MINMAX!A822,'STOK CIKDITIRO'!C:H,6,0),IF(FR_HITUNG_MINMAX!AN822="TRAYEMAN",VLOOKUP(FR_HITUNG_MINMAX!A822,'STOK TRAYEMAN'!C:H,6,0),"?"))))</f>
        <v>14</v>
      </c>
      <c r="AR822" s="25">
        <f t="shared" si="40"/>
        <v>14</v>
      </c>
      <c r="AS822" s="25">
        <f t="shared" si="39"/>
        <v>3</v>
      </c>
      <c r="AT822" s="25">
        <f t="shared" si="38"/>
        <v>4</v>
      </c>
    </row>
    <row r="823" spans="1:46" ht="30">
      <c r="A823" s="96" t="s">
        <v>419</v>
      </c>
      <c r="B823" s="96" t="s">
        <v>1218</v>
      </c>
      <c r="C823" s="96" t="s">
        <v>898</v>
      </c>
      <c r="D823" s="96" t="s">
        <v>1377</v>
      </c>
      <c r="E823" s="96" t="s">
        <v>485</v>
      </c>
      <c r="F823" s="97">
        <v>2000</v>
      </c>
      <c r="G823" s="97">
        <v>1</v>
      </c>
      <c r="H823" s="96" t="s">
        <v>30</v>
      </c>
      <c r="I823" s="96" t="s">
        <v>1185</v>
      </c>
      <c r="J823" s="98">
        <v>1</v>
      </c>
      <c r="K823" s="97">
        <v>1</v>
      </c>
      <c r="L823" s="97">
        <v>0</v>
      </c>
      <c r="M823" s="97">
        <v>0</v>
      </c>
      <c r="N823" s="97">
        <v>2</v>
      </c>
      <c r="O823" s="97">
        <v>3</v>
      </c>
      <c r="P823" s="97">
        <v>5</v>
      </c>
      <c r="Q823" s="97">
        <v>4</v>
      </c>
      <c r="R823" s="97">
        <v>5</v>
      </c>
      <c r="S823" s="97">
        <v>3</v>
      </c>
      <c r="T823" s="97">
        <v>2</v>
      </c>
      <c r="U823" s="97">
        <v>2</v>
      </c>
      <c r="V823" s="97">
        <v>4</v>
      </c>
      <c r="W823" s="97">
        <v>7</v>
      </c>
      <c r="X823" s="97">
        <v>7</v>
      </c>
      <c r="Y823" s="97">
        <v>0</v>
      </c>
      <c r="Z823" s="97">
        <v>2</v>
      </c>
      <c r="AA823" s="97">
        <v>5</v>
      </c>
      <c r="AB823" s="97">
        <v>8</v>
      </c>
      <c r="AC823" s="97">
        <v>9</v>
      </c>
      <c r="AD823" s="97">
        <v>9</v>
      </c>
      <c r="AE823" s="97">
        <v>8</v>
      </c>
      <c r="AF823" s="97">
        <v>5</v>
      </c>
      <c r="AG823" s="97">
        <v>5</v>
      </c>
      <c r="AH823" s="97">
        <v>6</v>
      </c>
      <c r="AI823" s="97">
        <v>11</v>
      </c>
      <c r="AJ823" s="97">
        <v>7</v>
      </c>
      <c r="AK823" s="97">
        <v>11</v>
      </c>
      <c r="AL823" s="97">
        <v>7</v>
      </c>
      <c r="AM823" s="97">
        <v>36</v>
      </c>
      <c r="AN823" s="96" t="s">
        <v>487</v>
      </c>
      <c r="AO823" s="97">
        <v>13</v>
      </c>
      <c r="AP823" s="31">
        <f>IFERROR(IF(AN823="CIKDITIRO",VLOOKUP(A823,'BR DTG CIKDITIRO'!C:E,3,0),IF(FR_HITUNG_MINMAX!AN823="PESALAKAN",VLOOKUP(FR_HITUNG_MINMAX!A823,'BR DTG ADW'!C:E,3,0),IF(FR_HITUNG_MINMAX!AN823="PACUL",VLOOKUP(FR_HITUNG_MINMAX!A823,'BR DTG PACUL'!C:E,3,0),IF(FR_HITUNG_MINMAX!AN823="TRAYEMAN",VLOOKUP(FR_HITUNG_MINMAX!A823,'BR DTG TRAYEMAN'!C:E,3,0),"?")))),0)</f>
        <v>0</v>
      </c>
      <c r="AQ823" s="31">
        <f>IF(AN823="PACUL",VLOOKUP(A823,'STOK PACUL'!C:H,6,0),IF(FR_HITUNG_MINMAX!AN823="PESALAKAN",VLOOKUP(FR_HITUNG_MINMAX!A823,'STOK PESALAKAN'!C:H,6,0),IF(FR_HITUNG_MINMAX!AN823="CIKDITIRO",VLOOKUP(FR_HITUNG_MINMAX!A823,'STOK CIKDITIRO'!C:H,6,0),IF(FR_HITUNG_MINMAX!AN823="TRAYEMAN",VLOOKUP(FR_HITUNG_MINMAX!A823,'STOK TRAYEMAN'!C:H,6,0),"?"))))</f>
        <v>13</v>
      </c>
      <c r="AR823" s="25">
        <f t="shared" si="40"/>
        <v>13</v>
      </c>
      <c r="AS823" s="25">
        <f t="shared" si="39"/>
        <v>4</v>
      </c>
      <c r="AT823" s="25">
        <f t="shared" si="38"/>
        <v>4</v>
      </c>
    </row>
    <row r="824" spans="1:46" ht="30">
      <c r="A824" s="96" t="s">
        <v>421</v>
      </c>
      <c r="B824" s="96" t="s">
        <v>1220</v>
      </c>
      <c r="C824" s="96" t="s">
        <v>877</v>
      </c>
      <c r="D824" s="96" t="s">
        <v>1377</v>
      </c>
      <c r="E824" s="96" t="s">
        <v>482</v>
      </c>
      <c r="F824" s="97">
        <v>1000</v>
      </c>
      <c r="G824" s="97">
        <v>1</v>
      </c>
      <c r="H824" s="96" t="s">
        <v>30</v>
      </c>
      <c r="I824" s="96" t="s">
        <v>1185</v>
      </c>
      <c r="J824" s="98">
        <v>1</v>
      </c>
      <c r="K824" s="97">
        <v>1</v>
      </c>
      <c r="L824" s="97">
        <v>0</v>
      </c>
      <c r="M824" s="97">
        <v>0</v>
      </c>
      <c r="N824" s="97">
        <v>1</v>
      </c>
      <c r="O824" s="97">
        <v>0</v>
      </c>
      <c r="P824" s="97">
        <v>0</v>
      </c>
      <c r="Q824" s="97">
        <v>0</v>
      </c>
      <c r="R824" s="97">
        <v>0</v>
      </c>
      <c r="S824" s="97">
        <v>0</v>
      </c>
      <c r="T824" s="97">
        <v>0</v>
      </c>
      <c r="U824" s="97">
        <v>0</v>
      </c>
      <c r="V824" s="97">
        <v>0</v>
      </c>
      <c r="W824" s="97">
        <v>2</v>
      </c>
      <c r="X824" s="97">
        <v>2</v>
      </c>
      <c r="Y824" s="97">
        <v>0</v>
      </c>
      <c r="Z824" s="97">
        <v>1</v>
      </c>
      <c r="AA824" s="97">
        <v>1</v>
      </c>
      <c r="AB824" s="97">
        <v>0</v>
      </c>
      <c r="AC824" s="97">
        <v>0</v>
      </c>
      <c r="AD824" s="97">
        <v>0</v>
      </c>
      <c r="AE824" s="97">
        <v>0</v>
      </c>
      <c r="AF824" s="97">
        <v>0</v>
      </c>
      <c r="AG824" s="97">
        <v>0</v>
      </c>
      <c r="AH824" s="97">
        <v>0</v>
      </c>
      <c r="AI824" s="97">
        <v>2</v>
      </c>
      <c r="AJ824" s="97">
        <v>2</v>
      </c>
      <c r="AK824" s="97">
        <v>2</v>
      </c>
      <c r="AL824" s="97">
        <v>2</v>
      </c>
      <c r="AM824" s="97">
        <v>2</v>
      </c>
      <c r="AN824" s="96" t="s">
        <v>487</v>
      </c>
      <c r="AO824" s="97">
        <v>7</v>
      </c>
      <c r="AP824" s="31">
        <f>IFERROR(IF(AN824="CIKDITIRO",VLOOKUP(A824,'BR DTG CIKDITIRO'!C:E,3,0),IF(FR_HITUNG_MINMAX!AN824="PESALAKAN",VLOOKUP(FR_HITUNG_MINMAX!A824,'BR DTG ADW'!C:E,3,0),IF(FR_HITUNG_MINMAX!AN824="PACUL",VLOOKUP(FR_HITUNG_MINMAX!A824,'BR DTG PACUL'!C:E,3,0),IF(FR_HITUNG_MINMAX!AN824="TRAYEMAN",VLOOKUP(FR_HITUNG_MINMAX!A824,'BR DTG TRAYEMAN'!C:E,3,0),"?")))),0)</f>
        <v>0</v>
      </c>
      <c r="AQ824" s="31">
        <f>IF(AN824="PACUL",VLOOKUP(A824,'STOK PACUL'!C:H,6,0),IF(FR_HITUNG_MINMAX!AN824="PESALAKAN",VLOOKUP(FR_HITUNG_MINMAX!A824,'STOK PESALAKAN'!C:H,6,0),IF(FR_HITUNG_MINMAX!AN824="CIKDITIRO",VLOOKUP(FR_HITUNG_MINMAX!A824,'STOK CIKDITIRO'!C:H,6,0),IF(FR_HITUNG_MINMAX!AN824="TRAYEMAN",VLOOKUP(FR_HITUNG_MINMAX!A824,'STOK TRAYEMAN'!C:H,6,0),"?"))))</f>
        <v>7</v>
      </c>
      <c r="AR824" s="25">
        <f t="shared" si="40"/>
        <v>7</v>
      </c>
      <c r="AS824" s="25">
        <f t="shared" si="39"/>
        <v>1</v>
      </c>
      <c r="AT824" s="25">
        <f t="shared" si="38"/>
        <v>2</v>
      </c>
    </row>
    <row r="825" spans="1:46" ht="30">
      <c r="A825" s="96" t="s">
        <v>422</v>
      </c>
      <c r="B825" s="96" t="s">
        <v>738</v>
      </c>
      <c r="C825" s="96" t="s">
        <v>877</v>
      </c>
      <c r="D825" s="96" t="s">
        <v>1377</v>
      </c>
      <c r="E825" s="96" t="s">
        <v>482</v>
      </c>
      <c r="F825" s="97">
        <v>750</v>
      </c>
      <c r="G825" s="97">
        <v>1</v>
      </c>
      <c r="H825" s="96" t="s">
        <v>32</v>
      </c>
      <c r="I825" s="96" t="s">
        <v>1185</v>
      </c>
      <c r="J825" s="98">
        <v>1</v>
      </c>
      <c r="K825" s="97">
        <v>1</v>
      </c>
      <c r="L825" s="97">
        <v>0</v>
      </c>
      <c r="M825" s="97">
        <v>0</v>
      </c>
      <c r="N825" s="97">
        <v>1</v>
      </c>
      <c r="O825" s="97">
        <v>0</v>
      </c>
      <c r="P825" s="97">
        <v>0</v>
      </c>
      <c r="Q825" s="97">
        <v>1</v>
      </c>
      <c r="R825" s="97">
        <v>0</v>
      </c>
      <c r="S825" s="97">
        <v>0</v>
      </c>
      <c r="T825" s="97">
        <v>0</v>
      </c>
      <c r="U825" s="97">
        <v>0</v>
      </c>
      <c r="V825" s="97">
        <v>0</v>
      </c>
      <c r="W825" s="97">
        <v>2</v>
      </c>
      <c r="X825" s="97">
        <v>2</v>
      </c>
      <c r="Y825" s="97">
        <v>0</v>
      </c>
      <c r="Z825" s="97">
        <v>1</v>
      </c>
      <c r="AA825" s="97">
        <v>1</v>
      </c>
      <c r="AB825" s="97">
        <v>0</v>
      </c>
      <c r="AC825" s="97">
        <v>1</v>
      </c>
      <c r="AD825" s="97">
        <v>1</v>
      </c>
      <c r="AE825" s="97">
        <v>0</v>
      </c>
      <c r="AF825" s="97">
        <v>0</v>
      </c>
      <c r="AG825" s="97">
        <v>0</v>
      </c>
      <c r="AH825" s="97">
        <v>0</v>
      </c>
      <c r="AI825" s="97">
        <v>2</v>
      </c>
      <c r="AJ825" s="97">
        <v>2</v>
      </c>
      <c r="AK825" s="97">
        <v>2</v>
      </c>
      <c r="AL825" s="97">
        <v>2</v>
      </c>
      <c r="AM825" s="97">
        <v>2</v>
      </c>
      <c r="AN825" s="96" t="s">
        <v>487</v>
      </c>
      <c r="AO825" s="97">
        <v>1</v>
      </c>
      <c r="AP825" s="31">
        <f>IFERROR(IF(AN825="CIKDITIRO",VLOOKUP(A825,'BR DTG CIKDITIRO'!C:E,3,0),IF(FR_HITUNG_MINMAX!AN825="PESALAKAN",VLOOKUP(FR_HITUNG_MINMAX!A825,'BR DTG ADW'!C:E,3,0),IF(FR_HITUNG_MINMAX!AN825="PACUL",VLOOKUP(FR_HITUNG_MINMAX!A825,'BR DTG PACUL'!C:E,3,0),IF(FR_HITUNG_MINMAX!AN825="TRAYEMAN",VLOOKUP(FR_HITUNG_MINMAX!A825,'BR DTG TRAYEMAN'!C:E,3,0),"?")))),0)</f>
        <v>0</v>
      </c>
      <c r="AQ825" s="31">
        <f>IF(AN825="PACUL",VLOOKUP(A825,'STOK PACUL'!C:H,6,0),IF(FR_HITUNG_MINMAX!AN825="PESALAKAN",VLOOKUP(FR_HITUNG_MINMAX!A825,'STOK PESALAKAN'!C:H,6,0),IF(FR_HITUNG_MINMAX!AN825="CIKDITIRO",VLOOKUP(FR_HITUNG_MINMAX!A825,'STOK CIKDITIRO'!C:H,6,0),IF(FR_HITUNG_MINMAX!AN825="TRAYEMAN",VLOOKUP(FR_HITUNG_MINMAX!A825,'STOK TRAYEMAN'!C:H,6,0),"?"))))</f>
        <v>1</v>
      </c>
      <c r="AR825" s="25">
        <f t="shared" si="40"/>
        <v>1</v>
      </c>
      <c r="AS825" s="25">
        <f t="shared" si="39"/>
        <v>1</v>
      </c>
      <c r="AT825" s="25">
        <f t="shared" si="38"/>
        <v>3</v>
      </c>
    </row>
    <row r="826" spans="1:46" ht="30">
      <c r="A826" s="96" t="s">
        <v>423</v>
      </c>
      <c r="B826" s="96" t="s">
        <v>739</v>
      </c>
      <c r="C826" s="96" t="s">
        <v>877</v>
      </c>
      <c r="D826" s="96" t="s">
        <v>1377</v>
      </c>
      <c r="E826" s="96" t="s">
        <v>482</v>
      </c>
      <c r="F826" s="97">
        <v>1000</v>
      </c>
      <c r="G826" s="97">
        <v>1</v>
      </c>
      <c r="H826" s="96" t="s">
        <v>30</v>
      </c>
      <c r="I826" s="96" t="s">
        <v>1185</v>
      </c>
      <c r="J826" s="98">
        <v>1</v>
      </c>
      <c r="K826" s="97">
        <v>1</v>
      </c>
      <c r="L826" s="97">
        <v>0</v>
      </c>
      <c r="M826" s="97">
        <v>0</v>
      </c>
      <c r="N826" s="97">
        <v>0</v>
      </c>
      <c r="O826" s="97">
        <v>1</v>
      </c>
      <c r="P826" s="97">
        <v>2</v>
      </c>
      <c r="Q826" s="97">
        <v>0</v>
      </c>
      <c r="R826" s="97">
        <v>0</v>
      </c>
      <c r="S826" s="97">
        <v>1</v>
      </c>
      <c r="T826" s="97">
        <v>0</v>
      </c>
      <c r="U826" s="97">
        <v>0</v>
      </c>
      <c r="V826" s="97">
        <v>0</v>
      </c>
      <c r="W826" s="97">
        <v>0</v>
      </c>
      <c r="X826" s="97">
        <v>2</v>
      </c>
      <c r="Y826" s="97">
        <v>0</v>
      </c>
      <c r="Z826" s="97">
        <v>0</v>
      </c>
      <c r="AA826" s="97">
        <v>1</v>
      </c>
      <c r="AB826" s="97">
        <v>3</v>
      </c>
      <c r="AC826" s="97">
        <v>2</v>
      </c>
      <c r="AD826" s="97">
        <v>0</v>
      </c>
      <c r="AE826" s="97">
        <v>1</v>
      </c>
      <c r="AF826" s="97">
        <v>1</v>
      </c>
      <c r="AG826" s="97">
        <v>1</v>
      </c>
      <c r="AH826" s="97">
        <v>0</v>
      </c>
      <c r="AI826" s="97">
        <v>0</v>
      </c>
      <c r="AJ826" s="97">
        <v>0</v>
      </c>
      <c r="AK826" s="97">
        <v>3</v>
      </c>
      <c r="AL826" s="97">
        <v>2</v>
      </c>
      <c r="AM826" s="97">
        <v>3</v>
      </c>
      <c r="AN826" s="96" t="s">
        <v>487</v>
      </c>
      <c r="AO826" s="97">
        <v>4</v>
      </c>
      <c r="AP826" s="31">
        <f>IFERROR(IF(AN826="CIKDITIRO",VLOOKUP(A826,'BR DTG CIKDITIRO'!C:E,3,0),IF(FR_HITUNG_MINMAX!AN826="PESALAKAN",VLOOKUP(FR_HITUNG_MINMAX!A826,'BR DTG ADW'!C:E,3,0),IF(FR_HITUNG_MINMAX!AN826="PACUL",VLOOKUP(FR_HITUNG_MINMAX!A826,'BR DTG PACUL'!C:E,3,0),IF(FR_HITUNG_MINMAX!AN826="TRAYEMAN",VLOOKUP(FR_HITUNG_MINMAX!A826,'BR DTG TRAYEMAN'!C:E,3,0),"?")))),0)</f>
        <v>0</v>
      </c>
      <c r="AQ826" s="31">
        <f>IF(AN826="PACUL",VLOOKUP(A826,'STOK PACUL'!C:H,6,0),IF(FR_HITUNG_MINMAX!AN826="PESALAKAN",VLOOKUP(FR_HITUNG_MINMAX!A826,'STOK PESALAKAN'!C:H,6,0),IF(FR_HITUNG_MINMAX!AN826="CIKDITIRO",VLOOKUP(FR_HITUNG_MINMAX!A826,'STOK CIKDITIRO'!C:H,6,0),IF(FR_HITUNG_MINMAX!AN826="TRAYEMAN",VLOOKUP(FR_HITUNG_MINMAX!A826,'STOK TRAYEMAN'!C:H,6,0),"?"))))</f>
        <v>4</v>
      </c>
      <c r="AR826" s="25">
        <f t="shared" si="40"/>
        <v>4</v>
      </c>
      <c r="AS826" s="25">
        <f t="shared" si="39"/>
        <v>1</v>
      </c>
      <c r="AT826" s="25">
        <f t="shared" si="38"/>
        <v>4</v>
      </c>
    </row>
    <row r="827" spans="1:46" ht="30">
      <c r="A827" s="96" t="s">
        <v>2054</v>
      </c>
      <c r="B827" s="96" t="s">
        <v>2055</v>
      </c>
      <c r="C827" s="96" t="s">
        <v>876</v>
      </c>
      <c r="D827" s="96" t="s">
        <v>1377</v>
      </c>
      <c r="E827" s="96" t="s">
        <v>482</v>
      </c>
      <c r="F827" s="97">
        <v>10000</v>
      </c>
      <c r="G827" s="97">
        <v>1</v>
      </c>
      <c r="H827" s="96" t="s">
        <v>30</v>
      </c>
      <c r="I827" s="96" t="s">
        <v>1185</v>
      </c>
      <c r="J827" s="98">
        <v>1</v>
      </c>
      <c r="K827" s="97">
        <v>1</v>
      </c>
      <c r="L827" s="97">
        <v>0</v>
      </c>
      <c r="M827" s="97">
        <v>0</v>
      </c>
      <c r="N827" s="97">
        <v>1</v>
      </c>
      <c r="O827" s="97">
        <v>0</v>
      </c>
      <c r="P827" s="97">
        <v>0</v>
      </c>
      <c r="Q827" s="97">
        <v>0</v>
      </c>
      <c r="R827" s="97">
        <v>0</v>
      </c>
      <c r="S827" s="97">
        <v>0</v>
      </c>
      <c r="T827" s="97">
        <v>0</v>
      </c>
      <c r="U827" s="97">
        <v>0</v>
      </c>
      <c r="V827" s="97">
        <v>0</v>
      </c>
      <c r="W827" s="97">
        <v>0</v>
      </c>
      <c r="X827" s="97">
        <v>1</v>
      </c>
      <c r="Y827" s="97">
        <v>0</v>
      </c>
      <c r="Z827" s="97">
        <v>1</v>
      </c>
      <c r="AA827" s="97">
        <v>1</v>
      </c>
      <c r="AB827" s="97">
        <v>0</v>
      </c>
      <c r="AC827" s="97">
        <v>0</v>
      </c>
      <c r="AD827" s="97">
        <v>0</v>
      </c>
      <c r="AE827" s="97">
        <v>0</v>
      </c>
      <c r="AF827" s="97">
        <v>0</v>
      </c>
      <c r="AG827" s="97">
        <v>0</v>
      </c>
      <c r="AH827" s="97">
        <v>0</v>
      </c>
      <c r="AI827" s="97">
        <v>0</v>
      </c>
      <c r="AJ827" s="97">
        <v>0</v>
      </c>
      <c r="AK827" s="97">
        <v>1</v>
      </c>
      <c r="AL827" s="97">
        <v>0</v>
      </c>
      <c r="AM827" s="97">
        <v>0</v>
      </c>
      <c r="AN827" s="96" t="s">
        <v>487</v>
      </c>
      <c r="AO827" s="97">
        <v>0</v>
      </c>
      <c r="AP827" s="31">
        <f>IFERROR(IF(AN827="CIKDITIRO",VLOOKUP(A827,'BR DTG CIKDITIRO'!C:E,3,0),IF(FR_HITUNG_MINMAX!AN827="PESALAKAN",VLOOKUP(FR_HITUNG_MINMAX!A827,'BR DTG ADW'!C:E,3,0),IF(FR_HITUNG_MINMAX!AN827="PACUL",VLOOKUP(FR_HITUNG_MINMAX!A827,'BR DTG PACUL'!C:E,3,0),IF(FR_HITUNG_MINMAX!AN827="TRAYEMAN",VLOOKUP(FR_HITUNG_MINMAX!A827,'BR DTG TRAYEMAN'!C:E,3,0),"?")))),0)</f>
        <v>0</v>
      </c>
      <c r="AQ827" s="31">
        <f>IF(AN827="PACUL",VLOOKUP(A827,'STOK PACUL'!C:H,6,0),IF(FR_HITUNG_MINMAX!AN827="PESALAKAN",VLOOKUP(FR_HITUNG_MINMAX!A827,'STOK PESALAKAN'!C:H,6,0),IF(FR_HITUNG_MINMAX!AN827="CIKDITIRO",VLOOKUP(FR_HITUNG_MINMAX!A827,'STOK CIKDITIRO'!C:H,6,0),IF(FR_HITUNG_MINMAX!AN827="TRAYEMAN",VLOOKUP(FR_HITUNG_MINMAX!A827,'STOK TRAYEMAN'!C:H,6,0),"?"))))</f>
        <v>0</v>
      </c>
      <c r="AR827" s="25">
        <f t="shared" si="40"/>
        <v>0</v>
      </c>
      <c r="AS827" s="25">
        <f t="shared" si="39"/>
        <v>0</v>
      </c>
      <c r="AT827" s="25">
        <f t="shared" si="38"/>
        <v>1</v>
      </c>
    </row>
    <row r="828" spans="1:46" ht="30">
      <c r="A828" s="96" t="s">
        <v>424</v>
      </c>
      <c r="B828" s="96" t="s">
        <v>1221</v>
      </c>
      <c r="C828" s="96" t="s">
        <v>877</v>
      </c>
      <c r="D828" s="96" t="s">
        <v>1377</v>
      </c>
      <c r="E828" s="96" t="s">
        <v>482</v>
      </c>
      <c r="F828" s="97">
        <v>13000</v>
      </c>
      <c r="G828" s="97">
        <v>1</v>
      </c>
      <c r="H828" s="96" t="s">
        <v>30</v>
      </c>
      <c r="I828" s="96" t="s">
        <v>1185</v>
      </c>
      <c r="J828" s="98" t="s">
        <v>1366</v>
      </c>
      <c r="K828" s="97">
        <v>1</v>
      </c>
      <c r="L828" s="97">
        <v>0</v>
      </c>
      <c r="M828" s="97">
        <v>0</v>
      </c>
      <c r="N828" s="97">
        <v>0</v>
      </c>
      <c r="O828" s="97">
        <v>1</v>
      </c>
      <c r="P828" s="97">
        <v>0</v>
      </c>
      <c r="Q828" s="97">
        <v>0</v>
      </c>
      <c r="R828" s="97">
        <v>1</v>
      </c>
      <c r="S828" s="97">
        <v>0</v>
      </c>
      <c r="T828" s="97">
        <v>0</v>
      </c>
      <c r="U828" s="97">
        <v>0</v>
      </c>
      <c r="V828" s="97">
        <v>1</v>
      </c>
      <c r="W828" s="97">
        <v>0</v>
      </c>
      <c r="X828" s="97">
        <v>1</v>
      </c>
      <c r="Y828" s="97">
        <v>0</v>
      </c>
      <c r="Z828" s="97">
        <v>0</v>
      </c>
      <c r="AA828" s="97">
        <v>1</v>
      </c>
      <c r="AB828" s="97">
        <v>1</v>
      </c>
      <c r="AC828" s="97">
        <v>0</v>
      </c>
      <c r="AD828" s="97">
        <v>1</v>
      </c>
      <c r="AE828" s="97">
        <v>1</v>
      </c>
      <c r="AF828" s="97">
        <v>0</v>
      </c>
      <c r="AG828" s="97">
        <v>0</v>
      </c>
      <c r="AH828" s="97">
        <v>1</v>
      </c>
      <c r="AI828" s="97">
        <v>1</v>
      </c>
      <c r="AJ828" s="97">
        <v>0</v>
      </c>
      <c r="AK828" s="97">
        <v>1</v>
      </c>
      <c r="AL828" s="97">
        <v>1</v>
      </c>
      <c r="AM828" s="97">
        <v>2</v>
      </c>
      <c r="AN828" s="96" t="s">
        <v>487</v>
      </c>
      <c r="AO828" s="97">
        <v>2</v>
      </c>
      <c r="AP828" s="31">
        <f>IFERROR(IF(AN828="CIKDITIRO",VLOOKUP(A828,'BR DTG CIKDITIRO'!C:E,3,0),IF(FR_HITUNG_MINMAX!AN828="PESALAKAN",VLOOKUP(FR_HITUNG_MINMAX!A828,'BR DTG ADW'!C:E,3,0),IF(FR_HITUNG_MINMAX!AN828="PACUL",VLOOKUP(FR_HITUNG_MINMAX!A828,'BR DTG PACUL'!C:E,3,0),IF(FR_HITUNG_MINMAX!AN828="TRAYEMAN",VLOOKUP(FR_HITUNG_MINMAX!A828,'BR DTG TRAYEMAN'!C:E,3,0),"?")))),0)</f>
        <v>0</v>
      </c>
      <c r="AQ828" s="31">
        <f>IF(AN828="PACUL",VLOOKUP(A828,'STOK PACUL'!C:H,6,0),IF(FR_HITUNG_MINMAX!AN828="PESALAKAN",VLOOKUP(FR_HITUNG_MINMAX!A828,'STOK PESALAKAN'!C:H,6,0),IF(FR_HITUNG_MINMAX!AN828="CIKDITIRO",VLOOKUP(FR_HITUNG_MINMAX!A828,'STOK CIKDITIRO'!C:H,6,0),IF(FR_HITUNG_MINMAX!AN828="TRAYEMAN",VLOOKUP(FR_HITUNG_MINMAX!A828,'STOK TRAYEMAN'!C:H,6,0),"?"))))</f>
        <v>2</v>
      </c>
      <c r="AR828" s="25">
        <f t="shared" si="40"/>
        <v>2</v>
      </c>
      <c r="AS828" s="25">
        <f t="shared" si="39"/>
        <v>1</v>
      </c>
      <c r="AT828" s="25">
        <f t="shared" si="38"/>
        <v>2</v>
      </c>
    </row>
    <row r="829" spans="1:46" ht="30">
      <c r="A829" s="96" t="s">
        <v>425</v>
      </c>
      <c r="B829" s="96" t="s">
        <v>1222</v>
      </c>
      <c r="C829" s="96" t="s">
        <v>884</v>
      </c>
      <c r="D829" s="96" t="s">
        <v>1377</v>
      </c>
      <c r="E829" s="96" t="s">
        <v>485</v>
      </c>
      <c r="F829" s="97">
        <v>19500</v>
      </c>
      <c r="G829" s="97">
        <v>1</v>
      </c>
      <c r="H829" s="96" t="s">
        <v>1387</v>
      </c>
      <c r="I829" s="96" t="s">
        <v>1185</v>
      </c>
      <c r="J829" s="98" t="s">
        <v>1366</v>
      </c>
      <c r="K829" s="97">
        <v>1</v>
      </c>
      <c r="L829" s="97">
        <v>1</v>
      </c>
      <c r="M829" s="97">
        <v>1</v>
      </c>
      <c r="N829" s="97">
        <v>0</v>
      </c>
      <c r="O829" s="97">
        <v>0</v>
      </c>
      <c r="P829" s="97">
        <v>1</v>
      </c>
      <c r="Q829" s="97">
        <v>0</v>
      </c>
      <c r="R829" s="97">
        <v>2</v>
      </c>
      <c r="S829" s="97">
        <v>1</v>
      </c>
      <c r="T829" s="97">
        <v>0</v>
      </c>
      <c r="U829" s="97">
        <v>0</v>
      </c>
      <c r="V829" s="97">
        <v>0</v>
      </c>
      <c r="W829" s="97">
        <v>1</v>
      </c>
      <c r="X829" s="97">
        <v>2</v>
      </c>
      <c r="Y829" s="97">
        <v>2</v>
      </c>
      <c r="Z829" s="97">
        <v>1</v>
      </c>
      <c r="AA829" s="97">
        <v>0</v>
      </c>
      <c r="AB829" s="97">
        <v>1</v>
      </c>
      <c r="AC829" s="97">
        <v>1</v>
      </c>
      <c r="AD829" s="97">
        <v>2</v>
      </c>
      <c r="AE829" s="97">
        <v>3</v>
      </c>
      <c r="AF829" s="97">
        <v>1</v>
      </c>
      <c r="AG829" s="97">
        <v>1</v>
      </c>
      <c r="AH829" s="97">
        <v>0</v>
      </c>
      <c r="AI829" s="97">
        <v>1</v>
      </c>
      <c r="AJ829" s="97">
        <v>2</v>
      </c>
      <c r="AK829" s="97">
        <v>3</v>
      </c>
      <c r="AL829" s="97">
        <v>2</v>
      </c>
      <c r="AM829" s="97">
        <v>3</v>
      </c>
      <c r="AN829" s="96" t="s">
        <v>487</v>
      </c>
      <c r="AO829" s="97">
        <v>1</v>
      </c>
      <c r="AP829" s="31">
        <f>IFERROR(IF(AN829="CIKDITIRO",VLOOKUP(A829,'BR DTG CIKDITIRO'!C:E,3,0),IF(FR_HITUNG_MINMAX!AN829="PESALAKAN",VLOOKUP(FR_HITUNG_MINMAX!A829,'BR DTG ADW'!C:E,3,0),IF(FR_HITUNG_MINMAX!AN829="PACUL",VLOOKUP(FR_HITUNG_MINMAX!A829,'BR DTG PACUL'!C:E,3,0),IF(FR_HITUNG_MINMAX!AN829="TRAYEMAN",VLOOKUP(FR_HITUNG_MINMAX!A829,'BR DTG TRAYEMAN'!C:E,3,0),"?")))),0)</f>
        <v>0</v>
      </c>
      <c r="AQ829" s="31">
        <f>IF(AN829="PACUL",VLOOKUP(A829,'STOK PACUL'!C:H,6,0),IF(FR_HITUNG_MINMAX!AN829="PESALAKAN",VLOOKUP(FR_HITUNG_MINMAX!A829,'STOK PESALAKAN'!C:H,6,0),IF(FR_HITUNG_MINMAX!AN829="CIKDITIRO",VLOOKUP(FR_HITUNG_MINMAX!A829,'STOK CIKDITIRO'!C:H,6,0),IF(FR_HITUNG_MINMAX!AN829="TRAYEMAN",VLOOKUP(FR_HITUNG_MINMAX!A829,'STOK TRAYEMAN'!C:H,6,0),"?"))))</f>
        <v>1</v>
      </c>
      <c r="AR829" s="25">
        <f t="shared" si="40"/>
        <v>1</v>
      </c>
      <c r="AS829" s="25">
        <f t="shared" si="39"/>
        <v>1</v>
      </c>
      <c r="AT829" s="25">
        <f t="shared" si="38"/>
        <v>3</v>
      </c>
    </row>
    <row r="830" spans="1:46" ht="30">
      <c r="A830" s="96" t="s">
        <v>426</v>
      </c>
      <c r="B830" s="96" t="s">
        <v>1223</v>
      </c>
      <c r="C830" s="96" t="s">
        <v>884</v>
      </c>
      <c r="D830" s="96" t="s">
        <v>1377</v>
      </c>
      <c r="E830" s="96" t="s">
        <v>485</v>
      </c>
      <c r="F830" s="97">
        <v>12500</v>
      </c>
      <c r="G830" s="97">
        <v>1</v>
      </c>
      <c r="H830" s="96" t="s">
        <v>32</v>
      </c>
      <c r="I830" s="96" t="s">
        <v>1185</v>
      </c>
      <c r="J830" s="98">
        <v>1</v>
      </c>
      <c r="K830" s="97">
        <v>1</v>
      </c>
      <c r="L830" s="97">
        <v>3</v>
      </c>
      <c r="M830" s="97">
        <v>1</v>
      </c>
      <c r="N830" s="97">
        <v>1</v>
      </c>
      <c r="O830" s="97">
        <v>0</v>
      </c>
      <c r="P830" s="97">
        <v>0</v>
      </c>
      <c r="Q830" s="97">
        <v>0</v>
      </c>
      <c r="R830" s="97">
        <v>1</v>
      </c>
      <c r="S830" s="97">
        <v>0</v>
      </c>
      <c r="T830" s="97">
        <v>1</v>
      </c>
      <c r="U830" s="97">
        <v>0</v>
      </c>
      <c r="V830" s="97">
        <v>0</v>
      </c>
      <c r="W830" s="97">
        <v>1</v>
      </c>
      <c r="X830" s="97">
        <v>3</v>
      </c>
      <c r="Y830" s="97">
        <v>4</v>
      </c>
      <c r="Z830" s="97">
        <v>2</v>
      </c>
      <c r="AA830" s="97">
        <v>1</v>
      </c>
      <c r="AB830" s="97">
        <v>0</v>
      </c>
      <c r="AC830" s="97">
        <v>0</v>
      </c>
      <c r="AD830" s="97">
        <v>1</v>
      </c>
      <c r="AE830" s="97">
        <v>1</v>
      </c>
      <c r="AF830" s="97">
        <v>1</v>
      </c>
      <c r="AG830" s="97">
        <v>0</v>
      </c>
      <c r="AH830" s="97">
        <v>0</v>
      </c>
      <c r="AI830" s="97">
        <v>1</v>
      </c>
      <c r="AJ830" s="97">
        <v>4</v>
      </c>
      <c r="AK830" s="97">
        <v>4</v>
      </c>
      <c r="AL830" s="97">
        <v>3</v>
      </c>
      <c r="AM830" s="97">
        <v>4</v>
      </c>
      <c r="AN830" s="96" t="s">
        <v>487</v>
      </c>
      <c r="AO830" s="97">
        <v>7</v>
      </c>
      <c r="AP830" s="31">
        <f>IFERROR(IF(AN830="CIKDITIRO",VLOOKUP(A830,'BR DTG CIKDITIRO'!C:E,3,0),IF(FR_HITUNG_MINMAX!AN830="PESALAKAN",VLOOKUP(FR_HITUNG_MINMAX!A830,'BR DTG ADW'!C:E,3,0),IF(FR_HITUNG_MINMAX!AN830="PACUL",VLOOKUP(FR_HITUNG_MINMAX!A830,'BR DTG PACUL'!C:E,3,0),IF(FR_HITUNG_MINMAX!AN830="TRAYEMAN",VLOOKUP(FR_HITUNG_MINMAX!A830,'BR DTG TRAYEMAN'!C:E,3,0),"?")))),0)</f>
        <v>0</v>
      </c>
      <c r="AQ830" s="31">
        <f>IF(AN830="PACUL",VLOOKUP(A830,'STOK PACUL'!C:H,6,0),IF(FR_HITUNG_MINMAX!AN830="PESALAKAN",VLOOKUP(FR_HITUNG_MINMAX!A830,'STOK PESALAKAN'!C:H,6,0),IF(FR_HITUNG_MINMAX!AN830="CIKDITIRO",VLOOKUP(FR_HITUNG_MINMAX!A830,'STOK CIKDITIRO'!C:H,6,0),IF(FR_HITUNG_MINMAX!AN830="TRAYEMAN",VLOOKUP(FR_HITUNG_MINMAX!A830,'STOK TRAYEMAN'!C:H,6,0),"?"))))</f>
        <v>7</v>
      </c>
      <c r="AR830" s="25">
        <f t="shared" si="40"/>
        <v>7</v>
      </c>
      <c r="AS830" s="25">
        <f t="shared" si="39"/>
        <v>2</v>
      </c>
      <c r="AT830" s="25">
        <f t="shared" si="38"/>
        <v>3</v>
      </c>
    </row>
    <row r="831" spans="1:46" ht="30">
      <c r="A831" s="96" t="s">
        <v>427</v>
      </c>
      <c r="B831" s="96" t="s">
        <v>1224</v>
      </c>
      <c r="C831" s="96" t="s">
        <v>936</v>
      </c>
      <c r="D831" s="96" t="s">
        <v>1377</v>
      </c>
      <c r="E831" s="96" t="s">
        <v>486</v>
      </c>
      <c r="F831" s="97">
        <v>177.5</v>
      </c>
      <c r="G831" s="97">
        <v>1</v>
      </c>
      <c r="H831" s="96" t="s">
        <v>30</v>
      </c>
      <c r="I831" s="96" t="s">
        <v>1185</v>
      </c>
      <c r="J831" s="98">
        <v>1</v>
      </c>
      <c r="K831" s="97">
        <v>100</v>
      </c>
      <c r="L831" s="97">
        <v>10</v>
      </c>
      <c r="M831" s="97">
        <v>22</v>
      </c>
      <c r="N831" s="97">
        <v>22</v>
      </c>
      <c r="O831" s="97">
        <v>31</v>
      </c>
      <c r="P831" s="97">
        <v>16</v>
      </c>
      <c r="Q831" s="97">
        <v>6</v>
      </c>
      <c r="R831" s="97">
        <v>10</v>
      </c>
      <c r="S831" s="97">
        <v>11</v>
      </c>
      <c r="T831" s="97">
        <v>6</v>
      </c>
      <c r="U831" s="97">
        <v>5</v>
      </c>
      <c r="V831" s="97">
        <v>2</v>
      </c>
      <c r="W831" s="97">
        <v>3</v>
      </c>
      <c r="X831" s="97">
        <v>31</v>
      </c>
      <c r="Y831" s="97">
        <v>32</v>
      </c>
      <c r="Z831" s="97">
        <v>44</v>
      </c>
      <c r="AA831" s="97">
        <v>53</v>
      </c>
      <c r="AB831" s="97">
        <v>47</v>
      </c>
      <c r="AC831" s="97">
        <v>22</v>
      </c>
      <c r="AD831" s="97">
        <v>16</v>
      </c>
      <c r="AE831" s="97">
        <v>21</v>
      </c>
      <c r="AF831" s="97">
        <v>17</v>
      </c>
      <c r="AG831" s="97">
        <v>16</v>
      </c>
      <c r="AH831" s="97">
        <v>7</v>
      </c>
      <c r="AI831" s="97">
        <v>5</v>
      </c>
      <c r="AJ831" s="97">
        <v>13</v>
      </c>
      <c r="AK831" s="97">
        <v>53</v>
      </c>
      <c r="AL831" s="97">
        <v>31</v>
      </c>
      <c r="AM831" s="97">
        <v>53</v>
      </c>
      <c r="AN831" s="96" t="s">
        <v>487</v>
      </c>
      <c r="AO831" s="97">
        <v>118</v>
      </c>
      <c r="AP831" s="31">
        <f>IFERROR(IF(AN831="CIKDITIRO",VLOOKUP(A831,'BR DTG CIKDITIRO'!C:E,3,0),IF(FR_HITUNG_MINMAX!AN831="PESALAKAN",VLOOKUP(FR_HITUNG_MINMAX!A831,'BR DTG ADW'!C:E,3,0),IF(FR_HITUNG_MINMAX!AN831="PACUL",VLOOKUP(FR_HITUNG_MINMAX!A831,'BR DTG PACUL'!C:E,3,0),IF(FR_HITUNG_MINMAX!AN831="TRAYEMAN",VLOOKUP(FR_HITUNG_MINMAX!A831,'BR DTG TRAYEMAN'!C:E,3,0),"?")))),0)</f>
        <v>0</v>
      </c>
      <c r="AQ831" s="31">
        <f>IF(AN831="PACUL",VLOOKUP(A831,'STOK PACUL'!C:H,6,0),IF(FR_HITUNG_MINMAX!AN831="PESALAKAN",VLOOKUP(FR_HITUNG_MINMAX!A831,'STOK PESALAKAN'!C:H,6,0),IF(FR_HITUNG_MINMAX!AN831="CIKDITIRO",VLOOKUP(FR_HITUNG_MINMAX!A831,'STOK CIKDITIRO'!C:H,6,0),IF(FR_HITUNG_MINMAX!AN831="TRAYEMAN",VLOOKUP(FR_HITUNG_MINMAX!A831,'STOK TRAYEMAN'!C:H,6,0),"?"))))</f>
        <v>118</v>
      </c>
      <c r="AR831" s="25">
        <f t="shared" si="40"/>
        <v>118</v>
      </c>
      <c r="AS831" s="25">
        <f t="shared" si="39"/>
        <v>16</v>
      </c>
      <c r="AT831" s="25">
        <f t="shared" si="38"/>
        <v>4</v>
      </c>
    </row>
    <row r="832" spans="1:46" ht="30">
      <c r="A832" s="96" t="s">
        <v>428</v>
      </c>
      <c r="B832" s="96" t="s">
        <v>1225</v>
      </c>
      <c r="C832" s="96" t="s">
        <v>877</v>
      </c>
      <c r="D832" s="96" t="s">
        <v>1376</v>
      </c>
      <c r="E832" s="96" t="s">
        <v>485</v>
      </c>
      <c r="F832" s="97">
        <v>195920</v>
      </c>
      <c r="G832" s="97">
        <v>1</v>
      </c>
      <c r="H832" s="96" t="s">
        <v>2</v>
      </c>
      <c r="I832" s="96" t="s">
        <v>2</v>
      </c>
      <c r="J832" s="98" t="s">
        <v>1366</v>
      </c>
      <c r="K832" s="97">
        <v>1</v>
      </c>
      <c r="L832" s="97">
        <v>2</v>
      </c>
      <c r="M832" s="97">
        <v>1</v>
      </c>
      <c r="N832" s="97">
        <v>1</v>
      </c>
      <c r="O832" s="97">
        <v>1</v>
      </c>
      <c r="P832" s="97">
        <v>2</v>
      </c>
      <c r="Q832" s="97">
        <v>2</v>
      </c>
      <c r="R832" s="97">
        <v>2</v>
      </c>
      <c r="S832" s="97">
        <v>2</v>
      </c>
      <c r="T832" s="97">
        <v>3</v>
      </c>
      <c r="U832" s="97">
        <v>1</v>
      </c>
      <c r="V832" s="97">
        <v>1</v>
      </c>
      <c r="W832" s="97">
        <v>0</v>
      </c>
      <c r="X832" s="97">
        <v>3</v>
      </c>
      <c r="Y832" s="97">
        <v>3</v>
      </c>
      <c r="Z832" s="97">
        <v>2</v>
      </c>
      <c r="AA832" s="97">
        <v>2</v>
      </c>
      <c r="AB832" s="97">
        <v>3</v>
      </c>
      <c r="AC832" s="97">
        <v>4</v>
      </c>
      <c r="AD832" s="97">
        <v>4</v>
      </c>
      <c r="AE832" s="97">
        <v>4</v>
      </c>
      <c r="AF832" s="97">
        <v>5</v>
      </c>
      <c r="AG832" s="97">
        <v>3</v>
      </c>
      <c r="AH832" s="97">
        <v>2</v>
      </c>
      <c r="AI832" s="97">
        <v>1</v>
      </c>
      <c r="AJ832" s="97">
        <v>2</v>
      </c>
      <c r="AK832" s="97">
        <v>5</v>
      </c>
      <c r="AL832" s="97">
        <v>3</v>
      </c>
      <c r="AM832" s="97">
        <v>5</v>
      </c>
      <c r="AN832" s="96" t="s">
        <v>487</v>
      </c>
      <c r="AO832" s="97">
        <v>10</v>
      </c>
      <c r="AP832" s="31">
        <f>IFERROR(IF(AN832="CIKDITIRO",VLOOKUP(A832,'BR DTG CIKDITIRO'!C:E,3,0),IF(FR_HITUNG_MINMAX!AN832="PESALAKAN",VLOOKUP(FR_HITUNG_MINMAX!A832,'BR DTG ADW'!C:E,3,0),IF(FR_HITUNG_MINMAX!AN832="PACUL",VLOOKUP(FR_HITUNG_MINMAX!A832,'BR DTG PACUL'!C:E,3,0),IF(FR_HITUNG_MINMAX!AN832="TRAYEMAN",VLOOKUP(FR_HITUNG_MINMAX!A832,'BR DTG TRAYEMAN'!C:E,3,0),"?")))),0)</f>
        <v>0</v>
      </c>
      <c r="AQ832" s="31">
        <f>IF(AN832="PACUL",VLOOKUP(A832,'STOK PACUL'!C:H,6,0),IF(FR_HITUNG_MINMAX!AN832="PESALAKAN",VLOOKUP(FR_HITUNG_MINMAX!A832,'STOK PESALAKAN'!C:H,6,0),IF(FR_HITUNG_MINMAX!AN832="CIKDITIRO",VLOOKUP(FR_HITUNG_MINMAX!A832,'STOK CIKDITIRO'!C:H,6,0),IF(FR_HITUNG_MINMAX!AN832="TRAYEMAN",VLOOKUP(FR_HITUNG_MINMAX!A832,'STOK TRAYEMAN'!C:H,6,0),"?"))))</f>
        <v>10</v>
      </c>
      <c r="AR832" s="25">
        <f t="shared" si="40"/>
        <v>10</v>
      </c>
      <c r="AS832" s="25">
        <f t="shared" si="39"/>
        <v>2</v>
      </c>
      <c r="AT832" s="25">
        <f t="shared" si="38"/>
        <v>3</v>
      </c>
    </row>
    <row r="833" spans="1:46" ht="30">
      <c r="A833" s="96" t="s">
        <v>2056</v>
      </c>
      <c r="B833" s="96" t="s">
        <v>2057</v>
      </c>
      <c r="C833" s="96" t="s">
        <v>876</v>
      </c>
      <c r="D833" s="96" t="s">
        <v>1376</v>
      </c>
      <c r="E833" s="96" t="s">
        <v>482</v>
      </c>
      <c r="F833" s="97">
        <v>310000</v>
      </c>
      <c r="G833" s="97">
        <v>1</v>
      </c>
      <c r="H833" s="96" t="s">
        <v>30</v>
      </c>
      <c r="I833" s="96" t="s">
        <v>1185</v>
      </c>
      <c r="J833" s="98" t="s">
        <v>1366</v>
      </c>
      <c r="K833" s="97">
        <v>1</v>
      </c>
      <c r="L833" s="97">
        <v>0</v>
      </c>
      <c r="M833" s="97">
        <v>0</v>
      </c>
      <c r="N833" s="97">
        <v>0</v>
      </c>
      <c r="O833" s="97">
        <v>0</v>
      </c>
      <c r="P833" s="97">
        <v>0</v>
      </c>
      <c r="Q833" s="97">
        <v>0</v>
      </c>
      <c r="R833" s="97">
        <v>0</v>
      </c>
      <c r="S833" s="97">
        <v>0</v>
      </c>
      <c r="T833" s="97">
        <v>0</v>
      </c>
      <c r="U833" s="97">
        <v>0</v>
      </c>
      <c r="V833" s="97">
        <v>0</v>
      </c>
      <c r="W833" s="97">
        <v>1</v>
      </c>
      <c r="X833" s="97">
        <v>1</v>
      </c>
      <c r="Y833" s="97">
        <v>0</v>
      </c>
      <c r="Z833" s="97">
        <v>0</v>
      </c>
      <c r="AA833" s="97">
        <v>0</v>
      </c>
      <c r="AB833" s="97">
        <v>0</v>
      </c>
      <c r="AC833" s="97">
        <v>0</v>
      </c>
      <c r="AD833" s="97">
        <v>0</v>
      </c>
      <c r="AE833" s="97">
        <v>0</v>
      </c>
      <c r="AF833" s="97">
        <v>0</v>
      </c>
      <c r="AG833" s="97">
        <v>0</v>
      </c>
      <c r="AH833" s="97">
        <v>0</v>
      </c>
      <c r="AI833" s="97">
        <v>1</v>
      </c>
      <c r="AJ833" s="97">
        <v>1</v>
      </c>
      <c r="AK833" s="97">
        <v>1</v>
      </c>
      <c r="AL833" s="97">
        <v>0</v>
      </c>
      <c r="AM833" s="97">
        <v>0</v>
      </c>
      <c r="AN833" s="96" t="s">
        <v>487</v>
      </c>
      <c r="AO833" s="97">
        <v>0</v>
      </c>
      <c r="AP833" s="31">
        <f>IFERROR(IF(AN833="CIKDITIRO",VLOOKUP(A833,'BR DTG CIKDITIRO'!C:E,3,0),IF(FR_HITUNG_MINMAX!AN833="PESALAKAN",VLOOKUP(FR_HITUNG_MINMAX!A833,'BR DTG ADW'!C:E,3,0),IF(FR_HITUNG_MINMAX!AN833="PACUL",VLOOKUP(FR_HITUNG_MINMAX!A833,'BR DTG PACUL'!C:E,3,0),IF(FR_HITUNG_MINMAX!AN833="TRAYEMAN",VLOOKUP(FR_HITUNG_MINMAX!A833,'BR DTG TRAYEMAN'!C:E,3,0),"?")))),0)</f>
        <v>0</v>
      </c>
      <c r="AQ833" s="31">
        <f>IF(AN833="PACUL",VLOOKUP(A833,'STOK PACUL'!C:H,6,0),IF(FR_HITUNG_MINMAX!AN833="PESALAKAN",VLOOKUP(FR_HITUNG_MINMAX!A833,'STOK PESALAKAN'!C:H,6,0),IF(FR_HITUNG_MINMAX!AN833="CIKDITIRO",VLOOKUP(FR_HITUNG_MINMAX!A833,'STOK CIKDITIRO'!C:H,6,0),IF(FR_HITUNG_MINMAX!AN833="TRAYEMAN",VLOOKUP(FR_HITUNG_MINMAX!A833,'STOK TRAYEMAN'!C:H,6,0),"?"))))</f>
        <v>0</v>
      </c>
      <c r="AR833" s="25">
        <f t="shared" si="40"/>
        <v>0</v>
      </c>
      <c r="AS833" s="25">
        <f t="shared" si="39"/>
        <v>0</v>
      </c>
      <c r="AT833" s="25">
        <f t="shared" si="38"/>
        <v>1</v>
      </c>
    </row>
    <row r="834" spans="1:46" ht="30">
      <c r="A834" s="96" t="s">
        <v>747</v>
      </c>
      <c r="B834" s="96" t="s">
        <v>1226</v>
      </c>
      <c r="C834" s="96" t="s">
        <v>881</v>
      </c>
      <c r="D834" s="96" t="s">
        <v>1365</v>
      </c>
      <c r="E834" s="96" t="s">
        <v>482</v>
      </c>
      <c r="F834" s="97">
        <v>19500</v>
      </c>
      <c r="G834" s="97">
        <v>1</v>
      </c>
      <c r="H834" s="96" t="s">
        <v>31</v>
      </c>
      <c r="I834" s="96" t="s">
        <v>2</v>
      </c>
      <c r="J834" s="98" t="s">
        <v>1366</v>
      </c>
      <c r="K834" s="97">
        <v>1</v>
      </c>
      <c r="L834" s="97">
        <v>0</v>
      </c>
      <c r="M834" s="97">
        <v>0</v>
      </c>
      <c r="N834" s="97">
        <v>0</v>
      </c>
      <c r="O834" s="97">
        <v>0</v>
      </c>
      <c r="P834" s="97">
        <v>0</v>
      </c>
      <c r="Q834" s="97">
        <v>0</v>
      </c>
      <c r="R834" s="97">
        <v>1</v>
      </c>
      <c r="S834" s="97">
        <v>0</v>
      </c>
      <c r="T834" s="97">
        <v>0</v>
      </c>
      <c r="U834" s="97">
        <v>0</v>
      </c>
      <c r="V834" s="97">
        <v>0</v>
      </c>
      <c r="W834" s="97">
        <v>0</v>
      </c>
      <c r="X834" s="97">
        <v>1</v>
      </c>
      <c r="Y834" s="97">
        <v>0</v>
      </c>
      <c r="Z834" s="97">
        <v>0</v>
      </c>
      <c r="AA834" s="97">
        <v>0</v>
      </c>
      <c r="AB834" s="97">
        <v>0</v>
      </c>
      <c r="AC834" s="97">
        <v>0</v>
      </c>
      <c r="AD834" s="97">
        <v>1</v>
      </c>
      <c r="AE834" s="97">
        <v>1</v>
      </c>
      <c r="AF834" s="97">
        <v>0</v>
      </c>
      <c r="AG834" s="97">
        <v>0</v>
      </c>
      <c r="AH834" s="97">
        <v>0</v>
      </c>
      <c r="AI834" s="97">
        <v>0</v>
      </c>
      <c r="AJ834" s="97">
        <v>0</v>
      </c>
      <c r="AK834" s="97">
        <v>1</v>
      </c>
      <c r="AL834" s="97">
        <v>1</v>
      </c>
      <c r="AM834" s="97">
        <v>1</v>
      </c>
      <c r="AN834" s="96" t="s">
        <v>487</v>
      </c>
      <c r="AO834" s="97">
        <v>1</v>
      </c>
      <c r="AP834" s="31">
        <f>IFERROR(IF(AN834="CIKDITIRO",VLOOKUP(A834,'BR DTG CIKDITIRO'!C:E,3,0),IF(FR_HITUNG_MINMAX!AN834="PESALAKAN",VLOOKUP(FR_HITUNG_MINMAX!A834,'BR DTG ADW'!C:E,3,0),IF(FR_HITUNG_MINMAX!AN834="PACUL",VLOOKUP(FR_HITUNG_MINMAX!A834,'BR DTG PACUL'!C:E,3,0),IF(FR_HITUNG_MINMAX!AN834="TRAYEMAN",VLOOKUP(FR_HITUNG_MINMAX!A834,'BR DTG TRAYEMAN'!C:E,3,0),"?")))),0)</f>
        <v>0</v>
      </c>
      <c r="AQ834" s="31">
        <f>IF(AN834="PACUL",VLOOKUP(A834,'STOK PACUL'!C:H,6,0),IF(FR_HITUNG_MINMAX!AN834="PESALAKAN",VLOOKUP(FR_HITUNG_MINMAX!A834,'STOK PESALAKAN'!C:H,6,0),IF(FR_HITUNG_MINMAX!AN834="CIKDITIRO",VLOOKUP(FR_HITUNG_MINMAX!A834,'STOK CIKDITIRO'!C:H,6,0),IF(FR_HITUNG_MINMAX!AN834="TRAYEMAN",VLOOKUP(FR_HITUNG_MINMAX!A834,'STOK TRAYEMAN'!C:H,6,0),"?"))))</f>
        <v>1</v>
      </c>
      <c r="AR834" s="25">
        <f t="shared" si="40"/>
        <v>1</v>
      </c>
      <c r="AS834" s="25">
        <f t="shared" si="39"/>
        <v>1</v>
      </c>
      <c r="AT834" s="25">
        <f t="shared" si="38"/>
        <v>2</v>
      </c>
    </row>
    <row r="835" spans="1:46" ht="30">
      <c r="A835" s="96" t="s">
        <v>566</v>
      </c>
      <c r="B835" s="96" t="s">
        <v>1227</v>
      </c>
      <c r="C835" s="96" t="s">
        <v>881</v>
      </c>
      <c r="D835" s="96" t="s">
        <v>1365</v>
      </c>
      <c r="E835" s="96" t="s">
        <v>482</v>
      </c>
      <c r="F835" s="97">
        <v>38000</v>
      </c>
      <c r="G835" s="97">
        <v>1</v>
      </c>
      <c r="H835" s="96" t="s">
        <v>31</v>
      </c>
      <c r="I835" s="96" t="s">
        <v>2</v>
      </c>
      <c r="J835" s="98">
        <v>1</v>
      </c>
      <c r="K835" s="97">
        <v>1</v>
      </c>
      <c r="L835" s="97">
        <v>0</v>
      </c>
      <c r="M835" s="97">
        <v>0</v>
      </c>
      <c r="N835" s="97">
        <v>0</v>
      </c>
      <c r="O835" s="97">
        <v>1</v>
      </c>
      <c r="P835" s="97">
        <v>0</v>
      </c>
      <c r="Q835" s="97">
        <v>0</v>
      </c>
      <c r="R835" s="97">
        <v>0</v>
      </c>
      <c r="S835" s="97">
        <v>0</v>
      </c>
      <c r="T835" s="97">
        <v>0</v>
      </c>
      <c r="U835" s="97">
        <v>1</v>
      </c>
      <c r="V835" s="97">
        <v>0</v>
      </c>
      <c r="W835" s="97">
        <v>0</v>
      </c>
      <c r="X835" s="97">
        <v>1</v>
      </c>
      <c r="Y835" s="97">
        <v>0</v>
      </c>
      <c r="Z835" s="97">
        <v>0</v>
      </c>
      <c r="AA835" s="97">
        <v>1</v>
      </c>
      <c r="AB835" s="97">
        <v>1</v>
      </c>
      <c r="AC835" s="97">
        <v>0</v>
      </c>
      <c r="AD835" s="97">
        <v>0</v>
      </c>
      <c r="AE835" s="97">
        <v>0</v>
      </c>
      <c r="AF835" s="97">
        <v>0</v>
      </c>
      <c r="AG835" s="97">
        <v>1</v>
      </c>
      <c r="AH835" s="97">
        <v>1</v>
      </c>
      <c r="AI835" s="97">
        <v>0</v>
      </c>
      <c r="AJ835" s="97">
        <v>0</v>
      </c>
      <c r="AK835" s="97">
        <v>1</v>
      </c>
      <c r="AL835" s="97">
        <v>1</v>
      </c>
      <c r="AM835" s="97">
        <v>1</v>
      </c>
      <c r="AN835" s="96" t="s">
        <v>487</v>
      </c>
      <c r="AO835" s="97">
        <v>4</v>
      </c>
      <c r="AP835" s="31">
        <f>IFERROR(IF(AN835="CIKDITIRO",VLOOKUP(A835,'BR DTG CIKDITIRO'!C:E,3,0),IF(FR_HITUNG_MINMAX!AN835="PESALAKAN",VLOOKUP(FR_HITUNG_MINMAX!A835,'BR DTG ADW'!C:E,3,0),IF(FR_HITUNG_MINMAX!AN835="PACUL",VLOOKUP(FR_HITUNG_MINMAX!A835,'BR DTG PACUL'!C:E,3,0),IF(FR_HITUNG_MINMAX!AN835="TRAYEMAN",VLOOKUP(FR_HITUNG_MINMAX!A835,'BR DTG TRAYEMAN'!C:E,3,0),"?")))),0)</f>
        <v>0</v>
      </c>
      <c r="AQ835" s="31">
        <f>IF(AN835="PACUL",VLOOKUP(A835,'STOK PACUL'!C:H,6,0),IF(FR_HITUNG_MINMAX!AN835="PESALAKAN",VLOOKUP(FR_HITUNG_MINMAX!A835,'STOK PESALAKAN'!C:H,6,0),IF(FR_HITUNG_MINMAX!AN835="CIKDITIRO",VLOOKUP(FR_HITUNG_MINMAX!A835,'STOK CIKDITIRO'!C:H,6,0),IF(FR_HITUNG_MINMAX!AN835="TRAYEMAN",VLOOKUP(FR_HITUNG_MINMAX!A835,'STOK TRAYEMAN'!C:H,6,0),"?"))))</f>
        <v>4</v>
      </c>
      <c r="AR835" s="25">
        <f t="shared" si="40"/>
        <v>4</v>
      </c>
      <c r="AS835" s="25">
        <f t="shared" si="39"/>
        <v>1</v>
      </c>
      <c r="AT835" s="25">
        <f t="shared" ref="AT835:AT898" si="41">COUNTIF(A:A,A835)</f>
        <v>2</v>
      </c>
    </row>
    <row r="836" spans="1:46" ht="30">
      <c r="A836" s="96" t="s">
        <v>1888</v>
      </c>
      <c r="B836" s="96" t="s">
        <v>1889</v>
      </c>
      <c r="C836" s="96" t="s">
        <v>881</v>
      </c>
      <c r="D836" s="96" t="s">
        <v>1365</v>
      </c>
      <c r="E836" s="96" t="s">
        <v>482</v>
      </c>
      <c r="F836" s="97">
        <v>21730</v>
      </c>
      <c r="G836" s="97">
        <v>1</v>
      </c>
      <c r="H836" s="96" t="s">
        <v>30</v>
      </c>
      <c r="I836" s="96" t="s">
        <v>2</v>
      </c>
      <c r="J836" s="98">
        <v>1</v>
      </c>
      <c r="K836" s="97">
        <v>1</v>
      </c>
      <c r="L836" s="97">
        <v>0</v>
      </c>
      <c r="M836" s="97">
        <v>0</v>
      </c>
      <c r="N836" s="97">
        <v>0</v>
      </c>
      <c r="O836" s="97">
        <v>0</v>
      </c>
      <c r="P836" s="97">
        <v>2</v>
      </c>
      <c r="Q836" s="97">
        <v>0</v>
      </c>
      <c r="R836" s="97">
        <v>0</v>
      </c>
      <c r="S836" s="97">
        <v>4</v>
      </c>
      <c r="T836" s="97">
        <v>0</v>
      </c>
      <c r="U836" s="97">
        <v>0</v>
      </c>
      <c r="V836" s="97">
        <v>0</v>
      </c>
      <c r="W836" s="97">
        <v>0</v>
      </c>
      <c r="X836" s="97">
        <v>4</v>
      </c>
      <c r="Y836" s="97">
        <v>0</v>
      </c>
      <c r="Z836" s="97">
        <v>0</v>
      </c>
      <c r="AA836" s="97">
        <v>0</v>
      </c>
      <c r="AB836" s="97">
        <v>2</v>
      </c>
      <c r="AC836" s="97">
        <v>2</v>
      </c>
      <c r="AD836" s="97">
        <v>0</v>
      </c>
      <c r="AE836" s="97">
        <v>4</v>
      </c>
      <c r="AF836" s="97">
        <v>4</v>
      </c>
      <c r="AG836" s="97">
        <v>4</v>
      </c>
      <c r="AH836" s="97">
        <v>0</v>
      </c>
      <c r="AI836" s="97">
        <v>0</v>
      </c>
      <c r="AJ836" s="97">
        <v>0</v>
      </c>
      <c r="AK836" s="97">
        <v>4</v>
      </c>
      <c r="AL836" s="97">
        <v>4</v>
      </c>
      <c r="AM836" s="97">
        <v>4</v>
      </c>
      <c r="AN836" s="96" t="s">
        <v>487</v>
      </c>
      <c r="AO836" s="97">
        <v>0</v>
      </c>
      <c r="AP836" s="31">
        <f>IFERROR(IF(AN836="CIKDITIRO",VLOOKUP(A836,'BR DTG CIKDITIRO'!C:E,3,0),IF(FR_HITUNG_MINMAX!AN836="PESALAKAN",VLOOKUP(FR_HITUNG_MINMAX!A836,'BR DTG ADW'!C:E,3,0),IF(FR_HITUNG_MINMAX!AN836="PACUL",VLOOKUP(FR_HITUNG_MINMAX!A836,'BR DTG PACUL'!C:E,3,0),IF(FR_HITUNG_MINMAX!AN836="TRAYEMAN",VLOOKUP(FR_HITUNG_MINMAX!A836,'BR DTG TRAYEMAN'!C:E,3,0),"?")))),0)</f>
        <v>0</v>
      </c>
      <c r="AQ836" s="31">
        <f>IF(AN836="PACUL",VLOOKUP(A836,'STOK PACUL'!C:H,6,0),IF(FR_HITUNG_MINMAX!AN836="PESALAKAN",VLOOKUP(FR_HITUNG_MINMAX!A836,'STOK PESALAKAN'!C:H,6,0),IF(FR_HITUNG_MINMAX!AN836="CIKDITIRO",VLOOKUP(FR_HITUNG_MINMAX!A836,'STOK CIKDITIRO'!C:H,6,0),IF(FR_HITUNG_MINMAX!AN836="TRAYEMAN",VLOOKUP(FR_HITUNG_MINMAX!A836,'STOK TRAYEMAN'!C:H,6,0),"?"))))</f>
        <v>0</v>
      </c>
      <c r="AR836" s="25">
        <f t="shared" si="40"/>
        <v>0</v>
      </c>
      <c r="AS836" s="25">
        <f t="shared" si="39"/>
        <v>2</v>
      </c>
      <c r="AT836" s="25">
        <f t="shared" si="41"/>
        <v>2</v>
      </c>
    </row>
    <row r="837" spans="1:46" ht="30">
      <c r="A837" s="96" t="s">
        <v>429</v>
      </c>
      <c r="B837" s="96" t="s">
        <v>1228</v>
      </c>
      <c r="C837" s="96" t="s">
        <v>881</v>
      </c>
      <c r="D837" s="96" t="s">
        <v>1365</v>
      </c>
      <c r="E837" s="96" t="s">
        <v>482</v>
      </c>
      <c r="F837" s="97">
        <v>28000</v>
      </c>
      <c r="G837" s="97">
        <v>1</v>
      </c>
      <c r="H837" s="96" t="s">
        <v>30</v>
      </c>
      <c r="I837" s="96" t="s">
        <v>2</v>
      </c>
      <c r="J837" s="98" t="s">
        <v>1366</v>
      </c>
      <c r="K837" s="97">
        <v>1</v>
      </c>
      <c r="L837" s="97">
        <v>0</v>
      </c>
      <c r="M837" s="97">
        <v>0</v>
      </c>
      <c r="N837" s="97">
        <v>1</v>
      </c>
      <c r="O837" s="97">
        <v>0</v>
      </c>
      <c r="P837" s="97">
        <v>0</v>
      </c>
      <c r="Q837" s="97">
        <v>0</v>
      </c>
      <c r="R837" s="97">
        <v>0</v>
      </c>
      <c r="S837" s="97">
        <v>0</v>
      </c>
      <c r="T837" s="97">
        <v>0</v>
      </c>
      <c r="U837" s="97">
        <v>0</v>
      </c>
      <c r="V837" s="97">
        <v>2</v>
      </c>
      <c r="W837" s="97">
        <v>0</v>
      </c>
      <c r="X837" s="97">
        <v>2</v>
      </c>
      <c r="Y837" s="97">
        <v>0</v>
      </c>
      <c r="Z837" s="97">
        <v>1</v>
      </c>
      <c r="AA837" s="97">
        <v>1</v>
      </c>
      <c r="AB837" s="97">
        <v>0</v>
      </c>
      <c r="AC837" s="97">
        <v>0</v>
      </c>
      <c r="AD837" s="97">
        <v>0</v>
      </c>
      <c r="AE837" s="97">
        <v>0</v>
      </c>
      <c r="AF837" s="97">
        <v>0</v>
      </c>
      <c r="AG837" s="97">
        <v>0</v>
      </c>
      <c r="AH837" s="97">
        <v>2</v>
      </c>
      <c r="AI837" s="97">
        <v>2</v>
      </c>
      <c r="AJ837" s="97">
        <v>0</v>
      </c>
      <c r="AK837" s="97">
        <v>2</v>
      </c>
      <c r="AL837" s="97">
        <v>2</v>
      </c>
      <c r="AM837" s="97">
        <v>2</v>
      </c>
      <c r="AN837" s="96" t="s">
        <v>487</v>
      </c>
      <c r="AO837" s="97">
        <v>0</v>
      </c>
      <c r="AP837" s="31">
        <f>IFERROR(IF(AN837="CIKDITIRO",VLOOKUP(A837,'BR DTG CIKDITIRO'!C:E,3,0),IF(FR_HITUNG_MINMAX!AN837="PESALAKAN",VLOOKUP(FR_HITUNG_MINMAX!A837,'BR DTG ADW'!C:E,3,0),IF(FR_HITUNG_MINMAX!AN837="PACUL",VLOOKUP(FR_HITUNG_MINMAX!A837,'BR DTG PACUL'!C:E,3,0),IF(FR_HITUNG_MINMAX!AN837="TRAYEMAN",VLOOKUP(FR_HITUNG_MINMAX!A837,'BR DTG TRAYEMAN'!C:E,3,0),"?")))),0)</f>
        <v>0</v>
      </c>
      <c r="AQ837" s="31">
        <f>IF(AN837="PACUL",VLOOKUP(A837,'STOK PACUL'!C:H,6,0),IF(FR_HITUNG_MINMAX!AN837="PESALAKAN",VLOOKUP(FR_HITUNG_MINMAX!A837,'STOK PESALAKAN'!C:H,6,0),IF(FR_HITUNG_MINMAX!AN837="CIKDITIRO",VLOOKUP(FR_HITUNG_MINMAX!A837,'STOK CIKDITIRO'!C:H,6,0),IF(FR_HITUNG_MINMAX!AN837="TRAYEMAN",VLOOKUP(FR_HITUNG_MINMAX!A837,'STOK TRAYEMAN'!C:H,6,0),"?"))))</f>
        <v>0</v>
      </c>
      <c r="AR837" s="25">
        <f t="shared" si="40"/>
        <v>0</v>
      </c>
      <c r="AS837" s="25">
        <f t="shared" si="39"/>
        <v>1</v>
      </c>
      <c r="AT837" s="25">
        <f t="shared" si="41"/>
        <v>3</v>
      </c>
    </row>
    <row r="838" spans="1:46" ht="30">
      <c r="A838" s="96" t="s">
        <v>520</v>
      </c>
      <c r="B838" s="96" t="s">
        <v>1230</v>
      </c>
      <c r="C838" s="96" t="s">
        <v>1100</v>
      </c>
      <c r="D838" s="96" t="s">
        <v>1377</v>
      </c>
      <c r="E838" s="96" t="s">
        <v>486</v>
      </c>
      <c r="F838" s="97">
        <v>3670</v>
      </c>
      <c r="G838" s="97">
        <v>1</v>
      </c>
      <c r="H838" s="96" t="s">
        <v>1185</v>
      </c>
      <c r="I838" s="96" t="s">
        <v>1185</v>
      </c>
      <c r="J838" s="98">
        <v>1</v>
      </c>
      <c r="K838" s="97">
        <v>1</v>
      </c>
      <c r="L838" s="97">
        <v>46</v>
      </c>
      <c r="M838" s="97">
        <v>50</v>
      </c>
      <c r="N838" s="97">
        <v>47</v>
      </c>
      <c r="O838" s="97">
        <v>75</v>
      </c>
      <c r="P838" s="97">
        <v>68</v>
      </c>
      <c r="Q838" s="97">
        <v>33</v>
      </c>
      <c r="R838" s="97">
        <v>58</v>
      </c>
      <c r="S838" s="97">
        <v>51</v>
      </c>
      <c r="T838" s="97">
        <v>38</v>
      </c>
      <c r="U838" s="97">
        <v>46</v>
      </c>
      <c r="V838" s="97">
        <v>39</v>
      </c>
      <c r="W838" s="97">
        <v>35</v>
      </c>
      <c r="X838" s="97">
        <v>75</v>
      </c>
      <c r="Y838" s="97">
        <v>96</v>
      </c>
      <c r="Z838" s="97">
        <v>97</v>
      </c>
      <c r="AA838" s="97">
        <v>122</v>
      </c>
      <c r="AB838" s="97">
        <v>143</v>
      </c>
      <c r="AC838" s="97">
        <v>101</v>
      </c>
      <c r="AD838" s="97">
        <v>91</v>
      </c>
      <c r="AE838" s="97">
        <v>109</v>
      </c>
      <c r="AF838" s="97">
        <v>89</v>
      </c>
      <c r="AG838" s="97">
        <v>97</v>
      </c>
      <c r="AH838" s="97">
        <v>85</v>
      </c>
      <c r="AI838" s="97">
        <v>74</v>
      </c>
      <c r="AJ838" s="97">
        <v>81</v>
      </c>
      <c r="AK838" s="97">
        <v>143</v>
      </c>
      <c r="AL838" s="97">
        <v>75</v>
      </c>
      <c r="AM838" s="97">
        <v>143</v>
      </c>
      <c r="AN838" s="96" t="s">
        <v>487</v>
      </c>
      <c r="AO838" s="97">
        <v>70</v>
      </c>
      <c r="AP838" s="31">
        <f>IFERROR(IF(AN838="CIKDITIRO",VLOOKUP(A838,'BR DTG CIKDITIRO'!C:E,3,0),IF(FR_HITUNG_MINMAX!AN838="PESALAKAN",VLOOKUP(FR_HITUNG_MINMAX!A838,'BR DTG ADW'!C:E,3,0),IF(FR_HITUNG_MINMAX!AN838="PACUL",VLOOKUP(FR_HITUNG_MINMAX!A838,'BR DTG PACUL'!C:E,3,0),IF(FR_HITUNG_MINMAX!AN838="TRAYEMAN",VLOOKUP(FR_HITUNG_MINMAX!A838,'BR DTG TRAYEMAN'!C:E,3,0),"?")))),0)</f>
        <v>0</v>
      </c>
      <c r="AQ838" s="31">
        <f>IF(AN838="PACUL",VLOOKUP(A838,'STOK PACUL'!C:H,6,0),IF(FR_HITUNG_MINMAX!AN838="PESALAKAN",VLOOKUP(FR_HITUNG_MINMAX!A838,'STOK PESALAKAN'!C:H,6,0),IF(FR_HITUNG_MINMAX!AN838="CIKDITIRO",VLOOKUP(FR_HITUNG_MINMAX!A838,'STOK CIKDITIRO'!C:H,6,0),IF(FR_HITUNG_MINMAX!AN838="TRAYEMAN",VLOOKUP(FR_HITUNG_MINMAX!A838,'STOK TRAYEMAN'!C:H,6,0),"?"))))</f>
        <v>70</v>
      </c>
      <c r="AR838" s="25">
        <f t="shared" si="40"/>
        <v>70</v>
      </c>
      <c r="AS838" s="25">
        <f t="shared" si="39"/>
        <v>38</v>
      </c>
      <c r="AT838" s="25">
        <f t="shared" si="41"/>
        <v>4</v>
      </c>
    </row>
    <row r="839" spans="1:46" ht="30">
      <c r="A839" s="96" t="s">
        <v>431</v>
      </c>
      <c r="B839" s="96" t="s">
        <v>1231</v>
      </c>
      <c r="C839" s="96" t="s">
        <v>877</v>
      </c>
      <c r="D839" s="96" t="s">
        <v>1377</v>
      </c>
      <c r="E839" s="96" t="s">
        <v>485</v>
      </c>
      <c r="F839" s="97">
        <v>3500</v>
      </c>
      <c r="G839" s="97">
        <v>1</v>
      </c>
      <c r="H839" s="96" t="s">
        <v>30</v>
      </c>
      <c r="I839" s="96" t="s">
        <v>1185</v>
      </c>
      <c r="J839" s="98">
        <v>1</v>
      </c>
      <c r="K839" s="97">
        <v>15</v>
      </c>
      <c r="L839" s="97">
        <v>3</v>
      </c>
      <c r="M839" s="97">
        <v>0</v>
      </c>
      <c r="N839" s="97">
        <v>2.5</v>
      </c>
      <c r="O839" s="97">
        <v>0.5</v>
      </c>
      <c r="P839" s="97">
        <v>1</v>
      </c>
      <c r="Q839" s="97">
        <v>0</v>
      </c>
      <c r="R839" s="97">
        <v>1</v>
      </c>
      <c r="S839" s="97">
        <v>3</v>
      </c>
      <c r="T839" s="97">
        <v>4</v>
      </c>
      <c r="U839" s="97">
        <v>1</v>
      </c>
      <c r="V839" s="97">
        <v>0</v>
      </c>
      <c r="W839" s="97">
        <v>1</v>
      </c>
      <c r="X839" s="97">
        <v>4</v>
      </c>
      <c r="Y839" s="97">
        <v>3</v>
      </c>
      <c r="Z839" s="97">
        <v>2.5</v>
      </c>
      <c r="AA839" s="97">
        <v>3</v>
      </c>
      <c r="AB839" s="97">
        <v>1.5</v>
      </c>
      <c r="AC839" s="97">
        <v>1</v>
      </c>
      <c r="AD839" s="97">
        <v>1</v>
      </c>
      <c r="AE839" s="97">
        <v>4</v>
      </c>
      <c r="AF839" s="97">
        <v>7</v>
      </c>
      <c r="AG839" s="97">
        <v>4</v>
      </c>
      <c r="AH839" s="97">
        <v>1</v>
      </c>
      <c r="AI839" s="97">
        <v>1</v>
      </c>
      <c r="AJ839" s="97">
        <v>4</v>
      </c>
      <c r="AK839" s="97">
        <v>7</v>
      </c>
      <c r="AL839" s="97">
        <v>4</v>
      </c>
      <c r="AM839" s="97">
        <v>7</v>
      </c>
      <c r="AN839" s="96" t="s">
        <v>487</v>
      </c>
      <c r="AO839" s="97">
        <v>2</v>
      </c>
      <c r="AP839" s="31">
        <f>IFERROR(IF(AN839="CIKDITIRO",VLOOKUP(A839,'BR DTG CIKDITIRO'!C:E,3,0),IF(FR_HITUNG_MINMAX!AN839="PESALAKAN",VLOOKUP(FR_HITUNG_MINMAX!A839,'BR DTG ADW'!C:E,3,0),IF(FR_HITUNG_MINMAX!AN839="PACUL",VLOOKUP(FR_HITUNG_MINMAX!A839,'BR DTG PACUL'!C:E,3,0),IF(FR_HITUNG_MINMAX!AN839="TRAYEMAN",VLOOKUP(FR_HITUNG_MINMAX!A839,'BR DTG TRAYEMAN'!C:E,3,0),"?")))),0)</f>
        <v>0</v>
      </c>
      <c r="AQ839" s="31">
        <f>IF(AN839="PACUL",VLOOKUP(A839,'STOK PACUL'!C:H,6,0),IF(FR_HITUNG_MINMAX!AN839="PESALAKAN",VLOOKUP(FR_HITUNG_MINMAX!A839,'STOK PESALAKAN'!C:H,6,0),IF(FR_HITUNG_MINMAX!AN839="CIKDITIRO",VLOOKUP(FR_HITUNG_MINMAX!A839,'STOK CIKDITIRO'!C:H,6,0),IF(FR_HITUNG_MINMAX!AN839="TRAYEMAN",VLOOKUP(FR_HITUNG_MINMAX!A839,'STOK TRAYEMAN'!C:H,6,0),"?"))))</f>
        <v>2</v>
      </c>
      <c r="AR839" s="25">
        <f t="shared" si="40"/>
        <v>2</v>
      </c>
      <c r="AS839" s="25">
        <f t="shared" si="39"/>
        <v>2</v>
      </c>
      <c r="AT839" s="25">
        <f t="shared" si="41"/>
        <v>4</v>
      </c>
    </row>
    <row r="840" spans="1:46" ht="30">
      <c r="A840" s="96" t="s">
        <v>432</v>
      </c>
      <c r="B840" s="96" t="s">
        <v>1232</v>
      </c>
      <c r="C840" s="96" t="s">
        <v>888</v>
      </c>
      <c r="D840" s="96" t="s">
        <v>1377</v>
      </c>
      <c r="E840" s="96" t="s">
        <v>484</v>
      </c>
      <c r="F840" s="97">
        <v>1500</v>
      </c>
      <c r="G840" s="97">
        <v>1</v>
      </c>
      <c r="H840" s="96" t="s">
        <v>90</v>
      </c>
      <c r="I840" s="96" t="s">
        <v>1185</v>
      </c>
      <c r="J840" s="98">
        <v>1</v>
      </c>
      <c r="K840" s="97">
        <v>1</v>
      </c>
      <c r="L840" s="97">
        <v>0</v>
      </c>
      <c r="M840" s="97">
        <v>0</v>
      </c>
      <c r="N840" s="97">
        <v>0</v>
      </c>
      <c r="O840" s="97">
        <v>3</v>
      </c>
      <c r="P840" s="97">
        <v>0</v>
      </c>
      <c r="Q840" s="97">
        <v>0</v>
      </c>
      <c r="R840" s="97">
        <v>0</v>
      </c>
      <c r="S840" s="97">
        <v>0</v>
      </c>
      <c r="T840" s="97">
        <v>3</v>
      </c>
      <c r="U840" s="97">
        <v>0</v>
      </c>
      <c r="V840" s="97">
        <v>1</v>
      </c>
      <c r="W840" s="97">
        <v>0</v>
      </c>
      <c r="X840" s="97">
        <v>3</v>
      </c>
      <c r="Y840" s="97">
        <v>0</v>
      </c>
      <c r="Z840" s="97">
        <v>0</v>
      </c>
      <c r="AA840" s="97">
        <v>3</v>
      </c>
      <c r="AB840" s="97">
        <v>3</v>
      </c>
      <c r="AC840" s="97">
        <v>0</v>
      </c>
      <c r="AD840" s="97">
        <v>0</v>
      </c>
      <c r="AE840" s="97">
        <v>0</v>
      </c>
      <c r="AF840" s="97">
        <v>3</v>
      </c>
      <c r="AG840" s="97">
        <v>0</v>
      </c>
      <c r="AH840" s="97">
        <v>1</v>
      </c>
      <c r="AI840" s="97">
        <v>1</v>
      </c>
      <c r="AJ840" s="97">
        <v>0</v>
      </c>
      <c r="AK840" s="97">
        <v>3</v>
      </c>
      <c r="AL840" s="97">
        <v>3</v>
      </c>
      <c r="AM840" s="97">
        <v>3</v>
      </c>
      <c r="AN840" s="96" t="s">
        <v>487</v>
      </c>
      <c r="AO840" s="97">
        <v>2</v>
      </c>
      <c r="AP840" s="31">
        <f>IFERROR(IF(AN840="CIKDITIRO",VLOOKUP(A840,'BR DTG CIKDITIRO'!C:E,3,0),IF(FR_HITUNG_MINMAX!AN840="PESALAKAN",VLOOKUP(FR_HITUNG_MINMAX!A840,'BR DTG ADW'!C:E,3,0),IF(FR_HITUNG_MINMAX!AN840="PACUL",VLOOKUP(FR_HITUNG_MINMAX!A840,'BR DTG PACUL'!C:E,3,0),IF(FR_HITUNG_MINMAX!AN840="TRAYEMAN",VLOOKUP(FR_HITUNG_MINMAX!A840,'BR DTG TRAYEMAN'!C:E,3,0),"?")))),0)</f>
        <v>0</v>
      </c>
      <c r="AQ840" s="31">
        <f>IF(AN840="PACUL",VLOOKUP(A840,'STOK PACUL'!C:H,6,0),IF(FR_HITUNG_MINMAX!AN840="PESALAKAN",VLOOKUP(FR_HITUNG_MINMAX!A840,'STOK PESALAKAN'!C:H,6,0),IF(FR_HITUNG_MINMAX!AN840="CIKDITIRO",VLOOKUP(FR_HITUNG_MINMAX!A840,'STOK CIKDITIRO'!C:H,6,0),IF(FR_HITUNG_MINMAX!AN840="TRAYEMAN",VLOOKUP(FR_HITUNG_MINMAX!A840,'STOK TRAYEMAN'!C:H,6,0),"?"))))</f>
        <v>2</v>
      </c>
      <c r="AR840" s="25">
        <f t="shared" si="40"/>
        <v>2</v>
      </c>
      <c r="AS840" s="25">
        <f t="shared" si="39"/>
        <v>2</v>
      </c>
      <c r="AT840" s="25">
        <f t="shared" si="41"/>
        <v>3</v>
      </c>
    </row>
    <row r="841" spans="1:46" ht="30">
      <c r="A841" s="96" t="s">
        <v>433</v>
      </c>
      <c r="B841" s="96" t="s">
        <v>1233</v>
      </c>
      <c r="C841" s="96" t="s">
        <v>888</v>
      </c>
      <c r="D841" s="96" t="s">
        <v>1377</v>
      </c>
      <c r="E841" s="96" t="s">
        <v>482</v>
      </c>
      <c r="F841" s="97">
        <v>2000</v>
      </c>
      <c r="G841" s="97">
        <v>1</v>
      </c>
      <c r="H841" s="96" t="s">
        <v>90</v>
      </c>
      <c r="I841" s="96" t="s">
        <v>1185</v>
      </c>
      <c r="J841" s="98" t="s">
        <v>1366</v>
      </c>
      <c r="K841" s="97">
        <v>1</v>
      </c>
      <c r="L841" s="97">
        <v>0</v>
      </c>
      <c r="M841" s="97">
        <v>0</v>
      </c>
      <c r="N841" s="97">
        <v>2</v>
      </c>
      <c r="O841" s="97">
        <v>0</v>
      </c>
      <c r="P841" s="97">
        <v>0</v>
      </c>
      <c r="Q841" s="97">
        <v>0</v>
      </c>
      <c r="R841" s="97">
        <v>0</v>
      </c>
      <c r="S841" s="97">
        <v>0</v>
      </c>
      <c r="T841" s="97">
        <v>2</v>
      </c>
      <c r="U841" s="97">
        <v>0</v>
      </c>
      <c r="V841" s="97">
        <v>0</v>
      </c>
      <c r="W841" s="97">
        <v>0</v>
      </c>
      <c r="X841" s="97">
        <v>2</v>
      </c>
      <c r="Y841" s="97">
        <v>0</v>
      </c>
      <c r="Z841" s="97">
        <v>2</v>
      </c>
      <c r="AA841" s="97">
        <v>2</v>
      </c>
      <c r="AB841" s="97">
        <v>0</v>
      </c>
      <c r="AC841" s="97">
        <v>0</v>
      </c>
      <c r="AD841" s="97">
        <v>0</v>
      </c>
      <c r="AE841" s="97">
        <v>0</v>
      </c>
      <c r="AF841" s="97">
        <v>2</v>
      </c>
      <c r="AG841" s="97">
        <v>0</v>
      </c>
      <c r="AH841" s="97">
        <v>0</v>
      </c>
      <c r="AI841" s="97">
        <v>0</v>
      </c>
      <c r="AJ841" s="97">
        <v>0</v>
      </c>
      <c r="AK841" s="97">
        <v>2</v>
      </c>
      <c r="AL841" s="97">
        <v>2</v>
      </c>
      <c r="AM841" s="97">
        <v>2</v>
      </c>
      <c r="AN841" s="96" t="s">
        <v>487</v>
      </c>
      <c r="AO841" s="97">
        <v>6</v>
      </c>
      <c r="AP841" s="31">
        <f>IFERROR(IF(AN841="CIKDITIRO",VLOOKUP(A841,'BR DTG CIKDITIRO'!C:E,3,0),IF(FR_HITUNG_MINMAX!AN841="PESALAKAN",VLOOKUP(FR_HITUNG_MINMAX!A841,'BR DTG ADW'!C:E,3,0),IF(FR_HITUNG_MINMAX!AN841="PACUL",VLOOKUP(FR_HITUNG_MINMAX!A841,'BR DTG PACUL'!C:E,3,0),IF(FR_HITUNG_MINMAX!AN841="TRAYEMAN",VLOOKUP(FR_HITUNG_MINMAX!A841,'BR DTG TRAYEMAN'!C:E,3,0),"?")))),0)</f>
        <v>0</v>
      </c>
      <c r="AQ841" s="31">
        <f>IF(AN841="PACUL",VLOOKUP(A841,'STOK PACUL'!C:H,6,0),IF(FR_HITUNG_MINMAX!AN841="PESALAKAN",VLOOKUP(FR_HITUNG_MINMAX!A841,'STOK PESALAKAN'!C:H,6,0),IF(FR_HITUNG_MINMAX!AN841="CIKDITIRO",VLOOKUP(FR_HITUNG_MINMAX!A841,'STOK CIKDITIRO'!C:H,6,0),IF(FR_HITUNG_MINMAX!AN841="TRAYEMAN",VLOOKUP(FR_HITUNG_MINMAX!A841,'STOK TRAYEMAN'!C:H,6,0),"?"))))</f>
        <v>6</v>
      </c>
      <c r="AR841" s="25">
        <f t="shared" si="40"/>
        <v>6</v>
      </c>
      <c r="AS841" s="25">
        <f t="shared" si="39"/>
        <v>1</v>
      </c>
      <c r="AT841" s="25">
        <f t="shared" si="41"/>
        <v>2</v>
      </c>
    </row>
    <row r="842" spans="1:46" ht="30">
      <c r="A842" s="96" t="s">
        <v>759</v>
      </c>
      <c r="B842" s="96" t="s">
        <v>760</v>
      </c>
      <c r="C842" s="96" t="s">
        <v>876</v>
      </c>
      <c r="D842" s="96" t="s">
        <v>1377</v>
      </c>
      <c r="E842" s="96" t="s">
        <v>482</v>
      </c>
      <c r="F842" s="97">
        <v>7500</v>
      </c>
      <c r="G842" s="97">
        <v>1</v>
      </c>
      <c r="H842" s="96" t="s">
        <v>86</v>
      </c>
      <c r="I842" s="96" t="s">
        <v>1185</v>
      </c>
      <c r="J842" s="98" t="s">
        <v>1366</v>
      </c>
      <c r="K842" s="97">
        <v>1</v>
      </c>
      <c r="L842" s="97">
        <v>0</v>
      </c>
      <c r="M842" s="97">
        <v>0</v>
      </c>
      <c r="N842" s="97">
        <v>0</v>
      </c>
      <c r="O842" s="97">
        <v>0</v>
      </c>
      <c r="P842" s="97">
        <v>0</v>
      </c>
      <c r="Q842" s="97">
        <v>0</v>
      </c>
      <c r="R842" s="97">
        <v>0</v>
      </c>
      <c r="S842" s="97">
        <v>0</v>
      </c>
      <c r="T842" s="97">
        <v>0</v>
      </c>
      <c r="U842" s="97">
        <v>0</v>
      </c>
      <c r="V842" s="97">
        <v>0</v>
      </c>
      <c r="W842" s="97">
        <v>2</v>
      </c>
      <c r="X842" s="97">
        <v>2</v>
      </c>
      <c r="Y842" s="97">
        <v>0</v>
      </c>
      <c r="Z842" s="97">
        <v>0</v>
      </c>
      <c r="AA842" s="97">
        <v>0</v>
      </c>
      <c r="AB842" s="97">
        <v>0</v>
      </c>
      <c r="AC842" s="97">
        <v>0</v>
      </c>
      <c r="AD842" s="97">
        <v>0</v>
      </c>
      <c r="AE842" s="97">
        <v>0</v>
      </c>
      <c r="AF842" s="97">
        <v>0</v>
      </c>
      <c r="AG842" s="97">
        <v>0</v>
      </c>
      <c r="AH842" s="97">
        <v>0</v>
      </c>
      <c r="AI842" s="97">
        <v>2</v>
      </c>
      <c r="AJ842" s="97">
        <v>2</v>
      </c>
      <c r="AK842" s="97">
        <v>2</v>
      </c>
      <c r="AL842" s="97">
        <v>0</v>
      </c>
      <c r="AM842" s="97">
        <v>0</v>
      </c>
      <c r="AN842" s="96" t="s">
        <v>487</v>
      </c>
      <c r="AO842" s="97">
        <v>0</v>
      </c>
      <c r="AP842" s="31">
        <f>IFERROR(IF(AN842="CIKDITIRO",VLOOKUP(A842,'BR DTG CIKDITIRO'!C:E,3,0),IF(FR_HITUNG_MINMAX!AN842="PESALAKAN",VLOOKUP(FR_HITUNG_MINMAX!A842,'BR DTG ADW'!C:E,3,0),IF(FR_HITUNG_MINMAX!AN842="PACUL",VLOOKUP(FR_HITUNG_MINMAX!A842,'BR DTG PACUL'!C:E,3,0),IF(FR_HITUNG_MINMAX!AN842="TRAYEMAN",VLOOKUP(FR_HITUNG_MINMAX!A842,'BR DTG TRAYEMAN'!C:E,3,0),"?")))),0)</f>
        <v>0</v>
      </c>
      <c r="AQ842" s="31">
        <f>IF(AN842="PACUL",VLOOKUP(A842,'STOK PACUL'!C:H,6,0),IF(FR_HITUNG_MINMAX!AN842="PESALAKAN",VLOOKUP(FR_HITUNG_MINMAX!A842,'STOK PESALAKAN'!C:H,6,0),IF(FR_HITUNG_MINMAX!AN842="CIKDITIRO",VLOOKUP(FR_HITUNG_MINMAX!A842,'STOK CIKDITIRO'!C:H,6,0),IF(FR_HITUNG_MINMAX!AN842="TRAYEMAN",VLOOKUP(FR_HITUNG_MINMAX!A842,'STOK TRAYEMAN'!C:H,6,0),"?"))))</f>
        <v>0</v>
      </c>
      <c r="AR842" s="25">
        <f t="shared" si="40"/>
        <v>0</v>
      </c>
      <c r="AS842" s="25">
        <f t="shared" si="39"/>
        <v>0</v>
      </c>
      <c r="AT842" s="25">
        <f t="shared" si="41"/>
        <v>1</v>
      </c>
    </row>
    <row r="843" spans="1:46" ht="30">
      <c r="A843" s="96" t="s">
        <v>434</v>
      </c>
      <c r="B843" s="96" t="s">
        <v>1235</v>
      </c>
      <c r="C843" s="96" t="s">
        <v>898</v>
      </c>
      <c r="D843" s="96" t="s">
        <v>1377</v>
      </c>
      <c r="E843" s="96" t="s">
        <v>482</v>
      </c>
      <c r="F843" s="97">
        <v>7000</v>
      </c>
      <c r="G843" s="97">
        <v>1</v>
      </c>
      <c r="H843" s="96" t="s">
        <v>30</v>
      </c>
      <c r="I843" s="96" t="s">
        <v>1185</v>
      </c>
      <c r="J843" s="98" t="s">
        <v>1366</v>
      </c>
      <c r="K843" s="97">
        <v>1</v>
      </c>
      <c r="L843" s="97">
        <v>0</v>
      </c>
      <c r="M843" s="97">
        <v>0</v>
      </c>
      <c r="N843" s="97">
        <v>0</v>
      </c>
      <c r="O843" s="97">
        <v>0</v>
      </c>
      <c r="P843" s="97">
        <v>0</v>
      </c>
      <c r="Q843" s="97">
        <v>1</v>
      </c>
      <c r="R843" s="97">
        <v>0</v>
      </c>
      <c r="S843" s="97">
        <v>0</v>
      </c>
      <c r="T843" s="97">
        <v>0</v>
      </c>
      <c r="U843" s="97">
        <v>0</v>
      </c>
      <c r="V843" s="97">
        <v>1</v>
      </c>
      <c r="W843" s="97">
        <v>0</v>
      </c>
      <c r="X843" s="97">
        <v>1</v>
      </c>
      <c r="Y843" s="97">
        <v>0</v>
      </c>
      <c r="Z843" s="97">
        <v>0</v>
      </c>
      <c r="AA843" s="97">
        <v>0</v>
      </c>
      <c r="AB843" s="97">
        <v>0</v>
      </c>
      <c r="AC843" s="97">
        <v>1</v>
      </c>
      <c r="AD843" s="97">
        <v>1</v>
      </c>
      <c r="AE843" s="97">
        <v>0</v>
      </c>
      <c r="AF843" s="97">
        <v>0</v>
      </c>
      <c r="AG843" s="97">
        <v>0</v>
      </c>
      <c r="AH843" s="97">
        <v>1</v>
      </c>
      <c r="AI843" s="97">
        <v>1</v>
      </c>
      <c r="AJ843" s="97">
        <v>0</v>
      </c>
      <c r="AK843" s="97">
        <v>1</v>
      </c>
      <c r="AL843" s="97">
        <v>1</v>
      </c>
      <c r="AM843" s="97">
        <v>2</v>
      </c>
      <c r="AN843" s="96" t="s">
        <v>487</v>
      </c>
      <c r="AO843" s="97">
        <v>1</v>
      </c>
      <c r="AP843" s="31">
        <f>IFERROR(IF(AN843="CIKDITIRO",VLOOKUP(A843,'BR DTG CIKDITIRO'!C:E,3,0),IF(FR_HITUNG_MINMAX!AN843="PESALAKAN",VLOOKUP(FR_HITUNG_MINMAX!A843,'BR DTG ADW'!C:E,3,0),IF(FR_HITUNG_MINMAX!AN843="PACUL",VLOOKUP(FR_HITUNG_MINMAX!A843,'BR DTG PACUL'!C:E,3,0),IF(FR_HITUNG_MINMAX!AN843="TRAYEMAN",VLOOKUP(FR_HITUNG_MINMAX!A843,'BR DTG TRAYEMAN'!C:E,3,0),"?")))),0)</f>
        <v>0</v>
      </c>
      <c r="AQ843" s="31">
        <f>IF(AN843="PACUL",VLOOKUP(A843,'STOK PACUL'!C:H,6,0),IF(FR_HITUNG_MINMAX!AN843="PESALAKAN",VLOOKUP(FR_HITUNG_MINMAX!A843,'STOK PESALAKAN'!C:H,6,0),IF(FR_HITUNG_MINMAX!AN843="CIKDITIRO",VLOOKUP(FR_HITUNG_MINMAX!A843,'STOK CIKDITIRO'!C:H,6,0),IF(FR_HITUNG_MINMAX!AN843="TRAYEMAN",VLOOKUP(FR_HITUNG_MINMAX!A843,'STOK TRAYEMAN'!C:H,6,0),"?"))))</f>
        <v>1</v>
      </c>
      <c r="AR843" s="25">
        <f t="shared" si="40"/>
        <v>1</v>
      </c>
      <c r="AS843" s="25">
        <f t="shared" si="39"/>
        <v>1</v>
      </c>
      <c r="AT843" s="25">
        <f t="shared" si="41"/>
        <v>3</v>
      </c>
    </row>
    <row r="844" spans="1:46" ht="30">
      <c r="A844" s="96" t="s">
        <v>435</v>
      </c>
      <c r="B844" s="96" t="s">
        <v>1236</v>
      </c>
      <c r="C844" s="96" t="s">
        <v>898</v>
      </c>
      <c r="D844" s="96" t="s">
        <v>1377</v>
      </c>
      <c r="E844" s="96" t="s">
        <v>482</v>
      </c>
      <c r="F844" s="97">
        <v>6500</v>
      </c>
      <c r="G844" s="97">
        <v>1</v>
      </c>
      <c r="H844" s="96" t="s">
        <v>30</v>
      </c>
      <c r="I844" s="96" t="s">
        <v>1185</v>
      </c>
      <c r="J844" s="98" t="s">
        <v>1366</v>
      </c>
      <c r="K844" s="97">
        <v>1</v>
      </c>
      <c r="L844" s="97">
        <v>0</v>
      </c>
      <c r="M844" s="97">
        <v>0</v>
      </c>
      <c r="N844" s="97">
        <v>0</v>
      </c>
      <c r="O844" s="97">
        <v>0</v>
      </c>
      <c r="P844" s="97">
        <v>0</v>
      </c>
      <c r="Q844" s="97">
        <v>0</v>
      </c>
      <c r="R844" s="97">
        <v>0</v>
      </c>
      <c r="S844" s="97">
        <v>0</v>
      </c>
      <c r="T844" s="97">
        <v>0</v>
      </c>
      <c r="U844" s="97">
        <v>1</v>
      </c>
      <c r="V844" s="97">
        <v>0</v>
      </c>
      <c r="W844" s="97">
        <v>0</v>
      </c>
      <c r="X844" s="97">
        <v>1</v>
      </c>
      <c r="Y844" s="97">
        <v>0</v>
      </c>
      <c r="Z844" s="97">
        <v>0</v>
      </c>
      <c r="AA844" s="97">
        <v>0</v>
      </c>
      <c r="AB844" s="97">
        <v>0</v>
      </c>
      <c r="AC844" s="97">
        <v>0</v>
      </c>
      <c r="AD844" s="97">
        <v>0</v>
      </c>
      <c r="AE844" s="97">
        <v>0</v>
      </c>
      <c r="AF844" s="97">
        <v>0</v>
      </c>
      <c r="AG844" s="97">
        <v>1</v>
      </c>
      <c r="AH844" s="97">
        <v>1</v>
      </c>
      <c r="AI844" s="97">
        <v>0</v>
      </c>
      <c r="AJ844" s="97">
        <v>0</v>
      </c>
      <c r="AK844" s="97">
        <v>1</v>
      </c>
      <c r="AL844" s="97">
        <v>1</v>
      </c>
      <c r="AM844" s="97">
        <v>2</v>
      </c>
      <c r="AN844" s="96" t="s">
        <v>487</v>
      </c>
      <c r="AO844" s="97">
        <v>0</v>
      </c>
      <c r="AP844" s="31">
        <f>IFERROR(IF(AN844="CIKDITIRO",VLOOKUP(A844,'BR DTG CIKDITIRO'!C:E,3,0),IF(FR_HITUNG_MINMAX!AN844="PESALAKAN",VLOOKUP(FR_HITUNG_MINMAX!A844,'BR DTG ADW'!C:E,3,0),IF(FR_HITUNG_MINMAX!AN844="PACUL",VLOOKUP(FR_HITUNG_MINMAX!A844,'BR DTG PACUL'!C:E,3,0),IF(FR_HITUNG_MINMAX!AN844="TRAYEMAN",VLOOKUP(FR_HITUNG_MINMAX!A844,'BR DTG TRAYEMAN'!C:E,3,0),"?")))),0)</f>
        <v>0</v>
      </c>
      <c r="AQ844" s="31">
        <f>IF(AN844="PACUL",VLOOKUP(A844,'STOK PACUL'!C:H,6,0),IF(FR_HITUNG_MINMAX!AN844="PESALAKAN",VLOOKUP(FR_HITUNG_MINMAX!A844,'STOK PESALAKAN'!C:H,6,0),IF(FR_HITUNG_MINMAX!AN844="CIKDITIRO",VLOOKUP(FR_HITUNG_MINMAX!A844,'STOK CIKDITIRO'!C:H,6,0),IF(FR_HITUNG_MINMAX!AN844="TRAYEMAN",VLOOKUP(FR_HITUNG_MINMAX!A844,'STOK TRAYEMAN'!C:H,6,0),"?"))))</f>
        <v>0</v>
      </c>
      <c r="AR844" s="25">
        <f t="shared" si="40"/>
        <v>0</v>
      </c>
      <c r="AS844" s="25">
        <f t="shared" si="39"/>
        <v>1</v>
      </c>
      <c r="AT844" s="25">
        <f t="shared" si="41"/>
        <v>3</v>
      </c>
    </row>
    <row r="845" spans="1:46" ht="30">
      <c r="A845" s="96" t="s">
        <v>761</v>
      </c>
      <c r="B845" s="96" t="s">
        <v>1237</v>
      </c>
      <c r="C845" s="96" t="s">
        <v>1184</v>
      </c>
      <c r="D845" s="96" t="s">
        <v>1388</v>
      </c>
      <c r="E845" s="96" t="s">
        <v>485</v>
      </c>
      <c r="F845" s="97">
        <v>1833.81775724152</v>
      </c>
      <c r="G845" s="97">
        <v>1</v>
      </c>
      <c r="H845" s="96" t="s">
        <v>77</v>
      </c>
      <c r="I845" s="96" t="s">
        <v>1185</v>
      </c>
      <c r="J845" s="98" t="s">
        <v>1366</v>
      </c>
      <c r="K845" s="97">
        <v>1</v>
      </c>
      <c r="L845" s="97">
        <v>7</v>
      </c>
      <c r="M845" s="97">
        <v>4</v>
      </c>
      <c r="N845" s="97">
        <v>0</v>
      </c>
      <c r="O845" s="97">
        <v>0</v>
      </c>
      <c r="P845" s="97">
        <v>0</v>
      </c>
      <c r="Q845" s="97">
        <v>0</v>
      </c>
      <c r="R845" s="97">
        <v>0</v>
      </c>
      <c r="S845" s="97">
        <v>0</v>
      </c>
      <c r="T845" s="97">
        <v>0</v>
      </c>
      <c r="U845" s="97">
        <v>0</v>
      </c>
      <c r="V845" s="97">
        <v>0</v>
      </c>
      <c r="W845" s="97">
        <v>0</v>
      </c>
      <c r="X845" s="97">
        <v>7</v>
      </c>
      <c r="Y845" s="97">
        <v>11</v>
      </c>
      <c r="Z845" s="97">
        <v>4</v>
      </c>
      <c r="AA845" s="97">
        <v>0</v>
      </c>
      <c r="AB845" s="97">
        <v>0</v>
      </c>
      <c r="AC845" s="97">
        <v>0</v>
      </c>
      <c r="AD845" s="97">
        <v>0</v>
      </c>
      <c r="AE845" s="97">
        <v>0</v>
      </c>
      <c r="AF845" s="97">
        <v>0</v>
      </c>
      <c r="AG845" s="97">
        <v>0</v>
      </c>
      <c r="AH845" s="97">
        <v>0</v>
      </c>
      <c r="AI845" s="97">
        <v>0</v>
      </c>
      <c r="AJ845" s="97">
        <v>7</v>
      </c>
      <c r="AK845" s="97">
        <v>11</v>
      </c>
      <c r="AL845" s="97">
        <v>7</v>
      </c>
      <c r="AM845" s="97">
        <v>11</v>
      </c>
      <c r="AN845" s="96" t="s">
        <v>487</v>
      </c>
      <c r="AO845" s="97">
        <v>0</v>
      </c>
      <c r="AP845" s="31">
        <f>IFERROR(IF(AN845="CIKDITIRO",VLOOKUP(A845,'BR DTG CIKDITIRO'!C:E,3,0),IF(FR_HITUNG_MINMAX!AN845="PESALAKAN",VLOOKUP(FR_HITUNG_MINMAX!A845,'BR DTG ADW'!C:E,3,0),IF(FR_HITUNG_MINMAX!AN845="PACUL",VLOOKUP(FR_HITUNG_MINMAX!A845,'BR DTG PACUL'!C:E,3,0),IF(FR_HITUNG_MINMAX!AN845="TRAYEMAN",VLOOKUP(FR_HITUNG_MINMAX!A845,'BR DTG TRAYEMAN'!C:E,3,0),"?")))),0)</f>
        <v>0</v>
      </c>
      <c r="AQ845" s="31">
        <f>IF(AN845="PACUL",VLOOKUP(A845,'STOK PACUL'!C:H,6,0),IF(FR_HITUNG_MINMAX!AN845="PESALAKAN",VLOOKUP(FR_HITUNG_MINMAX!A845,'STOK PESALAKAN'!C:H,6,0),IF(FR_HITUNG_MINMAX!AN845="CIKDITIRO",VLOOKUP(FR_HITUNG_MINMAX!A845,'STOK CIKDITIRO'!C:H,6,0),IF(FR_HITUNG_MINMAX!AN845="TRAYEMAN",VLOOKUP(FR_HITUNG_MINMAX!A845,'STOK TRAYEMAN'!C:H,6,0),"?"))))</f>
        <v>0</v>
      </c>
      <c r="AR845" s="25">
        <f t="shared" si="40"/>
        <v>0</v>
      </c>
      <c r="AS845" s="25">
        <f t="shared" si="39"/>
        <v>4</v>
      </c>
      <c r="AT845" s="25">
        <f t="shared" si="41"/>
        <v>1</v>
      </c>
    </row>
    <row r="846" spans="1:46" ht="30">
      <c r="A846" s="96" t="s">
        <v>436</v>
      </c>
      <c r="B846" s="96" t="s">
        <v>1238</v>
      </c>
      <c r="C846" s="96" t="s">
        <v>1184</v>
      </c>
      <c r="D846" s="96" t="s">
        <v>1388</v>
      </c>
      <c r="E846" s="96" t="s">
        <v>484</v>
      </c>
      <c r="F846" s="97">
        <v>550</v>
      </c>
      <c r="G846" s="97">
        <v>1</v>
      </c>
      <c r="H846" s="96" t="s">
        <v>78</v>
      </c>
      <c r="I846" s="96" t="s">
        <v>1185</v>
      </c>
      <c r="J846" s="98">
        <v>1</v>
      </c>
      <c r="K846" s="97">
        <v>1</v>
      </c>
      <c r="L846" s="97">
        <v>0</v>
      </c>
      <c r="M846" s="97">
        <v>0</v>
      </c>
      <c r="N846" s="97">
        <v>0</v>
      </c>
      <c r="O846" s="97">
        <v>0</v>
      </c>
      <c r="P846" s="97">
        <v>0</v>
      </c>
      <c r="Q846" s="97">
        <v>1</v>
      </c>
      <c r="R846" s="97">
        <v>0</v>
      </c>
      <c r="S846" s="97">
        <v>1</v>
      </c>
      <c r="T846" s="97">
        <v>2</v>
      </c>
      <c r="U846" s="97">
        <v>0</v>
      </c>
      <c r="V846" s="97">
        <v>1</v>
      </c>
      <c r="W846" s="97">
        <v>0</v>
      </c>
      <c r="X846" s="97">
        <v>2</v>
      </c>
      <c r="Y846" s="97">
        <v>0</v>
      </c>
      <c r="Z846" s="97">
        <v>0</v>
      </c>
      <c r="AA846" s="97">
        <v>0</v>
      </c>
      <c r="AB846" s="97">
        <v>0</v>
      </c>
      <c r="AC846" s="97">
        <v>1</v>
      </c>
      <c r="AD846" s="97">
        <v>1</v>
      </c>
      <c r="AE846" s="97">
        <v>1</v>
      </c>
      <c r="AF846" s="97">
        <v>3</v>
      </c>
      <c r="AG846" s="97">
        <v>1</v>
      </c>
      <c r="AH846" s="97">
        <v>1</v>
      </c>
      <c r="AI846" s="97">
        <v>1</v>
      </c>
      <c r="AJ846" s="97">
        <v>0</v>
      </c>
      <c r="AK846" s="97">
        <v>3</v>
      </c>
      <c r="AL846" s="97">
        <v>2</v>
      </c>
      <c r="AM846" s="97">
        <v>3</v>
      </c>
      <c r="AN846" s="96" t="s">
        <v>487</v>
      </c>
      <c r="AO846" s="97">
        <v>12</v>
      </c>
      <c r="AP846" s="31">
        <f>IFERROR(IF(AN846="CIKDITIRO",VLOOKUP(A846,'BR DTG CIKDITIRO'!C:E,3,0),IF(FR_HITUNG_MINMAX!AN846="PESALAKAN",VLOOKUP(FR_HITUNG_MINMAX!A846,'BR DTG ADW'!C:E,3,0),IF(FR_HITUNG_MINMAX!AN846="PACUL",VLOOKUP(FR_HITUNG_MINMAX!A846,'BR DTG PACUL'!C:E,3,0),IF(FR_HITUNG_MINMAX!AN846="TRAYEMAN",VLOOKUP(FR_HITUNG_MINMAX!A846,'BR DTG TRAYEMAN'!C:E,3,0),"?")))),0)</f>
        <v>0</v>
      </c>
      <c r="AQ846" s="31">
        <f>IF(AN846="PACUL",VLOOKUP(A846,'STOK PACUL'!C:H,6,0),IF(FR_HITUNG_MINMAX!AN846="PESALAKAN",VLOOKUP(FR_HITUNG_MINMAX!A846,'STOK PESALAKAN'!C:H,6,0),IF(FR_HITUNG_MINMAX!AN846="CIKDITIRO",VLOOKUP(FR_HITUNG_MINMAX!A846,'STOK CIKDITIRO'!C:H,6,0),IF(FR_HITUNG_MINMAX!AN846="TRAYEMAN",VLOOKUP(FR_HITUNG_MINMAX!A846,'STOK TRAYEMAN'!C:H,6,0),"?"))))</f>
        <v>12</v>
      </c>
      <c r="AR846" s="25">
        <f t="shared" si="40"/>
        <v>12</v>
      </c>
      <c r="AS846" s="25">
        <f t="shared" si="39"/>
        <v>1</v>
      </c>
      <c r="AT846" s="25">
        <f t="shared" si="41"/>
        <v>2</v>
      </c>
    </row>
    <row r="847" spans="1:46" ht="30">
      <c r="A847" s="96" t="s">
        <v>437</v>
      </c>
      <c r="B847" s="96" t="s">
        <v>1722</v>
      </c>
      <c r="C847" s="96" t="s">
        <v>1184</v>
      </c>
      <c r="D847" s="96" t="s">
        <v>1388</v>
      </c>
      <c r="E847" s="96" t="s">
        <v>486</v>
      </c>
      <c r="F847" s="97">
        <v>2833.61548913869</v>
      </c>
      <c r="G847" s="97">
        <v>1</v>
      </c>
      <c r="H847" s="96" t="s">
        <v>78</v>
      </c>
      <c r="I847" s="96" t="s">
        <v>1185</v>
      </c>
      <c r="J847" s="98">
        <v>1</v>
      </c>
      <c r="K847" s="97">
        <v>1</v>
      </c>
      <c r="L847" s="97">
        <v>8</v>
      </c>
      <c r="M847" s="97">
        <v>2</v>
      </c>
      <c r="N847" s="97">
        <v>8</v>
      </c>
      <c r="O847" s="97">
        <v>22</v>
      </c>
      <c r="P847" s="97">
        <v>24</v>
      </c>
      <c r="Q847" s="97">
        <v>1</v>
      </c>
      <c r="R847" s="97">
        <v>0</v>
      </c>
      <c r="S847" s="97">
        <v>0</v>
      </c>
      <c r="T847" s="97">
        <v>0</v>
      </c>
      <c r="U847" s="97">
        <v>8</v>
      </c>
      <c r="V847" s="97">
        <v>23</v>
      </c>
      <c r="W847" s="97">
        <v>5</v>
      </c>
      <c r="X847" s="97">
        <v>24</v>
      </c>
      <c r="Y847" s="97">
        <v>10</v>
      </c>
      <c r="Z847" s="97">
        <v>10</v>
      </c>
      <c r="AA847" s="97">
        <v>30</v>
      </c>
      <c r="AB847" s="97">
        <v>46</v>
      </c>
      <c r="AC847" s="97">
        <v>25</v>
      </c>
      <c r="AD847" s="97">
        <v>1</v>
      </c>
      <c r="AE847" s="97">
        <v>0</v>
      </c>
      <c r="AF847" s="97">
        <v>0</v>
      </c>
      <c r="AG847" s="97">
        <v>8</v>
      </c>
      <c r="AH847" s="97">
        <v>31</v>
      </c>
      <c r="AI847" s="97">
        <v>28</v>
      </c>
      <c r="AJ847" s="97">
        <v>13</v>
      </c>
      <c r="AK847" s="97">
        <v>46</v>
      </c>
      <c r="AL847" s="97">
        <v>24</v>
      </c>
      <c r="AM847" s="97">
        <v>46</v>
      </c>
      <c r="AN847" s="96" t="s">
        <v>487</v>
      </c>
      <c r="AO847" s="97">
        <v>0</v>
      </c>
      <c r="AP847" s="31">
        <f>IFERROR(IF(AN847="CIKDITIRO",VLOOKUP(A847,'BR DTG CIKDITIRO'!C:E,3,0),IF(FR_HITUNG_MINMAX!AN847="PESALAKAN",VLOOKUP(FR_HITUNG_MINMAX!A847,'BR DTG ADW'!C:E,3,0),IF(FR_HITUNG_MINMAX!AN847="PACUL",VLOOKUP(FR_HITUNG_MINMAX!A847,'BR DTG PACUL'!C:E,3,0),IF(FR_HITUNG_MINMAX!AN847="TRAYEMAN",VLOOKUP(FR_HITUNG_MINMAX!A847,'BR DTG TRAYEMAN'!C:E,3,0),"?")))),0)</f>
        <v>0</v>
      </c>
      <c r="AQ847" s="31">
        <f>IF(AN847="PACUL",VLOOKUP(A847,'STOK PACUL'!C:H,6,0),IF(FR_HITUNG_MINMAX!AN847="PESALAKAN",VLOOKUP(FR_HITUNG_MINMAX!A847,'STOK PESALAKAN'!C:H,6,0),IF(FR_HITUNG_MINMAX!AN847="CIKDITIRO",VLOOKUP(FR_HITUNG_MINMAX!A847,'STOK CIKDITIRO'!C:H,6,0),IF(FR_HITUNG_MINMAX!AN847="TRAYEMAN",VLOOKUP(FR_HITUNG_MINMAX!A847,'STOK TRAYEMAN'!C:H,6,0),"?"))))</f>
        <v>0</v>
      </c>
      <c r="AR847" s="25">
        <f t="shared" si="40"/>
        <v>0</v>
      </c>
      <c r="AS847" s="25">
        <f t="shared" si="39"/>
        <v>12</v>
      </c>
      <c r="AT847" s="25">
        <f t="shared" si="41"/>
        <v>1</v>
      </c>
    </row>
    <row r="848" spans="1:46" ht="30">
      <c r="A848" s="96" t="s">
        <v>438</v>
      </c>
      <c r="B848" s="96" t="s">
        <v>1239</v>
      </c>
      <c r="C848" s="96" t="s">
        <v>1184</v>
      </c>
      <c r="D848" s="96" t="s">
        <v>1388</v>
      </c>
      <c r="E848" s="96" t="s">
        <v>484</v>
      </c>
      <c r="F848" s="97">
        <v>2122.442</v>
      </c>
      <c r="G848" s="97">
        <v>1</v>
      </c>
      <c r="H848" s="96" t="s">
        <v>78</v>
      </c>
      <c r="I848" s="96" t="s">
        <v>1185</v>
      </c>
      <c r="J848" s="98">
        <v>1</v>
      </c>
      <c r="K848" s="97">
        <v>1</v>
      </c>
      <c r="L848" s="97">
        <v>3</v>
      </c>
      <c r="M848" s="97">
        <v>1</v>
      </c>
      <c r="N848" s="97">
        <v>2</v>
      </c>
      <c r="O848" s="97">
        <v>1</v>
      </c>
      <c r="P848" s="97">
        <v>0</v>
      </c>
      <c r="Q848" s="97">
        <v>0</v>
      </c>
      <c r="R848" s="97">
        <v>0</v>
      </c>
      <c r="S848" s="97">
        <v>0</v>
      </c>
      <c r="T848" s="97">
        <v>0</v>
      </c>
      <c r="U848" s="97">
        <v>0</v>
      </c>
      <c r="V848" s="97">
        <v>0</v>
      </c>
      <c r="W848" s="97">
        <v>0</v>
      </c>
      <c r="X848" s="97">
        <v>3</v>
      </c>
      <c r="Y848" s="97">
        <v>4</v>
      </c>
      <c r="Z848" s="97">
        <v>3</v>
      </c>
      <c r="AA848" s="97">
        <v>3</v>
      </c>
      <c r="AB848" s="97">
        <v>1</v>
      </c>
      <c r="AC848" s="97">
        <v>0</v>
      </c>
      <c r="AD848" s="97">
        <v>0</v>
      </c>
      <c r="AE848" s="97">
        <v>0</v>
      </c>
      <c r="AF848" s="97">
        <v>0</v>
      </c>
      <c r="AG848" s="97">
        <v>0</v>
      </c>
      <c r="AH848" s="97">
        <v>0</v>
      </c>
      <c r="AI848" s="97">
        <v>0</v>
      </c>
      <c r="AJ848" s="97">
        <v>3</v>
      </c>
      <c r="AK848" s="97">
        <v>4</v>
      </c>
      <c r="AL848" s="97">
        <v>3</v>
      </c>
      <c r="AM848" s="97">
        <v>4</v>
      </c>
      <c r="AN848" s="96" t="s">
        <v>487</v>
      </c>
      <c r="AO848" s="97">
        <v>0</v>
      </c>
      <c r="AP848" s="31">
        <f>IFERROR(IF(AN848="CIKDITIRO",VLOOKUP(A848,'BR DTG CIKDITIRO'!C:E,3,0),IF(FR_HITUNG_MINMAX!AN848="PESALAKAN",VLOOKUP(FR_HITUNG_MINMAX!A848,'BR DTG ADW'!C:E,3,0),IF(FR_HITUNG_MINMAX!AN848="PACUL",VLOOKUP(FR_HITUNG_MINMAX!A848,'BR DTG PACUL'!C:E,3,0),IF(FR_HITUNG_MINMAX!AN848="TRAYEMAN",VLOOKUP(FR_HITUNG_MINMAX!A848,'BR DTG TRAYEMAN'!C:E,3,0),"?")))),0)</f>
        <v>0</v>
      </c>
      <c r="AQ848" s="31">
        <f>IF(AN848="PACUL",VLOOKUP(A848,'STOK PACUL'!C:H,6,0),IF(FR_HITUNG_MINMAX!AN848="PESALAKAN",VLOOKUP(FR_HITUNG_MINMAX!A848,'STOK PESALAKAN'!C:H,6,0),IF(FR_HITUNG_MINMAX!AN848="CIKDITIRO",VLOOKUP(FR_HITUNG_MINMAX!A848,'STOK CIKDITIRO'!C:H,6,0),IF(FR_HITUNG_MINMAX!AN848="TRAYEMAN",VLOOKUP(FR_HITUNG_MINMAX!A848,'STOK TRAYEMAN'!C:H,6,0),"?"))))</f>
        <v>0</v>
      </c>
      <c r="AR848" s="25">
        <f t="shared" si="40"/>
        <v>0</v>
      </c>
      <c r="AS848" s="25">
        <f t="shared" si="39"/>
        <v>2</v>
      </c>
      <c r="AT848" s="25">
        <f t="shared" si="41"/>
        <v>1</v>
      </c>
    </row>
    <row r="849" spans="1:46" ht="30">
      <c r="A849" s="96" t="s">
        <v>2058</v>
      </c>
      <c r="B849" s="96" t="s">
        <v>2059</v>
      </c>
      <c r="C849" s="96" t="s">
        <v>876</v>
      </c>
      <c r="D849" s="96" t="s">
        <v>1377</v>
      </c>
      <c r="E849" s="96" t="s">
        <v>482</v>
      </c>
      <c r="F849" s="97">
        <v>10000</v>
      </c>
      <c r="G849" s="97">
        <v>1</v>
      </c>
      <c r="H849" s="96" t="s">
        <v>491</v>
      </c>
      <c r="I849" s="96" t="s">
        <v>1185</v>
      </c>
      <c r="J849" s="98">
        <v>1</v>
      </c>
      <c r="K849" s="97">
        <v>1</v>
      </c>
      <c r="L849" s="97">
        <v>0</v>
      </c>
      <c r="M849" s="97">
        <v>0</v>
      </c>
      <c r="N849" s="97">
        <v>0</v>
      </c>
      <c r="O849" s="97">
        <v>0</v>
      </c>
      <c r="P849" s="97">
        <v>0</v>
      </c>
      <c r="Q849" s="97">
        <v>0</v>
      </c>
      <c r="R849" s="97">
        <v>1</v>
      </c>
      <c r="S849" s="97">
        <v>0</v>
      </c>
      <c r="T849" s="97">
        <v>0</v>
      </c>
      <c r="U849" s="97">
        <v>0</v>
      </c>
      <c r="V849" s="97">
        <v>0</v>
      </c>
      <c r="W849" s="97">
        <v>0</v>
      </c>
      <c r="X849" s="97">
        <v>1</v>
      </c>
      <c r="Y849" s="97">
        <v>0</v>
      </c>
      <c r="Z849" s="97">
        <v>0</v>
      </c>
      <c r="AA849" s="97">
        <v>0</v>
      </c>
      <c r="AB849" s="97">
        <v>0</v>
      </c>
      <c r="AC849" s="97">
        <v>0</v>
      </c>
      <c r="AD849" s="97">
        <v>1</v>
      </c>
      <c r="AE849" s="97">
        <v>1</v>
      </c>
      <c r="AF849" s="97">
        <v>0</v>
      </c>
      <c r="AG849" s="97">
        <v>0</v>
      </c>
      <c r="AH849" s="97">
        <v>0</v>
      </c>
      <c r="AI849" s="97">
        <v>0</v>
      </c>
      <c r="AJ849" s="97">
        <v>0</v>
      </c>
      <c r="AK849" s="97">
        <v>1</v>
      </c>
      <c r="AL849" s="97">
        <v>0</v>
      </c>
      <c r="AM849" s="97">
        <v>0</v>
      </c>
      <c r="AN849" s="96" t="s">
        <v>487</v>
      </c>
      <c r="AO849" s="97">
        <v>0</v>
      </c>
      <c r="AP849" s="31">
        <f>IFERROR(IF(AN849="CIKDITIRO",VLOOKUP(A849,'BR DTG CIKDITIRO'!C:E,3,0),IF(FR_HITUNG_MINMAX!AN849="PESALAKAN",VLOOKUP(FR_HITUNG_MINMAX!A849,'BR DTG ADW'!C:E,3,0),IF(FR_HITUNG_MINMAX!AN849="PACUL",VLOOKUP(FR_HITUNG_MINMAX!A849,'BR DTG PACUL'!C:E,3,0),IF(FR_HITUNG_MINMAX!AN849="TRAYEMAN",VLOOKUP(FR_HITUNG_MINMAX!A849,'BR DTG TRAYEMAN'!C:E,3,0),"?")))),0)</f>
        <v>0</v>
      </c>
      <c r="AQ849" s="31">
        <f>IF(AN849="PACUL",VLOOKUP(A849,'STOK PACUL'!C:H,6,0),IF(FR_HITUNG_MINMAX!AN849="PESALAKAN",VLOOKUP(FR_HITUNG_MINMAX!A849,'STOK PESALAKAN'!C:H,6,0),IF(FR_HITUNG_MINMAX!AN849="CIKDITIRO",VLOOKUP(FR_HITUNG_MINMAX!A849,'STOK CIKDITIRO'!C:H,6,0),IF(FR_HITUNG_MINMAX!AN849="TRAYEMAN",VLOOKUP(FR_HITUNG_MINMAX!A849,'STOK TRAYEMAN'!C:H,6,0),"?"))))</f>
        <v>0</v>
      </c>
      <c r="AR849" s="25">
        <f t="shared" si="40"/>
        <v>0</v>
      </c>
      <c r="AS849" s="25">
        <f t="shared" si="39"/>
        <v>0</v>
      </c>
      <c r="AT849" s="25">
        <f t="shared" si="41"/>
        <v>1</v>
      </c>
    </row>
    <row r="850" spans="1:46" ht="30">
      <c r="A850" s="96" t="s">
        <v>439</v>
      </c>
      <c r="B850" s="96" t="s">
        <v>1240</v>
      </c>
      <c r="C850" s="96" t="s">
        <v>1100</v>
      </c>
      <c r="D850" s="96" t="s">
        <v>1377</v>
      </c>
      <c r="E850" s="96" t="s">
        <v>485</v>
      </c>
      <c r="F850" s="97">
        <v>3040</v>
      </c>
      <c r="G850" s="97">
        <v>1</v>
      </c>
      <c r="H850" s="96" t="s">
        <v>30</v>
      </c>
      <c r="I850" s="96" t="s">
        <v>1185</v>
      </c>
      <c r="J850" s="98">
        <v>1</v>
      </c>
      <c r="K850" s="97">
        <v>1</v>
      </c>
      <c r="L850" s="97">
        <v>0</v>
      </c>
      <c r="M850" s="97">
        <v>1</v>
      </c>
      <c r="N850" s="97">
        <v>1</v>
      </c>
      <c r="O850" s="97">
        <v>3</v>
      </c>
      <c r="P850" s="97">
        <v>2</v>
      </c>
      <c r="Q850" s="97">
        <v>1</v>
      </c>
      <c r="R850" s="97">
        <v>4</v>
      </c>
      <c r="S850" s="97">
        <v>1</v>
      </c>
      <c r="T850" s="97">
        <v>7</v>
      </c>
      <c r="U850" s="97">
        <v>1</v>
      </c>
      <c r="V850" s="97">
        <v>1</v>
      </c>
      <c r="W850" s="97">
        <v>3</v>
      </c>
      <c r="X850" s="97">
        <v>7</v>
      </c>
      <c r="Y850" s="97">
        <v>1</v>
      </c>
      <c r="Z850" s="97">
        <v>2</v>
      </c>
      <c r="AA850" s="97">
        <v>4</v>
      </c>
      <c r="AB850" s="97">
        <v>5</v>
      </c>
      <c r="AC850" s="97">
        <v>3</v>
      </c>
      <c r="AD850" s="97">
        <v>5</v>
      </c>
      <c r="AE850" s="97">
        <v>5</v>
      </c>
      <c r="AF850" s="97">
        <v>8</v>
      </c>
      <c r="AG850" s="97">
        <v>2</v>
      </c>
      <c r="AH850" s="97">
        <v>2</v>
      </c>
      <c r="AI850" s="97">
        <v>4</v>
      </c>
      <c r="AJ850" s="97">
        <v>3</v>
      </c>
      <c r="AK850" s="97">
        <v>8</v>
      </c>
      <c r="AL850" s="97">
        <v>7</v>
      </c>
      <c r="AM850" s="97">
        <v>8</v>
      </c>
      <c r="AN850" s="96" t="s">
        <v>487</v>
      </c>
      <c r="AO850" s="97">
        <v>2</v>
      </c>
      <c r="AP850" s="31">
        <f>IFERROR(IF(AN850="CIKDITIRO",VLOOKUP(A850,'BR DTG CIKDITIRO'!C:E,3,0),IF(FR_HITUNG_MINMAX!AN850="PESALAKAN",VLOOKUP(FR_HITUNG_MINMAX!A850,'BR DTG ADW'!C:E,3,0),IF(FR_HITUNG_MINMAX!AN850="PACUL",VLOOKUP(FR_HITUNG_MINMAX!A850,'BR DTG PACUL'!C:E,3,0),IF(FR_HITUNG_MINMAX!AN850="TRAYEMAN",VLOOKUP(FR_HITUNG_MINMAX!A850,'BR DTG TRAYEMAN'!C:E,3,0),"?")))),0)</f>
        <v>0</v>
      </c>
      <c r="AQ850" s="31">
        <f>IF(AN850="PACUL",VLOOKUP(A850,'STOK PACUL'!C:H,6,0),IF(FR_HITUNG_MINMAX!AN850="PESALAKAN",VLOOKUP(FR_HITUNG_MINMAX!A850,'STOK PESALAKAN'!C:H,6,0),IF(FR_HITUNG_MINMAX!AN850="CIKDITIRO",VLOOKUP(FR_HITUNG_MINMAX!A850,'STOK CIKDITIRO'!C:H,6,0),IF(FR_HITUNG_MINMAX!AN850="TRAYEMAN",VLOOKUP(FR_HITUNG_MINMAX!A850,'STOK TRAYEMAN'!C:H,6,0),"?"))))</f>
        <v>2</v>
      </c>
      <c r="AR850" s="25">
        <f t="shared" si="40"/>
        <v>2</v>
      </c>
      <c r="AS850" s="25">
        <f t="shared" si="39"/>
        <v>4</v>
      </c>
      <c r="AT850" s="25">
        <f t="shared" si="41"/>
        <v>4</v>
      </c>
    </row>
    <row r="851" spans="1:46" ht="30">
      <c r="A851" s="96" t="s">
        <v>440</v>
      </c>
      <c r="B851" s="96" t="s">
        <v>1241</v>
      </c>
      <c r="C851" s="96" t="s">
        <v>877</v>
      </c>
      <c r="D851" s="96" t="s">
        <v>1377</v>
      </c>
      <c r="E851" s="96" t="s">
        <v>485</v>
      </c>
      <c r="F851" s="97">
        <v>45000</v>
      </c>
      <c r="G851" s="97">
        <v>1</v>
      </c>
      <c r="H851" s="96" t="s">
        <v>1185</v>
      </c>
      <c r="I851" s="96" t="s">
        <v>1185</v>
      </c>
      <c r="J851" s="98">
        <v>1</v>
      </c>
      <c r="K851" s="97">
        <v>1</v>
      </c>
      <c r="L851" s="97">
        <v>1</v>
      </c>
      <c r="M851" s="97">
        <v>1</v>
      </c>
      <c r="N851" s="97">
        <v>1</v>
      </c>
      <c r="O851" s="97">
        <v>0</v>
      </c>
      <c r="P851" s="97">
        <v>0</v>
      </c>
      <c r="Q851" s="97">
        <v>0</v>
      </c>
      <c r="R851" s="97">
        <v>2</v>
      </c>
      <c r="S851" s="97">
        <v>1</v>
      </c>
      <c r="T851" s="97">
        <v>1</v>
      </c>
      <c r="U851" s="97">
        <v>1</v>
      </c>
      <c r="V851" s="97">
        <v>1</v>
      </c>
      <c r="W851" s="97">
        <v>0</v>
      </c>
      <c r="X851" s="97">
        <v>2</v>
      </c>
      <c r="Y851" s="97">
        <v>2</v>
      </c>
      <c r="Z851" s="97">
        <v>2</v>
      </c>
      <c r="AA851" s="97">
        <v>1</v>
      </c>
      <c r="AB851" s="97">
        <v>0</v>
      </c>
      <c r="AC851" s="97">
        <v>0</v>
      </c>
      <c r="AD851" s="97">
        <v>2</v>
      </c>
      <c r="AE851" s="97">
        <v>3</v>
      </c>
      <c r="AF851" s="97">
        <v>2</v>
      </c>
      <c r="AG851" s="97">
        <v>2</v>
      </c>
      <c r="AH851" s="97">
        <v>2</v>
      </c>
      <c r="AI851" s="97">
        <v>1</v>
      </c>
      <c r="AJ851" s="97">
        <v>1</v>
      </c>
      <c r="AK851" s="97">
        <v>3</v>
      </c>
      <c r="AL851" s="97">
        <v>2</v>
      </c>
      <c r="AM851" s="97">
        <v>3</v>
      </c>
      <c r="AN851" s="96" t="s">
        <v>487</v>
      </c>
      <c r="AO851" s="97">
        <v>4</v>
      </c>
      <c r="AP851" s="31">
        <f>IFERROR(IF(AN851="CIKDITIRO",VLOOKUP(A851,'BR DTG CIKDITIRO'!C:E,3,0),IF(FR_HITUNG_MINMAX!AN851="PESALAKAN",VLOOKUP(FR_HITUNG_MINMAX!A851,'BR DTG ADW'!C:E,3,0),IF(FR_HITUNG_MINMAX!AN851="PACUL",VLOOKUP(FR_HITUNG_MINMAX!A851,'BR DTG PACUL'!C:E,3,0),IF(FR_HITUNG_MINMAX!AN851="TRAYEMAN",VLOOKUP(FR_HITUNG_MINMAX!A851,'BR DTG TRAYEMAN'!C:E,3,0),"?")))),0)</f>
        <v>0</v>
      </c>
      <c r="AQ851" s="31">
        <f>IF(AN851="PACUL",VLOOKUP(A851,'STOK PACUL'!C:H,6,0),IF(FR_HITUNG_MINMAX!AN851="PESALAKAN",VLOOKUP(FR_HITUNG_MINMAX!A851,'STOK PESALAKAN'!C:H,6,0),IF(FR_HITUNG_MINMAX!AN851="CIKDITIRO",VLOOKUP(FR_HITUNG_MINMAX!A851,'STOK CIKDITIRO'!C:H,6,0),IF(FR_HITUNG_MINMAX!AN851="TRAYEMAN",VLOOKUP(FR_HITUNG_MINMAX!A851,'STOK TRAYEMAN'!C:H,6,0),"?"))))</f>
        <v>4</v>
      </c>
      <c r="AR851" s="25">
        <f t="shared" si="40"/>
        <v>4</v>
      </c>
      <c r="AS851" s="25">
        <f t="shared" si="39"/>
        <v>1</v>
      </c>
      <c r="AT851" s="25">
        <f t="shared" si="41"/>
        <v>3</v>
      </c>
    </row>
    <row r="852" spans="1:46" ht="30">
      <c r="A852" s="96" t="s">
        <v>1242</v>
      </c>
      <c r="B852" s="96" t="s">
        <v>1243</v>
      </c>
      <c r="C852" s="96" t="s">
        <v>877</v>
      </c>
      <c r="D852" s="96" t="s">
        <v>1377</v>
      </c>
      <c r="E852" s="96" t="s">
        <v>482</v>
      </c>
      <c r="F852" s="97">
        <v>52000</v>
      </c>
      <c r="G852" s="97">
        <v>1</v>
      </c>
      <c r="H852" s="96" t="s">
        <v>1185</v>
      </c>
      <c r="I852" s="96" t="s">
        <v>1185</v>
      </c>
      <c r="J852" s="98">
        <v>1</v>
      </c>
      <c r="K852" s="97">
        <v>1</v>
      </c>
      <c r="L852" s="97">
        <v>0</v>
      </c>
      <c r="M852" s="97">
        <v>0</v>
      </c>
      <c r="N852" s="97">
        <v>0</v>
      </c>
      <c r="O852" s="97">
        <v>0</v>
      </c>
      <c r="P852" s="97">
        <v>0</v>
      </c>
      <c r="Q852" s="97">
        <v>1</v>
      </c>
      <c r="R852" s="97">
        <v>0</v>
      </c>
      <c r="S852" s="97">
        <v>1</v>
      </c>
      <c r="T852" s="97">
        <v>0</v>
      </c>
      <c r="U852" s="97">
        <v>0</v>
      </c>
      <c r="V852" s="97">
        <v>1</v>
      </c>
      <c r="W852" s="97">
        <v>0</v>
      </c>
      <c r="X852" s="97">
        <v>1</v>
      </c>
      <c r="Y852" s="97">
        <v>0</v>
      </c>
      <c r="Z852" s="97">
        <v>0</v>
      </c>
      <c r="AA852" s="97">
        <v>0</v>
      </c>
      <c r="AB852" s="97">
        <v>0</v>
      </c>
      <c r="AC852" s="97">
        <v>1</v>
      </c>
      <c r="AD852" s="97">
        <v>1</v>
      </c>
      <c r="AE852" s="97">
        <v>1</v>
      </c>
      <c r="AF852" s="97">
        <v>1</v>
      </c>
      <c r="AG852" s="97">
        <v>1</v>
      </c>
      <c r="AH852" s="97">
        <v>1</v>
      </c>
      <c r="AI852" s="97">
        <v>1</v>
      </c>
      <c r="AJ852" s="97">
        <v>0</v>
      </c>
      <c r="AK852" s="97">
        <v>1</v>
      </c>
      <c r="AL852" s="97">
        <v>1</v>
      </c>
      <c r="AM852" s="97">
        <v>1</v>
      </c>
      <c r="AN852" s="96" t="s">
        <v>487</v>
      </c>
      <c r="AO852" s="97">
        <v>1</v>
      </c>
      <c r="AP852" s="31">
        <f>IFERROR(IF(AN852="CIKDITIRO",VLOOKUP(A852,'BR DTG CIKDITIRO'!C:E,3,0),IF(FR_HITUNG_MINMAX!AN852="PESALAKAN",VLOOKUP(FR_HITUNG_MINMAX!A852,'BR DTG ADW'!C:E,3,0),IF(FR_HITUNG_MINMAX!AN852="PACUL",VLOOKUP(FR_HITUNG_MINMAX!A852,'BR DTG PACUL'!C:E,3,0),IF(FR_HITUNG_MINMAX!AN852="TRAYEMAN",VLOOKUP(FR_HITUNG_MINMAX!A852,'BR DTG TRAYEMAN'!C:E,3,0),"?")))),0)</f>
        <v>0</v>
      </c>
      <c r="AQ852" s="31">
        <f>IF(AN852="PACUL",VLOOKUP(A852,'STOK PACUL'!C:H,6,0),IF(FR_HITUNG_MINMAX!AN852="PESALAKAN",VLOOKUP(FR_HITUNG_MINMAX!A852,'STOK PESALAKAN'!C:H,6,0),IF(FR_HITUNG_MINMAX!AN852="CIKDITIRO",VLOOKUP(FR_HITUNG_MINMAX!A852,'STOK CIKDITIRO'!C:H,6,0),IF(FR_HITUNG_MINMAX!AN852="TRAYEMAN",VLOOKUP(FR_HITUNG_MINMAX!A852,'STOK TRAYEMAN'!C:H,6,0),"?"))))</f>
        <v>1</v>
      </c>
      <c r="AR852" s="25">
        <f t="shared" si="40"/>
        <v>1</v>
      </c>
      <c r="AS852" s="25">
        <f t="shared" si="39"/>
        <v>1</v>
      </c>
      <c r="AT852" s="25">
        <f t="shared" si="41"/>
        <v>1</v>
      </c>
    </row>
    <row r="853" spans="1:46" ht="30">
      <c r="A853" s="96" t="s">
        <v>1244</v>
      </c>
      <c r="B853" s="96" t="s">
        <v>764</v>
      </c>
      <c r="C853" s="96" t="s">
        <v>881</v>
      </c>
      <c r="D853" s="96" t="s">
        <v>1365</v>
      </c>
      <c r="E853" s="96" t="s">
        <v>482</v>
      </c>
      <c r="F853" s="97">
        <v>30150</v>
      </c>
      <c r="G853" s="97">
        <v>1</v>
      </c>
      <c r="H853" s="96" t="s">
        <v>30</v>
      </c>
      <c r="I853" s="96" t="s">
        <v>2</v>
      </c>
      <c r="J853" s="98">
        <v>1</v>
      </c>
      <c r="K853" s="97">
        <v>1</v>
      </c>
      <c r="L853" s="97">
        <v>0</v>
      </c>
      <c r="M853" s="97">
        <v>0</v>
      </c>
      <c r="N853" s="97">
        <v>1</v>
      </c>
      <c r="O853" s="97">
        <v>0</v>
      </c>
      <c r="P853" s="97">
        <v>0</v>
      </c>
      <c r="Q853" s="97">
        <v>0</v>
      </c>
      <c r="R853" s="97">
        <v>0</v>
      </c>
      <c r="S853" s="97">
        <v>0</v>
      </c>
      <c r="T853" s="97">
        <v>0</v>
      </c>
      <c r="U853" s="97">
        <v>0</v>
      </c>
      <c r="V853" s="97">
        <v>0</v>
      </c>
      <c r="W853" s="97">
        <v>0</v>
      </c>
      <c r="X853" s="97">
        <v>1</v>
      </c>
      <c r="Y853" s="97">
        <v>0</v>
      </c>
      <c r="Z853" s="97">
        <v>1</v>
      </c>
      <c r="AA853" s="97">
        <v>1</v>
      </c>
      <c r="AB853" s="97">
        <v>0</v>
      </c>
      <c r="AC853" s="97">
        <v>0</v>
      </c>
      <c r="AD853" s="97">
        <v>0</v>
      </c>
      <c r="AE853" s="97">
        <v>0</v>
      </c>
      <c r="AF853" s="97">
        <v>0</v>
      </c>
      <c r="AG853" s="97">
        <v>0</v>
      </c>
      <c r="AH853" s="97">
        <v>0</v>
      </c>
      <c r="AI853" s="97">
        <v>0</v>
      </c>
      <c r="AJ853" s="97">
        <v>0</v>
      </c>
      <c r="AK853" s="97">
        <v>1</v>
      </c>
      <c r="AL853" s="97">
        <v>1</v>
      </c>
      <c r="AM853" s="97">
        <v>1</v>
      </c>
      <c r="AN853" s="96" t="s">
        <v>487</v>
      </c>
      <c r="AO853" s="97">
        <v>1</v>
      </c>
      <c r="AP853" s="31">
        <f>IFERROR(IF(AN853="CIKDITIRO",VLOOKUP(A853,'BR DTG CIKDITIRO'!C:E,3,0),IF(FR_HITUNG_MINMAX!AN853="PESALAKAN",VLOOKUP(FR_HITUNG_MINMAX!A853,'BR DTG ADW'!C:E,3,0),IF(FR_HITUNG_MINMAX!AN853="PACUL",VLOOKUP(FR_HITUNG_MINMAX!A853,'BR DTG PACUL'!C:E,3,0),IF(FR_HITUNG_MINMAX!AN853="TRAYEMAN",VLOOKUP(FR_HITUNG_MINMAX!A853,'BR DTG TRAYEMAN'!C:E,3,0),"?")))),0)</f>
        <v>0</v>
      </c>
      <c r="AQ853" s="31">
        <f>IF(AN853="PACUL",VLOOKUP(A853,'STOK PACUL'!C:H,6,0),IF(FR_HITUNG_MINMAX!AN853="PESALAKAN",VLOOKUP(FR_HITUNG_MINMAX!A853,'STOK PESALAKAN'!C:H,6,0),IF(FR_HITUNG_MINMAX!AN853="CIKDITIRO",VLOOKUP(FR_HITUNG_MINMAX!A853,'STOK CIKDITIRO'!C:H,6,0),IF(FR_HITUNG_MINMAX!AN853="TRAYEMAN",VLOOKUP(FR_HITUNG_MINMAX!A853,'STOK TRAYEMAN'!C:H,6,0),"?"))))</f>
        <v>1</v>
      </c>
      <c r="AR853" s="25">
        <f t="shared" si="40"/>
        <v>1</v>
      </c>
      <c r="AS853" s="25">
        <f t="shared" si="39"/>
        <v>1</v>
      </c>
      <c r="AT853" s="25">
        <f t="shared" si="41"/>
        <v>2</v>
      </c>
    </row>
    <row r="854" spans="1:46" ht="30">
      <c r="A854" s="96" t="s">
        <v>523</v>
      </c>
      <c r="B854" s="96" t="s">
        <v>1246</v>
      </c>
      <c r="C854" s="96" t="s">
        <v>877</v>
      </c>
      <c r="D854" s="96" t="s">
        <v>1377</v>
      </c>
      <c r="E854" s="96" t="s">
        <v>482</v>
      </c>
      <c r="F854" s="97">
        <v>220000</v>
      </c>
      <c r="G854" s="97">
        <v>1</v>
      </c>
      <c r="H854" s="96" t="s">
        <v>116</v>
      </c>
      <c r="I854" s="96" t="s">
        <v>1185</v>
      </c>
      <c r="J854" s="98">
        <v>1</v>
      </c>
      <c r="K854" s="97">
        <v>1</v>
      </c>
      <c r="L854" s="97">
        <v>0</v>
      </c>
      <c r="M854" s="97">
        <v>0</v>
      </c>
      <c r="N854" s="97">
        <v>1</v>
      </c>
      <c r="O854" s="97">
        <v>0</v>
      </c>
      <c r="P854" s="97">
        <v>0</v>
      </c>
      <c r="Q854" s="97">
        <v>0</v>
      </c>
      <c r="R854" s="97">
        <v>0</v>
      </c>
      <c r="S854" s="97">
        <v>0</v>
      </c>
      <c r="T854" s="97">
        <v>0</v>
      </c>
      <c r="U854" s="97">
        <v>0</v>
      </c>
      <c r="V854" s="97">
        <v>0</v>
      </c>
      <c r="W854" s="97">
        <v>0</v>
      </c>
      <c r="X854" s="97">
        <v>1</v>
      </c>
      <c r="Y854" s="97">
        <v>0</v>
      </c>
      <c r="Z854" s="97">
        <v>1</v>
      </c>
      <c r="AA854" s="97">
        <v>1</v>
      </c>
      <c r="AB854" s="97">
        <v>0</v>
      </c>
      <c r="AC854" s="97">
        <v>0</v>
      </c>
      <c r="AD854" s="97">
        <v>0</v>
      </c>
      <c r="AE854" s="97">
        <v>0</v>
      </c>
      <c r="AF854" s="97">
        <v>0</v>
      </c>
      <c r="AG854" s="97">
        <v>0</v>
      </c>
      <c r="AH854" s="97">
        <v>0</v>
      </c>
      <c r="AI854" s="97">
        <v>0</v>
      </c>
      <c r="AJ854" s="97">
        <v>0</v>
      </c>
      <c r="AK854" s="97">
        <v>1</v>
      </c>
      <c r="AL854" s="97">
        <v>1</v>
      </c>
      <c r="AM854" s="97">
        <v>1</v>
      </c>
      <c r="AN854" s="96" t="s">
        <v>487</v>
      </c>
      <c r="AO854" s="97">
        <v>2</v>
      </c>
      <c r="AP854" s="31">
        <f>IFERROR(IF(AN854="CIKDITIRO",VLOOKUP(A854,'BR DTG CIKDITIRO'!C:E,3,0),IF(FR_HITUNG_MINMAX!AN854="PESALAKAN",VLOOKUP(FR_HITUNG_MINMAX!A854,'BR DTG ADW'!C:E,3,0),IF(FR_HITUNG_MINMAX!AN854="PACUL",VLOOKUP(FR_HITUNG_MINMAX!A854,'BR DTG PACUL'!C:E,3,0),IF(FR_HITUNG_MINMAX!AN854="TRAYEMAN",VLOOKUP(FR_HITUNG_MINMAX!A854,'BR DTG TRAYEMAN'!C:E,3,0),"?")))),0)</f>
        <v>0</v>
      </c>
      <c r="AQ854" s="31">
        <f>IF(AN854="PACUL",VLOOKUP(A854,'STOK PACUL'!C:H,6,0),IF(FR_HITUNG_MINMAX!AN854="PESALAKAN",VLOOKUP(FR_HITUNG_MINMAX!A854,'STOK PESALAKAN'!C:H,6,0),IF(FR_HITUNG_MINMAX!AN854="CIKDITIRO",VLOOKUP(FR_HITUNG_MINMAX!A854,'STOK CIKDITIRO'!C:H,6,0),IF(FR_HITUNG_MINMAX!AN854="TRAYEMAN",VLOOKUP(FR_HITUNG_MINMAX!A854,'STOK TRAYEMAN'!C:H,6,0),"?"))))</f>
        <v>2</v>
      </c>
      <c r="AR854" s="25">
        <f t="shared" si="40"/>
        <v>2</v>
      </c>
      <c r="AS854" s="25">
        <f t="shared" si="39"/>
        <v>1</v>
      </c>
      <c r="AT854" s="25">
        <f t="shared" si="41"/>
        <v>2</v>
      </c>
    </row>
    <row r="855" spans="1:46" ht="30">
      <c r="A855" s="96" t="s">
        <v>441</v>
      </c>
      <c r="B855" s="96" t="s">
        <v>1247</v>
      </c>
      <c r="C855" s="96" t="s">
        <v>877</v>
      </c>
      <c r="D855" s="96" t="s">
        <v>1377</v>
      </c>
      <c r="E855" s="96" t="s">
        <v>485</v>
      </c>
      <c r="F855" s="97">
        <v>140000</v>
      </c>
      <c r="G855" s="97">
        <v>1</v>
      </c>
      <c r="H855" s="96" t="s">
        <v>33</v>
      </c>
      <c r="I855" s="96" t="s">
        <v>1185</v>
      </c>
      <c r="J855" s="98">
        <v>1</v>
      </c>
      <c r="K855" s="97">
        <v>1</v>
      </c>
      <c r="L855" s="97">
        <v>0</v>
      </c>
      <c r="M855" s="97">
        <v>0</v>
      </c>
      <c r="N855" s="97">
        <v>1</v>
      </c>
      <c r="O855" s="97">
        <v>0</v>
      </c>
      <c r="P855" s="97">
        <v>2</v>
      </c>
      <c r="Q855" s="97">
        <v>0</v>
      </c>
      <c r="R855" s="97">
        <v>1</v>
      </c>
      <c r="S855" s="97">
        <v>0</v>
      </c>
      <c r="T855" s="97">
        <v>1</v>
      </c>
      <c r="U855" s="97">
        <v>0</v>
      </c>
      <c r="V855" s="97">
        <v>2</v>
      </c>
      <c r="W855" s="97">
        <v>1</v>
      </c>
      <c r="X855" s="97">
        <v>2</v>
      </c>
      <c r="Y855" s="97">
        <v>0</v>
      </c>
      <c r="Z855" s="97">
        <v>1</v>
      </c>
      <c r="AA855" s="97">
        <v>1</v>
      </c>
      <c r="AB855" s="97">
        <v>2</v>
      </c>
      <c r="AC855" s="97">
        <v>2</v>
      </c>
      <c r="AD855" s="97">
        <v>1</v>
      </c>
      <c r="AE855" s="97">
        <v>1</v>
      </c>
      <c r="AF855" s="97">
        <v>1</v>
      </c>
      <c r="AG855" s="97">
        <v>0</v>
      </c>
      <c r="AH855" s="97">
        <v>2</v>
      </c>
      <c r="AI855" s="97">
        <v>3</v>
      </c>
      <c r="AJ855" s="97">
        <v>1</v>
      </c>
      <c r="AK855" s="97">
        <v>3</v>
      </c>
      <c r="AL855" s="97">
        <v>2</v>
      </c>
      <c r="AM855" s="97">
        <v>3</v>
      </c>
      <c r="AN855" s="96" t="s">
        <v>487</v>
      </c>
      <c r="AO855" s="97">
        <v>6</v>
      </c>
      <c r="AP855" s="31">
        <f>IFERROR(IF(AN855="CIKDITIRO",VLOOKUP(A855,'BR DTG CIKDITIRO'!C:E,3,0),IF(FR_HITUNG_MINMAX!AN855="PESALAKAN",VLOOKUP(FR_HITUNG_MINMAX!A855,'BR DTG ADW'!C:E,3,0),IF(FR_HITUNG_MINMAX!AN855="PACUL",VLOOKUP(FR_HITUNG_MINMAX!A855,'BR DTG PACUL'!C:E,3,0),IF(FR_HITUNG_MINMAX!AN855="TRAYEMAN",VLOOKUP(FR_HITUNG_MINMAX!A855,'BR DTG TRAYEMAN'!C:E,3,0),"?")))),0)</f>
        <v>0</v>
      </c>
      <c r="AQ855" s="31">
        <f>IF(AN855="PACUL",VLOOKUP(A855,'STOK PACUL'!C:H,6,0),IF(FR_HITUNG_MINMAX!AN855="PESALAKAN",VLOOKUP(FR_HITUNG_MINMAX!A855,'STOK PESALAKAN'!C:H,6,0),IF(FR_HITUNG_MINMAX!AN855="CIKDITIRO",VLOOKUP(FR_HITUNG_MINMAX!A855,'STOK CIKDITIRO'!C:H,6,0),IF(FR_HITUNG_MINMAX!AN855="TRAYEMAN",VLOOKUP(FR_HITUNG_MINMAX!A855,'STOK TRAYEMAN'!C:H,6,0),"?"))))</f>
        <v>6</v>
      </c>
      <c r="AR855" s="25">
        <f t="shared" si="40"/>
        <v>6</v>
      </c>
      <c r="AS855" s="25">
        <f t="shared" si="39"/>
        <v>1</v>
      </c>
      <c r="AT855" s="25">
        <f t="shared" si="41"/>
        <v>3</v>
      </c>
    </row>
    <row r="856" spans="1:46" ht="30">
      <c r="A856" s="96" t="s">
        <v>1904</v>
      </c>
      <c r="B856" s="96" t="s">
        <v>1905</v>
      </c>
      <c r="C856" s="96" t="s">
        <v>877</v>
      </c>
      <c r="D856" s="96" t="s">
        <v>1377</v>
      </c>
      <c r="E856" s="96" t="s">
        <v>482</v>
      </c>
      <c r="F856" s="97">
        <v>120000</v>
      </c>
      <c r="G856" s="97">
        <v>1</v>
      </c>
      <c r="H856" s="96" t="s">
        <v>1185</v>
      </c>
      <c r="I856" s="96" t="s">
        <v>1185</v>
      </c>
      <c r="J856" s="98">
        <v>1</v>
      </c>
      <c r="K856" s="97">
        <v>1</v>
      </c>
      <c r="L856" s="97">
        <v>0</v>
      </c>
      <c r="M856" s="97">
        <v>0</v>
      </c>
      <c r="N856" s="97">
        <v>0</v>
      </c>
      <c r="O856" s="97">
        <v>0</v>
      </c>
      <c r="P856" s="97">
        <v>0</v>
      </c>
      <c r="Q856" s="97">
        <v>0</v>
      </c>
      <c r="R856" s="97">
        <v>0</v>
      </c>
      <c r="S856" s="97">
        <v>1</v>
      </c>
      <c r="T856" s="97">
        <v>0</v>
      </c>
      <c r="U856" s="97">
        <v>0</v>
      </c>
      <c r="V856" s="97">
        <v>0</v>
      </c>
      <c r="W856" s="97">
        <v>0</v>
      </c>
      <c r="X856" s="97">
        <v>1</v>
      </c>
      <c r="Y856" s="97">
        <v>0</v>
      </c>
      <c r="Z856" s="97">
        <v>0</v>
      </c>
      <c r="AA856" s="97">
        <v>0</v>
      </c>
      <c r="AB856" s="97">
        <v>0</v>
      </c>
      <c r="AC856" s="97">
        <v>0</v>
      </c>
      <c r="AD856" s="97">
        <v>0</v>
      </c>
      <c r="AE856" s="97">
        <v>1</v>
      </c>
      <c r="AF856" s="97">
        <v>1</v>
      </c>
      <c r="AG856" s="97">
        <v>1</v>
      </c>
      <c r="AH856" s="97">
        <v>0</v>
      </c>
      <c r="AI856" s="97">
        <v>0</v>
      </c>
      <c r="AJ856" s="97">
        <v>0</v>
      </c>
      <c r="AK856" s="97">
        <v>1</v>
      </c>
      <c r="AL856" s="97">
        <v>1</v>
      </c>
      <c r="AM856" s="97">
        <v>1</v>
      </c>
      <c r="AN856" s="96" t="s">
        <v>487</v>
      </c>
      <c r="AO856" s="97">
        <v>1</v>
      </c>
      <c r="AP856" s="31">
        <f>IFERROR(IF(AN856="CIKDITIRO",VLOOKUP(A856,'BR DTG CIKDITIRO'!C:E,3,0),IF(FR_HITUNG_MINMAX!AN856="PESALAKAN",VLOOKUP(FR_HITUNG_MINMAX!A856,'BR DTG ADW'!C:E,3,0),IF(FR_HITUNG_MINMAX!AN856="PACUL",VLOOKUP(FR_HITUNG_MINMAX!A856,'BR DTG PACUL'!C:E,3,0),IF(FR_HITUNG_MINMAX!AN856="TRAYEMAN",VLOOKUP(FR_HITUNG_MINMAX!A856,'BR DTG TRAYEMAN'!C:E,3,0),"?")))),0)</f>
        <v>0</v>
      </c>
      <c r="AQ856" s="31">
        <f>IF(AN856="PACUL",VLOOKUP(A856,'STOK PACUL'!C:H,6,0),IF(FR_HITUNG_MINMAX!AN856="PESALAKAN",VLOOKUP(FR_HITUNG_MINMAX!A856,'STOK PESALAKAN'!C:H,6,0),IF(FR_HITUNG_MINMAX!AN856="CIKDITIRO",VLOOKUP(FR_HITUNG_MINMAX!A856,'STOK CIKDITIRO'!C:H,6,0),IF(FR_HITUNG_MINMAX!AN856="TRAYEMAN",VLOOKUP(FR_HITUNG_MINMAX!A856,'STOK TRAYEMAN'!C:H,6,0),"?"))))</f>
        <v>1</v>
      </c>
      <c r="AR856" s="25">
        <f t="shared" si="40"/>
        <v>1</v>
      </c>
      <c r="AS856" s="25">
        <f t="shared" si="39"/>
        <v>1</v>
      </c>
      <c r="AT856" s="25">
        <f t="shared" si="41"/>
        <v>2</v>
      </c>
    </row>
    <row r="857" spans="1:46" ht="30">
      <c r="A857" s="96" t="s">
        <v>570</v>
      </c>
      <c r="B857" s="96" t="s">
        <v>1248</v>
      </c>
      <c r="C857" s="96" t="s">
        <v>888</v>
      </c>
      <c r="D857" s="96" t="s">
        <v>1377</v>
      </c>
      <c r="E857" s="96" t="s">
        <v>482</v>
      </c>
      <c r="F857" s="97">
        <v>11000</v>
      </c>
      <c r="G857" s="97">
        <v>1</v>
      </c>
      <c r="H857" s="96" t="s">
        <v>1185</v>
      </c>
      <c r="I857" s="96" t="s">
        <v>1185</v>
      </c>
      <c r="J857" s="98">
        <v>1</v>
      </c>
      <c r="K857" s="97">
        <v>1</v>
      </c>
      <c r="L857" s="97">
        <v>0</v>
      </c>
      <c r="M857" s="97">
        <v>0</v>
      </c>
      <c r="N857" s="97">
        <v>0</v>
      </c>
      <c r="O857" s="97">
        <v>0</v>
      </c>
      <c r="P857" s="97">
        <v>0</v>
      </c>
      <c r="Q857" s="97">
        <v>0</v>
      </c>
      <c r="R857" s="97">
        <v>1</v>
      </c>
      <c r="S857" s="97">
        <v>0</v>
      </c>
      <c r="T857" s="97">
        <v>0</v>
      </c>
      <c r="U857" s="97">
        <v>0</v>
      </c>
      <c r="V857" s="97">
        <v>0</v>
      </c>
      <c r="W857" s="97">
        <v>0</v>
      </c>
      <c r="X857" s="97">
        <v>1</v>
      </c>
      <c r="Y857" s="97">
        <v>0</v>
      </c>
      <c r="Z857" s="97">
        <v>0</v>
      </c>
      <c r="AA857" s="97">
        <v>0</v>
      </c>
      <c r="AB857" s="97">
        <v>0</v>
      </c>
      <c r="AC857" s="97">
        <v>0</v>
      </c>
      <c r="AD857" s="97">
        <v>1</v>
      </c>
      <c r="AE857" s="97">
        <v>1</v>
      </c>
      <c r="AF857" s="97">
        <v>0</v>
      </c>
      <c r="AG857" s="97">
        <v>0</v>
      </c>
      <c r="AH857" s="97">
        <v>0</v>
      </c>
      <c r="AI857" s="97">
        <v>0</v>
      </c>
      <c r="AJ857" s="97">
        <v>0</v>
      </c>
      <c r="AK857" s="97">
        <v>1</v>
      </c>
      <c r="AL857" s="97">
        <v>1</v>
      </c>
      <c r="AM857" s="97">
        <v>2</v>
      </c>
      <c r="AN857" s="96" t="s">
        <v>487</v>
      </c>
      <c r="AO857" s="97">
        <v>1</v>
      </c>
      <c r="AP857" s="31">
        <f>IFERROR(IF(AN857="CIKDITIRO",VLOOKUP(A857,'BR DTG CIKDITIRO'!C:E,3,0),IF(FR_HITUNG_MINMAX!AN857="PESALAKAN",VLOOKUP(FR_HITUNG_MINMAX!A857,'BR DTG ADW'!C:E,3,0),IF(FR_HITUNG_MINMAX!AN857="PACUL",VLOOKUP(FR_HITUNG_MINMAX!A857,'BR DTG PACUL'!C:E,3,0),IF(FR_HITUNG_MINMAX!AN857="TRAYEMAN",VLOOKUP(FR_HITUNG_MINMAX!A857,'BR DTG TRAYEMAN'!C:E,3,0),"?")))),0)</f>
        <v>0</v>
      </c>
      <c r="AQ857" s="31">
        <f>IF(AN857="PACUL",VLOOKUP(A857,'STOK PACUL'!C:H,6,0),IF(FR_HITUNG_MINMAX!AN857="PESALAKAN",VLOOKUP(FR_HITUNG_MINMAX!A857,'STOK PESALAKAN'!C:H,6,0),IF(FR_HITUNG_MINMAX!AN857="CIKDITIRO",VLOOKUP(FR_HITUNG_MINMAX!A857,'STOK CIKDITIRO'!C:H,6,0),IF(FR_HITUNG_MINMAX!AN857="TRAYEMAN",VLOOKUP(FR_HITUNG_MINMAX!A857,'STOK TRAYEMAN'!C:H,6,0),"?"))))</f>
        <v>1</v>
      </c>
      <c r="AR857" s="25">
        <f t="shared" si="40"/>
        <v>1</v>
      </c>
      <c r="AS857" s="25">
        <f t="shared" si="39"/>
        <v>1</v>
      </c>
      <c r="AT857" s="25">
        <f t="shared" si="41"/>
        <v>2</v>
      </c>
    </row>
    <row r="858" spans="1:46" ht="30">
      <c r="A858" s="96" t="s">
        <v>442</v>
      </c>
      <c r="B858" s="96" t="s">
        <v>1249</v>
      </c>
      <c r="C858" s="96" t="s">
        <v>884</v>
      </c>
      <c r="D858" s="96" t="s">
        <v>1377</v>
      </c>
      <c r="E858" s="96" t="s">
        <v>486</v>
      </c>
      <c r="F858" s="97">
        <v>27667</v>
      </c>
      <c r="G858" s="97">
        <v>1</v>
      </c>
      <c r="H858" s="96" t="s">
        <v>32</v>
      </c>
      <c r="I858" s="96" t="s">
        <v>1185</v>
      </c>
      <c r="J858" s="98">
        <v>1</v>
      </c>
      <c r="K858" s="97">
        <v>1</v>
      </c>
      <c r="L858" s="97">
        <v>2</v>
      </c>
      <c r="M858" s="97">
        <v>2</v>
      </c>
      <c r="N858" s="97">
        <v>3</v>
      </c>
      <c r="O858" s="97">
        <v>5</v>
      </c>
      <c r="P858" s="97">
        <v>2</v>
      </c>
      <c r="Q858" s="97">
        <v>3</v>
      </c>
      <c r="R858" s="97">
        <v>8</v>
      </c>
      <c r="S858" s="97">
        <v>3</v>
      </c>
      <c r="T858" s="97">
        <v>8</v>
      </c>
      <c r="U858" s="97">
        <v>5</v>
      </c>
      <c r="V858" s="97">
        <v>4</v>
      </c>
      <c r="W858" s="97">
        <v>4</v>
      </c>
      <c r="X858" s="97">
        <v>8</v>
      </c>
      <c r="Y858" s="97">
        <v>4</v>
      </c>
      <c r="Z858" s="97">
        <v>5</v>
      </c>
      <c r="AA858" s="97">
        <v>8</v>
      </c>
      <c r="AB858" s="97">
        <v>7</v>
      </c>
      <c r="AC858" s="97">
        <v>5</v>
      </c>
      <c r="AD858" s="97">
        <v>11</v>
      </c>
      <c r="AE858" s="97">
        <v>11</v>
      </c>
      <c r="AF858" s="97">
        <v>11</v>
      </c>
      <c r="AG858" s="97">
        <v>8</v>
      </c>
      <c r="AH858" s="97">
        <v>9</v>
      </c>
      <c r="AI858" s="97">
        <v>8</v>
      </c>
      <c r="AJ858" s="97">
        <v>6</v>
      </c>
      <c r="AK858" s="97">
        <v>11</v>
      </c>
      <c r="AL858" s="97">
        <v>8</v>
      </c>
      <c r="AM858" s="97">
        <v>11</v>
      </c>
      <c r="AN858" s="96" t="s">
        <v>487</v>
      </c>
      <c r="AO858" s="97">
        <v>14</v>
      </c>
      <c r="AP858" s="31">
        <f>IFERROR(IF(AN858="CIKDITIRO",VLOOKUP(A858,'BR DTG CIKDITIRO'!C:E,3,0),IF(FR_HITUNG_MINMAX!AN858="PESALAKAN",VLOOKUP(FR_HITUNG_MINMAX!A858,'BR DTG ADW'!C:E,3,0),IF(FR_HITUNG_MINMAX!AN858="PACUL",VLOOKUP(FR_HITUNG_MINMAX!A858,'BR DTG PACUL'!C:E,3,0),IF(FR_HITUNG_MINMAX!AN858="TRAYEMAN",VLOOKUP(FR_HITUNG_MINMAX!A858,'BR DTG TRAYEMAN'!C:E,3,0),"?")))),0)</f>
        <v>0</v>
      </c>
      <c r="AQ858" s="31">
        <f>IF(AN858="PACUL",VLOOKUP(A858,'STOK PACUL'!C:H,6,0),IF(FR_HITUNG_MINMAX!AN858="PESALAKAN",VLOOKUP(FR_HITUNG_MINMAX!A858,'STOK PESALAKAN'!C:H,6,0),IF(FR_HITUNG_MINMAX!AN858="CIKDITIRO",VLOOKUP(FR_HITUNG_MINMAX!A858,'STOK CIKDITIRO'!C:H,6,0),IF(FR_HITUNG_MINMAX!AN858="TRAYEMAN",VLOOKUP(FR_HITUNG_MINMAX!A858,'STOK TRAYEMAN'!C:H,6,0),"?"))))</f>
        <v>14</v>
      </c>
      <c r="AR858" s="25">
        <f t="shared" si="40"/>
        <v>14</v>
      </c>
      <c r="AS858" s="25">
        <f t="shared" si="39"/>
        <v>4</v>
      </c>
      <c r="AT858" s="25">
        <f t="shared" si="41"/>
        <v>4</v>
      </c>
    </row>
    <row r="859" spans="1:46" ht="30">
      <c r="A859" s="96" t="s">
        <v>443</v>
      </c>
      <c r="B859" s="96" t="s">
        <v>1250</v>
      </c>
      <c r="C859" s="96" t="s">
        <v>891</v>
      </c>
      <c r="D859" s="96" t="s">
        <v>1377</v>
      </c>
      <c r="E859" s="96" t="s">
        <v>482</v>
      </c>
      <c r="F859" s="97">
        <v>16000</v>
      </c>
      <c r="G859" s="97">
        <v>1</v>
      </c>
      <c r="H859" s="96" t="s">
        <v>86</v>
      </c>
      <c r="I859" s="96" t="s">
        <v>1185</v>
      </c>
      <c r="J859" s="98">
        <v>1</v>
      </c>
      <c r="K859" s="97">
        <v>1</v>
      </c>
      <c r="L859" s="97">
        <v>1</v>
      </c>
      <c r="M859" s="97">
        <v>2</v>
      </c>
      <c r="N859" s="97">
        <v>0</v>
      </c>
      <c r="O859" s="97">
        <v>0</v>
      </c>
      <c r="P859" s="97">
        <v>0</v>
      </c>
      <c r="Q859" s="97">
        <v>0</v>
      </c>
      <c r="R859" s="97">
        <v>0</v>
      </c>
      <c r="S859" s="97">
        <v>0</v>
      </c>
      <c r="T859" s="97">
        <v>0</v>
      </c>
      <c r="U859" s="97">
        <v>0</v>
      </c>
      <c r="V859" s="97">
        <v>0</v>
      </c>
      <c r="W859" s="97">
        <v>0</v>
      </c>
      <c r="X859" s="97">
        <v>2</v>
      </c>
      <c r="Y859" s="97">
        <v>3</v>
      </c>
      <c r="Z859" s="97">
        <v>2</v>
      </c>
      <c r="AA859" s="97">
        <v>0</v>
      </c>
      <c r="AB859" s="97">
        <v>0</v>
      </c>
      <c r="AC859" s="97">
        <v>0</v>
      </c>
      <c r="AD859" s="97">
        <v>0</v>
      </c>
      <c r="AE859" s="97">
        <v>0</v>
      </c>
      <c r="AF859" s="97">
        <v>0</v>
      </c>
      <c r="AG859" s="97">
        <v>0</v>
      </c>
      <c r="AH859" s="97">
        <v>0</v>
      </c>
      <c r="AI859" s="97">
        <v>0</v>
      </c>
      <c r="AJ859" s="97">
        <v>1</v>
      </c>
      <c r="AK859" s="97">
        <v>3</v>
      </c>
      <c r="AL859" s="97">
        <v>2</v>
      </c>
      <c r="AM859" s="97">
        <v>3</v>
      </c>
      <c r="AN859" s="96" t="s">
        <v>487</v>
      </c>
      <c r="AO859" s="97">
        <v>0</v>
      </c>
      <c r="AP859" s="31">
        <f>IFERROR(IF(AN859="CIKDITIRO",VLOOKUP(A859,'BR DTG CIKDITIRO'!C:E,3,0),IF(FR_HITUNG_MINMAX!AN859="PESALAKAN",VLOOKUP(FR_HITUNG_MINMAX!A859,'BR DTG ADW'!C:E,3,0),IF(FR_HITUNG_MINMAX!AN859="PACUL",VLOOKUP(FR_HITUNG_MINMAX!A859,'BR DTG PACUL'!C:E,3,0),IF(FR_HITUNG_MINMAX!AN859="TRAYEMAN",VLOOKUP(FR_HITUNG_MINMAX!A859,'BR DTG TRAYEMAN'!C:E,3,0),"?")))),0)</f>
        <v>0</v>
      </c>
      <c r="AQ859" s="31">
        <f>IF(AN859="PACUL",VLOOKUP(A859,'STOK PACUL'!C:H,6,0),IF(FR_HITUNG_MINMAX!AN859="PESALAKAN",VLOOKUP(FR_HITUNG_MINMAX!A859,'STOK PESALAKAN'!C:H,6,0),IF(FR_HITUNG_MINMAX!AN859="CIKDITIRO",VLOOKUP(FR_HITUNG_MINMAX!A859,'STOK CIKDITIRO'!C:H,6,0),IF(FR_HITUNG_MINMAX!AN859="TRAYEMAN",VLOOKUP(FR_HITUNG_MINMAX!A859,'STOK TRAYEMAN'!C:H,6,0),"?"))))</f>
        <v>0</v>
      </c>
      <c r="AR859" s="25">
        <f t="shared" si="40"/>
        <v>0</v>
      </c>
      <c r="AS859" s="25">
        <f t="shared" si="39"/>
        <v>1</v>
      </c>
      <c r="AT859" s="25">
        <f t="shared" si="41"/>
        <v>3</v>
      </c>
    </row>
    <row r="860" spans="1:46" ht="30">
      <c r="A860" s="96" t="s">
        <v>2060</v>
      </c>
      <c r="B860" s="96" t="s">
        <v>2061</v>
      </c>
      <c r="C860" s="96" t="s">
        <v>876</v>
      </c>
      <c r="D860" s="96" t="s">
        <v>1381</v>
      </c>
      <c r="E860" s="96" t="s">
        <v>482</v>
      </c>
      <c r="F860" s="97">
        <v>5000</v>
      </c>
      <c r="G860" s="97">
        <v>2</v>
      </c>
      <c r="H860" s="96" t="s">
        <v>90</v>
      </c>
      <c r="I860" s="96" t="s">
        <v>1185</v>
      </c>
      <c r="J860" s="98" t="s">
        <v>1366</v>
      </c>
      <c r="K860" s="97">
        <v>1</v>
      </c>
      <c r="L860" s="97">
        <v>0</v>
      </c>
      <c r="M860" s="97">
        <v>0</v>
      </c>
      <c r="N860" s="97">
        <v>0</v>
      </c>
      <c r="O860" s="97">
        <v>0</v>
      </c>
      <c r="P860" s="97">
        <v>0</v>
      </c>
      <c r="Q860" s="97">
        <v>0</v>
      </c>
      <c r="R860" s="97">
        <v>0</v>
      </c>
      <c r="S860" s="97">
        <v>0</v>
      </c>
      <c r="T860" s="97">
        <v>0</v>
      </c>
      <c r="U860" s="97">
        <v>1</v>
      </c>
      <c r="V860" s="97">
        <v>0</v>
      </c>
      <c r="W860" s="97">
        <v>0</v>
      </c>
      <c r="X860" s="97">
        <v>1</v>
      </c>
      <c r="Y860" s="97">
        <v>0</v>
      </c>
      <c r="Z860" s="97">
        <v>0</v>
      </c>
      <c r="AA860" s="97">
        <v>0</v>
      </c>
      <c r="AB860" s="97">
        <v>0</v>
      </c>
      <c r="AC860" s="97">
        <v>0</v>
      </c>
      <c r="AD860" s="97">
        <v>0</v>
      </c>
      <c r="AE860" s="97">
        <v>0</v>
      </c>
      <c r="AF860" s="97">
        <v>0</v>
      </c>
      <c r="AG860" s="97">
        <v>1</v>
      </c>
      <c r="AH860" s="97">
        <v>1</v>
      </c>
      <c r="AI860" s="97">
        <v>0</v>
      </c>
      <c r="AJ860" s="97">
        <v>0</v>
      </c>
      <c r="AK860" s="97">
        <v>1</v>
      </c>
      <c r="AL860" s="97">
        <v>0</v>
      </c>
      <c r="AM860" s="97">
        <v>0</v>
      </c>
      <c r="AN860" s="96" t="s">
        <v>487</v>
      </c>
      <c r="AO860" s="97">
        <v>4</v>
      </c>
      <c r="AP860" s="31">
        <f>IFERROR(IF(AN860="CIKDITIRO",VLOOKUP(A860,'BR DTG CIKDITIRO'!C:E,3,0),IF(FR_HITUNG_MINMAX!AN860="PESALAKAN",VLOOKUP(FR_HITUNG_MINMAX!A860,'BR DTG ADW'!C:E,3,0),IF(FR_HITUNG_MINMAX!AN860="PACUL",VLOOKUP(FR_HITUNG_MINMAX!A860,'BR DTG PACUL'!C:E,3,0),IF(FR_HITUNG_MINMAX!AN860="TRAYEMAN",VLOOKUP(FR_HITUNG_MINMAX!A860,'BR DTG TRAYEMAN'!C:E,3,0),"?")))),0)</f>
        <v>0</v>
      </c>
      <c r="AQ860" s="31">
        <f>IF(AN860="PACUL",VLOOKUP(A860,'STOK PACUL'!C:H,6,0),IF(FR_HITUNG_MINMAX!AN860="PESALAKAN",VLOOKUP(FR_HITUNG_MINMAX!A860,'STOK PESALAKAN'!C:H,6,0),IF(FR_HITUNG_MINMAX!AN860="CIKDITIRO",VLOOKUP(FR_HITUNG_MINMAX!A860,'STOK CIKDITIRO'!C:H,6,0),IF(FR_HITUNG_MINMAX!AN860="TRAYEMAN",VLOOKUP(FR_HITUNG_MINMAX!A860,'STOK TRAYEMAN'!C:H,6,0),"?"))))</f>
        <v>4</v>
      </c>
      <c r="AR860" s="25">
        <f t="shared" si="40"/>
        <v>4</v>
      </c>
      <c r="AS860" s="25">
        <f t="shared" si="39"/>
        <v>0</v>
      </c>
      <c r="AT860" s="25">
        <f t="shared" si="41"/>
        <v>1</v>
      </c>
    </row>
    <row r="861" spans="1:46" ht="30">
      <c r="A861" s="96" t="s">
        <v>446</v>
      </c>
      <c r="B861" s="96" t="s">
        <v>1253</v>
      </c>
      <c r="C861" s="96" t="s">
        <v>877</v>
      </c>
      <c r="D861" s="96" t="s">
        <v>1377</v>
      </c>
      <c r="E861" s="96" t="s">
        <v>485</v>
      </c>
      <c r="F861" s="97">
        <v>17250</v>
      </c>
      <c r="G861" s="97">
        <v>1</v>
      </c>
      <c r="H861" s="96" t="s">
        <v>30</v>
      </c>
      <c r="I861" s="96" t="s">
        <v>1185</v>
      </c>
      <c r="J861" s="98">
        <v>1</v>
      </c>
      <c r="K861" s="97">
        <v>1</v>
      </c>
      <c r="L861" s="97">
        <v>2</v>
      </c>
      <c r="M861" s="97">
        <v>0</v>
      </c>
      <c r="N861" s="97">
        <v>2</v>
      </c>
      <c r="O861" s="97">
        <v>1</v>
      </c>
      <c r="P861" s="97">
        <v>1</v>
      </c>
      <c r="Q861" s="97">
        <v>4</v>
      </c>
      <c r="R861" s="97">
        <v>1</v>
      </c>
      <c r="S861" s="97">
        <v>0</v>
      </c>
      <c r="T861" s="97">
        <v>1</v>
      </c>
      <c r="U861" s="97">
        <v>0</v>
      </c>
      <c r="V861" s="97">
        <v>0</v>
      </c>
      <c r="W861" s="97">
        <v>1</v>
      </c>
      <c r="X861" s="97">
        <v>4</v>
      </c>
      <c r="Y861" s="97">
        <v>2</v>
      </c>
      <c r="Z861" s="97">
        <v>2</v>
      </c>
      <c r="AA861" s="97">
        <v>3</v>
      </c>
      <c r="AB861" s="97">
        <v>2</v>
      </c>
      <c r="AC861" s="97">
        <v>5</v>
      </c>
      <c r="AD861" s="97">
        <v>5</v>
      </c>
      <c r="AE861" s="97">
        <v>1</v>
      </c>
      <c r="AF861" s="97">
        <v>1</v>
      </c>
      <c r="AG861" s="97">
        <v>0</v>
      </c>
      <c r="AH861" s="97">
        <v>0</v>
      </c>
      <c r="AI861" s="97">
        <v>1</v>
      </c>
      <c r="AJ861" s="97">
        <v>3</v>
      </c>
      <c r="AK861" s="97">
        <v>5</v>
      </c>
      <c r="AL861" s="97">
        <v>4</v>
      </c>
      <c r="AM861" s="97">
        <v>5</v>
      </c>
      <c r="AN861" s="96" t="s">
        <v>487</v>
      </c>
      <c r="AO861" s="97">
        <v>6</v>
      </c>
      <c r="AP861" s="31">
        <f>IFERROR(IF(AN861="CIKDITIRO",VLOOKUP(A861,'BR DTG CIKDITIRO'!C:E,3,0),IF(FR_HITUNG_MINMAX!AN861="PESALAKAN",VLOOKUP(FR_HITUNG_MINMAX!A861,'BR DTG ADW'!C:E,3,0),IF(FR_HITUNG_MINMAX!AN861="PACUL",VLOOKUP(FR_HITUNG_MINMAX!A861,'BR DTG PACUL'!C:E,3,0),IF(FR_HITUNG_MINMAX!AN861="TRAYEMAN",VLOOKUP(FR_HITUNG_MINMAX!A861,'BR DTG TRAYEMAN'!C:E,3,0),"?")))),0)</f>
        <v>0</v>
      </c>
      <c r="AQ861" s="31">
        <f>IF(AN861="PACUL",VLOOKUP(A861,'STOK PACUL'!C:H,6,0),IF(FR_HITUNG_MINMAX!AN861="PESALAKAN",VLOOKUP(FR_HITUNG_MINMAX!A861,'STOK PESALAKAN'!C:H,6,0),IF(FR_HITUNG_MINMAX!AN861="CIKDITIRO",VLOOKUP(FR_HITUNG_MINMAX!A861,'STOK CIKDITIRO'!C:H,6,0),IF(FR_HITUNG_MINMAX!AN861="TRAYEMAN",VLOOKUP(FR_HITUNG_MINMAX!A861,'STOK TRAYEMAN'!C:H,6,0),"?"))))</f>
        <v>6</v>
      </c>
      <c r="AR861" s="25">
        <f t="shared" si="40"/>
        <v>6</v>
      </c>
      <c r="AS861" s="25">
        <f t="shared" si="39"/>
        <v>2</v>
      </c>
      <c r="AT861" s="25">
        <f t="shared" si="41"/>
        <v>3</v>
      </c>
    </row>
    <row r="862" spans="1:46" ht="30">
      <c r="A862" s="96" t="s">
        <v>447</v>
      </c>
      <c r="B862" s="96" t="s">
        <v>1254</v>
      </c>
      <c r="C862" s="96" t="s">
        <v>877</v>
      </c>
      <c r="D862" s="96" t="s">
        <v>1377</v>
      </c>
      <c r="E862" s="96" t="s">
        <v>486</v>
      </c>
      <c r="F862" s="97">
        <v>19000</v>
      </c>
      <c r="G862" s="97">
        <v>1</v>
      </c>
      <c r="H862" s="96" t="s">
        <v>31</v>
      </c>
      <c r="I862" s="96" t="s">
        <v>1185</v>
      </c>
      <c r="J862" s="98">
        <v>1</v>
      </c>
      <c r="K862" s="97">
        <v>1</v>
      </c>
      <c r="L862" s="97">
        <v>12</v>
      </c>
      <c r="M862" s="97">
        <v>10</v>
      </c>
      <c r="N862" s="97">
        <v>17</v>
      </c>
      <c r="O862" s="97">
        <v>17</v>
      </c>
      <c r="P862" s="97">
        <v>14</v>
      </c>
      <c r="Q862" s="97">
        <v>0</v>
      </c>
      <c r="R862" s="97">
        <v>10</v>
      </c>
      <c r="S862" s="97">
        <v>18</v>
      </c>
      <c r="T862" s="97">
        <v>7</v>
      </c>
      <c r="U862" s="97">
        <v>1</v>
      </c>
      <c r="V862" s="97">
        <v>6</v>
      </c>
      <c r="W862" s="97">
        <v>9</v>
      </c>
      <c r="X862" s="97">
        <v>18</v>
      </c>
      <c r="Y862" s="97">
        <v>22</v>
      </c>
      <c r="Z862" s="97">
        <v>27</v>
      </c>
      <c r="AA862" s="97">
        <v>34</v>
      </c>
      <c r="AB862" s="97">
        <v>31</v>
      </c>
      <c r="AC862" s="97">
        <v>14</v>
      </c>
      <c r="AD862" s="97">
        <v>10</v>
      </c>
      <c r="AE862" s="97">
        <v>28</v>
      </c>
      <c r="AF862" s="97">
        <v>25</v>
      </c>
      <c r="AG862" s="97">
        <v>19</v>
      </c>
      <c r="AH862" s="97">
        <v>7</v>
      </c>
      <c r="AI862" s="97">
        <v>15</v>
      </c>
      <c r="AJ862" s="97">
        <v>21</v>
      </c>
      <c r="AK862" s="97">
        <v>34</v>
      </c>
      <c r="AL862" s="97">
        <v>18</v>
      </c>
      <c r="AM862" s="97">
        <v>34</v>
      </c>
      <c r="AN862" s="96" t="s">
        <v>487</v>
      </c>
      <c r="AO862" s="97">
        <v>18</v>
      </c>
      <c r="AP862" s="31">
        <f>IFERROR(IF(AN862="CIKDITIRO",VLOOKUP(A862,'BR DTG CIKDITIRO'!C:E,3,0),IF(FR_HITUNG_MINMAX!AN862="PESALAKAN",VLOOKUP(FR_HITUNG_MINMAX!A862,'BR DTG ADW'!C:E,3,0),IF(FR_HITUNG_MINMAX!AN862="PACUL",VLOOKUP(FR_HITUNG_MINMAX!A862,'BR DTG PACUL'!C:E,3,0),IF(FR_HITUNG_MINMAX!AN862="TRAYEMAN",VLOOKUP(FR_HITUNG_MINMAX!A862,'BR DTG TRAYEMAN'!C:E,3,0),"?")))),0)</f>
        <v>0</v>
      </c>
      <c r="AQ862" s="31">
        <f>IF(AN862="PACUL",VLOOKUP(A862,'STOK PACUL'!C:H,6,0),IF(FR_HITUNG_MINMAX!AN862="PESALAKAN",VLOOKUP(FR_HITUNG_MINMAX!A862,'STOK PESALAKAN'!C:H,6,0),IF(FR_HITUNG_MINMAX!AN862="CIKDITIRO",VLOOKUP(FR_HITUNG_MINMAX!A862,'STOK CIKDITIRO'!C:H,6,0),IF(FR_HITUNG_MINMAX!AN862="TRAYEMAN",VLOOKUP(FR_HITUNG_MINMAX!A862,'STOK TRAYEMAN'!C:H,6,0),"?"))))</f>
        <v>18</v>
      </c>
      <c r="AR862" s="25">
        <f t="shared" si="40"/>
        <v>18</v>
      </c>
      <c r="AS862" s="25">
        <f t="shared" si="39"/>
        <v>9</v>
      </c>
      <c r="AT862" s="25">
        <f t="shared" si="41"/>
        <v>4</v>
      </c>
    </row>
    <row r="863" spans="1:46" ht="30">
      <c r="A863" s="96" t="s">
        <v>448</v>
      </c>
      <c r="B863" s="96" t="s">
        <v>1255</v>
      </c>
      <c r="C863" s="96" t="s">
        <v>888</v>
      </c>
      <c r="D863" s="96" t="s">
        <v>1381</v>
      </c>
      <c r="E863" s="96" t="s">
        <v>482</v>
      </c>
      <c r="F863" s="97">
        <v>750</v>
      </c>
      <c r="G863" s="97">
        <v>10</v>
      </c>
      <c r="H863" s="96" t="s">
        <v>34</v>
      </c>
      <c r="I863" s="96" t="s">
        <v>1185</v>
      </c>
      <c r="J863" s="98" t="s">
        <v>1366</v>
      </c>
      <c r="K863" s="97">
        <v>1</v>
      </c>
      <c r="L863" s="97">
        <v>6</v>
      </c>
      <c r="M863" s="97">
        <v>2</v>
      </c>
      <c r="N863" s="97">
        <v>0</v>
      </c>
      <c r="O863" s="97">
        <v>0</v>
      </c>
      <c r="P863" s="97">
        <v>0</v>
      </c>
      <c r="Q863" s="97">
        <v>0</v>
      </c>
      <c r="R863" s="97">
        <v>0</v>
      </c>
      <c r="S863" s="97">
        <v>3</v>
      </c>
      <c r="T863" s="97">
        <v>0</v>
      </c>
      <c r="U863" s="97">
        <v>0</v>
      </c>
      <c r="V863" s="97">
        <v>0</v>
      </c>
      <c r="W863" s="97">
        <v>0</v>
      </c>
      <c r="X863" s="97">
        <v>6</v>
      </c>
      <c r="Y863" s="97">
        <v>8</v>
      </c>
      <c r="Z863" s="97">
        <v>2</v>
      </c>
      <c r="AA863" s="97">
        <v>0</v>
      </c>
      <c r="AB863" s="97">
        <v>0</v>
      </c>
      <c r="AC863" s="97">
        <v>0</v>
      </c>
      <c r="AD863" s="97">
        <v>0</v>
      </c>
      <c r="AE863" s="97">
        <v>3</v>
      </c>
      <c r="AF863" s="97">
        <v>3</v>
      </c>
      <c r="AG863" s="97">
        <v>3</v>
      </c>
      <c r="AH863" s="97">
        <v>0</v>
      </c>
      <c r="AI863" s="97">
        <v>0</v>
      </c>
      <c r="AJ863" s="97">
        <v>6</v>
      </c>
      <c r="AK863" s="97">
        <v>8</v>
      </c>
      <c r="AL863" s="97">
        <v>6</v>
      </c>
      <c r="AM863" s="97">
        <v>28</v>
      </c>
      <c r="AN863" s="96" t="s">
        <v>487</v>
      </c>
      <c r="AO863" s="97">
        <v>25</v>
      </c>
      <c r="AP863" s="31">
        <f>IFERROR(IF(AN863="CIKDITIRO",VLOOKUP(A863,'BR DTG CIKDITIRO'!C:E,3,0),IF(FR_HITUNG_MINMAX!AN863="PESALAKAN",VLOOKUP(FR_HITUNG_MINMAX!A863,'BR DTG ADW'!C:E,3,0),IF(FR_HITUNG_MINMAX!AN863="PACUL",VLOOKUP(FR_HITUNG_MINMAX!A863,'BR DTG PACUL'!C:E,3,0),IF(FR_HITUNG_MINMAX!AN863="TRAYEMAN",VLOOKUP(FR_HITUNG_MINMAX!A863,'BR DTG TRAYEMAN'!C:E,3,0),"?")))),0)</f>
        <v>0</v>
      </c>
      <c r="AQ863" s="31">
        <f>IF(AN863="PACUL",VLOOKUP(A863,'STOK PACUL'!C:H,6,0),IF(FR_HITUNG_MINMAX!AN863="PESALAKAN",VLOOKUP(FR_HITUNG_MINMAX!A863,'STOK PESALAKAN'!C:H,6,0),IF(FR_HITUNG_MINMAX!AN863="CIKDITIRO",VLOOKUP(FR_HITUNG_MINMAX!A863,'STOK CIKDITIRO'!C:H,6,0),IF(FR_HITUNG_MINMAX!AN863="TRAYEMAN",VLOOKUP(FR_HITUNG_MINMAX!A863,'STOK TRAYEMAN'!C:H,6,0),"?"))))</f>
        <v>25</v>
      </c>
      <c r="AR863" s="25">
        <f t="shared" si="40"/>
        <v>25</v>
      </c>
      <c r="AS863" s="25">
        <f t="shared" si="39"/>
        <v>3</v>
      </c>
      <c r="AT863" s="25">
        <f t="shared" si="41"/>
        <v>4</v>
      </c>
    </row>
    <row r="864" spans="1:46" ht="30">
      <c r="A864" s="96" t="s">
        <v>449</v>
      </c>
      <c r="B864" s="96" t="s">
        <v>1256</v>
      </c>
      <c r="C864" s="96" t="s">
        <v>877</v>
      </c>
      <c r="D864" s="96" t="s">
        <v>1377</v>
      </c>
      <c r="E864" s="96" t="s">
        <v>482</v>
      </c>
      <c r="F864" s="97">
        <v>5000</v>
      </c>
      <c r="G864" s="97">
        <v>1</v>
      </c>
      <c r="H864" s="96" t="s">
        <v>30</v>
      </c>
      <c r="I864" s="96" t="s">
        <v>1185</v>
      </c>
      <c r="J864" s="98">
        <v>1</v>
      </c>
      <c r="K864" s="97">
        <v>1</v>
      </c>
      <c r="L864" s="97">
        <v>0</v>
      </c>
      <c r="M864" s="97">
        <v>0</v>
      </c>
      <c r="N864" s="97">
        <v>0</v>
      </c>
      <c r="O864" s="97">
        <v>0</v>
      </c>
      <c r="P864" s="97">
        <v>0</v>
      </c>
      <c r="Q864" s="97">
        <v>0</v>
      </c>
      <c r="R864" s="97">
        <v>0</v>
      </c>
      <c r="S864" s="97">
        <v>2</v>
      </c>
      <c r="T864" s="97">
        <v>0</v>
      </c>
      <c r="U864" s="97">
        <v>0</v>
      </c>
      <c r="V864" s="97">
        <v>1</v>
      </c>
      <c r="W864" s="97">
        <v>1</v>
      </c>
      <c r="X864" s="97">
        <v>2</v>
      </c>
      <c r="Y864" s="97">
        <v>0</v>
      </c>
      <c r="Z864" s="97">
        <v>0</v>
      </c>
      <c r="AA864" s="97">
        <v>0</v>
      </c>
      <c r="AB864" s="97">
        <v>0</v>
      </c>
      <c r="AC864" s="97">
        <v>0</v>
      </c>
      <c r="AD864" s="97">
        <v>0</v>
      </c>
      <c r="AE864" s="97">
        <v>2</v>
      </c>
      <c r="AF864" s="97">
        <v>2</v>
      </c>
      <c r="AG864" s="97">
        <v>2</v>
      </c>
      <c r="AH864" s="97">
        <v>1</v>
      </c>
      <c r="AI864" s="97">
        <v>2</v>
      </c>
      <c r="AJ864" s="97">
        <v>1</v>
      </c>
      <c r="AK864" s="97">
        <v>2</v>
      </c>
      <c r="AL864" s="97">
        <v>2</v>
      </c>
      <c r="AM864" s="97">
        <v>2</v>
      </c>
      <c r="AN864" s="96" t="s">
        <v>487</v>
      </c>
      <c r="AO864" s="97">
        <v>0</v>
      </c>
      <c r="AP864" s="31">
        <f>IFERROR(IF(AN864="CIKDITIRO",VLOOKUP(A864,'BR DTG CIKDITIRO'!C:E,3,0),IF(FR_HITUNG_MINMAX!AN864="PESALAKAN",VLOOKUP(FR_HITUNG_MINMAX!A864,'BR DTG ADW'!C:E,3,0),IF(FR_HITUNG_MINMAX!AN864="PACUL",VLOOKUP(FR_HITUNG_MINMAX!A864,'BR DTG PACUL'!C:E,3,0),IF(FR_HITUNG_MINMAX!AN864="TRAYEMAN",VLOOKUP(FR_HITUNG_MINMAX!A864,'BR DTG TRAYEMAN'!C:E,3,0),"?")))),0)</f>
        <v>0</v>
      </c>
      <c r="AQ864" s="31">
        <f>IF(AN864="PACUL",VLOOKUP(A864,'STOK PACUL'!C:H,6,0),IF(FR_HITUNG_MINMAX!AN864="PESALAKAN",VLOOKUP(FR_HITUNG_MINMAX!A864,'STOK PESALAKAN'!C:H,6,0),IF(FR_HITUNG_MINMAX!AN864="CIKDITIRO",VLOOKUP(FR_HITUNG_MINMAX!A864,'STOK CIKDITIRO'!C:H,6,0),IF(FR_HITUNG_MINMAX!AN864="TRAYEMAN",VLOOKUP(FR_HITUNG_MINMAX!A864,'STOK TRAYEMAN'!C:H,6,0),"?"))))</f>
        <v>0</v>
      </c>
      <c r="AR864" s="25">
        <f t="shared" si="40"/>
        <v>0</v>
      </c>
      <c r="AS864" s="25">
        <f t="shared" ref="AS864:AS887" si="42">ROUNDUP(AL864/2,0)</f>
        <v>1</v>
      </c>
      <c r="AT864" s="25">
        <f t="shared" si="41"/>
        <v>1</v>
      </c>
    </row>
    <row r="865" spans="1:46" ht="30">
      <c r="A865" s="96" t="s">
        <v>450</v>
      </c>
      <c r="B865" s="96" t="s">
        <v>1257</v>
      </c>
      <c r="C865" s="96" t="s">
        <v>888</v>
      </c>
      <c r="D865" s="96" t="s">
        <v>1381</v>
      </c>
      <c r="E865" s="96" t="s">
        <v>485</v>
      </c>
      <c r="F865" s="97">
        <v>1500</v>
      </c>
      <c r="G865" s="97">
        <v>2</v>
      </c>
      <c r="H865" s="96" t="s">
        <v>34</v>
      </c>
      <c r="I865" s="96" t="s">
        <v>1185</v>
      </c>
      <c r="J865" s="98">
        <v>1</v>
      </c>
      <c r="K865" s="97">
        <v>1</v>
      </c>
      <c r="L865" s="97">
        <v>0</v>
      </c>
      <c r="M865" s="97">
        <v>0</v>
      </c>
      <c r="N865" s="97">
        <v>0</v>
      </c>
      <c r="O865" s="97">
        <v>0</v>
      </c>
      <c r="P865" s="97">
        <v>0</v>
      </c>
      <c r="Q865" s="97">
        <v>2</v>
      </c>
      <c r="R865" s="97">
        <v>2</v>
      </c>
      <c r="S865" s="97">
        <v>1</v>
      </c>
      <c r="T865" s="97">
        <v>1</v>
      </c>
      <c r="U865" s="97">
        <v>3</v>
      </c>
      <c r="V865" s="97">
        <v>2</v>
      </c>
      <c r="W865" s="97">
        <v>0</v>
      </c>
      <c r="X865" s="97">
        <v>3</v>
      </c>
      <c r="Y865" s="97">
        <v>0</v>
      </c>
      <c r="Z865" s="97">
        <v>0</v>
      </c>
      <c r="AA865" s="97">
        <v>0</v>
      </c>
      <c r="AB865" s="97">
        <v>0</v>
      </c>
      <c r="AC865" s="97">
        <v>2</v>
      </c>
      <c r="AD865" s="97">
        <v>4</v>
      </c>
      <c r="AE865" s="97">
        <v>3</v>
      </c>
      <c r="AF865" s="97">
        <v>2</v>
      </c>
      <c r="AG865" s="97">
        <v>4</v>
      </c>
      <c r="AH865" s="97">
        <v>5</v>
      </c>
      <c r="AI865" s="97">
        <v>2</v>
      </c>
      <c r="AJ865" s="97">
        <v>0</v>
      </c>
      <c r="AK865" s="97">
        <v>5</v>
      </c>
      <c r="AL865" s="97">
        <v>3</v>
      </c>
      <c r="AM865" s="97">
        <v>5</v>
      </c>
      <c r="AN865" s="96" t="s">
        <v>487</v>
      </c>
      <c r="AO865" s="97">
        <v>15</v>
      </c>
      <c r="AP865" s="31">
        <f>IFERROR(IF(AN865="CIKDITIRO",VLOOKUP(A865,'BR DTG CIKDITIRO'!C:E,3,0),IF(FR_HITUNG_MINMAX!AN865="PESALAKAN",VLOOKUP(FR_HITUNG_MINMAX!A865,'BR DTG ADW'!C:E,3,0),IF(FR_HITUNG_MINMAX!AN865="PACUL",VLOOKUP(FR_HITUNG_MINMAX!A865,'BR DTG PACUL'!C:E,3,0),IF(FR_HITUNG_MINMAX!AN865="TRAYEMAN",VLOOKUP(FR_HITUNG_MINMAX!A865,'BR DTG TRAYEMAN'!C:E,3,0),"?")))),0)</f>
        <v>0</v>
      </c>
      <c r="AQ865" s="31">
        <f>IF(AN865="PACUL",VLOOKUP(A865,'STOK PACUL'!C:H,6,0),IF(FR_HITUNG_MINMAX!AN865="PESALAKAN",VLOOKUP(FR_HITUNG_MINMAX!A865,'STOK PESALAKAN'!C:H,6,0),IF(FR_HITUNG_MINMAX!AN865="CIKDITIRO",VLOOKUP(FR_HITUNG_MINMAX!A865,'STOK CIKDITIRO'!C:H,6,0),IF(FR_HITUNG_MINMAX!AN865="TRAYEMAN",VLOOKUP(FR_HITUNG_MINMAX!A865,'STOK TRAYEMAN'!C:H,6,0),"?"))))</f>
        <v>15</v>
      </c>
      <c r="AR865" s="25">
        <f t="shared" si="40"/>
        <v>15</v>
      </c>
      <c r="AS865" s="25">
        <f t="shared" si="42"/>
        <v>2</v>
      </c>
      <c r="AT865" s="25">
        <f t="shared" si="41"/>
        <v>4</v>
      </c>
    </row>
    <row r="866" spans="1:46" ht="30">
      <c r="A866" s="96" t="s">
        <v>2062</v>
      </c>
      <c r="B866" s="96" t="s">
        <v>2063</v>
      </c>
      <c r="C866" s="96" t="s">
        <v>1100</v>
      </c>
      <c r="D866" s="96" t="s">
        <v>1377</v>
      </c>
      <c r="E866" s="96" t="s">
        <v>482</v>
      </c>
      <c r="F866" s="97">
        <v>11980</v>
      </c>
      <c r="G866" s="97">
        <v>1</v>
      </c>
      <c r="H866" s="96" t="s">
        <v>1185</v>
      </c>
      <c r="I866" s="96" t="s">
        <v>1185</v>
      </c>
      <c r="J866" s="98">
        <v>1</v>
      </c>
      <c r="K866" s="97">
        <v>1</v>
      </c>
      <c r="L866" s="97">
        <v>0</v>
      </c>
      <c r="M866" s="97">
        <v>0</v>
      </c>
      <c r="N866" s="97">
        <v>0</v>
      </c>
      <c r="O866" s="97">
        <v>0</v>
      </c>
      <c r="P866" s="97">
        <v>0</v>
      </c>
      <c r="Q866" s="97">
        <v>0</v>
      </c>
      <c r="R866" s="97">
        <v>0</v>
      </c>
      <c r="S866" s="97">
        <v>0</v>
      </c>
      <c r="T866" s="97">
        <v>0</v>
      </c>
      <c r="U866" s="97">
        <v>1</v>
      </c>
      <c r="V866" s="97">
        <v>0</v>
      </c>
      <c r="W866" s="97">
        <v>1</v>
      </c>
      <c r="X866" s="97">
        <v>1</v>
      </c>
      <c r="Y866" s="97">
        <v>0</v>
      </c>
      <c r="Z866" s="97">
        <v>0</v>
      </c>
      <c r="AA866" s="97">
        <v>0</v>
      </c>
      <c r="AB866" s="97">
        <v>0</v>
      </c>
      <c r="AC866" s="97">
        <v>0</v>
      </c>
      <c r="AD866" s="97">
        <v>0</v>
      </c>
      <c r="AE866" s="97">
        <v>0</v>
      </c>
      <c r="AF866" s="97">
        <v>0</v>
      </c>
      <c r="AG866" s="97">
        <v>1</v>
      </c>
      <c r="AH866" s="97">
        <v>1</v>
      </c>
      <c r="AI866" s="97">
        <v>1</v>
      </c>
      <c r="AJ866" s="97">
        <v>1</v>
      </c>
      <c r="AK866" s="97">
        <v>1</v>
      </c>
      <c r="AL866" s="97">
        <v>1</v>
      </c>
      <c r="AM866" s="97">
        <v>2</v>
      </c>
      <c r="AN866" s="96" t="s">
        <v>487</v>
      </c>
      <c r="AO866" s="97">
        <v>1</v>
      </c>
      <c r="AP866" s="31">
        <f>IFERROR(IF(AN866="CIKDITIRO",VLOOKUP(A866,'BR DTG CIKDITIRO'!C:E,3,0),IF(FR_HITUNG_MINMAX!AN866="PESALAKAN",VLOOKUP(FR_HITUNG_MINMAX!A866,'BR DTG ADW'!C:E,3,0),IF(FR_HITUNG_MINMAX!AN866="PACUL",VLOOKUP(FR_HITUNG_MINMAX!A866,'BR DTG PACUL'!C:E,3,0),IF(FR_HITUNG_MINMAX!AN866="TRAYEMAN",VLOOKUP(FR_HITUNG_MINMAX!A866,'BR DTG TRAYEMAN'!C:E,3,0),"?")))),0)</f>
        <v>0</v>
      </c>
      <c r="AQ866" s="31">
        <f>IF(AN866="PACUL",VLOOKUP(A866,'STOK PACUL'!C:H,6,0),IF(FR_HITUNG_MINMAX!AN866="PESALAKAN",VLOOKUP(FR_HITUNG_MINMAX!A866,'STOK PESALAKAN'!C:H,6,0),IF(FR_HITUNG_MINMAX!AN866="CIKDITIRO",VLOOKUP(FR_HITUNG_MINMAX!A866,'STOK CIKDITIRO'!C:H,6,0),IF(FR_HITUNG_MINMAX!AN866="TRAYEMAN",VLOOKUP(FR_HITUNG_MINMAX!A866,'STOK TRAYEMAN'!C:H,6,0),"?"))))</f>
        <v>1</v>
      </c>
      <c r="AR866" s="25">
        <f t="shared" ref="AR866:AR929" si="43">IFERROR(AQ866,AO866+AP866)</f>
        <v>1</v>
      </c>
      <c r="AS866" s="25">
        <f t="shared" si="42"/>
        <v>1</v>
      </c>
      <c r="AT866" s="25">
        <f t="shared" si="41"/>
        <v>2</v>
      </c>
    </row>
    <row r="867" spans="1:46" ht="30">
      <c r="A867" s="96" t="s">
        <v>451</v>
      </c>
      <c r="B867" s="96" t="s">
        <v>1258</v>
      </c>
      <c r="C867" s="96" t="s">
        <v>898</v>
      </c>
      <c r="D867" s="96" t="s">
        <v>1377</v>
      </c>
      <c r="E867" s="96" t="s">
        <v>485</v>
      </c>
      <c r="F867" s="97">
        <v>2250</v>
      </c>
      <c r="G867" s="97">
        <v>1</v>
      </c>
      <c r="H867" s="96" t="s">
        <v>30</v>
      </c>
      <c r="I867" s="96" t="s">
        <v>1185</v>
      </c>
      <c r="J867" s="98">
        <v>1</v>
      </c>
      <c r="K867" s="97">
        <v>1</v>
      </c>
      <c r="L867" s="97">
        <v>1</v>
      </c>
      <c r="M867" s="97">
        <v>0</v>
      </c>
      <c r="N867" s="97">
        <v>1</v>
      </c>
      <c r="O867" s="97">
        <v>1</v>
      </c>
      <c r="P867" s="97">
        <v>4</v>
      </c>
      <c r="Q867" s="97">
        <v>0</v>
      </c>
      <c r="R867" s="97">
        <v>3</v>
      </c>
      <c r="S867" s="97">
        <v>1</v>
      </c>
      <c r="T867" s="97">
        <v>1</v>
      </c>
      <c r="U867" s="97">
        <v>1</v>
      </c>
      <c r="V867" s="97">
        <v>2</v>
      </c>
      <c r="W867" s="97">
        <v>1</v>
      </c>
      <c r="X867" s="97">
        <v>4</v>
      </c>
      <c r="Y867" s="97">
        <v>1</v>
      </c>
      <c r="Z867" s="97">
        <v>1</v>
      </c>
      <c r="AA867" s="97">
        <v>2</v>
      </c>
      <c r="AB867" s="97">
        <v>5</v>
      </c>
      <c r="AC867" s="97">
        <v>4</v>
      </c>
      <c r="AD867" s="97">
        <v>3</v>
      </c>
      <c r="AE867" s="97">
        <v>4</v>
      </c>
      <c r="AF867" s="97">
        <v>2</v>
      </c>
      <c r="AG867" s="97">
        <v>2</v>
      </c>
      <c r="AH867" s="97">
        <v>3</v>
      </c>
      <c r="AI867" s="97">
        <v>3</v>
      </c>
      <c r="AJ867" s="97">
        <v>2</v>
      </c>
      <c r="AK867" s="97">
        <v>5</v>
      </c>
      <c r="AL867" s="97">
        <v>4</v>
      </c>
      <c r="AM867" s="97">
        <v>5</v>
      </c>
      <c r="AN867" s="96" t="s">
        <v>487</v>
      </c>
      <c r="AO867" s="97">
        <v>16</v>
      </c>
      <c r="AP867" s="31">
        <f>IFERROR(IF(AN867="CIKDITIRO",VLOOKUP(A867,'BR DTG CIKDITIRO'!C:E,3,0),IF(FR_HITUNG_MINMAX!AN867="PESALAKAN",VLOOKUP(FR_HITUNG_MINMAX!A867,'BR DTG ADW'!C:E,3,0),IF(FR_HITUNG_MINMAX!AN867="PACUL",VLOOKUP(FR_HITUNG_MINMAX!A867,'BR DTG PACUL'!C:E,3,0),IF(FR_HITUNG_MINMAX!AN867="TRAYEMAN",VLOOKUP(FR_HITUNG_MINMAX!A867,'BR DTG TRAYEMAN'!C:E,3,0),"?")))),0)</f>
        <v>0</v>
      </c>
      <c r="AQ867" s="31">
        <f>IF(AN867="PACUL",VLOOKUP(A867,'STOK PACUL'!C:H,6,0),IF(FR_HITUNG_MINMAX!AN867="PESALAKAN",VLOOKUP(FR_HITUNG_MINMAX!A867,'STOK PESALAKAN'!C:H,6,0),IF(FR_HITUNG_MINMAX!AN867="CIKDITIRO",VLOOKUP(FR_HITUNG_MINMAX!A867,'STOK CIKDITIRO'!C:H,6,0),IF(FR_HITUNG_MINMAX!AN867="TRAYEMAN",VLOOKUP(FR_HITUNG_MINMAX!A867,'STOK TRAYEMAN'!C:H,6,0),"?"))))</f>
        <v>16</v>
      </c>
      <c r="AR867" s="25">
        <f t="shared" si="43"/>
        <v>16</v>
      </c>
      <c r="AS867" s="25">
        <f t="shared" si="42"/>
        <v>2</v>
      </c>
      <c r="AT867" s="25">
        <f t="shared" si="41"/>
        <v>4</v>
      </c>
    </row>
    <row r="868" spans="1:46" ht="30">
      <c r="A868" s="96" t="s">
        <v>524</v>
      </c>
      <c r="B868" s="96" t="s">
        <v>1261</v>
      </c>
      <c r="C868" s="96" t="s">
        <v>1100</v>
      </c>
      <c r="D868" s="96" t="s">
        <v>1377</v>
      </c>
      <c r="E868" s="96" t="s">
        <v>486</v>
      </c>
      <c r="F868" s="97">
        <v>6000</v>
      </c>
      <c r="G868" s="97">
        <v>1</v>
      </c>
      <c r="H868" s="96" t="s">
        <v>1185</v>
      </c>
      <c r="I868" s="96" t="s">
        <v>1185</v>
      </c>
      <c r="J868" s="98">
        <v>1</v>
      </c>
      <c r="K868" s="97">
        <v>1</v>
      </c>
      <c r="L868" s="97">
        <v>27</v>
      </c>
      <c r="M868" s="97">
        <v>30</v>
      </c>
      <c r="N868" s="97">
        <v>38</v>
      </c>
      <c r="O868" s="97">
        <v>52</v>
      </c>
      <c r="P868" s="97">
        <v>42</v>
      </c>
      <c r="Q868" s="97">
        <v>21</v>
      </c>
      <c r="R868" s="97">
        <v>44</v>
      </c>
      <c r="S868" s="97">
        <v>34</v>
      </c>
      <c r="T868" s="97">
        <v>29</v>
      </c>
      <c r="U868" s="97">
        <v>28</v>
      </c>
      <c r="V868" s="97">
        <v>32</v>
      </c>
      <c r="W868" s="97">
        <v>21</v>
      </c>
      <c r="X868" s="97">
        <v>52</v>
      </c>
      <c r="Y868" s="97">
        <v>57</v>
      </c>
      <c r="Z868" s="97">
        <v>68</v>
      </c>
      <c r="AA868" s="97">
        <v>90</v>
      </c>
      <c r="AB868" s="97">
        <v>94</v>
      </c>
      <c r="AC868" s="97">
        <v>63</v>
      </c>
      <c r="AD868" s="97">
        <v>65</v>
      </c>
      <c r="AE868" s="97">
        <v>78</v>
      </c>
      <c r="AF868" s="97">
        <v>63</v>
      </c>
      <c r="AG868" s="97">
        <v>62</v>
      </c>
      <c r="AH868" s="97">
        <v>60</v>
      </c>
      <c r="AI868" s="97">
        <v>53</v>
      </c>
      <c r="AJ868" s="97">
        <v>48</v>
      </c>
      <c r="AK868" s="97">
        <v>94</v>
      </c>
      <c r="AL868" s="97">
        <v>52</v>
      </c>
      <c r="AM868" s="97">
        <v>94</v>
      </c>
      <c r="AN868" s="96" t="s">
        <v>487</v>
      </c>
      <c r="AO868" s="97">
        <v>14</v>
      </c>
      <c r="AP868" s="31">
        <f>IFERROR(IF(AN868="CIKDITIRO",VLOOKUP(A868,'BR DTG CIKDITIRO'!C:E,3,0),IF(FR_HITUNG_MINMAX!AN868="PESALAKAN",VLOOKUP(FR_HITUNG_MINMAX!A868,'BR DTG ADW'!C:E,3,0),IF(FR_HITUNG_MINMAX!AN868="PACUL",VLOOKUP(FR_HITUNG_MINMAX!A868,'BR DTG PACUL'!C:E,3,0),IF(FR_HITUNG_MINMAX!AN868="TRAYEMAN",VLOOKUP(FR_HITUNG_MINMAX!A868,'BR DTG TRAYEMAN'!C:E,3,0),"?")))),0)</f>
        <v>0</v>
      </c>
      <c r="AQ868" s="31">
        <f>IF(AN868="PACUL",VLOOKUP(A868,'STOK PACUL'!C:H,6,0),IF(FR_HITUNG_MINMAX!AN868="PESALAKAN",VLOOKUP(FR_HITUNG_MINMAX!A868,'STOK PESALAKAN'!C:H,6,0),IF(FR_HITUNG_MINMAX!AN868="CIKDITIRO",VLOOKUP(FR_HITUNG_MINMAX!A868,'STOK CIKDITIRO'!C:H,6,0),IF(FR_HITUNG_MINMAX!AN868="TRAYEMAN",VLOOKUP(FR_HITUNG_MINMAX!A868,'STOK TRAYEMAN'!C:H,6,0),"?"))))</f>
        <v>14</v>
      </c>
      <c r="AR868" s="25">
        <f t="shared" si="43"/>
        <v>14</v>
      </c>
      <c r="AS868" s="25">
        <f t="shared" si="42"/>
        <v>26</v>
      </c>
      <c r="AT868" s="25">
        <f t="shared" si="41"/>
        <v>4</v>
      </c>
    </row>
    <row r="869" spans="1:46" ht="30">
      <c r="A869" s="96" t="s">
        <v>452</v>
      </c>
      <c r="B869" s="96" t="s">
        <v>1262</v>
      </c>
      <c r="C869" s="96" t="s">
        <v>876</v>
      </c>
      <c r="D869" s="96" t="s">
        <v>1377</v>
      </c>
      <c r="E869" s="96" t="s">
        <v>484</v>
      </c>
      <c r="F869" s="97">
        <v>13000</v>
      </c>
      <c r="G869" s="97">
        <v>1</v>
      </c>
      <c r="H869" s="96" t="s">
        <v>86</v>
      </c>
      <c r="I869" s="96" t="s">
        <v>1185</v>
      </c>
      <c r="J869" s="98" t="s">
        <v>1366</v>
      </c>
      <c r="K869" s="97">
        <v>1</v>
      </c>
      <c r="L869" s="97">
        <v>0</v>
      </c>
      <c r="M869" s="97">
        <v>0</v>
      </c>
      <c r="N869" s="97">
        <v>1</v>
      </c>
      <c r="O869" s="97">
        <v>0</v>
      </c>
      <c r="P869" s="97">
        <v>0</v>
      </c>
      <c r="Q869" s="97">
        <v>1</v>
      </c>
      <c r="R869" s="97">
        <v>1</v>
      </c>
      <c r="S869" s="97">
        <v>1</v>
      </c>
      <c r="T869" s="97">
        <v>0</v>
      </c>
      <c r="U869" s="97">
        <v>1</v>
      </c>
      <c r="V869" s="97">
        <v>0</v>
      </c>
      <c r="W869" s="97">
        <v>0</v>
      </c>
      <c r="X869" s="97">
        <v>1</v>
      </c>
      <c r="Y869" s="97">
        <v>0</v>
      </c>
      <c r="Z869" s="97">
        <v>1</v>
      </c>
      <c r="AA869" s="97">
        <v>1</v>
      </c>
      <c r="AB869" s="97">
        <v>0</v>
      </c>
      <c r="AC869" s="97">
        <v>1</v>
      </c>
      <c r="AD869" s="97">
        <v>2</v>
      </c>
      <c r="AE869" s="97">
        <v>2</v>
      </c>
      <c r="AF869" s="97">
        <v>1</v>
      </c>
      <c r="AG869" s="97">
        <v>2</v>
      </c>
      <c r="AH869" s="97">
        <v>1</v>
      </c>
      <c r="AI869" s="97">
        <v>0</v>
      </c>
      <c r="AJ869" s="97">
        <v>0</v>
      </c>
      <c r="AK869" s="97">
        <v>2</v>
      </c>
      <c r="AL869" s="97">
        <v>0</v>
      </c>
      <c r="AM869" s="97">
        <v>0</v>
      </c>
      <c r="AN869" s="96" t="s">
        <v>487</v>
      </c>
      <c r="AO869" s="97">
        <v>1</v>
      </c>
      <c r="AP869" s="31">
        <f>IFERROR(IF(AN869="CIKDITIRO",VLOOKUP(A869,'BR DTG CIKDITIRO'!C:E,3,0),IF(FR_HITUNG_MINMAX!AN869="PESALAKAN",VLOOKUP(FR_HITUNG_MINMAX!A869,'BR DTG ADW'!C:E,3,0),IF(FR_HITUNG_MINMAX!AN869="PACUL",VLOOKUP(FR_HITUNG_MINMAX!A869,'BR DTG PACUL'!C:E,3,0),IF(FR_HITUNG_MINMAX!AN869="TRAYEMAN",VLOOKUP(FR_HITUNG_MINMAX!A869,'BR DTG TRAYEMAN'!C:E,3,0),"?")))),0)</f>
        <v>0</v>
      </c>
      <c r="AQ869" s="31">
        <f>IF(AN869="PACUL",VLOOKUP(A869,'STOK PACUL'!C:H,6,0),IF(FR_HITUNG_MINMAX!AN869="PESALAKAN",VLOOKUP(FR_HITUNG_MINMAX!A869,'STOK PESALAKAN'!C:H,6,0),IF(FR_HITUNG_MINMAX!AN869="CIKDITIRO",VLOOKUP(FR_HITUNG_MINMAX!A869,'STOK CIKDITIRO'!C:H,6,0),IF(FR_HITUNG_MINMAX!AN869="TRAYEMAN",VLOOKUP(FR_HITUNG_MINMAX!A869,'STOK TRAYEMAN'!C:H,6,0),"?"))))</f>
        <v>1</v>
      </c>
      <c r="AR869" s="25">
        <f t="shared" si="43"/>
        <v>1</v>
      </c>
      <c r="AS869" s="25">
        <f t="shared" si="42"/>
        <v>0</v>
      </c>
      <c r="AT869" s="25">
        <f t="shared" si="41"/>
        <v>3</v>
      </c>
    </row>
    <row r="870" spans="1:46" ht="30">
      <c r="A870" s="96" t="s">
        <v>453</v>
      </c>
      <c r="B870" s="96" t="s">
        <v>1265</v>
      </c>
      <c r="C870" s="96" t="s">
        <v>888</v>
      </c>
      <c r="D870" s="96" t="s">
        <v>1381</v>
      </c>
      <c r="E870" s="96" t="s">
        <v>485</v>
      </c>
      <c r="F870" s="97">
        <v>1500</v>
      </c>
      <c r="G870" s="97">
        <v>1</v>
      </c>
      <c r="H870" s="96" t="s">
        <v>90</v>
      </c>
      <c r="I870" s="96" t="s">
        <v>1185</v>
      </c>
      <c r="J870" s="98" t="s">
        <v>1366</v>
      </c>
      <c r="K870" s="97">
        <v>1</v>
      </c>
      <c r="L870" s="97">
        <v>0</v>
      </c>
      <c r="M870" s="97">
        <v>1</v>
      </c>
      <c r="N870" s="97">
        <v>0</v>
      </c>
      <c r="O870" s="97">
        <v>0</v>
      </c>
      <c r="P870" s="97">
        <v>1</v>
      </c>
      <c r="Q870" s="97">
        <v>0</v>
      </c>
      <c r="R870" s="97">
        <v>1</v>
      </c>
      <c r="S870" s="97">
        <v>1</v>
      </c>
      <c r="T870" s="97">
        <v>1</v>
      </c>
      <c r="U870" s="97">
        <v>0</v>
      </c>
      <c r="V870" s="97">
        <v>1</v>
      </c>
      <c r="W870" s="97">
        <v>1</v>
      </c>
      <c r="X870" s="97">
        <v>1</v>
      </c>
      <c r="Y870" s="97">
        <v>1</v>
      </c>
      <c r="Z870" s="97">
        <v>1</v>
      </c>
      <c r="AA870" s="97">
        <v>0</v>
      </c>
      <c r="AB870" s="97">
        <v>1</v>
      </c>
      <c r="AC870" s="97">
        <v>1</v>
      </c>
      <c r="AD870" s="97">
        <v>1</v>
      </c>
      <c r="AE870" s="97">
        <v>2</v>
      </c>
      <c r="AF870" s="97">
        <v>2</v>
      </c>
      <c r="AG870" s="97">
        <v>1</v>
      </c>
      <c r="AH870" s="97">
        <v>1</v>
      </c>
      <c r="AI870" s="97">
        <v>2</v>
      </c>
      <c r="AJ870" s="97">
        <v>1</v>
      </c>
      <c r="AK870" s="97">
        <v>2</v>
      </c>
      <c r="AL870" s="97">
        <v>1</v>
      </c>
      <c r="AM870" s="97">
        <v>2</v>
      </c>
      <c r="AN870" s="96" t="s">
        <v>487</v>
      </c>
      <c r="AO870" s="97">
        <v>11</v>
      </c>
      <c r="AP870" s="31">
        <f>IFERROR(IF(AN870="CIKDITIRO",VLOOKUP(A870,'BR DTG CIKDITIRO'!C:E,3,0),IF(FR_HITUNG_MINMAX!AN870="PESALAKAN",VLOOKUP(FR_HITUNG_MINMAX!A870,'BR DTG ADW'!C:E,3,0),IF(FR_HITUNG_MINMAX!AN870="PACUL",VLOOKUP(FR_HITUNG_MINMAX!A870,'BR DTG PACUL'!C:E,3,0),IF(FR_HITUNG_MINMAX!AN870="TRAYEMAN",VLOOKUP(FR_HITUNG_MINMAX!A870,'BR DTG TRAYEMAN'!C:E,3,0),"?")))),0)</f>
        <v>0</v>
      </c>
      <c r="AQ870" s="31">
        <f>IF(AN870="PACUL",VLOOKUP(A870,'STOK PACUL'!C:H,6,0),IF(FR_HITUNG_MINMAX!AN870="PESALAKAN",VLOOKUP(FR_HITUNG_MINMAX!A870,'STOK PESALAKAN'!C:H,6,0),IF(FR_HITUNG_MINMAX!AN870="CIKDITIRO",VLOOKUP(FR_HITUNG_MINMAX!A870,'STOK CIKDITIRO'!C:H,6,0),IF(FR_HITUNG_MINMAX!AN870="TRAYEMAN",VLOOKUP(FR_HITUNG_MINMAX!A870,'STOK TRAYEMAN'!C:H,6,0),"?"))))</f>
        <v>11</v>
      </c>
      <c r="AR870" s="25">
        <f t="shared" si="43"/>
        <v>11</v>
      </c>
      <c r="AS870" s="25">
        <f t="shared" si="42"/>
        <v>1</v>
      </c>
      <c r="AT870" s="25">
        <f t="shared" si="41"/>
        <v>3</v>
      </c>
    </row>
    <row r="871" spans="1:46" ht="30">
      <c r="A871" s="96" t="s">
        <v>455</v>
      </c>
      <c r="B871" s="96" t="s">
        <v>1267</v>
      </c>
      <c r="C871" s="96" t="s">
        <v>888</v>
      </c>
      <c r="D871" s="96" t="s">
        <v>1381</v>
      </c>
      <c r="E871" s="96" t="s">
        <v>485</v>
      </c>
      <c r="F871" s="97">
        <v>100</v>
      </c>
      <c r="G871" s="97">
        <v>10</v>
      </c>
      <c r="H871" s="96" t="s">
        <v>34</v>
      </c>
      <c r="I871" s="96" t="s">
        <v>1185</v>
      </c>
      <c r="J871" s="98">
        <v>1</v>
      </c>
      <c r="K871" s="97">
        <v>1</v>
      </c>
      <c r="L871" s="97">
        <v>9</v>
      </c>
      <c r="M871" s="97">
        <v>13</v>
      </c>
      <c r="N871" s="97">
        <v>4</v>
      </c>
      <c r="O871" s="97">
        <v>5</v>
      </c>
      <c r="P871" s="97">
        <v>1</v>
      </c>
      <c r="Q871" s="97">
        <v>2</v>
      </c>
      <c r="R871" s="97">
        <v>4</v>
      </c>
      <c r="S871" s="97">
        <v>2</v>
      </c>
      <c r="T871" s="97">
        <v>1</v>
      </c>
      <c r="U871" s="97">
        <v>6</v>
      </c>
      <c r="V871" s="97">
        <v>0</v>
      </c>
      <c r="W871" s="97">
        <v>1</v>
      </c>
      <c r="X871" s="97">
        <v>13</v>
      </c>
      <c r="Y871" s="97">
        <v>22</v>
      </c>
      <c r="Z871" s="97">
        <v>17</v>
      </c>
      <c r="AA871" s="97">
        <v>9</v>
      </c>
      <c r="AB871" s="97">
        <v>6</v>
      </c>
      <c r="AC871" s="97">
        <v>3</v>
      </c>
      <c r="AD871" s="97">
        <v>6</v>
      </c>
      <c r="AE871" s="97">
        <v>6</v>
      </c>
      <c r="AF871" s="97">
        <v>3</v>
      </c>
      <c r="AG871" s="97">
        <v>8</v>
      </c>
      <c r="AH871" s="97">
        <v>6</v>
      </c>
      <c r="AI871" s="97">
        <v>1</v>
      </c>
      <c r="AJ871" s="97">
        <v>10</v>
      </c>
      <c r="AK871" s="97">
        <v>22</v>
      </c>
      <c r="AL871" s="97">
        <v>13</v>
      </c>
      <c r="AM871" s="97">
        <v>70</v>
      </c>
      <c r="AN871" s="96" t="s">
        <v>487</v>
      </c>
      <c r="AO871" s="97">
        <v>45</v>
      </c>
      <c r="AP871" s="31">
        <f>IFERROR(IF(AN871="CIKDITIRO",VLOOKUP(A871,'BR DTG CIKDITIRO'!C:E,3,0),IF(FR_HITUNG_MINMAX!AN871="PESALAKAN",VLOOKUP(FR_HITUNG_MINMAX!A871,'BR DTG ADW'!C:E,3,0),IF(FR_HITUNG_MINMAX!AN871="PACUL",VLOOKUP(FR_HITUNG_MINMAX!A871,'BR DTG PACUL'!C:E,3,0),IF(FR_HITUNG_MINMAX!AN871="TRAYEMAN",VLOOKUP(FR_HITUNG_MINMAX!A871,'BR DTG TRAYEMAN'!C:E,3,0),"?")))),0)</f>
        <v>0</v>
      </c>
      <c r="AQ871" s="31">
        <f>IF(AN871="PACUL",VLOOKUP(A871,'STOK PACUL'!C:H,6,0),IF(FR_HITUNG_MINMAX!AN871="PESALAKAN",VLOOKUP(FR_HITUNG_MINMAX!A871,'STOK PESALAKAN'!C:H,6,0),IF(FR_HITUNG_MINMAX!AN871="CIKDITIRO",VLOOKUP(FR_HITUNG_MINMAX!A871,'STOK CIKDITIRO'!C:H,6,0),IF(FR_HITUNG_MINMAX!AN871="TRAYEMAN",VLOOKUP(FR_HITUNG_MINMAX!A871,'STOK TRAYEMAN'!C:H,6,0),"?"))))</f>
        <v>45</v>
      </c>
      <c r="AR871" s="25">
        <f t="shared" si="43"/>
        <v>45</v>
      </c>
      <c r="AS871" s="25">
        <f t="shared" si="42"/>
        <v>7</v>
      </c>
      <c r="AT871" s="25">
        <f t="shared" si="41"/>
        <v>4</v>
      </c>
    </row>
    <row r="872" spans="1:46" ht="30">
      <c r="A872" s="96" t="s">
        <v>456</v>
      </c>
      <c r="B872" s="96" t="s">
        <v>1268</v>
      </c>
      <c r="C872" s="96" t="s">
        <v>888</v>
      </c>
      <c r="D872" s="96" t="s">
        <v>1381</v>
      </c>
      <c r="E872" s="96" t="s">
        <v>485</v>
      </c>
      <c r="F872" s="97">
        <v>100</v>
      </c>
      <c r="G872" s="97">
        <v>10</v>
      </c>
      <c r="H872" s="96" t="s">
        <v>30</v>
      </c>
      <c r="I872" s="96" t="s">
        <v>1185</v>
      </c>
      <c r="J872" s="98">
        <v>1</v>
      </c>
      <c r="K872" s="97">
        <v>1</v>
      </c>
      <c r="L872" s="97">
        <v>0</v>
      </c>
      <c r="M872" s="97">
        <v>0</v>
      </c>
      <c r="N872" s="97">
        <v>2</v>
      </c>
      <c r="O872" s="97">
        <v>2</v>
      </c>
      <c r="P872" s="97">
        <v>0</v>
      </c>
      <c r="Q872" s="97">
        <v>2</v>
      </c>
      <c r="R872" s="97">
        <v>1</v>
      </c>
      <c r="S872" s="97">
        <v>2</v>
      </c>
      <c r="T872" s="97">
        <v>3</v>
      </c>
      <c r="U872" s="97">
        <v>2</v>
      </c>
      <c r="V872" s="97">
        <v>2</v>
      </c>
      <c r="W872" s="97">
        <v>0</v>
      </c>
      <c r="X872" s="97">
        <v>3</v>
      </c>
      <c r="Y872" s="97">
        <v>0</v>
      </c>
      <c r="Z872" s="97">
        <v>2</v>
      </c>
      <c r="AA872" s="97">
        <v>4</v>
      </c>
      <c r="AB872" s="97">
        <v>2</v>
      </c>
      <c r="AC872" s="97">
        <v>2</v>
      </c>
      <c r="AD872" s="97">
        <v>3</v>
      </c>
      <c r="AE872" s="97">
        <v>3</v>
      </c>
      <c r="AF872" s="97">
        <v>5</v>
      </c>
      <c r="AG872" s="97">
        <v>4</v>
      </c>
      <c r="AH872" s="97">
        <v>4</v>
      </c>
      <c r="AI872" s="97">
        <v>2</v>
      </c>
      <c r="AJ872" s="97">
        <v>0</v>
      </c>
      <c r="AK872" s="97">
        <v>5</v>
      </c>
      <c r="AL872" s="97">
        <v>3</v>
      </c>
      <c r="AM872" s="97">
        <v>5</v>
      </c>
      <c r="AN872" s="96" t="s">
        <v>487</v>
      </c>
      <c r="AO872" s="97">
        <v>0</v>
      </c>
      <c r="AP872" s="31">
        <f>IFERROR(IF(AN872="CIKDITIRO",VLOOKUP(A872,'BR DTG CIKDITIRO'!C:E,3,0),IF(FR_HITUNG_MINMAX!AN872="PESALAKAN",VLOOKUP(FR_HITUNG_MINMAX!A872,'BR DTG ADW'!C:E,3,0),IF(FR_HITUNG_MINMAX!AN872="PACUL",VLOOKUP(FR_HITUNG_MINMAX!A872,'BR DTG PACUL'!C:E,3,0),IF(FR_HITUNG_MINMAX!AN872="TRAYEMAN",VLOOKUP(FR_HITUNG_MINMAX!A872,'BR DTG TRAYEMAN'!C:E,3,0),"?")))),0)</f>
        <v>0</v>
      </c>
      <c r="AQ872" s="31">
        <f>IF(AN872="PACUL",VLOOKUP(A872,'STOK PACUL'!C:H,6,0),IF(FR_HITUNG_MINMAX!AN872="PESALAKAN",VLOOKUP(FR_HITUNG_MINMAX!A872,'STOK PESALAKAN'!C:H,6,0),IF(FR_HITUNG_MINMAX!AN872="CIKDITIRO",VLOOKUP(FR_HITUNG_MINMAX!A872,'STOK CIKDITIRO'!C:H,6,0),IF(FR_HITUNG_MINMAX!AN872="TRAYEMAN",VLOOKUP(FR_HITUNG_MINMAX!A872,'STOK TRAYEMAN'!C:H,6,0),"?"))))</f>
        <v>0</v>
      </c>
      <c r="AR872" s="25">
        <f t="shared" si="43"/>
        <v>0</v>
      </c>
      <c r="AS872" s="25">
        <f t="shared" si="42"/>
        <v>2</v>
      </c>
      <c r="AT872" s="25">
        <f t="shared" si="41"/>
        <v>4</v>
      </c>
    </row>
    <row r="873" spans="1:46" ht="30">
      <c r="A873" s="96" t="s">
        <v>2064</v>
      </c>
      <c r="B873" s="96" t="s">
        <v>2065</v>
      </c>
      <c r="C873" s="96" t="s">
        <v>876</v>
      </c>
      <c r="D873" s="96" t="s">
        <v>1377</v>
      </c>
      <c r="E873" s="96" t="s">
        <v>482</v>
      </c>
      <c r="F873" s="97">
        <v>3500</v>
      </c>
      <c r="G873" s="97">
        <v>1</v>
      </c>
      <c r="H873" s="96" t="s">
        <v>90</v>
      </c>
      <c r="I873" s="96" t="s">
        <v>1185</v>
      </c>
      <c r="J873" s="98" t="s">
        <v>1366</v>
      </c>
      <c r="K873" s="97">
        <v>1</v>
      </c>
      <c r="L873" s="97">
        <v>1</v>
      </c>
      <c r="M873" s="97">
        <v>0</v>
      </c>
      <c r="N873" s="97">
        <v>0</v>
      </c>
      <c r="O873" s="97">
        <v>0</v>
      </c>
      <c r="P873" s="97">
        <v>0</v>
      </c>
      <c r="Q873" s="97">
        <v>0</v>
      </c>
      <c r="R873" s="97">
        <v>0</v>
      </c>
      <c r="S873" s="97">
        <v>0</v>
      </c>
      <c r="T873" s="97">
        <v>0</v>
      </c>
      <c r="U873" s="97">
        <v>0</v>
      </c>
      <c r="V873" s="97">
        <v>0</v>
      </c>
      <c r="W873" s="97">
        <v>0</v>
      </c>
      <c r="X873" s="97">
        <v>1</v>
      </c>
      <c r="Y873" s="97">
        <v>1</v>
      </c>
      <c r="Z873" s="97">
        <v>0</v>
      </c>
      <c r="AA873" s="97">
        <v>0</v>
      </c>
      <c r="AB873" s="97">
        <v>0</v>
      </c>
      <c r="AC873" s="97">
        <v>0</v>
      </c>
      <c r="AD873" s="97">
        <v>0</v>
      </c>
      <c r="AE873" s="97">
        <v>0</v>
      </c>
      <c r="AF873" s="97">
        <v>0</v>
      </c>
      <c r="AG873" s="97">
        <v>0</v>
      </c>
      <c r="AH873" s="97">
        <v>0</v>
      </c>
      <c r="AI873" s="97">
        <v>0</v>
      </c>
      <c r="AJ873" s="97">
        <v>1</v>
      </c>
      <c r="AK873" s="97">
        <v>1</v>
      </c>
      <c r="AL873" s="97">
        <v>0</v>
      </c>
      <c r="AM873" s="97">
        <v>0</v>
      </c>
      <c r="AN873" s="96" t="s">
        <v>487</v>
      </c>
      <c r="AO873" s="97">
        <v>0</v>
      </c>
      <c r="AP873" s="31">
        <f>IFERROR(IF(AN873="CIKDITIRO",VLOOKUP(A873,'BR DTG CIKDITIRO'!C:E,3,0),IF(FR_HITUNG_MINMAX!AN873="PESALAKAN",VLOOKUP(FR_HITUNG_MINMAX!A873,'BR DTG ADW'!C:E,3,0),IF(FR_HITUNG_MINMAX!AN873="PACUL",VLOOKUP(FR_HITUNG_MINMAX!A873,'BR DTG PACUL'!C:E,3,0),IF(FR_HITUNG_MINMAX!AN873="TRAYEMAN",VLOOKUP(FR_HITUNG_MINMAX!A873,'BR DTG TRAYEMAN'!C:E,3,0),"?")))),0)</f>
        <v>0</v>
      </c>
      <c r="AQ873" s="31">
        <f>IF(AN873="PACUL",VLOOKUP(A873,'STOK PACUL'!C:H,6,0),IF(FR_HITUNG_MINMAX!AN873="PESALAKAN",VLOOKUP(FR_HITUNG_MINMAX!A873,'STOK PESALAKAN'!C:H,6,0),IF(FR_HITUNG_MINMAX!AN873="CIKDITIRO",VLOOKUP(FR_HITUNG_MINMAX!A873,'STOK CIKDITIRO'!C:H,6,0),IF(FR_HITUNG_MINMAX!AN873="TRAYEMAN",VLOOKUP(FR_HITUNG_MINMAX!A873,'STOK TRAYEMAN'!C:H,6,0),"?"))))</f>
        <v>0</v>
      </c>
      <c r="AR873" s="25">
        <f t="shared" si="43"/>
        <v>0</v>
      </c>
      <c r="AS873" s="25">
        <f t="shared" si="42"/>
        <v>0</v>
      </c>
      <c r="AT873" s="25">
        <f t="shared" si="41"/>
        <v>1</v>
      </c>
    </row>
    <row r="874" spans="1:46" ht="30">
      <c r="A874" s="96" t="s">
        <v>1269</v>
      </c>
      <c r="B874" s="96" t="s">
        <v>1270</v>
      </c>
      <c r="C874" s="96" t="s">
        <v>877</v>
      </c>
      <c r="D874" s="96" t="s">
        <v>1377</v>
      </c>
      <c r="E874" s="96" t="s">
        <v>482</v>
      </c>
      <c r="F874" s="97">
        <v>150000</v>
      </c>
      <c r="G874" s="97">
        <v>1</v>
      </c>
      <c r="H874" s="96" t="s">
        <v>33</v>
      </c>
      <c r="I874" s="96" t="s">
        <v>1185</v>
      </c>
      <c r="J874" s="98">
        <v>1</v>
      </c>
      <c r="K874" s="97">
        <v>1</v>
      </c>
      <c r="L874" s="97">
        <v>0</v>
      </c>
      <c r="M874" s="97">
        <v>0</v>
      </c>
      <c r="N874" s="97">
        <v>0</v>
      </c>
      <c r="O874" s="97">
        <v>1</v>
      </c>
      <c r="P874" s="97">
        <v>0</v>
      </c>
      <c r="Q874" s="97">
        <v>0</v>
      </c>
      <c r="R874" s="97">
        <v>0</v>
      </c>
      <c r="S874" s="97">
        <v>0</v>
      </c>
      <c r="T874" s="97">
        <v>0</v>
      </c>
      <c r="U874" s="97">
        <v>0</v>
      </c>
      <c r="V874" s="97">
        <v>0</v>
      </c>
      <c r="W874" s="97">
        <v>0</v>
      </c>
      <c r="X874" s="97">
        <v>1</v>
      </c>
      <c r="Y874" s="97">
        <v>0</v>
      </c>
      <c r="Z874" s="97">
        <v>0</v>
      </c>
      <c r="AA874" s="97">
        <v>1</v>
      </c>
      <c r="AB874" s="97">
        <v>1</v>
      </c>
      <c r="AC874" s="97">
        <v>0</v>
      </c>
      <c r="AD874" s="97">
        <v>0</v>
      </c>
      <c r="AE874" s="97">
        <v>0</v>
      </c>
      <c r="AF874" s="97">
        <v>0</v>
      </c>
      <c r="AG874" s="97">
        <v>0</v>
      </c>
      <c r="AH874" s="97">
        <v>0</v>
      </c>
      <c r="AI874" s="97">
        <v>0</v>
      </c>
      <c r="AJ874" s="97">
        <v>0</v>
      </c>
      <c r="AK874" s="97">
        <v>1</v>
      </c>
      <c r="AL874" s="97">
        <v>1</v>
      </c>
      <c r="AM874" s="97">
        <v>1</v>
      </c>
      <c r="AN874" s="96" t="s">
        <v>487</v>
      </c>
      <c r="AO874" s="97">
        <v>1</v>
      </c>
      <c r="AP874" s="31">
        <f>IFERROR(IF(AN874="CIKDITIRO",VLOOKUP(A874,'BR DTG CIKDITIRO'!C:E,3,0),IF(FR_HITUNG_MINMAX!AN874="PESALAKAN",VLOOKUP(FR_HITUNG_MINMAX!A874,'BR DTG ADW'!C:E,3,0),IF(FR_HITUNG_MINMAX!AN874="PACUL",VLOOKUP(FR_HITUNG_MINMAX!A874,'BR DTG PACUL'!C:E,3,0),IF(FR_HITUNG_MINMAX!AN874="TRAYEMAN",VLOOKUP(FR_HITUNG_MINMAX!A874,'BR DTG TRAYEMAN'!C:E,3,0),"?")))),0)</f>
        <v>0</v>
      </c>
      <c r="AQ874" s="31">
        <f>IF(AN874="PACUL",VLOOKUP(A874,'STOK PACUL'!C:H,6,0),IF(FR_HITUNG_MINMAX!AN874="PESALAKAN",VLOOKUP(FR_HITUNG_MINMAX!A874,'STOK PESALAKAN'!C:H,6,0),IF(FR_HITUNG_MINMAX!AN874="CIKDITIRO",VLOOKUP(FR_HITUNG_MINMAX!A874,'STOK CIKDITIRO'!C:H,6,0),IF(FR_HITUNG_MINMAX!AN874="TRAYEMAN",VLOOKUP(FR_HITUNG_MINMAX!A874,'STOK TRAYEMAN'!C:H,6,0),"?"))))</f>
        <v>1</v>
      </c>
      <c r="AR874" s="25">
        <f t="shared" si="43"/>
        <v>1</v>
      </c>
      <c r="AS874" s="25">
        <f t="shared" si="42"/>
        <v>1</v>
      </c>
      <c r="AT874" s="25">
        <f t="shared" si="41"/>
        <v>2</v>
      </c>
    </row>
    <row r="875" spans="1:46" ht="30">
      <c r="A875" s="96" t="s">
        <v>1922</v>
      </c>
      <c r="B875" s="96" t="s">
        <v>1923</v>
      </c>
      <c r="C875" s="96" t="s">
        <v>877</v>
      </c>
      <c r="D875" s="96" t="s">
        <v>1377</v>
      </c>
      <c r="E875" s="96" t="s">
        <v>482</v>
      </c>
      <c r="F875" s="97">
        <v>15000</v>
      </c>
      <c r="G875" s="97">
        <v>1</v>
      </c>
      <c r="H875" s="96" t="s">
        <v>30</v>
      </c>
      <c r="I875" s="96" t="s">
        <v>1185</v>
      </c>
      <c r="J875" s="98" t="s">
        <v>1366</v>
      </c>
      <c r="K875" s="97">
        <v>1</v>
      </c>
      <c r="L875" s="97">
        <v>0</v>
      </c>
      <c r="M875" s="97">
        <v>0</v>
      </c>
      <c r="N875" s="97">
        <v>0</v>
      </c>
      <c r="O875" s="97">
        <v>0</v>
      </c>
      <c r="P875" s="97">
        <v>0</v>
      </c>
      <c r="Q875" s="97">
        <v>0</v>
      </c>
      <c r="R875" s="97">
        <v>1</v>
      </c>
      <c r="S875" s="97">
        <v>1</v>
      </c>
      <c r="T875" s="97">
        <v>0</v>
      </c>
      <c r="U875" s="97">
        <v>0</v>
      </c>
      <c r="V875" s="97">
        <v>0</v>
      </c>
      <c r="W875" s="97">
        <v>0</v>
      </c>
      <c r="X875" s="97">
        <v>1</v>
      </c>
      <c r="Y875" s="97">
        <v>0</v>
      </c>
      <c r="Z875" s="97">
        <v>0</v>
      </c>
      <c r="AA875" s="97">
        <v>0</v>
      </c>
      <c r="AB875" s="97">
        <v>0</v>
      </c>
      <c r="AC875" s="97">
        <v>0</v>
      </c>
      <c r="AD875" s="97">
        <v>1</v>
      </c>
      <c r="AE875" s="97">
        <v>2</v>
      </c>
      <c r="AF875" s="97">
        <v>1</v>
      </c>
      <c r="AG875" s="97">
        <v>1</v>
      </c>
      <c r="AH875" s="97">
        <v>0</v>
      </c>
      <c r="AI875" s="97">
        <v>0</v>
      </c>
      <c r="AJ875" s="97">
        <v>0</v>
      </c>
      <c r="AK875" s="97">
        <v>2</v>
      </c>
      <c r="AL875" s="97">
        <v>1</v>
      </c>
      <c r="AM875" s="97">
        <v>2</v>
      </c>
      <c r="AN875" s="96" t="s">
        <v>487</v>
      </c>
      <c r="AO875" s="97">
        <v>2</v>
      </c>
      <c r="AP875" s="31">
        <f>IFERROR(IF(AN875="CIKDITIRO",VLOOKUP(A875,'BR DTG CIKDITIRO'!C:E,3,0),IF(FR_HITUNG_MINMAX!AN875="PESALAKAN",VLOOKUP(FR_HITUNG_MINMAX!A875,'BR DTG ADW'!C:E,3,0),IF(FR_HITUNG_MINMAX!AN875="PACUL",VLOOKUP(FR_HITUNG_MINMAX!A875,'BR DTG PACUL'!C:E,3,0),IF(FR_HITUNG_MINMAX!AN875="TRAYEMAN",VLOOKUP(FR_HITUNG_MINMAX!A875,'BR DTG TRAYEMAN'!C:E,3,0),"?")))),0)</f>
        <v>0</v>
      </c>
      <c r="AQ875" s="31">
        <f>IF(AN875="PACUL",VLOOKUP(A875,'STOK PACUL'!C:H,6,0),IF(FR_HITUNG_MINMAX!AN875="PESALAKAN",VLOOKUP(FR_HITUNG_MINMAX!A875,'STOK PESALAKAN'!C:H,6,0),IF(FR_HITUNG_MINMAX!AN875="CIKDITIRO",VLOOKUP(FR_HITUNG_MINMAX!A875,'STOK CIKDITIRO'!C:H,6,0),IF(FR_HITUNG_MINMAX!AN875="TRAYEMAN",VLOOKUP(FR_HITUNG_MINMAX!A875,'STOK TRAYEMAN'!C:H,6,0),"?"))))</f>
        <v>2</v>
      </c>
      <c r="AR875" s="25">
        <f t="shared" si="43"/>
        <v>2</v>
      </c>
      <c r="AS875" s="25">
        <f t="shared" si="42"/>
        <v>1</v>
      </c>
      <c r="AT875" s="25">
        <f t="shared" si="41"/>
        <v>2</v>
      </c>
    </row>
    <row r="876" spans="1:46" ht="30">
      <c r="A876" s="96" t="s">
        <v>457</v>
      </c>
      <c r="B876" s="96" t="s">
        <v>1271</v>
      </c>
      <c r="C876" s="96" t="s">
        <v>888</v>
      </c>
      <c r="D876" s="96" t="s">
        <v>1381</v>
      </c>
      <c r="E876" s="96" t="s">
        <v>486</v>
      </c>
      <c r="F876" s="97">
        <v>900</v>
      </c>
      <c r="G876" s="97">
        <v>10</v>
      </c>
      <c r="H876" s="96" t="s">
        <v>30</v>
      </c>
      <c r="I876" s="96" t="s">
        <v>1185</v>
      </c>
      <c r="J876" s="98">
        <v>1</v>
      </c>
      <c r="K876" s="97">
        <v>1</v>
      </c>
      <c r="L876" s="97">
        <v>5</v>
      </c>
      <c r="M876" s="97">
        <v>4</v>
      </c>
      <c r="N876" s="97">
        <v>6</v>
      </c>
      <c r="O876" s="97">
        <v>9</v>
      </c>
      <c r="P876" s="97">
        <v>2</v>
      </c>
      <c r="Q876" s="97">
        <v>8</v>
      </c>
      <c r="R876" s="97">
        <v>6</v>
      </c>
      <c r="S876" s="97">
        <v>13</v>
      </c>
      <c r="T876" s="97">
        <v>10</v>
      </c>
      <c r="U876" s="97">
        <v>11</v>
      </c>
      <c r="V876" s="97">
        <v>10</v>
      </c>
      <c r="W876" s="97">
        <v>2</v>
      </c>
      <c r="X876" s="97">
        <v>13</v>
      </c>
      <c r="Y876" s="97">
        <v>9</v>
      </c>
      <c r="Z876" s="97">
        <v>10</v>
      </c>
      <c r="AA876" s="97">
        <v>15</v>
      </c>
      <c r="AB876" s="97">
        <v>11</v>
      </c>
      <c r="AC876" s="97">
        <v>10</v>
      </c>
      <c r="AD876" s="97">
        <v>14</v>
      </c>
      <c r="AE876" s="97">
        <v>19</v>
      </c>
      <c r="AF876" s="97">
        <v>23</v>
      </c>
      <c r="AG876" s="97">
        <v>24</v>
      </c>
      <c r="AH876" s="97">
        <v>21</v>
      </c>
      <c r="AI876" s="97">
        <v>12</v>
      </c>
      <c r="AJ876" s="97">
        <v>7</v>
      </c>
      <c r="AK876" s="97">
        <v>24</v>
      </c>
      <c r="AL876" s="97">
        <v>13</v>
      </c>
      <c r="AM876" s="97">
        <v>74</v>
      </c>
      <c r="AN876" s="96" t="s">
        <v>487</v>
      </c>
      <c r="AO876" s="97">
        <v>25</v>
      </c>
      <c r="AP876" s="31">
        <f>IFERROR(IF(AN876="CIKDITIRO",VLOOKUP(A876,'BR DTG CIKDITIRO'!C:E,3,0),IF(FR_HITUNG_MINMAX!AN876="PESALAKAN",VLOOKUP(FR_HITUNG_MINMAX!A876,'BR DTG ADW'!C:E,3,0),IF(FR_HITUNG_MINMAX!AN876="PACUL",VLOOKUP(FR_HITUNG_MINMAX!A876,'BR DTG PACUL'!C:E,3,0),IF(FR_HITUNG_MINMAX!AN876="TRAYEMAN",VLOOKUP(FR_HITUNG_MINMAX!A876,'BR DTG TRAYEMAN'!C:E,3,0),"?")))),0)</f>
        <v>0</v>
      </c>
      <c r="AQ876" s="31">
        <f>IF(AN876="PACUL",VLOOKUP(A876,'STOK PACUL'!C:H,6,0),IF(FR_HITUNG_MINMAX!AN876="PESALAKAN",VLOOKUP(FR_HITUNG_MINMAX!A876,'STOK PESALAKAN'!C:H,6,0),IF(FR_HITUNG_MINMAX!AN876="CIKDITIRO",VLOOKUP(FR_HITUNG_MINMAX!A876,'STOK CIKDITIRO'!C:H,6,0),IF(FR_HITUNG_MINMAX!AN876="TRAYEMAN",VLOOKUP(FR_HITUNG_MINMAX!A876,'STOK TRAYEMAN'!C:H,6,0),"?"))))</f>
        <v>25</v>
      </c>
      <c r="AR876" s="25">
        <f t="shared" si="43"/>
        <v>25</v>
      </c>
      <c r="AS876" s="25">
        <f t="shared" si="42"/>
        <v>7</v>
      </c>
      <c r="AT876" s="25">
        <f t="shared" si="41"/>
        <v>4</v>
      </c>
    </row>
    <row r="877" spans="1:46" ht="30">
      <c r="A877" s="96" t="s">
        <v>458</v>
      </c>
      <c r="B877" s="96" t="s">
        <v>1272</v>
      </c>
      <c r="C877" s="96" t="s">
        <v>888</v>
      </c>
      <c r="D877" s="96" t="s">
        <v>1381</v>
      </c>
      <c r="E877" s="96" t="s">
        <v>484</v>
      </c>
      <c r="F877" s="97">
        <v>900</v>
      </c>
      <c r="G877" s="97">
        <v>10</v>
      </c>
      <c r="H877" s="96" t="s">
        <v>34</v>
      </c>
      <c r="I877" s="96" t="s">
        <v>1185</v>
      </c>
      <c r="J877" s="98">
        <v>1</v>
      </c>
      <c r="K877" s="97">
        <v>1</v>
      </c>
      <c r="L877" s="97">
        <v>0</v>
      </c>
      <c r="M877" s="97">
        <v>0</v>
      </c>
      <c r="N877" s="97">
        <v>0</v>
      </c>
      <c r="O877" s="97">
        <v>2</v>
      </c>
      <c r="P877" s="97">
        <v>0</v>
      </c>
      <c r="Q877" s="97">
        <v>0</v>
      </c>
      <c r="R877" s="97">
        <v>0</v>
      </c>
      <c r="S877" s="97">
        <v>0</v>
      </c>
      <c r="T877" s="97">
        <v>0</v>
      </c>
      <c r="U877" s="97">
        <v>0</v>
      </c>
      <c r="V877" s="97">
        <v>0</v>
      </c>
      <c r="W877" s="97">
        <v>2</v>
      </c>
      <c r="X877" s="97">
        <v>2</v>
      </c>
      <c r="Y877" s="97">
        <v>0</v>
      </c>
      <c r="Z877" s="97">
        <v>0</v>
      </c>
      <c r="AA877" s="97">
        <v>2</v>
      </c>
      <c r="AB877" s="97">
        <v>2</v>
      </c>
      <c r="AC877" s="97">
        <v>0</v>
      </c>
      <c r="AD877" s="97">
        <v>0</v>
      </c>
      <c r="AE877" s="97">
        <v>0</v>
      </c>
      <c r="AF877" s="97">
        <v>0</v>
      </c>
      <c r="AG877" s="97">
        <v>0</v>
      </c>
      <c r="AH877" s="97">
        <v>0</v>
      </c>
      <c r="AI877" s="97">
        <v>2</v>
      </c>
      <c r="AJ877" s="97">
        <v>2</v>
      </c>
      <c r="AK877" s="97">
        <v>2</v>
      </c>
      <c r="AL877" s="97">
        <v>2</v>
      </c>
      <c r="AM877" s="97">
        <v>2</v>
      </c>
      <c r="AN877" s="96" t="s">
        <v>487</v>
      </c>
      <c r="AO877" s="97">
        <v>2</v>
      </c>
      <c r="AP877" s="31">
        <f>IFERROR(IF(AN877="CIKDITIRO",VLOOKUP(A877,'BR DTG CIKDITIRO'!C:E,3,0),IF(FR_HITUNG_MINMAX!AN877="PESALAKAN",VLOOKUP(FR_HITUNG_MINMAX!A877,'BR DTG ADW'!C:E,3,0),IF(FR_HITUNG_MINMAX!AN877="PACUL",VLOOKUP(FR_HITUNG_MINMAX!A877,'BR DTG PACUL'!C:E,3,0),IF(FR_HITUNG_MINMAX!AN877="TRAYEMAN",VLOOKUP(FR_HITUNG_MINMAX!A877,'BR DTG TRAYEMAN'!C:E,3,0),"?")))),0)</f>
        <v>0</v>
      </c>
      <c r="AQ877" s="31">
        <f>IF(AN877="PACUL",VLOOKUP(A877,'STOK PACUL'!C:H,6,0),IF(FR_HITUNG_MINMAX!AN877="PESALAKAN",VLOOKUP(FR_HITUNG_MINMAX!A877,'STOK PESALAKAN'!C:H,6,0),IF(FR_HITUNG_MINMAX!AN877="CIKDITIRO",VLOOKUP(FR_HITUNG_MINMAX!A877,'STOK CIKDITIRO'!C:H,6,0),IF(FR_HITUNG_MINMAX!AN877="TRAYEMAN",VLOOKUP(FR_HITUNG_MINMAX!A877,'STOK TRAYEMAN'!C:H,6,0),"?"))))</f>
        <v>2</v>
      </c>
      <c r="AR877" s="25">
        <f t="shared" si="43"/>
        <v>2</v>
      </c>
      <c r="AS877" s="25">
        <f t="shared" si="42"/>
        <v>1</v>
      </c>
      <c r="AT877" s="25">
        <f t="shared" si="41"/>
        <v>3</v>
      </c>
    </row>
    <row r="878" spans="1:46" ht="30">
      <c r="A878" s="96" t="s">
        <v>459</v>
      </c>
      <c r="B878" s="96" t="s">
        <v>1273</v>
      </c>
      <c r="C878" s="96" t="s">
        <v>888</v>
      </c>
      <c r="D878" s="96" t="s">
        <v>1381</v>
      </c>
      <c r="E878" s="96" t="s">
        <v>486</v>
      </c>
      <c r="F878" s="97">
        <v>900</v>
      </c>
      <c r="G878" s="97">
        <v>10</v>
      </c>
      <c r="H878" s="96" t="s">
        <v>35</v>
      </c>
      <c r="I878" s="96" t="s">
        <v>1185</v>
      </c>
      <c r="J878" s="98">
        <v>1</v>
      </c>
      <c r="K878" s="97">
        <v>1</v>
      </c>
      <c r="L878" s="97">
        <v>6</v>
      </c>
      <c r="M878" s="97">
        <v>2</v>
      </c>
      <c r="N878" s="97">
        <v>2</v>
      </c>
      <c r="O878" s="97">
        <v>9</v>
      </c>
      <c r="P878" s="97">
        <v>7</v>
      </c>
      <c r="Q878" s="97">
        <v>4</v>
      </c>
      <c r="R878" s="97">
        <v>11</v>
      </c>
      <c r="S878" s="97">
        <v>6</v>
      </c>
      <c r="T878" s="97">
        <v>3</v>
      </c>
      <c r="U878" s="97">
        <v>12</v>
      </c>
      <c r="V878" s="97">
        <v>8</v>
      </c>
      <c r="W878" s="97">
        <v>5</v>
      </c>
      <c r="X878" s="97">
        <v>12</v>
      </c>
      <c r="Y878" s="97">
        <v>8</v>
      </c>
      <c r="Z878" s="97">
        <v>4</v>
      </c>
      <c r="AA878" s="97">
        <v>11</v>
      </c>
      <c r="AB878" s="97">
        <v>16</v>
      </c>
      <c r="AC878" s="97">
        <v>11</v>
      </c>
      <c r="AD878" s="97">
        <v>15</v>
      </c>
      <c r="AE878" s="97">
        <v>17</v>
      </c>
      <c r="AF878" s="97">
        <v>9</v>
      </c>
      <c r="AG878" s="97">
        <v>18</v>
      </c>
      <c r="AH878" s="97">
        <v>20</v>
      </c>
      <c r="AI878" s="97">
        <v>13</v>
      </c>
      <c r="AJ878" s="97">
        <v>11</v>
      </c>
      <c r="AK878" s="97">
        <v>20</v>
      </c>
      <c r="AL878" s="97">
        <v>12</v>
      </c>
      <c r="AM878" s="97">
        <v>64</v>
      </c>
      <c r="AN878" s="96" t="s">
        <v>487</v>
      </c>
      <c r="AO878" s="97">
        <v>18</v>
      </c>
      <c r="AP878" s="31">
        <f>IFERROR(IF(AN878="CIKDITIRO",VLOOKUP(A878,'BR DTG CIKDITIRO'!C:E,3,0),IF(FR_HITUNG_MINMAX!AN878="PESALAKAN",VLOOKUP(FR_HITUNG_MINMAX!A878,'BR DTG ADW'!C:E,3,0),IF(FR_HITUNG_MINMAX!AN878="PACUL",VLOOKUP(FR_HITUNG_MINMAX!A878,'BR DTG PACUL'!C:E,3,0),IF(FR_HITUNG_MINMAX!AN878="TRAYEMAN",VLOOKUP(FR_HITUNG_MINMAX!A878,'BR DTG TRAYEMAN'!C:E,3,0),"?")))),0)</f>
        <v>0</v>
      </c>
      <c r="AQ878" s="31">
        <f>IF(AN878="PACUL",VLOOKUP(A878,'STOK PACUL'!C:H,6,0),IF(FR_HITUNG_MINMAX!AN878="PESALAKAN",VLOOKUP(FR_HITUNG_MINMAX!A878,'STOK PESALAKAN'!C:H,6,0),IF(FR_HITUNG_MINMAX!AN878="CIKDITIRO",VLOOKUP(FR_HITUNG_MINMAX!A878,'STOK CIKDITIRO'!C:H,6,0),IF(FR_HITUNG_MINMAX!AN878="TRAYEMAN",VLOOKUP(FR_HITUNG_MINMAX!A878,'STOK TRAYEMAN'!C:H,6,0),"?"))))</f>
        <v>18</v>
      </c>
      <c r="AR878" s="25">
        <f t="shared" si="43"/>
        <v>18</v>
      </c>
      <c r="AS878" s="25">
        <f t="shared" si="42"/>
        <v>6</v>
      </c>
      <c r="AT878" s="25">
        <f t="shared" si="41"/>
        <v>4</v>
      </c>
    </row>
    <row r="879" spans="1:46" ht="30">
      <c r="A879" s="96" t="s">
        <v>460</v>
      </c>
      <c r="B879" s="96" t="s">
        <v>1274</v>
      </c>
      <c r="C879" s="96" t="s">
        <v>1100</v>
      </c>
      <c r="D879" s="96" t="s">
        <v>1377</v>
      </c>
      <c r="E879" s="96" t="s">
        <v>486</v>
      </c>
      <c r="F879" s="97">
        <v>250</v>
      </c>
      <c r="G879" s="97">
        <v>10</v>
      </c>
      <c r="H879" s="96" t="s">
        <v>78</v>
      </c>
      <c r="I879" s="96" t="s">
        <v>1185</v>
      </c>
      <c r="J879" s="98">
        <v>1</v>
      </c>
      <c r="K879" s="97">
        <v>1</v>
      </c>
      <c r="L879" s="97">
        <v>34</v>
      </c>
      <c r="M879" s="97">
        <v>44</v>
      </c>
      <c r="N879" s="97">
        <v>41</v>
      </c>
      <c r="O879" s="97">
        <v>59</v>
      </c>
      <c r="P879" s="97">
        <v>58</v>
      </c>
      <c r="Q879" s="97">
        <v>30</v>
      </c>
      <c r="R879" s="97">
        <v>52</v>
      </c>
      <c r="S879" s="97">
        <v>40</v>
      </c>
      <c r="T879" s="97">
        <v>74</v>
      </c>
      <c r="U879" s="97">
        <v>41</v>
      </c>
      <c r="V879" s="97">
        <v>38</v>
      </c>
      <c r="W879" s="97">
        <v>32</v>
      </c>
      <c r="X879" s="97">
        <v>74</v>
      </c>
      <c r="Y879" s="97">
        <v>78</v>
      </c>
      <c r="Z879" s="97">
        <v>85</v>
      </c>
      <c r="AA879" s="97">
        <v>100</v>
      </c>
      <c r="AB879" s="97">
        <v>117</v>
      </c>
      <c r="AC879" s="97">
        <v>88</v>
      </c>
      <c r="AD879" s="97">
        <v>82</v>
      </c>
      <c r="AE879" s="97">
        <v>92</v>
      </c>
      <c r="AF879" s="97">
        <v>114</v>
      </c>
      <c r="AG879" s="97">
        <v>81</v>
      </c>
      <c r="AH879" s="97">
        <v>79</v>
      </c>
      <c r="AI879" s="97">
        <v>70</v>
      </c>
      <c r="AJ879" s="97">
        <v>66</v>
      </c>
      <c r="AK879" s="97">
        <v>117</v>
      </c>
      <c r="AL879" s="97">
        <v>74</v>
      </c>
      <c r="AM879" s="97">
        <v>117</v>
      </c>
      <c r="AN879" s="96" t="s">
        <v>487</v>
      </c>
      <c r="AO879" s="97">
        <v>44</v>
      </c>
      <c r="AP879" s="31">
        <f>IFERROR(IF(AN879="CIKDITIRO",VLOOKUP(A879,'BR DTG CIKDITIRO'!C:E,3,0),IF(FR_HITUNG_MINMAX!AN879="PESALAKAN",VLOOKUP(FR_HITUNG_MINMAX!A879,'BR DTG ADW'!C:E,3,0),IF(FR_HITUNG_MINMAX!AN879="PACUL",VLOOKUP(FR_HITUNG_MINMAX!A879,'BR DTG PACUL'!C:E,3,0),IF(FR_HITUNG_MINMAX!AN879="TRAYEMAN",VLOOKUP(FR_HITUNG_MINMAX!A879,'BR DTG TRAYEMAN'!C:E,3,0),"?")))),0)</f>
        <v>0</v>
      </c>
      <c r="AQ879" s="31">
        <f>IF(AN879="PACUL",VLOOKUP(A879,'STOK PACUL'!C:H,6,0),IF(FR_HITUNG_MINMAX!AN879="PESALAKAN",VLOOKUP(FR_HITUNG_MINMAX!A879,'STOK PESALAKAN'!C:H,6,0),IF(FR_HITUNG_MINMAX!AN879="CIKDITIRO",VLOOKUP(FR_HITUNG_MINMAX!A879,'STOK CIKDITIRO'!C:H,6,0),IF(FR_HITUNG_MINMAX!AN879="TRAYEMAN",VLOOKUP(FR_HITUNG_MINMAX!A879,'STOK TRAYEMAN'!C:H,6,0),"?"))))</f>
        <v>44</v>
      </c>
      <c r="AR879" s="25">
        <f t="shared" si="43"/>
        <v>44</v>
      </c>
      <c r="AS879" s="25">
        <f t="shared" si="42"/>
        <v>37</v>
      </c>
      <c r="AT879" s="25">
        <f t="shared" si="41"/>
        <v>4</v>
      </c>
    </row>
    <row r="880" spans="1:46" ht="30">
      <c r="A880" s="96" t="s">
        <v>1275</v>
      </c>
      <c r="B880" s="96" t="s">
        <v>1276</v>
      </c>
      <c r="C880" s="96" t="s">
        <v>877</v>
      </c>
      <c r="D880" s="96" t="s">
        <v>1377</v>
      </c>
      <c r="E880" s="96" t="s">
        <v>482</v>
      </c>
      <c r="F880" s="97">
        <v>195000</v>
      </c>
      <c r="G880" s="97">
        <v>1</v>
      </c>
      <c r="H880" s="96" t="s">
        <v>116</v>
      </c>
      <c r="I880" s="96" t="s">
        <v>1185</v>
      </c>
      <c r="J880" s="98">
        <v>1</v>
      </c>
      <c r="K880" s="97">
        <v>1</v>
      </c>
      <c r="L880" s="97">
        <v>0</v>
      </c>
      <c r="M880" s="97">
        <v>0</v>
      </c>
      <c r="N880" s="97">
        <v>0</v>
      </c>
      <c r="O880" s="97">
        <v>0</v>
      </c>
      <c r="P880" s="97">
        <v>0</v>
      </c>
      <c r="Q880" s="97">
        <v>0</v>
      </c>
      <c r="R880" s="97">
        <v>0</v>
      </c>
      <c r="S880" s="97">
        <v>0</v>
      </c>
      <c r="T880" s="97">
        <v>0</v>
      </c>
      <c r="U880" s="97">
        <v>0</v>
      </c>
      <c r="V880" s="97">
        <v>0</v>
      </c>
      <c r="W880" s="97">
        <v>1</v>
      </c>
      <c r="X880" s="97">
        <v>1</v>
      </c>
      <c r="Y880" s="97">
        <v>0</v>
      </c>
      <c r="Z880" s="97">
        <v>0</v>
      </c>
      <c r="AA880" s="97">
        <v>0</v>
      </c>
      <c r="AB880" s="97">
        <v>0</v>
      </c>
      <c r="AC880" s="97">
        <v>0</v>
      </c>
      <c r="AD880" s="97">
        <v>0</v>
      </c>
      <c r="AE880" s="97">
        <v>0</v>
      </c>
      <c r="AF880" s="97">
        <v>0</v>
      </c>
      <c r="AG880" s="97">
        <v>0</v>
      </c>
      <c r="AH880" s="97">
        <v>0</v>
      </c>
      <c r="AI880" s="97">
        <v>1</v>
      </c>
      <c r="AJ880" s="97">
        <v>1</v>
      </c>
      <c r="AK880" s="97">
        <v>1</v>
      </c>
      <c r="AL880" s="97">
        <v>1</v>
      </c>
      <c r="AM880" s="97">
        <v>1</v>
      </c>
      <c r="AN880" s="96" t="s">
        <v>487</v>
      </c>
      <c r="AO880" s="97">
        <v>2</v>
      </c>
      <c r="AP880" s="31">
        <f>IFERROR(IF(AN880="CIKDITIRO",VLOOKUP(A880,'BR DTG CIKDITIRO'!C:E,3,0),IF(FR_HITUNG_MINMAX!AN880="PESALAKAN",VLOOKUP(FR_HITUNG_MINMAX!A880,'BR DTG ADW'!C:E,3,0),IF(FR_HITUNG_MINMAX!AN880="PACUL",VLOOKUP(FR_HITUNG_MINMAX!A880,'BR DTG PACUL'!C:E,3,0),IF(FR_HITUNG_MINMAX!AN880="TRAYEMAN",VLOOKUP(FR_HITUNG_MINMAX!A880,'BR DTG TRAYEMAN'!C:E,3,0),"?")))),0)</f>
        <v>0</v>
      </c>
      <c r="AQ880" s="31">
        <f>IF(AN880="PACUL",VLOOKUP(A880,'STOK PACUL'!C:H,6,0),IF(FR_HITUNG_MINMAX!AN880="PESALAKAN",VLOOKUP(FR_HITUNG_MINMAX!A880,'STOK PESALAKAN'!C:H,6,0),IF(FR_HITUNG_MINMAX!AN880="CIKDITIRO",VLOOKUP(FR_HITUNG_MINMAX!A880,'STOK CIKDITIRO'!C:H,6,0),IF(FR_HITUNG_MINMAX!AN880="TRAYEMAN",VLOOKUP(FR_HITUNG_MINMAX!A880,'STOK TRAYEMAN'!C:H,6,0),"?"))))</f>
        <v>2</v>
      </c>
      <c r="AR880" s="25">
        <f t="shared" si="43"/>
        <v>2</v>
      </c>
      <c r="AS880" s="25">
        <f t="shared" si="42"/>
        <v>1</v>
      </c>
      <c r="AT880" s="25">
        <f t="shared" si="41"/>
        <v>3</v>
      </c>
    </row>
    <row r="881" spans="1:46" ht="30">
      <c r="A881" s="96" t="s">
        <v>573</v>
      </c>
      <c r="B881" s="96" t="s">
        <v>2066</v>
      </c>
      <c r="C881" s="96" t="s">
        <v>877</v>
      </c>
      <c r="D881" s="96" t="s">
        <v>1377</v>
      </c>
      <c r="E881" s="96" t="s">
        <v>482</v>
      </c>
      <c r="F881" s="97">
        <v>17000</v>
      </c>
      <c r="G881" s="97">
        <v>1</v>
      </c>
      <c r="H881" s="96" t="s">
        <v>33</v>
      </c>
      <c r="I881" s="96" t="s">
        <v>1185</v>
      </c>
      <c r="J881" s="98" t="s">
        <v>1366</v>
      </c>
      <c r="K881" s="97">
        <v>1</v>
      </c>
      <c r="L881" s="97">
        <v>0</v>
      </c>
      <c r="M881" s="97">
        <v>0</v>
      </c>
      <c r="N881" s="97">
        <v>0</v>
      </c>
      <c r="O881" s="97">
        <v>1</v>
      </c>
      <c r="P881" s="97">
        <v>0</v>
      </c>
      <c r="Q881" s="97">
        <v>0</v>
      </c>
      <c r="R881" s="97">
        <v>0</v>
      </c>
      <c r="S881" s="97">
        <v>0</v>
      </c>
      <c r="T881" s="97">
        <v>0</v>
      </c>
      <c r="U881" s="97">
        <v>0</v>
      </c>
      <c r="V881" s="97">
        <v>0</v>
      </c>
      <c r="W881" s="97">
        <v>0</v>
      </c>
      <c r="X881" s="97">
        <v>1</v>
      </c>
      <c r="Y881" s="97">
        <v>0</v>
      </c>
      <c r="Z881" s="97">
        <v>0</v>
      </c>
      <c r="AA881" s="97">
        <v>1</v>
      </c>
      <c r="AB881" s="97">
        <v>1</v>
      </c>
      <c r="AC881" s="97">
        <v>0</v>
      </c>
      <c r="AD881" s="97">
        <v>0</v>
      </c>
      <c r="AE881" s="97">
        <v>0</v>
      </c>
      <c r="AF881" s="97">
        <v>0</v>
      </c>
      <c r="AG881" s="97">
        <v>0</v>
      </c>
      <c r="AH881" s="97">
        <v>0</v>
      </c>
      <c r="AI881" s="97">
        <v>0</v>
      </c>
      <c r="AJ881" s="97">
        <v>0</v>
      </c>
      <c r="AK881" s="97">
        <v>1</v>
      </c>
      <c r="AL881" s="97">
        <v>1</v>
      </c>
      <c r="AM881" s="97">
        <v>1</v>
      </c>
      <c r="AN881" s="96" t="s">
        <v>487</v>
      </c>
      <c r="AO881" s="97">
        <v>2</v>
      </c>
      <c r="AP881" s="31">
        <f>IFERROR(IF(AN881="CIKDITIRO",VLOOKUP(A881,'BR DTG CIKDITIRO'!C:E,3,0),IF(FR_HITUNG_MINMAX!AN881="PESALAKAN",VLOOKUP(FR_HITUNG_MINMAX!A881,'BR DTG ADW'!C:E,3,0),IF(FR_HITUNG_MINMAX!AN881="PACUL",VLOOKUP(FR_HITUNG_MINMAX!A881,'BR DTG PACUL'!C:E,3,0),IF(FR_HITUNG_MINMAX!AN881="TRAYEMAN",VLOOKUP(FR_HITUNG_MINMAX!A881,'BR DTG TRAYEMAN'!C:E,3,0),"?")))),0)</f>
        <v>0</v>
      </c>
      <c r="AQ881" s="31">
        <f>IF(AN881="PACUL",VLOOKUP(A881,'STOK PACUL'!C:H,6,0),IF(FR_HITUNG_MINMAX!AN881="PESALAKAN",VLOOKUP(FR_HITUNG_MINMAX!A881,'STOK PESALAKAN'!C:H,6,0),IF(FR_HITUNG_MINMAX!AN881="CIKDITIRO",VLOOKUP(FR_HITUNG_MINMAX!A881,'STOK CIKDITIRO'!C:H,6,0),IF(FR_HITUNG_MINMAX!AN881="TRAYEMAN",VLOOKUP(FR_HITUNG_MINMAX!A881,'STOK TRAYEMAN'!C:H,6,0),"?"))))</f>
        <v>2</v>
      </c>
      <c r="AR881" s="25">
        <f t="shared" si="43"/>
        <v>2</v>
      </c>
      <c r="AS881" s="25">
        <f t="shared" si="42"/>
        <v>1</v>
      </c>
      <c r="AT881" s="25">
        <f t="shared" si="41"/>
        <v>1</v>
      </c>
    </row>
    <row r="882" spans="1:46" ht="30">
      <c r="A882" s="96" t="s">
        <v>464</v>
      </c>
      <c r="B882" s="96" t="s">
        <v>1282</v>
      </c>
      <c r="C882" s="96" t="s">
        <v>877</v>
      </c>
      <c r="D882" s="96" t="s">
        <v>1377</v>
      </c>
      <c r="E882" s="96" t="s">
        <v>482</v>
      </c>
      <c r="F882" s="97">
        <v>2000</v>
      </c>
      <c r="G882" s="97">
        <v>1</v>
      </c>
      <c r="H882" s="96" t="s">
        <v>90</v>
      </c>
      <c r="I882" s="96" t="s">
        <v>1185</v>
      </c>
      <c r="J882" s="98" t="s">
        <v>1366</v>
      </c>
      <c r="K882" s="97">
        <v>1</v>
      </c>
      <c r="L882" s="97">
        <v>0</v>
      </c>
      <c r="M882" s="97">
        <v>0</v>
      </c>
      <c r="N882" s="97">
        <v>0</v>
      </c>
      <c r="O882" s="97">
        <v>1</v>
      </c>
      <c r="P882" s="97">
        <v>2</v>
      </c>
      <c r="Q882" s="97">
        <v>0</v>
      </c>
      <c r="R882" s="97">
        <v>0</v>
      </c>
      <c r="S882" s="97">
        <v>0</v>
      </c>
      <c r="T882" s="97">
        <v>0</v>
      </c>
      <c r="U882" s="97">
        <v>0</v>
      </c>
      <c r="V882" s="97">
        <v>0</v>
      </c>
      <c r="W882" s="97">
        <v>0</v>
      </c>
      <c r="X882" s="97">
        <v>2</v>
      </c>
      <c r="Y882" s="97">
        <v>0</v>
      </c>
      <c r="Z882" s="97">
        <v>0</v>
      </c>
      <c r="AA882" s="97">
        <v>1</v>
      </c>
      <c r="AB882" s="97">
        <v>3</v>
      </c>
      <c r="AC882" s="97">
        <v>2</v>
      </c>
      <c r="AD882" s="97">
        <v>0</v>
      </c>
      <c r="AE882" s="97">
        <v>0</v>
      </c>
      <c r="AF882" s="97">
        <v>0</v>
      </c>
      <c r="AG882" s="97">
        <v>0</v>
      </c>
      <c r="AH882" s="97">
        <v>0</v>
      </c>
      <c r="AI882" s="97">
        <v>0</v>
      </c>
      <c r="AJ882" s="97">
        <v>0</v>
      </c>
      <c r="AK882" s="97">
        <v>3</v>
      </c>
      <c r="AL882" s="97">
        <v>2</v>
      </c>
      <c r="AM882" s="97">
        <v>3</v>
      </c>
      <c r="AN882" s="96" t="s">
        <v>487</v>
      </c>
      <c r="AO882" s="97">
        <v>1</v>
      </c>
      <c r="AP882" s="31">
        <f>IFERROR(IF(AN882="CIKDITIRO",VLOOKUP(A882,'BR DTG CIKDITIRO'!C:E,3,0),IF(FR_HITUNG_MINMAX!AN882="PESALAKAN",VLOOKUP(FR_HITUNG_MINMAX!A882,'BR DTG ADW'!C:E,3,0),IF(FR_HITUNG_MINMAX!AN882="PACUL",VLOOKUP(FR_HITUNG_MINMAX!A882,'BR DTG PACUL'!C:E,3,0),IF(FR_HITUNG_MINMAX!AN882="TRAYEMAN",VLOOKUP(FR_HITUNG_MINMAX!A882,'BR DTG TRAYEMAN'!C:E,3,0),"?")))),0)</f>
        <v>0</v>
      </c>
      <c r="AQ882" s="31">
        <f>IF(AN882="PACUL",VLOOKUP(A882,'STOK PACUL'!C:H,6,0),IF(FR_HITUNG_MINMAX!AN882="PESALAKAN",VLOOKUP(FR_HITUNG_MINMAX!A882,'STOK PESALAKAN'!C:H,6,0),IF(FR_HITUNG_MINMAX!AN882="CIKDITIRO",VLOOKUP(FR_HITUNG_MINMAX!A882,'STOK CIKDITIRO'!C:H,6,0),IF(FR_HITUNG_MINMAX!AN882="TRAYEMAN",VLOOKUP(FR_HITUNG_MINMAX!A882,'STOK TRAYEMAN'!C:H,6,0),"?"))))</f>
        <v>1</v>
      </c>
      <c r="AR882" s="25">
        <f t="shared" si="43"/>
        <v>1</v>
      </c>
      <c r="AS882" s="25">
        <f t="shared" si="42"/>
        <v>1</v>
      </c>
      <c r="AT882" s="25">
        <f t="shared" si="41"/>
        <v>3</v>
      </c>
    </row>
    <row r="883" spans="1:46" ht="30">
      <c r="A883" s="96" t="s">
        <v>466</v>
      </c>
      <c r="B883" s="96" t="s">
        <v>1283</v>
      </c>
      <c r="C883" s="96" t="s">
        <v>877</v>
      </c>
      <c r="D883" s="96" t="s">
        <v>1381</v>
      </c>
      <c r="E883" s="96" t="s">
        <v>482</v>
      </c>
      <c r="F883" s="97">
        <v>500</v>
      </c>
      <c r="G883" s="97">
        <v>10</v>
      </c>
      <c r="H883" s="96" t="s">
        <v>34</v>
      </c>
      <c r="I883" s="96" t="s">
        <v>1185</v>
      </c>
      <c r="J883" s="98">
        <v>1</v>
      </c>
      <c r="K883" s="97">
        <v>1</v>
      </c>
      <c r="L883" s="97">
        <v>0</v>
      </c>
      <c r="M883" s="97">
        <v>0</v>
      </c>
      <c r="N883" s="97">
        <v>0</v>
      </c>
      <c r="O883" s="97">
        <v>0</v>
      </c>
      <c r="P883" s="97">
        <v>0</v>
      </c>
      <c r="Q883" s="97">
        <v>0</v>
      </c>
      <c r="R883" s="97">
        <v>1</v>
      </c>
      <c r="S883" s="97">
        <v>1</v>
      </c>
      <c r="T883" s="97">
        <v>0</v>
      </c>
      <c r="U883" s="97">
        <v>0</v>
      </c>
      <c r="V883" s="97">
        <v>0</v>
      </c>
      <c r="W883" s="97">
        <v>0</v>
      </c>
      <c r="X883" s="97">
        <v>1</v>
      </c>
      <c r="Y883" s="97">
        <v>0</v>
      </c>
      <c r="Z883" s="97">
        <v>0</v>
      </c>
      <c r="AA883" s="97">
        <v>0</v>
      </c>
      <c r="AB883" s="97">
        <v>0</v>
      </c>
      <c r="AC883" s="97">
        <v>0</v>
      </c>
      <c r="AD883" s="97">
        <v>1</v>
      </c>
      <c r="AE883" s="97">
        <v>2</v>
      </c>
      <c r="AF883" s="97">
        <v>1</v>
      </c>
      <c r="AG883" s="97">
        <v>1</v>
      </c>
      <c r="AH883" s="97">
        <v>0</v>
      </c>
      <c r="AI883" s="97">
        <v>0</v>
      </c>
      <c r="AJ883" s="97">
        <v>0</v>
      </c>
      <c r="AK883" s="97">
        <v>2</v>
      </c>
      <c r="AL883" s="97">
        <v>1</v>
      </c>
      <c r="AM883" s="97">
        <v>2</v>
      </c>
      <c r="AN883" s="96" t="s">
        <v>487</v>
      </c>
      <c r="AO883" s="97">
        <v>13</v>
      </c>
      <c r="AP883" s="31">
        <f>IFERROR(IF(AN883="CIKDITIRO",VLOOKUP(A883,'BR DTG CIKDITIRO'!C:E,3,0),IF(FR_HITUNG_MINMAX!AN883="PESALAKAN",VLOOKUP(FR_HITUNG_MINMAX!A883,'BR DTG ADW'!C:E,3,0),IF(FR_HITUNG_MINMAX!AN883="PACUL",VLOOKUP(FR_HITUNG_MINMAX!A883,'BR DTG PACUL'!C:E,3,0),IF(FR_HITUNG_MINMAX!AN883="TRAYEMAN",VLOOKUP(FR_HITUNG_MINMAX!A883,'BR DTG TRAYEMAN'!C:E,3,0),"?")))),0)</f>
        <v>0</v>
      </c>
      <c r="AQ883" s="31">
        <f>IF(AN883="PACUL",VLOOKUP(A883,'STOK PACUL'!C:H,6,0),IF(FR_HITUNG_MINMAX!AN883="PESALAKAN",VLOOKUP(FR_HITUNG_MINMAX!A883,'STOK PESALAKAN'!C:H,6,0),IF(FR_HITUNG_MINMAX!AN883="CIKDITIRO",VLOOKUP(FR_HITUNG_MINMAX!A883,'STOK CIKDITIRO'!C:H,6,0),IF(FR_HITUNG_MINMAX!AN883="TRAYEMAN",VLOOKUP(FR_HITUNG_MINMAX!A883,'STOK TRAYEMAN'!C:H,6,0),"?"))))</f>
        <v>13</v>
      </c>
      <c r="AR883" s="25">
        <f t="shared" si="43"/>
        <v>13</v>
      </c>
      <c r="AS883" s="25">
        <f t="shared" si="42"/>
        <v>1</v>
      </c>
      <c r="AT883" s="25">
        <f t="shared" si="41"/>
        <v>3</v>
      </c>
    </row>
    <row r="884" spans="1:46" ht="30">
      <c r="A884" s="96" t="s">
        <v>467</v>
      </c>
      <c r="B884" s="96" t="s">
        <v>1284</v>
      </c>
      <c r="C884" s="96" t="s">
        <v>877</v>
      </c>
      <c r="D884" s="96" t="s">
        <v>1377</v>
      </c>
      <c r="E884" s="96" t="s">
        <v>484</v>
      </c>
      <c r="F884" s="97">
        <v>8000</v>
      </c>
      <c r="G884" s="97">
        <v>1</v>
      </c>
      <c r="H884" s="96" t="s">
        <v>30</v>
      </c>
      <c r="I884" s="96" t="s">
        <v>1185</v>
      </c>
      <c r="J884" s="98">
        <v>1</v>
      </c>
      <c r="K884" s="97">
        <v>1</v>
      </c>
      <c r="L884" s="97">
        <v>0</v>
      </c>
      <c r="M884" s="97">
        <v>0</v>
      </c>
      <c r="N884" s="97">
        <v>0</v>
      </c>
      <c r="O884" s="97">
        <v>1</v>
      </c>
      <c r="P884" s="97">
        <v>0</v>
      </c>
      <c r="Q884" s="97">
        <v>0</v>
      </c>
      <c r="R884" s="97">
        <v>1</v>
      </c>
      <c r="S884" s="97">
        <v>1</v>
      </c>
      <c r="T884" s="97">
        <v>1</v>
      </c>
      <c r="U884" s="97">
        <v>0</v>
      </c>
      <c r="V884" s="97">
        <v>0</v>
      </c>
      <c r="W884" s="97">
        <v>0</v>
      </c>
      <c r="X884" s="97">
        <v>1</v>
      </c>
      <c r="Y884" s="97">
        <v>0</v>
      </c>
      <c r="Z884" s="97">
        <v>0</v>
      </c>
      <c r="AA884" s="97">
        <v>1</v>
      </c>
      <c r="AB884" s="97">
        <v>1</v>
      </c>
      <c r="AC884" s="97">
        <v>0</v>
      </c>
      <c r="AD884" s="97">
        <v>1</v>
      </c>
      <c r="AE884" s="97">
        <v>2</v>
      </c>
      <c r="AF884" s="97">
        <v>2</v>
      </c>
      <c r="AG884" s="97">
        <v>1</v>
      </c>
      <c r="AH884" s="97">
        <v>0</v>
      </c>
      <c r="AI884" s="97">
        <v>0</v>
      </c>
      <c r="AJ884" s="97">
        <v>0</v>
      </c>
      <c r="AK884" s="97">
        <v>2</v>
      </c>
      <c r="AL884" s="97">
        <v>1</v>
      </c>
      <c r="AM884" s="97">
        <v>2</v>
      </c>
      <c r="AN884" s="96" t="s">
        <v>487</v>
      </c>
      <c r="AO884" s="97">
        <v>2</v>
      </c>
      <c r="AP884" s="31">
        <f>IFERROR(IF(AN884="CIKDITIRO",VLOOKUP(A884,'BR DTG CIKDITIRO'!C:E,3,0),IF(FR_HITUNG_MINMAX!AN884="PESALAKAN",VLOOKUP(FR_HITUNG_MINMAX!A884,'BR DTG ADW'!C:E,3,0),IF(FR_HITUNG_MINMAX!AN884="PACUL",VLOOKUP(FR_HITUNG_MINMAX!A884,'BR DTG PACUL'!C:E,3,0),IF(FR_HITUNG_MINMAX!AN884="TRAYEMAN",VLOOKUP(FR_HITUNG_MINMAX!A884,'BR DTG TRAYEMAN'!C:E,3,0),"?")))),0)</f>
        <v>0</v>
      </c>
      <c r="AQ884" s="31">
        <f>IF(AN884="PACUL",VLOOKUP(A884,'STOK PACUL'!C:H,6,0),IF(FR_HITUNG_MINMAX!AN884="PESALAKAN",VLOOKUP(FR_HITUNG_MINMAX!A884,'STOK PESALAKAN'!C:H,6,0),IF(FR_HITUNG_MINMAX!AN884="CIKDITIRO",VLOOKUP(FR_HITUNG_MINMAX!A884,'STOK CIKDITIRO'!C:H,6,0),IF(FR_HITUNG_MINMAX!AN884="TRAYEMAN",VLOOKUP(FR_HITUNG_MINMAX!A884,'STOK TRAYEMAN'!C:H,6,0),"?"))))</f>
        <v>2</v>
      </c>
      <c r="AR884" s="25">
        <f t="shared" si="43"/>
        <v>2</v>
      </c>
      <c r="AS884" s="25">
        <f t="shared" si="42"/>
        <v>1</v>
      </c>
      <c r="AT884" s="25">
        <f t="shared" si="41"/>
        <v>3</v>
      </c>
    </row>
    <row r="885" spans="1:46" ht="30">
      <c r="A885" s="96" t="s">
        <v>2067</v>
      </c>
      <c r="B885" s="96" t="s">
        <v>2068</v>
      </c>
      <c r="C885" s="96" t="s">
        <v>876</v>
      </c>
      <c r="D885" s="96" t="s">
        <v>1377</v>
      </c>
      <c r="E885" s="96" t="s">
        <v>482</v>
      </c>
      <c r="F885" s="97">
        <v>200</v>
      </c>
      <c r="G885" s="97">
        <v>1</v>
      </c>
      <c r="H885" s="96" t="s">
        <v>120</v>
      </c>
      <c r="I885" s="96" t="s">
        <v>1185</v>
      </c>
      <c r="J885" s="98">
        <v>1</v>
      </c>
      <c r="K885" s="97">
        <v>30</v>
      </c>
      <c r="L885" s="97">
        <v>0</v>
      </c>
      <c r="M885" s="97">
        <v>0</v>
      </c>
      <c r="N885" s="97">
        <v>25</v>
      </c>
      <c r="O885" s="97">
        <v>0</v>
      </c>
      <c r="P885" s="97">
        <v>0</v>
      </c>
      <c r="Q885" s="97">
        <v>0</v>
      </c>
      <c r="R885" s="97">
        <v>0</v>
      </c>
      <c r="S885" s="97">
        <v>0</v>
      </c>
      <c r="T885" s="97">
        <v>0</v>
      </c>
      <c r="U885" s="97">
        <v>0</v>
      </c>
      <c r="V885" s="97">
        <v>0</v>
      </c>
      <c r="W885" s="97">
        <v>0</v>
      </c>
      <c r="X885" s="97">
        <v>25</v>
      </c>
      <c r="Y885" s="97">
        <v>0</v>
      </c>
      <c r="Z885" s="97">
        <v>25</v>
      </c>
      <c r="AA885" s="97">
        <v>25</v>
      </c>
      <c r="AB885" s="97">
        <v>0</v>
      </c>
      <c r="AC885" s="97">
        <v>0</v>
      </c>
      <c r="AD885" s="97">
        <v>0</v>
      </c>
      <c r="AE885" s="97">
        <v>0</v>
      </c>
      <c r="AF885" s="97">
        <v>0</v>
      </c>
      <c r="AG885" s="97">
        <v>0</v>
      </c>
      <c r="AH885" s="97">
        <v>0</v>
      </c>
      <c r="AI885" s="97">
        <v>0</v>
      </c>
      <c r="AJ885" s="97">
        <v>0</v>
      </c>
      <c r="AK885" s="97">
        <v>25</v>
      </c>
      <c r="AL885" s="97">
        <v>0</v>
      </c>
      <c r="AM885" s="97">
        <v>0</v>
      </c>
      <c r="AN885" s="96" t="s">
        <v>487</v>
      </c>
      <c r="AO885" s="97">
        <v>0</v>
      </c>
      <c r="AP885" s="31">
        <f>IFERROR(IF(AN885="CIKDITIRO",VLOOKUP(A885,'BR DTG CIKDITIRO'!C:E,3,0),IF(FR_HITUNG_MINMAX!AN885="PESALAKAN",VLOOKUP(FR_HITUNG_MINMAX!A885,'BR DTG ADW'!C:E,3,0),IF(FR_HITUNG_MINMAX!AN885="PACUL",VLOOKUP(FR_HITUNG_MINMAX!A885,'BR DTG PACUL'!C:E,3,0),IF(FR_HITUNG_MINMAX!AN885="TRAYEMAN",VLOOKUP(FR_HITUNG_MINMAX!A885,'BR DTG TRAYEMAN'!C:E,3,0),"?")))),0)</f>
        <v>0</v>
      </c>
      <c r="AQ885" s="31">
        <f>IF(AN885="PACUL",VLOOKUP(A885,'STOK PACUL'!C:H,6,0),IF(FR_HITUNG_MINMAX!AN885="PESALAKAN",VLOOKUP(FR_HITUNG_MINMAX!A885,'STOK PESALAKAN'!C:H,6,0),IF(FR_HITUNG_MINMAX!AN885="CIKDITIRO",VLOOKUP(FR_HITUNG_MINMAX!A885,'STOK CIKDITIRO'!C:H,6,0),IF(FR_HITUNG_MINMAX!AN885="TRAYEMAN",VLOOKUP(FR_HITUNG_MINMAX!A885,'STOK TRAYEMAN'!C:H,6,0),"?"))))</f>
        <v>0</v>
      </c>
      <c r="AR885" s="25">
        <f t="shared" si="43"/>
        <v>0</v>
      </c>
      <c r="AS885" s="25">
        <f t="shared" si="42"/>
        <v>0</v>
      </c>
      <c r="AT885" s="25">
        <f t="shared" si="41"/>
        <v>1</v>
      </c>
    </row>
    <row r="886" spans="1:46" ht="30">
      <c r="A886" s="96" t="s">
        <v>468</v>
      </c>
      <c r="B886" s="96" t="s">
        <v>1285</v>
      </c>
      <c r="C886" s="96" t="s">
        <v>877</v>
      </c>
      <c r="D886" s="96" t="s">
        <v>1377</v>
      </c>
      <c r="E886" s="96" t="s">
        <v>485</v>
      </c>
      <c r="F886" s="97">
        <v>127.272727272727</v>
      </c>
      <c r="G886" s="97">
        <v>1</v>
      </c>
      <c r="H886" s="96" t="s">
        <v>88</v>
      </c>
      <c r="I886" s="96" t="s">
        <v>1185</v>
      </c>
      <c r="J886" s="98" t="s">
        <v>1366</v>
      </c>
      <c r="K886" s="97">
        <v>30</v>
      </c>
      <c r="L886" s="97">
        <v>13</v>
      </c>
      <c r="M886" s="97">
        <v>0</v>
      </c>
      <c r="N886" s="97">
        <v>8</v>
      </c>
      <c r="O886" s="97">
        <v>5</v>
      </c>
      <c r="P886" s="97">
        <v>0</v>
      </c>
      <c r="Q886" s="97">
        <v>0</v>
      </c>
      <c r="R886" s="97">
        <v>1</v>
      </c>
      <c r="S886" s="97">
        <v>0</v>
      </c>
      <c r="T886" s="97">
        <v>6</v>
      </c>
      <c r="U886" s="97">
        <v>2</v>
      </c>
      <c r="V886" s="97">
        <v>1</v>
      </c>
      <c r="W886" s="97">
        <v>0</v>
      </c>
      <c r="X886" s="97">
        <v>13</v>
      </c>
      <c r="Y886" s="97">
        <v>13</v>
      </c>
      <c r="Z886" s="97">
        <v>8</v>
      </c>
      <c r="AA886" s="97">
        <v>13</v>
      </c>
      <c r="AB886" s="97">
        <v>5</v>
      </c>
      <c r="AC886" s="97">
        <v>0</v>
      </c>
      <c r="AD886" s="97">
        <v>1</v>
      </c>
      <c r="AE886" s="97">
        <v>1</v>
      </c>
      <c r="AF886" s="97">
        <v>6</v>
      </c>
      <c r="AG886" s="97">
        <v>2</v>
      </c>
      <c r="AH886" s="97">
        <v>3</v>
      </c>
      <c r="AI886" s="97">
        <v>1</v>
      </c>
      <c r="AJ886" s="97">
        <v>13</v>
      </c>
      <c r="AK886" s="97">
        <v>13</v>
      </c>
      <c r="AL886" s="97">
        <v>13</v>
      </c>
      <c r="AM886" s="97">
        <v>13</v>
      </c>
      <c r="AN886" s="96" t="s">
        <v>487</v>
      </c>
      <c r="AO886" s="97">
        <v>25</v>
      </c>
      <c r="AP886" s="31">
        <f>IFERROR(IF(AN886="CIKDITIRO",VLOOKUP(A886,'BR DTG CIKDITIRO'!C:E,3,0),IF(FR_HITUNG_MINMAX!AN886="PESALAKAN",VLOOKUP(FR_HITUNG_MINMAX!A886,'BR DTG ADW'!C:E,3,0),IF(FR_HITUNG_MINMAX!AN886="PACUL",VLOOKUP(FR_HITUNG_MINMAX!A886,'BR DTG PACUL'!C:E,3,0),IF(FR_HITUNG_MINMAX!AN886="TRAYEMAN",VLOOKUP(FR_HITUNG_MINMAX!A886,'BR DTG TRAYEMAN'!C:E,3,0),"?")))),0)</f>
        <v>0</v>
      </c>
      <c r="AQ886" s="31">
        <f>IF(AN886="PACUL",VLOOKUP(A886,'STOK PACUL'!C:H,6,0),IF(FR_HITUNG_MINMAX!AN886="PESALAKAN",VLOOKUP(FR_HITUNG_MINMAX!A886,'STOK PESALAKAN'!C:H,6,0),IF(FR_HITUNG_MINMAX!AN886="CIKDITIRO",VLOOKUP(FR_HITUNG_MINMAX!A886,'STOK CIKDITIRO'!C:H,6,0),IF(FR_HITUNG_MINMAX!AN886="TRAYEMAN",VLOOKUP(FR_HITUNG_MINMAX!A886,'STOK TRAYEMAN'!C:H,6,0),"?"))))</f>
        <v>25</v>
      </c>
      <c r="AR886" s="25">
        <f t="shared" si="43"/>
        <v>25</v>
      </c>
      <c r="AS886" s="25">
        <f t="shared" si="42"/>
        <v>7</v>
      </c>
      <c r="AT886" s="25">
        <f t="shared" si="41"/>
        <v>3</v>
      </c>
    </row>
    <row r="887" spans="1:46" ht="30">
      <c r="A887" s="96" t="s">
        <v>469</v>
      </c>
      <c r="B887" s="96" t="s">
        <v>1286</v>
      </c>
      <c r="C887" s="96" t="s">
        <v>1100</v>
      </c>
      <c r="D887" s="96" t="s">
        <v>1377</v>
      </c>
      <c r="E887" s="96" t="s">
        <v>485</v>
      </c>
      <c r="F887" s="97">
        <v>5200</v>
      </c>
      <c r="G887" s="97">
        <v>1</v>
      </c>
      <c r="H887" s="96" t="s">
        <v>30</v>
      </c>
      <c r="I887" s="96" t="s">
        <v>1185</v>
      </c>
      <c r="J887" s="98">
        <v>1</v>
      </c>
      <c r="K887" s="97">
        <v>1</v>
      </c>
      <c r="L887" s="97">
        <v>0</v>
      </c>
      <c r="M887" s="97">
        <v>1</v>
      </c>
      <c r="N887" s="97">
        <v>2</v>
      </c>
      <c r="O887" s="97">
        <v>0</v>
      </c>
      <c r="P887" s="97">
        <v>0</v>
      </c>
      <c r="Q887" s="97">
        <v>0</v>
      </c>
      <c r="R887" s="97">
        <v>2</v>
      </c>
      <c r="S887" s="97">
        <v>2</v>
      </c>
      <c r="T887" s="97">
        <v>1</v>
      </c>
      <c r="U887" s="97">
        <v>1</v>
      </c>
      <c r="V887" s="97">
        <v>0</v>
      </c>
      <c r="W887" s="97">
        <v>0</v>
      </c>
      <c r="X887" s="97">
        <v>2</v>
      </c>
      <c r="Y887" s="97">
        <v>1</v>
      </c>
      <c r="Z887" s="97">
        <v>3</v>
      </c>
      <c r="AA887" s="97">
        <v>2</v>
      </c>
      <c r="AB887" s="97">
        <v>0</v>
      </c>
      <c r="AC887" s="97">
        <v>0</v>
      </c>
      <c r="AD887" s="97">
        <v>2</v>
      </c>
      <c r="AE887" s="97">
        <v>4</v>
      </c>
      <c r="AF887" s="97">
        <v>3</v>
      </c>
      <c r="AG887" s="97">
        <v>3</v>
      </c>
      <c r="AH887" s="97">
        <v>1</v>
      </c>
      <c r="AI887" s="97">
        <v>0</v>
      </c>
      <c r="AJ887" s="97">
        <v>0</v>
      </c>
      <c r="AK887" s="97">
        <v>4</v>
      </c>
      <c r="AL887" s="97">
        <v>2</v>
      </c>
      <c r="AM887" s="97">
        <v>4</v>
      </c>
      <c r="AN887" s="96" t="s">
        <v>487</v>
      </c>
      <c r="AO887" s="97">
        <v>1</v>
      </c>
      <c r="AP887" s="31">
        <f>IFERROR(IF(AN887="CIKDITIRO",VLOOKUP(A887,'BR DTG CIKDITIRO'!C:E,3,0),IF(FR_HITUNG_MINMAX!AN887="PESALAKAN",VLOOKUP(FR_HITUNG_MINMAX!A887,'BR DTG ADW'!C:E,3,0),IF(FR_HITUNG_MINMAX!AN887="PACUL",VLOOKUP(FR_HITUNG_MINMAX!A887,'BR DTG PACUL'!C:E,3,0),IF(FR_HITUNG_MINMAX!AN887="TRAYEMAN",VLOOKUP(FR_HITUNG_MINMAX!A887,'BR DTG TRAYEMAN'!C:E,3,0),"?")))),0)</f>
        <v>0</v>
      </c>
      <c r="AQ887" s="31">
        <f>IF(AN887="PACUL",VLOOKUP(A887,'STOK PACUL'!C:H,6,0),IF(FR_HITUNG_MINMAX!AN887="PESALAKAN",VLOOKUP(FR_HITUNG_MINMAX!A887,'STOK PESALAKAN'!C:H,6,0),IF(FR_HITUNG_MINMAX!AN887="CIKDITIRO",VLOOKUP(FR_HITUNG_MINMAX!A887,'STOK CIKDITIRO'!C:H,6,0),IF(FR_HITUNG_MINMAX!AN887="TRAYEMAN",VLOOKUP(FR_HITUNG_MINMAX!A887,'STOK TRAYEMAN'!C:H,6,0),"?"))))</f>
        <v>1</v>
      </c>
      <c r="AR887" s="25">
        <f t="shared" si="43"/>
        <v>1</v>
      </c>
      <c r="AS887" s="25">
        <f t="shared" si="42"/>
        <v>1</v>
      </c>
      <c r="AT887" s="25">
        <f t="shared" si="41"/>
        <v>4</v>
      </c>
    </row>
    <row r="888" spans="1:46" ht="30">
      <c r="A888" s="96" t="s">
        <v>470</v>
      </c>
      <c r="B888" s="96" t="s">
        <v>1287</v>
      </c>
      <c r="C888" s="96" t="s">
        <v>1100</v>
      </c>
      <c r="D888" s="96" t="s">
        <v>1377</v>
      </c>
      <c r="E888" s="96" t="s">
        <v>485</v>
      </c>
      <c r="F888" s="97">
        <v>3000</v>
      </c>
      <c r="G888" s="97">
        <v>1</v>
      </c>
      <c r="H888" s="96" t="s">
        <v>30</v>
      </c>
      <c r="I888" s="96" t="s">
        <v>1185</v>
      </c>
      <c r="J888" s="98">
        <v>1</v>
      </c>
      <c r="K888" s="97">
        <v>1</v>
      </c>
      <c r="L888" s="97">
        <v>1</v>
      </c>
      <c r="M888" s="97">
        <v>2</v>
      </c>
      <c r="N888" s="97">
        <v>0</v>
      </c>
      <c r="O888" s="97">
        <v>1</v>
      </c>
      <c r="P888" s="97">
        <v>2</v>
      </c>
      <c r="Q888" s="97">
        <v>1</v>
      </c>
      <c r="R888" s="97">
        <v>2</v>
      </c>
      <c r="S888" s="97">
        <v>4</v>
      </c>
      <c r="T888" s="97">
        <v>5</v>
      </c>
      <c r="U888" s="97">
        <v>1</v>
      </c>
      <c r="V888" s="97">
        <v>2</v>
      </c>
      <c r="W888" s="97">
        <v>2</v>
      </c>
      <c r="X888" s="97">
        <v>5</v>
      </c>
      <c r="Y888" s="97">
        <v>3</v>
      </c>
      <c r="Z888" s="97">
        <v>2</v>
      </c>
      <c r="AA888" s="97">
        <v>1</v>
      </c>
      <c r="AB888" s="97">
        <v>3</v>
      </c>
      <c r="AC888" s="97">
        <v>3</v>
      </c>
      <c r="AD888" s="97">
        <v>3</v>
      </c>
      <c r="AE888" s="97">
        <v>6</v>
      </c>
      <c r="AF888" s="97">
        <v>9</v>
      </c>
      <c r="AG888" s="97">
        <v>5</v>
      </c>
      <c r="AH888" s="97">
        <v>3</v>
      </c>
      <c r="AI888" s="97">
        <v>4</v>
      </c>
      <c r="AJ888" s="97">
        <v>3</v>
      </c>
      <c r="AK888" s="97">
        <v>9</v>
      </c>
      <c r="AL888" s="97">
        <v>5</v>
      </c>
      <c r="AM888" s="97">
        <v>9</v>
      </c>
      <c r="AN888" s="96" t="s">
        <v>487</v>
      </c>
      <c r="AO888" s="97">
        <v>13</v>
      </c>
      <c r="AP888" s="31">
        <f>IFERROR(IF(AN888="CIKDITIRO",VLOOKUP(A888,'BR DTG CIKDITIRO'!C:E,3,0),IF(FR_HITUNG_MINMAX!AN888="PESALAKAN",VLOOKUP(FR_HITUNG_MINMAX!A888,'BR DTG ADW'!C:E,3,0),IF(FR_HITUNG_MINMAX!AN888="PACUL",VLOOKUP(FR_HITUNG_MINMAX!A888,'BR DTG PACUL'!C:E,3,0),IF(FR_HITUNG_MINMAX!AN888="TRAYEMAN",VLOOKUP(FR_HITUNG_MINMAX!A888,'BR DTG TRAYEMAN'!C:E,3,0),"?")))),0)</f>
        <v>0</v>
      </c>
      <c r="AQ888" s="31">
        <f>IF(AN888="PACUL",VLOOKUP(A888,'STOK PACUL'!C:H,6,0),IF(FR_HITUNG_MINMAX!AN888="PESALAKAN",VLOOKUP(FR_HITUNG_MINMAX!A888,'STOK PESALAKAN'!C:H,6,0),IF(FR_HITUNG_MINMAX!AN888="CIKDITIRO",VLOOKUP(FR_HITUNG_MINMAX!A888,'STOK CIKDITIRO'!C:H,6,0),IF(FR_HITUNG_MINMAX!AN888="TRAYEMAN",VLOOKUP(FR_HITUNG_MINMAX!A888,'STOK TRAYEMAN'!C:H,6,0),"?"))))</f>
        <v>13</v>
      </c>
      <c r="AR888" s="25">
        <f t="shared" si="43"/>
        <v>13</v>
      </c>
      <c r="AS888" s="25">
        <f t="shared" ref="AS888:AS951" si="44">ROUNDUP(AL888/2,0)</f>
        <v>3</v>
      </c>
      <c r="AT888" s="25">
        <f t="shared" si="41"/>
        <v>4</v>
      </c>
    </row>
    <row r="889" spans="1:46" ht="30">
      <c r="A889" s="96" t="s">
        <v>471</v>
      </c>
      <c r="B889" s="96" t="s">
        <v>1288</v>
      </c>
      <c r="C889" s="96" t="s">
        <v>877</v>
      </c>
      <c r="D889" s="96" t="s">
        <v>1377</v>
      </c>
      <c r="E889" s="96" t="s">
        <v>484</v>
      </c>
      <c r="F889" s="97">
        <v>195000</v>
      </c>
      <c r="G889" s="97">
        <v>1</v>
      </c>
      <c r="H889" s="96" t="s">
        <v>33</v>
      </c>
      <c r="I889" s="96" t="s">
        <v>1185</v>
      </c>
      <c r="J889" s="98" t="s">
        <v>1366</v>
      </c>
      <c r="K889" s="97">
        <v>1</v>
      </c>
      <c r="L889" s="97">
        <v>0</v>
      </c>
      <c r="M889" s="97">
        <v>1</v>
      </c>
      <c r="N889" s="97">
        <v>0</v>
      </c>
      <c r="O889" s="97">
        <v>0</v>
      </c>
      <c r="P889" s="97">
        <v>0</v>
      </c>
      <c r="Q889" s="97">
        <v>2</v>
      </c>
      <c r="R889" s="97">
        <v>0</v>
      </c>
      <c r="S889" s="97">
        <v>0</v>
      </c>
      <c r="T889" s="97">
        <v>1</v>
      </c>
      <c r="U889" s="97">
        <v>1</v>
      </c>
      <c r="V889" s="97">
        <v>0</v>
      </c>
      <c r="W889" s="97">
        <v>0</v>
      </c>
      <c r="X889" s="97">
        <v>2</v>
      </c>
      <c r="Y889" s="97">
        <v>1</v>
      </c>
      <c r="Z889" s="97">
        <v>1</v>
      </c>
      <c r="AA889" s="97">
        <v>0</v>
      </c>
      <c r="AB889" s="97">
        <v>0</v>
      </c>
      <c r="AC889" s="97">
        <v>2</v>
      </c>
      <c r="AD889" s="97">
        <v>2</v>
      </c>
      <c r="AE889" s="97">
        <v>0</v>
      </c>
      <c r="AF889" s="97">
        <v>1</v>
      </c>
      <c r="AG889" s="97">
        <v>1</v>
      </c>
      <c r="AH889" s="97">
        <v>1</v>
      </c>
      <c r="AI889" s="97">
        <v>0</v>
      </c>
      <c r="AJ889" s="97">
        <v>0</v>
      </c>
      <c r="AK889" s="97">
        <v>2</v>
      </c>
      <c r="AL889" s="97">
        <v>2</v>
      </c>
      <c r="AM889" s="97">
        <v>2</v>
      </c>
      <c r="AN889" s="96" t="s">
        <v>487</v>
      </c>
      <c r="AO889" s="97">
        <v>5</v>
      </c>
      <c r="AP889" s="31">
        <f>IFERROR(IF(AN889="CIKDITIRO",VLOOKUP(A889,'BR DTG CIKDITIRO'!C:E,3,0),IF(FR_HITUNG_MINMAX!AN889="PESALAKAN",VLOOKUP(FR_HITUNG_MINMAX!A889,'BR DTG ADW'!C:E,3,0),IF(FR_HITUNG_MINMAX!AN889="PACUL",VLOOKUP(FR_HITUNG_MINMAX!A889,'BR DTG PACUL'!C:E,3,0),IF(FR_HITUNG_MINMAX!AN889="TRAYEMAN",VLOOKUP(FR_HITUNG_MINMAX!A889,'BR DTG TRAYEMAN'!C:E,3,0),"?")))),0)</f>
        <v>0</v>
      </c>
      <c r="AQ889" s="31">
        <f>IF(AN889="PACUL",VLOOKUP(A889,'STOK PACUL'!C:H,6,0),IF(FR_HITUNG_MINMAX!AN889="PESALAKAN",VLOOKUP(FR_HITUNG_MINMAX!A889,'STOK PESALAKAN'!C:H,6,0),IF(FR_HITUNG_MINMAX!AN889="CIKDITIRO",VLOOKUP(FR_HITUNG_MINMAX!A889,'STOK CIKDITIRO'!C:H,6,0),IF(FR_HITUNG_MINMAX!AN889="TRAYEMAN",VLOOKUP(FR_HITUNG_MINMAX!A889,'STOK TRAYEMAN'!C:H,6,0),"?"))))</f>
        <v>5</v>
      </c>
      <c r="AR889" s="25">
        <f t="shared" si="43"/>
        <v>5</v>
      </c>
      <c r="AS889" s="25">
        <f t="shared" si="44"/>
        <v>1</v>
      </c>
      <c r="AT889" s="25">
        <f t="shared" si="41"/>
        <v>3</v>
      </c>
    </row>
    <row r="890" spans="1:46" ht="30">
      <c r="A890" s="96" t="s">
        <v>472</v>
      </c>
      <c r="B890" s="96" t="s">
        <v>1291</v>
      </c>
      <c r="C890" s="96" t="s">
        <v>877</v>
      </c>
      <c r="D890" s="96" t="s">
        <v>1377</v>
      </c>
      <c r="E890" s="96" t="s">
        <v>482</v>
      </c>
      <c r="F890" s="97">
        <v>230000</v>
      </c>
      <c r="G890" s="97">
        <v>1</v>
      </c>
      <c r="H890" s="96" t="s">
        <v>33</v>
      </c>
      <c r="I890" s="96" t="s">
        <v>1185</v>
      </c>
      <c r="J890" s="98" t="s">
        <v>1366</v>
      </c>
      <c r="K890" s="97">
        <v>1</v>
      </c>
      <c r="L890" s="97">
        <v>1</v>
      </c>
      <c r="M890" s="97">
        <v>1</v>
      </c>
      <c r="N890" s="97">
        <v>0</v>
      </c>
      <c r="O890" s="97">
        <v>0</v>
      </c>
      <c r="P890" s="97">
        <v>0</v>
      </c>
      <c r="Q890" s="97">
        <v>0</v>
      </c>
      <c r="R890" s="97">
        <v>0</v>
      </c>
      <c r="S890" s="97">
        <v>0</v>
      </c>
      <c r="T890" s="97">
        <v>0</v>
      </c>
      <c r="U890" s="97">
        <v>0</v>
      </c>
      <c r="V890" s="97">
        <v>0</v>
      </c>
      <c r="W890" s="97">
        <v>0</v>
      </c>
      <c r="X890" s="97">
        <v>1</v>
      </c>
      <c r="Y890" s="97">
        <v>2</v>
      </c>
      <c r="Z890" s="97">
        <v>1</v>
      </c>
      <c r="AA890" s="97">
        <v>0</v>
      </c>
      <c r="AB890" s="97">
        <v>0</v>
      </c>
      <c r="AC890" s="97">
        <v>0</v>
      </c>
      <c r="AD890" s="97">
        <v>0</v>
      </c>
      <c r="AE890" s="97">
        <v>0</v>
      </c>
      <c r="AF890" s="97">
        <v>0</v>
      </c>
      <c r="AG890" s="97">
        <v>0</v>
      </c>
      <c r="AH890" s="97">
        <v>0</v>
      </c>
      <c r="AI890" s="97">
        <v>0</v>
      </c>
      <c r="AJ890" s="97">
        <v>1</v>
      </c>
      <c r="AK890" s="97">
        <v>2</v>
      </c>
      <c r="AL890" s="97">
        <v>1</v>
      </c>
      <c r="AM890" s="97">
        <v>2</v>
      </c>
      <c r="AN890" s="96" t="s">
        <v>487</v>
      </c>
      <c r="AO890" s="97">
        <v>2</v>
      </c>
      <c r="AP890" s="31">
        <f>IFERROR(IF(AN890="CIKDITIRO",VLOOKUP(A890,'BR DTG CIKDITIRO'!C:E,3,0),IF(FR_HITUNG_MINMAX!AN890="PESALAKAN",VLOOKUP(FR_HITUNG_MINMAX!A890,'BR DTG ADW'!C:E,3,0),IF(FR_HITUNG_MINMAX!AN890="PACUL",VLOOKUP(FR_HITUNG_MINMAX!A890,'BR DTG PACUL'!C:E,3,0),IF(FR_HITUNG_MINMAX!AN890="TRAYEMAN",VLOOKUP(FR_HITUNG_MINMAX!A890,'BR DTG TRAYEMAN'!C:E,3,0),"?")))),0)</f>
        <v>0</v>
      </c>
      <c r="AQ890" s="31">
        <f>IF(AN890="PACUL",VLOOKUP(A890,'STOK PACUL'!C:H,6,0),IF(FR_HITUNG_MINMAX!AN890="PESALAKAN",VLOOKUP(FR_HITUNG_MINMAX!A890,'STOK PESALAKAN'!C:H,6,0),IF(FR_HITUNG_MINMAX!AN890="CIKDITIRO",VLOOKUP(FR_HITUNG_MINMAX!A890,'STOK CIKDITIRO'!C:H,6,0),IF(FR_HITUNG_MINMAX!AN890="TRAYEMAN",VLOOKUP(FR_HITUNG_MINMAX!A890,'STOK TRAYEMAN'!C:H,6,0),"?"))))</f>
        <v>2</v>
      </c>
      <c r="AR890" s="25">
        <f t="shared" si="43"/>
        <v>2</v>
      </c>
      <c r="AS890" s="25">
        <f t="shared" si="44"/>
        <v>1</v>
      </c>
      <c r="AT890" s="25">
        <f t="shared" si="41"/>
        <v>3</v>
      </c>
    </row>
    <row r="891" spans="1:46" ht="30">
      <c r="A891" s="96" t="s">
        <v>804</v>
      </c>
      <c r="B891" s="96" t="s">
        <v>1292</v>
      </c>
      <c r="C891" s="96" t="s">
        <v>877</v>
      </c>
      <c r="D891" s="96" t="s">
        <v>1377</v>
      </c>
      <c r="E891" s="96" t="s">
        <v>482</v>
      </c>
      <c r="F891" s="97">
        <v>1000</v>
      </c>
      <c r="G891" s="97">
        <v>1</v>
      </c>
      <c r="H891" s="96" t="s">
        <v>30</v>
      </c>
      <c r="I891" s="96" t="s">
        <v>1185</v>
      </c>
      <c r="J891" s="98">
        <v>1</v>
      </c>
      <c r="K891" s="97">
        <v>1</v>
      </c>
      <c r="L891" s="97">
        <v>0</v>
      </c>
      <c r="M891" s="97">
        <v>0</v>
      </c>
      <c r="N891" s="97">
        <v>0</v>
      </c>
      <c r="O891" s="97">
        <v>0</v>
      </c>
      <c r="P891" s="97">
        <v>0</v>
      </c>
      <c r="Q891" s="97">
        <v>0</v>
      </c>
      <c r="R891" s="97">
        <v>0</v>
      </c>
      <c r="S891" s="97">
        <v>2</v>
      </c>
      <c r="T891" s="97">
        <v>0</v>
      </c>
      <c r="U891" s="97">
        <v>0</v>
      </c>
      <c r="V891" s="97">
        <v>0</v>
      </c>
      <c r="W891" s="97">
        <v>0</v>
      </c>
      <c r="X891" s="97">
        <v>2</v>
      </c>
      <c r="Y891" s="97">
        <v>0</v>
      </c>
      <c r="Z891" s="97">
        <v>0</v>
      </c>
      <c r="AA891" s="97">
        <v>0</v>
      </c>
      <c r="AB891" s="97">
        <v>0</v>
      </c>
      <c r="AC891" s="97">
        <v>0</v>
      </c>
      <c r="AD891" s="97">
        <v>0</v>
      </c>
      <c r="AE891" s="97">
        <v>2</v>
      </c>
      <c r="AF891" s="97">
        <v>2</v>
      </c>
      <c r="AG891" s="97">
        <v>2</v>
      </c>
      <c r="AH891" s="97">
        <v>0</v>
      </c>
      <c r="AI891" s="97">
        <v>0</v>
      </c>
      <c r="AJ891" s="97">
        <v>0</v>
      </c>
      <c r="AK891" s="97">
        <v>2</v>
      </c>
      <c r="AL891" s="97">
        <v>2</v>
      </c>
      <c r="AM891" s="97">
        <v>2</v>
      </c>
      <c r="AN891" s="96" t="s">
        <v>487</v>
      </c>
      <c r="AO891" s="97">
        <v>0</v>
      </c>
      <c r="AP891" s="31">
        <f>IFERROR(IF(AN891="CIKDITIRO",VLOOKUP(A891,'BR DTG CIKDITIRO'!C:E,3,0),IF(FR_HITUNG_MINMAX!AN891="PESALAKAN",VLOOKUP(FR_HITUNG_MINMAX!A891,'BR DTG ADW'!C:E,3,0),IF(FR_HITUNG_MINMAX!AN891="PACUL",VLOOKUP(FR_HITUNG_MINMAX!A891,'BR DTG PACUL'!C:E,3,0),IF(FR_HITUNG_MINMAX!AN891="TRAYEMAN",VLOOKUP(FR_HITUNG_MINMAX!A891,'BR DTG TRAYEMAN'!C:E,3,0),"?")))),0)</f>
        <v>0</v>
      </c>
      <c r="AQ891" s="31">
        <f>IF(AN891="PACUL",VLOOKUP(A891,'STOK PACUL'!C:H,6,0),IF(FR_HITUNG_MINMAX!AN891="PESALAKAN",VLOOKUP(FR_HITUNG_MINMAX!A891,'STOK PESALAKAN'!C:H,6,0),IF(FR_HITUNG_MINMAX!AN891="CIKDITIRO",VLOOKUP(FR_HITUNG_MINMAX!A891,'STOK CIKDITIRO'!C:H,6,0),IF(FR_HITUNG_MINMAX!AN891="TRAYEMAN",VLOOKUP(FR_HITUNG_MINMAX!A891,'STOK TRAYEMAN'!C:H,6,0),"?"))))</f>
        <v>0</v>
      </c>
      <c r="AR891" s="25">
        <f t="shared" si="43"/>
        <v>0</v>
      </c>
      <c r="AS891" s="25">
        <f t="shared" si="44"/>
        <v>1</v>
      </c>
      <c r="AT891" s="25">
        <f t="shared" si="41"/>
        <v>1</v>
      </c>
    </row>
    <row r="892" spans="1:46" ht="30">
      <c r="A892" s="96" t="s">
        <v>473</v>
      </c>
      <c r="B892" s="96" t="s">
        <v>1294</v>
      </c>
      <c r="C892" s="96" t="s">
        <v>877</v>
      </c>
      <c r="D892" s="96" t="s">
        <v>1377</v>
      </c>
      <c r="E892" s="96" t="s">
        <v>485</v>
      </c>
      <c r="F892" s="97">
        <v>130000</v>
      </c>
      <c r="G892" s="97">
        <v>1</v>
      </c>
      <c r="H892" s="96" t="s">
        <v>33</v>
      </c>
      <c r="I892" s="96" t="s">
        <v>1185</v>
      </c>
      <c r="J892" s="98" t="s">
        <v>1366</v>
      </c>
      <c r="K892" s="97">
        <v>1</v>
      </c>
      <c r="L892" s="97">
        <v>1</v>
      </c>
      <c r="M892" s="97">
        <v>3</v>
      </c>
      <c r="N892" s="97">
        <v>1</v>
      </c>
      <c r="O892" s="97">
        <v>4</v>
      </c>
      <c r="P892" s="97">
        <v>3</v>
      </c>
      <c r="Q892" s="97">
        <v>0</v>
      </c>
      <c r="R892" s="97">
        <v>1</v>
      </c>
      <c r="S892" s="97">
        <v>1</v>
      </c>
      <c r="T892" s="97">
        <v>0</v>
      </c>
      <c r="U892" s="97">
        <v>2</v>
      </c>
      <c r="V892" s="97">
        <v>0</v>
      </c>
      <c r="W892" s="97">
        <v>4</v>
      </c>
      <c r="X892" s="97">
        <v>4</v>
      </c>
      <c r="Y892" s="97">
        <v>4</v>
      </c>
      <c r="Z892" s="97">
        <v>4</v>
      </c>
      <c r="AA892" s="97">
        <v>5</v>
      </c>
      <c r="AB892" s="97">
        <v>7</v>
      </c>
      <c r="AC892" s="97">
        <v>3</v>
      </c>
      <c r="AD892" s="97">
        <v>1</v>
      </c>
      <c r="AE892" s="97">
        <v>2</v>
      </c>
      <c r="AF892" s="97">
        <v>1</v>
      </c>
      <c r="AG892" s="97">
        <v>3</v>
      </c>
      <c r="AH892" s="97">
        <v>2</v>
      </c>
      <c r="AI892" s="97">
        <v>4</v>
      </c>
      <c r="AJ892" s="97">
        <v>5</v>
      </c>
      <c r="AK892" s="97">
        <v>7</v>
      </c>
      <c r="AL892" s="97">
        <v>4</v>
      </c>
      <c r="AM892" s="97">
        <v>7</v>
      </c>
      <c r="AN892" s="96" t="s">
        <v>487</v>
      </c>
      <c r="AO892" s="97">
        <v>6</v>
      </c>
      <c r="AP892" s="31">
        <f>IFERROR(IF(AN892="CIKDITIRO",VLOOKUP(A892,'BR DTG CIKDITIRO'!C:E,3,0),IF(FR_HITUNG_MINMAX!AN892="PESALAKAN",VLOOKUP(FR_HITUNG_MINMAX!A892,'BR DTG ADW'!C:E,3,0),IF(FR_HITUNG_MINMAX!AN892="PACUL",VLOOKUP(FR_HITUNG_MINMAX!A892,'BR DTG PACUL'!C:E,3,0),IF(FR_HITUNG_MINMAX!AN892="TRAYEMAN",VLOOKUP(FR_HITUNG_MINMAX!A892,'BR DTG TRAYEMAN'!C:E,3,0),"?")))),0)</f>
        <v>0</v>
      </c>
      <c r="AQ892" s="31">
        <f>IF(AN892="PACUL",VLOOKUP(A892,'STOK PACUL'!C:H,6,0),IF(FR_HITUNG_MINMAX!AN892="PESALAKAN",VLOOKUP(FR_HITUNG_MINMAX!A892,'STOK PESALAKAN'!C:H,6,0),IF(FR_HITUNG_MINMAX!AN892="CIKDITIRO",VLOOKUP(FR_HITUNG_MINMAX!A892,'STOK CIKDITIRO'!C:H,6,0),IF(FR_HITUNG_MINMAX!AN892="TRAYEMAN",VLOOKUP(FR_HITUNG_MINMAX!A892,'STOK TRAYEMAN'!C:H,6,0),"?"))))</f>
        <v>6</v>
      </c>
      <c r="AR892" s="25">
        <f t="shared" si="43"/>
        <v>6</v>
      </c>
      <c r="AS892" s="25">
        <f t="shared" si="44"/>
        <v>2</v>
      </c>
      <c r="AT892" s="25">
        <f t="shared" si="41"/>
        <v>4</v>
      </c>
    </row>
    <row r="893" spans="1:46" ht="30">
      <c r="A893" s="96" t="s">
        <v>2069</v>
      </c>
      <c r="B893" s="96" t="s">
        <v>2070</v>
      </c>
      <c r="C893" s="96" t="s">
        <v>876</v>
      </c>
      <c r="D893" s="96" t="s">
        <v>1377</v>
      </c>
      <c r="E893" s="96" t="s">
        <v>482</v>
      </c>
      <c r="F893" s="97">
        <v>45000</v>
      </c>
      <c r="G893" s="97">
        <v>1</v>
      </c>
      <c r="H893" s="96" t="s">
        <v>1185</v>
      </c>
      <c r="I893" s="96" t="s">
        <v>1185</v>
      </c>
      <c r="J893" s="98">
        <v>1</v>
      </c>
      <c r="K893" s="97">
        <v>1</v>
      </c>
      <c r="L893" s="97">
        <v>0</v>
      </c>
      <c r="M893" s="97">
        <v>0</v>
      </c>
      <c r="N893" s="97">
        <v>0</v>
      </c>
      <c r="O893" s="97">
        <v>0</v>
      </c>
      <c r="P893" s="97">
        <v>0</v>
      </c>
      <c r="Q893" s="97">
        <v>0</v>
      </c>
      <c r="R893" s="97">
        <v>0</v>
      </c>
      <c r="S893" s="97">
        <v>0</v>
      </c>
      <c r="T893" s="97">
        <v>0</v>
      </c>
      <c r="U893" s="97">
        <v>1</v>
      </c>
      <c r="V893" s="97">
        <v>0</v>
      </c>
      <c r="W893" s="97">
        <v>0</v>
      </c>
      <c r="X893" s="97">
        <v>1</v>
      </c>
      <c r="Y893" s="97">
        <v>0</v>
      </c>
      <c r="Z893" s="97">
        <v>0</v>
      </c>
      <c r="AA893" s="97">
        <v>0</v>
      </c>
      <c r="AB893" s="97">
        <v>0</v>
      </c>
      <c r="AC893" s="97">
        <v>0</v>
      </c>
      <c r="AD893" s="97">
        <v>0</v>
      </c>
      <c r="AE893" s="97">
        <v>0</v>
      </c>
      <c r="AF893" s="97">
        <v>0</v>
      </c>
      <c r="AG893" s="97">
        <v>1</v>
      </c>
      <c r="AH893" s="97">
        <v>1</v>
      </c>
      <c r="AI893" s="97">
        <v>0</v>
      </c>
      <c r="AJ893" s="97">
        <v>0</v>
      </c>
      <c r="AK893" s="97">
        <v>1</v>
      </c>
      <c r="AL893" s="97">
        <v>0</v>
      </c>
      <c r="AM893" s="97">
        <v>0</v>
      </c>
      <c r="AN893" s="96" t="s">
        <v>487</v>
      </c>
      <c r="AO893" s="97">
        <v>0</v>
      </c>
      <c r="AP893" s="31">
        <f>IFERROR(IF(AN893="CIKDITIRO",VLOOKUP(A893,'BR DTG CIKDITIRO'!C:E,3,0),IF(FR_HITUNG_MINMAX!AN893="PESALAKAN",VLOOKUP(FR_HITUNG_MINMAX!A893,'BR DTG ADW'!C:E,3,0),IF(FR_HITUNG_MINMAX!AN893="PACUL",VLOOKUP(FR_HITUNG_MINMAX!A893,'BR DTG PACUL'!C:E,3,0),IF(FR_HITUNG_MINMAX!AN893="TRAYEMAN",VLOOKUP(FR_HITUNG_MINMAX!A893,'BR DTG TRAYEMAN'!C:E,3,0),"?")))),0)</f>
        <v>0</v>
      </c>
      <c r="AQ893" s="31">
        <f>IF(AN893="PACUL",VLOOKUP(A893,'STOK PACUL'!C:H,6,0),IF(FR_HITUNG_MINMAX!AN893="PESALAKAN",VLOOKUP(FR_HITUNG_MINMAX!A893,'STOK PESALAKAN'!C:H,6,0),IF(FR_HITUNG_MINMAX!AN893="CIKDITIRO",VLOOKUP(FR_HITUNG_MINMAX!A893,'STOK CIKDITIRO'!C:H,6,0),IF(FR_HITUNG_MINMAX!AN893="TRAYEMAN",VLOOKUP(FR_HITUNG_MINMAX!A893,'STOK TRAYEMAN'!C:H,6,0),"?"))))</f>
        <v>0</v>
      </c>
      <c r="AR893" s="25">
        <f t="shared" si="43"/>
        <v>0</v>
      </c>
      <c r="AS893" s="25">
        <f t="shared" si="44"/>
        <v>0</v>
      </c>
      <c r="AT893" s="25">
        <f t="shared" si="41"/>
        <v>1</v>
      </c>
    </row>
    <row r="894" spans="1:46" ht="30">
      <c r="A894" s="96" t="s">
        <v>1295</v>
      </c>
      <c r="B894" s="96" t="s">
        <v>2071</v>
      </c>
      <c r="C894" s="96" t="s">
        <v>876</v>
      </c>
      <c r="D894" s="96" t="s">
        <v>1377</v>
      </c>
      <c r="E894" s="96" t="s">
        <v>482</v>
      </c>
      <c r="F894" s="97">
        <v>35000</v>
      </c>
      <c r="G894" s="97">
        <v>1</v>
      </c>
      <c r="H894" s="96" t="s">
        <v>1185</v>
      </c>
      <c r="I894" s="96" t="s">
        <v>1185</v>
      </c>
      <c r="J894" s="98">
        <v>1</v>
      </c>
      <c r="K894" s="97">
        <v>1</v>
      </c>
      <c r="L894" s="97">
        <v>0</v>
      </c>
      <c r="M894" s="97">
        <v>0</v>
      </c>
      <c r="N894" s="97">
        <v>0</v>
      </c>
      <c r="O894" s="97">
        <v>0</v>
      </c>
      <c r="P894" s="97">
        <v>0</v>
      </c>
      <c r="Q894" s="97">
        <v>0</v>
      </c>
      <c r="R894" s="97">
        <v>0</v>
      </c>
      <c r="S894" s="97">
        <v>1</v>
      </c>
      <c r="T894" s="97">
        <v>0</v>
      </c>
      <c r="U894" s="97">
        <v>0</v>
      </c>
      <c r="V894" s="97">
        <v>0</v>
      </c>
      <c r="W894" s="97">
        <v>0</v>
      </c>
      <c r="X894" s="97">
        <v>1</v>
      </c>
      <c r="Y894" s="97">
        <v>0</v>
      </c>
      <c r="Z894" s="97">
        <v>0</v>
      </c>
      <c r="AA894" s="97">
        <v>0</v>
      </c>
      <c r="AB894" s="97">
        <v>0</v>
      </c>
      <c r="AC894" s="97">
        <v>0</v>
      </c>
      <c r="AD894" s="97">
        <v>0</v>
      </c>
      <c r="AE894" s="97">
        <v>1</v>
      </c>
      <c r="AF894" s="97">
        <v>1</v>
      </c>
      <c r="AG894" s="97">
        <v>1</v>
      </c>
      <c r="AH894" s="97">
        <v>0</v>
      </c>
      <c r="AI894" s="97">
        <v>0</v>
      </c>
      <c r="AJ894" s="97">
        <v>0</v>
      </c>
      <c r="AK894" s="97">
        <v>1</v>
      </c>
      <c r="AL894" s="97">
        <v>0</v>
      </c>
      <c r="AM894" s="97">
        <v>0</v>
      </c>
      <c r="AN894" s="96" t="s">
        <v>487</v>
      </c>
      <c r="AO894" s="97">
        <v>0</v>
      </c>
      <c r="AP894" s="31">
        <f>IFERROR(IF(AN894="CIKDITIRO",VLOOKUP(A894,'BR DTG CIKDITIRO'!C:E,3,0),IF(FR_HITUNG_MINMAX!AN894="PESALAKAN",VLOOKUP(FR_HITUNG_MINMAX!A894,'BR DTG ADW'!C:E,3,0),IF(FR_HITUNG_MINMAX!AN894="PACUL",VLOOKUP(FR_HITUNG_MINMAX!A894,'BR DTG PACUL'!C:E,3,0),IF(FR_HITUNG_MINMAX!AN894="TRAYEMAN",VLOOKUP(FR_HITUNG_MINMAX!A894,'BR DTG TRAYEMAN'!C:E,3,0),"?")))),0)</f>
        <v>0</v>
      </c>
      <c r="AQ894" s="31">
        <f>IF(AN894="PACUL",VLOOKUP(A894,'STOK PACUL'!C:H,6,0),IF(FR_HITUNG_MINMAX!AN894="PESALAKAN",VLOOKUP(FR_HITUNG_MINMAX!A894,'STOK PESALAKAN'!C:H,6,0),IF(FR_HITUNG_MINMAX!AN894="CIKDITIRO",VLOOKUP(FR_HITUNG_MINMAX!A894,'STOK CIKDITIRO'!C:H,6,0),IF(FR_HITUNG_MINMAX!AN894="TRAYEMAN",VLOOKUP(FR_HITUNG_MINMAX!A894,'STOK TRAYEMAN'!C:H,6,0),"?"))))</f>
        <v>0</v>
      </c>
      <c r="AR894" s="25">
        <f t="shared" si="43"/>
        <v>0</v>
      </c>
      <c r="AS894" s="25">
        <f t="shared" si="44"/>
        <v>0</v>
      </c>
      <c r="AT894" s="25">
        <f t="shared" si="41"/>
        <v>2</v>
      </c>
    </row>
    <row r="895" spans="1:46" ht="30">
      <c r="A895" s="96" t="s">
        <v>475</v>
      </c>
      <c r="B895" s="96" t="s">
        <v>1296</v>
      </c>
      <c r="C895" s="96" t="s">
        <v>888</v>
      </c>
      <c r="D895" s="96" t="s">
        <v>1377</v>
      </c>
      <c r="E895" s="96" t="s">
        <v>485</v>
      </c>
      <c r="F895" s="97">
        <v>5500</v>
      </c>
      <c r="G895" s="97">
        <v>1</v>
      </c>
      <c r="H895" s="96" t="s">
        <v>30</v>
      </c>
      <c r="I895" s="96" t="s">
        <v>1185</v>
      </c>
      <c r="J895" s="98">
        <v>1</v>
      </c>
      <c r="K895" s="97">
        <v>1</v>
      </c>
      <c r="L895" s="97">
        <v>1</v>
      </c>
      <c r="M895" s="97">
        <v>0</v>
      </c>
      <c r="N895" s="97">
        <v>0</v>
      </c>
      <c r="O895" s="97">
        <v>2</v>
      </c>
      <c r="P895" s="97">
        <v>2</v>
      </c>
      <c r="Q895" s="97">
        <v>0</v>
      </c>
      <c r="R895" s="97">
        <v>1</v>
      </c>
      <c r="S895" s="97">
        <v>1</v>
      </c>
      <c r="T895" s="97">
        <v>0</v>
      </c>
      <c r="U895" s="97">
        <v>2</v>
      </c>
      <c r="V895" s="97">
        <v>1</v>
      </c>
      <c r="W895" s="97">
        <v>1</v>
      </c>
      <c r="X895" s="97">
        <v>2</v>
      </c>
      <c r="Y895" s="97">
        <v>1</v>
      </c>
      <c r="Z895" s="97">
        <v>0</v>
      </c>
      <c r="AA895" s="97">
        <v>2</v>
      </c>
      <c r="AB895" s="97">
        <v>4</v>
      </c>
      <c r="AC895" s="97">
        <v>2</v>
      </c>
      <c r="AD895" s="97">
        <v>1</v>
      </c>
      <c r="AE895" s="97">
        <v>2</v>
      </c>
      <c r="AF895" s="97">
        <v>1</v>
      </c>
      <c r="AG895" s="97">
        <v>3</v>
      </c>
      <c r="AH895" s="97">
        <v>3</v>
      </c>
      <c r="AI895" s="97">
        <v>2</v>
      </c>
      <c r="AJ895" s="97">
        <v>2</v>
      </c>
      <c r="AK895" s="97">
        <v>4</v>
      </c>
      <c r="AL895" s="97">
        <v>2</v>
      </c>
      <c r="AM895" s="97">
        <v>4</v>
      </c>
      <c r="AN895" s="96" t="s">
        <v>487</v>
      </c>
      <c r="AO895" s="97">
        <v>2</v>
      </c>
      <c r="AP895" s="31">
        <f>IFERROR(IF(AN895="CIKDITIRO",VLOOKUP(A895,'BR DTG CIKDITIRO'!C:E,3,0),IF(FR_HITUNG_MINMAX!AN895="PESALAKAN",VLOOKUP(FR_HITUNG_MINMAX!A895,'BR DTG ADW'!C:E,3,0),IF(FR_HITUNG_MINMAX!AN895="PACUL",VLOOKUP(FR_HITUNG_MINMAX!A895,'BR DTG PACUL'!C:E,3,0),IF(FR_HITUNG_MINMAX!AN895="TRAYEMAN",VLOOKUP(FR_HITUNG_MINMAX!A895,'BR DTG TRAYEMAN'!C:E,3,0),"?")))),0)</f>
        <v>0</v>
      </c>
      <c r="AQ895" s="31">
        <f>IF(AN895="PACUL",VLOOKUP(A895,'STOK PACUL'!C:H,6,0),IF(FR_HITUNG_MINMAX!AN895="PESALAKAN",VLOOKUP(FR_HITUNG_MINMAX!A895,'STOK PESALAKAN'!C:H,6,0),IF(FR_HITUNG_MINMAX!AN895="CIKDITIRO",VLOOKUP(FR_HITUNG_MINMAX!A895,'STOK CIKDITIRO'!C:H,6,0),IF(FR_HITUNG_MINMAX!AN895="TRAYEMAN",VLOOKUP(FR_HITUNG_MINMAX!A895,'STOK TRAYEMAN'!C:H,6,0),"?"))))</f>
        <v>2</v>
      </c>
      <c r="AR895" s="25">
        <f t="shared" si="43"/>
        <v>2</v>
      </c>
      <c r="AS895" s="25">
        <f t="shared" si="44"/>
        <v>1</v>
      </c>
      <c r="AT895" s="25">
        <f t="shared" si="41"/>
        <v>4</v>
      </c>
    </row>
    <row r="896" spans="1:46" ht="30">
      <c r="A896" s="96" t="s">
        <v>476</v>
      </c>
      <c r="B896" s="96" t="s">
        <v>1297</v>
      </c>
      <c r="C896" s="96" t="s">
        <v>1303</v>
      </c>
      <c r="D896" s="96" t="s">
        <v>1377</v>
      </c>
      <c r="E896" s="96" t="s">
        <v>482</v>
      </c>
      <c r="F896" s="97">
        <v>22000</v>
      </c>
      <c r="G896" s="97">
        <v>1</v>
      </c>
      <c r="H896" s="96" t="s">
        <v>32</v>
      </c>
      <c r="I896" s="96" t="s">
        <v>1185</v>
      </c>
      <c r="J896" s="98">
        <v>1</v>
      </c>
      <c r="K896" s="97">
        <v>1</v>
      </c>
      <c r="L896" s="97">
        <v>0</v>
      </c>
      <c r="M896" s="97">
        <v>0</v>
      </c>
      <c r="N896" s="97">
        <v>0</v>
      </c>
      <c r="O896" s="97">
        <v>0</v>
      </c>
      <c r="P896" s="97">
        <v>0</v>
      </c>
      <c r="Q896" s="97">
        <v>0</v>
      </c>
      <c r="R896" s="97">
        <v>1</v>
      </c>
      <c r="S896" s="97">
        <v>0</v>
      </c>
      <c r="T896" s="97">
        <v>0</v>
      </c>
      <c r="U896" s="97">
        <v>0</v>
      </c>
      <c r="V896" s="97">
        <v>0</v>
      </c>
      <c r="W896" s="97">
        <v>0</v>
      </c>
      <c r="X896" s="97">
        <v>1</v>
      </c>
      <c r="Y896" s="97">
        <v>0</v>
      </c>
      <c r="Z896" s="97">
        <v>0</v>
      </c>
      <c r="AA896" s="97">
        <v>0</v>
      </c>
      <c r="AB896" s="97">
        <v>0</v>
      </c>
      <c r="AC896" s="97">
        <v>0</v>
      </c>
      <c r="AD896" s="97">
        <v>1</v>
      </c>
      <c r="AE896" s="97">
        <v>1</v>
      </c>
      <c r="AF896" s="97">
        <v>0</v>
      </c>
      <c r="AG896" s="97">
        <v>0</v>
      </c>
      <c r="AH896" s="97">
        <v>0</v>
      </c>
      <c r="AI896" s="97">
        <v>0</v>
      </c>
      <c r="AJ896" s="97">
        <v>0</v>
      </c>
      <c r="AK896" s="97">
        <v>1</v>
      </c>
      <c r="AL896" s="97">
        <v>1</v>
      </c>
      <c r="AM896" s="97">
        <v>1</v>
      </c>
      <c r="AN896" s="96" t="s">
        <v>487</v>
      </c>
      <c r="AO896" s="97">
        <v>2</v>
      </c>
      <c r="AP896" s="31">
        <f>IFERROR(IF(AN896="CIKDITIRO",VLOOKUP(A896,'BR DTG CIKDITIRO'!C:E,3,0),IF(FR_HITUNG_MINMAX!AN896="PESALAKAN",VLOOKUP(FR_HITUNG_MINMAX!A896,'BR DTG ADW'!C:E,3,0),IF(FR_HITUNG_MINMAX!AN896="PACUL",VLOOKUP(FR_HITUNG_MINMAX!A896,'BR DTG PACUL'!C:E,3,0),IF(FR_HITUNG_MINMAX!AN896="TRAYEMAN",VLOOKUP(FR_HITUNG_MINMAX!A896,'BR DTG TRAYEMAN'!C:E,3,0),"?")))),0)</f>
        <v>0</v>
      </c>
      <c r="AQ896" s="31">
        <f>IF(AN896="PACUL",VLOOKUP(A896,'STOK PACUL'!C:H,6,0),IF(FR_HITUNG_MINMAX!AN896="PESALAKAN",VLOOKUP(FR_HITUNG_MINMAX!A896,'STOK PESALAKAN'!C:H,6,0),IF(FR_HITUNG_MINMAX!AN896="CIKDITIRO",VLOOKUP(FR_HITUNG_MINMAX!A896,'STOK CIKDITIRO'!C:H,6,0),IF(FR_HITUNG_MINMAX!AN896="TRAYEMAN",VLOOKUP(FR_HITUNG_MINMAX!A896,'STOK TRAYEMAN'!C:H,6,0),"?"))))</f>
        <v>2</v>
      </c>
      <c r="AR896" s="25">
        <f t="shared" si="43"/>
        <v>2</v>
      </c>
      <c r="AS896" s="25">
        <f t="shared" si="44"/>
        <v>1</v>
      </c>
      <c r="AT896" s="25">
        <f t="shared" si="41"/>
        <v>3</v>
      </c>
    </row>
    <row r="897" spans="1:46" ht="30">
      <c r="A897" s="96" t="s">
        <v>477</v>
      </c>
      <c r="B897" s="96" t="s">
        <v>1298</v>
      </c>
      <c r="C897" s="96" t="s">
        <v>877</v>
      </c>
      <c r="D897" s="96" t="s">
        <v>1377</v>
      </c>
      <c r="E897" s="96" t="s">
        <v>485</v>
      </c>
      <c r="F897" s="97">
        <v>1000</v>
      </c>
      <c r="G897" s="97">
        <v>1</v>
      </c>
      <c r="H897" s="96" t="s">
        <v>30</v>
      </c>
      <c r="I897" s="96" t="s">
        <v>1185</v>
      </c>
      <c r="J897" s="98">
        <v>1</v>
      </c>
      <c r="K897" s="97">
        <v>1</v>
      </c>
      <c r="L897" s="97">
        <v>0</v>
      </c>
      <c r="M897" s="97">
        <v>1</v>
      </c>
      <c r="N897" s="97">
        <v>0</v>
      </c>
      <c r="O897" s="97">
        <v>0</v>
      </c>
      <c r="P897" s="97">
        <v>3</v>
      </c>
      <c r="Q897" s="97">
        <v>0</v>
      </c>
      <c r="R897" s="97">
        <v>0</v>
      </c>
      <c r="S897" s="97">
        <v>3</v>
      </c>
      <c r="T897" s="97">
        <v>0</v>
      </c>
      <c r="U897" s="97">
        <v>1</v>
      </c>
      <c r="V897" s="97">
        <v>1</v>
      </c>
      <c r="W897" s="97">
        <v>0</v>
      </c>
      <c r="X897" s="97">
        <v>3</v>
      </c>
      <c r="Y897" s="97">
        <v>1</v>
      </c>
      <c r="Z897" s="97">
        <v>1</v>
      </c>
      <c r="AA897" s="97">
        <v>0</v>
      </c>
      <c r="AB897" s="97">
        <v>3</v>
      </c>
      <c r="AC897" s="97">
        <v>3</v>
      </c>
      <c r="AD897" s="97">
        <v>0</v>
      </c>
      <c r="AE897" s="97">
        <v>3</v>
      </c>
      <c r="AF897" s="97">
        <v>3</v>
      </c>
      <c r="AG897" s="97">
        <v>4</v>
      </c>
      <c r="AH897" s="97">
        <v>2</v>
      </c>
      <c r="AI897" s="97">
        <v>1</v>
      </c>
      <c r="AJ897" s="97">
        <v>0</v>
      </c>
      <c r="AK897" s="97">
        <v>4</v>
      </c>
      <c r="AL897" s="97">
        <v>3</v>
      </c>
      <c r="AM897" s="97">
        <v>4</v>
      </c>
      <c r="AN897" s="96" t="s">
        <v>487</v>
      </c>
      <c r="AO897" s="97">
        <v>5</v>
      </c>
      <c r="AP897" s="31">
        <f>IFERROR(IF(AN897="CIKDITIRO",VLOOKUP(A897,'BR DTG CIKDITIRO'!C:E,3,0),IF(FR_HITUNG_MINMAX!AN897="PESALAKAN",VLOOKUP(FR_HITUNG_MINMAX!A897,'BR DTG ADW'!C:E,3,0),IF(FR_HITUNG_MINMAX!AN897="PACUL",VLOOKUP(FR_HITUNG_MINMAX!A897,'BR DTG PACUL'!C:E,3,0),IF(FR_HITUNG_MINMAX!AN897="TRAYEMAN",VLOOKUP(FR_HITUNG_MINMAX!A897,'BR DTG TRAYEMAN'!C:E,3,0),"?")))),0)</f>
        <v>0</v>
      </c>
      <c r="AQ897" s="31">
        <f>IF(AN897="PACUL",VLOOKUP(A897,'STOK PACUL'!C:H,6,0),IF(FR_HITUNG_MINMAX!AN897="PESALAKAN",VLOOKUP(FR_HITUNG_MINMAX!A897,'STOK PESALAKAN'!C:H,6,0),IF(FR_HITUNG_MINMAX!AN897="CIKDITIRO",VLOOKUP(FR_HITUNG_MINMAX!A897,'STOK CIKDITIRO'!C:H,6,0),IF(FR_HITUNG_MINMAX!AN897="TRAYEMAN",VLOOKUP(FR_HITUNG_MINMAX!A897,'STOK TRAYEMAN'!C:H,6,0),"?"))))</f>
        <v>5</v>
      </c>
      <c r="AR897" s="25">
        <f t="shared" si="43"/>
        <v>5</v>
      </c>
      <c r="AS897" s="25">
        <f t="shared" si="44"/>
        <v>2</v>
      </c>
      <c r="AT897" s="25">
        <f t="shared" si="41"/>
        <v>4</v>
      </c>
    </row>
    <row r="898" spans="1:46" ht="30">
      <c r="A898" s="96" t="s">
        <v>478</v>
      </c>
      <c r="B898" s="96" t="s">
        <v>1299</v>
      </c>
      <c r="C898" s="96" t="s">
        <v>1100</v>
      </c>
      <c r="D898" s="96" t="s">
        <v>1377</v>
      </c>
      <c r="E898" s="96" t="s">
        <v>484</v>
      </c>
      <c r="F898" s="97">
        <v>9500</v>
      </c>
      <c r="G898" s="97">
        <v>1</v>
      </c>
      <c r="H898" s="96" t="s">
        <v>30</v>
      </c>
      <c r="I898" s="96" t="s">
        <v>1185</v>
      </c>
      <c r="J898" s="98">
        <v>1</v>
      </c>
      <c r="K898" s="97">
        <v>1</v>
      </c>
      <c r="L898" s="97">
        <v>0</v>
      </c>
      <c r="M898" s="97">
        <v>1</v>
      </c>
      <c r="N898" s="97">
        <v>0</v>
      </c>
      <c r="O898" s="97">
        <v>1</v>
      </c>
      <c r="P898" s="97">
        <v>0</v>
      </c>
      <c r="Q898" s="97">
        <v>0</v>
      </c>
      <c r="R898" s="97">
        <v>0</v>
      </c>
      <c r="S898" s="97">
        <v>1</v>
      </c>
      <c r="T898" s="97">
        <v>1</v>
      </c>
      <c r="U898" s="97">
        <v>0</v>
      </c>
      <c r="V898" s="97">
        <v>0</v>
      </c>
      <c r="W898" s="97">
        <v>1</v>
      </c>
      <c r="X898" s="97">
        <v>1</v>
      </c>
      <c r="Y898" s="97">
        <v>1</v>
      </c>
      <c r="Z898" s="97">
        <v>1</v>
      </c>
      <c r="AA898" s="97">
        <v>1</v>
      </c>
      <c r="AB898" s="97">
        <v>1</v>
      </c>
      <c r="AC898" s="97">
        <v>0</v>
      </c>
      <c r="AD898" s="97">
        <v>0</v>
      </c>
      <c r="AE898" s="97">
        <v>1</v>
      </c>
      <c r="AF898" s="97">
        <v>2</v>
      </c>
      <c r="AG898" s="97">
        <v>1</v>
      </c>
      <c r="AH898" s="97">
        <v>0</v>
      </c>
      <c r="AI898" s="97">
        <v>1</v>
      </c>
      <c r="AJ898" s="97">
        <v>1</v>
      </c>
      <c r="AK898" s="97">
        <v>2</v>
      </c>
      <c r="AL898" s="97">
        <v>1</v>
      </c>
      <c r="AM898" s="97">
        <v>2</v>
      </c>
      <c r="AN898" s="96" t="s">
        <v>487</v>
      </c>
      <c r="AO898" s="97">
        <v>6</v>
      </c>
      <c r="AP898" s="31">
        <f>IFERROR(IF(AN898="CIKDITIRO",VLOOKUP(A898,'BR DTG CIKDITIRO'!C:E,3,0),IF(FR_HITUNG_MINMAX!AN898="PESALAKAN",VLOOKUP(FR_HITUNG_MINMAX!A898,'BR DTG ADW'!C:E,3,0),IF(FR_HITUNG_MINMAX!AN898="PACUL",VLOOKUP(FR_HITUNG_MINMAX!A898,'BR DTG PACUL'!C:E,3,0),IF(FR_HITUNG_MINMAX!AN898="TRAYEMAN",VLOOKUP(FR_HITUNG_MINMAX!A898,'BR DTG TRAYEMAN'!C:E,3,0),"?")))),0)</f>
        <v>0</v>
      </c>
      <c r="AQ898" s="31">
        <f>IF(AN898="PACUL",VLOOKUP(A898,'STOK PACUL'!C:H,6,0),IF(FR_HITUNG_MINMAX!AN898="PESALAKAN",VLOOKUP(FR_HITUNG_MINMAX!A898,'STOK PESALAKAN'!C:H,6,0),IF(FR_HITUNG_MINMAX!AN898="CIKDITIRO",VLOOKUP(FR_HITUNG_MINMAX!A898,'STOK CIKDITIRO'!C:H,6,0),IF(FR_HITUNG_MINMAX!AN898="TRAYEMAN",VLOOKUP(FR_HITUNG_MINMAX!A898,'STOK TRAYEMAN'!C:H,6,0),"?"))))</f>
        <v>6</v>
      </c>
      <c r="AR898" s="25">
        <f t="shared" si="43"/>
        <v>6</v>
      </c>
      <c r="AS898" s="25">
        <f t="shared" si="44"/>
        <v>1</v>
      </c>
      <c r="AT898" s="25">
        <f t="shared" si="41"/>
        <v>4</v>
      </c>
    </row>
    <row r="899" spans="1:46" ht="30">
      <c r="A899" s="96" t="s">
        <v>576</v>
      </c>
      <c r="B899" s="96" t="s">
        <v>1301</v>
      </c>
      <c r="C899" s="96" t="s">
        <v>877</v>
      </c>
      <c r="D899" s="96" t="s">
        <v>1376</v>
      </c>
      <c r="E899" s="96" t="s">
        <v>482</v>
      </c>
      <c r="F899" s="97">
        <v>185000</v>
      </c>
      <c r="G899" s="97">
        <v>1</v>
      </c>
      <c r="H899" s="96" t="s">
        <v>32</v>
      </c>
      <c r="I899" s="96" t="s">
        <v>1185</v>
      </c>
      <c r="J899" s="98">
        <v>1</v>
      </c>
      <c r="K899" s="97">
        <v>1</v>
      </c>
      <c r="L899" s="97">
        <v>0</v>
      </c>
      <c r="M899" s="97">
        <v>0</v>
      </c>
      <c r="N899" s="97">
        <v>0</v>
      </c>
      <c r="O899" s="97">
        <v>0</v>
      </c>
      <c r="P899" s="97">
        <v>0</v>
      </c>
      <c r="Q899" s="97">
        <v>0</v>
      </c>
      <c r="R899" s="97">
        <v>0</v>
      </c>
      <c r="S899" s="97">
        <v>0</v>
      </c>
      <c r="T899" s="97">
        <v>0</v>
      </c>
      <c r="U899" s="97">
        <v>0</v>
      </c>
      <c r="V899" s="97">
        <v>1</v>
      </c>
      <c r="W899" s="97">
        <v>2</v>
      </c>
      <c r="X899" s="97">
        <v>2</v>
      </c>
      <c r="Y899" s="97">
        <v>0</v>
      </c>
      <c r="Z899" s="97">
        <v>0</v>
      </c>
      <c r="AA899" s="97">
        <v>0</v>
      </c>
      <c r="AB899" s="97">
        <v>0</v>
      </c>
      <c r="AC899" s="97">
        <v>0</v>
      </c>
      <c r="AD899" s="97">
        <v>0</v>
      </c>
      <c r="AE899" s="97">
        <v>0</v>
      </c>
      <c r="AF899" s="97">
        <v>0</v>
      </c>
      <c r="AG899" s="97">
        <v>0</v>
      </c>
      <c r="AH899" s="97">
        <v>1</v>
      </c>
      <c r="AI899" s="97">
        <v>3</v>
      </c>
      <c r="AJ899" s="97">
        <v>2</v>
      </c>
      <c r="AK899" s="97">
        <v>3</v>
      </c>
      <c r="AL899" s="97">
        <v>2</v>
      </c>
      <c r="AM899" s="97">
        <v>3</v>
      </c>
      <c r="AN899" s="96" t="s">
        <v>487</v>
      </c>
      <c r="AO899" s="97">
        <v>3</v>
      </c>
      <c r="AP899" s="31">
        <f>IFERROR(IF(AN899="CIKDITIRO",VLOOKUP(A899,'BR DTG CIKDITIRO'!C:E,3,0),IF(FR_HITUNG_MINMAX!AN899="PESALAKAN",VLOOKUP(FR_HITUNG_MINMAX!A899,'BR DTG ADW'!C:E,3,0),IF(FR_HITUNG_MINMAX!AN899="PACUL",VLOOKUP(FR_HITUNG_MINMAX!A899,'BR DTG PACUL'!C:E,3,0),IF(FR_HITUNG_MINMAX!AN899="TRAYEMAN",VLOOKUP(FR_HITUNG_MINMAX!A899,'BR DTG TRAYEMAN'!C:E,3,0),"?")))),0)</f>
        <v>0</v>
      </c>
      <c r="AQ899" s="31">
        <f>IF(AN899="PACUL",VLOOKUP(A899,'STOK PACUL'!C:H,6,0),IF(FR_HITUNG_MINMAX!AN899="PESALAKAN",VLOOKUP(FR_HITUNG_MINMAX!A899,'STOK PESALAKAN'!C:H,6,0),IF(FR_HITUNG_MINMAX!AN899="CIKDITIRO",VLOOKUP(FR_HITUNG_MINMAX!A899,'STOK CIKDITIRO'!C:H,6,0),IF(FR_HITUNG_MINMAX!AN899="TRAYEMAN",VLOOKUP(FR_HITUNG_MINMAX!A899,'STOK TRAYEMAN'!C:H,6,0),"?"))))</f>
        <v>3</v>
      </c>
      <c r="AR899" s="25">
        <f t="shared" si="43"/>
        <v>3</v>
      </c>
      <c r="AS899" s="25">
        <f t="shared" si="44"/>
        <v>1</v>
      </c>
      <c r="AT899" s="25">
        <f t="shared" ref="AT899:AT962" si="45">COUNTIF(A:A,A899)</f>
        <v>1</v>
      </c>
    </row>
    <row r="900" spans="1:46" ht="30">
      <c r="A900" s="96" t="s">
        <v>479</v>
      </c>
      <c r="B900" s="96" t="s">
        <v>1302</v>
      </c>
      <c r="C900" s="96" t="s">
        <v>877</v>
      </c>
      <c r="D900" s="96" t="s">
        <v>1376</v>
      </c>
      <c r="E900" s="96" t="s">
        <v>484</v>
      </c>
      <c r="F900" s="97">
        <v>240000</v>
      </c>
      <c r="G900" s="97">
        <v>1</v>
      </c>
      <c r="H900" s="96" t="s">
        <v>32</v>
      </c>
      <c r="I900" s="96" t="s">
        <v>1185</v>
      </c>
      <c r="J900" s="98">
        <v>1</v>
      </c>
      <c r="K900" s="97">
        <v>1</v>
      </c>
      <c r="L900" s="97">
        <v>0</v>
      </c>
      <c r="M900" s="97">
        <v>0</v>
      </c>
      <c r="N900" s="97">
        <v>0</v>
      </c>
      <c r="O900" s="97">
        <v>0</v>
      </c>
      <c r="P900" s="97">
        <v>0</v>
      </c>
      <c r="Q900" s="97">
        <v>0</v>
      </c>
      <c r="R900" s="97">
        <v>0</v>
      </c>
      <c r="S900" s="97">
        <v>0</v>
      </c>
      <c r="T900" s="97">
        <v>0</v>
      </c>
      <c r="U900" s="97">
        <v>1</v>
      </c>
      <c r="V900" s="97">
        <v>1</v>
      </c>
      <c r="W900" s="97">
        <v>2</v>
      </c>
      <c r="X900" s="97">
        <v>2</v>
      </c>
      <c r="Y900" s="97">
        <v>0</v>
      </c>
      <c r="Z900" s="97">
        <v>0</v>
      </c>
      <c r="AA900" s="97">
        <v>0</v>
      </c>
      <c r="AB900" s="97">
        <v>0</v>
      </c>
      <c r="AC900" s="97">
        <v>0</v>
      </c>
      <c r="AD900" s="97">
        <v>0</v>
      </c>
      <c r="AE900" s="97">
        <v>0</v>
      </c>
      <c r="AF900" s="97">
        <v>0</v>
      </c>
      <c r="AG900" s="97">
        <v>1</v>
      </c>
      <c r="AH900" s="97">
        <v>2</v>
      </c>
      <c r="AI900" s="97">
        <v>3</v>
      </c>
      <c r="AJ900" s="97">
        <v>2</v>
      </c>
      <c r="AK900" s="97">
        <v>3</v>
      </c>
      <c r="AL900" s="97">
        <v>2</v>
      </c>
      <c r="AM900" s="97">
        <v>3</v>
      </c>
      <c r="AN900" s="96" t="s">
        <v>487</v>
      </c>
      <c r="AO900" s="97">
        <v>0</v>
      </c>
      <c r="AP900" s="31">
        <f>IFERROR(IF(AN900="CIKDITIRO",VLOOKUP(A900,'BR DTG CIKDITIRO'!C:E,3,0),IF(FR_HITUNG_MINMAX!AN900="PESALAKAN",VLOOKUP(FR_HITUNG_MINMAX!A900,'BR DTG ADW'!C:E,3,0),IF(FR_HITUNG_MINMAX!AN900="PACUL",VLOOKUP(FR_HITUNG_MINMAX!A900,'BR DTG PACUL'!C:E,3,0),IF(FR_HITUNG_MINMAX!AN900="TRAYEMAN",VLOOKUP(FR_HITUNG_MINMAX!A900,'BR DTG TRAYEMAN'!C:E,3,0),"?")))),0)</f>
        <v>0</v>
      </c>
      <c r="AQ900" s="31">
        <f>IF(AN900="PACUL",VLOOKUP(A900,'STOK PACUL'!C:H,6,0),IF(FR_HITUNG_MINMAX!AN900="PESALAKAN",VLOOKUP(FR_HITUNG_MINMAX!A900,'STOK PESALAKAN'!C:H,6,0),IF(FR_HITUNG_MINMAX!AN900="CIKDITIRO",VLOOKUP(FR_HITUNG_MINMAX!A900,'STOK CIKDITIRO'!C:H,6,0),IF(FR_HITUNG_MINMAX!AN900="TRAYEMAN",VLOOKUP(FR_HITUNG_MINMAX!A900,'STOK TRAYEMAN'!C:H,6,0),"?"))))</f>
        <v>0</v>
      </c>
      <c r="AR900" s="25">
        <f t="shared" si="43"/>
        <v>0</v>
      </c>
      <c r="AS900" s="25">
        <f t="shared" si="44"/>
        <v>1</v>
      </c>
      <c r="AT900" s="25">
        <f t="shared" si="45"/>
        <v>3</v>
      </c>
    </row>
    <row r="901" spans="1:46" ht="30">
      <c r="A901" s="96" t="s">
        <v>480</v>
      </c>
      <c r="B901" s="96" t="s">
        <v>2072</v>
      </c>
      <c r="C901" s="96" t="s">
        <v>877</v>
      </c>
      <c r="D901" s="96" t="s">
        <v>1376</v>
      </c>
      <c r="E901" s="96" t="s">
        <v>482</v>
      </c>
      <c r="F901" s="97">
        <v>300000</v>
      </c>
      <c r="G901" s="97">
        <v>1</v>
      </c>
      <c r="H901" s="96" t="s">
        <v>90</v>
      </c>
      <c r="I901" s="96" t="s">
        <v>1185</v>
      </c>
      <c r="J901" s="98">
        <v>1</v>
      </c>
      <c r="K901" s="97">
        <v>1</v>
      </c>
      <c r="L901" s="97">
        <v>1</v>
      </c>
      <c r="M901" s="97">
        <v>0</v>
      </c>
      <c r="N901" s="97">
        <v>0</v>
      </c>
      <c r="O901" s="97">
        <v>0</v>
      </c>
      <c r="P901" s="97">
        <v>0</v>
      </c>
      <c r="Q901" s="97">
        <v>0</v>
      </c>
      <c r="R901" s="97">
        <v>0</v>
      </c>
      <c r="S901" s="97">
        <v>0</v>
      </c>
      <c r="T901" s="97">
        <v>0</v>
      </c>
      <c r="U901" s="97">
        <v>0</v>
      </c>
      <c r="V901" s="97">
        <v>0</v>
      </c>
      <c r="W901" s="97">
        <v>0</v>
      </c>
      <c r="X901" s="97">
        <v>1</v>
      </c>
      <c r="Y901" s="97">
        <v>1</v>
      </c>
      <c r="Z901" s="97">
        <v>0</v>
      </c>
      <c r="AA901" s="97">
        <v>0</v>
      </c>
      <c r="AB901" s="97">
        <v>0</v>
      </c>
      <c r="AC901" s="97">
        <v>0</v>
      </c>
      <c r="AD901" s="97">
        <v>0</v>
      </c>
      <c r="AE901" s="97">
        <v>0</v>
      </c>
      <c r="AF901" s="97">
        <v>0</v>
      </c>
      <c r="AG901" s="97">
        <v>0</v>
      </c>
      <c r="AH901" s="97">
        <v>0</v>
      </c>
      <c r="AI901" s="97">
        <v>0</v>
      </c>
      <c r="AJ901" s="97">
        <v>1</v>
      </c>
      <c r="AK901" s="97">
        <v>1</v>
      </c>
      <c r="AL901" s="97">
        <v>1</v>
      </c>
      <c r="AM901" s="97">
        <v>1</v>
      </c>
      <c r="AN901" s="96" t="s">
        <v>487</v>
      </c>
      <c r="AO901" s="97">
        <v>1</v>
      </c>
      <c r="AP901" s="31">
        <f>IFERROR(IF(AN901="CIKDITIRO",VLOOKUP(A901,'BR DTG CIKDITIRO'!C:E,3,0),IF(FR_HITUNG_MINMAX!AN901="PESALAKAN",VLOOKUP(FR_HITUNG_MINMAX!A901,'BR DTG ADW'!C:E,3,0),IF(FR_HITUNG_MINMAX!AN901="PACUL",VLOOKUP(FR_HITUNG_MINMAX!A901,'BR DTG PACUL'!C:E,3,0),IF(FR_HITUNG_MINMAX!AN901="TRAYEMAN",VLOOKUP(FR_HITUNG_MINMAX!A901,'BR DTG TRAYEMAN'!C:E,3,0),"?")))),0)</f>
        <v>0</v>
      </c>
      <c r="AQ901" s="31">
        <f>IF(AN901="PACUL",VLOOKUP(A901,'STOK PACUL'!C:H,6,0),IF(FR_HITUNG_MINMAX!AN901="PESALAKAN",VLOOKUP(FR_HITUNG_MINMAX!A901,'STOK PESALAKAN'!C:H,6,0),IF(FR_HITUNG_MINMAX!AN901="CIKDITIRO",VLOOKUP(FR_HITUNG_MINMAX!A901,'STOK CIKDITIRO'!C:H,6,0),IF(FR_HITUNG_MINMAX!AN901="TRAYEMAN",VLOOKUP(FR_HITUNG_MINMAX!A901,'STOK TRAYEMAN'!C:H,6,0),"?"))))</f>
        <v>1</v>
      </c>
      <c r="AR901" s="25">
        <f t="shared" si="43"/>
        <v>1</v>
      </c>
      <c r="AS901" s="25">
        <f t="shared" si="44"/>
        <v>1</v>
      </c>
      <c r="AT901" s="25">
        <f t="shared" si="45"/>
        <v>2</v>
      </c>
    </row>
    <row r="902" spans="1:46" ht="30">
      <c r="A902" s="96" t="s">
        <v>879</v>
      </c>
      <c r="B902" s="96" t="s">
        <v>880</v>
      </c>
      <c r="C902" s="96" t="s">
        <v>876</v>
      </c>
      <c r="D902" s="96" t="s">
        <v>1365</v>
      </c>
      <c r="E902" s="96" t="s">
        <v>482</v>
      </c>
      <c r="F902" s="97">
        <v>163000</v>
      </c>
      <c r="G902" s="97">
        <v>1</v>
      </c>
      <c r="H902" s="96" t="s">
        <v>31</v>
      </c>
      <c r="I902" s="96" t="s">
        <v>2</v>
      </c>
      <c r="J902" s="98">
        <v>1</v>
      </c>
      <c r="K902" s="97">
        <v>1</v>
      </c>
      <c r="L902" s="97">
        <v>0</v>
      </c>
      <c r="M902" s="97">
        <v>0</v>
      </c>
      <c r="N902" s="97">
        <v>0</v>
      </c>
      <c r="O902" s="97">
        <v>0</v>
      </c>
      <c r="P902" s="97">
        <v>0</v>
      </c>
      <c r="Q902" s="97">
        <v>0</v>
      </c>
      <c r="R902" s="97">
        <v>0</v>
      </c>
      <c r="S902" s="97">
        <v>0</v>
      </c>
      <c r="T902" s="97">
        <v>0</v>
      </c>
      <c r="U902" s="97">
        <v>1</v>
      </c>
      <c r="V902" s="97">
        <v>0</v>
      </c>
      <c r="W902" s="97">
        <v>0</v>
      </c>
      <c r="X902" s="97">
        <v>1</v>
      </c>
      <c r="Y902" s="97">
        <v>0</v>
      </c>
      <c r="Z902" s="97">
        <v>0</v>
      </c>
      <c r="AA902" s="97">
        <v>0</v>
      </c>
      <c r="AB902" s="97">
        <v>0</v>
      </c>
      <c r="AC902" s="97">
        <v>0</v>
      </c>
      <c r="AD902" s="97">
        <v>0</v>
      </c>
      <c r="AE902" s="97">
        <v>0</v>
      </c>
      <c r="AF902" s="97">
        <v>0</v>
      </c>
      <c r="AG902" s="97">
        <v>1</v>
      </c>
      <c r="AH902" s="97">
        <v>1</v>
      </c>
      <c r="AI902" s="97">
        <v>0</v>
      </c>
      <c r="AJ902" s="97">
        <v>0</v>
      </c>
      <c r="AK902" s="97">
        <v>1</v>
      </c>
      <c r="AL902" s="97">
        <v>0</v>
      </c>
      <c r="AM902" s="97">
        <v>0</v>
      </c>
      <c r="AN902" s="96" t="s">
        <v>488</v>
      </c>
      <c r="AO902" s="97">
        <v>0</v>
      </c>
      <c r="AP902" s="31">
        <f>IFERROR(IF(AN902="CIKDITIRO",VLOOKUP(A902,'BR DTG CIKDITIRO'!C:E,3,0),IF(FR_HITUNG_MINMAX!AN902="PESALAKAN",VLOOKUP(FR_HITUNG_MINMAX!A902,'BR DTG ADW'!C:E,3,0),IF(FR_HITUNG_MINMAX!AN902="PACUL",VLOOKUP(FR_HITUNG_MINMAX!A902,'BR DTG PACUL'!C:E,3,0),IF(FR_HITUNG_MINMAX!AN902="TRAYEMAN",VLOOKUP(FR_HITUNG_MINMAX!A902,'BR DTG TRAYEMAN'!C:E,3,0),"?")))),0)</f>
        <v>0</v>
      </c>
      <c r="AQ902" s="31">
        <f>IF(AN902="PACUL",VLOOKUP(A902,'STOK PACUL'!C:H,6,0),IF(FR_HITUNG_MINMAX!AN902="PESALAKAN",VLOOKUP(FR_HITUNG_MINMAX!A902,'STOK PESALAKAN'!C:H,6,0),IF(FR_HITUNG_MINMAX!AN902="CIKDITIRO",VLOOKUP(FR_HITUNG_MINMAX!A902,'STOK CIKDITIRO'!C:H,6,0),IF(FR_HITUNG_MINMAX!AN902="TRAYEMAN",VLOOKUP(FR_HITUNG_MINMAX!A902,'STOK TRAYEMAN'!C:H,6,0),"?"))))</f>
        <v>0</v>
      </c>
      <c r="AR902" s="25">
        <f t="shared" si="43"/>
        <v>0</v>
      </c>
      <c r="AS902" s="25">
        <f t="shared" si="44"/>
        <v>0</v>
      </c>
      <c r="AT902" s="25">
        <f t="shared" si="45"/>
        <v>3</v>
      </c>
    </row>
    <row r="903" spans="1:46" ht="30">
      <c r="A903" s="96" t="s">
        <v>178</v>
      </c>
      <c r="B903" s="96" t="s">
        <v>883</v>
      </c>
      <c r="C903" s="96" t="s">
        <v>881</v>
      </c>
      <c r="D903" s="96" t="s">
        <v>1365</v>
      </c>
      <c r="E903" s="96" t="s">
        <v>482</v>
      </c>
      <c r="F903" s="97">
        <v>175000</v>
      </c>
      <c r="G903" s="97">
        <v>1</v>
      </c>
      <c r="H903" s="96" t="s">
        <v>30</v>
      </c>
      <c r="I903" s="96" t="s">
        <v>2</v>
      </c>
      <c r="J903" s="98" t="s">
        <v>1366</v>
      </c>
      <c r="K903" s="97">
        <v>1</v>
      </c>
      <c r="L903" s="97">
        <v>0</v>
      </c>
      <c r="M903" s="97">
        <v>0</v>
      </c>
      <c r="N903" s="97">
        <v>0</v>
      </c>
      <c r="O903" s="97">
        <v>0</v>
      </c>
      <c r="P903" s="97">
        <v>0</v>
      </c>
      <c r="Q903" s="97">
        <v>0</v>
      </c>
      <c r="R903" s="97">
        <v>0</v>
      </c>
      <c r="S903" s="97">
        <v>0</v>
      </c>
      <c r="T903" s="97">
        <v>0</v>
      </c>
      <c r="U903" s="97">
        <v>0</v>
      </c>
      <c r="V903" s="97">
        <v>0</v>
      </c>
      <c r="W903" s="97">
        <v>1</v>
      </c>
      <c r="X903" s="97">
        <v>1</v>
      </c>
      <c r="Y903" s="97">
        <v>0</v>
      </c>
      <c r="Z903" s="97">
        <v>0</v>
      </c>
      <c r="AA903" s="97">
        <v>0</v>
      </c>
      <c r="AB903" s="97">
        <v>0</v>
      </c>
      <c r="AC903" s="97">
        <v>0</v>
      </c>
      <c r="AD903" s="97">
        <v>0</v>
      </c>
      <c r="AE903" s="97">
        <v>0</v>
      </c>
      <c r="AF903" s="97">
        <v>0</v>
      </c>
      <c r="AG903" s="97">
        <v>0</v>
      </c>
      <c r="AH903" s="97">
        <v>0</v>
      </c>
      <c r="AI903" s="97">
        <v>1</v>
      </c>
      <c r="AJ903" s="97">
        <v>1</v>
      </c>
      <c r="AK903" s="97">
        <v>1</v>
      </c>
      <c r="AL903" s="97">
        <v>1</v>
      </c>
      <c r="AM903" s="97">
        <v>1</v>
      </c>
      <c r="AN903" s="96" t="s">
        <v>488</v>
      </c>
      <c r="AO903" s="97">
        <v>0</v>
      </c>
      <c r="AP903" s="31">
        <f>IFERROR(IF(AN903="CIKDITIRO",VLOOKUP(A903,'BR DTG CIKDITIRO'!C:E,3,0),IF(FR_HITUNG_MINMAX!AN903="PESALAKAN",VLOOKUP(FR_HITUNG_MINMAX!A903,'BR DTG ADW'!C:E,3,0),IF(FR_HITUNG_MINMAX!AN903="PACUL",VLOOKUP(FR_HITUNG_MINMAX!A903,'BR DTG PACUL'!C:E,3,0),IF(FR_HITUNG_MINMAX!AN903="TRAYEMAN",VLOOKUP(FR_HITUNG_MINMAX!A903,'BR DTG TRAYEMAN'!C:E,3,0),"?")))),0)</f>
        <v>0</v>
      </c>
      <c r="AQ903" s="31">
        <f>IF(AN903="PACUL",VLOOKUP(A903,'STOK PACUL'!C:H,6,0),IF(FR_HITUNG_MINMAX!AN903="PESALAKAN",VLOOKUP(FR_HITUNG_MINMAX!A903,'STOK PESALAKAN'!C:H,6,0),IF(FR_HITUNG_MINMAX!AN903="CIKDITIRO",VLOOKUP(FR_HITUNG_MINMAX!A903,'STOK CIKDITIRO'!C:H,6,0),IF(FR_HITUNG_MINMAX!AN903="TRAYEMAN",VLOOKUP(FR_HITUNG_MINMAX!A903,'STOK TRAYEMAN'!C:H,6,0),"?"))))</f>
        <v>0</v>
      </c>
      <c r="AR903" s="25">
        <f t="shared" si="43"/>
        <v>0</v>
      </c>
      <c r="AS903" s="25">
        <f t="shared" si="44"/>
        <v>1</v>
      </c>
      <c r="AT903" s="25">
        <f t="shared" si="45"/>
        <v>2</v>
      </c>
    </row>
    <row r="904" spans="1:46" ht="30">
      <c r="A904" s="96" t="s">
        <v>1399</v>
      </c>
      <c r="B904" s="96" t="s">
        <v>1400</v>
      </c>
      <c r="C904" s="96" t="s">
        <v>884</v>
      </c>
      <c r="D904" s="96" t="s">
        <v>1365</v>
      </c>
      <c r="E904" s="96" t="s">
        <v>482</v>
      </c>
      <c r="F904" s="97">
        <v>45500</v>
      </c>
      <c r="G904" s="97">
        <v>1</v>
      </c>
      <c r="H904" s="96" t="s">
        <v>2</v>
      </c>
      <c r="I904" s="96" t="s">
        <v>2</v>
      </c>
      <c r="J904" s="98">
        <v>1</v>
      </c>
      <c r="K904" s="97">
        <v>1</v>
      </c>
      <c r="L904" s="97">
        <v>0</v>
      </c>
      <c r="M904" s="97">
        <v>0</v>
      </c>
      <c r="N904" s="97">
        <v>0</v>
      </c>
      <c r="O904" s="97">
        <v>1</v>
      </c>
      <c r="P904" s="97">
        <v>0</v>
      </c>
      <c r="Q904" s="97">
        <v>0</v>
      </c>
      <c r="R904" s="97">
        <v>0</v>
      </c>
      <c r="S904" s="97">
        <v>0</v>
      </c>
      <c r="T904" s="97">
        <v>0</v>
      </c>
      <c r="U904" s="97">
        <v>0</v>
      </c>
      <c r="V904" s="97">
        <v>0</v>
      </c>
      <c r="W904" s="97">
        <v>0</v>
      </c>
      <c r="X904" s="97">
        <v>1</v>
      </c>
      <c r="Y904" s="97">
        <v>0</v>
      </c>
      <c r="Z904" s="97">
        <v>0</v>
      </c>
      <c r="AA904" s="97">
        <v>1</v>
      </c>
      <c r="AB904" s="97">
        <v>1</v>
      </c>
      <c r="AC904" s="97">
        <v>0</v>
      </c>
      <c r="AD904" s="97">
        <v>0</v>
      </c>
      <c r="AE904" s="97">
        <v>0</v>
      </c>
      <c r="AF904" s="97">
        <v>0</v>
      </c>
      <c r="AG904" s="97">
        <v>0</v>
      </c>
      <c r="AH904" s="97">
        <v>0</v>
      </c>
      <c r="AI904" s="97">
        <v>0</v>
      </c>
      <c r="AJ904" s="97">
        <v>0</v>
      </c>
      <c r="AK904" s="97">
        <v>1</v>
      </c>
      <c r="AL904" s="97">
        <v>1</v>
      </c>
      <c r="AM904" s="97">
        <v>1</v>
      </c>
      <c r="AN904" s="96" t="s">
        <v>488</v>
      </c>
      <c r="AO904" s="97">
        <v>1</v>
      </c>
      <c r="AP904" s="31">
        <f>IFERROR(IF(AN904="CIKDITIRO",VLOOKUP(A904,'BR DTG CIKDITIRO'!C:E,3,0),IF(FR_HITUNG_MINMAX!AN904="PESALAKAN",VLOOKUP(FR_HITUNG_MINMAX!A904,'BR DTG ADW'!C:E,3,0),IF(FR_HITUNG_MINMAX!AN904="PACUL",VLOOKUP(FR_HITUNG_MINMAX!A904,'BR DTG PACUL'!C:E,3,0),IF(FR_HITUNG_MINMAX!AN904="TRAYEMAN",VLOOKUP(FR_HITUNG_MINMAX!A904,'BR DTG TRAYEMAN'!C:E,3,0),"?")))),0)</f>
        <v>0</v>
      </c>
      <c r="AQ904" s="31">
        <f>IF(AN904="PACUL",VLOOKUP(A904,'STOK PACUL'!C:H,6,0),IF(FR_HITUNG_MINMAX!AN904="PESALAKAN",VLOOKUP(FR_HITUNG_MINMAX!A904,'STOK PESALAKAN'!C:H,6,0),IF(FR_HITUNG_MINMAX!AN904="CIKDITIRO",VLOOKUP(FR_HITUNG_MINMAX!A904,'STOK CIKDITIRO'!C:H,6,0),IF(FR_HITUNG_MINMAX!AN904="TRAYEMAN",VLOOKUP(FR_HITUNG_MINMAX!A904,'STOK TRAYEMAN'!C:H,6,0),"?"))))</f>
        <v>1</v>
      </c>
      <c r="AR904" s="25">
        <f t="shared" si="43"/>
        <v>1</v>
      </c>
      <c r="AS904" s="25">
        <f t="shared" si="44"/>
        <v>1</v>
      </c>
      <c r="AT904" s="25">
        <f t="shared" si="45"/>
        <v>1</v>
      </c>
    </row>
    <row r="905" spans="1:46" ht="30">
      <c r="A905" s="96" t="s">
        <v>179</v>
      </c>
      <c r="B905" s="96" t="s">
        <v>885</v>
      </c>
      <c r="C905" s="96" t="s">
        <v>884</v>
      </c>
      <c r="D905" s="96" t="s">
        <v>1365</v>
      </c>
      <c r="E905" s="96" t="s">
        <v>482</v>
      </c>
      <c r="F905" s="97">
        <v>47500</v>
      </c>
      <c r="G905" s="97">
        <v>1</v>
      </c>
      <c r="H905" s="96" t="s">
        <v>30</v>
      </c>
      <c r="I905" s="96" t="s">
        <v>2</v>
      </c>
      <c r="J905" s="98">
        <v>1</v>
      </c>
      <c r="K905" s="97">
        <v>1</v>
      </c>
      <c r="L905" s="97">
        <v>0</v>
      </c>
      <c r="M905" s="97">
        <v>0</v>
      </c>
      <c r="N905" s="97">
        <v>0</v>
      </c>
      <c r="O905" s="97">
        <v>0</v>
      </c>
      <c r="P905" s="97">
        <v>0</v>
      </c>
      <c r="Q905" s="97">
        <v>0</v>
      </c>
      <c r="R905" s="97">
        <v>0</v>
      </c>
      <c r="S905" s="97">
        <v>0</v>
      </c>
      <c r="T905" s="97">
        <v>0</v>
      </c>
      <c r="U905" s="97">
        <v>0</v>
      </c>
      <c r="V905" s="97">
        <v>0</v>
      </c>
      <c r="W905" s="97">
        <v>1</v>
      </c>
      <c r="X905" s="97">
        <v>1</v>
      </c>
      <c r="Y905" s="97">
        <v>0</v>
      </c>
      <c r="Z905" s="97">
        <v>0</v>
      </c>
      <c r="AA905" s="97">
        <v>0</v>
      </c>
      <c r="AB905" s="97">
        <v>0</v>
      </c>
      <c r="AC905" s="97">
        <v>0</v>
      </c>
      <c r="AD905" s="97">
        <v>0</v>
      </c>
      <c r="AE905" s="97">
        <v>0</v>
      </c>
      <c r="AF905" s="97">
        <v>0</v>
      </c>
      <c r="AG905" s="97">
        <v>0</v>
      </c>
      <c r="AH905" s="97">
        <v>0</v>
      </c>
      <c r="AI905" s="97">
        <v>1</v>
      </c>
      <c r="AJ905" s="97">
        <v>1</v>
      </c>
      <c r="AK905" s="97">
        <v>1</v>
      </c>
      <c r="AL905" s="97">
        <v>1</v>
      </c>
      <c r="AM905" s="97">
        <v>1</v>
      </c>
      <c r="AN905" s="96" t="s">
        <v>488</v>
      </c>
      <c r="AO905" s="97">
        <v>1</v>
      </c>
      <c r="AP905" s="31">
        <f>IFERROR(IF(AN905="CIKDITIRO",VLOOKUP(A905,'BR DTG CIKDITIRO'!C:E,3,0),IF(FR_HITUNG_MINMAX!AN905="PESALAKAN",VLOOKUP(FR_HITUNG_MINMAX!A905,'BR DTG ADW'!C:E,3,0),IF(FR_HITUNG_MINMAX!AN905="PACUL",VLOOKUP(FR_HITUNG_MINMAX!A905,'BR DTG PACUL'!C:E,3,0),IF(FR_HITUNG_MINMAX!AN905="TRAYEMAN",VLOOKUP(FR_HITUNG_MINMAX!A905,'BR DTG TRAYEMAN'!C:E,3,0),"?")))),0)</f>
        <v>0</v>
      </c>
      <c r="AQ905" s="31">
        <f>IF(AN905="PACUL",VLOOKUP(A905,'STOK PACUL'!C:H,6,0),IF(FR_HITUNG_MINMAX!AN905="PESALAKAN",VLOOKUP(FR_HITUNG_MINMAX!A905,'STOK PESALAKAN'!C:H,6,0),IF(FR_HITUNG_MINMAX!AN905="CIKDITIRO",VLOOKUP(FR_HITUNG_MINMAX!A905,'STOK CIKDITIRO'!C:H,6,0),IF(FR_HITUNG_MINMAX!AN905="TRAYEMAN",VLOOKUP(FR_HITUNG_MINMAX!A905,'STOK TRAYEMAN'!C:H,6,0),"?"))))</f>
        <v>1</v>
      </c>
      <c r="AR905" s="25">
        <f t="shared" si="43"/>
        <v>1</v>
      </c>
      <c r="AS905" s="25">
        <f t="shared" si="44"/>
        <v>1</v>
      </c>
      <c r="AT905" s="25">
        <f t="shared" si="45"/>
        <v>1</v>
      </c>
    </row>
    <row r="906" spans="1:46" ht="30">
      <c r="A906" s="96" t="s">
        <v>1401</v>
      </c>
      <c r="B906" s="96" t="s">
        <v>1402</v>
      </c>
      <c r="C906" s="96" t="s">
        <v>884</v>
      </c>
      <c r="D906" s="96" t="s">
        <v>1365</v>
      </c>
      <c r="E906" s="96" t="s">
        <v>482</v>
      </c>
      <c r="F906" s="97">
        <v>48000</v>
      </c>
      <c r="G906" s="97">
        <v>1</v>
      </c>
      <c r="H906" s="96" t="s">
        <v>30</v>
      </c>
      <c r="I906" s="96" t="s">
        <v>2</v>
      </c>
      <c r="J906" s="98">
        <v>1</v>
      </c>
      <c r="K906" s="97">
        <v>1</v>
      </c>
      <c r="L906" s="97">
        <v>0</v>
      </c>
      <c r="M906" s="97">
        <v>0</v>
      </c>
      <c r="N906" s="97">
        <v>0</v>
      </c>
      <c r="O906" s="97">
        <v>0</v>
      </c>
      <c r="P906" s="97">
        <v>0</v>
      </c>
      <c r="Q906" s="97">
        <v>1</v>
      </c>
      <c r="R906" s="97">
        <v>0</v>
      </c>
      <c r="S906" s="97">
        <v>0</v>
      </c>
      <c r="T906" s="97">
        <v>0</v>
      </c>
      <c r="U906" s="97">
        <v>0</v>
      </c>
      <c r="V906" s="97">
        <v>0</v>
      </c>
      <c r="W906" s="97">
        <v>0</v>
      </c>
      <c r="X906" s="97">
        <v>1</v>
      </c>
      <c r="Y906" s="97">
        <v>0</v>
      </c>
      <c r="Z906" s="97">
        <v>0</v>
      </c>
      <c r="AA906" s="97">
        <v>0</v>
      </c>
      <c r="AB906" s="97">
        <v>0</v>
      </c>
      <c r="AC906" s="97">
        <v>1</v>
      </c>
      <c r="AD906" s="97">
        <v>1</v>
      </c>
      <c r="AE906" s="97">
        <v>0</v>
      </c>
      <c r="AF906" s="97">
        <v>0</v>
      </c>
      <c r="AG906" s="97">
        <v>0</v>
      </c>
      <c r="AH906" s="97">
        <v>0</v>
      </c>
      <c r="AI906" s="97">
        <v>0</v>
      </c>
      <c r="AJ906" s="97">
        <v>0</v>
      </c>
      <c r="AK906" s="97">
        <v>1</v>
      </c>
      <c r="AL906" s="97">
        <v>1</v>
      </c>
      <c r="AM906" s="97">
        <v>1</v>
      </c>
      <c r="AN906" s="96" t="s">
        <v>488</v>
      </c>
      <c r="AO906" s="97">
        <v>1</v>
      </c>
      <c r="AP906" s="31">
        <f>IFERROR(IF(AN906="CIKDITIRO",VLOOKUP(A906,'BR DTG CIKDITIRO'!C:E,3,0),IF(FR_HITUNG_MINMAX!AN906="PESALAKAN",VLOOKUP(FR_HITUNG_MINMAX!A906,'BR DTG ADW'!C:E,3,0),IF(FR_HITUNG_MINMAX!AN906="PACUL",VLOOKUP(FR_HITUNG_MINMAX!A906,'BR DTG PACUL'!C:E,3,0),IF(FR_HITUNG_MINMAX!AN906="TRAYEMAN",VLOOKUP(FR_HITUNG_MINMAX!A906,'BR DTG TRAYEMAN'!C:E,3,0),"?")))),0)</f>
        <v>0</v>
      </c>
      <c r="AQ906" s="31">
        <f>IF(AN906="PACUL",VLOOKUP(A906,'STOK PACUL'!C:H,6,0),IF(FR_HITUNG_MINMAX!AN906="PESALAKAN",VLOOKUP(FR_HITUNG_MINMAX!A906,'STOK PESALAKAN'!C:H,6,0),IF(FR_HITUNG_MINMAX!AN906="CIKDITIRO",VLOOKUP(FR_HITUNG_MINMAX!A906,'STOK CIKDITIRO'!C:H,6,0),IF(FR_HITUNG_MINMAX!AN906="TRAYEMAN",VLOOKUP(FR_HITUNG_MINMAX!A906,'STOK TRAYEMAN'!C:H,6,0),"?"))))</f>
        <v>1</v>
      </c>
      <c r="AR906" s="25">
        <f t="shared" si="43"/>
        <v>1</v>
      </c>
      <c r="AS906" s="25">
        <f t="shared" si="44"/>
        <v>1</v>
      </c>
      <c r="AT906" s="25">
        <f t="shared" si="45"/>
        <v>3</v>
      </c>
    </row>
    <row r="907" spans="1:46" ht="30">
      <c r="A907" s="96" t="s">
        <v>180</v>
      </c>
      <c r="B907" s="96" t="s">
        <v>1355</v>
      </c>
      <c r="C907" s="96" t="s">
        <v>884</v>
      </c>
      <c r="D907" s="96" t="s">
        <v>1365</v>
      </c>
      <c r="E907" s="96" t="s">
        <v>484</v>
      </c>
      <c r="F907" s="97">
        <v>56000</v>
      </c>
      <c r="G907" s="97">
        <v>1</v>
      </c>
      <c r="H907" s="96" t="s">
        <v>30</v>
      </c>
      <c r="I907" s="96" t="s">
        <v>2</v>
      </c>
      <c r="J907" s="98">
        <v>1</v>
      </c>
      <c r="K907" s="97">
        <v>1</v>
      </c>
      <c r="L907" s="97">
        <v>0</v>
      </c>
      <c r="M907" s="97">
        <v>1</v>
      </c>
      <c r="N907" s="97">
        <v>0</v>
      </c>
      <c r="O907" s="97">
        <v>0</v>
      </c>
      <c r="P907" s="97">
        <v>1</v>
      </c>
      <c r="Q907" s="97">
        <v>0</v>
      </c>
      <c r="R907" s="97">
        <v>1</v>
      </c>
      <c r="S907" s="97">
        <v>1</v>
      </c>
      <c r="T907" s="97">
        <v>0</v>
      </c>
      <c r="U907" s="97">
        <v>1</v>
      </c>
      <c r="V907" s="97">
        <v>1</v>
      </c>
      <c r="W907" s="97">
        <v>0</v>
      </c>
      <c r="X907" s="97">
        <v>1</v>
      </c>
      <c r="Y907" s="97">
        <v>1</v>
      </c>
      <c r="Z907" s="97">
        <v>1</v>
      </c>
      <c r="AA907" s="97">
        <v>0</v>
      </c>
      <c r="AB907" s="97">
        <v>1</v>
      </c>
      <c r="AC907" s="97">
        <v>1</v>
      </c>
      <c r="AD907" s="97">
        <v>1</v>
      </c>
      <c r="AE907" s="97">
        <v>2</v>
      </c>
      <c r="AF907" s="97">
        <v>1</v>
      </c>
      <c r="AG907" s="97">
        <v>2</v>
      </c>
      <c r="AH907" s="97">
        <v>2</v>
      </c>
      <c r="AI907" s="97">
        <v>1</v>
      </c>
      <c r="AJ907" s="97">
        <v>0</v>
      </c>
      <c r="AK907" s="97">
        <v>2</v>
      </c>
      <c r="AL907" s="97">
        <v>1</v>
      </c>
      <c r="AM907" s="97">
        <v>2</v>
      </c>
      <c r="AN907" s="96" t="s">
        <v>488</v>
      </c>
      <c r="AO907" s="97">
        <v>0</v>
      </c>
      <c r="AP907" s="31">
        <f>IFERROR(IF(AN907="CIKDITIRO",VLOOKUP(A907,'BR DTG CIKDITIRO'!C:E,3,0),IF(FR_HITUNG_MINMAX!AN907="PESALAKAN",VLOOKUP(FR_HITUNG_MINMAX!A907,'BR DTG ADW'!C:E,3,0),IF(FR_HITUNG_MINMAX!AN907="PACUL",VLOOKUP(FR_HITUNG_MINMAX!A907,'BR DTG PACUL'!C:E,3,0),IF(FR_HITUNG_MINMAX!AN907="TRAYEMAN",VLOOKUP(FR_HITUNG_MINMAX!A907,'BR DTG TRAYEMAN'!C:E,3,0),"?")))),0)</f>
        <v>0</v>
      </c>
      <c r="AQ907" s="31">
        <f>IF(AN907="PACUL",VLOOKUP(A907,'STOK PACUL'!C:H,6,0),IF(FR_HITUNG_MINMAX!AN907="PESALAKAN",VLOOKUP(FR_HITUNG_MINMAX!A907,'STOK PESALAKAN'!C:H,6,0),IF(FR_HITUNG_MINMAX!AN907="CIKDITIRO",VLOOKUP(FR_HITUNG_MINMAX!A907,'STOK CIKDITIRO'!C:H,6,0),IF(FR_HITUNG_MINMAX!AN907="TRAYEMAN",VLOOKUP(FR_HITUNG_MINMAX!A907,'STOK TRAYEMAN'!C:H,6,0),"?"))))</f>
        <v>0</v>
      </c>
      <c r="AR907" s="25">
        <f t="shared" si="43"/>
        <v>0</v>
      </c>
      <c r="AS907" s="25">
        <f t="shared" si="44"/>
        <v>1</v>
      </c>
      <c r="AT907" s="25">
        <f t="shared" si="45"/>
        <v>2</v>
      </c>
    </row>
    <row r="908" spans="1:46" ht="30">
      <c r="A908" s="96" t="s">
        <v>181</v>
      </c>
      <c r="B908" s="96" t="s">
        <v>887</v>
      </c>
      <c r="C908" s="96" t="s">
        <v>884</v>
      </c>
      <c r="D908" s="96" t="s">
        <v>1365</v>
      </c>
      <c r="E908" s="96" t="s">
        <v>482</v>
      </c>
      <c r="F908" s="97">
        <v>47500</v>
      </c>
      <c r="G908" s="97">
        <v>1</v>
      </c>
      <c r="H908" s="96" t="s">
        <v>30</v>
      </c>
      <c r="I908" s="96" t="s">
        <v>2</v>
      </c>
      <c r="J908" s="98">
        <v>1</v>
      </c>
      <c r="K908" s="97">
        <v>1</v>
      </c>
      <c r="L908" s="97">
        <v>0</v>
      </c>
      <c r="M908" s="97">
        <v>0</v>
      </c>
      <c r="N908" s="97">
        <v>0</v>
      </c>
      <c r="O908" s="97">
        <v>0</v>
      </c>
      <c r="P908" s="97">
        <v>0</v>
      </c>
      <c r="Q908" s="97">
        <v>0</v>
      </c>
      <c r="R908" s="97">
        <v>0</v>
      </c>
      <c r="S908" s="97">
        <v>0</v>
      </c>
      <c r="T908" s="97">
        <v>0</v>
      </c>
      <c r="U908" s="97">
        <v>0</v>
      </c>
      <c r="V908" s="97">
        <v>1</v>
      </c>
      <c r="W908" s="97">
        <v>0</v>
      </c>
      <c r="X908" s="97">
        <v>1</v>
      </c>
      <c r="Y908" s="97">
        <v>0</v>
      </c>
      <c r="Z908" s="97">
        <v>0</v>
      </c>
      <c r="AA908" s="97">
        <v>0</v>
      </c>
      <c r="AB908" s="97">
        <v>0</v>
      </c>
      <c r="AC908" s="97">
        <v>0</v>
      </c>
      <c r="AD908" s="97">
        <v>0</v>
      </c>
      <c r="AE908" s="97">
        <v>0</v>
      </c>
      <c r="AF908" s="97">
        <v>0</v>
      </c>
      <c r="AG908" s="97">
        <v>0</v>
      </c>
      <c r="AH908" s="97">
        <v>1</v>
      </c>
      <c r="AI908" s="97">
        <v>1</v>
      </c>
      <c r="AJ908" s="97">
        <v>0</v>
      </c>
      <c r="AK908" s="97">
        <v>1</v>
      </c>
      <c r="AL908" s="97">
        <v>1</v>
      </c>
      <c r="AM908" s="97">
        <v>1</v>
      </c>
      <c r="AN908" s="96" t="s">
        <v>488</v>
      </c>
      <c r="AO908" s="97">
        <v>0</v>
      </c>
      <c r="AP908" s="31">
        <f>IFERROR(IF(AN908="CIKDITIRO",VLOOKUP(A908,'BR DTG CIKDITIRO'!C:E,3,0),IF(FR_HITUNG_MINMAX!AN908="PESALAKAN",VLOOKUP(FR_HITUNG_MINMAX!A908,'BR DTG ADW'!C:E,3,0),IF(FR_HITUNG_MINMAX!AN908="PACUL",VLOOKUP(FR_HITUNG_MINMAX!A908,'BR DTG PACUL'!C:E,3,0),IF(FR_HITUNG_MINMAX!AN908="TRAYEMAN",VLOOKUP(FR_HITUNG_MINMAX!A908,'BR DTG TRAYEMAN'!C:E,3,0),"?")))),0)</f>
        <v>0</v>
      </c>
      <c r="AQ908" s="31">
        <f>IF(AN908="PACUL",VLOOKUP(A908,'STOK PACUL'!C:H,6,0),IF(FR_HITUNG_MINMAX!AN908="PESALAKAN",VLOOKUP(FR_HITUNG_MINMAX!A908,'STOK PESALAKAN'!C:H,6,0),IF(FR_HITUNG_MINMAX!AN908="CIKDITIRO",VLOOKUP(FR_HITUNG_MINMAX!A908,'STOK CIKDITIRO'!C:H,6,0),IF(FR_HITUNG_MINMAX!AN908="TRAYEMAN",VLOOKUP(FR_HITUNG_MINMAX!A908,'STOK TRAYEMAN'!C:H,6,0),"?"))))</f>
        <v>0</v>
      </c>
      <c r="AR908" s="25">
        <f t="shared" si="43"/>
        <v>0</v>
      </c>
      <c r="AS908" s="25">
        <f t="shared" si="44"/>
        <v>1</v>
      </c>
      <c r="AT908" s="25">
        <f t="shared" si="45"/>
        <v>2</v>
      </c>
    </row>
    <row r="909" spans="1:46" ht="30">
      <c r="A909" s="96" t="s">
        <v>182</v>
      </c>
      <c r="B909" s="96" t="s">
        <v>889</v>
      </c>
      <c r="C909" s="96" t="s">
        <v>888</v>
      </c>
      <c r="D909" s="96" t="s">
        <v>1365</v>
      </c>
      <c r="E909" s="96" t="s">
        <v>485</v>
      </c>
      <c r="F909" s="97">
        <v>90000</v>
      </c>
      <c r="G909" s="97">
        <v>1</v>
      </c>
      <c r="H909" s="96" t="s">
        <v>30</v>
      </c>
      <c r="I909" s="96" t="s">
        <v>2</v>
      </c>
      <c r="J909" s="98">
        <v>1</v>
      </c>
      <c r="K909" s="97">
        <v>1</v>
      </c>
      <c r="L909" s="97">
        <v>0</v>
      </c>
      <c r="M909" s="97">
        <v>0</v>
      </c>
      <c r="N909" s="97">
        <v>1</v>
      </c>
      <c r="O909" s="97">
        <v>3</v>
      </c>
      <c r="P909" s="97">
        <v>2</v>
      </c>
      <c r="Q909" s="97">
        <v>2</v>
      </c>
      <c r="R909" s="97">
        <v>3</v>
      </c>
      <c r="S909" s="97">
        <v>4</v>
      </c>
      <c r="T909" s="97">
        <v>0</v>
      </c>
      <c r="U909" s="97">
        <v>2</v>
      </c>
      <c r="V909" s="97">
        <v>1</v>
      </c>
      <c r="W909" s="97">
        <v>2</v>
      </c>
      <c r="X909" s="97">
        <v>4</v>
      </c>
      <c r="Y909" s="97">
        <v>0</v>
      </c>
      <c r="Z909" s="97">
        <v>1</v>
      </c>
      <c r="AA909" s="97">
        <v>4</v>
      </c>
      <c r="AB909" s="97">
        <v>5</v>
      </c>
      <c r="AC909" s="97">
        <v>4</v>
      </c>
      <c r="AD909" s="97">
        <v>5</v>
      </c>
      <c r="AE909" s="97">
        <v>7</v>
      </c>
      <c r="AF909" s="97">
        <v>4</v>
      </c>
      <c r="AG909" s="97">
        <v>6</v>
      </c>
      <c r="AH909" s="97">
        <v>3</v>
      </c>
      <c r="AI909" s="97">
        <v>3</v>
      </c>
      <c r="AJ909" s="97">
        <v>2</v>
      </c>
      <c r="AK909" s="97">
        <v>7</v>
      </c>
      <c r="AL909" s="97">
        <v>4</v>
      </c>
      <c r="AM909" s="97">
        <v>7</v>
      </c>
      <c r="AN909" s="96" t="s">
        <v>488</v>
      </c>
      <c r="AO909" s="97">
        <v>5</v>
      </c>
      <c r="AP909" s="31">
        <f>IFERROR(IF(AN909="CIKDITIRO",VLOOKUP(A909,'BR DTG CIKDITIRO'!C:E,3,0),IF(FR_HITUNG_MINMAX!AN909="PESALAKAN",VLOOKUP(FR_HITUNG_MINMAX!A909,'BR DTG ADW'!C:E,3,0),IF(FR_HITUNG_MINMAX!AN909="PACUL",VLOOKUP(FR_HITUNG_MINMAX!A909,'BR DTG PACUL'!C:E,3,0),IF(FR_HITUNG_MINMAX!AN909="TRAYEMAN",VLOOKUP(FR_HITUNG_MINMAX!A909,'BR DTG TRAYEMAN'!C:E,3,0),"?")))),0)</f>
        <v>0</v>
      </c>
      <c r="AQ909" s="31">
        <f>IF(AN909="PACUL",VLOOKUP(A909,'STOK PACUL'!C:H,6,0),IF(FR_HITUNG_MINMAX!AN909="PESALAKAN",VLOOKUP(FR_HITUNG_MINMAX!A909,'STOK PESALAKAN'!C:H,6,0),IF(FR_HITUNG_MINMAX!AN909="CIKDITIRO",VLOOKUP(FR_HITUNG_MINMAX!A909,'STOK CIKDITIRO'!C:H,6,0),IF(FR_HITUNG_MINMAX!AN909="TRAYEMAN",VLOOKUP(FR_HITUNG_MINMAX!A909,'STOK TRAYEMAN'!C:H,6,0),"?"))))</f>
        <v>5</v>
      </c>
      <c r="AR909" s="25">
        <f t="shared" si="43"/>
        <v>5</v>
      </c>
      <c r="AS909" s="25">
        <f t="shared" si="44"/>
        <v>2</v>
      </c>
      <c r="AT909" s="25">
        <f t="shared" si="45"/>
        <v>4</v>
      </c>
    </row>
    <row r="910" spans="1:46" ht="30">
      <c r="A910" s="96" t="s">
        <v>492</v>
      </c>
      <c r="B910" s="96" t="s">
        <v>890</v>
      </c>
      <c r="C910" s="96" t="s">
        <v>888</v>
      </c>
      <c r="D910" s="96" t="s">
        <v>1365</v>
      </c>
      <c r="E910" s="96" t="s">
        <v>482</v>
      </c>
      <c r="F910" s="97">
        <v>92000</v>
      </c>
      <c r="G910" s="97">
        <v>1</v>
      </c>
      <c r="H910" s="96" t="s">
        <v>30</v>
      </c>
      <c r="I910" s="96" t="s">
        <v>2</v>
      </c>
      <c r="J910" s="98" t="s">
        <v>1366</v>
      </c>
      <c r="K910" s="97">
        <v>1</v>
      </c>
      <c r="L910" s="97">
        <v>0</v>
      </c>
      <c r="M910" s="97">
        <v>0</v>
      </c>
      <c r="N910" s="97">
        <v>0</v>
      </c>
      <c r="O910" s="97">
        <v>0</v>
      </c>
      <c r="P910" s="97">
        <v>0</v>
      </c>
      <c r="Q910" s="97">
        <v>0</v>
      </c>
      <c r="R910" s="97">
        <v>0</v>
      </c>
      <c r="S910" s="97">
        <v>0</v>
      </c>
      <c r="T910" s="97">
        <v>0</v>
      </c>
      <c r="U910" s="97">
        <v>1</v>
      </c>
      <c r="V910" s="97">
        <v>0</v>
      </c>
      <c r="W910" s="97">
        <v>0</v>
      </c>
      <c r="X910" s="97">
        <v>1</v>
      </c>
      <c r="Y910" s="97">
        <v>0</v>
      </c>
      <c r="Z910" s="97">
        <v>0</v>
      </c>
      <c r="AA910" s="97">
        <v>0</v>
      </c>
      <c r="AB910" s="97">
        <v>0</v>
      </c>
      <c r="AC910" s="97">
        <v>0</v>
      </c>
      <c r="AD910" s="97">
        <v>0</v>
      </c>
      <c r="AE910" s="97">
        <v>0</v>
      </c>
      <c r="AF910" s="97">
        <v>0</v>
      </c>
      <c r="AG910" s="97">
        <v>1</v>
      </c>
      <c r="AH910" s="97">
        <v>1</v>
      </c>
      <c r="AI910" s="97">
        <v>0</v>
      </c>
      <c r="AJ910" s="97">
        <v>0</v>
      </c>
      <c r="AK910" s="97">
        <v>1</v>
      </c>
      <c r="AL910" s="97">
        <v>1</v>
      </c>
      <c r="AM910" s="97">
        <v>1</v>
      </c>
      <c r="AN910" s="96" t="s">
        <v>488</v>
      </c>
      <c r="AO910" s="97">
        <v>0</v>
      </c>
      <c r="AP910" s="31">
        <f>IFERROR(IF(AN910="CIKDITIRO",VLOOKUP(A910,'BR DTG CIKDITIRO'!C:E,3,0),IF(FR_HITUNG_MINMAX!AN910="PESALAKAN",VLOOKUP(FR_HITUNG_MINMAX!A910,'BR DTG ADW'!C:E,3,0),IF(FR_HITUNG_MINMAX!AN910="PACUL",VLOOKUP(FR_HITUNG_MINMAX!A910,'BR DTG PACUL'!C:E,3,0),IF(FR_HITUNG_MINMAX!AN910="TRAYEMAN",VLOOKUP(FR_HITUNG_MINMAX!A910,'BR DTG TRAYEMAN'!C:E,3,0),"?")))),0)</f>
        <v>0</v>
      </c>
      <c r="AQ910" s="31">
        <f>IF(AN910="PACUL",VLOOKUP(A910,'STOK PACUL'!C:H,6,0),IF(FR_HITUNG_MINMAX!AN910="PESALAKAN",VLOOKUP(FR_HITUNG_MINMAX!A910,'STOK PESALAKAN'!C:H,6,0),IF(FR_HITUNG_MINMAX!AN910="CIKDITIRO",VLOOKUP(FR_HITUNG_MINMAX!A910,'STOK CIKDITIRO'!C:H,6,0),IF(FR_HITUNG_MINMAX!AN910="TRAYEMAN",VLOOKUP(FR_HITUNG_MINMAX!A910,'STOK TRAYEMAN'!C:H,6,0),"?"))))</f>
        <v>0</v>
      </c>
      <c r="AR910" s="25">
        <f t="shared" si="43"/>
        <v>0</v>
      </c>
      <c r="AS910" s="25">
        <f t="shared" si="44"/>
        <v>1</v>
      </c>
      <c r="AT910" s="25">
        <f t="shared" si="45"/>
        <v>1</v>
      </c>
    </row>
    <row r="911" spans="1:46" ht="30">
      <c r="A911" s="96" t="s">
        <v>183</v>
      </c>
      <c r="B911" s="96" t="s">
        <v>892</v>
      </c>
      <c r="C911" s="96" t="s">
        <v>891</v>
      </c>
      <c r="D911" s="96" t="s">
        <v>1369</v>
      </c>
      <c r="E911" s="96" t="s">
        <v>486</v>
      </c>
      <c r="F911" s="97">
        <v>42000</v>
      </c>
      <c r="G911" s="97">
        <v>1</v>
      </c>
      <c r="H911" s="96" t="s">
        <v>1185</v>
      </c>
      <c r="I911" s="96" t="s">
        <v>1185</v>
      </c>
      <c r="J911" s="98">
        <v>1</v>
      </c>
      <c r="K911" s="97">
        <v>1</v>
      </c>
      <c r="L911" s="97">
        <v>3</v>
      </c>
      <c r="M911" s="97">
        <v>8</v>
      </c>
      <c r="N911" s="97">
        <v>3</v>
      </c>
      <c r="O911" s="97">
        <v>11</v>
      </c>
      <c r="P911" s="97">
        <v>5</v>
      </c>
      <c r="Q911" s="97">
        <v>1</v>
      </c>
      <c r="R911" s="97">
        <v>0</v>
      </c>
      <c r="S911" s="97">
        <v>0</v>
      </c>
      <c r="T911" s="97">
        <v>3</v>
      </c>
      <c r="U911" s="97">
        <v>3</v>
      </c>
      <c r="V911" s="97">
        <v>5</v>
      </c>
      <c r="W911" s="97">
        <v>2</v>
      </c>
      <c r="X911" s="97">
        <v>11</v>
      </c>
      <c r="Y911" s="97">
        <v>11</v>
      </c>
      <c r="Z911" s="97">
        <v>11</v>
      </c>
      <c r="AA911" s="97">
        <v>14</v>
      </c>
      <c r="AB911" s="97">
        <v>16</v>
      </c>
      <c r="AC911" s="97">
        <v>6</v>
      </c>
      <c r="AD911" s="97">
        <v>1</v>
      </c>
      <c r="AE911" s="97">
        <v>0</v>
      </c>
      <c r="AF911" s="97">
        <v>3</v>
      </c>
      <c r="AG911" s="97">
        <v>3</v>
      </c>
      <c r="AH911" s="97">
        <v>8</v>
      </c>
      <c r="AI911" s="97">
        <v>7</v>
      </c>
      <c r="AJ911" s="97">
        <v>5</v>
      </c>
      <c r="AK911" s="97">
        <v>16</v>
      </c>
      <c r="AL911" s="97">
        <v>11</v>
      </c>
      <c r="AM911" s="97">
        <v>16</v>
      </c>
      <c r="AN911" s="96" t="s">
        <v>488</v>
      </c>
      <c r="AO911" s="97">
        <v>38</v>
      </c>
      <c r="AP911" s="31">
        <f>IFERROR(IF(AN911="CIKDITIRO",VLOOKUP(A911,'BR DTG CIKDITIRO'!C:E,3,0),IF(FR_HITUNG_MINMAX!AN911="PESALAKAN",VLOOKUP(FR_HITUNG_MINMAX!A911,'BR DTG ADW'!C:E,3,0),IF(FR_HITUNG_MINMAX!AN911="PACUL",VLOOKUP(FR_HITUNG_MINMAX!A911,'BR DTG PACUL'!C:E,3,0),IF(FR_HITUNG_MINMAX!AN911="TRAYEMAN",VLOOKUP(FR_HITUNG_MINMAX!A911,'BR DTG TRAYEMAN'!C:E,3,0),"?")))),0)</f>
        <v>0</v>
      </c>
      <c r="AQ911" s="31">
        <f>IF(AN911="PACUL",VLOOKUP(A911,'STOK PACUL'!C:H,6,0),IF(FR_HITUNG_MINMAX!AN911="PESALAKAN",VLOOKUP(FR_HITUNG_MINMAX!A911,'STOK PESALAKAN'!C:H,6,0),IF(FR_HITUNG_MINMAX!AN911="CIKDITIRO",VLOOKUP(FR_HITUNG_MINMAX!A911,'STOK CIKDITIRO'!C:H,6,0),IF(FR_HITUNG_MINMAX!AN911="TRAYEMAN",VLOOKUP(FR_HITUNG_MINMAX!A911,'STOK TRAYEMAN'!C:H,6,0),"?"))))</f>
        <v>38</v>
      </c>
      <c r="AR911" s="25">
        <f t="shared" si="43"/>
        <v>38</v>
      </c>
      <c r="AS911" s="25">
        <f t="shared" si="44"/>
        <v>6</v>
      </c>
      <c r="AT911" s="25">
        <f t="shared" si="45"/>
        <v>4</v>
      </c>
    </row>
    <row r="912" spans="1:46" ht="30">
      <c r="A912" s="96" t="s">
        <v>184</v>
      </c>
      <c r="B912" s="96" t="s">
        <v>893</v>
      </c>
      <c r="C912" s="96" t="s">
        <v>891</v>
      </c>
      <c r="D912" s="96" t="s">
        <v>1369</v>
      </c>
      <c r="E912" s="96" t="s">
        <v>486</v>
      </c>
      <c r="F912" s="97">
        <v>16000</v>
      </c>
      <c r="G912" s="97">
        <v>12</v>
      </c>
      <c r="H912" s="96" t="s">
        <v>2</v>
      </c>
      <c r="I912" s="96" t="s">
        <v>2</v>
      </c>
      <c r="J912" s="98" t="s">
        <v>1390</v>
      </c>
      <c r="K912" s="97">
        <v>1</v>
      </c>
      <c r="L912" s="97">
        <v>22</v>
      </c>
      <c r="M912" s="97">
        <v>32</v>
      </c>
      <c r="N912" s="97">
        <v>28</v>
      </c>
      <c r="O912" s="97">
        <v>29</v>
      </c>
      <c r="P912" s="97">
        <v>23</v>
      </c>
      <c r="Q912" s="97">
        <v>25</v>
      </c>
      <c r="R912" s="97">
        <v>27</v>
      </c>
      <c r="S912" s="97">
        <v>18</v>
      </c>
      <c r="T912" s="97">
        <v>24</v>
      </c>
      <c r="U912" s="97">
        <v>23</v>
      </c>
      <c r="V912" s="97">
        <v>18</v>
      </c>
      <c r="W912" s="97">
        <v>7</v>
      </c>
      <c r="X912" s="97">
        <v>32</v>
      </c>
      <c r="Y912" s="97">
        <v>54</v>
      </c>
      <c r="Z912" s="97">
        <v>60</v>
      </c>
      <c r="AA912" s="97">
        <v>57</v>
      </c>
      <c r="AB912" s="97">
        <v>52</v>
      </c>
      <c r="AC912" s="97">
        <v>48</v>
      </c>
      <c r="AD912" s="97">
        <v>52</v>
      </c>
      <c r="AE912" s="97">
        <v>45</v>
      </c>
      <c r="AF912" s="97">
        <v>42</v>
      </c>
      <c r="AG912" s="97">
        <v>41</v>
      </c>
      <c r="AH912" s="97">
        <v>41</v>
      </c>
      <c r="AI912" s="97">
        <v>25</v>
      </c>
      <c r="AJ912" s="97">
        <v>29</v>
      </c>
      <c r="AK912" s="97">
        <v>60</v>
      </c>
      <c r="AL912" s="97">
        <v>32</v>
      </c>
      <c r="AM912" s="97">
        <v>60</v>
      </c>
      <c r="AN912" s="96" t="s">
        <v>488</v>
      </c>
      <c r="AO912" s="97">
        <v>27</v>
      </c>
      <c r="AP912" s="31">
        <f>IFERROR(IF(AN912="CIKDITIRO",VLOOKUP(A912,'BR DTG CIKDITIRO'!C:E,3,0),IF(FR_HITUNG_MINMAX!AN912="PESALAKAN",VLOOKUP(FR_HITUNG_MINMAX!A912,'BR DTG ADW'!C:E,3,0),IF(FR_HITUNG_MINMAX!AN912="PACUL",VLOOKUP(FR_HITUNG_MINMAX!A912,'BR DTG PACUL'!C:E,3,0),IF(FR_HITUNG_MINMAX!AN912="TRAYEMAN",VLOOKUP(FR_HITUNG_MINMAX!A912,'BR DTG TRAYEMAN'!C:E,3,0),"?")))),0)</f>
        <v>0</v>
      </c>
      <c r="AQ912" s="31">
        <f>IF(AN912="PACUL",VLOOKUP(A912,'STOK PACUL'!C:H,6,0),IF(FR_HITUNG_MINMAX!AN912="PESALAKAN",VLOOKUP(FR_HITUNG_MINMAX!A912,'STOK PESALAKAN'!C:H,6,0),IF(FR_HITUNG_MINMAX!AN912="CIKDITIRO",VLOOKUP(FR_HITUNG_MINMAX!A912,'STOK CIKDITIRO'!C:H,6,0),IF(FR_HITUNG_MINMAX!AN912="TRAYEMAN",VLOOKUP(FR_HITUNG_MINMAX!A912,'STOK TRAYEMAN'!C:H,6,0),"?"))))</f>
        <v>27</v>
      </c>
      <c r="AR912" s="25">
        <f t="shared" si="43"/>
        <v>27</v>
      </c>
      <c r="AS912" s="25">
        <f t="shared" si="44"/>
        <v>16</v>
      </c>
      <c r="AT912" s="25">
        <f t="shared" si="45"/>
        <v>4</v>
      </c>
    </row>
    <row r="913" spans="1:46" ht="30">
      <c r="A913" s="96" t="s">
        <v>185</v>
      </c>
      <c r="B913" s="96" t="s">
        <v>894</v>
      </c>
      <c r="C913" s="96" t="s">
        <v>891</v>
      </c>
      <c r="D913" s="96" t="s">
        <v>1369</v>
      </c>
      <c r="E913" s="96" t="s">
        <v>486</v>
      </c>
      <c r="F913" s="97">
        <v>50150</v>
      </c>
      <c r="G913" s="97">
        <v>24</v>
      </c>
      <c r="H913" s="96" t="s">
        <v>32</v>
      </c>
      <c r="I913" s="96" t="s">
        <v>2</v>
      </c>
      <c r="J913" s="98">
        <v>1</v>
      </c>
      <c r="K913" s="97">
        <v>1</v>
      </c>
      <c r="L913" s="97">
        <v>23</v>
      </c>
      <c r="M913" s="97">
        <v>20</v>
      </c>
      <c r="N913" s="97">
        <v>29</v>
      </c>
      <c r="O913" s="97">
        <v>37</v>
      </c>
      <c r="P913" s="97">
        <v>33</v>
      </c>
      <c r="Q913" s="97">
        <v>23</v>
      </c>
      <c r="R913" s="97">
        <v>39</v>
      </c>
      <c r="S913" s="97">
        <v>32</v>
      </c>
      <c r="T913" s="97">
        <v>23</v>
      </c>
      <c r="U913" s="97">
        <v>27</v>
      </c>
      <c r="V913" s="97">
        <v>23</v>
      </c>
      <c r="W913" s="97">
        <v>18</v>
      </c>
      <c r="X913" s="97">
        <v>39</v>
      </c>
      <c r="Y913" s="97">
        <v>43</v>
      </c>
      <c r="Z913" s="97">
        <v>49</v>
      </c>
      <c r="AA913" s="97">
        <v>66</v>
      </c>
      <c r="AB913" s="97">
        <v>70</v>
      </c>
      <c r="AC913" s="97">
        <v>56</v>
      </c>
      <c r="AD913" s="97">
        <v>62</v>
      </c>
      <c r="AE913" s="97">
        <v>71</v>
      </c>
      <c r="AF913" s="97">
        <v>55</v>
      </c>
      <c r="AG913" s="97">
        <v>59</v>
      </c>
      <c r="AH913" s="97">
        <v>50</v>
      </c>
      <c r="AI913" s="97">
        <v>41</v>
      </c>
      <c r="AJ913" s="97">
        <v>41</v>
      </c>
      <c r="AK913" s="97">
        <v>71</v>
      </c>
      <c r="AL913" s="97">
        <v>39</v>
      </c>
      <c r="AM913" s="97">
        <v>71</v>
      </c>
      <c r="AN913" s="96" t="s">
        <v>488</v>
      </c>
      <c r="AO913" s="97">
        <v>30</v>
      </c>
      <c r="AP913" s="31">
        <f>IFERROR(IF(AN913="CIKDITIRO",VLOOKUP(A913,'BR DTG CIKDITIRO'!C:E,3,0),IF(FR_HITUNG_MINMAX!AN913="PESALAKAN",VLOOKUP(FR_HITUNG_MINMAX!A913,'BR DTG ADW'!C:E,3,0),IF(FR_HITUNG_MINMAX!AN913="PACUL",VLOOKUP(FR_HITUNG_MINMAX!A913,'BR DTG PACUL'!C:E,3,0),IF(FR_HITUNG_MINMAX!AN913="TRAYEMAN",VLOOKUP(FR_HITUNG_MINMAX!A913,'BR DTG TRAYEMAN'!C:E,3,0),"?")))),0)</f>
        <v>0</v>
      </c>
      <c r="AQ913" s="31">
        <f>IF(AN913="PACUL",VLOOKUP(A913,'STOK PACUL'!C:H,6,0),IF(FR_HITUNG_MINMAX!AN913="PESALAKAN",VLOOKUP(FR_HITUNG_MINMAX!A913,'STOK PESALAKAN'!C:H,6,0),IF(FR_HITUNG_MINMAX!AN913="CIKDITIRO",VLOOKUP(FR_HITUNG_MINMAX!A913,'STOK CIKDITIRO'!C:H,6,0),IF(FR_HITUNG_MINMAX!AN913="TRAYEMAN",VLOOKUP(FR_HITUNG_MINMAX!A913,'STOK TRAYEMAN'!C:H,6,0),"?"))))</f>
        <v>30</v>
      </c>
      <c r="AR913" s="25">
        <f t="shared" si="43"/>
        <v>30</v>
      </c>
      <c r="AS913" s="25">
        <f t="shared" si="44"/>
        <v>20</v>
      </c>
      <c r="AT913" s="25">
        <f t="shared" si="45"/>
        <v>4</v>
      </c>
    </row>
    <row r="914" spans="1:46" ht="30">
      <c r="A914" s="96" t="s">
        <v>186</v>
      </c>
      <c r="B914" s="96" t="s">
        <v>895</v>
      </c>
      <c r="C914" s="96" t="s">
        <v>891</v>
      </c>
      <c r="D914" s="96" t="s">
        <v>1369</v>
      </c>
      <c r="E914" s="96" t="s">
        <v>485</v>
      </c>
      <c r="F914" s="97">
        <v>48500</v>
      </c>
      <c r="G914" s="97">
        <v>2</v>
      </c>
      <c r="H914" s="96" t="s">
        <v>32</v>
      </c>
      <c r="I914" s="96" t="s">
        <v>2</v>
      </c>
      <c r="J914" s="98">
        <v>1</v>
      </c>
      <c r="K914" s="97">
        <v>1</v>
      </c>
      <c r="L914" s="97">
        <v>2</v>
      </c>
      <c r="M914" s="97">
        <v>1</v>
      </c>
      <c r="N914" s="97">
        <v>0</v>
      </c>
      <c r="O914" s="97">
        <v>4</v>
      </c>
      <c r="P914" s="97">
        <v>0</v>
      </c>
      <c r="Q914" s="97">
        <v>0</v>
      </c>
      <c r="R914" s="97">
        <v>1</v>
      </c>
      <c r="S914" s="97">
        <v>1</v>
      </c>
      <c r="T914" s="97">
        <v>0</v>
      </c>
      <c r="U914" s="97">
        <v>1</v>
      </c>
      <c r="V914" s="97">
        <v>3</v>
      </c>
      <c r="W914" s="97">
        <v>1</v>
      </c>
      <c r="X914" s="97">
        <v>4</v>
      </c>
      <c r="Y914" s="97">
        <v>3</v>
      </c>
      <c r="Z914" s="97">
        <v>1</v>
      </c>
      <c r="AA914" s="97">
        <v>4</v>
      </c>
      <c r="AB914" s="97">
        <v>4</v>
      </c>
      <c r="AC914" s="97">
        <v>0</v>
      </c>
      <c r="AD914" s="97">
        <v>1</v>
      </c>
      <c r="AE914" s="97">
        <v>2</v>
      </c>
      <c r="AF914" s="97">
        <v>1</v>
      </c>
      <c r="AG914" s="97">
        <v>2</v>
      </c>
      <c r="AH914" s="97">
        <v>4</v>
      </c>
      <c r="AI914" s="97">
        <v>4</v>
      </c>
      <c r="AJ914" s="97">
        <v>3</v>
      </c>
      <c r="AK914" s="97">
        <v>4</v>
      </c>
      <c r="AL914" s="97">
        <v>4</v>
      </c>
      <c r="AM914" s="97">
        <v>4</v>
      </c>
      <c r="AN914" s="96" t="s">
        <v>488</v>
      </c>
      <c r="AO914" s="97">
        <v>4</v>
      </c>
      <c r="AP914" s="31">
        <f>IFERROR(IF(AN914="CIKDITIRO",VLOOKUP(A914,'BR DTG CIKDITIRO'!C:E,3,0),IF(FR_HITUNG_MINMAX!AN914="PESALAKAN",VLOOKUP(FR_HITUNG_MINMAX!A914,'BR DTG ADW'!C:E,3,0),IF(FR_HITUNG_MINMAX!AN914="PACUL",VLOOKUP(FR_HITUNG_MINMAX!A914,'BR DTG PACUL'!C:E,3,0),IF(FR_HITUNG_MINMAX!AN914="TRAYEMAN",VLOOKUP(FR_HITUNG_MINMAX!A914,'BR DTG TRAYEMAN'!C:E,3,0),"?")))),0)</f>
        <v>0</v>
      </c>
      <c r="AQ914" s="31">
        <f>IF(AN914="PACUL",VLOOKUP(A914,'STOK PACUL'!C:H,6,0),IF(FR_HITUNG_MINMAX!AN914="PESALAKAN",VLOOKUP(FR_HITUNG_MINMAX!A914,'STOK PESALAKAN'!C:H,6,0),IF(FR_HITUNG_MINMAX!AN914="CIKDITIRO",VLOOKUP(FR_HITUNG_MINMAX!A914,'STOK CIKDITIRO'!C:H,6,0),IF(FR_HITUNG_MINMAX!AN914="TRAYEMAN",VLOOKUP(FR_HITUNG_MINMAX!A914,'STOK TRAYEMAN'!C:H,6,0),"?"))))</f>
        <v>4</v>
      </c>
      <c r="AR914" s="25">
        <f t="shared" si="43"/>
        <v>4</v>
      </c>
      <c r="AS914" s="25">
        <f t="shared" si="44"/>
        <v>2</v>
      </c>
      <c r="AT914" s="25">
        <f t="shared" si="45"/>
        <v>3</v>
      </c>
    </row>
    <row r="915" spans="1:46" ht="30">
      <c r="A915" s="96" t="s">
        <v>187</v>
      </c>
      <c r="B915" s="96" t="s">
        <v>896</v>
      </c>
      <c r="C915" s="96" t="s">
        <v>891</v>
      </c>
      <c r="D915" s="96" t="s">
        <v>1369</v>
      </c>
      <c r="E915" s="96" t="s">
        <v>484</v>
      </c>
      <c r="F915" s="97">
        <v>56666.666666666701</v>
      </c>
      <c r="G915" s="97">
        <v>1</v>
      </c>
      <c r="H915" s="96" t="s">
        <v>30</v>
      </c>
      <c r="I915" s="96" t="s">
        <v>2</v>
      </c>
      <c r="J915" s="98">
        <v>1</v>
      </c>
      <c r="K915" s="97">
        <v>1</v>
      </c>
      <c r="L915" s="97">
        <v>0</v>
      </c>
      <c r="M915" s="97">
        <v>0</v>
      </c>
      <c r="N915" s="97">
        <v>1</v>
      </c>
      <c r="O915" s="97">
        <v>1</v>
      </c>
      <c r="P915" s="97">
        <v>0</v>
      </c>
      <c r="Q915" s="97">
        <v>0</v>
      </c>
      <c r="R915" s="97">
        <v>1</v>
      </c>
      <c r="S915" s="97">
        <v>0</v>
      </c>
      <c r="T915" s="97">
        <v>0</v>
      </c>
      <c r="U915" s="97">
        <v>11</v>
      </c>
      <c r="V915" s="97">
        <v>0</v>
      </c>
      <c r="W915" s="97">
        <v>1</v>
      </c>
      <c r="X915" s="97">
        <v>11</v>
      </c>
      <c r="Y915" s="97">
        <v>0</v>
      </c>
      <c r="Z915" s="97">
        <v>1</v>
      </c>
      <c r="AA915" s="97">
        <v>2</v>
      </c>
      <c r="AB915" s="97">
        <v>1</v>
      </c>
      <c r="AC915" s="97">
        <v>0</v>
      </c>
      <c r="AD915" s="97">
        <v>1</v>
      </c>
      <c r="AE915" s="97">
        <v>1</v>
      </c>
      <c r="AF915" s="97">
        <v>0</v>
      </c>
      <c r="AG915" s="97">
        <v>11</v>
      </c>
      <c r="AH915" s="97">
        <v>11</v>
      </c>
      <c r="AI915" s="97">
        <v>1</v>
      </c>
      <c r="AJ915" s="97">
        <v>1</v>
      </c>
      <c r="AK915" s="97">
        <v>11</v>
      </c>
      <c r="AL915" s="97">
        <v>11</v>
      </c>
      <c r="AM915" s="97">
        <v>11</v>
      </c>
      <c r="AN915" s="96" t="s">
        <v>488</v>
      </c>
      <c r="AO915" s="97">
        <v>4</v>
      </c>
      <c r="AP915" s="31">
        <f>IFERROR(IF(AN915="CIKDITIRO",VLOOKUP(A915,'BR DTG CIKDITIRO'!C:E,3,0),IF(FR_HITUNG_MINMAX!AN915="PESALAKAN",VLOOKUP(FR_HITUNG_MINMAX!A915,'BR DTG ADW'!C:E,3,0),IF(FR_HITUNG_MINMAX!AN915="PACUL",VLOOKUP(FR_HITUNG_MINMAX!A915,'BR DTG PACUL'!C:E,3,0),IF(FR_HITUNG_MINMAX!AN915="TRAYEMAN",VLOOKUP(FR_HITUNG_MINMAX!A915,'BR DTG TRAYEMAN'!C:E,3,0),"?")))),0)</f>
        <v>0</v>
      </c>
      <c r="AQ915" s="31">
        <f>IF(AN915="PACUL",VLOOKUP(A915,'STOK PACUL'!C:H,6,0),IF(FR_HITUNG_MINMAX!AN915="PESALAKAN",VLOOKUP(FR_HITUNG_MINMAX!A915,'STOK PESALAKAN'!C:H,6,0),IF(FR_HITUNG_MINMAX!AN915="CIKDITIRO",VLOOKUP(FR_HITUNG_MINMAX!A915,'STOK CIKDITIRO'!C:H,6,0),IF(FR_HITUNG_MINMAX!AN915="TRAYEMAN",VLOOKUP(FR_HITUNG_MINMAX!A915,'STOK TRAYEMAN'!C:H,6,0),"?"))))</f>
        <v>4</v>
      </c>
      <c r="AR915" s="25">
        <f t="shared" si="43"/>
        <v>4</v>
      </c>
      <c r="AS915" s="25">
        <f t="shared" si="44"/>
        <v>6</v>
      </c>
      <c r="AT915" s="25">
        <f t="shared" si="45"/>
        <v>3</v>
      </c>
    </row>
    <row r="916" spans="1:46" ht="30">
      <c r="A916" s="96" t="s">
        <v>188</v>
      </c>
      <c r="B916" s="96" t="s">
        <v>897</v>
      </c>
      <c r="C916" s="96" t="s">
        <v>891</v>
      </c>
      <c r="D916" s="96" t="s">
        <v>1369</v>
      </c>
      <c r="E916" s="96" t="s">
        <v>486</v>
      </c>
      <c r="F916" s="97">
        <v>59925</v>
      </c>
      <c r="G916" s="97">
        <v>6</v>
      </c>
      <c r="H916" s="96" t="s">
        <v>32</v>
      </c>
      <c r="I916" s="96" t="s">
        <v>2</v>
      </c>
      <c r="J916" s="98">
        <v>1</v>
      </c>
      <c r="K916" s="97">
        <v>1</v>
      </c>
      <c r="L916" s="97">
        <v>0</v>
      </c>
      <c r="M916" s="97">
        <v>11</v>
      </c>
      <c r="N916" s="97">
        <v>1</v>
      </c>
      <c r="O916" s="97">
        <v>4</v>
      </c>
      <c r="P916" s="97">
        <v>5</v>
      </c>
      <c r="Q916" s="97">
        <v>1</v>
      </c>
      <c r="R916" s="97">
        <v>1</v>
      </c>
      <c r="S916" s="97">
        <v>4</v>
      </c>
      <c r="T916" s="97">
        <v>1</v>
      </c>
      <c r="U916" s="97">
        <v>5</v>
      </c>
      <c r="V916" s="97">
        <v>6</v>
      </c>
      <c r="W916" s="97">
        <v>4</v>
      </c>
      <c r="X916" s="97">
        <v>11</v>
      </c>
      <c r="Y916" s="97">
        <v>11</v>
      </c>
      <c r="Z916" s="97">
        <v>12</v>
      </c>
      <c r="AA916" s="97">
        <v>5</v>
      </c>
      <c r="AB916" s="97">
        <v>9</v>
      </c>
      <c r="AC916" s="97">
        <v>6</v>
      </c>
      <c r="AD916" s="97">
        <v>2</v>
      </c>
      <c r="AE916" s="97">
        <v>5</v>
      </c>
      <c r="AF916" s="97">
        <v>5</v>
      </c>
      <c r="AG916" s="97">
        <v>9</v>
      </c>
      <c r="AH916" s="97">
        <v>11</v>
      </c>
      <c r="AI916" s="97">
        <v>10</v>
      </c>
      <c r="AJ916" s="97">
        <v>4</v>
      </c>
      <c r="AK916" s="97">
        <v>12</v>
      </c>
      <c r="AL916" s="97">
        <v>11</v>
      </c>
      <c r="AM916" s="97">
        <v>12</v>
      </c>
      <c r="AN916" s="96" t="s">
        <v>488</v>
      </c>
      <c r="AO916" s="97">
        <v>9</v>
      </c>
      <c r="AP916" s="31">
        <f>IFERROR(IF(AN916="CIKDITIRO",VLOOKUP(A916,'BR DTG CIKDITIRO'!C:E,3,0),IF(FR_HITUNG_MINMAX!AN916="PESALAKAN",VLOOKUP(FR_HITUNG_MINMAX!A916,'BR DTG ADW'!C:E,3,0),IF(FR_HITUNG_MINMAX!AN916="PACUL",VLOOKUP(FR_HITUNG_MINMAX!A916,'BR DTG PACUL'!C:E,3,0),IF(FR_HITUNG_MINMAX!AN916="TRAYEMAN",VLOOKUP(FR_HITUNG_MINMAX!A916,'BR DTG TRAYEMAN'!C:E,3,0),"?")))),0)</f>
        <v>0</v>
      </c>
      <c r="AQ916" s="31">
        <f>IF(AN916="PACUL",VLOOKUP(A916,'STOK PACUL'!C:H,6,0),IF(FR_HITUNG_MINMAX!AN916="PESALAKAN",VLOOKUP(FR_HITUNG_MINMAX!A916,'STOK PESALAKAN'!C:H,6,0),IF(FR_HITUNG_MINMAX!AN916="CIKDITIRO",VLOOKUP(FR_HITUNG_MINMAX!A916,'STOK CIKDITIRO'!C:H,6,0),IF(FR_HITUNG_MINMAX!AN916="TRAYEMAN",VLOOKUP(FR_HITUNG_MINMAX!A916,'STOK TRAYEMAN'!C:H,6,0),"?"))))</f>
        <v>9</v>
      </c>
      <c r="AR916" s="25">
        <f t="shared" si="43"/>
        <v>9</v>
      </c>
      <c r="AS916" s="25">
        <f t="shared" si="44"/>
        <v>6</v>
      </c>
      <c r="AT916" s="25">
        <f t="shared" si="45"/>
        <v>4</v>
      </c>
    </row>
    <row r="917" spans="1:46" ht="30">
      <c r="A917" s="96" t="s">
        <v>1726</v>
      </c>
      <c r="B917" s="96" t="s">
        <v>1727</v>
      </c>
      <c r="C917" s="96" t="s">
        <v>876</v>
      </c>
      <c r="D917" s="96" t="s">
        <v>1365</v>
      </c>
      <c r="E917" s="96" t="s">
        <v>486</v>
      </c>
      <c r="F917" s="97">
        <v>18000</v>
      </c>
      <c r="G917" s="97">
        <v>12</v>
      </c>
      <c r="H917" s="96" t="s">
        <v>30</v>
      </c>
      <c r="I917" s="96" t="s">
        <v>2</v>
      </c>
      <c r="J917" s="98">
        <v>1</v>
      </c>
      <c r="K917" s="97">
        <v>1</v>
      </c>
      <c r="L917" s="97">
        <v>0</v>
      </c>
      <c r="M917" s="97">
        <v>0</v>
      </c>
      <c r="N917" s="97">
        <v>1</v>
      </c>
      <c r="O917" s="97">
        <v>5</v>
      </c>
      <c r="P917" s="97">
        <v>2</v>
      </c>
      <c r="Q917" s="97">
        <v>5</v>
      </c>
      <c r="R917" s="97">
        <v>6</v>
      </c>
      <c r="S917" s="97">
        <v>3</v>
      </c>
      <c r="T917" s="97">
        <v>8</v>
      </c>
      <c r="U917" s="97">
        <v>6</v>
      </c>
      <c r="V917" s="97">
        <v>9</v>
      </c>
      <c r="W917" s="97">
        <v>2</v>
      </c>
      <c r="X917" s="97">
        <v>9</v>
      </c>
      <c r="Y917" s="97">
        <v>0</v>
      </c>
      <c r="Z917" s="97">
        <v>1</v>
      </c>
      <c r="AA917" s="97">
        <v>6</v>
      </c>
      <c r="AB917" s="97">
        <v>7</v>
      </c>
      <c r="AC917" s="97">
        <v>7</v>
      </c>
      <c r="AD917" s="97">
        <v>11</v>
      </c>
      <c r="AE917" s="97">
        <v>9</v>
      </c>
      <c r="AF917" s="97">
        <v>11</v>
      </c>
      <c r="AG917" s="97">
        <v>9</v>
      </c>
      <c r="AH917" s="97">
        <v>15</v>
      </c>
      <c r="AI917" s="97">
        <v>11</v>
      </c>
      <c r="AJ917" s="97">
        <v>2</v>
      </c>
      <c r="AK917" s="97">
        <v>15</v>
      </c>
      <c r="AL917" s="97">
        <v>0</v>
      </c>
      <c r="AM917" s="97">
        <v>0</v>
      </c>
      <c r="AN917" s="96" t="s">
        <v>488</v>
      </c>
      <c r="AO917" s="97">
        <v>11</v>
      </c>
      <c r="AP917" s="31">
        <f>IFERROR(IF(AN917="CIKDITIRO",VLOOKUP(A917,'BR DTG CIKDITIRO'!C:E,3,0),IF(FR_HITUNG_MINMAX!AN917="PESALAKAN",VLOOKUP(FR_HITUNG_MINMAX!A917,'BR DTG ADW'!C:E,3,0),IF(FR_HITUNG_MINMAX!AN917="PACUL",VLOOKUP(FR_HITUNG_MINMAX!A917,'BR DTG PACUL'!C:E,3,0),IF(FR_HITUNG_MINMAX!AN917="TRAYEMAN",VLOOKUP(FR_HITUNG_MINMAX!A917,'BR DTG TRAYEMAN'!C:E,3,0),"?")))),0)</f>
        <v>0</v>
      </c>
      <c r="AQ917" s="31">
        <f>IF(AN917="PACUL",VLOOKUP(A917,'STOK PACUL'!C:H,6,0),IF(FR_HITUNG_MINMAX!AN917="PESALAKAN",VLOOKUP(FR_HITUNG_MINMAX!A917,'STOK PESALAKAN'!C:H,6,0),IF(FR_HITUNG_MINMAX!AN917="CIKDITIRO",VLOOKUP(FR_HITUNG_MINMAX!A917,'STOK CIKDITIRO'!C:H,6,0),IF(FR_HITUNG_MINMAX!AN917="TRAYEMAN",VLOOKUP(FR_HITUNG_MINMAX!A917,'STOK TRAYEMAN'!C:H,6,0),"?"))))</f>
        <v>11</v>
      </c>
      <c r="AR917" s="25">
        <f t="shared" si="43"/>
        <v>11</v>
      </c>
      <c r="AS917" s="25">
        <f t="shared" si="44"/>
        <v>0</v>
      </c>
      <c r="AT917" s="25">
        <f t="shared" si="45"/>
        <v>4</v>
      </c>
    </row>
    <row r="918" spans="1:46" ht="30">
      <c r="A918" s="96" t="s">
        <v>537</v>
      </c>
      <c r="B918" s="96" t="s">
        <v>900</v>
      </c>
      <c r="C918" s="96" t="s">
        <v>877</v>
      </c>
      <c r="D918" s="96" t="s">
        <v>1365</v>
      </c>
      <c r="E918" s="96" t="s">
        <v>486</v>
      </c>
      <c r="F918" s="97">
        <v>12000</v>
      </c>
      <c r="G918" s="97">
        <v>1</v>
      </c>
      <c r="H918" s="96" t="s">
        <v>1185</v>
      </c>
      <c r="I918" s="96" t="s">
        <v>1185</v>
      </c>
      <c r="J918" s="98">
        <v>1</v>
      </c>
      <c r="K918" s="97">
        <v>1</v>
      </c>
      <c r="L918" s="97">
        <v>1</v>
      </c>
      <c r="M918" s="97">
        <v>3</v>
      </c>
      <c r="N918" s="97">
        <v>8</v>
      </c>
      <c r="O918" s="97">
        <v>5</v>
      </c>
      <c r="P918" s="97">
        <v>3</v>
      </c>
      <c r="Q918" s="97">
        <v>1</v>
      </c>
      <c r="R918" s="97">
        <v>5</v>
      </c>
      <c r="S918" s="97">
        <v>4</v>
      </c>
      <c r="T918" s="97">
        <v>2</v>
      </c>
      <c r="U918" s="97">
        <v>3</v>
      </c>
      <c r="V918" s="97">
        <v>4</v>
      </c>
      <c r="W918" s="97">
        <v>1</v>
      </c>
      <c r="X918" s="97">
        <v>8</v>
      </c>
      <c r="Y918" s="97">
        <v>4</v>
      </c>
      <c r="Z918" s="97">
        <v>11</v>
      </c>
      <c r="AA918" s="97">
        <v>13</v>
      </c>
      <c r="AB918" s="97">
        <v>8</v>
      </c>
      <c r="AC918" s="97">
        <v>4</v>
      </c>
      <c r="AD918" s="97">
        <v>6</v>
      </c>
      <c r="AE918" s="97">
        <v>9</v>
      </c>
      <c r="AF918" s="97">
        <v>6</v>
      </c>
      <c r="AG918" s="97">
        <v>7</v>
      </c>
      <c r="AH918" s="97">
        <v>7</v>
      </c>
      <c r="AI918" s="97">
        <v>5</v>
      </c>
      <c r="AJ918" s="97">
        <v>2</v>
      </c>
      <c r="AK918" s="97">
        <v>13</v>
      </c>
      <c r="AL918" s="97">
        <v>8</v>
      </c>
      <c r="AM918" s="97">
        <v>13</v>
      </c>
      <c r="AN918" s="96" t="s">
        <v>488</v>
      </c>
      <c r="AO918" s="97">
        <v>8</v>
      </c>
      <c r="AP918" s="31">
        <f>IFERROR(IF(AN918="CIKDITIRO",VLOOKUP(A918,'BR DTG CIKDITIRO'!C:E,3,0),IF(FR_HITUNG_MINMAX!AN918="PESALAKAN",VLOOKUP(FR_HITUNG_MINMAX!A918,'BR DTG ADW'!C:E,3,0),IF(FR_HITUNG_MINMAX!AN918="PACUL",VLOOKUP(FR_HITUNG_MINMAX!A918,'BR DTG PACUL'!C:E,3,0),IF(FR_HITUNG_MINMAX!AN918="TRAYEMAN",VLOOKUP(FR_HITUNG_MINMAX!A918,'BR DTG TRAYEMAN'!C:E,3,0),"?")))),0)</f>
        <v>0</v>
      </c>
      <c r="AQ918" s="31">
        <f>IF(AN918="PACUL",VLOOKUP(A918,'STOK PACUL'!C:H,6,0),IF(FR_HITUNG_MINMAX!AN918="PESALAKAN",VLOOKUP(FR_HITUNG_MINMAX!A918,'STOK PESALAKAN'!C:H,6,0),IF(FR_HITUNG_MINMAX!AN918="CIKDITIRO",VLOOKUP(FR_HITUNG_MINMAX!A918,'STOK CIKDITIRO'!C:H,6,0),IF(FR_HITUNG_MINMAX!AN918="TRAYEMAN",VLOOKUP(FR_HITUNG_MINMAX!A918,'STOK TRAYEMAN'!C:H,6,0),"?"))))</f>
        <v>8</v>
      </c>
      <c r="AR918" s="25">
        <f t="shared" si="43"/>
        <v>8</v>
      </c>
      <c r="AS918" s="25">
        <f t="shared" si="44"/>
        <v>4</v>
      </c>
      <c r="AT918" s="25">
        <f t="shared" si="45"/>
        <v>4</v>
      </c>
    </row>
    <row r="919" spans="1:46" ht="30">
      <c r="A919" s="96" t="s">
        <v>190</v>
      </c>
      <c r="B919" s="96" t="s">
        <v>901</v>
      </c>
      <c r="C919" s="96" t="s">
        <v>881</v>
      </c>
      <c r="D919" s="96" t="s">
        <v>1365</v>
      </c>
      <c r="E919" s="96" t="s">
        <v>482</v>
      </c>
      <c r="F919" s="97">
        <v>248000</v>
      </c>
      <c r="G919" s="97">
        <v>1</v>
      </c>
      <c r="H919" s="96" t="s">
        <v>30</v>
      </c>
      <c r="I919" s="96" t="s">
        <v>1185</v>
      </c>
      <c r="J919" s="98">
        <v>1</v>
      </c>
      <c r="K919" s="97">
        <v>1</v>
      </c>
      <c r="L919" s="97">
        <v>0</v>
      </c>
      <c r="M919" s="97">
        <v>1</v>
      </c>
      <c r="N919" s="97">
        <v>0</v>
      </c>
      <c r="O919" s="97">
        <v>0</v>
      </c>
      <c r="P919" s="97">
        <v>0</v>
      </c>
      <c r="Q919" s="97">
        <v>0</v>
      </c>
      <c r="R919" s="97">
        <v>0</v>
      </c>
      <c r="S919" s="97">
        <v>0</v>
      </c>
      <c r="T919" s="97">
        <v>0</v>
      </c>
      <c r="U919" s="97">
        <v>0</v>
      </c>
      <c r="V919" s="97">
        <v>0</v>
      </c>
      <c r="W919" s="97">
        <v>0</v>
      </c>
      <c r="X919" s="97">
        <v>1</v>
      </c>
      <c r="Y919" s="97">
        <v>1</v>
      </c>
      <c r="Z919" s="97">
        <v>1</v>
      </c>
      <c r="AA919" s="97">
        <v>0</v>
      </c>
      <c r="AB919" s="97">
        <v>0</v>
      </c>
      <c r="AC919" s="97">
        <v>0</v>
      </c>
      <c r="AD919" s="97">
        <v>0</v>
      </c>
      <c r="AE919" s="97">
        <v>0</v>
      </c>
      <c r="AF919" s="97">
        <v>0</v>
      </c>
      <c r="AG919" s="97">
        <v>0</v>
      </c>
      <c r="AH919" s="97">
        <v>0</v>
      </c>
      <c r="AI919" s="97">
        <v>0</v>
      </c>
      <c r="AJ919" s="97">
        <v>0</v>
      </c>
      <c r="AK919" s="97">
        <v>1</v>
      </c>
      <c r="AL919" s="97">
        <v>1</v>
      </c>
      <c r="AM919" s="97">
        <v>1</v>
      </c>
      <c r="AN919" s="96" t="s">
        <v>488</v>
      </c>
      <c r="AO919" s="97">
        <v>1</v>
      </c>
      <c r="AP919" s="31">
        <f>IFERROR(IF(AN919="CIKDITIRO",VLOOKUP(A919,'BR DTG CIKDITIRO'!C:E,3,0),IF(FR_HITUNG_MINMAX!AN919="PESALAKAN",VLOOKUP(FR_HITUNG_MINMAX!A919,'BR DTG ADW'!C:E,3,0),IF(FR_HITUNG_MINMAX!AN919="PACUL",VLOOKUP(FR_HITUNG_MINMAX!A919,'BR DTG PACUL'!C:E,3,0),IF(FR_HITUNG_MINMAX!AN919="TRAYEMAN",VLOOKUP(FR_HITUNG_MINMAX!A919,'BR DTG TRAYEMAN'!C:E,3,0),"?")))),0)</f>
        <v>0</v>
      </c>
      <c r="AQ919" s="31">
        <f>IF(AN919="PACUL",VLOOKUP(A919,'STOK PACUL'!C:H,6,0),IF(FR_HITUNG_MINMAX!AN919="PESALAKAN",VLOOKUP(FR_HITUNG_MINMAX!A919,'STOK PESALAKAN'!C:H,6,0),IF(FR_HITUNG_MINMAX!AN919="CIKDITIRO",VLOOKUP(FR_HITUNG_MINMAX!A919,'STOK CIKDITIRO'!C:H,6,0),IF(FR_HITUNG_MINMAX!AN919="TRAYEMAN",VLOOKUP(FR_HITUNG_MINMAX!A919,'STOK TRAYEMAN'!C:H,6,0),"?"))))</f>
        <v>1</v>
      </c>
      <c r="AR919" s="25">
        <f t="shared" si="43"/>
        <v>1</v>
      </c>
      <c r="AS919" s="25">
        <f t="shared" si="44"/>
        <v>1</v>
      </c>
      <c r="AT919" s="25">
        <f t="shared" si="45"/>
        <v>3</v>
      </c>
    </row>
    <row r="920" spans="1:46" ht="30">
      <c r="A920" s="96" t="s">
        <v>2073</v>
      </c>
      <c r="B920" s="96" t="s">
        <v>2074</v>
      </c>
      <c r="C920" s="96" t="s">
        <v>876</v>
      </c>
      <c r="D920" s="96" t="s">
        <v>876</v>
      </c>
      <c r="E920" s="96" t="s">
        <v>482</v>
      </c>
      <c r="F920" s="97">
        <v>13500</v>
      </c>
      <c r="G920" s="97">
        <v>1</v>
      </c>
      <c r="H920" s="96" t="s">
        <v>31</v>
      </c>
      <c r="I920" s="96" t="s">
        <v>2</v>
      </c>
      <c r="J920" s="98">
        <v>1</v>
      </c>
      <c r="K920" s="97">
        <v>1</v>
      </c>
      <c r="L920" s="97">
        <v>0</v>
      </c>
      <c r="M920" s="97">
        <v>0</v>
      </c>
      <c r="N920" s="97">
        <v>0</v>
      </c>
      <c r="O920" s="97">
        <v>0</v>
      </c>
      <c r="P920" s="97">
        <v>0</v>
      </c>
      <c r="Q920" s="97">
        <v>0</v>
      </c>
      <c r="R920" s="97">
        <v>0</v>
      </c>
      <c r="S920" s="97">
        <v>0</v>
      </c>
      <c r="T920" s="97">
        <v>0</v>
      </c>
      <c r="U920" s="97">
        <v>0</v>
      </c>
      <c r="V920" s="97">
        <v>0</v>
      </c>
      <c r="W920" s="97">
        <v>1</v>
      </c>
      <c r="X920" s="97">
        <v>1</v>
      </c>
      <c r="Y920" s="97">
        <v>0</v>
      </c>
      <c r="Z920" s="97">
        <v>0</v>
      </c>
      <c r="AA920" s="97">
        <v>0</v>
      </c>
      <c r="AB920" s="97">
        <v>0</v>
      </c>
      <c r="AC920" s="97">
        <v>0</v>
      </c>
      <c r="AD920" s="97">
        <v>0</v>
      </c>
      <c r="AE920" s="97">
        <v>0</v>
      </c>
      <c r="AF920" s="97">
        <v>0</v>
      </c>
      <c r="AG920" s="97">
        <v>0</v>
      </c>
      <c r="AH920" s="97">
        <v>0</v>
      </c>
      <c r="AI920" s="97">
        <v>1</v>
      </c>
      <c r="AJ920" s="97">
        <v>1</v>
      </c>
      <c r="AK920" s="97">
        <v>1</v>
      </c>
      <c r="AL920" s="97">
        <v>0</v>
      </c>
      <c r="AM920" s="97">
        <v>0</v>
      </c>
      <c r="AN920" s="96" t="s">
        <v>488</v>
      </c>
      <c r="AO920" s="97">
        <v>0</v>
      </c>
      <c r="AP920" s="31">
        <f>IFERROR(IF(AN920="CIKDITIRO",VLOOKUP(A920,'BR DTG CIKDITIRO'!C:E,3,0),IF(FR_HITUNG_MINMAX!AN920="PESALAKAN",VLOOKUP(FR_HITUNG_MINMAX!A920,'BR DTG ADW'!C:E,3,0),IF(FR_HITUNG_MINMAX!AN920="PACUL",VLOOKUP(FR_HITUNG_MINMAX!A920,'BR DTG PACUL'!C:E,3,0),IF(FR_HITUNG_MINMAX!AN920="TRAYEMAN",VLOOKUP(FR_HITUNG_MINMAX!A920,'BR DTG TRAYEMAN'!C:E,3,0),"?")))),0)</f>
        <v>0</v>
      </c>
      <c r="AQ920" s="31">
        <f>IF(AN920="PACUL",VLOOKUP(A920,'STOK PACUL'!C:H,6,0),IF(FR_HITUNG_MINMAX!AN920="PESALAKAN",VLOOKUP(FR_HITUNG_MINMAX!A920,'STOK PESALAKAN'!C:H,6,0),IF(FR_HITUNG_MINMAX!AN920="CIKDITIRO",VLOOKUP(FR_HITUNG_MINMAX!A920,'STOK CIKDITIRO'!C:H,6,0),IF(FR_HITUNG_MINMAX!AN920="TRAYEMAN",VLOOKUP(FR_HITUNG_MINMAX!A920,'STOK TRAYEMAN'!C:H,6,0),"?"))))</f>
        <v>0</v>
      </c>
      <c r="AR920" s="25">
        <f t="shared" si="43"/>
        <v>0</v>
      </c>
      <c r="AS920" s="25">
        <f t="shared" si="44"/>
        <v>0</v>
      </c>
      <c r="AT920" s="25">
        <f t="shared" si="45"/>
        <v>1</v>
      </c>
    </row>
    <row r="921" spans="1:46" ht="30">
      <c r="A921" s="96" t="s">
        <v>493</v>
      </c>
      <c r="B921" s="96" t="s">
        <v>903</v>
      </c>
      <c r="C921" s="96" t="s">
        <v>898</v>
      </c>
      <c r="D921" s="96" t="s">
        <v>1365</v>
      </c>
      <c r="E921" s="96" t="s">
        <v>482</v>
      </c>
      <c r="F921" s="97">
        <v>14000</v>
      </c>
      <c r="G921" s="97">
        <v>1</v>
      </c>
      <c r="H921" s="96" t="s">
        <v>31</v>
      </c>
      <c r="I921" s="96" t="s">
        <v>2</v>
      </c>
      <c r="J921" s="98" t="s">
        <v>1366</v>
      </c>
      <c r="K921" s="97">
        <v>1</v>
      </c>
      <c r="L921" s="97">
        <v>0</v>
      </c>
      <c r="M921" s="97">
        <v>0</v>
      </c>
      <c r="N921" s="97">
        <v>0</v>
      </c>
      <c r="O921" s="97">
        <v>0</v>
      </c>
      <c r="P921" s="97">
        <v>0</v>
      </c>
      <c r="Q921" s="97">
        <v>1</v>
      </c>
      <c r="R921" s="97">
        <v>0</v>
      </c>
      <c r="S921" s="97">
        <v>0</v>
      </c>
      <c r="T921" s="97">
        <v>0</v>
      </c>
      <c r="U921" s="97">
        <v>1</v>
      </c>
      <c r="V921" s="97">
        <v>0</v>
      </c>
      <c r="W921" s="97">
        <v>0</v>
      </c>
      <c r="X921" s="97">
        <v>1</v>
      </c>
      <c r="Y921" s="97">
        <v>0</v>
      </c>
      <c r="Z921" s="97">
        <v>0</v>
      </c>
      <c r="AA921" s="97">
        <v>0</v>
      </c>
      <c r="AB921" s="97">
        <v>0</v>
      </c>
      <c r="AC921" s="97">
        <v>1</v>
      </c>
      <c r="AD921" s="97">
        <v>1</v>
      </c>
      <c r="AE921" s="97">
        <v>0</v>
      </c>
      <c r="AF921" s="97">
        <v>0</v>
      </c>
      <c r="AG921" s="97">
        <v>1</v>
      </c>
      <c r="AH921" s="97">
        <v>1</v>
      </c>
      <c r="AI921" s="97">
        <v>0</v>
      </c>
      <c r="AJ921" s="97">
        <v>0</v>
      </c>
      <c r="AK921" s="97">
        <v>1</v>
      </c>
      <c r="AL921" s="97">
        <v>1</v>
      </c>
      <c r="AM921" s="97">
        <v>2</v>
      </c>
      <c r="AN921" s="96" t="s">
        <v>488</v>
      </c>
      <c r="AO921" s="97">
        <v>1</v>
      </c>
      <c r="AP921" s="31">
        <f>IFERROR(IF(AN921="CIKDITIRO",VLOOKUP(A921,'BR DTG CIKDITIRO'!C:E,3,0),IF(FR_HITUNG_MINMAX!AN921="PESALAKAN",VLOOKUP(FR_HITUNG_MINMAX!A921,'BR DTG ADW'!C:E,3,0),IF(FR_HITUNG_MINMAX!AN921="PACUL",VLOOKUP(FR_HITUNG_MINMAX!A921,'BR DTG PACUL'!C:E,3,0),IF(FR_HITUNG_MINMAX!AN921="TRAYEMAN",VLOOKUP(FR_HITUNG_MINMAX!A921,'BR DTG TRAYEMAN'!C:E,3,0),"?")))),0)</f>
        <v>0</v>
      </c>
      <c r="AQ921" s="31">
        <f>IF(AN921="PACUL",VLOOKUP(A921,'STOK PACUL'!C:H,6,0),IF(FR_HITUNG_MINMAX!AN921="PESALAKAN",VLOOKUP(FR_HITUNG_MINMAX!A921,'STOK PESALAKAN'!C:H,6,0),IF(FR_HITUNG_MINMAX!AN921="CIKDITIRO",VLOOKUP(FR_HITUNG_MINMAX!A921,'STOK CIKDITIRO'!C:H,6,0),IF(FR_HITUNG_MINMAX!AN921="TRAYEMAN",VLOOKUP(FR_HITUNG_MINMAX!A921,'STOK TRAYEMAN'!C:H,6,0),"?"))))</f>
        <v>1</v>
      </c>
      <c r="AR921" s="25">
        <f t="shared" si="43"/>
        <v>1</v>
      </c>
      <c r="AS921" s="25">
        <f t="shared" si="44"/>
        <v>1</v>
      </c>
      <c r="AT921" s="25">
        <f t="shared" si="45"/>
        <v>3</v>
      </c>
    </row>
    <row r="922" spans="1:46" ht="30">
      <c r="A922" s="96" t="s">
        <v>2075</v>
      </c>
      <c r="B922" s="96" t="s">
        <v>2076</v>
      </c>
      <c r="C922" s="96" t="s">
        <v>876</v>
      </c>
      <c r="D922" s="96" t="s">
        <v>1365</v>
      </c>
      <c r="E922" s="96" t="s">
        <v>482</v>
      </c>
      <c r="F922" s="97">
        <v>18500</v>
      </c>
      <c r="G922" s="97">
        <v>1</v>
      </c>
      <c r="H922" s="96" t="s">
        <v>1185</v>
      </c>
      <c r="I922" s="96" t="s">
        <v>1185</v>
      </c>
      <c r="J922" s="98">
        <v>1</v>
      </c>
      <c r="K922" s="97">
        <v>1</v>
      </c>
      <c r="L922" s="97">
        <v>0</v>
      </c>
      <c r="M922" s="97">
        <v>0</v>
      </c>
      <c r="N922" s="97">
        <v>1</v>
      </c>
      <c r="O922" s="97">
        <v>0</v>
      </c>
      <c r="P922" s="97">
        <v>0</v>
      </c>
      <c r="Q922" s="97">
        <v>0</v>
      </c>
      <c r="R922" s="97">
        <v>0</v>
      </c>
      <c r="S922" s="97">
        <v>0</v>
      </c>
      <c r="T922" s="97">
        <v>0</v>
      </c>
      <c r="U922" s="97">
        <v>0</v>
      </c>
      <c r="V922" s="97">
        <v>0</v>
      </c>
      <c r="W922" s="97">
        <v>0</v>
      </c>
      <c r="X922" s="97">
        <v>1</v>
      </c>
      <c r="Y922" s="97">
        <v>0</v>
      </c>
      <c r="Z922" s="97">
        <v>1</v>
      </c>
      <c r="AA922" s="97">
        <v>1</v>
      </c>
      <c r="AB922" s="97">
        <v>0</v>
      </c>
      <c r="AC922" s="97">
        <v>0</v>
      </c>
      <c r="AD922" s="97">
        <v>0</v>
      </c>
      <c r="AE922" s="97">
        <v>0</v>
      </c>
      <c r="AF922" s="97">
        <v>0</v>
      </c>
      <c r="AG922" s="97">
        <v>0</v>
      </c>
      <c r="AH922" s="97">
        <v>0</v>
      </c>
      <c r="AI922" s="97">
        <v>0</v>
      </c>
      <c r="AJ922" s="97">
        <v>0</v>
      </c>
      <c r="AK922" s="97">
        <v>1</v>
      </c>
      <c r="AL922" s="97">
        <v>0</v>
      </c>
      <c r="AM922" s="97">
        <v>0</v>
      </c>
      <c r="AN922" s="96" t="s">
        <v>488</v>
      </c>
      <c r="AO922" s="97">
        <v>0</v>
      </c>
      <c r="AP922" s="31">
        <f>IFERROR(IF(AN922="CIKDITIRO",VLOOKUP(A922,'BR DTG CIKDITIRO'!C:E,3,0),IF(FR_HITUNG_MINMAX!AN922="PESALAKAN",VLOOKUP(FR_HITUNG_MINMAX!A922,'BR DTG ADW'!C:E,3,0),IF(FR_HITUNG_MINMAX!AN922="PACUL",VLOOKUP(FR_HITUNG_MINMAX!A922,'BR DTG PACUL'!C:E,3,0),IF(FR_HITUNG_MINMAX!AN922="TRAYEMAN",VLOOKUP(FR_HITUNG_MINMAX!A922,'BR DTG TRAYEMAN'!C:E,3,0),"?")))),0)</f>
        <v>0</v>
      </c>
      <c r="AQ922" s="31">
        <f>IF(AN922="PACUL",VLOOKUP(A922,'STOK PACUL'!C:H,6,0),IF(FR_HITUNG_MINMAX!AN922="PESALAKAN",VLOOKUP(FR_HITUNG_MINMAX!A922,'STOK PESALAKAN'!C:H,6,0),IF(FR_HITUNG_MINMAX!AN922="CIKDITIRO",VLOOKUP(FR_HITUNG_MINMAX!A922,'STOK CIKDITIRO'!C:H,6,0),IF(FR_HITUNG_MINMAX!AN922="TRAYEMAN",VLOOKUP(FR_HITUNG_MINMAX!A922,'STOK TRAYEMAN'!C:H,6,0),"?"))))</f>
        <v>0</v>
      </c>
      <c r="AR922" s="25">
        <f t="shared" si="43"/>
        <v>0</v>
      </c>
      <c r="AS922" s="25">
        <f t="shared" si="44"/>
        <v>0</v>
      </c>
      <c r="AT922" s="25">
        <f t="shared" si="45"/>
        <v>1</v>
      </c>
    </row>
    <row r="923" spans="1:46" ht="30">
      <c r="A923" s="96" t="s">
        <v>904</v>
      </c>
      <c r="B923" s="96" t="s">
        <v>1511</v>
      </c>
      <c r="C923" s="96" t="s">
        <v>876</v>
      </c>
      <c r="D923" s="96" t="s">
        <v>1365</v>
      </c>
      <c r="E923" s="96" t="s">
        <v>482</v>
      </c>
      <c r="F923" s="97">
        <v>14000</v>
      </c>
      <c r="G923" s="97">
        <v>1</v>
      </c>
      <c r="H923" s="96" t="s">
        <v>1185</v>
      </c>
      <c r="I923" s="96" t="s">
        <v>1185</v>
      </c>
      <c r="J923" s="98">
        <v>1</v>
      </c>
      <c r="K923" s="97">
        <v>1</v>
      </c>
      <c r="L923" s="97">
        <v>0</v>
      </c>
      <c r="M923" s="97">
        <v>0</v>
      </c>
      <c r="N923" s="97">
        <v>0</v>
      </c>
      <c r="O923" s="97">
        <v>0</v>
      </c>
      <c r="P923" s="97">
        <v>1</v>
      </c>
      <c r="Q923" s="97">
        <v>0</v>
      </c>
      <c r="R923" s="97">
        <v>0</v>
      </c>
      <c r="S923" s="97">
        <v>2</v>
      </c>
      <c r="T923" s="97">
        <v>0</v>
      </c>
      <c r="U923" s="97">
        <v>0</v>
      </c>
      <c r="V923" s="97">
        <v>0</v>
      </c>
      <c r="W923" s="97">
        <v>0</v>
      </c>
      <c r="X923" s="97">
        <v>2</v>
      </c>
      <c r="Y923" s="97">
        <v>0</v>
      </c>
      <c r="Z923" s="97">
        <v>0</v>
      </c>
      <c r="AA923" s="97">
        <v>0</v>
      </c>
      <c r="AB923" s="97">
        <v>1</v>
      </c>
      <c r="AC923" s="97">
        <v>1</v>
      </c>
      <c r="AD923" s="97">
        <v>0</v>
      </c>
      <c r="AE923" s="97">
        <v>2</v>
      </c>
      <c r="AF923" s="97">
        <v>2</v>
      </c>
      <c r="AG923" s="97">
        <v>2</v>
      </c>
      <c r="AH923" s="97">
        <v>0</v>
      </c>
      <c r="AI923" s="97">
        <v>0</v>
      </c>
      <c r="AJ923" s="97">
        <v>0</v>
      </c>
      <c r="AK923" s="97">
        <v>2</v>
      </c>
      <c r="AL923" s="97">
        <v>0</v>
      </c>
      <c r="AM923" s="97">
        <v>0</v>
      </c>
      <c r="AN923" s="96" t="s">
        <v>488</v>
      </c>
      <c r="AO923" s="97">
        <v>2</v>
      </c>
      <c r="AP923" s="31">
        <f>IFERROR(IF(AN923="CIKDITIRO",VLOOKUP(A923,'BR DTG CIKDITIRO'!C:E,3,0),IF(FR_HITUNG_MINMAX!AN923="PESALAKAN",VLOOKUP(FR_HITUNG_MINMAX!A923,'BR DTG ADW'!C:E,3,0),IF(FR_HITUNG_MINMAX!AN923="PACUL",VLOOKUP(FR_HITUNG_MINMAX!A923,'BR DTG PACUL'!C:E,3,0),IF(FR_HITUNG_MINMAX!AN923="TRAYEMAN",VLOOKUP(FR_HITUNG_MINMAX!A923,'BR DTG TRAYEMAN'!C:E,3,0),"?")))),0)</f>
        <v>0</v>
      </c>
      <c r="AQ923" s="31">
        <f>IF(AN923="PACUL",VLOOKUP(A923,'STOK PACUL'!C:H,6,0),IF(FR_HITUNG_MINMAX!AN923="PESALAKAN",VLOOKUP(FR_HITUNG_MINMAX!A923,'STOK PESALAKAN'!C:H,6,0),IF(FR_HITUNG_MINMAX!AN923="CIKDITIRO",VLOOKUP(FR_HITUNG_MINMAX!A923,'STOK CIKDITIRO'!C:H,6,0),IF(FR_HITUNG_MINMAX!AN923="TRAYEMAN",VLOOKUP(FR_HITUNG_MINMAX!A923,'STOK TRAYEMAN'!C:H,6,0),"?"))))</f>
        <v>2</v>
      </c>
      <c r="AR923" s="25">
        <f t="shared" si="43"/>
        <v>2</v>
      </c>
      <c r="AS923" s="25">
        <f t="shared" si="44"/>
        <v>0</v>
      </c>
      <c r="AT923" s="25">
        <f t="shared" si="45"/>
        <v>2</v>
      </c>
    </row>
    <row r="924" spans="1:46" ht="30">
      <c r="A924" s="96" t="s">
        <v>192</v>
      </c>
      <c r="B924" s="96" t="s">
        <v>906</v>
      </c>
      <c r="C924" s="96" t="s">
        <v>876</v>
      </c>
      <c r="D924" s="96" t="s">
        <v>1365</v>
      </c>
      <c r="E924" s="96" t="s">
        <v>484</v>
      </c>
      <c r="F924" s="97">
        <v>13500</v>
      </c>
      <c r="G924" s="97">
        <v>1</v>
      </c>
      <c r="H924" s="96" t="s">
        <v>31</v>
      </c>
      <c r="I924" s="96" t="s">
        <v>2</v>
      </c>
      <c r="J924" s="98">
        <v>1</v>
      </c>
      <c r="K924" s="97">
        <v>1</v>
      </c>
      <c r="L924" s="97">
        <v>0</v>
      </c>
      <c r="M924" s="97">
        <v>0</v>
      </c>
      <c r="N924" s="97">
        <v>0</v>
      </c>
      <c r="O924" s="97">
        <v>0</v>
      </c>
      <c r="P924" s="97">
        <v>0</v>
      </c>
      <c r="Q924" s="97">
        <v>3</v>
      </c>
      <c r="R924" s="97">
        <v>0</v>
      </c>
      <c r="S924" s="97">
        <v>0</v>
      </c>
      <c r="T924" s="97">
        <v>2</v>
      </c>
      <c r="U924" s="97">
        <v>2</v>
      </c>
      <c r="V924" s="97">
        <v>4</v>
      </c>
      <c r="W924" s="97">
        <v>0</v>
      </c>
      <c r="X924" s="97">
        <v>4</v>
      </c>
      <c r="Y924" s="97">
        <v>0</v>
      </c>
      <c r="Z924" s="97">
        <v>0</v>
      </c>
      <c r="AA924" s="97">
        <v>0</v>
      </c>
      <c r="AB924" s="97">
        <v>0</v>
      </c>
      <c r="AC924" s="97">
        <v>3</v>
      </c>
      <c r="AD924" s="97">
        <v>3</v>
      </c>
      <c r="AE924" s="97">
        <v>0</v>
      </c>
      <c r="AF924" s="97">
        <v>2</v>
      </c>
      <c r="AG924" s="97">
        <v>2</v>
      </c>
      <c r="AH924" s="97">
        <v>6</v>
      </c>
      <c r="AI924" s="97">
        <v>4</v>
      </c>
      <c r="AJ924" s="97">
        <v>0</v>
      </c>
      <c r="AK924" s="97">
        <v>6</v>
      </c>
      <c r="AL924" s="97">
        <v>0</v>
      </c>
      <c r="AM924" s="97">
        <v>0</v>
      </c>
      <c r="AN924" s="96" t="s">
        <v>488</v>
      </c>
      <c r="AO924" s="97">
        <v>0</v>
      </c>
      <c r="AP924" s="31">
        <f>IFERROR(IF(AN924="CIKDITIRO",VLOOKUP(A924,'BR DTG CIKDITIRO'!C:E,3,0),IF(FR_HITUNG_MINMAX!AN924="PESALAKAN",VLOOKUP(FR_HITUNG_MINMAX!A924,'BR DTG ADW'!C:E,3,0),IF(FR_HITUNG_MINMAX!AN924="PACUL",VLOOKUP(FR_HITUNG_MINMAX!A924,'BR DTG PACUL'!C:E,3,0),IF(FR_HITUNG_MINMAX!AN924="TRAYEMAN",VLOOKUP(FR_HITUNG_MINMAX!A924,'BR DTG TRAYEMAN'!C:E,3,0),"?")))),0)</f>
        <v>0</v>
      </c>
      <c r="AQ924" s="31">
        <f>IF(AN924="PACUL",VLOOKUP(A924,'STOK PACUL'!C:H,6,0),IF(FR_HITUNG_MINMAX!AN924="PESALAKAN",VLOOKUP(FR_HITUNG_MINMAX!A924,'STOK PESALAKAN'!C:H,6,0),IF(FR_HITUNG_MINMAX!AN924="CIKDITIRO",VLOOKUP(FR_HITUNG_MINMAX!A924,'STOK CIKDITIRO'!C:H,6,0),IF(FR_HITUNG_MINMAX!AN924="TRAYEMAN",VLOOKUP(FR_HITUNG_MINMAX!A924,'STOK TRAYEMAN'!C:H,6,0),"?"))))</f>
        <v>0</v>
      </c>
      <c r="AR924" s="25">
        <f t="shared" si="43"/>
        <v>0</v>
      </c>
      <c r="AS924" s="25">
        <f t="shared" si="44"/>
        <v>0</v>
      </c>
      <c r="AT924" s="25">
        <f t="shared" si="45"/>
        <v>4</v>
      </c>
    </row>
    <row r="925" spans="1:46" ht="30">
      <c r="A925" s="96" t="s">
        <v>193</v>
      </c>
      <c r="B925" s="96" t="s">
        <v>907</v>
      </c>
      <c r="C925" s="96" t="s">
        <v>918</v>
      </c>
      <c r="D925" s="96" t="s">
        <v>1365</v>
      </c>
      <c r="E925" s="96" t="s">
        <v>485</v>
      </c>
      <c r="F925" s="97">
        <v>7500</v>
      </c>
      <c r="G925" s="97">
        <v>1</v>
      </c>
      <c r="H925" s="96" t="s">
        <v>30</v>
      </c>
      <c r="I925" s="96" t="s">
        <v>2</v>
      </c>
      <c r="J925" s="98">
        <v>1</v>
      </c>
      <c r="K925" s="97">
        <v>1</v>
      </c>
      <c r="L925" s="97">
        <v>0</v>
      </c>
      <c r="M925" s="97">
        <v>0</v>
      </c>
      <c r="N925" s="97">
        <v>0</v>
      </c>
      <c r="O925" s="97">
        <v>0</v>
      </c>
      <c r="P925" s="97">
        <v>2</v>
      </c>
      <c r="Q925" s="97">
        <v>2</v>
      </c>
      <c r="R925" s="97">
        <v>0</v>
      </c>
      <c r="S925" s="97">
        <v>4</v>
      </c>
      <c r="T925" s="97">
        <v>2</v>
      </c>
      <c r="U925" s="97">
        <v>2</v>
      </c>
      <c r="V925" s="97">
        <v>6</v>
      </c>
      <c r="W925" s="97">
        <v>0</v>
      </c>
      <c r="X925" s="97">
        <v>6</v>
      </c>
      <c r="Y925" s="97">
        <v>0</v>
      </c>
      <c r="Z925" s="97">
        <v>0</v>
      </c>
      <c r="AA925" s="97">
        <v>0</v>
      </c>
      <c r="AB925" s="97">
        <v>2</v>
      </c>
      <c r="AC925" s="97">
        <v>4</v>
      </c>
      <c r="AD925" s="97">
        <v>2</v>
      </c>
      <c r="AE925" s="97">
        <v>4</v>
      </c>
      <c r="AF925" s="97">
        <v>6</v>
      </c>
      <c r="AG925" s="97">
        <v>6</v>
      </c>
      <c r="AH925" s="97">
        <v>8</v>
      </c>
      <c r="AI925" s="97">
        <v>6</v>
      </c>
      <c r="AJ925" s="97">
        <v>0</v>
      </c>
      <c r="AK925" s="97">
        <v>8</v>
      </c>
      <c r="AL925" s="97">
        <v>6</v>
      </c>
      <c r="AM925" s="97">
        <v>8</v>
      </c>
      <c r="AN925" s="96" t="s">
        <v>488</v>
      </c>
      <c r="AO925" s="97">
        <v>2</v>
      </c>
      <c r="AP925" s="31">
        <f>IFERROR(IF(AN925="CIKDITIRO",VLOOKUP(A925,'BR DTG CIKDITIRO'!C:E,3,0),IF(FR_HITUNG_MINMAX!AN925="PESALAKAN",VLOOKUP(FR_HITUNG_MINMAX!A925,'BR DTG ADW'!C:E,3,0),IF(FR_HITUNG_MINMAX!AN925="PACUL",VLOOKUP(FR_HITUNG_MINMAX!A925,'BR DTG PACUL'!C:E,3,0),IF(FR_HITUNG_MINMAX!AN925="TRAYEMAN",VLOOKUP(FR_HITUNG_MINMAX!A925,'BR DTG TRAYEMAN'!C:E,3,0),"?")))),0)</f>
        <v>0</v>
      </c>
      <c r="AQ925" s="31">
        <f>IF(AN925="PACUL",VLOOKUP(A925,'STOK PACUL'!C:H,6,0),IF(FR_HITUNG_MINMAX!AN925="PESALAKAN",VLOOKUP(FR_HITUNG_MINMAX!A925,'STOK PESALAKAN'!C:H,6,0),IF(FR_HITUNG_MINMAX!AN925="CIKDITIRO",VLOOKUP(FR_HITUNG_MINMAX!A925,'STOK CIKDITIRO'!C:H,6,0),IF(FR_HITUNG_MINMAX!AN925="TRAYEMAN",VLOOKUP(FR_HITUNG_MINMAX!A925,'STOK TRAYEMAN'!C:H,6,0),"?"))))</f>
        <v>2</v>
      </c>
      <c r="AR925" s="25">
        <f t="shared" si="43"/>
        <v>2</v>
      </c>
      <c r="AS925" s="25">
        <f t="shared" si="44"/>
        <v>3</v>
      </c>
      <c r="AT925" s="25">
        <f t="shared" si="45"/>
        <v>4</v>
      </c>
    </row>
    <row r="926" spans="1:46" ht="30">
      <c r="A926" s="96" t="s">
        <v>539</v>
      </c>
      <c r="B926" s="96" t="s">
        <v>1512</v>
      </c>
      <c r="C926" s="96" t="s">
        <v>876</v>
      </c>
      <c r="D926" s="96" t="s">
        <v>1365</v>
      </c>
      <c r="E926" s="96" t="s">
        <v>482</v>
      </c>
      <c r="F926" s="97">
        <v>14000</v>
      </c>
      <c r="G926" s="97">
        <v>1</v>
      </c>
      <c r="H926" s="96" t="s">
        <v>1185</v>
      </c>
      <c r="I926" s="96" t="s">
        <v>1185</v>
      </c>
      <c r="J926" s="98">
        <v>1</v>
      </c>
      <c r="K926" s="97">
        <v>1</v>
      </c>
      <c r="L926" s="97">
        <v>0</v>
      </c>
      <c r="M926" s="97">
        <v>0</v>
      </c>
      <c r="N926" s="97">
        <v>0</v>
      </c>
      <c r="O926" s="97">
        <v>0</v>
      </c>
      <c r="P926" s="97">
        <v>1</v>
      </c>
      <c r="Q926" s="97">
        <v>0</v>
      </c>
      <c r="R926" s="97">
        <v>0</v>
      </c>
      <c r="S926" s="97">
        <v>2</v>
      </c>
      <c r="T926" s="97">
        <v>0</v>
      </c>
      <c r="U926" s="97">
        <v>0</v>
      </c>
      <c r="V926" s="97">
        <v>0</v>
      </c>
      <c r="W926" s="97">
        <v>0</v>
      </c>
      <c r="X926" s="97">
        <v>2</v>
      </c>
      <c r="Y926" s="97">
        <v>0</v>
      </c>
      <c r="Z926" s="97">
        <v>0</v>
      </c>
      <c r="AA926" s="97">
        <v>0</v>
      </c>
      <c r="AB926" s="97">
        <v>1</v>
      </c>
      <c r="AC926" s="97">
        <v>1</v>
      </c>
      <c r="AD926" s="97">
        <v>0</v>
      </c>
      <c r="AE926" s="97">
        <v>2</v>
      </c>
      <c r="AF926" s="97">
        <v>2</v>
      </c>
      <c r="AG926" s="97">
        <v>2</v>
      </c>
      <c r="AH926" s="97">
        <v>0</v>
      </c>
      <c r="AI926" s="97">
        <v>0</v>
      </c>
      <c r="AJ926" s="97">
        <v>0</v>
      </c>
      <c r="AK926" s="97">
        <v>2</v>
      </c>
      <c r="AL926" s="97">
        <v>0</v>
      </c>
      <c r="AM926" s="97">
        <v>0</v>
      </c>
      <c r="AN926" s="96" t="s">
        <v>488</v>
      </c>
      <c r="AO926" s="97">
        <v>3</v>
      </c>
      <c r="AP926" s="31">
        <f>IFERROR(IF(AN926="CIKDITIRO",VLOOKUP(A926,'BR DTG CIKDITIRO'!C:E,3,0),IF(FR_HITUNG_MINMAX!AN926="PESALAKAN",VLOOKUP(FR_HITUNG_MINMAX!A926,'BR DTG ADW'!C:E,3,0),IF(FR_HITUNG_MINMAX!AN926="PACUL",VLOOKUP(FR_HITUNG_MINMAX!A926,'BR DTG PACUL'!C:E,3,0),IF(FR_HITUNG_MINMAX!AN926="TRAYEMAN",VLOOKUP(FR_HITUNG_MINMAX!A926,'BR DTG TRAYEMAN'!C:E,3,0),"?")))),0)</f>
        <v>0</v>
      </c>
      <c r="AQ926" s="31">
        <f>IF(AN926="PACUL",VLOOKUP(A926,'STOK PACUL'!C:H,6,0),IF(FR_HITUNG_MINMAX!AN926="PESALAKAN",VLOOKUP(FR_HITUNG_MINMAX!A926,'STOK PESALAKAN'!C:H,6,0),IF(FR_HITUNG_MINMAX!AN926="CIKDITIRO",VLOOKUP(FR_HITUNG_MINMAX!A926,'STOK CIKDITIRO'!C:H,6,0),IF(FR_HITUNG_MINMAX!AN926="TRAYEMAN",VLOOKUP(FR_HITUNG_MINMAX!A926,'STOK TRAYEMAN'!C:H,6,0),"?"))))</f>
        <v>3</v>
      </c>
      <c r="AR926" s="25">
        <f t="shared" si="43"/>
        <v>3</v>
      </c>
      <c r="AS926" s="25">
        <f t="shared" si="44"/>
        <v>0</v>
      </c>
      <c r="AT926" s="25">
        <f t="shared" si="45"/>
        <v>3</v>
      </c>
    </row>
    <row r="927" spans="1:46" ht="30">
      <c r="A927" s="96" t="s">
        <v>494</v>
      </c>
      <c r="B927" s="96" t="s">
        <v>1356</v>
      </c>
      <c r="C927" s="96" t="s">
        <v>876</v>
      </c>
      <c r="D927" s="96" t="s">
        <v>1365</v>
      </c>
      <c r="E927" s="96" t="s">
        <v>482</v>
      </c>
      <c r="F927" s="97">
        <v>24500</v>
      </c>
      <c r="G927" s="97">
        <v>1</v>
      </c>
      <c r="H927" s="96" t="s">
        <v>1185</v>
      </c>
      <c r="I927" s="96" t="s">
        <v>1185</v>
      </c>
      <c r="J927" s="98">
        <v>1</v>
      </c>
      <c r="K927" s="97">
        <v>1</v>
      </c>
      <c r="L927" s="97">
        <v>0</v>
      </c>
      <c r="M927" s="97">
        <v>0</v>
      </c>
      <c r="N927" s="97">
        <v>0</v>
      </c>
      <c r="O927" s="97">
        <v>0</v>
      </c>
      <c r="P927" s="97">
        <v>0</v>
      </c>
      <c r="Q927" s="97">
        <v>1</v>
      </c>
      <c r="R927" s="97">
        <v>0</v>
      </c>
      <c r="S927" s="97">
        <v>0</v>
      </c>
      <c r="T927" s="97">
        <v>1</v>
      </c>
      <c r="U927" s="97">
        <v>0</v>
      </c>
      <c r="V927" s="97">
        <v>1</v>
      </c>
      <c r="W927" s="97">
        <v>0</v>
      </c>
      <c r="X927" s="97">
        <v>1</v>
      </c>
      <c r="Y927" s="97">
        <v>0</v>
      </c>
      <c r="Z927" s="97">
        <v>0</v>
      </c>
      <c r="AA927" s="97">
        <v>0</v>
      </c>
      <c r="AB927" s="97">
        <v>0</v>
      </c>
      <c r="AC927" s="97">
        <v>1</v>
      </c>
      <c r="AD927" s="97">
        <v>1</v>
      </c>
      <c r="AE927" s="97">
        <v>0</v>
      </c>
      <c r="AF927" s="97">
        <v>1</v>
      </c>
      <c r="AG927" s="97">
        <v>0</v>
      </c>
      <c r="AH927" s="97">
        <v>1</v>
      </c>
      <c r="AI927" s="97">
        <v>1</v>
      </c>
      <c r="AJ927" s="97">
        <v>0</v>
      </c>
      <c r="AK927" s="97">
        <v>1</v>
      </c>
      <c r="AL927" s="97">
        <v>0</v>
      </c>
      <c r="AM927" s="97">
        <v>0</v>
      </c>
      <c r="AN927" s="96" t="s">
        <v>488</v>
      </c>
      <c r="AO927" s="97">
        <v>1</v>
      </c>
      <c r="AP927" s="31">
        <f>IFERROR(IF(AN927="CIKDITIRO",VLOOKUP(A927,'BR DTG CIKDITIRO'!C:E,3,0),IF(FR_HITUNG_MINMAX!AN927="PESALAKAN",VLOOKUP(FR_HITUNG_MINMAX!A927,'BR DTG ADW'!C:E,3,0),IF(FR_HITUNG_MINMAX!AN927="PACUL",VLOOKUP(FR_HITUNG_MINMAX!A927,'BR DTG PACUL'!C:E,3,0),IF(FR_HITUNG_MINMAX!AN927="TRAYEMAN",VLOOKUP(FR_HITUNG_MINMAX!A927,'BR DTG TRAYEMAN'!C:E,3,0),"?")))),0)</f>
        <v>0</v>
      </c>
      <c r="AQ927" s="31">
        <f>IF(AN927="PACUL",VLOOKUP(A927,'STOK PACUL'!C:H,6,0),IF(FR_HITUNG_MINMAX!AN927="PESALAKAN",VLOOKUP(FR_HITUNG_MINMAX!A927,'STOK PESALAKAN'!C:H,6,0),IF(FR_HITUNG_MINMAX!AN927="CIKDITIRO",VLOOKUP(FR_HITUNG_MINMAX!A927,'STOK CIKDITIRO'!C:H,6,0),IF(FR_HITUNG_MINMAX!AN927="TRAYEMAN",VLOOKUP(FR_HITUNG_MINMAX!A927,'STOK TRAYEMAN'!C:H,6,0),"?"))))</f>
        <v>1</v>
      </c>
      <c r="AR927" s="25">
        <f t="shared" si="43"/>
        <v>1</v>
      </c>
      <c r="AS927" s="25">
        <f t="shared" si="44"/>
        <v>0</v>
      </c>
      <c r="AT927" s="25">
        <f t="shared" si="45"/>
        <v>3</v>
      </c>
    </row>
    <row r="928" spans="1:46" ht="30">
      <c r="A928" s="96" t="s">
        <v>2077</v>
      </c>
      <c r="B928" s="96" t="s">
        <v>2078</v>
      </c>
      <c r="C928" s="96" t="s">
        <v>876</v>
      </c>
      <c r="D928" s="96" t="s">
        <v>1365</v>
      </c>
      <c r="E928" s="96" t="s">
        <v>482</v>
      </c>
      <c r="F928" s="97">
        <v>19400</v>
      </c>
      <c r="G928" s="97">
        <v>1</v>
      </c>
      <c r="H928" s="96" t="s">
        <v>1185</v>
      </c>
      <c r="I928" s="96" t="s">
        <v>1185</v>
      </c>
      <c r="J928" s="98">
        <v>1</v>
      </c>
      <c r="K928" s="97">
        <v>1</v>
      </c>
      <c r="L928" s="97">
        <v>0</v>
      </c>
      <c r="M928" s="97">
        <v>0</v>
      </c>
      <c r="N928" s="97">
        <v>1</v>
      </c>
      <c r="O928" s="97">
        <v>0</v>
      </c>
      <c r="P928" s="97">
        <v>0</v>
      </c>
      <c r="Q928" s="97">
        <v>0</v>
      </c>
      <c r="R928" s="97">
        <v>0</v>
      </c>
      <c r="S928" s="97">
        <v>0</v>
      </c>
      <c r="T928" s="97">
        <v>0</v>
      </c>
      <c r="U928" s="97">
        <v>0</v>
      </c>
      <c r="V928" s="97">
        <v>0</v>
      </c>
      <c r="W928" s="97">
        <v>0</v>
      </c>
      <c r="X928" s="97">
        <v>1</v>
      </c>
      <c r="Y928" s="97">
        <v>0</v>
      </c>
      <c r="Z928" s="97">
        <v>1</v>
      </c>
      <c r="AA928" s="97">
        <v>1</v>
      </c>
      <c r="AB928" s="97">
        <v>0</v>
      </c>
      <c r="AC928" s="97">
        <v>0</v>
      </c>
      <c r="AD928" s="97">
        <v>0</v>
      </c>
      <c r="AE928" s="97">
        <v>0</v>
      </c>
      <c r="AF928" s="97">
        <v>0</v>
      </c>
      <c r="AG928" s="97">
        <v>0</v>
      </c>
      <c r="AH928" s="97">
        <v>0</v>
      </c>
      <c r="AI928" s="97">
        <v>0</v>
      </c>
      <c r="AJ928" s="97">
        <v>0</v>
      </c>
      <c r="AK928" s="97">
        <v>1</v>
      </c>
      <c r="AL928" s="97">
        <v>0</v>
      </c>
      <c r="AM928" s="97">
        <v>0</v>
      </c>
      <c r="AN928" s="96" t="s">
        <v>488</v>
      </c>
      <c r="AO928" s="97">
        <v>0</v>
      </c>
      <c r="AP928" s="31">
        <f>IFERROR(IF(AN928="CIKDITIRO",VLOOKUP(A928,'BR DTG CIKDITIRO'!C:E,3,0),IF(FR_HITUNG_MINMAX!AN928="PESALAKAN",VLOOKUP(FR_HITUNG_MINMAX!A928,'BR DTG ADW'!C:E,3,0),IF(FR_HITUNG_MINMAX!AN928="PACUL",VLOOKUP(FR_HITUNG_MINMAX!A928,'BR DTG PACUL'!C:E,3,0),IF(FR_HITUNG_MINMAX!AN928="TRAYEMAN",VLOOKUP(FR_HITUNG_MINMAX!A928,'BR DTG TRAYEMAN'!C:E,3,0),"?")))),0)</f>
        <v>0</v>
      </c>
      <c r="AQ928" s="31">
        <f>IF(AN928="PACUL",VLOOKUP(A928,'STOK PACUL'!C:H,6,0),IF(FR_HITUNG_MINMAX!AN928="PESALAKAN",VLOOKUP(FR_HITUNG_MINMAX!A928,'STOK PESALAKAN'!C:H,6,0),IF(FR_HITUNG_MINMAX!AN928="CIKDITIRO",VLOOKUP(FR_HITUNG_MINMAX!A928,'STOK CIKDITIRO'!C:H,6,0),IF(FR_HITUNG_MINMAX!AN928="TRAYEMAN",VLOOKUP(FR_HITUNG_MINMAX!A928,'STOK TRAYEMAN'!C:H,6,0),"?"))))</f>
        <v>0</v>
      </c>
      <c r="AR928" s="25">
        <f t="shared" si="43"/>
        <v>0</v>
      </c>
      <c r="AS928" s="25">
        <f t="shared" si="44"/>
        <v>0</v>
      </c>
      <c r="AT928" s="25">
        <f t="shared" si="45"/>
        <v>1</v>
      </c>
    </row>
    <row r="929" spans="1:46" ht="30">
      <c r="A929" s="96" t="s">
        <v>2079</v>
      </c>
      <c r="B929" s="96" t="s">
        <v>909</v>
      </c>
      <c r="C929" s="96" t="s">
        <v>876</v>
      </c>
      <c r="D929" s="96" t="s">
        <v>1365</v>
      </c>
      <c r="E929" s="96" t="s">
        <v>482</v>
      </c>
      <c r="F929" s="97">
        <v>35000</v>
      </c>
      <c r="G929" s="97">
        <v>1</v>
      </c>
      <c r="H929" s="96" t="s">
        <v>31</v>
      </c>
      <c r="I929" s="96" t="s">
        <v>2</v>
      </c>
      <c r="J929" s="98" t="s">
        <v>1366</v>
      </c>
      <c r="K929" s="97">
        <v>1</v>
      </c>
      <c r="L929" s="97">
        <v>0</v>
      </c>
      <c r="M929" s="97">
        <v>0</v>
      </c>
      <c r="N929" s="97">
        <v>0</v>
      </c>
      <c r="O929" s="97">
        <v>0</v>
      </c>
      <c r="P929" s="97">
        <v>0</v>
      </c>
      <c r="Q929" s="97">
        <v>0</v>
      </c>
      <c r="R929" s="97">
        <v>0</v>
      </c>
      <c r="S929" s="97">
        <v>0</v>
      </c>
      <c r="T929" s="97">
        <v>0</v>
      </c>
      <c r="U929" s="97">
        <v>1</v>
      </c>
      <c r="V929" s="97">
        <v>0</v>
      </c>
      <c r="W929" s="97">
        <v>0</v>
      </c>
      <c r="X929" s="97">
        <v>1</v>
      </c>
      <c r="Y929" s="97">
        <v>0</v>
      </c>
      <c r="Z929" s="97">
        <v>0</v>
      </c>
      <c r="AA929" s="97">
        <v>0</v>
      </c>
      <c r="AB929" s="97">
        <v>0</v>
      </c>
      <c r="AC929" s="97">
        <v>0</v>
      </c>
      <c r="AD929" s="97">
        <v>0</v>
      </c>
      <c r="AE929" s="97">
        <v>0</v>
      </c>
      <c r="AF929" s="97">
        <v>0</v>
      </c>
      <c r="AG929" s="97">
        <v>1</v>
      </c>
      <c r="AH929" s="97">
        <v>1</v>
      </c>
      <c r="AI929" s="97">
        <v>0</v>
      </c>
      <c r="AJ929" s="97">
        <v>0</v>
      </c>
      <c r="AK929" s="97">
        <v>1</v>
      </c>
      <c r="AL929" s="97">
        <v>0</v>
      </c>
      <c r="AM929" s="97">
        <v>0</v>
      </c>
      <c r="AN929" s="96" t="s">
        <v>488</v>
      </c>
      <c r="AO929" s="97">
        <v>0</v>
      </c>
      <c r="AP929" s="31">
        <f>IFERROR(IF(AN929="CIKDITIRO",VLOOKUP(A929,'BR DTG CIKDITIRO'!C:E,3,0),IF(FR_HITUNG_MINMAX!AN929="PESALAKAN",VLOOKUP(FR_HITUNG_MINMAX!A929,'BR DTG ADW'!C:E,3,0),IF(FR_HITUNG_MINMAX!AN929="PACUL",VLOOKUP(FR_HITUNG_MINMAX!A929,'BR DTG PACUL'!C:E,3,0),IF(FR_HITUNG_MINMAX!AN929="TRAYEMAN",VLOOKUP(FR_HITUNG_MINMAX!A929,'BR DTG TRAYEMAN'!C:E,3,0),"?")))),0)</f>
        <v>0</v>
      </c>
      <c r="AQ929" s="31">
        <f>IF(AN929="PACUL",VLOOKUP(A929,'STOK PACUL'!C:H,6,0),IF(FR_HITUNG_MINMAX!AN929="PESALAKAN",VLOOKUP(FR_HITUNG_MINMAX!A929,'STOK PESALAKAN'!C:H,6,0),IF(FR_HITUNG_MINMAX!AN929="CIKDITIRO",VLOOKUP(FR_HITUNG_MINMAX!A929,'STOK CIKDITIRO'!C:H,6,0),IF(FR_HITUNG_MINMAX!AN929="TRAYEMAN",VLOOKUP(FR_HITUNG_MINMAX!A929,'STOK TRAYEMAN'!C:H,6,0),"?"))))</f>
        <v>0</v>
      </c>
      <c r="AR929" s="25">
        <f t="shared" si="43"/>
        <v>0</v>
      </c>
      <c r="AS929" s="25">
        <f t="shared" si="44"/>
        <v>0</v>
      </c>
      <c r="AT929" s="25">
        <f t="shared" si="45"/>
        <v>2</v>
      </c>
    </row>
    <row r="930" spans="1:46" ht="30">
      <c r="A930" s="96" t="s">
        <v>614</v>
      </c>
      <c r="B930" s="96" t="s">
        <v>1403</v>
      </c>
      <c r="C930" s="96" t="s">
        <v>876</v>
      </c>
      <c r="D930" s="96" t="s">
        <v>1365</v>
      </c>
      <c r="E930" s="96" t="s">
        <v>482</v>
      </c>
      <c r="F930" s="97">
        <v>31000</v>
      </c>
      <c r="G930" s="97">
        <v>1</v>
      </c>
      <c r="H930" s="96" t="s">
        <v>1185</v>
      </c>
      <c r="I930" s="96" t="s">
        <v>1185</v>
      </c>
      <c r="J930" s="98">
        <v>1</v>
      </c>
      <c r="K930" s="97">
        <v>1</v>
      </c>
      <c r="L930" s="97">
        <v>0</v>
      </c>
      <c r="M930" s="97">
        <v>0</v>
      </c>
      <c r="N930" s="97">
        <v>0</v>
      </c>
      <c r="O930" s="97">
        <v>0</v>
      </c>
      <c r="P930" s="97">
        <v>0</v>
      </c>
      <c r="Q930" s="97">
        <v>0</v>
      </c>
      <c r="R930" s="97">
        <v>0</v>
      </c>
      <c r="S930" s="97">
        <v>0</v>
      </c>
      <c r="T930" s="97">
        <v>0</v>
      </c>
      <c r="U930" s="97">
        <v>0</v>
      </c>
      <c r="V930" s="97">
        <v>1</v>
      </c>
      <c r="W930" s="97">
        <v>0</v>
      </c>
      <c r="X930" s="97">
        <v>1</v>
      </c>
      <c r="Y930" s="97">
        <v>0</v>
      </c>
      <c r="Z930" s="97">
        <v>0</v>
      </c>
      <c r="AA930" s="97">
        <v>0</v>
      </c>
      <c r="AB930" s="97">
        <v>0</v>
      </c>
      <c r="AC930" s="97">
        <v>0</v>
      </c>
      <c r="AD930" s="97">
        <v>0</v>
      </c>
      <c r="AE930" s="97">
        <v>0</v>
      </c>
      <c r="AF930" s="97">
        <v>0</v>
      </c>
      <c r="AG930" s="97">
        <v>0</v>
      </c>
      <c r="AH930" s="97">
        <v>1</v>
      </c>
      <c r="AI930" s="97">
        <v>1</v>
      </c>
      <c r="AJ930" s="97">
        <v>0</v>
      </c>
      <c r="AK930" s="97">
        <v>1</v>
      </c>
      <c r="AL930" s="97">
        <v>0</v>
      </c>
      <c r="AM930" s="97">
        <v>0</v>
      </c>
      <c r="AN930" s="96" t="s">
        <v>488</v>
      </c>
      <c r="AO930" s="97">
        <v>0</v>
      </c>
      <c r="AP930" s="31">
        <f>IFERROR(IF(AN930="CIKDITIRO",VLOOKUP(A930,'BR DTG CIKDITIRO'!C:E,3,0),IF(FR_HITUNG_MINMAX!AN930="PESALAKAN",VLOOKUP(FR_HITUNG_MINMAX!A930,'BR DTG ADW'!C:E,3,0),IF(FR_HITUNG_MINMAX!AN930="PACUL",VLOOKUP(FR_HITUNG_MINMAX!A930,'BR DTG PACUL'!C:E,3,0),IF(FR_HITUNG_MINMAX!AN930="TRAYEMAN",VLOOKUP(FR_HITUNG_MINMAX!A930,'BR DTG TRAYEMAN'!C:E,3,0),"?")))),0)</f>
        <v>0</v>
      </c>
      <c r="AQ930" s="31">
        <f>IF(AN930="PACUL",VLOOKUP(A930,'STOK PACUL'!C:H,6,0),IF(FR_HITUNG_MINMAX!AN930="PESALAKAN",VLOOKUP(FR_HITUNG_MINMAX!A930,'STOK PESALAKAN'!C:H,6,0),IF(FR_HITUNG_MINMAX!AN930="CIKDITIRO",VLOOKUP(FR_HITUNG_MINMAX!A930,'STOK CIKDITIRO'!C:H,6,0),IF(FR_HITUNG_MINMAX!AN930="TRAYEMAN",VLOOKUP(FR_HITUNG_MINMAX!A930,'STOK TRAYEMAN'!C:H,6,0),"?"))))</f>
        <v>0</v>
      </c>
      <c r="AR930" s="25">
        <f t="shared" ref="AR930:AR993" si="46">IFERROR(AQ930,AO930+AP930)</f>
        <v>0</v>
      </c>
      <c r="AS930" s="25">
        <f t="shared" si="44"/>
        <v>0</v>
      </c>
      <c r="AT930" s="25">
        <f t="shared" si="45"/>
        <v>2</v>
      </c>
    </row>
    <row r="931" spans="1:46" ht="30">
      <c r="A931" s="96" t="s">
        <v>194</v>
      </c>
      <c r="B931" s="96" t="s">
        <v>910</v>
      </c>
      <c r="C931" s="96" t="s">
        <v>888</v>
      </c>
      <c r="D931" s="96" t="s">
        <v>1365</v>
      </c>
      <c r="E931" s="96" t="s">
        <v>482</v>
      </c>
      <c r="F931" s="97">
        <v>10400</v>
      </c>
      <c r="G931" s="97">
        <v>1</v>
      </c>
      <c r="H931" s="96" t="s">
        <v>30</v>
      </c>
      <c r="I931" s="96" t="s">
        <v>1185</v>
      </c>
      <c r="J931" s="98">
        <v>1</v>
      </c>
      <c r="K931" s="97">
        <v>1</v>
      </c>
      <c r="L931" s="97">
        <v>0</v>
      </c>
      <c r="M931" s="97">
        <v>0</v>
      </c>
      <c r="N931" s="97">
        <v>0</v>
      </c>
      <c r="O931" s="97">
        <v>0</v>
      </c>
      <c r="P931" s="97">
        <v>0</v>
      </c>
      <c r="Q931" s="97">
        <v>1</v>
      </c>
      <c r="R931" s="97">
        <v>0</v>
      </c>
      <c r="S931" s="97">
        <v>0</v>
      </c>
      <c r="T931" s="97">
        <v>0</v>
      </c>
      <c r="U931" s="97">
        <v>0</v>
      </c>
      <c r="V931" s="97">
        <v>0</v>
      </c>
      <c r="W931" s="97">
        <v>1</v>
      </c>
      <c r="X931" s="97">
        <v>1</v>
      </c>
      <c r="Y931" s="97">
        <v>0</v>
      </c>
      <c r="Z931" s="97">
        <v>0</v>
      </c>
      <c r="AA931" s="97">
        <v>0</v>
      </c>
      <c r="AB931" s="97">
        <v>0</v>
      </c>
      <c r="AC931" s="97">
        <v>1</v>
      </c>
      <c r="AD931" s="97">
        <v>1</v>
      </c>
      <c r="AE931" s="97">
        <v>0</v>
      </c>
      <c r="AF931" s="97">
        <v>0</v>
      </c>
      <c r="AG931" s="97">
        <v>0</v>
      </c>
      <c r="AH931" s="97">
        <v>0</v>
      </c>
      <c r="AI931" s="97">
        <v>1</v>
      </c>
      <c r="AJ931" s="97">
        <v>1</v>
      </c>
      <c r="AK931" s="97">
        <v>1</v>
      </c>
      <c r="AL931" s="97">
        <v>1</v>
      </c>
      <c r="AM931" s="97">
        <v>2</v>
      </c>
      <c r="AN931" s="96" t="s">
        <v>488</v>
      </c>
      <c r="AO931" s="97">
        <v>1</v>
      </c>
      <c r="AP931" s="31">
        <f>IFERROR(IF(AN931="CIKDITIRO",VLOOKUP(A931,'BR DTG CIKDITIRO'!C:E,3,0),IF(FR_HITUNG_MINMAX!AN931="PESALAKAN",VLOOKUP(FR_HITUNG_MINMAX!A931,'BR DTG ADW'!C:E,3,0),IF(FR_HITUNG_MINMAX!AN931="PACUL",VLOOKUP(FR_HITUNG_MINMAX!A931,'BR DTG PACUL'!C:E,3,0),IF(FR_HITUNG_MINMAX!AN931="TRAYEMAN",VLOOKUP(FR_HITUNG_MINMAX!A931,'BR DTG TRAYEMAN'!C:E,3,0),"?")))),0)</f>
        <v>0</v>
      </c>
      <c r="AQ931" s="31">
        <f>IF(AN931="PACUL",VLOOKUP(A931,'STOK PACUL'!C:H,6,0),IF(FR_HITUNG_MINMAX!AN931="PESALAKAN",VLOOKUP(FR_HITUNG_MINMAX!A931,'STOK PESALAKAN'!C:H,6,0),IF(FR_HITUNG_MINMAX!AN931="CIKDITIRO",VLOOKUP(FR_HITUNG_MINMAX!A931,'STOK CIKDITIRO'!C:H,6,0),IF(FR_HITUNG_MINMAX!AN931="TRAYEMAN",VLOOKUP(FR_HITUNG_MINMAX!A931,'STOK TRAYEMAN'!C:H,6,0),"?"))))</f>
        <v>1</v>
      </c>
      <c r="AR931" s="25">
        <f t="shared" si="46"/>
        <v>1</v>
      </c>
      <c r="AS931" s="25">
        <f t="shared" si="44"/>
        <v>1</v>
      </c>
      <c r="AT931" s="25">
        <f t="shared" si="45"/>
        <v>3</v>
      </c>
    </row>
    <row r="932" spans="1:46" ht="30">
      <c r="A932" s="96" t="s">
        <v>195</v>
      </c>
      <c r="B932" s="96" t="s">
        <v>911</v>
      </c>
      <c r="C932" s="96" t="s">
        <v>898</v>
      </c>
      <c r="D932" s="96" t="s">
        <v>1365</v>
      </c>
      <c r="E932" s="96" t="s">
        <v>485</v>
      </c>
      <c r="F932" s="97">
        <v>29000</v>
      </c>
      <c r="G932" s="97">
        <v>1</v>
      </c>
      <c r="H932" s="96" t="s">
        <v>31</v>
      </c>
      <c r="I932" s="96" t="s">
        <v>2</v>
      </c>
      <c r="J932" s="98" t="s">
        <v>1366</v>
      </c>
      <c r="K932" s="97">
        <v>1</v>
      </c>
      <c r="L932" s="97">
        <v>2</v>
      </c>
      <c r="M932" s="97">
        <v>1</v>
      </c>
      <c r="N932" s="97">
        <v>0</v>
      </c>
      <c r="O932" s="97">
        <v>2</v>
      </c>
      <c r="P932" s="97">
        <v>1</v>
      </c>
      <c r="Q932" s="97">
        <v>0</v>
      </c>
      <c r="R932" s="97">
        <v>1</v>
      </c>
      <c r="S932" s="97">
        <v>3</v>
      </c>
      <c r="T932" s="97">
        <v>0</v>
      </c>
      <c r="U932" s="97">
        <v>0</v>
      </c>
      <c r="V932" s="97">
        <v>0</v>
      </c>
      <c r="W932" s="97">
        <v>0</v>
      </c>
      <c r="X932" s="97">
        <v>3</v>
      </c>
      <c r="Y932" s="97">
        <v>3</v>
      </c>
      <c r="Z932" s="97">
        <v>1</v>
      </c>
      <c r="AA932" s="97">
        <v>2</v>
      </c>
      <c r="AB932" s="97">
        <v>3</v>
      </c>
      <c r="AC932" s="97">
        <v>1</v>
      </c>
      <c r="AD932" s="97">
        <v>1</v>
      </c>
      <c r="AE932" s="97">
        <v>4</v>
      </c>
      <c r="AF932" s="97">
        <v>3</v>
      </c>
      <c r="AG932" s="97">
        <v>3</v>
      </c>
      <c r="AH932" s="97">
        <v>0</v>
      </c>
      <c r="AI932" s="97">
        <v>0</v>
      </c>
      <c r="AJ932" s="97">
        <v>2</v>
      </c>
      <c r="AK932" s="97">
        <v>4</v>
      </c>
      <c r="AL932" s="97">
        <v>3</v>
      </c>
      <c r="AM932" s="97">
        <v>4</v>
      </c>
      <c r="AN932" s="96" t="s">
        <v>488</v>
      </c>
      <c r="AO932" s="97">
        <v>4</v>
      </c>
      <c r="AP932" s="31">
        <f>IFERROR(IF(AN932="CIKDITIRO",VLOOKUP(A932,'BR DTG CIKDITIRO'!C:E,3,0),IF(FR_HITUNG_MINMAX!AN932="PESALAKAN",VLOOKUP(FR_HITUNG_MINMAX!A932,'BR DTG ADW'!C:E,3,0),IF(FR_HITUNG_MINMAX!AN932="PACUL",VLOOKUP(FR_HITUNG_MINMAX!A932,'BR DTG PACUL'!C:E,3,0),IF(FR_HITUNG_MINMAX!AN932="TRAYEMAN",VLOOKUP(FR_HITUNG_MINMAX!A932,'BR DTG TRAYEMAN'!C:E,3,0),"?")))),0)</f>
        <v>0</v>
      </c>
      <c r="AQ932" s="31">
        <f>IF(AN932="PACUL",VLOOKUP(A932,'STOK PACUL'!C:H,6,0),IF(FR_HITUNG_MINMAX!AN932="PESALAKAN",VLOOKUP(FR_HITUNG_MINMAX!A932,'STOK PESALAKAN'!C:H,6,0),IF(FR_HITUNG_MINMAX!AN932="CIKDITIRO",VLOOKUP(FR_HITUNG_MINMAX!A932,'STOK CIKDITIRO'!C:H,6,0),IF(FR_HITUNG_MINMAX!AN932="TRAYEMAN",VLOOKUP(FR_HITUNG_MINMAX!A932,'STOK TRAYEMAN'!C:H,6,0),"?"))))</f>
        <v>4</v>
      </c>
      <c r="AR932" s="25">
        <f t="shared" si="46"/>
        <v>4</v>
      </c>
      <c r="AS932" s="25">
        <f t="shared" si="44"/>
        <v>2</v>
      </c>
      <c r="AT932" s="25">
        <f t="shared" si="45"/>
        <v>4</v>
      </c>
    </row>
    <row r="933" spans="1:46" ht="30">
      <c r="A933" s="96" t="s">
        <v>1732</v>
      </c>
      <c r="B933" s="96" t="s">
        <v>2080</v>
      </c>
      <c r="C933" s="96" t="s">
        <v>898</v>
      </c>
      <c r="D933" s="96" t="s">
        <v>1365</v>
      </c>
      <c r="E933" s="96" t="s">
        <v>482</v>
      </c>
      <c r="F933" s="97">
        <v>30750</v>
      </c>
      <c r="G933" s="97">
        <v>1</v>
      </c>
      <c r="H933" s="96" t="s">
        <v>31</v>
      </c>
      <c r="I933" s="96" t="s">
        <v>2</v>
      </c>
      <c r="J933" s="98">
        <v>1</v>
      </c>
      <c r="K933" s="97">
        <v>1</v>
      </c>
      <c r="L933" s="97">
        <v>0</v>
      </c>
      <c r="M933" s="97">
        <v>0</v>
      </c>
      <c r="N933" s="97">
        <v>0</v>
      </c>
      <c r="O933" s="97">
        <v>0</v>
      </c>
      <c r="P933" s="97">
        <v>0</v>
      </c>
      <c r="Q933" s="97">
        <v>1</v>
      </c>
      <c r="R933" s="97">
        <v>0</v>
      </c>
      <c r="S933" s="97">
        <v>0</v>
      </c>
      <c r="T933" s="97">
        <v>0</v>
      </c>
      <c r="U933" s="97">
        <v>0</v>
      </c>
      <c r="V933" s="97">
        <v>1</v>
      </c>
      <c r="W933" s="97">
        <v>0</v>
      </c>
      <c r="X933" s="97">
        <v>1</v>
      </c>
      <c r="Y933" s="97">
        <v>0</v>
      </c>
      <c r="Z933" s="97">
        <v>0</v>
      </c>
      <c r="AA933" s="97">
        <v>0</v>
      </c>
      <c r="AB933" s="97">
        <v>0</v>
      </c>
      <c r="AC933" s="97">
        <v>1</v>
      </c>
      <c r="AD933" s="97">
        <v>1</v>
      </c>
      <c r="AE933" s="97">
        <v>0</v>
      </c>
      <c r="AF933" s="97">
        <v>0</v>
      </c>
      <c r="AG933" s="97">
        <v>0</v>
      </c>
      <c r="AH933" s="97">
        <v>1</v>
      </c>
      <c r="AI933" s="97">
        <v>1</v>
      </c>
      <c r="AJ933" s="97">
        <v>0</v>
      </c>
      <c r="AK933" s="97">
        <v>1</v>
      </c>
      <c r="AL933" s="97">
        <v>1</v>
      </c>
      <c r="AM933" s="97">
        <v>1</v>
      </c>
      <c r="AN933" s="96" t="s">
        <v>488</v>
      </c>
      <c r="AO933" s="97">
        <v>1</v>
      </c>
      <c r="AP933" s="31">
        <f>IFERROR(IF(AN933="CIKDITIRO",VLOOKUP(A933,'BR DTG CIKDITIRO'!C:E,3,0),IF(FR_HITUNG_MINMAX!AN933="PESALAKAN",VLOOKUP(FR_HITUNG_MINMAX!A933,'BR DTG ADW'!C:E,3,0),IF(FR_HITUNG_MINMAX!AN933="PACUL",VLOOKUP(FR_HITUNG_MINMAX!A933,'BR DTG PACUL'!C:E,3,0),IF(FR_HITUNG_MINMAX!AN933="TRAYEMAN",VLOOKUP(FR_HITUNG_MINMAX!A933,'BR DTG TRAYEMAN'!C:E,3,0),"?")))),0)</f>
        <v>0</v>
      </c>
      <c r="AQ933" s="31">
        <f>IF(AN933="PACUL",VLOOKUP(A933,'STOK PACUL'!C:H,6,0),IF(FR_HITUNG_MINMAX!AN933="PESALAKAN",VLOOKUP(FR_HITUNG_MINMAX!A933,'STOK PESALAKAN'!C:H,6,0),IF(FR_HITUNG_MINMAX!AN933="CIKDITIRO",VLOOKUP(FR_HITUNG_MINMAX!A933,'STOK CIKDITIRO'!C:H,6,0),IF(FR_HITUNG_MINMAX!AN933="TRAYEMAN",VLOOKUP(FR_HITUNG_MINMAX!A933,'STOK TRAYEMAN'!C:H,6,0),"?"))))</f>
        <v>1</v>
      </c>
      <c r="AR933" s="25">
        <f t="shared" si="46"/>
        <v>1</v>
      </c>
      <c r="AS933" s="25">
        <f t="shared" si="44"/>
        <v>1</v>
      </c>
      <c r="AT933" s="25">
        <f t="shared" si="45"/>
        <v>2</v>
      </c>
    </row>
    <row r="934" spans="1:46" ht="30">
      <c r="A934" s="96" t="s">
        <v>197</v>
      </c>
      <c r="B934" s="96" t="s">
        <v>913</v>
      </c>
      <c r="C934" s="96" t="s">
        <v>898</v>
      </c>
      <c r="D934" s="96" t="s">
        <v>1365</v>
      </c>
      <c r="E934" s="96" t="s">
        <v>485</v>
      </c>
      <c r="F934" s="97">
        <v>55000</v>
      </c>
      <c r="G934" s="97">
        <v>1</v>
      </c>
      <c r="H934" s="96" t="s">
        <v>31</v>
      </c>
      <c r="I934" s="96" t="s">
        <v>2</v>
      </c>
      <c r="J934" s="98" t="s">
        <v>1366</v>
      </c>
      <c r="K934" s="97">
        <v>1</v>
      </c>
      <c r="L934" s="97">
        <v>1</v>
      </c>
      <c r="M934" s="97">
        <v>0</v>
      </c>
      <c r="N934" s="97">
        <v>1</v>
      </c>
      <c r="O934" s="97">
        <v>0</v>
      </c>
      <c r="P934" s="97">
        <v>0</v>
      </c>
      <c r="Q934" s="97">
        <v>0</v>
      </c>
      <c r="R934" s="97">
        <v>1</v>
      </c>
      <c r="S934" s="97">
        <v>0</v>
      </c>
      <c r="T934" s="97">
        <v>1</v>
      </c>
      <c r="U934" s="97">
        <v>2</v>
      </c>
      <c r="V934" s="97">
        <v>1</v>
      </c>
      <c r="W934" s="97">
        <v>1</v>
      </c>
      <c r="X934" s="97">
        <v>2</v>
      </c>
      <c r="Y934" s="97">
        <v>1</v>
      </c>
      <c r="Z934" s="97">
        <v>1</v>
      </c>
      <c r="AA934" s="97">
        <v>1</v>
      </c>
      <c r="AB934" s="97">
        <v>0</v>
      </c>
      <c r="AC934" s="97">
        <v>0</v>
      </c>
      <c r="AD934" s="97">
        <v>1</v>
      </c>
      <c r="AE934" s="97">
        <v>1</v>
      </c>
      <c r="AF934" s="97">
        <v>1</v>
      </c>
      <c r="AG934" s="97">
        <v>2</v>
      </c>
      <c r="AH934" s="97">
        <v>3</v>
      </c>
      <c r="AI934" s="97">
        <v>2</v>
      </c>
      <c r="AJ934" s="97">
        <v>2</v>
      </c>
      <c r="AK934" s="97">
        <v>3</v>
      </c>
      <c r="AL934" s="97">
        <v>2</v>
      </c>
      <c r="AM934" s="97">
        <v>3</v>
      </c>
      <c r="AN934" s="96" t="s">
        <v>488</v>
      </c>
      <c r="AO934" s="97">
        <v>0</v>
      </c>
      <c r="AP934" s="31">
        <f>IFERROR(IF(AN934="CIKDITIRO",VLOOKUP(A934,'BR DTG CIKDITIRO'!C:E,3,0),IF(FR_HITUNG_MINMAX!AN934="PESALAKAN",VLOOKUP(FR_HITUNG_MINMAX!A934,'BR DTG ADW'!C:E,3,0),IF(FR_HITUNG_MINMAX!AN934="PACUL",VLOOKUP(FR_HITUNG_MINMAX!A934,'BR DTG PACUL'!C:E,3,0),IF(FR_HITUNG_MINMAX!AN934="TRAYEMAN",VLOOKUP(FR_HITUNG_MINMAX!A934,'BR DTG TRAYEMAN'!C:E,3,0),"?")))),0)</f>
        <v>0</v>
      </c>
      <c r="AQ934" s="31">
        <f>IF(AN934="PACUL",VLOOKUP(A934,'STOK PACUL'!C:H,6,0),IF(FR_HITUNG_MINMAX!AN934="PESALAKAN",VLOOKUP(FR_HITUNG_MINMAX!A934,'STOK PESALAKAN'!C:H,6,0),IF(FR_HITUNG_MINMAX!AN934="CIKDITIRO",VLOOKUP(FR_HITUNG_MINMAX!A934,'STOK CIKDITIRO'!C:H,6,0),IF(FR_HITUNG_MINMAX!AN934="TRAYEMAN",VLOOKUP(FR_HITUNG_MINMAX!A934,'STOK TRAYEMAN'!C:H,6,0),"?"))))</f>
        <v>0</v>
      </c>
      <c r="AR934" s="25">
        <f t="shared" si="46"/>
        <v>0</v>
      </c>
      <c r="AS934" s="25">
        <f t="shared" si="44"/>
        <v>1</v>
      </c>
      <c r="AT934" s="25">
        <f t="shared" si="45"/>
        <v>4</v>
      </c>
    </row>
    <row r="935" spans="1:46" ht="30">
      <c r="A935" s="96" t="s">
        <v>2081</v>
      </c>
      <c r="B935" s="96" t="s">
        <v>2082</v>
      </c>
      <c r="C935" s="96" t="s">
        <v>876</v>
      </c>
      <c r="D935" s="96" t="s">
        <v>1365</v>
      </c>
      <c r="E935" s="96" t="s">
        <v>482</v>
      </c>
      <c r="F935" s="97">
        <v>48000</v>
      </c>
      <c r="G935" s="97">
        <v>1</v>
      </c>
      <c r="H935" s="96" t="s">
        <v>1185</v>
      </c>
      <c r="I935" s="96" t="s">
        <v>1185</v>
      </c>
      <c r="J935" s="98">
        <v>1</v>
      </c>
      <c r="K935" s="97">
        <v>1</v>
      </c>
      <c r="L935" s="97">
        <v>0</v>
      </c>
      <c r="M935" s="97">
        <v>0</v>
      </c>
      <c r="N935" s="97">
        <v>1</v>
      </c>
      <c r="O935" s="97">
        <v>0</v>
      </c>
      <c r="P935" s="97">
        <v>0</v>
      </c>
      <c r="Q935" s="97">
        <v>0</v>
      </c>
      <c r="R935" s="97">
        <v>0</v>
      </c>
      <c r="S935" s="97">
        <v>0</v>
      </c>
      <c r="T935" s="97">
        <v>0</v>
      </c>
      <c r="U935" s="97">
        <v>0</v>
      </c>
      <c r="V935" s="97">
        <v>0</v>
      </c>
      <c r="W935" s="97">
        <v>0</v>
      </c>
      <c r="X935" s="97">
        <v>1</v>
      </c>
      <c r="Y935" s="97">
        <v>0</v>
      </c>
      <c r="Z935" s="97">
        <v>1</v>
      </c>
      <c r="AA935" s="97">
        <v>1</v>
      </c>
      <c r="AB935" s="97">
        <v>0</v>
      </c>
      <c r="AC935" s="97">
        <v>0</v>
      </c>
      <c r="AD935" s="97">
        <v>0</v>
      </c>
      <c r="AE935" s="97">
        <v>0</v>
      </c>
      <c r="AF935" s="97">
        <v>0</v>
      </c>
      <c r="AG935" s="97">
        <v>0</v>
      </c>
      <c r="AH935" s="97">
        <v>0</v>
      </c>
      <c r="AI935" s="97">
        <v>0</v>
      </c>
      <c r="AJ935" s="97">
        <v>0</v>
      </c>
      <c r="AK935" s="97">
        <v>1</v>
      </c>
      <c r="AL935" s="97">
        <v>0</v>
      </c>
      <c r="AM935" s="97">
        <v>0</v>
      </c>
      <c r="AN935" s="96" t="s">
        <v>488</v>
      </c>
      <c r="AO935" s="97">
        <v>0</v>
      </c>
      <c r="AP935" s="31">
        <f>IFERROR(IF(AN935="CIKDITIRO",VLOOKUP(A935,'BR DTG CIKDITIRO'!C:E,3,0),IF(FR_HITUNG_MINMAX!AN935="PESALAKAN",VLOOKUP(FR_HITUNG_MINMAX!A935,'BR DTG ADW'!C:E,3,0),IF(FR_HITUNG_MINMAX!AN935="PACUL",VLOOKUP(FR_HITUNG_MINMAX!A935,'BR DTG PACUL'!C:E,3,0),IF(FR_HITUNG_MINMAX!AN935="TRAYEMAN",VLOOKUP(FR_HITUNG_MINMAX!A935,'BR DTG TRAYEMAN'!C:E,3,0),"?")))),0)</f>
        <v>0</v>
      </c>
      <c r="AQ935" s="31">
        <f>IF(AN935="PACUL",VLOOKUP(A935,'STOK PACUL'!C:H,6,0),IF(FR_HITUNG_MINMAX!AN935="PESALAKAN",VLOOKUP(FR_HITUNG_MINMAX!A935,'STOK PESALAKAN'!C:H,6,0),IF(FR_HITUNG_MINMAX!AN935="CIKDITIRO",VLOOKUP(FR_HITUNG_MINMAX!A935,'STOK CIKDITIRO'!C:H,6,0),IF(FR_HITUNG_MINMAX!AN935="TRAYEMAN",VLOOKUP(FR_HITUNG_MINMAX!A935,'STOK TRAYEMAN'!C:H,6,0),"?"))))</f>
        <v>0</v>
      </c>
      <c r="AR935" s="25">
        <f t="shared" si="46"/>
        <v>0</v>
      </c>
      <c r="AS935" s="25">
        <f t="shared" si="44"/>
        <v>0</v>
      </c>
      <c r="AT935" s="25">
        <f t="shared" si="45"/>
        <v>1</v>
      </c>
    </row>
    <row r="936" spans="1:46" ht="30">
      <c r="A936" s="96" t="s">
        <v>2083</v>
      </c>
      <c r="B936" s="96" t="s">
        <v>2084</v>
      </c>
      <c r="C936" s="96" t="s">
        <v>876</v>
      </c>
      <c r="D936" s="96" t="s">
        <v>1365</v>
      </c>
      <c r="E936" s="96" t="s">
        <v>482</v>
      </c>
      <c r="F936" s="97">
        <v>88500</v>
      </c>
      <c r="G936" s="97">
        <v>1</v>
      </c>
      <c r="H936" s="96" t="s">
        <v>1185</v>
      </c>
      <c r="I936" s="96" t="s">
        <v>1185</v>
      </c>
      <c r="J936" s="98">
        <v>1</v>
      </c>
      <c r="K936" s="97">
        <v>1</v>
      </c>
      <c r="L936" s="97">
        <v>0</v>
      </c>
      <c r="M936" s="97">
        <v>0</v>
      </c>
      <c r="N936" s="97">
        <v>1</v>
      </c>
      <c r="O936" s="97">
        <v>0</v>
      </c>
      <c r="P936" s="97">
        <v>0</v>
      </c>
      <c r="Q936" s="97">
        <v>0</v>
      </c>
      <c r="R936" s="97">
        <v>0</v>
      </c>
      <c r="S936" s="97">
        <v>0</v>
      </c>
      <c r="T936" s="97">
        <v>0</v>
      </c>
      <c r="U936" s="97">
        <v>0</v>
      </c>
      <c r="V936" s="97">
        <v>0</v>
      </c>
      <c r="W936" s="97">
        <v>0</v>
      </c>
      <c r="X936" s="97">
        <v>1</v>
      </c>
      <c r="Y936" s="97">
        <v>0</v>
      </c>
      <c r="Z936" s="97">
        <v>1</v>
      </c>
      <c r="AA936" s="97">
        <v>1</v>
      </c>
      <c r="AB936" s="97">
        <v>0</v>
      </c>
      <c r="AC936" s="97">
        <v>0</v>
      </c>
      <c r="AD936" s="97">
        <v>0</v>
      </c>
      <c r="AE936" s="97">
        <v>0</v>
      </c>
      <c r="AF936" s="97">
        <v>0</v>
      </c>
      <c r="AG936" s="97">
        <v>0</v>
      </c>
      <c r="AH936" s="97">
        <v>0</v>
      </c>
      <c r="AI936" s="97">
        <v>0</v>
      </c>
      <c r="AJ936" s="97">
        <v>0</v>
      </c>
      <c r="AK936" s="97">
        <v>1</v>
      </c>
      <c r="AL936" s="97">
        <v>0</v>
      </c>
      <c r="AM936" s="97">
        <v>0</v>
      </c>
      <c r="AN936" s="96" t="s">
        <v>488</v>
      </c>
      <c r="AO936" s="97">
        <v>0</v>
      </c>
      <c r="AP936" s="31">
        <f>IFERROR(IF(AN936="CIKDITIRO",VLOOKUP(A936,'BR DTG CIKDITIRO'!C:E,3,0),IF(FR_HITUNG_MINMAX!AN936="PESALAKAN",VLOOKUP(FR_HITUNG_MINMAX!A936,'BR DTG ADW'!C:E,3,0),IF(FR_HITUNG_MINMAX!AN936="PACUL",VLOOKUP(FR_HITUNG_MINMAX!A936,'BR DTG PACUL'!C:E,3,0),IF(FR_HITUNG_MINMAX!AN936="TRAYEMAN",VLOOKUP(FR_HITUNG_MINMAX!A936,'BR DTG TRAYEMAN'!C:E,3,0),"?")))),0)</f>
        <v>0</v>
      </c>
      <c r="AQ936" s="31">
        <f>IF(AN936="PACUL",VLOOKUP(A936,'STOK PACUL'!C:H,6,0),IF(FR_HITUNG_MINMAX!AN936="PESALAKAN",VLOOKUP(FR_HITUNG_MINMAX!A936,'STOK PESALAKAN'!C:H,6,0),IF(FR_HITUNG_MINMAX!AN936="CIKDITIRO",VLOOKUP(FR_HITUNG_MINMAX!A936,'STOK CIKDITIRO'!C:H,6,0),IF(FR_HITUNG_MINMAX!AN936="TRAYEMAN",VLOOKUP(FR_HITUNG_MINMAX!A936,'STOK TRAYEMAN'!C:H,6,0),"?"))))</f>
        <v>0</v>
      </c>
      <c r="AR936" s="25">
        <f t="shared" si="46"/>
        <v>0</v>
      </c>
      <c r="AS936" s="25">
        <f t="shared" si="44"/>
        <v>0</v>
      </c>
      <c r="AT936" s="25">
        <f t="shared" si="45"/>
        <v>1</v>
      </c>
    </row>
    <row r="937" spans="1:46" ht="30">
      <c r="A937" s="96" t="s">
        <v>2085</v>
      </c>
      <c r="B937" s="96" t="s">
        <v>2086</v>
      </c>
      <c r="C937" s="96" t="s">
        <v>876</v>
      </c>
      <c r="D937" s="96" t="s">
        <v>1365</v>
      </c>
      <c r="E937" s="96" t="s">
        <v>482</v>
      </c>
      <c r="F937" s="97">
        <v>14000</v>
      </c>
      <c r="G937" s="97">
        <v>1</v>
      </c>
      <c r="H937" s="96" t="s">
        <v>1185</v>
      </c>
      <c r="I937" s="96" t="s">
        <v>1185</v>
      </c>
      <c r="J937" s="98">
        <v>1</v>
      </c>
      <c r="K937" s="97">
        <v>1</v>
      </c>
      <c r="L937" s="97">
        <v>0</v>
      </c>
      <c r="M937" s="97">
        <v>0</v>
      </c>
      <c r="N937" s="97">
        <v>1</v>
      </c>
      <c r="O937" s="97">
        <v>0</v>
      </c>
      <c r="P937" s="97">
        <v>0</v>
      </c>
      <c r="Q937" s="97">
        <v>0</v>
      </c>
      <c r="R937" s="97">
        <v>0</v>
      </c>
      <c r="S937" s="97">
        <v>0</v>
      </c>
      <c r="T937" s="97">
        <v>0</v>
      </c>
      <c r="U937" s="97">
        <v>0</v>
      </c>
      <c r="V937" s="97">
        <v>0</v>
      </c>
      <c r="W937" s="97">
        <v>0</v>
      </c>
      <c r="X937" s="97">
        <v>1</v>
      </c>
      <c r="Y937" s="97">
        <v>0</v>
      </c>
      <c r="Z937" s="97">
        <v>1</v>
      </c>
      <c r="AA937" s="97">
        <v>1</v>
      </c>
      <c r="AB937" s="97">
        <v>0</v>
      </c>
      <c r="AC937" s="97">
        <v>0</v>
      </c>
      <c r="AD937" s="97">
        <v>0</v>
      </c>
      <c r="AE937" s="97">
        <v>0</v>
      </c>
      <c r="AF937" s="97">
        <v>0</v>
      </c>
      <c r="AG937" s="97">
        <v>0</v>
      </c>
      <c r="AH937" s="97">
        <v>0</v>
      </c>
      <c r="AI937" s="97">
        <v>0</v>
      </c>
      <c r="AJ937" s="97">
        <v>0</v>
      </c>
      <c r="AK937" s="97">
        <v>1</v>
      </c>
      <c r="AL937" s="97">
        <v>0</v>
      </c>
      <c r="AM937" s="97">
        <v>0</v>
      </c>
      <c r="AN937" s="96" t="s">
        <v>488</v>
      </c>
      <c r="AO937" s="97">
        <v>0</v>
      </c>
      <c r="AP937" s="31">
        <f>IFERROR(IF(AN937="CIKDITIRO",VLOOKUP(A937,'BR DTG CIKDITIRO'!C:E,3,0),IF(FR_HITUNG_MINMAX!AN937="PESALAKAN",VLOOKUP(FR_HITUNG_MINMAX!A937,'BR DTG ADW'!C:E,3,0),IF(FR_HITUNG_MINMAX!AN937="PACUL",VLOOKUP(FR_HITUNG_MINMAX!A937,'BR DTG PACUL'!C:E,3,0),IF(FR_HITUNG_MINMAX!AN937="TRAYEMAN",VLOOKUP(FR_HITUNG_MINMAX!A937,'BR DTG TRAYEMAN'!C:E,3,0),"?")))),0)</f>
        <v>0</v>
      </c>
      <c r="AQ937" s="31">
        <f>IF(AN937="PACUL",VLOOKUP(A937,'STOK PACUL'!C:H,6,0),IF(FR_HITUNG_MINMAX!AN937="PESALAKAN",VLOOKUP(FR_HITUNG_MINMAX!A937,'STOK PESALAKAN'!C:H,6,0),IF(FR_HITUNG_MINMAX!AN937="CIKDITIRO",VLOOKUP(FR_HITUNG_MINMAX!A937,'STOK CIKDITIRO'!C:H,6,0),IF(FR_HITUNG_MINMAX!AN937="TRAYEMAN",VLOOKUP(FR_HITUNG_MINMAX!A937,'STOK TRAYEMAN'!C:H,6,0),"?"))))</f>
        <v>0</v>
      </c>
      <c r="AR937" s="25">
        <f t="shared" si="46"/>
        <v>0</v>
      </c>
      <c r="AS937" s="25">
        <f t="shared" si="44"/>
        <v>0</v>
      </c>
      <c r="AT937" s="25">
        <f t="shared" si="45"/>
        <v>1</v>
      </c>
    </row>
    <row r="938" spans="1:46" ht="30">
      <c r="A938" s="96" t="s">
        <v>2087</v>
      </c>
      <c r="B938" s="96" t="s">
        <v>2088</v>
      </c>
      <c r="C938" s="96" t="s">
        <v>876</v>
      </c>
      <c r="D938" s="96" t="s">
        <v>1365</v>
      </c>
      <c r="E938" s="96" t="s">
        <v>482</v>
      </c>
      <c r="F938" s="97">
        <v>1800</v>
      </c>
      <c r="G938" s="97">
        <v>1</v>
      </c>
      <c r="H938" s="96" t="s">
        <v>31</v>
      </c>
      <c r="I938" s="96" t="s">
        <v>1185</v>
      </c>
      <c r="J938" s="98">
        <v>1</v>
      </c>
      <c r="K938" s="97">
        <v>1</v>
      </c>
      <c r="L938" s="97">
        <v>0</v>
      </c>
      <c r="M938" s="97">
        <v>0</v>
      </c>
      <c r="N938" s="97">
        <v>2</v>
      </c>
      <c r="O938" s="97">
        <v>0</v>
      </c>
      <c r="P938" s="97">
        <v>0</v>
      </c>
      <c r="Q938" s="97">
        <v>0</v>
      </c>
      <c r="R938" s="97">
        <v>0</v>
      </c>
      <c r="S938" s="97">
        <v>0</v>
      </c>
      <c r="T938" s="97">
        <v>0</v>
      </c>
      <c r="U938" s="97">
        <v>0</v>
      </c>
      <c r="V938" s="97">
        <v>0</v>
      </c>
      <c r="W938" s="97">
        <v>0</v>
      </c>
      <c r="X938" s="97">
        <v>2</v>
      </c>
      <c r="Y938" s="97">
        <v>0</v>
      </c>
      <c r="Z938" s="97">
        <v>2</v>
      </c>
      <c r="AA938" s="97">
        <v>2</v>
      </c>
      <c r="AB938" s="97">
        <v>0</v>
      </c>
      <c r="AC938" s="97">
        <v>0</v>
      </c>
      <c r="AD938" s="97">
        <v>0</v>
      </c>
      <c r="AE938" s="97">
        <v>0</v>
      </c>
      <c r="AF938" s="97">
        <v>0</v>
      </c>
      <c r="AG938" s="97">
        <v>0</v>
      </c>
      <c r="AH938" s="97">
        <v>0</v>
      </c>
      <c r="AI938" s="97">
        <v>0</v>
      </c>
      <c r="AJ938" s="97">
        <v>0</v>
      </c>
      <c r="AK938" s="97">
        <v>2</v>
      </c>
      <c r="AL938" s="97">
        <v>0</v>
      </c>
      <c r="AM938" s="97">
        <v>0</v>
      </c>
      <c r="AN938" s="96" t="s">
        <v>488</v>
      </c>
      <c r="AO938" s="97">
        <v>0</v>
      </c>
      <c r="AP938" s="31">
        <f>IFERROR(IF(AN938="CIKDITIRO",VLOOKUP(A938,'BR DTG CIKDITIRO'!C:E,3,0),IF(FR_HITUNG_MINMAX!AN938="PESALAKAN",VLOOKUP(FR_HITUNG_MINMAX!A938,'BR DTG ADW'!C:E,3,0),IF(FR_HITUNG_MINMAX!AN938="PACUL",VLOOKUP(FR_HITUNG_MINMAX!A938,'BR DTG PACUL'!C:E,3,0),IF(FR_HITUNG_MINMAX!AN938="TRAYEMAN",VLOOKUP(FR_HITUNG_MINMAX!A938,'BR DTG TRAYEMAN'!C:E,3,0),"?")))),0)</f>
        <v>0</v>
      </c>
      <c r="AQ938" s="31">
        <f>IF(AN938="PACUL",VLOOKUP(A938,'STOK PACUL'!C:H,6,0),IF(FR_HITUNG_MINMAX!AN938="PESALAKAN",VLOOKUP(FR_HITUNG_MINMAX!A938,'STOK PESALAKAN'!C:H,6,0),IF(FR_HITUNG_MINMAX!AN938="CIKDITIRO",VLOOKUP(FR_HITUNG_MINMAX!A938,'STOK CIKDITIRO'!C:H,6,0),IF(FR_HITUNG_MINMAX!AN938="TRAYEMAN",VLOOKUP(FR_HITUNG_MINMAX!A938,'STOK TRAYEMAN'!C:H,6,0),"?"))))</f>
        <v>0</v>
      </c>
      <c r="AR938" s="25">
        <f t="shared" si="46"/>
        <v>0</v>
      </c>
      <c r="AS938" s="25">
        <f t="shared" si="44"/>
        <v>0</v>
      </c>
      <c r="AT938" s="25">
        <f t="shared" si="45"/>
        <v>1</v>
      </c>
    </row>
    <row r="939" spans="1:46" ht="30">
      <c r="A939" s="96" t="s">
        <v>814</v>
      </c>
      <c r="B939" s="96" t="s">
        <v>2089</v>
      </c>
      <c r="C939" s="96" t="s">
        <v>876</v>
      </c>
      <c r="D939" s="96" t="s">
        <v>1365</v>
      </c>
      <c r="E939" s="96" t="s">
        <v>482</v>
      </c>
      <c r="F939" s="97">
        <v>140000</v>
      </c>
      <c r="G939" s="97">
        <v>1</v>
      </c>
      <c r="H939" s="96" t="s">
        <v>1185</v>
      </c>
      <c r="I939" s="96" t="s">
        <v>1185</v>
      </c>
      <c r="J939" s="98">
        <v>1</v>
      </c>
      <c r="K939" s="97">
        <v>1</v>
      </c>
      <c r="L939" s="97">
        <v>0</v>
      </c>
      <c r="M939" s="97">
        <v>0</v>
      </c>
      <c r="N939" s="97">
        <v>0</v>
      </c>
      <c r="O939" s="97">
        <v>0</v>
      </c>
      <c r="P939" s="97">
        <v>0</v>
      </c>
      <c r="Q939" s="97">
        <v>0</v>
      </c>
      <c r="R939" s="97">
        <v>0</v>
      </c>
      <c r="S939" s="97">
        <v>0</v>
      </c>
      <c r="T939" s="97">
        <v>0</v>
      </c>
      <c r="U939" s="97">
        <v>0</v>
      </c>
      <c r="V939" s="97">
        <v>1</v>
      </c>
      <c r="W939" s="97">
        <v>0</v>
      </c>
      <c r="X939" s="97">
        <v>1</v>
      </c>
      <c r="Y939" s="97">
        <v>0</v>
      </c>
      <c r="Z939" s="97">
        <v>0</v>
      </c>
      <c r="AA939" s="97">
        <v>0</v>
      </c>
      <c r="AB939" s="97">
        <v>0</v>
      </c>
      <c r="AC939" s="97">
        <v>0</v>
      </c>
      <c r="AD939" s="97">
        <v>0</v>
      </c>
      <c r="AE939" s="97">
        <v>0</v>
      </c>
      <c r="AF939" s="97">
        <v>0</v>
      </c>
      <c r="AG939" s="97">
        <v>0</v>
      </c>
      <c r="AH939" s="97">
        <v>1</v>
      </c>
      <c r="AI939" s="97">
        <v>1</v>
      </c>
      <c r="AJ939" s="97">
        <v>0</v>
      </c>
      <c r="AK939" s="97">
        <v>1</v>
      </c>
      <c r="AL939" s="97">
        <v>0</v>
      </c>
      <c r="AM939" s="97">
        <v>0</v>
      </c>
      <c r="AN939" s="96" t="s">
        <v>488</v>
      </c>
      <c r="AO939" s="97">
        <v>0</v>
      </c>
      <c r="AP939" s="31">
        <f>IFERROR(IF(AN939="CIKDITIRO",VLOOKUP(A939,'BR DTG CIKDITIRO'!C:E,3,0),IF(FR_HITUNG_MINMAX!AN939="PESALAKAN",VLOOKUP(FR_HITUNG_MINMAX!A939,'BR DTG ADW'!C:E,3,0),IF(FR_HITUNG_MINMAX!AN939="PACUL",VLOOKUP(FR_HITUNG_MINMAX!A939,'BR DTG PACUL'!C:E,3,0),IF(FR_HITUNG_MINMAX!AN939="TRAYEMAN",VLOOKUP(FR_HITUNG_MINMAX!A939,'BR DTG TRAYEMAN'!C:E,3,0),"?")))),0)</f>
        <v>0</v>
      </c>
      <c r="AQ939" s="31">
        <f>IF(AN939="PACUL",VLOOKUP(A939,'STOK PACUL'!C:H,6,0),IF(FR_HITUNG_MINMAX!AN939="PESALAKAN",VLOOKUP(FR_HITUNG_MINMAX!A939,'STOK PESALAKAN'!C:H,6,0),IF(FR_HITUNG_MINMAX!AN939="CIKDITIRO",VLOOKUP(FR_HITUNG_MINMAX!A939,'STOK CIKDITIRO'!C:H,6,0),IF(FR_HITUNG_MINMAX!AN939="TRAYEMAN",VLOOKUP(FR_HITUNG_MINMAX!A939,'STOK TRAYEMAN'!C:H,6,0),"?"))))</f>
        <v>0</v>
      </c>
      <c r="AR939" s="25">
        <f t="shared" si="46"/>
        <v>0</v>
      </c>
      <c r="AS939" s="25">
        <f t="shared" si="44"/>
        <v>0</v>
      </c>
      <c r="AT939" s="25">
        <f t="shared" si="45"/>
        <v>2</v>
      </c>
    </row>
    <row r="940" spans="1:46" ht="30">
      <c r="A940" s="96" t="s">
        <v>914</v>
      </c>
      <c r="B940" s="96" t="s">
        <v>1513</v>
      </c>
      <c r="C940" s="96" t="s">
        <v>876</v>
      </c>
      <c r="D940" s="96" t="s">
        <v>1365</v>
      </c>
      <c r="E940" s="96" t="s">
        <v>482</v>
      </c>
      <c r="F940" s="97">
        <v>106500</v>
      </c>
      <c r="G940" s="97">
        <v>1</v>
      </c>
      <c r="H940" s="96" t="s">
        <v>1185</v>
      </c>
      <c r="I940" s="96" t="s">
        <v>1185</v>
      </c>
      <c r="J940" s="98">
        <v>1</v>
      </c>
      <c r="K940" s="97">
        <v>1</v>
      </c>
      <c r="L940" s="97">
        <v>0</v>
      </c>
      <c r="M940" s="97">
        <v>0</v>
      </c>
      <c r="N940" s="97">
        <v>0</v>
      </c>
      <c r="O940" s="97">
        <v>0</v>
      </c>
      <c r="P940" s="97">
        <v>1</v>
      </c>
      <c r="Q940" s="97">
        <v>0</v>
      </c>
      <c r="R940" s="97">
        <v>0</v>
      </c>
      <c r="S940" s="97">
        <v>1</v>
      </c>
      <c r="T940" s="97">
        <v>0</v>
      </c>
      <c r="U940" s="97">
        <v>0</v>
      </c>
      <c r="V940" s="97">
        <v>0</v>
      </c>
      <c r="W940" s="97">
        <v>0</v>
      </c>
      <c r="X940" s="97">
        <v>1</v>
      </c>
      <c r="Y940" s="97">
        <v>0</v>
      </c>
      <c r="Z940" s="97">
        <v>0</v>
      </c>
      <c r="AA940" s="97">
        <v>0</v>
      </c>
      <c r="AB940" s="97">
        <v>1</v>
      </c>
      <c r="AC940" s="97">
        <v>1</v>
      </c>
      <c r="AD940" s="97">
        <v>0</v>
      </c>
      <c r="AE940" s="97">
        <v>1</v>
      </c>
      <c r="AF940" s="97">
        <v>1</v>
      </c>
      <c r="AG940" s="97">
        <v>1</v>
      </c>
      <c r="AH940" s="97">
        <v>0</v>
      </c>
      <c r="AI940" s="97">
        <v>0</v>
      </c>
      <c r="AJ940" s="97">
        <v>0</v>
      </c>
      <c r="AK940" s="97">
        <v>1</v>
      </c>
      <c r="AL940" s="97">
        <v>0</v>
      </c>
      <c r="AM940" s="97">
        <v>0</v>
      </c>
      <c r="AN940" s="96" t="s">
        <v>488</v>
      </c>
      <c r="AO940" s="97">
        <v>0</v>
      </c>
      <c r="AP940" s="31">
        <f>IFERROR(IF(AN940="CIKDITIRO",VLOOKUP(A940,'BR DTG CIKDITIRO'!C:E,3,0),IF(FR_HITUNG_MINMAX!AN940="PESALAKAN",VLOOKUP(FR_HITUNG_MINMAX!A940,'BR DTG ADW'!C:E,3,0),IF(FR_HITUNG_MINMAX!AN940="PACUL",VLOOKUP(FR_HITUNG_MINMAX!A940,'BR DTG PACUL'!C:E,3,0),IF(FR_HITUNG_MINMAX!AN940="TRAYEMAN",VLOOKUP(FR_HITUNG_MINMAX!A940,'BR DTG TRAYEMAN'!C:E,3,0),"?")))),0)</f>
        <v>0</v>
      </c>
      <c r="AQ940" s="31">
        <f>IF(AN940="PACUL",VLOOKUP(A940,'STOK PACUL'!C:H,6,0),IF(FR_HITUNG_MINMAX!AN940="PESALAKAN",VLOOKUP(FR_HITUNG_MINMAX!A940,'STOK PESALAKAN'!C:H,6,0),IF(FR_HITUNG_MINMAX!AN940="CIKDITIRO",VLOOKUP(FR_HITUNG_MINMAX!A940,'STOK CIKDITIRO'!C:H,6,0),IF(FR_HITUNG_MINMAX!AN940="TRAYEMAN",VLOOKUP(FR_HITUNG_MINMAX!A940,'STOK TRAYEMAN'!C:H,6,0),"?"))))</f>
        <v>0</v>
      </c>
      <c r="AR940" s="25">
        <f t="shared" si="46"/>
        <v>0</v>
      </c>
      <c r="AS940" s="25">
        <f t="shared" si="44"/>
        <v>0</v>
      </c>
      <c r="AT940" s="25">
        <f t="shared" si="45"/>
        <v>2</v>
      </c>
    </row>
    <row r="941" spans="1:46" ht="30">
      <c r="A941" s="96" t="s">
        <v>615</v>
      </c>
      <c r="B941" s="96" t="s">
        <v>915</v>
      </c>
      <c r="C941" s="96" t="s">
        <v>876</v>
      </c>
      <c r="D941" s="96" t="s">
        <v>1365</v>
      </c>
      <c r="E941" s="96" t="s">
        <v>482</v>
      </c>
      <c r="F941" s="97">
        <v>122000</v>
      </c>
      <c r="G941" s="97">
        <v>1</v>
      </c>
      <c r="H941" s="96" t="s">
        <v>82</v>
      </c>
      <c r="I941" s="96" t="s">
        <v>1185</v>
      </c>
      <c r="J941" s="98" t="s">
        <v>1366</v>
      </c>
      <c r="K941" s="97">
        <v>1</v>
      </c>
      <c r="L941" s="97">
        <v>0</v>
      </c>
      <c r="M941" s="97">
        <v>0</v>
      </c>
      <c r="N941" s="97">
        <v>0</v>
      </c>
      <c r="O941" s="97">
        <v>0</v>
      </c>
      <c r="P941" s="97">
        <v>0</v>
      </c>
      <c r="Q941" s="97">
        <v>1</v>
      </c>
      <c r="R941" s="97">
        <v>0</v>
      </c>
      <c r="S941" s="97">
        <v>0</v>
      </c>
      <c r="T941" s="97">
        <v>0</v>
      </c>
      <c r="U941" s="97">
        <v>0</v>
      </c>
      <c r="V941" s="97">
        <v>0</v>
      </c>
      <c r="W941" s="97">
        <v>0</v>
      </c>
      <c r="X941" s="97">
        <v>1</v>
      </c>
      <c r="Y941" s="97">
        <v>0</v>
      </c>
      <c r="Z941" s="97">
        <v>0</v>
      </c>
      <c r="AA941" s="97">
        <v>0</v>
      </c>
      <c r="AB941" s="97">
        <v>0</v>
      </c>
      <c r="AC941" s="97">
        <v>1</v>
      </c>
      <c r="AD941" s="97">
        <v>1</v>
      </c>
      <c r="AE941" s="97">
        <v>0</v>
      </c>
      <c r="AF941" s="97">
        <v>0</v>
      </c>
      <c r="AG941" s="97">
        <v>0</v>
      </c>
      <c r="AH941" s="97">
        <v>0</v>
      </c>
      <c r="AI941" s="97">
        <v>0</v>
      </c>
      <c r="AJ941" s="97">
        <v>0</v>
      </c>
      <c r="AK941" s="97">
        <v>1</v>
      </c>
      <c r="AL941" s="97">
        <v>0</v>
      </c>
      <c r="AM941" s="97">
        <v>0</v>
      </c>
      <c r="AN941" s="96" t="s">
        <v>488</v>
      </c>
      <c r="AO941" s="97">
        <v>0</v>
      </c>
      <c r="AP941" s="31">
        <f>IFERROR(IF(AN941="CIKDITIRO",VLOOKUP(A941,'BR DTG CIKDITIRO'!C:E,3,0),IF(FR_HITUNG_MINMAX!AN941="PESALAKAN",VLOOKUP(FR_HITUNG_MINMAX!A941,'BR DTG ADW'!C:E,3,0),IF(FR_HITUNG_MINMAX!AN941="PACUL",VLOOKUP(FR_HITUNG_MINMAX!A941,'BR DTG PACUL'!C:E,3,0),IF(FR_HITUNG_MINMAX!AN941="TRAYEMAN",VLOOKUP(FR_HITUNG_MINMAX!A941,'BR DTG TRAYEMAN'!C:E,3,0),"?")))),0)</f>
        <v>0</v>
      </c>
      <c r="AQ941" s="31">
        <f>IF(AN941="PACUL",VLOOKUP(A941,'STOK PACUL'!C:H,6,0),IF(FR_HITUNG_MINMAX!AN941="PESALAKAN",VLOOKUP(FR_HITUNG_MINMAX!A941,'STOK PESALAKAN'!C:H,6,0),IF(FR_HITUNG_MINMAX!AN941="CIKDITIRO",VLOOKUP(FR_HITUNG_MINMAX!A941,'STOK CIKDITIRO'!C:H,6,0),IF(FR_HITUNG_MINMAX!AN941="TRAYEMAN",VLOOKUP(FR_HITUNG_MINMAX!A941,'STOK TRAYEMAN'!C:H,6,0),"?"))))</f>
        <v>0</v>
      </c>
      <c r="AR941" s="25">
        <f t="shared" si="46"/>
        <v>0</v>
      </c>
      <c r="AS941" s="25">
        <f t="shared" si="44"/>
        <v>0</v>
      </c>
      <c r="AT941" s="25">
        <f t="shared" si="45"/>
        <v>2</v>
      </c>
    </row>
    <row r="942" spans="1:46" ht="30">
      <c r="A942" s="96" t="s">
        <v>198</v>
      </c>
      <c r="B942" s="96" t="s">
        <v>916</v>
      </c>
      <c r="C942" s="96" t="s">
        <v>876</v>
      </c>
      <c r="D942" s="96" t="s">
        <v>1365</v>
      </c>
      <c r="E942" s="96" t="s">
        <v>482</v>
      </c>
      <c r="F942" s="97">
        <v>124500</v>
      </c>
      <c r="G942" s="97">
        <v>1</v>
      </c>
      <c r="H942" s="96" t="s">
        <v>101</v>
      </c>
      <c r="I942" s="96" t="s">
        <v>2</v>
      </c>
      <c r="J942" s="98">
        <v>1</v>
      </c>
      <c r="K942" s="97">
        <v>1</v>
      </c>
      <c r="L942" s="97">
        <v>0</v>
      </c>
      <c r="M942" s="97">
        <v>0</v>
      </c>
      <c r="N942" s="97">
        <v>0</v>
      </c>
      <c r="O942" s="97">
        <v>0</v>
      </c>
      <c r="P942" s="97">
        <v>0</v>
      </c>
      <c r="Q942" s="97">
        <v>0</v>
      </c>
      <c r="R942" s="97">
        <v>0</v>
      </c>
      <c r="S942" s="97">
        <v>0</v>
      </c>
      <c r="T942" s="97">
        <v>1</v>
      </c>
      <c r="U942" s="97">
        <v>0</v>
      </c>
      <c r="V942" s="97">
        <v>1</v>
      </c>
      <c r="W942" s="97">
        <v>0</v>
      </c>
      <c r="X942" s="97">
        <v>1</v>
      </c>
      <c r="Y942" s="97">
        <v>0</v>
      </c>
      <c r="Z942" s="97">
        <v>0</v>
      </c>
      <c r="AA942" s="97">
        <v>0</v>
      </c>
      <c r="AB942" s="97">
        <v>0</v>
      </c>
      <c r="AC942" s="97">
        <v>0</v>
      </c>
      <c r="AD942" s="97">
        <v>0</v>
      </c>
      <c r="AE942" s="97">
        <v>0</v>
      </c>
      <c r="AF942" s="97">
        <v>1</v>
      </c>
      <c r="AG942" s="97">
        <v>0</v>
      </c>
      <c r="AH942" s="97">
        <v>1</v>
      </c>
      <c r="AI942" s="97">
        <v>1</v>
      </c>
      <c r="AJ942" s="97">
        <v>0</v>
      </c>
      <c r="AK942" s="97">
        <v>1</v>
      </c>
      <c r="AL942" s="97">
        <v>0</v>
      </c>
      <c r="AM942" s="97">
        <v>0</v>
      </c>
      <c r="AN942" s="96" t="s">
        <v>488</v>
      </c>
      <c r="AO942" s="97">
        <v>0</v>
      </c>
      <c r="AP942" s="31">
        <f>IFERROR(IF(AN942="CIKDITIRO",VLOOKUP(A942,'BR DTG CIKDITIRO'!C:E,3,0),IF(FR_HITUNG_MINMAX!AN942="PESALAKAN",VLOOKUP(FR_HITUNG_MINMAX!A942,'BR DTG ADW'!C:E,3,0),IF(FR_HITUNG_MINMAX!AN942="PACUL",VLOOKUP(FR_HITUNG_MINMAX!A942,'BR DTG PACUL'!C:E,3,0),IF(FR_HITUNG_MINMAX!AN942="TRAYEMAN",VLOOKUP(FR_HITUNG_MINMAX!A942,'BR DTG TRAYEMAN'!C:E,3,0),"?")))),0)</f>
        <v>0</v>
      </c>
      <c r="AQ942" s="31">
        <f>IF(AN942="PACUL",VLOOKUP(A942,'STOK PACUL'!C:H,6,0),IF(FR_HITUNG_MINMAX!AN942="PESALAKAN",VLOOKUP(FR_HITUNG_MINMAX!A942,'STOK PESALAKAN'!C:H,6,0),IF(FR_HITUNG_MINMAX!AN942="CIKDITIRO",VLOOKUP(FR_HITUNG_MINMAX!A942,'STOK CIKDITIRO'!C:H,6,0),IF(FR_HITUNG_MINMAX!AN942="TRAYEMAN",VLOOKUP(FR_HITUNG_MINMAX!A942,'STOK TRAYEMAN'!C:H,6,0),"?"))))</f>
        <v>0</v>
      </c>
      <c r="AR942" s="25">
        <f t="shared" si="46"/>
        <v>0</v>
      </c>
      <c r="AS942" s="25">
        <f t="shared" si="44"/>
        <v>0</v>
      </c>
      <c r="AT942" s="25">
        <f t="shared" si="45"/>
        <v>3</v>
      </c>
    </row>
    <row r="943" spans="1:46" ht="30">
      <c r="A943" s="96" t="s">
        <v>1716</v>
      </c>
      <c r="B943" s="96" t="s">
        <v>2090</v>
      </c>
      <c r="C943" s="96" t="s">
        <v>876</v>
      </c>
      <c r="D943" s="96" t="s">
        <v>1365</v>
      </c>
      <c r="E943" s="96" t="s">
        <v>482</v>
      </c>
      <c r="F943" s="97">
        <v>105500</v>
      </c>
      <c r="G943" s="97">
        <v>1</v>
      </c>
      <c r="H943" s="96" t="s">
        <v>1185</v>
      </c>
      <c r="I943" s="96" t="s">
        <v>1185</v>
      </c>
      <c r="J943" s="98">
        <v>1</v>
      </c>
      <c r="K943" s="97">
        <v>1</v>
      </c>
      <c r="L943" s="97">
        <v>0</v>
      </c>
      <c r="M943" s="97">
        <v>0</v>
      </c>
      <c r="N943" s="97">
        <v>0</v>
      </c>
      <c r="O943" s="97">
        <v>0</v>
      </c>
      <c r="P943" s="97">
        <v>0</v>
      </c>
      <c r="Q943" s="97">
        <v>0</v>
      </c>
      <c r="R943" s="97">
        <v>0</v>
      </c>
      <c r="S943" s="97">
        <v>1</v>
      </c>
      <c r="T943" s="97">
        <v>0</v>
      </c>
      <c r="U943" s="97">
        <v>0</v>
      </c>
      <c r="V943" s="97">
        <v>0</v>
      </c>
      <c r="W943" s="97">
        <v>0</v>
      </c>
      <c r="X943" s="97">
        <v>1</v>
      </c>
      <c r="Y943" s="97">
        <v>0</v>
      </c>
      <c r="Z943" s="97">
        <v>0</v>
      </c>
      <c r="AA943" s="97">
        <v>0</v>
      </c>
      <c r="AB943" s="97">
        <v>0</v>
      </c>
      <c r="AC943" s="97">
        <v>0</v>
      </c>
      <c r="AD943" s="97">
        <v>0</v>
      </c>
      <c r="AE943" s="97">
        <v>1</v>
      </c>
      <c r="AF943" s="97">
        <v>1</v>
      </c>
      <c r="AG943" s="97">
        <v>1</v>
      </c>
      <c r="AH943" s="97">
        <v>0</v>
      </c>
      <c r="AI943" s="97">
        <v>0</v>
      </c>
      <c r="AJ943" s="97">
        <v>0</v>
      </c>
      <c r="AK943" s="97">
        <v>1</v>
      </c>
      <c r="AL943" s="97">
        <v>0</v>
      </c>
      <c r="AM943" s="97">
        <v>0</v>
      </c>
      <c r="AN943" s="96" t="s">
        <v>488</v>
      </c>
      <c r="AO943" s="97">
        <v>0</v>
      </c>
      <c r="AP943" s="31">
        <f>IFERROR(IF(AN943="CIKDITIRO",VLOOKUP(A943,'BR DTG CIKDITIRO'!C:E,3,0),IF(FR_HITUNG_MINMAX!AN943="PESALAKAN",VLOOKUP(FR_HITUNG_MINMAX!A943,'BR DTG ADW'!C:E,3,0),IF(FR_HITUNG_MINMAX!AN943="PACUL",VLOOKUP(FR_HITUNG_MINMAX!A943,'BR DTG PACUL'!C:E,3,0),IF(FR_HITUNG_MINMAX!AN943="TRAYEMAN",VLOOKUP(FR_HITUNG_MINMAX!A943,'BR DTG TRAYEMAN'!C:E,3,0),"?")))),0)</f>
        <v>0</v>
      </c>
      <c r="AQ943" s="31">
        <f>IF(AN943="PACUL",VLOOKUP(A943,'STOK PACUL'!C:H,6,0),IF(FR_HITUNG_MINMAX!AN943="PESALAKAN",VLOOKUP(FR_HITUNG_MINMAX!A943,'STOK PESALAKAN'!C:H,6,0),IF(FR_HITUNG_MINMAX!AN943="CIKDITIRO",VLOOKUP(FR_HITUNG_MINMAX!A943,'STOK CIKDITIRO'!C:H,6,0),IF(FR_HITUNG_MINMAX!AN943="TRAYEMAN",VLOOKUP(FR_HITUNG_MINMAX!A943,'STOK TRAYEMAN'!C:H,6,0),"?"))))</f>
        <v>0</v>
      </c>
      <c r="AR943" s="25">
        <f t="shared" si="46"/>
        <v>0</v>
      </c>
      <c r="AS943" s="25">
        <f t="shared" si="44"/>
        <v>0</v>
      </c>
      <c r="AT943" s="25">
        <f t="shared" si="45"/>
        <v>1</v>
      </c>
    </row>
    <row r="944" spans="1:46" ht="30">
      <c r="A944" s="96" t="s">
        <v>1565</v>
      </c>
      <c r="B944" s="96" t="s">
        <v>1687</v>
      </c>
      <c r="C944" s="96" t="s">
        <v>876</v>
      </c>
      <c r="D944" s="96" t="s">
        <v>1365</v>
      </c>
      <c r="E944" s="96" t="s">
        <v>482</v>
      </c>
      <c r="F944" s="97">
        <v>147000</v>
      </c>
      <c r="G944" s="97">
        <v>1</v>
      </c>
      <c r="H944" s="96" t="s">
        <v>1185</v>
      </c>
      <c r="I944" s="96" t="s">
        <v>1185</v>
      </c>
      <c r="J944" s="98">
        <v>1</v>
      </c>
      <c r="K944" s="97">
        <v>1</v>
      </c>
      <c r="L944" s="97">
        <v>0</v>
      </c>
      <c r="M944" s="97">
        <v>0</v>
      </c>
      <c r="N944" s="97">
        <v>0</v>
      </c>
      <c r="O944" s="97">
        <v>0</v>
      </c>
      <c r="P944" s="97">
        <v>0</v>
      </c>
      <c r="Q944" s="97">
        <v>1</v>
      </c>
      <c r="R944" s="97">
        <v>0</v>
      </c>
      <c r="S944" s="97">
        <v>0</v>
      </c>
      <c r="T944" s="97">
        <v>0</v>
      </c>
      <c r="U944" s="97">
        <v>1</v>
      </c>
      <c r="V944" s="97">
        <v>0</v>
      </c>
      <c r="W944" s="97">
        <v>0</v>
      </c>
      <c r="X944" s="97">
        <v>1</v>
      </c>
      <c r="Y944" s="97">
        <v>0</v>
      </c>
      <c r="Z944" s="97">
        <v>0</v>
      </c>
      <c r="AA944" s="97">
        <v>0</v>
      </c>
      <c r="AB944" s="97">
        <v>0</v>
      </c>
      <c r="AC944" s="97">
        <v>1</v>
      </c>
      <c r="AD944" s="97">
        <v>1</v>
      </c>
      <c r="AE944" s="97">
        <v>0</v>
      </c>
      <c r="AF944" s="97">
        <v>0</v>
      </c>
      <c r="AG944" s="97">
        <v>1</v>
      </c>
      <c r="AH944" s="97">
        <v>1</v>
      </c>
      <c r="AI944" s="97">
        <v>0</v>
      </c>
      <c r="AJ944" s="97">
        <v>0</v>
      </c>
      <c r="AK944" s="97">
        <v>1</v>
      </c>
      <c r="AL944" s="97">
        <v>0</v>
      </c>
      <c r="AM944" s="97">
        <v>0</v>
      </c>
      <c r="AN944" s="96" t="s">
        <v>488</v>
      </c>
      <c r="AO944" s="97">
        <v>0</v>
      </c>
      <c r="AP944" s="31">
        <f>IFERROR(IF(AN944="CIKDITIRO",VLOOKUP(A944,'BR DTG CIKDITIRO'!C:E,3,0),IF(FR_HITUNG_MINMAX!AN944="PESALAKAN",VLOOKUP(FR_HITUNG_MINMAX!A944,'BR DTG ADW'!C:E,3,0),IF(FR_HITUNG_MINMAX!AN944="PACUL",VLOOKUP(FR_HITUNG_MINMAX!A944,'BR DTG PACUL'!C:E,3,0),IF(FR_HITUNG_MINMAX!AN944="TRAYEMAN",VLOOKUP(FR_HITUNG_MINMAX!A944,'BR DTG TRAYEMAN'!C:E,3,0),"?")))),0)</f>
        <v>0</v>
      </c>
      <c r="AQ944" s="31">
        <f>IF(AN944="PACUL",VLOOKUP(A944,'STOK PACUL'!C:H,6,0),IF(FR_HITUNG_MINMAX!AN944="PESALAKAN",VLOOKUP(FR_HITUNG_MINMAX!A944,'STOK PESALAKAN'!C:H,6,0),IF(FR_HITUNG_MINMAX!AN944="CIKDITIRO",VLOOKUP(FR_HITUNG_MINMAX!A944,'STOK CIKDITIRO'!C:H,6,0),IF(FR_HITUNG_MINMAX!AN944="TRAYEMAN",VLOOKUP(FR_HITUNG_MINMAX!A944,'STOK TRAYEMAN'!C:H,6,0),"?"))))</f>
        <v>0</v>
      </c>
      <c r="AR944" s="25">
        <f t="shared" si="46"/>
        <v>0</v>
      </c>
      <c r="AS944" s="25">
        <f t="shared" si="44"/>
        <v>0</v>
      </c>
      <c r="AT944" s="25">
        <f t="shared" si="45"/>
        <v>1</v>
      </c>
    </row>
    <row r="945" spans="1:46" ht="30">
      <c r="A945" s="96" t="s">
        <v>2091</v>
      </c>
      <c r="B945" s="96" t="s">
        <v>2092</v>
      </c>
      <c r="C945" s="96" t="s">
        <v>876</v>
      </c>
      <c r="D945" s="96" t="s">
        <v>1365</v>
      </c>
      <c r="E945" s="96" t="s">
        <v>482</v>
      </c>
      <c r="F945" s="97">
        <v>38000</v>
      </c>
      <c r="G945" s="97">
        <v>1</v>
      </c>
      <c r="H945" s="96" t="s">
        <v>31</v>
      </c>
      <c r="I945" s="96" t="s">
        <v>1185</v>
      </c>
      <c r="J945" s="98" t="s">
        <v>1366</v>
      </c>
      <c r="K945" s="97">
        <v>1</v>
      </c>
      <c r="L945" s="97">
        <v>0</v>
      </c>
      <c r="M945" s="97">
        <v>0</v>
      </c>
      <c r="N945" s="97">
        <v>0</v>
      </c>
      <c r="O945" s="97">
        <v>0</v>
      </c>
      <c r="P945" s="97">
        <v>0</v>
      </c>
      <c r="Q945" s="97">
        <v>0</v>
      </c>
      <c r="R945" s="97">
        <v>1</v>
      </c>
      <c r="S945" s="97">
        <v>0</v>
      </c>
      <c r="T945" s="97">
        <v>0</v>
      </c>
      <c r="U945" s="97">
        <v>0</v>
      </c>
      <c r="V945" s="97">
        <v>0</v>
      </c>
      <c r="W945" s="97">
        <v>0</v>
      </c>
      <c r="X945" s="97">
        <v>1</v>
      </c>
      <c r="Y945" s="97">
        <v>0</v>
      </c>
      <c r="Z945" s="97">
        <v>0</v>
      </c>
      <c r="AA945" s="97">
        <v>0</v>
      </c>
      <c r="AB945" s="97">
        <v>0</v>
      </c>
      <c r="AC945" s="97">
        <v>0</v>
      </c>
      <c r="AD945" s="97">
        <v>1</v>
      </c>
      <c r="AE945" s="97">
        <v>1</v>
      </c>
      <c r="AF945" s="97">
        <v>0</v>
      </c>
      <c r="AG945" s="97">
        <v>0</v>
      </c>
      <c r="AH945" s="97">
        <v>0</v>
      </c>
      <c r="AI945" s="97">
        <v>0</v>
      </c>
      <c r="AJ945" s="97">
        <v>0</v>
      </c>
      <c r="AK945" s="97">
        <v>1</v>
      </c>
      <c r="AL945" s="97">
        <v>0</v>
      </c>
      <c r="AM945" s="97">
        <v>0</v>
      </c>
      <c r="AN945" s="96" t="s">
        <v>488</v>
      </c>
      <c r="AO945" s="97">
        <v>0</v>
      </c>
      <c r="AP945" s="31">
        <f>IFERROR(IF(AN945="CIKDITIRO",VLOOKUP(A945,'BR DTG CIKDITIRO'!C:E,3,0),IF(FR_HITUNG_MINMAX!AN945="PESALAKAN",VLOOKUP(FR_HITUNG_MINMAX!A945,'BR DTG ADW'!C:E,3,0),IF(FR_HITUNG_MINMAX!AN945="PACUL",VLOOKUP(FR_HITUNG_MINMAX!A945,'BR DTG PACUL'!C:E,3,0),IF(FR_HITUNG_MINMAX!AN945="TRAYEMAN",VLOOKUP(FR_HITUNG_MINMAX!A945,'BR DTG TRAYEMAN'!C:E,3,0),"?")))),0)</f>
        <v>0</v>
      </c>
      <c r="AQ945" s="31">
        <f>IF(AN945="PACUL",VLOOKUP(A945,'STOK PACUL'!C:H,6,0),IF(FR_HITUNG_MINMAX!AN945="PESALAKAN",VLOOKUP(FR_HITUNG_MINMAX!A945,'STOK PESALAKAN'!C:H,6,0),IF(FR_HITUNG_MINMAX!AN945="CIKDITIRO",VLOOKUP(FR_HITUNG_MINMAX!A945,'STOK CIKDITIRO'!C:H,6,0),IF(FR_HITUNG_MINMAX!AN945="TRAYEMAN",VLOOKUP(FR_HITUNG_MINMAX!A945,'STOK TRAYEMAN'!C:H,6,0),"?"))))</f>
        <v>0</v>
      </c>
      <c r="AR945" s="25">
        <f t="shared" si="46"/>
        <v>0</v>
      </c>
      <c r="AS945" s="25">
        <f t="shared" si="44"/>
        <v>0</v>
      </c>
      <c r="AT945" s="25">
        <f t="shared" si="45"/>
        <v>1</v>
      </c>
    </row>
    <row r="946" spans="1:46" ht="30">
      <c r="A946" s="96" t="s">
        <v>2093</v>
      </c>
      <c r="B946" s="96" t="s">
        <v>2094</v>
      </c>
      <c r="C946" s="96" t="s">
        <v>876</v>
      </c>
      <c r="D946" s="96" t="s">
        <v>1365</v>
      </c>
      <c r="E946" s="96" t="s">
        <v>482</v>
      </c>
      <c r="F946" s="97">
        <v>63000</v>
      </c>
      <c r="G946" s="97">
        <v>1</v>
      </c>
      <c r="H946" s="96" t="s">
        <v>31</v>
      </c>
      <c r="I946" s="96" t="s">
        <v>1185</v>
      </c>
      <c r="J946" s="98" t="s">
        <v>1366</v>
      </c>
      <c r="K946" s="97">
        <v>1</v>
      </c>
      <c r="L946" s="97">
        <v>0</v>
      </c>
      <c r="M946" s="97">
        <v>0</v>
      </c>
      <c r="N946" s="97">
        <v>0</v>
      </c>
      <c r="O946" s="97">
        <v>0</v>
      </c>
      <c r="P946" s="97">
        <v>0</v>
      </c>
      <c r="Q946" s="97">
        <v>0</v>
      </c>
      <c r="R946" s="97">
        <v>1</v>
      </c>
      <c r="S946" s="97">
        <v>0</v>
      </c>
      <c r="T946" s="97">
        <v>0</v>
      </c>
      <c r="U946" s="97">
        <v>0</v>
      </c>
      <c r="V946" s="97">
        <v>0</v>
      </c>
      <c r="W946" s="97">
        <v>0</v>
      </c>
      <c r="X946" s="97">
        <v>1</v>
      </c>
      <c r="Y946" s="97">
        <v>0</v>
      </c>
      <c r="Z946" s="97">
        <v>0</v>
      </c>
      <c r="AA946" s="97">
        <v>0</v>
      </c>
      <c r="AB946" s="97">
        <v>0</v>
      </c>
      <c r="AC946" s="97">
        <v>0</v>
      </c>
      <c r="AD946" s="97">
        <v>1</v>
      </c>
      <c r="AE946" s="97">
        <v>1</v>
      </c>
      <c r="AF946" s="97">
        <v>0</v>
      </c>
      <c r="AG946" s="97">
        <v>0</v>
      </c>
      <c r="AH946" s="97">
        <v>0</v>
      </c>
      <c r="AI946" s="97">
        <v>0</v>
      </c>
      <c r="AJ946" s="97">
        <v>0</v>
      </c>
      <c r="AK946" s="97">
        <v>1</v>
      </c>
      <c r="AL946" s="97">
        <v>0</v>
      </c>
      <c r="AM946" s="97">
        <v>0</v>
      </c>
      <c r="AN946" s="96" t="s">
        <v>488</v>
      </c>
      <c r="AO946" s="97">
        <v>0</v>
      </c>
      <c r="AP946" s="31">
        <f>IFERROR(IF(AN946="CIKDITIRO",VLOOKUP(A946,'BR DTG CIKDITIRO'!C:E,3,0),IF(FR_HITUNG_MINMAX!AN946="PESALAKAN",VLOOKUP(FR_HITUNG_MINMAX!A946,'BR DTG ADW'!C:E,3,0),IF(FR_HITUNG_MINMAX!AN946="PACUL",VLOOKUP(FR_HITUNG_MINMAX!A946,'BR DTG PACUL'!C:E,3,0),IF(FR_HITUNG_MINMAX!AN946="TRAYEMAN",VLOOKUP(FR_HITUNG_MINMAX!A946,'BR DTG TRAYEMAN'!C:E,3,0),"?")))),0)</f>
        <v>0</v>
      </c>
      <c r="AQ946" s="31">
        <f>IF(AN946="PACUL",VLOOKUP(A946,'STOK PACUL'!C:H,6,0),IF(FR_HITUNG_MINMAX!AN946="PESALAKAN",VLOOKUP(FR_HITUNG_MINMAX!A946,'STOK PESALAKAN'!C:H,6,0),IF(FR_HITUNG_MINMAX!AN946="CIKDITIRO",VLOOKUP(FR_HITUNG_MINMAX!A946,'STOK CIKDITIRO'!C:H,6,0),IF(FR_HITUNG_MINMAX!AN946="TRAYEMAN",VLOOKUP(FR_HITUNG_MINMAX!A946,'STOK TRAYEMAN'!C:H,6,0),"?"))))</f>
        <v>0</v>
      </c>
      <c r="AR946" s="25">
        <f t="shared" si="46"/>
        <v>0</v>
      </c>
      <c r="AS946" s="25">
        <f t="shared" si="44"/>
        <v>0</v>
      </c>
      <c r="AT946" s="25">
        <f t="shared" si="45"/>
        <v>1</v>
      </c>
    </row>
    <row r="947" spans="1:46" ht="30">
      <c r="A947" s="96" t="s">
        <v>1404</v>
      </c>
      <c r="B947" s="96" t="s">
        <v>2095</v>
      </c>
      <c r="C947" s="96" t="s">
        <v>876</v>
      </c>
      <c r="D947" s="96" t="s">
        <v>1365</v>
      </c>
      <c r="E947" s="96" t="s">
        <v>482</v>
      </c>
      <c r="F947" s="97">
        <v>61000</v>
      </c>
      <c r="G947" s="97">
        <v>1</v>
      </c>
      <c r="H947" s="96" t="s">
        <v>1185</v>
      </c>
      <c r="I947" s="96" t="s">
        <v>1185</v>
      </c>
      <c r="J947" s="98">
        <v>1</v>
      </c>
      <c r="K947" s="97">
        <v>1</v>
      </c>
      <c r="L947" s="97">
        <v>0</v>
      </c>
      <c r="M947" s="97">
        <v>0</v>
      </c>
      <c r="N947" s="97">
        <v>1</v>
      </c>
      <c r="O947" s="97">
        <v>0</v>
      </c>
      <c r="P947" s="97">
        <v>0</v>
      </c>
      <c r="Q947" s="97">
        <v>0</v>
      </c>
      <c r="R947" s="97">
        <v>1</v>
      </c>
      <c r="S947" s="97">
        <v>0</v>
      </c>
      <c r="T947" s="97">
        <v>0</v>
      </c>
      <c r="U947" s="97">
        <v>0</v>
      </c>
      <c r="V947" s="97">
        <v>0</v>
      </c>
      <c r="W947" s="97">
        <v>0</v>
      </c>
      <c r="X947" s="97">
        <v>1</v>
      </c>
      <c r="Y947" s="97">
        <v>0</v>
      </c>
      <c r="Z947" s="97">
        <v>1</v>
      </c>
      <c r="AA947" s="97">
        <v>1</v>
      </c>
      <c r="AB947" s="97">
        <v>0</v>
      </c>
      <c r="AC947" s="97">
        <v>0</v>
      </c>
      <c r="AD947" s="97">
        <v>1</v>
      </c>
      <c r="AE947" s="97">
        <v>1</v>
      </c>
      <c r="AF947" s="97">
        <v>0</v>
      </c>
      <c r="AG947" s="97">
        <v>0</v>
      </c>
      <c r="AH947" s="97">
        <v>0</v>
      </c>
      <c r="AI947" s="97">
        <v>0</v>
      </c>
      <c r="AJ947" s="97">
        <v>0</v>
      </c>
      <c r="AK947" s="97">
        <v>1</v>
      </c>
      <c r="AL947" s="97">
        <v>0</v>
      </c>
      <c r="AM947" s="97">
        <v>0</v>
      </c>
      <c r="AN947" s="96" t="s">
        <v>488</v>
      </c>
      <c r="AO947" s="97">
        <v>0</v>
      </c>
      <c r="AP947" s="31">
        <f>IFERROR(IF(AN947="CIKDITIRO",VLOOKUP(A947,'BR DTG CIKDITIRO'!C:E,3,0),IF(FR_HITUNG_MINMAX!AN947="PESALAKAN",VLOOKUP(FR_HITUNG_MINMAX!A947,'BR DTG ADW'!C:E,3,0),IF(FR_HITUNG_MINMAX!AN947="PACUL",VLOOKUP(FR_HITUNG_MINMAX!A947,'BR DTG PACUL'!C:E,3,0),IF(FR_HITUNG_MINMAX!AN947="TRAYEMAN",VLOOKUP(FR_HITUNG_MINMAX!A947,'BR DTG TRAYEMAN'!C:E,3,0),"?")))),0)</f>
        <v>0</v>
      </c>
      <c r="AQ947" s="31">
        <f>IF(AN947="PACUL",VLOOKUP(A947,'STOK PACUL'!C:H,6,0),IF(FR_HITUNG_MINMAX!AN947="PESALAKAN",VLOOKUP(FR_HITUNG_MINMAX!A947,'STOK PESALAKAN'!C:H,6,0),IF(FR_HITUNG_MINMAX!AN947="CIKDITIRO",VLOOKUP(FR_HITUNG_MINMAX!A947,'STOK CIKDITIRO'!C:H,6,0),IF(FR_HITUNG_MINMAX!AN947="TRAYEMAN",VLOOKUP(FR_HITUNG_MINMAX!A947,'STOK TRAYEMAN'!C:H,6,0),"?"))))</f>
        <v>0</v>
      </c>
      <c r="AR947" s="25">
        <f t="shared" si="46"/>
        <v>0</v>
      </c>
      <c r="AS947" s="25">
        <f t="shared" si="44"/>
        <v>0</v>
      </c>
      <c r="AT947" s="25">
        <f t="shared" si="45"/>
        <v>1</v>
      </c>
    </row>
    <row r="948" spans="1:46" ht="30">
      <c r="A948" s="96" t="s">
        <v>2096</v>
      </c>
      <c r="B948" s="96" t="s">
        <v>2097</v>
      </c>
      <c r="C948" s="96" t="s">
        <v>876</v>
      </c>
      <c r="D948" s="96" t="s">
        <v>1365</v>
      </c>
      <c r="E948" s="96" t="s">
        <v>482</v>
      </c>
      <c r="F948" s="97">
        <v>14500</v>
      </c>
      <c r="G948" s="97">
        <v>1</v>
      </c>
      <c r="H948" s="96" t="s">
        <v>30</v>
      </c>
      <c r="I948" s="96" t="s">
        <v>1185</v>
      </c>
      <c r="J948" s="98" t="s">
        <v>1366</v>
      </c>
      <c r="K948" s="97">
        <v>1</v>
      </c>
      <c r="L948" s="97">
        <v>0</v>
      </c>
      <c r="M948" s="97">
        <v>0</v>
      </c>
      <c r="N948" s="97">
        <v>0</v>
      </c>
      <c r="O948" s="97">
        <v>0</v>
      </c>
      <c r="P948" s="97">
        <v>0</v>
      </c>
      <c r="Q948" s="97">
        <v>0</v>
      </c>
      <c r="R948" s="97">
        <v>1</v>
      </c>
      <c r="S948" s="97">
        <v>0</v>
      </c>
      <c r="T948" s="97">
        <v>0</v>
      </c>
      <c r="U948" s="97">
        <v>0</v>
      </c>
      <c r="V948" s="97">
        <v>0</v>
      </c>
      <c r="W948" s="97">
        <v>0</v>
      </c>
      <c r="X948" s="97">
        <v>1</v>
      </c>
      <c r="Y948" s="97">
        <v>0</v>
      </c>
      <c r="Z948" s="97">
        <v>0</v>
      </c>
      <c r="AA948" s="97">
        <v>0</v>
      </c>
      <c r="AB948" s="97">
        <v>0</v>
      </c>
      <c r="AC948" s="97">
        <v>0</v>
      </c>
      <c r="AD948" s="97">
        <v>1</v>
      </c>
      <c r="AE948" s="97">
        <v>1</v>
      </c>
      <c r="AF948" s="97">
        <v>0</v>
      </c>
      <c r="AG948" s="97">
        <v>0</v>
      </c>
      <c r="AH948" s="97">
        <v>0</v>
      </c>
      <c r="AI948" s="97">
        <v>0</v>
      </c>
      <c r="AJ948" s="97">
        <v>0</v>
      </c>
      <c r="AK948" s="97">
        <v>1</v>
      </c>
      <c r="AL948" s="97">
        <v>0</v>
      </c>
      <c r="AM948" s="97">
        <v>0</v>
      </c>
      <c r="AN948" s="96" t="s">
        <v>488</v>
      </c>
      <c r="AO948" s="97">
        <v>0</v>
      </c>
      <c r="AP948" s="31">
        <f>IFERROR(IF(AN948="CIKDITIRO",VLOOKUP(A948,'BR DTG CIKDITIRO'!C:E,3,0),IF(FR_HITUNG_MINMAX!AN948="PESALAKAN",VLOOKUP(FR_HITUNG_MINMAX!A948,'BR DTG ADW'!C:E,3,0),IF(FR_HITUNG_MINMAX!AN948="PACUL",VLOOKUP(FR_HITUNG_MINMAX!A948,'BR DTG PACUL'!C:E,3,0),IF(FR_HITUNG_MINMAX!AN948="TRAYEMAN",VLOOKUP(FR_HITUNG_MINMAX!A948,'BR DTG TRAYEMAN'!C:E,3,0),"?")))),0)</f>
        <v>0</v>
      </c>
      <c r="AQ948" s="31">
        <f>IF(AN948="PACUL",VLOOKUP(A948,'STOK PACUL'!C:H,6,0),IF(FR_HITUNG_MINMAX!AN948="PESALAKAN",VLOOKUP(FR_HITUNG_MINMAX!A948,'STOK PESALAKAN'!C:H,6,0),IF(FR_HITUNG_MINMAX!AN948="CIKDITIRO",VLOOKUP(FR_HITUNG_MINMAX!A948,'STOK CIKDITIRO'!C:H,6,0),IF(FR_HITUNG_MINMAX!AN948="TRAYEMAN",VLOOKUP(FR_HITUNG_MINMAX!A948,'STOK TRAYEMAN'!C:H,6,0),"?"))))</f>
        <v>0</v>
      </c>
      <c r="AR948" s="25">
        <f t="shared" si="46"/>
        <v>0</v>
      </c>
      <c r="AS948" s="25">
        <f t="shared" si="44"/>
        <v>0</v>
      </c>
      <c r="AT948" s="25">
        <f t="shared" si="45"/>
        <v>1</v>
      </c>
    </row>
    <row r="949" spans="1:46" ht="30">
      <c r="A949" s="96" t="s">
        <v>2098</v>
      </c>
      <c r="B949" s="96" t="s">
        <v>2099</v>
      </c>
      <c r="C949" s="96" t="s">
        <v>876</v>
      </c>
      <c r="D949" s="96" t="s">
        <v>1365</v>
      </c>
      <c r="E949" s="96" t="s">
        <v>482</v>
      </c>
      <c r="F949" s="97">
        <v>38000</v>
      </c>
      <c r="G949" s="97">
        <v>1</v>
      </c>
      <c r="H949" s="96" t="s">
        <v>1185</v>
      </c>
      <c r="I949" s="96" t="s">
        <v>1185</v>
      </c>
      <c r="J949" s="98">
        <v>1</v>
      </c>
      <c r="K949" s="97">
        <v>1</v>
      </c>
      <c r="L949" s="97">
        <v>0</v>
      </c>
      <c r="M949" s="97">
        <v>0</v>
      </c>
      <c r="N949" s="97">
        <v>0</v>
      </c>
      <c r="O949" s="97">
        <v>0</v>
      </c>
      <c r="P949" s="97">
        <v>0</v>
      </c>
      <c r="Q949" s="97">
        <v>0</v>
      </c>
      <c r="R949" s="97">
        <v>1</v>
      </c>
      <c r="S949" s="97">
        <v>0</v>
      </c>
      <c r="T949" s="97">
        <v>0</v>
      </c>
      <c r="U949" s="97">
        <v>0</v>
      </c>
      <c r="V949" s="97">
        <v>0</v>
      </c>
      <c r="W949" s="97">
        <v>0</v>
      </c>
      <c r="X949" s="97">
        <v>1</v>
      </c>
      <c r="Y949" s="97">
        <v>0</v>
      </c>
      <c r="Z949" s="97">
        <v>0</v>
      </c>
      <c r="AA949" s="97">
        <v>0</v>
      </c>
      <c r="AB949" s="97">
        <v>0</v>
      </c>
      <c r="AC949" s="97">
        <v>0</v>
      </c>
      <c r="AD949" s="97">
        <v>1</v>
      </c>
      <c r="AE949" s="97">
        <v>1</v>
      </c>
      <c r="AF949" s="97">
        <v>0</v>
      </c>
      <c r="AG949" s="97">
        <v>0</v>
      </c>
      <c r="AH949" s="97">
        <v>0</v>
      </c>
      <c r="AI949" s="97">
        <v>0</v>
      </c>
      <c r="AJ949" s="97">
        <v>0</v>
      </c>
      <c r="AK949" s="97">
        <v>1</v>
      </c>
      <c r="AL949" s="97">
        <v>0</v>
      </c>
      <c r="AM949" s="97">
        <v>0</v>
      </c>
      <c r="AN949" s="96" t="s">
        <v>488</v>
      </c>
      <c r="AO949" s="97">
        <v>0</v>
      </c>
      <c r="AP949" s="31">
        <f>IFERROR(IF(AN949="CIKDITIRO",VLOOKUP(A949,'BR DTG CIKDITIRO'!C:E,3,0),IF(FR_HITUNG_MINMAX!AN949="PESALAKAN",VLOOKUP(FR_HITUNG_MINMAX!A949,'BR DTG ADW'!C:E,3,0),IF(FR_HITUNG_MINMAX!AN949="PACUL",VLOOKUP(FR_HITUNG_MINMAX!A949,'BR DTG PACUL'!C:E,3,0),IF(FR_HITUNG_MINMAX!AN949="TRAYEMAN",VLOOKUP(FR_HITUNG_MINMAX!A949,'BR DTG TRAYEMAN'!C:E,3,0),"?")))),0)</f>
        <v>0</v>
      </c>
      <c r="AQ949" s="31">
        <f>IF(AN949="PACUL",VLOOKUP(A949,'STOK PACUL'!C:H,6,0),IF(FR_HITUNG_MINMAX!AN949="PESALAKAN",VLOOKUP(FR_HITUNG_MINMAX!A949,'STOK PESALAKAN'!C:H,6,0),IF(FR_HITUNG_MINMAX!AN949="CIKDITIRO",VLOOKUP(FR_HITUNG_MINMAX!A949,'STOK CIKDITIRO'!C:H,6,0),IF(FR_HITUNG_MINMAX!AN949="TRAYEMAN",VLOOKUP(FR_HITUNG_MINMAX!A949,'STOK TRAYEMAN'!C:H,6,0),"?"))))</f>
        <v>0</v>
      </c>
      <c r="AR949" s="25">
        <f t="shared" si="46"/>
        <v>0</v>
      </c>
      <c r="AS949" s="25">
        <f t="shared" si="44"/>
        <v>0</v>
      </c>
      <c r="AT949" s="25">
        <f t="shared" si="45"/>
        <v>1</v>
      </c>
    </row>
    <row r="950" spans="1:46" ht="30">
      <c r="A950" s="96" t="s">
        <v>2100</v>
      </c>
      <c r="B950" s="96" t="s">
        <v>2101</v>
      </c>
      <c r="C950" s="96" t="s">
        <v>876</v>
      </c>
      <c r="D950" s="96" t="s">
        <v>1365</v>
      </c>
      <c r="E950" s="96" t="s">
        <v>482</v>
      </c>
      <c r="F950" s="97">
        <v>9000</v>
      </c>
      <c r="G950" s="97">
        <v>1</v>
      </c>
      <c r="H950" s="96" t="s">
        <v>1185</v>
      </c>
      <c r="I950" s="96" t="s">
        <v>1185</v>
      </c>
      <c r="J950" s="98">
        <v>1</v>
      </c>
      <c r="K950" s="97">
        <v>1</v>
      </c>
      <c r="L950" s="97">
        <v>0</v>
      </c>
      <c r="M950" s="97">
        <v>0</v>
      </c>
      <c r="N950" s="97">
        <v>0</v>
      </c>
      <c r="O950" s="97">
        <v>0</v>
      </c>
      <c r="P950" s="97">
        <v>0</v>
      </c>
      <c r="Q950" s="97">
        <v>0</v>
      </c>
      <c r="R950" s="97">
        <v>0</v>
      </c>
      <c r="S950" s="97">
        <v>0</v>
      </c>
      <c r="T950" s="97">
        <v>0</v>
      </c>
      <c r="U950" s="97">
        <v>1</v>
      </c>
      <c r="V950" s="97">
        <v>0</v>
      </c>
      <c r="W950" s="97">
        <v>0</v>
      </c>
      <c r="X950" s="97">
        <v>1</v>
      </c>
      <c r="Y950" s="97">
        <v>0</v>
      </c>
      <c r="Z950" s="97">
        <v>0</v>
      </c>
      <c r="AA950" s="97">
        <v>0</v>
      </c>
      <c r="AB950" s="97">
        <v>0</v>
      </c>
      <c r="AC950" s="97">
        <v>0</v>
      </c>
      <c r="AD950" s="97">
        <v>0</v>
      </c>
      <c r="AE950" s="97">
        <v>0</v>
      </c>
      <c r="AF950" s="97">
        <v>0</v>
      </c>
      <c r="AG950" s="97">
        <v>1</v>
      </c>
      <c r="AH950" s="97">
        <v>1</v>
      </c>
      <c r="AI950" s="97">
        <v>0</v>
      </c>
      <c r="AJ950" s="97">
        <v>0</v>
      </c>
      <c r="AK950" s="97">
        <v>1</v>
      </c>
      <c r="AL950" s="97">
        <v>0</v>
      </c>
      <c r="AM950" s="97">
        <v>0</v>
      </c>
      <c r="AN950" s="96" t="s">
        <v>488</v>
      </c>
      <c r="AO950" s="97">
        <v>0</v>
      </c>
      <c r="AP950" s="31">
        <f>IFERROR(IF(AN950="CIKDITIRO",VLOOKUP(A950,'BR DTG CIKDITIRO'!C:E,3,0),IF(FR_HITUNG_MINMAX!AN950="PESALAKAN",VLOOKUP(FR_HITUNG_MINMAX!A950,'BR DTG ADW'!C:E,3,0),IF(FR_HITUNG_MINMAX!AN950="PACUL",VLOOKUP(FR_HITUNG_MINMAX!A950,'BR DTG PACUL'!C:E,3,0),IF(FR_HITUNG_MINMAX!AN950="TRAYEMAN",VLOOKUP(FR_HITUNG_MINMAX!A950,'BR DTG TRAYEMAN'!C:E,3,0),"?")))),0)</f>
        <v>0</v>
      </c>
      <c r="AQ950" s="31">
        <f>IF(AN950="PACUL",VLOOKUP(A950,'STOK PACUL'!C:H,6,0),IF(FR_HITUNG_MINMAX!AN950="PESALAKAN",VLOOKUP(FR_HITUNG_MINMAX!A950,'STOK PESALAKAN'!C:H,6,0),IF(FR_HITUNG_MINMAX!AN950="CIKDITIRO",VLOOKUP(FR_HITUNG_MINMAX!A950,'STOK CIKDITIRO'!C:H,6,0),IF(FR_HITUNG_MINMAX!AN950="TRAYEMAN",VLOOKUP(FR_HITUNG_MINMAX!A950,'STOK TRAYEMAN'!C:H,6,0),"?"))))</f>
        <v>0</v>
      </c>
      <c r="AR950" s="25">
        <f t="shared" si="46"/>
        <v>0</v>
      </c>
      <c r="AS950" s="25">
        <f t="shared" si="44"/>
        <v>0</v>
      </c>
      <c r="AT950" s="25">
        <f t="shared" si="45"/>
        <v>1</v>
      </c>
    </row>
    <row r="951" spans="1:46" ht="30">
      <c r="A951" s="96" t="s">
        <v>199</v>
      </c>
      <c r="B951" s="96" t="s">
        <v>921</v>
      </c>
      <c r="C951" s="96" t="s">
        <v>888</v>
      </c>
      <c r="D951" s="96" t="s">
        <v>1365</v>
      </c>
      <c r="E951" s="96" t="s">
        <v>482</v>
      </c>
      <c r="F951" s="97">
        <v>12300</v>
      </c>
      <c r="G951" s="97">
        <v>1</v>
      </c>
      <c r="H951" s="96" t="s">
        <v>31</v>
      </c>
      <c r="I951" s="96" t="s">
        <v>2</v>
      </c>
      <c r="J951" s="98" t="s">
        <v>1366</v>
      </c>
      <c r="K951" s="97">
        <v>1</v>
      </c>
      <c r="L951" s="97">
        <v>0</v>
      </c>
      <c r="M951" s="97">
        <v>0</v>
      </c>
      <c r="N951" s="97">
        <v>0</v>
      </c>
      <c r="O951" s="97">
        <v>0</v>
      </c>
      <c r="P951" s="97">
        <v>0</v>
      </c>
      <c r="Q951" s="97">
        <v>0</v>
      </c>
      <c r="R951" s="97">
        <v>1</v>
      </c>
      <c r="S951" s="97">
        <v>1</v>
      </c>
      <c r="T951" s="97">
        <v>0</v>
      </c>
      <c r="U951" s="97">
        <v>0</v>
      </c>
      <c r="V951" s="97">
        <v>0</v>
      </c>
      <c r="W951" s="97">
        <v>0</v>
      </c>
      <c r="X951" s="97">
        <v>1</v>
      </c>
      <c r="Y951" s="97">
        <v>0</v>
      </c>
      <c r="Z951" s="97">
        <v>0</v>
      </c>
      <c r="AA951" s="97">
        <v>0</v>
      </c>
      <c r="AB951" s="97">
        <v>0</v>
      </c>
      <c r="AC951" s="97">
        <v>0</v>
      </c>
      <c r="AD951" s="97">
        <v>1</v>
      </c>
      <c r="AE951" s="97">
        <v>2</v>
      </c>
      <c r="AF951" s="97">
        <v>1</v>
      </c>
      <c r="AG951" s="97">
        <v>1</v>
      </c>
      <c r="AH951" s="97">
        <v>0</v>
      </c>
      <c r="AI951" s="97">
        <v>0</v>
      </c>
      <c r="AJ951" s="97">
        <v>0</v>
      </c>
      <c r="AK951" s="97">
        <v>2</v>
      </c>
      <c r="AL951" s="97">
        <v>1</v>
      </c>
      <c r="AM951" s="97">
        <v>2</v>
      </c>
      <c r="AN951" s="96" t="s">
        <v>488</v>
      </c>
      <c r="AO951" s="97">
        <v>2</v>
      </c>
      <c r="AP951" s="31">
        <f>IFERROR(IF(AN951="CIKDITIRO",VLOOKUP(A951,'BR DTG CIKDITIRO'!C:E,3,0),IF(FR_HITUNG_MINMAX!AN951="PESALAKAN",VLOOKUP(FR_HITUNG_MINMAX!A951,'BR DTG ADW'!C:E,3,0),IF(FR_HITUNG_MINMAX!AN951="PACUL",VLOOKUP(FR_HITUNG_MINMAX!A951,'BR DTG PACUL'!C:E,3,0),IF(FR_HITUNG_MINMAX!AN951="TRAYEMAN",VLOOKUP(FR_HITUNG_MINMAX!A951,'BR DTG TRAYEMAN'!C:E,3,0),"?")))),0)</f>
        <v>0</v>
      </c>
      <c r="AQ951" s="31">
        <f>IF(AN951="PACUL",VLOOKUP(A951,'STOK PACUL'!C:H,6,0),IF(FR_HITUNG_MINMAX!AN951="PESALAKAN",VLOOKUP(FR_HITUNG_MINMAX!A951,'STOK PESALAKAN'!C:H,6,0),IF(FR_HITUNG_MINMAX!AN951="CIKDITIRO",VLOOKUP(FR_HITUNG_MINMAX!A951,'STOK CIKDITIRO'!C:H,6,0),IF(FR_HITUNG_MINMAX!AN951="TRAYEMAN",VLOOKUP(FR_HITUNG_MINMAX!A951,'STOK TRAYEMAN'!C:H,6,0),"?"))))</f>
        <v>2</v>
      </c>
      <c r="AR951" s="25">
        <f t="shared" si="46"/>
        <v>2</v>
      </c>
      <c r="AS951" s="25">
        <f t="shared" si="44"/>
        <v>1</v>
      </c>
      <c r="AT951" s="25">
        <f t="shared" si="45"/>
        <v>3</v>
      </c>
    </row>
    <row r="952" spans="1:46" ht="30">
      <c r="A952" s="96" t="s">
        <v>2102</v>
      </c>
      <c r="B952" s="96" t="s">
        <v>2103</v>
      </c>
      <c r="C952" s="96" t="s">
        <v>876</v>
      </c>
      <c r="D952" s="96" t="s">
        <v>1365</v>
      </c>
      <c r="E952" s="96" t="s">
        <v>482</v>
      </c>
      <c r="F952" s="97">
        <v>237500</v>
      </c>
      <c r="G952" s="97">
        <v>1</v>
      </c>
      <c r="H952" s="96" t="s">
        <v>30</v>
      </c>
      <c r="I952" s="96" t="s">
        <v>2</v>
      </c>
      <c r="J952" s="98" t="s">
        <v>1366</v>
      </c>
      <c r="K952" s="97">
        <v>1</v>
      </c>
      <c r="L952" s="97">
        <v>0</v>
      </c>
      <c r="M952" s="97">
        <v>0</v>
      </c>
      <c r="N952" s="97">
        <v>1</v>
      </c>
      <c r="O952" s="97">
        <v>0</v>
      </c>
      <c r="P952" s="97">
        <v>0</v>
      </c>
      <c r="Q952" s="97">
        <v>0</v>
      </c>
      <c r="R952" s="97">
        <v>0</v>
      </c>
      <c r="S952" s="97">
        <v>0</v>
      </c>
      <c r="T952" s="97">
        <v>0</v>
      </c>
      <c r="U952" s="97">
        <v>0</v>
      </c>
      <c r="V952" s="97">
        <v>0</v>
      </c>
      <c r="W952" s="97">
        <v>0</v>
      </c>
      <c r="X952" s="97">
        <v>1</v>
      </c>
      <c r="Y952" s="97">
        <v>0</v>
      </c>
      <c r="Z952" s="97">
        <v>1</v>
      </c>
      <c r="AA952" s="97">
        <v>1</v>
      </c>
      <c r="AB952" s="97">
        <v>0</v>
      </c>
      <c r="AC952" s="97">
        <v>0</v>
      </c>
      <c r="AD952" s="97">
        <v>0</v>
      </c>
      <c r="AE952" s="97">
        <v>0</v>
      </c>
      <c r="AF952" s="97">
        <v>0</v>
      </c>
      <c r="AG952" s="97">
        <v>0</v>
      </c>
      <c r="AH952" s="97">
        <v>0</v>
      </c>
      <c r="AI952" s="97">
        <v>0</v>
      </c>
      <c r="AJ952" s="97">
        <v>0</v>
      </c>
      <c r="AK952" s="97">
        <v>1</v>
      </c>
      <c r="AL952" s="97">
        <v>0</v>
      </c>
      <c r="AM952" s="97">
        <v>0</v>
      </c>
      <c r="AN952" s="96" t="s">
        <v>488</v>
      </c>
      <c r="AO952" s="97">
        <v>0</v>
      </c>
      <c r="AP952" s="31">
        <f>IFERROR(IF(AN952="CIKDITIRO",VLOOKUP(A952,'BR DTG CIKDITIRO'!C:E,3,0),IF(FR_HITUNG_MINMAX!AN952="PESALAKAN",VLOOKUP(FR_HITUNG_MINMAX!A952,'BR DTG ADW'!C:E,3,0),IF(FR_HITUNG_MINMAX!AN952="PACUL",VLOOKUP(FR_HITUNG_MINMAX!A952,'BR DTG PACUL'!C:E,3,0),IF(FR_HITUNG_MINMAX!AN952="TRAYEMAN",VLOOKUP(FR_HITUNG_MINMAX!A952,'BR DTG TRAYEMAN'!C:E,3,0),"?")))),0)</f>
        <v>0</v>
      </c>
      <c r="AQ952" s="31">
        <f>IF(AN952="PACUL",VLOOKUP(A952,'STOK PACUL'!C:H,6,0),IF(FR_HITUNG_MINMAX!AN952="PESALAKAN",VLOOKUP(FR_HITUNG_MINMAX!A952,'STOK PESALAKAN'!C:H,6,0),IF(FR_HITUNG_MINMAX!AN952="CIKDITIRO",VLOOKUP(FR_HITUNG_MINMAX!A952,'STOK CIKDITIRO'!C:H,6,0),IF(FR_HITUNG_MINMAX!AN952="TRAYEMAN",VLOOKUP(FR_HITUNG_MINMAX!A952,'STOK TRAYEMAN'!C:H,6,0),"?"))))</f>
        <v>0</v>
      </c>
      <c r="AR952" s="25">
        <f t="shared" si="46"/>
        <v>0</v>
      </c>
      <c r="AS952" s="25">
        <f t="shared" ref="AS952:AS1015" si="47">ROUNDUP(AL952/2,0)</f>
        <v>0</v>
      </c>
      <c r="AT952" s="25">
        <f t="shared" si="45"/>
        <v>1</v>
      </c>
    </row>
    <row r="953" spans="1:46" ht="30">
      <c r="A953" s="96" t="s">
        <v>201</v>
      </c>
      <c r="B953" s="96" t="s">
        <v>926</v>
      </c>
      <c r="C953" s="96" t="s">
        <v>877</v>
      </c>
      <c r="D953" s="96" t="s">
        <v>1365</v>
      </c>
      <c r="E953" s="96" t="s">
        <v>484</v>
      </c>
      <c r="F953" s="97">
        <v>181800</v>
      </c>
      <c r="G953" s="97">
        <v>1</v>
      </c>
      <c r="H953" s="96" t="s">
        <v>31</v>
      </c>
      <c r="I953" s="96" t="s">
        <v>2</v>
      </c>
      <c r="J953" s="98" t="s">
        <v>1366</v>
      </c>
      <c r="K953" s="97">
        <v>1</v>
      </c>
      <c r="L953" s="97">
        <v>2</v>
      </c>
      <c r="M953" s="97">
        <v>0</v>
      </c>
      <c r="N953" s="97">
        <v>1</v>
      </c>
      <c r="O953" s="97">
        <v>0</v>
      </c>
      <c r="P953" s="97">
        <v>1</v>
      </c>
      <c r="Q953" s="97">
        <v>0</v>
      </c>
      <c r="R953" s="97">
        <v>0</v>
      </c>
      <c r="S953" s="97">
        <v>0</v>
      </c>
      <c r="T953" s="97">
        <v>0</v>
      </c>
      <c r="U953" s="97">
        <v>0</v>
      </c>
      <c r="V953" s="97">
        <v>1</v>
      </c>
      <c r="W953" s="97">
        <v>0</v>
      </c>
      <c r="X953" s="97">
        <v>2</v>
      </c>
      <c r="Y953" s="97">
        <v>2</v>
      </c>
      <c r="Z953" s="97">
        <v>1</v>
      </c>
      <c r="AA953" s="97">
        <v>1</v>
      </c>
      <c r="AB953" s="97">
        <v>1</v>
      </c>
      <c r="AC953" s="97">
        <v>1</v>
      </c>
      <c r="AD953" s="97">
        <v>0</v>
      </c>
      <c r="AE953" s="97">
        <v>0</v>
      </c>
      <c r="AF953" s="97">
        <v>0</v>
      </c>
      <c r="AG953" s="97">
        <v>0</v>
      </c>
      <c r="AH953" s="97">
        <v>1</v>
      </c>
      <c r="AI953" s="97">
        <v>1</v>
      </c>
      <c r="AJ953" s="97">
        <v>2</v>
      </c>
      <c r="AK953" s="97">
        <v>2</v>
      </c>
      <c r="AL953" s="97">
        <v>2</v>
      </c>
      <c r="AM953" s="97">
        <v>2</v>
      </c>
      <c r="AN953" s="96" t="s">
        <v>488</v>
      </c>
      <c r="AO953" s="97">
        <v>2</v>
      </c>
      <c r="AP953" s="31">
        <f>IFERROR(IF(AN953="CIKDITIRO",VLOOKUP(A953,'BR DTG CIKDITIRO'!C:E,3,0),IF(FR_HITUNG_MINMAX!AN953="PESALAKAN",VLOOKUP(FR_HITUNG_MINMAX!A953,'BR DTG ADW'!C:E,3,0),IF(FR_HITUNG_MINMAX!AN953="PACUL",VLOOKUP(FR_HITUNG_MINMAX!A953,'BR DTG PACUL'!C:E,3,0),IF(FR_HITUNG_MINMAX!AN953="TRAYEMAN",VLOOKUP(FR_HITUNG_MINMAX!A953,'BR DTG TRAYEMAN'!C:E,3,0),"?")))),0)</f>
        <v>0</v>
      </c>
      <c r="AQ953" s="31">
        <f>IF(AN953="PACUL",VLOOKUP(A953,'STOK PACUL'!C:H,6,0),IF(FR_HITUNG_MINMAX!AN953="PESALAKAN",VLOOKUP(FR_HITUNG_MINMAX!A953,'STOK PESALAKAN'!C:H,6,0),IF(FR_HITUNG_MINMAX!AN953="CIKDITIRO",VLOOKUP(FR_HITUNG_MINMAX!A953,'STOK CIKDITIRO'!C:H,6,0),IF(FR_HITUNG_MINMAX!AN953="TRAYEMAN",VLOOKUP(FR_HITUNG_MINMAX!A953,'STOK TRAYEMAN'!C:H,6,0),"?"))))</f>
        <v>2</v>
      </c>
      <c r="AR953" s="25">
        <f t="shared" si="46"/>
        <v>2</v>
      </c>
      <c r="AS953" s="25">
        <f t="shared" si="47"/>
        <v>1</v>
      </c>
      <c r="AT953" s="25">
        <f t="shared" si="45"/>
        <v>3</v>
      </c>
    </row>
    <row r="954" spans="1:46" ht="30">
      <c r="A954" s="96" t="s">
        <v>202</v>
      </c>
      <c r="B954" s="96" t="s">
        <v>927</v>
      </c>
      <c r="C954" s="96" t="s">
        <v>920</v>
      </c>
      <c r="D954" s="96" t="s">
        <v>1365</v>
      </c>
      <c r="E954" s="96" t="s">
        <v>484</v>
      </c>
      <c r="F954" s="97">
        <v>53500</v>
      </c>
      <c r="G954" s="97">
        <v>1</v>
      </c>
      <c r="H954" s="96" t="s">
        <v>31</v>
      </c>
      <c r="I954" s="96" t="s">
        <v>2</v>
      </c>
      <c r="J954" s="98">
        <v>1</v>
      </c>
      <c r="K954" s="97">
        <v>1</v>
      </c>
      <c r="L954" s="97">
        <v>1</v>
      </c>
      <c r="M954" s="97">
        <v>0</v>
      </c>
      <c r="N954" s="97">
        <v>1</v>
      </c>
      <c r="O954" s="97">
        <v>1</v>
      </c>
      <c r="P954" s="97">
        <v>0</v>
      </c>
      <c r="Q954" s="97">
        <v>0</v>
      </c>
      <c r="R954" s="97">
        <v>0</v>
      </c>
      <c r="S954" s="97">
        <v>0</v>
      </c>
      <c r="T954" s="97">
        <v>1</v>
      </c>
      <c r="U954" s="97">
        <v>0</v>
      </c>
      <c r="V954" s="97">
        <v>0</v>
      </c>
      <c r="W954" s="97">
        <v>1</v>
      </c>
      <c r="X954" s="97">
        <v>1</v>
      </c>
      <c r="Y954" s="97">
        <v>1</v>
      </c>
      <c r="Z954" s="97">
        <v>1</v>
      </c>
      <c r="AA954" s="97">
        <v>2</v>
      </c>
      <c r="AB954" s="97">
        <v>1</v>
      </c>
      <c r="AC954" s="97">
        <v>0</v>
      </c>
      <c r="AD954" s="97">
        <v>0</v>
      </c>
      <c r="AE954" s="97">
        <v>0</v>
      </c>
      <c r="AF954" s="97">
        <v>1</v>
      </c>
      <c r="AG954" s="97">
        <v>0</v>
      </c>
      <c r="AH954" s="97">
        <v>0</v>
      </c>
      <c r="AI954" s="97">
        <v>1</v>
      </c>
      <c r="AJ954" s="97">
        <v>2</v>
      </c>
      <c r="AK954" s="97">
        <v>2</v>
      </c>
      <c r="AL954" s="97">
        <v>1</v>
      </c>
      <c r="AM954" s="97">
        <v>2</v>
      </c>
      <c r="AN954" s="96" t="s">
        <v>488</v>
      </c>
      <c r="AO954" s="97">
        <v>1</v>
      </c>
      <c r="AP954" s="31">
        <f>IFERROR(IF(AN954="CIKDITIRO",VLOOKUP(A954,'BR DTG CIKDITIRO'!C:E,3,0),IF(FR_HITUNG_MINMAX!AN954="PESALAKAN",VLOOKUP(FR_HITUNG_MINMAX!A954,'BR DTG ADW'!C:E,3,0),IF(FR_HITUNG_MINMAX!AN954="PACUL",VLOOKUP(FR_HITUNG_MINMAX!A954,'BR DTG PACUL'!C:E,3,0),IF(FR_HITUNG_MINMAX!AN954="TRAYEMAN",VLOOKUP(FR_HITUNG_MINMAX!A954,'BR DTG TRAYEMAN'!C:E,3,0),"?")))),0)</f>
        <v>0</v>
      </c>
      <c r="AQ954" s="31">
        <f>IF(AN954="PACUL",VLOOKUP(A954,'STOK PACUL'!C:H,6,0),IF(FR_HITUNG_MINMAX!AN954="PESALAKAN",VLOOKUP(FR_HITUNG_MINMAX!A954,'STOK PESALAKAN'!C:H,6,0),IF(FR_HITUNG_MINMAX!AN954="CIKDITIRO",VLOOKUP(FR_HITUNG_MINMAX!A954,'STOK CIKDITIRO'!C:H,6,0),IF(FR_HITUNG_MINMAX!AN954="TRAYEMAN",VLOOKUP(FR_HITUNG_MINMAX!A954,'STOK TRAYEMAN'!C:H,6,0),"?"))))</f>
        <v>1</v>
      </c>
      <c r="AR954" s="25">
        <f t="shared" si="46"/>
        <v>1</v>
      </c>
      <c r="AS954" s="25">
        <f t="shared" si="47"/>
        <v>1</v>
      </c>
      <c r="AT954" s="25">
        <f t="shared" si="45"/>
        <v>3</v>
      </c>
    </row>
    <row r="955" spans="1:46" ht="30">
      <c r="A955" s="96" t="s">
        <v>203</v>
      </c>
      <c r="B955" s="96" t="s">
        <v>928</v>
      </c>
      <c r="C955" s="96" t="s">
        <v>920</v>
      </c>
      <c r="D955" s="96" t="s">
        <v>1365</v>
      </c>
      <c r="E955" s="96" t="s">
        <v>485</v>
      </c>
      <c r="F955" s="97">
        <v>49000</v>
      </c>
      <c r="G955" s="97">
        <v>1</v>
      </c>
      <c r="H955" s="96" t="s">
        <v>30</v>
      </c>
      <c r="I955" s="96" t="s">
        <v>2</v>
      </c>
      <c r="J955" s="98">
        <v>1</v>
      </c>
      <c r="K955" s="97">
        <v>1</v>
      </c>
      <c r="L955" s="97">
        <v>1</v>
      </c>
      <c r="M955" s="97">
        <v>2</v>
      </c>
      <c r="N955" s="97">
        <v>3</v>
      </c>
      <c r="O955" s="97">
        <v>1</v>
      </c>
      <c r="P955" s="97">
        <v>2</v>
      </c>
      <c r="Q955" s="97">
        <v>1</v>
      </c>
      <c r="R955" s="97">
        <v>1</v>
      </c>
      <c r="S955" s="97">
        <v>1</v>
      </c>
      <c r="T955" s="97">
        <v>0</v>
      </c>
      <c r="U955" s="97">
        <v>1</v>
      </c>
      <c r="V955" s="97">
        <v>0</v>
      </c>
      <c r="W955" s="97">
        <v>0</v>
      </c>
      <c r="X955" s="97">
        <v>3</v>
      </c>
      <c r="Y955" s="97">
        <v>3</v>
      </c>
      <c r="Z955" s="97">
        <v>5</v>
      </c>
      <c r="AA955" s="97">
        <v>4</v>
      </c>
      <c r="AB955" s="97">
        <v>3</v>
      </c>
      <c r="AC955" s="97">
        <v>3</v>
      </c>
      <c r="AD955" s="97">
        <v>2</v>
      </c>
      <c r="AE955" s="97">
        <v>2</v>
      </c>
      <c r="AF955" s="97">
        <v>1</v>
      </c>
      <c r="AG955" s="97">
        <v>2</v>
      </c>
      <c r="AH955" s="97">
        <v>1</v>
      </c>
      <c r="AI955" s="97">
        <v>0</v>
      </c>
      <c r="AJ955" s="97">
        <v>1</v>
      </c>
      <c r="AK955" s="97">
        <v>5</v>
      </c>
      <c r="AL955" s="97">
        <v>3</v>
      </c>
      <c r="AM955" s="97">
        <v>5</v>
      </c>
      <c r="AN955" s="96" t="s">
        <v>488</v>
      </c>
      <c r="AO955" s="97">
        <v>5</v>
      </c>
      <c r="AP955" s="31">
        <f>IFERROR(IF(AN955="CIKDITIRO",VLOOKUP(A955,'BR DTG CIKDITIRO'!C:E,3,0),IF(FR_HITUNG_MINMAX!AN955="PESALAKAN",VLOOKUP(FR_HITUNG_MINMAX!A955,'BR DTG ADW'!C:E,3,0),IF(FR_HITUNG_MINMAX!AN955="PACUL",VLOOKUP(FR_HITUNG_MINMAX!A955,'BR DTG PACUL'!C:E,3,0),IF(FR_HITUNG_MINMAX!AN955="TRAYEMAN",VLOOKUP(FR_HITUNG_MINMAX!A955,'BR DTG TRAYEMAN'!C:E,3,0),"?")))),0)</f>
        <v>0</v>
      </c>
      <c r="AQ955" s="31">
        <f>IF(AN955="PACUL",VLOOKUP(A955,'STOK PACUL'!C:H,6,0),IF(FR_HITUNG_MINMAX!AN955="PESALAKAN",VLOOKUP(FR_HITUNG_MINMAX!A955,'STOK PESALAKAN'!C:H,6,0),IF(FR_HITUNG_MINMAX!AN955="CIKDITIRO",VLOOKUP(FR_HITUNG_MINMAX!A955,'STOK CIKDITIRO'!C:H,6,0),IF(FR_HITUNG_MINMAX!AN955="TRAYEMAN",VLOOKUP(FR_HITUNG_MINMAX!A955,'STOK TRAYEMAN'!C:H,6,0),"?"))))</f>
        <v>5</v>
      </c>
      <c r="AR955" s="25">
        <f t="shared" si="46"/>
        <v>5</v>
      </c>
      <c r="AS955" s="25">
        <f t="shared" si="47"/>
        <v>2</v>
      </c>
      <c r="AT955" s="25">
        <f t="shared" si="45"/>
        <v>4</v>
      </c>
    </row>
    <row r="956" spans="1:46" ht="30">
      <c r="A956" s="96" t="s">
        <v>1405</v>
      </c>
      <c r="B956" s="96" t="s">
        <v>2104</v>
      </c>
      <c r="C956" s="96" t="s">
        <v>920</v>
      </c>
      <c r="D956" s="96" t="s">
        <v>1365</v>
      </c>
      <c r="E956" s="96" t="s">
        <v>482</v>
      </c>
      <c r="F956" s="97">
        <v>77250</v>
      </c>
      <c r="G956" s="97">
        <v>1</v>
      </c>
      <c r="H956" s="96" t="s">
        <v>1185</v>
      </c>
      <c r="I956" s="96" t="s">
        <v>1185</v>
      </c>
      <c r="J956" s="98">
        <v>1</v>
      </c>
      <c r="K956" s="97">
        <v>1</v>
      </c>
      <c r="L956" s="97">
        <v>0</v>
      </c>
      <c r="M956" s="97">
        <v>1</v>
      </c>
      <c r="N956" s="97">
        <v>0</v>
      </c>
      <c r="O956" s="97">
        <v>0</v>
      </c>
      <c r="P956" s="97">
        <v>0</v>
      </c>
      <c r="Q956" s="97">
        <v>0</v>
      </c>
      <c r="R956" s="97">
        <v>0</v>
      </c>
      <c r="S956" s="97">
        <v>0</v>
      </c>
      <c r="T956" s="97">
        <v>0</v>
      </c>
      <c r="U956" s="97">
        <v>0</v>
      </c>
      <c r="V956" s="97">
        <v>0</v>
      </c>
      <c r="W956" s="97">
        <v>0</v>
      </c>
      <c r="X956" s="97">
        <v>1</v>
      </c>
      <c r="Y956" s="97">
        <v>1</v>
      </c>
      <c r="Z956" s="97">
        <v>1</v>
      </c>
      <c r="AA956" s="97">
        <v>0</v>
      </c>
      <c r="AB956" s="97">
        <v>0</v>
      </c>
      <c r="AC956" s="97">
        <v>0</v>
      </c>
      <c r="AD956" s="97">
        <v>0</v>
      </c>
      <c r="AE956" s="97">
        <v>0</v>
      </c>
      <c r="AF956" s="97">
        <v>0</v>
      </c>
      <c r="AG956" s="97">
        <v>0</v>
      </c>
      <c r="AH956" s="97">
        <v>0</v>
      </c>
      <c r="AI956" s="97">
        <v>0</v>
      </c>
      <c r="AJ956" s="97">
        <v>0</v>
      </c>
      <c r="AK956" s="97">
        <v>1</v>
      </c>
      <c r="AL956" s="97">
        <v>1</v>
      </c>
      <c r="AM956" s="97">
        <v>1</v>
      </c>
      <c r="AN956" s="96" t="s">
        <v>488</v>
      </c>
      <c r="AO956" s="97">
        <v>1</v>
      </c>
      <c r="AP956" s="31">
        <f>IFERROR(IF(AN956="CIKDITIRO",VLOOKUP(A956,'BR DTG CIKDITIRO'!C:E,3,0),IF(FR_HITUNG_MINMAX!AN956="PESALAKAN",VLOOKUP(FR_HITUNG_MINMAX!A956,'BR DTG ADW'!C:E,3,0),IF(FR_HITUNG_MINMAX!AN956="PACUL",VLOOKUP(FR_HITUNG_MINMAX!A956,'BR DTG PACUL'!C:E,3,0),IF(FR_HITUNG_MINMAX!AN956="TRAYEMAN",VLOOKUP(FR_HITUNG_MINMAX!A956,'BR DTG TRAYEMAN'!C:E,3,0),"?")))),0)</f>
        <v>0</v>
      </c>
      <c r="AQ956" s="31">
        <f>IF(AN956="PACUL",VLOOKUP(A956,'STOK PACUL'!C:H,6,0),IF(FR_HITUNG_MINMAX!AN956="PESALAKAN",VLOOKUP(FR_HITUNG_MINMAX!A956,'STOK PESALAKAN'!C:H,6,0),IF(FR_HITUNG_MINMAX!AN956="CIKDITIRO",VLOOKUP(FR_HITUNG_MINMAX!A956,'STOK CIKDITIRO'!C:H,6,0),IF(FR_HITUNG_MINMAX!AN956="TRAYEMAN",VLOOKUP(FR_HITUNG_MINMAX!A956,'STOK TRAYEMAN'!C:H,6,0),"?"))))</f>
        <v>1</v>
      </c>
      <c r="AR956" s="25">
        <f t="shared" si="46"/>
        <v>1</v>
      </c>
      <c r="AS956" s="25">
        <f t="shared" si="47"/>
        <v>1</v>
      </c>
      <c r="AT956" s="25">
        <f t="shared" si="45"/>
        <v>2</v>
      </c>
    </row>
    <row r="957" spans="1:46" ht="30">
      <c r="A957" s="96" t="s">
        <v>204</v>
      </c>
      <c r="B957" s="96" t="s">
        <v>929</v>
      </c>
      <c r="C957" s="96" t="s">
        <v>920</v>
      </c>
      <c r="D957" s="96" t="s">
        <v>1365</v>
      </c>
      <c r="E957" s="96" t="s">
        <v>482</v>
      </c>
      <c r="F957" s="97">
        <v>60000</v>
      </c>
      <c r="G957" s="97">
        <v>1</v>
      </c>
      <c r="H957" s="96" t="s">
        <v>30</v>
      </c>
      <c r="I957" s="96" t="s">
        <v>2</v>
      </c>
      <c r="J957" s="98" t="s">
        <v>1366</v>
      </c>
      <c r="K957" s="97">
        <v>1</v>
      </c>
      <c r="L957" s="97">
        <v>0</v>
      </c>
      <c r="M957" s="97">
        <v>0</v>
      </c>
      <c r="N957" s="97">
        <v>0</v>
      </c>
      <c r="O957" s="97">
        <v>0</v>
      </c>
      <c r="P957" s="97">
        <v>0</v>
      </c>
      <c r="Q957" s="97">
        <v>0</v>
      </c>
      <c r="R957" s="97">
        <v>1</v>
      </c>
      <c r="S957" s="97">
        <v>0</v>
      </c>
      <c r="T957" s="97">
        <v>0</v>
      </c>
      <c r="U957" s="97">
        <v>0</v>
      </c>
      <c r="V957" s="97">
        <v>0</v>
      </c>
      <c r="W957" s="97">
        <v>0</v>
      </c>
      <c r="X957" s="97">
        <v>1</v>
      </c>
      <c r="Y957" s="97">
        <v>0</v>
      </c>
      <c r="Z957" s="97">
        <v>0</v>
      </c>
      <c r="AA957" s="97">
        <v>0</v>
      </c>
      <c r="AB957" s="97">
        <v>0</v>
      </c>
      <c r="AC957" s="97">
        <v>0</v>
      </c>
      <c r="AD957" s="97">
        <v>1</v>
      </c>
      <c r="AE957" s="97">
        <v>1</v>
      </c>
      <c r="AF957" s="97">
        <v>0</v>
      </c>
      <c r="AG957" s="97">
        <v>0</v>
      </c>
      <c r="AH957" s="97">
        <v>0</v>
      </c>
      <c r="AI957" s="97">
        <v>0</v>
      </c>
      <c r="AJ957" s="97">
        <v>0</v>
      </c>
      <c r="AK957" s="97">
        <v>1</v>
      </c>
      <c r="AL957" s="97">
        <v>1</v>
      </c>
      <c r="AM957" s="97">
        <v>1</v>
      </c>
      <c r="AN957" s="96" t="s">
        <v>488</v>
      </c>
      <c r="AO957" s="97">
        <v>1</v>
      </c>
      <c r="AP957" s="31">
        <f>IFERROR(IF(AN957="CIKDITIRO",VLOOKUP(A957,'BR DTG CIKDITIRO'!C:E,3,0),IF(FR_HITUNG_MINMAX!AN957="PESALAKAN",VLOOKUP(FR_HITUNG_MINMAX!A957,'BR DTG ADW'!C:E,3,0),IF(FR_HITUNG_MINMAX!AN957="PACUL",VLOOKUP(FR_HITUNG_MINMAX!A957,'BR DTG PACUL'!C:E,3,0),IF(FR_HITUNG_MINMAX!AN957="TRAYEMAN",VLOOKUP(FR_HITUNG_MINMAX!A957,'BR DTG TRAYEMAN'!C:E,3,0),"?")))),0)</f>
        <v>0</v>
      </c>
      <c r="AQ957" s="31">
        <f>IF(AN957="PACUL",VLOOKUP(A957,'STOK PACUL'!C:H,6,0),IF(FR_HITUNG_MINMAX!AN957="PESALAKAN",VLOOKUP(FR_HITUNG_MINMAX!A957,'STOK PESALAKAN'!C:H,6,0),IF(FR_HITUNG_MINMAX!AN957="CIKDITIRO",VLOOKUP(FR_HITUNG_MINMAX!A957,'STOK CIKDITIRO'!C:H,6,0),IF(FR_HITUNG_MINMAX!AN957="TRAYEMAN",VLOOKUP(FR_HITUNG_MINMAX!A957,'STOK TRAYEMAN'!C:H,6,0),"?"))))</f>
        <v>1</v>
      </c>
      <c r="AR957" s="25">
        <f t="shared" si="46"/>
        <v>1</v>
      </c>
      <c r="AS957" s="25">
        <f t="shared" si="47"/>
        <v>1</v>
      </c>
      <c r="AT957" s="25">
        <f t="shared" si="45"/>
        <v>3</v>
      </c>
    </row>
    <row r="958" spans="1:46" ht="30">
      <c r="A958" s="96" t="s">
        <v>930</v>
      </c>
      <c r="B958" s="96" t="s">
        <v>2105</v>
      </c>
      <c r="C958" s="96" t="s">
        <v>920</v>
      </c>
      <c r="D958" s="96" t="s">
        <v>1365</v>
      </c>
      <c r="E958" s="96" t="s">
        <v>482</v>
      </c>
      <c r="F958" s="97">
        <v>80000</v>
      </c>
      <c r="G958" s="97">
        <v>1</v>
      </c>
      <c r="H958" s="96" t="s">
        <v>1185</v>
      </c>
      <c r="I958" s="96" t="s">
        <v>1185</v>
      </c>
      <c r="J958" s="98">
        <v>1</v>
      </c>
      <c r="K958" s="97">
        <v>1</v>
      </c>
      <c r="L958" s="97">
        <v>0</v>
      </c>
      <c r="M958" s="97">
        <v>0</v>
      </c>
      <c r="N958" s="97">
        <v>0</v>
      </c>
      <c r="O958" s="97">
        <v>1</v>
      </c>
      <c r="P958" s="97">
        <v>0</v>
      </c>
      <c r="Q958" s="97">
        <v>0</v>
      </c>
      <c r="R958" s="97">
        <v>0</v>
      </c>
      <c r="S958" s="97">
        <v>0</v>
      </c>
      <c r="T958" s="97">
        <v>0</v>
      </c>
      <c r="U958" s="97">
        <v>0</v>
      </c>
      <c r="V958" s="97">
        <v>0</v>
      </c>
      <c r="W958" s="97">
        <v>0</v>
      </c>
      <c r="X958" s="97">
        <v>1</v>
      </c>
      <c r="Y958" s="97">
        <v>0</v>
      </c>
      <c r="Z958" s="97">
        <v>0</v>
      </c>
      <c r="AA958" s="97">
        <v>1</v>
      </c>
      <c r="AB958" s="97">
        <v>1</v>
      </c>
      <c r="AC958" s="97">
        <v>0</v>
      </c>
      <c r="AD958" s="97">
        <v>0</v>
      </c>
      <c r="AE958" s="97">
        <v>0</v>
      </c>
      <c r="AF958" s="97">
        <v>0</v>
      </c>
      <c r="AG958" s="97">
        <v>0</v>
      </c>
      <c r="AH958" s="97">
        <v>0</v>
      </c>
      <c r="AI958" s="97">
        <v>0</v>
      </c>
      <c r="AJ958" s="97">
        <v>0</v>
      </c>
      <c r="AK958" s="97">
        <v>1</v>
      </c>
      <c r="AL958" s="97">
        <v>1</v>
      </c>
      <c r="AM958" s="97">
        <v>1</v>
      </c>
      <c r="AN958" s="96" t="s">
        <v>488</v>
      </c>
      <c r="AO958" s="97">
        <v>1</v>
      </c>
      <c r="AP958" s="31">
        <f>IFERROR(IF(AN958="CIKDITIRO",VLOOKUP(A958,'BR DTG CIKDITIRO'!C:E,3,0),IF(FR_HITUNG_MINMAX!AN958="PESALAKAN",VLOOKUP(FR_HITUNG_MINMAX!A958,'BR DTG ADW'!C:E,3,0),IF(FR_HITUNG_MINMAX!AN958="PACUL",VLOOKUP(FR_HITUNG_MINMAX!A958,'BR DTG PACUL'!C:E,3,0),IF(FR_HITUNG_MINMAX!AN958="TRAYEMAN",VLOOKUP(FR_HITUNG_MINMAX!A958,'BR DTG TRAYEMAN'!C:E,3,0),"?")))),0)</f>
        <v>0</v>
      </c>
      <c r="AQ958" s="31">
        <f>IF(AN958="PACUL",VLOOKUP(A958,'STOK PACUL'!C:H,6,0),IF(FR_HITUNG_MINMAX!AN958="PESALAKAN",VLOOKUP(FR_HITUNG_MINMAX!A958,'STOK PESALAKAN'!C:H,6,0),IF(FR_HITUNG_MINMAX!AN958="CIKDITIRO",VLOOKUP(FR_HITUNG_MINMAX!A958,'STOK CIKDITIRO'!C:H,6,0),IF(FR_HITUNG_MINMAX!AN958="TRAYEMAN",VLOOKUP(FR_HITUNG_MINMAX!A958,'STOK TRAYEMAN'!C:H,6,0),"?"))))</f>
        <v>1</v>
      </c>
      <c r="AR958" s="25">
        <f t="shared" si="46"/>
        <v>1</v>
      </c>
      <c r="AS958" s="25">
        <f t="shared" si="47"/>
        <v>1</v>
      </c>
      <c r="AT958" s="25">
        <f t="shared" si="45"/>
        <v>3</v>
      </c>
    </row>
    <row r="959" spans="1:46" ht="30">
      <c r="A959" s="96" t="s">
        <v>205</v>
      </c>
      <c r="B959" s="96" t="s">
        <v>932</v>
      </c>
      <c r="C959" s="96" t="s">
        <v>920</v>
      </c>
      <c r="D959" s="96" t="s">
        <v>1365</v>
      </c>
      <c r="E959" s="96" t="s">
        <v>482</v>
      </c>
      <c r="F959" s="97">
        <v>54000</v>
      </c>
      <c r="G959" s="97">
        <v>1</v>
      </c>
      <c r="H959" s="96" t="s">
        <v>30</v>
      </c>
      <c r="I959" s="96" t="s">
        <v>2</v>
      </c>
      <c r="J959" s="98">
        <v>1</v>
      </c>
      <c r="K959" s="97">
        <v>1</v>
      </c>
      <c r="L959" s="97">
        <v>0</v>
      </c>
      <c r="M959" s="97">
        <v>1</v>
      </c>
      <c r="N959" s="97">
        <v>0</v>
      </c>
      <c r="O959" s="97">
        <v>0</v>
      </c>
      <c r="P959" s="97">
        <v>0</v>
      </c>
      <c r="Q959" s="97">
        <v>1</v>
      </c>
      <c r="R959" s="97">
        <v>0</v>
      </c>
      <c r="S959" s="97">
        <v>0</v>
      </c>
      <c r="T959" s="97">
        <v>0</v>
      </c>
      <c r="U959" s="97">
        <v>1</v>
      </c>
      <c r="V959" s="97">
        <v>0</v>
      </c>
      <c r="W959" s="97">
        <v>0</v>
      </c>
      <c r="X959" s="97">
        <v>1</v>
      </c>
      <c r="Y959" s="97">
        <v>1</v>
      </c>
      <c r="Z959" s="97">
        <v>1</v>
      </c>
      <c r="AA959" s="97">
        <v>0</v>
      </c>
      <c r="AB959" s="97">
        <v>0</v>
      </c>
      <c r="AC959" s="97">
        <v>1</v>
      </c>
      <c r="AD959" s="97">
        <v>1</v>
      </c>
      <c r="AE959" s="97">
        <v>0</v>
      </c>
      <c r="AF959" s="97">
        <v>0</v>
      </c>
      <c r="AG959" s="97">
        <v>1</v>
      </c>
      <c r="AH959" s="97">
        <v>1</v>
      </c>
      <c r="AI959" s="97">
        <v>0</v>
      </c>
      <c r="AJ959" s="97">
        <v>0</v>
      </c>
      <c r="AK959" s="97">
        <v>1</v>
      </c>
      <c r="AL959" s="97">
        <v>1</v>
      </c>
      <c r="AM959" s="97">
        <v>1</v>
      </c>
      <c r="AN959" s="96" t="s">
        <v>488</v>
      </c>
      <c r="AO959" s="97">
        <v>2</v>
      </c>
      <c r="AP959" s="31">
        <f>IFERROR(IF(AN959="CIKDITIRO",VLOOKUP(A959,'BR DTG CIKDITIRO'!C:E,3,0),IF(FR_HITUNG_MINMAX!AN959="PESALAKAN",VLOOKUP(FR_HITUNG_MINMAX!A959,'BR DTG ADW'!C:E,3,0),IF(FR_HITUNG_MINMAX!AN959="PACUL",VLOOKUP(FR_HITUNG_MINMAX!A959,'BR DTG PACUL'!C:E,3,0),IF(FR_HITUNG_MINMAX!AN959="TRAYEMAN",VLOOKUP(FR_HITUNG_MINMAX!A959,'BR DTG TRAYEMAN'!C:E,3,0),"?")))),0)</f>
        <v>0</v>
      </c>
      <c r="AQ959" s="31">
        <f>IF(AN959="PACUL",VLOOKUP(A959,'STOK PACUL'!C:H,6,0),IF(FR_HITUNG_MINMAX!AN959="PESALAKAN",VLOOKUP(FR_HITUNG_MINMAX!A959,'STOK PESALAKAN'!C:H,6,0),IF(FR_HITUNG_MINMAX!AN959="CIKDITIRO",VLOOKUP(FR_HITUNG_MINMAX!A959,'STOK CIKDITIRO'!C:H,6,0),IF(FR_HITUNG_MINMAX!AN959="TRAYEMAN",VLOOKUP(FR_HITUNG_MINMAX!A959,'STOK TRAYEMAN'!C:H,6,0),"?"))))</f>
        <v>2</v>
      </c>
      <c r="AR959" s="25">
        <f t="shared" si="46"/>
        <v>2</v>
      </c>
      <c r="AS959" s="25">
        <f t="shared" si="47"/>
        <v>1</v>
      </c>
      <c r="AT959" s="25">
        <f t="shared" si="45"/>
        <v>3</v>
      </c>
    </row>
    <row r="960" spans="1:46" ht="30">
      <c r="A960" s="96" t="s">
        <v>496</v>
      </c>
      <c r="B960" s="96" t="s">
        <v>935</v>
      </c>
      <c r="C960" s="96" t="s">
        <v>920</v>
      </c>
      <c r="D960" s="96" t="s">
        <v>1365</v>
      </c>
      <c r="E960" s="96" t="s">
        <v>485</v>
      </c>
      <c r="F960" s="97">
        <v>58000</v>
      </c>
      <c r="G960" s="97">
        <v>1</v>
      </c>
      <c r="H960" s="96" t="s">
        <v>1185</v>
      </c>
      <c r="I960" s="96" t="s">
        <v>1185</v>
      </c>
      <c r="J960" s="98">
        <v>1</v>
      </c>
      <c r="K960" s="97">
        <v>1</v>
      </c>
      <c r="L960" s="97">
        <v>0</v>
      </c>
      <c r="M960" s="97">
        <v>0</v>
      </c>
      <c r="N960" s="97">
        <v>1</v>
      </c>
      <c r="O960" s="97">
        <v>2</v>
      </c>
      <c r="P960" s="97">
        <v>3</v>
      </c>
      <c r="Q960" s="97">
        <v>0</v>
      </c>
      <c r="R960" s="97">
        <v>0</v>
      </c>
      <c r="S960" s="97">
        <v>1</v>
      </c>
      <c r="T960" s="97">
        <v>1</v>
      </c>
      <c r="U960" s="97">
        <v>0</v>
      </c>
      <c r="V960" s="97">
        <v>2</v>
      </c>
      <c r="W960" s="97">
        <v>1</v>
      </c>
      <c r="X960" s="97">
        <v>3</v>
      </c>
      <c r="Y960" s="97">
        <v>0</v>
      </c>
      <c r="Z960" s="97">
        <v>1</v>
      </c>
      <c r="AA960" s="97">
        <v>3</v>
      </c>
      <c r="AB960" s="97">
        <v>5</v>
      </c>
      <c r="AC960" s="97">
        <v>3</v>
      </c>
      <c r="AD960" s="97">
        <v>0</v>
      </c>
      <c r="AE960" s="97">
        <v>1</v>
      </c>
      <c r="AF960" s="97">
        <v>2</v>
      </c>
      <c r="AG960" s="97">
        <v>1</v>
      </c>
      <c r="AH960" s="97">
        <v>2</v>
      </c>
      <c r="AI960" s="97">
        <v>3</v>
      </c>
      <c r="AJ960" s="97">
        <v>1</v>
      </c>
      <c r="AK960" s="97">
        <v>5</v>
      </c>
      <c r="AL960" s="97">
        <v>3</v>
      </c>
      <c r="AM960" s="97">
        <v>5</v>
      </c>
      <c r="AN960" s="96" t="s">
        <v>488</v>
      </c>
      <c r="AO960" s="97">
        <v>3</v>
      </c>
      <c r="AP960" s="31">
        <f>IFERROR(IF(AN960="CIKDITIRO",VLOOKUP(A960,'BR DTG CIKDITIRO'!C:E,3,0),IF(FR_HITUNG_MINMAX!AN960="PESALAKAN",VLOOKUP(FR_HITUNG_MINMAX!A960,'BR DTG ADW'!C:E,3,0),IF(FR_HITUNG_MINMAX!AN960="PACUL",VLOOKUP(FR_HITUNG_MINMAX!A960,'BR DTG PACUL'!C:E,3,0),IF(FR_HITUNG_MINMAX!AN960="TRAYEMAN",VLOOKUP(FR_HITUNG_MINMAX!A960,'BR DTG TRAYEMAN'!C:E,3,0),"?")))),0)</f>
        <v>0</v>
      </c>
      <c r="AQ960" s="31">
        <f>IF(AN960="PACUL",VLOOKUP(A960,'STOK PACUL'!C:H,6,0),IF(FR_HITUNG_MINMAX!AN960="PESALAKAN",VLOOKUP(FR_HITUNG_MINMAX!A960,'STOK PESALAKAN'!C:H,6,0),IF(FR_HITUNG_MINMAX!AN960="CIKDITIRO",VLOOKUP(FR_HITUNG_MINMAX!A960,'STOK CIKDITIRO'!C:H,6,0),IF(FR_HITUNG_MINMAX!AN960="TRAYEMAN",VLOOKUP(FR_HITUNG_MINMAX!A960,'STOK TRAYEMAN'!C:H,6,0),"?"))))</f>
        <v>3</v>
      </c>
      <c r="AR960" s="25">
        <f t="shared" si="46"/>
        <v>3</v>
      </c>
      <c r="AS960" s="25">
        <f t="shared" si="47"/>
        <v>2</v>
      </c>
      <c r="AT960" s="25">
        <f t="shared" si="45"/>
        <v>4</v>
      </c>
    </row>
    <row r="961" spans="1:46" ht="30">
      <c r="A961" s="96" t="s">
        <v>817</v>
      </c>
      <c r="B961" s="96" t="s">
        <v>818</v>
      </c>
      <c r="C961" s="96" t="s">
        <v>876</v>
      </c>
      <c r="D961" s="96" t="s">
        <v>1365</v>
      </c>
      <c r="E961" s="96" t="s">
        <v>482</v>
      </c>
      <c r="F961" s="97">
        <v>8000</v>
      </c>
      <c r="G961" s="97">
        <v>1</v>
      </c>
      <c r="H961" s="96" t="s">
        <v>31</v>
      </c>
      <c r="I961" s="96" t="s">
        <v>2</v>
      </c>
      <c r="J961" s="98" t="s">
        <v>1366</v>
      </c>
      <c r="K961" s="97">
        <v>1</v>
      </c>
      <c r="L961" s="97">
        <v>1</v>
      </c>
      <c r="M961" s="97">
        <v>0</v>
      </c>
      <c r="N961" s="97">
        <v>0</v>
      </c>
      <c r="O961" s="97">
        <v>0</v>
      </c>
      <c r="P961" s="97">
        <v>0</v>
      </c>
      <c r="Q961" s="97">
        <v>0</v>
      </c>
      <c r="R961" s="97">
        <v>0</v>
      </c>
      <c r="S961" s="97">
        <v>0</v>
      </c>
      <c r="T961" s="97">
        <v>0</v>
      </c>
      <c r="U961" s="97">
        <v>0</v>
      </c>
      <c r="V961" s="97">
        <v>0</v>
      </c>
      <c r="W961" s="97">
        <v>0</v>
      </c>
      <c r="X961" s="97">
        <v>1</v>
      </c>
      <c r="Y961" s="97">
        <v>1</v>
      </c>
      <c r="Z961" s="97">
        <v>0</v>
      </c>
      <c r="AA961" s="97">
        <v>0</v>
      </c>
      <c r="AB961" s="97">
        <v>0</v>
      </c>
      <c r="AC961" s="97">
        <v>0</v>
      </c>
      <c r="AD961" s="97">
        <v>0</v>
      </c>
      <c r="AE961" s="97">
        <v>0</v>
      </c>
      <c r="AF961" s="97">
        <v>0</v>
      </c>
      <c r="AG961" s="97">
        <v>0</v>
      </c>
      <c r="AH961" s="97">
        <v>0</v>
      </c>
      <c r="AI961" s="97">
        <v>0</v>
      </c>
      <c r="AJ961" s="97">
        <v>1</v>
      </c>
      <c r="AK961" s="97">
        <v>1</v>
      </c>
      <c r="AL961" s="97">
        <v>0</v>
      </c>
      <c r="AM961" s="97">
        <v>0</v>
      </c>
      <c r="AN961" s="96" t="s">
        <v>488</v>
      </c>
      <c r="AO961" s="97">
        <v>1</v>
      </c>
      <c r="AP961" s="31">
        <f>IFERROR(IF(AN961="CIKDITIRO",VLOOKUP(A961,'BR DTG CIKDITIRO'!C:E,3,0),IF(FR_HITUNG_MINMAX!AN961="PESALAKAN",VLOOKUP(FR_HITUNG_MINMAX!A961,'BR DTG ADW'!C:E,3,0),IF(FR_HITUNG_MINMAX!AN961="PACUL",VLOOKUP(FR_HITUNG_MINMAX!A961,'BR DTG PACUL'!C:E,3,0),IF(FR_HITUNG_MINMAX!AN961="TRAYEMAN",VLOOKUP(FR_HITUNG_MINMAX!A961,'BR DTG TRAYEMAN'!C:E,3,0),"?")))),0)</f>
        <v>0</v>
      </c>
      <c r="AQ961" s="31">
        <f>IF(AN961="PACUL",VLOOKUP(A961,'STOK PACUL'!C:H,6,0),IF(FR_HITUNG_MINMAX!AN961="PESALAKAN",VLOOKUP(FR_HITUNG_MINMAX!A961,'STOK PESALAKAN'!C:H,6,0),IF(FR_HITUNG_MINMAX!AN961="CIKDITIRO",VLOOKUP(FR_HITUNG_MINMAX!A961,'STOK CIKDITIRO'!C:H,6,0),IF(FR_HITUNG_MINMAX!AN961="TRAYEMAN",VLOOKUP(FR_HITUNG_MINMAX!A961,'STOK TRAYEMAN'!C:H,6,0),"?"))))</f>
        <v>1</v>
      </c>
      <c r="AR961" s="25">
        <f t="shared" si="46"/>
        <v>1</v>
      </c>
      <c r="AS961" s="25">
        <f t="shared" si="47"/>
        <v>0</v>
      </c>
      <c r="AT961" s="25">
        <f t="shared" si="45"/>
        <v>1</v>
      </c>
    </row>
    <row r="962" spans="1:46" ht="30">
      <c r="A962" s="96" t="s">
        <v>1516</v>
      </c>
      <c r="B962" s="96" t="s">
        <v>1517</v>
      </c>
      <c r="C962" s="96" t="s">
        <v>876</v>
      </c>
      <c r="D962" s="96" t="s">
        <v>1365</v>
      </c>
      <c r="E962" s="96" t="s">
        <v>482</v>
      </c>
      <c r="F962" s="97">
        <v>66000</v>
      </c>
      <c r="G962" s="97">
        <v>1</v>
      </c>
      <c r="H962" s="96" t="s">
        <v>1185</v>
      </c>
      <c r="I962" s="96" t="s">
        <v>1185</v>
      </c>
      <c r="J962" s="98">
        <v>1</v>
      </c>
      <c r="K962" s="97">
        <v>1</v>
      </c>
      <c r="L962" s="97">
        <v>0</v>
      </c>
      <c r="M962" s="97">
        <v>0</v>
      </c>
      <c r="N962" s="97">
        <v>0</v>
      </c>
      <c r="O962" s="97">
        <v>0</v>
      </c>
      <c r="P962" s="97">
        <v>0</v>
      </c>
      <c r="Q962" s="97">
        <v>0</v>
      </c>
      <c r="R962" s="97">
        <v>0</v>
      </c>
      <c r="S962" s="97">
        <v>0</v>
      </c>
      <c r="T962" s="97">
        <v>0</v>
      </c>
      <c r="U962" s="97">
        <v>0</v>
      </c>
      <c r="V962" s="97">
        <v>1</v>
      </c>
      <c r="W962" s="97">
        <v>0</v>
      </c>
      <c r="X962" s="97">
        <v>1</v>
      </c>
      <c r="Y962" s="97">
        <v>0</v>
      </c>
      <c r="Z962" s="97">
        <v>0</v>
      </c>
      <c r="AA962" s="97">
        <v>0</v>
      </c>
      <c r="AB962" s="97">
        <v>0</v>
      </c>
      <c r="AC962" s="97">
        <v>0</v>
      </c>
      <c r="AD962" s="97">
        <v>0</v>
      </c>
      <c r="AE962" s="97">
        <v>0</v>
      </c>
      <c r="AF962" s="97">
        <v>0</v>
      </c>
      <c r="AG962" s="97">
        <v>0</v>
      </c>
      <c r="AH962" s="97">
        <v>1</v>
      </c>
      <c r="AI962" s="97">
        <v>1</v>
      </c>
      <c r="AJ962" s="97">
        <v>0</v>
      </c>
      <c r="AK962" s="97">
        <v>1</v>
      </c>
      <c r="AL962" s="97">
        <v>0</v>
      </c>
      <c r="AM962" s="97">
        <v>0</v>
      </c>
      <c r="AN962" s="96" t="s">
        <v>488</v>
      </c>
      <c r="AO962" s="97">
        <v>0</v>
      </c>
      <c r="AP962" s="31">
        <f>IFERROR(IF(AN962="CIKDITIRO",VLOOKUP(A962,'BR DTG CIKDITIRO'!C:E,3,0),IF(FR_HITUNG_MINMAX!AN962="PESALAKAN",VLOOKUP(FR_HITUNG_MINMAX!A962,'BR DTG ADW'!C:E,3,0),IF(FR_HITUNG_MINMAX!AN962="PACUL",VLOOKUP(FR_HITUNG_MINMAX!A962,'BR DTG PACUL'!C:E,3,0),IF(FR_HITUNG_MINMAX!AN962="TRAYEMAN",VLOOKUP(FR_HITUNG_MINMAX!A962,'BR DTG TRAYEMAN'!C:E,3,0),"?")))),0)</f>
        <v>0</v>
      </c>
      <c r="AQ962" s="31">
        <f>IF(AN962="PACUL",VLOOKUP(A962,'STOK PACUL'!C:H,6,0),IF(FR_HITUNG_MINMAX!AN962="PESALAKAN",VLOOKUP(FR_HITUNG_MINMAX!A962,'STOK PESALAKAN'!C:H,6,0),IF(FR_HITUNG_MINMAX!AN962="CIKDITIRO",VLOOKUP(FR_HITUNG_MINMAX!A962,'STOK CIKDITIRO'!C:H,6,0),IF(FR_HITUNG_MINMAX!AN962="TRAYEMAN",VLOOKUP(FR_HITUNG_MINMAX!A962,'STOK TRAYEMAN'!C:H,6,0),"?"))))</f>
        <v>0</v>
      </c>
      <c r="AR962" s="25">
        <f t="shared" si="46"/>
        <v>0</v>
      </c>
      <c r="AS962" s="25">
        <f t="shared" si="47"/>
        <v>0</v>
      </c>
      <c r="AT962" s="25">
        <f t="shared" si="45"/>
        <v>1</v>
      </c>
    </row>
    <row r="963" spans="1:46" ht="30">
      <c r="A963" s="96" t="s">
        <v>207</v>
      </c>
      <c r="B963" s="96" t="s">
        <v>937</v>
      </c>
      <c r="C963" s="96" t="s">
        <v>888</v>
      </c>
      <c r="D963" s="96" t="s">
        <v>1365</v>
      </c>
      <c r="E963" s="96" t="s">
        <v>482</v>
      </c>
      <c r="F963" s="97">
        <v>47500</v>
      </c>
      <c r="G963" s="97">
        <v>1</v>
      </c>
      <c r="H963" s="96" t="s">
        <v>31</v>
      </c>
      <c r="I963" s="96" t="s">
        <v>2</v>
      </c>
      <c r="J963" s="98" t="s">
        <v>1366</v>
      </c>
      <c r="K963" s="97">
        <v>1</v>
      </c>
      <c r="L963" s="97">
        <v>0</v>
      </c>
      <c r="M963" s="97">
        <v>0</v>
      </c>
      <c r="N963" s="97">
        <v>0</v>
      </c>
      <c r="O963" s="97">
        <v>0</v>
      </c>
      <c r="P963" s="97">
        <v>0</v>
      </c>
      <c r="Q963" s="97">
        <v>0</v>
      </c>
      <c r="R963" s="97">
        <v>1</v>
      </c>
      <c r="S963" s="97">
        <v>0</v>
      </c>
      <c r="T963" s="97">
        <v>0</v>
      </c>
      <c r="U963" s="97">
        <v>0</v>
      </c>
      <c r="V963" s="97">
        <v>0</v>
      </c>
      <c r="W963" s="97">
        <v>0</v>
      </c>
      <c r="X963" s="97">
        <v>1</v>
      </c>
      <c r="Y963" s="97">
        <v>0</v>
      </c>
      <c r="Z963" s="97">
        <v>0</v>
      </c>
      <c r="AA963" s="97">
        <v>0</v>
      </c>
      <c r="AB963" s="97">
        <v>0</v>
      </c>
      <c r="AC963" s="97">
        <v>0</v>
      </c>
      <c r="AD963" s="97">
        <v>1</v>
      </c>
      <c r="AE963" s="97">
        <v>1</v>
      </c>
      <c r="AF963" s="97">
        <v>0</v>
      </c>
      <c r="AG963" s="97">
        <v>0</v>
      </c>
      <c r="AH963" s="97">
        <v>0</v>
      </c>
      <c r="AI963" s="97">
        <v>0</v>
      </c>
      <c r="AJ963" s="97">
        <v>0</v>
      </c>
      <c r="AK963" s="97">
        <v>1</v>
      </c>
      <c r="AL963" s="97">
        <v>1</v>
      </c>
      <c r="AM963" s="97">
        <v>1</v>
      </c>
      <c r="AN963" s="96" t="s">
        <v>488</v>
      </c>
      <c r="AO963" s="97">
        <v>1</v>
      </c>
      <c r="AP963" s="31">
        <f>IFERROR(IF(AN963="CIKDITIRO",VLOOKUP(A963,'BR DTG CIKDITIRO'!C:E,3,0),IF(FR_HITUNG_MINMAX!AN963="PESALAKAN",VLOOKUP(FR_HITUNG_MINMAX!A963,'BR DTG ADW'!C:E,3,0),IF(FR_HITUNG_MINMAX!AN963="PACUL",VLOOKUP(FR_HITUNG_MINMAX!A963,'BR DTG PACUL'!C:E,3,0),IF(FR_HITUNG_MINMAX!AN963="TRAYEMAN",VLOOKUP(FR_HITUNG_MINMAX!A963,'BR DTG TRAYEMAN'!C:E,3,0),"?")))),0)</f>
        <v>0</v>
      </c>
      <c r="AQ963" s="31">
        <f>IF(AN963="PACUL",VLOOKUP(A963,'STOK PACUL'!C:H,6,0),IF(FR_HITUNG_MINMAX!AN963="PESALAKAN",VLOOKUP(FR_HITUNG_MINMAX!A963,'STOK PESALAKAN'!C:H,6,0),IF(FR_HITUNG_MINMAX!AN963="CIKDITIRO",VLOOKUP(FR_HITUNG_MINMAX!A963,'STOK CIKDITIRO'!C:H,6,0),IF(FR_HITUNG_MINMAX!AN963="TRAYEMAN",VLOOKUP(FR_HITUNG_MINMAX!A963,'STOK TRAYEMAN'!C:H,6,0),"?"))))</f>
        <v>1</v>
      </c>
      <c r="AR963" s="25">
        <f t="shared" si="46"/>
        <v>1</v>
      </c>
      <c r="AS963" s="25">
        <f t="shared" si="47"/>
        <v>1</v>
      </c>
      <c r="AT963" s="25">
        <f t="shared" ref="AT963:AT1026" si="48">COUNTIF(A:A,A963)</f>
        <v>1</v>
      </c>
    </row>
    <row r="964" spans="1:46" ht="30">
      <c r="A964" s="96" t="s">
        <v>2106</v>
      </c>
      <c r="B964" s="96" t="s">
        <v>2107</v>
      </c>
      <c r="C964" s="96" t="s">
        <v>876</v>
      </c>
      <c r="D964" s="96" t="s">
        <v>1365</v>
      </c>
      <c r="E964" s="96" t="s">
        <v>482</v>
      </c>
      <c r="F964" s="97">
        <v>362500</v>
      </c>
      <c r="G964" s="97">
        <v>1</v>
      </c>
      <c r="H964" s="96" t="s">
        <v>1185</v>
      </c>
      <c r="I964" s="96" t="s">
        <v>1185</v>
      </c>
      <c r="J964" s="98">
        <v>1</v>
      </c>
      <c r="K964" s="97">
        <v>1</v>
      </c>
      <c r="L964" s="97">
        <v>0</v>
      </c>
      <c r="M964" s="97">
        <v>0</v>
      </c>
      <c r="N964" s="97">
        <v>0</v>
      </c>
      <c r="O964" s="97">
        <v>0</v>
      </c>
      <c r="P964" s="97">
        <v>0</v>
      </c>
      <c r="Q964" s="97">
        <v>1</v>
      </c>
      <c r="R964" s="97">
        <v>0</v>
      </c>
      <c r="S964" s="97">
        <v>0</v>
      </c>
      <c r="T964" s="97">
        <v>0</v>
      </c>
      <c r="U964" s="97">
        <v>0</v>
      </c>
      <c r="V964" s="97">
        <v>0</v>
      </c>
      <c r="W964" s="97">
        <v>0</v>
      </c>
      <c r="X964" s="97">
        <v>1</v>
      </c>
      <c r="Y964" s="97">
        <v>0</v>
      </c>
      <c r="Z964" s="97">
        <v>0</v>
      </c>
      <c r="AA964" s="97">
        <v>0</v>
      </c>
      <c r="AB964" s="97">
        <v>0</v>
      </c>
      <c r="AC964" s="97">
        <v>1</v>
      </c>
      <c r="AD964" s="97">
        <v>1</v>
      </c>
      <c r="AE964" s="97">
        <v>0</v>
      </c>
      <c r="AF964" s="97">
        <v>0</v>
      </c>
      <c r="AG964" s="97">
        <v>0</v>
      </c>
      <c r="AH964" s="97">
        <v>0</v>
      </c>
      <c r="AI964" s="97">
        <v>0</v>
      </c>
      <c r="AJ964" s="97">
        <v>0</v>
      </c>
      <c r="AK964" s="97">
        <v>1</v>
      </c>
      <c r="AL964" s="97">
        <v>0</v>
      </c>
      <c r="AM964" s="97">
        <v>0</v>
      </c>
      <c r="AN964" s="96" t="s">
        <v>488</v>
      </c>
      <c r="AO964" s="97">
        <v>0</v>
      </c>
      <c r="AP964" s="31">
        <f>IFERROR(IF(AN964="CIKDITIRO",VLOOKUP(A964,'BR DTG CIKDITIRO'!C:E,3,0),IF(FR_HITUNG_MINMAX!AN964="PESALAKAN",VLOOKUP(FR_HITUNG_MINMAX!A964,'BR DTG ADW'!C:E,3,0),IF(FR_HITUNG_MINMAX!AN964="PACUL",VLOOKUP(FR_HITUNG_MINMAX!A964,'BR DTG PACUL'!C:E,3,0),IF(FR_HITUNG_MINMAX!AN964="TRAYEMAN",VLOOKUP(FR_HITUNG_MINMAX!A964,'BR DTG TRAYEMAN'!C:E,3,0),"?")))),0)</f>
        <v>0</v>
      </c>
      <c r="AQ964" s="31">
        <f>IF(AN964="PACUL",VLOOKUP(A964,'STOK PACUL'!C:H,6,0),IF(FR_HITUNG_MINMAX!AN964="PESALAKAN",VLOOKUP(FR_HITUNG_MINMAX!A964,'STOK PESALAKAN'!C:H,6,0),IF(FR_HITUNG_MINMAX!AN964="CIKDITIRO",VLOOKUP(FR_HITUNG_MINMAX!A964,'STOK CIKDITIRO'!C:H,6,0),IF(FR_HITUNG_MINMAX!AN964="TRAYEMAN",VLOOKUP(FR_HITUNG_MINMAX!A964,'STOK TRAYEMAN'!C:H,6,0),"?"))))</f>
        <v>0</v>
      </c>
      <c r="AR964" s="25">
        <f t="shared" si="46"/>
        <v>0</v>
      </c>
      <c r="AS964" s="25">
        <f t="shared" si="47"/>
        <v>0</v>
      </c>
      <c r="AT964" s="25">
        <f t="shared" si="48"/>
        <v>1</v>
      </c>
    </row>
    <row r="965" spans="1:46" ht="30">
      <c r="A965" s="96" t="s">
        <v>2108</v>
      </c>
      <c r="B965" s="96" t="s">
        <v>2109</v>
      </c>
      <c r="C965" s="96" t="s">
        <v>876</v>
      </c>
      <c r="D965" s="96" t="s">
        <v>1365</v>
      </c>
      <c r="E965" s="96" t="s">
        <v>482</v>
      </c>
      <c r="F965" s="97">
        <v>35500</v>
      </c>
      <c r="G965" s="97">
        <v>1</v>
      </c>
      <c r="H965" s="96" t="s">
        <v>1185</v>
      </c>
      <c r="I965" s="96" t="s">
        <v>1185</v>
      </c>
      <c r="J965" s="98">
        <v>1</v>
      </c>
      <c r="K965" s="97">
        <v>1</v>
      </c>
      <c r="L965" s="97">
        <v>0</v>
      </c>
      <c r="M965" s="97">
        <v>0</v>
      </c>
      <c r="N965" s="97">
        <v>1</v>
      </c>
      <c r="O965" s="97">
        <v>0</v>
      </c>
      <c r="P965" s="97">
        <v>0</v>
      </c>
      <c r="Q965" s="97">
        <v>0</v>
      </c>
      <c r="R965" s="97">
        <v>0</v>
      </c>
      <c r="S965" s="97">
        <v>0</v>
      </c>
      <c r="T965" s="97">
        <v>0</v>
      </c>
      <c r="U965" s="97">
        <v>0</v>
      </c>
      <c r="V965" s="97">
        <v>0</v>
      </c>
      <c r="W965" s="97">
        <v>0</v>
      </c>
      <c r="X965" s="97">
        <v>1</v>
      </c>
      <c r="Y965" s="97">
        <v>0</v>
      </c>
      <c r="Z965" s="97">
        <v>1</v>
      </c>
      <c r="AA965" s="97">
        <v>1</v>
      </c>
      <c r="AB965" s="97">
        <v>0</v>
      </c>
      <c r="AC965" s="97">
        <v>0</v>
      </c>
      <c r="AD965" s="97">
        <v>0</v>
      </c>
      <c r="AE965" s="97">
        <v>0</v>
      </c>
      <c r="AF965" s="97">
        <v>0</v>
      </c>
      <c r="AG965" s="97">
        <v>0</v>
      </c>
      <c r="AH965" s="97">
        <v>0</v>
      </c>
      <c r="AI965" s="97">
        <v>0</v>
      </c>
      <c r="AJ965" s="97">
        <v>0</v>
      </c>
      <c r="AK965" s="97">
        <v>1</v>
      </c>
      <c r="AL965" s="97">
        <v>0</v>
      </c>
      <c r="AM965" s="97">
        <v>0</v>
      </c>
      <c r="AN965" s="96" t="s">
        <v>488</v>
      </c>
      <c r="AO965" s="97">
        <v>0</v>
      </c>
      <c r="AP965" s="31">
        <f>IFERROR(IF(AN965="CIKDITIRO",VLOOKUP(A965,'BR DTG CIKDITIRO'!C:E,3,0),IF(FR_HITUNG_MINMAX!AN965="PESALAKAN",VLOOKUP(FR_HITUNG_MINMAX!A965,'BR DTG ADW'!C:E,3,0),IF(FR_HITUNG_MINMAX!AN965="PACUL",VLOOKUP(FR_HITUNG_MINMAX!A965,'BR DTG PACUL'!C:E,3,0),IF(FR_HITUNG_MINMAX!AN965="TRAYEMAN",VLOOKUP(FR_HITUNG_MINMAX!A965,'BR DTG TRAYEMAN'!C:E,3,0),"?")))),0)</f>
        <v>0</v>
      </c>
      <c r="AQ965" s="31">
        <f>IF(AN965="PACUL",VLOOKUP(A965,'STOK PACUL'!C:H,6,0),IF(FR_HITUNG_MINMAX!AN965="PESALAKAN",VLOOKUP(FR_HITUNG_MINMAX!A965,'STOK PESALAKAN'!C:H,6,0),IF(FR_HITUNG_MINMAX!AN965="CIKDITIRO",VLOOKUP(FR_HITUNG_MINMAX!A965,'STOK CIKDITIRO'!C:H,6,0),IF(FR_HITUNG_MINMAX!AN965="TRAYEMAN",VLOOKUP(FR_HITUNG_MINMAX!A965,'STOK TRAYEMAN'!C:H,6,0),"?"))))</f>
        <v>0</v>
      </c>
      <c r="AR965" s="25">
        <f t="shared" si="46"/>
        <v>0</v>
      </c>
      <c r="AS965" s="25">
        <f t="shared" si="47"/>
        <v>0</v>
      </c>
      <c r="AT965" s="25">
        <f t="shared" si="48"/>
        <v>1</v>
      </c>
    </row>
    <row r="966" spans="1:46" ht="30">
      <c r="A966" s="96" t="s">
        <v>208</v>
      </c>
      <c r="B966" s="96" t="s">
        <v>938</v>
      </c>
      <c r="C966" s="96" t="s">
        <v>918</v>
      </c>
      <c r="D966" s="96" t="s">
        <v>1365</v>
      </c>
      <c r="E966" s="96" t="s">
        <v>484</v>
      </c>
      <c r="F966" s="97">
        <v>280000</v>
      </c>
      <c r="G966" s="97">
        <v>1</v>
      </c>
      <c r="H966" s="96" t="s">
        <v>31</v>
      </c>
      <c r="I966" s="96" t="s">
        <v>1185</v>
      </c>
      <c r="J966" s="98" t="s">
        <v>1366</v>
      </c>
      <c r="K966" s="97">
        <v>1</v>
      </c>
      <c r="L966" s="97">
        <v>1</v>
      </c>
      <c r="M966" s="97">
        <v>0</v>
      </c>
      <c r="N966" s="97">
        <v>1</v>
      </c>
      <c r="O966" s="97">
        <v>0</v>
      </c>
      <c r="P966" s="97">
        <v>0</v>
      </c>
      <c r="Q966" s="97">
        <v>1</v>
      </c>
      <c r="R966" s="97">
        <v>0</v>
      </c>
      <c r="S966" s="97">
        <v>0</v>
      </c>
      <c r="T966" s="97">
        <v>1</v>
      </c>
      <c r="U966" s="97">
        <v>1</v>
      </c>
      <c r="V966" s="97">
        <v>1</v>
      </c>
      <c r="W966" s="97">
        <v>0</v>
      </c>
      <c r="X966" s="97">
        <v>1</v>
      </c>
      <c r="Y966" s="97">
        <v>1</v>
      </c>
      <c r="Z966" s="97">
        <v>1</v>
      </c>
      <c r="AA966" s="97">
        <v>1</v>
      </c>
      <c r="AB966" s="97">
        <v>0</v>
      </c>
      <c r="AC966" s="97">
        <v>1</v>
      </c>
      <c r="AD966" s="97">
        <v>1</v>
      </c>
      <c r="AE966" s="97">
        <v>0</v>
      </c>
      <c r="AF966" s="97">
        <v>1</v>
      </c>
      <c r="AG966" s="97">
        <v>1</v>
      </c>
      <c r="AH966" s="97">
        <v>2</v>
      </c>
      <c r="AI966" s="97">
        <v>1</v>
      </c>
      <c r="AJ966" s="97">
        <v>1</v>
      </c>
      <c r="AK966" s="97">
        <v>2</v>
      </c>
      <c r="AL966" s="97">
        <v>1</v>
      </c>
      <c r="AM966" s="97">
        <v>2</v>
      </c>
      <c r="AN966" s="96" t="s">
        <v>488</v>
      </c>
      <c r="AO966" s="97">
        <v>1</v>
      </c>
      <c r="AP966" s="31">
        <f>IFERROR(IF(AN966="CIKDITIRO",VLOOKUP(A966,'BR DTG CIKDITIRO'!C:E,3,0),IF(FR_HITUNG_MINMAX!AN966="PESALAKAN",VLOOKUP(FR_HITUNG_MINMAX!A966,'BR DTG ADW'!C:E,3,0),IF(FR_HITUNG_MINMAX!AN966="PACUL",VLOOKUP(FR_HITUNG_MINMAX!A966,'BR DTG PACUL'!C:E,3,0),IF(FR_HITUNG_MINMAX!AN966="TRAYEMAN",VLOOKUP(FR_HITUNG_MINMAX!A966,'BR DTG TRAYEMAN'!C:E,3,0),"?")))),0)</f>
        <v>0</v>
      </c>
      <c r="AQ966" s="31">
        <f>IF(AN966="PACUL",VLOOKUP(A966,'STOK PACUL'!C:H,6,0),IF(FR_HITUNG_MINMAX!AN966="PESALAKAN",VLOOKUP(FR_HITUNG_MINMAX!A966,'STOK PESALAKAN'!C:H,6,0),IF(FR_HITUNG_MINMAX!AN966="CIKDITIRO",VLOOKUP(FR_HITUNG_MINMAX!A966,'STOK CIKDITIRO'!C:H,6,0),IF(FR_HITUNG_MINMAX!AN966="TRAYEMAN",VLOOKUP(FR_HITUNG_MINMAX!A966,'STOK TRAYEMAN'!C:H,6,0),"?"))))</f>
        <v>1</v>
      </c>
      <c r="AR966" s="25">
        <f t="shared" si="46"/>
        <v>1</v>
      </c>
      <c r="AS966" s="25">
        <f t="shared" si="47"/>
        <v>1</v>
      </c>
      <c r="AT966" s="25">
        <f t="shared" si="48"/>
        <v>4</v>
      </c>
    </row>
    <row r="967" spans="1:46" ht="30">
      <c r="A967" s="96" t="s">
        <v>210</v>
      </c>
      <c r="B967" s="96" t="s">
        <v>940</v>
      </c>
      <c r="C967" s="96" t="s">
        <v>898</v>
      </c>
      <c r="D967" s="96" t="s">
        <v>1365</v>
      </c>
      <c r="E967" s="96" t="s">
        <v>482</v>
      </c>
      <c r="F967" s="97">
        <v>63000</v>
      </c>
      <c r="G967" s="97">
        <v>1</v>
      </c>
      <c r="H967" s="96" t="s">
        <v>30</v>
      </c>
      <c r="I967" s="96" t="s">
        <v>2</v>
      </c>
      <c r="J967" s="98" t="s">
        <v>1366</v>
      </c>
      <c r="K967" s="97">
        <v>1</v>
      </c>
      <c r="L967" s="97">
        <v>0</v>
      </c>
      <c r="M967" s="97">
        <v>0</v>
      </c>
      <c r="N967" s="97">
        <v>0</v>
      </c>
      <c r="O967" s="97">
        <v>0</v>
      </c>
      <c r="P967" s="97">
        <v>0</v>
      </c>
      <c r="Q967" s="97">
        <v>1</v>
      </c>
      <c r="R967" s="97">
        <v>0</v>
      </c>
      <c r="S967" s="97">
        <v>0</v>
      </c>
      <c r="T967" s="97">
        <v>0</v>
      </c>
      <c r="U967" s="97">
        <v>0</v>
      </c>
      <c r="V967" s="97">
        <v>0</v>
      </c>
      <c r="W967" s="97">
        <v>0</v>
      </c>
      <c r="X967" s="97">
        <v>1</v>
      </c>
      <c r="Y967" s="97">
        <v>0</v>
      </c>
      <c r="Z967" s="97">
        <v>0</v>
      </c>
      <c r="AA967" s="97">
        <v>0</v>
      </c>
      <c r="AB967" s="97">
        <v>0</v>
      </c>
      <c r="AC967" s="97">
        <v>1</v>
      </c>
      <c r="AD967" s="97">
        <v>1</v>
      </c>
      <c r="AE967" s="97">
        <v>0</v>
      </c>
      <c r="AF967" s="97">
        <v>0</v>
      </c>
      <c r="AG967" s="97">
        <v>0</v>
      </c>
      <c r="AH967" s="97">
        <v>0</v>
      </c>
      <c r="AI967" s="97">
        <v>0</v>
      </c>
      <c r="AJ967" s="97">
        <v>0</v>
      </c>
      <c r="AK967" s="97">
        <v>1</v>
      </c>
      <c r="AL967" s="97">
        <v>1</v>
      </c>
      <c r="AM967" s="97">
        <v>1</v>
      </c>
      <c r="AN967" s="96" t="s">
        <v>488</v>
      </c>
      <c r="AO967" s="97">
        <v>1</v>
      </c>
      <c r="AP967" s="31">
        <f>IFERROR(IF(AN967="CIKDITIRO",VLOOKUP(A967,'BR DTG CIKDITIRO'!C:E,3,0),IF(FR_HITUNG_MINMAX!AN967="PESALAKAN",VLOOKUP(FR_HITUNG_MINMAX!A967,'BR DTG ADW'!C:E,3,0),IF(FR_HITUNG_MINMAX!AN967="PACUL",VLOOKUP(FR_HITUNG_MINMAX!A967,'BR DTG PACUL'!C:E,3,0),IF(FR_HITUNG_MINMAX!AN967="TRAYEMAN",VLOOKUP(FR_HITUNG_MINMAX!A967,'BR DTG TRAYEMAN'!C:E,3,0),"?")))),0)</f>
        <v>0</v>
      </c>
      <c r="AQ967" s="31">
        <f>IF(AN967="PACUL",VLOOKUP(A967,'STOK PACUL'!C:H,6,0),IF(FR_HITUNG_MINMAX!AN967="PESALAKAN",VLOOKUP(FR_HITUNG_MINMAX!A967,'STOK PESALAKAN'!C:H,6,0),IF(FR_HITUNG_MINMAX!AN967="CIKDITIRO",VLOOKUP(FR_HITUNG_MINMAX!A967,'STOK CIKDITIRO'!C:H,6,0),IF(FR_HITUNG_MINMAX!AN967="TRAYEMAN",VLOOKUP(FR_HITUNG_MINMAX!A967,'STOK TRAYEMAN'!C:H,6,0),"?"))))</f>
        <v>1</v>
      </c>
      <c r="AR967" s="25">
        <f t="shared" si="46"/>
        <v>1</v>
      </c>
      <c r="AS967" s="25">
        <f t="shared" si="47"/>
        <v>1</v>
      </c>
      <c r="AT967" s="25">
        <f t="shared" si="48"/>
        <v>2</v>
      </c>
    </row>
    <row r="968" spans="1:46" ht="30">
      <c r="A968" s="96" t="s">
        <v>1409</v>
      </c>
      <c r="B968" s="96" t="s">
        <v>1487</v>
      </c>
      <c r="C968" s="96" t="s">
        <v>918</v>
      </c>
      <c r="D968" s="96" t="s">
        <v>1365</v>
      </c>
      <c r="E968" s="96" t="s">
        <v>482</v>
      </c>
      <c r="F968" s="97">
        <v>70000</v>
      </c>
      <c r="G968" s="97">
        <v>1</v>
      </c>
      <c r="H968" s="96" t="s">
        <v>31</v>
      </c>
      <c r="I968" s="96" t="s">
        <v>1185</v>
      </c>
      <c r="J968" s="98" t="s">
        <v>1366</v>
      </c>
      <c r="K968" s="97">
        <v>1</v>
      </c>
      <c r="L968" s="97">
        <v>0</v>
      </c>
      <c r="M968" s="97">
        <v>0</v>
      </c>
      <c r="N968" s="97">
        <v>0</v>
      </c>
      <c r="O968" s="97">
        <v>0</v>
      </c>
      <c r="P968" s="97">
        <v>0</v>
      </c>
      <c r="Q968" s="97">
        <v>1</v>
      </c>
      <c r="R968" s="97">
        <v>0</v>
      </c>
      <c r="S968" s="97">
        <v>0</v>
      </c>
      <c r="T968" s="97">
        <v>0</v>
      </c>
      <c r="U968" s="97">
        <v>0</v>
      </c>
      <c r="V968" s="97">
        <v>0</v>
      </c>
      <c r="W968" s="97">
        <v>0</v>
      </c>
      <c r="X968" s="97">
        <v>1</v>
      </c>
      <c r="Y968" s="97">
        <v>0</v>
      </c>
      <c r="Z968" s="97">
        <v>0</v>
      </c>
      <c r="AA968" s="97">
        <v>0</v>
      </c>
      <c r="AB968" s="97">
        <v>0</v>
      </c>
      <c r="AC968" s="97">
        <v>1</v>
      </c>
      <c r="AD968" s="97">
        <v>1</v>
      </c>
      <c r="AE968" s="97">
        <v>0</v>
      </c>
      <c r="AF968" s="97">
        <v>0</v>
      </c>
      <c r="AG968" s="97">
        <v>0</v>
      </c>
      <c r="AH968" s="97">
        <v>0</v>
      </c>
      <c r="AI968" s="97">
        <v>0</v>
      </c>
      <c r="AJ968" s="97">
        <v>0</v>
      </c>
      <c r="AK968" s="97">
        <v>1</v>
      </c>
      <c r="AL968" s="97">
        <v>1</v>
      </c>
      <c r="AM968" s="97">
        <v>1</v>
      </c>
      <c r="AN968" s="96" t="s">
        <v>488</v>
      </c>
      <c r="AO968" s="97">
        <v>1</v>
      </c>
      <c r="AP968" s="31">
        <f>IFERROR(IF(AN968="CIKDITIRO",VLOOKUP(A968,'BR DTG CIKDITIRO'!C:E,3,0),IF(FR_HITUNG_MINMAX!AN968="PESALAKAN",VLOOKUP(FR_HITUNG_MINMAX!A968,'BR DTG ADW'!C:E,3,0),IF(FR_HITUNG_MINMAX!AN968="PACUL",VLOOKUP(FR_HITUNG_MINMAX!A968,'BR DTG PACUL'!C:E,3,0),IF(FR_HITUNG_MINMAX!AN968="TRAYEMAN",VLOOKUP(FR_HITUNG_MINMAX!A968,'BR DTG TRAYEMAN'!C:E,3,0),"?")))),0)</f>
        <v>0</v>
      </c>
      <c r="AQ968" s="31">
        <f>IF(AN968="PACUL",VLOOKUP(A968,'STOK PACUL'!C:H,6,0),IF(FR_HITUNG_MINMAX!AN968="PESALAKAN",VLOOKUP(FR_HITUNG_MINMAX!A968,'STOK PESALAKAN'!C:H,6,0),IF(FR_HITUNG_MINMAX!AN968="CIKDITIRO",VLOOKUP(FR_HITUNG_MINMAX!A968,'STOK CIKDITIRO'!C:H,6,0),IF(FR_HITUNG_MINMAX!AN968="TRAYEMAN",VLOOKUP(FR_HITUNG_MINMAX!A968,'STOK TRAYEMAN'!C:H,6,0),"?"))))</f>
        <v>1</v>
      </c>
      <c r="AR968" s="25">
        <f t="shared" si="46"/>
        <v>1</v>
      </c>
      <c r="AS968" s="25">
        <f t="shared" si="47"/>
        <v>1</v>
      </c>
      <c r="AT968" s="25">
        <f t="shared" si="48"/>
        <v>2</v>
      </c>
    </row>
    <row r="969" spans="1:46" ht="30">
      <c r="A969" s="96" t="s">
        <v>2110</v>
      </c>
      <c r="B969" s="96" t="s">
        <v>2111</v>
      </c>
      <c r="C969" s="96" t="s">
        <v>898</v>
      </c>
      <c r="D969" s="96" t="s">
        <v>1365</v>
      </c>
      <c r="E969" s="96" t="s">
        <v>482</v>
      </c>
      <c r="F969" s="97">
        <v>41000</v>
      </c>
      <c r="G969" s="97">
        <v>1</v>
      </c>
      <c r="H969" s="96" t="s">
        <v>1185</v>
      </c>
      <c r="I969" s="96" t="s">
        <v>1185</v>
      </c>
      <c r="J969" s="98">
        <v>1</v>
      </c>
      <c r="K969" s="97">
        <v>1</v>
      </c>
      <c r="L969" s="97">
        <v>0</v>
      </c>
      <c r="M969" s="97">
        <v>0</v>
      </c>
      <c r="N969" s="97">
        <v>0</v>
      </c>
      <c r="O969" s="97">
        <v>0</v>
      </c>
      <c r="P969" s="97">
        <v>0</v>
      </c>
      <c r="Q969" s="97">
        <v>0</v>
      </c>
      <c r="R969" s="97">
        <v>0</v>
      </c>
      <c r="S969" s="97">
        <v>0</v>
      </c>
      <c r="T969" s="97">
        <v>1</v>
      </c>
      <c r="U969" s="97">
        <v>0</v>
      </c>
      <c r="V969" s="97">
        <v>0</v>
      </c>
      <c r="W969" s="97">
        <v>0</v>
      </c>
      <c r="X969" s="97">
        <v>1</v>
      </c>
      <c r="Y969" s="97">
        <v>0</v>
      </c>
      <c r="Z969" s="97">
        <v>0</v>
      </c>
      <c r="AA969" s="97">
        <v>0</v>
      </c>
      <c r="AB969" s="97">
        <v>0</v>
      </c>
      <c r="AC969" s="97">
        <v>0</v>
      </c>
      <c r="AD969" s="97">
        <v>0</v>
      </c>
      <c r="AE969" s="97">
        <v>0</v>
      </c>
      <c r="AF969" s="97">
        <v>1</v>
      </c>
      <c r="AG969" s="97">
        <v>0</v>
      </c>
      <c r="AH969" s="97">
        <v>0</v>
      </c>
      <c r="AI969" s="97">
        <v>0</v>
      </c>
      <c r="AJ969" s="97">
        <v>0</v>
      </c>
      <c r="AK969" s="97">
        <v>1</v>
      </c>
      <c r="AL969" s="97">
        <v>1</v>
      </c>
      <c r="AM969" s="97">
        <v>1</v>
      </c>
      <c r="AN969" s="96" t="s">
        <v>488</v>
      </c>
      <c r="AO969" s="97">
        <v>0</v>
      </c>
      <c r="AP969" s="31">
        <f>IFERROR(IF(AN969="CIKDITIRO",VLOOKUP(A969,'BR DTG CIKDITIRO'!C:E,3,0),IF(FR_HITUNG_MINMAX!AN969="PESALAKAN",VLOOKUP(FR_HITUNG_MINMAX!A969,'BR DTG ADW'!C:E,3,0),IF(FR_HITUNG_MINMAX!AN969="PACUL",VLOOKUP(FR_HITUNG_MINMAX!A969,'BR DTG PACUL'!C:E,3,0),IF(FR_HITUNG_MINMAX!AN969="TRAYEMAN",VLOOKUP(FR_HITUNG_MINMAX!A969,'BR DTG TRAYEMAN'!C:E,3,0),"?")))),0)</f>
        <v>0</v>
      </c>
      <c r="AQ969" s="31">
        <f>IF(AN969="PACUL",VLOOKUP(A969,'STOK PACUL'!C:H,6,0),IF(FR_HITUNG_MINMAX!AN969="PESALAKAN",VLOOKUP(FR_HITUNG_MINMAX!A969,'STOK PESALAKAN'!C:H,6,0),IF(FR_HITUNG_MINMAX!AN969="CIKDITIRO",VLOOKUP(FR_HITUNG_MINMAX!A969,'STOK CIKDITIRO'!C:H,6,0),IF(FR_HITUNG_MINMAX!AN969="TRAYEMAN",VLOOKUP(FR_HITUNG_MINMAX!A969,'STOK TRAYEMAN'!C:H,6,0),"?"))))</f>
        <v>0</v>
      </c>
      <c r="AR969" s="25">
        <f t="shared" si="46"/>
        <v>0</v>
      </c>
      <c r="AS969" s="25">
        <f t="shared" si="47"/>
        <v>1</v>
      </c>
      <c r="AT969" s="25">
        <f t="shared" si="48"/>
        <v>1</v>
      </c>
    </row>
    <row r="970" spans="1:46" ht="30">
      <c r="A970" s="96" t="s">
        <v>2112</v>
      </c>
      <c r="B970" s="96" t="s">
        <v>942</v>
      </c>
      <c r="C970" s="96" t="s">
        <v>898</v>
      </c>
      <c r="D970" s="96" t="s">
        <v>1365</v>
      </c>
      <c r="E970" s="96" t="s">
        <v>482</v>
      </c>
      <c r="F970" s="97">
        <v>14000</v>
      </c>
      <c r="G970" s="97">
        <v>1</v>
      </c>
      <c r="H970" s="96" t="s">
        <v>1185</v>
      </c>
      <c r="I970" s="96" t="s">
        <v>1185</v>
      </c>
      <c r="J970" s="98">
        <v>1</v>
      </c>
      <c r="K970" s="97">
        <v>1</v>
      </c>
      <c r="L970" s="97">
        <v>0</v>
      </c>
      <c r="M970" s="97">
        <v>0</v>
      </c>
      <c r="N970" s="97">
        <v>0</v>
      </c>
      <c r="O970" s="97">
        <v>0</v>
      </c>
      <c r="P970" s="97">
        <v>0</v>
      </c>
      <c r="Q970" s="97">
        <v>0</v>
      </c>
      <c r="R970" s="97">
        <v>0</v>
      </c>
      <c r="S970" s="97">
        <v>0</v>
      </c>
      <c r="T970" s="97">
        <v>1</v>
      </c>
      <c r="U970" s="97">
        <v>0</v>
      </c>
      <c r="V970" s="97">
        <v>0</v>
      </c>
      <c r="W970" s="97">
        <v>0</v>
      </c>
      <c r="X970" s="97">
        <v>1</v>
      </c>
      <c r="Y970" s="97">
        <v>0</v>
      </c>
      <c r="Z970" s="97">
        <v>0</v>
      </c>
      <c r="AA970" s="97">
        <v>0</v>
      </c>
      <c r="AB970" s="97">
        <v>0</v>
      </c>
      <c r="AC970" s="97">
        <v>0</v>
      </c>
      <c r="AD970" s="97">
        <v>0</v>
      </c>
      <c r="AE970" s="97">
        <v>0</v>
      </c>
      <c r="AF970" s="97">
        <v>1</v>
      </c>
      <c r="AG970" s="97">
        <v>0</v>
      </c>
      <c r="AH970" s="97">
        <v>0</v>
      </c>
      <c r="AI970" s="97">
        <v>0</v>
      </c>
      <c r="AJ970" s="97">
        <v>0</v>
      </c>
      <c r="AK970" s="97">
        <v>1</v>
      </c>
      <c r="AL970" s="97">
        <v>1</v>
      </c>
      <c r="AM970" s="97">
        <v>2</v>
      </c>
      <c r="AN970" s="96" t="s">
        <v>488</v>
      </c>
      <c r="AO970" s="97">
        <v>0</v>
      </c>
      <c r="AP970" s="31">
        <f>IFERROR(IF(AN970="CIKDITIRO",VLOOKUP(A970,'BR DTG CIKDITIRO'!C:E,3,0),IF(FR_HITUNG_MINMAX!AN970="PESALAKAN",VLOOKUP(FR_HITUNG_MINMAX!A970,'BR DTG ADW'!C:E,3,0),IF(FR_HITUNG_MINMAX!AN970="PACUL",VLOOKUP(FR_HITUNG_MINMAX!A970,'BR DTG PACUL'!C:E,3,0),IF(FR_HITUNG_MINMAX!AN970="TRAYEMAN",VLOOKUP(FR_HITUNG_MINMAX!A970,'BR DTG TRAYEMAN'!C:E,3,0),"?")))),0)</f>
        <v>0</v>
      </c>
      <c r="AQ970" s="31">
        <f>IF(AN970="PACUL",VLOOKUP(A970,'STOK PACUL'!C:H,6,0),IF(FR_HITUNG_MINMAX!AN970="PESALAKAN",VLOOKUP(FR_HITUNG_MINMAX!A970,'STOK PESALAKAN'!C:H,6,0),IF(FR_HITUNG_MINMAX!AN970="CIKDITIRO",VLOOKUP(FR_HITUNG_MINMAX!A970,'STOK CIKDITIRO'!C:H,6,0),IF(FR_HITUNG_MINMAX!AN970="TRAYEMAN",VLOOKUP(FR_HITUNG_MINMAX!A970,'STOK TRAYEMAN'!C:H,6,0),"?"))))</f>
        <v>0</v>
      </c>
      <c r="AR970" s="25">
        <f t="shared" si="46"/>
        <v>0</v>
      </c>
      <c r="AS970" s="25">
        <f t="shared" si="47"/>
        <v>1</v>
      </c>
      <c r="AT970" s="25">
        <f t="shared" si="48"/>
        <v>1</v>
      </c>
    </row>
    <row r="971" spans="1:46" ht="30">
      <c r="A971" s="96" t="s">
        <v>629</v>
      </c>
      <c r="B971" s="96" t="s">
        <v>943</v>
      </c>
      <c r="C971" s="96" t="s">
        <v>876</v>
      </c>
      <c r="D971" s="96" t="s">
        <v>1365</v>
      </c>
      <c r="E971" s="96" t="s">
        <v>482</v>
      </c>
      <c r="F971" s="97">
        <v>30000</v>
      </c>
      <c r="G971" s="97">
        <v>1</v>
      </c>
      <c r="H971" s="96" t="s">
        <v>1185</v>
      </c>
      <c r="I971" s="96" t="s">
        <v>1185</v>
      </c>
      <c r="J971" s="98">
        <v>1</v>
      </c>
      <c r="K971" s="97">
        <v>1</v>
      </c>
      <c r="L971" s="97">
        <v>0</v>
      </c>
      <c r="M971" s="97">
        <v>0</v>
      </c>
      <c r="N971" s="97">
        <v>0</v>
      </c>
      <c r="O971" s="97">
        <v>1</v>
      </c>
      <c r="P971" s="97">
        <v>0</v>
      </c>
      <c r="Q971" s="97">
        <v>0</v>
      </c>
      <c r="R971" s="97">
        <v>0</v>
      </c>
      <c r="S971" s="97">
        <v>0</v>
      </c>
      <c r="T971" s="97">
        <v>0</v>
      </c>
      <c r="U971" s="97">
        <v>0</v>
      </c>
      <c r="V971" s="97">
        <v>0</v>
      </c>
      <c r="W971" s="97">
        <v>0</v>
      </c>
      <c r="X971" s="97">
        <v>1</v>
      </c>
      <c r="Y971" s="97">
        <v>0</v>
      </c>
      <c r="Z971" s="97">
        <v>0</v>
      </c>
      <c r="AA971" s="97">
        <v>1</v>
      </c>
      <c r="AB971" s="97">
        <v>1</v>
      </c>
      <c r="AC971" s="97">
        <v>0</v>
      </c>
      <c r="AD971" s="97">
        <v>0</v>
      </c>
      <c r="AE971" s="97">
        <v>0</v>
      </c>
      <c r="AF971" s="97">
        <v>0</v>
      </c>
      <c r="AG971" s="97">
        <v>0</v>
      </c>
      <c r="AH971" s="97">
        <v>0</v>
      </c>
      <c r="AI971" s="97">
        <v>0</v>
      </c>
      <c r="AJ971" s="97">
        <v>0</v>
      </c>
      <c r="AK971" s="97">
        <v>1</v>
      </c>
      <c r="AL971" s="97">
        <v>0</v>
      </c>
      <c r="AM971" s="97">
        <v>0</v>
      </c>
      <c r="AN971" s="96" t="s">
        <v>488</v>
      </c>
      <c r="AO971" s="97">
        <v>0</v>
      </c>
      <c r="AP971" s="31">
        <f>IFERROR(IF(AN971="CIKDITIRO",VLOOKUP(A971,'BR DTG CIKDITIRO'!C:E,3,0),IF(FR_HITUNG_MINMAX!AN971="PESALAKAN",VLOOKUP(FR_HITUNG_MINMAX!A971,'BR DTG ADW'!C:E,3,0),IF(FR_HITUNG_MINMAX!AN971="PACUL",VLOOKUP(FR_HITUNG_MINMAX!A971,'BR DTG PACUL'!C:E,3,0),IF(FR_HITUNG_MINMAX!AN971="TRAYEMAN",VLOOKUP(FR_HITUNG_MINMAX!A971,'BR DTG TRAYEMAN'!C:E,3,0),"?")))),0)</f>
        <v>0</v>
      </c>
      <c r="AQ971" s="31">
        <f>IF(AN971="PACUL",VLOOKUP(A971,'STOK PACUL'!C:H,6,0),IF(FR_HITUNG_MINMAX!AN971="PESALAKAN",VLOOKUP(FR_HITUNG_MINMAX!A971,'STOK PESALAKAN'!C:H,6,0),IF(FR_HITUNG_MINMAX!AN971="CIKDITIRO",VLOOKUP(FR_HITUNG_MINMAX!A971,'STOK CIKDITIRO'!C:H,6,0),IF(FR_HITUNG_MINMAX!AN971="TRAYEMAN",VLOOKUP(FR_HITUNG_MINMAX!A971,'STOK TRAYEMAN'!C:H,6,0),"?"))))</f>
        <v>0</v>
      </c>
      <c r="AR971" s="25">
        <f t="shared" si="46"/>
        <v>0</v>
      </c>
      <c r="AS971" s="25">
        <f t="shared" si="47"/>
        <v>0</v>
      </c>
      <c r="AT971" s="25">
        <f t="shared" si="48"/>
        <v>1</v>
      </c>
    </row>
    <row r="972" spans="1:46" ht="30">
      <c r="A972" s="96" t="s">
        <v>2113</v>
      </c>
      <c r="B972" s="96" t="s">
        <v>2114</v>
      </c>
      <c r="C972" s="96" t="s">
        <v>876</v>
      </c>
      <c r="D972" s="96" t="s">
        <v>1365</v>
      </c>
      <c r="E972" s="96" t="s">
        <v>482</v>
      </c>
      <c r="F972" s="97">
        <v>287000</v>
      </c>
      <c r="G972" s="97">
        <v>1</v>
      </c>
      <c r="H972" s="96" t="s">
        <v>1185</v>
      </c>
      <c r="I972" s="96" t="s">
        <v>1185</v>
      </c>
      <c r="J972" s="98">
        <v>1</v>
      </c>
      <c r="K972" s="97">
        <v>1</v>
      </c>
      <c r="L972" s="97">
        <v>0</v>
      </c>
      <c r="M972" s="97">
        <v>0</v>
      </c>
      <c r="N972" s="97">
        <v>1</v>
      </c>
      <c r="O972" s="97">
        <v>0</v>
      </c>
      <c r="P972" s="97">
        <v>0</v>
      </c>
      <c r="Q972" s="97">
        <v>0</v>
      </c>
      <c r="R972" s="97">
        <v>0</v>
      </c>
      <c r="S972" s="97">
        <v>0</v>
      </c>
      <c r="T972" s="97">
        <v>0</v>
      </c>
      <c r="U972" s="97">
        <v>0</v>
      </c>
      <c r="V972" s="97">
        <v>0</v>
      </c>
      <c r="W972" s="97">
        <v>0</v>
      </c>
      <c r="X972" s="97">
        <v>1</v>
      </c>
      <c r="Y972" s="97">
        <v>0</v>
      </c>
      <c r="Z972" s="97">
        <v>1</v>
      </c>
      <c r="AA972" s="97">
        <v>1</v>
      </c>
      <c r="AB972" s="97">
        <v>0</v>
      </c>
      <c r="AC972" s="97">
        <v>0</v>
      </c>
      <c r="AD972" s="97">
        <v>0</v>
      </c>
      <c r="AE972" s="97">
        <v>0</v>
      </c>
      <c r="AF972" s="97">
        <v>0</v>
      </c>
      <c r="AG972" s="97">
        <v>0</v>
      </c>
      <c r="AH972" s="97">
        <v>0</v>
      </c>
      <c r="AI972" s="97">
        <v>0</v>
      </c>
      <c r="AJ972" s="97">
        <v>0</v>
      </c>
      <c r="AK972" s="97">
        <v>1</v>
      </c>
      <c r="AL972" s="97">
        <v>0</v>
      </c>
      <c r="AM972" s="97">
        <v>0</v>
      </c>
      <c r="AN972" s="96" t="s">
        <v>488</v>
      </c>
      <c r="AO972" s="97">
        <v>0</v>
      </c>
      <c r="AP972" s="31">
        <f>IFERROR(IF(AN972="CIKDITIRO",VLOOKUP(A972,'BR DTG CIKDITIRO'!C:E,3,0),IF(FR_HITUNG_MINMAX!AN972="PESALAKAN",VLOOKUP(FR_HITUNG_MINMAX!A972,'BR DTG ADW'!C:E,3,0),IF(FR_HITUNG_MINMAX!AN972="PACUL",VLOOKUP(FR_HITUNG_MINMAX!A972,'BR DTG PACUL'!C:E,3,0),IF(FR_HITUNG_MINMAX!AN972="TRAYEMAN",VLOOKUP(FR_HITUNG_MINMAX!A972,'BR DTG TRAYEMAN'!C:E,3,0),"?")))),0)</f>
        <v>0</v>
      </c>
      <c r="AQ972" s="31">
        <f>IF(AN972="PACUL",VLOOKUP(A972,'STOK PACUL'!C:H,6,0),IF(FR_HITUNG_MINMAX!AN972="PESALAKAN",VLOOKUP(FR_HITUNG_MINMAX!A972,'STOK PESALAKAN'!C:H,6,0),IF(FR_HITUNG_MINMAX!AN972="CIKDITIRO",VLOOKUP(FR_HITUNG_MINMAX!A972,'STOK CIKDITIRO'!C:H,6,0),IF(FR_HITUNG_MINMAX!AN972="TRAYEMAN",VLOOKUP(FR_HITUNG_MINMAX!A972,'STOK TRAYEMAN'!C:H,6,0),"?"))))</f>
        <v>0</v>
      </c>
      <c r="AR972" s="25">
        <f t="shared" si="46"/>
        <v>0</v>
      </c>
      <c r="AS972" s="25">
        <f t="shared" si="47"/>
        <v>0</v>
      </c>
      <c r="AT972" s="25">
        <f t="shared" si="48"/>
        <v>1</v>
      </c>
    </row>
    <row r="973" spans="1:46" ht="30">
      <c r="A973" s="96" t="s">
        <v>1585</v>
      </c>
      <c r="B973" s="96" t="s">
        <v>1586</v>
      </c>
      <c r="C973" s="96" t="s">
        <v>877</v>
      </c>
      <c r="D973" s="96" t="s">
        <v>1365</v>
      </c>
      <c r="E973" s="96" t="s">
        <v>484</v>
      </c>
      <c r="F973" s="97">
        <v>40000</v>
      </c>
      <c r="G973" s="97">
        <v>1</v>
      </c>
      <c r="H973" s="96" t="s">
        <v>30</v>
      </c>
      <c r="I973" s="96" t="s">
        <v>1185</v>
      </c>
      <c r="J973" s="98">
        <v>1</v>
      </c>
      <c r="K973" s="97">
        <v>1</v>
      </c>
      <c r="L973" s="97">
        <v>0</v>
      </c>
      <c r="M973" s="97">
        <v>0</v>
      </c>
      <c r="N973" s="97">
        <v>1</v>
      </c>
      <c r="O973" s="97">
        <v>1</v>
      </c>
      <c r="P973" s="97">
        <v>0</v>
      </c>
      <c r="Q973" s="97">
        <v>0</v>
      </c>
      <c r="R973" s="97">
        <v>0</v>
      </c>
      <c r="S973" s="97">
        <v>0</v>
      </c>
      <c r="T973" s="97">
        <v>0</v>
      </c>
      <c r="U973" s="97">
        <v>1</v>
      </c>
      <c r="V973" s="97">
        <v>0</v>
      </c>
      <c r="W973" s="97">
        <v>1</v>
      </c>
      <c r="X973" s="97">
        <v>1</v>
      </c>
      <c r="Y973" s="97">
        <v>0</v>
      </c>
      <c r="Z973" s="97">
        <v>1</v>
      </c>
      <c r="AA973" s="97">
        <v>2</v>
      </c>
      <c r="AB973" s="97">
        <v>1</v>
      </c>
      <c r="AC973" s="97">
        <v>0</v>
      </c>
      <c r="AD973" s="97">
        <v>0</v>
      </c>
      <c r="AE973" s="97">
        <v>0</v>
      </c>
      <c r="AF973" s="97">
        <v>0</v>
      </c>
      <c r="AG973" s="97">
        <v>1</v>
      </c>
      <c r="AH973" s="97">
        <v>1</v>
      </c>
      <c r="AI973" s="97">
        <v>1</v>
      </c>
      <c r="AJ973" s="97">
        <v>1</v>
      </c>
      <c r="AK973" s="97">
        <v>2</v>
      </c>
      <c r="AL973" s="97">
        <v>1</v>
      </c>
      <c r="AM973" s="97">
        <v>2</v>
      </c>
      <c r="AN973" s="96" t="s">
        <v>488</v>
      </c>
      <c r="AO973" s="97">
        <v>0</v>
      </c>
      <c r="AP973" s="31">
        <f>IFERROR(IF(AN973="CIKDITIRO",VLOOKUP(A973,'BR DTG CIKDITIRO'!C:E,3,0),IF(FR_HITUNG_MINMAX!AN973="PESALAKAN",VLOOKUP(FR_HITUNG_MINMAX!A973,'BR DTG ADW'!C:E,3,0),IF(FR_HITUNG_MINMAX!AN973="PACUL",VLOOKUP(FR_HITUNG_MINMAX!A973,'BR DTG PACUL'!C:E,3,0),IF(FR_HITUNG_MINMAX!AN973="TRAYEMAN",VLOOKUP(FR_HITUNG_MINMAX!A973,'BR DTG TRAYEMAN'!C:E,3,0),"?")))),0)</f>
        <v>0</v>
      </c>
      <c r="AQ973" s="31">
        <f>IF(AN973="PACUL",VLOOKUP(A973,'STOK PACUL'!C:H,6,0),IF(FR_HITUNG_MINMAX!AN973="PESALAKAN",VLOOKUP(FR_HITUNG_MINMAX!A973,'STOK PESALAKAN'!C:H,6,0),IF(FR_HITUNG_MINMAX!AN973="CIKDITIRO",VLOOKUP(FR_HITUNG_MINMAX!A973,'STOK CIKDITIRO'!C:H,6,0),IF(FR_HITUNG_MINMAX!AN973="TRAYEMAN",VLOOKUP(FR_HITUNG_MINMAX!A973,'STOK TRAYEMAN'!C:H,6,0),"?"))))</f>
        <v>0</v>
      </c>
      <c r="AR973" s="25">
        <f t="shared" si="46"/>
        <v>0</v>
      </c>
      <c r="AS973" s="25">
        <f t="shared" si="47"/>
        <v>1</v>
      </c>
      <c r="AT973" s="25">
        <f t="shared" si="48"/>
        <v>1</v>
      </c>
    </row>
    <row r="974" spans="1:46" ht="30">
      <c r="A974" s="96" t="s">
        <v>2115</v>
      </c>
      <c r="B974" s="96" t="s">
        <v>2116</v>
      </c>
      <c r="C974" s="96" t="s">
        <v>876</v>
      </c>
      <c r="D974" s="96" t="s">
        <v>1365</v>
      </c>
      <c r="E974" s="96" t="s">
        <v>482</v>
      </c>
      <c r="F974" s="97">
        <v>40500</v>
      </c>
      <c r="G974" s="97">
        <v>1</v>
      </c>
      <c r="H974" s="96" t="s">
        <v>1185</v>
      </c>
      <c r="I974" s="96" t="s">
        <v>1185</v>
      </c>
      <c r="J974" s="98">
        <v>1</v>
      </c>
      <c r="K974" s="97">
        <v>1</v>
      </c>
      <c r="L974" s="97">
        <v>1</v>
      </c>
      <c r="M974" s="97">
        <v>0</v>
      </c>
      <c r="N974" s="97">
        <v>0</v>
      </c>
      <c r="O974" s="97">
        <v>0</v>
      </c>
      <c r="P974" s="97">
        <v>0</v>
      </c>
      <c r="Q974" s="97">
        <v>0</v>
      </c>
      <c r="R974" s="97">
        <v>0</v>
      </c>
      <c r="S974" s="97">
        <v>0</v>
      </c>
      <c r="T974" s="97">
        <v>0</v>
      </c>
      <c r="U974" s="97">
        <v>0</v>
      </c>
      <c r="V974" s="97">
        <v>0</v>
      </c>
      <c r="W974" s="97">
        <v>0</v>
      </c>
      <c r="X974" s="97">
        <v>1</v>
      </c>
      <c r="Y974" s="97">
        <v>1</v>
      </c>
      <c r="Z974" s="97">
        <v>0</v>
      </c>
      <c r="AA974" s="97">
        <v>0</v>
      </c>
      <c r="AB974" s="97">
        <v>0</v>
      </c>
      <c r="AC974" s="97">
        <v>0</v>
      </c>
      <c r="AD974" s="97">
        <v>0</v>
      </c>
      <c r="AE974" s="97">
        <v>0</v>
      </c>
      <c r="AF974" s="97">
        <v>0</v>
      </c>
      <c r="AG974" s="97">
        <v>0</v>
      </c>
      <c r="AH974" s="97">
        <v>0</v>
      </c>
      <c r="AI974" s="97">
        <v>0</v>
      </c>
      <c r="AJ974" s="97">
        <v>1</v>
      </c>
      <c r="AK974" s="97">
        <v>1</v>
      </c>
      <c r="AL974" s="97">
        <v>0</v>
      </c>
      <c r="AM974" s="97">
        <v>0</v>
      </c>
      <c r="AN974" s="96" t="s">
        <v>488</v>
      </c>
      <c r="AO974" s="97">
        <v>0</v>
      </c>
      <c r="AP974" s="31">
        <f>IFERROR(IF(AN974="CIKDITIRO",VLOOKUP(A974,'BR DTG CIKDITIRO'!C:E,3,0),IF(FR_HITUNG_MINMAX!AN974="PESALAKAN",VLOOKUP(FR_HITUNG_MINMAX!A974,'BR DTG ADW'!C:E,3,0),IF(FR_HITUNG_MINMAX!AN974="PACUL",VLOOKUP(FR_HITUNG_MINMAX!A974,'BR DTG PACUL'!C:E,3,0),IF(FR_HITUNG_MINMAX!AN974="TRAYEMAN",VLOOKUP(FR_HITUNG_MINMAX!A974,'BR DTG TRAYEMAN'!C:E,3,0),"?")))),0)</f>
        <v>0</v>
      </c>
      <c r="AQ974" s="31">
        <f>IF(AN974="PACUL",VLOOKUP(A974,'STOK PACUL'!C:H,6,0),IF(FR_HITUNG_MINMAX!AN974="PESALAKAN",VLOOKUP(FR_HITUNG_MINMAX!A974,'STOK PESALAKAN'!C:H,6,0),IF(FR_HITUNG_MINMAX!AN974="CIKDITIRO",VLOOKUP(FR_HITUNG_MINMAX!A974,'STOK CIKDITIRO'!C:H,6,0),IF(FR_HITUNG_MINMAX!AN974="TRAYEMAN",VLOOKUP(FR_HITUNG_MINMAX!A974,'STOK TRAYEMAN'!C:H,6,0),"?"))))</f>
        <v>0</v>
      </c>
      <c r="AR974" s="25">
        <f t="shared" si="46"/>
        <v>0</v>
      </c>
      <c r="AS974" s="25">
        <f t="shared" si="47"/>
        <v>0</v>
      </c>
      <c r="AT974" s="25">
        <f t="shared" si="48"/>
        <v>1</v>
      </c>
    </row>
    <row r="975" spans="1:46" ht="30">
      <c r="A975" s="96" t="s">
        <v>213</v>
      </c>
      <c r="B975" s="96" t="s">
        <v>945</v>
      </c>
      <c r="C975" s="96" t="s">
        <v>891</v>
      </c>
      <c r="D975" s="96" t="s">
        <v>1369</v>
      </c>
      <c r="E975" s="96" t="s">
        <v>484</v>
      </c>
      <c r="F975" s="97">
        <v>42000</v>
      </c>
      <c r="G975" s="97">
        <v>2</v>
      </c>
      <c r="H975" s="96" t="s">
        <v>32</v>
      </c>
      <c r="I975" s="96" t="s">
        <v>1185</v>
      </c>
      <c r="J975" s="98">
        <v>1</v>
      </c>
      <c r="K975" s="97">
        <v>1</v>
      </c>
      <c r="L975" s="97">
        <v>0</v>
      </c>
      <c r="M975" s="97">
        <v>1</v>
      </c>
      <c r="N975" s="97">
        <v>1</v>
      </c>
      <c r="O975" s="97">
        <v>0</v>
      </c>
      <c r="P975" s="97">
        <v>1</v>
      </c>
      <c r="Q975" s="97">
        <v>0</v>
      </c>
      <c r="R975" s="97">
        <v>1</v>
      </c>
      <c r="S975" s="97">
        <v>0</v>
      </c>
      <c r="T975" s="97">
        <v>0</v>
      </c>
      <c r="U975" s="97">
        <v>1</v>
      </c>
      <c r="V975" s="97">
        <v>0</v>
      </c>
      <c r="W975" s="97">
        <v>0</v>
      </c>
      <c r="X975" s="97">
        <v>1</v>
      </c>
      <c r="Y975" s="97">
        <v>1</v>
      </c>
      <c r="Z975" s="97">
        <v>2</v>
      </c>
      <c r="AA975" s="97">
        <v>1</v>
      </c>
      <c r="AB975" s="97">
        <v>1</v>
      </c>
      <c r="AC975" s="97">
        <v>1</v>
      </c>
      <c r="AD975" s="97">
        <v>1</v>
      </c>
      <c r="AE975" s="97">
        <v>1</v>
      </c>
      <c r="AF975" s="97">
        <v>0</v>
      </c>
      <c r="AG975" s="97">
        <v>1</v>
      </c>
      <c r="AH975" s="97">
        <v>1</v>
      </c>
      <c r="AI975" s="97">
        <v>0</v>
      </c>
      <c r="AJ975" s="97">
        <v>0</v>
      </c>
      <c r="AK975" s="97">
        <v>2</v>
      </c>
      <c r="AL975" s="97">
        <v>1</v>
      </c>
      <c r="AM975" s="97">
        <v>2</v>
      </c>
      <c r="AN975" s="96" t="s">
        <v>488</v>
      </c>
      <c r="AO975" s="97">
        <v>2</v>
      </c>
      <c r="AP975" s="31">
        <f>IFERROR(IF(AN975="CIKDITIRO",VLOOKUP(A975,'BR DTG CIKDITIRO'!C:E,3,0),IF(FR_HITUNG_MINMAX!AN975="PESALAKAN",VLOOKUP(FR_HITUNG_MINMAX!A975,'BR DTG ADW'!C:E,3,0),IF(FR_HITUNG_MINMAX!AN975="PACUL",VLOOKUP(FR_HITUNG_MINMAX!A975,'BR DTG PACUL'!C:E,3,0),IF(FR_HITUNG_MINMAX!AN975="TRAYEMAN",VLOOKUP(FR_HITUNG_MINMAX!A975,'BR DTG TRAYEMAN'!C:E,3,0),"?")))),0)</f>
        <v>0</v>
      </c>
      <c r="AQ975" s="31">
        <f>IF(AN975="PACUL",VLOOKUP(A975,'STOK PACUL'!C:H,6,0),IF(FR_HITUNG_MINMAX!AN975="PESALAKAN",VLOOKUP(FR_HITUNG_MINMAX!A975,'STOK PESALAKAN'!C:H,6,0),IF(FR_HITUNG_MINMAX!AN975="CIKDITIRO",VLOOKUP(FR_HITUNG_MINMAX!A975,'STOK CIKDITIRO'!C:H,6,0),IF(FR_HITUNG_MINMAX!AN975="TRAYEMAN",VLOOKUP(FR_HITUNG_MINMAX!A975,'STOK TRAYEMAN'!C:H,6,0),"?"))))</f>
        <v>2</v>
      </c>
      <c r="AR975" s="25">
        <f t="shared" si="46"/>
        <v>2</v>
      </c>
      <c r="AS975" s="25">
        <f t="shared" si="47"/>
        <v>1</v>
      </c>
      <c r="AT975" s="25">
        <f t="shared" si="48"/>
        <v>3</v>
      </c>
    </row>
    <row r="976" spans="1:46" ht="30">
      <c r="A976" s="96" t="s">
        <v>214</v>
      </c>
      <c r="B976" s="96" t="s">
        <v>946</v>
      </c>
      <c r="C976" s="96" t="s">
        <v>891</v>
      </c>
      <c r="D976" s="96" t="s">
        <v>1369</v>
      </c>
      <c r="E976" s="96" t="s">
        <v>486</v>
      </c>
      <c r="F976" s="97">
        <v>42000</v>
      </c>
      <c r="G976" s="97">
        <v>6</v>
      </c>
      <c r="H976" s="96" t="s">
        <v>32</v>
      </c>
      <c r="I976" s="96" t="s">
        <v>1185</v>
      </c>
      <c r="J976" s="98">
        <v>1</v>
      </c>
      <c r="K976" s="97">
        <v>1</v>
      </c>
      <c r="L976" s="97">
        <v>4</v>
      </c>
      <c r="M976" s="97">
        <v>4</v>
      </c>
      <c r="N976" s="97">
        <v>2</v>
      </c>
      <c r="O976" s="97">
        <v>6</v>
      </c>
      <c r="P976" s="97">
        <v>0</v>
      </c>
      <c r="Q976" s="97">
        <v>2</v>
      </c>
      <c r="R976" s="97">
        <v>7</v>
      </c>
      <c r="S976" s="97">
        <v>4</v>
      </c>
      <c r="T976" s="97">
        <v>2</v>
      </c>
      <c r="U976" s="97">
        <v>1</v>
      </c>
      <c r="V976" s="97">
        <v>4</v>
      </c>
      <c r="W976" s="97">
        <v>1</v>
      </c>
      <c r="X976" s="97">
        <v>7</v>
      </c>
      <c r="Y976" s="97">
        <v>8</v>
      </c>
      <c r="Z976" s="97">
        <v>6</v>
      </c>
      <c r="AA976" s="97">
        <v>8</v>
      </c>
      <c r="AB976" s="97">
        <v>6</v>
      </c>
      <c r="AC976" s="97">
        <v>2</v>
      </c>
      <c r="AD976" s="97">
        <v>9</v>
      </c>
      <c r="AE976" s="97">
        <v>11</v>
      </c>
      <c r="AF976" s="97">
        <v>6</v>
      </c>
      <c r="AG976" s="97">
        <v>5</v>
      </c>
      <c r="AH976" s="97">
        <v>5</v>
      </c>
      <c r="AI976" s="97">
        <v>5</v>
      </c>
      <c r="AJ976" s="97">
        <v>5</v>
      </c>
      <c r="AK976" s="97">
        <v>11</v>
      </c>
      <c r="AL976" s="97">
        <v>7</v>
      </c>
      <c r="AM976" s="97">
        <v>11</v>
      </c>
      <c r="AN976" s="96" t="s">
        <v>488</v>
      </c>
      <c r="AO976" s="97">
        <v>13</v>
      </c>
      <c r="AP976" s="31">
        <f>IFERROR(IF(AN976="CIKDITIRO",VLOOKUP(A976,'BR DTG CIKDITIRO'!C:E,3,0),IF(FR_HITUNG_MINMAX!AN976="PESALAKAN",VLOOKUP(FR_HITUNG_MINMAX!A976,'BR DTG ADW'!C:E,3,0),IF(FR_HITUNG_MINMAX!AN976="PACUL",VLOOKUP(FR_HITUNG_MINMAX!A976,'BR DTG PACUL'!C:E,3,0),IF(FR_HITUNG_MINMAX!AN976="TRAYEMAN",VLOOKUP(FR_HITUNG_MINMAX!A976,'BR DTG TRAYEMAN'!C:E,3,0),"?")))),0)</f>
        <v>0</v>
      </c>
      <c r="AQ976" s="31">
        <f>IF(AN976="PACUL",VLOOKUP(A976,'STOK PACUL'!C:H,6,0),IF(FR_HITUNG_MINMAX!AN976="PESALAKAN",VLOOKUP(FR_HITUNG_MINMAX!A976,'STOK PESALAKAN'!C:H,6,0),IF(FR_HITUNG_MINMAX!AN976="CIKDITIRO",VLOOKUP(FR_HITUNG_MINMAX!A976,'STOK CIKDITIRO'!C:H,6,0),IF(FR_HITUNG_MINMAX!AN976="TRAYEMAN",VLOOKUP(FR_HITUNG_MINMAX!A976,'STOK TRAYEMAN'!C:H,6,0),"?"))))</f>
        <v>13</v>
      </c>
      <c r="AR976" s="25">
        <f t="shared" si="46"/>
        <v>13</v>
      </c>
      <c r="AS976" s="25">
        <f t="shared" si="47"/>
        <v>4</v>
      </c>
      <c r="AT976" s="25">
        <f t="shared" si="48"/>
        <v>4</v>
      </c>
    </row>
    <row r="977" spans="1:46" ht="30">
      <c r="A977" s="96" t="s">
        <v>215</v>
      </c>
      <c r="B977" s="96" t="s">
        <v>947</v>
      </c>
      <c r="C977" s="96" t="s">
        <v>891</v>
      </c>
      <c r="D977" s="96" t="s">
        <v>1369</v>
      </c>
      <c r="E977" s="96" t="s">
        <v>482</v>
      </c>
      <c r="F977" s="97">
        <v>39000</v>
      </c>
      <c r="G977" s="97">
        <v>2</v>
      </c>
      <c r="H977" s="96" t="s">
        <v>32</v>
      </c>
      <c r="I977" s="96" t="s">
        <v>1185</v>
      </c>
      <c r="J977" s="98">
        <v>1</v>
      </c>
      <c r="K977" s="97">
        <v>1</v>
      </c>
      <c r="L977" s="97">
        <v>0</v>
      </c>
      <c r="M977" s="97">
        <v>0</v>
      </c>
      <c r="N977" s="97">
        <v>0</v>
      </c>
      <c r="O977" s="97">
        <v>0</v>
      </c>
      <c r="P977" s="97">
        <v>0</v>
      </c>
      <c r="Q977" s="97">
        <v>0</v>
      </c>
      <c r="R977" s="97">
        <v>0</v>
      </c>
      <c r="S977" s="97">
        <v>0</v>
      </c>
      <c r="T977" s="97">
        <v>1</v>
      </c>
      <c r="U977" s="97">
        <v>0</v>
      </c>
      <c r="V977" s="97">
        <v>0</v>
      </c>
      <c r="W977" s="97">
        <v>1</v>
      </c>
      <c r="X977" s="97">
        <v>1</v>
      </c>
      <c r="Y977" s="97">
        <v>0</v>
      </c>
      <c r="Z977" s="97">
        <v>0</v>
      </c>
      <c r="AA977" s="97">
        <v>0</v>
      </c>
      <c r="AB977" s="97">
        <v>0</v>
      </c>
      <c r="AC977" s="97">
        <v>0</v>
      </c>
      <c r="AD977" s="97">
        <v>0</v>
      </c>
      <c r="AE977" s="97">
        <v>0</v>
      </c>
      <c r="AF977" s="97">
        <v>1</v>
      </c>
      <c r="AG977" s="97">
        <v>0</v>
      </c>
      <c r="AH977" s="97">
        <v>0</v>
      </c>
      <c r="AI977" s="97">
        <v>1</v>
      </c>
      <c r="AJ977" s="97">
        <v>1</v>
      </c>
      <c r="AK977" s="97">
        <v>1</v>
      </c>
      <c r="AL977" s="97">
        <v>1</v>
      </c>
      <c r="AM977" s="97">
        <v>1</v>
      </c>
      <c r="AN977" s="96" t="s">
        <v>488</v>
      </c>
      <c r="AO977" s="97">
        <v>4</v>
      </c>
      <c r="AP977" s="31">
        <f>IFERROR(IF(AN977="CIKDITIRO",VLOOKUP(A977,'BR DTG CIKDITIRO'!C:E,3,0),IF(FR_HITUNG_MINMAX!AN977="PESALAKAN",VLOOKUP(FR_HITUNG_MINMAX!A977,'BR DTG ADW'!C:E,3,0),IF(FR_HITUNG_MINMAX!AN977="PACUL",VLOOKUP(FR_HITUNG_MINMAX!A977,'BR DTG PACUL'!C:E,3,0),IF(FR_HITUNG_MINMAX!AN977="TRAYEMAN",VLOOKUP(FR_HITUNG_MINMAX!A977,'BR DTG TRAYEMAN'!C:E,3,0),"?")))),0)</f>
        <v>0</v>
      </c>
      <c r="AQ977" s="31">
        <f>IF(AN977="PACUL",VLOOKUP(A977,'STOK PACUL'!C:H,6,0),IF(FR_HITUNG_MINMAX!AN977="PESALAKAN",VLOOKUP(FR_HITUNG_MINMAX!A977,'STOK PESALAKAN'!C:H,6,0),IF(FR_HITUNG_MINMAX!AN977="CIKDITIRO",VLOOKUP(FR_HITUNG_MINMAX!A977,'STOK CIKDITIRO'!C:H,6,0),IF(FR_HITUNG_MINMAX!AN977="TRAYEMAN",VLOOKUP(FR_HITUNG_MINMAX!A977,'STOK TRAYEMAN'!C:H,6,0),"?"))))</f>
        <v>4</v>
      </c>
      <c r="AR977" s="25">
        <f t="shared" si="46"/>
        <v>4</v>
      </c>
      <c r="AS977" s="25">
        <f t="shared" si="47"/>
        <v>1</v>
      </c>
      <c r="AT977" s="25">
        <f t="shared" si="48"/>
        <v>3</v>
      </c>
    </row>
    <row r="978" spans="1:46" ht="30">
      <c r="A978" s="96" t="s">
        <v>216</v>
      </c>
      <c r="B978" s="96" t="s">
        <v>1313</v>
      </c>
      <c r="C978" s="96" t="s">
        <v>948</v>
      </c>
      <c r="D978" s="96" t="s">
        <v>1365</v>
      </c>
      <c r="E978" s="96" t="s">
        <v>486</v>
      </c>
      <c r="F978" s="97">
        <v>20500</v>
      </c>
      <c r="G978" s="97">
        <v>1</v>
      </c>
      <c r="H978" s="96" t="s">
        <v>32</v>
      </c>
      <c r="I978" s="96" t="s">
        <v>2</v>
      </c>
      <c r="J978" s="98" t="s">
        <v>1366</v>
      </c>
      <c r="K978" s="97">
        <v>1</v>
      </c>
      <c r="L978" s="97">
        <v>1</v>
      </c>
      <c r="M978" s="97">
        <v>3</v>
      </c>
      <c r="N978" s="97">
        <v>1</v>
      </c>
      <c r="O978" s="97">
        <v>1</v>
      </c>
      <c r="P978" s="97">
        <v>3</v>
      </c>
      <c r="Q978" s="97">
        <v>1</v>
      </c>
      <c r="R978" s="97">
        <v>2</v>
      </c>
      <c r="S978" s="97">
        <v>5</v>
      </c>
      <c r="T978" s="97">
        <v>4</v>
      </c>
      <c r="U978" s="97">
        <v>1</v>
      </c>
      <c r="V978" s="97">
        <v>1</v>
      </c>
      <c r="W978" s="97">
        <v>1</v>
      </c>
      <c r="X978" s="97">
        <v>5</v>
      </c>
      <c r="Y978" s="97">
        <v>4</v>
      </c>
      <c r="Z978" s="97">
        <v>4</v>
      </c>
      <c r="AA978" s="97">
        <v>2</v>
      </c>
      <c r="AB978" s="97">
        <v>4</v>
      </c>
      <c r="AC978" s="97">
        <v>4</v>
      </c>
      <c r="AD978" s="97">
        <v>3</v>
      </c>
      <c r="AE978" s="97">
        <v>7</v>
      </c>
      <c r="AF978" s="97">
        <v>9</v>
      </c>
      <c r="AG978" s="97">
        <v>6</v>
      </c>
      <c r="AH978" s="97">
        <v>2</v>
      </c>
      <c r="AI978" s="97">
        <v>2</v>
      </c>
      <c r="AJ978" s="97">
        <v>2</v>
      </c>
      <c r="AK978" s="97">
        <v>9</v>
      </c>
      <c r="AL978" s="97">
        <v>5</v>
      </c>
      <c r="AM978" s="97">
        <v>9</v>
      </c>
      <c r="AN978" s="96" t="s">
        <v>488</v>
      </c>
      <c r="AO978" s="97">
        <v>2</v>
      </c>
      <c r="AP978" s="31">
        <f>IFERROR(IF(AN978="CIKDITIRO",VLOOKUP(A978,'BR DTG CIKDITIRO'!C:E,3,0),IF(FR_HITUNG_MINMAX!AN978="PESALAKAN",VLOOKUP(FR_HITUNG_MINMAX!A978,'BR DTG ADW'!C:E,3,0),IF(FR_HITUNG_MINMAX!AN978="PACUL",VLOOKUP(FR_HITUNG_MINMAX!A978,'BR DTG PACUL'!C:E,3,0),IF(FR_HITUNG_MINMAX!AN978="TRAYEMAN",VLOOKUP(FR_HITUNG_MINMAX!A978,'BR DTG TRAYEMAN'!C:E,3,0),"?")))),0)</f>
        <v>0</v>
      </c>
      <c r="AQ978" s="31">
        <f>IF(AN978="PACUL",VLOOKUP(A978,'STOK PACUL'!C:H,6,0),IF(FR_HITUNG_MINMAX!AN978="PESALAKAN",VLOOKUP(FR_HITUNG_MINMAX!A978,'STOK PESALAKAN'!C:H,6,0),IF(FR_HITUNG_MINMAX!AN978="CIKDITIRO",VLOOKUP(FR_HITUNG_MINMAX!A978,'STOK CIKDITIRO'!C:H,6,0),IF(FR_HITUNG_MINMAX!AN978="TRAYEMAN",VLOOKUP(FR_HITUNG_MINMAX!A978,'STOK TRAYEMAN'!C:H,6,0),"?"))))</f>
        <v>2</v>
      </c>
      <c r="AR978" s="25">
        <f t="shared" si="46"/>
        <v>2</v>
      </c>
      <c r="AS978" s="25">
        <f t="shared" si="47"/>
        <v>3</v>
      </c>
      <c r="AT978" s="25">
        <f t="shared" si="48"/>
        <v>4</v>
      </c>
    </row>
    <row r="979" spans="1:46" ht="30">
      <c r="A979" s="96" t="s">
        <v>217</v>
      </c>
      <c r="B979" s="96" t="s">
        <v>951</v>
      </c>
      <c r="C979" s="96" t="s">
        <v>948</v>
      </c>
      <c r="D979" s="96" t="s">
        <v>1365</v>
      </c>
      <c r="E979" s="96" t="s">
        <v>485</v>
      </c>
      <c r="F979" s="97">
        <v>25000</v>
      </c>
      <c r="G979" s="97">
        <v>1</v>
      </c>
      <c r="H979" s="96" t="s">
        <v>32</v>
      </c>
      <c r="I979" s="96" t="s">
        <v>2</v>
      </c>
      <c r="J979" s="98" t="s">
        <v>1366</v>
      </c>
      <c r="K979" s="97">
        <v>1</v>
      </c>
      <c r="L979" s="97">
        <v>0</v>
      </c>
      <c r="M979" s="97">
        <v>3</v>
      </c>
      <c r="N979" s="97">
        <v>2</v>
      </c>
      <c r="O979" s="97">
        <v>1</v>
      </c>
      <c r="P979" s="97">
        <v>0</v>
      </c>
      <c r="Q979" s="97">
        <v>1</v>
      </c>
      <c r="R979" s="97">
        <v>0</v>
      </c>
      <c r="S979" s="97">
        <v>1</v>
      </c>
      <c r="T979" s="97">
        <v>0</v>
      </c>
      <c r="U979" s="97">
        <v>2</v>
      </c>
      <c r="V979" s="97">
        <v>0</v>
      </c>
      <c r="W979" s="97">
        <v>0</v>
      </c>
      <c r="X979" s="97">
        <v>3</v>
      </c>
      <c r="Y979" s="97">
        <v>3</v>
      </c>
      <c r="Z979" s="97">
        <v>5</v>
      </c>
      <c r="AA979" s="97">
        <v>3</v>
      </c>
      <c r="AB979" s="97">
        <v>1</v>
      </c>
      <c r="AC979" s="97">
        <v>1</v>
      </c>
      <c r="AD979" s="97">
        <v>1</v>
      </c>
      <c r="AE979" s="97">
        <v>1</v>
      </c>
      <c r="AF979" s="97">
        <v>1</v>
      </c>
      <c r="AG979" s="97">
        <v>3</v>
      </c>
      <c r="AH979" s="97">
        <v>2</v>
      </c>
      <c r="AI979" s="97">
        <v>0</v>
      </c>
      <c r="AJ979" s="97">
        <v>0</v>
      </c>
      <c r="AK979" s="97">
        <v>5</v>
      </c>
      <c r="AL979" s="97">
        <v>3</v>
      </c>
      <c r="AM979" s="97">
        <v>5</v>
      </c>
      <c r="AN979" s="96" t="s">
        <v>488</v>
      </c>
      <c r="AO979" s="97">
        <v>5</v>
      </c>
      <c r="AP979" s="31">
        <f>IFERROR(IF(AN979="CIKDITIRO",VLOOKUP(A979,'BR DTG CIKDITIRO'!C:E,3,0),IF(FR_HITUNG_MINMAX!AN979="PESALAKAN",VLOOKUP(FR_HITUNG_MINMAX!A979,'BR DTG ADW'!C:E,3,0),IF(FR_HITUNG_MINMAX!AN979="PACUL",VLOOKUP(FR_HITUNG_MINMAX!A979,'BR DTG PACUL'!C:E,3,0),IF(FR_HITUNG_MINMAX!AN979="TRAYEMAN",VLOOKUP(FR_HITUNG_MINMAX!A979,'BR DTG TRAYEMAN'!C:E,3,0),"?")))),0)</f>
        <v>0</v>
      </c>
      <c r="AQ979" s="31">
        <f>IF(AN979="PACUL",VLOOKUP(A979,'STOK PACUL'!C:H,6,0),IF(FR_HITUNG_MINMAX!AN979="PESALAKAN",VLOOKUP(FR_HITUNG_MINMAX!A979,'STOK PESALAKAN'!C:H,6,0),IF(FR_HITUNG_MINMAX!AN979="CIKDITIRO",VLOOKUP(FR_HITUNG_MINMAX!A979,'STOK CIKDITIRO'!C:H,6,0),IF(FR_HITUNG_MINMAX!AN979="TRAYEMAN",VLOOKUP(FR_HITUNG_MINMAX!A979,'STOK TRAYEMAN'!C:H,6,0),"?"))))</f>
        <v>5</v>
      </c>
      <c r="AR979" s="25">
        <f t="shared" si="46"/>
        <v>5</v>
      </c>
      <c r="AS979" s="25">
        <f t="shared" si="47"/>
        <v>2</v>
      </c>
      <c r="AT979" s="25">
        <f t="shared" si="48"/>
        <v>4</v>
      </c>
    </row>
    <row r="980" spans="1:46" ht="30">
      <c r="A980" s="96" t="s">
        <v>1410</v>
      </c>
      <c r="B980" s="96" t="s">
        <v>1411</v>
      </c>
      <c r="C980" s="96" t="s">
        <v>948</v>
      </c>
      <c r="D980" s="96" t="s">
        <v>1365</v>
      </c>
      <c r="E980" s="96" t="s">
        <v>482</v>
      </c>
      <c r="F980" s="97">
        <v>45000</v>
      </c>
      <c r="G980" s="97">
        <v>1</v>
      </c>
      <c r="H980" s="96" t="s">
        <v>1185</v>
      </c>
      <c r="I980" s="96" t="s">
        <v>1185</v>
      </c>
      <c r="J980" s="98">
        <v>1</v>
      </c>
      <c r="K980" s="97">
        <v>1</v>
      </c>
      <c r="L980" s="97">
        <v>0</v>
      </c>
      <c r="M980" s="97">
        <v>0</v>
      </c>
      <c r="N980" s="97">
        <v>0</v>
      </c>
      <c r="O980" s="97">
        <v>0</v>
      </c>
      <c r="P980" s="97">
        <v>0</v>
      </c>
      <c r="Q980" s="97">
        <v>0</v>
      </c>
      <c r="R980" s="97">
        <v>0</v>
      </c>
      <c r="S980" s="97">
        <v>1</v>
      </c>
      <c r="T980" s="97">
        <v>0</v>
      </c>
      <c r="U980" s="97">
        <v>0</v>
      </c>
      <c r="V980" s="97">
        <v>0</v>
      </c>
      <c r="W980" s="97">
        <v>0</v>
      </c>
      <c r="X980" s="97">
        <v>1</v>
      </c>
      <c r="Y980" s="97">
        <v>0</v>
      </c>
      <c r="Z980" s="97">
        <v>0</v>
      </c>
      <c r="AA980" s="97">
        <v>0</v>
      </c>
      <c r="AB980" s="97">
        <v>0</v>
      </c>
      <c r="AC980" s="97">
        <v>0</v>
      </c>
      <c r="AD980" s="97">
        <v>0</v>
      </c>
      <c r="AE980" s="97">
        <v>1</v>
      </c>
      <c r="AF980" s="97">
        <v>1</v>
      </c>
      <c r="AG980" s="97">
        <v>1</v>
      </c>
      <c r="AH980" s="97">
        <v>0</v>
      </c>
      <c r="AI980" s="97">
        <v>0</v>
      </c>
      <c r="AJ980" s="97">
        <v>0</v>
      </c>
      <c r="AK980" s="97">
        <v>1</v>
      </c>
      <c r="AL980" s="97">
        <v>1</v>
      </c>
      <c r="AM980" s="97">
        <v>1</v>
      </c>
      <c r="AN980" s="96" t="s">
        <v>488</v>
      </c>
      <c r="AO980" s="97">
        <v>1</v>
      </c>
      <c r="AP980" s="31">
        <f>IFERROR(IF(AN980="CIKDITIRO",VLOOKUP(A980,'BR DTG CIKDITIRO'!C:E,3,0),IF(FR_HITUNG_MINMAX!AN980="PESALAKAN",VLOOKUP(FR_HITUNG_MINMAX!A980,'BR DTG ADW'!C:E,3,0),IF(FR_HITUNG_MINMAX!AN980="PACUL",VLOOKUP(FR_HITUNG_MINMAX!A980,'BR DTG PACUL'!C:E,3,0),IF(FR_HITUNG_MINMAX!AN980="TRAYEMAN",VLOOKUP(FR_HITUNG_MINMAX!A980,'BR DTG TRAYEMAN'!C:E,3,0),"?")))),0)</f>
        <v>0</v>
      </c>
      <c r="AQ980" s="31">
        <f>IF(AN980="PACUL",VLOOKUP(A980,'STOK PACUL'!C:H,6,0),IF(FR_HITUNG_MINMAX!AN980="PESALAKAN",VLOOKUP(FR_HITUNG_MINMAX!A980,'STOK PESALAKAN'!C:H,6,0),IF(FR_HITUNG_MINMAX!AN980="CIKDITIRO",VLOOKUP(FR_HITUNG_MINMAX!A980,'STOK CIKDITIRO'!C:H,6,0),IF(FR_HITUNG_MINMAX!AN980="TRAYEMAN",VLOOKUP(FR_HITUNG_MINMAX!A980,'STOK TRAYEMAN'!C:H,6,0),"?"))))</f>
        <v>1</v>
      </c>
      <c r="AR980" s="25">
        <f t="shared" si="46"/>
        <v>1</v>
      </c>
      <c r="AS980" s="25">
        <f t="shared" si="47"/>
        <v>1</v>
      </c>
      <c r="AT980" s="25">
        <f t="shared" si="48"/>
        <v>3</v>
      </c>
    </row>
    <row r="981" spans="1:46" ht="30">
      <c r="A981" s="96" t="s">
        <v>952</v>
      </c>
      <c r="B981" s="96" t="s">
        <v>953</v>
      </c>
      <c r="C981" s="96" t="s">
        <v>948</v>
      </c>
      <c r="D981" s="96" t="s">
        <v>1365</v>
      </c>
      <c r="E981" s="96" t="s">
        <v>482</v>
      </c>
      <c r="F981" s="97">
        <v>55950</v>
      </c>
      <c r="G981" s="97">
        <v>1</v>
      </c>
      <c r="H981" s="96" t="s">
        <v>1185</v>
      </c>
      <c r="I981" s="96" t="s">
        <v>1185</v>
      </c>
      <c r="J981" s="98">
        <v>1</v>
      </c>
      <c r="K981" s="97">
        <v>1</v>
      </c>
      <c r="L981" s="97">
        <v>0</v>
      </c>
      <c r="M981" s="97">
        <v>0</v>
      </c>
      <c r="N981" s="97">
        <v>0</v>
      </c>
      <c r="O981" s="97">
        <v>0</v>
      </c>
      <c r="P981" s="97">
        <v>0</v>
      </c>
      <c r="Q981" s="97">
        <v>0</v>
      </c>
      <c r="R981" s="97">
        <v>1</v>
      </c>
      <c r="S981" s="97">
        <v>0</v>
      </c>
      <c r="T981" s="97">
        <v>0</v>
      </c>
      <c r="U981" s="97">
        <v>0</v>
      </c>
      <c r="V981" s="97">
        <v>0</v>
      </c>
      <c r="W981" s="97">
        <v>0</v>
      </c>
      <c r="X981" s="97">
        <v>1</v>
      </c>
      <c r="Y981" s="97">
        <v>0</v>
      </c>
      <c r="Z981" s="97">
        <v>0</v>
      </c>
      <c r="AA981" s="97">
        <v>0</v>
      </c>
      <c r="AB981" s="97">
        <v>0</v>
      </c>
      <c r="AC981" s="97">
        <v>0</v>
      </c>
      <c r="AD981" s="97">
        <v>1</v>
      </c>
      <c r="AE981" s="97">
        <v>1</v>
      </c>
      <c r="AF981" s="97">
        <v>0</v>
      </c>
      <c r="AG981" s="97">
        <v>0</v>
      </c>
      <c r="AH981" s="97">
        <v>0</v>
      </c>
      <c r="AI981" s="97">
        <v>0</v>
      </c>
      <c r="AJ981" s="97">
        <v>0</v>
      </c>
      <c r="AK981" s="97">
        <v>1</v>
      </c>
      <c r="AL981" s="97">
        <v>1</v>
      </c>
      <c r="AM981" s="97">
        <v>1</v>
      </c>
      <c r="AN981" s="96" t="s">
        <v>488</v>
      </c>
      <c r="AO981" s="97">
        <v>1</v>
      </c>
      <c r="AP981" s="31">
        <f>IFERROR(IF(AN981="CIKDITIRO",VLOOKUP(A981,'BR DTG CIKDITIRO'!C:E,3,0),IF(FR_HITUNG_MINMAX!AN981="PESALAKAN",VLOOKUP(FR_HITUNG_MINMAX!A981,'BR DTG ADW'!C:E,3,0),IF(FR_HITUNG_MINMAX!AN981="PACUL",VLOOKUP(FR_HITUNG_MINMAX!A981,'BR DTG PACUL'!C:E,3,0),IF(FR_HITUNG_MINMAX!AN981="TRAYEMAN",VLOOKUP(FR_HITUNG_MINMAX!A981,'BR DTG TRAYEMAN'!C:E,3,0),"?")))),0)</f>
        <v>0</v>
      </c>
      <c r="AQ981" s="31">
        <f>IF(AN981="PACUL",VLOOKUP(A981,'STOK PACUL'!C:H,6,0),IF(FR_HITUNG_MINMAX!AN981="PESALAKAN",VLOOKUP(FR_HITUNG_MINMAX!A981,'STOK PESALAKAN'!C:H,6,0),IF(FR_HITUNG_MINMAX!AN981="CIKDITIRO",VLOOKUP(FR_HITUNG_MINMAX!A981,'STOK CIKDITIRO'!C:H,6,0),IF(FR_HITUNG_MINMAX!AN981="TRAYEMAN",VLOOKUP(FR_HITUNG_MINMAX!A981,'STOK TRAYEMAN'!C:H,6,0),"?"))))</f>
        <v>1</v>
      </c>
      <c r="AR981" s="25">
        <f t="shared" si="46"/>
        <v>1</v>
      </c>
      <c r="AS981" s="25">
        <f t="shared" si="47"/>
        <v>1</v>
      </c>
      <c r="AT981" s="25">
        <f t="shared" si="48"/>
        <v>1</v>
      </c>
    </row>
    <row r="982" spans="1:46" ht="30">
      <c r="A982" s="96" t="s">
        <v>219</v>
      </c>
      <c r="B982" s="96" t="s">
        <v>954</v>
      </c>
      <c r="C982" s="96" t="s">
        <v>948</v>
      </c>
      <c r="D982" s="96" t="s">
        <v>1365</v>
      </c>
      <c r="E982" s="96" t="s">
        <v>485</v>
      </c>
      <c r="F982" s="97">
        <v>46000</v>
      </c>
      <c r="G982" s="97">
        <v>1</v>
      </c>
      <c r="H982" s="96" t="s">
        <v>30</v>
      </c>
      <c r="I982" s="96" t="s">
        <v>2</v>
      </c>
      <c r="J982" s="98" t="s">
        <v>1366</v>
      </c>
      <c r="K982" s="97">
        <v>1</v>
      </c>
      <c r="L982" s="97">
        <v>0</v>
      </c>
      <c r="M982" s="97">
        <v>1</v>
      </c>
      <c r="N982" s="97">
        <v>1</v>
      </c>
      <c r="O982" s="97">
        <v>1</v>
      </c>
      <c r="P982" s="97">
        <v>0</v>
      </c>
      <c r="Q982" s="97">
        <v>0</v>
      </c>
      <c r="R982" s="97">
        <v>1</v>
      </c>
      <c r="S982" s="97">
        <v>3</v>
      </c>
      <c r="T982" s="97">
        <v>1</v>
      </c>
      <c r="U982" s="97">
        <v>1</v>
      </c>
      <c r="V982" s="97">
        <v>1</v>
      </c>
      <c r="W982" s="97">
        <v>0</v>
      </c>
      <c r="X982" s="97">
        <v>3</v>
      </c>
      <c r="Y982" s="97">
        <v>1</v>
      </c>
      <c r="Z982" s="97">
        <v>2</v>
      </c>
      <c r="AA982" s="97">
        <v>2</v>
      </c>
      <c r="AB982" s="97">
        <v>1</v>
      </c>
      <c r="AC982" s="97">
        <v>0</v>
      </c>
      <c r="AD982" s="97">
        <v>1</v>
      </c>
      <c r="AE982" s="97">
        <v>4</v>
      </c>
      <c r="AF982" s="97">
        <v>4</v>
      </c>
      <c r="AG982" s="97">
        <v>4</v>
      </c>
      <c r="AH982" s="97">
        <v>2</v>
      </c>
      <c r="AI982" s="97">
        <v>1</v>
      </c>
      <c r="AJ982" s="97">
        <v>0</v>
      </c>
      <c r="AK982" s="97">
        <v>4</v>
      </c>
      <c r="AL982" s="97">
        <v>3</v>
      </c>
      <c r="AM982" s="97">
        <v>4</v>
      </c>
      <c r="AN982" s="96" t="s">
        <v>488</v>
      </c>
      <c r="AO982" s="97">
        <v>3</v>
      </c>
      <c r="AP982" s="31">
        <f>IFERROR(IF(AN982="CIKDITIRO",VLOOKUP(A982,'BR DTG CIKDITIRO'!C:E,3,0),IF(FR_HITUNG_MINMAX!AN982="PESALAKAN",VLOOKUP(FR_HITUNG_MINMAX!A982,'BR DTG ADW'!C:E,3,0),IF(FR_HITUNG_MINMAX!AN982="PACUL",VLOOKUP(FR_HITUNG_MINMAX!A982,'BR DTG PACUL'!C:E,3,0),IF(FR_HITUNG_MINMAX!AN982="TRAYEMAN",VLOOKUP(FR_HITUNG_MINMAX!A982,'BR DTG TRAYEMAN'!C:E,3,0),"?")))),0)</f>
        <v>0</v>
      </c>
      <c r="AQ982" s="31">
        <f>IF(AN982="PACUL",VLOOKUP(A982,'STOK PACUL'!C:H,6,0),IF(FR_HITUNG_MINMAX!AN982="PESALAKAN",VLOOKUP(FR_HITUNG_MINMAX!A982,'STOK PESALAKAN'!C:H,6,0),IF(FR_HITUNG_MINMAX!AN982="CIKDITIRO",VLOOKUP(FR_HITUNG_MINMAX!A982,'STOK CIKDITIRO'!C:H,6,0),IF(FR_HITUNG_MINMAX!AN982="TRAYEMAN",VLOOKUP(FR_HITUNG_MINMAX!A982,'STOK TRAYEMAN'!C:H,6,0),"?"))))</f>
        <v>3</v>
      </c>
      <c r="AR982" s="25">
        <f t="shared" si="46"/>
        <v>3</v>
      </c>
      <c r="AS982" s="25">
        <f t="shared" si="47"/>
        <v>2</v>
      </c>
      <c r="AT982" s="25">
        <f t="shared" si="48"/>
        <v>4</v>
      </c>
    </row>
    <row r="983" spans="1:46" ht="30">
      <c r="A983" s="96" t="s">
        <v>220</v>
      </c>
      <c r="B983" s="96" t="s">
        <v>955</v>
      </c>
      <c r="C983" s="96" t="s">
        <v>948</v>
      </c>
      <c r="D983" s="96" t="s">
        <v>1365</v>
      </c>
      <c r="E983" s="96" t="s">
        <v>485</v>
      </c>
      <c r="F983" s="97">
        <v>48500</v>
      </c>
      <c r="G983" s="97">
        <v>1</v>
      </c>
      <c r="H983" s="96" t="s">
        <v>30</v>
      </c>
      <c r="I983" s="96" t="s">
        <v>2</v>
      </c>
      <c r="J983" s="98" t="s">
        <v>1366</v>
      </c>
      <c r="K983" s="97">
        <v>1</v>
      </c>
      <c r="L983" s="97">
        <v>0</v>
      </c>
      <c r="M983" s="97">
        <v>0</v>
      </c>
      <c r="N983" s="97">
        <v>1</v>
      </c>
      <c r="O983" s="97">
        <v>2</v>
      </c>
      <c r="P983" s="97">
        <v>1</v>
      </c>
      <c r="Q983" s="97">
        <v>1</v>
      </c>
      <c r="R983" s="97">
        <v>1</v>
      </c>
      <c r="S983" s="97">
        <v>0</v>
      </c>
      <c r="T983" s="97">
        <v>3</v>
      </c>
      <c r="U983" s="97">
        <v>0</v>
      </c>
      <c r="V983" s="97">
        <v>1</v>
      </c>
      <c r="W983" s="97">
        <v>0</v>
      </c>
      <c r="X983" s="97">
        <v>3</v>
      </c>
      <c r="Y983" s="97">
        <v>0</v>
      </c>
      <c r="Z983" s="97">
        <v>1</v>
      </c>
      <c r="AA983" s="97">
        <v>3</v>
      </c>
      <c r="AB983" s="97">
        <v>3</v>
      </c>
      <c r="AC983" s="97">
        <v>2</v>
      </c>
      <c r="AD983" s="97">
        <v>2</v>
      </c>
      <c r="AE983" s="97">
        <v>1</v>
      </c>
      <c r="AF983" s="97">
        <v>3</v>
      </c>
      <c r="AG983" s="97">
        <v>0</v>
      </c>
      <c r="AH983" s="97">
        <v>1</v>
      </c>
      <c r="AI983" s="97">
        <v>1</v>
      </c>
      <c r="AJ983" s="97">
        <v>0</v>
      </c>
      <c r="AK983" s="97">
        <v>3</v>
      </c>
      <c r="AL983" s="97">
        <v>3</v>
      </c>
      <c r="AM983" s="97">
        <v>3</v>
      </c>
      <c r="AN983" s="96" t="s">
        <v>488</v>
      </c>
      <c r="AO983" s="97">
        <v>2</v>
      </c>
      <c r="AP983" s="31">
        <f>IFERROR(IF(AN983="CIKDITIRO",VLOOKUP(A983,'BR DTG CIKDITIRO'!C:E,3,0),IF(FR_HITUNG_MINMAX!AN983="PESALAKAN",VLOOKUP(FR_HITUNG_MINMAX!A983,'BR DTG ADW'!C:E,3,0),IF(FR_HITUNG_MINMAX!AN983="PACUL",VLOOKUP(FR_HITUNG_MINMAX!A983,'BR DTG PACUL'!C:E,3,0),IF(FR_HITUNG_MINMAX!AN983="TRAYEMAN",VLOOKUP(FR_HITUNG_MINMAX!A983,'BR DTG TRAYEMAN'!C:E,3,0),"?")))),0)</f>
        <v>0</v>
      </c>
      <c r="AQ983" s="31">
        <f>IF(AN983="PACUL",VLOOKUP(A983,'STOK PACUL'!C:H,6,0),IF(FR_HITUNG_MINMAX!AN983="PESALAKAN",VLOOKUP(FR_HITUNG_MINMAX!A983,'STOK PESALAKAN'!C:H,6,0),IF(FR_HITUNG_MINMAX!AN983="CIKDITIRO",VLOOKUP(FR_HITUNG_MINMAX!A983,'STOK CIKDITIRO'!C:H,6,0),IF(FR_HITUNG_MINMAX!AN983="TRAYEMAN",VLOOKUP(FR_HITUNG_MINMAX!A983,'STOK TRAYEMAN'!C:H,6,0),"?"))))</f>
        <v>2</v>
      </c>
      <c r="AR983" s="25">
        <f t="shared" si="46"/>
        <v>2</v>
      </c>
      <c r="AS983" s="25">
        <f t="shared" si="47"/>
        <v>2</v>
      </c>
      <c r="AT983" s="25">
        <f t="shared" si="48"/>
        <v>4</v>
      </c>
    </row>
    <row r="984" spans="1:46" ht="30">
      <c r="A984" s="96" t="s">
        <v>221</v>
      </c>
      <c r="B984" s="96" t="s">
        <v>956</v>
      </c>
      <c r="C984" s="96" t="s">
        <v>948</v>
      </c>
      <c r="D984" s="96" t="s">
        <v>1365</v>
      </c>
      <c r="E984" s="96" t="s">
        <v>482</v>
      </c>
      <c r="F984" s="97">
        <v>30000</v>
      </c>
      <c r="G984" s="97">
        <v>1</v>
      </c>
      <c r="H984" s="96" t="s">
        <v>31</v>
      </c>
      <c r="I984" s="96" t="s">
        <v>2</v>
      </c>
      <c r="J984" s="98">
        <v>1</v>
      </c>
      <c r="K984" s="97">
        <v>1</v>
      </c>
      <c r="L984" s="97">
        <v>0</v>
      </c>
      <c r="M984" s="97">
        <v>0</v>
      </c>
      <c r="N984" s="97">
        <v>0</v>
      </c>
      <c r="O984" s="97">
        <v>1</v>
      </c>
      <c r="P984" s="97">
        <v>1</v>
      </c>
      <c r="Q984" s="97">
        <v>0</v>
      </c>
      <c r="R984" s="97">
        <v>0</v>
      </c>
      <c r="S984" s="97">
        <v>0</v>
      </c>
      <c r="T984" s="97">
        <v>0</v>
      </c>
      <c r="U984" s="97">
        <v>0</v>
      </c>
      <c r="V984" s="97">
        <v>0</v>
      </c>
      <c r="W984" s="97">
        <v>0</v>
      </c>
      <c r="X984" s="97">
        <v>1</v>
      </c>
      <c r="Y984" s="97">
        <v>0</v>
      </c>
      <c r="Z984" s="97">
        <v>0</v>
      </c>
      <c r="AA984" s="97">
        <v>1</v>
      </c>
      <c r="AB984" s="97">
        <v>2</v>
      </c>
      <c r="AC984" s="97">
        <v>1</v>
      </c>
      <c r="AD984" s="97">
        <v>0</v>
      </c>
      <c r="AE984" s="97">
        <v>0</v>
      </c>
      <c r="AF984" s="97">
        <v>0</v>
      </c>
      <c r="AG984" s="97">
        <v>0</v>
      </c>
      <c r="AH984" s="97">
        <v>0</v>
      </c>
      <c r="AI984" s="97">
        <v>0</v>
      </c>
      <c r="AJ984" s="97">
        <v>0</v>
      </c>
      <c r="AK984" s="97">
        <v>2</v>
      </c>
      <c r="AL984" s="97">
        <v>1</v>
      </c>
      <c r="AM984" s="97">
        <v>2</v>
      </c>
      <c r="AN984" s="96" t="s">
        <v>488</v>
      </c>
      <c r="AO984" s="97">
        <v>2</v>
      </c>
      <c r="AP984" s="31">
        <f>IFERROR(IF(AN984="CIKDITIRO",VLOOKUP(A984,'BR DTG CIKDITIRO'!C:E,3,0),IF(FR_HITUNG_MINMAX!AN984="PESALAKAN",VLOOKUP(FR_HITUNG_MINMAX!A984,'BR DTG ADW'!C:E,3,0),IF(FR_HITUNG_MINMAX!AN984="PACUL",VLOOKUP(FR_HITUNG_MINMAX!A984,'BR DTG PACUL'!C:E,3,0),IF(FR_HITUNG_MINMAX!AN984="TRAYEMAN",VLOOKUP(FR_HITUNG_MINMAX!A984,'BR DTG TRAYEMAN'!C:E,3,0),"?")))),0)</f>
        <v>0</v>
      </c>
      <c r="AQ984" s="31">
        <f>IF(AN984="PACUL",VLOOKUP(A984,'STOK PACUL'!C:H,6,0),IF(FR_HITUNG_MINMAX!AN984="PESALAKAN",VLOOKUP(FR_HITUNG_MINMAX!A984,'STOK PESALAKAN'!C:H,6,0),IF(FR_HITUNG_MINMAX!AN984="CIKDITIRO",VLOOKUP(FR_HITUNG_MINMAX!A984,'STOK CIKDITIRO'!C:H,6,0),IF(FR_HITUNG_MINMAX!AN984="TRAYEMAN",VLOOKUP(FR_HITUNG_MINMAX!A984,'STOK TRAYEMAN'!C:H,6,0),"?"))))</f>
        <v>2</v>
      </c>
      <c r="AR984" s="25">
        <f t="shared" si="46"/>
        <v>2</v>
      </c>
      <c r="AS984" s="25">
        <f t="shared" si="47"/>
        <v>1</v>
      </c>
      <c r="AT984" s="25">
        <f t="shared" si="48"/>
        <v>3</v>
      </c>
    </row>
    <row r="985" spans="1:46" ht="30">
      <c r="A985" s="96" t="s">
        <v>222</v>
      </c>
      <c r="B985" s="96" t="s">
        <v>957</v>
      </c>
      <c r="C985" s="96" t="s">
        <v>948</v>
      </c>
      <c r="D985" s="96" t="s">
        <v>1365</v>
      </c>
      <c r="E985" s="96" t="s">
        <v>485</v>
      </c>
      <c r="F985" s="97">
        <v>37500</v>
      </c>
      <c r="G985" s="97">
        <v>1</v>
      </c>
      <c r="H985" s="96" t="s">
        <v>30</v>
      </c>
      <c r="I985" s="96" t="s">
        <v>2</v>
      </c>
      <c r="J985" s="98" t="s">
        <v>1366</v>
      </c>
      <c r="K985" s="97">
        <v>1</v>
      </c>
      <c r="L985" s="97">
        <v>0</v>
      </c>
      <c r="M985" s="97">
        <v>0</v>
      </c>
      <c r="N985" s="97">
        <v>1</v>
      </c>
      <c r="O985" s="97">
        <v>1</v>
      </c>
      <c r="P985" s="97">
        <v>3</v>
      </c>
      <c r="Q985" s="97">
        <v>0</v>
      </c>
      <c r="R985" s="97">
        <v>1</v>
      </c>
      <c r="S985" s="97">
        <v>2</v>
      </c>
      <c r="T985" s="97">
        <v>2</v>
      </c>
      <c r="U985" s="97">
        <v>2</v>
      </c>
      <c r="V985" s="97">
        <v>1</v>
      </c>
      <c r="W985" s="97">
        <v>0</v>
      </c>
      <c r="X985" s="97">
        <v>3</v>
      </c>
      <c r="Y985" s="97">
        <v>0</v>
      </c>
      <c r="Z985" s="97">
        <v>1</v>
      </c>
      <c r="AA985" s="97">
        <v>2</v>
      </c>
      <c r="AB985" s="97">
        <v>4</v>
      </c>
      <c r="AC985" s="97">
        <v>3</v>
      </c>
      <c r="AD985" s="97">
        <v>1</v>
      </c>
      <c r="AE985" s="97">
        <v>3</v>
      </c>
      <c r="AF985" s="97">
        <v>4</v>
      </c>
      <c r="AG985" s="97">
        <v>4</v>
      </c>
      <c r="AH985" s="97">
        <v>3</v>
      </c>
      <c r="AI985" s="97">
        <v>1</v>
      </c>
      <c r="AJ985" s="97">
        <v>0</v>
      </c>
      <c r="AK985" s="97">
        <v>4</v>
      </c>
      <c r="AL985" s="97">
        <v>3</v>
      </c>
      <c r="AM985" s="97">
        <v>4</v>
      </c>
      <c r="AN985" s="96" t="s">
        <v>488</v>
      </c>
      <c r="AO985" s="97">
        <v>3</v>
      </c>
      <c r="AP985" s="31">
        <f>IFERROR(IF(AN985="CIKDITIRO",VLOOKUP(A985,'BR DTG CIKDITIRO'!C:E,3,0),IF(FR_HITUNG_MINMAX!AN985="PESALAKAN",VLOOKUP(FR_HITUNG_MINMAX!A985,'BR DTG ADW'!C:E,3,0),IF(FR_HITUNG_MINMAX!AN985="PACUL",VLOOKUP(FR_HITUNG_MINMAX!A985,'BR DTG PACUL'!C:E,3,0),IF(FR_HITUNG_MINMAX!AN985="TRAYEMAN",VLOOKUP(FR_HITUNG_MINMAX!A985,'BR DTG TRAYEMAN'!C:E,3,0),"?")))),0)</f>
        <v>0</v>
      </c>
      <c r="AQ985" s="31">
        <f>IF(AN985="PACUL",VLOOKUP(A985,'STOK PACUL'!C:H,6,0),IF(FR_HITUNG_MINMAX!AN985="PESALAKAN",VLOOKUP(FR_HITUNG_MINMAX!A985,'STOK PESALAKAN'!C:H,6,0),IF(FR_HITUNG_MINMAX!AN985="CIKDITIRO",VLOOKUP(FR_HITUNG_MINMAX!A985,'STOK CIKDITIRO'!C:H,6,0),IF(FR_HITUNG_MINMAX!AN985="TRAYEMAN",VLOOKUP(FR_HITUNG_MINMAX!A985,'STOK TRAYEMAN'!C:H,6,0),"?"))))</f>
        <v>3</v>
      </c>
      <c r="AR985" s="25">
        <f t="shared" si="46"/>
        <v>3</v>
      </c>
      <c r="AS985" s="25">
        <f t="shared" si="47"/>
        <v>2</v>
      </c>
      <c r="AT985" s="25">
        <f t="shared" si="48"/>
        <v>4</v>
      </c>
    </row>
    <row r="986" spans="1:46" ht="30">
      <c r="A986" s="96" t="s">
        <v>1754</v>
      </c>
      <c r="B986" s="96" t="s">
        <v>1755</v>
      </c>
      <c r="C986" s="96" t="s">
        <v>948</v>
      </c>
      <c r="D986" s="96" t="s">
        <v>1365</v>
      </c>
      <c r="E986" s="96" t="s">
        <v>482</v>
      </c>
      <c r="F986" s="97">
        <v>31000</v>
      </c>
      <c r="G986" s="97">
        <v>1</v>
      </c>
      <c r="H986" s="96" t="s">
        <v>31</v>
      </c>
      <c r="I986" s="96" t="s">
        <v>2</v>
      </c>
      <c r="J986" s="98">
        <v>1</v>
      </c>
      <c r="K986" s="97">
        <v>1</v>
      </c>
      <c r="L986" s="97">
        <v>0</v>
      </c>
      <c r="M986" s="97">
        <v>0</v>
      </c>
      <c r="N986" s="97">
        <v>0</v>
      </c>
      <c r="O986" s="97">
        <v>2</v>
      </c>
      <c r="P986" s="97">
        <v>0</v>
      </c>
      <c r="Q986" s="97">
        <v>0</v>
      </c>
      <c r="R986" s="97">
        <v>0</v>
      </c>
      <c r="S986" s="97">
        <v>0</v>
      </c>
      <c r="T986" s="97">
        <v>0</v>
      </c>
      <c r="U986" s="97">
        <v>0</v>
      </c>
      <c r="V986" s="97">
        <v>0</v>
      </c>
      <c r="W986" s="97">
        <v>0</v>
      </c>
      <c r="X986" s="97">
        <v>2</v>
      </c>
      <c r="Y986" s="97">
        <v>0</v>
      </c>
      <c r="Z986" s="97">
        <v>0</v>
      </c>
      <c r="AA986" s="97">
        <v>2</v>
      </c>
      <c r="AB986" s="97">
        <v>2</v>
      </c>
      <c r="AC986" s="97">
        <v>0</v>
      </c>
      <c r="AD986" s="97">
        <v>0</v>
      </c>
      <c r="AE986" s="97">
        <v>0</v>
      </c>
      <c r="AF986" s="97">
        <v>0</v>
      </c>
      <c r="AG986" s="97">
        <v>0</v>
      </c>
      <c r="AH986" s="97">
        <v>0</v>
      </c>
      <c r="AI986" s="97">
        <v>0</v>
      </c>
      <c r="AJ986" s="97">
        <v>0</v>
      </c>
      <c r="AK986" s="97">
        <v>2</v>
      </c>
      <c r="AL986" s="97">
        <v>2</v>
      </c>
      <c r="AM986" s="97">
        <v>2</v>
      </c>
      <c r="AN986" s="96" t="s">
        <v>488</v>
      </c>
      <c r="AO986" s="97">
        <v>2</v>
      </c>
      <c r="AP986" s="31">
        <f>IFERROR(IF(AN986="CIKDITIRO",VLOOKUP(A986,'BR DTG CIKDITIRO'!C:E,3,0),IF(FR_HITUNG_MINMAX!AN986="PESALAKAN",VLOOKUP(FR_HITUNG_MINMAX!A986,'BR DTG ADW'!C:E,3,0),IF(FR_HITUNG_MINMAX!AN986="PACUL",VLOOKUP(FR_HITUNG_MINMAX!A986,'BR DTG PACUL'!C:E,3,0),IF(FR_HITUNG_MINMAX!AN986="TRAYEMAN",VLOOKUP(FR_HITUNG_MINMAX!A986,'BR DTG TRAYEMAN'!C:E,3,0),"?")))),0)</f>
        <v>0</v>
      </c>
      <c r="AQ986" s="31">
        <f>IF(AN986="PACUL",VLOOKUP(A986,'STOK PACUL'!C:H,6,0),IF(FR_HITUNG_MINMAX!AN986="PESALAKAN",VLOOKUP(FR_HITUNG_MINMAX!A986,'STOK PESALAKAN'!C:H,6,0),IF(FR_HITUNG_MINMAX!AN986="CIKDITIRO",VLOOKUP(FR_HITUNG_MINMAX!A986,'STOK CIKDITIRO'!C:H,6,0),IF(FR_HITUNG_MINMAX!AN986="TRAYEMAN",VLOOKUP(FR_HITUNG_MINMAX!A986,'STOK TRAYEMAN'!C:H,6,0),"?"))))</f>
        <v>2</v>
      </c>
      <c r="AR986" s="25">
        <f t="shared" si="46"/>
        <v>2</v>
      </c>
      <c r="AS986" s="25">
        <f t="shared" si="47"/>
        <v>1</v>
      </c>
      <c r="AT986" s="25">
        <f t="shared" si="48"/>
        <v>2</v>
      </c>
    </row>
    <row r="987" spans="1:46" ht="30">
      <c r="A987" s="96" t="s">
        <v>223</v>
      </c>
      <c r="B987" s="96" t="s">
        <v>958</v>
      </c>
      <c r="C987" s="96" t="s">
        <v>948</v>
      </c>
      <c r="D987" s="96" t="s">
        <v>1365</v>
      </c>
      <c r="E987" s="96" t="s">
        <v>482</v>
      </c>
      <c r="F987" s="97">
        <v>18500</v>
      </c>
      <c r="G987" s="97">
        <v>1</v>
      </c>
      <c r="H987" s="96" t="s">
        <v>30</v>
      </c>
      <c r="I987" s="96" t="s">
        <v>2</v>
      </c>
      <c r="J987" s="98" t="s">
        <v>1366</v>
      </c>
      <c r="K987" s="97">
        <v>1</v>
      </c>
      <c r="L987" s="97">
        <v>0</v>
      </c>
      <c r="M987" s="97">
        <v>0</v>
      </c>
      <c r="N987" s="97">
        <v>0</v>
      </c>
      <c r="O987" s="97">
        <v>1</v>
      </c>
      <c r="P987" s="97">
        <v>0</v>
      </c>
      <c r="Q987" s="97">
        <v>1</v>
      </c>
      <c r="R987" s="97">
        <v>0</v>
      </c>
      <c r="S987" s="97">
        <v>1</v>
      </c>
      <c r="T987" s="97">
        <v>0</v>
      </c>
      <c r="U987" s="97">
        <v>0</v>
      </c>
      <c r="V987" s="97">
        <v>0</v>
      </c>
      <c r="W987" s="97">
        <v>0</v>
      </c>
      <c r="X987" s="97">
        <v>1</v>
      </c>
      <c r="Y987" s="97">
        <v>0</v>
      </c>
      <c r="Z987" s="97">
        <v>0</v>
      </c>
      <c r="AA987" s="97">
        <v>1</v>
      </c>
      <c r="AB987" s="97">
        <v>1</v>
      </c>
      <c r="AC987" s="97">
        <v>1</v>
      </c>
      <c r="AD987" s="97">
        <v>1</v>
      </c>
      <c r="AE987" s="97">
        <v>1</v>
      </c>
      <c r="AF987" s="97">
        <v>1</v>
      </c>
      <c r="AG987" s="97">
        <v>1</v>
      </c>
      <c r="AH987" s="97">
        <v>0</v>
      </c>
      <c r="AI987" s="97">
        <v>0</v>
      </c>
      <c r="AJ987" s="97">
        <v>0</v>
      </c>
      <c r="AK987" s="97">
        <v>1</v>
      </c>
      <c r="AL987" s="97">
        <v>1</v>
      </c>
      <c r="AM987" s="97">
        <v>1</v>
      </c>
      <c r="AN987" s="96" t="s">
        <v>488</v>
      </c>
      <c r="AO987" s="97">
        <v>1</v>
      </c>
      <c r="AP987" s="31">
        <f>IFERROR(IF(AN987="CIKDITIRO",VLOOKUP(A987,'BR DTG CIKDITIRO'!C:E,3,0),IF(FR_HITUNG_MINMAX!AN987="PESALAKAN",VLOOKUP(FR_HITUNG_MINMAX!A987,'BR DTG ADW'!C:E,3,0),IF(FR_HITUNG_MINMAX!AN987="PACUL",VLOOKUP(FR_HITUNG_MINMAX!A987,'BR DTG PACUL'!C:E,3,0),IF(FR_HITUNG_MINMAX!AN987="TRAYEMAN",VLOOKUP(FR_HITUNG_MINMAX!A987,'BR DTG TRAYEMAN'!C:E,3,0),"?")))),0)</f>
        <v>0</v>
      </c>
      <c r="AQ987" s="31">
        <f>IF(AN987="PACUL",VLOOKUP(A987,'STOK PACUL'!C:H,6,0),IF(FR_HITUNG_MINMAX!AN987="PESALAKAN",VLOOKUP(FR_HITUNG_MINMAX!A987,'STOK PESALAKAN'!C:H,6,0),IF(FR_HITUNG_MINMAX!AN987="CIKDITIRO",VLOOKUP(FR_HITUNG_MINMAX!A987,'STOK CIKDITIRO'!C:H,6,0),IF(FR_HITUNG_MINMAX!AN987="TRAYEMAN",VLOOKUP(FR_HITUNG_MINMAX!A987,'STOK TRAYEMAN'!C:H,6,0),"?"))))</f>
        <v>1</v>
      </c>
      <c r="AR987" s="25">
        <f t="shared" si="46"/>
        <v>1</v>
      </c>
      <c r="AS987" s="25">
        <f t="shared" si="47"/>
        <v>1</v>
      </c>
      <c r="AT987" s="25">
        <f t="shared" si="48"/>
        <v>3</v>
      </c>
    </row>
    <row r="988" spans="1:46" ht="30">
      <c r="A988" s="96" t="s">
        <v>225</v>
      </c>
      <c r="B988" s="96" t="s">
        <v>960</v>
      </c>
      <c r="C988" s="96" t="s">
        <v>948</v>
      </c>
      <c r="D988" s="96" t="s">
        <v>1365</v>
      </c>
      <c r="E988" s="96" t="s">
        <v>485</v>
      </c>
      <c r="F988" s="97">
        <v>46000</v>
      </c>
      <c r="G988" s="97">
        <v>1</v>
      </c>
      <c r="H988" s="96" t="s">
        <v>1185</v>
      </c>
      <c r="I988" s="96" t="s">
        <v>1185</v>
      </c>
      <c r="J988" s="98">
        <v>1</v>
      </c>
      <c r="K988" s="97">
        <v>1</v>
      </c>
      <c r="L988" s="97">
        <v>0</v>
      </c>
      <c r="M988" s="97">
        <v>0</v>
      </c>
      <c r="N988" s="97">
        <v>0</v>
      </c>
      <c r="O988" s="97">
        <v>2</v>
      </c>
      <c r="P988" s="97">
        <v>0</v>
      </c>
      <c r="Q988" s="97">
        <v>1</v>
      </c>
      <c r="R988" s="97">
        <v>0</v>
      </c>
      <c r="S988" s="97">
        <v>0</v>
      </c>
      <c r="T988" s="97">
        <v>2</v>
      </c>
      <c r="U988" s="97">
        <v>1</v>
      </c>
      <c r="V988" s="97">
        <v>0</v>
      </c>
      <c r="W988" s="97">
        <v>1</v>
      </c>
      <c r="X988" s="97">
        <v>2</v>
      </c>
      <c r="Y988" s="97">
        <v>0</v>
      </c>
      <c r="Z988" s="97">
        <v>0</v>
      </c>
      <c r="AA988" s="97">
        <v>2</v>
      </c>
      <c r="AB988" s="97">
        <v>2</v>
      </c>
      <c r="AC988" s="97">
        <v>1</v>
      </c>
      <c r="AD988" s="97">
        <v>1</v>
      </c>
      <c r="AE988" s="97">
        <v>0</v>
      </c>
      <c r="AF988" s="97">
        <v>2</v>
      </c>
      <c r="AG988" s="97">
        <v>1</v>
      </c>
      <c r="AH988" s="97">
        <v>1</v>
      </c>
      <c r="AI988" s="97">
        <v>1</v>
      </c>
      <c r="AJ988" s="97">
        <v>1</v>
      </c>
      <c r="AK988" s="97">
        <v>2</v>
      </c>
      <c r="AL988" s="97">
        <v>2</v>
      </c>
      <c r="AM988" s="97">
        <v>2</v>
      </c>
      <c r="AN988" s="96" t="s">
        <v>488</v>
      </c>
      <c r="AO988" s="97">
        <v>2</v>
      </c>
      <c r="AP988" s="31">
        <f>IFERROR(IF(AN988="CIKDITIRO",VLOOKUP(A988,'BR DTG CIKDITIRO'!C:E,3,0),IF(FR_HITUNG_MINMAX!AN988="PESALAKAN",VLOOKUP(FR_HITUNG_MINMAX!A988,'BR DTG ADW'!C:E,3,0),IF(FR_HITUNG_MINMAX!AN988="PACUL",VLOOKUP(FR_HITUNG_MINMAX!A988,'BR DTG PACUL'!C:E,3,0),IF(FR_HITUNG_MINMAX!AN988="TRAYEMAN",VLOOKUP(FR_HITUNG_MINMAX!A988,'BR DTG TRAYEMAN'!C:E,3,0),"?")))),0)</f>
        <v>0</v>
      </c>
      <c r="AQ988" s="31">
        <f>IF(AN988="PACUL",VLOOKUP(A988,'STOK PACUL'!C:H,6,0),IF(FR_HITUNG_MINMAX!AN988="PESALAKAN",VLOOKUP(FR_HITUNG_MINMAX!A988,'STOK PESALAKAN'!C:H,6,0),IF(FR_HITUNG_MINMAX!AN988="CIKDITIRO",VLOOKUP(FR_HITUNG_MINMAX!A988,'STOK CIKDITIRO'!C:H,6,0),IF(FR_HITUNG_MINMAX!AN988="TRAYEMAN",VLOOKUP(FR_HITUNG_MINMAX!A988,'STOK TRAYEMAN'!C:H,6,0),"?"))))</f>
        <v>2</v>
      </c>
      <c r="AR988" s="25">
        <f t="shared" si="46"/>
        <v>2</v>
      </c>
      <c r="AS988" s="25">
        <f t="shared" si="47"/>
        <v>1</v>
      </c>
      <c r="AT988" s="25">
        <f t="shared" si="48"/>
        <v>4</v>
      </c>
    </row>
    <row r="989" spans="1:46" ht="30">
      <c r="A989" s="96" t="s">
        <v>226</v>
      </c>
      <c r="B989" s="96" t="s">
        <v>959</v>
      </c>
      <c r="C989" s="96" t="s">
        <v>948</v>
      </c>
      <c r="D989" s="96" t="s">
        <v>1365</v>
      </c>
      <c r="E989" s="96" t="s">
        <v>482</v>
      </c>
      <c r="F989" s="97">
        <v>26000</v>
      </c>
      <c r="G989" s="97">
        <v>1</v>
      </c>
      <c r="H989" s="96" t="s">
        <v>30</v>
      </c>
      <c r="I989" s="96" t="s">
        <v>2</v>
      </c>
      <c r="J989" s="98" t="s">
        <v>1366</v>
      </c>
      <c r="K989" s="97">
        <v>1</v>
      </c>
      <c r="L989" s="97">
        <v>0</v>
      </c>
      <c r="M989" s="97">
        <v>1</v>
      </c>
      <c r="N989" s="97">
        <v>0</v>
      </c>
      <c r="O989" s="97">
        <v>0</v>
      </c>
      <c r="P989" s="97">
        <v>0</v>
      </c>
      <c r="Q989" s="97">
        <v>0</v>
      </c>
      <c r="R989" s="97">
        <v>2</v>
      </c>
      <c r="S989" s="97">
        <v>0</v>
      </c>
      <c r="T989" s="97">
        <v>0</v>
      </c>
      <c r="U989" s="97">
        <v>0</v>
      </c>
      <c r="V989" s="97">
        <v>0</v>
      </c>
      <c r="W989" s="97">
        <v>0</v>
      </c>
      <c r="X989" s="97">
        <v>2</v>
      </c>
      <c r="Y989" s="97">
        <v>1</v>
      </c>
      <c r="Z989" s="97">
        <v>1</v>
      </c>
      <c r="AA989" s="97">
        <v>0</v>
      </c>
      <c r="AB989" s="97">
        <v>0</v>
      </c>
      <c r="AC989" s="97">
        <v>0</v>
      </c>
      <c r="AD989" s="97">
        <v>2</v>
      </c>
      <c r="AE989" s="97">
        <v>2</v>
      </c>
      <c r="AF989" s="97">
        <v>0</v>
      </c>
      <c r="AG989" s="97">
        <v>0</v>
      </c>
      <c r="AH989" s="97">
        <v>0</v>
      </c>
      <c r="AI989" s="97">
        <v>0</v>
      </c>
      <c r="AJ989" s="97">
        <v>0</v>
      </c>
      <c r="AK989" s="97">
        <v>2</v>
      </c>
      <c r="AL989" s="97">
        <v>2</v>
      </c>
      <c r="AM989" s="97">
        <v>2</v>
      </c>
      <c r="AN989" s="96" t="s">
        <v>488</v>
      </c>
      <c r="AO989" s="97">
        <v>0</v>
      </c>
      <c r="AP989" s="31">
        <f>IFERROR(IF(AN989="CIKDITIRO",VLOOKUP(A989,'BR DTG CIKDITIRO'!C:E,3,0),IF(FR_HITUNG_MINMAX!AN989="PESALAKAN",VLOOKUP(FR_HITUNG_MINMAX!A989,'BR DTG ADW'!C:E,3,0),IF(FR_HITUNG_MINMAX!AN989="PACUL",VLOOKUP(FR_HITUNG_MINMAX!A989,'BR DTG PACUL'!C:E,3,0),IF(FR_HITUNG_MINMAX!AN989="TRAYEMAN",VLOOKUP(FR_HITUNG_MINMAX!A989,'BR DTG TRAYEMAN'!C:E,3,0),"?")))),0)</f>
        <v>0</v>
      </c>
      <c r="AQ989" s="31">
        <f>IF(AN989="PACUL",VLOOKUP(A989,'STOK PACUL'!C:H,6,0),IF(FR_HITUNG_MINMAX!AN989="PESALAKAN",VLOOKUP(FR_HITUNG_MINMAX!A989,'STOK PESALAKAN'!C:H,6,0),IF(FR_HITUNG_MINMAX!AN989="CIKDITIRO",VLOOKUP(FR_HITUNG_MINMAX!A989,'STOK CIKDITIRO'!C:H,6,0),IF(FR_HITUNG_MINMAX!AN989="TRAYEMAN",VLOOKUP(FR_HITUNG_MINMAX!A989,'STOK TRAYEMAN'!C:H,6,0),"?"))))</f>
        <v>0</v>
      </c>
      <c r="AR989" s="25">
        <f t="shared" si="46"/>
        <v>0</v>
      </c>
      <c r="AS989" s="25">
        <f t="shared" si="47"/>
        <v>1</v>
      </c>
      <c r="AT989" s="25">
        <f t="shared" si="48"/>
        <v>2</v>
      </c>
    </row>
    <row r="990" spans="1:46" ht="30">
      <c r="A990" s="96" t="s">
        <v>227</v>
      </c>
      <c r="B990" s="96" t="s">
        <v>961</v>
      </c>
      <c r="C990" s="96" t="s">
        <v>948</v>
      </c>
      <c r="D990" s="96" t="s">
        <v>1365</v>
      </c>
      <c r="E990" s="96" t="s">
        <v>482</v>
      </c>
      <c r="F990" s="97">
        <v>75300</v>
      </c>
      <c r="G990" s="97">
        <v>1</v>
      </c>
      <c r="H990" s="96" t="s">
        <v>31</v>
      </c>
      <c r="I990" s="96" t="s">
        <v>2</v>
      </c>
      <c r="J990" s="98" t="s">
        <v>1366</v>
      </c>
      <c r="K990" s="97">
        <v>1</v>
      </c>
      <c r="L990" s="97">
        <v>0</v>
      </c>
      <c r="M990" s="97">
        <v>1</v>
      </c>
      <c r="N990" s="97">
        <v>0</v>
      </c>
      <c r="O990" s="97">
        <v>0</v>
      </c>
      <c r="P990" s="97">
        <v>0</v>
      </c>
      <c r="Q990" s="97">
        <v>0</v>
      </c>
      <c r="R990" s="97">
        <v>0</v>
      </c>
      <c r="S990" s="97">
        <v>0</v>
      </c>
      <c r="T990" s="97">
        <v>0</v>
      </c>
      <c r="U990" s="97">
        <v>1</v>
      </c>
      <c r="V990" s="97">
        <v>0</v>
      </c>
      <c r="W990" s="97">
        <v>0</v>
      </c>
      <c r="X990" s="97">
        <v>1</v>
      </c>
      <c r="Y990" s="97">
        <v>1</v>
      </c>
      <c r="Z990" s="97">
        <v>1</v>
      </c>
      <c r="AA990" s="97">
        <v>0</v>
      </c>
      <c r="AB990" s="97">
        <v>0</v>
      </c>
      <c r="AC990" s="97">
        <v>0</v>
      </c>
      <c r="AD990" s="97">
        <v>0</v>
      </c>
      <c r="AE990" s="97">
        <v>0</v>
      </c>
      <c r="AF990" s="97">
        <v>0</v>
      </c>
      <c r="AG990" s="97">
        <v>1</v>
      </c>
      <c r="AH990" s="97">
        <v>1</v>
      </c>
      <c r="AI990" s="97">
        <v>0</v>
      </c>
      <c r="AJ990" s="97">
        <v>0</v>
      </c>
      <c r="AK990" s="97">
        <v>1</v>
      </c>
      <c r="AL990" s="97">
        <v>1</v>
      </c>
      <c r="AM990" s="97">
        <v>1</v>
      </c>
      <c r="AN990" s="96" t="s">
        <v>488</v>
      </c>
      <c r="AO990" s="97">
        <v>0</v>
      </c>
      <c r="AP990" s="31">
        <f>IFERROR(IF(AN990="CIKDITIRO",VLOOKUP(A990,'BR DTG CIKDITIRO'!C:E,3,0),IF(FR_HITUNG_MINMAX!AN990="PESALAKAN",VLOOKUP(FR_HITUNG_MINMAX!A990,'BR DTG ADW'!C:E,3,0),IF(FR_HITUNG_MINMAX!AN990="PACUL",VLOOKUP(FR_HITUNG_MINMAX!A990,'BR DTG PACUL'!C:E,3,0),IF(FR_HITUNG_MINMAX!AN990="TRAYEMAN",VLOOKUP(FR_HITUNG_MINMAX!A990,'BR DTG TRAYEMAN'!C:E,3,0),"?")))),0)</f>
        <v>0</v>
      </c>
      <c r="AQ990" s="31">
        <f>IF(AN990="PACUL",VLOOKUP(A990,'STOK PACUL'!C:H,6,0),IF(FR_HITUNG_MINMAX!AN990="PESALAKAN",VLOOKUP(FR_HITUNG_MINMAX!A990,'STOK PESALAKAN'!C:H,6,0),IF(FR_HITUNG_MINMAX!AN990="CIKDITIRO",VLOOKUP(FR_HITUNG_MINMAX!A990,'STOK CIKDITIRO'!C:H,6,0),IF(FR_HITUNG_MINMAX!AN990="TRAYEMAN",VLOOKUP(FR_HITUNG_MINMAX!A990,'STOK TRAYEMAN'!C:H,6,0),"?"))))</f>
        <v>0</v>
      </c>
      <c r="AR990" s="25">
        <f t="shared" si="46"/>
        <v>0</v>
      </c>
      <c r="AS990" s="25">
        <f t="shared" si="47"/>
        <v>1</v>
      </c>
      <c r="AT990" s="25">
        <f t="shared" si="48"/>
        <v>1</v>
      </c>
    </row>
    <row r="991" spans="1:46" ht="30">
      <c r="A991" s="96" t="s">
        <v>228</v>
      </c>
      <c r="B991" s="96" t="s">
        <v>962</v>
      </c>
      <c r="C991" s="96" t="s">
        <v>948</v>
      </c>
      <c r="D991" s="96" t="s">
        <v>1365</v>
      </c>
      <c r="E991" s="96" t="s">
        <v>482</v>
      </c>
      <c r="F991" s="97">
        <v>60000</v>
      </c>
      <c r="G991" s="97">
        <v>1</v>
      </c>
      <c r="H991" s="96" t="s">
        <v>31</v>
      </c>
      <c r="I991" s="96" t="s">
        <v>2</v>
      </c>
      <c r="J991" s="98">
        <v>1</v>
      </c>
      <c r="K991" s="97">
        <v>1</v>
      </c>
      <c r="L991" s="97">
        <v>0</v>
      </c>
      <c r="M991" s="97">
        <v>0</v>
      </c>
      <c r="N991" s="97">
        <v>0</v>
      </c>
      <c r="O991" s="97">
        <v>1</v>
      </c>
      <c r="P991" s="97">
        <v>1</v>
      </c>
      <c r="Q991" s="97">
        <v>0</v>
      </c>
      <c r="R991" s="97">
        <v>0</v>
      </c>
      <c r="S991" s="97">
        <v>0</v>
      </c>
      <c r="T991" s="97">
        <v>0</v>
      </c>
      <c r="U991" s="97">
        <v>0</v>
      </c>
      <c r="V991" s="97">
        <v>0</v>
      </c>
      <c r="W991" s="97">
        <v>0</v>
      </c>
      <c r="X991" s="97">
        <v>1</v>
      </c>
      <c r="Y991" s="97">
        <v>0</v>
      </c>
      <c r="Z991" s="97">
        <v>0</v>
      </c>
      <c r="AA991" s="97">
        <v>1</v>
      </c>
      <c r="AB991" s="97">
        <v>2</v>
      </c>
      <c r="AC991" s="97">
        <v>1</v>
      </c>
      <c r="AD991" s="97">
        <v>0</v>
      </c>
      <c r="AE991" s="97">
        <v>0</v>
      </c>
      <c r="AF991" s="97">
        <v>0</v>
      </c>
      <c r="AG991" s="97">
        <v>0</v>
      </c>
      <c r="AH991" s="97">
        <v>0</v>
      </c>
      <c r="AI991" s="97">
        <v>0</v>
      </c>
      <c r="AJ991" s="97">
        <v>0</v>
      </c>
      <c r="AK991" s="97">
        <v>2</v>
      </c>
      <c r="AL991" s="97">
        <v>1</v>
      </c>
      <c r="AM991" s="97">
        <v>2</v>
      </c>
      <c r="AN991" s="96" t="s">
        <v>488</v>
      </c>
      <c r="AO991" s="97">
        <v>2</v>
      </c>
      <c r="AP991" s="31">
        <f>IFERROR(IF(AN991="CIKDITIRO",VLOOKUP(A991,'BR DTG CIKDITIRO'!C:E,3,0),IF(FR_HITUNG_MINMAX!AN991="PESALAKAN",VLOOKUP(FR_HITUNG_MINMAX!A991,'BR DTG ADW'!C:E,3,0),IF(FR_HITUNG_MINMAX!AN991="PACUL",VLOOKUP(FR_HITUNG_MINMAX!A991,'BR DTG PACUL'!C:E,3,0),IF(FR_HITUNG_MINMAX!AN991="TRAYEMAN",VLOOKUP(FR_HITUNG_MINMAX!A991,'BR DTG TRAYEMAN'!C:E,3,0),"?")))),0)</f>
        <v>0</v>
      </c>
      <c r="AQ991" s="31">
        <f>IF(AN991="PACUL",VLOOKUP(A991,'STOK PACUL'!C:H,6,0),IF(FR_HITUNG_MINMAX!AN991="PESALAKAN",VLOOKUP(FR_HITUNG_MINMAX!A991,'STOK PESALAKAN'!C:H,6,0),IF(FR_HITUNG_MINMAX!AN991="CIKDITIRO",VLOOKUP(FR_HITUNG_MINMAX!A991,'STOK CIKDITIRO'!C:H,6,0),IF(FR_HITUNG_MINMAX!AN991="TRAYEMAN",VLOOKUP(FR_HITUNG_MINMAX!A991,'STOK TRAYEMAN'!C:H,6,0),"?"))))</f>
        <v>2</v>
      </c>
      <c r="AR991" s="25">
        <f t="shared" si="46"/>
        <v>2</v>
      </c>
      <c r="AS991" s="25">
        <f t="shared" si="47"/>
        <v>1</v>
      </c>
      <c r="AT991" s="25">
        <f t="shared" si="48"/>
        <v>3</v>
      </c>
    </row>
    <row r="992" spans="1:46" ht="30">
      <c r="A992" s="96" t="s">
        <v>963</v>
      </c>
      <c r="B992" s="96" t="s">
        <v>964</v>
      </c>
      <c r="C992" s="96" t="s">
        <v>948</v>
      </c>
      <c r="D992" s="96" t="s">
        <v>1365</v>
      </c>
      <c r="E992" s="96" t="s">
        <v>482</v>
      </c>
      <c r="F992" s="97">
        <v>112000</v>
      </c>
      <c r="G992" s="97">
        <v>1</v>
      </c>
      <c r="H992" s="96" t="s">
        <v>1185</v>
      </c>
      <c r="I992" s="96" t="s">
        <v>1185</v>
      </c>
      <c r="J992" s="98">
        <v>1</v>
      </c>
      <c r="K992" s="97">
        <v>1</v>
      </c>
      <c r="L992" s="97">
        <v>0</v>
      </c>
      <c r="M992" s="97">
        <v>2</v>
      </c>
      <c r="N992" s="97">
        <v>0</v>
      </c>
      <c r="O992" s="97">
        <v>1</v>
      </c>
      <c r="P992" s="97">
        <v>0</v>
      </c>
      <c r="Q992" s="97">
        <v>0</v>
      </c>
      <c r="R992" s="97">
        <v>0</v>
      </c>
      <c r="S992" s="97">
        <v>0</v>
      </c>
      <c r="T992" s="97">
        <v>0</v>
      </c>
      <c r="U992" s="97">
        <v>0</v>
      </c>
      <c r="V992" s="97">
        <v>0</v>
      </c>
      <c r="W992" s="97">
        <v>0</v>
      </c>
      <c r="X992" s="97">
        <v>2</v>
      </c>
      <c r="Y992" s="97">
        <v>2</v>
      </c>
      <c r="Z992" s="97">
        <v>2</v>
      </c>
      <c r="AA992" s="97">
        <v>1</v>
      </c>
      <c r="AB992" s="97">
        <v>1</v>
      </c>
      <c r="AC992" s="97">
        <v>0</v>
      </c>
      <c r="AD992" s="97">
        <v>0</v>
      </c>
      <c r="AE992" s="97">
        <v>0</v>
      </c>
      <c r="AF992" s="97">
        <v>0</v>
      </c>
      <c r="AG992" s="97">
        <v>0</v>
      </c>
      <c r="AH992" s="97">
        <v>0</v>
      </c>
      <c r="AI992" s="97">
        <v>0</v>
      </c>
      <c r="AJ992" s="97">
        <v>0</v>
      </c>
      <c r="AK992" s="97">
        <v>2</v>
      </c>
      <c r="AL992" s="97">
        <v>2</v>
      </c>
      <c r="AM992" s="97">
        <v>2</v>
      </c>
      <c r="AN992" s="96" t="s">
        <v>488</v>
      </c>
      <c r="AO992" s="97">
        <v>2</v>
      </c>
      <c r="AP992" s="31">
        <f>IFERROR(IF(AN992="CIKDITIRO",VLOOKUP(A992,'BR DTG CIKDITIRO'!C:E,3,0),IF(FR_HITUNG_MINMAX!AN992="PESALAKAN",VLOOKUP(FR_HITUNG_MINMAX!A992,'BR DTG ADW'!C:E,3,0),IF(FR_HITUNG_MINMAX!AN992="PACUL",VLOOKUP(FR_HITUNG_MINMAX!A992,'BR DTG PACUL'!C:E,3,0),IF(FR_HITUNG_MINMAX!AN992="TRAYEMAN",VLOOKUP(FR_HITUNG_MINMAX!A992,'BR DTG TRAYEMAN'!C:E,3,0),"?")))),0)</f>
        <v>0</v>
      </c>
      <c r="AQ992" s="31">
        <f>IF(AN992="PACUL",VLOOKUP(A992,'STOK PACUL'!C:H,6,0),IF(FR_HITUNG_MINMAX!AN992="PESALAKAN",VLOOKUP(FR_HITUNG_MINMAX!A992,'STOK PESALAKAN'!C:H,6,0),IF(FR_HITUNG_MINMAX!AN992="CIKDITIRO",VLOOKUP(FR_HITUNG_MINMAX!A992,'STOK CIKDITIRO'!C:H,6,0),IF(FR_HITUNG_MINMAX!AN992="TRAYEMAN",VLOOKUP(FR_HITUNG_MINMAX!A992,'STOK TRAYEMAN'!C:H,6,0),"?"))))</f>
        <v>2</v>
      </c>
      <c r="AR992" s="25">
        <f t="shared" si="46"/>
        <v>2</v>
      </c>
      <c r="AS992" s="25">
        <f t="shared" si="47"/>
        <v>1</v>
      </c>
      <c r="AT992" s="25">
        <f t="shared" si="48"/>
        <v>2</v>
      </c>
    </row>
    <row r="993" spans="1:46" ht="30">
      <c r="A993" s="96" t="s">
        <v>639</v>
      </c>
      <c r="B993" s="96" t="s">
        <v>965</v>
      </c>
      <c r="C993" s="96" t="s">
        <v>948</v>
      </c>
      <c r="D993" s="96" t="s">
        <v>1365</v>
      </c>
      <c r="E993" s="96" t="s">
        <v>484</v>
      </c>
      <c r="F993" s="97">
        <v>83000</v>
      </c>
      <c r="G993" s="97">
        <v>1</v>
      </c>
      <c r="H993" s="96" t="s">
        <v>30</v>
      </c>
      <c r="I993" s="96" t="s">
        <v>2</v>
      </c>
      <c r="J993" s="98" t="s">
        <v>1366</v>
      </c>
      <c r="K993" s="97">
        <v>1</v>
      </c>
      <c r="L993" s="97">
        <v>0</v>
      </c>
      <c r="M993" s="97">
        <v>0</v>
      </c>
      <c r="N993" s="97">
        <v>0</v>
      </c>
      <c r="O993" s="97">
        <v>2</v>
      </c>
      <c r="P993" s="97">
        <v>0</v>
      </c>
      <c r="Q993" s="97">
        <v>0</v>
      </c>
      <c r="R993" s="97">
        <v>0</v>
      </c>
      <c r="S993" s="97">
        <v>0</v>
      </c>
      <c r="T993" s="97">
        <v>3</v>
      </c>
      <c r="U993" s="97">
        <v>1</v>
      </c>
      <c r="V993" s="97">
        <v>0</v>
      </c>
      <c r="W993" s="97">
        <v>0</v>
      </c>
      <c r="X993" s="97">
        <v>3</v>
      </c>
      <c r="Y993" s="97">
        <v>0</v>
      </c>
      <c r="Z993" s="97">
        <v>0</v>
      </c>
      <c r="AA993" s="97">
        <v>2</v>
      </c>
      <c r="AB993" s="97">
        <v>2</v>
      </c>
      <c r="AC993" s="97">
        <v>0</v>
      </c>
      <c r="AD993" s="97">
        <v>0</v>
      </c>
      <c r="AE993" s="97">
        <v>0</v>
      </c>
      <c r="AF993" s="97">
        <v>3</v>
      </c>
      <c r="AG993" s="97">
        <v>1</v>
      </c>
      <c r="AH993" s="97">
        <v>1</v>
      </c>
      <c r="AI993" s="97">
        <v>0</v>
      </c>
      <c r="AJ993" s="97">
        <v>0</v>
      </c>
      <c r="AK993" s="97">
        <v>3</v>
      </c>
      <c r="AL993" s="97">
        <v>3</v>
      </c>
      <c r="AM993" s="97">
        <v>3</v>
      </c>
      <c r="AN993" s="96" t="s">
        <v>488</v>
      </c>
      <c r="AO993" s="97">
        <v>0</v>
      </c>
      <c r="AP993" s="31">
        <f>IFERROR(IF(AN993="CIKDITIRO",VLOOKUP(A993,'BR DTG CIKDITIRO'!C:E,3,0),IF(FR_HITUNG_MINMAX!AN993="PESALAKAN",VLOOKUP(FR_HITUNG_MINMAX!A993,'BR DTG ADW'!C:E,3,0),IF(FR_HITUNG_MINMAX!AN993="PACUL",VLOOKUP(FR_HITUNG_MINMAX!A993,'BR DTG PACUL'!C:E,3,0),IF(FR_HITUNG_MINMAX!AN993="TRAYEMAN",VLOOKUP(FR_HITUNG_MINMAX!A993,'BR DTG TRAYEMAN'!C:E,3,0),"?")))),0)</f>
        <v>1</v>
      </c>
      <c r="AQ993" s="31">
        <f>IF(AN993="PACUL",VLOOKUP(A993,'STOK PACUL'!C:H,6,0),IF(FR_HITUNG_MINMAX!AN993="PESALAKAN",VLOOKUP(FR_HITUNG_MINMAX!A993,'STOK PESALAKAN'!C:H,6,0),IF(FR_HITUNG_MINMAX!AN993="CIKDITIRO",VLOOKUP(FR_HITUNG_MINMAX!A993,'STOK CIKDITIRO'!C:H,6,0),IF(FR_HITUNG_MINMAX!AN993="TRAYEMAN",VLOOKUP(FR_HITUNG_MINMAX!A993,'STOK TRAYEMAN'!C:H,6,0),"?"))))</f>
        <v>1</v>
      </c>
      <c r="AR993" s="25">
        <f t="shared" si="46"/>
        <v>1</v>
      </c>
      <c r="AS993" s="25">
        <f t="shared" si="47"/>
        <v>2</v>
      </c>
      <c r="AT993" s="25">
        <f t="shared" si="48"/>
        <v>4</v>
      </c>
    </row>
    <row r="994" spans="1:46" ht="30">
      <c r="A994" s="96" t="s">
        <v>1959</v>
      </c>
      <c r="B994" s="96" t="s">
        <v>1960</v>
      </c>
      <c r="C994" s="96" t="s">
        <v>948</v>
      </c>
      <c r="D994" s="96" t="s">
        <v>1365</v>
      </c>
      <c r="E994" s="96" t="s">
        <v>482</v>
      </c>
      <c r="F994" s="97">
        <v>85000</v>
      </c>
      <c r="G994" s="97">
        <v>1</v>
      </c>
      <c r="H994" s="96" t="s">
        <v>102</v>
      </c>
      <c r="I994" s="96" t="s">
        <v>2</v>
      </c>
      <c r="J994" s="98">
        <v>1</v>
      </c>
      <c r="K994" s="97">
        <v>1</v>
      </c>
      <c r="L994" s="97">
        <v>0</v>
      </c>
      <c r="M994" s="97">
        <v>0</v>
      </c>
      <c r="N994" s="97">
        <v>1</v>
      </c>
      <c r="O994" s="97">
        <v>0</v>
      </c>
      <c r="P994" s="97">
        <v>0</v>
      </c>
      <c r="Q994" s="97">
        <v>0</v>
      </c>
      <c r="R994" s="97">
        <v>0</v>
      </c>
      <c r="S994" s="97">
        <v>0</v>
      </c>
      <c r="T994" s="97">
        <v>0</v>
      </c>
      <c r="U994" s="97">
        <v>0</v>
      </c>
      <c r="V994" s="97">
        <v>1</v>
      </c>
      <c r="W994" s="97">
        <v>0</v>
      </c>
      <c r="X994" s="97">
        <v>1</v>
      </c>
      <c r="Y994" s="97">
        <v>0</v>
      </c>
      <c r="Z994" s="97">
        <v>1</v>
      </c>
      <c r="AA994" s="97">
        <v>1</v>
      </c>
      <c r="AB994" s="97">
        <v>0</v>
      </c>
      <c r="AC994" s="97">
        <v>0</v>
      </c>
      <c r="AD994" s="97">
        <v>0</v>
      </c>
      <c r="AE994" s="97">
        <v>0</v>
      </c>
      <c r="AF994" s="97">
        <v>0</v>
      </c>
      <c r="AG994" s="97">
        <v>0</v>
      </c>
      <c r="AH994" s="97">
        <v>1</v>
      </c>
      <c r="AI994" s="97">
        <v>1</v>
      </c>
      <c r="AJ994" s="97">
        <v>0</v>
      </c>
      <c r="AK994" s="97">
        <v>1</v>
      </c>
      <c r="AL994" s="97">
        <v>1</v>
      </c>
      <c r="AM994" s="97">
        <v>1</v>
      </c>
      <c r="AN994" s="96" t="s">
        <v>488</v>
      </c>
      <c r="AO994" s="97">
        <v>1</v>
      </c>
      <c r="AP994" s="31">
        <f>IFERROR(IF(AN994="CIKDITIRO",VLOOKUP(A994,'BR DTG CIKDITIRO'!C:E,3,0),IF(FR_HITUNG_MINMAX!AN994="PESALAKAN",VLOOKUP(FR_HITUNG_MINMAX!A994,'BR DTG ADW'!C:E,3,0),IF(FR_HITUNG_MINMAX!AN994="PACUL",VLOOKUP(FR_HITUNG_MINMAX!A994,'BR DTG PACUL'!C:E,3,0),IF(FR_HITUNG_MINMAX!AN994="TRAYEMAN",VLOOKUP(FR_HITUNG_MINMAX!A994,'BR DTG TRAYEMAN'!C:E,3,0),"?")))),0)</f>
        <v>0</v>
      </c>
      <c r="AQ994" s="31">
        <f>IF(AN994="PACUL",VLOOKUP(A994,'STOK PACUL'!C:H,6,0),IF(FR_HITUNG_MINMAX!AN994="PESALAKAN",VLOOKUP(FR_HITUNG_MINMAX!A994,'STOK PESALAKAN'!C:H,6,0),IF(FR_HITUNG_MINMAX!AN994="CIKDITIRO",VLOOKUP(FR_HITUNG_MINMAX!A994,'STOK CIKDITIRO'!C:H,6,0),IF(FR_HITUNG_MINMAX!AN994="TRAYEMAN",VLOOKUP(FR_HITUNG_MINMAX!A994,'STOK TRAYEMAN'!C:H,6,0),"?"))))</f>
        <v>1</v>
      </c>
      <c r="AR994" s="25">
        <f t="shared" ref="AR994:AR1054" si="49">IFERROR(AQ994,AO994+AP994)</f>
        <v>1</v>
      </c>
      <c r="AS994" s="25">
        <f t="shared" si="47"/>
        <v>1</v>
      </c>
      <c r="AT994" s="25">
        <f t="shared" si="48"/>
        <v>2</v>
      </c>
    </row>
    <row r="995" spans="1:46" ht="30">
      <c r="A995" s="96" t="s">
        <v>229</v>
      </c>
      <c r="B995" s="96" t="s">
        <v>966</v>
      </c>
      <c r="C995" s="96" t="s">
        <v>948</v>
      </c>
      <c r="D995" s="96" t="s">
        <v>1365</v>
      </c>
      <c r="E995" s="96" t="s">
        <v>485</v>
      </c>
      <c r="F995" s="97">
        <v>72000</v>
      </c>
      <c r="G995" s="97">
        <v>1</v>
      </c>
      <c r="H995" s="96" t="s">
        <v>30</v>
      </c>
      <c r="I995" s="96" t="s">
        <v>2</v>
      </c>
      <c r="J995" s="98" t="s">
        <v>1366</v>
      </c>
      <c r="K995" s="97">
        <v>1</v>
      </c>
      <c r="L995" s="97">
        <v>0</v>
      </c>
      <c r="M995" s="97">
        <v>1</v>
      </c>
      <c r="N995" s="97">
        <v>1</v>
      </c>
      <c r="O995" s="97">
        <v>2</v>
      </c>
      <c r="P995" s="97">
        <v>3</v>
      </c>
      <c r="Q995" s="97">
        <v>0</v>
      </c>
      <c r="R995" s="97">
        <v>1</v>
      </c>
      <c r="S995" s="97">
        <v>2</v>
      </c>
      <c r="T995" s="97">
        <v>2</v>
      </c>
      <c r="U995" s="97">
        <v>1</v>
      </c>
      <c r="V995" s="97">
        <v>1</v>
      </c>
      <c r="W995" s="97">
        <v>1</v>
      </c>
      <c r="X995" s="97">
        <v>3</v>
      </c>
      <c r="Y995" s="97">
        <v>1</v>
      </c>
      <c r="Z995" s="97">
        <v>2</v>
      </c>
      <c r="AA995" s="97">
        <v>3</v>
      </c>
      <c r="AB995" s="97">
        <v>5</v>
      </c>
      <c r="AC995" s="97">
        <v>3</v>
      </c>
      <c r="AD995" s="97">
        <v>1</v>
      </c>
      <c r="AE995" s="97">
        <v>3</v>
      </c>
      <c r="AF995" s="97">
        <v>4</v>
      </c>
      <c r="AG995" s="97">
        <v>3</v>
      </c>
      <c r="AH995" s="97">
        <v>2</v>
      </c>
      <c r="AI995" s="97">
        <v>2</v>
      </c>
      <c r="AJ995" s="97">
        <v>1</v>
      </c>
      <c r="AK995" s="97">
        <v>5</v>
      </c>
      <c r="AL995" s="97">
        <v>3</v>
      </c>
      <c r="AM995" s="97">
        <v>5</v>
      </c>
      <c r="AN995" s="96" t="s">
        <v>488</v>
      </c>
      <c r="AO995" s="97">
        <v>3</v>
      </c>
      <c r="AP995" s="31">
        <f>IFERROR(IF(AN995="CIKDITIRO",VLOOKUP(A995,'BR DTG CIKDITIRO'!C:E,3,0),IF(FR_HITUNG_MINMAX!AN995="PESALAKAN",VLOOKUP(FR_HITUNG_MINMAX!A995,'BR DTG ADW'!C:E,3,0),IF(FR_HITUNG_MINMAX!AN995="PACUL",VLOOKUP(FR_HITUNG_MINMAX!A995,'BR DTG PACUL'!C:E,3,0),IF(FR_HITUNG_MINMAX!AN995="TRAYEMAN",VLOOKUP(FR_HITUNG_MINMAX!A995,'BR DTG TRAYEMAN'!C:E,3,0),"?")))),0)</f>
        <v>0</v>
      </c>
      <c r="AQ995" s="31">
        <f>IF(AN995="PACUL",VLOOKUP(A995,'STOK PACUL'!C:H,6,0),IF(FR_HITUNG_MINMAX!AN995="PESALAKAN",VLOOKUP(FR_HITUNG_MINMAX!A995,'STOK PESALAKAN'!C:H,6,0),IF(FR_HITUNG_MINMAX!AN995="CIKDITIRO",VLOOKUP(FR_HITUNG_MINMAX!A995,'STOK CIKDITIRO'!C:H,6,0),IF(FR_HITUNG_MINMAX!AN995="TRAYEMAN",VLOOKUP(FR_HITUNG_MINMAX!A995,'STOK TRAYEMAN'!C:H,6,0),"?"))))</f>
        <v>3</v>
      </c>
      <c r="AR995" s="25">
        <f t="shared" si="49"/>
        <v>3</v>
      </c>
      <c r="AS995" s="25">
        <f t="shared" si="47"/>
        <v>2</v>
      </c>
      <c r="AT995" s="25">
        <f t="shared" si="48"/>
        <v>4</v>
      </c>
    </row>
    <row r="996" spans="1:46" ht="30">
      <c r="A996" s="96" t="s">
        <v>230</v>
      </c>
      <c r="B996" s="96" t="s">
        <v>967</v>
      </c>
      <c r="C996" s="96" t="s">
        <v>948</v>
      </c>
      <c r="D996" s="96" t="s">
        <v>1365</v>
      </c>
      <c r="E996" s="96" t="s">
        <v>484</v>
      </c>
      <c r="F996" s="97">
        <v>99000</v>
      </c>
      <c r="G996" s="97">
        <v>1</v>
      </c>
      <c r="H996" s="96" t="s">
        <v>31</v>
      </c>
      <c r="I996" s="96" t="s">
        <v>2</v>
      </c>
      <c r="J996" s="98">
        <v>1</v>
      </c>
      <c r="K996" s="97">
        <v>1</v>
      </c>
      <c r="L996" s="97">
        <v>0</v>
      </c>
      <c r="M996" s="97">
        <v>1</v>
      </c>
      <c r="N996" s="97">
        <v>1</v>
      </c>
      <c r="O996" s="97">
        <v>1</v>
      </c>
      <c r="P996" s="97">
        <v>1</v>
      </c>
      <c r="Q996" s="97">
        <v>0</v>
      </c>
      <c r="R996" s="97">
        <v>0</v>
      </c>
      <c r="S996" s="97">
        <v>0</v>
      </c>
      <c r="T996" s="97">
        <v>0</v>
      </c>
      <c r="U996" s="97">
        <v>0</v>
      </c>
      <c r="V996" s="97">
        <v>0</v>
      </c>
      <c r="W996" s="97">
        <v>0</v>
      </c>
      <c r="X996" s="97">
        <v>1</v>
      </c>
      <c r="Y996" s="97">
        <v>1</v>
      </c>
      <c r="Z996" s="97">
        <v>2</v>
      </c>
      <c r="AA996" s="97">
        <v>2</v>
      </c>
      <c r="AB996" s="97">
        <v>2</v>
      </c>
      <c r="AC996" s="97">
        <v>1</v>
      </c>
      <c r="AD996" s="97">
        <v>0</v>
      </c>
      <c r="AE996" s="97">
        <v>0</v>
      </c>
      <c r="AF996" s="97">
        <v>0</v>
      </c>
      <c r="AG996" s="97">
        <v>0</v>
      </c>
      <c r="AH996" s="97">
        <v>0</v>
      </c>
      <c r="AI996" s="97">
        <v>0</v>
      </c>
      <c r="AJ996" s="97">
        <v>0</v>
      </c>
      <c r="AK996" s="97">
        <v>2</v>
      </c>
      <c r="AL996" s="97">
        <v>1</v>
      </c>
      <c r="AM996" s="97">
        <v>2</v>
      </c>
      <c r="AN996" s="96" t="s">
        <v>488</v>
      </c>
      <c r="AO996" s="97">
        <v>2</v>
      </c>
      <c r="AP996" s="31">
        <f>IFERROR(IF(AN996="CIKDITIRO",VLOOKUP(A996,'BR DTG CIKDITIRO'!C:E,3,0),IF(FR_HITUNG_MINMAX!AN996="PESALAKAN",VLOOKUP(FR_HITUNG_MINMAX!A996,'BR DTG ADW'!C:E,3,0),IF(FR_HITUNG_MINMAX!AN996="PACUL",VLOOKUP(FR_HITUNG_MINMAX!A996,'BR DTG PACUL'!C:E,3,0),IF(FR_HITUNG_MINMAX!AN996="TRAYEMAN",VLOOKUP(FR_HITUNG_MINMAX!A996,'BR DTG TRAYEMAN'!C:E,3,0),"?")))),0)</f>
        <v>0</v>
      </c>
      <c r="AQ996" s="31">
        <f>IF(AN996="PACUL",VLOOKUP(A996,'STOK PACUL'!C:H,6,0),IF(FR_HITUNG_MINMAX!AN996="PESALAKAN",VLOOKUP(FR_HITUNG_MINMAX!A996,'STOK PESALAKAN'!C:H,6,0),IF(FR_HITUNG_MINMAX!AN996="CIKDITIRO",VLOOKUP(FR_HITUNG_MINMAX!A996,'STOK CIKDITIRO'!C:H,6,0),IF(FR_HITUNG_MINMAX!AN996="TRAYEMAN",VLOOKUP(FR_HITUNG_MINMAX!A996,'STOK TRAYEMAN'!C:H,6,0),"?"))))</f>
        <v>2</v>
      </c>
      <c r="AR996" s="25">
        <f t="shared" si="49"/>
        <v>2</v>
      </c>
      <c r="AS996" s="25">
        <f t="shared" si="47"/>
        <v>1</v>
      </c>
      <c r="AT996" s="25">
        <f t="shared" si="48"/>
        <v>2</v>
      </c>
    </row>
    <row r="997" spans="1:46" ht="30">
      <c r="A997" s="96" t="s">
        <v>1412</v>
      </c>
      <c r="B997" s="96" t="s">
        <v>1413</v>
      </c>
      <c r="C997" s="96" t="s">
        <v>948</v>
      </c>
      <c r="D997" s="96" t="s">
        <v>1365</v>
      </c>
      <c r="E997" s="96" t="s">
        <v>484</v>
      </c>
      <c r="F997" s="97">
        <v>104500</v>
      </c>
      <c r="G997" s="97">
        <v>1</v>
      </c>
      <c r="H997" s="96" t="s">
        <v>30</v>
      </c>
      <c r="I997" s="96" t="s">
        <v>2</v>
      </c>
      <c r="J997" s="98">
        <v>1</v>
      </c>
      <c r="K997" s="97">
        <v>1</v>
      </c>
      <c r="L997" s="97">
        <v>0</v>
      </c>
      <c r="M997" s="97">
        <v>0</v>
      </c>
      <c r="N997" s="97">
        <v>0</v>
      </c>
      <c r="O997" s="97">
        <v>1</v>
      </c>
      <c r="P997" s="97">
        <v>0</v>
      </c>
      <c r="Q997" s="97">
        <v>1</v>
      </c>
      <c r="R997" s="97">
        <v>2</v>
      </c>
      <c r="S997" s="97">
        <v>1</v>
      </c>
      <c r="T997" s="97">
        <v>0</v>
      </c>
      <c r="U997" s="97">
        <v>0</v>
      </c>
      <c r="V997" s="97">
        <v>0</v>
      </c>
      <c r="W997" s="97">
        <v>0</v>
      </c>
      <c r="X997" s="97">
        <v>2</v>
      </c>
      <c r="Y997" s="97">
        <v>0</v>
      </c>
      <c r="Z997" s="97">
        <v>0</v>
      </c>
      <c r="AA997" s="97">
        <v>1</v>
      </c>
      <c r="AB997" s="97">
        <v>1</v>
      </c>
      <c r="AC997" s="97">
        <v>1</v>
      </c>
      <c r="AD997" s="97">
        <v>3</v>
      </c>
      <c r="AE997" s="97">
        <v>3</v>
      </c>
      <c r="AF997" s="97">
        <v>1</v>
      </c>
      <c r="AG997" s="97">
        <v>1</v>
      </c>
      <c r="AH997" s="97">
        <v>0</v>
      </c>
      <c r="AI997" s="97">
        <v>0</v>
      </c>
      <c r="AJ997" s="97">
        <v>0</v>
      </c>
      <c r="AK997" s="97">
        <v>3</v>
      </c>
      <c r="AL997" s="97">
        <v>2</v>
      </c>
      <c r="AM997" s="97">
        <v>3</v>
      </c>
      <c r="AN997" s="96" t="s">
        <v>488</v>
      </c>
      <c r="AO997" s="97">
        <v>2</v>
      </c>
      <c r="AP997" s="31">
        <f>IFERROR(IF(AN997="CIKDITIRO",VLOOKUP(A997,'BR DTG CIKDITIRO'!C:E,3,0),IF(FR_HITUNG_MINMAX!AN997="PESALAKAN",VLOOKUP(FR_HITUNG_MINMAX!A997,'BR DTG ADW'!C:E,3,0),IF(FR_HITUNG_MINMAX!AN997="PACUL",VLOOKUP(FR_HITUNG_MINMAX!A997,'BR DTG PACUL'!C:E,3,0),IF(FR_HITUNG_MINMAX!AN997="TRAYEMAN",VLOOKUP(FR_HITUNG_MINMAX!A997,'BR DTG TRAYEMAN'!C:E,3,0),"?")))),0)</f>
        <v>0</v>
      </c>
      <c r="AQ997" s="31">
        <f>IF(AN997="PACUL",VLOOKUP(A997,'STOK PACUL'!C:H,6,0),IF(FR_HITUNG_MINMAX!AN997="PESALAKAN",VLOOKUP(FR_HITUNG_MINMAX!A997,'STOK PESALAKAN'!C:H,6,0),IF(FR_HITUNG_MINMAX!AN997="CIKDITIRO",VLOOKUP(FR_HITUNG_MINMAX!A997,'STOK CIKDITIRO'!C:H,6,0),IF(FR_HITUNG_MINMAX!AN997="TRAYEMAN",VLOOKUP(FR_HITUNG_MINMAX!A997,'STOK TRAYEMAN'!C:H,6,0),"?"))))</f>
        <v>2</v>
      </c>
      <c r="AR997" s="25">
        <f t="shared" si="49"/>
        <v>2</v>
      </c>
      <c r="AS997" s="25">
        <f t="shared" si="47"/>
        <v>1</v>
      </c>
      <c r="AT997" s="25">
        <f t="shared" si="48"/>
        <v>3</v>
      </c>
    </row>
    <row r="998" spans="1:46" ht="30">
      <c r="A998" s="96" t="s">
        <v>231</v>
      </c>
      <c r="B998" s="96" t="s">
        <v>968</v>
      </c>
      <c r="C998" s="96" t="s">
        <v>948</v>
      </c>
      <c r="D998" s="96" t="s">
        <v>1365</v>
      </c>
      <c r="E998" s="96" t="s">
        <v>484</v>
      </c>
      <c r="F998" s="97">
        <v>85000</v>
      </c>
      <c r="G998" s="97">
        <v>1</v>
      </c>
      <c r="H998" s="96" t="s">
        <v>30</v>
      </c>
      <c r="I998" s="96" t="s">
        <v>2</v>
      </c>
      <c r="J998" s="98" t="s">
        <v>1366</v>
      </c>
      <c r="K998" s="97">
        <v>1</v>
      </c>
      <c r="L998" s="97">
        <v>0</v>
      </c>
      <c r="M998" s="97">
        <v>0</v>
      </c>
      <c r="N998" s="97">
        <v>0</v>
      </c>
      <c r="O998" s="97">
        <v>1</v>
      </c>
      <c r="P998" s="97">
        <v>1</v>
      </c>
      <c r="Q998" s="97">
        <v>1</v>
      </c>
      <c r="R998" s="97">
        <v>1</v>
      </c>
      <c r="S998" s="97">
        <v>0</v>
      </c>
      <c r="T998" s="97">
        <v>0</v>
      </c>
      <c r="U998" s="97">
        <v>1</v>
      </c>
      <c r="V998" s="97">
        <v>0</v>
      </c>
      <c r="W998" s="97">
        <v>1</v>
      </c>
      <c r="X998" s="97">
        <v>1</v>
      </c>
      <c r="Y998" s="97">
        <v>0</v>
      </c>
      <c r="Z998" s="97">
        <v>0</v>
      </c>
      <c r="AA998" s="97">
        <v>1</v>
      </c>
      <c r="AB998" s="97">
        <v>2</v>
      </c>
      <c r="AC998" s="97">
        <v>2</v>
      </c>
      <c r="AD998" s="97">
        <v>2</v>
      </c>
      <c r="AE998" s="97">
        <v>1</v>
      </c>
      <c r="AF998" s="97">
        <v>0</v>
      </c>
      <c r="AG998" s="97">
        <v>1</v>
      </c>
      <c r="AH998" s="97">
        <v>1</v>
      </c>
      <c r="AI998" s="97">
        <v>1</v>
      </c>
      <c r="AJ998" s="97">
        <v>1</v>
      </c>
      <c r="AK998" s="97">
        <v>2</v>
      </c>
      <c r="AL998" s="97">
        <v>1</v>
      </c>
      <c r="AM998" s="97">
        <v>2</v>
      </c>
      <c r="AN998" s="96" t="s">
        <v>488</v>
      </c>
      <c r="AO998" s="97">
        <v>1</v>
      </c>
      <c r="AP998" s="31">
        <f>IFERROR(IF(AN998="CIKDITIRO",VLOOKUP(A998,'BR DTG CIKDITIRO'!C:E,3,0),IF(FR_HITUNG_MINMAX!AN998="PESALAKAN",VLOOKUP(FR_HITUNG_MINMAX!A998,'BR DTG ADW'!C:E,3,0),IF(FR_HITUNG_MINMAX!AN998="PACUL",VLOOKUP(FR_HITUNG_MINMAX!A998,'BR DTG PACUL'!C:E,3,0),IF(FR_HITUNG_MINMAX!AN998="TRAYEMAN",VLOOKUP(FR_HITUNG_MINMAX!A998,'BR DTG TRAYEMAN'!C:E,3,0),"?")))),0)</f>
        <v>0</v>
      </c>
      <c r="AQ998" s="31">
        <f>IF(AN998="PACUL",VLOOKUP(A998,'STOK PACUL'!C:H,6,0),IF(FR_HITUNG_MINMAX!AN998="PESALAKAN",VLOOKUP(FR_HITUNG_MINMAX!A998,'STOK PESALAKAN'!C:H,6,0),IF(FR_HITUNG_MINMAX!AN998="CIKDITIRO",VLOOKUP(FR_HITUNG_MINMAX!A998,'STOK CIKDITIRO'!C:H,6,0),IF(FR_HITUNG_MINMAX!AN998="TRAYEMAN",VLOOKUP(FR_HITUNG_MINMAX!A998,'STOK TRAYEMAN'!C:H,6,0),"?"))))</f>
        <v>1</v>
      </c>
      <c r="AR998" s="25">
        <f t="shared" si="49"/>
        <v>1</v>
      </c>
      <c r="AS998" s="25">
        <f t="shared" si="47"/>
        <v>1</v>
      </c>
      <c r="AT998" s="25">
        <f t="shared" si="48"/>
        <v>3</v>
      </c>
    </row>
    <row r="999" spans="1:46" ht="30">
      <c r="A999" s="96" t="s">
        <v>232</v>
      </c>
      <c r="B999" s="96" t="s">
        <v>969</v>
      </c>
      <c r="C999" s="96" t="s">
        <v>948</v>
      </c>
      <c r="D999" s="96" t="s">
        <v>1365</v>
      </c>
      <c r="E999" s="96" t="s">
        <v>485</v>
      </c>
      <c r="F999" s="97">
        <v>43000</v>
      </c>
      <c r="G999" s="97">
        <v>1</v>
      </c>
      <c r="H999" s="96" t="s">
        <v>1185</v>
      </c>
      <c r="I999" s="96" t="s">
        <v>1185</v>
      </c>
      <c r="J999" s="98">
        <v>1</v>
      </c>
      <c r="K999" s="97">
        <v>1</v>
      </c>
      <c r="L999" s="97">
        <v>0</v>
      </c>
      <c r="M999" s="97">
        <v>1</v>
      </c>
      <c r="N999" s="97">
        <v>0</v>
      </c>
      <c r="O999" s="97">
        <v>2</v>
      </c>
      <c r="P999" s="97">
        <v>0</v>
      </c>
      <c r="Q999" s="97">
        <v>0</v>
      </c>
      <c r="R999" s="97">
        <v>1</v>
      </c>
      <c r="S999" s="97">
        <v>2</v>
      </c>
      <c r="T999" s="97">
        <v>0</v>
      </c>
      <c r="U999" s="97">
        <v>1</v>
      </c>
      <c r="V999" s="97">
        <v>0</v>
      </c>
      <c r="W999" s="97">
        <v>0</v>
      </c>
      <c r="X999" s="97">
        <v>2</v>
      </c>
      <c r="Y999" s="97">
        <v>1</v>
      </c>
      <c r="Z999" s="97">
        <v>1</v>
      </c>
      <c r="AA999" s="97">
        <v>2</v>
      </c>
      <c r="AB999" s="97">
        <v>2</v>
      </c>
      <c r="AC999" s="97">
        <v>0</v>
      </c>
      <c r="AD999" s="97">
        <v>1</v>
      </c>
      <c r="AE999" s="97">
        <v>3</v>
      </c>
      <c r="AF999" s="97">
        <v>2</v>
      </c>
      <c r="AG999" s="97">
        <v>3</v>
      </c>
      <c r="AH999" s="97">
        <v>1</v>
      </c>
      <c r="AI999" s="97">
        <v>0</v>
      </c>
      <c r="AJ999" s="97">
        <v>0</v>
      </c>
      <c r="AK999" s="97">
        <v>3</v>
      </c>
      <c r="AL999" s="97">
        <v>2</v>
      </c>
      <c r="AM999" s="97">
        <v>3</v>
      </c>
      <c r="AN999" s="96" t="s">
        <v>488</v>
      </c>
      <c r="AO999" s="97">
        <v>3</v>
      </c>
      <c r="AP999" s="31">
        <f>IFERROR(IF(AN999="CIKDITIRO",VLOOKUP(A999,'BR DTG CIKDITIRO'!C:E,3,0),IF(FR_HITUNG_MINMAX!AN999="PESALAKAN",VLOOKUP(FR_HITUNG_MINMAX!A999,'BR DTG ADW'!C:E,3,0),IF(FR_HITUNG_MINMAX!AN999="PACUL",VLOOKUP(FR_HITUNG_MINMAX!A999,'BR DTG PACUL'!C:E,3,0),IF(FR_HITUNG_MINMAX!AN999="TRAYEMAN",VLOOKUP(FR_HITUNG_MINMAX!A999,'BR DTG TRAYEMAN'!C:E,3,0),"?")))),0)</f>
        <v>0</v>
      </c>
      <c r="AQ999" s="31">
        <f>IF(AN999="PACUL",VLOOKUP(A999,'STOK PACUL'!C:H,6,0),IF(FR_HITUNG_MINMAX!AN999="PESALAKAN",VLOOKUP(FR_HITUNG_MINMAX!A999,'STOK PESALAKAN'!C:H,6,0),IF(FR_HITUNG_MINMAX!AN999="CIKDITIRO",VLOOKUP(FR_HITUNG_MINMAX!A999,'STOK CIKDITIRO'!C:H,6,0),IF(FR_HITUNG_MINMAX!AN999="TRAYEMAN",VLOOKUP(FR_HITUNG_MINMAX!A999,'STOK TRAYEMAN'!C:H,6,0),"?"))))</f>
        <v>3</v>
      </c>
      <c r="AR999" s="25">
        <f t="shared" si="49"/>
        <v>3</v>
      </c>
      <c r="AS999" s="25">
        <f t="shared" si="47"/>
        <v>1</v>
      </c>
      <c r="AT999" s="25">
        <f t="shared" si="48"/>
        <v>4</v>
      </c>
    </row>
    <row r="1000" spans="1:46" ht="30">
      <c r="A1000" s="96" t="s">
        <v>233</v>
      </c>
      <c r="B1000" s="96" t="s">
        <v>971</v>
      </c>
      <c r="C1000" s="96" t="s">
        <v>948</v>
      </c>
      <c r="D1000" s="96" t="s">
        <v>1365</v>
      </c>
      <c r="E1000" s="96" t="s">
        <v>482</v>
      </c>
      <c r="F1000" s="97">
        <v>45000</v>
      </c>
      <c r="G1000" s="97">
        <v>1</v>
      </c>
      <c r="H1000" s="96" t="s">
        <v>1185</v>
      </c>
      <c r="I1000" s="96" t="s">
        <v>1185</v>
      </c>
      <c r="J1000" s="98">
        <v>1</v>
      </c>
      <c r="K1000" s="97">
        <v>1</v>
      </c>
      <c r="L1000" s="97">
        <v>0</v>
      </c>
      <c r="M1000" s="97">
        <v>1</v>
      </c>
      <c r="N1000" s="97">
        <v>0</v>
      </c>
      <c r="O1000" s="97">
        <v>0</v>
      </c>
      <c r="P1000" s="97">
        <v>0</v>
      </c>
      <c r="Q1000" s="97">
        <v>0</v>
      </c>
      <c r="R1000" s="97">
        <v>0</v>
      </c>
      <c r="S1000" s="97">
        <v>0</v>
      </c>
      <c r="T1000" s="97">
        <v>0</v>
      </c>
      <c r="U1000" s="97">
        <v>0</v>
      </c>
      <c r="V1000" s="97">
        <v>0</v>
      </c>
      <c r="W1000" s="97">
        <v>0</v>
      </c>
      <c r="X1000" s="97">
        <v>1</v>
      </c>
      <c r="Y1000" s="97">
        <v>1</v>
      </c>
      <c r="Z1000" s="97">
        <v>1</v>
      </c>
      <c r="AA1000" s="97">
        <v>0</v>
      </c>
      <c r="AB1000" s="97">
        <v>0</v>
      </c>
      <c r="AC1000" s="97">
        <v>0</v>
      </c>
      <c r="AD1000" s="97">
        <v>0</v>
      </c>
      <c r="AE1000" s="97">
        <v>0</v>
      </c>
      <c r="AF1000" s="97">
        <v>0</v>
      </c>
      <c r="AG1000" s="97">
        <v>0</v>
      </c>
      <c r="AH1000" s="97">
        <v>0</v>
      </c>
      <c r="AI1000" s="97">
        <v>0</v>
      </c>
      <c r="AJ1000" s="97">
        <v>0</v>
      </c>
      <c r="AK1000" s="97">
        <v>1</v>
      </c>
      <c r="AL1000" s="97">
        <v>1</v>
      </c>
      <c r="AM1000" s="97">
        <v>1</v>
      </c>
      <c r="AN1000" s="96" t="s">
        <v>488</v>
      </c>
      <c r="AO1000" s="97">
        <v>2</v>
      </c>
      <c r="AP1000" s="31">
        <f>IFERROR(IF(AN1000="CIKDITIRO",VLOOKUP(A1000,'BR DTG CIKDITIRO'!C:E,3,0),IF(FR_HITUNG_MINMAX!AN1000="PESALAKAN",VLOOKUP(FR_HITUNG_MINMAX!A1000,'BR DTG ADW'!C:E,3,0),IF(FR_HITUNG_MINMAX!AN1000="PACUL",VLOOKUP(FR_HITUNG_MINMAX!A1000,'BR DTG PACUL'!C:E,3,0),IF(FR_HITUNG_MINMAX!AN1000="TRAYEMAN",VLOOKUP(FR_HITUNG_MINMAX!A1000,'BR DTG TRAYEMAN'!C:E,3,0),"?")))),0)</f>
        <v>0</v>
      </c>
      <c r="AQ1000" s="31">
        <f>IF(AN1000="PACUL",VLOOKUP(A1000,'STOK PACUL'!C:H,6,0),IF(FR_HITUNG_MINMAX!AN1000="PESALAKAN",VLOOKUP(FR_HITUNG_MINMAX!A1000,'STOK PESALAKAN'!C:H,6,0),IF(FR_HITUNG_MINMAX!AN1000="CIKDITIRO",VLOOKUP(FR_HITUNG_MINMAX!A1000,'STOK CIKDITIRO'!C:H,6,0),IF(FR_HITUNG_MINMAX!AN1000="TRAYEMAN",VLOOKUP(FR_HITUNG_MINMAX!A1000,'STOK TRAYEMAN'!C:H,6,0),"?"))))</f>
        <v>2</v>
      </c>
      <c r="AR1000" s="25">
        <f t="shared" si="49"/>
        <v>2</v>
      </c>
      <c r="AS1000" s="25">
        <f t="shared" si="47"/>
        <v>1</v>
      </c>
      <c r="AT1000" s="25">
        <f t="shared" si="48"/>
        <v>3</v>
      </c>
    </row>
    <row r="1001" spans="1:46" ht="30">
      <c r="A1001" s="96" t="s">
        <v>235</v>
      </c>
      <c r="B1001" s="96" t="s">
        <v>973</v>
      </c>
      <c r="C1001" s="96" t="s">
        <v>948</v>
      </c>
      <c r="D1001" s="96" t="s">
        <v>1365</v>
      </c>
      <c r="E1001" s="96" t="s">
        <v>484</v>
      </c>
      <c r="F1001" s="97">
        <v>49000</v>
      </c>
      <c r="G1001" s="97">
        <v>1</v>
      </c>
      <c r="H1001" s="96" t="s">
        <v>30</v>
      </c>
      <c r="I1001" s="96" t="s">
        <v>2</v>
      </c>
      <c r="J1001" s="98">
        <v>1</v>
      </c>
      <c r="K1001" s="97">
        <v>1</v>
      </c>
      <c r="L1001" s="97">
        <v>0</v>
      </c>
      <c r="M1001" s="97">
        <v>2</v>
      </c>
      <c r="N1001" s="97">
        <v>1</v>
      </c>
      <c r="O1001" s="97">
        <v>0</v>
      </c>
      <c r="P1001" s="97">
        <v>0</v>
      </c>
      <c r="Q1001" s="97">
        <v>0</v>
      </c>
      <c r="R1001" s="97">
        <v>0</v>
      </c>
      <c r="S1001" s="97">
        <v>0</v>
      </c>
      <c r="T1001" s="97">
        <v>1</v>
      </c>
      <c r="U1001" s="97">
        <v>0</v>
      </c>
      <c r="V1001" s="97">
        <v>0</v>
      </c>
      <c r="W1001" s="97">
        <v>0</v>
      </c>
      <c r="X1001" s="97">
        <v>2</v>
      </c>
      <c r="Y1001" s="97">
        <v>2</v>
      </c>
      <c r="Z1001" s="97">
        <v>3</v>
      </c>
      <c r="AA1001" s="97">
        <v>1</v>
      </c>
      <c r="AB1001" s="97">
        <v>0</v>
      </c>
      <c r="AC1001" s="97">
        <v>0</v>
      </c>
      <c r="AD1001" s="97">
        <v>0</v>
      </c>
      <c r="AE1001" s="97">
        <v>0</v>
      </c>
      <c r="AF1001" s="97">
        <v>1</v>
      </c>
      <c r="AG1001" s="97">
        <v>0</v>
      </c>
      <c r="AH1001" s="97">
        <v>0</v>
      </c>
      <c r="AI1001" s="97">
        <v>0</v>
      </c>
      <c r="AJ1001" s="97">
        <v>0</v>
      </c>
      <c r="AK1001" s="97">
        <v>3</v>
      </c>
      <c r="AL1001" s="97">
        <v>2</v>
      </c>
      <c r="AM1001" s="97">
        <v>3</v>
      </c>
      <c r="AN1001" s="96" t="s">
        <v>488</v>
      </c>
      <c r="AO1001" s="97">
        <v>3</v>
      </c>
      <c r="AP1001" s="31">
        <f>IFERROR(IF(AN1001="CIKDITIRO",VLOOKUP(A1001,'BR DTG CIKDITIRO'!C:E,3,0),IF(FR_HITUNG_MINMAX!AN1001="PESALAKAN",VLOOKUP(FR_HITUNG_MINMAX!A1001,'BR DTG ADW'!C:E,3,0),IF(FR_HITUNG_MINMAX!AN1001="PACUL",VLOOKUP(FR_HITUNG_MINMAX!A1001,'BR DTG PACUL'!C:E,3,0),IF(FR_HITUNG_MINMAX!AN1001="TRAYEMAN",VLOOKUP(FR_HITUNG_MINMAX!A1001,'BR DTG TRAYEMAN'!C:E,3,0),"?")))),0)</f>
        <v>0</v>
      </c>
      <c r="AQ1001" s="31">
        <f>IF(AN1001="PACUL",VLOOKUP(A1001,'STOK PACUL'!C:H,6,0),IF(FR_HITUNG_MINMAX!AN1001="PESALAKAN",VLOOKUP(FR_HITUNG_MINMAX!A1001,'STOK PESALAKAN'!C:H,6,0),IF(FR_HITUNG_MINMAX!AN1001="CIKDITIRO",VLOOKUP(FR_HITUNG_MINMAX!A1001,'STOK CIKDITIRO'!C:H,6,0),IF(FR_HITUNG_MINMAX!AN1001="TRAYEMAN",VLOOKUP(FR_HITUNG_MINMAX!A1001,'STOK TRAYEMAN'!C:H,6,0),"?"))))</f>
        <v>3</v>
      </c>
      <c r="AR1001" s="25">
        <f t="shared" si="49"/>
        <v>3</v>
      </c>
      <c r="AS1001" s="25">
        <f t="shared" si="47"/>
        <v>1</v>
      </c>
      <c r="AT1001" s="25">
        <f t="shared" si="48"/>
        <v>4</v>
      </c>
    </row>
    <row r="1002" spans="1:46" ht="30">
      <c r="A1002" s="96" t="s">
        <v>236</v>
      </c>
      <c r="B1002" s="96" t="s">
        <v>970</v>
      </c>
      <c r="C1002" s="96" t="s">
        <v>948</v>
      </c>
      <c r="D1002" s="96" t="s">
        <v>1365</v>
      </c>
      <c r="E1002" s="96" t="s">
        <v>485</v>
      </c>
      <c r="F1002" s="97">
        <v>50000</v>
      </c>
      <c r="G1002" s="97">
        <v>1</v>
      </c>
      <c r="H1002" s="96" t="s">
        <v>30</v>
      </c>
      <c r="I1002" s="96" t="s">
        <v>2</v>
      </c>
      <c r="J1002" s="98">
        <v>1</v>
      </c>
      <c r="K1002" s="97">
        <v>1</v>
      </c>
      <c r="L1002" s="97">
        <v>1</v>
      </c>
      <c r="M1002" s="97">
        <v>1</v>
      </c>
      <c r="N1002" s="97">
        <v>0</v>
      </c>
      <c r="O1002" s="97">
        <v>2</v>
      </c>
      <c r="P1002" s="97">
        <v>6</v>
      </c>
      <c r="Q1002" s="97">
        <v>2</v>
      </c>
      <c r="R1002" s="97">
        <v>1</v>
      </c>
      <c r="S1002" s="97">
        <v>3</v>
      </c>
      <c r="T1002" s="97">
        <v>2</v>
      </c>
      <c r="U1002" s="97">
        <v>1</v>
      </c>
      <c r="V1002" s="97">
        <v>0</v>
      </c>
      <c r="W1002" s="97">
        <v>0</v>
      </c>
      <c r="X1002" s="97">
        <v>6</v>
      </c>
      <c r="Y1002" s="97">
        <v>2</v>
      </c>
      <c r="Z1002" s="97">
        <v>1</v>
      </c>
      <c r="AA1002" s="97">
        <v>2</v>
      </c>
      <c r="AB1002" s="97">
        <v>8</v>
      </c>
      <c r="AC1002" s="97">
        <v>8</v>
      </c>
      <c r="AD1002" s="97">
        <v>3</v>
      </c>
      <c r="AE1002" s="97">
        <v>4</v>
      </c>
      <c r="AF1002" s="97">
        <v>5</v>
      </c>
      <c r="AG1002" s="97">
        <v>4</v>
      </c>
      <c r="AH1002" s="97">
        <v>1</v>
      </c>
      <c r="AI1002" s="97">
        <v>0</v>
      </c>
      <c r="AJ1002" s="97">
        <v>1</v>
      </c>
      <c r="AK1002" s="97">
        <v>8</v>
      </c>
      <c r="AL1002" s="97">
        <v>6</v>
      </c>
      <c r="AM1002" s="97">
        <v>8</v>
      </c>
      <c r="AN1002" s="96" t="s">
        <v>488</v>
      </c>
      <c r="AO1002" s="97">
        <v>7</v>
      </c>
      <c r="AP1002" s="31">
        <f>IFERROR(IF(AN1002="CIKDITIRO",VLOOKUP(A1002,'BR DTG CIKDITIRO'!C:E,3,0),IF(FR_HITUNG_MINMAX!AN1002="PESALAKAN",VLOOKUP(FR_HITUNG_MINMAX!A1002,'BR DTG ADW'!C:E,3,0),IF(FR_HITUNG_MINMAX!AN1002="PACUL",VLOOKUP(FR_HITUNG_MINMAX!A1002,'BR DTG PACUL'!C:E,3,0),IF(FR_HITUNG_MINMAX!AN1002="TRAYEMAN",VLOOKUP(FR_HITUNG_MINMAX!A1002,'BR DTG TRAYEMAN'!C:E,3,0),"?")))),0)</f>
        <v>0</v>
      </c>
      <c r="AQ1002" s="31">
        <f>IF(AN1002="PACUL",VLOOKUP(A1002,'STOK PACUL'!C:H,6,0),IF(FR_HITUNG_MINMAX!AN1002="PESALAKAN",VLOOKUP(FR_HITUNG_MINMAX!A1002,'STOK PESALAKAN'!C:H,6,0),IF(FR_HITUNG_MINMAX!AN1002="CIKDITIRO",VLOOKUP(FR_HITUNG_MINMAX!A1002,'STOK CIKDITIRO'!C:H,6,0),IF(FR_HITUNG_MINMAX!AN1002="TRAYEMAN",VLOOKUP(FR_HITUNG_MINMAX!A1002,'STOK TRAYEMAN'!C:H,6,0),"?"))))</f>
        <v>7</v>
      </c>
      <c r="AR1002" s="25">
        <f t="shared" si="49"/>
        <v>7</v>
      </c>
      <c r="AS1002" s="25">
        <f t="shared" si="47"/>
        <v>3</v>
      </c>
      <c r="AT1002" s="25">
        <f t="shared" si="48"/>
        <v>4</v>
      </c>
    </row>
    <row r="1003" spans="1:46" ht="30">
      <c r="A1003" s="96" t="s">
        <v>237</v>
      </c>
      <c r="B1003" s="96" t="s">
        <v>974</v>
      </c>
      <c r="C1003" s="96" t="s">
        <v>948</v>
      </c>
      <c r="D1003" s="96" t="s">
        <v>1365</v>
      </c>
      <c r="E1003" s="96" t="s">
        <v>485</v>
      </c>
      <c r="F1003" s="97">
        <v>62500</v>
      </c>
      <c r="G1003" s="97">
        <v>1</v>
      </c>
      <c r="H1003" s="96" t="s">
        <v>30</v>
      </c>
      <c r="I1003" s="96" t="s">
        <v>2</v>
      </c>
      <c r="J1003" s="98">
        <v>1</v>
      </c>
      <c r="K1003" s="97">
        <v>1</v>
      </c>
      <c r="L1003" s="97">
        <v>0</v>
      </c>
      <c r="M1003" s="97">
        <v>1</v>
      </c>
      <c r="N1003" s="97">
        <v>1</v>
      </c>
      <c r="O1003" s="97">
        <v>1</v>
      </c>
      <c r="P1003" s="97">
        <v>1</v>
      </c>
      <c r="Q1003" s="97">
        <v>2</v>
      </c>
      <c r="R1003" s="97">
        <v>2</v>
      </c>
      <c r="S1003" s="97">
        <v>2</v>
      </c>
      <c r="T1003" s="97">
        <v>2</v>
      </c>
      <c r="U1003" s="97">
        <v>1</v>
      </c>
      <c r="V1003" s="97">
        <v>0</v>
      </c>
      <c r="W1003" s="97">
        <v>0</v>
      </c>
      <c r="X1003" s="97">
        <v>2</v>
      </c>
      <c r="Y1003" s="97">
        <v>1</v>
      </c>
      <c r="Z1003" s="97">
        <v>2</v>
      </c>
      <c r="AA1003" s="97">
        <v>2</v>
      </c>
      <c r="AB1003" s="97">
        <v>2</v>
      </c>
      <c r="AC1003" s="97">
        <v>3</v>
      </c>
      <c r="AD1003" s="97">
        <v>4</v>
      </c>
      <c r="AE1003" s="97">
        <v>4</v>
      </c>
      <c r="AF1003" s="97">
        <v>4</v>
      </c>
      <c r="AG1003" s="97">
        <v>3</v>
      </c>
      <c r="AH1003" s="97">
        <v>1</v>
      </c>
      <c r="AI1003" s="97">
        <v>0</v>
      </c>
      <c r="AJ1003" s="97">
        <v>0</v>
      </c>
      <c r="AK1003" s="97">
        <v>4</v>
      </c>
      <c r="AL1003" s="97">
        <v>2</v>
      </c>
      <c r="AM1003" s="97">
        <v>4</v>
      </c>
      <c r="AN1003" s="96" t="s">
        <v>488</v>
      </c>
      <c r="AO1003" s="97">
        <v>3</v>
      </c>
      <c r="AP1003" s="31">
        <f>IFERROR(IF(AN1003="CIKDITIRO",VLOOKUP(A1003,'BR DTG CIKDITIRO'!C:E,3,0),IF(FR_HITUNG_MINMAX!AN1003="PESALAKAN",VLOOKUP(FR_HITUNG_MINMAX!A1003,'BR DTG ADW'!C:E,3,0),IF(FR_HITUNG_MINMAX!AN1003="PACUL",VLOOKUP(FR_HITUNG_MINMAX!A1003,'BR DTG PACUL'!C:E,3,0),IF(FR_HITUNG_MINMAX!AN1003="TRAYEMAN",VLOOKUP(FR_HITUNG_MINMAX!A1003,'BR DTG TRAYEMAN'!C:E,3,0),"?")))),0)</f>
        <v>0</v>
      </c>
      <c r="AQ1003" s="31">
        <f>IF(AN1003="PACUL",VLOOKUP(A1003,'STOK PACUL'!C:H,6,0),IF(FR_HITUNG_MINMAX!AN1003="PESALAKAN",VLOOKUP(FR_HITUNG_MINMAX!A1003,'STOK PESALAKAN'!C:H,6,0),IF(FR_HITUNG_MINMAX!AN1003="CIKDITIRO",VLOOKUP(FR_HITUNG_MINMAX!A1003,'STOK CIKDITIRO'!C:H,6,0),IF(FR_HITUNG_MINMAX!AN1003="TRAYEMAN",VLOOKUP(FR_HITUNG_MINMAX!A1003,'STOK TRAYEMAN'!C:H,6,0),"?"))))</f>
        <v>3</v>
      </c>
      <c r="AR1003" s="25">
        <f t="shared" si="49"/>
        <v>3</v>
      </c>
      <c r="AS1003" s="25">
        <f t="shared" si="47"/>
        <v>1</v>
      </c>
      <c r="AT1003" s="25">
        <f t="shared" si="48"/>
        <v>4</v>
      </c>
    </row>
    <row r="1004" spans="1:46" ht="30">
      <c r="A1004" s="96" t="s">
        <v>975</v>
      </c>
      <c r="B1004" s="96" t="s">
        <v>976</v>
      </c>
      <c r="C1004" s="96" t="s">
        <v>948</v>
      </c>
      <c r="D1004" s="96" t="s">
        <v>1365</v>
      </c>
      <c r="E1004" s="96" t="s">
        <v>482</v>
      </c>
      <c r="F1004" s="97">
        <v>50000</v>
      </c>
      <c r="G1004" s="97">
        <v>1</v>
      </c>
      <c r="H1004" s="96" t="s">
        <v>30</v>
      </c>
      <c r="I1004" s="96" t="s">
        <v>2</v>
      </c>
      <c r="J1004" s="98">
        <v>1</v>
      </c>
      <c r="K1004" s="97">
        <v>1</v>
      </c>
      <c r="L1004" s="97">
        <v>0</v>
      </c>
      <c r="M1004" s="97">
        <v>0</v>
      </c>
      <c r="N1004" s="97">
        <v>0</v>
      </c>
      <c r="O1004" s="97">
        <v>0</v>
      </c>
      <c r="P1004" s="97">
        <v>0</v>
      </c>
      <c r="Q1004" s="97">
        <v>0</v>
      </c>
      <c r="R1004" s="97">
        <v>0</v>
      </c>
      <c r="S1004" s="97">
        <v>0</v>
      </c>
      <c r="T1004" s="97">
        <v>0</v>
      </c>
      <c r="U1004" s="97">
        <v>0</v>
      </c>
      <c r="V1004" s="97">
        <v>0</v>
      </c>
      <c r="W1004" s="97">
        <v>1</v>
      </c>
      <c r="X1004" s="97">
        <v>1</v>
      </c>
      <c r="Y1004" s="97">
        <v>0</v>
      </c>
      <c r="Z1004" s="97">
        <v>0</v>
      </c>
      <c r="AA1004" s="97">
        <v>0</v>
      </c>
      <c r="AB1004" s="97">
        <v>0</v>
      </c>
      <c r="AC1004" s="97">
        <v>0</v>
      </c>
      <c r="AD1004" s="97">
        <v>0</v>
      </c>
      <c r="AE1004" s="97">
        <v>0</v>
      </c>
      <c r="AF1004" s="97">
        <v>0</v>
      </c>
      <c r="AG1004" s="97">
        <v>0</v>
      </c>
      <c r="AH1004" s="97">
        <v>0</v>
      </c>
      <c r="AI1004" s="97">
        <v>1</v>
      </c>
      <c r="AJ1004" s="97">
        <v>1</v>
      </c>
      <c r="AK1004" s="97">
        <v>1</v>
      </c>
      <c r="AL1004" s="97">
        <v>1</v>
      </c>
      <c r="AM1004" s="97">
        <v>1</v>
      </c>
      <c r="AN1004" s="96" t="s">
        <v>488</v>
      </c>
      <c r="AO1004" s="97">
        <v>1</v>
      </c>
      <c r="AP1004" s="31">
        <f>IFERROR(IF(AN1004="CIKDITIRO",VLOOKUP(A1004,'BR DTG CIKDITIRO'!C:E,3,0),IF(FR_HITUNG_MINMAX!AN1004="PESALAKAN",VLOOKUP(FR_HITUNG_MINMAX!A1004,'BR DTG ADW'!C:E,3,0),IF(FR_HITUNG_MINMAX!AN1004="PACUL",VLOOKUP(FR_HITUNG_MINMAX!A1004,'BR DTG PACUL'!C:E,3,0),IF(FR_HITUNG_MINMAX!AN1004="TRAYEMAN",VLOOKUP(FR_HITUNG_MINMAX!A1004,'BR DTG TRAYEMAN'!C:E,3,0),"?")))),0)</f>
        <v>0</v>
      </c>
      <c r="AQ1004" s="31">
        <f>IF(AN1004="PACUL",VLOOKUP(A1004,'STOK PACUL'!C:H,6,0),IF(FR_HITUNG_MINMAX!AN1004="PESALAKAN",VLOOKUP(FR_HITUNG_MINMAX!A1004,'STOK PESALAKAN'!C:H,6,0),IF(FR_HITUNG_MINMAX!AN1004="CIKDITIRO",VLOOKUP(FR_HITUNG_MINMAX!A1004,'STOK CIKDITIRO'!C:H,6,0),IF(FR_HITUNG_MINMAX!AN1004="TRAYEMAN",VLOOKUP(FR_HITUNG_MINMAX!A1004,'STOK TRAYEMAN'!C:H,6,0),"?"))))</f>
        <v>1</v>
      </c>
      <c r="AR1004" s="25">
        <f t="shared" si="49"/>
        <v>1</v>
      </c>
      <c r="AS1004" s="25">
        <f t="shared" si="47"/>
        <v>1</v>
      </c>
      <c r="AT1004" s="25">
        <f t="shared" si="48"/>
        <v>3</v>
      </c>
    </row>
    <row r="1005" spans="1:46" ht="30">
      <c r="A1005" s="96" t="s">
        <v>239</v>
      </c>
      <c r="B1005" s="96" t="s">
        <v>978</v>
      </c>
      <c r="C1005" s="96" t="s">
        <v>948</v>
      </c>
      <c r="D1005" s="96" t="s">
        <v>1365</v>
      </c>
      <c r="E1005" s="96" t="s">
        <v>482</v>
      </c>
      <c r="F1005" s="97">
        <v>46000</v>
      </c>
      <c r="G1005" s="97">
        <v>1</v>
      </c>
      <c r="H1005" s="96" t="s">
        <v>30</v>
      </c>
      <c r="I1005" s="96" t="s">
        <v>2</v>
      </c>
      <c r="J1005" s="98" t="s">
        <v>1366</v>
      </c>
      <c r="K1005" s="97">
        <v>1</v>
      </c>
      <c r="L1005" s="97">
        <v>0</v>
      </c>
      <c r="M1005" s="97">
        <v>0</v>
      </c>
      <c r="N1005" s="97">
        <v>0</v>
      </c>
      <c r="O1005" s="97">
        <v>0</v>
      </c>
      <c r="P1005" s="97">
        <v>0</v>
      </c>
      <c r="Q1005" s="97">
        <v>0</v>
      </c>
      <c r="R1005" s="97">
        <v>1</v>
      </c>
      <c r="S1005" s="97">
        <v>1</v>
      </c>
      <c r="T1005" s="97">
        <v>0</v>
      </c>
      <c r="U1005" s="97">
        <v>0</v>
      </c>
      <c r="V1005" s="97">
        <v>0</v>
      </c>
      <c r="W1005" s="97">
        <v>0</v>
      </c>
      <c r="X1005" s="97">
        <v>1</v>
      </c>
      <c r="Y1005" s="97">
        <v>0</v>
      </c>
      <c r="Z1005" s="97">
        <v>0</v>
      </c>
      <c r="AA1005" s="97">
        <v>0</v>
      </c>
      <c r="AB1005" s="97">
        <v>0</v>
      </c>
      <c r="AC1005" s="97">
        <v>0</v>
      </c>
      <c r="AD1005" s="97">
        <v>1</v>
      </c>
      <c r="AE1005" s="97">
        <v>2</v>
      </c>
      <c r="AF1005" s="97">
        <v>1</v>
      </c>
      <c r="AG1005" s="97">
        <v>1</v>
      </c>
      <c r="AH1005" s="97">
        <v>0</v>
      </c>
      <c r="AI1005" s="97">
        <v>0</v>
      </c>
      <c r="AJ1005" s="97">
        <v>0</v>
      </c>
      <c r="AK1005" s="97">
        <v>2</v>
      </c>
      <c r="AL1005" s="97">
        <v>1</v>
      </c>
      <c r="AM1005" s="97">
        <v>2</v>
      </c>
      <c r="AN1005" s="96" t="s">
        <v>488</v>
      </c>
      <c r="AO1005" s="97">
        <v>1</v>
      </c>
      <c r="AP1005" s="31">
        <f>IFERROR(IF(AN1005="CIKDITIRO",VLOOKUP(A1005,'BR DTG CIKDITIRO'!C:E,3,0),IF(FR_HITUNG_MINMAX!AN1005="PESALAKAN",VLOOKUP(FR_HITUNG_MINMAX!A1005,'BR DTG ADW'!C:E,3,0),IF(FR_HITUNG_MINMAX!AN1005="PACUL",VLOOKUP(FR_HITUNG_MINMAX!A1005,'BR DTG PACUL'!C:E,3,0),IF(FR_HITUNG_MINMAX!AN1005="TRAYEMAN",VLOOKUP(FR_HITUNG_MINMAX!A1005,'BR DTG TRAYEMAN'!C:E,3,0),"?")))),0)</f>
        <v>0</v>
      </c>
      <c r="AQ1005" s="31">
        <f>IF(AN1005="PACUL",VLOOKUP(A1005,'STOK PACUL'!C:H,6,0),IF(FR_HITUNG_MINMAX!AN1005="PESALAKAN",VLOOKUP(FR_HITUNG_MINMAX!A1005,'STOK PESALAKAN'!C:H,6,0),IF(FR_HITUNG_MINMAX!AN1005="CIKDITIRO",VLOOKUP(FR_HITUNG_MINMAX!A1005,'STOK CIKDITIRO'!C:H,6,0),IF(FR_HITUNG_MINMAX!AN1005="TRAYEMAN",VLOOKUP(FR_HITUNG_MINMAX!A1005,'STOK TRAYEMAN'!C:H,6,0),"?"))))</f>
        <v>1</v>
      </c>
      <c r="AR1005" s="25">
        <f t="shared" si="49"/>
        <v>1</v>
      </c>
      <c r="AS1005" s="25">
        <f t="shared" si="47"/>
        <v>1</v>
      </c>
      <c r="AT1005" s="25">
        <f t="shared" si="48"/>
        <v>2</v>
      </c>
    </row>
    <row r="1006" spans="1:46" ht="30">
      <c r="A1006" s="96" t="s">
        <v>2117</v>
      </c>
      <c r="B1006" s="96" t="s">
        <v>1415</v>
      </c>
      <c r="C1006" s="96" t="s">
        <v>1185</v>
      </c>
      <c r="D1006" s="96" t="s">
        <v>1365</v>
      </c>
      <c r="E1006" s="96" t="s">
        <v>482</v>
      </c>
      <c r="F1006" s="97">
        <v>8666.6666666666697</v>
      </c>
      <c r="G1006" s="97">
        <v>1</v>
      </c>
      <c r="H1006" s="96" t="s">
        <v>1185</v>
      </c>
      <c r="I1006" s="96" t="s">
        <v>1185</v>
      </c>
      <c r="J1006" s="98">
        <v>1</v>
      </c>
      <c r="K1006" s="97">
        <v>1</v>
      </c>
      <c r="L1006" s="97">
        <v>0</v>
      </c>
      <c r="M1006" s="97">
        <v>0</v>
      </c>
      <c r="N1006" s="97">
        <v>0</v>
      </c>
      <c r="O1006" s="97">
        <v>0</v>
      </c>
      <c r="P1006" s="97">
        <v>0</v>
      </c>
      <c r="Q1006" s="97">
        <v>0</v>
      </c>
      <c r="R1006" s="97">
        <v>0</v>
      </c>
      <c r="S1006" s="97">
        <v>0</v>
      </c>
      <c r="T1006" s="97">
        <v>0</v>
      </c>
      <c r="U1006" s="97">
        <v>0</v>
      </c>
      <c r="V1006" s="97">
        <v>3</v>
      </c>
      <c r="W1006" s="97">
        <v>0</v>
      </c>
      <c r="X1006" s="97">
        <v>3</v>
      </c>
      <c r="Y1006" s="97">
        <v>0</v>
      </c>
      <c r="Z1006" s="97">
        <v>0</v>
      </c>
      <c r="AA1006" s="97">
        <v>0</v>
      </c>
      <c r="AB1006" s="97">
        <v>0</v>
      </c>
      <c r="AC1006" s="97">
        <v>0</v>
      </c>
      <c r="AD1006" s="97">
        <v>0</v>
      </c>
      <c r="AE1006" s="97">
        <v>0</v>
      </c>
      <c r="AF1006" s="97">
        <v>0</v>
      </c>
      <c r="AG1006" s="97">
        <v>0</v>
      </c>
      <c r="AH1006" s="97">
        <v>3</v>
      </c>
      <c r="AI1006" s="97">
        <v>3</v>
      </c>
      <c r="AJ1006" s="97">
        <v>0</v>
      </c>
      <c r="AK1006" s="97">
        <v>3</v>
      </c>
      <c r="AL1006" s="97">
        <v>3</v>
      </c>
      <c r="AM1006" s="97">
        <v>3</v>
      </c>
      <c r="AN1006" s="96" t="s">
        <v>488</v>
      </c>
      <c r="AO1006" s="97">
        <v>0</v>
      </c>
      <c r="AP1006" s="31">
        <f>IFERROR(IF(AN1006="CIKDITIRO",VLOOKUP(A1006,'BR DTG CIKDITIRO'!C:E,3,0),IF(FR_HITUNG_MINMAX!AN1006="PESALAKAN",VLOOKUP(FR_HITUNG_MINMAX!A1006,'BR DTG ADW'!C:E,3,0),IF(FR_HITUNG_MINMAX!AN1006="PACUL",VLOOKUP(FR_HITUNG_MINMAX!A1006,'BR DTG PACUL'!C:E,3,0),IF(FR_HITUNG_MINMAX!AN1006="TRAYEMAN",VLOOKUP(FR_HITUNG_MINMAX!A1006,'BR DTG TRAYEMAN'!C:E,3,0),"?")))),0)</f>
        <v>0</v>
      </c>
      <c r="AQ1006" s="31">
        <f>IF(AN1006="PACUL",VLOOKUP(A1006,'STOK PACUL'!C:H,6,0),IF(FR_HITUNG_MINMAX!AN1006="PESALAKAN",VLOOKUP(FR_HITUNG_MINMAX!A1006,'STOK PESALAKAN'!C:H,6,0),IF(FR_HITUNG_MINMAX!AN1006="CIKDITIRO",VLOOKUP(FR_HITUNG_MINMAX!A1006,'STOK CIKDITIRO'!C:H,6,0),IF(FR_HITUNG_MINMAX!AN1006="TRAYEMAN",VLOOKUP(FR_HITUNG_MINMAX!A1006,'STOK TRAYEMAN'!C:H,6,0),"?"))))</f>
        <v>0</v>
      </c>
      <c r="AR1006" s="25">
        <f t="shared" si="49"/>
        <v>0</v>
      </c>
      <c r="AS1006" s="25">
        <f t="shared" si="47"/>
        <v>2</v>
      </c>
      <c r="AT1006" s="25">
        <f t="shared" si="48"/>
        <v>1</v>
      </c>
    </row>
    <row r="1007" spans="1:46" ht="30">
      <c r="A1007" s="96" t="s">
        <v>2118</v>
      </c>
      <c r="B1007" s="96" t="s">
        <v>2119</v>
      </c>
      <c r="C1007" s="96" t="s">
        <v>984</v>
      </c>
      <c r="D1007" s="96" t="s">
        <v>1365</v>
      </c>
      <c r="E1007" s="96" t="s">
        <v>482</v>
      </c>
      <c r="F1007" s="97">
        <v>8500</v>
      </c>
      <c r="G1007" s="97">
        <v>1</v>
      </c>
      <c r="H1007" s="96" t="s">
        <v>31</v>
      </c>
      <c r="I1007" s="96" t="s">
        <v>2</v>
      </c>
      <c r="J1007" s="98">
        <v>1</v>
      </c>
      <c r="K1007" s="97">
        <v>1</v>
      </c>
      <c r="L1007" s="97">
        <v>0</v>
      </c>
      <c r="M1007" s="97">
        <v>0</v>
      </c>
      <c r="N1007" s="97">
        <v>0</v>
      </c>
      <c r="O1007" s="97">
        <v>1</v>
      </c>
      <c r="P1007" s="97">
        <v>0</v>
      </c>
      <c r="Q1007" s="97">
        <v>0</v>
      </c>
      <c r="R1007" s="97">
        <v>0</v>
      </c>
      <c r="S1007" s="97">
        <v>0</v>
      </c>
      <c r="T1007" s="97">
        <v>0</v>
      </c>
      <c r="U1007" s="97">
        <v>0</v>
      </c>
      <c r="V1007" s="97">
        <v>0</v>
      </c>
      <c r="W1007" s="97">
        <v>0</v>
      </c>
      <c r="X1007" s="97">
        <v>1</v>
      </c>
      <c r="Y1007" s="97">
        <v>0</v>
      </c>
      <c r="Z1007" s="97">
        <v>0</v>
      </c>
      <c r="AA1007" s="97">
        <v>1</v>
      </c>
      <c r="AB1007" s="97">
        <v>1</v>
      </c>
      <c r="AC1007" s="97">
        <v>0</v>
      </c>
      <c r="AD1007" s="97">
        <v>0</v>
      </c>
      <c r="AE1007" s="97">
        <v>0</v>
      </c>
      <c r="AF1007" s="97">
        <v>0</v>
      </c>
      <c r="AG1007" s="97">
        <v>0</v>
      </c>
      <c r="AH1007" s="97">
        <v>0</v>
      </c>
      <c r="AI1007" s="97">
        <v>0</v>
      </c>
      <c r="AJ1007" s="97">
        <v>0</v>
      </c>
      <c r="AK1007" s="97">
        <v>1</v>
      </c>
      <c r="AL1007" s="97">
        <v>1</v>
      </c>
      <c r="AM1007" s="97">
        <v>2</v>
      </c>
      <c r="AN1007" s="96" t="s">
        <v>488</v>
      </c>
      <c r="AO1007" s="97">
        <v>1</v>
      </c>
      <c r="AP1007" s="31">
        <f>IFERROR(IF(AN1007="CIKDITIRO",VLOOKUP(A1007,'BR DTG CIKDITIRO'!C:E,3,0),IF(FR_HITUNG_MINMAX!AN1007="PESALAKAN",VLOOKUP(FR_HITUNG_MINMAX!A1007,'BR DTG ADW'!C:E,3,0),IF(FR_HITUNG_MINMAX!AN1007="PACUL",VLOOKUP(FR_HITUNG_MINMAX!A1007,'BR DTG PACUL'!C:E,3,0),IF(FR_HITUNG_MINMAX!AN1007="TRAYEMAN",VLOOKUP(FR_HITUNG_MINMAX!A1007,'BR DTG TRAYEMAN'!C:E,3,0),"?")))),0)</f>
        <v>0</v>
      </c>
      <c r="AQ1007" s="31">
        <f>IF(AN1007="PACUL",VLOOKUP(A1007,'STOK PACUL'!C:H,6,0),IF(FR_HITUNG_MINMAX!AN1007="PESALAKAN",VLOOKUP(FR_HITUNG_MINMAX!A1007,'STOK PESALAKAN'!C:H,6,0),IF(FR_HITUNG_MINMAX!AN1007="CIKDITIRO",VLOOKUP(FR_HITUNG_MINMAX!A1007,'STOK CIKDITIRO'!C:H,6,0),IF(FR_HITUNG_MINMAX!AN1007="TRAYEMAN",VLOOKUP(FR_HITUNG_MINMAX!A1007,'STOK TRAYEMAN'!C:H,6,0),"?"))))</f>
        <v>1</v>
      </c>
      <c r="AR1007" s="25">
        <f t="shared" si="49"/>
        <v>1</v>
      </c>
      <c r="AS1007" s="25">
        <f t="shared" si="47"/>
        <v>1</v>
      </c>
      <c r="AT1007" s="25">
        <f t="shared" si="48"/>
        <v>1</v>
      </c>
    </row>
    <row r="1008" spans="1:46" ht="30">
      <c r="A1008" s="96" t="s">
        <v>1416</v>
      </c>
      <c r="B1008" s="96" t="s">
        <v>979</v>
      </c>
      <c r="C1008" s="96" t="s">
        <v>948</v>
      </c>
      <c r="D1008" s="96" t="s">
        <v>1365</v>
      </c>
      <c r="E1008" s="96" t="s">
        <v>482</v>
      </c>
      <c r="F1008" s="97">
        <v>159000</v>
      </c>
      <c r="G1008" s="97">
        <v>1</v>
      </c>
      <c r="H1008" s="96" t="s">
        <v>2</v>
      </c>
      <c r="I1008" s="96" t="s">
        <v>2</v>
      </c>
      <c r="J1008" s="98" t="s">
        <v>1366</v>
      </c>
      <c r="K1008" s="97">
        <v>1</v>
      </c>
      <c r="L1008" s="97">
        <v>1</v>
      </c>
      <c r="M1008" s="97">
        <v>0</v>
      </c>
      <c r="N1008" s="97">
        <v>0</v>
      </c>
      <c r="O1008" s="97">
        <v>0</v>
      </c>
      <c r="P1008" s="97">
        <v>0</v>
      </c>
      <c r="Q1008" s="97">
        <v>1</v>
      </c>
      <c r="R1008" s="97">
        <v>0</v>
      </c>
      <c r="S1008" s="97">
        <v>0</v>
      </c>
      <c r="T1008" s="97">
        <v>0</v>
      </c>
      <c r="U1008" s="97">
        <v>0</v>
      </c>
      <c r="V1008" s="97">
        <v>0</v>
      </c>
      <c r="W1008" s="97">
        <v>0</v>
      </c>
      <c r="X1008" s="97">
        <v>1</v>
      </c>
      <c r="Y1008" s="97">
        <v>1</v>
      </c>
      <c r="Z1008" s="97">
        <v>0</v>
      </c>
      <c r="AA1008" s="97">
        <v>0</v>
      </c>
      <c r="AB1008" s="97">
        <v>0</v>
      </c>
      <c r="AC1008" s="97">
        <v>1</v>
      </c>
      <c r="AD1008" s="97">
        <v>1</v>
      </c>
      <c r="AE1008" s="97">
        <v>0</v>
      </c>
      <c r="AF1008" s="97">
        <v>0</v>
      </c>
      <c r="AG1008" s="97">
        <v>0</v>
      </c>
      <c r="AH1008" s="97">
        <v>0</v>
      </c>
      <c r="AI1008" s="97">
        <v>0</v>
      </c>
      <c r="AJ1008" s="97">
        <v>1</v>
      </c>
      <c r="AK1008" s="97">
        <v>1</v>
      </c>
      <c r="AL1008" s="97">
        <v>1</v>
      </c>
      <c r="AM1008" s="97">
        <v>1</v>
      </c>
      <c r="AN1008" s="96" t="s">
        <v>488</v>
      </c>
      <c r="AO1008" s="97">
        <v>2</v>
      </c>
      <c r="AP1008" s="31">
        <f>IFERROR(IF(AN1008="CIKDITIRO",VLOOKUP(A1008,'BR DTG CIKDITIRO'!C:E,3,0),IF(FR_HITUNG_MINMAX!AN1008="PESALAKAN",VLOOKUP(FR_HITUNG_MINMAX!A1008,'BR DTG ADW'!C:E,3,0),IF(FR_HITUNG_MINMAX!AN1008="PACUL",VLOOKUP(FR_HITUNG_MINMAX!A1008,'BR DTG PACUL'!C:E,3,0),IF(FR_HITUNG_MINMAX!AN1008="TRAYEMAN",VLOOKUP(FR_HITUNG_MINMAX!A1008,'BR DTG TRAYEMAN'!C:E,3,0),"?")))),0)</f>
        <v>0</v>
      </c>
      <c r="AQ1008" s="31">
        <f>IF(AN1008="PACUL",VLOOKUP(A1008,'STOK PACUL'!C:H,6,0),IF(FR_HITUNG_MINMAX!AN1008="PESALAKAN",VLOOKUP(FR_HITUNG_MINMAX!A1008,'STOK PESALAKAN'!C:H,6,0),IF(FR_HITUNG_MINMAX!AN1008="CIKDITIRO",VLOOKUP(FR_HITUNG_MINMAX!A1008,'STOK CIKDITIRO'!C:H,6,0),IF(FR_HITUNG_MINMAX!AN1008="TRAYEMAN",VLOOKUP(FR_HITUNG_MINMAX!A1008,'STOK TRAYEMAN'!C:H,6,0),"?"))))</f>
        <v>2</v>
      </c>
      <c r="AR1008" s="25">
        <f t="shared" si="49"/>
        <v>2</v>
      </c>
      <c r="AS1008" s="25">
        <f t="shared" si="47"/>
        <v>1</v>
      </c>
      <c r="AT1008" s="25">
        <f t="shared" si="48"/>
        <v>1</v>
      </c>
    </row>
    <row r="1009" spans="1:46" ht="30">
      <c r="A1009" s="96" t="s">
        <v>1417</v>
      </c>
      <c r="B1009" s="96" t="s">
        <v>1418</v>
      </c>
      <c r="C1009" s="96" t="s">
        <v>948</v>
      </c>
      <c r="D1009" s="96" t="s">
        <v>1365</v>
      </c>
      <c r="E1009" s="96" t="s">
        <v>484</v>
      </c>
      <c r="F1009" s="97">
        <v>140000</v>
      </c>
      <c r="G1009" s="97">
        <v>1</v>
      </c>
      <c r="H1009" s="96" t="s">
        <v>1185</v>
      </c>
      <c r="I1009" s="96" t="s">
        <v>1185</v>
      </c>
      <c r="J1009" s="98">
        <v>1</v>
      </c>
      <c r="K1009" s="97">
        <v>1</v>
      </c>
      <c r="L1009" s="97">
        <v>0</v>
      </c>
      <c r="M1009" s="97">
        <v>0</v>
      </c>
      <c r="N1009" s="97">
        <v>0</v>
      </c>
      <c r="O1009" s="97">
        <v>1</v>
      </c>
      <c r="P1009" s="97">
        <v>0</v>
      </c>
      <c r="Q1009" s="97">
        <v>0</v>
      </c>
      <c r="R1009" s="97">
        <v>0</v>
      </c>
      <c r="S1009" s="97">
        <v>1</v>
      </c>
      <c r="T1009" s="97">
        <v>1</v>
      </c>
      <c r="U1009" s="97">
        <v>1</v>
      </c>
      <c r="V1009" s="97">
        <v>0</v>
      </c>
      <c r="W1009" s="97">
        <v>0</v>
      </c>
      <c r="X1009" s="97">
        <v>1</v>
      </c>
      <c r="Y1009" s="97">
        <v>0</v>
      </c>
      <c r="Z1009" s="97">
        <v>0</v>
      </c>
      <c r="AA1009" s="97">
        <v>1</v>
      </c>
      <c r="AB1009" s="97">
        <v>1</v>
      </c>
      <c r="AC1009" s="97">
        <v>0</v>
      </c>
      <c r="AD1009" s="97">
        <v>0</v>
      </c>
      <c r="AE1009" s="97">
        <v>1</v>
      </c>
      <c r="AF1009" s="97">
        <v>2</v>
      </c>
      <c r="AG1009" s="97">
        <v>2</v>
      </c>
      <c r="AH1009" s="97">
        <v>1</v>
      </c>
      <c r="AI1009" s="97">
        <v>0</v>
      </c>
      <c r="AJ1009" s="97">
        <v>0</v>
      </c>
      <c r="AK1009" s="97">
        <v>2</v>
      </c>
      <c r="AL1009" s="97">
        <v>1</v>
      </c>
      <c r="AM1009" s="97">
        <v>2</v>
      </c>
      <c r="AN1009" s="96" t="s">
        <v>488</v>
      </c>
      <c r="AO1009" s="97">
        <v>1</v>
      </c>
      <c r="AP1009" s="31">
        <f>IFERROR(IF(AN1009="CIKDITIRO",VLOOKUP(A1009,'BR DTG CIKDITIRO'!C:E,3,0),IF(FR_HITUNG_MINMAX!AN1009="PESALAKAN",VLOOKUP(FR_HITUNG_MINMAX!A1009,'BR DTG ADW'!C:E,3,0),IF(FR_HITUNG_MINMAX!AN1009="PACUL",VLOOKUP(FR_HITUNG_MINMAX!A1009,'BR DTG PACUL'!C:E,3,0),IF(FR_HITUNG_MINMAX!AN1009="TRAYEMAN",VLOOKUP(FR_HITUNG_MINMAX!A1009,'BR DTG TRAYEMAN'!C:E,3,0),"?")))),0)</f>
        <v>1</v>
      </c>
      <c r="AQ1009" s="31">
        <f>IF(AN1009="PACUL",VLOOKUP(A1009,'STOK PACUL'!C:H,6,0),IF(FR_HITUNG_MINMAX!AN1009="PESALAKAN",VLOOKUP(FR_HITUNG_MINMAX!A1009,'STOK PESALAKAN'!C:H,6,0),IF(FR_HITUNG_MINMAX!AN1009="CIKDITIRO",VLOOKUP(FR_HITUNG_MINMAX!A1009,'STOK CIKDITIRO'!C:H,6,0),IF(FR_HITUNG_MINMAX!AN1009="TRAYEMAN",VLOOKUP(FR_HITUNG_MINMAX!A1009,'STOK TRAYEMAN'!C:H,6,0),"?"))))</f>
        <v>2</v>
      </c>
      <c r="AR1009" s="25">
        <f t="shared" si="49"/>
        <v>2</v>
      </c>
      <c r="AS1009" s="25">
        <f t="shared" si="47"/>
        <v>1</v>
      </c>
      <c r="AT1009" s="25">
        <f t="shared" si="48"/>
        <v>3</v>
      </c>
    </row>
    <row r="1010" spans="1:46" ht="30">
      <c r="A1010" s="96" t="s">
        <v>240</v>
      </c>
      <c r="B1010" s="96" t="s">
        <v>980</v>
      </c>
      <c r="C1010" s="96" t="s">
        <v>948</v>
      </c>
      <c r="D1010" s="96" t="s">
        <v>1365</v>
      </c>
      <c r="E1010" s="96" t="s">
        <v>485</v>
      </c>
      <c r="F1010" s="97">
        <v>122000</v>
      </c>
      <c r="G1010" s="97">
        <v>1</v>
      </c>
      <c r="H1010" s="96" t="s">
        <v>30</v>
      </c>
      <c r="I1010" s="96" t="s">
        <v>2</v>
      </c>
      <c r="J1010" s="98">
        <v>1</v>
      </c>
      <c r="K1010" s="97">
        <v>1</v>
      </c>
      <c r="L1010" s="97">
        <v>1</v>
      </c>
      <c r="M1010" s="97">
        <v>2</v>
      </c>
      <c r="N1010" s="97">
        <v>0</v>
      </c>
      <c r="O1010" s="97">
        <v>4</v>
      </c>
      <c r="P1010" s="97">
        <v>0</v>
      </c>
      <c r="Q1010" s="97">
        <v>2</v>
      </c>
      <c r="R1010" s="97">
        <v>2</v>
      </c>
      <c r="S1010" s="97">
        <v>3</v>
      </c>
      <c r="T1010" s="97">
        <v>0</v>
      </c>
      <c r="U1010" s="97">
        <v>0</v>
      </c>
      <c r="V1010" s="97">
        <v>0</v>
      </c>
      <c r="W1010" s="97">
        <v>1</v>
      </c>
      <c r="X1010" s="97">
        <v>4</v>
      </c>
      <c r="Y1010" s="97">
        <v>3</v>
      </c>
      <c r="Z1010" s="97">
        <v>2</v>
      </c>
      <c r="AA1010" s="97">
        <v>4</v>
      </c>
      <c r="AB1010" s="97">
        <v>4</v>
      </c>
      <c r="AC1010" s="97">
        <v>2</v>
      </c>
      <c r="AD1010" s="97">
        <v>4</v>
      </c>
      <c r="AE1010" s="97">
        <v>5</v>
      </c>
      <c r="AF1010" s="97">
        <v>3</v>
      </c>
      <c r="AG1010" s="97">
        <v>3</v>
      </c>
      <c r="AH1010" s="97">
        <v>0</v>
      </c>
      <c r="AI1010" s="97">
        <v>1</v>
      </c>
      <c r="AJ1010" s="97">
        <v>2</v>
      </c>
      <c r="AK1010" s="97">
        <v>5</v>
      </c>
      <c r="AL1010" s="97">
        <v>4</v>
      </c>
      <c r="AM1010" s="97">
        <v>5</v>
      </c>
      <c r="AN1010" s="96" t="s">
        <v>488</v>
      </c>
      <c r="AO1010" s="97">
        <v>5</v>
      </c>
      <c r="AP1010" s="31">
        <f>IFERROR(IF(AN1010="CIKDITIRO",VLOOKUP(A1010,'BR DTG CIKDITIRO'!C:E,3,0),IF(FR_HITUNG_MINMAX!AN1010="PESALAKAN",VLOOKUP(FR_HITUNG_MINMAX!A1010,'BR DTG ADW'!C:E,3,0),IF(FR_HITUNG_MINMAX!AN1010="PACUL",VLOOKUP(FR_HITUNG_MINMAX!A1010,'BR DTG PACUL'!C:E,3,0),IF(FR_HITUNG_MINMAX!AN1010="TRAYEMAN",VLOOKUP(FR_HITUNG_MINMAX!A1010,'BR DTG TRAYEMAN'!C:E,3,0),"?")))),0)</f>
        <v>0</v>
      </c>
      <c r="AQ1010" s="31">
        <f>IF(AN1010="PACUL",VLOOKUP(A1010,'STOK PACUL'!C:H,6,0),IF(FR_HITUNG_MINMAX!AN1010="PESALAKAN",VLOOKUP(FR_HITUNG_MINMAX!A1010,'STOK PESALAKAN'!C:H,6,0),IF(FR_HITUNG_MINMAX!AN1010="CIKDITIRO",VLOOKUP(FR_HITUNG_MINMAX!A1010,'STOK CIKDITIRO'!C:H,6,0),IF(FR_HITUNG_MINMAX!AN1010="TRAYEMAN",VLOOKUP(FR_HITUNG_MINMAX!A1010,'STOK TRAYEMAN'!C:H,6,0),"?"))))</f>
        <v>5</v>
      </c>
      <c r="AR1010" s="25">
        <f t="shared" si="49"/>
        <v>5</v>
      </c>
      <c r="AS1010" s="25">
        <f t="shared" si="47"/>
        <v>2</v>
      </c>
      <c r="AT1010" s="25">
        <f t="shared" si="48"/>
        <v>4</v>
      </c>
    </row>
    <row r="1011" spans="1:46" ht="30">
      <c r="A1011" s="96" t="s">
        <v>241</v>
      </c>
      <c r="B1011" s="96" t="s">
        <v>982</v>
      </c>
      <c r="C1011" s="96" t="s">
        <v>948</v>
      </c>
      <c r="D1011" s="96" t="s">
        <v>1365</v>
      </c>
      <c r="E1011" s="96" t="s">
        <v>484</v>
      </c>
      <c r="F1011" s="97">
        <v>151000</v>
      </c>
      <c r="G1011" s="97">
        <v>1</v>
      </c>
      <c r="H1011" s="96" t="s">
        <v>30</v>
      </c>
      <c r="I1011" s="96" t="s">
        <v>2</v>
      </c>
      <c r="J1011" s="98">
        <v>1</v>
      </c>
      <c r="K1011" s="97">
        <v>1</v>
      </c>
      <c r="L1011" s="97">
        <v>1</v>
      </c>
      <c r="M1011" s="97">
        <v>0</v>
      </c>
      <c r="N1011" s="97">
        <v>0</v>
      </c>
      <c r="O1011" s="97">
        <v>0</v>
      </c>
      <c r="P1011" s="97">
        <v>3</v>
      </c>
      <c r="Q1011" s="97">
        <v>1</v>
      </c>
      <c r="R1011" s="97">
        <v>0</v>
      </c>
      <c r="S1011" s="97">
        <v>0</v>
      </c>
      <c r="T1011" s="97">
        <v>0</v>
      </c>
      <c r="U1011" s="97">
        <v>0</v>
      </c>
      <c r="V1011" s="97">
        <v>1</v>
      </c>
      <c r="W1011" s="97">
        <v>0</v>
      </c>
      <c r="X1011" s="97">
        <v>3</v>
      </c>
      <c r="Y1011" s="97">
        <v>1</v>
      </c>
      <c r="Z1011" s="97">
        <v>0</v>
      </c>
      <c r="AA1011" s="97">
        <v>0</v>
      </c>
      <c r="AB1011" s="97">
        <v>3</v>
      </c>
      <c r="AC1011" s="97">
        <v>4</v>
      </c>
      <c r="AD1011" s="97">
        <v>1</v>
      </c>
      <c r="AE1011" s="97">
        <v>0</v>
      </c>
      <c r="AF1011" s="97">
        <v>0</v>
      </c>
      <c r="AG1011" s="97">
        <v>0</v>
      </c>
      <c r="AH1011" s="97">
        <v>1</v>
      </c>
      <c r="AI1011" s="97">
        <v>1</v>
      </c>
      <c r="AJ1011" s="97">
        <v>1</v>
      </c>
      <c r="AK1011" s="97">
        <v>4</v>
      </c>
      <c r="AL1011" s="97">
        <v>3</v>
      </c>
      <c r="AM1011" s="97">
        <v>4</v>
      </c>
      <c r="AN1011" s="96" t="s">
        <v>488</v>
      </c>
      <c r="AO1011" s="97">
        <v>1</v>
      </c>
      <c r="AP1011" s="31">
        <f>IFERROR(IF(AN1011="CIKDITIRO",VLOOKUP(A1011,'BR DTG CIKDITIRO'!C:E,3,0),IF(FR_HITUNG_MINMAX!AN1011="PESALAKAN",VLOOKUP(FR_HITUNG_MINMAX!A1011,'BR DTG ADW'!C:E,3,0),IF(FR_HITUNG_MINMAX!AN1011="PACUL",VLOOKUP(FR_HITUNG_MINMAX!A1011,'BR DTG PACUL'!C:E,3,0),IF(FR_HITUNG_MINMAX!AN1011="TRAYEMAN",VLOOKUP(FR_HITUNG_MINMAX!A1011,'BR DTG TRAYEMAN'!C:E,3,0),"?")))),0)</f>
        <v>0</v>
      </c>
      <c r="AQ1011" s="31">
        <f>IF(AN1011="PACUL",VLOOKUP(A1011,'STOK PACUL'!C:H,6,0),IF(FR_HITUNG_MINMAX!AN1011="PESALAKAN",VLOOKUP(FR_HITUNG_MINMAX!A1011,'STOK PESALAKAN'!C:H,6,0),IF(FR_HITUNG_MINMAX!AN1011="CIKDITIRO",VLOOKUP(FR_HITUNG_MINMAX!A1011,'STOK CIKDITIRO'!C:H,6,0),IF(FR_HITUNG_MINMAX!AN1011="TRAYEMAN",VLOOKUP(FR_HITUNG_MINMAX!A1011,'STOK TRAYEMAN'!C:H,6,0),"?"))))</f>
        <v>1</v>
      </c>
      <c r="AR1011" s="25">
        <f t="shared" si="49"/>
        <v>1</v>
      </c>
      <c r="AS1011" s="25">
        <f t="shared" si="47"/>
        <v>2</v>
      </c>
      <c r="AT1011" s="25">
        <f t="shared" si="48"/>
        <v>4</v>
      </c>
    </row>
    <row r="1012" spans="1:46" ht="30">
      <c r="A1012" s="96" t="s">
        <v>640</v>
      </c>
      <c r="B1012" s="96" t="s">
        <v>983</v>
      </c>
      <c r="C1012" s="96" t="s">
        <v>948</v>
      </c>
      <c r="D1012" s="96" t="s">
        <v>1365</v>
      </c>
      <c r="E1012" s="96" t="s">
        <v>482</v>
      </c>
      <c r="F1012" s="97">
        <v>161000</v>
      </c>
      <c r="G1012" s="97">
        <v>1</v>
      </c>
      <c r="H1012" s="96" t="s">
        <v>30</v>
      </c>
      <c r="I1012" s="96" t="s">
        <v>2</v>
      </c>
      <c r="J1012" s="98">
        <v>1</v>
      </c>
      <c r="K1012" s="97">
        <v>1</v>
      </c>
      <c r="L1012" s="97">
        <v>0</v>
      </c>
      <c r="M1012" s="97">
        <v>0</v>
      </c>
      <c r="N1012" s="97">
        <v>0</v>
      </c>
      <c r="O1012" s="97">
        <v>1</v>
      </c>
      <c r="P1012" s="97">
        <v>0</v>
      </c>
      <c r="Q1012" s="97">
        <v>1</v>
      </c>
      <c r="R1012" s="97">
        <v>0</v>
      </c>
      <c r="S1012" s="97">
        <v>1</v>
      </c>
      <c r="T1012" s="97">
        <v>0</v>
      </c>
      <c r="U1012" s="97">
        <v>0</v>
      </c>
      <c r="V1012" s="97">
        <v>0</v>
      </c>
      <c r="W1012" s="97">
        <v>0</v>
      </c>
      <c r="X1012" s="97">
        <v>1</v>
      </c>
      <c r="Y1012" s="97">
        <v>0</v>
      </c>
      <c r="Z1012" s="97">
        <v>0</v>
      </c>
      <c r="AA1012" s="97">
        <v>1</v>
      </c>
      <c r="AB1012" s="97">
        <v>1</v>
      </c>
      <c r="AC1012" s="97">
        <v>1</v>
      </c>
      <c r="AD1012" s="97">
        <v>1</v>
      </c>
      <c r="AE1012" s="97">
        <v>1</v>
      </c>
      <c r="AF1012" s="97">
        <v>1</v>
      </c>
      <c r="AG1012" s="97">
        <v>1</v>
      </c>
      <c r="AH1012" s="97">
        <v>0</v>
      </c>
      <c r="AI1012" s="97">
        <v>0</v>
      </c>
      <c r="AJ1012" s="97">
        <v>0</v>
      </c>
      <c r="AK1012" s="97">
        <v>1</v>
      </c>
      <c r="AL1012" s="97">
        <v>1</v>
      </c>
      <c r="AM1012" s="97">
        <v>1</v>
      </c>
      <c r="AN1012" s="96" t="s">
        <v>488</v>
      </c>
      <c r="AO1012" s="97">
        <v>2</v>
      </c>
      <c r="AP1012" s="31">
        <f>IFERROR(IF(AN1012="CIKDITIRO",VLOOKUP(A1012,'BR DTG CIKDITIRO'!C:E,3,0),IF(FR_HITUNG_MINMAX!AN1012="PESALAKAN",VLOOKUP(FR_HITUNG_MINMAX!A1012,'BR DTG ADW'!C:E,3,0),IF(FR_HITUNG_MINMAX!AN1012="PACUL",VLOOKUP(FR_HITUNG_MINMAX!A1012,'BR DTG PACUL'!C:E,3,0),IF(FR_HITUNG_MINMAX!AN1012="TRAYEMAN",VLOOKUP(FR_HITUNG_MINMAX!A1012,'BR DTG TRAYEMAN'!C:E,3,0),"?")))),0)</f>
        <v>0</v>
      </c>
      <c r="AQ1012" s="31">
        <f>IF(AN1012="PACUL",VLOOKUP(A1012,'STOK PACUL'!C:H,6,0),IF(FR_HITUNG_MINMAX!AN1012="PESALAKAN",VLOOKUP(FR_HITUNG_MINMAX!A1012,'STOK PESALAKAN'!C:H,6,0),IF(FR_HITUNG_MINMAX!AN1012="CIKDITIRO",VLOOKUP(FR_HITUNG_MINMAX!A1012,'STOK CIKDITIRO'!C:H,6,0),IF(FR_HITUNG_MINMAX!AN1012="TRAYEMAN",VLOOKUP(FR_HITUNG_MINMAX!A1012,'STOK TRAYEMAN'!C:H,6,0),"?"))))</f>
        <v>2</v>
      </c>
      <c r="AR1012" s="25">
        <f t="shared" si="49"/>
        <v>2</v>
      </c>
      <c r="AS1012" s="25">
        <f t="shared" si="47"/>
        <v>1</v>
      </c>
      <c r="AT1012" s="25">
        <f t="shared" si="48"/>
        <v>2</v>
      </c>
    </row>
    <row r="1013" spans="1:46" ht="30">
      <c r="A1013" s="96" t="s">
        <v>242</v>
      </c>
      <c r="B1013" s="96" t="s">
        <v>986</v>
      </c>
      <c r="C1013" s="96" t="s">
        <v>948</v>
      </c>
      <c r="D1013" s="96" t="s">
        <v>1365</v>
      </c>
      <c r="E1013" s="96" t="s">
        <v>482</v>
      </c>
      <c r="F1013" s="97">
        <v>88000</v>
      </c>
      <c r="G1013" s="97">
        <v>1</v>
      </c>
      <c r="H1013" s="96" t="s">
        <v>31</v>
      </c>
      <c r="I1013" s="96" t="s">
        <v>2</v>
      </c>
      <c r="J1013" s="98">
        <v>1</v>
      </c>
      <c r="K1013" s="97">
        <v>1</v>
      </c>
      <c r="L1013" s="97">
        <v>0</v>
      </c>
      <c r="M1013" s="97">
        <v>0</v>
      </c>
      <c r="N1013" s="97">
        <v>0</v>
      </c>
      <c r="O1013" s="97">
        <v>1</v>
      </c>
      <c r="P1013" s="97">
        <v>1</v>
      </c>
      <c r="Q1013" s="97">
        <v>1</v>
      </c>
      <c r="R1013" s="97">
        <v>0</v>
      </c>
      <c r="S1013" s="97">
        <v>0</v>
      </c>
      <c r="T1013" s="97">
        <v>0</v>
      </c>
      <c r="U1013" s="97">
        <v>0</v>
      </c>
      <c r="V1013" s="97">
        <v>0</v>
      </c>
      <c r="W1013" s="97">
        <v>0</v>
      </c>
      <c r="X1013" s="97">
        <v>1</v>
      </c>
      <c r="Y1013" s="97">
        <v>0</v>
      </c>
      <c r="Z1013" s="97">
        <v>0</v>
      </c>
      <c r="AA1013" s="97">
        <v>1</v>
      </c>
      <c r="AB1013" s="97">
        <v>2</v>
      </c>
      <c r="AC1013" s="97">
        <v>2</v>
      </c>
      <c r="AD1013" s="97">
        <v>1</v>
      </c>
      <c r="AE1013" s="97">
        <v>0</v>
      </c>
      <c r="AF1013" s="97">
        <v>0</v>
      </c>
      <c r="AG1013" s="97">
        <v>0</v>
      </c>
      <c r="AH1013" s="97">
        <v>0</v>
      </c>
      <c r="AI1013" s="97">
        <v>0</v>
      </c>
      <c r="AJ1013" s="97">
        <v>0</v>
      </c>
      <c r="AK1013" s="97">
        <v>2</v>
      </c>
      <c r="AL1013" s="97">
        <v>1</v>
      </c>
      <c r="AM1013" s="97">
        <v>2</v>
      </c>
      <c r="AN1013" s="96" t="s">
        <v>488</v>
      </c>
      <c r="AO1013" s="97">
        <v>3</v>
      </c>
      <c r="AP1013" s="31">
        <f>IFERROR(IF(AN1013="CIKDITIRO",VLOOKUP(A1013,'BR DTG CIKDITIRO'!C:E,3,0),IF(FR_HITUNG_MINMAX!AN1013="PESALAKAN",VLOOKUP(FR_HITUNG_MINMAX!A1013,'BR DTG ADW'!C:E,3,0),IF(FR_HITUNG_MINMAX!AN1013="PACUL",VLOOKUP(FR_HITUNG_MINMAX!A1013,'BR DTG PACUL'!C:E,3,0),IF(FR_HITUNG_MINMAX!AN1013="TRAYEMAN",VLOOKUP(FR_HITUNG_MINMAX!A1013,'BR DTG TRAYEMAN'!C:E,3,0),"?")))),0)</f>
        <v>0</v>
      </c>
      <c r="AQ1013" s="31">
        <f>IF(AN1013="PACUL",VLOOKUP(A1013,'STOK PACUL'!C:H,6,0),IF(FR_HITUNG_MINMAX!AN1013="PESALAKAN",VLOOKUP(FR_HITUNG_MINMAX!A1013,'STOK PESALAKAN'!C:H,6,0),IF(FR_HITUNG_MINMAX!AN1013="CIKDITIRO",VLOOKUP(FR_HITUNG_MINMAX!A1013,'STOK CIKDITIRO'!C:H,6,0),IF(FR_HITUNG_MINMAX!AN1013="TRAYEMAN",VLOOKUP(FR_HITUNG_MINMAX!A1013,'STOK TRAYEMAN'!C:H,6,0),"?"))))</f>
        <v>3</v>
      </c>
      <c r="AR1013" s="25">
        <f t="shared" si="49"/>
        <v>3</v>
      </c>
      <c r="AS1013" s="25">
        <f t="shared" si="47"/>
        <v>1</v>
      </c>
      <c r="AT1013" s="25">
        <f t="shared" si="48"/>
        <v>3</v>
      </c>
    </row>
    <row r="1014" spans="1:46" ht="30">
      <c r="A1014" s="96" t="s">
        <v>243</v>
      </c>
      <c r="B1014" s="96" t="s">
        <v>1358</v>
      </c>
      <c r="C1014" s="96" t="s">
        <v>948</v>
      </c>
      <c r="D1014" s="96" t="s">
        <v>1365</v>
      </c>
      <c r="E1014" s="96" t="s">
        <v>482</v>
      </c>
      <c r="F1014" s="97">
        <v>152000</v>
      </c>
      <c r="G1014" s="97">
        <v>1</v>
      </c>
      <c r="H1014" s="96" t="s">
        <v>1185</v>
      </c>
      <c r="I1014" s="96" t="s">
        <v>1185</v>
      </c>
      <c r="J1014" s="98">
        <v>1</v>
      </c>
      <c r="K1014" s="97">
        <v>1</v>
      </c>
      <c r="L1014" s="97">
        <v>0</v>
      </c>
      <c r="M1014" s="97">
        <v>0</v>
      </c>
      <c r="N1014" s="97">
        <v>0</v>
      </c>
      <c r="O1014" s="97">
        <v>0</v>
      </c>
      <c r="P1014" s="97">
        <v>0</v>
      </c>
      <c r="Q1014" s="97">
        <v>0</v>
      </c>
      <c r="R1014" s="97">
        <v>0</v>
      </c>
      <c r="S1014" s="97">
        <v>0</v>
      </c>
      <c r="T1014" s="97">
        <v>1</v>
      </c>
      <c r="U1014" s="97">
        <v>0</v>
      </c>
      <c r="V1014" s="97">
        <v>0</v>
      </c>
      <c r="W1014" s="97">
        <v>0</v>
      </c>
      <c r="X1014" s="97">
        <v>1</v>
      </c>
      <c r="Y1014" s="97">
        <v>0</v>
      </c>
      <c r="Z1014" s="97">
        <v>0</v>
      </c>
      <c r="AA1014" s="97">
        <v>0</v>
      </c>
      <c r="AB1014" s="97">
        <v>0</v>
      </c>
      <c r="AC1014" s="97">
        <v>0</v>
      </c>
      <c r="AD1014" s="97">
        <v>0</v>
      </c>
      <c r="AE1014" s="97">
        <v>0</v>
      </c>
      <c r="AF1014" s="97">
        <v>1</v>
      </c>
      <c r="AG1014" s="97">
        <v>0</v>
      </c>
      <c r="AH1014" s="97">
        <v>0</v>
      </c>
      <c r="AI1014" s="97">
        <v>0</v>
      </c>
      <c r="AJ1014" s="97">
        <v>0</v>
      </c>
      <c r="AK1014" s="97">
        <v>1</v>
      </c>
      <c r="AL1014" s="97">
        <v>1</v>
      </c>
      <c r="AM1014" s="97">
        <v>1</v>
      </c>
      <c r="AN1014" s="96" t="s">
        <v>488</v>
      </c>
      <c r="AO1014" s="97">
        <v>2</v>
      </c>
      <c r="AP1014" s="31">
        <f>IFERROR(IF(AN1014="CIKDITIRO",VLOOKUP(A1014,'BR DTG CIKDITIRO'!C:E,3,0),IF(FR_HITUNG_MINMAX!AN1014="PESALAKAN",VLOOKUP(FR_HITUNG_MINMAX!A1014,'BR DTG ADW'!C:E,3,0),IF(FR_HITUNG_MINMAX!AN1014="PACUL",VLOOKUP(FR_HITUNG_MINMAX!A1014,'BR DTG PACUL'!C:E,3,0),IF(FR_HITUNG_MINMAX!AN1014="TRAYEMAN",VLOOKUP(FR_HITUNG_MINMAX!A1014,'BR DTG TRAYEMAN'!C:E,3,0),"?")))),0)</f>
        <v>0</v>
      </c>
      <c r="AQ1014" s="31">
        <f>IF(AN1014="PACUL",VLOOKUP(A1014,'STOK PACUL'!C:H,6,0),IF(FR_HITUNG_MINMAX!AN1014="PESALAKAN",VLOOKUP(FR_HITUNG_MINMAX!A1014,'STOK PESALAKAN'!C:H,6,0),IF(FR_HITUNG_MINMAX!AN1014="CIKDITIRO",VLOOKUP(FR_HITUNG_MINMAX!A1014,'STOK CIKDITIRO'!C:H,6,0),IF(FR_HITUNG_MINMAX!AN1014="TRAYEMAN",VLOOKUP(FR_HITUNG_MINMAX!A1014,'STOK TRAYEMAN'!C:H,6,0),"?"))))</f>
        <v>2</v>
      </c>
      <c r="AR1014" s="25">
        <f t="shared" si="49"/>
        <v>2</v>
      </c>
      <c r="AS1014" s="25">
        <f t="shared" si="47"/>
        <v>1</v>
      </c>
      <c r="AT1014" s="25">
        <f t="shared" si="48"/>
        <v>3</v>
      </c>
    </row>
    <row r="1015" spans="1:46" ht="30">
      <c r="A1015" s="96" t="s">
        <v>244</v>
      </c>
      <c r="B1015" s="96" t="s">
        <v>1359</v>
      </c>
      <c r="C1015" s="96" t="s">
        <v>948</v>
      </c>
      <c r="D1015" s="96" t="s">
        <v>1365</v>
      </c>
      <c r="E1015" s="96" t="s">
        <v>484</v>
      </c>
      <c r="F1015" s="97">
        <v>128000</v>
      </c>
      <c r="G1015" s="97">
        <v>1</v>
      </c>
      <c r="H1015" s="96" t="s">
        <v>32</v>
      </c>
      <c r="I1015" s="96" t="s">
        <v>2</v>
      </c>
      <c r="J1015" s="98" t="s">
        <v>1366</v>
      </c>
      <c r="K1015" s="97">
        <v>1</v>
      </c>
      <c r="L1015" s="97">
        <v>0</v>
      </c>
      <c r="M1015" s="97">
        <v>1</v>
      </c>
      <c r="N1015" s="97">
        <v>0</v>
      </c>
      <c r="O1015" s="97">
        <v>2</v>
      </c>
      <c r="P1015" s="97">
        <v>0</v>
      </c>
      <c r="Q1015" s="97">
        <v>0</v>
      </c>
      <c r="R1015" s="97">
        <v>0</v>
      </c>
      <c r="S1015" s="97">
        <v>1</v>
      </c>
      <c r="T1015" s="97">
        <v>1</v>
      </c>
      <c r="U1015" s="97">
        <v>0</v>
      </c>
      <c r="V1015" s="97">
        <v>0</v>
      </c>
      <c r="W1015" s="97">
        <v>0</v>
      </c>
      <c r="X1015" s="97">
        <v>2</v>
      </c>
      <c r="Y1015" s="97">
        <v>1</v>
      </c>
      <c r="Z1015" s="97">
        <v>1</v>
      </c>
      <c r="AA1015" s="97">
        <v>2</v>
      </c>
      <c r="AB1015" s="97">
        <v>2</v>
      </c>
      <c r="AC1015" s="97">
        <v>0</v>
      </c>
      <c r="AD1015" s="97">
        <v>0</v>
      </c>
      <c r="AE1015" s="97">
        <v>1</v>
      </c>
      <c r="AF1015" s="97">
        <v>2</v>
      </c>
      <c r="AG1015" s="97">
        <v>1</v>
      </c>
      <c r="AH1015" s="97">
        <v>0</v>
      </c>
      <c r="AI1015" s="97">
        <v>0</v>
      </c>
      <c r="AJ1015" s="97">
        <v>0</v>
      </c>
      <c r="AK1015" s="97">
        <v>2</v>
      </c>
      <c r="AL1015" s="97">
        <v>2</v>
      </c>
      <c r="AM1015" s="97">
        <v>2</v>
      </c>
      <c r="AN1015" s="96" t="s">
        <v>488</v>
      </c>
      <c r="AO1015" s="97">
        <v>2</v>
      </c>
      <c r="AP1015" s="31">
        <f>IFERROR(IF(AN1015="CIKDITIRO",VLOOKUP(A1015,'BR DTG CIKDITIRO'!C:E,3,0),IF(FR_HITUNG_MINMAX!AN1015="PESALAKAN",VLOOKUP(FR_HITUNG_MINMAX!A1015,'BR DTG ADW'!C:E,3,0),IF(FR_HITUNG_MINMAX!AN1015="PACUL",VLOOKUP(FR_HITUNG_MINMAX!A1015,'BR DTG PACUL'!C:E,3,0),IF(FR_HITUNG_MINMAX!AN1015="TRAYEMAN",VLOOKUP(FR_HITUNG_MINMAX!A1015,'BR DTG TRAYEMAN'!C:E,3,0),"?")))),0)</f>
        <v>0</v>
      </c>
      <c r="AQ1015" s="31">
        <f>IF(AN1015="PACUL",VLOOKUP(A1015,'STOK PACUL'!C:H,6,0),IF(FR_HITUNG_MINMAX!AN1015="PESALAKAN",VLOOKUP(FR_HITUNG_MINMAX!A1015,'STOK PESALAKAN'!C:H,6,0),IF(FR_HITUNG_MINMAX!AN1015="CIKDITIRO",VLOOKUP(FR_HITUNG_MINMAX!A1015,'STOK CIKDITIRO'!C:H,6,0),IF(FR_HITUNG_MINMAX!AN1015="TRAYEMAN",VLOOKUP(FR_HITUNG_MINMAX!A1015,'STOK TRAYEMAN'!C:H,6,0),"?"))))</f>
        <v>2</v>
      </c>
      <c r="AR1015" s="25">
        <f t="shared" si="49"/>
        <v>2</v>
      </c>
      <c r="AS1015" s="25">
        <f t="shared" si="47"/>
        <v>1</v>
      </c>
      <c r="AT1015" s="25">
        <f t="shared" si="48"/>
        <v>3</v>
      </c>
    </row>
    <row r="1016" spans="1:46" ht="30">
      <c r="A1016" s="96" t="s">
        <v>245</v>
      </c>
      <c r="B1016" s="96" t="s">
        <v>990</v>
      </c>
      <c r="C1016" s="96" t="s">
        <v>948</v>
      </c>
      <c r="D1016" s="96" t="s">
        <v>1365</v>
      </c>
      <c r="E1016" s="96" t="s">
        <v>484</v>
      </c>
      <c r="F1016" s="97">
        <v>134000</v>
      </c>
      <c r="G1016" s="97">
        <v>1</v>
      </c>
      <c r="H1016" s="96" t="s">
        <v>30</v>
      </c>
      <c r="I1016" s="96" t="s">
        <v>2</v>
      </c>
      <c r="J1016" s="98">
        <v>1</v>
      </c>
      <c r="K1016" s="97">
        <v>1</v>
      </c>
      <c r="L1016" s="97">
        <v>0</v>
      </c>
      <c r="M1016" s="97">
        <v>0</v>
      </c>
      <c r="N1016" s="97">
        <v>3</v>
      </c>
      <c r="O1016" s="97">
        <v>0</v>
      </c>
      <c r="P1016" s="97">
        <v>0</v>
      </c>
      <c r="Q1016" s="97">
        <v>0</v>
      </c>
      <c r="R1016" s="97">
        <v>0</v>
      </c>
      <c r="S1016" s="97">
        <v>0</v>
      </c>
      <c r="T1016" s="97">
        <v>2</v>
      </c>
      <c r="U1016" s="97">
        <v>0</v>
      </c>
      <c r="V1016" s="97">
        <v>0</v>
      </c>
      <c r="W1016" s="97">
        <v>0</v>
      </c>
      <c r="X1016" s="97">
        <v>3</v>
      </c>
      <c r="Y1016" s="97">
        <v>0</v>
      </c>
      <c r="Z1016" s="97">
        <v>3</v>
      </c>
      <c r="AA1016" s="97">
        <v>3</v>
      </c>
      <c r="AB1016" s="97">
        <v>0</v>
      </c>
      <c r="AC1016" s="97">
        <v>0</v>
      </c>
      <c r="AD1016" s="97">
        <v>0</v>
      </c>
      <c r="AE1016" s="97">
        <v>0</v>
      </c>
      <c r="AF1016" s="97">
        <v>2</v>
      </c>
      <c r="AG1016" s="97">
        <v>0</v>
      </c>
      <c r="AH1016" s="97">
        <v>0</v>
      </c>
      <c r="AI1016" s="97">
        <v>0</v>
      </c>
      <c r="AJ1016" s="97">
        <v>0</v>
      </c>
      <c r="AK1016" s="97">
        <v>3</v>
      </c>
      <c r="AL1016" s="97">
        <v>3</v>
      </c>
      <c r="AM1016" s="97">
        <v>3</v>
      </c>
      <c r="AN1016" s="96" t="s">
        <v>488</v>
      </c>
      <c r="AO1016" s="97">
        <v>3</v>
      </c>
      <c r="AP1016" s="31">
        <f>IFERROR(IF(AN1016="CIKDITIRO",VLOOKUP(A1016,'BR DTG CIKDITIRO'!C:E,3,0),IF(FR_HITUNG_MINMAX!AN1016="PESALAKAN",VLOOKUP(FR_HITUNG_MINMAX!A1016,'BR DTG ADW'!C:E,3,0),IF(FR_HITUNG_MINMAX!AN1016="PACUL",VLOOKUP(FR_HITUNG_MINMAX!A1016,'BR DTG PACUL'!C:E,3,0),IF(FR_HITUNG_MINMAX!AN1016="TRAYEMAN",VLOOKUP(FR_HITUNG_MINMAX!A1016,'BR DTG TRAYEMAN'!C:E,3,0),"?")))),0)</f>
        <v>0</v>
      </c>
      <c r="AQ1016" s="31">
        <f>IF(AN1016="PACUL",VLOOKUP(A1016,'STOK PACUL'!C:H,6,0),IF(FR_HITUNG_MINMAX!AN1016="PESALAKAN",VLOOKUP(FR_HITUNG_MINMAX!A1016,'STOK PESALAKAN'!C:H,6,0),IF(FR_HITUNG_MINMAX!AN1016="CIKDITIRO",VLOOKUP(FR_HITUNG_MINMAX!A1016,'STOK CIKDITIRO'!C:H,6,0),IF(FR_HITUNG_MINMAX!AN1016="TRAYEMAN",VLOOKUP(FR_HITUNG_MINMAX!A1016,'STOK TRAYEMAN'!C:H,6,0),"?"))))</f>
        <v>3</v>
      </c>
      <c r="AR1016" s="25">
        <f t="shared" si="49"/>
        <v>3</v>
      </c>
      <c r="AS1016" s="25">
        <f t="shared" ref="AS1016:AS1021" si="50">ROUNDUP(AL1016/2,0)</f>
        <v>2</v>
      </c>
      <c r="AT1016" s="25">
        <f t="shared" si="48"/>
        <v>3</v>
      </c>
    </row>
    <row r="1017" spans="1:46" ht="30">
      <c r="A1017" s="96" t="s">
        <v>246</v>
      </c>
      <c r="B1017" s="96" t="s">
        <v>991</v>
      </c>
      <c r="C1017" s="96" t="s">
        <v>948</v>
      </c>
      <c r="D1017" s="96" t="s">
        <v>1365</v>
      </c>
      <c r="E1017" s="96" t="s">
        <v>485</v>
      </c>
      <c r="F1017" s="97">
        <v>131000</v>
      </c>
      <c r="G1017" s="97">
        <v>1</v>
      </c>
      <c r="H1017" s="96" t="s">
        <v>30</v>
      </c>
      <c r="I1017" s="96" t="s">
        <v>2</v>
      </c>
      <c r="J1017" s="98">
        <v>1</v>
      </c>
      <c r="K1017" s="97">
        <v>1</v>
      </c>
      <c r="L1017" s="97">
        <v>4</v>
      </c>
      <c r="M1017" s="97">
        <v>2</v>
      </c>
      <c r="N1017" s="97">
        <v>1</v>
      </c>
      <c r="O1017" s="97">
        <v>1</v>
      </c>
      <c r="P1017" s="97">
        <v>5</v>
      </c>
      <c r="Q1017" s="97">
        <v>2</v>
      </c>
      <c r="R1017" s="97">
        <v>2</v>
      </c>
      <c r="S1017" s="97">
        <v>3</v>
      </c>
      <c r="T1017" s="97">
        <v>1</v>
      </c>
      <c r="U1017" s="97">
        <v>1</v>
      </c>
      <c r="V1017" s="97">
        <v>2</v>
      </c>
      <c r="W1017" s="97">
        <v>1</v>
      </c>
      <c r="X1017" s="97">
        <v>5</v>
      </c>
      <c r="Y1017" s="97">
        <v>6</v>
      </c>
      <c r="Z1017" s="97">
        <v>3</v>
      </c>
      <c r="AA1017" s="97">
        <v>2</v>
      </c>
      <c r="AB1017" s="97">
        <v>6</v>
      </c>
      <c r="AC1017" s="97">
        <v>7</v>
      </c>
      <c r="AD1017" s="97">
        <v>4</v>
      </c>
      <c r="AE1017" s="97">
        <v>5</v>
      </c>
      <c r="AF1017" s="97">
        <v>4</v>
      </c>
      <c r="AG1017" s="97">
        <v>4</v>
      </c>
      <c r="AH1017" s="97">
        <v>3</v>
      </c>
      <c r="AI1017" s="97">
        <v>3</v>
      </c>
      <c r="AJ1017" s="97">
        <v>5</v>
      </c>
      <c r="AK1017" s="97">
        <v>7</v>
      </c>
      <c r="AL1017" s="97">
        <v>5</v>
      </c>
      <c r="AM1017" s="97">
        <v>7</v>
      </c>
      <c r="AN1017" s="96" t="s">
        <v>488</v>
      </c>
      <c r="AO1017" s="97">
        <v>2</v>
      </c>
      <c r="AP1017" s="31">
        <f>IFERROR(IF(AN1017="CIKDITIRO",VLOOKUP(A1017,'BR DTG CIKDITIRO'!C:E,3,0),IF(FR_HITUNG_MINMAX!AN1017="PESALAKAN",VLOOKUP(FR_HITUNG_MINMAX!A1017,'BR DTG ADW'!C:E,3,0),IF(FR_HITUNG_MINMAX!AN1017="PACUL",VLOOKUP(FR_HITUNG_MINMAX!A1017,'BR DTG PACUL'!C:E,3,0),IF(FR_HITUNG_MINMAX!AN1017="TRAYEMAN",VLOOKUP(FR_HITUNG_MINMAX!A1017,'BR DTG TRAYEMAN'!C:E,3,0),"?")))),0)</f>
        <v>0</v>
      </c>
      <c r="AQ1017" s="31">
        <f>IF(AN1017="PACUL",VLOOKUP(A1017,'STOK PACUL'!C:H,6,0),IF(FR_HITUNG_MINMAX!AN1017="PESALAKAN",VLOOKUP(FR_HITUNG_MINMAX!A1017,'STOK PESALAKAN'!C:H,6,0),IF(FR_HITUNG_MINMAX!AN1017="CIKDITIRO",VLOOKUP(FR_HITUNG_MINMAX!A1017,'STOK CIKDITIRO'!C:H,6,0),IF(FR_HITUNG_MINMAX!AN1017="TRAYEMAN",VLOOKUP(FR_HITUNG_MINMAX!A1017,'STOK TRAYEMAN'!C:H,6,0),"?"))))</f>
        <v>2</v>
      </c>
      <c r="AR1017" s="25">
        <f t="shared" si="49"/>
        <v>2</v>
      </c>
      <c r="AS1017" s="25">
        <f t="shared" si="50"/>
        <v>3</v>
      </c>
      <c r="AT1017" s="25">
        <f t="shared" si="48"/>
        <v>4</v>
      </c>
    </row>
    <row r="1018" spans="1:46" ht="30">
      <c r="A1018" s="96" t="s">
        <v>247</v>
      </c>
      <c r="B1018" s="96" t="s">
        <v>1318</v>
      </c>
      <c r="C1018" s="96" t="s">
        <v>948</v>
      </c>
      <c r="D1018" s="96" t="s">
        <v>1365</v>
      </c>
      <c r="E1018" s="96" t="s">
        <v>482</v>
      </c>
      <c r="F1018" s="97">
        <v>153000</v>
      </c>
      <c r="G1018" s="97">
        <v>1</v>
      </c>
      <c r="H1018" s="96" t="s">
        <v>31</v>
      </c>
      <c r="I1018" s="96" t="s">
        <v>2</v>
      </c>
      <c r="J1018" s="98">
        <v>1</v>
      </c>
      <c r="K1018" s="97">
        <v>1</v>
      </c>
      <c r="L1018" s="97">
        <v>0</v>
      </c>
      <c r="M1018" s="97">
        <v>0</v>
      </c>
      <c r="N1018" s="97">
        <v>0</v>
      </c>
      <c r="O1018" s="97">
        <v>0</v>
      </c>
      <c r="P1018" s="97">
        <v>1</v>
      </c>
      <c r="Q1018" s="97">
        <v>0</v>
      </c>
      <c r="R1018" s="97">
        <v>0</v>
      </c>
      <c r="S1018" s="97">
        <v>0</v>
      </c>
      <c r="T1018" s="97">
        <v>0</v>
      </c>
      <c r="U1018" s="97">
        <v>0</v>
      </c>
      <c r="V1018" s="97">
        <v>0</v>
      </c>
      <c r="W1018" s="97">
        <v>0</v>
      </c>
      <c r="X1018" s="97">
        <v>1</v>
      </c>
      <c r="Y1018" s="97">
        <v>0</v>
      </c>
      <c r="Z1018" s="97">
        <v>0</v>
      </c>
      <c r="AA1018" s="97">
        <v>0</v>
      </c>
      <c r="AB1018" s="97">
        <v>1</v>
      </c>
      <c r="AC1018" s="97">
        <v>1</v>
      </c>
      <c r="AD1018" s="97">
        <v>0</v>
      </c>
      <c r="AE1018" s="97">
        <v>0</v>
      </c>
      <c r="AF1018" s="97">
        <v>0</v>
      </c>
      <c r="AG1018" s="97">
        <v>0</v>
      </c>
      <c r="AH1018" s="97">
        <v>0</v>
      </c>
      <c r="AI1018" s="97">
        <v>0</v>
      </c>
      <c r="AJ1018" s="97">
        <v>0</v>
      </c>
      <c r="AK1018" s="97">
        <v>1</v>
      </c>
      <c r="AL1018" s="97">
        <v>1</v>
      </c>
      <c r="AM1018" s="97">
        <v>1</v>
      </c>
      <c r="AN1018" s="96" t="s">
        <v>488</v>
      </c>
      <c r="AO1018" s="97">
        <v>2</v>
      </c>
      <c r="AP1018" s="31">
        <f>IFERROR(IF(AN1018="CIKDITIRO",VLOOKUP(A1018,'BR DTG CIKDITIRO'!C:E,3,0),IF(FR_HITUNG_MINMAX!AN1018="PESALAKAN",VLOOKUP(FR_HITUNG_MINMAX!A1018,'BR DTG ADW'!C:E,3,0),IF(FR_HITUNG_MINMAX!AN1018="PACUL",VLOOKUP(FR_HITUNG_MINMAX!A1018,'BR DTG PACUL'!C:E,3,0),IF(FR_HITUNG_MINMAX!AN1018="TRAYEMAN",VLOOKUP(FR_HITUNG_MINMAX!A1018,'BR DTG TRAYEMAN'!C:E,3,0),"?")))),0)</f>
        <v>0</v>
      </c>
      <c r="AQ1018" s="31">
        <f>IF(AN1018="PACUL",VLOOKUP(A1018,'STOK PACUL'!C:H,6,0),IF(FR_HITUNG_MINMAX!AN1018="PESALAKAN",VLOOKUP(FR_HITUNG_MINMAX!A1018,'STOK PESALAKAN'!C:H,6,0),IF(FR_HITUNG_MINMAX!AN1018="CIKDITIRO",VLOOKUP(FR_HITUNG_MINMAX!A1018,'STOK CIKDITIRO'!C:H,6,0),IF(FR_HITUNG_MINMAX!AN1018="TRAYEMAN",VLOOKUP(FR_HITUNG_MINMAX!A1018,'STOK TRAYEMAN'!C:H,6,0),"?"))))</f>
        <v>2</v>
      </c>
      <c r="AR1018" s="25">
        <f t="shared" si="49"/>
        <v>2</v>
      </c>
      <c r="AS1018" s="25">
        <f t="shared" si="50"/>
        <v>1</v>
      </c>
      <c r="AT1018" s="25">
        <f t="shared" si="48"/>
        <v>3</v>
      </c>
    </row>
    <row r="1019" spans="1:46" ht="30">
      <c r="A1019" s="96" t="s">
        <v>248</v>
      </c>
      <c r="B1019" s="96" t="s">
        <v>993</v>
      </c>
      <c r="C1019" s="96" t="s">
        <v>948</v>
      </c>
      <c r="D1019" s="96" t="s">
        <v>1365</v>
      </c>
      <c r="E1019" s="96" t="s">
        <v>482</v>
      </c>
      <c r="F1019" s="97">
        <v>133000</v>
      </c>
      <c r="G1019" s="97">
        <v>1</v>
      </c>
      <c r="H1019" s="96" t="s">
        <v>30</v>
      </c>
      <c r="I1019" s="96" t="s">
        <v>2</v>
      </c>
      <c r="J1019" s="98">
        <v>1</v>
      </c>
      <c r="K1019" s="97">
        <v>1</v>
      </c>
      <c r="L1019" s="97">
        <v>0</v>
      </c>
      <c r="M1019" s="97">
        <v>0</v>
      </c>
      <c r="N1019" s="97">
        <v>0</v>
      </c>
      <c r="O1019" s="97">
        <v>0</v>
      </c>
      <c r="P1019" s="97">
        <v>0</v>
      </c>
      <c r="Q1019" s="97">
        <v>2</v>
      </c>
      <c r="R1019" s="97">
        <v>0</v>
      </c>
      <c r="S1019" s="97">
        <v>0</v>
      </c>
      <c r="T1019" s="97">
        <v>0</v>
      </c>
      <c r="U1019" s="97">
        <v>0</v>
      </c>
      <c r="V1019" s="97">
        <v>0</v>
      </c>
      <c r="W1019" s="97">
        <v>0</v>
      </c>
      <c r="X1019" s="97">
        <v>2</v>
      </c>
      <c r="Y1019" s="97">
        <v>0</v>
      </c>
      <c r="Z1019" s="97">
        <v>0</v>
      </c>
      <c r="AA1019" s="97">
        <v>0</v>
      </c>
      <c r="AB1019" s="97">
        <v>0</v>
      </c>
      <c r="AC1019" s="97">
        <v>2</v>
      </c>
      <c r="AD1019" s="97">
        <v>2</v>
      </c>
      <c r="AE1019" s="97">
        <v>0</v>
      </c>
      <c r="AF1019" s="97">
        <v>0</v>
      </c>
      <c r="AG1019" s="97">
        <v>0</v>
      </c>
      <c r="AH1019" s="97">
        <v>0</v>
      </c>
      <c r="AI1019" s="97">
        <v>0</v>
      </c>
      <c r="AJ1019" s="97">
        <v>0</v>
      </c>
      <c r="AK1019" s="97">
        <v>2</v>
      </c>
      <c r="AL1019" s="97">
        <v>2</v>
      </c>
      <c r="AM1019" s="97">
        <v>2</v>
      </c>
      <c r="AN1019" s="96" t="s">
        <v>488</v>
      </c>
      <c r="AO1019" s="97">
        <v>2</v>
      </c>
      <c r="AP1019" s="31">
        <f>IFERROR(IF(AN1019="CIKDITIRO",VLOOKUP(A1019,'BR DTG CIKDITIRO'!C:E,3,0),IF(FR_HITUNG_MINMAX!AN1019="PESALAKAN",VLOOKUP(FR_HITUNG_MINMAX!A1019,'BR DTG ADW'!C:E,3,0),IF(FR_HITUNG_MINMAX!AN1019="PACUL",VLOOKUP(FR_HITUNG_MINMAX!A1019,'BR DTG PACUL'!C:E,3,0),IF(FR_HITUNG_MINMAX!AN1019="TRAYEMAN",VLOOKUP(FR_HITUNG_MINMAX!A1019,'BR DTG TRAYEMAN'!C:E,3,0),"?")))),0)</f>
        <v>0</v>
      </c>
      <c r="AQ1019" s="31">
        <f>IF(AN1019="PACUL",VLOOKUP(A1019,'STOK PACUL'!C:H,6,0),IF(FR_HITUNG_MINMAX!AN1019="PESALAKAN",VLOOKUP(FR_HITUNG_MINMAX!A1019,'STOK PESALAKAN'!C:H,6,0),IF(FR_HITUNG_MINMAX!AN1019="CIKDITIRO",VLOOKUP(FR_HITUNG_MINMAX!A1019,'STOK CIKDITIRO'!C:H,6,0),IF(FR_HITUNG_MINMAX!AN1019="TRAYEMAN",VLOOKUP(FR_HITUNG_MINMAX!A1019,'STOK TRAYEMAN'!C:H,6,0),"?"))))</f>
        <v>2</v>
      </c>
      <c r="AR1019" s="25">
        <f t="shared" si="49"/>
        <v>2</v>
      </c>
      <c r="AS1019" s="25">
        <f t="shared" si="50"/>
        <v>1</v>
      </c>
      <c r="AT1019" s="25">
        <f t="shared" si="48"/>
        <v>3</v>
      </c>
    </row>
    <row r="1020" spans="1:46" ht="30">
      <c r="A1020" s="96" t="s">
        <v>249</v>
      </c>
      <c r="B1020" s="96" t="s">
        <v>994</v>
      </c>
      <c r="C1020" s="96" t="s">
        <v>948</v>
      </c>
      <c r="D1020" s="96" t="s">
        <v>1365</v>
      </c>
      <c r="E1020" s="96" t="s">
        <v>482</v>
      </c>
      <c r="F1020" s="97">
        <v>102000</v>
      </c>
      <c r="G1020" s="97">
        <v>1</v>
      </c>
      <c r="H1020" s="96" t="s">
        <v>30</v>
      </c>
      <c r="I1020" s="96" t="s">
        <v>2</v>
      </c>
      <c r="J1020" s="98">
        <v>1</v>
      </c>
      <c r="K1020" s="97">
        <v>1</v>
      </c>
      <c r="L1020" s="97">
        <v>0</v>
      </c>
      <c r="M1020" s="97">
        <v>0</v>
      </c>
      <c r="N1020" s="97">
        <v>1</v>
      </c>
      <c r="O1020" s="97">
        <v>0</v>
      </c>
      <c r="P1020" s="97">
        <v>0</v>
      </c>
      <c r="Q1020" s="97">
        <v>0</v>
      </c>
      <c r="R1020" s="97">
        <v>0</v>
      </c>
      <c r="S1020" s="97">
        <v>0</v>
      </c>
      <c r="T1020" s="97">
        <v>0</v>
      </c>
      <c r="U1020" s="97">
        <v>0</v>
      </c>
      <c r="V1020" s="97">
        <v>0</v>
      </c>
      <c r="W1020" s="97">
        <v>0</v>
      </c>
      <c r="X1020" s="97">
        <v>1</v>
      </c>
      <c r="Y1020" s="97">
        <v>0</v>
      </c>
      <c r="Z1020" s="97">
        <v>1</v>
      </c>
      <c r="AA1020" s="97">
        <v>1</v>
      </c>
      <c r="AB1020" s="97">
        <v>0</v>
      </c>
      <c r="AC1020" s="97">
        <v>0</v>
      </c>
      <c r="AD1020" s="97">
        <v>0</v>
      </c>
      <c r="AE1020" s="97">
        <v>0</v>
      </c>
      <c r="AF1020" s="97">
        <v>0</v>
      </c>
      <c r="AG1020" s="97">
        <v>0</v>
      </c>
      <c r="AH1020" s="97">
        <v>0</v>
      </c>
      <c r="AI1020" s="97">
        <v>0</v>
      </c>
      <c r="AJ1020" s="97">
        <v>0</v>
      </c>
      <c r="AK1020" s="97">
        <v>1</v>
      </c>
      <c r="AL1020" s="97">
        <v>1</v>
      </c>
      <c r="AM1020" s="97">
        <v>1</v>
      </c>
      <c r="AN1020" s="96" t="s">
        <v>488</v>
      </c>
      <c r="AO1020" s="97">
        <v>2</v>
      </c>
      <c r="AP1020" s="31">
        <f>IFERROR(IF(AN1020="CIKDITIRO",VLOOKUP(A1020,'BR DTG CIKDITIRO'!C:E,3,0),IF(FR_HITUNG_MINMAX!AN1020="PESALAKAN",VLOOKUP(FR_HITUNG_MINMAX!A1020,'BR DTG ADW'!C:E,3,0),IF(FR_HITUNG_MINMAX!AN1020="PACUL",VLOOKUP(FR_HITUNG_MINMAX!A1020,'BR DTG PACUL'!C:E,3,0),IF(FR_HITUNG_MINMAX!AN1020="TRAYEMAN",VLOOKUP(FR_HITUNG_MINMAX!A1020,'BR DTG TRAYEMAN'!C:E,3,0),"?")))),0)</f>
        <v>0</v>
      </c>
      <c r="AQ1020" s="31">
        <f>IF(AN1020="PACUL",VLOOKUP(A1020,'STOK PACUL'!C:H,6,0),IF(FR_HITUNG_MINMAX!AN1020="PESALAKAN",VLOOKUP(FR_HITUNG_MINMAX!A1020,'STOK PESALAKAN'!C:H,6,0),IF(FR_HITUNG_MINMAX!AN1020="CIKDITIRO",VLOOKUP(FR_HITUNG_MINMAX!A1020,'STOK CIKDITIRO'!C:H,6,0),IF(FR_HITUNG_MINMAX!AN1020="TRAYEMAN",VLOOKUP(FR_HITUNG_MINMAX!A1020,'STOK TRAYEMAN'!C:H,6,0),"?"))))</f>
        <v>2</v>
      </c>
      <c r="AR1020" s="25">
        <f t="shared" si="49"/>
        <v>2</v>
      </c>
      <c r="AS1020" s="25">
        <f t="shared" si="50"/>
        <v>1</v>
      </c>
      <c r="AT1020" s="25">
        <f t="shared" si="48"/>
        <v>3</v>
      </c>
    </row>
    <row r="1021" spans="1:46" ht="30">
      <c r="A1021" s="96" t="s">
        <v>250</v>
      </c>
      <c r="B1021" s="96" t="s">
        <v>995</v>
      </c>
      <c r="C1021" s="96" t="s">
        <v>948</v>
      </c>
      <c r="D1021" s="96" t="s">
        <v>1365</v>
      </c>
      <c r="E1021" s="96" t="s">
        <v>485</v>
      </c>
      <c r="F1021" s="97">
        <v>100000</v>
      </c>
      <c r="G1021" s="97">
        <v>1</v>
      </c>
      <c r="H1021" s="96" t="s">
        <v>30</v>
      </c>
      <c r="I1021" s="96" t="s">
        <v>2</v>
      </c>
      <c r="J1021" s="98">
        <v>1</v>
      </c>
      <c r="K1021" s="97">
        <v>1</v>
      </c>
      <c r="L1021" s="97">
        <v>0</v>
      </c>
      <c r="M1021" s="97">
        <v>1</v>
      </c>
      <c r="N1021" s="97">
        <v>0</v>
      </c>
      <c r="O1021" s="97">
        <v>1</v>
      </c>
      <c r="P1021" s="97">
        <v>1</v>
      </c>
      <c r="Q1021" s="97">
        <v>0</v>
      </c>
      <c r="R1021" s="97">
        <v>3</v>
      </c>
      <c r="S1021" s="97">
        <v>0</v>
      </c>
      <c r="T1021" s="97">
        <v>1</v>
      </c>
      <c r="U1021" s="97">
        <v>3</v>
      </c>
      <c r="V1021" s="97">
        <v>1</v>
      </c>
      <c r="W1021" s="97">
        <v>0</v>
      </c>
      <c r="X1021" s="97">
        <v>3</v>
      </c>
      <c r="Y1021" s="97">
        <v>1</v>
      </c>
      <c r="Z1021" s="97">
        <v>1</v>
      </c>
      <c r="AA1021" s="97">
        <v>1</v>
      </c>
      <c r="AB1021" s="97">
        <v>2</v>
      </c>
      <c r="AC1021" s="97">
        <v>1</v>
      </c>
      <c r="AD1021" s="97">
        <v>3</v>
      </c>
      <c r="AE1021" s="97">
        <v>3</v>
      </c>
      <c r="AF1021" s="97">
        <v>1</v>
      </c>
      <c r="AG1021" s="97">
        <v>3</v>
      </c>
      <c r="AH1021" s="97">
        <v>4</v>
      </c>
      <c r="AI1021" s="97">
        <v>1</v>
      </c>
      <c r="AJ1021" s="97">
        <v>0</v>
      </c>
      <c r="AK1021" s="97">
        <v>4</v>
      </c>
      <c r="AL1021" s="97">
        <v>3</v>
      </c>
      <c r="AM1021" s="97">
        <v>4</v>
      </c>
      <c r="AN1021" s="96" t="s">
        <v>488</v>
      </c>
      <c r="AO1021" s="97">
        <v>1</v>
      </c>
      <c r="AP1021" s="31">
        <f>IFERROR(IF(AN1021="CIKDITIRO",VLOOKUP(A1021,'BR DTG CIKDITIRO'!C:E,3,0),IF(FR_HITUNG_MINMAX!AN1021="PESALAKAN",VLOOKUP(FR_HITUNG_MINMAX!A1021,'BR DTG ADW'!C:E,3,0),IF(FR_HITUNG_MINMAX!AN1021="PACUL",VLOOKUP(FR_HITUNG_MINMAX!A1021,'BR DTG PACUL'!C:E,3,0),IF(FR_HITUNG_MINMAX!AN1021="TRAYEMAN",VLOOKUP(FR_HITUNG_MINMAX!A1021,'BR DTG TRAYEMAN'!C:E,3,0),"?")))),0)</f>
        <v>0</v>
      </c>
      <c r="AQ1021" s="31">
        <f>IF(AN1021="PACUL",VLOOKUP(A1021,'STOK PACUL'!C:H,6,0),IF(FR_HITUNG_MINMAX!AN1021="PESALAKAN",VLOOKUP(FR_HITUNG_MINMAX!A1021,'STOK PESALAKAN'!C:H,6,0),IF(FR_HITUNG_MINMAX!AN1021="CIKDITIRO",VLOOKUP(FR_HITUNG_MINMAX!A1021,'STOK CIKDITIRO'!C:H,6,0),IF(FR_HITUNG_MINMAX!AN1021="TRAYEMAN",VLOOKUP(FR_HITUNG_MINMAX!A1021,'STOK TRAYEMAN'!C:H,6,0),"?"))))</f>
        <v>1</v>
      </c>
      <c r="AR1021" s="25">
        <f t="shared" si="49"/>
        <v>1</v>
      </c>
      <c r="AS1021" s="25">
        <f t="shared" si="50"/>
        <v>2</v>
      </c>
      <c r="AT1021" s="25">
        <f t="shared" si="48"/>
        <v>4</v>
      </c>
    </row>
    <row r="1022" spans="1:46" ht="30">
      <c r="A1022" s="96" t="s">
        <v>251</v>
      </c>
      <c r="B1022" s="96" t="s">
        <v>996</v>
      </c>
      <c r="C1022" s="96" t="s">
        <v>948</v>
      </c>
      <c r="D1022" s="96" t="s">
        <v>1365</v>
      </c>
      <c r="E1022" s="96" t="s">
        <v>484</v>
      </c>
      <c r="F1022" s="97">
        <v>142000</v>
      </c>
      <c r="G1022" s="97">
        <v>1</v>
      </c>
      <c r="H1022" s="96" t="s">
        <v>30</v>
      </c>
      <c r="I1022" s="96" t="s">
        <v>2</v>
      </c>
      <c r="J1022" s="98">
        <v>1</v>
      </c>
      <c r="K1022" s="97">
        <v>1</v>
      </c>
      <c r="L1022" s="97">
        <v>0</v>
      </c>
      <c r="M1022" s="97">
        <v>0</v>
      </c>
      <c r="N1022" s="97">
        <v>1</v>
      </c>
      <c r="O1022" s="97">
        <v>1</v>
      </c>
      <c r="P1022" s="97">
        <v>0</v>
      </c>
      <c r="Q1022" s="97">
        <v>0</v>
      </c>
      <c r="R1022" s="97">
        <v>1</v>
      </c>
      <c r="S1022" s="97">
        <v>0</v>
      </c>
      <c r="T1022" s="97">
        <v>1</v>
      </c>
      <c r="U1022" s="97">
        <v>1</v>
      </c>
      <c r="V1022" s="97">
        <v>1</v>
      </c>
      <c r="W1022" s="97">
        <v>0</v>
      </c>
      <c r="X1022" s="97">
        <v>1</v>
      </c>
      <c r="Y1022" s="97">
        <v>0</v>
      </c>
      <c r="Z1022" s="97">
        <v>1</v>
      </c>
      <c r="AA1022" s="97">
        <v>2</v>
      </c>
      <c r="AB1022" s="97">
        <v>1</v>
      </c>
      <c r="AC1022" s="97">
        <v>0</v>
      </c>
      <c r="AD1022" s="97">
        <v>1</v>
      </c>
      <c r="AE1022" s="97">
        <v>1</v>
      </c>
      <c r="AF1022" s="97">
        <v>1</v>
      </c>
      <c r="AG1022" s="97">
        <v>1</v>
      </c>
      <c r="AH1022" s="97">
        <v>2</v>
      </c>
      <c r="AI1022" s="97">
        <v>1</v>
      </c>
      <c r="AJ1022" s="97">
        <v>0</v>
      </c>
      <c r="AK1022" s="97">
        <v>2</v>
      </c>
      <c r="AL1022" s="97">
        <v>1</v>
      </c>
      <c r="AM1022" s="97">
        <v>2</v>
      </c>
      <c r="AN1022" s="96" t="s">
        <v>488</v>
      </c>
      <c r="AO1022" s="97">
        <v>0</v>
      </c>
      <c r="AP1022" s="31">
        <f>IFERROR(IF(AN1022="CIKDITIRO",VLOOKUP(A1022,'BR DTG CIKDITIRO'!C:E,3,0),IF(FR_HITUNG_MINMAX!AN1022="PESALAKAN",VLOOKUP(FR_HITUNG_MINMAX!A1022,'BR DTG ADW'!C:E,3,0),IF(FR_HITUNG_MINMAX!AN1022="PACUL",VLOOKUP(FR_HITUNG_MINMAX!A1022,'BR DTG PACUL'!C:E,3,0),IF(FR_HITUNG_MINMAX!AN1022="TRAYEMAN",VLOOKUP(FR_HITUNG_MINMAX!A1022,'BR DTG TRAYEMAN'!C:E,3,0),"?")))),0)</f>
        <v>0</v>
      </c>
      <c r="AQ1022" s="31">
        <f>IF(AN1022="PACUL",VLOOKUP(A1022,'STOK PACUL'!C:H,6,0),IF(FR_HITUNG_MINMAX!AN1022="PESALAKAN",VLOOKUP(FR_HITUNG_MINMAX!A1022,'STOK PESALAKAN'!C:H,6,0),IF(FR_HITUNG_MINMAX!AN1022="CIKDITIRO",VLOOKUP(FR_HITUNG_MINMAX!A1022,'STOK CIKDITIRO'!C:H,6,0),IF(FR_HITUNG_MINMAX!AN1022="TRAYEMAN",VLOOKUP(FR_HITUNG_MINMAX!A1022,'STOK TRAYEMAN'!C:H,6,0),"?"))))</f>
        <v>0</v>
      </c>
      <c r="AR1022" s="25">
        <f t="shared" si="49"/>
        <v>0</v>
      </c>
      <c r="AS1022" s="25">
        <f t="shared" ref="AS1022:AS1054" si="51">ROUNDUP(AL1022/2,0)</f>
        <v>1</v>
      </c>
      <c r="AT1022" s="25">
        <f t="shared" si="48"/>
        <v>3</v>
      </c>
    </row>
    <row r="1023" spans="1:46" ht="30">
      <c r="A1023" s="96" t="s">
        <v>2120</v>
      </c>
      <c r="B1023" s="96" t="s">
        <v>2121</v>
      </c>
      <c r="C1023" s="96" t="s">
        <v>876</v>
      </c>
      <c r="D1023" s="96" t="s">
        <v>1365</v>
      </c>
      <c r="E1023" s="96" t="s">
        <v>482</v>
      </c>
      <c r="F1023" s="97">
        <v>142000</v>
      </c>
      <c r="G1023" s="97">
        <v>1</v>
      </c>
      <c r="H1023" s="96" t="s">
        <v>32</v>
      </c>
      <c r="I1023" s="96" t="s">
        <v>2</v>
      </c>
      <c r="J1023" s="98" t="s">
        <v>1366</v>
      </c>
      <c r="K1023" s="97">
        <v>1</v>
      </c>
      <c r="L1023" s="97">
        <v>0</v>
      </c>
      <c r="M1023" s="97">
        <v>0</v>
      </c>
      <c r="N1023" s="97">
        <v>0</v>
      </c>
      <c r="O1023" s="97">
        <v>0</v>
      </c>
      <c r="P1023" s="97">
        <v>0</v>
      </c>
      <c r="Q1023" s="97">
        <v>0</v>
      </c>
      <c r="R1023" s="97">
        <v>0</v>
      </c>
      <c r="S1023" s="97">
        <v>0</v>
      </c>
      <c r="T1023" s="97">
        <v>1</v>
      </c>
      <c r="U1023" s="97">
        <v>0</v>
      </c>
      <c r="V1023" s="97">
        <v>0</v>
      </c>
      <c r="W1023" s="97">
        <v>1</v>
      </c>
      <c r="X1023" s="97">
        <v>1</v>
      </c>
      <c r="Y1023" s="97">
        <v>0</v>
      </c>
      <c r="Z1023" s="97">
        <v>0</v>
      </c>
      <c r="AA1023" s="97">
        <v>0</v>
      </c>
      <c r="AB1023" s="97">
        <v>0</v>
      </c>
      <c r="AC1023" s="97">
        <v>0</v>
      </c>
      <c r="AD1023" s="97">
        <v>0</v>
      </c>
      <c r="AE1023" s="97">
        <v>0</v>
      </c>
      <c r="AF1023" s="97">
        <v>1</v>
      </c>
      <c r="AG1023" s="97">
        <v>0</v>
      </c>
      <c r="AH1023" s="97">
        <v>0</v>
      </c>
      <c r="AI1023" s="97">
        <v>1</v>
      </c>
      <c r="AJ1023" s="97">
        <v>1</v>
      </c>
      <c r="AK1023" s="97">
        <v>1</v>
      </c>
      <c r="AL1023" s="97">
        <v>0</v>
      </c>
      <c r="AM1023" s="97">
        <v>0</v>
      </c>
      <c r="AN1023" s="96" t="s">
        <v>488</v>
      </c>
      <c r="AO1023" s="97">
        <v>0</v>
      </c>
      <c r="AP1023" s="31">
        <f>IFERROR(IF(AN1023="CIKDITIRO",VLOOKUP(A1023,'BR DTG CIKDITIRO'!C:E,3,0),IF(FR_HITUNG_MINMAX!AN1023="PESALAKAN",VLOOKUP(FR_HITUNG_MINMAX!A1023,'BR DTG ADW'!C:E,3,0),IF(FR_HITUNG_MINMAX!AN1023="PACUL",VLOOKUP(FR_HITUNG_MINMAX!A1023,'BR DTG PACUL'!C:E,3,0),IF(FR_HITUNG_MINMAX!AN1023="TRAYEMAN",VLOOKUP(FR_HITUNG_MINMAX!A1023,'BR DTG TRAYEMAN'!C:E,3,0),"?")))),0)</f>
        <v>0</v>
      </c>
      <c r="AQ1023" s="31">
        <f>IF(AN1023="PACUL",VLOOKUP(A1023,'STOK PACUL'!C:H,6,0),IF(FR_HITUNG_MINMAX!AN1023="PESALAKAN",VLOOKUP(FR_HITUNG_MINMAX!A1023,'STOK PESALAKAN'!C:H,6,0),IF(FR_HITUNG_MINMAX!AN1023="CIKDITIRO",VLOOKUP(FR_HITUNG_MINMAX!A1023,'STOK CIKDITIRO'!C:H,6,0),IF(FR_HITUNG_MINMAX!AN1023="TRAYEMAN",VLOOKUP(FR_HITUNG_MINMAX!A1023,'STOK TRAYEMAN'!C:H,6,0),"?"))))</f>
        <v>0</v>
      </c>
      <c r="AR1023" s="25">
        <f t="shared" si="49"/>
        <v>0</v>
      </c>
      <c r="AS1023" s="25">
        <f t="shared" si="51"/>
        <v>0</v>
      </c>
      <c r="AT1023" s="25">
        <f t="shared" si="48"/>
        <v>1</v>
      </c>
    </row>
    <row r="1024" spans="1:46" ht="30">
      <c r="A1024" s="96" t="s">
        <v>2122</v>
      </c>
      <c r="B1024" s="96" t="s">
        <v>2123</v>
      </c>
      <c r="C1024" s="96" t="s">
        <v>876</v>
      </c>
      <c r="D1024" s="96" t="s">
        <v>1365</v>
      </c>
      <c r="E1024" s="96" t="s">
        <v>482</v>
      </c>
      <c r="F1024" s="97">
        <v>257000</v>
      </c>
      <c r="G1024" s="97">
        <v>1</v>
      </c>
      <c r="H1024" s="96" t="s">
        <v>31</v>
      </c>
      <c r="I1024" s="96" t="s">
        <v>2</v>
      </c>
      <c r="J1024" s="98" t="s">
        <v>1366</v>
      </c>
      <c r="K1024" s="97">
        <v>1</v>
      </c>
      <c r="L1024" s="97">
        <v>0</v>
      </c>
      <c r="M1024" s="97">
        <v>1</v>
      </c>
      <c r="N1024" s="97">
        <v>0</v>
      </c>
      <c r="O1024" s="97">
        <v>0</v>
      </c>
      <c r="P1024" s="97">
        <v>0</v>
      </c>
      <c r="Q1024" s="97">
        <v>0</v>
      </c>
      <c r="R1024" s="97">
        <v>0</v>
      </c>
      <c r="S1024" s="97">
        <v>0</v>
      </c>
      <c r="T1024" s="97">
        <v>0</v>
      </c>
      <c r="U1024" s="97">
        <v>0</v>
      </c>
      <c r="V1024" s="97">
        <v>0</v>
      </c>
      <c r="W1024" s="97">
        <v>0</v>
      </c>
      <c r="X1024" s="97">
        <v>1</v>
      </c>
      <c r="Y1024" s="97">
        <v>1</v>
      </c>
      <c r="Z1024" s="97">
        <v>1</v>
      </c>
      <c r="AA1024" s="97">
        <v>0</v>
      </c>
      <c r="AB1024" s="97">
        <v>0</v>
      </c>
      <c r="AC1024" s="97">
        <v>0</v>
      </c>
      <c r="AD1024" s="97">
        <v>0</v>
      </c>
      <c r="AE1024" s="97">
        <v>0</v>
      </c>
      <c r="AF1024" s="97">
        <v>0</v>
      </c>
      <c r="AG1024" s="97">
        <v>0</v>
      </c>
      <c r="AH1024" s="97">
        <v>0</v>
      </c>
      <c r="AI1024" s="97">
        <v>0</v>
      </c>
      <c r="AJ1024" s="97">
        <v>0</v>
      </c>
      <c r="AK1024" s="97">
        <v>1</v>
      </c>
      <c r="AL1024" s="97">
        <v>0</v>
      </c>
      <c r="AM1024" s="97">
        <v>0</v>
      </c>
      <c r="AN1024" s="96" t="s">
        <v>488</v>
      </c>
      <c r="AO1024" s="97">
        <v>0</v>
      </c>
      <c r="AP1024" s="31">
        <f>IFERROR(IF(AN1024="CIKDITIRO",VLOOKUP(A1024,'BR DTG CIKDITIRO'!C:E,3,0),IF(FR_HITUNG_MINMAX!AN1024="PESALAKAN",VLOOKUP(FR_HITUNG_MINMAX!A1024,'BR DTG ADW'!C:E,3,0),IF(FR_HITUNG_MINMAX!AN1024="PACUL",VLOOKUP(FR_HITUNG_MINMAX!A1024,'BR DTG PACUL'!C:E,3,0),IF(FR_HITUNG_MINMAX!AN1024="TRAYEMAN",VLOOKUP(FR_HITUNG_MINMAX!A1024,'BR DTG TRAYEMAN'!C:E,3,0),"?")))),0)</f>
        <v>0</v>
      </c>
      <c r="AQ1024" s="31">
        <f>IF(AN1024="PACUL",VLOOKUP(A1024,'STOK PACUL'!C:H,6,0),IF(FR_HITUNG_MINMAX!AN1024="PESALAKAN",VLOOKUP(FR_HITUNG_MINMAX!A1024,'STOK PESALAKAN'!C:H,6,0),IF(FR_HITUNG_MINMAX!AN1024="CIKDITIRO",VLOOKUP(FR_HITUNG_MINMAX!A1024,'STOK CIKDITIRO'!C:H,6,0),IF(FR_HITUNG_MINMAX!AN1024="TRAYEMAN",VLOOKUP(FR_HITUNG_MINMAX!A1024,'STOK TRAYEMAN'!C:H,6,0),"?"))))</f>
        <v>0</v>
      </c>
      <c r="AR1024" s="25">
        <f t="shared" si="49"/>
        <v>0</v>
      </c>
      <c r="AS1024" s="25">
        <f t="shared" si="51"/>
        <v>0</v>
      </c>
      <c r="AT1024" s="25">
        <f t="shared" si="48"/>
        <v>1</v>
      </c>
    </row>
    <row r="1025" spans="1:46" ht="30">
      <c r="A1025" s="96" t="s">
        <v>2124</v>
      </c>
      <c r="B1025" s="96" t="s">
        <v>2125</v>
      </c>
      <c r="C1025" s="96" t="s">
        <v>1185</v>
      </c>
      <c r="D1025" s="96" t="s">
        <v>1365</v>
      </c>
      <c r="E1025" s="96" t="s">
        <v>482</v>
      </c>
      <c r="F1025" s="97">
        <v>12000</v>
      </c>
      <c r="G1025" s="97">
        <v>1</v>
      </c>
      <c r="H1025" s="96" t="s">
        <v>1185</v>
      </c>
      <c r="I1025" s="96" t="s">
        <v>1185</v>
      </c>
      <c r="J1025" s="98">
        <v>1</v>
      </c>
      <c r="K1025" s="97">
        <v>1</v>
      </c>
      <c r="L1025" s="97">
        <v>0</v>
      </c>
      <c r="M1025" s="97">
        <v>3</v>
      </c>
      <c r="N1025" s="97">
        <v>0</v>
      </c>
      <c r="O1025" s="97">
        <v>0</v>
      </c>
      <c r="P1025" s="97">
        <v>0</v>
      </c>
      <c r="Q1025" s="97">
        <v>0</v>
      </c>
      <c r="R1025" s="97">
        <v>0</v>
      </c>
      <c r="S1025" s="97">
        <v>0</v>
      </c>
      <c r="T1025" s="97">
        <v>0</v>
      </c>
      <c r="U1025" s="97">
        <v>0</v>
      </c>
      <c r="V1025" s="97">
        <v>0</v>
      </c>
      <c r="W1025" s="97">
        <v>0</v>
      </c>
      <c r="X1025" s="97">
        <v>3</v>
      </c>
      <c r="Y1025" s="97">
        <v>3</v>
      </c>
      <c r="Z1025" s="97">
        <v>3</v>
      </c>
      <c r="AA1025" s="97">
        <v>0</v>
      </c>
      <c r="AB1025" s="97">
        <v>0</v>
      </c>
      <c r="AC1025" s="97">
        <v>0</v>
      </c>
      <c r="AD1025" s="97">
        <v>0</v>
      </c>
      <c r="AE1025" s="97">
        <v>0</v>
      </c>
      <c r="AF1025" s="97">
        <v>0</v>
      </c>
      <c r="AG1025" s="97">
        <v>0</v>
      </c>
      <c r="AH1025" s="97">
        <v>0</v>
      </c>
      <c r="AI1025" s="97">
        <v>0</v>
      </c>
      <c r="AJ1025" s="97">
        <v>0</v>
      </c>
      <c r="AK1025" s="97">
        <v>3</v>
      </c>
      <c r="AL1025" s="97">
        <v>3</v>
      </c>
      <c r="AM1025" s="97">
        <v>3</v>
      </c>
      <c r="AN1025" s="96" t="s">
        <v>488</v>
      </c>
      <c r="AO1025" s="97">
        <v>0</v>
      </c>
      <c r="AP1025" s="31">
        <f>IFERROR(IF(AN1025="CIKDITIRO",VLOOKUP(A1025,'BR DTG CIKDITIRO'!C:E,3,0),IF(FR_HITUNG_MINMAX!AN1025="PESALAKAN",VLOOKUP(FR_HITUNG_MINMAX!A1025,'BR DTG ADW'!C:E,3,0),IF(FR_HITUNG_MINMAX!AN1025="PACUL",VLOOKUP(FR_HITUNG_MINMAX!A1025,'BR DTG PACUL'!C:E,3,0),IF(FR_HITUNG_MINMAX!AN1025="TRAYEMAN",VLOOKUP(FR_HITUNG_MINMAX!A1025,'BR DTG TRAYEMAN'!C:E,3,0),"?")))),0)</f>
        <v>0</v>
      </c>
      <c r="AQ1025" s="31">
        <f>IF(AN1025="PACUL",VLOOKUP(A1025,'STOK PACUL'!C:H,6,0),IF(FR_HITUNG_MINMAX!AN1025="PESALAKAN",VLOOKUP(FR_HITUNG_MINMAX!A1025,'STOK PESALAKAN'!C:H,6,0),IF(FR_HITUNG_MINMAX!AN1025="CIKDITIRO",VLOOKUP(FR_HITUNG_MINMAX!A1025,'STOK CIKDITIRO'!C:H,6,0),IF(FR_HITUNG_MINMAX!AN1025="TRAYEMAN",VLOOKUP(FR_HITUNG_MINMAX!A1025,'STOK TRAYEMAN'!C:H,6,0),"?"))))</f>
        <v>0</v>
      </c>
      <c r="AR1025" s="25">
        <f t="shared" si="49"/>
        <v>0</v>
      </c>
      <c r="AS1025" s="25">
        <f t="shared" si="51"/>
        <v>2</v>
      </c>
      <c r="AT1025" s="25">
        <f t="shared" si="48"/>
        <v>1</v>
      </c>
    </row>
    <row r="1026" spans="1:46" ht="30">
      <c r="A1026" s="96" t="s">
        <v>2126</v>
      </c>
      <c r="B1026" s="96" t="s">
        <v>2127</v>
      </c>
      <c r="C1026" s="96" t="s">
        <v>1185</v>
      </c>
      <c r="D1026" s="96" t="s">
        <v>1365</v>
      </c>
      <c r="E1026" s="96" t="s">
        <v>482</v>
      </c>
      <c r="F1026" s="97">
        <v>12500</v>
      </c>
      <c r="G1026" s="97">
        <v>1</v>
      </c>
      <c r="H1026" s="96" t="s">
        <v>1185</v>
      </c>
      <c r="I1026" s="96" t="s">
        <v>1185</v>
      </c>
      <c r="J1026" s="98">
        <v>1</v>
      </c>
      <c r="K1026" s="97">
        <v>1</v>
      </c>
      <c r="L1026" s="97">
        <v>0</v>
      </c>
      <c r="M1026" s="97">
        <v>3</v>
      </c>
      <c r="N1026" s="97">
        <v>0</v>
      </c>
      <c r="O1026" s="97">
        <v>0</v>
      </c>
      <c r="P1026" s="97">
        <v>0</v>
      </c>
      <c r="Q1026" s="97">
        <v>0</v>
      </c>
      <c r="R1026" s="97">
        <v>0</v>
      </c>
      <c r="S1026" s="97">
        <v>0</v>
      </c>
      <c r="T1026" s="97">
        <v>0</v>
      </c>
      <c r="U1026" s="97">
        <v>0</v>
      </c>
      <c r="V1026" s="97">
        <v>0</v>
      </c>
      <c r="W1026" s="97">
        <v>0</v>
      </c>
      <c r="X1026" s="97">
        <v>3</v>
      </c>
      <c r="Y1026" s="97">
        <v>3</v>
      </c>
      <c r="Z1026" s="97">
        <v>3</v>
      </c>
      <c r="AA1026" s="97">
        <v>0</v>
      </c>
      <c r="AB1026" s="97">
        <v>0</v>
      </c>
      <c r="AC1026" s="97">
        <v>0</v>
      </c>
      <c r="AD1026" s="97">
        <v>0</v>
      </c>
      <c r="AE1026" s="97">
        <v>0</v>
      </c>
      <c r="AF1026" s="97">
        <v>0</v>
      </c>
      <c r="AG1026" s="97">
        <v>0</v>
      </c>
      <c r="AH1026" s="97">
        <v>0</v>
      </c>
      <c r="AI1026" s="97">
        <v>0</v>
      </c>
      <c r="AJ1026" s="97">
        <v>0</v>
      </c>
      <c r="AK1026" s="97">
        <v>3</v>
      </c>
      <c r="AL1026" s="97">
        <v>3</v>
      </c>
      <c r="AM1026" s="97">
        <v>3</v>
      </c>
      <c r="AN1026" s="96" t="s">
        <v>488</v>
      </c>
      <c r="AO1026" s="97">
        <v>0</v>
      </c>
      <c r="AP1026" s="31">
        <f>IFERROR(IF(AN1026="CIKDITIRO",VLOOKUP(A1026,'BR DTG CIKDITIRO'!C:E,3,0),IF(FR_HITUNG_MINMAX!AN1026="PESALAKAN",VLOOKUP(FR_HITUNG_MINMAX!A1026,'BR DTG ADW'!C:E,3,0),IF(FR_HITUNG_MINMAX!AN1026="PACUL",VLOOKUP(FR_HITUNG_MINMAX!A1026,'BR DTG PACUL'!C:E,3,0),IF(FR_HITUNG_MINMAX!AN1026="TRAYEMAN",VLOOKUP(FR_HITUNG_MINMAX!A1026,'BR DTG TRAYEMAN'!C:E,3,0),"?")))),0)</f>
        <v>0</v>
      </c>
      <c r="AQ1026" s="31">
        <f>IF(AN1026="PACUL",VLOOKUP(A1026,'STOK PACUL'!C:H,6,0),IF(FR_HITUNG_MINMAX!AN1026="PESALAKAN",VLOOKUP(FR_HITUNG_MINMAX!A1026,'STOK PESALAKAN'!C:H,6,0),IF(FR_HITUNG_MINMAX!AN1026="CIKDITIRO",VLOOKUP(FR_HITUNG_MINMAX!A1026,'STOK CIKDITIRO'!C:H,6,0),IF(FR_HITUNG_MINMAX!AN1026="TRAYEMAN",VLOOKUP(FR_HITUNG_MINMAX!A1026,'STOK TRAYEMAN'!C:H,6,0),"?"))))</f>
        <v>0</v>
      </c>
      <c r="AR1026" s="25">
        <f t="shared" si="49"/>
        <v>0</v>
      </c>
      <c r="AS1026" s="25">
        <f t="shared" si="51"/>
        <v>2</v>
      </c>
      <c r="AT1026" s="25">
        <f t="shared" si="48"/>
        <v>1</v>
      </c>
    </row>
    <row r="1027" spans="1:46" ht="30">
      <c r="A1027" s="96" t="s">
        <v>2128</v>
      </c>
      <c r="B1027" s="96" t="s">
        <v>2129</v>
      </c>
      <c r="C1027" s="96" t="s">
        <v>1185</v>
      </c>
      <c r="D1027" s="96" t="s">
        <v>1365</v>
      </c>
      <c r="E1027" s="96" t="s">
        <v>482</v>
      </c>
      <c r="F1027" s="97">
        <v>26000</v>
      </c>
      <c r="G1027" s="97">
        <v>1</v>
      </c>
      <c r="H1027" s="96" t="s">
        <v>1185</v>
      </c>
      <c r="I1027" s="96" t="s">
        <v>1185</v>
      </c>
      <c r="J1027" s="98">
        <v>1</v>
      </c>
      <c r="K1027" s="97">
        <v>1</v>
      </c>
      <c r="L1027" s="97">
        <v>0</v>
      </c>
      <c r="M1027" s="97">
        <v>1</v>
      </c>
      <c r="N1027" s="97">
        <v>0</v>
      </c>
      <c r="O1027" s="97">
        <v>0</v>
      </c>
      <c r="P1027" s="97">
        <v>0</v>
      </c>
      <c r="Q1027" s="97">
        <v>0</v>
      </c>
      <c r="R1027" s="97">
        <v>0</v>
      </c>
      <c r="S1027" s="97">
        <v>0</v>
      </c>
      <c r="T1027" s="97">
        <v>0</v>
      </c>
      <c r="U1027" s="97">
        <v>0</v>
      </c>
      <c r="V1027" s="97">
        <v>0</v>
      </c>
      <c r="W1027" s="97">
        <v>0</v>
      </c>
      <c r="X1027" s="97">
        <v>1</v>
      </c>
      <c r="Y1027" s="97">
        <v>1</v>
      </c>
      <c r="Z1027" s="97">
        <v>1</v>
      </c>
      <c r="AA1027" s="97">
        <v>0</v>
      </c>
      <c r="AB1027" s="97">
        <v>0</v>
      </c>
      <c r="AC1027" s="97">
        <v>0</v>
      </c>
      <c r="AD1027" s="97">
        <v>0</v>
      </c>
      <c r="AE1027" s="97">
        <v>0</v>
      </c>
      <c r="AF1027" s="97">
        <v>0</v>
      </c>
      <c r="AG1027" s="97">
        <v>0</v>
      </c>
      <c r="AH1027" s="97">
        <v>0</v>
      </c>
      <c r="AI1027" s="97">
        <v>0</v>
      </c>
      <c r="AJ1027" s="97">
        <v>0</v>
      </c>
      <c r="AK1027" s="97">
        <v>1</v>
      </c>
      <c r="AL1027" s="97">
        <v>1</v>
      </c>
      <c r="AM1027" s="97">
        <v>1</v>
      </c>
      <c r="AN1027" s="96" t="s">
        <v>488</v>
      </c>
      <c r="AO1027" s="97">
        <v>0</v>
      </c>
      <c r="AP1027" s="31">
        <f>IFERROR(IF(AN1027="CIKDITIRO",VLOOKUP(A1027,'BR DTG CIKDITIRO'!C:E,3,0),IF(FR_HITUNG_MINMAX!AN1027="PESALAKAN",VLOOKUP(FR_HITUNG_MINMAX!A1027,'BR DTG ADW'!C:E,3,0),IF(FR_HITUNG_MINMAX!AN1027="PACUL",VLOOKUP(FR_HITUNG_MINMAX!A1027,'BR DTG PACUL'!C:E,3,0),IF(FR_HITUNG_MINMAX!AN1027="TRAYEMAN",VLOOKUP(FR_HITUNG_MINMAX!A1027,'BR DTG TRAYEMAN'!C:E,3,0),"?")))),0)</f>
        <v>0</v>
      </c>
      <c r="AQ1027" s="31">
        <f>IF(AN1027="PACUL",VLOOKUP(A1027,'STOK PACUL'!C:H,6,0),IF(FR_HITUNG_MINMAX!AN1027="PESALAKAN",VLOOKUP(FR_HITUNG_MINMAX!A1027,'STOK PESALAKAN'!C:H,6,0),IF(FR_HITUNG_MINMAX!AN1027="CIKDITIRO",VLOOKUP(FR_HITUNG_MINMAX!A1027,'STOK CIKDITIRO'!C:H,6,0),IF(FR_HITUNG_MINMAX!AN1027="TRAYEMAN",VLOOKUP(FR_HITUNG_MINMAX!A1027,'STOK TRAYEMAN'!C:H,6,0),"?"))))</f>
        <v>0</v>
      </c>
      <c r="AR1027" s="25">
        <f t="shared" si="49"/>
        <v>0</v>
      </c>
      <c r="AS1027" s="25">
        <f t="shared" si="51"/>
        <v>1</v>
      </c>
      <c r="AT1027" s="25">
        <f t="shared" ref="AT1027:AT1090" si="52">COUNTIF(A:A,A1027)</f>
        <v>1</v>
      </c>
    </row>
    <row r="1028" spans="1:46" ht="30">
      <c r="A1028" s="96" t="s">
        <v>999</v>
      </c>
      <c r="B1028" s="96" t="s">
        <v>1000</v>
      </c>
      <c r="C1028" s="96" t="s">
        <v>876</v>
      </c>
      <c r="D1028" s="96" t="s">
        <v>1365</v>
      </c>
      <c r="E1028" s="96" t="s">
        <v>482</v>
      </c>
      <c r="F1028" s="97">
        <v>205000</v>
      </c>
      <c r="G1028" s="97">
        <v>1</v>
      </c>
      <c r="H1028" s="96" t="s">
        <v>30</v>
      </c>
      <c r="I1028" s="96" t="s">
        <v>2</v>
      </c>
      <c r="J1028" s="98">
        <v>1</v>
      </c>
      <c r="K1028" s="97">
        <v>1</v>
      </c>
      <c r="L1028" s="97">
        <v>0</v>
      </c>
      <c r="M1028" s="97">
        <v>0</v>
      </c>
      <c r="N1028" s="97">
        <v>0</v>
      </c>
      <c r="O1028" s="97">
        <v>1</v>
      </c>
      <c r="P1028" s="97">
        <v>0</v>
      </c>
      <c r="Q1028" s="97">
        <v>0</v>
      </c>
      <c r="R1028" s="97">
        <v>0</v>
      </c>
      <c r="S1028" s="97">
        <v>0</v>
      </c>
      <c r="T1028" s="97">
        <v>0</v>
      </c>
      <c r="U1028" s="97">
        <v>0</v>
      </c>
      <c r="V1028" s="97">
        <v>0</v>
      </c>
      <c r="W1028" s="97">
        <v>0</v>
      </c>
      <c r="X1028" s="97">
        <v>1</v>
      </c>
      <c r="Y1028" s="97">
        <v>0</v>
      </c>
      <c r="Z1028" s="97">
        <v>0</v>
      </c>
      <c r="AA1028" s="97">
        <v>1</v>
      </c>
      <c r="AB1028" s="97">
        <v>1</v>
      </c>
      <c r="AC1028" s="97">
        <v>0</v>
      </c>
      <c r="AD1028" s="97">
        <v>0</v>
      </c>
      <c r="AE1028" s="97">
        <v>0</v>
      </c>
      <c r="AF1028" s="97">
        <v>0</v>
      </c>
      <c r="AG1028" s="97">
        <v>0</v>
      </c>
      <c r="AH1028" s="97">
        <v>0</v>
      </c>
      <c r="AI1028" s="97">
        <v>0</v>
      </c>
      <c r="AJ1028" s="97">
        <v>0</v>
      </c>
      <c r="AK1028" s="97">
        <v>1</v>
      </c>
      <c r="AL1028" s="97">
        <v>0</v>
      </c>
      <c r="AM1028" s="97">
        <v>0</v>
      </c>
      <c r="AN1028" s="96" t="s">
        <v>488</v>
      </c>
      <c r="AO1028" s="97">
        <v>0</v>
      </c>
      <c r="AP1028" s="31">
        <f>IFERROR(IF(AN1028="CIKDITIRO",VLOOKUP(A1028,'BR DTG CIKDITIRO'!C:E,3,0),IF(FR_HITUNG_MINMAX!AN1028="PESALAKAN",VLOOKUP(FR_HITUNG_MINMAX!A1028,'BR DTG ADW'!C:E,3,0),IF(FR_HITUNG_MINMAX!AN1028="PACUL",VLOOKUP(FR_HITUNG_MINMAX!A1028,'BR DTG PACUL'!C:E,3,0),IF(FR_HITUNG_MINMAX!AN1028="TRAYEMAN",VLOOKUP(FR_HITUNG_MINMAX!A1028,'BR DTG TRAYEMAN'!C:E,3,0),"?")))),0)</f>
        <v>0</v>
      </c>
      <c r="AQ1028" s="31">
        <f>IF(AN1028="PACUL",VLOOKUP(A1028,'STOK PACUL'!C:H,6,0),IF(FR_HITUNG_MINMAX!AN1028="PESALAKAN",VLOOKUP(FR_HITUNG_MINMAX!A1028,'STOK PESALAKAN'!C:H,6,0),IF(FR_HITUNG_MINMAX!AN1028="CIKDITIRO",VLOOKUP(FR_HITUNG_MINMAX!A1028,'STOK CIKDITIRO'!C:H,6,0),IF(FR_HITUNG_MINMAX!AN1028="TRAYEMAN",VLOOKUP(FR_HITUNG_MINMAX!A1028,'STOK TRAYEMAN'!C:H,6,0),"?"))))</f>
        <v>0</v>
      </c>
      <c r="AR1028" s="25">
        <f t="shared" si="49"/>
        <v>0</v>
      </c>
      <c r="AS1028" s="25">
        <f t="shared" si="51"/>
        <v>0</v>
      </c>
      <c r="AT1028" s="25">
        <f t="shared" si="52"/>
        <v>1</v>
      </c>
    </row>
    <row r="1029" spans="1:46" ht="30">
      <c r="A1029" s="96" t="s">
        <v>253</v>
      </c>
      <c r="B1029" s="96" t="s">
        <v>1001</v>
      </c>
      <c r="C1029" s="96" t="s">
        <v>948</v>
      </c>
      <c r="D1029" s="96" t="s">
        <v>1365</v>
      </c>
      <c r="E1029" s="96" t="s">
        <v>482</v>
      </c>
      <c r="F1029" s="97">
        <v>13000</v>
      </c>
      <c r="G1029" s="97">
        <v>1</v>
      </c>
      <c r="H1029" s="96" t="s">
        <v>30</v>
      </c>
      <c r="I1029" s="96" t="s">
        <v>1185</v>
      </c>
      <c r="J1029" s="98">
        <v>1</v>
      </c>
      <c r="K1029" s="97">
        <v>1</v>
      </c>
      <c r="L1029" s="97">
        <v>3</v>
      </c>
      <c r="M1029" s="97">
        <v>0</v>
      </c>
      <c r="N1029" s="97">
        <v>0</v>
      </c>
      <c r="O1029" s="97">
        <v>2</v>
      </c>
      <c r="P1029" s="97">
        <v>0</v>
      </c>
      <c r="Q1029" s="97">
        <v>0</v>
      </c>
      <c r="R1029" s="97">
        <v>3</v>
      </c>
      <c r="S1029" s="97">
        <v>0</v>
      </c>
      <c r="T1029" s="97">
        <v>0</v>
      </c>
      <c r="U1029" s="97">
        <v>0</v>
      </c>
      <c r="V1029" s="97">
        <v>0</v>
      </c>
      <c r="W1029" s="97">
        <v>0</v>
      </c>
      <c r="X1029" s="97">
        <v>3</v>
      </c>
      <c r="Y1029" s="97">
        <v>3</v>
      </c>
      <c r="Z1029" s="97">
        <v>0</v>
      </c>
      <c r="AA1029" s="97">
        <v>2</v>
      </c>
      <c r="AB1029" s="97">
        <v>2</v>
      </c>
      <c r="AC1029" s="97">
        <v>0</v>
      </c>
      <c r="AD1029" s="97">
        <v>3</v>
      </c>
      <c r="AE1029" s="97">
        <v>3</v>
      </c>
      <c r="AF1029" s="97">
        <v>0</v>
      </c>
      <c r="AG1029" s="97">
        <v>0</v>
      </c>
      <c r="AH1029" s="97">
        <v>0</v>
      </c>
      <c r="AI1029" s="97">
        <v>0</v>
      </c>
      <c r="AJ1029" s="97">
        <v>3</v>
      </c>
      <c r="AK1029" s="97">
        <v>3</v>
      </c>
      <c r="AL1029" s="97">
        <v>3</v>
      </c>
      <c r="AM1029" s="97">
        <v>3</v>
      </c>
      <c r="AN1029" s="96" t="s">
        <v>488</v>
      </c>
      <c r="AO1029" s="97">
        <v>6</v>
      </c>
      <c r="AP1029" s="31">
        <f>IFERROR(IF(AN1029="CIKDITIRO",VLOOKUP(A1029,'BR DTG CIKDITIRO'!C:E,3,0),IF(FR_HITUNG_MINMAX!AN1029="PESALAKAN",VLOOKUP(FR_HITUNG_MINMAX!A1029,'BR DTG ADW'!C:E,3,0),IF(FR_HITUNG_MINMAX!AN1029="PACUL",VLOOKUP(FR_HITUNG_MINMAX!A1029,'BR DTG PACUL'!C:E,3,0),IF(FR_HITUNG_MINMAX!AN1029="TRAYEMAN",VLOOKUP(FR_HITUNG_MINMAX!A1029,'BR DTG TRAYEMAN'!C:E,3,0),"?")))),0)</f>
        <v>0</v>
      </c>
      <c r="AQ1029" s="31">
        <f>IF(AN1029="PACUL",VLOOKUP(A1029,'STOK PACUL'!C:H,6,0),IF(FR_HITUNG_MINMAX!AN1029="PESALAKAN",VLOOKUP(FR_HITUNG_MINMAX!A1029,'STOK PESALAKAN'!C:H,6,0),IF(FR_HITUNG_MINMAX!AN1029="CIKDITIRO",VLOOKUP(FR_HITUNG_MINMAX!A1029,'STOK CIKDITIRO'!C:H,6,0),IF(FR_HITUNG_MINMAX!AN1029="TRAYEMAN",VLOOKUP(FR_HITUNG_MINMAX!A1029,'STOK TRAYEMAN'!C:H,6,0),"?"))))</f>
        <v>6</v>
      </c>
      <c r="AR1029" s="25">
        <f t="shared" si="49"/>
        <v>6</v>
      </c>
      <c r="AS1029" s="25">
        <f t="shared" si="51"/>
        <v>2</v>
      </c>
      <c r="AT1029" s="25">
        <f t="shared" si="52"/>
        <v>3</v>
      </c>
    </row>
    <row r="1030" spans="1:46" ht="30">
      <c r="A1030" s="96" t="s">
        <v>1002</v>
      </c>
      <c r="B1030" s="96" t="s">
        <v>2130</v>
      </c>
      <c r="C1030" s="96" t="s">
        <v>876</v>
      </c>
      <c r="D1030" s="96" t="s">
        <v>1365</v>
      </c>
      <c r="E1030" s="96" t="s">
        <v>482</v>
      </c>
      <c r="F1030" s="97">
        <v>21000</v>
      </c>
      <c r="G1030" s="97">
        <v>1</v>
      </c>
      <c r="H1030" s="96" t="s">
        <v>31</v>
      </c>
      <c r="I1030" s="96" t="s">
        <v>1185</v>
      </c>
      <c r="J1030" s="98">
        <v>1</v>
      </c>
      <c r="K1030" s="97">
        <v>1</v>
      </c>
      <c r="L1030" s="97">
        <v>0</v>
      </c>
      <c r="M1030" s="97">
        <v>0</v>
      </c>
      <c r="N1030" s="97">
        <v>0</v>
      </c>
      <c r="O1030" s="97">
        <v>0</v>
      </c>
      <c r="P1030" s="97">
        <v>0</v>
      </c>
      <c r="Q1030" s="97">
        <v>0</v>
      </c>
      <c r="R1030" s="97">
        <v>0</v>
      </c>
      <c r="S1030" s="97">
        <v>0</v>
      </c>
      <c r="T1030" s="97">
        <v>0</v>
      </c>
      <c r="U1030" s="97">
        <v>0</v>
      </c>
      <c r="V1030" s="97">
        <v>1</v>
      </c>
      <c r="W1030" s="97">
        <v>0</v>
      </c>
      <c r="X1030" s="97">
        <v>1</v>
      </c>
      <c r="Y1030" s="97">
        <v>0</v>
      </c>
      <c r="Z1030" s="97">
        <v>0</v>
      </c>
      <c r="AA1030" s="97">
        <v>0</v>
      </c>
      <c r="AB1030" s="97">
        <v>0</v>
      </c>
      <c r="AC1030" s="97">
        <v>0</v>
      </c>
      <c r="AD1030" s="97">
        <v>0</v>
      </c>
      <c r="AE1030" s="97">
        <v>0</v>
      </c>
      <c r="AF1030" s="97">
        <v>0</v>
      </c>
      <c r="AG1030" s="97">
        <v>0</v>
      </c>
      <c r="AH1030" s="97">
        <v>1</v>
      </c>
      <c r="AI1030" s="97">
        <v>1</v>
      </c>
      <c r="AJ1030" s="97">
        <v>0</v>
      </c>
      <c r="AK1030" s="97">
        <v>1</v>
      </c>
      <c r="AL1030" s="97">
        <v>0</v>
      </c>
      <c r="AM1030" s="97">
        <v>0</v>
      </c>
      <c r="AN1030" s="96" t="s">
        <v>488</v>
      </c>
      <c r="AO1030" s="97">
        <v>0</v>
      </c>
      <c r="AP1030" s="31">
        <f>IFERROR(IF(AN1030="CIKDITIRO",VLOOKUP(A1030,'BR DTG CIKDITIRO'!C:E,3,0),IF(FR_HITUNG_MINMAX!AN1030="PESALAKAN",VLOOKUP(FR_HITUNG_MINMAX!A1030,'BR DTG ADW'!C:E,3,0),IF(FR_HITUNG_MINMAX!AN1030="PACUL",VLOOKUP(FR_HITUNG_MINMAX!A1030,'BR DTG PACUL'!C:E,3,0),IF(FR_HITUNG_MINMAX!AN1030="TRAYEMAN",VLOOKUP(FR_HITUNG_MINMAX!A1030,'BR DTG TRAYEMAN'!C:E,3,0),"?")))),0)</f>
        <v>0</v>
      </c>
      <c r="AQ1030" s="31">
        <f>IF(AN1030="PACUL",VLOOKUP(A1030,'STOK PACUL'!C:H,6,0),IF(FR_HITUNG_MINMAX!AN1030="PESALAKAN",VLOOKUP(FR_HITUNG_MINMAX!A1030,'STOK PESALAKAN'!C:H,6,0),IF(FR_HITUNG_MINMAX!AN1030="CIKDITIRO",VLOOKUP(FR_HITUNG_MINMAX!A1030,'STOK CIKDITIRO'!C:H,6,0),IF(FR_HITUNG_MINMAX!AN1030="TRAYEMAN",VLOOKUP(FR_HITUNG_MINMAX!A1030,'STOK TRAYEMAN'!C:H,6,0),"?"))))</f>
        <v>0</v>
      </c>
      <c r="AR1030" s="25">
        <f t="shared" si="49"/>
        <v>0</v>
      </c>
      <c r="AS1030" s="25">
        <f t="shared" si="51"/>
        <v>0</v>
      </c>
      <c r="AT1030" s="25">
        <f t="shared" si="52"/>
        <v>1</v>
      </c>
    </row>
    <row r="1031" spans="1:46" ht="30">
      <c r="A1031" s="96" t="s">
        <v>1602</v>
      </c>
      <c r="B1031" s="96" t="s">
        <v>1603</v>
      </c>
      <c r="C1031" s="96" t="s">
        <v>876</v>
      </c>
      <c r="D1031" s="96" t="s">
        <v>1365</v>
      </c>
      <c r="E1031" s="96" t="s">
        <v>482</v>
      </c>
      <c r="F1031" s="97">
        <v>50000</v>
      </c>
      <c r="G1031" s="97">
        <v>1</v>
      </c>
      <c r="H1031" s="96" t="s">
        <v>31</v>
      </c>
      <c r="I1031" s="96" t="s">
        <v>1185</v>
      </c>
      <c r="J1031" s="98" t="s">
        <v>1366</v>
      </c>
      <c r="K1031" s="97">
        <v>1</v>
      </c>
      <c r="L1031" s="97">
        <v>0</v>
      </c>
      <c r="M1031" s="97">
        <v>0</v>
      </c>
      <c r="N1031" s="97">
        <v>0</v>
      </c>
      <c r="O1031" s="97">
        <v>0</v>
      </c>
      <c r="P1031" s="97">
        <v>0</v>
      </c>
      <c r="Q1031" s="97">
        <v>0</v>
      </c>
      <c r="R1031" s="97">
        <v>0</v>
      </c>
      <c r="S1031" s="97">
        <v>0</v>
      </c>
      <c r="T1031" s="97">
        <v>0</v>
      </c>
      <c r="U1031" s="97">
        <v>0</v>
      </c>
      <c r="V1031" s="97">
        <v>1</v>
      </c>
      <c r="W1031" s="97">
        <v>0</v>
      </c>
      <c r="X1031" s="97">
        <v>1</v>
      </c>
      <c r="Y1031" s="97">
        <v>0</v>
      </c>
      <c r="Z1031" s="97">
        <v>0</v>
      </c>
      <c r="AA1031" s="97">
        <v>0</v>
      </c>
      <c r="AB1031" s="97">
        <v>0</v>
      </c>
      <c r="AC1031" s="97">
        <v>0</v>
      </c>
      <c r="AD1031" s="97">
        <v>0</v>
      </c>
      <c r="AE1031" s="97">
        <v>0</v>
      </c>
      <c r="AF1031" s="97">
        <v>0</v>
      </c>
      <c r="AG1031" s="97">
        <v>0</v>
      </c>
      <c r="AH1031" s="97">
        <v>1</v>
      </c>
      <c r="AI1031" s="97">
        <v>1</v>
      </c>
      <c r="AJ1031" s="97">
        <v>0</v>
      </c>
      <c r="AK1031" s="97">
        <v>1</v>
      </c>
      <c r="AL1031" s="97">
        <v>0</v>
      </c>
      <c r="AM1031" s="97">
        <v>0</v>
      </c>
      <c r="AN1031" s="96" t="s">
        <v>488</v>
      </c>
      <c r="AO1031" s="97">
        <v>0</v>
      </c>
      <c r="AP1031" s="31">
        <f>IFERROR(IF(AN1031="CIKDITIRO",VLOOKUP(A1031,'BR DTG CIKDITIRO'!C:E,3,0),IF(FR_HITUNG_MINMAX!AN1031="PESALAKAN",VLOOKUP(FR_HITUNG_MINMAX!A1031,'BR DTG ADW'!C:E,3,0),IF(FR_HITUNG_MINMAX!AN1031="PACUL",VLOOKUP(FR_HITUNG_MINMAX!A1031,'BR DTG PACUL'!C:E,3,0),IF(FR_HITUNG_MINMAX!AN1031="TRAYEMAN",VLOOKUP(FR_HITUNG_MINMAX!A1031,'BR DTG TRAYEMAN'!C:E,3,0),"?")))),0)</f>
        <v>0</v>
      </c>
      <c r="AQ1031" s="31">
        <f>IF(AN1031="PACUL",VLOOKUP(A1031,'STOK PACUL'!C:H,6,0),IF(FR_HITUNG_MINMAX!AN1031="PESALAKAN",VLOOKUP(FR_HITUNG_MINMAX!A1031,'STOK PESALAKAN'!C:H,6,0),IF(FR_HITUNG_MINMAX!AN1031="CIKDITIRO",VLOOKUP(FR_HITUNG_MINMAX!A1031,'STOK CIKDITIRO'!C:H,6,0),IF(FR_HITUNG_MINMAX!AN1031="TRAYEMAN",VLOOKUP(FR_HITUNG_MINMAX!A1031,'STOK TRAYEMAN'!C:H,6,0),"?"))))</f>
        <v>0</v>
      </c>
      <c r="AR1031" s="25">
        <f t="shared" si="49"/>
        <v>0</v>
      </c>
      <c r="AS1031" s="25">
        <f t="shared" si="51"/>
        <v>0</v>
      </c>
      <c r="AT1031" s="25">
        <f t="shared" si="52"/>
        <v>1</v>
      </c>
    </row>
    <row r="1032" spans="1:46" ht="30">
      <c r="A1032" s="96" t="s">
        <v>1769</v>
      </c>
      <c r="B1032" s="96" t="s">
        <v>1770</v>
      </c>
      <c r="C1032" s="96" t="s">
        <v>876</v>
      </c>
      <c r="D1032" s="96" t="s">
        <v>1365</v>
      </c>
      <c r="E1032" s="96" t="s">
        <v>482</v>
      </c>
      <c r="F1032" s="97">
        <v>31000</v>
      </c>
      <c r="G1032" s="97">
        <v>1</v>
      </c>
      <c r="H1032" s="96" t="s">
        <v>31</v>
      </c>
      <c r="I1032" s="96" t="s">
        <v>1185</v>
      </c>
      <c r="J1032" s="98" t="s">
        <v>1366</v>
      </c>
      <c r="K1032" s="97">
        <v>1</v>
      </c>
      <c r="L1032" s="97">
        <v>2</v>
      </c>
      <c r="M1032" s="97">
        <v>0</v>
      </c>
      <c r="N1032" s="97">
        <v>0</v>
      </c>
      <c r="O1032" s="97">
        <v>0</v>
      </c>
      <c r="P1032" s="97">
        <v>0</v>
      </c>
      <c r="Q1032" s="97">
        <v>0</v>
      </c>
      <c r="R1032" s="97">
        <v>0</v>
      </c>
      <c r="S1032" s="97">
        <v>0</v>
      </c>
      <c r="T1032" s="97">
        <v>0</v>
      </c>
      <c r="U1032" s="97">
        <v>0</v>
      </c>
      <c r="V1032" s="97">
        <v>0</v>
      </c>
      <c r="W1032" s="97">
        <v>0</v>
      </c>
      <c r="X1032" s="97">
        <v>2</v>
      </c>
      <c r="Y1032" s="97">
        <v>2</v>
      </c>
      <c r="Z1032" s="97">
        <v>0</v>
      </c>
      <c r="AA1032" s="97">
        <v>0</v>
      </c>
      <c r="AB1032" s="97">
        <v>0</v>
      </c>
      <c r="AC1032" s="97">
        <v>0</v>
      </c>
      <c r="AD1032" s="97">
        <v>0</v>
      </c>
      <c r="AE1032" s="97">
        <v>0</v>
      </c>
      <c r="AF1032" s="97">
        <v>0</v>
      </c>
      <c r="AG1032" s="97">
        <v>0</v>
      </c>
      <c r="AH1032" s="97">
        <v>0</v>
      </c>
      <c r="AI1032" s="97">
        <v>0</v>
      </c>
      <c r="AJ1032" s="97">
        <v>2</v>
      </c>
      <c r="AK1032" s="97">
        <v>2</v>
      </c>
      <c r="AL1032" s="97">
        <v>0</v>
      </c>
      <c r="AM1032" s="97">
        <v>0</v>
      </c>
      <c r="AN1032" s="96" t="s">
        <v>488</v>
      </c>
      <c r="AO1032" s="97">
        <v>0</v>
      </c>
      <c r="AP1032" s="31">
        <f>IFERROR(IF(AN1032="CIKDITIRO",VLOOKUP(A1032,'BR DTG CIKDITIRO'!C:E,3,0),IF(FR_HITUNG_MINMAX!AN1032="PESALAKAN",VLOOKUP(FR_HITUNG_MINMAX!A1032,'BR DTG ADW'!C:E,3,0),IF(FR_HITUNG_MINMAX!AN1032="PACUL",VLOOKUP(FR_HITUNG_MINMAX!A1032,'BR DTG PACUL'!C:E,3,0),IF(FR_HITUNG_MINMAX!AN1032="TRAYEMAN",VLOOKUP(FR_HITUNG_MINMAX!A1032,'BR DTG TRAYEMAN'!C:E,3,0),"?")))),0)</f>
        <v>0</v>
      </c>
      <c r="AQ1032" s="31">
        <f>IF(AN1032="PACUL",VLOOKUP(A1032,'STOK PACUL'!C:H,6,0),IF(FR_HITUNG_MINMAX!AN1032="PESALAKAN",VLOOKUP(FR_HITUNG_MINMAX!A1032,'STOK PESALAKAN'!C:H,6,0),IF(FR_HITUNG_MINMAX!AN1032="CIKDITIRO",VLOOKUP(FR_HITUNG_MINMAX!A1032,'STOK CIKDITIRO'!C:H,6,0),IF(FR_HITUNG_MINMAX!AN1032="TRAYEMAN",VLOOKUP(FR_HITUNG_MINMAX!A1032,'STOK TRAYEMAN'!C:H,6,0),"?"))))</f>
        <v>0</v>
      </c>
      <c r="AR1032" s="25">
        <f t="shared" si="49"/>
        <v>0</v>
      </c>
      <c r="AS1032" s="25">
        <f t="shared" si="51"/>
        <v>0</v>
      </c>
      <c r="AT1032" s="25">
        <f t="shared" si="52"/>
        <v>2</v>
      </c>
    </row>
    <row r="1033" spans="1:46" ht="30">
      <c r="A1033" s="96" t="s">
        <v>1771</v>
      </c>
      <c r="B1033" s="96" t="s">
        <v>1772</v>
      </c>
      <c r="C1033" s="96" t="s">
        <v>876</v>
      </c>
      <c r="D1033" s="96" t="s">
        <v>1365</v>
      </c>
      <c r="E1033" s="96" t="s">
        <v>482</v>
      </c>
      <c r="F1033" s="97">
        <v>14000</v>
      </c>
      <c r="G1033" s="97">
        <v>1</v>
      </c>
      <c r="H1033" s="96" t="s">
        <v>31</v>
      </c>
      <c r="I1033" s="96" t="s">
        <v>1185</v>
      </c>
      <c r="J1033" s="98" t="s">
        <v>1366</v>
      </c>
      <c r="K1033" s="97">
        <v>1</v>
      </c>
      <c r="L1033" s="97">
        <v>1</v>
      </c>
      <c r="M1033" s="97">
        <v>0</v>
      </c>
      <c r="N1033" s="97">
        <v>0</v>
      </c>
      <c r="O1033" s="97">
        <v>0</v>
      </c>
      <c r="P1033" s="97">
        <v>0</v>
      </c>
      <c r="Q1033" s="97">
        <v>0</v>
      </c>
      <c r="R1033" s="97">
        <v>0</v>
      </c>
      <c r="S1033" s="97">
        <v>0</v>
      </c>
      <c r="T1033" s="97">
        <v>0</v>
      </c>
      <c r="U1033" s="97">
        <v>0</v>
      </c>
      <c r="V1033" s="97">
        <v>0</v>
      </c>
      <c r="W1033" s="97">
        <v>0</v>
      </c>
      <c r="X1033" s="97">
        <v>1</v>
      </c>
      <c r="Y1033" s="97">
        <v>1</v>
      </c>
      <c r="Z1033" s="97">
        <v>0</v>
      </c>
      <c r="AA1033" s="97">
        <v>0</v>
      </c>
      <c r="AB1033" s="97">
        <v>0</v>
      </c>
      <c r="AC1033" s="97">
        <v>0</v>
      </c>
      <c r="AD1033" s="97">
        <v>0</v>
      </c>
      <c r="AE1033" s="97">
        <v>0</v>
      </c>
      <c r="AF1033" s="97">
        <v>0</v>
      </c>
      <c r="AG1033" s="97">
        <v>0</v>
      </c>
      <c r="AH1033" s="97">
        <v>0</v>
      </c>
      <c r="AI1033" s="97">
        <v>0</v>
      </c>
      <c r="AJ1033" s="97">
        <v>1</v>
      </c>
      <c r="AK1033" s="97">
        <v>1</v>
      </c>
      <c r="AL1033" s="97">
        <v>0</v>
      </c>
      <c r="AM1033" s="97">
        <v>0</v>
      </c>
      <c r="AN1033" s="96" t="s">
        <v>488</v>
      </c>
      <c r="AO1033" s="97">
        <v>0</v>
      </c>
      <c r="AP1033" s="31">
        <f>IFERROR(IF(AN1033="CIKDITIRO",VLOOKUP(A1033,'BR DTG CIKDITIRO'!C:E,3,0),IF(FR_HITUNG_MINMAX!AN1033="PESALAKAN",VLOOKUP(FR_HITUNG_MINMAX!A1033,'BR DTG ADW'!C:E,3,0),IF(FR_HITUNG_MINMAX!AN1033="PACUL",VLOOKUP(FR_HITUNG_MINMAX!A1033,'BR DTG PACUL'!C:E,3,0),IF(FR_HITUNG_MINMAX!AN1033="TRAYEMAN",VLOOKUP(FR_HITUNG_MINMAX!A1033,'BR DTG TRAYEMAN'!C:E,3,0),"?")))),0)</f>
        <v>0</v>
      </c>
      <c r="AQ1033" s="31">
        <f>IF(AN1033="PACUL",VLOOKUP(A1033,'STOK PACUL'!C:H,6,0),IF(FR_HITUNG_MINMAX!AN1033="PESALAKAN",VLOOKUP(FR_HITUNG_MINMAX!A1033,'STOK PESALAKAN'!C:H,6,0),IF(FR_HITUNG_MINMAX!AN1033="CIKDITIRO",VLOOKUP(FR_HITUNG_MINMAX!A1033,'STOK CIKDITIRO'!C:H,6,0),IF(FR_HITUNG_MINMAX!AN1033="TRAYEMAN",VLOOKUP(FR_HITUNG_MINMAX!A1033,'STOK TRAYEMAN'!C:H,6,0),"?"))))</f>
        <v>0</v>
      </c>
      <c r="AR1033" s="25">
        <f t="shared" si="49"/>
        <v>0</v>
      </c>
      <c r="AS1033" s="25">
        <f t="shared" si="51"/>
        <v>0</v>
      </c>
      <c r="AT1033" s="25">
        <f t="shared" si="52"/>
        <v>2</v>
      </c>
    </row>
    <row r="1034" spans="1:46" ht="30">
      <c r="A1034" s="96" t="s">
        <v>2131</v>
      </c>
      <c r="B1034" s="96" t="s">
        <v>2132</v>
      </c>
      <c r="C1034" s="96" t="s">
        <v>876</v>
      </c>
      <c r="D1034" s="96" t="s">
        <v>1365</v>
      </c>
      <c r="E1034" s="96" t="s">
        <v>482</v>
      </c>
      <c r="F1034" s="97">
        <v>288000</v>
      </c>
      <c r="G1034" s="97">
        <v>1</v>
      </c>
      <c r="H1034" s="96" t="s">
        <v>1185</v>
      </c>
      <c r="I1034" s="96" t="s">
        <v>1185</v>
      </c>
      <c r="J1034" s="98">
        <v>1</v>
      </c>
      <c r="K1034" s="97">
        <v>1</v>
      </c>
      <c r="L1034" s="97">
        <v>1</v>
      </c>
      <c r="M1034" s="97">
        <v>0</v>
      </c>
      <c r="N1034" s="97">
        <v>0</v>
      </c>
      <c r="O1034" s="97">
        <v>0</v>
      </c>
      <c r="P1034" s="97">
        <v>0</v>
      </c>
      <c r="Q1034" s="97">
        <v>0</v>
      </c>
      <c r="R1034" s="97">
        <v>0</v>
      </c>
      <c r="S1034" s="97">
        <v>0</v>
      </c>
      <c r="T1034" s="97">
        <v>0</v>
      </c>
      <c r="U1034" s="97">
        <v>0</v>
      </c>
      <c r="V1034" s="97">
        <v>0</v>
      </c>
      <c r="W1034" s="97">
        <v>0</v>
      </c>
      <c r="X1034" s="97">
        <v>1</v>
      </c>
      <c r="Y1034" s="97">
        <v>1</v>
      </c>
      <c r="Z1034" s="97">
        <v>0</v>
      </c>
      <c r="AA1034" s="97">
        <v>0</v>
      </c>
      <c r="AB1034" s="97">
        <v>0</v>
      </c>
      <c r="AC1034" s="97">
        <v>0</v>
      </c>
      <c r="AD1034" s="97">
        <v>0</v>
      </c>
      <c r="AE1034" s="97">
        <v>0</v>
      </c>
      <c r="AF1034" s="97">
        <v>0</v>
      </c>
      <c r="AG1034" s="97">
        <v>0</v>
      </c>
      <c r="AH1034" s="97">
        <v>0</v>
      </c>
      <c r="AI1034" s="97">
        <v>0</v>
      </c>
      <c r="AJ1034" s="97">
        <v>1</v>
      </c>
      <c r="AK1034" s="97">
        <v>1</v>
      </c>
      <c r="AL1034" s="97">
        <v>0</v>
      </c>
      <c r="AM1034" s="97">
        <v>0</v>
      </c>
      <c r="AN1034" s="96" t="s">
        <v>488</v>
      </c>
      <c r="AO1034" s="97">
        <v>0</v>
      </c>
      <c r="AP1034" s="31">
        <f>IFERROR(IF(AN1034="CIKDITIRO",VLOOKUP(A1034,'BR DTG CIKDITIRO'!C:E,3,0),IF(FR_HITUNG_MINMAX!AN1034="PESALAKAN",VLOOKUP(FR_HITUNG_MINMAX!A1034,'BR DTG ADW'!C:E,3,0),IF(FR_HITUNG_MINMAX!AN1034="PACUL",VLOOKUP(FR_HITUNG_MINMAX!A1034,'BR DTG PACUL'!C:E,3,0),IF(FR_HITUNG_MINMAX!AN1034="TRAYEMAN",VLOOKUP(FR_HITUNG_MINMAX!A1034,'BR DTG TRAYEMAN'!C:E,3,0),"?")))),0)</f>
        <v>0</v>
      </c>
      <c r="AQ1034" s="31">
        <f>IF(AN1034="PACUL",VLOOKUP(A1034,'STOK PACUL'!C:H,6,0),IF(FR_HITUNG_MINMAX!AN1034="PESALAKAN",VLOOKUP(FR_HITUNG_MINMAX!A1034,'STOK PESALAKAN'!C:H,6,0),IF(FR_HITUNG_MINMAX!AN1034="CIKDITIRO",VLOOKUP(FR_HITUNG_MINMAX!A1034,'STOK CIKDITIRO'!C:H,6,0),IF(FR_HITUNG_MINMAX!AN1034="TRAYEMAN",VLOOKUP(FR_HITUNG_MINMAX!A1034,'STOK TRAYEMAN'!C:H,6,0),"?"))))</f>
        <v>0</v>
      </c>
      <c r="AR1034" s="25">
        <f t="shared" si="49"/>
        <v>0</v>
      </c>
      <c r="AS1034" s="25">
        <f t="shared" si="51"/>
        <v>0</v>
      </c>
      <c r="AT1034" s="25">
        <f t="shared" si="52"/>
        <v>1</v>
      </c>
    </row>
    <row r="1035" spans="1:46" ht="30">
      <c r="A1035" s="96" t="s">
        <v>255</v>
      </c>
      <c r="B1035" s="96" t="s">
        <v>1004</v>
      </c>
      <c r="C1035" s="96" t="s">
        <v>898</v>
      </c>
      <c r="D1035" s="96" t="s">
        <v>1365</v>
      </c>
      <c r="E1035" s="96" t="s">
        <v>485</v>
      </c>
      <c r="F1035" s="97">
        <v>15000</v>
      </c>
      <c r="G1035" s="97">
        <v>1</v>
      </c>
      <c r="H1035" s="96" t="s">
        <v>30</v>
      </c>
      <c r="I1035" s="96" t="s">
        <v>1185</v>
      </c>
      <c r="J1035" s="98" t="s">
        <v>1366</v>
      </c>
      <c r="K1035" s="97">
        <v>1</v>
      </c>
      <c r="L1035" s="97">
        <v>4</v>
      </c>
      <c r="M1035" s="97">
        <v>0</v>
      </c>
      <c r="N1035" s="97">
        <v>2</v>
      </c>
      <c r="O1035" s="97">
        <v>0</v>
      </c>
      <c r="P1035" s="97">
        <v>0</v>
      </c>
      <c r="Q1035" s="97">
        <v>0</v>
      </c>
      <c r="R1035" s="97">
        <v>4</v>
      </c>
      <c r="S1035" s="97">
        <v>0</v>
      </c>
      <c r="T1035" s="97">
        <v>2</v>
      </c>
      <c r="U1035" s="97">
        <v>2</v>
      </c>
      <c r="V1035" s="97">
        <v>0</v>
      </c>
      <c r="W1035" s="97">
        <v>0</v>
      </c>
      <c r="X1035" s="97">
        <v>4</v>
      </c>
      <c r="Y1035" s="97">
        <v>4</v>
      </c>
      <c r="Z1035" s="97">
        <v>2</v>
      </c>
      <c r="AA1035" s="97">
        <v>2</v>
      </c>
      <c r="AB1035" s="97">
        <v>0</v>
      </c>
      <c r="AC1035" s="97">
        <v>0</v>
      </c>
      <c r="AD1035" s="97">
        <v>4</v>
      </c>
      <c r="AE1035" s="97">
        <v>4</v>
      </c>
      <c r="AF1035" s="97">
        <v>2</v>
      </c>
      <c r="AG1035" s="97">
        <v>2</v>
      </c>
      <c r="AH1035" s="97">
        <v>2</v>
      </c>
      <c r="AI1035" s="97">
        <v>0</v>
      </c>
      <c r="AJ1035" s="97">
        <v>4</v>
      </c>
      <c r="AK1035" s="97">
        <v>4</v>
      </c>
      <c r="AL1035" s="97">
        <v>4</v>
      </c>
      <c r="AM1035" s="97">
        <v>4</v>
      </c>
      <c r="AN1035" s="96" t="s">
        <v>488</v>
      </c>
      <c r="AO1035" s="97">
        <v>4</v>
      </c>
      <c r="AP1035" s="31">
        <f>IFERROR(IF(AN1035="CIKDITIRO",VLOOKUP(A1035,'BR DTG CIKDITIRO'!C:E,3,0),IF(FR_HITUNG_MINMAX!AN1035="PESALAKAN",VLOOKUP(FR_HITUNG_MINMAX!A1035,'BR DTG ADW'!C:E,3,0),IF(FR_HITUNG_MINMAX!AN1035="PACUL",VLOOKUP(FR_HITUNG_MINMAX!A1035,'BR DTG PACUL'!C:E,3,0),IF(FR_HITUNG_MINMAX!AN1035="TRAYEMAN",VLOOKUP(FR_HITUNG_MINMAX!A1035,'BR DTG TRAYEMAN'!C:E,3,0),"?")))),0)</f>
        <v>0</v>
      </c>
      <c r="AQ1035" s="31">
        <f>IF(AN1035="PACUL",VLOOKUP(A1035,'STOK PACUL'!C:H,6,0),IF(FR_HITUNG_MINMAX!AN1035="PESALAKAN",VLOOKUP(FR_HITUNG_MINMAX!A1035,'STOK PESALAKAN'!C:H,6,0),IF(FR_HITUNG_MINMAX!AN1035="CIKDITIRO",VLOOKUP(FR_HITUNG_MINMAX!A1035,'STOK CIKDITIRO'!C:H,6,0),IF(FR_HITUNG_MINMAX!AN1035="TRAYEMAN",VLOOKUP(FR_HITUNG_MINMAX!A1035,'STOK TRAYEMAN'!C:H,6,0),"?"))))</f>
        <v>4</v>
      </c>
      <c r="AR1035" s="25">
        <f t="shared" si="49"/>
        <v>4</v>
      </c>
      <c r="AS1035" s="25">
        <f t="shared" si="51"/>
        <v>2</v>
      </c>
      <c r="AT1035" s="25">
        <f t="shared" si="52"/>
        <v>4</v>
      </c>
    </row>
    <row r="1036" spans="1:46" ht="30">
      <c r="A1036" s="96" t="s">
        <v>256</v>
      </c>
      <c r="B1036" s="96" t="s">
        <v>1005</v>
      </c>
      <c r="C1036" s="96" t="s">
        <v>898</v>
      </c>
      <c r="D1036" s="96" t="s">
        <v>1365</v>
      </c>
      <c r="E1036" s="96" t="s">
        <v>484</v>
      </c>
      <c r="F1036" s="97">
        <v>12000</v>
      </c>
      <c r="G1036" s="97">
        <v>1</v>
      </c>
      <c r="H1036" s="96" t="s">
        <v>31</v>
      </c>
      <c r="I1036" s="96" t="s">
        <v>1185</v>
      </c>
      <c r="J1036" s="98" t="s">
        <v>1366</v>
      </c>
      <c r="K1036" s="97">
        <v>1</v>
      </c>
      <c r="L1036" s="97">
        <v>4</v>
      </c>
      <c r="M1036" s="97">
        <v>0</v>
      </c>
      <c r="N1036" s="97">
        <v>2</v>
      </c>
      <c r="O1036" s="97">
        <v>0</v>
      </c>
      <c r="P1036" s="97">
        <v>0</v>
      </c>
      <c r="Q1036" s="97">
        <v>0</v>
      </c>
      <c r="R1036" s="97">
        <v>2</v>
      </c>
      <c r="S1036" s="97">
        <v>0</v>
      </c>
      <c r="T1036" s="97">
        <v>0</v>
      </c>
      <c r="U1036" s="97">
        <v>0</v>
      </c>
      <c r="V1036" s="97">
        <v>0</v>
      </c>
      <c r="W1036" s="97">
        <v>0</v>
      </c>
      <c r="X1036" s="97">
        <v>4</v>
      </c>
      <c r="Y1036" s="97">
        <v>4</v>
      </c>
      <c r="Z1036" s="97">
        <v>2</v>
      </c>
      <c r="AA1036" s="97">
        <v>2</v>
      </c>
      <c r="AB1036" s="97">
        <v>0</v>
      </c>
      <c r="AC1036" s="97">
        <v>0</v>
      </c>
      <c r="AD1036" s="97">
        <v>2</v>
      </c>
      <c r="AE1036" s="97">
        <v>2</v>
      </c>
      <c r="AF1036" s="97">
        <v>0</v>
      </c>
      <c r="AG1036" s="97">
        <v>0</v>
      </c>
      <c r="AH1036" s="97">
        <v>0</v>
      </c>
      <c r="AI1036" s="97">
        <v>0</v>
      </c>
      <c r="AJ1036" s="97">
        <v>4</v>
      </c>
      <c r="AK1036" s="97">
        <v>4</v>
      </c>
      <c r="AL1036" s="97">
        <v>4</v>
      </c>
      <c r="AM1036" s="97">
        <v>4</v>
      </c>
      <c r="AN1036" s="96" t="s">
        <v>488</v>
      </c>
      <c r="AO1036" s="97">
        <v>6</v>
      </c>
      <c r="AP1036" s="31">
        <f>IFERROR(IF(AN1036="CIKDITIRO",VLOOKUP(A1036,'BR DTG CIKDITIRO'!C:E,3,0),IF(FR_HITUNG_MINMAX!AN1036="PESALAKAN",VLOOKUP(FR_HITUNG_MINMAX!A1036,'BR DTG ADW'!C:E,3,0),IF(FR_HITUNG_MINMAX!AN1036="PACUL",VLOOKUP(FR_HITUNG_MINMAX!A1036,'BR DTG PACUL'!C:E,3,0),IF(FR_HITUNG_MINMAX!AN1036="TRAYEMAN",VLOOKUP(FR_HITUNG_MINMAX!A1036,'BR DTG TRAYEMAN'!C:E,3,0),"?")))),0)</f>
        <v>0</v>
      </c>
      <c r="AQ1036" s="31">
        <f>IF(AN1036="PACUL",VLOOKUP(A1036,'STOK PACUL'!C:H,6,0),IF(FR_HITUNG_MINMAX!AN1036="PESALAKAN",VLOOKUP(FR_HITUNG_MINMAX!A1036,'STOK PESALAKAN'!C:H,6,0),IF(FR_HITUNG_MINMAX!AN1036="CIKDITIRO",VLOOKUP(FR_HITUNG_MINMAX!A1036,'STOK CIKDITIRO'!C:H,6,0),IF(FR_HITUNG_MINMAX!AN1036="TRAYEMAN",VLOOKUP(FR_HITUNG_MINMAX!A1036,'STOK TRAYEMAN'!C:H,6,0),"?"))))</f>
        <v>6</v>
      </c>
      <c r="AR1036" s="25">
        <f t="shared" si="49"/>
        <v>6</v>
      </c>
      <c r="AS1036" s="25">
        <f t="shared" si="51"/>
        <v>2</v>
      </c>
      <c r="AT1036" s="25">
        <f t="shared" si="52"/>
        <v>4</v>
      </c>
    </row>
    <row r="1037" spans="1:46" ht="30">
      <c r="A1037" s="96" t="s">
        <v>257</v>
      </c>
      <c r="B1037" s="96" t="s">
        <v>1006</v>
      </c>
      <c r="C1037" s="96" t="s">
        <v>948</v>
      </c>
      <c r="D1037" s="96" t="s">
        <v>1365</v>
      </c>
      <c r="E1037" s="96" t="s">
        <v>482</v>
      </c>
      <c r="F1037" s="97">
        <v>66000</v>
      </c>
      <c r="G1037" s="97">
        <v>1</v>
      </c>
      <c r="H1037" s="96" t="s">
        <v>31</v>
      </c>
      <c r="I1037" s="96" t="s">
        <v>1185</v>
      </c>
      <c r="J1037" s="98">
        <v>1</v>
      </c>
      <c r="K1037" s="97">
        <v>1</v>
      </c>
      <c r="L1037" s="97">
        <v>0</v>
      </c>
      <c r="M1037" s="97">
        <v>0</v>
      </c>
      <c r="N1037" s="97">
        <v>0</v>
      </c>
      <c r="O1037" s="97">
        <v>0</v>
      </c>
      <c r="P1037" s="97">
        <v>0</v>
      </c>
      <c r="Q1037" s="97">
        <v>0</v>
      </c>
      <c r="R1037" s="97">
        <v>1</v>
      </c>
      <c r="S1037" s="97">
        <v>0</v>
      </c>
      <c r="T1037" s="97">
        <v>0</v>
      </c>
      <c r="U1037" s="97">
        <v>0</v>
      </c>
      <c r="V1037" s="97">
        <v>1</v>
      </c>
      <c r="W1037" s="97">
        <v>0</v>
      </c>
      <c r="X1037" s="97">
        <v>1</v>
      </c>
      <c r="Y1037" s="97">
        <v>0</v>
      </c>
      <c r="Z1037" s="97">
        <v>0</v>
      </c>
      <c r="AA1037" s="97">
        <v>0</v>
      </c>
      <c r="AB1037" s="97">
        <v>0</v>
      </c>
      <c r="AC1037" s="97">
        <v>0</v>
      </c>
      <c r="AD1037" s="97">
        <v>1</v>
      </c>
      <c r="AE1037" s="97">
        <v>1</v>
      </c>
      <c r="AF1037" s="97">
        <v>0</v>
      </c>
      <c r="AG1037" s="97">
        <v>0</v>
      </c>
      <c r="AH1037" s="97">
        <v>1</v>
      </c>
      <c r="AI1037" s="97">
        <v>1</v>
      </c>
      <c r="AJ1037" s="97">
        <v>0</v>
      </c>
      <c r="AK1037" s="97">
        <v>1</v>
      </c>
      <c r="AL1037" s="97">
        <v>1</v>
      </c>
      <c r="AM1037" s="97">
        <v>1</v>
      </c>
      <c r="AN1037" s="96" t="s">
        <v>488</v>
      </c>
      <c r="AO1037" s="97">
        <v>1</v>
      </c>
      <c r="AP1037" s="31">
        <f>IFERROR(IF(AN1037="CIKDITIRO",VLOOKUP(A1037,'BR DTG CIKDITIRO'!C:E,3,0),IF(FR_HITUNG_MINMAX!AN1037="PESALAKAN",VLOOKUP(FR_HITUNG_MINMAX!A1037,'BR DTG ADW'!C:E,3,0),IF(FR_HITUNG_MINMAX!AN1037="PACUL",VLOOKUP(FR_HITUNG_MINMAX!A1037,'BR DTG PACUL'!C:E,3,0),IF(FR_HITUNG_MINMAX!AN1037="TRAYEMAN",VLOOKUP(FR_HITUNG_MINMAX!A1037,'BR DTG TRAYEMAN'!C:E,3,0),"?")))),0)</f>
        <v>0</v>
      </c>
      <c r="AQ1037" s="31">
        <f>IF(AN1037="PACUL",VLOOKUP(A1037,'STOK PACUL'!C:H,6,0),IF(FR_HITUNG_MINMAX!AN1037="PESALAKAN",VLOOKUP(FR_HITUNG_MINMAX!A1037,'STOK PESALAKAN'!C:H,6,0),IF(FR_HITUNG_MINMAX!AN1037="CIKDITIRO",VLOOKUP(FR_HITUNG_MINMAX!A1037,'STOK CIKDITIRO'!C:H,6,0),IF(FR_HITUNG_MINMAX!AN1037="TRAYEMAN",VLOOKUP(FR_HITUNG_MINMAX!A1037,'STOK TRAYEMAN'!C:H,6,0),"?"))))</f>
        <v>1</v>
      </c>
      <c r="AR1037" s="25">
        <f t="shared" si="49"/>
        <v>1</v>
      </c>
      <c r="AS1037" s="25">
        <f t="shared" si="51"/>
        <v>1</v>
      </c>
      <c r="AT1037" s="25">
        <f t="shared" si="52"/>
        <v>2</v>
      </c>
    </row>
    <row r="1038" spans="1:46" ht="30">
      <c r="A1038" s="96" t="s">
        <v>258</v>
      </c>
      <c r="B1038" s="96" t="s">
        <v>1008</v>
      </c>
      <c r="C1038" s="96" t="s">
        <v>948</v>
      </c>
      <c r="D1038" s="96" t="s">
        <v>1365</v>
      </c>
      <c r="E1038" s="96" t="s">
        <v>482</v>
      </c>
      <c r="F1038" s="97">
        <v>127000</v>
      </c>
      <c r="G1038" s="97">
        <v>1</v>
      </c>
      <c r="H1038" s="96" t="s">
        <v>30</v>
      </c>
      <c r="I1038" s="96" t="s">
        <v>1185</v>
      </c>
      <c r="J1038" s="98" t="s">
        <v>1366</v>
      </c>
      <c r="K1038" s="97">
        <v>1</v>
      </c>
      <c r="L1038" s="97">
        <v>1</v>
      </c>
      <c r="M1038" s="97">
        <v>0</v>
      </c>
      <c r="N1038" s="97">
        <v>0</v>
      </c>
      <c r="O1038" s="97">
        <v>0</v>
      </c>
      <c r="P1038" s="97">
        <v>0</v>
      </c>
      <c r="Q1038" s="97">
        <v>0</v>
      </c>
      <c r="R1038" s="97">
        <v>0</v>
      </c>
      <c r="S1038" s="97">
        <v>0</v>
      </c>
      <c r="T1038" s="97">
        <v>0</v>
      </c>
      <c r="U1038" s="97">
        <v>0</v>
      </c>
      <c r="V1038" s="97">
        <v>0</v>
      </c>
      <c r="W1038" s="97">
        <v>0</v>
      </c>
      <c r="X1038" s="97">
        <v>1</v>
      </c>
      <c r="Y1038" s="97">
        <v>1</v>
      </c>
      <c r="Z1038" s="97">
        <v>0</v>
      </c>
      <c r="AA1038" s="97">
        <v>0</v>
      </c>
      <c r="AB1038" s="97">
        <v>0</v>
      </c>
      <c r="AC1038" s="97">
        <v>0</v>
      </c>
      <c r="AD1038" s="97">
        <v>0</v>
      </c>
      <c r="AE1038" s="97">
        <v>0</v>
      </c>
      <c r="AF1038" s="97">
        <v>0</v>
      </c>
      <c r="AG1038" s="97">
        <v>0</v>
      </c>
      <c r="AH1038" s="97">
        <v>0</v>
      </c>
      <c r="AI1038" s="97">
        <v>0</v>
      </c>
      <c r="AJ1038" s="97">
        <v>1</v>
      </c>
      <c r="AK1038" s="97">
        <v>1</v>
      </c>
      <c r="AL1038" s="97">
        <v>1</v>
      </c>
      <c r="AM1038" s="97">
        <v>1</v>
      </c>
      <c r="AN1038" s="96" t="s">
        <v>488</v>
      </c>
      <c r="AO1038" s="97">
        <v>2</v>
      </c>
      <c r="AP1038" s="31">
        <f>IFERROR(IF(AN1038="CIKDITIRO",VLOOKUP(A1038,'BR DTG CIKDITIRO'!C:E,3,0),IF(FR_HITUNG_MINMAX!AN1038="PESALAKAN",VLOOKUP(FR_HITUNG_MINMAX!A1038,'BR DTG ADW'!C:E,3,0),IF(FR_HITUNG_MINMAX!AN1038="PACUL",VLOOKUP(FR_HITUNG_MINMAX!A1038,'BR DTG PACUL'!C:E,3,0),IF(FR_HITUNG_MINMAX!AN1038="TRAYEMAN",VLOOKUP(FR_HITUNG_MINMAX!A1038,'BR DTG TRAYEMAN'!C:E,3,0),"?")))),0)</f>
        <v>0</v>
      </c>
      <c r="AQ1038" s="31">
        <f>IF(AN1038="PACUL",VLOOKUP(A1038,'STOK PACUL'!C:H,6,0),IF(FR_HITUNG_MINMAX!AN1038="PESALAKAN",VLOOKUP(FR_HITUNG_MINMAX!A1038,'STOK PESALAKAN'!C:H,6,0),IF(FR_HITUNG_MINMAX!AN1038="CIKDITIRO",VLOOKUP(FR_HITUNG_MINMAX!A1038,'STOK CIKDITIRO'!C:H,6,0),IF(FR_HITUNG_MINMAX!AN1038="TRAYEMAN",VLOOKUP(FR_HITUNG_MINMAX!A1038,'STOK TRAYEMAN'!C:H,6,0),"?"))))</f>
        <v>2</v>
      </c>
      <c r="AR1038" s="25">
        <f t="shared" si="49"/>
        <v>2</v>
      </c>
      <c r="AS1038" s="25">
        <f t="shared" si="51"/>
        <v>1</v>
      </c>
      <c r="AT1038" s="25">
        <f t="shared" si="52"/>
        <v>2</v>
      </c>
    </row>
    <row r="1039" spans="1:46" ht="30">
      <c r="A1039" s="96" t="s">
        <v>2133</v>
      </c>
      <c r="B1039" s="96" t="s">
        <v>2134</v>
      </c>
      <c r="C1039" s="96" t="s">
        <v>876</v>
      </c>
      <c r="D1039" s="96" t="s">
        <v>1365</v>
      </c>
      <c r="E1039" s="96" t="s">
        <v>482</v>
      </c>
      <c r="F1039" s="97">
        <v>279000</v>
      </c>
      <c r="G1039" s="97">
        <v>1</v>
      </c>
      <c r="H1039" s="96" t="s">
        <v>1185</v>
      </c>
      <c r="I1039" s="96" t="s">
        <v>1185</v>
      </c>
      <c r="J1039" s="98">
        <v>1</v>
      </c>
      <c r="K1039" s="97">
        <v>1</v>
      </c>
      <c r="L1039" s="97">
        <v>1</v>
      </c>
      <c r="M1039" s="97">
        <v>0</v>
      </c>
      <c r="N1039" s="97">
        <v>0</v>
      </c>
      <c r="O1039" s="97">
        <v>0</v>
      </c>
      <c r="P1039" s="97">
        <v>0</v>
      </c>
      <c r="Q1039" s="97">
        <v>0</v>
      </c>
      <c r="R1039" s="97">
        <v>0</v>
      </c>
      <c r="S1039" s="97">
        <v>0</v>
      </c>
      <c r="T1039" s="97">
        <v>0</v>
      </c>
      <c r="U1039" s="97">
        <v>0</v>
      </c>
      <c r="V1039" s="97">
        <v>0</v>
      </c>
      <c r="W1039" s="97">
        <v>0</v>
      </c>
      <c r="X1039" s="97">
        <v>1</v>
      </c>
      <c r="Y1039" s="97">
        <v>1</v>
      </c>
      <c r="Z1039" s="97">
        <v>0</v>
      </c>
      <c r="AA1039" s="97">
        <v>0</v>
      </c>
      <c r="AB1039" s="97">
        <v>0</v>
      </c>
      <c r="AC1039" s="97">
        <v>0</v>
      </c>
      <c r="AD1039" s="97">
        <v>0</v>
      </c>
      <c r="AE1039" s="97">
        <v>0</v>
      </c>
      <c r="AF1039" s="97">
        <v>0</v>
      </c>
      <c r="AG1039" s="97">
        <v>0</v>
      </c>
      <c r="AH1039" s="97">
        <v>0</v>
      </c>
      <c r="AI1039" s="97">
        <v>0</v>
      </c>
      <c r="AJ1039" s="97">
        <v>1</v>
      </c>
      <c r="AK1039" s="97">
        <v>1</v>
      </c>
      <c r="AL1039" s="97">
        <v>0</v>
      </c>
      <c r="AM1039" s="97">
        <v>0</v>
      </c>
      <c r="AN1039" s="96" t="s">
        <v>488</v>
      </c>
      <c r="AO1039" s="97">
        <v>0</v>
      </c>
      <c r="AP1039" s="31">
        <f>IFERROR(IF(AN1039="CIKDITIRO",VLOOKUP(A1039,'BR DTG CIKDITIRO'!C:E,3,0),IF(FR_HITUNG_MINMAX!AN1039="PESALAKAN",VLOOKUP(FR_HITUNG_MINMAX!A1039,'BR DTG ADW'!C:E,3,0),IF(FR_HITUNG_MINMAX!AN1039="PACUL",VLOOKUP(FR_HITUNG_MINMAX!A1039,'BR DTG PACUL'!C:E,3,0),IF(FR_HITUNG_MINMAX!AN1039="TRAYEMAN",VLOOKUP(FR_HITUNG_MINMAX!A1039,'BR DTG TRAYEMAN'!C:E,3,0),"?")))),0)</f>
        <v>0</v>
      </c>
      <c r="AQ1039" s="31">
        <f>IF(AN1039="PACUL",VLOOKUP(A1039,'STOK PACUL'!C:H,6,0),IF(FR_HITUNG_MINMAX!AN1039="PESALAKAN",VLOOKUP(FR_HITUNG_MINMAX!A1039,'STOK PESALAKAN'!C:H,6,0),IF(FR_HITUNG_MINMAX!AN1039="CIKDITIRO",VLOOKUP(FR_HITUNG_MINMAX!A1039,'STOK CIKDITIRO'!C:H,6,0),IF(FR_HITUNG_MINMAX!AN1039="TRAYEMAN",VLOOKUP(FR_HITUNG_MINMAX!A1039,'STOK TRAYEMAN'!C:H,6,0),"?"))))</f>
        <v>0</v>
      </c>
      <c r="AR1039" s="25">
        <f t="shared" si="49"/>
        <v>0</v>
      </c>
      <c r="AS1039" s="25">
        <f t="shared" si="51"/>
        <v>0</v>
      </c>
      <c r="AT1039" s="25">
        <f t="shared" si="52"/>
        <v>1</v>
      </c>
    </row>
    <row r="1040" spans="1:46" ht="30">
      <c r="A1040" s="96" t="s">
        <v>2135</v>
      </c>
      <c r="B1040" s="96" t="s">
        <v>2136</v>
      </c>
      <c r="C1040" s="96" t="s">
        <v>876</v>
      </c>
      <c r="D1040" s="96" t="s">
        <v>1365</v>
      </c>
      <c r="E1040" s="96" t="s">
        <v>482</v>
      </c>
      <c r="F1040" s="97">
        <v>200000</v>
      </c>
      <c r="G1040" s="97">
        <v>1</v>
      </c>
      <c r="H1040" s="96" t="s">
        <v>1969</v>
      </c>
      <c r="I1040" s="96" t="s">
        <v>1185</v>
      </c>
      <c r="J1040" s="98">
        <v>1</v>
      </c>
      <c r="K1040" s="97">
        <v>1</v>
      </c>
      <c r="L1040" s="97">
        <v>1</v>
      </c>
      <c r="M1040" s="97">
        <v>0</v>
      </c>
      <c r="N1040" s="97">
        <v>0</v>
      </c>
      <c r="O1040" s="97">
        <v>0</v>
      </c>
      <c r="P1040" s="97">
        <v>0</v>
      </c>
      <c r="Q1040" s="97">
        <v>0</v>
      </c>
      <c r="R1040" s="97">
        <v>0</v>
      </c>
      <c r="S1040" s="97">
        <v>0</v>
      </c>
      <c r="T1040" s="97">
        <v>0</v>
      </c>
      <c r="U1040" s="97">
        <v>0</v>
      </c>
      <c r="V1040" s="97">
        <v>0</v>
      </c>
      <c r="W1040" s="97">
        <v>0</v>
      </c>
      <c r="X1040" s="97">
        <v>1</v>
      </c>
      <c r="Y1040" s="97">
        <v>1</v>
      </c>
      <c r="Z1040" s="97">
        <v>0</v>
      </c>
      <c r="AA1040" s="97">
        <v>0</v>
      </c>
      <c r="AB1040" s="97">
        <v>0</v>
      </c>
      <c r="AC1040" s="97">
        <v>0</v>
      </c>
      <c r="AD1040" s="97">
        <v>0</v>
      </c>
      <c r="AE1040" s="97">
        <v>0</v>
      </c>
      <c r="AF1040" s="97">
        <v>0</v>
      </c>
      <c r="AG1040" s="97">
        <v>0</v>
      </c>
      <c r="AH1040" s="97">
        <v>0</v>
      </c>
      <c r="AI1040" s="97">
        <v>0</v>
      </c>
      <c r="AJ1040" s="97">
        <v>1</v>
      </c>
      <c r="AK1040" s="97">
        <v>1</v>
      </c>
      <c r="AL1040" s="97">
        <v>0</v>
      </c>
      <c r="AM1040" s="97">
        <v>0</v>
      </c>
      <c r="AN1040" s="96" t="s">
        <v>488</v>
      </c>
      <c r="AO1040" s="97">
        <v>0</v>
      </c>
      <c r="AP1040" s="31">
        <f>IFERROR(IF(AN1040="CIKDITIRO",VLOOKUP(A1040,'BR DTG CIKDITIRO'!C:E,3,0),IF(FR_HITUNG_MINMAX!AN1040="PESALAKAN",VLOOKUP(FR_HITUNG_MINMAX!A1040,'BR DTG ADW'!C:E,3,0),IF(FR_HITUNG_MINMAX!AN1040="PACUL",VLOOKUP(FR_HITUNG_MINMAX!A1040,'BR DTG PACUL'!C:E,3,0),IF(FR_HITUNG_MINMAX!AN1040="TRAYEMAN",VLOOKUP(FR_HITUNG_MINMAX!A1040,'BR DTG TRAYEMAN'!C:E,3,0),"?")))),0)</f>
        <v>0</v>
      </c>
      <c r="AQ1040" s="31">
        <f>IF(AN1040="PACUL",VLOOKUP(A1040,'STOK PACUL'!C:H,6,0),IF(FR_HITUNG_MINMAX!AN1040="PESALAKAN",VLOOKUP(FR_HITUNG_MINMAX!A1040,'STOK PESALAKAN'!C:H,6,0),IF(FR_HITUNG_MINMAX!AN1040="CIKDITIRO",VLOOKUP(FR_HITUNG_MINMAX!A1040,'STOK CIKDITIRO'!C:H,6,0),IF(FR_HITUNG_MINMAX!AN1040="TRAYEMAN",VLOOKUP(FR_HITUNG_MINMAX!A1040,'STOK TRAYEMAN'!C:H,6,0),"?"))))</f>
        <v>0</v>
      </c>
      <c r="AR1040" s="25">
        <f t="shared" si="49"/>
        <v>0</v>
      </c>
      <c r="AS1040" s="25">
        <f t="shared" si="51"/>
        <v>0</v>
      </c>
      <c r="AT1040" s="25">
        <f t="shared" si="52"/>
        <v>1</v>
      </c>
    </row>
    <row r="1041" spans="1:46" ht="30">
      <c r="A1041" s="96" t="s">
        <v>2137</v>
      </c>
      <c r="B1041" s="96" t="s">
        <v>2138</v>
      </c>
      <c r="C1041" s="96" t="s">
        <v>876</v>
      </c>
      <c r="D1041" s="96" t="s">
        <v>1365</v>
      </c>
      <c r="E1041" s="96" t="s">
        <v>482</v>
      </c>
      <c r="F1041" s="97">
        <v>233600</v>
      </c>
      <c r="G1041" s="97">
        <v>1</v>
      </c>
      <c r="H1041" s="96" t="s">
        <v>31</v>
      </c>
      <c r="I1041" s="96" t="s">
        <v>1185</v>
      </c>
      <c r="J1041" s="98">
        <v>1</v>
      </c>
      <c r="K1041" s="97">
        <v>1</v>
      </c>
      <c r="L1041" s="97">
        <v>0</v>
      </c>
      <c r="M1041" s="97">
        <v>0</v>
      </c>
      <c r="N1041" s="97">
        <v>0</v>
      </c>
      <c r="O1041" s="97">
        <v>0</v>
      </c>
      <c r="P1041" s="97">
        <v>0</v>
      </c>
      <c r="Q1041" s="97">
        <v>0</v>
      </c>
      <c r="R1041" s="97">
        <v>0</v>
      </c>
      <c r="S1041" s="97">
        <v>0</v>
      </c>
      <c r="T1041" s="97">
        <v>0</v>
      </c>
      <c r="U1041" s="97">
        <v>0</v>
      </c>
      <c r="V1041" s="97">
        <v>1</v>
      </c>
      <c r="W1041" s="97">
        <v>0</v>
      </c>
      <c r="X1041" s="97">
        <v>1</v>
      </c>
      <c r="Y1041" s="97">
        <v>0</v>
      </c>
      <c r="Z1041" s="97">
        <v>0</v>
      </c>
      <c r="AA1041" s="97">
        <v>0</v>
      </c>
      <c r="AB1041" s="97">
        <v>0</v>
      </c>
      <c r="AC1041" s="97">
        <v>0</v>
      </c>
      <c r="AD1041" s="97">
        <v>0</v>
      </c>
      <c r="AE1041" s="97">
        <v>0</v>
      </c>
      <c r="AF1041" s="97">
        <v>0</v>
      </c>
      <c r="AG1041" s="97">
        <v>0</v>
      </c>
      <c r="AH1041" s="97">
        <v>1</v>
      </c>
      <c r="AI1041" s="97">
        <v>1</v>
      </c>
      <c r="AJ1041" s="97">
        <v>0</v>
      </c>
      <c r="AK1041" s="97">
        <v>1</v>
      </c>
      <c r="AL1041" s="97">
        <v>0</v>
      </c>
      <c r="AM1041" s="97">
        <v>0</v>
      </c>
      <c r="AN1041" s="96" t="s">
        <v>488</v>
      </c>
      <c r="AO1041" s="97">
        <v>0</v>
      </c>
      <c r="AP1041" s="31">
        <f>IFERROR(IF(AN1041="CIKDITIRO",VLOOKUP(A1041,'BR DTG CIKDITIRO'!C:E,3,0),IF(FR_HITUNG_MINMAX!AN1041="PESALAKAN",VLOOKUP(FR_HITUNG_MINMAX!A1041,'BR DTG ADW'!C:E,3,0),IF(FR_HITUNG_MINMAX!AN1041="PACUL",VLOOKUP(FR_HITUNG_MINMAX!A1041,'BR DTG PACUL'!C:E,3,0),IF(FR_HITUNG_MINMAX!AN1041="TRAYEMAN",VLOOKUP(FR_HITUNG_MINMAX!A1041,'BR DTG TRAYEMAN'!C:E,3,0),"?")))),0)</f>
        <v>0</v>
      </c>
      <c r="AQ1041" s="31">
        <f>IF(AN1041="PACUL",VLOOKUP(A1041,'STOK PACUL'!C:H,6,0),IF(FR_HITUNG_MINMAX!AN1041="PESALAKAN",VLOOKUP(FR_HITUNG_MINMAX!A1041,'STOK PESALAKAN'!C:H,6,0),IF(FR_HITUNG_MINMAX!AN1041="CIKDITIRO",VLOOKUP(FR_HITUNG_MINMAX!A1041,'STOK CIKDITIRO'!C:H,6,0),IF(FR_HITUNG_MINMAX!AN1041="TRAYEMAN",VLOOKUP(FR_HITUNG_MINMAX!A1041,'STOK TRAYEMAN'!C:H,6,0),"?"))))</f>
        <v>0</v>
      </c>
      <c r="AR1041" s="25">
        <f t="shared" si="49"/>
        <v>0</v>
      </c>
      <c r="AS1041" s="25">
        <f t="shared" si="51"/>
        <v>0</v>
      </c>
      <c r="AT1041" s="25">
        <f t="shared" si="52"/>
        <v>1</v>
      </c>
    </row>
    <row r="1042" spans="1:46" ht="30">
      <c r="A1042" s="96" t="s">
        <v>1608</v>
      </c>
      <c r="B1042" s="96" t="s">
        <v>1691</v>
      </c>
      <c r="C1042" s="96" t="s">
        <v>876</v>
      </c>
      <c r="D1042" s="96" t="s">
        <v>1365</v>
      </c>
      <c r="E1042" s="96" t="s">
        <v>482</v>
      </c>
      <c r="F1042" s="97">
        <v>18500</v>
      </c>
      <c r="G1042" s="97">
        <v>1</v>
      </c>
      <c r="H1042" s="96" t="s">
        <v>31</v>
      </c>
      <c r="I1042" s="96" t="s">
        <v>1185</v>
      </c>
      <c r="J1042" s="98">
        <v>1</v>
      </c>
      <c r="K1042" s="97">
        <v>1</v>
      </c>
      <c r="L1042" s="97">
        <v>0</v>
      </c>
      <c r="M1042" s="97">
        <v>0</v>
      </c>
      <c r="N1042" s="97">
        <v>0</v>
      </c>
      <c r="O1042" s="97">
        <v>0</v>
      </c>
      <c r="P1042" s="97">
        <v>0</v>
      </c>
      <c r="Q1042" s="97">
        <v>0</v>
      </c>
      <c r="R1042" s="97">
        <v>0</v>
      </c>
      <c r="S1042" s="97">
        <v>0</v>
      </c>
      <c r="T1042" s="97">
        <v>0</v>
      </c>
      <c r="U1042" s="97">
        <v>0</v>
      </c>
      <c r="V1042" s="97">
        <v>1</v>
      </c>
      <c r="W1042" s="97">
        <v>0</v>
      </c>
      <c r="X1042" s="97">
        <v>1</v>
      </c>
      <c r="Y1042" s="97">
        <v>0</v>
      </c>
      <c r="Z1042" s="97">
        <v>0</v>
      </c>
      <c r="AA1042" s="97">
        <v>0</v>
      </c>
      <c r="AB1042" s="97">
        <v>0</v>
      </c>
      <c r="AC1042" s="97">
        <v>0</v>
      </c>
      <c r="AD1042" s="97">
        <v>0</v>
      </c>
      <c r="AE1042" s="97">
        <v>0</v>
      </c>
      <c r="AF1042" s="97">
        <v>0</v>
      </c>
      <c r="AG1042" s="97">
        <v>0</v>
      </c>
      <c r="AH1042" s="97">
        <v>1</v>
      </c>
      <c r="AI1042" s="97">
        <v>1</v>
      </c>
      <c r="AJ1042" s="97">
        <v>0</v>
      </c>
      <c r="AK1042" s="97">
        <v>1</v>
      </c>
      <c r="AL1042" s="97">
        <v>0</v>
      </c>
      <c r="AM1042" s="97">
        <v>0</v>
      </c>
      <c r="AN1042" s="96" t="s">
        <v>488</v>
      </c>
      <c r="AO1042" s="97">
        <v>0</v>
      </c>
      <c r="AP1042" s="31">
        <f>IFERROR(IF(AN1042="CIKDITIRO",VLOOKUP(A1042,'BR DTG CIKDITIRO'!C:E,3,0),IF(FR_HITUNG_MINMAX!AN1042="PESALAKAN",VLOOKUP(FR_HITUNG_MINMAX!A1042,'BR DTG ADW'!C:E,3,0),IF(FR_HITUNG_MINMAX!AN1042="PACUL",VLOOKUP(FR_HITUNG_MINMAX!A1042,'BR DTG PACUL'!C:E,3,0),IF(FR_HITUNG_MINMAX!AN1042="TRAYEMAN",VLOOKUP(FR_HITUNG_MINMAX!A1042,'BR DTG TRAYEMAN'!C:E,3,0),"?")))),0)</f>
        <v>0</v>
      </c>
      <c r="AQ1042" s="31">
        <f>IF(AN1042="PACUL",VLOOKUP(A1042,'STOK PACUL'!C:H,6,0),IF(FR_HITUNG_MINMAX!AN1042="PESALAKAN",VLOOKUP(FR_HITUNG_MINMAX!A1042,'STOK PESALAKAN'!C:H,6,0),IF(FR_HITUNG_MINMAX!AN1042="CIKDITIRO",VLOOKUP(FR_HITUNG_MINMAX!A1042,'STOK CIKDITIRO'!C:H,6,0),IF(FR_HITUNG_MINMAX!AN1042="TRAYEMAN",VLOOKUP(FR_HITUNG_MINMAX!A1042,'STOK TRAYEMAN'!C:H,6,0),"?"))))</f>
        <v>0</v>
      </c>
      <c r="AR1042" s="25">
        <f t="shared" si="49"/>
        <v>0</v>
      </c>
      <c r="AS1042" s="25">
        <f t="shared" si="51"/>
        <v>0</v>
      </c>
      <c r="AT1042" s="25">
        <f t="shared" si="52"/>
        <v>1</v>
      </c>
    </row>
    <row r="1043" spans="1:46" ht="30">
      <c r="A1043" s="96" t="s">
        <v>2139</v>
      </c>
      <c r="B1043" s="96" t="s">
        <v>2140</v>
      </c>
      <c r="C1043" s="96" t="s">
        <v>876</v>
      </c>
      <c r="D1043" s="96" t="s">
        <v>1365</v>
      </c>
      <c r="E1043" s="96" t="s">
        <v>482</v>
      </c>
      <c r="F1043" s="97">
        <v>100000</v>
      </c>
      <c r="G1043" s="97">
        <v>1</v>
      </c>
      <c r="H1043" s="96" t="s">
        <v>1185</v>
      </c>
      <c r="I1043" s="96" t="s">
        <v>1185</v>
      </c>
      <c r="J1043" s="98">
        <v>1</v>
      </c>
      <c r="K1043" s="97">
        <v>1</v>
      </c>
      <c r="L1043" s="97">
        <v>0</v>
      </c>
      <c r="M1043" s="97">
        <v>0</v>
      </c>
      <c r="N1043" s="97">
        <v>0</v>
      </c>
      <c r="O1043" s="97">
        <v>0</v>
      </c>
      <c r="P1043" s="97">
        <v>0</v>
      </c>
      <c r="Q1043" s="97">
        <v>0</v>
      </c>
      <c r="R1043" s="97">
        <v>0</v>
      </c>
      <c r="S1043" s="97">
        <v>0</v>
      </c>
      <c r="T1043" s="97">
        <v>0</v>
      </c>
      <c r="U1043" s="97">
        <v>0</v>
      </c>
      <c r="V1043" s="97">
        <v>1</v>
      </c>
      <c r="W1043" s="97">
        <v>0</v>
      </c>
      <c r="X1043" s="97">
        <v>1</v>
      </c>
      <c r="Y1043" s="97">
        <v>0</v>
      </c>
      <c r="Z1043" s="97">
        <v>0</v>
      </c>
      <c r="AA1043" s="97">
        <v>0</v>
      </c>
      <c r="AB1043" s="97">
        <v>0</v>
      </c>
      <c r="AC1043" s="97">
        <v>0</v>
      </c>
      <c r="AD1043" s="97">
        <v>0</v>
      </c>
      <c r="AE1043" s="97">
        <v>0</v>
      </c>
      <c r="AF1043" s="97">
        <v>0</v>
      </c>
      <c r="AG1043" s="97">
        <v>0</v>
      </c>
      <c r="AH1043" s="97">
        <v>1</v>
      </c>
      <c r="AI1043" s="97">
        <v>1</v>
      </c>
      <c r="AJ1043" s="97">
        <v>0</v>
      </c>
      <c r="AK1043" s="97">
        <v>1</v>
      </c>
      <c r="AL1043" s="97">
        <v>0</v>
      </c>
      <c r="AM1043" s="97">
        <v>0</v>
      </c>
      <c r="AN1043" s="96" t="s">
        <v>488</v>
      </c>
      <c r="AO1043" s="97">
        <v>0</v>
      </c>
      <c r="AP1043" s="31">
        <f>IFERROR(IF(AN1043="CIKDITIRO",VLOOKUP(A1043,'BR DTG CIKDITIRO'!C:E,3,0),IF(FR_HITUNG_MINMAX!AN1043="PESALAKAN",VLOOKUP(FR_HITUNG_MINMAX!A1043,'BR DTG ADW'!C:E,3,0),IF(FR_HITUNG_MINMAX!AN1043="PACUL",VLOOKUP(FR_HITUNG_MINMAX!A1043,'BR DTG PACUL'!C:E,3,0),IF(FR_HITUNG_MINMAX!AN1043="TRAYEMAN",VLOOKUP(FR_HITUNG_MINMAX!A1043,'BR DTG TRAYEMAN'!C:E,3,0),"?")))),0)</f>
        <v>0</v>
      </c>
      <c r="AQ1043" s="31">
        <f>IF(AN1043="PACUL",VLOOKUP(A1043,'STOK PACUL'!C:H,6,0),IF(FR_HITUNG_MINMAX!AN1043="PESALAKAN",VLOOKUP(FR_HITUNG_MINMAX!A1043,'STOK PESALAKAN'!C:H,6,0),IF(FR_HITUNG_MINMAX!AN1043="CIKDITIRO",VLOOKUP(FR_HITUNG_MINMAX!A1043,'STOK CIKDITIRO'!C:H,6,0),IF(FR_HITUNG_MINMAX!AN1043="TRAYEMAN",VLOOKUP(FR_HITUNG_MINMAX!A1043,'STOK TRAYEMAN'!C:H,6,0),"?"))))</f>
        <v>0</v>
      </c>
      <c r="AR1043" s="25">
        <f t="shared" si="49"/>
        <v>0</v>
      </c>
      <c r="AS1043" s="25">
        <f t="shared" si="51"/>
        <v>0</v>
      </c>
      <c r="AT1043" s="25">
        <f t="shared" si="52"/>
        <v>1</v>
      </c>
    </row>
    <row r="1044" spans="1:46" ht="30">
      <c r="A1044" s="96" t="s">
        <v>2141</v>
      </c>
      <c r="B1044" s="96" t="s">
        <v>2142</v>
      </c>
      <c r="C1044" s="96" t="s">
        <v>1185</v>
      </c>
      <c r="D1044" s="96" t="s">
        <v>1365</v>
      </c>
      <c r="E1044" s="96" t="s">
        <v>482</v>
      </c>
      <c r="F1044" s="97">
        <v>60000</v>
      </c>
      <c r="G1044" s="97">
        <v>1</v>
      </c>
      <c r="H1044" s="96" t="s">
        <v>1185</v>
      </c>
      <c r="I1044" s="96" t="s">
        <v>1185</v>
      </c>
      <c r="J1044" s="98">
        <v>1</v>
      </c>
      <c r="K1044" s="97">
        <v>1</v>
      </c>
      <c r="L1044" s="97">
        <v>0</v>
      </c>
      <c r="M1044" s="97">
        <v>0</v>
      </c>
      <c r="N1044" s="97">
        <v>0</v>
      </c>
      <c r="O1044" s="97">
        <v>0</v>
      </c>
      <c r="P1044" s="97">
        <v>0</v>
      </c>
      <c r="Q1044" s="97">
        <v>0</v>
      </c>
      <c r="R1044" s="97">
        <v>0</v>
      </c>
      <c r="S1044" s="97">
        <v>0</v>
      </c>
      <c r="T1044" s="97">
        <v>0</v>
      </c>
      <c r="U1044" s="97">
        <v>0</v>
      </c>
      <c r="V1044" s="97">
        <v>1</v>
      </c>
      <c r="W1044" s="97">
        <v>0</v>
      </c>
      <c r="X1044" s="97">
        <v>1</v>
      </c>
      <c r="Y1044" s="97">
        <v>0</v>
      </c>
      <c r="Z1044" s="97">
        <v>0</v>
      </c>
      <c r="AA1044" s="97">
        <v>0</v>
      </c>
      <c r="AB1044" s="97">
        <v>0</v>
      </c>
      <c r="AC1044" s="97">
        <v>0</v>
      </c>
      <c r="AD1044" s="97">
        <v>0</v>
      </c>
      <c r="AE1044" s="97">
        <v>0</v>
      </c>
      <c r="AF1044" s="97">
        <v>0</v>
      </c>
      <c r="AG1044" s="97">
        <v>0</v>
      </c>
      <c r="AH1044" s="97">
        <v>1</v>
      </c>
      <c r="AI1044" s="97">
        <v>1</v>
      </c>
      <c r="AJ1044" s="97">
        <v>0</v>
      </c>
      <c r="AK1044" s="97">
        <v>1</v>
      </c>
      <c r="AL1044" s="97">
        <v>1</v>
      </c>
      <c r="AM1044" s="97">
        <v>1</v>
      </c>
      <c r="AN1044" s="96" t="s">
        <v>488</v>
      </c>
      <c r="AO1044" s="97">
        <v>0</v>
      </c>
      <c r="AP1044" s="31">
        <f>IFERROR(IF(AN1044="CIKDITIRO",VLOOKUP(A1044,'BR DTG CIKDITIRO'!C:E,3,0),IF(FR_HITUNG_MINMAX!AN1044="PESALAKAN",VLOOKUP(FR_HITUNG_MINMAX!A1044,'BR DTG ADW'!C:E,3,0),IF(FR_HITUNG_MINMAX!AN1044="PACUL",VLOOKUP(FR_HITUNG_MINMAX!A1044,'BR DTG PACUL'!C:E,3,0),IF(FR_HITUNG_MINMAX!AN1044="TRAYEMAN",VLOOKUP(FR_HITUNG_MINMAX!A1044,'BR DTG TRAYEMAN'!C:E,3,0),"?")))),0)</f>
        <v>0</v>
      </c>
      <c r="AQ1044" s="31">
        <f>IF(AN1044="PACUL",VLOOKUP(A1044,'STOK PACUL'!C:H,6,0),IF(FR_HITUNG_MINMAX!AN1044="PESALAKAN",VLOOKUP(FR_HITUNG_MINMAX!A1044,'STOK PESALAKAN'!C:H,6,0),IF(FR_HITUNG_MINMAX!AN1044="CIKDITIRO",VLOOKUP(FR_HITUNG_MINMAX!A1044,'STOK CIKDITIRO'!C:H,6,0),IF(FR_HITUNG_MINMAX!AN1044="TRAYEMAN",VLOOKUP(FR_HITUNG_MINMAX!A1044,'STOK TRAYEMAN'!C:H,6,0),"?"))))</f>
        <v>0</v>
      </c>
      <c r="AR1044" s="25">
        <f t="shared" si="49"/>
        <v>0</v>
      </c>
      <c r="AS1044" s="25">
        <f t="shared" si="51"/>
        <v>1</v>
      </c>
      <c r="AT1044" s="25">
        <f t="shared" si="52"/>
        <v>1</v>
      </c>
    </row>
    <row r="1045" spans="1:46" ht="30">
      <c r="A1045" s="96" t="s">
        <v>260</v>
      </c>
      <c r="B1045" s="96" t="s">
        <v>1010</v>
      </c>
      <c r="C1045" s="96" t="s">
        <v>920</v>
      </c>
      <c r="D1045" s="96" t="s">
        <v>1365</v>
      </c>
      <c r="E1045" s="96" t="s">
        <v>482</v>
      </c>
      <c r="F1045" s="97">
        <v>41500</v>
      </c>
      <c r="G1045" s="97">
        <v>1</v>
      </c>
      <c r="H1045" s="96" t="s">
        <v>30</v>
      </c>
      <c r="I1045" s="96" t="s">
        <v>1185</v>
      </c>
      <c r="J1045" s="98" t="s">
        <v>1366</v>
      </c>
      <c r="K1045" s="97">
        <v>1</v>
      </c>
      <c r="L1045" s="97">
        <v>0</v>
      </c>
      <c r="M1045" s="97">
        <v>0</v>
      </c>
      <c r="N1045" s="97">
        <v>0</v>
      </c>
      <c r="O1045" s="97">
        <v>0</v>
      </c>
      <c r="P1045" s="97">
        <v>0</v>
      </c>
      <c r="Q1045" s="97">
        <v>0</v>
      </c>
      <c r="R1045" s="97">
        <v>0</v>
      </c>
      <c r="S1045" s="97">
        <v>1</v>
      </c>
      <c r="T1045" s="97">
        <v>0</v>
      </c>
      <c r="U1045" s="97">
        <v>0</v>
      </c>
      <c r="V1045" s="97">
        <v>0</v>
      </c>
      <c r="W1045" s="97">
        <v>0</v>
      </c>
      <c r="X1045" s="97">
        <v>1</v>
      </c>
      <c r="Y1045" s="97">
        <v>0</v>
      </c>
      <c r="Z1045" s="97">
        <v>0</v>
      </c>
      <c r="AA1045" s="97">
        <v>0</v>
      </c>
      <c r="AB1045" s="97">
        <v>0</v>
      </c>
      <c r="AC1045" s="97">
        <v>0</v>
      </c>
      <c r="AD1045" s="97">
        <v>0</v>
      </c>
      <c r="AE1045" s="97">
        <v>1</v>
      </c>
      <c r="AF1045" s="97">
        <v>1</v>
      </c>
      <c r="AG1045" s="97">
        <v>1</v>
      </c>
      <c r="AH1045" s="97">
        <v>0</v>
      </c>
      <c r="AI1045" s="97">
        <v>0</v>
      </c>
      <c r="AJ1045" s="97">
        <v>0</v>
      </c>
      <c r="AK1045" s="97">
        <v>1</v>
      </c>
      <c r="AL1045" s="97">
        <v>1</v>
      </c>
      <c r="AM1045" s="97">
        <v>1</v>
      </c>
      <c r="AN1045" s="96" t="s">
        <v>488</v>
      </c>
      <c r="AO1045" s="97">
        <v>1</v>
      </c>
      <c r="AP1045" s="31">
        <f>IFERROR(IF(AN1045="CIKDITIRO",VLOOKUP(A1045,'BR DTG CIKDITIRO'!C:E,3,0),IF(FR_HITUNG_MINMAX!AN1045="PESALAKAN",VLOOKUP(FR_HITUNG_MINMAX!A1045,'BR DTG ADW'!C:E,3,0),IF(FR_HITUNG_MINMAX!AN1045="PACUL",VLOOKUP(FR_HITUNG_MINMAX!A1045,'BR DTG PACUL'!C:E,3,0),IF(FR_HITUNG_MINMAX!AN1045="TRAYEMAN",VLOOKUP(FR_HITUNG_MINMAX!A1045,'BR DTG TRAYEMAN'!C:E,3,0),"?")))),0)</f>
        <v>0</v>
      </c>
      <c r="AQ1045" s="31">
        <f>IF(AN1045="PACUL",VLOOKUP(A1045,'STOK PACUL'!C:H,6,0),IF(FR_HITUNG_MINMAX!AN1045="PESALAKAN",VLOOKUP(FR_HITUNG_MINMAX!A1045,'STOK PESALAKAN'!C:H,6,0),IF(FR_HITUNG_MINMAX!AN1045="CIKDITIRO",VLOOKUP(FR_HITUNG_MINMAX!A1045,'STOK CIKDITIRO'!C:H,6,0),IF(FR_HITUNG_MINMAX!AN1045="TRAYEMAN",VLOOKUP(FR_HITUNG_MINMAX!A1045,'STOK TRAYEMAN'!C:H,6,0),"?"))))</f>
        <v>1</v>
      </c>
      <c r="AR1045" s="25">
        <f t="shared" si="49"/>
        <v>1</v>
      </c>
      <c r="AS1045" s="25">
        <f t="shared" si="51"/>
        <v>1</v>
      </c>
      <c r="AT1045" s="25">
        <f t="shared" si="52"/>
        <v>3</v>
      </c>
    </row>
    <row r="1046" spans="1:46" ht="30">
      <c r="A1046" s="96" t="s">
        <v>501</v>
      </c>
      <c r="B1046" s="96" t="s">
        <v>1010</v>
      </c>
      <c r="C1046" s="96" t="s">
        <v>920</v>
      </c>
      <c r="D1046" s="96" t="s">
        <v>1365</v>
      </c>
      <c r="E1046" s="96" t="s">
        <v>482</v>
      </c>
      <c r="F1046" s="97">
        <v>40000</v>
      </c>
      <c r="G1046" s="97">
        <v>1</v>
      </c>
      <c r="H1046" s="96" t="s">
        <v>1185</v>
      </c>
      <c r="I1046" s="96" t="s">
        <v>1185</v>
      </c>
      <c r="J1046" s="98">
        <v>1</v>
      </c>
      <c r="K1046" s="97">
        <v>1</v>
      </c>
      <c r="L1046" s="97">
        <v>0</v>
      </c>
      <c r="M1046" s="97">
        <v>0</v>
      </c>
      <c r="N1046" s="97">
        <v>1</v>
      </c>
      <c r="O1046" s="97">
        <v>0</v>
      </c>
      <c r="P1046" s="97">
        <v>0</v>
      </c>
      <c r="Q1046" s="97">
        <v>0</v>
      </c>
      <c r="R1046" s="97">
        <v>0</v>
      </c>
      <c r="S1046" s="97">
        <v>0</v>
      </c>
      <c r="T1046" s="97">
        <v>0</v>
      </c>
      <c r="U1046" s="97">
        <v>0</v>
      </c>
      <c r="V1046" s="97">
        <v>0</v>
      </c>
      <c r="W1046" s="97">
        <v>0</v>
      </c>
      <c r="X1046" s="97">
        <v>1</v>
      </c>
      <c r="Y1046" s="97">
        <v>0</v>
      </c>
      <c r="Z1046" s="97">
        <v>1</v>
      </c>
      <c r="AA1046" s="97">
        <v>1</v>
      </c>
      <c r="AB1046" s="97">
        <v>0</v>
      </c>
      <c r="AC1046" s="97">
        <v>0</v>
      </c>
      <c r="AD1046" s="97">
        <v>0</v>
      </c>
      <c r="AE1046" s="97">
        <v>0</v>
      </c>
      <c r="AF1046" s="97">
        <v>0</v>
      </c>
      <c r="AG1046" s="97">
        <v>0</v>
      </c>
      <c r="AH1046" s="97">
        <v>0</v>
      </c>
      <c r="AI1046" s="97">
        <v>0</v>
      </c>
      <c r="AJ1046" s="97">
        <v>0</v>
      </c>
      <c r="AK1046" s="97">
        <v>1</v>
      </c>
      <c r="AL1046" s="97">
        <v>1</v>
      </c>
      <c r="AM1046" s="97">
        <v>1</v>
      </c>
      <c r="AN1046" s="96" t="s">
        <v>488</v>
      </c>
      <c r="AO1046" s="97">
        <v>0</v>
      </c>
      <c r="AP1046" s="31">
        <f>IFERROR(IF(AN1046="CIKDITIRO",VLOOKUP(A1046,'BR DTG CIKDITIRO'!C:E,3,0),IF(FR_HITUNG_MINMAX!AN1046="PESALAKAN",VLOOKUP(FR_HITUNG_MINMAX!A1046,'BR DTG ADW'!C:E,3,0),IF(FR_HITUNG_MINMAX!AN1046="PACUL",VLOOKUP(FR_HITUNG_MINMAX!A1046,'BR DTG PACUL'!C:E,3,0),IF(FR_HITUNG_MINMAX!AN1046="TRAYEMAN",VLOOKUP(FR_HITUNG_MINMAX!A1046,'BR DTG TRAYEMAN'!C:E,3,0),"?")))),0)</f>
        <v>0</v>
      </c>
      <c r="AQ1046" s="31">
        <f>IF(AN1046="PACUL",VLOOKUP(A1046,'STOK PACUL'!C:H,6,0),IF(FR_HITUNG_MINMAX!AN1046="PESALAKAN",VLOOKUP(FR_HITUNG_MINMAX!A1046,'STOK PESALAKAN'!C:H,6,0),IF(FR_HITUNG_MINMAX!AN1046="CIKDITIRO",VLOOKUP(FR_HITUNG_MINMAX!A1046,'STOK CIKDITIRO'!C:H,6,0),IF(FR_HITUNG_MINMAX!AN1046="TRAYEMAN",VLOOKUP(FR_HITUNG_MINMAX!A1046,'STOK TRAYEMAN'!C:H,6,0),"?"))))</f>
        <v>0</v>
      </c>
      <c r="AR1046" s="25">
        <f t="shared" si="49"/>
        <v>0</v>
      </c>
      <c r="AS1046" s="25">
        <f t="shared" si="51"/>
        <v>1</v>
      </c>
      <c r="AT1046" s="25">
        <f t="shared" si="52"/>
        <v>1</v>
      </c>
    </row>
    <row r="1047" spans="1:46" ht="30">
      <c r="A1047" s="96" t="s">
        <v>261</v>
      </c>
      <c r="B1047" s="96" t="s">
        <v>1011</v>
      </c>
      <c r="C1047" s="96" t="s">
        <v>948</v>
      </c>
      <c r="D1047" s="96" t="s">
        <v>1365</v>
      </c>
      <c r="E1047" s="96" t="s">
        <v>482</v>
      </c>
      <c r="F1047" s="97">
        <v>83000</v>
      </c>
      <c r="G1047" s="97">
        <v>1</v>
      </c>
      <c r="H1047" s="96" t="s">
        <v>30</v>
      </c>
      <c r="I1047" s="96" t="s">
        <v>1185</v>
      </c>
      <c r="J1047" s="98" t="s">
        <v>1366</v>
      </c>
      <c r="K1047" s="97">
        <v>1</v>
      </c>
      <c r="L1047" s="97">
        <v>0</v>
      </c>
      <c r="M1047" s="97">
        <v>0</v>
      </c>
      <c r="N1047" s="97">
        <v>0</v>
      </c>
      <c r="O1047" s="97">
        <v>0</v>
      </c>
      <c r="P1047" s="97">
        <v>0</v>
      </c>
      <c r="Q1047" s="97">
        <v>0</v>
      </c>
      <c r="R1047" s="97">
        <v>1</v>
      </c>
      <c r="S1047" s="97">
        <v>0</v>
      </c>
      <c r="T1047" s="97">
        <v>0</v>
      </c>
      <c r="U1047" s="97">
        <v>0</v>
      </c>
      <c r="V1047" s="97">
        <v>0</v>
      </c>
      <c r="W1047" s="97">
        <v>0</v>
      </c>
      <c r="X1047" s="97">
        <v>1</v>
      </c>
      <c r="Y1047" s="97">
        <v>0</v>
      </c>
      <c r="Z1047" s="97">
        <v>0</v>
      </c>
      <c r="AA1047" s="97">
        <v>0</v>
      </c>
      <c r="AB1047" s="97">
        <v>0</v>
      </c>
      <c r="AC1047" s="97">
        <v>0</v>
      </c>
      <c r="AD1047" s="97">
        <v>1</v>
      </c>
      <c r="AE1047" s="97">
        <v>1</v>
      </c>
      <c r="AF1047" s="97">
        <v>0</v>
      </c>
      <c r="AG1047" s="97">
        <v>0</v>
      </c>
      <c r="AH1047" s="97">
        <v>0</v>
      </c>
      <c r="AI1047" s="97">
        <v>0</v>
      </c>
      <c r="AJ1047" s="97">
        <v>0</v>
      </c>
      <c r="AK1047" s="97">
        <v>1</v>
      </c>
      <c r="AL1047" s="97">
        <v>1</v>
      </c>
      <c r="AM1047" s="97">
        <v>1</v>
      </c>
      <c r="AN1047" s="96" t="s">
        <v>488</v>
      </c>
      <c r="AO1047" s="97">
        <v>1</v>
      </c>
      <c r="AP1047" s="31">
        <f>IFERROR(IF(AN1047="CIKDITIRO",VLOOKUP(A1047,'BR DTG CIKDITIRO'!C:E,3,0),IF(FR_HITUNG_MINMAX!AN1047="PESALAKAN",VLOOKUP(FR_HITUNG_MINMAX!A1047,'BR DTG ADW'!C:E,3,0),IF(FR_HITUNG_MINMAX!AN1047="PACUL",VLOOKUP(FR_HITUNG_MINMAX!A1047,'BR DTG PACUL'!C:E,3,0),IF(FR_HITUNG_MINMAX!AN1047="TRAYEMAN",VLOOKUP(FR_HITUNG_MINMAX!A1047,'BR DTG TRAYEMAN'!C:E,3,0),"?")))),0)</f>
        <v>0</v>
      </c>
      <c r="AQ1047" s="31">
        <f>IF(AN1047="PACUL",VLOOKUP(A1047,'STOK PACUL'!C:H,6,0),IF(FR_HITUNG_MINMAX!AN1047="PESALAKAN",VLOOKUP(FR_HITUNG_MINMAX!A1047,'STOK PESALAKAN'!C:H,6,0),IF(FR_HITUNG_MINMAX!AN1047="CIKDITIRO",VLOOKUP(FR_HITUNG_MINMAX!A1047,'STOK CIKDITIRO'!C:H,6,0),IF(FR_HITUNG_MINMAX!AN1047="TRAYEMAN",VLOOKUP(FR_HITUNG_MINMAX!A1047,'STOK TRAYEMAN'!C:H,6,0),"?"))))</f>
        <v>1</v>
      </c>
      <c r="AR1047" s="25">
        <f t="shared" si="49"/>
        <v>1</v>
      </c>
      <c r="AS1047" s="25">
        <f t="shared" si="51"/>
        <v>1</v>
      </c>
      <c r="AT1047" s="25">
        <f t="shared" si="52"/>
        <v>2</v>
      </c>
    </row>
    <row r="1048" spans="1:46" ht="30">
      <c r="A1048" s="96" t="s">
        <v>2143</v>
      </c>
      <c r="B1048" s="96" t="s">
        <v>2144</v>
      </c>
      <c r="C1048" s="96" t="s">
        <v>876</v>
      </c>
      <c r="D1048" s="96" t="s">
        <v>1365</v>
      </c>
      <c r="E1048" s="96" t="s">
        <v>482</v>
      </c>
      <c r="F1048" s="97">
        <v>25000</v>
      </c>
      <c r="G1048" s="97">
        <v>1</v>
      </c>
      <c r="H1048" s="96" t="s">
        <v>1185</v>
      </c>
      <c r="I1048" s="96" t="s">
        <v>1185</v>
      </c>
      <c r="J1048" s="98">
        <v>1</v>
      </c>
      <c r="K1048" s="97">
        <v>1</v>
      </c>
      <c r="L1048" s="97">
        <v>0</v>
      </c>
      <c r="M1048" s="97">
        <v>0</v>
      </c>
      <c r="N1048" s="97">
        <v>0</v>
      </c>
      <c r="O1048" s="97">
        <v>0</v>
      </c>
      <c r="P1048" s="97">
        <v>0</v>
      </c>
      <c r="Q1048" s="97">
        <v>0</v>
      </c>
      <c r="R1048" s="97">
        <v>0</v>
      </c>
      <c r="S1048" s="97">
        <v>0</v>
      </c>
      <c r="T1048" s="97">
        <v>0</v>
      </c>
      <c r="U1048" s="97">
        <v>0</v>
      </c>
      <c r="V1048" s="97">
        <v>1</v>
      </c>
      <c r="W1048" s="97">
        <v>0</v>
      </c>
      <c r="X1048" s="97">
        <v>1</v>
      </c>
      <c r="Y1048" s="97">
        <v>0</v>
      </c>
      <c r="Z1048" s="97">
        <v>0</v>
      </c>
      <c r="AA1048" s="97">
        <v>0</v>
      </c>
      <c r="AB1048" s="97">
        <v>0</v>
      </c>
      <c r="AC1048" s="97">
        <v>0</v>
      </c>
      <c r="AD1048" s="97">
        <v>0</v>
      </c>
      <c r="AE1048" s="97">
        <v>0</v>
      </c>
      <c r="AF1048" s="97">
        <v>0</v>
      </c>
      <c r="AG1048" s="97">
        <v>0</v>
      </c>
      <c r="AH1048" s="97">
        <v>1</v>
      </c>
      <c r="AI1048" s="97">
        <v>1</v>
      </c>
      <c r="AJ1048" s="97">
        <v>0</v>
      </c>
      <c r="AK1048" s="97">
        <v>1</v>
      </c>
      <c r="AL1048" s="97">
        <v>0</v>
      </c>
      <c r="AM1048" s="97">
        <v>0</v>
      </c>
      <c r="AN1048" s="96" t="s">
        <v>488</v>
      </c>
      <c r="AO1048" s="97">
        <v>0</v>
      </c>
      <c r="AP1048" s="31">
        <f>IFERROR(IF(AN1048="CIKDITIRO",VLOOKUP(A1048,'BR DTG CIKDITIRO'!C:E,3,0),IF(FR_HITUNG_MINMAX!AN1048="PESALAKAN",VLOOKUP(FR_HITUNG_MINMAX!A1048,'BR DTG ADW'!C:E,3,0),IF(FR_HITUNG_MINMAX!AN1048="PACUL",VLOOKUP(FR_HITUNG_MINMAX!A1048,'BR DTG PACUL'!C:E,3,0),IF(FR_HITUNG_MINMAX!AN1048="TRAYEMAN",VLOOKUP(FR_HITUNG_MINMAX!A1048,'BR DTG TRAYEMAN'!C:E,3,0),"?")))),0)</f>
        <v>0</v>
      </c>
      <c r="AQ1048" s="31">
        <f>IF(AN1048="PACUL",VLOOKUP(A1048,'STOK PACUL'!C:H,6,0),IF(FR_HITUNG_MINMAX!AN1048="PESALAKAN",VLOOKUP(FR_HITUNG_MINMAX!A1048,'STOK PESALAKAN'!C:H,6,0),IF(FR_HITUNG_MINMAX!AN1048="CIKDITIRO",VLOOKUP(FR_HITUNG_MINMAX!A1048,'STOK CIKDITIRO'!C:H,6,0),IF(FR_HITUNG_MINMAX!AN1048="TRAYEMAN",VLOOKUP(FR_HITUNG_MINMAX!A1048,'STOK TRAYEMAN'!C:H,6,0),"?"))))</f>
        <v>0</v>
      </c>
      <c r="AR1048" s="25">
        <f t="shared" si="49"/>
        <v>0</v>
      </c>
      <c r="AS1048" s="25">
        <f t="shared" si="51"/>
        <v>0</v>
      </c>
      <c r="AT1048" s="25">
        <f t="shared" si="52"/>
        <v>1</v>
      </c>
    </row>
    <row r="1049" spans="1:46" ht="30">
      <c r="A1049" s="96" t="s">
        <v>2145</v>
      </c>
      <c r="B1049" s="96" t="s">
        <v>2146</v>
      </c>
      <c r="C1049" s="96" t="s">
        <v>876</v>
      </c>
      <c r="D1049" s="96" t="s">
        <v>1365</v>
      </c>
      <c r="E1049" s="96" t="s">
        <v>482</v>
      </c>
      <c r="F1049" s="97">
        <v>67500</v>
      </c>
      <c r="G1049" s="97">
        <v>1</v>
      </c>
      <c r="H1049" s="96" t="s">
        <v>30</v>
      </c>
      <c r="I1049" s="96" t="s">
        <v>1185</v>
      </c>
      <c r="J1049" s="98" t="s">
        <v>1366</v>
      </c>
      <c r="K1049" s="97">
        <v>1</v>
      </c>
      <c r="L1049" s="97">
        <v>0</v>
      </c>
      <c r="M1049" s="97">
        <v>0</v>
      </c>
      <c r="N1049" s="97">
        <v>0</v>
      </c>
      <c r="O1049" s="97">
        <v>0</v>
      </c>
      <c r="P1049" s="97">
        <v>0</v>
      </c>
      <c r="Q1049" s="97">
        <v>0</v>
      </c>
      <c r="R1049" s="97">
        <v>0</v>
      </c>
      <c r="S1049" s="97">
        <v>0</v>
      </c>
      <c r="T1049" s="97">
        <v>0</v>
      </c>
      <c r="U1049" s="97">
        <v>1</v>
      </c>
      <c r="V1049" s="97">
        <v>0</v>
      </c>
      <c r="W1049" s="97">
        <v>0</v>
      </c>
      <c r="X1049" s="97">
        <v>1</v>
      </c>
      <c r="Y1049" s="97">
        <v>0</v>
      </c>
      <c r="Z1049" s="97">
        <v>0</v>
      </c>
      <c r="AA1049" s="97">
        <v>0</v>
      </c>
      <c r="AB1049" s="97">
        <v>0</v>
      </c>
      <c r="AC1049" s="97">
        <v>0</v>
      </c>
      <c r="AD1049" s="97">
        <v>0</v>
      </c>
      <c r="AE1049" s="97">
        <v>0</v>
      </c>
      <c r="AF1049" s="97">
        <v>0</v>
      </c>
      <c r="AG1049" s="97">
        <v>1</v>
      </c>
      <c r="AH1049" s="97">
        <v>1</v>
      </c>
      <c r="AI1049" s="97">
        <v>0</v>
      </c>
      <c r="AJ1049" s="97">
        <v>0</v>
      </c>
      <c r="AK1049" s="97">
        <v>1</v>
      </c>
      <c r="AL1049" s="97">
        <v>0</v>
      </c>
      <c r="AM1049" s="97">
        <v>0</v>
      </c>
      <c r="AN1049" s="96" t="s">
        <v>488</v>
      </c>
      <c r="AO1049" s="97">
        <v>0</v>
      </c>
      <c r="AP1049" s="31">
        <f>IFERROR(IF(AN1049="CIKDITIRO",VLOOKUP(A1049,'BR DTG CIKDITIRO'!C:E,3,0),IF(FR_HITUNG_MINMAX!AN1049="PESALAKAN",VLOOKUP(FR_HITUNG_MINMAX!A1049,'BR DTG ADW'!C:E,3,0),IF(FR_HITUNG_MINMAX!AN1049="PACUL",VLOOKUP(FR_HITUNG_MINMAX!A1049,'BR DTG PACUL'!C:E,3,0),IF(FR_HITUNG_MINMAX!AN1049="TRAYEMAN",VLOOKUP(FR_HITUNG_MINMAX!A1049,'BR DTG TRAYEMAN'!C:E,3,0),"?")))),0)</f>
        <v>0</v>
      </c>
      <c r="AQ1049" s="31">
        <f>IF(AN1049="PACUL",VLOOKUP(A1049,'STOK PACUL'!C:H,6,0),IF(FR_HITUNG_MINMAX!AN1049="PESALAKAN",VLOOKUP(FR_HITUNG_MINMAX!A1049,'STOK PESALAKAN'!C:H,6,0),IF(FR_HITUNG_MINMAX!AN1049="CIKDITIRO",VLOOKUP(FR_HITUNG_MINMAX!A1049,'STOK CIKDITIRO'!C:H,6,0),IF(FR_HITUNG_MINMAX!AN1049="TRAYEMAN",VLOOKUP(FR_HITUNG_MINMAX!A1049,'STOK TRAYEMAN'!C:H,6,0),"?"))))</f>
        <v>0</v>
      </c>
      <c r="AR1049" s="25">
        <f t="shared" si="49"/>
        <v>0</v>
      </c>
      <c r="AS1049" s="25">
        <f t="shared" si="51"/>
        <v>0</v>
      </c>
      <c r="AT1049" s="25">
        <f t="shared" si="52"/>
        <v>1</v>
      </c>
    </row>
    <row r="1050" spans="1:46" ht="30">
      <c r="A1050" s="96" t="s">
        <v>262</v>
      </c>
      <c r="B1050" s="96" t="s">
        <v>1012</v>
      </c>
      <c r="C1050" s="96" t="s">
        <v>877</v>
      </c>
      <c r="D1050" s="96" t="s">
        <v>1365</v>
      </c>
      <c r="E1050" s="96" t="s">
        <v>484</v>
      </c>
      <c r="F1050" s="97">
        <v>58000</v>
      </c>
      <c r="G1050" s="97">
        <v>1</v>
      </c>
      <c r="H1050" s="96" t="s">
        <v>30</v>
      </c>
      <c r="I1050" s="96" t="s">
        <v>1185</v>
      </c>
      <c r="J1050" s="98" t="s">
        <v>1366</v>
      </c>
      <c r="K1050" s="97">
        <v>1</v>
      </c>
      <c r="L1050" s="97">
        <v>0</v>
      </c>
      <c r="M1050" s="97">
        <v>0</v>
      </c>
      <c r="N1050" s="97">
        <v>0</v>
      </c>
      <c r="O1050" s="97">
        <v>0</v>
      </c>
      <c r="P1050" s="97">
        <v>1</v>
      </c>
      <c r="Q1050" s="97">
        <v>0</v>
      </c>
      <c r="R1050" s="97">
        <v>1</v>
      </c>
      <c r="S1050" s="97">
        <v>0</v>
      </c>
      <c r="T1050" s="97">
        <v>0</v>
      </c>
      <c r="U1050" s="97">
        <v>1</v>
      </c>
      <c r="V1050" s="97">
        <v>2</v>
      </c>
      <c r="W1050" s="97">
        <v>0</v>
      </c>
      <c r="X1050" s="97">
        <v>2</v>
      </c>
      <c r="Y1050" s="97">
        <v>0</v>
      </c>
      <c r="Z1050" s="97">
        <v>0</v>
      </c>
      <c r="AA1050" s="97">
        <v>0</v>
      </c>
      <c r="AB1050" s="97">
        <v>1</v>
      </c>
      <c r="AC1050" s="97">
        <v>1</v>
      </c>
      <c r="AD1050" s="97">
        <v>1</v>
      </c>
      <c r="AE1050" s="97">
        <v>1</v>
      </c>
      <c r="AF1050" s="97">
        <v>0</v>
      </c>
      <c r="AG1050" s="97">
        <v>1</v>
      </c>
      <c r="AH1050" s="97">
        <v>3</v>
      </c>
      <c r="AI1050" s="97">
        <v>2</v>
      </c>
      <c r="AJ1050" s="97">
        <v>0</v>
      </c>
      <c r="AK1050" s="97">
        <v>3</v>
      </c>
      <c r="AL1050" s="97">
        <v>2</v>
      </c>
      <c r="AM1050" s="97">
        <v>3</v>
      </c>
      <c r="AN1050" s="96" t="s">
        <v>488</v>
      </c>
      <c r="AO1050" s="97">
        <v>2</v>
      </c>
      <c r="AP1050" s="31">
        <f>IFERROR(IF(AN1050="CIKDITIRO",VLOOKUP(A1050,'BR DTG CIKDITIRO'!C:E,3,0),IF(FR_HITUNG_MINMAX!AN1050="PESALAKAN",VLOOKUP(FR_HITUNG_MINMAX!A1050,'BR DTG ADW'!C:E,3,0),IF(FR_HITUNG_MINMAX!AN1050="PACUL",VLOOKUP(FR_HITUNG_MINMAX!A1050,'BR DTG PACUL'!C:E,3,0),IF(FR_HITUNG_MINMAX!AN1050="TRAYEMAN",VLOOKUP(FR_HITUNG_MINMAX!A1050,'BR DTG TRAYEMAN'!C:E,3,0),"?")))),0)</f>
        <v>0</v>
      </c>
      <c r="AQ1050" s="31">
        <f>IF(AN1050="PACUL",VLOOKUP(A1050,'STOK PACUL'!C:H,6,0),IF(FR_HITUNG_MINMAX!AN1050="PESALAKAN",VLOOKUP(FR_HITUNG_MINMAX!A1050,'STOK PESALAKAN'!C:H,6,0),IF(FR_HITUNG_MINMAX!AN1050="CIKDITIRO",VLOOKUP(FR_HITUNG_MINMAX!A1050,'STOK CIKDITIRO'!C:H,6,0),IF(FR_HITUNG_MINMAX!AN1050="TRAYEMAN",VLOOKUP(FR_HITUNG_MINMAX!A1050,'STOK TRAYEMAN'!C:H,6,0),"?"))))</f>
        <v>2</v>
      </c>
      <c r="AR1050" s="25">
        <f t="shared" si="49"/>
        <v>2</v>
      </c>
      <c r="AS1050" s="25">
        <f t="shared" si="51"/>
        <v>1</v>
      </c>
      <c r="AT1050" s="25">
        <f t="shared" si="52"/>
        <v>3</v>
      </c>
    </row>
    <row r="1051" spans="1:46" ht="30">
      <c r="A1051" s="96" t="s">
        <v>2147</v>
      </c>
      <c r="B1051" s="96" t="s">
        <v>2148</v>
      </c>
      <c r="C1051" s="96" t="s">
        <v>876</v>
      </c>
      <c r="D1051" s="96" t="s">
        <v>1365</v>
      </c>
      <c r="E1051" s="96" t="s">
        <v>482</v>
      </c>
      <c r="F1051" s="97">
        <v>186000</v>
      </c>
      <c r="G1051" s="97">
        <v>1</v>
      </c>
      <c r="H1051" s="96" t="s">
        <v>1185</v>
      </c>
      <c r="I1051" s="96" t="s">
        <v>1185</v>
      </c>
      <c r="J1051" s="98">
        <v>1</v>
      </c>
      <c r="K1051" s="97">
        <v>1</v>
      </c>
      <c r="L1051" s="97">
        <v>0</v>
      </c>
      <c r="M1051" s="97">
        <v>0</v>
      </c>
      <c r="N1051" s="97">
        <v>0</v>
      </c>
      <c r="O1051" s="97">
        <v>0</v>
      </c>
      <c r="P1051" s="97">
        <v>0</v>
      </c>
      <c r="Q1051" s="97">
        <v>0</v>
      </c>
      <c r="R1051" s="97">
        <v>0</v>
      </c>
      <c r="S1051" s="97">
        <v>0</v>
      </c>
      <c r="T1051" s="97">
        <v>0</v>
      </c>
      <c r="U1051" s="97">
        <v>0</v>
      </c>
      <c r="V1051" s="97">
        <v>1</v>
      </c>
      <c r="W1051" s="97">
        <v>0</v>
      </c>
      <c r="X1051" s="97">
        <v>1</v>
      </c>
      <c r="Y1051" s="97">
        <v>0</v>
      </c>
      <c r="Z1051" s="97">
        <v>0</v>
      </c>
      <c r="AA1051" s="97">
        <v>0</v>
      </c>
      <c r="AB1051" s="97">
        <v>0</v>
      </c>
      <c r="AC1051" s="97">
        <v>0</v>
      </c>
      <c r="AD1051" s="97">
        <v>0</v>
      </c>
      <c r="AE1051" s="97">
        <v>0</v>
      </c>
      <c r="AF1051" s="97">
        <v>0</v>
      </c>
      <c r="AG1051" s="97">
        <v>0</v>
      </c>
      <c r="AH1051" s="97">
        <v>1</v>
      </c>
      <c r="AI1051" s="97">
        <v>1</v>
      </c>
      <c r="AJ1051" s="97">
        <v>0</v>
      </c>
      <c r="AK1051" s="97">
        <v>1</v>
      </c>
      <c r="AL1051" s="97">
        <v>0</v>
      </c>
      <c r="AM1051" s="97">
        <v>0</v>
      </c>
      <c r="AN1051" s="96" t="s">
        <v>488</v>
      </c>
      <c r="AO1051" s="97">
        <v>0</v>
      </c>
      <c r="AP1051" s="31">
        <f>IFERROR(IF(AN1051="CIKDITIRO",VLOOKUP(A1051,'BR DTG CIKDITIRO'!C:E,3,0),IF(FR_HITUNG_MINMAX!AN1051="PESALAKAN",VLOOKUP(FR_HITUNG_MINMAX!A1051,'BR DTG ADW'!C:E,3,0),IF(FR_HITUNG_MINMAX!AN1051="PACUL",VLOOKUP(FR_HITUNG_MINMAX!A1051,'BR DTG PACUL'!C:E,3,0),IF(FR_HITUNG_MINMAX!AN1051="TRAYEMAN",VLOOKUP(FR_HITUNG_MINMAX!A1051,'BR DTG TRAYEMAN'!C:E,3,0),"?")))),0)</f>
        <v>0</v>
      </c>
      <c r="AQ1051" s="31">
        <f>IF(AN1051="PACUL",VLOOKUP(A1051,'STOK PACUL'!C:H,6,0),IF(FR_HITUNG_MINMAX!AN1051="PESALAKAN",VLOOKUP(FR_HITUNG_MINMAX!A1051,'STOK PESALAKAN'!C:H,6,0),IF(FR_HITUNG_MINMAX!AN1051="CIKDITIRO",VLOOKUP(FR_HITUNG_MINMAX!A1051,'STOK CIKDITIRO'!C:H,6,0),IF(FR_HITUNG_MINMAX!AN1051="TRAYEMAN",VLOOKUP(FR_HITUNG_MINMAX!A1051,'STOK TRAYEMAN'!C:H,6,0),"?"))))</f>
        <v>0</v>
      </c>
      <c r="AR1051" s="25">
        <f t="shared" si="49"/>
        <v>0</v>
      </c>
      <c r="AS1051" s="25">
        <f t="shared" si="51"/>
        <v>0</v>
      </c>
      <c r="AT1051" s="25">
        <f t="shared" si="52"/>
        <v>1</v>
      </c>
    </row>
    <row r="1052" spans="1:46" ht="30">
      <c r="A1052" s="96" t="s">
        <v>2149</v>
      </c>
      <c r="B1052" s="96" t="s">
        <v>2150</v>
      </c>
      <c r="C1052" s="96" t="s">
        <v>876</v>
      </c>
      <c r="D1052" s="96" t="s">
        <v>1365</v>
      </c>
      <c r="E1052" s="96" t="s">
        <v>482</v>
      </c>
      <c r="F1052" s="97">
        <v>226000</v>
      </c>
      <c r="G1052" s="97">
        <v>1</v>
      </c>
      <c r="H1052" s="96" t="s">
        <v>1185</v>
      </c>
      <c r="I1052" s="96" t="s">
        <v>1185</v>
      </c>
      <c r="J1052" s="98">
        <v>1</v>
      </c>
      <c r="K1052" s="97">
        <v>1</v>
      </c>
      <c r="L1052" s="97">
        <v>0</v>
      </c>
      <c r="M1052" s="97">
        <v>0</v>
      </c>
      <c r="N1052" s="97">
        <v>0</v>
      </c>
      <c r="O1052" s="97">
        <v>0</v>
      </c>
      <c r="P1052" s="97">
        <v>0</v>
      </c>
      <c r="Q1052" s="97">
        <v>0</v>
      </c>
      <c r="R1052" s="97">
        <v>0</v>
      </c>
      <c r="S1052" s="97">
        <v>0</v>
      </c>
      <c r="T1052" s="97">
        <v>0</v>
      </c>
      <c r="U1052" s="97">
        <v>0</v>
      </c>
      <c r="V1052" s="97">
        <v>1</v>
      </c>
      <c r="W1052" s="97">
        <v>0</v>
      </c>
      <c r="X1052" s="97">
        <v>1</v>
      </c>
      <c r="Y1052" s="97">
        <v>0</v>
      </c>
      <c r="Z1052" s="97">
        <v>0</v>
      </c>
      <c r="AA1052" s="97">
        <v>0</v>
      </c>
      <c r="AB1052" s="97">
        <v>0</v>
      </c>
      <c r="AC1052" s="97">
        <v>0</v>
      </c>
      <c r="AD1052" s="97">
        <v>0</v>
      </c>
      <c r="AE1052" s="97">
        <v>0</v>
      </c>
      <c r="AF1052" s="97">
        <v>0</v>
      </c>
      <c r="AG1052" s="97">
        <v>0</v>
      </c>
      <c r="AH1052" s="97">
        <v>1</v>
      </c>
      <c r="AI1052" s="97">
        <v>1</v>
      </c>
      <c r="AJ1052" s="97">
        <v>0</v>
      </c>
      <c r="AK1052" s="97">
        <v>1</v>
      </c>
      <c r="AL1052" s="97">
        <v>0</v>
      </c>
      <c r="AM1052" s="97">
        <v>0</v>
      </c>
      <c r="AN1052" s="96" t="s">
        <v>488</v>
      </c>
      <c r="AO1052" s="97">
        <v>0</v>
      </c>
      <c r="AP1052" s="31">
        <f>IFERROR(IF(AN1052="CIKDITIRO",VLOOKUP(A1052,'BR DTG CIKDITIRO'!C:E,3,0),IF(FR_HITUNG_MINMAX!AN1052="PESALAKAN",VLOOKUP(FR_HITUNG_MINMAX!A1052,'BR DTG ADW'!C:E,3,0),IF(FR_HITUNG_MINMAX!AN1052="PACUL",VLOOKUP(FR_HITUNG_MINMAX!A1052,'BR DTG PACUL'!C:E,3,0),IF(FR_HITUNG_MINMAX!AN1052="TRAYEMAN",VLOOKUP(FR_HITUNG_MINMAX!A1052,'BR DTG TRAYEMAN'!C:E,3,0),"?")))),0)</f>
        <v>0</v>
      </c>
      <c r="AQ1052" s="31">
        <f>IF(AN1052="PACUL",VLOOKUP(A1052,'STOK PACUL'!C:H,6,0),IF(FR_HITUNG_MINMAX!AN1052="PESALAKAN",VLOOKUP(FR_HITUNG_MINMAX!A1052,'STOK PESALAKAN'!C:H,6,0),IF(FR_HITUNG_MINMAX!AN1052="CIKDITIRO",VLOOKUP(FR_HITUNG_MINMAX!A1052,'STOK CIKDITIRO'!C:H,6,0),IF(FR_HITUNG_MINMAX!AN1052="TRAYEMAN",VLOOKUP(FR_HITUNG_MINMAX!A1052,'STOK TRAYEMAN'!C:H,6,0),"?"))))</f>
        <v>0</v>
      </c>
      <c r="AR1052" s="25">
        <f t="shared" si="49"/>
        <v>0</v>
      </c>
      <c r="AS1052" s="25">
        <f t="shared" si="51"/>
        <v>0</v>
      </c>
      <c r="AT1052" s="25">
        <f t="shared" si="52"/>
        <v>1</v>
      </c>
    </row>
    <row r="1053" spans="1:46" ht="30">
      <c r="A1053" s="96" t="s">
        <v>263</v>
      </c>
      <c r="B1053" s="96" t="s">
        <v>1013</v>
      </c>
      <c r="C1053" s="96" t="s">
        <v>948</v>
      </c>
      <c r="D1053" s="96" t="s">
        <v>1365</v>
      </c>
      <c r="E1053" s="96" t="s">
        <v>482</v>
      </c>
      <c r="F1053" s="97">
        <v>58000</v>
      </c>
      <c r="G1053" s="97">
        <v>1</v>
      </c>
      <c r="H1053" s="96" t="s">
        <v>30</v>
      </c>
      <c r="I1053" s="96" t="s">
        <v>1185</v>
      </c>
      <c r="J1053" s="98">
        <v>1</v>
      </c>
      <c r="K1053" s="97">
        <v>1</v>
      </c>
      <c r="L1053" s="97">
        <v>0</v>
      </c>
      <c r="M1053" s="97">
        <v>0</v>
      </c>
      <c r="N1053" s="97">
        <v>1</v>
      </c>
      <c r="O1053" s="97">
        <v>0</v>
      </c>
      <c r="P1053" s="97">
        <v>0</v>
      </c>
      <c r="Q1053" s="97">
        <v>0</v>
      </c>
      <c r="R1053" s="97">
        <v>0</v>
      </c>
      <c r="S1053" s="97">
        <v>0</v>
      </c>
      <c r="T1053" s="97">
        <v>0</v>
      </c>
      <c r="U1053" s="97">
        <v>0</v>
      </c>
      <c r="V1053" s="97">
        <v>1</v>
      </c>
      <c r="W1053" s="97">
        <v>0</v>
      </c>
      <c r="X1053" s="97">
        <v>1</v>
      </c>
      <c r="Y1053" s="97">
        <v>0</v>
      </c>
      <c r="Z1053" s="97">
        <v>1</v>
      </c>
      <c r="AA1053" s="97">
        <v>1</v>
      </c>
      <c r="AB1053" s="97">
        <v>0</v>
      </c>
      <c r="AC1053" s="97">
        <v>0</v>
      </c>
      <c r="AD1053" s="97">
        <v>0</v>
      </c>
      <c r="AE1053" s="97">
        <v>0</v>
      </c>
      <c r="AF1053" s="97">
        <v>0</v>
      </c>
      <c r="AG1053" s="97">
        <v>0</v>
      </c>
      <c r="AH1053" s="97">
        <v>1</v>
      </c>
      <c r="AI1053" s="97">
        <v>1</v>
      </c>
      <c r="AJ1053" s="97">
        <v>0</v>
      </c>
      <c r="AK1053" s="97">
        <v>1</v>
      </c>
      <c r="AL1053" s="97">
        <v>1</v>
      </c>
      <c r="AM1053" s="97">
        <v>1</v>
      </c>
      <c r="AN1053" s="96" t="s">
        <v>488</v>
      </c>
      <c r="AO1053" s="97">
        <v>2</v>
      </c>
      <c r="AP1053" s="31">
        <f>IFERROR(IF(AN1053="CIKDITIRO",VLOOKUP(A1053,'BR DTG CIKDITIRO'!C:E,3,0),IF(FR_HITUNG_MINMAX!AN1053="PESALAKAN",VLOOKUP(FR_HITUNG_MINMAX!A1053,'BR DTG ADW'!C:E,3,0),IF(FR_HITUNG_MINMAX!AN1053="PACUL",VLOOKUP(FR_HITUNG_MINMAX!A1053,'BR DTG PACUL'!C:E,3,0),IF(FR_HITUNG_MINMAX!AN1053="TRAYEMAN",VLOOKUP(FR_HITUNG_MINMAX!A1053,'BR DTG TRAYEMAN'!C:E,3,0),"?")))),0)</f>
        <v>0</v>
      </c>
      <c r="AQ1053" s="31">
        <f>IF(AN1053="PACUL",VLOOKUP(A1053,'STOK PACUL'!C:H,6,0),IF(FR_HITUNG_MINMAX!AN1053="PESALAKAN",VLOOKUP(FR_HITUNG_MINMAX!A1053,'STOK PESALAKAN'!C:H,6,0),IF(FR_HITUNG_MINMAX!AN1053="CIKDITIRO",VLOOKUP(FR_HITUNG_MINMAX!A1053,'STOK CIKDITIRO'!C:H,6,0),IF(FR_HITUNG_MINMAX!AN1053="TRAYEMAN",VLOOKUP(FR_HITUNG_MINMAX!A1053,'STOK TRAYEMAN'!C:H,6,0),"?"))))</f>
        <v>2</v>
      </c>
      <c r="AR1053" s="25">
        <f t="shared" si="49"/>
        <v>2</v>
      </c>
      <c r="AS1053" s="25">
        <f t="shared" si="51"/>
        <v>1</v>
      </c>
      <c r="AT1053" s="25">
        <f t="shared" si="52"/>
        <v>3</v>
      </c>
    </row>
    <row r="1054" spans="1:46" ht="30">
      <c r="A1054" s="96" t="s">
        <v>2151</v>
      </c>
      <c r="B1054" s="96" t="s">
        <v>2152</v>
      </c>
      <c r="C1054" s="96" t="s">
        <v>877</v>
      </c>
      <c r="D1054" s="96" t="s">
        <v>1377</v>
      </c>
      <c r="E1054" s="96" t="s">
        <v>482</v>
      </c>
      <c r="F1054" s="97">
        <v>88500</v>
      </c>
      <c r="G1054" s="97">
        <v>1</v>
      </c>
      <c r="H1054" s="96" t="s">
        <v>86</v>
      </c>
      <c r="I1054" s="96" t="s">
        <v>1185</v>
      </c>
      <c r="J1054" s="98" t="s">
        <v>1366</v>
      </c>
      <c r="K1054" s="97">
        <v>1</v>
      </c>
      <c r="L1054" s="97">
        <v>0</v>
      </c>
      <c r="M1054" s="97">
        <v>0</v>
      </c>
      <c r="N1054" s="97">
        <v>0</v>
      </c>
      <c r="O1054" s="97">
        <v>0</v>
      </c>
      <c r="P1054" s="97">
        <v>0</v>
      </c>
      <c r="Q1054" s="97">
        <v>0</v>
      </c>
      <c r="R1054" s="97">
        <v>0</v>
      </c>
      <c r="S1054" s="97">
        <v>1</v>
      </c>
      <c r="T1054" s="97">
        <v>0</v>
      </c>
      <c r="U1054" s="97">
        <v>0</v>
      </c>
      <c r="V1054" s="97">
        <v>0</v>
      </c>
      <c r="W1054" s="97">
        <v>0</v>
      </c>
      <c r="X1054" s="97">
        <v>1</v>
      </c>
      <c r="Y1054" s="97">
        <v>0</v>
      </c>
      <c r="Z1054" s="97">
        <v>0</v>
      </c>
      <c r="AA1054" s="97">
        <v>0</v>
      </c>
      <c r="AB1054" s="97">
        <v>0</v>
      </c>
      <c r="AC1054" s="97">
        <v>0</v>
      </c>
      <c r="AD1054" s="97">
        <v>0</v>
      </c>
      <c r="AE1054" s="97">
        <v>1</v>
      </c>
      <c r="AF1054" s="97">
        <v>1</v>
      </c>
      <c r="AG1054" s="97">
        <v>1</v>
      </c>
      <c r="AH1054" s="97">
        <v>0</v>
      </c>
      <c r="AI1054" s="97">
        <v>0</v>
      </c>
      <c r="AJ1054" s="97">
        <v>0</v>
      </c>
      <c r="AK1054" s="97">
        <v>1</v>
      </c>
      <c r="AL1054" s="97">
        <v>1</v>
      </c>
      <c r="AM1054" s="97">
        <v>1</v>
      </c>
      <c r="AN1054" s="96" t="s">
        <v>488</v>
      </c>
      <c r="AO1054" s="97">
        <v>0</v>
      </c>
      <c r="AP1054" s="31">
        <f>IFERROR(IF(AN1054="CIKDITIRO",VLOOKUP(A1054,'BR DTG CIKDITIRO'!C:E,3,0),IF(FR_HITUNG_MINMAX!AN1054="PESALAKAN",VLOOKUP(FR_HITUNG_MINMAX!A1054,'BR DTG ADW'!C:E,3,0),IF(FR_HITUNG_MINMAX!AN1054="PACUL",VLOOKUP(FR_HITUNG_MINMAX!A1054,'BR DTG PACUL'!C:E,3,0),IF(FR_HITUNG_MINMAX!AN1054="TRAYEMAN",VLOOKUP(FR_HITUNG_MINMAX!A1054,'BR DTG TRAYEMAN'!C:E,3,0),"?")))),0)</f>
        <v>0</v>
      </c>
      <c r="AQ1054" s="31">
        <f>IF(AN1054="PACUL",VLOOKUP(A1054,'STOK PACUL'!C:H,6,0),IF(FR_HITUNG_MINMAX!AN1054="PESALAKAN",VLOOKUP(FR_HITUNG_MINMAX!A1054,'STOK PESALAKAN'!C:H,6,0),IF(FR_HITUNG_MINMAX!AN1054="CIKDITIRO",VLOOKUP(FR_HITUNG_MINMAX!A1054,'STOK CIKDITIRO'!C:H,6,0),IF(FR_HITUNG_MINMAX!AN1054="TRAYEMAN",VLOOKUP(FR_HITUNG_MINMAX!A1054,'STOK TRAYEMAN'!C:H,6,0),"?"))))</f>
        <v>0</v>
      </c>
      <c r="AR1054" s="25">
        <f t="shared" si="49"/>
        <v>0</v>
      </c>
      <c r="AS1054" s="25">
        <f t="shared" si="51"/>
        <v>1</v>
      </c>
      <c r="AT1054" s="25">
        <f t="shared" si="52"/>
        <v>1</v>
      </c>
    </row>
    <row r="1055" spans="1:46" ht="30">
      <c r="A1055" s="96" t="s">
        <v>264</v>
      </c>
      <c r="B1055" s="96" t="s">
        <v>1014</v>
      </c>
      <c r="C1055" s="96" t="s">
        <v>877</v>
      </c>
      <c r="D1055" s="96" t="s">
        <v>1365</v>
      </c>
      <c r="E1055" s="96" t="s">
        <v>482</v>
      </c>
      <c r="F1055" s="97">
        <v>76000</v>
      </c>
      <c r="G1055" s="97">
        <v>1</v>
      </c>
      <c r="H1055" s="96" t="s">
        <v>30</v>
      </c>
      <c r="I1055" s="96" t="s">
        <v>2</v>
      </c>
      <c r="J1055" s="98" t="s">
        <v>1366</v>
      </c>
      <c r="K1055" s="97">
        <v>1</v>
      </c>
      <c r="L1055" s="97">
        <v>0</v>
      </c>
      <c r="M1055" s="97">
        <v>0</v>
      </c>
      <c r="N1055" s="97">
        <v>1</v>
      </c>
      <c r="O1055" s="97">
        <v>0</v>
      </c>
      <c r="P1055" s="97">
        <v>0</v>
      </c>
      <c r="Q1055" s="97">
        <v>1</v>
      </c>
      <c r="R1055" s="97">
        <v>0</v>
      </c>
      <c r="S1055" s="97">
        <v>0</v>
      </c>
      <c r="T1055" s="97">
        <v>0</v>
      </c>
      <c r="U1055" s="97">
        <v>0</v>
      </c>
      <c r="V1055" s="97">
        <v>1</v>
      </c>
      <c r="W1055" s="97">
        <v>0</v>
      </c>
      <c r="X1055" s="97">
        <v>1</v>
      </c>
      <c r="Y1055" s="97">
        <v>0</v>
      </c>
      <c r="Z1055" s="97">
        <v>1</v>
      </c>
      <c r="AA1055" s="97">
        <v>1</v>
      </c>
      <c r="AB1055" s="97">
        <v>0</v>
      </c>
      <c r="AC1055" s="97">
        <v>1</v>
      </c>
      <c r="AD1055" s="97">
        <v>1</v>
      </c>
      <c r="AE1055" s="97">
        <v>0</v>
      </c>
      <c r="AF1055" s="97">
        <v>0</v>
      </c>
      <c r="AG1055" s="97">
        <v>0</v>
      </c>
      <c r="AH1055" s="97">
        <v>1</v>
      </c>
      <c r="AI1055" s="97">
        <v>1</v>
      </c>
      <c r="AJ1055" s="97">
        <v>0</v>
      </c>
      <c r="AK1055" s="97">
        <v>1</v>
      </c>
      <c r="AL1055" s="97">
        <v>1</v>
      </c>
      <c r="AM1055" s="97">
        <v>1</v>
      </c>
      <c r="AN1055" s="96" t="s">
        <v>488</v>
      </c>
      <c r="AO1055" s="97">
        <v>0</v>
      </c>
      <c r="AP1055" s="31">
        <f>IFERROR(IF(AN1055="CIKDITIRO",VLOOKUP(A1055,'BR DTG CIKDITIRO'!C:E,3,0),IF(FR_HITUNG_MINMAX!AN1055="PESALAKAN",VLOOKUP(FR_HITUNG_MINMAX!A1055,'BR DTG ADW'!C:E,3,0),IF(FR_HITUNG_MINMAX!AN1055="PACUL",VLOOKUP(FR_HITUNG_MINMAX!A1055,'BR DTG PACUL'!C:E,3,0),IF(FR_HITUNG_MINMAX!AN1055="TRAYEMAN",VLOOKUP(FR_HITUNG_MINMAX!A1055,'BR DTG TRAYEMAN'!C:E,3,0),"?")))),0)</f>
        <v>0</v>
      </c>
      <c r="AQ1055" s="31">
        <f>IF(AN1055="PACUL",VLOOKUP(A1055,'STOK PACUL'!C:H,6,0),IF(FR_HITUNG_MINMAX!AN1055="PESALAKAN",VLOOKUP(FR_HITUNG_MINMAX!A1055,'STOK PESALAKAN'!C:H,6,0),IF(FR_HITUNG_MINMAX!AN1055="CIKDITIRO",VLOOKUP(FR_HITUNG_MINMAX!A1055,'STOK CIKDITIRO'!C:H,6,0),IF(FR_HITUNG_MINMAX!AN1055="TRAYEMAN",VLOOKUP(FR_HITUNG_MINMAX!A1055,'STOK TRAYEMAN'!C:H,6,0),"?"))))</f>
        <v>0</v>
      </c>
      <c r="AR1055" s="25">
        <f t="shared" ref="AR1055" si="53">IFERROR(AQ1055,AO1055+AP1055)</f>
        <v>0</v>
      </c>
      <c r="AS1055" s="25">
        <f t="shared" ref="AS1055" si="54">ROUNDUP(AL1055/2,0)</f>
        <v>1</v>
      </c>
      <c r="AT1055" s="25">
        <f t="shared" si="52"/>
        <v>3</v>
      </c>
    </row>
    <row r="1056" spans="1:46" ht="30">
      <c r="A1056" s="96" t="s">
        <v>2153</v>
      </c>
      <c r="B1056" s="96" t="s">
        <v>2154</v>
      </c>
      <c r="C1056" s="96" t="s">
        <v>876</v>
      </c>
      <c r="D1056" s="96" t="s">
        <v>1365</v>
      </c>
      <c r="E1056" s="96" t="s">
        <v>482</v>
      </c>
      <c r="F1056" s="97">
        <v>379500</v>
      </c>
      <c r="G1056" s="97">
        <v>1</v>
      </c>
      <c r="H1056" s="96" t="s">
        <v>31</v>
      </c>
      <c r="I1056" s="96" t="s">
        <v>2</v>
      </c>
      <c r="J1056" s="98">
        <v>1</v>
      </c>
      <c r="K1056" s="97">
        <v>1</v>
      </c>
      <c r="L1056" s="97">
        <v>0</v>
      </c>
      <c r="M1056" s="97">
        <v>0</v>
      </c>
      <c r="N1056" s="97">
        <v>0</v>
      </c>
      <c r="O1056" s="97">
        <v>1</v>
      </c>
      <c r="P1056" s="97">
        <v>0</v>
      </c>
      <c r="Q1056" s="97">
        <v>0</v>
      </c>
      <c r="R1056" s="97">
        <v>0</v>
      </c>
      <c r="S1056" s="97">
        <v>0</v>
      </c>
      <c r="T1056" s="97">
        <v>0</v>
      </c>
      <c r="U1056" s="97">
        <v>0</v>
      </c>
      <c r="V1056" s="97">
        <v>1</v>
      </c>
      <c r="W1056" s="97">
        <v>0</v>
      </c>
      <c r="X1056" s="97">
        <v>1</v>
      </c>
      <c r="Y1056" s="97">
        <v>0</v>
      </c>
      <c r="Z1056" s="97">
        <v>0</v>
      </c>
      <c r="AA1056" s="97">
        <v>1</v>
      </c>
      <c r="AB1056" s="97">
        <v>1</v>
      </c>
      <c r="AC1056" s="97">
        <v>0</v>
      </c>
      <c r="AD1056" s="97">
        <v>0</v>
      </c>
      <c r="AE1056" s="97">
        <v>0</v>
      </c>
      <c r="AF1056" s="97">
        <v>0</v>
      </c>
      <c r="AG1056" s="97">
        <v>0</v>
      </c>
      <c r="AH1056" s="97">
        <v>1</v>
      </c>
      <c r="AI1056" s="97">
        <v>1</v>
      </c>
      <c r="AJ1056" s="97">
        <v>0</v>
      </c>
      <c r="AK1056" s="97">
        <v>1</v>
      </c>
      <c r="AL1056" s="97">
        <v>0</v>
      </c>
      <c r="AM1056" s="97">
        <v>0</v>
      </c>
      <c r="AN1056" s="96" t="s">
        <v>488</v>
      </c>
      <c r="AO1056" s="97">
        <v>0</v>
      </c>
      <c r="AP1056" s="31">
        <f>IFERROR(IF(AN1056="CIKDITIRO",VLOOKUP(A1056,'BR DTG CIKDITIRO'!C:E,3,0),IF(FR_HITUNG_MINMAX!AN1056="PESALAKAN",VLOOKUP(FR_HITUNG_MINMAX!A1056,'BR DTG ADW'!C:E,3,0),IF(FR_HITUNG_MINMAX!AN1056="PACUL",VLOOKUP(FR_HITUNG_MINMAX!A1056,'BR DTG PACUL'!C:E,3,0),IF(FR_HITUNG_MINMAX!AN1056="TRAYEMAN",VLOOKUP(FR_HITUNG_MINMAX!A1056,'BR DTG TRAYEMAN'!C:E,3,0),"?")))),0)</f>
        <v>0</v>
      </c>
      <c r="AQ1056" s="31">
        <f>IF(AN1056="PACUL",VLOOKUP(A1056,'STOK PACUL'!C:H,6,0),IF(FR_HITUNG_MINMAX!AN1056="PESALAKAN",VLOOKUP(FR_HITUNG_MINMAX!A1056,'STOK PESALAKAN'!C:H,6,0),IF(FR_HITUNG_MINMAX!AN1056="CIKDITIRO",VLOOKUP(FR_HITUNG_MINMAX!A1056,'STOK CIKDITIRO'!C:H,6,0),IF(FR_HITUNG_MINMAX!AN1056="TRAYEMAN",VLOOKUP(FR_HITUNG_MINMAX!A1056,'STOK TRAYEMAN'!C:H,6,0),"?"))))</f>
        <v>0</v>
      </c>
      <c r="AR1056" s="25">
        <f t="shared" ref="AR1056:AR1091" si="55">IFERROR(AQ1056,AO1056+AP1056)</f>
        <v>0</v>
      </c>
      <c r="AS1056" s="25">
        <f t="shared" ref="AS1056:AS1091" si="56">ROUNDUP(AL1056/2,0)</f>
        <v>0</v>
      </c>
      <c r="AT1056" s="25">
        <f t="shared" si="52"/>
        <v>1</v>
      </c>
    </row>
    <row r="1057" spans="1:46" ht="30">
      <c r="A1057" s="96" t="s">
        <v>658</v>
      </c>
      <c r="B1057" s="96" t="s">
        <v>2155</v>
      </c>
      <c r="C1057" s="96" t="s">
        <v>876</v>
      </c>
      <c r="D1057" s="96" t="s">
        <v>1365</v>
      </c>
      <c r="E1057" s="96" t="s">
        <v>482</v>
      </c>
      <c r="F1057" s="97">
        <v>285500</v>
      </c>
      <c r="G1057" s="97">
        <v>1</v>
      </c>
      <c r="H1057" s="96" t="s">
        <v>1185</v>
      </c>
      <c r="I1057" s="96" t="s">
        <v>1185</v>
      </c>
      <c r="J1057" s="98">
        <v>1</v>
      </c>
      <c r="K1057" s="97">
        <v>1</v>
      </c>
      <c r="L1057" s="97">
        <v>0</v>
      </c>
      <c r="M1057" s="97">
        <v>0</v>
      </c>
      <c r="N1057" s="97">
        <v>0</v>
      </c>
      <c r="O1057" s="97">
        <v>0</v>
      </c>
      <c r="P1057" s="97">
        <v>0</v>
      </c>
      <c r="Q1057" s="97">
        <v>0</v>
      </c>
      <c r="R1057" s="97">
        <v>0</v>
      </c>
      <c r="S1057" s="97">
        <v>1</v>
      </c>
      <c r="T1057" s="97">
        <v>0</v>
      </c>
      <c r="U1057" s="97">
        <v>0</v>
      </c>
      <c r="V1057" s="97">
        <v>0</v>
      </c>
      <c r="W1057" s="97">
        <v>0</v>
      </c>
      <c r="X1057" s="97">
        <v>1</v>
      </c>
      <c r="Y1057" s="97">
        <v>0</v>
      </c>
      <c r="Z1057" s="97">
        <v>0</v>
      </c>
      <c r="AA1057" s="97">
        <v>0</v>
      </c>
      <c r="AB1057" s="97">
        <v>0</v>
      </c>
      <c r="AC1057" s="97">
        <v>0</v>
      </c>
      <c r="AD1057" s="97">
        <v>0</v>
      </c>
      <c r="AE1057" s="97">
        <v>1</v>
      </c>
      <c r="AF1057" s="97">
        <v>1</v>
      </c>
      <c r="AG1057" s="97">
        <v>1</v>
      </c>
      <c r="AH1057" s="97">
        <v>0</v>
      </c>
      <c r="AI1057" s="97">
        <v>0</v>
      </c>
      <c r="AJ1057" s="97">
        <v>0</v>
      </c>
      <c r="AK1057" s="97">
        <v>1</v>
      </c>
      <c r="AL1057" s="97">
        <v>0</v>
      </c>
      <c r="AM1057" s="97">
        <v>0</v>
      </c>
      <c r="AN1057" s="96" t="s">
        <v>488</v>
      </c>
      <c r="AO1057" s="97">
        <v>0</v>
      </c>
      <c r="AP1057" s="31">
        <f>IFERROR(IF(AN1057="CIKDITIRO",VLOOKUP(A1057,'BR DTG CIKDITIRO'!C:E,3,0),IF(FR_HITUNG_MINMAX!AN1057="PESALAKAN",VLOOKUP(FR_HITUNG_MINMAX!A1057,'BR DTG ADW'!C:E,3,0),IF(FR_HITUNG_MINMAX!AN1057="PACUL",VLOOKUP(FR_HITUNG_MINMAX!A1057,'BR DTG PACUL'!C:E,3,0),IF(FR_HITUNG_MINMAX!AN1057="TRAYEMAN",VLOOKUP(FR_HITUNG_MINMAX!A1057,'BR DTG TRAYEMAN'!C:E,3,0),"?")))),0)</f>
        <v>0</v>
      </c>
      <c r="AQ1057" s="31">
        <f>IF(AN1057="PACUL",VLOOKUP(A1057,'STOK PACUL'!C:H,6,0),IF(FR_HITUNG_MINMAX!AN1057="PESALAKAN",VLOOKUP(FR_HITUNG_MINMAX!A1057,'STOK PESALAKAN'!C:H,6,0),IF(FR_HITUNG_MINMAX!AN1057="CIKDITIRO",VLOOKUP(FR_HITUNG_MINMAX!A1057,'STOK CIKDITIRO'!C:H,6,0),IF(FR_HITUNG_MINMAX!AN1057="TRAYEMAN",VLOOKUP(FR_HITUNG_MINMAX!A1057,'STOK TRAYEMAN'!C:H,6,0),"?"))))</f>
        <v>0</v>
      </c>
      <c r="AR1057" s="25">
        <f t="shared" si="55"/>
        <v>0</v>
      </c>
      <c r="AS1057" s="25">
        <f t="shared" si="56"/>
        <v>0</v>
      </c>
      <c r="AT1057" s="25">
        <f t="shared" si="52"/>
        <v>1</v>
      </c>
    </row>
    <row r="1058" spans="1:46" ht="30">
      <c r="A1058" s="96" t="s">
        <v>265</v>
      </c>
      <c r="B1058" s="96" t="s">
        <v>1780</v>
      </c>
      <c r="C1058" s="96" t="s">
        <v>877</v>
      </c>
      <c r="D1058" s="96" t="s">
        <v>1376</v>
      </c>
      <c r="E1058" s="96" t="s">
        <v>485</v>
      </c>
      <c r="F1058" s="97">
        <v>241600</v>
      </c>
      <c r="G1058" s="97">
        <v>1</v>
      </c>
      <c r="H1058" s="96" t="s">
        <v>2</v>
      </c>
      <c r="I1058" s="96" t="s">
        <v>2</v>
      </c>
      <c r="J1058" s="98" t="s">
        <v>1366</v>
      </c>
      <c r="K1058" s="97">
        <v>1</v>
      </c>
      <c r="L1058" s="97">
        <v>1</v>
      </c>
      <c r="M1058" s="97">
        <v>1</v>
      </c>
      <c r="N1058" s="97">
        <v>1</v>
      </c>
      <c r="O1058" s="97">
        <v>1</v>
      </c>
      <c r="P1058" s="97">
        <v>3</v>
      </c>
      <c r="Q1058" s="97">
        <v>1</v>
      </c>
      <c r="R1058" s="97">
        <v>3</v>
      </c>
      <c r="S1058" s="97">
        <v>0</v>
      </c>
      <c r="T1058" s="97">
        <v>2</v>
      </c>
      <c r="U1058" s="97">
        <v>1</v>
      </c>
      <c r="V1058" s="97">
        <v>2</v>
      </c>
      <c r="W1058" s="97">
        <v>1</v>
      </c>
      <c r="X1058" s="97">
        <v>3</v>
      </c>
      <c r="Y1058" s="97">
        <v>2</v>
      </c>
      <c r="Z1058" s="97">
        <v>2</v>
      </c>
      <c r="AA1058" s="97">
        <v>2</v>
      </c>
      <c r="AB1058" s="97">
        <v>4</v>
      </c>
      <c r="AC1058" s="97">
        <v>4</v>
      </c>
      <c r="AD1058" s="97">
        <v>4</v>
      </c>
      <c r="AE1058" s="97">
        <v>3</v>
      </c>
      <c r="AF1058" s="97">
        <v>2</v>
      </c>
      <c r="AG1058" s="97">
        <v>1</v>
      </c>
      <c r="AH1058" s="97">
        <v>3</v>
      </c>
      <c r="AI1058" s="97">
        <v>3</v>
      </c>
      <c r="AJ1058" s="97">
        <v>2</v>
      </c>
      <c r="AK1058" s="97">
        <v>4</v>
      </c>
      <c r="AL1058" s="97">
        <v>3</v>
      </c>
      <c r="AM1058" s="97">
        <v>4</v>
      </c>
      <c r="AN1058" s="96" t="s">
        <v>488</v>
      </c>
      <c r="AO1058" s="97">
        <v>7</v>
      </c>
      <c r="AP1058" s="31">
        <f>IFERROR(IF(AN1058="CIKDITIRO",VLOOKUP(A1058,'BR DTG CIKDITIRO'!C:E,3,0),IF(FR_HITUNG_MINMAX!AN1058="PESALAKAN",VLOOKUP(FR_HITUNG_MINMAX!A1058,'BR DTG ADW'!C:E,3,0),IF(FR_HITUNG_MINMAX!AN1058="PACUL",VLOOKUP(FR_HITUNG_MINMAX!A1058,'BR DTG PACUL'!C:E,3,0),IF(FR_HITUNG_MINMAX!AN1058="TRAYEMAN",VLOOKUP(FR_HITUNG_MINMAX!A1058,'BR DTG TRAYEMAN'!C:E,3,0),"?")))),0)</f>
        <v>0</v>
      </c>
      <c r="AQ1058" s="31">
        <f>IF(AN1058="PACUL",VLOOKUP(A1058,'STOK PACUL'!C:H,6,0),IF(FR_HITUNG_MINMAX!AN1058="PESALAKAN",VLOOKUP(FR_HITUNG_MINMAX!A1058,'STOK PESALAKAN'!C:H,6,0),IF(FR_HITUNG_MINMAX!AN1058="CIKDITIRO",VLOOKUP(FR_HITUNG_MINMAX!A1058,'STOK CIKDITIRO'!C:H,6,0),IF(FR_HITUNG_MINMAX!AN1058="TRAYEMAN",VLOOKUP(FR_HITUNG_MINMAX!A1058,'STOK TRAYEMAN'!C:H,6,0),"?"))))</f>
        <v>7</v>
      </c>
      <c r="AR1058" s="25">
        <f t="shared" si="55"/>
        <v>7</v>
      </c>
      <c r="AS1058" s="25">
        <f t="shared" si="56"/>
        <v>2</v>
      </c>
      <c r="AT1058" s="25">
        <f t="shared" si="52"/>
        <v>4</v>
      </c>
    </row>
    <row r="1059" spans="1:46" ht="30">
      <c r="A1059" s="96" t="s">
        <v>2156</v>
      </c>
      <c r="B1059" s="96" t="s">
        <v>2157</v>
      </c>
      <c r="C1059" s="96" t="s">
        <v>876</v>
      </c>
      <c r="D1059" s="96" t="s">
        <v>1365</v>
      </c>
      <c r="E1059" s="96" t="s">
        <v>482</v>
      </c>
      <c r="F1059" s="97">
        <v>357000</v>
      </c>
      <c r="G1059" s="97">
        <v>1</v>
      </c>
      <c r="H1059" s="96" t="s">
        <v>1185</v>
      </c>
      <c r="I1059" s="96" t="s">
        <v>1185</v>
      </c>
      <c r="J1059" s="98">
        <v>1</v>
      </c>
      <c r="K1059" s="97">
        <v>1</v>
      </c>
      <c r="L1059" s="97">
        <v>0</v>
      </c>
      <c r="M1059" s="97">
        <v>0</v>
      </c>
      <c r="N1059" s="97">
        <v>0</v>
      </c>
      <c r="O1059" s="97">
        <v>0</v>
      </c>
      <c r="P1059" s="97">
        <v>0</v>
      </c>
      <c r="Q1059" s="97">
        <v>0</v>
      </c>
      <c r="R1059" s="97">
        <v>0</v>
      </c>
      <c r="S1059" s="97">
        <v>1</v>
      </c>
      <c r="T1059" s="97">
        <v>0</v>
      </c>
      <c r="U1059" s="97">
        <v>0</v>
      </c>
      <c r="V1059" s="97">
        <v>0</v>
      </c>
      <c r="W1059" s="97">
        <v>0</v>
      </c>
      <c r="X1059" s="97">
        <v>1</v>
      </c>
      <c r="Y1059" s="97">
        <v>0</v>
      </c>
      <c r="Z1059" s="97">
        <v>0</v>
      </c>
      <c r="AA1059" s="97">
        <v>0</v>
      </c>
      <c r="AB1059" s="97">
        <v>0</v>
      </c>
      <c r="AC1059" s="97">
        <v>0</v>
      </c>
      <c r="AD1059" s="97">
        <v>0</v>
      </c>
      <c r="AE1059" s="97">
        <v>1</v>
      </c>
      <c r="AF1059" s="97">
        <v>1</v>
      </c>
      <c r="AG1059" s="97">
        <v>1</v>
      </c>
      <c r="AH1059" s="97">
        <v>0</v>
      </c>
      <c r="AI1059" s="97">
        <v>0</v>
      </c>
      <c r="AJ1059" s="97">
        <v>0</v>
      </c>
      <c r="AK1059" s="97">
        <v>1</v>
      </c>
      <c r="AL1059" s="97">
        <v>0</v>
      </c>
      <c r="AM1059" s="97">
        <v>0</v>
      </c>
      <c r="AN1059" s="96" t="s">
        <v>488</v>
      </c>
      <c r="AO1059" s="97">
        <v>0</v>
      </c>
      <c r="AP1059" s="31">
        <f>IFERROR(IF(AN1059="CIKDITIRO",VLOOKUP(A1059,'BR DTG CIKDITIRO'!C:E,3,0),IF(FR_HITUNG_MINMAX!AN1059="PESALAKAN",VLOOKUP(FR_HITUNG_MINMAX!A1059,'BR DTG ADW'!C:E,3,0),IF(FR_HITUNG_MINMAX!AN1059="PACUL",VLOOKUP(FR_HITUNG_MINMAX!A1059,'BR DTG PACUL'!C:E,3,0),IF(FR_HITUNG_MINMAX!AN1059="TRAYEMAN",VLOOKUP(FR_HITUNG_MINMAX!A1059,'BR DTG TRAYEMAN'!C:E,3,0),"?")))),0)</f>
        <v>0</v>
      </c>
      <c r="AQ1059" s="31">
        <f>IF(AN1059="PACUL",VLOOKUP(A1059,'STOK PACUL'!C:H,6,0),IF(FR_HITUNG_MINMAX!AN1059="PESALAKAN",VLOOKUP(FR_HITUNG_MINMAX!A1059,'STOK PESALAKAN'!C:H,6,0),IF(FR_HITUNG_MINMAX!AN1059="CIKDITIRO",VLOOKUP(FR_HITUNG_MINMAX!A1059,'STOK CIKDITIRO'!C:H,6,0),IF(FR_HITUNG_MINMAX!AN1059="TRAYEMAN",VLOOKUP(FR_HITUNG_MINMAX!A1059,'STOK TRAYEMAN'!C:H,6,0),"?"))))</f>
        <v>0</v>
      </c>
      <c r="AR1059" s="25">
        <f t="shared" si="55"/>
        <v>0</v>
      </c>
      <c r="AS1059" s="25">
        <f t="shared" si="56"/>
        <v>0</v>
      </c>
      <c r="AT1059" s="25">
        <f t="shared" si="52"/>
        <v>1</v>
      </c>
    </row>
    <row r="1060" spans="1:46" ht="30">
      <c r="A1060" s="96" t="s">
        <v>266</v>
      </c>
      <c r="B1060" s="96" t="s">
        <v>1016</v>
      </c>
      <c r="C1060" s="96" t="s">
        <v>877</v>
      </c>
      <c r="D1060" s="96" t="s">
        <v>1365</v>
      </c>
      <c r="E1060" s="96" t="s">
        <v>482</v>
      </c>
      <c r="F1060" s="97">
        <v>108000</v>
      </c>
      <c r="G1060" s="97">
        <v>1</v>
      </c>
      <c r="H1060" s="96" t="s">
        <v>30</v>
      </c>
      <c r="I1060" s="96" t="s">
        <v>2</v>
      </c>
      <c r="J1060" s="98">
        <v>1</v>
      </c>
      <c r="K1060" s="97">
        <v>1</v>
      </c>
      <c r="L1060" s="97">
        <v>0</v>
      </c>
      <c r="M1060" s="97">
        <v>0</v>
      </c>
      <c r="N1060" s="97">
        <v>0</v>
      </c>
      <c r="O1060" s="97">
        <v>0</v>
      </c>
      <c r="P1060" s="97">
        <v>0</v>
      </c>
      <c r="Q1060" s="97">
        <v>0</v>
      </c>
      <c r="R1060" s="97">
        <v>1</v>
      </c>
      <c r="S1060" s="97">
        <v>0</v>
      </c>
      <c r="T1060" s="97">
        <v>0</v>
      </c>
      <c r="U1060" s="97">
        <v>0</v>
      </c>
      <c r="V1060" s="97">
        <v>0</v>
      </c>
      <c r="W1060" s="97">
        <v>0</v>
      </c>
      <c r="X1060" s="97">
        <v>1</v>
      </c>
      <c r="Y1060" s="97">
        <v>0</v>
      </c>
      <c r="Z1060" s="97">
        <v>0</v>
      </c>
      <c r="AA1060" s="97">
        <v>0</v>
      </c>
      <c r="AB1060" s="97">
        <v>0</v>
      </c>
      <c r="AC1060" s="97">
        <v>0</v>
      </c>
      <c r="AD1060" s="97">
        <v>1</v>
      </c>
      <c r="AE1060" s="97">
        <v>1</v>
      </c>
      <c r="AF1060" s="97">
        <v>0</v>
      </c>
      <c r="AG1060" s="97">
        <v>0</v>
      </c>
      <c r="AH1060" s="97">
        <v>0</v>
      </c>
      <c r="AI1060" s="97">
        <v>0</v>
      </c>
      <c r="AJ1060" s="97">
        <v>0</v>
      </c>
      <c r="AK1060" s="97">
        <v>1</v>
      </c>
      <c r="AL1060" s="97">
        <v>1</v>
      </c>
      <c r="AM1060" s="97">
        <v>1</v>
      </c>
      <c r="AN1060" s="96" t="s">
        <v>488</v>
      </c>
      <c r="AO1060" s="97">
        <v>1</v>
      </c>
      <c r="AP1060" s="31">
        <f>IFERROR(IF(AN1060="CIKDITIRO",VLOOKUP(A1060,'BR DTG CIKDITIRO'!C:E,3,0),IF(FR_HITUNG_MINMAX!AN1060="PESALAKAN",VLOOKUP(FR_HITUNG_MINMAX!A1060,'BR DTG ADW'!C:E,3,0),IF(FR_HITUNG_MINMAX!AN1060="PACUL",VLOOKUP(FR_HITUNG_MINMAX!A1060,'BR DTG PACUL'!C:E,3,0),IF(FR_HITUNG_MINMAX!AN1060="TRAYEMAN",VLOOKUP(FR_HITUNG_MINMAX!A1060,'BR DTG TRAYEMAN'!C:E,3,0),"?")))),0)</f>
        <v>0</v>
      </c>
      <c r="AQ1060" s="31">
        <f>IF(AN1060="PACUL",VLOOKUP(A1060,'STOK PACUL'!C:H,6,0),IF(FR_HITUNG_MINMAX!AN1060="PESALAKAN",VLOOKUP(FR_HITUNG_MINMAX!A1060,'STOK PESALAKAN'!C:H,6,0),IF(FR_HITUNG_MINMAX!AN1060="CIKDITIRO",VLOOKUP(FR_HITUNG_MINMAX!A1060,'STOK CIKDITIRO'!C:H,6,0),IF(FR_HITUNG_MINMAX!AN1060="TRAYEMAN",VLOOKUP(FR_HITUNG_MINMAX!A1060,'STOK TRAYEMAN'!C:H,6,0),"?"))))</f>
        <v>1</v>
      </c>
      <c r="AR1060" s="25">
        <f t="shared" si="55"/>
        <v>1</v>
      </c>
      <c r="AS1060" s="25">
        <f t="shared" si="56"/>
        <v>1</v>
      </c>
      <c r="AT1060" s="25">
        <f t="shared" si="52"/>
        <v>3</v>
      </c>
    </row>
    <row r="1061" spans="1:46" ht="30">
      <c r="A1061" s="96" t="s">
        <v>267</v>
      </c>
      <c r="B1061" s="96" t="s">
        <v>1017</v>
      </c>
      <c r="C1061" s="96" t="s">
        <v>877</v>
      </c>
      <c r="D1061" s="96" t="s">
        <v>1365</v>
      </c>
      <c r="E1061" s="96" t="s">
        <v>482</v>
      </c>
      <c r="F1061" s="97">
        <v>68000</v>
      </c>
      <c r="G1061" s="97">
        <v>1</v>
      </c>
      <c r="H1061" s="96" t="s">
        <v>1185</v>
      </c>
      <c r="I1061" s="96" t="s">
        <v>1185</v>
      </c>
      <c r="J1061" s="98">
        <v>1</v>
      </c>
      <c r="K1061" s="97">
        <v>1</v>
      </c>
      <c r="L1061" s="97">
        <v>0</v>
      </c>
      <c r="M1061" s="97">
        <v>1</v>
      </c>
      <c r="N1061" s="97">
        <v>0</v>
      </c>
      <c r="O1061" s="97">
        <v>0</v>
      </c>
      <c r="P1061" s="97">
        <v>0</v>
      </c>
      <c r="Q1061" s="97">
        <v>0</v>
      </c>
      <c r="R1061" s="97">
        <v>0</v>
      </c>
      <c r="S1061" s="97">
        <v>0</v>
      </c>
      <c r="T1061" s="97">
        <v>0</v>
      </c>
      <c r="U1061" s="97">
        <v>0</v>
      </c>
      <c r="V1061" s="97">
        <v>0</v>
      </c>
      <c r="W1061" s="97">
        <v>0</v>
      </c>
      <c r="X1061" s="97">
        <v>1</v>
      </c>
      <c r="Y1061" s="97">
        <v>1</v>
      </c>
      <c r="Z1061" s="97">
        <v>1</v>
      </c>
      <c r="AA1061" s="97">
        <v>0</v>
      </c>
      <c r="AB1061" s="97">
        <v>0</v>
      </c>
      <c r="AC1061" s="97">
        <v>0</v>
      </c>
      <c r="AD1061" s="97">
        <v>0</v>
      </c>
      <c r="AE1061" s="97">
        <v>0</v>
      </c>
      <c r="AF1061" s="97">
        <v>0</v>
      </c>
      <c r="AG1061" s="97">
        <v>0</v>
      </c>
      <c r="AH1061" s="97">
        <v>0</v>
      </c>
      <c r="AI1061" s="97">
        <v>0</v>
      </c>
      <c r="AJ1061" s="97">
        <v>0</v>
      </c>
      <c r="AK1061" s="97">
        <v>1</v>
      </c>
      <c r="AL1061" s="97">
        <v>1</v>
      </c>
      <c r="AM1061" s="97">
        <v>1</v>
      </c>
      <c r="AN1061" s="96" t="s">
        <v>488</v>
      </c>
      <c r="AO1061" s="97">
        <v>1</v>
      </c>
      <c r="AP1061" s="31">
        <f>IFERROR(IF(AN1061="CIKDITIRO",VLOOKUP(A1061,'BR DTG CIKDITIRO'!C:E,3,0),IF(FR_HITUNG_MINMAX!AN1061="PESALAKAN",VLOOKUP(FR_HITUNG_MINMAX!A1061,'BR DTG ADW'!C:E,3,0),IF(FR_HITUNG_MINMAX!AN1061="PACUL",VLOOKUP(FR_HITUNG_MINMAX!A1061,'BR DTG PACUL'!C:E,3,0),IF(FR_HITUNG_MINMAX!AN1061="TRAYEMAN",VLOOKUP(FR_HITUNG_MINMAX!A1061,'BR DTG TRAYEMAN'!C:E,3,0),"?")))),0)</f>
        <v>0</v>
      </c>
      <c r="AQ1061" s="31">
        <f>IF(AN1061="PACUL",VLOOKUP(A1061,'STOK PACUL'!C:H,6,0),IF(FR_HITUNG_MINMAX!AN1061="PESALAKAN",VLOOKUP(FR_HITUNG_MINMAX!A1061,'STOK PESALAKAN'!C:H,6,0),IF(FR_HITUNG_MINMAX!AN1061="CIKDITIRO",VLOOKUP(FR_HITUNG_MINMAX!A1061,'STOK CIKDITIRO'!C:H,6,0),IF(FR_HITUNG_MINMAX!AN1061="TRAYEMAN",VLOOKUP(FR_HITUNG_MINMAX!A1061,'STOK TRAYEMAN'!C:H,6,0),"?"))))</f>
        <v>1</v>
      </c>
      <c r="AR1061" s="25">
        <f t="shared" si="55"/>
        <v>1</v>
      </c>
      <c r="AS1061" s="25">
        <f t="shared" si="56"/>
        <v>1</v>
      </c>
      <c r="AT1061" s="25">
        <f t="shared" si="52"/>
        <v>3</v>
      </c>
    </row>
    <row r="1062" spans="1:46" ht="30">
      <c r="A1062" s="96" t="s">
        <v>268</v>
      </c>
      <c r="B1062" s="96" t="s">
        <v>1018</v>
      </c>
      <c r="C1062" s="96" t="s">
        <v>877</v>
      </c>
      <c r="D1062" s="96" t="s">
        <v>1365</v>
      </c>
      <c r="E1062" s="96" t="s">
        <v>484</v>
      </c>
      <c r="F1062" s="97">
        <v>17000</v>
      </c>
      <c r="G1062" s="97">
        <v>1</v>
      </c>
      <c r="H1062" s="96" t="s">
        <v>30</v>
      </c>
      <c r="I1062" s="96" t="s">
        <v>2</v>
      </c>
      <c r="J1062" s="98">
        <v>1</v>
      </c>
      <c r="K1062" s="97">
        <v>1</v>
      </c>
      <c r="L1062" s="97">
        <v>1</v>
      </c>
      <c r="M1062" s="97">
        <v>0</v>
      </c>
      <c r="N1062" s="97">
        <v>2</v>
      </c>
      <c r="O1062" s="97">
        <v>0</v>
      </c>
      <c r="P1062" s="97">
        <v>0</v>
      </c>
      <c r="Q1062" s="97">
        <v>0</v>
      </c>
      <c r="R1062" s="97">
        <v>0</v>
      </c>
      <c r="S1062" s="97">
        <v>0</v>
      </c>
      <c r="T1062" s="97">
        <v>0</v>
      </c>
      <c r="U1062" s="97">
        <v>1</v>
      </c>
      <c r="V1062" s="97">
        <v>0</v>
      </c>
      <c r="W1062" s="97">
        <v>1</v>
      </c>
      <c r="X1062" s="97">
        <v>2</v>
      </c>
      <c r="Y1062" s="97">
        <v>1</v>
      </c>
      <c r="Z1062" s="97">
        <v>2</v>
      </c>
      <c r="AA1062" s="97">
        <v>2</v>
      </c>
      <c r="AB1062" s="97">
        <v>0</v>
      </c>
      <c r="AC1062" s="97">
        <v>0</v>
      </c>
      <c r="AD1062" s="97">
        <v>0</v>
      </c>
      <c r="AE1062" s="97">
        <v>0</v>
      </c>
      <c r="AF1062" s="97">
        <v>0</v>
      </c>
      <c r="AG1062" s="97">
        <v>1</v>
      </c>
      <c r="AH1062" s="97">
        <v>1</v>
      </c>
      <c r="AI1062" s="97">
        <v>1</v>
      </c>
      <c r="AJ1062" s="97">
        <v>2</v>
      </c>
      <c r="AK1062" s="97">
        <v>2</v>
      </c>
      <c r="AL1062" s="97">
        <v>2</v>
      </c>
      <c r="AM1062" s="97">
        <v>2</v>
      </c>
      <c r="AN1062" s="96" t="s">
        <v>488</v>
      </c>
      <c r="AO1062" s="97">
        <v>2</v>
      </c>
      <c r="AP1062" s="31">
        <f>IFERROR(IF(AN1062="CIKDITIRO",VLOOKUP(A1062,'BR DTG CIKDITIRO'!C:E,3,0),IF(FR_HITUNG_MINMAX!AN1062="PESALAKAN",VLOOKUP(FR_HITUNG_MINMAX!A1062,'BR DTG ADW'!C:E,3,0),IF(FR_HITUNG_MINMAX!AN1062="PACUL",VLOOKUP(FR_HITUNG_MINMAX!A1062,'BR DTG PACUL'!C:E,3,0),IF(FR_HITUNG_MINMAX!AN1062="TRAYEMAN",VLOOKUP(FR_HITUNG_MINMAX!A1062,'BR DTG TRAYEMAN'!C:E,3,0),"?")))),0)</f>
        <v>0</v>
      </c>
      <c r="AQ1062" s="31">
        <f>IF(AN1062="PACUL",VLOOKUP(A1062,'STOK PACUL'!C:H,6,0),IF(FR_HITUNG_MINMAX!AN1062="PESALAKAN",VLOOKUP(FR_HITUNG_MINMAX!A1062,'STOK PESALAKAN'!C:H,6,0),IF(FR_HITUNG_MINMAX!AN1062="CIKDITIRO",VLOOKUP(FR_HITUNG_MINMAX!A1062,'STOK CIKDITIRO'!C:H,6,0),IF(FR_HITUNG_MINMAX!AN1062="TRAYEMAN",VLOOKUP(FR_HITUNG_MINMAX!A1062,'STOK TRAYEMAN'!C:H,6,0),"?"))))</f>
        <v>2</v>
      </c>
      <c r="AR1062" s="25">
        <f t="shared" si="55"/>
        <v>2</v>
      </c>
      <c r="AS1062" s="25">
        <f t="shared" si="56"/>
        <v>1</v>
      </c>
      <c r="AT1062" s="25">
        <f t="shared" si="52"/>
        <v>3</v>
      </c>
    </row>
    <row r="1063" spans="1:46" ht="30">
      <c r="A1063" s="96" t="s">
        <v>502</v>
      </c>
      <c r="B1063" s="96" t="s">
        <v>1019</v>
      </c>
      <c r="C1063" s="96" t="s">
        <v>877</v>
      </c>
      <c r="D1063" s="96" t="s">
        <v>1365</v>
      </c>
      <c r="E1063" s="96" t="s">
        <v>485</v>
      </c>
      <c r="F1063" s="97">
        <v>44000</v>
      </c>
      <c r="G1063" s="97">
        <v>1</v>
      </c>
      <c r="H1063" s="96" t="s">
        <v>90</v>
      </c>
      <c r="I1063" s="96" t="s">
        <v>1185</v>
      </c>
      <c r="J1063" s="98" t="s">
        <v>1366</v>
      </c>
      <c r="K1063" s="97">
        <v>1</v>
      </c>
      <c r="L1063" s="97">
        <v>2</v>
      </c>
      <c r="M1063" s="97">
        <v>2</v>
      </c>
      <c r="N1063" s="97">
        <v>1</v>
      </c>
      <c r="O1063" s="97">
        <v>2</v>
      </c>
      <c r="P1063" s="97">
        <v>1</v>
      </c>
      <c r="Q1063" s="97">
        <v>1</v>
      </c>
      <c r="R1063" s="97">
        <v>4</v>
      </c>
      <c r="S1063" s="97">
        <v>4</v>
      </c>
      <c r="T1063" s="97">
        <v>3</v>
      </c>
      <c r="U1063" s="97">
        <v>0</v>
      </c>
      <c r="V1063" s="97">
        <v>1</v>
      </c>
      <c r="W1063" s="97">
        <v>1</v>
      </c>
      <c r="X1063" s="97">
        <v>4</v>
      </c>
      <c r="Y1063" s="97">
        <v>4</v>
      </c>
      <c r="Z1063" s="97">
        <v>3</v>
      </c>
      <c r="AA1063" s="97">
        <v>3</v>
      </c>
      <c r="AB1063" s="97">
        <v>3</v>
      </c>
      <c r="AC1063" s="97">
        <v>2</v>
      </c>
      <c r="AD1063" s="97">
        <v>5</v>
      </c>
      <c r="AE1063" s="97">
        <v>8</v>
      </c>
      <c r="AF1063" s="97">
        <v>7</v>
      </c>
      <c r="AG1063" s="97">
        <v>4</v>
      </c>
      <c r="AH1063" s="97">
        <v>1</v>
      </c>
      <c r="AI1063" s="97">
        <v>2</v>
      </c>
      <c r="AJ1063" s="97">
        <v>3</v>
      </c>
      <c r="AK1063" s="97">
        <v>8</v>
      </c>
      <c r="AL1063" s="97">
        <v>4</v>
      </c>
      <c r="AM1063" s="97">
        <v>8</v>
      </c>
      <c r="AN1063" s="96" t="s">
        <v>488</v>
      </c>
      <c r="AO1063" s="97">
        <v>6</v>
      </c>
      <c r="AP1063" s="31">
        <f>IFERROR(IF(AN1063="CIKDITIRO",VLOOKUP(A1063,'BR DTG CIKDITIRO'!C:E,3,0),IF(FR_HITUNG_MINMAX!AN1063="PESALAKAN",VLOOKUP(FR_HITUNG_MINMAX!A1063,'BR DTG ADW'!C:E,3,0),IF(FR_HITUNG_MINMAX!AN1063="PACUL",VLOOKUP(FR_HITUNG_MINMAX!A1063,'BR DTG PACUL'!C:E,3,0),IF(FR_HITUNG_MINMAX!AN1063="TRAYEMAN",VLOOKUP(FR_HITUNG_MINMAX!A1063,'BR DTG TRAYEMAN'!C:E,3,0),"?")))),0)</f>
        <v>0</v>
      </c>
      <c r="AQ1063" s="31">
        <f>IF(AN1063="PACUL",VLOOKUP(A1063,'STOK PACUL'!C:H,6,0),IF(FR_HITUNG_MINMAX!AN1063="PESALAKAN",VLOOKUP(FR_HITUNG_MINMAX!A1063,'STOK PESALAKAN'!C:H,6,0),IF(FR_HITUNG_MINMAX!AN1063="CIKDITIRO",VLOOKUP(FR_HITUNG_MINMAX!A1063,'STOK CIKDITIRO'!C:H,6,0),IF(FR_HITUNG_MINMAX!AN1063="TRAYEMAN",VLOOKUP(FR_HITUNG_MINMAX!A1063,'STOK TRAYEMAN'!C:H,6,0),"?"))))</f>
        <v>6</v>
      </c>
      <c r="AR1063" s="25">
        <f t="shared" si="55"/>
        <v>6</v>
      </c>
      <c r="AS1063" s="25">
        <f t="shared" si="56"/>
        <v>2</v>
      </c>
      <c r="AT1063" s="25">
        <f t="shared" si="52"/>
        <v>3</v>
      </c>
    </row>
    <row r="1064" spans="1:46" ht="30">
      <c r="A1064" s="96" t="s">
        <v>269</v>
      </c>
      <c r="B1064" s="96" t="s">
        <v>1020</v>
      </c>
      <c r="C1064" s="96" t="s">
        <v>891</v>
      </c>
      <c r="D1064" s="96" t="s">
        <v>1369</v>
      </c>
      <c r="E1064" s="96" t="s">
        <v>485</v>
      </c>
      <c r="F1064" s="97">
        <v>56000</v>
      </c>
      <c r="G1064" s="97">
        <v>1</v>
      </c>
      <c r="H1064" s="96" t="s">
        <v>1185</v>
      </c>
      <c r="I1064" s="96" t="s">
        <v>1185</v>
      </c>
      <c r="J1064" s="98">
        <v>1</v>
      </c>
      <c r="K1064" s="97">
        <v>1</v>
      </c>
      <c r="L1064" s="97">
        <v>3</v>
      </c>
      <c r="M1064" s="97">
        <v>0</v>
      </c>
      <c r="N1064" s="97">
        <v>1</v>
      </c>
      <c r="O1064" s="97">
        <v>2</v>
      </c>
      <c r="P1064" s="97">
        <v>1</v>
      </c>
      <c r="Q1064" s="97">
        <v>4</v>
      </c>
      <c r="R1064" s="97">
        <v>6</v>
      </c>
      <c r="S1064" s="97">
        <v>0</v>
      </c>
      <c r="T1064" s="97">
        <v>5</v>
      </c>
      <c r="U1064" s="97">
        <v>0</v>
      </c>
      <c r="V1064" s="97">
        <v>0</v>
      </c>
      <c r="W1064" s="97">
        <v>0</v>
      </c>
      <c r="X1064" s="97">
        <v>6</v>
      </c>
      <c r="Y1064" s="97">
        <v>3</v>
      </c>
      <c r="Z1064" s="97">
        <v>1</v>
      </c>
      <c r="AA1064" s="97">
        <v>3</v>
      </c>
      <c r="AB1064" s="97">
        <v>3</v>
      </c>
      <c r="AC1064" s="97">
        <v>5</v>
      </c>
      <c r="AD1064" s="97">
        <v>10</v>
      </c>
      <c r="AE1064" s="97">
        <v>6</v>
      </c>
      <c r="AF1064" s="97">
        <v>5</v>
      </c>
      <c r="AG1064" s="97">
        <v>0</v>
      </c>
      <c r="AH1064" s="97">
        <v>0</v>
      </c>
      <c r="AI1064" s="97">
        <v>0</v>
      </c>
      <c r="AJ1064" s="97">
        <v>3</v>
      </c>
      <c r="AK1064" s="97">
        <v>10</v>
      </c>
      <c r="AL1064" s="97">
        <v>6</v>
      </c>
      <c r="AM1064" s="97">
        <v>10</v>
      </c>
      <c r="AN1064" s="96" t="s">
        <v>488</v>
      </c>
      <c r="AO1064" s="97">
        <v>10</v>
      </c>
      <c r="AP1064" s="31">
        <f>IFERROR(IF(AN1064="CIKDITIRO",VLOOKUP(A1064,'BR DTG CIKDITIRO'!C:E,3,0),IF(FR_HITUNG_MINMAX!AN1064="PESALAKAN",VLOOKUP(FR_HITUNG_MINMAX!A1064,'BR DTG ADW'!C:E,3,0),IF(FR_HITUNG_MINMAX!AN1064="PACUL",VLOOKUP(FR_HITUNG_MINMAX!A1064,'BR DTG PACUL'!C:E,3,0),IF(FR_HITUNG_MINMAX!AN1064="TRAYEMAN",VLOOKUP(FR_HITUNG_MINMAX!A1064,'BR DTG TRAYEMAN'!C:E,3,0),"?")))),0)</f>
        <v>0</v>
      </c>
      <c r="AQ1064" s="31">
        <f>IF(AN1064="PACUL",VLOOKUP(A1064,'STOK PACUL'!C:H,6,0),IF(FR_HITUNG_MINMAX!AN1064="PESALAKAN",VLOOKUP(FR_HITUNG_MINMAX!A1064,'STOK PESALAKAN'!C:H,6,0),IF(FR_HITUNG_MINMAX!AN1064="CIKDITIRO",VLOOKUP(FR_HITUNG_MINMAX!A1064,'STOK CIKDITIRO'!C:H,6,0),IF(FR_HITUNG_MINMAX!AN1064="TRAYEMAN",VLOOKUP(FR_HITUNG_MINMAX!A1064,'STOK TRAYEMAN'!C:H,6,0),"?"))))</f>
        <v>10</v>
      </c>
      <c r="AR1064" s="25">
        <f t="shared" si="55"/>
        <v>10</v>
      </c>
      <c r="AS1064" s="25">
        <f t="shared" si="56"/>
        <v>3</v>
      </c>
      <c r="AT1064" s="25">
        <f t="shared" si="52"/>
        <v>3</v>
      </c>
    </row>
    <row r="1065" spans="1:46" ht="30">
      <c r="A1065" s="96" t="s">
        <v>2158</v>
      </c>
      <c r="B1065" s="96" t="s">
        <v>2159</v>
      </c>
      <c r="C1065" s="96" t="s">
        <v>1185</v>
      </c>
      <c r="D1065" s="96" t="s">
        <v>1369</v>
      </c>
      <c r="E1065" s="96" t="s">
        <v>482</v>
      </c>
      <c r="F1065" s="97">
        <v>80000</v>
      </c>
      <c r="G1065" s="97">
        <v>1</v>
      </c>
      <c r="H1065" s="96" t="s">
        <v>1185</v>
      </c>
      <c r="I1065" s="96" t="s">
        <v>1185</v>
      </c>
      <c r="J1065" s="98">
        <v>1</v>
      </c>
      <c r="K1065" s="97">
        <v>1</v>
      </c>
      <c r="L1065" s="97">
        <v>0</v>
      </c>
      <c r="M1065" s="97">
        <v>1</v>
      </c>
      <c r="N1065" s="97">
        <v>0</v>
      </c>
      <c r="O1065" s="97">
        <v>0</v>
      </c>
      <c r="P1065" s="97">
        <v>0</v>
      </c>
      <c r="Q1065" s="97">
        <v>0</v>
      </c>
      <c r="R1065" s="97">
        <v>0</v>
      </c>
      <c r="S1065" s="97">
        <v>0</v>
      </c>
      <c r="T1065" s="97">
        <v>0</v>
      </c>
      <c r="U1065" s="97">
        <v>0</v>
      </c>
      <c r="V1065" s="97">
        <v>0</v>
      </c>
      <c r="W1065" s="97">
        <v>0</v>
      </c>
      <c r="X1065" s="97">
        <v>1</v>
      </c>
      <c r="Y1065" s="97">
        <v>1</v>
      </c>
      <c r="Z1065" s="97">
        <v>1</v>
      </c>
      <c r="AA1065" s="97">
        <v>0</v>
      </c>
      <c r="AB1065" s="97">
        <v>0</v>
      </c>
      <c r="AC1065" s="97">
        <v>0</v>
      </c>
      <c r="AD1065" s="97">
        <v>0</v>
      </c>
      <c r="AE1065" s="97">
        <v>0</v>
      </c>
      <c r="AF1065" s="97">
        <v>0</v>
      </c>
      <c r="AG1065" s="97">
        <v>0</v>
      </c>
      <c r="AH1065" s="97">
        <v>0</v>
      </c>
      <c r="AI1065" s="97">
        <v>0</v>
      </c>
      <c r="AJ1065" s="97">
        <v>0</v>
      </c>
      <c r="AK1065" s="97">
        <v>1</v>
      </c>
      <c r="AL1065" s="97">
        <v>1</v>
      </c>
      <c r="AM1065" s="97">
        <v>1</v>
      </c>
      <c r="AN1065" s="96" t="s">
        <v>488</v>
      </c>
      <c r="AO1065" s="97">
        <v>0</v>
      </c>
      <c r="AP1065" s="31">
        <f>IFERROR(IF(AN1065="CIKDITIRO",VLOOKUP(A1065,'BR DTG CIKDITIRO'!C:E,3,0),IF(FR_HITUNG_MINMAX!AN1065="PESALAKAN",VLOOKUP(FR_HITUNG_MINMAX!A1065,'BR DTG ADW'!C:E,3,0),IF(FR_HITUNG_MINMAX!AN1065="PACUL",VLOOKUP(FR_HITUNG_MINMAX!A1065,'BR DTG PACUL'!C:E,3,0),IF(FR_HITUNG_MINMAX!AN1065="TRAYEMAN",VLOOKUP(FR_HITUNG_MINMAX!A1065,'BR DTG TRAYEMAN'!C:E,3,0),"?")))),0)</f>
        <v>0</v>
      </c>
      <c r="AQ1065" s="31">
        <f>IF(AN1065="PACUL",VLOOKUP(A1065,'STOK PACUL'!C:H,6,0),IF(FR_HITUNG_MINMAX!AN1065="PESALAKAN",VLOOKUP(FR_HITUNG_MINMAX!A1065,'STOK PESALAKAN'!C:H,6,0),IF(FR_HITUNG_MINMAX!AN1065="CIKDITIRO",VLOOKUP(FR_HITUNG_MINMAX!A1065,'STOK CIKDITIRO'!C:H,6,0),IF(FR_HITUNG_MINMAX!AN1065="TRAYEMAN",VLOOKUP(FR_HITUNG_MINMAX!A1065,'STOK TRAYEMAN'!C:H,6,0),"?"))))</f>
        <v>0</v>
      </c>
      <c r="AR1065" s="25">
        <f t="shared" si="55"/>
        <v>0</v>
      </c>
      <c r="AS1065" s="25">
        <f t="shared" si="56"/>
        <v>1</v>
      </c>
      <c r="AT1065" s="25">
        <f t="shared" si="52"/>
        <v>1</v>
      </c>
    </row>
    <row r="1066" spans="1:46" ht="30">
      <c r="A1066" s="96" t="s">
        <v>270</v>
      </c>
      <c r="B1066" s="96" t="s">
        <v>1021</v>
      </c>
      <c r="C1066" s="96" t="s">
        <v>877</v>
      </c>
      <c r="D1066" s="96" t="s">
        <v>1365</v>
      </c>
      <c r="E1066" s="96" t="s">
        <v>485</v>
      </c>
      <c r="F1066" s="97">
        <v>17500</v>
      </c>
      <c r="G1066" s="97">
        <v>1</v>
      </c>
      <c r="H1066" s="96" t="s">
        <v>30</v>
      </c>
      <c r="I1066" s="96" t="s">
        <v>2</v>
      </c>
      <c r="J1066" s="98">
        <v>1</v>
      </c>
      <c r="K1066" s="97">
        <v>1</v>
      </c>
      <c r="L1066" s="97">
        <v>4</v>
      </c>
      <c r="M1066" s="97">
        <v>3</v>
      </c>
      <c r="N1066" s="97">
        <v>5</v>
      </c>
      <c r="O1066" s="97">
        <v>1</v>
      </c>
      <c r="P1066" s="97">
        <v>6</v>
      </c>
      <c r="Q1066" s="97">
        <v>0</v>
      </c>
      <c r="R1066" s="97">
        <v>3</v>
      </c>
      <c r="S1066" s="97">
        <v>2</v>
      </c>
      <c r="T1066" s="97">
        <v>1</v>
      </c>
      <c r="U1066" s="97">
        <v>3</v>
      </c>
      <c r="V1066" s="97">
        <v>1</v>
      </c>
      <c r="W1066" s="97">
        <v>5</v>
      </c>
      <c r="X1066" s="97">
        <v>6</v>
      </c>
      <c r="Y1066" s="97">
        <v>7</v>
      </c>
      <c r="Z1066" s="97">
        <v>8</v>
      </c>
      <c r="AA1066" s="97">
        <v>6</v>
      </c>
      <c r="AB1066" s="97">
        <v>7</v>
      </c>
      <c r="AC1066" s="97">
        <v>6</v>
      </c>
      <c r="AD1066" s="97">
        <v>3</v>
      </c>
      <c r="AE1066" s="97">
        <v>5</v>
      </c>
      <c r="AF1066" s="97">
        <v>3</v>
      </c>
      <c r="AG1066" s="97">
        <v>5</v>
      </c>
      <c r="AH1066" s="97">
        <v>4</v>
      </c>
      <c r="AI1066" s="97">
        <v>6</v>
      </c>
      <c r="AJ1066" s="97">
        <v>9</v>
      </c>
      <c r="AK1066" s="97">
        <v>9</v>
      </c>
      <c r="AL1066" s="97">
        <v>6</v>
      </c>
      <c r="AM1066" s="97">
        <v>9</v>
      </c>
      <c r="AN1066" s="96" t="s">
        <v>488</v>
      </c>
      <c r="AO1066" s="97">
        <v>7</v>
      </c>
      <c r="AP1066" s="31">
        <f>IFERROR(IF(AN1066="CIKDITIRO",VLOOKUP(A1066,'BR DTG CIKDITIRO'!C:E,3,0),IF(FR_HITUNG_MINMAX!AN1066="PESALAKAN",VLOOKUP(FR_HITUNG_MINMAX!A1066,'BR DTG ADW'!C:E,3,0),IF(FR_HITUNG_MINMAX!AN1066="PACUL",VLOOKUP(FR_HITUNG_MINMAX!A1066,'BR DTG PACUL'!C:E,3,0),IF(FR_HITUNG_MINMAX!AN1066="TRAYEMAN",VLOOKUP(FR_HITUNG_MINMAX!A1066,'BR DTG TRAYEMAN'!C:E,3,0),"?")))),0)</f>
        <v>0</v>
      </c>
      <c r="AQ1066" s="31">
        <f>IF(AN1066="PACUL",VLOOKUP(A1066,'STOK PACUL'!C:H,6,0),IF(FR_HITUNG_MINMAX!AN1066="PESALAKAN",VLOOKUP(FR_HITUNG_MINMAX!A1066,'STOK PESALAKAN'!C:H,6,0),IF(FR_HITUNG_MINMAX!AN1066="CIKDITIRO",VLOOKUP(FR_HITUNG_MINMAX!A1066,'STOK CIKDITIRO'!C:H,6,0),IF(FR_HITUNG_MINMAX!AN1066="TRAYEMAN",VLOOKUP(FR_HITUNG_MINMAX!A1066,'STOK TRAYEMAN'!C:H,6,0),"?"))))</f>
        <v>7</v>
      </c>
      <c r="AR1066" s="25">
        <f t="shared" si="55"/>
        <v>7</v>
      </c>
      <c r="AS1066" s="25">
        <f t="shared" si="56"/>
        <v>3</v>
      </c>
      <c r="AT1066" s="25">
        <f t="shared" si="52"/>
        <v>4</v>
      </c>
    </row>
    <row r="1067" spans="1:46" ht="30">
      <c r="A1067" s="96" t="s">
        <v>2160</v>
      </c>
      <c r="B1067" s="96" t="s">
        <v>2161</v>
      </c>
      <c r="C1067" s="96" t="s">
        <v>876</v>
      </c>
      <c r="D1067" s="96" t="s">
        <v>1365</v>
      </c>
      <c r="E1067" s="96" t="s">
        <v>482</v>
      </c>
      <c r="F1067" s="97">
        <v>30000</v>
      </c>
      <c r="G1067" s="97">
        <v>1</v>
      </c>
      <c r="H1067" s="96" t="s">
        <v>86</v>
      </c>
      <c r="I1067" s="96" t="s">
        <v>2</v>
      </c>
      <c r="J1067" s="98" t="s">
        <v>1366</v>
      </c>
      <c r="K1067" s="97">
        <v>1</v>
      </c>
      <c r="L1067" s="97">
        <v>0</v>
      </c>
      <c r="M1067" s="97">
        <v>1</v>
      </c>
      <c r="N1067" s="97">
        <v>0</v>
      </c>
      <c r="O1067" s="97">
        <v>0</v>
      </c>
      <c r="P1067" s="97">
        <v>0</v>
      </c>
      <c r="Q1067" s="97">
        <v>0</v>
      </c>
      <c r="R1067" s="97">
        <v>0</v>
      </c>
      <c r="S1067" s="97">
        <v>0</v>
      </c>
      <c r="T1067" s="97">
        <v>0</v>
      </c>
      <c r="U1067" s="97">
        <v>0</v>
      </c>
      <c r="V1067" s="97">
        <v>0</v>
      </c>
      <c r="W1067" s="97">
        <v>0</v>
      </c>
      <c r="X1067" s="97">
        <v>1</v>
      </c>
      <c r="Y1067" s="97">
        <v>1</v>
      </c>
      <c r="Z1067" s="97">
        <v>1</v>
      </c>
      <c r="AA1067" s="97">
        <v>0</v>
      </c>
      <c r="AB1067" s="97">
        <v>0</v>
      </c>
      <c r="AC1067" s="97">
        <v>0</v>
      </c>
      <c r="AD1067" s="97">
        <v>0</v>
      </c>
      <c r="AE1067" s="97">
        <v>0</v>
      </c>
      <c r="AF1067" s="97">
        <v>0</v>
      </c>
      <c r="AG1067" s="97">
        <v>0</v>
      </c>
      <c r="AH1067" s="97">
        <v>0</v>
      </c>
      <c r="AI1067" s="97">
        <v>0</v>
      </c>
      <c r="AJ1067" s="97">
        <v>0</v>
      </c>
      <c r="AK1067" s="97">
        <v>1</v>
      </c>
      <c r="AL1067" s="97">
        <v>0</v>
      </c>
      <c r="AM1067" s="97">
        <v>0</v>
      </c>
      <c r="AN1067" s="96" t="s">
        <v>488</v>
      </c>
      <c r="AO1067" s="97">
        <v>0</v>
      </c>
      <c r="AP1067" s="31">
        <f>IFERROR(IF(AN1067="CIKDITIRO",VLOOKUP(A1067,'BR DTG CIKDITIRO'!C:E,3,0),IF(FR_HITUNG_MINMAX!AN1067="PESALAKAN",VLOOKUP(FR_HITUNG_MINMAX!A1067,'BR DTG ADW'!C:E,3,0),IF(FR_HITUNG_MINMAX!AN1067="PACUL",VLOOKUP(FR_HITUNG_MINMAX!A1067,'BR DTG PACUL'!C:E,3,0),IF(FR_HITUNG_MINMAX!AN1067="TRAYEMAN",VLOOKUP(FR_HITUNG_MINMAX!A1067,'BR DTG TRAYEMAN'!C:E,3,0),"?")))),0)</f>
        <v>0</v>
      </c>
      <c r="AQ1067" s="31">
        <f>IF(AN1067="PACUL",VLOOKUP(A1067,'STOK PACUL'!C:H,6,0),IF(FR_HITUNG_MINMAX!AN1067="PESALAKAN",VLOOKUP(FR_HITUNG_MINMAX!A1067,'STOK PESALAKAN'!C:H,6,0),IF(FR_HITUNG_MINMAX!AN1067="CIKDITIRO",VLOOKUP(FR_HITUNG_MINMAX!A1067,'STOK CIKDITIRO'!C:H,6,0),IF(FR_HITUNG_MINMAX!AN1067="TRAYEMAN",VLOOKUP(FR_HITUNG_MINMAX!A1067,'STOK TRAYEMAN'!C:H,6,0),"?"))))</f>
        <v>0</v>
      </c>
      <c r="AR1067" s="25">
        <f t="shared" si="55"/>
        <v>0</v>
      </c>
      <c r="AS1067" s="25">
        <f t="shared" si="56"/>
        <v>0</v>
      </c>
      <c r="AT1067" s="25">
        <f t="shared" si="52"/>
        <v>1</v>
      </c>
    </row>
    <row r="1068" spans="1:46" ht="30">
      <c r="A1068" s="96" t="s">
        <v>271</v>
      </c>
      <c r="B1068" s="96" t="s">
        <v>1024</v>
      </c>
      <c r="C1068" s="96" t="s">
        <v>877</v>
      </c>
      <c r="D1068" s="96" t="s">
        <v>1365</v>
      </c>
      <c r="E1068" s="96" t="s">
        <v>484</v>
      </c>
      <c r="F1068" s="97">
        <v>17500</v>
      </c>
      <c r="G1068" s="97">
        <v>1</v>
      </c>
      <c r="H1068" s="96" t="s">
        <v>30</v>
      </c>
      <c r="I1068" s="96" t="s">
        <v>2</v>
      </c>
      <c r="J1068" s="98">
        <v>1</v>
      </c>
      <c r="K1068" s="97">
        <v>1</v>
      </c>
      <c r="L1068" s="97">
        <v>0</v>
      </c>
      <c r="M1068" s="97">
        <v>1</v>
      </c>
      <c r="N1068" s="97">
        <v>1</v>
      </c>
      <c r="O1068" s="97">
        <v>1</v>
      </c>
      <c r="P1068" s="97">
        <v>1</v>
      </c>
      <c r="Q1068" s="97">
        <v>0</v>
      </c>
      <c r="R1068" s="97">
        <v>0</v>
      </c>
      <c r="S1068" s="97">
        <v>0</v>
      </c>
      <c r="T1068" s="97">
        <v>0</v>
      </c>
      <c r="U1068" s="97">
        <v>0</v>
      </c>
      <c r="V1068" s="97">
        <v>0</v>
      </c>
      <c r="W1068" s="97">
        <v>0</v>
      </c>
      <c r="X1068" s="97">
        <v>1</v>
      </c>
      <c r="Y1068" s="97">
        <v>1</v>
      </c>
      <c r="Z1068" s="97">
        <v>2</v>
      </c>
      <c r="AA1068" s="97">
        <v>2</v>
      </c>
      <c r="AB1068" s="97">
        <v>2</v>
      </c>
      <c r="AC1068" s="97">
        <v>1</v>
      </c>
      <c r="AD1068" s="97">
        <v>0</v>
      </c>
      <c r="AE1068" s="97">
        <v>0</v>
      </c>
      <c r="AF1068" s="97">
        <v>0</v>
      </c>
      <c r="AG1068" s="97">
        <v>0</v>
      </c>
      <c r="AH1068" s="97">
        <v>0</v>
      </c>
      <c r="AI1068" s="97">
        <v>0</v>
      </c>
      <c r="AJ1068" s="97">
        <v>0</v>
      </c>
      <c r="AK1068" s="97">
        <v>2</v>
      </c>
      <c r="AL1068" s="97">
        <v>1</v>
      </c>
      <c r="AM1068" s="97">
        <v>2</v>
      </c>
      <c r="AN1068" s="96" t="s">
        <v>488</v>
      </c>
      <c r="AO1068" s="97">
        <v>2</v>
      </c>
      <c r="AP1068" s="31">
        <f>IFERROR(IF(AN1068="CIKDITIRO",VLOOKUP(A1068,'BR DTG CIKDITIRO'!C:E,3,0),IF(FR_HITUNG_MINMAX!AN1068="PESALAKAN",VLOOKUP(FR_HITUNG_MINMAX!A1068,'BR DTG ADW'!C:E,3,0),IF(FR_HITUNG_MINMAX!AN1068="PACUL",VLOOKUP(FR_HITUNG_MINMAX!A1068,'BR DTG PACUL'!C:E,3,0),IF(FR_HITUNG_MINMAX!AN1068="TRAYEMAN",VLOOKUP(FR_HITUNG_MINMAX!A1068,'BR DTG TRAYEMAN'!C:E,3,0),"?")))),0)</f>
        <v>0</v>
      </c>
      <c r="AQ1068" s="31">
        <f>IF(AN1068="PACUL",VLOOKUP(A1068,'STOK PACUL'!C:H,6,0),IF(FR_HITUNG_MINMAX!AN1068="PESALAKAN",VLOOKUP(FR_HITUNG_MINMAX!A1068,'STOK PESALAKAN'!C:H,6,0),IF(FR_HITUNG_MINMAX!AN1068="CIKDITIRO",VLOOKUP(FR_HITUNG_MINMAX!A1068,'STOK CIKDITIRO'!C:H,6,0),IF(FR_HITUNG_MINMAX!AN1068="TRAYEMAN",VLOOKUP(FR_HITUNG_MINMAX!A1068,'STOK TRAYEMAN'!C:H,6,0),"?"))))</f>
        <v>2</v>
      </c>
      <c r="AR1068" s="25">
        <f t="shared" si="55"/>
        <v>2</v>
      </c>
      <c r="AS1068" s="25">
        <f t="shared" si="56"/>
        <v>1</v>
      </c>
      <c r="AT1068" s="25">
        <f t="shared" si="52"/>
        <v>3</v>
      </c>
    </row>
    <row r="1069" spans="1:46" ht="30">
      <c r="A1069" s="96" t="s">
        <v>272</v>
      </c>
      <c r="B1069" s="96" t="s">
        <v>1025</v>
      </c>
      <c r="C1069" s="96" t="s">
        <v>877</v>
      </c>
      <c r="D1069" s="96" t="s">
        <v>1365</v>
      </c>
      <c r="E1069" s="96" t="s">
        <v>482</v>
      </c>
      <c r="F1069" s="97">
        <v>18000</v>
      </c>
      <c r="G1069" s="97">
        <v>1</v>
      </c>
      <c r="H1069" s="96" t="s">
        <v>30</v>
      </c>
      <c r="I1069" s="96" t="s">
        <v>2</v>
      </c>
      <c r="J1069" s="98">
        <v>1</v>
      </c>
      <c r="K1069" s="97">
        <v>1</v>
      </c>
      <c r="L1069" s="97">
        <v>0</v>
      </c>
      <c r="M1069" s="97">
        <v>0</v>
      </c>
      <c r="N1069" s="97">
        <v>0</v>
      </c>
      <c r="O1069" s="97">
        <v>1</v>
      </c>
      <c r="P1069" s="97">
        <v>0</v>
      </c>
      <c r="Q1069" s="97">
        <v>0</v>
      </c>
      <c r="R1069" s="97">
        <v>0</v>
      </c>
      <c r="S1069" s="97">
        <v>0</v>
      </c>
      <c r="T1069" s="97">
        <v>0</v>
      </c>
      <c r="U1069" s="97">
        <v>0</v>
      </c>
      <c r="V1069" s="97">
        <v>0</v>
      </c>
      <c r="W1069" s="97">
        <v>0</v>
      </c>
      <c r="X1069" s="97">
        <v>1</v>
      </c>
      <c r="Y1069" s="97">
        <v>0</v>
      </c>
      <c r="Z1069" s="97">
        <v>0</v>
      </c>
      <c r="AA1069" s="97">
        <v>1</v>
      </c>
      <c r="AB1069" s="97">
        <v>1</v>
      </c>
      <c r="AC1069" s="97">
        <v>0</v>
      </c>
      <c r="AD1069" s="97">
        <v>0</v>
      </c>
      <c r="AE1069" s="97">
        <v>0</v>
      </c>
      <c r="AF1069" s="97">
        <v>0</v>
      </c>
      <c r="AG1069" s="97">
        <v>0</v>
      </c>
      <c r="AH1069" s="97">
        <v>0</v>
      </c>
      <c r="AI1069" s="97">
        <v>0</v>
      </c>
      <c r="AJ1069" s="97">
        <v>0</v>
      </c>
      <c r="AK1069" s="97">
        <v>1</v>
      </c>
      <c r="AL1069" s="97">
        <v>1</v>
      </c>
      <c r="AM1069" s="97">
        <v>1</v>
      </c>
      <c r="AN1069" s="96" t="s">
        <v>488</v>
      </c>
      <c r="AO1069" s="97">
        <v>1</v>
      </c>
      <c r="AP1069" s="31">
        <f>IFERROR(IF(AN1069="CIKDITIRO",VLOOKUP(A1069,'BR DTG CIKDITIRO'!C:E,3,0),IF(FR_HITUNG_MINMAX!AN1069="PESALAKAN",VLOOKUP(FR_HITUNG_MINMAX!A1069,'BR DTG ADW'!C:E,3,0),IF(FR_HITUNG_MINMAX!AN1069="PACUL",VLOOKUP(FR_HITUNG_MINMAX!A1069,'BR DTG PACUL'!C:E,3,0),IF(FR_HITUNG_MINMAX!AN1069="TRAYEMAN",VLOOKUP(FR_HITUNG_MINMAX!A1069,'BR DTG TRAYEMAN'!C:E,3,0),"?")))),0)</f>
        <v>0</v>
      </c>
      <c r="AQ1069" s="31">
        <f>IF(AN1069="PACUL",VLOOKUP(A1069,'STOK PACUL'!C:H,6,0),IF(FR_HITUNG_MINMAX!AN1069="PESALAKAN",VLOOKUP(FR_HITUNG_MINMAX!A1069,'STOK PESALAKAN'!C:H,6,0),IF(FR_HITUNG_MINMAX!AN1069="CIKDITIRO",VLOOKUP(FR_HITUNG_MINMAX!A1069,'STOK CIKDITIRO'!C:H,6,0),IF(FR_HITUNG_MINMAX!AN1069="TRAYEMAN",VLOOKUP(FR_HITUNG_MINMAX!A1069,'STOK TRAYEMAN'!C:H,6,0),"?"))))</f>
        <v>1</v>
      </c>
      <c r="AR1069" s="25">
        <f t="shared" si="55"/>
        <v>1</v>
      </c>
      <c r="AS1069" s="25">
        <f t="shared" si="56"/>
        <v>1</v>
      </c>
      <c r="AT1069" s="25">
        <f t="shared" si="52"/>
        <v>3</v>
      </c>
    </row>
    <row r="1070" spans="1:46" ht="30">
      <c r="A1070" s="96" t="s">
        <v>274</v>
      </c>
      <c r="B1070" s="96" t="s">
        <v>1027</v>
      </c>
      <c r="C1070" s="96" t="s">
        <v>877</v>
      </c>
      <c r="D1070" s="96" t="s">
        <v>1365</v>
      </c>
      <c r="E1070" s="96" t="s">
        <v>482</v>
      </c>
      <c r="F1070" s="97">
        <v>28000</v>
      </c>
      <c r="G1070" s="97">
        <v>1</v>
      </c>
      <c r="H1070" s="96" t="s">
        <v>30</v>
      </c>
      <c r="I1070" s="96" t="s">
        <v>2</v>
      </c>
      <c r="J1070" s="98">
        <v>1</v>
      </c>
      <c r="K1070" s="97">
        <v>1</v>
      </c>
      <c r="L1070" s="97">
        <v>0</v>
      </c>
      <c r="M1070" s="97">
        <v>0</v>
      </c>
      <c r="N1070" s="97">
        <v>1</v>
      </c>
      <c r="O1070" s="97">
        <v>0</v>
      </c>
      <c r="P1070" s="97">
        <v>0</v>
      </c>
      <c r="Q1070" s="97">
        <v>0</v>
      </c>
      <c r="R1070" s="97">
        <v>0</v>
      </c>
      <c r="S1070" s="97">
        <v>0</v>
      </c>
      <c r="T1070" s="97">
        <v>0</v>
      </c>
      <c r="U1070" s="97">
        <v>1</v>
      </c>
      <c r="V1070" s="97">
        <v>0</v>
      </c>
      <c r="W1070" s="97">
        <v>0</v>
      </c>
      <c r="X1070" s="97">
        <v>1</v>
      </c>
      <c r="Y1070" s="97">
        <v>0</v>
      </c>
      <c r="Z1070" s="97">
        <v>1</v>
      </c>
      <c r="AA1070" s="97">
        <v>1</v>
      </c>
      <c r="AB1070" s="97">
        <v>0</v>
      </c>
      <c r="AC1070" s="97">
        <v>0</v>
      </c>
      <c r="AD1070" s="97">
        <v>0</v>
      </c>
      <c r="AE1070" s="97">
        <v>0</v>
      </c>
      <c r="AF1070" s="97">
        <v>0</v>
      </c>
      <c r="AG1070" s="97">
        <v>1</v>
      </c>
      <c r="AH1070" s="97">
        <v>1</v>
      </c>
      <c r="AI1070" s="97">
        <v>0</v>
      </c>
      <c r="AJ1070" s="97">
        <v>0</v>
      </c>
      <c r="AK1070" s="97">
        <v>1</v>
      </c>
      <c r="AL1070" s="97">
        <v>1</v>
      </c>
      <c r="AM1070" s="97">
        <v>1</v>
      </c>
      <c r="AN1070" s="96" t="s">
        <v>488</v>
      </c>
      <c r="AO1070" s="97">
        <v>1</v>
      </c>
      <c r="AP1070" s="31">
        <f>IFERROR(IF(AN1070="CIKDITIRO",VLOOKUP(A1070,'BR DTG CIKDITIRO'!C:E,3,0),IF(FR_HITUNG_MINMAX!AN1070="PESALAKAN",VLOOKUP(FR_HITUNG_MINMAX!A1070,'BR DTG ADW'!C:E,3,0),IF(FR_HITUNG_MINMAX!AN1070="PACUL",VLOOKUP(FR_HITUNG_MINMAX!A1070,'BR DTG PACUL'!C:E,3,0),IF(FR_HITUNG_MINMAX!AN1070="TRAYEMAN",VLOOKUP(FR_HITUNG_MINMAX!A1070,'BR DTG TRAYEMAN'!C:E,3,0),"?")))),0)</f>
        <v>0</v>
      </c>
      <c r="AQ1070" s="31">
        <f>IF(AN1070="PACUL",VLOOKUP(A1070,'STOK PACUL'!C:H,6,0),IF(FR_HITUNG_MINMAX!AN1070="PESALAKAN",VLOOKUP(FR_HITUNG_MINMAX!A1070,'STOK PESALAKAN'!C:H,6,0),IF(FR_HITUNG_MINMAX!AN1070="CIKDITIRO",VLOOKUP(FR_HITUNG_MINMAX!A1070,'STOK CIKDITIRO'!C:H,6,0),IF(FR_HITUNG_MINMAX!AN1070="TRAYEMAN",VLOOKUP(FR_HITUNG_MINMAX!A1070,'STOK TRAYEMAN'!C:H,6,0),"?"))))</f>
        <v>1</v>
      </c>
      <c r="AR1070" s="25">
        <f t="shared" si="55"/>
        <v>1</v>
      </c>
      <c r="AS1070" s="25">
        <f t="shared" si="56"/>
        <v>1</v>
      </c>
      <c r="AT1070" s="25">
        <f t="shared" si="52"/>
        <v>2</v>
      </c>
    </row>
    <row r="1071" spans="1:46" ht="30">
      <c r="A1071" s="96" t="s">
        <v>275</v>
      </c>
      <c r="B1071" s="96" t="s">
        <v>1028</v>
      </c>
      <c r="C1071" s="96" t="s">
        <v>877</v>
      </c>
      <c r="D1071" s="96" t="s">
        <v>1365</v>
      </c>
      <c r="E1071" s="96" t="s">
        <v>485</v>
      </c>
      <c r="F1071" s="97">
        <v>14000</v>
      </c>
      <c r="G1071" s="97">
        <v>1</v>
      </c>
      <c r="H1071" s="96" t="s">
        <v>30</v>
      </c>
      <c r="I1071" s="96" t="s">
        <v>2</v>
      </c>
      <c r="J1071" s="98">
        <v>1</v>
      </c>
      <c r="K1071" s="97">
        <v>1</v>
      </c>
      <c r="L1071" s="97">
        <v>1</v>
      </c>
      <c r="M1071" s="97">
        <v>0</v>
      </c>
      <c r="N1071" s="97">
        <v>2</v>
      </c>
      <c r="O1071" s="97">
        <v>2</v>
      </c>
      <c r="P1071" s="97">
        <v>2</v>
      </c>
      <c r="Q1071" s="97">
        <v>1</v>
      </c>
      <c r="R1071" s="97">
        <v>0</v>
      </c>
      <c r="S1071" s="97">
        <v>2</v>
      </c>
      <c r="T1071" s="97">
        <v>1</v>
      </c>
      <c r="U1071" s="97">
        <v>0</v>
      </c>
      <c r="V1071" s="97">
        <v>0</v>
      </c>
      <c r="W1071" s="97">
        <v>0</v>
      </c>
      <c r="X1071" s="97">
        <v>2</v>
      </c>
      <c r="Y1071" s="97">
        <v>1</v>
      </c>
      <c r="Z1071" s="97">
        <v>2</v>
      </c>
      <c r="AA1071" s="97">
        <v>4</v>
      </c>
      <c r="AB1071" s="97">
        <v>4</v>
      </c>
      <c r="AC1071" s="97">
        <v>3</v>
      </c>
      <c r="AD1071" s="97">
        <v>1</v>
      </c>
      <c r="AE1071" s="97">
        <v>2</v>
      </c>
      <c r="AF1071" s="97">
        <v>3</v>
      </c>
      <c r="AG1071" s="97">
        <v>2</v>
      </c>
      <c r="AH1071" s="97">
        <v>0</v>
      </c>
      <c r="AI1071" s="97">
        <v>0</v>
      </c>
      <c r="AJ1071" s="97">
        <v>1</v>
      </c>
      <c r="AK1071" s="97">
        <v>4</v>
      </c>
      <c r="AL1071" s="97">
        <v>2</v>
      </c>
      <c r="AM1071" s="97">
        <v>4</v>
      </c>
      <c r="AN1071" s="96" t="s">
        <v>488</v>
      </c>
      <c r="AO1071" s="97">
        <v>3</v>
      </c>
      <c r="AP1071" s="31">
        <f>IFERROR(IF(AN1071="CIKDITIRO",VLOOKUP(A1071,'BR DTG CIKDITIRO'!C:E,3,0),IF(FR_HITUNG_MINMAX!AN1071="PESALAKAN",VLOOKUP(FR_HITUNG_MINMAX!A1071,'BR DTG ADW'!C:E,3,0),IF(FR_HITUNG_MINMAX!AN1071="PACUL",VLOOKUP(FR_HITUNG_MINMAX!A1071,'BR DTG PACUL'!C:E,3,0),IF(FR_HITUNG_MINMAX!AN1071="TRAYEMAN",VLOOKUP(FR_HITUNG_MINMAX!A1071,'BR DTG TRAYEMAN'!C:E,3,0),"?")))),0)</f>
        <v>0</v>
      </c>
      <c r="AQ1071" s="31">
        <f>IF(AN1071="PACUL",VLOOKUP(A1071,'STOK PACUL'!C:H,6,0),IF(FR_HITUNG_MINMAX!AN1071="PESALAKAN",VLOOKUP(FR_HITUNG_MINMAX!A1071,'STOK PESALAKAN'!C:H,6,0),IF(FR_HITUNG_MINMAX!AN1071="CIKDITIRO",VLOOKUP(FR_HITUNG_MINMAX!A1071,'STOK CIKDITIRO'!C:H,6,0),IF(FR_HITUNG_MINMAX!AN1071="TRAYEMAN",VLOOKUP(FR_HITUNG_MINMAX!A1071,'STOK TRAYEMAN'!C:H,6,0),"?"))))</f>
        <v>3</v>
      </c>
      <c r="AR1071" s="25">
        <f t="shared" si="55"/>
        <v>3</v>
      </c>
      <c r="AS1071" s="25">
        <f t="shared" si="56"/>
        <v>1</v>
      </c>
      <c r="AT1071" s="25">
        <f t="shared" si="52"/>
        <v>4</v>
      </c>
    </row>
    <row r="1072" spans="1:46" ht="30">
      <c r="A1072" s="96" t="s">
        <v>2162</v>
      </c>
      <c r="B1072" s="96" t="s">
        <v>2163</v>
      </c>
      <c r="C1072" s="96" t="s">
        <v>1185</v>
      </c>
      <c r="D1072" s="96" t="s">
        <v>1365</v>
      </c>
      <c r="E1072" s="96" t="s">
        <v>482</v>
      </c>
      <c r="F1072" s="97">
        <v>97500</v>
      </c>
      <c r="G1072" s="97">
        <v>1</v>
      </c>
      <c r="H1072" s="96" t="s">
        <v>1185</v>
      </c>
      <c r="I1072" s="96" t="s">
        <v>1185</v>
      </c>
      <c r="J1072" s="98">
        <v>1</v>
      </c>
      <c r="K1072" s="97">
        <v>1</v>
      </c>
      <c r="L1072" s="97">
        <v>1</v>
      </c>
      <c r="M1072" s="97">
        <v>0</v>
      </c>
      <c r="N1072" s="97">
        <v>0</v>
      </c>
      <c r="O1072" s="97">
        <v>0</v>
      </c>
      <c r="P1072" s="97">
        <v>0</v>
      </c>
      <c r="Q1072" s="97">
        <v>0</v>
      </c>
      <c r="R1072" s="97">
        <v>0</v>
      </c>
      <c r="S1072" s="97">
        <v>0</v>
      </c>
      <c r="T1072" s="97">
        <v>0</v>
      </c>
      <c r="U1072" s="97">
        <v>0</v>
      </c>
      <c r="V1072" s="97">
        <v>0</v>
      </c>
      <c r="W1072" s="97">
        <v>0</v>
      </c>
      <c r="X1072" s="97">
        <v>1</v>
      </c>
      <c r="Y1072" s="97">
        <v>1</v>
      </c>
      <c r="Z1072" s="97">
        <v>0</v>
      </c>
      <c r="AA1072" s="97">
        <v>0</v>
      </c>
      <c r="AB1072" s="97">
        <v>0</v>
      </c>
      <c r="AC1072" s="97">
        <v>0</v>
      </c>
      <c r="AD1072" s="97">
        <v>0</v>
      </c>
      <c r="AE1072" s="97">
        <v>0</v>
      </c>
      <c r="AF1072" s="97">
        <v>0</v>
      </c>
      <c r="AG1072" s="97">
        <v>0</v>
      </c>
      <c r="AH1072" s="97">
        <v>0</v>
      </c>
      <c r="AI1072" s="97">
        <v>0</v>
      </c>
      <c r="AJ1072" s="97">
        <v>1</v>
      </c>
      <c r="AK1072" s="97">
        <v>1</v>
      </c>
      <c r="AL1072" s="97">
        <v>1</v>
      </c>
      <c r="AM1072" s="97">
        <v>1</v>
      </c>
      <c r="AN1072" s="96" t="s">
        <v>488</v>
      </c>
      <c r="AO1072" s="97">
        <v>0</v>
      </c>
      <c r="AP1072" s="31">
        <f>IFERROR(IF(AN1072="CIKDITIRO",VLOOKUP(A1072,'BR DTG CIKDITIRO'!C:E,3,0),IF(FR_HITUNG_MINMAX!AN1072="PESALAKAN",VLOOKUP(FR_HITUNG_MINMAX!A1072,'BR DTG ADW'!C:E,3,0),IF(FR_HITUNG_MINMAX!AN1072="PACUL",VLOOKUP(FR_HITUNG_MINMAX!A1072,'BR DTG PACUL'!C:E,3,0),IF(FR_HITUNG_MINMAX!AN1072="TRAYEMAN",VLOOKUP(FR_HITUNG_MINMAX!A1072,'BR DTG TRAYEMAN'!C:E,3,0),"?")))),0)</f>
        <v>0</v>
      </c>
      <c r="AQ1072" s="31">
        <f>IF(AN1072="PACUL",VLOOKUP(A1072,'STOK PACUL'!C:H,6,0),IF(FR_HITUNG_MINMAX!AN1072="PESALAKAN",VLOOKUP(FR_HITUNG_MINMAX!A1072,'STOK PESALAKAN'!C:H,6,0),IF(FR_HITUNG_MINMAX!AN1072="CIKDITIRO",VLOOKUP(FR_HITUNG_MINMAX!A1072,'STOK CIKDITIRO'!C:H,6,0),IF(FR_HITUNG_MINMAX!AN1072="TRAYEMAN",VLOOKUP(FR_HITUNG_MINMAX!A1072,'STOK TRAYEMAN'!C:H,6,0),"?"))))</f>
        <v>0</v>
      </c>
      <c r="AR1072" s="25">
        <f t="shared" si="55"/>
        <v>0</v>
      </c>
      <c r="AS1072" s="25">
        <f t="shared" si="56"/>
        <v>1</v>
      </c>
      <c r="AT1072" s="25">
        <f t="shared" si="52"/>
        <v>1</v>
      </c>
    </row>
    <row r="1073" spans="1:46" ht="30">
      <c r="A1073" s="96" t="s">
        <v>1427</v>
      </c>
      <c r="B1073" s="96" t="s">
        <v>2164</v>
      </c>
      <c r="C1073" s="96" t="s">
        <v>876</v>
      </c>
      <c r="D1073" s="96" t="s">
        <v>1365</v>
      </c>
      <c r="E1073" s="96" t="s">
        <v>482</v>
      </c>
      <c r="F1073" s="97">
        <v>30000</v>
      </c>
      <c r="G1073" s="97">
        <v>1</v>
      </c>
      <c r="H1073" s="96" t="s">
        <v>106</v>
      </c>
      <c r="I1073" s="96" t="s">
        <v>1185</v>
      </c>
      <c r="J1073" s="98" t="s">
        <v>1366</v>
      </c>
      <c r="K1073" s="97">
        <v>1</v>
      </c>
      <c r="L1073" s="97">
        <v>0</v>
      </c>
      <c r="M1073" s="97">
        <v>0</v>
      </c>
      <c r="N1073" s="97">
        <v>0</v>
      </c>
      <c r="O1073" s="97">
        <v>0</v>
      </c>
      <c r="P1073" s="97">
        <v>1</v>
      </c>
      <c r="Q1073" s="97">
        <v>0</v>
      </c>
      <c r="R1073" s="97">
        <v>0</v>
      </c>
      <c r="S1073" s="97">
        <v>0</v>
      </c>
      <c r="T1073" s="97">
        <v>0</v>
      </c>
      <c r="U1073" s="97">
        <v>0</v>
      </c>
      <c r="V1073" s="97">
        <v>0</v>
      </c>
      <c r="W1073" s="97">
        <v>0</v>
      </c>
      <c r="X1073" s="97">
        <v>1</v>
      </c>
      <c r="Y1073" s="97">
        <v>0</v>
      </c>
      <c r="Z1073" s="97">
        <v>0</v>
      </c>
      <c r="AA1073" s="97">
        <v>0</v>
      </c>
      <c r="AB1073" s="97">
        <v>1</v>
      </c>
      <c r="AC1073" s="97">
        <v>1</v>
      </c>
      <c r="AD1073" s="97">
        <v>0</v>
      </c>
      <c r="AE1073" s="97">
        <v>0</v>
      </c>
      <c r="AF1073" s="97">
        <v>0</v>
      </c>
      <c r="AG1073" s="97">
        <v>0</v>
      </c>
      <c r="AH1073" s="97">
        <v>0</v>
      </c>
      <c r="AI1073" s="97">
        <v>0</v>
      </c>
      <c r="AJ1073" s="97">
        <v>0</v>
      </c>
      <c r="AK1073" s="97">
        <v>1</v>
      </c>
      <c r="AL1073" s="97">
        <v>0</v>
      </c>
      <c r="AM1073" s="97">
        <v>0</v>
      </c>
      <c r="AN1073" s="96" t="s">
        <v>488</v>
      </c>
      <c r="AO1073" s="97">
        <v>0</v>
      </c>
      <c r="AP1073" s="31">
        <f>IFERROR(IF(AN1073="CIKDITIRO",VLOOKUP(A1073,'BR DTG CIKDITIRO'!C:E,3,0),IF(FR_HITUNG_MINMAX!AN1073="PESALAKAN",VLOOKUP(FR_HITUNG_MINMAX!A1073,'BR DTG ADW'!C:E,3,0),IF(FR_HITUNG_MINMAX!AN1073="PACUL",VLOOKUP(FR_HITUNG_MINMAX!A1073,'BR DTG PACUL'!C:E,3,0),IF(FR_HITUNG_MINMAX!AN1073="TRAYEMAN",VLOOKUP(FR_HITUNG_MINMAX!A1073,'BR DTG TRAYEMAN'!C:E,3,0),"?")))),0)</f>
        <v>0</v>
      </c>
      <c r="AQ1073" s="31">
        <f>IF(AN1073="PACUL",VLOOKUP(A1073,'STOK PACUL'!C:H,6,0),IF(FR_HITUNG_MINMAX!AN1073="PESALAKAN",VLOOKUP(FR_HITUNG_MINMAX!A1073,'STOK PESALAKAN'!C:H,6,0),IF(FR_HITUNG_MINMAX!AN1073="CIKDITIRO",VLOOKUP(FR_HITUNG_MINMAX!A1073,'STOK CIKDITIRO'!C:H,6,0),IF(FR_HITUNG_MINMAX!AN1073="TRAYEMAN",VLOOKUP(FR_HITUNG_MINMAX!A1073,'STOK TRAYEMAN'!C:H,6,0),"?"))))</f>
        <v>0</v>
      </c>
      <c r="AR1073" s="25">
        <f t="shared" si="55"/>
        <v>0</v>
      </c>
      <c r="AS1073" s="25">
        <f t="shared" si="56"/>
        <v>0</v>
      </c>
      <c r="AT1073" s="25">
        <f t="shared" si="52"/>
        <v>1</v>
      </c>
    </row>
    <row r="1074" spans="1:46" ht="30">
      <c r="A1074" s="96" t="s">
        <v>1428</v>
      </c>
      <c r="B1074" s="96" t="s">
        <v>1429</v>
      </c>
      <c r="C1074" s="96" t="s">
        <v>877</v>
      </c>
      <c r="D1074" s="96" t="s">
        <v>1365</v>
      </c>
      <c r="E1074" s="96" t="s">
        <v>482</v>
      </c>
      <c r="F1074" s="97">
        <v>25000</v>
      </c>
      <c r="G1074" s="97">
        <v>1</v>
      </c>
      <c r="H1074" s="96" t="s">
        <v>30</v>
      </c>
      <c r="I1074" s="96" t="s">
        <v>1185</v>
      </c>
      <c r="J1074" s="98">
        <v>1</v>
      </c>
      <c r="K1074" s="97">
        <v>1</v>
      </c>
      <c r="L1074" s="97">
        <v>0</v>
      </c>
      <c r="M1074" s="97">
        <v>1</v>
      </c>
      <c r="N1074" s="97">
        <v>0</v>
      </c>
      <c r="O1074" s="97">
        <v>0</v>
      </c>
      <c r="P1074" s="97">
        <v>0</v>
      </c>
      <c r="Q1074" s="97">
        <v>0</v>
      </c>
      <c r="R1074" s="97">
        <v>0</v>
      </c>
      <c r="S1074" s="97">
        <v>0</v>
      </c>
      <c r="T1074" s="97">
        <v>0</v>
      </c>
      <c r="U1074" s="97">
        <v>0</v>
      </c>
      <c r="V1074" s="97">
        <v>0</v>
      </c>
      <c r="W1074" s="97">
        <v>0</v>
      </c>
      <c r="X1074" s="97">
        <v>1</v>
      </c>
      <c r="Y1074" s="97">
        <v>1</v>
      </c>
      <c r="Z1074" s="97">
        <v>1</v>
      </c>
      <c r="AA1074" s="97">
        <v>0</v>
      </c>
      <c r="AB1074" s="97">
        <v>0</v>
      </c>
      <c r="AC1074" s="97">
        <v>0</v>
      </c>
      <c r="AD1074" s="97">
        <v>0</v>
      </c>
      <c r="AE1074" s="97">
        <v>0</v>
      </c>
      <c r="AF1074" s="97">
        <v>0</v>
      </c>
      <c r="AG1074" s="97">
        <v>0</v>
      </c>
      <c r="AH1074" s="97">
        <v>0</v>
      </c>
      <c r="AI1074" s="97">
        <v>0</v>
      </c>
      <c r="AJ1074" s="97">
        <v>0</v>
      </c>
      <c r="AK1074" s="97">
        <v>1</v>
      </c>
      <c r="AL1074" s="97">
        <v>1</v>
      </c>
      <c r="AM1074" s="97">
        <v>1</v>
      </c>
      <c r="AN1074" s="96" t="s">
        <v>488</v>
      </c>
      <c r="AO1074" s="97">
        <v>1</v>
      </c>
      <c r="AP1074" s="31">
        <f>IFERROR(IF(AN1074="CIKDITIRO",VLOOKUP(A1074,'BR DTG CIKDITIRO'!C:E,3,0),IF(FR_HITUNG_MINMAX!AN1074="PESALAKAN",VLOOKUP(FR_HITUNG_MINMAX!A1074,'BR DTG ADW'!C:E,3,0),IF(FR_HITUNG_MINMAX!AN1074="PACUL",VLOOKUP(FR_HITUNG_MINMAX!A1074,'BR DTG PACUL'!C:E,3,0),IF(FR_HITUNG_MINMAX!AN1074="TRAYEMAN",VLOOKUP(FR_HITUNG_MINMAX!A1074,'BR DTG TRAYEMAN'!C:E,3,0),"?")))),0)</f>
        <v>0</v>
      </c>
      <c r="AQ1074" s="31">
        <f>IF(AN1074="PACUL",VLOOKUP(A1074,'STOK PACUL'!C:H,6,0),IF(FR_HITUNG_MINMAX!AN1074="PESALAKAN",VLOOKUP(FR_HITUNG_MINMAX!A1074,'STOK PESALAKAN'!C:H,6,0),IF(FR_HITUNG_MINMAX!AN1074="CIKDITIRO",VLOOKUP(FR_HITUNG_MINMAX!A1074,'STOK CIKDITIRO'!C:H,6,0),IF(FR_HITUNG_MINMAX!AN1074="TRAYEMAN",VLOOKUP(FR_HITUNG_MINMAX!A1074,'STOK TRAYEMAN'!C:H,6,0),"?"))))</f>
        <v>1</v>
      </c>
      <c r="AR1074" s="25">
        <f t="shared" si="55"/>
        <v>1</v>
      </c>
      <c r="AS1074" s="25">
        <f t="shared" si="56"/>
        <v>1</v>
      </c>
      <c r="AT1074" s="25">
        <f t="shared" si="52"/>
        <v>2</v>
      </c>
    </row>
    <row r="1075" spans="1:46" ht="30">
      <c r="A1075" s="96" t="s">
        <v>276</v>
      </c>
      <c r="B1075" s="96" t="s">
        <v>1029</v>
      </c>
      <c r="C1075" s="96" t="s">
        <v>877</v>
      </c>
      <c r="D1075" s="96" t="s">
        <v>1365</v>
      </c>
      <c r="E1075" s="96" t="s">
        <v>482</v>
      </c>
      <c r="F1075" s="97">
        <v>19500</v>
      </c>
      <c r="G1075" s="97">
        <v>1</v>
      </c>
      <c r="H1075" s="96" t="s">
        <v>30</v>
      </c>
      <c r="I1075" s="96" t="s">
        <v>2</v>
      </c>
      <c r="J1075" s="98">
        <v>1</v>
      </c>
      <c r="K1075" s="97">
        <v>1</v>
      </c>
      <c r="L1075" s="97">
        <v>0</v>
      </c>
      <c r="M1075" s="97">
        <v>0</v>
      </c>
      <c r="N1075" s="97">
        <v>0</v>
      </c>
      <c r="O1075" s="97">
        <v>0</v>
      </c>
      <c r="P1075" s="97">
        <v>0</v>
      </c>
      <c r="Q1075" s="97">
        <v>0</v>
      </c>
      <c r="R1075" s="97">
        <v>0</v>
      </c>
      <c r="S1075" s="97">
        <v>0</v>
      </c>
      <c r="T1075" s="97">
        <v>0</v>
      </c>
      <c r="U1075" s="97">
        <v>1</v>
      </c>
      <c r="V1075" s="97">
        <v>0</v>
      </c>
      <c r="W1075" s="97">
        <v>0</v>
      </c>
      <c r="X1075" s="97">
        <v>1</v>
      </c>
      <c r="Y1075" s="97">
        <v>0</v>
      </c>
      <c r="Z1075" s="97">
        <v>0</v>
      </c>
      <c r="AA1075" s="97">
        <v>0</v>
      </c>
      <c r="AB1075" s="97">
        <v>0</v>
      </c>
      <c r="AC1075" s="97">
        <v>0</v>
      </c>
      <c r="AD1075" s="97">
        <v>0</v>
      </c>
      <c r="AE1075" s="97">
        <v>0</v>
      </c>
      <c r="AF1075" s="97">
        <v>0</v>
      </c>
      <c r="AG1075" s="97">
        <v>1</v>
      </c>
      <c r="AH1075" s="97">
        <v>1</v>
      </c>
      <c r="AI1075" s="97">
        <v>0</v>
      </c>
      <c r="AJ1075" s="97">
        <v>0</v>
      </c>
      <c r="AK1075" s="97">
        <v>1</v>
      </c>
      <c r="AL1075" s="97">
        <v>1</v>
      </c>
      <c r="AM1075" s="97">
        <v>1</v>
      </c>
      <c r="AN1075" s="96" t="s">
        <v>488</v>
      </c>
      <c r="AO1075" s="97">
        <v>1</v>
      </c>
      <c r="AP1075" s="31">
        <f>IFERROR(IF(AN1075="CIKDITIRO",VLOOKUP(A1075,'BR DTG CIKDITIRO'!C:E,3,0),IF(FR_HITUNG_MINMAX!AN1075="PESALAKAN",VLOOKUP(FR_HITUNG_MINMAX!A1075,'BR DTG ADW'!C:E,3,0),IF(FR_HITUNG_MINMAX!AN1075="PACUL",VLOOKUP(FR_HITUNG_MINMAX!A1075,'BR DTG PACUL'!C:E,3,0),IF(FR_HITUNG_MINMAX!AN1075="TRAYEMAN",VLOOKUP(FR_HITUNG_MINMAX!A1075,'BR DTG TRAYEMAN'!C:E,3,0),"?")))),0)</f>
        <v>0</v>
      </c>
      <c r="AQ1075" s="31">
        <f>IF(AN1075="PACUL",VLOOKUP(A1075,'STOK PACUL'!C:H,6,0),IF(FR_HITUNG_MINMAX!AN1075="PESALAKAN",VLOOKUP(FR_HITUNG_MINMAX!A1075,'STOK PESALAKAN'!C:H,6,0),IF(FR_HITUNG_MINMAX!AN1075="CIKDITIRO",VLOOKUP(FR_HITUNG_MINMAX!A1075,'STOK CIKDITIRO'!C:H,6,0),IF(FR_HITUNG_MINMAX!AN1075="TRAYEMAN",VLOOKUP(FR_HITUNG_MINMAX!A1075,'STOK TRAYEMAN'!C:H,6,0),"?"))))</f>
        <v>1</v>
      </c>
      <c r="AR1075" s="25">
        <f t="shared" si="55"/>
        <v>1</v>
      </c>
      <c r="AS1075" s="25">
        <f t="shared" si="56"/>
        <v>1</v>
      </c>
      <c r="AT1075" s="25">
        <f t="shared" si="52"/>
        <v>3</v>
      </c>
    </row>
    <row r="1076" spans="1:46" ht="30">
      <c r="A1076" s="96" t="s">
        <v>277</v>
      </c>
      <c r="B1076" s="96" t="s">
        <v>1030</v>
      </c>
      <c r="C1076" s="96" t="s">
        <v>877</v>
      </c>
      <c r="D1076" s="96" t="s">
        <v>1365</v>
      </c>
      <c r="E1076" s="96" t="s">
        <v>482</v>
      </c>
      <c r="F1076" s="97">
        <v>23000</v>
      </c>
      <c r="G1076" s="97">
        <v>1</v>
      </c>
      <c r="H1076" s="96" t="s">
        <v>30</v>
      </c>
      <c r="I1076" s="96" t="s">
        <v>1185</v>
      </c>
      <c r="J1076" s="98">
        <v>1</v>
      </c>
      <c r="K1076" s="97">
        <v>1</v>
      </c>
      <c r="L1076" s="97">
        <v>0</v>
      </c>
      <c r="M1076" s="97">
        <v>0</v>
      </c>
      <c r="N1076" s="97">
        <v>1</v>
      </c>
      <c r="O1076" s="97">
        <v>0</v>
      </c>
      <c r="P1076" s="97">
        <v>0</v>
      </c>
      <c r="Q1076" s="97">
        <v>0</v>
      </c>
      <c r="R1076" s="97">
        <v>0</v>
      </c>
      <c r="S1076" s="97">
        <v>0</v>
      </c>
      <c r="T1076" s="97">
        <v>0</v>
      </c>
      <c r="U1076" s="97">
        <v>0</v>
      </c>
      <c r="V1076" s="97">
        <v>0</v>
      </c>
      <c r="W1076" s="97">
        <v>0</v>
      </c>
      <c r="X1076" s="97">
        <v>1</v>
      </c>
      <c r="Y1076" s="97">
        <v>0</v>
      </c>
      <c r="Z1076" s="97">
        <v>1</v>
      </c>
      <c r="AA1076" s="97">
        <v>1</v>
      </c>
      <c r="AB1076" s="97">
        <v>0</v>
      </c>
      <c r="AC1076" s="97">
        <v>0</v>
      </c>
      <c r="AD1076" s="97">
        <v>0</v>
      </c>
      <c r="AE1076" s="97">
        <v>0</v>
      </c>
      <c r="AF1076" s="97">
        <v>0</v>
      </c>
      <c r="AG1076" s="97">
        <v>0</v>
      </c>
      <c r="AH1076" s="97">
        <v>0</v>
      </c>
      <c r="AI1076" s="97">
        <v>0</v>
      </c>
      <c r="AJ1076" s="97">
        <v>0</v>
      </c>
      <c r="AK1076" s="97">
        <v>1</v>
      </c>
      <c r="AL1076" s="97">
        <v>1</v>
      </c>
      <c r="AM1076" s="97">
        <v>1</v>
      </c>
      <c r="AN1076" s="96" t="s">
        <v>488</v>
      </c>
      <c r="AO1076" s="97">
        <v>1</v>
      </c>
      <c r="AP1076" s="31">
        <f>IFERROR(IF(AN1076="CIKDITIRO",VLOOKUP(A1076,'BR DTG CIKDITIRO'!C:E,3,0),IF(FR_HITUNG_MINMAX!AN1076="PESALAKAN",VLOOKUP(FR_HITUNG_MINMAX!A1076,'BR DTG ADW'!C:E,3,0),IF(FR_HITUNG_MINMAX!AN1076="PACUL",VLOOKUP(FR_HITUNG_MINMAX!A1076,'BR DTG PACUL'!C:E,3,0),IF(FR_HITUNG_MINMAX!AN1076="TRAYEMAN",VLOOKUP(FR_HITUNG_MINMAX!A1076,'BR DTG TRAYEMAN'!C:E,3,0),"?")))),0)</f>
        <v>0</v>
      </c>
      <c r="AQ1076" s="31">
        <f>IF(AN1076="PACUL",VLOOKUP(A1076,'STOK PACUL'!C:H,6,0),IF(FR_HITUNG_MINMAX!AN1076="PESALAKAN",VLOOKUP(FR_HITUNG_MINMAX!A1076,'STOK PESALAKAN'!C:H,6,0),IF(FR_HITUNG_MINMAX!AN1076="CIKDITIRO",VLOOKUP(FR_HITUNG_MINMAX!A1076,'STOK CIKDITIRO'!C:H,6,0),IF(FR_HITUNG_MINMAX!AN1076="TRAYEMAN",VLOOKUP(FR_HITUNG_MINMAX!A1076,'STOK TRAYEMAN'!C:H,6,0),"?"))))</f>
        <v>1</v>
      </c>
      <c r="AR1076" s="25">
        <f t="shared" si="55"/>
        <v>1</v>
      </c>
      <c r="AS1076" s="25">
        <f t="shared" si="56"/>
        <v>1</v>
      </c>
      <c r="AT1076" s="25">
        <f t="shared" si="52"/>
        <v>2</v>
      </c>
    </row>
    <row r="1077" spans="1:46" ht="30">
      <c r="A1077" s="96" t="s">
        <v>1785</v>
      </c>
      <c r="B1077" s="96" t="s">
        <v>1786</v>
      </c>
      <c r="C1077" s="96" t="s">
        <v>877</v>
      </c>
      <c r="D1077" s="96" t="s">
        <v>1365</v>
      </c>
      <c r="E1077" s="96" t="s">
        <v>482</v>
      </c>
      <c r="F1077" s="97">
        <v>22000</v>
      </c>
      <c r="G1077" s="97">
        <v>1</v>
      </c>
      <c r="H1077" s="96" t="s">
        <v>30</v>
      </c>
      <c r="I1077" s="96" t="s">
        <v>1185</v>
      </c>
      <c r="J1077" s="98">
        <v>1</v>
      </c>
      <c r="K1077" s="97">
        <v>1</v>
      </c>
      <c r="L1077" s="97">
        <v>0</v>
      </c>
      <c r="M1077" s="97">
        <v>0</v>
      </c>
      <c r="N1077" s="97">
        <v>1</v>
      </c>
      <c r="O1077" s="97">
        <v>0</v>
      </c>
      <c r="P1077" s="97">
        <v>0</v>
      </c>
      <c r="Q1077" s="97">
        <v>0</v>
      </c>
      <c r="R1077" s="97">
        <v>0</v>
      </c>
      <c r="S1077" s="97">
        <v>0</v>
      </c>
      <c r="T1077" s="97">
        <v>0</v>
      </c>
      <c r="U1077" s="97">
        <v>0</v>
      </c>
      <c r="V1077" s="97">
        <v>0</v>
      </c>
      <c r="W1077" s="97">
        <v>0</v>
      </c>
      <c r="X1077" s="97">
        <v>1</v>
      </c>
      <c r="Y1077" s="97">
        <v>0</v>
      </c>
      <c r="Z1077" s="97">
        <v>1</v>
      </c>
      <c r="AA1077" s="97">
        <v>1</v>
      </c>
      <c r="AB1077" s="97">
        <v>0</v>
      </c>
      <c r="AC1077" s="97">
        <v>0</v>
      </c>
      <c r="AD1077" s="97">
        <v>0</v>
      </c>
      <c r="AE1077" s="97">
        <v>0</v>
      </c>
      <c r="AF1077" s="97">
        <v>0</v>
      </c>
      <c r="AG1077" s="97">
        <v>0</v>
      </c>
      <c r="AH1077" s="97">
        <v>0</v>
      </c>
      <c r="AI1077" s="97">
        <v>0</v>
      </c>
      <c r="AJ1077" s="97">
        <v>0</v>
      </c>
      <c r="AK1077" s="97">
        <v>1</v>
      </c>
      <c r="AL1077" s="97">
        <v>1</v>
      </c>
      <c r="AM1077" s="97">
        <v>1</v>
      </c>
      <c r="AN1077" s="96" t="s">
        <v>488</v>
      </c>
      <c r="AO1077" s="97">
        <v>1</v>
      </c>
      <c r="AP1077" s="31">
        <f>IFERROR(IF(AN1077="CIKDITIRO",VLOOKUP(A1077,'BR DTG CIKDITIRO'!C:E,3,0),IF(FR_HITUNG_MINMAX!AN1077="PESALAKAN",VLOOKUP(FR_HITUNG_MINMAX!A1077,'BR DTG ADW'!C:E,3,0),IF(FR_HITUNG_MINMAX!AN1077="PACUL",VLOOKUP(FR_HITUNG_MINMAX!A1077,'BR DTG PACUL'!C:E,3,0),IF(FR_HITUNG_MINMAX!AN1077="TRAYEMAN",VLOOKUP(FR_HITUNG_MINMAX!A1077,'BR DTG TRAYEMAN'!C:E,3,0),"?")))),0)</f>
        <v>0</v>
      </c>
      <c r="AQ1077" s="31">
        <f>IF(AN1077="PACUL",VLOOKUP(A1077,'STOK PACUL'!C:H,6,0),IF(FR_HITUNG_MINMAX!AN1077="PESALAKAN",VLOOKUP(FR_HITUNG_MINMAX!A1077,'STOK PESALAKAN'!C:H,6,0),IF(FR_HITUNG_MINMAX!AN1077="CIKDITIRO",VLOOKUP(FR_HITUNG_MINMAX!A1077,'STOK CIKDITIRO'!C:H,6,0),IF(FR_HITUNG_MINMAX!AN1077="TRAYEMAN",VLOOKUP(FR_HITUNG_MINMAX!A1077,'STOK TRAYEMAN'!C:H,6,0),"?"))))</f>
        <v>1</v>
      </c>
      <c r="AR1077" s="25">
        <f t="shared" si="55"/>
        <v>1</v>
      </c>
      <c r="AS1077" s="25">
        <f t="shared" si="56"/>
        <v>1</v>
      </c>
      <c r="AT1077" s="25">
        <f t="shared" si="52"/>
        <v>2</v>
      </c>
    </row>
    <row r="1078" spans="1:46" ht="30">
      <c r="A1078" s="96" t="s">
        <v>2165</v>
      </c>
      <c r="B1078" s="96" t="s">
        <v>2166</v>
      </c>
      <c r="C1078" s="96" t="s">
        <v>876</v>
      </c>
      <c r="D1078" s="96" t="s">
        <v>1365</v>
      </c>
      <c r="E1078" s="96" t="s">
        <v>482</v>
      </c>
      <c r="F1078" s="97">
        <v>87000</v>
      </c>
      <c r="G1078" s="97">
        <v>1</v>
      </c>
      <c r="H1078" s="96" t="s">
        <v>31</v>
      </c>
      <c r="I1078" s="96" t="s">
        <v>2</v>
      </c>
      <c r="J1078" s="98" t="s">
        <v>1366</v>
      </c>
      <c r="K1078" s="97">
        <v>1</v>
      </c>
      <c r="L1078" s="97">
        <v>0</v>
      </c>
      <c r="M1078" s="97">
        <v>0</v>
      </c>
      <c r="N1078" s="97">
        <v>0</v>
      </c>
      <c r="O1078" s="97">
        <v>0</v>
      </c>
      <c r="P1078" s="97">
        <v>0</v>
      </c>
      <c r="Q1078" s="97">
        <v>0</v>
      </c>
      <c r="R1078" s="97">
        <v>1</v>
      </c>
      <c r="S1078" s="97">
        <v>0</v>
      </c>
      <c r="T1078" s="97">
        <v>0</v>
      </c>
      <c r="U1078" s="97">
        <v>0</v>
      </c>
      <c r="V1078" s="97">
        <v>0</v>
      </c>
      <c r="W1078" s="97">
        <v>0</v>
      </c>
      <c r="X1078" s="97">
        <v>1</v>
      </c>
      <c r="Y1078" s="97">
        <v>0</v>
      </c>
      <c r="Z1078" s="97">
        <v>0</v>
      </c>
      <c r="AA1078" s="97">
        <v>0</v>
      </c>
      <c r="AB1078" s="97">
        <v>0</v>
      </c>
      <c r="AC1078" s="97">
        <v>0</v>
      </c>
      <c r="AD1078" s="97">
        <v>1</v>
      </c>
      <c r="AE1078" s="97">
        <v>1</v>
      </c>
      <c r="AF1078" s="97">
        <v>0</v>
      </c>
      <c r="AG1078" s="97">
        <v>0</v>
      </c>
      <c r="AH1078" s="97">
        <v>0</v>
      </c>
      <c r="AI1078" s="97">
        <v>0</v>
      </c>
      <c r="AJ1078" s="97">
        <v>0</v>
      </c>
      <c r="AK1078" s="97">
        <v>1</v>
      </c>
      <c r="AL1078" s="97">
        <v>0</v>
      </c>
      <c r="AM1078" s="97">
        <v>0</v>
      </c>
      <c r="AN1078" s="96" t="s">
        <v>488</v>
      </c>
      <c r="AO1078" s="97">
        <v>0</v>
      </c>
      <c r="AP1078" s="31">
        <f>IFERROR(IF(AN1078="CIKDITIRO",VLOOKUP(A1078,'BR DTG CIKDITIRO'!C:E,3,0),IF(FR_HITUNG_MINMAX!AN1078="PESALAKAN",VLOOKUP(FR_HITUNG_MINMAX!A1078,'BR DTG ADW'!C:E,3,0),IF(FR_HITUNG_MINMAX!AN1078="PACUL",VLOOKUP(FR_HITUNG_MINMAX!A1078,'BR DTG PACUL'!C:E,3,0),IF(FR_HITUNG_MINMAX!AN1078="TRAYEMAN",VLOOKUP(FR_HITUNG_MINMAX!A1078,'BR DTG TRAYEMAN'!C:E,3,0),"?")))),0)</f>
        <v>0</v>
      </c>
      <c r="AQ1078" s="31">
        <f>IF(AN1078="PACUL",VLOOKUP(A1078,'STOK PACUL'!C:H,6,0),IF(FR_HITUNG_MINMAX!AN1078="PESALAKAN",VLOOKUP(FR_HITUNG_MINMAX!A1078,'STOK PESALAKAN'!C:H,6,0),IF(FR_HITUNG_MINMAX!AN1078="CIKDITIRO",VLOOKUP(FR_HITUNG_MINMAX!A1078,'STOK CIKDITIRO'!C:H,6,0),IF(FR_HITUNG_MINMAX!AN1078="TRAYEMAN",VLOOKUP(FR_HITUNG_MINMAX!A1078,'STOK TRAYEMAN'!C:H,6,0),"?"))))</f>
        <v>0</v>
      </c>
      <c r="AR1078" s="25">
        <f t="shared" si="55"/>
        <v>0</v>
      </c>
      <c r="AS1078" s="25">
        <f t="shared" si="56"/>
        <v>0</v>
      </c>
      <c r="AT1078" s="25">
        <f t="shared" si="52"/>
        <v>1</v>
      </c>
    </row>
    <row r="1079" spans="1:46" ht="30">
      <c r="A1079" s="96" t="s">
        <v>278</v>
      </c>
      <c r="B1079" s="96" t="s">
        <v>1031</v>
      </c>
      <c r="C1079" s="96" t="s">
        <v>877</v>
      </c>
      <c r="D1079" s="96" t="s">
        <v>1365</v>
      </c>
      <c r="E1079" s="96" t="s">
        <v>484</v>
      </c>
      <c r="F1079" s="97">
        <v>55250</v>
      </c>
      <c r="G1079" s="97">
        <v>1</v>
      </c>
      <c r="H1079" s="96" t="s">
        <v>2</v>
      </c>
      <c r="I1079" s="96" t="s">
        <v>2</v>
      </c>
      <c r="J1079" s="98">
        <v>1</v>
      </c>
      <c r="K1079" s="97">
        <v>1</v>
      </c>
      <c r="L1079" s="97">
        <v>0</v>
      </c>
      <c r="M1079" s="97">
        <v>1</v>
      </c>
      <c r="N1079" s="97">
        <v>1</v>
      </c>
      <c r="O1079" s="97">
        <v>1</v>
      </c>
      <c r="P1079" s="97">
        <v>0</v>
      </c>
      <c r="Q1079" s="97">
        <v>0</v>
      </c>
      <c r="R1079" s="97">
        <v>0</v>
      </c>
      <c r="S1079" s="97">
        <v>0</v>
      </c>
      <c r="T1079" s="97">
        <v>1</v>
      </c>
      <c r="U1079" s="97">
        <v>1</v>
      </c>
      <c r="V1079" s="97">
        <v>0</v>
      </c>
      <c r="W1079" s="97">
        <v>0</v>
      </c>
      <c r="X1079" s="97">
        <v>1</v>
      </c>
      <c r="Y1079" s="97">
        <v>1</v>
      </c>
      <c r="Z1079" s="97">
        <v>2</v>
      </c>
      <c r="AA1079" s="97">
        <v>2</v>
      </c>
      <c r="AB1079" s="97">
        <v>1</v>
      </c>
      <c r="AC1079" s="97">
        <v>0</v>
      </c>
      <c r="AD1079" s="97">
        <v>0</v>
      </c>
      <c r="AE1079" s="97">
        <v>0</v>
      </c>
      <c r="AF1079" s="97">
        <v>1</v>
      </c>
      <c r="AG1079" s="97">
        <v>1</v>
      </c>
      <c r="AH1079" s="97">
        <v>1</v>
      </c>
      <c r="AI1079" s="97">
        <v>0</v>
      </c>
      <c r="AJ1079" s="97">
        <v>0</v>
      </c>
      <c r="AK1079" s="97">
        <v>2</v>
      </c>
      <c r="AL1079" s="97">
        <v>1</v>
      </c>
      <c r="AM1079" s="97">
        <v>2</v>
      </c>
      <c r="AN1079" s="96" t="s">
        <v>488</v>
      </c>
      <c r="AO1079" s="97">
        <v>1</v>
      </c>
      <c r="AP1079" s="31">
        <f>IFERROR(IF(AN1079="CIKDITIRO",VLOOKUP(A1079,'BR DTG CIKDITIRO'!C:E,3,0),IF(FR_HITUNG_MINMAX!AN1079="PESALAKAN",VLOOKUP(FR_HITUNG_MINMAX!A1079,'BR DTG ADW'!C:E,3,0),IF(FR_HITUNG_MINMAX!AN1079="PACUL",VLOOKUP(FR_HITUNG_MINMAX!A1079,'BR DTG PACUL'!C:E,3,0),IF(FR_HITUNG_MINMAX!AN1079="TRAYEMAN",VLOOKUP(FR_HITUNG_MINMAX!A1079,'BR DTG TRAYEMAN'!C:E,3,0),"?")))),0)</f>
        <v>1</v>
      </c>
      <c r="AQ1079" s="31">
        <f>IF(AN1079="PACUL",VLOOKUP(A1079,'STOK PACUL'!C:H,6,0),IF(FR_HITUNG_MINMAX!AN1079="PESALAKAN",VLOOKUP(FR_HITUNG_MINMAX!A1079,'STOK PESALAKAN'!C:H,6,0),IF(FR_HITUNG_MINMAX!AN1079="CIKDITIRO",VLOOKUP(FR_HITUNG_MINMAX!A1079,'STOK CIKDITIRO'!C:H,6,0),IF(FR_HITUNG_MINMAX!AN1079="TRAYEMAN",VLOOKUP(FR_HITUNG_MINMAX!A1079,'STOK TRAYEMAN'!C:H,6,0),"?"))))</f>
        <v>2</v>
      </c>
      <c r="AR1079" s="25">
        <f t="shared" si="55"/>
        <v>2</v>
      </c>
      <c r="AS1079" s="25">
        <f t="shared" si="56"/>
        <v>1</v>
      </c>
      <c r="AT1079" s="25">
        <f t="shared" si="52"/>
        <v>3</v>
      </c>
    </row>
    <row r="1080" spans="1:46" ht="30">
      <c r="A1080" s="96" t="s">
        <v>279</v>
      </c>
      <c r="B1080" s="96" t="s">
        <v>1032</v>
      </c>
      <c r="C1080" s="96" t="s">
        <v>877</v>
      </c>
      <c r="D1080" s="96" t="s">
        <v>1365</v>
      </c>
      <c r="E1080" s="96" t="s">
        <v>482</v>
      </c>
      <c r="F1080" s="97">
        <v>54000</v>
      </c>
      <c r="G1080" s="97">
        <v>1</v>
      </c>
      <c r="H1080" s="96" t="s">
        <v>2</v>
      </c>
      <c r="I1080" s="96" t="s">
        <v>2</v>
      </c>
      <c r="J1080" s="98">
        <v>1</v>
      </c>
      <c r="K1080" s="97">
        <v>1</v>
      </c>
      <c r="L1080" s="97">
        <v>0</v>
      </c>
      <c r="M1080" s="97">
        <v>0</v>
      </c>
      <c r="N1080" s="97">
        <v>0</v>
      </c>
      <c r="O1080" s="97">
        <v>1</v>
      </c>
      <c r="P1080" s="97">
        <v>0</v>
      </c>
      <c r="Q1080" s="97">
        <v>0</v>
      </c>
      <c r="R1080" s="97">
        <v>0</v>
      </c>
      <c r="S1080" s="97">
        <v>0</v>
      </c>
      <c r="T1080" s="97">
        <v>0</v>
      </c>
      <c r="U1080" s="97">
        <v>0</v>
      </c>
      <c r="V1080" s="97">
        <v>1</v>
      </c>
      <c r="W1080" s="97">
        <v>0</v>
      </c>
      <c r="X1080" s="97">
        <v>1</v>
      </c>
      <c r="Y1080" s="97">
        <v>0</v>
      </c>
      <c r="Z1080" s="97">
        <v>0</v>
      </c>
      <c r="AA1080" s="97">
        <v>1</v>
      </c>
      <c r="AB1080" s="97">
        <v>1</v>
      </c>
      <c r="AC1080" s="97">
        <v>0</v>
      </c>
      <c r="AD1080" s="97">
        <v>0</v>
      </c>
      <c r="AE1080" s="97">
        <v>0</v>
      </c>
      <c r="AF1080" s="97">
        <v>0</v>
      </c>
      <c r="AG1080" s="97">
        <v>0</v>
      </c>
      <c r="AH1080" s="97">
        <v>1</v>
      </c>
      <c r="AI1080" s="97">
        <v>1</v>
      </c>
      <c r="AJ1080" s="97">
        <v>0</v>
      </c>
      <c r="AK1080" s="97">
        <v>1</v>
      </c>
      <c r="AL1080" s="97">
        <v>1</v>
      </c>
      <c r="AM1080" s="97">
        <v>1</v>
      </c>
      <c r="AN1080" s="96" t="s">
        <v>488</v>
      </c>
      <c r="AO1080" s="97">
        <v>1</v>
      </c>
      <c r="AP1080" s="31">
        <f>IFERROR(IF(AN1080="CIKDITIRO",VLOOKUP(A1080,'BR DTG CIKDITIRO'!C:E,3,0),IF(FR_HITUNG_MINMAX!AN1080="PESALAKAN",VLOOKUP(FR_HITUNG_MINMAX!A1080,'BR DTG ADW'!C:E,3,0),IF(FR_HITUNG_MINMAX!AN1080="PACUL",VLOOKUP(FR_HITUNG_MINMAX!A1080,'BR DTG PACUL'!C:E,3,0),IF(FR_HITUNG_MINMAX!AN1080="TRAYEMAN",VLOOKUP(FR_HITUNG_MINMAX!A1080,'BR DTG TRAYEMAN'!C:E,3,0),"?")))),0)</f>
        <v>0</v>
      </c>
      <c r="AQ1080" s="31">
        <f>IF(AN1080="PACUL",VLOOKUP(A1080,'STOK PACUL'!C:H,6,0),IF(FR_HITUNG_MINMAX!AN1080="PESALAKAN",VLOOKUP(FR_HITUNG_MINMAX!A1080,'STOK PESALAKAN'!C:H,6,0),IF(FR_HITUNG_MINMAX!AN1080="CIKDITIRO",VLOOKUP(FR_HITUNG_MINMAX!A1080,'STOK CIKDITIRO'!C:H,6,0),IF(FR_HITUNG_MINMAX!AN1080="TRAYEMAN",VLOOKUP(FR_HITUNG_MINMAX!A1080,'STOK TRAYEMAN'!C:H,6,0),"?"))))</f>
        <v>1</v>
      </c>
      <c r="AR1080" s="25">
        <f t="shared" si="55"/>
        <v>1</v>
      </c>
      <c r="AS1080" s="25">
        <f t="shared" si="56"/>
        <v>1</v>
      </c>
      <c r="AT1080" s="25">
        <f t="shared" si="52"/>
        <v>1</v>
      </c>
    </row>
    <row r="1081" spans="1:46" ht="30">
      <c r="A1081" s="96" t="s">
        <v>280</v>
      </c>
      <c r="B1081" s="96" t="s">
        <v>1033</v>
      </c>
      <c r="C1081" s="96" t="s">
        <v>877</v>
      </c>
      <c r="D1081" s="96" t="s">
        <v>1365</v>
      </c>
      <c r="E1081" s="96" t="s">
        <v>484</v>
      </c>
      <c r="F1081" s="97">
        <v>33000</v>
      </c>
      <c r="G1081" s="97">
        <v>1</v>
      </c>
      <c r="H1081" s="96" t="s">
        <v>30</v>
      </c>
      <c r="I1081" s="96" t="s">
        <v>2</v>
      </c>
      <c r="J1081" s="98">
        <v>1</v>
      </c>
      <c r="K1081" s="97">
        <v>1</v>
      </c>
      <c r="L1081" s="97">
        <v>0</v>
      </c>
      <c r="M1081" s="97">
        <v>0</v>
      </c>
      <c r="N1081" s="97">
        <v>0</v>
      </c>
      <c r="O1081" s="97">
        <v>1</v>
      </c>
      <c r="P1081" s="97">
        <v>0</v>
      </c>
      <c r="Q1081" s="97">
        <v>0</v>
      </c>
      <c r="R1081" s="97">
        <v>1</v>
      </c>
      <c r="S1081" s="97">
        <v>0</v>
      </c>
      <c r="T1081" s="97">
        <v>1</v>
      </c>
      <c r="U1081" s="97">
        <v>0</v>
      </c>
      <c r="V1081" s="97">
        <v>1</v>
      </c>
      <c r="W1081" s="97">
        <v>0</v>
      </c>
      <c r="X1081" s="97">
        <v>1</v>
      </c>
      <c r="Y1081" s="97">
        <v>0</v>
      </c>
      <c r="Z1081" s="97">
        <v>0</v>
      </c>
      <c r="AA1081" s="97">
        <v>1</v>
      </c>
      <c r="AB1081" s="97">
        <v>1</v>
      </c>
      <c r="AC1081" s="97">
        <v>0</v>
      </c>
      <c r="AD1081" s="97">
        <v>1</v>
      </c>
      <c r="AE1081" s="97">
        <v>1</v>
      </c>
      <c r="AF1081" s="97">
        <v>1</v>
      </c>
      <c r="AG1081" s="97">
        <v>0</v>
      </c>
      <c r="AH1081" s="97">
        <v>1</v>
      </c>
      <c r="AI1081" s="97">
        <v>1</v>
      </c>
      <c r="AJ1081" s="97">
        <v>0</v>
      </c>
      <c r="AK1081" s="97">
        <v>1</v>
      </c>
      <c r="AL1081" s="97">
        <v>1</v>
      </c>
      <c r="AM1081" s="97">
        <v>1</v>
      </c>
      <c r="AN1081" s="96" t="s">
        <v>488</v>
      </c>
      <c r="AO1081" s="97">
        <v>1</v>
      </c>
      <c r="AP1081" s="31">
        <f>IFERROR(IF(AN1081="CIKDITIRO",VLOOKUP(A1081,'BR DTG CIKDITIRO'!C:E,3,0),IF(FR_HITUNG_MINMAX!AN1081="PESALAKAN",VLOOKUP(FR_HITUNG_MINMAX!A1081,'BR DTG ADW'!C:E,3,0),IF(FR_HITUNG_MINMAX!AN1081="PACUL",VLOOKUP(FR_HITUNG_MINMAX!A1081,'BR DTG PACUL'!C:E,3,0),IF(FR_HITUNG_MINMAX!AN1081="TRAYEMAN",VLOOKUP(FR_HITUNG_MINMAX!A1081,'BR DTG TRAYEMAN'!C:E,3,0),"?")))),0)</f>
        <v>0</v>
      </c>
      <c r="AQ1081" s="31">
        <f>IF(AN1081="PACUL",VLOOKUP(A1081,'STOK PACUL'!C:H,6,0),IF(FR_HITUNG_MINMAX!AN1081="PESALAKAN",VLOOKUP(FR_HITUNG_MINMAX!A1081,'STOK PESALAKAN'!C:H,6,0),IF(FR_HITUNG_MINMAX!AN1081="CIKDITIRO",VLOOKUP(FR_HITUNG_MINMAX!A1081,'STOK CIKDITIRO'!C:H,6,0),IF(FR_HITUNG_MINMAX!AN1081="TRAYEMAN",VLOOKUP(FR_HITUNG_MINMAX!A1081,'STOK TRAYEMAN'!C:H,6,0),"?"))))</f>
        <v>1</v>
      </c>
      <c r="AR1081" s="25">
        <f t="shared" si="55"/>
        <v>1</v>
      </c>
      <c r="AS1081" s="25">
        <f t="shared" si="56"/>
        <v>1</v>
      </c>
      <c r="AT1081" s="25">
        <f t="shared" si="52"/>
        <v>3</v>
      </c>
    </row>
    <row r="1082" spans="1:46" ht="30">
      <c r="A1082" s="96" t="s">
        <v>281</v>
      </c>
      <c r="B1082" s="96" t="s">
        <v>1034</v>
      </c>
      <c r="C1082" s="96" t="s">
        <v>877</v>
      </c>
      <c r="D1082" s="96" t="s">
        <v>1365</v>
      </c>
      <c r="E1082" s="96" t="s">
        <v>484</v>
      </c>
      <c r="F1082" s="97">
        <v>51000</v>
      </c>
      <c r="G1082" s="97">
        <v>1</v>
      </c>
      <c r="H1082" s="96" t="s">
        <v>30</v>
      </c>
      <c r="I1082" s="96" t="s">
        <v>2</v>
      </c>
      <c r="J1082" s="98" t="s">
        <v>1366</v>
      </c>
      <c r="K1082" s="97">
        <v>1</v>
      </c>
      <c r="L1082" s="97">
        <v>0</v>
      </c>
      <c r="M1082" s="97">
        <v>0</v>
      </c>
      <c r="N1082" s="97">
        <v>2</v>
      </c>
      <c r="O1082" s="97">
        <v>0</v>
      </c>
      <c r="P1082" s="97">
        <v>0</v>
      </c>
      <c r="Q1082" s="97">
        <v>0</v>
      </c>
      <c r="R1082" s="97">
        <v>1</v>
      </c>
      <c r="S1082" s="97">
        <v>0</v>
      </c>
      <c r="T1082" s="97">
        <v>1</v>
      </c>
      <c r="U1082" s="97">
        <v>0</v>
      </c>
      <c r="V1082" s="97">
        <v>1</v>
      </c>
      <c r="W1082" s="97">
        <v>0</v>
      </c>
      <c r="X1082" s="97">
        <v>2</v>
      </c>
      <c r="Y1082" s="97">
        <v>0</v>
      </c>
      <c r="Z1082" s="97">
        <v>2</v>
      </c>
      <c r="AA1082" s="97">
        <v>2</v>
      </c>
      <c r="AB1082" s="97">
        <v>0</v>
      </c>
      <c r="AC1082" s="97">
        <v>0</v>
      </c>
      <c r="AD1082" s="97">
        <v>1</v>
      </c>
      <c r="AE1082" s="97">
        <v>1</v>
      </c>
      <c r="AF1082" s="97">
        <v>1</v>
      </c>
      <c r="AG1082" s="97">
        <v>0</v>
      </c>
      <c r="AH1082" s="97">
        <v>1</v>
      </c>
      <c r="AI1082" s="97">
        <v>1</v>
      </c>
      <c r="AJ1082" s="97">
        <v>0</v>
      </c>
      <c r="AK1082" s="97">
        <v>2</v>
      </c>
      <c r="AL1082" s="97">
        <v>2</v>
      </c>
      <c r="AM1082" s="97">
        <v>2</v>
      </c>
      <c r="AN1082" s="96" t="s">
        <v>488</v>
      </c>
      <c r="AO1082" s="97">
        <v>2</v>
      </c>
      <c r="AP1082" s="31">
        <f>IFERROR(IF(AN1082="CIKDITIRO",VLOOKUP(A1082,'BR DTG CIKDITIRO'!C:E,3,0),IF(FR_HITUNG_MINMAX!AN1082="PESALAKAN",VLOOKUP(FR_HITUNG_MINMAX!A1082,'BR DTG ADW'!C:E,3,0),IF(FR_HITUNG_MINMAX!AN1082="PACUL",VLOOKUP(FR_HITUNG_MINMAX!A1082,'BR DTG PACUL'!C:E,3,0),IF(FR_HITUNG_MINMAX!AN1082="TRAYEMAN",VLOOKUP(FR_HITUNG_MINMAX!A1082,'BR DTG TRAYEMAN'!C:E,3,0),"?")))),0)</f>
        <v>0</v>
      </c>
      <c r="AQ1082" s="31">
        <f>IF(AN1082="PACUL",VLOOKUP(A1082,'STOK PACUL'!C:H,6,0),IF(FR_HITUNG_MINMAX!AN1082="PESALAKAN",VLOOKUP(FR_HITUNG_MINMAX!A1082,'STOK PESALAKAN'!C:H,6,0),IF(FR_HITUNG_MINMAX!AN1082="CIKDITIRO",VLOOKUP(FR_HITUNG_MINMAX!A1082,'STOK CIKDITIRO'!C:H,6,0),IF(FR_HITUNG_MINMAX!AN1082="TRAYEMAN",VLOOKUP(FR_HITUNG_MINMAX!A1082,'STOK TRAYEMAN'!C:H,6,0),"?"))))</f>
        <v>2</v>
      </c>
      <c r="AR1082" s="25">
        <f t="shared" si="55"/>
        <v>2</v>
      </c>
      <c r="AS1082" s="25">
        <f t="shared" si="56"/>
        <v>1</v>
      </c>
      <c r="AT1082" s="25">
        <f t="shared" si="52"/>
        <v>3</v>
      </c>
    </row>
    <row r="1083" spans="1:46" ht="30">
      <c r="A1083" s="96" t="s">
        <v>553</v>
      </c>
      <c r="B1083" s="96" t="s">
        <v>1035</v>
      </c>
      <c r="C1083" s="96" t="s">
        <v>877</v>
      </c>
      <c r="D1083" s="96" t="s">
        <v>1365</v>
      </c>
      <c r="E1083" s="96" t="s">
        <v>482</v>
      </c>
      <c r="F1083" s="97">
        <v>48380</v>
      </c>
      <c r="G1083" s="97">
        <v>1</v>
      </c>
      <c r="H1083" s="96" t="s">
        <v>31</v>
      </c>
      <c r="I1083" s="96" t="s">
        <v>2</v>
      </c>
      <c r="J1083" s="98" t="s">
        <v>1366</v>
      </c>
      <c r="K1083" s="97">
        <v>1</v>
      </c>
      <c r="L1083" s="97">
        <v>0</v>
      </c>
      <c r="M1083" s="97">
        <v>0</v>
      </c>
      <c r="N1083" s="97">
        <v>0</v>
      </c>
      <c r="O1083" s="97">
        <v>1</v>
      </c>
      <c r="P1083" s="97">
        <v>0</v>
      </c>
      <c r="Q1083" s="97">
        <v>0</v>
      </c>
      <c r="R1083" s="97">
        <v>0</v>
      </c>
      <c r="S1083" s="97">
        <v>0</v>
      </c>
      <c r="T1083" s="97">
        <v>0</v>
      </c>
      <c r="U1083" s="97">
        <v>0</v>
      </c>
      <c r="V1083" s="97">
        <v>0</v>
      </c>
      <c r="W1083" s="97">
        <v>0</v>
      </c>
      <c r="X1083" s="97">
        <v>1</v>
      </c>
      <c r="Y1083" s="97">
        <v>0</v>
      </c>
      <c r="Z1083" s="97">
        <v>0</v>
      </c>
      <c r="AA1083" s="97">
        <v>1</v>
      </c>
      <c r="AB1083" s="97">
        <v>1</v>
      </c>
      <c r="AC1083" s="97">
        <v>0</v>
      </c>
      <c r="AD1083" s="97">
        <v>0</v>
      </c>
      <c r="AE1083" s="97">
        <v>0</v>
      </c>
      <c r="AF1083" s="97">
        <v>0</v>
      </c>
      <c r="AG1083" s="97">
        <v>0</v>
      </c>
      <c r="AH1083" s="97">
        <v>0</v>
      </c>
      <c r="AI1083" s="97">
        <v>0</v>
      </c>
      <c r="AJ1083" s="97">
        <v>0</v>
      </c>
      <c r="AK1083" s="97">
        <v>1</v>
      </c>
      <c r="AL1083" s="97">
        <v>1</v>
      </c>
      <c r="AM1083" s="97">
        <v>1</v>
      </c>
      <c r="AN1083" s="96" t="s">
        <v>488</v>
      </c>
      <c r="AO1083" s="97">
        <v>1</v>
      </c>
      <c r="AP1083" s="31">
        <f>IFERROR(IF(AN1083="CIKDITIRO",VLOOKUP(A1083,'BR DTG CIKDITIRO'!C:E,3,0),IF(FR_HITUNG_MINMAX!AN1083="PESALAKAN",VLOOKUP(FR_HITUNG_MINMAX!A1083,'BR DTG ADW'!C:E,3,0),IF(FR_HITUNG_MINMAX!AN1083="PACUL",VLOOKUP(FR_HITUNG_MINMAX!A1083,'BR DTG PACUL'!C:E,3,0),IF(FR_HITUNG_MINMAX!AN1083="TRAYEMAN",VLOOKUP(FR_HITUNG_MINMAX!A1083,'BR DTG TRAYEMAN'!C:E,3,0),"?")))),0)</f>
        <v>0</v>
      </c>
      <c r="AQ1083" s="31">
        <f>IF(AN1083="PACUL",VLOOKUP(A1083,'STOK PACUL'!C:H,6,0),IF(FR_HITUNG_MINMAX!AN1083="PESALAKAN",VLOOKUP(FR_HITUNG_MINMAX!A1083,'STOK PESALAKAN'!C:H,6,0),IF(FR_HITUNG_MINMAX!AN1083="CIKDITIRO",VLOOKUP(FR_HITUNG_MINMAX!A1083,'STOK CIKDITIRO'!C:H,6,0),IF(FR_HITUNG_MINMAX!AN1083="TRAYEMAN",VLOOKUP(FR_HITUNG_MINMAX!A1083,'STOK TRAYEMAN'!C:H,6,0),"?"))))</f>
        <v>1</v>
      </c>
      <c r="AR1083" s="25">
        <f t="shared" si="55"/>
        <v>1</v>
      </c>
      <c r="AS1083" s="25">
        <f t="shared" si="56"/>
        <v>1</v>
      </c>
      <c r="AT1083" s="25">
        <f t="shared" si="52"/>
        <v>3</v>
      </c>
    </row>
    <row r="1084" spans="1:46" ht="30">
      <c r="A1084" s="96" t="s">
        <v>282</v>
      </c>
      <c r="B1084" s="96" t="s">
        <v>1036</v>
      </c>
      <c r="C1084" s="96" t="s">
        <v>898</v>
      </c>
      <c r="D1084" s="96" t="s">
        <v>1365</v>
      </c>
      <c r="E1084" s="96" t="s">
        <v>484</v>
      </c>
      <c r="F1084" s="97">
        <v>21900</v>
      </c>
      <c r="G1084" s="97">
        <v>1</v>
      </c>
      <c r="H1084" s="96" t="s">
        <v>1185</v>
      </c>
      <c r="I1084" s="96" t="s">
        <v>1185</v>
      </c>
      <c r="J1084" s="98">
        <v>1</v>
      </c>
      <c r="K1084" s="97">
        <v>1</v>
      </c>
      <c r="L1084" s="97">
        <v>2</v>
      </c>
      <c r="M1084" s="97">
        <v>0</v>
      </c>
      <c r="N1084" s="97">
        <v>0</v>
      </c>
      <c r="O1084" s="97">
        <v>0</v>
      </c>
      <c r="P1084" s="97">
        <v>0</v>
      </c>
      <c r="Q1084" s="97">
        <v>1</v>
      </c>
      <c r="R1084" s="97">
        <v>0</v>
      </c>
      <c r="S1084" s="97">
        <v>4</v>
      </c>
      <c r="T1084" s="97">
        <v>0</v>
      </c>
      <c r="U1084" s="97">
        <v>0</v>
      </c>
      <c r="V1084" s="97">
        <v>0</v>
      </c>
      <c r="W1084" s="97">
        <v>0</v>
      </c>
      <c r="X1084" s="97">
        <v>4</v>
      </c>
      <c r="Y1084" s="97">
        <v>2</v>
      </c>
      <c r="Z1084" s="97">
        <v>0</v>
      </c>
      <c r="AA1084" s="97">
        <v>0</v>
      </c>
      <c r="AB1084" s="97">
        <v>0</v>
      </c>
      <c r="AC1084" s="97">
        <v>1</v>
      </c>
      <c r="AD1084" s="97">
        <v>1</v>
      </c>
      <c r="AE1084" s="97">
        <v>4</v>
      </c>
      <c r="AF1084" s="97">
        <v>4</v>
      </c>
      <c r="AG1084" s="97">
        <v>4</v>
      </c>
      <c r="AH1084" s="97">
        <v>0</v>
      </c>
      <c r="AI1084" s="97">
        <v>0</v>
      </c>
      <c r="AJ1084" s="97">
        <v>2</v>
      </c>
      <c r="AK1084" s="97">
        <v>4</v>
      </c>
      <c r="AL1084" s="97">
        <v>4</v>
      </c>
      <c r="AM1084" s="97">
        <v>4</v>
      </c>
      <c r="AN1084" s="96" t="s">
        <v>488</v>
      </c>
      <c r="AO1084" s="97">
        <v>4</v>
      </c>
      <c r="AP1084" s="31">
        <f>IFERROR(IF(AN1084="CIKDITIRO",VLOOKUP(A1084,'BR DTG CIKDITIRO'!C:E,3,0),IF(FR_HITUNG_MINMAX!AN1084="PESALAKAN",VLOOKUP(FR_HITUNG_MINMAX!A1084,'BR DTG ADW'!C:E,3,0),IF(FR_HITUNG_MINMAX!AN1084="PACUL",VLOOKUP(FR_HITUNG_MINMAX!A1084,'BR DTG PACUL'!C:E,3,0),IF(FR_HITUNG_MINMAX!AN1084="TRAYEMAN",VLOOKUP(FR_HITUNG_MINMAX!A1084,'BR DTG TRAYEMAN'!C:E,3,0),"?")))),0)</f>
        <v>0</v>
      </c>
      <c r="AQ1084" s="31">
        <f>IF(AN1084="PACUL",VLOOKUP(A1084,'STOK PACUL'!C:H,6,0),IF(FR_HITUNG_MINMAX!AN1084="PESALAKAN",VLOOKUP(FR_HITUNG_MINMAX!A1084,'STOK PESALAKAN'!C:H,6,0),IF(FR_HITUNG_MINMAX!AN1084="CIKDITIRO",VLOOKUP(FR_HITUNG_MINMAX!A1084,'STOK CIKDITIRO'!C:H,6,0),IF(FR_HITUNG_MINMAX!AN1084="TRAYEMAN",VLOOKUP(FR_HITUNG_MINMAX!A1084,'STOK TRAYEMAN'!C:H,6,0),"?"))))</f>
        <v>4</v>
      </c>
      <c r="AR1084" s="25">
        <f t="shared" si="55"/>
        <v>4</v>
      </c>
      <c r="AS1084" s="25">
        <f t="shared" si="56"/>
        <v>2</v>
      </c>
      <c r="AT1084" s="25">
        <f t="shared" si="52"/>
        <v>3</v>
      </c>
    </row>
    <row r="1085" spans="1:46" ht="30">
      <c r="A1085" s="96" t="s">
        <v>283</v>
      </c>
      <c r="B1085" s="96" t="s">
        <v>1037</v>
      </c>
      <c r="C1085" s="96" t="s">
        <v>884</v>
      </c>
      <c r="D1085" s="96" t="s">
        <v>1365</v>
      </c>
      <c r="E1085" s="96" t="s">
        <v>482</v>
      </c>
      <c r="F1085" s="97">
        <v>56000</v>
      </c>
      <c r="G1085" s="97">
        <v>1</v>
      </c>
      <c r="H1085" s="96" t="s">
        <v>30</v>
      </c>
      <c r="I1085" s="96" t="s">
        <v>1185</v>
      </c>
      <c r="J1085" s="98">
        <v>1</v>
      </c>
      <c r="K1085" s="97">
        <v>1</v>
      </c>
      <c r="L1085" s="97">
        <v>0</v>
      </c>
      <c r="M1085" s="97">
        <v>0</v>
      </c>
      <c r="N1085" s="97">
        <v>0</v>
      </c>
      <c r="O1085" s="97">
        <v>0</v>
      </c>
      <c r="P1085" s="97">
        <v>0</v>
      </c>
      <c r="Q1085" s="97">
        <v>0</v>
      </c>
      <c r="R1085" s="97">
        <v>0</v>
      </c>
      <c r="S1085" s="97">
        <v>0</v>
      </c>
      <c r="T1085" s="97">
        <v>1</v>
      </c>
      <c r="U1085" s="97">
        <v>0</v>
      </c>
      <c r="V1085" s="97">
        <v>0</v>
      </c>
      <c r="W1085" s="97">
        <v>0</v>
      </c>
      <c r="X1085" s="97">
        <v>1</v>
      </c>
      <c r="Y1085" s="97">
        <v>0</v>
      </c>
      <c r="Z1085" s="97">
        <v>0</v>
      </c>
      <c r="AA1085" s="97">
        <v>0</v>
      </c>
      <c r="AB1085" s="97">
        <v>0</v>
      </c>
      <c r="AC1085" s="97">
        <v>0</v>
      </c>
      <c r="AD1085" s="97">
        <v>0</v>
      </c>
      <c r="AE1085" s="97">
        <v>0</v>
      </c>
      <c r="AF1085" s="97">
        <v>1</v>
      </c>
      <c r="AG1085" s="97">
        <v>0</v>
      </c>
      <c r="AH1085" s="97">
        <v>0</v>
      </c>
      <c r="AI1085" s="97">
        <v>0</v>
      </c>
      <c r="AJ1085" s="97">
        <v>0</v>
      </c>
      <c r="AK1085" s="97">
        <v>1</v>
      </c>
      <c r="AL1085" s="97">
        <v>1</v>
      </c>
      <c r="AM1085" s="97">
        <v>1</v>
      </c>
      <c r="AN1085" s="96" t="s">
        <v>488</v>
      </c>
      <c r="AO1085" s="97">
        <v>3</v>
      </c>
      <c r="AP1085" s="31">
        <f>IFERROR(IF(AN1085="CIKDITIRO",VLOOKUP(A1085,'BR DTG CIKDITIRO'!C:E,3,0),IF(FR_HITUNG_MINMAX!AN1085="PESALAKAN",VLOOKUP(FR_HITUNG_MINMAX!A1085,'BR DTG ADW'!C:E,3,0),IF(FR_HITUNG_MINMAX!AN1085="PACUL",VLOOKUP(FR_HITUNG_MINMAX!A1085,'BR DTG PACUL'!C:E,3,0),IF(FR_HITUNG_MINMAX!AN1085="TRAYEMAN",VLOOKUP(FR_HITUNG_MINMAX!A1085,'BR DTG TRAYEMAN'!C:E,3,0),"?")))),0)</f>
        <v>0</v>
      </c>
      <c r="AQ1085" s="31">
        <f>IF(AN1085="PACUL",VLOOKUP(A1085,'STOK PACUL'!C:H,6,0),IF(FR_HITUNG_MINMAX!AN1085="PESALAKAN",VLOOKUP(FR_HITUNG_MINMAX!A1085,'STOK PESALAKAN'!C:H,6,0),IF(FR_HITUNG_MINMAX!AN1085="CIKDITIRO",VLOOKUP(FR_HITUNG_MINMAX!A1085,'STOK CIKDITIRO'!C:H,6,0),IF(FR_HITUNG_MINMAX!AN1085="TRAYEMAN",VLOOKUP(FR_HITUNG_MINMAX!A1085,'STOK TRAYEMAN'!C:H,6,0),"?"))))</f>
        <v>3</v>
      </c>
      <c r="AR1085" s="25">
        <f t="shared" si="55"/>
        <v>3</v>
      </c>
      <c r="AS1085" s="25">
        <f t="shared" si="56"/>
        <v>1</v>
      </c>
      <c r="AT1085" s="25">
        <f t="shared" si="52"/>
        <v>2</v>
      </c>
    </row>
    <row r="1086" spans="1:46" ht="30">
      <c r="A1086" s="96" t="s">
        <v>1434</v>
      </c>
      <c r="B1086" s="96" t="s">
        <v>1435</v>
      </c>
      <c r="C1086" s="96" t="s">
        <v>898</v>
      </c>
      <c r="D1086" s="96" t="s">
        <v>1365</v>
      </c>
      <c r="E1086" s="96" t="s">
        <v>482</v>
      </c>
      <c r="F1086" s="97">
        <v>48000</v>
      </c>
      <c r="G1086" s="97">
        <v>1</v>
      </c>
      <c r="H1086" s="96" t="s">
        <v>30</v>
      </c>
      <c r="I1086" s="96" t="s">
        <v>1185</v>
      </c>
      <c r="J1086" s="98" t="s">
        <v>1366</v>
      </c>
      <c r="K1086" s="97">
        <v>1</v>
      </c>
      <c r="L1086" s="97">
        <v>0</v>
      </c>
      <c r="M1086" s="97">
        <v>0</v>
      </c>
      <c r="N1086" s="97">
        <v>0</v>
      </c>
      <c r="O1086" s="97">
        <v>0</v>
      </c>
      <c r="P1086" s="97">
        <v>0</v>
      </c>
      <c r="Q1086" s="97">
        <v>0</v>
      </c>
      <c r="R1086" s="97">
        <v>2</v>
      </c>
      <c r="S1086" s="97">
        <v>0</v>
      </c>
      <c r="T1086" s="97">
        <v>0</v>
      </c>
      <c r="U1086" s="97">
        <v>0</v>
      </c>
      <c r="V1086" s="97">
        <v>0</v>
      </c>
      <c r="W1086" s="97">
        <v>0</v>
      </c>
      <c r="X1086" s="97">
        <v>2</v>
      </c>
      <c r="Y1086" s="97">
        <v>0</v>
      </c>
      <c r="Z1086" s="97">
        <v>0</v>
      </c>
      <c r="AA1086" s="97">
        <v>0</v>
      </c>
      <c r="AB1086" s="97">
        <v>0</v>
      </c>
      <c r="AC1086" s="97">
        <v>0</v>
      </c>
      <c r="AD1086" s="97">
        <v>2</v>
      </c>
      <c r="AE1086" s="97">
        <v>2</v>
      </c>
      <c r="AF1086" s="97">
        <v>0</v>
      </c>
      <c r="AG1086" s="97">
        <v>0</v>
      </c>
      <c r="AH1086" s="97">
        <v>0</v>
      </c>
      <c r="AI1086" s="97">
        <v>0</v>
      </c>
      <c r="AJ1086" s="97">
        <v>0</v>
      </c>
      <c r="AK1086" s="97">
        <v>2</v>
      </c>
      <c r="AL1086" s="97">
        <v>2</v>
      </c>
      <c r="AM1086" s="97">
        <v>2</v>
      </c>
      <c r="AN1086" s="96" t="s">
        <v>488</v>
      </c>
      <c r="AO1086" s="97">
        <v>2</v>
      </c>
      <c r="AP1086" s="31">
        <f>IFERROR(IF(AN1086="CIKDITIRO",VLOOKUP(A1086,'BR DTG CIKDITIRO'!C:E,3,0),IF(FR_HITUNG_MINMAX!AN1086="PESALAKAN",VLOOKUP(FR_HITUNG_MINMAX!A1086,'BR DTG ADW'!C:E,3,0),IF(FR_HITUNG_MINMAX!AN1086="PACUL",VLOOKUP(FR_HITUNG_MINMAX!A1086,'BR DTG PACUL'!C:E,3,0),IF(FR_HITUNG_MINMAX!AN1086="TRAYEMAN",VLOOKUP(FR_HITUNG_MINMAX!A1086,'BR DTG TRAYEMAN'!C:E,3,0),"?")))),0)</f>
        <v>0</v>
      </c>
      <c r="AQ1086" s="31">
        <f>IF(AN1086="PACUL",VLOOKUP(A1086,'STOK PACUL'!C:H,6,0),IF(FR_HITUNG_MINMAX!AN1086="PESALAKAN",VLOOKUP(FR_HITUNG_MINMAX!A1086,'STOK PESALAKAN'!C:H,6,0),IF(FR_HITUNG_MINMAX!AN1086="CIKDITIRO",VLOOKUP(FR_HITUNG_MINMAX!A1086,'STOK CIKDITIRO'!C:H,6,0),IF(FR_HITUNG_MINMAX!AN1086="TRAYEMAN",VLOOKUP(FR_HITUNG_MINMAX!A1086,'STOK TRAYEMAN'!C:H,6,0),"?"))))</f>
        <v>2</v>
      </c>
      <c r="AR1086" s="25">
        <f t="shared" si="55"/>
        <v>2</v>
      </c>
      <c r="AS1086" s="25">
        <f t="shared" si="56"/>
        <v>1</v>
      </c>
      <c r="AT1086" s="25">
        <f t="shared" si="52"/>
        <v>1</v>
      </c>
    </row>
    <row r="1087" spans="1:46" ht="30">
      <c r="A1087" s="96" t="s">
        <v>2167</v>
      </c>
      <c r="B1087" s="96" t="s">
        <v>2168</v>
      </c>
      <c r="C1087" s="96" t="s">
        <v>1185</v>
      </c>
      <c r="D1087" s="96" t="s">
        <v>1365</v>
      </c>
      <c r="E1087" s="96" t="s">
        <v>482</v>
      </c>
      <c r="F1087" s="97">
        <v>20000</v>
      </c>
      <c r="G1087" s="97">
        <v>1</v>
      </c>
      <c r="H1087" s="96" t="s">
        <v>1185</v>
      </c>
      <c r="I1087" s="96" t="s">
        <v>1185</v>
      </c>
      <c r="J1087" s="98">
        <v>1</v>
      </c>
      <c r="K1087" s="97">
        <v>1</v>
      </c>
      <c r="L1087" s="97">
        <v>1</v>
      </c>
      <c r="M1087" s="97">
        <v>0</v>
      </c>
      <c r="N1087" s="97">
        <v>0</v>
      </c>
      <c r="O1087" s="97">
        <v>0</v>
      </c>
      <c r="P1087" s="97">
        <v>0</v>
      </c>
      <c r="Q1087" s="97">
        <v>0</v>
      </c>
      <c r="R1087" s="97">
        <v>0</v>
      </c>
      <c r="S1087" s="97">
        <v>0</v>
      </c>
      <c r="T1087" s="97">
        <v>0</v>
      </c>
      <c r="U1087" s="97">
        <v>0</v>
      </c>
      <c r="V1087" s="97">
        <v>0</v>
      </c>
      <c r="W1087" s="97">
        <v>0</v>
      </c>
      <c r="X1087" s="97">
        <v>1</v>
      </c>
      <c r="Y1087" s="97">
        <v>1</v>
      </c>
      <c r="Z1087" s="97">
        <v>0</v>
      </c>
      <c r="AA1087" s="97">
        <v>0</v>
      </c>
      <c r="AB1087" s="97">
        <v>0</v>
      </c>
      <c r="AC1087" s="97">
        <v>0</v>
      </c>
      <c r="AD1087" s="97">
        <v>0</v>
      </c>
      <c r="AE1087" s="97">
        <v>0</v>
      </c>
      <c r="AF1087" s="97">
        <v>0</v>
      </c>
      <c r="AG1087" s="97">
        <v>0</v>
      </c>
      <c r="AH1087" s="97">
        <v>0</v>
      </c>
      <c r="AI1087" s="97">
        <v>0</v>
      </c>
      <c r="AJ1087" s="97">
        <v>1</v>
      </c>
      <c r="AK1087" s="97">
        <v>1</v>
      </c>
      <c r="AL1087" s="97">
        <v>1</v>
      </c>
      <c r="AM1087" s="97">
        <v>1</v>
      </c>
      <c r="AN1087" s="96" t="s">
        <v>488</v>
      </c>
      <c r="AO1087" s="97">
        <v>0</v>
      </c>
      <c r="AP1087" s="31">
        <f>IFERROR(IF(AN1087="CIKDITIRO",VLOOKUP(A1087,'BR DTG CIKDITIRO'!C:E,3,0),IF(FR_HITUNG_MINMAX!AN1087="PESALAKAN",VLOOKUP(FR_HITUNG_MINMAX!A1087,'BR DTG ADW'!C:E,3,0),IF(FR_HITUNG_MINMAX!AN1087="PACUL",VLOOKUP(FR_HITUNG_MINMAX!A1087,'BR DTG PACUL'!C:E,3,0),IF(FR_HITUNG_MINMAX!AN1087="TRAYEMAN",VLOOKUP(FR_HITUNG_MINMAX!A1087,'BR DTG TRAYEMAN'!C:E,3,0),"?")))),0)</f>
        <v>0</v>
      </c>
      <c r="AQ1087" s="31">
        <f>IF(AN1087="PACUL",VLOOKUP(A1087,'STOK PACUL'!C:H,6,0),IF(FR_HITUNG_MINMAX!AN1087="PESALAKAN",VLOOKUP(FR_HITUNG_MINMAX!A1087,'STOK PESALAKAN'!C:H,6,0),IF(FR_HITUNG_MINMAX!AN1087="CIKDITIRO",VLOOKUP(FR_HITUNG_MINMAX!A1087,'STOK CIKDITIRO'!C:H,6,0),IF(FR_HITUNG_MINMAX!AN1087="TRAYEMAN",VLOOKUP(FR_HITUNG_MINMAX!A1087,'STOK TRAYEMAN'!C:H,6,0),"?"))))</f>
        <v>0</v>
      </c>
      <c r="AR1087" s="25">
        <f t="shared" si="55"/>
        <v>0</v>
      </c>
      <c r="AS1087" s="25">
        <f t="shared" si="56"/>
        <v>1</v>
      </c>
      <c r="AT1087" s="25">
        <f t="shared" si="52"/>
        <v>1</v>
      </c>
    </row>
    <row r="1088" spans="1:46" ht="30">
      <c r="A1088" s="96" t="s">
        <v>284</v>
      </c>
      <c r="B1088" s="96" t="s">
        <v>1038</v>
      </c>
      <c r="C1088" s="96" t="s">
        <v>881</v>
      </c>
      <c r="D1088" s="96" t="s">
        <v>1365</v>
      </c>
      <c r="E1088" s="96" t="s">
        <v>482</v>
      </c>
      <c r="F1088" s="97">
        <v>221250</v>
      </c>
      <c r="G1088" s="97">
        <v>1</v>
      </c>
      <c r="H1088" s="96" t="s">
        <v>32</v>
      </c>
      <c r="I1088" s="96" t="s">
        <v>2</v>
      </c>
      <c r="J1088" s="98">
        <v>1</v>
      </c>
      <c r="K1088" s="97">
        <v>1</v>
      </c>
      <c r="L1088" s="97">
        <v>0</v>
      </c>
      <c r="M1088" s="97">
        <v>0</v>
      </c>
      <c r="N1088" s="97">
        <v>0</v>
      </c>
      <c r="O1088" s="97">
        <v>0</v>
      </c>
      <c r="P1088" s="97">
        <v>1</v>
      </c>
      <c r="Q1088" s="97">
        <v>0</v>
      </c>
      <c r="R1088" s="97">
        <v>0</v>
      </c>
      <c r="S1088" s="97">
        <v>1</v>
      </c>
      <c r="T1088" s="97">
        <v>0</v>
      </c>
      <c r="U1088" s="97">
        <v>0</v>
      </c>
      <c r="V1088" s="97">
        <v>0</v>
      </c>
      <c r="W1088" s="97">
        <v>0</v>
      </c>
      <c r="X1088" s="97">
        <v>1</v>
      </c>
      <c r="Y1088" s="97">
        <v>0</v>
      </c>
      <c r="Z1088" s="97">
        <v>0</v>
      </c>
      <c r="AA1088" s="97">
        <v>0</v>
      </c>
      <c r="AB1088" s="97">
        <v>1</v>
      </c>
      <c r="AC1088" s="97">
        <v>1</v>
      </c>
      <c r="AD1088" s="97">
        <v>0</v>
      </c>
      <c r="AE1088" s="97">
        <v>1</v>
      </c>
      <c r="AF1088" s="97">
        <v>1</v>
      </c>
      <c r="AG1088" s="97">
        <v>1</v>
      </c>
      <c r="AH1088" s="97">
        <v>0</v>
      </c>
      <c r="AI1088" s="97">
        <v>0</v>
      </c>
      <c r="AJ1088" s="97">
        <v>0</v>
      </c>
      <c r="AK1088" s="97">
        <v>1</v>
      </c>
      <c r="AL1088" s="97">
        <v>1</v>
      </c>
      <c r="AM1088" s="97">
        <v>1</v>
      </c>
      <c r="AN1088" s="96" t="s">
        <v>488</v>
      </c>
      <c r="AO1088" s="97">
        <v>1</v>
      </c>
      <c r="AP1088" s="31">
        <f>IFERROR(IF(AN1088="CIKDITIRO",VLOOKUP(A1088,'BR DTG CIKDITIRO'!C:E,3,0),IF(FR_HITUNG_MINMAX!AN1088="PESALAKAN",VLOOKUP(FR_HITUNG_MINMAX!A1088,'BR DTG ADW'!C:E,3,0),IF(FR_HITUNG_MINMAX!AN1088="PACUL",VLOOKUP(FR_HITUNG_MINMAX!A1088,'BR DTG PACUL'!C:E,3,0),IF(FR_HITUNG_MINMAX!AN1088="TRAYEMAN",VLOOKUP(FR_HITUNG_MINMAX!A1088,'BR DTG TRAYEMAN'!C:E,3,0),"?")))),0)</f>
        <v>0</v>
      </c>
      <c r="AQ1088" s="31">
        <f>IF(AN1088="PACUL",VLOOKUP(A1088,'STOK PACUL'!C:H,6,0),IF(FR_HITUNG_MINMAX!AN1088="PESALAKAN",VLOOKUP(FR_HITUNG_MINMAX!A1088,'STOK PESALAKAN'!C:H,6,0),IF(FR_HITUNG_MINMAX!AN1088="CIKDITIRO",VLOOKUP(FR_HITUNG_MINMAX!A1088,'STOK CIKDITIRO'!C:H,6,0),IF(FR_HITUNG_MINMAX!AN1088="TRAYEMAN",VLOOKUP(FR_HITUNG_MINMAX!A1088,'STOK TRAYEMAN'!C:H,6,0),"?"))))</f>
        <v>1</v>
      </c>
      <c r="AR1088" s="25">
        <f t="shared" si="55"/>
        <v>1</v>
      </c>
      <c r="AS1088" s="25">
        <f t="shared" si="56"/>
        <v>1</v>
      </c>
      <c r="AT1088" s="25">
        <f t="shared" si="52"/>
        <v>4</v>
      </c>
    </row>
    <row r="1089" spans="1:46" ht="30">
      <c r="A1089" s="96" t="s">
        <v>2169</v>
      </c>
      <c r="B1089" s="96" t="s">
        <v>2170</v>
      </c>
      <c r="C1089" s="96" t="s">
        <v>876</v>
      </c>
      <c r="D1089" s="96" t="s">
        <v>1365</v>
      </c>
      <c r="E1089" s="96" t="s">
        <v>482</v>
      </c>
      <c r="F1089" s="97">
        <v>249000</v>
      </c>
      <c r="G1089" s="97">
        <v>1</v>
      </c>
      <c r="H1089" s="96" t="s">
        <v>1185</v>
      </c>
      <c r="I1089" s="96" t="s">
        <v>1185</v>
      </c>
      <c r="J1089" s="98">
        <v>1</v>
      </c>
      <c r="K1089" s="97">
        <v>1</v>
      </c>
      <c r="L1089" s="97">
        <v>0</v>
      </c>
      <c r="M1089" s="97">
        <v>0</v>
      </c>
      <c r="N1089" s="97">
        <v>0</v>
      </c>
      <c r="O1089" s="97">
        <v>0</v>
      </c>
      <c r="P1089" s="97">
        <v>1</v>
      </c>
      <c r="Q1089" s="97">
        <v>0</v>
      </c>
      <c r="R1089" s="97">
        <v>0</v>
      </c>
      <c r="S1089" s="97">
        <v>0</v>
      </c>
      <c r="T1089" s="97">
        <v>0</v>
      </c>
      <c r="U1089" s="97">
        <v>0</v>
      </c>
      <c r="V1089" s="97">
        <v>0</v>
      </c>
      <c r="W1089" s="97">
        <v>0</v>
      </c>
      <c r="X1089" s="97">
        <v>1</v>
      </c>
      <c r="Y1089" s="97">
        <v>0</v>
      </c>
      <c r="Z1089" s="97">
        <v>0</v>
      </c>
      <c r="AA1089" s="97">
        <v>0</v>
      </c>
      <c r="AB1089" s="97">
        <v>1</v>
      </c>
      <c r="AC1089" s="97">
        <v>1</v>
      </c>
      <c r="AD1089" s="97">
        <v>0</v>
      </c>
      <c r="AE1089" s="97">
        <v>0</v>
      </c>
      <c r="AF1089" s="97">
        <v>0</v>
      </c>
      <c r="AG1089" s="97">
        <v>0</v>
      </c>
      <c r="AH1089" s="97">
        <v>0</v>
      </c>
      <c r="AI1089" s="97">
        <v>0</v>
      </c>
      <c r="AJ1089" s="97">
        <v>0</v>
      </c>
      <c r="AK1089" s="97">
        <v>1</v>
      </c>
      <c r="AL1089" s="97">
        <v>0</v>
      </c>
      <c r="AM1089" s="97">
        <v>0</v>
      </c>
      <c r="AN1089" s="96" t="s">
        <v>488</v>
      </c>
      <c r="AO1089" s="97">
        <v>0</v>
      </c>
      <c r="AP1089" s="31">
        <f>IFERROR(IF(AN1089="CIKDITIRO",VLOOKUP(A1089,'BR DTG CIKDITIRO'!C:E,3,0),IF(FR_HITUNG_MINMAX!AN1089="PESALAKAN",VLOOKUP(FR_HITUNG_MINMAX!A1089,'BR DTG ADW'!C:E,3,0),IF(FR_HITUNG_MINMAX!AN1089="PACUL",VLOOKUP(FR_HITUNG_MINMAX!A1089,'BR DTG PACUL'!C:E,3,0),IF(FR_HITUNG_MINMAX!AN1089="TRAYEMAN",VLOOKUP(FR_HITUNG_MINMAX!A1089,'BR DTG TRAYEMAN'!C:E,3,0),"?")))),0)</f>
        <v>0</v>
      </c>
      <c r="AQ1089" s="31">
        <f>IF(AN1089="PACUL",VLOOKUP(A1089,'STOK PACUL'!C:H,6,0),IF(FR_HITUNG_MINMAX!AN1089="PESALAKAN",VLOOKUP(FR_HITUNG_MINMAX!A1089,'STOK PESALAKAN'!C:H,6,0),IF(FR_HITUNG_MINMAX!AN1089="CIKDITIRO",VLOOKUP(FR_HITUNG_MINMAX!A1089,'STOK CIKDITIRO'!C:H,6,0),IF(FR_HITUNG_MINMAX!AN1089="TRAYEMAN",VLOOKUP(FR_HITUNG_MINMAX!A1089,'STOK TRAYEMAN'!C:H,6,0),"?"))))</f>
        <v>0</v>
      </c>
      <c r="AR1089" s="25">
        <f t="shared" si="55"/>
        <v>0</v>
      </c>
      <c r="AS1089" s="25">
        <f t="shared" si="56"/>
        <v>0</v>
      </c>
      <c r="AT1089" s="25">
        <f t="shared" si="52"/>
        <v>1</v>
      </c>
    </row>
    <row r="1090" spans="1:46" ht="30">
      <c r="A1090" s="96" t="s">
        <v>2171</v>
      </c>
      <c r="B1090" s="96" t="s">
        <v>2172</v>
      </c>
      <c r="C1090" s="96" t="s">
        <v>876</v>
      </c>
      <c r="D1090" s="96" t="s">
        <v>1365</v>
      </c>
      <c r="E1090" s="96" t="s">
        <v>482</v>
      </c>
      <c r="F1090" s="97">
        <v>12500</v>
      </c>
      <c r="G1090" s="97">
        <v>1</v>
      </c>
      <c r="H1090" s="96" t="s">
        <v>171</v>
      </c>
      <c r="I1090" s="96" t="s">
        <v>1185</v>
      </c>
      <c r="J1090" s="98" t="s">
        <v>1366</v>
      </c>
      <c r="K1090" s="97">
        <v>1</v>
      </c>
      <c r="L1090" s="97">
        <v>0</v>
      </c>
      <c r="M1090" s="97">
        <v>0</v>
      </c>
      <c r="N1090" s="97">
        <v>0</v>
      </c>
      <c r="O1090" s="97">
        <v>0</v>
      </c>
      <c r="P1090" s="97">
        <v>0</v>
      </c>
      <c r="Q1090" s="97">
        <v>2</v>
      </c>
      <c r="R1090" s="97">
        <v>0</v>
      </c>
      <c r="S1090" s="97">
        <v>0</v>
      </c>
      <c r="T1090" s="97">
        <v>0</v>
      </c>
      <c r="U1090" s="97">
        <v>0</v>
      </c>
      <c r="V1090" s="97">
        <v>0</v>
      </c>
      <c r="W1090" s="97">
        <v>0</v>
      </c>
      <c r="X1090" s="97">
        <v>2</v>
      </c>
      <c r="Y1090" s="97">
        <v>0</v>
      </c>
      <c r="Z1090" s="97">
        <v>0</v>
      </c>
      <c r="AA1090" s="97">
        <v>0</v>
      </c>
      <c r="AB1090" s="97">
        <v>0</v>
      </c>
      <c r="AC1090" s="97">
        <v>2</v>
      </c>
      <c r="AD1090" s="97">
        <v>2</v>
      </c>
      <c r="AE1090" s="97">
        <v>0</v>
      </c>
      <c r="AF1090" s="97">
        <v>0</v>
      </c>
      <c r="AG1090" s="97">
        <v>0</v>
      </c>
      <c r="AH1090" s="97">
        <v>0</v>
      </c>
      <c r="AI1090" s="97">
        <v>0</v>
      </c>
      <c r="AJ1090" s="97">
        <v>0</v>
      </c>
      <c r="AK1090" s="97">
        <v>2</v>
      </c>
      <c r="AL1090" s="97">
        <v>0</v>
      </c>
      <c r="AM1090" s="97">
        <v>0</v>
      </c>
      <c r="AN1090" s="96" t="s">
        <v>488</v>
      </c>
      <c r="AO1090" s="97">
        <v>0</v>
      </c>
      <c r="AP1090" s="31">
        <f>IFERROR(IF(AN1090="CIKDITIRO",VLOOKUP(A1090,'BR DTG CIKDITIRO'!C:E,3,0),IF(FR_HITUNG_MINMAX!AN1090="PESALAKAN",VLOOKUP(FR_HITUNG_MINMAX!A1090,'BR DTG ADW'!C:E,3,0),IF(FR_HITUNG_MINMAX!AN1090="PACUL",VLOOKUP(FR_HITUNG_MINMAX!A1090,'BR DTG PACUL'!C:E,3,0),IF(FR_HITUNG_MINMAX!AN1090="TRAYEMAN",VLOOKUP(FR_HITUNG_MINMAX!A1090,'BR DTG TRAYEMAN'!C:E,3,0),"?")))),0)</f>
        <v>0</v>
      </c>
      <c r="AQ1090" s="31">
        <f>IF(AN1090="PACUL",VLOOKUP(A1090,'STOK PACUL'!C:H,6,0),IF(FR_HITUNG_MINMAX!AN1090="PESALAKAN",VLOOKUP(FR_HITUNG_MINMAX!A1090,'STOK PESALAKAN'!C:H,6,0),IF(FR_HITUNG_MINMAX!AN1090="CIKDITIRO",VLOOKUP(FR_HITUNG_MINMAX!A1090,'STOK CIKDITIRO'!C:H,6,0),IF(FR_HITUNG_MINMAX!AN1090="TRAYEMAN",VLOOKUP(FR_HITUNG_MINMAX!A1090,'STOK TRAYEMAN'!C:H,6,0),"?"))))</f>
        <v>0</v>
      </c>
      <c r="AR1090" s="25">
        <f t="shared" si="55"/>
        <v>0</v>
      </c>
      <c r="AS1090" s="25">
        <f t="shared" si="56"/>
        <v>0</v>
      </c>
      <c r="AT1090" s="25">
        <f t="shared" si="52"/>
        <v>1</v>
      </c>
    </row>
    <row r="1091" spans="1:46" ht="30">
      <c r="A1091" s="96" t="s">
        <v>287</v>
      </c>
      <c r="B1091" s="96" t="s">
        <v>1041</v>
      </c>
      <c r="C1091" s="96" t="s">
        <v>884</v>
      </c>
      <c r="D1091" s="96" t="s">
        <v>1365</v>
      </c>
      <c r="E1091" s="96" t="s">
        <v>486</v>
      </c>
      <c r="F1091" s="97">
        <v>46500</v>
      </c>
      <c r="G1091" s="97">
        <v>1</v>
      </c>
      <c r="H1091" s="96" t="s">
        <v>30</v>
      </c>
      <c r="I1091" s="96" t="s">
        <v>2</v>
      </c>
      <c r="J1091" s="98">
        <v>1</v>
      </c>
      <c r="K1091" s="97">
        <v>1</v>
      </c>
      <c r="L1091" s="97">
        <v>1</v>
      </c>
      <c r="M1091" s="97">
        <v>0</v>
      </c>
      <c r="N1091" s="97">
        <v>3</v>
      </c>
      <c r="O1091" s="97">
        <v>3</v>
      </c>
      <c r="P1091" s="97">
        <v>3</v>
      </c>
      <c r="Q1091" s="97">
        <v>6</v>
      </c>
      <c r="R1091" s="97">
        <v>4</v>
      </c>
      <c r="S1091" s="97">
        <v>3</v>
      </c>
      <c r="T1091" s="97">
        <v>2</v>
      </c>
      <c r="U1091" s="97">
        <v>2</v>
      </c>
      <c r="V1091" s="97">
        <v>2</v>
      </c>
      <c r="W1091" s="97">
        <v>4</v>
      </c>
      <c r="X1091" s="97">
        <v>6</v>
      </c>
      <c r="Y1091" s="97">
        <v>1</v>
      </c>
      <c r="Z1091" s="97">
        <v>3</v>
      </c>
      <c r="AA1091" s="97">
        <v>6</v>
      </c>
      <c r="AB1091" s="97">
        <v>6</v>
      </c>
      <c r="AC1091" s="97">
        <v>9</v>
      </c>
      <c r="AD1091" s="97">
        <v>10</v>
      </c>
      <c r="AE1091" s="97">
        <v>7</v>
      </c>
      <c r="AF1091" s="97">
        <v>5</v>
      </c>
      <c r="AG1091" s="97">
        <v>5</v>
      </c>
      <c r="AH1091" s="97">
        <v>4</v>
      </c>
      <c r="AI1091" s="97">
        <v>6</v>
      </c>
      <c r="AJ1091" s="97">
        <v>5</v>
      </c>
      <c r="AK1091" s="97">
        <v>10</v>
      </c>
      <c r="AL1091" s="97">
        <v>6</v>
      </c>
      <c r="AM1091" s="97">
        <v>10</v>
      </c>
      <c r="AN1091" s="96" t="s">
        <v>488</v>
      </c>
      <c r="AO1091" s="97">
        <v>5</v>
      </c>
      <c r="AP1091" s="31">
        <f>IFERROR(IF(AN1091="CIKDITIRO",VLOOKUP(A1091,'BR DTG CIKDITIRO'!C:E,3,0),IF(FR_HITUNG_MINMAX!AN1091="PESALAKAN",VLOOKUP(FR_HITUNG_MINMAX!A1091,'BR DTG ADW'!C:E,3,0),IF(FR_HITUNG_MINMAX!AN1091="PACUL",VLOOKUP(FR_HITUNG_MINMAX!A1091,'BR DTG PACUL'!C:E,3,0),IF(FR_HITUNG_MINMAX!AN1091="TRAYEMAN",VLOOKUP(FR_HITUNG_MINMAX!A1091,'BR DTG TRAYEMAN'!C:E,3,0),"?")))),0)</f>
        <v>0</v>
      </c>
      <c r="AQ1091" s="31">
        <f>IF(AN1091="PACUL",VLOOKUP(A1091,'STOK PACUL'!C:H,6,0),IF(FR_HITUNG_MINMAX!AN1091="PESALAKAN",VLOOKUP(FR_HITUNG_MINMAX!A1091,'STOK PESALAKAN'!C:H,6,0),IF(FR_HITUNG_MINMAX!AN1091="CIKDITIRO",VLOOKUP(FR_HITUNG_MINMAX!A1091,'STOK CIKDITIRO'!C:H,6,0),IF(FR_HITUNG_MINMAX!AN1091="TRAYEMAN",VLOOKUP(FR_HITUNG_MINMAX!A1091,'STOK TRAYEMAN'!C:H,6,0),"?"))))</f>
        <v>5</v>
      </c>
      <c r="AR1091" s="25">
        <f t="shared" si="55"/>
        <v>5</v>
      </c>
      <c r="AS1091" s="25">
        <f t="shared" si="56"/>
        <v>3</v>
      </c>
      <c r="AT1091" s="25">
        <f t="shared" ref="AT1091:AT1154" si="57">COUNTIF(A:A,A1091)</f>
        <v>4</v>
      </c>
    </row>
    <row r="1092" spans="1:46" ht="30">
      <c r="A1092" s="96" t="s">
        <v>830</v>
      </c>
      <c r="B1092" s="96" t="s">
        <v>662</v>
      </c>
      <c r="C1092" s="96" t="s">
        <v>876</v>
      </c>
      <c r="D1092" s="96" t="s">
        <v>1365</v>
      </c>
      <c r="E1092" s="96" t="s">
        <v>482</v>
      </c>
      <c r="F1092" s="97">
        <v>82000</v>
      </c>
      <c r="G1092" s="97">
        <v>1</v>
      </c>
      <c r="H1092" s="96" t="s">
        <v>1185</v>
      </c>
      <c r="I1092" s="96" t="s">
        <v>1185</v>
      </c>
      <c r="J1092" s="98">
        <v>1</v>
      </c>
      <c r="K1092" s="97">
        <v>1</v>
      </c>
      <c r="L1092" s="97">
        <v>0</v>
      </c>
      <c r="M1092" s="97">
        <v>0</v>
      </c>
      <c r="N1092" s="97">
        <v>0</v>
      </c>
      <c r="O1092" s="97">
        <v>0</v>
      </c>
      <c r="P1092" s="97">
        <v>1</v>
      </c>
      <c r="Q1092" s="97">
        <v>0</v>
      </c>
      <c r="R1092" s="97">
        <v>0</v>
      </c>
      <c r="S1092" s="97">
        <v>0</v>
      </c>
      <c r="T1092" s="97">
        <v>0</v>
      </c>
      <c r="U1092" s="97">
        <v>0</v>
      </c>
      <c r="V1092" s="97">
        <v>0</v>
      </c>
      <c r="W1092" s="97">
        <v>0</v>
      </c>
      <c r="X1092" s="97">
        <v>1</v>
      </c>
      <c r="Y1092" s="97">
        <v>0</v>
      </c>
      <c r="Z1092" s="97">
        <v>0</v>
      </c>
      <c r="AA1092" s="97">
        <v>0</v>
      </c>
      <c r="AB1092" s="97">
        <v>1</v>
      </c>
      <c r="AC1092" s="97">
        <v>1</v>
      </c>
      <c r="AD1092" s="97">
        <v>0</v>
      </c>
      <c r="AE1092" s="97">
        <v>0</v>
      </c>
      <c r="AF1092" s="97">
        <v>0</v>
      </c>
      <c r="AG1092" s="97">
        <v>0</v>
      </c>
      <c r="AH1092" s="97">
        <v>0</v>
      </c>
      <c r="AI1092" s="97">
        <v>0</v>
      </c>
      <c r="AJ1092" s="97">
        <v>0</v>
      </c>
      <c r="AK1092" s="97">
        <v>1</v>
      </c>
      <c r="AL1092" s="97">
        <v>0</v>
      </c>
      <c r="AM1092" s="97">
        <v>0</v>
      </c>
      <c r="AN1092" s="96" t="s">
        <v>488</v>
      </c>
      <c r="AO1092" s="97">
        <v>0</v>
      </c>
      <c r="AP1092" s="31">
        <f>IFERROR(IF(AN1092="CIKDITIRO",VLOOKUP(A1092,'BR DTG CIKDITIRO'!C:E,3,0),IF(FR_HITUNG_MINMAX!AN1092="PESALAKAN",VLOOKUP(FR_HITUNG_MINMAX!A1092,'BR DTG ADW'!C:E,3,0),IF(FR_HITUNG_MINMAX!AN1092="PACUL",VLOOKUP(FR_HITUNG_MINMAX!A1092,'BR DTG PACUL'!C:E,3,0),IF(FR_HITUNG_MINMAX!AN1092="TRAYEMAN",VLOOKUP(FR_HITUNG_MINMAX!A1092,'BR DTG TRAYEMAN'!C:E,3,0),"?")))),0)</f>
        <v>0</v>
      </c>
      <c r="AQ1092" s="31">
        <f>IF(AN1092="PACUL",VLOOKUP(A1092,'STOK PACUL'!C:H,6,0),IF(FR_HITUNG_MINMAX!AN1092="PESALAKAN",VLOOKUP(FR_HITUNG_MINMAX!A1092,'STOK PESALAKAN'!C:H,6,0),IF(FR_HITUNG_MINMAX!AN1092="CIKDITIRO",VLOOKUP(FR_HITUNG_MINMAX!A1092,'STOK CIKDITIRO'!C:H,6,0),IF(FR_HITUNG_MINMAX!AN1092="TRAYEMAN",VLOOKUP(FR_HITUNG_MINMAX!A1092,'STOK TRAYEMAN'!C:H,6,0),"?"))))</f>
        <v>0</v>
      </c>
      <c r="AR1092" s="25">
        <f t="shared" ref="AR1092:AR1106" si="58">IFERROR(AQ1092,AO1092+AP1092)</f>
        <v>0</v>
      </c>
      <c r="AS1092" s="25">
        <f t="shared" ref="AS1092:AS1106" si="59">ROUNDUP(AL1092/2,0)</f>
        <v>0</v>
      </c>
      <c r="AT1092" s="25">
        <f t="shared" si="57"/>
        <v>1</v>
      </c>
    </row>
    <row r="1093" spans="1:46" ht="30">
      <c r="A1093" s="96" t="s">
        <v>288</v>
      </c>
      <c r="B1093" s="96" t="s">
        <v>1042</v>
      </c>
      <c r="C1093" s="96" t="s">
        <v>881</v>
      </c>
      <c r="D1093" s="96" t="s">
        <v>1365</v>
      </c>
      <c r="E1093" s="96" t="s">
        <v>482</v>
      </c>
      <c r="F1093" s="97">
        <v>197000</v>
      </c>
      <c r="G1093" s="97">
        <v>1</v>
      </c>
      <c r="H1093" s="96" t="s">
        <v>32</v>
      </c>
      <c r="I1093" s="96" t="s">
        <v>2</v>
      </c>
      <c r="J1093" s="98">
        <v>1</v>
      </c>
      <c r="K1093" s="97">
        <v>1</v>
      </c>
      <c r="L1093" s="97">
        <v>0</v>
      </c>
      <c r="M1093" s="97">
        <v>0</v>
      </c>
      <c r="N1093" s="97">
        <v>0</v>
      </c>
      <c r="O1093" s="97">
        <v>0</v>
      </c>
      <c r="P1093" s="97">
        <v>2</v>
      </c>
      <c r="Q1093" s="97">
        <v>0</v>
      </c>
      <c r="R1093" s="97">
        <v>0</v>
      </c>
      <c r="S1093" s="97">
        <v>0</v>
      </c>
      <c r="T1093" s="97">
        <v>0</v>
      </c>
      <c r="U1093" s="97">
        <v>0</v>
      </c>
      <c r="V1093" s="97">
        <v>1</v>
      </c>
      <c r="W1093" s="97">
        <v>1</v>
      </c>
      <c r="X1093" s="97">
        <v>2</v>
      </c>
      <c r="Y1093" s="97">
        <v>0</v>
      </c>
      <c r="Z1093" s="97">
        <v>0</v>
      </c>
      <c r="AA1093" s="97">
        <v>0</v>
      </c>
      <c r="AB1093" s="97">
        <v>2</v>
      </c>
      <c r="AC1093" s="97">
        <v>2</v>
      </c>
      <c r="AD1093" s="97">
        <v>0</v>
      </c>
      <c r="AE1093" s="97">
        <v>0</v>
      </c>
      <c r="AF1093" s="97">
        <v>0</v>
      </c>
      <c r="AG1093" s="97">
        <v>0</v>
      </c>
      <c r="AH1093" s="97">
        <v>1</v>
      </c>
      <c r="AI1093" s="97">
        <v>2</v>
      </c>
      <c r="AJ1093" s="97">
        <v>1</v>
      </c>
      <c r="AK1093" s="97">
        <v>2</v>
      </c>
      <c r="AL1093" s="97">
        <v>2</v>
      </c>
      <c r="AM1093" s="97">
        <v>2</v>
      </c>
      <c r="AN1093" s="96" t="s">
        <v>488</v>
      </c>
      <c r="AO1093" s="97">
        <v>0</v>
      </c>
      <c r="AP1093" s="31">
        <f>IFERROR(IF(AN1093="CIKDITIRO",VLOOKUP(A1093,'BR DTG CIKDITIRO'!C:E,3,0),IF(FR_HITUNG_MINMAX!AN1093="PESALAKAN",VLOOKUP(FR_HITUNG_MINMAX!A1093,'BR DTG ADW'!C:E,3,0),IF(FR_HITUNG_MINMAX!AN1093="PACUL",VLOOKUP(FR_HITUNG_MINMAX!A1093,'BR DTG PACUL'!C:E,3,0),IF(FR_HITUNG_MINMAX!AN1093="TRAYEMAN",VLOOKUP(FR_HITUNG_MINMAX!A1093,'BR DTG TRAYEMAN'!C:E,3,0),"?")))),0)</f>
        <v>1</v>
      </c>
      <c r="AQ1093" s="31">
        <f>IF(AN1093="PACUL",VLOOKUP(A1093,'STOK PACUL'!C:H,6,0),IF(FR_HITUNG_MINMAX!AN1093="PESALAKAN",VLOOKUP(FR_HITUNG_MINMAX!A1093,'STOK PESALAKAN'!C:H,6,0),IF(FR_HITUNG_MINMAX!AN1093="CIKDITIRO",VLOOKUP(FR_HITUNG_MINMAX!A1093,'STOK CIKDITIRO'!C:H,6,0),IF(FR_HITUNG_MINMAX!AN1093="TRAYEMAN",VLOOKUP(FR_HITUNG_MINMAX!A1093,'STOK TRAYEMAN'!C:H,6,0),"?"))))</f>
        <v>1</v>
      </c>
      <c r="AR1093" s="25">
        <f t="shared" si="58"/>
        <v>1</v>
      </c>
      <c r="AS1093" s="25">
        <f t="shared" si="59"/>
        <v>1</v>
      </c>
      <c r="AT1093" s="25">
        <f t="shared" si="57"/>
        <v>4</v>
      </c>
    </row>
    <row r="1094" spans="1:46" ht="30">
      <c r="A1094" s="96" t="s">
        <v>290</v>
      </c>
      <c r="B1094" s="96" t="s">
        <v>1045</v>
      </c>
      <c r="C1094" s="96" t="s">
        <v>881</v>
      </c>
      <c r="D1094" s="96" t="s">
        <v>1365</v>
      </c>
      <c r="E1094" s="96" t="s">
        <v>484</v>
      </c>
      <c r="F1094" s="97">
        <v>59500</v>
      </c>
      <c r="G1094" s="97">
        <v>1</v>
      </c>
      <c r="H1094" s="96" t="s">
        <v>30</v>
      </c>
      <c r="I1094" s="96" t="s">
        <v>2</v>
      </c>
      <c r="J1094" s="98" t="s">
        <v>1366</v>
      </c>
      <c r="K1094" s="97">
        <v>1</v>
      </c>
      <c r="L1094" s="97">
        <v>0</v>
      </c>
      <c r="M1094" s="97">
        <v>0</v>
      </c>
      <c r="N1094" s="97">
        <v>0</v>
      </c>
      <c r="O1094" s="97">
        <v>1</v>
      </c>
      <c r="P1094" s="97">
        <v>0</v>
      </c>
      <c r="Q1094" s="97">
        <v>0</v>
      </c>
      <c r="R1094" s="97">
        <v>2</v>
      </c>
      <c r="S1094" s="97">
        <v>0</v>
      </c>
      <c r="T1094" s="97">
        <v>1</v>
      </c>
      <c r="U1094" s="97">
        <v>0</v>
      </c>
      <c r="V1094" s="97">
        <v>0</v>
      </c>
      <c r="W1094" s="97">
        <v>0</v>
      </c>
      <c r="X1094" s="97">
        <v>2</v>
      </c>
      <c r="Y1094" s="97">
        <v>0</v>
      </c>
      <c r="Z1094" s="97">
        <v>0</v>
      </c>
      <c r="AA1094" s="97">
        <v>1</v>
      </c>
      <c r="AB1094" s="97">
        <v>1</v>
      </c>
      <c r="AC1094" s="97">
        <v>0</v>
      </c>
      <c r="AD1094" s="97">
        <v>2</v>
      </c>
      <c r="AE1094" s="97">
        <v>2</v>
      </c>
      <c r="AF1094" s="97">
        <v>1</v>
      </c>
      <c r="AG1094" s="97">
        <v>0</v>
      </c>
      <c r="AH1094" s="97">
        <v>0</v>
      </c>
      <c r="AI1094" s="97">
        <v>0</v>
      </c>
      <c r="AJ1094" s="97">
        <v>0</v>
      </c>
      <c r="AK1094" s="97">
        <v>2</v>
      </c>
      <c r="AL1094" s="97">
        <v>2</v>
      </c>
      <c r="AM1094" s="97">
        <v>2</v>
      </c>
      <c r="AN1094" s="96" t="s">
        <v>488</v>
      </c>
      <c r="AO1094" s="97">
        <v>2</v>
      </c>
      <c r="AP1094" s="31">
        <f>IFERROR(IF(AN1094="CIKDITIRO",VLOOKUP(A1094,'BR DTG CIKDITIRO'!C:E,3,0),IF(FR_HITUNG_MINMAX!AN1094="PESALAKAN",VLOOKUP(FR_HITUNG_MINMAX!A1094,'BR DTG ADW'!C:E,3,0),IF(FR_HITUNG_MINMAX!AN1094="PACUL",VLOOKUP(FR_HITUNG_MINMAX!A1094,'BR DTG PACUL'!C:E,3,0),IF(FR_HITUNG_MINMAX!AN1094="TRAYEMAN",VLOOKUP(FR_HITUNG_MINMAX!A1094,'BR DTG TRAYEMAN'!C:E,3,0),"?")))),0)</f>
        <v>0</v>
      </c>
      <c r="AQ1094" s="31">
        <f>IF(AN1094="PACUL",VLOOKUP(A1094,'STOK PACUL'!C:H,6,0),IF(FR_HITUNG_MINMAX!AN1094="PESALAKAN",VLOOKUP(FR_HITUNG_MINMAX!A1094,'STOK PESALAKAN'!C:H,6,0),IF(FR_HITUNG_MINMAX!AN1094="CIKDITIRO",VLOOKUP(FR_HITUNG_MINMAX!A1094,'STOK CIKDITIRO'!C:H,6,0),IF(FR_HITUNG_MINMAX!AN1094="TRAYEMAN",VLOOKUP(FR_HITUNG_MINMAX!A1094,'STOK TRAYEMAN'!C:H,6,0),"?"))))</f>
        <v>2</v>
      </c>
      <c r="AR1094" s="25">
        <f t="shared" si="58"/>
        <v>2</v>
      </c>
      <c r="AS1094" s="25">
        <f t="shared" si="59"/>
        <v>1</v>
      </c>
      <c r="AT1094" s="25">
        <f t="shared" si="57"/>
        <v>3</v>
      </c>
    </row>
    <row r="1095" spans="1:46" ht="30">
      <c r="A1095" s="96" t="s">
        <v>291</v>
      </c>
      <c r="B1095" s="96" t="s">
        <v>1048</v>
      </c>
      <c r="C1095" s="96" t="s">
        <v>936</v>
      </c>
      <c r="D1095" s="96" t="s">
        <v>1365</v>
      </c>
      <c r="E1095" s="96" t="s">
        <v>482</v>
      </c>
      <c r="F1095" s="97">
        <v>34000</v>
      </c>
      <c r="G1095" s="97">
        <v>1</v>
      </c>
      <c r="H1095" s="96" t="s">
        <v>2</v>
      </c>
      <c r="I1095" s="96" t="s">
        <v>2</v>
      </c>
      <c r="J1095" s="98" t="s">
        <v>1366</v>
      </c>
      <c r="K1095" s="97">
        <v>1</v>
      </c>
      <c r="L1095" s="97">
        <v>0</v>
      </c>
      <c r="M1095" s="97">
        <v>0</v>
      </c>
      <c r="N1095" s="97">
        <v>0</v>
      </c>
      <c r="O1095" s="97">
        <v>0</v>
      </c>
      <c r="P1095" s="97">
        <v>1</v>
      </c>
      <c r="Q1095" s="97">
        <v>0</v>
      </c>
      <c r="R1095" s="97">
        <v>0</v>
      </c>
      <c r="S1095" s="97">
        <v>0</v>
      </c>
      <c r="T1095" s="97">
        <v>0</v>
      </c>
      <c r="U1095" s="97">
        <v>0</v>
      </c>
      <c r="V1095" s="97">
        <v>0</v>
      </c>
      <c r="W1095" s="97">
        <v>0</v>
      </c>
      <c r="X1095" s="97">
        <v>1</v>
      </c>
      <c r="Y1095" s="97">
        <v>0</v>
      </c>
      <c r="Z1095" s="97">
        <v>0</v>
      </c>
      <c r="AA1095" s="97">
        <v>0</v>
      </c>
      <c r="AB1095" s="97">
        <v>1</v>
      </c>
      <c r="AC1095" s="97">
        <v>1</v>
      </c>
      <c r="AD1095" s="97">
        <v>0</v>
      </c>
      <c r="AE1095" s="97">
        <v>0</v>
      </c>
      <c r="AF1095" s="97">
        <v>0</v>
      </c>
      <c r="AG1095" s="97">
        <v>0</v>
      </c>
      <c r="AH1095" s="97">
        <v>0</v>
      </c>
      <c r="AI1095" s="97">
        <v>0</v>
      </c>
      <c r="AJ1095" s="97">
        <v>0</v>
      </c>
      <c r="AK1095" s="97">
        <v>1</v>
      </c>
      <c r="AL1095" s="97">
        <v>1</v>
      </c>
      <c r="AM1095" s="97">
        <v>1</v>
      </c>
      <c r="AN1095" s="96" t="s">
        <v>488</v>
      </c>
      <c r="AO1095" s="97">
        <v>0</v>
      </c>
      <c r="AP1095" s="31">
        <f>IFERROR(IF(AN1095="CIKDITIRO",VLOOKUP(A1095,'BR DTG CIKDITIRO'!C:E,3,0),IF(FR_HITUNG_MINMAX!AN1095="PESALAKAN",VLOOKUP(FR_HITUNG_MINMAX!A1095,'BR DTG ADW'!C:E,3,0),IF(FR_HITUNG_MINMAX!AN1095="PACUL",VLOOKUP(FR_HITUNG_MINMAX!A1095,'BR DTG PACUL'!C:E,3,0),IF(FR_HITUNG_MINMAX!AN1095="TRAYEMAN",VLOOKUP(FR_HITUNG_MINMAX!A1095,'BR DTG TRAYEMAN'!C:E,3,0),"?")))),0)</f>
        <v>0</v>
      </c>
      <c r="AQ1095" s="31">
        <f>IF(AN1095="PACUL",VLOOKUP(A1095,'STOK PACUL'!C:H,6,0),IF(FR_HITUNG_MINMAX!AN1095="PESALAKAN",VLOOKUP(FR_HITUNG_MINMAX!A1095,'STOK PESALAKAN'!C:H,6,0),IF(FR_HITUNG_MINMAX!AN1095="CIKDITIRO",VLOOKUP(FR_HITUNG_MINMAX!A1095,'STOK CIKDITIRO'!C:H,6,0),IF(FR_HITUNG_MINMAX!AN1095="TRAYEMAN",VLOOKUP(FR_HITUNG_MINMAX!A1095,'STOK TRAYEMAN'!C:H,6,0),"?"))))</f>
        <v>0</v>
      </c>
      <c r="AR1095" s="25">
        <f t="shared" si="58"/>
        <v>0</v>
      </c>
      <c r="AS1095" s="25">
        <f t="shared" si="59"/>
        <v>1</v>
      </c>
      <c r="AT1095" s="25">
        <f t="shared" si="57"/>
        <v>3</v>
      </c>
    </row>
    <row r="1096" spans="1:46" ht="30">
      <c r="A1096" s="96" t="s">
        <v>292</v>
      </c>
      <c r="B1096" s="96" t="s">
        <v>1323</v>
      </c>
      <c r="C1096" s="96" t="s">
        <v>936</v>
      </c>
      <c r="D1096" s="96" t="s">
        <v>1365</v>
      </c>
      <c r="E1096" s="96" t="s">
        <v>485</v>
      </c>
      <c r="F1096" s="97">
        <v>35000</v>
      </c>
      <c r="G1096" s="97">
        <v>1</v>
      </c>
      <c r="H1096" s="96" t="s">
        <v>30</v>
      </c>
      <c r="I1096" s="96" t="s">
        <v>2</v>
      </c>
      <c r="J1096" s="98">
        <v>1</v>
      </c>
      <c r="K1096" s="97">
        <v>1</v>
      </c>
      <c r="L1096" s="97">
        <v>1</v>
      </c>
      <c r="M1096" s="97">
        <v>1</v>
      </c>
      <c r="N1096" s="97">
        <v>1</v>
      </c>
      <c r="O1096" s="97">
        <v>2</v>
      </c>
      <c r="P1096" s="97">
        <v>0</v>
      </c>
      <c r="Q1096" s="97">
        <v>0</v>
      </c>
      <c r="R1096" s="97">
        <v>2</v>
      </c>
      <c r="S1096" s="97">
        <v>1</v>
      </c>
      <c r="T1096" s="97">
        <v>0</v>
      </c>
      <c r="U1096" s="97">
        <v>0</v>
      </c>
      <c r="V1096" s="97">
        <v>0</v>
      </c>
      <c r="W1096" s="97">
        <v>0</v>
      </c>
      <c r="X1096" s="97">
        <v>2</v>
      </c>
      <c r="Y1096" s="97">
        <v>2</v>
      </c>
      <c r="Z1096" s="97">
        <v>2</v>
      </c>
      <c r="AA1096" s="97">
        <v>3</v>
      </c>
      <c r="AB1096" s="97">
        <v>2</v>
      </c>
      <c r="AC1096" s="97">
        <v>0</v>
      </c>
      <c r="AD1096" s="97">
        <v>2</v>
      </c>
      <c r="AE1096" s="97">
        <v>3</v>
      </c>
      <c r="AF1096" s="97">
        <v>1</v>
      </c>
      <c r="AG1096" s="97">
        <v>1</v>
      </c>
      <c r="AH1096" s="97">
        <v>0</v>
      </c>
      <c r="AI1096" s="97">
        <v>0</v>
      </c>
      <c r="AJ1096" s="97">
        <v>1</v>
      </c>
      <c r="AK1096" s="97">
        <v>3</v>
      </c>
      <c r="AL1096" s="97">
        <v>2</v>
      </c>
      <c r="AM1096" s="97">
        <v>3</v>
      </c>
      <c r="AN1096" s="96" t="s">
        <v>488</v>
      </c>
      <c r="AO1096" s="97">
        <v>2</v>
      </c>
      <c r="AP1096" s="31">
        <f>IFERROR(IF(AN1096="CIKDITIRO",VLOOKUP(A1096,'BR DTG CIKDITIRO'!C:E,3,0),IF(FR_HITUNG_MINMAX!AN1096="PESALAKAN",VLOOKUP(FR_HITUNG_MINMAX!A1096,'BR DTG ADW'!C:E,3,0),IF(FR_HITUNG_MINMAX!AN1096="PACUL",VLOOKUP(FR_HITUNG_MINMAX!A1096,'BR DTG PACUL'!C:E,3,0),IF(FR_HITUNG_MINMAX!AN1096="TRAYEMAN",VLOOKUP(FR_HITUNG_MINMAX!A1096,'BR DTG TRAYEMAN'!C:E,3,0),"?")))),0)</f>
        <v>0</v>
      </c>
      <c r="AQ1096" s="31">
        <f>IF(AN1096="PACUL",VLOOKUP(A1096,'STOK PACUL'!C:H,6,0),IF(FR_HITUNG_MINMAX!AN1096="PESALAKAN",VLOOKUP(FR_HITUNG_MINMAX!A1096,'STOK PESALAKAN'!C:H,6,0),IF(FR_HITUNG_MINMAX!AN1096="CIKDITIRO",VLOOKUP(FR_HITUNG_MINMAX!A1096,'STOK CIKDITIRO'!C:H,6,0),IF(FR_HITUNG_MINMAX!AN1096="TRAYEMAN",VLOOKUP(FR_HITUNG_MINMAX!A1096,'STOK TRAYEMAN'!C:H,6,0),"?"))))</f>
        <v>2</v>
      </c>
      <c r="AR1096" s="25">
        <f t="shared" si="58"/>
        <v>2</v>
      </c>
      <c r="AS1096" s="25">
        <f t="shared" si="59"/>
        <v>1</v>
      </c>
      <c r="AT1096" s="25">
        <f t="shared" si="57"/>
        <v>4</v>
      </c>
    </row>
    <row r="1097" spans="1:46" ht="30">
      <c r="A1097" s="96" t="s">
        <v>2173</v>
      </c>
      <c r="B1097" s="96" t="s">
        <v>2174</v>
      </c>
      <c r="C1097" s="96" t="s">
        <v>876</v>
      </c>
      <c r="D1097" s="96" t="s">
        <v>876</v>
      </c>
      <c r="E1097" s="96" t="s">
        <v>482</v>
      </c>
      <c r="F1097" s="97">
        <v>82500</v>
      </c>
      <c r="G1097" s="97">
        <v>1</v>
      </c>
      <c r="H1097" s="96" t="s">
        <v>31</v>
      </c>
      <c r="I1097" s="96" t="s">
        <v>1185</v>
      </c>
      <c r="J1097" s="98">
        <v>1</v>
      </c>
      <c r="K1097" s="97">
        <v>1</v>
      </c>
      <c r="L1097" s="97">
        <v>0</v>
      </c>
      <c r="M1097" s="97">
        <v>0</v>
      </c>
      <c r="N1097" s="97">
        <v>1</v>
      </c>
      <c r="O1097" s="97">
        <v>0</v>
      </c>
      <c r="P1097" s="97">
        <v>0</v>
      </c>
      <c r="Q1097" s="97">
        <v>0</v>
      </c>
      <c r="R1097" s="97">
        <v>0</v>
      </c>
      <c r="S1097" s="97">
        <v>0</v>
      </c>
      <c r="T1097" s="97">
        <v>0</v>
      </c>
      <c r="U1097" s="97">
        <v>0</v>
      </c>
      <c r="V1097" s="97">
        <v>0</v>
      </c>
      <c r="W1097" s="97">
        <v>0</v>
      </c>
      <c r="X1097" s="97">
        <v>1</v>
      </c>
      <c r="Y1097" s="97">
        <v>0</v>
      </c>
      <c r="Z1097" s="97">
        <v>1</v>
      </c>
      <c r="AA1097" s="97">
        <v>1</v>
      </c>
      <c r="AB1097" s="97">
        <v>0</v>
      </c>
      <c r="AC1097" s="97">
        <v>0</v>
      </c>
      <c r="AD1097" s="97">
        <v>0</v>
      </c>
      <c r="AE1097" s="97">
        <v>0</v>
      </c>
      <c r="AF1097" s="97">
        <v>0</v>
      </c>
      <c r="AG1097" s="97">
        <v>0</v>
      </c>
      <c r="AH1097" s="97">
        <v>0</v>
      </c>
      <c r="AI1097" s="97">
        <v>0</v>
      </c>
      <c r="AJ1097" s="97">
        <v>0</v>
      </c>
      <c r="AK1097" s="97">
        <v>1</v>
      </c>
      <c r="AL1097" s="97">
        <v>0</v>
      </c>
      <c r="AM1097" s="97">
        <v>0</v>
      </c>
      <c r="AN1097" s="96" t="s">
        <v>488</v>
      </c>
      <c r="AO1097" s="97">
        <v>0</v>
      </c>
      <c r="AP1097" s="31">
        <f>IFERROR(IF(AN1097="CIKDITIRO",VLOOKUP(A1097,'BR DTG CIKDITIRO'!C:E,3,0),IF(FR_HITUNG_MINMAX!AN1097="PESALAKAN",VLOOKUP(FR_HITUNG_MINMAX!A1097,'BR DTG ADW'!C:E,3,0),IF(FR_HITUNG_MINMAX!AN1097="PACUL",VLOOKUP(FR_HITUNG_MINMAX!A1097,'BR DTG PACUL'!C:E,3,0),IF(FR_HITUNG_MINMAX!AN1097="TRAYEMAN",VLOOKUP(FR_HITUNG_MINMAX!A1097,'BR DTG TRAYEMAN'!C:E,3,0),"?")))),0)</f>
        <v>0</v>
      </c>
      <c r="AQ1097" s="31">
        <f>IF(AN1097="PACUL",VLOOKUP(A1097,'STOK PACUL'!C:H,6,0),IF(FR_HITUNG_MINMAX!AN1097="PESALAKAN",VLOOKUP(FR_HITUNG_MINMAX!A1097,'STOK PESALAKAN'!C:H,6,0),IF(FR_HITUNG_MINMAX!AN1097="CIKDITIRO",VLOOKUP(FR_HITUNG_MINMAX!A1097,'STOK CIKDITIRO'!C:H,6,0),IF(FR_HITUNG_MINMAX!AN1097="TRAYEMAN",VLOOKUP(FR_HITUNG_MINMAX!A1097,'STOK TRAYEMAN'!C:H,6,0),"?"))))</f>
        <v>0</v>
      </c>
      <c r="AR1097" s="25">
        <f t="shared" si="58"/>
        <v>0</v>
      </c>
      <c r="AS1097" s="25">
        <f t="shared" si="59"/>
        <v>0</v>
      </c>
      <c r="AT1097" s="25">
        <f t="shared" si="57"/>
        <v>1</v>
      </c>
    </row>
    <row r="1098" spans="1:46" ht="30">
      <c r="A1098" s="96" t="s">
        <v>2175</v>
      </c>
      <c r="B1098" s="96" t="s">
        <v>2176</v>
      </c>
      <c r="C1098" s="96" t="s">
        <v>876</v>
      </c>
      <c r="D1098" s="96" t="s">
        <v>1365</v>
      </c>
      <c r="E1098" s="96" t="s">
        <v>482</v>
      </c>
      <c r="F1098" s="97">
        <v>40000</v>
      </c>
      <c r="G1098" s="97">
        <v>1</v>
      </c>
      <c r="H1098" s="96" t="s">
        <v>31</v>
      </c>
      <c r="I1098" s="96" t="s">
        <v>1185</v>
      </c>
      <c r="J1098" s="98">
        <v>1</v>
      </c>
      <c r="K1098" s="97">
        <v>1</v>
      </c>
      <c r="L1098" s="97">
        <v>1</v>
      </c>
      <c r="M1098" s="97">
        <v>0</v>
      </c>
      <c r="N1098" s="97">
        <v>0</v>
      </c>
      <c r="O1098" s="97">
        <v>0</v>
      </c>
      <c r="P1098" s="97">
        <v>0</v>
      </c>
      <c r="Q1098" s="97">
        <v>0</v>
      </c>
      <c r="R1098" s="97">
        <v>0</v>
      </c>
      <c r="S1098" s="97">
        <v>0</v>
      </c>
      <c r="T1098" s="97">
        <v>0</v>
      </c>
      <c r="U1098" s="97">
        <v>0</v>
      </c>
      <c r="V1098" s="97">
        <v>0</v>
      </c>
      <c r="W1098" s="97">
        <v>0</v>
      </c>
      <c r="X1098" s="97">
        <v>1</v>
      </c>
      <c r="Y1098" s="97">
        <v>1</v>
      </c>
      <c r="Z1098" s="97">
        <v>0</v>
      </c>
      <c r="AA1098" s="97">
        <v>0</v>
      </c>
      <c r="AB1098" s="97">
        <v>0</v>
      </c>
      <c r="AC1098" s="97">
        <v>0</v>
      </c>
      <c r="AD1098" s="97">
        <v>0</v>
      </c>
      <c r="AE1098" s="97">
        <v>0</v>
      </c>
      <c r="AF1098" s="97">
        <v>0</v>
      </c>
      <c r="AG1098" s="97">
        <v>0</v>
      </c>
      <c r="AH1098" s="97">
        <v>0</v>
      </c>
      <c r="AI1098" s="97">
        <v>0</v>
      </c>
      <c r="AJ1098" s="97">
        <v>1</v>
      </c>
      <c r="AK1098" s="97">
        <v>1</v>
      </c>
      <c r="AL1098" s="97">
        <v>0</v>
      </c>
      <c r="AM1098" s="97">
        <v>0</v>
      </c>
      <c r="AN1098" s="96" t="s">
        <v>488</v>
      </c>
      <c r="AO1098" s="97">
        <v>0</v>
      </c>
      <c r="AP1098" s="31">
        <f>IFERROR(IF(AN1098="CIKDITIRO",VLOOKUP(A1098,'BR DTG CIKDITIRO'!C:E,3,0),IF(FR_HITUNG_MINMAX!AN1098="PESALAKAN",VLOOKUP(FR_HITUNG_MINMAX!A1098,'BR DTG ADW'!C:E,3,0),IF(FR_HITUNG_MINMAX!AN1098="PACUL",VLOOKUP(FR_HITUNG_MINMAX!A1098,'BR DTG PACUL'!C:E,3,0),IF(FR_HITUNG_MINMAX!AN1098="TRAYEMAN",VLOOKUP(FR_HITUNG_MINMAX!A1098,'BR DTG TRAYEMAN'!C:E,3,0),"?")))),0)</f>
        <v>0</v>
      </c>
      <c r="AQ1098" s="31">
        <f>IF(AN1098="PACUL",VLOOKUP(A1098,'STOK PACUL'!C:H,6,0),IF(FR_HITUNG_MINMAX!AN1098="PESALAKAN",VLOOKUP(FR_HITUNG_MINMAX!A1098,'STOK PESALAKAN'!C:H,6,0),IF(FR_HITUNG_MINMAX!AN1098="CIKDITIRO",VLOOKUP(FR_HITUNG_MINMAX!A1098,'STOK CIKDITIRO'!C:H,6,0),IF(FR_HITUNG_MINMAX!AN1098="TRAYEMAN",VLOOKUP(FR_HITUNG_MINMAX!A1098,'STOK TRAYEMAN'!C:H,6,0),"?"))))</f>
        <v>0</v>
      </c>
      <c r="AR1098" s="25">
        <f t="shared" si="58"/>
        <v>0</v>
      </c>
      <c r="AS1098" s="25">
        <f t="shared" si="59"/>
        <v>0</v>
      </c>
      <c r="AT1098" s="25">
        <f t="shared" si="57"/>
        <v>1</v>
      </c>
    </row>
    <row r="1099" spans="1:46" ht="30">
      <c r="A1099" s="96" t="s">
        <v>666</v>
      </c>
      <c r="B1099" s="96" t="s">
        <v>1054</v>
      </c>
      <c r="C1099" s="96" t="s">
        <v>891</v>
      </c>
      <c r="D1099" s="96" t="s">
        <v>1369</v>
      </c>
      <c r="E1099" s="96" t="s">
        <v>485</v>
      </c>
      <c r="F1099" s="97">
        <v>44500</v>
      </c>
      <c r="G1099" s="97">
        <v>1</v>
      </c>
      <c r="H1099" s="96" t="s">
        <v>1185</v>
      </c>
      <c r="I1099" s="96" t="s">
        <v>1185</v>
      </c>
      <c r="J1099" s="98">
        <v>1</v>
      </c>
      <c r="K1099" s="97">
        <v>1</v>
      </c>
      <c r="L1099" s="97">
        <v>4</v>
      </c>
      <c r="M1099" s="97">
        <v>6</v>
      </c>
      <c r="N1099" s="97">
        <v>2</v>
      </c>
      <c r="O1099" s="97">
        <v>0</v>
      </c>
      <c r="P1099" s="97">
        <v>0</v>
      </c>
      <c r="Q1099" s="97">
        <v>4</v>
      </c>
      <c r="R1099" s="97">
        <v>1</v>
      </c>
      <c r="S1099" s="97">
        <v>2</v>
      </c>
      <c r="T1099" s="97">
        <v>3</v>
      </c>
      <c r="U1099" s="97">
        <v>2</v>
      </c>
      <c r="V1099" s="97">
        <v>2</v>
      </c>
      <c r="W1099" s="97">
        <v>4</v>
      </c>
      <c r="X1099" s="97">
        <v>6</v>
      </c>
      <c r="Y1099" s="97">
        <v>10</v>
      </c>
      <c r="Z1099" s="97">
        <v>8</v>
      </c>
      <c r="AA1099" s="97">
        <v>2</v>
      </c>
      <c r="AB1099" s="97">
        <v>0</v>
      </c>
      <c r="AC1099" s="97">
        <v>4</v>
      </c>
      <c r="AD1099" s="97">
        <v>5</v>
      </c>
      <c r="AE1099" s="97">
        <v>3</v>
      </c>
      <c r="AF1099" s="97">
        <v>5</v>
      </c>
      <c r="AG1099" s="97">
        <v>4</v>
      </c>
      <c r="AH1099" s="97">
        <v>4</v>
      </c>
      <c r="AI1099" s="97">
        <v>6</v>
      </c>
      <c r="AJ1099" s="97">
        <v>8</v>
      </c>
      <c r="AK1099" s="97">
        <v>10</v>
      </c>
      <c r="AL1099" s="97">
        <v>6</v>
      </c>
      <c r="AM1099" s="97">
        <v>10</v>
      </c>
      <c r="AN1099" s="96" t="s">
        <v>488</v>
      </c>
      <c r="AO1099" s="97">
        <v>1</v>
      </c>
      <c r="AP1099" s="31">
        <f>IFERROR(IF(AN1099="CIKDITIRO",VLOOKUP(A1099,'BR DTG CIKDITIRO'!C:E,3,0),IF(FR_HITUNG_MINMAX!AN1099="PESALAKAN",VLOOKUP(FR_HITUNG_MINMAX!A1099,'BR DTG ADW'!C:E,3,0),IF(FR_HITUNG_MINMAX!AN1099="PACUL",VLOOKUP(FR_HITUNG_MINMAX!A1099,'BR DTG PACUL'!C:E,3,0),IF(FR_HITUNG_MINMAX!AN1099="TRAYEMAN",VLOOKUP(FR_HITUNG_MINMAX!A1099,'BR DTG TRAYEMAN'!C:E,3,0),"?")))),0)</f>
        <v>0</v>
      </c>
      <c r="AQ1099" s="31">
        <f>IF(AN1099="PACUL",VLOOKUP(A1099,'STOK PACUL'!C:H,6,0),IF(FR_HITUNG_MINMAX!AN1099="PESALAKAN",VLOOKUP(FR_HITUNG_MINMAX!A1099,'STOK PESALAKAN'!C:H,6,0),IF(FR_HITUNG_MINMAX!AN1099="CIKDITIRO",VLOOKUP(FR_HITUNG_MINMAX!A1099,'STOK CIKDITIRO'!C:H,6,0),IF(FR_HITUNG_MINMAX!AN1099="TRAYEMAN",VLOOKUP(FR_HITUNG_MINMAX!A1099,'STOK TRAYEMAN'!C:H,6,0),"?"))))</f>
        <v>1</v>
      </c>
      <c r="AR1099" s="25">
        <f t="shared" si="58"/>
        <v>1</v>
      </c>
      <c r="AS1099" s="25">
        <f t="shared" si="59"/>
        <v>3</v>
      </c>
      <c r="AT1099" s="25">
        <f t="shared" si="57"/>
        <v>4</v>
      </c>
    </row>
    <row r="1100" spans="1:46" ht="30">
      <c r="A1100" s="96" t="s">
        <v>1624</v>
      </c>
      <c r="B1100" s="96" t="s">
        <v>1692</v>
      </c>
      <c r="C1100" s="96" t="s">
        <v>881</v>
      </c>
      <c r="D1100" s="96" t="s">
        <v>1365</v>
      </c>
      <c r="E1100" s="96" t="s">
        <v>482</v>
      </c>
      <c r="F1100" s="97">
        <v>20000</v>
      </c>
      <c r="G1100" s="97">
        <v>1</v>
      </c>
      <c r="H1100" s="96" t="s">
        <v>1185</v>
      </c>
      <c r="I1100" s="96" t="s">
        <v>1185</v>
      </c>
      <c r="J1100" s="98">
        <v>1</v>
      </c>
      <c r="K1100" s="97">
        <v>1</v>
      </c>
      <c r="L1100" s="97">
        <v>0</v>
      </c>
      <c r="M1100" s="97">
        <v>1</v>
      </c>
      <c r="N1100" s="97">
        <v>0</v>
      </c>
      <c r="O1100" s="97">
        <v>0</v>
      </c>
      <c r="P1100" s="97">
        <v>0</v>
      </c>
      <c r="Q1100" s="97">
        <v>0</v>
      </c>
      <c r="R1100" s="97">
        <v>0</v>
      </c>
      <c r="S1100" s="97">
        <v>1</v>
      </c>
      <c r="T1100" s="97">
        <v>0</v>
      </c>
      <c r="U1100" s="97">
        <v>0</v>
      </c>
      <c r="V1100" s="97">
        <v>1</v>
      </c>
      <c r="W1100" s="97">
        <v>0</v>
      </c>
      <c r="X1100" s="97">
        <v>1</v>
      </c>
      <c r="Y1100" s="97">
        <v>1</v>
      </c>
      <c r="Z1100" s="97">
        <v>1</v>
      </c>
      <c r="AA1100" s="97">
        <v>0</v>
      </c>
      <c r="AB1100" s="97">
        <v>0</v>
      </c>
      <c r="AC1100" s="97">
        <v>0</v>
      </c>
      <c r="AD1100" s="97">
        <v>0</v>
      </c>
      <c r="AE1100" s="97">
        <v>1</v>
      </c>
      <c r="AF1100" s="97">
        <v>1</v>
      </c>
      <c r="AG1100" s="97">
        <v>1</v>
      </c>
      <c r="AH1100" s="97">
        <v>1</v>
      </c>
      <c r="AI1100" s="97">
        <v>1</v>
      </c>
      <c r="AJ1100" s="97">
        <v>0</v>
      </c>
      <c r="AK1100" s="97">
        <v>1</v>
      </c>
      <c r="AL1100" s="97">
        <v>1</v>
      </c>
      <c r="AM1100" s="97">
        <v>1</v>
      </c>
      <c r="AN1100" s="96" t="s">
        <v>488</v>
      </c>
      <c r="AO1100" s="97">
        <v>1</v>
      </c>
      <c r="AP1100" s="31">
        <f>IFERROR(IF(AN1100="CIKDITIRO",VLOOKUP(A1100,'BR DTG CIKDITIRO'!C:E,3,0),IF(FR_HITUNG_MINMAX!AN1100="PESALAKAN",VLOOKUP(FR_HITUNG_MINMAX!A1100,'BR DTG ADW'!C:E,3,0),IF(FR_HITUNG_MINMAX!AN1100="PACUL",VLOOKUP(FR_HITUNG_MINMAX!A1100,'BR DTG PACUL'!C:E,3,0),IF(FR_HITUNG_MINMAX!AN1100="TRAYEMAN",VLOOKUP(FR_HITUNG_MINMAX!A1100,'BR DTG TRAYEMAN'!C:E,3,0),"?")))),0)</f>
        <v>0</v>
      </c>
      <c r="AQ1100" s="31">
        <f>IF(AN1100="PACUL",VLOOKUP(A1100,'STOK PACUL'!C:H,6,0),IF(FR_HITUNG_MINMAX!AN1100="PESALAKAN",VLOOKUP(FR_HITUNG_MINMAX!A1100,'STOK PESALAKAN'!C:H,6,0),IF(FR_HITUNG_MINMAX!AN1100="CIKDITIRO",VLOOKUP(FR_HITUNG_MINMAX!A1100,'STOK CIKDITIRO'!C:H,6,0),IF(FR_HITUNG_MINMAX!AN1100="TRAYEMAN",VLOOKUP(FR_HITUNG_MINMAX!A1100,'STOK TRAYEMAN'!C:H,6,0),"?"))))</f>
        <v>1</v>
      </c>
      <c r="AR1100" s="25">
        <f t="shared" si="58"/>
        <v>1</v>
      </c>
      <c r="AS1100" s="25">
        <f t="shared" si="59"/>
        <v>1</v>
      </c>
      <c r="AT1100" s="25">
        <f t="shared" si="57"/>
        <v>1</v>
      </c>
    </row>
    <row r="1101" spans="1:46" ht="30">
      <c r="A1101" s="96" t="s">
        <v>1718</v>
      </c>
      <c r="B1101" s="96" t="s">
        <v>2177</v>
      </c>
      <c r="C1101" s="96" t="s">
        <v>1185</v>
      </c>
      <c r="D1101" s="96" t="s">
        <v>1365</v>
      </c>
      <c r="E1101" s="96" t="s">
        <v>482</v>
      </c>
      <c r="F1101" s="97">
        <v>27500</v>
      </c>
      <c r="G1101" s="97">
        <v>1</v>
      </c>
      <c r="H1101" s="96" t="s">
        <v>1185</v>
      </c>
      <c r="I1101" s="96" t="s">
        <v>1185</v>
      </c>
      <c r="J1101" s="98">
        <v>1</v>
      </c>
      <c r="K1101" s="97">
        <v>1</v>
      </c>
      <c r="L1101" s="97">
        <v>0</v>
      </c>
      <c r="M1101" s="97">
        <v>0</v>
      </c>
      <c r="N1101" s="97">
        <v>0</v>
      </c>
      <c r="O1101" s="97">
        <v>0</v>
      </c>
      <c r="P1101" s="97">
        <v>0</v>
      </c>
      <c r="Q1101" s="97">
        <v>0</v>
      </c>
      <c r="R1101" s="97">
        <v>0</v>
      </c>
      <c r="S1101" s="97">
        <v>1</v>
      </c>
      <c r="T1101" s="97">
        <v>0</v>
      </c>
      <c r="U1101" s="97">
        <v>0</v>
      </c>
      <c r="V1101" s="97">
        <v>0</v>
      </c>
      <c r="W1101" s="97">
        <v>0</v>
      </c>
      <c r="X1101" s="97">
        <v>1</v>
      </c>
      <c r="Y1101" s="97">
        <v>0</v>
      </c>
      <c r="Z1101" s="97">
        <v>0</v>
      </c>
      <c r="AA1101" s="97">
        <v>0</v>
      </c>
      <c r="AB1101" s="97">
        <v>0</v>
      </c>
      <c r="AC1101" s="97">
        <v>0</v>
      </c>
      <c r="AD1101" s="97">
        <v>0</v>
      </c>
      <c r="AE1101" s="97">
        <v>1</v>
      </c>
      <c r="AF1101" s="97">
        <v>1</v>
      </c>
      <c r="AG1101" s="97">
        <v>1</v>
      </c>
      <c r="AH1101" s="97">
        <v>0</v>
      </c>
      <c r="AI1101" s="97">
        <v>0</v>
      </c>
      <c r="AJ1101" s="97">
        <v>0</v>
      </c>
      <c r="AK1101" s="97">
        <v>1</v>
      </c>
      <c r="AL1101" s="97">
        <v>1</v>
      </c>
      <c r="AM1101" s="97">
        <v>1</v>
      </c>
      <c r="AN1101" s="96" t="s">
        <v>488</v>
      </c>
      <c r="AO1101" s="97">
        <v>0</v>
      </c>
      <c r="AP1101" s="31">
        <f>IFERROR(IF(AN1101="CIKDITIRO",VLOOKUP(A1101,'BR DTG CIKDITIRO'!C:E,3,0),IF(FR_HITUNG_MINMAX!AN1101="PESALAKAN",VLOOKUP(FR_HITUNG_MINMAX!A1101,'BR DTG ADW'!C:E,3,0),IF(FR_HITUNG_MINMAX!AN1101="PACUL",VLOOKUP(FR_HITUNG_MINMAX!A1101,'BR DTG PACUL'!C:E,3,0),IF(FR_HITUNG_MINMAX!AN1101="TRAYEMAN",VLOOKUP(FR_HITUNG_MINMAX!A1101,'BR DTG TRAYEMAN'!C:E,3,0),"?")))),0)</f>
        <v>0</v>
      </c>
      <c r="AQ1101" s="31">
        <f>IF(AN1101="PACUL",VLOOKUP(A1101,'STOK PACUL'!C:H,6,0),IF(FR_HITUNG_MINMAX!AN1101="PESALAKAN",VLOOKUP(FR_HITUNG_MINMAX!A1101,'STOK PESALAKAN'!C:H,6,0),IF(FR_HITUNG_MINMAX!AN1101="CIKDITIRO",VLOOKUP(FR_HITUNG_MINMAX!A1101,'STOK CIKDITIRO'!C:H,6,0),IF(FR_HITUNG_MINMAX!AN1101="TRAYEMAN",VLOOKUP(FR_HITUNG_MINMAX!A1101,'STOK TRAYEMAN'!C:H,6,0),"?"))))</f>
        <v>0</v>
      </c>
      <c r="AR1101" s="25">
        <f t="shared" si="58"/>
        <v>0</v>
      </c>
      <c r="AS1101" s="25">
        <f t="shared" si="59"/>
        <v>1</v>
      </c>
      <c r="AT1101" s="25">
        <f t="shared" si="57"/>
        <v>1</v>
      </c>
    </row>
    <row r="1102" spans="1:46" ht="30">
      <c r="A1102" s="96" t="s">
        <v>293</v>
      </c>
      <c r="B1102" s="96" t="s">
        <v>1055</v>
      </c>
      <c r="C1102" s="96" t="s">
        <v>881</v>
      </c>
      <c r="D1102" s="96" t="s">
        <v>1365</v>
      </c>
      <c r="E1102" s="96" t="s">
        <v>482</v>
      </c>
      <c r="F1102" s="97">
        <v>15500</v>
      </c>
      <c r="G1102" s="97">
        <v>1</v>
      </c>
      <c r="H1102" s="96" t="s">
        <v>1185</v>
      </c>
      <c r="I1102" s="96" t="s">
        <v>1185</v>
      </c>
      <c r="J1102" s="98">
        <v>1</v>
      </c>
      <c r="K1102" s="97">
        <v>1</v>
      </c>
      <c r="L1102" s="97">
        <v>0</v>
      </c>
      <c r="M1102" s="97">
        <v>0</v>
      </c>
      <c r="N1102" s="97">
        <v>1</v>
      </c>
      <c r="O1102" s="97">
        <v>1</v>
      </c>
      <c r="P1102" s="97">
        <v>1</v>
      </c>
      <c r="Q1102" s="97">
        <v>0</v>
      </c>
      <c r="R1102" s="97">
        <v>0</v>
      </c>
      <c r="S1102" s="97">
        <v>0</v>
      </c>
      <c r="T1102" s="97">
        <v>0</v>
      </c>
      <c r="U1102" s="97">
        <v>0</v>
      </c>
      <c r="V1102" s="97">
        <v>0</v>
      </c>
      <c r="W1102" s="97">
        <v>0</v>
      </c>
      <c r="X1102" s="97">
        <v>1</v>
      </c>
      <c r="Y1102" s="97">
        <v>0</v>
      </c>
      <c r="Z1102" s="97">
        <v>1</v>
      </c>
      <c r="AA1102" s="97">
        <v>2</v>
      </c>
      <c r="AB1102" s="97">
        <v>2</v>
      </c>
      <c r="AC1102" s="97">
        <v>1</v>
      </c>
      <c r="AD1102" s="97">
        <v>0</v>
      </c>
      <c r="AE1102" s="97">
        <v>0</v>
      </c>
      <c r="AF1102" s="97">
        <v>0</v>
      </c>
      <c r="AG1102" s="97">
        <v>0</v>
      </c>
      <c r="AH1102" s="97">
        <v>0</v>
      </c>
      <c r="AI1102" s="97">
        <v>0</v>
      </c>
      <c r="AJ1102" s="97">
        <v>0</v>
      </c>
      <c r="AK1102" s="97">
        <v>2</v>
      </c>
      <c r="AL1102" s="97">
        <v>1</v>
      </c>
      <c r="AM1102" s="97">
        <v>2</v>
      </c>
      <c r="AN1102" s="96" t="s">
        <v>488</v>
      </c>
      <c r="AO1102" s="97">
        <v>1</v>
      </c>
      <c r="AP1102" s="31">
        <f>IFERROR(IF(AN1102="CIKDITIRO",VLOOKUP(A1102,'BR DTG CIKDITIRO'!C:E,3,0),IF(FR_HITUNG_MINMAX!AN1102="PESALAKAN",VLOOKUP(FR_HITUNG_MINMAX!A1102,'BR DTG ADW'!C:E,3,0),IF(FR_HITUNG_MINMAX!AN1102="PACUL",VLOOKUP(FR_HITUNG_MINMAX!A1102,'BR DTG PACUL'!C:E,3,0),IF(FR_HITUNG_MINMAX!AN1102="TRAYEMAN",VLOOKUP(FR_HITUNG_MINMAX!A1102,'BR DTG TRAYEMAN'!C:E,3,0),"?")))),0)</f>
        <v>0</v>
      </c>
      <c r="AQ1102" s="31">
        <f>IF(AN1102="PACUL",VLOOKUP(A1102,'STOK PACUL'!C:H,6,0),IF(FR_HITUNG_MINMAX!AN1102="PESALAKAN",VLOOKUP(FR_HITUNG_MINMAX!A1102,'STOK PESALAKAN'!C:H,6,0),IF(FR_HITUNG_MINMAX!AN1102="CIKDITIRO",VLOOKUP(FR_HITUNG_MINMAX!A1102,'STOK CIKDITIRO'!C:H,6,0),IF(FR_HITUNG_MINMAX!AN1102="TRAYEMAN",VLOOKUP(FR_HITUNG_MINMAX!A1102,'STOK TRAYEMAN'!C:H,6,0),"?"))))</f>
        <v>1</v>
      </c>
      <c r="AR1102" s="25">
        <f t="shared" si="58"/>
        <v>1</v>
      </c>
      <c r="AS1102" s="25">
        <f t="shared" si="59"/>
        <v>1</v>
      </c>
      <c r="AT1102" s="25">
        <f t="shared" si="57"/>
        <v>3</v>
      </c>
    </row>
    <row r="1103" spans="1:46" ht="30">
      <c r="A1103" s="96" t="s">
        <v>2178</v>
      </c>
      <c r="B1103" s="96" t="s">
        <v>2179</v>
      </c>
      <c r="C1103" s="96" t="s">
        <v>876</v>
      </c>
      <c r="D1103" s="96" t="s">
        <v>1365</v>
      </c>
      <c r="E1103" s="96" t="s">
        <v>482</v>
      </c>
      <c r="F1103" s="97">
        <v>84500</v>
      </c>
      <c r="G1103" s="97">
        <v>1</v>
      </c>
      <c r="H1103" s="96" t="s">
        <v>1185</v>
      </c>
      <c r="I1103" s="96" t="s">
        <v>1185</v>
      </c>
      <c r="J1103" s="98">
        <v>1</v>
      </c>
      <c r="K1103" s="97">
        <v>1</v>
      </c>
      <c r="L1103" s="97">
        <v>0</v>
      </c>
      <c r="M1103" s="97">
        <v>0</v>
      </c>
      <c r="N1103" s="97">
        <v>1</v>
      </c>
      <c r="O1103" s="97">
        <v>0</v>
      </c>
      <c r="P1103" s="97">
        <v>0</v>
      </c>
      <c r="Q1103" s="97">
        <v>0</v>
      </c>
      <c r="R1103" s="97">
        <v>0</v>
      </c>
      <c r="S1103" s="97">
        <v>0</v>
      </c>
      <c r="T1103" s="97">
        <v>0</v>
      </c>
      <c r="U1103" s="97">
        <v>0</v>
      </c>
      <c r="V1103" s="97">
        <v>0</v>
      </c>
      <c r="W1103" s="97">
        <v>0</v>
      </c>
      <c r="X1103" s="97">
        <v>1</v>
      </c>
      <c r="Y1103" s="97">
        <v>0</v>
      </c>
      <c r="Z1103" s="97">
        <v>1</v>
      </c>
      <c r="AA1103" s="97">
        <v>1</v>
      </c>
      <c r="AB1103" s="97">
        <v>0</v>
      </c>
      <c r="AC1103" s="97">
        <v>0</v>
      </c>
      <c r="AD1103" s="97">
        <v>0</v>
      </c>
      <c r="AE1103" s="97">
        <v>0</v>
      </c>
      <c r="AF1103" s="97">
        <v>0</v>
      </c>
      <c r="AG1103" s="97">
        <v>0</v>
      </c>
      <c r="AH1103" s="97">
        <v>0</v>
      </c>
      <c r="AI1103" s="97">
        <v>0</v>
      </c>
      <c r="AJ1103" s="97">
        <v>0</v>
      </c>
      <c r="AK1103" s="97">
        <v>1</v>
      </c>
      <c r="AL1103" s="97">
        <v>0</v>
      </c>
      <c r="AM1103" s="97">
        <v>0</v>
      </c>
      <c r="AN1103" s="96" t="s">
        <v>488</v>
      </c>
      <c r="AO1103" s="97">
        <v>0</v>
      </c>
      <c r="AP1103" s="31">
        <f>IFERROR(IF(AN1103="CIKDITIRO",VLOOKUP(A1103,'BR DTG CIKDITIRO'!C:E,3,0),IF(FR_HITUNG_MINMAX!AN1103="PESALAKAN",VLOOKUP(FR_HITUNG_MINMAX!A1103,'BR DTG ADW'!C:E,3,0),IF(FR_HITUNG_MINMAX!AN1103="PACUL",VLOOKUP(FR_HITUNG_MINMAX!A1103,'BR DTG PACUL'!C:E,3,0),IF(FR_HITUNG_MINMAX!AN1103="TRAYEMAN",VLOOKUP(FR_HITUNG_MINMAX!A1103,'BR DTG TRAYEMAN'!C:E,3,0),"?")))),0)</f>
        <v>0</v>
      </c>
      <c r="AQ1103" s="31">
        <f>IF(AN1103="PACUL",VLOOKUP(A1103,'STOK PACUL'!C:H,6,0),IF(FR_HITUNG_MINMAX!AN1103="PESALAKAN",VLOOKUP(FR_HITUNG_MINMAX!A1103,'STOK PESALAKAN'!C:H,6,0),IF(FR_HITUNG_MINMAX!AN1103="CIKDITIRO",VLOOKUP(FR_HITUNG_MINMAX!A1103,'STOK CIKDITIRO'!C:H,6,0),IF(FR_HITUNG_MINMAX!AN1103="TRAYEMAN",VLOOKUP(FR_HITUNG_MINMAX!A1103,'STOK TRAYEMAN'!C:H,6,0),"?"))))</f>
        <v>0</v>
      </c>
      <c r="AR1103" s="25">
        <f t="shared" si="58"/>
        <v>0</v>
      </c>
      <c r="AS1103" s="25">
        <f t="shared" si="59"/>
        <v>0</v>
      </c>
      <c r="AT1103" s="25">
        <f t="shared" si="57"/>
        <v>1</v>
      </c>
    </row>
    <row r="1104" spans="1:46" ht="30">
      <c r="A1104" s="96" t="s">
        <v>2180</v>
      </c>
      <c r="B1104" s="96" t="s">
        <v>2181</v>
      </c>
      <c r="C1104" s="96" t="s">
        <v>876</v>
      </c>
      <c r="D1104" s="96" t="s">
        <v>1365</v>
      </c>
      <c r="E1104" s="96" t="s">
        <v>482</v>
      </c>
      <c r="F1104" s="97">
        <v>24000</v>
      </c>
      <c r="G1104" s="97">
        <v>1</v>
      </c>
      <c r="H1104" s="96" t="s">
        <v>2</v>
      </c>
      <c r="I1104" s="96" t="s">
        <v>2</v>
      </c>
      <c r="J1104" s="98" t="s">
        <v>1366</v>
      </c>
      <c r="K1104" s="97">
        <v>1</v>
      </c>
      <c r="L1104" s="97">
        <v>1</v>
      </c>
      <c r="M1104" s="97">
        <v>0</v>
      </c>
      <c r="N1104" s="97">
        <v>0</v>
      </c>
      <c r="O1104" s="97">
        <v>0</v>
      </c>
      <c r="P1104" s="97">
        <v>0</v>
      </c>
      <c r="Q1104" s="97">
        <v>0</v>
      </c>
      <c r="R1104" s="97">
        <v>0</v>
      </c>
      <c r="S1104" s="97">
        <v>0</v>
      </c>
      <c r="T1104" s="97">
        <v>0</v>
      </c>
      <c r="U1104" s="97">
        <v>0</v>
      </c>
      <c r="V1104" s="97">
        <v>0</v>
      </c>
      <c r="W1104" s="97">
        <v>0</v>
      </c>
      <c r="X1104" s="97">
        <v>1</v>
      </c>
      <c r="Y1104" s="97">
        <v>1</v>
      </c>
      <c r="Z1104" s="97">
        <v>0</v>
      </c>
      <c r="AA1104" s="97">
        <v>0</v>
      </c>
      <c r="AB1104" s="97">
        <v>0</v>
      </c>
      <c r="AC1104" s="97">
        <v>0</v>
      </c>
      <c r="AD1104" s="97">
        <v>0</v>
      </c>
      <c r="AE1104" s="97">
        <v>0</v>
      </c>
      <c r="AF1104" s="97">
        <v>0</v>
      </c>
      <c r="AG1104" s="97">
        <v>0</v>
      </c>
      <c r="AH1104" s="97">
        <v>0</v>
      </c>
      <c r="AI1104" s="97">
        <v>0</v>
      </c>
      <c r="AJ1104" s="97">
        <v>1</v>
      </c>
      <c r="AK1104" s="97">
        <v>1</v>
      </c>
      <c r="AL1104" s="97">
        <v>0</v>
      </c>
      <c r="AM1104" s="97">
        <v>0</v>
      </c>
      <c r="AN1104" s="96" t="s">
        <v>488</v>
      </c>
      <c r="AO1104" s="97">
        <v>0</v>
      </c>
      <c r="AP1104" s="31">
        <f>IFERROR(IF(AN1104="CIKDITIRO",VLOOKUP(A1104,'BR DTG CIKDITIRO'!C:E,3,0),IF(FR_HITUNG_MINMAX!AN1104="PESALAKAN",VLOOKUP(FR_HITUNG_MINMAX!A1104,'BR DTG ADW'!C:E,3,0),IF(FR_HITUNG_MINMAX!AN1104="PACUL",VLOOKUP(FR_HITUNG_MINMAX!A1104,'BR DTG PACUL'!C:E,3,0),IF(FR_HITUNG_MINMAX!AN1104="TRAYEMAN",VLOOKUP(FR_HITUNG_MINMAX!A1104,'BR DTG TRAYEMAN'!C:E,3,0),"?")))),0)</f>
        <v>0</v>
      </c>
      <c r="AQ1104" s="31">
        <f>IF(AN1104="PACUL",VLOOKUP(A1104,'STOK PACUL'!C:H,6,0),IF(FR_HITUNG_MINMAX!AN1104="PESALAKAN",VLOOKUP(FR_HITUNG_MINMAX!A1104,'STOK PESALAKAN'!C:H,6,0),IF(FR_HITUNG_MINMAX!AN1104="CIKDITIRO",VLOOKUP(FR_HITUNG_MINMAX!A1104,'STOK CIKDITIRO'!C:H,6,0),IF(FR_HITUNG_MINMAX!AN1104="TRAYEMAN",VLOOKUP(FR_HITUNG_MINMAX!A1104,'STOK TRAYEMAN'!C:H,6,0),"?"))))</f>
        <v>0</v>
      </c>
      <c r="AR1104" s="25">
        <f t="shared" si="58"/>
        <v>0</v>
      </c>
      <c r="AS1104" s="25">
        <f t="shared" si="59"/>
        <v>0</v>
      </c>
      <c r="AT1104" s="25">
        <f t="shared" si="57"/>
        <v>1</v>
      </c>
    </row>
    <row r="1105" spans="1:46" ht="30">
      <c r="A1105" s="96" t="s">
        <v>294</v>
      </c>
      <c r="B1105" s="96" t="s">
        <v>1057</v>
      </c>
      <c r="C1105" s="96" t="s">
        <v>984</v>
      </c>
      <c r="D1105" s="96" t="s">
        <v>1365</v>
      </c>
      <c r="E1105" s="96" t="s">
        <v>482</v>
      </c>
      <c r="F1105" s="97">
        <v>138000</v>
      </c>
      <c r="G1105" s="97">
        <v>1</v>
      </c>
      <c r="H1105" s="96" t="s">
        <v>30</v>
      </c>
      <c r="I1105" s="96" t="s">
        <v>2</v>
      </c>
      <c r="J1105" s="98">
        <v>1</v>
      </c>
      <c r="K1105" s="97">
        <v>1</v>
      </c>
      <c r="L1105" s="97">
        <v>0</v>
      </c>
      <c r="M1105" s="97">
        <v>0</v>
      </c>
      <c r="N1105" s="97">
        <v>0</v>
      </c>
      <c r="O1105" s="97">
        <v>0</v>
      </c>
      <c r="P1105" s="97">
        <v>0</v>
      </c>
      <c r="Q1105" s="97">
        <v>0</v>
      </c>
      <c r="R1105" s="97">
        <v>0</v>
      </c>
      <c r="S1105" s="97">
        <v>1</v>
      </c>
      <c r="T1105" s="97">
        <v>0</v>
      </c>
      <c r="U1105" s="97">
        <v>0</v>
      </c>
      <c r="V1105" s="97">
        <v>2</v>
      </c>
      <c r="W1105" s="97">
        <v>0</v>
      </c>
      <c r="X1105" s="97">
        <v>2</v>
      </c>
      <c r="Y1105" s="97">
        <v>0</v>
      </c>
      <c r="Z1105" s="97">
        <v>0</v>
      </c>
      <c r="AA1105" s="97">
        <v>0</v>
      </c>
      <c r="AB1105" s="97">
        <v>0</v>
      </c>
      <c r="AC1105" s="97">
        <v>0</v>
      </c>
      <c r="AD1105" s="97">
        <v>0</v>
      </c>
      <c r="AE1105" s="97">
        <v>1</v>
      </c>
      <c r="AF1105" s="97">
        <v>1</v>
      </c>
      <c r="AG1105" s="97">
        <v>1</v>
      </c>
      <c r="AH1105" s="97">
        <v>2</v>
      </c>
      <c r="AI1105" s="97">
        <v>2</v>
      </c>
      <c r="AJ1105" s="97">
        <v>0</v>
      </c>
      <c r="AK1105" s="97">
        <v>2</v>
      </c>
      <c r="AL1105" s="97">
        <v>2</v>
      </c>
      <c r="AM1105" s="97">
        <v>2</v>
      </c>
      <c r="AN1105" s="96" t="s">
        <v>488</v>
      </c>
      <c r="AO1105" s="97">
        <v>2</v>
      </c>
      <c r="AP1105" s="31">
        <f>IFERROR(IF(AN1105="CIKDITIRO",VLOOKUP(A1105,'BR DTG CIKDITIRO'!C:E,3,0),IF(FR_HITUNG_MINMAX!AN1105="PESALAKAN",VLOOKUP(FR_HITUNG_MINMAX!A1105,'BR DTG ADW'!C:E,3,0),IF(FR_HITUNG_MINMAX!AN1105="PACUL",VLOOKUP(FR_HITUNG_MINMAX!A1105,'BR DTG PACUL'!C:E,3,0),IF(FR_HITUNG_MINMAX!AN1105="TRAYEMAN",VLOOKUP(FR_HITUNG_MINMAX!A1105,'BR DTG TRAYEMAN'!C:E,3,0),"?")))),0)</f>
        <v>0</v>
      </c>
      <c r="AQ1105" s="31">
        <f>IF(AN1105="PACUL",VLOOKUP(A1105,'STOK PACUL'!C:H,6,0),IF(FR_HITUNG_MINMAX!AN1105="PESALAKAN",VLOOKUP(FR_HITUNG_MINMAX!A1105,'STOK PESALAKAN'!C:H,6,0),IF(FR_HITUNG_MINMAX!AN1105="CIKDITIRO",VLOOKUP(FR_HITUNG_MINMAX!A1105,'STOK CIKDITIRO'!C:H,6,0),IF(FR_HITUNG_MINMAX!AN1105="TRAYEMAN",VLOOKUP(FR_HITUNG_MINMAX!A1105,'STOK TRAYEMAN'!C:H,6,0),"?"))))</f>
        <v>2</v>
      </c>
      <c r="AR1105" s="25">
        <f t="shared" si="58"/>
        <v>2</v>
      </c>
      <c r="AS1105" s="25">
        <f t="shared" si="59"/>
        <v>1</v>
      </c>
      <c r="AT1105" s="25">
        <f t="shared" si="57"/>
        <v>3</v>
      </c>
    </row>
    <row r="1106" spans="1:46" ht="30">
      <c r="A1106" s="96" t="s">
        <v>295</v>
      </c>
      <c r="B1106" s="96" t="s">
        <v>1058</v>
      </c>
      <c r="C1106" s="96" t="s">
        <v>898</v>
      </c>
      <c r="D1106" s="96" t="s">
        <v>1365</v>
      </c>
      <c r="E1106" s="96" t="s">
        <v>484</v>
      </c>
      <c r="F1106" s="97">
        <v>43000</v>
      </c>
      <c r="G1106" s="97">
        <v>1</v>
      </c>
      <c r="H1106" s="96" t="s">
        <v>30</v>
      </c>
      <c r="I1106" s="96" t="s">
        <v>2</v>
      </c>
      <c r="J1106" s="98">
        <v>1</v>
      </c>
      <c r="K1106" s="97">
        <v>1</v>
      </c>
      <c r="L1106" s="97">
        <v>1</v>
      </c>
      <c r="M1106" s="97">
        <v>1</v>
      </c>
      <c r="N1106" s="97">
        <v>1</v>
      </c>
      <c r="O1106" s="97">
        <v>2</v>
      </c>
      <c r="P1106" s="97">
        <v>0</v>
      </c>
      <c r="Q1106" s="97">
        <v>0</v>
      </c>
      <c r="R1106" s="97">
        <v>0</v>
      </c>
      <c r="S1106" s="97">
        <v>0</v>
      </c>
      <c r="T1106" s="97">
        <v>0</v>
      </c>
      <c r="U1106" s="97">
        <v>0</v>
      </c>
      <c r="V1106" s="97">
        <v>2</v>
      </c>
      <c r="W1106" s="97">
        <v>1</v>
      </c>
      <c r="X1106" s="97">
        <v>2</v>
      </c>
      <c r="Y1106" s="97">
        <v>2</v>
      </c>
      <c r="Z1106" s="97">
        <v>2</v>
      </c>
      <c r="AA1106" s="97">
        <v>3</v>
      </c>
      <c r="AB1106" s="97">
        <v>2</v>
      </c>
      <c r="AC1106" s="97">
        <v>0</v>
      </c>
      <c r="AD1106" s="97">
        <v>0</v>
      </c>
      <c r="AE1106" s="97">
        <v>0</v>
      </c>
      <c r="AF1106" s="97">
        <v>0</v>
      </c>
      <c r="AG1106" s="97">
        <v>0</v>
      </c>
      <c r="AH1106" s="97">
        <v>2</v>
      </c>
      <c r="AI1106" s="97">
        <v>3</v>
      </c>
      <c r="AJ1106" s="97">
        <v>2</v>
      </c>
      <c r="AK1106" s="97">
        <v>3</v>
      </c>
      <c r="AL1106" s="97">
        <v>2</v>
      </c>
      <c r="AM1106" s="97">
        <v>3</v>
      </c>
      <c r="AN1106" s="96" t="s">
        <v>488</v>
      </c>
      <c r="AO1106" s="97">
        <v>1</v>
      </c>
      <c r="AP1106" s="31">
        <f>IFERROR(IF(AN1106="CIKDITIRO",VLOOKUP(A1106,'BR DTG CIKDITIRO'!C:E,3,0),IF(FR_HITUNG_MINMAX!AN1106="PESALAKAN",VLOOKUP(FR_HITUNG_MINMAX!A1106,'BR DTG ADW'!C:E,3,0),IF(FR_HITUNG_MINMAX!AN1106="PACUL",VLOOKUP(FR_HITUNG_MINMAX!A1106,'BR DTG PACUL'!C:E,3,0),IF(FR_HITUNG_MINMAX!AN1106="TRAYEMAN",VLOOKUP(FR_HITUNG_MINMAX!A1106,'BR DTG TRAYEMAN'!C:E,3,0),"?")))),0)</f>
        <v>0</v>
      </c>
      <c r="AQ1106" s="31">
        <f>IF(AN1106="PACUL",VLOOKUP(A1106,'STOK PACUL'!C:H,6,0),IF(FR_HITUNG_MINMAX!AN1106="PESALAKAN",VLOOKUP(FR_HITUNG_MINMAX!A1106,'STOK PESALAKAN'!C:H,6,0),IF(FR_HITUNG_MINMAX!AN1106="CIKDITIRO",VLOOKUP(FR_HITUNG_MINMAX!A1106,'STOK CIKDITIRO'!C:H,6,0),IF(FR_HITUNG_MINMAX!AN1106="TRAYEMAN",VLOOKUP(FR_HITUNG_MINMAX!A1106,'STOK TRAYEMAN'!C:H,6,0),"?"))))</f>
        <v>1</v>
      </c>
      <c r="AR1106" s="25">
        <f t="shared" si="58"/>
        <v>1</v>
      </c>
      <c r="AS1106" s="25">
        <f t="shared" si="59"/>
        <v>1</v>
      </c>
      <c r="AT1106" s="25">
        <f t="shared" si="57"/>
        <v>4</v>
      </c>
    </row>
    <row r="1107" spans="1:46" ht="30">
      <c r="A1107" s="96" t="s">
        <v>296</v>
      </c>
      <c r="B1107" s="96" t="s">
        <v>1059</v>
      </c>
      <c r="C1107" s="96" t="s">
        <v>984</v>
      </c>
      <c r="D1107" s="96" t="s">
        <v>1365</v>
      </c>
      <c r="E1107" s="96" t="s">
        <v>482</v>
      </c>
      <c r="F1107" s="97">
        <v>222000</v>
      </c>
      <c r="G1107" s="97">
        <v>1</v>
      </c>
      <c r="H1107" s="96" t="s">
        <v>30</v>
      </c>
      <c r="I1107" s="96" t="s">
        <v>2</v>
      </c>
      <c r="J1107" s="98" t="s">
        <v>1366</v>
      </c>
      <c r="K1107" s="97">
        <v>1</v>
      </c>
      <c r="L1107" s="97">
        <v>0</v>
      </c>
      <c r="M1107" s="97">
        <v>0</v>
      </c>
      <c r="N1107" s="97">
        <v>0</v>
      </c>
      <c r="O1107" s="97">
        <v>0</v>
      </c>
      <c r="P1107" s="97">
        <v>0</v>
      </c>
      <c r="Q1107" s="97">
        <v>0</v>
      </c>
      <c r="R1107" s="97">
        <v>0</v>
      </c>
      <c r="S1107" s="97">
        <v>0</v>
      </c>
      <c r="T1107" s="97">
        <v>0</v>
      </c>
      <c r="U1107" s="97">
        <v>0</v>
      </c>
      <c r="V1107" s="97">
        <v>1</v>
      </c>
      <c r="W1107" s="97">
        <v>0</v>
      </c>
      <c r="X1107" s="97">
        <v>1</v>
      </c>
      <c r="Y1107" s="97">
        <v>0</v>
      </c>
      <c r="Z1107" s="97">
        <v>0</v>
      </c>
      <c r="AA1107" s="97">
        <v>0</v>
      </c>
      <c r="AB1107" s="97">
        <v>0</v>
      </c>
      <c r="AC1107" s="97">
        <v>0</v>
      </c>
      <c r="AD1107" s="97">
        <v>0</v>
      </c>
      <c r="AE1107" s="97">
        <v>0</v>
      </c>
      <c r="AF1107" s="97">
        <v>0</v>
      </c>
      <c r="AG1107" s="97">
        <v>0</v>
      </c>
      <c r="AH1107" s="97">
        <v>1</v>
      </c>
      <c r="AI1107" s="97">
        <v>1</v>
      </c>
      <c r="AJ1107" s="97">
        <v>0</v>
      </c>
      <c r="AK1107" s="97">
        <v>1</v>
      </c>
      <c r="AL1107" s="97">
        <v>1</v>
      </c>
      <c r="AM1107" s="97">
        <v>1</v>
      </c>
      <c r="AN1107" s="96" t="s">
        <v>488</v>
      </c>
      <c r="AO1107" s="97">
        <v>0</v>
      </c>
      <c r="AP1107" s="31">
        <f>IFERROR(IF(AN1107="CIKDITIRO",VLOOKUP(A1107,'BR DTG CIKDITIRO'!C:E,3,0),IF(FR_HITUNG_MINMAX!AN1107="PESALAKAN",VLOOKUP(FR_HITUNG_MINMAX!A1107,'BR DTG ADW'!C:E,3,0),IF(FR_HITUNG_MINMAX!AN1107="PACUL",VLOOKUP(FR_HITUNG_MINMAX!A1107,'BR DTG PACUL'!C:E,3,0),IF(FR_HITUNG_MINMAX!AN1107="TRAYEMAN",VLOOKUP(FR_HITUNG_MINMAX!A1107,'BR DTG TRAYEMAN'!C:E,3,0),"?")))),0)</f>
        <v>0</v>
      </c>
      <c r="AQ1107" s="31">
        <f>IF(AN1107="PACUL",VLOOKUP(A1107,'STOK PACUL'!C:H,6,0),IF(FR_HITUNG_MINMAX!AN1107="PESALAKAN",VLOOKUP(FR_HITUNG_MINMAX!A1107,'STOK PESALAKAN'!C:H,6,0),IF(FR_HITUNG_MINMAX!AN1107="CIKDITIRO",VLOOKUP(FR_HITUNG_MINMAX!A1107,'STOK CIKDITIRO'!C:H,6,0),IF(FR_HITUNG_MINMAX!AN1107="TRAYEMAN",VLOOKUP(FR_HITUNG_MINMAX!A1107,'STOK TRAYEMAN'!C:H,6,0),"?"))))</f>
        <v>0</v>
      </c>
      <c r="AR1107" s="25">
        <f t="shared" ref="AR1107:AR1126" si="60">IFERROR(AQ1107,AO1107+AP1107)</f>
        <v>0</v>
      </c>
      <c r="AS1107" s="25">
        <f t="shared" ref="AS1107:AS1126" si="61">ROUNDUP(AL1107/2,0)</f>
        <v>1</v>
      </c>
      <c r="AT1107" s="25">
        <f t="shared" si="57"/>
        <v>3</v>
      </c>
    </row>
    <row r="1108" spans="1:46" ht="30">
      <c r="A1108" s="96" t="s">
        <v>504</v>
      </c>
      <c r="B1108" s="96" t="s">
        <v>1060</v>
      </c>
      <c r="C1108" s="96" t="s">
        <v>884</v>
      </c>
      <c r="D1108" s="96" t="s">
        <v>1365</v>
      </c>
      <c r="E1108" s="96" t="s">
        <v>482</v>
      </c>
      <c r="F1108" s="97">
        <v>35000</v>
      </c>
      <c r="G1108" s="97">
        <v>1</v>
      </c>
      <c r="H1108" s="96" t="s">
        <v>1185</v>
      </c>
      <c r="I1108" s="96" t="s">
        <v>1185</v>
      </c>
      <c r="J1108" s="98">
        <v>1</v>
      </c>
      <c r="K1108" s="97">
        <v>1</v>
      </c>
      <c r="L1108" s="97">
        <v>0</v>
      </c>
      <c r="M1108" s="97">
        <v>0</v>
      </c>
      <c r="N1108" s="97">
        <v>1</v>
      </c>
      <c r="O1108" s="97">
        <v>0</v>
      </c>
      <c r="P1108" s="97">
        <v>0</v>
      </c>
      <c r="Q1108" s="97">
        <v>0</v>
      </c>
      <c r="R1108" s="97">
        <v>1</v>
      </c>
      <c r="S1108" s="97">
        <v>0</v>
      </c>
      <c r="T1108" s="97">
        <v>0</v>
      </c>
      <c r="U1108" s="97">
        <v>0</v>
      </c>
      <c r="V1108" s="97">
        <v>0</v>
      </c>
      <c r="W1108" s="97">
        <v>0</v>
      </c>
      <c r="X1108" s="97">
        <v>1</v>
      </c>
      <c r="Y1108" s="97">
        <v>0</v>
      </c>
      <c r="Z1108" s="97">
        <v>1</v>
      </c>
      <c r="AA1108" s="97">
        <v>1</v>
      </c>
      <c r="AB1108" s="97">
        <v>0</v>
      </c>
      <c r="AC1108" s="97">
        <v>0</v>
      </c>
      <c r="AD1108" s="97">
        <v>1</v>
      </c>
      <c r="AE1108" s="97">
        <v>1</v>
      </c>
      <c r="AF1108" s="97">
        <v>0</v>
      </c>
      <c r="AG1108" s="97">
        <v>0</v>
      </c>
      <c r="AH1108" s="97">
        <v>0</v>
      </c>
      <c r="AI1108" s="97">
        <v>0</v>
      </c>
      <c r="AJ1108" s="97">
        <v>0</v>
      </c>
      <c r="AK1108" s="97">
        <v>1</v>
      </c>
      <c r="AL1108" s="97">
        <v>1</v>
      </c>
      <c r="AM1108" s="97">
        <v>1</v>
      </c>
      <c r="AN1108" s="96" t="s">
        <v>488</v>
      </c>
      <c r="AO1108" s="97">
        <v>1</v>
      </c>
      <c r="AP1108" s="31">
        <f>IFERROR(IF(AN1108="CIKDITIRO",VLOOKUP(A1108,'BR DTG CIKDITIRO'!C:E,3,0),IF(FR_HITUNG_MINMAX!AN1108="PESALAKAN",VLOOKUP(FR_HITUNG_MINMAX!A1108,'BR DTG ADW'!C:E,3,0),IF(FR_HITUNG_MINMAX!AN1108="PACUL",VLOOKUP(FR_HITUNG_MINMAX!A1108,'BR DTG PACUL'!C:E,3,0),IF(FR_HITUNG_MINMAX!AN1108="TRAYEMAN",VLOOKUP(FR_HITUNG_MINMAX!A1108,'BR DTG TRAYEMAN'!C:E,3,0),"?")))),0)</f>
        <v>0</v>
      </c>
      <c r="AQ1108" s="31">
        <f>IF(AN1108="PACUL",VLOOKUP(A1108,'STOK PACUL'!C:H,6,0),IF(FR_HITUNG_MINMAX!AN1108="PESALAKAN",VLOOKUP(FR_HITUNG_MINMAX!A1108,'STOK PESALAKAN'!C:H,6,0),IF(FR_HITUNG_MINMAX!AN1108="CIKDITIRO",VLOOKUP(FR_HITUNG_MINMAX!A1108,'STOK CIKDITIRO'!C:H,6,0),IF(FR_HITUNG_MINMAX!AN1108="TRAYEMAN",VLOOKUP(FR_HITUNG_MINMAX!A1108,'STOK TRAYEMAN'!C:H,6,0),"?"))))</f>
        <v>1</v>
      </c>
      <c r="AR1108" s="25">
        <f t="shared" si="60"/>
        <v>1</v>
      </c>
      <c r="AS1108" s="25">
        <f t="shared" si="61"/>
        <v>1</v>
      </c>
      <c r="AT1108" s="25">
        <f t="shared" si="57"/>
        <v>1</v>
      </c>
    </row>
    <row r="1109" spans="1:46" ht="30">
      <c r="A1109" s="96" t="s">
        <v>672</v>
      </c>
      <c r="B1109" s="96" t="s">
        <v>1061</v>
      </c>
      <c r="C1109" s="96" t="s">
        <v>884</v>
      </c>
      <c r="D1109" s="96" t="s">
        <v>1365</v>
      </c>
      <c r="E1109" s="96" t="s">
        <v>482</v>
      </c>
      <c r="F1109" s="97">
        <v>38500</v>
      </c>
      <c r="G1109" s="97">
        <v>1</v>
      </c>
      <c r="H1109" s="96" t="s">
        <v>31</v>
      </c>
      <c r="I1109" s="96" t="s">
        <v>2</v>
      </c>
      <c r="J1109" s="98">
        <v>1</v>
      </c>
      <c r="K1109" s="97">
        <v>1</v>
      </c>
      <c r="L1109" s="97">
        <v>0</v>
      </c>
      <c r="M1109" s="97">
        <v>1</v>
      </c>
      <c r="N1109" s="97">
        <v>0</v>
      </c>
      <c r="O1109" s="97">
        <v>0</v>
      </c>
      <c r="P1109" s="97">
        <v>0</v>
      </c>
      <c r="Q1109" s="97">
        <v>0</v>
      </c>
      <c r="R1109" s="97">
        <v>0</v>
      </c>
      <c r="S1109" s="97">
        <v>0</v>
      </c>
      <c r="T1109" s="97">
        <v>0</v>
      </c>
      <c r="U1109" s="97">
        <v>0</v>
      </c>
      <c r="V1109" s="97">
        <v>0</v>
      </c>
      <c r="W1109" s="97">
        <v>0</v>
      </c>
      <c r="X1109" s="97">
        <v>1</v>
      </c>
      <c r="Y1109" s="97">
        <v>1</v>
      </c>
      <c r="Z1109" s="97">
        <v>1</v>
      </c>
      <c r="AA1109" s="97">
        <v>0</v>
      </c>
      <c r="AB1109" s="97">
        <v>0</v>
      </c>
      <c r="AC1109" s="97">
        <v>0</v>
      </c>
      <c r="AD1109" s="97">
        <v>0</v>
      </c>
      <c r="AE1109" s="97">
        <v>0</v>
      </c>
      <c r="AF1109" s="97">
        <v>0</v>
      </c>
      <c r="AG1109" s="97">
        <v>0</v>
      </c>
      <c r="AH1109" s="97">
        <v>0</v>
      </c>
      <c r="AI1109" s="97">
        <v>0</v>
      </c>
      <c r="AJ1109" s="97">
        <v>0</v>
      </c>
      <c r="AK1109" s="97">
        <v>1</v>
      </c>
      <c r="AL1109" s="97">
        <v>1</v>
      </c>
      <c r="AM1109" s="97">
        <v>1</v>
      </c>
      <c r="AN1109" s="96" t="s">
        <v>488</v>
      </c>
      <c r="AO1109" s="97">
        <v>1</v>
      </c>
      <c r="AP1109" s="31">
        <f>IFERROR(IF(AN1109="CIKDITIRO",VLOOKUP(A1109,'BR DTG CIKDITIRO'!C:E,3,0),IF(FR_HITUNG_MINMAX!AN1109="PESALAKAN",VLOOKUP(FR_HITUNG_MINMAX!A1109,'BR DTG ADW'!C:E,3,0),IF(FR_HITUNG_MINMAX!AN1109="PACUL",VLOOKUP(FR_HITUNG_MINMAX!A1109,'BR DTG PACUL'!C:E,3,0),IF(FR_HITUNG_MINMAX!AN1109="TRAYEMAN",VLOOKUP(FR_HITUNG_MINMAX!A1109,'BR DTG TRAYEMAN'!C:E,3,0),"?")))),0)</f>
        <v>0</v>
      </c>
      <c r="AQ1109" s="31">
        <f>IF(AN1109="PACUL",VLOOKUP(A1109,'STOK PACUL'!C:H,6,0),IF(FR_HITUNG_MINMAX!AN1109="PESALAKAN",VLOOKUP(FR_HITUNG_MINMAX!A1109,'STOK PESALAKAN'!C:H,6,0),IF(FR_HITUNG_MINMAX!AN1109="CIKDITIRO",VLOOKUP(FR_HITUNG_MINMAX!A1109,'STOK CIKDITIRO'!C:H,6,0),IF(FR_HITUNG_MINMAX!AN1109="TRAYEMAN",VLOOKUP(FR_HITUNG_MINMAX!A1109,'STOK TRAYEMAN'!C:H,6,0),"?"))))</f>
        <v>1</v>
      </c>
      <c r="AR1109" s="25">
        <f t="shared" si="60"/>
        <v>1</v>
      </c>
      <c r="AS1109" s="25">
        <f t="shared" si="61"/>
        <v>1</v>
      </c>
      <c r="AT1109" s="25">
        <f t="shared" si="57"/>
        <v>3</v>
      </c>
    </row>
    <row r="1110" spans="1:46" ht="30">
      <c r="A1110" s="96" t="s">
        <v>297</v>
      </c>
      <c r="B1110" s="96" t="s">
        <v>1063</v>
      </c>
      <c r="C1110" s="96" t="s">
        <v>884</v>
      </c>
      <c r="D1110" s="96" t="s">
        <v>1365</v>
      </c>
      <c r="E1110" s="96" t="s">
        <v>482</v>
      </c>
      <c r="F1110" s="97">
        <v>50000</v>
      </c>
      <c r="G1110" s="97">
        <v>1</v>
      </c>
      <c r="H1110" s="96" t="s">
        <v>31</v>
      </c>
      <c r="I1110" s="96" t="s">
        <v>2</v>
      </c>
      <c r="J1110" s="98">
        <v>1</v>
      </c>
      <c r="K1110" s="97">
        <v>1</v>
      </c>
      <c r="L1110" s="97">
        <v>0</v>
      </c>
      <c r="M1110" s="97">
        <v>0</v>
      </c>
      <c r="N1110" s="97">
        <v>0</v>
      </c>
      <c r="O1110" s="97">
        <v>0</v>
      </c>
      <c r="P1110" s="97">
        <v>0</v>
      </c>
      <c r="Q1110" s="97">
        <v>0</v>
      </c>
      <c r="R1110" s="97">
        <v>0</v>
      </c>
      <c r="S1110" s="97">
        <v>0</v>
      </c>
      <c r="T1110" s="97">
        <v>0</v>
      </c>
      <c r="U1110" s="97">
        <v>0</v>
      </c>
      <c r="V1110" s="97">
        <v>0</v>
      </c>
      <c r="W1110" s="97">
        <v>1</v>
      </c>
      <c r="X1110" s="97">
        <v>1</v>
      </c>
      <c r="Y1110" s="97">
        <v>0</v>
      </c>
      <c r="Z1110" s="97">
        <v>0</v>
      </c>
      <c r="AA1110" s="97">
        <v>0</v>
      </c>
      <c r="AB1110" s="97">
        <v>0</v>
      </c>
      <c r="AC1110" s="97">
        <v>0</v>
      </c>
      <c r="AD1110" s="97">
        <v>0</v>
      </c>
      <c r="AE1110" s="97">
        <v>0</v>
      </c>
      <c r="AF1110" s="97">
        <v>0</v>
      </c>
      <c r="AG1110" s="97">
        <v>0</v>
      </c>
      <c r="AH1110" s="97">
        <v>0</v>
      </c>
      <c r="AI1110" s="97">
        <v>1</v>
      </c>
      <c r="AJ1110" s="97">
        <v>1</v>
      </c>
      <c r="AK1110" s="97">
        <v>1</v>
      </c>
      <c r="AL1110" s="97">
        <v>1</v>
      </c>
      <c r="AM1110" s="97">
        <v>1</v>
      </c>
      <c r="AN1110" s="96" t="s">
        <v>488</v>
      </c>
      <c r="AO1110" s="97">
        <v>0</v>
      </c>
      <c r="AP1110" s="31">
        <f>IFERROR(IF(AN1110="CIKDITIRO",VLOOKUP(A1110,'BR DTG CIKDITIRO'!C:E,3,0),IF(FR_HITUNG_MINMAX!AN1110="PESALAKAN",VLOOKUP(FR_HITUNG_MINMAX!A1110,'BR DTG ADW'!C:E,3,0),IF(FR_HITUNG_MINMAX!AN1110="PACUL",VLOOKUP(FR_HITUNG_MINMAX!A1110,'BR DTG PACUL'!C:E,3,0),IF(FR_HITUNG_MINMAX!AN1110="TRAYEMAN",VLOOKUP(FR_HITUNG_MINMAX!A1110,'BR DTG TRAYEMAN'!C:E,3,0),"?")))),0)</f>
        <v>0</v>
      </c>
      <c r="AQ1110" s="31">
        <f>IF(AN1110="PACUL",VLOOKUP(A1110,'STOK PACUL'!C:H,6,0),IF(FR_HITUNG_MINMAX!AN1110="PESALAKAN",VLOOKUP(FR_HITUNG_MINMAX!A1110,'STOK PESALAKAN'!C:H,6,0),IF(FR_HITUNG_MINMAX!AN1110="CIKDITIRO",VLOOKUP(FR_HITUNG_MINMAX!A1110,'STOK CIKDITIRO'!C:H,6,0),IF(FR_HITUNG_MINMAX!AN1110="TRAYEMAN",VLOOKUP(FR_HITUNG_MINMAX!A1110,'STOK TRAYEMAN'!C:H,6,0),"?"))))</f>
        <v>0</v>
      </c>
      <c r="AR1110" s="25">
        <f t="shared" si="60"/>
        <v>0</v>
      </c>
      <c r="AS1110" s="25">
        <f t="shared" si="61"/>
        <v>1</v>
      </c>
      <c r="AT1110" s="25">
        <f t="shared" si="57"/>
        <v>3</v>
      </c>
    </row>
    <row r="1111" spans="1:46" ht="30">
      <c r="A1111" s="96" t="s">
        <v>506</v>
      </c>
      <c r="B1111" s="96" t="s">
        <v>1064</v>
      </c>
      <c r="C1111" s="96" t="s">
        <v>876</v>
      </c>
      <c r="D1111" s="96" t="s">
        <v>1365</v>
      </c>
      <c r="E1111" s="96" t="s">
        <v>482</v>
      </c>
      <c r="F1111" s="97">
        <v>39500</v>
      </c>
      <c r="G1111" s="97">
        <v>1</v>
      </c>
      <c r="H1111" s="96" t="s">
        <v>1185</v>
      </c>
      <c r="I1111" s="96" t="s">
        <v>1185</v>
      </c>
      <c r="J1111" s="98">
        <v>1</v>
      </c>
      <c r="K1111" s="97">
        <v>1</v>
      </c>
      <c r="L1111" s="97">
        <v>0</v>
      </c>
      <c r="M1111" s="97">
        <v>1</v>
      </c>
      <c r="N1111" s="97">
        <v>0</v>
      </c>
      <c r="O1111" s="97">
        <v>0</v>
      </c>
      <c r="P1111" s="97">
        <v>0</v>
      </c>
      <c r="Q1111" s="97">
        <v>0</v>
      </c>
      <c r="R1111" s="97">
        <v>0</v>
      </c>
      <c r="S1111" s="97">
        <v>0</v>
      </c>
      <c r="T1111" s="97">
        <v>0</v>
      </c>
      <c r="U1111" s="97">
        <v>0</v>
      </c>
      <c r="V1111" s="97">
        <v>0</v>
      </c>
      <c r="W1111" s="97">
        <v>0</v>
      </c>
      <c r="X1111" s="97">
        <v>1</v>
      </c>
      <c r="Y1111" s="97">
        <v>1</v>
      </c>
      <c r="Z1111" s="97">
        <v>1</v>
      </c>
      <c r="AA1111" s="97">
        <v>0</v>
      </c>
      <c r="AB1111" s="97">
        <v>0</v>
      </c>
      <c r="AC1111" s="97">
        <v>0</v>
      </c>
      <c r="AD1111" s="97">
        <v>0</v>
      </c>
      <c r="AE1111" s="97">
        <v>0</v>
      </c>
      <c r="AF1111" s="97">
        <v>0</v>
      </c>
      <c r="AG1111" s="97">
        <v>0</v>
      </c>
      <c r="AH1111" s="97">
        <v>0</v>
      </c>
      <c r="AI1111" s="97">
        <v>0</v>
      </c>
      <c r="AJ1111" s="97">
        <v>0</v>
      </c>
      <c r="AK1111" s="97">
        <v>1</v>
      </c>
      <c r="AL1111" s="97">
        <v>0</v>
      </c>
      <c r="AM1111" s="97">
        <v>0</v>
      </c>
      <c r="AN1111" s="96" t="s">
        <v>488</v>
      </c>
      <c r="AO1111" s="97">
        <v>0</v>
      </c>
      <c r="AP1111" s="31">
        <f>IFERROR(IF(AN1111="CIKDITIRO",VLOOKUP(A1111,'BR DTG CIKDITIRO'!C:E,3,0),IF(FR_HITUNG_MINMAX!AN1111="PESALAKAN",VLOOKUP(FR_HITUNG_MINMAX!A1111,'BR DTG ADW'!C:E,3,0),IF(FR_HITUNG_MINMAX!AN1111="PACUL",VLOOKUP(FR_HITUNG_MINMAX!A1111,'BR DTG PACUL'!C:E,3,0),IF(FR_HITUNG_MINMAX!AN1111="TRAYEMAN",VLOOKUP(FR_HITUNG_MINMAX!A1111,'BR DTG TRAYEMAN'!C:E,3,0),"?")))),0)</f>
        <v>0</v>
      </c>
      <c r="AQ1111" s="31">
        <f>IF(AN1111="PACUL",VLOOKUP(A1111,'STOK PACUL'!C:H,6,0),IF(FR_HITUNG_MINMAX!AN1111="PESALAKAN",VLOOKUP(FR_HITUNG_MINMAX!A1111,'STOK PESALAKAN'!C:H,6,0),IF(FR_HITUNG_MINMAX!AN1111="CIKDITIRO",VLOOKUP(FR_HITUNG_MINMAX!A1111,'STOK CIKDITIRO'!C:H,6,0),IF(FR_HITUNG_MINMAX!AN1111="TRAYEMAN",VLOOKUP(FR_HITUNG_MINMAX!A1111,'STOK TRAYEMAN'!C:H,6,0),"?"))))</f>
        <v>0</v>
      </c>
      <c r="AR1111" s="25">
        <f t="shared" si="60"/>
        <v>0</v>
      </c>
      <c r="AS1111" s="25">
        <f t="shared" si="61"/>
        <v>0</v>
      </c>
      <c r="AT1111" s="25">
        <f t="shared" si="57"/>
        <v>3</v>
      </c>
    </row>
    <row r="1112" spans="1:46" ht="30">
      <c r="A1112" s="96" t="s">
        <v>298</v>
      </c>
      <c r="B1112" s="96" t="s">
        <v>1066</v>
      </c>
      <c r="C1112" s="96" t="s">
        <v>884</v>
      </c>
      <c r="D1112" s="96" t="s">
        <v>876</v>
      </c>
      <c r="E1112" s="96" t="s">
        <v>482</v>
      </c>
      <c r="F1112" s="97">
        <v>32500</v>
      </c>
      <c r="G1112" s="97">
        <v>1</v>
      </c>
      <c r="H1112" s="96" t="s">
        <v>30</v>
      </c>
      <c r="I1112" s="96" t="s">
        <v>2</v>
      </c>
      <c r="J1112" s="98" t="s">
        <v>1366</v>
      </c>
      <c r="K1112" s="97">
        <v>1</v>
      </c>
      <c r="L1112" s="97">
        <v>0</v>
      </c>
      <c r="M1112" s="97">
        <v>0</v>
      </c>
      <c r="N1112" s="97">
        <v>0</v>
      </c>
      <c r="O1112" s="97">
        <v>0</v>
      </c>
      <c r="P1112" s="97">
        <v>1</v>
      </c>
      <c r="Q1112" s="97">
        <v>0</v>
      </c>
      <c r="R1112" s="97">
        <v>0</v>
      </c>
      <c r="S1112" s="97">
        <v>0</v>
      </c>
      <c r="T1112" s="97">
        <v>0</v>
      </c>
      <c r="U1112" s="97">
        <v>0</v>
      </c>
      <c r="V1112" s="97">
        <v>1</v>
      </c>
      <c r="W1112" s="97">
        <v>1</v>
      </c>
      <c r="X1112" s="97">
        <v>1</v>
      </c>
      <c r="Y1112" s="97">
        <v>0</v>
      </c>
      <c r="Z1112" s="97">
        <v>0</v>
      </c>
      <c r="AA1112" s="97">
        <v>0</v>
      </c>
      <c r="AB1112" s="97">
        <v>1</v>
      </c>
      <c r="AC1112" s="97">
        <v>1</v>
      </c>
      <c r="AD1112" s="97">
        <v>0</v>
      </c>
      <c r="AE1112" s="97">
        <v>0</v>
      </c>
      <c r="AF1112" s="97">
        <v>0</v>
      </c>
      <c r="AG1112" s="97">
        <v>0</v>
      </c>
      <c r="AH1112" s="97">
        <v>1</v>
      </c>
      <c r="AI1112" s="97">
        <v>2</v>
      </c>
      <c r="AJ1112" s="97">
        <v>1</v>
      </c>
      <c r="AK1112" s="97">
        <v>2</v>
      </c>
      <c r="AL1112" s="97">
        <v>1</v>
      </c>
      <c r="AM1112" s="97">
        <v>2</v>
      </c>
      <c r="AN1112" s="96" t="s">
        <v>488</v>
      </c>
      <c r="AO1112" s="97">
        <v>1</v>
      </c>
      <c r="AP1112" s="31">
        <f>IFERROR(IF(AN1112="CIKDITIRO",VLOOKUP(A1112,'BR DTG CIKDITIRO'!C:E,3,0),IF(FR_HITUNG_MINMAX!AN1112="PESALAKAN",VLOOKUP(FR_HITUNG_MINMAX!A1112,'BR DTG ADW'!C:E,3,0),IF(FR_HITUNG_MINMAX!AN1112="PACUL",VLOOKUP(FR_HITUNG_MINMAX!A1112,'BR DTG PACUL'!C:E,3,0),IF(FR_HITUNG_MINMAX!AN1112="TRAYEMAN",VLOOKUP(FR_HITUNG_MINMAX!A1112,'BR DTG TRAYEMAN'!C:E,3,0),"?")))),0)</f>
        <v>0</v>
      </c>
      <c r="AQ1112" s="31">
        <f>IF(AN1112="PACUL",VLOOKUP(A1112,'STOK PACUL'!C:H,6,0),IF(FR_HITUNG_MINMAX!AN1112="PESALAKAN",VLOOKUP(FR_HITUNG_MINMAX!A1112,'STOK PESALAKAN'!C:H,6,0),IF(FR_HITUNG_MINMAX!AN1112="CIKDITIRO",VLOOKUP(FR_HITUNG_MINMAX!A1112,'STOK CIKDITIRO'!C:H,6,0),IF(FR_HITUNG_MINMAX!AN1112="TRAYEMAN",VLOOKUP(FR_HITUNG_MINMAX!A1112,'STOK TRAYEMAN'!C:H,6,0),"?"))))</f>
        <v>1</v>
      </c>
      <c r="AR1112" s="25">
        <f t="shared" si="60"/>
        <v>1</v>
      </c>
      <c r="AS1112" s="25">
        <f t="shared" si="61"/>
        <v>1</v>
      </c>
      <c r="AT1112" s="25">
        <f t="shared" si="57"/>
        <v>3</v>
      </c>
    </row>
    <row r="1113" spans="1:46" ht="30">
      <c r="A1113" s="96" t="s">
        <v>299</v>
      </c>
      <c r="B1113" s="96" t="s">
        <v>1360</v>
      </c>
      <c r="C1113" s="96" t="s">
        <v>884</v>
      </c>
      <c r="D1113" s="96" t="s">
        <v>1365</v>
      </c>
      <c r="E1113" s="96" t="s">
        <v>484</v>
      </c>
      <c r="F1113" s="97">
        <v>42000</v>
      </c>
      <c r="G1113" s="97">
        <v>1</v>
      </c>
      <c r="H1113" s="96" t="s">
        <v>30</v>
      </c>
      <c r="I1113" s="96" t="s">
        <v>1185</v>
      </c>
      <c r="J1113" s="98">
        <v>1</v>
      </c>
      <c r="K1113" s="97">
        <v>1</v>
      </c>
      <c r="L1113" s="97">
        <v>1</v>
      </c>
      <c r="M1113" s="97">
        <v>0</v>
      </c>
      <c r="N1113" s="97">
        <v>2</v>
      </c>
      <c r="O1113" s="97">
        <v>0</v>
      </c>
      <c r="P1113" s="97">
        <v>0</v>
      </c>
      <c r="Q1113" s="97">
        <v>0</v>
      </c>
      <c r="R1113" s="97">
        <v>1</v>
      </c>
      <c r="S1113" s="97">
        <v>1</v>
      </c>
      <c r="T1113" s="97">
        <v>0</v>
      </c>
      <c r="U1113" s="97">
        <v>0</v>
      </c>
      <c r="V1113" s="97">
        <v>0</v>
      </c>
      <c r="W1113" s="97">
        <v>1</v>
      </c>
      <c r="X1113" s="97">
        <v>2</v>
      </c>
      <c r="Y1113" s="97">
        <v>1</v>
      </c>
      <c r="Z1113" s="97">
        <v>2</v>
      </c>
      <c r="AA1113" s="97">
        <v>2</v>
      </c>
      <c r="AB1113" s="97">
        <v>0</v>
      </c>
      <c r="AC1113" s="97">
        <v>0</v>
      </c>
      <c r="AD1113" s="97">
        <v>1</v>
      </c>
      <c r="AE1113" s="97">
        <v>2</v>
      </c>
      <c r="AF1113" s="97">
        <v>1</v>
      </c>
      <c r="AG1113" s="97">
        <v>1</v>
      </c>
      <c r="AH1113" s="97">
        <v>0</v>
      </c>
      <c r="AI1113" s="97">
        <v>1</v>
      </c>
      <c r="AJ1113" s="97">
        <v>2</v>
      </c>
      <c r="AK1113" s="97">
        <v>2</v>
      </c>
      <c r="AL1113" s="97">
        <v>2</v>
      </c>
      <c r="AM1113" s="97">
        <v>2</v>
      </c>
      <c r="AN1113" s="96" t="s">
        <v>488</v>
      </c>
      <c r="AO1113" s="97">
        <v>0</v>
      </c>
      <c r="AP1113" s="31">
        <f>IFERROR(IF(AN1113="CIKDITIRO",VLOOKUP(A1113,'BR DTG CIKDITIRO'!C:E,3,0),IF(FR_HITUNG_MINMAX!AN1113="PESALAKAN",VLOOKUP(FR_HITUNG_MINMAX!A1113,'BR DTG ADW'!C:E,3,0),IF(FR_HITUNG_MINMAX!AN1113="PACUL",VLOOKUP(FR_HITUNG_MINMAX!A1113,'BR DTG PACUL'!C:E,3,0),IF(FR_HITUNG_MINMAX!AN1113="TRAYEMAN",VLOOKUP(FR_HITUNG_MINMAX!A1113,'BR DTG TRAYEMAN'!C:E,3,0),"?")))),0)</f>
        <v>1</v>
      </c>
      <c r="AQ1113" s="31">
        <f>IF(AN1113="PACUL",VLOOKUP(A1113,'STOK PACUL'!C:H,6,0),IF(FR_HITUNG_MINMAX!AN1113="PESALAKAN",VLOOKUP(FR_HITUNG_MINMAX!A1113,'STOK PESALAKAN'!C:H,6,0),IF(FR_HITUNG_MINMAX!AN1113="CIKDITIRO",VLOOKUP(FR_HITUNG_MINMAX!A1113,'STOK CIKDITIRO'!C:H,6,0),IF(FR_HITUNG_MINMAX!AN1113="TRAYEMAN",VLOOKUP(FR_HITUNG_MINMAX!A1113,'STOK TRAYEMAN'!C:H,6,0),"?"))))</f>
        <v>1</v>
      </c>
      <c r="AR1113" s="25">
        <f t="shared" si="60"/>
        <v>1</v>
      </c>
      <c r="AS1113" s="25">
        <f t="shared" si="61"/>
        <v>1</v>
      </c>
      <c r="AT1113" s="25">
        <f t="shared" si="57"/>
        <v>3</v>
      </c>
    </row>
    <row r="1114" spans="1:46" ht="30">
      <c r="A1114" s="96" t="s">
        <v>673</v>
      </c>
      <c r="B1114" s="96" t="s">
        <v>1068</v>
      </c>
      <c r="C1114" s="96" t="s">
        <v>884</v>
      </c>
      <c r="D1114" s="96" t="s">
        <v>1365</v>
      </c>
      <c r="E1114" s="96" t="s">
        <v>482</v>
      </c>
      <c r="F1114" s="97">
        <v>48000</v>
      </c>
      <c r="G1114" s="97">
        <v>1</v>
      </c>
      <c r="H1114" s="96" t="s">
        <v>31</v>
      </c>
      <c r="I1114" s="96" t="s">
        <v>2</v>
      </c>
      <c r="J1114" s="98" t="s">
        <v>1366</v>
      </c>
      <c r="K1114" s="97">
        <v>1</v>
      </c>
      <c r="L1114" s="97">
        <v>0</v>
      </c>
      <c r="M1114" s="97">
        <v>0</v>
      </c>
      <c r="N1114" s="97">
        <v>1</v>
      </c>
      <c r="O1114" s="97">
        <v>0</v>
      </c>
      <c r="P1114" s="97">
        <v>0</v>
      </c>
      <c r="Q1114" s="97">
        <v>0</v>
      </c>
      <c r="R1114" s="97">
        <v>0</v>
      </c>
      <c r="S1114" s="97">
        <v>0</v>
      </c>
      <c r="T1114" s="97">
        <v>0</v>
      </c>
      <c r="U1114" s="97">
        <v>0</v>
      </c>
      <c r="V1114" s="97">
        <v>0</v>
      </c>
      <c r="W1114" s="97">
        <v>2</v>
      </c>
      <c r="X1114" s="97">
        <v>2</v>
      </c>
      <c r="Y1114" s="97">
        <v>0</v>
      </c>
      <c r="Z1114" s="97">
        <v>1</v>
      </c>
      <c r="AA1114" s="97">
        <v>1</v>
      </c>
      <c r="AB1114" s="97">
        <v>0</v>
      </c>
      <c r="AC1114" s="97">
        <v>0</v>
      </c>
      <c r="AD1114" s="97">
        <v>0</v>
      </c>
      <c r="AE1114" s="97">
        <v>0</v>
      </c>
      <c r="AF1114" s="97">
        <v>0</v>
      </c>
      <c r="AG1114" s="97">
        <v>0</v>
      </c>
      <c r="AH1114" s="97">
        <v>0</v>
      </c>
      <c r="AI1114" s="97">
        <v>2</v>
      </c>
      <c r="AJ1114" s="97">
        <v>2</v>
      </c>
      <c r="AK1114" s="97">
        <v>2</v>
      </c>
      <c r="AL1114" s="97">
        <v>2</v>
      </c>
      <c r="AM1114" s="97">
        <v>2</v>
      </c>
      <c r="AN1114" s="96" t="s">
        <v>488</v>
      </c>
      <c r="AO1114" s="97">
        <v>0</v>
      </c>
      <c r="AP1114" s="31">
        <f>IFERROR(IF(AN1114="CIKDITIRO",VLOOKUP(A1114,'BR DTG CIKDITIRO'!C:E,3,0),IF(FR_HITUNG_MINMAX!AN1114="PESALAKAN",VLOOKUP(FR_HITUNG_MINMAX!A1114,'BR DTG ADW'!C:E,3,0),IF(FR_HITUNG_MINMAX!AN1114="PACUL",VLOOKUP(FR_HITUNG_MINMAX!A1114,'BR DTG PACUL'!C:E,3,0),IF(FR_HITUNG_MINMAX!AN1114="TRAYEMAN",VLOOKUP(FR_HITUNG_MINMAX!A1114,'BR DTG TRAYEMAN'!C:E,3,0),"?")))),0)</f>
        <v>0</v>
      </c>
      <c r="AQ1114" s="31">
        <f>IF(AN1114="PACUL",VLOOKUP(A1114,'STOK PACUL'!C:H,6,0),IF(FR_HITUNG_MINMAX!AN1114="PESALAKAN",VLOOKUP(FR_HITUNG_MINMAX!A1114,'STOK PESALAKAN'!C:H,6,0),IF(FR_HITUNG_MINMAX!AN1114="CIKDITIRO",VLOOKUP(FR_HITUNG_MINMAX!A1114,'STOK CIKDITIRO'!C:H,6,0),IF(FR_HITUNG_MINMAX!AN1114="TRAYEMAN",VLOOKUP(FR_HITUNG_MINMAX!A1114,'STOK TRAYEMAN'!C:H,6,0),"?"))))</f>
        <v>0</v>
      </c>
      <c r="AR1114" s="25">
        <f t="shared" si="60"/>
        <v>0</v>
      </c>
      <c r="AS1114" s="25">
        <f t="shared" si="61"/>
        <v>1</v>
      </c>
      <c r="AT1114" s="25">
        <f t="shared" si="57"/>
        <v>3</v>
      </c>
    </row>
    <row r="1115" spans="1:46" ht="30">
      <c r="A1115" s="96" t="s">
        <v>301</v>
      </c>
      <c r="B1115" s="96" t="s">
        <v>1069</v>
      </c>
      <c r="C1115" s="96" t="s">
        <v>984</v>
      </c>
      <c r="D1115" s="96" t="s">
        <v>1365</v>
      </c>
      <c r="E1115" s="96" t="s">
        <v>484</v>
      </c>
      <c r="F1115" s="97">
        <v>7000</v>
      </c>
      <c r="G1115" s="97">
        <v>1</v>
      </c>
      <c r="H1115" s="96" t="s">
        <v>31</v>
      </c>
      <c r="I1115" s="96" t="s">
        <v>2</v>
      </c>
      <c r="J1115" s="98" t="s">
        <v>1366</v>
      </c>
      <c r="K1115" s="97">
        <v>1</v>
      </c>
      <c r="L1115" s="97">
        <v>0</v>
      </c>
      <c r="M1115" s="97">
        <v>2</v>
      </c>
      <c r="N1115" s="97">
        <v>1</v>
      </c>
      <c r="O1115" s="97">
        <v>0</v>
      </c>
      <c r="P1115" s="97">
        <v>1</v>
      </c>
      <c r="Q1115" s="97">
        <v>0</v>
      </c>
      <c r="R1115" s="97">
        <v>0</v>
      </c>
      <c r="S1115" s="97">
        <v>0</v>
      </c>
      <c r="T1115" s="97">
        <v>0</v>
      </c>
      <c r="U1115" s="97">
        <v>0</v>
      </c>
      <c r="V1115" s="97">
        <v>0</v>
      </c>
      <c r="W1115" s="97">
        <v>0</v>
      </c>
      <c r="X1115" s="97">
        <v>2</v>
      </c>
      <c r="Y1115" s="97">
        <v>2</v>
      </c>
      <c r="Z1115" s="97">
        <v>3</v>
      </c>
      <c r="AA1115" s="97">
        <v>1</v>
      </c>
      <c r="AB1115" s="97">
        <v>1</v>
      </c>
      <c r="AC1115" s="97">
        <v>1</v>
      </c>
      <c r="AD1115" s="97">
        <v>0</v>
      </c>
      <c r="AE1115" s="97">
        <v>0</v>
      </c>
      <c r="AF1115" s="97">
        <v>0</v>
      </c>
      <c r="AG1115" s="97">
        <v>0</v>
      </c>
      <c r="AH1115" s="97">
        <v>0</v>
      </c>
      <c r="AI1115" s="97">
        <v>0</v>
      </c>
      <c r="AJ1115" s="97">
        <v>0</v>
      </c>
      <c r="AK1115" s="97">
        <v>3</v>
      </c>
      <c r="AL1115" s="97">
        <v>2</v>
      </c>
      <c r="AM1115" s="97">
        <v>3</v>
      </c>
      <c r="AN1115" s="96" t="s">
        <v>488</v>
      </c>
      <c r="AO1115" s="97">
        <v>0</v>
      </c>
      <c r="AP1115" s="31">
        <f>IFERROR(IF(AN1115="CIKDITIRO",VLOOKUP(A1115,'BR DTG CIKDITIRO'!C:E,3,0),IF(FR_HITUNG_MINMAX!AN1115="PESALAKAN",VLOOKUP(FR_HITUNG_MINMAX!A1115,'BR DTG ADW'!C:E,3,0),IF(FR_HITUNG_MINMAX!AN1115="PACUL",VLOOKUP(FR_HITUNG_MINMAX!A1115,'BR DTG PACUL'!C:E,3,0),IF(FR_HITUNG_MINMAX!AN1115="TRAYEMAN",VLOOKUP(FR_HITUNG_MINMAX!A1115,'BR DTG TRAYEMAN'!C:E,3,0),"?")))),0)</f>
        <v>0</v>
      </c>
      <c r="AQ1115" s="31">
        <f>IF(AN1115="PACUL",VLOOKUP(A1115,'STOK PACUL'!C:H,6,0),IF(FR_HITUNG_MINMAX!AN1115="PESALAKAN",VLOOKUP(FR_HITUNG_MINMAX!A1115,'STOK PESALAKAN'!C:H,6,0),IF(FR_HITUNG_MINMAX!AN1115="CIKDITIRO",VLOOKUP(FR_HITUNG_MINMAX!A1115,'STOK CIKDITIRO'!C:H,6,0),IF(FR_HITUNG_MINMAX!AN1115="TRAYEMAN",VLOOKUP(FR_HITUNG_MINMAX!A1115,'STOK TRAYEMAN'!C:H,6,0),"?"))))</f>
        <v>0</v>
      </c>
      <c r="AR1115" s="25">
        <f t="shared" si="60"/>
        <v>0</v>
      </c>
      <c r="AS1115" s="25">
        <f t="shared" si="61"/>
        <v>1</v>
      </c>
      <c r="AT1115" s="25">
        <f t="shared" si="57"/>
        <v>1</v>
      </c>
    </row>
    <row r="1116" spans="1:46" ht="30">
      <c r="A1116" s="96" t="s">
        <v>302</v>
      </c>
      <c r="B1116" s="96" t="s">
        <v>1069</v>
      </c>
      <c r="C1116" s="96" t="s">
        <v>984</v>
      </c>
      <c r="D1116" s="96" t="s">
        <v>1365</v>
      </c>
      <c r="E1116" s="96" t="s">
        <v>485</v>
      </c>
      <c r="F1116" s="97">
        <v>7000</v>
      </c>
      <c r="G1116" s="97">
        <v>1</v>
      </c>
      <c r="H1116" s="96" t="s">
        <v>104</v>
      </c>
      <c r="I1116" s="96" t="s">
        <v>2</v>
      </c>
      <c r="J1116" s="98" t="s">
        <v>1366</v>
      </c>
      <c r="K1116" s="97">
        <v>1</v>
      </c>
      <c r="L1116" s="97">
        <v>0</v>
      </c>
      <c r="M1116" s="97">
        <v>0</v>
      </c>
      <c r="N1116" s="97">
        <v>0</v>
      </c>
      <c r="O1116" s="97">
        <v>0</v>
      </c>
      <c r="P1116" s="97">
        <v>4</v>
      </c>
      <c r="Q1116" s="97">
        <v>1</v>
      </c>
      <c r="R1116" s="97">
        <v>1</v>
      </c>
      <c r="S1116" s="97">
        <v>2</v>
      </c>
      <c r="T1116" s="97">
        <v>1</v>
      </c>
      <c r="U1116" s="97">
        <v>0</v>
      </c>
      <c r="V1116" s="97">
        <v>0</v>
      </c>
      <c r="W1116" s="97">
        <v>1</v>
      </c>
      <c r="X1116" s="97">
        <v>4</v>
      </c>
      <c r="Y1116" s="97">
        <v>0</v>
      </c>
      <c r="Z1116" s="97">
        <v>0</v>
      </c>
      <c r="AA1116" s="97">
        <v>0</v>
      </c>
      <c r="AB1116" s="97">
        <v>4</v>
      </c>
      <c r="AC1116" s="97">
        <v>5</v>
      </c>
      <c r="AD1116" s="97">
        <v>2</v>
      </c>
      <c r="AE1116" s="97">
        <v>3</v>
      </c>
      <c r="AF1116" s="97">
        <v>3</v>
      </c>
      <c r="AG1116" s="97">
        <v>2</v>
      </c>
      <c r="AH1116" s="97">
        <v>0</v>
      </c>
      <c r="AI1116" s="97">
        <v>1</v>
      </c>
      <c r="AJ1116" s="97">
        <v>1</v>
      </c>
      <c r="AK1116" s="97">
        <v>5</v>
      </c>
      <c r="AL1116" s="97">
        <v>4</v>
      </c>
      <c r="AM1116" s="97">
        <v>5</v>
      </c>
      <c r="AN1116" s="96" t="s">
        <v>488</v>
      </c>
      <c r="AO1116" s="97">
        <v>5</v>
      </c>
      <c r="AP1116" s="31">
        <f>IFERROR(IF(AN1116="CIKDITIRO",VLOOKUP(A1116,'BR DTG CIKDITIRO'!C:E,3,0),IF(FR_HITUNG_MINMAX!AN1116="PESALAKAN",VLOOKUP(FR_HITUNG_MINMAX!A1116,'BR DTG ADW'!C:E,3,0),IF(FR_HITUNG_MINMAX!AN1116="PACUL",VLOOKUP(FR_HITUNG_MINMAX!A1116,'BR DTG PACUL'!C:E,3,0),IF(FR_HITUNG_MINMAX!AN1116="TRAYEMAN",VLOOKUP(FR_HITUNG_MINMAX!A1116,'BR DTG TRAYEMAN'!C:E,3,0),"?")))),0)</f>
        <v>0</v>
      </c>
      <c r="AQ1116" s="31">
        <f>IF(AN1116="PACUL",VLOOKUP(A1116,'STOK PACUL'!C:H,6,0),IF(FR_HITUNG_MINMAX!AN1116="PESALAKAN",VLOOKUP(FR_HITUNG_MINMAX!A1116,'STOK PESALAKAN'!C:H,6,0),IF(FR_HITUNG_MINMAX!AN1116="CIKDITIRO",VLOOKUP(FR_HITUNG_MINMAX!A1116,'STOK CIKDITIRO'!C:H,6,0),IF(FR_HITUNG_MINMAX!AN1116="TRAYEMAN",VLOOKUP(FR_HITUNG_MINMAX!A1116,'STOK TRAYEMAN'!C:H,6,0),"?"))))</f>
        <v>5</v>
      </c>
      <c r="AR1116" s="25">
        <f t="shared" si="60"/>
        <v>5</v>
      </c>
      <c r="AS1116" s="25">
        <f t="shared" si="61"/>
        <v>2</v>
      </c>
      <c r="AT1116" s="25">
        <f t="shared" si="57"/>
        <v>3</v>
      </c>
    </row>
    <row r="1117" spans="1:46" ht="30">
      <c r="A1117" s="96" t="s">
        <v>2182</v>
      </c>
      <c r="B1117" s="96" t="s">
        <v>2183</v>
      </c>
      <c r="C1117" s="96" t="s">
        <v>876</v>
      </c>
      <c r="D1117" s="96" t="s">
        <v>1365</v>
      </c>
      <c r="E1117" s="96" t="s">
        <v>482</v>
      </c>
      <c r="F1117" s="97">
        <v>75000</v>
      </c>
      <c r="G1117" s="97">
        <v>1</v>
      </c>
      <c r="H1117" s="96" t="s">
        <v>31</v>
      </c>
      <c r="I1117" s="96" t="s">
        <v>1185</v>
      </c>
      <c r="J1117" s="98" t="s">
        <v>1366</v>
      </c>
      <c r="K1117" s="97">
        <v>1</v>
      </c>
      <c r="L1117" s="97">
        <v>0</v>
      </c>
      <c r="M1117" s="97">
        <v>0</v>
      </c>
      <c r="N1117" s="97">
        <v>0</v>
      </c>
      <c r="O1117" s="97">
        <v>0</v>
      </c>
      <c r="P1117" s="97">
        <v>0</v>
      </c>
      <c r="Q1117" s="97">
        <v>0</v>
      </c>
      <c r="R1117" s="97">
        <v>0</v>
      </c>
      <c r="S1117" s="97">
        <v>0</v>
      </c>
      <c r="T1117" s="97">
        <v>0</v>
      </c>
      <c r="U1117" s="97">
        <v>0</v>
      </c>
      <c r="V1117" s="97">
        <v>1</v>
      </c>
      <c r="W1117" s="97">
        <v>0</v>
      </c>
      <c r="X1117" s="97">
        <v>1</v>
      </c>
      <c r="Y1117" s="97">
        <v>0</v>
      </c>
      <c r="Z1117" s="97">
        <v>0</v>
      </c>
      <c r="AA1117" s="97">
        <v>0</v>
      </c>
      <c r="AB1117" s="97">
        <v>0</v>
      </c>
      <c r="AC1117" s="97">
        <v>0</v>
      </c>
      <c r="AD1117" s="97">
        <v>0</v>
      </c>
      <c r="AE1117" s="97">
        <v>0</v>
      </c>
      <c r="AF1117" s="97">
        <v>0</v>
      </c>
      <c r="AG1117" s="97">
        <v>0</v>
      </c>
      <c r="AH1117" s="97">
        <v>1</v>
      </c>
      <c r="AI1117" s="97">
        <v>1</v>
      </c>
      <c r="AJ1117" s="97">
        <v>0</v>
      </c>
      <c r="AK1117" s="97">
        <v>1</v>
      </c>
      <c r="AL1117" s="97">
        <v>0</v>
      </c>
      <c r="AM1117" s="97">
        <v>0</v>
      </c>
      <c r="AN1117" s="96" t="s">
        <v>488</v>
      </c>
      <c r="AO1117" s="97">
        <v>0</v>
      </c>
      <c r="AP1117" s="31">
        <f>IFERROR(IF(AN1117="CIKDITIRO",VLOOKUP(A1117,'BR DTG CIKDITIRO'!C:E,3,0),IF(FR_HITUNG_MINMAX!AN1117="PESALAKAN",VLOOKUP(FR_HITUNG_MINMAX!A1117,'BR DTG ADW'!C:E,3,0),IF(FR_HITUNG_MINMAX!AN1117="PACUL",VLOOKUP(FR_HITUNG_MINMAX!A1117,'BR DTG PACUL'!C:E,3,0),IF(FR_HITUNG_MINMAX!AN1117="TRAYEMAN",VLOOKUP(FR_HITUNG_MINMAX!A1117,'BR DTG TRAYEMAN'!C:E,3,0),"?")))),0)</f>
        <v>0</v>
      </c>
      <c r="AQ1117" s="31">
        <f>IF(AN1117="PACUL",VLOOKUP(A1117,'STOK PACUL'!C:H,6,0),IF(FR_HITUNG_MINMAX!AN1117="PESALAKAN",VLOOKUP(FR_HITUNG_MINMAX!A1117,'STOK PESALAKAN'!C:H,6,0),IF(FR_HITUNG_MINMAX!AN1117="CIKDITIRO",VLOOKUP(FR_HITUNG_MINMAX!A1117,'STOK CIKDITIRO'!C:H,6,0),IF(FR_HITUNG_MINMAX!AN1117="TRAYEMAN",VLOOKUP(FR_HITUNG_MINMAX!A1117,'STOK TRAYEMAN'!C:H,6,0),"?"))))</f>
        <v>0</v>
      </c>
      <c r="AR1117" s="25">
        <f t="shared" si="60"/>
        <v>0</v>
      </c>
      <c r="AS1117" s="25">
        <f t="shared" si="61"/>
        <v>0</v>
      </c>
      <c r="AT1117" s="25">
        <f t="shared" si="57"/>
        <v>1</v>
      </c>
    </row>
    <row r="1118" spans="1:46" ht="30">
      <c r="A1118" s="96" t="s">
        <v>675</v>
      </c>
      <c r="B1118" s="96" t="s">
        <v>1361</v>
      </c>
      <c r="C1118" s="96" t="s">
        <v>984</v>
      </c>
      <c r="D1118" s="96" t="s">
        <v>1365</v>
      </c>
      <c r="E1118" s="96" t="s">
        <v>482</v>
      </c>
      <c r="F1118" s="97">
        <v>4500</v>
      </c>
      <c r="G1118" s="97">
        <v>1</v>
      </c>
      <c r="H1118" s="96" t="s">
        <v>1185</v>
      </c>
      <c r="I1118" s="96" t="s">
        <v>1185</v>
      </c>
      <c r="J1118" s="98">
        <v>1</v>
      </c>
      <c r="K1118" s="97">
        <v>1</v>
      </c>
      <c r="L1118" s="97">
        <v>0</v>
      </c>
      <c r="M1118" s="97">
        <v>0</v>
      </c>
      <c r="N1118" s="97">
        <v>1</v>
      </c>
      <c r="O1118" s="97">
        <v>0</v>
      </c>
      <c r="P1118" s="97">
        <v>0</v>
      </c>
      <c r="Q1118" s="97">
        <v>0</v>
      </c>
      <c r="R1118" s="97">
        <v>0</v>
      </c>
      <c r="S1118" s="97">
        <v>0</v>
      </c>
      <c r="T1118" s="97">
        <v>0</v>
      </c>
      <c r="U1118" s="97">
        <v>0</v>
      </c>
      <c r="V1118" s="97">
        <v>0</v>
      </c>
      <c r="W1118" s="97">
        <v>0</v>
      </c>
      <c r="X1118" s="97">
        <v>1</v>
      </c>
      <c r="Y1118" s="97">
        <v>0</v>
      </c>
      <c r="Z1118" s="97">
        <v>1</v>
      </c>
      <c r="AA1118" s="97">
        <v>1</v>
      </c>
      <c r="AB1118" s="97">
        <v>0</v>
      </c>
      <c r="AC1118" s="97">
        <v>0</v>
      </c>
      <c r="AD1118" s="97">
        <v>0</v>
      </c>
      <c r="AE1118" s="97">
        <v>0</v>
      </c>
      <c r="AF1118" s="97">
        <v>0</v>
      </c>
      <c r="AG1118" s="97">
        <v>0</v>
      </c>
      <c r="AH1118" s="97">
        <v>0</v>
      </c>
      <c r="AI1118" s="97">
        <v>0</v>
      </c>
      <c r="AJ1118" s="97">
        <v>0</v>
      </c>
      <c r="AK1118" s="97">
        <v>1</v>
      </c>
      <c r="AL1118" s="97">
        <v>1</v>
      </c>
      <c r="AM1118" s="97">
        <v>2</v>
      </c>
      <c r="AN1118" s="96" t="s">
        <v>488</v>
      </c>
      <c r="AO1118" s="97">
        <v>0</v>
      </c>
      <c r="AP1118" s="31">
        <f>IFERROR(IF(AN1118="CIKDITIRO",VLOOKUP(A1118,'BR DTG CIKDITIRO'!C:E,3,0),IF(FR_HITUNG_MINMAX!AN1118="PESALAKAN",VLOOKUP(FR_HITUNG_MINMAX!A1118,'BR DTG ADW'!C:E,3,0),IF(FR_HITUNG_MINMAX!AN1118="PACUL",VLOOKUP(FR_HITUNG_MINMAX!A1118,'BR DTG PACUL'!C:E,3,0),IF(FR_HITUNG_MINMAX!AN1118="TRAYEMAN",VLOOKUP(FR_HITUNG_MINMAX!A1118,'BR DTG TRAYEMAN'!C:E,3,0),"?")))),0)</f>
        <v>0</v>
      </c>
      <c r="AQ1118" s="31">
        <f>IF(AN1118="PACUL",VLOOKUP(A1118,'STOK PACUL'!C:H,6,0),IF(FR_HITUNG_MINMAX!AN1118="PESALAKAN",VLOOKUP(FR_HITUNG_MINMAX!A1118,'STOK PESALAKAN'!C:H,6,0),IF(FR_HITUNG_MINMAX!AN1118="CIKDITIRO",VLOOKUP(FR_HITUNG_MINMAX!A1118,'STOK CIKDITIRO'!C:H,6,0),IF(FR_HITUNG_MINMAX!AN1118="TRAYEMAN",VLOOKUP(FR_HITUNG_MINMAX!A1118,'STOK TRAYEMAN'!C:H,6,0),"?"))))</f>
        <v>0</v>
      </c>
      <c r="AR1118" s="25">
        <f t="shared" si="60"/>
        <v>0</v>
      </c>
      <c r="AS1118" s="25">
        <f t="shared" si="61"/>
        <v>1</v>
      </c>
      <c r="AT1118" s="25">
        <f t="shared" si="57"/>
        <v>1</v>
      </c>
    </row>
    <row r="1119" spans="1:46" ht="30">
      <c r="A1119" s="96" t="s">
        <v>306</v>
      </c>
      <c r="B1119" s="96" t="s">
        <v>1079</v>
      </c>
      <c r="C1119" s="96" t="s">
        <v>948</v>
      </c>
      <c r="D1119" s="96" t="s">
        <v>1365</v>
      </c>
      <c r="E1119" s="96" t="s">
        <v>482</v>
      </c>
      <c r="F1119" s="97">
        <v>81000</v>
      </c>
      <c r="G1119" s="97">
        <v>1</v>
      </c>
      <c r="H1119" s="96" t="s">
        <v>30</v>
      </c>
      <c r="I1119" s="96" t="s">
        <v>1185</v>
      </c>
      <c r="J1119" s="98">
        <v>1</v>
      </c>
      <c r="K1119" s="97">
        <v>1</v>
      </c>
      <c r="L1119" s="97">
        <v>0</v>
      </c>
      <c r="M1119" s="97">
        <v>0</v>
      </c>
      <c r="N1119" s="97">
        <v>0</v>
      </c>
      <c r="O1119" s="97">
        <v>0</v>
      </c>
      <c r="P1119" s="97">
        <v>0</v>
      </c>
      <c r="Q1119" s="97">
        <v>0</v>
      </c>
      <c r="R1119" s="97">
        <v>1</v>
      </c>
      <c r="S1119" s="97">
        <v>0</v>
      </c>
      <c r="T1119" s="97">
        <v>0</v>
      </c>
      <c r="U1119" s="97">
        <v>0</v>
      </c>
      <c r="V1119" s="97">
        <v>0</v>
      </c>
      <c r="W1119" s="97">
        <v>0</v>
      </c>
      <c r="X1119" s="97">
        <v>1</v>
      </c>
      <c r="Y1119" s="97">
        <v>0</v>
      </c>
      <c r="Z1119" s="97">
        <v>0</v>
      </c>
      <c r="AA1119" s="97">
        <v>0</v>
      </c>
      <c r="AB1119" s="97">
        <v>0</v>
      </c>
      <c r="AC1119" s="97">
        <v>0</v>
      </c>
      <c r="AD1119" s="97">
        <v>1</v>
      </c>
      <c r="AE1119" s="97">
        <v>1</v>
      </c>
      <c r="AF1119" s="97">
        <v>0</v>
      </c>
      <c r="AG1119" s="97">
        <v>0</v>
      </c>
      <c r="AH1119" s="97">
        <v>0</v>
      </c>
      <c r="AI1119" s="97">
        <v>0</v>
      </c>
      <c r="AJ1119" s="97">
        <v>0</v>
      </c>
      <c r="AK1119" s="97">
        <v>1</v>
      </c>
      <c r="AL1119" s="97">
        <v>1</v>
      </c>
      <c r="AM1119" s="97">
        <v>1</v>
      </c>
      <c r="AN1119" s="96" t="s">
        <v>488</v>
      </c>
      <c r="AO1119" s="97">
        <v>1</v>
      </c>
      <c r="AP1119" s="31">
        <f>IFERROR(IF(AN1119="CIKDITIRO",VLOOKUP(A1119,'BR DTG CIKDITIRO'!C:E,3,0),IF(FR_HITUNG_MINMAX!AN1119="PESALAKAN",VLOOKUP(FR_HITUNG_MINMAX!A1119,'BR DTG ADW'!C:E,3,0),IF(FR_HITUNG_MINMAX!AN1119="PACUL",VLOOKUP(FR_HITUNG_MINMAX!A1119,'BR DTG PACUL'!C:E,3,0),IF(FR_HITUNG_MINMAX!AN1119="TRAYEMAN",VLOOKUP(FR_HITUNG_MINMAX!A1119,'BR DTG TRAYEMAN'!C:E,3,0),"?")))),0)</f>
        <v>0</v>
      </c>
      <c r="AQ1119" s="31">
        <f>IF(AN1119="PACUL",VLOOKUP(A1119,'STOK PACUL'!C:H,6,0),IF(FR_HITUNG_MINMAX!AN1119="PESALAKAN",VLOOKUP(FR_HITUNG_MINMAX!A1119,'STOK PESALAKAN'!C:H,6,0),IF(FR_HITUNG_MINMAX!AN1119="CIKDITIRO",VLOOKUP(FR_HITUNG_MINMAX!A1119,'STOK CIKDITIRO'!C:H,6,0),IF(FR_HITUNG_MINMAX!AN1119="TRAYEMAN",VLOOKUP(FR_HITUNG_MINMAX!A1119,'STOK TRAYEMAN'!C:H,6,0),"?"))))</f>
        <v>1</v>
      </c>
      <c r="AR1119" s="25">
        <f t="shared" si="60"/>
        <v>1</v>
      </c>
      <c r="AS1119" s="25">
        <f t="shared" si="61"/>
        <v>1</v>
      </c>
      <c r="AT1119" s="25">
        <f t="shared" si="57"/>
        <v>2</v>
      </c>
    </row>
    <row r="1120" spans="1:46" ht="30">
      <c r="A1120" s="96" t="s">
        <v>2184</v>
      </c>
      <c r="B1120" s="96" t="s">
        <v>2185</v>
      </c>
      <c r="C1120" s="96" t="s">
        <v>876</v>
      </c>
      <c r="D1120" s="96" t="s">
        <v>1365</v>
      </c>
      <c r="E1120" s="96" t="s">
        <v>482</v>
      </c>
      <c r="F1120" s="97">
        <v>82000</v>
      </c>
      <c r="G1120" s="97">
        <v>1</v>
      </c>
      <c r="H1120" s="96" t="s">
        <v>1185</v>
      </c>
      <c r="I1120" s="96" t="s">
        <v>1185</v>
      </c>
      <c r="J1120" s="98">
        <v>1</v>
      </c>
      <c r="K1120" s="97">
        <v>1</v>
      </c>
      <c r="L1120" s="97">
        <v>0</v>
      </c>
      <c r="M1120" s="97">
        <v>0</v>
      </c>
      <c r="N1120" s="97">
        <v>0</v>
      </c>
      <c r="O1120" s="97">
        <v>1</v>
      </c>
      <c r="P1120" s="97">
        <v>0</v>
      </c>
      <c r="Q1120" s="97">
        <v>0</v>
      </c>
      <c r="R1120" s="97">
        <v>0</v>
      </c>
      <c r="S1120" s="97">
        <v>0</v>
      </c>
      <c r="T1120" s="97">
        <v>0</v>
      </c>
      <c r="U1120" s="97">
        <v>0</v>
      </c>
      <c r="V1120" s="97">
        <v>0</v>
      </c>
      <c r="W1120" s="97">
        <v>0</v>
      </c>
      <c r="X1120" s="97">
        <v>1</v>
      </c>
      <c r="Y1120" s="97">
        <v>0</v>
      </c>
      <c r="Z1120" s="97">
        <v>0</v>
      </c>
      <c r="AA1120" s="97">
        <v>1</v>
      </c>
      <c r="AB1120" s="97">
        <v>1</v>
      </c>
      <c r="AC1120" s="97">
        <v>0</v>
      </c>
      <c r="AD1120" s="97">
        <v>0</v>
      </c>
      <c r="AE1120" s="97">
        <v>0</v>
      </c>
      <c r="AF1120" s="97">
        <v>0</v>
      </c>
      <c r="AG1120" s="97">
        <v>0</v>
      </c>
      <c r="AH1120" s="97">
        <v>0</v>
      </c>
      <c r="AI1120" s="97">
        <v>0</v>
      </c>
      <c r="AJ1120" s="97">
        <v>0</v>
      </c>
      <c r="AK1120" s="97">
        <v>1</v>
      </c>
      <c r="AL1120" s="97">
        <v>0</v>
      </c>
      <c r="AM1120" s="97">
        <v>0</v>
      </c>
      <c r="AN1120" s="96" t="s">
        <v>488</v>
      </c>
      <c r="AO1120" s="97">
        <v>0</v>
      </c>
      <c r="AP1120" s="31">
        <f>IFERROR(IF(AN1120="CIKDITIRO",VLOOKUP(A1120,'BR DTG CIKDITIRO'!C:E,3,0),IF(FR_HITUNG_MINMAX!AN1120="PESALAKAN",VLOOKUP(FR_HITUNG_MINMAX!A1120,'BR DTG ADW'!C:E,3,0),IF(FR_HITUNG_MINMAX!AN1120="PACUL",VLOOKUP(FR_HITUNG_MINMAX!A1120,'BR DTG PACUL'!C:E,3,0),IF(FR_HITUNG_MINMAX!AN1120="TRAYEMAN",VLOOKUP(FR_HITUNG_MINMAX!A1120,'BR DTG TRAYEMAN'!C:E,3,0),"?")))),0)</f>
        <v>0</v>
      </c>
      <c r="AQ1120" s="31">
        <f>IF(AN1120="PACUL",VLOOKUP(A1120,'STOK PACUL'!C:H,6,0),IF(FR_HITUNG_MINMAX!AN1120="PESALAKAN",VLOOKUP(FR_HITUNG_MINMAX!A1120,'STOK PESALAKAN'!C:H,6,0),IF(FR_HITUNG_MINMAX!AN1120="CIKDITIRO",VLOOKUP(FR_HITUNG_MINMAX!A1120,'STOK CIKDITIRO'!C:H,6,0),IF(FR_HITUNG_MINMAX!AN1120="TRAYEMAN",VLOOKUP(FR_HITUNG_MINMAX!A1120,'STOK TRAYEMAN'!C:H,6,0),"?"))))</f>
        <v>0</v>
      </c>
      <c r="AR1120" s="25">
        <f t="shared" si="60"/>
        <v>0</v>
      </c>
      <c r="AS1120" s="25">
        <f t="shared" si="61"/>
        <v>0</v>
      </c>
      <c r="AT1120" s="25">
        <f t="shared" si="57"/>
        <v>1</v>
      </c>
    </row>
    <row r="1121" spans="1:46" ht="30">
      <c r="A1121" s="96" t="s">
        <v>1635</v>
      </c>
      <c r="B1121" s="96" t="s">
        <v>1694</v>
      </c>
      <c r="C1121" s="96" t="s">
        <v>876</v>
      </c>
      <c r="D1121" s="96" t="s">
        <v>1377</v>
      </c>
      <c r="E1121" s="96" t="s">
        <v>482</v>
      </c>
      <c r="F1121" s="97">
        <v>249000</v>
      </c>
      <c r="G1121" s="97">
        <v>1</v>
      </c>
      <c r="H1121" s="96" t="s">
        <v>30</v>
      </c>
      <c r="I1121" s="96" t="s">
        <v>1185</v>
      </c>
      <c r="J1121" s="98" t="s">
        <v>1366</v>
      </c>
      <c r="K1121" s="97">
        <v>1</v>
      </c>
      <c r="L1121" s="97">
        <v>0</v>
      </c>
      <c r="M1121" s="97">
        <v>0</v>
      </c>
      <c r="N1121" s="97">
        <v>0</v>
      </c>
      <c r="O1121" s="97">
        <v>0</v>
      </c>
      <c r="P1121" s="97">
        <v>0</v>
      </c>
      <c r="Q1121" s="97">
        <v>0</v>
      </c>
      <c r="R1121" s="97">
        <v>0</v>
      </c>
      <c r="S1121" s="97">
        <v>0</v>
      </c>
      <c r="T1121" s="97">
        <v>0</v>
      </c>
      <c r="U1121" s="97">
        <v>0</v>
      </c>
      <c r="V1121" s="97">
        <v>1</v>
      </c>
      <c r="W1121" s="97">
        <v>0</v>
      </c>
      <c r="X1121" s="97">
        <v>1</v>
      </c>
      <c r="Y1121" s="97">
        <v>0</v>
      </c>
      <c r="Z1121" s="97">
        <v>0</v>
      </c>
      <c r="AA1121" s="97">
        <v>0</v>
      </c>
      <c r="AB1121" s="97">
        <v>0</v>
      </c>
      <c r="AC1121" s="97">
        <v>0</v>
      </c>
      <c r="AD1121" s="97">
        <v>0</v>
      </c>
      <c r="AE1121" s="97">
        <v>0</v>
      </c>
      <c r="AF1121" s="97">
        <v>0</v>
      </c>
      <c r="AG1121" s="97">
        <v>0</v>
      </c>
      <c r="AH1121" s="97">
        <v>1</v>
      </c>
      <c r="AI1121" s="97">
        <v>1</v>
      </c>
      <c r="AJ1121" s="97">
        <v>0</v>
      </c>
      <c r="AK1121" s="97">
        <v>1</v>
      </c>
      <c r="AL1121" s="97">
        <v>0</v>
      </c>
      <c r="AM1121" s="97">
        <v>0</v>
      </c>
      <c r="AN1121" s="96" t="s">
        <v>488</v>
      </c>
      <c r="AO1121" s="97">
        <v>0</v>
      </c>
      <c r="AP1121" s="31">
        <f>IFERROR(IF(AN1121="CIKDITIRO",VLOOKUP(A1121,'BR DTG CIKDITIRO'!C:E,3,0),IF(FR_HITUNG_MINMAX!AN1121="PESALAKAN",VLOOKUP(FR_HITUNG_MINMAX!A1121,'BR DTG ADW'!C:E,3,0),IF(FR_HITUNG_MINMAX!AN1121="PACUL",VLOOKUP(FR_HITUNG_MINMAX!A1121,'BR DTG PACUL'!C:E,3,0),IF(FR_HITUNG_MINMAX!AN1121="TRAYEMAN",VLOOKUP(FR_HITUNG_MINMAX!A1121,'BR DTG TRAYEMAN'!C:E,3,0),"?")))),0)</f>
        <v>0</v>
      </c>
      <c r="AQ1121" s="31">
        <f>IF(AN1121="PACUL",VLOOKUP(A1121,'STOK PACUL'!C:H,6,0),IF(FR_HITUNG_MINMAX!AN1121="PESALAKAN",VLOOKUP(FR_HITUNG_MINMAX!A1121,'STOK PESALAKAN'!C:H,6,0),IF(FR_HITUNG_MINMAX!AN1121="CIKDITIRO",VLOOKUP(FR_HITUNG_MINMAX!A1121,'STOK CIKDITIRO'!C:H,6,0),IF(FR_HITUNG_MINMAX!AN1121="TRAYEMAN",VLOOKUP(FR_HITUNG_MINMAX!A1121,'STOK TRAYEMAN'!C:H,6,0),"?"))))</f>
        <v>0</v>
      </c>
      <c r="AR1121" s="25">
        <f t="shared" si="60"/>
        <v>0</v>
      </c>
      <c r="AS1121" s="25">
        <f t="shared" si="61"/>
        <v>0</v>
      </c>
      <c r="AT1121" s="25">
        <f t="shared" si="57"/>
        <v>1</v>
      </c>
    </row>
    <row r="1122" spans="1:46" ht="30">
      <c r="A1122" s="96" t="s">
        <v>308</v>
      </c>
      <c r="B1122" s="96" t="s">
        <v>1081</v>
      </c>
      <c r="C1122" s="96" t="s">
        <v>936</v>
      </c>
      <c r="D1122" s="96" t="s">
        <v>1365</v>
      </c>
      <c r="E1122" s="96" t="s">
        <v>482</v>
      </c>
      <c r="F1122" s="97">
        <v>36000</v>
      </c>
      <c r="G1122" s="97">
        <v>1</v>
      </c>
      <c r="H1122" s="96" t="s">
        <v>30</v>
      </c>
      <c r="I1122" s="96" t="s">
        <v>1185</v>
      </c>
      <c r="J1122" s="98">
        <v>1</v>
      </c>
      <c r="K1122" s="97">
        <v>1</v>
      </c>
      <c r="L1122" s="97">
        <v>0</v>
      </c>
      <c r="M1122" s="97">
        <v>0</v>
      </c>
      <c r="N1122" s="97">
        <v>0</v>
      </c>
      <c r="O1122" s="97">
        <v>0</v>
      </c>
      <c r="P1122" s="97">
        <v>0</v>
      </c>
      <c r="Q1122" s="97">
        <v>0</v>
      </c>
      <c r="R1122" s="97">
        <v>0</v>
      </c>
      <c r="S1122" s="97">
        <v>0</v>
      </c>
      <c r="T1122" s="97">
        <v>0</v>
      </c>
      <c r="U1122" s="97">
        <v>0</v>
      </c>
      <c r="V1122" s="97">
        <v>1</v>
      </c>
      <c r="W1122" s="97">
        <v>0</v>
      </c>
      <c r="X1122" s="97">
        <v>1</v>
      </c>
      <c r="Y1122" s="97">
        <v>0</v>
      </c>
      <c r="Z1122" s="97">
        <v>0</v>
      </c>
      <c r="AA1122" s="97">
        <v>0</v>
      </c>
      <c r="AB1122" s="97">
        <v>0</v>
      </c>
      <c r="AC1122" s="97">
        <v>0</v>
      </c>
      <c r="AD1122" s="97">
        <v>0</v>
      </c>
      <c r="AE1122" s="97">
        <v>0</v>
      </c>
      <c r="AF1122" s="97">
        <v>0</v>
      </c>
      <c r="AG1122" s="97">
        <v>0</v>
      </c>
      <c r="AH1122" s="97">
        <v>1</v>
      </c>
      <c r="AI1122" s="97">
        <v>1</v>
      </c>
      <c r="AJ1122" s="97">
        <v>0</v>
      </c>
      <c r="AK1122" s="97">
        <v>1</v>
      </c>
      <c r="AL1122" s="97">
        <v>1</v>
      </c>
      <c r="AM1122" s="97">
        <v>1</v>
      </c>
      <c r="AN1122" s="96" t="s">
        <v>488</v>
      </c>
      <c r="AO1122" s="97">
        <v>0</v>
      </c>
      <c r="AP1122" s="31">
        <f>IFERROR(IF(AN1122="CIKDITIRO",VLOOKUP(A1122,'BR DTG CIKDITIRO'!C:E,3,0),IF(FR_HITUNG_MINMAX!AN1122="PESALAKAN",VLOOKUP(FR_HITUNG_MINMAX!A1122,'BR DTG ADW'!C:E,3,0),IF(FR_HITUNG_MINMAX!AN1122="PACUL",VLOOKUP(FR_HITUNG_MINMAX!A1122,'BR DTG PACUL'!C:E,3,0),IF(FR_HITUNG_MINMAX!AN1122="TRAYEMAN",VLOOKUP(FR_HITUNG_MINMAX!A1122,'BR DTG TRAYEMAN'!C:E,3,0),"?")))),0)</f>
        <v>0</v>
      </c>
      <c r="AQ1122" s="31">
        <f>IF(AN1122="PACUL",VLOOKUP(A1122,'STOK PACUL'!C:H,6,0),IF(FR_HITUNG_MINMAX!AN1122="PESALAKAN",VLOOKUP(FR_HITUNG_MINMAX!A1122,'STOK PESALAKAN'!C:H,6,0),IF(FR_HITUNG_MINMAX!AN1122="CIKDITIRO",VLOOKUP(FR_HITUNG_MINMAX!A1122,'STOK CIKDITIRO'!C:H,6,0),IF(FR_HITUNG_MINMAX!AN1122="TRAYEMAN",VLOOKUP(FR_HITUNG_MINMAX!A1122,'STOK TRAYEMAN'!C:H,6,0),"?"))))</f>
        <v>0</v>
      </c>
      <c r="AR1122" s="25">
        <f t="shared" si="60"/>
        <v>0</v>
      </c>
      <c r="AS1122" s="25">
        <f t="shared" si="61"/>
        <v>1</v>
      </c>
      <c r="AT1122" s="25">
        <f t="shared" si="57"/>
        <v>3</v>
      </c>
    </row>
    <row r="1123" spans="1:46" ht="30">
      <c r="A1123" s="96" t="s">
        <v>1821</v>
      </c>
      <c r="B1123" s="96" t="s">
        <v>1083</v>
      </c>
      <c r="C1123" s="96" t="s">
        <v>920</v>
      </c>
      <c r="D1123" s="96" t="s">
        <v>1365</v>
      </c>
      <c r="E1123" s="96" t="s">
        <v>482</v>
      </c>
      <c r="F1123" s="97">
        <v>41200</v>
      </c>
      <c r="G1123" s="97">
        <v>1</v>
      </c>
      <c r="H1123" s="96" t="s">
        <v>30</v>
      </c>
      <c r="I1123" s="96" t="s">
        <v>1185</v>
      </c>
      <c r="J1123" s="98" t="s">
        <v>1366</v>
      </c>
      <c r="K1123" s="97">
        <v>1</v>
      </c>
      <c r="L1123" s="97">
        <v>0</v>
      </c>
      <c r="M1123" s="97">
        <v>0</v>
      </c>
      <c r="N1123" s="97">
        <v>0</v>
      </c>
      <c r="O1123" s="97">
        <v>0</v>
      </c>
      <c r="P1123" s="97">
        <v>0</v>
      </c>
      <c r="Q1123" s="97">
        <v>0</v>
      </c>
      <c r="R1123" s="97">
        <v>0</v>
      </c>
      <c r="S1123" s="97">
        <v>0</v>
      </c>
      <c r="T1123" s="97">
        <v>0</v>
      </c>
      <c r="U1123" s="97">
        <v>1</v>
      </c>
      <c r="V1123" s="97">
        <v>0</v>
      </c>
      <c r="W1123" s="97">
        <v>0</v>
      </c>
      <c r="X1123" s="97">
        <v>1</v>
      </c>
      <c r="Y1123" s="97">
        <v>0</v>
      </c>
      <c r="Z1123" s="97">
        <v>0</v>
      </c>
      <c r="AA1123" s="97">
        <v>0</v>
      </c>
      <c r="AB1123" s="97">
        <v>0</v>
      </c>
      <c r="AC1123" s="97">
        <v>0</v>
      </c>
      <c r="AD1123" s="97">
        <v>0</v>
      </c>
      <c r="AE1123" s="97">
        <v>0</v>
      </c>
      <c r="AF1123" s="97">
        <v>0</v>
      </c>
      <c r="AG1123" s="97">
        <v>1</v>
      </c>
      <c r="AH1123" s="97">
        <v>1</v>
      </c>
      <c r="AI1123" s="97">
        <v>0</v>
      </c>
      <c r="AJ1123" s="97">
        <v>0</v>
      </c>
      <c r="AK1123" s="97">
        <v>1</v>
      </c>
      <c r="AL1123" s="97">
        <v>1</v>
      </c>
      <c r="AM1123" s="97">
        <v>1</v>
      </c>
      <c r="AN1123" s="96" t="s">
        <v>488</v>
      </c>
      <c r="AO1123" s="97">
        <v>2</v>
      </c>
      <c r="AP1123" s="31">
        <f>IFERROR(IF(AN1123="CIKDITIRO",VLOOKUP(A1123,'BR DTG CIKDITIRO'!C:E,3,0),IF(FR_HITUNG_MINMAX!AN1123="PESALAKAN",VLOOKUP(FR_HITUNG_MINMAX!A1123,'BR DTG ADW'!C:E,3,0),IF(FR_HITUNG_MINMAX!AN1123="PACUL",VLOOKUP(FR_HITUNG_MINMAX!A1123,'BR DTG PACUL'!C:E,3,0),IF(FR_HITUNG_MINMAX!AN1123="TRAYEMAN",VLOOKUP(FR_HITUNG_MINMAX!A1123,'BR DTG TRAYEMAN'!C:E,3,0),"?")))),0)</f>
        <v>0</v>
      </c>
      <c r="AQ1123" s="31">
        <f>IF(AN1123="PACUL",VLOOKUP(A1123,'STOK PACUL'!C:H,6,0),IF(FR_HITUNG_MINMAX!AN1123="PESALAKAN",VLOOKUP(FR_HITUNG_MINMAX!A1123,'STOK PESALAKAN'!C:H,6,0),IF(FR_HITUNG_MINMAX!AN1123="CIKDITIRO",VLOOKUP(FR_HITUNG_MINMAX!A1123,'STOK CIKDITIRO'!C:H,6,0),IF(FR_HITUNG_MINMAX!AN1123="TRAYEMAN",VLOOKUP(FR_HITUNG_MINMAX!A1123,'STOK TRAYEMAN'!C:H,6,0),"?"))))</f>
        <v>2</v>
      </c>
      <c r="AR1123" s="25">
        <f t="shared" si="60"/>
        <v>2</v>
      </c>
      <c r="AS1123" s="25">
        <f t="shared" si="61"/>
        <v>1</v>
      </c>
      <c r="AT1123" s="25">
        <f t="shared" si="57"/>
        <v>2</v>
      </c>
    </row>
    <row r="1124" spans="1:46" ht="30">
      <c r="A1124" s="96" t="s">
        <v>309</v>
      </c>
      <c r="B1124" s="96" t="s">
        <v>1085</v>
      </c>
      <c r="C1124" s="96" t="s">
        <v>948</v>
      </c>
      <c r="D1124" s="96" t="s">
        <v>1365</v>
      </c>
      <c r="E1124" s="96" t="s">
        <v>482</v>
      </c>
      <c r="F1124" s="97">
        <v>57500</v>
      </c>
      <c r="G1124" s="97">
        <v>1</v>
      </c>
      <c r="H1124" s="96" t="s">
        <v>32</v>
      </c>
      <c r="I1124" s="96" t="s">
        <v>1185</v>
      </c>
      <c r="J1124" s="98" t="s">
        <v>1366</v>
      </c>
      <c r="K1124" s="97">
        <v>1</v>
      </c>
      <c r="L1124" s="97">
        <v>0</v>
      </c>
      <c r="M1124" s="97">
        <v>0</v>
      </c>
      <c r="N1124" s="97">
        <v>0</v>
      </c>
      <c r="O1124" s="97">
        <v>0</v>
      </c>
      <c r="P1124" s="97">
        <v>0</v>
      </c>
      <c r="Q1124" s="97">
        <v>0</v>
      </c>
      <c r="R1124" s="97">
        <v>2</v>
      </c>
      <c r="S1124" s="97">
        <v>0</v>
      </c>
      <c r="T1124" s="97">
        <v>0</v>
      </c>
      <c r="U1124" s="97">
        <v>1</v>
      </c>
      <c r="V1124" s="97">
        <v>0</v>
      </c>
      <c r="W1124" s="97">
        <v>0</v>
      </c>
      <c r="X1124" s="97">
        <v>2</v>
      </c>
      <c r="Y1124" s="97">
        <v>0</v>
      </c>
      <c r="Z1124" s="97">
        <v>0</v>
      </c>
      <c r="AA1124" s="97">
        <v>0</v>
      </c>
      <c r="AB1124" s="97">
        <v>0</v>
      </c>
      <c r="AC1124" s="97">
        <v>0</v>
      </c>
      <c r="AD1124" s="97">
        <v>2</v>
      </c>
      <c r="AE1124" s="97">
        <v>2</v>
      </c>
      <c r="AF1124" s="97">
        <v>0</v>
      </c>
      <c r="AG1124" s="97">
        <v>1</v>
      </c>
      <c r="AH1124" s="97">
        <v>1</v>
      </c>
      <c r="AI1124" s="97">
        <v>0</v>
      </c>
      <c r="AJ1124" s="97">
        <v>0</v>
      </c>
      <c r="AK1124" s="97">
        <v>2</v>
      </c>
      <c r="AL1124" s="97">
        <v>2</v>
      </c>
      <c r="AM1124" s="97">
        <v>2</v>
      </c>
      <c r="AN1124" s="96" t="s">
        <v>488</v>
      </c>
      <c r="AO1124" s="97">
        <v>2</v>
      </c>
      <c r="AP1124" s="31">
        <f>IFERROR(IF(AN1124="CIKDITIRO",VLOOKUP(A1124,'BR DTG CIKDITIRO'!C:E,3,0),IF(FR_HITUNG_MINMAX!AN1124="PESALAKAN",VLOOKUP(FR_HITUNG_MINMAX!A1124,'BR DTG ADW'!C:E,3,0),IF(FR_HITUNG_MINMAX!AN1124="PACUL",VLOOKUP(FR_HITUNG_MINMAX!A1124,'BR DTG PACUL'!C:E,3,0),IF(FR_HITUNG_MINMAX!AN1124="TRAYEMAN",VLOOKUP(FR_HITUNG_MINMAX!A1124,'BR DTG TRAYEMAN'!C:E,3,0),"?")))),0)</f>
        <v>0</v>
      </c>
      <c r="AQ1124" s="31">
        <f>IF(AN1124="PACUL",VLOOKUP(A1124,'STOK PACUL'!C:H,6,0),IF(FR_HITUNG_MINMAX!AN1124="PESALAKAN",VLOOKUP(FR_HITUNG_MINMAX!A1124,'STOK PESALAKAN'!C:H,6,0),IF(FR_HITUNG_MINMAX!AN1124="CIKDITIRO",VLOOKUP(FR_HITUNG_MINMAX!A1124,'STOK CIKDITIRO'!C:H,6,0),IF(FR_HITUNG_MINMAX!AN1124="TRAYEMAN",VLOOKUP(FR_HITUNG_MINMAX!A1124,'STOK TRAYEMAN'!C:H,6,0),"?"))))</f>
        <v>2</v>
      </c>
      <c r="AR1124" s="25">
        <f t="shared" si="60"/>
        <v>2</v>
      </c>
      <c r="AS1124" s="25">
        <f t="shared" si="61"/>
        <v>1</v>
      </c>
      <c r="AT1124" s="25">
        <f t="shared" si="57"/>
        <v>2</v>
      </c>
    </row>
    <row r="1125" spans="1:46" ht="30">
      <c r="A1125" s="96" t="s">
        <v>512</v>
      </c>
      <c r="B1125" s="96" t="s">
        <v>1086</v>
      </c>
      <c r="C1125" s="96" t="s">
        <v>877</v>
      </c>
      <c r="D1125" s="96" t="s">
        <v>1365</v>
      </c>
      <c r="E1125" s="96" t="s">
        <v>484</v>
      </c>
      <c r="F1125" s="97">
        <v>31000</v>
      </c>
      <c r="G1125" s="97">
        <v>1</v>
      </c>
      <c r="H1125" s="96" t="s">
        <v>1185</v>
      </c>
      <c r="I1125" s="96" t="s">
        <v>1185</v>
      </c>
      <c r="J1125" s="98">
        <v>1</v>
      </c>
      <c r="K1125" s="97">
        <v>1</v>
      </c>
      <c r="L1125" s="97">
        <v>0</v>
      </c>
      <c r="M1125" s="97">
        <v>1</v>
      </c>
      <c r="N1125" s="97">
        <v>2</v>
      </c>
      <c r="O1125" s="97">
        <v>0</v>
      </c>
      <c r="P1125" s="97">
        <v>0</v>
      </c>
      <c r="Q1125" s="97">
        <v>0</v>
      </c>
      <c r="R1125" s="97">
        <v>0</v>
      </c>
      <c r="S1125" s="97">
        <v>0</v>
      </c>
      <c r="T1125" s="97">
        <v>2</v>
      </c>
      <c r="U1125" s="97">
        <v>0</v>
      </c>
      <c r="V1125" s="97">
        <v>0</v>
      </c>
      <c r="W1125" s="97">
        <v>0</v>
      </c>
      <c r="X1125" s="97">
        <v>2</v>
      </c>
      <c r="Y1125" s="97">
        <v>1</v>
      </c>
      <c r="Z1125" s="97">
        <v>3</v>
      </c>
      <c r="AA1125" s="97">
        <v>2</v>
      </c>
      <c r="AB1125" s="97">
        <v>0</v>
      </c>
      <c r="AC1125" s="97">
        <v>0</v>
      </c>
      <c r="AD1125" s="97">
        <v>0</v>
      </c>
      <c r="AE1125" s="97">
        <v>0</v>
      </c>
      <c r="AF1125" s="97">
        <v>2</v>
      </c>
      <c r="AG1125" s="97">
        <v>0</v>
      </c>
      <c r="AH1125" s="97">
        <v>0</v>
      </c>
      <c r="AI1125" s="97">
        <v>0</v>
      </c>
      <c r="AJ1125" s="97">
        <v>0</v>
      </c>
      <c r="AK1125" s="97">
        <v>3</v>
      </c>
      <c r="AL1125" s="97">
        <v>2</v>
      </c>
      <c r="AM1125" s="97">
        <v>3</v>
      </c>
      <c r="AN1125" s="96" t="s">
        <v>488</v>
      </c>
      <c r="AO1125" s="97">
        <v>3</v>
      </c>
      <c r="AP1125" s="31">
        <f>IFERROR(IF(AN1125="CIKDITIRO",VLOOKUP(A1125,'BR DTG CIKDITIRO'!C:E,3,0),IF(FR_HITUNG_MINMAX!AN1125="PESALAKAN",VLOOKUP(FR_HITUNG_MINMAX!A1125,'BR DTG ADW'!C:E,3,0),IF(FR_HITUNG_MINMAX!AN1125="PACUL",VLOOKUP(FR_HITUNG_MINMAX!A1125,'BR DTG PACUL'!C:E,3,0),IF(FR_HITUNG_MINMAX!AN1125="TRAYEMAN",VLOOKUP(FR_HITUNG_MINMAX!A1125,'BR DTG TRAYEMAN'!C:E,3,0),"?")))),0)</f>
        <v>0</v>
      </c>
      <c r="AQ1125" s="31">
        <f>IF(AN1125="PACUL",VLOOKUP(A1125,'STOK PACUL'!C:H,6,0),IF(FR_HITUNG_MINMAX!AN1125="PESALAKAN",VLOOKUP(FR_HITUNG_MINMAX!A1125,'STOK PESALAKAN'!C:H,6,0),IF(FR_HITUNG_MINMAX!AN1125="CIKDITIRO",VLOOKUP(FR_HITUNG_MINMAX!A1125,'STOK CIKDITIRO'!C:H,6,0),IF(FR_HITUNG_MINMAX!AN1125="TRAYEMAN",VLOOKUP(FR_HITUNG_MINMAX!A1125,'STOK TRAYEMAN'!C:H,6,0),"?"))))</f>
        <v>3</v>
      </c>
      <c r="AR1125" s="25">
        <f t="shared" si="60"/>
        <v>3</v>
      </c>
      <c r="AS1125" s="25">
        <f t="shared" si="61"/>
        <v>1</v>
      </c>
      <c r="AT1125" s="25">
        <f t="shared" si="57"/>
        <v>3</v>
      </c>
    </row>
    <row r="1126" spans="1:46" ht="30">
      <c r="A1126" s="96" t="s">
        <v>312</v>
      </c>
      <c r="B1126" s="96" t="s">
        <v>1089</v>
      </c>
      <c r="C1126" s="96" t="s">
        <v>884</v>
      </c>
      <c r="D1126" s="96" t="s">
        <v>1365</v>
      </c>
      <c r="E1126" s="96" t="s">
        <v>482</v>
      </c>
      <c r="F1126" s="97">
        <v>62000</v>
      </c>
      <c r="G1126" s="97">
        <v>1</v>
      </c>
      <c r="H1126" s="96" t="s">
        <v>30</v>
      </c>
      <c r="I1126" s="96" t="s">
        <v>1185</v>
      </c>
      <c r="J1126" s="98" t="s">
        <v>1366</v>
      </c>
      <c r="K1126" s="97">
        <v>1</v>
      </c>
      <c r="L1126" s="97">
        <v>1</v>
      </c>
      <c r="M1126" s="97">
        <v>0</v>
      </c>
      <c r="N1126" s="97">
        <v>0</v>
      </c>
      <c r="O1126" s="97">
        <v>0</v>
      </c>
      <c r="P1126" s="97">
        <v>0</v>
      </c>
      <c r="Q1126" s="97">
        <v>0</v>
      </c>
      <c r="R1126" s="97">
        <v>0</v>
      </c>
      <c r="S1126" s="97">
        <v>0</v>
      </c>
      <c r="T1126" s="97">
        <v>0</v>
      </c>
      <c r="U1126" s="97">
        <v>0</v>
      </c>
      <c r="V1126" s="97">
        <v>0</v>
      </c>
      <c r="W1126" s="97">
        <v>0</v>
      </c>
      <c r="X1126" s="97">
        <v>1</v>
      </c>
      <c r="Y1126" s="97">
        <v>1</v>
      </c>
      <c r="Z1126" s="97">
        <v>0</v>
      </c>
      <c r="AA1126" s="97">
        <v>0</v>
      </c>
      <c r="AB1126" s="97">
        <v>0</v>
      </c>
      <c r="AC1126" s="97">
        <v>0</v>
      </c>
      <c r="AD1126" s="97">
        <v>0</v>
      </c>
      <c r="AE1126" s="97">
        <v>0</v>
      </c>
      <c r="AF1126" s="97">
        <v>0</v>
      </c>
      <c r="AG1126" s="97">
        <v>0</v>
      </c>
      <c r="AH1126" s="97">
        <v>0</v>
      </c>
      <c r="AI1126" s="97">
        <v>0</v>
      </c>
      <c r="AJ1126" s="97">
        <v>1</v>
      </c>
      <c r="AK1126" s="97">
        <v>1</v>
      </c>
      <c r="AL1126" s="97">
        <v>1</v>
      </c>
      <c r="AM1126" s="97">
        <v>1</v>
      </c>
      <c r="AN1126" s="96" t="s">
        <v>488</v>
      </c>
      <c r="AO1126" s="97">
        <v>1</v>
      </c>
      <c r="AP1126" s="31">
        <f>IFERROR(IF(AN1126="CIKDITIRO",VLOOKUP(A1126,'BR DTG CIKDITIRO'!C:E,3,0),IF(FR_HITUNG_MINMAX!AN1126="PESALAKAN",VLOOKUP(FR_HITUNG_MINMAX!A1126,'BR DTG ADW'!C:E,3,0),IF(FR_HITUNG_MINMAX!AN1126="PACUL",VLOOKUP(FR_HITUNG_MINMAX!A1126,'BR DTG PACUL'!C:E,3,0),IF(FR_HITUNG_MINMAX!AN1126="TRAYEMAN",VLOOKUP(FR_HITUNG_MINMAX!A1126,'BR DTG TRAYEMAN'!C:E,3,0),"?")))),0)</f>
        <v>0</v>
      </c>
      <c r="AQ1126" s="31">
        <f>IF(AN1126="PACUL",VLOOKUP(A1126,'STOK PACUL'!C:H,6,0),IF(FR_HITUNG_MINMAX!AN1126="PESALAKAN",VLOOKUP(FR_HITUNG_MINMAX!A1126,'STOK PESALAKAN'!C:H,6,0),IF(FR_HITUNG_MINMAX!AN1126="CIKDITIRO",VLOOKUP(FR_HITUNG_MINMAX!A1126,'STOK CIKDITIRO'!C:H,6,0),IF(FR_HITUNG_MINMAX!AN1126="TRAYEMAN",VLOOKUP(FR_HITUNG_MINMAX!A1126,'STOK TRAYEMAN'!C:H,6,0),"?"))))</f>
        <v>1</v>
      </c>
      <c r="AR1126" s="25">
        <f t="shared" si="60"/>
        <v>1</v>
      </c>
      <c r="AS1126" s="25">
        <f t="shared" si="61"/>
        <v>1</v>
      </c>
      <c r="AT1126" s="25">
        <f t="shared" si="57"/>
        <v>2</v>
      </c>
    </row>
    <row r="1127" spans="1:46" ht="30">
      <c r="A1127" s="96" t="s">
        <v>2186</v>
      </c>
      <c r="B1127" s="96" t="s">
        <v>2187</v>
      </c>
      <c r="C1127" s="96" t="s">
        <v>876</v>
      </c>
      <c r="D1127" s="96" t="s">
        <v>1365</v>
      </c>
      <c r="E1127" s="96" t="s">
        <v>482</v>
      </c>
      <c r="F1127" s="97">
        <v>8000</v>
      </c>
      <c r="G1127" s="97">
        <v>1</v>
      </c>
      <c r="H1127" s="96" t="s">
        <v>1185</v>
      </c>
      <c r="I1127" s="96" t="s">
        <v>1185</v>
      </c>
      <c r="J1127" s="98">
        <v>1</v>
      </c>
      <c r="K1127" s="97">
        <v>1</v>
      </c>
      <c r="L1127" s="97">
        <v>0</v>
      </c>
      <c r="M1127" s="97">
        <v>0</v>
      </c>
      <c r="N1127" s="97">
        <v>0</v>
      </c>
      <c r="O1127" s="97">
        <v>0</v>
      </c>
      <c r="P1127" s="97">
        <v>0</v>
      </c>
      <c r="Q1127" s="97">
        <v>0</v>
      </c>
      <c r="R1127" s="97">
        <v>0</v>
      </c>
      <c r="S1127" s="97">
        <v>0</v>
      </c>
      <c r="T1127" s="97">
        <v>0</v>
      </c>
      <c r="U1127" s="97">
        <v>0</v>
      </c>
      <c r="V1127" s="97">
        <v>1</v>
      </c>
      <c r="W1127" s="97">
        <v>0</v>
      </c>
      <c r="X1127" s="97">
        <v>1</v>
      </c>
      <c r="Y1127" s="97">
        <v>0</v>
      </c>
      <c r="Z1127" s="97">
        <v>0</v>
      </c>
      <c r="AA1127" s="97">
        <v>0</v>
      </c>
      <c r="AB1127" s="97">
        <v>0</v>
      </c>
      <c r="AC1127" s="97">
        <v>0</v>
      </c>
      <c r="AD1127" s="97">
        <v>0</v>
      </c>
      <c r="AE1127" s="97">
        <v>0</v>
      </c>
      <c r="AF1127" s="97">
        <v>0</v>
      </c>
      <c r="AG1127" s="97">
        <v>0</v>
      </c>
      <c r="AH1127" s="97">
        <v>1</v>
      </c>
      <c r="AI1127" s="97">
        <v>1</v>
      </c>
      <c r="AJ1127" s="97">
        <v>0</v>
      </c>
      <c r="AK1127" s="97">
        <v>1</v>
      </c>
      <c r="AL1127" s="97">
        <v>0</v>
      </c>
      <c r="AM1127" s="97">
        <v>0</v>
      </c>
      <c r="AN1127" s="96" t="s">
        <v>488</v>
      </c>
      <c r="AO1127" s="97">
        <v>0</v>
      </c>
      <c r="AP1127" s="31">
        <f>IFERROR(IF(AN1127="CIKDITIRO",VLOOKUP(A1127,'BR DTG CIKDITIRO'!C:E,3,0),IF(FR_HITUNG_MINMAX!AN1127="PESALAKAN",VLOOKUP(FR_HITUNG_MINMAX!A1127,'BR DTG ADW'!C:E,3,0),IF(FR_HITUNG_MINMAX!AN1127="PACUL",VLOOKUP(FR_HITUNG_MINMAX!A1127,'BR DTG PACUL'!C:E,3,0),IF(FR_HITUNG_MINMAX!AN1127="TRAYEMAN",VLOOKUP(FR_HITUNG_MINMAX!A1127,'BR DTG TRAYEMAN'!C:E,3,0),"?")))),0)</f>
        <v>0</v>
      </c>
      <c r="AQ1127" s="31">
        <f>IF(AN1127="PACUL",VLOOKUP(A1127,'STOK PACUL'!C:H,6,0),IF(FR_HITUNG_MINMAX!AN1127="PESALAKAN",VLOOKUP(FR_HITUNG_MINMAX!A1127,'STOK PESALAKAN'!C:H,6,0),IF(FR_HITUNG_MINMAX!AN1127="CIKDITIRO",VLOOKUP(FR_HITUNG_MINMAX!A1127,'STOK CIKDITIRO'!C:H,6,0),IF(FR_HITUNG_MINMAX!AN1127="TRAYEMAN",VLOOKUP(FR_HITUNG_MINMAX!A1127,'STOK TRAYEMAN'!C:H,6,0),"?"))))</f>
        <v>0</v>
      </c>
      <c r="AR1127" s="25">
        <f t="shared" ref="AR1127:AR1132" si="62">IFERROR(AQ1127,AO1127+AP1127)</f>
        <v>0</v>
      </c>
      <c r="AS1127" s="25">
        <f t="shared" ref="AS1127:AS1132" si="63">ROUNDUP(AL1127/2,0)</f>
        <v>0</v>
      </c>
      <c r="AT1127" s="25">
        <f t="shared" si="57"/>
        <v>1</v>
      </c>
    </row>
    <row r="1128" spans="1:46" ht="30">
      <c r="A1128" s="96" t="s">
        <v>314</v>
      </c>
      <c r="B1128" s="96" t="s">
        <v>944</v>
      </c>
      <c r="C1128" s="96" t="s">
        <v>884</v>
      </c>
      <c r="D1128" s="96" t="s">
        <v>1365</v>
      </c>
      <c r="E1128" s="96" t="s">
        <v>484</v>
      </c>
      <c r="F1128" s="97">
        <v>52000</v>
      </c>
      <c r="G1128" s="97">
        <v>1</v>
      </c>
      <c r="H1128" s="96" t="s">
        <v>30</v>
      </c>
      <c r="I1128" s="96" t="s">
        <v>1185</v>
      </c>
      <c r="J1128" s="98">
        <v>1</v>
      </c>
      <c r="K1128" s="97">
        <v>1</v>
      </c>
      <c r="L1128" s="97">
        <v>0</v>
      </c>
      <c r="M1128" s="97">
        <v>0</v>
      </c>
      <c r="N1128" s="97">
        <v>0</v>
      </c>
      <c r="O1128" s="97">
        <v>0</v>
      </c>
      <c r="P1128" s="97">
        <v>1</v>
      </c>
      <c r="Q1128" s="97">
        <v>0</v>
      </c>
      <c r="R1128" s="97">
        <v>0</v>
      </c>
      <c r="S1128" s="97">
        <v>1</v>
      </c>
      <c r="T1128" s="97">
        <v>1</v>
      </c>
      <c r="U1128" s="97">
        <v>1</v>
      </c>
      <c r="V1128" s="97">
        <v>0</v>
      </c>
      <c r="W1128" s="97">
        <v>0</v>
      </c>
      <c r="X1128" s="97">
        <v>1</v>
      </c>
      <c r="Y1128" s="97">
        <v>0</v>
      </c>
      <c r="Z1128" s="97">
        <v>0</v>
      </c>
      <c r="AA1128" s="97">
        <v>0</v>
      </c>
      <c r="AB1128" s="97">
        <v>1</v>
      </c>
      <c r="AC1128" s="97">
        <v>1</v>
      </c>
      <c r="AD1128" s="97">
        <v>0</v>
      </c>
      <c r="AE1128" s="97">
        <v>1</v>
      </c>
      <c r="AF1128" s="97">
        <v>2</v>
      </c>
      <c r="AG1128" s="97">
        <v>2</v>
      </c>
      <c r="AH1128" s="97">
        <v>1</v>
      </c>
      <c r="AI1128" s="97">
        <v>0</v>
      </c>
      <c r="AJ1128" s="97">
        <v>0</v>
      </c>
      <c r="AK1128" s="97">
        <v>2</v>
      </c>
      <c r="AL1128" s="97">
        <v>1</v>
      </c>
      <c r="AM1128" s="97">
        <v>2</v>
      </c>
      <c r="AN1128" s="96" t="s">
        <v>488</v>
      </c>
      <c r="AO1128" s="97">
        <v>2</v>
      </c>
      <c r="AP1128" s="31">
        <f>IFERROR(IF(AN1128="CIKDITIRO",VLOOKUP(A1128,'BR DTG CIKDITIRO'!C:E,3,0),IF(FR_HITUNG_MINMAX!AN1128="PESALAKAN",VLOOKUP(FR_HITUNG_MINMAX!A1128,'BR DTG ADW'!C:E,3,0),IF(FR_HITUNG_MINMAX!AN1128="PACUL",VLOOKUP(FR_HITUNG_MINMAX!A1128,'BR DTG PACUL'!C:E,3,0),IF(FR_HITUNG_MINMAX!AN1128="TRAYEMAN",VLOOKUP(FR_HITUNG_MINMAX!A1128,'BR DTG TRAYEMAN'!C:E,3,0),"?")))),0)</f>
        <v>0</v>
      </c>
      <c r="AQ1128" s="31">
        <f>IF(AN1128="PACUL",VLOOKUP(A1128,'STOK PACUL'!C:H,6,0),IF(FR_HITUNG_MINMAX!AN1128="PESALAKAN",VLOOKUP(FR_HITUNG_MINMAX!A1128,'STOK PESALAKAN'!C:H,6,0),IF(FR_HITUNG_MINMAX!AN1128="CIKDITIRO",VLOOKUP(FR_HITUNG_MINMAX!A1128,'STOK CIKDITIRO'!C:H,6,0),IF(FR_HITUNG_MINMAX!AN1128="TRAYEMAN",VLOOKUP(FR_HITUNG_MINMAX!A1128,'STOK TRAYEMAN'!C:H,6,0),"?"))))</f>
        <v>2</v>
      </c>
      <c r="AR1128" s="25">
        <f t="shared" si="62"/>
        <v>2</v>
      </c>
      <c r="AS1128" s="25">
        <f t="shared" si="63"/>
        <v>1</v>
      </c>
      <c r="AT1128" s="25">
        <f t="shared" si="57"/>
        <v>3</v>
      </c>
    </row>
    <row r="1129" spans="1:46" ht="30">
      <c r="A1129" s="96" t="s">
        <v>315</v>
      </c>
      <c r="B1129" s="96" t="s">
        <v>1091</v>
      </c>
      <c r="C1129" s="96" t="s">
        <v>877</v>
      </c>
      <c r="D1129" s="96" t="s">
        <v>1365</v>
      </c>
      <c r="E1129" s="96" t="s">
        <v>482</v>
      </c>
      <c r="F1129" s="97">
        <v>35000</v>
      </c>
      <c r="G1129" s="97">
        <v>1</v>
      </c>
      <c r="H1129" s="96" t="s">
        <v>30</v>
      </c>
      <c r="I1129" s="96" t="s">
        <v>1185</v>
      </c>
      <c r="J1129" s="98" t="s">
        <v>1366</v>
      </c>
      <c r="K1129" s="97">
        <v>1</v>
      </c>
      <c r="L1129" s="97">
        <v>0</v>
      </c>
      <c r="M1129" s="97">
        <v>0</v>
      </c>
      <c r="N1129" s="97">
        <v>0</v>
      </c>
      <c r="O1129" s="97">
        <v>1</v>
      </c>
      <c r="P1129" s="97">
        <v>0</v>
      </c>
      <c r="Q1129" s="97">
        <v>0</v>
      </c>
      <c r="R1129" s="97">
        <v>0</v>
      </c>
      <c r="S1129" s="97">
        <v>0</v>
      </c>
      <c r="T1129" s="97">
        <v>0</v>
      </c>
      <c r="U1129" s="97">
        <v>0</v>
      </c>
      <c r="V1129" s="97">
        <v>0</v>
      </c>
      <c r="W1129" s="97">
        <v>0</v>
      </c>
      <c r="X1129" s="97">
        <v>1</v>
      </c>
      <c r="Y1129" s="97">
        <v>0</v>
      </c>
      <c r="Z1129" s="97">
        <v>0</v>
      </c>
      <c r="AA1129" s="97">
        <v>1</v>
      </c>
      <c r="AB1129" s="97">
        <v>1</v>
      </c>
      <c r="AC1129" s="97">
        <v>0</v>
      </c>
      <c r="AD1129" s="97">
        <v>0</v>
      </c>
      <c r="AE1129" s="97">
        <v>0</v>
      </c>
      <c r="AF1129" s="97">
        <v>0</v>
      </c>
      <c r="AG1129" s="97">
        <v>0</v>
      </c>
      <c r="AH1129" s="97">
        <v>0</v>
      </c>
      <c r="AI1129" s="97">
        <v>0</v>
      </c>
      <c r="AJ1129" s="97">
        <v>0</v>
      </c>
      <c r="AK1129" s="97">
        <v>1</v>
      </c>
      <c r="AL1129" s="97">
        <v>1</v>
      </c>
      <c r="AM1129" s="97">
        <v>1</v>
      </c>
      <c r="AN1129" s="96" t="s">
        <v>488</v>
      </c>
      <c r="AO1129" s="97">
        <v>1</v>
      </c>
      <c r="AP1129" s="31">
        <f>IFERROR(IF(AN1129="CIKDITIRO",VLOOKUP(A1129,'BR DTG CIKDITIRO'!C:E,3,0),IF(FR_HITUNG_MINMAX!AN1129="PESALAKAN",VLOOKUP(FR_HITUNG_MINMAX!A1129,'BR DTG ADW'!C:E,3,0),IF(FR_HITUNG_MINMAX!AN1129="PACUL",VLOOKUP(FR_HITUNG_MINMAX!A1129,'BR DTG PACUL'!C:E,3,0),IF(FR_HITUNG_MINMAX!AN1129="TRAYEMAN",VLOOKUP(FR_HITUNG_MINMAX!A1129,'BR DTG TRAYEMAN'!C:E,3,0),"?")))),0)</f>
        <v>0</v>
      </c>
      <c r="AQ1129" s="31">
        <f>IF(AN1129="PACUL",VLOOKUP(A1129,'STOK PACUL'!C:H,6,0),IF(FR_HITUNG_MINMAX!AN1129="PESALAKAN",VLOOKUP(FR_HITUNG_MINMAX!A1129,'STOK PESALAKAN'!C:H,6,0),IF(FR_HITUNG_MINMAX!AN1129="CIKDITIRO",VLOOKUP(FR_HITUNG_MINMAX!A1129,'STOK CIKDITIRO'!C:H,6,0),IF(FR_HITUNG_MINMAX!AN1129="TRAYEMAN",VLOOKUP(FR_HITUNG_MINMAX!A1129,'STOK TRAYEMAN'!C:H,6,0),"?"))))</f>
        <v>1</v>
      </c>
      <c r="AR1129" s="25">
        <f t="shared" si="62"/>
        <v>1</v>
      </c>
      <c r="AS1129" s="25">
        <f t="shared" si="63"/>
        <v>1</v>
      </c>
      <c r="AT1129" s="25">
        <f t="shared" si="57"/>
        <v>1</v>
      </c>
    </row>
    <row r="1130" spans="1:46" ht="30">
      <c r="A1130" s="96" t="s">
        <v>2188</v>
      </c>
      <c r="B1130" s="96" t="s">
        <v>2189</v>
      </c>
      <c r="C1130" s="96" t="s">
        <v>881</v>
      </c>
      <c r="D1130" s="96" t="s">
        <v>1377</v>
      </c>
      <c r="E1130" s="96" t="s">
        <v>482</v>
      </c>
      <c r="F1130" s="97">
        <v>10000</v>
      </c>
      <c r="G1130" s="97">
        <v>1</v>
      </c>
      <c r="H1130" s="96" t="s">
        <v>1185</v>
      </c>
      <c r="I1130" s="96" t="s">
        <v>1185</v>
      </c>
      <c r="J1130" s="98">
        <v>1</v>
      </c>
      <c r="K1130" s="97">
        <v>1</v>
      </c>
      <c r="L1130" s="97">
        <v>1</v>
      </c>
      <c r="M1130" s="97">
        <v>0</v>
      </c>
      <c r="N1130" s="97">
        <v>0</v>
      </c>
      <c r="O1130" s="97">
        <v>0</v>
      </c>
      <c r="P1130" s="97">
        <v>0</v>
      </c>
      <c r="Q1130" s="97">
        <v>0</v>
      </c>
      <c r="R1130" s="97">
        <v>0</v>
      </c>
      <c r="S1130" s="97">
        <v>0</v>
      </c>
      <c r="T1130" s="97">
        <v>0</v>
      </c>
      <c r="U1130" s="97">
        <v>0</v>
      </c>
      <c r="V1130" s="97">
        <v>0</v>
      </c>
      <c r="W1130" s="97">
        <v>0</v>
      </c>
      <c r="X1130" s="97">
        <v>1</v>
      </c>
      <c r="Y1130" s="97">
        <v>1</v>
      </c>
      <c r="Z1130" s="97">
        <v>0</v>
      </c>
      <c r="AA1130" s="97">
        <v>0</v>
      </c>
      <c r="AB1130" s="97">
        <v>0</v>
      </c>
      <c r="AC1130" s="97">
        <v>0</v>
      </c>
      <c r="AD1130" s="97">
        <v>0</v>
      </c>
      <c r="AE1130" s="97">
        <v>0</v>
      </c>
      <c r="AF1130" s="97">
        <v>0</v>
      </c>
      <c r="AG1130" s="97">
        <v>0</v>
      </c>
      <c r="AH1130" s="97">
        <v>0</v>
      </c>
      <c r="AI1130" s="97">
        <v>0</v>
      </c>
      <c r="AJ1130" s="97">
        <v>1</v>
      </c>
      <c r="AK1130" s="97">
        <v>1</v>
      </c>
      <c r="AL1130" s="97">
        <v>1</v>
      </c>
      <c r="AM1130" s="97">
        <v>2</v>
      </c>
      <c r="AN1130" s="96" t="s">
        <v>488</v>
      </c>
      <c r="AO1130" s="97">
        <v>1</v>
      </c>
      <c r="AP1130" s="31">
        <f>IFERROR(IF(AN1130="CIKDITIRO",VLOOKUP(A1130,'BR DTG CIKDITIRO'!C:E,3,0),IF(FR_HITUNG_MINMAX!AN1130="PESALAKAN",VLOOKUP(FR_HITUNG_MINMAX!A1130,'BR DTG ADW'!C:E,3,0),IF(FR_HITUNG_MINMAX!AN1130="PACUL",VLOOKUP(FR_HITUNG_MINMAX!A1130,'BR DTG PACUL'!C:E,3,0),IF(FR_HITUNG_MINMAX!AN1130="TRAYEMAN",VLOOKUP(FR_HITUNG_MINMAX!A1130,'BR DTG TRAYEMAN'!C:E,3,0),"?")))),0)</f>
        <v>0</v>
      </c>
      <c r="AQ1130" s="31">
        <f>IF(AN1130="PACUL",VLOOKUP(A1130,'STOK PACUL'!C:H,6,0),IF(FR_HITUNG_MINMAX!AN1130="PESALAKAN",VLOOKUP(FR_HITUNG_MINMAX!A1130,'STOK PESALAKAN'!C:H,6,0),IF(FR_HITUNG_MINMAX!AN1130="CIKDITIRO",VLOOKUP(FR_HITUNG_MINMAX!A1130,'STOK CIKDITIRO'!C:H,6,0),IF(FR_HITUNG_MINMAX!AN1130="TRAYEMAN",VLOOKUP(FR_HITUNG_MINMAX!A1130,'STOK TRAYEMAN'!C:H,6,0),"?"))))</f>
        <v>1</v>
      </c>
      <c r="AR1130" s="25">
        <f t="shared" si="62"/>
        <v>1</v>
      </c>
      <c r="AS1130" s="25">
        <f t="shared" si="63"/>
        <v>1</v>
      </c>
      <c r="AT1130" s="25">
        <f t="shared" si="57"/>
        <v>1</v>
      </c>
    </row>
    <row r="1131" spans="1:46" ht="30">
      <c r="A1131" s="96" t="s">
        <v>513</v>
      </c>
      <c r="B1131" s="96" t="s">
        <v>1092</v>
      </c>
      <c r="C1131" s="96" t="s">
        <v>888</v>
      </c>
      <c r="D1131" s="96" t="s">
        <v>1365</v>
      </c>
      <c r="E1131" s="96" t="s">
        <v>482</v>
      </c>
      <c r="F1131" s="97">
        <v>7500</v>
      </c>
      <c r="G1131" s="97">
        <v>1</v>
      </c>
      <c r="H1131" s="96" t="s">
        <v>31</v>
      </c>
      <c r="I1131" s="96" t="s">
        <v>2</v>
      </c>
      <c r="J1131" s="98" t="s">
        <v>1366</v>
      </c>
      <c r="K1131" s="97">
        <v>1</v>
      </c>
      <c r="L1131" s="97">
        <v>0</v>
      </c>
      <c r="M1131" s="97">
        <v>0</v>
      </c>
      <c r="N1131" s="97">
        <v>0</v>
      </c>
      <c r="O1131" s="97">
        <v>0</v>
      </c>
      <c r="P1131" s="97">
        <v>0</v>
      </c>
      <c r="Q1131" s="97">
        <v>1</v>
      </c>
      <c r="R1131" s="97">
        <v>0</v>
      </c>
      <c r="S1131" s="97">
        <v>0</v>
      </c>
      <c r="T1131" s="97">
        <v>0</v>
      </c>
      <c r="U1131" s="97">
        <v>0</v>
      </c>
      <c r="V1131" s="97">
        <v>0</v>
      </c>
      <c r="W1131" s="97">
        <v>0</v>
      </c>
      <c r="X1131" s="97">
        <v>1</v>
      </c>
      <c r="Y1131" s="97">
        <v>0</v>
      </c>
      <c r="Z1131" s="97">
        <v>0</v>
      </c>
      <c r="AA1131" s="97">
        <v>0</v>
      </c>
      <c r="AB1131" s="97">
        <v>0</v>
      </c>
      <c r="AC1131" s="97">
        <v>1</v>
      </c>
      <c r="AD1131" s="97">
        <v>1</v>
      </c>
      <c r="AE1131" s="97">
        <v>0</v>
      </c>
      <c r="AF1131" s="97">
        <v>0</v>
      </c>
      <c r="AG1131" s="97">
        <v>0</v>
      </c>
      <c r="AH1131" s="97">
        <v>0</v>
      </c>
      <c r="AI1131" s="97">
        <v>0</v>
      </c>
      <c r="AJ1131" s="97">
        <v>0</v>
      </c>
      <c r="AK1131" s="97">
        <v>1</v>
      </c>
      <c r="AL1131" s="97">
        <v>1</v>
      </c>
      <c r="AM1131" s="97">
        <v>2</v>
      </c>
      <c r="AN1131" s="96" t="s">
        <v>488</v>
      </c>
      <c r="AO1131" s="97">
        <v>1</v>
      </c>
      <c r="AP1131" s="31">
        <f>IFERROR(IF(AN1131="CIKDITIRO",VLOOKUP(A1131,'BR DTG CIKDITIRO'!C:E,3,0),IF(FR_HITUNG_MINMAX!AN1131="PESALAKAN",VLOOKUP(FR_HITUNG_MINMAX!A1131,'BR DTG ADW'!C:E,3,0),IF(FR_HITUNG_MINMAX!AN1131="PACUL",VLOOKUP(FR_HITUNG_MINMAX!A1131,'BR DTG PACUL'!C:E,3,0),IF(FR_HITUNG_MINMAX!AN1131="TRAYEMAN",VLOOKUP(FR_HITUNG_MINMAX!A1131,'BR DTG TRAYEMAN'!C:E,3,0),"?")))),0)</f>
        <v>0</v>
      </c>
      <c r="AQ1131" s="31">
        <f>IF(AN1131="PACUL",VLOOKUP(A1131,'STOK PACUL'!C:H,6,0),IF(FR_HITUNG_MINMAX!AN1131="PESALAKAN",VLOOKUP(FR_HITUNG_MINMAX!A1131,'STOK PESALAKAN'!C:H,6,0),IF(FR_HITUNG_MINMAX!AN1131="CIKDITIRO",VLOOKUP(FR_HITUNG_MINMAX!A1131,'STOK CIKDITIRO'!C:H,6,0),IF(FR_HITUNG_MINMAX!AN1131="TRAYEMAN",VLOOKUP(FR_HITUNG_MINMAX!A1131,'STOK TRAYEMAN'!C:H,6,0),"?"))))</f>
        <v>1</v>
      </c>
      <c r="AR1131" s="25">
        <f t="shared" si="62"/>
        <v>1</v>
      </c>
      <c r="AS1131" s="25">
        <f t="shared" si="63"/>
        <v>1</v>
      </c>
      <c r="AT1131" s="25">
        <f t="shared" si="57"/>
        <v>1</v>
      </c>
    </row>
    <row r="1132" spans="1:46" ht="30">
      <c r="A1132" s="96" t="s">
        <v>316</v>
      </c>
      <c r="B1132" s="96" t="s">
        <v>1093</v>
      </c>
      <c r="C1132" s="96" t="s">
        <v>891</v>
      </c>
      <c r="D1132" s="96" t="s">
        <v>1369</v>
      </c>
      <c r="E1132" s="96" t="s">
        <v>484</v>
      </c>
      <c r="F1132" s="97">
        <v>85000</v>
      </c>
      <c r="G1132" s="97">
        <v>1</v>
      </c>
      <c r="H1132" s="96" t="s">
        <v>30</v>
      </c>
      <c r="I1132" s="96" t="s">
        <v>2</v>
      </c>
      <c r="J1132" s="98">
        <v>1</v>
      </c>
      <c r="K1132" s="97">
        <v>1</v>
      </c>
      <c r="L1132" s="97">
        <v>1</v>
      </c>
      <c r="M1132" s="97">
        <v>1</v>
      </c>
      <c r="N1132" s="97">
        <v>0</v>
      </c>
      <c r="O1132" s="97">
        <v>0</v>
      </c>
      <c r="P1132" s="97">
        <v>1</v>
      </c>
      <c r="Q1132" s="97">
        <v>0</v>
      </c>
      <c r="R1132" s="97">
        <v>1</v>
      </c>
      <c r="S1132" s="97">
        <v>0</v>
      </c>
      <c r="T1132" s="97">
        <v>0</v>
      </c>
      <c r="U1132" s="97">
        <v>0</v>
      </c>
      <c r="V1132" s="97">
        <v>0</v>
      </c>
      <c r="W1132" s="97">
        <v>0</v>
      </c>
      <c r="X1132" s="97">
        <v>1</v>
      </c>
      <c r="Y1132" s="97">
        <v>2</v>
      </c>
      <c r="Z1132" s="97">
        <v>1</v>
      </c>
      <c r="AA1132" s="97">
        <v>0</v>
      </c>
      <c r="AB1132" s="97">
        <v>1</v>
      </c>
      <c r="AC1132" s="97">
        <v>1</v>
      </c>
      <c r="AD1132" s="97">
        <v>1</v>
      </c>
      <c r="AE1132" s="97">
        <v>1</v>
      </c>
      <c r="AF1132" s="97">
        <v>0</v>
      </c>
      <c r="AG1132" s="97">
        <v>0</v>
      </c>
      <c r="AH1132" s="97">
        <v>0</v>
      </c>
      <c r="AI1132" s="97">
        <v>0</v>
      </c>
      <c r="AJ1132" s="97">
        <v>1</v>
      </c>
      <c r="AK1132" s="97">
        <v>2</v>
      </c>
      <c r="AL1132" s="97">
        <v>1</v>
      </c>
      <c r="AM1132" s="97">
        <v>2</v>
      </c>
      <c r="AN1132" s="96" t="s">
        <v>488</v>
      </c>
      <c r="AO1132" s="97">
        <v>2</v>
      </c>
      <c r="AP1132" s="31">
        <f>IFERROR(IF(AN1132="CIKDITIRO",VLOOKUP(A1132,'BR DTG CIKDITIRO'!C:E,3,0),IF(FR_HITUNG_MINMAX!AN1132="PESALAKAN",VLOOKUP(FR_HITUNG_MINMAX!A1132,'BR DTG ADW'!C:E,3,0),IF(FR_HITUNG_MINMAX!AN1132="PACUL",VLOOKUP(FR_HITUNG_MINMAX!A1132,'BR DTG PACUL'!C:E,3,0),IF(FR_HITUNG_MINMAX!AN1132="TRAYEMAN",VLOOKUP(FR_HITUNG_MINMAX!A1132,'BR DTG TRAYEMAN'!C:E,3,0),"?")))),0)</f>
        <v>0</v>
      </c>
      <c r="AQ1132" s="31">
        <f>IF(AN1132="PACUL",VLOOKUP(A1132,'STOK PACUL'!C:H,6,0),IF(FR_HITUNG_MINMAX!AN1132="PESALAKAN",VLOOKUP(FR_HITUNG_MINMAX!A1132,'STOK PESALAKAN'!C:H,6,0),IF(FR_HITUNG_MINMAX!AN1132="CIKDITIRO",VLOOKUP(FR_HITUNG_MINMAX!A1132,'STOK CIKDITIRO'!C:H,6,0),IF(FR_HITUNG_MINMAX!AN1132="TRAYEMAN",VLOOKUP(FR_HITUNG_MINMAX!A1132,'STOK TRAYEMAN'!C:H,6,0),"?"))))</f>
        <v>2</v>
      </c>
      <c r="AR1132" s="25">
        <f t="shared" si="62"/>
        <v>2</v>
      </c>
      <c r="AS1132" s="25">
        <f t="shared" si="63"/>
        <v>1</v>
      </c>
      <c r="AT1132" s="25">
        <f t="shared" si="57"/>
        <v>3</v>
      </c>
    </row>
    <row r="1133" spans="1:46" ht="30">
      <c r="A1133" s="96" t="s">
        <v>317</v>
      </c>
      <c r="B1133" s="96" t="s">
        <v>1095</v>
      </c>
      <c r="C1133" s="96" t="s">
        <v>881</v>
      </c>
      <c r="D1133" s="96" t="s">
        <v>1365</v>
      </c>
      <c r="E1133" s="96" t="s">
        <v>482</v>
      </c>
      <c r="F1133" s="97">
        <v>28800</v>
      </c>
      <c r="G1133" s="97">
        <v>1</v>
      </c>
      <c r="H1133" s="96" t="s">
        <v>30</v>
      </c>
      <c r="I1133" s="96" t="s">
        <v>1185</v>
      </c>
      <c r="J1133" s="98" t="s">
        <v>1366</v>
      </c>
      <c r="K1133" s="97">
        <v>1</v>
      </c>
      <c r="L1133" s="97">
        <v>0</v>
      </c>
      <c r="M1133" s="97">
        <v>0</v>
      </c>
      <c r="N1133" s="97">
        <v>0</v>
      </c>
      <c r="O1133" s="97">
        <v>0</v>
      </c>
      <c r="P1133" s="97">
        <v>0</v>
      </c>
      <c r="Q1133" s="97">
        <v>0</v>
      </c>
      <c r="R1133" s="97">
        <v>0</v>
      </c>
      <c r="S1133" s="97">
        <v>2</v>
      </c>
      <c r="T1133" s="97">
        <v>0</v>
      </c>
      <c r="U1133" s="97">
        <v>0</v>
      </c>
      <c r="V1133" s="97">
        <v>0</v>
      </c>
      <c r="W1133" s="97">
        <v>0</v>
      </c>
      <c r="X1133" s="97">
        <v>2</v>
      </c>
      <c r="Y1133" s="97">
        <v>0</v>
      </c>
      <c r="Z1133" s="97">
        <v>0</v>
      </c>
      <c r="AA1133" s="97">
        <v>0</v>
      </c>
      <c r="AB1133" s="97">
        <v>0</v>
      </c>
      <c r="AC1133" s="97">
        <v>0</v>
      </c>
      <c r="AD1133" s="97">
        <v>0</v>
      </c>
      <c r="AE1133" s="97">
        <v>2</v>
      </c>
      <c r="AF1133" s="97">
        <v>2</v>
      </c>
      <c r="AG1133" s="97">
        <v>2</v>
      </c>
      <c r="AH1133" s="97">
        <v>0</v>
      </c>
      <c r="AI1133" s="97">
        <v>0</v>
      </c>
      <c r="AJ1133" s="97">
        <v>0</v>
      </c>
      <c r="AK1133" s="97">
        <v>2</v>
      </c>
      <c r="AL1133" s="97">
        <v>2</v>
      </c>
      <c r="AM1133" s="97">
        <v>2</v>
      </c>
      <c r="AN1133" s="96" t="s">
        <v>488</v>
      </c>
      <c r="AO1133" s="97">
        <v>2</v>
      </c>
      <c r="AP1133" s="31">
        <f>IFERROR(IF(AN1133="CIKDITIRO",VLOOKUP(A1133,'BR DTG CIKDITIRO'!C:E,3,0),IF(FR_HITUNG_MINMAX!AN1133="PESALAKAN",VLOOKUP(FR_HITUNG_MINMAX!A1133,'BR DTG ADW'!C:E,3,0),IF(FR_HITUNG_MINMAX!AN1133="PACUL",VLOOKUP(FR_HITUNG_MINMAX!A1133,'BR DTG PACUL'!C:E,3,0),IF(FR_HITUNG_MINMAX!AN1133="TRAYEMAN",VLOOKUP(FR_HITUNG_MINMAX!A1133,'BR DTG TRAYEMAN'!C:E,3,0),"?")))),0)</f>
        <v>0</v>
      </c>
      <c r="AQ1133" s="31">
        <f>IF(AN1133="PACUL",VLOOKUP(A1133,'STOK PACUL'!C:H,6,0),IF(FR_HITUNG_MINMAX!AN1133="PESALAKAN",VLOOKUP(FR_HITUNG_MINMAX!A1133,'STOK PESALAKAN'!C:H,6,0),IF(FR_HITUNG_MINMAX!AN1133="CIKDITIRO",VLOOKUP(FR_HITUNG_MINMAX!A1133,'STOK CIKDITIRO'!C:H,6,0),IF(FR_HITUNG_MINMAX!AN1133="TRAYEMAN",VLOOKUP(FR_HITUNG_MINMAX!A1133,'STOK TRAYEMAN'!C:H,6,0),"?"))))</f>
        <v>2</v>
      </c>
      <c r="AR1133" s="25">
        <f t="shared" ref="AR1133:AR1196" si="64">IFERROR(AQ1133,AO1133+AP1133)</f>
        <v>2</v>
      </c>
      <c r="AS1133" s="25">
        <f t="shared" ref="AS1133:AS1196" si="65">ROUNDUP(AL1133/2,0)</f>
        <v>1</v>
      </c>
      <c r="AT1133" s="25">
        <f t="shared" si="57"/>
        <v>3</v>
      </c>
    </row>
    <row r="1134" spans="1:46" ht="30">
      <c r="A1134" s="96" t="s">
        <v>319</v>
      </c>
      <c r="B1134" s="96" t="s">
        <v>1326</v>
      </c>
      <c r="C1134" s="96" t="s">
        <v>881</v>
      </c>
      <c r="D1134" s="96" t="s">
        <v>1365</v>
      </c>
      <c r="E1134" s="96" t="s">
        <v>482</v>
      </c>
      <c r="F1134" s="97">
        <v>31500</v>
      </c>
      <c r="G1134" s="97">
        <v>1</v>
      </c>
      <c r="H1134" s="96" t="s">
        <v>30</v>
      </c>
      <c r="I1134" s="96" t="s">
        <v>1185</v>
      </c>
      <c r="J1134" s="98" t="s">
        <v>1366</v>
      </c>
      <c r="K1134" s="97">
        <v>1</v>
      </c>
      <c r="L1134" s="97">
        <v>0</v>
      </c>
      <c r="M1134" s="97">
        <v>0</v>
      </c>
      <c r="N1134" s="97">
        <v>0</v>
      </c>
      <c r="O1134" s="97">
        <v>0</v>
      </c>
      <c r="P1134" s="97">
        <v>0</v>
      </c>
      <c r="Q1134" s="97">
        <v>0</v>
      </c>
      <c r="R1134" s="97">
        <v>0</v>
      </c>
      <c r="S1134" s="97">
        <v>0</v>
      </c>
      <c r="T1134" s="97">
        <v>0</v>
      </c>
      <c r="U1134" s="97">
        <v>1</v>
      </c>
      <c r="V1134" s="97">
        <v>0</v>
      </c>
      <c r="W1134" s="97">
        <v>0</v>
      </c>
      <c r="X1134" s="97">
        <v>1</v>
      </c>
      <c r="Y1134" s="97">
        <v>0</v>
      </c>
      <c r="Z1134" s="97">
        <v>0</v>
      </c>
      <c r="AA1134" s="97">
        <v>0</v>
      </c>
      <c r="AB1134" s="97">
        <v>0</v>
      </c>
      <c r="AC1134" s="97">
        <v>0</v>
      </c>
      <c r="AD1134" s="97">
        <v>0</v>
      </c>
      <c r="AE1134" s="97">
        <v>0</v>
      </c>
      <c r="AF1134" s="97">
        <v>0</v>
      </c>
      <c r="AG1134" s="97">
        <v>1</v>
      </c>
      <c r="AH1134" s="97">
        <v>1</v>
      </c>
      <c r="AI1134" s="97">
        <v>0</v>
      </c>
      <c r="AJ1134" s="97">
        <v>0</v>
      </c>
      <c r="AK1134" s="97">
        <v>1</v>
      </c>
      <c r="AL1134" s="97">
        <v>1</v>
      </c>
      <c r="AM1134" s="97">
        <v>1</v>
      </c>
      <c r="AN1134" s="96" t="s">
        <v>488</v>
      </c>
      <c r="AO1134" s="97">
        <v>2</v>
      </c>
      <c r="AP1134" s="31">
        <f>IFERROR(IF(AN1134="CIKDITIRO",VLOOKUP(A1134,'BR DTG CIKDITIRO'!C:E,3,0),IF(FR_HITUNG_MINMAX!AN1134="PESALAKAN",VLOOKUP(FR_HITUNG_MINMAX!A1134,'BR DTG ADW'!C:E,3,0),IF(FR_HITUNG_MINMAX!AN1134="PACUL",VLOOKUP(FR_HITUNG_MINMAX!A1134,'BR DTG PACUL'!C:E,3,0),IF(FR_HITUNG_MINMAX!AN1134="TRAYEMAN",VLOOKUP(FR_HITUNG_MINMAX!A1134,'BR DTG TRAYEMAN'!C:E,3,0),"?")))),0)</f>
        <v>0</v>
      </c>
      <c r="AQ1134" s="31">
        <f>IF(AN1134="PACUL",VLOOKUP(A1134,'STOK PACUL'!C:H,6,0),IF(FR_HITUNG_MINMAX!AN1134="PESALAKAN",VLOOKUP(FR_HITUNG_MINMAX!A1134,'STOK PESALAKAN'!C:H,6,0),IF(FR_HITUNG_MINMAX!AN1134="CIKDITIRO",VLOOKUP(FR_HITUNG_MINMAX!A1134,'STOK CIKDITIRO'!C:H,6,0),IF(FR_HITUNG_MINMAX!AN1134="TRAYEMAN",VLOOKUP(FR_HITUNG_MINMAX!A1134,'STOK TRAYEMAN'!C:H,6,0),"?"))))</f>
        <v>2</v>
      </c>
      <c r="AR1134" s="25">
        <f t="shared" si="64"/>
        <v>2</v>
      </c>
      <c r="AS1134" s="25">
        <f t="shared" si="65"/>
        <v>1</v>
      </c>
      <c r="AT1134" s="25">
        <f t="shared" si="57"/>
        <v>3</v>
      </c>
    </row>
    <row r="1135" spans="1:46" ht="30">
      <c r="A1135" s="96" t="s">
        <v>321</v>
      </c>
      <c r="B1135" s="96" t="s">
        <v>1099</v>
      </c>
      <c r="C1135" s="96" t="s">
        <v>891</v>
      </c>
      <c r="D1135" s="96" t="s">
        <v>1369</v>
      </c>
      <c r="E1135" s="96" t="s">
        <v>482</v>
      </c>
      <c r="F1135" s="97">
        <v>58000</v>
      </c>
      <c r="G1135" s="97">
        <v>1</v>
      </c>
      <c r="H1135" s="96" t="s">
        <v>32</v>
      </c>
      <c r="I1135" s="96" t="s">
        <v>1185</v>
      </c>
      <c r="J1135" s="98" t="s">
        <v>1366</v>
      </c>
      <c r="K1135" s="97">
        <v>1</v>
      </c>
      <c r="L1135" s="97">
        <v>1</v>
      </c>
      <c r="M1135" s="97">
        <v>0</v>
      </c>
      <c r="N1135" s="97">
        <v>0</v>
      </c>
      <c r="O1135" s="97">
        <v>0</v>
      </c>
      <c r="P1135" s="97">
        <v>0</v>
      </c>
      <c r="Q1135" s="97">
        <v>1</v>
      </c>
      <c r="R1135" s="97">
        <v>1</v>
      </c>
      <c r="S1135" s="97">
        <v>0</v>
      </c>
      <c r="T1135" s="97">
        <v>0</v>
      </c>
      <c r="U1135" s="97">
        <v>0</v>
      </c>
      <c r="V1135" s="97">
        <v>0</v>
      </c>
      <c r="W1135" s="97">
        <v>0</v>
      </c>
      <c r="X1135" s="97">
        <v>1</v>
      </c>
      <c r="Y1135" s="97">
        <v>1</v>
      </c>
      <c r="Z1135" s="97">
        <v>0</v>
      </c>
      <c r="AA1135" s="97">
        <v>0</v>
      </c>
      <c r="AB1135" s="97">
        <v>0</v>
      </c>
      <c r="AC1135" s="97">
        <v>1</v>
      </c>
      <c r="AD1135" s="97">
        <v>2</v>
      </c>
      <c r="AE1135" s="97">
        <v>1</v>
      </c>
      <c r="AF1135" s="97">
        <v>0</v>
      </c>
      <c r="AG1135" s="97">
        <v>0</v>
      </c>
      <c r="AH1135" s="97">
        <v>0</v>
      </c>
      <c r="AI1135" s="97">
        <v>0</v>
      </c>
      <c r="AJ1135" s="97">
        <v>1</v>
      </c>
      <c r="AK1135" s="97">
        <v>2</v>
      </c>
      <c r="AL1135" s="97">
        <v>1</v>
      </c>
      <c r="AM1135" s="97">
        <v>2</v>
      </c>
      <c r="AN1135" s="96" t="s">
        <v>488</v>
      </c>
      <c r="AO1135" s="97">
        <v>3</v>
      </c>
      <c r="AP1135" s="31">
        <f>IFERROR(IF(AN1135="CIKDITIRO",VLOOKUP(A1135,'BR DTG CIKDITIRO'!C:E,3,0),IF(FR_HITUNG_MINMAX!AN1135="PESALAKAN",VLOOKUP(FR_HITUNG_MINMAX!A1135,'BR DTG ADW'!C:E,3,0),IF(FR_HITUNG_MINMAX!AN1135="PACUL",VLOOKUP(FR_HITUNG_MINMAX!A1135,'BR DTG PACUL'!C:E,3,0),IF(FR_HITUNG_MINMAX!AN1135="TRAYEMAN",VLOOKUP(FR_HITUNG_MINMAX!A1135,'BR DTG TRAYEMAN'!C:E,3,0),"?")))),0)</f>
        <v>0</v>
      </c>
      <c r="AQ1135" s="31">
        <f>IF(AN1135="PACUL",VLOOKUP(A1135,'STOK PACUL'!C:H,6,0),IF(FR_HITUNG_MINMAX!AN1135="PESALAKAN",VLOOKUP(FR_HITUNG_MINMAX!A1135,'STOK PESALAKAN'!C:H,6,0),IF(FR_HITUNG_MINMAX!AN1135="CIKDITIRO",VLOOKUP(FR_HITUNG_MINMAX!A1135,'STOK CIKDITIRO'!C:H,6,0),IF(FR_HITUNG_MINMAX!AN1135="TRAYEMAN",VLOOKUP(FR_HITUNG_MINMAX!A1135,'STOK TRAYEMAN'!C:H,6,0),"?"))))</f>
        <v>3</v>
      </c>
      <c r="AR1135" s="25">
        <f t="shared" si="64"/>
        <v>3</v>
      </c>
      <c r="AS1135" s="25">
        <f t="shared" si="65"/>
        <v>1</v>
      </c>
      <c r="AT1135" s="25">
        <f t="shared" si="57"/>
        <v>3</v>
      </c>
    </row>
    <row r="1136" spans="1:46" ht="30">
      <c r="A1136" s="96" t="s">
        <v>322</v>
      </c>
      <c r="B1136" s="96" t="s">
        <v>1101</v>
      </c>
      <c r="C1136" s="96" t="s">
        <v>1100</v>
      </c>
      <c r="D1136" s="96" t="s">
        <v>1377</v>
      </c>
      <c r="E1136" s="96" t="s">
        <v>486</v>
      </c>
      <c r="F1136" s="97">
        <v>4000</v>
      </c>
      <c r="G1136" s="97">
        <v>20</v>
      </c>
      <c r="H1136" s="96" t="s">
        <v>33</v>
      </c>
      <c r="I1136" s="96" t="s">
        <v>1185</v>
      </c>
      <c r="J1136" s="98" t="s">
        <v>1366</v>
      </c>
      <c r="K1136" s="97">
        <v>5</v>
      </c>
      <c r="L1136" s="97">
        <v>32</v>
      </c>
      <c r="M1136" s="97">
        <v>39</v>
      </c>
      <c r="N1136" s="97">
        <v>32</v>
      </c>
      <c r="O1136" s="97">
        <v>39</v>
      </c>
      <c r="P1136" s="97">
        <v>30</v>
      </c>
      <c r="Q1136" s="97">
        <v>32</v>
      </c>
      <c r="R1136" s="97">
        <v>48</v>
      </c>
      <c r="S1136" s="97">
        <v>36</v>
      </c>
      <c r="T1136" s="97">
        <v>31</v>
      </c>
      <c r="U1136" s="97">
        <v>28</v>
      </c>
      <c r="V1136" s="97">
        <v>41</v>
      </c>
      <c r="W1136" s="97">
        <v>39</v>
      </c>
      <c r="X1136" s="97">
        <v>48</v>
      </c>
      <c r="Y1136" s="97">
        <v>71</v>
      </c>
      <c r="Z1136" s="97">
        <v>71</v>
      </c>
      <c r="AA1136" s="97">
        <v>71</v>
      </c>
      <c r="AB1136" s="97">
        <v>69</v>
      </c>
      <c r="AC1136" s="97">
        <v>62</v>
      </c>
      <c r="AD1136" s="97">
        <v>80</v>
      </c>
      <c r="AE1136" s="97">
        <v>84</v>
      </c>
      <c r="AF1136" s="97">
        <v>67</v>
      </c>
      <c r="AG1136" s="97">
        <v>64</v>
      </c>
      <c r="AH1136" s="97">
        <v>69</v>
      </c>
      <c r="AI1136" s="97">
        <v>80</v>
      </c>
      <c r="AJ1136" s="97">
        <v>71</v>
      </c>
      <c r="AK1136" s="97">
        <v>84</v>
      </c>
      <c r="AL1136" s="97">
        <v>48</v>
      </c>
      <c r="AM1136" s="97">
        <v>84</v>
      </c>
      <c r="AN1136" s="96" t="s">
        <v>488</v>
      </c>
      <c r="AO1136" s="97">
        <v>10</v>
      </c>
      <c r="AP1136" s="31">
        <f>IFERROR(IF(AN1136="CIKDITIRO",VLOOKUP(A1136,'BR DTG CIKDITIRO'!C:E,3,0),IF(FR_HITUNG_MINMAX!AN1136="PESALAKAN",VLOOKUP(FR_HITUNG_MINMAX!A1136,'BR DTG ADW'!C:E,3,0),IF(FR_HITUNG_MINMAX!AN1136="PACUL",VLOOKUP(FR_HITUNG_MINMAX!A1136,'BR DTG PACUL'!C:E,3,0),IF(FR_HITUNG_MINMAX!AN1136="TRAYEMAN",VLOOKUP(FR_HITUNG_MINMAX!A1136,'BR DTG TRAYEMAN'!C:E,3,0),"?")))),0)</f>
        <v>0</v>
      </c>
      <c r="AQ1136" s="31">
        <f>IF(AN1136="PACUL",VLOOKUP(A1136,'STOK PACUL'!C:H,6,0),IF(FR_HITUNG_MINMAX!AN1136="PESALAKAN",VLOOKUP(FR_HITUNG_MINMAX!A1136,'STOK PESALAKAN'!C:H,6,0),IF(FR_HITUNG_MINMAX!AN1136="CIKDITIRO",VLOOKUP(FR_HITUNG_MINMAX!A1136,'STOK CIKDITIRO'!C:H,6,0),IF(FR_HITUNG_MINMAX!AN1136="TRAYEMAN",VLOOKUP(FR_HITUNG_MINMAX!A1136,'STOK TRAYEMAN'!C:H,6,0),"?"))))</f>
        <v>10</v>
      </c>
      <c r="AR1136" s="25">
        <f t="shared" si="64"/>
        <v>10</v>
      </c>
      <c r="AS1136" s="25">
        <f t="shared" si="65"/>
        <v>24</v>
      </c>
      <c r="AT1136" s="25">
        <f t="shared" si="57"/>
        <v>4</v>
      </c>
    </row>
    <row r="1137" spans="1:46" ht="30">
      <c r="A1137" s="96" t="s">
        <v>2020</v>
      </c>
      <c r="B1137" s="96" t="s">
        <v>2021</v>
      </c>
      <c r="C1137" s="96" t="s">
        <v>888</v>
      </c>
      <c r="D1137" s="96" t="s">
        <v>1365</v>
      </c>
      <c r="E1137" s="96" t="s">
        <v>482</v>
      </c>
      <c r="F1137" s="97">
        <v>11000</v>
      </c>
      <c r="G1137" s="97">
        <v>1</v>
      </c>
      <c r="H1137" s="96" t="s">
        <v>30</v>
      </c>
      <c r="I1137" s="96" t="s">
        <v>1185</v>
      </c>
      <c r="J1137" s="98" t="s">
        <v>1366</v>
      </c>
      <c r="K1137" s="97">
        <v>1</v>
      </c>
      <c r="L1137" s="97">
        <v>0</v>
      </c>
      <c r="M1137" s="97">
        <v>0</v>
      </c>
      <c r="N1137" s="97">
        <v>0</v>
      </c>
      <c r="O1137" s="97">
        <v>0</v>
      </c>
      <c r="P1137" s="97">
        <v>0</v>
      </c>
      <c r="Q1137" s="97">
        <v>0</v>
      </c>
      <c r="R1137" s="97">
        <v>1</v>
      </c>
      <c r="S1137" s="97">
        <v>0</v>
      </c>
      <c r="T1137" s="97">
        <v>0</v>
      </c>
      <c r="U1137" s="97">
        <v>0</v>
      </c>
      <c r="V1137" s="97">
        <v>0</v>
      </c>
      <c r="W1137" s="97">
        <v>0</v>
      </c>
      <c r="X1137" s="97">
        <v>1</v>
      </c>
      <c r="Y1137" s="97">
        <v>0</v>
      </c>
      <c r="Z1137" s="97">
        <v>0</v>
      </c>
      <c r="AA1137" s="97">
        <v>0</v>
      </c>
      <c r="AB1137" s="97">
        <v>0</v>
      </c>
      <c r="AC1137" s="97">
        <v>0</v>
      </c>
      <c r="AD1137" s="97">
        <v>1</v>
      </c>
      <c r="AE1137" s="97">
        <v>1</v>
      </c>
      <c r="AF1137" s="97">
        <v>0</v>
      </c>
      <c r="AG1137" s="97">
        <v>0</v>
      </c>
      <c r="AH1137" s="97">
        <v>0</v>
      </c>
      <c r="AI1137" s="97">
        <v>0</v>
      </c>
      <c r="AJ1137" s="97">
        <v>0</v>
      </c>
      <c r="AK1137" s="97">
        <v>1</v>
      </c>
      <c r="AL1137" s="97">
        <v>1</v>
      </c>
      <c r="AM1137" s="97">
        <v>2</v>
      </c>
      <c r="AN1137" s="96" t="s">
        <v>488</v>
      </c>
      <c r="AO1137" s="97">
        <v>0</v>
      </c>
      <c r="AP1137" s="31">
        <f>IFERROR(IF(AN1137="CIKDITIRO",VLOOKUP(A1137,'BR DTG CIKDITIRO'!C:E,3,0),IF(FR_HITUNG_MINMAX!AN1137="PESALAKAN",VLOOKUP(FR_HITUNG_MINMAX!A1137,'BR DTG ADW'!C:E,3,0),IF(FR_HITUNG_MINMAX!AN1137="PACUL",VLOOKUP(FR_HITUNG_MINMAX!A1137,'BR DTG PACUL'!C:E,3,0),IF(FR_HITUNG_MINMAX!AN1137="TRAYEMAN",VLOOKUP(FR_HITUNG_MINMAX!A1137,'BR DTG TRAYEMAN'!C:E,3,0),"?")))),0)</f>
        <v>0</v>
      </c>
      <c r="AQ1137" s="31">
        <f>IF(AN1137="PACUL",VLOOKUP(A1137,'STOK PACUL'!C:H,6,0),IF(FR_HITUNG_MINMAX!AN1137="PESALAKAN",VLOOKUP(FR_HITUNG_MINMAX!A1137,'STOK PESALAKAN'!C:H,6,0),IF(FR_HITUNG_MINMAX!AN1137="CIKDITIRO",VLOOKUP(FR_HITUNG_MINMAX!A1137,'STOK CIKDITIRO'!C:H,6,0),IF(FR_HITUNG_MINMAX!AN1137="TRAYEMAN",VLOOKUP(FR_HITUNG_MINMAX!A1137,'STOK TRAYEMAN'!C:H,6,0),"?"))))</f>
        <v>0</v>
      </c>
      <c r="AR1137" s="25">
        <f t="shared" si="64"/>
        <v>0</v>
      </c>
      <c r="AS1137" s="25">
        <f t="shared" si="65"/>
        <v>1</v>
      </c>
      <c r="AT1137" s="25">
        <f t="shared" si="57"/>
        <v>2</v>
      </c>
    </row>
    <row r="1138" spans="1:46" ht="30">
      <c r="A1138" s="96" t="s">
        <v>323</v>
      </c>
      <c r="B1138" s="96" t="s">
        <v>1102</v>
      </c>
      <c r="C1138" s="96" t="s">
        <v>888</v>
      </c>
      <c r="D1138" s="96" t="s">
        <v>1365</v>
      </c>
      <c r="E1138" s="96" t="s">
        <v>482</v>
      </c>
      <c r="F1138" s="97">
        <v>6000</v>
      </c>
      <c r="G1138" s="97">
        <v>1</v>
      </c>
      <c r="H1138" s="96" t="s">
        <v>31</v>
      </c>
      <c r="I1138" s="96" t="s">
        <v>2</v>
      </c>
      <c r="J1138" s="98" t="s">
        <v>1366</v>
      </c>
      <c r="K1138" s="97">
        <v>1</v>
      </c>
      <c r="L1138" s="97">
        <v>1</v>
      </c>
      <c r="M1138" s="97">
        <v>1</v>
      </c>
      <c r="N1138" s="97">
        <v>0</v>
      </c>
      <c r="O1138" s="97">
        <v>0</v>
      </c>
      <c r="P1138" s="97">
        <v>0</v>
      </c>
      <c r="Q1138" s="97">
        <v>0</v>
      </c>
      <c r="R1138" s="97">
        <v>0</v>
      </c>
      <c r="S1138" s="97">
        <v>0</v>
      </c>
      <c r="T1138" s="97">
        <v>0</v>
      </c>
      <c r="U1138" s="97">
        <v>0</v>
      </c>
      <c r="V1138" s="97">
        <v>0</v>
      </c>
      <c r="W1138" s="97">
        <v>0</v>
      </c>
      <c r="X1138" s="97">
        <v>1</v>
      </c>
      <c r="Y1138" s="97">
        <v>2</v>
      </c>
      <c r="Z1138" s="97">
        <v>1</v>
      </c>
      <c r="AA1138" s="97">
        <v>0</v>
      </c>
      <c r="AB1138" s="97">
        <v>0</v>
      </c>
      <c r="AC1138" s="97">
        <v>0</v>
      </c>
      <c r="AD1138" s="97">
        <v>0</v>
      </c>
      <c r="AE1138" s="97">
        <v>0</v>
      </c>
      <c r="AF1138" s="97">
        <v>0</v>
      </c>
      <c r="AG1138" s="97">
        <v>0</v>
      </c>
      <c r="AH1138" s="97">
        <v>0</v>
      </c>
      <c r="AI1138" s="97">
        <v>0</v>
      </c>
      <c r="AJ1138" s="97">
        <v>1</v>
      </c>
      <c r="AK1138" s="97">
        <v>2</v>
      </c>
      <c r="AL1138" s="97">
        <v>1</v>
      </c>
      <c r="AM1138" s="97">
        <v>2</v>
      </c>
      <c r="AN1138" s="96" t="s">
        <v>488</v>
      </c>
      <c r="AO1138" s="97">
        <v>3</v>
      </c>
      <c r="AP1138" s="31">
        <f>IFERROR(IF(AN1138="CIKDITIRO",VLOOKUP(A1138,'BR DTG CIKDITIRO'!C:E,3,0),IF(FR_HITUNG_MINMAX!AN1138="PESALAKAN",VLOOKUP(FR_HITUNG_MINMAX!A1138,'BR DTG ADW'!C:E,3,0),IF(FR_HITUNG_MINMAX!AN1138="PACUL",VLOOKUP(FR_HITUNG_MINMAX!A1138,'BR DTG PACUL'!C:E,3,0),IF(FR_HITUNG_MINMAX!AN1138="TRAYEMAN",VLOOKUP(FR_HITUNG_MINMAX!A1138,'BR DTG TRAYEMAN'!C:E,3,0),"?")))),0)</f>
        <v>0</v>
      </c>
      <c r="AQ1138" s="31">
        <f>IF(AN1138="PACUL",VLOOKUP(A1138,'STOK PACUL'!C:H,6,0),IF(FR_HITUNG_MINMAX!AN1138="PESALAKAN",VLOOKUP(FR_HITUNG_MINMAX!A1138,'STOK PESALAKAN'!C:H,6,0),IF(FR_HITUNG_MINMAX!AN1138="CIKDITIRO",VLOOKUP(FR_HITUNG_MINMAX!A1138,'STOK CIKDITIRO'!C:H,6,0),IF(FR_HITUNG_MINMAX!AN1138="TRAYEMAN",VLOOKUP(FR_HITUNG_MINMAX!A1138,'STOK TRAYEMAN'!C:H,6,0),"?"))))</f>
        <v>3</v>
      </c>
      <c r="AR1138" s="25">
        <f t="shared" si="64"/>
        <v>3</v>
      </c>
      <c r="AS1138" s="25">
        <f t="shared" si="65"/>
        <v>1</v>
      </c>
      <c r="AT1138" s="25">
        <f t="shared" si="57"/>
        <v>2</v>
      </c>
    </row>
    <row r="1139" spans="1:46" ht="30">
      <c r="A1139" s="96" t="s">
        <v>324</v>
      </c>
      <c r="B1139" s="96" t="s">
        <v>1103</v>
      </c>
      <c r="C1139" s="96" t="s">
        <v>891</v>
      </c>
      <c r="D1139" s="96" t="s">
        <v>1369</v>
      </c>
      <c r="E1139" s="96" t="s">
        <v>486</v>
      </c>
      <c r="F1139" s="97">
        <v>65860</v>
      </c>
      <c r="G1139" s="97">
        <v>2</v>
      </c>
      <c r="H1139" s="96" t="s">
        <v>32</v>
      </c>
      <c r="I1139" s="96" t="s">
        <v>1185</v>
      </c>
      <c r="J1139" s="98">
        <v>1</v>
      </c>
      <c r="K1139" s="97">
        <v>1</v>
      </c>
      <c r="L1139" s="97">
        <v>5</v>
      </c>
      <c r="M1139" s="97">
        <v>0</v>
      </c>
      <c r="N1139" s="97">
        <v>2</v>
      </c>
      <c r="O1139" s="97">
        <v>2</v>
      </c>
      <c r="P1139" s="97">
        <v>4</v>
      </c>
      <c r="Q1139" s="97">
        <v>5</v>
      </c>
      <c r="R1139" s="97">
        <v>2</v>
      </c>
      <c r="S1139" s="97">
        <v>2</v>
      </c>
      <c r="T1139" s="97">
        <v>3</v>
      </c>
      <c r="U1139" s="97">
        <v>1</v>
      </c>
      <c r="V1139" s="97">
        <v>1</v>
      </c>
      <c r="W1139" s="97">
        <v>1</v>
      </c>
      <c r="X1139" s="97">
        <v>5</v>
      </c>
      <c r="Y1139" s="97">
        <v>5</v>
      </c>
      <c r="Z1139" s="97">
        <v>2</v>
      </c>
      <c r="AA1139" s="97">
        <v>4</v>
      </c>
      <c r="AB1139" s="97">
        <v>6</v>
      </c>
      <c r="AC1139" s="97">
        <v>9</v>
      </c>
      <c r="AD1139" s="97">
        <v>7</v>
      </c>
      <c r="AE1139" s="97">
        <v>4</v>
      </c>
      <c r="AF1139" s="97">
        <v>5</v>
      </c>
      <c r="AG1139" s="97">
        <v>3</v>
      </c>
      <c r="AH1139" s="97">
        <v>2</v>
      </c>
      <c r="AI1139" s="97">
        <v>2</v>
      </c>
      <c r="AJ1139" s="97">
        <v>6</v>
      </c>
      <c r="AK1139" s="97">
        <v>9</v>
      </c>
      <c r="AL1139" s="97">
        <v>5</v>
      </c>
      <c r="AM1139" s="97">
        <v>9</v>
      </c>
      <c r="AN1139" s="96" t="s">
        <v>488</v>
      </c>
      <c r="AO1139" s="97">
        <v>11</v>
      </c>
      <c r="AP1139" s="31">
        <f>IFERROR(IF(AN1139="CIKDITIRO",VLOOKUP(A1139,'BR DTG CIKDITIRO'!C:E,3,0),IF(FR_HITUNG_MINMAX!AN1139="PESALAKAN",VLOOKUP(FR_HITUNG_MINMAX!A1139,'BR DTG ADW'!C:E,3,0),IF(FR_HITUNG_MINMAX!AN1139="PACUL",VLOOKUP(FR_HITUNG_MINMAX!A1139,'BR DTG PACUL'!C:E,3,0),IF(FR_HITUNG_MINMAX!AN1139="TRAYEMAN",VLOOKUP(FR_HITUNG_MINMAX!A1139,'BR DTG TRAYEMAN'!C:E,3,0),"?")))),0)</f>
        <v>0</v>
      </c>
      <c r="AQ1139" s="31">
        <f>IF(AN1139="PACUL",VLOOKUP(A1139,'STOK PACUL'!C:H,6,0),IF(FR_HITUNG_MINMAX!AN1139="PESALAKAN",VLOOKUP(FR_HITUNG_MINMAX!A1139,'STOK PESALAKAN'!C:H,6,0),IF(FR_HITUNG_MINMAX!AN1139="CIKDITIRO",VLOOKUP(FR_HITUNG_MINMAX!A1139,'STOK CIKDITIRO'!C:H,6,0),IF(FR_HITUNG_MINMAX!AN1139="TRAYEMAN",VLOOKUP(FR_HITUNG_MINMAX!A1139,'STOK TRAYEMAN'!C:H,6,0),"?"))))</f>
        <v>11</v>
      </c>
      <c r="AR1139" s="25">
        <f t="shared" si="64"/>
        <v>11</v>
      </c>
      <c r="AS1139" s="25">
        <f t="shared" si="65"/>
        <v>3</v>
      </c>
      <c r="AT1139" s="25">
        <f t="shared" si="57"/>
        <v>4</v>
      </c>
    </row>
    <row r="1140" spans="1:46" ht="30">
      <c r="A1140" s="96" t="s">
        <v>325</v>
      </c>
      <c r="B1140" s="96" t="s">
        <v>1104</v>
      </c>
      <c r="C1140" s="96" t="s">
        <v>891</v>
      </c>
      <c r="D1140" s="96" t="s">
        <v>1369</v>
      </c>
      <c r="E1140" s="96" t="s">
        <v>484</v>
      </c>
      <c r="F1140" s="97">
        <v>51500</v>
      </c>
      <c r="G1140" s="97">
        <v>2</v>
      </c>
      <c r="H1140" s="96" t="s">
        <v>32</v>
      </c>
      <c r="I1140" s="96" t="s">
        <v>1185</v>
      </c>
      <c r="J1140" s="98">
        <v>1</v>
      </c>
      <c r="K1140" s="97">
        <v>1</v>
      </c>
      <c r="L1140" s="97">
        <v>2</v>
      </c>
      <c r="M1140" s="97">
        <v>1</v>
      </c>
      <c r="N1140" s="97">
        <v>0</v>
      </c>
      <c r="O1140" s="97">
        <v>0</v>
      </c>
      <c r="P1140" s="97">
        <v>0</v>
      </c>
      <c r="Q1140" s="97">
        <v>0</v>
      </c>
      <c r="R1140" s="97">
        <v>0</v>
      </c>
      <c r="S1140" s="97">
        <v>0</v>
      </c>
      <c r="T1140" s="97">
        <v>0</v>
      </c>
      <c r="U1140" s="97">
        <v>0</v>
      </c>
      <c r="V1140" s="97">
        <v>0</v>
      </c>
      <c r="W1140" s="97">
        <v>1</v>
      </c>
      <c r="X1140" s="97">
        <v>2</v>
      </c>
      <c r="Y1140" s="97">
        <v>3</v>
      </c>
      <c r="Z1140" s="97">
        <v>1</v>
      </c>
      <c r="AA1140" s="97">
        <v>0</v>
      </c>
      <c r="AB1140" s="97">
        <v>0</v>
      </c>
      <c r="AC1140" s="97">
        <v>0</v>
      </c>
      <c r="AD1140" s="97">
        <v>0</v>
      </c>
      <c r="AE1140" s="97">
        <v>0</v>
      </c>
      <c r="AF1140" s="97">
        <v>0</v>
      </c>
      <c r="AG1140" s="97">
        <v>0</v>
      </c>
      <c r="AH1140" s="97">
        <v>0</v>
      </c>
      <c r="AI1140" s="97">
        <v>1</v>
      </c>
      <c r="AJ1140" s="97">
        <v>3</v>
      </c>
      <c r="AK1140" s="97">
        <v>3</v>
      </c>
      <c r="AL1140" s="97">
        <v>2</v>
      </c>
      <c r="AM1140" s="97">
        <v>3</v>
      </c>
      <c r="AN1140" s="96" t="s">
        <v>488</v>
      </c>
      <c r="AO1140" s="97">
        <v>2</v>
      </c>
      <c r="AP1140" s="31">
        <f>IFERROR(IF(AN1140="CIKDITIRO",VLOOKUP(A1140,'BR DTG CIKDITIRO'!C:E,3,0),IF(FR_HITUNG_MINMAX!AN1140="PESALAKAN",VLOOKUP(FR_HITUNG_MINMAX!A1140,'BR DTG ADW'!C:E,3,0),IF(FR_HITUNG_MINMAX!AN1140="PACUL",VLOOKUP(FR_HITUNG_MINMAX!A1140,'BR DTG PACUL'!C:E,3,0),IF(FR_HITUNG_MINMAX!AN1140="TRAYEMAN",VLOOKUP(FR_HITUNG_MINMAX!A1140,'BR DTG TRAYEMAN'!C:E,3,0),"?")))),0)</f>
        <v>0</v>
      </c>
      <c r="AQ1140" s="31">
        <f>IF(AN1140="PACUL",VLOOKUP(A1140,'STOK PACUL'!C:H,6,0),IF(FR_HITUNG_MINMAX!AN1140="PESALAKAN",VLOOKUP(FR_HITUNG_MINMAX!A1140,'STOK PESALAKAN'!C:H,6,0),IF(FR_HITUNG_MINMAX!AN1140="CIKDITIRO",VLOOKUP(FR_HITUNG_MINMAX!A1140,'STOK CIKDITIRO'!C:H,6,0),IF(FR_HITUNG_MINMAX!AN1140="TRAYEMAN",VLOOKUP(FR_HITUNG_MINMAX!A1140,'STOK TRAYEMAN'!C:H,6,0),"?"))))</f>
        <v>2</v>
      </c>
      <c r="AR1140" s="25">
        <f t="shared" si="64"/>
        <v>2</v>
      </c>
      <c r="AS1140" s="25">
        <f t="shared" si="65"/>
        <v>1</v>
      </c>
      <c r="AT1140" s="25">
        <f t="shared" si="57"/>
        <v>3</v>
      </c>
    </row>
    <row r="1141" spans="1:46" ht="30">
      <c r="A1141" s="96" t="s">
        <v>326</v>
      </c>
      <c r="B1141" s="96" t="s">
        <v>1105</v>
      </c>
      <c r="C1141" s="96" t="s">
        <v>891</v>
      </c>
      <c r="D1141" s="96" t="s">
        <v>1365</v>
      </c>
      <c r="E1141" s="96" t="s">
        <v>485</v>
      </c>
      <c r="F1141" s="97">
        <v>13000</v>
      </c>
      <c r="G1141" s="97">
        <v>2</v>
      </c>
      <c r="H1141" s="96" t="s">
        <v>30</v>
      </c>
      <c r="I1141" s="96" t="s">
        <v>1185</v>
      </c>
      <c r="J1141" s="98">
        <v>1</v>
      </c>
      <c r="K1141" s="97">
        <v>1</v>
      </c>
      <c r="L1141" s="97">
        <v>4</v>
      </c>
      <c r="M1141" s="97">
        <v>2</v>
      </c>
      <c r="N1141" s="97">
        <v>2</v>
      </c>
      <c r="O1141" s="97">
        <v>3</v>
      </c>
      <c r="P1141" s="97">
        <v>0</v>
      </c>
      <c r="Q1141" s="97">
        <v>0</v>
      </c>
      <c r="R1141" s="97">
        <v>5</v>
      </c>
      <c r="S1141" s="97">
        <v>1</v>
      </c>
      <c r="T1141" s="97">
        <v>2</v>
      </c>
      <c r="U1141" s="97">
        <v>1</v>
      </c>
      <c r="V1141" s="97">
        <v>2</v>
      </c>
      <c r="W1141" s="97">
        <v>0</v>
      </c>
      <c r="X1141" s="97">
        <v>5</v>
      </c>
      <c r="Y1141" s="97">
        <v>6</v>
      </c>
      <c r="Z1141" s="97">
        <v>4</v>
      </c>
      <c r="AA1141" s="97">
        <v>5</v>
      </c>
      <c r="AB1141" s="97">
        <v>3</v>
      </c>
      <c r="AC1141" s="97">
        <v>0</v>
      </c>
      <c r="AD1141" s="97">
        <v>5</v>
      </c>
      <c r="AE1141" s="97">
        <v>6</v>
      </c>
      <c r="AF1141" s="97">
        <v>3</v>
      </c>
      <c r="AG1141" s="97">
        <v>2</v>
      </c>
      <c r="AH1141" s="97">
        <v>3</v>
      </c>
      <c r="AI1141" s="97">
        <v>2</v>
      </c>
      <c r="AJ1141" s="97">
        <v>4</v>
      </c>
      <c r="AK1141" s="97">
        <v>6</v>
      </c>
      <c r="AL1141" s="97">
        <v>5</v>
      </c>
      <c r="AM1141" s="97">
        <v>6</v>
      </c>
      <c r="AN1141" s="96" t="s">
        <v>488</v>
      </c>
      <c r="AO1141" s="97">
        <v>8</v>
      </c>
      <c r="AP1141" s="31">
        <f>IFERROR(IF(AN1141="CIKDITIRO",VLOOKUP(A1141,'BR DTG CIKDITIRO'!C:E,3,0),IF(FR_HITUNG_MINMAX!AN1141="PESALAKAN",VLOOKUP(FR_HITUNG_MINMAX!A1141,'BR DTG ADW'!C:E,3,0),IF(FR_HITUNG_MINMAX!AN1141="PACUL",VLOOKUP(FR_HITUNG_MINMAX!A1141,'BR DTG PACUL'!C:E,3,0),IF(FR_HITUNG_MINMAX!AN1141="TRAYEMAN",VLOOKUP(FR_HITUNG_MINMAX!A1141,'BR DTG TRAYEMAN'!C:E,3,0),"?")))),0)</f>
        <v>0</v>
      </c>
      <c r="AQ1141" s="31">
        <f>IF(AN1141="PACUL",VLOOKUP(A1141,'STOK PACUL'!C:H,6,0),IF(FR_HITUNG_MINMAX!AN1141="PESALAKAN",VLOOKUP(FR_HITUNG_MINMAX!A1141,'STOK PESALAKAN'!C:H,6,0),IF(FR_HITUNG_MINMAX!AN1141="CIKDITIRO",VLOOKUP(FR_HITUNG_MINMAX!A1141,'STOK CIKDITIRO'!C:H,6,0),IF(FR_HITUNG_MINMAX!AN1141="TRAYEMAN",VLOOKUP(FR_HITUNG_MINMAX!A1141,'STOK TRAYEMAN'!C:H,6,0),"?"))))</f>
        <v>8</v>
      </c>
      <c r="AR1141" s="25">
        <f t="shared" si="64"/>
        <v>8</v>
      </c>
      <c r="AS1141" s="25">
        <f t="shared" si="65"/>
        <v>3</v>
      </c>
      <c r="AT1141" s="25">
        <f t="shared" si="57"/>
        <v>4</v>
      </c>
    </row>
    <row r="1142" spans="1:46" ht="30">
      <c r="A1142" s="96" t="s">
        <v>327</v>
      </c>
      <c r="B1142" s="96" t="s">
        <v>1106</v>
      </c>
      <c r="C1142" s="96" t="s">
        <v>891</v>
      </c>
      <c r="D1142" s="96" t="s">
        <v>1369</v>
      </c>
      <c r="E1142" s="96" t="s">
        <v>485</v>
      </c>
      <c r="F1142" s="97">
        <v>18000</v>
      </c>
      <c r="G1142" s="97">
        <v>2</v>
      </c>
      <c r="H1142" s="96" t="s">
        <v>30</v>
      </c>
      <c r="I1142" s="96" t="s">
        <v>1185</v>
      </c>
      <c r="J1142" s="98" t="s">
        <v>1366</v>
      </c>
      <c r="K1142" s="97">
        <v>1</v>
      </c>
      <c r="L1142" s="97">
        <v>3</v>
      </c>
      <c r="M1142" s="97">
        <v>0</v>
      </c>
      <c r="N1142" s="97">
        <v>1</v>
      </c>
      <c r="O1142" s="97">
        <v>1</v>
      </c>
      <c r="P1142" s="97">
        <v>3</v>
      </c>
      <c r="Q1142" s="97">
        <v>3</v>
      </c>
      <c r="R1142" s="97">
        <v>0</v>
      </c>
      <c r="S1142" s="97">
        <v>1</v>
      </c>
      <c r="T1142" s="97">
        <v>3</v>
      </c>
      <c r="U1142" s="97">
        <v>1</v>
      </c>
      <c r="V1142" s="97">
        <v>2</v>
      </c>
      <c r="W1142" s="97">
        <v>1</v>
      </c>
      <c r="X1142" s="97">
        <v>3</v>
      </c>
      <c r="Y1142" s="97">
        <v>3</v>
      </c>
      <c r="Z1142" s="97">
        <v>1</v>
      </c>
      <c r="AA1142" s="97">
        <v>2</v>
      </c>
      <c r="AB1142" s="97">
        <v>4</v>
      </c>
      <c r="AC1142" s="97">
        <v>6</v>
      </c>
      <c r="AD1142" s="97">
        <v>3</v>
      </c>
      <c r="AE1142" s="97">
        <v>1</v>
      </c>
      <c r="AF1142" s="97">
        <v>4</v>
      </c>
      <c r="AG1142" s="97">
        <v>2</v>
      </c>
      <c r="AH1142" s="97">
        <v>3</v>
      </c>
      <c r="AI1142" s="97">
        <v>3</v>
      </c>
      <c r="AJ1142" s="97">
        <v>4</v>
      </c>
      <c r="AK1142" s="97">
        <v>6</v>
      </c>
      <c r="AL1142" s="97">
        <v>3</v>
      </c>
      <c r="AM1142" s="97">
        <v>6</v>
      </c>
      <c r="AN1142" s="96" t="s">
        <v>488</v>
      </c>
      <c r="AO1142" s="97">
        <v>10</v>
      </c>
      <c r="AP1142" s="31">
        <f>IFERROR(IF(AN1142="CIKDITIRO",VLOOKUP(A1142,'BR DTG CIKDITIRO'!C:E,3,0),IF(FR_HITUNG_MINMAX!AN1142="PESALAKAN",VLOOKUP(FR_HITUNG_MINMAX!A1142,'BR DTG ADW'!C:E,3,0),IF(FR_HITUNG_MINMAX!AN1142="PACUL",VLOOKUP(FR_HITUNG_MINMAX!A1142,'BR DTG PACUL'!C:E,3,0),IF(FR_HITUNG_MINMAX!AN1142="TRAYEMAN",VLOOKUP(FR_HITUNG_MINMAX!A1142,'BR DTG TRAYEMAN'!C:E,3,0),"?")))),0)</f>
        <v>0</v>
      </c>
      <c r="AQ1142" s="31">
        <f>IF(AN1142="PACUL",VLOOKUP(A1142,'STOK PACUL'!C:H,6,0),IF(FR_HITUNG_MINMAX!AN1142="PESALAKAN",VLOOKUP(FR_HITUNG_MINMAX!A1142,'STOK PESALAKAN'!C:H,6,0),IF(FR_HITUNG_MINMAX!AN1142="CIKDITIRO",VLOOKUP(FR_HITUNG_MINMAX!A1142,'STOK CIKDITIRO'!C:H,6,0),IF(FR_HITUNG_MINMAX!AN1142="TRAYEMAN",VLOOKUP(FR_HITUNG_MINMAX!A1142,'STOK TRAYEMAN'!C:H,6,0),"?"))))</f>
        <v>10</v>
      </c>
      <c r="AR1142" s="25">
        <f t="shared" si="64"/>
        <v>10</v>
      </c>
      <c r="AS1142" s="25">
        <f t="shared" si="65"/>
        <v>2</v>
      </c>
      <c r="AT1142" s="25">
        <f t="shared" si="57"/>
        <v>4</v>
      </c>
    </row>
    <row r="1143" spans="1:46" ht="30">
      <c r="A1143" s="96" t="s">
        <v>1107</v>
      </c>
      <c r="B1143" s="96" t="s">
        <v>1108</v>
      </c>
      <c r="C1143" s="96" t="s">
        <v>876</v>
      </c>
      <c r="D1143" s="96" t="s">
        <v>1365</v>
      </c>
      <c r="E1143" s="96" t="s">
        <v>482</v>
      </c>
      <c r="F1143" s="97">
        <v>124000</v>
      </c>
      <c r="G1143" s="97">
        <v>1</v>
      </c>
      <c r="H1143" s="96" t="s">
        <v>31</v>
      </c>
      <c r="I1143" s="96" t="s">
        <v>2</v>
      </c>
      <c r="J1143" s="98">
        <v>1</v>
      </c>
      <c r="K1143" s="97">
        <v>1</v>
      </c>
      <c r="L1143" s="97">
        <v>0</v>
      </c>
      <c r="M1143" s="97">
        <v>0</v>
      </c>
      <c r="N1143" s="97">
        <v>0</v>
      </c>
      <c r="O1143" s="97">
        <v>0</v>
      </c>
      <c r="P1143" s="97">
        <v>0</v>
      </c>
      <c r="Q1143" s="97">
        <v>0</v>
      </c>
      <c r="R1143" s="97">
        <v>0</v>
      </c>
      <c r="S1143" s="97">
        <v>0</v>
      </c>
      <c r="T1143" s="97">
        <v>0</v>
      </c>
      <c r="U1143" s="97">
        <v>1</v>
      </c>
      <c r="V1143" s="97">
        <v>0</v>
      </c>
      <c r="W1143" s="97">
        <v>0</v>
      </c>
      <c r="X1143" s="97">
        <v>1</v>
      </c>
      <c r="Y1143" s="97">
        <v>0</v>
      </c>
      <c r="Z1143" s="97">
        <v>0</v>
      </c>
      <c r="AA1143" s="97">
        <v>0</v>
      </c>
      <c r="AB1143" s="97">
        <v>0</v>
      </c>
      <c r="AC1143" s="97">
        <v>0</v>
      </c>
      <c r="AD1143" s="97">
        <v>0</v>
      </c>
      <c r="AE1143" s="97">
        <v>0</v>
      </c>
      <c r="AF1143" s="97">
        <v>0</v>
      </c>
      <c r="AG1143" s="97">
        <v>1</v>
      </c>
      <c r="AH1143" s="97">
        <v>1</v>
      </c>
      <c r="AI1143" s="97">
        <v>0</v>
      </c>
      <c r="AJ1143" s="97">
        <v>0</v>
      </c>
      <c r="AK1143" s="97">
        <v>1</v>
      </c>
      <c r="AL1143" s="97">
        <v>0</v>
      </c>
      <c r="AM1143" s="97">
        <v>0</v>
      </c>
      <c r="AN1143" s="96" t="s">
        <v>488</v>
      </c>
      <c r="AO1143" s="97">
        <v>0</v>
      </c>
      <c r="AP1143" s="31">
        <f>IFERROR(IF(AN1143="CIKDITIRO",VLOOKUP(A1143,'BR DTG CIKDITIRO'!C:E,3,0),IF(FR_HITUNG_MINMAX!AN1143="PESALAKAN",VLOOKUP(FR_HITUNG_MINMAX!A1143,'BR DTG ADW'!C:E,3,0),IF(FR_HITUNG_MINMAX!AN1143="PACUL",VLOOKUP(FR_HITUNG_MINMAX!A1143,'BR DTG PACUL'!C:E,3,0),IF(FR_HITUNG_MINMAX!AN1143="TRAYEMAN",VLOOKUP(FR_HITUNG_MINMAX!A1143,'BR DTG TRAYEMAN'!C:E,3,0),"?")))),0)</f>
        <v>0</v>
      </c>
      <c r="AQ1143" s="31">
        <f>IF(AN1143="PACUL",VLOOKUP(A1143,'STOK PACUL'!C:H,6,0),IF(FR_HITUNG_MINMAX!AN1143="PESALAKAN",VLOOKUP(FR_HITUNG_MINMAX!A1143,'STOK PESALAKAN'!C:H,6,0),IF(FR_HITUNG_MINMAX!AN1143="CIKDITIRO",VLOOKUP(FR_HITUNG_MINMAX!A1143,'STOK CIKDITIRO'!C:H,6,0),IF(FR_HITUNG_MINMAX!AN1143="TRAYEMAN",VLOOKUP(FR_HITUNG_MINMAX!A1143,'STOK TRAYEMAN'!C:H,6,0),"?"))))</f>
        <v>0</v>
      </c>
      <c r="AR1143" s="25">
        <f t="shared" si="64"/>
        <v>0</v>
      </c>
      <c r="AS1143" s="25">
        <f t="shared" si="65"/>
        <v>0</v>
      </c>
      <c r="AT1143" s="25">
        <f t="shared" si="57"/>
        <v>3</v>
      </c>
    </row>
    <row r="1144" spans="1:46" ht="30">
      <c r="A1144" s="96" t="s">
        <v>2190</v>
      </c>
      <c r="B1144" s="96" t="s">
        <v>2191</v>
      </c>
      <c r="C1144" s="96" t="s">
        <v>876</v>
      </c>
      <c r="D1144" s="96" t="s">
        <v>1365</v>
      </c>
      <c r="E1144" s="96" t="s">
        <v>482</v>
      </c>
      <c r="F1144" s="97">
        <v>91000</v>
      </c>
      <c r="G1144" s="97">
        <v>1</v>
      </c>
      <c r="H1144" s="96" t="s">
        <v>1185</v>
      </c>
      <c r="I1144" s="96" t="s">
        <v>1185</v>
      </c>
      <c r="J1144" s="98">
        <v>1</v>
      </c>
      <c r="K1144" s="97">
        <v>1</v>
      </c>
      <c r="L1144" s="97">
        <v>0</v>
      </c>
      <c r="M1144" s="97">
        <v>0</v>
      </c>
      <c r="N1144" s="97">
        <v>0</v>
      </c>
      <c r="O1144" s="97">
        <v>0</v>
      </c>
      <c r="P1144" s="97">
        <v>0</v>
      </c>
      <c r="Q1144" s="97">
        <v>0</v>
      </c>
      <c r="R1144" s="97">
        <v>0</v>
      </c>
      <c r="S1144" s="97">
        <v>0</v>
      </c>
      <c r="T1144" s="97">
        <v>0</v>
      </c>
      <c r="U1144" s="97">
        <v>1</v>
      </c>
      <c r="V1144" s="97">
        <v>0</v>
      </c>
      <c r="W1144" s="97">
        <v>0</v>
      </c>
      <c r="X1144" s="97">
        <v>1</v>
      </c>
      <c r="Y1144" s="97">
        <v>0</v>
      </c>
      <c r="Z1144" s="97">
        <v>0</v>
      </c>
      <c r="AA1144" s="97">
        <v>0</v>
      </c>
      <c r="AB1144" s="97">
        <v>0</v>
      </c>
      <c r="AC1144" s="97">
        <v>0</v>
      </c>
      <c r="AD1144" s="97">
        <v>0</v>
      </c>
      <c r="AE1144" s="97">
        <v>0</v>
      </c>
      <c r="AF1144" s="97">
        <v>0</v>
      </c>
      <c r="AG1144" s="97">
        <v>1</v>
      </c>
      <c r="AH1144" s="97">
        <v>1</v>
      </c>
      <c r="AI1144" s="97">
        <v>0</v>
      </c>
      <c r="AJ1144" s="97">
        <v>0</v>
      </c>
      <c r="AK1144" s="97">
        <v>1</v>
      </c>
      <c r="AL1144" s="97">
        <v>0</v>
      </c>
      <c r="AM1144" s="97">
        <v>0</v>
      </c>
      <c r="AN1144" s="96" t="s">
        <v>488</v>
      </c>
      <c r="AO1144" s="97">
        <v>0</v>
      </c>
      <c r="AP1144" s="31">
        <f>IFERROR(IF(AN1144="CIKDITIRO",VLOOKUP(A1144,'BR DTG CIKDITIRO'!C:E,3,0),IF(FR_HITUNG_MINMAX!AN1144="PESALAKAN",VLOOKUP(FR_HITUNG_MINMAX!A1144,'BR DTG ADW'!C:E,3,0),IF(FR_HITUNG_MINMAX!AN1144="PACUL",VLOOKUP(FR_HITUNG_MINMAX!A1144,'BR DTG PACUL'!C:E,3,0),IF(FR_HITUNG_MINMAX!AN1144="TRAYEMAN",VLOOKUP(FR_HITUNG_MINMAX!A1144,'BR DTG TRAYEMAN'!C:E,3,0),"?")))),0)</f>
        <v>0</v>
      </c>
      <c r="AQ1144" s="31">
        <f>IF(AN1144="PACUL",VLOOKUP(A1144,'STOK PACUL'!C:H,6,0),IF(FR_HITUNG_MINMAX!AN1144="PESALAKAN",VLOOKUP(FR_HITUNG_MINMAX!A1144,'STOK PESALAKAN'!C:H,6,0),IF(FR_HITUNG_MINMAX!AN1144="CIKDITIRO",VLOOKUP(FR_HITUNG_MINMAX!A1144,'STOK CIKDITIRO'!C:H,6,0),IF(FR_HITUNG_MINMAX!AN1144="TRAYEMAN",VLOOKUP(FR_HITUNG_MINMAX!A1144,'STOK TRAYEMAN'!C:H,6,0),"?"))))</f>
        <v>0</v>
      </c>
      <c r="AR1144" s="25">
        <f t="shared" si="64"/>
        <v>0</v>
      </c>
      <c r="AS1144" s="25">
        <f t="shared" si="65"/>
        <v>0</v>
      </c>
      <c r="AT1144" s="25">
        <f t="shared" si="57"/>
        <v>1</v>
      </c>
    </row>
    <row r="1145" spans="1:46" ht="30">
      <c r="A1145" s="96" t="s">
        <v>328</v>
      </c>
      <c r="B1145" s="96" t="s">
        <v>1111</v>
      </c>
      <c r="C1145" s="96" t="s">
        <v>881</v>
      </c>
      <c r="D1145" s="96" t="s">
        <v>1365</v>
      </c>
      <c r="E1145" s="96" t="s">
        <v>485</v>
      </c>
      <c r="F1145" s="97">
        <v>41000</v>
      </c>
      <c r="G1145" s="97">
        <v>1</v>
      </c>
      <c r="H1145" s="96" t="s">
        <v>30</v>
      </c>
      <c r="I1145" s="96" t="s">
        <v>2</v>
      </c>
      <c r="J1145" s="98">
        <v>1</v>
      </c>
      <c r="K1145" s="97">
        <v>1</v>
      </c>
      <c r="L1145" s="97">
        <v>0</v>
      </c>
      <c r="M1145" s="97">
        <v>1</v>
      </c>
      <c r="N1145" s="97">
        <v>1</v>
      </c>
      <c r="O1145" s="97">
        <v>1</v>
      </c>
      <c r="P1145" s="97">
        <v>2</v>
      </c>
      <c r="Q1145" s="97">
        <v>3</v>
      </c>
      <c r="R1145" s="97">
        <v>3</v>
      </c>
      <c r="S1145" s="97">
        <v>2</v>
      </c>
      <c r="T1145" s="97">
        <v>2</v>
      </c>
      <c r="U1145" s="97">
        <v>0</v>
      </c>
      <c r="V1145" s="97">
        <v>3</v>
      </c>
      <c r="W1145" s="97">
        <v>0</v>
      </c>
      <c r="X1145" s="97">
        <v>3</v>
      </c>
      <c r="Y1145" s="97">
        <v>1</v>
      </c>
      <c r="Z1145" s="97">
        <v>2</v>
      </c>
      <c r="AA1145" s="97">
        <v>2</v>
      </c>
      <c r="AB1145" s="97">
        <v>3</v>
      </c>
      <c r="AC1145" s="97">
        <v>5</v>
      </c>
      <c r="AD1145" s="97">
        <v>6</v>
      </c>
      <c r="AE1145" s="97">
        <v>5</v>
      </c>
      <c r="AF1145" s="97">
        <v>4</v>
      </c>
      <c r="AG1145" s="97">
        <v>2</v>
      </c>
      <c r="AH1145" s="97">
        <v>3</v>
      </c>
      <c r="AI1145" s="97">
        <v>3</v>
      </c>
      <c r="AJ1145" s="97">
        <v>0</v>
      </c>
      <c r="AK1145" s="97">
        <v>6</v>
      </c>
      <c r="AL1145" s="97">
        <v>3</v>
      </c>
      <c r="AM1145" s="97">
        <v>6</v>
      </c>
      <c r="AN1145" s="96" t="s">
        <v>488</v>
      </c>
      <c r="AO1145" s="97">
        <v>1</v>
      </c>
      <c r="AP1145" s="31">
        <f>IFERROR(IF(AN1145="CIKDITIRO",VLOOKUP(A1145,'BR DTG CIKDITIRO'!C:E,3,0),IF(FR_HITUNG_MINMAX!AN1145="PESALAKAN",VLOOKUP(FR_HITUNG_MINMAX!A1145,'BR DTG ADW'!C:E,3,0),IF(FR_HITUNG_MINMAX!AN1145="PACUL",VLOOKUP(FR_HITUNG_MINMAX!A1145,'BR DTG PACUL'!C:E,3,0),IF(FR_HITUNG_MINMAX!AN1145="TRAYEMAN",VLOOKUP(FR_HITUNG_MINMAX!A1145,'BR DTG TRAYEMAN'!C:E,3,0),"?")))),0)</f>
        <v>3</v>
      </c>
      <c r="AQ1145" s="31">
        <f>IF(AN1145="PACUL",VLOOKUP(A1145,'STOK PACUL'!C:H,6,0),IF(FR_HITUNG_MINMAX!AN1145="PESALAKAN",VLOOKUP(FR_HITUNG_MINMAX!A1145,'STOK PESALAKAN'!C:H,6,0),IF(FR_HITUNG_MINMAX!AN1145="CIKDITIRO",VLOOKUP(FR_HITUNG_MINMAX!A1145,'STOK CIKDITIRO'!C:H,6,0),IF(FR_HITUNG_MINMAX!AN1145="TRAYEMAN",VLOOKUP(FR_HITUNG_MINMAX!A1145,'STOK TRAYEMAN'!C:H,6,0),"?"))))</f>
        <v>4</v>
      </c>
      <c r="AR1145" s="25">
        <f t="shared" si="64"/>
        <v>4</v>
      </c>
      <c r="AS1145" s="25">
        <f t="shared" si="65"/>
        <v>2</v>
      </c>
      <c r="AT1145" s="25">
        <f t="shared" si="57"/>
        <v>3</v>
      </c>
    </row>
    <row r="1146" spans="1:46" ht="30">
      <c r="A1146" s="96" t="s">
        <v>329</v>
      </c>
      <c r="B1146" s="96" t="s">
        <v>1113</v>
      </c>
      <c r="C1146" s="96" t="s">
        <v>881</v>
      </c>
      <c r="D1146" s="96" t="s">
        <v>1365</v>
      </c>
      <c r="E1146" s="96" t="s">
        <v>482</v>
      </c>
      <c r="F1146" s="97">
        <v>44750</v>
      </c>
      <c r="G1146" s="97">
        <v>1</v>
      </c>
      <c r="H1146" s="96" t="s">
        <v>30</v>
      </c>
      <c r="I1146" s="96" t="s">
        <v>2</v>
      </c>
      <c r="J1146" s="98">
        <v>1</v>
      </c>
      <c r="K1146" s="97">
        <v>1</v>
      </c>
      <c r="L1146" s="97">
        <v>0</v>
      </c>
      <c r="M1146" s="97">
        <v>1</v>
      </c>
      <c r="N1146" s="97">
        <v>0</v>
      </c>
      <c r="O1146" s="97">
        <v>0</v>
      </c>
      <c r="P1146" s="97">
        <v>0</v>
      </c>
      <c r="Q1146" s="97">
        <v>0</v>
      </c>
      <c r="R1146" s="97">
        <v>0</v>
      </c>
      <c r="S1146" s="97">
        <v>0</v>
      </c>
      <c r="T1146" s="97">
        <v>0</v>
      </c>
      <c r="U1146" s="97">
        <v>0</v>
      </c>
      <c r="V1146" s="97">
        <v>0</v>
      </c>
      <c r="W1146" s="97">
        <v>0</v>
      </c>
      <c r="X1146" s="97">
        <v>1</v>
      </c>
      <c r="Y1146" s="97">
        <v>1</v>
      </c>
      <c r="Z1146" s="97">
        <v>1</v>
      </c>
      <c r="AA1146" s="97">
        <v>0</v>
      </c>
      <c r="AB1146" s="97">
        <v>0</v>
      </c>
      <c r="AC1146" s="97">
        <v>0</v>
      </c>
      <c r="AD1146" s="97">
        <v>0</v>
      </c>
      <c r="AE1146" s="97">
        <v>0</v>
      </c>
      <c r="AF1146" s="97">
        <v>0</v>
      </c>
      <c r="AG1146" s="97">
        <v>0</v>
      </c>
      <c r="AH1146" s="97">
        <v>0</v>
      </c>
      <c r="AI1146" s="97">
        <v>0</v>
      </c>
      <c r="AJ1146" s="97">
        <v>0</v>
      </c>
      <c r="AK1146" s="97">
        <v>1</v>
      </c>
      <c r="AL1146" s="97">
        <v>1</v>
      </c>
      <c r="AM1146" s="97">
        <v>1</v>
      </c>
      <c r="AN1146" s="96" t="s">
        <v>488</v>
      </c>
      <c r="AO1146" s="97">
        <v>2</v>
      </c>
      <c r="AP1146" s="31">
        <f>IFERROR(IF(AN1146="CIKDITIRO",VLOOKUP(A1146,'BR DTG CIKDITIRO'!C:E,3,0),IF(FR_HITUNG_MINMAX!AN1146="PESALAKAN",VLOOKUP(FR_HITUNG_MINMAX!A1146,'BR DTG ADW'!C:E,3,0),IF(FR_HITUNG_MINMAX!AN1146="PACUL",VLOOKUP(FR_HITUNG_MINMAX!A1146,'BR DTG PACUL'!C:E,3,0),IF(FR_HITUNG_MINMAX!AN1146="TRAYEMAN",VLOOKUP(FR_HITUNG_MINMAX!A1146,'BR DTG TRAYEMAN'!C:E,3,0),"?")))),0)</f>
        <v>0</v>
      </c>
      <c r="AQ1146" s="31">
        <f>IF(AN1146="PACUL",VLOOKUP(A1146,'STOK PACUL'!C:H,6,0),IF(FR_HITUNG_MINMAX!AN1146="PESALAKAN",VLOOKUP(FR_HITUNG_MINMAX!A1146,'STOK PESALAKAN'!C:H,6,0),IF(FR_HITUNG_MINMAX!AN1146="CIKDITIRO",VLOOKUP(FR_HITUNG_MINMAX!A1146,'STOK CIKDITIRO'!C:H,6,0),IF(FR_HITUNG_MINMAX!AN1146="TRAYEMAN",VLOOKUP(FR_HITUNG_MINMAX!A1146,'STOK TRAYEMAN'!C:H,6,0),"?"))))</f>
        <v>2</v>
      </c>
      <c r="AR1146" s="25">
        <f t="shared" si="64"/>
        <v>2</v>
      </c>
      <c r="AS1146" s="25">
        <f t="shared" si="65"/>
        <v>1</v>
      </c>
      <c r="AT1146" s="25">
        <f t="shared" si="57"/>
        <v>3</v>
      </c>
    </row>
    <row r="1147" spans="1:46" ht="30">
      <c r="A1147" s="96" t="s">
        <v>330</v>
      </c>
      <c r="B1147" s="96" t="s">
        <v>1112</v>
      </c>
      <c r="C1147" s="96" t="s">
        <v>881</v>
      </c>
      <c r="D1147" s="96" t="s">
        <v>1365</v>
      </c>
      <c r="E1147" s="96" t="s">
        <v>485</v>
      </c>
      <c r="F1147" s="97">
        <v>31000</v>
      </c>
      <c r="G1147" s="97">
        <v>1</v>
      </c>
      <c r="H1147" s="96" t="s">
        <v>30</v>
      </c>
      <c r="I1147" s="96" t="s">
        <v>2</v>
      </c>
      <c r="J1147" s="98" t="s">
        <v>1366</v>
      </c>
      <c r="K1147" s="97">
        <v>1</v>
      </c>
      <c r="L1147" s="97">
        <v>0</v>
      </c>
      <c r="M1147" s="97">
        <v>2</v>
      </c>
      <c r="N1147" s="97">
        <v>1</v>
      </c>
      <c r="O1147" s="97">
        <v>1</v>
      </c>
      <c r="P1147" s="97">
        <v>1</v>
      </c>
      <c r="Q1147" s="97">
        <v>1</v>
      </c>
      <c r="R1147" s="97">
        <v>1</v>
      </c>
      <c r="S1147" s="97">
        <v>1</v>
      </c>
      <c r="T1147" s="97">
        <v>1</v>
      </c>
      <c r="U1147" s="97">
        <v>0</v>
      </c>
      <c r="V1147" s="97">
        <v>1</v>
      </c>
      <c r="W1147" s="97">
        <v>0</v>
      </c>
      <c r="X1147" s="97">
        <v>2</v>
      </c>
      <c r="Y1147" s="97">
        <v>2</v>
      </c>
      <c r="Z1147" s="97">
        <v>3</v>
      </c>
      <c r="AA1147" s="97">
        <v>2</v>
      </c>
      <c r="AB1147" s="97">
        <v>2</v>
      </c>
      <c r="AC1147" s="97">
        <v>2</v>
      </c>
      <c r="AD1147" s="97">
        <v>2</v>
      </c>
      <c r="AE1147" s="97">
        <v>2</v>
      </c>
      <c r="AF1147" s="97">
        <v>2</v>
      </c>
      <c r="AG1147" s="97">
        <v>1</v>
      </c>
      <c r="AH1147" s="97">
        <v>1</v>
      </c>
      <c r="AI1147" s="97">
        <v>1</v>
      </c>
      <c r="AJ1147" s="97">
        <v>0</v>
      </c>
      <c r="AK1147" s="97">
        <v>3</v>
      </c>
      <c r="AL1147" s="97">
        <v>2</v>
      </c>
      <c r="AM1147" s="97">
        <v>3</v>
      </c>
      <c r="AN1147" s="96" t="s">
        <v>488</v>
      </c>
      <c r="AO1147" s="97">
        <v>2</v>
      </c>
      <c r="AP1147" s="31">
        <f>IFERROR(IF(AN1147="CIKDITIRO",VLOOKUP(A1147,'BR DTG CIKDITIRO'!C:E,3,0),IF(FR_HITUNG_MINMAX!AN1147="PESALAKAN",VLOOKUP(FR_HITUNG_MINMAX!A1147,'BR DTG ADW'!C:E,3,0),IF(FR_HITUNG_MINMAX!AN1147="PACUL",VLOOKUP(FR_HITUNG_MINMAX!A1147,'BR DTG PACUL'!C:E,3,0),IF(FR_HITUNG_MINMAX!AN1147="TRAYEMAN",VLOOKUP(FR_HITUNG_MINMAX!A1147,'BR DTG TRAYEMAN'!C:E,3,0),"?")))),0)</f>
        <v>0</v>
      </c>
      <c r="AQ1147" s="31">
        <f>IF(AN1147="PACUL",VLOOKUP(A1147,'STOK PACUL'!C:H,6,0),IF(FR_HITUNG_MINMAX!AN1147="PESALAKAN",VLOOKUP(FR_HITUNG_MINMAX!A1147,'STOK PESALAKAN'!C:H,6,0),IF(FR_HITUNG_MINMAX!AN1147="CIKDITIRO",VLOOKUP(FR_HITUNG_MINMAX!A1147,'STOK CIKDITIRO'!C:H,6,0),IF(FR_HITUNG_MINMAX!AN1147="TRAYEMAN",VLOOKUP(FR_HITUNG_MINMAX!A1147,'STOK TRAYEMAN'!C:H,6,0),"?"))))</f>
        <v>2</v>
      </c>
      <c r="AR1147" s="25">
        <f t="shared" si="64"/>
        <v>2</v>
      </c>
      <c r="AS1147" s="25">
        <f t="shared" si="65"/>
        <v>1</v>
      </c>
      <c r="AT1147" s="25">
        <f t="shared" si="57"/>
        <v>4</v>
      </c>
    </row>
    <row r="1148" spans="1:46" ht="30">
      <c r="A1148" s="96" t="s">
        <v>1702</v>
      </c>
      <c r="B1148" s="96" t="s">
        <v>1703</v>
      </c>
      <c r="C1148" s="96" t="s">
        <v>881</v>
      </c>
      <c r="D1148" s="96" t="s">
        <v>1365</v>
      </c>
      <c r="E1148" s="96" t="s">
        <v>485</v>
      </c>
      <c r="F1148" s="97">
        <v>26500</v>
      </c>
      <c r="G1148" s="97">
        <v>1</v>
      </c>
      <c r="H1148" s="96" t="s">
        <v>1185</v>
      </c>
      <c r="I1148" s="96" t="s">
        <v>1185</v>
      </c>
      <c r="J1148" s="98">
        <v>1</v>
      </c>
      <c r="K1148" s="97">
        <v>1</v>
      </c>
      <c r="L1148" s="97">
        <v>0</v>
      </c>
      <c r="M1148" s="97">
        <v>0</v>
      </c>
      <c r="N1148" s="97">
        <v>1</v>
      </c>
      <c r="O1148" s="97">
        <v>0</v>
      </c>
      <c r="P1148" s="97">
        <v>1</v>
      </c>
      <c r="Q1148" s="97">
        <v>1</v>
      </c>
      <c r="R1148" s="97">
        <v>1</v>
      </c>
      <c r="S1148" s="97">
        <v>1</v>
      </c>
      <c r="T1148" s="97">
        <v>1</v>
      </c>
      <c r="U1148" s="97">
        <v>0</v>
      </c>
      <c r="V1148" s="97">
        <v>3</v>
      </c>
      <c r="W1148" s="97">
        <v>0</v>
      </c>
      <c r="X1148" s="97">
        <v>3</v>
      </c>
      <c r="Y1148" s="97">
        <v>0</v>
      </c>
      <c r="Z1148" s="97">
        <v>1</v>
      </c>
      <c r="AA1148" s="97">
        <v>1</v>
      </c>
      <c r="AB1148" s="97">
        <v>1</v>
      </c>
      <c r="AC1148" s="97">
        <v>2</v>
      </c>
      <c r="AD1148" s="97">
        <v>2</v>
      </c>
      <c r="AE1148" s="97">
        <v>2</v>
      </c>
      <c r="AF1148" s="97">
        <v>2</v>
      </c>
      <c r="AG1148" s="97">
        <v>1</v>
      </c>
      <c r="AH1148" s="97">
        <v>3</v>
      </c>
      <c r="AI1148" s="97">
        <v>3</v>
      </c>
      <c r="AJ1148" s="97">
        <v>0</v>
      </c>
      <c r="AK1148" s="97">
        <v>3</v>
      </c>
      <c r="AL1148" s="97">
        <v>3</v>
      </c>
      <c r="AM1148" s="97">
        <v>3</v>
      </c>
      <c r="AN1148" s="96" t="s">
        <v>488</v>
      </c>
      <c r="AO1148" s="97">
        <v>0</v>
      </c>
      <c r="AP1148" s="31">
        <f>IFERROR(IF(AN1148="CIKDITIRO",VLOOKUP(A1148,'BR DTG CIKDITIRO'!C:E,3,0),IF(FR_HITUNG_MINMAX!AN1148="PESALAKAN",VLOOKUP(FR_HITUNG_MINMAX!A1148,'BR DTG ADW'!C:E,3,0),IF(FR_HITUNG_MINMAX!AN1148="PACUL",VLOOKUP(FR_HITUNG_MINMAX!A1148,'BR DTG PACUL'!C:E,3,0),IF(FR_HITUNG_MINMAX!AN1148="TRAYEMAN",VLOOKUP(FR_HITUNG_MINMAX!A1148,'BR DTG TRAYEMAN'!C:E,3,0),"?")))),0)</f>
        <v>0</v>
      </c>
      <c r="AQ1148" s="31">
        <f>IF(AN1148="PACUL",VLOOKUP(A1148,'STOK PACUL'!C:H,6,0),IF(FR_HITUNG_MINMAX!AN1148="PESALAKAN",VLOOKUP(FR_HITUNG_MINMAX!A1148,'STOK PESALAKAN'!C:H,6,0),IF(FR_HITUNG_MINMAX!AN1148="CIKDITIRO",VLOOKUP(FR_HITUNG_MINMAX!A1148,'STOK CIKDITIRO'!C:H,6,0),IF(FR_HITUNG_MINMAX!AN1148="TRAYEMAN",VLOOKUP(FR_HITUNG_MINMAX!A1148,'STOK TRAYEMAN'!C:H,6,0),"?"))))</f>
        <v>0</v>
      </c>
      <c r="AR1148" s="25">
        <f t="shared" si="64"/>
        <v>0</v>
      </c>
      <c r="AS1148" s="25">
        <f t="shared" si="65"/>
        <v>2</v>
      </c>
      <c r="AT1148" s="25">
        <f t="shared" si="57"/>
        <v>4</v>
      </c>
    </row>
    <row r="1149" spans="1:46" ht="30">
      <c r="A1149" s="96" t="s">
        <v>1844</v>
      </c>
      <c r="B1149" s="96" t="s">
        <v>2192</v>
      </c>
      <c r="C1149" s="96" t="s">
        <v>1185</v>
      </c>
      <c r="D1149" s="96" t="s">
        <v>1365</v>
      </c>
      <c r="E1149" s="96" t="s">
        <v>482</v>
      </c>
      <c r="F1149" s="97">
        <v>50000</v>
      </c>
      <c r="G1149" s="97">
        <v>1</v>
      </c>
      <c r="H1149" s="96" t="s">
        <v>1185</v>
      </c>
      <c r="I1149" s="96" t="s">
        <v>1185</v>
      </c>
      <c r="J1149" s="98">
        <v>1</v>
      </c>
      <c r="K1149" s="97">
        <v>1</v>
      </c>
      <c r="L1149" s="97">
        <v>0</v>
      </c>
      <c r="M1149" s="97">
        <v>0</v>
      </c>
      <c r="N1149" s="97">
        <v>0</v>
      </c>
      <c r="O1149" s="97">
        <v>0</v>
      </c>
      <c r="P1149" s="97">
        <v>0</v>
      </c>
      <c r="Q1149" s="97">
        <v>0</v>
      </c>
      <c r="R1149" s="97">
        <v>0</v>
      </c>
      <c r="S1149" s="97">
        <v>0</v>
      </c>
      <c r="T1149" s="97">
        <v>0</v>
      </c>
      <c r="U1149" s="97">
        <v>0</v>
      </c>
      <c r="V1149" s="97">
        <v>0</v>
      </c>
      <c r="W1149" s="97">
        <v>1</v>
      </c>
      <c r="X1149" s="97">
        <v>1</v>
      </c>
      <c r="Y1149" s="97">
        <v>0</v>
      </c>
      <c r="Z1149" s="97">
        <v>0</v>
      </c>
      <c r="AA1149" s="97">
        <v>0</v>
      </c>
      <c r="AB1149" s="97">
        <v>0</v>
      </c>
      <c r="AC1149" s="97">
        <v>0</v>
      </c>
      <c r="AD1149" s="97">
        <v>0</v>
      </c>
      <c r="AE1149" s="97">
        <v>0</v>
      </c>
      <c r="AF1149" s="97">
        <v>0</v>
      </c>
      <c r="AG1149" s="97">
        <v>0</v>
      </c>
      <c r="AH1149" s="97">
        <v>0</v>
      </c>
      <c r="AI1149" s="97">
        <v>1</v>
      </c>
      <c r="AJ1149" s="97">
        <v>1</v>
      </c>
      <c r="AK1149" s="97">
        <v>1</v>
      </c>
      <c r="AL1149" s="97">
        <v>1</v>
      </c>
      <c r="AM1149" s="97">
        <v>1</v>
      </c>
      <c r="AN1149" s="96" t="s">
        <v>488</v>
      </c>
      <c r="AO1149" s="97">
        <v>1</v>
      </c>
      <c r="AP1149" s="31">
        <f>IFERROR(IF(AN1149="CIKDITIRO",VLOOKUP(A1149,'BR DTG CIKDITIRO'!C:E,3,0),IF(FR_HITUNG_MINMAX!AN1149="PESALAKAN",VLOOKUP(FR_HITUNG_MINMAX!A1149,'BR DTG ADW'!C:E,3,0),IF(FR_HITUNG_MINMAX!AN1149="PACUL",VLOOKUP(FR_HITUNG_MINMAX!A1149,'BR DTG PACUL'!C:E,3,0),IF(FR_HITUNG_MINMAX!AN1149="TRAYEMAN",VLOOKUP(FR_HITUNG_MINMAX!A1149,'BR DTG TRAYEMAN'!C:E,3,0),"?")))),0)</f>
        <v>0</v>
      </c>
      <c r="AQ1149" s="31">
        <f>IF(AN1149="PACUL",VLOOKUP(A1149,'STOK PACUL'!C:H,6,0),IF(FR_HITUNG_MINMAX!AN1149="PESALAKAN",VLOOKUP(FR_HITUNG_MINMAX!A1149,'STOK PESALAKAN'!C:H,6,0),IF(FR_HITUNG_MINMAX!AN1149="CIKDITIRO",VLOOKUP(FR_HITUNG_MINMAX!A1149,'STOK CIKDITIRO'!C:H,6,0),IF(FR_HITUNG_MINMAX!AN1149="TRAYEMAN",VLOOKUP(FR_HITUNG_MINMAX!A1149,'STOK TRAYEMAN'!C:H,6,0),"?"))))</f>
        <v>1</v>
      </c>
      <c r="AR1149" s="25">
        <f t="shared" si="64"/>
        <v>1</v>
      </c>
      <c r="AS1149" s="25">
        <f t="shared" si="65"/>
        <v>1</v>
      </c>
      <c r="AT1149" s="25">
        <f t="shared" si="57"/>
        <v>2</v>
      </c>
    </row>
    <row r="1150" spans="1:46" ht="30">
      <c r="A1150" s="96" t="s">
        <v>331</v>
      </c>
      <c r="B1150" s="96" t="s">
        <v>1114</v>
      </c>
      <c r="C1150" s="96" t="s">
        <v>881</v>
      </c>
      <c r="D1150" s="96" t="s">
        <v>1365</v>
      </c>
      <c r="E1150" s="96" t="s">
        <v>482</v>
      </c>
      <c r="F1150" s="97">
        <v>46000</v>
      </c>
      <c r="G1150" s="97">
        <v>1</v>
      </c>
      <c r="H1150" s="96" t="s">
        <v>30</v>
      </c>
      <c r="I1150" s="96" t="s">
        <v>2</v>
      </c>
      <c r="J1150" s="98">
        <v>1</v>
      </c>
      <c r="K1150" s="97">
        <v>1</v>
      </c>
      <c r="L1150" s="97">
        <v>0</v>
      </c>
      <c r="M1150" s="97">
        <v>2</v>
      </c>
      <c r="N1150" s="97">
        <v>0</v>
      </c>
      <c r="O1150" s="97">
        <v>0</v>
      </c>
      <c r="P1150" s="97">
        <v>0</v>
      </c>
      <c r="Q1150" s="97">
        <v>0</v>
      </c>
      <c r="R1150" s="97">
        <v>0</v>
      </c>
      <c r="S1150" s="97">
        <v>0</v>
      </c>
      <c r="T1150" s="97">
        <v>0</v>
      </c>
      <c r="U1150" s="97">
        <v>0</v>
      </c>
      <c r="V1150" s="97">
        <v>0</v>
      </c>
      <c r="W1150" s="97">
        <v>0</v>
      </c>
      <c r="X1150" s="97">
        <v>2</v>
      </c>
      <c r="Y1150" s="97">
        <v>2</v>
      </c>
      <c r="Z1150" s="97">
        <v>2</v>
      </c>
      <c r="AA1150" s="97">
        <v>0</v>
      </c>
      <c r="AB1150" s="97">
        <v>0</v>
      </c>
      <c r="AC1150" s="97">
        <v>0</v>
      </c>
      <c r="AD1150" s="97">
        <v>0</v>
      </c>
      <c r="AE1150" s="97">
        <v>0</v>
      </c>
      <c r="AF1150" s="97">
        <v>0</v>
      </c>
      <c r="AG1150" s="97">
        <v>0</v>
      </c>
      <c r="AH1150" s="97">
        <v>0</v>
      </c>
      <c r="AI1150" s="97">
        <v>0</v>
      </c>
      <c r="AJ1150" s="97">
        <v>0</v>
      </c>
      <c r="AK1150" s="97">
        <v>2</v>
      </c>
      <c r="AL1150" s="97">
        <v>2</v>
      </c>
      <c r="AM1150" s="97">
        <v>2</v>
      </c>
      <c r="AN1150" s="96" t="s">
        <v>488</v>
      </c>
      <c r="AO1150" s="97">
        <v>0</v>
      </c>
      <c r="AP1150" s="31">
        <f>IFERROR(IF(AN1150="CIKDITIRO",VLOOKUP(A1150,'BR DTG CIKDITIRO'!C:E,3,0),IF(FR_HITUNG_MINMAX!AN1150="PESALAKAN",VLOOKUP(FR_HITUNG_MINMAX!A1150,'BR DTG ADW'!C:E,3,0),IF(FR_HITUNG_MINMAX!AN1150="PACUL",VLOOKUP(FR_HITUNG_MINMAX!A1150,'BR DTG PACUL'!C:E,3,0),IF(FR_HITUNG_MINMAX!AN1150="TRAYEMAN",VLOOKUP(FR_HITUNG_MINMAX!A1150,'BR DTG TRAYEMAN'!C:E,3,0),"?")))),0)</f>
        <v>0</v>
      </c>
      <c r="AQ1150" s="31">
        <f>IF(AN1150="PACUL",VLOOKUP(A1150,'STOK PACUL'!C:H,6,0),IF(FR_HITUNG_MINMAX!AN1150="PESALAKAN",VLOOKUP(FR_HITUNG_MINMAX!A1150,'STOK PESALAKAN'!C:H,6,0),IF(FR_HITUNG_MINMAX!AN1150="CIKDITIRO",VLOOKUP(FR_HITUNG_MINMAX!A1150,'STOK CIKDITIRO'!C:H,6,0),IF(FR_HITUNG_MINMAX!AN1150="TRAYEMAN",VLOOKUP(FR_HITUNG_MINMAX!A1150,'STOK TRAYEMAN'!C:H,6,0),"?"))))</f>
        <v>0</v>
      </c>
      <c r="AR1150" s="25">
        <f t="shared" si="64"/>
        <v>0</v>
      </c>
      <c r="AS1150" s="25">
        <f t="shared" si="65"/>
        <v>1</v>
      </c>
      <c r="AT1150" s="25">
        <f t="shared" si="57"/>
        <v>3</v>
      </c>
    </row>
    <row r="1151" spans="1:46" ht="30">
      <c r="A1151" s="96" t="s">
        <v>333</v>
      </c>
      <c r="B1151" s="96" t="s">
        <v>1704</v>
      </c>
      <c r="C1151" s="96" t="s">
        <v>898</v>
      </c>
      <c r="D1151" s="96" t="s">
        <v>1365</v>
      </c>
      <c r="E1151" s="96" t="s">
        <v>482</v>
      </c>
      <c r="F1151" s="97">
        <v>10000</v>
      </c>
      <c r="G1151" s="97">
        <v>1</v>
      </c>
      <c r="H1151" s="96" t="s">
        <v>30</v>
      </c>
      <c r="I1151" s="96" t="s">
        <v>1185</v>
      </c>
      <c r="J1151" s="98" t="s">
        <v>1366</v>
      </c>
      <c r="K1151" s="97">
        <v>1</v>
      </c>
      <c r="L1151" s="97">
        <v>0</v>
      </c>
      <c r="M1151" s="97">
        <v>0</v>
      </c>
      <c r="N1151" s="97">
        <v>0</v>
      </c>
      <c r="O1151" s="97">
        <v>1</v>
      </c>
      <c r="P1151" s="97">
        <v>0</v>
      </c>
      <c r="Q1151" s="97">
        <v>0</v>
      </c>
      <c r="R1151" s="97">
        <v>0</v>
      </c>
      <c r="S1151" s="97">
        <v>0</v>
      </c>
      <c r="T1151" s="97">
        <v>0</v>
      </c>
      <c r="U1151" s="97">
        <v>0</v>
      </c>
      <c r="V1151" s="97">
        <v>0</v>
      </c>
      <c r="W1151" s="97">
        <v>0</v>
      </c>
      <c r="X1151" s="97">
        <v>1</v>
      </c>
      <c r="Y1151" s="97">
        <v>0</v>
      </c>
      <c r="Z1151" s="97">
        <v>0</v>
      </c>
      <c r="AA1151" s="97">
        <v>1</v>
      </c>
      <c r="AB1151" s="97">
        <v>1</v>
      </c>
      <c r="AC1151" s="97">
        <v>0</v>
      </c>
      <c r="AD1151" s="97">
        <v>0</v>
      </c>
      <c r="AE1151" s="97">
        <v>0</v>
      </c>
      <c r="AF1151" s="97">
        <v>0</v>
      </c>
      <c r="AG1151" s="97">
        <v>0</v>
      </c>
      <c r="AH1151" s="97">
        <v>0</v>
      </c>
      <c r="AI1151" s="97">
        <v>0</v>
      </c>
      <c r="AJ1151" s="97">
        <v>0</v>
      </c>
      <c r="AK1151" s="97">
        <v>1</v>
      </c>
      <c r="AL1151" s="97">
        <v>1</v>
      </c>
      <c r="AM1151" s="97">
        <v>2</v>
      </c>
      <c r="AN1151" s="96" t="s">
        <v>488</v>
      </c>
      <c r="AO1151" s="97">
        <v>2</v>
      </c>
      <c r="AP1151" s="31">
        <f>IFERROR(IF(AN1151="CIKDITIRO",VLOOKUP(A1151,'BR DTG CIKDITIRO'!C:E,3,0),IF(FR_HITUNG_MINMAX!AN1151="PESALAKAN",VLOOKUP(FR_HITUNG_MINMAX!A1151,'BR DTG ADW'!C:E,3,0),IF(FR_HITUNG_MINMAX!AN1151="PACUL",VLOOKUP(FR_HITUNG_MINMAX!A1151,'BR DTG PACUL'!C:E,3,0),IF(FR_HITUNG_MINMAX!AN1151="TRAYEMAN",VLOOKUP(FR_HITUNG_MINMAX!A1151,'BR DTG TRAYEMAN'!C:E,3,0),"?")))),0)</f>
        <v>0</v>
      </c>
      <c r="AQ1151" s="31">
        <f>IF(AN1151="PACUL",VLOOKUP(A1151,'STOK PACUL'!C:H,6,0),IF(FR_HITUNG_MINMAX!AN1151="PESALAKAN",VLOOKUP(FR_HITUNG_MINMAX!A1151,'STOK PESALAKAN'!C:H,6,0),IF(FR_HITUNG_MINMAX!AN1151="CIKDITIRO",VLOOKUP(FR_HITUNG_MINMAX!A1151,'STOK CIKDITIRO'!C:H,6,0),IF(FR_HITUNG_MINMAX!AN1151="TRAYEMAN",VLOOKUP(FR_HITUNG_MINMAX!A1151,'STOK TRAYEMAN'!C:H,6,0),"?"))))</f>
        <v>2</v>
      </c>
      <c r="AR1151" s="25">
        <f t="shared" si="64"/>
        <v>2</v>
      </c>
      <c r="AS1151" s="25">
        <f t="shared" si="65"/>
        <v>1</v>
      </c>
      <c r="AT1151" s="25">
        <f t="shared" si="57"/>
        <v>2</v>
      </c>
    </row>
    <row r="1152" spans="1:46" ht="30">
      <c r="A1152" s="96" t="s">
        <v>334</v>
      </c>
      <c r="B1152" s="96" t="s">
        <v>1118</v>
      </c>
      <c r="C1152" s="96" t="s">
        <v>898</v>
      </c>
      <c r="D1152" s="96" t="s">
        <v>1365</v>
      </c>
      <c r="E1152" s="96" t="s">
        <v>482</v>
      </c>
      <c r="F1152" s="97">
        <v>15000</v>
      </c>
      <c r="G1152" s="97">
        <v>1</v>
      </c>
      <c r="H1152" s="96" t="s">
        <v>31</v>
      </c>
      <c r="I1152" s="96" t="s">
        <v>2</v>
      </c>
      <c r="J1152" s="98" t="s">
        <v>1366</v>
      </c>
      <c r="K1152" s="97">
        <v>1</v>
      </c>
      <c r="L1152" s="97">
        <v>0</v>
      </c>
      <c r="M1152" s="97">
        <v>0</v>
      </c>
      <c r="N1152" s="97">
        <v>0</v>
      </c>
      <c r="O1152" s="97">
        <v>0</v>
      </c>
      <c r="P1152" s="97">
        <v>0</v>
      </c>
      <c r="Q1152" s="97">
        <v>1</v>
      </c>
      <c r="R1152" s="97">
        <v>0</v>
      </c>
      <c r="S1152" s="97">
        <v>0</v>
      </c>
      <c r="T1152" s="97">
        <v>0</v>
      </c>
      <c r="U1152" s="97">
        <v>0</v>
      </c>
      <c r="V1152" s="97">
        <v>0</v>
      </c>
      <c r="W1152" s="97">
        <v>0</v>
      </c>
      <c r="X1152" s="97">
        <v>1</v>
      </c>
      <c r="Y1152" s="97">
        <v>0</v>
      </c>
      <c r="Z1152" s="97">
        <v>0</v>
      </c>
      <c r="AA1152" s="97">
        <v>0</v>
      </c>
      <c r="AB1152" s="97">
        <v>0</v>
      </c>
      <c r="AC1152" s="97">
        <v>1</v>
      </c>
      <c r="AD1152" s="97">
        <v>1</v>
      </c>
      <c r="AE1152" s="97">
        <v>0</v>
      </c>
      <c r="AF1152" s="97">
        <v>0</v>
      </c>
      <c r="AG1152" s="97">
        <v>0</v>
      </c>
      <c r="AH1152" s="97">
        <v>0</v>
      </c>
      <c r="AI1152" s="97">
        <v>0</v>
      </c>
      <c r="AJ1152" s="97">
        <v>0</v>
      </c>
      <c r="AK1152" s="97">
        <v>1</v>
      </c>
      <c r="AL1152" s="97">
        <v>1</v>
      </c>
      <c r="AM1152" s="97">
        <v>2</v>
      </c>
      <c r="AN1152" s="96" t="s">
        <v>488</v>
      </c>
      <c r="AO1152" s="97">
        <v>2</v>
      </c>
      <c r="AP1152" s="31">
        <f>IFERROR(IF(AN1152="CIKDITIRO",VLOOKUP(A1152,'BR DTG CIKDITIRO'!C:E,3,0),IF(FR_HITUNG_MINMAX!AN1152="PESALAKAN",VLOOKUP(FR_HITUNG_MINMAX!A1152,'BR DTG ADW'!C:E,3,0),IF(FR_HITUNG_MINMAX!AN1152="PACUL",VLOOKUP(FR_HITUNG_MINMAX!A1152,'BR DTG PACUL'!C:E,3,0),IF(FR_HITUNG_MINMAX!AN1152="TRAYEMAN",VLOOKUP(FR_HITUNG_MINMAX!A1152,'BR DTG TRAYEMAN'!C:E,3,0),"?")))),0)</f>
        <v>0</v>
      </c>
      <c r="AQ1152" s="31">
        <f>IF(AN1152="PACUL",VLOOKUP(A1152,'STOK PACUL'!C:H,6,0),IF(FR_HITUNG_MINMAX!AN1152="PESALAKAN",VLOOKUP(FR_HITUNG_MINMAX!A1152,'STOK PESALAKAN'!C:H,6,0),IF(FR_HITUNG_MINMAX!AN1152="CIKDITIRO",VLOOKUP(FR_HITUNG_MINMAX!A1152,'STOK CIKDITIRO'!C:H,6,0),IF(FR_HITUNG_MINMAX!AN1152="TRAYEMAN",VLOOKUP(FR_HITUNG_MINMAX!A1152,'STOK TRAYEMAN'!C:H,6,0),"?"))))</f>
        <v>2</v>
      </c>
      <c r="AR1152" s="25">
        <f t="shared" si="64"/>
        <v>2</v>
      </c>
      <c r="AS1152" s="25">
        <f t="shared" si="65"/>
        <v>1</v>
      </c>
      <c r="AT1152" s="25">
        <f t="shared" si="57"/>
        <v>2</v>
      </c>
    </row>
    <row r="1153" spans="1:46" ht="30">
      <c r="A1153" s="96" t="s">
        <v>335</v>
      </c>
      <c r="B1153" s="96" t="s">
        <v>1117</v>
      </c>
      <c r="C1153" s="96" t="s">
        <v>898</v>
      </c>
      <c r="D1153" s="96" t="s">
        <v>1365</v>
      </c>
      <c r="E1153" s="96" t="s">
        <v>482</v>
      </c>
      <c r="F1153" s="97">
        <v>12000</v>
      </c>
      <c r="G1153" s="97">
        <v>1</v>
      </c>
      <c r="H1153" s="96" t="s">
        <v>30</v>
      </c>
      <c r="I1153" s="96" t="s">
        <v>2</v>
      </c>
      <c r="J1153" s="98">
        <v>1</v>
      </c>
      <c r="K1153" s="97">
        <v>1</v>
      </c>
      <c r="L1153" s="97">
        <v>0</v>
      </c>
      <c r="M1153" s="97">
        <v>1</v>
      </c>
      <c r="N1153" s="97">
        <v>0</v>
      </c>
      <c r="O1153" s="97">
        <v>0</v>
      </c>
      <c r="P1153" s="97">
        <v>0</v>
      </c>
      <c r="Q1153" s="97">
        <v>1</v>
      </c>
      <c r="R1153" s="97">
        <v>0</v>
      </c>
      <c r="S1153" s="97">
        <v>0</v>
      </c>
      <c r="T1153" s="97">
        <v>0</v>
      </c>
      <c r="U1153" s="97">
        <v>1</v>
      </c>
      <c r="V1153" s="97">
        <v>0</v>
      </c>
      <c r="W1153" s="97">
        <v>0</v>
      </c>
      <c r="X1153" s="97">
        <v>1</v>
      </c>
      <c r="Y1153" s="97">
        <v>1</v>
      </c>
      <c r="Z1153" s="97">
        <v>1</v>
      </c>
      <c r="AA1153" s="97">
        <v>0</v>
      </c>
      <c r="AB1153" s="97">
        <v>0</v>
      </c>
      <c r="AC1153" s="97">
        <v>1</v>
      </c>
      <c r="AD1153" s="97">
        <v>1</v>
      </c>
      <c r="AE1153" s="97">
        <v>0</v>
      </c>
      <c r="AF1153" s="97">
        <v>0</v>
      </c>
      <c r="AG1153" s="97">
        <v>1</v>
      </c>
      <c r="AH1153" s="97">
        <v>1</v>
      </c>
      <c r="AI1153" s="97">
        <v>0</v>
      </c>
      <c r="AJ1153" s="97">
        <v>0</v>
      </c>
      <c r="AK1153" s="97">
        <v>1</v>
      </c>
      <c r="AL1153" s="97">
        <v>1</v>
      </c>
      <c r="AM1153" s="97">
        <v>2</v>
      </c>
      <c r="AN1153" s="96" t="s">
        <v>488</v>
      </c>
      <c r="AO1153" s="97">
        <v>1</v>
      </c>
      <c r="AP1153" s="31">
        <f>IFERROR(IF(AN1153="CIKDITIRO",VLOOKUP(A1153,'BR DTG CIKDITIRO'!C:E,3,0),IF(FR_HITUNG_MINMAX!AN1153="PESALAKAN",VLOOKUP(FR_HITUNG_MINMAX!A1153,'BR DTG ADW'!C:E,3,0),IF(FR_HITUNG_MINMAX!AN1153="PACUL",VLOOKUP(FR_HITUNG_MINMAX!A1153,'BR DTG PACUL'!C:E,3,0),IF(FR_HITUNG_MINMAX!AN1153="TRAYEMAN",VLOOKUP(FR_HITUNG_MINMAX!A1153,'BR DTG TRAYEMAN'!C:E,3,0),"?")))),0)</f>
        <v>0</v>
      </c>
      <c r="AQ1153" s="31">
        <f>IF(AN1153="PACUL",VLOOKUP(A1153,'STOK PACUL'!C:H,6,0),IF(FR_HITUNG_MINMAX!AN1153="PESALAKAN",VLOOKUP(FR_HITUNG_MINMAX!A1153,'STOK PESALAKAN'!C:H,6,0),IF(FR_HITUNG_MINMAX!AN1153="CIKDITIRO",VLOOKUP(FR_HITUNG_MINMAX!A1153,'STOK CIKDITIRO'!C:H,6,0),IF(FR_HITUNG_MINMAX!AN1153="TRAYEMAN",VLOOKUP(FR_HITUNG_MINMAX!A1153,'STOK TRAYEMAN'!C:H,6,0),"?"))))</f>
        <v>1</v>
      </c>
      <c r="AR1153" s="25">
        <f t="shared" si="64"/>
        <v>1</v>
      </c>
      <c r="AS1153" s="25">
        <f t="shared" si="65"/>
        <v>1</v>
      </c>
      <c r="AT1153" s="25">
        <f t="shared" si="57"/>
        <v>3</v>
      </c>
    </row>
    <row r="1154" spans="1:46" ht="30">
      <c r="A1154" s="96" t="s">
        <v>336</v>
      </c>
      <c r="B1154" s="96" t="s">
        <v>1119</v>
      </c>
      <c r="C1154" s="96" t="s">
        <v>898</v>
      </c>
      <c r="D1154" s="96" t="s">
        <v>1365</v>
      </c>
      <c r="E1154" s="96" t="s">
        <v>485</v>
      </c>
      <c r="F1154" s="97">
        <v>24500</v>
      </c>
      <c r="G1154" s="97">
        <v>1</v>
      </c>
      <c r="H1154" s="96" t="s">
        <v>31</v>
      </c>
      <c r="I1154" s="96" t="s">
        <v>2</v>
      </c>
      <c r="J1154" s="98" t="s">
        <v>1366</v>
      </c>
      <c r="K1154" s="97">
        <v>1</v>
      </c>
      <c r="L1154" s="97">
        <v>0</v>
      </c>
      <c r="M1154" s="97">
        <v>0</v>
      </c>
      <c r="N1154" s="97">
        <v>0</v>
      </c>
      <c r="O1154" s="97">
        <v>3</v>
      </c>
      <c r="P1154" s="97">
        <v>1</v>
      </c>
      <c r="Q1154" s="97">
        <v>1</v>
      </c>
      <c r="R1154" s="97">
        <v>0</v>
      </c>
      <c r="S1154" s="97">
        <v>3</v>
      </c>
      <c r="T1154" s="97">
        <v>1</v>
      </c>
      <c r="U1154" s="97">
        <v>1</v>
      </c>
      <c r="V1154" s="97">
        <v>1</v>
      </c>
      <c r="W1154" s="97">
        <v>1</v>
      </c>
      <c r="X1154" s="97">
        <v>3</v>
      </c>
      <c r="Y1154" s="97">
        <v>0</v>
      </c>
      <c r="Z1154" s="97">
        <v>0</v>
      </c>
      <c r="AA1154" s="97">
        <v>3</v>
      </c>
      <c r="AB1154" s="97">
        <v>4</v>
      </c>
      <c r="AC1154" s="97">
        <v>2</v>
      </c>
      <c r="AD1154" s="97">
        <v>1</v>
      </c>
      <c r="AE1154" s="97">
        <v>3</v>
      </c>
      <c r="AF1154" s="97">
        <v>4</v>
      </c>
      <c r="AG1154" s="97">
        <v>4</v>
      </c>
      <c r="AH1154" s="97">
        <v>2</v>
      </c>
      <c r="AI1154" s="97">
        <v>2</v>
      </c>
      <c r="AJ1154" s="97">
        <v>1</v>
      </c>
      <c r="AK1154" s="97">
        <v>4</v>
      </c>
      <c r="AL1154" s="97">
        <v>3</v>
      </c>
      <c r="AM1154" s="97">
        <v>4</v>
      </c>
      <c r="AN1154" s="96" t="s">
        <v>488</v>
      </c>
      <c r="AO1154" s="97">
        <v>4</v>
      </c>
      <c r="AP1154" s="31">
        <f>IFERROR(IF(AN1154="CIKDITIRO",VLOOKUP(A1154,'BR DTG CIKDITIRO'!C:E,3,0),IF(FR_HITUNG_MINMAX!AN1154="PESALAKAN",VLOOKUP(FR_HITUNG_MINMAX!A1154,'BR DTG ADW'!C:E,3,0),IF(FR_HITUNG_MINMAX!AN1154="PACUL",VLOOKUP(FR_HITUNG_MINMAX!A1154,'BR DTG PACUL'!C:E,3,0),IF(FR_HITUNG_MINMAX!AN1154="TRAYEMAN",VLOOKUP(FR_HITUNG_MINMAX!A1154,'BR DTG TRAYEMAN'!C:E,3,0),"?")))),0)</f>
        <v>0</v>
      </c>
      <c r="AQ1154" s="31">
        <f>IF(AN1154="PACUL",VLOOKUP(A1154,'STOK PACUL'!C:H,6,0),IF(FR_HITUNG_MINMAX!AN1154="PESALAKAN",VLOOKUP(FR_HITUNG_MINMAX!A1154,'STOK PESALAKAN'!C:H,6,0),IF(FR_HITUNG_MINMAX!AN1154="CIKDITIRO",VLOOKUP(FR_HITUNG_MINMAX!A1154,'STOK CIKDITIRO'!C:H,6,0),IF(FR_HITUNG_MINMAX!AN1154="TRAYEMAN",VLOOKUP(FR_HITUNG_MINMAX!A1154,'STOK TRAYEMAN'!C:H,6,0),"?"))))</f>
        <v>4</v>
      </c>
      <c r="AR1154" s="25">
        <f t="shared" si="64"/>
        <v>4</v>
      </c>
      <c r="AS1154" s="25">
        <f t="shared" si="65"/>
        <v>2</v>
      </c>
      <c r="AT1154" s="25">
        <f t="shared" si="57"/>
        <v>4</v>
      </c>
    </row>
    <row r="1155" spans="1:46" ht="30">
      <c r="A1155" s="96" t="s">
        <v>337</v>
      </c>
      <c r="B1155" s="96" t="s">
        <v>1120</v>
      </c>
      <c r="C1155" s="96" t="s">
        <v>898</v>
      </c>
      <c r="D1155" s="96" t="s">
        <v>1365</v>
      </c>
      <c r="E1155" s="96" t="s">
        <v>485</v>
      </c>
      <c r="F1155" s="97">
        <v>12000</v>
      </c>
      <c r="G1155" s="97">
        <v>1</v>
      </c>
      <c r="H1155" s="96" t="s">
        <v>1185</v>
      </c>
      <c r="I1155" s="96" t="s">
        <v>1185</v>
      </c>
      <c r="J1155" s="98">
        <v>1</v>
      </c>
      <c r="K1155" s="97">
        <v>1</v>
      </c>
      <c r="L1155" s="97">
        <v>0</v>
      </c>
      <c r="M1155" s="97">
        <v>5</v>
      </c>
      <c r="N1155" s="97">
        <v>0</v>
      </c>
      <c r="O1155" s="97">
        <v>0</v>
      </c>
      <c r="P1155" s="97">
        <v>0</v>
      </c>
      <c r="Q1155" s="97">
        <v>2</v>
      </c>
      <c r="R1155" s="97">
        <v>1</v>
      </c>
      <c r="S1155" s="97">
        <v>2</v>
      </c>
      <c r="T1155" s="97">
        <v>0</v>
      </c>
      <c r="U1155" s="97">
        <v>0</v>
      </c>
      <c r="V1155" s="97">
        <v>0</v>
      </c>
      <c r="W1155" s="97">
        <v>0</v>
      </c>
      <c r="X1155" s="97">
        <v>5</v>
      </c>
      <c r="Y1155" s="97">
        <v>5</v>
      </c>
      <c r="Z1155" s="97">
        <v>5</v>
      </c>
      <c r="AA1155" s="97">
        <v>0</v>
      </c>
      <c r="AB1155" s="97">
        <v>0</v>
      </c>
      <c r="AC1155" s="97">
        <v>2</v>
      </c>
      <c r="AD1155" s="97">
        <v>3</v>
      </c>
      <c r="AE1155" s="97">
        <v>3</v>
      </c>
      <c r="AF1155" s="97">
        <v>2</v>
      </c>
      <c r="AG1155" s="97">
        <v>2</v>
      </c>
      <c r="AH1155" s="97">
        <v>0</v>
      </c>
      <c r="AI1155" s="97">
        <v>0</v>
      </c>
      <c r="AJ1155" s="97">
        <v>0</v>
      </c>
      <c r="AK1155" s="97">
        <v>5</v>
      </c>
      <c r="AL1155" s="97">
        <v>5</v>
      </c>
      <c r="AM1155" s="97">
        <v>5</v>
      </c>
      <c r="AN1155" s="96" t="s">
        <v>488</v>
      </c>
      <c r="AO1155" s="97">
        <v>0</v>
      </c>
      <c r="AP1155" s="31">
        <f>IFERROR(IF(AN1155="CIKDITIRO",VLOOKUP(A1155,'BR DTG CIKDITIRO'!C:E,3,0),IF(FR_HITUNG_MINMAX!AN1155="PESALAKAN",VLOOKUP(FR_HITUNG_MINMAX!A1155,'BR DTG ADW'!C:E,3,0),IF(FR_HITUNG_MINMAX!AN1155="PACUL",VLOOKUP(FR_HITUNG_MINMAX!A1155,'BR DTG PACUL'!C:E,3,0),IF(FR_HITUNG_MINMAX!AN1155="TRAYEMAN",VLOOKUP(FR_HITUNG_MINMAX!A1155,'BR DTG TRAYEMAN'!C:E,3,0),"?")))),0)</f>
        <v>0</v>
      </c>
      <c r="AQ1155" s="31">
        <f>IF(AN1155="PACUL",VLOOKUP(A1155,'STOK PACUL'!C:H,6,0),IF(FR_HITUNG_MINMAX!AN1155="PESALAKAN",VLOOKUP(FR_HITUNG_MINMAX!A1155,'STOK PESALAKAN'!C:H,6,0),IF(FR_HITUNG_MINMAX!AN1155="CIKDITIRO",VLOOKUP(FR_HITUNG_MINMAX!A1155,'STOK CIKDITIRO'!C:H,6,0),IF(FR_HITUNG_MINMAX!AN1155="TRAYEMAN",VLOOKUP(FR_HITUNG_MINMAX!A1155,'STOK TRAYEMAN'!C:H,6,0),"?"))))</f>
        <v>0</v>
      </c>
      <c r="AR1155" s="25">
        <f t="shared" si="64"/>
        <v>0</v>
      </c>
      <c r="AS1155" s="25">
        <f t="shared" si="65"/>
        <v>3</v>
      </c>
      <c r="AT1155" s="25">
        <f t="shared" ref="AT1155:AT1218" si="66">COUNTIF(A:A,A1155)</f>
        <v>3</v>
      </c>
    </row>
    <row r="1156" spans="1:46" ht="30">
      <c r="A1156" s="96" t="s">
        <v>338</v>
      </c>
      <c r="B1156" s="96" t="s">
        <v>1121</v>
      </c>
      <c r="C1156" s="96" t="s">
        <v>898</v>
      </c>
      <c r="D1156" s="96" t="s">
        <v>1365</v>
      </c>
      <c r="E1156" s="96" t="s">
        <v>485</v>
      </c>
      <c r="F1156" s="97">
        <v>12000</v>
      </c>
      <c r="G1156" s="97">
        <v>1</v>
      </c>
      <c r="H1156" s="96" t="s">
        <v>30</v>
      </c>
      <c r="I1156" s="96" t="s">
        <v>2</v>
      </c>
      <c r="J1156" s="98">
        <v>1</v>
      </c>
      <c r="K1156" s="97">
        <v>1</v>
      </c>
      <c r="L1156" s="97">
        <v>0</v>
      </c>
      <c r="M1156" s="97">
        <v>0</v>
      </c>
      <c r="N1156" s="97">
        <v>1</v>
      </c>
      <c r="O1156" s="97">
        <v>0</v>
      </c>
      <c r="P1156" s="97">
        <v>1</v>
      </c>
      <c r="Q1156" s="97">
        <v>1</v>
      </c>
      <c r="R1156" s="97">
        <v>3</v>
      </c>
      <c r="S1156" s="97">
        <v>0</v>
      </c>
      <c r="T1156" s="97">
        <v>2</v>
      </c>
      <c r="U1156" s="97">
        <v>0</v>
      </c>
      <c r="V1156" s="97">
        <v>1</v>
      </c>
      <c r="W1156" s="97">
        <v>0</v>
      </c>
      <c r="X1156" s="97">
        <v>3</v>
      </c>
      <c r="Y1156" s="97">
        <v>0</v>
      </c>
      <c r="Z1156" s="97">
        <v>1</v>
      </c>
      <c r="AA1156" s="97">
        <v>1</v>
      </c>
      <c r="AB1156" s="97">
        <v>1</v>
      </c>
      <c r="AC1156" s="97">
        <v>2</v>
      </c>
      <c r="AD1156" s="97">
        <v>4</v>
      </c>
      <c r="AE1156" s="97">
        <v>3</v>
      </c>
      <c r="AF1156" s="97">
        <v>2</v>
      </c>
      <c r="AG1156" s="97">
        <v>0</v>
      </c>
      <c r="AH1156" s="97">
        <v>1</v>
      </c>
      <c r="AI1156" s="97">
        <v>1</v>
      </c>
      <c r="AJ1156" s="97">
        <v>0</v>
      </c>
      <c r="AK1156" s="97">
        <v>4</v>
      </c>
      <c r="AL1156" s="97">
        <v>3</v>
      </c>
      <c r="AM1156" s="97">
        <v>4</v>
      </c>
      <c r="AN1156" s="96" t="s">
        <v>488</v>
      </c>
      <c r="AO1156" s="97">
        <v>4</v>
      </c>
      <c r="AP1156" s="31">
        <f>IFERROR(IF(AN1156="CIKDITIRO",VLOOKUP(A1156,'BR DTG CIKDITIRO'!C:E,3,0),IF(FR_HITUNG_MINMAX!AN1156="PESALAKAN",VLOOKUP(FR_HITUNG_MINMAX!A1156,'BR DTG ADW'!C:E,3,0),IF(FR_HITUNG_MINMAX!AN1156="PACUL",VLOOKUP(FR_HITUNG_MINMAX!A1156,'BR DTG PACUL'!C:E,3,0),IF(FR_HITUNG_MINMAX!AN1156="TRAYEMAN",VLOOKUP(FR_HITUNG_MINMAX!A1156,'BR DTG TRAYEMAN'!C:E,3,0),"?")))),0)</f>
        <v>0</v>
      </c>
      <c r="AQ1156" s="31">
        <f>IF(AN1156="PACUL",VLOOKUP(A1156,'STOK PACUL'!C:H,6,0),IF(FR_HITUNG_MINMAX!AN1156="PESALAKAN",VLOOKUP(FR_HITUNG_MINMAX!A1156,'STOK PESALAKAN'!C:H,6,0),IF(FR_HITUNG_MINMAX!AN1156="CIKDITIRO",VLOOKUP(FR_HITUNG_MINMAX!A1156,'STOK CIKDITIRO'!C:H,6,0),IF(FR_HITUNG_MINMAX!AN1156="TRAYEMAN",VLOOKUP(FR_HITUNG_MINMAX!A1156,'STOK TRAYEMAN'!C:H,6,0),"?"))))</f>
        <v>4</v>
      </c>
      <c r="AR1156" s="25">
        <f t="shared" si="64"/>
        <v>4</v>
      </c>
      <c r="AS1156" s="25">
        <f t="shared" si="65"/>
        <v>2</v>
      </c>
      <c r="AT1156" s="25">
        <f t="shared" si="66"/>
        <v>4</v>
      </c>
    </row>
    <row r="1157" spans="1:46" ht="30">
      <c r="A1157" s="96" t="s">
        <v>339</v>
      </c>
      <c r="B1157" s="96" t="s">
        <v>1122</v>
      </c>
      <c r="C1157" s="96" t="s">
        <v>898</v>
      </c>
      <c r="D1157" s="96" t="s">
        <v>1365</v>
      </c>
      <c r="E1157" s="96" t="s">
        <v>485</v>
      </c>
      <c r="F1157" s="97">
        <v>12000</v>
      </c>
      <c r="G1157" s="97">
        <v>1</v>
      </c>
      <c r="H1157" s="96" t="s">
        <v>30</v>
      </c>
      <c r="I1157" s="96" t="s">
        <v>2</v>
      </c>
      <c r="J1157" s="98">
        <v>1</v>
      </c>
      <c r="K1157" s="97">
        <v>1</v>
      </c>
      <c r="L1157" s="97">
        <v>0</v>
      </c>
      <c r="M1157" s="97">
        <v>0</v>
      </c>
      <c r="N1157" s="97">
        <v>4</v>
      </c>
      <c r="O1157" s="97">
        <v>3</v>
      </c>
      <c r="P1157" s="97">
        <v>6</v>
      </c>
      <c r="Q1157" s="97">
        <v>3</v>
      </c>
      <c r="R1157" s="97">
        <v>5</v>
      </c>
      <c r="S1157" s="97">
        <v>1</v>
      </c>
      <c r="T1157" s="97">
        <v>3</v>
      </c>
      <c r="U1157" s="97">
        <v>3</v>
      </c>
      <c r="V1157" s="97">
        <v>1</v>
      </c>
      <c r="W1157" s="97">
        <v>0</v>
      </c>
      <c r="X1157" s="97">
        <v>6</v>
      </c>
      <c r="Y1157" s="97">
        <v>0</v>
      </c>
      <c r="Z1157" s="97">
        <v>4</v>
      </c>
      <c r="AA1157" s="97">
        <v>7</v>
      </c>
      <c r="AB1157" s="97">
        <v>9</v>
      </c>
      <c r="AC1157" s="97">
        <v>9</v>
      </c>
      <c r="AD1157" s="97">
        <v>8</v>
      </c>
      <c r="AE1157" s="97">
        <v>6</v>
      </c>
      <c r="AF1157" s="97">
        <v>4</v>
      </c>
      <c r="AG1157" s="97">
        <v>4</v>
      </c>
      <c r="AH1157" s="97">
        <v>4</v>
      </c>
      <c r="AI1157" s="97">
        <v>1</v>
      </c>
      <c r="AJ1157" s="97">
        <v>0</v>
      </c>
      <c r="AK1157" s="97">
        <v>9</v>
      </c>
      <c r="AL1157" s="97">
        <v>6</v>
      </c>
      <c r="AM1157" s="97">
        <v>9</v>
      </c>
      <c r="AN1157" s="96" t="s">
        <v>488</v>
      </c>
      <c r="AO1157" s="97">
        <v>8</v>
      </c>
      <c r="AP1157" s="31">
        <f>IFERROR(IF(AN1157="CIKDITIRO",VLOOKUP(A1157,'BR DTG CIKDITIRO'!C:E,3,0),IF(FR_HITUNG_MINMAX!AN1157="PESALAKAN",VLOOKUP(FR_HITUNG_MINMAX!A1157,'BR DTG ADW'!C:E,3,0),IF(FR_HITUNG_MINMAX!AN1157="PACUL",VLOOKUP(FR_HITUNG_MINMAX!A1157,'BR DTG PACUL'!C:E,3,0),IF(FR_HITUNG_MINMAX!AN1157="TRAYEMAN",VLOOKUP(FR_HITUNG_MINMAX!A1157,'BR DTG TRAYEMAN'!C:E,3,0),"?")))),0)</f>
        <v>4</v>
      </c>
      <c r="AQ1157" s="31">
        <f>IF(AN1157="PACUL",VLOOKUP(A1157,'STOK PACUL'!C:H,6,0),IF(FR_HITUNG_MINMAX!AN1157="PESALAKAN",VLOOKUP(FR_HITUNG_MINMAX!A1157,'STOK PESALAKAN'!C:H,6,0),IF(FR_HITUNG_MINMAX!AN1157="CIKDITIRO",VLOOKUP(FR_HITUNG_MINMAX!A1157,'STOK CIKDITIRO'!C:H,6,0),IF(FR_HITUNG_MINMAX!AN1157="TRAYEMAN",VLOOKUP(FR_HITUNG_MINMAX!A1157,'STOK TRAYEMAN'!C:H,6,0),"?"))))</f>
        <v>12</v>
      </c>
      <c r="AR1157" s="25">
        <f t="shared" si="64"/>
        <v>12</v>
      </c>
      <c r="AS1157" s="25">
        <f t="shared" si="65"/>
        <v>3</v>
      </c>
      <c r="AT1157" s="25">
        <f t="shared" si="66"/>
        <v>4</v>
      </c>
    </row>
    <row r="1158" spans="1:46" ht="30">
      <c r="A1158" s="96" t="s">
        <v>340</v>
      </c>
      <c r="B1158" s="96" t="s">
        <v>1123</v>
      </c>
      <c r="C1158" s="96" t="s">
        <v>898</v>
      </c>
      <c r="D1158" s="96" t="s">
        <v>1365</v>
      </c>
      <c r="E1158" s="96" t="s">
        <v>482</v>
      </c>
      <c r="F1158" s="97">
        <v>17000</v>
      </c>
      <c r="G1158" s="97">
        <v>1</v>
      </c>
      <c r="H1158" s="96" t="s">
        <v>31</v>
      </c>
      <c r="I1158" s="96" t="s">
        <v>1185</v>
      </c>
      <c r="J1158" s="98">
        <v>1</v>
      </c>
      <c r="K1158" s="97">
        <v>1</v>
      </c>
      <c r="L1158" s="97">
        <v>1</v>
      </c>
      <c r="M1158" s="97">
        <v>0</v>
      </c>
      <c r="N1158" s="97">
        <v>0</v>
      </c>
      <c r="O1158" s="97">
        <v>0</v>
      </c>
      <c r="P1158" s="97">
        <v>0</v>
      </c>
      <c r="Q1158" s="97">
        <v>0</v>
      </c>
      <c r="R1158" s="97">
        <v>1</v>
      </c>
      <c r="S1158" s="97">
        <v>0</v>
      </c>
      <c r="T1158" s="97">
        <v>0</v>
      </c>
      <c r="U1158" s="97">
        <v>1</v>
      </c>
      <c r="V1158" s="97">
        <v>0</v>
      </c>
      <c r="W1158" s="97">
        <v>0</v>
      </c>
      <c r="X1158" s="97">
        <v>1</v>
      </c>
      <c r="Y1158" s="97">
        <v>1</v>
      </c>
      <c r="Z1158" s="97">
        <v>0</v>
      </c>
      <c r="AA1158" s="97">
        <v>0</v>
      </c>
      <c r="AB1158" s="97">
        <v>0</v>
      </c>
      <c r="AC1158" s="97">
        <v>0</v>
      </c>
      <c r="AD1158" s="97">
        <v>1</v>
      </c>
      <c r="AE1158" s="97">
        <v>1</v>
      </c>
      <c r="AF1158" s="97">
        <v>0</v>
      </c>
      <c r="AG1158" s="97">
        <v>1</v>
      </c>
      <c r="AH1158" s="97">
        <v>1</v>
      </c>
      <c r="AI1158" s="97">
        <v>0</v>
      </c>
      <c r="AJ1158" s="97">
        <v>1</v>
      </c>
      <c r="AK1158" s="97">
        <v>1</v>
      </c>
      <c r="AL1158" s="97">
        <v>1</v>
      </c>
      <c r="AM1158" s="97">
        <v>1</v>
      </c>
      <c r="AN1158" s="96" t="s">
        <v>488</v>
      </c>
      <c r="AO1158" s="97">
        <v>1</v>
      </c>
      <c r="AP1158" s="31">
        <f>IFERROR(IF(AN1158="CIKDITIRO",VLOOKUP(A1158,'BR DTG CIKDITIRO'!C:E,3,0),IF(FR_HITUNG_MINMAX!AN1158="PESALAKAN",VLOOKUP(FR_HITUNG_MINMAX!A1158,'BR DTG ADW'!C:E,3,0),IF(FR_HITUNG_MINMAX!AN1158="PACUL",VLOOKUP(FR_HITUNG_MINMAX!A1158,'BR DTG PACUL'!C:E,3,0),IF(FR_HITUNG_MINMAX!AN1158="TRAYEMAN",VLOOKUP(FR_HITUNG_MINMAX!A1158,'BR DTG TRAYEMAN'!C:E,3,0),"?")))),0)</f>
        <v>0</v>
      </c>
      <c r="AQ1158" s="31">
        <f>IF(AN1158="PACUL",VLOOKUP(A1158,'STOK PACUL'!C:H,6,0),IF(FR_HITUNG_MINMAX!AN1158="PESALAKAN",VLOOKUP(FR_HITUNG_MINMAX!A1158,'STOK PESALAKAN'!C:H,6,0),IF(FR_HITUNG_MINMAX!AN1158="CIKDITIRO",VLOOKUP(FR_HITUNG_MINMAX!A1158,'STOK CIKDITIRO'!C:H,6,0),IF(FR_HITUNG_MINMAX!AN1158="TRAYEMAN",VLOOKUP(FR_HITUNG_MINMAX!A1158,'STOK TRAYEMAN'!C:H,6,0),"?"))))</f>
        <v>1</v>
      </c>
      <c r="AR1158" s="25">
        <f t="shared" si="64"/>
        <v>1</v>
      </c>
      <c r="AS1158" s="25">
        <f t="shared" si="65"/>
        <v>1</v>
      </c>
      <c r="AT1158" s="25">
        <f t="shared" si="66"/>
        <v>3</v>
      </c>
    </row>
    <row r="1159" spans="1:46" ht="30">
      <c r="A1159" s="96" t="s">
        <v>341</v>
      </c>
      <c r="B1159" s="96" t="s">
        <v>1124</v>
      </c>
      <c r="C1159" s="96" t="s">
        <v>898</v>
      </c>
      <c r="D1159" s="96" t="s">
        <v>1365</v>
      </c>
      <c r="E1159" s="96" t="s">
        <v>482</v>
      </c>
      <c r="F1159" s="97">
        <v>12000</v>
      </c>
      <c r="G1159" s="97">
        <v>1</v>
      </c>
      <c r="H1159" s="96" t="s">
        <v>31</v>
      </c>
      <c r="I1159" s="96" t="s">
        <v>2</v>
      </c>
      <c r="J1159" s="98" t="s">
        <v>1366</v>
      </c>
      <c r="K1159" s="97">
        <v>1</v>
      </c>
      <c r="L1159" s="97">
        <v>0</v>
      </c>
      <c r="M1159" s="97">
        <v>0</v>
      </c>
      <c r="N1159" s="97">
        <v>0</v>
      </c>
      <c r="O1159" s="97">
        <v>0</v>
      </c>
      <c r="P1159" s="97">
        <v>0</v>
      </c>
      <c r="Q1159" s="97">
        <v>1</v>
      </c>
      <c r="R1159" s="97">
        <v>0</v>
      </c>
      <c r="S1159" s="97">
        <v>0</v>
      </c>
      <c r="T1159" s="97">
        <v>0</v>
      </c>
      <c r="U1159" s="97">
        <v>0</v>
      </c>
      <c r="V1159" s="97">
        <v>0</v>
      </c>
      <c r="W1159" s="97">
        <v>0</v>
      </c>
      <c r="X1159" s="97">
        <v>1</v>
      </c>
      <c r="Y1159" s="97">
        <v>0</v>
      </c>
      <c r="Z1159" s="97">
        <v>0</v>
      </c>
      <c r="AA1159" s="97">
        <v>0</v>
      </c>
      <c r="AB1159" s="97">
        <v>0</v>
      </c>
      <c r="AC1159" s="97">
        <v>1</v>
      </c>
      <c r="AD1159" s="97">
        <v>1</v>
      </c>
      <c r="AE1159" s="97">
        <v>0</v>
      </c>
      <c r="AF1159" s="97">
        <v>0</v>
      </c>
      <c r="AG1159" s="97">
        <v>0</v>
      </c>
      <c r="AH1159" s="97">
        <v>0</v>
      </c>
      <c r="AI1159" s="97">
        <v>0</v>
      </c>
      <c r="AJ1159" s="97">
        <v>0</v>
      </c>
      <c r="AK1159" s="97">
        <v>1</v>
      </c>
      <c r="AL1159" s="97">
        <v>1</v>
      </c>
      <c r="AM1159" s="97">
        <v>2</v>
      </c>
      <c r="AN1159" s="96" t="s">
        <v>488</v>
      </c>
      <c r="AO1159" s="97">
        <v>2</v>
      </c>
      <c r="AP1159" s="31">
        <f>IFERROR(IF(AN1159="CIKDITIRO",VLOOKUP(A1159,'BR DTG CIKDITIRO'!C:E,3,0),IF(FR_HITUNG_MINMAX!AN1159="PESALAKAN",VLOOKUP(FR_HITUNG_MINMAX!A1159,'BR DTG ADW'!C:E,3,0),IF(FR_HITUNG_MINMAX!AN1159="PACUL",VLOOKUP(FR_HITUNG_MINMAX!A1159,'BR DTG PACUL'!C:E,3,0),IF(FR_HITUNG_MINMAX!AN1159="TRAYEMAN",VLOOKUP(FR_HITUNG_MINMAX!A1159,'BR DTG TRAYEMAN'!C:E,3,0),"?")))),0)</f>
        <v>0</v>
      </c>
      <c r="AQ1159" s="31">
        <f>IF(AN1159="PACUL",VLOOKUP(A1159,'STOK PACUL'!C:H,6,0),IF(FR_HITUNG_MINMAX!AN1159="PESALAKAN",VLOOKUP(FR_HITUNG_MINMAX!A1159,'STOK PESALAKAN'!C:H,6,0),IF(FR_HITUNG_MINMAX!AN1159="CIKDITIRO",VLOOKUP(FR_HITUNG_MINMAX!A1159,'STOK CIKDITIRO'!C:H,6,0),IF(FR_HITUNG_MINMAX!AN1159="TRAYEMAN",VLOOKUP(FR_HITUNG_MINMAX!A1159,'STOK TRAYEMAN'!C:H,6,0),"?"))))</f>
        <v>2</v>
      </c>
      <c r="AR1159" s="25">
        <f t="shared" si="64"/>
        <v>2</v>
      </c>
      <c r="AS1159" s="25">
        <f t="shared" si="65"/>
        <v>1</v>
      </c>
      <c r="AT1159" s="25">
        <f t="shared" si="66"/>
        <v>2</v>
      </c>
    </row>
    <row r="1160" spans="1:46" ht="30">
      <c r="A1160" s="96" t="s">
        <v>342</v>
      </c>
      <c r="B1160" s="96" t="s">
        <v>1125</v>
      </c>
      <c r="C1160" s="96" t="s">
        <v>898</v>
      </c>
      <c r="D1160" s="96" t="s">
        <v>1365</v>
      </c>
      <c r="E1160" s="96" t="s">
        <v>482</v>
      </c>
      <c r="F1160" s="97">
        <v>16000</v>
      </c>
      <c r="G1160" s="97">
        <v>1</v>
      </c>
      <c r="H1160" s="96" t="s">
        <v>31</v>
      </c>
      <c r="I1160" s="96" t="s">
        <v>2</v>
      </c>
      <c r="J1160" s="98" t="s">
        <v>1366</v>
      </c>
      <c r="K1160" s="97">
        <v>1</v>
      </c>
      <c r="L1160" s="97">
        <v>0</v>
      </c>
      <c r="M1160" s="97">
        <v>1</v>
      </c>
      <c r="N1160" s="97">
        <v>0</v>
      </c>
      <c r="O1160" s="97">
        <v>1</v>
      </c>
      <c r="P1160" s="97">
        <v>0</v>
      </c>
      <c r="Q1160" s="97">
        <v>0</v>
      </c>
      <c r="R1160" s="97">
        <v>0</v>
      </c>
      <c r="S1160" s="97">
        <v>0</v>
      </c>
      <c r="T1160" s="97">
        <v>0</v>
      </c>
      <c r="U1160" s="97">
        <v>1</v>
      </c>
      <c r="V1160" s="97">
        <v>0</v>
      </c>
      <c r="W1160" s="97">
        <v>0</v>
      </c>
      <c r="X1160" s="97">
        <v>1</v>
      </c>
      <c r="Y1160" s="97">
        <v>1</v>
      </c>
      <c r="Z1160" s="97">
        <v>1</v>
      </c>
      <c r="AA1160" s="97">
        <v>1</v>
      </c>
      <c r="AB1160" s="97">
        <v>1</v>
      </c>
      <c r="AC1160" s="97">
        <v>0</v>
      </c>
      <c r="AD1160" s="97">
        <v>0</v>
      </c>
      <c r="AE1160" s="97">
        <v>0</v>
      </c>
      <c r="AF1160" s="97">
        <v>0</v>
      </c>
      <c r="AG1160" s="97">
        <v>1</v>
      </c>
      <c r="AH1160" s="97">
        <v>1</v>
      </c>
      <c r="AI1160" s="97">
        <v>0</v>
      </c>
      <c r="AJ1160" s="97">
        <v>0</v>
      </c>
      <c r="AK1160" s="97">
        <v>1</v>
      </c>
      <c r="AL1160" s="97">
        <v>1</v>
      </c>
      <c r="AM1160" s="97">
        <v>1</v>
      </c>
      <c r="AN1160" s="96" t="s">
        <v>488</v>
      </c>
      <c r="AO1160" s="97">
        <v>0</v>
      </c>
      <c r="AP1160" s="31">
        <f>IFERROR(IF(AN1160="CIKDITIRO",VLOOKUP(A1160,'BR DTG CIKDITIRO'!C:E,3,0),IF(FR_HITUNG_MINMAX!AN1160="PESALAKAN",VLOOKUP(FR_HITUNG_MINMAX!A1160,'BR DTG ADW'!C:E,3,0),IF(FR_HITUNG_MINMAX!AN1160="PACUL",VLOOKUP(FR_HITUNG_MINMAX!A1160,'BR DTG PACUL'!C:E,3,0),IF(FR_HITUNG_MINMAX!AN1160="TRAYEMAN",VLOOKUP(FR_HITUNG_MINMAX!A1160,'BR DTG TRAYEMAN'!C:E,3,0),"?")))),0)</f>
        <v>0</v>
      </c>
      <c r="AQ1160" s="31">
        <f>IF(AN1160="PACUL",VLOOKUP(A1160,'STOK PACUL'!C:H,6,0),IF(FR_HITUNG_MINMAX!AN1160="PESALAKAN",VLOOKUP(FR_HITUNG_MINMAX!A1160,'STOK PESALAKAN'!C:H,6,0),IF(FR_HITUNG_MINMAX!AN1160="CIKDITIRO",VLOOKUP(FR_HITUNG_MINMAX!A1160,'STOK CIKDITIRO'!C:H,6,0),IF(FR_HITUNG_MINMAX!AN1160="TRAYEMAN",VLOOKUP(FR_HITUNG_MINMAX!A1160,'STOK TRAYEMAN'!C:H,6,0),"?"))))</f>
        <v>0</v>
      </c>
      <c r="AR1160" s="25">
        <f t="shared" si="64"/>
        <v>0</v>
      </c>
      <c r="AS1160" s="25">
        <f t="shared" si="65"/>
        <v>1</v>
      </c>
      <c r="AT1160" s="25">
        <f t="shared" si="66"/>
        <v>3</v>
      </c>
    </row>
    <row r="1161" spans="1:46" ht="30">
      <c r="A1161" s="96" t="s">
        <v>344</v>
      </c>
      <c r="B1161" s="96" t="s">
        <v>1327</v>
      </c>
      <c r="C1161" s="96" t="s">
        <v>898</v>
      </c>
      <c r="D1161" s="96" t="s">
        <v>1365</v>
      </c>
      <c r="E1161" s="96" t="s">
        <v>482</v>
      </c>
      <c r="F1161" s="97">
        <v>12500</v>
      </c>
      <c r="G1161" s="97">
        <v>1</v>
      </c>
      <c r="H1161" s="96" t="s">
        <v>30</v>
      </c>
      <c r="I1161" s="96" t="s">
        <v>2</v>
      </c>
      <c r="J1161" s="98">
        <v>1</v>
      </c>
      <c r="K1161" s="97">
        <v>1</v>
      </c>
      <c r="L1161" s="97">
        <v>0</v>
      </c>
      <c r="M1161" s="97">
        <v>2</v>
      </c>
      <c r="N1161" s="97">
        <v>2</v>
      </c>
      <c r="O1161" s="97">
        <v>0</v>
      </c>
      <c r="P1161" s="97">
        <v>0</v>
      </c>
      <c r="Q1161" s="97">
        <v>0</v>
      </c>
      <c r="R1161" s="97">
        <v>0</v>
      </c>
      <c r="S1161" s="97">
        <v>0</v>
      </c>
      <c r="T1161" s="97">
        <v>2</v>
      </c>
      <c r="U1161" s="97">
        <v>0</v>
      </c>
      <c r="V1161" s="97">
        <v>0</v>
      </c>
      <c r="W1161" s="97">
        <v>0</v>
      </c>
      <c r="X1161" s="97">
        <v>2</v>
      </c>
      <c r="Y1161" s="97">
        <v>2</v>
      </c>
      <c r="Z1161" s="97">
        <v>4</v>
      </c>
      <c r="AA1161" s="97">
        <v>2</v>
      </c>
      <c r="AB1161" s="97">
        <v>0</v>
      </c>
      <c r="AC1161" s="97">
        <v>0</v>
      </c>
      <c r="AD1161" s="97">
        <v>0</v>
      </c>
      <c r="AE1161" s="97">
        <v>0</v>
      </c>
      <c r="AF1161" s="97">
        <v>2</v>
      </c>
      <c r="AG1161" s="97">
        <v>0</v>
      </c>
      <c r="AH1161" s="97">
        <v>0</v>
      </c>
      <c r="AI1161" s="97">
        <v>0</v>
      </c>
      <c r="AJ1161" s="97">
        <v>0</v>
      </c>
      <c r="AK1161" s="97">
        <v>4</v>
      </c>
      <c r="AL1161" s="97">
        <v>2</v>
      </c>
      <c r="AM1161" s="97">
        <v>4</v>
      </c>
      <c r="AN1161" s="96" t="s">
        <v>488</v>
      </c>
      <c r="AO1161" s="97">
        <v>4</v>
      </c>
      <c r="AP1161" s="31">
        <f>IFERROR(IF(AN1161="CIKDITIRO",VLOOKUP(A1161,'BR DTG CIKDITIRO'!C:E,3,0),IF(FR_HITUNG_MINMAX!AN1161="PESALAKAN",VLOOKUP(FR_HITUNG_MINMAX!A1161,'BR DTG ADW'!C:E,3,0),IF(FR_HITUNG_MINMAX!AN1161="PACUL",VLOOKUP(FR_HITUNG_MINMAX!A1161,'BR DTG PACUL'!C:E,3,0),IF(FR_HITUNG_MINMAX!AN1161="TRAYEMAN",VLOOKUP(FR_HITUNG_MINMAX!A1161,'BR DTG TRAYEMAN'!C:E,3,0),"?")))),0)</f>
        <v>0</v>
      </c>
      <c r="AQ1161" s="31">
        <f>IF(AN1161="PACUL",VLOOKUP(A1161,'STOK PACUL'!C:H,6,0),IF(FR_HITUNG_MINMAX!AN1161="PESALAKAN",VLOOKUP(FR_HITUNG_MINMAX!A1161,'STOK PESALAKAN'!C:H,6,0),IF(FR_HITUNG_MINMAX!AN1161="CIKDITIRO",VLOOKUP(FR_HITUNG_MINMAX!A1161,'STOK CIKDITIRO'!C:H,6,0),IF(FR_HITUNG_MINMAX!AN1161="TRAYEMAN",VLOOKUP(FR_HITUNG_MINMAX!A1161,'STOK TRAYEMAN'!C:H,6,0),"?"))))</f>
        <v>4</v>
      </c>
      <c r="AR1161" s="25">
        <f t="shared" si="64"/>
        <v>4</v>
      </c>
      <c r="AS1161" s="25">
        <f t="shared" si="65"/>
        <v>1</v>
      </c>
      <c r="AT1161" s="25">
        <f t="shared" si="66"/>
        <v>4</v>
      </c>
    </row>
    <row r="1162" spans="1:46" ht="30">
      <c r="A1162" s="96" t="s">
        <v>345</v>
      </c>
      <c r="B1162" s="96" t="s">
        <v>1127</v>
      </c>
      <c r="C1162" s="96" t="s">
        <v>898</v>
      </c>
      <c r="D1162" s="96" t="s">
        <v>1365</v>
      </c>
      <c r="E1162" s="96" t="s">
        <v>484</v>
      </c>
      <c r="F1162" s="97">
        <v>15000</v>
      </c>
      <c r="G1162" s="97">
        <v>1</v>
      </c>
      <c r="H1162" s="96" t="s">
        <v>30</v>
      </c>
      <c r="I1162" s="96" t="s">
        <v>2</v>
      </c>
      <c r="J1162" s="98">
        <v>1</v>
      </c>
      <c r="K1162" s="97">
        <v>1</v>
      </c>
      <c r="L1162" s="97">
        <v>0</v>
      </c>
      <c r="M1162" s="97">
        <v>0</v>
      </c>
      <c r="N1162" s="97">
        <v>0</v>
      </c>
      <c r="O1162" s="97">
        <v>4</v>
      </c>
      <c r="P1162" s="97">
        <v>0</v>
      </c>
      <c r="Q1162" s="97">
        <v>2</v>
      </c>
      <c r="R1162" s="97">
        <v>4</v>
      </c>
      <c r="S1162" s="97">
        <v>2</v>
      </c>
      <c r="T1162" s="97">
        <v>4</v>
      </c>
      <c r="U1162" s="97">
        <v>0</v>
      </c>
      <c r="V1162" s="97">
        <v>0</v>
      </c>
      <c r="W1162" s="97">
        <v>0</v>
      </c>
      <c r="X1162" s="97">
        <v>4</v>
      </c>
      <c r="Y1162" s="97">
        <v>0</v>
      </c>
      <c r="Z1162" s="97">
        <v>0</v>
      </c>
      <c r="AA1162" s="97">
        <v>4</v>
      </c>
      <c r="AB1162" s="97">
        <v>4</v>
      </c>
      <c r="AC1162" s="97">
        <v>2</v>
      </c>
      <c r="AD1162" s="97">
        <v>6</v>
      </c>
      <c r="AE1162" s="97">
        <v>6</v>
      </c>
      <c r="AF1162" s="97">
        <v>6</v>
      </c>
      <c r="AG1162" s="97">
        <v>2</v>
      </c>
      <c r="AH1162" s="97">
        <v>0</v>
      </c>
      <c r="AI1162" s="97">
        <v>0</v>
      </c>
      <c r="AJ1162" s="97">
        <v>0</v>
      </c>
      <c r="AK1162" s="97">
        <v>6</v>
      </c>
      <c r="AL1162" s="97">
        <v>4</v>
      </c>
      <c r="AM1162" s="97">
        <v>6</v>
      </c>
      <c r="AN1162" s="96" t="s">
        <v>488</v>
      </c>
      <c r="AO1162" s="97">
        <v>6</v>
      </c>
      <c r="AP1162" s="31">
        <f>IFERROR(IF(AN1162="CIKDITIRO",VLOOKUP(A1162,'BR DTG CIKDITIRO'!C:E,3,0),IF(FR_HITUNG_MINMAX!AN1162="PESALAKAN",VLOOKUP(FR_HITUNG_MINMAX!A1162,'BR DTG ADW'!C:E,3,0),IF(FR_HITUNG_MINMAX!AN1162="PACUL",VLOOKUP(FR_HITUNG_MINMAX!A1162,'BR DTG PACUL'!C:E,3,0),IF(FR_HITUNG_MINMAX!AN1162="TRAYEMAN",VLOOKUP(FR_HITUNG_MINMAX!A1162,'BR DTG TRAYEMAN'!C:E,3,0),"?")))),0)</f>
        <v>0</v>
      </c>
      <c r="AQ1162" s="31">
        <f>IF(AN1162="PACUL",VLOOKUP(A1162,'STOK PACUL'!C:H,6,0),IF(FR_HITUNG_MINMAX!AN1162="PESALAKAN",VLOOKUP(FR_HITUNG_MINMAX!A1162,'STOK PESALAKAN'!C:H,6,0),IF(FR_HITUNG_MINMAX!AN1162="CIKDITIRO",VLOOKUP(FR_HITUNG_MINMAX!A1162,'STOK CIKDITIRO'!C:H,6,0),IF(FR_HITUNG_MINMAX!AN1162="TRAYEMAN",VLOOKUP(FR_HITUNG_MINMAX!A1162,'STOK TRAYEMAN'!C:H,6,0),"?"))))</f>
        <v>6</v>
      </c>
      <c r="AR1162" s="25">
        <f t="shared" si="64"/>
        <v>6</v>
      </c>
      <c r="AS1162" s="25">
        <f t="shared" si="65"/>
        <v>2</v>
      </c>
      <c r="AT1162" s="25">
        <f t="shared" si="66"/>
        <v>4</v>
      </c>
    </row>
    <row r="1163" spans="1:46" ht="30">
      <c r="A1163" s="96" t="s">
        <v>346</v>
      </c>
      <c r="B1163" s="96" t="s">
        <v>1128</v>
      </c>
      <c r="C1163" s="96" t="s">
        <v>898</v>
      </c>
      <c r="D1163" s="96" t="s">
        <v>1365</v>
      </c>
      <c r="E1163" s="96" t="s">
        <v>484</v>
      </c>
      <c r="F1163" s="97">
        <v>6500</v>
      </c>
      <c r="G1163" s="97">
        <v>1</v>
      </c>
      <c r="H1163" s="96" t="s">
        <v>30</v>
      </c>
      <c r="I1163" s="96" t="s">
        <v>2</v>
      </c>
      <c r="J1163" s="98">
        <v>1</v>
      </c>
      <c r="K1163" s="97">
        <v>1</v>
      </c>
      <c r="L1163" s="97">
        <v>0</v>
      </c>
      <c r="M1163" s="97">
        <v>2</v>
      </c>
      <c r="N1163" s="97">
        <v>2</v>
      </c>
      <c r="O1163" s="97">
        <v>2</v>
      </c>
      <c r="P1163" s="97">
        <v>0</v>
      </c>
      <c r="Q1163" s="97">
        <v>2</v>
      </c>
      <c r="R1163" s="97">
        <v>0</v>
      </c>
      <c r="S1163" s="97">
        <v>2</v>
      </c>
      <c r="T1163" s="97">
        <v>2</v>
      </c>
      <c r="U1163" s="97">
        <v>0</v>
      </c>
      <c r="V1163" s="97">
        <v>0</v>
      </c>
      <c r="W1163" s="97">
        <v>0</v>
      </c>
      <c r="X1163" s="97">
        <v>2</v>
      </c>
      <c r="Y1163" s="97">
        <v>2</v>
      </c>
      <c r="Z1163" s="97">
        <v>4</v>
      </c>
      <c r="AA1163" s="97">
        <v>4</v>
      </c>
      <c r="AB1163" s="97">
        <v>2</v>
      </c>
      <c r="AC1163" s="97">
        <v>2</v>
      </c>
      <c r="AD1163" s="97">
        <v>2</v>
      </c>
      <c r="AE1163" s="97">
        <v>2</v>
      </c>
      <c r="AF1163" s="97">
        <v>4</v>
      </c>
      <c r="AG1163" s="97">
        <v>2</v>
      </c>
      <c r="AH1163" s="97">
        <v>0</v>
      </c>
      <c r="AI1163" s="97">
        <v>0</v>
      </c>
      <c r="AJ1163" s="97">
        <v>0</v>
      </c>
      <c r="AK1163" s="97">
        <v>4</v>
      </c>
      <c r="AL1163" s="97">
        <v>2</v>
      </c>
      <c r="AM1163" s="97">
        <v>4</v>
      </c>
      <c r="AN1163" s="96" t="s">
        <v>488</v>
      </c>
      <c r="AO1163" s="97">
        <v>6</v>
      </c>
      <c r="AP1163" s="31">
        <f>IFERROR(IF(AN1163="CIKDITIRO",VLOOKUP(A1163,'BR DTG CIKDITIRO'!C:E,3,0),IF(FR_HITUNG_MINMAX!AN1163="PESALAKAN",VLOOKUP(FR_HITUNG_MINMAX!A1163,'BR DTG ADW'!C:E,3,0),IF(FR_HITUNG_MINMAX!AN1163="PACUL",VLOOKUP(FR_HITUNG_MINMAX!A1163,'BR DTG PACUL'!C:E,3,0),IF(FR_HITUNG_MINMAX!AN1163="TRAYEMAN",VLOOKUP(FR_HITUNG_MINMAX!A1163,'BR DTG TRAYEMAN'!C:E,3,0),"?")))),0)</f>
        <v>0</v>
      </c>
      <c r="AQ1163" s="31">
        <f>IF(AN1163="PACUL",VLOOKUP(A1163,'STOK PACUL'!C:H,6,0),IF(FR_HITUNG_MINMAX!AN1163="PESALAKAN",VLOOKUP(FR_HITUNG_MINMAX!A1163,'STOK PESALAKAN'!C:H,6,0),IF(FR_HITUNG_MINMAX!AN1163="CIKDITIRO",VLOOKUP(FR_HITUNG_MINMAX!A1163,'STOK CIKDITIRO'!C:H,6,0),IF(FR_HITUNG_MINMAX!AN1163="TRAYEMAN",VLOOKUP(FR_HITUNG_MINMAX!A1163,'STOK TRAYEMAN'!C:H,6,0),"?"))))</f>
        <v>6</v>
      </c>
      <c r="AR1163" s="25">
        <f t="shared" si="64"/>
        <v>6</v>
      </c>
      <c r="AS1163" s="25">
        <f t="shared" si="65"/>
        <v>1</v>
      </c>
      <c r="AT1163" s="25">
        <f t="shared" si="66"/>
        <v>4</v>
      </c>
    </row>
    <row r="1164" spans="1:46" ht="30">
      <c r="A1164" s="96" t="s">
        <v>2193</v>
      </c>
      <c r="B1164" s="96" t="s">
        <v>2194</v>
      </c>
      <c r="C1164" s="96" t="s">
        <v>898</v>
      </c>
      <c r="D1164" s="96" t="s">
        <v>1365</v>
      </c>
      <c r="E1164" s="96" t="s">
        <v>482</v>
      </c>
      <c r="F1164" s="97">
        <v>11000</v>
      </c>
      <c r="G1164" s="97">
        <v>1</v>
      </c>
      <c r="H1164" s="96" t="s">
        <v>86</v>
      </c>
      <c r="I1164" s="96" t="s">
        <v>1185</v>
      </c>
      <c r="J1164" s="98" t="s">
        <v>1366</v>
      </c>
      <c r="K1164" s="97">
        <v>1</v>
      </c>
      <c r="L1164" s="97">
        <v>0</v>
      </c>
      <c r="M1164" s="97">
        <v>0</v>
      </c>
      <c r="N1164" s="97">
        <v>0</v>
      </c>
      <c r="O1164" s="97">
        <v>0</v>
      </c>
      <c r="P1164" s="97">
        <v>0</v>
      </c>
      <c r="Q1164" s="97">
        <v>0</v>
      </c>
      <c r="R1164" s="97">
        <v>0</v>
      </c>
      <c r="S1164" s="97">
        <v>0</v>
      </c>
      <c r="T1164" s="97">
        <v>0</v>
      </c>
      <c r="U1164" s="97">
        <v>0</v>
      </c>
      <c r="V1164" s="97">
        <v>1</v>
      </c>
      <c r="W1164" s="97">
        <v>0</v>
      </c>
      <c r="X1164" s="97">
        <v>1</v>
      </c>
      <c r="Y1164" s="97">
        <v>0</v>
      </c>
      <c r="Z1164" s="97">
        <v>0</v>
      </c>
      <c r="AA1164" s="97">
        <v>0</v>
      </c>
      <c r="AB1164" s="97">
        <v>0</v>
      </c>
      <c r="AC1164" s="97">
        <v>0</v>
      </c>
      <c r="AD1164" s="97">
        <v>0</v>
      </c>
      <c r="AE1164" s="97">
        <v>0</v>
      </c>
      <c r="AF1164" s="97">
        <v>0</v>
      </c>
      <c r="AG1164" s="97">
        <v>0</v>
      </c>
      <c r="AH1164" s="97">
        <v>1</v>
      </c>
      <c r="AI1164" s="97">
        <v>1</v>
      </c>
      <c r="AJ1164" s="97">
        <v>0</v>
      </c>
      <c r="AK1164" s="97">
        <v>1</v>
      </c>
      <c r="AL1164" s="97">
        <v>1</v>
      </c>
      <c r="AM1164" s="97">
        <v>2</v>
      </c>
      <c r="AN1164" s="96" t="s">
        <v>488</v>
      </c>
      <c r="AO1164" s="97">
        <v>1</v>
      </c>
      <c r="AP1164" s="31">
        <f>IFERROR(IF(AN1164="CIKDITIRO",VLOOKUP(A1164,'BR DTG CIKDITIRO'!C:E,3,0),IF(FR_HITUNG_MINMAX!AN1164="PESALAKAN",VLOOKUP(FR_HITUNG_MINMAX!A1164,'BR DTG ADW'!C:E,3,0),IF(FR_HITUNG_MINMAX!AN1164="PACUL",VLOOKUP(FR_HITUNG_MINMAX!A1164,'BR DTG PACUL'!C:E,3,0),IF(FR_HITUNG_MINMAX!AN1164="TRAYEMAN",VLOOKUP(FR_HITUNG_MINMAX!A1164,'BR DTG TRAYEMAN'!C:E,3,0),"?")))),0)</f>
        <v>0</v>
      </c>
      <c r="AQ1164" s="31">
        <f>IF(AN1164="PACUL",VLOOKUP(A1164,'STOK PACUL'!C:H,6,0),IF(FR_HITUNG_MINMAX!AN1164="PESALAKAN",VLOOKUP(FR_HITUNG_MINMAX!A1164,'STOK PESALAKAN'!C:H,6,0),IF(FR_HITUNG_MINMAX!AN1164="CIKDITIRO",VLOOKUP(FR_HITUNG_MINMAX!A1164,'STOK CIKDITIRO'!C:H,6,0),IF(FR_HITUNG_MINMAX!AN1164="TRAYEMAN",VLOOKUP(FR_HITUNG_MINMAX!A1164,'STOK TRAYEMAN'!C:H,6,0),"?"))))</f>
        <v>1</v>
      </c>
      <c r="AR1164" s="25">
        <f t="shared" si="64"/>
        <v>1</v>
      </c>
      <c r="AS1164" s="25">
        <f t="shared" si="65"/>
        <v>1</v>
      </c>
      <c r="AT1164" s="25">
        <f t="shared" si="66"/>
        <v>1</v>
      </c>
    </row>
    <row r="1165" spans="1:46" ht="30">
      <c r="A1165" s="96" t="s">
        <v>348</v>
      </c>
      <c r="B1165" s="96" t="s">
        <v>1130</v>
      </c>
      <c r="C1165" s="96" t="s">
        <v>898</v>
      </c>
      <c r="D1165" s="96" t="s">
        <v>1365</v>
      </c>
      <c r="E1165" s="96" t="s">
        <v>482</v>
      </c>
      <c r="F1165" s="97">
        <v>14000</v>
      </c>
      <c r="G1165" s="97">
        <v>1</v>
      </c>
      <c r="H1165" s="96" t="s">
        <v>30</v>
      </c>
      <c r="I1165" s="96" t="s">
        <v>1185</v>
      </c>
      <c r="J1165" s="98" t="s">
        <v>1366</v>
      </c>
      <c r="K1165" s="97">
        <v>1</v>
      </c>
      <c r="L1165" s="97">
        <v>0</v>
      </c>
      <c r="M1165" s="97">
        <v>1</v>
      </c>
      <c r="N1165" s="97">
        <v>0</v>
      </c>
      <c r="O1165" s="97">
        <v>0</v>
      </c>
      <c r="P1165" s="97">
        <v>0</v>
      </c>
      <c r="Q1165" s="97">
        <v>1</v>
      </c>
      <c r="R1165" s="97">
        <v>0</v>
      </c>
      <c r="S1165" s="97">
        <v>0</v>
      </c>
      <c r="T1165" s="97">
        <v>0</v>
      </c>
      <c r="U1165" s="97">
        <v>0</v>
      </c>
      <c r="V1165" s="97">
        <v>0</v>
      </c>
      <c r="W1165" s="97">
        <v>1</v>
      </c>
      <c r="X1165" s="97">
        <v>1</v>
      </c>
      <c r="Y1165" s="97">
        <v>1</v>
      </c>
      <c r="Z1165" s="97">
        <v>1</v>
      </c>
      <c r="AA1165" s="97">
        <v>0</v>
      </c>
      <c r="AB1165" s="97">
        <v>0</v>
      </c>
      <c r="AC1165" s="97">
        <v>1</v>
      </c>
      <c r="AD1165" s="97">
        <v>1</v>
      </c>
      <c r="AE1165" s="97">
        <v>0</v>
      </c>
      <c r="AF1165" s="97">
        <v>0</v>
      </c>
      <c r="AG1165" s="97">
        <v>0</v>
      </c>
      <c r="AH1165" s="97">
        <v>0</v>
      </c>
      <c r="AI1165" s="97">
        <v>1</v>
      </c>
      <c r="AJ1165" s="97">
        <v>1</v>
      </c>
      <c r="AK1165" s="97">
        <v>1</v>
      </c>
      <c r="AL1165" s="97">
        <v>1</v>
      </c>
      <c r="AM1165" s="97">
        <v>2</v>
      </c>
      <c r="AN1165" s="96" t="s">
        <v>488</v>
      </c>
      <c r="AO1165" s="97">
        <v>1</v>
      </c>
      <c r="AP1165" s="31">
        <f>IFERROR(IF(AN1165="CIKDITIRO",VLOOKUP(A1165,'BR DTG CIKDITIRO'!C:E,3,0),IF(FR_HITUNG_MINMAX!AN1165="PESALAKAN",VLOOKUP(FR_HITUNG_MINMAX!A1165,'BR DTG ADW'!C:E,3,0),IF(FR_HITUNG_MINMAX!AN1165="PACUL",VLOOKUP(FR_HITUNG_MINMAX!A1165,'BR DTG PACUL'!C:E,3,0),IF(FR_HITUNG_MINMAX!AN1165="TRAYEMAN",VLOOKUP(FR_HITUNG_MINMAX!A1165,'BR DTG TRAYEMAN'!C:E,3,0),"?")))),0)</f>
        <v>0</v>
      </c>
      <c r="AQ1165" s="31">
        <f>IF(AN1165="PACUL",VLOOKUP(A1165,'STOK PACUL'!C:H,6,0),IF(FR_HITUNG_MINMAX!AN1165="PESALAKAN",VLOOKUP(FR_HITUNG_MINMAX!A1165,'STOK PESALAKAN'!C:H,6,0),IF(FR_HITUNG_MINMAX!AN1165="CIKDITIRO",VLOOKUP(FR_HITUNG_MINMAX!A1165,'STOK CIKDITIRO'!C:H,6,0),IF(FR_HITUNG_MINMAX!AN1165="TRAYEMAN",VLOOKUP(FR_HITUNG_MINMAX!A1165,'STOK TRAYEMAN'!C:H,6,0),"?"))))</f>
        <v>1</v>
      </c>
      <c r="AR1165" s="25">
        <f t="shared" si="64"/>
        <v>1</v>
      </c>
      <c r="AS1165" s="25">
        <f t="shared" si="65"/>
        <v>1</v>
      </c>
      <c r="AT1165" s="25">
        <f t="shared" si="66"/>
        <v>2</v>
      </c>
    </row>
    <row r="1166" spans="1:46" ht="30">
      <c r="A1166" s="96" t="s">
        <v>349</v>
      </c>
      <c r="B1166" s="96" t="s">
        <v>1131</v>
      </c>
      <c r="C1166" s="96" t="s">
        <v>898</v>
      </c>
      <c r="D1166" s="96" t="s">
        <v>1365</v>
      </c>
      <c r="E1166" s="96" t="s">
        <v>482</v>
      </c>
      <c r="F1166" s="97">
        <v>14000</v>
      </c>
      <c r="G1166" s="97">
        <v>1</v>
      </c>
      <c r="H1166" s="96" t="s">
        <v>30</v>
      </c>
      <c r="I1166" s="96" t="s">
        <v>1185</v>
      </c>
      <c r="J1166" s="98" t="s">
        <v>1366</v>
      </c>
      <c r="K1166" s="97">
        <v>1</v>
      </c>
      <c r="L1166" s="97">
        <v>1</v>
      </c>
      <c r="M1166" s="97">
        <v>0</v>
      </c>
      <c r="N1166" s="97">
        <v>0</v>
      </c>
      <c r="O1166" s="97">
        <v>0</v>
      </c>
      <c r="P1166" s="97">
        <v>0</v>
      </c>
      <c r="Q1166" s="97">
        <v>0</v>
      </c>
      <c r="R1166" s="97">
        <v>1</v>
      </c>
      <c r="S1166" s="97">
        <v>0</v>
      </c>
      <c r="T1166" s="97">
        <v>0</v>
      </c>
      <c r="U1166" s="97">
        <v>0</v>
      </c>
      <c r="V1166" s="97">
        <v>0</v>
      </c>
      <c r="W1166" s="97">
        <v>1</v>
      </c>
      <c r="X1166" s="97">
        <v>1</v>
      </c>
      <c r="Y1166" s="97">
        <v>1</v>
      </c>
      <c r="Z1166" s="97">
        <v>0</v>
      </c>
      <c r="AA1166" s="97">
        <v>0</v>
      </c>
      <c r="AB1166" s="97">
        <v>0</v>
      </c>
      <c r="AC1166" s="97">
        <v>0</v>
      </c>
      <c r="AD1166" s="97">
        <v>1</v>
      </c>
      <c r="AE1166" s="97">
        <v>1</v>
      </c>
      <c r="AF1166" s="97">
        <v>0</v>
      </c>
      <c r="AG1166" s="97">
        <v>0</v>
      </c>
      <c r="AH1166" s="97">
        <v>0</v>
      </c>
      <c r="AI1166" s="97">
        <v>1</v>
      </c>
      <c r="AJ1166" s="97">
        <v>2</v>
      </c>
      <c r="AK1166" s="97">
        <v>2</v>
      </c>
      <c r="AL1166" s="97">
        <v>1</v>
      </c>
      <c r="AM1166" s="97">
        <v>2</v>
      </c>
      <c r="AN1166" s="96" t="s">
        <v>488</v>
      </c>
      <c r="AO1166" s="97">
        <v>1</v>
      </c>
      <c r="AP1166" s="31">
        <f>IFERROR(IF(AN1166="CIKDITIRO",VLOOKUP(A1166,'BR DTG CIKDITIRO'!C:E,3,0),IF(FR_HITUNG_MINMAX!AN1166="PESALAKAN",VLOOKUP(FR_HITUNG_MINMAX!A1166,'BR DTG ADW'!C:E,3,0),IF(FR_HITUNG_MINMAX!AN1166="PACUL",VLOOKUP(FR_HITUNG_MINMAX!A1166,'BR DTG PACUL'!C:E,3,0),IF(FR_HITUNG_MINMAX!AN1166="TRAYEMAN",VLOOKUP(FR_HITUNG_MINMAX!A1166,'BR DTG TRAYEMAN'!C:E,3,0),"?")))),0)</f>
        <v>1</v>
      </c>
      <c r="AQ1166" s="31">
        <f>IF(AN1166="PACUL",VLOOKUP(A1166,'STOK PACUL'!C:H,6,0),IF(FR_HITUNG_MINMAX!AN1166="PESALAKAN",VLOOKUP(FR_HITUNG_MINMAX!A1166,'STOK PESALAKAN'!C:H,6,0),IF(FR_HITUNG_MINMAX!AN1166="CIKDITIRO",VLOOKUP(FR_HITUNG_MINMAX!A1166,'STOK CIKDITIRO'!C:H,6,0),IF(FR_HITUNG_MINMAX!AN1166="TRAYEMAN",VLOOKUP(FR_HITUNG_MINMAX!A1166,'STOK TRAYEMAN'!C:H,6,0),"?"))))</f>
        <v>2</v>
      </c>
      <c r="AR1166" s="25">
        <f t="shared" si="64"/>
        <v>2</v>
      </c>
      <c r="AS1166" s="25">
        <f t="shared" si="65"/>
        <v>1</v>
      </c>
      <c r="AT1166" s="25">
        <f t="shared" si="66"/>
        <v>3</v>
      </c>
    </row>
    <row r="1167" spans="1:46" ht="30">
      <c r="A1167" s="96" t="s">
        <v>350</v>
      </c>
      <c r="B1167" s="96" t="s">
        <v>1132</v>
      </c>
      <c r="C1167" s="96" t="s">
        <v>898</v>
      </c>
      <c r="D1167" s="96" t="s">
        <v>1365</v>
      </c>
      <c r="E1167" s="96" t="s">
        <v>485</v>
      </c>
      <c r="F1167" s="97">
        <v>12000</v>
      </c>
      <c r="G1167" s="97">
        <v>1</v>
      </c>
      <c r="H1167" s="96" t="s">
        <v>30</v>
      </c>
      <c r="I1167" s="96" t="s">
        <v>1185</v>
      </c>
      <c r="J1167" s="98">
        <v>1</v>
      </c>
      <c r="K1167" s="97">
        <v>1</v>
      </c>
      <c r="L1167" s="97">
        <v>1</v>
      </c>
      <c r="M1167" s="97">
        <v>1</v>
      </c>
      <c r="N1167" s="97">
        <v>0</v>
      </c>
      <c r="O1167" s="97">
        <v>2</v>
      </c>
      <c r="P1167" s="97">
        <v>1</v>
      </c>
      <c r="Q1167" s="97">
        <v>0</v>
      </c>
      <c r="R1167" s="97">
        <v>2</v>
      </c>
      <c r="S1167" s="97">
        <v>0</v>
      </c>
      <c r="T1167" s="97">
        <v>0</v>
      </c>
      <c r="U1167" s="97">
        <v>0</v>
      </c>
      <c r="V1167" s="97">
        <v>2</v>
      </c>
      <c r="W1167" s="97">
        <v>0</v>
      </c>
      <c r="X1167" s="97">
        <v>2</v>
      </c>
      <c r="Y1167" s="97">
        <v>2</v>
      </c>
      <c r="Z1167" s="97">
        <v>1</v>
      </c>
      <c r="AA1167" s="97">
        <v>2</v>
      </c>
      <c r="AB1167" s="97">
        <v>3</v>
      </c>
      <c r="AC1167" s="97">
        <v>1</v>
      </c>
      <c r="AD1167" s="97">
        <v>2</v>
      </c>
      <c r="AE1167" s="97">
        <v>2</v>
      </c>
      <c r="AF1167" s="97">
        <v>0</v>
      </c>
      <c r="AG1167" s="97">
        <v>0</v>
      </c>
      <c r="AH1167" s="97">
        <v>2</v>
      </c>
      <c r="AI1167" s="97">
        <v>2</v>
      </c>
      <c r="AJ1167" s="97">
        <v>1</v>
      </c>
      <c r="AK1167" s="97">
        <v>3</v>
      </c>
      <c r="AL1167" s="97">
        <v>2</v>
      </c>
      <c r="AM1167" s="97">
        <v>3</v>
      </c>
      <c r="AN1167" s="96" t="s">
        <v>488</v>
      </c>
      <c r="AO1167" s="97">
        <v>3</v>
      </c>
      <c r="AP1167" s="31">
        <f>IFERROR(IF(AN1167="CIKDITIRO",VLOOKUP(A1167,'BR DTG CIKDITIRO'!C:E,3,0),IF(FR_HITUNG_MINMAX!AN1167="PESALAKAN",VLOOKUP(FR_HITUNG_MINMAX!A1167,'BR DTG ADW'!C:E,3,0),IF(FR_HITUNG_MINMAX!AN1167="PACUL",VLOOKUP(FR_HITUNG_MINMAX!A1167,'BR DTG PACUL'!C:E,3,0),IF(FR_HITUNG_MINMAX!AN1167="TRAYEMAN",VLOOKUP(FR_HITUNG_MINMAX!A1167,'BR DTG TRAYEMAN'!C:E,3,0),"?")))),0)</f>
        <v>0</v>
      </c>
      <c r="AQ1167" s="31">
        <f>IF(AN1167="PACUL",VLOOKUP(A1167,'STOK PACUL'!C:H,6,0),IF(FR_HITUNG_MINMAX!AN1167="PESALAKAN",VLOOKUP(FR_HITUNG_MINMAX!A1167,'STOK PESALAKAN'!C:H,6,0),IF(FR_HITUNG_MINMAX!AN1167="CIKDITIRO",VLOOKUP(FR_HITUNG_MINMAX!A1167,'STOK CIKDITIRO'!C:H,6,0),IF(FR_HITUNG_MINMAX!AN1167="TRAYEMAN",VLOOKUP(FR_HITUNG_MINMAX!A1167,'STOK TRAYEMAN'!C:H,6,0),"?"))))</f>
        <v>3</v>
      </c>
      <c r="AR1167" s="25">
        <f t="shared" si="64"/>
        <v>3</v>
      </c>
      <c r="AS1167" s="25">
        <f t="shared" si="65"/>
        <v>1</v>
      </c>
      <c r="AT1167" s="25">
        <f t="shared" si="66"/>
        <v>4</v>
      </c>
    </row>
    <row r="1168" spans="1:46" ht="30">
      <c r="A1168" s="96" t="s">
        <v>351</v>
      </c>
      <c r="B1168" s="96" t="s">
        <v>1134</v>
      </c>
      <c r="C1168" s="96" t="s">
        <v>898</v>
      </c>
      <c r="D1168" s="96" t="s">
        <v>1365</v>
      </c>
      <c r="E1168" s="96" t="s">
        <v>482</v>
      </c>
      <c r="F1168" s="97">
        <v>16000</v>
      </c>
      <c r="G1168" s="97">
        <v>1</v>
      </c>
      <c r="H1168" s="96" t="s">
        <v>30</v>
      </c>
      <c r="I1168" s="96" t="s">
        <v>1185</v>
      </c>
      <c r="J1168" s="98">
        <v>1</v>
      </c>
      <c r="K1168" s="97">
        <v>1</v>
      </c>
      <c r="L1168" s="97">
        <v>1</v>
      </c>
      <c r="M1168" s="97">
        <v>0</v>
      </c>
      <c r="N1168" s="97">
        <v>0</v>
      </c>
      <c r="O1168" s="97">
        <v>1</v>
      </c>
      <c r="P1168" s="97">
        <v>0</v>
      </c>
      <c r="Q1168" s="97">
        <v>0</v>
      </c>
      <c r="R1168" s="97">
        <v>0</v>
      </c>
      <c r="S1168" s="97">
        <v>0</v>
      </c>
      <c r="T1168" s="97">
        <v>1</v>
      </c>
      <c r="U1168" s="97">
        <v>0</v>
      </c>
      <c r="V1168" s="97">
        <v>0</v>
      </c>
      <c r="W1168" s="97">
        <v>0</v>
      </c>
      <c r="X1168" s="97">
        <v>1</v>
      </c>
      <c r="Y1168" s="97">
        <v>1</v>
      </c>
      <c r="Z1168" s="97">
        <v>0</v>
      </c>
      <c r="AA1168" s="97">
        <v>1</v>
      </c>
      <c r="AB1168" s="97">
        <v>1</v>
      </c>
      <c r="AC1168" s="97">
        <v>0</v>
      </c>
      <c r="AD1168" s="97">
        <v>0</v>
      </c>
      <c r="AE1168" s="97">
        <v>0</v>
      </c>
      <c r="AF1168" s="97">
        <v>1</v>
      </c>
      <c r="AG1168" s="97">
        <v>0</v>
      </c>
      <c r="AH1168" s="97">
        <v>0</v>
      </c>
      <c r="AI1168" s="97">
        <v>0</v>
      </c>
      <c r="AJ1168" s="97">
        <v>1</v>
      </c>
      <c r="AK1168" s="97">
        <v>1</v>
      </c>
      <c r="AL1168" s="97">
        <v>1</v>
      </c>
      <c r="AM1168" s="97">
        <v>1</v>
      </c>
      <c r="AN1168" s="96" t="s">
        <v>488</v>
      </c>
      <c r="AO1168" s="97">
        <v>1</v>
      </c>
      <c r="AP1168" s="31">
        <f>IFERROR(IF(AN1168="CIKDITIRO",VLOOKUP(A1168,'BR DTG CIKDITIRO'!C:E,3,0),IF(FR_HITUNG_MINMAX!AN1168="PESALAKAN",VLOOKUP(FR_HITUNG_MINMAX!A1168,'BR DTG ADW'!C:E,3,0),IF(FR_HITUNG_MINMAX!AN1168="PACUL",VLOOKUP(FR_HITUNG_MINMAX!A1168,'BR DTG PACUL'!C:E,3,0),IF(FR_HITUNG_MINMAX!AN1168="TRAYEMAN",VLOOKUP(FR_HITUNG_MINMAX!A1168,'BR DTG TRAYEMAN'!C:E,3,0),"?")))),0)</f>
        <v>0</v>
      </c>
      <c r="AQ1168" s="31">
        <f>IF(AN1168="PACUL",VLOOKUP(A1168,'STOK PACUL'!C:H,6,0),IF(FR_HITUNG_MINMAX!AN1168="PESALAKAN",VLOOKUP(FR_HITUNG_MINMAX!A1168,'STOK PESALAKAN'!C:H,6,0),IF(FR_HITUNG_MINMAX!AN1168="CIKDITIRO",VLOOKUP(FR_HITUNG_MINMAX!A1168,'STOK CIKDITIRO'!C:H,6,0),IF(FR_HITUNG_MINMAX!AN1168="TRAYEMAN",VLOOKUP(FR_HITUNG_MINMAX!A1168,'STOK TRAYEMAN'!C:H,6,0),"?"))))</f>
        <v>1</v>
      </c>
      <c r="AR1168" s="25">
        <f t="shared" si="64"/>
        <v>1</v>
      </c>
      <c r="AS1168" s="25">
        <f t="shared" si="65"/>
        <v>1</v>
      </c>
      <c r="AT1168" s="25">
        <f t="shared" si="66"/>
        <v>3</v>
      </c>
    </row>
    <row r="1169" spans="1:46" ht="30">
      <c r="A1169" s="96" t="s">
        <v>1852</v>
      </c>
      <c r="B1169" s="96" t="s">
        <v>2195</v>
      </c>
      <c r="C1169" s="96" t="s">
        <v>1185</v>
      </c>
      <c r="D1169" s="96" t="s">
        <v>1365</v>
      </c>
      <c r="E1169" s="96" t="s">
        <v>482</v>
      </c>
      <c r="F1169" s="97">
        <v>11000</v>
      </c>
      <c r="G1169" s="97">
        <v>1</v>
      </c>
      <c r="H1169" s="96" t="s">
        <v>1185</v>
      </c>
      <c r="I1169" s="96" t="s">
        <v>1185</v>
      </c>
      <c r="J1169" s="98">
        <v>1</v>
      </c>
      <c r="K1169" s="97">
        <v>1</v>
      </c>
      <c r="L1169" s="97">
        <v>1</v>
      </c>
      <c r="M1169" s="97">
        <v>0</v>
      </c>
      <c r="N1169" s="97">
        <v>0</v>
      </c>
      <c r="O1169" s="97">
        <v>0</v>
      </c>
      <c r="P1169" s="97">
        <v>0</v>
      </c>
      <c r="Q1169" s="97">
        <v>0</v>
      </c>
      <c r="R1169" s="97">
        <v>0</v>
      </c>
      <c r="S1169" s="97">
        <v>0</v>
      </c>
      <c r="T1169" s="97">
        <v>0</v>
      </c>
      <c r="U1169" s="97">
        <v>0</v>
      </c>
      <c r="V1169" s="97">
        <v>0</v>
      </c>
      <c r="W1169" s="97">
        <v>0</v>
      </c>
      <c r="X1169" s="97">
        <v>1</v>
      </c>
      <c r="Y1169" s="97">
        <v>1</v>
      </c>
      <c r="Z1169" s="97">
        <v>0</v>
      </c>
      <c r="AA1169" s="97">
        <v>0</v>
      </c>
      <c r="AB1169" s="97">
        <v>0</v>
      </c>
      <c r="AC1169" s="97">
        <v>0</v>
      </c>
      <c r="AD1169" s="97">
        <v>0</v>
      </c>
      <c r="AE1169" s="97">
        <v>0</v>
      </c>
      <c r="AF1169" s="97">
        <v>0</v>
      </c>
      <c r="AG1169" s="97">
        <v>0</v>
      </c>
      <c r="AH1169" s="97">
        <v>0</v>
      </c>
      <c r="AI1169" s="97">
        <v>0</v>
      </c>
      <c r="AJ1169" s="97">
        <v>1</v>
      </c>
      <c r="AK1169" s="97">
        <v>1</v>
      </c>
      <c r="AL1169" s="97">
        <v>1</v>
      </c>
      <c r="AM1169" s="97">
        <v>2</v>
      </c>
      <c r="AN1169" s="96" t="s">
        <v>488</v>
      </c>
      <c r="AO1169" s="97">
        <v>0</v>
      </c>
      <c r="AP1169" s="31">
        <f>IFERROR(IF(AN1169="CIKDITIRO",VLOOKUP(A1169,'BR DTG CIKDITIRO'!C:E,3,0),IF(FR_HITUNG_MINMAX!AN1169="PESALAKAN",VLOOKUP(FR_HITUNG_MINMAX!A1169,'BR DTG ADW'!C:E,3,0),IF(FR_HITUNG_MINMAX!AN1169="PACUL",VLOOKUP(FR_HITUNG_MINMAX!A1169,'BR DTG PACUL'!C:E,3,0),IF(FR_HITUNG_MINMAX!AN1169="TRAYEMAN",VLOOKUP(FR_HITUNG_MINMAX!A1169,'BR DTG TRAYEMAN'!C:E,3,0),"?")))),0)</f>
        <v>0</v>
      </c>
      <c r="AQ1169" s="31">
        <f>IF(AN1169="PACUL",VLOOKUP(A1169,'STOK PACUL'!C:H,6,0),IF(FR_HITUNG_MINMAX!AN1169="PESALAKAN",VLOOKUP(FR_HITUNG_MINMAX!A1169,'STOK PESALAKAN'!C:H,6,0),IF(FR_HITUNG_MINMAX!AN1169="CIKDITIRO",VLOOKUP(FR_HITUNG_MINMAX!A1169,'STOK CIKDITIRO'!C:H,6,0),IF(FR_HITUNG_MINMAX!AN1169="TRAYEMAN",VLOOKUP(FR_HITUNG_MINMAX!A1169,'STOK TRAYEMAN'!C:H,6,0),"?"))))</f>
        <v>0</v>
      </c>
      <c r="AR1169" s="25">
        <f t="shared" si="64"/>
        <v>0</v>
      </c>
      <c r="AS1169" s="25">
        <f t="shared" si="65"/>
        <v>1</v>
      </c>
      <c r="AT1169" s="25">
        <f t="shared" si="66"/>
        <v>2</v>
      </c>
    </row>
    <row r="1170" spans="1:46" ht="30">
      <c r="A1170" s="96" t="s">
        <v>2196</v>
      </c>
      <c r="B1170" s="96" t="s">
        <v>2197</v>
      </c>
      <c r="C1170" s="96" t="s">
        <v>876</v>
      </c>
      <c r="D1170" s="96" t="s">
        <v>1365</v>
      </c>
      <c r="E1170" s="96" t="s">
        <v>482</v>
      </c>
      <c r="F1170" s="97">
        <v>7000</v>
      </c>
      <c r="G1170" s="97">
        <v>1</v>
      </c>
      <c r="H1170" s="96" t="s">
        <v>1185</v>
      </c>
      <c r="I1170" s="96" t="s">
        <v>1185</v>
      </c>
      <c r="J1170" s="98">
        <v>1</v>
      </c>
      <c r="K1170" s="97">
        <v>1</v>
      </c>
      <c r="L1170" s="97">
        <v>0</v>
      </c>
      <c r="M1170" s="97">
        <v>0</v>
      </c>
      <c r="N1170" s="97">
        <v>0</v>
      </c>
      <c r="O1170" s="97">
        <v>0</v>
      </c>
      <c r="P1170" s="97">
        <v>0</v>
      </c>
      <c r="Q1170" s="97">
        <v>0</v>
      </c>
      <c r="R1170" s="97">
        <v>0</v>
      </c>
      <c r="S1170" s="97">
        <v>0</v>
      </c>
      <c r="T1170" s="97">
        <v>0</v>
      </c>
      <c r="U1170" s="97">
        <v>0</v>
      </c>
      <c r="V1170" s="97">
        <v>1</v>
      </c>
      <c r="W1170" s="97">
        <v>0</v>
      </c>
      <c r="X1170" s="97">
        <v>1</v>
      </c>
      <c r="Y1170" s="97">
        <v>0</v>
      </c>
      <c r="Z1170" s="97">
        <v>0</v>
      </c>
      <c r="AA1170" s="97">
        <v>0</v>
      </c>
      <c r="AB1170" s="97">
        <v>0</v>
      </c>
      <c r="AC1170" s="97">
        <v>0</v>
      </c>
      <c r="AD1170" s="97">
        <v>0</v>
      </c>
      <c r="AE1170" s="97">
        <v>0</v>
      </c>
      <c r="AF1170" s="97">
        <v>0</v>
      </c>
      <c r="AG1170" s="97">
        <v>0</v>
      </c>
      <c r="AH1170" s="97">
        <v>1</v>
      </c>
      <c r="AI1170" s="97">
        <v>1</v>
      </c>
      <c r="AJ1170" s="97">
        <v>0</v>
      </c>
      <c r="AK1170" s="97">
        <v>1</v>
      </c>
      <c r="AL1170" s="97">
        <v>0</v>
      </c>
      <c r="AM1170" s="97">
        <v>0</v>
      </c>
      <c r="AN1170" s="96" t="s">
        <v>488</v>
      </c>
      <c r="AO1170" s="97">
        <v>0</v>
      </c>
      <c r="AP1170" s="31">
        <f>IFERROR(IF(AN1170="CIKDITIRO",VLOOKUP(A1170,'BR DTG CIKDITIRO'!C:E,3,0),IF(FR_HITUNG_MINMAX!AN1170="PESALAKAN",VLOOKUP(FR_HITUNG_MINMAX!A1170,'BR DTG ADW'!C:E,3,0),IF(FR_HITUNG_MINMAX!AN1170="PACUL",VLOOKUP(FR_HITUNG_MINMAX!A1170,'BR DTG PACUL'!C:E,3,0),IF(FR_HITUNG_MINMAX!AN1170="TRAYEMAN",VLOOKUP(FR_HITUNG_MINMAX!A1170,'BR DTG TRAYEMAN'!C:E,3,0),"?")))),0)</f>
        <v>0</v>
      </c>
      <c r="AQ1170" s="31">
        <f>IF(AN1170="PACUL",VLOOKUP(A1170,'STOK PACUL'!C:H,6,0),IF(FR_HITUNG_MINMAX!AN1170="PESALAKAN",VLOOKUP(FR_HITUNG_MINMAX!A1170,'STOK PESALAKAN'!C:H,6,0),IF(FR_HITUNG_MINMAX!AN1170="CIKDITIRO",VLOOKUP(FR_HITUNG_MINMAX!A1170,'STOK CIKDITIRO'!C:H,6,0),IF(FR_HITUNG_MINMAX!AN1170="TRAYEMAN",VLOOKUP(FR_HITUNG_MINMAX!A1170,'STOK TRAYEMAN'!C:H,6,0),"?"))))</f>
        <v>0</v>
      </c>
      <c r="AR1170" s="25">
        <f t="shared" si="64"/>
        <v>0</v>
      </c>
      <c r="AS1170" s="25">
        <f t="shared" si="65"/>
        <v>0</v>
      </c>
      <c r="AT1170" s="25">
        <f t="shared" si="66"/>
        <v>1</v>
      </c>
    </row>
    <row r="1171" spans="1:46" ht="30">
      <c r="A1171" s="96" t="s">
        <v>352</v>
      </c>
      <c r="B1171" s="96" t="s">
        <v>1135</v>
      </c>
      <c r="C1171" s="96" t="s">
        <v>881</v>
      </c>
      <c r="D1171" s="96" t="s">
        <v>1365</v>
      </c>
      <c r="E1171" s="96" t="s">
        <v>484</v>
      </c>
      <c r="F1171" s="97">
        <v>22500</v>
      </c>
      <c r="G1171" s="97">
        <v>1</v>
      </c>
      <c r="H1171" s="96" t="s">
        <v>1185</v>
      </c>
      <c r="I1171" s="96" t="s">
        <v>1185</v>
      </c>
      <c r="J1171" s="98">
        <v>1</v>
      </c>
      <c r="K1171" s="97">
        <v>1</v>
      </c>
      <c r="L1171" s="97">
        <v>2</v>
      </c>
      <c r="M1171" s="97">
        <v>0</v>
      </c>
      <c r="N1171" s="97">
        <v>2</v>
      </c>
      <c r="O1171" s="97">
        <v>2</v>
      </c>
      <c r="P1171" s="97">
        <v>0</v>
      </c>
      <c r="Q1171" s="97">
        <v>2</v>
      </c>
      <c r="R1171" s="97">
        <v>0</v>
      </c>
      <c r="S1171" s="97">
        <v>0</v>
      </c>
      <c r="T1171" s="97">
        <v>0</v>
      </c>
      <c r="U1171" s="97">
        <v>2</v>
      </c>
      <c r="V1171" s="97">
        <v>0</v>
      </c>
      <c r="W1171" s="97">
        <v>0</v>
      </c>
      <c r="X1171" s="97">
        <v>2</v>
      </c>
      <c r="Y1171" s="97">
        <v>2</v>
      </c>
      <c r="Z1171" s="97">
        <v>2</v>
      </c>
      <c r="AA1171" s="97">
        <v>4</v>
      </c>
      <c r="AB1171" s="97">
        <v>2</v>
      </c>
      <c r="AC1171" s="97">
        <v>2</v>
      </c>
      <c r="AD1171" s="97">
        <v>2</v>
      </c>
      <c r="AE1171" s="97">
        <v>0</v>
      </c>
      <c r="AF1171" s="97">
        <v>0</v>
      </c>
      <c r="AG1171" s="97">
        <v>2</v>
      </c>
      <c r="AH1171" s="97">
        <v>2</v>
      </c>
      <c r="AI1171" s="97">
        <v>0</v>
      </c>
      <c r="AJ1171" s="97">
        <v>2</v>
      </c>
      <c r="AK1171" s="97">
        <v>4</v>
      </c>
      <c r="AL1171" s="97">
        <v>2</v>
      </c>
      <c r="AM1171" s="97">
        <v>4</v>
      </c>
      <c r="AN1171" s="96" t="s">
        <v>488</v>
      </c>
      <c r="AO1171" s="97">
        <v>2</v>
      </c>
      <c r="AP1171" s="31">
        <f>IFERROR(IF(AN1171="CIKDITIRO",VLOOKUP(A1171,'BR DTG CIKDITIRO'!C:E,3,0),IF(FR_HITUNG_MINMAX!AN1171="PESALAKAN",VLOOKUP(FR_HITUNG_MINMAX!A1171,'BR DTG ADW'!C:E,3,0),IF(FR_HITUNG_MINMAX!AN1171="PACUL",VLOOKUP(FR_HITUNG_MINMAX!A1171,'BR DTG PACUL'!C:E,3,0),IF(FR_HITUNG_MINMAX!AN1171="TRAYEMAN",VLOOKUP(FR_HITUNG_MINMAX!A1171,'BR DTG TRAYEMAN'!C:E,3,0),"?")))),0)</f>
        <v>0</v>
      </c>
      <c r="AQ1171" s="31">
        <f>IF(AN1171="PACUL",VLOOKUP(A1171,'STOK PACUL'!C:H,6,0),IF(FR_HITUNG_MINMAX!AN1171="PESALAKAN",VLOOKUP(FR_HITUNG_MINMAX!A1171,'STOK PESALAKAN'!C:H,6,0),IF(FR_HITUNG_MINMAX!AN1171="CIKDITIRO",VLOOKUP(FR_HITUNG_MINMAX!A1171,'STOK CIKDITIRO'!C:H,6,0),IF(FR_HITUNG_MINMAX!AN1171="TRAYEMAN",VLOOKUP(FR_HITUNG_MINMAX!A1171,'STOK TRAYEMAN'!C:H,6,0),"?"))))</f>
        <v>2</v>
      </c>
      <c r="AR1171" s="25">
        <f t="shared" si="64"/>
        <v>2</v>
      </c>
      <c r="AS1171" s="25">
        <f t="shared" si="65"/>
        <v>1</v>
      </c>
      <c r="AT1171" s="25">
        <f t="shared" si="66"/>
        <v>3</v>
      </c>
    </row>
    <row r="1172" spans="1:46" ht="30">
      <c r="A1172" s="96" t="s">
        <v>1448</v>
      </c>
      <c r="B1172" s="96" t="s">
        <v>2198</v>
      </c>
      <c r="C1172" s="96" t="s">
        <v>881</v>
      </c>
      <c r="D1172" s="96" t="s">
        <v>1365</v>
      </c>
      <c r="E1172" s="96" t="s">
        <v>482</v>
      </c>
      <c r="F1172" s="97">
        <v>35000</v>
      </c>
      <c r="G1172" s="97">
        <v>1</v>
      </c>
      <c r="H1172" s="96" t="s">
        <v>1185</v>
      </c>
      <c r="I1172" s="96" t="s">
        <v>1185</v>
      </c>
      <c r="J1172" s="98">
        <v>1</v>
      </c>
      <c r="K1172" s="97">
        <v>1</v>
      </c>
      <c r="L1172" s="97">
        <v>0</v>
      </c>
      <c r="M1172" s="97">
        <v>0</v>
      </c>
      <c r="N1172" s="97">
        <v>0</v>
      </c>
      <c r="O1172" s="97">
        <v>0</v>
      </c>
      <c r="P1172" s="97">
        <v>0</v>
      </c>
      <c r="Q1172" s="97">
        <v>0</v>
      </c>
      <c r="R1172" s="97">
        <v>0</v>
      </c>
      <c r="S1172" s="97">
        <v>0</v>
      </c>
      <c r="T1172" s="97">
        <v>0</v>
      </c>
      <c r="U1172" s="97">
        <v>1</v>
      </c>
      <c r="V1172" s="97">
        <v>0</v>
      </c>
      <c r="W1172" s="97">
        <v>0</v>
      </c>
      <c r="X1172" s="97">
        <v>1</v>
      </c>
      <c r="Y1172" s="97">
        <v>0</v>
      </c>
      <c r="Z1172" s="97">
        <v>0</v>
      </c>
      <c r="AA1172" s="97">
        <v>0</v>
      </c>
      <c r="AB1172" s="97">
        <v>0</v>
      </c>
      <c r="AC1172" s="97">
        <v>0</v>
      </c>
      <c r="AD1172" s="97">
        <v>0</v>
      </c>
      <c r="AE1172" s="97">
        <v>0</v>
      </c>
      <c r="AF1172" s="97">
        <v>0</v>
      </c>
      <c r="AG1172" s="97">
        <v>1</v>
      </c>
      <c r="AH1172" s="97">
        <v>1</v>
      </c>
      <c r="AI1172" s="97">
        <v>0</v>
      </c>
      <c r="AJ1172" s="97">
        <v>0</v>
      </c>
      <c r="AK1172" s="97">
        <v>1</v>
      </c>
      <c r="AL1172" s="97">
        <v>1</v>
      </c>
      <c r="AM1172" s="97">
        <v>1</v>
      </c>
      <c r="AN1172" s="96" t="s">
        <v>488</v>
      </c>
      <c r="AO1172" s="97">
        <v>0</v>
      </c>
      <c r="AP1172" s="31">
        <f>IFERROR(IF(AN1172="CIKDITIRO",VLOOKUP(A1172,'BR DTG CIKDITIRO'!C:E,3,0),IF(FR_HITUNG_MINMAX!AN1172="PESALAKAN",VLOOKUP(FR_HITUNG_MINMAX!A1172,'BR DTG ADW'!C:E,3,0),IF(FR_HITUNG_MINMAX!AN1172="PACUL",VLOOKUP(FR_HITUNG_MINMAX!A1172,'BR DTG PACUL'!C:E,3,0),IF(FR_HITUNG_MINMAX!AN1172="TRAYEMAN",VLOOKUP(FR_HITUNG_MINMAX!A1172,'BR DTG TRAYEMAN'!C:E,3,0),"?")))),0)</f>
        <v>0</v>
      </c>
      <c r="AQ1172" s="31">
        <f>IF(AN1172="PACUL",VLOOKUP(A1172,'STOK PACUL'!C:H,6,0),IF(FR_HITUNG_MINMAX!AN1172="PESALAKAN",VLOOKUP(FR_HITUNG_MINMAX!A1172,'STOK PESALAKAN'!C:H,6,0),IF(FR_HITUNG_MINMAX!AN1172="CIKDITIRO",VLOOKUP(FR_HITUNG_MINMAX!A1172,'STOK CIKDITIRO'!C:H,6,0),IF(FR_HITUNG_MINMAX!AN1172="TRAYEMAN",VLOOKUP(FR_HITUNG_MINMAX!A1172,'STOK TRAYEMAN'!C:H,6,0),"?"))))</f>
        <v>0</v>
      </c>
      <c r="AR1172" s="25">
        <f t="shared" si="64"/>
        <v>0</v>
      </c>
      <c r="AS1172" s="25">
        <f t="shared" si="65"/>
        <v>1</v>
      </c>
      <c r="AT1172" s="25">
        <f t="shared" si="66"/>
        <v>1</v>
      </c>
    </row>
    <row r="1173" spans="1:46" ht="30">
      <c r="A1173" s="96" t="s">
        <v>2199</v>
      </c>
      <c r="B1173" s="96" t="s">
        <v>2200</v>
      </c>
      <c r="C1173" s="96" t="s">
        <v>876</v>
      </c>
      <c r="D1173" s="96" t="s">
        <v>1365</v>
      </c>
      <c r="E1173" s="96" t="s">
        <v>482</v>
      </c>
      <c r="F1173" s="97">
        <v>35500</v>
      </c>
      <c r="G1173" s="97">
        <v>1</v>
      </c>
      <c r="H1173" s="96" t="s">
        <v>30</v>
      </c>
      <c r="I1173" s="96" t="s">
        <v>1185</v>
      </c>
      <c r="J1173" s="98" t="s">
        <v>1366</v>
      </c>
      <c r="K1173" s="97">
        <v>1</v>
      </c>
      <c r="L1173" s="97">
        <v>0</v>
      </c>
      <c r="M1173" s="97">
        <v>0</v>
      </c>
      <c r="N1173" s="97">
        <v>0</v>
      </c>
      <c r="O1173" s="97">
        <v>0</v>
      </c>
      <c r="P1173" s="97">
        <v>0</v>
      </c>
      <c r="Q1173" s="97">
        <v>0</v>
      </c>
      <c r="R1173" s="97">
        <v>0</v>
      </c>
      <c r="S1173" s="97">
        <v>0</v>
      </c>
      <c r="T1173" s="97">
        <v>0</v>
      </c>
      <c r="U1173" s="97">
        <v>0</v>
      </c>
      <c r="V1173" s="97">
        <v>1</v>
      </c>
      <c r="W1173" s="97">
        <v>0</v>
      </c>
      <c r="X1173" s="97">
        <v>1</v>
      </c>
      <c r="Y1173" s="97">
        <v>0</v>
      </c>
      <c r="Z1173" s="97">
        <v>0</v>
      </c>
      <c r="AA1173" s="97">
        <v>0</v>
      </c>
      <c r="AB1173" s="97">
        <v>0</v>
      </c>
      <c r="AC1173" s="97">
        <v>0</v>
      </c>
      <c r="AD1173" s="97">
        <v>0</v>
      </c>
      <c r="AE1173" s="97">
        <v>0</v>
      </c>
      <c r="AF1173" s="97">
        <v>0</v>
      </c>
      <c r="AG1173" s="97">
        <v>0</v>
      </c>
      <c r="AH1173" s="97">
        <v>1</v>
      </c>
      <c r="AI1173" s="97">
        <v>1</v>
      </c>
      <c r="AJ1173" s="97">
        <v>0</v>
      </c>
      <c r="AK1173" s="97">
        <v>1</v>
      </c>
      <c r="AL1173" s="97">
        <v>0</v>
      </c>
      <c r="AM1173" s="97">
        <v>0</v>
      </c>
      <c r="AN1173" s="96" t="s">
        <v>488</v>
      </c>
      <c r="AO1173" s="97">
        <v>0</v>
      </c>
      <c r="AP1173" s="31">
        <f>IFERROR(IF(AN1173="CIKDITIRO",VLOOKUP(A1173,'BR DTG CIKDITIRO'!C:E,3,0),IF(FR_HITUNG_MINMAX!AN1173="PESALAKAN",VLOOKUP(FR_HITUNG_MINMAX!A1173,'BR DTG ADW'!C:E,3,0),IF(FR_HITUNG_MINMAX!AN1173="PACUL",VLOOKUP(FR_HITUNG_MINMAX!A1173,'BR DTG PACUL'!C:E,3,0),IF(FR_HITUNG_MINMAX!AN1173="TRAYEMAN",VLOOKUP(FR_HITUNG_MINMAX!A1173,'BR DTG TRAYEMAN'!C:E,3,0),"?")))),0)</f>
        <v>0</v>
      </c>
      <c r="AQ1173" s="31">
        <f>IF(AN1173="PACUL",VLOOKUP(A1173,'STOK PACUL'!C:H,6,0),IF(FR_HITUNG_MINMAX!AN1173="PESALAKAN",VLOOKUP(FR_HITUNG_MINMAX!A1173,'STOK PESALAKAN'!C:H,6,0),IF(FR_HITUNG_MINMAX!AN1173="CIKDITIRO",VLOOKUP(FR_HITUNG_MINMAX!A1173,'STOK CIKDITIRO'!C:H,6,0),IF(FR_HITUNG_MINMAX!AN1173="TRAYEMAN",VLOOKUP(FR_HITUNG_MINMAX!A1173,'STOK TRAYEMAN'!C:H,6,0),"?"))))</f>
        <v>0</v>
      </c>
      <c r="AR1173" s="25">
        <f t="shared" si="64"/>
        <v>0</v>
      </c>
      <c r="AS1173" s="25">
        <f t="shared" si="65"/>
        <v>0</v>
      </c>
      <c r="AT1173" s="25">
        <f t="shared" si="66"/>
        <v>1</v>
      </c>
    </row>
    <row r="1174" spans="1:46" ht="30">
      <c r="A1174" s="96" t="s">
        <v>2201</v>
      </c>
      <c r="B1174" s="96" t="s">
        <v>2202</v>
      </c>
      <c r="C1174" s="96" t="s">
        <v>876</v>
      </c>
      <c r="D1174" s="96" t="s">
        <v>1365</v>
      </c>
      <c r="E1174" s="96" t="s">
        <v>482</v>
      </c>
      <c r="F1174" s="97">
        <v>84000</v>
      </c>
      <c r="G1174" s="97">
        <v>1</v>
      </c>
      <c r="H1174" s="96" t="s">
        <v>1185</v>
      </c>
      <c r="I1174" s="96" t="s">
        <v>1185</v>
      </c>
      <c r="J1174" s="98">
        <v>1</v>
      </c>
      <c r="K1174" s="97">
        <v>1</v>
      </c>
      <c r="L1174" s="97">
        <v>0</v>
      </c>
      <c r="M1174" s="97">
        <v>0</v>
      </c>
      <c r="N1174" s="97">
        <v>0</v>
      </c>
      <c r="O1174" s="97">
        <v>0</v>
      </c>
      <c r="P1174" s="97">
        <v>0</v>
      </c>
      <c r="Q1174" s="97">
        <v>0</v>
      </c>
      <c r="R1174" s="97">
        <v>0</v>
      </c>
      <c r="S1174" s="97">
        <v>0</v>
      </c>
      <c r="T1174" s="97">
        <v>0</v>
      </c>
      <c r="U1174" s="97">
        <v>0</v>
      </c>
      <c r="V1174" s="97">
        <v>1</v>
      </c>
      <c r="W1174" s="97">
        <v>0</v>
      </c>
      <c r="X1174" s="97">
        <v>1</v>
      </c>
      <c r="Y1174" s="97">
        <v>0</v>
      </c>
      <c r="Z1174" s="97">
        <v>0</v>
      </c>
      <c r="AA1174" s="97">
        <v>0</v>
      </c>
      <c r="AB1174" s="97">
        <v>0</v>
      </c>
      <c r="AC1174" s="97">
        <v>0</v>
      </c>
      <c r="AD1174" s="97">
        <v>0</v>
      </c>
      <c r="AE1174" s="97">
        <v>0</v>
      </c>
      <c r="AF1174" s="97">
        <v>0</v>
      </c>
      <c r="AG1174" s="97">
        <v>0</v>
      </c>
      <c r="AH1174" s="97">
        <v>1</v>
      </c>
      <c r="AI1174" s="97">
        <v>1</v>
      </c>
      <c r="AJ1174" s="97">
        <v>0</v>
      </c>
      <c r="AK1174" s="97">
        <v>1</v>
      </c>
      <c r="AL1174" s="97">
        <v>0</v>
      </c>
      <c r="AM1174" s="97">
        <v>0</v>
      </c>
      <c r="AN1174" s="96" t="s">
        <v>488</v>
      </c>
      <c r="AO1174" s="97">
        <v>0</v>
      </c>
      <c r="AP1174" s="31">
        <f>IFERROR(IF(AN1174="CIKDITIRO",VLOOKUP(A1174,'BR DTG CIKDITIRO'!C:E,3,0),IF(FR_HITUNG_MINMAX!AN1174="PESALAKAN",VLOOKUP(FR_HITUNG_MINMAX!A1174,'BR DTG ADW'!C:E,3,0),IF(FR_HITUNG_MINMAX!AN1174="PACUL",VLOOKUP(FR_HITUNG_MINMAX!A1174,'BR DTG PACUL'!C:E,3,0),IF(FR_HITUNG_MINMAX!AN1174="TRAYEMAN",VLOOKUP(FR_HITUNG_MINMAX!A1174,'BR DTG TRAYEMAN'!C:E,3,0),"?")))),0)</f>
        <v>0</v>
      </c>
      <c r="AQ1174" s="31">
        <f>IF(AN1174="PACUL",VLOOKUP(A1174,'STOK PACUL'!C:H,6,0),IF(FR_HITUNG_MINMAX!AN1174="PESALAKAN",VLOOKUP(FR_HITUNG_MINMAX!A1174,'STOK PESALAKAN'!C:H,6,0),IF(FR_HITUNG_MINMAX!AN1174="CIKDITIRO",VLOOKUP(FR_HITUNG_MINMAX!A1174,'STOK CIKDITIRO'!C:H,6,0),IF(FR_HITUNG_MINMAX!AN1174="TRAYEMAN",VLOOKUP(FR_HITUNG_MINMAX!A1174,'STOK TRAYEMAN'!C:H,6,0),"?"))))</f>
        <v>0</v>
      </c>
      <c r="AR1174" s="25">
        <f t="shared" si="64"/>
        <v>0</v>
      </c>
      <c r="AS1174" s="25">
        <f t="shared" si="65"/>
        <v>0</v>
      </c>
      <c r="AT1174" s="25">
        <f t="shared" si="66"/>
        <v>1</v>
      </c>
    </row>
    <row r="1175" spans="1:46" ht="30">
      <c r="A1175" s="96" t="s">
        <v>2203</v>
      </c>
      <c r="B1175" s="96" t="s">
        <v>2204</v>
      </c>
      <c r="C1175" s="96" t="s">
        <v>1185</v>
      </c>
      <c r="D1175" s="96" t="s">
        <v>1365</v>
      </c>
      <c r="E1175" s="96" t="s">
        <v>482</v>
      </c>
      <c r="F1175" s="97">
        <v>49000</v>
      </c>
      <c r="G1175" s="97">
        <v>1</v>
      </c>
      <c r="H1175" s="96" t="s">
        <v>1185</v>
      </c>
      <c r="I1175" s="96" t="s">
        <v>1185</v>
      </c>
      <c r="J1175" s="98">
        <v>1</v>
      </c>
      <c r="K1175" s="97">
        <v>1</v>
      </c>
      <c r="L1175" s="97">
        <v>1</v>
      </c>
      <c r="M1175" s="97">
        <v>0</v>
      </c>
      <c r="N1175" s="97">
        <v>0</v>
      </c>
      <c r="O1175" s="97">
        <v>0</v>
      </c>
      <c r="P1175" s="97">
        <v>0</v>
      </c>
      <c r="Q1175" s="97">
        <v>0</v>
      </c>
      <c r="R1175" s="97">
        <v>0</v>
      </c>
      <c r="S1175" s="97">
        <v>0</v>
      </c>
      <c r="T1175" s="97">
        <v>0</v>
      </c>
      <c r="U1175" s="97">
        <v>0</v>
      </c>
      <c r="V1175" s="97">
        <v>0</v>
      </c>
      <c r="W1175" s="97">
        <v>0</v>
      </c>
      <c r="X1175" s="97">
        <v>1</v>
      </c>
      <c r="Y1175" s="97">
        <v>1</v>
      </c>
      <c r="Z1175" s="97">
        <v>0</v>
      </c>
      <c r="AA1175" s="97">
        <v>0</v>
      </c>
      <c r="AB1175" s="97">
        <v>0</v>
      </c>
      <c r="AC1175" s="97">
        <v>0</v>
      </c>
      <c r="AD1175" s="97">
        <v>0</v>
      </c>
      <c r="AE1175" s="97">
        <v>0</v>
      </c>
      <c r="AF1175" s="97">
        <v>0</v>
      </c>
      <c r="AG1175" s="97">
        <v>0</v>
      </c>
      <c r="AH1175" s="97">
        <v>0</v>
      </c>
      <c r="AI1175" s="97">
        <v>0</v>
      </c>
      <c r="AJ1175" s="97">
        <v>1</v>
      </c>
      <c r="AK1175" s="97">
        <v>1</v>
      </c>
      <c r="AL1175" s="97">
        <v>1</v>
      </c>
      <c r="AM1175" s="97">
        <v>1</v>
      </c>
      <c r="AN1175" s="96" t="s">
        <v>488</v>
      </c>
      <c r="AO1175" s="97">
        <v>0</v>
      </c>
      <c r="AP1175" s="31">
        <f>IFERROR(IF(AN1175="CIKDITIRO",VLOOKUP(A1175,'BR DTG CIKDITIRO'!C:E,3,0),IF(FR_HITUNG_MINMAX!AN1175="PESALAKAN",VLOOKUP(FR_HITUNG_MINMAX!A1175,'BR DTG ADW'!C:E,3,0),IF(FR_HITUNG_MINMAX!AN1175="PACUL",VLOOKUP(FR_HITUNG_MINMAX!A1175,'BR DTG PACUL'!C:E,3,0),IF(FR_HITUNG_MINMAX!AN1175="TRAYEMAN",VLOOKUP(FR_HITUNG_MINMAX!A1175,'BR DTG TRAYEMAN'!C:E,3,0),"?")))),0)</f>
        <v>0</v>
      </c>
      <c r="AQ1175" s="31">
        <f>IF(AN1175="PACUL",VLOOKUP(A1175,'STOK PACUL'!C:H,6,0),IF(FR_HITUNG_MINMAX!AN1175="PESALAKAN",VLOOKUP(FR_HITUNG_MINMAX!A1175,'STOK PESALAKAN'!C:H,6,0),IF(FR_HITUNG_MINMAX!AN1175="CIKDITIRO",VLOOKUP(FR_HITUNG_MINMAX!A1175,'STOK CIKDITIRO'!C:H,6,0),IF(FR_HITUNG_MINMAX!AN1175="TRAYEMAN",VLOOKUP(FR_HITUNG_MINMAX!A1175,'STOK TRAYEMAN'!C:H,6,0),"?"))))</f>
        <v>0</v>
      </c>
      <c r="AR1175" s="25">
        <f t="shared" si="64"/>
        <v>0</v>
      </c>
      <c r="AS1175" s="25">
        <f t="shared" si="65"/>
        <v>1</v>
      </c>
      <c r="AT1175" s="25">
        <f t="shared" si="66"/>
        <v>1</v>
      </c>
    </row>
    <row r="1176" spans="1:46" ht="30">
      <c r="A1176" s="96" t="s">
        <v>353</v>
      </c>
      <c r="B1176" s="96" t="s">
        <v>1138</v>
      </c>
      <c r="C1176" s="96" t="s">
        <v>877</v>
      </c>
      <c r="D1176" s="96" t="s">
        <v>1365</v>
      </c>
      <c r="E1176" s="96" t="s">
        <v>482</v>
      </c>
      <c r="F1176" s="97">
        <v>20000</v>
      </c>
      <c r="G1176" s="97">
        <v>1</v>
      </c>
      <c r="H1176" s="96" t="s">
        <v>32</v>
      </c>
      <c r="I1176" s="96" t="s">
        <v>1185</v>
      </c>
      <c r="J1176" s="98" t="s">
        <v>1366</v>
      </c>
      <c r="K1176" s="97">
        <v>1</v>
      </c>
      <c r="L1176" s="97">
        <v>0</v>
      </c>
      <c r="M1176" s="97">
        <v>0</v>
      </c>
      <c r="N1176" s="97">
        <v>0</v>
      </c>
      <c r="O1176" s="97">
        <v>1</v>
      </c>
      <c r="P1176" s="97">
        <v>2</v>
      </c>
      <c r="Q1176" s="97">
        <v>0</v>
      </c>
      <c r="R1176" s="97">
        <v>1</v>
      </c>
      <c r="S1176" s="97">
        <v>0</v>
      </c>
      <c r="T1176" s="97">
        <v>0</v>
      </c>
      <c r="U1176" s="97">
        <v>0</v>
      </c>
      <c r="V1176" s="97">
        <v>0</v>
      </c>
      <c r="W1176" s="97">
        <v>0</v>
      </c>
      <c r="X1176" s="97">
        <v>2</v>
      </c>
      <c r="Y1176" s="97">
        <v>0</v>
      </c>
      <c r="Z1176" s="97">
        <v>0</v>
      </c>
      <c r="AA1176" s="97">
        <v>1</v>
      </c>
      <c r="AB1176" s="97">
        <v>3</v>
      </c>
      <c r="AC1176" s="97">
        <v>2</v>
      </c>
      <c r="AD1176" s="97">
        <v>1</v>
      </c>
      <c r="AE1176" s="97">
        <v>1</v>
      </c>
      <c r="AF1176" s="97">
        <v>0</v>
      </c>
      <c r="AG1176" s="97">
        <v>0</v>
      </c>
      <c r="AH1176" s="97">
        <v>0</v>
      </c>
      <c r="AI1176" s="97">
        <v>0</v>
      </c>
      <c r="AJ1176" s="97">
        <v>0</v>
      </c>
      <c r="AK1176" s="97">
        <v>3</v>
      </c>
      <c r="AL1176" s="97">
        <v>2</v>
      </c>
      <c r="AM1176" s="97">
        <v>3</v>
      </c>
      <c r="AN1176" s="96" t="s">
        <v>488</v>
      </c>
      <c r="AO1176" s="97">
        <v>0</v>
      </c>
      <c r="AP1176" s="31">
        <f>IFERROR(IF(AN1176="CIKDITIRO",VLOOKUP(A1176,'BR DTG CIKDITIRO'!C:E,3,0),IF(FR_HITUNG_MINMAX!AN1176="PESALAKAN",VLOOKUP(FR_HITUNG_MINMAX!A1176,'BR DTG ADW'!C:E,3,0),IF(FR_HITUNG_MINMAX!AN1176="PACUL",VLOOKUP(FR_HITUNG_MINMAX!A1176,'BR DTG PACUL'!C:E,3,0),IF(FR_HITUNG_MINMAX!AN1176="TRAYEMAN",VLOOKUP(FR_HITUNG_MINMAX!A1176,'BR DTG TRAYEMAN'!C:E,3,0),"?")))),0)</f>
        <v>0</v>
      </c>
      <c r="AQ1176" s="31">
        <f>IF(AN1176="PACUL",VLOOKUP(A1176,'STOK PACUL'!C:H,6,0),IF(FR_HITUNG_MINMAX!AN1176="PESALAKAN",VLOOKUP(FR_HITUNG_MINMAX!A1176,'STOK PESALAKAN'!C:H,6,0),IF(FR_HITUNG_MINMAX!AN1176="CIKDITIRO",VLOOKUP(FR_HITUNG_MINMAX!A1176,'STOK CIKDITIRO'!C:H,6,0),IF(FR_HITUNG_MINMAX!AN1176="TRAYEMAN",VLOOKUP(FR_HITUNG_MINMAX!A1176,'STOK TRAYEMAN'!C:H,6,0),"?"))))</f>
        <v>0</v>
      </c>
      <c r="AR1176" s="25">
        <f t="shared" si="64"/>
        <v>0</v>
      </c>
      <c r="AS1176" s="25">
        <f t="shared" si="65"/>
        <v>1</v>
      </c>
      <c r="AT1176" s="25">
        <f t="shared" si="66"/>
        <v>3</v>
      </c>
    </row>
    <row r="1177" spans="1:46" ht="30">
      <c r="A1177" s="96" t="s">
        <v>354</v>
      </c>
      <c r="B1177" s="96" t="s">
        <v>1139</v>
      </c>
      <c r="C1177" s="96" t="s">
        <v>877</v>
      </c>
      <c r="D1177" s="96" t="s">
        <v>1365</v>
      </c>
      <c r="E1177" s="96" t="s">
        <v>485</v>
      </c>
      <c r="F1177" s="97">
        <v>29000</v>
      </c>
      <c r="G1177" s="97">
        <v>1</v>
      </c>
      <c r="H1177" s="96" t="s">
        <v>30</v>
      </c>
      <c r="I1177" s="96" t="s">
        <v>2</v>
      </c>
      <c r="J1177" s="98">
        <v>1</v>
      </c>
      <c r="K1177" s="97">
        <v>1</v>
      </c>
      <c r="L1177" s="97">
        <v>0</v>
      </c>
      <c r="M1177" s="97">
        <v>0</v>
      </c>
      <c r="N1177" s="97">
        <v>0</v>
      </c>
      <c r="O1177" s="97">
        <v>1</v>
      </c>
      <c r="P1177" s="97">
        <v>0</v>
      </c>
      <c r="Q1177" s="97">
        <v>3</v>
      </c>
      <c r="R1177" s="97">
        <v>2</v>
      </c>
      <c r="S1177" s="97">
        <v>0</v>
      </c>
      <c r="T1177" s="97">
        <v>0</v>
      </c>
      <c r="U1177" s="97">
        <v>1</v>
      </c>
      <c r="V1177" s="97">
        <v>1</v>
      </c>
      <c r="W1177" s="97">
        <v>1</v>
      </c>
      <c r="X1177" s="97">
        <v>3</v>
      </c>
      <c r="Y1177" s="97">
        <v>0</v>
      </c>
      <c r="Z1177" s="97">
        <v>0</v>
      </c>
      <c r="AA1177" s="97">
        <v>1</v>
      </c>
      <c r="AB1177" s="97">
        <v>1</v>
      </c>
      <c r="AC1177" s="97">
        <v>3</v>
      </c>
      <c r="AD1177" s="97">
        <v>5</v>
      </c>
      <c r="AE1177" s="97">
        <v>2</v>
      </c>
      <c r="AF1177" s="97">
        <v>0</v>
      </c>
      <c r="AG1177" s="97">
        <v>1</v>
      </c>
      <c r="AH1177" s="97">
        <v>2</v>
      </c>
      <c r="AI1177" s="97">
        <v>2</v>
      </c>
      <c r="AJ1177" s="97">
        <v>1</v>
      </c>
      <c r="AK1177" s="97">
        <v>5</v>
      </c>
      <c r="AL1177" s="97">
        <v>3</v>
      </c>
      <c r="AM1177" s="97">
        <v>5</v>
      </c>
      <c r="AN1177" s="96" t="s">
        <v>488</v>
      </c>
      <c r="AO1177" s="97">
        <v>2</v>
      </c>
      <c r="AP1177" s="31">
        <f>IFERROR(IF(AN1177="CIKDITIRO",VLOOKUP(A1177,'BR DTG CIKDITIRO'!C:E,3,0),IF(FR_HITUNG_MINMAX!AN1177="PESALAKAN",VLOOKUP(FR_HITUNG_MINMAX!A1177,'BR DTG ADW'!C:E,3,0),IF(FR_HITUNG_MINMAX!AN1177="PACUL",VLOOKUP(FR_HITUNG_MINMAX!A1177,'BR DTG PACUL'!C:E,3,0),IF(FR_HITUNG_MINMAX!AN1177="TRAYEMAN",VLOOKUP(FR_HITUNG_MINMAX!A1177,'BR DTG TRAYEMAN'!C:E,3,0),"?")))),0)</f>
        <v>0</v>
      </c>
      <c r="AQ1177" s="31">
        <f>IF(AN1177="PACUL",VLOOKUP(A1177,'STOK PACUL'!C:H,6,0),IF(FR_HITUNG_MINMAX!AN1177="PESALAKAN",VLOOKUP(FR_HITUNG_MINMAX!A1177,'STOK PESALAKAN'!C:H,6,0),IF(FR_HITUNG_MINMAX!AN1177="CIKDITIRO",VLOOKUP(FR_HITUNG_MINMAX!A1177,'STOK CIKDITIRO'!C:H,6,0),IF(FR_HITUNG_MINMAX!AN1177="TRAYEMAN",VLOOKUP(FR_HITUNG_MINMAX!A1177,'STOK TRAYEMAN'!C:H,6,0),"?"))))</f>
        <v>2</v>
      </c>
      <c r="AR1177" s="25">
        <f t="shared" si="64"/>
        <v>2</v>
      </c>
      <c r="AS1177" s="25">
        <f t="shared" si="65"/>
        <v>2</v>
      </c>
      <c r="AT1177" s="25">
        <f t="shared" si="66"/>
        <v>4</v>
      </c>
    </row>
    <row r="1178" spans="1:46" ht="30">
      <c r="A1178" s="96" t="s">
        <v>355</v>
      </c>
      <c r="B1178" s="96" t="s">
        <v>1140</v>
      </c>
      <c r="C1178" s="96" t="s">
        <v>1100</v>
      </c>
      <c r="D1178" s="96" t="s">
        <v>1365</v>
      </c>
      <c r="E1178" s="96" t="s">
        <v>486</v>
      </c>
      <c r="F1178" s="97">
        <v>2500</v>
      </c>
      <c r="G1178" s="97">
        <v>10</v>
      </c>
      <c r="H1178" s="96" t="s">
        <v>30</v>
      </c>
      <c r="I1178" s="96" t="s">
        <v>1185</v>
      </c>
      <c r="J1178" s="98">
        <v>1</v>
      </c>
      <c r="K1178" s="97">
        <v>2</v>
      </c>
      <c r="L1178" s="97">
        <v>57</v>
      </c>
      <c r="M1178" s="97">
        <v>61</v>
      </c>
      <c r="N1178" s="97">
        <v>49</v>
      </c>
      <c r="O1178" s="97">
        <v>65</v>
      </c>
      <c r="P1178" s="97">
        <v>50</v>
      </c>
      <c r="Q1178" s="97">
        <v>49</v>
      </c>
      <c r="R1178" s="97">
        <v>79</v>
      </c>
      <c r="S1178" s="97">
        <v>51</v>
      </c>
      <c r="T1178" s="97">
        <v>41</v>
      </c>
      <c r="U1178" s="97">
        <v>43</v>
      </c>
      <c r="V1178" s="97">
        <v>41</v>
      </c>
      <c r="W1178" s="97">
        <v>34</v>
      </c>
      <c r="X1178" s="97">
        <v>79</v>
      </c>
      <c r="Y1178" s="97">
        <v>118</v>
      </c>
      <c r="Z1178" s="97">
        <v>110</v>
      </c>
      <c r="AA1178" s="97">
        <v>114</v>
      </c>
      <c r="AB1178" s="97">
        <v>115</v>
      </c>
      <c r="AC1178" s="97">
        <v>99</v>
      </c>
      <c r="AD1178" s="97">
        <v>128</v>
      </c>
      <c r="AE1178" s="97">
        <v>130</v>
      </c>
      <c r="AF1178" s="97">
        <v>92</v>
      </c>
      <c r="AG1178" s="97">
        <v>94</v>
      </c>
      <c r="AH1178" s="97">
        <v>84</v>
      </c>
      <c r="AI1178" s="97">
        <v>75</v>
      </c>
      <c r="AJ1178" s="97">
        <v>91</v>
      </c>
      <c r="AK1178" s="97">
        <v>130</v>
      </c>
      <c r="AL1178" s="97">
        <v>79</v>
      </c>
      <c r="AM1178" s="97">
        <v>130</v>
      </c>
      <c r="AN1178" s="96" t="s">
        <v>488</v>
      </c>
      <c r="AO1178" s="97">
        <v>94</v>
      </c>
      <c r="AP1178" s="31">
        <f>IFERROR(IF(AN1178="CIKDITIRO",VLOOKUP(A1178,'BR DTG CIKDITIRO'!C:E,3,0),IF(FR_HITUNG_MINMAX!AN1178="PESALAKAN",VLOOKUP(FR_HITUNG_MINMAX!A1178,'BR DTG ADW'!C:E,3,0),IF(FR_HITUNG_MINMAX!AN1178="PACUL",VLOOKUP(FR_HITUNG_MINMAX!A1178,'BR DTG PACUL'!C:E,3,0),IF(FR_HITUNG_MINMAX!AN1178="TRAYEMAN",VLOOKUP(FR_HITUNG_MINMAX!A1178,'BR DTG TRAYEMAN'!C:E,3,0),"?")))),0)</f>
        <v>0</v>
      </c>
      <c r="AQ1178" s="31">
        <f>IF(AN1178="PACUL",VLOOKUP(A1178,'STOK PACUL'!C:H,6,0),IF(FR_HITUNG_MINMAX!AN1178="PESALAKAN",VLOOKUP(FR_HITUNG_MINMAX!A1178,'STOK PESALAKAN'!C:H,6,0),IF(FR_HITUNG_MINMAX!AN1178="CIKDITIRO",VLOOKUP(FR_HITUNG_MINMAX!A1178,'STOK CIKDITIRO'!C:H,6,0),IF(FR_HITUNG_MINMAX!AN1178="TRAYEMAN",VLOOKUP(FR_HITUNG_MINMAX!A1178,'STOK TRAYEMAN'!C:H,6,0),"?"))))</f>
        <v>94</v>
      </c>
      <c r="AR1178" s="25">
        <f t="shared" si="64"/>
        <v>94</v>
      </c>
      <c r="AS1178" s="25">
        <f t="shared" si="65"/>
        <v>40</v>
      </c>
      <c r="AT1178" s="25">
        <f t="shared" si="66"/>
        <v>4</v>
      </c>
    </row>
    <row r="1179" spans="1:46" ht="30">
      <c r="A1179" s="96" t="s">
        <v>2205</v>
      </c>
      <c r="B1179" s="96" t="s">
        <v>2206</v>
      </c>
      <c r="C1179" s="96" t="s">
        <v>1185</v>
      </c>
      <c r="D1179" s="96" t="s">
        <v>1365</v>
      </c>
      <c r="E1179" s="96" t="s">
        <v>482</v>
      </c>
      <c r="F1179" s="97">
        <v>824000</v>
      </c>
      <c r="G1179" s="97">
        <v>1</v>
      </c>
      <c r="H1179" s="96" t="s">
        <v>1185</v>
      </c>
      <c r="I1179" s="96" t="s">
        <v>1185</v>
      </c>
      <c r="J1179" s="98">
        <v>1</v>
      </c>
      <c r="K1179" s="97">
        <v>1</v>
      </c>
      <c r="L1179" s="97">
        <v>0</v>
      </c>
      <c r="M1179" s="97">
        <v>0</v>
      </c>
      <c r="N1179" s="97">
        <v>0</v>
      </c>
      <c r="O1179" s="97">
        <v>0</v>
      </c>
      <c r="P1179" s="97">
        <v>0</v>
      </c>
      <c r="Q1179" s="97">
        <v>0</v>
      </c>
      <c r="R1179" s="97">
        <v>0</v>
      </c>
      <c r="S1179" s="97">
        <v>0</v>
      </c>
      <c r="T1179" s="97">
        <v>0</v>
      </c>
      <c r="U1179" s="97">
        <v>0</v>
      </c>
      <c r="V1179" s="97">
        <v>0</v>
      </c>
      <c r="W1179" s="97">
        <v>1</v>
      </c>
      <c r="X1179" s="97">
        <v>1</v>
      </c>
      <c r="Y1179" s="97">
        <v>0</v>
      </c>
      <c r="Z1179" s="97">
        <v>0</v>
      </c>
      <c r="AA1179" s="97">
        <v>0</v>
      </c>
      <c r="AB1179" s="97">
        <v>0</v>
      </c>
      <c r="AC1179" s="97">
        <v>0</v>
      </c>
      <c r="AD1179" s="97">
        <v>0</v>
      </c>
      <c r="AE1179" s="97">
        <v>0</v>
      </c>
      <c r="AF1179" s="97">
        <v>0</v>
      </c>
      <c r="AG1179" s="97">
        <v>0</v>
      </c>
      <c r="AH1179" s="97">
        <v>0</v>
      </c>
      <c r="AI1179" s="97">
        <v>1</v>
      </c>
      <c r="AJ1179" s="97">
        <v>1</v>
      </c>
      <c r="AK1179" s="97">
        <v>1</v>
      </c>
      <c r="AL1179" s="97">
        <v>1</v>
      </c>
      <c r="AM1179" s="97">
        <v>1</v>
      </c>
      <c r="AN1179" s="96" t="s">
        <v>488</v>
      </c>
      <c r="AO1179" s="97">
        <v>0</v>
      </c>
      <c r="AP1179" s="31">
        <f>IFERROR(IF(AN1179="CIKDITIRO",VLOOKUP(A1179,'BR DTG CIKDITIRO'!C:E,3,0),IF(FR_HITUNG_MINMAX!AN1179="PESALAKAN",VLOOKUP(FR_HITUNG_MINMAX!A1179,'BR DTG ADW'!C:E,3,0),IF(FR_HITUNG_MINMAX!AN1179="PACUL",VLOOKUP(FR_HITUNG_MINMAX!A1179,'BR DTG PACUL'!C:E,3,0),IF(FR_HITUNG_MINMAX!AN1179="TRAYEMAN",VLOOKUP(FR_HITUNG_MINMAX!A1179,'BR DTG TRAYEMAN'!C:E,3,0),"?")))),0)</f>
        <v>0</v>
      </c>
      <c r="AQ1179" s="31">
        <f>IF(AN1179="PACUL",VLOOKUP(A1179,'STOK PACUL'!C:H,6,0),IF(FR_HITUNG_MINMAX!AN1179="PESALAKAN",VLOOKUP(FR_HITUNG_MINMAX!A1179,'STOK PESALAKAN'!C:H,6,0),IF(FR_HITUNG_MINMAX!AN1179="CIKDITIRO",VLOOKUP(FR_HITUNG_MINMAX!A1179,'STOK CIKDITIRO'!C:H,6,0),IF(FR_HITUNG_MINMAX!AN1179="TRAYEMAN",VLOOKUP(FR_HITUNG_MINMAX!A1179,'STOK TRAYEMAN'!C:H,6,0),"?"))))</f>
        <v>0</v>
      </c>
      <c r="AR1179" s="25">
        <f t="shared" si="64"/>
        <v>0</v>
      </c>
      <c r="AS1179" s="25">
        <f t="shared" si="65"/>
        <v>1</v>
      </c>
      <c r="AT1179" s="25">
        <f t="shared" si="66"/>
        <v>1</v>
      </c>
    </row>
    <row r="1180" spans="1:46" ht="30">
      <c r="A1180" s="96" t="s">
        <v>357</v>
      </c>
      <c r="B1180" s="96" t="s">
        <v>1142</v>
      </c>
      <c r="C1180" s="96" t="s">
        <v>881</v>
      </c>
      <c r="D1180" s="96" t="s">
        <v>1365</v>
      </c>
      <c r="E1180" s="96" t="s">
        <v>485</v>
      </c>
      <c r="F1180" s="97">
        <v>24500</v>
      </c>
      <c r="G1180" s="97">
        <v>1</v>
      </c>
      <c r="H1180" s="96" t="s">
        <v>30</v>
      </c>
      <c r="I1180" s="96" t="s">
        <v>2</v>
      </c>
      <c r="J1180" s="98">
        <v>1</v>
      </c>
      <c r="K1180" s="97">
        <v>1</v>
      </c>
      <c r="L1180" s="97">
        <v>0</v>
      </c>
      <c r="M1180" s="97">
        <v>4</v>
      </c>
      <c r="N1180" s="97">
        <v>2</v>
      </c>
      <c r="O1180" s="97">
        <v>0</v>
      </c>
      <c r="P1180" s="97">
        <v>4</v>
      </c>
      <c r="Q1180" s="97">
        <v>0</v>
      </c>
      <c r="R1180" s="97">
        <v>0</v>
      </c>
      <c r="S1180" s="97">
        <v>2</v>
      </c>
      <c r="T1180" s="97">
        <v>10</v>
      </c>
      <c r="U1180" s="97">
        <v>0</v>
      </c>
      <c r="V1180" s="97">
        <v>2</v>
      </c>
      <c r="W1180" s="97">
        <v>0</v>
      </c>
      <c r="X1180" s="97">
        <v>10</v>
      </c>
      <c r="Y1180" s="97">
        <v>4</v>
      </c>
      <c r="Z1180" s="97">
        <v>6</v>
      </c>
      <c r="AA1180" s="97">
        <v>2</v>
      </c>
      <c r="AB1180" s="97">
        <v>4</v>
      </c>
      <c r="AC1180" s="97">
        <v>4</v>
      </c>
      <c r="AD1180" s="97">
        <v>0</v>
      </c>
      <c r="AE1180" s="97">
        <v>2</v>
      </c>
      <c r="AF1180" s="97">
        <v>12</v>
      </c>
      <c r="AG1180" s="97">
        <v>2</v>
      </c>
      <c r="AH1180" s="97">
        <v>2</v>
      </c>
      <c r="AI1180" s="97">
        <v>2</v>
      </c>
      <c r="AJ1180" s="97">
        <v>0</v>
      </c>
      <c r="AK1180" s="97">
        <v>12</v>
      </c>
      <c r="AL1180" s="97">
        <v>10</v>
      </c>
      <c r="AM1180" s="97">
        <v>12</v>
      </c>
      <c r="AN1180" s="96" t="s">
        <v>488</v>
      </c>
      <c r="AO1180" s="97">
        <v>4</v>
      </c>
      <c r="AP1180" s="31">
        <f>IFERROR(IF(AN1180="CIKDITIRO",VLOOKUP(A1180,'BR DTG CIKDITIRO'!C:E,3,0),IF(FR_HITUNG_MINMAX!AN1180="PESALAKAN",VLOOKUP(FR_HITUNG_MINMAX!A1180,'BR DTG ADW'!C:E,3,0),IF(FR_HITUNG_MINMAX!AN1180="PACUL",VLOOKUP(FR_HITUNG_MINMAX!A1180,'BR DTG PACUL'!C:E,3,0),IF(FR_HITUNG_MINMAX!AN1180="TRAYEMAN",VLOOKUP(FR_HITUNG_MINMAX!A1180,'BR DTG TRAYEMAN'!C:E,3,0),"?")))),0)</f>
        <v>0</v>
      </c>
      <c r="AQ1180" s="31">
        <f>IF(AN1180="PACUL",VLOOKUP(A1180,'STOK PACUL'!C:H,6,0),IF(FR_HITUNG_MINMAX!AN1180="PESALAKAN",VLOOKUP(FR_HITUNG_MINMAX!A1180,'STOK PESALAKAN'!C:H,6,0),IF(FR_HITUNG_MINMAX!AN1180="CIKDITIRO",VLOOKUP(FR_HITUNG_MINMAX!A1180,'STOK CIKDITIRO'!C:H,6,0),IF(FR_HITUNG_MINMAX!AN1180="TRAYEMAN",VLOOKUP(FR_HITUNG_MINMAX!A1180,'STOK TRAYEMAN'!C:H,6,0),"?"))))</f>
        <v>4</v>
      </c>
      <c r="AR1180" s="25">
        <f t="shared" si="64"/>
        <v>4</v>
      </c>
      <c r="AS1180" s="25">
        <f t="shared" si="65"/>
        <v>5</v>
      </c>
      <c r="AT1180" s="25">
        <f t="shared" si="66"/>
        <v>4</v>
      </c>
    </row>
    <row r="1181" spans="1:46" ht="30">
      <c r="A1181" s="96" t="s">
        <v>2207</v>
      </c>
      <c r="B1181" s="96" t="s">
        <v>2208</v>
      </c>
      <c r="C1181" s="96" t="s">
        <v>1185</v>
      </c>
      <c r="D1181" s="96" t="s">
        <v>1365</v>
      </c>
      <c r="E1181" s="96" t="s">
        <v>482</v>
      </c>
      <c r="F1181" s="97">
        <v>2235000</v>
      </c>
      <c r="G1181" s="97">
        <v>1</v>
      </c>
      <c r="H1181" s="96" t="s">
        <v>1185</v>
      </c>
      <c r="I1181" s="96" t="s">
        <v>1185</v>
      </c>
      <c r="J1181" s="98">
        <v>1</v>
      </c>
      <c r="K1181" s="97">
        <v>1</v>
      </c>
      <c r="L1181" s="97">
        <v>0</v>
      </c>
      <c r="M1181" s="97">
        <v>0</v>
      </c>
      <c r="N1181" s="97">
        <v>0</v>
      </c>
      <c r="O1181" s="97">
        <v>0</v>
      </c>
      <c r="P1181" s="97">
        <v>0</v>
      </c>
      <c r="Q1181" s="97">
        <v>0</v>
      </c>
      <c r="R1181" s="97">
        <v>0</v>
      </c>
      <c r="S1181" s="97">
        <v>0</v>
      </c>
      <c r="T1181" s="97">
        <v>0</v>
      </c>
      <c r="U1181" s="97">
        <v>0</v>
      </c>
      <c r="V1181" s="97">
        <v>0</v>
      </c>
      <c r="W1181" s="97">
        <v>1</v>
      </c>
      <c r="X1181" s="97">
        <v>1</v>
      </c>
      <c r="Y1181" s="97">
        <v>0</v>
      </c>
      <c r="Z1181" s="97">
        <v>0</v>
      </c>
      <c r="AA1181" s="97">
        <v>0</v>
      </c>
      <c r="AB1181" s="97">
        <v>0</v>
      </c>
      <c r="AC1181" s="97">
        <v>0</v>
      </c>
      <c r="AD1181" s="97">
        <v>0</v>
      </c>
      <c r="AE1181" s="97">
        <v>0</v>
      </c>
      <c r="AF1181" s="97">
        <v>0</v>
      </c>
      <c r="AG1181" s="97">
        <v>0</v>
      </c>
      <c r="AH1181" s="97">
        <v>0</v>
      </c>
      <c r="AI1181" s="97">
        <v>1</v>
      </c>
      <c r="AJ1181" s="97">
        <v>1</v>
      </c>
      <c r="AK1181" s="97">
        <v>1</v>
      </c>
      <c r="AL1181" s="97">
        <v>1</v>
      </c>
      <c r="AM1181" s="97">
        <v>1</v>
      </c>
      <c r="AN1181" s="96" t="s">
        <v>488</v>
      </c>
      <c r="AO1181" s="97">
        <v>0</v>
      </c>
      <c r="AP1181" s="31">
        <f>IFERROR(IF(AN1181="CIKDITIRO",VLOOKUP(A1181,'BR DTG CIKDITIRO'!C:E,3,0),IF(FR_HITUNG_MINMAX!AN1181="PESALAKAN",VLOOKUP(FR_HITUNG_MINMAX!A1181,'BR DTG ADW'!C:E,3,0),IF(FR_HITUNG_MINMAX!AN1181="PACUL",VLOOKUP(FR_HITUNG_MINMAX!A1181,'BR DTG PACUL'!C:E,3,0),IF(FR_HITUNG_MINMAX!AN1181="TRAYEMAN",VLOOKUP(FR_HITUNG_MINMAX!A1181,'BR DTG TRAYEMAN'!C:E,3,0),"?")))),0)</f>
        <v>0</v>
      </c>
      <c r="AQ1181" s="31">
        <f>IF(AN1181="PACUL",VLOOKUP(A1181,'STOK PACUL'!C:H,6,0),IF(FR_HITUNG_MINMAX!AN1181="PESALAKAN",VLOOKUP(FR_HITUNG_MINMAX!A1181,'STOK PESALAKAN'!C:H,6,0),IF(FR_HITUNG_MINMAX!AN1181="CIKDITIRO",VLOOKUP(FR_HITUNG_MINMAX!A1181,'STOK CIKDITIRO'!C:H,6,0),IF(FR_HITUNG_MINMAX!AN1181="TRAYEMAN",VLOOKUP(FR_HITUNG_MINMAX!A1181,'STOK TRAYEMAN'!C:H,6,0),"?"))))</f>
        <v>0</v>
      </c>
      <c r="AR1181" s="25">
        <f t="shared" si="64"/>
        <v>0</v>
      </c>
      <c r="AS1181" s="25">
        <f t="shared" si="65"/>
        <v>1</v>
      </c>
      <c r="AT1181" s="25">
        <f t="shared" si="66"/>
        <v>1</v>
      </c>
    </row>
    <row r="1182" spans="1:46" ht="30">
      <c r="A1182" s="96" t="s">
        <v>1144</v>
      </c>
      <c r="B1182" s="96" t="s">
        <v>1145</v>
      </c>
      <c r="C1182" s="96" t="s">
        <v>948</v>
      </c>
      <c r="D1182" s="96" t="s">
        <v>1365</v>
      </c>
      <c r="E1182" s="96" t="s">
        <v>482</v>
      </c>
      <c r="F1182" s="97">
        <v>98000</v>
      </c>
      <c r="G1182" s="97">
        <v>1</v>
      </c>
      <c r="H1182" s="96" t="s">
        <v>31</v>
      </c>
      <c r="I1182" s="96" t="s">
        <v>1185</v>
      </c>
      <c r="J1182" s="98">
        <v>1</v>
      </c>
      <c r="K1182" s="97">
        <v>1</v>
      </c>
      <c r="L1182" s="97">
        <v>0</v>
      </c>
      <c r="M1182" s="97">
        <v>0</v>
      </c>
      <c r="N1182" s="97">
        <v>0</v>
      </c>
      <c r="O1182" s="97">
        <v>0</v>
      </c>
      <c r="P1182" s="97">
        <v>0</v>
      </c>
      <c r="Q1182" s="97">
        <v>0</v>
      </c>
      <c r="R1182" s="97">
        <v>0</v>
      </c>
      <c r="S1182" s="97">
        <v>0</v>
      </c>
      <c r="T1182" s="97">
        <v>0</v>
      </c>
      <c r="U1182" s="97">
        <v>0</v>
      </c>
      <c r="V1182" s="97">
        <v>1</v>
      </c>
      <c r="W1182" s="97">
        <v>0</v>
      </c>
      <c r="X1182" s="97">
        <v>1</v>
      </c>
      <c r="Y1182" s="97">
        <v>0</v>
      </c>
      <c r="Z1182" s="97">
        <v>0</v>
      </c>
      <c r="AA1182" s="97">
        <v>0</v>
      </c>
      <c r="AB1182" s="97">
        <v>0</v>
      </c>
      <c r="AC1182" s="97">
        <v>0</v>
      </c>
      <c r="AD1182" s="97">
        <v>0</v>
      </c>
      <c r="AE1182" s="97">
        <v>0</v>
      </c>
      <c r="AF1182" s="97">
        <v>0</v>
      </c>
      <c r="AG1182" s="97">
        <v>0</v>
      </c>
      <c r="AH1182" s="97">
        <v>1</v>
      </c>
      <c r="AI1182" s="97">
        <v>1</v>
      </c>
      <c r="AJ1182" s="97">
        <v>0</v>
      </c>
      <c r="AK1182" s="97">
        <v>1</v>
      </c>
      <c r="AL1182" s="97">
        <v>1</v>
      </c>
      <c r="AM1182" s="97">
        <v>1</v>
      </c>
      <c r="AN1182" s="96" t="s">
        <v>488</v>
      </c>
      <c r="AO1182" s="97">
        <v>0</v>
      </c>
      <c r="AP1182" s="31">
        <f>IFERROR(IF(AN1182="CIKDITIRO",VLOOKUP(A1182,'BR DTG CIKDITIRO'!C:E,3,0),IF(FR_HITUNG_MINMAX!AN1182="PESALAKAN",VLOOKUP(FR_HITUNG_MINMAX!A1182,'BR DTG ADW'!C:E,3,0),IF(FR_HITUNG_MINMAX!AN1182="PACUL",VLOOKUP(FR_HITUNG_MINMAX!A1182,'BR DTG PACUL'!C:E,3,0),IF(FR_HITUNG_MINMAX!AN1182="TRAYEMAN",VLOOKUP(FR_HITUNG_MINMAX!A1182,'BR DTG TRAYEMAN'!C:E,3,0),"?")))),0)</f>
        <v>0</v>
      </c>
      <c r="AQ1182" s="31">
        <f>IF(AN1182="PACUL",VLOOKUP(A1182,'STOK PACUL'!C:H,6,0),IF(FR_HITUNG_MINMAX!AN1182="PESALAKAN",VLOOKUP(FR_HITUNG_MINMAX!A1182,'STOK PESALAKAN'!C:H,6,0),IF(FR_HITUNG_MINMAX!AN1182="CIKDITIRO",VLOOKUP(FR_HITUNG_MINMAX!A1182,'STOK CIKDITIRO'!C:H,6,0),IF(FR_HITUNG_MINMAX!AN1182="TRAYEMAN",VLOOKUP(FR_HITUNG_MINMAX!A1182,'STOK TRAYEMAN'!C:H,6,0),"?"))))</f>
        <v>0</v>
      </c>
      <c r="AR1182" s="25">
        <f t="shared" si="64"/>
        <v>0</v>
      </c>
      <c r="AS1182" s="25">
        <f t="shared" si="65"/>
        <v>1</v>
      </c>
      <c r="AT1182" s="25">
        <f t="shared" si="66"/>
        <v>1</v>
      </c>
    </row>
    <row r="1183" spans="1:46" ht="30">
      <c r="A1183" s="96" t="s">
        <v>1862</v>
      </c>
      <c r="B1183" s="96" t="s">
        <v>1863</v>
      </c>
      <c r="C1183" s="96" t="s">
        <v>888</v>
      </c>
      <c r="D1183" s="96" t="s">
        <v>1365</v>
      </c>
      <c r="E1183" s="96" t="s">
        <v>482</v>
      </c>
      <c r="F1183" s="97">
        <v>196500</v>
      </c>
      <c r="G1183" s="97">
        <v>1</v>
      </c>
      <c r="H1183" s="96" t="s">
        <v>1185</v>
      </c>
      <c r="I1183" s="96" t="s">
        <v>1185</v>
      </c>
      <c r="J1183" s="98">
        <v>1</v>
      </c>
      <c r="K1183" s="97">
        <v>1</v>
      </c>
      <c r="L1183" s="97">
        <v>1</v>
      </c>
      <c r="M1183" s="97">
        <v>1</v>
      </c>
      <c r="N1183" s="97">
        <v>0</v>
      </c>
      <c r="O1183" s="97">
        <v>0</v>
      </c>
      <c r="P1183" s="97">
        <v>0</v>
      </c>
      <c r="Q1183" s="97">
        <v>0</v>
      </c>
      <c r="R1183" s="97">
        <v>0</v>
      </c>
      <c r="S1183" s="97">
        <v>0</v>
      </c>
      <c r="T1183" s="97">
        <v>0</v>
      </c>
      <c r="U1183" s="97">
        <v>0</v>
      </c>
      <c r="V1183" s="97">
        <v>0</v>
      </c>
      <c r="W1183" s="97">
        <v>0</v>
      </c>
      <c r="X1183" s="97">
        <v>1</v>
      </c>
      <c r="Y1183" s="97">
        <v>2</v>
      </c>
      <c r="Z1183" s="97">
        <v>1</v>
      </c>
      <c r="AA1183" s="97">
        <v>0</v>
      </c>
      <c r="AB1183" s="97">
        <v>0</v>
      </c>
      <c r="AC1183" s="97">
        <v>0</v>
      </c>
      <c r="AD1183" s="97">
        <v>0</v>
      </c>
      <c r="AE1183" s="97">
        <v>0</v>
      </c>
      <c r="AF1183" s="97">
        <v>0</v>
      </c>
      <c r="AG1183" s="97">
        <v>0</v>
      </c>
      <c r="AH1183" s="97">
        <v>0</v>
      </c>
      <c r="AI1183" s="97">
        <v>0</v>
      </c>
      <c r="AJ1183" s="97">
        <v>1</v>
      </c>
      <c r="AK1183" s="97">
        <v>2</v>
      </c>
      <c r="AL1183" s="97">
        <v>1</v>
      </c>
      <c r="AM1183" s="97">
        <v>2</v>
      </c>
      <c r="AN1183" s="96" t="s">
        <v>488</v>
      </c>
      <c r="AO1183" s="97">
        <v>1</v>
      </c>
      <c r="AP1183" s="31">
        <f>IFERROR(IF(AN1183="CIKDITIRO",VLOOKUP(A1183,'BR DTG CIKDITIRO'!C:E,3,0),IF(FR_HITUNG_MINMAX!AN1183="PESALAKAN",VLOOKUP(FR_HITUNG_MINMAX!A1183,'BR DTG ADW'!C:E,3,0),IF(FR_HITUNG_MINMAX!AN1183="PACUL",VLOOKUP(FR_HITUNG_MINMAX!A1183,'BR DTG PACUL'!C:E,3,0),IF(FR_HITUNG_MINMAX!AN1183="TRAYEMAN",VLOOKUP(FR_HITUNG_MINMAX!A1183,'BR DTG TRAYEMAN'!C:E,3,0),"?")))),0)</f>
        <v>0</v>
      </c>
      <c r="AQ1183" s="31">
        <f>IF(AN1183="PACUL",VLOOKUP(A1183,'STOK PACUL'!C:H,6,0),IF(FR_HITUNG_MINMAX!AN1183="PESALAKAN",VLOOKUP(FR_HITUNG_MINMAX!A1183,'STOK PESALAKAN'!C:H,6,0),IF(FR_HITUNG_MINMAX!AN1183="CIKDITIRO",VLOOKUP(FR_HITUNG_MINMAX!A1183,'STOK CIKDITIRO'!C:H,6,0),IF(FR_HITUNG_MINMAX!AN1183="TRAYEMAN",VLOOKUP(FR_HITUNG_MINMAX!A1183,'STOK TRAYEMAN'!C:H,6,0),"?"))))</f>
        <v>1</v>
      </c>
      <c r="AR1183" s="25">
        <f t="shared" si="64"/>
        <v>1</v>
      </c>
      <c r="AS1183" s="25">
        <f t="shared" si="65"/>
        <v>1</v>
      </c>
      <c r="AT1183" s="25">
        <f t="shared" si="66"/>
        <v>2</v>
      </c>
    </row>
    <row r="1184" spans="1:46" ht="30">
      <c r="A1184" s="96" t="s">
        <v>2209</v>
      </c>
      <c r="B1184" s="96" t="s">
        <v>2210</v>
      </c>
      <c r="C1184" s="96" t="s">
        <v>1185</v>
      </c>
      <c r="D1184" s="96" t="s">
        <v>1365</v>
      </c>
      <c r="E1184" s="96" t="s">
        <v>482</v>
      </c>
      <c r="F1184" s="97">
        <v>79000</v>
      </c>
      <c r="G1184" s="97">
        <v>1</v>
      </c>
      <c r="H1184" s="96" t="s">
        <v>1185</v>
      </c>
      <c r="I1184" s="96" t="s">
        <v>1185</v>
      </c>
      <c r="J1184" s="98">
        <v>1</v>
      </c>
      <c r="K1184" s="97">
        <v>1</v>
      </c>
      <c r="L1184" s="97">
        <v>0</v>
      </c>
      <c r="M1184" s="97">
        <v>0</v>
      </c>
      <c r="N1184" s="97">
        <v>0</v>
      </c>
      <c r="O1184" s="97">
        <v>1</v>
      </c>
      <c r="P1184" s="97">
        <v>0</v>
      </c>
      <c r="Q1184" s="97">
        <v>0</v>
      </c>
      <c r="R1184" s="97">
        <v>0</v>
      </c>
      <c r="S1184" s="97">
        <v>0</v>
      </c>
      <c r="T1184" s="97">
        <v>0</v>
      </c>
      <c r="U1184" s="97">
        <v>0</v>
      </c>
      <c r="V1184" s="97">
        <v>0</v>
      </c>
      <c r="W1184" s="97">
        <v>0</v>
      </c>
      <c r="X1184" s="97">
        <v>1</v>
      </c>
      <c r="Y1184" s="97">
        <v>0</v>
      </c>
      <c r="Z1184" s="97">
        <v>0</v>
      </c>
      <c r="AA1184" s="97">
        <v>1</v>
      </c>
      <c r="AB1184" s="97">
        <v>1</v>
      </c>
      <c r="AC1184" s="97">
        <v>0</v>
      </c>
      <c r="AD1184" s="97">
        <v>0</v>
      </c>
      <c r="AE1184" s="97">
        <v>0</v>
      </c>
      <c r="AF1184" s="97">
        <v>0</v>
      </c>
      <c r="AG1184" s="97">
        <v>0</v>
      </c>
      <c r="AH1184" s="97">
        <v>0</v>
      </c>
      <c r="AI1184" s="97">
        <v>0</v>
      </c>
      <c r="AJ1184" s="97">
        <v>0</v>
      </c>
      <c r="AK1184" s="97">
        <v>1</v>
      </c>
      <c r="AL1184" s="97">
        <v>1</v>
      </c>
      <c r="AM1184" s="97">
        <v>1</v>
      </c>
      <c r="AN1184" s="96" t="s">
        <v>488</v>
      </c>
      <c r="AO1184" s="97">
        <v>0</v>
      </c>
      <c r="AP1184" s="31">
        <f>IFERROR(IF(AN1184="CIKDITIRO",VLOOKUP(A1184,'BR DTG CIKDITIRO'!C:E,3,0),IF(FR_HITUNG_MINMAX!AN1184="PESALAKAN",VLOOKUP(FR_HITUNG_MINMAX!A1184,'BR DTG ADW'!C:E,3,0),IF(FR_HITUNG_MINMAX!AN1184="PACUL",VLOOKUP(FR_HITUNG_MINMAX!A1184,'BR DTG PACUL'!C:E,3,0),IF(FR_HITUNG_MINMAX!AN1184="TRAYEMAN",VLOOKUP(FR_HITUNG_MINMAX!A1184,'BR DTG TRAYEMAN'!C:E,3,0),"?")))),0)</f>
        <v>0</v>
      </c>
      <c r="AQ1184" s="31">
        <f>IF(AN1184="PACUL",VLOOKUP(A1184,'STOK PACUL'!C:H,6,0),IF(FR_HITUNG_MINMAX!AN1184="PESALAKAN",VLOOKUP(FR_HITUNG_MINMAX!A1184,'STOK PESALAKAN'!C:H,6,0),IF(FR_HITUNG_MINMAX!AN1184="CIKDITIRO",VLOOKUP(FR_HITUNG_MINMAX!A1184,'STOK CIKDITIRO'!C:H,6,0),IF(FR_HITUNG_MINMAX!AN1184="TRAYEMAN",VLOOKUP(FR_HITUNG_MINMAX!A1184,'STOK TRAYEMAN'!C:H,6,0),"?"))))</f>
        <v>0</v>
      </c>
      <c r="AR1184" s="25">
        <f t="shared" si="64"/>
        <v>0</v>
      </c>
      <c r="AS1184" s="25">
        <f t="shared" si="65"/>
        <v>1</v>
      </c>
      <c r="AT1184" s="25">
        <f t="shared" si="66"/>
        <v>1</v>
      </c>
    </row>
    <row r="1185" spans="1:46" ht="30">
      <c r="A1185" s="96" t="s">
        <v>2211</v>
      </c>
      <c r="B1185" s="96" t="s">
        <v>2212</v>
      </c>
      <c r="C1185" s="96" t="s">
        <v>1185</v>
      </c>
      <c r="D1185" s="96" t="s">
        <v>1365</v>
      </c>
      <c r="E1185" s="96" t="s">
        <v>482</v>
      </c>
      <c r="F1185" s="97">
        <v>95000</v>
      </c>
      <c r="G1185" s="97">
        <v>1</v>
      </c>
      <c r="H1185" s="96" t="s">
        <v>1185</v>
      </c>
      <c r="I1185" s="96" t="s">
        <v>1185</v>
      </c>
      <c r="J1185" s="98">
        <v>1</v>
      </c>
      <c r="K1185" s="97">
        <v>1</v>
      </c>
      <c r="L1185" s="97">
        <v>0</v>
      </c>
      <c r="M1185" s="97">
        <v>0</v>
      </c>
      <c r="N1185" s="97">
        <v>0</v>
      </c>
      <c r="O1185" s="97">
        <v>1</v>
      </c>
      <c r="P1185" s="97">
        <v>0</v>
      </c>
      <c r="Q1185" s="97">
        <v>0</v>
      </c>
      <c r="R1185" s="97">
        <v>0</v>
      </c>
      <c r="S1185" s="97">
        <v>0</v>
      </c>
      <c r="T1185" s="97">
        <v>0</v>
      </c>
      <c r="U1185" s="97">
        <v>0</v>
      </c>
      <c r="V1185" s="97">
        <v>0</v>
      </c>
      <c r="W1185" s="97">
        <v>0</v>
      </c>
      <c r="X1185" s="97">
        <v>1</v>
      </c>
      <c r="Y1185" s="97">
        <v>0</v>
      </c>
      <c r="Z1185" s="97">
        <v>0</v>
      </c>
      <c r="AA1185" s="97">
        <v>1</v>
      </c>
      <c r="AB1185" s="97">
        <v>1</v>
      </c>
      <c r="AC1185" s="97">
        <v>0</v>
      </c>
      <c r="AD1185" s="97">
        <v>0</v>
      </c>
      <c r="AE1185" s="97">
        <v>0</v>
      </c>
      <c r="AF1185" s="97">
        <v>0</v>
      </c>
      <c r="AG1185" s="97">
        <v>0</v>
      </c>
      <c r="AH1185" s="97">
        <v>0</v>
      </c>
      <c r="AI1185" s="97">
        <v>0</v>
      </c>
      <c r="AJ1185" s="97">
        <v>0</v>
      </c>
      <c r="AK1185" s="97">
        <v>1</v>
      </c>
      <c r="AL1185" s="97">
        <v>1</v>
      </c>
      <c r="AM1185" s="97">
        <v>1</v>
      </c>
      <c r="AN1185" s="96" t="s">
        <v>488</v>
      </c>
      <c r="AO1185" s="97">
        <v>0</v>
      </c>
      <c r="AP1185" s="31">
        <f>IFERROR(IF(AN1185="CIKDITIRO",VLOOKUP(A1185,'BR DTG CIKDITIRO'!C:E,3,0),IF(FR_HITUNG_MINMAX!AN1185="PESALAKAN",VLOOKUP(FR_HITUNG_MINMAX!A1185,'BR DTG ADW'!C:E,3,0),IF(FR_HITUNG_MINMAX!AN1185="PACUL",VLOOKUP(FR_HITUNG_MINMAX!A1185,'BR DTG PACUL'!C:E,3,0),IF(FR_HITUNG_MINMAX!AN1185="TRAYEMAN",VLOOKUP(FR_HITUNG_MINMAX!A1185,'BR DTG TRAYEMAN'!C:E,3,0),"?")))),0)</f>
        <v>0</v>
      </c>
      <c r="AQ1185" s="31">
        <f>IF(AN1185="PACUL",VLOOKUP(A1185,'STOK PACUL'!C:H,6,0),IF(FR_HITUNG_MINMAX!AN1185="PESALAKAN",VLOOKUP(FR_HITUNG_MINMAX!A1185,'STOK PESALAKAN'!C:H,6,0),IF(FR_HITUNG_MINMAX!AN1185="CIKDITIRO",VLOOKUP(FR_HITUNG_MINMAX!A1185,'STOK CIKDITIRO'!C:H,6,0),IF(FR_HITUNG_MINMAX!AN1185="TRAYEMAN",VLOOKUP(FR_HITUNG_MINMAX!A1185,'STOK TRAYEMAN'!C:H,6,0),"?"))))</f>
        <v>0</v>
      </c>
      <c r="AR1185" s="25">
        <f t="shared" si="64"/>
        <v>0</v>
      </c>
      <c r="AS1185" s="25">
        <f t="shared" si="65"/>
        <v>1</v>
      </c>
      <c r="AT1185" s="25">
        <f t="shared" si="66"/>
        <v>1</v>
      </c>
    </row>
    <row r="1186" spans="1:46" ht="30">
      <c r="A1186" s="96" t="s">
        <v>2213</v>
      </c>
      <c r="B1186" s="96" t="s">
        <v>2214</v>
      </c>
      <c r="C1186" s="96" t="s">
        <v>1185</v>
      </c>
      <c r="D1186" s="96" t="s">
        <v>1365</v>
      </c>
      <c r="E1186" s="96" t="s">
        <v>482</v>
      </c>
      <c r="F1186" s="97">
        <v>110000</v>
      </c>
      <c r="G1186" s="97">
        <v>1</v>
      </c>
      <c r="H1186" s="96" t="s">
        <v>1185</v>
      </c>
      <c r="I1186" s="96" t="s">
        <v>1185</v>
      </c>
      <c r="J1186" s="98">
        <v>1</v>
      </c>
      <c r="K1186" s="97">
        <v>1</v>
      </c>
      <c r="L1186" s="97">
        <v>0</v>
      </c>
      <c r="M1186" s="97">
        <v>0</v>
      </c>
      <c r="N1186" s="97">
        <v>0</v>
      </c>
      <c r="O1186" s="97">
        <v>1</v>
      </c>
      <c r="P1186" s="97">
        <v>0</v>
      </c>
      <c r="Q1186" s="97">
        <v>0</v>
      </c>
      <c r="R1186" s="97">
        <v>0</v>
      </c>
      <c r="S1186" s="97">
        <v>0</v>
      </c>
      <c r="T1186" s="97">
        <v>0</v>
      </c>
      <c r="U1186" s="97">
        <v>0</v>
      </c>
      <c r="V1186" s="97">
        <v>0</v>
      </c>
      <c r="W1186" s="97">
        <v>0</v>
      </c>
      <c r="X1186" s="97">
        <v>1</v>
      </c>
      <c r="Y1186" s="97">
        <v>0</v>
      </c>
      <c r="Z1186" s="97">
        <v>0</v>
      </c>
      <c r="AA1186" s="97">
        <v>1</v>
      </c>
      <c r="AB1186" s="97">
        <v>1</v>
      </c>
      <c r="AC1186" s="97">
        <v>0</v>
      </c>
      <c r="AD1186" s="97">
        <v>0</v>
      </c>
      <c r="AE1186" s="97">
        <v>0</v>
      </c>
      <c r="AF1186" s="97">
        <v>0</v>
      </c>
      <c r="AG1186" s="97">
        <v>0</v>
      </c>
      <c r="AH1186" s="97">
        <v>0</v>
      </c>
      <c r="AI1186" s="97">
        <v>0</v>
      </c>
      <c r="AJ1186" s="97">
        <v>0</v>
      </c>
      <c r="AK1186" s="97">
        <v>1</v>
      </c>
      <c r="AL1186" s="97">
        <v>1</v>
      </c>
      <c r="AM1186" s="97">
        <v>1</v>
      </c>
      <c r="AN1186" s="96" t="s">
        <v>488</v>
      </c>
      <c r="AO1186" s="97">
        <v>0</v>
      </c>
      <c r="AP1186" s="31">
        <f>IFERROR(IF(AN1186="CIKDITIRO",VLOOKUP(A1186,'BR DTG CIKDITIRO'!C:E,3,0),IF(FR_HITUNG_MINMAX!AN1186="PESALAKAN",VLOOKUP(FR_HITUNG_MINMAX!A1186,'BR DTG ADW'!C:E,3,0),IF(FR_HITUNG_MINMAX!AN1186="PACUL",VLOOKUP(FR_HITUNG_MINMAX!A1186,'BR DTG PACUL'!C:E,3,0),IF(FR_HITUNG_MINMAX!AN1186="TRAYEMAN",VLOOKUP(FR_HITUNG_MINMAX!A1186,'BR DTG TRAYEMAN'!C:E,3,0),"?")))),0)</f>
        <v>0</v>
      </c>
      <c r="AQ1186" s="31">
        <f>IF(AN1186="PACUL",VLOOKUP(A1186,'STOK PACUL'!C:H,6,0),IF(FR_HITUNG_MINMAX!AN1186="PESALAKAN",VLOOKUP(FR_HITUNG_MINMAX!A1186,'STOK PESALAKAN'!C:H,6,0),IF(FR_HITUNG_MINMAX!AN1186="CIKDITIRO",VLOOKUP(FR_HITUNG_MINMAX!A1186,'STOK CIKDITIRO'!C:H,6,0),IF(FR_HITUNG_MINMAX!AN1186="TRAYEMAN",VLOOKUP(FR_HITUNG_MINMAX!A1186,'STOK TRAYEMAN'!C:H,6,0),"?"))))</f>
        <v>0</v>
      </c>
      <c r="AR1186" s="25">
        <f t="shared" si="64"/>
        <v>0</v>
      </c>
      <c r="AS1186" s="25">
        <f t="shared" si="65"/>
        <v>1</v>
      </c>
      <c r="AT1186" s="25">
        <f t="shared" si="66"/>
        <v>1</v>
      </c>
    </row>
    <row r="1187" spans="1:46" ht="30">
      <c r="A1187" s="96" t="s">
        <v>2215</v>
      </c>
      <c r="B1187" s="96" t="s">
        <v>2216</v>
      </c>
      <c r="C1187" s="96" t="s">
        <v>1185</v>
      </c>
      <c r="D1187" s="96" t="s">
        <v>1381</v>
      </c>
      <c r="E1187" s="96" t="s">
        <v>482</v>
      </c>
      <c r="F1187" s="97">
        <v>16100</v>
      </c>
      <c r="G1187" s="97">
        <v>1</v>
      </c>
      <c r="H1187" s="96" t="s">
        <v>1185</v>
      </c>
      <c r="I1187" s="96" t="s">
        <v>1185</v>
      </c>
      <c r="J1187" s="98">
        <v>1</v>
      </c>
      <c r="K1187" s="97">
        <v>1</v>
      </c>
      <c r="L1187" s="97">
        <v>0</v>
      </c>
      <c r="M1187" s="97">
        <v>0</v>
      </c>
      <c r="N1187" s="97">
        <v>0</v>
      </c>
      <c r="O1187" s="97">
        <v>0</v>
      </c>
      <c r="P1187" s="97">
        <v>0</v>
      </c>
      <c r="Q1187" s="97">
        <v>0</v>
      </c>
      <c r="R1187" s="97">
        <v>0</v>
      </c>
      <c r="S1187" s="97">
        <v>0</v>
      </c>
      <c r="T1187" s="97">
        <v>0</v>
      </c>
      <c r="U1187" s="97">
        <v>0</v>
      </c>
      <c r="V1187" s="97">
        <v>1</v>
      </c>
      <c r="W1187" s="97">
        <v>0</v>
      </c>
      <c r="X1187" s="97">
        <v>1</v>
      </c>
      <c r="Y1187" s="97">
        <v>0</v>
      </c>
      <c r="Z1187" s="97">
        <v>0</v>
      </c>
      <c r="AA1187" s="97">
        <v>0</v>
      </c>
      <c r="AB1187" s="97">
        <v>0</v>
      </c>
      <c r="AC1187" s="97">
        <v>0</v>
      </c>
      <c r="AD1187" s="97">
        <v>0</v>
      </c>
      <c r="AE1187" s="97">
        <v>0</v>
      </c>
      <c r="AF1187" s="97">
        <v>0</v>
      </c>
      <c r="AG1187" s="97">
        <v>0</v>
      </c>
      <c r="AH1187" s="97">
        <v>1</v>
      </c>
      <c r="AI1187" s="97">
        <v>1</v>
      </c>
      <c r="AJ1187" s="97">
        <v>0</v>
      </c>
      <c r="AK1187" s="97">
        <v>1</v>
      </c>
      <c r="AL1187" s="97">
        <v>1</v>
      </c>
      <c r="AM1187" s="97">
        <v>1</v>
      </c>
      <c r="AN1187" s="96" t="s">
        <v>488</v>
      </c>
      <c r="AO1187" s="97">
        <v>0</v>
      </c>
      <c r="AP1187" s="31">
        <f>IFERROR(IF(AN1187="CIKDITIRO",VLOOKUP(A1187,'BR DTG CIKDITIRO'!C:E,3,0),IF(FR_HITUNG_MINMAX!AN1187="PESALAKAN",VLOOKUP(FR_HITUNG_MINMAX!A1187,'BR DTG ADW'!C:E,3,0),IF(FR_HITUNG_MINMAX!AN1187="PACUL",VLOOKUP(FR_HITUNG_MINMAX!A1187,'BR DTG PACUL'!C:E,3,0),IF(FR_HITUNG_MINMAX!AN1187="TRAYEMAN",VLOOKUP(FR_HITUNG_MINMAX!A1187,'BR DTG TRAYEMAN'!C:E,3,0),"?")))),0)</f>
        <v>0</v>
      </c>
      <c r="AQ1187" s="31">
        <f>IF(AN1187="PACUL",VLOOKUP(A1187,'STOK PACUL'!C:H,6,0),IF(FR_HITUNG_MINMAX!AN1187="PESALAKAN",VLOOKUP(FR_HITUNG_MINMAX!A1187,'STOK PESALAKAN'!C:H,6,0),IF(FR_HITUNG_MINMAX!AN1187="CIKDITIRO",VLOOKUP(FR_HITUNG_MINMAX!A1187,'STOK CIKDITIRO'!C:H,6,0),IF(FR_HITUNG_MINMAX!AN1187="TRAYEMAN",VLOOKUP(FR_HITUNG_MINMAX!A1187,'STOK TRAYEMAN'!C:H,6,0),"?"))))</f>
        <v>0</v>
      </c>
      <c r="AR1187" s="25">
        <f t="shared" si="64"/>
        <v>0</v>
      </c>
      <c r="AS1187" s="25">
        <f t="shared" si="65"/>
        <v>1</v>
      </c>
      <c r="AT1187" s="25">
        <f t="shared" si="66"/>
        <v>1</v>
      </c>
    </row>
    <row r="1188" spans="1:46" ht="30">
      <c r="A1188" s="96" t="s">
        <v>360</v>
      </c>
      <c r="B1188" s="96" t="s">
        <v>1147</v>
      </c>
      <c r="C1188" s="96" t="s">
        <v>888</v>
      </c>
      <c r="D1188" s="96" t="s">
        <v>1381</v>
      </c>
      <c r="E1188" s="96" t="s">
        <v>482</v>
      </c>
      <c r="F1188" s="97">
        <v>900</v>
      </c>
      <c r="G1188" s="97">
        <v>10</v>
      </c>
      <c r="H1188" s="96" t="s">
        <v>30</v>
      </c>
      <c r="I1188" s="96" t="s">
        <v>1185</v>
      </c>
      <c r="J1188" s="98">
        <v>1</v>
      </c>
      <c r="K1188" s="97">
        <v>1</v>
      </c>
      <c r="L1188" s="97">
        <v>0</v>
      </c>
      <c r="M1188" s="97">
        <v>1</v>
      </c>
      <c r="N1188" s="97">
        <v>0</v>
      </c>
      <c r="O1188" s="97">
        <v>0</v>
      </c>
      <c r="P1188" s="97">
        <v>0</v>
      </c>
      <c r="Q1188" s="97">
        <v>0</v>
      </c>
      <c r="R1188" s="97">
        <v>0</v>
      </c>
      <c r="S1188" s="97">
        <v>0</v>
      </c>
      <c r="T1188" s="97">
        <v>0</v>
      </c>
      <c r="U1188" s="97">
        <v>0</v>
      </c>
      <c r="V1188" s="97">
        <v>0</v>
      </c>
      <c r="W1188" s="97">
        <v>0</v>
      </c>
      <c r="X1188" s="97">
        <v>1</v>
      </c>
      <c r="Y1188" s="97">
        <v>1</v>
      </c>
      <c r="Z1188" s="97">
        <v>1</v>
      </c>
      <c r="AA1188" s="97">
        <v>0</v>
      </c>
      <c r="AB1188" s="97">
        <v>0</v>
      </c>
      <c r="AC1188" s="97">
        <v>0</v>
      </c>
      <c r="AD1188" s="97">
        <v>0</v>
      </c>
      <c r="AE1188" s="97">
        <v>0</v>
      </c>
      <c r="AF1188" s="97">
        <v>0</v>
      </c>
      <c r="AG1188" s="97">
        <v>0</v>
      </c>
      <c r="AH1188" s="97">
        <v>0</v>
      </c>
      <c r="AI1188" s="97">
        <v>0</v>
      </c>
      <c r="AJ1188" s="97">
        <v>0</v>
      </c>
      <c r="AK1188" s="97">
        <v>1</v>
      </c>
      <c r="AL1188" s="97">
        <v>1</v>
      </c>
      <c r="AM1188" s="97">
        <v>2</v>
      </c>
      <c r="AN1188" s="96" t="s">
        <v>488</v>
      </c>
      <c r="AO1188" s="97">
        <v>12</v>
      </c>
      <c r="AP1188" s="31">
        <f>IFERROR(IF(AN1188="CIKDITIRO",VLOOKUP(A1188,'BR DTG CIKDITIRO'!C:E,3,0),IF(FR_HITUNG_MINMAX!AN1188="PESALAKAN",VLOOKUP(FR_HITUNG_MINMAX!A1188,'BR DTG ADW'!C:E,3,0),IF(FR_HITUNG_MINMAX!AN1188="PACUL",VLOOKUP(FR_HITUNG_MINMAX!A1188,'BR DTG PACUL'!C:E,3,0),IF(FR_HITUNG_MINMAX!AN1188="TRAYEMAN",VLOOKUP(FR_HITUNG_MINMAX!A1188,'BR DTG TRAYEMAN'!C:E,3,0),"?")))),0)</f>
        <v>0</v>
      </c>
      <c r="AQ1188" s="31">
        <f>IF(AN1188="PACUL",VLOOKUP(A1188,'STOK PACUL'!C:H,6,0),IF(FR_HITUNG_MINMAX!AN1188="PESALAKAN",VLOOKUP(FR_HITUNG_MINMAX!A1188,'STOK PESALAKAN'!C:H,6,0),IF(FR_HITUNG_MINMAX!AN1188="CIKDITIRO",VLOOKUP(FR_HITUNG_MINMAX!A1188,'STOK CIKDITIRO'!C:H,6,0),IF(FR_HITUNG_MINMAX!AN1188="TRAYEMAN",VLOOKUP(FR_HITUNG_MINMAX!A1188,'STOK TRAYEMAN'!C:H,6,0),"?"))))</f>
        <v>12</v>
      </c>
      <c r="AR1188" s="25">
        <f t="shared" si="64"/>
        <v>12</v>
      </c>
      <c r="AS1188" s="25">
        <f t="shared" si="65"/>
        <v>1</v>
      </c>
      <c r="AT1188" s="25">
        <f t="shared" si="66"/>
        <v>2</v>
      </c>
    </row>
    <row r="1189" spans="1:46" ht="30">
      <c r="A1189" s="96" t="s">
        <v>361</v>
      </c>
      <c r="B1189" s="96" t="s">
        <v>1148</v>
      </c>
      <c r="C1189" s="96" t="s">
        <v>888</v>
      </c>
      <c r="D1189" s="96" t="s">
        <v>1381</v>
      </c>
      <c r="E1189" s="96" t="s">
        <v>485</v>
      </c>
      <c r="F1189" s="97">
        <v>900</v>
      </c>
      <c r="G1189" s="97">
        <v>10</v>
      </c>
      <c r="H1189" s="96" t="s">
        <v>30</v>
      </c>
      <c r="I1189" s="96" t="s">
        <v>1185</v>
      </c>
      <c r="J1189" s="98">
        <v>1</v>
      </c>
      <c r="K1189" s="97">
        <v>1</v>
      </c>
      <c r="L1189" s="97">
        <v>3</v>
      </c>
      <c r="M1189" s="97">
        <v>6</v>
      </c>
      <c r="N1189" s="97">
        <v>1</v>
      </c>
      <c r="O1189" s="97">
        <v>7</v>
      </c>
      <c r="P1189" s="97">
        <v>2</v>
      </c>
      <c r="Q1189" s="97">
        <v>1</v>
      </c>
      <c r="R1189" s="97">
        <v>2</v>
      </c>
      <c r="S1189" s="97">
        <v>2</v>
      </c>
      <c r="T1189" s="97">
        <v>1</v>
      </c>
      <c r="U1189" s="97">
        <v>1</v>
      </c>
      <c r="V1189" s="97">
        <v>0</v>
      </c>
      <c r="W1189" s="97">
        <v>1</v>
      </c>
      <c r="X1189" s="97">
        <v>7</v>
      </c>
      <c r="Y1189" s="97">
        <v>9</v>
      </c>
      <c r="Z1189" s="97">
        <v>7</v>
      </c>
      <c r="AA1189" s="97">
        <v>8</v>
      </c>
      <c r="AB1189" s="97">
        <v>9</v>
      </c>
      <c r="AC1189" s="97">
        <v>3</v>
      </c>
      <c r="AD1189" s="97">
        <v>3</v>
      </c>
      <c r="AE1189" s="97">
        <v>4</v>
      </c>
      <c r="AF1189" s="97">
        <v>3</v>
      </c>
      <c r="AG1189" s="97">
        <v>3</v>
      </c>
      <c r="AH1189" s="97">
        <v>1</v>
      </c>
      <c r="AI1189" s="97">
        <v>1</v>
      </c>
      <c r="AJ1189" s="97">
        <v>4</v>
      </c>
      <c r="AK1189" s="97">
        <v>9</v>
      </c>
      <c r="AL1189" s="97">
        <v>7</v>
      </c>
      <c r="AM1189" s="97">
        <v>32</v>
      </c>
      <c r="AN1189" s="96" t="s">
        <v>488</v>
      </c>
      <c r="AO1189" s="97">
        <v>25</v>
      </c>
      <c r="AP1189" s="31">
        <f>IFERROR(IF(AN1189="CIKDITIRO",VLOOKUP(A1189,'BR DTG CIKDITIRO'!C:E,3,0),IF(FR_HITUNG_MINMAX!AN1189="PESALAKAN",VLOOKUP(FR_HITUNG_MINMAX!A1189,'BR DTG ADW'!C:E,3,0),IF(FR_HITUNG_MINMAX!AN1189="PACUL",VLOOKUP(FR_HITUNG_MINMAX!A1189,'BR DTG PACUL'!C:E,3,0),IF(FR_HITUNG_MINMAX!AN1189="TRAYEMAN",VLOOKUP(FR_HITUNG_MINMAX!A1189,'BR DTG TRAYEMAN'!C:E,3,0),"?")))),0)</f>
        <v>0</v>
      </c>
      <c r="AQ1189" s="31">
        <f>IF(AN1189="PACUL",VLOOKUP(A1189,'STOK PACUL'!C:H,6,0),IF(FR_HITUNG_MINMAX!AN1189="PESALAKAN",VLOOKUP(FR_HITUNG_MINMAX!A1189,'STOK PESALAKAN'!C:H,6,0),IF(FR_HITUNG_MINMAX!AN1189="CIKDITIRO",VLOOKUP(FR_HITUNG_MINMAX!A1189,'STOK CIKDITIRO'!C:H,6,0),IF(FR_HITUNG_MINMAX!AN1189="TRAYEMAN",VLOOKUP(FR_HITUNG_MINMAX!A1189,'STOK TRAYEMAN'!C:H,6,0),"?"))))</f>
        <v>25</v>
      </c>
      <c r="AR1189" s="25">
        <f t="shared" si="64"/>
        <v>25</v>
      </c>
      <c r="AS1189" s="25">
        <f t="shared" si="65"/>
        <v>4</v>
      </c>
      <c r="AT1189" s="25">
        <f t="shared" si="66"/>
        <v>3</v>
      </c>
    </row>
    <row r="1190" spans="1:46" ht="30">
      <c r="A1190" s="96" t="s">
        <v>362</v>
      </c>
      <c r="B1190" s="96" t="s">
        <v>1149</v>
      </c>
      <c r="C1190" s="96" t="s">
        <v>888</v>
      </c>
      <c r="D1190" s="96" t="s">
        <v>1381</v>
      </c>
      <c r="E1190" s="96" t="s">
        <v>484</v>
      </c>
      <c r="F1190" s="97">
        <v>750</v>
      </c>
      <c r="G1190" s="97">
        <v>10</v>
      </c>
      <c r="H1190" s="96" t="s">
        <v>30</v>
      </c>
      <c r="I1190" s="96" t="s">
        <v>1185</v>
      </c>
      <c r="J1190" s="98">
        <v>1</v>
      </c>
      <c r="K1190" s="97">
        <v>1</v>
      </c>
      <c r="L1190" s="97">
        <v>1</v>
      </c>
      <c r="M1190" s="97">
        <v>2</v>
      </c>
      <c r="N1190" s="97">
        <v>0</v>
      </c>
      <c r="O1190" s="97">
        <v>1</v>
      </c>
      <c r="P1190" s="97">
        <v>1</v>
      </c>
      <c r="Q1190" s="97">
        <v>0</v>
      </c>
      <c r="R1190" s="97">
        <v>0</v>
      </c>
      <c r="S1190" s="97">
        <v>0</v>
      </c>
      <c r="T1190" s="97">
        <v>0</v>
      </c>
      <c r="U1190" s="97">
        <v>0</v>
      </c>
      <c r="V1190" s="97">
        <v>2</v>
      </c>
      <c r="W1190" s="97">
        <v>0</v>
      </c>
      <c r="X1190" s="97">
        <v>2</v>
      </c>
      <c r="Y1190" s="97">
        <v>3</v>
      </c>
      <c r="Z1190" s="97">
        <v>2</v>
      </c>
      <c r="AA1190" s="97">
        <v>1</v>
      </c>
      <c r="AB1190" s="97">
        <v>2</v>
      </c>
      <c r="AC1190" s="97">
        <v>1</v>
      </c>
      <c r="AD1190" s="97">
        <v>0</v>
      </c>
      <c r="AE1190" s="97">
        <v>0</v>
      </c>
      <c r="AF1190" s="97">
        <v>0</v>
      </c>
      <c r="AG1190" s="97">
        <v>0</v>
      </c>
      <c r="AH1190" s="97">
        <v>2</v>
      </c>
      <c r="AI1190" s="97">
        <v>2</v>
      </c>
      <c r="AJ1190" s="97">
        <v>1</v>
      </c>
      <c r="AK1190" s="97">
        <v>3</v>
      </c>
      <c r="AL1190" s="97">
        <v>2</v>
      </c>
      <c r="AM1190" s="97">
        <v>3</v>
      </c>
      <c r="AN1190" s="96" t="s">
        <v>488</v>
      </c>
      <c r="AO1190" s="97">
        <v>19</v>
      </c>
      <c r="AP1190" s="31">
        <f>IFERROR(IF(AN1190="CIKDITIRO",VLOOKUP(A1190,'BR DTG CIKDITIRO'!C:E,3,0),IF(FR_HITUNG_MINMAX!AN1190="PESALAKAN",VLOOKUP(FR_HITUNG_MINMAX!A1190,'BR DTG ADW'!C:E,3,0),IF(FR_HITUNG_MINMAX!AN1190="PACUL",VLOOKUP(FR_HITUNG_MINMAX!A1190,'BR DTG PACUL'!C:E,3,0),IF(FR_HITUNG_MINMAX!AN1190="TRAYEMAN",VLOOKUP(FR_HITUNG_MINMAX!A1190,'BR DTG TRAYEMAN'!C:E,3,0),"?")))),0)</f>
        <v>0</v>
      </c>
      <c r="AQ1190" s="31">
        <f>IF(AN1190="PACUL",VLOOKUP(A1190,'STOK PACUL'!C:H,6,0),IF(FR_HITUNG_MINMAX!AN1190="PESALAKAN",VLOOKUP(FR_HITUNG_MINMAX!A1190,'STOK PESALAKAN'!C:H,6,0),IF(FR_HITUNG_MINMAX!AN1190="CIKDITIRO",VLOOKUP(FR_HITUNG_MINMAX!A1190,'STOK CIKDITIRO'!C:H,6,0),IF(FR_HITUNG_MINMAX!AN1190="TRAYEMAN",VLOOKUP(FR_HITUNG_MINMAX!A1190,'STOK TRAYEMAN'!C:H,6,0),"?"))))</f>
        <v>19</v>
      </c>
      <c r="AR1190" s="25">
        <f t="shared" si="64"/>
        <v>19</v>
      </c>
      <c r="AS1190" s="25">
        <f t="shared" si="65"/>
        <v>1</v>
      </c>
      <c r="AT1190" s="25">
        <f t="shared" si="66"/>
        <v>4</v>
      </c>
    </row>
    <row r="1191" spans="1:46" ht="30">
      <c r="A1191" s="96" t="s">
        <v>364</v>
      </c>
      <c r="B1191" s="96" t="s">
        <v>1151</v>
      </c>
      <c r="C1191" s="96" t="s">
        <v>888</v>
      </c>
      <c r="D1191" s="96" t="s">
        <v>1381</v>
      </c>
      <c r="E1191" s="96" t="s">
        <v>486</v>
      </c>
      <c r="F1191" s="97">
        <v>400</v>
      </c>
      <c r="G1191" s="97">
        <v>10</v>
      </c>
      <c r="H1191" s="96" t="s">
        <v>30</v>
      </c>
      <c r="I1191" s="96" t="s">
        <v>1185</v>
      </c>
      <c r="J1191" s="98">
        <v>1</v>
      </c>
      <c r="K1191" s="97">
        <v>1</v>
      </c>
      <c r="L1191" s="97">
        <v>6</v>
      </c>
      <c r="M1191" s="97">
        <v>9</v>
      </c>
      <c r="N1191" s="97">
        <v>21</v>
      </c>
      <c r="O1191" s="97">
        <v>15</v>
      </c>
      <c r="P1191" s="97">
        <v>11</v>
      </c>
      <c r="Q1191" s="97">
        <v>16</v>
      </c>
      <c r="R1191" s="97">
        <v>11</v>
      </c>
      <c r="S1191" s="97">
        <v>1</v>
      </c>
      <c r="T1191" s="97">
        <v>9</v>
      </c>
      <c r="U1191" s="97">
        <v>5</v>
      </c>
      <c r="V1191" s="97">
        <v>15</v>
      </c>
      <c r="W1191" s="97">
        <v>3</v>
      </c>
      <c r="X1191" s="97">
        <v>21</v>
      </c>
      <c r="Y1191" s="97">
        <v>15</v>
      </c>
      <c r="Z1191" s="97">
        <v>30</v>
      </c>
      <c r="AA1191" s="97">
        <v>36</v>
      </c>
      <c r="AB1191" s="97">
        <v>26</v>
      </c>
      <c r="AC1191" s="97">
        <v>27</v>
      </c>
      <c r="AD1191" s="97">
        <v>27</v>
      </c>
      <c r="AE1191" s="97">
        <v>12</v>
      </c>
      <c r="AF1191" s="97">
        <v>10</v>
      </c>
      <c r="AG1191" s="97">
        <v>6</v>
      </c>
      <c r="AH1191" s="97">
        <v>20</v>
      </c>
      <c r="AI1191" s="97">
        <v>18</v>
      </c>
      <c r="AJ1191" s="97">
        <v>9</v>
      </c>
      <c r="AK1191" s="97">
        <v>36</v>
      </c>
      <c r="AL1191" s="97">
        <v>21</v>
      </c>
      <c r="AM1191" s="97">
        <v>114</v>
      </c>
      <c r="AN1191" s="96" t="s">
        <v>488</v>
      </c>
      <c r="AO1191" s="97">
        <v>44</v>
      </c>
      <c r="AP1191" s="31">
        <f>IFERROR(IF(AN1191="CIKDITIRO",VLOOKUP(A1191,'BR DTG CIKDITIRO'!C:E,3,0),IF(FR_HITUNG_MINMAX!AN1191="PESALAKAN",VLOOKUP(FR_HITUNG_MINMAX!A1191,'BR DTG ADW'!C:E,3,0),IF(FR_HITUNG_MINMAX!AN1191="PACUL",VLOOKUP(FR_HITUNG_MINMAX!A1191,'BR DTG PACUL'!C:E,3,0),IF(FR_HITUNG_MINMAX!AN1191="TRAYEMAN",VLOOKUP(FR_HITUNG_MINMAX!A1191,'BR DTG TRAYEMAN'!C:E,3,0),"?")))),0)</f>
        <v>0</v>
      </c>
      <c r="AQ1191" s="31">
        <f>IF(AN1191="PACUL",VLOOKUP(A1191,'STOK PACUL'!C:H,6,0),IF(FR_HITUNG_MINMAX!AN1191="PESALAKAN",VLOOKUP(FR_HITUNG_MINMAX!A1191,'STOK PESALAKAN'!C:H,6,0),IF(FR_HITUNG_MINMAX!AN1191="CIKDITIRO",VLOOKUP(FR_HITUNG_MINMAX!A1191,'STOK CIKDITIRO'!C:H,6,0),IF(FR_HITUNG_MINMAX!AN1191="TRAYEMAN",VLOOKUP(FR_HITUNG_MINMAX!A1191,'STOK TRAYEMAN'!C:H,6,0),"?"))))</f>
        <v>44</v>
      </c>
      <c r="AR1191" s="25">
        <f t="shared" si="64"/>
        <v>44</v>
      </c>
      <c r="AS1191" s="25">
        <f t="shared" si="65"/>
        <v>11</v>
      </c>
      <c r="AT1191" s="25">
        <f t="shared" si="66"/>
        <v>4</v>
      </c>
    </row>
    <row r="1192" spans="1:46" ht="30">
      <c r="A1192" s="96" t="s">
        <v>365</v>
      </c>
      <c r="B1192" s="96" t="s">
        <v>1152</v>
      </c>
      <c r="C1192" s="96" t="s">
        <v>888</v>
      </c>
      <c r="D1192" s="96" t="s">
        <v>1381</v>
      </c>
      <c r="E1192" s="96" t="s">
        <v>485</v>
      </c>
      <c r="F1192" s="97">
        <v>400</v>
      </c>
      <c r="G1192" s="97">
        <v>10</v>
      </c>
      <c r="H1192" s="96" t="s">
        <v>34</v>
      </c>
      <c r="I1192" s="96" t="s">
        <v>1185</v>
      </c>
      <c r="J1192" s="98">
        <v>1</v>
      </c>
      <c r="K1192" s="97">
        <v>1</v>
      </c>
      <c r="L1192" s="97">
        <v>3</v>
      </c>
      <c r="M1192" s="97">
        <v>6</v>
      </c>
      <c r="N1192" s="97">
        <v>5</v>
      </c>
      <c r="O1192" s="97">
        <v>4</v>
      </c>
      <c r="P1192" s="97">
        <v>4</v>
      </c>
      <c r="Q1192" s="97">
        <v>1</v>
      </c>
      <c r="R1192" s="97">
        <v>1</v>
      </c>
      <c r="S1192" s="97">
        <v>5</v>
      </c>
      <c r="T1192" s="97">
        <v>2</v>
      </c>
      <c r="U1192" s="97">
        <v>0</v>
      </c>
      <c r="V1192" s="97">
        <v>6</v>
      </c>
      <c r="W1192" s="97">
        <v>7</v>
      </c>
      <c r="X1192" s="97">
        <v>7</v>
      </c>
      <c r="Y1192" s="97">
        <v>9</v>
      </c>
      <c r="Z1192" s="97">
        <v>11</v>
      </c>
      <c r="AA1192" s="97">
        <v>9</v>
      </c>
      <c r="AB1192" s="97">
        <v>8</v>
      </c>
      <c r="AC1192" s="97">
        <v>5</v>
      </c>
      <c r="AD1192" s="97">
        <v>2</v>
      </c>
      <c r="AE1192" s="97">
        <v>6</v>
      </c>
      <c r="AF1192" s="97">
        <v>7</v>
      </c>
      <c r="AG1192" s="97">
        <v>5</v>
      </c>
      <c r="AH1192" s="97">
        <v>6</v>
      </c>
      <c r="AI1192" s="97">
        <v>13</v>
      </c>
      <c r="AJ1192" s="97">
        <v>10</v>
      </c>
      <c r="AK1192" s="97">
        <v>13</v>
      </c>
      <c r="AL1192" s="97">
        <v>7</v>
      </c>
      <c r="AM1192" s="97">
        <v>40</v>
      </c>
      <c r="AN1192" s="96" t="s">
        <v>488</v>
      </c>
      <c r="AO1192" s="97">
        <v>23</v>
      </c>
      <c r="AP1192" s="31">
        <f>IFERROR(IF(AN1192="CIKDITIRO",VLOOKUP(A1192,'BR DTG CIKDITIRO'!C:E,3,0),IF(FR_HITUNG_MINMAX!AN1192="PESALAKAN",VLOOKUP(FR_HITUNG_MINMAX!A1192,'BR DTG ADW'!C:E,3,0),IF(FR_HITUNG_MINMAX!AN1192="PACUL",VLOOKUP(FR_HITUNG_MINMAX!A1192,'BR DTG PACUL'!C:E,3,0),IF(FR_HITUNG_MINMAX!AN1192="TRAYEMAN",VLOOKUP(FR_HITUNG_MINMAX!A1192,'BR DTG TRAYEMAN'!C:E,3,0),"?")))),0)</f>
        <v>0</v>
      </c>
      <c r="AQ1192" s="31">
        <f>IF(AN1192="PACUL",VLOOKUP(A1192,'STOK PACUL'!C:H,6,0),IF(FR_HITUNG_MINMAX!AN1192="PESALAKAN",VLOOKUP(FR_HITUNG_MINMAX!A1192,'STOK PESALAKAN'!C:H,6,0),IF(FR_HITUNG_MINMAX!AN1192="CIKDITIRO",VLOOKUP(FR_HITUNG_MINMAX!A1192,'STOK CIKDITIRO'!C:H,6,0),IF(FR_HITUNG_MINMAX!AN1192="TRAYEMAN",VLOOKUP(FR_HITUNG_MINMAX!A1192,'STOK TRAYEMAN'!C:H,6,0),"?"))))</f>
        <v>23</v>
      </c>
      <c r="AR1192" s="25">
        <f t="shared" si="64"/>
        <v>23</v>
      </c>
      <c r="AS1192" s="25">
        <f t="shared" si="65"/>
        <v>4</v>
      </c>
      <c r="AT1192" s="25">
        <f t="shared" si="66"/>
        <v>3</v>
      </c>
    </row>
    <row r="1193" spans="1:46" ht="30">
      <c r="A1193" s="96" t="s">
        <v>366</v>
      </c>
      <c r="B1193" s="96" t="s">
        <v>1153</v>
      </c>
      <c r="C1193" s="96" t="s">
        <v>888</v>
      </c>
      <c r="D1193" s="96" t="s">
        <v>1381</v>
      </c>
      <c r="E1193" s="96" t="s">
        <v>485</v>
      </c>
      <c r="F1193" s="97">
        <v>400</v>
      </c>
      <c r="G1193" s="97">
        <v>10</v>
      </c>
      <c r="H1193" s="96" t="s">
        <v>34</v>
      </c>
      <c r="I1193" s="96" t="s">
        <v>1185</v>
      </c>
      <c r="J1193" s="98">
        <v>1</v>
      </c>
      <c r="K1193" s="97">
        <v>1</v>
      </c>
      <c r="L1193" s="97">
        <v>0</v>
      </c>
      <c r="M1193" s="97">
        <v>1</v>
      </c>
      <c r="N1193" s="97">
        <v>0</v>
      </c>
      <c r="O1193" s="97">
        <v>0</v>
      </c>
      <c r="P1193" s="97">
        <v>1</v>
      </c>
      <c r="Q1193" s="97">
        <v>1</v>
      </c>
      <c r="R1193" s="97">
        <v>2</v>
      </c>
      <c r="S1193" s="97">
        <v>0</v>
      </c>
      <c r="T1193" s="97">
        <v>3</v>
      </c>
      <c r="U1193" s="97">
        <v>2</v>
      </c>
      <c r="V1193" s="97">
        <v>1</v>
      </c>
      <c r="W1193" s="97">
        <v>2</v>
      </c>
      <c r="X1193" s="97">
        <v>3</v>
      </c>
      <c r="Y1193" s="97">
        <v>1</v>
      </c>
      <c r="Z1193" s="97">
        <v>1</v>
      </c>
      <c r="AA1193" s="97">
        <v>0</v>
      </c>
      <c r="AB1193" s="97">
        <v>1</v>
      </c>
      <c r="AC1193" s="97">
        <v>2</v>
      </c>
      <c r="AD1193" s="97">
        <v>3</v>
      </c>
      <c r="AE1193" s="97">
        <v>2</v>
      </c>
      <c r="AF1193" s="97">
        <v>3</v>
      </c>
      <c r="AG1193" s="97">
        <v>2</v>
      </c>
      <c r="AH1193" s="97">
        <v>3</v>
      </c>
      <c r="AI1193" s="97">
        <v>3</v>
      </c>
      <c r="AJ1193" s="97">
        <v>2</v>
      </c>
      <c r="AK1193" s="97">
        <v>3</v>
      </c>
      <c r="AL1193" s="97">
        <v>3</v>
      </c>
      <c r="AM1193" s="97">
        <v>3</v>
      </c>
      <c r="AN1193" s="96" t="s">
        <v>488</v>
      </c>
      <c r="AO1193" s="97">
        <v>7</v>
      </c>
      <c r="AP1193" s="31">
        <f>IFERROR(IF(AN1193="CIKDITIRO",VLOOKUP(A1193,'BR DTG CIKDITIRO'!C:E,3,0),IF(FR_HITUNG_MINMAX!AN1193="PESALAKAN",VLOOKUP(FR_HITUNG_MINMAX!A1193,'BR DTG ADW'!C:E,3,0),IF(FR_HITUNG_MINMAX!AN1193="PACUL",VLOOKUP(FR_HITUNG_MINMAX!A1193,'BR DTG PACUL'!C:E,3,0),IF(FR_HITUNG_MINMAX!AN1193="TRAYEMAN",VLOOKUP(FR_HITUNG_MINMAX!A1193,'BR DTG TRAYEMAN'!C:E,3,0),"?")))),0)</f>
        <v>0</v>
      </c>
      <c r="AQ1193" s="31">
        <f>IF(AN1193="PACUL",VLOOKUP(A1193,'STOK PACUL'!C:H,6,0),IF(FR_HITUNG_MINMAX!AN1193="PESALAKAN",VLOOKUP(FR_HITUNG_MINMAX!A1193,'STOK PESALAKAN'!C:H,6,0),IF(FR_HITUNG_MINMAX!AN1193="CIKDITIRO",VLOOKUP(FR_HITUNG_MINMAX!A1193,'STOK CIKDITIRO'!C:H,6,0),IF(FR_HITUNG_MINMAX!AN1193="TRAYEMAN",VLOOKUP(FR_HITUNG_MINMAX!A1193,'STOK TRAYEMAN'!C:H,6,0),"?"))))</f>
        <v>7</v>
      </c>
      <c r="AR1193" s="25">
        <f t="shared" si="64"/>
        <v>7</v>
      </c>
      <c r="AS1193" s="25">
        <f t="shared" si="65"/>
        <v>2</v>
      </c>
      <c r="AT1193" s="25">
        <f t="shared" si="66"/>
        <v>4</v>
      </c>
    </row>
    <row r="1194" spans="1:46" ht="30">
      <c r="A1194" s="96" t="s">
        <v>367</v>
      </c>
      <c r="B1194" s="96" t="s">
        <v>1154</v>
      </c>
      <c r="C1194" s="96" t="s">
        <v>888</v>
      </c>
      <c r="D1194" s="96" t="s">
        <v>1381</v>
      </c>
      <c r="E1194" s="96" t="s">
        <v>482</v>
      </c>
      <c r="F1194" s="97">
        <v>900</v>
      </c>
      <c r="G1194" s="97">
        <v>10</v>
      </c>
      <c r="H1194" s="96" t="s">
        <v>30</v>
      </c>
      <c r="I1194" s="96" t="s">
        <v>1185</v>
      </c>
      <c r="J1194" s="98">
        <v>1</v>
      </c>
      <c r="K1194" s="97">
        <v>1</v>
      </c>
      <c r="L1194" s="97">
        <v>0</v>
      </c>
      <c r="M1194" s="97">
        <v>0</v>
      </c>
      <c r="N1194" s="97">
        <v>0</v>
      </c>
      <c r="O1194" s="97">
        <v>0</v>
      </c>
      <c r="P1194" s="97">
        <v>0</v>
      </c>
      <c r="Q1194" s="97">
        <v>0</v>
      </c>
      <c r="R1194" s="97">
        <v>1</v>
      </c>
      <c r="S1194" s="97">
        <v>0</v>
      </c>
      <c r="T1194" s="97">
        <v>0</v>
      </c>
      <c r="U1194" s="97">
        <v>0</v>
      </c>
      <c r="V1194" s="97">
        <v>0</v>
      </c>
      <c r="W1194" s="97">
        <v>0</v>
      </c>
      <c r="X1194" s="97">
        <v>1</v>
      </c>
      <c r="Y1194" s="97">
        <v>0</v>
      </c>
      <c r="Z1194" s="97">
        <v>0</v>
      </c>
      <c r="AA1194" s="97">
        <v>0</v>
      </c>
      <c r="AB1194" s="97">
        <v>0</v>
      </c>
      <c r="AC1194" s="97">
        <v>0</v>
      </c>
      <c r="AD1194" s="97">
        <v>1</v>
      </c>
      <c r="AE1194" s="97">
        <v>1</v>
      </c>
      <c r="AF1194" s="97">
        <v>0</v>
      </c>
      <c r="AG1194" s="97">
        <v>0</v>
      </c>
      <c r="AH1194" s="97">
        <v>0</v>
      </c>
      <c r="AI1194" s="97">
        <v>0</v>
      </c>
      <c r="AJ1194" s="97">
        <v>0</v>
      </c>
      <c r="AK1194" s="97">
        <v>1</v>
      </c>
      <c r="AL1194" s="97">
        <v>1</v>
      </c>
      <c r="AM1194" s="97">
        <v>2</v>
      </c>
      <c r="AN1194" s="96" t="s">
        <v>488</v>
      </c>
      <c r="AO1194" s="97">
        <v>15</v>
      </c>
      <c r="AP1194" s="31">
        <f>IFERROR(IF(AN1194="CIKDITIRO",VLOOKUP(A1194,'BR DTG CIKDITIRO'!C:E,3,0),IF(FR_HITUNG_MINMAX!AN1194="PESALAKAN",VLOOKUP(FR_HITUNG_MINMAX!A1194,'BR DTG ADW'!C:E,3,0),IF(FR_HITUNG_MINMAX!AN1194="PACUL",VLOOKUP(FR_HITUNG_MINMAX!A1194,'BR DTG PACUL'!C:E,3,0),IF(FR_HITUNG_MINMAX!AN1194="TRAYEMAN",VLOOKUP(FR_HITUNG_MINMAX!A1194,'BR DTG TRAYEMAN'!C:E,3,0),"?")))),0)</f>
        <v>0</v>
      </c>
      <c r="AQ1194" s="31">
        <f>IF(AN1194="PACUL",VLOOKUP(A1194,'STOK PACUL'!C:H,6,0),IF(FR_HITUNG_MINMAX!AN1194="PESALAKAN",VLOOKUP(FR_HITUNG_MINMAX!A1194,'STOK PESALAKAN'!C:H,6,0),IF(FR_HITUNG_MINMAX!AN1194="CIKDITIRO",VLOOKUP(FR_HITUNG_MINMAX!A1194,'STOK CIKDITIRO'!C:H,6,0),IF(FR_HITUNG_MINMAX!AN1194="TRAYEMAN",VLOOKUP(FR_HITUNG_MINMAX!A1194,'STOK TRAYEMAN'!C:H,6,0),"?"))))</f>
        <v>15</v>
      </c>
      <c r="AR1194" s="25">
        <f t="shared" si="64"/>
        <v>15</v>
      </c>
      <c r="AS1194" s="25">
        <f t="shared" si="65"/>
        <v>1</v>
      </c>
      <c r="AT1194" s="25">
        <f t="shared" si="66"/>
        <v>3</v>
      </c>
    </row>
    <row r="1195" spans="1:46" ht="30">
      <c r="A1195" s="96" t="s">
        <v>368</v>
      </c>
      <c r="B1195" s="96" t="s">
        <v>1155</v>
      </c>
      <c r="C1195" s="96" t="s">
        <v>888</v>
      </c>
      <c r="D1195" s="96" t="s">
        <v>1381</v>
      </c>
      <c r="E1195" s="96" t="s">
        <v>485</v>
      </c>
      <c r="F1195" s="97">
        <v>400</v>
      </c>
      <c r="G1195" s="97">
        <v>10</v>
      </c>
      <c r="H1195" s="96" t="s">
        <v>30</v>
      </c>
      <c r="I1195" s="96" t="s">
        <v>1185</v>
      </c>
      <c r="J1195" s="98">
        <v>1</v>
      </c>
      <c r="K1195" s="97">
        <v>1</v>
      </c>
      <c r="L1195" s="97">
        <v>0</v>
      </c>
      <c r="M1195" s="97">
        <v>4</v>
      </c>
      <c r="N1195" s="97">
        <v>3</v>
      </c>
      <c r="O1195" s="97">
        <v>2</v>
      </c>
      <c r="P1195" s="97">
        <v>0</v>
      </c>
      <c r="Q1195" s="97">
        <v>3</v>
      </c>
      <c r="R1195" s="97">
        <v>1</v>
      </c>
      <c r="S1195" s="97">
        <v>5</v>
      </c>
      <c r="T1195" s="97">
        <v>7</v>
      </c>
      <c r="U1195" s="97">
        <v>6</v>
      </c>
      <c r="V1195" s="97">
        <v>6</v>
      </c>
      <c r="W1195" s="97">
        <v>0</v>
      </c>
      <c r="X1195" s="97">
        <v>7</v>
      </c>
      <c r="Y1195" s="97">
        <v>4</v>
      </c>
      <c r="Z1195" s="97">
        <v>7</v>
      </c>
      <c r="AA1195" s="97">
        <v>5</v>
      </c>
      <c r="AB1195" s="97">
        <v>2</v>
      </c>
      <c r="AC1195" s="97">
        <v>3</v>
      </c>
      <c r="AD1195" s="97">
        <v>4</v>
      </c>
      <c r="AE1195" s="97">
        <v>6</v>
      </c>
      <c r="AF1195" s="97">
        <v>12</v>
      </c>
      <c r="AG1195" s="97">
        <v>11</v>
      </c>
      <c r="AH1195" s="97">
        <v>12</v>
      </c>
      <c r="AI1195" s="97">
        <v>6</v>
      </c>
      <c r="AJ1195" s="97">
        <v>0</v>
      </c>
      <c r="AK1195" s="97">
        <v>12</v>
      </c>
      <c r="AL1195" s="97">
        <v>7</v>
      </c>
      <c r="AM1195" s="97">
        <v>38</v>
      </c>
      <c r="AN1195" s="96" t="s">
        <v>488</v>
      </c>
      <c r="AO1195" s="97">
        <v>21</v>
      </c>
      <c r="AP1195" s="31">
        <f>IFERROR(IF(AN1195="CIKDITIRO",VLOOKUP(A1195,'BR DTG CIKDITIRO'!C:E,3,0),IF(FR_HITUNG_MINMAX!AN1195="PESALAKAN",VLOOKUP(FR_HITUNG_MINMAX!A1195,'BR DTG ADW'!C:E,3,0),IF(FR_HITUNG_MINMAX!AN1195="PACUL",VLOOKUP(FR_HITUNG_MINMAX!A1195,'BR DTG PACUL'!C:E,3,0),IF(FR_HITUNG_MINMAX!AN1195="TRAYEMAN",VLOOKUP(FR_HITUNG_MINMAX!A1195,'BR DTG TRAYEMAN'!C:E,3,0),"?")))),0)</f>
        <v>0</v>
      </c>
      <c r="AQ1195" s="31">
        <f>IF(AN1195="PACUL",VLOOKUP(A1195,'STOK PACUL'!C:H,6,0),IF(FR_HITUNG_MINMAX!AN1195="PESALAKAN",VLOOKUP(FR_HITUNG_MINMAX!A1195,'STOK PESALAKAN'!C:H,6,0),IF(FR_HITUNG_MINMAX!AN1195="CIKDITIRO",VLOOKUP(FR_HITUNG_MINMAX!A1195,'STOK CIKDITIRO'!C:H,6,0),IF(FR_HITUNG_MINMAX!AN1195="TRAYEMAN",VLOOKUP(FR_HITUNG_MINMAX!A1195,'STOK TRAYEMAN'!C:H,6,0),"?"))))</f>
        <v>21</v>
      </c>
      <c r="AR1195" s="25">
        <f t="shared" si="64"/>
        <v>21</v>
      </c>
      <c r="AS1195" s="25">
        <f t="shared" si="65"/>
        <v>4</v>
      </c>
      <c r="AT1195" s="25">
        <f t="shared" si="66"/>
        <v>4</v>
      </c>
    </row>
    <row r="1196" spans="1:46" ht="30">
      <c r="A1196" s="96" t="s">
        <v>369</v>
      </c>
      <c r="B1196" s="96" t="s">
        <v>1156</v>
      </c>
      <c r="C1196" s="96" t="s">
        <v>888</v>
      </c>
      <c r="D1196" s="96" t="s">
        <v>1381</v>
      </c>
      <c r="E1196" s="96" t="s">
        <v>484</v>
      </c>
      <c r="F1196" s="97">
        <v>600</v>
      </c>
      <c r="G1196" s="97">
        <v>10</v>
      </c>
      <c r="H1196" s="96" t="s">
        <v>30</v>
      </c>
      <c r="I1196" s="96" t="s">
        <v>1185</v>
      </c>
      <c r="J1196" s="98">
        <v>1</v>
      </c>
      <c r="K1196" s="97">
        <v>1</v>
      </c>
      <c r="L1196" s="97">
        <v>0</v>
      </c>
      <c r="M1196" s="97">
        <v>0</v>
      </c>
      <c r="N1196" s="97">
        <v>1</v>
      </c>
      <c r="O1196" s="97">
        <v>0</v>
      </c>
      <c r="P1196" s="97">
        <v>0</v>
      </c>
      <c r="Q1196" s="97">
        <v>1</v>
      </c>
      <c r="R1196" s="97">
        <v>4</v>
      </c>
      <c r="S1196" s="97">
        <v>0</v>
      </c>
      <c r="T1196" s="97">
        <v>1</v>
      </c>
      <c r="U1196" s="97">
        <v>0</v>
      </c>
      <c r="V1196" s="97">
        <v>1</v>
      </c>
      <c r="W1196" s="97">
        <v>0</v>
      </c>
      <c r="X1196" s="97">
        <v>4</v>
      </c>
      <c r="Y1196" s="97">
        <v>0</v>
      </c>
      <c r="Z1196" s="97">
        <v>1</v>
      </c>
      <c r="AA1196" s="97">
        <v>1</v>
      </c>
      <c r="AB1196" s="97">
        <v>0</v>
      </c>
      <c r="AC1196" s="97">
        <v>1</v>
      </c>
      <c r="AD1196" s="97">
        <v>5</v>
      </c>
      <c r="AE1196" s="97">
        <v>4</v>
      </c>
      <c r="AF1196" s="97">
        <v>1</v>
      </c>
      <c r="AG1196" s="97">
        <v>0</v>
      </c>
      <c r="AH1196" s="97">
        <v>1</v>
      </c>
      <c r="AI1196" s="97">
        <v>1</v>
      </c>
      <c r="AJ1196" s="97">
        <v>0</v>
      </c>
      <c r="AK1196" s="97">
        <v>5</v>
      </c>
      <c r="AL1196" s="97">
        <v>4</v>
      </c>
      <c r="AM1196" s="97">
        <v>5</v>
      </c>
      <c r="AN1196" s="96" t="s">
        <v>488</v>
      </c>
      <c r="AO1196" s="97">
        <v>8</v>
      </c>
      <c r="AP1196" s="31">
        <f>IFERROR(IF(AN1196="CIKDITIRO",VLOOKUP(A1196,'BR DTG CIKDITIRO'!C:E,3,0),IF(FR_HITUNG_MINMAX!AN1196="PESALAKAN",VLOOKUP(FR_HITUNG_MINMAX!A1196,'BR DTG ADW'!C:E,3,0),IF(FR_HITUNG_MINMAX!AN1196="PACUL",VLOOKUP(FR_HITUNG_MINMAX!A1196,'BR DTG PACUL'!C:E,3,0),IF(FR_HITUNG_MINMAX!AN1196="TRAYEMAN",VLOOKUP(FR_HITUNG_MINMAX!A1196,'BR DTG TRAYEMAN'!C:E,3,0),"?")))),0)</f>
        <v>0</v>
      </c>
      <c r="AQ1196" s="31">
        <f>IF(AN1196="PACUL",VLOOKUP(A1196,'STOK PACUL'!C:H,6,0),IF(FR_HITUNG_MINMAX!AN1196="PESALAKAN",VLOOKUP(FR_HITUNG_MINMAX!A1196,'STOK PESALAKAN'!C:H,6,0),IF(FR_HITUNG_MINMAX!AN1196="CIKDITIRO",VLOOKUP(FR_HITUNG_MINMAX!A1196,'STOK CIKDITIRO'!C:H,6,0),IF(FR_HITUNG_MINMAX!AN1196="TRAYEMAN",VLOOKUP(FR_HITUNG_MINMAX!A1196,'STOK TRAYEMAN'!C:H,6,0),"?"))))</f>
        <v>8</v>
      </c>
      <c r="AR1196" s="25">
        <f t="shared" si="64"/>
        <v>8</v>
      </c>
      <c r="AS1196" s="25">
        <f t="shared" si="65"/>
        <v>2</v>
      </c>
      <c r="AT1196" s="25">
        <f t="shared" si="66"/>
        <v>3</v>
      </c>
    </row>
    <row r="1197" spans="1:46" ht="30">
      <c r="A1197" s="96" t="s">
        <v>1159</v>
      </c>
      <c r="B1197" s="96" t="s">
        <v>1160</v>
      </c>
      <c r="C1197" s="96" t="s">
        <v>888</v>
      </c>
      <c r="D1197" s="96" t="s">
        <v>1377</v>
      </c>
      <c r="E1197" s="96" t="s">
        <v>482</v>
      </c>
      <c r="F1197" s="97">
        <v>5000</v>
      </c>
      <c r="G1197" s="97">
        <v>2</v>
      </c>
      <c r="H1197" s="96" t="s">
        <v>30</v>
      </c>
      <c r="I1197" s="96" t="s">
        <v>1185</v>
      </c>
      <c r="J1197" s="98">
        <v>1</v>
      </c>
      <c r="K1197" s="97">
        <v>1</v>
      </c>
      <c r="L1197" s="97">
        <v>0</v>
      </c>
      <c r="M1197" s="97">
        <v>0</v>
      </c>
      <c r="N1197" s="97">
        <v>0</v>
      </c>
      <c r="O1197" s="97">
        <v>0</v>
      </c>
      <c r="P1197" s="97">
        <v>1</v>
      </c>
      <c r="Q1197" s="97">
        <v>0</v>
      </c>
      <c r="R1197" s="97">
        <v>0</v>
      </c>
      <c r="S1197" s="97">
        <v>0</v>
      </c>
      <c r="T1197" s="97">
        <v>0</v>
      </c>
      <c r="U1197" s="97">
        <v>0</v>
      </c>
      <c r="V1197" s="97">
        <v>0</v>
      </c>
      <c r="W1197" s="97">
        <v>0</v>
      </c>
      <c r="X1197" s="97">
        <v>1</v>
      </c>
      <c r="Y1197" s="97">
        <v>0</v>
      </c>
      <c r="Z1197" s="97">
        <v>0</v>
      </c>
      <c r="AA1197" s="97">
        <v>0</v>
      </c>
      <c r="AB1197" s="97">
        <v>1</v>
      </c>
      <c r="AC1197" s="97">
        <v>1</v>
      </c>
      <c r="AD1197" s="97">
        <v>0</v>
      </c>
      <c r="AE1197" s="97">
        <v>0</v>
      </c>
      <c r="AF1197" s="97">
        <v>0</v>
      </c>
      <c r="AG1197" s="97">
        <v>0</v>
      </c>
      <c r="AH1197" s="97">
        <v>0</v>
      </c>
      <c r="AI1197" s="97">
        <v>0</v>
      </c>
      <c r="AJ1197" s="97">
        <v>0</v>
      </c>
      <c r="AK1197" s="97">
        <v>1</v>
      </c>
      <c r="AL1197" s="97">
        <v>1</v>
      </c>
      <c r="AM1197" s="97">
        <v>2</v>
      </c>
      <c r="AN1197" s="96" t="s">
        <v>488</v>
      </c>
      <c r="AO1197" s="97">
        <v>1</v>
      </c>
      <c r="AP1197" s="31">
        <f>IFERROR(IF(AN1197="CIKDITIRO",VLOOKUP(A1197,'BR DTG CIKDITIRO'!C:E,3,0),IF(FR_HITUNG_MINMAX!AN1197="PESALAKAN",VLOOKUP(FR_HITUNG_MINMAX!A1197,'BR DTG ADW'!C:E,3,0),IF(FR_HITUNG_MINMAX!AN1197="PACUL",VLOOKUP(FR_HITUNG_MINMAX!A1197,'BR DTG PACUL'!C:E,3,0),IF(FR_HITUNG_MINMAX!AN1197="TRAYEMAN",VLOOKUP(FR_HITUNG_MINMAX!A1197,'BR DTG TRAYEMAN'!C:E,3,0),"?")))),0)</f>
        <v>0</v>
      </c>
      <c r="AQ1197" s="31">
        <f>IF(AN1197="PACUL",VLOOKUP(A1197,'STOK PACUL'!C:H,6,0),IF(FR_HITUNG_MINMAX!AN1197="PESALAKAN",VLOOKUP(FR_HITUNG_MINMAX!A1197,'STOK PESALAKAN'!C:H,6,0),IF(FR_HITUNG_MINMAX!AN1197="CIKDITIRO",VLOOKUP(FR_HITUNG_MINMAX!A1197,'STOK CIKDITIRO'!C:H,6,0),IF(FR_HITUNG_MINMAX!AN1197="TRAYEMAN",VLOOKUP(FR_HITUNG_MINMAX!A1197,'STOK TRAYEMAN'!C:H,6,0),"?"))))</f>
        <v>1</v>
      </c>
      <c r="AR1197" s="25">
        <f t="shared" ref="AR1197:AR1260" si="67">IFERROR(AQ1197,AO1197+AP1197)</f>
        <v>1</v>
      </c>
      <c r="AS1197" s="25">
        <f t="shared" ref="AS1197:AS1260" si="68">ROUNDUP(AL1197/2,0)</f>
        <v>1</v>
      </c>
      <c r="AT1197" s="25">
        <f t="shared" si="66"/>
        <v>1</v>
      </c>
    </row>
    <row r="1198" spans="1:46" ht="30">
      <c r="A1198" s="96" t="s">
        <v>372</v>
      </c>
      <c r="B1198" s="96" t="s">
        <v>1163</v>
      </c>
      <c r="C1198" s="96" t="s">
        <v>888</v>
      </c>
      <c r="D1198" s="96" t="s">
        <v>1381</v>
      </c>
      <c r="E1198" s="96" t="s">
        <v>485</v>
      </c>
      <c r="F1198" s="97">
        <v>1300</v>
      </c>
      <c r="G1198" s="97">
        <v>2</v>
      </c>
      <c r="H1198" s="96" t="s">
        <v>34</v>
      </c>
      <c r="I1198" s="96" t="s">
        <v>1185</v>
      </c>
      <c r="J1198" s="98" t="s">
        <v>1366</v>
      </c>
      <c r="K1198" s="97">
        <v>1</v>
      </c>
      <c r="L1198" s="97">
        <v>3</v>
      </c>
      <c r="M1198" s="97">
        <v>3</v>
      </c>
      <c r="N1198" s="97">
        <v>5</v>
      </c>
      <c r="O1198" s="97">
        <v>1</v>
      </c>
      <c r="P1198" s="97">
        <v>1</v>
      </c>
      <c r="Q1198" s="97">
        <v>0</v>
      </c>
      <c r="R1198" s="97">
        <v>1</v>
      </c>
      <c r="S1198" s="97">
        <v>3</v>
      </c>
      <c r="T1198" s="97">
        <v>3</v>
      </c>
      <c r="U1198" s="97">
        <v>3</v>
      </c>
      <c r="V1198" s="97">
        <v>0</v>
      </c>
      <c r="W1198" s="97">
        <v>0</v>
      </c>
      <c r="X1198" s="97">
        <v>5</v>
      </c>
      <c r="Y1198" s="97">
        <v>6</v>
      </c>
      <c r="Z1198" s="97">
        <v>8</v>
      </c>
      <c r="AA1198" s="97">
        <v>6</v>
      </c>
      <c r="AB1198" s="97">
        <v>2</v>
      </c>
      <c r="AC1198" s="97">
        <v>1</v>
      </c>
      <c r="AD1198" s="97">
        <v>1</v>
      </c>
      <c r="AE1198" s="97">
        <v>4</v>
      </c>
      <c r="AF1198" s="97">
        <v>6</v>
      </c>
      <c r="AG1198" s="97">
        <v>6</v>
      </c>
      <c r="AH1198" s="97">
        <v>3</v>
      </c>
      <c r="AI1198" s="97">
        <v>0</v>
      </c>
      <c r="AJ1198" s="97">
        <v>3</v>
      </c>
      <c r="AK1198" s="97">
        <v>8</v>
      </c>
      <c r="AL1198" s="97">
        <v>5</v>
      </c>
      <c r="AM1198" s="97">
        <v>26</v>
      </c>
      <c r="AN1198" s="96" t="s">
        <v>488</v>
      </c>
      <c r="AO1198" s="97">
        <v>18</v>
      </c>
      <c r="AP1198" s="31">
        <f>IFERROR(IF(AN1198="CIKDITIRO",VLOOKUP(A1198,'BR DTG CIKDITIRO'!C:E,3,0),IF(FR_HITUNG_MINMAX!AN1198="PESALAKAN",VLOOKUP(FR_HITUNG_MINMAX!A1198,'BR DTG ADW'!C:E,3,0),IF(FR_HITUNG_MINMAX!AN1198="PACUL",VLOOKUP(FR_HITUNG_MINMAX!A1198,'BR DTG PACUL'!C:E,3,0),IF(FR_HITUNG_MINMAX!AN1198="TRAYEMAN",VLOOKUP(FR_HITUNG_MINMAX!A1198,'BR DTG TRAYEMAN'!C:E,3,0),"?")))),0)</f>
        <v>0</v>
      </c>
      <c r="AQ1198" s="31">
        <f>IF(AN1198="PACUL",VLOOKUP(A1198,'STOK PACUL'!C:H,6,0),IF(FR_HITUNG_MINMAX!AN1198="PESALAKAN",VLOOKUP(FR_HITUNG_MINMAX!A1198,'STOK PESALAKAN'!C:H,6,0),IF(FR_HITUNG_MINMAX!AN1198="CIKDITIRO",VLOOKUP(FR_HITUNG_MINMAX!A1198,'STOK CIKDITIRO'!C:H,6,0),IF(FR_HITUNG_MINMAX!AN1198="TRAYEMAN",VLOOKUP(FR_HITUNG_MINMAX!A1198,'STOK TRAYEMAN'!C:H,6,0),"?"))))</f>
        <v>18</v>
      </c>
      <c r="AR1198" s="25">
        <f t="shared" si="67"/>
        <v>18</v>
      </c>
      <c r="AS1198" s="25">
        <f t="shared" si="68"/>
        <v>3</v>
      </c>
      <c r="AT1198" s="25">
        <f t="shared" si="66"/>
        <v>4</v>
      </c>
    </row>
    <row r="1199" spans="1:46" ht="30">
      <c r="A1199" s="96" t="s">
        <v>373</v>
      </c>
      <c r="B1199" s="96" t="s">
        <v>1164</v>
      </c>
      <c r="C1199" s="96" t="s">
        <v>891</v>
      </c>
      <c r="D1199" s="96" t="s">
        <v>1377</v>
      </c>
      <c r="E1199" s="96" t="s">
        <v>485</v>
      </c>
      <c r="F1199" s="97">
        <v>5000</v>
      </c>
      <c r="G1199" s="97">
        <v>1</v>
      </c>
      <c r="H1199" s="96" t="s">
        <v>36</v>
      </c>
      <c r="I1199" s="96" t="s">
        <v>1185</v>
      </c>
      <c r="J1199" s="98">
        <v>1</v>
      </c>
      <c r="K1199" s="97">
        <v>2</v>
      </c>
      <c r="L1199" s="97">
        <v>4</v>
      </c>
      <c r="M1199" s="97">
        <v>0</v>
      </c>
      <c r="N1199" s="97">
        <v>2</v>
      </c>
      <c r="O1199" s="97">
        <v>11</v>
      </c>
      <c r="P1199" s="97">
        <v>0</v>
      </c>
      <c r="Q1199" s="97">
        <v>4</v>
      </c>
      <c r="R1199" s="97">
        <v>0</v>
      </c>
      <c r="S1199" s="97">
        <v>4</v>
      </c>
      <c r="T1199" s="97">
        <v>0</v>
      </c>
      <c r="U1199" s="97">
        <v>4</v>
      </c>
      <c r="V1199" s="97">
        <v>4</v>
      </c>
      <c r="W1199" s="97">
        <v>0</v>
      </c>
      <c r="X1199" s="97">
        <v>11</v>
      </c>
      <c r="Y1199" s="97">
        <v>4</v>
      </c>
      <c r="Z1199" s="97">
        <v>2</v>
      </c>
      <c r="AA1199" s="97">
        <v>13</v>
      </c>
      <c r="AB1199" s="97">
        <v>11</v>
      </c>
      <c r="AC1199" s="97">
        <v>4</v>
      </c>
      <c r="AD1199" s="97">
        <v>4</v>
      </c>
      <c r="AE1199" s="97">
        <v>4</v>
      </c>
      <c r="AF1199" s="97">
        <v>4</v>
      </c>
      <c r="AG1199" s="97">
        <v>8</v>
      </c>
      <c r="AH1199" s="97">
        <v>8</v>
      </c>
      <c r="AI1199" s="97">
        <v>4</v>
      </c>
      <c r="AJ1199" s="97">
        <v>4</v>
      </c>
      <c r="AK1199" s="97">
        <v>13</v>
      </c>
      <c r="AL1199" s="97">
        <v>11</v>
      </c>
      <c r="AM1199" s="97">
        <v>13</v>
      </c>
      <c r="AN1199" s="96" t="s">
        <v>488</v>
      </c>
      <c r="AO1199" s="97">
        <v>0</v>
      </c>
      <c r="AP1199" s="31">
        <f>IFERROR(IF(AN1199="CIKDITIRO",VLOOKUP(A1199,'BR DTG CIKDITIRO'!C:E,3,0),IF(FR_HITUNG_MINMAX!AN1199="PESALAKAN",VLOOKUP(FR_HITUNG_MINMAX!A1199,'BR DTG ADW'!C:E,3,0),IF(FR_HITUNG_MINMAX!AN1199="PACUL",VLOOKUP(FR_HITUNG_MINMAX!A1199,'BR DTG PACUL'!C:E,3,0),IF(FR_HITUNG_MINMAX!AN1199="TRAYEMAN",VLOOKUP(FR_HITUNG_MINMAX!A1199,'BR DTG TRAYEMAN'!C:E,3,0),"?")))),0)</f>
        <v>0</v>
      </c>
      <c r="AQ1199" s="31">
        <f>IF(AN1199="PACUL",VLOOKUP(A1199,'STOK PACUL'!C:H,6,0),IF(FR_HITUNG_MINMAX!AN1199="PESALAKAN",VLOOKUP(FR_HITUNG_MINMAX!A1199,'STOK PESALAKAN'!C:H,6,0),IF(FR_HITUNG_MINMAX!AN1199="CIKDITIRO",VLOOKUP(FR_HITUNG_MINMAX!A1199,'STOK CIKDITIRO'!C:H,6,0),IF(FR_HITUNG_MINMAX!AN1199="TRAYEMAN",VLOOKUP(FR_HITUNG_MINMAX!A1199,'STOK TRAYEMAN'!C:H,6,0),"?"))))</f>
        <v>0</v>
      </c>
      <c r="AR1199" s="25">
        <f t="shared" si="67"/>
        <v>0</v>
      </c>
      <c r="AS1199" s="25">
        <f t="shared" si="68"/>
        <v>6</v>
      </c>
      <c r="AT1199" s="25">
        <f t="shared" si="66"/>
        <v>3</v>
      </c>
    </row>
    <row r="1200" spans="1:46" ht="30">
      <c r="A1200" s="96" t="s">
        <v>374</v>
      </c>
      <c r="B1200" s="96" t="s">
        <v>1165</v>
      </c>
      <c r="C1200" s="96" t="s">
        <v>888</v>
      </c>
      <c r="D1200" s="96" t="s">
        <v>1381</v>
      </c>
      <c r="E1200" s="96" t="s">
        <v>484</v>
      </c>
      <c r="F1200" s="97">
        <v>3000</v>
      </c>
      <c r="G1200" s="97">
        <v>1</v>
      </c>
      <c r="H1200" s="96" t="s">
        <v>30</v>
      </c>
      <c r="I1200" s="96" t="s">
        <v>1185</v>
      </c>
      <c r="J1200" s="98">
        <v>1</v>
      </c>
      <c r="K1200" s="97">
        <v>1</v>
      </c>
      <c r="L1200" s="97">
        <v>0</v>
      </c>
      <c r="M1200" s="97">
        <v>1</v>
      </c>
      <c r="N1200" s="97">
        <v>0</v>
      </c>
      <c r="O1200" s="97">
        <v>1</v>
      </c>
      <c r="P1200" s="97">
        <v>0</v>
      </c>
      <c r="Q1200" s="97">
        <v>0</v>
      </c>
      <c r="R1200" s="97">
        <v>1</v>
      </c>
      <c r="S1200" s="97">
        <v>1</v>
      </c>
      <c r="T1200" s="97">
        <v>0</v>
      </c>
      <c r="U1200" s="97">
        <v>0</v>
      </c>
      <c r="V1200" s="97">
        <v>1</v>
      </c>
      <c r="W1200" s="97">
        <v>1</v>
      </c>
      <c r="X1200" s="97">
        <v>1</v>
      </c>
      <c r="Y1200" s="97">
        <v>1</v>
      </c>
      <c r="Z1200" s="97">
        <v>1</v>
      </c>
      <c r="AA1200" s="97">
        <v>1</v>
      </c>
      <c r="AB1200" s="97">
        <v>1</v>
      </c>
      <c r="AC1200" s="97">
        <v>0</v>
      </c>
      <c r="AD1200" s="97">
        <v>1</v>
      </c>
      <c r="AE1200" s="97">
        <v>2</v>
      </c>
      <c r="AF1200" s="97">
        <v>1</v>
      </c>
      <c r="AG1200" s="97">
        <v>1</v>
      </c>
      <c r="AH1200" s="97">
        <v>1</v>
      </c>
      <c r="AI1200" s="97">
        <v>2</v>
      </c>
      <c r="AJ1200" s="97">
        <v>1</v>
      </c>
      <c r="AK1200" s="97">
        <v>2</v>
      </c>
      <c r="AL1200" s="97">
        <v>1</v>
      </c>
      <c r="AM1200" s="97">
        <v>2</v>
      </c>
      <c r="AN1200" s="96" t="s">
        <v>488</v>
      </c>
      <c r="AO1200" s="97">
        <v>2</v>
      </c>
      <c r="AP1200" s="31">
        <f>IFERROR(IF(AN1200="CIKDITIRO",VLOOKUP(A1200,'BR DTG CIKDITIRO'!C:E,3,0),IF(FR_HITUNG_MINMAX!AN1200="PESALAKAN",VLOOKUP(FR_HITUNG_MINMAX!A1200,'BR DTG ADW'!C:E,3,0),IF(FR_HITUNG_MINMAX!AN1200="PACUL",VLOOKUP(FR_HITUNG_MINMAX!A1200,'BR DTG PACUL'!C:E,3,0),IF(FR_HITUNG_MINMAX!AN1200="TRAYEMAN",VLOOKUP(FR_HITUNG_MINMAX!A1200,'BR DTG TRAYEMAN'!C:E,3,0),"?")))),0)</f>
        <v>0</v>
      </c>
      <c r="AQ1200" s="31">
        <f>IF(AN1200="PACUL",VLOOKUP(A1200,'STOK PACUL'!C:H,6,0),IF(FR_HITUNG_MINMAX!AN1200="PESALAKAN",VLOOKUP(FR_HITUNG_MINMAX!A1200,'STOK PESALAKAN'!C:H,6,0),IF(FR_HITUNG_MINMAX!AN1200="CIKDITIRO",VLOOKUP(FR_HITUNG_MINMAX!A1200,'STOK CIKDITIRO'!C:H,6,0),IF(FR_HITUNG_MINMAX!AN1200="TRAYEMAN",VLOOKUP(FR_HITUNG_MINMAX!A1200,'STOK TRAYEMAN'!C:H,6,0),"?"))))</f>
        <v>2</v>
      </c>
      <c r="AR1200" s="25">
        <f t="shared" si="67"/>
        <v>2</v>
      </c>
      <c r="AS1200" s="25">
        <f t="shared" si="68"/>
        <v>1</v>
      </c>
      <c r="AT1200" s="25">
        <f t="shared" si="66"/>
        <v>3</v>
      </c>
    </row>
    <row r="1201" spans="1:46" ht="30">
      <c r="A1201" s="96" t="s">
        <v>375</v>
      </c>
      <c r="B1201" s="96" t="s">
        <v>1166</v>
      </c>
      <c r="C1201" s="96" t="s">
        <v>888</v>
      </c>
      <c r="D1201" s="96" t="s">
        <v>1381</v>
      </c>
      <c r="E1201" s="96" t="s">
        <v>485</v>
      </c>
      <c r="F1201" s="97">
        <v>250</v>
      </c>
      <c r="G1201" s="97">
        <v>10</v>
      </c>
      <c r="H1201" s="96" t="s">
        <v>30</v>
      </c>
      <c r="I1201" s="96" t="s">
        <v>1185</v>
      </c>
      <c r="J1201" s="98">
        <v>1</v>
      </c>
      <c r="K1201" s="97">
        <v>1</v>
      </c>
      <c r="L1201" s="97">
        <v>0</v>
      </c>
      <c r="M1201" s="97">
        <v>3</v>
      </c>
      <c r="N1201" s="97">
        <v>1</v>
      </c>
      <c r="O1201" s="97">
        <v>7</v>
      </c>
      <c r="P1201" s="97">
        <v>0</v>
      </c>
      <c r="Q1201" s="97">
        <v>3</v>
      </c>
      <c r="R1201" s="97">
        <v>0</v>
      </c>
      <c r="S1201" s="97">
        <v>0</v>
      </c>
      <c r="T1201" s="97">
        <v>0</v>
      </c>
      <c r="U1201" s="97">
        <v>1</v>
      </c>
      <c r="V1201" s="97">
        <v>3</v>
      </c>
      <c r="W1201" s="97">
        <v>0</v>
      </c>
      <c r="X1201" s="97">
        <v>7</v>
      </c>
      <c r="Y1201" s="97">
        <v>3</v>
      </c>
      <c r="Z1201" s="97">
        <v>4</v>
      </c>
      <c r="AA1201" s="97">
        <v>8</v>
      </c>
      <c r="AB1201" s="97">
        <v>7</v>
      </c>
      <c r="AC1201" s="97">
        <v>3</v>
      </c>
      <c r="AD1201" s="97">
        <v>3</v>
      </c>
      <c r="AE1201" s="97">
        <v>0</v>
      </c>
      <c r="AF1201" s="97">
        <v>0</v>
      </c>
      <c r="AG1201" s="97">
        <v>1</v>
      </c>
      <c r="AH1201" s="97">
        <v>4</v>
      </c>
      <c r="AI1201" s="97">
        <v>3</v>
      </c>
      <c r="AJ1201" s="97">
        <v>0</v>
      </c>
      <c r="AK1201" s="97">
        <v>8</v>
      </c>
      <c r="AL1201" s="97">
        <v>7</v>
      </c>
      <c r="AM1201" s="97">
        <v>30</v>
      </c>
      <c r="AN1201" s="96" t="s">
        <v>488</v>
      </c>
      <c r="AO1201" s="97">
        <v>22</v>
      </c>
      <c r="AP1201" s="31">
        <f>IFERROR(IF(AN1201="CIKDITIRO",VLOOKUP(A1201,'BR DTG CIKDITIRO'!C:E,3,0),IF(FR_HITUNG_MINMAX!AN1201="PESALAKAN",VLOOKUP(FR_HITUNG_MINMAX!A1201,'BR DTG ADW'!C:E,3,0),IF(FR_HITUNG_MINMAX!AN1201="PACUL",VLOOKUP(FR_HITUNG_MINMAX!A1201,'BR DTG PACUL'!C:E,3,0),IF(FR_HITUNG_MINMAX!AN1201="TRAYEMAN",VLOOKUP(FR_HITUNG_MINMAX!A1201,'BR DTG TRAYEMAN'!C:E,3,0),"?")))),0)</f>
        <v>0</v>
      </c>
      <c r="AQ1201" s="31">
        <f>IF(AN1201="PACUL",VLOOKUP(A1201,'STOK PACUL'!C:H,6,0),IF(FR_HITUNG_MINMAX!AN1201="PESALAKAN",VLOOKUP(FR_HITUNG_MINMAX!A1201,'STOK PESALAKAN'!C:H,6,0),IF(FR_HITUNG_MINMAX!AN1201="CIKDITIRO",VLOOKUP(FR_HITUNG_MINMAX!A1201,'STOK CIKDITIRO'!C:H,6,0),IF(FR_HITUNG_MINMAX!AN1201="TRAYEMAN",VLOOKUP(FR_HITUNG_MINMAX!A1201,'STOK TRAYEMAN'!C:H,6,0),"?"))))</f>
        <v>22</v>
      </c>
      <c r="AR1201" s="25">
        <f t="shared" si="67"/>
        <v>22</v>
      </c>
      <c r="AS1201" s="25">
        <f t="shared" si="68"/>
        <v>4</v>
      </c>
      <c r="AT1201" s="25">
        <f t="shared" si="66"/>
        <v>3</v>
      </c>
    </row>
    <row r="1202" spans="1:46" ht="30">
      <c r="A1202" s="96" t="s">
        <v>376</v>
      </c>
      <c r="B1202" s="96" t="s">
        <v>1167</v>
      </c>
      <c r="C1202" s="96" t="s">
        <v>877</v>
      </c>
      <c r="D1202" s="96" t="s">
        <v>1377</v>
      </c>
      <c r="E1202" s="96" t="s">
        <v>484</v>
      </c>
      <c r="F1202" s="97">
        <v>20000</v>
      </c>
      <c r="G1202" s="97">
        <v>1</v>
      </c>
      <c r="H1202" s="96" t="s">
        <v>30</v>
      </c>
      <c r="I1202" s="96" t="s">
        <v>1185</v>
      </c>
      <c r="J1202" s="98" t="s">
        <v>1366</v>
      </c>
      <c r="K1202" s="97">
        <v>1</v>
      </c>
      <c r="L1202" s="97">
        <v>0</v>
      </c>
      <c r="M1202" s="97">
        <v>0</v>
      </c>
      <c r="N1202" s="97">
        <v>0</v>
      </c>
      <c r="O1202" s="97">
        <v>0</v>
      </c>
      <c r="P1202" s="97">
        <v>0</v>
      </c>
      <c r="Q1202" s="97">
        <v>0</v>
      </c>
      <c r="R1202" s="97">
        <v>1</v>
      </c>
      <c r="S1202" s="97">
        <v>0</v>
      </c>
      <c r="T1202" s="97">
        <v>5</v>
      </c>
      <c r="U1202" s="97">
        <v>1</v>
      </c>
      <c r="V1202" s="97">
        <v>0</v>
      </c>
      <c r="W1202" s="97">
        <v>0</v>
      </c>
      <c r="X1202" s="97">
        <v>5</v>
      </c>
      <c r="Y1202" s="97">
        <v>0</v>
      </c>
      <c r="Z1202" s="97">
        <v>0</v>
      </c>
      <c r="AA1202" s="97">
        <v>0</v>
      </c>
      <c r="AB1202" s="97">
        <v>0</v>
      </c>
      <c r="AC1202" s="97">
        <v>0</v>
      </c>
      <c r="AD1202" s="97">
        <v>1</v>
      </c>
      <c r="AE1202" s="97">
        <v>1</v>
      </c>
      <c r="AF1202" s="97">
        <v>5</v>
      </c>
      <c r="AG1202" s="97">
        <v>1</v>
      </c>
      <c r="AH1202" s="97">
        <v>1</v>
      </c>
      <c r="AI1202" s="97">
        <v>0</v>
      </c>
      <c r="AJ1202" s="97">
        <v>0</v>
      </c>
      <c r="AK1202" s="97">
        <v>5</v>
      </c>
      <c r="AL1202" s="97">
        <v>5</v>
      </c>
      <c r="AM1202" s="97">
        <v>5</v>
      </c>
      <c r="AN1202" s="96" t="s">
        <v>488</v>
      </c>
      <c r="AO1202" s="97">
        <v>2</v>
      </c>
      <c r="AP1202" s="31">
        <f>IFERROR(IF(AN1202="CIKDITIRO",VLOOKUP(A1202,'BR DTG CIKDITIRO'!C:E,3,0),IF(FR_HITUNG_MINMAX!AN1202="PESALAKAN",VLOOKUP(FR_HITUNG_MINMAX!A1202,'BR DTG ADW'!C:E,3,0),IF(FR_HITUNG_MINMAX!AN1202="PACUL",VLOOKUP(FR_HITUNG_MINMAX!A1202,'BR DTG PACUL'!C:E,3,0),IF(FR_HITUNG_MINMAX!AN1202="TRAYEMAN",VLOOKUP(FR_HITUNG_MINMAX!A1202,'BR DTG TRAYEMAN'!C:E,3,0),"?")))),0)</f>
        <v>0</v>
      </c>
      <c r="AQ1202" s="31">
        <f>IF(AN1202="PACUL",VLOOKUP(A1202,'STOK PACUL'!C:H,6,0),IF(FR_HITUNG_MINMAX!AN1202="PESALAKAN",VLOOKUP(FR_HITUNG_MINMAX!A1202,'STOK PESALAKAN'!C:H,6,0),IF(FR_HITUNG_MINMAX!AN1202="CIKDITIRO",VLOOKUP(FR_HITUNG_MINMAX!A1202,'STOK CIKDITIRO'!C:H,6,0),IF(FR_HITUNG_MINMAX!AN1202="TRAYEMAN",VLOOKUP(FR_HITUNG_MINMAX!A1202,'STOK TRAYEMAN'!C:H,6,0),"?"))))</f>
        <v>2</v>
      </c>
      <c r="AR1202" s="25">
        <f t="shared" si="67"/>
        <v>2</v>
      </c>
      <c r="AS1202" s="25">
        <f t="shared" si="68"/>
        <v>3</v>
      </c>
      <c r="AT1202" s="25">
        <f t="shared" si="66"/>
        <v>4</v>
      </c>
    </row>
    <row r="1203" spans="1:46" ht="30">
      <c r="A1203" s="96" t="s">
        <v>378</v>
      </c>
      <c r="B1203" s="96" t="s">
        <v>1168</v>
      </c>
      <c r="C1203" s="96" t="s">
        <v>888</v>
      </c>
      <c r="D1203" s="96" t="s">
        <v>1381</v>
      </c>
      <c r="E1203" s="96" t="s">
        <v>485</v>
      </c>
      <c r="F1203" s="97">
        <v>900</v>
      </c>
      <c r="G1203" s="97">
        <v>10</v>
      </c>
      <c r="H1203" s="96" t="s">
        <v>34</v>
      </c>
      <c r="I1203" s="96" t="s">
        <v>1185</v>
      </c>
      <c r="J1203" s="98">
        <v>1</v>
      </c>
      <c r="K1203" s="97">
        <v>1</v>
      </c>
      <c r="L1203" s="97">
        <v>2</v>
      </c>
      <c r="M1203" s="97">
        <v>5</v>
      </c>
      <c r="N1203" s="97">
        <v>2</v>
      </c>
      <c r="O1203" s="97">
        <v>0</v>
      </c>
      <c r="P1203" s="97">
        <v>1</v>
      </c>
      <c r="Q1203" s="97">
        <v>1</v>
      </c>
      <c r="R1203" s="97">
        <v>0</v>
      </c>
      <c r="S1203" s="97">
        <v>3</v>
      </c>
      <c r="T1203" s="97">
        <v>2</v>
      </c>
      <c r="U1203" s="97">
        <v>0</v>
      </c>
      <c r="V1203" s="97">
        <v>0</v>
      </c>
      <c r="W1203" s="97">
        <v>4</v>
      </c>
      <c r="X1203" s="97">
        <v>5</v>
      </c>
      <c r="Y1203" s="97">
        <v>7</v>
      </c>
      <c r="Z1203" s="97">
        <v>7</v>
      </c>
      <c r="AA1203" s="97">
        <v>2</v>
      </c>
      <c r="AB1203" s="97">
        <v>1</v>
      </c>
      <c r="AC1203" s="97">
        <v>2</v>
      </c>
      <c r="AD1203" s="97">
        <v>1</v>
      </c>
      <c r="AE1203" s="97">
        <v>3</v>
      </c>
      <c r="AF1203" s="97">
        <v>5</v>
      </c>
      <c r="AG1203" s="97">
        <v>3</v>
      </c>
      <c r="AH1203" s="97">
        <v>0</v>
      </c>
      <c r="AI1203" s="97">
        <v>4</v>
      </c>
      <c r="AJ1203" s="97">
        <v>6</v>
      </c>
      <c r="AK1203" s="97">
        <v>7</v>
      </c>
      <c r="AL1203" s="97">
        <v>5</v>
      </c>
      <c r="AM1203" s="97">
        <v>24</v>
      </c>
      <c r="AN1203" s="96" t="s">
        <v>488</v>
      </c>
      <c r="AO1203" s="97">
        <v>25</v>
      </c>
      <c r="AP1203" s="31">
        <f>IFERROR(IF(AN1203="CIKDITIRO",VLOOKUP(A1203,'BR DTG CIKDITIRO'!C:E,3,0),IF(FR_HITUNG_MINMAX!AN1203="PESALAKAN",VLOOKUP(FR_HITUNG_MINMAX!A1203,'BR DTG ADW'!C:E,3,0),IF(FR_HITUNG_MINMAX!AN1203="PACUL",VLOOKUP(FR_HITUNG_MINMAX!A1203,'BR DTG PACUL'!C:E,3,0),IF(FR_HITUNG_MINMAX!AN1203="TRAYEMAN",VLOOKUP(FR_HITUNG_MINMAX!A1203,'BR DTG TRAYEMAN'!C:E,3,0),"?")))),0)</f>
        <v>0</v>
      </c>
      <c r="AQ1203" s="31">
        <f>IF(AN1203="PACUL",VLOOKUP(A1203,'STOK PACUL'!C:H,6,0),IF(FR_HITUNG_MINMAX!AN1203="PESALAKAN",VLOOKUP(FR_HITUNG_MINMAX!A1203,'STOK PESALAKAN'!C:H,6,0),IF(FR_HITUNG_MINMAX!AN1203="CIKDITIRO",VLOOKUP(FR_HITUNG_MINMAX!A1203,'STOK CIKDITIRO'!C:H,6,0),IF(FR_HITUNG_MINMAX!AN1203="TRAYEMAN",VLOOKUP(FR_HITUNG_MINMAX!A1203,'STOK TRAYEMAN'!C:H,6,0),"?"))))</f>
        <v>25</v>
      </c>
      <c r="AR1203" s="25">
        <f t="shared" si="67"/>
        <v>25</v>
      </c>
      <c r="AS1203" s="25">
        <f t="shared" si="68"/>
        <v>3</v>
      </c>
      <c r="AT1203" s="25">
        <f t="shared" si="66"/>
        <v>4</v>
      </c>
    </row>
    <row r="1204" spans="1:46" ht="30">
      <c r="A1204" s="96" t="s">
        <v>379</v>
      </c>
      <c r="B1204" s="96" t="s">
        <v>1169</v>
      </c>
      <c r="C1204" s="96" t="s">
        <v>888</v>
      </c>
      <c r="D1204" s="96" t="s">
        <v>1381</v>
      </c>
      <c r="E1204" s="96" t="s">
        <v>485</v>
      </c>
      <c r="F1204" s="97">
        <v>1500</v>
      </c>
      <c r="G1204" s="97">
        <v>1</v>
      </c>
      <c r="H1204" s="96" t="s">
        <v>34</v>
      </c>
      <c r="I1204" s="96" t="s">
        <v>1185</v>
      </c>
      <c r="J1204" s="98">
        <v>1</v>
      </c>
      <c r="K1204" s="97">
        <v>1</v>
      </c>
      <c r="L1204" s="97">
        <v>0</v>
      </c>
      <c r="M1204" s="97">
        <v>1</v>
      </c>
      <c r="N1204" s="97">
        <v>3</v>
      </c>
      <c r="O1204" s="97">
        <v>0</v>
      </c>
      <c r="P1204" s="97">
        <v>0</v>
      </c>
      <c r="Q1204" s="97">
        <v>0</v>
      </c>
      <c r="R1204" s="97">
        <v>0</v>
      </c>
      <c r="S1204" s="97">
        <v>0</v>
      </c>
      <c r="T1204" s="97">
        <v>1</v>
      </c>
      <c r="U1204" s="97">
        <v>0</v>
      </c>
      <c r="V1204" s="97">
        <v>3</v>
      </c>
      <c r="W1204" s="97">
        <v>0</v>
      </c>
      <c r="X1204" s="97">
        <v>3</v>
      </c>
      <c r="Y1204" s="97">
        <v>1</v>
      </c>
      <c r="Z1204" s="97">
        <v>4</v>
      </c>
      <c r="AA1204" s="97">
        <v>3</v>
      </c>
      <c r="AB1204" s="97">
        <v>0</v>
      </c>
      <c r="AC1204" s="97">
        <v>0</v>
      </c>
      <c r="AD1204" s="97">
        <v>0</v>
      </c>
      <c r="AE1204" s="97">
        <v>0</v>
      </c>
      <c r="AF1204" s="97">
        <v>1</v>
      </c>
      <c r="AG1204" s="97">
        <v>0</v>
      </c>
      <c r="AH1204" s="97">
        <v>3</v>
      </c>
      <c r="AI1204" s="97">
        <v>3</v>
      </c>
      <c r="AJ1204" s="97">
        <v>0</v>
      </c>
      <c r="AK1204" s="97">
        <v>4</v>
      </c>
      <c r="AL1204" s="97">
        <v>3</v>
      </c>
      <c r="AM1204" s="97">
        <v>4</v>
      </c>
      <c r="AN1204" s="96" t="s">
        <v>488</v>
      </c>
      <c r="AO1204" s="97">
        <v>1</v>
      </c>
      <c r="AP1204" s="31">
        <f>IFERROR(IF(AN1204="CIKDITIRO",VLOOKUP(A1204,'BR DTG CIKDITIRO'!C:E,3,0),IF(FR_HITUNG_MINMAX!AN1204="PESALAKAN",VLOOKUP(FR_HITUNG_MINMAX!A1204,'BR DTG ADW'!C:E,3,0),IF(FR_HITUNG_MINMAX!AN1204="PACUL",VLOOKUP(FR_HITUNG_MINMAX!A1204,'BR DTG PACUL'!C:E,3,0),IF(FR_HITUNG_MINMAX!AN1204="TRAYEMAN",VLOOKUP(FR_HITUNG_MINMAX!A1204,'BR DTG TRAYEMAN'!C:E,3,0),"?")))),0)</f>
        <v>0</v>
      </c>
      <c r="AQ1204" s="31">
        <f>IF(AN1204="PACUL",VLOOKUP(A1204,'STOK PACUL'!C:H,6,0),IF(FR_HITUNG_MINMAX!AN1204="PESALAKAN",VLOOKUP(FR_HITUNG_MINMAX!A1204,'STOK PESALAKAN'!C:H,6,0),IF(FR_HITUNG_MINMAX!AN1204="CIKDITIRO",VLOOKUP(FR_HITUNG_MINMAX!A1204,'STOK CIKDITIRO'!C:H,6,0),IF(FR_HITUNG_MINMAX!AN1204="TRAYEMAN",VLOOKUP(FR_HITUNG_MINMAX!A1204,'STOK TRAYEMAN'!C:H,6,0),"?"))))</f>
        <v>1</v>
      </c>
      <c r="AR1204" s="25">
        <f t="shared" si="67"/>
        <v>1</v>
      </c>
      <c r="AS1204" s="25">
        <f t="shared" si="68"/>
        <v>2</v>
      </c>
      <c r="AT1204" s="25">
        <f t="shared" si="66"/>
        <v>3</v>
      </c>
    </row>
    <row r="1205" spans="1:46" ht="30">
      <c r="A1205" s="96" t="s">
        <v>1453</v>
      </c>
      <c r="B1205" s="96" t="s">
        <v>1454</v>
      </c>
      <c r="C1205" s="96" t="s">
        <v>888</v>
      </c>
      <c r="D1205" s="96" t="s">
        <v>1377</v>
      </c>
      <c r="E1205" s="96" t="s">
        <v>482</v>
      </c>
      <c r="F1205" s="97">
        <v>5000</v>
      </c>
      <c r="G1205" s="97">
        <v>1</v>
      </c>
      <c r="H1205" s="96" t="s">
        <v>31</v>
      </c>
      <c r="I1205" s="96" t="s">
        <v>1185</v>
      </c>
      <c r="J1205" s="98" t="s">
        <v>1366</v>
      </c>
      <c r="K1205" s="97">
        <v>1</v>
      </c>
      <c r="L1205" s="97">
        <v>0</v>
      </c>
      <c r="M1205" s="97">
        <v>0</v>
      </c>
      <c r="N1205" s="97">
        <v>0</v>
      </c>
      <c r="O1205" s="97">
        <v>0</v>
      </c>
      <c r="P1205" s="97">
        <v>0</v>
      </c>
      <c r="Q1205" s="97">
        <v>0</v>
      </c>
      <c r="R1205" s="97">
        <v>0</v>
      </c>
      <c r="S1205" s="97">
        <v>1</v>
      </c>
      <c r="T1205" s="97">
        <v>0</v>
      </c>
      <c r="U1205" s="97">
        <v>0</v>
      </c>
      <c r="V1205" s="97">
        <v>0</v>
      </c>
      <c r="W1205" s="97">
        <v>0</v>
      </c>
      <c r="X1205" s="97">
        <v>1</v>
      </c>
      <c r="Y1205" s="97">
        <v>0</v>
      </c>
      <c r="Z1205" s="97">
        <v>0</v>
      </c>
      <c r="AA1205" s="97">
        <v>0</v>
      </c>
      <c r="AB1205" s="97">
        <v>0</v>
      </c>
      <c r="AC1205" s="97">
        <v>0</v>
      </c>
      <c r="AD1205" s="97">
        <v>0</v>
      </c>
      <c r="AE1205" s="97">
        <v>1</v>
      </c>
      <c r="AF1205" s="97">
        <v>1</v>
      </c>
      <c r="AG1205" s="97">
        <v>1</v>
      </c>
      <c r="AH1205" s="97">
        <v>0</v>
      </c>
      <c r="AI1205" s="97">
        <v>0</v>
      </c>
      <c r="AJ1205" s="97">
        <v>0</v>
      </c>
      <c r="AK1205" s="97">
        <v>1</v>
      </c>
      <c r="AL1205" s="97">
        <v>1</v>
      </c>
      <c r="AM1205" s="97">
        <v>2</v>
      </c>
      <c r="AN1205" s="96" t="s">
        <v>488</v>
      </c>
      <c r="AO1205" s="97">
        <v>2</v>
      </c>
      <c r="AP1205" s="31">
        <f>IFERROR(IF(AN1205="CIKDITIRO",VLOOKUP(A1205,'BR DTG CIKDITIRO'!C:E,3,0),IF(FR_HITUNG_MINMAX!AN1205="PESALAKAN",VLOOKUP(FR_HITUNG_MINMAX!A1205,'BR DTG ADW'!C:E,3,0),IF(FR_HITUNG_MINMAX!AN1205="PACUL",VLOOKUP(FR_HITUNG_MINMAX!A1205,'BR DTG PACUL'!C:E,3,0),IF(FR_HITUNG_MINMAX!AN1205="TRAYEMAN",VLOOKUP(FR_HITUNG_MINMAX!A1205,'BR DTG TRAYEMAN'!C:E,3,0),"?")))),0)</f>
        <v>0</v>
      </c>
      <c r="AQ1205" s="31">
        <f>IF(AN1205="PACUL",VLOOKUP(A1205,'STOK PACUL'!C:H,6,0),IF(FR_HITUNG_MINMAX!AN1205="PESALAKAN",VLOOKUP(FR_HITUNG_MINMAX!A1205,'STOK PESALAKAN'!C:H,6,0),IF(FR_HITUNG_MINMAX!AN1205="CIKDITIRO",VLOOKUP(FR_HITUNG_MINMAX!A1205,'STOK CIKDITIRO'!C:H,6,0),IF(FR_HITUNG_MINMAX!AN1205="TRAYEMAN",VLOOKUP(FR_HITUNG_MINMAX!A1205,'STOK TRAYEMAN'!C:H,6,0),"?"))))</f>
        <v>2</v>
      </c>
      <c r="AR1205" s="25">
        <f t="shared" si="67"/>
        <v>2</v>
      </c>
      <c r="AS1205" s="25">
        <f t="shared" si="68"/>
        <v>1</v>
      </c>
      <c r="AT1205" s="25">
        <f t="shared" si="66"/>
        <v>3</v>
      </c>
    </row>
    <row r="1206" spans="1:46" ht="30">
      <c r="A1206" s="96" t="s">
        <v>380</v>
      </c>
      <c r="B1206" s="96" t="s">
        <v>1170</v>
      </c>
      <c r="C1206" s="96" t="s">
        <v>888</v>
      </c>
      <c r="D1206" s="96" t="s">
        <v>1381</v>
      </c>
      <c r="E1206" s="96" t="s">
        <v>485</v>
      </c>
      <c r="F1206" s="97">
        <v>750</v>
      </c>
      <c r="G1206" s="97">
        <v>10</v>
      </c>
      <c r="H1206" s="96" t="s">
        <v>30</v>
      </c>
      <c r="I1206" s="96" t="s">
        <v>1185</v>
      </c>
      <c r="J1206" s="98">
        <v>1</v>
      </c>
      <c r="K1206" s="97">
        <v>1</v>
      </c>
      <c r="L1206" s="97">
        <v>3</v>
      </c>
      <c r="M1206" s="97">
        <v>10</v>
      </c>
      <c r="N1206" s="97">
        <v>0</v>
      </c>
      <c r="O1206" s="97">
        <v>2</v>
      </c>
      <c r="P1206" s="97">
        <v>6</v>
      </c>
      <c r="Q1206" s="97">
        <v>6</v>
      </c>
      <c r="R1206" s="97">
        <v>8</v>
      </c>
      <c r="S1206" s="97">
        <v>0</v>
      </c>
      <c r="T1206" s="97">
        <v>4</v>
      </c>
      <c r="U1206" s="97">
        <v>1</v>
      </c>
      <c r="V1206" s="97">
        <v>2</v>
      </c>
      <c r="W1206" s="97">
        <v>0</v>
      </c>
      <c r="X1206" s="97">
        <v>10</v>
      </c>
      <c r="Y1206" s="97">
        <v>13</v>
      </c>
      <c r="Z1206" s="97">
        <v>10</v>
      </c>
      <c r="AA1206" s="97">
        <v>2</v>
      </c>
      <c r="AB1206" s="97">
        <v>8</v>
      </c>
      <c r="AC1206" s="97">
        <v>12</v>
      </c>
      <c r="AD1206" s="97">
        <v>14</v>
      </c>
      <c r="AE1206" s="97">
        <v>8</v>
      </c>
      <c r="AF1206" s="97">
        <v>4</v>
      </c>
      <c r="AG1206" s="97">
        <v>1</v>
      </c>
      <c r="AH1206" s="97">
        <v>3</v>
      </c>
      <c r="AI1206" s="97">
        <v>2</v>
      </c>
      <c r="AJ1206" s="97">
        <v>3</v>
      </c>
      <c r="AK1206" s="97">
        <v>14</v>
      </c>
      <c r="AL1206" s="97">
        <v>10</v>
      </c>
      <c r="AM1206" s="97">
        <v>48</v>
      </c>
      <c r="AN1206" s="96" t="s">
        <v>488</v>
      </c>
      <c r="AO1206" s="97">
        <v>28</v>
      </c>
      <c r="AP1206" s="31">
        <f>IFERROR(IF(AN1206="CIKDITIRO",VLOOKUP(A1206,'BR DTG CIKDITIRO'!C:E,3,0),IF(FR_HITUNG_MINMAX!AN1206="PESALAKAN",VLOOKUP(FR_HITUNG_MINMAX!A1206,'BR DTG ADW'!C:E,3,0),IF(FR_HITUNG_MINMAX!AN1206="PACUL",VLOOKUP(FR_HITUNG_MINMAX!A1206,'BR DTG PACUL'!C:E,3,0),IF(FR_HITUNG_MINMAX!AN1206="TRAYEMAN",VLOOKUP(FR_HITUNG_MINMAX!A1206,'BR DTG TRAYEMAN'!C:E,3,0),"?")))),0)</f>
        <v>0</v>
      </c>
      <c r="AQ1206" s="31">
        <f>IF(AN1206="PACUL",VLOOKUP(A1206,'STOK PACUL'!C:H,6,0),IF(FR_HITUNG_MINMAX!AN1206="PESALAKAN",VLOOKUP(FR_HITUNG_MINMAX!A1206,'STOK PESALAKAN'!C:H,6,0),IF(FR_HITUNG_MINMAX!AN1206="CIKDITIRO",VLOOKUP(FR_HITUNG_MINMAX!A1206,'STOK CIKDITIRO'!C:H,6,0),IF(FR_HITUNG_MINMAX!AN1206="TRAYEMAN",VLOOKUP(FR_HITUNG_MINMAX!A1206,'STOK TRAYEMAN'!C:H,6,0),"?"))))</f>
        <v>28</v>
      </c>
      <c r="AR1206" s="25">
        <f t="shared" si="67"/>
        <v>28</v>
      </c>
      <c r="AS1206" s="25">
        <f t="shared" si="68"/>
        <v>5</v>
      </c>
      <c r="AT1206" s="25">
        <f t="shared" si="66"/>
        <v>4</v>
      </c>
    </row>
    <row r="1207" spans="1:46" ht="30">
      <c r="A1207" s="96" t="s">
        <v>1455</v>
      </c>
      <c r="B1207" s="96" t="s">
        <v>1456</v>
      </c>
      <c r="C1207" s="96" t="s">
        <v>888</v>
      </c>
      <c r="D1207" s="96" t="s">
        <v>1381</v>
      </c>
      <c r="E1207" s="96" t="s">
        <v>482</v>
      </c>
      <c r="F1207" s="97">
        <v>4000</v>
      </c>
      <c r="G1207" s="97">
        <v>2</v>
      </c>
      <c r="H1207" s="96" t="s">
        <v>30</v>
      </c>
      <c r="I1207" s="96" t="s">
        <v>1185</v>
      </c>
      <c r="J1207" s="98" t="s">
        <v>1366</v>
      </c>
      <c r="K1207" s="97">
        <v>1</v>
      </c>
      <c r="L1207" s="97">
        <v>0</v>
      </c>
      <c r="M1207" s="97">
        <v>0</v>
      </c>
      <c r="N1207" s="97">
        <v>0</v>
      </c>
      <c r="O1207" s="97">
        <v>2</v>
      </c>
      <c r="P1207" s="97">
        <v>0</v>
      </c>
      <c r="Q1207" s="97">
        <v>0</v>
      </c>
      <c r="R1207" s="97">
        <v>0</v>
      </c>
      <c r="S1207" s="97">
        <v>0</v>
      </c>
      <c r="T1207" s="97">
        <v>0</v>
      </c>
      <c r="U1207" s="97">
        <v>0</v>
      </c>
      <c r="V1207" s="97">
        <v>0</v>
      </c>
      <c r="W1207" s="97">
        <v>0</v>
      </c>
      <c r="X1207" s="97">
        <v>2</v>
      </c>
      <c r="Y1207" s="97">
        <v>0</v>
      </c>
      <c r="Z1207" s="97">
        <v>0</v>
      </c>
      <c r="AA1207" s="97">
        <v>2</v>
      </c>
      <c r="AB1207" s="97">
        <v>2</v>
      </c>
      <c r="AC1207" s="97">
        <v>0</v>
      </c>
      <c r="AD1207" s="97">
        <v>0</v>
      </c>
      <c r="AE1207" s="97">
        <v>0</v>
      </c>
      <c r="AF1207" s="97">
        <v>0</v>
      </c>
      <c r="AG1207" s="97">
        <v>0</v>
      </c>
      <c r="AH1207" s="97">
        <v>0</v>
      </c>
      <c r="AI1207" s="97">
        <v>0</v>
      </c>
      <c r="AJ1207" s="97">
        <v>0</v>
      </c>
      <c r="AK1207" s="97">
        <v>2</v>
      </c>
      <c r="AL1207" s="97">
        <v>2</v>
      </c>
      <c r="AM1207" s="97">
        <v>2</v>
      </c>
      <c r="AN1207" s="96" t="s">
        <v>488</v>
      </c>
      <c r="AO1207" s="97">
        <v>0</v>
      </c>
      <c r="AP1207" s="31">
        <f>IFERROR(IF(AN1207="CIKDITIRO",VLOOKUP(A1207,'BR DTG CIKDITIRO'!C:E,3,0),IF(FR_HITUNG_MINMAX!AN1207="PESALAKAN",VLOOKUP(FR_HITUNG_MINMAX!A1207,'BR DTG ADW'!C:E,3,0),IF(FR_HITUNG_MINMAX!AN1207="PACUL",VLOOKUP(FR_HITUNG_MINMAX!A1207,'BR DTG PACUL'!C:E,3,0),IF(FR_HITUNG_MINMAX!AN1207="TRAYEMAN",VLOOKUP(FR_HITUNG_MINMAX!A1207,'BR DTG TRAYEMAN'!C:E,3,0),"?")))),0)</f>
        <v>0</v>
      </c>
      <c r="AQ1207" s="31">
        <f>IF(AN1207="PACUL",VLOOKUP(A1207,'STOK PACUL'!C:H,6,0),IF(FR_HITUNG_MINMAX!AN1207="PESALAKAN",VLOOKUP(FR_HITUNG_MINMAX!A1207,'STOK PESALAKAN'!C:H,6,0),IF(FR_HITUNG_MINMAX!AN1207="CIKDITIRO",VLOOKUP(FR_HITUNG_MINMAX!A1207,'STOK CIKDITIRO'!C:H,6,0),IF(FR_HITUNG_MINMAX!AN1207="TRAYEMAN",VLOOKUP(FR_HITUNG_MINMAX!A1207,'STOK TRAYEMAN'!C:H,6,0),"?"))))</f>
        <v>0</v>
      </c>
      <c r="AR1207" s="25">
        <f t="shared" si="67"/>
        <v>0</v>
      </c>
      <c r="AS1207" s="25">
        <f t="shared" si="68"/>
        <v>1</v>
      </c>
      <c r="AT1207" s="25">
        <f t="shared" si="66"/>
        <v>1</v>
      </c>
    </row>
    <row r="1208" spans="1:46" ht="30">
      <c r="A1208" s="96" t="s">
        <v>1171</v>
      </c>
      <c r="B1208" s="96" t="s">
        <v>1172</v>
      </c>
      <c r="C1208" s="96" t="s">
        <v>888</v>
      </c>
      <c r="D1208" s="96" t="s">
        <v>1377</v>
      </c>
      <c r="E1208" s="96" t="s">
        <v>482</v>
      </c>
      <c r="F1208" s="97">
        <v>2000</v>
      </c>
      <c r="G1208" s="97">
        <v>1</v>
      </c>
      <c r="H1208" s="96" t="s">
        <v>86</v>
      </c>
      <c r="I1208" s="96" t="s">
        <v>1185</v>
      </c>
      <c r="J1208" s="98" t="s">
        <v>1366</v>
      </c>
      <c r="K1208" s="97">
        <v>1</v>
      </c>
      <c r="L1208" s="97">
        <v>0</v>
      </c>
      <c r="M1208" s="97">
        <v>0</v>
      </c>
      <c r="N1208" s="97">
        <v>0</v>
      </c>
      <c r="O1208" s="97">
        <v>0</v>
      </c>
      <c r="P1208" s="97">
        <v>0</v>
      </c>
      <c r="Q1208" s="97">
        <v>0</v>
      </c>
      <c r="R1208" s="97">
        <v>0</v>
      </c>
      <c r="S1208" s="97">
        <v>0</v>
      </c>
      <c r="T1208" s="97">
        <v>2</v>
      </c>
      <c r="U1208" s="97">
        <v>0</v>
      </c>
      <c r="V1208" s="97">
        <v>0</v>
      </c>
      <c r="W1208" s="97">
        <v>0</v>
      </c>
      <c r="X1208" s="97">
        <v>2</v>
      </c>
      <c r="Y1208" s="97">
        <v>0</v>
      </c>
      <c r="Z1208" s="97">
        <v>0</v>
      </c>
      <c r="AA1208" s="97">
        <v>0</v>
      </c>
      <c r="AB1208" s="97">
        <v>0</v>
      </c>
      <c r="AC1208" s="97">
        <v>0</v>
      </c>
      <c r="AD1208" s="97">
        <v>0</v>
      </c>
      <c r="AE1208" s="97">
        <v>0</v>
      </c>
      <c r="AF1208" s="97">
        <v>2</v>
      </c>
      <c r="AG1208" s="97">
        <v>0</v>
      </c>
      <c r="AH1208" s="97">
        <v>0</v>
      </c>
      <c r="AI1208" s="97">
        <v>0</v>
      </c>
      <c r="AJ1208" s="97">
        <v>0</v>
      </c>
      <c r="AK1208" s="97">
        <v>2</v>
      </c>
      <c r="AL1208" s="97">
        <v>2</v>
      </c>
      <c r="AM1208" s="97">
        <v>2</v>
      </c>
      <c r="AN1208" s="96" t="s">
        <v>488</v>
      </c>
      <c r="AO1208" s="97">
        <v>2</v>
      </c>
      <c r="AP1208" s="31">
        <f>IFERROR(IF(AN1208="CIKDITIRO",VLOOKUP(A1208,'BR DTG CIKDITIRO'!C:E,3,0),IF(FR_HITUNG_MINMAX!AN1208="PESALAKAN",VLOOKUP(FR_HITUNG_MINMAX!A1208,'BR DTG ADW'!C:E,3,0),IF(FR_HITUNG_MINMAX!AN1208="PACUL",VLOOKUP(FR_HITUNG_MINMAX!A1208,'BR DTG PACUL'!C:E,3,0),IF(FR_HITUNG_MINMAX!AN1208="TRAYEMAN",VLOOKUP(FR_HITUNG_MINMAX!A1208,'BR DTG TRAYEMAN'!C:E,3,0),"?")))),0)</f>
        <v>0</v>
      </c>
      <c r="AQ1208" s="31">
        <f>IF(AN1208="PACUL",VLOOKUP(A1208,'STOK PACUL'!C:H,6,0),IF(FR_HITUNG_MINMAX!AN1208="PESALAKAN",VLOOKUP(FR_HITUNG_MINMAX!A1208,'STOK PESALAKAN'!C:H,6,0),IF(FR_HITUNG_MINMAX!AN1208="CIKDITIRO",VLOOKUP(FR_HITUNG_MINMAX!A1208,'STOK CIKDITIRO'!C:H,6,0),IF(FR_HITUNG_MINMAX!AN1208="TRAYEMAN",VLOOKUP(FR_HITUNG_MINMAX!A1208,'STOK TRAYEMAN'!C:H,6,0),"?"))))</f>
        <v>2</v>
      </c>
      <c r="AR1208" s="25">
        <f t="shared" si="67"/>
        <v>2</v>
      </c>
      <c r="AS1208" s="25">
        <f t="shared" si="68"/>
        <v>1</v>
      </c>
      <c r="AT1208" s="25">
        <f t="shared" si="66"/>
        <v>1</v>
      </c>
    </row>
    <row r="1209" spans="1:46" ht="30">
      <c r="A1209" s="96" t="s">
        <v>381</v>
      </c>
      <c r="B1209" s="96" t="s">
        <v>1173</v>
      </c>
      <c r="C1209" s="96" t="s">
        <v>888</v>
      </c>
      <c r="D1209" s="96" t="s">
        <v>1381</v>
      </c>
      <c r="E1209" s="96" t="s">
        <v>485</v>
      </c>
      <c r="F1209" s="97">
        <v>900</v>
      </c>
      <c r="G1209" s="97">
        <v>10</v>
      </c>
      <c r="H1209" s="96" t="s">
        <v>30</v>
      </c>
      <c r="I1209" s="96" t="s">
        <v>1185</v>
      </c>
      <c r="J1209" s="98">
        <v>1</v>
      </c>
      <c r="K1209" s="97">
        <v>1</v>
      </c>
      <c r="L1209" s="97">
        <v>0</v>
      </c>
      <c r="M1209" s="97">
        <v>3</v>
      </c>
      <c r="N1209" s="97">
        <v>6</v>
      </c>
      <c r="O1209" s="97">
        <v>6</v>
      </c>
      <c r="P1209" s="97">
        <v>1</v>
      </c>
      <c r="Q1209" s="97">
        <v>0</v>
      </c>
      <c r="R1209" s="97">
        <v>0</v>
      </c>
      <c r="S1209" s="97">
        <v>0</v>
      </c>
      <c r="T1209" s="97">
        <v>4</v>
      </c>
      <c r="U1209" s="97">
        <v>4</v>
      </c>
      <c r="V1209" s="97">
        <v>2</v>
      </c>
      <c r="W1209" s="97">
        <v>0</v>
      </c>
      <c r="X1209" s="97">
        <v>6</v>
      </c>
      <c r="Y1209" s="97">
        <v>3</v>
      </c>
      <c r="Z1209" s="97">
        <v>9</v>
      </c>
      <c r="AA1209" s="97">
        <v>12</v>
      </c>
      <c r="AB1209" s="97">
        <v>7</v>
      </c>
      <c r="AC1209" s="97">
        <v>1</v>
      </c>
      <c r="AD1209" s="97">
        <v>0</v>
      </c>
      <c r="AE1209" s="97">
        <v>0</v>
      </c>
      <c r="AF1209" s="97">
        <v>4</v>
      </c>
      <c r="AG1209" s="97">
        <v>4</v>
      </c>
      <c r="AH1209" s="97">
        <v>6</v>
      </c>
      <c r="AI1209" s="97">
        <v>2</v>
      </c>
      <c r="AJ1209" s="97">
        <v>0</v>
      </c>
      <c r="AK1209" s="97">
        <v>12</v>
      </c>
      <c r="AL1209" s="97">
        <v>6</v>
      </c>
      <c r="AM1209" s="97">
        <v>36</v>
      </c>
      <c r="AN1209" s="96" t="s">
        <v>488</v>
      </c>
      <c r="AO1209" s="97">
        <v>29</v>
      </c>
      <c r="AP1209" s="31">
        <f>IFERROR(IF(AN1209="CIKDITIRO",VLOOKUP(A1209,'BR DTG CIKDITIRO'!C:E,3,0),IF(FR_HITUNG_MINMAX!AN1209="PESALAKAN",VLOOKUP(FR_HITUNG_MINMAX!A1209,'BR DTG ADW'!C:E,3,0),IF(FR_HITUNG_MINMAX!AN1209="PACUL",VLOOKUP(FR_HITUNG_MINMAX!A1209,'BR DTG PACUL'!C:E,3,0),IF(FR_HITUNG_MINMAX!AN1209="TRAYEMAN",VLOOKUP(FR_HITUNG_MINMAX!A1209,'BR DTG TRAYEMAN'!C:E,3,0),"?")))),0)</f>
        <v>0</v>
      </c>
      <c r="AQ1209" s="31">
        <f>IF(AN1209="PACUL",VLOOKUP(A1209,'STOK PACUL'!C:H,6,0),IF(FR_HITUNG_MINMAX!AN1209="PESALAKAN",VLOOKUP(FR_HITUNG_MINMAX!A1209,'STOK PESALAKAN'!C:H,6,0),IF(FR_HITUNG_MINMAX!AN1209="CIKDITIRO",VLOOKUP(FR_HITUNG_MINMAX!A1209,'STOK CIKDITIRO'!C:H,6,0),IF(FR_HITUNG_MINMAX!AN1209="TRAYEMAN",VLOOKUP(FR_HITUNG_MINMAX!A1209,'STOK TRAYEMAN'!C:H,6,0),"?"))))</f>
        <v>29</v>
      </c>
      <c r="AR1209" s="25">
        <f t="shared" si="67"/>
        <v>29</v>
      </c>
      <c r="AS1209" s="25">
        <f t="shared" si="68"/>
        <v>3</v>
      </c>
      <c r="AT1209" s="25">
        <f t="shared" si="66"/>
        <v>4</v>
      </c>
    </row>
    <row r="1210" spans="1:46" ht="30">
      <c r="A1210" s="96" t="s">
        <v>2217</v>
      </c>
      <c r="B1210" s="96" t="s">
        <v>2218</v>
      </c>
      <c r="C1210" s="96" t="s">
        <v>876</v>
      </c>
      <c r="D1210" s="96" t="s">
        <v>1377</v>
      </c>
      <c r="E1210" s="96" t="s">
        <v>482</v>
      </c>
      <c r="F1210" s="97">
        <v>2500</v>
      </c>
      <c r="G1210" s="97">
        <v>1</v>
      </c>
      <c r="H1210" s="96" t="s">
        <v>1185</v>
      </c>
      <c r="I1210" s="96" t="s">
        <v>1185</v>
      </c>
      <c r="J1210" s="98">
        <v>1</v>
      </c>
      <c r="K1210" s="97">
        <v>1</v>
      </c>
      <c r="L1210" s="97">
        <v>0</v>
      </c>
      <c r="M1210" s="97">
        <v>0</v>
      </c>
      <c r="N1210" s="97">
        <v>0</v>
      </c>
      <c r="O1210" s="97">
        <v>0</v>
      </c>
      <c r="P1210" s="97">
        <v>0</v>
      </c>
      <c r="Q1210" s="97">
        <v>0</v>
      </c>
      <c r="R1210" s="97">
        <v>2</v>
      </c>
      <c r="S1210" s="97">
        <v>0</v>
      </c>
      <c r="T1210" s="97">
        <v>0</v>
      </c>
      <c r="U1210" s="97">
        <v>0</v>
      </c>
      <c r="V1210" s="97">
        <v>0</v>
      </c>
      <c r="W1210" s="97">
        <v>0</v>
      </c>
      <c r="X1210" s="97">
        <v>2</v>
      </c>
      <c r="Y1210" s="97">
        <v>0</v>
      </c>
      <c r="Z1210" s="97">
        <v>0</v>
      </c>
      <c r="AA1210" s="97">
        <v>0</v>
      </c>
      <c r="AB1210" s="97">
        <v>0</v>
      </c>
      <c r="AC1210" s="97">
        <v>0</v>
      </c>
      <c r="AD1210" s="97">
        <v>2</v>
      </c>
      <c r="AE1210" s="97">
        <v>2</v>
      </c>
      <c r="AF1210" s="97">
        <v>0</v>
      </c>
      <c r="AG1210" s="97">
        <v>0</v>
      </c>
      <c r="AH1210" s="97">
        <v>0</v>
      </c>
      <c r="AI1210" s="97">
        <v>0</v>
      </c>
      <c r="AJ1210" s="97">
        <v>0</v>
      </c>
      <c r="AK1210" s="97">
        <v>2</v>
      </c>
      <c r="AL1210" s="97">
        <v>0</v>
      </c>
      <c r="AM1210" s="97">
        <v>0</v>
      </c>
      <c r="AN1210" s="96" t="s">
        <v>488</v>
      </c>
      <c r="AO1210" s="97">
        <v>2</v>
      </c>
      <c r="AP1210" s="31">
        <f>IFERROR(IF(AN1210="CIKDITIRO",VLOOKUP(A1210,'BR DTG CIKDITIRO'!C:E,3,0),IF(FR_HITUNG_MINMAX!AN1210="PESALAKAN",VLOOKUP(FR_HITUNG_MINMAX!A1210,'BR DTG ADW'!C:E,3,0),IF(FR_HITUNG_MINMAX!AN1210="PACUL",VLOOKUP(FR_HITUNG_MINMAX!A1210,'BR DTG PACUL'!C:E,3,0),IF(FR_HITUNG_MINMAX!AN1210="TRAYEMAN",VLOOKUP(FR_HITUNG_MINMAX!A1210,'BR DTG TRAYEMAN'!C:E,3,0),"?")))),0)</f>
        <v>0</v>
      </c>
      <c r="AQ1210" s="31">
        <f>IF(AN1210="PACUL",VLOOKUP(A1210,'STOK PACUL'!C:H,6,0),IF(FR_HITUNG_MINMAX!AN1210="PESALAKAN",VLOOKUP(FR_HITUNG_MINMAX!A1210,'STOK PESALAKAN'!C:H,6,0),IF(FR_HITUNG_MINMAX!AN1210="CIKDITIRO",VLOOKUP(FR_HITUNG_MINMAX!A1210,'STOK CIKDITIRO'!C:H,6,0),IF(FR_HITUNG_MINMAX!AN1210="TRAYEMAN",VLOOKUP(FR_HITUNG_MINMAX!A1210,'STOK TRAYEMAN'!C:H,6,0),"?"))))</f>
        <v>2</v>
      </c>
      <c r="AR1210" s="25">
        <f t="shared" si="67"/>
        <v>2</v>
      </c>
      <c r="AS1210" s="25">
        <f t="shared" si="68"/>
        <v>0</v>
      </c>
      <c r="AT1210" s="25">
        <f t="shared" si="66"/>
        <v>1</v>
      </c>
    </row>
    <row r="1211" spans="1:46" ht="30">
      <c r="A1211" s="96" t="s">
        <v>382</v>
      </c>
      <c r="B1211" s="96" t="s">
        <v>1174</v>
      </c>
      <c r="C1211" s="96" t="s">
        <v>888</v>
      </c>
      <c r="D1211" s="96" t="s">
        <v>1381</v>
      </c>
      <c r="E1211" s="96" t="s">
        <v>482</v>
      </c>
      <c r="F1211" s="97">
        <v>1500</v>
      </c>
      <c r="G1211" s="97">
        <v>5</v>
      </c>
      <c r="H1211" s="96" t="s">
        <v>30</v>
      </c>
      <c r="I1211" s="96" t="s">
        <v>1185</v>
      </c>
      <c r="J1211" s="98" t="s">
        <v>1366</v>
      </c>
      <c r="K1211" s="97">
        <v>1</v>
      </c>
      <c r="L1211" s="97">
        <v>0</v>
      </c>
      <c r="M1211" s="97">
        <v>0</v>
      </c>
      <c r="N1211" s="97">
        <v>1</v>
      </c>
      <c r="O1211" s="97">
        <v>1</v>
      </c>
      <c r="P1211" s="97">
        <v>0</v>
      </c>
      <c r="Q1211" s="97">
        <v>0</v>
      </c>
      <c r="R1211" s="97">
        <v>0</v>
      </c>
      <c r="S1211" s="97">
        <v>0</v>
      </c>
      <c r="T1211" s="97">
        <v>1</v>
      </c>
      <c r="U1211" s="97">
        <v>0</v>
      </c>
      <c r="V1211" s="97">
        <v>0</v>
      </c>
      <c r="W1211" s="97">
        <v>0</v>
      </c>
      <c r="X1211" s="97">
        <v>1</v>
      </c>
      <c r="Y1211" s="97">
        <v>0</v>
      </c>
      <c r="Z1211" s="97">
        <v>1</v>
      </c>
      <c r="AA1211" s="97">
        <v>2</v>
      </c>
      <c r="AB1211" s="97">
        <v>1</v>
      </c>
      <c r="AC1211" s="97">
        <v>0</v>
      </c>
      <c r="AD1211" s="97">
        <v>0</v>
      </c>
      <c r="AE1211" s="97">
        <v>0</v>
      </c>
      <c r="AF1211" s="97">
        <v>1</v>
      </c>
      <c r="AG1211" s="97">
        <v>0</v>
      </c>
      <c r="AH1211" s="97">
        <v>0</v>
      </c>
      <c r="AI1211" s="97">
        <v>0</v>
      </c>
      <c r="AJ1211" s="97">
        <v>0</v>
      </c>
      <c r="AK1211" s="97">
        <v>2</v>
      </c>
      <c r="AL1211" s="97">
        <v>1</v>
      </c>
      <c r="AM1211" s="97">
        <v>2</v>
      </c>
      <c r="AN1211" s="96" t="s">
        <v>488</v>
      </c>
      <c r="AO1211" s="97">
        <v>16</v>
      </c>
      <c r="AP1211" s="31">
        <f>IFERROR(IF(AN1211="CIKDITIRO",VLOOKUP(A1211,'BR DTG CIKDITIRO'!C:E,3,0),IF(FR_HITUNG_MINMAX!AN1211="PESALAKAN",VLOOKUP(FR_HITUNG_MINMAX!A1211,'BR DTG ADW'!C:E,3,0),IF(FR_HITUNG_MINMAX!AN1211="PACUL",VLOOKUP(FR_HITUNG_MINMAX!A1211,'BR DTG PACUL'!C:E,3,0),IF(FR_HITUNG_MINMAX!AN1211="TRAYEMAN",VLOOKUP(FR_HITUNG_MINMAX!A1211,'BR DTG TRAYEMAN'!C:E,3,0),"?")))),0)</f>
        <v>0</v>
      </c>
      <c r="AQ1211" s="31">
        <f>IF(AN1211="PACUL",VLOOKUP(A1211,'STOK PACUL'!C:H,6,0),IF(FR_HITUNG_MINMAX!AN1211="PESALAKAN",VLOOKUP(FR_HITUNG_MINMAX!A1211,'STOK PESALAKAN'!C:H,6,0),IF(FR_HITUNG_MINMAX!AN1211="CIKDITIRO",VLOOKUP(FR_HITUNG_MINMAX!A1211,'STOK CIKDITIRO'!C:H,6,0),IF(FR_HITUNG_MINMAX!AN1211="TRAYEMAN",VLOOKUP(FR_HITUNG_MINMAX!A1211,'STOK TRAYEMAN'!C:H,6,0),"?"))))</f>
        <v>16</v>
      </c>
      <c r="AR1211" s="25">
        <f t="shared" si="67"/>
        <v>16</v>
      </c>
      <c r="AS1211" s="25">
        <f t="shared" si="68"/>
        <v>1</v>
      </c>
      <c r="AT1211" s="25">
        <f t="shared" si="66"/>
        <v>3</v>
      </c>
    </row>
    <row r="1212" spans="1:46" ht="30">
      <c r="A1212" s="96" t="s">
        <v>383</v>
      </c>
      <c r="B1212" s="96" t="s">
        <v>1175</v>
      </c>
      <c r="C1212" s="96" t="s">
        <v>888</v>
      </c>
      <c r="D1212" s="96" t="s">
        <v>1381</v>
      </c>
      <c r="E1212" s="96" t="s">
        <v>486</v>
      </c>
      <c r="F1212" s="97">
        <v>1000</v>
      </c>
      <c r="G1212" s="97">
        <v>10</v>
      </c>
      <c r="H1212" s="96" t="s">
        <v>34</v>
      </c>
      <c r="I1212" s="96" t="s">
        <v>1185</v>
      </c>
      <c r="J1212" s="98" t="s">
        <v>1366</v>
      </c>
      <c r="K1212" s="97">
        <v>1</v>
      </c>
      <c r="L1212" s="97">
        <v>22</v>
      </c>
      <c r="M1212" s="97">
        <v>19</v>
      </c>
      <c r="N1212" s="97">
        <v>16</v>
      </c>
      <c r="O1212" s="97">
        <v>18</v>
      </c>
      <c r="P1212" s="97">
        <v>8</v>
      </c>
      <c r="Q1212" s="97">
        <v>6</v>
      </c>
      <c r="R1212" s="97">
        <v>17</v>
      </c>
      <c r="S1212" s="97">
        <v>13</v>
      </c>
      <c r="T1212" s="97">
        <v>7</v>
      </c>
      <c r="U1212" s="97">
        <v>17</v>
      </c>
      <c r="V1212" s="97">
        <v>14</v>
      </c>
      <c r="W1212" s="97">
        <v>11</v>
      </c>
      <c r="X1212" s="97">
        <v>22</v>
      </c>
      <c r="Y1212" s="97">
        <v>41</v>
      </c>
      <c r="Z1212" s="97">
        <v>35</v>
      </c>
      <c r="AA1212" s="97">
        <v>34</v>
      </c>
      <c r="AB1212" s="97">
        <v>26</v>
      </c>
      <c r="AC1212" s="97">
        <v>14</v>
      </c>
      <c r="AD1212" s="97">
        <v>23</v>
      </c>
      <c r="AE1212" s="97">
        <v>30</v>
      </c>
      <c r="AF1212" s="97">
        <v>20</v>
      </c>
      <c r="AG1212" s="97">
        <v>30</v>
      </c>
      <c r="AH1212" s="97">
        <v>31</v>
      </c>
      <c r="AI1212" s="97">
        <v>25</v>
      </c>
      <c r="AJ1212" s="97">
        <v>33</v>
      </c>
      <c r="AK1212" s="97">
        <v>41</v>
      </c>
      <c r="AL1212" s="97">
        <v>22</v>
      </c>
      <c r="AM1212" s="97">
        <v>126</v>
      </c>
      <c r="AN1212" s="96" t="s">
        <v>488</v>
      </c>
      <c r="AO1212" s="97">
        <v>27</v>
      </c>
      <c r="AP1212" s="31">
        <f>IFERROR(IF(AN1212="CIKDITIRO",VLOOKUP(A1212,'BR DTG CIKDITIRO'!C:E,3,0),IF(FR_HITUNG_MINMAX!AN1212="PESALAKAN",VLOOKUP(FR_HITUNG_MINMAX!A1212,'BR DTG ADW'!C:E,3,0),IF(FR_HITUNG_MINMAX!AN1212="PACUL",VLOOKUP(FR_HITUNG_MINMAX!A1212,'BR DTG PACUL'!C:E,3,0),IF(FR_HITUNG_MINMAX!AN1212="TRAYEMAN",VLOOKUP(FR_HITUNG_MINMAX!A1212,'BR DTG TRAYEMAN'!C:E,3,0),"?")))),0)</f>
        <v>0</v>
      </c>
      <c r="AQ1212" s="31">
        <f>IF(AN1212="PACUL",VLOOKUP(A1212,'STOK PACUL'!C:H,6,0),IF(FR_HITUNG_MINMAX!AN1212="PESALAKAN",VLOOKUP(FR_HITUNG_MINMAX!A1212,'STOK PESALAKAN'!C:H,6,0),IF(FR_HITUNG_MINMAX!AN1212="CIKDITIRO",VLOOKUP(FR_HITUNG_MINMAX!A1212,'STOK CIKDITIRO'!C:H,6,0),IF(FR_HITUNG_MINMAX!AN1212="TRAYEMAN",VLOOKUP(FR_HITUNG_MINMAX!A1212,'STOK TRAYEMAN'!C:H,6,0),"?"))))</f>
        <v>27</v>
      </c>
      <c r="AR1212" s="25">
        <f t="shared" si="67"/>
        <v>27</v>
      </c>
      <c r="AS1212" s="25">
        <f t="shared" si="68"/>
        <v>11</v>
      </c>
      <c r="AT1212" s="25">
        <f t="shared" si="66"/>
        <v>4</v>
      </c>
    </row>
    <row r="1213" spans="1:46" ht="30">
      <c r="A1213" s="96" t="s">
        <v>384</v>
      </c>
      <c r="B1213" s="96" t="s">
        <v>1176</v>
      </c>
      <c r="C1213" s="96" t="s">
        <v>888</v>
      </c>
      <c r="D1213" s="96" t="s">
        <v>1381</v>
      </c>
      <c r="E1213" s="96" t="s">
        <v>482</v>
      </c>
      <c r="F1213" s="97">
        <v>1500</v>
      </c>
      <c r="G1213" s="97">
        <v>2</v>
      </c>
      <c r="H1213" s="96" t="s">
        <v>111</v>
      </c>
      <c r="I1213" s="96" t="s">
        <v>1185</v>
      </c>
      <c r="J1213" s="98" t="s">
        <v>1366</v>
      </c>
      <c r="K1213" s="97">
        <v>1</v>
      </c>
      <c r="L1213" s="97">
        <v>0</v>
      </c>
      <c r="M1213" s="97">
        <v>0</v>
      </c>
      <c r="N1213" s="97">
        <v>0</v>
      </c>
      <c r="O1213" s="97">
        <v>0</v>
      </c>
      <c r="P1213" s="97">
        <v>0</v>
      </c>
      <c r="Q1213" s="97">
        <v>0</v>
      </c>
      <c r="R1213" s="97">
        <v>1</v>
      </c>
      <c r="S1213" s="97">
        <v>0</v>
      </c>
      <c r="T1213" s="97">
        <v>0</v>
      </c>
      <c r="U1213" s="97">
        <v>0</v>
      </c>
      <c r="V1213" s="97">
        <v>0</v>
      </c>
      <c r="W1213" s="97">
        <v>0</v>
      </c>
      <c r="X1213" s="97">
        <v>1</v>
      </c>
      <c r="Y1213" s="97">
        <v>0</v>
      </c>
      <c r="Z1213" s="97">
        <v>0</v>
      </c>
      <c r="AA1213" s="97">
        <v>0</v>
      </c>
      <c r="AB1213" s="97">
        <v>0</v>
      </c>
      <c r="AC1213" s="97">
        <v>0</v>
      </c>
      <c r="AD1213" s="97">
        <v>1</v>
      </c>
      <c r="AE1213" s="97">
        <v>1</v>
      </c>
      <c r="AF1213" s="97">
        <v>0</v>
      </c>
      <c r="AG1213" s="97">
        <v>0</v>
      </c>
      <c r="AH1213" s="97">
        <v>0</v>
      </c>
      <c r="AI1213" s="97">
        <v>0</v>
      </c>
      <c r="AJ1213" s="97">
        <v>0</v>
      </c>
      <c r="AK1213" s="97">
        <v>1</v>
      </c>
      <c r="AL1213" s="97">
        <v>1</v>
      </c>
      <c r="AM1213" s="97">
        <v>2</v>
      </c>
      <c r="AN1213" s="96" t="s">
        <v>488</v>
      </c>
      <c r="AO1213" s="97">
        <v>2</v>
      </c>
      <c r="AP1213" s="31">
        <f>IFERROR(IF(AN1213="CIKDITIRO",VLOOKUP(A1213,'BR DTG CIKDITIRO'!C:E,3,0),IF(FR_HITUNG_MINMAX!AN1213="PESALAKAN",VLOOKUP(FR_HITUNG_MINMAX!A1213,'BR DTG ADW'!C:E,3,0),IF(FR_HITUNG_MINMAX!AN1213="PACUL",VLOOKUP(FR_HITUNG_MINMAX!A1213,'BR DTG PACUL'!C:E,3,0),IF(FR_HITUNG_MINMAX!AN1213="TRAYEMAN",VLOOKUP(FR_HITUNG_MINMAX!A1213,'BR DTG TRAYEMAN'!C:E,3,0),"?")))),0)</f>
        <v>0</v>
      </c>
      <c r="AQ1213" s="31">
        <f>IF(AN1213="PACUL",VLOOKUP(A1213,'STOK PACUL'!C:H,6,0),IF(FR_HITUNG_MINMAX!AN1213="PESALAKAN",VLOOKUP(FR_HITUNG_MINMAX!A1213,'STOK PESALAKAN'!C:H,6,0),IF(FR_HITUNG_MINMAX!AN1213="CIKDITIRO",VLOOKUP(FR_HITUNG_MINMAX!A1213,'STOK CIKDITIRO'!C:H,6,0),IF(FR_HITUNG_MINMAX!AN1213="TRAYEMAN",VLOOKUP(FR_HITUNG_MINMAX!A1213,'STOK TRAYEMAN'!C:H,6,0),"?"))))</f>
        <v>2</v>
      </c>
      <c r="AR1213" s="25">
        <f t="shared" si="67"/>
        <v>2</v>
      </c>
      <c r="AS1213" s="25">
        <f t="shared" si="68"/>
        <v>1</v>
      </c>
      <c r="AT1213" s="25">
        <f t="shared" si="66"/>
        <v>3</v>
      </c>
    </row>
    <row r="1214" spans="1:46" ht="30">
      <c r="A1214" s="96" t="s">
        <v>560</v>
      </c>
      <c r="B1214" s="96" t="s">
        <v>1178</v>
      </c>
      <c r="C1214" s="96" t="s">
        <v>888</v>
      </c>
      <c r="D1214" s="96" t="s">
        <v>1365</v>
      </c>
      <c r="E1214" s="96" t="s">
        <v>482</v>
      </c>
      <c r="F1214" s="97">
        <v>900</v>
      </c>
      <c r="G1214" s="97">
        <v>1</v>
      </c>
      <c r="H1214" s="96" t="s">
        <v>91</v>
      </c>
      <c r="I1214" s="96" t="s">
        <v>1185</v>
      </c>
      <c r="J1214" s="98">
        <v>1</v>
      </c>
      <c r="K1214" s="97">
        <v>1</v>
      </c>
      <c r="L1214" s="97">
        <v>0</v>
      </c>
      <c r="M1214" s="97">
        <v>0</v>
      </c>
      <c r="N1214" s="97">
        <v>0</v>
      </c>
      <c r="O1214" s="97">
        <v>0</v>
      </c>
      <c r="P1214" s="97">
        <v>0</v>
      </c>
      <c r="Q1214" s="97">
        <v>1</v>
      </c>
      <c r="R1214" s="97">
        <v>0</v>
      </c>
      <c r="S1214" s="97">
        <v>0</v>
      </c>
      <c r="T1214" s="97">
        <v>0</v>
      </c>
      <c r="U1214" s="97">
        <v>0</v>
      </c>
      <c r="V1214" s="97">
        <v>0</v>
      </c>
      <c r="W1214" s="97">
        <v>0</v>
      </c>
      <c r="X1214" s="97">
        <v>1</v>
      </c>
      <c r="Y1214" s="97">
        <v>0</v>
      </c>
      <c r="Z1214" s="97">
        <v>0</v>
      </c>
      <c r="AA1214" s="97">
        <v>0</v>
      </c>
      <c r="AB1214" s="97">
        <v>0</v>
      </c>
      <c r="AC1214" s="97">
        <v>1</v>
      </c>
      <c r="AD1214" s="97">
        <v>1</v>
      </c>
      <c r="AE1214" s="97">
        <v>0</v>
      </c>
      <c r="AF1214" s="97">
        <v>0</v>
      </c>
      <c r="AG1214" s="97">
        <v>0</v>
      </c>
      <c r="AH1214" s="97">
        <v>0</v>
      </c>
      <c r="AI1214" s="97">
        <v>0</v>
      </c>
      <c r="AJ1214" s="97">
        <v>0</v>
      </c>
      <c r="AK1214" s="97">
        <v>1</v>
      </c>
      <c r="AL1214" s="97">
        <v>1</v>
      </c>
      <c r="AM1214" s="97">
        <v>2</v>
      </c>
      <c r="AN1214" s="96" t="s">
        <v>488</v>
      </c>
      <c r="AO1214" s="97">
        <v>1</v>
      </c>
      <c r="AP1214" s="31">
        <f>IFERROR(IF(AN1214="CIKDITIRO",VLOOKUP(A1214,'BR DTG CIKDITIRO'!C:E,3,0),IF(FR_HITUNG_MINMAX!AN1214="PESALAKAN",VLOOKUP(FR_HITUNG_MINMAX!A1214,'BR DTG ADW'!C:E,3,0),IF(FR_HITUNG_MINMAX!AN1214="PACUL",VLOOKUP(FR_HITUNG_MINMAX!A1214,'BR DTG PACUL'!C:E,3,0),IF(FR_HITUNG_MINMAX!AN1214="TRAYEMAN",VLOOKUP(FR_HITUNG_MINMAX!A1214,'BR DTG TRAYEMAN'!C:E,3,0),"?")))),0)</f>
        <v>0</v>
      </c>
      <c r="AQ1214" s="31">
        <f>IF(AN1214="PACUL",VLOOKUP(A1214,'STOK PACUL'!C:H,6,0),IF(FR_HITUNG_MINMAX!AN1214="PESALAKAN",VLOOKUP(FR_HITUNG_MINMAX!A1214,'STOK PESALAKAN'!C:H,6,0),IF(FR_HITUNG_MINMAX!AN1214="CIKDITIRO",VLOOKUP(FR_HITUNG_MINMAX!A1214,'STOK CIKDITIRO'!C:H,6,0),IF(FR_HITUNG_MINMAX!AN1214="TRAYEMAN",VLOOKUP(FR_HITUNG_MINMAX!A1214,'STOK TRAYEMAN'!C:H,6,0),"?"))))</f>
        <v>1</v>
      </c>
      <c r="AR1214" s="25">
        <f t="shared" si="67"/>
        <v>1</v>
      </c>
      <c r="AS1214" s="25">
        <f t="shared" si="68"/>
        <v>1</v>
      </c>
      <c r="AT1214" s="25">
        <f t="shared" si="66"/>
        <v>2</v>
      </c>
    </row>
    <row r="1215" spans="1:46" ht="30">
      <c r="A1215" s="96" t="s">
        <v>2219</v>
      </c>
      <c r="B1215" s="96" t="s">
        <v>2220</v>
      </c>
      <c r="C1215" s="96" t="s">
        <v>888</v>
      </c>
      <c r="D1215" s="96" t="s">
        <v>1377</v>
      </c>
      <c r="E1215" s="96" t="s">
        <v>482</v>
      </c>
      <c r="F1215" s="97">
        <v>11500</v>
      </c>
      <c r="G1215" s="97">
        <v>1</v>
      </c>
      <c r="H1215" s="96" t="s">
        <v>1185</v>
      </c>
      <c r="I1215" s="96" t="s">
        <v>1185</v>
      </c>
      <c r="J1215" s="98">
        <v>1</v>
      </c>
      <c r="K1215" s="97">
        <v>1</v>
      </c>
      <c r="L1215" s="97">
        <v>1</v>
      </c>
      <c r="M1215" s="97">
        <v>0</v>
      </c>
      <c r="N1215" s="97">
        <v>0</v>
      </c>
      <c r="O1215" s="97">
        <v>0</v>
      </c>
      <c r="P1215" s="97">
        <v>0</v>
      </c>
      <c r="Q1215" s="97">
        <v>0</v>
      </c>
      <c r="R1215" s="97">
        <v>0</v>
      </c>
      <c r="S1215" s="97">
        <v>0</v>
      </c>
      <c r="T1215" s="97">
        <v>0</v>
      </c>
      <c r="U1215" s="97">
        <v>0</v>
      </c>
      <c r="V1215" s="97">
        <v>0</v>
      </c>
      <c r="W1215" s="97">
        <v>0</v>
      </c>
      <c r="X1215" s="97">
        <v>1</v>
      </c>
      <c r="Y1215" s="97">
        <v>1</v>
      </c>
      <c r="Z1215" s="97">
        <v>0</v>
      </c>
      <c r="AA1215" s="97">
        <v>0</v>
      </c>
      <c r="AB1215" s="97">
        <v>0</v>
      </c>
      <c r="AC1215" s="97">
        <v>0</v>
      </c>
      <c r="AD1215" s="97">
        <v>0</v>
      </c>
      <c r="AE1215" s="97">
        <v>0</v>
      </c>
      <c r="AF1215" s="97">
        <v>0</v>
      </c>
      <c r="AG1215" s="97">
        <v>0</v>
      </c>
      <c r="AH1215" s="97">
        <v>0</v>
      </c>
      <c r="AI1215" s="97">
        <v>0</v>
      </c>
      <c r="AJ1215" s="97">
        <v>1</v>
      </c>
      <c r="AK1215" s="97">
        <v>1</v>
      </c>
      <c r="AL1215" s="97">
        <v>1</v>
      </c>
      <c r="AM1215" s="97">
        <v>2</v>
      </c>
      <c r="AN1215" s="96" t="s">
        <v>488</v>
      </c>
      <c r="AO1215" s="97">
        <v>1</v>
      </c>
      <c r="AP1215" s="31">
        <f>IFERROR(IF(AN1215="CIKDITIRO",VLOOKUP(A1215,'BR DTG CIKDITIRO'!C:E,3,0),IF(FR_HITUNG_MINMAX!AN1215="PESALAKAN",VLOOKUP(FR_HITUNG_MINMAX!A1215,'BR DTG ADW'!C:E,3,0),IF(FR_HITUNG_MINMAX!AN1215="PACUL",VLOOKUP(FR_HITUNG_MINMAX!A1215,'BR DTG PACUL'!C:E,3,0),IF(FR_HITUNG_MINMAX!AN1215="TRAYEMAN",VLOOKUP(FR_HITUNG_MINMAX!A1215,'BR DTG TRAYEMAN'!C:E,3,0),"?")))),0)</f>
        <v>0</v>
      </c>
      <c r="AQ1215" s="31">
        <f>IF(AN1215="PACUL",VLOOKUP(A1215,'STOK PACUL'!C:H,6,0),IF(FR_HITUNG_MINMAX!AN1215="PESALAKAN",VLOOKUP(FR_HITUNG_MINMAX!A1215,'STOK PESALAKAN'!C:H,6,0),IF(FR_HITUNG_MINMAX!AN1215="CIKDITIRO",VLOOKUP(FR_HITUNG_MINMAX!A1215,'STOK CIKDITIRO'!C:H,6,0),IF(FR_HITUNG_MINMAX!AN1215="TRAYEMAN",VLOOKUP(FR_HITUNG_MINMAX!A1215,'STOK TRAYEMAN'!C:H,6,0),"?"))))</f>
        <v>1</v>
      </c>
      <c r="AR1215" s="25">
        <f t="shared" si="67"/>
        <v>1</v>
      </c>
      <c r="AS1215" s="25">
        <f t="shared" si="68"/>
        <v>1</v>
      </c>
      <c r="AT1215" s="25">
        <f t="shared" si="66"/>
        <v>1</v>
      </c>
    </row>
    <row r="1216" spans="1:46" ht="30">
      <c r="A1216" s="96" t="s">
        <v>386</v>
      </c>
      <c r="B1216" s="96" t="s">
        <v>1181</v>
      </c>
      <c r="C1216" s="96" t="s">
        <v>877</v>
      </c>
      <c r="D1216" s="96" t="s">
        <v>1377</v>
      </c>
      <c r="E1216" s="96" t="s">
        <v>486</v>
      </c>
      <c r="F1216" s="97">
        <v>1000</v>
      </c>
      <c r="G1216" s="97">
        <v>1</v>
      </c>
      <c r="H1216" s="96" t="s">
        <v>30</v>
      </c>
      <c r="I1216" s="96" t="s">
        <v>1185</v>
      </c>
      <c r="J1216" s="98">
        <v>1</v>
      </c>
      <c r="K1216" s="97">
        <v>1</v>
      </c>
      <c r="L1216" s="97">
        <v>2</v>
      </c>
      <c r="M1216" s="97">
        <v>3</v>
      </c>
      <c r="N1216" s="97">
        <v>12</v>
      </c>
      <c r="O1216" s="97">
        <v>4</v>
      </c>
      <c r="P1216" s="97">
        <v>11</v>
      </c>
      <c r="Q1216" s="97">
        <v>7</v>
      </c>
      <c r="R1216" s="97">
        <v>4</v>
      </c>
      <c r="S1216" s="97">
        <v>0</v>
      </c>
      <c r="T1216" s="97">
        <v>3</v>
      </c>
      <c r="U1216" s="97">
        <v>2</v>
      </c>
      <c r="V1216" s="97">
        <v>4</v>
      </c>
      <c r="W1216" s="97">
        <v>4</v>
      </c>
      <c r="X1216" s="97">
        <v>12</v>
      </c>
      <c r="Y1216" s="97">
        <v>5</v>
      </c>
      <c r="Z1216" s="97">
        <v>15</v>
      </c>
      <c r="AA1216" s="97">
        <v>16</v>
      </c>
      <c r="AB1216" s="97">
        <v>15</v>
      </c>
      <c r="AC1216" s="97">
        <v>18</v>
      </c>
      <c r="AD1216" s="97">
        <v>11</v>
      </c>
      <c r="AE1216" s="97">
        <v>4</v>
      </c>
      <c r="AF1216" s="97">
        <v>3</v>
      </c>
      <c r="AG1216" s="97">
        <v>2</v>
      </c>
      <c r="AH1216" s="97">
        <v>6</v>
      </c>
      <c r="AI1216" s="97">
        <v>8</v>
      </c>
      <c r="AJ1216" s="97">
        <v>6</v>
      </c>
      <c r="AK1216" s="97">
        <v>18</v>
      </c>
      <c r="AL1216" s="97">
        <v>12</v>
      </c>
      <c r="AM1216" s="97">
        <v>18</v>
      </c>
      <c r="AN1216" s="96" t="s">
        <v>488</v>
      </c>
      <c r="AO1216" s="97">
        <v>16</v>
      </c>
      <c r="AP1216" s="31">
        <f>IFERROR(IF(AN1216="CIKDITIRO",VLOOKUP(A1216,'BR DTG CIKDITIRO'!C:E,3,0),IF(FR_HITUNG_MINMAX!AN1216="PESALAKAN",VLOOKUP(FR_HITUNG_MINMAX!A1216,'BR DTG ADW'!C:E,3,0),IF(FR_HITUNG_MINMAX!AN1216="PACUL",VLOOKUP(FR_HITUNG_MINMAX!A1216,'BR DTG PACUL'!C:E,3,0),IF(FR_HITUNG_MINMAX!AN1216="TRAYEMAN",VLOOKUP(FR_HITUNG_MINMAX!A1216,'BR DTG TRAYEMAN'!C:E,3,0),"?")))),0)</f>
        <v>0</v>
      </c>
      <c r="AQ1216" s="31">
        <f>IF(AN1216="PACUL",VLOOKUP(A1216,'STOK PACUL'!C:H,6,0),IF(FR_HITUNG_MINMAX!AN1216="PESALAKAN",VLOOKUP(FR_HITUNG_MINMAX!A1216,'STOK PESALAKAN'!C:H,6,0),IF(FR_HITUNG_MINMAX!AN1216="CIKDITIRO",VLOOKUP(FR_HITUNG_MINMAX!A1216,'STOK CIKDITIRO'!C:H,6,0),IF(FR_HITUNG_MINMAX!AN1216="TRAYEMAN",VLOOKUP(FR_HITUNG_MINMAX!A1216,'STOK TRAYEMAN'!C:H,6,0),"?"))))</f>
        <v>16</v>
      </c>
      <c r="AR1216" s="25">
        <f t="shared" si="67"/>
        <v>16</v>
      </c>
      <c r="AS1216" s="25">
        <f t="shared" si="68"/>
        <v>6</v>
      </c>
      <c r="AT1216" s="25">
        <f t="shared" si="66"/>
        <v>4</v>
      </c>
    </row>
    <row r="1217" spans="1:46" ht="30">
      <c r="A1217" s="96" t="s">
        <v>387</v>
      </c>
      <c r="B1217" s="96" t="s">
        <v>1182</v>
      </c>
      <c r="C1217" s="96" t="s">
        <v>891</v>
      </c>
      <c r="D1217" s="96" t="s">
        <v>1377</v>
      </c>
      <c r="E1217" s="96" t="s">
        <v>482</v>
      </c>
      <c r="F1217" s="97">
        <v>5400</v>
      </c>
      <c r="G1217" s="97">
        <v>1</v>
      </c>
      <c r="H1217" s="96" t="s">
        <v>122</v>
      </c>
      <c r="I1217" s="96" t="s">
        <v>1185</v>
      </c>
      <c r="J1217" s="98" t="s">
        <v>1366</v>
      </c>
      <c r="K1217" s="97">
        <v>5</v>
      </c>
      <c r="L1217" s="97">
        <v>0</v>
      </c>
      <c r="M1217" s="97">
        <v>0</v>
      </c>
      <c r="N1217" s="97">
        <v>0</v>
      </c>
      <c r="O1217" s="97">
        <v>0</v>
      </c>
      <c r="P1217" s="97">
        <v>0</v>
      </c>
      <c r="Q1217" s="97">
        <v>0</v>
      </c>
      <c r="R1217" s="97">
        <v>0</v>
      </c>
      <c r="S1217" s="97">
        <v>0</v>
      </c>
      <c r="T1217" s="97">
        <v>0</v>
      </c>
      <c r="U1217" s="97">
        <v>5</v>
      </c>
      <c r="V1217" s="97">
        <v>0</v>
      </c>
      <c r="W1217" s="97">
        <v>0</v>
      </c>
      <c r="X1217" s="97">
        <v>5</v>
      </c>
      <c r="Y1217" s="97">
        <v>0</v>
      </c>
      <c r="Z1217" s="97">
        <v>0</v>
      </c>
      <c r="AA1217" s="97">
        <v>0</v>
      </c>
      <c r="AB1217" s="97">
        <v>0</v>
      </c>
      <c r="AC1217" s="97">
        <v>0</v>
      </c>
      <c r="AD1217" s="97">
        <v>0</v>
      </c>
      <c r="AE1217" s="97">
        <v>0</v>
      </c>
      <c r="AF1217" s="97">
        <v>0</v>
      </c>
      <c r="AG1217" s="97">
        <v>5</v>
      </c>
      <c r="AH1217" s="97">
        <v>5</v>
      </c>
      <c r="AI1217" s="97">
        <v>0</v>
      </c>
      <c r="AJ1217" s="97">
        <v>0</v>
      </c>
      <c r="AK1217" s="97">
        <v>5</v>
      </c>
      <c r="AL1217" s="97">
        <v>5</v>
      </c>
      <c r="AM1217" s="97">
        <v>5</v>
      </c>
      <c r="AN1217" s="96" t="s">
        <v>488</v>
      </c>
      <c r="AO1217" s="97">
        <v>5</v>
      </c>
      <c r="AP1217" s="31">
        <f>IFERROR(IF(AN1217="CIKDITIRO",VLOOKUP(A1217,'BR DTG CIKDITIRO'!C:E,3,0),IF(FR_HITUNG_MINMAX!AN1217="PESALAKAN",VLOOKUP(FR_HITUNG_MINMAX!A1217,'BR DTG ADW'!C:E,3,0),IF(FR_HITUNG_MINMAX!AN1217="PACUL",VLOOKUP(FR_HITUNG_MINMAX!A1217,'BR DTG PACUL'!C:E,3,0),IF(FR_HITUNG_MINMAX!AN1217="TRAYEMAN",VLOOKUP(FR_HITUNG_MINMAX!A1217,'BR DTG TRAYEMAN'!C:E,3,0),"?")))),0)</f>
        <v>0</v>
      </c>
      <c r="AQ1217" s="31">
        <f>IF(AN1217="PACUL",VLOOKUP(A1217,'STOK PACUL'!C:H,6,0),IF(FR_HITUNG_MINMAX!AN1217="PESALAKAN",VLOOKUP(FR_HITUNG_MINMAX!A1217,'STOK PESALAKAN'!C:H,6,0),IF(FR_HITUNG_MINMAX!AN1217="CIKDITIRO",VLOOKUP(FR_HITUNG_MINMAX!A1217,'STOK CIKDITIRO'!C:H,6,0),IF(FR_HITUNG_MINMAX!AN1217="TRAYEMAN",VLOOKUP(FR_HITUNG_MINMAX!A1217,'STOK TRAYEMAN'!C:H,6,0),"?"))))</f>
        <v>5</v>
      </c>
      <c r="AR1217" s="25">
        <f t="shared" si="67"/>
        <v>5</v>
      </c>
      <c r="AS1217" s="25">
        <f t="shared" si="68"/>
        <v>3</v>
      </c>
      <c r="AT1217" s="25">
        <f t="shared" si="66"/>
        <v>4</v>
      </c>
    </row>
    <row r="1218" spans="1:46" ht="30">
      <c r="A1218" s="96" t="s">
        <v>2221</v>
      </c>
      <c r="B1218" s="96" t="s">
        <v>2222</v>
      </c>
      <c r="C1218" s="96" t="s">
        <v>876</v>
      </c>
      <c r="D1218" s="96" t="s">
        <v>1377</v>
      </c>
      <c r="E1218" s="96" t="s">
        <v>482</v>
      </c>
      <c r="F1218" s="97">
        <v>10000</v>
      </c>
      <c r="G1218" s="97">
        <v>1</v>
      </c>
      <c r="H1218" s="96" t="s">
        <v>1185</v>
      </c>
      <c r="I1218" s="96" t="s">
        <v>1185</v>
      </c>
      <c r="J1218" s="98">
        <v>1</v>
      </c>
      <c r="K1218" s="97">
        <v>1</v>
      </c>
      <c r="L1218" s="97">
        <v>0</v>
      </c>
      <c r="M1218" s="97">
        <v>0</v>
      </c>
      <c r="N1218" s="97">
        <v>0</v>
      </c>
      <c r="O1218" s="97">
        <v>0</v>
      </c>
      <c r="P1218" s="97">
        <v>0</v>
      </c>
      <c r="Q1218" s="97">
        <v>0</v>
      </c>
      <c r="R1218" s="97">
        <v>0</v>
      </c>
      <c r="S1218" s="97">
        <v>1</v>
      </c>
      <c r="T1218" s="97">
        <v>0</v>
      </c>
      <c r="U1218" s="97">
        <v>0</v>
      </c>
      <c r="V1218" s="97">
        <v>0</v>
      </c>
      <c r="W1218" s="97">
        <v>0</v>
      </c>
      <c r="X1218" s="97">
        <v>1</v>
      </c>
      <c r="Y1218" s="97">
        <v>0</v>
      </c>
      <c r="Z1218" s="97">
        <v>0</v>
      </c>
      <c r="AA1218" s="97">
        <v>0</v>
      </c>
      <c r="AB1218" s="97">
        <v>0</v>
      </c>
      <c r="AC1218" s="97">
        <v>0</v>
      </c>
      <c r="AD1218" s="97">
        <v>0</v>
      </c>
      <c r="AE1218" s="97">
        <v>1</v>
      </c>
      <c r="AF1218" s="97">
        <v>1</v>
      </c>
      <c r="AG1218" s="97">
        <v>1</v>
      </c>
      <c r="AH1218" s="97">
        <v>0</v>
      </c>
      <c r="AI1218" s="97">
        <v>0</v>
      </c>
      <c r="AJ1218" s="97">
        <v>0</v>
      </c>
      <c r="AK1218" s="97">
        <v>1</v>
      </c>
      <c r="AL1218" s="97">
        <v>0</v>
      </c>
      <c r="AM1218" s="97">
        <v>0</v>
      </c>
      <c r="AN1218" s="96" t="s">
        <v>488</v>
      </c>
      <c r="AO1218" s="97">
        <v>0</v>
      </c>
      <c r="AP1218" s="31">
        <f>IFERROR(IF(AN1218="CIKDITIRO",VLOOKUP(A1218,'BR DTG CIKDITIRO'!C:E,3,0),IF(FR_HITUNG_MINMAX!AN1218="PESALAKAN",VLOOKUP(FR_HITUNG_MINMAX!A1218,'BR DTG ADW'!C:E,3,0),IF(FR_HITUNG_MINMAX!AN1218="PACUL",VLOOKUP(FR_HITUNG_MINMAX!A1218,'BR DTG PACUL'!C:E,3,0),IF(FR_HITUNG_MINMAX!AN1218="TRAYEMAN",VLOOKUP(FR_HITUNG_MINMAX!A1218,'BR DTG TRAYEMAN'!C:E,3,0),"?")))),0)</f>
        <v>0</v>
      </c>
      <c r="AQ1218" s="31">
        <f>IF(AN1218="PACUL",VLOOKUP(A1218,'STOK PACUL'!C:H,6,0),IF(FR_HITUNG_MINMAX!AN1218="PESALAKAN",VLOOKUP(FR_HITUNG_MINMAX!A1218,'STOK PESALAKAN'!C:H,6,0),IF(FR_HITUNG_MINMAX!AN1218="CIKDITIRO",VLOOKUP(FR_HITUNG_MINMAX!A1218,'STOK CIKDITIRO'!C:H,6,0),IF(FR_HITUNG_MINMAX!AN1218="TRAYEMAN",VLOOKUP(FR_HITUNG_MINMAX!A1218,'STOK TRAYEMAN'!C:H,6,0),"?"))))</f>
        <v>0</v>
      </c>
      <c r="AR1218" s="25">
        <f t="shared" si="67"/>
        <v>0</v>
      </c>
      <c r="AS1218" s="25">
        <f t="shared" si="68"/>
        <v>0</v>
      </c>
      <c r="AT1218" s="25">
        <f t="shared" si="66"/>
        <v>1</v>
      </c>
    </row>
    <row r="1219" spans="1:46" ht="30">
      <c r="A1219" s="96" t="s">
        <v>2223</v>
      </c>
      <c r="B1219" s="96" t="s">
        <v>2224</v>
      </c>
      <c r="C1219" s="96" t="s">
        <v>1185</v>
      </c>
      <c r="D1219" s="96" t="s">
        <v>1365</v>
      </c>
      <c r="E1219" s="96" t="s">
        <v>482</v>
      </c>
      <c r="F1219" s="97">
        <v>220000</v>
      </c>
      <c r="G1219" s="97">
        <v>1</v>
      </c>
      <c r="H1219" s="96" t="s">
        <v>1185</v>
      </c>
      <c r="I1219" s="96" t="s">
        <v>1185</v>
      </c>
      <c r="J1219" s="98">
        <v>1</v>
      </c>
      <c r="K1219" s="97">
        <v>1</v>
      </c>
      <c r="L1219" s="97">
        <v>0</v>
      </c>
      <c r="M1219" s="97">
        <v>0</v>
      </c>
      <c r="N1219" s="97">
        <v>1</v>
      </c>
      <c r="O1219" s="97">
        <v>0</v>
      </c>
      <c r="P1219" s="97">
        <v>0</v>
      </c>
      <c r="Q1219" s="97">
        <v>0</v>
      </c>
      <c r="R1219" s="97">
        <v>0</v>
      </c>
      <c r="S1219" s="97">
        <v>0</v>
      </c>
      <c r="T1219" s="97">
        <v>0</v>
      </c>
      <c r="U1219" s="97">
        <v>0</v>
      </c>
      <c r="V1219" s="97">
        <v>0</v>
      </c>
      <c r="W1219" s="97">
        <v>0</v>
      </c>
      <c r="X1219" s="97">
        <v>1</v>
      </c>
      <c r="Y1219" s="97">
        <v>0</v>
      </c>
      <c r="Z1219" s="97">
        <v>1</v>
      </c>
      <c r="AA1219" s="97">
        <v>1</v>
      </c>
      <c r="AB1219" s="97">
        <v>0</v>
      </c>
      <c r="AC1219" s="97">
        <v>0</v>
      </c>
      <c r="AD1219" s="97">
        <v>0</v>
      </c>
      <c r="AE1219" s="97">
        <v>0</v>
      </c>
      <c r="AF1219" s="97">
        <v>0</v>
      </c>
      <c r="AG1219" s="97">
        <v>0</v>
      </c>
      <c r="AH1219" s="97">
        <v>0</v>
      </c>
      <c r="AI1219" s="97">
        <v>0</v>
      </c>
      <c r="AJ1219" s="97">
        <v>0</v>
      </c>
      <c r="AK1219" s="97">
        <v>1</v>
      </c>
      <c r="AL1219" s="97">
        <v>1</v>
      </c>
      <c r="AM1219" s="97">
        <v>1</v>
      </c>
      <c r="AN1219" s="96" t="s">
        <v>488</v>
      </c>
      <c r="AO1219" s="97">
        <v>0</v>
      </c>
      <c r="AP1219" s="31">
        <f>IFERROR(IF(AN1219="CIKDITIRO",VLOOKUP(A1219,'BR DTG CIKDITIRO'!C:E,3,0),IF(FR_HITUNG_MINMAX!AN1219="PESALAKAN",VLOOKUP(FR_HITUNG_MINMAX!A1219,'BR DTG ADW'!C:E,3,0),IF(FR_HITUNG_MINMAX!AN1219="PACUL",VLOOKUP(FR_HITUNG_MINMAX!A1219,'BR DTG PACUL'!C:E,3,0),IF(FR_HITUNG_MINMAX!AN1219="TRAYEMAN",VLOOKUP(FR_HITUNG_MINMAX!A1219,'BR DTG TRAYEMAN'!C:E,3,0),"?")))),0)</f>
        <v>0</v>
      </c>
      <c r="AQ1219" s="31">
        <f>IF(AN1219="PACUL",VLOOKUP(A1219,'STOK PACUL'!C:H,6,0),IF(FR_HITUNG_MINMAX!AN1219="PESALAKAN",VLOOKUP(FR_HITUNG_MINMAX!A1219,'STOK PESALAKAN'!C:H,6,0),IF(FR_HITUNG_MINMAX!AN1219="CIKDITIRO",VLOOKUP(FR_HITUNG_MINMAX!A1219,'STOK CIKDITIRO'!C:H,6,0),IF(FR_HITUNG_MINMAX!AN1219="TRAYEMAN",VLOOKUP(FR_HITUNG_MINMAX!A1219,'STOK TRAYEMAN'!C:H,6,0),"?"))))</f>
        <v>0</v>
      </c>
      <c r="AR1219" s="25">
        <f t="shared" si="67"/>
        <v>0</v>
      </c>
      <c r="AS1219" s="25">
        <f t="shared" si="68"/>
        <v>1</v>
      </c>
      <c r="AT1219" s="25">
        <f t="shared" ref="AT1219:AT1273" si="69">COUNTIF(A:A,A1219)</f>
        <v>1</v>
      </c>
    </row>
    <row r="1220" spans="1:46" ht="30">
      <c r="A1220" s="96" t="s">
        <v>2225</v>
      </c>
      <c r="B1220" s="96" t="s">
        <v>2226</v>
      </c>
      <c r="C1220" s="96" t="s">
        <v>876</v>
      </c>
      <c r="D1220" s="96" t="s">
        <v>1365</v>
      </c>
      <c r="E1220" s="96" t="s">
        <v>482</v>
      </c>
      <c r="F1220" s="97">
        <v>196000</v>
      </c>
      <c r="G1220" s="97">
        <v>1</v>
      </c>
      <c r="H1220" s="96" t="s">
        <v>107</v>
      </c>
      <c r="I1220" s="96" t="s">
        <v>1185</v>
      </c>
      <c r="J1220" s="98">
        <v>1</v>
      </c>
      <c r="K1220" s="97">
        <v>1</v>
      </c>
      <c r="L1220" s="97">
        <v>0</v>
      </c>
      <c r="M1220" s="97">
        <v>0</v>
      </c>
      <c r="N1220" s="97">
        <v>1</v>
      </c>
      <c r="O1220" s="97">
        <v>0</v>
      </c>
      <c r="P1220" s="97">
        <v>0</v>
      </c>
      <c r="Q1220" s="97">
        <v>0</v>
      </c>
      <c r="R1220" s="97">
        <v>0</v>
      </c>
      <c r="S1220" s="97">
        <v>0</v>
      </c>
      <c r="T1220" s="97">
        <v>0</v>
      </c>
      <c r="U1220" s="97">
        <v>0</v>
      </c>
      <c r="V1220" s="97">
        <v>0</v>
      </c>
      <c r="W1220" s="97">
        <v>0</v>
      </c>
      <c r="X1220" s="97">
        <v>1</v>
      </c>
      <c r="Y1220" s="97">
        <v>0</v>
      </c>
      <c r="Z1220" s="97">
        <v>1</v>
      </c>
      <c r="AA1220" s="97">
        <v>1</v>
      </c>
      <c r="AB1220" s="97">
        <v>0</v>
      </c>
      <c r="AC1220" s="97">
        <v>0</v>
      </c>
      <c r="AD1220" s="97">
        <v>0</v>
      </c>
      <c r="AE1220" s="97">
        <v>0</v>
      </c>
      <c r="AF1220" s="97">
        <v>0</v>
      </c>
      <c r="AG1220" s="97">
        <v>0</v>
      </c>
      <c r="AH1220" s="97">
        <v>0</v>
      </c>
      <c r="AI1220" s="97">
        <v>0</v>
      </c>
      <c r="AJ1220" s="97">
        <v>0</v>
      </c>
      <c r="AK1220" s="97">
        <v>1</v>
      </c>
      <c r="AL1220" s="97">
        <v>0</v>
      </c>
      <c r="AM1220" s="97">
        <v>0</v>
      </c>
      <c r="AN1220" s="96" t="s">
        <v>488</v>
      </c>
      <c r="AO1220" s="97">
        <v>0</v>
      </c>
      <c r="AP1220" s="31">
        <f>IFERROR(IF(AN1220="CIKDITIRO",VLOOKUP(A1220,'BR DTG CIKDITIRO'!C:E,3,0),IF(FR_HITUNG_MINMAX!AN1220="PESALAKAN",VLOOKUP(FR_HITUNG_MINMAX!A1220,'BR DTG ADW'!C:E,3,0),IF(FR_HITUNG_MINMAX!AN1220="PACUL",VLOOKUP(FR_HITUNG_MINMAX!A1220,'BR DTG PACUL'!C:E,3,0),IF(FR_HITUNG_MINMAX!AN1220="TRAYEMAN",VLOOKUP(FR_HITUNG_MINMAX!A1220,'BR DTG TRAYEMAN'!C:E,3,0),"?")))),0)</f>
        <v>0</v>
      </c>
      <c r="AQ1220" s="31">
        <f>IF(AN1220="PACUL",VLOOKUP(A1220,'STOK PACUL'!C:H,6,0),IF(FR_HITUNG_MINMAX!AN1220="PESALAKAN",VLOOKUP(FR_HITUNG_MINMAX!A1220,'STOK PESALAKAN'!C:H,6,0),IF(FR_HITUNG_MINMAX!AN1220="CIKDITIRO",VLOOKUP(FR_HITUNG_MINMAX!A1220,'STOK CIKDITIRO'!C:H,6,0),IF(FR_HITUNG_MINMAX!AN1220="TRAYEMAN",VLOOKUP(FR_HITUNG_MINMAX!A1220,'STOK TRAYEMAN'!C:H,6,0),"?"))))</f>
        <v>0</v>
      </c>
      <c r="AR1220" s="25">
        <f t="shared" si="67"/>
        <v>0</v>
      </c>
      <c r="AS1220" s="25">
        <f t="shared" si="68"/>
        <v>0</v>
      </c>
      <c r="AT1220" s="25">
        <f t="shared" si="69"/>
        <v>1</v>
      </c>
    </row>
    <row r="1221" spans="1:46" ht="30">
      <c r="A1221" s="96" t="s">
        <v>388</v>
      </c>
      <c r="B1221" s="96" t="s">
        <v>1183</v>
      </c>
      <c r="C1221" s="96" t="s">
        <v>877</v>
      </c>
      <c r="D1221" s="96" t="s">
        <v>1377</v>
      </c>
      <c r="E1221" s="96" t="s">
        <v>482</v>
      </c>
      <c r="F1221" s="97">
        <v>13084</v>
      </c>
      <c r="G1221" s="97">
        <v>1</v>
      </c>
      <c r="H1221" s="96" t="s">
        <v>122</v>
      </c>
      <c r="I1221" s="96" t="s">
        <v>1185</v>
      </c>
      <c r="J1221" s="98">
        <v>1</v>
      </c>
      <c r="K1221" s="97">
        <v>1</v>
      </c>
      <c r="L1221" s="97">
        <v>0</v>
      </c>
      <c r="M1221" s="97">
        <v>1</v>
      </c>
      <c r="N1221" s="97">
        <v>1</v>
      </c>
      <c r="O1221" s="97">
        <v>0</v>
      </c>
      <c r="P1221" s="97">
        <v>0</v>
      </c>
      <c r="Q1221" s="97">
        <v>0</v>
      </c>
      <c r="R1221" s="97">
        <v>0</v>
      </c>
      <c r="S1221" s="97">
        <v>1</v>
      </c>
      <c r="T1221" s="97">
        <v>0</v>
      </c>
      <c r="U1221" s="97">
        <v>0</v>
      </c>
      <c r="V1221" s="97">
        <v>0</v>
      </c>
      <c r="W1221" s="97">
        <v>0</v>
      </c>
      <c r="X1221" s="97">
        <v>1</v>
      </c>
      <c r="Y1221" s="97">
        <v>1</v>
      </c>
      <c r="Z1221" s="97">
        <v>2</v>
      </c>
      <c r="AA1221" s="97">
        <v>1</v>
      </c>
      <c r="AB1221" s="97">
        <v>0</v>
      </c>
      <c r="AC1221" s="97">
        <v>0</v>
      </c>
      <c r="AD1221" s="97">
        <v>0</v>
      </c>
      <c r="AE1221" s="97">
        <v>1</v>
      </c>
      <c r="AF1221" s="97">
        <v>1</v>
      </c>
      <c r="AG1221" s="97">
        <v>1</v>
      </c>
      <c r="AH1221" s="97">
        <v>0</v>
      </c>
      <c r="AI1221" s="97">
        <v>0</v>
      </c>
      <c r="AJ1221" s="97">
        <v>0</v>
      </c>
      <c r="AK1221" s="97">
        <v>2</v>
      </c>
      <c r="AL1221" s="97">
        <v>1</v>
      </c>
      <c r="AM1221" s="97">
        <v>2</v>
      </c>
      <c r="AN1221" s="96" t="s">
        <v>488</v>
      </c>
      <c r="AO1221" s="97">
        <v>3</v>
      </c>
      <c r="AP1221" s="31">
        <f>IFERROR(IF(AN1221="CIKDITIRO",VLOOKUP(A1221,'BR DTG CIKDITIRO'!C:E,3,0),IF(FR_HITUNG_MINMAX!AN1221="PESALAKAN",VLOOKUP(FR_HITUNG_MINMAX!A1221,'BR DTG ADW'!C:E,3,0),IF(FR_HITUNG_MINMAX!AN1221="PACUL",VLOOKUP(FR_HITUNG_MINMAX!A1221,'BR DTG PACUL'!C:E,3,0),IF(FR_HITUNG_MINMAX!AN1221="TRAYEMAN",VLOOKUP(FR_HITUNG_MINMAX!A1221,'BR DTG TRAYEMAN'!C:E,3,0),"?")))),0)</f>
        <v>0</v>
      </c>
      <c r="AQ1221" s="31">
        <f>IF(AN1221="PACUL",VLOOKUP(A1221,'STOK PACUL'!C:H,6,0),IF(FR_HITUNG_MINMAX!AN1221="PESALAKAN",VLOOKUP(FR_HITUNG_MINMAX!A1221,'STOK PESALAKAN'!C:H,6,0),IF(FR_HITUNG_MINMAX!AN1221="CIKDITIRO",VLOOKUP(FR_HITUNG_MINMAX!A1221,'STOK CIKDITIRO'!C:H,6,0),IF(FR_HITUNG_MINMAX!AN1221="TRAYEMAN",VLOOKUP(FR_HITUNG_MINMAX!A1221,'STOK TRAYEMAN'!C:H,6,0),"?"))))</f>
        <v>3</v>
      </c>
      <c r="AR1221" s="25">
        <f t="shared" si="67"/>
        <v>3</v>
      </c>
      <c r="AS1221" s="25">
        <f t="shared" si="68"/>
        <v>1</v>
      </c>
      <c r="AT1221" s="25">
        <f t="shared" si="69"/>
        <v>3</v>
      </c>
    </row>
    <row r="1222" spans="1:46" ht="30">
      <c r="A1222" s="96" t="s">
        <v>389</v>
      </c>
      <c r="B1222" s="96" t="s">
        <v>727</v>
      </c>
      <c r="C1222" s="96" t="s">
        <v>888</v>
      </c>
      <c r="D1222" s="96" t="s">
        <v>1381</v>
      </c>
      <c r="E1222" s="96" t="s">
        <v>485</v>
      </c>
      <c r="F1222" s="97">
        <v>2000</v>
      </c>
      <c r="G1222" s="97">
        <v>1</v>
      </c>
      <c r="H1222" s="96" t="s">
        <v>104</v>
      </c>
      <c r="I1222" s="96" t="s">
        <v>1185</v>
      </c>
      <c r="J1222" s="98">
        <v>1</v>
      </c>
      <c r="K1222" s="97">
        <v>1</v>
      </c>
      <c r="L1222" s="97">
        <v>0</v>
      </c>
      <c r="M1222" s="97">
        <v>1</v>
      </c>
      <c r="N1222" s="97">
        <v>1</v>
      </c>
      <c r="O1222" s="97">
        <v>0</v>
      </c>
      <c r="P1222" s="97">
        <v>2</v>
      </c>
      <c r="Q1222" s="97">
        <v>0</v>
      </c>
      <c r="R1222" s="97">
        <v>2</v>
      </c>
      <c r="S1222" s="97">
        <v>0</v>
      </c>
      <c r="T1222" s="97">
        <v>0</v>
      </c>
      <c r="U1222" s="97">
        <v>0</v>
      </c>
      <c r="V1222" s="97">
        <v>1</v>
      </c>
      <c r="W1222" s="97">
        <v>0</v>
      </c>
      <c r="X1222" s="97">
        <v>2</v>
      </c>
      <c r="Y1222" s="97">
        <v>1</v>
      </c>
      <c r="Z1222" s="97">
        <v>2</v>
      </c>
      <c r="AA1222" s="97">
        <v>1</v>
      </c>
      <c r="AB1222" s="97">
        <v>2</v>
      </c>
      <c r="AC1222" s="97">
        <v>2</v>
      </c>
      <c r="AD1222" s="97">
        <v>2</v>
      </c>
      <c r="AE1222" s="97">
        <v>2</v>
      </c>
      <c r="AF1222" s="97">
        <v>0</v>
      </c>
      <c r="AG1222" s="97">
        <v>0</v>
      </c>
      <c r="AH1222" s="97">
        <v>1</v>
      </c>
      <c r="AI1222" s="97">
        <v>1</v>
      </c>
      <c r="AJ1222" s="97">
        <v>0</v>
      </c>
      <c r="AK1222" s="97">
        <v>2</v>
      </c>
      <c r="AL1222" s="97">
        <v>2</v>
      </c>
      <c r="AM1222" s="97">
        <v>2</v>
      </c>
      <c r="AN1222" s="96" t="s">
        <v>488</v>
      </c>
      <c r="AO1222" s="97">
        <v>2</v>
      </c>
      <c r="AP1222" s="31">
        <f>IFERROR(IF(AN1222="CIKDITIRO",VLOOKUP(A1222,'BR DTG CIKDITIRO'!C:E,3,0),IF(FR_HITUNG_MINMAX!AN1222="PESALAKAN",VLOOKUP(FR_HITUNG_MINMAX!A1222,'BR DTG ADW'!C:E,3,0),IF(FR_HITUNG_MINMAX!AN1222="PACUL",VLOOKUP(FR_HITUNG_MINMAX!A1222,'BR DTG PACUL'!C:E,3,0),IF(FR_HITUNG_MINMAX!AN1222="TRAYEMAN",VLOOKUP(FR_HITUNG_MINMAX!A1222,'BR DTG TRAYEMAN'!C:E,3,0),"?")))),0)</f>
        <v>0</v>
      </c>
      <c r="AQ1222" s="31">
        <f>IF(AN1222="PACUL",VLOOKUP(A1222,'STOK PACUL'!C:H,6,0),IF(FR_HITUNG_MINMAX!AN1222="PESALAKAN",VLOOKUP(FR_HITUNG_MINMAX!A1222,'STOK PESALAKAN'!C:H,6,0),IF(FR_HITUNG_MINMAX!AN1222="CIKDITIRO",VLOOKUP(FR_HITUNG_MINMAX!A1222,'STOK CIKDITIRO'!C:H,6,0),IF(FR_HITUNG_MINMAX!AN1222="TRAYEMAN",VLOOKUP(FR_HITUNG_MINMAX!A1222,'STOK TRAYEMAN'!C:H,6,0),"?"))))</f>
        <v>2</v>
      </c>
      <c r="AR1222" s="25">
        <f t="shared" si="67"/>
        <v>2</v>
      </c>
      <c r="AS1222" s="25">
        <f t="shared" si="68"/>
        <v>1</v>
      </c>
      <c r="AT1222" s="25">
        <f t="shared" si="69"/>
        <v>4</v>
      </c>
    </row>
    <row r="1223" spans="1:46" ht="30">
      <c r="A1223" s="96" t="s">
        <v>2227</v>
      </c>
      <c r="B1223" s="96" t="s">
        <v>2228</v>
      </c>
      <c r="C1223" s="96" t="s">
        <v>876</v>
      </c>
      <c r="D1223" s="96" t="s">
        <v>1377</v>
      </c>
      <c r="E1223" s="96" t="s">
        <v>482</v>
      </c>
      <c r="F1223" s="97">
        <v>218000</v>
      </c>
      <c r="G1223" s="97">
        <v>1</v>
      </c>
      <c r="H1223" s="96" t="s">
        <v>90</v>
      </c>
      <c r="I1223" s="96" t="s">
        <v>1185</v>
      </c>
      <c r="J1223" s="98">
        <v>1</v>
      </c>
      <c r="K1223" s="97">
        <v>1</v>
      </c>
      <c r="L1223" s="97">
        <v>0</v>
      </c>
      <c r="M1223" s="97">
        <v>0</v>
      </c>
      <c r="N1223" s="97">
        <v>0</v>
      </c>
      <c r="O1223" s="97">
        <v>0</v>
      </c>
      <c r="P1223" s="97">
        <v>0</v>
      </c>
      <c r="Q1223" s="97">
        <v>0</v>
      </c>
      <c r="R1223" s="97">
        <v>1</v>
      </c>
      <c r="S1223" s="97">
        <v>0</v>
      </c>
      <c r="T1223" s="97">
        <v>0</v>
      </c>
      <c r="U1223" s="97">
        <v>0</v>
      </c>
      <c r="V1223" s="97">
        <v>0</v>
      </c>
      <c r="W1223" s="97">
        <v>0</v>
      </c>
      <c r="X1223" s="97">
        <v>1</v>
      </c>
      <c r="Y1223" s="97">
        <v>0</v>
      </c>
      <c r="Z1223" s="97">
        <v>0</v>
      </c>
      <c r="AA1223" s="97">
        <v>0</v>
      </c>
      <c r="AB1223" s="97">
        <v>0</v>
      </c>
      <c r="AC1223" s="97">
        <v>0</v>
      </c>
      <c r="AD1223" s="97">
        <v>1</v>
      </c>
      <c r="AE1223" s="97">
        <v>1</v>
      </c>
      <c r="AF1223" s="97">
        <v>0</v>
      </c>
      <c r="AG1223" s="97">
        <v>0</v>
      </c>
      <c r="AH1223" s="97">
        <v>0</v>
      </c>
      <c r="AI1223" s="97">
        <v>0</v>
      </c>
      <c r="AJ1223" s="97">
        <v>0</v>
      </c>
      <c r="AK1223" s="97">
        <v>1</v>
      </c>
      <c r="AL1223" s="97">
        <v>0</v>
      </c>
      <c r="AM1223" s="97">
        <v>0</v>
      </c>
      <c r="AN1223" s="96" t="s">
        <v>488</v>
      </c>
      <c r="AO1223" s="97">
        <v>0</v>
      </c>
      <c r="AP1223" s="31">
        <f>IFERROR(IF(AN1223="CIKDITIRO",VLOOKUP(A1223,'BR DTG CIKDITIRO'!C:E,3,0),IF(FR_HITUNG_MINMAX!AN1223="PESALAKAN",VLOOKUP(FR_HITUNG_MINMAX!A1223,'BR DTG ADW'!C:E,3,0),IF(FR_HITUNG_MINMAX!AN1223="PACUL",VLOOKUP(FR_HITUNG_MINMAX!A1223,'BR DTG PACUL'!C:E,3,0),IF(FR_HITUNG_MINMAX!AN1223="TRAYEMAN",VLOOKUP(FR_HITUNG_MINMAX!A1223,'BR DTG TRAYEMAN'!C:E,3,0),"?")))),0)</f>
        <v>0</v>
      </c>
      <c r="AQ1223" s="31">
        <f>IF(AN1223="PACUL",VLOOKUP(A1223,'STOK PACUL'!C:H,6,0),IF(FR_HITUNG_MINMAX!AN1223="PESALAKAN",VLOOKUP(FR_HITUNG_MINMAX!A1223,'STOK PESALAKAN'!C:H,6,0),IF(FR_HITUNG_MINMAX!AN1223="CIKDITIRO",VLOOKUP(FR_HITUNG_MINMAX!A1223,'STOK CIKDITIRO'!C:H,6,0),IF(FR_HITUNG_MINMAX!AN1223="TRAYEMAN",VLOOKUP(FR_HITUNG_MINMAX!A1223,'STOK TRAYEMAN'!C:H,6,0),"?"))))</f>
        <v>0</v>
      </c>
      <c r="AR1223" s="25">
        <f t="shared" si="67"/>
        <v>0</v>
      </c>
      <c r="AS1223" s="25">
        <f t="shared" si="68"/>
        <v>0</v>
      </c>
      <c r="AT1223" s="25">
        <f t="shared" si="69"/>
        <v>1</v>
      </c>
    </row>
    <row r="1224" spans="1:46" ht="30">
      <c r="A1224" s="96" t="s">
        <v>390</v>
      </c>
      <c r="B1224" s="96" t="s">
        <v>1186</v>
      </c>
      <c r="C1224" s="96" t="s">
        <v>877</v>
      </c>
      <c r="D1224" s="96" t="s">
        <v>1377</v>
      </c>
      <c r="E1224" s="96" t="s">
        <v>484</v>
      </c>
      <c r="F1224" s="97">
        <v>20500</v>
      </c>
      <c r="G1224" s="97">
        <v>1</v>
      </c>
      <c r="H1224" s="96" t="s">
        <v>30</v>
      </c>
      <c r="I1224" s="96" t="s">
        <v>1185</v>
      </c>
      <c r="J1224" s="98">
        <v>1</v>
      </c>
      <c r="K1224" s="97">
        <v>1</v>
      </c>
      <c r="L1224" s="97">
        <v>1</v>
      </c>
      <c r="M1224" s="97">
        <v>1</v>
      </c>
      <c r="N1224" s="97">
        <v>3</v>
      </c>
      <c r="O1224" s="97">
        <v>0</v>
      </c>
      <c r="P1224" s="97">
        <v>0</v>
      </c>
      <c r="Q1224" s="97">
        <v>0</v>
      </c>
      <c r="R1224" s="97">
        <v>0</v>
      </c>
      <c r="S1224" s="97">
        <v>0</v>
      </c>
      <c r="T1224" s="97">
        <v>0</v>
      </c>
      <c r="U1224" s="97">
        <v>1</v>
      </c>
      <c r="V1224" s="97">
        <v>0</v>
      </c>
      <c r="W1224" s="97">
        <v>0</v>
      </c>
      <c r="X1224" s="97">
        <v>3</v>
      </c>
      <c r="Y1224" s="97">
        <v>2</v>
      </c>
      <c r="Z1224" s="97">
        <v>4</v>
      </c>
      <c r="AA1224" s="97">
        <v>3</v>
      </c>
      <c r="AB1224" s="97">
        <v>0</v>
      </c>
      <c r="AC1224" s="97">
        <v>0</v>
      </c>
      <c r="AD1224" s="97">
        <v>0</v>
      </c>
      <c r="AE1224" s="97">
        <v>0</v>
      </c>
      <c r="AF1224" s="97">
        <v>0</v>
      </c>
      <c r="AG1224" s="97">
        <v>1</v>
      </c>
      <c r="AH1224" s="97">
        <v>1</v>
      </c>
      <c r="AI1224" s="97">
        <v>0</v>
      </c>
      <c r="AJ1224" s="97">
        <v>1</v>
      </c>
      <c r="AK1224" s="97">
        <v>4</v>
      </c>
      <c r="AL1224" s="97">
        <v>3</v>
      </c>
      <c r="AM1224" s="97">
        <v>4</v>
      </c>
      <c r="AN1224" s="96" t="s">
        <v>488</v>
      </c>
      <c r="AO1224" s="97">
        <v>4</v>
      </c>
      <c r="AP1224" s="31">
        <f>IFERROR(IF(AN1224="CIKDITIRO",VLOOKUP(A1224,'BR DTG CIKDITIRO'!C:E,3,0),IF(FR_HITUNG_MINMAX!AN1224="PESALAKAN",VLOOKUP(FR_HITUNG_MINMAX!A1224,'BR DTG ADW'!C:E,3,0),IF(FR_HITUNG_MINMAX!AN1224="PACUL",VLOOKUP(FR_HITUNG_MINMAX!A1224,'BR DTG PACUL'!C:E,3,0),IF(FR_HITUNG_MINMAX!AN1224="TRAYEMAN",VLOOKUP(FR_HITUNG_MINMAX!A1224,'BR DTG TRAYEMAN'!C:E,3,0),"?")))),0)</f>
        <v>0</v>
      </c>
      <c r="AQ1224" s="31">
        <f>IF(AN1224="PACUL",VLOOKUP(A1224,'STOK PACUL'!C:H,6,0),IF(FR_HITUNG_MINMAX!AN1224="PESALAKAN",VLOOKUP(FR_HITUNG_MINMAX!A1224,'STOK PESALAKAN'!C:H,6,0),IF(FR_HITUNG_MINMAX!AN1224="CIKDITIRO",VLOOKUP(FR_HITUNG_MINMAX!A1224,'STOK CIKDITIRO'!C:H,6,0),IF(FR_HITUNG_MINMAX!AN1224="TRAYEMAN",VLOOKUP(FR_HITUNG_MINMAX!A1224,'STOK TRAYEMAN'!C:H,6,0),"?"))))</f>
        <v>4</v>
      </c>
      <c r="AR1224" s="25">
        <f t="shared" si="67"/>
        <v>4</v>
      </c>
      <c r="AS1224" s="25">
        <f t="shared" si="68"/>
        <v>2</v>
      </c>
      <c r="AT1224" s="25">
        <f t="shared" si="69"/>
        <v>3</v>
      </c>
    </row>
    <row r="1225" spans="1:46" ht="30">
      <c r="A1225" s="96" t="s">
        <v>391</v>
      </c>
      <c r="B1225" s="96" t="s">
        <v>1187</v>
      </c>
      <c r="C1225" s="96" t="s">
        <v>877</v>
      </c>
      <c r="D1225" s="96" t="s">
        <v>1377</v>
      </c>
      <c r="E1225" s="96" t="s">
        <v>485</v>
      </c>
      <c r="F1225" s="97">
        <v>18000</v>
      </c>
      <c r="G1225" s="97">
        <v>1</v>
      </c>
      <c r="H1225" s="96" t="s">
        <v>30</v>
      </c>
      <c r="I1225" s="96" t="s">
        <v>1185</v>
      </c>
      <c r="J1225" s="98" t="s">
        <v>1366</v>
      </c>
      <c r="K1225" s="97">
        <v>1</v>
      </c>
      <c r="L1225" s="97">
        <v>2</v>
      </c>
      <c r="M1225" s="97">
        <v>1</v>
      </c>
      <c r="N1225" s="97">
        <v>0</v>
      </c>
      <c r="O1225" s="97">
        <v>0</v>
      </c>
      <c r="P1225" s="97">
        <v>0</v>
      </c>
      <c r="Q1225" s="97">
        <v>2</v>
      </c>
      <c r="R1225" s="97">
        <v>1</v>
      </c>
      <c r="S1225" s="97">
        <v>0</v>
      </c>
      <c r="T1225" s="97">
        <v>0</v>
      </c>
      <c r="U1225" s="97">
        <v>3</v>
      </c>
      <c r="V1225" s="97">
        <v>0</v>
      </c>
      <c r="W1225" s="97">
        <v>0</v>
      </c>
      <c r="X1225" s="97">
        <v>3</v>
      </c>
      <c r="Y1225" s="97">
        <v>3</v>
      </c>
      <c r="Z1225" s="97">
        <v>1</v>
      </c>
      <c r="AA1225" s="97">
        <v>0</v>
      </c>
      <c r="AB1225" s="97">
        <v>0</v>
      </c>
      <c r="AC1225" s="97">
        <v>2</v>
      </c>
      <c r="AD1225" s="97">
        <v>3</v>
      </c>
      <c r="AE1225" s="97">
        <v>1</v>
      </c>
      <c r="AF1225" s="97">
        <v>0</v>
      </c>
      <c r="AG1225" s="97">
        <v>3</v>
      </c>
      <c r="AH1225" s="97">
        <v>3</v>
      </c>
      <c r="AI1225" s="97">
        <v>0</v>
      </c>
      <c r="AJ1225" s="97">
        <v>2</v>
      </c>
      <c r="AK1225" s="97">
        <v>3</v>
      </c>
      <c r="AL1225" s="97">
        <v>3</v>
      </c>
      <c r="AM1225" s="97">
        <v>3</v>
      </c>
      <c r="AN1225" s="96" t="s">
        <v>488</v>
      </c>
      <c r="AO1225" s="97">
        <v>2</v>
      </c>
      <c r="AP1225" s="31">
        <f>IFERROR(IF(AN1225="CIKDITIRO",VLOOKUP(A1225,'BR DTG CIKDITIRO'!C:E,3,0),IF(FR_HITUNG_MINMAX!AN1225="PESALAKAN",VLOOKUP(FR_HITUNG_MINMAX!A1225,'BR DTG ADW'!C:E,3,0),IF(FR_HITUNG_MINMAX!AN1225="PACUL",VLOOKUP(FR_HITUNG_MINMAX!A1225,'BR DTG PACUL'!C:E,3,0),IF(FR_HITUNG_MINMAX!AN1225="TRAYEMAN",VLOOKUP(FR_HITUNG_MINMAX!A1225,'BR DTG TRAYEMAN'!C:E,3,0),"?")))),0)</f>
        <v>0</v>
      </c>
      <c r="AQ1225" s="31">
        <f>IF(AN1225="PACUL",VLOOKUP(A1225,'STOK PACUL'!C:H,6,0),IF(FR_HITUNG_MINMAX!AN1225="PESALAKAN",VLOOKUP(FR_HITUNG_MINMAX!A1225,'STOK PESALAKAN'!C:H,6,0),IF(FR_HITUNG_MINMAX!AN1225="CIKDITIRO",VLOOKUP(FR_HITUNG_MINMAX!A1225,'STOK CIKDITIRO'!C:H,6,0),IF(FR_HITUNG_MINMAX!AN1225="TRAYEMAN",VLOOKUP(FR_HITUNG_MINMAX!A1225,'STOK TRAYEMAN'!C:H,6,0),"?"))))</f>
        <v>2</v>
      </c>
      <c r="AR1225" s="25">
        <f t="shared" si="67"/>
        <v>2</v>
      </c>
      <c r="AS1225" s="25">
        <f t="shared" si="68"/>
        <v>2</v>
      </c>
      <c r="AT1225" s="25">
        <f t="shared" si="69"/>
        <v>3</v>
      </c>
    </row>
    <row r="1226" spans="1:46" ht="30">
      <c r="A1226" s="96" t="s">
        <v>2229</v>
      </c>
      <c r="B1226" s="96" t="s">
        <v>2230</v>
      </c>
      <c r="C1226" s="96" t="s">
        <v>1303</v>
      </c>
      <c r="D1226" s="96" t="s">
        <v>1377</v>
      </c>
      <c r="E1226" s="96" t="s">
        <v>482</v>
      </c>
      <c r="F1226" s="97">
        <v>30000</v>
      </c>
      <c r="G1226" s="97">
        <v>1</v>
      </c>
      <c r="H1226" s="96" t="s">
        <v>1185</v>
      </c>
      <c r="I1226" s="96" t="s">
        <v>1185</v>
      </c>
      <c r="J1226" s="98">
        <v>1</v>
      </c>
      <c r="K1226" s="97">
        <v>1</v>
      </c>
      <c r="L1226" s="97">
        <v>0</v>
      </c>
      <c r="M1226" s="97">
        <v>0</v>
      </c>
      <c r="N1226" s="97">
        <v>1</v>
      </c>
      <c r="O1226" s="97">
        <v>0</v>
      </c>
      <c r="P1226" s="97">
        <v>0</v>
      </c>
      <c r="Q1226" s="97">
        <v>0</v>
      </c>
      <c r="R1226" s="97">
        <v>0</v>
      </c>
      <c r="S1226" s="97">
        <v>0</v>
      </c>
      <c r="T1226" s="97">
        <v>0</v>
      </c>
      <c r="U1226" s="97">
        <v>0</v>
      </c>
      <c r="V1226" s="97">
        <v>0</v>
      </c>
      <c r="W1226" s="97">
        <v>0</v>
      </c>
      <c r="X1226" s="97">
        <v>1</v>
      </c>
      <c r="Y1226" s="97">
        <v>0</v>
      </c>
      <c r="Z1226" s="97">
        <v>1</v>
      </c>
      <c r="AA1226" s="97">
        <v>1</v>
      </c>
      <c r="AB1226" s="97">
        <v>0</v>
      </c>
      <c r="AC1226" s="97">
        <v>0</v>
      </c>
      <c r="AD1226" s="97">
        <v>0</v>
      </c>
      <c r="AE1226" s="97">
        <v>0</v>
      </c>
      <c r="AF1226" s="97">
        <v>0</v>
      </c>
      <c r="AG1226" s="97">
        <v>0</v>
      </c>
      <c r="AH1226" s="97">
        <v>0</v>
      </c>
      <c r="AI1226" s="97">
        <v>0</v>
      </c>
      <c r="AJ1226" s="97">
        <v>0</v>
      </c>
      <c r="AK1226" s="97">
        <v>1</v>
      </c>
      <c r="AL1226" s="97">
        <v>1</v>
      </c>
      <c r="AM1226" s="97">
        <v>1</v>
      </c>
      <c r="AN1226" s="96" t="s">
        <v>488</v>
      </c>
      <c r="AO1226" s="97">
        <v>1</v>
      </c>
      <c r="AP1226" s="31">
        <f>IFERROR(IF(AN1226="CIKDITIRO",VLOOKUP(A1226,'BR DTG CIKDITIRO'!C:E,3,0),IF(FR_HITUNG_MINMAX!AN1226="PESALAKAN",VLOOKUP(FR_HITUNG_MINMAX!A1226,'BR DTG ADW'!C:E,3,0),IF(FR_HITUNG_MINMAX!AN1226="PACUL",VLOOKUP(FR_HITUNG_MINMAX!A1226,'BR DTG PACUL'!C:E,3,0),IF(FR_HITUNG_MINMAX!AN1226="TRAYEMAN",VLOOKUP(FR_HITUNG_MINMAX!A1226,'BR DTG TRAYEMAN'!C:E,3,0),"?")))),0)</f>
        <v>0</v>
      </c>
      <c r="AQ1226" s="31">
        <f>IF(AN1226="PACUL",VLOOKUP(A1226,'STOK PACUL'!C:H,6,0),IF(FR_HITUNG_MINMAX!AN1226="PESALAKAN",VLOOKUP(FR_HITUNG_MINMAX!A1226,'STOK PESALAKAN'!C:H,6,0),IF(FR_HITUNG_MINMAX!AN1226="CIKDITIRO",VLOOKUP(FR_HITUNG_MINMAX!A1226,'STOK CIKDITIRO'!C:H,6,0),IF(FR_HITUNG_MINMAX!AN1226="TRAYEMAN",VLOOKUP(FR_HITUNG_MINMAX!A1226,'STOK TRAYEMAN'!C:H,6,0),"?"))))</f>
        <v>1</v>
      </c>
      <c r="AR1226" s="25">
        <f t="shared" si="67"/>
        <v>1</v>
      </c>
      <c r="AS1226" s="25">
        <f t="shared" si="68"/>
        <v>1</v>
      </c>
      <c r="AT1226" s="25">
        <f t="shared" si="69"/>
        <v>1</v>
      </c>
    </row>
    <row r="1227" spans="1:46" ht="30">
      <c r="A1227" s="96" t="s">
        <v>2231</v>
      </c>
      <c r="B1227" s="96" t="s">
        <v>2232</v>
      </c>
      <c r="C1227" s="96" t="s">
        <v>1185</v>
      </c>
      <c r="D1227" s="96" t="s">
        <v>1377</v>
      </c>
      <c r="E1227" s="96" t="s">
        <v>482</v>
      </c>
      <c r="F1227" s="97">
        <v>7000</v>
      </c>
      <c r="G1227" s="97">
        <v>1</v>
      </c>
      <c r="H1227" s="96" t="s">
        <v>1185</v>
      </c>
      <c r="I1227" s="96" t="s">
        <v>1185</v>
      </c>
      <c r="J1227" s="98">
        <v>1</v>
      </c>
      <c r="K1227" s="97">
        <v>1</v>
      </c>
      <c r="L1227" s="97">
        <v>0</v>
      </c>
      <c r="M1227" s="97">
        <v>1</v>
      </c>
      <c r="N1227" s="97">
        <v>0</v>
      </c>
      <c r="O1227" s="97">
        <v>0</v>
      </c>
      <c r="P1227" s="97">
        <v>0</v>
      </c>
      <c r="Q1227" s="97">
        <v>0</v>
      </c>
      <c r="R1227" s="97">
        <v>0</v>
      </c>
      <c r="S1227" s="97">
        <v>0</v>
      </c>
      <c r="T1227" s="97">
        <v>0</v>
      </c>
      <c r="U1227" s="97">
        <v>0</v>
      </c>
      <c r="V1227" s="97">
        <v>0</v>
      </c>
      <c r="W1227" s="97">
        <v>0</v>
      </c>
      <c r="X1227" s="97">
        <v>1</v>
      </c>
      <c r="Y1227" s="97">
        <v>1</v>
      </c>
      <c r="Z1227" s="97">
        <v>1</v>
      </c>
      <c r="AA1227" s="97">
        <v>0</v>
      </c>
      <c r="AB1227" s="97">
        <v>0</v>
      </c>
      <c r="AC1227" s="97">
        <v>0</v>
      </c>
      <c r="AD1227" s="97">
        <v>0</v>
      </c>
      <c r="AE1227" s="97">
        <v>0</v>
      </c>
      <c r="AF1227" s="97">
        <v>0</v>
      </c>
      <c r="AG1227" s="97">
        <v>0</v>
      </c>
      <c r="AH1227" s="97">
        <v>0</v>
      </c>
      <c r="AI1227" s="97">
        <v>0</v>
      </c>
      <c r="AJ1227" s="97">
        <v>0</v>
      </c>
      <c r="AK1227" s="97">
        <v>1</v>
      </c>
      <c r="AL1227" s="97">
        <v>1</v>
      </c>
      <c r="AM1227" s="97">
        <v>2</v>
      </c>
      <c r="AN1227" s="96" t="s">
        <v>488</v>
      </c>
      <c r="AO1227" s="97">
        <v>0</v>
      </c>
      <c r="AP1227" s="31">
        <f>IFERROR(IF(AN1227="CIKDITIRO",VLOOKUP(A1227,'BR DTG CIKDITIRO'!C:E,3,0),IF(FR_HITUNG_MINMAX!AN1227="PESALAKAN",VLOOKUP(FR_HITUNG_MINMAX!A1227,'BR DTG ADW'!C:E,3,0),IF(FR_HITUNG_MINMAX!AN1227="PACUL",VLOOKUP(FR_HITUNG_MINMAX!A1227,'BR DTG PACUL'!C:E,3,0),IF(FR_HITUNG_MINMAX!AN1227="TRAYEMAN",VLOOKUP(FR_HITUNG_MINMAX!A1227,'BR DTG TRAYEMAN'!C:E,3,0),"?")))),0)</f>
        <v>0</v>
      </c>
      <c r="AQ1227" s="31">
        <f>IF(AN1227="PACUL",VLOOKUP(A1227,'STOK PACUL'!C:H,6,0),IF(FR_HITUNG_MINMAX!AN1227="PESALAKAN",VLOOKUP(FR_HITUNG_MINMAX!A1227,'STOK PESALAKAN'!C:H,6,0),IF(FR_HITUNG_MINMAX!AN1227="CIKDITIRO",VLOOKUP(FR_HITUNG_MINMAX!A1227,'STOK CIKDITIRO'!C:H,6,0),IF(FR_HITUNG_MINMAX!AN1227="TRAYEMAN",VLOOKUP(FR_HITUNG_MINMAX!A1227,'STOK TRAYEMAN'!C:H,6,0),"?"))))</f>
        <v>0</v>
      </c>
      <c r="AR1227" s="25">
        <f t="shared" si="67"/>
        <v>0</v>
      </c>
      <c r="AS1227" s="25">
        <f t="shared" si="68"/>
        <v>1</v>
      </c>
      <c r="AT1227" s="25">
        <f t="shared" si="69"/>
        <v>1</v>
      </c>
    </row>
    <row r="1228" spans="1:46" ht="30">
      <c r="A1228" s="96" t="s">
        <v>392</v>
      </c>
      <c r="B1228" s="96" t="s">
        <v>1188</v>
      </c>
      <c r="C1228" s="96" t="s">
        <v>884</v>
      </c>
      <c r="D1228" s="96" t="s">
        <v>1381</v>
      </c>
      <c r="E1228" s="96" t="s">
        <v>484</v>
      </c>
      <c r="F1228" s="97">
        <v>21000</v>
      </c>
      <c r="G1228" s="97">
        <v>1</v>
      </c>
      <c r="H1228" s="96" t="s">
        <v>1185</v>
      </c>
      <c r="I1228" s="96" t="s">
        <v>1185</v>
      </c>
      <c r="J1228" s="98">
        <v>1</v>
      </c>
      <c r="K1228" s="97">
        <v>1</v>
      </c>
      <c r="L1228" s="97">
        <v>1</v>
      </c>
      <c r="M1228" s="97">
        <v>1</v>
      </c>
      <c r="N1228" s="97">
        <v>2</v>
      </c>
      <c r="O1228" s="97">
        <v>0</v>
      </c>
      <c r="P1228" s="97">
        <v>0</v>
      </c>
      <c r="Q1228" s="97">
        <v>0</v>
      </c>
      <c r="R1228" s="97">
        <v>1</v>
      </c>
      <c r="S1228" s="97">
        <v>0</v>
      </c>
      <c r="T1228" s="97">
        <v>0</v>
      </c>
      <c r="U1228" s="97">
        <v>0</v>
      </c>
      <c r="V1228" s="97">
        <v>0</v>
      </c>
      <c r="W1228" s="97">
        <v>0</v>
      </c>
      <c r="X1228" s="97">
        <v>2</v>
      </c>
      <c r="Y1228" s="97">
        <v>2</v>
      </c>
      <c r="Z1228" s="97">
        <v>3</v>
      </c>
      <c r="AA1228" s="97">
        <v>2</v>
      </c>
      <c r="AB1228" s="97">
        <v>0</v>
      </c>
      <c r="AC1228" s="97">
        <v>0</v>
      </c>
      <c r="AD1228" s="97">
        <v>1</v>
      </c>
      <c r="AE1228" s="97">
        <v>1</v>
      </c>
      <c r="AF1228" s="97">
        <v>0</v>
      </c>
      <c r="AG1228" s="97">
        <v>0</v>
      </c>
      <c r="AH1228" s="97">
        <v>0</v>
      </c>
      <c r="AI1228" s="97">
        <v>0</v>
      </c>
      <c r="AJ1228" s="97">
        <v>1</v>
      </c>
      <c r="AK1228" s="97">
        <v>3</v>
      </c>
      <c r="AL1228" s="97">
        <v>2</v>
      </c>
      <c r="AM1228" s="97">
        <v>3</v>
      </c>
      <c r="AN1228" s="96" t="s">
        <v>488</v>
      </c>
      <c r="AO1228" s="97">
        <v>5</v>
      </c>
      <c r="AP1228" s="31">
        <f>IFERROR(IF(AN1228="CIKDITIRO",VLOOKUP(A1228,'BR DTG CIKDITIRO'!C:E,3,0),IF(FR_HITUNG_MINMAX!AN1228="PESALAKAN",VLOOKUP(FR_HITUNG_MINMAX!A1228,'BR DTG ADW'!C:E,3,0),IF(FR_HITUNG_MINMAX!AN1228="PACUL",VLOOKUP(FR_HITUNG_MINMAX!A1228,'BR DTG PACUL'!C:E,3,0),IF(FR_HITUNG_MINMAX!AN1228="TRAYEMAN",VLOOKUP(FR_HITUNG_MINMAX!A1228,'BR DTG TRAYEMAN'!C:E,3,0),"?")))),0)</f>
        <v>0</v>
      </c>
      <c r="AQ1228" s="31">
        <f>IF(AN1228="PACUL",VLOOKUP(A1228,'STOK PACUL'!C:H,6,0),IF(FR_HITUNG_MINMAX!AN1228="PESALAKAN",VLOOKUP(FR_HITUNG_MINMAX!A1228,'STOK PESALAKAN'!C:H,6,0),IF(FR_HITUNG_MINMAX!AN1228="CIKDITIRO",VLOOKUP(FR_HITUNG_MINMAX!A1228,'STOK CIKDITIRO'!C:H,6,0),IF(FR_HITUNG_MINMAX!AN1228="TRAYEMAN",VLOOKUP(FR_HITUNG_MINMAX!A1228,'STOK TRAYEMAN'!C:H,6,0),"?"))))</f>
        <v>5</v>
      </c>
      <c r="AR1228" s="25">
        <f t="shared" si="67"/>
        <v>5</v>
      </c>
      <c r="AS1228" s="25">
        <f t="shared" si="68"/>
        <v>1</v>
      </c>
      <c r="AT1228" s="25">
        <f t="shared" si="69"/>
        <v>3</v>
      </c>
    </row>
    <row r="1229" spans="1:46" ht="30">
      <c r="A1229" s="96" t="s">
        <v>393</v>
      </c>
      <c r="B1229" s="96" t="s">
        <v>1189</v>
      </c>
      <c r="C1229" s="96" t="s">
        <v>884</v>
      </c>
      <c r="D1229" s="96" t="s">
        <v>1381</v>
      </c>
      <c r="E1229" s="96" t="s">
        <v>482</v>
      </c>
      <c r="F1229" s="97">
        <v>11000</v>
      </c>
      <c r="G1229" s="97">
        <v>1</v>
      </c>
      <c r="H1229" s="96" t="s">
        <v>1185</v>
      </c>
      <c r="I1229" s="96" t="s">
        <v>1185</v>
      </c>
      <c r="J1229" s="98">
        <v>1</v>
      </c>
      <c r="K1229" s="97">
        <v>1</v>
      </c>
      <c r="L1229" s="97">
        <v>0</v>
      </c>
      <c r="M1229" s="97">
        <v>1</v>
      </c>
      <c r="N1229" s="97">
        <v>0</v>
      </c>
      <c r="O1229" s="97">
        <v>0</v>
      </c>
      <c r="P1229" s="97">
        <v>0</v>
      </c>
      <c r="Q1229" s="97">
        <v>0</v>
      </c>
      <c r="R1229" s="97">
        <v>0</v>
      </c>
      <c r="S1229" s="97">
        <v>0</v>
      </c>
      <c r="T1229" s="97">
        <v>0</v>
      </c>
      <c r="U1229" s="97">
        <v>0</v>
      </c>
      <c r="V1229" s="97">
        <v>0</v>
      </c>
      <c r="W1229" s="97">
        <v>0</v>
      </c>
      <c r="X1229" s="97">
        <v>1</v>
      </c>
      <c r="Y1229" s="97">
        <v>1</v>
      </c>
      <c r="Z1229" s="97">
        <v>1</v>
      </c>
      <c r="AA1229" s="97">
        <v>0</v>
      </c>
      <c r="AB1229" s="97">
        <v>0</v>
      </c>
      <c r="AC1229" s="97">
        <v>0</v>
      </c>
      <c r="AD1229" s="97">
        <v>0</v>
      </c>
      <c r="AE1229" s="97">
        <v>0</v>
      </c>
      <c r="AF1229" s="97">
        <v>0</v>
      </c>
      <c r="AG1229" s="97">
        <v>0</v>
      </c>
      <c r="AH1229" s="97">
        <v>0</v>
      </c>
      <c r="AI1229" s="97">
        <v>0</v>
      </c>
      <c r="AJ1229" s="97">
        <v>0</v>
      </c>
      <c r="AK1229" s="97">
        <v>1</v>
      </c>
      <c r="AL1229" s="97">
        <v>1</v>
      </c>
      <c r="AM1229" s="97">
        <v>2</v>
      </c>
      <c r="AN1229" s="96" t="s">
        <v>488</v>
      </c>
      <c r="AO1229" s="97">
        <v>2</v>
      </c>
      <c r="AP1229" s="31">
        <f>IFERROR(IF(AN1229="CIKDITIRO",VLOOKUP(A1229,'BR DTG CIKDITIRO'!C:E,3,0),IF(FR_HITUNG_MINMAX!AN1229="PESALAKAN",VLOOKUP(FR_HITUNG_MINMAX!A1229,'BR DTG ADW'!C:E,3,0),IF(FR_HITUNG_MINMAX!AN1229="PACUL",VLOOKUP(FR_HITUNG_MINMAX!A1229,'BR DTG PACUL'!C:E,3,0),IF(FR_HITUNG_MINMAX!AN1229="TRAYEMAN",VLOOKUP(FR_HITUNG_MINMAX!A1229,'BR DTG TRAYEMAN'!C:E,3,0),"?")))),0)</f>
        <v>0</v>
      </c>
      <c r="AQ1229" s="31">
        <f>IF(AN1229="PACUL",VLOOKUP(A1229,'STOK PACUL'!C:H,6,0),IF(FR_HITUNG_MINMAX!AN1229="PESALAKAN",VLOOKUP(FR_HITUNG_MINMAX!A1229,'STOK PESALAKAN'!C:H,6,0),IF(FR_HITUNG_MINMAX!AN1229="CIKDITIRO",VLOOKUP(FR_HITUNG_MINMAX!A1229,'STOK CIKDITIRO'!C:H,6,0),IF(FR_HITUNG_MINMAX!AN1229="TRAYEMAN",VLOOKUP(FR_HITUNG_MINMAX!A1229,'STOK TRAYEMAN'!C:H,6,0),"?"))))</f>
        <v>2</v>
      </c>
      <c r="AR1229" s="25">
        <f t="shared" si="67"/>
        <v>2</v>
      </c>
      <c r="AS1229" s="25">
        <f t="shared" si="68"/>
        <v>1</v>
      </c>
      <c r="AT1229" s="25">
        <f t="shared" si="69"/>
        <v>3</v>
      </c>
    </row>
    <row r="1230" spans="1:46" ht="30">
      <c r="A1230" s="96" t="s">
        <v>394</v>
      </c>
      <c r="B1230" s="96" t="s">
        <v>1190</v>
      </c>
      <c r="C1230" s="96" t="s">
        <v>884</v>
      </c>
      <c r="D1230" s="96" t="s">
        <v>1381</v>
      </c>
      <c r="E1230" s="96" t="s">
        <v>484</v>
      </c>
      <c r="F1230" s="97">
        <v>21000</v>
      </c>
      <c r="G1230" s="97">
        <v>1</v>
      </c>
      <c r="H1230" s="96" t="s">
        <v>1185</v>
      </c>
      <c r="I1230" s="96" t="s">
        <v>1185</v>
      </c>
      <c r="J1230" s="98">
        <v>1</v>
      </c>
      <c r="K1230" s="97">
        <v>1</v>
      </c>
      <c r="L1230" s="97">
        <v>0</v>
      </c>
      <c r="M1230" s="97">
        <v>0</v>
      </c>
      <c r="N1230" s="97">
        <v>0</v>
      </c>
      <c r="O1230" s="97">
        <v>1</v>
      </c>
      <c r="P1230" s="97">
        <v>0</v>
      </c>
      <c r="Q1230" s="97">
        <v>0</v>
      </c>
      <c r="R1230" s="97">
        <v>1</v>
      </c>
      <c r="S1230" s="97">
        <v>0</v>
      </c>
      <c r="T1230" s="97">
        <v>1</v>
      </c>
      <c r="U1230" s="97">
        <v>1</v>
      </c>
      <c r="V1230" s="97">
        <v>0</v>
      </c>
      <c r="W1230" s="97">
        <v>0</v>
      </c>
      <c r="X1230" s="97">
        <v>1</v>
      </c>
      <c r="Y1230" s="97">
        <v>0</v>
      </c>
      <c r="Z1230" s="97">
        <v>0</v>
      </c>
      <c r="AA1230" s="97">
        <v>1</v>
      </c>
      <c r="AB1230" s="97">
        <v>1</v>
      </c>
      <c r="AC1230" s="97">
        <v>0</v>
      </c>
      <c r="AD1230" s="97">
        <v>1</v>
      </c>
      <c r="AE1230" s="97">
        <v>1</v>
      </c>
      <c r="AF1230" s="97">
        <v>1</v>
      </c>
      <c r="AG1230" s="97">
        <v>1</v>
      </c>
      <c r="AH1230" s="97">
        <v>1</v>
      </c>
      <c r="AI1230" s="97">
        <v>0</v>
      </c>
      <c r="AJ1230" s="97">
        <v>0</v>
      </c>
      <c r="AK1230" s="97">
        <v>1</v>
      </c>
      <c r="AL1230" s="97">
        <v>1</v>
      </c>
      <c r="AM1230" s="97">
        <v>1</v>
      </c>
      <c r="AN1230" s="96" t="s">
        <v>488</v>
      </c>
      <c r="AO1230" s="97">
        <v>4</v>
      </c>
      <c r="AP1230" s="31">
        <f>IFERROR(IF(AN1230="CIKDITIRO",VLOOKUP(A1230,'BR DTG CIKDITIRO'!C:E,3,0),IF(FR_HITUNG_MINMAX!AN1230="PESALAKAN",VLOOKUP(FR_HITUNG_MINMAX!A1230,'BR DTG ADW'!C:E,3,0),IF(FR_HITUNG_MINMAX!AN1230="PACUL",VLOOKUP(FR_HITUNG_MINMAX!A1230,'BR DTG PACUL'!C:E,3,0),IF(FR_HITUNG_MINMAX!AN1230="TRAYEMAN",VLOOKUP(FR_HITUNG_MINMAX!A1230,'BR DTG TRAYEMAN'!C:E,3,0),"?")))),0)</f>
        <v>0</v>
      </c>
      <c r="AQ1230" s="31">
        <f>IF(AN1230="PACUL",VLOOKUP(A1230,'STOK PACUL'!C:H,6,0),IF(FR_HITUNG_MINMAX!AN1230="PESALAKAN",VLOOKUP(FR_HITUNG_MINMAX!A1230,'STOK PESALAKAN'!C:H,6,0),IF(FR_HITUNG_MINMAX!AN1230="CIKDITIRO",VLOOKUP(FR_HITUNG_MINMAX!A1230,'STOK CIKDITIRO'!C:H,6,0),IF(FR_HITUNG_MINMAX!AN1230="TRAYEMAN",VLOOKUP(FR_HITUNG_MINMAX!A1230,'STOK TRAYEMAN'!C:H,6,0),"?"))))</f>
        <v>4</v>
      </c>
      <c r="AR1230" s="25">
        <f t="shared" si="67"/>
        <v>4</v>
      </c>
      <c r="AS1230" s="25">
        <f t="shared" si="68"/>
        <v>1</v>
      </c>
      <c r="AT1230" s="25">
        <f t="shared" si="69"/>
        <v>3</v>
      </c>
    </row>
    <row r="1231" spans="1:46" ht="30">
      <c r="A1231" s="96" t="s">
        <v>2233</v>
      </c>
      <c r="B1231" s="96" t="s">
        <v>2234</v>
      </c>
      <c r="C1231" s="96" t="s">
        <v>884</v>
      </c>
      <c r="D1231" s="96" t="s">
        <v>1377</v>
      </c>
      <c r="E1231" s="96" t="s">
        <v>482</v>
      </c>
      <c r="F1231" s="97">
        <v>18500</v>
      </c>
      <c r="G1231" s="97">
        <v>1</v>
      </c>
      <c r="H1231" s="96" t="s">
        <v>1185</v>
      </c>
      <c r="I1231" s="96" t="s">
        <v>1185</v>
      </c>
      <c r="J1231" s="98">
        <v>1</v>
      </c>
      <c r="K1231" s="97">
        <v>1</v>
      </c>
      <c r="L1231" s="97">
        <v>1</v>
      </c>
      <c r="M1231" s="97">
        <v>0</v>
      </c>
      <c r="N1231" s="97">
        <v>1</v>
      </c>
      <c r="O1231" s="97">
        <v>0</v>
      </c>
      <c r="P1231" s="97">
        <v>0</v>
      </c>
      <c r="Q1231" s="97">
        <v>0</v>
      </c>
      <c r="R1231" s="97">
        <v>0</v>
      </c>
      <c r="S1231" s="97">
        <v>0</v>
      </c>
      <c r="T1231" s="97">
        <v>0</v>
      </c>
      <c r="U1231" s="97">
        <v>0</v>
      </c>
      <c r="V1231" s="97">
        <v>0</v>
      </c>
      <c r="W1231" s="97">
        <v>0</v>
      </c>
      <c r="X1231" s="97">
        <v>1</v>
      </c>
      <c r="Y1231" s="97">
        <v>1</v>
      </c>
      <c r="Z1231" s="97">
        <v>1</v>
      </c>
      <c r="AA1231" s="97">
        <v>1</v>
      </c>
      <c r="AB1231" s="97">
        <v>0</v>
      </c>
      <c r="AC1231" s="97">
        <v>0</v>
      </c>
      <c r="AD1231" s="97">
        <v>0</v>
      </c>
      <c r="AE1231" s="97">
        <v>0</v>
      </c>
      <c r="AF1231" s="97">
        <v>0</v>
      </c>
      <c r="AG1231" s="97">
        <v>0</v>
      </c>
      <c r="AH1231" s="97">
        <v>0</v>
      </c>
      <c r="AI1231" s="97">
        <v>0</v>
      </c>
      <c r="AJ1231" s="97">
        <v>1</v>
      </c>
      <c r="AK1231" s="97">
        <v>1</v>
      </c>
      <c r="AL1231" s="97">
        <v>1</v>
      </c>
      <c r="AM1231" s="97">
        <v>1</v>
      </c>
      <c r="AN1231" s="96" t="s">
        <v>488</v>
      </c>
      <c r="AO1231" s="97">
        <v>0</v>
      </c>
      <c r="AP1231" s="31">
        <f>IFERROR(IF(AN1231="CIKDITIRO",VLOOKUP(A1231,'BR DTG CIKDITIRO'!C:E,3,0),IF(FR_HITUNG_MINMAX!AN1231="PESALAKAN",VLOOKUP(FR_HITUNG_MINMAX!A1231,'BR DTG ADW'!C:E,3,0),IF(FR_HITUNG_MINMAX!AN1231="PACUL",VLOOKUP(FR_HITUNG_MINMAX!A1231,'BR DTG PACUL'!C:E,3,0),IF(FR_HITUNG_MINMAX!AN1231="TRAYEMAN",VLOOKUP(FR_HITUNG_MINMAX!A1231,'BR DTG TRAYEMAN'!C:E,3,0),"?")))),0)</f>
        <v>0</v>
      </c>
      <c r="AQ1231" s="31">
        <f>IF(AN1231="PACUL",VLOOKUP(A1231,'STOK PACUL'!C:H,6,0),IF(FR_HITUNG_MINMAX!AN1231="PESALAKAN",VLOOKUP(FR_HITUNG_MINMAX!A1231,'STOK PESALAKAN'!C:H,6,0),IF(FR_HITUNG_MINMAX!AN1231="CIKDITIRO",VLOOKUP(FR_HITUNG_MINMAX!A1231,'STOK CIKDITIRO'!C:H,6,0),IF(FR_HITUNG_MINMAX!AN1231="TRAYEMAN",VLOOKUP(FR_HITUNG_MINMAX!A1231,'STOK TRAYEMAN'!C:H,6,0),"?"))))</f>
        <v>0</v>
      </c>
      <c r="AR1231" s="25">
        <f t="shared" si="67"/>
        <v>0</v>
      </c>
      <c r="AS1231" s="25">
        <f t="shared" si="68"/>
        <v>1</v>
      </c>
      <c r="AT1231" s="25">
        <f t="shared" si="69"/>
        <v>1</v>
      </c>
    </row>
    <row r="1232" spans="1:46" ht="30">
      <c r="A1232" s="96" t="s">
        <v>519</v>
      </c>
      <c r="B1232" s="96" t="s">
        <v>1191</v>
      </c>
      <c r="C1232" s="96" t="s">
        <v>884</v>
      </c>
      <c r="D1232" s="96" t="s">
        <v>1381</v>
      </c>
      <c r="E1232" s="96" t="s">
        <v>482</v>
      </c>
      <c r="F1232" s="97">
        <v>11000</v>
      </c>
      <c r="G1232" s="97">
        <v>1</v>
      </c>
      <c r="H1232" s="96" t="s">
        <v>1185</v>
      </c>
      <c r="I1232" s="96" t="s">
        <v>1185</v>
      </c>
      <c r="J1232" s="98">
        <v>1</v>
      </c>
      <c r="K1232" s="97">
        <v>1</v>
      </c>
      <c r="L1232" s="97">
        <v>0</v>
      </c>
      <c r="M1232" s="97">
        <v>0</v>
      </c>
      <c r="N1232" s="97">
        <v>0</v>
      </c>
      <c r="O1232" s="97">
        <v>0</v>
      </c>
      <c r="P1232" s="97">
        <v>0</v>
      </c>
      <c r="Q1232" s="97">
        <v>1</v>
      </c>
      <c r="R1232" s="97">
        <v>0</v>
      </c>
      <c r="S1232" s="97">
        <v>0</v>
      </c>
      <c r="T1232" s="97">
        <v>0</v>
      </c>
      <c r="U1232" s="97">
        <v>0</v>
      </c>
      <c r="V1232" s="97">
        <v>0</v>
      </c>
      <c r="W1232" s="97">
        <v>0</v>
      </c>
      <c r="X1232" s="97">
        <v>1</v>
      </c>
      <c r="Y1232" s="97">
        <v>0</v>
      </c>
      <c r="Z1232" s="97">
        <v>0</v>
      </c>
      <c r="AA1232" s="97">
        <v>0</v>
      </c>
      <c r="AB1232" s="97">
        <v>0</v>
      </c>
      <c r="AC1232" s="97">
        <v>1</v>
      </c>
      <c r="AD1232" s="97">
        <v>1</v>
      </c>
      <c r="AE1232" s="97">
        <v>0</v>
      </c>
      <c r="AF1232" s="97">
        <v>0</v>
      </c>
      <c r="AG1232" s="97">
        <v>0</v>
      </c>
      <c r="AH1232" s="97">
        <v>0</v>
      </c>
      <c r="AI1232" s="97">
        <v>0</v>
      </c>
      <c r="AJ1232" s="97">
        <v>0</v>
      </c>
      <c r="AK1232" s="97">
        <v>1</v>
      </c>
      <c r="AL1232" s="97">
        <v>1</v>
      </c>
      <c r="AM1232" s="97">
        <v>2</v>
      </c>
      <c r="AN1232" s="96" t="s">
        <v>488</v>
      </c>
      <c r="AO1232" s="97">
        <v>1</v>
      </c>
      <c r="AP1232" s="31">
        <f>IFERROR(IF(AN1232="CIKDITIRO",VLOOKUP(A1232,'BR DTG CIKDITIRO'!C:E,3,0),IF(FR_HITUNG_MINMAX!AN1232="PESALAKAN",VLOOKUP(FR_HITUNG_MINMAX!A1232,'BR DTG ADW'!C:E,3,0),IF(FR_HITUNG_MINMAX!AN1232="PACUL",VLOOKUP(FR_HITUNG_MINMAX!A1232,'BR DTG PACUL'!C:E,3,0),IF(FR_HITUNG_MINMAX!AN1232="TRAYEMAN",VLOOKUP(FR_HITUNG_MINMAX!A1232,'BR DTG TRAYEMAN'!C:E,3,0),"?")))),0)</f>
        <v>0</v>
      </c>
      <c r="AQ1232" s="31">
        <f>IF(AN1232="PACUL",VLOOKUP(A1232,'STOK PACUL'!C:H,6,0),IF(FR_HITUNG_MINMAX!AN1232="PESALAKAN",VLOOKUP(FR_HITUNG_MINMAX!A1232,'STOK PESALAKAN'!C:H,6,0),IF(FR_HITUNG_MINMAX!AN1232="CIKDITIRO",VLOOKUP(FR_HITUNG_MINMAX!A1232,'STOK CIKDITIRO'!C:H,6,0),IF(FR_HITUNG_MINMAX!AN1232="TRAYEMAN",VLOOKUP(FR_HITUNG_MINMAX!A1232,'STOK TRAYEMAN'!C:H,6,0),"?"))))</f>
        <v>1</v>
      </c>
      <c r="AR1232" s="25">
        <f t="shared" si="67"/>
        <v>1</v>
      </c>
      <c r="AS1232" s="25">
        <f t="shared" si="68"/>
        <v>1</v>
      </c>
      <c r="AT1232" s="25">
        <f t="shared" si="69"/>
        <v>3</v>
      </c>
    </row>
    <row r="1233" spans="1:46" ht="30">
      <c r="A1233" s="96" t="s">
        <v>395</v>
      </c>
      <c r="B1233" s="96" t="s">
        <v>1192</v>
      </c>
      <c r="C1233" s="96" t="s">
        <v>1100</v>
      </c>
      <c r="D1233" s="96" t="s">
        <v>1377</v>
      </c>
      <c r="E1233" s="96" t="s">
        <v>485</v>
      </c>
      <c r="F1233" s="97">
        <v>8500</v>
      </c>
      <c r="G1233" s="97">
        <v>1</v>
      </c>
      <c r="H1233" s="96" t="s">
        <v>89</v>
      </c>
      <c r="I1233" s="96" t="s">
        <v>1185</v>
      </c>
      <c r="J1233" s="98">
        <v>1</v>
      </c>
      <c r="K1233" s="97">
        <v>1</v>
      </c>
      <c r="L1233" s="97">
        <v>1</v>
      </c>
      <c r="M1233" s="97">
        <v>1</v>
      </c>
      <c r="N1233" s="97">
        <v>0</v>
      </c>
      <c r="O1233" s="97">
        <v>2</v>
      </c>
      <c r="P1233" s="97">
        <v>1</v>
      </c>
      <c r="Q1233" s="97">
        <v>0</v>
      </c>
      <c r="R1233" s="97">
        <v>0</v>
      </c>
      <c r="S1233" s="97">
        <v>1</v>
      </c>
      <c r="T1233" s="97">
        <v>2</v>
      </c>
      <c r="U1233" s="97">
        <v>1</v>
      </c>
      <c r="V1233" s="97">
        <v>1</v>
      </c>
      <c r="W1233" s="97">
        <v>1</v>
      </c>
      <c r="X1233" s="97">
        <v>2</v>
      </c>
      <c r="Y1233" s="97">
        <v>2</v>
      </c>
      <c r="Z1233" s="97">
        <v>1</v>
      </c>
      <c r="AA1233" s="97">
        <v>2</v>
      </c>
      <c r="AB1233" s="97">
        <v>3</v>
      </c>
      <c r="AC1233" s="97">
        <v>1</v>
      </c>
      <c r="AD1233" s="97">
        <v>0</v>
      </c>
      <c r="AE1233" s="97">
        <v>1</v>
      </c>
      <c r="AF1233" s="97">
        <v>3</v>
      </c>
      <c r="AG1233" s="97">
        <v>2</v>
      </c>
      <c r="AH1233" s="97">
        <v>2</v>
      </c>
      <c r="AI1233" s="97">
        <v>2</v>
      </c>
      <c r="AJ1233" s="97">
        <v>2</v>
      </c>
      <c r="AK1233" s="97">
        <v>3</v>
      </c>
      <c r="AL1233" s="97">
        <v>2</v>
      </c>
      <c r="AM1233" s="97">
        <v>3</v>
      </c>
      <c r="AN1233" s="96" t="s">
        <v>488</v>
      </c>
      <c r="AO1233" s="97">
        <v>2</v>
      </c>
      <c r="AP1233" s="31">
        <f>IFERROR(IF(AN1233="CIKDITIRO",VLOOKUP(A1233,'BR DTG CIKDITIRO'!C:E,3,0),IF(FR_HITUNG_MINMAX!AN1233="PESALAKAN",VLOOKUP(FR_HITUNG_MINMAX!A1233,'BR DTG ADW'!C:E,3,0),IF(FR_HITUNG_MINMAX!AN1233="PACUL",VLOOKUP(FR_HITUNG_MINMAX!A1233,'BR DTG PACUL'!C:E,3,0),IF(FR_HITUNG_MINMAX!AN1233="TRAYEMAN",VLOOKUP(FR_HITUNG_MINMAX!A1233,'BR DTG TRAYEMAN'!C:E,3,0),"?")))),0)</f>
        <v>0</v>
      </c>
      <c r="AQ1233" s="31">
        <f>IF(AN1233="PACUL",VLOOKUP(A1233,'STOK PACUL'!C:H,6,0),IF(FR_HITUNG_MINMAX!AN1233="PESALAKAN",VLOOKUP(FR_HITUNG_MINMAX!A1233,'STOK PESALAKAN'!C:H,6,0),IF(FR_HITUNG_MINMAX!AN1233="CIKDITIRO",VLOOKUP(FR_HITUNG_MINMAX!A1233,'STOK CIKDITIRO'!C:H,6,0),IF(FR_HITUNG_MINMAX!AN1233="TRAYEMAN",VLOOKUP(FR_HITUNG_MINMAX!A1233,'STOK TRAYEMAN'!C:H,6,0),"?"))))</f>
        <v>2</v>
      </c>
      <c r="AR1233" s="25">
        <f t="shared" si="67"/>
        <v>2</v>
      </c>
      <c r="AS1233" s="25">
        <f t="shared" si="68"/>
        <v>1</v>
      </c>
      <c r="AT1233" s="25">
        <f t="shared" si="69"/>
        <v>4</v>
      </c>
    </row>
    <row r="1234" spans="1:46" ht="30">
      <c r="A1234" s="96" t="s">
        <v>396</v>
      </c>
      <c r="B1234" s="96" t="s">
        <v>1193</v>
      </c>
      <c r="C1234" s="96" t="s">
        <v>884</v>
      </c>
      <c r="D1234" s="96" t="s">
        <v>1381</v>
      </c>
      <c r="E1234" s="96" t="s">
        <v>485</v>
      </c>
      <c r="F1234" s="97">
        <v>11000</v>
      </c>
      <c r="G1234" s="97">
        <v>1</v>
      </c>
      <c r="H1234" s="96" t="s">
        <v>1185</v>
      </c>
      <c r="I1234" s="96" t="s">
        <v>1185</v>
      </c>
      <c r="J1234" s="98">
        <v>1</v>
      </c>
      <c r="K1234" s="97">
        <v>1</v>
      </c>
      <c r="L1234" s="97">
        <v>2</v>
      </c>
      <c r="M1234" s="97">
        <v>1</v>
      </c>
      <c r="N1234" s="97">
        <v>1</v>
      </c>
      <c r="O1234" s="97">
        <v>2</v>
      </c>
      <c r="P1234" s="97">
        <v>0</v>
      </c>
      <c r="Q1234" s="97">
        <v>0</v>
      </c>
      <c r="R1234" s="97">
        <v>1</v>
      </c>
      <c r="S1234" s="97">
        <v>2</v>
      </c>
      <c r="T1234" s="97">
        <v>0</v>
      </c>
      <c r="U1234" s="97">
        <v>0</v>
      </c>
      <c r="V1234" s="97">
        <v>0</v>
      </c>
      <c r="W1234" s="97">
        <v>0</v>
      </c>
      <c r="X1234" s="97">
        <v>2</v>
      </c>
      <c r="Y1234" s="97">
        <v>3</v>
      </c>
      <c r="Z1234" s="97">
        <v>2</v>
      </c>
      <c r="AA1234" s="97">
        <v>3</v>
      </c>
      <c r="AB1234" s="97">
        <v>2</v>
      </c>
      <c r="AC1234" s="97">
        <v>0</v>
      </c>
      <c r="AD1234" s="97">
        <v>1</v>
      </c>
      <c r="AE1234" s="97">
        <v>3</v>
      </c>
      <c r="AF1234" s="97">
        <v>2</v>
      </c>
      <c r="AG1234" s="97">
        <v>2</v>
      </c>
      <c r="AH1234" s="97">
        <v>0</v>
      </c>
      <c r="AI1234" s="97">
        <v>0</v>
      </c>
      <c r="AJ1234" s="97">
        <v>2</v>
      </c>
      <c r="AK1234" s="97">
        <v>3</v>
      </c>
      <c r="AL1234" s="97">
        <v>2</v>
      </c>
      <c r="AM1234" s="97">
        <v>3</v>
      </c>
      <c r="AN1234" s="96" t="s">
        <v>488</v>
      </c>
      <c r="AO1234" s="97">
        <v>5</v>
      </c>
      <c r="AP1234" s="31">
        <f>IFERROR(IF(AN1234="CIKDITIRO",VLOOKUP(A1234,'BR DTG CIKDITIRO'!C:E,3,0),IF(FR_HITUNG_MINMAX!AN1234="PESALAKAN",VLOOKUP(FR_HITUNG_MINMAX!A1234,'BR DTG ADW'!C:E,3,0),IF(FR_HITUNG_MINMAX!AN1234="PACUL",VLOOKUP(FR_HITUNG_MINMAX!A1234,'BR DTG PACUL'!C:E,3,0),IF(FR_HITUNG_MINMAX!AN1234="TRAYEMAN",VLOOKUP(FR_HITUNG_MINMAX!A1234,'BR DTG TRAYEMAN'!C:E,3,0),"?")))),0)</f>
        <v>0</v>
      </c>
      <c r="AQ1234" s="31">
        <f>IF(AN1234="PACUL",VLOOKUP(A1234,'STOK PACUL'!C:H,6,0),IF(FR_HITUNG_MINMAX!AN1234="PESALAKAN",VLOOKUP(FR_HITUNG_MINMAX!A1234,'STOK PESALAKAN'!C:H,6,0),IF(FR_HITUNG_MINMAX!AN1234="CIKDITIRO",VLOOKUP(FR_HITUNG_MINMAX!A1234,'STOK CIKDITIRO'!C:H,6,0),IF(FR_HITUNG_MINMAX!AN1234="TRAYEMAN",VLOOKUP(FR_HITUNG_MINMAX!A1234,'STOK TRAYEMAN'!C:H,6,0),"?"))))</f>
        <v>5</v>
      </c>
      <c r="AR1234" s="25">
        <f t="shared" si="67"/>
        <v>5</v>
      </c>
      <c r="AS1234" s="25">
        <f t="shared" si="68"/>
        <v>1</v>
      </c>
      <c r="AT1234" s="25">
        <f t="shared" si="69"/>
        <v>2</v>
      </c>
    </row>
    <row r="1235" spans="1:46" ht="30">
      <c r="A1235" s="96" t="s">
        <v>397</v>
      </c>
      <c r="B1235" s="96" t="s">
        <v>1194</v>
      </c>
      <c r="C1235" s="96" t="s">
        <v>884</v>
      </c>
      <c r="D1235" s="96" t="s">
        <v>1381</v>
      </c>
      <c r="E1235" s="96" t="s">
        <v>484</v>
      </c>
      <c r="F1235" s="97">
        <v>11000</v>
      </c>
      <c r="G1235" s="97">
        <v>1</v>
      </c>
      <c r="H1235" s="96" t="s">
        <v>1185</v>
      </c>
      <c r="I1235" s="96" t="s">
        <v>1185</v>
      </c>
      <c r="J1235" s="98">
        <v>1</v>
      </c>
      <c r="K1235" s="97">
        <v>1</v>
      </c>
      <c r="L1235" s="97">
        <v>1</v>
      </c>
      <c r="M1235" s="97">
        <v>0</v>
      </c>
      <c r="N1235" s="97">
        <v>0</v>
      </c>
      <c r="O1235" s="97">
        <v>2</v>
      </c>
      <c r="P1235" s="97">
        <v>0</v>
      </c>
      <c r="Q1235" s="97">
        <v>0</v>
      </c>
      <c r="R1235" s="97">
        <v>1</v>
      </c>
      <c r="S1235" s="97">
        <v>0</v>
      </c>
      <c r="T1235" s="97">
        <v>0</v>
      </c>
      <c r="U1235" s="97">
        <v>0</v>
      </c>
      <c r="V1235" s="97">
        <v>0</v>
      </c>
      <c r="W1235" s="97">
        <v>1</v>
      </c>
      <c r="X1235" s="97">
        <v>2</v>
      </c>
      <c r="Y1235" s="97">
        <v>1</v>
      </c>
      <c r="Z1235" s="97">
        <v>0</v>
      </c>
      <c r="AA1235" s="97">
        <v>2</v>
      </c>
      <c r="AB1235" s="97">
        <v>2</v>
      </c>
      <c r="AC1235" s="97">
        <v>0</v>
      </c>
      <c r="AD1235" s="97">
        <v>1</v>
      </c>
      <c r="AE1235" s="97">
        <v>1</v>
      </c>
      <c r="AF1235" s="97">
        <v>0</v>
      </c>
      <c r="AG1235" s="97">
        <v>0</v>
      </c>
      <c r="AH1235" s="97">
        <v>0</v>
      </c>
      <c r="AI1235" s="97">
        <v>1</v>
      </c>
      <c r="AJ1235" s="97">
        <v>2</v>
      </c>
      <c r="AK1235" s="97">
        <v>2</v>
      </c>
      <c r="AL1235" s="97">
        <v>2</v>
      </c>
      <c r="AM1235" s="97">
        <v>2</v>
      </c>
      <c r="AN1235" s="96" t="s">
        <v>488</v>
      </c>
      <c r="AO1235" s="97">
        <v>4</v>
      </c>
      <c r="AP1235" s="31">
        <f>IFERROR(IF(AN1235="CIKDITIRO",VLOOKUP(A1235,'BR DTG CIKDITIRO'!C:E,3,0),IF(FR_HITUNG_MINMAX!AN1235="PESALAKAN",VLOOKUP(FR_HITUNG_MINMAX!A1235,'BR DTG ADW'!C:E,3,0),IF(FR_HITUNG_MINMAX!AN1235="PACUL",VLOOKUP(FR_HITUNG_MINMAX!A1235,'BR DTG PACUL'!C:E,3,0),IF(FR_HITUNG_MINMAX!AN1235="TRAYEMAN",VLOOKUP(FR_HITUNG_MINMAX!A1235,'BR DTG TRAYEMAN'!C:E,3,0),"?")))),0)</f>
        <v>0</v>
      </c>
      <c r="AQ1235" s="31">
        <f>IF(AN1235="PACUL",VLOOKUP(A1235,'STOK PACUL'!C:H,6,0),IF(FR_HITUNG_MINMAX!AN1235="PESALAKAN",VLOOKUP(FR_HITUNG_MINMAX!A1235,'STOK PESALAKAN'!C:H,6,0),IF(FR_HITUNG_MINMAX!AN1235="CIKDITIRO",VLOOKUP(FR_HITUNG_MINMAX!A1235,'STOK CIKDITIRO'!C:H,6,0),IF(FR_HITUNG_MINMAX!AN1235="TRAYEMAN",VLOOKUP(FR_HITUNG_MINMAX!A1235,'STOK TRAYEMAN'!C:H,6,0),"?"))))</f>
        <v>4</v>
      </c>
      <c r="AR1235" s="25">
        <f t="shared" si="67"/>
        <v>4</v>
      </c>
      <c r="AS1235" s="25">
        <f t="shared" si="68"/>
        <v>1</v>
      </c>
      <c r="AT1235" s="25">
        <f t="shared" si="69"/>
        <v>3</v>
      </c>
    </row>
    <row r="1236" spans="1:46" ht="30">
      <c r="A1236" s="96" t="s">
        <v>398</v>
      </c>
      <c r="B1236" s="96" t="s">
        <v>1196</v>
      </c>
      <c r="C1236" s="96" t="s">
        <v>884</v>
      </c>
      <c r="D1236" s="96" t="s">
        <v>1381</v>
      </c>
      <c r="E1236" s="96" t="s">
        <v>482</v>
      </c>
      <c r="F1236" s="97">
        <v>15000</v>
      </c>
      <c r="G1236" s="97">
        <v>1</v>
      </c>
      <c r="H1236" s="96" t="s">
        <v>30</v>
      </c>
      <c r="I1236" s="96" t="s">
        <v>1185</v>
      </c>
      <c r="J1236" s="98" t="s">
        <v>1366</v>
      </c>
      <c r="K1236" s="97">
        <v>1</v>
      </c>
      <c r="L1236" s="97">
        <v>0</v>
      </c>
      <c r="M1236" s="97">
        <v>0</v>
      </c>
      <c r="N1236" s="97">
        <v>0</v>
      </c>
      <c r="O1236" s="97">
        <v>0</v>
      </c>
      <c r="P1236" s="97">
        <v>1</v>
      </c>
      <c r="Q1236" s="97">
        <v>0</v>
      </c>
      <c r="R1236" s="97">
        <v>0</v>
      </c>
      <c r="S1236" s="97">
        <v>1</v>
      </c>
      <c r="T1236" s="97">
        <v>0</v>
      </c>
      <c r="U1236" s="97">
        <v>1</v>
      </c>
      <c r="V1236" s="97">
        <v>0</v>
      </c>
      <c r="W1236" s="97">
        <v>0</v>
      </c>
      <c r="X1236" s="97">
        <v>1</v>
      </c>
      <c r="Y1236" s="97">
        <v>0</v>
      </c>
      <c r="Z1236" s="97">
        <v>0</v>
      </c>
      <c r="AA1236" s="97">
        <v>0</v>
      </c>
      <c r="AB1236" s="97">
        <v>1</v>
      </c>
      <c r="AC1236" s="97">
        <v>1</v>
      </c>
      <c r="AD1236" s="97">
        <v>0</v>
      </c>
      <c r="AE1236" s="97">
        <v>1</v>
      </c>
      <c r="AF1236" s="97">
        <v>1</v>
      </c>
      <c r="AG1236" s="97">
        <v>2</v>
      </c>
      <c r="AH1236" s="97">
        <v>1</v>
      </c>
      <c r="AI1236" s="97">
        <v>0</v>
      </c>
      <c r="AJ1236" s="97">
        <v>0</v>
      </c>
      <c r="AK1236" s="97">
        <v>2</v>
      </c>
      <c r="AL1236" s="97">
        <v>1</v>
      </c>
      <c r="AM1236" s="97">
        <v>2</v>
      </c>
      <c r="AN1236" s="96" t="s">
        <v>488</v>
      </c>
      <c r="AO1236" s="97">
        <v>4</v>
      </c>
      <c r="AP1236" s="31">
        <f>IFERROR(IF(AN1236="CIKDITIRO",VLOOKUP(A1236,'BR DTG CIKDITIRO'!C:E,3,0),IF(FR_HITUNG_MINMAX!AN1236="PESALAKAN",VLOOKUP(FR_HITUNG_MINMAX!A1236,'BR DTG ADW'!C:E,3,0),IF(FR_HITUNG_MINMAX!AN1236="PACUL",VLOOKUP(FR_HITUNG_MINMAX!A1236,'BR DTG PACUL'!C:E,3,0),IF(FR_HITUNG_MINMAX!AN1236="TRAYEMAN",VLOOKUP(FR_HITUNG_MINMAX!A1236,'BR DTG TRAYEMAN'!C:E,3,0),"?")))),0)</f>
        <v>0</v>
      </c>
      <c r="AQ1236" s="31">
        <f>IF(AN1236="PACUL",VLOOKUP(A1236,'STOK PACUL'!C:H,6,0),IF(FR_HITUNG_MINMAX!AN1236="PESALAKAN",VLOOKUP(FR_HITUNG_MINMAX!A1236,'STOK PESALAKAN'!C:H,6,0),IF(FR_HITUNG_MINMAX!AN1236="CIKDITIRO",VLOOKUP(FR_HITUNG_MINMAX!A1236,'STOK CIKDITIRO'!C:H,6,0),IF(FR_HITUNG_MINMAX!AN1236="TRAYEMAN",VLOOKUP(FR_HITUNG_MINMAX!A1236,'STOK TRAYEMAN'!C:H,6,0),"?"))))</f>
        <v>4</v>
      </c>
      <c r="AR1236" s="25">
        <f t="shared" si="67"/>
        <v>4</v>
      </c>
      <c r="AS1236" s="25">
        <f t="shared" si="68"/>
        <v>1</v>
      </c>
      <c r="AT1236" s="25">
        <f t="shared" si="69"/>
        <v>3</v>
      </c>
    </row>
    <row r="1237" spans="1:46" ht="30">
      <c r="A1237" s="96" t="s">
        <v>2044</v>
      </c>
      <c r="B1237" s="96" t="s">
        <v>2045</v>
      </c>
      <c r="C1237" s="96" t="s">
        <v>1303</v>
      </c>
      <c r="D1237" s="96" t="s">
        <v>1377</v>
      </c>
      <c r="E1237" s="96" t="s">
        <v>482</v>
      </c>
      <c r="F1237" s="97">
        <v>50000</v>
      </c>
      <c r="G1237" s="97">
        <v>1</v>
      </c>
      <c r="H1237" s="96" t="s">
        <v>1185</v>
      </c>
      <c r="I1237" s="96" t="s">
        <v>1185</v>
      </c>
      <c r="J1237" s="98">
        <v>1</v>
      </c>
      <c r="K1237" s="97">
        <v>1</v>
      </c>
      <c r="L1237" s="97">
        <v>0</v>
      </c>
      <c r="M1237" s="97">
        <v>0</v>
      </c>
      <c r="N1237" s="97">
        <v>1</v>
      </c>
      <c r="O1237" s="97">
        <v>0</v>
      </c>
      <c r="P1237" s="97">
        <v>0</v>
      </c>
      <c r="Q1237" s="97">
        <v>0</v>
      </c>
      <c r="R1237" s="97">
        <v>0</v>
      </c>
      <c r="S1237" s="97">
        <v>0</v>
      </c>
      <c r="T1237" s="97">
        <v>0</v>
      </c>
      <c r="U1237" s="97">
        <v>0</v>
      </c>
      <c r="V1237" s="97">
        <v>0</v>
      </c>
      <c r="W1237" s="97">
        <v>0</v>
      </c>
      <c r="X1237" s="97">
        <v>1</v>
      </c>
      <c r="Y1237" s="97">
        <v>0</v>
      </c>
      <c r="Z1237" s="97">
        <v>1</v>
      </c>
      <c r="AA1237" s="97">
        <v>1</v>
      </c>
      <c r="AB1237" s="97">
        <v>0</v>
      </c>
      <c r="AC1237" s="97">
        <v>0</v>
      </c>
      <c r="AD1237" s="97">
        <v>0</v>
      </c>
      <c r="AE1237" s="97">
        <v>0</v>
      </c>
      <c r="AF1237" s="97">
        <v>0</v>
      </c>
      <c r="AG1237" s="97">
        <v>0</v>
      </c>
      <c r="AH1237" s="97">
        <v>0</v>
      </c>
      <c r="AI1237" s="97">
        <v>0</v>
      </c>
      <c r="AJ1237" s="97">
        <v>0</v>
      </c>
      <c r="AK1237" s="97">
        <v>1</v>
      </c>
      <c r="AL1237" s="97">
        <v>1</v>
      </c>
      <c r="AM1237" s="97">
        <v>1</v>
      </c>
      <c r="AN1237" s="96" t="s">
        <v>488</v>
      </c>
      <c r="AO1237" s="97">
        <v>0</v>
      </c>
      <c r="AP1237" s="31">
        <f>IFERROR(IF(AN1237="CIKDITIRO",VLOOKUP(A1237,'BR DTG CIKDITIRO'!C:E,3,0),IF(FR_HITUNG_MINMAX!AN1237="PESALAKAN",VLOOKUP(FR_HITUNG_MINMAX!A1237,'BR DTG ADW'!C:E,3,0),IF(FR_HITUNG_MINMAX!AN1237="PACUL",VLOOKUP(FR_HITUNG_MINMAX!A1237,'BR DTG PACUL'!C:E,3,0),IF(FR_HITUNG_MINMAX!AN1237="TRAYEMAN",VLOOKUP(FR_HITUNG_MINMAX!A1237,'BR DTG TRAYEMAN'!C:E,3,0),"?")))),0)</f>
        <v>0</v>
      </c>
      <c r="AQ1237" s="31">
        <f>IF(AN1237="PACUL",VLOOKUP(A1237,'STOK PACUL'!C:H,6,0),IF(FR_HITUNG_MINMAX!AN1237="PESALAKAN",VLOOKUP(FR_HITUNG_MINMAX!A1237,'STOK PESALAKAN'!C:H,6,0),IF(FR_HITUNG_MINMAX!AN1237="CIKDITIRO",VLOOKUP(FR_HITUNG_MINMAX!A1237,'STOK CIKDITIRO'!C:H,6,0),IF(FR_HITUNG_MINMAX!AN1237="TRAYEMAN",VLOOKUP(FR_HITUNG_MINMAX!A1237,'STOK TRAYEMAN'!C:H,6,0),"?"))))</f>
        <v>0</v>
      </c>
      <c r="AR1237" s="25">
        <f t="shared" si="67"/>
        <v>0</v>
      </c>
      <c r="AS1237" s="25">
        <f t="shared" si="68"/>
        <v>1</v>
      </c>
      <c r="AT1237" s="25">
        <f t="shared" si="69"/>
        <v>2</v>
      </c>
    </row>
    <row r="1238" spans="1:46" ht="30">
      <c r="A1238" s="96" t="s">
        <v>399</v>
      </c>
      <c r="B1238" s="96" t="s">
        <v>1198</v>
      </c>
      <c r="C1238" s="96" t="s">
        <v>884</v>
      </c>
      <c r="D1238" s="96" t="s">
        <v>1381</v>
      </c>
      <c r="E1238" s="96" t="s">
        <v>485</v>
      </c>
      <c r="F1238" s="97">
        <v>11000</v>
      </c>
      <c r="G1238" s="97">
        <v>1</v>
      </c>
      <c r="H1238" s="96" t="s">
        <v>30</v>
      </c>
      <c r="I1238" s="96" t="s">
        <v>1185</v>
      </c>
      <c r="J1238" s="98">
        <v>1</v>
      </c>
      <c r="K1238" s="97">
        <v>1</v>
      </c>
      <c r="L1238" s="97">
        <v>0</v>
      </c>
      <c r="M1238" s="97">
        <v>4</v>
      </c>
      <c r="N1238" s="97">
        <v>3</v>
      </c>
      <c r="O1238" s="97">
        <v>1</v>
      </c>
      <c r="P1238" s="97">
        <v>5</v>
      </c>
      <c r="Q1238" s="97">
        <v>0</v>
      </c>
      <c r="R1238" s="97">
        <v>3</v>
      </c>
      <c r="S1238" s="97">
        <v>1</v>
      </c>
      <c r="T1238" s="97">
        <v>5</v>
      </c>
      <c r="U1238" s="97">
        <v>1</v>
      </c>
      <c r="V1238" s="97">
        <v>3</v>
      </c>
      <c r="W1238" s="97">
        <v>0</v>
      </c>
      <c r="X1238" s="97">
        <v>5</v>
      </c>
      <c r="Y1238" s="97">
        <v>4</v>
      </c>
      <c r="Z1238" s="97">
        <v>7</v>
      </c>
      <c r="AA1238" s="97">
        <v>4</v>
      </c>
      <c r="AB1238" s="97">
        <v>6</v>
      </c>
      <c r="AC1238" s="97">
        <v>5</v>
      </c>
      <c r="AD1238" s="97">
        <v>3</v>
      </c>
      <c r="AE1238" s="97">
        <v>4</v>
      </c>
      <c r="AF1238" s="97">
        <v>6</v>
      </c>
      <c r="AG1238" s="97">
        <v>2</v>
      </c>
      <c r="AH1238" s="97">
        <v>4</v>
      </c>
      <c r="AI1238" s="97">
        <v>3</v>
      </c>
      <c r="AJ1238" s="97">
        <v>0</v>
      </c>
      <c r="AK1238" s="97">
        <v>7</v>
      </c>
      <c r="AL1238" s="97">
        <v>5</v>
      </c>
      <c r="AM1238" s="97">
        <v>7</v>
      </c>
      <c r="AN1238" s="96" t="s">
        <v>488</v>
      </c>
      <c r="AO1238" s="97">
        <v>4</v>
      </c>
      <c r="AP1238" s="31">
        <f>IFERROR(IF(AN1238="CIKDITIRO",VLOOKUP(A1238,'BR DTG CIKDITIRO'!C:E,3,0),IF(FR_HITUNG_MINMAX!AN1238="PESALAKAN",VLOOKUP(FR_HITUNG_MINMAX!A1238,'BR DTG ADW'!C:E,3,0),IF(FR_HITUNG_MINMAX!AN1238="PACUL",VLOOKUP(FR_HITUNG_MINMAX!A1238,'BR DTG PACUL'!C:E,3,0),IF(FR_HITUNG_MINMAX!AN1238="TRAYEMAN",VLOOKUP(FR_HITUNG_MINMAX!A1238,'BR DTG TRAYEMAN'!C:E,3,0),"?")))),0)</f>
        <v>0</v>
      </c>
      <c r="AQ1238" s="31">
        <f>IF(AN1238="PACUL",VLOOKUP(A1238,'STOK PACUL'!C:H,6,0),IF(FR_HITUNG_MINMAX!AN1238="PESALAKAN",VLOOKUP(FR_HITUNG_MINMAX!A1238,'STOK PESALAKAN'!C:H,6,0),IF(FR_HITUNG_MINMAX!AN1238="CIKDITIRO",VLOOKUP(FR_HITUNG_MINMAX!A1238,'STOK CIKDITIRO'!C:H,6,0),IF(FR_HITUNG_MINMAX!AN1238="TRAYEMAN",VLOOKUP(FR_HITUNG_MINMAX!A1238,'STOK TRAYEMAN'!C:H,6,0),"?"))))</f>
        <v>4</v>
      </c>
      <c r="AR1238" s="25">
        <f t="shared" si="67"/>
        <v>4</v>
      </c>
      <c r="AS1238" s="25">
        <f t="shared" si="68"/>
        <v>3</v>
      </c>
      <c r="AT1238" s="25">
        <f t="shared" si="69"/>
        <v>3</v>
      </c>
    </row>
    <row r="1239" spans="1:46" ht="30">
      <c r="A1239" s="96" t="s">
        <v>401</v>
      </c>
      <c r="B1239" s="96" t="s">
        <v>1200</v>
      </c>
      <c r="C1239" s="96" t="s">
        <v>891</v>
      </c>
      <c r="D1239" s="96" t="s">
        <v>1369</v>
      </c>
      <c r="E1239" s="96" t="s">
        <v>485</v>
      </c>
      <c r="F1239" s="97">
        <v>37500</v>
      </c>
      <c r="G1239" s="97">
        <v>3</v>
      </c>
      <c r="H1239" s="96" t="s">
        <v>32</v>
      </c>
      <c r="I1239" s="96" t="s">
        <v>1185</v>
      </c>
      <c r="J1239" s="98">
        <v>1</v>
      </c>
      <c r="K1239" s="97">
        <v>1</v>
      </c>
      <c r="L1239" s="97">
        <v>1</v>
      </c>
      <c r="M1239" s="97">
        <v>1</v>
      </c>
      <c r="N1239" s="97">
        <v>0</v>
      </c>
      <c r="O1239" s="97">
        <v>0</v>
      </c>
      <c r="P1239" s="97">
        <v>2</v>
      </c>
      <c r="Q1239" s="97">
        <v>2</v>
      </c>
      <c r="R1239" s="97">
        <v>1</v>
      </c>
      <c r="S1239" s="97">
        <v>4</v>
      </c>
      <c r="T1239" s="97">
        <v>1</v>
      </c>
      <c r="U1239" s="97">
        <v>1</v>
      </c>
      <c r="V1239" s="97">
        <v>3</v>
      </c>
      <c r="W1239" s="97">
        <v>2</v>
      </c>
      <c r="X1239" s="97">
        <v>4</v>
      </c>
      <c r="Y1239" s="97">
        <v>2</v>
      </c>
      <c r="Z1239" s="97">
        <v>1</v>
      </c>
      <c r="AA1239" s="97">
        <v>0</v>
      </c>
      <c r="AB1239" s="97">
        <v>2</v>
      </c>
      <c r="AC1239" s="97">
        <v>4</v>
      </c>
      <c r="AD1239" s="97">
        <v>3</v>
      </c>
      <c r="AE1239" s="97">
        <v>5</v>
      </c>
      <c r="AF1239" s="97">
        <v>5</v>
      </c>
      <c r="AG1239" s="97">
        <v>5</v>
      </c>
      <c r="AH1239" s="97">
        <v>4</v>
      </c>
      <c r="AI1239" s="97">
        <v>5</v>
      </c>
      <c r="AJ1239" s="97">
        <v>3</v>
      </c>
      <c r="AK1239" s="97">
        <v>5</v>
      </c>
      <c r="AL1239" s="97">
        <v>4</v>
      </c>
      <c r="AM1239" s="97">
        <v>5</v>
      </c>
      <c r="AN1239" s="96" t="s">
        <v>488</v>
      </c>
      <c r="AO1239" s="97">
        <v>4</v>
      </c>
      <c r="AP1239" s="31">
        <f>IFERROR(IF(AN1239="CIKDITIRO",VLOOKUP(A1239,'BR DTG CIKDITIRO'!C:E,3,0),IF(FR_HITUNG_MINMAX!AN1239="PESALAKAN",VLOOKUP(FR_HITUNG_MINMAX!A1239,'BR DTG ADW'!C:E,3,0),IF(FR_HITUNG_MINMAX!AN1239="PACUL",VLOOKUP(FR_HITUNG_MINMAX!A1239,'BR DTG PACUL'!C:E,3,0),IF(FR_HITUNG_MINMAX!AN1239="TRAYEMAN",VLOOKUP(FR_HITUNG_MINMAX!A1239,'BR DTG TRAYEMAN'!C:E,3,0),"?")))),0)</f>
        <v>0</v>
      </c>
      <c r="AQ1239" s="31">
        <f>IF(AN1239="PACUL",VLOOKUP(A1239,'STOK PACUL'!C:H,6,0),IF(FR_HITUNG_MINMAX!AN1239="PESALAKAN",VLOOKUP(FR_HITUNG_MINMAX!A1239,'STOK PESALAKAN'!C:H,6,0),IF(FR_HITUNG_MINMAX!AN1239="CIKDITIRO",VLOOKUP(FR_HITUNG_MINMAX!A1239,'STOK CIKDITIRO'!C:H,6,0),IF(FR_HITUNG_MINMAX!AN1239="TRAYEMAN",VLOOKUP(FR_HITUNG_MINMAX!A1239,'STOK TRAYEMAN'!C:H,6,0),"?"))))</f>
        <v>4</v>
      </c>
      <c r="AR1239" s="25">
        <f t="shared" si="67"/>
        <v>4</v>
      </c>
      <c r="AS1239" s="25">
        <f t="shared" si="68"/>
        <v>2</v>
      </c>
      <c r="AT1239" s="25">
        <f t="shared" si="69"/>
        <v>4</v>
      </c>
    </row>
    <row r="1240" spans="1:46" ht="30">
      <c r="A1240" s="96" t="s">
        <v>402</v>
      </c>
      <c r="B1240" s="96" t="s">
        <v>1201</v>
      </c>
      <c r="C1240" s="96" t="s">
        <v>891</v>
      </c>
      <c r="D1240" s="96" t="s">
        <v>1365</v>
      </c>
      <c r="E1240" s="96" t="s">
        <v>484</v>
      </c>
      <c r="F1240" s="97">
        <v>14000</v>
      </c>
      <c r="G1240" s="97">
        <v>2</v>
      </c>
      <c r="H1240" s="96" t="s">
        <v>30</v>
      </c>
      <c r="I1240" s="96" t="s">
        <v>1185</v>
      </c>
      <c r="J1240" s="98">
        <v>1</v>
      </c>
      <c r="K1240" s="97">
        <v>1</v>
      </c>
      <c r="L1240" s="97">
        <v>0</v>
      </c>
      <c r="M1240" s="97">
        <v>2</v>
      </c>
      <c r="N1240" s="97">
        <v>0</v>
      </c>
      <c r="O1240" s="97">
        <v>0</v>
      </c>
      <c r="P1240" s="97">
        <v>1</v>
      </c>
      <c r="Q1240" s="97">
        <v>0</v>
      </c>
      <c r="R1240" s="97">
        <v>1</v>
      </c>
      <c r="S1240" s="97">
        <v>0</v>
      </c>
      <c r="T1240" s="97">
        <v>1</v>
      </c>
      <c r="U1240" s="97">
        <v>0</v>
      </c>
      <c r="V1240" s="97">
        <v>0</v>
      </c>
      <c r="W1240" s="97">
        <v>1</v>
      </c>
      <c r="X1240" s="97">
        <v>2</v>
      </c>
      <c r="Y1240" s="97">
        <v>2</v>
      </c>
      <c r="Z1240" s="97">
        <v>2</v>
      </c>
      <c r="AA1240" s="97">
        <v>0</v>
      </c>
      <c r="AB1240" s="97">
        <v>1</v>
      </c>
      <c r="AC1240" s="97">
        <v>1</v>
      </c>
      <c r="AD1240" s="97">
        <v>1</v>
      </c>
      <c r="AE1240" s="97">
        <v>1</v>
      </c>
      <c r="AF1240" s="97">
        <v>1</v>
      </c>
      <c r="AG1240" s="97">
        <v>0</v>
      </c>
      <c r="AH1240" s="97">
        <v>0</v>
      </c>
      <c r="AI1240" s="97">
        <v>1</v>
      </c>
      <c r="AJ1240" s="97">
        <v>1</v>
      </c>
      <c r="AK1240" s="97">
        <v>2</v>
      </c>
      <c r="AL1240" s="97">
        <v>2</v>
      </c>
      <c r="AM1240" s="97">
        <v>2</v>
      </c>
      <c r="AN1240" s="96" t="s">
        <v>488</v>
      </c>
      <c r="AO1240" s="97">
        <v>3</v>
      </c>
      <c r="AP1240" s="31">
        <f>IFERROR(IF(AN1240="CIKDITIRO",VLOOKUP(A1240,'BR DTG CIKDITIRO'!C:E,3,0),IF(FR_HITUNG_MINMAX!AN1240="PESALAKAN",VLOOKUP(FR_HITUNG_MINMAX!A1240,'BR DTG ADW'!C:E,3,0),IF(FR_HITUNG_MINMAX!AN1240="PACUL",VLOOKUP(FR_HITUNG_MINMAX!A1240,'BR DTG PACUL'!C:E,3,0),IF(FR_HITUNG_MINMAX!AN1240="TRAYEMAN",VLOOKUP(FR_HITUNG_MINMAX!A1240,'BR DTG TRAYEMAN'!C:E,3,0),"?")))),0)</f>
        <v>0</v>
      </c>
      <c r="AQ1240" s="31">
        <f>IF(AN1240="PACUL",VLOOKUP(A1240,'STOK PACUL'!C:H,6,0),IF(FR_HITUNG_MINMAX!AN1240="PESALAKAN",VLOOKUP(FR_HITUNG_MINMAX!A1240,'STOK PESALAKAN'!C:H,6,0),IF(FR_HITUNG_MINMAX!AN1240="CIKDITIRO",VLOOKUP(FR_HITUNG_MINMAX!A1240,'STOK CIKDITIRO'!C:H,6,0),IF(FR_HITUNG_MINMAX!AN1240="TRAYEMAN",VLOOKUP(FR_HITUNG_MINMAX!A1240,'STOK TRAYEMAN'!C:H,6,0),"?"))))</f>
        <v>3</v>
      </c>
      <c r="AR1240" s="25">
        <f t="shared" si="67"/>
        <v>3</v>
      </c>
      <c r="AS1240" s="25">
        <f t="shared" si="68"/>
        <v>1</v>
      </c>
      <c r="AT1240" s="25">
        <f t="shared" si="69"/>
        <v>3</v>
      </c>
    </row>
    <row r="1241" spans="1:46" ht="30">
      <c r="A1241" s="96" t="s">
        <v>2235</v>
      </c>
      <c r="B1241" s="96" t="s">
        <v>2236</v>
      </c>
      <c r="C1241" s="96" t="s">
        <v>876</v>
      </c>
      <c r="D1241" s="96" t="s">
        <v>1377</v>
      </c>
      <c r="E1241" s="96" t="s">
        <v>482</v>
      </c>
      <c r="F1241" s="97">
        <v>13000</v>
      </c>
      <c r="G1241" s="97">
        <v>1</v>
      </c>
      <c r="H1241" s="96" t="s">
        <v>1185</v>
      </c>
      <c r="I1241" s="96" t="s">
        <v>1185</v>
      </c>
      <c r="J1241" s="98">
        <v>1</v>
      </c>
      <c r="K1241" s="97">
        <v>1</v>
      </c>
      <c r="L1241" s="97">
        <v>0</v>
      </c>
      <c r="M1241" s="97">
        <v>0</v>
      </c>
      <c r="N1241" s="97">
        <v>1</v>
      </c>
      <c r="O1241" s="97">
        <v>0</v>
      </c>
      <c r="P1241" s="97">
        <v>0</v>
      </c>
      <c r="Q1241" s="97">
        <v>0</v>
      </c>
      <c r="R1241" s="97">
        <v>0</v>
      </c>
      <c r="S1241" s="97">
        <v>0</v>
      </c>
      <c r="T1241" s="97">
        <v>0</v>
      </c>
      <c r="U1241" s="97">
        <v>0</v>
      </c>
      <c r="V1241" s="97">
        <v>0</v>
      </c>
      <c r="W1241" s="97">
        <v>0</v>
      </c>
      <c r="X1241" s="97">
        <v>1</v>
      </c>
      <c r="Y1241" s="97">
        <v>0</v>
      </c>
      <c r="Z1241" s="97">
        <v>1</v>
      </c>
      <c r="AA1241" s="97">
        <v>1</v>
      </c>
      <c r="AB1241" s="97">
        <v>0</v>
      </c>
      <c r="AC1241" s="97">
        <v>0</v>
      </c>
      <c r="AD1241" s="97">
        <v>0</v>
      </c>
      <c r="AE1241" s="97">
        <v>0</v>
      </c>
      <c r="AF1241" s="97">
        <v>0</v>
      </c>
      <c r="AG1241" s="97">
        <v>0</v>
      </c>
      <c r="AH1241" s="97">
        <v>0</v>
      </c>
      <c r="AI1241" s="97">
        <v>0</v>
      </c>
      <c r="AJ1241" s="97">
        <v>0</v>
      </c>
      <c r="AK1241" s="97">
        <v>1</v>
      </c>
      <c r="AL1241" s="97">
        <v>0</v>
      </c>
      <c r="AM1241" s="97">
        <v>0</v>
      </c>
      <c r="AN1241" s="96" t="s">
        <v>488</v>
      </c>
      <c r="AO1241" s="97">
        <v>1</v>
      </c>
      <c r="AP1241" s="31">
        <f>IFERROR(IF(AN1241="CIKDITIRO",VLOOKUP(A1241,'BR DTG CIKDITIRO'!C:E,3,0),IF(FR_HITUNG_MINMAX!AN1241="PESALAKAN",VLOOKUP(FR_HITUNG_MINMAX!A1241,'BR DTG ADW'!C:E,3,0),IF(FR_HITUNG_MINMAX!AN1241="PACUL",VLOOKUP(FR_HITUNG_MINMAX!A1241,'BR DTG PACUL'!C:E,3,0),IF(FR_HITUNG_MINMAX!AN1241="TRAYEMAN",VLOOKUP(FR_HITUNG_MINMAX!A1241,'BR DTG TRAYEMAN'!C:E,3,0),"?")))),0)</f>
        <v>0</v>
      </c>
      <c r="AQ1241" s="31">
        <f>IF(AN1241="PACUL",VLOOKUP(A1241,'STOK PACUL'!C:H,6,0),IF(FR_HITUNG_MINMAX!AN1241="PESALAKAN",VLOOKUP(FR_HITUNG_MINMAX!A1241,'STOK PESALAKAN'!C:H,6,0),IF(FR_HITUNG_MINMAX!AN1241="CIKDITIRO",VLOOKUP(FR_HITUNG_MINMAX!A1241,'STOK CIKDITIRO'!C:H,6,0),IF(FR_HITUNG_MINMAX!AN1241="TRAYEMAN",VLOOKUP(FR_HITUNG_MINMAX!A1241,'STOK TRAYEMAN'!C:H,6,0),"?"))))</f>
        <v>1</v>
      </c>
      <c r="AR1241" s="25">
        <f t="shared" si="67"/>
        <v>1</v>
      </c>
      <c r="AS1241" s="25">
        <f t="shared" si="68"/>
        <v>0</v>
      </c>
      <c r="AT1241" s="25">
        <f t="shared" si="69"/>
        <v>1</v>
      </c>
    </row>
    <row r="1242" spans="1:46" ht="30">
      <c r="A1242" s="96" t="s">
        <v>404</v>
      </c>
      <c r="B1242" s="96" t="s">
        <v>1203</v>
      </c>
      <c r="C1242" s="96" t="s">
        <v>881</v>
      </c>
      <c r="D1242" s="96" t="s">
        <v>1365</v>
      </c>
      <c r="E1242" s="96" t="s">
        <v>482</v>
      </c>
      <c r="F1242" s="97">
        <v>204000</v>
      </c>
      <c r="G1242" s="97">
        <v>1</v>
      </c>
      <c r="H1242" s="96" t="s">
        <v>90</v>
      </c>
      <c r="I1242" s="96" t="s">
        <v>1185</v>
      </c>
      <c r="J1242" s="98">
        <v>1</v>
      </c>
      <c r="K1242" s="97">
        <v>1</v>
      </c>
      <c r="L1242" s="97">
        <v>0</v>
      </c>
      <c r="M1242" s="97">
        <v>0</v>
      </c>
      <c r="N1242" s="97">
        <v>0</v>
      </c>
      <c r="O1242" s="97">
        <v>0</v>
      </c>
      <c r="P1242" s="97">
        <v>0</v>
      </c>
      <c r="Q1242" s="97">
        <v>0</v>
      </c>
      <c r="R1242" s="97">
        <v>0</v>
      </c>
      <c r="S1242" s="97">
        <v>1</v>
      </c>
      <c r="T1242" s="97">
        <v>0</v>
      </c>
      <c r="U1242" s="97">
        <v>0</v>
      </c>
      <c r="V1242" s="97">
        <v>0</v>
      </c>
      <c r="W1242" s="97">
        <v>0</v>
      </c>
      <c r="X1242" s="97">
        <v>1</v>
      </c>
      <c r="Y1242" s="97">
        <v>0</v>
      </c>
      <c r="Z1242" s="97">
        <v>0</v>
      </c>
      <c r="AA1242" s="97">
        <v>0</v>
      </c>
      <c r="AB1242" s="97">
        <v>0</v>
      </c>
      <c r="AC1242" s="97">
        <v>0</v>
      </c>
      <c r="AD1242" s="97">
        <v>0</v>
      </c>
      <c r="AE1242" s="97">
        <v>1</v>
      </c>
      <c r="AF1242" s="97">
        <v>1</v>
      </c>
      <c r="AG1242" s="97">
        <v>1</v>
      </c>
      <c r="AH1242" s="97">
        <v>0</v>
      </c>
      <c r="AI1242" s="97">
        <v>0</v>
      </c>
      <c r="AJ1242" s="97">
        <v>0</v>
      </c>
      <c r="AK1242" s="97">
        <v>1</v>
      </c>
      <c r="AL1242" s="97">
        <v>1</v>
      </c>
      <c r="AM1242" s="97">
        <v>1</v>
      </c>
      <c r="AN1242" s="96" t="s">
        <v>488</v>
      </c>
      <c r="AO1242" s="97">
        <v>0</v>
      </c>
      <c r="AP1242" s="31">
        <f>IFERROR(IF(AN1242="CIKDITIRO",VLOOKUP(A1242,'BR DTG CIKDITIRO'!C:E,3,0),IF(FR_HITUNG_MINMAX!AN1242="PESALAKAN",VLOOKUP(FR_HITUNG_MINMAX!A1242,'BR DTG ADW'!C:E,3,0),IF(FR_HITUNG_MINMAX!AN1242="PACUL",VLOOKUP(FR_HITUNG_MINMAX!A1242,'BR DTG PACUL'!C:E,3,0),IF(FR_HITUNG_MINMAX!AN1242="TRAYEMAN",VLOOKUP(FR_HITUNG_MINMAX!A1242,'BR DTG TRAYEMAN'!C:E,3,0),"?")))),0)</f>
        <v>0</v>
      </c>
      <c r="AQ1242" s="31">
        <f>IF(AN1242="PACUL",VLOOKUP(A1242,'STOK PACUL'!C:H,6,0),IF(FR_HITUNG_MINMAX!AN1242="PESALAKAN",VLOOKUP(FR_HITUNG_MINMAX!A1242,'STOK PESALAKAN'!C:H,6,0),IF(FR_HITUNG_MINMAX!AN1242="CIKDITIRO",VLOOKUP(FR_HITUNG_MINMAX!A1242,'STOK CIKDITIRO'!C:H,6,0),IF(FR_HITUNG_MINMAX!AN1242="TRAYEMAN",VLOOKUP(FR_HITUNG_MINMAX!A1242,'STOK TRAYEMAN'!C:H,6,0),"?"))))</f>
        <v>0</v>
      </c>
      <c r="AR1242" s="25">
        <f t="shared" si="67"/>
        <v>0</v>
      </c>
      <c r="AS1242" s="25">
        <f t="shared" si="68"/>
        <v>1</v>
      </c>
      <c r="AT1242" s="25">
        <f t="shared" si="69"/>
        <v>3</v>
      </c>
    </row>
    <row r="1243" spans="1:46" ht="30">
      <c r="A1243" s="96" t="s">
        <v>2237</v>
      </c>
      <c r="B1243" s="96" t="s">
        <v>2238</v>
      </c>
      <c r="C1243" s="96" t="s">
        <v>920</v>
      </c>
      <c r="D1243" s="96" t="s">
        <v>1377</v>
      </c>
      <c r="E1243" s="96" t="s">
        <v>482</v>
      </c>
      <c r="F1243" s="97">
        <v>21000</v>
      </c>
      <c r="G1243" s="97">
        <v>1</v>
      </c>
      <c r="H1243" s="96" t="s">
        <v>30</v>
      </c>
      <c r="I1243" s="96" t="s">
        <v>1185</v>
      </c>
      <c r="J1243" s="98" t="s">
        <v>1366</v>
      </c>
      <c r="K1243" s="97">
        <v>1</v>
      </c>
      <c r="L1243" s="97">
        <v>0</v>
      </c>
      <c r="M1243" s="97">
        <v>0</v>
      </c>
      <c r="N1243" s="97">
        <v>0</v>
      </c>
      <c r="O1243" s="97">
        <v>1</v>
      </c>
      <c r="P1243" s="97">
        <v>0</v>
      </c>
      <c r="Q1243" s="97">
        <v>0</v>
      </c>
      <c r="R1243" s="97">
        <v>0</v>
      </c>
      <c r="S1243" s="97">
        <v>0</v>
      </c>
      <c r="T1243" s="97">
        <v>0</v>
      </c>
      <c r="U1243" s="97">
        <v>0</v>
      </c>
      <c r="V1243" s="97">
        <v>0</v>
      </c>
      <c r="W1243" s="97">
        <v>0</v>
      </c>
      <c r="X1243" s="97">
        <v>1</v>
      </c>
      <c r="Y1243" s="97">
        <v>0</v>
      </c>
      <c r="Z1243" s="97">
        <v>0</v>
      </c>
      <c r="AA1243" s="97">
        <v>1</v>
      </c>
      <c r="AB1243" s="97">
        <v>1</v>
      </c>
      <c r="AC1243" s="97">
        <v>0</v>
      </c>
      <c r="AD1243" s="97">
        <v>0</v>
      </c>
      <c r="AE1243" s="97">
        <v>0</v>
      </c>
      <c r="AF1243" s="97">
        <v>0</v>
      </c>
      <c r="AG1243" s="97">
        <v>0</v>
      </c>
      <c r="AH1243" s="97">
        <v>0</v>
      </c>
      <c r="AI1243" s="97">
        <v>0</v>
      </c>
      <c r="AJ1243" s="97">
        <v>0</v>
      </c>
      <c r="AK1243" s="97">
        <v>1</v>
      </c>
      <c r="AL1243" s="97">
        <v>1</v>
      </c>
      <c r="AM1243" s="97">
        <v>1</v>
      </c>
      <c r="AN1243" s="96" t="s">
        <v>488</v>
      </c>
      <c r="AO1243" s="97">
        <v>0</v>
      </c>
      <c r="AP1243" s="31">
        <f>IFERROR(IF(AN1243="CIKDITIRO",VLOOKUP(A1243,'BR DTG CIKDITIRO'!C:E,3,0),IF(FR_HITUNG_MINMAX!AN1243="PESALAKAN",VLOOKUP(FR_HITUNG_MINMAX!A1243,'BR DTG ADW'!C:E,3,0),IF(FR_HITUNG_MINMAX!AN1243="PACUL",VLOOKUP(FR_HITUNG_MINMAX!A1243,'BR DTG PACUL'!C:E,3,0),IF(FR_HITUNG_MINMAX!AN1243="TRAYEMAN",VLOOKUP(FR_HITUNG_MINMAX!A1243,'BR DTG TRAYEMAN'!C:E,3,0),"?")))),0)</f>
        <v>0</v>
      </c>
      <c r="AQ1243" s="31">
        <f>IF(AN1243="PACUL",VLOOKUP(A1243,'STOK PACUL'!C:H,6,0),IF(FR_HITUNG_MINMAX!AN1243="PESALAKAN",VLOOKUP(FR_HITUNG_MINMAX!A1243,'STOK PESALAKAN'!C:H,6,0),IF(FR_HITUNG_MINMAX!AN1243="CIKDITIRO",VLOOKUP(FR_HITUNG_MINMAX!A1243,'STOK CIKDITIRO'!C:H,6,0),IF(FR_HITUNG_MINMAX!AN1243="TRAYEMAN",VLOOKUP(FR_HITUNG_MINMAX!A1243,'STOK TRAYEMAN'!C:H,6,0),"?"))))</f>
        <v>0</v>
      </c>
      <c r="AR1243" s="25">
        <f t="shared" si="67"/>
        <v>0</v>
      </c>
      <c r="AS1243" s="25">
        <f t="shared" si="68"/>
        <v>1</v>
      </c>
      <c r="AT1243" s="25">
        <f t="shared" si="69"/>
        <v>1</v>
      </c>
    </row>
    <row r="1244" spans="1:46" ht="30">
      <c r="A1244" s="96" t="s">
        <v>406</v>
      </c>
      <c r="B1244" s="96" t="s">
        <v>1205</v>
      </c>
      <c r="C1244" s="96" t="s">
        <v>877</v>
      </c>
      <c r="D1244" s="96" t="s">
        <v>1385</v>
      </c>
      <c r="E1244" s="96" t="s">
        <v>484</v>
      </c>
      <c r="F1244" s="97">
        <v>11000</v>
      </c>
      <c r="G1244" s="97">
        <v>1</v>
      </c>
      <c r="H1244" s="96" t="s">
        <v>32</v>
      </c>
      <c r="I1244" s="96" t="s">
        <v>1185</v>
      </c>
      <c r="J1244" s="98" t="s">
        <v>1366</v>
      </c>
      <c r="K1244" s="97">
        <v>1</v>
      </c>
      <c r="L1244" s="97">
        <v>0</v>
      </c>
      <c r="M1244" s="97">
        <v>1</v>
      </c>
      <c r="N1244" s="97">
        <v>0</v>
      </c>
      <c r="O1244" s="97">
        <v>1</v>
      </c>
      <c r="P1244" s="97">
        <v>0</v>
      </c>
      <c r="Q1244" s="97">
        <v>0</v>
      </c>
      <c r="R1244" s="97">
        <v>0</v>
      </c>
      <c r="S1244" s="97">
        <v>0</v>
      </c>
      <c r="T1244" s="97">
        <v>1</v>
      </c>
      <c r="U1244" s="97">
        <v>1</v>
      </c>
      <c r="V1244" s="97">
        <v>0</v>
      </c>
      <c r="W1244" s="97">
        <v>0</v>
      </c>
      <c r="X1244" s="97">
        <v>1</v>
      </c>
      <c r="Y1244" s="97">
        <v>1</v>
      </c>
      <c r="Z1244" s="97">
        <v>1</v>
      </c>
      <c r="AA1244" s="97">
        <v>1</v>
      </c>
      <c r="AB1244" s="97">
        <v>1</v>
      </c>
      <c r="AC1244" s="97">
        <v>0</v>
      </c>
      <c r="AD1244" s="97">
        <v>0</v>
      </c>
      <c r="AE1244" s="97">
        <v>0</v>
      </c>
      <c r="AF1244" s="97">
        <v>1</v>
      </c>
      <c r="AG1244" s="97">
        <v>1</v>
      </c>
      <c r="AH1244" s="97">
        <v>1</v>
      </c>
      <c r="AI1244" s="97">
        <v>0</v>
      </c>
      <c r="AJ1244" s="97">
        <v>0</v>
      </c>
      <c r="AK1244" s="97">
        <v>1</v>
      </c>
      <c r="AL1244" s="97">
        <v>1</v>
      </c>
      <c r="AM1244" s="97">
        <v>2</v>
      </c>
      <c r="AN1244" s="96" t="s">
        <v>488</v>
      </c>
      <c r="AO1244" s="97">
        <v>3</v>
      </c>
      <c r="AP1244" s="31">
        <f>IFERROR(IF(AN1244="CIKDITIRO",VLOOKUP(A1244,'BR DTG CIKDITIRO'!C:E,3,0),IF(FR_HITUNG_MINMAX!AN1244="PESALAKAN",VLOOKUP(FR_HITUNG_MINMAX!A1244,'BR DTG ADW'!C:E,3,0),IF(FR_HITUNG_MINMAX!AN1244="PACUL",VLOOKUP(FR_HITUNG_MINMAX!A1244,'BR DTG PACUL'!C:E,3,0),IF(FR_HITUNG_MINMAX!AN1244="TRAYEMAN",VLOOKUP(FR_HITUNG_MINMAX!A1244,'BR DTG TRAYEMAN'!C:E,3,0),"?")))),0)</f>
        <v>0</v>
      </c>
      <c r="AQ1244" s="31">
        <f>IF(AN1244="PACUL",VLOOKUP(A1244,'STOK PACUL'!C:H,6,0),IF(FR_HITUNG_MINMAX!AN1244="PESALAKAN",VLOOKUP(FR_HITUNG_MINMAX!A1244,'STOK PESALAKAN'!C:H,6,0),IF(FR_HITUNG_MINMAX!AN1244="CIKDITIRO",VLOOKUP(FR_HITUNG_MINMAX!A1244,'STOK CIKDITIRO'!C:H,6,0),IF(FR_HITUNG_MINMAX!AN1244="TRAYEMAN",VLOOKUP(FR_HITUNG_MINMAX!A1244,'STOK TRAYEMAN'!C:H,6,0),"?"))))</f>
        <v>3</v>
      </c>
      <c r="AR1244" s="25">
        <f t="shared" si="67"/>
        <v>3</v>
      </c>
      <c r="AS1244" s="25">
        <f t="shared" si="68"/>
        <v>1</v>
      </c>
      <c r="AT1244" s="25">
        <f t="shared" si="69"/>
        <v>3</v>
      </c>
    </row>
    <row r="1245" spans="1:46" ht="30">
      <c r="A1245" s="96" t="s">
        <v>2239</v>
      </c>
      <c r="B1245" s="96" t="s">
        <v>2240</v>
      </c>
      <c r="C1245" s="96" t="s">
        <v>876</v>
      </c>
      <c r="D1245" s="96" t="s">
        <v>1377</v>
      </c>
      <c r="E1245" s="96" t="s">
        <v>482</v>
      </c>
      <c r="F1245" s="97">
        <v>35000</v>
      </c>
      <c r="G1245" s="97">
        <v>1</v>
      </c>
      <c r="H1245" s="96" t="s">
        <v>30</v>
      </c>
      <c r="I1245" s="96" t="s">
        <v>1185</v>
      </c>
      <c r="J1245" s="98" t="s">
        <v>1366</v>
      </c>
      <c r="K1245" s="97">
        <v>1</v>
      </c>
      <c r="L1245" s="97">
        <v>0</v>
      </c>
      <c r="M1245" s="97">
        <v>0</v>
      </c>
      <c r="N1245" s="97">
        <v>0</v>
      </c>
      <c r="O1245" s="97">
        <v>0</v>
      </c>
      <c r="P1245" s="97">
        <v>0</v>
      </c>
      <c r="Q1245" s="97">
        <v>0</v>
      </c>
      <c r="R1245" s="97">
        <v>0</v>
      </c>
      <c r="S1245" s="97">
        <v>0</v>
      </c>
      <c r="T1245" s="97">
        <v>0</v>
      </c>
      <c r="U1245" s="97">
        <v>1</v>
      </c>
      <c r="V1245" s="97">
        <v>0</v>
      </c>
      <c r="W1245" s="97">
        <v>0</v>
      </c>
      <c r="X1245" s="97">
        <v>1</v>
      </c>
      <c r="Y1245" s="97">
        <v>0</v>
      </c>
      <c r="Z1245" s="97">
        <v>0</v>
      </c>
      <c r="AA1245" s="97">
        <v>0</v>
      </c>
      <c r="AB1245" s="97">
        <v>0</v>
      </c>
      <c r="AC1245" s="97">
        <v>0</v>
      </c>
      <c r="AD1245" s="97">
        <v>0</v>
      </c>
      <c r="AE1245" s="97">
        <v>0</v>
      </c>
      <c r="AF1245" s="97">
        <v>0</v>
      </c>
      <c r="AG1245" s="97">
        <v>1</v>
      </c>
      <c r="AH1245" s="97">
        <v>1</v>
      </c>
      <c r="AI1245" s="97">
        <v>0</v>
      </c>
      <c r="AJ1245" s="97">
        <v>0</v>
      </c>
      <c r="AK1245" s="97">
        <v>1</v>
      </c>
      <c r="AL1245" s="97">
        <v>0</v>
      </c>
      <c r="AM1245" s="97">
        <v>0</v>
      </c>
      <c r="AN1245" s="96" t="s">
        <v>488</v>
      </c>
      <c r="AO1245" s="97">
        <v>0</v>
      </c>
      <c r="AP1245" s="31">
        <f>IFERROR(IF(AN1245="CIKDITIRO",VLOOKUP(A1245,'BR DTG CIKDITIRO'!C:E,3,0),IF(FR_HITUNG_MINMAX!AN1245="PESALAKAN",VLOOKUP(FR_HITUNG_MINMAX!A1245,'BR DTG ADW'!C:E,3,0),IF(FR_HITUNG_MINMAX!AN1245="PACUL",VLOOKUP(FR_HITUNG_MINMAX!A1245,'BR DTG PACUL'!C:E,3,0),IF(FR_HITUNG_MINMAX!AN1245="TRAYEMAN",VLOOKUP(FR_HITUNG_MINMAX!A1245,'BR DTG TRAYEMAN'!C:E,3,0),"?")))),0)</f>
        <v>0</v>
      </c>
      <c r="AQ1245" s="31">
        <f>IF(AN1245="PACUL",VLOOKUP(A1245,'STOK PACUL'!C:H,6,0),IF(FR_HITUNG_MINMAX!AN1245="PESALAKAN",VLOOKUP(FR_HITUNG_MINMAX!A1245,'STOK PESALAKAN'!C:H,6,0),IF(FR_HITUNG_MINMAX!AN1245="CIKDITIRO",VLOOKUP(FR_HITUNG_MINMAX!A1245,'STOK CIKDITIRO'!C:H,6,0),IF(FR_HITUNG_MINMAX!AN1245="TRAYEMAN",VLOOKUP(FR_HITUNG_MINMAX!A1245,'STOK TRAYEMAN'!C:H,6,0),"?"))))</f>
        <v>0</v>
      </c>
      <c r="AR1245" s="25">
        <f t="shared" si="67"/>
        <v>0</v>
      </c>
      <c r="AS1245" s="25">
        <f t="shared" si="68"/>
        <v>0</v>
      </c>
      <c r="AT1245" s="25">
        <f t="shared" si="69"/>
        <v>1</v>
      </c>
    </row>
    <row r="1246" spans="1:46" ht="30">
      <c r="A1246" s="96" t="s">
        <v>481</v>
      </c>
      <c r="B1246" s="96" t="s">
        <v>2241</v>
      </c>
      <c r="C1246" s="96" t="s">
        <v>920</v>
      </c>
      <c r="D1246" s="96" t="s">
        <v>1377</v>
      </c>
      <c r="E1246" s="96" t="s">
        <v>484</v>
      </c>
      <c r="F1246" s="97">
        <v>15000</v>
      </c>
      <c r="G1246" s="97">
        <v>1</v>
      </c>
      <c r="H1246" s="96" t="s">
        <v>1185</v>
      </c>
      <c r="I1246" s="96" t="s">
        <v>1185</v>
      </c>
      <c r="J1246" s="98">
        <v>1</v>
      </c>
      <c r="K1246" s="97">
        <v>1</v>
      </c>
      <c r="L1246" s="97">
        <v>1</v>
      </c>
      <c r="M1246" s="97">
        <v>0</v>
      </c>
      <c r="N1246" s="97">
        <v>1</v>
      </c>
      <c r="O1246" s="97">
        <v>1</v>
      </c>
      <c r="P1246" s="97">
        <v>0</v>
      </c>
      <c r="Q1246" s="97">
        <v>0</v>
      </c>
      <c r="R1246" s="97">
        <v>0</v>
      </c>
      <c r="S1246" s="97">
        <v>1</v>
      </c>
      <c r="T1246" s="97">
        <v>0</v>
      </c>
      <c r="U1246" s="97">
        <v>0</v>
      </c>
      <c r="V1246" s="97">
        <v>0</v>
      </c>
      <c r="W1246" s="97">
        <v>0</v>
      </c>
      <c r="X1246" s="97">
        <v>1</v>
      </c>
      <c r="Y1246" s="97">
        <v>1</v>
      </c>
      <c r="Z1246" s="97">
        <v>1</v>
      </c>
      <c r="AA1246" s="97">
        <v>2</v>
      </c>
      <c r="AB1246" s="97">
        <v>1</v>
      </c>
      <c r="AC1246" s="97">
        <v>0</v>
      </c>
      <c r="AD1246" s="97">
        <v>0</v>
      </c>
      <c r="AE1246" s="97">
        <v>1</v>
      </c>
      <c r="AF1246" s="97">
        <v>1</v>
      </c>
      <c r="AG1246" s="97">
        <v>1</v>
      </c>
      <c r="AH1246" s="97">
        <v>0</v>
      </c>
      <c r="AI1246" s="97">
        <v>0</v>
      </c>
      <c r="AJ1246" s="97">
        <v>1</v>
      </c>
      <c r="AK1246" s="97">
        <v>2</v>
      </c>
      <c r="AL1246" s="97">
        <v>1</v>
      </c>
      <c r="AM1246" s="97">
        <v>2</v>
      </c>
      <c r="AN1246" s="96" t="s">
        <v>488</v>
      </c>
      <c r="AO1246" s="97">
        <v>2</v>
      </c>
      <c r="AP1246" s="31">
        <f>IFERROR(IF(AN1246="CIKDITIRO",VLOOKUP(A1246,'BR DTG CIKDITIRO'!C:E,3,0),IF(FR_HITUNG_MINMAX!AN1246="PESALAKAN",VLOOKUP(FR_HITUNG_MINMAX!A1246,'BR DTG ADW'!C:E,3,0),IF(FR_HITUNG_MINMAX!AN1246="PACUL",VLOOKUP(FR_HITUNG_MINMAX!A1246,'BR DTG PACUL'!C:E,3,0),IF(FR_HITUNG_MINMAX!AN1246="TRAYEMAN",VLOOKUP(FR_HITUNG_MINMAX!A1246,'BR DTG TRAYEMAN'!C:E,3,0),"?")))),0)</f>
        <v>0</v>
      </c>
      <c r="AQ1246" s="31">
        <f>IF(AN1246="PACUL",VLOOKUP(A1246,'STOK PACUL'!C:H,6,0),IF(FR_HITUNG_MINMAX!AN1246="PESALAKAN",VLOOKUP(FR_HITUNG_MINMAX!A1246,'STOK PESALAKAN'!C:H,6,0),IF(FR_HITUNG_MINMAX!AN1246="CIKDITIRO",VLOOKUP(FR_HITUNG_MINMAX!A1246,'STOK CIKDITIRO'!C:H,6,0),IF(FR_HITUNG_MINMAX!AN1246="TRAYEMAN",VLOOKUP(FR_HITUNG_MINMAX!A1246,'STOK TRAYEMAN'!C:H,6,0),"?"))))</f>
        <v>2</v>
      </c>
      <c r="AR1246" s="25">
        <f t="shared" si="67"/>
        <v>2</v>
      </c>
      <c r="AS1246" s="25">
        <f t="shared" si="68"/>
        <v>1</v>
      </c>
      <c r="AT1246" s="25">
        <f t="shared" si="69"/>
        <v>3</v>
      </c>
    </row>
    <row r="1247" spans="1:46" ht="30">
      <c r="A1247" s="96" t="s">
        <v>407</v>
      </c>
      <c r="B1247" s="96" t="s">
        <v>1344</v>
      </c>
      <c r="C1247" s="96" t="s">
        <v>920</v>
      </c>
      <c r="D1247" s="96" t="s">
        <v>1377</v>
      </c>
      <c r="E1247" s="96" t="s">
        <v>485</v>
      </c>
      <c r="F1247" s="97">
        <v>17000</v>
      </c>
      <c r="G1247" s="97">
        <v>1</v>
      </c>
      <c r="H1247" s="96" t="s">
        <v>30</v>
      </c>
      <c r="I1247" s="96" t="s">
        <v>1185</v>
      </c>
      <c r="J1247" s="98">
        <v>1</v>
      </c>
      <c r="K1247" s="97">
        <v>1</v>
      </c>
      <c r="L1247" s="97">
        <v>2</v>
      </c>
      <c r="M1247" s="97">
        <v>1</v>
      </c>
      <c r="N1247" s="97">
        <v>1</v>
      </c>
      <c r="O1247" s="97">
        <v>1</v>
      </c>
      <c r="P1247" s="97">
        <v>1</v>
      </c>
      <c r="Q1247" s="97">
        <v>1</v>
      </c>
      <c r="R1247" s="97">
        <v>3</v>
      </c>
      <c r="S1247" s="97">
        <v>1</v>
      </c>
      <c r="T1247" s="97">
        <v>3</v>
      </c>
      <c r="U1247" s="97">
        <v>0</v>
      </c>
      <c r="V1247" s="97">
        <v>0</v>
      </c>
      <c r="W1247" s="97">
        <v>0</v>
      </c>
      <c r="X1247" s="97">
        <v>3</v>
      </c>
      <c r="Y1247" s="97">
        <v>3</v>
      </c>
      <c r="Z1247" s="97">
        <v>2</v>
      </c>
      <c r="AA1247" s="97">
        <v>2</v>
      </c>
      <c r="AB1247" s="97">
        <v>2</v>
      </c>
      <c r="AC1247" s="97">
        <v>2</v>
      </c>
      <c r="AD1247" s="97">
        <v>4</v>
      </c>
      <c r="AE1247" s="97">
        <v>4</v>
      </c>
      <c r="AF1247" s="97">
        <v>4</v>
      </c>
      <c r="AG1247" s="97">
        <v>1</v>
      </c>
      <c r="AH1247" s="97">
        <v>0</v>
      </c>
      <c r="AI1247" s="97">
        <v>0</v>
      </c>
      <c r="AJ1247" s="97">
        <v>2</v>
      </c>
      <c r="AK1247" s="97">
        <v>4</v>
      </c>
      <c r="AL1247" s="97">
        <v>3</v>
      </c>
      <c r="AM1247" s="97">
        <v>4</v>
      </c>
      <c r="AN1247" s="96" t="s">
        <v>488</v>
      </c>
      <c r="AO1247" s="97">
        <v>4</v>
      </c>
      <c r="AP1247" s="31">
        <f>IFERROR(IF(AN1247="CIKDITIRO",VLOOKUP(A1247,'BR DTG CIKDITIRO'!C:E,3,0),IF(FR_HITUNG_MINMAX!AN1247="PESALAKAN",VLOOKUP(FR_HITUNG_MINMAX!A1247,'BR DTG ADW'!C:E,3,0),IF(FR_HITUNG_MINMAX!AN1247="PACUL",VLOOKUP(FR_HITUNG_MINMAX!A1247,'BR DTG PACUL'!C:E,3,0),IF(FR_HITUNG_MINMAX!AN1247="TRAYEMAN",VLOOKUP(FR_HITUNG_MINMAX!A1247,'BR DTG TRAYEMAN'!C:E,3,0),"?")))),0)</f>
        <v>0</v>
      </c>
      <c r="AQ1247" s="31">
        <f>IF(AN1247="PACUL",VLOOKUP(A1247,'STOK PACUL'!C:H,6,0),IF(FR_HITUNG_MINMAX!AN1247="PESALAKAN",VLOOKUP(FR_HITUNG_MINMAX!A1247,'STOK PESALAKAN'!C:H,6,0),IF(FR_HITUNG_MINMAX!AN1247="CIKDITIRO",VLOOKUP(FR_HITUNG_MINMAX!A1247,'STOK CIKDITIRO'!C:H,6,0),IF(FR_HITUNG_MINMAX!AN1247="TRAYEMAN",VLOOKUP(FR_HITUNG_MINMAX!A1247,'STOK TRAYEMAN'!C:H,6,0),"?"))))</f>
        <v>4</v>
      </c>
      <c r="AR1247" s="25">
        <f t="shared" si="67"/>
        <v>4</v>
      </c>
      <c r="AS1247" s="25">
        <f t="shared" si="68"/>
        <v>2</v>
      </c>
      <c r="AT1247" s="25">
        <f t="shared" si="69"/>
        <v>3</v>
      </c>
    </row>
    <row r="1248" spans="1:46" ht="30">
      <c r="A1248" s="96" t="s">
        <v>408</v>
      </c>
      <c r="B1248" s="96" t="s">
        <v>1345</v>
      </c>
      <c r="C1248" s="96" t="s">
        <v>920</v>
      </c>
      <c r="D1248" s="96" t="s">
        <v>1377</v>
      </c>
      <c r="E1248" s="96" t="s">
        <v>485</v>
      </c>
      <c r="F1248" s="97">
        <v>25000</v>
      </c>
      <c r="G1248" s="97">
        <v>1</v>
      </c>
      <c r="H1248" s="96" t="s">
        <v>30</v>
      </c>
      <c r="I1248" s="96" t="s">
        <v>1185</v>
      </c>
      <c r="J1248" s="98">
        <v>1</v>
      </c>
      <c r="K1248" s="97">
        <v>1</v>
      </c>
      <c r="L1248" s="97">
        <v>0</v>
      </c>
      <c r="M1248" s="97">
        <v>0</v>
      </c>
      <c r="N1248" s="97">
        <v>1</v>
      </c>
      <c r="O1248" s="97">
        <v>2</v>
      </c>
      <c r="P1248" s="97">
        <v>1</v>
      </c>
      <c r="Q1248" s="97">
        <v>2</v>
      </c>
      <c r="R1248" s="97">
        <v>0</v>
      </c>
      <c r="S1248" s="97">
        <v>2</v>
      </c>
      <c r="T1248" s="97">
        <v>1</v>
      </c>
      <c r="U1248" s="97">
        <v>2</v>
      </c>
      <c r="V1248" s="97">
        <v>3</v>
      </c>
      <c r="W1248" s="97">
        <v>2</v>
      </c>
      <c r="X1248" s="97">
        <v>3</v>
      </c>
      <c r="Y1248" s="97">
        <v>0</v>
      </c>
      <c r="Z1248" s="97">
        <v>1</v>
      </c>
      <c r="AA1248" s="97">
        <v>3</v>
      </c>
      <c r="AB1248" s="97">
        <v>3</v>
      </c>
      <c r="AC1248" s="97">
        <v>3</v>
      </c>
      <c r="AD1248" s="97">
        <v>2</v>
      </c>
      <c r="AE1248" s="97">
        <v>2</v>
      </c>
      <c r="AF1248" s="97">
        <v>3</v>
      </c>
      <c r="AG1248" s="97">
        <v>4</v>
      </c>
      <c r="AH1248" s="97">
        <v>5</v>
      </c>
      <c r="AI1248" s="97">
        <v>5</v>
      </c>
      <c r="AJ1248" s="97">
        <v>2</v>
      </c>
      <c r="AK1248" s="97">
        <v>5</v>
      </c>
      <c r="AL1248" s="97">
        <v>3</v>
      </c>
      <c r="AM1248" s="97">
        <v>5</v>
      </c>
      <c r="AN1248" s="96" t="s">
        <v>488</v>
      </c>
      <c r="AO1248" s="97">
        <v>2</v>
      </c>
      <c r="AP1248" s="31">
        <f>IFERROR(IF(AN1248="CIKDITIRO",VLOOKUP(A1248,'BR DTG CIKDITIRO'!C:E,3,0),IF(FR_HITUNG_MINMAX!AN1248="PESALAKAN",VLOOKUP(FR_HITUNG_MINMAX!A1248,'BR DTG ADW'!C:E,3,0),IF(FR_HITUNG_MINMAX!AN1248="PACUL",VLOOKUP(FR_HITUNG_MINMAX!A1248,'BR DTG PACUL'!C:E,3,0),IF(FR_HITUNG_MINMAX!AN1248="TRAYEMAN",VLOOKUP(FR_HITUNG_MINMAX!A1248,'BR DTG TRAYEMAN'!C:E,3,0),"?")))),0)</f>
        <v>0</v>
      </c>
      <c r="AQ1248" s="31">
        <f>IF(AN1248="PACUL",VLOOKUP(A1248,'STOK PACUL'!C:H,6,0),IF(FR_HITUNG_MINMAX!AN1248="PESALAKAN",VLOOKUP(FR_HITUNG_MINMAX!A1248,'STOK PESALAKAN'!C:H,6,0),IF(FR_HITUNG_MINMAX!AN1248="CIKDITIRO",VLOOKUP(FR_HITUNG_MINMAX!A1248,'STOK CIKDITIRO'!C:H,6,0),IF(FR_HITUNG_MINMAX!AN1248="TRAYEMAN",VLOOKUP(FR_HITUNG_MINMAX!A1248,'STOK TRAYEMAN'!C:H,6,0),"?"))))</f>
        <v>2</v>
      </c>
      <c r="AR1248" s="25">
        <f t="shared" si="67"/>
        <v>2</v>
      </c>
      <c r="AS1248" s="25">
        <f t="shared" si="68"/>
        <v>2</v>
      </c>
      <c r="AT1248" s="25">
        <f t="shared" si="69"/>
        <v>3</v>
      </c>
    </row>
    <row r="1249" spans="1:46" ht="30">
      <c r="A1249" s="96" t="s">
        <v>409</v>
      </c>
      <c r="B1249" s="96" t="s">
        <v>1209</v>
      </c>
      <c r="C1249" s="96" t="s">
        <v>891</v>
      </c>
      <c r="D1249" s="96" t="s">
        <v>1377</v>
      </c>
      <c r="E1249" s="96" t="s">
        <v>485</v>
      </c>
      <c r="F1249" s="97">
        <v>9500</v>
      </c>
      <c r="G1249" s="97">
        <v>1</v>
      </c>
      <c r="H1249" s="96" t="s">
        <v>32</v>
      </c>
      <c r="I1249" s="96" t="s">
        <v>1185</v>
      </c>
      <c r="J1249" s="98">
        <v>1</v>
      </c>
      <c r="K1249" s="97">
        <v>1</v>
      </c>
      <c r="L1249" s="97">
        <v>2</v>
      </c>
      <c r="M1249" s="97">
        <v>1</v>
      </c>
      <c r="N1249" s="97">
        <v>1</v>
      </c>
      <c r="O1249" s="97">
        <v>1</v>
      </c>
      <c r="P1249" s="97">
        <v>0</v>
      </c>
      <c r="Q1249" s="97">
        <v>1</v>
      </c>
      <c r="R1249" s="97">
        <v>3</v>
      </c>
      <c r="S1249" s="97">
        <v>5</v>
      </c>
      <c r="T1249" s="97">
        <v>0</v>
      </c>
      <c r="U1249" s="97">
        <v>0</v>
      </c>
      <c r="V1249" s="97">
        <v>1</v>
      </c>
      <c r="W1249" s="97">
        <v>1</v>
      </c>
      <c r="X1249" s="97">
        <v>5</v>
      </c>
      <c r="Y1249" s="97">
        <v>3</v>
      </c>
      <c r="Z1249" s="97">
        <v>2</v>
      </c>
      <c r="AA1249" s="97">
        <v>2</v>
      </c>
      <c r="AB1249" s="97">
        <v>1</v>
      </c>
      <c r="AC1249" s="97">
        <v>1</v>
      </c>
      <c r="AD1249" s="97">
        <v>4</v>
      </c>
      <c r="AE1249" s="97">
        <v>8</v>
      </c>
      <c r="AF1249" s="97">
        <v>5</v>
      </c>
      <c r="AG1249" s="97">
        <v>5</v>
      </c>
      <c r="AH1249" s="97">
        <v>1</v>
      </c>
      <c r="AI1249" s="97">
        <v>2</v>
      </c>
      <c r="AJ1249" s="97">
        <v>3</v>
      </c>
      <c r="AK1249" s="97">
        <v>8</v>
      </c>
      <c r="AL1249" s="97">
        <v>5</v>
      </c>
      <c r="AM1249" s="97">
        <v>8</v>
      </c>
      <c r="AN1249" s="96" t="s">
        <v>488</v>
      </c>
      <c r="AO1249" s="97">
        <v>8</v>
      </c>
      <c r="AP1249" s="31">
        <f>IFERROR(IF(AN1249="CIKDITIRO",VLOOKUP(A1249,'BR DTG CIKDITIRO'!C:E,3,0),IF(FR_HITUNG_MINMAX!AN1249="PESALAKAN",VLOOKUP(FR_HITUNG_MINMAX!A1249,'BR DTG ADW'!C:E,3,0),IF(FR_HITUNG_MINMAX!AN1249="PACUL",VLOOKUP(FR_HITUNG_MINMAX!A1249,'BR DTG PACUL'!C:E,3,0),IF(FR_HITUNG_MINMAX!AN1249="TRAYEMAN",VLOOKUP(FR_HITUNG_MINMAX!A1249,'BR DTG TRAYEMAN'!C:E,3,0),"?")))),0)</f>
        <v>0</v>
      </c>
      <c r="AQ1249" s="31">
        <f>IF(AN1249="PACUL",VLOOKUP(A1249,'STOK PACUL'!C:H,6,0),IF(FR_HITUNG_MINMAX!AN1249="PESALAKAN",VLOOKUP(FR_HITUNG_MINMAX!A1249,'STOK PESALAKAN'!C:H,6,0),IF(FR_HITUNG_MINMAX!AN1249="CIKDITIRO",VLOOKUP(FR_HITUNG_MINMAX!A1249,'STOK CIKDITIRO'!C:H,6,0),IF(FR_HITUNG_MINMAX!AN1249="TRAYEMAN",VLOOKUP(FR_HITUNG_MINMAX!A1249,'STOK TRAYEMAN'!C:H,6,0),"?"))))</f>
        <v>8</v>
      </c>
      <c r="AR1249" s="25">
        <f t="shared" si="67"/>
        <v>8</v>
      </c>
      <c r="AS1249" s="25">
        <f t="shared" si="68"/>
        <v>3</v>
      </c>
      <c r="AT1249" s="25">
        <f t="shared" si="69"/>
        <v>4</v>
      </c>
    </row>
    <row r="1250" spans="1:46" ht="30">
      <c r="A1250" s="96" t="s">
        <v>410</v>
      </c>
      <c r="B1250" s="96" t="s">
        <v>1210</v>
      </c>
      <c r="C1250" s="96" t="s">
        <v>891</v>
      </c>
      <c r="D1250" s="96" t="s">
        <v>1377</v>
      </c>
      <c r="E1250" s="96" t="s">
        <v>486</v>
      </c>
      <c r="F1250" s="97">
        <v>5500</v>
      </c>
      <c r="G1250" s="97">
        <v>1</v>
      </c>
      <c r="H1250" s="96" t="s">
        <v>32</v>
      </c>
      <c r="I1250" s="96" t="s">
        <v>1185</v>
      </c>
      <c r="J1250" s="98">
        <v>1</v>
      </c>
      <c r="K1250" s="97">
        <v>1</v>
      </c>
      <c r="L1250" s="97">
        <v>5</v>
      </c>
      <c r="M1250" s="97">
        <v>16</v>
      </c>
      <c r="N1250" s="97">
        <v>10</v>
      </c>
      <c r="O1250" s="97">
        <v>11</v>
      </c>
      <c r="P1250" s="97">
        <v>8</v>
      </c>
      <c r="Q1250" s="97">
        <v>5</v>
      </c>
      <c r="R1250" s="97">
        <v>7</v>
      </c>
      <c r="S1250" s="97">
        <v>9</v>
      </c>
      <c r="T1250" s="97">
        <v>10</v>
      </c>
      <c r="U1250" s="97">
        <v>5</v>
      </c>
      <c r="V1250" s="97">
        <v>3</v>
      </c>
      <c r="W1250" s="97">
        <v>5</v>
      </c>
      <c r="X1250" s="97">
        <v>16</v>
      </c>
      <c r="Y1250" s="97">
        <v>21</v>
      </c>
      <c r="Z1250" s="97">
        <v>26</v>
      </c>
      <c r="AA1250" s="97">
        <v>21</v>
      </c>
      <c r="AB1250" s="97">
        <v>19</v>
      </c>
      <c r="AC1250" s="97">
        <v>13</v>
      </c>
      <c r="AD1250" s="97">
        <v>12</v>
      </c>
      <c r="AE1250" s="97">
        <v>16</v>
      </c>
      <c r="AF1250" s="97">
        <v>19</v>
      </c>
      <c r="AG1250" s="97">
        <v>14</v>
      </c>
      <c r="AH1250" s="97">
        <v>8</v>
      </c>
      <c r="AI1250" s="97">
        <v>8</v>
      </c>
      <c r="AJ1250" s="97">
        <v>10</v>
      </c>
      <c r="AK1250" s="97">
        <v>26</v>
      </c>
      <c r="AL1250" s="97">
        <v>16</v>
      </c>
      <c r="AM1250" s="97">
        <v>26</v>
      </c>
      <c r="AN1250" s="96" t="s">
        <v>488</v>
      </c>
      <c r="AO1250" s="97">
        <v>12</v>
      </c>
      <c r="AP1250" s="31">
        <f>IFERROR(IF(AN1250="CIKDITIRO",VLOOKUP(A1250,'BR DTG CIKDITIRO'!C:E,3,0),IF(FR_HITUNG_MINMAX!AN1250="PESALAKAN",VLOOKUP(FR_HITUNG_MINMAX!A1250,'BR DTG ADW'!C:E,3,0),IF(FR_HITUNG_MINMAX!AN1250="PACUL",VLOOKUP(FR_HITUNG_MINMAX!A1250,'BR DTG PACUL'!C:E,3,0),IF(FR_HITUNG_MINMAX!AN1250="TRAYEMAN",VLOOKUP(FR_HITUNG_MINMAX!A1250,'BR DTG TRAYEMAN'!C:E,3,0),"?")))),0)</f>
        <v>0</v>
      </c>
      <c r="AQ1250" s="31">
        <f>IF(AN1250="PACUL",VLOOKUP(A1250,'STOK PACUL'!C:H,6,0),IF(FR_HITUNG_MINMAX!AN1250="PESALAKAN",VLOOKUP(FR_HITUNG_MINMAX!A1250,'STOK PESALAKAN'!C:H,6,0),IF(FR_HITUNG_MINMAX!AN1250="CIKDITIRO",VLOOKUP(FR_HITUNG_MINMAX!A1250,'STOK CIKDITIRO'!C:H,6,0),IF(FR_HITUNG_MINMAX!AN1250="TRAYEMAN",VLOOKUP(FR_HITUNG_MINMAX!A1250,'STOK TRAYEMAN'!C:H,6,0),"?"))))</f>
        <v>12</v>
      </c>
      <c r="AR1250" s="25">
        <f t="shared" si="67"/>
        <v>12</v>
      </c>
      <c r="AS1250" s="25">
        <f t="shared" si="68"/>
        <v>8</v>
      </c>
      <c r="AT1250" s="25">
        <f t="shared" si="69"/>
        <v>4</v>
      </c>
    </row>
    <row r="1251" spans="1:46" ht="30">
      <c r="A1251" s="96" t="s">
        <v>2242</v>
      </c>
      <c r="B1251" s="96" t="s">
        <v>2243</v>
      </c>
      <c r="C1251" s="96" t="s">
        <v>876</v>
      </c>
      <c r="D1251" s="96" t="s">
        <v>1377</v>
      </c>
      <c r="E1251" s="96" t="s">
        <v>482</v>
      </c>
      <c r="F1251" s="97">
        <v>30000</v>
      </c>
      <c r="G1251" s="97">
        <v>1</v>
      </c>
      <c r="H1251" s="96" t="s">
        <v>1185</v>
      </c>
      <c r="I1251" s="96" t="s">
        <v>1185</v>
      </c>
      <c r="J1251" s="98">
        <v>1</v>
      </c>
      <c r="K1251" s="97">
        <v>1</v>
      </c>
      <c r="L1251" s="97">
        <v>0</v>
      </c>
      <c r="M1251" s="97">
        <v>0</v>
      </c>
      <c r="N1251" s="97">
        <v>1</v>
      </c>
      <c r="O1251" s="97">
        <v>0</v>
      </c>
      <c r="P1251" s="97">
        <v>0</v>
      </c>
      <c r="Q1251" s="97">
        <v>0</v>
      </c>
      <c r="R1251" s="97">
        <v>0</v>
      </c>
      <c r="S1251" s="97">
        <v>0</v>
      </c>
      <c r="T1251" s="97">
        <v>0</v>
      </c>
      <c r="U1251" s="97">
        <v>0</v>
      </c>
      <c r="V1251" s="97">
        <v>0</v>
      </c>
      <c r="W1251" s="97">
        <v>0</v>
      </c>
      <c r="X1251" s="97">
        <v>1</v>
      </c>
      <c r="Y1251" s="97">
        <v>0</v>
      </c>
      <c r="Z1251" s="97">
        <v>1</v>
      </c>
      <c r="AA1251" s="97">
        <v>1</v>
      </c>
      <c r="AB1251" s="97">
        <v>0</v>
      </c>
      <c r="AC1251" s="97">
        <v>0</v>
      </c>
      <c r="AD1251" s="97">
        <v>0</v>
      </c>
      <c r="AE1251" s="97">
        <v>0</v>
      </c>
      <c r="AF1251" s="97">
        <v>0</v>
      </c>
      <c r="AG1251" s="97">
        <v>0</v>
      </c>
      <c r="AH1251" s="97">
        <v>0</v>
      </c>
      <c r="AI1251" s="97">
        <v>0</v>
      </c>
      <c r="AJ1251" s="97">
        <v>0</v>
      </c>
      <c r="AK1251" s="97">
        <v>1</v>
      </c>
      <c r="AL1251" s="97">
        <v>0</v>
      </c>
      <c r="AM1251" s="97">
        <v>0</v>
      </c>
      <c r="AN1251" s="96" t="s">
        <v>488</v>
      </c>
      <c r="AO1251" s="97">
        <v>0</v>
      </c>
      <c r="AP1251" s="31">
        <f>IFERROR(IF(AN1251="CIKDITIRO",VLOOKUP(A1251,'BR DTG CIKDITIRO'!C:E,3,0),IF(FR_HITUNG_MINMAX!AN1251="PESALAKAN",VLOOKUP(FR_HITUNG_MINMAX!A1251,'BR DTG ADW'!C:E,3,0),IF(FR_HITUNG_MINMAX!AN1251="PACUL",VLOOKUP(FR_HITUNG_MINMAX!A1251,'BR DTG PACUL'!C:E,3,0),IF(FR_HITUNG_MINMAX!AN1251="TRAYEMAN",VLOOKUP(FR_HITUNG_MINMAX!A1251,'BR DTG TRAYEMAN'!C:E,3,0),"?")))),0)</f>
        <v>0</v>
      </c>
      <c r="AQ1251" s="31">
        <f>IF(AN1251="PACUL",VLOOKUP(A1251,'STOK PACUL'!C:H,6,0),IF(FR_HITUNG_MINMAX!AN1251="PESALAKAN",VLOOKUP(FR_HITUNG_MINMAX!A1251,'STOK PESALAKAN'!C:H,6,0),IF(FR_HITUNG_MINMAX!AN1251="CIKDITIRO",VLOOKUP(FR_HITUNG_MINMAX!A1251,'STOK CIKDITIRO'!C:H,6,0),IF(FR_HITUNG_MINMAX!AN1251="TRAYEMAN",VLOOKUP(FR_HITUNG_MINMAX!A1251,'STOK TRAYEMAN'!C:H,6,0),"?"))))</f>
        <v>0</v>
      </c>
      <c r="AR1251" s="25">
        <f t="shared" si="67"/>
        <v>0</v>
      </c>
      <c r="AS1251" s="25">
        <f t="shared" si="68"/>
        <v>0</v>
      </c>
      <c r="AT1251" s="25">
        <f t="shared" si="69"/>
        <v>1</v>
      </c>
    </row>
    <row r="1252" spans="1:46" ht="30">
      <c r="A1252" s="96" t="s">
        <v>411</v>
      </c>
      <c r="B1252" s="96" t="s">
        <v>1211</v>
      </c>
      <c r="C1252" s="96" t="s">
        <v>888</v>
      </c>
      <c r="D1252" s="96" t="s">
        <v>1381</v>
      </c>
      <c r="E1252" s="96" t="s">
        <v>482</v>
      </c>
      <c r="F1252" s="97">
        <v>900</v>
      </c>
      <c r="G1252" s="97">
        <v>2</v>
      </c>
      <c r="H1252" s="96" t="s">
        <v>30</v>
      </c>
      <c r="I1252" s="96" t="s">
        <v>1185</v>
      </c>
      <c r="J1252" s="98">
        <v>1</v>
      </c>
      <c r="K1252" s="97">
        <v>1</v>
      </c>
      <c r="L1252" s="97">
        <v>0</v>
      </c>
      <c r="M1252" s="97">
        <v>0</v>
      </c>
      <c r="N1252" s="97">
        <v>0</v>
      </c>
      <c r="O1252" s="97">
        <v>1</v>
      </c>
      <c r="P1252" s="97">
        <v>0</v>
      </c>
      <c r="Q1252" s="97">
        <v>0</v>
      </c>
      <c r="R1252" s="97">
        <v>0</v>
      </c>
      <c r="S1252" s="97">
        <v>0</v>
      </c>
      <c r="T1252" s="97">
        <v>0</v>
      </c>
      <c r="U1252" s="97">
        <v>0</v>
      </c>
      <c r="V1252" s="97">
        <v>0</v>
      </c>
      <c r="W1252" s="97">
        <v>0</v>
      </c>
      <c r="X1252" s="97">
        <v>1</v>
      </c>
      <c r="Y1252" s="97">
        <v>0</v>
      </c>
      <c r="Z1252" s="97">
        <v>0</v>
      </c>
      <c r="AA1252" s="97">
        <v>1</v>
      </c>
      <c r="AB1252" s="97">
        <v>1</v>
      </c>
      <c r="AC1252" s="97">
        <v>0</v>
      </c>
      <c r="AD1252" s="97">
        <v>0</v>
      </c>
      <c r="AE1252" s="97">
        <v>0</v>
      </c>
      <c r="AF1252" s="97">
        <v>0</v>
      </c>
      <c r="AG1252" s="97">
        <v>0</v>
      </c>
      <c r="AH1252" s="97">
        <v>0</v>
      </c>
      <c r="AI1252" s="97">
        <v>0</v>
      </c>
      <c r="AJ1252" s="97">
        <v>0</v>
      </c>
      <c r="AK1252" s="97">
        <v>1</v>
      </c>
      <c r="AL1252" s="97">
        <v>1</v>
      </c>
      <c r="AM1252" s="97">
        <v>2</v>
      </c>
      <c r="AN1252" s="96" t="s">
        <v>488</v>
      </c>
      <c r="AO1252" s="97">
        <v>4</v>
      </c>
      <c r="AP1252" s="31">
        <f>IFERROR(IF(AN1252="CIKDITIRO",VLOOKUP(A1252,'BR DTG CIKDITIRO'!C:E,3,0),IF(FR_HITUNG_MINMAX!AN1252="PESALAKAN",VLOOKUP(FR_HITUNG_MINMAX!A1252,'BR DTG ADW'!C:E,3,0),IF(FR_HITUNG_MINMAX!AN1252="PACUL",VLOOKUP(FR_HITUNG_MINMAX!A1252,'BR DTG PACUL'!C:E,3,0),IF(FR_HITUNG_MINMAX!AN1252="TRAYEMAN",VLOOKUP(FR_HITUNG_MINMAX!A1252,'BR DTG TRAYEMAN'!C:E,3,0),"?")))),0)</f>
        <v>0</v>
      </c>
      <c r="AQ1252" s="31">
        <f>IF(AN1252="PACUL",VLOOKUP(A1252,'STOK PACUL'!C:H,6,0),IF(FR_HITUNG_MINMAX!AN1252="PESALAKAN",VLOOKUP(FR_HITUNG_MINMAX!A1252,'STOK PESALAKAN'!C:H,6,0),IF(FR_HITUNG_MINMAX!AN1252="CIKDITIRO",VLOOKUP(FR_HITUNG_MINMAX!A1252,'STOK CIKDITIRO'!C:H,6,0),IF(FR_HITUNG_MINMAX!AN1252="TRAYEMAN",VLOOKUP(FR_HITUNG_MINMAX!A1252,'STOK TRAYEMAN'!C:H,6,0),"?"))))</f>
        <v>4</v>
      </c>
      <c r="AR1252" s="25">
        <f t="shared" si="67"/>
        <v>4</v>
      </c>
      <c r="AS1252" s="25">
        <f t="shared" si="68"/>
        <v>1</v>
      </c>
      <c r="AT1252" s="25">
        <f t="shared" si="69"/>
        <v>3</v>
      </c>
    </row>
    <row r="1253" spans="1:46" ht="30">
      <c r="A1253" s="96" t="s">
        <v>412</v>
      </c>
      <c r="B1253" s="96" t="s">
        <v>1212</v>
      </c>
      <c r="C1253" s="96" t="s">
        <v>888</v>
      </c>
      <c r="D1253" s="96" t="s">
        <v>1381</v>
      </c>
      <c r="E1253" s="96" t="s">
        <v>484</v>
      </c>
      <c r="F1253" s="97">
        <v>400</v>
      </c>
      <c r="G1253" s="97">
        <v>10</v>
      </c>
      <c r="H1253" s="96" t="s">
        <v>30</v>
      </c>
      <c r="I1253" s="96" t="s">
        <v>1185</v>
      </c>
      <c r="J1253" s="98">
        <v>1</v>
      </c>
      <c r="K1253" s="97">
        <v>1</v>
      </c>
      <c r="L1253" s="97">
        <v>0</v>
      </c>
      <c r="M1253" s="97">
        <v>5</v>
      </c>
      <c r="N1253" s="97">
        <v>3</v>
      </c>
      <c r="O1253" s="97">
        <v>0</v>
      </c>
      <c r="P1253" s="97">
        <v>0</v>
      </c>
      <c r="Q1253" s="97">
        <v>0</v>
      </c>
      <c r="R1253" s="97">
        <v>0</v>
      </c>
      <c r="S1253" s="97">
        <v>0</v>
      </c>
      <c r="T1253" s="97">
        <v>0</v>
      </c>
      <c r="U1253" s="97">
        <v>0</v>
      </c>
      <c r="V1253" s="97">
        <v>0</v>
      </c>
      <c r="W1253" s="97">
        <v>0</v>
      </c>
      <c r="X1253" s="97">
        <v>5</v>
      </c>
      <c r="Y1253" s="97">
        <v>5</v>
      </c>
      <c r="Z1253" s="97">
        <v>8</v>
      </c>
      <c r="AA1253" s="97">
        <v>3</v>
      </c>
      <c r="AB1253" s="97">
        <v>0</v>
      </c>
      <c r="AC1253" s="97">
        <v>0</v>
      </c>
      <c r="AD1253" s="97">
        <v>0</v>
      </c>
      <c r="AE1253" s="97">
        <v>0</v>
      </c>
      <c r="AF1253" s="97">
        <v>0</v>
      </c>
      <c r="AG1253" s="97">
        <v>0</v>
      </c>
      <c r="AH1253" s="97">
        <v>0</v>
      </c>
      <c r="AI1253" s="97">
        <v>0</v>
      </c>
      <c r="AJ1253" s="97">
        <v>0</v>
      </c>
      <c r="AK1253" s="97">
        <v>8</v>
      </c>
      <c r="AL1253" s="97">
        <v>5</v>
      </c>
      <c r="AM1253" s="97">
        <v>26</v>
      </c>
      <c r="AN1253" s="96" t="s">
        <v>488</v>
      </c>
      <c r="AO1253" s="97">
        <v>20</v>
      </c>
      <c r="AP1253" s="31">
        <f>IFERROR(IF(AN1253="CIKDITIRO",VLOOKUP(A1253,'BR DTG CIKDITIRO'!C:E,3,0),IF(FR_HITUNG_MINMAX!AN1253="PESALAKAN",VLOOKUP(FR_HITUNG_MINMAX!A1253,'BR DTG ADW'!C:E,3,0),IF(FR_HITUNG_MINMAX!AN1253="PACUL",VLOOKUP(FR_HITUNG_MINMAX!A1253,'BR DTG PACUL'!C:E,3,0),IF(FR_HITUNG_MINMAX!AN1253="TRAYEMAN",VLOOKUP(FR_HITUNG_MINMAX!A1253,'BR DTG TRAYEMAN'!C:E,3,0),"?")))),0)</f>
        <v>0</v>
      </c>
      <c r="AQ1253" s="31">
        <f>IF(AN1253="PACUL",VLOOKUP(A1253,'STOK PACUL'!C:H,6,0),IF(FR_HITUNG_MINMAX!AN1253="PESALAKAN",VLOOKUP(FR_HITUNG_MINMAX!A1253,'STOK PESALAKAN'!C:H,6,0),IF(FR_HITUNG_MINMAX!AN1253="CIKDITIRO",VLOOKUP(FR_HITUNG_MINMAX!A1253,'STOK CIKDITIRO'!C:H,6,0),IF(FR_HITUNG_MINMAX!AN1253="TRAYEMAN",VLOOKUP(FR_HITUNG_MINMAX!A1253,'STOK TRAYEMAN'!C:H,6,0),"?"))))</f>
        <v>20</v>
      </c>
      <c r="AR1253" s="25">
        <f t="shared" si="67"/>
        <v>20</v>
      </c>
      <c r="AS1253" s="25">
        <f t="shared" si="68"/>
        <v>3</v>
      </c>
      <c r="AT1253" s="25">
        <f t="shared" si="69"/>
        <v>4</v>
      </c>
    </row>
    <row r="1254" spans="1:46" ht="30">
      <c r="A1254" s="96" t="s">
        <v>2244</v>
      </c>
      <c r="B1254" s="96" t="s">
        <v>2245</v>
      </c>
      <c r="C1254" s="96" t="s">
        <v>876</v>
      </c>
      <c r="D1254" s="96" t="s">
        <v>1377</v>
      </c>
      <c r="E1254" s="96" t="s">
        <v>482</v>
      </c>
      <c r="F1254" s="97">
        <v>20000</v>
      </c>
      <c r="G1254" s="97">
        <v>1</v>
      </c>
      <c r="H1254" s="96" t="s">
        <v>30</v>
      </c>
      <c r="I1254" s="96" t="s">
        <v>1185</v>
      </c>
      <c r="J1254" s="98">
        <v>1</v>
      </c>
      <c r="K1254" s="97">
        <v>1</v>
      </c>
      <c r="L1254" s="97">
        <v>0</v>
      </c>
      <c r="M1254" s="97">
        <v>0</v>
      </c>
      <c r="N1254" s="97">
        <v>0</v>
      </c>
      <c r="O1254" s="97">
        <v>1</v>
      </c>
      <c r="P1254" s="97">
        <v>0</v>
      </c>
      <c r="Q1254" s="97">
        <v>0</v>
      </c>
      <c r="R1254" s="97">
        <v>0</v>
      </c>
      <c r="S1254" s="97">
        <v>0</v>
      </c>
      <c r="T1254" s="97">
        <v>0</v>
      </c>
      <c r="U1254" s="97">
        <v>0</v>
      </c>
      <c r="V1254" s="97">
        <v>0</v>
      </c>
      <c r="W1254" s="97">
        <v>0</v>
      </c>
      <c r="X1254" s="97">
        <v>1</v>
      </c>
      <c r="Y1254" s="97">
        <v>0</v>
      </c>
      <c r="Z1254" s="97">
        <v>0</v>
      </c>
      <c r="AA1254" s="97">
        <v>1</v>
      </c>
      <c r="AB1254" s="97">
        <v>1</v>
      </c>
      <c r="AC1254" s="97">
        <v>0</v>
      </c>
      <c r="AD1254" s="97">
        <v>0</v>
      </c>
      <c r="AE1254" s="97">
        <v>0</v>
      </c>
      <c r="AF1254" s="97">
        <v>0</v>
      </c>
      <c r="AG1254" s="97">
        <v>0</v>
      </c>
      <c r="AH1254" s="97">
        <v>0</v>
      </c>
      <c r="AI1254" s="97">
        <v>0</v>
      </c>
      <c r="AJ1254" s="97">
        <v>0</v>
      </c>
      <c r="AK1254" s="97">
        <v>1</v>
      </c>
      <c r="AL1254" s="97">
        <v>0</v>
      </c>
      <c r="AM1254" s="97">
        <v>0</v>
      </c>
      <c r="AN1254" s="96" t="s">
        <v>488</v>
      </c>
      <c r="AO1254" s="97">
        <v>0</v>
      </c>
      <c r="AP1254" s="31">
        <f>IFERROR(IF(AN1254="CIKDITIRO",VLOOKUP(A1254,'BR DTG CIKDITIRO'!C:E,3,0),IF(FR_HITUNG_MINMAX!AN1254="PESALAKAN",VLOOKUP(FR_HITUNG_MINMAX!A1254,'BR DTG ADW'!C:E,3,0),IF(FR_HITUNG_MINMAX!AN1254="PACUL",VLOOKUP(FR_HITUNG_MINMAX!A1254,'BR DTG PACUL'!C:E,3,0),IF(FR_HITUNG_MINMAX!AN1254="TRAYEMAN",VLOOKUP(FR_HITUNG_MINMAX!A1254,'BR DTG TRAYEMAN'!C:E,3,0),"?")))),0)</f>
        <v>0</v>
      </c>
      <c r="AQ1254" s="31">
        <f>IF(AN1254="PACUL",VLOOKUP(A1254,'STOK PACUL'!C:H,6,0),IF(FR_HITUNG_MINMAX!AN1254="PESALAKAN",VLOOKUP(FR_HITUNG_MINMAX!A1254,'STOK PESALAKAN'!C:H,6,0),IF(FR_HITUNG_MINMAX!AN1254="CIKDITIRO",VLOOKUP(FR_HITUNG_MINMAX!A1254,'STOK CIKDITIRO'!C:H,6,0),IF(FR_HITUNG_MINMAX!AN1254="TRAYEMAN",VLOOKUP(FR_HITUNG_MINMAX!A1254,'STOK TRAYEMAN'!C:H,6,0),"?"))))</f>
        <v>0</v>
      </c>
      <c r="AR1254" s="25">
        <f t="shared" si="67"/>
        <v>0</v>
      </c>
      <c r="AS1254" s="25">
        <f t="shared" si="68"/>
        <v>0</v>
      </c>
      <c r="AT1254" s="25">
        <f t="shared" si="69"/>
        <v>1</v>
      </c>
    </row>
    <row r="1255" spans="1:46" ht="30">
      <c r="A1255" s="96" t="s">
        <v>413</v>
      </c>
      <c r="B1255" s="96" t="s">
        <v>1213</v>
      </c>
      <c r="C1255" s="96" t="s">
        <v>877</v>
      </c>
      <c r="D1255" s="96" t="s">
        <v>1377</v>
      </c>
      <c r="E1255" s="96" t="s">
        <v>482</v>
      </c>
      <c r="F1255" s="97">
        <v>13000</v>
      </c>
      <c r="G1255" s="97">
        <v>1</v>
      </c>
      <c r="H1255" s="96" t="s">
        <v>30</v>
      </c>
      <c r="I1255" s="96" t="s">
        <v>1185</v>
      </c>
      <c r="J1255" s="98" t="s">
        <v>1366</v>
      </c>
      <c r="K1255" s="97">
        <v>1</v>
      </c>
      <c r="L1255" s="97">
        <v>0</v>
      </c>
      <c r="M1255" s="97">
        <v>0</v>
      </c>
      <c r="N1255" s="97">
        <v>0</v>
      </c>
      <c r="O1255" s="97">
        <v>0</v>
      </c>
      <c r="P1255" s="97">
        <v>1</v>
      </c>
      <c r="Q1255" s="97">
        <v>0</v>
      </c>
      <c r="R1255" s="97">
        <v>0</v>
      </c>
      <c r="S1255" s="97">
        <v>0</v>
      </c>
      <c r="T1255" s="97">
        <v>0</v>
      </c>
      <c r="U1255" s="97">
        <v>0</v>
      </c>
      <c r="V1255" s="97">
        <v>0</v>
      </c>
      <c r="W1255" s="97">
        <v>0</v>
      </c>
      <c r="X1255" s="97">
        <v>1</v>
      </c>
      <c r="Y1255" s="97">
        <v>0</v>
      </c>
      <c r="Z1255" s="97">
        <v>0</v>
      </c>
      <c r="AA1255" s="97">
        <v>0</v>
      </c>
      <c r="AB1255" s="97">
        <v>1</v>
      </c>
      <c r="AC1255" s="97">
        <v>1</v>
      </c>
      <c r="AD1255" s="97">
        <v>0</v>
      </c>
      <c r="AE1255" s="97">
        <v>0</v>
      </c>
      <c r="AF1255" s="97">
        <v>0</v>
      </c>
      <c r="AG1255" s="97">
        <v>0</v>
      </c>
      <c r="AH1255" s="97">
        <v>0</v>
      </c>
      <c r="AI1255" s="97">
        <v>0</v>
      </c>
      <c r="AJ1255" s="97">
        <v>0</v>
      </c>
      <c r="AK1255" s="97">
        <v>1</v>
      </c>
      <c r="AL1255" s="97">
        <v>1</v>
      </c>
      <c r="AM1255" s="97">
        <v>2</v>
      </c>
      <c r="AN1255" s="96" t="s">
        <v>488</v>
      </c>
      <c r="AO1255" s="97">
        <v>3</v>
      </c>
      <c r="AP1255" s="31">
        <f>IFERROR(IF(AN1255="CIKDITIRO",VLOOKUP(A1255,'BR DTG CIKDITIRO'!C:E,3,0),IF(FR_HITUNG_MINMAX!AN1255="PESALAKAN",VLOOKUP(FR_HITUNG_MINMAX!A1255,'BR DTG ADW'!C:E,3,0),IF(FR_HITUNG_MINMAX!AN1255="PACUL",VLOOKUP(FR_HITUNG_MINMAX!A1255,'BR DTG PACUL'!C:E,3,0),IF(FR_HITUNG_MINMAX!AN1255="TRAYEMAN",VLOOKUP(FR_HITUNG_MINMAX!A1255,'BR DTG TRAYEMAN'!C:E,3,0),"?")))),0)</f>
        <v>0</v>
      </c>
      <c r="AQ1255" s="31">
        <f>IF(AN1255="PACUL",VLOOKUP(A1255,'STOK PACUL'!C:H,6,0),IF(FR_HITUNG_MINMAX!AN1255="PESALAKAN",VLOOKUP(FR_HITUNG_MINMAX!A1255,'STOK PESALAKAN'!C:H,6,0),IF(FR_HITUNG_MINMAX!AN1255="CIKDITIRO",VLOOKUP(FR_HITUNG_MINMAX!A1255,'STOK CIKDITIRO'!C:H,6,0),IF(FR_HITUNG_MINMAX!AN1255="TRAYEMAN",VLOOKUP(FR_HITUNG_MINMAX!A1255,'STOK TRAYEMAN'!C:H,6,0),"?"))))</f>
        <v>3</v>
      </c>
      <c r="AR1255" s="25">
        <f t="shared" si="67"/>
        <v>3</v>
      </c>
      <c r="AS1255" s="25">
        <f t="shared" si="68"/>
        <v>1</v>
      </c>
      <c r="AT1255" s="25">
        <f t="shared" si="69"/>
        <v>2</v>
      </c>
    </row>
    <row r="1256" spans="1:46" ht="30">
      <c r="A1256" s="96" t="s">
        <v>414</v>
      </c>
      <c r="B1256" s="96" t="s">
        <v>1214</v>
      </c>
      <c r="C1256" s="96" t="s">
        <v>877</v>
      </c>
      <c r="D1256" s="96" t="s">
        <v>1377</v>
      </c>
      <c r="E1256" s="96" t="s">
        <v>482</v>
      </c>
      <c r="F1256" s="97">
        <v>12000</v>
      </c>
      <c r="G1256" s="97">
        <v>1</v>
      </c>
      <c r="H1256" s="96" t="s">
        <v>30</v>
      </c>
      <c r="I1256" s="96" t="s">
        <v>1185</v>
      </c>
      <c r="J1256" s="98" t="s">
        <v>1366</v>
      </c>
      <c r="K1256" s="97">
        <v>1</v>
      </c>
      <c r="L1256" s="97">
        <v>0</v>
      </c>
      <c r="M1256" s="97">
        <v>0</v>
      </c>
      <c r="N1256" s="97">
        <v>1</v>
      </c>
      <c r="O1256" s="97">
        <v>0</v>
      </c>
      <c r="P1256" s="97">
        <v>0</v>
      </c>
      <c r="Q1256" s="97">
        <v>0</v>
      </c>
      <c r="R1256" s="97">
        <v>0</v>
      </c>
      <c r="S1256" s="97">
        <v>0</v>
      </c>
      <c r="T1256" s="97">
        <v>0</v>
      </c>
      <c r="U1256" s="97">
        <v>0</v>
      </c>
      <c r="V1256" s="97">
        <v>0</v>
      </c>
      <c r="W1256" s="97">
        <v>0</v>
      </c>
      <c r="X1256" s="97">
        <v>1</v>
      </c>
      <c r="Y1256" s="97">
        <v>0</v>
      </c>
      <c r="Z1256" s="97">
        <v>1</v>
      </c>
      <c r="AA1256" s="97">
        <v>1</v>
      </c>
      <c r="AB1256" s="97">
        <v>0</v>
      </c>
      <c r="AC1256" s="97">
        <v>0</v>
      </c>
      <c r="AD1256" s="97">
        <v>0</v>
      </c>
      <c r="AE1256" s="97">
        <v>0</v>
      </c>
      <c r="AF1256" s="97">
        <v>0</v>
      </c>
      <c r="AG1256" s="97">
        <v>0</v>
      </c>
      <c r="AH1256" s="97">
        <v>0</v>
      </c>
      <c r="AI1256" s="97">
        <v>0</v>
      </c>
      <c r="AJ1256" s="97">
        <v>0</v>
      </c>
      <c r="AK1256" s="97">
        <v>1</v>
      </c>
      <c r="AL1256" s="97">
        <v>1</v>
      </c>
      <c r="AM1256" s="97">
        <v>2</v>
      </c>
      <c r="AN1256" s="96" t="s">
        <v>488</v>
      </c>
      <c r="AO1256" s="97">
        <v>2</v>
      </c>
      <c r="AP1256" s="31">
        <f>IFERROR(IF(AN1256="CIKDITIRO",VLOOKUP(A1256,'BR DTG CIKDITIRO'!C:E,3,0),IF(FR_HITUNG_MINMAX!AN1256="PESALAKAN",VLOOKUP(FR_HITUNG_MINMAX!A1256,'BR DTG ADW'!C:E,3,0),IF(FR_HITUNG_MINMAX!AN1256="PACUL",VLOOKUP(FR_HITUNG_MINMAX!A1256,'BR DTG PACUL'!C:E,3,0),IF(FR_HITUNG_MINMAX!AN1256="TRAYEMAN",VLOOKUP(FR_HITUNG_MINMAX!A1256,'BR DTG TRAYEMAN'!C:E,3,0),"?")))),0)</f>
        <v>0</v>
      </c>
      <c r="AQ1256" s="31">
        <f>IF(AN1256="PACUL",VLOOKUP(A1256,'STOK PACUL'!C:H,6,0),IF(FR_HITUNG_MINMAX!AN1256="PESALAKAN",VLOOKUP(FR_HITUNG_MINMAX!A1256,'STOK PESALAKAN'!C:H,6,0),IF(FR_HITUNG_MINMAX!AN1256="CIKDITIRO",VLOOKUP(FR_HITUNG_MINMAX!A1256,'STOK CIKDITIRO'!C:H,6,0),IF(FR_HITUNG_MINMAX!AN1256="TRAYEMAN",VLOOKUP(FR_HITUNG_MINMAX!A1256,'STOK TRAYEMAN'!C:H,6,0),"?"))))</f>
        <v>2</v>
      </c>
      <c r="AR1256" s="25">
        <f t="shared" si="67"/>
        <v>2</v>
      </c>
      <c r="AS1256" s="25">
        <f t="shared" si="68"/>
        <v>1</v>
      </c>
      <c r="AT1256" s="25">
        <f t="shared" si="69"/>
        <v>2</v>
      </c>
    </row>
    <row r="1257" spans="1:46" ht="30">
      <c r="A1257" s="96" t="s">
        <v>415</v>
      </c>
      <c r="B1257" s="96" t="s">
        <v>1463</v>
      </c>
      <c r="C1257" s="96" t="s">
        <v>876</v>
      </c>
      <c r="D1257" s="96" t="s">
        <v>1377</v>
      </c>
      <c r="E1257" s="96" t="s">
        <v>482</v>
      </c>
      <c r="F1257" s="97">
        <v>18000</v>
      </c>
      <c r="G1257" s="97">
        <v>1</v>
      </c>
      <c r="H1257" s="96" t="s">
        <v>30</v>
      </c>
      <c r="I1257" s="96" t="s">
        <v>1185</v>
      </c>
      <c r="J1257" s="98" t="s">
        <v>1366</v>
      </c>
      <c r="K1257" s="97">
        <v>1</v>
      </c>
      <c r="L1257" s="97">
        <v>0</v>
      </c>
      <c r="M1257" s="97">
        <v>0</v>
      </c>
      <c r="N1257" s="97">
        <v>0</v>
      </c>
      <c r="O1257" s="97">
        <v>0</v>
      </c>
      <c r="P1257" s="97">
        <v>0</v>
      </c>
      <c r="Q1257" s="97">
        <v>0</v>
      </c>
      <c r="R1257" s="97">
        <v>0</v>
      </c>
      <c r="S1257" s="97">
        <v>0</v>
      </c>
      <c r="T1257" s="97">
        <v>0</v>
      </c>
      <c r="U1257" s="97">
        <v>1</v>
      </c>
      <c r="V1257" s="97">
        <v>0</v>
      </c>
      <c r="W1257" s="97">
        <v>0</v>
      </c>
      <c r="X1257" s="97">
        <v>1</v>
      </c>
      <c r="Y1257" s="97">
        <v>0</v>
      </c>
      <c r="Z1257" s="97">
        <v>0</v>
      </c>
      <c r="AA1257" s="97">
        <v>0</v>
      </c>
      <c r="AB1257" s="97">
        <v>0</v>
      </c>
      <c r="AC1257" s="97">
        <v>0</v>
      </c>
      <c r="AD1257" s="97">
        <v>0</v>
      </c>
      <c r="AE1257" s="97">
        <v>0</v>
      </c>
      <c r="AF1257" s="97">
        <v>0</v>
      </c>
      <c r="AG1257" s="97">
        <v>1</v>
      </c>
      <c r="AH1257" s="97">
        <v>1</v>
      </c>
      <c r="AI1257" s="97">
        <v>0</v>
      </c>
      <c r="AJ1257" s="97">
        <v>0</v>
      </c>
      <c r="AK1257" s="97">
        <v>1</v>
      </c>
      <c r="AL1257" s="97">
        <v>0</v>
      </c>
      <c r="AM1257" s="97">
        <v>0</v>
      </c>
      <c r="AN1257" s="96" t="s">
        <v>488</v>
      </c>
      <c r="AO1257" s="97">
        <v>0</v>
      </c>
      <c r="AP1257" s="31">
        <f>IFERROR(IF(AN1257="CIKDITIRO",VLOOKUP(A1257,'BR DTG CIKDITIRO'!C:E,3,0),IF(FR_HITUNG_MINMAX!AN1257="PESALAKAN",VLOOKUP(FR_HITUNG_MINMAX!A1257,'BR DTG ADW'!C:E,3,0),IF(FR_HITUNG_MINMAX!AN1257="PACUL",VLOOKUP(FR_HITUNG_MINMAX!A1257,'BR DTG PACUL'!C:E,3,0),IF(FR_HITUNG_MINMAX!AN1257="TRAYEMAN",VLOOKUP(FR_HITUNG_MINMAX!A1257,'BR DTG TRAYEMAN'!C:E,3,0),"?")))),0)</f>
        <v>0</v>
      </c>
      <c r="AQ1257" s="31">
        <f>IF(AN1257="PACUL",VLOOKUP(A1257,'STOK PACUL'!C:H,6,0),IF(FR_HITUNG_MINMAX!AN1257="PESALAKAN",VLOOKUP(FR_HITUNG_MINMAX!A1257,'STOK PESALAKAN'!C:H,6,0),IF(FR_HITUNG_MINMAX!AN1257="CIKDITIRO",VLOOKUP(FR_HITUNG_MINMAX!A1257,'STOK CIKDITIRO'!C:H,6,0),IF(FR_HITUNG_MINMAX!AN1257="TRAYEMAN",VLOOKUP(FR_HITUNG_MINMAX!A1257,'STOK TRAYEMAN'!C:H,6,0),"?"))))</f>
        <v>0</v>
      </c>
      <c r="AR1257" s="25">
        <f t="shared" si="67"/>
        <v>0</v>
      </c>
      <c r="AS1257" s="25">
        <f t="shared" si="68"/>
        <v>0</v>
      </c>
      <c r="AT1257" s="25">
        <f t="shared" si="69"/>
        <v>2</v>
      </c>
    </row>
    <row r="1258" spans="1:46" ht="30">
      <c r="A1258" s="96" t="s">
        <v>1464</v>
      </c>
      <c r="B1258" s="96" t="s">
        <v>1465</v>
      </c>
      <c r="C1258" s="96" t="s">
        <v>881</v>
      </c>
      <c r="D1258" s="96" t="s">
        <v>1377</v>
      </c>
      <c r="E1258" s="96" t="s">
        <v>482</v>
      </c>
      <c r="F1258" s="97">
        <v>2500</v>
      </c>
      <c r="G1258" s="97">
        <v>1</v>
      </c>
      <c r="H1258" s="96" t="s">
        <v>30</v>
      </c>
      <c r="I1258" s="96" t="s">
        <v>1185</v>
      </c>
      <c r="J1258" s="98">
        <v>1</v>
      </c>
      <c r="K1258" s="97">
        <v>1</v>
      </c>
      <c r="L1258" s="97">
        <v>0</v>
      </c>
      <c r="M1258" s="97">
        <v>0</v>
      </c>
      <c r="N1258" s="97">
        <v>0</v>
      </c>
      <c r="O1258" s="97">
        <v>0</v>
      </c>
      <c r="P1258" s="97">
        <v>0</v>
      </c>
      <c r="Q1258" s="97">
        <v>0</v>
      </c>
      <c r="R1258" s="97">
        <v>1</v>
      </c>
      <c r="S1258" s="97">
        <v>0</v>
      </c>
      <c r="T1258" s="97">
        <v>0</v>
      </c>
      <c r="U1258" s="97">
        <v>0</v>
      </c>
      <c r="V1258" s="97">
        <v>0</v>
      </c>
      <c r="W1258" s="97">
        <v>0</v>
      </c>
      <c r="X1258" s="97">
        <v>1</v>
      </c>
      <c r="Y1258" s="97">
        <v>0</v>
      </c>
      <c r="Z1258" s="97">
        <v>0</v>
      </c>
      <c r="AA1258" s="97">
        <v>0</v>
      </c>
      <c r="AB1258" s="97">
        <v>0</v>
      </c>
      <c r="AC1258" s="97">
        <v>0</v>
      </c>
      <c r="AD1258" s="97">
        <v>1</v>
      </c>
      <c r="AE1258" s="97">
        <v>1</v>
      </c>
      <c r="AF1258" s="97">
        <v>0</v>
      </c>
      <c r="AG1258" s="97">
        <v>0</v>
      </c>
      <c r="AH1258" s="97">
        <v>0</v>
      </c>
      <c r="AI1258" s="97">
        <v>0</v>
      </c>
      <c r="AJ1258" s="97">
        <v>0</v>
      </c>
      <c r="AK1258" s="97">
        <v>1</v>
      </c>
      <c r="AL1258" s="97">
        <v>1</v>
      </c>
      <c r="AM1258" s="97">
        <v>2</v>
      </c>
      <c r="AN1258" s="96" t="s">
        <v>488</v>
      </c>
      <c r="AO1258" s="97">
        <v>2</v>
      </c>
      <c r="AP1258" s="31">
        <f>IFERROR(IF(AN1258="CIKDITIRO",VLOOKUP(A1258,'BR DTG CIKDITIRO'!C:E,3,0),IF(FR_HITUNG_MINMAX!AN1258="PESALAKAN",VLOOKUP(FR_HITUNG_MINMAX!A1258,'BR DTG ADW'!C:E,3,0),IF(FR_HITUNG_MINMAX!AN1258="PACUL",VLOOKUP(FR_HITUNG_MINMAX!A1258,'BR DTG PACUL'!C:E,3,0),IF(FR_HITUNG_MINMAX!AN1258="TRAYEMAN",VLOOKUP(FR_HITUNG_MINMAX!A1258,'BR DTG TRAYEMAN'!C:E,3,0),"?")))),0)</f>
        <v>0</v>
      </c>
      <c r="AQ1258" s="31">
        <f>IF(AN1258="PACUL",VLOOKUP(A1258,'STOK PACUL'!C:H,6,0),IF(FR_HITUNG_MINMAX!AN1258="PESALAKAN",VLOOKUP(FR_HITUNG_MINMAX!A1258,'STOK PESALAKAN'!C:H,6,0),IF(FR_HITUNG_MINMAX!AN1258="CIKDITIRO",VLOOKUP(FR_HITUNG_MINMAX!A1258,'STOK CIKDITIRO'!C:H,6,0),IF(FR_HITUNG_MINMAX!AN1258="TRAYEMAN",VLOOKUP(FR_HITUNG_MINMAX!A1258,'STOK TRAYEMAN'!C:H,6,0),"?"))))</f>
        <v>2</v>
      </c>
      <c r="AR1258" s="25">
        <f t="shared" si="67"/>
        <v>2</v>
      </c>
      <c r="AS1258" s="25">
        <f t="shared" si="68"/>
        <v>1</v>
      </c>
      <c r="AT1258" s="25">
        <f t="shared" si="69"/>
        <v>2</v>
      </c>
    </row>
    <row r="1259" spans="1:46" ht="30">
      <c r="A1259" s="96" t="s">
        <v>1468</v>
      </c>
      <c r="B1259" s="96" t="s">
        <v>1469</v>
      </c>
      <c r="C1259" s="96" t="s">
        <v>884</v>
      </c>
      <c r="D1259" s="96" t="s">
        <v>1377</v>
      </c>
      <c r="E1259" s="96" t="s">
        <v>482</v>
      </c>
      <c r="F1259" s="97">
        <v>13500</v>
      </c>
      <c r="G1259" s="97">
        <v>1</v>
      </c>
      <c r="H1259" s="96" t="s">
        <v>30</v>
      </c>
      <c r="I1259" s="96" t="s">
        <v>1185</v>
      </c>
      <c r="J1259" s="98">
        <v>1</v>
      </c>
      <c r="K1259" s="97">
        <v>1</v>
      </c>
      <c r="L1259" s="97">
        <v>0</v>
      </c>
      <c r="M1259" s="97">
        <v>0</v>
      </c>
      <c r="N1259" s="97">
        <v>0</v>
      </c>
      <c r="O1259" s="97">
        <v>0</v>
      </c>
      <c r="P1259" s="97">
        <v>0</v>
      </c>
      <c r="Q1259" s="97">
        <v>0</v>
      </c>
      <c r="R1259" s="97">
        <v>0</v>
      </c>
      <c r="S1259" s="97">
        <v>1</v>
      </c>
      <c r="T1259" s="97">
        <v>0</v>
      </c>
      <c r="U1259" s="97">
        <v>0</v>
      </c>
      <c r="V1259" s="97">
        <v>0</v>
      </c>
      <c r="W1259" s="97">
        <v>0</v>
      </c>
      <c r="X1259" s="97">
        <v>1</v>
      </c>
      <c r="Y1259" s="97">
        <v>0</v>
      </c>
      <c r="Z1259" s="97">
        <v>0</v>
      </c>
      <c r="AA1259" s="97">
        <v>0</v>
      </c>
      <c r="AB1259" s="97">
        <v>0</v>
      </c>
      <c r="AC1259" s="97">
        <v>0</v>
      </c>
      <c r="AD1259" s="97">
        <v>0</v>
      </c>
      <c r="AE1259" s="97">
        <v>1</v>
      </c>
      <c r="AF1259" s="97">
        <v>1</v>
      </c>
      <c r="AG1259" s="97">
        <v>1</v>
      </c>
      <c r="AH1259" s="97">
        <v>0</v>
      </c>
      <c r="AI1259" s="97">
        <v>0</v>
      </c>
      <c r="AJ1259" s="97">
        <v>0</v>
      </c>
      <c r="AK1259" s="97">
        <v>1</v>
      </c>
      <c r="AL1259" s="97">
        <v>1</v>
      </c>
      <c r="AM1259" s="97">
        <v>2</v>
      </c>
      <c r="AN1259" s="96" t="s">
        <v>488</v>
      </c>
      <c r="AO1259" s="97">
        <v>1</v>
      </c>
      <c r="AP1259" s="31">
        <f>IFERROR(IF(AN1259="CIKDITIRO",VLOOKUP(A1259,'BR DTG CIKDITIRO'!C:E,3,0),IF(FR_HITUNG_MINMAX!AN1259="PESALAKAN",VLOOKUP(FR_HITUNG_MINMAX!A1259,'BR DTG ADW'!C:E,3,0),IF(FR_HITUNG_MINMAX!AN1259="PACUL",VLOOKUP(FR_HITUNG_MINMAX!A1259,'BR DTG PACUL'!C:E,3,0),IF(FR_HITUNG_MINMAX!AN1259="TRAYEMAN",VLOOKUP(FR_HITUNG_MINMAX!A1259,'BR DTG TRAYEMAN'!C:E,3,0),"?")))),0)</f>
        <v>0</v>
      </c>
      <c r="AQ1259" s="31">
        <f>IF(AN1259="PACUL",VLOOKUP(A1259,'STOK PACUL'!C:H,6,0),IF(FR_HITUNG_MINMAX!AN1259="PESALAKAN",VLOOKUP(FR_HITUNG_MINMAX!A1259,'STOK PESALAKAN'!C:H,6,0),IF(FR_HITUNG_MINMAX!AN1259="CIKDITIRO",VLOOKUP(FR_HITUNG_MINMAX!A1259,'STOK CIKDITIRO'!C:H,6,0),IF(FR_HITUNG_MINMAX!AN1259="TRAYEMAN",VLOOKUP(FR_HITUNG_MINMAX!A1259,'STOK TRAYEMAN'!C:H,6,0),"?"))))</f>
        <v>1</v>
      </c>
      <c r="AR1259" s="25">
        <f t="shared" si="67"/>
        <v>1</v>
      </c>
      <c r="AS1259" s="25">
        <f t="shared" si="68"/>
        <v>1</v>
      </c>
      <c r="AT1259" s="25">
        <f t="shared" si="69"/>
        <v>3</v>
      </c>
    </row>
    <row r="1260" spans="1:46" ht="30">
      <c r="A1260" s="96" t="s">
        <v>416</v>
      </c>
      <c r="B1260" s="96" t="s">
        <v>1532</v>
      </c>
      <c r="C1260" s="96" t="s">
        <v>884</v>
      </c>
      <c r="D1260" s="96" t="s">
        <v>1377</v>
      </c>
      <c r="E1260" s="96" t="s">
        <v>485</v>
      </c>
      <c r="F1260" s="97">
        <v>12500</v>
      </c>
      <c r="G1260" s="97">
        <v>1</v>
      </c>
      <c r="H1260" s="96" t="s">
        <v>32</v>
      </c>
      <c r="I1260" s="96" t="s">
        <v>1185</v>
      </c>
      <c r="J1260" s="98">
        <v>1</v>
      </c>
      <c r="K1260" s="97">
        <v>1</v>
      </c>
      <c r="L1260" s="97">
        <v>1</v>
      </c>
      <c r="M1260" s="97">
        <v>1</v>
      </c>
      <c r="N1260" s="97">
        <v>0</v>
      </c>
      <c r="O1260" s="97">
        <v>1</v>
      </c>
      <c r="P1260" s="97">
        <v>0</v>
      </c>
      <c r="Q1260" s="97">
        <v>0</v>
      </c>
      <c r="R1260" s="97">
        <v>3</v>
      </c>
      <c r="S1260" s="97">
        <v>0</v>
      </c>
      <c r="T1260" s="97">
        <v>0</v>
      </c>
      <c r="U1260" s="97">
        <v>1</v>
      </c>
      <c r="V1260" s="97">
        <v>2</v>
      </c>
      <c r="W1260" s="97">
        <v>0</v>
      </c>
      <c r="X1260" s="97">
        <v>3</v>
      </c>
      <c r="Y1260" s="97">
        <v>2</v>
      </c>
      <c r="Z1260" s="97">
        <v>1</v>
      </c>
      <c r="AA1260" s="97">
        <v>1</v>
      </c>
      <c r="AB1260" s="97">
        <v>1</v>
      </c>
      <c r="AC1260" s="97">
        <v>0</v>
      </c>
      <c r="AD1260" s="97">
        <v>3</v>
      </c>
      <c r="AE1260" s="97">
        <v>3</v>
      </c>
      <c r="AF1260" s="97">
        <v>0</v>
      </c>
      <c r="AG1260" s="97">
        <v>1</v>
      </c>
      <c r="AH1260" s="97">
        <v>3</v>
      </c>
      <c r="AI1260" s="97">
        <v>2</v>
      </c>
      <c r="AJ1260" s="97">
        <v>1</v>
      </c>
      <c r="AK1260" s="97">
        <v>3</v>
      </c>
      <c r="AL1260" s="97">
        <v>3</v>
      </c>
      <c r="AM1260" s="97">
        <v>3</v>
      </c>
      <c r="AN1260" s="96" t="s">
        <v>488</v>
      </c>
      <c r="AO1260" s="97">
        <v>2</v>
      </c>
      <c r="AP1260" s="31">
        <f>IFERROR(IF(AN1260="CIKDITIRO",VLOOKUP(A1260,'BR DTG CIKDITIRO'!C:E,3,0),IF(FR_HITUNG_MINMAX!AN1260="PESALAKAN",VLOOKUP(FR_HITUNG_MINMAX!A1260,'BR DTG ADW'!C:E,3,0),IF(FR_HITUNG_MINMAX!AN1260="PACUL",VLOOKUP(FR_HITUNG_MINMAX!A1260,'BR DTG PACUL'!C:E,3,0),IF(FR_HITUNG_MINMAX!AN1260="TRAYEMAN",VLOOKUP(FR_HITUNG_MINMAX!A1260,'BR DTG TRAYEMAN'!C:E,3,0),"?")))),0)</f>
        <v>0</v>
      </c>
      <c r="AQ1260" s="31">
        <f>IF(AN1260="PACUL",VLOOKUP(A1260,'STOK PACUL'!C:H,6,0),IF(FR_HITUNG_MINMAX!AN1260="PESALAKAN",VLOOKUP(FR_HITUNG_MINMAX!A1260,'STOK PESALAKAN'!C:H,6,0),IF(FR_HITUNG_MINMAX!AN1260="CIKDITIRO",VLOOKUP(FR_HITUNG_MINMAX!A1260,'STOK CIKDITIRO'!C:H,6,0),IF(FR_HITUNG_MINMAX!AN1260="TRAYEMAN",VLOOKUP(FR_HITUNG_MINMAX!A1260,'STOK TRAYEMAN'!C:H,6,0),"?"))))</f>
        <v>2</v>
      </c>
      <c r="AR1260" s="25">
        <f t="shared" si="67"/>
        <v>2</v>
      </c>
      <c r="AS1260" s="25">
        <f t="shared" si="68"/>
        <v>2</v>
      </c>
      <c r="AT1260" s="25">
        <f t="shared" si="69"/>
        <v>4</v>
      </c>
    </row>
    <row r="1261" spans="1:46" ht="30">
      <c r="A1261" s="96" t="s">
        <v>417</v>
      </c>
      <c r="B1261" s="96" t="s">
        <v>1216</v>
      </c>
      <c r="C1261" s="96" t="s">
        <v>898</v>
      </c>
      <c r="D1261" s="96" t="s">
        <v>1377</v>
      </c>
      <c r="E1261" s="96" t="s">
        <v>484</v>
      </c>
      <c r="F1261" s="97">
        <v>5000</v>
      </c>
      <c r="G1261" s="97">
        <v>1</v>
      </c>
      <c r="H1261" s="96" t="s">
        <v>30</v>
      </c>
      <c r="I1261" s="96" t="s">
        <v>1185</v>
      </c>
      <c r="J1261" s="98">
        <v>1</v>
      </c>
      <c r="K1261" s="97">
        <v>1</v>
      </c>
      <c r="L1261" s="97">
        <v>0</v>
      </c>
      <c r="M1261" s="97">
        <v>0</v>
      </c>
      <c r="N1261" s="97">
        <v>0</v>
      </c>
      <c r="O1261" s="97">
        <v>0</v>
      </c>
      <c r="P1261" s="97">
        <v>1</v>
      </c>
      <c r="Q1261" s="97">
        <v>1</v>
      </c>
      <c r="R1261" s="97">
        <v>0</v>
      </c>
      <c r="S1261" s="97">
        <v>1</v>
      </c>
      <c r="T1261" s="97">
        <v>0</v>
      </c>
      <c r="U1261" s="97">
        <v>1</v>
      </c>
      <c r="V1261" s="97">
        <v>1</v>
      </c>
      <c r="W1261" s="97">
        <v>1</v>
      </c>
      <c r="X1261" s="97">
        <v>1</v>
      </c>
      <c r="Y1261" s="97">
        <v>0</v>
      </c>
      <c r="Z1261" s="97">
        <v>0</v>
      </c>
      <c r="AA1261" s="97">
        <v>0</v>
      </c>
      <c r="AB1261" s="97">
        <v>1</v>
      </c>
      <c r="AC1261" s="97">
        <v>2</v>
      </c>
      <c r="AD1261" s="97">
        <v>1</v>
      </c>
      <c r="AE1261" s="97">
        <v>1</v>
      </c>
      <c r="AF1261" s="97">
        <v>1</v>
      </c>
      <c r="AG1261" s="97">
        <v>2</v>
      </c>
      <c r="AH1261" s="97">
        <v>2</v>
      </c>
      <c r="AI1261" s="97">
        <v>2</v>
      </c>
      <c r="AJ1261" s="97">
        <v>1</v>
      </c>
      <c r="AK1261" s="97">
        <v>2</v>
      </c>
      <c r="AL1261" s="97">
        <v>1</v>
      </c>
      <c r="AM1261" s="97">
        <v>2</v>
      </c>
      <c r="AN1261" s="96" t="s">
        <v>488</v>
      </c>
      <c r="AO1261" s="97">
        <v>5</v>
      </c>
      <c r="AP1261" s="31">
        <f>IFERROR(IF(AN1261="CIKDITIRO",VLOOKUP(A1261,'BR DTG CIKDITIRO'!C:E,3,0),IF(FR_HITUNG_MINMAX!AN1261="PESALAKAN",VLOOKUP(FR_HITUNG_MINMAX!A1261,'BR DTG ADW'!C:E,3,0),IF(FR_HITUNG_MINMAX!AN1261="PACUL",VLOOKUP(FR_HITUNG_MINMAX!A1261,'BR DTG PACUL'!C:E,3,0),IF(FR_HITUNG_MINMAX!AN1261="TRAYEMAN",VLOOKUP(FR_HITUNG_MINMAX!A1261,'BR DTG TRAYEMAN'!C:E,3,0),"?")))),0)</f>
        <v>0</v>
      </c>
      <c r="AQ1261" s="31">
        <f>IF(AN1261="PACUL",VLOOKUP(A1261,'STOK PACUL'!C:H,6,0),IF(FR_HITUNG_MINMAX!AN1261="PESALAKAN",VLOOKUP(FR_HITUNG_MINMAX!A1261,'STOK PESALAKAN'!C:H,6,0),IF(FR_HITUNG_MINMAX!AN1261="CIKDITIRO",VLOOKUP(FR_HITUNG_MINMAX!A1261,'STOK CIKDITIRO'!C:H,6,0),IF(FR_HITUNG_MINMAX!AN1261="TRAYEMAN",VLOOKUP(FR_HITUNG_MINMAX!A1261,'STOK TRAYEMAN'!C:H,6,0),"?"))))</f>
        <v>5</v>
      </c>
      <c r="AR1261" s="25">
        <f t="shared" ref="AR1261:AR1273" si="70">IFERROR(AQ1261,AO1261+AP1261)</f>
        <v>5</v>
      </c>
      <c r="AS1261" s="25">
        <f t="shared" ref="AS1261:AS1273" si="71">ROUNDUP(AL1261/2,0)</f>
        <v>1</v>
      </c>
      <c r="AT1261" s="25">
        <f t="shared" si="69"/>
        <v>3</v>
      </c>
    </row>
    <row r="1262" spans="1:46" ht="30">
      <c r="A1262" s="96" t="s">
        <v>418</v>
      </c>
      <c r="B1262" s="96" t="s">
        <v>1217</v>
      </c>
      <c r="C1262" s="96" t="s">
        <v>898</v>
      </c>
      <c r="D1262" s="96" t="s">
        <v>1377</v>
      </c>
      <c r="E1262" s="96" t="s">
        <v>482</v>
      </c>
      <c r="F1262" s="97">
        <v>2500</v>
      </c>
      <c r="G1262" s="97">
        <v>1</v>
      </c>
      <c r="H1262" s="96" t="s">
        <v>30</v>
      </c>
      <c r="I1262" s="96" t="s">
        <v>1185</v>
      </c>
      <c r="J1262" s="98">
        <v>1</v>
      </c>
      <c r="K1262" s="97">
        <v>1</v>
      </c>
      <c r="L1262" s="97">
        <v>0</v>
      </c>
      <c r="M1262" s="97">
        <v>0</v>
      </c>
      <c r="N1262" s="97">
        <v>0</v>
      </c>
      <c r="O1262" s="97">
        <v>1</v>
      </c>
      <c r="P1262" s="97">
        <v>0</v>
      </c>
      <c r="Q1262" s="97">
        <v>0</v>
      </c>
      <c r="R1262" s="97">
        <v>2</v>
      </c>
      <c r="S1262" s="97">
        <v>0</v>
      </c>
      <c r="T1262" s="97">
        <v>0</v>
      </c>
      <c r="U1262" s="97">
        <v>0</v>
      </c>
      <c r="V1262" s="97">
        <v>0</v>
      </c>
      <c r="W1262" s="97">
        <v>0</v>
      </c>
      <c r="X1262" s="97">
        <v>2</v>
      </c>
      <c r="Y1262" s="97">
        <v>0</v>
      </c>
      <c r="Z1262" s="97">
        <v>0</v>
      </c>
      <c r="AA1262" s="97">
        <v>1</v>
      </c>
      <c r="AB1262" s="97">
        <v>1</v>
      </c>
      <c r="AC1262" s="97">
        <v>0</v>
      </c>
      <c r="AD1262" s="97">
        <v>2</v>
      </c>
      <c r="AE1262" s="97">
        <v>2</v>
      </c>
      <c r="AF1262" s="97">
        <v>0</v>
      </c>
      <c r="AG1262" s="97">
        <v>0</v>
      </c>
      <c r="AH1262" s="97">
        <v>0</v>
      </c>
      <c r="AI1262" s="97">
        <v>0</v>
      </c>
      <c r="AJ1262" s="97">
        <v>0</v>
      </c>
      <c r="AK1262" s="97">
        <v>2</v>
      </c>
      <c r="AL1262" s="97">
        <v>2</v>
      </c>
      <c r="AM1262" s="97">
        <v>2</v>
      </c>
      <c r="AN1262" s="96" t="s">
        <v>488</v>
      </c>
      <c r="AO1262" s="97">
        <v>4</v>
      </c>
      <c r="AP1262" s="31">
        <f>IFERROR(IF(AN1262="CIKDITIRO",VLOOKUP(A1262,'BR DTG CIKDITIRO'!C:E,3,0),IF(FR_HITUNG_MINMAX!AN1262="PESALAKAN",VLOOKUP(FR_HITUNG_MINMAX!A1262,'BR DTG ADW'!C:E,3,0),IF(FR_HITUNG_MINMAX!AN1262="PACUL",VLOOKUP(FR_HITUNG_MINMAX!A1262,'BR DTG PACUL'!C:E,3,0),IF(FR_HITUNG_MINMAX!AN1262="TRAYEMAN",VLOOKUP(FR_HITUNG_MINMAX!A1262,'BR DTG TRAYEMAN'!C:E,3,0),"?")))),0)</f>
        <v>0</v>
      </c>
      <c r="AQ1262" s="31">
        <f>IF(AN1262="PACUL",VLOOKUP(A1262,'STOK PACUL'!C:H,6,0),IF(FR_HITUNG_MINMAX!AN1262="PESALAKAN",VLOOKUP(FR_HITUNG_MINMAX!A1262,'STOK PESALAKAN'!C:H,6,0),IF(FR_HITUNG_MINMAX!AN1262="CIKDITIRO",VLOOKUP(FR_HITUNG_MINMAX!A1262,'STOK CIKDITIRO'!C:H,6,0),IF(FR_HITUNG_MINMAX!AN1262="TRAYEMAN",VLOOKUP(FR_HITUNG_MINMAX!A1262,'STOK TRAYEMAN'!C:H,6,0),"?"))))</f>
        <v>4</v>
      </c>
      <c r="AR1262" s="25">
        <f t="shared" si="70"/>
        <v>4</v>
      </c>
      <c r="AS1262" s="25">
        <f t="shared" si="71"/>
        <v>1</v>
      </c>
      <c r="AT1262" s="25">
        <f t="shared" si="69"/>
        <v>4</v>
      </c>
    </row>
    <row r="1263" spans="1:46" ht="30">
      <c r="A1263" s="96" t="s">
        <v>419</v>
      </c>
      <c r="B1263" s="96" t="s">
        <v>1218</v>
      </c>
      <c r="C1263" s="96" t="s">
        <v>898</v>
      </c>
      <c r="D1263" s="96" t="s">
        <v>1377</v>
      </c>
      <c r="E1263" s="96" t="s">
        <v>486</v>
      </c>
      <c r="F1263" s="97">
        <v>2000</v>
      </c>
      <c r="G1263" s="97">
        <v>1</v>
      </c>
      <c r="H1263" s="96" t="s">
        <v>30</v>
      </c>
      <c r="I1263" s="96" t="s">
        <v>1185</v>
      </c>
      <c r="J1263" s="98">
        <v>1</v>
      </c>
      <c r="K1263" s="97">
        <v>1</v>
      </c>
      <c r="L1263" s="97">
        <v>3</v>
      </c>
      <c r="M1263" s="97">
        <v>3</v>
      </c>
      <c r="N1263" s="97">
        <v>4</v>
      </c>
      <c r="O1263" s="97">
        <v>3</v>
      </c>
      <c r="P1263" s="97">
        <v>2</v>
      </c>
      <c r="Q1263" s="97">
        <v>2</v>
      </c>
      <c r="R1263" s="97">
        <v>6</v>
      </c>
      <c r="S1263" s="97">
        <v>4</v>
      </c>
      <c r="T1263" s="97">
        <v>4</v>
      </c>
      <c r="U1263" s="97">
        <v>2</v>
      </c>
      <c r="V1263" s="97">
        <v>3</v>
      </c>
      <c r="W1263" s="97">
        <v>2</v>
      </c>
      <c r="X1263" s="97">
        <v>6</v>
      </c>
      <c r="Y1263" s="97">
        <v>6</v>
      </c>
      <c r="Z1263" s="97">
        <v>7</v>
      </c>
      <c r="AA1263" s="97">
        <v>7</v>
      </c>
      <c r="AB1263" s="97">
        <v>5</v>
      </c>
      <c r="AC1263" s="97">
        <v>4</v>
      </c>
      <c r="AD1263" s="97">
        <v>8</v>
      </c>
      <c r="AE1263" s="97">
        <v>10</v>
      </c>
      <c r="AF1263" s="97">
        <v>8</v>
      </c>
      <c r="AG1263" s="97">
        <v>6</v>
      </c>
      <c r="AH1263" s="97">
        <v>5</v>
      </c>
      <c r="AI1263" s="97">
        <v>5</v>
      </c>
      <c r="AJ1263" s="97">
        <v>5</v>
      </c>
      <c r="AK1263" s="97">
        <v>10</v>
      </c>
      <c r="AL1263" s="97">
        <v>6</v>
      </c>
      <c r="AM1263" s="97">
        <v>32</v>
      </c>
      <c r="AN1263" s="96" t="s">
        <v>488</v>
      </c>
      <c r="AO1263" s="97">
        <v>15</v>
      </c>
      <c r="AP1263" s="31">
        <f>IFERROR(IF(AN1263="CIKDITIRO",VLOOKUP(A1263,'BR DTG CIKDITIRO'!C:E,3,0),IF(FR_HITUNG_MINMAX!AN1263="PESALAKAN",VLOOKUP(FR_HITUNG_MINMAX!A1263,'BR DTG ADW'!C:E,3,0),IF(FR_HITUNG_MINMAX!AN1263="PACUL",VLOOKUP(FR_HITUNG_MINMAX!A1263,'BR DTG PACUL'!C:E,3,0),IF(FR_HITUNG_MINMAX!AN1263="TRAYEMAN",VLOOKUP(FR_HITUNG_MINMAX!A1263,'BR DTG TRAYEMAN'!C:E,3,0),"?")))),0)</f>
        <v>0</v>
      </c>
      <c r="AQ1263" s="31">
        <f>IF(AN1263="PACUL",VLOOKUP(A1263,'STOK PACUL'!C:H,6,0),IF(FR_HITUNG_MINMAX!AN1263="PESALAKAN",VLOOKUP(FR_HITUNG_MINMAX!A1263,'STOK PESALAKAN'!C:H,6,0),IF(FR_HITUNG_MINMAX!AN1263="CIKDITIRO",VLOOKUP(FR_HITUNG_MINMAX!A1263,'STOK CIKDITIRO'!C:H,6,0),IF(FR_HITUNG_MINMAX!AN1263="TRAYEMAN",VLOOKUP(FR_HITUNG_MINMAX!A1263,'STOK TRAYEMAN'!C:H,6,0),"?"))))</f>
        <v>15</v>
      </c>
      <c r="AR1263" s="25">
        <f t="shared" si="70"/>
        <v>15</v>
      </c>
      <c r="AS1263" s="25">
        <f t="shared" si="71"/>
        <v>3</v>
      </c>
      <c r="AT1263" s="25">
        <f t="shared" si="69"/>
        <v>4</v>
      </c>
    </row>
    <row r="1264" spans="1:46" ht="30">
      <c r="A1264" s="96" t="s">
        <v>420</v>
      </c>
      <c r="B1264" s="96" t="s">
        <v>1219</v>
      </c>
      <c r="C1264" s="96" t="s">
        <v>877</v>
      </c>
      <c r="D1264" s="96" t="s">
        <v>1377</v>
      </c>
      <c r="E1264" s="96" t="s">
        <v>484</v>
      </c>
      <c r="F1264" s="97">
        <v>10000</v>
      </c>
      <c r="G1264" s="97">
        <v>1</v>
      </c>
      <c r="H1264" s="96" t="s">
        <v>30</v>
      </c>
      <c r="I1264" s="96" t="s">
        <v>1185</v>
      </c>
      <c r="J1264" s="98">
        <v>1</v>
      </c>
      <c r="K1264" s="97">
        <v>1</v>
      </c>
      <c r="L1264" s="97">
        <v>0</v>
      </c>
      <c r="M1264" s="97">
        <v>0</v>
      </c>
      <c r="N1264" s="97">
        <v>0</v>
      </c>
      <c r="O1264" s="97">
        <v>3</v>
      </c>
      <c r="P1264" s="97">
        <v>2</v>
      </c>
      <c r="Q1264" s="97">
        <v>0</v>
      </c>
      <c r="R1264" s="97">
        <v>0</v>
      </c>
      <c r="S1264" s="97">
        <v>0</v>
      </c>
      <c r="T1264" s="97">
        <v>0</v>
      </c>
      <c r="U1264" s="97">
        <v>0</v>
      </c>
      <c r="V1264" s="97">
        <v>2</v>
      </c>
      <c r="W1264" s="97">
        <v>0</v>
      </c>
      <c r="X1264" s="97">
        <v>3</v>
      </c>
      <c r="Y1264" s="97">
        <v>0</v>
      </c>
      <c r="Z1264" s="97">
        <v>0</v>
      </c>
      <c r="AA1264" s="97">
        <v>3</v>
      </c>
      <c r="AB1264" s="97">
        <v>5</v>
      </c>
      <c r="AC1264" s="97">
        <v>2</v>
      </c>
      <c r="AD1264" s="97">
        <v>0</v>
      </c>
      <c r="AE1264" s="97">
        <v>0</v>
      </c>
      <c r="AF1264" s="97">
        <v>0</v>
      </c>
      <c r="AG1264" s="97">
        <v>0</v>
      </c>
      <c r="AH1264" s="97">
        <v>2</v>
      </c>
      <c r="AI1264" s="97">
        <v>2</v>
      </c>
      <c r="AJ1264" s="97">
        <v>0</v>
      </c>
      <c r="AK1264" s="97">
        <v>5</v>
      </c>
      <c r="AL1264" s="97">
        <v>3</v>
      </c>
      <c r="AM1264" s="97">
        <v>5</v>
      </c>
      <c r="AN1264" s="96" t="s">
        <v>488</v>
      </c>
      <c r="AO1264" s="97">
        <v>2</v>
      </c>
      <c r="AP1264" s="31">
        <f>IFERROR(IF(AN1264="CIKDITIRO",VLOOKUP(A1264,'BR DTG CIKDITIRO'!C:E,3,0),IF(FR_HITUNG_MINMAX!AN1264="PESALAKAN",VLOOKUP(FR_HITUNG_MINMAX!A1264,'BR DTG ADW'!C:E,3,0),IF(FR_HITUNG_MINMAX!AN1264="PACUL",VLOOKUP(FR_HITUNG_MINMAX!A1264,'BR DTG PACUL'!C:E,3,0),IF(FR_HITUNG_MINMAX!AN1264="TRAYEMAN",VLOOKUP(FR_HITUNG_MINMAX!A1264,'BR DTG TRAYEMAN'!C:E,3,0),"?")))),0)</f>
        <v>0</v>
      </c>
      <c r="AQ1264" s="31">
        <f>IF(AN1264="PACUL",VLOOKUP(A1264,'STOK PACUL'!C:H,6,0),IF(FR_HITUNG_MINMAX!AN1264="PESALAKAN",VLOOKUP(FR_HITUNG_MINMAX!A1264,'STOK PESALAKAN'!C:H,6,0),IF(FR_HITUNG_MINMAX!AN1264="CIKDITIRO",VLOOKUP(FR_HITUNG_MINMAX!A1264,'STOK CIKDITIRO'!C:H,6,0),IF(FR_HITUNG_MINMAX!AN1264="TRAYEMAN",VLOOKUP(FR_HITUNG_MINMAX!A1264,'STOK TRAYEMAN'!C:H,6,0),"?"))))</f>
        <v>2</v>
      </c>
      <c r="AR1264" s="25">
        <f t="shared" si="70"/>
        <v>2</v>
      </c>
      <c r="AS1264" s="25">
        <f t="shared" si="71"/>
        <v>2</v>
      </c>
      <c r="AT1264" s="25">
        <f t="shared" si="69"/>
        <v>1</v>
      </c>
    </row>
    <row r="1265" spans="1:46" ht="30">
      <c r="A1265" s="96" t="s">
        <v>421</v>
      </c>
      <c r="B1265" s="96" t="s">
        <v>1220</v>
      </c>
      <c r="C1265" s="96" t="s">
        <v>877</v>
      </c>
      <c r="D1265" s="96" t="s">
        <v>1377</v>
      </c>
      <c r="E1265" s="96" t="s">
        <v>482</v>
      </c>
      <c r="F1265" s="97">
        <v>1000</v>
      </c>
      <c r="G1265" s="97">
        <v>1</v>
      </c>
      <c r="H1265" s="96" t="s">
        <v>30</v>
      </c>
      <c r="I1265" s="96" t="s">
        <v>1185</v>
      </c>
      <c r="J1265" s="98">
        <v>1</v>
      </c>
      <c r="K1265" s="97">
        <v>1</v>
      </c>
      <c r="L1265" s="97">
        <v>0</v>
      </c>
      <c r="M1265" s="97">
        <v>0</v>
      </c>
      <c r="N1265" s="97">
        <v>0</v>
      </c>
      <c r="O1265" s="97">
        <v>2</v>
      </c>
      <c r="P1265" s="97">
        <v>0</v>
      </c>
      <c r="Q1265" s="97">
        <v>0</v>
      </c>
      <c r="R1265" s="97">
        <v>1</v>
      </c>
      <c r="S1265" s="97">
        <v>0</v>
      </c>
      <c r="T1265" s="97">
        <v>0</v>
      </c>
      <c r="U1265" s="97">
        <v>0</v>
      </c>
      <c r="V1265" s="97">
        <v>0</v>
      </c>
      <c r="W1265" s="97">
        <v>0</v>
      </c>
      <c r="X1265" s="97">
        <v>2</v>
      </c>
      <c r="Y1265" s="97">
        <v>0</v>
      </c>
      <c r="Z1265" s="97">
        <v>0</v>
      </c>
      <c r="AA1265" s="97">
        <v>2</v>
      </c>
      <c r="AB1265" s="97">
        <v>2</v>
      </c>
      <c r="AC1265" s="97">
        <v>0</v>
      </c>
      <c r="AD1265" s="97">
        <v>1</v>
      </c>
      <c r="AE1265" s="97">
        <v>1</v>
      </c>
      <c r="AF1265" s="97">
        <v>0</v>
      </c>
      <c r="AG1265" s="97">
        <v>0</v>
      </c>
      <c r="AH1265" s="97">
        <v>0</v>
      </c>
      <c r="AI1265" s="97">
        <v>0</v>
      </c>
      <c r="AJ1265" s="97">
        <v>0</v>
      </c>
      <c r="AK1265" s="97">
        <v>2</v>
      </c>
      <c r="AL1265" s="97">
        <v>2</v>
      </c>
      <c r="AM1265" s="97">
        <v>2</v>
      </c>
      <c r="AN1265" s="96" t="s">
        <v>488</v>
      </c>
      <c r="AO1265" s="97">
        <v>5</v>
      </c>
      <c r="AP1265" s="31">
        <f>IFERROR(IF(AN1265="CIKDITIRO",VLOOKUP(A1265,'BR DTG CIKDITIRO'!C:E,3,0),IF(FR_HITUNG_MINMAX!AN1265="PESALAKAN",VLOOKUP(FR_HITUNG_MINMAX!A1265,'BR DTG ADW'!C:E,3,0),IF(FR_HITUNG_MINMAX!AN1265="PACUL",VLOOKUP(FR_HITUNG_MINMAX!A1265,'BR DTG PACUL'!C:E,3,0),IF(FR_HITUNG_MINMAX!AN1265="TRAYEMAN",VLOOKUP(FR_HITUNG_MINMAX!A1265,'BR DTG TRAYEMAN'!C:E,3,0),"?")))),0)</f>
        <v>0</v>
      </c>
      <c r="AQ1265" s="31">
        <f>IF(AN1265="PACUL",VLOOKUP(A1265,'STOK PACUL'!C:H,6,0),IF(FR_HITUNG_MINMAX!AN1265="PESALAKAN",VLOOKUP(FR_HITUNG_MINMAX!A1265,'STOK PESALAKAN'!C:H,6,0),IF(FR_HITUNG_MINMAX!AN1265="CIKDITIRO",VLOOKUP(FR_HITUNG_MINMAX!A1265,'STOK CIKDITIRO'!C:H,6,0),IF(FR_HITUNG_MINMAX!AN1265="TRAYEMAN",VLOOKUP(FR_HITUNG_MINMAX!A1265,'STOK TRAYEMAN'!C:H,6,0),"?"))))</f>
        <v>5</v>
      </c>
      <c r="AR1265" s="25">
        <f t="shared" si="70"/>
        <v>5</v>
      </c>
      <c r="AS1265" s="25">
        <f t="shared" si="71"/>
        <v>1</v>
      </c>
      <c r="AT1265" s="25">
        <f t="shared" si="69"/>
        <v>2</v>
      </c>
    </row>
    <row r="1266" spans="1:46" ht="30">
      <c r="A1266" s="96" t="s">
        <v>422</v>
      </c>
      <c r="B1266" s="96" t="s">
        <v>738</v>
      </c>
      <c r="C1266" s="96" t="s">
        <v>877</v>
      </c>
      <c r="D1266" s="96" t="s">
        <v>1377</v>
      </c>
      <c r="E1266" s="96" t="s">
        <v>484</v>
      </c>
      <c r="F1266" s="97">
        <v>750</v>
      </c>
      <c r="G1266" s="97">
        <v>1</v>
      </c>
      <c r="H1266" s="96" t="s">
        <v>30</v>
      </c>
      <c r="I1266" s="96" t="s">
        <v>1185</v>
      </c>
      <c r="J1266" s="98">
        <v>1</v>
      </c>
      <c r="K1266" s="97">
        <v>1</v>
      </c>
      <c r="L1266" s="97">
        <v>0</v>
      </c>
      <c r="M1266" s="97">
        <v>0</v>
      </c>
      <c r="N1266" s="97">
        <v>0</v>
      </c>
      <c r="O1266" s="97">
        <v>2</v>
      </c>
      <c r="P1266" s="97">
        <v>0</v>
      </c>
      <c r="Q1266" s="97">
        <v>0</v>
      </c>
      <c r="R1266" s="97">
        <v>2</v>
      </c>
      <c r="S1266" s="97">
        <v>0</v>
      </c>
      <c r="T1266" s="97">
        <v>0</v>
      </c>
      <c r="U1266" s="97">
        <v>0</v>
      </c>
      <c r="V1266" s="97">
        <v>0</v>
      </c>
      <c r="W1266" s="97">
        <v>0</v>
      </c>
      <c r="X1266" s="97">
        <v>2</v>
      </c>
      <c r="Y1266" s="97">
        <v>0</v>
      </c>
      <c r="Z1266" s="97">
        <v>0</v>
      </c>
      <c r="AA1266" s="97">
        <v>2</v>
      </c>
      <c r="AB1266" s="97">
        <v>2</v>
      </c>
      <c r="AC1266" s="97">
        <v>0</v>
      </c>
      <c r="AD1266" s="97">
        <v>2</v>
      </c>
      <c r="AE1266" s="97">
        <v>2</v>
      </c>
      <c r="AF1266" s="97">
        <v>0</v>
      </c>
      <c r="AG1266" s="97">
        <v>0</v>
      </c>
      <c r="AH1266" s="97">
        <v>0</v>
      </c>
      <c r="AI1266" s="97">
        <v>0</v>
      </c>
      <c r="AJ1266" s="97">
        <v>0</v>
      </c>
      <c r="AK1266" s="97">
        <v>2</v>
      </c>
      <c r="AL1266" s="97">
        <v>2</v>
      </c>
      <c r="AM1266" s="97">
        <v>2</v>
      </c>
      <c r="AN1266" s="96" t="s">
        <v>488</v>
      </c>
      <c r="AO1266" s="97">
        <v>6</v>
      </c>
      <c r="AP1266" s="31">
        <f>IFERROR(IF(AN1266="CIKDITIRO",VLOOKUP(A1266,'BR DTG CIKDITIRO'!C:E,3,0),IF(FR_HITUNG_MINMAX!AN1266="PESALAKAN",VLOOKUP(FR_HITUNG_MINMAX!A1266,'BR DTG ADW'!C:E,3,0),IF(FR_HITUNG_MINMAX!AN1266="PACUL",VLOOKUP(FR_HITUNG_MINMAX!A1266,'BR DTG PACUL'!C:E,3,0),IF(FR_HITUNG_MINMAX!AN1266="TRAYEMAN",VLOOKUP(FR_HITUNG_MINMAX!A1266,'BR DTG TRAYEMAN'!C:E,3,0),"?")))),0)</f>
        <v>0</v>
      </c>
      <c r="AQ1266" s="31">
        <f>IF(AN1266="PACUL",VLOOKUP(A1266,'STOK PACUL'!C:H,6,0),IF(FR_HITUNG_MINMAX!AN1266="PESALAKAN",VLOOKUP(FR_HITUNG_MINMAX!A1266,'STOK PESALAKAN'!C:H,6,0),IF(FR_HITUNG_MINMAX!AN1266="CIKDITIRO",VLOOKUP(FR_HITUNG_MINMAX!A1266,'STOK CIKDITIRO'!C:H,6,0),IF(FR_HITUNG_MINMAX!AN1266="TRAYEMAN",VLOOKUP(FR_HITUNG_MINMAX!A1266,'STOK TRAYEMAN'!C:H,6,0),"?"))))</f>
        <v>6</v>
      </c>
      <c r="AR1266" s="25">
        <f t="shared" si="70"/>
        <v>6</v>
      </c>
      <c r="AS1266" s="25">
        <f t="shared" si="71"/>
        <v>1</v>
      </c>
      <c r="AT1266" s="25">
        <f t="shared" si="69"/>
        <v>3</v>
      </c>
    </row>
    <row r="1267" spans="1:46" ht="30">
      <c r="A1267" s="96" t="s">
        <v>1666</v>
      </c>
      <c r="B1267" s="96" t="s">
        <v>1667</v>
      </c>
      <c r="C1267" s="96" t="s">
        <v>877</v>
      </c>
      <c r="D1267" s="96" t="s">
        <v>1377</v>
      </c>
      <c r="E1267" s="96" t="s">
        <v>482</v>
      </c>
      <c r="F1267" s="97">
        <v>295</v>
      </c>
      <c r="G1267" s="97">
        <v>1</v>
      </c>
      <c r="H1267" s="96" t="s">
        <v>117</v>
      </c>
      <c r="I1267" s="96" t="s">
        <v>1185</v>
      </c>
      <c r="J1267" s="98">
        <v>1</v>
      </c>
      <c r="K1267" s="97">
        <v>1</v>
      </c>
      <c r="L1267" s="97">
        <v>0</v>
      </c>
      <c r="M1267" s="97">
        <v>0</v>
      </c>
      <c r="N1267" s="97">
        <v>0</v>
      </c>
      <c r="O1267" s="97">
        <v>0</v>
      </c>
      <c r="P1267" s="97">
        <v>0</v>
      </c>
      <c r="Q1267" s="97">
        <v>0</v>
      </c>
      <c r="R1267" s="97">
        <v>1</v>
      </c>
      <c r="S1267" s="97">
        <v>0</v>
      </c>
      <c r="T1267" s="97">
        <v>1</v>
      </c>
      <c r="U1267" s="97">
        <v>0</v>
      </c>
      <c r="V1267" s="97">
        <v>0</v>
      </c>
      <c r="W1267" s="97">
        <v>1</v>
      </c>
      <c r="X1267" s="97">
        <v>1</v>
      </c>
      <c r="Y1267" s="97">
        <v>0</v>
      </c>
      <c r="Z1267" s="97">
        <v>0</v>
      </c>
      <c r="AA1267" s="97">
        <v>0</v>
      </c>
      <c r="AB1267" s="97">
        <v>0</v>
      </c>
      <c r="AC1267" s="97">
        <v>0</v>
      </c>
      <c r="AD1267" s="97">
        <v>1</v>
      </c>
      <c r="AE1267" s="97">
        <v>1</v>
      </c>
      <c r="AF1267" s="97">
        <v>1</v>
      </c>
      <c r="AG1267" s="97">
        <v>0</v>
      </c>
      <c r="AH1267" s="97">
        <v>0</v>
      </c>
      <c r="AI1267" s="97">
        <v>1</v>
      </c>
      <c r="AJ1267" s="97">
        <v>1</v>
      </c>
      <c r="AK1267" s="97">
        <v>1</v>
      </c>
      <c r="AL1267" s="97">
        <v>1</v>
      </c>
      <c r="AM1267" s="97">
        <v>2</v>
      </c>
      <c r="AN1267" s="96" t="s">
        <v>488</v>
      </c>
      <c r="AO1267" s="97">
        <v>7</v>
      </c>
      <c r="AP1267" s="31">
        <f>IFERROR(IF(AN1267="CIKDITIRO",VLOOKUP(A1267,'BR DTG CIKDITIRO'!C:E,3,0),IF(FR_HITUNG_MINMAX!AN1267="PESALAKAN",VLOOKUP(FR_HITUNG_MINMAX!A1267,'BR DTG ADW'!C:E,3,0),IF(FR_HITUNG_MINMAX!AN1267="PACUL",VLOOKUP(FR_HITUNG_MINMAX!A1267,'BR DTG PACUL'!C:E,3,0),IF(FR_HITUNG_MINMAX!AN1267="TRAYEMAN",VLOOKUP(FR_HITUNG_MINMAX!A1267,'BR DTG TRAYEMAN'!C:E,3,0),"?")))),0)</f>
        <v>0</v>
      </c>
      <c r="AQ1267" s="31">
        <f>IF(AN1267="PACUL",VLOOKUP(A1267,'STOK PACUL'!C:H,6,0),IF(FR_HITUNG_MINMAX!AN1267="PESALAKAN",VLOOKUP(FR_HITUNG_MINMAX!A1267,'STOK PESALAKAN'!C:H,6,0),IF(FR_HITUNG_MINMAX!AN1267="CIKDITIRO",VLOOKUP(FR_HITUNG_MINMAX!A1267,'STOK CIKDITIRO'!C:H,6,0),IF(FR_HITUNG_MINMAX!AN1267="TRAYEMAN",VLOOKUP(FR_HITUNG_MINMAX!A1267,'STOK TRAYEMAN'!C:H,6,0),"?"))))</f>
        <v>7</v>
      </c>
      <c r="AR1267" s="25">
        <f t="shared" si="70"/>
        <v>7</v>
      </c>
      <c r="AS1267" s="25">
        <f t="shared" si="71"/>
        <v>1</v>
      </c>
      <c r="AT1267" s="25">
        <f t="shared" si="69"/>
        <v>1</v>
      </c>
    </row>
    <row r="1268" spans="1:46" ht="30">
      <c r="A1268" s="96" t="s">
        <v>2246</v>
      </c>
      <c r="B1268" s="96" t="s">
        <v>2247</v>
      </c>
      <c r="C1268" s="96" t="s">
        <v>877</v>
      </c>
      <c r="D1268" s="96" t="s">
        <v>1377</v>
      </c>
      <c r="E1268" s="96" t="s">
        <v>482</v>
      </c>
      <c r="F1268" s="97">
        <v>9000</v>
      </c>
      <c r="G1268" s="97">
        <v>1</v>
      </c>
      <c r="H1268" s="96" t="s">
        <v>30</v>
      </c>
      <c r="I1268" s="96" t="s">
        <v>1185</v>
      </c>
      <c r="J1268" s="98">
        <v>1</v>
      </c>
      <c r="K1268" s="97">
        <v>1</v>
      </c>
      <c r="L1268" s="97">
        <v>0</v>
      </c>
      <c r="M1268" s="97">
        <v>0</v>
      </c>
      <c r="N1268" s="97">
        <v>1</v>
      </c>
      <c r="O1268" s="97">
        <v>0</v>
      </c>
      <c r="P1268" s="97">
        <v>0</v>
      </c>
      <c r="Q1268" s="97">
        <v>0</v>
      </c>
      <c r="R1268" s="97">
        <v>0</v>
      </c>
      <c r="S1268" s="97">
        <v>0</v>
      </c>
      <c r="T1268" s="97">
        <v>0</v>
      </c>
      <c r="U1268" s="97">
        <v>0</v>
      </c>
      <c r="V1268" s="97">
        <v>0</v>
      </c>
      <c r="W1268" s="97">
        <v>0</v>
      </c>
      <c r="X1268" s="97">
        <v>1</v>
      </c>
      <c r="Y1268" s="97">
        <v>0</v>
      </c>
      <c r="Z1268" s="97">
        <v>1</v>
      </c>
      <c r="AA1268" s="97">
        <v>1</v>
      </c>
      <c r="AB1268" s="97">
        <v>0</v>
      </c>
      <c r="AC1268" s="97">
        <v>0</v>
      </c>
      <c r="AD1268" s="97">
        <v>0</v>
      </c>
      <c r="AE1268" s="97">
        <v>0</v>
      </c>
      <c r="AF1268" s="97">
        <v>0</v>
      </c>
      <c r="AG1268" s="97">
        <v>0</v>
      </c>
      <c r="AH1268" s="97">
        <v>0</v>
      </c>
      <c r="AI1268" s="97">
        <v>0</v>
      </c>
      <c r="AJ1268" s="97">
        <v>0</v>
      </c>
      <c r="AK1268" s="97">
        <v>1</v>
      </c>
      <c r="AL1268" s="97">
        <v>1</v>
      </c>
      <c r="AM1268" s="97">
        <v>2</v>
      </c>
      <c r="AN1268" s="96" t="s">
        <v>488</v>
      </c>
      <c r="AO1268" s="97">
        <v>0</v>
      </c>
      <c r="AP1268" s="31">
        <f>IFERROR(IF(AN1268="CIKDITIRO",VLOOKUP(A1268,'BR DTG CIKDITIRO'!C:E,3,0),IF(FR_HITUNG_MINMAX!AN1268="PESALAKAN",VLOOKUP(FR_HITUNG_MINMAX!A1268,'BR DTG ADW'!C:E,3,0),IF(FR_HITUNG_MINMAX!AN1268="PACUL",VLOOKUP(FR_HITUNG_MINMAX!A1268,'BR DTG PACUL'!C:E,3,0),IF(FR_HITUNG_MINMAX!AN1268="TRAYEMAN",VLOOKUP(FR_HITUNG_MINMAX!A1268,'BR DTG TRAYEMAN'!C:E,3,0),"?")))),0)</f>
        <v>0</v>
      </c>
      <c r="AQ1268" s="31">
        <f>IF(AN1268="PACUL",VLOOKUP(A1268,'STOK PACUL'!C:H,6,0),IF(FR_HITUNG_MINMAX!AN1268="PESALAKAN",VLOOKUP(FR_HITUNG_MINMAX!A1268,'STOK PESALAKAN'!C:H,6,0),IF(FR_HITUNG_MINMAX!AN1268="CIKDITIRO",VLOOKUP(FR_HITUNG_MINMAX!A1268,'STOK CIKDITIRO'!C:H,6,0),IF(FR_HITUNG_MINMAX!AN1268="TRAYEMAN",VLOOKUP(FR_HITUNG_MINMAX!A1268,'STOK TRAYEMAN'!C:H,6,0),"?"))))</f>
        <v>0</v>
      </c>
      <c r="AR1268" s="25">
        <f t="shared" si="70"/>
        <v>0</v>
      </c>
      <c r="AS1268" s="25">
        <f t="shared" si="71"/>
        <v>1</v>
      </c>
      <c r="AT1268" s="25">
        <f t="shared" si="69"/>
        <v>1</v>
      </c>
    </row>
    <row r="1269" spans="1:46" ht="30">
      <c r="A1269" s="96" t="s">
        <v>423</v>
      </c>
      <c r="B1269" s="96" t="s">
        <v>739</v>
      </c>
      <c r="C1269" s="96" t="s">
        <v>877</v>
      </c>
      <c r="D1269" s="96" t="s">
        <v>1377</v>
      </c>
      <c r="E1269" s="96" t="s">
        <v>482</v>
      </c>
      <c r="F1269" s="97">
        <v>1000</v>
      </c>
      <c r="G1269" s="97">
        <v>1</v>
      </c>
      <c r="H1269" s="96" t="s">
        <v>30</v>
      </c>
      <c r="I1269" s="96" t="s">
        <v>1185</v>
      </c>
      <c r="J1269" s="98">
        <v>1</v>
      </c>
      <c r="K1269" s="97">
        <v>1</v>
      </c>
      <c r="L1269" s="97">
        <v>0</v>
      </c>
      <c r="M1269" s="97">
        <v>0</v>
      </c>
      <c r="N1269" s="97">
        <v>0</v>
      </c>
      <c r="O1269" s="97">
        <v>0</v>
      </c>
      <c r="P1269" s="97">
        <v>2</v>
      </c>
      <c r="Q1269" s="97">
        <v>0</v>
      </c>
      <c r="R1269" s="97">
        <v>0</v>
      </c>
      <c r="S1269" s="97">
        <v>0</v>
      </c>
      <c r="T1269" s="97">
        <v>1</v>
      </c>
      <c r="U1269" s="97">
        <v>0</v>
      </c>
      <c r="V1269" s="97">
        <v>0</v>
      </c>
      <c r="W1269" s="97">
        <v>0</v>
      </c>
      <c r="X1269" s="97">
        <v>2</v>
      </c>
      <c r="Y1269" s="97">
        <v>0</v>
      </c>
      <c r="Z1269" s="97">
        <v>0</v>
      </c>
      <c r="AA1269" s="97">
        <v>0</v>
      </c>
      <c r="AB1269" s="97">
        <v>2</v>
      </c>
      <c r="AC1269" s="97">
        <v>2</v>
      </c>
      <c r="AD1269" s="97">
        <v>0</v>
      </c>
      <c r="AE1269" s="97">
        <v>0</v>
      </c>
      <c r="AF1269" s="97">
        <v>1</v>
      </c>
      <c r="AG1269" s="97">
        <v>0</v>
      </c>
      <c r="AH1269" s="97">
        <v>0</v>
      </c>
      <c r="AI1269" s="97">
        <v>0</v>
      </c>
      <c r="AJ1269" s="97">
        <v>0</v>
      </c>
      <c r="AK1269" s="97">
        <v>2</v>
      </c>
      <c r="AL1269" s="97">
        <v>2</v>
      </c>
      <c r="AM1269" s="97">
        <v>2</v>
      </c>
      <c r="AN1269" s="96" t="s">
        <v>488</v>
      </c>
      <c r="AO1269" s="97">
        <v>4</v>
      </c>
      <c r="AP1269" s="31">
        <f>IFERROR(IF(AN1269="CIKDITIRO",VLOOKUP(A1269,'BR DTG CIKDITIRO'!C:E,3,0),IF(FR_HITUNG_MINMAX!AN1269="PESALAKAN",VLOOKUP(FR_HITUNG_MINMAX!A1269,'BR DTG ADW'!C:E,3,0),IF(FR_HITUNG_MINMAX!AN1269="PACUL",VLOOKUP(FR_HITUNG_MINMAX!A1269,'BR DTG PACUL'!C:E,3,0),IF(FR_HITUNG_MINMAX!AN1269="TRAYEMAN",VLOOKUP(FR_HITUNG_MINMAX!A1269,'BR DTG TRAYEMAN'!C:E,3,0),"?")))),0)</f>
        <v>0</v>
      </c>
      <c r="AQ1269" s="31">
        <f>IF(AN1269="PACUL",VLOOKUP(A1269,'STOK PACUL'!C:H,6,0),IF(FR_HITUNG_MINMAX!AN1269="PESALAKAN",VLOOKUP(FR_HITUNG_MINMAX!A1269,'STOK PESALAKAN'!C:H,6,0),IF(FR_HITUNG_MINMAX!AN1269="CIKDITIRO",VLOOKUP(FR_HITUNG_MINMAX!A1269,'STOK CIKDITIRO'!C:H,6,0),IF(FR_HITUNG_MINMAX!AN1269="TRAYEMAN",VLOOKUP(FR_HITUNG_MINMAX!A1269,'STOK TRAYEMAN'!C:H,6,0),"?"))))</f>
        <v>4</v>
      </c>
      <c r="AR1269" s="25">
        <f t="shared" si="70"/>
        <v>4</v>
      </c>
      <c r="AS1269" s="25">
        <f t="shared" si="71"/>
        <v>1</v>
      </c>
      <c r="AT1269" s="25">
        <f t="shared" si="69"/>
        <v>4</v>
      </c>
    </row>
    <row r="1270" spans="1:46" ht="30">
      <c r="A1270" s="96" t="s">
        <v>425</v>
      </c>
      <c r="B1270" s="96" t="s">
        <v>1222</v>
      </c>
      <c r="C1270" s="96" t="s">
        <v>884</v>
      </c>
      <c r="D1270" s="96" t="s">
        <v>1377</v>
      </c>
      <c r="E1270" s="96" t="s">
        <v>485</v>
      </c>
      <c r="F1270" s="97">
        <v>19500</v>
      </c>
      <c r="G1270" s="97">
        <v>1</v>
      </c>
      <c r="H1270" s="96" t="s">
        <v>1387</v>
      </c>
      <c r="I1270" s="96" t="s">
        <v>1185</v>
      </c>
      <c r="J1270" s="98" t="s">
        <v>1366</v>
      </c>
      <c r="K1270" s="97">
        <v>1</v>
      </c>
      <c r="L1270" s="97">
        <v>1</v>
      </c>
      <c r="M1270" s="97">
        <v>1</v>
      </c>
      <c r="N1270" s="97">
        <v>0</v>
      </c>
      <c r="O1270" s="97">
        <v>1</v>
      </c>
      <c r="P1270" s="97">
        <v>1</v>
      </c>
      <c r="Q1270" s="97">
        <v>2</v>
      </c>
      <c r="R1270" s="97">
        <v>1</v>
      </c>
      <c r="S1270" s="97">
        <v>0</v>
      </c>
      <c r="T1270" s="97">
        <v>1</v>
      </c>
      <c r="U1270" s="97">
        <v>1</v>
      </c>
      <c r="V1270" s="97">
        <v>0</v>
      </c>
      <c r="W1270" s="97">
        <v>0</v>
      </c>
      <c r="X1270" s="97">
        <v>2</v>
      </c>
      <c r="Y1270" s="97">
        <v>2</v>
      </c>
      <c r="Z1270" s="97">
        <v>1</v>
      </c>
      <c r="AA1270" s="97">
        <v>1</v>
      </c>
      <c r="AB1270" s="97">
        <v>2</v>
      </c>
      <c r="AC1270" s="97">
        <v>3</v>
      </c>
      <c r="AD1270" s="97">
        <v>3</v>
      </c>
      <c r="AE1270" s="97">
        <v>1</v>
      </c>
      <c r="AF1270" s="97">
        <v>1</v>
      </c>
      <c r="AG1270" s="97">
        <v>1</v>
      </c>
      <c r="AH1270" s="97">
        <v>1</v>
      </c>
      <c r="AI1270" s="97">
        <v>0</v>
      </c>
      <c r="AJ1270" s="97">
        <v>1</v>
      </c>
      <c r="AK1270" s="97">
        <v>3</v>
      </c>
      <c r="AL1270" s="97">
        <v>2</v>
      </c>
      <c r="AM1270" s="97">
        <v>3</v>
      </c>
      <c r="AN1270" s="96" t="s">
        <v>488</v>
      </c>
      <c r="AO1270" s="97">
        <v>2</v>
      </c>
      <c r="AP1270" s="31">
        <f>IFERROR(IF(AN1270="CIKDITIRO",VLOOKUP(A1270,'BR DTG CIKDITIRO'!C:E,3,0),IF(FR_HITUNG_MINMAX!AN1270="PESALAKAN",VLOOKUP(FR_HITUNG_MINMAX!A1270,'BR DTG ADW'!C:E,3,0),IF(FR_HITUNG_MINMAX!AN1270="PACUL",VLOOKUP(FR_HITUNG_MINMAX!A1270,'BR DTG PACUL'!C:E,3,0),IF(FR_HITUNG_MINMAX!AN1270="TRAYEMAN",VLOOKUP(FR_HITUNG_MINMAX!A1270,'BR DTG TRAYEMAN'!C:E,3,0),"?")))),0)</f>
        <v>0</v>
      </c>
      <c r="AQ1270" s="31">
        <f>IF(AN1270="PACUL",VLOOKUP(A1270,'STOK PACUL'!C:H,6,0),IF(FR_HITUNG_MINMAX!AN1270="PESALAKAN",VLOOKUP(FR_HITUNG_MINMAX!A1270,'STOK PESALAKAN'!C:H,6,0),IF(FR_HITUNG_MINMAX!AN1270="CIKDITIRO",VLOOKUP(FR_HITUNG_MINMAX!A1270,'STOK CIKDITIRO'!C:H,6,0),IF(FR_HITUNG_MINMAX!AN1270="TRAYEMAN",VLOOKUP(FR_HITUNG_MINMAX!A1270,'STOK TRAYEMAN'!C:H,6,0),"?"))))</f>
        <v>2</v>
      </c>
      <c r="AR1270" s="25">
        <f t="shared" si="70"/>
        <v>2</v>
      </c>
      <c r="AS1270" s="25">
        <f t="shared" si="71"/>
        <v>1</v>
      </c>
      <c r="AT1270" s="25">
        <f t="shared" si="69"/>
        <v>3</v>
      </c>
    </row>
    <row r="1271" spans="1:46" ht="30">
      <c r="A1271" s="96" t="s">
        <v>426</v>
      </c>
      <c r="B1271" s="96" t="s">
        <v>1223</v>
      </c>
      <c r="C1271" s="96" t="s">
        <v>884</v>
      </c>
      <c r="D1271" s="96" t="s">
        <v>1377</v>
      </c>
      <c r="E1271" s="96" t="s">
        <v>485</v>
      </c>
      <c r="F1271" s="97">
        <v>12500</v>
      </c>
      <c r="G1271" s="97">
        <v>1</v>
      </c>
      <c r="H1271" s="96" t="s">
        <v>32</v>
      </c>
      <c r="I1271" s="96" t="s">
        <v>1185</v>
      </c>
      <c r="J1271" s="98">
        <v>1</v>
      </c>
      <c r="K1271" s="97">
        <v>1</v>
      </c>
      <c r="L1271" s="97">
        <v>1</v>
      </c>
      <c r="M1271" s="97">
        <v>3</v>
      </c>
      <c r="N1271" s="97">
        <v>4</v>
      </c>
      <c r="O1271" s="97">
        <v>3</v>
      </c>
      <c r="P1271" s="97">
        <v>0</v>
      </c>
      <c r="Q1271" s="97">
        <v>0</v>
      </c>
      <c r="R1271" s="97">
        <v>1</v>
      </c>
      <c r="S1271" s="97">
        <v>1</v>
      </c>
      <c r="T1271" s="97">
        <v>4</v>
      </c>
      <c r="U1271" s="97">
        <v>0</v>
      </c>
      <c r="V1271" s="97">
        <v>1</v>
      </c>
      <c r="W1271" s="97">
        <v>0</v>
      </c>
      <c r="X1271" s="97">
        <v>4</v>
      </c>
      <c r="Y1271" s="97">
        <v>4</v>
      </c>
      <c r="Z1271" s="97">
        <v>7</v>
      </c>
      <c r="AA1271" s="97">
        <v>7</v>
      </c>
      <c r="AB1271" s="97">
        <v>3</v>
      </c>
      <c r="AC1271" s="97">
        <v>0</v>
      </c>
      <c r="AD1271" s="97">
        <v>1</v>
      </c>
      <c r="AE1271" s="97">
        <v>2</v>
      </c>
      <c r="AF1271" s="97">
        <v>5</v>
      </c>
      <c r="AG1271" s="97">
        <v>1</v>
      </c>
      <c r="AH1271" s="97">
        <v>1</v>
      </c>
      <c r="AI1271" s="97">
        <v>1</v>
      </c>
      <c r="AJ1271" s="97">
        <v>1</v>
      </c>
      <c r="AK1271" s="97">
        <v>7</v>
      </c>
      <c r="AL1271" s="97">
        <v>4</v>
      </c>
      <c r="AM1271" s="97">
        <v>7</v>
      </c>
      <c r="AN1271" s="96" t="s">
        <v>488</v>
      </c>
      <c r="AO1271" s="97">
        <v>7</v>
      </c>
      <c r="AP1271" s="31">
        <f>IFERROR(IF(AN1271="CIKDITIRO",VLOOKUP(A1271,'BR DTG CIKDITIRO'!C:E,3,0),IF(FR_HITUNG_MINMAX!AN1271="PESALAKAN",VLOOKUP(FR_HITUNG_MINMAX!A1271,'BR DTG ADW'!C:E,3,0),IF(FR_HITUNG_MINMAX!AN1271="PACUL",VLOOKUP(FR_HITUNG_MINMAX!A1271,'BR DTG PACUL'!C:E,3,0),IF(FR_HITUNG_MINMAX!AN1271="TRAYEMAN",VLOOKUP(FR_HITUNG_MINMAX!A1271,'BR DTG TRAYEMAN'!C:E,3,0),"?")))),0)</f>
        <v>0</v>
      </c>
      <c r="AQ1271" s="31">
        <f>IF(AN1271="PACUL",VLOOKUP(A1271,'STOK PACUL'!C:H,6,0),IF(FR_HITUNG_MINMAX!AN1271="PESALAKAN",VLOOKUP(FR_HITUNG_MINMAX!A1271,'STOK PESALAKAN'!C:H,6,0),IF(FR_HITUNG_MINMAX!AN1271="CIKDITIRO",VLOOKUP(FR_HITUNG_MINMAX!A1271,'STOK CIKDITIRO'!C:H,6,0),IF(FR_HITUNG_MINMAX!AN1271="TRAYEMAN",VLOOKUP(FR_HITUNG_MINMAX!A1271,'STOK TRAYEMAN'!C:H,6,0),"?"))))</f>
        <v>7</v>
      </c>
      <c r="AR1271" s="25">
        <f t="shared" si="70"/>
        <v>7</v>
      </c>
      <c r="AS1271" s="25">
        <f t="shared" si="71"/>
        <v>2</v>
      </c>
      <c r="AT1271" s="25">
        <f t="shared" si="69"/>
        <v>3</v>
      </c>
    </row>
    <row r="1272" spans="1:46" ht="30">
      <c r="A1272" s="96" t="s">
        <v>2248</v>
      </c>
      <c r="B1272" s="96" t="s">
        <v>2249</v>
      </c>
      <c r="C1272" s="96" t="s">
        <v>876</v>
      </c>
      <c r="D1272" s="96" t="s">
        <v>1377</v>
      </c>
      <c r="E1272" s="96" t="s">
        <v>482</v>
      </c>
      <c r="F1272" s="97">
        <v>20000</v>
      </c>
      <c r="G1272" s="97">
        <v>1</v>
      </c>
      <c r="H1272" s="96" t="s">
        <v>1387</v>
      </c>
      <c r="I1272" s="96" t="s">
        <v>1185</v>
      </c>
      <c r="J1272" s="98" t="s">
        <v>1366</v>
      </c>
      <c r="K1272" s="97">
        <v>1</v>
      </c>
      <c r="L1272" s="97">
        <v>0</v>
      </c>
      <c r="M1272" s="97">
        <v>0</v>
      </c>
      <c r="N1272" s="97">
        <v>0</v>
      </c>
      <c r="O1272" s="97">
        <v>0</v>
      </c>
      <c r="P1272" s="97">
        <v>0</v>
      </c>
      <c r="Q1272" s="97">
        <v>0</v>
      </c>
      <c r="R1272" s="97">
        <v>0</v>
      </c>
      <c r="S1272" s="97">
        <v>0</v>
      </c>
      <c r="T1272" s="97">
        <v>0</v>
      </c>
      <c r="U1272" s="97">
        <v>1</v>
      </c>
      <c r="V1272" s="97">
        <v>0</v>
      </c>
      <c r="W1272" s="97">
        <v>0</v>
      </c>
      <c r="X1272" s="97">
        <v>1</v>
      </c>
      <c r="Y1272" s="97">
        <v>0</v>
      </c>
      <c r="Z1272" s="97">
        <v>0</v>
      </c>
      <c r="AA1272" s="97">
        <v>0</v>
      </c>
      <c r="AB1272" s="97">
        <v>0</v>
      </c>
      <c r="AC1272" s="97">
        <v>0</v>
      </c>
      <c r="AD1272" s="97">
        <v>0</v>
      </c>
      <c r="AE1272" s="97">
        <v>0</v>
      </c>
      <c r="AF1272" s="97">
        <v>0</v>
      </c>
      <c r="AG1272" s="97">
        <v>1</v>
      </c>
      <c r="AH1272" s="97">
        <v>1</v>
      </c>
      <c r="AI1272" s="97">
        <v>0</v>
      </c>
      <c r="AJ1272" s="97">
        <v>0</v>
      </c>
      <c r="AK1272" s="97">
        <v>1</v>
      </c>
      <c r="AL1272" s="97">
        <v>0</v>
      </c>
      <c r="AM1272" s="97">
        <v>0</v>
      </c>
      <c r="AN1272" s="96" t="s">
        <v>488</v>
      </c>
      <c r="AO1272" s="97">
        <v>0</v>
      </c>
      <c r="AP1272" s="31">
        <f>IFERROR(IF(AN1272="CIKDITIRO",VLOOKUP(A1272,'BR DTG CIKDITIRO'!C:E,3,0),IF(FR_HITUNG_MINMAX!AN1272="PESALAKAN",VLOOKUP(FR_HITUNG_MINMAX!A1272,'BR DTG ADW'!C:E,3,0),IF(FR_HITUNG_MINMAX!AN1272="PACUL",VLOOKUP(FR_HITUNG_MINMAX!A1272,'BR DTG PACUL'!C:E,3,0),IF(FR_HITUNG_MINMAX!AN1272="TRAYEMAN",VLOOKUP(FR_HITUNG_MINMAX!A1272,'BR DTG TRAYEMAN'!C:E,3,0),"?")))),0)</f>
        <v>0</v>
      </c>
      <c r="AQ1272" s="31">
        <f>IF(AN1272="PACUL",VLOOKUP(A1272,'STOK PACUL'!C:H,6,0),IF(FR_HITUNG_MINMAX!AN1272="PESALAKAN",VLOOKUP(FR_HITUNG_MINMAX!A1272,'STOK PESALAKAN'!C:H,6,0),IF(FR_HITUNG_MINMAX!AN1272="CIKDITIRO",VLOOKUP(FR_HITUNG_MINMAX!A1272,'STOK CIKDITIRO'!C:H,6,0),IF(FR_HITUNG_MINMAX!AN1272="TRAYEMAN",VLOOKUP(FR_HITUNG_MINMAX!A1272,'STOK TRAYEMAN'!C:H,6,0),"?"))))</f>
        <v>0</v>
      </c>
      <c r="AR1272" s="25">
        <f t="shared" si="70"/>
        <v>0</v>
      </c>
      <c r="AS1272" s="25">
        <f t="shared" si="71"/>
        <v>0</v>
      </c>
      <c r="AT1272" s="25">
        <f t="shared" si="69"/>
        <v>1</v>
      </c>
    </row>
    <row r="1273" spans="1:46" ht="30">
      <c r="A1273" s="96" t="s">
        <v>427</v>
      </c>
      <c r="B1273" s="96" t="s">
        <v>1224</v>
      </c>
      <c r="C1273" s="96" t="s">
        <v>936</v>
      </c>
      <c r="D1273" s="96" t="s">
        <v>1377</v>
      </c>
      <c r="E1273" s="96" t="s">
        <v>486</v>
      </c>
      <c r="F1273" s="97">
        <v>178</v>
      </c>
      <c r="G1273" s="97">
        <v>1</v>
      </c>
      <c r="H1273" s="96" t="s">
        <v>30</v>
      </c>
      <c r="I1273" s="96" t="s">
        <v>1185</v>
      </c>
      <c r="J1273" s="98">
        <v>1</v>
      </c>
      <c r="K1273" s="97">
        <v>100</v>
      </c>
      <c r="L1273" s="97">
        <v>15</v>
      </c>
      <c r="M1273" s="97">
        <v>15</v>
      </c>
      <c r="N1273" s="97">
        <v>14</v>
      </c>
      <c r="O1273" s="97">
        <v>24</v>
      </c>
      <c r="P1273" s="97">
        <v>9</v>
      </c>
      <c r="Q1273" s="97">
        <v>6</v>
      </c>
      <c r="R1273" s="97">
        <v>9</v>
      </c>
      <c r="S1273" s="97">
        <v>10</v>
      </c>
      <c r="T1273" s="97">
        <v>10</v>
      </c>
      <c r="U1273" s="97">
        <v>3</v>
      </c>
      <c r="V1273" s="97">
        <v>13</v>
      </c>
      <c r="W1273" s="97">
        <v>9</v>
      </c>
      <c r="X1273" s="97">
        <v>24</v>
      </c>
      <c r="Y1273" s="97">
        <v>30</v>
      </c>
      <c r="Z1273" s="97">
        <v>29</v>
      </c>
      <c r="AA1273" s="97">
        <v>38</v>
      </c>
      <c r="AB1273" s="97">
        <v>33</v>
      </c>
      <c r="AC1273" s="97">
        <v>15</v>
      </c>
      <c r="AD1273" s="97">
        <v>15</v>
      </c>
      <c r="AE1273" s="97">
        <v>19</v>
      </c>
      <c r="AF1273" s="97">
        <v>20</v>
      </c>
      <c r="AG1273" s="97">
        <v>13</v>
      </c>
      <c r="AH1273" s="97">
        <v>16</v>
      </c>
      <c r="AI1273" s="97">
        <v>22</v>
      </c>
      <c r="AJ1273" s="97">
        <v>24</v>
      </c>
      <c r="AK1273" s="97">
        <v>38</v>
      </c>
      <c r="AL1273" s="97">
        <v>24</v>
      </c>
      <c r="AM1273" s="97">
        <v>38</v>
      </c>
      <c r="AN1273" s="96" t="s">
        <v>488</v>
      </c>
      <c r="AO1273" s="97">
        <v>202</v>
      </c>
      <c r="AP1273" s="31">
        <f>IFERROR(IF(AN1273="CIKDITIRO",VLOOKUP(A1273,'BR DTG CIKDITIRO'!C:E,3,0),IF(FR_HITUNG_MINMAX!AN1273="PESALAKAN",VLOOKUP(FR_HITUNG_MINMAX!A1273,'BR DTG ADW'!C:E,3,0),IF(FR_HITUNG_MINMAX!AN1273="PACUL",VLOOKUP(FR_HITUNG_MINMAX!A1273,'BR DTG PACUL'!C:E,3,0),IF(FR_HITUNG_MINMAX!AN1273="TRAYEMAN",VLOOKUP(FR_HITUNG_MINMAX!A1273,'BR DTG TRAYEMAN'!C:E,3,0),"?")))),0)</f>
        <v>0</v>
      </c>
      <c r="AQ1273" s="31">
        <f>IF(AN1273="PACUL",VLOOKUP(A1273,'STOK PACUL'!C:H,6,0),IF(FR_HITUNG_MINMAX!AN1273="PESALAKAN",VLOOKUP(FR_HITUNG_MINMAX!A1273,'STOK PESALAKAN'!C:H,6,0),IF(FR_HITUNG_MINMAX!AN1273="CIKDITIRO",VLOOKUP(FR_HITUNG_MINMAX!A1273,'STOK CIKDITIRO'!C:H,6,0),IF(FR_HITUNG_MINMAX!AN1273="TRAYEMAN",VLOOKUP(FR_HITUNG_MINMAX!A1273,'STOK TRAYEMAN'!C:H,6,0),"?"))))</f>
        <v>202</v>
      </c>
      <c r="AR1273" s="25">
        <f t="shared" si="70"/>
        <v>202</v>
      </c>
      <c r="AS1273" s="25">
        <f t="shared" si="71"/>
        <v>12</v>
      </c>
      <c r="AT1273" s="25">
        <f t="shared" si="69"/>
        <v>4</v>
      </c>
    </row>
    <row r="1274" spans="1:46" ht="30">
      <c r="A1274" s="96" t="s">
        <v>428</v>
      </c>
      <c r="B1274" s="96" t="s">
        <v>1225</v>
      </c>
      <c r="C1274" s="96" t="s">
        <v>877</v>
      </c>
      <c r="D1274" s="96" t="s">
        <v>1376</v>
      </c>
      <c r="E1274" s="96" t="s">
        <v>485</v>
      </c>
      <c r="F1274" s="97">
        <v>200000</v>
      </c>
      <c r="G1274" s="97">
        <v>1</v>
      </c>
      <c r="H1274" s="96" t="s">
        <v>2</v>
      </c>
      <c r="I1274" s="96" t="s">
        <v>2</v>
      </c>
      <c r="J1274" s="98" t="s">
        <v>1366</v>
      </c>
      <c r="K1274" s="97">
        <v>1</v>
      </c>
      <c r="L1274" s="97">
        <v>0</v>
      </c>
      <c r="M1274" s="97">
        <v>0</v>
      </c>
      <c r="N1274" s="97">
        <v>0</v>
      </c>
      <c r="O1274" s="97">
        <v>2</v>
      </c>
      <c r="P1274" s="97">
        <v>2</v>
      </c>
      <c r="Q1274" s="97">
        <v>1</v>
      </c>
      <c r="R1274" s="97">
        <v>0</v>
      </c>
      <c r="S1274" s="97">
        <v>2</v>
      </c>
      <c r="T1274" s="97">
        <v>2</v>
      </c>
      <c r="U1274" s="97">
        <v>3</v>
      </c>
      <c r="V1274" s="97">
        <v>1</v>
      </c>
      <c r="W1274" s="97">
        <v>1</v>
      </c>
      <c r="X1274" s="97">
        <v>3</v>
      </c>
      <c r="Y1274" s="97">
        <v>0</v>
      </c>
      <c r="Z1274" s="97">
        <v>0</v>
      </c>
      <c r="AA1274" s="97">
        <v>2</v>
      </c>
      <c r="AB1274" s="97">
        <v>4</v>
      </c>
      <c r="AC1274" s="97">
        <v>3</v>
      </c>
      <c r="AD1274" s="97">
        <v>1</v>
      </c>
      <c r="AE1274" s="97">
        <v>2</v>
      </c>
      <c r="AF1274" s="97">
        <v>4</v>
      </c>
      <c r="AG1274" s="97">
        <v>5</v>
      </c>
      <c r="AH1274" s="97">
        <v>4</v>
      </c>
      <c r="AI1274" s="97">
        <v>2</v>
      </c>
      <c r="AJ1274" s="97">
        <v>1</v>
      </c>
      <c r="AK1274" s="97">
        <v>5</v>
      </c>
      <c r="AL1274" s="97">
        <v>3</v>
      </c>
      <c r="AM1274" s="97">
        <v>5</v>
      </c>
      <c r="AN1274" s="96" t="s">
        <v>488</v>
      </c>
      <c r="AO1274" s="97">
        <v>5</v>
      </c>
      <c r="AP1274" s="31">
        <f>IFERROR(IF(AN1274="CIKDITIRO",VLOOKUP(A1274,'BR DTG CIKDITIRO'!C:E,3,0),IF(FR_HITUNG_MINMAX!AN1274="PESALAKAN",VLOOKUP(FR_HITUNG_MINMAX!A1274,'BR DTG ADW'!C:E,3,0),IF(FR_HITUNG_MINMAX!AN1274="PACUL",VLOOKUP(FR_HITUNG_MINMAX!A1274,'BR DTG PACUL'!C:E,3,0),IF(FR_HITUNG_MINMAX!AN1274="TRAYEMAN",VLOOKUP(FR_HITUNG_MINMAX!A1274,'BR DTG TRAYEMAN'!C:E,3,0),"?")))),0)</f>
        <v>0</v>
      </c>
      <c r="AQ1274" s="31">
        <f>IF(AN1274="PACUL",VLOOKUP(A1274,'STOK PACUL'!C:H,6,0),IF(FR_HITUNG_MINMAX!AN1274="PESALAKAN",VLOOKUP(FR_HITUNG_MINMAX!A1274,'STOK PESALAKAN'!C:H,6,0),IF(FR_HITUNG_MINMAX!AN1274="CIKDITIRO",VLOOKUP(FR_HITUNG_MINMAX!A1274,'STOK CIKDITIRO'!C:H,6,0),IF(FR_HITUNG_MINMAX!AN1274="TRAYEMAN",VLOOKUP(FR_HITUNG_MINMAX!A1274,'STOK TRAYEMAN'!C:H,6,0),"?"))))</f>
        <v>5</v>
      </c>
      <c r="AR1274" s="25">
        <f t="shared" ref="AR1274:AR1327" si="72">IFERROR(AQ1274,AO1274+AP1274)</f>
        <v>5</v>
      </c>
      <c r="AS1274" s="25">
        <f t="shared" ref="AS1274:AS1327" si="73">ROUNDUP(AL1274/2,0)</f>
        <v>2</v>
      </c>
      <c r="AT1274" s="25">
        <f t="shared" ref="AT1274:AT1327" si="74">COUNTIF(A:A,A1274)</f>
        <v>3</v>
      </c>
    </row>
    <row r="1275" spans="1:46" ht="30">
      <c r="A1275" s="96" t="s">
        <v>566</v>
      </c>
      <c r="B1275" s="96" t="s">
        <v>1227</v>
      </c>
      <c r="C1275" s="96" t="s">
        <v>881</v>
      </c>
      <c r="D1275" s="96" t="s">
        <v>1365</v>
      </c>
      <c r="E1275" s="96" t="s">
        <v>482</v>
      </c>
      <c r="F1275" s="97">
        <v>38000</v>
      </c>
      <c r="G1275" s="97">
        <v>1</v>
      </c>
      <c r="H1275" s="96" t="s">
        <v>31</v>
      </c>
      <c r="I1275" s="96" t="s">
        <v>2</v>
      </c>
      <c r="J1275" s="98">
        <v>1</v>
      </c>
      <c r="K1275" s="97">
        <v>1</v>
      </c>
      <c r="L1275" s="97">
        <v>0</v>
      </c>
      <c r="M1275" s="97">
        <v>0</v>
      </c>
      <c r="N1275" s="97">
        <v>0</v>
      </c>
      <c r="O1275" s="97">
        <v>0</v>
      </c>
      <c r="P1275" s="97">
        <v>0</v>
      </c>
      <c r="Q1275" s="97">
        <v>0</v>
      </c>
      <c r="R1275" s="97">
        <v>0</v>
      </c>
      <c r="S1275" s="97">
        <v>0</v>
      </c>
      <c r="T1275" s="97">
        <v>0</v>
      </c>
      <c r="U1275" s="97">
        <v>0</v>
      </c>
      <c r="V1275" s="97">
        <v>0</v>
      </c>
      <c r="W1275" s="97">
        <v>1</v>
      </c>
      <c r="X1275" s="97">
        <v>1</v>
      </c>
      <c r="Y1275" s="97">
        <v>0</v>
      </c>
      <c r="Z1275" s="97">
        <v>0</v>
      </c>
      <c r="AA1275" s="97">
        <v>0</v>
      </c>
      <c r="AB1275" s="97">
        <v>0</v>
      </c>
      <c r="AC1275" s="97">
        <v>0</v>
      </c>
      <c r="AD1275" s="97">
        <v>0</v>
      </c>
      <c r="AE1275" s="97">
        <v>0</v>
      </c>
      <c r="AF1275" s="97">
        <v>0</v>
      </c>
      <c r="AG1275" s="97">
        <v>0</v>
      </c>
      <c r="AH1275" s="97">
        <v>0</v>
      </c>
      <c r="AI1275" s="97">
        <v>1</v>
      </c>
      <c r="AJ1275" s="97">
        <v>1</v>
      </c>
      <c r="AK1275" s="97">
        <v>1</v>
      </c>
      <c r="AL1275" s="97">
        <v>1</v>
      </c>
      <c r="AM1275" s="97">
        <v>1</v>
      </c>
      <c r="AN1275" s="96" t="s">
        <v>488</v>
      </c>
      <c r="AO1275" s="97">
        <v>1</v>
      </c>
      <c r="AP1275" s="31">
        <f>IFERROR(IF(AN1275="CIKDITIRO",VLOOKUP(A1275,'BR DTG CIKDITIRO'!C:E,3,0),IF(FR_HITUNG_MINMAX!AN1275="PESALAKAN",VLOOKUP(FR_HITUNG_MINMAX!A1275,'BR DTG ADW'!C:E,3,0),IF(FR_HITUNG_MINMAX!AN1275="PACUL",VLOOKUP(FR_HITUNG_MINMAX!A1275,'BR DTG PACUL'!C:E,3,0),IF(FR_HITUNG_MINMAX!AN1275="TRAYEMAN",VLOOKUP(FR_HITUNG_MINMAX!A1275,'BR DTG TRAYEMAN'!C:E,3,0),"?")))),0)</f>
        <v>0</v>
      </c>
      <c r="AQ1275" s="31">
        <f>IF(AN1275="PACUL",VLOOKUP(A1275,'STOK PACUL'!C:H,6,0),IF(FR_HITUNG_MINMAX!AN1275="PESALAKAN",VLOOKUP(FR_HITUNG_MINMAX!A1275,'STOK PESALAKAN'!C:H,6,0),IF(FR_HITUNG_MINMAX!AN1275="CIKDITIRO",VLOOKUP(FR_HITUNG_MINMAX!A1275,'STOK CIKDITIRO'!C:H,6,0),IF(FR_HITUNG_MINMAX!AN1275="TRAYEMAN",VLOOKUP(FR_HITUNG_MINMAX!A1275,'STOK TRAYEMAN'!C:H,6,0),"?"))))</f>
        <v>1</v>
      </c>
      <c r="AR1275" s="25">
        <f t="shared" si="72"/>
        <v>1</v>
      </c>
      <c r="AS1275" s="25">
        <f t="shared" si="73"/>
        <v>1</v>
      </c>
      <c r="AT1275" s="25">
        <f t="shared" si="74"/>
        <v>2</v>
      </c>
    </row>
    <row r="1276" spans="1:46" ht="30">
      <c r="A1276" s="96" t="s">
        <v>429</v>
      </c>
      <c r="B1276" s="96" t="s">
        <v>1228</v>
      </c>
      <c r="C1276" s="96" t="s">
        <v>881</v>
      </c>
      <c r="D1276" s="96" t="s">
        <v>1365</v>
      </c>
      <c r="E1276" s="96" t="s">
        <v>482</v>
      </c>
      <c r="F1276" s="97">
        <v>27667</v>
      </c>
      <c r="G1276" s="97">
        <v>1</v>
      </c>
      <c r="H1276" s="96" t="s">
        <v>30</v>
      </c>
      <c r="I1276" s="96" t="s">
        <v>2</v>
      </c>
      <c r="J1276" s="98" t="s">
        <v>1366</v>
      </c>
      <c r="K1276" s="97">
        <v>1</v>
      </c>
      <c r="L1276" s="97">
        <v>0</v>
      </c>
      <c r="M1276" s="97">
        <v>0</v>
      </c>
      <c r="N1276" s="97">
        <v>0</v>
      </c>
      <c r="O1276" s="97">
        <v>0</v>
      </c>
      <c r="P1276" s="97">
        <v>0</v>
      </c>
      <c r="Q1276" s="97">
        <v>0</v>
      </c>
      <c r="R1276" s="97">
        <v>0</v>
      </c>
      <c r="S1276" s="97">
        <v>2</v>
      </c>
      <c r="T1276" s="97">
        <v>0</v>
      </c>
      <c r="U1276" s="97">
        <v>0</v>
      </c>
      <c r="V1276" s="97">
        <v>2</v>
      </c>
      <c r="W1276" s="97">
        <v>0</v>
      </c>
      <c r="X1276" s="97">
        <v>2</v>
      </c>
      <c r="Y1276" s="97">
        <v>0</v>
      </c>
      <c r="Z1276" s="97">
        <v>0</v>
      </c>
      <c r="AA1276" s="97">
        <v>0</v>
      </c>
      <c r="AB1276" s="97">
        <v>0</v>
      </c>
      <c r="AC1276" s="97">
        <v>0</v>
      </c>
      <c r="AD1276" s="97">
        <v>0</v>
      </c>
      <c r="AE1276" s="97">
        <v>2</v>
      </c>
      <c r="AF1276" s="97">
        <v>2</v>
      </c>
      <c r="AG1276" s="97">
        <v>2</v>
      </c>
      <c r="AH1276" s="97">
        <v>2</v>
      </c>
      <c r="AI1276" s="97">
        <v>2</v>
      </c>
      <c r="AJ1276" s="97">
        <v>0</v>
      </c>
      <c r="AK1276" s="97">
        <v>2</v>
      </c>
      <c r="AL1276" s="97">
        <v>2</v>
      </c>
      <c r="AM1276" s="97">
        <v>2</v>
      </c>
      <c r="AN1276" s="96" t="s">
        <v>488</v>
      </c>
      <c r="AO1276" s="97">
        <v>0</v>
      </c>
      <c r="AP1276" s="31">
        <f>IFERROR(IF(AN1276="CIKDITIRO",VLOOKUP(A1276,'BR DTG CIKDITIRO'!C:E,3,0),IF(FR_HITUNG_MINMAX!AN1276="PESALAKAN",VLOOKUP(FR_HITUNG_MINMAX!A1276,'BR DTG ADW'!C:E,3,0),IF(FR_HITUNG_MINMAX!AN1276="PACUL",VLOOKUP(FR_HITUNG_MINMAX!A1276,'BR DTG PACUL'!C:E,3,0),IF(FR_HITUNG_MINMAX!AN1276="TRAYEMAN",VLOOKUP(FR_HITUNG_MINMAX!A1276,'BR DTG TRAYEMAN'!C:E,3,0),"?")))),0)</f>
        <v>0</v>
      </c>
      <c r="AQ1276" s="31">
        <f>IF(AN1276="PACUL",VLOOKUP(A1276,'STOK PACUL'!C:H,6,0),IF(FR_HITUNG_MINMAX!AN1276="PESALAKAN",VLOOKUP(FR_HITUNG_MINMAX!A1276,'STOK PESALAKAN'!C:H,6,0),IF(FR_HITUNG_MINMAX!AN1276="CIKDITIRO",VLOOKUP(FR_HITUNG_MINMAX!A1276,'STOK CIKDITIRO'!C:H,6,0),IF(FR_HITUNG_MINMAX!AN1276="TRAYEMAN",VLOOKUP(FR_HITUNG_MINMAX!A1276,'STOK TRAYEMAN'!C:H,6,0),"?"))))</f>
        <v>0</v>
      </c>
      <c r="AR1276" s="25">
        <f t="shared" si="72"/>
        <v>0</v>
      </c>
      <c r="AS1276" s="25">
        <f t="shared" si="73"/>
        <v>1</v>
      </c>
      <c r="AT1276" s="25">
        <f t="shared" si="74"/>
        <v>3</v>
      </c>
    </row>
    <row r="1277" spans="1:46" ht="30">
      <c r="A1277" s="96" t="s">
        <v>2250</v>
      </c>
      <c r="B1277" s="96" t="s">
        <v>2251</v>
      </c>
      <c r="C1277" s="96" t="s">
        <v>876</v>
      </c>
      <c r="D1277" s="96" t="s">
        <v>876</v>
      </c>
      <c r="E1277" s="96" t="s">
        <v>482</v>
      </c>
      <c r="F1277" s="97">
        <v>20000</v>
      </c>
      <c r="G1277" s="97">
        <v>1</v>
      </c>
      <c r="H1277" s="96" t="s">
        <v>30</v>
      </c>
      <c r="I1277" s="96" t="s">
        <v>1185</v>
      </c>
      <c r="J1277" s="98">
        <v>1</v>
      </c>
      <c r="K1277" s="97">
        <v>1</v>
      </c>
      <c r="L1277" s="97">
        <v>0</v>
      </c>
      <c r="M1277" s="97">
        <v>0</v>
      </c>
      <c r="N1277" s="97">
        <v>0</v>
      </c>
      <c r="O1277" s="97">
        <v>1</v>
      </c>
      <c r="P1277" s="97">
        <v>0</v>
      </c>
      <c r="Q1277" s="97">
        <v>0</v>
      </c>
      <c r="R1277" s="97">
        <v>0</v>
      </c>
      <c r="S1277" s="97">
        <v>0</v>
      </c>
      <c r="T1277" s="97">
        <v>0</v>
      </c>
      <c r="U1277" s="97">
        <v>0</v>
      </c>
      <c r="V1277" s="97">
        <v>0</v>
      </c>
      <c r="W1277" s="97">
        <v>0</v>
      </c>
      <c r="X1277" s="97">
        <v>1</v>
      </c>
      <c r="Y1277" s="97">
        <v>0</v>
      </c>
      <c r="Z1277" s="97">
        <v>0</v>
      </c>
      <c r="AA1277" s="97">
        <v>1</v>
      </c>
      <c r="AB1277" s="97">
        <v>1</v>
      </c>
      <c r="AC1277" s="97">
        <v>0</v>
      </c>
      <c r="AD1277" s="97">
        <v>0</v>
      </c>
      <c r="AE1277" s="97">
        <v>0</v>
      </c>
      <c r="AF1277" s="97">
        <v>0</v>
      </c>
      <c r="AG1277" s="97">
        <v>0</v>
      </c>
      <c r="AH1277" s="97">
        <v>0</v>
      </c>
      <c r="AI1277" s="97">
        <v>0</v>
      </c>
      <c r="AJ1277" s="97">
        <v>0</v>
      </c>
      <c r="AK1277" s="97">
        <v>1</v>
      </c>
      <c r="AL1277" s="97">
        <v>0</v>
      </c>
      <c r="AM1277" s="97">
        <v>0</v>
      </c>
      <c r="AN1277" s="96" t="s">
        <v>488</v>
      </c>
      <c r="AO1277" s="97">
        <v>0</v>
      </c>
      <c r="AP1277" s="31">
        <f>IFERROR(IF(AN1277="CIKDITIRO",VLOOKUP(A1277,'BR DTG CIKDITIRO'!C:E,3,0),IF(FR_HITUNG_MINMAX!AN1277="PESALAKAN",VLOOKUP(FR_HITUNG_MINMAX!A1277,'BR DTG ADW'!C:E,3,0),IF(FR_HITUNG_MINMAX!AN1277="PACUL",VLOOKUP(FR_HITUNG_MINMAX!A1277,'BR DTG PACUL'!C:E,3,0),IF(FR_HITUNG_MINMAX!AN1277="TRAYEMAN",VLOOKUP(FR_HITUNG_MINMAX!A1277,'BR DTG TRAYEMAN'!C:E,3,0),"?")))),0)</f>
        <v>0</v>
      </c>
      <c r="AQ1277" s="31">
        <f>IF(AN1277="PACUL",VLOOKUP(A1277,'STOK PACUL'!C:H,6,0),IF(FR_HITUNG_MINMAX!AN1277="PESALAKAN",VLOOKUP(FR_HITUNG_MINMAX!A1277,'STOK PESALAKAN'!C:H,6,0),IF(FR_HITUNG_MINMAX!AN1277="CIKDITIRO",VLOOKUP(FR_HITUNG_MINMAX!A1277,'STOK CIKDITIRO'!C:H,6,0),IF(FR_HITUNG_MINMAX!AN1277="TRAYEMAN",VLOOKUP(FR_HITUNG_MINMAX!A1277,'STOK TRAYEMAN'!C:H,6,0),"?"))))</f>
        <v>0</v>
      </c>
      <c r="AR1277" s="25">
        <f t="shared" si="72"/>
        <v>0</v>
      </c>
      <c r="AS1277" s="25">
        <f t="shared" si="73"/>
        <v>0</v>
      </c>
      <c r="AT1277" s="25">
        <f t="shared" si="74"/>
        <v>1</v>
      </c>
    </row>
    <row r="1278" spans="1:46" ht="30">
      <c r="A1278" s="96" t="s">
        <v>2252</v>
      </c>
      <c r="B1278" s="96" t="s">
        <v>2253</v>
      </c>
      <c r="C1278" s="96" t="s">
        <v>876</v>
      </c>
      <c r="D1278" s="96" t="s">
        <v>1377</v>
      </c>
      <c r="E1278" s="96" t="s">
        <v>482</v>
      </c>
      <c r="F1278" s="97">
        <v>18000</v>
      </c>
      <c r="G1278" s="97">
        <v>1</v>
      </c>
      <c r="H1278" s="96" t="s">
        <v>30</v>
      </c>
      <c r="I1278" s="96" t="s">
        <v>1185</v>
      </c>
      <c r="J1278" s="98" t="s">
        <v>1366</v>
      </c>
      <c r="K1278" s="97">
        <v>1</v>
      </c>
      <c r="L1278" s="97">
        <v>0</v>
      </c>
      <c r="M1278" s="97">
        <v>0</v>
      </c>
      <c r="N1278" s="97">
        <v>0</v>
      </c>
      <c r="O1278" s="97">
        <v>0</v>
      </c>
      <c r="P1278" s="97">
        <v>0</v>
      </c>
      <c r="Q1278" s="97">
        <v>0</v>
      </c>
      <c r="R1278" s="97">
        <v>0</v>
      </c>
      <c r="S1278" s="97">
        <v>0</v>
      </c>
      <c r="T1278" s="97">
        <v>0</v>
      </c>
      <c r="U1278" s="97">
        <v>1</v>
      </c>
      <c r="V1278" s="97">
        <v>0</v>
      </c>
      <c r="W1278" s="97">
        <v>0</v>
      </c>
      <c r="X1278" s="97">
        <v>1</v>
      </c>
      <c r="Y1278" s="97">
        <v>0</v>
      </c>
      <c r="Z1278" s="97">
        <v>0</v>
      </c>
      <c r="AA1278" s="97">
        <v>0</v>
      </c>
      <c r="AB1278" s="97">
        <v>0</v>
      </c>
      <c r="AC1278" s="97">
        <v>0</v>
      </c>
      <c r="AD1278" s="97">
        <v>0</v>
      </c>
      <c r="AE1278" s="97">
        <v>0</v>
      </c>
      <c r="AF1278" s="97">
        <v>0</v>
      </c>
      <c r="AG1278" s="97">
        <v>1</v>
      </c>
      <c r="AH1278" s="97">
        <v>1</v>
      </c>
      <c r="AI1278" s="97">
        <v>0</v>
      </c>
      <c r="AJ1278" s="97">
        <v>0</v>
      </c>
      <c r="AK1278" s="97">
        <v>1</v>
      </c>
      <c r="AL1278" s="97">
        <v>0</v>
      </c>
      <c r="AM1278" s="97">
        <v>0</v>
      </c>
      <c r="AN1278" s="96" t="s">
        <v>488</v>
      </c>
      <c r="AO1278" s="97">
        <v>0</v>
      </c>
      <c r="AP1278" s="31">
        <f>IFERROR(IF(AN1278="CIKDITIRO",VLOOKUP(A1278,'BR DTG CIKDITIRO'!C:E,3,0),IF(FR_HITUNG_MINMAX!AN1278="PESALAKAN",VLOOKUP(FR_HITUNG_MINMAX!A1278,'BR DTG ADW'!C:E,3,0),IF(FR_HITUNG_MINMAX!AN1278="PACUL",VLOOKUP(FR_HITUNG_MINMAX!A1278,'BR DTG PACUL'!C:E,3,0),IF(FR_HITUNG_MINMAX!AN1278="TRAYEMAN",VLOOKUP(FR_HITUNG_MINMAX!A1278,'BR DTG TRAYEMAN'!C:E,3,0),"?")))),0)</f>
        <v>0</v>
      </c>
      <c r="AQ1278" s="31">
        <f>IF(AN1278="PACUL",VLOOKUP(A1278,'STOK PACUL'!C:H,6,0),IF(FR_HITUNG_MINMAX!AN1278="PESALAKAN",VLOOKUP(FR_HITUNG_MINMAX!A1278,'STOK PESALAKAN'!C:H,6,0),IF(FR_HITUNG_MINMAX!AN1278="CIKDITIRO",VLOOKUP(FR_HITUNG_MINMAX!A1278,'STOK CIKDITIRO'!C:H,6,0),IF(FR_HITUNG_MINMAX!AN1278="TRAYEMAN",VLOOKUP(FR_HITUNG_MINMAX!A1278,'STOK TRAYEMAN'!C:H,6,0),"?"))))</f>
        <v>0</v>
      </c>
      <c r="AR1278" s="25">
        <f t="shared" si="72"/>
        <v>0</v>
      </c>
      <c r="AS1278" s="25">
        <f t="shared" si="73"/>
        <v>0</v>
      </c>
      <c r="AT1278" s="25">
        <f t="shared" si="74"/>
        <v>1</v>
      </c>
    </row>
    <row r="1279" spans="1:46" ht="30">
      <c r="A1279" s="96" t="s">
        <v>520</v>
      </c>
      <c r="B1279" s="96" t="s">
        <v>1230</v>
      </c>
      <c r="C1279" s="96" t="s">
        <v>1100</v>
      </c>
      <c r="D1279" s="96" t="s">
        <v>1377</v>
      </c>
      <c r="E1279" s="96" t="s">
        <v>486</v>
      </c>
      <c r="F1279" s="97">
        <v>3670</v>
      </c>
      <c r="G1279" s="97">
        <v>1</v>
      </c>
      <c r="H1279" s="96" t="s">
        <v>1185</v>
      </c>
      <c r="I1279" s="96" t="s">
        <v>1185</v>
      </c>
      <c r="J1279" s="98">
        <v>1</v>
      </c>
      <c r="K1279" s="97">
        <v>1</v>
      </c>
      <c r="L1279" s="97">
        <v>40</v>
      </c>
      <c r="M1279" s="97">
        <v>58</v>
      </c>
      <c r="N1279" s="97">
        <v>42</v>
      </c>
      <c r="O1279" s="97">
        <v>59</v>
      </c>
      <c r="P1279" s="97">
        <v>46</v>
      </c>
      <c r="Q1279" s="97">
        <v>46</v>
      </c>
      <c r="R1279" s="97">
        <v>71</v>
      </c>
      <c r="S1279" s="97">
        <v>42</v>
      </c>
      <c r="T1279" s="97">
        <v>38</v>
      </c>
      <c r="U1279" s="97">
        <v>38</v>
      </c>
      <c r="V1279" s="97">
        <v>38</v>
      </c>
      <c r="W1279" s="97">
        <v>31</v>
      </c>
      <c r="X1279" s="97">
        <v>71</v>
      </c>
      <c r="Y1279" s="97">
        <v>98</v>
      </c>
      <c r="Z1279" s="97">
        <v>100</v>
      </c>
      <c r="AA1279" s="97">
        <v>101</v>
      </c>
      <c r="AB1279" s="97">
        <v>105</v>
      </c>
      <c r="AC1279" s="97">
        <v>92</v>
      </c>
      <c r="AD1279" s="97">
        <v>117</v>
      </c>
      <c r="AE1279" s="97">
        <v>113</v>
      </c>
      <c r="AF1279" s="97">
        <v>80</v>
      </c>
      <c r="AG1279" s="97">
        <v>80</v>
      </c>
      <c r="AH1279" s="97">
        <v>76</v>
      </c>
      <c r="AI1279" s="97">
        <v>69</v>
      </c>
      <c r="AJ1279" s="97">
        <v>71</v>
      </c>
      <c r="AK1279" s="97">
        <v>117</v>
      </c>
      <c r="AL1279" s="97">
        <v>71</v>
      </c>
      <c r="AM1279" s="97">
        <v>117</v>
      </c>
      <c r="AN1279" s="96" t="s">
        <v>488</v>
      </c>
      <c r="AO1279" s="97">
        <v>30</v>
      </c>
      <c r="AP1279" s="31">
        <f>IFERROR(IF(AN1279="CIKDITIRO",VLOOKUP(A1279,'BR DTG CIKDITIRO'!C:E,3,0),IF(FR_HITUNG_MINMAX!AN1279="PESALAKAN",VLOOKUP(FR_HITUNG_MINMAX!A1279,'BR DTG ADW'!C:E,3,0),IF(FR_HITUNG_MINMAX!AN1279="PACUL",VLOOKUP(FR_HITUNG_MINMAX!A1279,'BR DTG PACUL'!C:E,3,0),IF(FR_HITUNG_MINMAX!AN1279="TRAYEMAN",VLOOKUP(FR_HITUNG_MINMAX!A1279,'BR DTG TRAYEMAN'!C:E,3,0),"?")))),0)</f>
        <v>0</v>
      </c>
      <c r="AQ1279" s="31">
        <f>IF(AN1279="PACUL",VLOOKUP(A1279,'STOK PACUL'!C:H,6,0),IF(FR_HITUNG_MINMAX!AN1279="PESALAKAN",VLOOKUP(FR_HITUNG_MINMAX!A1279,'STOK PESALAKAN'!C:H,6,0),IF(FR_HITUNG_MINMAX!AN1279="CIKDITIRO",VLOOKUP(FR_HITUNG_MINMAX!A1279,'STOK CIKDITIRO'!C:H,6,0),IF(FR_HITUNG_MINMAX!AN1279="TRAYEMAN",VLOOKUP(FR_HITUNG_MINMAX!A1279,'STOK TRAYEMAN'!C:H,6,0),"?"))))</f>
        <v>30</v>
      </c>
      <c r="AR1279" s="25">
        <f t="shared" si="72"/>
        <v>30</v>
      </c>
      <c r="AS1279" s="25">
        <f t="shared" si="73"/>
        <v>36</v>
      </c>
      <c r="AT1279" s="25">
        <f t="shared" si="74"/>
        <v>4</v>
      </c>
    </row>
    <row r="1280" spans="1:46" ht="30">
      <c r="A1280" s="96" t="s">
        <v>431</v>
      </c>
      <c r="B1280" s="96" t="s">
        <v>1231</v>
      </c>
      <c r="C1280" s="96" t="s">
        <v>877</v>
      </c>
      <c r="D1280" s="96" t="s">
        <v>1377</v>
      </c>
      <c r="E1280" s="96" t="s">
        <v>485</v>
      </c>
      <c r="F1280" s="97">
        <v>3500</v>
      </c>
      <c r="G1280" s="97">
        <v>1</v>
      </c>
      <c r="H1280" s="96" t="s">
        <v>30</v>
      </c>
      <c r="I1280" s="96" t="s">
        <v>1185</v>
      </c>
      <c r="J1280" s="98">
        <v>1</v>
      </c>
      <c r="K1280" s="97">
        <v>15</v>
      </c>
      <c r="L1280" s="97">
        <v>1</v>
      </c>
      <c r="M1280" s="97">
        <v>5</v>
      </c>
      <c r="N1280" s="97">
        <v>2</v>
      </c>
      <c r="O1280" s="97">
        <v>1</v>
      </c>
      <c r="P1280" s="97">
        <v>0</v>
      </c>
      <c r="Q1280" s="97">
        <v>0</v>
      </c>
      <c r="R1280" s="97">
        <v>0</v>
      </c>
      <c r="S1280" s="97">
        <v>2</v>
      </c>
      <c r="T1280" s="97">
        <v>0</v>
      </c>
      <c r="U1280" s="97">
        <v>0</v>
      </c>
      <c r="V1280" s="97">
        <v>0</v>
      </c>
      <c r="W1280" s="97">
        <v>3</v>
      </c>
      <c r="X1280" s="97">
        <v>5</v>
      </c>
      <c r="Y1280" s="97">
        <v>6</v>
      </c>
      <c r="Z1280" s="97">
        <v>7</v>
      </c>
      <c r="AA1280" s="97">
        <v>3</v>
      </c>
      <c r="AB1280" s="97">
        <v>1</v>
      </c>
      <c r="AC1280" s="97">
        <v>0</v>
      </c>
      <c r="AD1280" s="97">
        <v>0</v>
      </c>
      <c r="AE1280" s="97">
        <v>2</v>
      </c>
      <c r="AF1280" s="97">
        <v>2</v>
      </c>
      <c r="AG1280" s="97">
        <v>2</v>
      </c>
      <c r="AH1280" s="97">
        <v>0</v>
      </c>
      <c r="AI1280" s="97">
        <v>3</v>
      </c>
      <c r="AJ1280" s="97">
        <v>4</v>
      </c>
      <c r="AK1280" s="97">
        <v>7</v>
      </c>
      <c r="AL1280" s="97">
        <v>5</v>
      </c>
      <c r="AM1280" s="97">
        <v>7</v>
      </c>
      <c r="AN1280" s="96" t="s">
        <v>488</v>
      </c>
      <c r="AO1280" s="97">
        <v>4</v>
      </c>
      <c r="AP1280" s="31">
        <f>IFERROR(IF(AN1280="CIKDITIRO",VLOOKUP(A1280,'BR DTG CIKDITIRO'!C:E,3,0),IF(FR_HITUNG_MINMAX!AN1280="PESALAKAN",VLOOKUP(FR_HITUNG_MINMAX!A1280,'BR DTG ADW'!C:E,3,0),IF(FR_HITUNG_MINMAX!AN1280="PACUL",VLOOKUP(FR_HITUNG_MINMAX!A1280,'BR DTG PACUL'!C:E,3,0),IF(FR_HITUNG_MINMAX!AN1280="TRAYEMAN",VLOOKUP(FR_HITUNG_MINMAX!A1280,'BR DTG TRAYEMAN'!C:E,3,0),"?")))),0)</f>
        <v>0</v>
      </c>
      <c r="AQ1280" s="31">
        <f>IF(AN1280="PACUL",VLOOKUP(A1280,'STOK PACUL'!C:H,6,0),IF(FR_HITUNG_MINMAX!AN1280="PESALAKAN",VLOOKUP(FR_HITUNG_MINMAX!A1280,'STOK PESALAKAN'!C:H,6,0),IF(FR_HITUNG_MINMAX!AN1280="CIKDITIRO",VLOOKUP(FR_HITUNG_MINMAX!A1280,'STOK CIKDITIRO'!C:H,6,0),IF(FR_HITUNG_MINMAX!AN1280="TRAYEMAN",VLOOKUP(FR_HITUNG_MINMAX!A1280,'STOK TRAYEMAN'!C:H,6,0),"?"))))</f>
        <v>4</v>
      </c>
      <c r="AR1280" s="25">
        <f t="shared" si="72"/>
        <v>4</v>
      </c>
      <c r="AS1280" s="25">
        <f t="shared" si="73"/>
        <v>3</v>
      </c>
      <c r="AT1280" s="25">
        <f t="shared" si="74"/>
        <v>4</v>
      </c>
    </row>
    <row r="1281" spans="1:46" ht="30">
      <c r="A1281" s="96" t="s">
        <v>846</v>
      </c>
      <c r="B1281" s="96" t="s">
        <v>847</v>
      </c>
      <c r="C1281" s="96" t="s">
        <v>876</v>
      </c>
      <c r="D1281" s="96" t="s">
        <v>1377</v>
      </c>
      <c r="E1281" s="96" t="s">
        <v>482</v>
      </c>
      <c r="F1281" s="97">
        <v>12000</v>
      </c>
      <c r="G1281" s="97">
        <v>1</v>
      </c>
      <c r="H1281" s="96" t="s">
        <v>1185</v>
      </c>
      <c r="I1281" s="96" t="s">
        <v>1185</v>
      </c>
      <c r="J1281" s="98">
        <v>1</v>
      </c>
      <c r="K1281" s="97">
        <v>1</v>
      </c>
      <c r="L1281" s="97">
        <v>1</v>
      </c>
      <c r="M1281" s="97">
        <v>1</v>
      </c>
      <c r="N1281" s="97">
        <v>0</v>
      </c>
      <c r="O1281" s="97">
        <v>0</v>
      </c>
      <c r="P1281" s="97">
        <v>0</v>
      </c>
      <c r="Q1281" s="97">
        <v>0</v>
      </c>
      <c r="R1281" s="97">
        <v>0</v>
      </c>
      <c r="S1281" s="97">
        <v>0</v>
      </c>
      <c r="T1281" s="97">
        <v>0</v>
      </c>
      <c r="U1281" s="97">
        <v>0</v>
      </c>
      <c r="V1281" s="97">
        <v>0</v>
      </c>
      <c r="W1281" s="97">
        <v>0</v>
      </c>
      <c r="X1281" s="97">
        <v>1</v>
      </c>
      <c r="Y1281" s="97">
        <v>2</v>
      </c>
      <c r="Z1281" s="97">
        <v>1</v>
      </c>
      <c r="AA1281" s="97">
        <v>0</v>
      </c>
      <c r="AB1281" s="97">
        <v>0</v>
      </c>
      <c r="AC1281" s="97">
        <v>0</v>
      </c>
      <c r="AD1281" s="97">
        <v>0</v>
      </c>
      <c r="AE1281" s="97">
        <v>0</v>
      </c>
      <c r="AF1281" s="97">
        <v>0</v>
      </c>
      <c r="AG1281" s="97">
        <v>0</v>
      </c>
      <c r="AH1281" s="97">
        <v>0</v>
      </c>
      <c r="AI1281" s="97">
        <v>0</v>
      </c>
      <c r="AJ1281" s="97">
        <v>1</v>
      </c>
      <c r="AK1281" s="97">
        <v>2</v>
      </c>
      <c r="AL1281" s="97">
        <v>0</v>
      </c>
      <c r="AM1281" s="97">
        <v>0</v>
      </c>
      <c r="AN1281" s="96" t="s">
        <v>488</v>
      </c>
      <c r="AO1281" s="97">
        <v>0</v>
      </c>
      <c r="AP1281" s="31">
        <f>IFERROR(IF(AN1281="CIKDITIRO",VLOOKUP(A1281,'BR DTG CIKDITIRO'!C:E,3,0),IF(FR_HITUNG_MINMAX!AN1281="PESALAKAN",VLOOKUP(FR_HITUNG_MINMAX!A1281,'BR DTG ADW'!C:E,3,0),IF(FR_HITUNG_MINMAX!AN1281="PACUL",VLOOKUP(FR_HITUNG_MINMAX!A1281,'BR DTG PACUL'!C:E,3,0),IF(FR_HITUNG_MINMAX!AN1281="TRAYEMAN",VLOOKUP(FR_HITUNG_MINMAX!A1281,'BR DTG TRAYEMAN'!C:E,3,0),"?")))),0)</f>
        <v>0</v>
      </c>
      <c r="AQ1281" s="31">
        <f>IF(AN1281="PACUL",VLOOKUP(A1281,'STOK PACUL'!C:H,6,0),IF(FR_HITUNG_MINMAX!AN1281="PESALAKAN",VLOOKUP(FR_HITUNG_MINMAX!A1281,'STOK PESALAKAN'!C:H,6,0),IF(FR_HITUNG_MINMAX!AN1281="CIKDITIRO",VLOOKUP(FR_HITUNG_MINMAX!A1281,'STOK CIKDITIRO'!C:H,6,0),IF(FR_HITUNG_MINMAX!AN1281="TRAYEMAN",VLOOKUP(FR_HITUNG_MINMAX!A1281,'STOK TRAYEMAN'!C:H,6,0),"?"))))</f>
        <v>0</v>
      </c>
      <c r="AR1281" s="25">
        <f t="shared" si="72"/>
        <v>0</v>
      </c>
      <c r="AS1281" s="25">
        <f t="shared" si="73"/>
        <v>0</v>
      </c>
      <c r="AT1281" s="25">
        <f t="shared" si="74"/>
        <v>1</v>
      </c>
    </row>
    <row r="1282" spans="1:46" ht="30">
      <c r="A1282" s="96" t="s">
        <v>432</v>
      </c>
      <c r="B1282" s="96" t="s">
        <v>1232</v>
      </c>
      <c r="C1282" s="96" t="s">
        <v>888</v>
      </c>
      <c r="D1282" s="96" t="s">
        <v>1377</v>
      </c>
      <c r="E1282" s="96" t="s">
        <v>484</v>
      </c>
      <c r="F1282" s="97">
        <v>1500</v>
      </c>
      <c r="G1282" s="97">
        <v>1</v>
      </c>
      <c r="H1282" s="96" t="s">
        <v>90</v>
      </c>
      <c r="I1282" s="96" t="s">
        <v>1185</v>
      </c>
      <c r="J1282" s="98">
        <v>1</v>
      </c>
      <c r="K1282" s="97">
        <v>1</v>
      </c>
      <c r="L1282" s="97">
        <v>0</v>
      </c>
      <c r="M1282" s="97">
        <v>0</v>
      </c>
      <c r="N1282" s="97">
        <v>1</v>
      </c>
      <c r="O1282" s="97">
        <v>2</v>
      </c>
      <c r="P1282" s="97">
        <v>0</v>
      </c>
      <c r="Q1282" s="97">
        <v>0</v>
      </c>
      <c r="R1282" s="97">
        <v>0</v>
      </c>
      <c r="S1282" s="97">
        <v>0</v>
      </c>
      <c r="T1282" s="97">
        <v>3</v>
      </c>
      <c r="U1282" s="97">
        <v>0</v>
      </c>
      <c r="V1282" s="97">
        <v>0</v>
      </c>
      <c r="W1282" s="97">
        <v>0</v>
      </c>
      <c r="X1282" s="97">
        <v>3</v>
      </c>
      <c r="Y1282" s="97">
        <v>0</v>
      </c>
      <c r="Z1282" s="97">
        <v>1</v>
      </c>
      <c r="AA1282" s="97">
        <v>3</v>
      </c>
      <c r="AB1282" s="97">
        <v>2</v>
      </c>
      <c r="AC1282" s="97">
        <v>0</v>
      </c>
      <c r="AD1282" s="97">
        <v>0</v>
      </c>
      <c r="AE1282" s="97">
        <v>0</v>
      </c>
      <c r="AF1282" s="97">
        <v>3</v>
      </c>
      <c r="AG1282" s="97">
        <v>0</v>
      </c>
      <c r="AH1282" s="97">
        <v>0</v>
      </c>
      <c r="AI1282" s="97">
        <v>0</v>
      </c>
      <c r="AJ1282" s="97">
        <v>0</v>
      </c>
      <c r="AK1282" s="97">
        <v>3</v>
      </c>
      <c r="AL1282" s="97">
        <v>3</v>
      </c>
      <c r="AM1282" s="97">
        <v>3</v>
      </c>
      <c r="AN1282" s="96" t="s">
        <v>488</v>
      </c>
      <c r="AO1282" s="97">
        <v>3</v>
      </c>
      <c r="AP1282" s="31">
        <f>IFERROR(IF(AN1282="CIKDITIRO",VLOOKUP(A1282,'BR DTG CIKDITIRO'!C:E,3,0),IF(FR_HITUNG_MINMAX!AN1282="PESALAKAN",VLOOKUP(FR_HITUNG_MINMAX!A1282,'BR DTG ADW'!C:E,3,0),IF(FR_HITUNG_MINMAX!AN1282="PACUL",VLOOKUP(FR_HITUNG_MINMAX!A1282,'BR DTG PACUL'!C:E,3,0),IF(FR_HITUNG_MINMAX!AN1282="TRAYEMAN",VLOOKUP(FR_HITUNG_MINMAX!A1282,'BR DTG TRAYEMAN'!C:E,3,0),"?")))),0)</f>
        <v>0</v>
      </c>
      <c r="AQ1282" s="31">
        <f>IF(AN1282="PACUL",VLOOKUP(A1282,'STOK PACUL'!C:H,6,0),IF(FR_HITUNG_MINMAX!AN1282="PESALAKAN",VLOOKUP(FR_HITUNG_MINMAX!A1282,'STOK PESALAKAN'!C:H,6,0),IF(FR_HITUNG_MINMAX!AN1282="CIKDITIRO",VLOOKUP(FR_HITUNG_MINMAX!A1282,'STOK CIKDITIRO'!C:H,6,0),IF(FR_HITUNG_MINMAX!AN1282="TRAYEMAN",VLOOKUP(FR_HITUNG_MINMAX!A1282,'STOK TRAYEMAN'!C:H,6,0),"?"))))</f>
        <v>3</v>
      </c>
      <c r="AR1282" s="25">
        <f t="shared" si="72"/>
        <v>3</v>
      </c>
      <c r="AS1282" s="25">
        <f t="shared" si="73"/>
        <v>2</v>
      </c>
      <c r="AT1282" s="25">
        <f t="shared" si="74"/>
        <v>3</v>
      </c>
    </row>
    <row r="1283" spans="1:46" ht="30">
      <c r="A1283" s="96" t="s">
        <v>433</v>
      </c>
      <c r="B1283" s="96" t="s">
        <v>1233</v>
      </c>
      <c r="C1283" s="96" t="s">
        <v>888</v>
      </c>
      <c r="D1283" s="96" t="s">
        <v>1377</v>
      </c>
      <c r="E1283" s="96" t="s">
        <v>482</v>
      </c>
      <c r="F1283" s="97">
        <v>2000</v>
      </c>
      <c r="G1283" s="97">
        <v>1</v>
      </c>
      <c r="H1283" s="96" t="s">
        <v>90</v>
      </c>
      <c r="I1283" s="96" t="s">
        <v>1185</v>
      </c>
      <c r="J1283" s="98" t="s">
        <v>1366</v>
      </c>
      <c r="K1283" s="97">
        <v>1</v>
      </c>
      <c r="L1283" s="97">
        <v>2</v>
      </c>
      <c r="M1283" s="97">
        <v>0</v>
      </c>
      <c r="N1283" s="97">
        <v>2</v>
      </c>
      <c r="O1283" s="97">
        <v>0</v>
      </c>
      <c r="P1283" s="97">
        <v>0</v>
      </c>
      <c r="Q1283" s="97">
        <v>0</v>
      </c>
      <c r="R1283" s="97">
        <v>0</v>
      </c>
      <c r="S1283" s="97">
        <v>0</v>
      </c>
      <c r="T1283" s="97">
        <v>0</v>
      </c>
      <c r="U1283" s="97">
        <v>0</v>
      </c>
      <c r="V1283" s="97">
        <v>0</v>
      </c>
      <c r="W1283" s="97">
        <v>1</v>
      </c>
      <c r="X1283" s="97">
        <v>2</v>
      </c>
      <c r="Y1283" s="97">
        <v>2</v>
      </c>
      <c r="Z1283" s="97">
        <v>2</v>
      </c>
      <c r="AA1283" s="97">
        <v>2</v>
      </c>
      <c r="AB1283" s="97">
        <v>0</v>
      </c>
      <c r="AC1283" s="97">
        <v>0</v>
      </c>
      <c r="AD1283" s="97">
        <v>0</v>
      </c>
      <c r="AE1283" s="97">
        <v>0</v>
      </c>
      <c r="AF1283" s="97">
        <v>0</v>
      </c>
      <c r="AG1283" s="97">
        <v>0</v>
      </c>
      <c r="AH1283" s="97">
        <v>0</v>
      </c>
      <c r="AI1283" s="97">
        <v>1</v>
      </c>
      <c r="AJ1283" s="97">
        <v>3</v>
      </c>
      <c r="AK1283" s="97">
        <v>3</v>
      </c>
      <c r="AL1283" s="97">
        <v>2</v>
      </c>
      <c r="AM1283" s="97">
        <v>3</v>
      </c>
      <c r="AN1283" s="96" t="s">
        <v>488</v>
      </c>
      <c r="AO1283" s="97">
        <v>3</v>
      </c>
      <c r="AP1283" s="31">
        <f>IFERROR(IF(AN1283="CIKDITIRO",VLOOKUP(A1283,'BR DTG CIKDITIRO'!C:E,3,0),IF(FR_HITUNG_MINMAX!AN1283="PESALAKAN",VLOOKUP(FR_HITUNG_MINMAX!A1283,'BR DTG ADW'!C:E,3,0),IF(FR_HITUNG_MINMAX!AN1283="PACUL",VLOOKUP(FR_HITUNG_MINMAX!A1283,'BR DTG PACUL'!C:E,3,0),IF(FR_HITUNG_MINMAX!AN1283="TRAYEMAN",VLOOKUP(FR_HITUNG_MINMAX!A1283,'BR DTG TRAYEMAN'!C:E,3,0),"?")))),0)</f>
        <v>0</v>
      </c>
      <c r="AQ1283" s="31">
        <f>IF(AN1283="PACUL",VLOOKUP(A1283,'STOK PACUL'!C:H,6,0),IF(FR_HITUNG_MINMAX!AN1283="PESALAKAN",VLOOKUP(FR_HITUNG_MINMAX!A1283,'STOK PESALAKAN'!C:H,6,0),IF(FR_HITUNG_MINMAX!AN1283="CIKDITIRO",VLOOKUP(FR_HITUNG_MINMAX!A1283,'STOK CIKDITIRO'!C:H,6,0),IF(FR_HITUNG_MINMAX!AN1283="TRAYEMAN",VLOOKUP(FR_HITUNG_MINMAX!A1283,'STOK TRAYEMAN'!C:H,6,0),"?"))))</f>
        <v>3</v>
      </c>
      <c r="AR1283" s="25">
        <f t="shared" si="72"/>
        <v>3</v>
      </c>
      <c r="AS1283" s="25">
        <f t="shared" si="73"/>
        <v>1</v>
      </c>
      <c r="AT1283" s="25">
        <f t="shared" si="74"/>
        <v>2</v>
      </c>
    </row>
    <row r="1284" spans="1:46" ht="30">
      <c r="A1284" s="96" t="s">
        <v>2254</v>
      </c>
      <c r="B1284" s="96" t="s">
        <v>2255</v>
      </c>
      <c r="C1284" s="96" t="s">
        <v>876</v>
      </c>
      <c r="D1284" s="96" t="s">
        <v>1377</v>
      </c>
      <c r="E1284" s="96" t="s">
        <v>482</v>
      </c>
      <c r="F1284" s="97">
        <v>24500</v>
      </c>
      <c r="G1284" s="97">
        <v>1</v>
      </c>
      <c r="H1284" s="96" t="s">
        <v>1185</v>
      </c>
      <c r="I1284" s="96" t="s">
        <v>1185</v>
      </c>
      <c r="J1284" s="98">
        <v>1</v>
      </c>
      <c r="K1284" s="97">
        <v>1</v>
      </c>
      <c r="L1284" s="97">
        <v>0</v>
      </c>
      <c r="M1284" s="97">
        <v>0</v>
      </c>
      <c r="N1284" s="97">
        <v>0</v>
      </c>
      <c r="O1284" s="97">
        <v>0</v>
      </c>
      <c r="P1284" s="97">
        <v>0</v>
      </c>
      <c r="Q1284" s="97">
        <v>0</v>
      </c>
      <c r="R1284" s="97">
        <v>0</v>
      </c>
      <c r="S1284" s="97">
        <v>0</v>
      </c>
      <c r="T1284" s="97">
        <v>0</v>
      </c>
      <c r="U1284" s="97">
        <v>2</v>
      </c>
      <c r="V1284" s="97">
        <v>0</v>
      </c>
      <c r="W1284" s="97">
        <v>0</v>
      </c>
      <c r="X1284" s="97">
        <v>2</v>
      </c>
      <c r="Y1284" s="97">
        <v>0</v>
      </c>
      <c r="Z1284" s="97">
        <v>0</v>
      </c>
      <c r="AA1284" s="97">
        <v>0</v>
      </c>
      <c r="AB1284" s="97">
        <v>0</v>
      </c>
      <c r="AC1284" s="97">
        <v>0</v>
      </c>
      <c r="AD1284" s="97">
        <v>0</v>
      </c>
      <c r="AE1284" s="97">
        <v>0</v>
      </c>
      <c r="AF1284" s="97">
        <v>0</v>
      </c>
      <c r="AG1284" s="97">
        <v>2</v>
      </c>
      <c r="AH1284" s="97">
        <v>2</v>
      </c>
      <c r="AI1284" s="97">
        <v>0</v>
      </c>
      <c r="AJ1284" s="97">
        <v>0</v>
      </c>
      <c r="AK1284" s="97">
        <v>2</v>
      </c>
      <c r="AL1284" s="97">
        <v>0</v>
      </c>
      <c r="AM1284" s="97">
        <v>0</v>
      </c>
      <c r="AN1284" s="96" t="s">
        <v>488</v>
      </c>
      <c r="AO1284" s="97">
        <v>0</v>
      </c>
      <c r="AP1284" s="31">
        <f>IFERROR(IF(AN1284="CIKDITIRO",VLOOKUP(A1284,'BR DTG CIKDITIRO'!C:E,3,0),IF(FR_HITUNG_MINMAX!AN1284="PESALAKAN",VLOOKUP(FR_HITUNG_MINMAX!A1284,'BR DTG ADW'!C:E,3,0),IF(FR_HITUNG_MINMAX!AN1284="PACUL",VLOOKUP(FR_HITUNG_MINMAX!A1284,'BR DTG PACUL'!C:E,3,0),IF(FR_HITUNG_MINMAX!AN1284="TRAYEMAN",VLOOKUP(FR_HITUNG_MINMAX!A1284,'BR DTG TRAYEMAN'!C:E,3,0),"?")))),0)</f>
        <v>0</v>
      </c>
      <c r="AQ1284" s="31">
        <f>IF(AN1284="PACUL",VLOOKUP(A1284,'STOK PACUL'!C:H,6,0),IF(FR_HITUNG_MINMAX!AN1284="PESALAKAN",VLOOKUP(FR_HITUNG_MINMAX!A1284,'STOK PESALAKAN'!C:H,6,0),IF(FR_HITUNG_MINMAX!AN1284="CIKDITIRO",VLOOKUP(FR_HITUNG_MINMAX!A1284,'STOK CIKDITIRO'!C:H,6,0),IF(FR_HITUNG_MINMAX!AN1284="TRAYEMAN",VLOOKUP(FR_HITUNG_MINMAX!A1284,'STOK TRAYEMAN'!C:H,6,0),"?"))))</f>
        <v>0</v>
      </c>
      <c r="AR1284" s="25">
        <f t="shared" si="72"/>
        <v>0</v>
      </c>
      <c r="AS1284" s="25">
        <f t="shared" si="73"/>
        <v>0</v>
      </c>
      <c r="AT1284" s="25">
        <f t="shared" si="74"/>
        <v>1</v>
      </c>
    </row>
    <row r="1285" spans="1:46" ht="30">
      <c r="A1285" s="96" t="s">
        <v>568</v>
      </c>
      <c r="B1285" s="96" t="s">
        <v>1234</v>
      </c>
      <c r="C1285" s="96" t="s">
        <v>888</v>
      </c>
      <c r="D1285" s="96" t="s">
        <v>1377</v>
      </c>
      <c r="E1285" s="96" t="s">
        <v>482</v>
      </c>
      <c r="F1285" s="97">
        <v>2000</v>
      </c>
      <c r="G1285" s="97">
        <v>1</v>
      </c>
      <c r="H1285" s="96" t="s">
        <v>30</v>
      </c>
      <c r="I1285" s="96" t="s">
        <v>1185</v>
      </c>
      <c r="J1285" s="98">
        <v>1</v>
      </c>
      <c r="K1285" s="97">
        <v>1</v>
      </c>
      <c r="L1285" s="97">
        <v>0</v>
      </c>
      <c r="M1285" s="97">
        <v>1</v>
      </c>
      <c r="N1285" s="97">
        <v>0</v>
      </c>
      <c r="O1285" s="97">
        <v>0</v>
      </c>
      <c r="P1285" s="97">
        <v>0</v>
      </c>
      <c r="Q1285" s="97">
        <v>0</v>
      </c>
      <c r="R1285" s="97">
        <v>0</v>
      </c>
      <c r="S1285" s="97">
        <v>0</v>
      </c>
      <c r="T1285" s="97">
        <v>0</v>
      </c>
      <c r="U1285" s="97">
        <v>0</v>
      </c>
      <c r="V1285" s="97">
        <v>0</v>
      </c>
      <c r="W1285" s="97">
        <v>0</v>
      </c>
      <c r="X1285" s="97">
        <v>1</v>
      </c>
      <c r="Y1285" s="97">
        <v>1</v>
      </c>
      <c r="Z1285" s="97">
        <v>1</v>
      </c>
      <c r="AA1285" s="97">
        <v>0</v>
      </c>
      <c r="AB1285" s="97">
        <v>0</v>
      </c>
      <c r="AC1285" s="97">
        <v>0</v>
      </c>
      <c r="AD1285" s="97">
        <v>0</v>
      </c>
      <c r="AE1285" s="97">
        <v>0</v>
      </c>
      <c r="AF1285" s="97">
        <v>0</v>
      </c>
      <c r="AG1285" s="97">
        <v>0</v>
      </c>
      <c r="AH1285" s="97">
        <v>0</v>
      </c>
      <c r="AI1285" s="97">
        <v>0</v>
      </c>
      <c r="AJ1285" s="97">
        <v>0</v>
      </c>
      <c r="AK1285" s="97">
        <v>1</v>
      </c>
      <c r="AL1285" s="97">
        <v>1</v>
      </c>
      <c r="AM1285" s="97">
        <v>2</v>
      </c>
      <c r="AN1285" s="96" t="s">
        <v>488</v>
      </c>
      <c r="AO1285" s="97">
        <v>0</v>
      </c>
      <c r="AP1285" s="31">
        <f>IFERROR(IF(AN1285="CIKDITIRO",VLOOKUP(A1285,'BR DTG CIKDITIRO'!C:E,3,0),IF(FR_HITUNG_MINMAX!AN1285="PESALAKAN",VLOOKUP(FR_HITUNG_MINMAX!A1285,'BR DTG ADW'!C:E,3,0),IF(FR_HITUNG_MINMAX!AN1285="PACUL",VLOOKUP(FR_HITUNG_MINMAX!A1285,'BR DTG PACUL'!C:E,3,0),IF(FR_HITUNG_MINMAX!AN1285="TRAYEMAN",VLOOKUP(FR_HITUNG_MINMAX!A1285,'BR DTG TRAYEMAN'!C:E,3,0),"?")))),0)</f>
        <v>0</v>
      </c>
      <c r="AQ1285" s="31">
        <f>IF(AN1285="PACUL",VLOOKUP(A1285,'STOK PACUL'!C:H,6,0),IF(FR_HITUNG_MINMAX!AN1285="PESALAKAN",VLOOKUP(FR_HITUNG_MINMAX!A1285,'STOK PESALAKAN'!C:H,6,0),IF(FR_HITUNG_MINMAX!AN1285="CIKDITIRO",VLOOKUP(FR_HITUNG_MINMAX!A1285,'STOK CIKDITIRO'!C:H,6,0),IF(FR_HITUNG_MINMAX!AN1285="TRAYEMAN",VLOOKUP(FR_HITUNG_MINMAX!A1285,'STOK TRAYEMAN'!C:H,6,0),"?"))))</f>
        <v>0</v>
      </c>
      <c r="AR1285" s="25">
        <f t="shared" si="72"/>
        <v>0</v>
      </c>
      <c r="AS1285" s="25">
        <f t="shared" si="73"/>
        <v>1</v>
      </c>
      <c r="AT1285" s="25">
        <f t="shared" si="74"/>
        <v>2</v>
      </c>
    </row>
    <row r="1286" spans="1:46" ht="30">
      <c r="A1286" s="96" t="s">
        <v>2256</v>
      </c>
      <c r="B1286" s="96" t="s">
        <v>2257</v>
      </c>
      <c r="C1286" s="96" t="s">
        <v>876</v>
      </c>
      <c r="D1286" s="96" t="s">
        <v>1377</v>
      </c>
      <c r="E1286" s="96" t="s">
        <v>482</v>
      </c>
      <c r="F1286" s="97">
        <v>1500</v>
      </c>
      <c r="G1286" s="97">
        <v>1</v>
      </c>
      <c r="H1286" s="96" t="s">
        <v>1185</v>
      </c>
      <c r="I1286" s="96" t="s">
        <v>1185</v>
      </c>
      <c r="J1286" s="98">
        <v>1</v>
      </c>
      <c r="K1286" s="97">
        <v>1</v>
      </c>
      <c r="L1286" s="97">
        <v>0</v>
      </c>
      <c r="M1286" s="97">
        <v>0</v>
      </c>
      <c r="N1286" s="97">
        <v>0</v>
      </c>
      <c r="O1286" s="97">
        <v>0</v>
      </c>
      <c r="P1286" s="97">
        <v>0</v>
      </c>
      <c r="Q1286" s="97">
        <v>0</v>
      </c>
      <c r="R1286" s="97">
        <v>0</v>
      </c>
      <c r="S1286" s="97">
        <v>0</v>
      </c>
      <c r="T1286" s="97">
        <v>2</v>
      </c>
      <c r="U1286" s="97">
        <v>0</v>
      </c>
      <c r="V1286" s="97">
        <v>0</v>
      </c>
      <c r="W1286" s="97">
        <v>0</v>
      </c>
      <c r="X1286" s="97">
        <v>2</v>
      </c>
      <c r="Y1286" s="97">
        <v>0</v>
      </c>
      <c r="Z1286" s="97">
        <v>0</v>
      </c>
      <c r="AA1286" s="97">
        <v>0</v>
      </c>
      <c r="AB1286" s="97">
        <v>0</v>
      </c>
      <c r="AC1286" s="97">
        <v>0</v>
      </c>
      <c r="AD1286" s="97">
        <v>0</v>
      </c>
      <c r="AE1286" s="97">
        <v>0</v>
      </c>
      <c r="AF1286" s="97">
        <v>2</v>
      </c>
      <c r="AG1286" s="97">
        <v>0</v>
      </c>
      <c r="AH1286" s="97">
        <v>0</v>
      </c>
      <c r="AI1286" s="97">
        <v>0</v>
      </c>
      <c r="AJ1286" s="97">
        <v>0</v>
      </c>
      <c r="AK1286" s="97">
        <v>2</v>
      </c>
      <c r="AL1286" s="97">
        <v>0</v>
      </c>
      <c r="AM1286" s="97">
        <v>0</v>
      </c>
      <c r="AN1286" s="96" t="s">
        <v>488</v>
      </c>
      <c r="AO1286" s="97">
        <v>0</v>
      </c>
      <c r="AP1286" s="31">
        <f>IFERROR(IF(AN1286="CIKDITIRO",VLOOKUP(A1286,'BR DTG CIKDITIRO'!C:E,3,0),IF(FR_HITUNG_MINMAX!AN1286="PESALAKAN",VLOOKUP(FR_HITUNG_MINMAX!A1286,'BR DTG ADW'!C:E,3,0),IF(FR_HITUNG_MINMAX!AN1286="PACUL",VLOOKUP(FR_HITUNG_MINMAX!A1286,'BR DTG PACUL'!C:E,3,0),IF(FR_HITUNG_MINMAX!AN1286="TRAYEMAN",VLOOKUP(FR_HITUNG_MINMAX!A1286,'BR DTG TRAYEMAN'!C:E,3,0),"?")))),0)</f>
        <v>0</v>
      </c>
      <c r="AQ1286" s="31">
        <f>IF(AN1286="PACUL",VLOOKUP(A1286,'STOK PACUL'!C:H,6,0),IF(FR_HITUNG_MINMAX!AN1286="PESALAKAN",VLOOKUP(FR_HITUNG_MINMAX!A1286,'STOK PESALAKAN'!C:H,6,0),IF(FR_HITUNG_MINMAX!AN1286="CIKDITIRO",VLOOKUP(FR_HITUNG_MINMAX!A1286,'STOK CIKDITIRO'!C:H,6,0),IF(FR_HITUNG_MINMAX!AN1286="TRAYEMAN",VLOOKUP(FR_HITUNG_MINMAX!A1286,'STOK TRAYEMAN'!C:H,6,0),"?"))))</f>
        <v>0</v>
      </c>
      <c r="AR1286" s="25">
        <f t="shared" si="72"/>
        <v>0</v>
      </c>
      <c r="AS1286" s="25">
        <f t="shared" si="73"/>
        <v>0</v>
      </c>
      <c r="AT1286" s="25">
        <f t="shared" si="74"/>
        <v>1</v>
      </c>
    </row>
    <row r="1287" spans="1:46" ht="30">
      <c r="A1287" s="96" t="s">
        <v>2258</v>
      </c>
      <c r="B1287" s="96" t="s">
        <v>2259</v>
      </c>
      <c r="C1287" s="96" t="s">
        <v>888</v>
      </c>
      <c r="D1287" s="96" t="s">
        <v>1377</v>
      </c>
      <c r="E1287" s="96" t="s">
        <v>482</v>
      </c>
      <c r="F1287" s="97">
        <v>4000</v>
      </c>
      <c r="G1287" s="97">
        <v>1</v>
      </c>
      <c r="H1287" s="96" t="s">
        <v>90</v>
      </c>
      <c r="I1287" s="96" t="s">
        <v>1185</v>
      </c>
      <c r="J1287" s="98">
        <v>1</v>
      </c>
      <c r="K1287" s="97">
        <v>1</v>
      </c>
      <c r="L1287" s="97">
        <v>0</v>
      </c>
      <c r="M1287" s="97">
        <v>0</v>
      </c>
      <c r="N1287" s="97">
        <v>0</v>
      </c>
      <c r="O1287" s="97">
        <v>0</v>
      </c>
      <c r="P1287" s="97">
        <v>0</v>
      </c>
      <c r="Q1287" s="97">
        <v>0</v>
      </c>
      <c r="R1287" s="97">
        <v>0</v>
      </c>
      <c r="S1287" s="97">
        <v>0</v>
      </c>
      <c r="T1287" s="97">
        <v>1</v>
      </c>
      <c r="U1287" s="97">
        <v>0</v>
      </c>
      <c r="V1287" s="97">
        <v>0</v>
      </c>
      <c r="W1287" s="97">
        <v>0</v>
      </c>
      <c r="X1287" s="97">
        <v>1</v>
      </c>
      <c r="Y1287" s="97">
        <v>0</v>
      </c>
      <c r="Z1287" s="97">
        <v>0</v>
      </c>
      <c r="AA1287" s="97">
        <v>0</v>
      </c>
      <c r="AB1287" s="97">
        <v>0</v>
      </c>
      <c r="AC1287" s="97">
        <v>0</v>
      </c>
      <c r="AD1287" s="97">
        <v>0</v>
      </c>
      <c r="AE1287" s="97">
        <v>0</v>
      </c>
      <c r="AF1287" s="97">
        <v>1</v>
      </c>
      <c r="AG1287" s="97">
        <v>0</v>
      </c>
      <c r="AH1287" s="97">
        <v>0</v>
      </c>
      <c r="AI1287" s="97">
        <v>0</v>
      </c>
      <c r="AJ1287" s="97">
        <v>0</v>
      </c>
      <c r="AK1287" s="97">
        <v>1</v>
      </c>
      <c r="AL1287" s="97">
        <v>1</v>
      </c>
      <c r="AM1287" s="97">
        <v>2</v>
      </c>
      <c r="AN1287" s="96" t="s">
        <v>488</v>
      </c>
      <c r="AO1287" s="97">
        <v>0</v>
      </c>
      <c r="AP1287" s="31">
        <f>IFERROR(IF(AN1287="CIKDITIRO",VLOOKUP(A1287,'BR DTG CIKDITIRO'!C:E,3,0),IF(FR_HITUNG_MINMAX!AN1287="PESALAKAN",VLOOKUP(FR_HITUNG_MINMAX!A1287,'BR DTG ADW'!C:E,3,0),IF(FR_HITUNG_MINMAX!AN1287="PACUL",VLOOKUP(FR_HITUNG_MINMAX!A1287,'BR DTG PACUL'!C:E,3,0),IF(FR_HITUNG_MINMAX!AN1287="TRAYEMAN",VLOOKUP(FR_HITUNG_MINMAX!A1287,'BR DTG TRAYEMAN'!C:E,3,0),"?")))),0)</f>
        <v>0</v>
      </c>
      <c r="AQ1287" s="31">
        <f>IF(AN1287="PACUL",VLOOKUP(A1287,'STOK PACUL'!C:H,6,0),IF(FR_HITUNG_MINMAX!AN1287="PESALAKAN",VLOOKUP(FR_HITUNG_MINMAX!A1287,'STOK PESALAKAN'!C:H,6,0),IF(FR_HITUNG_MINMAX!AN1287="CIKDITIRO",VLOOKUP(FR_HITUNG_MINMAX!A1287,'STOK CIKDITIRO'!C:H,6,0),IF(FR_HITUNG_MINMAX!AN1287="TRAYEMAN",VLOOKUP(FR_HITUNG_MINMAX!A1287,'STOK TRAYEMAN'!C:H,6,0),"?"))))</f>
        <v>0</v>
      </c>
      <c r="AR1287" s="25">
        <f t="shared" si="72"/>
        <v>0</v>
      </c>
      <c r="AS1287" s="25">
        <f t="shared" si="73"/>
        <v>1</v>
      </c>
      <c r="AT1287" s="25">
        <f t="shared" si="74"/>
        <v>1</v>
      </c>
    </row>
    <row r="1288" spans="1:46" ht="30">
      <c r="A1288" s="96" t="s">
        <v>2260</v>
      </c>
      <c r="B1288" s="96" t="s">
        <v>2261</v>
      </c>
      <c r="C1288" s="96" t="s">
        <v>876</v>
      </c>
      <c r="D1288" s="96" t="s">
        <v>1377</v>
      </c>
      <c r="E1288" s="96" t="s">
        <v>482</v>
      </c>
      <c r="F1288" s="97">
        <v>65000</v>
      </c>
      <c r="G1288" s="97">
        <v>1</v>
      </c>
      <c r="H1288" s="96" t="s">
        <v>1185</v>
      </c>
      <c r="I1288" s="96" t="s">
        <v>1185</v>
      </c>
      <c r="J1288" s="98">
        <v>1</v>
      </c>
      <c r="K1288" s="97">
        <v>1</v>
      </c>
      <c r="L1288" s="97">
        <v>0</v>
      </c>
      <c r="M1288" s="97">
        <v>0</v>
      </c>
      <c r="N1288" s="97">
        <v>0</v>
      </c>
      <c r="O1288" s="97">
        <v>0</v>
      </c>
      <c r="P1288" s="97">
        <v>0</v>
      </c>
      <c r="Q1288" s="97">
        <v>0</v>
      </c>
      <c r="R1288" s="97">
        <v>0</v>
      </c>
      <c r="S1288" s="97">
        <v>0</v>
      </c>
      <c r="T1288" s="97">
        <v>0</v>
      </c>
      <c r="U1288" s="97">
        <v>0</v>
      </c>
      <c r="V1288" s="97">
        <v>1</v>
      </c>
      <c r="W1288" s="97">
        <v>0</v>
      </c>
      <c r="X1288" s="97">
        <v>1</v>
      </c>
      <c r="Y1288" s="97">
        <v>0</v>
      </c>
      <c r="Z1288" s="97">
        <v>0</v>
      </c>
      <c r="AA1288" s="97">
        <v>0</v>
      </c>
      <c r="AB1288" s="97">
        <v>0</v>
      </c>
      <c r="AC1288" s="97">
        <v>0</v>
      </c>
      <c r="AD1288" s="97">
        <v>0</v>
      </c>
      <c r="AE1288" s="97">
        <v>0</v>
      </c>
      <c r="AF1288" s="97">
        <v>0</v>
      </c>
      <c r="AG1288" s="97">
        <v>0</v>
      </c>
      <c r="AH1288" s="97">
        <v>1</v>
      </c>
      <c r="AI1288" s="97">
        <v>1</v>
      </c>
      <c r="AJ1288" s="97">
        <v>0</v>
      </c>
      <c r="AK1288" s="97">
        <v>1</v>
      </c>
      <c r="AL1288" s="97">
        <v>0</v>
      </c>
      <c r="AM1288" s="97">
        <v>0</v>
      </c>
      <c r="AN1288" s="96" t="s">
        <v>488</v>
      </c>
      <c r="AO1288" s="97">
        <v>0</v>
      </c>
      <c r="AP1288" s="31">
        <f>IFERROR(IF(AN1288="CIKDITIRO",VLOOKUP(A1288,'BR DTG CIKDITIRO'!C:E,3,0),IF(FR_HITUNG_MINMAX!AN1288="PESALAKAN",VLOOKUP(FR_HITUNG_MINMAX!A1288,'BR DTG ADW'!C:E,3,0),IF(FR_HITUNG_MINMAX!AN1288="PACUL",VLOOKUP(FR_HITUNG_MINMAX!A1288,'BR DTG PACUL'!C:E,3,0),IF(FR_HITUNG_MINMAX!AN1288="TRAYEMAN",VLOOKUP(FR_HITUNG_MINMAX!A1288,'BR DTG TRAYEMAN'!C:E,3,0),"?")))),0)</f>
        <v>0</v>
      </c>
      <c r="AQ1288" s="31">
        <f>IF(AN1288="PACUL",VLOOKUP(A1288,'STOK PACUL'!C:H,6,0),IF(FR_HITUNG_MINMAX!AN1288="PESALAKAN",VLOOKUP(FR_HITUNG_MINMAX!A1288,'STOK PESALAKAN'!C:H,6,0),IF(FR_HITUNG_MINMAX!AN1288="CIKDITIRO",VLOOKUP(FR_HITUNG_MINMAX!A1288,'STOK CIKDITIRO'!C:H,6,0),IF(FR_HITUNG_MINMAX!AN1288="TRAYEMAN",VLOOKUP(FR_HITUNG_MINMAX!A1288,'STOK TRAYEMAN'!C:H,6,0),"?"))))</f>
        <v>0</v>
      </c>
      <c r="AR1288" s="25">
        <f t="shared" si="72"/>
        <v>0</v>
      </c>
      <c r="AS1288" s="25">
        <f t="shared" si="73"/>
        <v>0</v>
      </c>
      <c r="AT1288" s="25">
        <f t="shared" si="74"/>
        <v>1</v>
      </c>
    </row>
    <row r="1289" spans="1:46" ht="30">
      <c r="A1289" s="96" t="s">
        <v>2262</v>
      </c>
      <c r="B1289" s="96" t="s">
        <v>2263</v>
      </c>
      <c r="C1289" s="96" t="s">
        <v>1185</v>
      </c>
      <c r="D1289" s="96" t="s">
        <v>1377</v>
      </c>
      <c r="E1289" s="96" t="s">
        <v>482</v>
      </c>
      <c r="F1289" s="97">
        <v>10000</v>
      </c>
      <c r="G1289" s="97">
        <v>1</v>
      </c>
      <c r="H1289" s="96" t="s">
        <v>1185</v>
      </c>
      <c r="I1289" s="96" t="s">
        <v>1185</v>
      </c>
      <c r="J1289" s="98">
        <v>1</v>
      </c>
      <c r="K1289" s="97">
        <v>1</v>
      </c>
      <c r="L1289" s="97">
        <v>0</v>
      </c>
      <c r="M1289" s="97">
        <v>0</v>
      </c>
      <c r="N1289" s="97">
        <v>0</v>
      </c>
      <c r="O1289" s="97">
        <v>0</v>
      </c>
      <c r="P1289" s="97">
        <v>0</v>
      </c>
      <c r="Q1289" s="97">
        <v>0</v>
      </c>
      <c r="R1289" s="97">
        <v>0</v>
      </c>
      <c r="S1289" s="97">
        <v>0</v>
      </c>
      <c r="T1289" s="97">
        <v>0</v>
      </c>
      <c r="U1289" s="97">
        <v>0</v>
      </c>
      <c r="V1289" s="97">
        <v>1</v>
      </c>
      <c r="W1289" s="97">
        <v>0</v>
      </c>
      <c r="X1289" s="97">
        <v>1</v>
      </c>
      <c r="Y1289" s="97">
        <v>0</v>
      </c>
      <c r="Z1289" s="97">
        <v>0</v>
      </c>
      <c r="AA1289" s="97">
        <v>0</v>
      </c>
      <c r="AB1289" s="97">
        <v>0</v>
      </c>
      <c r="AC1289" s="97">
        <v>0</v>
      </c>
      <c r="AD1289" s="97">
        <v>0</v>
      </c>
      <c r="AE1289" s="97">
        <v>0</v>
      </c>
      <c r="AF1289" s="97">
        <v>0</v>
      </c>
      <c r="AG1289" s="97">
        <v>0</v>
      </c>
      <c r="AH1289" s="97">
        <v>1</v>
      </c>
      <c r="AI1289" s="97">
        <v>1</v>
      </c>
      <c r="AJ1289" s="97">
        <v>0</v>
      </c>
      <c r="AK1289" s="97">
        <v>1</v>
      </c>
      <c r="AL1289" s="97">
        <v>1</v>
      </c>
      <c r="AM1289" s="97">
        <v>2</v>
      </c>
      <c r="AN1289" s="96" t="s">
        <v>488</v>
      </c>
      <c r="AO1289" s="97">
        <v>0</v>
      </c>
      <c r="AP1289" s="31">
        <f>IFERROR(IF(AN1289="CIKDITIRO",VLOOKUP(A1289,'BR DTG CIKDITIRO'!C:E,3,0),IF(FR_HITUNG_MINMAX!AN1289="PESALAKAN",VLOOKUP(FR_HITUNG_MINMAX!A1289,'BR DTG ADW'!C:E,3,0),IF(FR_HITUNG_MINMAX!AN1289="PACUL",VLOOKUP(FR_HITUNG_MINMAX!A1289,'BR DTG PACUL'!C:E,3,0),IF(FR_HITUNG_MINMAX!AN1289="TRAYEMAN",VLOOKUP(FR_HITUNG_MINMAX!A1289,'BR DTG TRAYEMAN'!C:E,3,0),"?")))),0)</f>
        <v>0</v>
      </c>
      <c r="AQ1289" s="31">
        <f>IF(AN1289="PACUL",VLOOKUP(A1289,'STOK PACUL'!C:H,6,0),IF(FR_HITUNG_MINMAX!AN1289="PESALAKAN",VLOOKUP(FR_HITUNG_MINMAX!A1289,'STOK PESALAKAN'!C:H,6,0),IF(FR_HITUNG_MINMAX!AN1289="CIKDITIRO",VLOOKUP(FR_HITUNG_MINMAX!A1289,'STOK CIKDITIRO'!C:H,6,0),IF(FR_HITUNG_MINMAX!AN1289="TRAYEMAN",VLOOKUP(FR_HITUNG_MINMAX!A1289,'STOK TRAYEMAN'!C:H,6,0),"?"))))</f>
        <v>0</v>
      </c>
      <c r="AR1289" s="25">
        <f t="shared" si="72"/>
        <v>0</v>
      </c>
      <c r="AS1289" s="25">
        <f t="shared" si="73"/>
        <v>1</v>
      </c>
      <c r="AT1289" s="25">
        <f t="shared" si="74"/>
        <v>1</v>
      </c>
    </row>
    <row r="1290" spans="1:46" ht="30">
      <c r="A1290" s="96" t="s">
        <v>434</v>
      </c>
      <c r="B1290" s="96" t="s">
        <v>1235</v>
      </c>
      <c r="C1290" s="96" t="s">
        <v>898</v>
      </c>
      <c r="D1290" s="96" t="s">
        <v>1377</v>
      </c>
      <c r="E1290" s="96" t="s">
        <v>482</v>
      </c>
      <c r="F1290" s="97">
        <v>8000</v>
      </c>
      <c r="G1290" s="97">
        <v>1</v>
      </c>
      <c r="H1290" s="96" t="s">
        <v>30</v>
      </c>
      <c r="I1290" s="96" t="s">
        <v>1185</v>
      </c>
      <c r="J1290" s="98" t="s">
        <v>1366</v>
      </c>
      <c r="K1290" s="97">
        <v>1</v>
      </c>
      <c r="L1290" s="97">
        <v>0</v>
      </c>
      <c r="M1290" s="97">
        <v>1</v>
      </c>
      <c r="N1290" s="97">
        <v>0</v>
      </c>
      <c r="O1290" s="97">
        <v>0</v>
      </c>
      <c r="P1290" s="97">
        <v>0</v>
      </c>
      <c r="Q1290" s="97">
        <v>0</v>
      </c>
      <c r="R1290" s="97">
        <v>0</v>
      </c>
      <c r="S1290" s="97">
        <v>0</v>
      </c>
      <c r="T1290" s="97">
        <v>0</v>
      </c>
      <c r="U1290" s="97">
        <v>0</v>
      </c>
      <c r="V1290" s="97">
        <v>0</v>
      </c>
      <c r="W1290" s="97">
        <v>0</v>
      </c>
      <c r="X1290" s="97">
        <v>1</v>
      </c>
      <c r="Y1290" s="97">
        <v>1</v>
      </c>
      <c r="Z1290" s="97">
        <v>1</v>
      </c>
      <c r="AA1290" s="97">
        <v>0</v>
      </c>
      <c r="AB1290" s="97">
        <v>0</v>
      </c>
      <c r="AC1290" s="97">
        <v>0</v>
      </c>
      <c r="AD1290" s="97">
        <v>0</v>
      </c>
      <c r="AE1290" s="97">
        <v>0</v>
      </c>
      <c r="AF1290" s="97">
        <v>0</v>
      </c>
      <c r="AG1290" s="97">
        <v>0</v>
      </c>
      <c r="AH1290" s="97">
        <v>0</v>
      </c>
      <c r="AI1290" s="97">
        <v>0</v>
      </c>
      <c r="AJ1290" s="97">
        <v>0</v>
      </c>
      <c r="AK1290" s="97">
        <v>1</v>
      </c>
      <c r="AL1290" s="97">
        <v>1</v>
      </c>
      <c r="AM1290" s="97">
        <v>2</v>
      </c>
      <c r="AN1290" s="96" t="s">
        <v>488</v>
      </c>
      <c r="AO1290" s="97">
        <v>2</v>
      </c>
      <c r="AP1290" s="31">
        <f>IFERROR(IF(AN1290="CIKDITIRO",VLOOKUP(A1290,'BR DTG CIKDITIRO'!C:E,3,0),IF(FR_HITUNG_MINMAX!AN1290="PESALAKAN",VLOOKUP(FR_HITUNG_MINMAX!A1290,'BR DTG ADW'!C:E,3,0),IF(FR_HITUNG_MINMAX!AN1290="PACUL",VLOOKUP(FR_HITUNG_MINMAX!A1290,'BR DTG PACUL'!C:E,3,0),IF(FR_HITUNG_MINMAX!AN1290="TRAYEMAN",VLOOKUP(FR_HITUNG_MINMAX!A1290,'BR DTG TRAYEMAN'!C:E,3,0),"?")))),0)</f>
        <v>0</v>
      </c>
      <c r="AQ1290" s="31">
        <f>IF(AN1290="PACUL",VLOOKUP(A1290,'STOK PACUL'!C:H,6,0),IF(FR_HITUNG_MINMAX!AN1290="PESALAKAN",VLOOKUP(FR_HITUNG_MINMAX!A1290,'STOK PESALAKAN'!C:H,6,0),IF(FR_HITUNG_MINMAX!AN1290="CIKDITIRO",VLOOKUP(FR_HITUNG_MINMAX!A1290,'STOK CIKDITIRO'!C:H,6,0),IF(FR_HITUNG_MINMAX!AN1290="TRAYEMAN",VLOOKUP(FR_HITUNG_MINMAX!A1290,'STOK TRAYEMAN'!C:H,6,0),"?"))))</f>
        <v>2</v>
      </c>
      <c r="AR1290" s="25">
        <f t="shared" si="72"/>
        <v>2</v>
      </c>
      <c r="AS1290" s="25">
        <f t="shared" si="73"/>
        <v>1</v>
      </c>
      <c r="AT1290" s="25">
        <f t="shared" si="74"/>
        <v>3</v>
      </c>
    </row>
    <row r="1291" spans="1:46" ht="30">
      <c r="A1291" s="96" t="s">
        <v>435</v>
      </c>
      <c r="B1291" s="96" t="s">
        <v>1236</v>
      </c>
      <c r="C1291" s="96" t="s">
        <v>898</v>
      </c>
      <c r="D1291" s="96" t="s">
        <v>1377</v>
      </c>
      <c r="E1291" s="96" t="s">
        <v>482</v>
      </c>
      <c r="F1291" s="97">
        <v>6500</v>
      </c>
      <c r="G1291" s="97">
        <v>1</v>
      </c>
      <c r="H1291" s="96" t="s">
        <v>30</v>
      </c>
      <c r="I1291" s="96" t="s">
        <v>1185</v>
      </c>
      <c r="J1291" s="98" t="s">
        <v>1366</v>
      </c>
      <c r="K1291" s="97">
        <v>1</v>
      </c>
      <c r="L1291" s="97">
        <v>0</v>
      </c>
      <c r="M1291" s="97">
        <v>0</v>
      </c>
      <c r="N1291" s="97">
        <v>0</v>
      </c>
      <c r="O1291" s="97">
        <v>0</v>
      </c>
      <c r="P1291" s="97">
        <v>1</v>
      </c>
      <c r="Q1291" s="97">
        <v>0</v>
      </c>
      <c r="R1291" s="97">
        <v>0</v>
      </c>
      <c r="S1291" s="97">
        <v>0</v>
      </c>
      <c r="T1291" s="97">
        <v>0</v>
      </c>
      <c r="U1291" s="97">
        <v>0</v>
      </c>
      <c r="V1291" s="97">
        <v>0</v>
      </c>
      <c r="W1291" s="97">
        <v>0</v>
      </c>
      <c r="X1291" s="97">
        <v>1</v>
      </c>
      <c r="Y1291" s="97">
        <v>0</v>
      </c>
      <c r="Z1291" s="97">
        <v>0</v>
      </c>
      <c r="AA1291" s="97">
        <v>0</v>
      </c>
      <c r="AB1291" s="97">
        <v>1</v>
      </c>
      <c r="AC1291" s="97">
        <v>1</v>
      </c>
      <c r="AD1291" s="97">
        <v>0</v>
      </c>
      <c r="AE1291" s="97">
        <v>0</v>
      </c>
      <c r="AF1291" s="97">
        <v>0</v>
      </c>
      <c r="AG1291" s="97">
        <v>0</v>
      </c>
      <c r="AH1291" s="97">
        <v>0</v>
      </c>
      <c r="AI1291" s="97">
        <v>0</v>
      </c>
      <c r="AJ1291" s="97">
        <v>0</v>
      </c>
      <c r="AK1291" s="97">
        <v>1</v>
      </c>
      <c r="AL1291" s="97">
        <v>1</v>
      </c>
      <c r="AM1291" s="97">
        <v>2</v>
      </c>
      <c r="AN1291" s="96" t="s">
        <v>488</v>
      </c>
      <c r="AO1291" s="97">
        <v>2</v>
      </c>
      <c r="AP1291" s="31">
        <f>IFERROR(IF(AN1291="CIKDITIRO",VLOOKUP(A1291,'BR DTG CIKDITIRO'!C:E,3,0),IF(FR_HITUNG_MINMAX!AN1291="PESALAKAN",VLOOKUP(FR_HITUNG_MINMAX!A1291,'BR DTG ADW'!C:E,3,0),IF(FR_HITUNG_MINMAX!AN1291="PACUL",VLOOKUP(FR_HITUNG_MINMAX!A1291,'BR DTG PACUL'!C:E,3,0),IF(FR_HITUNG_MINMAX!AN1291="TRAYEMAN",VLOOKUP(FR_HITUNG_MINMAX!A1291,'BR DTG TRAYEMAN'!C:E,3,0),"?")))),0)</f>
        <v>0</v>
      </c>
      <c r="AQ1291" s="31">
        <f>IF(AN1291="PACUL",VLOOKUP(A1291,'STOK PACUL'!C:H,6,0),IF(FR_HITUNG_MINMAX!AN1291="PESALAKAN",VLOOKUP(FR_HITUNG_MINMAX!A1291,'STOK PESALAKAN'!C:H,6,0),IF(FR_HITUNG_MINMAX!AN1291="CIKDITIRO",VLOOKUP(FR_HITUNG_MINMAX!A1291,'STOK CIKDITIRO'!C:H,6,0),IF(FR_HITUNG_MINMAX!AN1291="TRAYEMAN",VLOOKUP(FR_HITUNG_MINMAX!A1291,'STOK TRAYEMAN'!C:H,6,0),"?"))))</f>
        <v>2</v>
      </c>
      <c r="AR1291" s="25">
        <f t="shared" si="72"/>
        <v>2</v>
      </c>
      <c r="AS1291" s="25">
        <f t="shared" si="73"/>
        <v>1</v>
      </c>
      <c r="AT1291" s="25">
        <f t="shared" si="74"/>
        <v>3</v>
      </c>
    </row>
    <row r="1292" spans="1:46" ht="30">
      <c r="A1292" s="96" t="s">
        <v>1472</v>
      </c>
      <c r="B1292" s="96" t="s">
        <v>1473</v>
      </c>
      <c r="C1292" s="96" t="s">
        <v>876</v>
      </c>
      <c r="D1292" s="96" t="s">
        <v>1377</v>
      </c>
      <c r="E1292" s="96" t="s">
        <v>482</v>
      </c>
      <c r="F1292" s="97">
        <v>6000</v>
      </c>
      <c r="G1292" s="97">
        <v>1</v>
      </c>
      <c r="H1292" s="96" t="s">
        <v>30</v>
      </c>
      <c r="I1292" s="96" t="s">
        <v>1185</v>
      </c>
      <c r="J1292" s="98" t="s">
        <v>1366</v>
      </c>
      <c r="K1292" s="97">
        <v>1</v>
      </c>
      <c r="L1292" s="97">
        <v>0</v>
      </c>
      <c r="M1292" s="97">
        <v>0</v>
      </c>
      <c r="N1292" s="97">
        <v>0</v>
      </c>
      <c r="O1292" s="97">
        <v>0</v>
      </c>
      <c r="P1292" s="97">
        <v>1</v>
      </c>
      <c r="Q1292" s="97">
        <v>0</v>
      </c>
      <c r="R1292" s="97">
        <v>0</v>
      </c>
      <c r="S1292" s="97">
        <v>0</v>
      </c>
      <c r="T1292" s="97">
        <v>0</v>
      </c>
      <c r="U1292" s="97">
        <v>0</v>
      </c>
      <c r="V1292" s="97">
        <v>0</v>
      </c>
      <c r="W1292" s="97">
        <v>0</v>
      </c>
      <c r="X1292" s="97">
        <v>1</v>
      </c>
      <c r="Y1292" s="97">
        <v>0</v>
      </c>
      <c r="Z1292" s="97">
        <v>0</v>
      </c>
      <c r="AA1292" s="97">
        <v>0</v>
      </c>
      <c r="AB1292" s="97">
        <v>1</v>
      </c>
      <c r="AC1292" s="97">
        <v>1</v>
      </c>
      <c r="AD1292" s="97">
        <v>0</v>
      </c>
      <c r="AE1292" s="97">
        <v>0</v>
      </c>
      <c r="AF1292" s="97">
        <v>0</v>
      </c>
      <c r="AG1292" s="97">
        <v>0</v>
      </c>
      <c r="AH1292" s="97">
        <v>0</v>
      </c>
      <c r="AI1292" s="97">
        <v>0</v>
      </c>
      <c r="AJ1292" s="97">
        <v>0</v>
      </c>
      <c r="AK1292" s="97">
        <v>1</v>
      </c>
      <c r="AL1292" s="97">
        <v>0</v>
      </c>
      <c r="AM1292" s="97">
        <v>0</v>
      </c>
      <c r="AN1292" s="96" t="s">
        <v>488</v>
      </c>
      <c r="AO1292" s="97">
        <v>0</v>
      </c>
      <c r="AP1292" s="31">
        <f>IFERROR(IF(AN1292="CIKDITIRO",VLOOKUP(A1292,'BR DTG CIKDITIRO'!C:E,3,0),IF(FR_HITUNG_MINMAX!AN1292="PESALAKAN",VLOOKUP(FR_HITUNG_MINMAX!A1292,'BR DTG ADW'!C:E,3,0),IF(FR_HITUNG_MINMAX!AN1292="PACUL",VLOOKUP(FR_HITUNG_MINMAX!A1292,'BR DTG PACUL'!C:E,3,0),IF(FR_HITUNG_MINMAX!AN1292="TRAYEMAN",VLOOKUP(FR_HITUNG_MINMAX!A1292,'BR DTG TRAYEMAN'!C:E,3,0),"?")))),0)</f>
        <v>0</v>
      </c>
      <c r="AQ1292" s="31">
        <f>IF(AN1292="PACUL",VLOOKUP(A1292,'STOK PACUL'!C:H,6,0),IF(FR_HITUNG_MINMAX!AN1292="PESALAKAN",VLOOKUP(FR_HITUNG_MINMAX!A1292,'STOK PESALAKAN'!C:H,6,0),IF(FR_HITUNG_MINMAX!AN1292="CIKDITIRO",VLOOKUP(FR_HITUNG_MINMAX!A1292,'STOK CIKDITIRO'!C:H,6,0),IF(FR_HITUNG_MINMAX!AN1292="TRAYEMAN",VLOOKUP(FR_HITUNG_MINMAX!A1292,'STOK TRAYEMAN'!C:H,6,0),"?"))))</f>
        <v>0</v>
      </c>
      <c r="AR1292" s="25">
        <f t="shared" si="72"/>
        <v>0</v>
      </c>
      <c r="AS1292" s="25">
        <f t="shared" si="73"/>
        <v>0</v>
      </c>
      <c r="AT1292" s="25">
        <f t="shared" si="74"/>
        <v>1</v>
      </c>
    </row>
    <row r="1293" spans="1:46" ht="30">
      <c r="A1293" s="96" t="s">
        <v>2264</v>
      </c>
      <c r="B1293" s="96" t="s">
        <v>2265</v>
      </c>
      <c r="C1293" s="96" t="s">
        <v>936</v>
      </c>
      <c r="D1293" s="96" t="s">
        <v>1377</v>
      </c>
      <c r="E1293" s="96" t="s">
        <v>482</v>
      </c>
      <c r="F1293" s="97">
        <v>7500</v>
      </c>
      <c r="G1293" s="97">
        <v>1</v>
      </c>
      <c r="H1293" s="96" t="s">
        <v>32</v>
      </c>
      <c r="I1293" s="96" t="s">
        <v>1185</v>
      </c>
      <c r="J1293" s="98" t="s">
        <v>1366</v>
      </c>
      <c r="K1293" s="97">
        <v>1</v>
      </c>
      <c r="L1293" s="97">
        <v>0</v>
      </c>
      <c r="M1293" s="97">
        <v>0</v>
      </c>
      <c r="N1293" s="97">
        <v>0</v>
      </c>
      <c r="O1293" s="97">
        <v>0</v>
      </c>
      <c r="P1293" s="97">
        <v>1</v>
      </c>
      <c r="Q1293" s="97">
        <v>0</v>
      </c>
      <c r="R1293" s="97">
        <v>0</v>
      </c>
      <c r="S1293" s="97">
        <v>0</v>
      </c>
      <c r="T1293" s="97">
        <v>0</v>
      </c>
      <c r="U1293" s="97">
        <v>0</v>
      </c>
      <c r="V1293" s="97">
        <v>0</v>
      </c>
      <c r="W1293" s="97">
        <v>0</v>
      </c>
      <c r="X1293" s="97">
        <v>1</v>
      </c>
      <c r="Y1293" s="97">
        <v>0</v>
      </c>
      <c r="Z1293" s="97">
        <v>0</v>
      </c>
      <c r="AA1293" s="97">
        <v>0</v>
      </c>
      <c r="AB1293" s="97">
        <v>1</v>
      </c>
      <c r="AC1293" s="97">
        <v>1</v>
      </c>
      <c r="AD1293" s="97">
        <v>0</v>
      </c>
      <c r="AE1293" s="97">
        <v>0</v>
      </c>
      <c r="AF1293" s="97">
        <v>0</v>
      </c>
      <c r="AG1293" s="97">
        <v>0</v>
      </c>
      <c r="AH1293" s="97">
        <v>0</v>
      </c>
      <c r="AI1293" s="97">
        <v>0</v>
      </c>
      <c r="AJ1293" s="97">
        <v>0</v>
      </c>
      <c r="AK1293" s="97">
        <v>1</v>
      </c>
      <c r="AL1293" s="97">
        <v>1</v>
      </c>
      <c r="AM1293" s="97">
        <v>2</v>
      </c>
      <c r="AN1293" s="96" t="s">
        <v>488</v>
      </c>
      <c r="AO1293" s="97">
        <v>2</v>
      </c>
      <c r="AP1293" s="31">
        <f>IFERROR(IF(AN1293="CIKDITIRO",VLOOKUP(A1293,'BR DTG CIKDITIRO'!C:E,3,0),IF(FR_HITUNG_MINMAX!AN1293="PESALAKAN",VLOOKUP(FR_HITUNG_MINMAX!A1293,'BR DTG ADW'!C:E,3,0),IF(FR_HITUNG_MINMAX!AN1293="PACUL",VLOOKUP(FR_HITUNG_MINMAX!A1293,'BR DTG PACUL'!C:E,3,0),IF(FR_HITUNG_MINMAX!AN1293="TRAYEMAN",VLOOKUP(FR_HITUNG_MINMAX!A1293,'BR DTG TRAYEMAN'!C:E,3,0),"?")))),0)</f>
        <v>0</v>
      </c>
      <c r="AQ1293" s="31">
        <f>IF(AN1293="PACUL",VLOOKUP(A1293,'STOK PACUL'!C:H,6,0),IF(FR_HITUNG_MINMAX!AN1293="PESALAKAN",VLOOKUP(FR_HITUNG_MINMAX!A1293,'STOK PESALAKAN'!C:H,6,0),IF(FR_HITUNG_MINMAX!AN1293="CIKDITIRO",VLOOKUP(FR_HITUNG_MINMAX!A1293,'STOK CIKDITIRO'!C:H,6,0),IF(FR_HITUNG_MINMAX!AN1293="TRAYEMAN",VLOOKUP(FR_HITUNG_MINMAX!A1293,'STOK TRAYEMAN'!C:H,6,0),"?"))))</f>
        <v>2</v>
      </c>
      <c r="AR1293" s="25">
        <f t="shared" si="72"/>
        <v>2</v>
      </c>
      <c r="AS1293" s="25">
        <f t="shared" si="73"/>
        <v>1</v>
      </c>
      <c r="AT1293" s="25">
        <f t="shared" si="74"/>
        <v>1</v>
      </c>
    </row>
    <row r="1294" spans="1:46" ht="30">
      <c r="A1294" s="96" t="s">
        <v>439</v>
      </c>
      <c r="B1294" s="96" t="s">
        <v>1240</v>
      </c>
      <c r="C1294" s="96" t="s">
        <v>1100</v>
      </c>
      <c r="D1294" s="96" t="s">
        <v>1377</v>
      </c>
      <c r="E1294" s="96" t="s">
        <v>485</v>
      </c>
      <c r="F1294" s="97">
        <v>3040</v>
      </c>
      <c r="G1294" s="97">
        <v>1</v>
      </c>
      <c r="H1294" s="96" t="s">
        <v>30</v>
      </c>
      <c r="I1294" s="96" t="s">
        <v>1185</v>
      </c>
      <c r="J1294" s="98">
        <v>1</v>
      </c>
      <c r="K1294" s="97">
        <v>1</v>
      </c>
      <c r="L1294" s="97">
        <v>3</v>
      </c>
      <c r="M1294" s="97">
        <v>3</v>
      </c>
      <c r="N1294" s="97">
        <v>3</v>
      </c>
      <c r="O1294" s="97">
        <v>2</v>
      </c>
      <c r="P1294" s="97">
        <v>1</v>
      </c>
      <c r="Q1294" s="97">
        <v>2</v>
      </c>
      <c r="R1294" s="97">
        <v>2</v>
      </c>
      <c r="S1294" s="97">
        <v>1</v>
      </c>
      <c r="T1294" s="97">
        <v>1</v>
      </c>
      <c r="U1294" s="97">
        <v>2</v>
      </c>
      <c r="V1294" s="97">
        <v>1</v>
      </c>
      <c r="W1294" s="97">
        <v>2</v>
      </c>
      <c r="X1294" s="97">
        <v>3</v>
      </c>
      <c r="Y1294" s="97">
        <v>6</v>
      </c>
      <c r="Z1294" s="97">
        <v>6</v>
      </c>
      <c r="AA1294" s="97">
        <v>5</v>
      </c>
      <c r="AB1294" s="97">
        <v>3</v>
      </c>
      <c r="AC1294" s="97">
        <v>3</v>
      </c>
      <c r="AD1294" s="97">
        <v>4</v>
      </c>
      <c r="AE1294" s="97">
        <v>3</v>
      </c>
      <c r="AF1294" s="97">
        <v>2</v>
      </c>
      <c r="AG1294" s="97">
        <v>3</v>
      </c>
      <c r="AH1294" s="97">
        <v>3</v>
      </c>
      <c r="AI1294" s="97">
        <v>3</v>
      </c>
      <c r="AJ1294" s="97">
        <v>5</v>
      </c>
      <c r="AK1294" s="97">
        <v>6</v>
      </c>
      <c r="AL1294" s="97">
        <v>3</v>
      </c>
      <c r="AM1294" s="97">
        <v>6</v>
      </c>
      <c r="AN1294" s="96" t="s">
        <v>488</v>
      </c>
      <c r="AO1294" s="97">
        <v>2</v>
      </c>
      <c r="AP1294" s="31">
        <f>IFERROR(IF(AN1294="CIKDITIRO",VLOOKUP(A1294,'BR DTG CIKDITIRO'!C:E,3,0),IF(FR_HITUNG_MINMAX!AN1294="PESALAKAN",VLOOKUP(FR_HITUNG_MINMAX!A1294,'BR DTG ADW'!C:E,3,0),IF(FR_HITUNG_MINMAX!AN1294="PACUL",VLOOKUP(FR_HITUNG_MINMAX!A1294,'BR DTG PACUL'!C:E,3,0),IF(FR_HITUNG_MINMAX!AN1294="TRAYEMAN",VLOOKUP(FR_HITUNG_MINMAX!A1294,'BR DTG TRAYEMAN'!C:E,3,0),"?")))),0)</f>
        <v>0</v>
      </c>
      <c r="AQ1294" s="31">
        <f>IF(AN1294="PACUL",VLOOKUP(A1294,'STOK PACUL'!C:H,6,0),IF(FR_HITUNG_MINMAX!AN1294="PESALAKAN",VLOOKUP(FR_HITUNG_MINMAX!A1294,'STOK PESALAKAN'!C:H,6,0),IF(FR_HITUNG_MINMAX!AN1294="CIKDITIRO",VLOOKUP(FR_HITUNG_MINMAX!A1294,'STOK CIKDITIRO'!C:H,6,0),IF(FR_HITUNG_MINMAX!AN1294="TRAYEMAN",VLOOKUP(FR_HITUNG_MINMAX!A1294,'STOK TRAYEMAN'!C:H,6,0),"?"))))</f>
        <v>2</v>
      </c>
      <c r="AR1294" s="25">
        <f t="shared" si="72"/>
        <v>2</v>
      </c>
      <c r="AS1294" s="25">
        <f t="shared" si="73"/>
        <v>2</v>
      </c>
      <c r="AT1294" s="25">
        <f t="shared" si="74"/>
        <v>4</v>
      </c>
    </row>
    <row r="1295" spans="1:46" ht="30">
      <c r="A1295" s="96" t="s">
        <v>440</v>
      </c>
      <c r="B1295" s="96" t="s">
        <v>1241</v>
      </c>
      <c r="C1295" s="96" t="s">
        <v>877</v>
      </c>
      <c r="D1295" s="96" t="s">
        <v>1377</v>
      </c>
      <c r="E1295" s="96" t="s">
        <v>484</v>
      </c>
      <c r="F1295" s="97">
        <v>45000</v>
      </c>
      <c r="G1295" s="97">
        <v>1</v>
      </c>
      <c r="H1295" s="96" t="s">
        <v>1185</v>
      </c>
      <c r="I1295" s="96" t="s">
        <v>1185</v>
      </c>
      <c r="J1295" s="98">
        <v>1</v>
      </c>
      <c r="K1295" s="97">
        <v>1</v>
      </c>
      <c r="L1295" s="97">
        <v>1</v>
      </c>
      <c r="M1295" s="97">
        <v>0</v>
      </c>
      <c r="N1295" s="97">
        <v>1</v>
      </c>
      <c r="O1295" s="97">
        <v>1</v>
      </c>
      <c r="P1295" s="97">
        <v>1</v>
      </c>
      <c r="Q1295" s="97">
        <v>0</v>
      </c>
      <c r="R1295" s="97">
        <v>1</v>
      </c>
      <c r="S1295" s="97">
        <v>0</v>
      </c>
      <c r="T1295" s="97">
        <v>0</v>
      </c>
      <c r="U1295" s="97">
        <v>2</v>
      </c>
      <c r="V1295" s="97">
        <v>0</v>
      </c>
      <c r="W1295" s="97">
        <v>0</v>
      </c>
      <c r="X1295" s="97">
        <v>2</v>
      </c>
      <c r="Y1295" s="97">
        <v>1</v>
      </c>
      <c r="Z1295" s="97">
        <v>1</v>
      </c>
      <c r="AA1295" s="97">
        <v>2</v>
      </c>
      <c r="AB1295" s="97">
        <v>2</v>
      </c>
      <c r="AC1295" s="97">
        <v>1</v>
      </c>
      <c r="AD1295" s="97">
        <v>1</v>
      </c>
      <c r="AE1295" s="97">
        <v>1</v>
      </c>
      <c r="AF1295" s="97">
        <v>0</v>
      </c>
      <c r="AG1295" s="97">
        <v>2</v>
      </c>
      <c r="AH1295" s="97">
        <v>2</v>
      </c>
      <c r="AI1295" s="97">
        <v>0</v>
      </c>
      <c r="AJ1295" s="97">
        <v>1</v>
      </c>
      <c r="AK1295" s="97">
        <v>2</v>
      </c>
      <c r="AL1295" s="97">
        <v>2</v>
      </c>
      <c r="AM1295" s="97">
        <v>2</v>
      </c>
      <c r="AN1295" s="96" t="s">
        <v>488</v>
      </c>
      <c r="AO1295" s="97">
        <v>2</v>
      </c>
      <c r="AP1295" s="31">
        <f>IFERROR(IF(AN1295="CIKDITIRO",VLOOKUP(A1295,'BR DTG CIKDITIRO'!C:E,3,0),IF(FR_HITUNG_MINMAX!AN1295="PESALAKAN",VLOOKUP(FR_HITUNG_MINMAX!A1295,'BR DTG ADW'!C:E,3,0),IF(FR_HITUNG_MINMAX!AN1295="PACUL",VLOOKUP(FR_HITUNG_MINMAX!A1295,'BR DTG PACUL'!C:E,3,0),IF(FR_HITUNG_MINMAX!AN1295="TRAYEMAN",VLOOKUP(FR_HITUNG_MINMAX!A1295,'BR DTG TRAYEMAN'!C:E,3,0),"?")))),0)</f>
        <v>0</v>
      </c>
      <c r="AQ1295" s="31">
        <f>IF(AN1295="PACUL",VLOOKUP(A1295,'STOK PACUL'!C:H,6,0),IF(FR_HITUNG_MINMAX!AN1295="PESALAKAN",VLOOKUP(FR_HITUNG_MINMAX!A1295,'STOK PESALAKAN'!C:H,6,0),IF(FR_HITUNG_MINMAX!AN1295="CIKDITIRO",VLOOKUP(FR_HITUNG_MINMAX!A1295,'STOK CIKDITIRO'!C:H,6,0),IF(FR_HITUNG_MINMAX!AN1295="TRAYEMAN",VLOOKUP(FR_HITUNG_MINMAX!A1295,'STOK TRAYEMAN'!C:H,6,0),"?"))))</f>
        <v>2</v>
      </c>
      <c r="AR1295" s="25">
        <f t="shared" si="72"/>
        <v>2</v>
      </c>
      <c r="AS1295" s="25">
        <f t="shared" si="73"/>
        <v>1</v>
      </c>
      <c r="AT1295" s="25">
        <f t="shared" si="74"/>
        <v>3</v>
      </c>
    </row>
    <row r="1296" spans="1:46" ht="30">
      <c r="A1296" s="96" t="s">
        <v>2266</v>
      </c>
      <c r="B1296" s="96" t="s">
        <v>2267</v>
      </c>
      <c r="C1296" s="96" t="s">
        <v>876</v>
      </c>
      <c r="D1296" s="96" t="s">
        <v>1377</v>
      </c>
      <c r="E1296" s="96" t="s">
        <v>482</v>
      </c>
      <c r="F1296" s="97">
        <v>100000</v>
      </c>
      <c r="G1296" s="97">
        <v>1</v>
      </c>
      <c r="H1296" s="96" t="s">
        <v>1185</v>
      </c>
      <c r="I1296" s="96" t="s">
        <v>1185</v>
      </c>
      <c r="J1296" s="98">
        <v>1</v>
      </c>
      <c r="K1296" s="97">
        <v>1</v>
      </c>
      <c r="L1296" s="97">
        <v>0</v>
      </c>
      <c r="M1296" s="97">
        <v>0</v>
      </c>
      <c r="N1296" s="97">
        <v>0</v>
      </c>
      <c r="O1296" s="97">
        <v>0</v>
      </c>
      <c r="P1296" s="97">
        <v>0</v>
      </c>
      <c r="Q1296" s="97">
        <v>0</v>
      </c>
      <c r="R1296" s="97">
        <v>0</v>
      </c>
      <c r="S1296" s="97">
        <v>0</v>
      </c>
      <c r="T1296" s="97">
        <v>0</v>
      </c>
      <c r="U1296" s="97">
        <v>1</v>
      </c>
      <c r="V1296" s="97">
        <v>0</v>
      </c>
      <c r="W1296" s="97">
        <v>0</v>
      </c>
      <c r="X1296" s="97">
        <v>1</v>
      </c>
      <c r="Y1296" s="97">
        <v>0</v>
      </c>
      <c r="Z1296" s="97">
        <v>0</v>
      </c>
      <c r="AA1296" s="97">
        <v>0</v>
      </c>
      <c r="AB1296" s="97">
        <v>0</v>
      </c>
      <c r="AC1296" s="97">
        <v>0</v>
      </c>
      <c r="AD1296" s="97">
        <v>0</v>
      </c>
      <c r="AE1296" s="97">
        <v>0</v>
      </c>
      <c r="AF1296" s="97">
        <v>0</v>
      </c>
      <c r="AG1296" s="97">
        <v>1</v>
      </c>
      <c r="AH1296" s="97">
        <v>1</v>
      </c>
      <c r="AI1296" s="97">
        <v>0</v>
      </c>
      <c r="AJ1296" s="97">
        <v>0</v>
      </c>
      <c r="AK1296" s="97">
        <v>1</v>
      </c>
      <c r="AL1296" s="97">
        <v>0</v>
      </c>
      <c r="AM1296" s="97">
        <v>0</v>
      </c>
      <c r="AN1296" s="96" t="s">
        <v>488</v>
      </c>
      <c r="AO1296" s="97">
        <v>0</v>
      </c>
      <c r="AP1296" s="31">
        <f>IFERROR(IF(AN1296="CIKDITIRO",VLOOKUP(A1296,'BR DTG CIKDITIRO'!C:E,3,0),IF(FR_HITUNG_MINMAX!AN1296="PESALAKAN",VLOOKUP(FR_HITUNG_MINMAX!A1296,'BR DTG ADW'!C:E,3,0),IF(FR_HITUNG_MINMAX!AN1296="PACUL",VLOOKUP(FR_HITUNG_MINMAX!A1296,'BR DTG PACUL'!C:E,3,0),IF(FR_HITUNG_MINMAX!AN1296="TRAYEMAN",VLOOKUP(FR_HITUNG_MINMAX!A1296,'BR DTG TRAYEMAN'!C:E,3,0),"?")))),0)</f>
        <v>0</v>
      </c>
      <c r="AQ1296" s="31">
        <f>IF(AN1296="PACUL",VLOOKUP(A1296,'STOK PACUL'!C:H,6,0),IF(FR_HITUNG_MINMAX!AN1296="PESALAKAN",VLOOKUP(FR_HITUNG_MINMAX!A1296,'STOK PESALAKAN'!C:H,6,0),IF(FR_HITUNG_MINMAX!AN1296="CIKDITIRO",VLOOKUP(FR_HITUNG_MINMAX!A1296,'STOK CIKDITIRO'!C:H,6,0),IF(FR_HITUNG_MINMAX!AN1296="TRAYEMAN",VLOOKUP(FR_HITUNG_MINMAX!A1296,'STOK TRAYEMAN'!C:H,6,0),"?"))))</f>
        <v>0</v>
      </c>
      <c r="AR1296" s="25">
        <f t="shared" si="72"/>
        <v>0</v>
      </c>
      <c r="AS1296" s="25">
        <f t="shared" si="73"/>
        <v>0</v>
      </c>
      <c r="AT1296" s="25">
        <f t="shared" si="74"/>
        <v>1</v>
      </c>
    </row>
    <row r="1297" spans="1:46" ht="30">
      <c r="A1297" s="96" t="s">
        <v>523</v>
      </c>
      <c r="B1297" s="96" t="s">
        <v>2268</v>
      </c>
      <c r="C1297" s="96" t="s">
        <v>877</v>
      </c>
      <c r="D1297" s="96" t="s">
        <v>1377</v>
      </c>
      <c r="E1297" s="96" t="s">
        <v>482</v>
      </c>
      <c r="F1297" s="97">
        <v>230000</v>
      </c>
      <c r="G1297" s="97">
        <v>1</v>
      </c>
      <c r="H1297" s="96" t="s">
        <v>116</v>
      </c>
      <c r="I1297" s="96" t="s">
        <v>1185</v>
      </c>
      <c r="J1297" s="98">
        <v>1</v>
      </c>
      <c r="K1297" s="97">
        <v>1</v>
      </c>
      <c r="L1297" s="97">
        <v>0</v>
      </c>
      <c r="M1297" s="97">
        <v>0</v>
      </c>
      <c r="N1297" s="97">
        <v>0</v>
      </c>
      <c r="O1297" s="97">
        <v>1</v>
      </c>
      <c r="P1297" s="97">
        <v>0</v>
      </c>
      <c r="Q1297" s="97">
        <v>0</v>
      </c>
      <c r="R1297" s="97">
        <v>0</v>
      </c>
      <c r="S1297" s="97">
        <v>0</v>
      </c>
      <c r="T1297" s="97">
        <v>0</v>
      </c>
      <c r="U1297" s="97">
        <v>0</v>
      </c>
      <c r="V1297" s="97">
        <v>0</v>
      </c>
      <c r="W1297" s="97">
        <v>0</v>
      </c>
      <c r="X1297" s="97">
        <v>1</v>
      </c>
      <c r="Y1297" s="97">
        <v>0</v>
      </c>
      <c r="Z1297" s="97">
        <v>0</v>
      </c>
      <c r="AA1297" s="97">
        <v>1</v>
      </c>
      <c r="AB1297" s="97">
        <v>1</v>
      </c>
      <c r="AC1297" s="97">
        <v>0</v>
      </c>
      <c r="AD1297" s="97">
        <v>0</v>
      </c>
      <c r="AE1297" s="97">
        <v>0</v>
      </c>
      <c r="AF1297" s="97">
        <v>0</v>
      </c>
      <c r="AG1297" s="97">
        <v>0</v>
      </c>
      <c r="AH1297" s="97">
        <v>0</v>
      </c>
      <c r="AI1297" s="97">
        <v>0</v>
      </c>
      <c r="AJ1297" s="97">
        <v>0</v>
      </c>
      <c r="AK1297" s="97">
        <v>1</v>
      </c>
      <c r="AL1297" s="97">
        <v>1</v>
      </c>
      <c r="AM1297" s="97">
        <v>1</v>
      </c>
      <c r="AN1297" s="96" t="s">
        <v>488</v>
      </c>
      <c r="AO1297" s="97">
        <v>1</v>
      </c>
      <c r="AP1297" s="31">
        <f>IFERROR(IF(AN1297="CIKDITIRO",VLOOKUP(A1297,'BR DTG CIKDITIRO'!C:E,3,0),IF(FR_HITUNG_MINMAX!AN1297="PESALAKAN",VLOOKUP(FR_HITUNG_MINMAX!A1297,'BR DTG ADW'!C:E,3,0),IF(FR_HITUNG_MINMAX!AN1297="PACUL",VLOOKUP(FR_HITUNG_MINMAX!A1297,'BR DTG PACUL'!C:E,3,0),IF(FR_HITUNG_MINMAX!AN1297="TRAYEMAN",VLOOKUP(FR_HITUNG_MINMAX!A1297,'BR DTG TRAYEMAN'!C:E,3,0),"?")))),0)</f>
        <v>0</v>
      </c>
      <c r="AQ1297" s="31">
        <f>IF(AN1297="PACUL",VLOOKUP(A1297,'STOK PACUL'!C:H,6,0),IF(FR_HITUNG_MINMAX!AN1297="PESALAKAN",VLOOKUP(FR_HITUNG_MINMAX!A1297,'STOK PESALAKAN'!C:H,6,0),IF(FR_HITUNG_MINMAX!AN1297="CIKDITIRO",VLOOKUP(FR_HITUNG_MINMAX!A1297,'STOK CIKDITIRO'!C:H,6,0),IF(FR_HITUNG_MINMAX!AN1297="TRAYEMAN",VLOOKUP(FR_HITUNG_MINMAX!A1297,'STOK TRAYEMAN'!C:H,6,0),"?"))))</f>
        <v>1</v>
      </c>
      <c r="AR1297" s="25">
        <f t="shared" si="72"/>
        <v>1</v>
      </c>
      <c r="AS1297" s="25">
        <f t="shared" si="73"/>
        <v>1</v>
      </c>
      <c r="AT1297" s="25">
        <f t="shared" si="74"/>
        <v>2</v>
      </c>
    </row>
    <row r="1298" spans="1:46" ht="30">
      <c r="A1298" s="96" t="s">
        <v>441</v>
      </c>
      <c r="B1298" s="96" t="s">
        <v>1247</v>
      </c>
      <c r="C1298" s="96" t="s">
        <v>877</v>
      </c>
      <c r="D1298" s="96" t="s">
        <v>1377</v>
      </c>
      <c r="E1298" s="96" t="s">
        <v>485</v>
      </c>
      <c r="F1298" s="97">
        <v>140000</v>
      </c>
      <c r="G1298" s="97">
        <v>1</v>
      </c>
      <c r="H1298" s="96" t="s">
        <v>33</v>
      </c>
      <c r="I1298" s="96" t="s">
        <v>1185</v>
      </c>
      <c r="J1298" s="98">
        <v>1</v>
      </c>
      <c r="K1298" s="97">
        <v>1</v>
      </c>
      <c r="L1298" s="97">
        <v>0</v>
      </c>
      <c r="M1298" s="97">
        <v>1</v>
      </c>
      <c r="N1298" s="97">
        <v>0</v>
      </c>
      <c r="O1298" s="97">
        <v>0</v>
      </c>
      <c r="P1298" s="97">
        <v>0</v>
      </c>
      <c r="Q1298" s="97">
        <v>1</v>
      </c>
      <c r="R1298" s="97">
        <v>2</v>
      </c>
      <c r="S1298" s="97">
        <v>1</v>
      </c>
      <c r="T1298" s="97">
        <v>3</v>
      </c>
      <c r="U1298" s="97">
        <v>1</v>
      </c>
      <c r="V1298" s="97">
        <v>0</v>
      </c>
      <c r="W1298" s="97">
        <v>1</v>
      </c>
      <c r="X1298" s="97">
        <v>3</v>
      </c>
      <c r="Y1298" s="97">
        <v>1</v>
      </c>
      <c r="Z1298" s="97">
        <v>1</v>
      </c>
      <c r="AA1298" s="97">
        <v>0</v>
      </c>
      <c r="AB1298" s="97">
        <v>0</v>
      </c>
      <c r="AC1298" s="97">
        <v>1</v>
      </c>
      <c r="AD1298" s="97">
        <v>3</v>
      </c>
      <c r="AE1298" s="97">
        <v>3</v>
      </c>
      <c r="AF1298" s="97">
        <v>4</v>
      </c>
      <c r="AG1298" s="97">
        <v>2</v>
      </c>
      <c r="AH1298" s="97">
        <v>1</v>
      </c>
      <c r="AI1298" s="97">
        <v>1</v>
      </c>
      <c r="AJ1298" s="97">
        <v>1</v>
      </c>
      <c r="AK1298" s="97">
        <v>4</v>
      </c>
      <c r="AL1298" s="97">
        <v>3</v>
      </c>
      <c r="AM1298" s="97">
        <v>4</v>
      </c>
      <c r="AN1298" s="96" t="s">
        <v>488</v>
      </c>
      <c r="AO1298" s="97">
        <v>3</v>
      </c>
      <c r="AP1298" s="31">
        <f>IFERROR(IF(AN1298="CIKDITIRO",VLOOKUP(A1298,'BR DTG CIKDITIRO'!C:E,3,0),IF(FR_HITUNG_MINMAX!AN1298="PESALAKAN",VLOOKUP(FR_HITUNG_MINMAX!A1298,'BR DTG ADW'!C:E,3,0),IF(FR_HITUNG_MINMAX!AN1298="PACUL",VLOOKUP(FR_HITUNG_MINMAX!A1298,'BR DTG PACUL'!C:E,3,0),IF(FR_HITUNG_MINMAX!AN1298="TRAYEMAN",VLOOKUP(FR_HITUNG_MINMAX!A1298,'BR DTG TRAYEMAN'!C:E,3,0),"?")))),0)</f>
        <v>0</v>
      </c>
      <c r="AQ1298" s="31">
        <f>IF(AN1298="PACUL",VLOOKUP(A1298,'STOK PACUL'!C:H,6,0),IF(FR_HITUNG_MINMAX!AN1298="PESALAKAN",VLOOKUP(FR_HITUNG_MINMAX!A1298,'STOK PESALAKAN'!C:H,6,0),IF(FR_HITUNG_MINMAX!AN1298="CIKDITIRO",VLOOKUP(FR_HITUNG_MINMAX!A1298,'STOK CIKDITIRO'!C:H,6,0),IF(FR_HITUNG_MINMAX!AN1298="TRAYEMAN",VLOOKUP(FR_HITUNG_MINMAX!A1298,'STOK TRAYEMAN'!C:H,6,0),"?"))))</f>
        <v>3</v>
      </c>
      <c r="AR1298" s="25">
        <f t="shared" si="72"/>
        <v>3</v>
      </c>
      <c r="AS1298" s="25">
        <f t="shared" si="73"/>
        <v>2</v>
      </c>
      <c r="AT1298" s="25">
        <f t="shared" si="74"/>
        <v>3</v>
      </c>
    </row>
    <row r="1299" spans="1:46" ht="30">
      <c r="A1299" s="96" t="s">
        <v>2269</v>
      </c>
      <c r="B1299" s="96" t="s">
        <v>2270</v>
      </c>
      <c r="C1299" s="96" t="s">
        <v>888</v>
      </c>
      <c r="D1299" s="96" t="s">
        <v>1381</v>
      </c>
      <c r="E1299" s="96" t="s">
        <v>482</v>
      </c>
      <c r="F1299" s="97">
        <v>3000</v>
      </c>
      <c r="G1299" s="97">
        <v>1</v>
      </c>
      <c r="H1299" s="96" t="s">
        <v>1185</v>
      </c>
      <c r="I1299" s="96" t="s">
        <v>1185</v>
      </c>
      <c r="J1299" s="98">
        <v>1</v>
      </c>
      <c r="K1299" s="97">
        <v>1</v>
      </c>
      <c r="L1299" s="97">
        <v>0</v>
      </c>
      <c r="M1299" s="97">
        <v>0</v>
      </c>
      <c r="N1299" s="97">
        <v>0</v>
      </c>
      <c r="O1299" s="97">
        <v>0</v>
      </c>
      <c r="P1299" s="97">
        <v>0</v>
      </c>
      <c r="Q1299" s="97">
        <v>0</v>
      </c>
      <c r="R1299" s="97">
        <v>0</v>
      </c>
      <c r="S1299" s="97">
        <v>1</v>
      </c>
      <c r="T1299" s="97">
        <v>1</v>
      </c>
      <c r="U1299" s="97">
        <v>0</v>
      </c>
      <c r="V1299" s="97">
        <v>1</v>
      </c>
      <c r="W1299" s="97">
        <v>0</v>
      </c>
      <c r="X1299" s="97">
        <v>1</v>
      </c>
      <c r="Y1299" s="97">
        <v>0</v>
      </c>
      <c r="Z1299" s="97">
        <v>0</v>
      </c>
      <c r="AA1299" s="97">
        <v>0</v>
      </c>
      <c r="AB1299" s="97">
        <v>0</v>
      </c>
      <c r="AC1299" s="97">
        <v>0</v>
      </c>
      <c r="AD1299" s="97">
        <v>0</v>
      </c>
      <c r="AE1299" s="97">
        <v>1</v>
      </c>
      <c r="AF1299" s="97">
        <v>2</v>
      </c>
      <c r="AG1299" s="97">
        <v>1</v>
      </c>
      <c r="AH1299" s="97">
        <v>1</v>
      </c>
      <c r="AI1299" s="97">
        <v>1</v>
      </c>
      <c r="AJ1299" s="97">
        <v>0</v>
      </c>
      <c r="AK1299" s="97">
        <v>2</v>
      </c>
      <c r="AL1299" s="97">
        <v>1</v>
      </c>
      <c r="AM1299" s="97">
        <v>2</v>
      </c>
      <c r="AN1299" s="96" t="s">
        <v>488</v>
      </c>
      <c r="AO1299" s="97">
        <v>0</v>
      </c>
      <c r="AP1299" s="31">
        <f>IFERROR(IF(AN1299="CIKDITIRO",VLOOKUP(A1299,'BR DTG CIKDITIRO'!C:E,3,0),IF(FR_HITUNG_MINMAX!AN1299="PESALAKAN",VLOOKUP(FR_HITUNG_MINMAX!A1299,'BR DTG ADW'!C:E,3,0),IF(FR_HITUNG_MINMAX!AN1299="PACUL",VLOOKUP(FR_HITUNG_MINMAX!A1299,'BR DTG PACUL'!C:E,3,0),IF(FR_HITUNG_MINMAX!AN1299="TRAYEMAN",VLOOKUP(FR_HITUNG_MINMAX!A1299,'BR DTG TRAYEMAN'!C:E,3,0),"?")))),0)</f>
        <v>0</v>
      </c>
      <c r="AQ1299" s="31">
        <f>IF(AN1299="PACUL",VLOOKUP(A1299,'STOK PACUL'!C:H,6,0),IF(FR_HITUNG_MINMAX!AN1299="PESALAKAN",VLOOKUP(FR_HITUNG_MINMAX!A1299,'STOK PESALAKAN'!C:H,6,0),IF(FR_HITUNG_MINMAX!AN1299="CIKDITIRO",VLOOKUP(FR_HITUNG_MINMAX!A1299,'STOK CIKDITIRO'!C:H,6,0),IF(FR_HITUNG_MINMAX!AN1299="TRAYEMAN",VLOOKUP(FR_HITUNG_MINMAX!A1299,'STOK TRAYEMAN'!C:H,6,0),"?"))))</f>
        <v>0</v>
      </c>
      <c r="AR1299" s="25">
        <f t="shared" si="72"/>
        <v>0</v>
      </c>
      <c r="AS1299" s="25">
        <f t="shared" si="73"/>
        <v>1</v>
      </c>
      <c r="AT1299" s="25">
        <f t="shared" si="74"/>
        <v>1</v>
      </c>
    </row>
    <row r="1300" spans="1:46" ht="30">
      <c r="A1300" s="96" t="s">
        <v>442</v>
      </c>
      <c r="B1300" s="96" t="s">
        <v>1249</v>
      </c>
      <c r="C1300" s="96" t="s">
        <v>884</v>
      </c>
      <c r="D1300" s="96" t="s">
        <v>1377</v>
      </c>
      <c r="E1300" s="96" t="s">
        <v>486</v>
      </c>
      <c r="F1300" s="97">
        <v>27667</v>
      </c>
      <c r="G1300" s="97">
        <v>1</v>
      </c>
      <c r="H1300" s="96" t="s">
        <v>32</v>
      </c>
      <c r="I1300" s="96" t="s">
        <v>1185</v>
      </c>
      <c r="J1300" s="98">
        <v>1</v>
      </c>
      <c r="K1300" s="97">
        <v>1</v>
      </c>
      <c r="L1300" s="97">
        <v>3</v>
      </c>
      <c r="M1300" s="97">
        <v>11</v>
      </c>
      <c r="N1300" s="97">
        <v>5</v>
      </c>
      <c r="O1300" s="97">
        <v>8</v>
      </c>
      <c r="P1300" s="97">
        <v>7</v>
      </c>
      <c r="Q1300" s="97">
        <v>5</v>
      </c>
      <c r="R1300" s="97">
        <v>3</v>
      </c>
      <c r="S1300" s="97">
        <v>5</v>
      </c>
      <c r="T1300" s="97">
        <v>5</v>
      </c>
      <c r="U1300" s="97">
        <v>4</v>
      </c>
      <c r="V1300" s="97">
        <v>2</v>
      </c>
      <c r="W1300" s="97">
        <v>5</v>
      </c>
      <c r="X1300" s="97">
        <v>11</v>
      </c>
      <c r="Y1300" s="97">
        <v>14</v>
      </c>
      <c r="Z1300" s="97">
        <v>16</v>
      </c>
      <c r="AA1300" s="97">
        <v>13</v>
      </c>
      <c r="AB1300" s="97">
        <v>15</v>
      </c>
      <c r="AC1300" s="97">
        <v>12</v>
      </c>
      <c r="AD1300" s="97">
        <v>8</v>
      </c>
      <c r="AE1300" s="97">
        <v>8</v>
      </c>
      <c r="AF1300" s="97">
        <v>10</v>
      </c>
      <c r="AG1300" s="97">
        <v>9</v>
      </c>
      <c r="AH1300" s="97">
        <v>6</v>
      </c>
      <c r="AI1300" s="97">
        <v>7</v>
      </c>
      <c r="AJ1300" s="97">
        <v>8</v>
      </c>
      <c r="AK1300" s="97">
        <v>16</v>
      </c>
      <c r="AL1300" s="97">
        <v>11</v>
      </c>
      <c r="AM1300" s="97">
        <v>16</v>
      </c>
      <c r="AN1300" s="96" t="s">
        <v>488</v>
      </c>
      <c r="AO1300" s="97">
        <v>7</v>
      </c>
      <c r="AP1300" s="31">
        <f>IFERROR(IF(AN1300="CIKDITIRO",VLOOKUP(A1300,'BR DTG CIKDITIRO'!C:E,3,0),IF(FR_HITUNG_MINMAX!AN1300="PESALAKAN",VLOOKUP(FR_HITUNG_MINMAX!A1300,'BR DTG ADW'!C:E,3,0),IF(FR_HITUNG_MINMAX!AN1300="PACUL",VLOOKUP(FR_HITUNG_MINMAX!A1300,'BR DTG PACUL'!C:E,3,0),IF(FR_HITUNG_MINMAX!AN1300="TRAYEMAN",VLOOKUP(FR_HITUNG_MINMAX!A1300,'BR DTG TRAYEMAN'!C:E,3,0),"?")))),0)</f>
        <v>0</v>
      </c>
      <c r="AQ1300" s="31">
        <f>IF(AN1300="PACUL",VLOOKUP(A1300,'STOK PACUL'!C:H,6,0),IF(FR_HITUNG_MINMAX!AN1300="PESALAKAN",VLOOKUP(FR_HITUNG_MINMAX!A1300,'STOK PESALAKAN'!C:H,6,0),IF(FR_HITUNG_MINMAX!AN1300="CIKDITIRO",VLOOKUP(FR_HITUNG_MINMAX!A1300,'STOK CIKDITIRO'!C:H,6,0),IF(FR_HITUNG_MINMAX!AN1300="TRAYEMAN",VLOOKUP(FR_HITUNG_MINMAX!A1300,'STOK TRAYEMAN'!C:H,6,0),"?"))))</f>
        <v>7</v>
      </c>
      <c r="AR1300" s="25">
        <f t="shared" si="72"/>
        <v>7</v>
      </c>
      <c r="AS1300" s="25">
        <f t="shared" si="73"/>
        <v>6</v>
      </c>
      <c r="AT1300" s="25">
        <f t="shared" si="74"/>
        <v>4</v>
      </c>
    </row>
    <row r="1301" spans="1:46" ht="30">
      <c r="A1301" s="96" t="s">
        <v>443</v>
      </c>
      <c r="B1301" s="96" t="s">
        <v>1250</v>
      </c>
      <c r="C1301" s="96" t="s">
        <v>891</v>
      </c>
      <c r="D1301" s="96" t="s">
        <v>1377</v>
      </c>
      <c r="E1301" s="96" t="s">
        <v>485</v>
      </c>
      <c r="F1301" s="97">
        <v>16000</v>
      </c>
      <c r="G1301" s="97">
        <v>1</v>
      </c>
      <c r="H1301" s="96" t="s">
        <v>86</v>
      </c>
      <c r="I1301" s="96" t="s">
        <v>1185</v>
      </c>
      <c r="J1301" s="98">
        <v>1</v>
      </c>
      <c r="K1301" s="97">
        <v>1</v>
      </c>
      <c r="L1301" s="97">
        <v>8</v>
      </c>
      <c r="M1301" s="97">
        <v>2</v>
      </c>
      <c r="N1301" s="97">
        <v>2</v>
      </c>
      <c r="O1301" s="97">
        <v>0</v>
      </c>
      <c r="P1301" s="97">
        <v>0</v>
      </c>
      <c r="Q1301" s="97">
        <v>0</v>
      </c>
      <c r="R1301" s="97">
        <v>0</v>
      </c>
      <c r="S1301" s="97">
        <v>0</v>
      </c>
      <c r="T1301" s="97">
        <v>0</v>
      </c>
      <c r="U1301" s="97">
        <v>0</v>
      </c>
      <c r="V1301" s="97">
        <v>0</v>
      </c>
      <c r="W1301" s="97">
        <v>0</v>
      </c>
      <c r="X1301" s="97">
        <v>8</v>
      </c>
      <c r="Y1301" s="97">
        <v>10</v>
      </c>
      <c r="Z1301" s="97">
        <v>4</v>
      </c>
      <c r="AA1301" s="97">
        <v>2</v>
      </c>
      <c r="AB1301" s="97">
        <v>0</v>
      </c>
      <c r="AC1301" s="97">
        <v>0</v>
      </c>
      <c r="AD1301" s="97">
        <v>0</v>
      </c>
      <c r="AE1301" s="97">
        <v>0</v>
      </c>
      <c r="AF1301" s="97">
        <v>0</v>
      </c>
      <c r="AG1301" s="97">
        <v>0</v>
      </c>
      <c r="AH1301" s="97">
        <v>0</v>
      </c>
      <c r="AI1301" s="97">
        <v>0</v>
      </c>
      <c r="AJ1301" s="97">
        <v>8</v>
      </c>
      <c r="AK1301" s="97">
        <v>10</v>
      </c>
      <c r="AL1301" s="97">
        <v>8</v>
      </c>
      <c r="AM1301" s="97">
        <v>10</v>
      </c>
      <c r="AN1301" s="96" t="s">
        <v>488</v>
      </c>
      <c r="AO1301" s="97">
        <v>0</v>
      </c>
      <c r="AP1301" s="31">
        <f>IFERROR(IF(AN1301="CIKDITIRO",VLOOKUP(A1301,'BR DTG CIKDITIRO'!C:E,3,0),IF(FR_HITUNG_MINMAX!AN1301="PESALAKAN",VLOOKUP(FR_HITUNG_MINMAX!A1301,'BR DTG ADW'!C:E,3,0),IF(FR_HITUNG_MINMAX!AN1301="PACUL",VLOOKUP(FR_HITUNG_MINMAX!A1301,'BR DTG PACUL'!C:E,3,0),IF(FR_HITUNG_MINMAX!AN1301="TRAYEMAN",VLOOKUP(FR_HITUNG_MINMAX!A1301,'BR DTG TRAYEMAN'!C:E,3,0),"?")))),0)</f>
        <v>0</v>
      </c>
      <c r="AQ1301" s="31">
        <f>IF(AN1301="PACUL",VLOOKUP(A1301,'STOK PACUL'!C:H,6,0),IF(FR_HITUNG_MINMAX!AN1301="PESALAKAN",VLOOKUP(FR_HITUNG_MINMAX!A1301,'STOK PESALAKAN'!C:H,6,0),IF(FR_HITUNG_MINMAX!AN1301="CIKDITIRO",VLOOKUP(FR_HITUNG_MINMAX!A1301,'STOK CIKDITIRO'!C:H,6,0),IF(FR_HITUNG_MINMAX!AN1301="TRAYEMAN",VLOOKUP(FR_HITUNG_MINMAX!A1301,'STOK TRAYEMAN'!C:H,6,0),"?"))))</f>
        <v>0</v>
      </c>
      <c r="AR1301" s="25">
        <f t="shared" si="72"/>
        <v>0</v>
      </c>
      <c r="AS1301" s="25">
        <f t="shared" si="73"/>
        <v>4</v>
      </c>
      <c r="AT1301" s="25">
        <f t="shared" si="74"/>
        <v>3</v>
      </c>
    </row>
    <row r="1302" spans="1:46" ht="30">
      <c r="A1302" s="96" t="s">
        <v>446</v>
      </c>
      <c r="B1302" s="96" t="s">
        <v>1253</v>
      </c>
      <c r="C1302" s="96" t="s">
        <v>877</v>
      </c>
      <c r="D1302" s="96" t="s">
        <v>1377</v>
      </c>
      <c r="E1302" s="96" t="s">
        <v>484</v>
      </c>
      <c r="F1302" s="97">
        <v>17250</v>
      </c>
      <c r="G1302" s="97">
        <v>1</v>
      </c>
      <c r="H1302" s="96" t="s">
        <v>30</v>
      </c>
      <c r="I1302" s="96" t="s">
        <v>1185</v>
      </c>
      <c r="J1302" s="98">
        <v>1</v>
      </c>
      <c r="K1302" s="97">
        <v>1</v>
      </c>
      <c r="L1302" s="97">
        <v>1</v>
      </c>
      <c r="M1302" s="97">
        <v>0</v>
      </c>
      <c r="N1302" s="97">
        <v>0</v>
      </c>
      <c r="O1302" s="97">
        <v>0</v>
      </c>
      <c r="P1302" s="97">
        <v>0</v>
      </c>
      <c r="Q1302" s="97">
        <v>0</v>
      </c>
      <c r="R1302" s="97">
        <v>1</v>
      </c>
      <c r="S1302" s="97">
        <v>0</v>
      </c>
      <c r="T1302" s="97">
        <v>0</v>
      </c>
      <c r="U1302" s="97">
        <v>0</v>
      </c>
      <c r="V1302" s="97">
        <v>4</v>
      </c>
      <c r="W1302" s="97">
        <v>0</v>
      </c>
      <c r="X1302" s="97">
        <v>4</v>
      </c>
      <c r="Y1302" s="97">
        <v>1</v>
      </c>
      <c r="Z1302" s="97">
        <v>0</v>
      </c>
      <c r="AA1302" s="97">
        <v>0</v>
      </c>
      <c r="AB1302" s="97">
        <v>0</v>
      </c>
      <c r="AC1302" s="97">
        <v>0</v>
      </c>
      <c r="AD1302" s="97">
        <v>1</v>
      </c>
      <c r="AE1302" s="97">
        <v>1</v>
      </c>
      <c r="AF1302" s="97">
        <v>0</v>
      </c>
      <c r="AG1302" s="97">
        <v>0</v>
      </c>
      <c r="AH1302" s="97">
        <v>4</v>
      </c>
      <c r="AI1302" s="97">
        <v>4</v>
      </c>
      <c r="AJ1302" s="97">
        <v>1</v>
      </c>
      <c r="AK1302" s="97">
        <v>4</v>
      </c>
      <c r="AL1302" s="97">
        <v>4</v>
      </c>
      <c r="AM1302" s="97">
        <v>4</v>
      </c>
      <c r="AN1302" s="96" t="s">
        <v>488</v>
      </c>
      <c r="AO1302" s="97">
        <v>2</v>
      </c>
      <c r="AP1302" s="31">
        <f>IFERROR(IF(AN1302="CIKDITIRO",VLOOKUP(A1302,'BR DTG CIKDITIRO'!C:E,3,0),IF(FR_HITUNG_MINMAX!AN1302="PESALAKAN",VLOOKUP(FR_HITUNG_MINMAX!A1302,'BR DTG ADW'!C:E,3,0),IF(FR_HITUNG_MINMAX!AN1302="PACUL",VLOOKUP(FR_HITUNG_MINMAX!A1302,'BR DTG PACUL'!C:E,3,0),IF(FR_HITUNG_MINMAX!AN1302="TRAYEMAN",VLOOKUP(FR_HITUNG_MINMAX!A1302,'BR DTG TRAYEMAN'!C:E,3,0),"?")))),0)</f>
        <v>0</v>
      </c>
      <c r="AQ1302" s="31">
        <f>IF(AN1302="PACUL",VLOOKUP(A1302,'STOK PACUL'!C:H,6,0),IF(FR_HITUNG_MINMAX!AN1302="PESALAKAN",VLOOKUP(FR_HITUNG_MINMAX!A1302,'STOK PESALAKAN'!C:H,6,0),IF(FR_HITUNG_MINMAX!AN1302="CIKDITIRO",VLOOKUP(FR_HITUNG_MINMAX!A1302,'STOK CIKDITIRO'!C:H,6,0),IF(FR_HITUNG_MINMAX!AN1302="TRAYEMAN",VLOOKUP(FR_HITUNG_MINMAX!A1302,'STOK TRAYEMAN'!C:H,6,0),"?"))))</f>
        <v>2</v>
      </c>
      <c r="AR1302" s="25">
        <f t="shared" si="72"/>
        <v>2</v>
      </c>
      <c r="AS1302" s="25">
        <f t="shared" si="73"/>
        <v>2</v>
      </c>
      <c r="AT1302" s="25">
        <f t="shared" si="74"/>
        <v>3</v>
      </c>
    </row>
    <row r="1303" spans="1:46" ht="30">
      <c r="A1303" s="96" t="s">
        <v>447</v>
      </c>
      <c r="B1303" s="96" t="s">
        <v>1254</v>
      </c>
      <c r="C1303" s="96" t="s">
        <v>877</v>
      </c>
      <c r="D1303" s="96" t="s">
        <v>1377</v>
      </c>
      <c r="E1303" s="96" t="s">
        <v>486</v>
      </c>
      <c r="F1303" s="97">
        <v>21000</v>
      </c>
      <c r="G1303" s="97">
        <v>1</v>
      </c>
      <c r="H1303" s="96" t="s">
        <v>31</v>
      </c>
      <c r="I1303" s="96" t="s">
        <v>1185</v>
      </c>
      <c r="J1303" s="98">
        <v>1</v>
      </c>
      <c r="K1303" s="97">
        <v>1</v>
      </c>
      <c r="L1303" s="97">
        <v>9</v>
      </c>
      <c r="M1303" s="97">
        <v>13</v>
      </c>
      <c r="N1303" s="97">
        <v>12</v>
      </c>
      <c r="O1303" s="97">
        <v>16</v>
      </c>
      <c r="P1303" s="97">
        <v>10</v>
      </c>
      <c r="Q1303" s="97">
        <v>5</v>
      </c>
      <c r="R1303" s="97">
        <v>13</v>
      </c>
      <c r="S1303" s="97">
        <v>14</v>
      </c>
      <c r="T1303" s="97">
        <v>8</v>
      </c>
      <c r="U1303" s="97">
        <v>3</v>
      </c>
      <c r="V1303" s="97">
        <v>8</v>
      </c>
      <c r="W1303" s="97">
        <v>5</v>
      </c>
      <c r="X1303" s="97">
        <v>16</v>
      </c>
      <c r="Y1303" s="97">
        <v>22</v>
      </c>
      <c r="Z1303" s="97">
        <v>25</v>
      </c>
      <c r="AA1303" s="97">
        <v>28</v>
      </c>
      <c r="AB1303" s="97">
        <v>26</v>
      </c>
      <c r="AC1303" s="97">
        <v>15</v>
      </c>
      <c r="AD1303" s="97">
        <v>18</v>
      </c>
      <c r="AE1303" s="97">
        <v>27</v>
      </c>
      <c r="AF1303" s="97">
        <v>22</v>
      </c>
      <c r="AG1303" s="97">
        <v>17</v>
      </c>
      <c r="AH1303" s="97">
        <v>11</v>
      </c>
      <c r="AI1303" s="97">
        <v>13</v>
      </c>
      <c r="AJ1303" s="97">
        <v>14</v>
      </c>
      <c r="AK1303" s="97">
        <v>28</v>
      </c>
      <c r="AL1303" s="97">
        <v>16</v>
      </c>
      <c r="AM1303" s="97">
        <v>28</v>
      </c>
      <c r="AN1303" s="96" t="s">
        <v>488</v>
      </c>
      <c r="AO1303" s="97">
        <v>9</v>
      </c>
      <c r="AP1303" s="31">
        <f>IFERROR(IF(AN1303="CIKDITIRO",VLOOKUP(A1303,'BR DTG CIKDITIRO'!C:E,3,0),IF(FR_HITUNG_MINMAX!AN1303="PESALAKAN",VLOOKUP(FR_HITUNG_MINMAX!A1303,'BR DTG ADW'!C:E,3,0),IF(FR_HITUNG_MINMAX!AN1303="PACUL",VLOOKUP(FR_HITUNG_MINMAX!A1303,'BR DTG PACUL'!C:E,3,0),IF(FR_HITUNG_MINMAX!AN1303="TRAYEMAN",VLOOKUP(FR_HITUNG_MINMAX!A1303,'BR DTG TRAYEMAN'!C:E,3,0),"?")))),0)</f>
        <v>0</v>
      </c>
      <c r="AQ1303" s="31">
        <f>IF(AN1303="PACUL",VLOOKUP(A1303,'STOK PACUL'!C:H,6,0),IF(FR_HITUNG_MINMAX!AN1303="PESALAKAN",VLOOKUP(FR_HITUNG_MINMAX!A1303,'STOK PESALAKAN'!C:H,6,0),IF(FR_HITUNG_MINMAX!AN1303="CIKDITIRO",VLOOKUP(FR_HITUNG_MINMAX!A1303,'STOK CIKDITIRO'!C:H,6,0),IF(FR_HITUNG_MINMAX!AN1303="TRAYEMAN",VLOOKUP(FR_HITUNG_MINMAX!A1303,'STOK TRAYEMAN'!C:H,6,0),"?"))))</f>
        <v>9</v>
      </c>
      <c r="AR1303" s="25">
        <f t="shared" si="72"/>
        <v>9</v>
      </c>
      <c r="AS1303" s="25">
        <f t="shared" si="73"/>
        <v>8</v>
      </c>
      <c r="AT1303" s="25">
        <f t="shared" si="74"/>
        <v>4</v>
      </c>
    </row>
    <row r="1304" spans="1:46" ht="30">
      <c r="A1304" s="96" t="s">
        <v>448</v>
      </c>
      <c r="B1304" s="96" t="s">
        <v>1255</v>
      </c>
      <c r="C1304" s="96" t="s">
        <v>888</v>
      </c>
      <c r="D1304" s="96" t="s">
        <v>1381</v>
      </c>
      <c r="E1304" s="96" t="s">
        <v>484</v>
      </c>
      <c r="F1304" s="97">
        <v>900</v>
      </c>
      <c r="G1304" s="97">
        <v>10</v>
      </c>
      <c r="H1304" s="96" t="s">
        <v>34</v>
      </c>
      <c r="I1304" s="96" t="s">
        <v>1185</v>
      </c>
      <c r="J1304" s="98" t="s">
        <v>1366</v>
      </c>
      <c r="K1304" s="97">
        <v>1</v>
      </c>
      <c r="L1304" s="97">
        <v>1</v>
      </c>
      <c r="M1304" s="97">
        <v>0</v>
      </c>
      <c r="N1304" s="97">
        <v>1</v>
      </c>
      <c r="O1304" s="97">
        <v>0</v>
      </c>
      <c r="P1304" s="97">
        <v>3</v>
      </c>
      <c r="Q1304" s="97">
        <v>0</v>
      </c>
      <c r="R1304" s="97">
        <v>1</v>
      </c>
      <c r="S1304" s="97">
        <v>0</v>
      </c>
      <c r="T1304" s="97">
        <v>0</v>
      </c>
      <c r="U1304" s="97">
        <v>0</v>
      </c>
      <c r="V1304" s="97">
        <v>3</v>
      </c>
      <c r="W1304" s="97">
        <v>0</v>
      </c>
      <c r="X1304" s="97">
        <v>3</v>
      </c>
      <c r="Y1304" s="97">
        <v>1</v>
      </c>
      <c r="Z1304" s="97">
        <v>1</v>
      </c>
      <c r="AA1304" s="97">
        <v>1</v>
      </c>
      <c r="AB1304" s="97">
        <v>3</v>
      </c>
      <c r="AC1304" s="97">
        <v>3</v>
      </c>
      <c r="AD1304" s="97">
        <v>1</v>
      </c>
      <c r="AE1304" s="97">
        <v>1</v>
      </c>
      <c r="AF1304" s="97">
        <v>0</v>
      </c>
      <c r="AG1304" s="97">
        <v>0</v>
      </c>
      <c r="AH1304" s="97">
        <v>3</v>
      </c>
      <c r="AI1304" s="97">
        <v>3</v>
      </c>
      <c r="AJ1304" s="97">
        <v>1</v>
      </c>
      <c r="AK1304" s="97">
        <v>3</v>
      </c>
      <c r="AL1304" s="97">
        <v>3</v>
      </c>
      <c r="AM1304" s="97">
        <v>3</v>
      </c>
      <c r="AN1304" s="96" t="s">
        <v>488</v>
      </c>
      <c r="AO1304" s="97">
        <v>14</v>
      </c>
      <c r="AP1304" s="31">
        <f>IFERROR(IF(AN1304="CIKDITIRO",VLOOKUP(A1304,'BR DTG CIKDITIRO'!C:E,3,0),IF(FR_HITUNG_MINMAX!AN1304="PESALAKAN",VLOOKUP(FR_HITUNG_MINMAX!A1304,'BR DTG ADW'!C:E,3,0),IF(FR_HITUNG_MINMAX!AN1304="PACUL",VLOOKUP(FR_HITUNG_MINMAX!A1304,'BR DTG PACUL'!C:E,3,0),IF(FR_HITUNG_MINMAX!AN1304="TRAYEMAN",VLOOKUP(FR_HITUNG_MINMAX!A1304,'BR DTG TRAYEMAN'!C:E,3,0),"?")))),0)</f>
        <v>0</v>
      </c>
      <c r="AQ1304" s="31">
        <f>IF(AN1304="PACUL",VLOOKUP(A1304,'STOK PACUL'!C:H,6,0),IF(FR_HITUNG_MINMAX!AN1304="PESALAKAN",VLOOKUP(FR_HITUNG_MINMAX!A1304,'STOK PESALAKAN'!C:H,6,0),IF(FR_HITUNG_MINMAX!AN1304="CIKDITIRO",VLOOKUP(FR_HITUNG_MINMAX!A1304,'STOK CIKDITIRO'!C:H,6,0),IF(FR_HITUNG_MINMAX!AN1304="TRAYEMAN",VLOOKUP(FR_HITUNG_MINMAX!A1304,'STOK TRAYEMAN'!C:H,6,0),"?"))))</f>
        <v>14</v>
      </c>
      <c r="AR1304" s="25">
        <f t="shared" si="72"/>
        <v>14</v>
      </c>
      <c r="AS1304" s="25">
        <f t="shared" si="73"/>
        <v>2</v>
      </c>
      <c r="AT1304" s="25">
        <f t="shared" si="74"/>
        <v>4</v>
      </c>
    </row>
    <row r="1305" spans="1:46" ht="30">
      <c r="A1305" s="96" t="s">
        <v>450</v>
      </c>
      <c r="B1305" s="96" t="s">
        <v>1257</v>
      </c>
      <c r="C1305" s="96" t="s">
        <v>888</v>
      </c>
      <c r="D1305" s="96" t="s">
        <v>1381</v>
      </c>
      <c r="E1305" s="96" t="s">
        <v>485</v>
      </c>
      <c r="F1305" s="97">
        <v>1500</v>
      </c>
      <c r="G1305" s="97">
        <v>2</v>
      </c>
      <c r="H1305" s="96" t="s">
        <v>34</v>
      </c>
      <c r="I1305" s="96" t="s">
        <v>1185</v>
      </c>
      <c r="J1305" s="98">
        <v>1</v>
      </c>
      <c r="K1305" s="97">
        <v>1</v>
      </c>
      <c r="L1305" s="97">
        <v>1</v>
      </c>
      <c r="M1305" s="97">
        <v>2</v>
      </c>
      <c r="N1305" s="97">
        <v>1</v>
      </c>
      <c r="O1305" s="97">
        <v>0</v>
      </c>
      <c r="P1305" s="97">
        <v>1</v>
      </c>
      <c r="Q1305" s="97">
        <v>0</v>
      </c>
      <c r="R1305" s="97">
        <v>2</v>
      </c>
      <c r="S1305" s="97">
        <v>0</v>
      </c>
      <c r="T1305" s="97">
        <v>2</v>
      </c>
      <c r="U1305" s="97">
        <v>0</v>
      </c>
      <c r="V1305" s="97">
        <v>5</v>
      </c>
      <c r="W1305" s="97">
        <v>0</v>
      </c>
      <c r="X1305" s="97">
        <v>5</v>
      </c>
      <c r="Y1305" s="97">
        <v>3</v>
      </c>
      <c r="Z1305" s="97">
        <v>3</v>
      </c>
      <c r="AA1305" s="97">
        <v>1</v>
      </c>
      <c r="AB1305" s="97">
        <v>1</v>
      </c>
      <c r="AC1305" s="97">
        <v>1</v>
      </c>
      <c r="AD1305" s="97">
        <v>2</v>
      </c>
      <c r="AE1305" s="97">
        <v>2</v>
      </c>
      <c r="AF1305" s="97">
        <v>2</v>
      </c>
      <c r="AG1305" s="97">
        <v>0</v>
      </c>
      <c r="AH1305" s="97">
        <v>5</v>
      </c>
      <c r="AI1305" s="97">
        <v>5</v>
      </c>
      <c r="AJ1305" s="97">
        <v>1</v>
      </c>
      <c r="AK1305" s="97">
        <v>5</v>
      </c>
      <c r="AL1305" s="97">
        <v>5</v>
      </c>
      <c r="AM1305" s="97">
        <v>20</v>
      </c>
      <c r="AN1305" s="96" t="s">
        <v>488</v>
      </c>
      <c r="AO1305" s="97">
        <v>8</v>
      </c>
      <c r="AP1305" s="31">
        <f>IFERROR(IF(AN1305="CIKDITIRO",VLOOKUP(A1305,'BR DTG CIKDITIRO'!C:E,3,0),IF(FR_HITUNG_MINMAX!AN1305="PESALAKAN",VLOOKUP(FR_HITUNG_MINMAX!A1305,'BR DTG ADW'!C:E,3,0),IF(FR_HITUNG_MINMAX!AN1305="PACUL",VLOOKUP(FR_HITUNG_MINMAX!A1305,'BR DTG PACUL'!C:E,3,0),IF(FR_HITUNG_MINMAX!AN1305="TRAYEMAN",VLOOKUP(FR_HITUNG_MINMAX!A1305,'BR DTG TRAYEMAN'!C:E,3,0),"?")))),0)</f>
        <v>0</v>
      </c>
      <c r="AQ1305" s="31">
        <f>IF(AN1305="PACUL",VLOOKUP(A1305,'STOK PACUL'!C:H,6,0),IF(FR_HITUNG_MINMAX!AN1305="PESALAKAN",VLOOKUP(FR_HITUNG_MINMAX!A1305,'STOK PESALAKAN'!C:H,6,0),IF(FR_HITUNG_MINMAX!AN1305="CIKDITIRO",VLOOKUP(FR_HITUNG_MINMAX!A1305,'STOK CIKDITIRO'!C:H,6,0),IF(FR_HITUNG_MINMAX!AN1305="TRAYEMAN",VLOOKUP(FR_HITUNG_MINMAX!A1305,'STOK TRAYEMAN'!C:H,6,0),"?"))))</f>
        <v>8</v>
      </c>
      <c r="AR1305" s="25">
        <f t="shared" si="72"/>
        <v>8</v>
      </c>
      <c r="AS1305" s="25">
        <f t="shared" si="73"/>
        <v>3</v>
      </c>
      <c r="AT1305" s="25">
        <f t="shared" si="74"/>
        <v>4</v>
      </c>
    </row>
    <row r="1306" spans="1:46" ht="30">
      <c r="A1306" s="96" t="s">
        <v>1537</v>
      </c>
      <c r="B1306" s="96" t="s">
        <v>1538</v>
      </c>
      <c r="C1306" s="96" t="s">
        <v>876</v>
      </c>
      <c r="D1306" s="96" t="s">
        <v>1377</v>
      </c>
      <c r="E1306" s="96" t="s">
        <v>482</v>
      </c>
      <c r="F1306" s="97">
        <v>2000</v>
      </c>
      <c r="G1306" s="97">
        <v>1</v>
      </c>
      <c r="H1306" s="96" t="s">
        <v>1185</v>
      </c>
      <c r="I1306" s="96" t="s">
        <v>1185</v>
      </c>
      <c r="J1306" s="98">
        <v>1</v>
      </c>
      <c r="K1306" s="97">
        <v>1</v>
      </c>
      <c r="L1306" s="97">
        <v>0</v>
      </c>
      <c r="M1306" s="97">
        <v>0</v>
      </c>
      <c r="N1306" s="97">
        <v>0</v>
      </c>
      <c r="O1306" s="97">
        <v>0</v>
      </c>
      <c r="P1306" s="97">
        <v>1</v>
      </c>
      <c r="Q1306" s="97">
        <v>0</v>
      </c>
      <c r="R1306" s="97">
        <v>0</v>
      </c>
      <c r="S1306" s="97">
        <v>0</v>
      </c>
      <c r="T1306" s="97">
        <v>0</v>
      </c>
      <c r="U1306" s="97">
        <v>0</v>
      </c>
      <c r="V1306" s="97">
        <v>0</v>
      </c>
      <c r="W1306" s="97">
        <v>0</v>
      </c>
      <c r="X1306" s="97">
        <v>1</v>
      </c>
      <c r="Y1306" s="97">
        <v>0</v>
      </c>
      <c r="Z1306" s="97">
        <v>0</v>
      </c>
      <c r="AA1306" s="97">
        <v>0</v>
      </c>
      <c r="AB1306" s="97">
        <v>1</v>
      </c>
      <c r="AC1306" s="97">
        <v>1</v>
      </c>
      <c r="AD1306" s="97">
        <v>0</v>
      </c>
      <c r="AE1306" s="97">
        <v>0</v>
      </c>
      <c r="AF1306" s="97">
        <v>0</v>
      </c>
      <c r="AG1306" s="97">
        <v>0</v>
      </c>
      <c r="AH1306" s="97">
        <v>0</v>
      </c>
      <c r="AI1306" s="97">
        <v>0</v>
      </c>
      <c r="AJ1306" s="97">
        <v>0</v>
      </c>
      <c r="AK1306" s="97">
        <v>1</v>
      </c>
      <c r="AL1306" s="97">
        <v>0</v>
      </c>
      <c r="AM1306" s="97">
        <v>0</v>
      </c>
      <c r="AN1306" s="96" t="s">
        <v>488</v>
      </c>
      <c r="AO1306" s="97">
        <v>0</v>
      </c>
      <c r="AP1306" s="31">
        <f>IFERROR(IF(AN1306="CIKDITIRO",VLOOKUP(A1306,'BR DTG CIKDITIRO'!C:E,3,0),IF(FR_HITUNG_MINMAX!AN1306="PESALAKAN",VLOOKUP(FR_HITUNG_MINMAX!A1306,'BR DTG ADW'!C:E,3,0),IF(FR_HITUNG_MINMAX!AN1306="PACUL",VLOOKUP(FR_HITUNG_MINMAX!A1306,'BR DTG PACUL'!C:E,3,0),IF(FR_HITUNG_MINMAX!AN1306="TRAYEMAN",VLOOKUP(FR_HITUNG_MINMAX!A1306,'BR DTG TRAYEMAN'!C:E,3,0),"?")))),0)</f>
        <v>0</v>
      </c>
      <c r="AQ1306" s="31">
        <f>IF(AN1306="PACUL",VLOOKUP(A1306,'STOK PACUL'!C:H,6,0),IF(FR_HITUNG_MINMAX!AN1306="PESALAKAN",VLOOKUP(FR_HITUNG_MINMAX!A1306,'STOK PESALAKAN'!C:H,6,0),IF(FR_HITUNG_MINMAX!AN1306="CIKDITIRO",VLOOKUP(FR_HITUNG_MINMAX!A1306,'STOK CIKDITIRO'!C:H,6,0),IF(FR_HITUNG_MINMAX!AN1306="TRAYEMAN",VLOOKUP(FR_HITUNG_MINMAX!A1306,'STOK TRAYEMAN'!C:H,6,0),"?"))))</f>
        <v>0</v>
      </c>
      <c r="AR1306" s="25">
        <f t="shared" si="72"/>
        <v>0</v>
      </c>
      <c r="AS1306" s="25">
        <f t="shared" si="73"/>
        <v>0</v>
      </c>
      <c r="AT1306" s="25">
        <f t="shared" si="74"/>
        <v>1</v>
      </c>
    </row>
    <row r="1307" spans="1:46" ht="30">
      <c r="A1307" s="96" t="s">
        <v>572</v>
      </c>
      <c r="B1307" s="96" t="s">
        <v>779</v>
      </c>
      <c r="C1307" s="96" t="s">
        <v>888</v>
      </c>
      <c r="D1307" s="96" t="s">
        <v>1377</v>
      </c>
      <c r="E1307" s="96" t="s">
        <v>482</v>
      </c>
      <c r="F1307" s="97">
        <v>2500</v>
      </c>
      <c r="G1307" s="97">
        <v>1</v>
      </c>
      <c r="H1307" s="96" t="s">
        <v>85</v>
      </c>
      <c r="I1307" s="96" t="s">
        <v>1185</v>
      </c>
      <c r="J1307" s="98" t="s">
        <v>1366</v>
      </c>
      <c r="K1307" s="97">
        <v>1</v>
      </c>
      <c r="L1307" s="97">
        <v>0</v>
      </c>
      <c r="M1307" s="97">
        <v>0</v>
      </c>
      <c r="N1307" s="97">
        <v>0</v>
      </c>
      <c r="O1307" s="97">
        <v>0</v>
      </c>
      <c r="P1307" s="97">
        <v>1</v>
      </c>
      <c r="Q1307" s="97">
        <v>0</v>
      </c>
      <c r="R1307" s="97">
        <v>0</v>
      </c>
      <c r="S1307" s="97">
        <v>0</v>
      </c>
      <c r="T1307" s="97">
        <v>0</v>
      </c>
      <c r="U1307" s="97">
        <v>0</v>
      </c>
      <c r="V1307" s="97">
        <v>0</v>
      </c>
      <c r="W1307" s="97">
        <v>0</v>
      </c>
      <c r="X1307" s="97">
        <v>1</v>
      </c>
      <c r="Y1307" s="97">
        <v>0</v>
      </c>
      <c r="Z1307" s="97">
        <v>0</v>
      </c>
      <c r="AA1307" s="97">
        <v>0</v>
      </c>
      <c r="AB1307" s="97">
        <v>1</v>
      </c>
      <c r="AC1307" s="97">
        <v>1</v>
      </c>
      <c r="AD1307" s="97">
        <v>0</v>
      </c>
      <c r="AE1307" s="97">
        <v>0</v>
      </c>
      <c r="AF1307" s="97">
        <v>0</v>
      </c>
      <c r="AG1307" s="97">
        <v>0</v>
      </c>
      <c r="AH1307" s="97">
        <v>0</v>
      </c>
      <c r="AI1307" s="97">
        <v>0</v>
      </c>
      <c r="AJ1307" s="97">
        <v>0</v>
      </c>
      <c r="AK1307" s="97">
        <v>1</v>
      </c>
      <c r="AL1307" s="97">
        <v>1</v>
      </c>
      <c r="AM1307" s="97">
        <v>2</v>
      </c>
      <c r="AN1307" s="96" t="s">
        <v>488</v>
      </c>
      <c r="AO1307" s="97">
        <v>5</v>
      </c>
      <c r="AP1307" s="31">
        <f>IFERROR(IF(AN1307="CIKDITIRO",VLOOKUP(A1307,'BR DTG CIKDITIRO'!C:E,3,0),IF(FR_HITUNG_MINMAX!AN1307="PESALAKAN",VLOOKUP(FR_HITUNG_MINMAX!A1307,'BR DTG ADW'!C:E,3,0),IF(FR_HITUNG_MINMAX!AN1307="PACUL",VLOOKUP(FR_HITUNG_MINMAX!A1307,'BR DTG PACUL'!C:E,3,0),IF(FR_HITUNG_MINMAX!AN1307="TRAYEMAN",VLOOKUP(FR_HITUNG_MINMAX!A1307,'BR DTG TRAYEMAN'!C:E,3,0),"?")))),0)</f>
        <v>0</v>
      </c>
      <c r="AQ1307" s="31">
        <f>IF(AN1307="PACUL",VLOOKUP(A1307,'STOK PACUL'!C:H,6,0),IF(FR_HITUNG_MINMAX!AN1307="PESALAKAN",VLOOKUP(FR_HITUNG_MINMAX!A1307,'STOK PESALAKAN'!C:H,6,0),IF(FR_HITUNG_MINMAX!AN1307="CIKDITIRO",VLOOKUP(FR_HITUNG_MINMAX!A1307,'STOK CIKDITIRO'!C:H,6,0),IF(FR_HITUNG_MINMAX!AN1307="TRAYEMAN",VLOOKUP(FR_HITUNG_MINMAX!A1307,'STOK TRAYEMAN'!C:H,6,0),"?"))))</f>
        <v>5</v>
      </c>
      <c r="AR1307" s="25">
        <f t="shared" si="72"/>
        <v>5</v>
      </c>
      <c r="AS1307" s="25">
        <f t="shared" si="73"/>
        <v>1</v>
      </c>
      <c r="AT1307" s="25">
        <f t="shared" si="74"/>
        <v>2</v>
      </c>
    </row>
    <row r="1308" spans="1:46" ht="30">
      <c r="A1308" s="96" t="s">
        <v>2062</v>
      </c>
      <c r="B1308" s="96" t="s">
        <v>2271</v>
      </c>
      <c r="C1308" s="96" t="s">
        <v>1100</v>
      </c>
      <c r="D1308" s="96" t="s">
        <v>1377</v>
      </c>
      <c r="E1308" s="96" t="s">
        <v>482</v>
      </c>
      <c r="F1308" s="97">
        <v>11980</v>
      </c>
      <c r="G1308" s="97">
        <v>1</v>
      </c>
      <c r="H1308" s="96" t="s">
        <v>1185</v>
      </c>
      <c r="I1308" s="96" t="s">
        <v>1185</v>
      </c>
      <c r="J1308" s="98">
        <v>1</v>
      </c>
      <c r="K1308" s="97">
        <v>1</v>
      </c>
      <c r="L1308" s="97">
        <v>0</v>
      </c>
      <c r="M1308" s="97">
        <v>0</v>
      </c>
      <c r="N1308" s="97">
        <v>0</v>
      </c>
      <c r="O1308" s="97">
        <v>0</v>
      </c>
      <c r="P1308" s="97">
        <v>0</v>
      </c>
      <c r="Q1308" s="97">
        <v>0</v>
      </c>
      <c r="R1308" s="97">
        <v>0</v>
      </c>
      <c r="S1308" s="97">
        <v>0</v>
      </c>
      <c r="T1308" s="97">
        <v>0</v>
      </c>
      <c r="U1308" s="97">
        <v>0</v>
      </c>
      <c r="V1308" s="97">
        <v>1</v>
      </c>
      <c r="W1308" s="97">
        <v>0</v>
      </c>
      <c r="X1308" s="97">
        <v>1</v>
      </c>
      <c r="Y1308" s="97">
        <v>0</v>
      </c>
      <c r="Z1308" s="97">
        <v>0</v>
      </c>
      <c r="AA1308" s="97">
        <v>0</v>
      </c>
      <c r="AB1308" s="97">
        <v>0</v>
      </c>
      <c r="AC1308" s="97">
        <v>0</v>
      </c>
      <c r="AD1308" s="97">
        <v>0</v>
      </c>
      <c r="AE1308" s="97">
        <v>0</v>
      </c>
      <c r="AF1308" s="97">
        <v>0</v>
      </c>
      <c r="AG1308" s="97">
        <v>0</v>
      </c>
      <c r="AH1308" s="97">
        <v>1</v>
      </c>
      <c r="AI1308" s="97">
        <v>1</v>
      </c>
      <c r="AJ1308" s="97">
        <v>0</v>
      </c>
      <c r="AK1308" s="97">
        <v>1</v>
      </c>
      <c r="AL1308" s="97">
        <v>1</v>
      </c>
      <c r="AM1308" s="97">
        <v>2</v>
      </c>
      <c r="AN1308" s="96" t="s">
        <v>488</v>
      </c>
      <c r="AO1308" s="97">
        <v>7</v>
      </c>
      <c r="AP1308" s="31">
        <f>IFERROR(IF(AN1308="CIKDITIRO",VLOOKUP(A1308,'BR DTG CIKDITIRO'!C:E,3,0),IF(FR_HITUNG_MINMAX!AN1308="PESALAKAN",VLOOKUP(FR_HITUNG_MINMAX!A1308,'BR DTG ADW'!C:E,3,0),IF(FR_HITUNG_MINMAX!AN1308="PACUL",VLOOKUP(FR_HITUNG_MINMAX!A1308,'BR DTG PACUL'!C:E,3,0),IF(FR_HITUNG_MINMAX!AN1308="TRAYEMAN",VLOOKUP(FR_HITUNG_MINMAX!A1308,'BR DTG TRAYEMAN'!C:E,3,0),"?")))),0)</f>
        <v>0</v>
      </c>
      <c r="AQ1308" s="31">
        <f>IF(AN1308="PACUL",VLOOKUP(A1308,'STOK PACUL'!C:H,6,0),IF(FR_HITUNG_MINMAX!AN1308="PESALAKAN",VLOOKUP(FR_HITUNG_MINMAX!A1308,'STOK PESALAKAN'!C:H,6,0),IF(FR_HITUNG_MINMAX!AN1308="CIKDITIRO",VLOOKUP(FR_HITUNG_MINMAX!A1308,'STOK CIKDITIRO'!C:H,6,0),IF(FR_HITUNG_MINMAX!AN1308="TRAYEMAN",VLOOKUP(FR_HITUNG_MINMAX!A1308,'STOK TRAYEMAN'!C:H,6,0),"?"))))</f>
        <v>7</v>
      </c>
      <c r="AR1308" s="25">
        <f t="shared" si="72"/>
        <v>7</v>
      </c>
      <c r="AS1308" s="25">
        <f t="shared" si="73"/>
        <v>1</v>
      </c>
      <c r="AT1308" s="25">
        <f t="shared" si="74"/>
        <v>2</v>
      </c>
    </row>
    <row r="1309" spans="1:46" ht="30">
      <c r="A1309" s="96" t="s">
        <v>451</v>
      </c>
      <c r="B1309" s="96" t="s">
        <v>1258</v>
      </c>
      <c r="C1309" s="96" t="s">
        <v>898</v>
      </c>
      <c r="D1309" s="96" t="s">
        <v>1377</v>
      </c>
      <c r="E1309" s="96" t="s">
        <v>485</v>
      </c>
      <c r="F1309" s="97">
        <v>2250</v>
      </c>
      <c r="G1309" s="97">
        <v>1</v>
      </c>
      <c r="H1309" s="96" t="s">
        <v>30</v>
      </c>
      <c r="I1309" s="96" t="s">
        <v>1185</v>
      </c>
      <c r="J1309" s="98">
        <v>1</v>
      </c>
      <c r="K1309" s="97">
        <v>1</v>
      </c>
      <c r="L1309" s="97">
        <v>2</v>
      </c>
      <c r="M1309" s="97">
        <v>1</v>
      </c>
      <c r="N1309" s="97">
        <v>0</v>
      </c>
      <c r="O1309" s="97">
        <v>3</v>
      </c>
      <c r="P1309" s="97">
        <v>0</v>
      </c>
      <c r="Q1309" s="97">
        <v>1</v>
      </c>
      <c r="R1309" s="97">
        <v>2</v>
      </c>
      <c r="S1309" s="97">
        <v>1</v>
      </c>
      <c r="T1309" s="97">
        <v>2</v>
      </c>
      <c r="U1309" s="97">
        <v>2</v>
      </c>
      <c r="V1309" s="97">
        <v>1</v>
      </c>
      <c r="W1309" s="97">
        <v>1</v>
      </c>
      <c r="X1309" s="97">
        <v>3</v>
      </c>
      <c r="Y1309" s="97">
        <v>3</v>
      </c>
      <c r="Z1309" s="97">
        <v>1</v>
      </c>
      <c r="AA1309" s="97">
        <v>3</v>
      </c>
      <c r="AB1309" s="97">
        <v>3</v>
      </c>
      <c r="AC1309" s="97">
        <v>1</v>
      </c>
      <c r="AD1309" s="97">
        <v>3</v>
      </c>
      <c r="AE1309" s="97">
        <v>3</v>
      </c>
      <c r="AF1309" s="97">
        <v>3</v>
      </c>
      <c r="AG1309" s="97">
        <v>3</v>
      </c>
      <c r="AH1309" s="97">
        <v>3</v>
      </c>
      <c r="AI1309" s="97">
        <v>2</v>
      </c>
      <c r="AJ1309" s="97">
        <v>3</v>
      </c>
      <c r="AK1309" s="97">
        <v>3</v>
      </c>
      <c r="AL1309" s="97">
        <v>3</v>
      </c>
      <c r="AM1309" s="97">
        <v>3</v>
      </c>
      <c r="AN1309" s="96" t="s">
        <v>488</v>
      </c>
      <c r="AO1309" s="97">
        <v>11</v>
      </c>
      <c r="AP1309" s="31">
        <f>IFERROR(IF(AN1309="CIKDITIRO",VLOOKUP(A1309,'BR DTG CIKDITIRO'!C:E,3,0),IF(FR_HITUNG_MINMAX!AN1309="PESALAKAN",VLOOKUP(FR_HITUNG_MINMAX!A1309,'BR DTG ADW'!C:E,3,0),IF(FR_HITUNG_MINMAX!AN1309="PACUL",VLOOKUP(FR_HITUNG_MINMAX!A1309,'BR DTG PACUL'!C:E,3,0),IF(FR_HITUNG_MINMAX!AN1309="TRAYEMAN",VLOOKUP(FR_HITUNG_MINMAX!A1309,'BR DTG TRAYEMAN'!C:E,3,0),"?")))),0)</f>
        <v>0</v>
      </c>
      <c r="AQ1309" s="31">
        <f>IF(AN1309="PACUL",VLOOKUP(A1309,'STOK PACUL'!C:H,6,0),IF(FR_HITUNG_MINMAX!AN1309="PESALAKAN",VLOOKUP(FR_HITUNG_MINMAX!A1309,'STOK PESALAKAN'!C:H,6,0),IF(FR_HITUNG_MINMAX!AN1309="CIKDITIRO",VLOOKUP(FR_HITUNG_MINMAX!A1309,'STOK CIKDITIRO'!C:H,6,0),IF(FR_HITUNG_MINMAX!AN1309="TRAYEMAN",VLOOKUP(FR_HITUNG_MINMAX!A1309,'STOK TRAYEMAN'!C:H,6,0),"?"))))</f>
        <v>11</v>
      </c>
      <c r="AR1309" s="25">
        <f t="shared" si="72"/>
        <v>11</v>
      </c>
      <c r="AS1309" s="25">
        <f t="shared" si="73"/>
        <v>2</v>
      </c>
      <c r="AT1309" s="25">
        <f t="shared" si="74"/>
        <v>4</v>
      </c>
    </row>
    <row r="1310" spans="1:46" ht="30">
      <c r="A1310" s="96" t="s">
        <v>524</v>
      </c>
      <c r="B1310" s="96" t="s">
        <v>1261</v>
      </c>
      <c r="C1310" s="96" t="s">
        <v>1100</v>
      </c>
      <c r="D1310" s="96" t="s">
        <v>1377</v>
      </c>
      <c r="E1310" s="96" t="s">
        <v>486</v>
      </c>
      <c r="F1310" s="97">
        <v>6000</v>
      </c>
      <c r="G1310" s="97">
        <v>1</v>
      </c>
      <c r="H1310" s="96" t="s">
        <v>1185</v>
      </c>
      <c r="I1310" s="96" t="s">
        <v>1185</v>
      </c>
      <c r="J1310" s="98">
        <v>1</v>
      </c>
      <c r="K1310" s="97">
        <v>1</v>
      </c>
      <c r="L1310" s="97">
        <v>30</v>
      </c>
      <c r="M1310" s="97">
        <v>37</v>
      </c>
      <c r="N1310" s="97">
        <v>30</v>
      </c>
      <c r="O1310" s="97">
        <v>35</v>
      </c>
      <c r="P1310" s="97">
        <v>28</v>
      </c>
      <c r="Q1310" s="97">
        <v>22</v>
      </c>
      <c r="R1310" s="97">
        <v>43</v>
      </c>
      <c r="S1310" s="97">
        <v>31</v>
      </c>
      <c r="T1310" s="97">
        <v>27</v>
      </c>
      <c r="U1310" s="97">
        <v>18</v>
      </c>
      <c r="V1310" s="97">
        <v>18</v>
      </c>
      <c r="W1310" s="97">
        <v>14</v>
      </c>
      <c r="X1310" s="97">
        <v>43</v>
      </c>
      <c r="Y1310" s="97">
        <v>67</v>
      </c>
      <c r="Z1310" s="97">
        <v>67</v>
      </c>
      <c r="AA1310" s="97">
        <v>65</v>
      </c>
      <c r="AB1310" s="97">
        <v>63</v>
      </c>
      <c r="AC1310" s="97">
        <v>50</v>
      </c>
      <c r="AD1310" s="97">
        <v>65</v>
      </c>
      <c r="AE1310" s="97">
        <v>74</v>
      </c>
      <c r="AF1310" s="97">
        <v>58</v>
      </c>
      <c r="AG1310" s="97">
        <v>49</v>
      </c>
      <c r="AH1310" s="97">
        <v>36</v>
      </c>
      <c r="AI1310" s="97">
        <v>32</v>
      </c>
      <c r="AJ1310" s="97">
        <v>44</v>
      </c>
      <c r="AK1310" s="97">
        <v>74</v>
      </c>
      <c r="AL1310" s="97">
        <v>43</v>
      </c>
      <c r="AM1310" s="97">
        <v>74</v>
      </c>
      <c r="AN1310" s="96" t="s">
        <v>488</v>
      </c>
      <c r="AO1310" s="97">
        <v>10</v>
      </c>
      <c r="AP1310" s="31">
        <f>IFERROR(IF(AN1310="CIKDITIRO",VLOOKUP(A1310,'BR DTG CIKDITIRO'!C:E,3,0),IF(FR_HITUNG_MINMAX!AN1310="PESALAKAN",VLOOKUP(FR_HITUNG_MINMAX!A1310,'BR DTG ADW'!C:E,3,0),IF(FR_HITUNG_MINMAX!AN1310="PACUL",VLOOKUP(FR_HITUNG_MINMAX!A1310,'BR DTG PACUL'!C:E,3,0),IF(FR_HITUNG_MINMAX!AN1310="TRAYEMAN",VLOOKUP(FR_HITUNG_MINMAX!A1310,'BR DTG TRAYEMAN'!C:E,3,0),"?")))),0)</f>
        <v>0</v>
      </c>
      <c r="AQ1310" s="31">
        <f>IF(AN1310="PACUL",VLOOKUP(A1310,'STOK PACUL'!C:H,6,0),IF(FR_HITUNG_MINMAX!AN1310="PESALAKAN",VLOOKUP(FR_HITUNG_MINMAX!A1310,'STOK PESALAKAN'!C:H,6,0),IF(FR_HITUNG_MINMAX!AN1310="CIKDITIRO",VLOOKUP(FR_HITUNG_MINMAX!A1310,'STOK CIKDITIRO'!C:H,6,0),IF(FR_HITUNG_MINMAX!AN1310="TRAYEMAN",VLOOKUP(FR_HITUNG_MINMAX!A1310,'STOK TRAYEMAN'!C:H,6,0),"?"))))</f>
        <v>10</v>
      </c>
      <c r="AR1310" s="25">
        <f t="shared" si="72"/>
        <v>10</v>
      </c>
      <c r="AS1310" s="25">
        <f t="shared" si="73"/>
        <v>22</v>
      </c>
      <c r="AT1310" s="25">
        <f t="shared" si="74"/>
        <v>4</v>
      </c>
    </row>
    <row r="1311" spans="1:46" ht="30">
      <c r="A1311" s="96" t="s">
        <v>2272</v>
      </c>
      <c r="B1311" s="96" t="s">
        <v>2273</v>
      </c>
      <c r="C1311" s="96" t="s">
        <v>876</v>
      </c>
      <c r="D1311" s="96" t="s">
        <v>1377</v>
      </c>
      <c r="E1311" s="96" t="s">
        <v>482</v>
      </c>
      <c r="F1311" s="97">
        <v>13500</v>
      </c>
      <c r="G1311" s="97">
        <v>1</v>
      </c>
      <c r="H1311" s="96" t="s">
        <v>1185</v>
      </c>
      <c r="I1311" s="96" t="s">
        <v>1185</v>
      </c>
      <c r="J1311" s="98">
        <v>1</v>
      </c>
      <c r="K1311" s="97">
        <v>1</v>
      </c>
      <c r="L1311" s="97">
        <v>0</v>
      </c>
      <c r="M1311" s="97">
        <v>1</v>
      </c>
      <c r="N1311" s="97">
        <v>0</v>
      </c>
      <c r="O1311" s="97">
        <v>1</v>
      </c>
      <c r="P1311" s="97">
        <v>0</v>
      </c>
      <c r="Q1311" s="97">
        <v>0</v>
      </c>
      <c r="R1311" s="97">
        <v>0</v>
      </c>
      <c r="S1311" s="97">
        <v>0</v>
      </c>
      <c r="T1311" s="97">
        <v>0</v>
      </c>
      <c r="U1311" s="97">
        <v>0</v>
      </c>
      <c r="V1311" s="97">
        <v>0</v>
      </c>
      <c r="W1311" s="97">
        <v>0</v>
      </c>
      <c r="X1311" s="97">
        <v>1</v>
      </c>
      <c r="Y1311" s="97">
        <v>1</v>
      </c>
      <c r="Z1311" s="97">
        <v>1</v>
      </c>
      <c r="AA1311" s="97">
        <v>1</v>
      </c>
      <c r="AB1311" s="97">
        <v>1</v>
      </c>
      <c r="AC1311" s="97">
        <v>0</v>
      </c>
      <c r="AD1311" s="97">
        <v>0</v>
      </c>
      <c r="AE1311" s="97">
        <v>0</v>
      </c>
      <c r="AF1311" s="97">
        <v>0</v>
      </c>
      <c r="AG1311" s="97">
        <v>0</v>
      </c>
      <c r="AH1311" s="97">
        <v>0</v>
      </c>
      <c r="AI1311" s="97">
        <v>0</v>
      </c>
      <c r="AJ1311" s="97">
        <v>0</v>
      </c>
      <c r="AK1311" s="97">
        <v>1</v>
      </c>
      <c r="AL1311" s="97">
        <v>0</v>
      </c>
      <c r="AM1311" s="97">
        <v>0</v>
      </c>
      <c r="AN1311" s="96" t="s">
        <v>488</v>
      </c>
      <c r="AO1311" s="97">
        <v>2</v>
      </c>
      <c r="AP1311" s="31">
        <f>IFERROR(IF(AN1311="CIKDITIRO",VLOOKUP(A1311,'BR DTG CIKDITIRO'!C:E,3,0),IF(FR_HITUNG_MINMAX!AN1311="PESALAKAN",VLOOKUP(FR_HITUNG_MINMAX!A1311,'BR DTG ADW'!C:E,3,0),IF(FR_HITUNG_MINMAX!AN1311="PACUL",VLOOKUP(FR_HITUNG_MINMAX!A1311,'BR DTG PACUL'!C:E,3,0),IF(FR_HITUNG_MINMAX!AN1311="TRAYEMAN",VLOOKUP(FR_HITUNG_MINMAX!A1311,'BR DTG TRAYEMAN'!C:E,3,0),"?")))),0)</f>
        <v>0</v>
      </c>
      <c r="AQ1311" s="31">
        <f>IF(AN1311="PACUL",VLOOKUP(A1311,'STOK PACUL'!C:H,6,0),IF(FR_HITUNG_MINMAX!AN1311="PESALAKAN",VLOOKUP(FR_HITUNG_MINMAX!A1311,'STOK PESALAKAN'!C:H,6,0),IF(FR_HITUNG_MINMAX!AN1311="CIKDITIRO",VLOOKUP(FR_HITUNG_MINMAX!A1311,'STOK CIKDITIRO'!C:H,6,0),IF(FR_HITUNG_MINMAX!AN1311="TRAYEMAN",VLOOKUP(FR_HITUNG_MINMAX!A1311,'STOK TRAYEMAN'!C:H,6,0),"?"))))</f>
        <v>2</v>
      </c>
      <c r="AR1311" s="25">
        <f t="shared" si="72"/>
        <v>2</v>
      </c>
      <c r="AS1311" s="25">
        <f t="shared" si="73"/>
        <v>0</v>
      </c>
      <c r="AT1311" s="25">
        <f t="shared" si="74"/>
        <v>1</v>
      </c>
    </row>
    <row r="1312" spans="1:46" ht="30">
      <c r="A1312" s="96" t="s">
        <v>452</v>
      </c>
      <c r="B1312" s="96" t="s">
        <v>1262</v>
      </c>
      <c r="C1312" s="96" t="s">
        <v>876</v>
      </c>
      <c r="D1312" s="96" t="s">
        <v>1377</v>
      </c>
      <c r="E1312" s="96" t="s">
        <v>482</v>
      </c>
      <c r="F1312" s="97">
        <v>10000</v>
      </c>
      <c r="G1312" s="97">
        <v>1</v>
      </c>
      <c r="H1312" s="96" t="s">
        <v>86</v>
      </c>
      <c r="I1312" s="96" t="s">
        <v>1185</v>
      </c>
      <c r="J1312" s="98" t="s">
        <v>1366</v>
      </c>
      <c r="K1312" s="97">
        <v>1</v>
      </c>
      <c r="L1312" s="97">
        <v>0</v>
      </c>
      <c r="M1312" s="97">
        <v>0</v>
      </c>
      <c r="N1312" s="97">
        <v>0</v>
      </c>
      <c r="O1312" s="97">
        <v>0</v>
      </c>
      <c r="P1312" s="97">
        <v>0</v>
      </c>
      <c r="Q1312" s="97">
        <v>0</v>
      </c>
      <c r="R1312" s="97">
        <v>0</v>
      </c>
      <c r="S1312" s="97">
        <v>0</v>
      </c>
      <c r="T1312" s="97">
        <v>0</v>
      </c>
      <c r="U1312" s="97">
        <v>1</v>
      </c>
      <c r="V1312" s="97">
        <v>0</v>
      </c>
      <c r="W1312" s="97">
        <v>1</v>
      </c>
      <c r="X1312" s="97">
        <v>1</v>
      </c>
      <c r="Y1312" s="97">
        <v>0</v>
      </c>
      <c r="Z1312" s="97">
        <v>0</v>
      </c>
      <c r="AA1312" s="97">
        <v>0</v>
      </c>
      <c r="AB1312" s="97">
        <v>0</v>
      </c>
      <c r="AC1312" s="97">
        <v>0</v>
      </c>
      <c r="AD1312" s="97">
        <v>0</v>
      </c>
      <c r="AE1312" s="97">
        <v>0</v>
      </c>
      <c r="AF1312" s="97">
        <v>0</v>
      </c>
      <c r="AG1312" s="97">
        <v>1</v>
      </c>
      <c r="AH1312" s="97">
        <v>1</v>
      </c>
      <c r="AI1312" s="97">
        <v>1</v>
      </c>
      <c r="AJ1312" s="97">
        <v>1</v>
      </c>
      <c r="AK1312" s="97">
        <v>1</v>
      </c>
      <c r="AL1312" s="97">
        <v>0</v>
      </c>
      <c r="AM1312" s="97">
        <v>0</v>
      </c>
      <c r="AN1312" s="96" t="s">
        <v>488</v>
      </c>
      <c r="AO1312" s="97">
        <v>0</v>
      </c>
      <c r="AP1312" s="31">
        <f>IFERROR(IF(AN1312="CIKDITIRO",VLOOKUP(A1312,'BR DTG CIKDITIRO'!C:E,3,0),IF(FR_HITUNG_MINMAX!AN1312="PESALAKAN",VLOOKUP(FR_HITUNG_MINMAX!A1312,'BR DTG ADW'!C:E,3,0),IF(FR_HITUNG_MINMAX!AN1312="PACUL",VLOOKUP(FR_HITUNG_MINMAX!A1312,'BR DTG PACUL'!C:E,3,0),IF(FR_HITUNG_MINMAX!AN1312="TRAYEMAN",VLOOKUP(FR_HITUNG_MINMAX!A1312,'BR DTG TRAYEMAN'!C:E,3,0),"?")))),0)</f>
        <v>0</v>
      </c>
      <c r="AQ1312" s="31">
        <f>IF(AN1312="PACUL",VLOOKUP(A1312,'STOK PACUL'!C:H,6,0),IF(FR_HITUNG_MINMAX!AN1312="PESALAKAN",VLOOKUP(FR_HITUNG_MINMAX!A1312,'STOK PESALAKAN'!C:H,6,0),IF(FR_HITUNG_MINMAX!AN1312="CIKDITIRO",VLOOKUP(FR_HITUNG_MINMAX!A1312,'STOK CIKDITIRO'!C:H,6,0),IF(FR_HITUNG_MINMAX!AN1312="TRAYEMAN",VLOOKUP(FR_HITUNG_MINMAX!A1312,'STOK TRAYEMAN'!C:H,6,0),"?"))))</f>
        <v>0</v>
      </c>
      <c r="AR1312" s="25">
        <f t="shared" si="72"/>
        <v>0</v>
      </c>
      <c r="AS1312" s="25">
        <f t="shared" si="73"/>
        <v>0</v>
      </c>
      <c r="AT1312" s="25">
        <f t="shared" si="74"/>
        <v>3</v>
      </c>
    </row>
    <row r="1313" spans="1:46" ht="30">
      <c r="A1313" s="96" t="s">
        <v>2274</v>
      </c>
      <c r="B1313" s="96" t="s">
        <v>2275</v>
      </c>
      <c r="C1313" s="96" t="s">
        <v>876</v>
      </c>
      <c r="D1313" s="96" t="s">
        <v>1377</v>
      </c>
      <c r="E1313" s="96" t="s">
        <v>482</v>
      </c>
      <c r="F1313" s="97">
        <v>8500</v>
      </c>
      <c r="G1313" s="97">
        <v>1</v>
      </c>
      <c r="H1313" s="96" t="s">
        <v>1185</v>
      </c>
      <c r="I1313" s="96" t="s">
        <v>1185</v>
      </c>
      <c r="J1313" s="98">
        <v>1</v>
      </c>
      <c r="K1313" s="97">
        <v>1</v>
      </c>
      <c r="L1313" s="97">
        <v>0</v>
      </c>
      <c r="M1313" s="97">
        <v>0</v>
      </c>
      <c r="N1313" s="97">
        <v>0</v>
      </c>
      <c r="O1313" s="97">
        <v>0</v>
      </c>
      <c r="P1313" s="97">
        <v>0</v>
      </c>
      <c r="Q1313" s="97">
        <v>0</v>
      </c>
      <c r="R1313" s="97">
        <v>0</v>
      </c>
      <c r="S1313" s="97">
        <v>0</v>
      </c>
      <c r="T1313" s="97">
        <v>0</v>
      </c>
      <c r="U1313" s="97">
        <v>0</v>
      </c>
      <c r="V1313" s="97">
        <v>1</v>
      </c>
      <c r="W1313" s="97">
        <v>0</v>
      </c>
      <c r="X1313" s="97">
        <v>1</v>
      </c>
      <c r="Y1313" s="97">
        <v>0</v>
      </c>
      <c r="Z1313" s="97">
        <v>0</v>
      </c>
      <c r="AA1313" s="97">
        <v>0</v>
      </c>
      <c r="AB1313" s="97">
        <v>0</v>
      </c>
      <c r="AC1313" s="97">
        <v>0</v>
      </c>
      <c r="AD1313" s="97">
        <v>0</v>
      </c>
      <c r="AE1313" s="97">
        <v>0</v>
      </c>
      <c r="AF1313" s="97">
        <v>0</v>
      </c>
      <c r="AG1313" s="97">
        <v>0</v>
      </c>
      <c r="AH1313" s="97">
        <v>1</v>
      </c>
      <c r="AI1313" s="97">
        <v>1</v>
      </c>
      <c r="AJ1313" s="97">
        <v>0</v>
      </c>
      <c r="AK1313" s="97">
        <v>1</v>
      </c>
      <c r="AL1313" s="97">
        <v>0</v>
      </c>
      <c r="AM1313" s="97">
        <v>0</v>
      </c>
      <c r="AN1313" s="96" t="s">
        <v>488</v>
      </c>
      <c r="AO1313" s="97">
        <v>0</v>
      </c>
      <c r="AP1313" s="31">
        <f>IFERROR(IF(AN1313="CIKDITIRO",VLOOKUP(A1313,'BR DTG CIKDITIRO'!C:E,3,0),IF(FR_HITUNG_MINMAX!AN1313="PESALAKAN",VLOOKUP(FR_HITUNG_MINMAX!A1313,'BR DTG ADW'!C:E,3,0),IF(FR_HITUNG_MINMAX!AN1313="PACUL",VLOOKUP(FR_HITUNG_MINMAX!A1313,'BR DTG PACUL'!C:E,3,0),IF(FR_HITUNG_MINMAX!AN1313="TRAYEMAN",VLOOKUP(FR_HITUNG_MINMAX!A1313,'BR DTG TRAYEMAN'!C:E,3,0),"?")))),0)</f>
        <v>0</v>
      </c>
      <c r="AQ1313" s="31">
        <f>IF(AN1313="PACUL",VLOOKUP(A1313,'STOK PACUL'!C:H,6,0),IF(FR_HITUNG_MINMAX!AN1313="PESALAKAN",VLOOKUP(FR_HITUNG_MINMAX!A1313,'STOK PESALAKAN'!C:H,6,0),IF(FR_HITUNG_MINMAX!AN1313="CIKDITIRO",VLOOKUP(FR_HITUNG_MINMAX!A1313,'STOK CIKDITIRO'!C:H,6,0),IF(FR_HITUNG_MINMAX!AN1313="TRAYEMAN",VLOOKUP(FR_HITUNG_MINMAX!A1313,'STOK TRAYEMAN'!C:H,6,0),"?"))))</f>
        <v>0</v>
      </c>
      <c r="AR1313" s="25">
        <f t="shared" si="72"/>
        <v>0</v>
      </c>
      <c r="AS1313" s="25">
        <f t="shared" si="73"/>
        <v>0</v>
      </c>
      <c r="AT1313" s="25">
        <f t="shared" si="74"/>
        <v>1</v>
      </c>
    </row>
    <row r="1314" spans="1:46" ht="30">
      <c r="A1314" s="96" t="s">
        <v>2276</v>
      </c>
      <c r="B1314" s="96" t="s">
        <v>2277</v>
      </c>
      <c r="C1314" s="96" t="s">
        <v>876</v>
      </c>
      <c r="D1314" s="96" t="s">
        <v>1377</v>
      </c>
      <c r="E1314" s="96" t="s">
        <v>482</v>
      </c>
      <c r="F1314" s="97">
        <v>7000</v>
      </c>
      <c r="G1314" s="97">
        <v>1</v>
      </c>
      <c r="H1314" s="96" t="s">
        <v>87</v>
      </c>
      <c r="I1314" s="96" t="s">
        <v>1185</v>
      </c>
      <c r="J1314" s="98" t="s">
        <v>1366</v>
      </c>
      <c r="K1314" s="97">
        <v>1</v>
      </c>
      <c r="L1314" s="97">
        <v>0</v>
      </c>
      <c r="M1314" s="97">
        <v>0</v>
      </c>
      <c r="N1314" s="97">
        <v>0</v>
      </c>
      <c r="O1314" s="97">
        <v>0</v>
      </c>
      <c r="P1314" s="97">
        <v>0</v>
      </c>
      <c r="Q1314" s="97">
        <v>0</v>
      </c>
      <c r="R1314" s="97">
        <v>1</v>
      </c>
      <c r="S1314" s="97">
        <v>0</v>
      </c>
      <c r="T1314" s="97">
        <v>0</v>
      </c>
      <c r="U1314" s="97">
        <v>0</v>
      </c>
      <c r="V1314" s="97">
        <v>0</v>
      </c>
      <c r="W1314" s="97">
        <v>0</v>
      </c>
      <c r="X1314" s="97">
        <v>1</v>
      </c>
      <c r="Y1314" s="97">
        <v>0</v>
      </c>
      <c r="Z1314" s="97">
        <v>0</v>
      </c>
      <c r="AA1314" s="97">
        <v>0</v>
      </c>
      <c r="AB1314" s="97">
        <v>0</v>
      </c>
      <c r="AC1314" s="97">
        <v>0</v>
      </c>
      <c r="AD1314" s="97">
        <v>1</v>
      </c>
      <c r="AE1314" s="97">
        <v>1</v>
      </c>
      <c r="AF1314" s="97">
        <v>0</v>
      </c>
      <c r="AG1314" s="97">
        <v>0</v>
      </c>
      <c r="AH1314" s="97">
        <v>0</v>
      </c>
      <c r="AI1314" s="97">
        <v>0</v>
      </c>
      <c r="AJ1314" s="97">
        <v>0</v>
      </c>
      <c r="AK1314" s="97">
        <v>1</v>
      </c>
      <c r="AL1314" s="97">
        <v>0</v>
      </c>
      <c r="AM1314" s="97">
        <v>0</v>
      </c>
      <c r="AN1314" s="96" t="s">
        <v>488</v>
      </c>
      <c r="AO1314" s="97">
        <v>0</v>
      </c>
      <c r="AP1314" s="31">
        <f>IFERROR(IF(AN1314="CIKDITIRO",VLOOKUP(A1314,'BR DTG CIKDITIRO'!C:E,3,0),IF(FR_HITUNG_MINMAX!AN1314="PESALAKAN",VLOOKUP(FR_HITUNG_MINMAX!A1314,'BR DTG ADW'!C:E,3,0),IF(FR_HITUNG_MINMAX!AN1314="PACUL",VLOOKUP(FR_HITUNG_MINMAX!A1314,'BR DTG PACUL'!C:E,3,0),IF(FR_HITUNG_MINMAX!AN1314="TRAYEMAN",VLOOKUP(FR_HITUNG_MINMAX!A1314,'BR DTG TRAYEMAN'!C:E,3,0),"?")))),0)</f>
        <v>0</v>
      </c>
      <c r="AQ1314" s="31">
        <f>IF(AN1314="PACUL",VLOOKUP(A1314,'STOK PACUL'!C:H,6,0),IF(FR_HITUNG_MINMAX!AN1314="PESALAKAN",VLOOKUP(FR_HITUNG_MINMAX!A1314,'STOK PESALAKAN'!C:H,6,0),IF(FR_HITUNG_MINMAX!AN1314="CIKDITIRO",VLOOKUP(FR_HITUNG_MINMAX!A1314,'STOK CIKDITIRO'!C:H,6,0),IF(FR_HITUNG_MINMAX!AN1314="TRAYEMAN",VLOOKUP(FR_HITUNG_MINMAX!A1314,'STOK TRAYEMAN'!C:H,6,0),"?"))))</f>
        <v>0</v>
      </c>
      <c r="AR1314" s="25">
        <f t="shared" si="72"/>
        <v>0</v>
      </c>
      <c r="AS1314" s="25">
        <f t="shared" si="73"/>
        <v>0</v>
      </c>
      <c r="AT1314" s="25">
        <f t="shared" si="74"/>
        <v>1</v>
      </c>
    </row>
    <row r="1315" spans="1:46" ht="30">
      <c r="A1315" s="96" t="s">
        <v>453</v>
      </c>
      <c r="B1315" s="96" t="s">
        <v>1265</v>
      </c>
      <c r="C1315" s="96" t="s">
        <v>888</v>
      </c>
      <c r="D1315" s="96" t="s">
        <v>1381</v>
      </c>
      <c r="E1315" s="96" t="s">
        <v>484</v>
      </c>
      <c r="F1315" s="97">
        <v>1500</v>
      </c>
      <c r="G1315" s="97">
        <v>1</v>
      </c>
      <c r="H1315" s="96" t="s">
        <v>34</v>
      </c>
      <c r="I1315" s="96" t="s">
        <v>1185</v>
      </c>
      <c r="J1315" s="98" t="s">
        <v>1366</v>
      </c>
      <c r="K1315" s="97">
        <v>1</v>
      </c>
      <c r="L1315" s="97">
        <v>0</v>
      </c>
      <c r="M1315" s="97">
        <v>0</v>
      </c>
      <c r="N1315" s="97">
        <v>1</v>
      </c>
      <c r="O1315" s="97">
        <v>2</v>
      </c>
      <c r="P1315" s="97">
        <v>1</v>
      </c>
      <c r="Q1315" s="97">
        <v>0</v>
      </c>
      <c r="R1315" s="97">
        <v>1</v>
      </c>
      <c r="S1315" s="97">
        <v>1</v>
      </c>
      <c r="T1315" s="97">
        <v>0</v>
      </c>
      <c r="U1315" s="97">
        <v>0</v>
      </c>
      <c r="V1315" s="97">
        <v>0</v>
      </c>
      <c r="W1315" s="97">
        <v>0</v>
      </c>
      <c r="X1315" s="97">
        <v>2</v>
      </c>
      <c r="Y1315" s="97">
        <v>0</v>
      </c>
      <c r="Z1315" s="97">
        <v>1</v>
      </c>
      <c r="AA1315" s="97">
        <v>3</v>
      </c>
      <c r="AB1315" s="97">
        <v>3</v>
      </c>
      <c r="AC1315" s="97">
        <v>1</v>
      </c>
      <c r="AD1315" s="97">
        <v>1</v>
      </c>
      <c r="AE1315" s="97">
        <v>2</v>
      </c>
      <c r="AF1315" s="97">
        <v>1</v>
      </c>
      <c r="AG1315" s="97">
        <v>1</v>
      </c>
      <c r="AH1315" s="97">
        <v>0</v>
      </c>
      <c r="AI1315" s="97">
        <v>0</v>
      </c>
      <c r="AJ1315" s="97">
        <v>0</v>
      </c>
      <c r="AK1315" s="97">
        <v>3</v>
      </c>
      <c r="AL1315" s="97">
        <v>2</v>
      </c>
      <c r="AM1315" s="97">
        <v>3</v>
      </c>
      <c r="AN1315" s="96" t="s">
        <v>488</v>
      </c>
      <c r="AO1315" s="97">
        <v>4</v>
      </c>
      <c r="AP1315" s="31">
        <f>IFERROR(IF(AN1315="CIKDITIRO",VLOOKUP(A1315,'BR DTG CIKDITIRO'!C:E,3,0),IF(FR_HITUNG_MINMAX!AN1315="PESALAKAN",VLOOKUP(FR_HITUNG_MINMAX!A1315,'BR DTG ADW'!C:E,3,0),IF(FR_HITUNG_MINMAX!AN1315="PACUL",VLOOKUP(FR_HITUNG_MINMAX!A1315,'BR DTG PACUL'!C:E,3,0),IF(FR_HITUNG_MINMAX!AN1315="TRAYEMAN",VLOOKUP(FR_HITUNG_MINMAX!A1315,'BR DTG TRAYEMAN'!C:E,3,0),"?")))),0)</f>
        <v>0</v>
      </c>
      <c r="AQ1315" s="31">
        <f>IF(AN1315="PACUL",VLOOKUP(A1315,'STOK PACUL'!C:H,6,0),IF(FR_HITUNG_MINMAX!AN1315="PESALAKAN",VLOOKUP(FR_HITUNG_MINMAX!A1315,'STOK PESALAKAN'!C:H,6,0),IF(FR_HITUNG_MINMAX!AN1315="CIKDITIRO",VLOOKUP(FR_HITUNG_MINMAX!A1315,'STOK CIKDITIRO'!C:H,6,0),IF(FR_HITUNG_MINMAX!AN1315="TRAYEMAN",VLOOKUP(FR_HITUNG_MINMAX!A1315,'STOK TRAYEMAN'!C:H,6,0),"?"))))</f>
        <v>4</v>
      </c>
      <c r="AR1315" s="25">
        <f t="shared" si="72"/>
        <v>4</v>
      </c>
      <c r="AS1315" s="25">
        <f t="shared" si="73"/>
        <v>1</v>
      </c>
      <c r="AT1315" s="25">
        <f t="shared" si="74"/>
        <v>3</v>
      </c>
    </row>
    <row r="1316" spans="1:46" ht="30">
      <c r="A1316" s="96" t="s">
        <v>454</v>
      </c>
      <c r="B1316" s="96" t="s">
        <v>1266</v>
      </c>
      <c r="C1316" s="96" t="s">
        <v>888</v>
      </c>
      <c r="D1316" s="96" t="s">
        <v>1381</v>
      </c>
      <c r="E1316" s="96" t="s">
        <v>482</v>
      </c>
      <c r="F1316" s="97">
        <v>1000</v>
      </c>
      <c r="G1316" s="97">
        <v>10</v>
      </c>
      <c r="H1316" s="96" t="s">
        <v>30</v>
      </c>
      <c r="I1316" s="96" t="s">
        <v>1185</v>
      </c>
      <c r="J1316" s="98" t="s">
        <v>1366</v>
      </c>
      <c r="K1316" s="97">
        <v>1</v>
      </c>
      <c r="L1316" s="97">
        <v>1</v>
      </c>
      <c r="M1316" s="97">
        <v>1</v>
      </c>
      <c r="N1316" s="97">
        <v>0</v>
      </c>
      <c r="O1316" s="97">
        <v>0</v>
      </c>
      <c r="P1316" s="97">
        <v>0</v>
      </c>
      <c r="Q1316" s="97">
        <v>0</v>
      </c>
      <c r="R1316" s="97">
        <v>0</v>
      </c>
      <c r="S1316" s="97">
        <v>0</v>
      </c>
      <c r="T1316" s="97">
        <v>0</v>
      </c>
      <c r="U1316" s="97">
        <v>0</v>
      </c>
      <c r="V1316" s="97">
        <v>1</v>
      </c>
      <c r="W1316" s="97">
        <v>0</v>
      </c>
      <c r="X1316" s="97">
        <v>1</v>
      </c>
      <c r="Y1316" s="97">
        <v>2</v>
      </c>
      <c r="Z1316" s="97">
        <v>1</v>
      </c>
      <c r="AA1316" s="97">
        <v>0</v>
      </c>
      <c r="AB1316" s="97">
        <v>0</v>
      </c>
      <c r="AC1316" s="97">
        <v>0</v>
      </c>
      <c r="AD1316" s="97">
        <v>0</v>
      </c>
      <c r="AE1316" s="97">
        <v>0</v>
      </c>
      <c r="AF1316" s="97">
        <v>0</v>
      </c>
      <c r="AG1316" s="97">
        <v>0</v>
      </c>
      <c r="AH1316" s="97">
        <v>1</v>
      </c>
      <c r="AI1316" s="97">
        <v>1</v>
      </c>
      <c r="AJ1316" s="97">
        <v>1</v>
      </c>
      <c r="AK1316" s="97">
        <v>2</v>
      </c>
      <c r="AL1316" s="97">
        <v>1</v>
      </c>
      <c r="AM1316" s="97">
        <v>2</v>
      </c>
      <c r="AN1316" s="96" t="s">
        <v>488</v>
      </c>
      <c r="AO1316" s="97">
        <v>0</v>
      </c>
      <c r="AP1316" s="31">
        <f>IFERROR(IF(AN1316="CIKDITIRO",VLOOKUP(A1316,'BR DTG CIKDITIRO'!C:E,3,0),IF(FR_HITUNG_MINMAX!AN1316="PESALAKAN",VLOOKUP(FR_HITUNG_MINMAX!A1316,'BR DTG ADW'!C:E,3,0),IF(FR_HITUNG_MINMAX!AN1316="PACUL",VLOOKUP(FR_HITUNG_MINMAX!A1316,'BR DTG PACUL'!C:E,3,0),IF(FR_HITUNG_MINMAX!AN1316="TRAYEMAN",VLOOKUP(FR_HITUNG_MINMAX!A1316,'BR DTG TRAYEMAN'!C:E,3,0),"?")))),0)</f>
        <v>0</v>
      </c>
      <c r="AQ1316" s="31">
        <f>IF(AN1316="PACUL",VLOOKUP(A1316,'STOK PACUL'!C:H,6,0),IF(FR_HITUNG_MINMAX!AN1316="PESALAKAN",VLOOKUP(FR_HITUNG_MINMAX!A1316,'STOK PESALAKAN'!C:H,6,0),IF(FR_HITUNG_MINMAX!AN1316="CIKDITIRO",VLOOKUP(FR_HITUNG_MINMAX!A1316,'STOK CIKDITIRO'!C:H,6,0),IF(FR_HITUNG_MINMAX!AN1316="TRAYEMAN",VLOOKUP(FR_HITUNG_MINMAX!A1316,'STOK TRAYEMAN'!C:H,6,0),"?"))))</f>
        <v>0</v>
      </c>
      <c r="AR1316" s="25">
        <f t="shared" si="72"/>
        <v>0</v>
      </c>
      <c r="AS1316" s="25">
        <f t="shared" si="73"/>
        <v>1</v>
      </c>
      <c r="AT1316" s="25">
        <f t="shared" si="74"/>
        <v>2</v>
      </c>
    </row>
    <row r="1317" spans="1:46" ht="30">
      <c r="A1317" s="96" t="s">
        <v>455</v>
      </c>
      <c r="B1317" s="96" t="s">
        <v>1267</v>
      </c>
      <c r="C1317" s="96" t="s">
        <v>888</v>
      </c>
      <c r="D1317" s="96" t="s">
        <v>1381</v>
      </c>
      <c r="E1317" s="96" t="s">
        <v>485</v>
      </c>
      <c r="F1317" s="97">
        <v>100</v>
      </c>
      <c r="G1317" s="97">
        <v>10</v>
      </c>
      <c r="H1317" s="96" t="s">
        <v>30</v>
      </c>
      <c r="I1317" s="96" t="s">
        <v>1185</v>
      </c>
      <c r="J1317" s="98">
        <v>1</v>
      </c>
      <c r="K1317" s="97">
        <v>1</v>
      </c>
      <c r="L1317" s="97">
        <v>0</v>
      </c>
      <c r="M1317" s="97">
        <v>1</v>
      </c>
      <c r="N1317" s="97">
        <v>0</v>
      </c>
      <c r="O1317" s="97">
        <v>1</v>
      </c>
      <c r="P1317" s="97">
        <v>0</v>
      </c>
      <c r="Q1317" s="97">
        <v>6</v>
      </c>
      <c r="R1317" s="97">
        <v>5</v>
      </c>
      <c r="S1317" s="97">
        <v>0</v>
      </c>
      <c r="T1317" s="97">
        <v>2</v>
      </c>
      <c r="U1317" s="97">
        <v>5</v>
      </c>
      <c r="V1317" s="97">
        <v>4</v>
      </c>
      <c r="W1317" s="97">
        <v>0</v>
      </c>
      <c r="X1317" s="97">
        <v>6</v>
      </c>
      <c r="Y1317" s="97">
        <v>1</v>
      </c>
      <c r="Z1317" s="97">
        <v>1</v>
      </c>
      <c r="AA1317" s="97">
        <v>1</v>
      </c>
      <c r="AB1317" s="97">
        <v>1</v>
      </c>
      <c r="AC1317" s="97">
        <v>6</v>
      </c>
      <c r="AD1317" s="97">
        <v>11</v>
      </c>
      <c r="AE1317" s="97">
        <v>5</v>
      </c>
      <c r="AF1317" s="97">
        <v>2</v>
      </c>
      <c r="AG1317" s="97">
        <v>5</v>
      </c>
      <c r="AH1317" s="97">
        <v>9</v>
      </c>
      <c r="AI1317" s="97">
        <v>4</v>
      </c>
      <c r="AJ1317" s="97">
        <v>0</v>
      </c>
      <c r="AK1317" s="97">
        <v>11</v>
      </c>
      <c r="AL1317" s="97">
        <v>6</v>
      </c>
      <c r="AM1317" s="97">
        <v>34</v>
      </c>
      <c r="AN1317" s="96" t="s">
        <v>488</v>
      </c>
      <c r="AO1317" s="97">
        <v>25</v>
      </c>
      <c r="AP1317" s="31">
        <f>IFERROR(IF(AN1317="CIKDITIRO",VLOOKUP(A1317,'BR DTG CIKDITIRO'!C:E,3,0),IF(FR_HITUNG_MINMAX!AN1317="PESALAKAN",VLOOKUP(FR_HITUNG_MINMAX!A1317,'BR DTG ADW'!C:E,3,0),IF(FR_HITUNG_MINMAX!AN1317="PACUL",VLOOKUP(FR_HITUNG_MINMAX!A1317,'BR DTG PACUL'!C:E,3,0),IF(FR_HITUNG_MINMAX!AN1317="TRAYEMAN",VLOOKUP(FR_HITUNG_MINMAX!A1317,'BR DTG TRAYEMAN'!C:E,3,0),"?")))),0)</f>
        <v>0</v>
      </c>
      <c r="AQ1317" s="31">
        <f>IF(AN1317="PACUL",VLOOKUP(A1317,'STOK PACUL'!C:H,6,0),IF(FR_HITUNG_MINMAX!AN1317="PESALAKAN",VLOOKUP(FR_HITUNG_MINMAX!A1317,'STOK PESALAKAN'!C:H,6,0),IF(FR_HITUNG_MINMAX!AN1317="CIKDITIRO",VLOOKUP(FR_HITUNG_MINMAX!A1317,'STOK CIKDITIRO'!C:H,6,0),IF(FR_HITUNG_MINMAX!AN1317="TRAYEMAN",VLOOKUP(FR_HITUNG_MINMAX!A1317,'STOK TRAYEMAN'!C:H,6,0),"?"))))</f>
        <v>25</v>
      </c>
      <c r="AR1317" s="25">
        <f t="shared" si="72"/>
        <v>25</v>
      </c>
      <c r="AS1317" s="25">
        <f t="shared" si="73"/>
        <v>3</v>
      </c>
      <c r="AT1317" s="25">
        <f t="shared" si="74"/>
        <v>4</v>
      </c>
    </row>
    <row r="1318" spans="1:46" ht="30">
      <c r="A1318" s="96" t="s">
        <v>456</v>
      </c>
      <c r="B1318" s="96" t="s">
        <v>1268</v>
      </c>
      <c r="C1318" s="96" t="s">
        <v>888</v>
      </c>
      <c r="D1318" s="96" t="s">
        <v>1381</v>
      </c>
      <c r="E1318" s="96" t="s">
        <v>485</v>
      </c>
      <c r="F1318" s="97">
        <v>100</v>
      </c>
      <c r="G1318" s="97">
        <v>10</v>
      </c>
      <c r="H1318" s="96" t="s">
        <v>30</v>
      </c>
      <c r="I1318" s="96" t="s">
        <v>1185</v>
      </c>
      <c r="J1318" s="98">
        <v>1</v>
      </c>
      <c r="K1318" s="97">
        <v>1</v>
      </c>
      <c r="L1318" s="97">
        <v>0</v>
      </c>
      <c r="M1318" s="97">
        <v>1</v>
      </c>
      <c r="N1318" s="97">
        <v>3</v>
      </c>
      <c r="O1318" s="97">
        <v>0</v>
      </c>
      <c r="P1318" s="97">
        <v>2</v>
      </c>
      <c r="Q1318" s="97">
        <v>1</v>
      </c>
      <c r="R1318" s="97">
        <v>0</v>
      </c>
      <c r="S1318" s="97">
        <v>2</v>
      </c>
      <c r="T1318" s="97">
        <v>2</v>
      </c>
      <c r="U1318" s="97">
        <v>0</v>
      </c>
      <c r="V1318" s="97">
        <v>1</v>
      </c>
      <c r="W1318" s="97">
        <v>0</v>
      </c>
      <c r="X1318" s="97">
        <v>3</v>
      </c>
      <c r="Y1318" s="97">
        <v>1</v>
      </c>
      <c r="Z1318" s="97">
        <v>4</v>
      </c>
      <c r="AA1318" s="97">
        <v>3</v>
      </c>
      <c r="AB1318" s="97">
        <v>2</v>
      </c>
      <c r="AC1318" s="97">
        <v>3</v>
      </c>
      <c r="AD1318" s="97">
        <v>1</v>
      </c>
      <c r="AE1318" s="97">
        <v>2</v>
      </c>
      <c r="AF1318" s="97">
        <v>4</v>
      </c>
      <c r="AG1318" s="97">
        <v>2</v>
      </c>
      <c r="AH1318" s="97">
        <v>1</v>
      </c>
      <c r="AI1318" s="97">
        <v>1</v>
      </c>
      <c r="AJ1318" s="97">
        <v>0</v>
      </c>
      <c r="AK1318" s="97">
        <v>4</v>
      </c>
      <c r="AL1318" s="97">
        <v>3</v>
      </c>
      <c r="AM1318" s="97">
        <v>4</v>
      </c>
      <c r="AN1318" s="96" t="s">
        <v>488</v>
      </c>
      <c r="AO1318" s="97">
        <v>4</v>
      </c>
      <c r="AP1318" s="31">
        <f>IFERROR(IF(AN1318="CIKDITIRO",VLOOKUP(A1318,'BR DTG CIKDITIRO'!C:E,3,0),IF(FR_HITUNG_MINMAX!AN1318="PESALAKAN",VLOOKUP(FR_HITUNG_MINMAX!A1318,'BR DTG ADW'!C:E,3,0),IF(FR_HITUNG_MINMAX!AN1318="PACUL",VLOOKUP(FR_HITUNG_MINMAX!A1318,'BR DTG PACUL'!C:E,3,0),IF(FR_HITUNG_MINMAX!AN1318="TRAYEMAN",VLOOKUP(FR_HITUNG_MINMAX!A1318,'BR DTG TRAYEMAN'!C:E,3,0),"?")))),0)</f>
        <v>0</v>
      </c>
      <c r="AQ1318" s="31">
        <f>IF(AN1318="PACUL",VLOOKUP(A1318,'STOK PACUL'!C:H,6,0),IF(FR_HITUNG_MINMAX!AN1318="PESALAKAN",VLOOKUP(FR_HITUNG_MINMAX!A1318,'STOK PESALAKAN'!C:H,6,0),IF(FR_HITUNG_MINMAX!AN1318="CIKDITIRO",VLOOKUP(FR_HITUNG_MINMAX!A1318,'STOK CIKDITIRO'!C:H,6,0),IF(FR_HITUNG_MINMAX!AN1318="TRAYEMAN",VLOOKUP(FR_HITUNG_MINMAX!A1318,'STOK TRAYEMAN'!C:H,6,0),"?"))))</f>
        <v>4</v>
      </c>
      <c r="AR1318" s="25">
        <f t="shared" si="72"/>
        <v>4</v>
      </c>
      <c r="AS1318" s="25">
        <f t="shared" si="73"/>
        <v>2</v>
      </c>
      <c r="AT1318" s="25">
        <f t="shared" si="74"/>
        <v>4</v>
      </c>
    </row>
    <row r="1319" spans="1:46" ht="30">
      <c r="A1319" s="96" t="s">
        <v>2278</v>
      </c>
      <c r="B1319" s="96" t="s">
        <v>2279</v>
      </c>
      <c r="C1319" s="96" t="s">
        <v>922</v>
      </c>
      <c r="D1319" s="96" t="s">
        <v>1377</v>
      </c>
      <c r="E1319" s="96" t="s">
        <v>482</v>
      </c>
      <c r="F1319" s="97">
        <v>23000</v>
      </c>
      <c r="G1319" s="97">
        <v>1</v>
      </c>
      <c r="H1319" s="96" t="s">
        <v>1185</v>
      </c>
      <c r="I1319" s="96" t="s">
        <v>1185</v>
      </c>
      <c r="J1319" s="98">
        <v>1</v>
      </c>
      <c r="K1319" s="97">
        <v>1</v>
      </c>
      <c r="L1319" s="97">
        <v>0</v>
      </c>
      <c r="M1319" s="97">
        <v>0</v>
      </c>
      <c r="N1319" s="97">
        <v>0</v>
      </c>
      <c r="O1319" s="97">
        <v>0</v>
      </c>
      <c r="P1319" s="97">
        <v>0</v>
      </c>
      <c r="Q1319" s="97">
        <v>1</v>
      </c>
      <c r="R1319" s="97">
        <v>0</v>
      </c>
      <c r="S1319" s="97">
        <v>0</v>
      </c>
      <c r="T1319" s="97">
        <v>0</v>
      </c>
      <c r="U1319" s="97">
        <v>0</v>
      </c>
      <c r="V1319" s="97">
        <v>0</v>
      </c>
      <c r="W1319" s="97">
        <v>0</v>
      </c>
      <c r="X1319" s="97">
        <v>1</v>
      </c>
      <c r="Y1319" s="97">
        <v>0</v>
      </c>
      <c r="Z1319" s="97">
        <v>0</v>
      </c>
      <c r="AA1319" s="97">
        <v>0</v>
      </c>
      <c r="AB1319" s="97">
        <v>0</v>
      </c>
      <c r="AC1319" s="97">
        <v>1</v>
      </c>
      <c r="AD1319" s="97">
        <v>1</v>
      </c>
      <c r="AE1319" s="97">
        <v>0</v>
      </c>
      <c r="AF1319" s="97">
        <v>0</v>
      </c>
      <c r="AG1319" s="97">
        <v>0</v>
      </c>
      <c r="AH1319" s="97">
        <v>0</v>
      </c>
      <c r="AI1319" s="97">
        <v>0</v>
      </c>
      <c r="AJ1319" s="97">
        <v>0</v>
      </c>
      <c r="AK1319" s="97">
        <v>1</v>
      </c>
      <c r="AL1319" s="97">
        <v>1</v>
      </c>
      <c r="AM1319" s="97">
        <v>1</v>
      </c>
      <c r="AN1319" s="96" t="s">
        <v>488</v>
      </c>
      <c r="AO1319" s="97">
        <v>0</v>
      </c>
      <c r="AP1319" s="31">
        <f>IFERROR(IF(AN1319="CIKDITIRO",VLOOKUP(A1319,'BR DTG CIKDITIRO'!C:E,3,0),IF(FR_HITUNG_MINMAX!AN1319="PESALAKAN",VLOOKUP(FR_HITUNG_MINMAX!A1319,'BR DTG ADW'!C:E,3,0),IF(FR_HITUNG_MINMAX!AN1319="PACUL",VLOOKUP(FR_HITUNG_MINMAX!A1319,'BR DTG PACUL'!C:E,3,0),IF(FR_HITUNG_MINMAX!AN1319="TRAYEMAN",VLOOKUP(FR_HITUNG_MINMAX!A1319,'BR DTG TRAYEMAN'!C:E,3,0),"?")))),0)</f>
        <v>0</v>
      </c>
      <c r="AQ1319" s="31">
        <f>IF(AN1319="PACUL",VLOOKUP(A1319,'STOK PACUL'!C:H,6,0),IF(FR_HITUNG_MINMAX!AN1319="PESALAKAN",VLOOKUP(FR_HITUNG_MINMAX!A1319,'STOK PESALAKAN'!C:H,6,0),IF(FR_HITUNG_MINMAX!AN1319="CIKDITIRO",VLOOKUP(FR_HITUNG_MINMAX!A1319,'STOK CIKDITIRO'!C:H,6,0),IF(FR_HITUNG_MINMAX!AN1319="TRAYEMAN",VLOOKUP(FR_HITUNG_MINMAX!A1319,'STOK TRAYEMAN'!C:H,6,0),"?"))))</f>
        <v>0</v>
      </c>
      <c r="AR1319" s="25">
        <f t="shared" si="72"/>
        <v>0</v>
      </c>
      <c r="AS1319" s="25">
        <f t="shared" si="73"/>
        <v>1</v>
      </c>
      <c r="AT1319" s="25">
        <f t="shared" si="74"/>
        <v>1</v>
      </c>
    </row>
    <row r="1320" spans="1:46" ht="30">
      <c r="A1320" s="96" t="s">
        <v>1269</v>
      </c>
      <c r="B1320" s="96" t="s">
        <v>1270</v>
      </c>
      <c r="C1320" s="96" t="s">
        <v>877</v>
      </c>
      <c r="D1320" s="96" t="s">
        <v>1377</v>
      </c>
      <c r="E1320" s="96" t="s">
        <v>482</v>
      </c>
      <c r="F1320" s="97">
        <v>150000</v>
      </c>
      <c r="G1320" s="97">
        <v>1</v>
      </c>
      <c r="H1320" s="96" t="s">
        <v>33</v>
      </c>
      <c r="I1320" s="96" t="s">
        <v>1185</v>
      </c>
      <c r="J1320" s="98">
        <v>1</v>
      </c>
      <c r="K1320" s="97">
        <v>1</v>
      </c>
      <c r="L1320" s="97">
        <v>0</v>
      </c>
      <c r="M1320" s="97">
        <v>0</v>
      </c>
      <c r="N1320" s="97">
        <v>0</v>
      </c>
      <c r="O1320" s="97">
        <v>0</v>
      </c>
      <c r="P1320" s="97">
        <v>0</v>
      </c>
      <c r="Q1320" s="97">
        <v>0</v>
      </c>
      <c r="R1320" s="97">
        <v>0</v>
      </c>
      <c r="S1320" s="97">
        <v>0</v>
      </c>
      <c r="T1320" s="97">
        <v>0</v>
      </c>
      <c r="U1320" s="97">
        <v>0</v>
      </c>
      <c r="V1320" s="97">
        <v>2</v>
      </c>
      <c r="W1320" s="97">
        <v>0</v>
      </c>
      <c r="X1320" s="97">
        <v>2</v>
      </c>
      <c r="Y1320" s="97">
        <v>0</v>
      </c>
      <c r="Z1320" s="97">
        <v>0</v>
      </c>
      <c r="AA1320" s="97">
        <v>0</v>
      </c>
      <c r="AB1320" s="97">
        <v>0</v>
      </c>
      <c r="AC1320" s="97">
        <v>0</v>
      </c>
      <c r="AD1320" s="97">
        <v>0</v>
      </c>
      <c r="AE1320" s="97">
        <v>0</v>
      </c>
      <c r="AF1320" s="97">
        <v>0</v>
      </c>
      <c r="AG1320" s="97">
        <v>0</v>
      </c>
      <c r="AH1320" s="97">
        <v>2</v>
      </c>
      <c r="AI1320" s="97">
        <v>2</v>
      </c>
      <c r="AJ1320" s="97">
        <v>0</v>
      </c>
      <c r="AK1320" s="97">
        <v>2</v>
      </c>
      <c r="AL1320" s="97">
        <v>2</v>
      </c>
      <c r="AM1320" s="97">
        <v>2</v>
      </c>
      <c r="AN1320" s="96" t="s">
        <v>488</v>
      </c>
      <c r="AO1320" s="97">
        <v>0</v>
      </c>
      <c r="AP1320" s="31">
        <f>IFERROR(IF(AN1320="CIKDITIRO",VLOOKUP(A1320,'BR DTG CIKDITIRO'!C:E,3,0),IF(FR_HITUNG_MINMAX!AN1320="PESALAKAN",VLOOKUP(FR_HITUNG_MINMAX!A1320,'BR DTG ADW'!C:E,3,0),IF(FR_HITUNG_MINMAX!AN1320="PACUL",VLOOKUP(FR_HITUNG_MINMAX!A1320,'BR DTG PACUL'!C:E,3,0),IF(FR_HITUNG_MINMAX!AN1320="TRAYEMAN",VLOOKUP(FR_HITUNG_MINMAX!A1320,'BR DTG TRAYEMAN'!C:E,3,0),"?")))),0)</f>
        <v>0</v>
      </c>
      <c r="AQ1320" s="31">
        <f>IF(AN1320="PACUL",VLOOKUP(A1320,'STOK PACUL'!C:H,6,0),IF(FR_HITUNG_MINMAX!AN1320="PESALAKAN",VLOOKUP(FR_HITUNG_MINMAX!A1320,'STOK PESALAKAN'!C:H,6,0),IF(FR_HITUNG_MINMAX!AN1320="CIKDITIRO",VLOOKUP(FR_HITUNG_MINMAX!A1320,'STOK CIKDITIRO'!C:H,6,0),IF(FR_HITUNG_MINMAX!AN1320="TRAYEMAN",VLOOKUP(FR_HITUNG_MINMAX!A1320,'STOK TRAYEMAN'!C:H,6,0),"?"))))</f>
        <v>0</v>
      </c>
      <c r="AR1320" s="25">
        <f t="shared" si="72"/>
        <v>0</v>
      </c>
      <c r="AS1320" s="25">
        <f t="shared" si="73"/>
        <v>1</v>
      </c>
      <c r="AT1320" s="25">
        <f t="shared" si="74"/>
        <v>2</v>
      </c>
    </row>
    <row r="1321" spans="1:46" ht="30">
      <c r="A1321" s="96" t="s">
        <v>1545</v>
      </c>
      <c r="B1321" s="96" t="s">
        <v>1546</v>
      </c>
      <c r="C1321" s="96" t="s">
        <v>888</v>
      </c>
      <c r="D1321" s="96" t="s">
        <v>1381</v>
      </c>
      <c r="E1321" s="96" t="s">
        <v>482</v>
      </c>
      <c r="F1321" s="97">
        <v>250</v>
      </c>
      <c r="G1321" s="97">
        <v>1</v>
      </c>
      <c r="H1321" s="96" t="s">
        <v>1185</v>
      </c>
      <c r="I1321" s="96" t="s">
        <v>1185</v>
      </c>
      <c r="J1321" s="98">
        <v>1</v>
      </c>
      <c r="K1321" s="97">
        <v>1</v>
      </c>
      <c r="L1321" s="97">
        <v>1</v>
      </c>
      <c r="M1321" s="97">
        <v>0</v>
      </c>
      <c r="N1321" s="97">
        <v>0</v>
      </c>
      <c r="O1321" s="97">
        <v>0</v>
      </c>
      <c r="P1321" s="97">
        <v>0</v>
      </c>
      <c r="Q1321" s="97">
        <v>0</v>
      </c>
      <c r="R1321" s="97">
        <v>0</v>
      </c>
      <c r="S1321" s="97">
        <v>0</v>
      </c>
      <c r="T1321" s="97">
        <v>0</v>
      </c>
      <c r="U1321" s="97">
        <v>0</v>
      </c>
      <c r="V1321" s="97">
        <v>0</v>
      </c>
      <c r="W1321" s="97">
        <v>0</v>
      </c>
      <c r="X1321" s="97">
        <v>1</v>
      </c>
      <c r="Y1321" s="97">
        <v>1</v>
      </c>
      <c r="Z1321" s="97">
        <v>0</v>
      </c>
      <c r="AA1321" s="97">
        <v>0</v>
      </c>
      <c r="AB1321" s="97">
        <v>0</v>
      </c>
      <c r="AC1321" s="97">
        <v>0</v>
      </c>
      <c r="AD1321" s="97">
        <v>0</v>
      </c>
      <c r="AE1321" s="97">
        <v>0</v>
      </c>
      <c r="AF1321" s="97">
        <v>0</v>
      </c>
      <c r="AG1321" s="97">
        <v>0</v>
      </c>
      <c r="AH1321" s="97">
        <v>0</v>
      </c>
      <c r="AI1321" s="97">
        <v>0</v>
      </c>
      <c r="AJ1321" s="97">
        <v>1</v>
      </c>
      <c r="AK1321" s="97">
        <v>1</v>
      </c>
      <c r="AL1321" s="97">
        <v>1</v>
      </c>
      <c r="AM1321" s="97">
        <v>2</v>
      </c>
      <c r="AN1321" s="96" t="s">
        <v>488</v>
      </c>
      <c r="AO1321" s="97">
        <v>3</v>
      </c>
      <c r="AP1321" s="31">
        <f>IFERROR(IF(AN1321="CIKDITIRO",VLOOKUP(A1321,'BR DTG CIKDITIRO'!C:E,3,0),IF(FR_HITUNG_MINMAX!AN1321="PESALAKAN",VLOOKUP(FR_HITUNG_MINMAX!A1321,'BR DTG ADW'!C:E,3,0),IF(FR_HITUNG_MINMAX!AN1321="PACUL",VLOOKUP(FR_HITUNG_MINMAX!A1321,'BR DTG PACUL'!C:E,3,0),IF(FR_HITUNG_MINMAX!AN1321="TRAYEMAN",VLOOKUP(FR_HITUNG_MINMAX!A1321,'BR DTG TRAYEMAN'!C:E,3,0),"?")))),0)</f>
        <v>0</v>
      </c>
      <c r="AQ1321" s="31">
        <f>IF(AN1321="PACUL",VLOOKUP(A1321,'STOK PACUL'!C:H,6,0),IF(FR_HITUNG_MINMAX!AN1321="PESALAKAN",VLOOKUP(FR_HITUNG_MINMAX!A1321,'STOK PESALAKAN'!C:H,6,0),IF(FR_HITUNG_MINMAX!AN1321="CIKDITIRO",VLOOKUP(FR_HITUNG_MINMAX!A1321,'STOK CIKDITIRO'!C:H,6,0),IF(FR_HITUNG_MINMAX!AN1321="TRAYEMAN",VLOOKUP(FR_HITUNG_MINMAX!A1321,'STOK TRAYEMAN'!C:H,6,0),"?"))))</f>
        <v>3</v>
      </c>
      <c r="AR1321" s="25">
        <f t="shared" si="72"/>
        <v>3</v>
      </c>
      <c r="AS1321" s="25">
        <f t="shared" si="73"/>
        <v>1</v>
      </c>
      <c r="AT1321" s="25">
        <f t="shared" si="74"/>
        <v>1</v>
      </c>
    </row>
    <row r="1322" spans="1:46" ht="30">
      <c r="A1322" s="96" t="s">
        <v>457</v>
      </c>
      <c r="B1322" s="96" t="s">
        <v>1271</v>
      </c>
      <c r="C1322" s="96" t="s">
        <v>888</v>
      </c>
      <c r="D1322" s="96" t="s">
        <v>1381</v>
      </c>
      <c r="E1322" s="96" t="s">
        <v>486</v>
      </c>
      <c r="F1322" s="97">
        <v>900</v>
      </c>
      <c r="G1322" s="97">
        <v>10</v>
      </c>
      <c r="H1322" s="96" t="s">
        <v>30</v>
      </c>
      <c r="I1322" s="96" t="s">
        <v>1185</v>
      </c>
      <c r="J1322" s="98">
        <v>1</v>
      </c>
      <c r="K1322" s="97">
        <v>1</v>
      </c>
      <c r="L1322" s="97">
        <v>7</v>
      </c>
      <c r="M1322" s="97">
        <v>4</v>
      </c>
      <c r="N1322" s="97">
        <v>3</v>
      </c>
      <c r="O1322" s="97">
        <v>4</v>
      </c>
      <c r="P1322" s="97">
        <v>8</v>
      </c>
      <c r="Q1322" s="97">
        <v>7</v>
      </c>
      <c r="R1322" s="97">
        <v>6</v>
      </c>
      <c r="S1322" s="97">
        <v>5</v>
      </c>
      <c r="T1322" s="97">
        <v>7</v>
      </c>
      <c r="U1322" s="97">
        <v>5</v>
      </c>
      <c r="V1322" s="97">
        <v>10</v>
      </c>
      <c r="W1322" s="97">
        <v>4</v>
      </c>
      <c r="X1322" s="97">
        <v>10</v>
      </c>
      <c r="Y1322" s="97">
        <v>11</v>
      </c>
      <c r="Z1322" s="97">
        <v>7</v>
      </c>
      <c r="AA1322" s="97">
        <v>7</v>
      </c>
      <c r="AB1322" s="97">
        <v>12</v>
      </c>
      <c r="AC1322" s="97">
        <v>15</v>
      </c>
      <c r="AD1322" s="97">
        <v>13</v>
      </c>
      <c r="AE1322" s="97">
        <v>11</v>
      </c>
      <c r="AF1322" s="97">
        <v>12</v>
      </c>
      <c r="AG1322" s="97">
        <v>10</v>
      </c>
      <c r="AH1322" s="97">
        <v>15</v>
      </c>
      <c r="AI1322" s="97">
        <v>14</v>
      </c>
      <c r="AJ1322" s="97">
        <v>11</v>
      </c>
      <c r="AK1322" s="97">
        <v>15</v>
      </c>
      <c r="AL1322" s="97">
        <v>10</v>
      </c>
      <c r="AM1322" s="97">
        <v>50</v>
      </c>
      <c r="AN1322" s="96" t="s">
        <v>488</v>
      </c>
      <c r="AO1322" s="97">
        <v>29</v>
      </c>
      <c r="AP1322" s="31">
        <f>IFERROR(IF(AN1322="CIKDITIRO",VLOOKUP(A1322,'BR DTG CIKDITIRO'!C:E,3,0),IF(FR_HITUNG_MINMAX!AN1322="PESALAKAN",VLOOKUP(FR_HITUNG_MINMAX!A1322,'BR DTG ADW'!C:E,3,0),IF(FR_HITUNG_MINMAX!AN1322="PACUL",VLOOKUP(FR_HITUNG_MINMAX!A1322,'BR DTG PACUL'!C:E,3,0),IF(FR_HITUNG_MINMAX!AN1322="TRAYEMAN",VLOOKUP(FR_HITUNG_MINMAX!A1322,'BR DTG TRAYEMAN'!C:E,3,0),"?")))),0)</f>
        <v>0</v>
      </c>
      <c r="AQ1322" s="31">
        <f>IF(AN1322="PACUL",VLOOKUP(A1322,'STOK PACUL'!C:H,6,0),IF(FR_HITUNG_MINMAX!AN1322="PESALAKAN",VLOOKUP(FR_HITUNG_MINMAX!A1322,'STOK PESALAKAN'!C:H,6,0),IF(FR_HITUNG_MINMAX!AN1322="CIKDITIRO",VLOOKUP(FR_HITUNG_MINMAX!A1322,'STOK CIKDITIRO'!C:H,6,0),IF(FR_HITUNG_MINMAX!AN1322="TRAYEMAN",VLOOKUP(FR_HITUNG_MINMAX!A1322,'STOK TRAYEMAN'!C:H,6,0),"?"))))</f>
        <v>29</v>
      </c>
      <c r="AR1322" s="25">
        <f t="shared" si="72"/>
        <v>29</v>
      </c>
      <c r="AS1322" s="25">
        <f t="shared" si="73"/>
        <v>5</v>
      </c>
      <c r="AT1322" s="25">
        <f t="shared" si="74"/>
        <v>4</v>
      </c>
    </row>
    <row r="1323" spans="1:46" ht="30">
      <c r="A1323" s="96" t="s">
        <v>458</v>
      </c>
      <c r="B1323" s="96" t="s">
        <v>1272</v>
      </c>
      <c r="C1323" s="96" t="s">
        <v>888</v>
      </c>
      <c r="D1323" s="96" t="s">
        <v>1381</v>
      </c>
      <c r="E1323" s="96" t="s">
        <v>484</v>
      </c>
      <c r="F1323" s="97">
        <v>900</v>
      </c>
      <c r="G1323" s="97">
        <v>10</v>
      </c>
      <c r="H1323" s="96" t="s">
        <v>34</v>
      </c>
      <c r="I1323" s="96" t="s">
        <v>1185</v>
      </c>
      <c r="J1323" s="98">
        <v>1</v>
      </c>
      <c r="K1323" s="97">
        <v>1</v>
      </c>
      <c r="L1323" s="97">
        <v>0</v>
      </c>
      <c r="M1323" s="97">
        <v>0</v>
      </c>
      <c r="N1323" s="97">
        <v>0</v>
      </c>
      <c r="O1323" s="97">
        <v>0</v>
      </c>
      <c r="P1323" s="97">
        <v>0</v>
      </c>
      <c r="Q1323" s="97">
        <v>0</v>
      </c>
      <c r="R1323" s="97">
        <v>1</v>
      </c>
      <c r="S1323" s="97">
        <v>0</v>
      </c>
      <c r="T1323" s="97">
        <v>0</v>
      </c>
      <c r="U1323" s="97">
        <v>0</v>
      </c>
      <c r="V1323" s="97">
        <v>2</v>
      </c>
      <c r="W1323" s="97">
        <v>2</v>
      </c>
      <c r="X1323" s="97">
        <v>2</v>
      </c>
      <c r="Y1323" s="97">
        <v>0</v>
      </c>
      <c r="Z1323" s="97">
        <v>0</v>
      </c>
      <c r="AA1323" s="97">
        <v>0</v>
      </c>
      <c r="AB1323" s="97">
        <v>0</v>
      </c>
      <c r="AC1323" s="97">
        <v>0</v>
      </c>
      <c r="AD1323" s="97">
        <v>1</v>
      </c>
      <c r="AE1323" s="97">
        <v>1</v>
      </c>
      <c r="AF1323" s="97">
        <v>0</v>
      </c>
      <c r="AG1323" s="97">
        <v>0</v>
      </c>
      <c r="AH1323" s="97">
        <v>2</v>
      </c>
      <c r="AI1323" s="97">
        <v>4</v>
      </c>
      <c r="AJ1323" s="97">
        <v>2</v>
      </c>
      <c r="AK1323" s="97">
        <v>4</v>
      </c>
      <c r="AL1323" s="97">
        <v>2</v>
      </c>
      <c r="AM1323" s="97">
        <v>4</v>
      </c>
      <c r="AN1323" s="96" t="s">
        <v>488</v>
      </c>
      <c r="AO1323" s="97">
        <v>0</v>
      </c>
      <c r="AP1323" s="31">
        <f>IFERROR(IF(AN1323="CIKDITIRO",VLOOKUP(A1323,'BR DTG CIKDITIRO'!C:E,3,0),IF(FR_HITUNG_MINMAX!AN1323="PESALAKAN",VLOOKUP(FR_HITUNG_MINMAX!A1323,'BR DTG ADW'!C:E,3,0),IF(FR_HITUNG_MINMAX!AN1323="PACUL",VLOOKUP(FR_HITUNG_MINMAX!A1323,'BR DTG PACUL'!C:E,3,0),IF(FR_HITUNG_MINMAX!AN1323="TRAYEMAN",VLOOKUP(FR_HITUNG_MINMAX!A1323,'BR DTG TRAYEMAN'!C:E,3,0),"?")))),0)</f>
        <v>0</v>
      </c>
      <c r="AQ1323" s="31">
        <f>IF(AN1323="PACUL",VLOOKUP(A1323,'STOK PACUL'!C:H,6,0),IF(FR_HITUNG_MINMAX!AN1323="PESALAKAN",VLOOKUP(FR_HITUNG_MINMAX!A1323,'STOK PESALAKAN'!C:H,6,0),IF(FR_HITUNG_MINMAX!AN1323="CIKDITIRO",VLOOKUP(FR_HITUNG_MINMAX!A1323,'STOK CIKDITIRO'!C:H,6,0),IF(FR_HITUNG_MINMAX!AN1323="TRAYEMAN",VLOOKUP(FR_HITUNG_MINMAX!A1323,'STOK TRAYEMAN'!C:H,6,0),"?"))))</f>
        <v>0</v>
      </c>
      <c r="AR1323" s="25">
        <f t="shared" si="72"/>
        <v>0</v>
      </c>
      <c r="AS1323" s="25">
        <f t="shared" si="73"/>
        <v>1</v>
      </c>
      <c r="AT1323" s="25">
        <f t="shared" si="74"/>
        <v>3</v>
      </c>
    </row>
    <row r="1324" spans="1:46" ht="30">
      <c r="A1324" s="96" t="s">
        <v>459</v>
      </c>
      <c r="B1324" s="96" t="s">
        <v>1273</v>
      </c>
      <c r="C1324" s="96" t="s">
        <v>888</v>
      </c>
      <c r="D1324" s="96" t="s">
        <v>1381</v>
      </c>
      <c r="E1324" s="96" t="s">
        <v>485</v>
      </c>
      <c r="F1324" s="97">
        <v>900</v>
      </c>
      <c r="G1324" s="97">
        <v>10</v>
      </c>
      <c r="H1324" s="96" t="s">
        <v>35</v>
      </c>
      <c r="I1324" s="96" t="s">
        <v>1185</v>
      </c>
      <c r="J1324" s="98">
        <v>1</v>
      </c>
      <c r="K1324" s="97">
        <v>1</v>
      </c>
      <c r="L1324" s="97">
        <v>5</v>
      </c>
      <c r="M1324" s="97">
        <v>2</v>
      </c>
      <c r="N1324" s="97">
        <v>2</v>
      </c>
      <c r="O1324" s="97">
        <v>0</v>
      </c>
      <c r="P1324" s="97">
        <v>1</v>
      </c>
      <c r="Q1324" s="97">
        <v>6</v>
      </c>
      <c r="R1324" s="97">
        <v>0</v>
      </c>
      <c r="S1324" s="97">
        <v>1</v>
      </c>
      <c r="T1324" s="97">
        <v>1</v>
      </c>
      <c r="U1324" s="97">
        <v>0</v>
      </c>
      <c r="V1324" s="97">
        <v>2</v>
      </c>
      <c r="W1324" s="97">
        <v>0</v>
      </c>
      <c r="X1324" s="97">
        <v>6</v>
      </c>
      <c r="Y1324" s="97">
        <v>7</v>
      </c>
      <c r="Z1324" s="97">
        <v>4</v>
      </c>
      <c r="AA1324" s="97">
        <v>2</v>
      </c>
      <c r="AB1324" s="97">
        <v>1</v>
      </c>
      <c r="AC1324" s="97">
        <v>7</v>
      </c>
      <c r="AD1324" s="97">
        <v>6</v>
      </c>
      <c r="AE1324" s="97">
        <v>1</v>
      </c>
      <c r="AF1324" s="97">
        <v>2</v>
      </c>
      <c r="AG1324" s="97">
        <v>1</v>
      </c>
      <c r="AH1324" s="97">
        <v>2</v>
      </c>
      <c r="AI1324" s="97">
        <v>2</v>
      </c>
      <c r="AJ1324" s="97">
        <v>5</v>
      </c>
      <c r="AK1324" s="97">
        <v>7</v>
      </c>
      <c r="AL1324" s="97">
        <v>6</v>
      </c>
      <c r="AM1324" s="97">
        <v>26</v>
      </c>
      <c r="AN1324" s="96" t="s">
        <v>488</v>
      </c>
      <c r="AO1324" s="97">
        <v>53</v>
      </c>
      <c r="AP1324" s="31">
        <f>IFERROR(IF(AN1324="CIKDITIRO",VLOOKUP(A1324,'BR DTG CIKDITIRO'!C:E,3,0),IF(FR_HITUNG_MINMAX!AN1324="PESALAKAN",VLOOKUP(FR_HITUNG_MINMAX!A1324,'BR DTG ADW'!C:E,3,0),IF(FR_HITUNG_MINMAX!AN1324="PACUL",VLOOKUP(FR_HITUNG_MINMAX!A1324,'BR DTG PACUL'!C:E,3,0),IF(FR_HITUNG_MINMAX!AN1324="TRAYEMAN",VLOOKUP(FR_HITUNG_MINMAX!A1324,'BR DTG TRAYEMAN'!C:E,3,0),"?")))),0)</f>
        <v>0</v>
      </c>
      <c r="AQ1324" s="31">
        <f>IF(AN1324="PACUL",VLOOKUP(A1324,'STOK PACUL'!C:H,6,0),IF(FR_HITUNG_MINMAX!AN1324="PESALAKAN",VLOOKUP(FR_HITUNG_MINMAX!A1324,'STOK PESALAKAN'!C:H,6,0),IF(FR_HITUNG_MINMAX!AN1324="CIKDITIRO",VLOOKUP(FR_HITUNG_MINMAX!A1324,'STOK CIKDITIRO'!C:H,6,0),IF(FR_HITUNG_MINMAX!AN1324="TRAYEMAN",VLOOKUP(FR_HITUNG_MINMAX!A1324,'STOK TRAYEMAN'!C:H,6,0),"?"))))</f>
        <v>53</v>
      </c>
      <c r="AR1324" s="25">
        <f t="shared" si="72"/>
        <v>53</v>
      </c>
      <c r="AS1324" s="25">
        <f t="shared" si="73"/>
        <v>3</v>
      </c>
      <c r="AT1324" s="25">
        <f t="shared" si="74"/>
        <v>4</v>
      </c>
    </row>
    <row r="1325" spans="1:46" ht="30">
      <c r="A1325" s="96" t="s">
        <v>2280</v>
      </c>
      <c r="B1325" s="96" t="s">
        <v>2281</v>
      </c>
      <c r="C1325" s="96" t="s">
        <v>877</v>
      </c>
      <c r="D1325" s="96" t="s">
        <v>1377</v>
      </c>
      <c r="E1325" s="96" t="s">
        <v>482</v>
      </c>
      <c r="F1325" s="97">
        <v>150000</v>
      </c>
      <c r="G1325" s="97">
        <v>1</v>
      </c>
      <c r="H1325" s="96" t="s">
        <v>1185</v>
      </c>
      <c r="I1325" s="96" t="s">
        <v>1185</v>
      </c>
      <c r="J1325" s="98">
        <v>1</v>
      </c>
      <c r="K1325" s="97">
        <v>1</v>
      </c>
      <c r="L1325" s="97">
        <v>1</v>
      </c>
      <c r="M1325" s="97">
        <v>0</v>
      </c>
      <c r="N1325" s="97">
        <v>0</v>
      </c>
      <c r="O1325" s="97">
        <v>0</v>
      </c>
      <c r="P1325" s="97">
        <v>0</v>
      </c>
      <c r="Q1325" s="97">
        <v>0</v>
      </c>
      <c r="R1325" s="97">
        <v>0</v>
      </c>
      <c r="S1325" s="97">
        <v>0</v>
      </c>
      <c r="T1325" s="97">
        <v>0</v>
      </c>
      <c r="U1325" s="97">
        <v>0</v>
      </c>
      <c r="V1325" s="97">
        <v>0</v>
      </c>
      <c r="W1325" s="97">
        <v>0</v>
      </c>
      <c r="X1325" s="97">
        <v>1</v>
      </c>
      <c r="Y1325" s="97">
        <v>1</v>
      </c>
      <c r="Z1325" s="97">
        <v>0</v>
      </c>
      <c r="AA1325" s="97">
        <v>0</v>
      </c>
      <c r="AB1325" s="97">
        <v>0</v>
      </c>
      <c r="AC1325" s="97">
        <v>0</v>
      </c>
      <c r="AD1325" s="97">
        <v>0</v>
      </c>
      <c r="AE1325" s="97">
        <v>0</v>
      </c>
      <c r="AF1325" s="97">
        <v>0</v>
      </c>
      <c r="AG1325" s="97">
        <v>0</v>
      </c>
      <c r="AH1325" s="97">
        <v>0</v>
      </c>
      <c r="AI1325" s="97">
        <v>0</v>
      </c>
      <c r="AJ1325" s="97">
        <v>1</v>
      </c>
      <c r="AK1325" s="97">
        <v>1</v>
      </c>
      <c r="AL1325" s="97">
        <v>1</v>
      </c>
      <c r="AM1325" s="97">
        <v>1</v>
      </c>
      <c r="AN1325" s="96" t="s">
        <v>488</v>
      </c>
      <c r="AO1325" s="97">
        <v>2</v>
      </c>
      <c r="AP1325" s="31">
        <f>IFERROR(IF(AN1325="CIKDITIRO",VLOOKUP(A1325,'BR DTG CIKDITIRO'!C:E,3,0),IF(FR_HITUNG_MINMAX!AN1325="PESALAKAN",VLOOKUP(FR_HITUNG_MINMAX!A1325,'BR DTG ADW'!C:E,3,0),IF(FR_HITUNG_MINMAX!AN1325="PACUL",VLOOKUP(FR_HITUNG_MINMAX!A1325,'BR DTG PACUL'!C:E,3,0),IF(FR_HITUNG_MINMAX!AN1325="TRAYEMAN",VLOOKUP(FR_HITUNG_MINMAX!A1325,'BR DTG TRAYEMAN'!C:E,3,0),"?")))),0)</f>
        <v>0</v>
      </c>
      <c r="AQ1325" s="31">
        <f>IF(AN1325="PACUL",VLOOKUP(A1325,'STOK PACUL'!C:H,6,0),IF(FR_HITUNG_MINMAX!AN1325="PESALAKAN",VLOOKUP(FR_HITUNG_MINMAX!A1325,'STOK PESALAKAN'!C:H,6,0),IF(FR_HITUNG_MINMAX!AN1325="CIKDITIRO",VLOOKUP(FR_HITUNG_MINMAX!A1325,'STOK CIKDITIRO'!C:H,6,0),IF(FR_HITUNG_MINMAX!AN1325="TRAYEMAN",VLOOKUP(FR_HITUNG_MINMAX!A1325,'STOK TRAYEMAN'!C:H,6,0),"?"))))</f>
        <v>2</v>
      </c>
      <c r="AR1325" s="25">
        <f t="shared" si="72"/>
        <v>2</v>
      </c>
      <c r="AS1325" s="25">
        <f t="shared" si="73"/>
        <v>1</v>
      </c>
      <c r="AT1325" s="25">
        <f t="shared" si="74"/>
        <v>1</v>
      </c>
    </row>
    <row r="1326" spans="1:46" ht="30">
      <c r="A1326" s="96" t="s">
        <v>460</v>
      </c>
      <c r="B1326" s="96" t="s">
        <v>1274</v>
      </c>
      <c r="C1326" s="96" t="s">
        <v>1100</v>
      </c>
      <c r="D1326" s="96" t="s">
        <v>1377</v>
      </c>
      <c r="E1326" s="96" t="s">
        <v>486</v>
      </c>
      <c r="F1326" s="97">
        <v>250</v>
      </c>
      <c r="G1326" s="97">
        <v>10</v>
      </c>
      <c r="H1326" s="96" t="s">
        <v>78</v>
      </c>
      <c r="I1326" s="96" t="s">
        <v>1185</v>
      </c>
      <c r="J1326" s="98">
        <v>1</v>
      </c>
      <c r="K1326" s="97">
        <v>2</v>
      </c>
      <c r="L1326" s="97">
        <v>32</v>
      </c>
      <c r="M1326" s="97">
        <v>50</v>
      </c>
      <c r="N1326" s="97">
        <v>47</v>
      </c>
      <c r="O1326" s="97">
        <v>58</v>
      </c>
      <c r="P1326" s="97">
        <v>47</v>
      </c>
      <c r="Q1326" s="97">
        <v>46</v>
      </c>
      <c r="R1326" s="97">
        <v>44</v>
      </c>
      <c r="S1326" s="97">
        <v>43</v>
      </c>
      <c r="T1326" s="97">
        <v>40</v>
      </c>
      <c r="U1326" s="97">
        <v>35</v>
      </c>
      <c r="V1326" s="97">
        <v>34</v>
      </c>
      <c r="W1326" s="97">
        <v>25</v>
      </c>
      <c r="X1326" s="97">
        <v>58</v>
      </c>
      <c r="Y1326" s="97">
        <v>82</v>
      </c>
      <c r="Z1326" s="97">
        <v>97</v>
      </c>
      <c r="AA1326" s="97">
        <v>105</v>
      </c>
      <c r="AB1326" s="97">
        <v>105</v>
      </c>
      <c r="AC1326" s="97">
        <v>93</v>
      </c>
      <c r="AD1326" s="97">
        <v>90</v>
      </c>
      <c r="AE1326" s="97">
        <v>87</v>
      </c>
      <c r="AF1326" s="97">
        <v>83</v>
      </c>
      <c r="AG1326" s="97">
        <v>78</v>
      </c>
      <c r="AH1326" s="97">
        <v>69</v>
      </c>
      <c r="AI1326" s="97">
        <v>59</v>
      </c>
      <c r="AJ1326" s="97">
        <v>57</v>
      </c>
      <c r="AK1326" s="97">
        <v>105</v>
      </c>
      <c r="AL1326" s="97">
        <v>58</v>
      </c>
      <c r="AM1326" s="97">
        <v>105</v>
      </c>
      <c r="AN1326" s="96" t="s">
        <v>488</v>
      </c>
      <c r="AO1326" s="97">
        <v>46</v>
      </c>
      <c r="AP1326" s="31">
        <f>IFERROR(IF(AN1326="CIKDITIRO",VLOOKUP(A1326,'BR DTG CIKDITIRO'!C:E,3,0),IF(FR_HITUNG_MINMAX!AN1326="PESALAKAN",VLOOKUP(FR_HITUNG_MINMAX!A1326,'BR DTG ADW'!C:E,3,0),IF(FR_HITUNG_MINMAX!AN1326="PACUL",VLOOKUP(FR_HITUNG_MINMAX!A1326,'BR DTG PACUL'!C:E,3,0),IF(FR_HITUNG_MINMAX!AN1326="TRAYEMAN",VLOOKUP(FR_HITUNG_MINMAX!A1326,'BR DTG TRAYEMAN'!C:E,3,0),"?")))),0)</f>
        <v>0</v>
      </c>
      <c r="AQ1326" s="31">
        <f>IF(AN1326="PACUL",VLOOKUP(A1326,'STOK PACUL'!C:H,6,0),IF(FR_HITUNG_MINMAX!AN1326="PESALAKAN",VLOOKUP(FR_HITUNG_MINMAX!A1326,'STOK PESALAKAN'!C:H,6,0),IF(FR_HITUNG_MINMAX!AN1326="CIKDITIRO",VLOOKUP(FR_HITUNG_MINMAX!A1326,'STOK CIKDITIRO'!C:H,6,0),IF(FR_HITUNG_MINMAX!AN1326="TRAYEMAN",VLOOKUP(FR_HITUNG_MINMAX!A1326,'STOK TRAYEMAN'!C:H,6,0),"?"))))</f>
        <v>46</v>
      </c>
      <c r="AR1326" s="25">
        <f t="shared" si="72"/>
        <v>46</v>
      </c>
      <c r="AS1326" s="25">
        <f t="shared" si="73"/>
        <v>29</v>
      </c>
      <c r="AT1326" s="25">
        <f t="shared" si="74"/>
        <v>4</v>
      </c>
    </row>
    <row r="1327" spans="1:46" ht="30">
      <c r="A1327" s="96" t="s">
        <v>2282</v>
      </c>
      <c r="B1327" s="96" t="s">
        <v>2283</v>
      </c>
      <c r="C1327" s="96" t="s">
        <v>920</v>
      </c>
      <c r="D1327" s="96" t="s">
        <v>1377</v>
      </c>
      <c r="E1327" s="96" t="s">
        <v>482</v>
      </c>
      <c r="F1327" s="97">
        <v>4500</v>
      </c>
      <c r="G1327" s="97">
        <v>1</v>
      </c>
      <c r="H1327" s="96" t="s">
        <v>30</v>
      </c>
      <c r="I1327" s="96" t="s">
        <v>1185</v>
      </c>
      <c r="J1327" s="98">
        <v>1</v>
      </c>
      <c r="K1327" s="97">
        <v>1</v>
      </c>
      <c r="L1327" s="97">
        <v>0</v>
      </c>
      <c r="M1327" s="97">
        <v>0</v>
      </c>
      <c r="N1327" s="97">
        <v>0</v>
      </c>
      <c r="O1327" s="97">
        <v>1</v>
      </c>
      <c r="P1327" s="97">
        <v>0</v>
      </c>
      <c r="Q1327" s="97">
        <v>0</v>
      </c>
      <c r="R1327" s="97">
        <v>0</v>
      </c>
      <c r="S1327" s="97">
        <v>0</v>
      </c>
      <c r="T1327" s="97">
        <v>0</v>
      </c>
      <c r="U1327" s="97">
        <v>0</v>
      </c>
      <c r="V1327" s="97">
        <v>0</v>
      </c>
      <c r="W1327" s="97">
        <v>0</v>
      </c>
      <c r="X1327" s="97">
        <v>1</v>
      </c>
      <c r="Y1327" s="97">
        <v>0</v>
      </c>
      <c r="Z1327" s="97">
        <v>0</v>
      </c>
      <c r="AA1327" s="97">
        <v>1</v>
      </c>
      <c r="AB1327" s="97">
        <v>1</v>
      </c>
      <c r="AC1327" s="97">
        <v>0</v>
      </c>
      <c r="AD1327" s="97">
        <v>0</v>
      </c>
      <c r="AE1327" s="97">
        <v>0</v>
      </c>
      <c r="AF1327" s="97">
        <v>0</v>
      </c>
      <c r="AG1327" s="97">
        <v>0</v>
      </c>
      <c r="AH1327" s="97">
        <v>0</v>
      </c>
      <c r="AI1327" s="97">
        <v>0</v>
      </c>
      <c r="AJ1327" s="97">
        <v>0</v>
      </c>
      <c r="AK1327" s="97">
        <v>1</v>
      </c>
      <c r="AL1327" s="97">
        <v>1</v>
      </c>
      <c r="AM1327" s="97">
        <v>2</v>
      </c>
      <c r="AN1327" s="96" t="s">
        <v>488</v>
      </c>
      <c r="AO1327" s="97">
        <v>2</v>
      </c>
      <c r="AP1327" s="31">
        <f>IFERROR(IF(AN1327="CIKDITIRO",VLOOKUP(A1327,'BR DTG CIKDITIRO'!C:E,3,0),IF(FR_HITUNG_MINMAX!AN1327="PESALAKAN",VLOOKUP(FR_HITUNG_MINMAX!A1327,'BR DTG ADW'!C:E,3,0),IF(FR_HITUNG_MINMAX!AN1327="PACUL",VLOOKUP(FR_HITUNG_MINMAX!A1327,'BR DTG PACUL'!C:E,3,0),IF(FR_HITUNG_MINMAX!AN1327="TRAYEMAN",VLOOKUP(FR_HITUNG_MINMAX!A1327,'BR DTG TRAYEMAN'!C:E,3,0),"?")))),0)</f>
        <v>0</v>
      </c>
      <c r="AQ1327" s="31">
        <f>IF(AN1327="PACUL",VLOOKUP(A1327,'STOK PACUL'!C:H,6,0),IF(FR_HITUNG_MINMAX!AN1327="PESALAKAN",VLOOKUP(FR_HITUNG_MINMAX!A1327,'STOK PESALAKAN'!C:H,6,0),IF(FR_HITUNG_MINMAX!AN1327="CIKDITIRO",VLOOKUP(FR_HITUNG_MINMAX!A1327,'STOK CIKDITIRO'!C:H,6,0),IF(FR_HITUNG_MINMAX!AN1327="TRAYEMAN",VLOOKUP(FR_HITUNG_MINMAX!A1327,'STOK TRAYEMAN'!C:H,6,0),"?"))))</f>
        <v>2</v>
      </c>
      <c r="AR1327" s="25">
        <f t="shared" si="72"/>
        <v>2</v>
      </c>
      <c r="AS1327" s="25">
        <f t="shared" si="73"/>
        <v>1</v>
      </c>
      <c r="AT1327" s="25">
        <f t="shared" si="74"/>
        <v>1</v>
      </c>
    </row>
    <row r="1328" spans="1:46" ht="30">
      <c r="A1328" s="96" t="s">
        <v>1275</v>
      </c>
      <c r="B1328" s="96" t="s">
        <v>1276</v>
      </c>
      <c r="C1328" s="96" t="s">
        <v>877</v>
      </c>
      <c r="D1328" s="96" t="s">
        <v>1377</v>
      </c>
      <c r="E1328" s="96" t="s">
        <v>482</v>
      </c>
      <c r="F1328" s="97">
        <v>195000</v>
      </c>
      <c r="G1328" s="97">
        <v>1</v>
      </c>
      <c r="H1328" s="96" t="s">
        <v>1185</v>
      </c>
      <c r="I1328" s="96" t="s">
        <v>1185</v>
      </c>
      <c r="J1328" s="98">
        <v>1</v>
      </c>
      <c r="K1328" s="97">
        <v>1</v>
      </c>
      <c r="L1328" s="97">
        <v>0</v>
      </c>
      <c r="M1328" s="97">
        <v>0</v>
      </c>
      <c r="N1328" s="97">
        <v>0</v>
      </c>
      <c r="O1328" s="97">
        <v>0</v>
      </c>
      <c r="P1328" s="97">
        <v>0</v>
      </c>
      <c r="Q1328" s="97">
        <v>0</v>
      </c>
      <c r="R1328" s="97">
        <v>0</v>
      </c>
      <c r="S1328" s="97">
        <v>0</v>
      </c>
      <c r="T1328" s="97">
        <v>0</v>
      </c>
      <c r="U1328" s="97">
        <v>0</v>
      </c>
      <c r="V1328" s="97">
        <v>2</v>
      </c>
      <c r="W1328" s="97">
        <v>0</v>
      </c>
      <c r="X1328" s="97">
        <v>2</v>
      </c>
      <c r="Y1328" s="97">
        <v>0</v>
      </c>
      <c r="Z1328" s="97">
        <v>0</v>
      </c>
      <c r="AA1328" s="97">
        <v>0</v>
      </c>
      <c r="AB1328" s="97">
        <v>0</v>
      </c>
      <c r="AC1328" s="97">
        <v>0</v>
      </c>
      <c r="AD1328" s="97">
        <v>0</v>
      </c>
      <c r="AE1328" s="97">
        <v>0</v>
      </c>
      <c r="AF1328" s="97">
        <v>0</v>
      </c>
      <c r="AG1328" s="97">
        <v>0</v>
      </c>
      <c r="AH1328" s="97">
        <v>2</v>
      </c>
      <c r="AI1328" s="97">
        <v>2</v>
      </c>
      <c r="AJ1328" s="97">
        <v>0</v>
      </c>
      <c r="AK1328" s="97">
        <v>2</v>
      </c>
      <c r="AL1328" s="97">
        <v>2</v>
      </c>
      <c r="AM1328" s="97">
        <v>2</v>
      </c>
      <c r="AN1328" s="96" t="s">
        <v>488</v>
      </c>
      <c r="AO1328" s="97">
        <v>1</v>
      </c>
      <c r="AP1328" s="31">
        <f>IFERROR(IF(AN1328="CIKDITIRO",VLOOKUP(A1328,'BR DTG CIKDITIRO'!C:E,3,0),IF(FR_HITUNG_MINMAX!AN1328="PESALAKAN",VLOOKUP(FR_HITUNG_MINMAX!A1328,'BR DTG ADW'!C:E,3,0),IF(FR_HITUNG_MINMAX!AN1328="PACUL",VLOOKUP(FR_HITUNG_MINMAX!A1328,'BR DTG PACUL'!C:E,3,0),IF(FR_HITUNG_MINMAX!AN1328="TRAYEMAN",VLOOKUP(FR_HITUNG_MINMAX!A1328,'BR DTG TRAYEMAN'!C:E,3,0),"?")))),0)</f>
        <v>0</v>
      </c>
      <c r="AQ1328" s="31">
        <f>IF(AN1328="PACUL",VLOOKUP(A1328,'STOK PACUL'!C:H,6,0),IF(FR_HITUNG_MINMAX!AN1328="PESALAKAN",VLOOKUP(FR_HITUNG_MINMAX!A1328,'STOK PESALAKAN'!C:H,6,0),IF(FR_HITUNG_MINMAX!AN1328="CIKDITIRO",VLOOKUP(FR_HITUNG_MINMAX!A1328,'STOK CIKDITIRO'!C:H,6,0),IF(FR_HITUNG_MINMAX!AN1328="TRAYEMAN",VLOOKUP(FR_HITUNG_MINMAX!A1328,'STOK TRAYEMAN'!C:H,6,0),"?"))))</f>
        <v>1</v>
      </c>
      <c r="AR1328" s="25">
        <f t="shared" ref="AR1328:AR1391" si="75">IFERROR(AQ1328,AO1328+AP1328)</f>
        <v>1</v>
      </c>
      <c r="AS1328" s="25">
        <f t="shared" ref="AS1328:AS1391" si="76">ROUNDUP(AL1328/2,0)</f>
        <v>1</v>
      </c>
      <c r="AT1328" s="25">
        <f t="shared" ref="AT1328:AT1391" si="77">COUNTIF(A:A,A1328)</f>
        <v>3</v>
      </c>
    </row>
    <row r="1329" spans="1:46" ht="30">
      <c r="A1329" s="96" t="s">
        <v>463</v>
      </c>
      <c r="B1329" s="96" t="s">
        <v>1280</v>
      </c>
      <c r="C1329" s="96" t="s">
        <v>888</v>
      </c>
      <c r="D1329" s="96" t="s">
        <v>1377</v>
      </c>
      <c r="E1329" s="96" t="s">
        <v>482</v>
      </c>
      <c r="F1329" s="97">
        <v>42000</v>
      </c>
      <c r="G1329" s="97">
        <v>1</v>
      </c>
      <c r="H1329" s="96" t="s">
        <v>1185</v>
      </c>
      <c r="I1329" s="96" t="s">
        <v>1185</v>
      </c>
      <c r="J1329" s="98">
        <v>1</v>
      </c>
      <c r="K1329" s="97">
        <v>1</v>
      </c>
      <c r="L1329" s="97">
        <v>0</v>
      </c>
      <c r="M1329" s="97">
        <v>0</v>
      </c>
      <c r="N1329" s="97">
        <v>0</v>
      </c>
      <c r="O1329" s="97">
        <v>0</v>
      </c>
      <c r="P1329" s="97">
        <v>0</v>
      </c>
      <c r="Q1329" s="97">
        <v>0</v>
      </c>
      <c r="R1329" s="97">
        <v>0</v>
      </c>
      <c r="S1329" s="97">
        <v>0</v>
      </c>
      <c r="T1329" s="97">
        <v>0</v>
      </c>
      <c r="U1329" s="97">
        <v>1</v>
      </c>
      <c r="V1329" s="97">
        <v>0</v>
      </c>
      <c r="W1329" s="97">
        <v>0</v>
      </c>
      <c r="X1329" s="97">
        <v>1</v>
      </c>
      <c r="Y1329" s="97">
        <v>0</v>
      </c>
      <c r="Z1329" s="97">
        <v>0</v>
      </c>
      <c r="AA1329" s="97">
        <v>0</v>
      </c>
      <c r="AB1329" s="97">
        <v>0</v>
      </c>
      <c r="AC1329" s="97">
        <v>0</v>
      </c>
      <c r="AD1329" s="97">
        <v>0</v>
      </c>
      <c r="AE1329" s="97">
        <v>0</v>
      </c>
      <c r="AF1329" s="97">
        <v>0</v>
      </c>
      <c r="AG1329" s="97">
        <v>1</v>
      </c>
      <c r="AH1329" s="97">
        <v>1</v>
      </c>
      <c r="AI1329" s="97">
        <v>0</v>
      </c>
      <c r="AJ1329" s="97">
        <v>0</v>
      </c>
      <c r="AK1329" s="97">
        <v>1</v>
      </c>
      <c r="AL1329" s="97">
        <v>1</v>
      </c>
      <c r="AM1329" s="97">
        <v>1</v>
      </c>
      <c r="AN1329" s="96" t="s">
        <v>488</v>
      </c>
      <c r="AO1329" s="97">
        <v>2</v>
      </c>
      <c r="AP1329" s="31">
        <f>IFERROR(IF(AN1329="CIKDITIRO",VLOOKUP(A1329,'BR DTG CIKDITIRO'!C:E,3,0),IF(FR_HITUNG_MINMAX!AN1329="PESALAKAN",VLOOKUP(FR_HITUNG_MINMAX!A1329,'BR DTG ADW'!C:E,3,0),IF(FR_HITUNG_MINMAX!AN1329="PACUL",VLOOKUP(FR_HITUNG_MINMAX!A1329,'BR DTG PACUL'!C:E,3,0),IF(FR_HITUNG_MINMAX!AN1329="TRAYEMAN",VLOOKUP(FR_HITUNG_MINMAX!A1329,'BR DTG TRAYEMAN'!C:E,3,0),"?")))),0)</f>
        <v>0</v>
      </c>
      <c r="AQ1329" s="31">
        <f>IF(AN1329="PACUL",VLOOKUP(A1329,'STOK PACUL'!C:H,6,0),IF(FR_HITUNG_MINMAX!AN1329="PESALAKAN",VLOOKUP(FR_HITUNG_MINMAX!A1329,'STOK PESALAKAN'!C:H,6,0),IF(FR_HITUNG_MINMAX!AN1329="CIKDITIRO",VLOOKUP(FR_HITUNG_MINMAX!A1329,'STOK CIKDITIRO'!C:H,6,0),IF(FR_HITUNG_MINMAX!AN1329="TRAYEMAN",VLOOKUP(FR_HITUNG_MINMAX!A1329,'STOK TRAYEMAN'!C:H,6,0),"?"))))</f>
        <v>2</v>
      </c>
      <c r="AR1329" s="25">
        <f t="shared" si="75"/>
        <v>2</v>
      </c>
      <c r="AS1329" s="25">
        <f t="shared" si="76"/>
        <v>1</v>
      </c>
      <c r="AT1329" s="25">
        <f t="shared" si="77"/>
        <v>2</v>
      </c>
    </row>
    <row r="1330" spans="1:46" ht="30">
      <c r="A1330" s="96" t="s">
        <v>2284</v>
      </c>
      <c r="B1330" s="96" t="s">
        <v>2285</v>
      </c>
      <c r="C1330" s="96" t="s">
        <v>876</v>
      </c>
      <c r="D1330" s="96" t="s">
        <v>1377</v>
      </c>
      <c r="E1330" s="96" t="s">
        <v>482</v>
      </c>
      <c r="F1330" s="97">
        <v>20000</v>
      </c>
      <c r="G1330" s="97">
        <v>1</v>
      </c>
      <c r="H1330" s="96" t="s">
        <v>1185</v>
      </c>
      <c r="I1330" s="96" t="s">
        <v>1185</v>
      </c>
      <c r="J1330" s="98">
        <v>1</v>
      </c>
      <c r="K1330" s="97">
        <v>1</v>
      </c>
      <c r="L1330" s="97">
        <v>0</v>
      </c>
      <c r="M1330" s="97">
        <v>0</v>
      </c>
      <c r="N1330" s="97">
        <v>0</v>
      </c>
      <c r="O1330" s="97">
        <v>0</v>
      </c>
      <c r="P1330" s="97">
        <v>0</v>
      </c>
      <c r="Q1330" s="97">
        <v>0</v>
      </c>
      <c r="R1330" s="97">
        <v>0</v>
      </c>
      <c r="S1330" s="97">
        <v>0</v>
      </c>
      <c r="T1330" s="97">
        <v>0</v>
      </c>
      <c r="U1330" s="97">
        <v>1</v>
      </c>
      <c r="V1330" s="97">
        <v>0</v>
      </c>
      <c r="W1330" s="97">
        <v>0</v>
      </c>
      <c r="X1330" s="97">
        <v>1</v>
      </c>
      <c r="Y1330" s="97">
        <v>0</v>
      </c>
      <c r="Z1330" s="97">
        <v>0</v>
      </c>
      <c r="AA1330" s="97">
        <v>0</v>
      </c>
      <c r="AB1330" s="97">
        <v>0</v>
      </c>
      <c r="AC1330" s="97">
        <v>0</v>
      </c>
      <c r="AD1330" s="97">
        <v>0</v>
      </c>
      <c r="AE1330" s="97">
        <v>0</v>
      </c>
      <c r="AF1330" s="97">
        <v>0</v>
      </c>
      <c r="AG1330" s="97">
        <v>1</v>
      </c>
      <c r="AH1330" s="97">
        <v>1</v>
      </c>
      <c r="AI1330" s="97">
        <v>0</v>
      </c>
      <c r="AJ1330" s="97">
        <v>0</v>
      </c>
      <c r="AK1330" s="97">
        <v>1</v>
      </c>
      <c r="AL1330" s="97">
        <v>0</v>
      </c>
      <c r="AM1330" s="97">
        <v>0</v>
      </c>
      <c r="AN1330" s="96" t="s">
        <v>488</v>
      </c>
      <c r="AO1330" s="97">
        <v>0</v>
      </c>
      <c r="AP1330" s="31">
        <f>IFERROR(IF(AN1330="CIKDITIRO",VLOOKUP(A1330,'BR DTG CIKDITIRO'!C:E,3,0),IF(FR_HITUNG_MINMAX!AN1330="PESALAKAN",VLOOKUP(FR_HITUNG_MINMAX!A1330,'BR DTG ADW'!C:E,3,0),IF(FR_HITUNG_MINMAX!AN1330="PACUL",VLOOKUP(FR_HITUNG_MINMAX!A1330,'BR DTG PACUL'!C:E,3,0),IF(FR_HITUNG_MINMAX!AN1330="TRAYEMAN",VLOOKUP(FR_HITUNG_MINMAX!A1330,'BR DTG TRAYEMAN'!C:E,3,0),"?")))),0)</f>
        <v>0</v>
      </c>
      <c r="AQ1330" s="31">
        <f>IF(AN1330="PACUL",VLOOKUP(A1330,'STOK PACUL'!C:H,6,0),IF(FR_HITUNG_MINMAX!AN1330="PESALAKAN",VLOOKUP(FR_HITUNG_MINMAX!A1330,'STOK PESALAKAN'!C:H,6,0),IF(FR_HITUNG_MINMAX!AN1330="CIKDITIRO",VLOOKUP(FR_HITUNG_MINMAX!A1330,'STOK CIKDITIRO'!C:H,6,0),IF(FR_HITUNG_MINMAX!AN1330="TRAYEMAN",VLOOKUP(FR_HITUNG_MINMAX!A1330,'STOK TRAYEMAN'!C:H,6,0),"?"))))</f>
        <v>0</v>
      </c>
      <c r="AR1330" s="25">
        <f t="shared" si="75"/>
        <v>0</v>
      </c>
      <c r="AS1330" s="25">
        <f t="shared" si="76"/>
        <v>0</v>
      </c>
      <c r="AT1330" s="25">
        <f t="shared" si="77"/>
        <v>1</v>
      </c>
    </row>
    <row r="1331" spans="1:46" ht="30">
      <c r="A1331" s="96" t="s">
        <v>799</v>
      </c>
      <c r="B1331" s="96" t="s">
        <v>1281</v>
      </c>
      <c r="C1331" s="96" t="s">
        <v>877</v>
      </c>
      <c r="D1331" s="96" t="s">
        <v>1377</v>
      </c>
      <c r="E1331" s="96" t="s">
        <v>482</v>
      </c>
      <c r="F1331" s="97">
        <v>1500</v>
      </c>
      <c r="G1331" s="97">
        <v>1</v>
      </c>
      <c r="H1331" s="96" t="s">
        <v>1185</v>
      </c>
      <c r="I1331" s="96" t="s">
        <v>1185</v>
      </c>
      <c r="J1331" s="98">
        <v>1</v>
      </c>
      <c r="K1331" s="97">
        <v>1</v>
      </c>
      <c r="L1331" s="97">
        <v>0</v>
      </c>
      <c r="M1331" s="97">
        <v>0</v>
      </c>
      <c r="N1331" s="97">
        <v>0</v>
      </c>
      <c r="O1331" s="97">
        <v>0</v>
      </c>
      <c r="P1331" s="97">
        <v>0</v>
      </c>
      <c r="Q1331" s="97">
        <v>0</v>
      </c>
      <c r="R1331" s="97">
        <v>0</v>
      </c>
      <c r="S1331" s="97">
        <v>0</v>
      </c>
      <c r="T1331" s="97">
        <v>0</v>
      </c>
      <c r="U1331" s="97">
        <v>1</v>
      </c>
      <c r="V1331" s="97">
        <v>0</v>
      </c>
      <c r="W1331" s="97">
        <v>0</v>
      </c>
      <c r="X1331" s="97">
        <v>1</v>
      </c>
      <c r="Y1331" s="97">
        <v>0</v>
      </c>
      <c r="Z1331" s="97">
        <v>0</v>
      </c>
      <c r="AA1331" s="97">
        <v>0</v>
      </c>
      <c r="AB1331" s="97">
        <v>0</v>
      </c>
      <c r="AC1331" s="97">
        <v>0</v>
      </c>
      <c r="AD1331" s="97">
        <v>0</v>
      </c>
      <c r="AE1331" s="97">
        <v>0</v>
      </c>
      <c r="AF1331" s="97">
        <v>0</v>
      </c>
      <c r="AG1331" s="97">
        <v>1</v>
      </c>
      <c r="AH1331" s="97">
        <v>1</v>
      </c>
      <c r="AI1331" s="97">
        <v>0</v>
      </c>
      <c r="AJ1331" s="97">
        <v>0</v>
      </c>
      <c r="AK1331" s="97">
        <v>1</v>
      </c>
      <c r="AL1331" s="97">
        <v>1</v>
      </c>
      <c r="AM1331" s="97">
        <v>2</v>
      </c>
      <c r="AN1331" s="96" t="s">
        <v>488</v>
      </c>
      <c r="AO1331" s="97">
        <v>2</v>
      </c>
      <c r="AP1331" s="31">
        <f>IFERROR(IF(AN1331="CIKDITIRO",VLOOKUP(A1331,'BR DTG CIKDITIRO'!C:E,3,0),IF(FR_HITUNG_MINMAX!AN1331="PESALAKAN",VLOOKUP(FR_HITUNG_MINMAX!A1331,'BR DTG ADW'!C:E,3,0),IF(FR_HITUNG_MINMAX!AN1331="PACUL",VLOOKUP(FR_HITUNG_MINMAX!A1331,'BR DTG PACUL'!C:E,3,0),IF(FR_HITUNG_MINMAX!AN1331="TRAYEMAN",VLOOKUP(FR_HITUNG_MINMAX!A1331,'BR DTG TRAYEMAN'!C:E,3,0),"?")))),0)</f>
        <v>0</v>
      </c>
      <c r="AQ1331" s="31">
        <f>IF(AN1331="PACUL",VLOOKUP(A1331,'STOK PACUL'!C:H,6,0),IF(FR_HITUNG_MINMAX!AN1331="PESALAKAN",VLOOKUP(FR_HITUNG_MINMAX!A1331,'STOK PESALAKAN'!C:H,6,0),IF(FR_HITUNG_MINMAX!AN1331="CIKDITIRO",VLOOKUP(FR_HITUNG_MINMAX!A1331,'STOK CIKDITIRO'!C:H,6,0),IF(FR_HITUNG_MINMAX!AN1331="TRAYEMAN",VLOOKUP(FR_HITUNG_MINMAX!A1331,'STOK TRAYEMAN'!C:H,6,0),"?"))))</f>
        <v>2</v>
      </c>
      <c r="AR1331" s="25">
        <f t="shared" si="75"/>
        <v>2</v>
      </c>
      <c r="AS1331" s="25">
        <f t="shared" si="76"/>
        <v>1</v>
      </c>
      <c r="AT1331" s="25">
        <f t="shared" si="77"/>
        <v>2</v>
      </c>
    </row>
    <row r="1332" spans="1:46" ht="30">
      <c r="A1332" s="96" t="s">
        <v>464</v>
      </c>
      <c r="B1332" s="96" t="s">
        <v>1282</v>
      </c>
      <c r="C1332" s="96" t="s">
        <v>877</v>
      </c>
      <c r="D1332" s="96" t="s">
        <v>1377</v>
      </c>
      <c r="E1332" s="96" t="s">
        <v>482</v>
      </c>
      <c r="F1332" s="97">
        <v>5000</v>
      </c>
      <c r="G1332" s="97">
        <v>1</v>
      </c>
      <c r="H1332" s="96" t="s">
        <v>90</v>
      </c>
      <c r="I1332" s="96" t="s">
        <v>1185</v>
      </c>
      <c r="J1332" s="98" t="s">
        <v>1366</v>
      </c>
      <c r="K1332" s="97">
        <v>1</v>
      </c>
      <c r="L1332" s="97">
        <v>0</v>
      </c>
      <c r="M1332" s="97">
        <v>0</v>
      </c>
      <c r="N1332" s="97">
        <v>0</v>
      </c>
      <c r="O1332" s="97">
        <v>0</v>
      </c>
      <c r="P1332" s="97">
        <v>0</v>
      </c>
      <c r="Q1332" s="97">
        <v>0</v>
      </c>
      <c r="R1332" s="97">
        <v>2</v>
      </c>
      <c r="S1332" s="97">
        <v>0</v>
      </c>
      <c r="T1332" s="97">
        <v>0</v>
      </c>
      <c r="U1332" s="97">
        <v>0</v>
      </c>
      <c r="V1332" s="97">
        <v>0</v>
      </c>
      <c r="W1332" s="97">
        <v>0</v>
      </c>
      <c r="X1332" s="97">
        <v>2</v>
      </c>
      <c r="Y1332" s="97">
        <v>0</v>
      </c>
      <c r="Z1332" s="97">
        <v>0</v>
      </c>
      <c r="AA1332" s="97">
        <v>0</v>
      </c>
      <c r="AB1332" s="97">
        <v>0</v>
      </c>
      <c r="AC1332" s="97">
        <v>0</v>
      </c>
      <c r="AD1332" s="97">
        <v>2</v>
      </c>
      <c r="AE1332" s="97">
        <v>2</v>
      </c>
      <c r="AF1332" s="97">
        <v>0</v>
      </c>
      <c r="AG1332" s="97">
        <v>0</v>
      </c>
      <c r="AH1332" s="97">
        <v>0</v>
      </c>
      <c r="AI1332" s="97">
        <v>0</v>
      </c>
      <c r="AJ1332" s="97">
        <v>0</v>
      </c>
      <c r="AK1332" s="97">
        <v>2</v>
      </c>
      <c r="AL1332" s="97">
        <v>2</v>
      </c>
      <c r="AM1332" s="97">
        <v>2</v>
      </c>
      <c r="AN1332" s="96" t="s">
        <v>488</v>
      </c>
      <c r="AO1332" s="97">
        <v>1</v>
      </c>
      <c r="AP1332" s="31">
        <f>IFERROR(IF(AN1332="CIKDITIRO",VLOOKUP(A1332,'BR DTG CIKDITIRO'!C:E,3,0),IF(FR_HITUNG_MINMAX!AN1332="PESALAKAN",VLOOKUP(FR_HITUNG_MINMAX!A1332,'BR DTG ADW'!C:E,3,0),IF(FR_HITUNG_MINMAX!AN1332="PACUL",VLOOKUP(FR_HITUNG_MINMAX!A1332,'BR DTG PACUL'!C:E,3,0),IF(FR_HITUNG_MINMAX!AN1332="TRAYEMAN",VLOOKUP(FR_HITUNG_MINMAX!A1332,'BR DTG TRAYEMAN'!C:E,3,0),"?")))),0)</f>
        <v>0</v>
      </c>
      <c r="AQ1332" s="31">
        <f>IF(AN1332="PACUL",VLOOKUP(A1332,'STOK PACUL'!C:H,6,0),IF(FR_HITUNG_MINMAX!AN1332="PESALAKAN",VLOOKUP(FR_HITUNG_MINMAX!A1332,'STOK PESALAKAN'!C:H,6,0),IF(FR_HITUNG_MINMAX!AN1332="CIKDITIRO",VLOOKUP(FR_HITUNG_MINMAX!A1332,'STOK CIKDITIRO'!C:H,6,0),IF(FR_HITUNG_MINMAX!AN1332="TRAYEMAN",VLOOKUP(FR_HITUNG_MINMAX!A1332,'STOK TRAYEMAN'!C:H,6,0),"?"))))</f>
        <v>1</v>
      </c>
      <c r="AR1332" s="25">
        <f t="shared" si="75"/>
        <v>1</v>
      </c>
      <c r="AS1332" s="25">
        <f t="shared" si="76"/>
        <v>1</v>
      </c>
      <c r="AT1332" s="25">
        <f t="shared" si="77"/>
        <v>3</v>
      </c>
    </row>
    <row r="1333" spans="1:46" ht="30">
      <c r="A1333" s="96" t="s">
        <v>2286</v>
      </c>
      <c r="B1333" s="96" t="s">
        <v>2287</v>
      </c>
      <c r="C1333" s="96" t="s">
        <v>876</v>
      </c>
      <c r="D1333" s="96" t="s">
        <v>1377</v>
      </c>
      <c r="E1333" s="96" t="s">
        <v>482</v>
      </c>
      <c r="F1333" s="97">
        <v>83000</v>
      </c>
      <c r="G1333" s="97">
        <v>1</v>
      </c>
      <c r="H1333" s="96" t="s">
        <v>104</v>
      </c>
      <c r="I1333" s="96" t="s">
        <v>1185</v>
      </c>
      <c r="J1333" s="98" t="s">
        <v>1366</v>
      </c>
      <c r="K1333" s="97">
        <v>1</v>
      </c>
      <c r="L1333" s="97">
        <v>0</v>
      </c>
      <c r="M1333" s="97">
        <v>0</v>
      </c>
      <c r="N1333" s="97">
        <v>0</v>
      </c>
      <c r="O1333" s="97">
        <v>0</v>
      </c>
      <c r="P1333" s="97">
        <v>0</v>
      </c>
      <c r="Q1333" s="97">
        <v>0</v>
      </c>
      <c r="R1333" s="97">
        <v>0</v>
      </c>
      <c r="S1333" s="97">
        <v>0</v>
      </c>
      <c r="T1333" s="97">
        <v>1</v>
      </c>
      <c r="U1333" s="97">
        <v>0</v>
      </c>
      <c r="V1333" s="97">
        <v>0</v>
      </c>
      <c r="W1333" s="97">
        <v>0</v>
      </c>
      <c r="X1333" s="97">
        <v>1</v>
      </c>
      <c r="Y1333" s="97">
        <v>0</v>
      </c>
      <c r="Z1333" s="97">
        <v>0</v>
      </c>
      <c r="AA1333" s="97">
        <v>0</v>
      </c>
      <c r="AB1333" s="97">
        <v>0</v>
      </c>
      <c r="AC1333" s="97">
        <v>0</v>
      </c>
      <c r="AD1333" s="97">
        <v>0</v>
      </c>
      <c r="AE1333" s="97">
        <v>0</v>
      </c>
      <c r="AF1333" s="97">
        <v>1</v>
      </c>
      <c r="AG1333" s="97">
        <v>0</v>
      </c>
      <c r="AH1333" s="97">
        <v>0</v>
      </c>
      <c r="AI1333" s="97">
        <v>0</v>
      </c>
      <c r="AJ1333" s="97">
        <v>0</v>
      </c>
      <c r="AK1333" s="97">
        <v>1</v>
      </c>
      <c r="AL1333" s="97">
        <v>0</v>
      </c>
      <c r="AM1333" s="97">
        <v>0</v>
      </c>
      <c r="AN1333" s="96" t="s">
        <v>488</v>
      </c>
      <c r="AO1333" s="97">
        <v>0</v>
      </c>
      <c r="AP1333" s="31">
        <f>IFERROR(IF(AN1333="CIKDITIRO",VLOOKUP(A1333,'BR DTG CIKDITIRO'!C:E,3,0),IF(FR_HITUNG_MINMAX!AN1333="PESALAKAN",VLOOKUP(FR_HITUNG_MINMAX!A1333,'BR DTG ADW'!C:E,3,0),IF(FR_HITUNG_MINMAX!AN1333="PACUL",VLOOKUP(FR_HITUNG_MINMAX!A1333,'BR DTG PACUL'!C:E,3,0),IF(FR_HITUNG_MINMAX!AN1333="TRAYEMAN",VLOOKUP(FR_HITUNG_MINMAX!A1333,'BR DTG TRAYEMAN'!C:E,3,0),"?")))),0)</f>
        <v>0</v>
      </c>
      <c r="AQ1333" s="31">
        <f>IF(AN1333="PACUL",VLOOKUP(A1333,'STOK PACUL'!C:H,6,0),IF(FR_HITUNG_MINMAX!AN1333="PESALAKAN",VLOOKUP(FR_HITUNG_MINMAX!A1333,'STOK PESALAKAN'!C:H,6,0),IF(FR_HITUNG_MINMAX!AN1333="CIKDITIRO",VLOOKUP(FR_HITUNG_MINMAX!A1333,'STOK CIKDITIRO'!C:H,6,0),IF(FR_HITUNG_MINMAX!AN1333="TRAYEMAN",VLOOKUP(FR_HITUNG_MINMAX!A1333,'STOK TRAYEMAN'!C:H,6,0),"?"))))</f>
        <v>0</v>
      </c>
      <c r="AR1333" s="25">
        <f t="shared" si="75"/>
        <v>0</v>
      </c>
      <c r="AS1333" s="25">
        <f t="shared" si="76"/>
        <v>0</v>
      </c>
      <c r="AT1333" s="25">
        <f t="shared" si="77"/>
        <v>1</v>
      </c>
    </row>
    <row r="1334" spans="1:46" ht="30">
      <c r="A1334" s="96" t="s">
        <v>2288</v>
      </c>
      <c r="B1334" s="96" t="s">
        <v>2289</v>
      </c>
      <c r="C1334" s="96" t="s">
        <v>876</v>
      </c>
      <c r="D1334" s="96" t="s">
        <v>1377</v>
      </c>
      <c r="E1334" s="96" t="s">
        <v>482</v>
      </c>
      <c r="F1334" s="97">
        <v>7500</v>
      </c>
      <c r="G1334" s="97">
        <v>1</v>
      </c>
      <c r="H1334" s="96" t="s">
        <v>120</v>
      </c>
      <c r="I1334" s="96" t="s">
        <v>1185</v>
      </c>
      <c r="J1334" s="98" t="s">
        <v>1366</v>
      </c>
      <c r="K1334" s="97">
        <v>1</v>
      </c>
      <c r="L1334" s="97">
        <v>0</v>
      </c>
      <c r="M1334" s="97">
        <v>3</v>
      </c>
      <c r="N1334" s="97">
        <v>0</v>
      </c>
      <c r="O1334" s="97">
        <v>1</v>
      </c>
      <c r="P1334" s="97">
        <v>0</v>
      </c>
      <c r="Q1334" s="97">
        <v>0</v>
      </c>
      <c r="R1334" s="97">
        <v>0</v>
      </c>
      <c r="S1334" s="97">
        <v>0</v>
      </c>
      <c r="T1334" s="97">
        <v>0</v>
      </c>
      <c r="U1334" s="97">
        <v>0</v>
      </c>
      <c r="V1334" s="97">
        <v>0</v>
      </c>
      <c r="W1334" s="97">
        <v>0</v>
      </c>
      <c r="X1334" s="97">
        <v>3</v>
      </c>
      <c r="Y1334" s="97">
        <v>3</v>
      </c>
      <c r="Z1334" s="97">
        <v>3</v>
      </c>
      <c r="AA1334" s="97">
        <v>1</v>
      </c>
      <c r="AB1334" s="97">
        <v>1</v>
      </c>
      <c r="AC1334" s="97">
        <v>0</v>
      </c>
      <c r="AD1334" s="97">
        <v>0</v>
      </c>
      <c r="AE1334" s="97">
        <v>0</v>
      </c>
      <c r="AF1334" s="97">
        <v>0</v>
      </c>
      <c r="AG1334" s="97">
        <v>0</v>
      </c>
      <c r="AH1334" s="97">
        <v>0</v>
      </c>
      <c r="AI1334" s="97">
        <v>0</v>
      </c>
      <c r="AJ1334" s="97">
        <v>0</v>
      </c>
      <c r="AK1334" s="97">
        <v>3</v>
      </c>
      <c r="AL1334" s="97">
        <v>0</v>
      </c>
      <c r="AM1334" s="97">
        <v>0</v>
      </c>
      <c r="AN1334" s="96" t="s">
        <v>488</v>
      </c>
      <c r="AO1334" s="97">
        <v>0</v>
      </c>
      <c r="AP1334" s="31">
        <f>IFERROR(IF(AN1334="CIKDITIRO",VLOOKUP(A1334,'BR DTG CIKDITIRO'!C:E,3,0),IF(FR_HITUNG_MINMAX!AN1334="PESALAKAN",VLOOKUP(FR_HITUNG_MINMAX!A1334,'BR DTG ADW'!C:E,3,0),IF(FR_HITUNG_MINMAX!AN1334="PACUL",VLOOKUP(FR_HITUNG_MINMAX!A1334,'BR DTG PACUL'!C:E,3,0),IF(FR_HITUNG_MINMAX!AN1334="TRAYEMAN",VLOOKUP(FR_HITUNG_MINMAX!A1334,'BR DTG TRAYEMAN'!C:E,3,0),"?")))),0)</f>
        <v>0</v>
      </c>
      <c r="AQ1334" s="31">
        <f>IF(AN1334="PACUL",VLOOKUP(A1334,'STOK PACUL'!C:H,6,0),IF(FR_HITUNG_MINMAX!AN1334="PESALAKAN",VLOOKUP(FR_HITUNG_MINMAX!A1334,'STOK PESALAKAN'!C:H,6,0),IF(FR_HITUNG_MINMAX!AN1334="CIKDITIRO",VLOOKUP(FR_HITUNG_MINMAX!A1334,'STOK CIKDITIRO'!C:H,6,0),IF(FR_HITUNG_MINMAX!AN1334="TRAYEMAN",VLOOKUP(FR_HITUNG_MINMAX!A1334,'STOK TRAYEMAN'!C:H,6,0),"?"))))</f>
        <v>0</v>
      </c>
      <c r="AR1334" s="25">
        <f t="shared" si="75"/>
        <v>0</v>
      </c>
      <c r="AS1334" s="25">
        <f t="shared" si="76"/>
        <v>0</v>
      </c>
      <c r="AT1334" s="25">
        <f t="shared" si="77"/>
        <v>1</v>
      </c>
    </row>
    <row r="1335" spans="1:46" ht="30">
      <c r="A1335" s="96" t="s">
        <v>466</v>
      </c>
      <c r="B1335" s="96" t="s">
        <v>1283</v>
      </c>
      <c r="C1335" s="96" t="s">
        <v>877</v>
      </c>
      <c r="D1335" s="96" t="s">
        <v>1381</v>
      </c>
      <c r="E1335" s="96" t="s">
        <v>482</v>
      </c>
      <c r="F1335" s="97">
        <v>2500</v>
      </c>
      <c r="G1335" s="97">
        <v>10</v>
      </c>
      <c r="H1335" s="96" t="s">
        <v>34</v>
      </c>
      <c r="I1335" s="96" t="s">
        <v>1185</v>
      </c>
      <c r="J1335" s="98">
        <v>1</v>
      </c>
      <c r="K1335" s="97">
        <v>1</v>
      </c>
      <c r="L1335" s="97">
        <v>0</v>
      </c>
      <c r="M1335" s="97">
        <v>0</v>
      </c>
      <c r="N1335" s="97">
        <v>2</v>
      </c>
      <c r="O1335" s="97">
        <v>8</v>
      </c>
      <c r="P1335" s="97">
        <v>0</v>
      </c>
      <c r="Q1335" s="97">
        <v>0</v>
      </c>
      <c r="R1335" s="97">
        <v>0</v>
      </c>
      <c r="S1335" s="97">
        <v>0</v>
      </c>
      <c r="T1335" s="97">
        <v>0</v>
      </c>
      <c r="U1335" s="97">
        <v>0</v>
      </c>
      <c r="V1335" s="97">
        <v>0</v>
      </c>
      <c r="W1335" s="97">
        <v>0</v>
      </c>
      <c r="X1335" s="97">
        <v>8</v>
      </c>
      <c r="Y1335" s="97">
        <v>0</v>
      </c>
      <c r="Z1335" s="97">
        <v>2</v>
      </c>
      <c r="AA1335" s="97">
        <v>10</v>
      </c>
      <c r="AB1335" s="97">
        <v>8</v>
      </c>
      <c r="AC1335" s="97">
        <v>0</v>
      </c>
      <c r="AD1335" s="97">
        <v>0</v>
      </c>
      <c r="AE1335" s="97">
        <v>0</v>
      </c>
      <c r="AF1335" s="97">
        <v>0</v>
      </c>
      <c r="AG1335" s="97">
        <v>0</v>
      </c>
      <c r="AH1335" s="97">
        <v>0</v>
      </c>
      <c r="AI1335" s="97">
        <v>0</v>
      </c>
      <c r="AJ1335" s="97">
        <v>0</v>
      </c>
      <c r="AK1335" s="97">
        <v>10</v>
      </c>
      <c r="AL1335" s="97">
        <v>8</v>
      </c>
      <c r="AM1335" s="97">
        <v>10</v>
      </c>
      <c r="AN1335" s="96" t="s">
        <v>488</v>
      </c>
      <c r="AO1335" s="97">
        <v>12</v>
      </c>
      <c r="AP1335" s="31">
        <f>IFERROR(IF(AN1335="CIKDITIRO",VLOOKUP(A1335,'BR DTG CIKDITIRO'!C:E,3,0),IF(FR_HITUNG_MINMAX!AN1335="PESALAKAN",VLOOKUP(FR_HITUNG_MINMAX!A1335,'BR DTG ADW'!C:E,3,0),IF(FR_HITUNG_MINMAX!AN1335="PACUL",VLOOKUP(FR_HITUNG_MINMAX!A1335,'BR DTG PACUL'!C:E,3,0),IF(FR_HITUNG_MINMAX!AN1335="TRAYEMAN",VLOOKUP(FR_HITUNG_MINMAX!A1335,'BR DTG TRAYEMAN'!C:E,3,0),"?")))),0)</f>
        <v>0</v>
      </c>
      <c r="AQ1335" s="31">
        <f>IF(AN1335="PACUL",VLOOKUP(A1335,'STOK PACUL'!C:H,6,0),IF(FR_HITUNG_MINMAX!AN1335="PESALAKAN",VLOOKUP(FR_HITUNG_MINMAX!A1335,'STOK PESALAKAN'!C:H,6,0),IF(FR_HITUNG_MINMAX!AN1335="CIKDITIRO",VLOOKUP(FR_HITUNG_MINMAX!A1335,'STOK CIKDITIRO'!C:H,6,0),IF(FR_HITUNG_MINMAX!AN1335="TRAYEMAN",VLOOKUP(FR_HITUNG_MINMAX!A1335,'STOK TRAYEMAN'!C:H,6,0),"?"))))</f>
        <v>12</v>
      </c>
      <c r="AR1335" s="25">
        <f t="shared" si="75"/>
        <v>12</v>
      </c>
      <c r="AS1335" s="25">
        <f t="shared" si="76"/>
        <v>4</v>
      </c>
      <c r="AT1335" s="25">
        <f t="shared" si="77"/>
        <v>3</v>
      </c>
    </row>
    <row r="1336" spans="1:46" ht="30">
      <c r="A1336" s="96" t="s">
        <v>467</v>
      </c>
      <c r="B1336" s="96" t="s">
        <v>1284</v>
      </c>
      <c r="C1336" s="96" t="s">
        <v>877</v>
      </c>
      <c r="D1336" s="96" t="s">
        <v>1377</v>
      </c>
      <c r="E1336" s="96" t="s">
        <v>485</v>
      </c>
      <c r="F1336" s="97">
        <v>8000</v>
      </c>
      <c r="G1336" s="97">
        <v>1</v>
      </c>
      <c r="H1336" s="96" t="s">
        <v>30</v>
      </c>
      <c r="I1336" s="96" t="s">
        <v>1185</v>
      </c>
      <c r="J1336" s="98">
        <v>1</v>
      </c>
      <c r="K1336" s="97">
        <v>1</v>
      </c>
      <c r="L1336" s="97">
        <v>0</v>
      </c>
      <c r="M1336" s="97">
        <v>1</v>
      </c>
      <c r="N1336" s="97">
        <v>0</v>
      </c>
      <c r="O1336" s="97">
        <v>1</v>
      </c>
      <c r="P1336" s="97">
        <v>1</v>
      </c>
      <c r="Q1336" s="97">
        <v>0</v>
      </c>
      <c r="R1336" s="97">
        <v>1</v>
      </c>
      <c r="S1336" s="97">
        <v>1</v>
      </c>
      <c r="T1336" s="97">
        <v>0</v>
      </c>
      <c r="U1336" s="97">
        <v>1</v>
      </c>
      <c r="V1336" s="97">
        <v>0</v>
      </c>
      <c r="W1336" s="97">
        <v>2</v>
      </c>
      <c r="X1336" s="97">
        <v>2</v>
      </c>
      <c r="Y1336" s="97">
        <v>1</v>
      </c>
      <c r="Z1336" s="97">
        <v>1</v>
      </c>
      <c r="AA1336" s="97">
        <v>1</v>
      </c>
      <c r="AB1336" s="97">
        <v>2</v>
      </c>
      <c r="AC1336" s="97">
        <v>1</v>
      </c>
      <c r="AD1336" s="97">
        <v>1</v>
      </c>
      <c r="AE1336" s="97">
        <v>2</v>
      </c>
      <c r="AF1336" s="97">
        <v>1</v>
      </c>
      <c r="AG1336" s="97">
        <v>2</v>
      </c>
      <c r="AH1336" s="97">
        <v>1</v>
      </c>
      <c r="AI1336" s="97">
        <v>2</v>
      </c>
      <c r="AJ1336" s="97">
        <v>2</v>
      </c>
      <c r="AK1336" s="97">
        <v>2</v>
      </c>
      <c r="AL1336" s="97">
        <v>2</v>
      </c>
      <c r="AM1336" s="97">
        <v>2</v>
      </c>
      <c r="AN1336" s="96" t="s">
        <v>488</v>
      </c>
      <c r="AO1336" s="97">
        <v>2</v>
      </c>
      <c r="AP1336" s="31">
        <f>IFERROR(IF(AN1336="CIKDITIRO",VLOOKUP(A1336,'BR DTG CIKDITIRO'!C:E,3,0),IF(FR_HITUNG_MINMAX!AN1336="PESALAKAN",VLOOKUP(FR_HITUNG_MINMAX!A1336,'BR DTG ADW'!C:E,3,0),IF(FR_HITUNG_MINMAX!AN1336="PACUL",VLOOKUP(FR_HITUNG_MINMAX!A1336,'BR DTG PACUL'!C:E,3,0),IF(FR_HITUNG_MINMAX!AN1336="TRAYEMAN",VLOOKUP(FR_HITUNG_MINMAX!A1336,'BR DTG TRAYEMAN'!C:E,3,0),"?")))),0)</f>
        <v>0</v>
      </c>
      <c r="AQ1336" s="31">
        <f>IF(AN1336="PACUL",VLOOKUP(A1336,'STOK PACUL'!C:H,6,0),IF(FR_HITUNG_MINMAX!AN1336="PESALAKAN",VLOOKUP(FR_HITUNG_MINMAX!A1336,'STOK PESALAKAN'!C:H,6,0),IF(FR_HITUNG_MINMAX!AN1336="CIKDITIRO",VLOOKUP(FR_HITUNG_MINMAX!A1336,'STOK CIKDITIRO'!C:H,6,0),IF(FR_HITUNG_MINMAX!AN1336="TRAYEMAN",VLOOKUP(FR_HITUNG_MINMAX!A1336,'STOK TRAYEMAN'!C:H,6,0),"?"))))</f>
        <v>2</v>
      </c>
      <c r="AR1336" s="25">
        <f t="shared" si="75"/>
        <v>2</v>
      </c>
      <c r="AS1336" s="25">
        <f t="shared" si="76"/>
        <v>1</v>
      </c>
      <c r="AT1336" s="25">
        <f t="shared" si="77"/>
        <v>3</v>
      </c>
    </row>
    <row r="1337" spans="1:46" ht="30">
      <c r="A1337" s="96" t="s">
        <v>468</v>
      </c>
      <c r="B1337" s="96" t="s">
        <v>1285</v>
      </c>
      <c r="C1337" s="96" t="s">
        <v>877</v>
      </c>
      <c r="D1337" s="96" t="s">
        <v>1377</v>
      </c>
      <c r="E1337" s="96" t="s">
        <v>482</v>
      </c>
      <c r="F1337" s="97">
        <v>175</v>
      </c>
      <c r="G1337" s="97">
        <v>1</v>
      </c>
      <c r="H1337" s="96" t="s">
        <v>88</v>
      </c>
      <c r="I1337" s="96" t="s">
        <v>1185</v>
      </c>
      <c r="J1337" s="98" t="s">
        <v>1366</v>
      </c>
      <c r="K1337" s="97">
        <v>30</v>
      </c>
      <c r="L1337" s="97">
        <v>0</v>
      </c>
      <c r="M1337" s="97">
        <v>0</v>
      </c>
      <c r="N1337" s="97">
        <v>3</v>
      </c>
      <c r="O1337" s="97">
        <v>0</v>
      </c>
      <c r="P1337" s="97">
        <v>0</v>
      </c>
      <c r="Q1337" s="97">
        <v>0</v>
      </c>
      <c r="R1337" s="97">
        <v>0</v>
      </c>
      <c r="S1337" s="97">
        <v>2</v>
      </c>
      <c r="T1337" s="97">
        <v>0</v>
      </c>
      <c r="U1337" s="97">
        <v>0</v>
      </c>
      <c r="V1337" s="97">
        <v>0</v>
      </c>
      <c r="W1337" s="97">
        <v>3</v>
      </c>
      <c r="X1337" s="97">
        <v>3</v>
      </c>
      <c r="Y1337" s="97">
        <v>0</v>
      </c>
      <c r="Z1337" s="97">
        <v>3</v>
      </c>
      <c r="AA1337" s="97">
        <v>3</v>
      </c>
      <c r="AB1337" s="97">
        <v>0</v>
      </c>
      <c r="AC1337" s="97">
        <v>0</v>
      </c>
      <c r="AD1337" s="97">
        <v>0</v>
      </c>
      <c r="AE1337" s="97">
        <v>2</v>
      </c>
      <c r="AF1337" s="97">
        <v>2</v>
      </c>
      <c r="AG1337" s="97">
        <v>2</v>
      </c>
      <c r="AH1337" s="97">
        <v>0</v>
      </c>
      <c r="AI1337" s="97">
        <v>3</v>
      </c>
      <c r="AJ1337" s="97">
        <v>3</v>
      </c>
      <c r="AK1337" s="97">
        <v>3</v>
      </c>
      <c r="AL1337" s="97">
        <v>3</v>
      </c>
      <c r="AM1337" s="97">
        <v>3</v>
      </c>
      <c r="AN1337" s="96" t="s">
        <v>488</v>
      </c>
      <c r="AO1337" s="97">
        <v>33</v>
      </c>
      <c r="AP1337" s="31">
        <f>IFERROR(IF(AN1337="CIKDITIRO",VLOOKUP(A1337,'BR DTG CIKDITIRO'!C:E,3,0),IF(FR_HITUNG_MINMAX!AN1337="PESALAKAN",VLOOKUP(FR_HITUNG_MINMAX!A1337,'BR DTG ADW'!C:E,3,0),IF(FR_HITUNG_MINMAX!AN1337="PACUL",VLOOKUP(FR_HITUNG_MINMAX!A1337,'BR DTG PACUL'!C:E,3,0),IF(FR_HITUNG_MINMAX!AN1337="TRAYEMAN",VLOOKUP(FR_HITUNG_MINMAX!A1337,'BR DTG TRAYEMAN'!C:E,3,0),"?")))),0)</f>
        <v>0</v>
      </c>
      <c r="AQ1337" s="31">
        <f>IF(AN1337="PACUL",VLOOKUP(A1337,'STOK PACUL'!C:H,6,0),IF(FR_HITUNG_MINMAX!AN1337="PESALAKAN",VLOOKUP(FR_HITUNG_MINMAX!A1337,'STOK PESALAKAN'!C:H,6,0),IF(FR_HITUNG_MINMAX!AN1337="CIKDITIRO",VLOOKUP(FR_HITUNG_MINMAX!A1337,'STOK CIKDITIRO'!C:H,6,0),IF(FR_HITUNG_MINMAX!AN1337="TRAYEMAN",VLOOKUP(FR_HITUNG_MINMAX!A1337,'STOK TRAYEMAN'!C:H,6,0),"?"))))</f>
        <v>33</v>
      </c>
      <c r="AR1337" s="25">
        <f t="shared" si="75"/>
        <v>33</v>
      </c>
      <c r="AS1337" s="25">
        <f t="shared" si="76"/>
        <v>2</v>
      </c>
      <c r="AT1337" s="25">
        <f t="shared" si="77"/>
        <v>3</v>
      </c>
    </row>
    <row r="1338" spans="1:46" ht="30">
      <c r="A1338" s="96" t="s">
        <v>469</v>
      </c>
      <c r="B1338" s="96" t="s">
        <v>1286</v>
      </c>
      <c r="C1338" s="96" t="s">
        <v>1100</v>
      </c>
      <c r="D1338" s="96" t="s">
        <v>1377</v>
      </c>
      <c r="E1338" s="96" t="s">
        <v>485</v>
      </c>
      <c r="F1338" s="97">
        <v>7500</v>
      </c>
      <c r="G1338" s="97">
        <v>1</v>
      </c>
      <c r="H1338" s="96" t="s">
        <v>30</v>
      </c>
      <c r="I1338" s="96" t="s">
        <v>1185</v>
      </c>
      <c r="J1338" s="98">
        <v>1</v>
      </c>
      <c r="K1338" s="97">
        <v>1</v>
      </c>
      <c r="L1338" s="97">
        <v>0</v>
      </c>
      <c r="M1338" s="97">
        <v>1</v>
      </c>
      <c r="N1338" s="97">
        <v>2</v>
      </c>
      <c r="O1338" s="97">
        <v>1</v>
      </c>
      <c r="P1338" s="97">
        <v>0</v>
      </c>
      <c r="Q1338" s="97">
        <v>0</v>
      </c>
      <c r="R1338" s="97">
        <v>1</v>
      </c>
      <c r="S1338" s="97">
        <v>1</v>
      </c>
      <c r="T1338" s="97">
        <v>0</v>
      </c>
      <c r="U1338" s="97">
        <v>2</v>
      </c>
      <c r="V1338" s="97">
        <v>1</v>
      </c>
      <c r="W1338" s="97">
        <v>2</v>
      </c>
      <c r="X1338" s="97">
        <v>2</v>
      </c>
      <c r="Y1338" s="97">
        <v>1</v>
      </c>
      <c r="Z1338" s="97">
        <v>3</v>
      </c>
      <c r="AA1338" s="97">
        <v>3</v>
      </c>
      <c r="AB1338" s="97">
        <v>1</v>
      </c>
      <c r="AC1338" s="97">
        <v>0</v>
      </c>
      <c r="AD1338" s="97">
        <v>1</v>
      </c>
      <c r="AE1338" s="97">
        <v>2</v>
      </c>
      <c r="AF1338" s="97">
        <v>1</v>
      </c>
      <c r="AG1338" s="97">
        <v>3</v>
      </c>
      <c r="AH1338" s="97">
        <v>3</v>
      </c>
      <c r="AI1338" s="97">
        <v>3</v>
      </c>
      <c r="AJ1338" s="97">
        <v>2</v>
      </c>
      <c r="AK1338" s="97">
        <v>3</v>
      </c>
      <c r="AL1338" s="97">
        <v>2</v>
      </c>
      <c r="AM1338" s="97">
        <v>3</v>
      </c>
      <c r="AN1338" s="96" t="s">
        <v>488</v>
      </c>
      <c r="AO1338" s="97">
        <v>0</v>
      </c>
      <c r="AP1338" s="31">
        <f>IFERROR(IF(AN1338="CIKDITIRO",VLOOKUP(A1338,'BR DTG CIKDITIRO'!C:E,3,0),IF(FR_HITUNG_MINMAX!AN1338="PESALAKAN",VLOOKUP(FR_HITUNG_MINMAX!A1338,'BR DTG ADW'!C:E,3,0),IF(FR_HITUNG_MINMAX!AN1338="PACUL",VLOOKUP(FR_HITUNG_MINMAX!A1338,'BR DTG PACUL'!C:E,3,0),IF(FR_HITUNG_MINMAX!AN1338="TRAYEMAN",VLOOKUP(FR_HITUNG_MINMAX!A1338,'BR DTG TRAYEMAN'!C:E,3,0),"?")))),0)</f>
        <v>0</v>
      </c>
      <c r="AQ1338" s="31">
        <f>IF(AN1338="PACUL",VLOOKUP(A1338,'STOK PACUL'!C:H,6,0),IF(FR_HITUNG_MINMAX!AN1338="PESALAKAN",VLOOKUP(FR_HITUNG_MINMAX!A1338,'STOK PESALAKAN'!C:H,6,0),IF(FR_HITUNG_MINMAX!AN1338="CIKDITIRO",VLOOKUP(FR_HITUNG_MINMAX!A1338,'STOK CIKDITIRO'!C:H,6,0),IF(FR_HITUNG_MINMAX!AN1338="TRAYEMAN",VLOOKUP(FR_HITUNG_MINMAX!A1338,'STOK TRAYEMAN'!C:H,6,0),"?"))))</f>
        <v>0</v>
      </c>
      <c r="AR1338" s="25">
        <f t="shared" si="75"/>
        <v>0</v>
      </c>
      <c r="AS1338" s="25">
        <f t="shared" si="76"/>
        <v>1</v>
      </c>
      <c r="AT1338" s="25">
        <f t="shared" si="77"/>
        <v>4</v>
      </c>
    </row>
    <row r="1339" spans="1:46" ht="30">
      <c r="A1339" s="96" t="s">
        <v>470</v>
      </c>
      <c r="B1339" s="96" t="s">
        <v>1287</v>
      </c>
      <c r="C1339" s="96" t="s">
        <v>1100</v>
      </c>
      <c r="D1339" s="96" t="s">
        <v>1377</v>
      </c>
      <c r="E1339" s="96" t="s">
        <v>485</v>
      </c>
      <c r="F1339" s="97">
        <v>3000</v>
      </c>
      <c r="G1339" s="97">
        <v>1</v>
      </c>
      <c r="H1339" s="96" t="s">
        <v>30</v>
      </c>
      <c r="I1339" s="96" t="s">
        <v>1185</v>
      </c>
      <c r="J1339" s="98">
        <v>1</v>
      </c>
      <c r="K1339" s="97">
        <v>1</v>
      </c>
      <c r="L1339" s="97">
        <v>1</v>
      </c>
      <c r="M1339" s="97">
        <v>0</v>
      </c>
      <c r="N1339" s="97">
        <v>1</v>
      </c>
      <c r="O1339" s="97">
        <v>0</v>
      </c>
      <c r="P1339" s="97">
        <v>2</v>
      </c>
      <c r="Q1339" s="97">
        <v>0</v>
      </c>
      <c r="R1339" s="97">
        <v>2</v>
      </c>
      <c r="S1339" s="97">
        <v>1</v>
      </c>
      <c r="T1339" s="97">
        <v>2</v>
      </c>
      <c r="U1339" s="97">
        <v>2</v>
      </c>
      <c r="V1339" s="97">
        <v>1</v>
      </c>
      <c r="W1339" s="97">
        <v>3</v>
      </c>
      <c r="X1339" s="97">
        <v>3</v>
      </c>
      <c r="Y1339" s="97">
        <v>1</v>
      </c>
      <c r="Z1339" s="97">
        <v>1</v>
      </c>
      <c r="AA1339" s="97">
        <v>1</v>
      </c>
      <c r="AB1339" s="97">
        <v>2</v>
      </c>
      <c r="AC1339" s="97">
        <v>2</v>
      </c>
      <c r="AD1339" s="97">
        <v>2</v>
      </c>
      <c r="AE1339" s="97">
        <v>3</v>
      </c>
      <c r="AF1339" s="97">
        <v>3</v>
      </c>
      <c r="AG1339" s="97">
        <v>3</v>
      </c>
      <c r="AH1339" s="97">
        <v>3</v>
      </c>
      <c r="AI1339" s="97">
        <v>4</v>
      </c>
      <c r="AJ1339" s="97">
        <v>4</v>
      </c>
      <c r="AK1339" s="97">
        <v>4</v>
      </c>
      <c r="AL1339" s="97">
        <v>3</v>
      </c>
      <c r="AM1339" s="97">
        <v>4</v>
      </c>
      <c r="AN1339" s="96" t="s">
        <v>488</v>
      </c>
      <c r="AO1339" s="97">
        <v>2</v>
      </c>
      <c r="AP1339" s="31">
        <f>IFERROR(IF(AN1339="CIKDITIRO",VLOOKUP(A1339,'BR DTG CIKDITIRO'!C:E,3,0),IF(FR_HITUNG_MINMAX!AN1339="PESALAKAN",VLOOKUP(FR_HITUNG_MINMAX!A1339,'BR DTG ADW'!C:E,3,0),IF(FR_HITUNG_MINMAX!AN1339="PACUL",VLOOKUP(FR_HITUNG_MINMAX!A1339,'BR DTG PACUL'!C:E,3,0),IF(FR_HITUNG_MINMAX!AN1339="TRAYEMAN",VLOOKUP(FR_HITUNG_MINMAX!A1339,'BR DTG TRAYEMAN'!C:E,3,0),"?")))),0)</f>
        <v>0</v>
      </c>
      <c r="AQ1339" s="31">
        <f>IF(AN1339="PACUL",VLOOKUP(A1339,'STOK PACUL'!C:H,6,0),IF(FR_HITUNG_MINMAX!AN1339="PESALAKAN",VLOOKUP(FR_HITUNG_MINMAX!A1339,'STOK PESALAKAN'!C:H,6,0),IF(FR_HITUNG_MINMAX!AN1339="CIKDITIRO",VLOOKUP(FR_HITUNG_MINMAX!A1339,'STOK CIKDITIRO'!C:H,6,0),IF(FR_HITUNG_MINMAX!AN1339="TRAYEMAN",VLOOKUP(FR_HITUNG_MINMAX!A1339,'STOK TRAYEMAN'!C:H,6,0),"?"))))</f>
        <v>2</v>
      </c>
      <c r="AR1339" s="25">
        <f t="shared" si="75"/>
        <v>2</v>
      </c>
      <c r="AS1339" s="25">
        <f t="shared" si="76"/>
        <v>2</v>
      </c>
      <c r="AT1339" s="25">
        <f t="shared" si="77"/>
        <v>4</v>
      </c>
    </row>
    <row r="1340" spans="1:46" ht="30">
      <c r="A1340" s="96" t="s">
        <v>471</v>
      </c>
      <c r="B1340" s="96" t="s">
        <v>1288</v>
      </c>
      <c r="C1340" s="96" t="s">
        <v>877</v>
      </c>
      <c r="D1340" s="96" t="s">
        <v>1377</v>
      </c>
      <c r="E1340" s="96" t="s">
        <v>482</v>
      </c>
      <c r="F1340" s="97">
        <v>195000</v>
      </c>
      <c r="G1340" s="97">
        <v>1</v>
      </c>
      <c r="H1340" s="96" t="s">
        <v>33</v>
      </c>
      <c r="I1340" s="96" t="s">
        <v>1185</v>
      </c>
      <c r="J1340" s="98" t="s">
        <v>1366</v>
      </c>
      <c r="K1340" s="97">
        <v>1</v>
      </c>
      <c r="L1340" s="97">
        <v>0</v>
      </c>
      <c r="M1340" s="97">
        <v>1</v>
      </c>
      <c r="N1340" s="97">
        <v>0</v>
      </c>
      <c r="O1340" s="97">
        <v>0</v>
      </c>
      <c r="P1340" s="97">
        <v>0</v>
      </c>
      <c r="Q1340" s="97">
        <v>0</v>
      </c>
      <c r="R1340" s="97">
        <v>0</v>
      </c>
      <c r="S1340" s="97">
        <v>0</v>
      </c>
      <c r="T1340" s="97">
        <v>0</v>
      </c>
      <c r="U1340" s="97">
        <v>0</v>
      </c>
      <c r="V1340" s="97">
        <v>0</v>
      </c>
      <c r="W1340" s="97">
        <v>0</v>
      </c>
      <c r="X1340" s="97">
        <v>1</v>
      </c>
      <c r="Y1340" s="97">
        <v>1</v>
      </c>
      <c r="Z1340" s="97">
        <v>1</v>
      </c>
      <c r="AA1340" s="97">
        <v>0</v>
      </c>
      <c r="AB1340" s="97">
        <v>0</v>
      </c>
      <c r="AC1340" s="97">
        <v>0</v>
      </c>
      <c r="AD1340" s="97">
        <v>0</v>
      </c>
      <c r="AE1340" s="97">
        <v>0</v>
      </c>
      <c r="AF1340" s="97">
        <v>0</v>
      </c>
      <c r="AG1340" s="97">
        <v>0</v>
      </c>
      <c r="AH1340" s="97">
        <v>0</v>
      </c>
      <c r="AI1340" s="97">
        <v>0</v>
      </c>
      <c r="AJ1340" s="97">
        <v>0</v>
      </c>
      <c r="AK1340" s="97">
        <v>1</v>
      </c>
      <c r="AL1340" s="97">
        <v>1</v>
      </c>
      <c r="AM1340" s="97">
        <v>1</v>
      </c>
      <c r="AN1340" s="96" t="s">
        <v>488</v>
      </c>
      <c r="AO1340" s="97">
        <v>2</v>
      </c>
      <c r="AP1340" s="31">
        <f>IFERROR(IF(AN1340="CIKDITIRO",VLOOKUP(A1340,'BR DTG CIKDITIRO'!C:E,3,0),IF(FR_HITUNG_MINMAX!AN1340="PESALAKAN",VLOOKUP(FR_HITUNG_MINMAX!A1340,'BR DTG ADW'!C:E,3,0),IF(FR_HITUNG_MINMAX!AN1340="PACUL",VLOOKUP(FR_HITUNG_MINMAX!A1340,'BR DTG PACUL'!C:E,3,0),IF(FR_HITUNG_MINMAX!AN1340="TRAYEMAN",VLOOKUP(FR_HITUNG_MINMAX!A1340,'BR DTG TRAYEMAN'!C:E,3,0),"?")))),0)</f>
        <v>0</v>
      </c>
      <c r="AQ1340" s="31">
        <f>IF(AN1340="PACUL",VLOOKUP(A1340,'STOK PACUL'!C:H,6,0),IF(FR_HITUNG_MINMAX!AN1340="PESALAKAN",VLOOKUP(FR_HITUNG_MINMAX!A1340,'STOK PESALAKAN'!C:H,6,0),IF(FR_HITUNG_MINMAX!AN1340="CIKDITIRO",VLOOKUP(FR_HITUNG_MINMAX!A1340,'STOK CIKDITIRO'!C:H,6,0),IF(FR_HITUNG_MINMAX!AN1340="TRAYEMAN",VLOOKUP(FR_HITUNG_MINMAX!A1340,'STOK TRAYEMAN'!C:H,6,0),"?"))))</f>
        <v>2</v>
      </c>
      <c r="AR1340" s="25">
        <f t="shared" si="75"/>
        <v>2</v>
      </c>
      <c r="AS1340" s="25">
        <f t="shared" si="76"/>
        <v>1</v>
      </c>
      <c r="AT1340" s="25">
        <f t="shared" si="77"/>
        <v>3</v>
      </c>
    </row>
    <row r="1341" spans="1:46" ht="30">
      <c r="A1341" s="96" t="s">
        <v>2290</v>
      </c>
      <c r="B1341" s="96" t="s">
        <v>2291</v>
      </c>
      <c r="C1341" s="96" t="s">
        <v>876</v>
      </c>
      <c r="D1341" s="96" t="s">
        <v>1377</v>
      </c>
      <c r="E1341" s="96" t="s">
        <v>482</v>
      </c>
      <c r="F1341" s="97">
        <v>142000</v>
      </c>
      <c r="G1341" s="97">
        <v>1</v>
      </c>
      <c r="H1341" s="96" t="s">
        <v>1185</v>
      </c>
      <c r="I1341" s="96" t="s">
        <v>1185</v>
      </c>
      <c r="J1341" s="98">
        <v>1</v>
      </c>
      <c r="K1341" s="97">
        <v>1</v>
      </c>
      <c r="L1341" s="97">
        <v>0</v>
      </c>
      <c r="M1341" s="97">
        <v>0</v>
      </c>
      <c r="N1341" s="97">
        <v>0</v>
      </c>
      <c r="O1341" s="97">
        <v>0</v>
      </c>
      <c r="P1341" s="97">
        <v>0</v>
      </c>
      <c r="Q1341" s="97">
        <v>0</v>
      </c>
      <c r="R1341" s="97">
        <v>1</v>
      </c>
      <c r="S1341" s="97">
        <v>0</v>
      </c>
      <c r="T1341" s="97">
        <v>0</v>
      </c>
      <c r="U1341" s="97">
        <v>0</v>
      </c>
      <c r="V1341" s="97">
        <v>0</v>
      </c>
      <c r="W1341" s="97">
        <v>0</v>
      </c>
      <c r="X1341" s="97">
        <v>1</v>
      </c>
      <c r="Y1341" s="97">
        <v>0</v>
      </c>
      <c r="Z1341" s="97">
        <v>0</v>
      </c>
      <c r="AA1341" s="97">
        <v>0</v>
      </c>
      <c r="AB1341" s="97">
        <v>0</v>
      </c>
      <c r="AC1341" s="97">
        <v>0</v>
      </c>
      <c r="AD1341" s="97">
        <v>1</v>
      </c>
      <c r="AE1341" s="97">
        <v>1</v>
      </c>
      <c r="AF1341" s="97">
        <v>0</v>
      </c>
      <c r="AG1341" s="97">
        <v>0</v>
      </c>
      <c r="AH1341" s="97">
        <v>0</v>
      </c>
      <c r="AI1341" s="97">
        <v>0</v>
      </c>
      <c r="AJ1341" s="97">
        <v>0</v>
      </c>
      <c r="AK1341" s="97">
        <v>1</v>
      </c>
      <c r="AL1341" s="97">
        <v>0</v>
      </c>
      <c r="AM1341" s="97">
        <v>0</v>
      </c>
      <c r="AN1341" s="96" t="s">
        <v>488</v>
      </c>
      <c r="AO1341" s="97">
        <v>0</v>
      </c>
      <c r="AP1341" s="31">
        <f>IFERROR(IF(AN1341="CIKDITIRO",VLOOKUP(A1341,'BR DTG CIKDITIRO'!C:E,3,0),IF(FR_HITUNG_MINMAX!AN1341="PESALAKAN",VLOOKUP(FR_HITUNG_MINMAX!A1341,'BR DTG ADW'!C:E,3,0),IF(FR_HITUNG_MINMAX!AN1341="PACUL",VLOOKUP(FR_HITUNG_MINMAX!A1341,'BR DTG PACUL'!C:E,3,0),IF(FR_HITUNG_MINMAX!AN1341="TRAYEMAN",VLOOKUP(FR_HITUNG_MINMAX!A1341,'BR DTG TRAYEMAN'!C:E,3,0),"?")))),0)</f>
        <v>0</v>
      </c>
      <c r="AQ1341" s="31">
        <f>IF(AN1341="PACUL",VLOOKUP(A1341,'STOK PACUL'!C:H,6,0),IF(FR_HITUNG_MINMAX!AN1341="PESALAKAN",VLOOKUP(FR_HITUNG_MINMAX!A1341,'STOK PESALAKAN'!C:H,6,0),IF(FR_HITUNG_MINMAX!AN1341="CIKDITIRO",VLOOKUP(FR_HITUNG_MINMAX!A1341,'STOK CIKDITIRO'!C:H,6,0),IF(FR_HITUNG_MINMAX!AN1341="TRAYEMAN",VLOOKUP(FR_HITUNG_MINMAX!A1341,'STOK TRAYEMAN'!C:H,6,0),"?"))))</f>
        <v>0</v>
      </c>
      <c r="AR1341" s="25">
        <f t="shared" si="75"/>
        <v>0</v>
      </c>
      <c r="AS1341" s="25">
        <f t="shared" si="76"/>
        <v>0</v>
      </c>
      <c r="AT1341" s="25">
        <f t="shared" si="77"/>
        <v>1</v>
      </c>
    </row>
    <row r="1342" spans="1:46" ht="30">
      <c r="A1342" s="96" t="s">
        <v>1289</v>
      </c>
      <c r="B1342" s="96" t="s">
        <v>1290</v>
      </c>
      <c r="C1342" s="96" t="s">
        <v>877</v>
      </c>
      <c r="D1342" s="96" t="s">
        <v>1377</v>
      </c>
      <c r="E1342" s="96" t="s">
        <v>482</v>
      </c>
      <c r="F1342" s="97">
        <v>85000</v>
      </c>
      <c r="G1342" s="97">
        <v>1</v>
      </c>
      <c r="H1342" s="96" t="s">
        <v>1185</v>
      </c>
      <c r="I1342" s="96" t="s">
        <v>1185</v>
      </c>
      <c r="J1342" s="98">
        <v>1</v>
      </c>
      <c r="K1342" s="97">
        <v>1</v>
      </c>
      <c r="L1342" s="97">
        <v>0</v>
      </c>
      <c r="M1342" s="97">
        <v>0</v>
      </c>
      <c r="N1342" s="97">
        <v>0</v>
      </c>
      <c r="O1342" s="97">
        <v>0</v>
      </c>
      <c r="P1342" s="97">
        <v>0</v>
      </c>
      <c r="Q1342" s="97">
        <v>0</v>
      </c>
      <c r="R1342" s="97">
        <v>0</v>
      </c>
      <c r="S1342" s="97">
        <v>0</v>
      </c>
      <c r="T1342" s="97">
        <v>0</v>
      </c>
      <c r="U1342" s="97">
        <v>0</v>
      </c>
      <c r="V1342" s="97">
        <v>1</v>
      </c>
      <c r="W1342" s="97">
        <v>0</v>
      </c>
      <c r="X1342" s="97">
        <v>1</v>
      </c>
      <c r="Y1342" s="97">
        <v>0</v>
      </c>
      <c r="Z1342" s="97">
        <v>0</v>
      </c>
      <c r="AA1342" s="97">
        <v>0</v>
      </c>
      <c r="AB1342" s="97">
        <v>0</v>
      </c>
      <c r="AC1342" s="97">
        <v>0</v>
      </c>
      <c r="AD1342" s="97">
        <v>0</v>
      </c>
      <c r="AE1342" s="97">
        <v>0</v>
      </c>
      <c r="AF1342" s="97">
        <v>0</v>
      </c>
      <c r="AG1342" s="97">
        <v>0</v>
      </c>
      <c r="AH1342" s="97">
        <v>1</v>
      </c>
      <c r="AI1342" s="97">
        <v>1</v>
      </c>
      <c r="AJ1342" s="97">
        <v>0</v>
      </c>
      <c r="AK1342" s="97">
        <v>1</v>
      </c>
      <c r="AL1342" s="97">
        <v>1</v>
      </c>
      <c r="AM1342" s="97">
        <v>1</v>
      </c>
      <c r="AN1342" s="96" t="s">
        <v>488</v>
      </c>
      <c r="AO1342" s="97">
        <v>0</v>
      </c>
      <c r="AP1342" s="31">
        <f>IFERROR(IF(AN1342="CIKDITIRO",VLOOKUP(A1342,'BR DTG CIKDITIRO'!C:E,3,0),IF(FR_HITUNG_MINMAX!AN1342="PESALAKAN",VLOOKUP(FR_HITUNG_MINMAX!A1342,'BR DTG ADW'!C:E,3,0),IF(FR_HITUNG_MINMAX!AN1342="PACUL",VLOOKUP(FR_HITUNG_MINMAX!A1342,'BR DTG PACUL'!C:E,3,0),IF(FR_HITUNG_MINMAX!AN1342="TRAYEMAN",VLOOKUP(FR_HITUNG_MINMAX!A1342,'BR DTG TRAYEMAN'!C:E,3,0),"?")))),0)</f>
        <v>0</v>
      </c>
      <c r="AQ1342" s="31">
        <f>IF(AN1342="PACUL",VLOOKUP(A1342,'STOK PACUL'!C:H,6,0),IF(FR_HITUNG_MINMAX!AN1342="PESALAKAN",VLOOKUP(FR_HITUNG_MINMAX!A1342,'STOK PESALAKAN'!C:H,6,0),IF(FR_HITUNG_MINMAX!AN1342="CIKDITIRO",VLOOKUP(FR_HITUNG_MINMAX!A1342,'STOK CIKDITIRO'!C:H,6,0),IF(FR_HITUNG_MINMAX!AN1342="TRAYEMAN",VLOOKUP(FR_HITUNG_MINMAX!A1342,'STOK TRAYEMAN'!C:H,6,0),"?"))))</f>
        <v>0</v>
      </c>
      <c r="AR1342" s="25">
        <f t="shared" si="75"/>
        <v>0</v>
      </c>
      <c r="AS1342" s="25">
        <f t="shared" si="76"/>
        <v>1</v>
      </c>
      <c r="AT1342" s="25">
        <f t="shared" si="77"/>
        <v>1</v>
      </c>
    </row>
    <row r="1343" spans="1:46" ht="30">
      <c r="A1343" s="96" t="s">
        <v>472</v>
      </c>
      <c r="B1343" s="96" t="s">
        <v>1291</v>
      </c>
      <c r="C1343" s="96" t="s">
        <v>877</v>
      </c>
      <c r="D1343" s="96" t="s">
        <v>1377</v>
      </c>
      <c r="E1343" s="96" t="s">
        <v>482</v>
      </c>
      <c r="F1343" s="97">
        <v>220000</v>
      </c>
      <c r="G1343" s="97">
        <v>1</v>
      </c>
      <c r="H1343" s="96" t="s">
        <v>33</v>
      </c>
      <c r="I1343" s="96" t="s">
        <v>1185</v>
      </c>
      <c r="J1343" s="98" t="s">
        <v>1366</v>
      </c>
      <c r="K1343" s="97">
        <v>1</v>
      </c>
      <c r="L1343" s="97">
        <v>0</v>
      </c>
      <c r="M1343" s="97">
        <v>0</v>
      </c>
      <c r="N1343" s="97">
        <v>0</v>
      </c>
      <c r="O1343" s="97">
        <v>0</v>
      </c>
      <c r="P1343" s="97">
        <v>0</v>
      </c>
      <c r="Q1343" s="97">
        <v>0</v>
      </c>
      <c r="R1343" s="97">
        <v>0</v>
      </c>
      <c r="S1343" s="97">
        <v>0</v>
      </c>
      <c r="T1343" s="97">
        <v>0</v>
      </c>
      <c r="U1343" s="97">
        <v>0</v>
      </c>
      <c r="V1343" s="97">
        <v>1</v>
      </c>
      <c r="W1343" s="97">
        <v>0</v>
      </c>
      <c r="X1343" s="97">
        <v>1</v>
      </c>
      <c r="Y1343" s="97">
        <v>0</v>
      </c>
      <c r="Z1343" s="97">
        <v>0</v>
      </c>
      <c r="AA1343" s="97">
        <v>0</v>
      </c>
      <c r="AB1343" s="97">
        <v>0</v>
      </c>
      <c r="AC1343" s="97">
        <v>0</v>
      </c>
      <c r="AD1343" s="97">
        <v>0</v>
      </c>
      <c r="AE1343" s="97">
        <v>0</v>
      </c>
      <c r="AF1343" s="97">
        <v>0</v>
      </c>
      <c r="AG1343" s="97">
        <v>0</v>
      </c>
      <c r="AH1343" s="97">
        <v>1</v>
      </c>
      <c r="AI1343" s="97">
        <v>1</v>
      </c>
      <c r="AJ1343" s="97">
        <v>0</v>
      </c>
      <c r="AK1343" s="97">
        <v>1</v>
      </c>
      <c r="AL1343" s="97">
        <v>1</v>
      </c>
      <c r="AM1343" s="97">
        <v>1</v>
      </c>
      <c r="AN1343" s="96" t="s">
        <v>488</v>
      </c>
      <c r="AO1343" s="97">
        <v>0</v>
      </c>
      <c r="AP1343" s="31">
        <f>IFERROR(IF(AN1343="CIKDITIRO",VLOOKUP(A1343,'BR DTG CIKDITIRO'!C:E,3,0),IF(FR_HITUNG_MINMAX!AN1343="PESALAKAN",VLOOKUP(FR_HITUNG_MINMAX!A1343,'BR DTG ADW'!C:E,3,0),IF(FR_HITUNG_MINMAX!AN1343="PACUL",VLOOKUP(FR_HITUNG_MINMAX!A1343,'BR DTG PACUL'!C:E,3,0),IF(FR_HITUNG_MINMAX!AN1343="TRAYEMAN",VLOOKUP(FR_HITUNG_MINMAX!A1343,'BR DTG TRAYEMAN'!C:E,3,0),"?")))),0)</f>
        <v>0</v>
      </c>
      <c r="AQ1343" s="31">
        <f>IF(AN1343="PACUL",VLOOKUP(A1343,'STOK PACUL'!C:H,6,0),IF(FR_HITUNG_MINMAX!AN1343="PESALAKAN",VLOOKUP(FR_HITUNG_MINMAX!A1343,'STOK PESALAKAN'!C:H,6,0),IF(FR_HITUNG_MINMAX!AN1343="CIKDITIRO",VLOOKUP(FR_HITUNG_MINMAX!A1343,'STOK CIKDITIRO'!C:H,6,0),IF(FR_HITUNG_MINMAX!AN1343="TRAYEMAN",VLOOKUP(FR_HITUNG_MINMAX!A1343,'STOK TRAYEMAN'!C:H,6,0),"?"))))</f>
        <v>0</v>
      </c>
      <c r="AR1343" s="25">
        <f t="shared" si="75"/>
        <v>0</v>
      </c>
      <c r="AS1343" s="25">
        <f t="shared" si="76"/>
        <v>1</v>
      </c>
      <c r="AT1343" s="25">
        <f t="shared" si="77"/>
        <v>3</v>
      </c>
    </row>
    <row r="1344" spans="1:46" ht="30">
      <c r="A1344" s="96" t="s">
        <v>527</v>
      </c>
      <c r="B1344" s="96" t="s">
        <v>1293</v>
      </c>
      <c r="C1344" s="96" t="s">
        <v>877</v>
      </c>
      <c r="D1344" s="96" t="s">
        <v>1377</v>
      </c>
      <c r="E1344" s="96" t="s">
        <v>482</v>
      </c>
      <c r="F1344" s="97">
        <v>115500</v>
      </c>
      <c r="G1344" s="97">
        <v>1</v>
      </c>
      <c r="H1344" s="96" t="s">
        <v>1185</v>
      </c>
      <c r="I1344" s="96" t="s">
        <v>1185</v>
      </c>
      <c r="J1344" s="98">
        <v>1</v>
      </c>
      <c r="K1344" s="97">
        <v>1</v>
      </c>
      <c r="L1344" s="97">
        <v>0</v>
      </c>
      <c r="M1344" s="97">
        <v>1</v>
      </c>
      <c r="N1344" s="97">
        <v>1</v>
      </c>
      <c r="O1344" s="97">
        <v>0</v>
      </c>
      <c r="P1344" s="97">
        <v>0</v>
      </c>
      <c r="Q1344" s="97">
        <v>0</v>
      </c>
      <c r="R1344" s="97">
        <v>0</v>
      </c>
      <c r="S1344" s="97">
        <v>1</v>
      </c>
      <c r="T1344" s="97">
        <v>0</v>
      </c>
      <c r="U1344" s="97">
        <v>0</v>
      </c>
      <c r="V1344" s="97">
        <v>0</v>
      </c>
      <c r="W1344" s="97">
        <v>0</v>
      </c>
      <c r="X1344" s="97">
        <v>1</v>
      </c>
      <c r="Y1344" s="97">
        <v>1</v>
      </c>
      <c r="Z1344" s="97">
        <v>2</v>
      </c>
      <c r="AA1344" s="97">
        <v>1</v>
      </c>
      <c r="AB1344" s="97">
        <v>0</v>
      </c>
      <c r="AC1344" s="97">
        <v>0</v>
      </c>
      <c r="AD1344" s="97">
        <v>0</v>
      </c>
      <c r="AE1344" s="97">
        <v>1</v>
      </c>
      <c r="AF1344" s="97">
        <v>1</v>
      </c>
      <c r="AG1344" s="97">
        <v>1</v>
      </c>
      <c r="AH1344" s="97">
        <v>0</v>
      </c>
      <c r="AI1344" s="97">
        <v>0</v>
      </c>
      <c r="AJ1344" s="97">
        <v>0</v>
      </c>
      <c r="AK1344" s="97">
        <v>2</v>
      </c>
      <c r="AL1344" s="97">
        <v>1</v>
      </c>
      <c r="AM1344" s="97">
        <v>2</v>
      </c>
      <c r="AN1344" s="96" t="s">
        <v>488</v>
      </c>
      <c r="AO1344" s="97">
        <v>2</v>
      </c>
      <c r="AP1344" s="31">
        <f>IFERROR(IF(AN1344="CIKDITIRO",VLOOKUP(A1344,'BR DTG CIKDITIRO'!C:E,3,0),IF(FR_HITUNG_MINMAX!AN1344="PESALAKAN",VLOOKUP(FR_HITUNG_MINMAX!A1344,'BR DTG ADW'!C:E,3,0),IF(FR_HITUNG_MINMAX!AN1344="PACUL",VLOOKUP(FR_HITUNG_MINMAX!A1344,'BR DTG PACUL'!C:E,3,0),IF(FR_HITUNG_MINMAX!AN1344="TRAYEMAN",VLOOKUP(FR_HITUNG_MINMAX!A1344,'BR DTG TRAYEMAN'!C:E,3,0),"?")))),0)</f>
        <v>0</v>
      </c>
      <c r="AQ1344" s="31">
        <f>IF(AN1344="PACUL",VLOOKUP(A1344,'STOK PACUL'!C:H,6,0),IF(FR_HITUNG_MINMAX!AN1344="PESALAKAN",VLOOKUP(FR_HITUNG_MINMAX!A1344,'STOK PESALAKAN'!C:H,6,0),IF(FR_HITUNG_MINMAX!AN1344="CIKDITIRO",VLOOKUP(FR_HITUNG_MINMAX!A1344,'STOK CIKDITIRO'!C:H,6,0),IF(FR_HITUNG_MINMAX!AN1344="TRAYEMAN",VLOOKUP(FR_HITUNG_MINMAX!A1344,'STOK TRAYEMAN'!C:H,6,0),"?"))))</f>
        <v>2</v>
      </c>
      <c r="AR1344" s="25">
        <f t="shared" si="75"/>
        <v>2</v>
      </c>
      <c r="AS1344" s="25">
        <f t="shared" si="76"/>
        <v>1</v>
      </c>
      <c r="AT1344" s="25">
        <f t="shared" si="77"/>
        <v>2</v>
      </c>
    </row>
    <row r="1345" spans="1:46" ht="30">
      <c r="A1345" s="96" t="s">
        <v>473</v>
      </c>
      <c r="B1345" s="96" t="s">
        <v>1364</v>
      </c>
      <c r="C1345" s="96" t="s">
        <v>877</v>
      </c>
      <c r="D1345" s="96" t="s">
        <v>1377</v>
      </c>
      <c r="E1345" s="96" t="s">
        <v>485</v>
      </c>
      <c r="F1345" s="97">
        <v>130000</v>
      </c>
      <c r="G1345" s="97">
        <v>1</v>
      </c>
      <c r="H1345" s="96" t="s">
        <v>33</v>
      </c>
      <c r="I1345" s="96" t="s">
        <v>1185</v>
      </c>
      <c r="J1345" s="98" t="s">
        <v>1366</v>
      </c>
      <c r="K1345" s="97">
        <v>1</v>
      </c>
      <c r="L1345" s="97">
        <v>0</v>
      </c>
      <c r="M1345" s="97">
        <v>0</v>
      </c>
      <c r="N1345" s="97">
        <v>0</v>
      </c>
      <c r="O1345" s="97">
        <v>1</v>
      </c>
      <c r="P1345" s="97">
        <v>0</v>
      </c>
      <c r="Q1345" s="97">
        <v>0</v>
      </c>
      <c r="R1345" s="97">
        <v>1</v>
      </c>
      <c r="S1345" s="97">
        <v>1</v>
      </c>
      <c r="T1345" s="97">
        <v>5</v>
      </c>
      <c r="U1345" s="97">
        <v>0</v>
      </c>
      <c r="V1345" s="97">
        <v>2</v>
      </c>
      <c r="W1345" s="97">
        <v>1</v>
      </c>
      <c r="X1345" s="97">
        <v>5</v>
      </c>
      <c r="Y1345" s="97">
        <v>0</v>
      </c>
      <c r="Z1345" s="97">
        <v>0</v>
      </c>
      <c r="AA1345" s="97">
        <v>1</v>
      </c>
      <c r="AB1345" s="97">
        <v>1</v>
      </c>
      <c r="AC1345" s="97">
        <v>0</v>
      </c>
      <c r="AD1345" s="97">
        <v>1</v>
      </c>
      <c r="AE1345" s="97">
        <v>2</v>
      </c>
      <c r="AF1345" s="97">
        <v>6</v>
      </c>
      <c r="AG1345" s="97">
        <v>1</v>
      </c>
      <c r="AH1345" s="97">
        <v>2</v>
      </c>
      <c r="AI1345" s="97">
        <v>3</v>
      </c>
      <c r="AJ1345" s="97">
        <v>1</v>
      </c>
      <c r="AK1345" s="97">
        <v>6</v>
      </c>
      <c r="AL1345" s="97">
        <v>5</v>
      </c>
      <c r="AM1345" s="97">
        <v>6</v>
      </c>
      <c r="AN1345" s="96" t="s">
        <v>488</v>
      </c>
      <c r="AO1345" s="97">
        <v>4</v>
      </c>
      <c r="AP1345" s="31">
        <f>IFERROR(IF(AN1345="CIKDITIRO",VLOOKUP(A1345,'BR DTG CIKDITIRO'!C:E,3,0),IF(FR_HITUNG_MINMAX!AN1345="PESALAKAN",VLOOKUP(FR_HITUNG_MINMAX!A1345,'BR DTG ADW'!C:E,3,0),IF(FR_HITUNG_MINMAX!AN1345="PACUL",VLOOKUP(FR_HITUNG_MINMAX!A1345,'BR DTG PACUL'!C:E,3,0),IF(FR_HITUNG_MINMAX!AN1345="TRAYEMAN",VLOOKUP(FR_HITUNG_MINMAX!A1345,'BR DTG TRAYEMAN'!C:E,3,0),"?")))),0)</f>
        <v>0</v>
      </c>
      <c r="AQ1345" s="31">
        <f>IF(AN1345="PACUL",VLOOKUP(A1345,'STOK PACUL'!C:H,6,0),IF(FR_HITUNG_MINMAX!AN1345="PESALAKAN",VLOOKUP(FR_HITUNG_MINMAX!A1345,'STOK PESALAKAN'!C:H,6,0),IF(FR_HITUNG_MINMAX!AN1345="CIKDITIRO",VLOOKUP(FR_HITUNG_MINMAX!A1345,'STOK CIKDITIRO'!C:H,6,0),IF(FR_HITUNG_MINMAX!AN1345="TRAYEMAN",VLOOKUP(FR_HITUNG_MINMAX!A1345,'STOK TRAYEMAN'!C:H,6,0),"?"))))</f>
        <v>4</v>
      </c>
      <c r="AR1345" s="25">
        <f t="shared" si="75"/>
        <v>4</v>
      </c>
      <c r="AS1345" s="25">
        <f t="shared" si="76"/>
        <v>3</v>
      </c>
      <c r="AT1345" s="25">
        <f t="shared" si="77"/>
        <v>4</v>
      </c>
    </row>
    <row r="1346" spans="1:46" ht="30">
      <c r="A1346" s="96" t="s">
        <v>2292</v>
      </c>
      <c r="B1346" s="96" t="s">
        <v>2293</v>
      </c>
      <c r="C1346" s="96" t="s">
        <v>1185</v>
      </c>
      <c r="D1346" s="96" t="s">
        <v>1377</v>
      </c>
      <c r="E1346" s="96" t="s">
        <v>482</v>
      </c>
      <c r="F1346" s="97">
        <v>193500</v>
      </c>
      <c r="G1346" s="97">
        <v>1</v>
      </c>
      <c r="H1346" s="96" t="s">
        <v>1185</v>
      </c>
      <c r="I1346" s="96" t="s">
        <v>1185</v>
      </c>
      <c r="J1346" s="98">
        <v>1</v>
      </c>
      <c r="K1346" s="97">
        <v>1</v>
      </c>
      <c r="L1346" s="97">
        <v>0</v>
      </c>
      <c r="M1346" s="97">
        <v>0</v>
      </c>
      <c r="N1346" s="97">
        <v>0</v>
      </c>
      <c r="O1346" s="97">
        <v>1</v>
      </c>
      <c r="P1346" s="97">
        <v>0</v>
      </c>
      <c r="Q1346" s="97">
        <v>0</v>
      </c>
      <c r="R1346" s="97">
        <v>0</v>
      </c>
      <c r="S1346" s="97">
        <v>0</v>
      </c>
      <c r="T1346" s="97">
        <v>0</v>
      </c>
      <c r="U1346" s="97">
        <v>0</v>
      </c>
      <c r="V1346" s="97">
        <v>0</v>
      </c>
      <c r="W1346" s="97">
        <v>0</v>
      </c>
      <c r="X1346" s="97">
        <v>1</v>
      </c>
      <c r="Y1346" s="97">
        <v>0</v>
      </c>
      <c r="Z1346" s="97">
        <v>0</v>
      </c>
      <c r="AA1346" s="97">
        <v>1</v>
      </c>
      <c r="AB1346" s="97">
        <v>1</v>
      </c>
      <c r="AC1346" s="97">
        <v>0</v>
      </c>
      <c r="AD1346" s="97">
        <v>0</v>
      </c>
      <c r="AE1346" s="97">
        <v>0</v>
      </c>
      <c r="AF1346" s="97">
        <v>0</v>
      </c>
      <c r="AG1346" s="97">
        <v>0</v>
      </c>
      <c r="AH1346" s="97">
        <v>0</v>
      </c>
      <c r="AI1346" s="97">
        <v>0</v>
      </c>
      <c r="AJ1346" s="97">
        <v>0</v>
      </c>
      <c r="AK1346" s="97">
        <v>1</v>
      </c>
      <c r="AL1346" s="97">
        <v>1</v>
      </c>
      <c r="AM1346" s="97">
        <v>1</v>
      </c>
      <c r="AN1346" s="96" t="s">
        <v>488</v>
      </c>
      <c r="AO1346" s="97">
        <v>0</v>
      </c>
      <c r="AP1346" s="31">
        <f>IFERROR(IF(AN1346="CIKDITIRO",VLOOKUP(A1346,'BR DTG CIKDITIRO'!C:E,3,0),IF(FR_HITUNG_MINMAX!AN1346="PESALAKAN",VLOOKUP(FR_HITUNG_MINMAX!A1346,'BR DTG ADW'!C:E,3,0),IF(FR_HITUNG_MINMAX!AN1346="PACUL",VLOOKUP(FR_HITUNG_MINMAX!A1346,'BR DTG PACUL'!C:E,3,0),IF(FR_HITUNG_MINMAX!AN1346="TRAYEMAN",VLOOKUP(FR_HITUNG_MINMAX!A1346,'BR DTG TRAYEMAN'!C:E,3,0),"?")))),0)</f>
        <v>0</v>
      </c>
      <c r="AQ1346" s="31">
        <f>IF(AN1346="PACUL",VLOOKUP(A1346,'STOK PACUL'!C:H,6,0),IF(FR_HITUNG_MINMAX!AN1346="PESALAKAN",VLOOKUP(FR_HITUNG_MINMAX!A1346,'STOK PESALAKAN'!C:H,6,0),IF(FR_HITUNG_MINMAX!AN1346="CIKDITIRO",VLOOKUP(FR_HITUNG_MINMAX!A1346,'STOK CIKDITIRO'!C:H,6,0),IF(FR_HITUNG_MINMAX!AN1346="TRAYEMAN",VLOOKUP(FR_HITUNG_MINMAX!A1346,'STOK TRAYEMAN'!C:H,6,0),"?"))))</f>
        <v>0</v>
      </c>
      <c r="AR1346" s="25">
        <f t="shared" si="75"/>
        <v>0</v>
      </c>
      <c r="AS1346" s="25">
        <f t="shared" si="76"/>
        <v>1</v>
      </c>
      <c r="AT1346" s="25">
        <f t="shared" si="77"/>
        <v>1</v>
      </c>
    </row>
    <row r="1347" spans="1:46" ht="30">
      <c r="A1347" s="96" t="s">
        <v>2294</v>
      </c>
      <c r="B1347" s="96" t="s">
        <v>2295</v>
      </c>
      <c r="C1347" s="96" t="s">
        <v>877</v>
      </c>
      <c r="D1347" s="96" t="s">
        <v>1377</v>
      </c>
      <c r="E1347" s="96" t="s">
        <v>482</v>
      </c>
      <c r="F1347" s="97">
        <v>135000</v>
      </c>
      <c r="G1347" s="97">
        <v>1</v>
      </c>
      <c r="H1347" s="96" t="s">
        <v>1185</v>
      </c>
      <c r="I1347" s="96" t="s">
        <v>1185</v>
      </c>
      <c r="J1347" s="98">
        <v>1</v>
      </c>
      <c r="K1347" s="97">
        <v>1</v>
      </c>
      <c r="L1347" s="97">
        <v>0</v>
      </c>
      <c r="M1347" s="97">
        <v>0</v>
      </c>
      <c r="N1347" s="97">
        <v>0</v>
      </c>
      <c r="O1347" s="97">
        <v>0</v>
      </c>
      <c r="P1347" s="97">
        <v>1</v>
      </c>
      <c r="Q1347" s="97">
        <v>0</v>
      </c>
      <c r="R1347" s="97">
        <v>0</v>
      </c>
      <c r="S1347" s="97">
        <v>0</v>
      </c>
      <c r="T1347" s="97">
        <v>0</v>
      </c>
      <c r="U1347" s="97">
        <v>1</v>
      </c>
      <c r="V1347" s="97">
        <v>0</v>
      </c>
      <c r="W1347" s="97">
        <v>0</v>
      </c>
      <c r="X1347" s="97">
        <v>1</v>
      </c>
      <c r="Y1347" s="97">
        <v>0</v>
      </c>
      <c r="Z1347" s="97">
        <v>0</v>
      </c>
      <c r="AA1347" s="97">
        <v>0</v>
      </c>
      <c r="AB1347" s="97">
        <v>1</v>
      </c>
      <c r="AC1347" s="97">
        <v>1</v>
      </c>
      <c r="AD1347" s="97">
        <v>0</v>
      </c>
      <c r="AE1347" s="97">
        <v>0</v>
      </c>
      <c r="AF1347" s="97">
        <v>0</v>
      </c>
      <c r="AG1347" s="97">
        <v>1</v>
      </c>
      <c r="AH1347" s="97">
        <v>1</v>
      </c>
      <c r="AI1347" s="97">
        <v>0</v>
      </c>
      <c r="AJ1347" s="97">
        <v>0</v>
      </c>
      <c r="AK1347" s="97">
        <v>1</v>
      </c>
      <c r="AL1347" s="97">
        <v>1</v>
      </c>
      <c r="AM1347" s="97">
        <v>1</v>
      </c>
      <c r="AN1347" s="96" t="s">
        <v>488</v>
      </c>
      <c r="AO1347" s="97">
        <v>1</v>
      </c>
      <c r="AP1347" s="31">
        <f>IFERROR(IF(AN1347="CIKDITIRO",VLOOKUP(A1347,'BR DTG CIKDITIRO'!C:E,3,0),IF(FR_HITUNG_MINMAX!AN1347="PESALAKAN",VLOOKUP(FR_HITUNG_MINMAX!A1347,'BR DTG ADW'!C:E,3,0),IF(FR_HITUNG_MINMAX!AN1347="PACUL",VLOOKUP(FR_HITUNG_MINMAX!A1347,'BR DTG PACUL'!C:E,3,0),IF(FR_HITUNG_MINMAX!AN1347="TRAYEMAN",VLOOKUP(FR_HITUNG_MINMAX!A1347,'BR DTG TRAYEMAN'!C:E,3,0),"?")))),0)</f>
        <v>0</v>
      </c>
      <c r="AQ1347" s="31">
        <f>IF(AN1347="PACUL",VLOOKUP(A1347,'STOK PACUL'!C:H,6,0),IF(FR_HITUNG_MINMAX!AN1347="PESALAKAN",VLOOKUP(FR_HITUNG_MINMAX!A1347,'STOK PESALAKAN'!C:H,6,0),IF(FR_HITUNG_MINMAX!AN1347="CIKDITIRO",VLOOKUP(FR_HITUNG_MINMAX!A1347,'STOK CIKDITIRO'!C:H,6,0),IF(FR_HITUNG_MINMAX!AN1347="TRAYEMAN",VLOOKUP(FR_HITUNG_MINMAX!A1347,'STOK TRAYEMAN'!C:H,6,0),"?"))))</f>
        <v>1</v>
      </c>
      <c r="AR1347" s="25">
        <f t="shared" si="75"/>
        <v>1</v>
      </c>
      <c r="AS1347" s="25">
        <f t="shared" si="76"/>
        <v>1</v>
      </c>
      <c r="AT1347" s="25">
        <f t="shared" si="77"/>
        <v>1</v>
      </c>
    </row>
    <row r="1348" spans="1:46" ht="30">
      <c r="A1348" s="96" t="s">
        <v>2296</v>
      </c>
      <c r="B1348" s="96" t="s">
        <v>2297</v>
      </c>
      <c r="C1348" s="96" t="s">
        <v>1185</v>
      </c>
      <c r="D1348" s="96" t="s">
        <v>1377</v>
      </c>
      <c r="E1348" s="96" t="s">
        <v>482</v>
      </c>
      <c r="F1348" s="97">
        <v>34500</v>
      </c>
      <c r="G1348" s="97">
        <v>1</v>
      </c>
      <c r="H1348" s="96" t="s">
        <v>1185</v>
      </c>
      <c r="I1348" s="96" t="s">
        <v>1185</v>
      </c>
      <c r="J1348" s="98">
        <v>1</v>
      </c>
      <c r="K1348" s="97">
        <v>1</v>
      </c>
      <c r="L1348" s="97">
        <v>0</v>
      </c>
      <c r="M1348" s="97">
        <v>0</v>
      </c>
      <c r="N1348" s="97">
        <v>0</v>
      </c>
      <c r="O1348" s="97">
        <v>0</v>
      </c>
      <c r="P1348" s="97">
        <v>0</v>
      </c>
      <c r="Q1348" s="97">
        <v>1</v>
      </c>
      <c r="R1348" s="97">
        <v>0</v>
      </c>
      <c r="S1348" s="97">
        <v>0</v>
      </c>
      <c r="T1348" s="97">
        <v>0</v>
      </c>
      <c r="U1348" s="97">
        <v>0</v>
      </c>
      <c r="V1348" s="97">
        <v>0</v>
      </c>
      <c r="W1348" s="97">
        <v>0</v>
      </c>
      <c r="X1348" s="97">
        <v>1</v>
      </c>
      <c r="Y1348" s="97">
        <v>0</v>
      </c>
      <c r="Z1348" s="97">
        <v>0</v>
      </c>
      <c r="AA1348" s="97">
        <v>0</v>
      </c>
      <c r="AB1348" s="97">
        <v>0</v>
      </c>
      <c r="AC1348" s="97">
        <v>1</v>
      </c>
      <c r="AD1348" s="97">
        <v>1</v>
      </c>
      <c r="AE1348" s="97">
        <v>0</v>
      </c>
      <c r="AF1348" s="97">
        <v>0</v>
      </c>
      <c r="AG1348" s="97">
        <v>0</v>
      </c>
      <c r="AH1348" s="97">
        <v>0</v>
      </c>
      <c r="AI1348" s="97">
        <v>0</v>
      </c>
      <c r="AJ1348" s="97">
        <v>0</v>
      </c>
      <c r="AK1348" s="97">
        <v>1</v>
      </c>
      <c r="AL1348" s="97">
        <v>1</v>
      </c>
      <c r="AM1348" s="97">
        <v>1</v>
      </c>
      <c r="AN1348" s="96" t="s">
        <v>488</v>
      </c>
      <c r="AO1348" s="97">
        <v>0</v>
      </c>
      <c r="AP1348" s="31">
        <f>IFERROR(IF(AN1348="CIKDITIRO",VLOOKUP(A1348,'BR DTG CIKDITIRO'!C:E,3,0),IF(FR_HITUNG_MINMAX!AN1348="PESALAKAN",VLOOKUP(FR_HITUNG_MINMAX!A1348,'BR DTG ADW'!C:E,3,0),IF(FR_HITUNG_MINMAX!AN1348="PACUL",VLOOKUP(FR_HITUNG_MINMAX!A1348,'BR DTG PACUL'!C:E,3,0),IF(FR_HITUNG_MINMAX!AN1348="TRAYEMAN",VLOOKUP(FR_HITUNG_MINMAX!A1348,'BR DTG TRAYEMAN'!C:E,3,0),"?")))),0)</f>
        <v>0</v>
      </c>
      <c r="AQ1348" s="31">
        <f>IF(AN1348="PACUL",VLOOKUP(A1348,'STOK PACUL'!C:H,6,0),IF(FR_HITUNG_MINMAX!AN1348="PESALAKAN",VLOOKUP(FR_HITUNG_MINMAX!A1348,'STOK PESALAKAN'!C:H,6,0),IF(FR_HITUNG_MINMAX!AN1348="CIKDITIRO",VLOOKUP(FR_HITUNG_MINMAX!A1348,'STOK CIKDITIRO'!C:H,6,0),IF(FR_HITUNG_MINMAX!AN1348="TRAYEMAN",VLOOKUP(FR_HITUNG_MINMAX!A1348,'STOK TRAYEMAN'!C:H,6,0),"?"))))</f>
        <v>0</v>
      </c>
      <c r="AR1348" s="25">
        <f t="shared" si="75"/>
        <v>0</v>
      </c>
      <c r="AS1348" s="25">
        <f t="shared" si="76"/>
        <v>1</v>
      </c>
      <c r="AT1348" s="25">
        <f t="shared" si="77"/>
        <v>1</v>
      </c>
    </row>
    <row r="1349" spans="1:46" ht="30">
      <c r="A1349" s="96" t="s">
        <v>2298</v>
      </c>
      <c r="B1349" s="96" t="s">
        <v>2299</v>
      </c>
      <c r="C1349" s="96" t="s">
        <v>876</v>
      </c>
      <c r="D1349" s="96" t="s">
        <v>1377</v>
      </c>
      <c r="E1349" s="96" t="s">
        <v>482</v>
      </c>
      <c r="F1349" s="97">
        <v>500</v>
      </c>
      <c r="G1349" s="97">
        <v>1</v>
      </c>
      <c r="H1349" s="96" t="s">
        <v>32</v>
      </c>
      <c r="I1349" s="96" t="s">
        <v>30</v>
      </c>
      <c r="J1349" s="98" t="s">
        <v>1366</v>
      </c>
      <c r="K1349" s="97">
        <v>1</v>
      </c>
      <c r="L1349" s="97">
        <v>0</v>
      </c>
      <c r="M1349" s="97">
        <v>0</v>
      </c>
      <c r="N1349" s="97">
        <v>0</v>
      </c>
      <c r="O1349" s="97">
        <v>1</v>
      </c>
      <c r="P1349" s="97">
        <v>0</v>
      </c>
      <c r="Q1349" s="97">
        <v>0</v>
      </c>
      <c r="R1349" s="97">
        <v>0</v>
      </c>
      <c r="S1349" s="97">
        <v>0</v>
      </c>
      <c r="T1349" s="97">
        <v>0</v>
      </c>
      <c r="U1349" s="97">
        <v>0</v>
      </c>
      <c r="V1349" s="97">
        <v>0</v>
      </c>
      <c r="W1349" s="97">
        <v>0</v>
      </c>
      <c r="X1349" s="97">
        <v>1</v>
      </c>
      <c r="Y1349" s="97">
        <v>0</v>
      </c>
      <c r="Z1349" s="97">
        <v>0</v>
      </c>
      <c r="AA1349" s="97">
        <v>1</v>
      </c>
      <c r="AB1349" s="97">
        <v>1</v>
      </c>
      <c r="AC1349" s="97">
        <v>0</v>
      </c>
      <c r="AD1349" s="97">
        <v>0</v>
      </c>
      <c r="AE1349" s="97">
        <v>0</v>
      </c>
      <c r="AF1349" s="97">
        <v>0</v>
      </c>
      <c r="AG1349" s="97">
        <v>0</v>
      </c>
      <c r="AH1349" s="97">
        <v>0</v>
      </c>
      <c r="AI1349" s="97">
        <v>0</v>
      </c>
      <c r="AJ1349" s="97">
        <v>0</v>
      </c>
      <c r="AK1349" s="97">
        <v>1</v>
      </c>
      <c r="AL1349" s="97">
        <v>0</v>
      </c>
      <c r="AM1349" s="97">
        <v>0</v>
      </c>
      <c r="AN1349" s="96" t="s">
        <v>488</v>
      </c>
      <c r="AO1349" s="97">
        <v>0</v>
      </c>
      <c r="AP1349" s="31">
        <f>IFERROR(IF(AN1349="CIKDITIRO",VLOOKUP(A1349,'BR DTG CIKDITIRO'!C:E,3,0),IF(FR_HITUNG_MINMAX!AN1349="PESALAKAN",VLOOKUP(FR_HITUNG_MINMAX!A1349,'BR DTG ADW'!C:E,3,0),IF(FR_HITUNG_MINMAX!AN1349="PACUL",VLOOKUP(FR_HITUNG_MINMAX!A1349,'BR DTG PACUL'!C:E,3,0),IF(FR_HITUNG_MINMAX!AN1349="TRAYEMAN",VLOOKUP(FR_HITUNG_MINMAX!A1349,'BR DTG TRAYEMAN'!C:E,3,0),"?")))),0)</f>
        <v>0</v>
      </c>
      <c r="AQ1349" s="31">
        <f>IF(AN1349="PACUL",VLOOKUP(A1349,'STOK PACUL'!C:H,6,0),IF(FR_HITUNG_MINMAX!AN1349="PESALAKAN",VLOOKUP(FR_HITUNG_MINMAX!A1349,'STOK PESALAKAN'!C:H,6,0),IF(FR_HITUNG_MINMAX!AN1349="CIKDITIRO",VLOOKUP(FR_HITUNG_MINMAX!A1349,'STOK CIKDITIRO'!C:H,6,0),IF(FR_HITUNG_MINMAX!AN1349="TRAYEMAN",VLOOKUP(FR_HITUNG_MINMAX!A1349,'STOK TRAYEMAN'!C:H,6,0),"?"))))</f>
        <v>0</v>
      </c>
      <c r="AR1349" s="25">
        <f t="shared" si="75"/>
        <v>0</v>
      </c>
      <c r="AS1349" s="25">
        <f t="shared" si="76"/>
        <v>0</v>
      </c>
      <c r="AT1349" s="25">
        <f t="shared" si="77"/>
        <v>1</v>
      </c>
    </row>
    <row r="1350" spans="1:46" ht="30">
      <c r="A1350" s="96" t="s">
        <v>475</v>
      </c>
      <c r="B1350" s="96" t="s">
        <v>1296</v>
      </c>
      <c r="C1350" s="96" t="s">
        <v>888</v>
      </c>
      <c r="D1350" s="96" t="s">
        <v>1377</v>
      </c>
      <c r="E1350" s="96" t="s">
        <v>482</v>
      </c>
      <c r="F1350" s="97">
        <v>6000</v>
      </c>
      <c r="G1350" s="97">
        <v>1</v>
      </c>
      <c r="H1350" s="96" t="s">
        <v>1185</v>
      </c>
      <c r="I1350" s="96" t="s">
        <v>1185</v>
      </c>
      <c r="J1350" s="98">
        <v>1</v>
      </c>
      <c r="K1350" s="97">
        <v>1</v>
      </c>
      <c r="L1350" s="97">
        <v>0</v>
      </c>
      <c r="M1350" s="97">
        <v>0</v>
      </c>
      <c r="N1350" s="97">
        <v>0</v>
      </c>
      <c r="O1350" s="97">
        <v>0</v>
      </c>
      <c r="P1350" s="97">
        <v>1</v>
      </c>
      <c r="Q1350" s="97">
        <v>0</v>
      </c>
      <c r="R1350" s="97">
        <v>0</v>
      </c>
      <c r="S1350" s="97">
        <v>0</v>
      </c>
      <c r="T1350" s="97">
        <v>0</v>
      </c>
      <c r="U1350" s="97">
        <v>1</v>
      </c>
      <c r="V1350" s="97">
        <v>0</v>
      </c>
      <c r="W1350" s="97">
        <v>0</v>
      </c>
      <c r="X1350" s="97">
        <v>1</v>
      </c>
      <c r="Y1350" s="97">
        <v>0</v>
      </c>
      <c r="Z1350" s="97">
        <v>0</v>
      </c>
      <c r="AA1350" s="97">
        <v>0</v>
      </c>
      <c r="AB1350" s="97">
        <v>1</v>
      </c>
      <c r="AC1350" s="97">
        <v>1</v>
      </c>
      <c r="AD1350" s="97">
        <v>0</v>
      </c>
      <c r="AE1350" s="97">
        <v>0</v>
      </c>
      <c r="AF1350" s="97">
        <v>0</v>
      </c>
      <c r="AG1350" s="97">
        <v>1</v>
      </c>
      <c r="AH1350" s="97">
        <v>1</v>
      </c>
      <c r="AI1350" s="97">
        <v>0</v>
      </c>
      <c r="AJ1350" s="97">
        <v>0</v>
      </c>
      <c r="AK1350" s="97">
        <v>1</v>
      </c>
      <c r="AL1350" s="97">
        <v>1</v>
      </c>
      <c r="AM1350" s="97">
        <v>2</v>
      </c>
      <c r="AN1350" s="96" t="s">
        <v>488</v>
      </c>
      <c r="AO1350" s="97">
        <v>2</v>
      </c>
      <c r="AP1350" s="31">
        <f>IFERROR(IF(AN1350="CIKDITIRO",VLOOKUP(A1350,'BR DTG CIKDITIRO'!C:E,3,0),IF(FR_HITUNG_MINMAX!AN1350="PESALAKAN",VLOOKUP(FR_HITUNG_MINMAX!A1350,'BR DTG ADW'!C:E,3,0),IF(FR_HITUNG_MINMAX!AN1350="PACUL",VLOOKUP(FR_HITUNG_MINMAX!A1350,'BR DTG PACUL'!C:E,3,0),IF(FR_HITUNG_MINMAX!AN1350="TRAYEMAN",VLOOKUP(FR_HITUNG_MINMAX!A1350,'BR DTG TRAYEMAN'!C:E,3,0),"?")))),0)</f>
        <v>0</v>
      </c>
      <c r="AQ1350" s="31">
        <f>IF(AN1350="PACUL",VLOOKUP(A1350,'STOK PACUL'!C:H,6,0),IF(FR_HITUNG_MINMAX!AN1350="PESALAKAN",VLOOKUP(FR_HITUNG_MINMAX!A1350,'STOK PESALAKAN'!C:H,6,0),IF(FR_HITUNG_MINMAX!AN1350="CIKDITIRO",VLOOKUP(FR_HITUNG_MINMAX!A1350,'STOK CIKDITIRO'!C:H,6,0),IF(FR_HITUNG_MINMAX!AN1350="TRAYEMAN",VLOOKUP(FR_HITUNG_MINMAX!A1350,'STOK TRAYEMAN'!C:H,6,0),"?"))))</f>
        <v>2</v>
      </c>
      <c r="AR1350" s="25">
        <f t="shared" si="75"/>
        <v>2</v>
      </c>
      <c r="AS1350" s="25">
        <f t="shared" si="76"/>
        <v>1</v>
      </c>
      <c r="AT1350" s="25">
        <f t="shared" si="77"/>
        <v>4</v>
      </c>
    </row>
    <row r="1351" spans="1:46" ht="30">
      <c r="A1351" s="96" t="s">
        <v>476</v>
      </c>
      <c r="B1351" s="96" t="s">
        <v>1297</v>
      </c>
      <c r="C1351" s="96" t="s">
        <v>1303</v>
      </c>
      <c r="D1351" s="96" t="s">
        <v>1377</v>
      </c>
      <c r="E1351" s="96" t="s">
        <v>482</v>
      </c>
      <c r="F1351" s="97">
        <v>38000</v>
      </c>
      <c r="G1351" s="97">
        <v>1</v>
      </c>
      <c r="H1351" s="96" t="s">
        <v>32</v>
      </c>
      <c r="I1351" s="96" t="s">
        <v>1185</v>
      </c>
      <c r="J1351" s="98">
        <v>1</v>
      </c>
      <c r="K1351" s="97">
        <v>1</v>
      </c>
      <c r="L1351" s="97">
        <v>0</v>
      </c>
      <c r="M1351" s="97">
        <v>0</v>
      </c>
      <c r="N1351" s="97">
        <v>0</v>
      </c>
      <c r="O1351" s="97">
        <v>0</v>
      </c>
      <c r="P1351" s="97">
        <v>1</v>
      </c>
      <c r="Q1351" s="97">
        <v>0</v>
      </c>
      <c r="R1351" s="97">
        <v>0</v>
      </c>
      <c r="S1351" s="97">
        <v>0</v>
      </c>
      <c r="T1351" s="97">
        <v>0</v>
      </c>
      <c r="U1351" s="97">
        <v>0</v>
      </c>
      <c r="V1351" s="97">
        <v>0</v>
      </c>
      <c r="W1351" s="97">
        <v>0</v>
      </c>
      <c r="X1351" s="97">
        <v>1</v>
      </c>
      <c r="Y1351" s="97">
        <v>0</v>
      </c>
      <c r="Z1351" s="97">
        <v>0</v>
      </c>
      <c r="AA1351" s="97">
        <v>0</v>
      </c>
      <c r="AB1351" s="97">
        <v>1</v>
      </c>
      <c r="AC1351" s="97">
        <v>1</v>
      </c>
      <c r="AD1351" s="97">
        <v>0</v>
      </c>
      <c r="AE1351" s="97">
        <v>0</v>
      </c>
      <c r="AF1351" s="97">
        <v>0</v>
      </c>
      <c r="AG1351" s="97">
        <v>0</v>
      </c>
      <c r="AH1351" s="97">
        <v>0</v>
      </c>
      <c r="AI1351" s="97">
        <v>0</v>
      </c>
      <c r="AJ1351" s="97">
        <v>0</v>
      </c>
      <c r="AK1351" s="97">
        <v>1</v>
      </c>
      <c r="AL1351" s="97">
        <v>1</v>
      </c>
      <c r="AM1351" s="97">
        <v>1</v>
      </c>
      <c r="AN1351" s="96" t="s">
        <v>488</v>
      </c>
      <c r="AO1351" s="97">
        <v>1</v>
      </c>
      <c r="AP1351" s="31">
        <f>IFERROR(IF(AN1351="CIKDITIRO",VLOOKUP(A1351,'BR DTG CIKDITIRO'!C:E,3,0),IF(FR_HITUNG_MINMAX!AN1351="PESALAKAN",VLOOKUP(FR_HITUNG_MINMAX!A1351,'BR DTG ADW'!C:E,3,0),IF(FR_HITUNG_MINMAX!AN1351="PACUL",VLOOKUP(FR_HITUNG_MINMAX!A1351,'BR DTG PACUL'!C:E,3,0),IF(FR_HITUNG_MINMAX!AN1351="TRAYEMAN",VLOOKUP(FR_HITUNG_MINMAX!A1351,'BR DTG TRAYEMAN'!C:E,3,0),"?")))),0)</f>
        <v>0</v>
      </c>
      <c r="AQ1351" s="31">
        <f>IF(AN1351="PACUL",VLOOKUP(A1351,'STOK PACUL'!C:H,6,0),IF(FR_HITUNG_MINMAX!AN1351="PESALAKAN",VLOOKUP(FR_HITUNG_MINMAX!A1351,'STOK PESALAKAN'!C:H,6,0),IF(FR_HITUNG_MINMAX!AN1351="CIKDITIRO",VLOOKUP(FR_HITUNG_MINMAX!A1351,'STOK CIKDITIRO'!C:H,6,0),IF(FR_HITUNG_MINMAX!AN1351="TRAYEMAN",VLOOKUP(FR_HITUNG_MINMAX!A1351,'STOK TRAYEMAN'!C:H,6,0),"?"))))</f>
        <v>1</v>
      </c>
      <c r="AR1351" s="25">
        <f t="shared" si="75"/>
        <v>1</v>
      </c>
      <c r="AS1351" s="25">
        <f t="shared" si="76"/>
        <v>1</v>
      </c>
      <c r="AT1351" s="25">
        <f t="shared" si="77"/>
        <v>3</v>
      </c>
    </row>
    <row r="1352" spans="1:46" ht="30">
      <c r="A1352" s="96" t="s">
        <v>477</v>
      </c>
      <c r="B1352" s="96" t="s">
        <v>1298</v>
      </c>
      <c r="C1352" s="96" t="s">
        <v>877</v>
      </c>
      <c r="D1352" s="96" t="s">
        <v>1377</v>
      </c>
      <c r="E1352" s="96" t="s">
        <v>484</v>
      </c>
      <c r="F1352" s="97">
        <v>1000</v>
      </c>
      <c r="G1352" s="97">
        <v>1</v>
      </c>
      <c r="H1352" s="96" t="s">
        <v>30</v>
      </c>
      <c r="I1352" s="96" t="s">
        <v>1185</v>
      </c>
      <c r="J1352" s="98">
        <v>1</v>
      </c>
      <c r="K1352" s="97">
        <v>1</v>
      </c>
      <c r="L1352" s="97">
        <v>2</v>
      </c>
      <c r="M1352" s="97">
        <v>1</v>
      </c>
      <c r="N1352" s="97">
        <v>0</v>
      </c>
      <c r="O1352" s="97">
        <v>0</v>
      </c>
      <c r="P1352" s="97">
        <v>0</v>
      </c>
      <c r="Q1352" s="97">
        <v>1</v>
      </c>
      <c r="R1352" s="97">
        <v>0</v>
      </c>
      <c r="S1352" s="97">
        <v>0</v>
      </c>
      <c r="T1352" s="97">
        <v>0</v>
      </c>
      <c r="U1352" s="97">
        <v>5</v>
      </c>
      <c r="V1352" s="97">
        <v>0</v>
      </c>
      <c r="W1352" s="97">
        <v>3</v>
      </c>
      <c r="X1352" s="97">
        <v>5</v>
      </c>
      <c r="Y1352" s="97">
        <v>3</v>
      </c>
      <c r="Z1352" s="97">
        <v>1</v>
      </c>
      <c r="AA1352" s="97">
        <v>0</v>
      </c>
      <c r="AB1352" s="97">
        <v>0</v>
      </c>
      <c r="AC1352" s="97">
        <v>1</v>
      </c>
      <c r="AD1352" s="97">
        <v>1</v>
      </c>
      <c r="AE1352" s="97">
        <v>0</v>
      </c>
      <c r="AF1352" s="97">
        <v>0</v>
      </c>
      <c r="AG1352" s="97">
        <v>5</v>
      </c>
      <c r="AH1352" s="97">
        <v>5</v>
      </c>
      <c r="AI1352" s="97">
        <v>3</v>
      </c>
      <c r="AJ1352" s="97">
        <v>5</v>
      </c>
      <c r="AK1352" s="97">
        <v>5</v>
      </c>
      <c r="AL1352" s="97">
        <v>5</v>
      </c>
      <c r="AM1352" s="97">
        <v>5</v>
      </c>
      <c r="AN1352" s="96" t="s">
        <v>488</v>
      </c>
      <c r="AO1352" s="97">
        <v>5</v>
      </c>
      <c r="AP1352" s="31">
        <f>IFERROR(IF(AN1352="CIKDITIRO",VLOOKUP(A1352,'BR DTG CIKDITIRO'!C:E,3,0),IF(FR_HITUNG_MINMAX!AN1352="PESALAKAN",VLOOKUP(FR_HITUNG_MINMAX!A1352,'BR DTG ADW'!C:E,3,0),IF(FR_HITUNG_MINMAX!AN1352="PACUL",VLOOKUP(FR_HITUNG_MINMAX!A1352,'BR DTG PACUL'!C:E,3,0),IF(FR_HITUNG_MINMAX!AN1352="TRAYEMAN",VLOOKUP(FR_HITUNG_MINMAX!A1352,'BR DTG TRAYEMAN'!C:E,3,0),"?")))),0)</f>
        <v>0</v>
      </c>
      <c r="AQ1352" s="31">
        <f>IF(AN1352="PACUL",VLOOKUP(A1352,'STOK PACUL'!C:H,6,0),IF(FR_HITUNG_MINMAX!AN1352="PESALAKAN",VLOOKUP(FR_HITUNG_MINMAX!A1352,'STOK PESALAKAN'!C:H,6,0),IF(FR_HITUNG_MINMAX!AN1352="CIKDITIRO",VLOOKUP(FR_HITUNG_MINMAX!A1352,'STOK CIKDITIRO'!C:H,6,0),IF(FR_HITUNG_MINMAX!AN1352="TRAYEMAN",VLOOKUP(FR_HITUNG_MINMAX!A1352,'STOK TRAYEMAN'!C:H,6,0),"?"))))</f>
        <v>5</v>
      </c>
      <c r="AR1352" s="25">
        <f t="shared" si="75"/>
        <v>5</v>
      </c>
      <c r="AS1352" s="25">
        <f t="shared" si="76"/>
        <v>3</v>
      </c>
      <c r="AT1352" s="25">
        <f t="shared" si="77"/>
        <v>4</v>
      </c>
    </row>
    <row r="1353" spans="1:46" ht="30">
      <c r="A1353" s="96" t="s">
        <v>2300</v>
      </c>
      <c r="B1353" s="96" t="s">
        <v>2301</v>
      </c>
      <c r="C1353" s="96" t="s">
        <v>876</v>
      </c>
      <c r="D1353" s="96" t="s">
        <v>1385</v>
      </c>
      <c r="E1353" s="96" t="s">
        <v>482</v>
      </c>
      <c r="F1353" s="97">
        <v>45000</v>
      </c>
      <c r="G1353" s="97">
        <v>1</v>
      </c>
      <c r="H1353" s="96" t="s">
        <v>118</v>
      </c>
      <c r="I1353" s="96" t="s">
        <v>1185</v>
      </c>
      <c r="J1353" s="98" t="s">
        <v>1366</v>
      </c>
      <c r="K1353" s="97">
        <v>1</v>
      </c>
      <c r="L1353" s="97">
        <v>0</v>
      </c>
      <c r="M1353" s="97">
        <v>0</v>
      </c>
      <c r="N1353" s="97">
        <v>0</v>
      </c>
      <c r="O1353" s="97">
        <v>0</v>
      </c>
      <c r="P1353" s="97">
        <v>0</v>
      </c>
      <c r="Q1353" s="97">
        <v>1</v>
      </c>
      <c r="R1353" s="97">
        <v>0</v>
      </c>
      <c r="S1353" s="97">
        <v>0</v>
      </c>
      <c r="T1353" s="97">
        <v>0</v>
      </c>
      <c r="U1353" s="97">
        <v>0</v>
      </c>
      <c r="V1353" s="97">
        <v>0</v>
      </c>
      <c r="W1353" s="97">
        <v>0</v>
      </c>
      <c r="X1353" s="97">
        <v>1</v>
      </c>
      <c r="Y1353" s="97">
        <v>0</v>
      </c>
      <c r="Z1353" s="97">
        <v>0</v>
      </c>
      <c r="AA1353" s="97">
        <v>0</v>
      </c>
      <c r="AB1353" s="97">
        <v>0</v>
      </c>
      <c r="AC1353" s="97">
        <v>1</v>
      </c>
      <c r="AD1353" s="97">
        <v>1</v>
      </c>
      <c r="AE1353" s="97">
        <v>0</v>
      </c>
      <c r="AF1353" s="97">
        <v>0</v>
      </c>
      <c r="AG1353" s="97">
        <v>0</v>
      </c>
      <c r="AH1353" s="97">
        <v>0</v>
      </c>
      <c r="AI1353" s="97">
        <v>0</v>
      </c>
      <c r="AJ1353" s="97">
        <v>0</v>
      </c>
      <c r="AK1353" s="97">
        <v>1</v>
      </c>
      <c r="AL1353" s="97">
        <v>0</v>
      </c>
      <c r="AM1353" s="97">
        <v>0</v>
      </c>
      <c r="AN1353" s="96" t="s">
        <v>488</v>
      </c>
      <c r="AO1353" s="97">
        <v>0</v>
      </c>
      <c r="AP1353" s="31">
        <f>IFERROR(IF(AN1353="CIKDITIRO",VLOOKUP(A1353,'BR DTG CIKDITIRO'!C:E,3,0),IF(FR_HITUNG_MINMAX!AN1353="PESALAKAN",VLOOKUP(FR_HITUNG_MINMAX!A1353,'BR DTG ADW'!C:E,3,0),IF(FR_HITUNG_MINMAX!AN1353="PACUL",VLOOKUP(FR_HITUNG_MINMAX!A1353,'BR DTG PACUL'!C:E,3,0),IF(FR_HITUNG_MINMAX!AN1353="TRAYEMAN",VLOOKUP(FR_HITUNG_MINMAX!A1353,'BR DTG TRAYEMAN'!C:E,3,0),"?")))),0)</f>
        <v>0</v>
      </c>
      <c r="AQ1353" s="31">
        <f>IF(AN1353="PACUL",VLOOKUP(A1353,'STOK PACUL'!C:H,6,0),IF(FR_HITUNG_MINMAX!AN1353="PESALAKAN",VLOOKUP(FR_HITUNG_MINMAX!A1353,'STOK PESALAKAN'!C:H,6,0),IF(FR_HITUNG_MINMAX!AN1353="CIKDITIRO",VLOOKUP(FR_HITUNG_MINMAX!A1353,'STOK CIKDITIRO'!C:H,6,0),IF(FR_HITUNG_MINMAX!AN1353="TRAYEMAN",VLOOKUP(FR_HITUNG_MINMAX!A1353,'STOK TRAYEMAN'!C:H,6,0),"?"))))</f>
        <v>0</v>
      </c>
      <c r="AR1353" s="25">
        <f t="shared" si="75"/>
        <v>0</v>
      </c>
      <c r="AS1353" s="25">
        <f t="shared" si="76"/>
        <v>0</v>
      </c>
      <c r="AT1353" s="25">
        <f t="shared" si="77"/>
        <v>1</v>
      </c>
    </row>
    <row r="1354" spans="1:46" ht="30">
      <c r="A1354" s="96" t="s">
        <v>478</v>
      </c>
      <c r="B1354" s="96" t="s">
        <v>1299</v>
      </c>
      <c r="C1354" s="96" t="s">
        <v>1100</v>
      </c>
      <c r="D1354" s="96" t="s">
        <v>1377</v>
      </c>
      <c r="E1354" s="96" t="s">
        <v>485</v>
      </c>
      <c r="F1354" s="97">
        <v>9500</v>
      </c>
      <c r="G1354" s="97">
        <v>1</v>
      </c>
      <c r="H1354" s="96" t="s">
        <v>30</v>
      </c>
      <c r="I1354" s="96" t="s">
        <v>1185</v>
      </c>
      <c r="J1354" s="98">
        <v>1</v>
      </c>
      <c r="K1354" s="97">
        <v>1</v>
      </c>
      <c r="L1354" s="97">
        <v>0</v>
      </c>
      <c r="M1354" s="97">
        <v>1</v>
      </c>
      <c r="N1354" s="97">
        <v>1</v>
      </c>
      <c r="O1354" s="97">
        <v>1</v>
      </c>
      <c r="P1354" s="97">
        <v>0</v>
      </c>
      <c r="Q1354" s="97">
        <v>0</v>
      </c>
      <c r="R1354" s="97">
        <v>1</v>
      </c>
      <c r="S1354" s="97">
        <v>1</v>
      </c>
      <c r="T1354" s="97">
        <v>1</v>
      </c>
      <c r="U1354" s="97">
        <v>1</v>
      </c>
      <c r="V1354" s="97">
        <v>1</v>
      </c>
      <c r="W1354" s="97">
        <v>0</v>
      </c>
      <c r="X1354" s="97">
        <v>1</v>
      </c>
      <c r="Y1354" s="97">
        <v>1</v>
      </c>
      <c r="Z1354" s="97">
        <v>2</v>
      </c>
      <c r="AA1354" s="97">
        <v>2</v>
      </c>
      <c r="AB1354" s="97">
        <v>1</v>
      </c>
      <c r="AC1354" s="97">
        <v>0</v>
      </c>
      <c r="AD1354" s="97">
        <v>1</v>
      </c>
      <c r="AE1354" s="97">
        <v>2</v>
      </c>
      <c r="AF1354" s="97">
        <v>2</v>
      </c>
      <c r="AG1354" s="97">
        <v>2</v>
      </c>
      <c r="AH1354" s="97">
        <v>2</v>
      </c>
      <c r="AI1354" s="97">
        <v>1</v>
      </c>
      <c r="AJ1354" s="97">
        <v>0</v>
      </c>
      <c r="AK1354" s="97">
        <v>2</v>
      </c>
      <c r="AL1354" s="97">
        <v>1</v>
      </c>
      <c r="AM1354" s="97">
        <v>2</v>
      </c>
      <c r="AN1354" s="96" t="s">
        <v>488</v>
      </c>
      <c r="AO1354" s="97">
        <v>2</v>
      </c>
      <c r="AP1354" s="31">
        <f>IFERROR(IF(AN1354="CIKDITIRO",VLOOKUP(A1354,'BR DTG CIKDITIRO'!C:E,3,0),IF(FR_HITUNG_MINMAX!AN1354="PESALAKAN",VLOOKUP(FR_HITUNG_MINMAX!A1354,'BR DTG ADW'!C:E,3,0),IF(FR_HITUNG_MINMAX!AN1354="PACUL",VLOOKUP(FR_HITUNG_MINMAX!A1354,'BR DTG PACUL'!C:E,3,0),IF(FR_HITUNG_MINMAX!AN1354="TRAYEMAN",VLOOKUP(FR_HITUNG_MINMAX!A1354,'BR DTG TRAYEMAN'!C:E,3,0),"?")))),0)</f>
        <v>0</v>
      </c>
      <c r="AQ1354" s="31">
        <f>IF(AN1354="PACUL",VLOOKUP(A1354,'STOK PACUL'!C:H,6,0),IF(FR_HITUNG_MINMAX!AN1354="PESALAKAN",VLOOKUP(FR_HITUNG_MINMAX!A1354,'STOK PESALAKAN'!C:H,6,0),IF(FR_HITUNG_MINMAX!AN1354="CIKDITIRO",VLOOKUP(FR_HITUNG_MINMAX!A1354,'STOK CIKDITIRO'!C:H,6,0),IF(FR_HITUNG_MINMAX!AN1354="TRAYEMAN",VLOOKUP(FR_HITUNG_MINMAX!A1354,'STOK TRAYEMAN'!C:H,6,0),"?"))))</f>
        <v>2</v>
      </c>
      <c r="AR1354" s="25">
        <f t="shared" si="75"/>
        <v>2</v>
      </c>
      <c r="AS1354" s="25">
        <f t="shared" si="76"/>
        <v>1</v>
      </c>
      <c r="AT1354" s="25">
        <f t="shared" si="77"/>
        <v>4</v>
      </c>
    </row>
    <row r="1355" spans="1:46" ht="30">
      <c r="A1355" s="96" t="s">
        <v>479</v>
      </c>
      <c r="B1355" s="96" t="s">
        <v>1302</v>
      </c>
      <c r="C1355" s="96" t="s">
        <v>877</v>
      </c>
      <c r="D1355" s="96" t="s">
        <v>1376</v>
      </c>
      <c r="E1355" s="96" t="s">
        <v>482</v>
      </c>
      <c r="F1355" s="97">
        <v>245000</v>
      </c>
      <c r="G1355" s="97">
        <v>1</v>
      </c>
      <c r="H1355" s="96" t="s">
        <v>32</v>
      </c>
      <c r="I1355" s="96" t="s">
        <v>1185</v>
      </c>
      <c r="J1355" s="98">
        <v>1</v>
      </c>
      <c r="K1355" s="97">
        <v>1</v>
      </c>
      <c r="L1355" s="97">
        <v>0</v>
      </c>
      <c r="M1355" s="97">
        <v>0</v>
      </c>
      <c r="N1355" s="97">
        <v>0</v>
      </c>
      <c r="O1355" s="97">
        <v>0</v>
      </c>
      <c r="P1355" s="97">
        <v>0</v>
      </c>
      <c r="Q1355" s="97">
        <v>0</v>
      </c>
      <c r="R1355" s="97">
        <v>1</v>
      </c>
      <c r="S1355" s="97">
        <v>0</v>
      </c>
      <c r="T1355" s="97">
        <v>0</v>
      </c>
      <c r="U1355" s="97">
        <v>0</v>
      </c>
      <c r="V1355" s="97">
        <v>0</v>
      </c>
      <c r="W1355" s="97">
        <v>0</v>
      </c>
      <c r="X1355" s="97">
        <v>1</v>
      </c>
      <c r="Y1355" s="97">
        <v>0</v>
      </c>
      <c r="Z1355" s="97">
        <v>0</v>
      </c>
      <c r="AA1355" s="97">
        <v>0</v>
      </c>
      <c r="AB1355" s="97">
        <v>0</v>
      </c>
      <c r="AC1355" s="97">
        <v>0</v>
      </c>
      <c r="AD1355" s="97">
        <v>1</v>
      </c>
      <c r="AE1355" s="97">
        <v>1</v>
      </c>
      <c r="AF1355" s="97">
        <v>0</v>
      </c>
      <c r="AG1355" s="97">
        <v>0</v>
      </c>
      <c r="AH1355" s="97">
        <v>0</v>
      </c>
      <c r="AI1355" s="97">
        <v>0</v>
      </c>
      <c r="AJ1355" s="97">
        <v>0</v>
      </c>
      <c r="AK1355" s="97">
        <v>1</v>
      </c>
      <c r="AL1355" s="97">
        <v>1</v>
      </c>
      <c r="AM1355" s="97">
        <v>1</v>
      </c>
      <c r="AN1355" s="96" t="s">
        <v>488</v>
      </c>
      <c r="AO1355" s="97">
        <v>0</v>
      </c>
      <c r="AP1355" s="31">
        <f>IFERROR(IF(AN1355="CIKDITIRO",VLOOKUP(A1355,'BR DTG CIKDITIRO'!C:E,3,0),IF(FR_HITUNG_MINMAX!AN1355="PESALAKAN",VLOOKUP(FR_HITUNG_MINMAX!A1355,'BR DTG ADW'!C:E,3,0),IF(FR_HITUNG_MINMAX!AN1355="PACUL",VLOOKUP(FR_HITUNG_MINMAX!A1355,'BR DTG PACUL'!C:E,3,0),IF(FR_HITUNG_MINMAX!AN1355="TRAYEMAN",VLOOKUP(FR_HITUNG_MINMAX!A1355,'BR DTG TRAYEMAN'!C:E,3,0),"?")))),0)</f>
        <v>0</v>
      </c>
      <c r="AQ1355" s="31">
        <f>IF(AN1355="PACUL",VLOOKUP(A1355,'STOK PACUL'!C:H,6,0),IF(FR_HITUNG_MINMAX!AN1355="PESALAKAN",VLOOKUP(FR_HITUNG_MINMAX!A1355,'STOK PESALAKAN'!C:H,6,0),IF(FR_HITUNG_MINMAX!AN1355="CIKDITIRO",VLOOKUP(FR_HITUNG_MINMAX!A1355,'STOK CIKDITIRO'!C:H,6,0),IF(FR_HITUNG_MINMAX!AN1355="TRAYEMAN",VLOOKUP(FR_HITUNG_MINMAX!A1355,'STOK TRAYEMAN'!C:H,6,0),"?"))))</f>
        <v>0</v>
      </c>
      <c r="AR1355" s="25">
        <f t="shared" si="75"/>
        <v>0</v>
      </c>
      <c r="AS1355" s="25">
        <f t="shared" si="76"/>
        <v>1</v>
      </c>
      <c r="AT1355" s="25">
        <f t="shared" si="77"/>
        <v>3</v>
      </c>
    </row>
    <row r="1356" spans="1:46" ht="30">
      <c r="A1356" s="96" t="s">
        <v>480</v>
      </c>
      <c r="B1356" s="96" t="s">
        <v>2072</v>
      </c>
      <c r="C1356" s="96" t="s">
        <v>877</v>
      </c>
      <c r="D1356" s="96" t="s">
        <v>1376</v>
      </c>
      <c r="E1356" s="96" t="s">
        <v>482</v>
      </c>
      <c r="F1356" s="97">
        <v>300000</v>
      </c>
      <c r="G1356" s="97">
        <v>1</v>
      </c>
      <c r="H1356" s="96" t="s">
        <v>90</v>
      </c>
      <c r="I1356" s="96" t="s">
        <v>1185</v>
      </c>
      <c r="J1356" s="98">
        <v>1</v>
      </c>
      <c r="K1356" s="97">
        <v>1</v>
      </c>
      <c r="L1356" s="97">
        <v>0</v>
      </c>
      <c r="M1356" s="97">
        <v>1</v>
      </c>
      <c r="N1356" s="97">
        <v>0</v>
      </c>
      <c r="O1356" s="97">
        <v>0</v>
      </c>
      <c r="P1356" s="97">
        <v>0</v>
      </c>
      <c r="Q1356" s="97">
        <v>0</v>
      </c>
      <c r="R1356" s="97">
        <v>0</v>
      </c>
      <c r="S1356" s="97">
        <v>0</v>
      </c>
      <c r="T1356" s="97">
        <v>0</v>
      </c>
      <c r="U1356" s="97">
        <v>0</v>
      </c>
      <c r="V1356" s="97">
        <v>0</v>
      </c>
      <c r="W1356" s="97">
        <v>1</v>
      </c>
      <c r="X1356" s="97">
        <v>1</v>
      </c>
      <c r="Y1356" s="97">
        <v>1</v>
      </c>
      <c r="Z1356" s="97">
        <v>1</v>
      </c>
      <c r="AA1356" s="97">
        <v>0</v>
      </c>
      <c r="AB1356" s="97">
        <v>0</v>
      </c>
      <c r="AC1356" s="97">
        <v>0</v>
      </c>
      <c r="AD1356" s="97">
        <v>0</v>
      </c>
      <c r="AE1356" s="97">
        <v>0</v>
      </c>
      <c r="AF1356" s="97">
        <v>0</v>
      </c>
      <c r="AG1356" s="97">
        <v>0</v>
      </c>
      <c r="AH1356" s="97">
        <v>0</v>
      </c>
      <c r="AI1356" s="97">
        <v>1</v>
      </c>
      <c r="AJ1356" s="97">
        <v>1</v>
      </c>
      <c r="AK1356" s="97">
        <v>1</v>
      </c>
      <c r="AL1356" s="97">
        <v>1</v>
      </c>
      <c r="AM1356" s="97">
        <v>1</v>
      </c>
      <c r="AN1356" s="96" t="s">
        <v>488</v>
      </c>
      <c r="AO1356" s="97">
        <v>0</v>
      </c>
      <c r="AP1356" s="31">
        <f>IFERROR(IF(AN1356="CIKDITIRO",VLOOKUP(A1356,'BR DTG CIKDITIRO'!C:E,3,0),IF(FR_HITUNG_MINMAX!AN1356="PESALAKAN",VLOOKUP(FR_HITUNG_MINMAX!A1356,'BR DTG ADW'!C:E,3,0),IF(FR_HITUNG_MINMAX!AN1356="PACUL",VLOOKUP(FR_HITUNG_MINMAX!A1356,'BR DTG PACUL'!C:E,3,0),IF(FR_HITUNG_MINMAX!AN1356="TRAYEMAN",VLOOKUP(FR_HITUNG_MINMAX!A1356,'BR DTG TRAYEMAN'!C:E,3,0),"?")))),0)</f>
        <v>0</v>
      </c>
      <c r="AQ1356" s="31">
        <f>IF(AN1356="PACUL",VLOOKUP(A1356,'STOK PACUL'!C:H,6,0),IF(FR_HITUNG_MINMAX!AN1356="PESALAKAN",VLOOKUP(FR_HITUNG_MINMAX!A1356,'STOK PESALAKAN'!C:H,6,0),IF(FR_HITUNG_MINMAX!AN1356="CIKDITIRO",VLOOKUP(FR_HITUNG_MINMAX!A1356,'STOK CIKDITIRO'!C:H,6,0),IF(FR_HITUNG_MINMAX!AN1356="TRAYEMAN",VLOOKUP(FR_HITUNG_MINMAX!A1356,'STOK TRAYEMAN'!C:H,6,0),"?"))))</f>
        <v>0</v>
      </c>
      <c r="AR1356" s="25">
        <f t="shared" si="75"/>
        <v>0</v>
      </c>
      <c r="AS1356" s="25">
        <f t="shared" si="76"/>
        <v>1</v>
      </c>
      <c r="AT1356" s="25">
        <f t="shared" si="77"/>
        <v>2</v>
      </c>
    </row>
    <row r="1357" spans="1:46" ht="30">
      <c r="A1357" s="96" t="s">
        <v>182</v>
      </c>
      <c r="B1357" s="96" t="s">
        <v>889</v>
      </c>
      <c r="C1357" s="96" t="s">
        <v>888</v>
      </c>
      <c r="D1357" s="96" t="s">
        <v>1365</v>
      </c>
      <c r="E1357" s="96" t="s">
        <v>482</v>
      </c>
      <c r="F1357" s="97">
        <v>90000</v>
      </c>
      <c r="G1357" s="97">
        <v>1</v>
      </c>
      <c r="H1357" s="96" t="s">
        <v>30</v>
      </c>
      <c r="I1357" s="96" t="s">
        <v>2</v>
      </c>
      <c r="J1357" s="98">
        <v>1</v>
      </c>
      <c r="K1357" s="97">
        <v>1</v>
      </c>
      <c r="L1357" s="97">
        <v>0</v>
      </c>
      <c r="M1357" s="97">
        <v>0</v>
      </c>
      <c r="N1357" s="97">
        <v>0</v>
      </c>
      <c r="O1357" s="97">
        <v>0</v>
      </c>
      <c r="P1357" s="97">
        <v>0</v>
      </c>
      <c r="Q1357" s="97">
        <v>0</v>
      </c>
      <c r="R1357" s="97">
        <v>0</v>
      </c>
      <c r="S1357" s="97">
        <v>0</v>
      </c>
      <c r="T1357" s="97">
        <v>0</v>
      </c>
      <c r="U1357" s="97">
        <v>0</v>
      </c>
      <c r="V1357" s="97">
        <v>0</v>
      </c>
      <c r="W1357" s="97">
        <v>1</v>
      </c>
      <c r="X1357" s="97">
        <v>1</v>
      </c>
      <c r="Y1357" s="97">
        <v>0</v>
      </c>
      <c r="Z1357" s="97">
        <v>0</v>
      </c>
      <c r="AA1357" s="97">
        <v>0</v>
      </c>
      <c r="AB1357" s="97">
        <v>0</v>
      </c>
      <c r="AC1357" s="97">
        <v>0</v>
      </c>
      <c r="AD1357" s="97">
        <v>0</v>
      </c>
      <c r="AE1357" s="97">
        <v>0</v>
      </c>
      <c r="AF1357" s="97">
        <v>0</v>
      </c>
      <c r="AG1357" s="97">
        <v>0</v>
      </c>
      <c r="AH1357" s="97">
        <v>0</v>
      </c>
      <c r="AI1357" s="97">
        <v>1</v>
      </c>
      <c r="AJ1357" s="97">
        <v>1</v>
      </c>
      <c r="AK1357" s="97">
        <v>1</v>
      </c>
      <c r="AL1357" s="97">
        <v>1</v>
      </c>
      <c r="AM1357" s="97">
        <v>1</v>
      </c>
      <c r="AN1357" s="96" t="s">
        <v>2302</v>
      </c>
      <c r="AO1357" s="97">
        <v>2</v>
      </c>
      <c r="AP1357" s="31">
        <f>IFERROR(IF(AN1357="CIKDITIRO",VLOOKUP(A1357,'BR DTG CIKDITIRO'!C:E,3,0),IF(FR_HITUNG_MINMAX!AN1357="PESALAKAN",VLOOKUP(FR_HITUNG_MINMAX!A1357,'BR DTG ADW'!C:E,3,0),IF(FR_HITUNG_MINMAX!AN1357="PACUL",VLOOKUP(FR_HITUNG_MINMAX!A1357,'BR DTG PACUL'!C:E,3,0),IF(FR_HITUNG_MINMAX!AN1357="TRAYEMAN",VLOOKUP(FR_HITUNG_MINMAX!A1357,'BR DTG TRAYEMAN'!C:E,3,0),"?")))),0)</f>
        <v>0</v>
      </c>
      <c r="AQ1357" s="31">
        <f>IF(AN1357="PACUL",VLOOKUP(A1357,'STOK PACUL'!C:H,6,0),IF(FR_HITUNG_MINMAX!AN1357="PESALAKAN",VLOOKUP(FR_HITUNG_MINMAX!A1357,'STOK PESALAKAN'!C:H,6,0),IF(FR_HITUNG_MINMAX!AN1357="CIKDITIRO",VLOOKUP(FR_HITUNG_MINMAX!A1357,'STOK CIKDITIRO'!C:H,6,0),IF(FR_HITUNG_MINMAX!AN1357="TRAYEMAN",VLOOKUP(FR_HITUNG_MINMAX!A1357,'STOK TRAYEMAN'!C:H,6,0),"?"))))</f>
        <v>2</v>
      </c>
      <c r="AR1357" s="25">
        <f t="shared" si="75"/>
        <v>2</v>
      </c>
      <c r="AS1357" s="25">
        <f t="shared" si="76"/>
        <v>1</v>
      </c>
      <c r="AT1357" s="25">
        <f t="shared" si="77"/>
        <v>4</v>
      </c>
    </row>
    <row r="1358" spans="1:46" ht="30">
      <c r="A1358" s="96" t="s">
        <v>183</v>
      </c>
      <c r="B1358" s="96" t="s">
        <v>892</v>
      </c>
      <c r="C1358" s="96" t="s">
        <v>891</v>
      </c>
      <c r="D1358" s="96" t="s">
        <v>1369</v>
      </c>
      <c r="E1358" s="96" t="s">
        <v>482</v>
      </c>
      <c r="F1358" s="97">
        <v>42000</v>
      </c>
      <c r="G1358" s="97">
        <v>1</v>
      </c>
      <c r="H1358" s="96" t="s">
        <v>1185</v>
      </c>
      <c r="I1358" s="96" t="s">
        <v>1185</v>
      </c>
      <c r="J1358" s="98">
        <v>1</v>
      </c>
      <c r="K1358" s="97">
        <v>1</v>
      </c>
      <c r="L1358" s="97">
        <v>0</v>
      </c>
      <c r="M1358" s="97">
        <v>0</v>
      </c>
      <c r="N1358" s="97">
        <v>0</v>
      </c>
      <c r="O1358" s="97">
        <v>0</v>
      </c>
      <c r="P1358" s="97">
        <v>0</v>
      </c>
      <c r="Q1358" s="97">
        <v>0</v>
      </c>
      <c r="R1358" s="97">
        <v>0</v>
      </c>
      <c r="S1358" s="97">
        <v>0</v>
      </c>
      <c r="T1358" s="97">
        <v>0</v>
      </c>
      <c r="U1358" s="97">
        <v>0</v>
      </c>
      <c r="V1358" s="97">
        <v>2</v>
      </c>
      <c r="W1358" s="97">
        <v>1</v>
      </c>
      <c r="X1358" s="97">
        <v>2</v>
      </c>
      <c r="Y1358" s="97">
        <v>0</v>
      </c>
      <c r="Z1358" s="97">
        <v>0</v>
      </c>
      <c r="AA1358" s="97">
        <v>0</v>
      </c>
      <c r="AB1358" s="97">
        <v>0</v>
      </c>
      <c r="AC1358" s="97">
        <v>0</v>
      </c>
      <c r="AD1358" s="97">
        <v>0</v>
      </c>
      <c r="AE1358" s="97">
        <v>0</v>
      </c>
      <c r="AF1358" s="97">
        <v>0</v>
      </c>
      <c r="AG1358" s="97">
        <v>0</v>
      </c>
      <c r="AH1358" s="97">
        <v>2</v>
      </c>
      <c r="AI1358" s="97">
        <v>3</v>
      </c>
      <c r="AJ1358" s="97">
        <v>1</v>
      </c>
      <c r="AK1358" s="97">
        <v>3</v>
      </c>
      <c r="AL1358" s="97">
        <v>2</v>
      </c>
      <c r="AM1358" s="97">
        <v>3</v>
      </c>
      <c r="AN1358" s="96" t="s">
        <v>2302</v>
      </c>
      <c r="AO1358" s="97">
        <v>7</v>
      </c>
      <c r="AP1358" s="31">
        <f>IFERROR(IF(AN1358="CIKDITIRO",VLOOKUP(A1358,'BR DTG CIKDITIRO'!C:E,3,0),IF(FR_HITUNG_MINMAX!AN1358="PESALAKAN",VLOOKUP(FR_HITUNG_MINMAX!A1358,'BR DTG ADW'!C:E,3,0),IF(FR_HITUNG_MINMAX!AN1358="PACUL",VLOOKUP(FR_HITUNG_MINMAX!A1358,'BR DTG PACUL'!C:E,3,0),IF(FR_HITUNG_MINMAX!AN1358="TRAYEMAN",VLOOKUP(FR_HITUNG_MINMAX!A1358,'BR DTG TRAYEMAN'!C:E,3,0),"?")))),0)</f>
        <v>0</v>
      </c>
      <c r="AQ1358" s="31">
        <f>IF(AN1358="PACUL",VLOOKUP(A1358,'STOK PACUL'!C:H,6,0),IF(FR_HITUNG_MINMAX!AN1358="PESALAKAN",VLOOKUP(FR_HITUNG_MINMAX!A1358,'STOK PESALAKAN'!C:H,6,0),IF(FR_HITUNG_MINMAX!AN1358="CIKDITIRO",VLOOKUP(FR_HITUNG_MINMAX!A1358,'STOK CIKDITIRO'!C:H,6,0),IF(FR_HITUNG_MINMAX!AN1358="TRAYEMAN",VLOOKUP(FR_HITUNG_MINMAX!A1358,'STOK TRAYEMAN'!C:H,6,0),"?"))))</f>
        <v>7</v>
      </c>
      <c r="AR1358" s="25">
        <f t="shared" si="75"/>
        <v>7</v>
      </c>
      <c r="AS1358" s="25">
        <f t="shared" si="76"/>
        <v>1</v>
      </c>
      <c r="AT1358" s="25">
        <f t="shared" si="77"/>
        <v>4</v>
      </c>
    </row>
    <row r="1359" spans="1:46" ht="30">
      <c r="A1359" s="96" t="s">
        <v>184</v>
      </c>
      <c r="B1359" s="96" t="s">
        <v>893</v>
      </c>
      <c r="C1359" s="96" t="s">
        <v>891</v>
      </c>
      <c r="D1359" s="96" t="s">
        <v>1369</v>
      </c>
      <c r="E1359" s="96" t="s">
        <v>485</v>
      </c>
      <c r="F1359" s="97">
        <v>16000</v>
      </c>
      <c r="G1359" s="97">
        <v>12</v>
      </c>
      <c r="H1359" s="96" t="s">
        <v>2</v>
      </c>
      <c r="I1359" s="96" t="s">
        <v>2</v>
      </c>
      <c r="J1359" s="98" t="s">
        <v>1390</v>
      </c>
      <c r="K1359" s="97">
        <v>1</v>
      </c>
      <c r="L1359" s="97">
        <v>0</v>
      </c>
      <c r="M1359" s="97">
        <v>0</v>
      </c>
      <c r="N1359" s="97">
        <v>0</v>
      </c>
      <c r="O1359" s="97">
        <v>0</v>
      </c>
      <c r="P1359" s="97">
        <v>0</v>
      </c>
      <c r="Q1359" s="97">
        <v>0</v>
      </c>
      <c r="R1359" s="97">
        <v>0</v>
      </c>
      <c r="S1359" s="97">
        <v>0</v>
      </c>
      <c r="T1359" s="97">
        <v>0</v>
      </c>
      <c r="U1359" s="97">
        <v>0</v>
      </c>
      <c r="V1359" s="97">
        <v>10</v>
      </c>
      <c r="W1359" s="97">
        <v>5</v>
      </c>
      <c r="X1359" s="97">
        <v>10</v>
      </c>
      <c r="Y1359" s="97">
        <v>0</v>
      </c>
      <c r="Z1359" s="97">
        <v>0</v>
      </c>
      <c r="AA1359" s="97">
        <v>0</v>
      </c>
      <c r="AB1359" s="97">
        <v>0</v>
      </c>
      <c r="AC1359" s="97">
        <v>0</v>
      </c>
      <c r="AD1359" s="97">
        <v>0</v>
      </c>
      <c r="AE1359" s="97">
        <v>0</v>
      </c>
      <c r="AF1359" s="97">
        <v>0</v>
      </c>
      <c r="AG1359" s="97">
        <v>0</v>
      </c>
      <c r="AH1359" s="97">
        <v>10</v>
      </c>
      <c r="AI1359" s="97">
        <v>15</v>
      </c>
      <c r="AJ1359" s="97">
        <v>5</v>
      </c>
      <c r="AK1359" s="97">
        <v>15</v>
      </c>
      <c r="AL1359" s="97">
        <v>10</v>
      </c>
      <c r="AM1359" s="97">
        <v>15</v>
      </c>
      <c r="AN1359" s="96" t="s">
        <v>2302</v>
      </c>
      <c r="AO1359" s="97">
        <v>10</v>
      </c>
      <c r="AP1359" s="31">
        <f>IFERROR(IF(AN1359="CIKDITIRO",VLOOKUP(A1359,'BR DTG CIKDITIRO'!C:E,3,0),IF(FR_HITUNG_MINMAX!AN1359="PESALAKAN",VLOOKUP(FR_HITUNG_MINMAX!A1359,'BR DTG ADW'!C:E,3,0),IF(FR_HITUNG_MINMAX!AN1359="PACUL",VLOOKUP(FR_HITUNG_MINMAX!A1359,'BR DTG PACUL'!C:E,3,0),IF(FR_HITUNG_MINMAX!AN1359="TRAYEMAN",VLOOKUP(FR_HITUNG_MINMAX!A1359,'BR DTG TRAYEMAN'!C:E,3,0),"?")))),0)</f>
        <v>0</v>
      </c>
      <c r="AQ1359" s="31">
        <f>IF(AN1359="PACUL",VLOOKUP(A1359,'STOK PACUL'!C:H,6,0),IF(FR_HITUNG_MINMAX!AN1359="PESALAKAN",VLOOKUP(FR_HITUNG_MINMAX!A1359,'STOK PESALAKAN'!C:H,6,0),IF(FR_HITUNG_MINMAX!AN1359="CIKDITIRO",VLOOKUP(FR_HITUNG_MINMAX!A1359,'STOK CIKDITIRO'!C:H,6,0),IF(FR_HITUNG_MINMAX!AN1359="TRAYEMAN",VLOOKUP(FR_HITUNG_MINMAX!A1359,'STOK TRAYEMAN'!C:H,6,0),"?"))))</f>
        <v>10</v>
      </c>
      <c r="AR1359" s="25">
        <f t="shared" si="75"/>
        <v>10</v>
      </c>
      <c r="AS1359" s="25">
        <f t="shared" si="76"/>
        <v>5</v>
      </c>
      <c r="AT1359" s="25">
        <f t="shared" si="77"/>
        <v>4</v>
      </c>
    </row>
    <row r="1360" spans="1:46" ht="30">
      <c r="A1360" s="96" t="s">
        <v>185</v>
      </c>
      <c r="B1360" s="96" t="s">
        <v>894</v>
      </c>
      <c r="C1360" s="96" t="s">
        <v>891</v>
      </c>
      <c r="D1360" s="96" t="s">
        <v>1369</v>
      </c>
      <c r="E1360" s="96" t="s">
        <v>485</v>
      </c>
      <c r="F1360" s="97">
        <v>50150</v>
      </c>
      <c r="G1360" s="97">
        <v>24</v>
      </c>
      <c r="H1360" s="96" t="s">
        <v>32</v>
      </c>
      <c r="I1360" s="96" t="s">
        <v>2</v>
      </c>
      <c r="J1360" s="98">
        <v>1</v>
      </c>
      <c r="K1360" s="97">
        <v>1</v>
      </c>
      <c r="L1360" s="97">
        <v>0</v>
      </c>
      <c r="M1360" s="97">
        <v>0</v>
      </c>
      <c r="N1360" s="97">
        <v>0</v>
      </c>
      <c r="O1360" s="97">
        <v>0</v>
      </c>
      <c r="P1360" s="97">
        <v>0</v>
      </c>
      <c r="Q1360" s="97">
        <v>0</v>
      </c>
      <c r="R1360" s="97">
        <v>0</v>
      </c>
      <c r="S1360" s="97">
        <v>0</v>
      </c>
      <c r="T1360" s="97">
        <v>0</v>
      </c>
      <c r="U1360" s="97">
        <v>0</v>
      </c>
      <c r="V1360" s="97">
        <v>7</v>
      </c>
      <c r="W1360" s="97">
        <v>6</v>
      </c>
      <c r="X1360" s="97">
        <v>7</v>
      </c>
      <c r="Y1360" s="97">
        <v>0</v>
      </c>
      <c r="Z1360" s="97">
        <v>0</v>
      </c>
      <c r="AA1360" s="97">
        <v>0</v>
      </c>
      <c r="AB1360" s="97">
        <v>0</v>
      </c>
      <c r="AC1360" s="97">
        <v>0</v>
      </c>
      <c r="AD1360" s="97">
        <v>0</v>
      </c>
      <c r="AE1360" s="97">
        <v>0</v>
      </c>
      <c r="AF1360" s="97">
        <v>0</v>
      </c>
      <c r="AG1360" s="97">
        <v>0</v>
      </c>
      <c r="AH1360" s="97">
        <v>7</v>
      </c>
      <c r="AI1360" s="97">
        <v>13</v>
      </c>
      <c r="AJ1360" s="97">
        <v>6</v>
      </c>
      <c r="AK1360" s="97">
        <v>13</v>
      </c>
      <c r="AL1360" s="97">
        <v>7</v>
      </c>
      <c r="AM1360" s="97">
        <v>13</v>
      </c>
      <c r="AN1360" s="96" t="s">
        <v>2302</v>
      </c>
      <c r="AO1360" s="97">
        <v>6</v>
      </c>
      <c r="AP1360" s="31">
        <f>IFERROR(IF(AN1360="CIKDITIRO",VLOOKUP(A1360,'BR DTG CIKDITIRO'!C:E,3,0),IF(FR_HITUNG_MINMAX!AN1360="PESALAKAN",VLOOKUP(FR_HITUNG_MINMAX!A1360,'BR DTG ADW'!C:E,3,0),IF(FR_HITUNG_MINMAX!AN1360="PACUL",VLOOKUP(FR_HITUNG_MINMAX!A1360,'BR DTG PACUL'!C:E,3,0),IF(FR_HITUNG_MINMAX!AN1360="TRAYEMAN",VLOOKUP(FR_HITUNG_MINMAX!A1360,'BR DTG TRAYEMAN'!C:E,3,0),"?")))),0)</f>
        <v>0</v>
      </c>
      <c r="AQ1360" s="31">
        <f>IF(AN1360="PACUL",VLOOKUP(A1360,'STOK PACUL'!C:H,6,0),IF(FR_HITUNG_MINMAX!AN1360="PESALAKAN",VLOOKUP(FR_HITUNG_MINMAX!A1360,'STOK PESALAKAN'!C:H,6,0),IF(FR_HITUNG_MINMAX!AN1360="CIKDITIRO",VLOOKUP(FR_HITUNG_MINMAX!A1360,'STOK CIKDITIRO'!C:H,6,0),IF(FR_HITUNG_MINMAX!AN1360="TRAYEMAN",VLOOKUP(FR_HITUNG_MINMAX!A1360,'STOK TRAYEMAN'!C:H,6,0),"?"))))</f>
        <v>6</v>
      </c>
      <c r="AR1360" s="25">
        <f t="shared" si="75"/>
        <v>6</v>
      </c>
      <c r="AS1360" s="25">
        <f t="shared" si="76"/>
        <v>4</v>
      </c>
      <c r="AT1360" s="25">
        <f t="shared" si="77"/>
        <v>4</v>
      </c>
    </row>
    <row r="1361" spans="1:46" ht="30">
      <c r="A1361" s="96" t="s">
        <v>188</v>
      </c>
      <c r="B1361" s="96" t="s">
        <v>897</v>
      </c>
      <c r="C1361" s="96" t="s">
        <v>891</v>
      </c>
      <c r="D1361" s="96" t="s">
        <v>1369</v>
      </c>
      <c r="E1361" s="96" t="s">
        <v>482</v>
      </c>
      <c r="F1361" s="97">
        <v>59925</v>
      </c>
      <c r="G1361" s="97">
        <v>6</v>
      </c>
      <c r="H1361" s="96" t="s">
        <v>32</v>
      </c>
      <c r="I1361" s="96" t="s">
        <v>2</v>
      </c>
      <c r="J1361" s="98">
        <v>1</v>
      </c>
      <c r="K1361" s="97">
        <v>1</v>
      </c>
      <c r="L1361" s="97">
        <v>0</v>
      </c>
      <c r="M1361" s="97">
        <v>0</v>
      </c>
      <c r="N1361" s="97">
        <v>0</v>
      </c>
      <c r="O1361" s="97">
        <v>0</v>
      </c>
      <c r="P1361" s="97">
        <v>0</v>
      </c>
      <c r="Q1361" s="97">
        <v>0</v>
      </c>
      <c r="R1361" s="97">
        <v>0</v>
      </c>
      <c r="S1361" s="97">
        <v>0</v>
      </c>
      <c r="T1361" s="97">
        <v>0</v>
      </c>
      <c r="U1361" s="97">
        <v>1</v>
      </c>
      <c r="V1361" s="97">
        <v>2</v>
      </c>
      <c r="W1361" s="97">
        <v>0</v>
      </c>
      <c r="X1361" s="97">
        <v>2</v>
      </c>
      <c r="Y1361" s="97">
        <v>0</v>
      </c>
      <c r="Z1361" s="97">
        <v>0</v>
      </c>
      <c r="AA1361" s="97">
        <v>0</v>
      </c>
      <c r="AB1361" s="97">
        <v>0</v>
      </c>
      <c r="AC1361" s="97">
        <v>0</v>
      </c>
      <c r="AD1361" s="97">
        <v>0</v>
      </c>
      <c r="AE1361" s="97">
        <v>0</v>
      </c>
      <c r="AF1361" s="97">
        <v>0</v>
      </c>
      <c r="AG1361" s="97">
        <v>1</v>
      </c>
      <c r="AH1361" s="97">
        <v>3</v>
      </c>
      <c r="AI1361" s="97">
        <v>2</v>
      </c>
      <c r="AJ1361" s="97">
        <v>0</v>
      </c>
      <c r="AK1361" s="97">
        <v>3</v>
      </c>
      <c r="AL1361" s="97">
        <v>2</v>
      </c>
      <c r="AM1361" s="97">
        <v>3</v>
      </c>
      <c r="AN1361" s="96" t="s">
        <v>2302</v>
      </c>
      <c r="AO1361" s="97">
        <v>2</v>
      </c>
      <c r="AP1361" s="31">
        <f>IFERROR(IF(AN1361="CIKDITIRO",VLOOKUP(A1361,'BR DTG CIKDITIRO'!C:E,3,0),IF(FR_HITUNG_MINMAX!AN1361="PESALAKAN",VLOOKUP(FR_HITUNG_MINMAX!A1361,'BR DTG ADW'!C:E,3,0),IF(FR_HITUNG_MINMAX!AN1361="PACUL",VLOOKUP(FR_HITUNG_MINMAX!A1361,'BR DTG PACUL'!C:E,3,0),IF(FR_HITUNG_MINMAX!AN1361="TRAYEMAN",VLOOKUP(FR_HITUNG_MINMAX!A1361,'BR DTG TRAYEMAN'!C:E,3,0),"?")))),0)</f>
        <v>0</v>
      </c>
      <c r="AQ1361" s="31">
        <f>IF(AN1361="PACUL",VLOOKUP(A1361,'STOK PACUL'!C:H,6,0),IF(FR_HITUNG_MINMAX!AN1361="PESALAKAN",VLOOKUP(FR_HITUNG_MINMAX!A1361,'STOK PESALAKAN'!C:H,6,0),IF(FR_HITUNG_MINMAX!AN1361="CIKDITIRO",VLOOKUP(FR_HITUNG_MINMAX!A1361,'STOK CIKDITIRO'!C:H,6,0),IF(FR_HITUNG_MINMAX!AN1361="TRAYEMAN",VLOOKUP(FR_HITUNG_MINMAX!A1361,'STOK TRAYEMAN'!C:H,6,0),"?"))))</f>
        <v>2</v>
      </c>
      <c r="AR1361" s="25">
        <f t="shared" si="75"/>
        <v>2</v>
      </c>
      <c r="AS1361" s="25">
        <f t="shared" si="76"/>
        <v>1</v>
      </c>
      <c r="AT1361" s="25">
        <f t="shared" si="77"/>
        <v>4</v>
      </c>
    </row>
    <row r="1362" spans="1:46" ht="30">
      <c r="A1362" s="96" t="s">
        <v>1726</v>
      </c>
      <c r="B1362" s="96" t="s">
        <v>1727</v>
      </c>
      <c r="C1362" s="96" t="s">
        <v>876</v>
      </c>
      <c r="D1362" s="96" t="s">
        <v>1365</v>
      </c>
      <c r="E1362" s="96" t="s">
        <v>485</v>
      </c>
      <c r="F1362" s="97">
        <v>25000</v>
      </c>
      <c r="G1362" s="97">
        <v>12</v>
      </c>
      <c r="H1362" s="96" t="s">
        <v>30</v>
      </c>
      <c r="I1362" s="96" t="s">
        <v>2</v>
      </c>
      <c r="J1362" s="98">
        <v>1</v>
      </c>
      <c r="K1362" s="97">
        <v>1</v>
      </c>
      <c r="L1362" s="97">
        <v>0</v>
      </c>
      <c r="M1362" s="97">
        <v>0</v>
      </c>
      <c r="N1362" s="97">
        <v>0</v>
      </c>
      <c r="O1362" s="97">
        <v>0</v>
      </c>
      <c r="P1362" s="97">
        <v>0</v>
      </c>
      <c r="Q1362" s="97">
        <v>0</v>
      </c>
      <c r="R1362" s="97">
        <v>0</v>
      </c>
      <c r="S1362" s="97">
        <v>0</v>
      </c>
      <c r="T1362" s="97">
        <v>0</v>
      </c>
      <c r="U1362" s="97">
        <v>1</v>
      </c>
      <c r="V1362" s="97">
        <v>4</v>
      </c>
      <c r="W1362" s="97">
        <v>6</v>
      </c>
      <c r="X1362" s="97">
        <v>6</v>
      </c>
      <c r="Y1362" s="97">
        <v>0</v>
      </c>
      <c r="Z1362" s="97">
        <v>0</v>
      </c>
      <c r="AA1362" s="97">
        <v>0</v>
      </c>
      <c r="AB1362" s="97">
        <v>0</v>
      </c>
      <c r="AC1362" s="97">
        <v>0</v>
      </c>
      <c r="AD1362" s="97">
        <v>0</v>
      </c>
      <c r="AE1362" s="97">
        <v>0</v>
      </c>
      <c r="AF1362" s="97">
        <v>0</v>
      </c>
      <c r="AG1362" s="97">
        <v>1</v>
      </c>
      <c r="AH1362" s="97">
        <v>5</v>
      </c>
      <c r="AI1362" s="97">
        <v>10</v>
      </c>
      <c r="AJ1362" s="97">
        <v>6</v>
      </c>
      <c r="AK1362" s="97">
        <v>10</v>
      </c>
      <c r="AL1362" s="97">
        <v>0</v>
      </c>
      <c r="AM1362" s="97">
        <v>0</v>
      </c>
      <c r="AN1362" s="96" t="s">
        <v>2302</v>
      </c>
      <c r="AO1362" s="97">
        <v>0</v>
      </c>
      <c r="AP1362" s="31">
        <f>IFERROR(IF(AN1362="CIKDITIRO",VLOOKUP(A1362,'BR DTG CIKDITIRO'!C:E,3,0),IF(FR_HITUNG_MINMAX!AN1362="PESALAKAN",VLOOKUP(FR_HITUNG_MINMAX!A1362,'BR DTG ADW'!C:E,3,0),IF(FR_HITUNG_MINMAX!AN1362="PACUL",VLOOKUP(FR_HITUNG_MINMAX!A1362,'BR DTG PACUL'!C:E,3,0),IF(FR_HITUNG_MINMAX!AN1362="TRAYEMAN",VLOOKUP(FR_HITUNG_MINMAX!A1362,'BR DTG TRAYEMAN'!C:E,3,0),"?")))),0)</f>
        <v>0</v>
      </c>
      <c r="AQ1362" s="31">
        <f>IF(AN1362="PACUL",VLOOKUP(A1362,'STOK PACUL'!C:H,6,0),IF(FR_HITUNG_MINMAX!AN1362="PESALAKAN",VLOOKUP(FR_HITUNG_MINMAX!A1362,'STOK PESALAKAN'!C:H,6,0),IF(FR_HITUNG_MINMAX!AN1362="CIKDITIRO",VLOOKUP(FR_HITUNG_MINMAX!A1362,'STOK CIKDITIRO'!C:H,6,0),IF(FR_HITUNG_MINMAX!AN1362="TRAYEMAN",VLOOKUP(FR_HITUNG_MINMAX!A1362,'STOK TRAYEMAN'!C:H,6,0),"?"))))</f>
        <v>0</v>
      </c>
      <c r="AR1362" s="25">
        <f t="shared" si="75"/>
        <v>0</v>
      </c>
      <c r="AS1362" s="25">
        <f t="shared" si="76"/>
        <v>0</v>
      </c>
      <c r="AT1362" s="25">
        <f t="shared" si="77"/>
        <v>4</v>
      </c>
    </row>
    <row r="1363" spans="1:46" ht="30">
      <c r="A1363" s="96" t="s">
        <v>189</v>
      </c>
      <c r="B1363" s="96" t="s">
        <v>899</v>
      </c>
      <c r="C1363" s="96" t="s">
        <v>898</v>
      </c>
      <c r="D1363" s="96" t="s">
        <v>1365</v>
      </c>
      <c r="E1363" s="96" t="s">
        <v>482</v>
      </c>
      <c r="F1363" s="97">
        <v>9000</v>
      </c>
      <c r="G1363" s="97">
        <v>1</v>
      </c>
      <c r="H1363" s="96" t="s">
        <v>32</v>
      </c>
      <c r="I1363" s="96" t="s">
        <v>1185</v>
      </c>
      <c r="J1363" s="98" t="s">
        <v>1366</v>
      </c>
      <c r="K1363" s="97">
        <v>1</v>
      </c>
      <c r="L1363" s="97">
        <v>0</v>
      </c>
      <c r="M1363" s="97">
        <v>0</v>
      </c>
      <c r="N1363" s="97">
        <v>0</v>
      </c>
      <c r="O1363" s="97">
        <v>0</v>
      </c>
      <c r="P1363" s="97">
        <v>0</v>
      </c>
      <c r="Q1363" s="97">
        <v>0</v>
      </c>
      <c r="R1363" s="97">
        <v>0</v>
      </c>
      <c r="S1363" s="97">
        <v>0</v>
      </c>
      <c r="T1363" s="97">
        <v>0</v>
      </c>
      <c r="U1363" s="97">
        <v>0</v>
      </c>
      <c r="V1363" s="97">
        <v>0</v>
      </c>
      <c r="W1363" s="97">
        <v>1</v>
      </c>
      <c r="X1363" s="97">
        <v>1</v>
      </c>
      <c r="Y1363" s="97">
        <v>0</v>
      </c>
      <c r="Z1363" s="97">
        <v>0</v>
      </c>
      <c r="AA1363" s="97">
        <v>0</v>
      </c>
      <c r="AB1363" s="97">
        <v>0</v>
      </c>
      <c r="AC1363" s="97">
        <v>0</v>
      </c>
      <c r="AD1363" s="97">
        <v>0</v>
      </c>
      <c r="AE1363" s="97">
        <v>0</v>
      </c>
      <c r="AF1363" s="97">
        <v>0</v>
      </c>
      <c r="AG1363" s="97">
        <v>0</v>
      </c>
      <c r="AH1363" s="97">
        <v>0</v>
      </c>
      <c r="AI1363" s="97">
        <v>1</v>
      </c>
      <c r="AJ1363" s="97">
        <v>1</v>
      </c>
      <c r="AK1363" s="97">
        <v>1</v>
      </c>
      <c r="AL1363" s="97">
        <v>1</v>
      </c>
      <c r="AM1363" s="97">
        <v>2</v>
      </c>
      <c r="AN1363" s="96" t="s">
        <v>2302</v>
      </c>
      <c r="AO1363" s="97">
        <v>1</v>
      </c>
      <c r="AP1363" s="31">
        <f>IFERROR(IF(AN1363="CIKDITIRO",VLOOKUP(A1363,'BR DTG CIKDITIRO'!C:E,3,0),IF(FR_HITUNG_MINMAX!AN1363="PESALAKAN",VLOOKUP(FR_HITUNG_MINMAX!A1363,'BR DTG ADW'!C:E,3,0),IF(FR_HITUNG_MINMAX!AN1363="PACUL",VLOOKUP(FR_HITUNG_MINMAX!A1363,'BR DTG PACUL'!C:E,3,0),IF(FR_HITUNG_MINMAX!AN1363="TRAYEMAN",VLOOKUP(FR_HITUNG_MINMAX!A1363,'BR DTG TRAYEMAN'!C:E,3,0),"?")))),0)</f>
        <v>0</v>
      </c>
      <c r="AQ1363" s="31">
        <f>IF(AN1363="PACUL",VLOOKUP(A1363,'STOK PACUL'!C:H,6,0),IF(FR_HITUNG_MINMAX!AN1363="PESALAKAN",VLOOKUP(FR_HITUNG_MINMAX!A1363,'STOK PESALAKAN'!C:H,6,0),IF(FR_HITUNG_MINMAX!AN1363="CIKDITIRO",VLOOKUP(FR_HITUNG_MINMAX!A1363,'STOK CIKDITIRO'!C:H,6,0),IF(FR_HITUNG_MINMAX!AN1363="TRAYEMAN",VLOOKUP(FR_HITUNG_MINMAX!A1363,'STOK TRAYEMAN'!C:H,6,0),"?"))))</f>
        <v>1</v>
      </c>
      <c r="AR1363" s="25">
        <f t="shared" si="75"/>
        <v>1</v>
      </c>
      <c r="AS1363" s="25">
        <f t="shared" si="76"/>
        <v>1</v>
      </c>
      <c r="AT1363" s="25">
        <f t="shared" si="77"/>
        <v>3</v>
      </c>
    </row>
    <row r="1364" spans="1:46" ht="30">
      <c r="A1364" s="96" t="s">
        <v>537</v>
      </c>
      <c r="B1364" s="96" t="s">
        <v>900</v>
      </c>
      <c r="C1364" s="96" t="s">
        <v>877</v>
      </c>
      <c r="D1364" s="96" t="s">
        <v>1365</v>
      </c>
      <c r="E1364" s="96" t="s">
        <v>482</v>
      </c>
      <c r="F1364" s="97">
        <v>12000</v>
      </c>
      <c r="G1364" s="97">
        <v>1</v>
      </c>
      <c r="H1364" s="96" t="s">
        <v>1185</v>
      </c>
      <c r="I1364" s="96" t="s">
        <v>1185</v>
      </c>
      <c r="J1364" s="98">
        <v>1</v>
      </c>
      <c r="K1364" s="97">
        <v>1</v>
      </c>
      <c r="L1364" s="97">
        <v>0</v>
      </c>
      <c r="M1364" s="97">
        <v>0</v>
      </c>
      <c r="N1364" s="97">
        <v>0</v>
      </c>
      <c r="O1364" s="97">
        <v>0</v>
      </c>
      <c r="P1364" s="97">
        <v>0</v>
      </c>
      <c r="Q1364" s="97">
        <v>0</v>
      </c>
      <c r="R1364" s="97">
        <v>0</v>
      </c>
      <c r="S1364" s="97">
        <v>0</v>
      </c>
      <c r="T1364" s="97">
        <v>0</v>
      </c>
      <c r="U1364" s="97">
        <v>0</v>
      </c>
      <c r="V1364" s="97">
        <v>3</v>
      </c>
      <c r="W1364" s="97">
        <v>0</v>
      </c>
      <c r="X1364" s="97">
        <v>3</v>
      </c>
      <c r="Y1364" s="97">
        <v>0</v>
      </c>
      <c r="Z1364" s="97">
        <v>0</v>
      </c>
      <c r="AA1364" s="97">
        <v>0</v>
      </c>
      <c r="AB1364" s="97">
        <v>0</v>
      </c>
      <c r="AC1364" s="97">
        <v>0</v>
      </c>
      <c r="AD1364" s="97">
        <v>0</v>
      </c>
      <c r="AE1364" s="97">
        <v>0</v>
      </c>
      <c r="AF1364" s="97">
        <v>0</v>
      </c>
      <c r="AG1364" s="97">
        <v>0</v>
      </c>
      <c r="AH1364" s="97">
        <v>3</v>
      </c>
      <c r="AI1364" s="97">
        <v>3</v>
      </c>
      <c r="AJ1364" s="97">
        <v>0</v>
      </c>
      <c r="AK1364" s="97">
        <v>3</v>
      </c>
      <c r="AL1364" s="97">
        <v>3</v>
      </c>
      <c r="AM1364" s="97">
        <v>3</v>
      </c>
      <c r="AN1364" s="96" t="s">
        <v>2302</v>
      </c>
      <c r="AO1364" s="97">
        <v>4</v>
      </c>
      <c r="AP1364" s="31">
        <f>IFERROR(IF(AN1364="CIKDITIRO",VLOOKUP(A1364,'BR DTG CIKDITIRO'!C:E,3,0),IF(FR_HITUNG_MINMAX!AN1364="PESALAKAN",VLOOKUP(FR_HITUNG_MINMAX!A1364,'BR DTG ADW'!C:E,3,0),IF(FR_HITUNG_MINMAX!AN1364="PACUL",VLOOKUP(FR_HITUNG_MINMAX!A1364,'BR DTG PACUL'!C:E,3,0),IF(FR_HITUNG_MINMAX!AN1364="TRAYEMAN",VLOOKUP(FR_HITUNG_MINMAX!A1364,'BR DTG TRAYEMAN'!C:E,3,0),"?")))),0)</f>
        <v>0</v>
      </c>
      <c r="AQ1364" s="31">
        <f>IF(AN1364="PACUL",VLOOKUP(A1364,'STOK PACUL'!C:H,6,0),IF(FR_HITUNG_MINMAX!AN1364="PESALAKAN",VLOOKUP(FR_HITUNG_MINMAX!A1364,'STOK PESALAKAN'!C:H,6,0),IF(FR_HITUNG_MINMAX!AN1364="CIKDITIRO",VLOOKUP(FR_HITUNG_MINMAX!A1364,'STOK CIKDITIRO'!C:H,6,0),IF(FR_HITUNG_MINMAX!AN1364="TRAYEMAN",VLOOKUP(FR_HITUNG_MINMAX!A1364,'STOK TRAYEMAN'!C:H,6,0),"?"))))</f>
        <v>4</v>
      </c>
      <c r="AR1364" s="25">
        <f t="shared" si="75"/>
        <v>4</v>
      </c>
      <c r="AS1364" s="25">
        <f t="shared" si="76"/>
        <v>2</v>
      </c>
      <c r="AT1364" s="25">
        <f t="shared" si="77"/>
        <v>4</v>
      </c>
    </row>
    <row r="1365" spans="1:46" ht="30">
      <c r="A1365" s="96" t="s">
        <v>192</v>
      </c>
      <c r="B1365" s="96" t="s">
        <v>906</v>
      </c>
      <c r="C1365" s="96" t="s">
        <v>876</v>
      </c>
      <c r="D1365" s="96" t="s">
        <v>1365</v>
      </c>
      <c r="E1365" s="96" t="s">
        <v>482</v>
      </c>
      <c r="F1365" s="97">
        <v>13500</v>
      </c>
      <c r="G1365" s="97">
        <v>1</v>
      </c>
      <c r="H1365" s="96" t="s">
        <v>31</v>
      </c>
      <c r="I1365" s="96" t="s">
        <v>2</v>
      </c>
      <c r="J1365" s="98">
        <v>1</v>
      </c>
      <c r="K1365" s="97">
        <v>1</v>
      </c>
      <c r="L1365" s="97">
        <v>0</v>
      </c>
      <c r="M1365" s="97">
        <v>0</v>
      </c>
      <c r="N1365" s="97">
        <v>0</v>
      </c>
      <c r="O1365" s="97">
        <v>0</v>
      </c>
      <c r="P1365" s="97">
        <v>0</v>
      </c>
      <c r="Q1365" s="97">
        <v>0</v>
      </c>
      <c r="R1365" s="97">
        <v>0</v>
      </c>
      <c r="S1365" s="97">
        <v>0</v>
      </c>
      <c r="T1365" s="97">
        <v>0</v>
      </c>
      <c r="U1365" s="97">
        <v>0</v>
      </c>
      <c r="V1365" s="97">
        <v>0</v>
      </c>
      <c r="W1365" s="97">
        <v>1</v>
      </c>
      <c r="X1365" s="97">
        <v>1</v>
      </c>
      <c r="Y1365" s="97">
        <v>0</v>
      </c>
      <c r="Z1365" s="97">
        <v>0</v>
      </c>
      <c r="AA1365" s="97">
        <v>0</v>
      </c>
      <c r="AB1365" s="97">
        <v>0</v>
      </c>
      <c r="AC1365" s="97">
        <v>0</v>
      </c>
      <c r="AD1365" s="97">
        <v>0</v>
      </c>
      <c r="AE1365" s="97">
        <v>0</v>
      </c>
      <c r="AF1365" s="97">
        <v>0</v>
      </c>
      <c r="AG1365" s="97">
        <v>0</v>
      </c>
      <c r="AH1365" s="97">
        <v>0</v>
      </c>
      <c r="AI1365" s="97">
        <v>1</v>
      </c>
      <c r="AJ1365" s="97">
        <v>1</v>
      </c>
      <c r="AK1365" s="97">
        <v>1</v>
      </c>
      <c r="AL1365" s="97">
        <v>0</v>
      </c>
      <c r="AM1365" s="97">
        <v>0</v>
      </c>
      <c r="AN1365" s="96" t="s">
        <v>2302</v>
      </c>
      <c r="AO1365" s="97">
        <v>0</v>
      </c>
      <c r="AP1365" s="31">
        <f>IFERROR(IF(AN1365="CIKDITIRO",VLOOKUP(A1365,'BR DTG CIKDITIRO'!C:E,3,0),IF(FR_HITUNG_MINMAX!AN1365="PESALAKAN",VLOOKUP(FR_HITUNG_MINMAX!A1365,'BR DTG ADW'!C:E,3,0),IF(FR_HITUNG_MINMAX!AN1365="PACUL",VLOOKUP(FR_HITUNG_MINMAX!A1365,'BR DTG PACUL'!C:E,3,0),IF(FR_HITUNG_MINMAX!AN1365="TRAYEMAN",VLOOKUP(FR_HITUNG_MINMAX!A1365,'BR DTG TRAYEMAN'!C:E,3,0),"?")))),0)</f>
        <v>0</v>
      </c>
      <c r="AQ1365" s="31">
        <f>IF(AN1365="PACUL",VLOOKUP(A1365,'STOK PACUL'!C:H,6,0),IF(FR_HITUNG_MINMAX!AN1365="PESALAKAN",VLOOKUP(FR_HITUNG_MINMAX!A1365,'STOK PESALAKAN'!C:H,6,0),IF(FR_HITUNG_MINMAX!AN1365="CIKDITIRO",VLOOKUP(FR_HITUNG_MINMAX!A1365,'STOK CIKDITIRO'!C:H,6,0),IF(FR_HITUNG_MINMAX!AN1365="TRAYEMAN",VLOOKUP(FR_HITUNG_MINMAX!A1365,'STOK TRAYEMAN'!C:H,6,0),"?"))))</f>
        <v>0</v>
      </c>
      <c r="AR1365" s="25">
        <f t="shared" si="75"/>
        <v>0</v>
      </c>
      <c r="AS1365" s="25">
        <f t="shared" si="76"/>
        <v>0</v>
      </c>
      <c r="AT1365" s="25">
        <f t="shared" si="77"/>
        <v>4</v>
      </c>
    </row>
    <row r="1366" spans="1:46" ht="30">
      <c r="A1366" s="96" t="s">
        <v>193</v>
      </c>
      <c r="B1366" s="96" t="s">
        <v>907</v>
      </c>
      <c r="C1366" s="96" t="s">
        <v>918</v>
      </c>
      <c r="D1366" s="96" t="s">
        <v>1365</v>
      </c>
      <c r="E1366" s="96" t="s">
        <v>482</v>
      </c>
      <c r="F1366" s="97">
        <v>6500</v>
      </c>
      <c r="G1366" s="97">
        <v>1</v>
      </c>
      <c r="H1366" s="96" t="s">
        <v>30</v>
      </c>
      <c r="I1366" s="96" t="s">
        <v>2</v>
      </c>
      <c r="J1366" s="98">
        <v>1</v>
      </c>
      <c r="K1366" s="97">
        <v>1</v>
      </c>
      <c r="L1366" s="97">
        <v>0</v>
      </c>
      <c r="M1366" s="97">
        <v>0</v>
      </c>
      <c r="N1366" s="97">
        <v>0</v>
      </c>
      <c r="O1366" s="97">
        <v>0</v>
      </c>
      <c r="P1366" s="97">
        <v>0</v>
      </c>
      <c r="Q1366" s="97">
        <v>0</v>
      </c>
      <c r="R1366" s="97">
        <v>0</v>
      </c>
      <c r="S1366" s="97">
        <v>0</v>
      </c>
      <c r="T1366" s="97">
        <v>0</v>
      </c>
      <c r="U1366" s="97">
        <v>0</v>
      </c>
      <c r="V1366" s="97">
        <v>0</v>
      </c>
      <c r="W1366" s="97">
        <v>4</v>
      </c>
      <c r="X1366" s="97">
        <v>4</v>
      </c>
      <c r="Y1366" s="97">
        <v>0</v>
      </c>
      <c r="Z1366" s="97">
        <v>0</v>
      </c>
      <c r="AA1366" s="97">
        <v>0</v>
      </c>
      <c r="AB1366" s="97">
        <v>0</v>
      </c>
      <c r="AC1366" s="97">
        <v>0</v>
      </c>
      <c r="AD1366" s="97">
        <v>0</v>
      </c>
      <c r="AE1366" s="97">
        <v>0</v>
      </c>
      <c r="AF1366" s="97">
        <v>0</v>
      </c>
      <c r="AG1366" s="97">
        <v>0</v>
      </c>
      <c r="AH1366" s="97">
        <v>0</v>
      </c>
      <c r="AI1366" s="97">
        <v>4</v>
      </c>
      <c r="AJ1366" s="97">
        <v>4</v>
      </c>
      <c r="AK1366" s="97">
        <v>4</v>
      </c>
      <c r="AL1366" s="97">
        <v>4</v>
      </c>
      <c r="AM1366" s="97">
        <v>4</v>
      </c>
      <c r="AN1366" s="96" t="s">
        <v>2302</v>
      </c>
      <c r="AO1366" s="97">
        <v>0</v>
      </c>
      <c r="AP1366" s="31">
        <f>IFERROR(IF(AN1366="CIKDITIRO",VLOOKUP(A1366,'BR DTG CIKDITIRO'!C:E,3,0),IF(FR_HITUNG_MINMAX!AN1366="PESALAKAN",VLOOKUP(FR_HITUNG_MINMAX!A1366,'BR DTG ADW'!C:E,3,0),IF(FR_HITUNG_MINMAX!AN1366="PACUL",VLOOKUP(FR_HITUNG_MINMAX!A1366,'BR DTG PACUL'!C:E,3,0),IF(FR_HITUNG_MINMAX!AN1366="TRAYEMAN",VLOOKUP(FR_HITUNG_MINMAX!A1366,'BR DTG TRAYEMAN'!C:E,3,0),"?")))),0)</f>
        <v>0</v>
      </c>
      <c r="AQ1366" s="31">
        <f>IF(AN1366="PACUL",VLOOKUP(A1366,'STOK PACUL'!C:H,6,0),IF(FR_HITUNG_MINMAX!AN1366="PESALAKAN",VLOOKUP(FR_HITUNG_MINMAX!A1366,'STOK PESALAKAN'!C:H,6,0),IF(FR_HITUNG_MINMAX!AN1366="CIKDITIRO",VLOOKUP(FR_HITUNG_MINMAX!A1366,'STOK CIKDITIRO'!C:H,6,0),IF(FR_HITUNG_MINMAX!AN1366="TRAYEMAN",VLOOKUP(FR_HITUNG_MINMAX!A1366,'STOK TRAYEMAN'!C:H,6,0),"?"))))</f>
        <v>0</v>
      </c>
      <c r="AR1366" s="25">
        <f t="shared" si="75"/>
        <v>0</v>
      </c>
      <c r="AS1366" s="25">
        <f t="shared" si="76"/>
        <v>2</v>
      </c>
      <c r="AT1366" s="25">
        <f t="shared" si="77"/>
        <v>4</v>
      </c>
    </row>
    <row r="1367" spans="1:46" ht="30">
      <c r="A1367" s="96" t="s">
        <v>2079</v>
      </c>
      <c r="B1367" s="96" t="s">
        <v>909</v>
      </c>
      <c r="C1367" s="96" t="s">
        <v>876</v>
      </c>
      <c r="D1367" s="96" t="s">
        <v>1365</v>
      </c>
      <c r="E1367" s="96" t="s">
        <v>482</v>
      </c>
      <c r="F1367" s="97">
        <v>25000</v>
      </c>
      <c r="G1367" s="97">
        <v>1</v>
      </c>
      <c r="H1367" s="96" t="s">
        <v>31</v>
      </c>
      <c r="I1367" s="96" t="s">
        <v>2</v>
      </c>
      <c r="J1367" s="98" t="s">
        <v>1366</v>
      </c>
      <c r="K1367" s="97">
        <v>1</v>
      </c>
      <c r="L1367" s="97">
        <v>0</v>
      </c>
      <c r="M1367" s="97">
        <v>0</v>
      </c>
      <c r="N1367" s="97">
        <v>0</v>
      </c>
      <c r="O1367" s="97">
        <v>0</v>
      </c>
      <c r="P1367" s="97">
        <v>0</v>
      </c>
      <c r="Q1367" s="97">
        <v>0</v>
      </c>
      <c r="R1367" s="97">
        <v>0</v>
      </c>
      <c r="S1367" s="97">
        <v>0</v>
      </c>
      <c r="T1367" s="97">
        <v>0</v>
      </c>
      <c r="U1367" s="97">
        <v>0</v>
      </c>
      <c r="V1367" s="97">
        <v>0</v>
      </c>
      <c r="W1367" s="97">
        <v>1</v>
      </c>
      <c r="X1367" s="97">
        <v>1</v>
      </c>
      <c r="Y1367" s="97">
        <v>0</v>
      </c>
      <c r="Z1367" s="97">
        <v>0</v>
      </c>
      <c r="AA1367" s="97">
        <v>0</v>
      </c>
      <c r="AB1367" s="97">
        <v>0</v>
      </c>
      <c r="AC1367" s="97">
        <v>0</v>
      </c>
      <c r="AD1367" s="97">
        <v>0</v>
      </c>
      <c r="AE1367" s="97">
        <v>0</v>
      </c>
      <c r="AF1367" s="97">
        <v>0</v>
      </c>
      <c r="AG1367" s="97">
        <v>0</v>
      </c>
      <c r="AH1367" s="97">
        <v>0</v>
      </c>
      <c r="AI1367" s="97">
        <v>1</v>
      </c>
      <c r="AJ1367" s="97">
        <v>1</v>
      </c>
      <c r="AK1367" s="97">
        <v>1</v>
      </c>
      <c r="AL1367" s="97">
        <v>0</v>
      </c>
      <c r="AM1367" s="97">
        <v>0</v>
      </c>
      <c r="AN1367" s="96" t="s">
        <v>2302</v>
      </c>
      <c r="AO1367" s="97">
        <v>0</v>
      </c>
      <c r="AP1367" s="31">
        <f>IFERROR(IF(AN1367="CIKDITIRO",VLOOKUP(A1367,'BR DTG CIKDITIRO'!C:E,3,0),IF(FR_HITUNG_MINMAX!AN1367="PESALAKAN",VLOOKUP(FR_HITUNG_MINMAX!A1367,'BR DTG ADW'!C:E,3,0),IF(FR_HITUNG_MINMAX!AN1367="PACUL",VLOOKUP(FR_HITUNG_MINMAX!A1367,'BR DTG PACUL'!C:E,3,0),IF(FR_HITUNG_MINMAX!AN1367="TRAYEMAN",VLOOKUP(FR_HITUNG_MINMAX!A1367,'BR DTG TRAYEMAN'!C:E,3,0),"?")))),0)</f>
        <v>0</v>
      </c>
      <c r="AQ1367" s="31">
        <f>IF(AN1367="PACUL",VLOOKUP(A1367,'STOK PACUL'!C:H,6,0),IF(FR_HITUNG_MINMAX!AN1367="PESALAKAN",VLOOKUP(FR_HITUNG_MINMAX!A1367,'STOK PESALAKAN'!C:H,6,0),IF(FR_HITUNG_MINMAX!AN1367="CIKDITIRO",VLOOKUP(FR_HITUNG_MINMAX!A1367,'STOK CIKDITIRO'!C:H,6,0),IF(FR_HITUNG_MINMAX!AN1367="TRAYEMAN",VLOOKUP(FR_HITUNG_MINMAX!A1367,'STOK TRAYEMAN'!C:H,6,0),"?"))))</f>
        <v>0</v>
      </c>
      <c r="AR1367" s="25">
        <f t="shared" si="75"/>
        <v>0</v>
      </c>
      <c r="AS1367" s="25">
        <f t="shared" si="76"/>
        <v>0</v>
      </c>
      <c r="AT1367" s="25">
        <f t="shared" si="77"/>
        <v>2</v>
      </c>
    </row>
    <row r="1368" spans="1:46" ht="30">
      <c r="A1368" s="96" t="s">
        <v>195</v>
      </c>
      <c r="B1368" s="96" t="s">
        <v>911</v>
      </c>
      <c r="C1368" s="96" t="s">
        <v>898</v>
      </c>
      <c r="D1368" s="96" t="s">
        <v>1365</v>
      </c>
      <c r="E1368" s="96" t="s">
        <v>482</v>
      </c>
      <c r="F1368" s="97">
        <v>29000</v>
      </c>
      <c r="G1368" s="97">
        <v>1</v>
      </c>
      <c r="H1368" s="96" t="s">
        <v>31</v>
      </c>
      <c r="I1368" s="96" t="s">
        <v>2</v>
      </c>
      <c r="J1368" s="98" t="s">
        <v>1366</v>
      </c>
      <c r="K1368" s="97">
        <v>1</v>
      </c>
      <c r="L1368" s="97">
        <v>0</v>
      </c>
      <c r="M1368" s="97">
        <v>0</v>
      </c>
      <c r="N1368" s="97">
        <v>0</v>
      </c>
      <c r="O1368" s="97">
        <v>0</v>
      </c>
      <c r="P1368" s="97">
        <v>0</v>
      </c>
      <c r="Q1368" s="97">
        <v>0</v>
      </c>
      <c r="R1368" s="97">
        <v>0</v>
      </c>
      <c r="S1368" s="97">
        <v>0</v>
      </c>
      <c r="T1368" s="97">
        <v>0</v>
      </c>
      <c r="U1368" s="97">
        <v>0</v>
      </c>
      <c r="V1368" s="97">
        <v>0</v>
      </c>
      <c r="W1368" s="97">
        <v>1</v>
      </c>
      <c r="X1368" s="97">
        <v>1</v>
      </c>
      <c r="Y1368" s="97">
        <v>0</v>
      </c>
      <c r="Z1368" s="97">
        <v>0</v>
      </c>
      <c r="AA1368" s="97">
        <v>0</v>
      </c>
      <c r="AB1368" s="97">
        <v>0</v>
      </c>
      <c r="AC1368" s="97">
        <v>0</v>
      </c>
      <c r="AD1368" s="97">
        <v>0</v>
      </c>
      <c r="AE1368" s="97">
        <v>0</v>
      </c>
      <c r="AF1368" s="97">
        <v>0</v>
      </c>
      <c r="AG1368" s="97">
        <v>0</v>
      </c>
      <c r="AH1368" s="97">
        <v>0</v>
      </c>
      <c r="AI1368" s="97">
        <v>1</v>
      </c>
      <c r="AJ1368" s="97">
        <v>1</v>
      </c>
      <c r="AK1368" s="97">
        <v>1</v>
      </c>
      <c r="AL1368" s="97">
        <v>1</v>
      </c>
      <c r="AM1368" s="97">
        <v>1</v>
      </c>
      <c r="AN1368" s="96" t="s">
        <v>2302</v>
      </c>
      <c r="AO1368" s="97">
        <v>0</v>
      </c>
      <c r="AP1368" s="31">
        <f>IFERROR(IF(AN1368="CIKDITIRO",VLOOKUP(A1368,'BR DTG CIKDITIRO'!C:E,3,0),IF(FR_HITUNG_MINMAX!AN1368="PESALAKAN",VLOOKUP(FR_HITUNG_MINMAX!A1368,'BR DTG ADW'!C:E,3,0),IF(FR_HITUNG_MINMAX!AN1368="PACUL",VLOOKUP(FR_HITUNG_MINMAX!A1368,'BR DTG PACUL'!C:E,3,0),IF(FR_HITUNG_MINMAX!AN1368="TRAYEMAN",VLOOKUP(FR_HITUNG_MINMAX!A1368,'BR DTG TRAYEMAN'!C:E,3,0),"?")))),0)</f>
        <v>0</v>
      </c>
      <c r="AQ1368" s="31">
        <f>IF(AN1368="PACUL",VLOOKUP(A1368,'STOK PACUL'!C:H,6,0),IF(FR_HITUNG_MINMAX!AN1368="PESALAKAN",VLOOKUP(FR_HITUNG_MINMAX!A1368,'STOK PESALAKAN'!C:H,6,0),IF(FR_HITUNG_MINMAX!AN1368="CIKDITIRO",VLOOKUP(FR_HITUNG_MINMAX!A1368,'STOK CIKDITIRO'!C:H,6,0),IF(FR_HITUNG_MINMAX!AN1368="TRAYEMAN",VLOOKUP(FR_HITUNG_MINMAX!A1368,'STOK TRAYEMAN'!C:H,6,0),"?"))))</f>
        <v>0</v>
      </c>
      <c r="AR1368" s="25">
        <f t="shared" si="75"/>
        <v>0</v>
      </c>
      <c r="AS1368" s="25">
        <f t="shared" si="76"/>
        <v>1</v>
      </c>
      <c r="AT1368" s="25">
        <f t="shared" si="77"/>
        <v>4</v>
      </c>
    </row>
    <row r="1369" spans="1:46" ht="30">
      <c r="A1369" s="96" t="s">
        <v>197</v>
      </c>
      <c r="B1369" s="96" t="s">
        <v>913</v>
      </c>
      <c r="C1369" s="96" t="s">
        <v>898</v>
      </c>
      <c r="D1369" s="96" t="s">
        <v>1365</v>
      </c>
      <c r="E1369" s="96" t="s">
        <v>482</v>
      </c>
      <c r="F1369" s="97">
        <v>55000</v>
      </c>
      <c r="G1369" s="97">
        <v>1</v>
      </c>
      <c r="H1369" s="96" t="s">
        <v>31</v>
      </c>
      <c r="I1369" s="96" t="s">
        <v>2</v>
      </c>
      <c r="J1369" s="98" t="s">
        <v>1366</v>
      </c>
      <c r="K1369" s="97">
        <v>1</v>
      </c>
      <c r="L1369" s="97">
        <v>0</v>
      </c>
      <c r="M1369" s="97">
        <v>0</v>
      </c>
      <c r="N1369" s="97">
        <v>0</v>
      </c>
      <c r="O1369" s="97">
        <v>0</v>
      </c>
      <c r="P1369" s="97">
        <v>0</v>
      </c>
      <c r="Q1369" s="97">
        <v>0</v>
      </c>
      <c r="R1369" s="97">
        <v>0</v>
      </c>
      <c r="S1369" s="97">
        <v>0</v>
      </c>
      <c r="T1369" s="97">
        <v>0</v>
      </c>
      <c r="U1369" s="97">
        <v>0</v>
      </c>
      <c r="V1369" s="97">
        <v>0</v>
      </c>
      <c r="W1369" s="97">
        <v>1</v>
      </c>
      <c r="X1369" s="97">
        <v>1</v>
      </c>
      <c r="Y1369" s="97">
        <v>0</v>
      </c>
      <c r="Z1369" s="97">
        <v>0</v>
      </c>
      <c r="AA1369" s="97">
        <v>0</v>
      </c>
      <c r="AB1369" s="97">
        <v>0</v>
      </c>
      <c r="AC1369" s="97">
        <v>0</v>
      </c>
      <c r="AD1369" s="97">
        <v>0</v>
      </c>
      <c r="AE1369" s="97">
        <v>0</v>
      </c>
      <c r="AF1369" s="97">
        <v>0</v>
      </c>
      <c r="AG1369" s="97">
        <v>0</v>
      </c>
      <c r="AH1369" s="97">
        <v>0</v>
      </c>
      <c r="AI1369" s="97">
        <v>1</v>
      </c>
      <c r="AJ1369" s="97">
        <v>1</v>
      </c>
      <c r="AK1369" s="97">
        <v>1</v>
      </c>
      <c r="AL1369" s="97">
        <v>1</v>
      </c>
      <c r="AM1369" s="97">
        <v>1</v>
      </c>
      <c r="AN1369" s="96" t="s">
        <v>2302</v>
      </c>
      <c r="AO1369" s="97">
        <v>1</v>
      </c>
      <c r="AP1369" s="31">
        <f>IFERROR(IF(AN1369="CIKDITIRO",VLOOKUP(A1369,'BR DTG CIKDITIRO'!C:E,3,0),IF(FR_HITUNG_MINMAX!AN1369="PESALAKAN",VLOOKUP(FR_HITUNG_MINMAX!A1369,'BR DTG ADW'!C:E,3,0),IF(FR_HITUNG_MINMAX!AN1369="PACUL",VLOOKUP(FR_HITUNG_MINMAX!A1369,'BR DTG PACUL'!C:E,3,0),IF(FR_HITUNG_MINMAX!AN1369="TRAYEMAN",VLOOKUP(FR_HITUNG_MINMAX!A1369,'BR DTG TRAYEMAN'!C:E,3,0),"?")))),0)</f>
        <v>0</v>
      </c>
      <c r="AQ1369" s="31">
        <f>IF(AN1369="PACUL",VLOOKUP(A1369,'STOK PACUL'!C:H,6,0),IF(FR_HITUNG_MINMAX!AN1369="PESALAKAN",VLOOKUP(FR_HITUNG_MINMAX!A1369,'STOK PESALAKAN'!C:H,6,0),IF(FR_HITUNG_MINMAX!AN1369="CIKDITIRO",VLOOKUP(FR_HITUNG_MINMAX!A1369,'STOK CIKDITIRO'!C:H,6,0),IF(FR_HITUNG_MINMAX!AN1369="TRAYEMAN",VLOOKUP(FR_HITUNG_MINMAX!A1369,'STOK TRAYEMAN'!C:H,6,0),"?"))))</f>
        <v>1</v>
      </c>
      <c r="AR1369" s="25">
        <f t="shared" si="75"/>
        <v>1</v>
      </c>
      <c r="AS1369" s="25">
        <f t="shared" si="76"/>
        <v>1</v>
      </c>
      <c r="AT1369" s="25">
        <f t="shared" si="77"/>
        <v>4</v>
      </c>
    </row>
    <row r="1370" spans="1:46" ht="30">
      <c r="A1370" s="96" t="s">
        <v>615</v>
      </c>
      <c r="B1370" s="96" t="s">
        <v>915</v>
      </c>
      <c r="C1370" s="96" t="s">
        <v>876</v>
      </c>
      <c r="D1370" s="96" t="s">
        <v>1365</v>
      </c>
      <c r="E1370" s="96" t="s">
        <v>482</v>
      </c>
      <c r="F1370" s="97">
        <v>126000</v>
      </c>
      <c r="G1370" s="97">
        <v>1</v>
      </c>
      <c r="H1370" s="96" t="s">
        <v>82</v>
      </c>
      <c r="I1370" s="96" t="s">
        <v>1185</v>
      </c>
      <c r="J1370" s="98" t="s">
        <v>1366</v>
      </c>
      <c r="K1370" s="97">
        <v>1</v>
      </c>
      <c r="L1370" s="97">
        <v>0</v>
      </c>
      <c r="M1370" s="97">
        <v>0</v>
      </c>
      <c r="N1370" s="97">
        <v>0</v>
      </c>
      <c r="O1370" s="97">
        <v>0</v>
      </c>
      <c r="P1370" s="97">
        <v>0</v>
      </c>
      <c r="Q1370" s="97">
        <v>0</v>
      </c>
      <c r="R1370" s="97">
        <v>0</v>
      </c>
      <c r="S1370" s="97">
        <v>0</v>
      </c>
      <c r="T1370" s="97">
        <v>0</v>
      </c>
      <c r="U1370" s="97">
        <v>0</v>
      </c>
      <c r="V1370" s="97">
        <v>0</v>
      </c>
      <c r="W1370" s="97">
        <v>1</v>
      </c>
      <c r="X1370" s="97">
        <v>1</v>
      </c>
      <c r="Y1370" s="97">
        <v>0</v>
      </c>
      <c r="Z1370" s="97">
        <v>0</v>
      </c>
      <c r="AA1370" s="97">
        <v>0</v>
      </c>
      <c r="AB1370" s="97">
        <v>0</v>
      </c>
      <c r="AC1370" s="97">
        <v>0</v>
      </c>
      <c r="AD1370" s="97">
        <v>0</v>
      </c>
      <c r="AE1370" s="97">
        <v>0</v>
      </c>
      <c r="AF1370" s="97">
        <v>0</v>
      </c>
      <c r="AG1370" s="97">
        <v>0</v>
      </c>
      <c r="AH1370" s="97">
        <v>0</v>
      </c>
      <c r="AI1370" s="97">
        <v>1</v>
      </c>
      <c r="AJ1370" s="97">
        <v>1</v>
      </c>
      <c r="AK1370" s="97">
        <v>1</v>
      </c>
      <c r="AL1370" s="97">
        <v>0</v>
      </c>
      <c r="AM1370" s="97">
        <v>0</v>
      </c>
      <c r="AN1370" s="96" t="s">
        <v>2302</v>
      </c>
      <c r="AO1370" s="97">
        <v>0</v>
      </c>
      <c r="AP1370" s="31">
        <f>IFERROR(IF(AN1370="CIKDITIRO",VLOOKUP(A1370,'BR DTG CIKDITIRO'!C:E,3,0),IF(FR_HITUNG_MINMAX!AN1370="PESALAKAN",VLOOKUP(FR_HITUNG_MINMAX!A1370,'BR DTG ADW'!C:E,3,0),IF(FR_HITUNG_MINMAX!AN1370="PACUL",VLOOKUP(FR_HITUNG_MINMAX!A1370,'BR DTG PACUL'!C:E,3,0),IF(FR_HITUNG_MINMAX!AN1370="TRAYEMAN",VLOOKUP(FR_HITUNG_MINMAX!A1370,'BR DTG TRAYEMAN'!C:E,3,0),"?")))),0)</f>
        <v>0</v>
      </c>
      <c r="AQ1370" s="31">
        <f>IF(AN1370="PACUL",VLOOKUP(A1370,'STOK PACUL'!C:H,6,0),IF(FR_HITUNG_MINMAX!AN1370="PESALAKAN",VLOOKUP(FR_HITUNG_MINMAX!A1370,'STOK PESALAKAN'!C:H,6,0),IF(FR_HITUNG_MINMAX!AN1370="CIKDITIRO",VLOOKUP(FR_HITUNG_MINMAX!A1370,'STOK CIKDITIRO'!C:H,6,0),IF(FR_HITUNG_MINMAX!AN1370="TRAYEMAN",VLOOKUP(FR_HITUNG_MINMAX!A1370,'STOK TRAYEMAN'!C:H,6,0),"?"))))</f>
        <v>0</v>
      </c>
      <c r="AR1370" s="25">
        <f t="shared" si="75"/>
        <v>0</v>
      </c>
      <c r="AS1370" s="25">
        <f t="shared" si="76"/>
        <v>0</v>
      </c>
      <c r="AT1370" s="25">
        <f t="shared" si="77"/>
        <v>2</v>
      </c>
    </row>
    <row r="1371" spans="1:46" ht="30">
      <c r="A1371" s="96" t="s">
        <v>198</v>
      </c>
      <c r="B1371" s="96" t="s">
        <v>916</v>
      </c>
      <c r="C1371" s="96" t="s">
        <v>876</v>
      </c>
      <c r="D1371" s="96" t="s">
        <v>1365</v>
      </c>
      <c r="E1371" s="96" t="s">
        <v>482</v>
      </c>
      <c r="F1371" s="97">
        <v>122500</v>
      </c>
      <c r="G1371" s="97">
        <v>1</v>
      </c>
      <c r="H1371" s="96" t="s">
        <v>101</v>
      </c>
      <c r="I1371" s="96" t="s">
        <v>2</v>
      </c>
      <c r="J1371" s="98">
        <v>1</v>
      </c>
      <c r="K1371" s="97">
        <v>1</v>
      </c>
      <c r="L1371" s="97">
        <v>0</v>
      </c>
      <c r="M1371" s="97">
        <v>0</v>
      </c>
      <c r="N1371" s="97">
        <v>0</v>
      </c>
      <c r="O1371" s="97">
        <v>0</v>
      </c>
      <c r="P1371" s="97">
        <v>0</v>
      </c>
      <c r="Q1371" s="97">
        <v>0</v>
      </c>
      <c r="R1371" s="97">
        <v>0</v>
      </c>
      <c r="S1371" s="97">
        <v>0</v>
      </c>
      <c r="T1371" s="97">
        <v>0</v>
      </c>
      <c r="U1371" s="97">
        <v>0</v>
      </c>
      <c r="V1371" s="97">
        <v>0</v>
      </c>
      <c r="W1371" s="97">
        <v>1</v>
      </c>
      <c r="X1371" s="97">
        <v>1</v>
      </c>
      <c r="Y1371" s="97">
        <v>0</v>
      </c>
      <c r="Z1371" s="97">
        <v>0</v>
      </c>
      <c r="AA1371" s="97">
        <v>0</v>
      </c>
      <c r="AB1371" s="97">
        <v>0</v>
      </c>
      <c r="AC1371" s="97">
        <v>0</v>
      </c>
      <c r="AD1371" s="97">
        <v>0</v>
      </c>
      <c r="AE1371" s="97">
        <v>0</v>
      </c>
      <c r="AF1371" s="97">
        <v>0</v>
      </c>
      <c r="AG1371" s="97">
        <v>0</v>
      </c>
      <c r="AH1371" s="97">
        <v>0</v>
      </c>
      <c r="AI1371" s="97">
        <v>1</v>
      </c>
      <c r="AJ1371" s="97">
        <v>1</v>
      </c>
      <c r="AK1371" s="97">
        <v>1</v>
      </c>
      <c r="AL1371" s="97">
        <v>0</v>
      </c>
      <c r="AM1371" s="97">
        <v>0</v>
      </c>
      <c r="AN1371" s="96" t="s">
        <v>2302</v>
      </c>
      <c r="AO1371" s="97">
        <v>0</v>
      </c>
      <c r="AP1371" s="31">
        <f>IFERROR(IF(AN1371="CIKDITIRO",VLOOKUP(A1371,'BR DTG CIKDITIRO'!C:E,3,0),IF(FR_HITUNG_MINMAX!AN1371="PESALAKAN",VLOOKUP(FR_HITUNG_MINMAX!A1371,'BR DTG ADW'!C:E,3,0),IF(FR_HITUNG_MINMAX!AN1371="PACUL",VLOOKUP(FR_HITUNG_MINMAX!A1371,'BR DTG PACUL'!C:E,3,0),IF(FR_HITUNG_MINMAX!AN1371="TRAYEMAN",VLOOKUP(FR_HITUNG_MINMAX!A1371,'BR DTG TRAYEMAN'!C:E,3,0),"?")))),0)</f>
        <v>0</v>
      </c>
      <c r="AQ1371" s="31">
        <f>IF(AN1371="PACUL",VLOOKUP(A1371,'STOK PACUL'!C:H,6,0),IF(FR_HITUNG_MINMAX!AN1371="PESALAKAN",VLOOKUP(FR_HITUNG_MINMAX!A1371,'STOK PESALAKAN'!C:H,6,0),IF(FR_HITUNG_MINMAX!AN1371="CIKDITIRO",VLOOKUP(FR_HITUNG_MINMAX!A1371,'STOK CIKDITIRO'!C:H,6,0),IF(FR_HITUNG_MINMAX!AN1371="TRAYEMAN",VLOOKUP(FR_HITUNG_MINMAX!A1371,'STOK TRAYEMAN'!C:H,6,0),"?"))))</f>
        <v>0</v>
      </c>
      <c r="AR1371" s="25">
        <f t="shared" si="75"/>
        <v>0</v>
      </c>
      <c r="AS1371" s="25">
        <f t="shared" si="76"/>
        <v>0</v>
      </c>
      <c r="AT1371" s="25">
        <f t="shared" si="77"/>
        <v>3</v>
      </c>
    </row>
    <row r="1372" spans="1:46" ht="30">
      <c r="A1372" s="96" t="s">
        <v>203</v>
      </c>
      <c r="B1372" s="96" t="s">
        <v>928</v>
      </c>
      <c r="C1372" s="96" t="s">
        <v>920</v>
      </c>
      <c r="D1372" s="96" t="s">
        <v>1365</v>
      </c>
      <c r="E1372" s="96" t="s">
        <v>482</v>
      </c>
      <c r="F1372" s="97">
        <v>47000</v>
      </c>
      <c r="G1372" s="97">
        <v>1</v>
      </c>
      <c r="H1372" s="96" t="s">
        <v>30</v>
      </c>
      <c r="I1372" s="96" t="s">
        <v>2</v>
      </c>
      <c r="J1372" s="98">
        <v>1</v>
      </c>
      <c r="K1372" s="97">
        <v>1</v>
      </c>
      <c r="L1372" s="97">
        <v>0</v>
      </c>
      <c r="M1372" s="97">
        <v>0</v>
      </c>
      <c r="N1372" s="97">
        <v>0</v>
      </c>
      <c r="O1372" s="97">
        <v>0</v>
      </c>
      <c r="P1372" s="97">
        <v>0</v>
      </c>
      <c r="Q1372" s="97">
        <v>0</v>
      </c>
      <c r="R1372" s="97">
        <v>0</v>
      </c>
      <c r="S1372" s="97">
        <v>0</v>
      </c>
      <c r="T1372" s="97">
        <v>0</v>
      </c>
      <c r="U1372" s="97">
        <v>0</v>
      </c>
      <c r="V1372" s="97">
        <v>0</v>
      </c>
      <c r="W1372" s="97">
        <v>1</v>
      </c>
      <c r="X1372" s="97">
        <v>1</v>
      </c>
      <c r="Y1372" s="97">
        <v>0</v>
      </c>
      <c r="Z1372" s="97">
        <v>0</v>
      </c>
      <c r="AA1372" s="97">
        <v>0</v>
      </c>
      <c r="AB1372" s="97">
        <v>0</v>
      </c>
      <c r="AC1372" s="97">
        <v>0</v>
      </c>
      <c r="AD1372" s="97">
        <v>0</v>
      </c>
      <c r="AE1372" s="97">
        <v>0</v>
      </c>
      <c r="AF1372" s="97">
        <v>0</v>
      </c>
      <c r="AG1372" s="97">
        <v>0</v>
      </c>
      <c r="AH1372" s="97">
        <v>0</v>
      </c>
      <c r="AI1372" s="97">
        <v>1</v>
      </c>
      <c r="AJ1372" s="97">
        <v>1</v>
      </c>
      <c r="AK1372" s="97">
        <v>1</v>
      </c>
      <c r="AL1372" s="97">
        <v>1</v>
      </c>
      <c r="AM1372" s="97">
        <v>1</v>
      </c>
      <c r="AN1372" s="96" t="s">
        <v>2302</v>
      </c>
      <c r="AO1372" s="97">
        <v>1</v>
      </c>
      <c r="AP1372" s="31">
        <f>IFERROR(IF(AN1372="CIKDITIRO",VLOOKUP(A1372,'BR DTG CIKDITIRO'!C:E,3,0),IF(FR_HITUNG_MINMAX!AN1372="PESALAKAN",VLOOKUP(FR_HITUNG_MINMAX!A1372,'BR DTG ADW'!C:E,3,0),IF(FR_HITUNG_MINMAX!AN1372="PACUL",VLOOKUP(FR_HITUNG_MINMAX!A1372,'BR DTG PACUL'!C:E,3,0),IF(FR_HITUNG_MINMAX!AN1372="TRAYEMAN",VLOOKUP(FR_HITUNG_MINMAX!A1372,'BR DTG TRAYEMAN'!C:E,3,0),"?")))),0)</f>
        <v>0</v>
      </c>
      <c r="AQ1372" s="31">
        <f>IF(AN1372="PACUL",VLOOKUP(A1372,'STOK PACUL'!C:H,6,0),IF(FR_HITUNG_MINMAX!AN1372="PESALAKAN",VLOOKUP(FR_HITUNG_MINMAX!A1372,'STOK PESALAKAN'!C:H,6,0),IF(FR_HITUNG_MINMAX!AN1372="CIKDITIRO",VLOOKUP(FR_HITUNG_MINMAX!A1372,'STOK CIKDITIRO'!C:H,6,0),IF(FR_HITUNG_MINMAX!AN1372="TRAYEMAN",VLOOKUP(FR_HITUNG_MINMAX!A1372,'STOK TRAYEMAN'!C:H,6,0),"?"))))</f>
        <v>1</v>
      </c>
      <c r="AR1372" s="25">
        <f t="shared" si="75"/>
        <v>1</v>
      </c>
      <c r="AS1372" s="25">
        <f t="shared" si="76"/>
        <v>1</v>
      </c>
      <c r="AT1372" s="25">
        <f t="shared" si="77"/>
        <v>4</v>
      </c>
    </row>
    <row r="1373" spans="1:46" ht="30">
      <c r="A1373" s="96" t="s">
        <v>496</v>
      </c>
      <c r="B1373" s="96" t="s">
        <v>935</v>
      </c>
      <c r="C1373" s="96" t="s">
        <v>920</v>
      </c>
      <c r="D1373" s="96" t="s">
        <v>1365</v>
      </c>
      <c r="E1373" s="96" t="s">
        <v>482</v>
      </c>
      <c r="F1373" s="97">
        <v>58000</v>
      </c>
      <c r="G1373" s="97">
        <v>1</v>
      </c>
      <c r="H1373" s="96" t="s">
        <v>1185</v>
      </c>
      <c r="I1373" s="96" t="s">
        <v>1185</v>
      </c>
      <c r="J1373" s="98">
        <v>1</v>
      </c>
      <c r="K1373" s="97">
        <v>1</v>
      </c>
      <c r="L1373" s="97">
        <v>0</v>
      </c>
      <c r="M1373" s="97">
        <v>0</v>
      </c>
      <c r="N1373" s="97">
        <v>0</v>
      </c>
      <c r="O1373" s="97">
        <v>0</v>
      </c>
      <c r="P1373" s="97">
        <v>0</v>
      </c>
      <c r="Q1373" s="97">
        <v>0</v>
      </c>
      <c r="R1373" s="97">
        <v>0</v>
      </c>
      <c r="S1373" s="97">
        <v>0</v>
      </c>
      <c r="T1373" s="97">
        <v>0</v>
      </c>
      <c r="U1373" s="97">
        <v>0</v>
      </c>
      <c r="V1373" s="97">
        <v>0</v>
      </c>
      <c r="W1373" s="97">
        <v>1</v>
      </c>
      <c r="X1373" s="97">
        <v>1</v>
      </c>
      <c r="Y1373" s="97">
        <v>0</v>
      </c>
      <c r="Z1373" s="97">
        <v>0</v>
      </c>
      <c r="AA1373" s="97">
        <v>0</v>
      </c>
      <c r="AB1373" s="97">
        <v>0</v>
      </c>
      <c r="AC1373" s="97">
        <v>0</v>
      </c>
      <c r="AD1373" s="97">
        <v>0</v>
      </c>
      <c r="AE1373" s="97">
        <v>0</v>
      </c>
      <c r="AF1373" s="97">
        <v>0</v>
      </c>
      <c r="AG1373" s="97">
        <v>0</v>
      </c>
      <c r="AH1373" s="97">
        <v>0</v>
      </c>
      <c r="AI1373" s="97">
        <v>1</v>
      </c>
      <c r="AJ1373" s="97">
        <v>1</v>
      </c>
      <c r="AK1373" s="97">
        <v>1</v>
      </c>
      <c r="AL1373" s="97">
        <v>1</v>
      </c>
      <c r="AM1373" s="97">
        <v>1</v>
      </c>
      <c r="AN1373" s="96" t="s">
        <v>2302</v>
      </c>
      <c r="AO1373" s="97">
        <v>0</v>
      </c>
      <c r="AP1373" s="31">
        <f>IFERROR(IF(AN1373="CIKDITIRO",VLOOKUP(A1373,'BR DTG CIKDITIRO'!C:E,3,0),IF(FR_HITUNG_MINMAX!AN1373="PESALAKAN",VLOOKUP(FR_HITUNG_MINMAX!A1373,'BR DTG ADW'!C:E,3,0),IF(FR_HITUNG_MINMAX!AN1373="PACUL",VLOOKUP(FR_HITUNG_MINMAX!A1373,'BR DTG PACUL'!C:E,3,0),IF(FR_HITUNG_MINMAX!AN1373="TRAYEMAN",VLOOKUP(FR_HITUNG_MINMAX!A1373,'BR DTG TRAYEMAN'!C:E,3,0),"?")))),0)</f>
        <v>0</v>
      </c>
      <c r="AQ1373" s="31">
        <f>IF(AN1373="PACUL",VLOOKUP(A1373,'STOK PACUL'!C:H,6,0),IF(FR_HITUNG_MINMAX!AN1373="PESALAKAN",VLOOKUP(FR_HITUNG_MINMAX!A1373,'STOK PESALAKAN'!C:H,6,0),IF(FR_HITUNG_MINMAX!AN1373="CIKDITIRO",VLOOKUP(FR_HITUNG_MINMAX!A1373,'STOK CIKDITIRO'!C:H,6,0),IF(FR_HITUNG_MINMAX!AN1373="TRAYEMAN",VLOOKUP(FR_HITUNG_MINMAX!A1373,'STOK TRAYEMAN'!C:H,6,0),"?"))))</f>
        <v>0</v>
      </c>
      <c r="AR1373" s="25">
        <f t="shared" si="75"/>
        <v>0</v>
      </c>
      <c r="AS1373" s="25">
        <f t="shared" si="76"/>
        <v>1</v>
      </c>
      <c r="AT1373" s="25">
        <f t="shared" si="77"/>
        <v>4</v>
      </c>
    </row>
    <row r="1374" spans="1:46" ht="30">
      <c r="A1374" s="96" t="s">
        <v>208</v>
      </c>
      <c r="B1374" s="96" t="s">
        <v>938</v>
      </c>
      <c r="C1374" s="96" t="s">
        <v>918</v>
      </c>
      <c r="D1374" s="96" t="s">
        <v>1365</v>
      </c>
      <c r="E1374" s="96" t="s">
        <v>482</v>
      </c>
      <c r="F1374" s="97">
        <v>280000</v>
      </c>
      <c r="G1374" s="97">
        <v>1</v>
      </c>
      <c r="H1374" s="96" t="s">
        <v>31</v>
      </c>
      <c r="I1374" s="96" t="s">
        <v>1185</v>
      </c>
      <c r="J1374" s="98" t="s">
        <v>1366</v>
      </c>
      <c r="K1374" s="97">
        <v>1</v>
      </c>
      <c r="L1374" s="97">
        <v>0</v>
      </c>
      <c r="M1374" s="97">
        <v>0</v>
      </c>
      <c r="N1374" s="97">
        <v>0</v>
      </c>
      <c r="O1374" s="97">
        <v>0</v>
      </c>
      <c r="P1374" s="97">
        <v>0</v>
      </c>
      <c r="Q1374" s="97">
        <v>0</v>
      </c>
      <c r="R1374" s="97">
        <v>0</v>
      </c>
      <c r="S1374" s="97">
        <v>0</v>
      </c>
      <c r="T1374" s="97">
        <v>0</v>
      </c>
      <c r="U1374" s="97">
        <v>0</v>
      </c>
      <c r="V1374" s="97">
        <v>0</v>
      </c>
      <c r="W1374" s="97">
        <v>1</v>
      </c>
      <c r="X1374" s="97">
        <v>1</v>
      </c>
      <c r="Y1374" s="97">
        <v>0</v>
      </c>
      <c r="Z1374" s="97">
        <v>0</v>
      </c>
      <c r="AA1374" s="97">
        <v>0</v>
      </c>
      <c r="AB1374" s="97">
        <v>0</v>
      </c>
      <c r="AC1374" s="97">
        <v>0</v>
      </c>
      <c r="AD1374" s="97">
        <v>0</v>
      </c>
      <c r="AE1374" s="97">
        <v>0</v>
      </c>
      <c r="AF1374" s="97">
        <v>0</v>
      </c>
      <c r="AG1374" s="97">
        <v>0</v>
      </c>
      <c r="AH1374" s="97">
        <v>0</v>
      </c>
      <c r="AI1374" s="97">
        <v>1</v>
      </c>
      <c r="AJ1374" s="97">
        <v>1</v>
      </c>
      <c r="AK1374" s="97">
        <v>1</v>
      </c>
      <c r="AL1374" s="97">
        <v>1</v>
      </c>
      <c r="AM1374" s="97">
        <v>1</v>
      </c>
      <c r="AN1374" s="96" t="s">
        <v>2302</v>
      </c>
      <c r="AO1374" s="97">
        <v>0</v>
      </c>
      <c r="AP1374" s="31">
        <f>IFERROR(IF(AN1374="CIKDITIRO",VLOOKUP(A1374,'BR DTG CIKDITIRO'!C:E,3,0),IF(FR_HITUNG_MINMAX!AN1374="PESALAKAN",VLOOKUP(FR_HITUNG_MINMAX!A1374,'BR DTG ADW'!C:E,3,0),IF(FR_HITUNG_MINMAX!AN1374="PACUL",VLOOKUP(FR_HITUNG_MINMAX!A1374,'BR DTG PACUL'!C:E,3,0),IF(FR_HITUNG_MINMAX!AN1374="TRAYEMAN",VLOOKUP(FR_HITUNG_MINMAX!A1374,'BR DTG TRAYEMAN'!C:E,3,0),"?")))),0)</f>
        <v>0</v>
      </c>
      <c r="AQ1374" s="31">
        <f>IF(AN1374="PACUL",VLOOKUP(A1374,'STOK PACUL'!C:H,6,0),IF(FR_HITUNG_MINMAX!AN1374="PESALAKAN",VLOOKUP(FR_HITUNG_MINMAX!A1374,'STOK PESALAKAN'!C:H,6,0),IF(FR_HITUNG_MINMAX!AN1374="CIKDITIRO",VLOOKUP(FR_HITUNG_MINMAX!A1374,'STOK CIKDITIRO'!C:H,6,0),IF(FR_HITUNG_MINMAX!AN1374="TRAYEMAN",VLOOKUP(FR_HITUNG_MINMAX!A1374,'STOK TRAYEMAN'!C:H,6,0),"?"))))</f>
        <v>0</v>
      </c>
      <c r="AR1374" s="25">
        <f t="shared" si="75"/>
        <v>0</v>
      </c>
      <c r="AS1374" s="25">
        <f t="shared" si="76"/>
        <v>1</v>
      </c>
      <c r="AT1374" s="25">
        <f t="shared" si="77"/>
        <v>4</v>
      </c>
    </row>
    <row r="1375" spans="1:46" ht="30">
      <c r="A1375" s="96" t="s">
        <v>214</v>
      </c>
      <c r="B1375" s="96" t="s">
        <v>946</v>
      </c>
      <c r="C1375" s="96" t="s">
        <v>891</v>
      </c>
      <c r="D1375" s="96" t="s">
        <v>1369</v>
      </c>
      <c r="E1375" s="96" t="s">
        <v>484</v>
      </c>
      <c r="F1375" s="97">
        <v>43225</v>
      </c>
      <c r="G1375" s="97">
        <v>6</v>
      </c>
      <c r="H1375" s="96" t="s">
        <v>32</v>
      </c>
      <c r="I1375" s="96" t="s">
        <v>1185</v>
      </c>
      <c r="J1375" s="98">
        <v>1</v>
      </c>
      <c r="K1375" s="97">
        <v>1</v>
      </c>
      <c r="L1375" s="97">
        <v>0</v>
      </c>
      <c r="M1375" s="97">
        <v>0</v>
      </c>
      <c r="N1375" s="97">
        <v>0</v>
      </c>
      <c r="O1375" s="97">
        <v>0</v>
      </c>
      <c r="P1375" s="97">
        <v>0</v>
      </c>
      <c r="Q1375" s="97">
        <v>0</v>
      </c>
      <c r="R1375" s="97">
        <v>0</v>
      </c>
      <c r="S1375" s="97">
        <v>0</v>
      </c>
      <c r="T1375" s="97">
        <v>0</v>
      </c>
      <c r="U1375" s="97">
        <v>0</v>
      </c>
      <c r="V1375" s="97">
        <v>3</v>
      </c>
      <c r="W1375" s="97">
        <v>2</v>
      </c>
      <c r="X1375" s="97">
        <v>3</v>
      </c>
      <c r="Y1375" s="97">
        <v>0</v>
      </c>
      <c r="Z1375" s="97">
        <v>0</v>
      </c>
      <c r="AA1375" s="97">
        <v>0</v>
      </c>
      <c r="AB1375" s="97">
        <v>0</v>
      </c>
      <c r="AC1375" s="97">
        <v>0</v>
      </c>
      <c r="AD1375" s="97">
        <v>0</v>
      </c>
      <c r="AE1375" s="97">
        <v>0</v>
      </c>
      <c r="AF1375" s="97">
        <v>0</v>
      </c>
      <c r="AG1375" s="97">
        <v>0</v>
      </c>
      <c r="AH1375" s="97">
        <v>3</v>
      </c>
      <c r="AI1375" s="97">
        <v>5</v>
      </c>
      <c r="AJ1375" s="97">
        <v>2</v>
      </c>
      <c r="AK1375" s="97">
        <v>5</v>
      </c>
      <c r="AL1375" s="97">
        <v>3</v>
      </c>
      <c r="AM1375" s="97">
        <v>5</v>
      </c>
      <c r="AN1375" s="96" t="s">
        <v>2302</v>
      </c>
      <c r="AO1375" s="97">
        <v>4</v>
      </c>
      <c r="AP1375" s="31">
        <f>IFERROR(IF(AN1375="CIKDITIRO",VLOOKUP(A1375,'BR DTG CIKDITIRO'!C:E,3,0),IF(FR_HITUNG_MINMAX!AN1375="PESALAKAN",VLOOKUP(FR_HITUNG_MINMAX!A1375,'BR DTG ADW'!C:E,3,0),IF(FR_HITUNG_MINMAX!AN1375="PACUL",VLOOKUP(FR_HITUNG_MINMAX!A1375,'BR DTG PACUL'!C:E,3,0),IF(FR_HITUNG_MINMAX!AN1375="TRAYEMAN",VLOOKUP(FR_HITUNG_MINMAX!A1375,'BR DTG TRAYEMAN'!C:E,3,0),"?")))),0)</f>
        <v>0</v>
      </c>
      <c r="AQ1375" s="31">
        <f>IF(AN1375="PACUL",VLOOKUP(A1375,'STOK PACUL'!C:H,6,0),IF(FR_HITUNG_MINMAX!AN1375="PESALAKAN",VLOOKUP(FR_HITUNG_MINMAX!A1375,'STOK PESALAKAN'!C:H,6,0),IF(FR_HITUNG_MINMAX!AN1375="CIKDITIRO",VLOOKUP(FR_HITUNG_MINMAX!A1375,'STOK CIKDITIRO'!C:H,6,0),IF(FR_HITUNG_MINMAX!AN1375="TRAYEMAN",VLOOKUP(FR_HITUNG_MINMAX!A1375,'STOK TRAYEMAN'!C:H,6,0),"?"))))</f>
        <v>4</v>
      </c>
      <c r="AR1375" s="25">
        <f t="shared" si="75"/>
        <v>4</v>
      </c>
      <c r="AS1375" s="25">
        <f t="shared" si="76"/>
        <v>2</v>
      </c>
      <c r="AT1375" s="25">
        <f t="shared" si="77"/>
        <v>4</v>
      </c>
    </row>
    <row r="1376" spans="1:46" ht="30">
      <c r="A1376" s="96" t="s">
        <v>216</v>
      </c>
      <c r="B1376" s="96" t="s">
        <v>1313</v>
      </c>
      <c r="C1376" s="96" t="s">
        <v>948</v>
      </c>
      <c r="D1376" s="96" t="s">
        <v>1365</v>
      </c>
      <c r="E1376" s="96" t="s">
        <v>482</v>
      </c>
      <c r="F1376" s="97">
        <v>20500</v>
      </c>
      <c r="G1376" s="97">
        <v>1</v>
      </c>
      <c r="H1376" s="96" t="s">
        <v>32</v>
      </c>
      <c r="I1376" s="96" t="s">
        <v>2</v>
      </c>
      <c r="J1376" s="98" t="s">
        <v>1366</v>
      </c>
      <c r="K1376" s="97">
        <v>1</v>
      </c>
      <c r="L1376" s="97">
        <v>0</v>
      </c>
      <c r="M1376" s="97">
        <v>0</v>
      </c>
      <c r="N1376" s="97">
        <v>0</v>
      </c>
      <c r="O1376" s="97">
        <v>0</v>
      </c>
      <c r="P1376" s="97">
        <v>0</v>
      </c>
      <c r="Q1376" s="97">
        <v>0</v>
      </c>
      <c r="R1376" s="97">
        <v>0</v>
      </c>
      <c r="S1376" s="97">
        <v>0</v>
      </c>
      <c r="T1376" s="97">
        <v>0</v>
      </c>
      <c r="U1376" s="97">
        <v>0</v>
      </c>
      <c r="V1376" s="97">
        <v>2</v>
      </c>
      <c r="W1376" s="97">
        <v>0</v>
      </c>
      <c r="X1376" s="97">
        <v>2</v>
      </c>
      <c r="Y1376" s="97">
        <v>0</v>
      </c>
      <c r="Z1376" s="97">
        <v>0</v>
      </c>
      <c r="AA1376" s="97">
        <v>0</v>
      </c>
      <c r="AB1376" s="97">
        <v>0</v>
      </c>
      <c r="AC1376" s="97">
        <v>0</v>
      </c>
      <c r="AD1376" s="97">
        <v>0</v>
      </c>
      <c r="AE1376" s="97">
        <v>0</v>
      </c>
      <c r="AF1376" s="97">
        <v>0</v>
      </c>
      <c r="AG1376" s="97">
        <v>0</v>
      </c>
      <c r="AH1376" s="97">
        <v>2</v>
      </c>
      <c r="AI1376" s="97">
        <v>2</v>
      </c>
      <c r="AJ1376" s="97">
        <v>0</v>
      </c>
      <c r="AK1376" s="97">
        <v>2</v>
      </c>
      <c r="AL1376" s="97">
        <v>2</v>
      </c>
      <c r="AM1376" s="97">
        <v>2</v>
      </c>
      <c r="AN1376" s="96" t="s">
        <v>2302</v>
      </c>
      <c r="AO1376" s="97">
        <v>0</v>
      </c>
      <c r="AP1376" s="31">
        <f>IFERROR(IF(AN1376="CIKDITIRO",VLOOKUP(A1376,'BR DTG CIKDITIRO'!C:E,3,0),IF(FR_HITUNG_MINMAX!AN1376="PESALAKAN",VLOOKUP(FR_HITUNG_MINMAX!A1376,'BR DTG ADW'!C:E,3,0),IF(FR_HITUNG_MINMAX!AN1376="PACUL",VLOOKUP(FR_HITUNG_MINMAX!A1376,'BR DTG PACUL'!C:E,3,0),IF(FR_HITUNG_MINMAX!AN1376="TRAYEMAN",VLOOKUP(FR_HITUNG_MINMAX!A1376,'BR DTG TRAYEMAN'!C:E,3,0),"?")))),0)</f>
        <v>0</v>
      </c>
      <c r="AQ1376" s="31">
        <f>IF(AN1376="PACUL",VLOOKUP(A1376,'STOK PACUL'!C:H,6,0),IF(FR_HITUNG_MINMAX!AN1376="PESALAKAN",VLOOKUP(FR_HITUNG_MINMAX!A1376,'STOK PESALAKAN'!C:H,6,0),IF(FR_HITUNG_MINMAX!AN1376="CIKDITIRO",VLOOKUP(FR_HITUNG_MINMAX!A1376,'STOK CIKDITIRO'!C:H,6,0),IF(FR_HITUNG_MINMAX!AN1376="TRAYEMAN",VLOOKUP(FR_HITUNG_MINMAX!A1376,'STOK TRAYEMAN'!C:H,6,0),"?"))))</f>
        <v>0</v>
      </c>
      <c r="AR1376" s="25">
        <f t="shared" si="75"/>
        <v>0</v>
      </c>
      <c r="AS1376" s="25">
        <f t="shared" si="76"/>
        <v>1</v>
      </c>
      <c r="AT1376" s="25">
        <f t="shared" si="77"/>
        <v>4</v>
      </c>
    </row>
    <row r="1377" spans="1:46" ht="30">
      <c r="A1377" s="96" t="s">
        <v>217</v>
      </c>
      <c r="B1377" s="96" t="s">
        <v>951</v>
      </c>
      <c r="C1377" s="96" t="s">
        <v>948</v>
      </c>
      <c r="D1377" s="96" t="s">
        <v>1365</v>
      </c>
      <c r="E1377" s="96" t="s">
        <v>482</v>
      </c>
      <c r="F1377" s="97">
        <v>25000</v>
      </c>
      <c r="G1377" s="97">
        <v>1</v>
      </c>
      <c r="H1377" s="96" t="s">
        <v>32</v>
      </c>
      <c r="I1377" s="96" t="s">
        <v>2</v>
      </c>
      <c r="J1377" s="98" t="s">
        <v>1366</v>
      </c>
      <c r="K1377" s="97">
        <v>1</v>
      </c>
      <c r="L1377" s="97">
        <v>0</v>
      </c>
      <c r="M1377" s="97">
        <v>0</v>
      </c>
      <c r="N1377" s="97">
        <v>0</v>
      </c>
      <c r="O1377" s="97">
        <v>0</v>
      </c>
      <c r="P1377" s="97">
        <v>0</v>
      </c>
      <c r="Q1377" s="97">
        <v>0</v>
      </c>
      <c r="R1377" s="97">
        <v>0</v>
      </c>
      <c r="S1377" s="97">
        <v>0</v>
      </c>
      <c r="T1377" s="97">
        <v>0</v>
      </c>
      <c r="U1377" s="97">
        <v>0</v>
      </c>
      <c r="V1377" s="97">
        <v>1</v>
      </c>
      <c r="W1377" s="97">
        <v>1</v>
      </c>
      <c r="X1377" s="97">
        <v>1</v>
      </c>
      <c r="Y1377" s="97">
        <v>0</v>
      </c>
      <c r="Z1377" s="97">
        <v>0</v>
      </c>
      <c r="AA1377" s="97">
        <v>0</v>
      </c>
      <c r="AB1377" s="97">
        <v>0</v>
      </c>
      <c r="AC1377" s="97">
        <v>0</v>
      </c>
      <c r="AD1377" s="97">
        <v>0</v>
      </c>
      <c r="AE1377" s="97">
        <v>0</v>
      </c>
      <c r="AF1377" s="97">
        <v>0</v>
      </c>
      <c r="AG1377" s="97">
        <v>0</v>
      </c>
      <c r="AH1377" s="97">
        <v>1</v>
      </c>
      <c r="AI1377" s="97">
        <v>2</v>
      </c>
      <c r="AJ1377" s="97">
        <v>1</v>
      </c>
      <c r="AK1377" s="97">
        <v>2</v>
      </c>
      <c r="AL1377" s="97">
        <v>1</v>
      </c>
      <c r="AM1377" s="97">
        <v>2</v>
      </c>
      <c r="AN1377" s="96" t="s">
        <v>2302</v>
      </c>
      <c r="AO1377" s="97">
        <v>0</v>
      </c>
      <c r="AP1377" s="31">
        <f>IFERROR(IF(AN1377="CIKDITIRO",VLOOKUP(A1377,'BR DTG CIKDITIRO'!C:E,3,0),IF(FR_HITUNG_MINMAX!AN1377="PESALAKAN",VLOOKUP(FR_HITUNG_MINMAX!A1377,'BR DTG ADW'!C:E,3,0),IF(FR_HITUNG_MINMAX!AN1377="PACUL",VLOOKUP(FR_HITUNG_MINMAX!A1377,'BR DTG PACUL'!C:E,3,0),IF(FR_HITUNG_MINMAX!AN1377="TRAYEMAN",VLOOKUP(FR_HITUNG_MINMAX!A1377,'BR DTG TRAYEMAN'!C:E,3,0),"?")))),0)</f>
        <v>0</v>
      </c>
      <c r="AQ1377" s="31">
        <f>IF(AN1377="PACUL",VLOOKUP(A1377,'STOK PACUL'!C:H,6,0),IF(FR_HITUNG_MINMAX!AN1377="PESALAKAN",VLOOKUP(FR_HITUNG_MINMAX!A1377,'STOK PESALAKAN'!C:H,6,0),IF(FR_HITUNG_MINMAX!AN1377="CIKDITIRO",VLOOKUP(FR_HITUNG_MINMAX!A1377,'STOK CIKDITIRO'!C:H,6,0),IF(FR_HITUNG_MINMAX!AN1377="TRAYEMAN",VLOOKUP(FR_HITUNG_MINMAX!A1377,'STOK TRAYEMAN'!C:H,6,0),"?"))))</f>
        <v>0</v>
      </c>
      <c r="AR1377" s="25">
        <f t="shared" si="75"/>
        <v>0</v>
      </c>
      <c r="AS1377" s="25">
        <f t="shared" si="76"/>
        <v>1</v>
      </c>
      <c r="AT1377" s="25">
        <f t="shared" si="77"/>
        <v>4</v>
      </c>
    </row>
    <row r="1378" spans="1:46" ht="30">
      <c r="A1378" s="96" t="s">
        <v>219</v>
      </c>
      <c r="B1378" s="96" t="s">
        <v>954</v>
      </c>
      <c r="C1378" s="96" t="s">
        <v>948</v>
      </c>
      <c r="D1378" s="96" t="s">
        <v>1365</v>
      </c>
      <c r="E1378" s="96" t="s">
        <v>482</v>
      </c>
      <c r="F1378" s="97">
        <v>46000</v>
      </c>
      <c r="G1378" s="97">
        <v>1</v>
      </c>
      <c r="H1378" s="96" t="s">
        <v>30</v>
      </c>
      <c r="I1378" s="96" t="s">
        <v>2</v>
      </c>
      <c r="J1378" s="98" t="s">
        <v>1366</v>
      </c>
      <c r="K1378" s="97">
        <v>1</v>
      </c>
      <c r="L1378" s="97">
        <v>0</v>
      </c>
      <c r="M1378" s="97">
        <v>0</v>
      </c>
      <c r="N1378" s="97">
        <v>0</v>
      </c>
      <c r="O1378" s="97">
        <v>0</v>
      </c>
      <c r="P1378" s="97">
        <v>0</v>
      </c>
      <c r="Q1378" s="97">
        <v>0</v>
      </c>
      <c r="R1378" s="97">
        <v>0</v>
      </c>
      <c r="S1378" s="97">
        <v>0</v>
      </c>
      <c r="T1378" s="97">
        <v>0</v>
      </c>
      <c r="U1378" s="97">
        <v>0</v>
      </c>
      <c r="V1378" s="97">
        <v>1</v>
      </c>
      <c r="W1378" s="97">
        <v>0</v>
      </c>
      <c r="X1378" s="97">
        <v>1</v>
      </c>
      <c r="Y1378" s="97">
        <v>0</v>
      </c>
      <c r="Z1378" s="97">
        <v>0</v>
      </c>
      <c r="AA1378" s="97">
        <v>0</v>
      </c>
      <c r="AB1378" s="97">
        <v>0</v>
      </c>
      <c r="AC1378" s="97">
        <v>0</v>
      </c>
      <c r="AD1378" s="97">
        <v>0</v>
      </c>
      <c r="AE1378" s="97">
        <v>0</v>
      </c>
      <c r="AF1378" s="97">
        <v>0</v>
      </c>
      <c r="AG1378" s="97">
        <v>0</v>
      </c>
      <c r="AH1378" s="97">
        <v>1</v>
      </c>
      <c r="AI1378" s="97">
        <v>1</v>
      </c>
      <c r="AJ1378" s="97">
        <v>0</v>
      </c>
      <c r="AK1378" s="97">
        <v>1</v>
      </c>
      <c r="AL1378" s="97">
        <v>1</v>
      </c>
      <c r="AM1378" s="97">
        <v>1</v>
      </c>
      <c r="AN1378" s="96" t="s">
        <v>2302</v>
      </c>
      <c r="AO1378" s="97">
        <v>1</v>
      </c>
      <c r="AP1378" s="31">
        <f>IFERROR(IF(AN1378="CIKDITIRO",VLOOKUP(A1378,'BR DTG CIKDITIRO'!C:E,3,0),IF(FR_HITUNG_MINMAX!AN1378="PESALAKAN",VLOOKUP(FR_HITUNG_MINMAX!A1378,'BR DTG ADW'!C:E,3,0),IF(FR_HITUNG_MINMAX!AN1378="PACUL",VLOOKUP(FR_HITUNG_MINMAX!A1378,'BR DTG PACUL'!C:E,3,0),IF(FR_HITUNG_MINMAX!AN1378="TRAYEMAN",VLOOKUP(FR_HITUNG_MINMAX!A1378,'BR DTG TRAYEMAN'!C:E,3,0),"?")))),0)</f>
        <v>0</v>
      </c>
      <c r="AQ1378" s="31">
        <f>IF(AN1378="PACUL",VLOOKUP(A1378,'STOK PACUL'!C:H,6,0),IF(FR_HITUNG_MINMAX!AN1378="PESALAKAN",VLOOKUP(FR_HITUNG_MINMAX!A1378,'STOK PESALAKAN'!C:H,6,0),IF(FR_HITUNG_MINMAX!AN1378="CIKDITIRO",VLOOKUP(FR_HITUNG_MINMAX!A1378,'STOK CIKDITIRO'!C:H,6,0),IF(FR_HITUNG_MINMAX!AN1378="TRAYEMAN",VLOOKUP(FR_HITUNG_MINMAX!A1378,'STOK TRAYEMAN'!C:H,6,0),"?"))))</f>
        <v>1</v>
      </c>
      <c r="AR1378" s="25">
        <f t="shared" si="75"/>
        <v>1</v>
      </c>
      <c r="AS1378" s="25">
        <f t="shared" si="76"/>
        <v>1</v>
      </c>
      <c r="AT1378" s="25">
        <f t="shared" si="77"/>
        <v>4</v>
      </c>
    </row>
    <row r="1379" spans="1:46" ht="30">
      <c r="A1379" s="96" t="s">
        <v>220</v>
      </c>
      <c r="B1379" s="96" t="s">
        <v>955</v>
      </c>
      <c r="C1379" s="96" t="s">
        <v>948</v>
      </c>
      <c r="D1379" s="96" t="s">
        <v>1365</v>
      </c>
      <c r="E1379" s="96" t="s">
        <v>482</v>
      </c>
      <c r="F1379" s="97">
        <v>48500</v>
      </c>
      <c r="G1379" s="97">
        <v>1</v>
      </c>
      <c r="H1379" s="96" t="s">
        <v>30</v>
      </c>
      <c r="I1379" s="96" t="s">
        <v>2</v>
      </c>
      <c r="J1379" s="98" t="s">
        <v>1366</v>
      </c>
      <c r="K1379" s="97">
        <v>1</v>
      </c>
      <c r="L1379" s="97">
        <v>0</v>
      </c>
      <c r="M1379" s="97">
        <v>0</v>
      </c>
      <c r="N1379" s="97">
        <v>0</v>
      </c>
      <c r="O1379" s="97">
        <v>0</v>
      </c>
      <c r="P1379" s="97">
        <v>0</v>
      </c>
      <c r="Q1379" s="97">
        <v>0</v>
      </c>
      <c r="R1379" s="97">
        <v>0</v>
      </c>
      <c r="S1379" s="97">
        <v>0</v>
      </c>
      <c r="T1379" s="97">
        <v>0</v>
      </c>
      <c r="U1379" s="97">
        <v>0</v>
      </c>
      <c r="V1379" s="97">
        <v>0</v>
      </c>
      <c r="W1379" s="97">
        <v>1</v>
      </c>
      <c r="X1379" s="97">
        <v>1</v>
      </c>
      <c r="Y1379" s="97">
        <v>0</v>
      </c>
      <c r="Z1379" s="97">
        <v>0</v>
      </c>
      <c r="AA1379" s="97">
        <v>0</v>
      </c>
      <c r="AB1379" s="97">
        <v>0</v>
      </c>
      <c r="AC1379" s="97">
        <v>0</v>
      </c>
      <c r="AD1379" s="97">
        <v>0</v>
      </c>
      <c r="AE1379" s="97">
        <v>0</v>
      </c>
      <c r="AF1379" s="97">
        <v>0</v>
      </c>
      <c r="AG1379" s="97">
        <v>0</v>
      </c>
      <c r="AH1379" s="97">
        <v>0</v>
      </c>
      <c r="AI1379" s="97">
        <v>1</v>
      </c>
      <c r="AJ1379" s="97">
        <v>1</v>
      </c>
      <c r="AK1379" s="97">
        <v>1</v>
      </c>
      <c r="AL1379" s="97">
        <v>1</v>
      </c>
      <c r="AM1379" s="97">
        <v>1</v>
      </c>
      <c r="AN1379" s="96" t="s">
        <v>2302</v>
      </c>
      <c r="AO1379" s="97">
        <v>0</v>
      </c>
      <c r="AP1379" s="31">
        <f>IFERROR(IF(AN1379="CIKDITIRO",VLOOKUP(A1379,'BR DTG CIKDITIRO'!C:E,3,0),IF(FR_HITUNG_MINMAX!AN1379="PESALAKAN",VLOOKUP(FR_HITUNG_MINMAX!A1379,'BR DTG ADW'!C:E,3,0),IF(FR_HITUNG_MINMAX!AN1379="PACUL",VLOOKUP(FR_HITUNG_MINMAX!A1379,'BR DTG PACUL'!C:E,3,0),IF(FR_HITUNG_MINMAX!AN1379="TRAYEMAN",VLOOKUP(FR_HITUNG_MINMAX!A1379,'BR DTG TRAYEMAN'!C:E,3,0),"?")))),0)</f>
        <v>0</v>
      </c>
      <c r="AQ1379" s="31">
        <f>IF(AN1379="PACUL",VLOOKUP(A1379,'STOK PACUL'!C:H,6,0),IF(FR_HITUNG_MINMAX!AN1379="PESALAKAN",VLOOKUP(FR_HITUNG_MINMAX!A1379,'STOK PESALAKAN'!C:H,6,0),IF(FR_HITUNG_MINMAX!AN1379="CIKDITIRO",VLOOKUP(FR_HITUNG_MINMAX!A1379,'STOK CIKDITIRO'!C:H,6,0),IF(FR_HITUNG_MINMAX!AN1379="TRAYEMAN",VLOOKUP(FR_HITUNG_MINMAX!A1379,'STOK TRAYEMAN'!C:H,6,0),"?"))))</f>
        <v>0</v>
      </c>
      <c r="AR1379" s="25">
        <f t="shared" si="75"/>
        <v>0</v>
      </c>
      <c r="AS1379" s="25">
        <f t="shared" si="76"/>
        <v>1</v>
      </c>
      <c r="AT1379" s="25">
        <f t="shared" si="77"/>
        <v>4</v>
      </c>
    </row>
    <row r="1380" spans="1:46" ht="30">
      <c r="A1380" s="96" t="s">
        <v>222</v>
      </c>
      <c r="B1380" s="96" t="s">
        <v>957</v>
      </c>
      <c r="C1380" s="96" t="s">
        <v>948</v>
      </c>
      <c r="D1380" s="96" t="s">
        <v>1365</v>
      </c>
      <c r="E1380" s="96" t="s">
        <v>482</v>
      </c>
      <c r="F1380" s="97">
        <v>25500</v>
      </c>
      <c r="G1380" s="97">
        <v>1</v>
      </c>
      <c r="H1380" s="96" t="s">
        <v>30</v>
      </c>
      <c r="I1380" s="96" t="s">
        <v>2</v>
      </c>
      <c r="J1380" s="98" t="s">
        <v>1366</v>
      </c>
      <c r="K1380" s="97">
        <v>1</v>
      </c>
      <c r="L1380" s="97">
        <v>0</v>
      </c>
      <c r="M1380" s="97">
        <v>0</v>
      </c>
      <c r="N1380" s="97">
        <v>0</v>
      </c>
      <c r="O1380" s="97">
        <v>0</v>
      </c>
      <c r="P1380" s="97">
        <v>0</v>
      </c>
      <c r="Q1380" s="97">
        <v>0</v>
      </c>
      <c r="R1380" s="97">
        <v>0</v>
      </c>
      <c r="S1380" s="97">
        <v>0</v>
      </c>
      <c r="T1380" s="97">
        <v>0</v>
      </c>
      <c r="U1380" s="97">
        <v>0</v>
      </c>
      <c r="V1380" s="97">
        <v>1</v>
      </c>
      <c r="W1380" s="97">
        <v>0</v>
      </c>
      <c r="X1380" s="97">
        <v>1</v>
      </c>
      <c r="Y1380" s="97">
        <v>0</v>
      </c>
      <c r="Z1380" s="97">
        <v>0</v>
      </c>
      <c r="AA1380" s="97">
        <v>0</v>
      </c>
      <c r="AB1380" s="97">
        <v>0</v>
      </c>
      <c r="AC1380" s="97">
        <v>0</v>
      </c>
      <c r="AD1380" s="97">
        <v>0</v>
      </c>
      <c r="AE1380" s="97">
        <v>0</v>
      </c>
      <c r="AF1380" s="97">
        <v>0</v>
      </c>
      <c r="AG1380" s="97">
        <v>0</v>
      </c>
      <c r="AH1380" s="97">
        <v>1</v>
      </c>
      <c r="AI1380" s="97">
        <v>1</v>
      </c>
      <c r="AJ1380" s="97">
        <v>0</v>
      </c>
      <c r="AK1380" s="97">
        <v>1</v>
      </c>
      <c r="AL1380" s="97">
        <v>1</v>
      </c>
      <c r="AM1380" s="97">
        <v>1</v>
      </c>
      <c r="AN1380" s="96" t="s">
        <v>2302</v>
      </c>
      <c r="AO1380" s="97">
        <v>1</v>
      </c>
      <c r="AP1380" s="31">
        <f>IFERROR(IF(AN1380="CIKDITIRO",VLOOKUP(A1380,'BR DTG CIKDITIRO'!C:E,3,0),IF(FR_HITUNG_MINMAX!AN1380="PESALAKAN",VLOOKUP(FR_HITUNG_MINMAX!A1380,'BR DTG ADW'!C:E,3,0),IF(FR_HITUNG_MINMAX!AN1380="PACUL",VLOOKUP(FR_HITUNG_MINMAX!A1380,'BR DTG PACUL'!C:E,3,0),IF(FR_HITUNG_MINMAX!AN1380="TRAYEMAN",VLOOKUP(FR_HITUNG_MINMAX!A1380,'BR DTG TRAYEMAN'!C:E,3,0),"?")))),0)</f>
        <v>0</v>
      </c>
      <c r="AQ1380" s="31">
        <f>IF(AN1380="PACUL",VLOOKUP(A1380,'STOK PACUL'!C:H,6,0),IF(FR_HITUNG_MINMAX!AN1380="PESALAKAN",VLOOKUP(FR_HITUNG_MINMAX!A1380,'STOK PESALAKAN'!C:H,6,0),IF(FR_HITUNG_MINMAX!AN1380="CIKDITIRO",VLOOKUP(FR_HITUNG_MINMAX!A1380,'STOK CIKDITIRO'!C:H,6,0),IF(FR_HITUNG_MINMAX!AN1380="TRAYEMAN",VLOOKUP(FR_HITUNG_MINMAX!A1380,'STOK TRAYEMAN'!C:H,6,0),"?"))))</f>
        <v>1</v>
      </c>
      <c r="AR1380" s="25">
        <f t="shared" si="75"/>
        <v>1</v>
      </c>
      <c r="AS1380" s="25">
        <f t="shared" si="76"/>
        <v>1</v>
      </c>
      <c r="AT1380" s="25">
        <f t="shared" si="77"/>
        <v>4</v>
      </c>
    </row>
    <row r="1381" spans="1:46" ht="30">
      <c r="A1381" s="96" t="s">
        <v>225</v>
      </c>
      <c r="B1381" s="96" t="s">
        <v>960</v>
      </c>
      <c r="C1381" s="96" t="s">
        <v>948</v>
      </c>
      <c r="D1381" s="96" t="s">
        <v>1365</v>
      </c>
      <c r="E1381" s="96" t="s">
        <v>482</v>
      </c>
      <c r="F1381" s="97">
        <v>46000</v>
      </c>
      <c r="G1381" s="97">
        <v>1</v>
      </c>
      <c r="H1381" s="96" t="s">
        <v>1185</v>
      </c>
      <c r="I1381" s="96" t="s">
        <v>1185</v>
      </c>
      <c r="J1381" s="98">
        <v>1</v>
      </c>
      <c r="K1381" s="97">
        <v>1</v>
      </c>
      <c r="L1381" s="97">
        <v>0</v>
      </c>
      <c r="M1381" s="97">
        <v>0</v>
      </c>
      <c r="N1381" s="97">
        <v>0</v>
      </c>
      <c r="O1381" s="97">
        <v>0</v>
      </c>
      <c r="P1381" s="97">
        <v>0</v>
      </c>
      <c r="Q1381" s="97">
        <v>0</v>
      </c>
      <c r="R1381" s="97">
        <v>0</v>
      </c>
      <c r="S1381" s="97">
        <v>0</v>
      </c>
      <c r="T1381" s="97">
        <v>0</v>
      </c>
      <c r="U1381" s="97">
        <v>0</v>
      </c>
      <c r="V1381" s="97">
        <v>0</v>
      </c>
      <c r="W1381" s="97">
        <v>1</v>
      </c>
      <c r="X1381" s="97">
        <v>1</v>
      </c>
      <c r="Y1381" s="97">
        <v>0</v>
      </c>
      <c r="Z1381" s="97">
        <v>0</v>
      </c>
      <c r="AA1381" s="97">
        <v>0</v>
      </c>
      <c r="AB1381" s="97">
        <v>0</v>
      </c>
      <c r="AC1381" s="97">
        <v>0</v>
      </c>
      <c r="AD1381" s="97">
        <v>0</v>
      </c>
      <c r="AE1381" s="97">
        <v>0</v>
      </c>
      <c r="AF1381" s="97">
        <v>0</v>
      </c>
      <c r="AG1381" s="97">
        <v>0</v>
      </c>
      <c r="AH1381" s="97">
        <v>0</v>
      </c>
      <c r="AI1381" s="97">
        <v>1</v>
      </c>
      <c r="AJ1381" s="97">
        <v>1</v>
      </c>
      <c r="AK1381" s="97">
        <v>1</v>
      </c>
      <c r="AL1381" s="97">
        <v>1</v>
      </c>
      <c r="AM1381" s="97">
        <v>1</v>
      </c>
      <c r="AN1381" s="96" t="s">
        <v>2302</v>
      </c>
      <c r="AO1381" s="97">
        <v>1</v>
      </c>
      <c r="AP1381" s="31">
        <f>IFERROR(IF(AN1381="CIKDITIRO",VLOOKUP(A1381,'BR DTG CIKDITIRO'!C:E,3,0),IF(FR_HITUNG_MINMAX!AN1381="PESALAKAN",VLOOKUP(FR_HITUNG_MINMAX!A1381,'BR DTG ADW'!C:E,3,0),IF(FR_HITUNG_MINMAX!AN1381="PACUL",VLOOKUP(FR_HITUNG_MINMAX!A1381,'BR DTG PACUL'!C:E,3,0),IF(FR_HITUNG_MINMAX!AN1381="TRAYEMAN",VLOOKUP(FR_HITUNG_MINMAX!A1381,'BR DTG TRAYEMAN'!C:E,3,0),"?")))),0)</f>
        <v>0</v>
      </c>
      <c r="AQ1381" s="31">
        <f>IF(AN1381="PACUL",VLOOKUP(A1381,'STOK PACUL'!C:H,6,0),IF(FR_HITUNG_MINMAX!AN1381="PESALAKAN",VLOOKUP(FR_HITUNG_MINMAX!A1381,'STOK PESALAKAN'!C:H,6,0),IF(FR_HITUNG_MINMAX!AN1381="CIKDITIRO",VLOOKUP(FR_HITUNG_MINMAX!A1381,'STOK CIKDITIRO'!C:H,6,0),IF(FR_HITUNG_MINMAX!AN1381="TRAYEMAN",VLOOKUP(FR_HITUNG_MINMAX!A1381,'STOK TRAYEMAN'!C:H,6,0),"?"))))</f>
        <v>1</v>
      </c>
      <c r="AR1381" s="25">
        <f t="shared" si="75"/>
        <v>1</v>
      </c>
      <c r="AS1381" s="25">
        <f t="shared" si="76"/>
        <v>1</v>
      </c>
      <c r="AT1381" s="25">
        <f t="shared" si="77"/>
        <v>4</v>
      </c>
    </row>
    <row r="1382" spans="1:46" ht="30">
      <c r="A1382" s="96" t="s">
        <v>639</v>
      </c>
      <c r="B1382" s="96" t="s">
        <v>965</v>
      </c>
      <c r="C1382" s="96" t="s">
        <v>948</v>
      </c>
      <c r="D1382" s="96" t="s">
        <v>1365</v>
      </c>
      <c r="E1382" s="96" t="s">
        <v>482</v>
      </c>
      <c r="F1382" s="97">
        <v>83000</v>
      </c>
      <c r="G1382" s="97">
        <v>1</v>
      </c>
      <c r="H1382" s="96" t="s">
        <v>30</v>
      </c>
      <c r="I1382" s="96" t="s">
        <v>2</v>
      </c>
      <c r="J1382" s="98" t="s">
        <v>1366</v>
      </c>
      <c r="K1382" s="97">
        <v>1</v>
      </c>
      <c r="L1382" s="97">
        <v>0</v>
      </c>
      <c r="M1382" s="97">
        <v>0</v>
      </c>
      <c r="N1382" s="97">
        <v>0</v>
      </c>
      <c r="O1382" s="97">
        <v>0</v>
      </c>
      <c r="P1382" s="97">
        <v>0</v>
      </c>
      <c r="Q1382" s="97">
        <v>0</v>
      </c>
      <c r="R1382" s="97">
        <v>0</v>
      </c>
      <c r="S1382" s="97">
        <v>0</v>
      </c>
      <c r="T1382" s="97">
        <v>0</v>
      </c>
      <c r="U1382" s="97">
        <v>0</v>
      </c>
      <c r="V1382" s="97">
        <v>0</v>
      </c>
      <c r="W1382" s="97">
        <v>1</v>
      </c>
      <c r="X1382" s="97">
        <v>1</v>
      </c>
      <c r="Y1382" s="97">
        <v>0</v>
      </c>
      <c r="Z1382" s="97">
        <v>0</v>
      </c>
      <c r="AA1382" s="97">
        <v>0</v>
      </c>
      <c r="AB1382" s="97">
        <v>0</v>
      </c>
      <c r="AC1382" s="97">
        <v>0</v>
      </c>
      <c r="AD1382" s="97">
        <v>0</v>
      </c>
      <c r="AE1382" s="97">
        <v>0</v>
      </c>
      <c r="AF1382" s="97">
        <v>0</v>
      </c>
      <c r="AG1382" s="97">
        <v>0</v>
      </c>
      <c r="AH1382" s="97">
        <v>0</v>
      </c>
      <c r="AI1382" s="97">
        <v>1</v>
      </c>
      <c r="AJ1382" s="97">
        <v>1</v>
      </c>
      <c r="AK1382" s="97">
        <v>1</v>
      </c>
      <c r="AL1382" s="97">
        <v>1</v>
      </c>
      <c r="AM1382" s="97">
        <v>1</v>
      </c>
      <c r="AN1382" s="96" t="s">
        <v>2302</v>
      </c>
      <c r="AO1382" s="97">
        <v>0</v>
      </c>
      <c r="AP1382" s="31">
        <f>IFERROR(IF(AN1382="CIKDITIRO",VLOOKUP(A1382,'BR DTG CIKDITIRO'!C:E,3,0),IF(FR_HITUNG_MINMAX!AN1382="PESALAKAN",VLOOKUP(FR_HITUNG_MINMAX!A1382,'BR DTG ADW'!C:E,3,0),IF(FR_HITUNG_MINMAX!AN1382="PACUL",VLOOKUP(FR_HITUNG_MINMAX!A1382,'BR DTG PACUL'!C:E,3,0),IF(FR_HITUNG_MINMAX!AN1382="TRAYEMAN",VLOOKUP(FR_HITUNG_MINMAX!A1382,'BR DTG TRAYEMAN'!C:E,3,0),"?")))),0)</f>
        <v>0</v>
      </c>
      <c r="AQ1382" s="31">
        <f>IF(AN1382="PACUL",VLOOKUP(A1382,'STOK PACUL'!C:H,6,0),IF(FR_HITUNG_MINMAX!AN1382="PESALAKAN",VLOOKUP(FR_HITUNG_MINMAX!A1382,'STOK PESALAKAN'!C:H,6,0),IF(FR_HITUNG_MINMAX!AN1382="CIKDITIRO",VLOOKUP(FR_HITUNG_MINMAX!A1382,'STOK CIKDITIRO'!C:H,6,0),IF(FR_HITUNG_MINMAX!AN1382="TRAYEMAN",VLOOKUP(FR_HITUNG_MINMAX!A1382,'STOK TRAYEMAN'!C:H,6,0),"?"))))</f>
        <v>0</v>
      </c>
      <c r="AR1382" s="25">
        <f t="shared" si="75"/>
        <v>0</v>
      </c>
      <c r="AS1382" s="25">
        <f t="shared" si="76"/>
        <v>1</v>
      </c>
      <c r="AT1382" s="25">
        <f t="shared" si="77"/>
        <v>4</v>
      </c>
    </row>
    <row r="1383" spans="1:46" ht="30">
      <c r="A1383" s="96" t="s">
        <v>229</v>
      </c>
      <c r="B1383" s="96" t="s">
        <v>966</v>
      </c>
      <c r="C1383" s="96" t="s">
        <v>948</v>
      </c>
      <c r="D1383" s="96" t="s">
        <v>1365</v>
      </c>
      <c r="E1383" s="96" t="s">
        <v>482</v>
      </c>
      <c r="F1383" s="97">
        <v>72000</v>
      </c>
      <c r="G1383" s="97">
        <v>1</v>
      </c>
      <c r="H1383" s="96" t="s">
        <v>30</v>
      </c>
      <c r="I1383" s="96" t="s">
        <v>2</v>
      </c>
      <c r="J1383" s="98" t="s">
        <v>1366</v>
      </c>
      <c r="K1383" s="97">
        <v>1</v>
      </c>
      <c r="L1383" s="97">
        <v>0</v>
      </c>
      <c r="M1383" s="97">
        <v>0</v>
      </c>
      <c r="N1383" s="97">
        <v>0</v>
      </c>
      <c r="O1383" s="97">
        <v>0</v>
      </c>
      <c r="P1383" s="97">
        <v>0</v>
      </c>
      <c r="Q1383" s="97">
        <v>0</v>
      </c>
      <c r="R1383" s="97">
        <v>0</v>
      </c>
      <c r="S1383" s="97">
        <v>0</v>
      </c>
      <c r="T1383" s="97">
        <v>0</v>
      </c>
      <c r="U1383" s="97">
        <v>0</v>
      </c>
      <c r="V1383" s="97">
        <v>1</v>
      </c>
      <c r="W1383" s="97">
        <v>0</v>
      </c>
      <c r="X1383" s="97">
        <v>1</v>
      </c>
      <c r="Y1383" s="97">
        <v>0</v>
      </c>
      <c r="Z1383" s="97">
        <v>0</v>
      </c>
      <c r="AA1383" s="97">
        <v>0</v>
      </c>
      <c r="AB1383" s="97">
        <v>0</v>
      </c>
      <c r="AC1383" s="97">
        <v>0</v>
      </c>
      <c r="AD1383" s="97">
        <v>0</v>
      </c>
      <c r="AE1383" s="97">
        <v>0</v>
      </c>
      <c r="AF1383" s="97">
        <v>0</v>
      </c>
      <c r="AG1383" s="97">
        <v>0</v>
      </c>
      <c r="AH1383" s="97">
        <v>1</v>
      </c>
      <c r="AI1383" s="97">
        <v>1</v>
      </c>
      <c r="AJ1383" s="97">
        <v>0</v>
      </c>
      <c r="AK1383" s="97">
        <v>1</v>
      </c>
      <c r="AL1383" s="97">
        <v>1</v>
      </c>
      <c r="AM1383" s="97">
        <v>1</v>
      </c>
      <c r="AN1383" s="96" t="s">
        <v>2302</v>
      </c>
      <c r="AO1383" s="97">
        <v>1</v>
      </c>
      <c r="AP1383" s="31">
        <f>IFERROR(IF(AN1383="CIKDITIRO",VLOOKUP(A1383,'BR DTG CIKDITIRO'!C:E,3,0),IF(FR_HITUNG_MINMAX!AN1383="PESALAKAN",VLOOKUP(FR_HITUNG_MINMAX!A1383,'BR DTG ADW'!C:E,3,0),IF(FR_HITUNG_MINMAX!AN1383="PACUL",VLOOKUP(FR_HITUNG_MINMAX!A1383,'BR DTG PACUL'!C:E,3,0),IF(FR_HITUNG_MINMAX!AN1383="TRAYEMAN",VLOOKUP(FR_HITUNG_MINMAX!A1383,'BR DTG TRAYEMAN'!C:E,3,0),"?")))),0)</f>
        <v>0</v>
      </c>
      <c r="AQ1383" s="31">
        <f>IF(AN1383="PACUL",VLOOKUP(A1383,'STOK PACUL'!C:H,6,0),IF(FR_HITUNG_MINMAX!AN1383="PESALAKAN",VLOOKUP(FR_HITUNG_MINMAX!A1383,'STOK PESALAKAN'!C:H,6,0),IF(FR_HITUNG_MINMAX!AN1383="CIKDITIRO",VLOOKUP(FR_HITUNG_MINMAX!A1383,'STOK CIKDITIRO'!C:H,6,0),IF(FR_HITUNG_MINMAX!AN1383="TRAYEMAN",VLOOKUP(FR_HITUNG_MINMAX!A1383,'STOK TRAYEMAN'!C:H,6,0),"?"))))</f>
        <v>1</v>
      </c>
      <c r="AR1383" s="25">
        <f t="shared" si="75"/>
        <v>1</v>
      </c>
      <c r="AS1383" s="25">
        <f t="shared" si="76"/>
        <v>1</v>
      </c>
      <c r="AT1383" s="25">
        <f t="shared" si="77"/>
        <v>4</v>
      </c>
    </row>
    <row r="1384" spans="1:46" ht="30">
      <c r="A1384" s="96" t="s">
        <v>232</v>
      </c>
      <c r="B1384" s="96" t="s">
        <v>969</v>
      </c>
      <c r="C1384" s="96" t="s">
        <v>948</v>
      </c>
      <c r="D1384" s="96" t="s">
        <v>1365</v>
      </c>
      <c r="E1384" s="96" t="s">
        <v>482</v>
      </c>
      <c r="F1384" s="97">
        <v>43000</v>
      </c>
      <c r="G1384" s="97">
        <v>1</v>
      </c>
      <c r="H1384" s="96" t="s">
        <v>1185</v>
      </c>
      <c r="I1384" s="96" t="s">
        <v>1185</v>
      </c>
      <c r="J1384" s="98">
        <v>1</v>
      </c>
      <c r="K1384" s="97">
        <v>1</v>
      </c>
      <c r="L1384" s="97">
        <v>0</v>
      </c>
      <c r="M1384" s="97">
        <v>0</v>
      </c>
      <c r="N1384" s="97">
        <v>0</v>
      </c>
      <c r="O1384" s="97">
        <v>0</v>
      </c>
      <c r="P1384" s="97">
        <v>0</v>
      </c>
      <c r="Q1384" s="97">
        <v>0</v>
      </c>
      <c r="R1384" s="97">
        <v>0</v>
      </c>
      <c r="S1384" s="97">
        <v>0</v>
      </c>
      <c r="T1384" s="97">
        <v>0</v>
      </c>
      <c r="U1384" s="97">
        <v>0</v>
      </c>
      <c r="V1384" s="97">
        <v>1</v>
      </c>
      <c r="W1384" s="97">
        <v>0</v>
      </c>
      <c r="X1384" s="97">
        <v>1</v>
      </c>
      <c r="Y1384" s="97">
        <v>0</v>
      </c>
      <c r="Z1384" s="97">
        <v>0</v>
      </c>
      <c r="AA1384" s="97">
        <v>0</v>
      </c>
      <c r="AB1384" s="97">
        <v>0</v>
      </c>
      <c r="AC1384" s="97">
        <v>0</v>
      </c>
      <c r="AD1384" s="97">
        <v>0</v>
      </c>
      <c r="AE1384" s="97">
        <v>0</v>
      </c>
      <c r="AF1384" s="97">
        <v>0</v>
      </c>
      <c r="AG1384" s="97">
        <v>0</v>
      </c>
      <c r="AH1384" s="97">
        <v>1</v>
      </c>
      <c r="AI1384" s="97">
        <v>1</v>
      </c>
      <c r="AJ1384" s="97">
        <v>0</v>
      </c>
      <c r="AK1384" s="97">
        <v>1</v>
      </c>
      <c r="AL1384" s="97">
        <v>1</v>
      </c>
      <c r="AM1384" s="97">
        <v>1</v>
      </c>
      <c r="AN1384" s="96" t="s">
        <v>2302</v>
      </c>
      <c r="AO1384" s="97">
        <v>0</v>
      </c>
      <c r="AP1384" s="31">
        <f>IFERROR(IF(AN1384="CIKDITIRO",VLOOKUP(A1384,'BR DTG CIKDITIRO'!C:E,3,0),IF(FR_HITUNG_MINMAX!AN1384="PESALAKAN",VLOOKUP(FR_HITUNG_MINMAX!A1384,'BR DTG ADW'!C:E,3,0),IF(FR_HITUNG_MINMAX!AN1384="PACUL",VLOOKUP(FR_HITUNG_MINMAX!A1384,'BR DTG PACUL'!C:E,3,0),IF(FR_HITUNG_MINMAX!AN1384="TRAYEMAN",VLOOKUP(FR_HITUNG_MINMAX!A1384,'BR DTG TRAYEMAN'!C:E,3,0),"?")))),0)</f>
        <v>0</v>
      </c>
      <c r="AQ1384" s="31">
        <f>IF(AN1384="PACUL",VLOOKUP(A1384,'STOK PACUL'!C:H,6,0),IF(FR_HITUNG_MINMAX!AN1384="PESALAKAN",VLOOKUP(FR_HITUNG_MINMAX!A1384,'STOK PESALAKAN'!C:H,6,0),IF(FR_HITUNG_MINMAX!AN1384="CIKDITIRO",VLOOKUP(FR_HITUNG_MINMAX!A1384,'STOK CIKDITIRO'!C:H,6,0),IF(FR_HITUNG_MINMAX!AN1384="TRAYEMAN",VLOOKUP(FR_HITUNG_MINMAX!A1384,'STOK TRAYEMAN'!C:H,6,0),"?"))))</f>
        <v>0</v>
      </c>
      <c r="AR1384" s="25">
        <f t="shared" si="75"/>
        <v>0</v>
      </c>
      <c r="AS1384" s="25">
        <f t="shared" si="76"/>
        <v>1</v>
      </c>
      <c r="AT1384" s="25">
        <f t="shared" si="77"/>
        <v>4</v>
      </c>
    </row>
    <row r="1385" spans="1:46" ht="30">
      <c r="A1385" s="96" t="s">
        <v>234</v>
      </c>
      <c r="B1385" s="96" t="s">
        <v>972</v>
      </c>
      <c r="C1385" s="96" t="s">
        <v>948</v>
      </c>
      <c r="D1385" s="96" t="s">
        <v>1365</v>
      </c>
      <c r="E1385" s="96" t="s">
        <v>482</v>
      </c>
      <c r="F1385" s="97">
        <v>37188</v>
      </c>
      <c r="G1385" s="97">
        <v>1</v>
      </c>
      <c r="H1385" s="96" t="s">
        <v>32</v>
      </c>
      <c r="I1385" s="96" t="s">
        <v>2</v>
      </c>
      <c r="J1385" s="98">
        <v>1</v>
      </c>
      <c r="K1385" s="97">
        <v>1</v>
      </c>
      <c r="L1385" s="97">
        <v>0</v>
      </c>
      <c r="M1385" s="97">
        <v>0</v>
      </c>
      <c r="N1385" s="97">
        <v>0</v>
      </c>
      <c r="O1385" s="97">
        <v>0</v>
      </c>
      <c r="P1385" s="97">
        <v>0</v>
      </c>
      <c r="Q1385" s="97">
        <v>0</v>
      </c>
      <c r="R1385" s="97">
        <v>0</v>
      </c>
      <c r="S1385" s="97">
        <v>0</v>
      </c>
      <c r="T1385" s="97">
        <v>0</v>
      </c>
      <c r="U1385" s="97">
        <v>0</v>
      </c>
      <c r="V1385" s="97">
        <v>0</v>
      </c>
      <c r="W1385" s="97">
        <v>1</v>
      </c>
      <c r="X1385" s="97">
        <v>1</v>
      </c>
      <c r="Y1385" s="97">
        <v>0</v>
      </c>
      <c r="Z1385" s="97">
        <v>0</v>
      </c>
      <c r="AA1385" s="97">
        <v>0</v>
      </c>
      <c r="AB1385" s="97">
        <v>0</v>
      </c>
      <c r="AC1385" s="97">
        <v>0</v>
      </c>
      <c r="AD1385" s="97">
        <v>0</v>
      </c>
      <c r="AE1385" s="97">
        <v>0</v>
      </c>
      <c r="AF1385" s="97">
        <v>0</v>
      </c>
      <c r="AG1385" s="97">
        <v>0</v>
      </c>
      <c r="AH1385" s="97">
        <v>0</v>
      </c>
      <c r="AI1385" s="97">
        <v>1</v>
      </c>
      <c r="AJ1385" s="97">
        <v>1</v>
      </c>
      <c r="AK1385" s="97">
        <v>1</v>
      </c>
      <c r="AL1385" s="97">
        <v>1</v>
      </c>
      <c r="AM1385" s="97">
        <v>1</v>
      </c>
      <c r="AN1385" s="96" t="s">
        <v>2302</v>
      </c>
      <c r="AO1385" s="97">
        <v>0</v>
      </c>
      <c r="AP1385" s="31">
        <f>IFERROR(IF(AN1385="CIKDITIRO",VLOOKUP(A1385,'BR DTG CIKDITIRO'!C:E,3,0),IF(FR_HITUNG_MINMAX!AN1385="PESALAKAN",VLOOKUP(FR_HITUNG_MINMAX!A1385,'BR DTG ADW'!C:E,3,0),IF(FR_HITUNG_MINMAX!AN1385="PACUL",VLOOKUP(FR_HITUNG_MINMAX!A1385,'BR DTG PACUL'!C:E,3,0),IF(FR_HITUNG_MINMAX!AN1385="TRAYEMAN",VLOOKUP(FR_HITUNG_MINMAX!A1385,'BR DTG TRAYEMAN'!C:E,3,0),"?")))),0)</f>
        <v>0</v>
      </c>
      <c r="AQ1385" s="31">
        <f>IF(AN1385="PACUL",VLOOKUP(A1385,'STOK PACUL'!C:H,6,0),IF(FR_HITUNG_MINMAX!AN1385="PESALAKAN",VLOOKUP(FR_HITUNG_MINMAX!A1385,'STOK PESALAKAN'!C:H,6,0),IF(FR_HITUNG_MINMAX!AN1385="CIKDITIRO",VLOOKUP(FR_HITUNG_MINMAX!A1385,'STOK CIKDITIRO'!C:H,6,0),IF(FR_HITUNG_MINMAX!AN1385="TRAYEMAN",VLOOKUP(FR_HITUNG_MINMAX!A1385,'STOK TRAYEMAN'!C:H,6,0),"?"))))</f>
        <v>0</v>
      </c>
      <c r="AR1385" s="25">
        <f t="shared" si="75"/>
        <v>0</v>
      </c>
      <c r="AS1385" s="25">
        <f t="shared" si="76"/>
        <v>1</v>
      </c>
      <c r="AT1385" s="25">
        <f t="shared" si="77"/>
        <v>3</v>
      </c>
    </row>
    <row r="1386" spans="1:46" ht="30">
      <c r="A1386" s="96" t="s">
        <v>235</v>
      </c>
      <c r="B1386" s="96" t="s">
        <v>973</v>
      </c>
      <c r="C1386" s="96" t="s">
        <v>948</v>
      </c>
      <c r="D1386" s="96" t="s">
        <v>1365</v>
      </c>
      <c r="E1386" s="96" t="s">
        <v>482</v>
      </c>
      <c r="F1386" s="97">
        <v>38847.5</v>
      </c>
      <c r="G1386" s="97">
        <v>1</v>
      </c>
      <c r="H1386" s="96" t="s">
        <v>30</v>
      </c>
      <c r="I1386" s="96" t="s">
        <v>2</v>
      </c>
      <c r="J1386" s="98">
        <v>1</v>
      </c>
      <c r="K1386" s="97">
        <v>1</v>
      </c>
      <c r="L1386" s="97">
        <v>0</v>
      </c>
      <c r="M1386" s="97">
        <v>0</v>
      </c>
      <c r="N1386" s="97">
        <v>0</v>
      </c>
      <c r="O1386" s="97">
        <v>0</v>
      </c>
      <c r="P1386" s="97">
        <v>0</v>
      </c>
      <c r="Q1386" s="97">
        <v>0</v>
      </c>
      <c r="R1386" s="97">
        <v>0</v>
      </c>
      <c r="S1386" s="97">
        <v>0</v>
      </c>
      <c r="T1386" s="97">
        <v>0</v>
      </c>
      <c r="U1386" s="97">
        <v>0</v>
      </c>
      <c r="V1386" s="97">
        <v>1</v>
      </c>
      <c r="W1386" s="97">
        <v>0</v>
      </c>
      <c r="X1386" s="97">
        <v>1</v>
      </c>
      <c r="Y1386" s="97">
        <v>0</v>
      </c>
      <c r="Z1386" s="97">
        <v>0</v>
      </c>
      <c r="AA1386" s="97">
        <v>0</v>
      </c>
      <c r="AB1386" s="97">
        <v>0</v>
      </c>
      <c r="AC1386" s="97">
        <v>0</v>
      </c>
      <c r="AD1386" s="97">
        <v>0</v>
      </c>
      <c r="AE1386" s="97">
        <v>0</v>
      </c>
      <c r="AF1386" s="97">
        <v>0</v>
      </c>
      <c r="AG1386" s="97">
        <v>0</v>
      </c>
      <c r="AH1386" s="97">
        <v>1</v>
      </c>
      <c r="AI1386" s="97">
        <v>1</v>
      </c>
      <c r="AJ1386" s="97">
        <v>0</v>
      </c>
      <c r="AK1386" s="97">
        <v>1</v>
      </c>
      <c r="AL1386" s="97">
        <v>1</v>
      </c>
      <c r="AM1386" s="97">
        <v>1</v>
      </c>
      <c r="AN1386" s="96" t="s">
        <v>2302</v>
      </c>
      <c r="AO1386" s="97">
        <v>0</v>
      </c>
      <c r="AP1386" s="31">
        <f>IFERROR(IF(AN1386="CIKDITIRO",VLOOKUP(A1386,'BR DTG CIKDITIRO'!C:E,3,0),IF(FR_HITUNG_MINMAX!AN1386="PESALAKAN",VLOOKUP(FR_HITUNG_MINMAX!A1386,'BR DTG ADW'!C:E,3,0),IF(FR_HITUNG_MINMAX!AN1386="PACUL",VLOOKUP(FR_HITUNG_MINMAX!A1386,'BR DTG PACUL'!C:E,3,0),IF(FR_HITUNG_MINMAX!AN1386="TRAYEMAN",VLOOKUP(FR_HITUNG_MINMAX!A1386,'BR DTG TRAYEMAN'!C:E,3,0),"?")))),0)</f>
        <v>0</v>
      </c>
      <c r="AQ1386" s="31">
        <f>IF(AN1386="PACUL",VLOOKUP(A1386,'STOK PACUL'!C:H,6,0),IF(FR_HITUNG_MINMAX!AN1386="PESALAKAN",VLOOKUP(FR_HITUNG_MINMAX!A1386,'STOK PESALAKAN'!C:H,6,0),IF(FR_HITUNG_MINMAX!AN1386="CIKDITIRO",VLOOKUP(FR_HITUNG_MINMAX!A1386,'STOK CIKDITIRO'!C:H,6,0),IF(FR_HITUNG_MINMAX!AN1386="TRAYEMAN",VLOOKUP(FR_HITUNG_MINMAX!A1386,'STOK TRAYEMAN'!C:H,6,0),"?"))))</f>
        <v>0</v>
      </c>
      <c r="AR1386" s="25">
        <f t="shared" si="75"/>
        <v>0</v>
      </c>
      <c r="AS1386" s="25">
        <f t="shared" si="76"/>
        <v>1</v>
      </c>
      <c r="AT1386" s="25">
        <f t="shared" si="77"/>
        <v>4</v>
      </c>
    </row>
    <row r="1387" spans="1:46" ht="30">
      <c r="A1387" s="96" t="s">
        <v>236</v>
      </c>
      <c r="B1387" s="96" t="s">
        <v>970</v>
      </c>
      <c r="C1387" s="96" t="s">
        <v>948</v>
      </c>
      <c r="D1387" s="96" t="s">
        <v>1365</v>
      </c>
      <c r="E1387" s="96" t="s">
        <v>482</v>
      </c>
      <c r="F1387" s="97">
        <v>50000</v>
      </c>
      <c r="G1387" s="97">
        <v>1</v>
      </c>
      <c r="H1387" s="96" t="s">
        <v>30</v>
      </c>
      <c r="I1387" s="96" t="s">
        <v>2</v>
      </c>
      <c r="J1387" s="98">
        <v>1</v>
      </c>
      <c r="K1387" s="97">
        <v>1</v>
      </c>
      <c r="L1387" s="97">
        <v>0</v>
      </c>
      <c r="M1387" s="97">
        <v>0</v>
      </c>
      <c r="N1387" s="97">
        <v>0</v>
      </c>
      <c r="O1387" s="97">
        <v>0</v>
      </c>
      <c r="P1387" s="97">
        <v>0</v>
      </c>
      <c r="Q1387" s="97">
        <v>0</v>
      </c>
      <c r="R1387" s="97">
        <v>0</v>
      </c>
      <c r="S1387" s="97">
        <v>0</v>
      </c>
      <c r="T1387" s="97">
        <v>0</v>
      </c>
      <c r="U1387" s="97">
        <v>0</v>
      </c>
      <c r="V1387" s="97">
        <v>1</v>
      </c>
      <c r="W1387" s="97">
        <v>1</v>
      </c>
      <c r="X1387" s="97">
        <v>1</v>
      </c>
      <c r="Y1387" s="97">
        <v>0</v>
      </c>
      <c r="Z1387" s="97">
        <v>0</v>
      </c>
      <c r="AA1387" s="97">
        <v>0</v>
      </c>
      <c r="AB1387" s="97">
        <v>0</v>
      </c>
      <c r="AC1387" s="97">
        <v>0</v>
      </c>
      <c r="AD1387" s="97">
        <v>0</v>
      </c>
      <c r="AE1387" s="97">
        <v>0</v>
      </c>
      <c r="AF1387" s="97">
        <v>0</v>
      </c>
      <c r="AG1387" s="97">
        <v>0</v>
      </c>
      <c r="AH1387" s="97">
        <v>1</v>
      </c>
      <c r="AI1387" s="97">
        <v>2</v>
      </c>
      <c r="AJ1387" s="97">
        <v>1</v>
      </c>
      <c r="AK1387" s="97">
        <v>2</v>
      </c>
      <c r="AL1387" s="97">
        <v>1</v>
      </c>
      <c r="AM1387" s="97">
        <v>2</v>
      </c>
      <c r="AN1387" s="96" t="s">
        <v>2302</v>
      </c>
      <c r="AO1387" s="97">
        <v>3</v>
      </c>
      <c r="AP1387" s="31">
        <f>IFERROR(IF(AN1387="CIKDITIRO",VLOOKUP(A1387,'BR DTG CIKDITIRO'!C:E,3,0),IF(FR_HITUNG_MINMAX!AN1387="PESALAKAN",VLOOKUP(FR_HITUNG_MINMAX!A1387,'BR DTG ADW'!C:E,3,0),IF(FR_HITUNG_MINMAX!AN1387="PACUL",VLOOKUP(FR_HITUNG_MINMAX!A1387,'BR DTG PACUL'!C:E,3,0),IF(FR_HITUNG_MINMAX!AN1387="TRAYEMAN",VLOOKUP(FR_HITUNG_MINMAX!A1387,'BR DTG TRAYEMAN'!C:E,3,0),"?")))),0)</f>
        <v>0</v>
      </c>
      <c r="AQ1387" s="31">
        <f>IF(AN1387="PACUL",VLOOKUP(A1387,'STOK PACUL'!C:H,6,0),IF(FR_HITUNG_MINMAX!AN1387="PESALAKAN",VLOOKUP(FR_HITUNG_MINMAX!A1387,'STOK PESALAKAN'!C:H,6,0),IF(FR_HITUNG_MINMAX!AN1387="CIKDITIRO",VLOOKUP(FR_HITUNG_MINMAX!A1387,'STOK CIKDITIRO'!C:H,6,0),IF(FR_HITUNG_MINMAX!AN1387="TRAYEMAN",VLOOKUP(FR_HITUNG_MINMAX!A1387,'STOK TRAYEMAN'!C:H,6,0),"?"))))</f>
        <v>3</v>
      </c>
      <c r="AR1387" s="25">
        <f t="shared" si="75"/>
        <v>3</v>
      </c>
      <c r="AS1387" s="25">
        <f t="shared" si="76"/>
        <v>1</v>
      </c>
      <c r="AT1387" s="25">
        <f t="shared" si="77"/>
        <v>4</v>
      </c>
    </row>
    <row r="1388" spans="1:46" ht="30">
      <c r="A1388" s="96" t="s">
        <v>237</v>
      </c>
      <c r="B1388" s="96" t="s">
        <v>974</v>
      </c>
      <c r="C1388" s="96" t="s">
        <v>948</v>
      </c>
      <c r="D1388" s="96" t="s">
        <v>1365</v>
      </c>
      <c r="E1388" s="96" t="s">
        <v>482</v>
      </c>
      <c r="F1388" s="97">
        <v>63000</v>
      </c>
      <c r="G1388" s="97">
        <v>1</v>
      </c>
      <c r="H1388" s="96" t="s">
        <v>30</v>
      </c>
      <c r="I1388" s="96" t="s">
        <v>2</v>
      </c>
      <c r="J1388" s="98">
        <v>1</v>
      </c>
      <c r="K1388" s="97">
        <v>1</v>
      </c>
      <c r="L1388" s="97">
        <v>0</v>
      </c>
      <c r="M1388" s="97">
        <v>0</v>
      </c>
      <c r="N1388" s="97">
        <v>0</v>
      </c>
      <c r="O1388" s="97">
        <v>0</v>
      </c>
      <c r="P1388" s="97">
        <v>0</v>
      </c>
      <c r="Q1388" s="97">
        <v>0</v>
      </c>
      <c r="R1388" s="97">
        <v>0</v>
      </c>
      <c r="S1388" s="97">
        <v>0</v>
      </c>
      <c r="T1388" s="97">
        <v>0</v>
      </c>
      <c r="U1388" s="97">
        <v>0</v>
      </c>
      <c r="V1388" s="97">
        <v>0</v>
      </c>
      <c r="W1388" s="97">
        <v>1</v>
      </c>
      <c r="X1388" s="97">
        <v>1</v>
      </c>
      <c r="Y1388" s="97">
        <v>0</v>
      </c>
      <c r="Z1388" s="97">
        <v>0</v>
      </c>
      <c r="AA1388" s="97">
        <v>0</v>
      </c>
      <c r="AB1388" s="97">
        <v>0</v>
      </c>
      <c r="AC1388" s="97">
        <v>0</v>
      </c>
      <c r="AD1388" s="97">
        <v>0</v>
      </c>
      <c r="AE1388" s="97">
        <v>0</v>
      </c>
      <c r="AF1388" s="97">
        <v>0</v>
      </c>
      <c r="AG1388" s="97">
        <v>0</v>
      </c>
      <c r="AH1388" s="97">
        <v>0</v>
      </c>
      <c r="AI1388" s="97">
        <v>1</v>
      </c>
      <c r="AJ1388" s="97">
        <v>1</v>
      </c>
      <c r="AK1388" s="97">
        <v>1</v>
      </c>
      <c r="AL1388" s="97">
        <v>1</v>
      </c>
      <c r="AM1388" s="97">
        <v>1</v>
      </c>
      <c r="AN1388" s="96" t="s">
        <v>2302</v>
      </c>
      <c r="AO1388" s="97">
        <v>0</v>
      </c>
      <c r="AP1388" s="31">
        <f>IFERROR(IF(AN1388="CIKDITIRO",VLOOKUP(A1388,'BR DTG CIKDITIRO'!C:E,3,0),IF(FR_HITUNG_MINMAX!AN1388="PESALAKAN",VLOOKUP(FR_HITUNG_MINMAX!A1388,'BR DTG ADW'!C:E,3,0),IF(FR_HITUNG_MINMAX!AN1388="PACUL",VLOOKUP(FR_HITUNG_MINMAX!A1388,'BR DTG PACUL'!C:E,3,0),IF(FR_HITUNG_MINMAX!AN1388="TRAYEMAN",VLOOKUP(FR_HITUNG_MINMAX!A1388,'BR DTG TRAYEMAN'!C:E,3,0),"?")))),0)</f>
        <v>0</v>
      </c>
      <c r="AQ1388" s="31">
        <f>IF(AN1388="PACUL",VLOOKUP(A1388,'STOK PACUL'!C:H,6,0),IF(FR_HITUNG_MINMAX!AN1388="PESALAKAN",VLOOKUP(FR_HITUNG_MINMAX!A1388,'STOK PESALAKAN'!C:H,6,0),IF(FR_HITUNG_MINMAX!AN1388="CIKDITIRO",VLOOKUP(FR_HITUNG_MINMAX!A1388,'STOK CIKDITIRO'!C:H,6,0),IF(FR_HITUNG_MINMAX!AN1388="TRAYEMAN",VLOOKUP(FR_HITUNG_MINMAX!A1388,'STOK TRAYEMAN'!C:H,6,0),"?"))))</f>
        <v>0</v>
      </c>
      <c r="AR1388" s="25">
        <f t="shared" si="75"/>
        <v>0</v>
      </c>
      <c r="AS1388" s="25">
        <f t="shared" si="76"/>
        <v>1</v>
      </c>
      <c r="AT1388" s="25">
        <f t="shared" si="77"/>
        <v>4</v>
      </c>
    </row>
    <row r="1389" spans="1:46" ht="30">
      <c r="A1389" s="96" t="s">
        <v>1759</v>
      </c>
      <c r="B1389" s="96" t="s">
        <v>1760</v>
      </c>
      <c r="C1389" s="96" t="s">
        <v>876</v>
      </c>
      <c r="D1389" s="96" t="s">
        <v>1365</v>
      </c>
      <c r="E1389" s="96" t="s">
        <v>482</v>
      </c>
      <c r="F1389" s="97">
        <v>12500</v>
      </c>
      <c r="G1389" s="97">
        <v>1</v>
      </c>
      <c r="H1389" s="96" t="s">
        <v>30</v>
      </c>
      <c r="I1389" s="96" t="s">
        <v>2</v>
      </c>
      <c r="J1389" s="98">
        <v>1</v>
      </c>
      <c r="K1389" s="97">
        <v>1</v>
      </c>
      <c r="L1389" s="97">
        <v>0</v>
      </c>
      <c r="M1389" s="97">
        <v>0</v>
      </c>
      <c r="N1389" s="97">
        <v>0</v>
      </c>
      <c r="O1389" s="97">
        <v>0</v>
      </c>
      <c r="P1389" s="97">
        <v>0</v>
      </c>
      <c r="Q1389" s="97">
        <v>0</v>
      </c>
      <c r="R1389" s="97">
        <v>0</v>
      </c>
      <c r="S1389" s="97">
        <v>0</v>
      </c>
      <c r="T1389" s="97">
        <v>0</v>
      </c>
      <c r="U1389" s="97">
        <v>0</v>
      </c>
      <c r="V1389" s="97">
        <v>0</v>
      </c>
      <c r="W1389" s="97">
        <v>3</v>
      </c>
      <c r="X1389" s="97">
        <v>3</v>
      </c>
      <c r="Y1389" s="97">
        <v>0</v>
      </c>
      <c r="Z1389" s="97">
        <v>0</v>
      </c>
      <c r="AA1389" s="97">
        <v>0</v>
      </c>
      <c r="AB1389" s="97">
        <v>0</v>
      </c>
      <c r="AC1389" s="97">
        <v>0</v>
      </c>
      <c r="AD1389" s="97">
        <v>0</v>
      </c>
      <c r="AE1389" s="97">
        <v>0</v>
      </c>
      <c r="AF1389" s="97">
        <v>0</v>
      </c>
      <c r="AG1389" s="97">
        <v>0</v>
      </c>
      <c r="AH1389" s="97">
        <v>0</v>
      </c>
      <c r="AI1389" s="97">
        <v>3</v>
      </c>
      <c r="AJ1389" s="97">
        <v>3</v>
      </c>
      <c r="AK1389" s="97">
        <v>3</v>
      </c>
      <c r="AL1389" s="97">
        <v>0</v>
      </c>
      <c r="AM1389" s="97">
        <v>0</v>
      </c>
      <c r="AN1389" s="96" t="s">
        <v>2302</v>
      </c>
      <c r="AO1389" s="97">
        <v>3</v>
      </c>
      <c r="AP1389" s="31">
        <f>IFERROR(IF(AN1389="CIKDITIRO",VLOOKUP(A1389,'BR DTG CIKDITIRO'!C:E,3,0),IF(FR_HITUNG_MINMAX!AN1389="PESALAKAN",VLOOKUP(FR_HITUNG_MINMAX!A1389,'BR DTG ADW'!C:E,3,0),IF(FR_HITUNG_MINMAX!AN1389="PACUL",VLOOKUP(FR_HITUNG_MINMAX!A1389,'BR DTG PACUL'!C:E,3,0),IF(FR_HITUNG_MINMAX!AN1389="TRAYEMAN",VLOOKUP(FR_HITUNG_MINMAX!A1389,'BR DTG TRAYEMAN'!C:E,3,0),"?")))),0)</f>
        <v>0</v>
      </c>
      <c r="AQ1389" s="31">
        <f>IF(AN1389="PACUL",VLOOKUP(A1389,'STOK PACUL'!C:H,6,0),IF(FR_HITUNG_MINMAX!AN1389="PESALAKAN",VLOOKUP(FR_HITUNG_MINMAX!A1389,'STOK PESALAKAN'!C:H,6,0),IF(FR_HITUNG_MINMAX!AN1389="CIKDITIRO",VLOOKUP(FR_HITUNG_MINMAX!A1389,'STOK CIKDITIRO'!C:H,6,0),IF(FR_HITUNG_MINMAX!AN1389="TRAYEMAN",VLOOKUP(FR_HITUNG_MINMAX!A1389,'STOK TRAYEMAN'!C:H,6,0),"?"))))</f>
        <v>3</v>
      </c>
      <c r="AR1389" s="25">
        <f t="shared" si="75"/>
        <v>3</v>
      </c>
      <c r="AS1389" s="25">
        <f t="shared" si="76"/>
        <v>0</v>
      </c>
      <c r="AT1389" s="25">
        <f t="shared" si="77"/>
        <v>3</v>
      </c>
    </row>
    <row r="1390" spans="1:46" ht="30">
      <c r="A1390" s="96" t="s">
        <v>240</v>
      </c>
      <c r="B1390" s="96" t="s">
        <v>980</v>
      </c>
      <c r="C1390" s="96" t="s">
        <v>948</v>
      </c>
      <c r="D1390" s="96" t="s">
        <v>1365</v>
      </c>
      <c r="E1390" s="96" t="s">
        <v>482</v>
      </c>
      <c r="F1390" s="97">
        <v>122000</v>
      </c>
      <c r="G1390" s="97">
        <v>1</v>
      </c>
      <c r="H1390" s="96" t="s">
        <v>30</v>
      </c>
      <c r="I1390" s="96" t="s">
        <v>2</v>
      </c>
      <c r="J1390" s="98">
        <v>1</v>
      </c>
      <c r="K1390" s="97">
        <v>1</v>
      </c>
      <c r="L1390" s="97">
        <v>0</v>
      </c>
      <c r="M1390" s="97">
        <v>0</v>
      </c>
      <c r="N1390" s="97">
        <v>0</v>
      </c>
      <c r="O1390" s="97">
        <v>0</v>
      </c>
      <c r="P1390" s="97">
        <v>0</v>
      </c>
      <c r="Q1390" s="97">
        <v>0</v>
      </c>
      <c r="R1390" s="97">
        <v>0</v>
      </c>
      <c r="S1390" s="97">
        <v>0</v>
      </c>
      <c r="T1390" s="97">
        <v>0</v>
      </c>
      <c r="U1390" s="97">
        <v>0</v>
      </c>
      <c r="V1390" s="97">
        <v>0</v>
      </c>
      <c r="W1390" s="97">
        <v>1</v>
      </c>
      <c r="X1390" s="97">
        <v>1</v>
      </c>
      <c r="Y1390" s="97">
        <v>0</v>
      </c>
      <c r="Z1390" s="97">
        <v>0</v>
      </c>
      <c r="AA1390" s="97">
        <v>0</v>
      </c>
      <c r="AB1390" s="97">
        <v>0</v>
      </c>
      <c r="AC1390" s="97">
        <v>0</v>
      </c>
      <c r="AD1390" s="97">
        <v>0</v>
      </c>
      <c r="AE1390" s="97">
        <v>0</v>
      </c>
      <c r="AF1390" s="97">
        <v>0</v>
      </c>
      <c r="AG1390" s="97">
        <v>0</v>
      </c>
      <c r="AH1390" s="97">
        <v>0</v>
      </c>
      <c r="AI1390" s="97">
        <v>1</v>
      </c>
      <c r="AJ1390" s="97">
        <v>1</v>
      </c>
      <c r="AK1390" s="97">
        <v>1</v>
      </c>
      <c r="AL1390" s="97">
        <v>1</v>
      </c>
      <c r="AM1390" s="97">
        <v>1</v>
      </c>
      <c r="AN1390" s="96" t="s">
        <v>2302</v>
      </c>
      <c r="AO1390" s="97">
        <v>1</v>
      </c>
      <c r="AP1390" s="31">
        <f>IFERROR(IF(AN1390="CIKDITIRO",VLOOKUP(A1390,'BR DTG CIKDITIRO'!C:E,3,0),IF(FR_HITUNG_MINMAX!AN1390="PESALAKAN",VLOOKUP(FR_HITUNG_MINMAX!A1390,'BR DTG ADW'!C:E,3,0),IF(FR_HITUNG_MINMAX!AN1390="PACUL",VLOOKUP(FR_HITUNG_MINMAX!A1390,'BR DTG PACUL'!C:E,3,0),IF(FR_HITUNG_MINMAX!AN1390="TRAYEMAN",VLOOKUP(FR_HITUNG_MINMAX!A1390,'BR DTG TRAYEMAN'!C:E,3,0),"?")))),0)</f>
        <v>0</v>
      </c>
      <c r="AQ1390" s="31">
        <f>IF(AN1390="PACUL",VLOOKUP(A1390,'STOK PACUL'!C:H,6,0),IF(FR_HITUNG_MINMAX!AN1390="PESALAKAN",VLOOKUP(FR_HITUNG_MINMAX!A1390,'STOK PESALAKAN'!C:H,6,0),IF(FR_HITUNG_MINMAX!AN1390="CIKDITIRO",VLOOKUP(FR_HITUNG_MINMAX!A1390,'STOK CIKDITIRO'!C:H,6,0),IF(FR_HITUNG_MINMAX!AN1390="TRAYEMAN",VLOOKUP(FR_HITUNG_MINMAX!A1390,'STOK TRAYEMAN'!C:H,6,0),"?"))))</f>
        <v>1</v>
      </c>
      <c r="AR1390" s="25">
        <f t="shared" si="75"/>
        <v>1</v>
      </c>
      <c r="AS1390" s="25">
        <f t="shared" si="76"/>
        <v>1</v>
      </c>
      <c r="AT1390" s="25">
        <f t="shared" si="77"/>
        <v>4</v>
      </c>
    </row>
    <row r="1391" spans="1:46" ht="30">
      <c r="A1391" s="96" t="s">
        <v>241</v>
      </c>
      <c r="B1391" s="96" t="s">
        <v>982</v>
      </c>
      <c r="C1391" s="96" t="s">
        <v>948</v>
      </c>
      <c r="D1391" s="96" t="s">
        <v>1365</v>
      </c>
      <c r="E1391" s="96" t="s">
        <v>482</v>
      </c>
      <c r="F1391" s="97">
        <v>151000</v>
      </c>
      <c r="G1391" s="97">
        <v>1</v>
      </c>
      <c r="H1391" s="96" t="s">
        <v>30</v>
      </c>
      <c r="I1391" s="96" t="s">
        <v>2</v>
      </c>
      <c r="J1391" s="98">
        <v>1</v>
      </c>
      <c r="K1391" s="97">
        <v>1</v>
      </c>
      <c r="L1391" s="97">
        <v>0</v>
      </c>
      <c r="M1391" s="97">
        <v>0</v>
      </c>
      <c r="N1391" s="97">
        <v>0</v>
      </c>
      <c r="O1391" s="97">
        <v>0</v>
      </c>
      <c r="P1391" s="97">
        <v>0</v>
      </c>
      <c r="Q1391" s="97">
        <v>0</v>
      </c>
      <c r="R1391" s="97">
        <v>0</v>
      </c>
      <c r="S1391" s="97">
        <v>0</v>
      </c>
      <c r="T1391" s="97">
        <v>0</v>
      </c>
      <c r="U1391" s="97">
        <v>0</v>
      </c>
      <c r="V1391" s="97">
        <v>1</v>
      </c>
      <c r="W1391" s="97">
        <v>1</v>
      </c>
      <c r="X1391" s="97">
        <v>1</v>
      </c>
      <c r="Y1391" s="97">
        <v>0</v>
      </c>
      <c r="Z1391" s="97">
        <v>0</v>
      </c>
      <c r="AA1391" s="97">
        <v>0</v>
      </c>
      <c r="AB1391" s="97">
        <v>0</v>
      </c>
      <c r="AC1391" s="97">
        <v>0</v>
      </c>
      <c r="AD1391" s="97">
        <v>0</v>
      </c>
      <c r="AE1391" s="97">
        <v>0</v>
      </c>
      <c r="AF1391" s="97">
        <v>0</v>
      </c>
      <c r="AG1391" s="97">
        <v>0</v>
      </c>
      <c r="AH1391" s="97">
        <v>1</v>
      </c>
      <c r="AI1391" s="97">
        <v>2</v>
      </c>
      <c r="AJ1391" s="97">
        <v>1</v>
      </c>
      <c r="AK1391" s="97">
        <v>2</v>
      </c>
      <c r="AL1391" s="97">
        <v>1</v>
      </c>
      <c r="AM1391" s="97">
        <v>2</v>
      </c>
      <c r="AN1391" s="96" t="s">
        <v>2302</v>
      </c>
      <c r="AO1391" s="97">
        <v>0</v>
      </c>
      <c r="AP1391" s="31">
        <f>IFERROR(IF(AN1391="CIKDITIRO",VLOOKUP(A1391,'BR DTG CIKDITIRO'!C:E,3,0),IF(FR_HITUNG_MINMAX!AN1391="PESALAKAN",VLOOKUP(FR_HITUNG_MINMAX!A1391,'BR DTG ADW'!C:E,3,0),IF(FR_HITUNG_MINMAX!AN1391="PACUL",VLOOKUP(FR_HITUNG_MINMAX!A1391,'BR DTG PACUL'!C:E,3,0),IF(FR_HITUNG_MINMAX!AN1391="TRAYEMAN",VLOOKUP(FR_HITUNG_MINMAX!A1391,'BR DTG TRAYEMAN'!C:E,3,0),"?")))),0)</f>
        <v>0</v>
      </c>
      <c r="AQ1391" s="31">
        <f>IF(AN1391="PACUL",VLOOKUP(A1391,'STOK PACUL'!C:H,6,0),IF(FR_HITUNG_MINMAX!AN1391="PESALAKAN",VLOOKUP(FR_HITUNG_MINMAX!A1391,'STOK PESALAKAN'!C:H,6,0),IF(FR_HITUNG_MINMAX!AN1391="CIKDITIRO",VLOOKUP(FR_HITUNG_MINMAX!A1391,'STOK CIKDITIRO'!C:H,6,0),IF(FR_HITUNG_MINMAX!AN1391="TRAYEMAN",VLOOKUP(FR_HITUNG_MINMAX!A1391,'STOK TRAYEMAN'!C:H,6,0),"?"))))</f>
        <v>0</v>
      </c>
      <c r="AR1391" s="25">
        <f t="shared" si="75"/>
        <v>0</v>
      </c>
      <c r="AS1391" s="25">
        <f t="shared" si="76"/>
        <v>1</v>
      </c>
      <c r="AT1391" s="25">
        <f t="shared" si="77"/>
        <v>4</v>
      </c>
    </row>
    <row r="1392" spans="1:46" ht="30">
      <c r="A1392" s="96" t="s">
        <v>246</v>
      </c>
      <c r="B1392" s="96" t="s">
        <v>991</v>
      </c>
      <c r="C1392" s="96" t="s">
        <v>948</v>
      </c>
      <c r="D1392" s="96" t="s">
        <v>1365</v>
      </c>
      <c r="E1392" s="96" t="s">
        <v>482</v>
      </c>
      <c r="F1392" s="97">
        <v>99000</v>
      </c>
      <c r="G1392" s="97">
        <v>1</v>
      </c>
      <c r="H1392" s="96" t="s">
        <v>30</v>
      </c>
      <c r="I1392" s="96" t="s">
        <v>2</v>
      </c>
      <c r="J1392" s="98">
        <v>1</v>
      </c>
      <c r="K1392" s="97">
        <v>1</v>
      </c>
      <c r="L1392" s="97">
        <v>0</v>
      </c>
      <c r="M1392" s="97">
        <v>0</v>
      </c>
      <c r="N1392" s="97">
        <v>0</v>
      </c>
      <c r="O1392" s="97">
        <v>0</v>
      </c>
      <c r="P1392" s="97">
        <v>0</v>
      </c>
      <c r="Q1392" s="97">
        <v>0</v>
      </c>
      <c r="R1392" s="97">
        <v>0</v>
      </c>
      <c r="S1392" s="97">
        <v>0</v>
      </c>
      <c r="T1392" s="97">
        <v>0</v>
      </c>
      <c r="U1392" s="97">
        <v>0</v>
      </c>
      <c r="V1392" s="97">
        <v>0</v>
      </c>
      <c r="W1392" s="97">
        <v>3</v>
      </c>
      <c r="X1392" s="97">
        <v>3</v>
      </c>
      <c r="Y1392" s="97">
        <v>0</v>
      </c>
      <c r="Z1392" s="97">
        <v>0</v>
      </c>
      <c r="AA1392" s="97">
        <v>0</v>
      </c>
      <c r="AB1392" s="97">
        <v>0</v>
      </c>
      <c r="AC1392" s="97">
        <v>0</v>
      </c>
      <c r="AD1392" s="97">
        <v>0</v>
      </c>
      <c r="AE1392" s="97">
        <v>0</v>
      </c>
      <c r="AF1392" s="97">
        <v>0</v>
      </c>
      <c r="AG1392" s="97">
        <v>0</v>
      </c>
      <c r="AH1392" s="97">
        <v>0</v>
      </c>
      <c r="AI1392" s="97">
        <v>3</v>
      </c>
      <c r="AJ1392" s="97">
        <v>3</v>
      </c>
      <c r="AK1392" s="97">
        <v>3</v>
      </c>
      <c r="AL1392" s="97">
        <v>3</v>
      </c>
      <c r="AM1392" s="97">
        <v>3</v>
      </c>
      <c r="AN1392" s="96" t="s">
        <v>2302</v>
      </c>
      <c r="AO1392" s="97">
        <v>0</v>
      </c>
      <c r="AP1392" s="31">
        <f>IFERROR(IF(AN1392="CIKDITIRO",VLOOKUP(A1392,'BR DTG CIKDITIRO'!C:E,3,0),IF(FR_HITUNG_MINMAX!AN1392="PESALAKAN",VLOOKUP(FR_HITUNG_MINMAX!A1392,'BR DTG ADW'!C:E,3,0),IF(FR_HITUNG_MINMAX!AN1392="PACUL",VLOOKUP(FR_HITUNG_MINMAX!A1392,'BR DTG PACUL'!C:E,3,0),IF(FR_HITUNG_MINMAX!AN1392="TRAYEMAN",VLOOKUP(FR_HITUNG_MINMAX!A1392,'BR DTG TRAYEMAN'!C:E,3,0),"?")))),0)</f>
        <v>0</v>
      </c>
      <c r="AQ1392" s="31">
        <f>IF(AN1392="PACUL",VLOOKUP(A1392,'STOK PACUL'!C:H,6,0),IF(FR_HITUNG_MINMAX!AN1392="PESALAKAN",VLOOKUP(FR_HITUNG_MINMAX!A1392,'STOK PESALAKAN'!C:H,6,0),IF(FR_HITUNG_MINMAX!AN1392="CIKDITIRO",VLOOKUP(FR_HITUNG_MINMAX!A1392,'STOK CIKDITIRO'!C:H,6,0),IF(FR_HITUNG_MINMAX!AN1392="TRAYEMAN",VLOOKUP(FR_HITUNG_MINMAX!A1392,'STOK TRAYEMAN'!C:H,6,0),"?"))))</f>
        <v>0</v>
      </c>
      <c r="AR1392" s="25">
        <f t="shared" ref="AR1392:AR1422" si="78">IFERROR(AQ1392,AO1392+AP1392)</f>
        <v>0</v>
      </c>
      <c r="AS1392" s="25">
        <f t="shared" ref="AS1392:AS1422" si="79">ROUNDUP(AL1392/2,0)</f>
        <v>2</v>
      </c>
      <c r="AT1392" s="25">
        <f t="shared" ref="AT1392:AT1422" si="80">COUNTIF(A:A,A1392)</f>
        <v>4</v>
      </c>
    </row>
    <row r="1393" spans="1:46" ht="30">
      <c r="A1393" s="96" t="s">
        <v>250</v>
      </c>
      <c r="B1393" s="96" t="s">
        <v>995</v>
      </c>
      <c r="C1393" s="96" t="s">
        <v>948</v>
      </c>
      <c r="D1393" s="96" t="s">
        <v>1365</v>
      </c>
      <c r="E1393" s="96" t="s">
        <v>482</v>
      </c>
      <c r="F1393" s="97">
        <v>100000</v>
      </c>
      <c r="G1393" s="97">
        <v>1</v>
      </c>
      <c r="H1393" s="96" t="s">
        <v>30</v>
      </c>
      <c r="I1393" s="96" t="s">
        <v>2</v>
      </c>
      <c r="J1393" s="98">
        <v>1</v>
      </c>
      <c r="K1393" s="97">
        <v>1</v>
      </c>
      <c r="L1393" s="97">
        <v>0</v>
      </c>
      <c r="M1393" s="97">
        <v>0</v>
      </c>
      <c r="N1393" s="97">
        <v>0</v>
      </c>
      <c r="O1393" s="97">
        <v>0</v>
      </c>
      <c r="P1393" s="97">
        <v>0</v>
      </c>
      <c r="Q1393" s="97">
        <v>0</v>
      </c>
      <c r="R1393" s="97">
        <v>0</v>
      </c>
      <c r="S1393" s="97">
        <v>0</v>
      </c>
      <c r="T1393" s="97">
        <v>0</v>
      </c>
      <c r="U1393" s="97">
        <v>0</v>
      </c>
      <c r="V1393" s="97">
        <v>0</v>
      </c>
      <c r="W1393" s="97">
        <v>1</v>
      </c>
      <c r="X1393" s="97">
        <v>1</v>
      </c>
      <c r="Y1393" s="97">
        <v>0</v>
      </c>
      <c r="Z1393" s="97">
        <v>0</v>
      </c>
      <c r="AA1393" s="97">
        <v>0</v>
      </c>
      <c r="AB1393" s="97">
        <v>0</v>
      </c>
      <c r="AC1393" s="97">
        <v>0</v>
      </c>
      <c r="AD1393" s="97">
        <v>0</v>
      </c>
      <c r="AE1393" s="97">
        <v>0</v>
      </c>
      <c r="AF1393" s="97">
        <v>0</v>
      </c>
      <c r="AG1393" s="97">
        <v>0</v>
      </c>
      <c r="AH1393" s="97">
        <v>0</v>
      </c>
      <c r="AI1393" s="97">
        <v>1</v>
      </c>
      <c r="AJ1393" s="97">
        <v>1</v>
      </c>
      <c r="AK1393" s="97">
        <v>1</v>
      </c>
      <c r="AL1393" s="97">
        <v>1</v>
      </c>
      <c r="AM1393" s="97">
        <v>1</v>
      </c>
      <c r="AN1393" s="96" t="s">
        <v>2302</v>
      </c>
      <c r="AO1393" s="97">
        <v>0</v>
      </c>
      <c r="AP1393" s="31">
        <f>IFERROR(IF(AN1393="CIKDITIRO",VLOOKUP(A1393,'BR DTG CIKDITIRO'!C:E,3,0),IF(FR_HITUNG_MINMAX!AN1393="PESALAKAN",VLOOKUP(FR_HITUNG_MINMAX!A1393,'BR DTG ADW'!C:E,3,0),IF(FR_HITUNG_MINMAX!AN1393="PACUL",VLOOKUP(FR_HITUNG_MINMAX!A1393,'BR DTG PACUL'!C:E,3,0),IF(FR_HITUNG_MINMAX!AN1393="TRAYEMAN",VLOOKUP(FR_HITUNG_MINMAX!A1393,'BR DTG TRAYEMAN'!C:E,3,0),"?")))),0)</f>
        <v>0</v>
      </c>
      <c r="AQ1393" s="31">
        <f>IF(AN1393="PACUL",VLOOKUP(A1393,'STOK PACUL'!C:H,6,0),IF(FR_HITUNG_MINMAX!AN1393="PESALAKAN",VLOOKUP(FR_HITUNG_MINMAX!A1393,'STOK PESALAKAN'!C:H,6,0),IF(FR_HITUNG_MINMAX!AN1393="CIKDITIRO",VLOOKUP(FR_HITUNG_MINMAX!A1393,'STOK CIKDITIRO'!C:H,6,0),IF(FR_HITUNG_MINMAX!AN1393="TRAYEMAN",VLOOKUP(FR_HITUNG_MINMAX!A1393,'STOK TRAYEMAN'!C:H,6,0),"?"))))</f>
        <v>0</v>
      </c>
      <c r="AR1393" s="25">
        <f t="shared" si="78"/>
        <v>0</v>
      </c>
      <c r="AS1393" s="25">
        <f t="shared" si="79"/>
        <v>1</v>
      </c>
      <c r="AT1393" s="25">
        <f t="shared" si="80"/>
        <v>4</v>
      </c>
    </row>
    <row r="1394" spans="1:46" ht="30">
      <c r="A1394" s="96" t="s">
        <v>255</v>
      </c>
      <c r="B1394" s="96" t="s">
        <v>1004</v>
      </c>
      <c r="C1394" s="96" t="s">
        <v>898</v>
      </c>
      <c r="D1394" s="96" t="s">
        <v>1365</v>
      </c>
      <c r="E1394" s="96" t="s">
        <v>482</v>
      </c>
      <c r="F1394" s="97">
        <v>17000</v>
      </c>
      <c r="G1394" s="97">
        <v>1</v>
      </c>
      <c r="H1394" s="96" t="s">
        <v>30</v>
      </c>
      <c r="I1394" s="96" t="s">
        <v>1185</v>
      </c>
      <c r="J1394" s="98" t="s">
        <v>1366</v>
      </c>
      <c r="K1394" s="97">
        <v>1</v>
      </c>
      <c r="L1394" s="97">
        <v>0</v>
      </c>
      <c r="M1394" s="97">
        <v>0</v>
      </c>
      <c r="N1394" s="97">
        <v>0</v>
      </c>
      <c r="O1394" s="97">
        <v>0</v>
      </c>
      <c r="P1394" s="97">
        <v>0</v>
      </c>
      <c r="Q1394" s="97">
        <v>0</v>
      </c>
      <c r="R1394" s="97">
        <v>0</v>
      </c>
      <c r="S1394" s="97">
        <v>0</v>
      </c>
      <c r="T1394" s="97">
        <v>0</v>
      </c>
      <c r="U1394" s="97">
        <v>0</v>
      </c>
      <c r="V1394" s="97">
        <v>0</v>
      </c>
      <c r="W1394" s="97">
        <v>2</v>
      </c>
      <c r="X1394" s="97">
        <v>2</v>
      </c>
      <c r="Y1394" s="97">
        <v>0</v>
      </c>
      <c r="Z1394" s="97">
        <v>0</v>
      </c>
      <c r="AA1394" s="97">
        <v>0</v>
      </c>
      <c r="AB1394" s="97">
        <v>0</v>
      </c>
      <c r="AC1394" s="97">
        <v>0</v>
      </c>
      <c r="AD1394" s="97">
        <v>0</v>
      </c>
      <c r="AE1394" s="97">
        <v>0</v>
      </c>
      <c r="AF1394" s="97">
        <v>0</v>
      </c>
      <c r="AG1394" s="97">
        <v>0</v>
      </c>
      <c r="AH1394" s="97">
        <v>0</v>
      </c>
      <c r="AI1394" s="97">
        <v>2</v>
      </c>
      <c r="AJ1394" s="97">
        <v>2</v>
      </c>
      <c r="AK1394" s="97">
        <v>2</v>
      </c>
      <c r="AL1394" s="97">
        <v>2</v>
      </c>
      <c r="AM1394" s="97">
        <v>2</v>
      </c>
      <c r="AN1394" s="96" t="s">
        <v>2302</v>
      </c>
      <c r="AO1394" s="97">
        <v>0</v>
      </c>
      <c r="AP1394" s="31">
        <f>IFERROR(IF(AN1394="CIKDITIRO",VLOOKUP(A1394,'BR DTG CIKDITIRO'!C:E,3,0),IF(FR_HITUNG_MINMAX!AN1394="PESALAKAN",VLOOKUP(FR_HITUNG_MINMAX!A1394,'BR DTG ADW'!C:E,3,0),IF(FR_HITUNG_MINMAX!AN1394="PACUL",VLOOKUP(FR_HITUNG_MINMAX!A1394,'BR DTG PACUL'!C:E,3,0),IF(FR_HITUNG_MINMAX!AN1394="TRAYEMAN",VLOOKUP(FR_HITUNG_MINMAX!A1394,'BR DTG TRAYEMAN'!C:E,3,0),"?")))),0)</f>
        <v>0</v>
      </c>
      <c r="AQ1394" s="31">
        <f>IF(AN1394="PACUL",VLOOKUP(A1394,'STOK PACUL'!C:H,6,0),IF(FR_HITUNG_MINMAX!AN1394="PESALAKAN",VLOOKUP(FR_HITUNG_MINMAX!A1394,'STOK PESALAKAN'!C:H,6,0),IF(FR_HITUNG_MINMAX!AN1394="CIKDITIRO",VLOOKUP(FR_HITUNG_MINMAX!A1394,'STOK CIKDITIRO'!C:H,6,0),IF(FR_HITUNG_MINMAX!AN1394="TRAYEMAN",VLOOKUP(FR_HITUNG_MINMAX!A1394,'STOK TRAYEMAN'!C:H,6,0),"?"))))</f>
        <v>0</v>
      </c>
      <c r="AR1394" s="25">
        <f t="shared" si="78"/>
        <v>0</v>
      </c>
      <c r="AS1394" s="25">
        <f t="shared" si="79"/>
        <v>1</v>
      </c>
      <c r="AT1394" s="25">
        <f t="shared" si="80"/>
        <v>4</v>
      </c>
    </row>
    <row r="1395" spans="1:46" ht="30">
      <c r="A1395" s="96" t="s">
        <v>256</v>
      </c>
      <c r="B1395" s="96" t="s">
        <v>1005</v>
      </c>
      <c r="C1395" s="96" t="s">
        <v>898</v>
      </c>
      <c r="D1395" s="96" t="s">
        <v>1365</v>
      </c>
      <c r="E1395" s="96" t="s">
        <v>482</v>
      </c>
      <c r="F1395" s="97">
        <v>16000</v>
      </c>
      <c r="G1395" s="97">
        <v>1</v>
      </c>
      <c r="H1395" s="96" t="s">
        <v>31</v>
      </c>
      <c r="I1395" s="96" t="s">
        <v>1185</v>
      </c>
      <c r="J1395" s="98" t="s">
        <v>1366</v>
      </c>
      <c r="K1395" s="97">
        <v>1</v>
      </c>
      <c r="L1395" s="97">
        <v>0</v>
      </c>
      <c r="M1395" s="97">
        <v>0</v>
      </c>
      <c r="N1395" s="97">
        <v>0</v>
      </c>
      <c r="O1395" s="97">
        <v>0</v>
      </c>
      <c r="P1395" s="97">
        <v>0</v>
      </c>
      <c r="Q1395" s="97">
        <v>0</v>
      </c>
      <c r="R1395" s="97">
        <v>0</v>
      </c>
      <c r="S1395" s="97">
        <v>0</v>
      </c>
      <c r="T1395" s="97">
        <v>0</v>
      </c>
      <c r="U1395" s="97">
        <v>0</v>
      </c>
      <c r="V1395" s="97">
        <v>0</v>
      </c>
      <c r="W1395" s="97">
        <v>2</v>
      </c>
      <c r="X1395" s="97">
        <v>2</v>
      </c>
      <c r="Y1395" s="97">
        <v>0</v>
      </c>
      <c r="Z1395" s="97">
        <v>0</v>
      </c>
      <c r="AA1395" s="97">
        <v>0</v>
      </c>
      <c r="AB1395" s="97">
        <v>0</v>
      </c>
      <c r="AC1395" s="97">
        <v>0</v>
      </c>
      <c r="AD1395" s="97">
        <v>0</v>
      </c>
      <c r="AE1395" s="97">
        <v>0</v>
      </c>
      <c r="AF1395" s="97">
        <v>0</v>
      </c>
      <c r="AG1395" s="97">
        <v>0</v>
      </c>
      <c r="AH1395" s="97">
        <v>0</v>
      </c>
      <c r="AI1395" s="97">
        <v>2</v>
      </c>
      <c r="AJ1395" s="97">
        <v>2</v>
      </c>
      <c r="AK1395" s="97">
        <v>2</v>
      </c>
      <c r="AL1395" s="97">
        <v>2</v>
      </c>
      <c r="AM1395" s="97">
        <v>2</v>
      </c>
      <c r="AN1395" s="96" t="s">
        <v>2302</v>
      </c>
      <c r="AO1395" s="97">
        <v>0</v>
      </c>
      <c r="AP1395" s="31">
        <f>IFERROR(IF(AN1395="CIKDITIRO",VLOOKUP(A1395,'BR DTG CIKDITIRO'!C:E,3,0),IF(FR_HITUNG_MINMAX!AN1395="PESALAKAN",VLOOKUP(FR_HITUNG_MINMAX!A1395,'BR DTG ADW'!C:E,3,0),IF(FR_HITUNG_MINMAX!AN1395="PACUL",VLOOKUP(FR_HITUNG_MINMAX!A1395,'BR DTG PACUL'!C:E,3,0),IF(FR_HITUNG_MINMAX!AN1395="TRAYEMAN",VLOOKUP(FR_HITUNG_MINMAX!A1395,'BR DTG TRAYEMAN'!C:E,3,0),"?")))),0)</f>
        <v>0</v>
      </c>
      <c r="AQ1395" s="31">
        <f>IF(AN1395="PACUL",VLOOKUP(A1395,'STOK PACUL'!C:H,6,0),IF(FR_HITUNG_MINMAX!AN1395="PESALAKAN",VLOOKUP(FR_HITUNG_MINMAX!A1395,'STOK PESALAKAN'!C:H,6,0),IF(FR_HITUNG_MINMAX!AN1395="CIKDITIRO",VLOOKUP(FR_HITUNG_MINMAX!A1395,'STOK CIKDITIRO'!C:H,6,0),IF(FR_HITUNG_MINMAX!AN1395="TRAYEMAN",VLOOKUP(FR_HITUNG_MINMAX!A1395,'STOK TRAYEMAN'!C:H,6,0),"?"))))</f>
        <v>0</v>
      </c>
      <c r="AR1395" s="25">
        <f t="shared" si="78"/>
        <v>0</v>
      </c>
      <c r="AS1395" s="25">
        <f t="shared" si="79"/>
        <v>1</v>
      </c>
      <c r="AT1395" s="25">
        <f t="shared" si="80"/>
        <v>4</v>
      </c>
    </row>
    <row r="1396" spans="1:46" ht="30">
      <c r="A1396" s="96" t="s">
        <v>265</v>
      </c>
      <c r="B1396" s="96" t="s">
        <v>1780</v>
      </c>
      <c r="C1396" s="96" t="s">
        <v>877</v>
      </c>
      <c r="D1396" s="96" t="s">
        <v>1376</v>
      </c>
      <c r="E1396" s="96" t="s">
        <v>482</v>
      </c>
      <c r="F1396" s="97">
        <v>241600</v>
      </c>
      <c r="G1396" s="97">
        <v>1</v>
      </c>
      <c r="H1396" s="96" t="s">
        <v>2</v>
      </c>
      <c r="I1396" s="96" t="s">
        <v>2</v>
      </c>
      <c r="J1396" s="98" t="s">
        <v>1366</v>
      </c>
      <c r="K1396" s="97">
        <v>1</v>
      </c>
      <c r="L1396" s="97">
        <v>0</v>
      </c>
      <c r="M1396" s="97">
        <v>0</v>
      </c>
      <c r="N1396" s="97">
        <v>0</v>
      </c>
      <c r="O1396" s="97">
        <v>0</v>
      </c>
      <c r="P1396" s="97">
        <v>0</v>
      </c>
      <c r="Q1396" s="97">
        <v>0</v>
      </c>
      <c r="R1396" s="97">
        <v>0</v>
      </c>
      <c r="S1396" s="97">
        <v>0</v>
      </c>
      <c r="T1396" s="97">
        <v>0</v>
      </c>
      <c r="U1396" s="97">
        <v>1</v>
      </c>
      <c r="V1396" s="97">
        <v>0</v>
      </c>
      <c r="W1396" s="97">
        <v>0</v>
      </c>
      <c r="X1396" s="97">
        <v>1</v>
      </c>
      <c r="Y1396" s="97">
        <v>0</v>
      </c>
      <c r="Z1396" s="97">
        <v>0</v>
      </c>
      <c r="AA1396" s="97">
        <v>0</v>
      </c>
      <c r="AB1396" s="97">
        <v>0</v>
      </c>
      <c r="AC1396" s="97">
        <v>0</v>
      </c>
      <c r="AD1396" s="97">
        <v>0</v>
      </c>
      <c r="AE1396" s="97">
        <v>0</v>
      </c>
      <c r="AF1396" s="97">
        <v>0</v>
      </c>
      <c r="AG1396" s="97">
        <v>1</v>
      </c>
      <c r="AH1396" s="97">
        <v>1</v>
      </c>
      <c r="AI1396" s="97">
        <v>0</v>
      </c>
      <c r="AJ1396" s="97">
        <v>0</v>
      </c>
      <c r="AK1396" s="97">
        <v>1</v>
      </c>
      <c r="AL1396" s="97">
        <v>1</v>
      </c>
      <c r="AM1396" s="97">
        <v>1</v>
      </c>
      <c r="AN1396" s="96" t="s">
        <v>2302</v>
      </c>
      <c r="AO1396" s="97">
        <v>1</v>
      </c>
      <c r="AP1396" s="31">
        <f>IFERROR(IF(AN1396="CIKDITIRO",VLOOKUP(A1396,'BR DTG CIKDITIRO'!C:E,3,0),IF(FR_HITUNG_MINMAX!AN1396="PESALAKAN",VLOOKUP(FR_HITUNG_MINMAX!A1396,'BR DTG ADW'!C:E,3,0),IF(FR_HITUNG_MINMAX!AN1396="PACUL",VLOOKUP(FR_HITUNG_MINMAX!A1396,'BR DTG PACUL'!C:E,3,0),IF(FR_HITUNG_MINMAX!AN1396="TRAYEMAN",VLOOKUP(FR_HITUNG_MINMAX!A1396,'BR DTG TRAYEMAN'!C:E,3,0),"?")))),0)</f>
        <v>0</v>
      </c>
      <c r="AQ1396" s="31">
        <f>IF(AN1396="PACUL",VLOOKUP(A1396,'STOK PACUL'!C:H,6,0),IF(FR_HITUNG_MINMAX!AN1396="PESALAKAN",VLOOKUP(FR_HITUNG_MINMAX!A1396,'STOK PESALAKAN'!C:H,6,0),IF(FR_HITUNG_MINMAX!AN1396="CIKDITIRO",VLOOKUP(FR_HITUNG_MINMAX!A1396,'STOK CIKDITIRO'!C:H,6,0),IF(FR_HITUNG_MINMAX!AN1396="TRAYEMAN",VLOOKUP(FR_HITUNG_MINMAX!A1396,'STOK TRAYEMAN'!C:H,6,0),"?"))))</f>
        <v>1</v>
      </c>
      <c r="AR1396" s="25">
        <f t="shared" si="78"/>
        <v>1</v>
      </c>
      <c r="AS1396" s="25">
        <f t="shared" si="79"/>
        <v>1</v>
      </c>
      <c r="AT1396" s="25">
        <f t="shared" si="80"/>
        <v>4</v>
      </c>
    </row>
    <row r="1397" spans="1:46" ht="30">
      <c r="A1397" s="96" t="s">
        <v>266</v>
      </c>
      <c r="B1397" s="96" t="s">
        <v>1016</v>
      </c>
      <c r="C1397" s="96" t="s">
        <v>877</v>
      </c>
      <c r="D1397" s="96" t="s">
        <v>1365</v>
      </c>
      <c r="E1397" s="96" t="s">
        <v>482</v>
      </c>
      <c r="F1397" s="97">
        <v>110000</v>
      </c>
      <c r="G1397" s="97">
        <v>1</v>
      </c>
      <c r="H1397" s="96" t="s">
        <v>30</v>
      </c>
      <c r="I1397" s="96" t="s">
        <v>2</v>
      </c>
      <c r="J1397" s="98">
        <v>1</v>
      </c>
      <c r="K1397" s="97">
        <v>1</v>
      </c>
      <c r="L1397" s="97">
        <v>0</v>
      </c>
      <c r="M1397" s="97">
        <v>0</v>
      </c>
      <c r="N1397" s="97">
        <v>0</v>
      </c>
      <c r="O1397" s="97">
        <v>0</v>
      </c>
      <c r="P1397" s="97">
        <v>0</v>
      </c>
      <c r="Q1397" s="97">
        <v>0</v>
      </c>
      <c r="R1397" s="97">
        <v>0</v>
      </c>
      <c r="S1397" s="97">
        <v>0</v>
      </c>
      <c r="T1397" s="97">
        <v>0</v>
      </c>
      <c r="U1397" s="97">
        <v>0</v>
      </c>
      <c r="V1397" s="97">
        <v>1</v>
      </c>
      <c r="W1397" s="97">
        <v>0</v>
      </c>
      <c r="X1397" s="97">
        <v>1</v>
      </c>
      <c r="Y1397" s="97">
        <v>0</v>
      </c>
      <c r="Z1397" s="97">
        <v>0</v>
      </c>
      <c r="AA1397" s="97">
        <v>0</v>
      </c>
      <c r="AB1397" s="97">
        <v>0</v>
      </c>
      <c r="AC1397" s="97">
        <v>0</v>
      </c>
      <c r="AD1397" s="97">
        <v>0</v>
      </c>
      <c r="AE1397" s="97">
        <v>0</v>
      </c>
      <c r="AF1397" s="97">
        <v>0</v>
      </c>
      <c r="AG1397" s="97">
        <v>0</v>
      </c>
      <c r="AH1397" s="97">
        <v>1</v>
      </c>
      <c r="AI1397" s="97">
        <v>1</v>
      </c>
      <c r="AJ1397" s="97">
        <v>0</v>
      </c>
      <c r="AK1397" s="97">
        <v>1</v>
      </c>
      <c r="AL1397" s="97">
        <v>1</v>
      </c>
      <c r="AM1397" s="97">
        <v>1</v>
      </c>
      <c r="AN1397" s="96" t="s">
        <v>2302</v>
      </c>
      <c r="AO1397" s="97">
        <v>0</v>
      </c>
      <c r="AP1397" s="31">
        <f>IFERROR(IF(AN1397="CIKDITIRO",VLOOKUP(A1397,'BR DTG CIKDITIRO'!C:E,3,0),IF(FR_HITUNG_MINMAX!AN1397="PESALAKAN",VLOOKUP(FR_HITUNG_MINMAX!A1397,'BR DTG ADW'!C:E,3,0),IF(FR_HITUNG_MINMAX!AN1397="PACUL",VLOOKUP(FR_HITUNG_MINMAX!A1397,'BR DTG PACUL'!C:E,3,0),IF(FR_HITUNG_MINMAX!AN1397="TRAYEMAN",VLOOKUP(FR_HITUNG_MINMAX!A1397,'BR DTG TRAYEMAN'!C:E,3,0),"?")))),0)</f>
        <v>0</v>
      </c>
      <c r="AQ1397" s="31">
        <f>IF(AN1397="PACUL",VLOOKUP(A1397,'STOK PACUL'!C:H,6,0),IF(FR_HITUNG_MINMAX!AN1397="PESALAKAN",VLOOKUP(FR_HITUNG_MINMAX!A1397,'STOK PESALAKAN'!C:H,6,0),IF(FR_HITUNG_MINMAX!AN1397="CIKDITIRO",VLOOKUP(FR_HITUNG_MINMAX!A1397,'STOK CIKDITIRO'!C:H,6,0),IF(FR_HITUNG_MINMAX!AN1397="TRAYEMAN",VLOOKUP(FR_HITUNG_MINMAX!A1397,'STOK TRAYEMAN'!C:H,6,0),"?"))))</f>
        <v>0</v>
      </c>
      <c r="AR1397" s="25">
        <f t="shared" si="78"/>
        <v>0</v>
      </c>
      <c r="AS1397" s="25">
        <f t="shared" si="79"/>
        <v>1</v>
      </c>
      <c r="AT1397" s="25">
        <f t="shared" si="80"/>
        <v>3</v>
      </c>
    </row>
    <row r="1398" spans="1:46" ht="30">
      <c r="A1398" s="96" t="s">
        <v>270</v>
      </c>
      <c r="B1398" s="96" t="s">
        <v>1021</v>
      </c>
      <c r="C1398" s="96" t="s">
        <v>877</v>
      </c>
      <c r="D1398" s="96" t="s">
        <v>1365</v>
      </c>
      <c r="E1398" s="96" t="s">
        <v>482</v>
      </c>
      <c r="F1398" s="97">
        <v>17500</v>
      </c>
      <c r="G1398" s="97">
        <v>1</v>
      </c>
      <c r="H1398" s="96" t="s">
        <v>30</v>
      </c>
      <c r="I1398" s="96" t="s">
        <v>2</v>
      </c>
      <c r="J1398" s="98">
        <v>1</v>
      </c>
      <c r="K1398" s="97">
        <v>1</v>
      </c>
      <c r="L1398" s="97">
        <v>0</v>
      </c>
      <c r="M1398" s="97">
        <v>0</v>
      </c>
      <c r="N1398" s="97">
        <v>0</v>
      </c>
      <c r="O1398" s="97">
        <v>0</v>
      </c>
      <c r="P1398" s="97">
        <v>0</v>
      </c>
      <c r="Q1398" s="97">
        <v>0</v>
      </c>
      <c r="R1398" s="97">
        <v>0</v>
      </c>
      <c r="S1398" s="97">
        <v>0</v>
      </c>
      <c r="T1398" s="97">
        <v>0</v>
      </c>
      <c r="U1398" s="97">
        <v>0</v>
      </c>
      <c r="V1398" s="97">
        <v>1</v>
      </c>
      <c r="W1398" s="97">
        <v>1</v>
      </c>
      <c r="X1398" s="97">
        <v>1</v>
      </c>
      <c r="Y1398" s="97">
        <v>0</v>
      </c>
      <c r="Z1398" s="97">
        <v>0</v>
      </c>
      <c r="AA1398" s="97">
        <v>0</v>
      </c>
      <c r="AB1398" s="97">
        <v>0</v>
      </c>
      <c r="AC1398" s="97">
        <v>0</v>
      </c>
      <c r="AD1398" s="97">
        <v>0</v>
      </c>
      <c r="AE1398" s="97">
        <v>0</v>
      </c>
      <c r="AF1398" s="97">
        <v>0</v>
      </c>
      <c r="AG1398" s="97">
        <v>0</v>
      </c>
      <c r="AH1398" s="97">
        <v>1</v>
      </c>
      <c r="AI1398" s="97">
        <v>2</v>
      </c>
      <c r="AJ1398" s="97">
        <v>1</v>
      </c>
      <c r="AK1398" s="97">
        <v>2</v>
      </c>
      <c r="AL1398" s="97">
        <v>1</v>
      </c>
      <c r="AM1398" s="97">
        <v>2</v>
      </c>
      <c r="AN1398" s="96" t="s">
        <v>2302</v>
      </c>
      <c r="AO1398" s="97">
        <v>3</v>
      </c>
      <c r="AP1398" s="31">
        <f>IFERROR(IF(AN1398="CIKDITIRO",VLOOKUP(A1398,'BR DTG CIKDITIRO'!C:E,3,0),IF(FR_HITUNG_MINMAX!AN1398="PESALAKAN",VLOOKUP(FR_HITUNG_MINMAX!A1398,'BR DTG ADW'!C:E,3,0),IF(FR_HITUNG_MINMAX!AN1398="PACUL",VLOOKUP(FR_HITUNG_MINMAX!A1398,'BR DTG PACUL'!C:E,3,0),IF(FR_HITUNG_MINMAX!AN1398="TRAYEMAN",VLOOKUP(FR_HITUNG_MINMAX!A1398,'BR DTG TRAYEMAN'!C:E,3,0),"?")))),0)</f>
        <v>0</v>
      </c>
      <c r="AQ1398" s="31">
        <f>IF(AN1398="PACUL",VLOOKUP(A1398,'STOK PACUL'!C:H,6,0),IF(FR_HITUNG_MINMAX!AN1398="PESALAKAN",VLOOKUP(FR_HITUNG_MINMAX!A1398,'STOK PESALAKAN'!C:H,6,0),IF(FR_HITUNG_MINMAX!AN1398="CIKDITIRO",VLOOKUP(FR_HITUNG_MINMAX!A1398,'STOK CIKDITIRO'!C:H,6,0),IF(FR_HITUNG_MINMAX!AN1398="TRAYEMAN",VLOOKUP(FR_HITUNG_MINMAX!A1398,'STOK TRAYEMAN'!C:H,6,0),"?"))))</f>
        <v>3</v>
      </c>
      <c r="AR1398" s="25">
        <f t="shared" si="78"/>
        <v>3</v>
      </c>
      <c r="AS1398" s="25">
        <f t="shared" si="79"/>
        <v>1</v>
      </c>
      <c r="AT1398" s="25">
        <f t="shared" si="80"/>
        <v>4</v>
      </c>
    </row>
    <row r="1399" spans="1:46" ht="30">
      <c r="A1399" s="96" t="s">
        <v>275</v>
      </c>
      <c r="B1399" s="96" t="s">
        <v>1028</v>
      </c>
      <c r="C1399" s="96" t="s">
        <v>877</v>
      </c>
      <c r="D1399" s="96" t="s">
        <v>1365</v>
      </c>
      <c r="E1399" s="96" t="s">
        <v>482</v>
      </c>
      <c r="F1399" s="97">
        <v>35000</v>
      </c>
      <c r="G1399" s="97">
        <v>1</v>
      </c>
      <c r="H1399" s="96" t="s">
        <v>30</v>
      </c>
      <c r="I1399" s="96" t="s">
        <v>2</v>
      </c>
      <c r="J1399" s="98">
        <v>1</v>
      </c>
      <c r="K1399" s="97">
        <v>1</v>
      </c>
      <c r="L1399" s="97">
        <v>0</v>
      </c>
      <c r="M1399" s="97">
        <v>0</v>
      </c>
      <c r="N1399" s="97">
        <v>0</v>
      </c>
      <c r="O1399" s="97">
        <v>0</v>
      </c>
      <c r="P1399" s="97">
        <v>0</v>
      </c>
      <c r="Q1399" s="97">
        <v>0</v>
      </c>
      <c r="R1399" s="97">
        <v>0</v>
      </c>
      <c r="S1399" s="97">
        <v>0</v>
      </c>
      <c r="T1399" s="97">
        <v>0</v>
      </c>
      <c r="U1399" s="97">
        <v>0</v>
      </c>
      <c r="V1399" s="97">
        <v>0</v>
      </c>
      <c r="W1399" s="97">
        <v>2</v>
      </c>
      <c r="X1399" s="97">
        <v>2</v>
      </c>
      <c r="Y1399" s="97">
        <v>0</v>
      </c>
      <c r="Z1399" s="97">
        <v>0</v>
      </c>
      <c r="AA1399" s="97">
        <v>0</v>
      </c>
      <c r="AB1399" s="97">
        <v>0</v>
      </c>
      <c r="AC1399" s="97">
        <v>0</v>
      </c>
      <c r="AD1399" s="97">
        <v>0</v>
      </c>
      <c r="AE1399" s="97">
        <v>0</v>
      </c>
      <c r="AF1399" s="97">
        <v>0</v>
      </c>
      <c r="AG1399" s="97">
        <v>0</v>
      </c>
      <c r="AH1399" s="97">
        <v>0</v>
      </c>
      <c r="AI1399" s="97">
        <v>2</v>
      </c>
      <c r="AJ1399" s="97">
        <v>2</v>
      </c>
      <c r="AK1399" s="97">
        <v>2</v>
      </c>
      <c r="AL1399" s="97">
        <v>2</v>
      </c>
      <c r="AM1399" s="97">
        <v>2</v>
      </c>
      <c r="AN1399" s="96" t="s">
        <v>2302</v>
      </c>
      <c r="AO1399" s="97">
        <v>0</v>
      </c>
      <c r="AP1399" s="31">
        <f>IFERROR(IF(AN1399="CIKDITIRO",VLOOKUP(A1399,'BR DTG CIKDITIRO'!C:E,3,0),IF(FR_HITUNG_MINMAX!AN1399="PESALAKAN",VLOOKUP(FR_HITUNG_MINMAX!A1399,'BR DTG ADW'!C:E,3,0),IF(FR_HITUNG_MINMAX!AN1399="PACUL",VLOOKUP(FR_HITUNG_MINMAX!A1399,'BR DTG PACUL'!C:E,3,0),IF(FR_HITUNG_MINMAX!AN1399="TRAYEMAN",VLOOKUP(FR_HITUNG_MINMAX!A1399,'BR DTG TRAYEMAN'!C:E,3,0),"?")))),0)</f>
        <v>0</v>
      </c>
      <c r="AQ1399" s="31">
        <f>IF(AN1399="PACUL",VLOOKUP(A1399,'STOK PACUL'!C:H,6,0),IF(FR_HITUNG_MINMAX!AN1399="PESALAKAN",VLOOKUP(FR_HITUNG_MINMAX!A1399,'STOK PESALAKAN'!C:H,6,0),IF(FR_HITUNG_MINMAX!AN1399="CIKDITIRO",VLOOKUP(FR_HITUNG_MINMAX!A1399,'STOK CIKDITIRO'!C:H,6,0),IF(FR_HITUNG_MINMAX!AN1399="TRAYEMAN",VLOOKUP(FR_HITUNG_MINMAX!A1399,'STOK TRAYEMAN'!C:H,6,0),"?"))))</f>
        <v>0</v>
      </c>
      <c r="AR1399" s="25">
        <f t="shared" si="78"/>
        <v>0</v>
      </c>
      <c r="AS1399" s="25">
        <f t="shared" si="79"/>
        <v>1</v>
      </c>
      <c r="AT1399" s="25">
        <f t="shared" si="80"/>
        <v>4</v>
      </c>
    </row>
    <row r="1400" spans="1:46" ht="30">
      <c r="A1400" s="96" t="s">
        <v>284</v>
      </c>
      <c r="B1400" s="96" t="s">
        <v>1038</v>
      </c>
      <c r="C1400" s="96" t="s">
        <v>881</v>
      </c>
      <c r="D1400" s="96" t="s">
        <v>1365</v>
      </c>
      <c r="E1400" s="96" t="s">
        <v>482</v>
      </c>
      <c r="F1400" s="97">
        <v>221250</v>
      </c>
      <c r="G1400" s="97">
        <v>1</v>
      </c>
      <c r="H1400" s="96" t="s">
        <v>32</v>
      </c>
      <c r="I1400" s="96" t="s">
        <v>2</v>
      </c>
      <c r="J1400" s="98">
        <v>1</v>
      </c>
      <c r="K1400" s="97">
        <v>1</v>
      </c>
      <c r="L1400" s="97">
        <v>0</v>
      </c>
      <c r="M1400" s="97">
        <v>0</v>
      </c>
      <c r="N1400" s="97">
        <v>0</v>
      </c>
      <c r="O1400" s="97">
        <v>0</v>
      </c>
      <c r="P1400" s="97">
        <v>0</v>
      </c>
      <c r="Q1400" s="97">
        <v>0</v>
      </c>
      <c r="R1400" s="97">
        <v>0</v>
      </c>
      <c r="S1400" s="97">
        <v>0</v>
      </c>
      <c r="T1400" s="97">
        <v>0</v>
      </c>
      <c r="U1400" s="97">
        <v>0</v>
      </c>
      <c r="V1400" s="97">
        <v>1</v>
      </c>
      <c r="W1400" s="97">
        <v>0</v>
      </c>
      <c r="X1400" s="97">
        <v>1</v>
      </c>
      <c r="Y1400" s="97">
        <v>0</v>
      </c>
      <c r="Z1400" s="97">
        <v>0</v>
      </c>
      <c r="AA1400" s="97">
        <v>0</v>
      </c>
      <c r="AB1400" s="97">
        <v>0</v>
      </c>
      <c r="AC1400" s="97">
        <v>0</v>
      </c>
      <c r="AD1400" s="97">
        <v>0</v>
      </c>
      <c r="AE1400" s="97">
        <v>0</v>
      </c>
      <c r="AF1400" s="97">
        <v>0</v>
      </c>
      <c r="AG1400" s="97">
        <v>0</v>
      </c>
      <c r="AH1400" s="97">
        <v>1</v>
      </c>
      <c r="AI1400" s="97">
        <v>1</v>
      </c>
      <c r="AJ1400" s="97">
        <v>0</v>
      </c>
      <c r="AK1400" s="97">
        <v>1</v>
      </c>
      <c r="AL1400" s="97">
        <v>1</v>
      </c>
      <c r="AM1400" s="97">
        <v>1</v>
      </c>
      <c r="AN1400" s="96" t="s">
        <v>2302</v>
      </c>
      <c r="AO1400" s="97">
        <v>1</v>
      </c>
      <c r="AP1400" s="31">
        <f>IFERROR(IF(AN1400="CIKDITIRO",VLOOKUP(A1400,'BR DTG CIKDITIRO'!C:E,3,0),IF(FR_HITUNG_MINMAX!AN1400="PESALAKAN",VLOOKUP(FR_HITUNG_MINMAX!A1400,'BR DTG ADW'!C:E,3,0),IF(FR_HITUNG_MINMAX!AN1400="PACUL",VLOOKUP(FR_HITUNG_MINMAX!A1400,'BR DTG PACUL'!C:E,3,0),IF(FR_HITUNG_MINMAX!AN1400="TRAYEMAN",VLOOKUP(FR_HITUNG_MINMAX!A1400,'BR DTG TRAYEMAN'!C:E,3,0),"?")))),0)</f>
        <v>0</v>
      </c>
      <c r="AQ1400" s="31">
        <f>IF(AN1400="PACUL",VLOOKUP(A1400,'STOK PACUL'!C:H,6,0),IF(FR_HITUNG_MINMAX!AN1400="PESALAKAN",VLOOKUP(FR_HITUNG_MINMAX!A1400,'STOK PESALAKAN'!C:H,6,0),IF(FR_HITUNG_MINMAX!AN1400="CIKDITIRO",VLOOKUP(FR_HITUNG_MINMAX!A1400,'STOK CIKDITIRO'!C:H,6,0),IF(FR_HITUNG_MINMAX!AN1400="TRAYEMAN",VLOOKUP(FR_HITUNG_MINMAX!A1400,'STOK TRAYEMAN'!C:H,6,0),"?"))))</f>
        <v>1</v>
      </c>
      <c r="AR1400" s="25">
        <f t="shared" si="78"/>
        <v>1</v>
      </c>
      <c r="AS1400" s="25">
        <f t="shared" si="79"/>
        <v>1</v>
      </c>
      <c r="AT1400" s="25">
        <f t="shared" si="80"/>
        <v>4</v>
      </c>
    </row>
    <row r="1401" spans="1:46" ht="30">
      <c r="A1401" s="96" t="s">
        <v>287</v>
      </c>
      <c r="B1401" s="96" t="s">
        <v>1041</v>
      </c>
      <c r="C1401" s="96" t="s">
        <v>884</v>
      </c>
      <c r="D1401" s="96" t="s">
        <v>1365</v>
      </c>
      <c r="E1401" s="96" t="s">
        <v>482</v>
      </c>
      <c r="F1401" s="97">
        <v>46500</v>
      </c>
      <c r="G1401" s="97">
        <v>1</v>
      </c>
      <c r="H1401" s="96" t="s">
        <v>30</v>
      </c>
      <c r="I1401" s="96" t="s">
        <v>2</v>
      </c>
      <c r="J1401" s="98">
        <v>1</v>
      </c>
      <c r="K1401" s="97">
        <v>1</v>
      </c>
      <c r="L1401" s="97">
        <v>0</v>
      </c>
      <c r="M1401" s="97">
        <v>0</v>
      </c>
      <c r="N1401" s="97">
        <v>0</v>
      </c>
      <c r="O1401" s="97">
        <v>0</v>
      </c>
      <c r="P1401" s="97">
        <v>0</v>
      </c>
      <c r="Q1401" s="97">
        <v>0</v>
      </c>
      <c r="R1401" s="97">
        <v>0</v>
      </c>
      <c r="S1401" s="97">
        <v>0</v>
      </c>
      <c r="T1401" s="97">
        <v>0</v>
      </c>
      <c r="U1401" s="97">
        <v>0</v>
      </c>
      <c r="V1401" s="97">
        <v>1</v>
      </c>
      <c r="W1401" s="97">
        <v>1</v>
      </c>
      <c r="X1401" s="97">
        <v>1</v>
      </c>
      <c r="Y1401" s="97">
        <v>0</v>
      </c>
      <c r="Z1401" s="97">
        <v>0</v>
      </c>
      <c r="AA1401" s="97">
        <v>0</v>
      </c>
      <c r="AB1401" s="97">
        <v>0</v>
      </c>
      <c r="AC1401" s="97">
        <v>0</v>
      </c>
      <c r="AD1401" s="97">
        <v>0</v>
      </c>
      <c r="AE1401" s="97">
        <v>0</v>
      </c>
      <c r="AF1401" s="97">
        <v>0</v>
      </c>
      <c r="AG1401" s="97">
        <v>0</v>
      </c>
      <c r="AH1401" s="97">
        <v>1</v>
      </c>
      <c r="AI1401" s="97">
        <v>2</v>
      </c>
      <c r="AJ1401" s="97">
        <v>1</v>
      </c>
      <c r="AK1401" s="97">
        <v>2</v>
      </c>
      <c r="AL1401" s="97">
        <v>1</v>
      </c>
      <c r="AM1401" s="97">
        <v>2</v>
      </c>
      <c r="AN1401" s="96" t="s">
        <v>2302</v>
      </c>
      <c r="AO1401" s="97">
        <v>2</v>
      </c>
      <c r="AP1401" s="31">
        <f>IFERROR(IF(AN1401="CIKDITIRO",VLOOKUP(A1401,'BR DTG CIKDITIRO'!C:E,3,0),IF(FR_HITUNG_MINMAX!AN1401="PESALAKAN",VLOOKUP(FR_HITUNG_MINMAX!A1401,'BR DTG ADW'!C:E,3,0),IF(FR_HITUNG_MINMAX!AN1401="PACUL",VLOOKUP(FR_HITUNG_MINMAX!A1401,'BR DTG PACUL'!C:E,3,0),IF(FR_HITUNG_MINMAX!AN1401="TRAYEMAN",VLOOKUP(FR_HITUNG_MINMAX!A1401,'BR DTG TRAYEMAN'!C:E,3,0),"?")))),0)</f>
        <v>0</v>
      </c>
      <c r="AQ1401" s="31">
        <f>IF(AN1401="PACUL",VLOOKUP(A1401,'STOK PACUL'!C:H,6,0),IF(FR_HITUNG_MINMAX!AN1401="PESALAKAN",VLOOKUP(FR_HITUNG_MINMAX!A1401,'STOK PESALAKAN'!C:H,6,0),IF(FR_HITUNG_MINMAX!AN1401="CIKDITIRO",VLOOKUP(FR_HITUNG_MINMAX!A1401,'STOK CIKDITIRO'!C:H,6,0),IF(FR_HITUNG_MINMAX!AN1401="TRAYEMAN",VLOOKUP(FR_HITUNG_MINMAX!A1401,'STOK TRAYEMAN'!C:H,6,0),"?"))))</f>
        <v>2</v>
      </c>
      <c r="AR1401" s="25">
        <f t="shared" si="78"/>
        <v>2</v>
      </c>
      <c r="AS1401" s="25">
        <f t="shared" si="79"/>
        <v>1</v>
      </c>
      <c r="AT1401" s="25">
        <f t="shared" si="80"/>
        <v>4</v>
      </c>
    </row>
    <row r="1402" spans="1:46" ht="30">
      <c r="A1402" s="96" t="s">
        <v>288</v>
      </c>
      <c r="B1402" s="96" t="s">
        <v>1042</v>
      </c>
      <c r="C1402" s="96" t="s">
        <v>881</v>
      </c>
      <c r="D1402" s="96" t="s">
        <v>1365</v>
      </c>
      <c r="E1402" s="96" t="s">
        <v>482</v>
      </c>
      <c r="F1402" s="97">
        <v>197000</v>
      </c>
      <c r="G1402" s="97">
        <v>1</v>
      </c>
      <c r="H1402" s="96" t="s">
        <v>32</v>
      </c>
      <c r="I1402" s="96" t="s">
        <v>2</v>
      </c>
      <c r="J1402" s="98">
        <v>1</v>
      </c>
      <c r="K1402" s="97">
        <v>1</v>
      </c>
      <c r="L1402" s="97">
        <v>0</v>
      </c>
      <c r="M1402" s="97">
        <v>0</v>
      </c>
      <c r="N1402" s="97">
        <v>0</v>
      </c>
      <c r="O1402" s="97">
        <v>0</v>
      </c>
      <c r="P1402" s="97">
        <v>0</v>
      </c>
      <c r="Q1402" s="97">
        <v>0</v>
      </c>
      <c r="R1402" s="97">
        <v>0</v>
      </c>
      <c r="S1402" s="97">
        <v>0</v>
      </c>
      <c r="T1402" s="97">
        <v>0</v>
      </c>
      <c r="U1402" s="97">
        <v>0</v>
      </c>
      <c r="V1402" s="97">
        <v>1</v>
      </c>
      <c r="W1402" s="97">
        <v>0</v>
      </c>
      <c r="X1402" s="97">
        <v>1</v>
      </c>
      <c r="Y1402" s="97">
        <v>0</v>
      </c>
      <c r="Z1402" s="97">
        <v>0</v>
      </c>
      <c r="AA1402" s="97">
        <v>0</v>
      </c>
      <c r="AB1402" s="97">
        <v>0</v>
      </c>
      <c r="AC1402" s="97">
        <v>0</v>
      </c>
      <c r="AD1402" s="97">
        <v>0</v>
      </c>
      <c r="AE1402" s="97">
        <v>0</v>
      </c>
      <c r="AF1402" s="97">
        <v>0</v>
      </c>
      <c r="AG1402" s="97">
        <v>0</v>
      </c>
      <c r="AH1402" s="97">
        <v>1</v>
      </c>
      <c r="AI1402" s="97">
        <v>1</v>
      </c>
      <c r="AJ1402" s="97">
        <v>0</v>
      </c>
      <c r="AK1402" s="97">
        <v>1</v>
      </c>
      <c r="AL1402" s="97">
        <v>1</v>
      </c>
      <c r="AM1402" s="97">
        <v>1</v>
      </c>
      <c r="AN1402" s="96" t="s">
        <v>2302</v>
      </c>
      <c r="AO1402" s="97">
        <v>1</v>
      </c>
      <c r="AP1402" s="31">
        <f>IFERROR(IF(AN1402="CIKDITIRO",VLOOKUP(A1402,'BR DTG CIKDITIRO'!C:E,3,0),IF(FR_HITUNG_MINMAX!AN1402="PESALAKAN",VLOOKUP(FR_HITUNG_MINMAX!A1402,'BR DTG ADW'!C:E,3,0),IF(FR_HITUNG_MINMAX!AN1402="PACUL",VLOOKUP(FR_HITUNG_MINMAX!A1402,'BR DTG PACUL'!C:E,3,0),IF(FR_HITUNG_MINMAX!AN1402="TRAYEMAN",VLOOKUP(FR_HITUNG_MINMAX!A1402,'BR DTG TRAYEMAN'!C:E,3,0),"?")))),0)</f>
        <v>0</v>
      </c>
      <c r="AQ1402" s="31">
        <f>IF(AN1402="PACUL",VLOOKUP(A1402,'STOK PACUL'!C:H,6,0),IF(FR_HITUNG_MINMAX!AN1402="PESALAKAN",VLOOKUP(FR_HITUNG_MINMAX!A1402,'STOK PESALAKAN'!C:H,6,0),IF(FR_HITUNG_MINMAX!AN1402="CIKDITIRO",VLOOKUP(FR_HITUNG_MINMAX!A1402,'STOK CIKDITIRO'!C:H,6,0),IF(FR_HITUNG_MINMAX!AN1402="TRAYEMAN",VLOOKUP(FR_HITUNG_MINMAX!A1402,'STOK TRAYEMAN'!C:H,6,0),"?"))))</f>
        <v>1</v>
      </c>
      <c r="AR1402" s="25">
        <f t="shared" si="78"/>
        <v>1</v>
      </c>
      <c r="AS1402" s="25">
        <f t="shared" si="79"/>
        <v>1</v>
      </c>
      <c r="AT1402" s="25">
        <f t="shared" si="80"/>
        <v>4</v>
      </c>
    </row>
    <row r="1403" spans="1:46" ht="30">
      <c r="A1403" s="96" t="s">
        <v>292</v>
      </c>
      <c r="B1403" s="96" t="s">
        <v>1323</v>
      </c>
      <c r="C1403" s="96" t="s">
        <v>936</v>
      </c>
      <c r="D1403" s="96" t="s">
        <v>1365</v>
      </c>
      <c r="E1403" s="96" t="s">
        <v>482</v>
      </c>
      <c r="F1403" s="97">
        <v>35000</v>
      </c>
      <c r="G1403" s="97">
        <v>1</v>
      </c>
      <c r="H1403" s="96" t="s">
        <v>30</v>
      </c>
      <c r="I1403" s="96" t="s">
        <v>2</v>
      </c>
      <c r="J1403" s="98">
        <v>1</v>
      </c>
      <c r="K1403" s="97">
        <v>1</v>
      </c>
      <c r="L1403" s="97">
        <v>0</v>
      </c>
      <c r="M1403" s="97">
        <v>0</v>
      </c>
      <c r="N1403" s="97">
        <v>0</v>
      </c>
      <c r="O1403" s="97">
        <v>0</v>
      </c>
      <c r="P1403" s="97">
        <v>0</v>
      </c>
      <c r="Q1403" s="97">
        <v>0</v>
      </c>
      <c r="R1403" s="97">
        <v>0</v>
      </c>
      <c r="S1403" s="97">
        <v>0</v>
      </c>
      <c r="T1403" s="97">
        <v>0</v>
      </c>
      <c r="U1403" s="97">
        <v>0</v>
      </c>
      <c r="V1403" s="97">
        <v>0</v>
      </c>
      <c r="W1403" s="97">
        <v>1</v>
      </c>
      <c r="X1403" s="97">
        <v>1</v>
      </c>
      <c r="Y1403" s="97">
        <v>0</v>
      </c>
      <c r="Z1403" s="97">
        <v>0</v>
      </c>
      <c r="AA1403" s="97">
        <v>0</v>
      </c>
      <c r="AB1403" s="97">
        <v>0</v>
      </c>
      <c r="AC1403" s="97">
        <v>0</v>
      </c>
      <c r="AD1403" s="97">
        <v>0</v>
      </c>
      <c r="AE1403" s="97">
        <v>0</v>
      </c>
      <c r="AF1403" s="97">
        <v>0</v>
      </c>
      <c r="AG1403" s="97">
        <v>0</v>
      </c>
      <c r="AH1403" s="97">
        <v>0</v>
      </c>
      <c r="AI1403" s="97">
        <v>1</v>
      </c>
      <c r="AJ1403" s="97">
        <v>1</v>
      </c>
      <c r="AK1403" s="97">
        <v>1</v>
      </c>
      <c r="AL1403" s="97">
        <v>1</v>
      </c>
      <c r="AM1403" s="97">
        <v>1</v>
      </c>
      <c r="AN1403" s="96" t="s">
        <v>2302</v>
      </c>
      <c r="AO1403" s="97">
        <v>0</v>
      </c>
      <c r="AP1403" s="31">
        <f>IFERROR(IF(AN1403="CIKDITIRO",VLOOKUP(A1403,'BR DTG CIKDITIRO'!C:E,3,0),IF(FR_HITUNG_MINMAX!AN1403="PESALAKAN",VLOOKUP(FR_HITUNG_MINMAX!A1403,'BR DTG ADW'!C:E,3,0),IF(FR_HITUNG_MINMAX!AN1403="PACUL",VLOOKUP(FR_HITUNG_MINMAX!A1403,'BR DTG PACUL'!C:E,3,0),IF(FR_HITUNG_MINMAX!AN1403="TRAYEMAN",VLOOKUP(FR_HITUNG_MINMAX!A1403,'BR DTG TRAYEMAN'!C:E,3,0),"?")))),0)</f>
        <v>0</v>
      </c>
      <c r="AQ1403" s="31">
        <f>IF(AN1403="PACUL",VLOOKUP(A1403,'STOK PACUL'!C:H,6,0),IF(FR_HITUNG_MINMAX!AN1403="PESALAKAN",VLOOKUP(FR_HITUNG_MINMAX!A1403,'STOK PESALAKAN'!C:H,6,0),IF(FR_HITUNG_MINMAX!AN1403="CIKDITIRO",VLOOKUP(FR_HITUNG_MINMAX!A1403,'STOK CIKDITIRO'!C:H,6,0),IF(FR_HITUNG_MINMAX!AN1403="TRAYEMAN",VLOOKUP(FR_HITUNG_MINMAX!A1403,'STOK TRAYEMAN'!C:H,6,0),"?"))))</f>
        <v>0</v>
      </c>
      <c r="AR1403" s="25">
        <f t="shared" si="78"/>
        <v>0</v>
      </c>
      <c r="AS1403" s="25">
        <f t="shared" si="79"/>
        <v>1</v>
      </c>
      <c r="AT1403" s="25">
        <f t="shared" si="80"/>
        <v>4</v>
      </c>
    </row>
    <row r="1404" spans="1:46" ht="30">
      <c r="A1404" s="96" t="s">
        <v>666</v>
      </c>
      <c r="B1404" s="96" t="s">
        <v>1054</v>
      </c>
      <c r="C1404" s="96" t="s">
        <v>891</v>
      </c>
      <c r="D1404" s="96" t="s">
        <v>1369</v>
      </c>
      <c r="E1404" s="96" t="s">
        <v>482</v>
      </c>
      <c r="F1404" s="97">
        <v>44500</v>
      </c>
      <c r="G1404" s="97">
        <v>1</v>
      </c>
      <c r="H1404" s="96" t="s">
        <v>1185</v>
      </c>
      <c r="I1404" s="96" t="s">
        <v>1185</v>
      </c>
      <c r="J1404" s="98">
        <v>1</v>
      </c>
      <c r="K1404" s="97">
        <v>1</v>
      </c>
      <c r="L1404" s="97">
        <v>0</v>
      </c>
      <c r="M1404" s="97">
        <v>0</v>
      </c>
      <c r="N1404" s="97">
        <v>0</v>
      </c>
      <c r="O1404" s="97">
        <v>0</v>
      </c>
      <c r="P1404" s="97">
        <v>0</v>
      </c>
      <c r="Q1404" s="97">
        <v>0</v>
      </c>
      <c r="R1404" s="97">
        <v>0</v>
      </c>
      <c r="S1404" s="97">
        <v>0</v>
      </c>
      <c r="T1404" s="97">
        <v>0</v>
      </c>
      <c r="U1404" s="97">
        <v>0</v>
      </c>
      <c r="V1404" s="97">
        <v>2</v>
      </c>
      <c r="W1404" s="97">
        <v>1</v>
      </c>
      <c r="X1404" s="97">
        <v>2</v>
      </c>
      <c r="Y1404" s="97">
        <v>0</v>
      </c>
      <c r="Z1404" s="97">
        <v>0</v>
      </c>
      <c r="AA1404" s="97">
        <v>0</v>
      </c>
      <c r="AB1404" s="97">
        <v>0</v>
      </c>
      <c r="AC1404" s="97">
        <v>0</v>
      </c>
      <c r="AD1404" s="97">
        <v>0</v>
      </c>
      <c r="AE1404" s="97">
        <v>0</v>
      </c>
      <c r="AF1404" s="97">
        <v>0</v>
      </c>
      <c r="AG1404" s="97">
        <v>0</v>
      </c>
      <c r="AH1404" s="97">
        <v>2</v>
      </c>
      <c r="AI1404" s="97">
        <v>3</v>
      </c>
      <c r="AJ1404" s="97">
        <v>1</v>
      </c>
      <c r="AK1404" s="97">
        <v>3</v>
      </c>
      <c r="AL1404" s="97">
        <v>2</v>
      </c>
      <c r="AM1404" s="97">
        <v>3</v>
      </c>
      <c r="AN1404" s="96" t="s">
        <v>2302</v>
      </c>
      <c r="AO1404" s="97">
        <v>3</v>
      </c>
      <c r="AP1404" s="31">
        <f>IFERROR(IF(AN1404="CIKDITIRO",VLOOKUP(A1404,'BR DTG CIKDITIRO'!C:E,3,0),IF(FR_HITUNG_MINMAX!AN1404="PESALAKAN",VLOOKUP(FR_HITUNG_MINMAX!A1404,'BR DTG ADW'!C:E,3,0),IF(FR_HITUNG_MINMAX!AN1404="PACUL",VLOOKUP(FR_HITUNG_MINMAX!A1404,'BR DTG PACUL'!C:E,3,0),IF(FR_HITUNG_MINMAX!AN1404="TRAYEMAN",VLOOKUP(FR_HITUNG_MINMAX!A1404,'BR DTG TRAYEMAN'!C:E,3,0),"?")))),0)</f>
        <v>0</v>
      </c>
      <c r="AQ1404" s="31">
        <f>IF(AN1404="PACUL",VLOOKUP(A1404,'STOK PACUL'!C:H,6,0),IF(FR_HITUNG_MINMAX!AN1404="PESALAKAN",VLOOKUP(FR_HITUNG_MINMAX!A1404,'STOK PESALAKAN'!C:H,6,0),IF(FR_HITUNG_MINMAX!AN1404="CIKDITIRO",VLOOKUP(FR_HITUNG_MINMAX!A1404,'STOK CIKDITIRO'!C:H,6,0),IF(FR_HITUNG_MINMAX!AN1404="TRAYEMAN",VLOOKUP(FR_HITUNG_MINMAX!A1404,'STOK TRAYEMAN'!C:H,6,0),"?"))))</f>
        <v>3</v>
      </c>
      <c r="AR1404" s="25">
        <f t="shared" si="78"/>
        <v>3</v>
      </c>
      <c r="AS1404" s="25">
        <f t="shared" si="79"/>
        <v>1</v>
      </c>
      <c r="AT1404" s="25">
        <f t="shared" si="80"/>
        <v>4</v>
      </c>
    </row>
    <row r="1405" spans="1:46" ht="30">
      <c r="A1405" s="96" t="s">
        <v>3823</v>
      </c>
      <c r="B1405" s="96" t="s">
        <v>9089</v>
      </c>
      <c r="C1405" s="96" t="s">
        <v>1185</v>
      </c>
      <c r="D1405" s="96" t="s">
        <v>1365</v>
      </c>
      <c r="E1405" s="96" t="s">
        <v>482</v>
      </c>
      <c r="F1405" s="97">
        <v>33500</v>
      </c>
      <c r="G1405" s="97">
        <v>1</v>
      </c>
      <c r="H1405" s="96" t="s">
        <v>1185</v>
      </c>
      <c r="I1405" s="96" t="s">
        <v>1185</v>
      </c>
      <c r="J1405" s="98">
        <v>1</v>
      </c>
      <c r="K1405" s="97">
        <v>1</v>
      </c>
      <c r="L1405" s="97">
        <v>0</v>
      </c>
      <c r="M1405" s="97">
        <v>0</v>
      </c>
      <c r="N1405" s="97">
        <v>0</v>
      </c>
      <c r="O1405" s="97">
        <v>0</v>
      </c>
      <c r="P1405" s="97">
        <v>0</v>
      </c>
      <c r="Q1405" s="97">
        <v>0</v>
      </c>
      <c r="R1405" s="97">
        <v>0</v>
      </c>
      <c r="S1405" s="97">
        <v>0</v>
      </c>
      <c r="T1405" s="97">
        <v>0</v>
      </c>
      <c r="U1405" s="97">
        <v>0</v>
      </c>
      <c r="V1405" s="97">
        <v>0</v>
      </c>
      <c r="W1405" s="97">
        <v>1</v>
      </c>
      <c r="X1405" s="97">
        <v>1</v>
      </c>
      <c r="Y1405" s="97">
        <v>0</v>
      </c>
      <c r="Z1405" s="97">
        <v>0</v>
      </c>
      <c r="AA1405" s="97">
        <v>0</v>
      </c>
      <c r="AB1405" s="97">
        <v>0</v>
      </c>
      <c r="AC1405" s="97">
        <v>0</v>
      </c>
      <c r="AD1405" s="97">
        <v>0</v>
      </c>
      <c r="AE1405" s="97">
        <v>0</v>
      </c>
      <c r="AF1405" s="97">
        <v>0</v>
      </c>
      <c r="AG1405" s="97">
        <v>0</v>
      </c>
      <c r="AH1405" s="97">
        <v>0</v>
      </c>
      <c r="AI1405" s="97">
        <v>1</v>
      </c>
      <c r="AJ1405" s="97">
        <v>1</v>
      </c>
      <c r="AK1405" s="97">
        <v>1</v>
      </c>
      <c r="AL1405" s="97">
        <v>1</v>
      </c>
      <c r="AM1405" s="97">
        <v>1</v>
      </c>
      <c r="AN1405" s="96" t="s">
        <v>2302</v>
      </c>
      <c r="AO1405" s="97">
        <v>0</v>
      </c>
      <c r="AP1405" s="31">
        <f>IFERROR(IF(AN1405="CIKDITIRO",VLOOKUP(A1405,'BR DTG CIKDITIRO'!C:E,3,0),IF(FR_HITUNG_MINMAX!AN1405="PESALAKAN",VLOOKUP(FR_HITUNG_MINMAX!A1405,'BR DTG ADW'!C:E,3,0),IF(FR_HITUNG_MINMAX!AN1405="PACUL",VLOOKUP(FR_HITUNG_MINMAX!A1405,'BR DTG PACUL'!C:E,3,0),IF(FR_HITUNG_MINMAX!AN1405="TRAYEMAN",VLOOKUP(FR_HITUNG_MINMAX!A1405,'BR DTG TRAYEMAN'!C:E,3,0),"?")))),0)</f>
        <v>0</v>
      </c>
      <c r="AQ1405" s="31">
        <f>IF(AN1405="PACUL",VLOOKUP(A1405,'STOK PACUL'!C:H,6,0),IF(FR_HITUNG_MINMAX!AN1405="PESALAKAN",VLOOKUP(FR_HITUNG_MINMAX!A1405,'STOK PESALAKAN'!C:H,6,0),IF(FR_HITUNG_MINMAX!AN1405="CIKDITIRO",VLOOKUP(FR_HITUNG_MINMAX!A1405,'STOK CIKDITIRO'!C:H,6,0),IF(FR_HITUNG_MINMAX!AN1405="TRAYEMAN",VLOOKUP(FR_HITUNG_MINMAX!A1405,'STOK TRAYEMAN'!C:H,6,0),"?"))))</f>
        <v>0</v>
      </c>
      <c r="AR1405" s="25">
        <f t="shared" si="78"/>
        <v>0</v>
      </c>
      <c r="AS1405" s="25">
        <f t="shared" si="79"/>
        <v>1</v>
      </c>
      <c r="AT1405" s="25">
        <f t="shared" si="80"/>
        <v>1</v>
      </c>
    </row>
    <row r="1406" spans="1:46" ht="30">
      <c r="A1406" s="96" t="s">
        <v>295</v>
      </c>
      <c r="B1406" s="96" t="s">
        <v>1058</v>
      </c>
      <c r="C1406" s="96" t="s">
        <v>898</v>
      </c>
      <c r="D1406" s="96" t="s">
        <v>1365</v>
      </c>
      <c r="E1406" s="96" t="s">
        <v>482</v>
      </c>
      <c r="F1406" s="97">
        <v>39600</v>
      </c>
      <c r="G1406" s="97">
        <v>1</v>
      </c>
      <c r="H1406" s="96" t="s">
        <v>30</v>
      </c>
      <c r="I1406" s="96" t="s">
        <v>2</v>
      </c>
      <c r="J1406" s="98">
        <v>1</v>
      </c>
      <c r="K1406" s="97">
        <v>1</v>
      </c>
      <c r="L1406" s="97">
        <v>0</v>
      </c>
      <c r="M1406" s="97">
        <v>0</v>
      </c>
      <c r="N1406" s="97">
        <v>0</v>
      </c>
      <c r="O1406" s="97">
        <v>0</v>
      </c>
      <c r="P1406" s="97">
        <v>0</v>
      </c>
      <c r="Q1406" s="97">
        <v>0</v>
      </c>
      <c r="R1406" s="97">
        <v>0</v>
      </c>
      <c r="S1406" s="97">
        <v>0</v>
      </c>
      <c r="T1406" s="97">
        <v>0</v>
      </c>
      <c r="U1406" s="97">
        <v>0</v>
      </c>
      <c r="V1406" s="97">
        <v>0</v>
      </c>
      <c r="W1406" s="97">
        <v>2</v>
      </c>
      <c r="X1406" s="97">
        <v>2</v>
      </c>
      <c r="Y1406" s="97">
        <v>0</v>
      </c>
      <c r="Z1406" s="97">
        <v>0</v>
      </c>
      <c r="AA1406" s="97">
        <v>0</v>
      </c>
      <c r="AB1406" s="97">
        <v>0</v>
      </c>
      <c r="AC1406" s="97">
        <v>0</v>
      </c>
      <c r="AD1406" s="97">
        <v>0</v>
      </c>
      <c r="AE1406" s="97">
        <v>0</v>
      </c>
      <c r="AF1406" s="97">
        <v>0</v>
      </c>
      <c r="AG1406" s="97">
        <v>0</v>
      </c>
      <c r="AH1406" s="97">
        <v>0</v>
      </c>
      <c r="AI1406" s="97">
        <v>2</v>
      </c>
      <c r="AJ1406" s="97">
        <v>2</v>
      </c>
      <c r="AK1406" s="97">
        <v>2</v>
      </c>
      <c r="AL1406" s="97">
        <v>2</v>
      </c>
      <c r="AM1406" s="97">
        <v>2</v>
      </c>
      <c r="AN1406" s="96" t="s">
        <v>2302</v>
      </c>
      <c r="AO1406" s="97">
        <v>0</v>
      </c>
      <c r="AP1406" s="31">
        <f>IFERROR(IF(AN1406="CIKDITIRO",VLOOKUP(A1406,'BR DTG CIKDITIRO'!C:E,3,0),IF(FR_HITUNG_MINMAX!AN1406="PESALAKAN",VLOOKUP(FR_HITUNG_MINMAX!A1406,'BR DTG ADW'!C:E,3,0),IF(FR_HITUNG_MINMAX!AN1406="PACUL",VLOOKUP(FR_HITUNG_MINMAX!A1406,'BR DTG PACUL'!C:E,3,0),IF(FR_HITUNG_MINMAX!AN1406="TRAYEMAN",VLOOKUP(FR_HITUNG_MINMAX!A1406,'BR DTG TRAYEMAN'!C:E,3,0),"?")))),0)</f>
        <v>0</v>
      </c>
      <c r="AQ1406" s="31">
        <f>IF(AN1406="PACUL",VLOOKUP(A1406,'STOK PACUL'!C:H,6,0),IF(FR_HITUNG_MINMAX!AN1406="PESALAKAN",VLOOKUP(FR_HITUNG_MINMAX!A1406,'STOK PESALAKAN'!C:H,6,0),IF(FR_HITUNG_MINMAX!AN1406="CIKDITIRO",VLOOKUP(FR_HITUNG_MINMAX!A1406,'STOK CIKDITIRO'!C:H,6,0),IF(FR_HITUNG_MINMAX!AN1406="TRAYEMAN",VLOOKUP(FR_HITUNG_MINMAX!A1406,'STOK TRAYEMAN'!C:H,6,0),"?"))))</f>
        <v>0</v>
      </c>
      <c r="AR1406" s="25">
        <f t="shared" si="78"/>
        <v>0</v>
      </c>
      <c r="AS1406" s="25">
        <f t="shared" si="79"/>
        <v>1</v>
      </c>
      <c r="AT1406" s="25">
        <f t="shared" si="80"/>
        <v>4</v>
      </c>
    </row>
    <row r="1407" spans="1:46" ht="30">
      <c r="A1407" s="96" t="s">
        <v>304</v>
      </c>
      <c r="B1407" s="96" t="s">
        <v>1075</v>
      </c>
      <c r="C1407" s="96" t="s">
        <v>898</v>
      </c>
      <c r="D1407" s="96" t="s">
        <v>1365</v>
      </c>
      <c r="E1407" s="96" t="s">
        <v>482</v>
      </c>
      <c r="F1407" s="97">
        <v>10000</v>
      </c>
      <c r="G1407" s="97">
        <v>1</v>
      </c>
      <c r="H1407" s="96" t="s">
        <v>30</v>
      </c>
      <c r="I1407" s="96" t="s">
        <v>1185</v>
      </c>
      <c r="J1407" s="98" t="s">
        <v>1366</v>
      </c>
      <c r="K1407" s="97">
        <v>1</v>
      </c>
      <c r="L1407" s="97">
        <v>0</v>
      </c>
      <c r="M1407" s="97">
        <v>0</v>
      </c>
      <c r="N1407" s="97">
        <v>0</v>
      </c>
      <c r="O1407" s="97">
        <v>0</v>
      </c>
      <c r="P1407" s="97">
        <v>0</v>
      </c>
      <c r="Q1407" s="97">
        <v>0</v>
      </c>
      <c r="R1407" s="97">
        <v>0</v>
      </c>
      <c r="S1407" s="97">
        <v>0</v>
      </c>
      <c r="T1407" s="97">
        <v>0</v>
      </c>
      <c r="U1407" s="97">
        <v>0</v>
      </c>
      <c r="V1407" s="97">
        <v>0</v>
      </c>
      <c r="W1407" s="97">
        <v>2</v>
      </c>
      <c r="X1407" s="97">
        <v>2</v>
      </c>
      <c r="Y1407" s="97">
        <v>0</v>
      </c>
      <c r="Z1407" s="97">
        <v>0</v>
      </c>
      <c r="AA1407" s="97">
        <v>0</v>
      </c>
      <c r="AB1407" s="97">
        <v>0</v>
      </c>
      <c r="AC1407" s="97">
        <v>0</v>
      </c>
      <c r="AD1407" s="97">
        <v>0</v>
      </c>
      <c r="AE1407" s="97">
        <v>0</v>
      </c>
      <c r="AF1407" s="97">
        <v>0</v>
      </c>
      <c r="AG1407" s="97">
        <v>0</v>
      </c>
      <c r="AH1407" s="97">
        <v>0</v>
      </c>
      <c r="AI1407" s="97">
        <v>2</v>
      </c>
      <c r="AJ1407" s="97">
        <v>2</v>
      </c>
      <c r="AK1407" s="97">
        <v>2</v>
      </c>
      <c r="AL1407" s="97">
        <v>2</v>
      </c>
      <c r="AM1407" s="97">
        <v>2</v>
      </c>
      <c r="AN1407" s="96" t="s">
        <v>2302</v>
      </c>
      <c r="AO1407" s="97">
        <v>0</v>
      </c>
      <c r="AP1407" s="31">
        <f>IFERROR(IF(AN1407="CIKDITIRO",VLOOKUP(A1407,'BR DTG CIKDITIRO'!C:E,3,0),IF(FR_HITUNG_MINMAX!AN1407="PESALAKAN",VLOOKUP(FR_HITUNG_MINMAX!A1407,'BR DTG ADW'!C:E,3,0),IF(FR_HITUNG_MINMAX!AN1407="PACUL",VLOOKUP(FR_HITUNG_MINMAX!A1407,'BR DTG PACUL'!C:E,3,0),IF(FR_HITUNG_MINMAX!AN1407="TRAYEMAN",VLOOKUP(FR_HITUNG_MINMAX!A1407,'BR DTG TRAYEMAN'!C:E,3,0),"?")))),0)</f>
        <v>0</v>
      </c>
      <c r="AQ1407" s="31">
        <f>IF(AN1407="PACUL",VLOOKUP(A1407,'STOK PACUL'!C:H,6,0),IF(FR_HITUNG_MINMAX!AN1407="PESALAKAN",VLOOKUP(FR_HITUNG_MINMAX!A1407,'STOK PESALAKAN'!C:H,6,0),IF(FR_HITUNG_MINMAX!AN1407="CIKDITIRO",VLOOKUP(FR_HITUNG_MINMAX!A1407,'STOK CIKDITIRO'!C:H,6,0),IF(FR_HITUNG_MINMAX!AN1407="TRAYEMAN",VLOOKUP(FR_HITUNG_MINMAX!A1407,'STOK TRAYEMAN'!C:H,6,0),"?"))))</f>
        <v>0</v>
      </c>
      <c r="AR1407" s="25">
        <f t="shared" si="78"/>
        <v>0</v>
      </c>
      <c r="AS1407" s="25">
        <f t="shared" si="79"/>
        <v>1</v>
      </c>
      <c r="AT1407" s="25">
        <f t="shared" si="80"/>
        <v>2</v>
      </c>
    </row>
    <row r="1408" spans="1:46" ht="30">
      <c r="A1408" s="96" t="s">
        <v>322</v>
      </c>
      <c r="B1408" s="96" t="s">
        <v>1101</v>
      </c>
      <c r="C1408" s="96" t="s">
        <v>1100</v>
      </c>
      <c r="D1408" s="96" t="s">
        <v>1377</v>
      </c>
      <c r="E1408" s="96" t="s">
        <v>485</v>
      </c>
      <c r="F1408" s="97">
        <v>4000</v>
      </c>
      <c r="G1408" s="97">
        <v>20</v>
      </c>
      <c r="H1408" s="96" t="s">
        <v>33</v>
      </c>
      <c r="I1408" s="96" t="s">
        <v>1185</v>
      </c>
      <c r="J1408" s="98" t="s">
        <v>1366</v>
      </c>
      <c r="K1408" s="97">
        <v>5</v>
      </c>
      <c r="L1408" s="97">
        <v>0</v>
      </c>
      <c r="M1408" s="97">
        <v>0</v>
      </c>
      <c r="N1408" s="97">
        <v>0</v>
      </c>
      <c r="O1408" s="97">
        <v>0</v>
      </c>
      <c r="P1408" s="97">
        <v>0</v>
      </c>
      <c r="Q1408" s="97">
        <v>0</v>
      </c>
      <c r="R1408" s="97">
        <v>0</v>
      </c>
      <c r="S1408" s="97">
        <v>0</v>
      </c>
      <c r="T1408" s="97">
        <v>0</v>
      </c>
      <c r="U1408" s="97">
        <v>0</v>
      </c>
      <c r="V1408" s="97">
        <v>11</v>
      </c>
      <c r="W1408" s="97">
        <v>16</v>
      </c>
      <c r="X1408" s="97">
        <v>16</v>
      </c>
      <c r="Y1408" s="97">
        <v>0</v>
      </c>
      <c r="Z1408" s="97">
        <v>0</v>
      </c>
      <c r="AA1408" s="97">
        <v>0</v>
      </c>
      <c r="AB1408" s="97">
        <v>0</v>
      </c>
      <c r="AC1408" s="97">
        <v>0</v>
      </c>
      <c r="AD1408" s="97">
        <v>0</v>
      </c>
      <c r="AE1408" s="97">
        <v>0</v>
      </c>
      <c r="AF1408" s="97">
        <v>0</v>
      </c>
      <c r="AG1408" s="97">
        <v>0</v>
      </c>
      <c r="AH1408" s="97">
        <v>11</v>
      </c>
      <c r="AI1408" s="97">
        <v>27</v>
      </c>
      <c r="AJ1408" s="97">
        <v>16</v>
      </c>
      <c r="AK1408" s="97">
        <v>27</v>
      </c>
      <c r="AL1408" s="97">
        <v>16</v>
      </c>
      <c r="AM1408" s="97">
        <v>27</v>
      </c>
      <c r="AN1408" s="96" t="s">
        <v>2302</v>
      </c>
      <c r="AO1408" s="97">
        <v>13</v>
      </c>
      <c r="AP1408" s="31">
        <f>IFERROR(IF(AN1408="CIKDITIRO",VLOOKUP(A1408,'BR DTG CIKDITIRO'!C:E,3,0),IF(FR_HITUNG_MINMAX!AN1408="PESALAKAN",VLOOKUP(FR_HITUNG_MINMAX!A1408,'BR DTG ADW'!C:E,3,0),IF(FR_HITUNG_MINMAX!AN1408="PACUL",VLOOKUP(FR_HITUNG_MINMAX!A1408,'BR DTG PACUL'!C:E,3,0),IF(FR_HITUNG_MINMAX!AN1408="TRAYEMAN",VLOOKUP(FR_HITUNG_MINMAX!A1408,'BR DTG TRAYEMAN'!C:E,3,0),"?")))),0)</f>
        <v>0</v>
      </c>
      <c r="AQ1408" s="31">
        <f>IF(AN1408="PACUL",VLOOKUP(A1408,'STOK PACUL'!C:H,6,0),IF(FR_HITUNG_MINMAX!AN1408="PESALAKAN",VLOOKUP(FR_HITUNG_MINMAX!A1408,'STOK PESALAKAN'!C:H,6,0),IF(FR_HITUNG_MINMAX!AN1408="CIKDITIRO",VLOOKUP(FR_HITUNG_MINMAX!A1408,'STOK CIKDITIRO'!C:H,6,0),IF(FR_HITUNG_MINMAX!AN1408="TRAYEMAN",VLOOKUP(FR_HITUNG_MINMAX!A1408,'STOK TRAYEMAN'!C:H,6,0),"?"))))</f>
        <v>13</v>
      </c>
      <c r="AR1408" s="25">
        <f t="shared" si="78"/>
        <v>13</v>
      </c>
      <c r="AS1408" s="25">
        <f t="shared" si="79"/>
        <v>8</v>
      </c>
      <c r="AT1408" s="25">
        <f t="shared" si="80"/>
        <v>4</v>
      </c>
    </row>
    <row r="1409" spans="1:46" ht="30">
      <c r="A1409" s="96" t="s">
        <v>324</v>
      </c>
      <c r="B1409" s="96" t="s">
        <v>1103</v>
      </c>
      <c r="C1409" s="96" t="s">
        <v>891</v>
      </c>
      <c r="D1409" s="96" t="s">
        <v>1369</v>
      </c>
      <c r="E1409" s="96" t="s">
        <v>482</v>
      </c>
      <c r="F1409" s="97">
        <v>65860</v>
      </c>
      <c r="G1409" s="97">
        <v>2</v>
      </c>
      <c r="H1409" s="96" t="s">
        <v>32</v>
      </c>
      <c r="I1409" s="96" t="s">
        <v>1185</v>
      </c>
      <c r="J1409" s="98">
        <v>1</v>
      </c>
      <c r="K1409" s="97">
        <v>1</v>
      </c>
      <c r="L1409" s="97">
        <v>0</v>
      </c>
      <c r="M1409" s="97">
        <v>0</v>
      </c>
      <c r="N1409" s="97">
        <v>0</v>
      </c>
      <c r="O1409" s="97">
        <v>0</v>
      </c>
      <c r="P1409" s="97">
        <v>0</v>
      </c>
      <c r="Q1409" s="97">
        <v>0</v>
      </c>
      <c r="R1409" s="97">
        <v>0</v>
      </c>
      <c r="S1409" s="97">
        <v>0</v>
      </c>
      <c r="T1409" s="97">
        <v>0</v>
      </c>
      <c r="U1409" s="97">
        <v>1</v>
      </c>
      <c r="V1409" s="97">
        <v>0</v>
      </c>
      <c r="W1409" s="97">
        <v>1</v>
      </c>
      <c r="X1409" s="97">
        <v>1</v>
      </c>
      <c r="Y1409" s="97">
        <v>0</v>
      </c>
      <c r="Z1409" s="97">
        <v>0</v>
      </c>
      <c r="AA1409" s="97">
        <v>0</v>
      </c>
      <c r="AB1409" s="97">
        <v>0</v>
      </c>
      <c r="AC1409" s="97">
        <v>0</v>
      </c>
      <c r="AD1409" s="97">
        <v>0</v>
      </c>
      <c r="AE1409" s="97">
        <v>0</v>
      </c>
      <c r="AF1409" s="97">
        <v>0</v>
      </c>
      <c r="AG1409" s="97">
        <v>1</v>
      </c>
      <c r="AH1409" s="97">
        <v>1</v>
      </c>
      <c r="AI1409" s="97">
        <v>1</v>
      </c>
      <c r="AJ1409" s="97">
        <v>1</v>
      </c>
      <c r="AK1409" s="97">
        <v>1</v>
      </c>
      <c r="AL1409" s="97">
        <v>1</v>
      </c>
      <c r="AM1409" s="97">
        <v>1</v>
      </c>
      <c r="AN1409" s="96" t="s">
        <v>2302</v>
      </c>
      <c r="AO1409" s="97">
        <v>1</v>
      </c>
      <c r="AP1409" s="31">
        <f>IFERROR(IF(AN1409="CIKDITIRO",VLOOKUP(A1409,'BR DTG CIKDITIRO'!C:E,3,0),IF(FR_HITUNG_MINMAX!AN1409="PESALAKAN",VLOOKUP(FR_HITUNG_MINMAX!A1409,'BR DTG ADW'!C:E,3,0),IF(FR_HITUNG_MINMAX!AN1409="PACUL",VLOOKUP(FR_HITUNG_MINMAX!A1409,'BR DTG PACUL'!C:E,3,0),IF(FR_HITUNG_MINMAX!AN1409="TRAYEMAN",VLOOKUP(FR_HITUNG_MINMAX!A1409,'BR DTG TRAYEMAN'!C:E,3,0),"?")))),0)</f>
        <v>0</v>
      </c>
      <c r="AQ1409" s="31">
        <f>IF(AN1409="PACUL",VLOOKUP(A1409,'STOK PACUL'!C:H,6,0),IF(FR_HITUNG_MINMAX!AN1409="PESALAKAN",VLOOKUP(FR_HITUNG_MINMAX!A1409,'STOK PESALAKAN'!C:H,6,0),IF(FR_HITUNG_MINMAX!AN1409="CIKDITIRO",VLOOKUP(FR_HITUNG_MINMAX!A1409,'STOK CIKDITIRO'!C:H,6,0),IF(FR_HITUNG_MINMAX!AN1409="TRAYEMAN",VLOOKUP(FR_HITUNG_MINMAX!A1409,'STOK TRAYEMAN'!C:H,6,0),"?"))))</f>
        <v>1</v>
      </c>
      <c r="AR1409" s="25">
        <f t="shared" si="78"/>
        <v>1</v>
      </c>
      <c r="AS1409" s="25">
        <f t="shared" si="79"/>
        <v>1</v>
      </c>
      <c r="AT1409" s="25">
        <f t="shared" si="80"/>
        <v>4</v>
      </c>
    </row>
    <row r="1410" spans="1:46" ht="30">
      <c r="A1410" s="96" t="s">
        <v>326</v>
      </c>
      <c r="B1410" s="96" t="s">
        <v>1105</v>
      </c>
      <c r="C1410" s="96" t="s">
        <v>891</v>
      </c>
      <c r="D1410" s="96" t="s">
        <v>1365</v>
      </c>
      <c r="E1410" s="96" t="s">
        <v>482</v>
      </c>
      <c r="F1410" s="97">
        <v>13000</v>
      </c>
      <c r="G1410" s="97">
        <v>2</v>
      </c>
      <c r="H1410" s="96" t="s">
        <v>30</v>
      </c>
      <c r="I1410" s="96" t="s">
        <v>1185</v>
      </c>
      <c r="J1410" s="98">
        <v>1</v>
      </c>
      <c r="K1410" s="97">
        <v>1</v>
      </c>
      <c r="L1410" s="97">
        <v>0</v>
      </c>
      <c r="M1410" s="97">
        <v>0</v>
      </c>
      <c r="N1410" s="97">
        <v>0</v>
      </c>
      <c r="O1410" s="97">
        <v>0</v>
      </c>
      <c r="P1410" s="97">
        <v>0</v>
      </c>
      <c r="Q1410" s="97">
        <v>0</v>
      </c>
      <c r="R1410" s="97">
        <v>0</v>
      </c>
      <c r="S1410" s="97">
        <v>0</v>
      </c>
      <c r="T1410" s="97">
        <v>0</v>
      </c>
      <c r="U1410" s="97">
        <v>1</v>
      </c>
      <c r="V1410" s="97">
        <v>0</v>
      </c>
      <c r="W1410" s="97">
        <v>1</v>
      </c>
      <c r="X1410" s="97">
        <v>1</v>
      </c>
      <c r="Y1410" s="97">
        <v>0</v>
      </c>
      <c r="Z1410" s="97">
        <v>0</v>
      </c>
      <c r="AA1410" s="97">
        <v>0</v>
      </c>
      <c r="AB1410" s="97">
        <v>0</v>
      </c>
      <c r="AC1410" s="97">
        <v>0</v>
      </c>
      <c r="AD1410" s="97">
        <v>0</v>
      </c>
      <c r="AE1410" s="97">
        <v>0</v>
      </c>
      <c r="AF1410" s="97">
        <v>0</v>
      </c>
      <c r="AG1410" s="97">
        <v>1</v>
      </c>
      <c r="AH1410" s="97">
        <v>1</v>
      </c>
      <c r="AI1410" s="97">
        <v>1</v>
      </c>
      <c r="AJ1410" s="97">
        <v>1</v>
      </c>
      <c r="AK1410" s="97">
        <v>1</v>
      </c>
      <c r="AL1410" s="97">
        <v>1</v>
      </c>
      <c r="AM1410" s="97">
        <v>2</v>
      </c>
      <c r="AN1410" s="96" t="s">
        <v>2302</v>
      </c>
      <c r="AO1410" s="97">
        <v>3</v>
      </c>
      <c r="AP1410" s="31">
        <f>IFERROR(IF(AN1410="CIKDITIRO",VLOOKUP(A1410,'BR DTG CIKDITIRO'!C:E,3,0),IF(FR_HITUNG_MINMAX!AN1410="PESALAKAN",VLOOKUP(FR_HITUNG_MINMAX!A1410,'BR DTG ADW'!C:E,3,0),IF(FR_HITUNG_MINMAX!AN1410="PACUL",VLOOKUP(FR_HITUNG_MINMAX!A1410,'BR DTG PACUL'!C:E,3,0),IF(FR_HITUNG_MINMAX!AN1410="TRAYEMAN",VLOOKUP(FR_HITUNG_MINMAX!A1410,'BR DTG TRAYEMAN'!C:E,3,0),"?")))),0)</f>
        <v>0</v>
      </c>
      <c r="AQ1410" s="31">
        <f>IF(AN1410="PACUL",VLOOKUP(A1410,'STOK PACUL'!C:H,6,0),IF(FR_HITUNG_MINMAX!AN1410="PESALAKAN",VLOOKUP(FR_HITUNG_MINMAX!A1410,'STOK PESALAKAN'!C:H,6,0),IF(FR_HITUNG_MINMAX!AN1410="CIKDITIRO",VLOOKUP(FR_HITUNG_MINMAX!A1410,'STOK CIKDITIRO'!C:H,6,0),IF(FR_HITUNG_MINMAX!AN1410="TRAYEMAN",VLOOKUP(FR_HITUNG_MINMAX!A1410,'STOK TRAYEMAN'!C:H,6,0),"?"))))</f>
        <v>3</v>
      </c>
      <c r="AR1410" s="25">
        <f t="shared" si="78"/>
        <v>3</v>
      </c>
      <c r="AS1410" s="25">
        <f t="shared" si="79"/>
        <v>1</v>
      </c>
      <c r="AT1410" s="25">
        <f t="shared" si="80"/>
        <v>4</v>
      </c>
    </row>
    <row r="1411" spans="1:46" ht="30">
      <c r="A1411" s="96" t="s">
        <v>327</v>
      </c>
      <c r="B1411" s="96" t="s">
        <v>1106</v>
      </c>
      <c r="C1411" s="96" t="s">
        <v>891</v>
      </c>
      <c r="D1411" s="96" t="s">
        <v>1369</v>
      </c>
      <c r="E1411" s="96" t="s">
        <v>482</v>
      </c>
      <c r="F1411" s="97">
        <v>18000</v>
      </c>
      <c r="G1411" s="97">
        <v>2</v>
      </c>
      <c r="H1411" s="96" t="s">
        <v>30</v>
      </c>
      <c r="I1411" s="96" t="s">
        <v>1185</v>
      </c>
      <c r="J1411" s="98" t="s">
        <v>1366</v>
      </c>
      <c r="K1411" s="97">
        <v>1</v>
      </c>
      <c r="L1411" s="97">
        <v>0</v>
      </c>
      <c r="M1411" s="97">
        <v>0</v>
      </c>
      <c r="N1411" s="97">
        <v>0</v>
      </c>
      <c r="O1411" s="97">
        <v>0</v>
      </c>
      <c r="P1411" s="97">
        <v>0</v>
      </c>
      <c r="Q1411" s="97">
        <v>0</v>
      </c>
      <c r="R1411" s="97">
        <v>0</v>
      </c>
      <c r="S1411" s="97">
        <v>0</v>
      </c>
      <c r="T1411" s="97">
        <v>0</v>
      </c>
      <c r="U1411" s="97">
        <v>0</v>
      </c>
      <c r="V1411" s="97">
        <v>0</v>
      </c>
      <c r="W1411" s="97">
        <v>1</v>
      </c>
      <c r="X1411" s="97">
        <v>1</v>
      </c>
      <c r="Y1411" s="97">
        <v>0</v>
      </c>
      <c r="Z1411" s="97">
        <v>0</v>
      </c>
      <c r="AA1411" s="97">
        <v>0</v>
      </c>
      <c r="AB1411" s="97">
        <v>0</v>
      </c>
      <c r="AC1411" s="97">
        <v>0</v>
      </c>
      <c r="AD1411" s="97">
        <v>0</v>
      </c>
      <c r="AE1411" s="97">
        <v>0</v>
      </c>
      <c r="AF1411" s="97">
        <v>0</v>
      </c>
      <c r="AG1411" s="97">
        <v>0</v>
      </c>
      <c r="AH1411" s="97">
        <v>0</v>
      </c>
      <c r="AI1411" s="97">
        <v>1</v>
      </c>
      <c r="AJ1411" s="97">
        <v>1</v>
      </c>
      <c r="AK1411" s="97">
        <v>1</v>
      </c>
      <c r="AL1411" s="97">
        <v>1</v>
      </c>
      <c r="AM1411" s="97">
        <v>1</v>
      </c>
      <c r="AN1411" s="96" t="s">
        <v>2302</v>
      </c>
      <c r="AO1411" s="97">
        <v>1</v>
      </c>
      <c r="AP1411" s="31">
        <f>IFERROR(IF(AN1411="CIKDITIRO",VLOOKUP(A1411,'BR DTG CIKDITIRO'!C:E,3,0),IF(FR_HITUNG_MINMAX!AN1411="PESALAKAN",VLOOKUP(FR_HITUNG_MINMAX!A1411,'BR DTG ADW'!C:E,3,0),IF(FR_HITUNG_MINMAX!AN1411="PACUL",VLOOKUP(FR_HITUNG_MINMAX!A1411,'BR DTG PACUL'!C:E,3,0),IF(FR_HITUNG_MINMAX!AN1411="TRAYEMAN",VLOOKUP(FR_HITUNG_MINMAX!A1411,'BR DTG TRAYEMAN'!C:E,3,0),"?")))),0)</f>
        <v>0</v>
      </c>
      <c r="AQ1411" s="31">
        <f>IF(AN1411="PACUL",VLOOKUP(A1411,'STOK PACUL'!C:H,6,0),IF(FR_HITUNG_MINMAX!AN1411="PESALAKAN",VLOOKUP(FR_HITUNG_MINMAX!A1411,'STOK PESALAKAN'!C:H,6,0),IF(FR_HITUNG_MINMAX!AN1411="CIKDITIRO",VLOOKUP(FR_HITUNG_MINMAX!A1411,'STOK CIKDITIRO'!C:H,6,0),IF(FR_HITUNG_MINMAX!AN1411="TRAYEMAN",VLOOKUP(FR_HITUNG_MINMAX!A1411,'STOK TRAYEMAN'!C:H,6,0),"?"))))</f>
        <v>1</v>
      </c>
      <c r="AR1411" s="25">
        <f t="shared" si="78"/>
        <v>1</v>
      </c>
      <c r="AS1411" s="25">
        <f t="shared" si="79"/>
        <v>1</v>
      </c>
      <c r="AT1411" s="25">
        <f t="shared" si="80"/>
        <v>4</v>
      </c>
    </row>
    <row r="1412" spans="1:46" ht="30">
      <c r="A1412" s="96" t="s">
        <v>330</v>
      </c>
      <c r="B1412" s="96" t="s">
        <v>1112</v>
      </c>
      <c r="C1412" s="96" t="s">
        <v>881</v>
      </c>
      <c r="D1412" s="96" t="s">
        <v>1365</v>
      </c>
      <c r="E1412" s="96" t="s">
        <v>482</v>
      </c>
      <c r="F1412" s="97">
        <v>31000</v>
      </c>
      <c r="G1412" s="97">
        <v>1</v>
      </c>
      <c r="H1412" s="96" t="s">
        <v>30</v>
      </c>
      <c r="I1412" s="96" t="s">
        <v>2</v>
      </c>
      <c r="J1412" s="98" t="s">
        <v>1366</v>
      </c>
      <c r="K1412" s="97">
        <v>1</v>
      </c>
      <c r="L1412" s="97">
        <v>0</v>
      </c>
      <c r="M1412" s="97">
        <v>0</v>
      </c>
      <c r="N1412" s="97">
        <v>0</v>
      </c>
      <c r="O1412" s="97">
        <v>0</v>
      </c>
      <c r="P1412" s="97">
        <v>0</v>
      </c>
      <c r="Q1412" s="97">
        <v>0</v>
      </c>
      <c r="R1412" s="97">
        <v>0</v>
      </c>
      <c r="S1412" s="97">
        <v>0</v>
      </c>
      <c r="T1412" s="97">
        <v>0</v>
      </c>
      <c r="U1412" s="97">
        <v>0</v>
      </c>
      <c r="V1412" s="97">
        <v>0</v>
      </c>
      <c r="W1412" s="97">
        <v>1</v>
      </c>
      <c r="X1412" s="97">
        <v>1</v>
      </c>
      <c r="Y1412" s="97">
        <v>0</v>
      </c>
      <c r="Z1412" s="97">
        <v>0</v>
      </c>
      <c r="AA1412" s="97">
        <v>0</v>
      </c>
      <c r="AB1412" s="97">
        <v>0</v>
      </c>
      <c r="AC1412" s="97">
        <v>0</v>
      </c>
      <c r="AD1412" s="97">
        <v>0</v>
      </c>
      <c r="AE1412" s="97">
        <v>0</v>
      </c>
      <c r="AF1412" s="97">
        <v>0</v>
      </c>
      <c r="AG1412" s="97">
        <v>0</v>
      </c>
      <c r="AH1412" s="97">
        <v>0</v>
      </c>
      <c r="AI1412" s="97">
        <v>1</v>
      </c>
      <c r="AJ1412" s="97">
        <v>1</v>
      </c>
      <c r="AK1412" s="97">
        <v>1</v>
      </c>
      <c r="AL1412" s="97">
        <v>1</v>
      </c>
      <c r="AM1412" s="97">
        <v>1</v>
      </c>
      <c r="AN1412" s="96" t="s">
        <v>2302</v>
      </c>
      <c r="AO1412" s="97">
        <v>0</v>
      </c>
      <c r="AP1412" s="31">
        <f>IFERROR(IF(AN1412="CIKDITIRO",VLOOKUP(A1412,'BR DTG CIKDITIRO'!C:E,3,0),IF(FR_HITUNG_MINMAX!AN1412="PESALAKAN",VLOOKUP(FR_HITUNG_MINMAX!A1412,'BR DTG ADW'!C:E,3,0),IF(FR_HITUNG_MINMAX!AN1412="PACUL",VLOOKUP(FR_HITUNG_MINMAX!A1412,'BR DTG PACUL'!C:E,3,0),IF(FR_HITUNG_MINMAX!AN1412="TRAYEMAN",VLOOKUP(FR_HITUNG_MINMAX!A1412,'BR DTG TRAYEMAN'!C:E,3,0),"?")))),0)</f>
        <v>0</v>
      </c>
      <c r="AQ1412" s="31">
        <f>IF(AN1412="PACUL",VLOOKUP(A1412,'STOK PACUL'!C:H,6,0),IF(FR_HITUNG_MINMAX!AN1412="PESALAKAN",VLOOKUP(FR_HITUNG_MINMAX!A1412,'STOK PESALAKAN'!C:H,6,0),IF(FR_HITUNG_MINMAX!AN1412="CIKDITIRO",VLOOKUP(FR_HITUNG_MINMAX!A1412,'STOK CIKDITIRO'!C:H,6,0),IF(FR_HITUNG_MINMAX!AN1412="TRAYEMAN",VLOOKUP(FR_HITUNG_MINMAX!A1412,'STOK TRAYEMAN'!C:H,6,0),"?"))))</f>
        <v>0</v>
      </c>
      <c r="AR1412" s="25">
        <f t="shared" si="78"/>
        <v>0</v>
      </c>
      <c r="AS1412" s="25">
        <f t="shared" si="79"/>
        <v>1</v>
      </c>
      <c r="AT1412" s="25">
        <f t="shared" si="80"/>
        <v>4</v>
      </c>
    </row>
    <row r="1413" spans="1:46" ht="30">
      <c r="A1413" s="96" t="s">
        <v>1702</v>
      </c>
      <c r="B1413" s="96" t="s">
        <v>1703</v>
      </c>
      <c r="C1413" s="96" t="s">
        <v>881</v>
      </c>
      <c r="D1413" s="96" t="s">
        <v>1365</v>
      </c>
      <c r="E1413" s="96" t="s">
        <v>482</v>
      </c>
      <c r="F1413" s="97">
        <v>26000</v>
      </c>
      <c r="G1413" s="97">
        <v>1</v>
      </c>
      <c r="H1413" s="96" t="s">
        <v>1185</v>
      </c>
      <c r="I1413" s="96" t="s">
        <v>1185</v>
      </c>
      <c r="J1413" s="98">
        <v>1</v>
      </c>
      <c r="K1413" s="97">
        <v>1</v>
      </c>
      <c r="L1413" s="97">
        <v>0</v>
      </c>
      <c r="M1413" s="97">
        <v>0</v>
      </c>
      <c r="N1413" s="97">
        <v>0</v>
      </c>
      <c r="O1413" s="97">
        <v>0</v>
      </c>
      <c r="P1413" s="97">
        <v>0</v>
      </c>
      <c r="Q1413" s="97">
        <v>0</v>
      </c>
      <c r="R1413" s="97">
        <v>0</v>
      </c>
      <c r="S1413" s="97">
        <v>0</v>
      </c>
      <c r="T1413" s="97">
        <v>0</v>
      </c>
      <c r="U1413" s="97">
        <v>0</v>
      </c>
      <c r="V1413" s="97">
        <v>0</v>
      </c>
      <c r="W1413" s="97">
        <v>1</v>
      </c>
      <c r="X1413" s="97">
        <v>1</v>
      </c>
      <c r="Y1413" s="97">
        <v>0</v>
      </c>
      <c r="Z1413" s="97">
        <v>0</v>
      </c>
      <c r="AA1413" s="97">
        <v>0</v>
      </c>
      <c r="AB1413" s="97">
        <v>0</v>
      </c>
      <c r="AC1413" s="97">
        <v>0</v>
      </c>
      <c r="AD1413" s="97">
        <v>0</v>
      </c>
      <c r="AE1413" s="97">
        <v>0</v>
      </c>
      <c r="AF1413" s="97">
        <v>0</v>
      </c>
      <c r="AG1413" s="97">
        <v>0</v>
      </c>
      <c r="AH1413" s="97">
        <v>0</v>
      </c>
      <c r="AI1413" s="97">
        <v>1</v>
      </c>
      <c r="AJ1413" s="97">
        <v>1</v>
      </c>
      <c r="AK1413" s="97">
        <v>1</v>
      </c>
      <c r="AL1413" s="97">
        <v>1</v>
      </c>
      <c r="AM1413" s="97">
        <v>1</v>
      </c>
      <c r="AN1413" s="96" t="s">
        <v>2302</v>
      </c>
      <c r="AO1413" s="97">
        <v>0</v>
      </c>
      <c r="AP1413" s="31">
        <f>IFERROR(IF(AN1413="CIKDITIRO",VLOOKUP(A1413,'BR DTG CIKDITIRO'!C:E,3,0),IF(FR_HITUNG_MINMAX!AN1413="PESALAKAN",VLOOKUP(FR_HITUNG_MINMAX!A1413,'BR DTG ADW'!C:E,3,0),IF(FR_HITUNG_MINMAX!AN1413="PACUL",VLOOKUP(FR_HITUNG_MINMAX!A1413,'BR DTG PACUL'!C:E,3,0),IF(FR_HITUNG_MINMAX!AN1413="TRAYEMAN",VLOOKUP(FR_HITUNG_MINMAX!A1413,'BR DTG TRAYEMAN'!C:E,3,0),"?")))),0)</f>
        <v>0</v>
      </c>
      <c r="AQ1413" s="31">
        <f>IF(AN1413="PACUL",VLOOKUP(A1413,'STOK PACUL'!C:H,6,0),IF(FR_HITUNG_MINMAX!AN1413="PESALAKAN",VLOOKUP(FR_HITUNG_MINMAX!A1413,'STOK PESALAKAN'!C:H,6,0),IF(FR_HITUNG_MINMAX!AN1413="CIKDITIRO",VLOOKUP(FR_HITUNG_MINMAX!A1413,'STOK CIKDITIRO'!C:H,6,0),IF(FR_HITUNG_MINMAX!AN1413="TRAYEMAN",VLOOKUP(FR_HITUNG_MINMAX!A1413,'STOK TRAYEMAN'!C:H,6,0),"?"))))</f>
        <v>0</v>
      </c>
      <c r="AR1413" s="25">
        <f t="shared" si="78"/>
        <v>0</v>
      </c>
      <c r="AS1413" s="25">
        <f t="shared" si="79"/>
        <v>1</v>
      </c>
      <c r="AT1413" s="25">
        <f t="shared" si="80"/>
        <v>4</v>
      </c>
    </row>
    <row r="1414" spans="1:46" ht="30">
      <c r="A1414" s="96" t="s">
        <v>336</v>
      </c>
      <c r="B1414" s="96" t="s">
        <v>1119</v>
      </c>
      <c r="C1414" s="96" t="s">
        <v>898</v>
      </c>
      <c r="D1414" s="96" t="s">
        <v>1365</v>
      </c>
      <c r="E1414" s="96" t="s">
        <v>482</v>
      </c>
      <c r="F1414" s="97">
        <v>24500</v>
      </c>
      <c r="G1414" s="97">
        <v>1</v>
      </c>
      <c r="H1414" s="96" t="s">
        <v>31</v>
      </c>
      <c r="I1414" s="96" t="s">
        <v>2</v>
      </c>
      <c r="J1414" s="98" t="s">
        <v>1366</v>
      </c>
      <c r="K1414" s="97">
        <v>1</v>
      </c>
      <c r="L1414" s="97">
        <v>0</v>
      </c>
      <c r="M1414" s="97">
        <v>0</v>
      </c>
      <c r="N1414" s="97">
        <v>0</v>
      </c>
      <c r="O1414" s="97">
        <v>0</v>
      </c>
      <c r="P1414" s="97">
        <v>0</v>
      </c>
      <c r="Q1414" s="97">
        <v>0</v>
      </c>
      <c r="R1414" s="97">
        <v>0</v>
      </c>
      <c r="S1414" s="97">
        <v>0</v>
      </c>
      <c r="T1414" s="97">
        <v>0</v>
      </c>
      <c r="U1414" s="97">
        <v>0</v>
      </c>
      <c r="V1414" s="97">
        <v>1</v>
      </c>
      <c r="W1414" s="97">
        <v>0</v>
      </c>
      <c r="X1414" s="97">
        <v>1</v>
      </c>
      <c r="Y1414" s="97">
        <v>0</v>
      </c>
      <c r="Z1414" s="97">
        <v>0</v>
      </c>
      <c r="AA1414" s="97">
        <v>0</v>
      </c>
      <c r="AB1414" s="97">
        <v>0</v>
      </c>
      <c r="AC1414" s="97">
        <v>0</v>
      </c>
      <c r="AD1414" s="97">
        <v>0</v>
      </c>
      <c r="AE1414" s="97">
        <v>0</v>
      </c>
      <c r="AF1414" s="97">
        <v>0</v>
      </c>
      <c r="AG1414" s="97">
        <v>0</v>
      </c>
      <c r="AH1414" s="97">
        <v>1</v>
      </c>
      <c r="AI1414" s="97">
        <v>1</v>
      </c>
      <c r="AJ1414" s="97">
        <v>0</v>
      </c>
      <c r="AK1414" s="97">
        <v>1</v>
      </c>
      <c r="AL1414" s="97">
        <v>1</v>
      </c>
      <c r="AM1414" s="97">
        <v>1</v>
      </c>
      <c r="AN1414" s="96" t="s">
        <v>2302</v>
      </c>
      <c r="AO1414" s="97">
        <v>1</v>
      </c>
      <c r="AP1414" s="31">
        <f>IFERROR(IF(AN1414="CIKDITIRO",VLOOKUP(A1414,'BR DTG CIKDITIRO'!C:E,3,0),IF(FR_HITUNG_MINMAX!AN1414="PESALAKAN",VLOOKUP(FR_HITUNG_MINMAX!A1414,'BR DTG ADW'!C:E,3,0),IF(FR_HITUNG_MINMAX!AN1414="PACUL",VLOOKUP(FR_HITUNG_MINMAX!A1414,'BR DTG PACUL'!C:E,3,0),IF(FR_HITUNG_MINMAX!AN1414="TRAYEMAN",VLOOKUP(FR_HITUNG_MINMAX!A1414,'BR DTG TRAYEMAN'!C:E,3,0),"?")))),0)</f>
        <v>0</v>
      </c>
      <c r="AQ1414" s="31">
        <f>IF(AN1414="PACUL",VLOOKUP(A1414,'STOK PACUL'!C:H,6,0),IF(FR_HITUNG_MINMAX!AN1414="PESALAKAN",VLOOKUP(FR_HITUNG_MINMAX!A1414,'STOK PESALAKAN'!C:H,6,0),IF(FR_HITUNG_MINMAX!AN1414="CIKDITIRO",VLOOKUP(FR_HITUNG_MINMAX!A1414,'STOK CIKDITIRO'!C:H,6,0),IF(FR_HITUNG_MINMAX!AN1414="TRAYEMAN",VLOOKUP(FR_HITUNG_MINMAX!A1414,'STOK TRAYEMAN'!C:H,6,0),"?"))))</f>
        <v>1</v>
      </c>
      <c r="AR1414" s="25">
        <f t="shared" si="78"/>
        <v>1</v>
      </c>
      <c r="AS1414" s="25">
        <f t="shared" si="79"/>
        <v>1</v>
      </c>
      <c r="AT1414" s="25">
        <f t="shared" si="80"/>
        <v>4</v>
      </c>
    </row>
    <row r="1415" spans="1:46" ht="30">
      <c r="A1415" s="96" t="s">
        <v>338</v>
      </c>
      <c r="B1415" s="96" t="s">
        <v>1121</v>
      </c>
      <c r="C1415" s="96" t="s">
        <v>898</v>
      </c>
      <c r="D1415" s="96" t="s">
        <v>1365</v>
      </c>
      <c r="E1415" s="96" t="s">
        <v>482</v>
      </c>
      <c r="F1415" s="97">
        <v>12000</v>
      </c>
      <c r="G1415" s="97">
        <v>1</v>
      </c>
      <c r="H1415" s="96" t="s">
        <v>30</v>
      </c>
      <c r="I1415" s="96" t="s">
        <v>2</v>
      </c>
      <c r="J1415" s="98">
        <v>1</v>
      </c>
      <c r="K1415" s="97">
        <v>1</v>
      </c>
      <c r="L1415" s="97">
        <v>0</v>
      </c>
      <c r="M1415" s="97">
        <v>0</v>
      </c>
      <c r="N1415" s="97">
        <v>0</v>
      </c>
      <c r="O1415" s="97">
        <v>0</v>
      </c>
      <c r="P1415" s="97">
        <v>0</v>
      </c>
      <c r="Q1415" s="97">
        <v>0</v>
      </c>
      <c r="R1415" s="97">
        <v>0</v>
      </c>
      <c r="S1415" s="97">
        <v>0</v>
      </c>
      <c r="T1415" s="97">
        <v>0</v>
      </c>
      <c r="U1415" s="97">
        <v>0</v>
      </c>
      <c r="V1415" s="97">
        <v>2</v>
      </c>
      <c r="W1415" s="97">
        <v>0</v>
      </c>
      <c r="X1415" s="97">
        <v>2</v>
      </c>
      <c r="Y1415" s="97">
        <v>0</v>
      </c>
      <c r="Z1415" s="97">
        <v>0</v>
      </c>
      <c r="AA1415" s="97">
        <v>0</v>
      </c>
      <c r="AB1415" s="97">
        <v>0</v>
      </c>
      <c r="AC1415" s="97">
        <v>0</v>
      </c>
      <c r="AD1415" s="97">
        <v>0</v>
      </c>
      <c r="AE1415" s="97">
        <v>0</v>
      </c>
      <c r="AF1415" s="97">
        <v>0</v>
      </c>
      <c r="AG1415" s="97">
        <v>0</v>
      </c>
      <c r="AH1415" s="97">
        <v>2</v>
      </c>
      <c r="AI1415" s="97">
        <v>2</v>
      </c>
      <c r="AJ1415" s="97">
        <v>0</v>
      </c>
      <c r="AK1415" s="97">
        <v>2</v>
      </c>
      <c r="AL1415" s="97">
        <v>2</v>
      </c>
      <c r="AM1415" s="97">
        <v>2</v>
      </c>
      <c r="AN1415" s="96" t="s">
        <v>2302</v>
      </c>
      <c r="AO1415" s="97">
        <v>2</v>
      </c>
      <c r="AP1415" s="31">
        <f>IFERROR(IF(AN1415="CIKDITIRO",VLOOKUP(A1415,'BR DTG CIKDITIRO'!C:E,3,0),IF(FR_HITUNG_MINMAX!AN1415="PESALAKAN",VLOOKUP(FR_HITUNG_MINMAX!A1415,'BR DTG ADW'!C:E,3,0),IF(FR_HITUNG_MINMAX!AN1415="PACUL",VLOOKUP(FR_HITUNG_MINMAX!A1415,'BR DTG PACUL'!C:E,3,0),IF(FR_HITUNG_MINMAX!AN1415="TRAYEMAN",VLOOKUP(FR_HITUNG_MINMAX!A1415,'BR DTG TRAYEMAN'!C:E,3,0),"?")))),0)</f>
        <v>0</v>
      </c>
      <c r="AQ1415" s="31">
        <f>IF(AN1415="PACUL",VLOOKUP(A1415,'STOK PACUL'!C:H,6,0),IF(FR_HITUNG_MINMAX!AN1415="PESALAKAN",VLOOKUP(FR_HITUNG_MINMAX!A1415,'STOK PESALAKAN'!C:H,6,0),IF(FR_HITUNG_MINMAX!AN1415="CIKDITIRO",VLOOKUP(FR_HITUNG_MINMAX!A1415,'STOK CIKDITIRO'!C:H,6,0),IF(FR_HITUNG_MINMAX!AN1415="TRAYEMAN",VLOOKUP(FR_HITUNG_MINMAX!A1415,'STOK TRAYEMAN'!C:H,6,0),"?"))))</f>
        <v>2</v>
      </c>
      <c r="AR1415" s="25">
        <f t="shared" si="78"/>
        <v>2</v>
      </c>
      <c r="AS1415" s="25">
        <f t="shared" si="79"/>
        <v>1</v>
      </c>
      <c r="AT1415" s="25">
        <f t="shared" si="80"/>
        <v>4</v>
      </c>
    </row>
    <row r="1416" spans="1:46" ht="30">
      <c r="A1416" s="96" t="s">
        <v>339</v>
      </c>
      <c r="B1416" s="96" t="s">
        <v>1122</v>
      </c>
      <c r="C1416" s="96" t="s">
        <v>898</v>
      </c>
      <c r="D1416" s="96" t="s">
        <v>1365</v>
      </c>
      <c r="E1416" s="96" t="s">
        <v>482</v>
      </c>
      <c r="F1416" s="97">
        <v>12000</v>
      </c>
      <c r="G1416" s="97">
        <v>1</v>
      </c>
      <c r="H1416" s="96" t="s">
        <v>30</v>
      </c>
      <c r="I1416" s="96" t="s">
        <v>2</v>
      </c>
      <c r="J1416" s="98">
        <v>1</v>
      </c>
      <c r="K1416" s="97">
        <v>1</v>
      </c>
      <c r="L1416" s="97">
        <v>0</v>
      </c>
      <c r="M1416" s="97">
        <v>0</v>
      </c>
      <c r="N1416" s="97">
        <v>0</v>
      </c>
      <c r="O1416" s="97">
        <v>0</v>
      </c>
      <c r="P1416" s="97">
        <v>0</v>
      </c>
      <c r="Q1416" s="97">
        <v>0</v>
      </c>
      <c r="R1416" s="97">
        <v>0</v>
      </c>
      <c r="S1416" s="97">
        <v>0</v>
      </c>
      <c r="T1416" s="97">
        <v>0</v>
      </c>
      <c r="U1416" s="97">
        <v>0</v>
      </c>
      <c r="V1416" s="97">
        <v>2</v>
      </c>
      <c r="W1416" s="97">
        <v>0</v>
      </c>
      <c r="X1416" s="97">
        <v>2</v>
      </c>
      <c r="Y1416" s="97">
        <v>0</v>
      </c>
      <c r="Z1416" s="97">
        <v>0</v>
      </c>
      <c r="AA1416" s="97">
        <v>0</v>
      </c>
      <c r="AB1416" s="97">
        <v>0</v>
      </c>
      <c r="AC1416" s="97">
        <v>0</v>
      </c>
      <c r="AD1416" s="97">
        <v>0</v>
      </c>
      <c r="AE1416" s="97">
        <v>0</v>
      </c>
      <c r="AF1416" s="97">
        <v>0</v>
      </c>
      <c r="AG1416" s="97">
        <v>0</v>
      </c>
      <c r="AH1416" s="97">
        <v>2</v>
      </c>
      <c r="AI1416" s="97">
        <v>2</v>
      </c>
      <c r="AJ1416" s="97">
        <v>0</v>
      </c>
      <c r="AK1416" s="97">
        <v>2</v>
      </c>
      <c r="AL1416" s="97">
        <v>2</v>
      </c>
      <c r="AM1416" s="97">
        <v>2</v>
      </c>
      <c r="AN1416" s="96" t="s">
        <v>2302</v>
      </c>
      <c r="AO1416" s="97">
        <v>6</v>
      </c>
      <c r="AP1416" s="31">
        <f>IFERROR(IF(AN1416="CIKDITIRO",VLOOKUP(A1416,'BR DTG CIKDITIRO'!C:E,3,0),IF(FR_HITUNG_MINMAX!AN1416="PESALAKAN",VLOOKUP(FR_HITUNG_MINMAX!A1416,'BR DTG ADW'!C:E,3,0),IF(FR_HITUNG_MINMAX!AN1416="PACUL",VLOOKUP(FR_HITUNG_MINMAX!A1416,'BR DTG PACUL'!C:E,3,0),IF(FR_HITUNG_MINMAX!AN1416="TRAYEMAN",VLOOKUP(FR_HITUNG_MINMAX!A1416,'BR DTG TRAYEMAN'!C:E,3,0),"?")))),0)</f>
        <v>0</v>
      </c>
      <c r="AQ1416" s="31">
        <f>IF(AN1416="PACUL",VLOOKUP(A1416,'STOK PACUL'!C:H,6,0),IF(FR_HITUNG_MINMAX!AN1416="PESALAKAN",VLOOKUP(FR_HITUNG_MINMAX!A1416,'STOK PESALAKAN'!C:H,6,0),IF(FR_HITUNG_MINMAX!AN1416="CIKDITIRO",VLOOKUP(FR_HITUNG_MINMAX!A1416,'STOK CIKDITIRO'!C:H,6,0),IF(FR_HITUNG_MINMAX!AN1416="TRAYEMAN",VLOOKUP(FR_HITUNG_MINMAX!A1416,'STOK TRAYEMAN'!C:H,6,0),"?"))))</f>
        <v>6</v>
      </c>
      <c r="AR1416" s="25">
        <f t="shared" si="78"/>
        <v>6</v>
      </c>
      <c r="AS1416" s="25">
        <f t="shared" si="79"/>
        <v>1</v>
      </c>
      <c r="AT1416" s="25">
        <f t="shared" si="80"/>
        <v>4</v>
      </c>
    </row>
    <row r="1417" spans="1:46" ht="30">
      <c r="A1417" s="96" t="s">
        <v>344</v>
      </c>
      <c r="B1417" s="96" t="s">
        <v>1327</v>
      </c>
      <c r="C1417" s="96" t="s">
        <v>898</v>
      </c>
      <c r="D1417" s="96" t="s">
        <v>1365</v>
      </c>
      <c r="E1417" s="96" t="s">
        <v>482</v>
      </c>
      <c r="F1417" s="97">
        <v>13000</v>
      </c>
      <c r="G1417" s="97">
        <v>1</v>
      </c>
      <c r="H1417" s="96" t="s">
        <v>30</v>
      </c>
      <c r="I1417" s="96" t="s">
        <v>2</v>
      </c>
      <c r="J1417" s="98">
        <v>1</v>
      </c>
      <c r="K1417" s="97">
        <v>1</v>
      </c>
      <c r="L1417" s="97">
        <v>0</v>
      </c>
      <c r="M1417" s="97">
        <v>0</v>
      </c>
      <c r="N1417" s="97">
        <v>0</v>
      </c>
      <c r="O1417" s="97">
        <v>0</v>
      </c>
      <c r="P1417" s="97">
        <v>0</v>
      </c>
      <c r="Q1417" s="97">
        <v>0</v>
      </c>
      <c r="R1417" s="97">
        <v>0</v>
      </c>
      <c r="S1417" s="97">
        <v>0</v>
      </c>
      <c r="T1417" s="97">
        <v>0</v>
      </c>
      <c r="U1417" s="97">
        <v>0</v>
      </c>
      <c r="V1417" s="97">
        <v>0</v>
      </c>
      <c r="W1417" s="97">
        <v>2</v>
      </c>
      <c r="X1417" s="97">
        <v>2</v>
      </c>
      <c r="Y1417" s="97">
        <v>0</v>
      </c>
      <c r="Z1417" s="97">
        <v>0</v>
      </c>
      <c r="AA1417" s="97">
        <v>0</v>
      </c>
      <c r="AB1417" s="97">
        <v>0</v>
      </c>
      <c r="AC1417" s="97">
        <v>0</v>
      </c>
      <c r="AD1417" s="97">
        <v>0</v>
      </c>
      <c r="AE1417" s="97">
        <v>0</v>
      </c>
      <c r="AF1417" s="97">
        <v>0</v>
      </c>
      <c r="AG1417" s="97">
        <v>0</v>
      </c>
      <c r="AH1417" s="97">
        <v>0</v>
      </c>
      <c r="AI1417" s="97">
        <v>2</v>
      </c>
      <c r="AJ1417" s="97">
        <v>2</v>
      </c>
      <c r="AK1417" s="97">
        <v>2</v>
      </c>
      <c r="AL1417" s="97">
        <v>2</v>
      </c>
      <c r="AM1417" s="97">
        <v>2</v>
      </c>
      <c r="AN1417" s="96" t="s">
        <v>2302</v>
      </c>
      <c r="AO1417" s="97">
        <v>2</v>
      </c>
      <c r="AP1417" s="31">
        <f>IFERROR(IF(AN1417="CIKDITIRO",VLOOKUP(A1417,'BR DTG CIKDITIRO'!C:E,3,0),IF(FR_HITUNG_MINMAX!AN1417="PESALAKAN",VLOOKUP(FR_HITUNG_MINMAX!A1417,'BR DTG ADW'!C:E,3,0),IF(FR_HITUNG_MINMAX!AN1417="PACUL",VLOOKUP(FR_HITUNG_MINMAX!A1417,'BR DTG PACUL'!C:E,3,0),IF(FR_HITUNG_MINMAX!AN1417="TRAYEMAN",VLOOKUP(FR_HITUNG_MINMAX!A1417,'BR DTG TRAYEMAN'!C:E,3,0),"?")))),0)</f>
        <v>0</v>
      </c>
      <c r="AQ1417" s="31">
        <f>IF(AN1417="PACUL",VLOOKUP(A1417,'STOK PACUL'!C:H,6,0),IF(FR_HITUNG_MINMAX!AN1417="PESALAKAN",VLOOKUP(FR_HITUNG_MINMAX!A1417,'STOK PESALAKAN'!C:H,6,0),IF(FR_HITUNG_MINMAX!AN1417="CIKDITIRO",VLOOKUP(FR_HITUNG_MINMAX!A1417,'STOK CIKDITIRO'!C:H,6,0),IF(FR_HITUNG_MINMAX!AN1417="TRAYEMAN",VLOOKUP(FR_HITUNG_MINMAX!A1417,'STOK TRAYEMAN'!C:H,6,0),"?"))))</f>
        <v>2</v>
      </c>
      <c r="AR1417" s="25">
        <f t="shared" si="78"/>
        <v>2</v>
      </c>
      <c r="AS1417" s="25">
        <f t="shared" si="79"/>
        <v>1</v>
      </c>
      <c r="AT1417" s="25">
        <f t="shared" si="80"/>
        <v>4</v>
      </c>
    </row>
    <row r="1418" spans="1:46" ht="30">
      <c r="A1418" s="96" t="s">
        <v>345</v>
      </c>
      <c r="B1418" s="96" t="s">
        <v>1127</v>
      </c>
      <c r="C1418" s="96" t="s">
        <v>898</v>
      </c>
      <c r="D1418" s="96" t="s">
        <v>1365</v>
      </c>
      <c r="E1418" s="96" t="s">
        <v>482</v>
      </c>
      <c r="F1418" s="97">
        <v>15000</v>
      </c>
      <c r="G1418" s="97">
        <v>1</v>
      </c>
      <c r="H1418" s="96" t="s">
        <v>30</v>
      </c>
      <c r="I1418" s="96" t="s">
        <v>2</v>
      </c>
      <c r="J1418" s="98">
        <v>1</v>
      </c>
      <c r="K1418" s="97">
        <v>1</v>
      </c>
      <c r="L1418" s="97">
        <v>0</v>
      </c>
      <c r="M1418" s="97">
        <v>0</v>
      </c>
      <c r="N1418" s="97">
        <v>0</v>
      </c>
      <c r="O1418" s="97">
        <v>0</v>
      </c>
      <c r="P1418" s="97">
        <v>0</v>
      </c>
      <c r="Q1418" s="97">
        <v>0</v>
      </c>
      <c r="R1418" s="97">
        <v>0</v>
      </c>
      <c r="S1418" s="97">
        <v>0</v>
      </c>
      <c r="T1418" s="97">
        <v>0</v>
      </c>
      <c r="U1418" s="97">
        <v>0</v>
      </c>
      <c r="V1418" s="97">
        <v>2</v>
      </c>
      <c r="W1418" s="97">
        <v>2</v>
      </c>
      <c r="X1418" s="97">
        <v>2</v>
      </c>
      <c r="Y1418" s="97">
        <v>0</v>
      </c>
      <c r="Z1418" s="97">
        <v>0</v>
      </c>
      <c r="AA1418" s="97">
        <v>0</v>
      </c>
      <c r="AB1418" s="97">
        <v>0</v>
      </c>
      <c r="AC1418" s="97">
        <v>0</v>
      </c>
      <c r="AD1418" s="97">
        <v>0</v>
      </c>
      <c r="AE1418" s="97">
        <v>0</v>
      </c>
      <c r="AF1418" s="97">
        <v>0</v>
      </c>
      <c r="AG1418" s="97">
        <v>0</v>
      </c>
      <c r="AH1418" s="97">
        <v>2</v>
      </c>
      <c r="AI1418" s="97">
        <v>4</v>
      </c>
      <c r="AJ1418" s="97">
        <v>2</v>
      </c>
      <c r="AK1418" s="97">
        <v>4</v>
      </c>
      <c r="AL1418" s="97">
        <v>2</v>
      </c>
      <c r="AM1418" s="97">
        <v>4</v>
      </c>
      <c r="AN1418" s="96" t="s">
        <v>2302</v>
      </c>
      <c r="AO1418" s="97">
        <v>2</v>
      </c>
      <c r="AP1418" s="31">
        <f>IFERROR(IF(AN1418="CIKDITIRO",VLOOKUP(A1418,'BR DTG CIKDITIRO'!C:E,3,0),IF(FR_HITUNG_MINMAX!AN1418="PESALAKAN",VLOOKUP(FR_HITUNG_MINMAX!A1418,'BR DTG ADW'!C:E,3,0),IF(FR_HITUNG_MINMAX!AN1418="PACUL",VLOOKUP(FR_HITUNG_MINMAX!A1418,'BR DTG PACUL'!C:E,3,0),IF(FR_HITUNG_MINMAX!AN1418="TRAYEMAN",VLOOKUP(FR_HITUNG_MINMAX!A1418,'BR DTG TRAYEMAN'!C:E,3,0),"?")))),0)</f>
        <v>0</v>
      </c>
      <c r="AQ1418" s="31">
        <f>IF(AN1418="PACUL",VLOOKUP(A1418,'STOK PACUL'!C:H,6,0),IF(FR_HITUNG_MINMAX!AN1418="PESALAKAN",VLOOKUP(FR_HITUNG_MINMAX!A1418,'STOK PESALAKAN'!C:H,6,0),IF(FR_HITUNG_MINMAX!AN1418="CIKDITIRO",VLOOKUP(FR_HITUNG_MINMAX!A1418,'STOK CIKDITIRO'!C:H,6,0),IF(FR_HITUNG_MINMAX!AN1418="TRAYEMAN",VLOOKUP(FR_HITUNG_MINMAX!A1418,'STOK TRAYEMAN'!C:H,6,0),"?"))))</f>
        <v>2</v>
      </c>
      <c r="AR1418" s="25">
        <f t="shared" si="78"/>
        <v>2</v>
      </c>
      <c r="AS1418" s="25">
        <f t="shared" si="79"/>
        <v>1</v>
      </c>
      <c r="AT1418" s="25">
        <f t="shared" si="80"/>
        <v>4</v>
      </c>
    </row>
    <row r="1419" spans="1:46" ht="30">
      <c r="A1419" s="96" t="s">
        <v>346</v>
      </c>
      <c r="B1419" s="96" t="s">
        <v>1128</v>
      </c>
      <c r="C1419" s="96" t="s">
        <v>898</v>
      </c>
      <c r="D1419" s="96" t="s">
        <v>1365</v>
      </c>
      <c r="E1419" s="96" t="s">
        <v>482</v>
      </c>
      <c r="F1419" s="97">
        <v>8000</v>
      </c>
      <c r="G1419" s="97">
        <v>1</v>
      </c>
      <c r="H1419" s="96" t="s">
        <v>30</v>
      </c>
      <c r="I1419" s="96" t="s">
        <v>2</v>
      </c>
      <c r="J1419" s="98">
        <v>1</v>
      </c>
      <c r="K1419" s="97">
        <v>1</v>
      </c>
      <c r="L1419" s="97">
        <v>0</v>
      </c>
      <c r="M1419" s="97">
        <v>0</v>
      </c>
      <c r="N1419" s="97">
        <v>0</v>
      </c>
      <c r="O1419" s="97">
        <v>0</v>
      </c>
      <c r="P1419" s="97">
        <v>0</v>
      </c>
      <c r="Q1419" s="97">
        <v>0</v>
      </c>
      <c r="R1419" s="97">
        <v>0</v>
      </c>
      <c r="S1419" s="97">
        <v>0</v>
      </c>
      <c r="T1419" s="97">
        <v>0</v>
      </c>
      <c r="U1419" s="97">
        <v>0</v>
      </c>
      <c r="V1419" s="97">
        <v>2</v>
      </c>
      <c r="W1419" s="97">
        <v>2</v>
      </c>
      <c r="X1419" s="97">
        <v>2</v>
      </c>
      <c r="Y1419" s="97">
        <v>0</v>
      </c>
      <c r="Z1419" s="97">
        <v>0</v>
      </c>
      <c r="AA1419" s="97">
        <v>0</v>
      </c>
      <c r="AB1419" s="97">
        <v>0</v>
      </c>
      <c r="AC1419" s="97">
        <v>0</v>
      </c>
      <c r="AD1419" s="97">
        <v>0</v>
      </c>
      <c r="AE1419" s="97">
        <v>0</v>
      </c>
      <c r="AF1419" s="97">
        <v>0</v>
      </c>
      <c r="AG1419" s="97">
        <v>0</v>
      </c>
      <c r="AH1419" s="97">
        <v>2</v>
      </c>
      <c r="AI1419" s="97">
        <v>4</v>
      </c>
      <c r="AJ1419" s="97">
        <v>2</v>
      </c>
      <c r="AK1419" s="97">
        <v>4</v>
      </c>
      <c r="AL1419" s="97">
        <v>2</v>
      </c>
      <c r="AM1419" s="97">
        <v>4</v>
      </c>
      <c r="AN1419" s="96" t="s">
        <v>2302</v>
      </c>
      <c r="AO1419" s="97">
        <v>6</v>
      </c>
      <c r="AP1419" s="31">
        <f>IFERROR(IF(AN1419="CIKDITIRO",VLOOKUP(A1419,'BR DTG CIKDITIRO'!C:E,3,0),IF(FR_HITUNG_MINMAX!AN1419="PESALAKAN",VLOOKUP(FR_HITUNG_MINMAX!A1419,'BR DTG ADW'!C:E,3,0),IF(FR_HITUNG_MINMAX!AN1419="PACUL",VLOOKUP(FR_HITUNG_MINMAX!A1419,'BR DTG PACUL'!C:E,3,0),IF(FR_HITUNG_MINMAX!AN1419="TRAYEMAN",VLOOKUP(FR_HITUNG_MINMAX!A1419,'BR DTG TRAYEMAN'!C:E,3,0),"?")))),0)</f>
        <v>0</v>
      </c>
      <c r="AQ1419" s="31">
        <f>IF(AN1419="PACUL",VLOOKUP(A1419,'STOK PACUL'!C:H,6,0),IF(FR_HITUNG_MINMAX!AN1419="PESALAKAN",VLOOKUP(FR_HITUNG_MINMAX!A1419,'STOK PESALAKAN'!C:H,6,0),IF(FR_HITUNG_MINMAX!AN1419="CIKDITIRO",VLOOKUP(FR_HITUNG_MINMAX!A1419,'STOK CIKDITIRO'!C:H,6,0),IF(FR_HITUNG_MINMAX!AN1419="TRAYEMAN",VLOOKUP(FR_HITUNG_MINMAX!A1419,'STOK TRAYEMAN'!C:H,6,0),"?"))))</f>
        <v>6</v>
      </c>
      <c r="AR1419" s="25">
        <f t="shared" si="78"/>
        <v>6</v>
      </c>
      <c r="AS1419" s="25">
        <f t="shared" si="79"/>
        <v>1</v>
      </c>
      <c r="AT1419" s="25">
        <f t="shared" si="80"/>
        <v>4</v>
      </c>
    </row>
    <row r="1420" spans="1:46" ht="30">
      <c r="A1420" s="96" t="s">
        <v>347</v>
      </c>
      <c r="B1420" s="96" t="s">
        <v>1129</v>
      </c>
      <c r="C1420" s="96" t="s">
        <v>898</v>
      </c>
      <c r="D1420" s="96" t="s">
        <v>1365</v>
      </c>
      <c r="E1420" s="96" t="s">
        <v>482</v>
      </c>
      <c r="F1420" s="97">
        <v>9000</v>
      </c>
      <c r="G1420" s="97">
        <v>1</v>
      </c>
      <c r="H1420" s="96" t="s">
        <v>31</v>
      </c>
      <c r="I1420" s="96" t="s">
        <v>1185</v>
      </c>
      <c r="J1420" s="98" t="s">
        <v>1366</v>
      </c>
      <c r="K1420" s="97">
        <v>1</v>
      </c>
      <c r="L1420" s="97">
        <v>0</v>
      </c>
      <c r="M1420" s="97">
        <v>0</v>
      </c>
      <c r="N1420" s="97">
        <v>0</v>
      </c>
      <c r="O1420" s="97">
        <v>0</v>
      </c>
      <c r="P1420" s="97">
        <v>0</v>
      </c>
      <c r="Q1420" s="97">
        <v>0</v>
      </c>
      <c r="R1420" s="97">
        <v>0</v>
      </c>
      <c r="S1420" s="97">
        <v>0</v>
      </c>
      <c r="T1420" s="97">
        <v>0</v>
      </c>
      <c r="U1420" s="97">
        <v>0</v>
      </c>
      <c r="V1420" s="97">
        <v>0</v>
      </c>
      <c r="W1420" s="97">
        <v>1</v>
      </c>
      <c r="X1420" s="97">
        <v>1</v>
      </c>
      <c r="Y1420" s="97">
        <v>0</v>
      </c>
      <c r="Z1420" s="97">
        <v>0</v>
      </c>
      <c r="AA1420" s="97">
        <v>0</v>
      </c>
      <c r="AB1420" s="97">
        <v>0</v>
      </c>
      <c r="AC1420" s="97">
        <v>0</v>
      </c>
      <c r="AD1420" s="97">
        <v>0</v>
      </c>
      <c r="AE1420" s="97">
        <v>0</v>
      </c>
      <c r="AF1420" s="97">
        <v>0</v>
      </c>
      <c r="AG1420" s="97">
        <v>0</v>
      </c>
      <c r="AH1420" s="97">
        <v>0</v>
      </c>
      <c r="AI1420" s="97">
        <v>1</v>
      </c>
      <c r="AJ1420" s="97">
        <v>1</v>
      </c>
      <c r="AK1420" s="97">
        <v>1</v>
      </c>
      <c r="AL1420" s="97">
        <v>1</v>
      </c>
      <c r="AM1420" s="97">
        <v>2</v>
      </c>
      <c r="AN1420" s="96" t="s">
        <v>2302</v>
      </c>
      <c r="AO1420" s="97">
        <v>1</v>
      </c>
      <c r="AP1420" s="31">
        <f>IFERROR(IF(AN1420="CIKDITIRO",VLOOKUP(A1420,'BR DTG CIKDITIRO'!C:E,3,0),IF(FR_HITUNG_MINMAX!AN1420="PESALAKAN",VLOOKUP(FR_HITUNG_MINMAX!A1420,'BR DTG ADW'!C:E,3,0),IF(FR_HITUNG_MINMAX!AN1420="PACUL",VLOOKUP(FR_HITUNG_MINMAX!A1420,'BR DTG PACUL'!C:E,3,0),IF(FR_HITUNG_MINMAX!AN1420="TRAYEMAN",VLOOKUP(FR_HITUNG_MINMAX!A1420,'BR DTG TRAYEMAN'!C:E,3,0),"?")))),0)</f>
        <v>0</v>
      </c>
      <c r="AQ1420" s="31">
        <f>IF(AN1420="PACUL",VLOOKUP(A1420,'STOK PACUL'!C:H,6,0),IF(FR_HITUNG_MINMAX!AN1420="PESALAKAN",VLOOKUP(FR_HITUNG_MINMAX!A1420,'STOK PESALAKAN'!C:H,6,0),IF(FR_HITUNG_MINMAX!AN1420="CIKDITIRO",VLOOKUP(FR_HITUNG_MINMAX!A1420,'STOK CIKDITIRO'!C:H,6,0),IF(FR_HITUNG_MINMAX!AN1420="TRAYEMAN",VLOOKUP(FR_HITUNG_MINMAX!A1420,'STOK TRAYEMAN'!C:H,6,0),"?"))))</f>
        <v>1</v>
      </c>
      <c r="AR1420" s="25">
        <f t="shared" si="78"/>
        <v>1</v>
      </c>
      <c r="AS1420" s="25">
        <f t="shared" si="79"/>
        <v>1</v>
      </c>
      <c r="AT1420" s="25">
        <f t="shared" si="80"/>
        <v>3</v>
      </c>
    </row>
    <row r="1421" spans="1:46" ht="30">
      <c r="A1421" s="96" t="s">
        <v>350</v>
      </c>
      <c r="B1421" s="96" t="s">
        <v>1132</v>
      </c>
      <c r="C1421" s="96" t="s">
        <v>898</v>
      </c>
      <c r="D1421" s="96" t="s">
        <v>1365</v>
      </c>
      <c r="E1421" s="96" t="s">
        <v>482</v>
      </c>
      <c r="F1421" s="97">
        <v>12000</v>
      </c>
      <c r="G1421" s="97">
        <v>1</v>
      </c>
      <c r="H1421" s="96" t="s">
        <v>30</v>
      </c>
      <c r="I1421" s="96" t="s">
        <v>1185</v>
      </c>
      <c r="J1421" s="98">
        <v>1</v>
      </c>
      <c r="K1421" s="97">
        <v>1</v>
      </c>
      <c r="L1421" s="97">
        <v>0</v>
      </c>
      <c r="M1421" s="97">
        <v>0</v>
      </c>
      <c r="N1421" s="97">
        <v>0</v>
      </c>
      <c r="O1421" s="97">
        <v>0</v>
      </c>
      <c r="P1421" s="97">
        <v>0</v>
      </c>
      <c r="Q1421" s="97">
        <v>0</v>
      </c>
      <c r="R1421" s="97">
        <v>0</v>
      </c>
      <c r="S1421" s="97">
        <v>0</v>
      </c>
      <c r="T1421" s="97">
        <v>0</v>
      </c>
      <c r="U1421" s="97">
        <v>0</v>
      </c>
      <c r="V1421" s="97">
        <v>2</v>
      </c>
      <c r="W1421" s="97">
        <v>1</v>
      </c>
      <c r="X1421" s="97">
        <v>2</v>
      </c>
      <c r="Y1421" s="97">
        <v>0</v>
      </c>
      <c r="Z1421" s="97">
        <v>0</v>
      </c>
      <c r="AA1421" s="97">
        <v>0</v>
      </c>
      <c r="AB1421" s="97">
        <v>0</v>
      </c>
      <c r="AC1421" s="97">
        <v>0</v>
      </c>
      <c r="AD1421" s="97">
        <v>0</v>
      </c>
      <c r="AE1421" s="97">
        <v>0</v>
      </c>
      <c r="AF1421" s="97">
        <v>0</v>
      </c>
      <c r="AG1421" s="97">
        <v>0</v>
      </c>
      <c r="AH1421" s="97">
        <v>2</v>
      </c>
      <c r="AI1421" s="97">
        <v>3</v>
      </c>
      <c r="AJ1421" s="97">
        <v>1</v>
      </c>
      <c r="AK1421" s="97">
        <v>3</v>
      </c>
      <c r="AL1421" s="97">
        <v>2</v>
      </c>
      <c r="AM1421" s="97">
        <v>3</v>
      </c>
      <c r="AN1421" s="96" t="s">
        <v>2302</v>
      </c>
      <c r="AO1421" s="97">
        <v>0</v>
      </c>
      <c r="AP1421" s="31">
        <f>IFERROR(IF(AN1421="CIKDITIRO",VLOOKUP(A1421,'BR DTG CIKDITIRO'!C:E,3,0),IF(FR_HITUNG_MINMAX!AN1421="PESALAKAN",VLOOKUP(FR_HITUNG_MINMAX!A1421,'BR DTG ADW'!C:E,3,0),IF(FR_HITUNG_MINMAX!AN1421="PACUL",VLOOKUP(FR_HITUNG_MINMAX!A1421,'BR DTG PACUL'!C:E,3,0),IF(FR_HITUNG_MINMAX!AN1421="TRAYEMAN",VLOOKUP(FR_HITUNG_MINMAX!A1421,'BR DTG TRAYEMAN'!C:E,3,0),"?")))),0)</f>
        <v>0</v>
      </c>
      <c r="AQ1421" s="31">
        <f>IF(AN1421="PACUL",VLOOKUP(A1421,'STOK PACUL'!C:H,6,0),IF(FR_HITUNG_MINMAX!AN1421="PESALAKAN",VLOOKUP(FR_HITUNG_MINMAX!A1421,'STOK PESALAKAN'!C:H,6,0),IF(FR_HITUNG_MINMAX!AN1421="CIKDITIRO",VLOOKUP(FR_HITUNG_MINMAX!A1421,'STOK CIKDITIRO'!C:H,6,0),IF(FR_HITUNG_MINMAX!AN1421="TRAYEMAN",VLOOKUP(FR_HITUNG_MINMAX!A1421,'STOK TRAYEMAN'!C:H,6,0),"?"))))</f>
        <v>0</v>
      </c>
      <c r="AR1421" s="25">
        <f t="shared" si="78"/>
        <v>0</v>
      </c>
      <c r="AS1421" s="25">
        <f t="shared" si="79"/>
        <v>1</v>
      </c>
      <c r="AT1421" s="25">
        <f t="shared" si="80"/>
        <v>4</v>
      </c>
    </row>
    <row r="1422" spans="1:46" ht="30">
      <c r="A1422" s="96" t="s">
        <v>354</v>
      </c>
      <c r="B1422" s="96" t="s">
        <v>1139</v>
      </c>
      <c r="C1422" s="96" t="s">
        <v>877</v>
      </c>
      <c r="D1422" s="96" t="s">
        <v>1365</v>
      </c>
      <c r="E1422" s="96" t="s">
        <v>482</v>
      </c>
      <c r="F1422" s="97">
        <v>35000</v>
      </c>
      <c r="G1422" s="97">
        <v>1</v>
      </c>
      <c r="H1422" s="96" t="s">
        <v>30</v>
      </c>
      <c r="I1422" s="96" t="s">
        <v>2</v>
      </c>
      <c r="J1422" s="98">
        <v>1</v>
      </c>
      <c r="K1422" s="97">
        <v>1</v>
      </c>
      <c r="L1422" s="97">
        <v>0</v>
      </c>
      <c r="M1422" s="97">
        <v>0</v>
      </c>
      <c r="N1422" s="97">
        <v>0</v>
      </c>
      <c r="O1422" s="97">
        <v>0</v>
      </c>
      <c r="P1422" s="97">
        <v>0</v>
      </c>
      <c r="Q1422" s="97">
        <v>0</v>
      </c>
      <c r="R1422" s="97">
        <v>0</v>
      </c>
      <c r="S1422" s="97">
        <v>0</v>
      </c>
      <c r="T1422" s="97">
        <v>0</v>
      </c>
      <c r="U1422" s="97">
        <v>0</v>
      </c>
      <c r="V1422" s="97">
        <v>1</v>
      </c>
      <c r="W1422" s="97">
        <v>1</v>
      </c>
      <c r="X1422" s="97">
        <v>1</v>
      </c>
      <c r="Y1422" s="97">
        <v>0</v>
      </c>
      <c r="Z1422" s="97">
        <v>0</v>
      </c>
      <c r="AA1422" s="97">
        <v>0</v>
      </c>
      <c r="AB1422" s="97">
        <v>0</v>
      </c>
      <c r="AC1422" s="97">
        <v>0</v>
      </c>
      <c r="AD1422" s="97">
        <v>0</v>
      </c>
      <c r="AE1422" s="97">
        <v>0</v>
      </c>
      <c r="AF1422" s="97">
        <v>0</v>
      </c>
      <c r="AG1422" s="97">
        <v>0</v>
      </c>
      <c r="AH1422" s="97">
        <v>1</v>
      </c>
      <c r="AI1422" s="97">
        <v>2</v>
      </c>
      <c r="AJ1422" s="97">
        <v>1</v>
      </c>
      <c r="AK1422" s="97">
        <v>2</v>
      </c>
      <c r="AL1422" s="97">
        <v>1</v>
      </c>
      <c r="AM1422" s="97">
        <v>2</v>
      </c>
      <c r="AN1422" s="96" t="s">
        <v>2302</v>
      </c>
      <c r="AO1422" s="97">
        <v>1</v>
      </c>
      <c r="AP1422" s="31">
        <f>IFERROR(IF(AN1422="CIKDITIRO",VLOOKUP(A1422,'BR DTG CIKDITIRO'!C:E,3,0),IF(FR_HITUNG_MINMAX!AN1422="PESALAKAN",VLOOKUP(FR_HITUNG_MINMAX!A1422,'BR DTG ADW'!C:E,3,0),IF(FR_HITUNG_MINMAX!AN1422="PACUL",VLOOKUP(FR_HITUNG_MINMAX!A1422,'BR DTG PACUL'!C:E,3,0),IF(FR_HITUNG_MINMAX!AN1422="TRAYEMAN",VLOOKUP(FR_HITUNG_MINMAX!A1422,'BR DTG TRAYEMAN'!C:E,3,0),"?")))),0)</f>
        <v>0</v>
      </c>
      <c r="AQ1422" s="31">
        <f>IF(AN1422="PACUL",VLOOKUP(A1422,'STOK PACUL'!C:H,6,0),IF(FR_HITUNG_MINMAX!AN1422="PESALAKAN",VLOOKUP(FR_HITUNG_MINMAX!A1422,'STOK PESALAKAN'!C:H,6,0),IF(FR_HITUNG_MINMAX!AN1422="CIKDITIRO",VLOOKUP(FR_HITUNG_MINMAX!A1422,'STOK CIKDITIRO'!C:H,6,0),IF(FR_HITUNG_MINMAX!AN1422="TRAYEMAN",VLOOKUP(FR_HITUNG_MINMAX!A1422,'STOK TRAYEMAN'!C:H,6,0),"?"))))</f>
        <v>1</v>
      </c>
      <c r="AR1422" s="25">
        <f t="shared" si="78"/>
        <v>1</v>
      </c>
      <c r="AS1422" s="25">
        <f t="shared" si="79"/>
        <v>1</v>
      </c>
      <c r="AT1422" s="25">
        <f t="shared" si="80"/>
        <v>4</v>
      </c>
    </row>
    <row r="1423" spans="1:46" ht="30">
      <c r="A1423" s="96" t="s">
        <v>355</v>
      </c>
      <c r="B1423" s="96" t="s">
        <v>1140</v>
      </c>
      <c r="C1423" s="96" t="s">
        <v>1100</v>
      </c>
      <c r="D1423" s="96" t="s">
        <v>1365</v>
      </c>
      <c r="E1423" s="96" t="s">
        <v>485</v>
      </c>
      <c r="F1423" s="97">
        <v>2500</v>
      </c>
      <c r="G1423" s="97">
        <v>10</v>
      </c>
      <c r="H1423" s="96" t="s">
        <v>30</v>
      </c>
      <c r="I1423" s="96" t="s">
        <v>1185</v>
      </c>
      <c r="J1423" s="98">
        <v>1</v>
      </c>
      <c r="K1423" s="97">
        <v>2</v>
      </c>
      <c r="L1423" s="97">
        <v>0</v>
      </c>
      <c r="M1423" s="97">
        <v>0</v>
      </c>
      <c r="N1423" s="97">
        <v>0</v>
      </c>
      <c r="O1423" s="97">
        <v>0</v>
      </c>
      <c r="P1423" s="97">
        <v>0</v>
      </c>
      <c r="Q1423" s="97">
        <v>0</v>
      </c>
      <c r="R1423" s="97">
        <v>0</v>
      </c>
      <c r="S1423" s="97">
        <v>0</v>
      </c>
      <c r="T1423" s="97">
        <v>0</v>
      </c>
      <c r="U1423" s="97">
        <v>0</v>
      </c>
      <c r="V1423" s="97">
        <v>12</v>
      </c>
      <c r="W1423" s="97">
        <v>11</v>
      </c>
      <c r="X1423" s="97">
        <v>12</v>
      </c>
      <c r="Y1423" s="97">
        <v>0</v>
      </c>
      <c r="Z1423" s="97">
        <v>0</v>
      </c>
      <c r="AA1423" s="97">
        <v>0</v>
      </c>
      <c r="AB1423" s="97">
        <v>0</v>
      </c>
      <c r="AC1423" s="97">
        <v>0</v>
      </c>
      <c r="AD1423" s="97">
        <v>0</v>
      </c>
      <c r="AE1423" s="97">
        <v>0</v>
      </c>
      <c r="AF1423" s="97">
        <v>0</v>
      </c>
      <c r="AG1423" s="97">
        <v>0</v>
      </c>
      <c r="AH1423" s="97">
        <v>12</v>
      </c>
      <c r="AI1423" s="97">
        <v>23</v>
      </c>
      <c r="AJ1423" s="97">
        <v>11</v>
      </c>
      <c r="AK1423" s="97">
        <v>23</v>
      </c>
      <c r="AL1423" s="97">
        <v>12</v>
      </c>
      <c r="AM1423" s="97">
        <v>23</v>
      </c>
      <c r="AN1423" s="96" t="s">
        <v>2302</v>
      </c>
      <c r="AO1423" s="97">
        <v>33</v>
      </c>
      <c r="AP1423" s="31">
        <f>IFERROR(IF(AN1423="CIKDITIRO",VLOOKUP(A1423,'BR DTG CIKDITIRO'!C:E,3,0),IF(FR_HITUNG_MINMAX!AN1423="PESALAKAN",VLOOKUP(FR_HITUNG_MINMAX!A1423,'BR DTG ADW'!C:E,3,0),IF(FR_HITUNG_MINMAX!AN1423="PACUL",VLOOKUP(FR_HITUNG_MINMAX!A1423,'BR DTG PACUL'!C:E,3,0),IF(FR_HITUNG_MINMAX!AN1423="TRAYEMAN",VLOOKUP(FR_HITUNG_MINMAX!A1423,'BR DTG TRAYEMAN'!C:E,3,0),"?")))),0)</f>
        <v>0</v>
      </c>
      <c r="AQ1423" s="31">
        <f>IF(AN1423="PACUL",VLOOKUP(A1423,'STOK PACUL'!C:H,6,0),IF(FR_HITUNG_MINMAX!AN1423="PESALAKAN",VLOOKUP(FR_HITUNG_MINMAX!A1423,'STOK PESALAKAN'!C:H,6,0),IF(FR_HITUNG_MINMAX!AN1423="CIKDITIRO",VLOOKUP(FR_HITUNG_MINMAX!A1423,'STOK CIKDITIRO'!C:H,6,0),IF(FR_HITUNG_MINMAX!AN1423="TRAYEMAN",VLOOKUP(FR_HITUNG_MINMAX!A1423,'STOK TRAYEMAN'!C:H,6,0),"?"))))</f>
        <v>33</v>
      </c>
      <c r="AR1423" s="25">
        <f t="shared" ref="AR1423:AR1458" si="81">IFERROR(AQ1423,AO1423+AP1423)</f>
        <v>33</v>
      </c>
      <c r="AS1423" s="25">
        <f t="shared" ref="AS1423:AS1458" si="82">ROUNDUP(AL1423/2,0)</f>
        <v>6</v>
      </c>
      <c r="AT1423" s="25">
        <f t="shared" ref="AT1423:AT1458" si="83">COUNTIF(A:A,A1423)</f>
        <v>4</v>
      </c>
    </row>
    <row r="1424" spans="1:46" ht="30">
      <c r="A1424" s="96" t="s">
        <v>357</v>
      </c>
      <c r="B1424" s="96" t="s">
        <v>1142</v>
      </c>
      <c r="C1424" s="96" t="s">
        <v>881</v>
      </c>
      <c r="D1424" s="96" t="s">
        <v>1365</v>
      </c>
      <c r="E1424" s="96" t="s">
        <v>482</v>
      </c>
      <c r="F1424" s="97">
        <v>24500</v>
      </c>
      <c r="G1424" s="97">
        <v>1</v>
      </c>
      <c r="H1424" s="96" t="s">
        <v>30</v>
      </c>
      <c r="I1424" s="96" t="s">
        <v>2</v>
      </c>
      <c r="J1424" s="98">
        <v>1</v>
      </c>
      <c r="K1424" s="97">
        <v>1</v>
      </c>
      <c r="L1424" s="97">
        <v>0</v>
      </c>
      <c r="M1424" s="97">
        <v>0</v>
      </c>
      <c r="N1424" s="97">
        <v>0</v>
      </c>
      <c r="O1424" s="97">
        <v>0</v>
      </c>
      <c r="P1424" s="97">
        <v>0</v>
      </c>
      <c r="Q1424" s="97">
        <v>0</v>
      </c>
      <c r="R1424" s="97">
        <v>0</v>
      </c>
      <c r="S1424" s="97">
        <v>0</v>
      </c>
      <c r="T1424" s="97">
        <v>0</v>
      </c>
      <c r="U1424" s="97">
        <v>0</v>
      </c>
      <c r="V1424" s="97">
        <v>2</v>
      </c>
      <c r="W1424" s="97">
        <v>0</v>
      </c>
      <c r="X1424" s="97">
        <v>2</v>
      </c>
      <c r="Y1424" s="97">
        <v>0</v>
      </c>
      <c r="Z1424" s="97">
        <v>0</v>
      </c>
      <c r="AA1424" s="97">
        <v>0</v>
      </c>
      <c r="AB1424" s="97">
        <v>0</v>
      </c>
      <c r="AC1424" s="97">
        <v>0</v>
      </c>
      <c r="AD1424" s="97">
        <v>0</v>
      </c>
      <c r="AE1424" s="97">
        <v>0</v>
      </c>
      <c r="AF1424" s="97">
        <v>0</v>
      </c>
      <c r="AG1424" s="97">
        <v>0</v>
      </c>
      <c r="AH1424" s="97">
        <v>2</v>
      </c>
      <c r="AI1424" s="97">
        <v>2</v>
      </c>
      <c r="AJ1424" s="97">
        <v>0</v>
      </c>
      <c r="AK1424" s="97">
        <v>2</v>
      </c>
      <c r="AL1424" s="97">
        <v>2</v>
      </c>
      <c r="AM1424" s="97">
        <v>2</v>
      </c>
      <c r="AN1424" s="96" t="s">
        <v>2302</v>
      </c>
      <c r="AO1424" s="97">
        <v>2</v>
      </c>
      <c r="AP1424" s="31">
        <f>IFERROR(IF(AN1424="CIKDITIRO",VLOOKUP(A1424,'BR DTG CIKDITIRO'!C:E,3,0),IF(FR_HITUNG_MINMAX!AN1424="PESALAKAN",VLOOKUP(FR_HITUNG_MINMAX!A1424,'BR DTG ADW'!C:E,3,0),IF(FR_HITUNG_MINMAX!AN1424="PACUL",VLOOKUP(FR_HITUNG_MINMAX!A1424,'BR DTG PACUL'!C:E,3,0),IF(FR_HITUNG_MINMAX!AN1424="TRAYEMAN",VLOOKUP(FR_HITUNG_MINMAX!A1424,'BR DTG TRAYEMAN'!C:E,3,0),"?")))),0)</f>
        <v>0</v>
      </c>
      <c r="AQ1424" s="31">
        <f>IF(AN1424="PACUL",VLOOKUP(A1424,'STOK PACUL'!C:H,6,0),IF(FR_HITUNG_MINMAX!AN1424="PESALAKAN",VLOOKUP(FR_HITUNG_MINMAX!A1424,'STOK PESALAKAN'!C:H,6,0),IF(FR_HITUNG_MINMAX!AN1424="CIKDITIRO",VLOOKUP(FR_HITUNG_MINMAX!A1424,'STOK CIKDITIRO'!C:H,6,0),IF(FR_HITUNG_MINMAX!AN1424="TRAYEMAN",VLOOKUP(FR_HITUNG_MINMAX!A1424,'STOK TRAYEMAN'!C:H,6,0),"?"))))</f>
        <v>2</v>
      </c>
      <c r="AR1424" s="25">
        <f t="shared" si="81"/>
        <v>2</v>
      </c>
      <c r="AS1424" s="25">
        <f t="shared" si="82"/>
        <v>1</v>
      </c>
      <c r="AT1424" s="25">
        <f t="shared" si="83"/>
        <v>4</v>
      </c>
    </row>
    <row r="1425" spans="1:46" ht="30">
      <c r="A1425" s="96" t="s">
        <v>362</v>
      </c>
      <c r="B1425" s="96" t="s">
        <v>1149</v>
      </c>
      <c r="C1425" s="96" t="s">
        <v>888</v>
      </c>
      <c r="D1425" s="96" t="s">
        <v>1381</v>
      </c>
      <c r="E1425" s="96" t="s">
        <v>482</v>
      </c>
      <c r="F1425" s="97">
        <v>500</v>
      </c>
      <c r="G1425" s="97">
        <v>10</v>
      </c>
      <c r="H1425" s="96" t="s">
        <v>30</v>
      </c>
      <c r="I1425" s="96" t="s">
        <v>1185</v>
      </c>
      <c r="J1425" s="98">
        <v>1</v>
      </c>
      <c r="K1425" s="97">
        <v>1</v>
      </c>
      <c r="L1425" s="97">
        <v>0</v>
      </c>
      <c r="M1425" s="97">
        <v>0</v>
      </c>
      <c r="N1425" s="97">
        <v>0</v>
      </c>
      <c r="O1425" s="97">
        <v>0</v>
      </c>
      <c r="P1425" s="97">
        <v>0</v>
      </c>
      <c r="Q1425" s="97">
        <v>0</v>
      </c>
      <c r="R1425" s="97">
        <v>0</v>
      </c>
      <c r="S1425" s="97">
        <v>0</v>
      </c>
      <c r="T1425" s="97">
        <v>0</v>
      </c>
      <c r="U1425" s="97">
        <v>4</v>
      </c>
      <c r="V1425" s="97">
        <v>1</v>
      </c>
      <c r="W1425" s="97">
        <v>0</v>
      </c>
      <c r="X1425" s="97">
        <v>4</v>
      </c>
      <c r="Y1425" s="97">
        <v>0</v>
      </c>
      <c r="Z1425" s="97">
        <v>0</v>
      </c>
      <c r="AA1425" s="97">
        <v>0</v>
      </c>
      <c r="AB1425" s="97">
        <v>0</v>
      </c>
      <c r="AC1425" s="97">
        <v>0</v>
      </c>
      <c r="AD1425" s="97">
        <v>0</v>
      </c>
      <c r="AE1425" s="97">
        <v>0</v>
      </c>
      <c r="AF1425" s="97">
        <v>0</v>
      </c>
      <c r="AG1425" s="97">
        <v>4</v>
      </c>
      <c r="AH1425" s="97">
        <v>5</v>
      </c>
      <c r="AI1425" s="97">
        <v>1</v>
      </c>
      <c r="AJ1425" s="97">
        <v>0</v>
      </c>
      <c r="AK1425" s="97">
        <v>5</v>
      </c>
      <c r="AL1425" s="97">
        <v>4</v>
      </c>
      <c r="AM1425" s="97">
        <v>5</v>
      </c>
      <c r="AN1425" s="96" t="s">
        <v>2302</v>
      </c>
      <c r="AO1425" s="97">
        <v>5</v>
      </c>
      <c r="AP1425" s="31">
        <f>IFERROR(IF(AN1425="CIKDITIRO",VLOOKUP(A1425,'BR DTG CIKDITIRO'!C:E,3,0),IF(FR_HITUNG_MINMAX!AN1425="PESALAKAN",VLOOKUP(FR_HITUNG_MINMAX!A1425,'BR DTG ADW'!C:E,3,0),IF(FR_HITUNG_MINMAX!AN1425="PACUL",VLOOKUP(FR_HITUNG_MINMAX!A1425,'BR DTG PACUL'!C:E,3,0),IF(FR_HITUNG_MINMAX!AN1425="TRAYEMAN",VLOOKUP(FR_HITUNG_MINMAX!A1425,'BR DTG TRAYEMAN'!C:E,3,0),"?")))),0)</f>
        <v>0</v>
      </c>
      <c r="AQ1425" s="31">
        <f>IF(AN1425="PACUL",VLOOKUP(A1425,'STOK PACUL'!C:H,6,0),IF(FR_HITUNG_MINMAX!AN1425="PESALAKAN",VLOOKUP(FR_HITUNG_MINMAX!A1425,'STOK PESALAKAN'!C:H,6,0),IF(FR_HITUNG_MINMAX!AN1425="CIKDITIRO",VLOOKUP(FR_HITUNG_MINMAX!A1425,'STOK CIKDITIRO'!C:H,6,0),IF(FR_HITUNG_MINMAX!AN1425="TRAYEMAN",VLOOKUP(FR_HITUNG_MINMAX!A1425,'STOK TRAYEMAN'!C:H,6,0),"?"))))</f>
        <v>5</v>
      </c>
      <c r="AR1425" s="25">
        <f t="shared" si="81"/>
        <v>5</v>
      </c>
      <c r="AS1425" s="25">
        <f t="shared" si="82"/>
        <v>2</v>
      </c>
      <c r="AT1425" s="25">
        <f t="shared" si="83"/>
        <v>4</v>
      </c>
    </row>
    <row r="1426" spans="1:46" ht="30">
      <c r="A1426" s="96" t="s">
        <v>364</v>
      </c>
      <c r="B1426" s="96" t="s">
        <v>1151</v>
      </c>
      <c r="C1426" s="96" t="s">
        <v>888</v>
      </c>
      <c r="D1426" s="96" t="s">
        <v>1381</v>
      </c>
      <c r="E1426" s="96" t="s">
        <v>485</v>
      </c>
      <c r="F1426" s="97">
        <v>400</v>
      </c>
      <c r="G1426" s="97">
        <v>10</v>
      </c>
      <c r="H1426" s="96" t="s">
        <v>30</v>
      </c>
      <c r="I1426" s="96" t="s">
        <v>1185</v>
      </c>
      <c r="J1426" s="98">
        <v>1</v>
      </c>
      <c r="K1426" s="97">
        <v>1</v>
      </c>
      <c r="L1426" s="97">
        <v>0</v>
      </c>
      <c r="M1426" s="97">
        <v>0</v>
      </c>
      <c r="N1426" s="97">
        <v>0</v>
      </c>
      <c r="O1426" s="97">
        <v>0</v>
      </c>
      <c r="P1426" s="97">
        <v>0</v>
      </c>
      <c r="Q1426" s="97">
        <v>0</v>
      </c>
      <c r="R1426" s="97">
        <v>0</v>
      </c>
      <c r="S1426" s="97">
        <v>0</v>
      </c>
      <c r="T1426" s="97">
        <v>0</v>
      </c>
      <c r="U1426" s="97">
        <v>0</v>
      </c>
      <c r="V1426" s="97">
        <v>8</v>
      </c>
      <c r="W1426" s="97">
        <v>6</v>
      </c>
      <c r="X1426" s="97">
        <v>8</v>
      </c>
      <c r="Y1426" s="97">
        <v>0</v>
      </c>
      <c r="Z1426" s="97">
        <v>0</v>
      </c>
      <c r="AA1426" s="97">
        <v>0</v>
      </c>
      <c r="AB1426" s="97">
        <v>0</v>
      </c>
      <c r="AC1426" s="97">
        <v>0</v>
      </c>
      <c r="AD1426" s="97">
        <v>0</v>
      </c>
      <c r="AE1426" s="97">
        <v>0</v>
      </c>
      <c r="AF1426" s="97">
        <v>0</v>
      </c>
      <c r="AG1426" s="97">
        <v>0</v>
      </c>
      <c r="AH1426" s="97">
        <v>8</v>
      </c>
      <c r="AI1426" s="97">
        <v>14</v>
      </c>
      <c r="AJ1426" s="97">
        <v>6</v>
      </c>
      <c r="AK1426" s="97">
        <v>14</v>
      </c>
      <c r="AL1426" s="97">
        <v>8</v>
      </c>
      <c r="AM1426" s="97">
        <v>44</v>
      </c>
      <c r="AN1426" s="96" t="s">
        <v>2302</v>
      </c>
      <c r="AO1426" s="97">
        <v>6</v>
      </c>
      <c r="AP1426" s="31">
        <f>IFERROR(IF(AN1426="CIKDITIRO",VLOOKUP(A1426,'BR DTG CIKDITIRO'!C:E,3,0),IF(FR_HITUNG_MINMAX!AN1426="PESALAKAN",VLOOKUP(FR_HITUNG_MINMAX!A1426,'BR DTG ADW'!C:E,3,0),IF(FR_HITUNG_MINMAX!AN1426="PACUL",VLOOKUP(FR_HITUNG_MINMAX!A1426,'BR DTG PACUL'!C:E,3,0),IF(FR_HITUNG_MINMAX!AN1426="TRAYEMAN",VLOOKUP(FR_HITUNG_MINMAX!A1426,'BR DTG TRAYEMAN'!C:E,3,0),"?")))),0)</f>
        <v>0</v>
      </c>
      <c r="AQ1426" s="31">
        <f>IF(AN1426="PACUL",VLOOKUP(A1426,'STOK PACUL'!C:H,6,0),IF(FR_HITUNG_MINMAX!AN1426="PESALAKAN",VLOOKUP(FR_HITUNG_MINMAX!A1426,'STOK PESALAKAN'!C:H,6,0),IF(FR_HITUNG_MINMAX!AN1426="CIKDITIRO",VLOOKUP(FR_HITUNG_MINMAX!A1426,'STOK CIKDITIRO'!C:H,6,0),IF(FR_HITUNG_MINMAX!AN1426="TRAYEMAN",VLOOKUP(FR_HITUNG_MINMAX!A1426,'STOK TRAYEMAN'!C:H,6,0),"?"))))</f>
        <v>6</v>
      </c>
      <c r="AR1426" s="25">
        <f t="shared" si="81"/>
        <v>6</v>
      </c>
      <c r="AS1426" s="25">
        <f t="shared" si="82"/>
        <v>4</v>
      </c>
      <c r="AT1426" s="25">
        <f t="shared" si="83"/>
        <v>4</v>
      </c>
    </row>
    <row r="1427" spans="1:46" ht="30">
      <c r="A1427" s="96" t="s">
        <v>366</v>
      </c>
      <c r="B1427" s="96" t="s">
        <v>1153</v>
      </c>
      <c r="C1427" s="96" t="s">
        <v>888</v>
      </c>
      <c r="D1427" s="96" t="s">
        <v>1381</v>
      </c>
      <c r="E1427" s="96" t="s">
        <v>482</v>
      </c>
      <c r="F1427" s="97">
        <v>400</v>
      </c>
      <c r="G1427" s="97">
        <v>10</v>
      </c>
      <c r="H1427" s="96" t="s">
        <v>34</v>
      </c>
      <c r="I1427" s="96" t="s">
        <v>1185</v>
      </c>
      <c r="J1427" s="98">
        <v>1</v>
      </c>
      <c r="K1427" s="97">
        <v>1</v>
      </c>
      <c r="L1427" s="97">
        <v>0</v>
      </c>
      <c r="M1427" s="97">
        <v>0</v>
      </c>
      <c r="N1427" s="97">
        <v>0</v>
      </c>
      <c r="O1427" s="97">
        <v>0</v>
      </c>
      <c r="P1427" s="97">
        <v>0</v>
      </c>
      <c r="Q1427" s="97">
        <v>0</v>
      </c>
      <c r="R1427" s="97">
        <v>0</v>
      </c>
      <c r="S1427" s="97">
        <v>0</v>
      </c>
      <c r="T1427" s="97">
        <v>0</v>
      </c>
      <c r="U1427" s="97">
        <v>0</v>
      </c>
      <c r="V1427" s="97">
        <v>0</v>
      </c>
      <c r="W1427" s="97">
        <v>3</v>
      </c>
      <c r="X1427" s="97">
        <v>3</v>
      </c>
      <c r="Y1427" s="97">
        <v>0</v>
      </c>
      <c r="Z1427" s="97">
        <v>0</v>
      </c>
      <c r="AA1427" s="97">
        <v>0</v>
      </c>
      <c r="AB1427" s="97">
        <v>0</v>
      </c>
      <c r="AC1427" s="97">
        <v>0</v>
      </c>
      <c r="AD1427" s="97">
        <v>0</v>
      </c>
      <c r="AE1427" s="97">
        <v>0</v>
      </c>
      <c r="AF1427" s="97">
        <v>0</v>
      </c>
      <c r="AG1427" s="97">
        <v>0</v>
      </c>
      <c r="AH1427" s="97">
        <v>0</v>
      </c>
      <c r="AI1427" s="97">
        <v>3</v>
      </c>
      <c r="AJ1427" s="97">
        <v>3</v>
      </c>
      <c r="AK1427" s="97">
        <v>3</v>
      </c>
      <c r="AL1427" s="97">
        <v>3</v>
      </c>
      <c r="AM1427" s="97">
        <v>3</v>
      </c>
      <c r="AN1427" s="96" t="s">
        <v>2302</v>
      </c>
      <c r="AO1427" s="97">
        <v>12</v>
      </c>
      <c r="AP1427" s="31">
        <f>IFERROR(IF(AN1427="CIKDITIRO",VLOOKUP(A1427,'BR DTG CIKDITIRO'!C:E,3,0),IF(FR_HITUNG_MINMAX!AN1427="PESALAKAN",VLOOKUP(FR_HITUNG_MINMAX!A1427,'BR DTG ADW'!C:E,3,0),IF(FR_HITUNG_MINMAX!AN1427="PACUL",VLOOKUP(FR_HITUNG_MINMAX!A1427,'BR DTG PACUL'!C:E,3,0),IF(FR_HITUNG_MINMAX!AN1427="TRAYEMAN",VLOOKUP(FR_HITUNG_MINMAX!A1427,'BR DTG TRAYEMAN'!C:E,3,0),"?")))),0)</f>
        <v>0</v>
      </c>
      <c r="AQ1427" s="31">
        <f>IF(AN1427="PACUL",VLOOKUP(A1427,'STOK PACUL'!C:H,6,0),IF(FR_HITUNG_MINMAX!AN1427="PESALAKAN",VLOOKUP(FR_HITUNG_MINMAX!A1427,'STOK PESALAKAN'!C:H,6,0),IF(FR_HITUNG_MINMAX!AN1427="CIKDITIRO",VLOOKUP(FR_HITUNG_MINMAX!A1427,'STOK CIKDITIRO'!C:H,6,0),IF(FR_HITUNG_MINMAX!AN1427="TRAYEMAN",VLOOKUP(FR_HITUNG_MINMAX!A1427,'STOK TRAYEMAN'!C:H,6,0),"?"))))</f>
        <v>12</v>
      </c>
      <c r="AR1427" s="25">
        <f t="shared" si="81"/>
        <v>12</v>
      </c>
      <c r="AS1427" s="25">
        <f t="shared" si="82"/>
        <v>2</v>
      </c>
      <c r="AT1427" s="25">
        <f t="shared" si="83"/>
        <v>4</v>
      </c>
    </row>
    <row r="1428" spans="1:46" ht="30">
      <c r="A1428" s="96" t="s">
        <v>368</v>
      </c>
      <c r="B1428" s="96" t="s">
        <v>1155</v>
      </c>
      <c r="C1428" s="96" t="s">
        <v>888</v>
      </c>
      <c r="D1428" s="96" t="s">
        <v>1381</v>
      </c>
      <c r="E1428" s="96" t="s">
        <v>482</v>
      </c>
      <c r="F1428" s="97">
        <v>400</v>
      </c>
      <c r="G1428" s="97">
        <v>10</v>
      </c>
      <c r="H1428" s="96" t="s">
        <v>30</v>
      </c>
      <c r="I1428" s="96" t="s">
        <v>1185</v>
      </c>
      <c r="J1428" s="98">
        <v>1</v>
      </c>
      <c r="K1428" s="97">
        <v>1</v>
      </c>
      <c r="L1428" s="97">
        <v>0</v>
      </c>
      <c r="M1428" s="97">
        <v>0</v>
      </c>
      <c r="N1428" s="97">
        <v>0</v>
      </c>
      <c r="O1428" s="97">
        <v>0</v>
      </c>
      <c r="P1428" s="97">
        <v>0</v>
      </c>
      <c r="Q1428" s="97">
        <v>0</v>
      </c>
      <c r="R1428" s="97">
        <v>0</v>
      </c>
      <c r="S1428" s="97">
        <v>0</v>
      </c>
      <c r="T1428" s="97">
        <v>0</v>
      </c>
      <c r="U1428" s="97">
        <v>0</v>
      </c>
      <c r="V1428" s="97">
        <v>1</v>
      </c>
      <c r="W1428" s="97">
        <v>1</v>
      </c>
      <c r="X1428" s="97">
        <v>1</v>
      </c>
      <c r="Y1428" s="97">
        <v>0</v>
      </c>
      <c r="Z1428" s="97">
        <v>0</v>
      </c>
      <c r="AA1428" s="97">
        <v>0</v>
      </c>
      <c r="AB1428" s="97">
        <v>0</v>
      </c>
      <c r="AC1428" s="97">
        <v>0</v>
      </c>
      <c r="AD1428" s="97">
        <v>0</v>
      </c>
      <c r="AE1428" s="97">
        <v>0</v>
      </c>
      <c r="AF1428" s="97">
        <v>0</v>
      </c>
      <c r="AG1428" s="97">
        <v>0</v>
      </c>
      <c r="AH1428" s="97">
        <v>1</v>
      </c>
      <c r="AI1428" s="97">
        <v>2</v>
      </c>
      <c r="AJ1428" s="97">
        <v>1</v>
      </c>
      <c r="AK1428" s="97">
        <v>2</v>
      </c>
      <c r="AL1428" s="97">
        <v>1</v>
      </c>
      <c r="AM1428" s="97">
        <v>2</v>
      </c>
      <c r="AN1428" s="96" t="s">
        <v>2302</v>
      </c>
      <c r="AO1428" s="97">
        <v>3</v>
      </c>
      <c r="AP1428" s="31">
        <f>IFERROR(IF(AN1428="CIKDITIRO",VLOOKUP(A1428,'BR DTG CIKDITIRO'!C:E,3,0),IF(FR_HITUNG_MINMAX!AN1428="PESALAKAN",VLOOKUP(FR_HITUNG_MINMAX!A1428,'BR DTG ADW'!C:E,3,0),IF(FR_HITUNG_MINMAX!AN1428="PACUL",VLOOKUP(FR_HITUNG_MINMAX!A1428,'BR DTG PACUL'!C:E,3,0),IF(FR_HITUNG_MINMAX!AN1428="TRAYEMAN",VLOOKUP(FR_HITUNG_MINMAX!A1428,'BR DTG TRAYEMAN'!C:E,3,0),"?")))),0)</f>
        <v>0</v>
      </c>
      <c r="AQ1428" s="31">
        <f>IF(AN1428="PACUL",VLOOKUP(A1428,'STOK PACUL'!C:H,6,0),IF(FR_HITUNG_MINMAX!AN1428="PESALAKAN",VLOOKUP(FR_HITUNG_MINMAX!A1428,'STOK PESALAKAN'!C:H,6,0),IF(FR_HITUNG_MINMAX!AN1428="CIKDITIRO",VLOOKUP(FR_HITUNG_MINMAX!A1428,'STOK CIKDITIRO'!C:H,6,0),IF(FR_HITUNG_MINMAX!AN1428="TRAYEMAN",VLOOKUP(FR_HITUNG_MINMAX!A1428,'STOK TRAYEMAN'!C:H,6,0),"?"))))</f>
        <v>3</v>
      </c>
      <c r="AR1428" s="25">
        <f t="shared" si="81"/>
        <v>3</v>
      </c>
      <c r="AS1428" s="25">
        <f t="shared" si="82"/>
        <v>1</v>
      </c>
      <c r="AT1428" s="25">
        <f t="shared" si="83"/>
        <v>4</v>
      </c>
    </row>
    <row r="1429" spans="1:46" ht="30">
      <c r="A1429" s="96" t="s">
        <v>372</v>
      </c>
      <c r="B1429" s="96" t="s">
        <v>1163</v>
      </c>
      <c r="C1429" s="96" t="s">
        <v>888</v>
      </c>
      <c r="D1429" s="96" t="s">
        <v>1381</v>
      </c>
      <c r="E1429" s="96" t="s">
        <v>484</v>
      </c>
      <c r="F1429" s="97">
        <v>1300</v>
      </c>
      <c r="G1429" s="97">
        <v>2</v>
      </c>
      <c r="H1429" s="96" t="s">
        <v>34</v>
      </c>
      <c r="I1429" s="96" t="s">
        <v>1185</v>
      </c>
      <c r="J1429" s="98" t="s">
        <v>1366</v>
      </c>
      <c r="K1429" s="97">
        <v>1</v>
      </c>
      <c r="L1429" s="97">
        <v>0</v>
      </c>
      <c r="M1429" s="97">
        <v>0</v>
      </c>
      <c r="N1429" s="97">
        <v>0</v>
      </c>
      <c r="O1429" s="97">
        <v>0</v>
      </c>
      <c r="P1429" s="97">
        <v>0</v>
      </c>
      <c r="Q1429" s="97">
        <v>0</v>
      </c>
      <c r="R1429" s="97">
        <v>0</v>
      </c>
      <c r="S1429" s="97">
        <v>0</v>
      </c>
      <c r="T1429" s="97">
        <v>0</v>
      </c>
      <c r="U1429" s="97">
        <v>0</v>
      </c>
      <c r="V1429" s="97">
        <v>2</v>
      </c>
      <c r="W1429" s="97">
        <v>3</v>
      </c>
      <c r="X1429" s="97">
        <v>3</v>
      </c>
      <c r="Y1429" s="97">
        <v>0</v>
      </c>
      <c r="Z1429" s="97">
        <v>0</v>
      </c>
      <c r="AA1429" s="97">
        <v>0</v>
      </c>
      <c r="AB1429" s="97">
        <v>0</v>
      </c>
      <c r="AC1429" s="97">
        <v>0</v>
      </c>
      <c r="AD1429" s="97">
        <v>0</v>
      </c>
      <c r="AE1429" s="97">
        <v>0</v>
      </c>
      <c r="AF1429" s="97">
        <v>0</v>
      </c>
      <c r="AG1429" s="97">
        <v>0</v>
      </c>
      <c r="AH1429" s="97">
        <v>2</v>
      </c>
      <c r="AI1429" s="97">
        <v>5</v>
      </c>
      <c r="AJ1429" s="97">
        <v>3</v>
      </c>
      <c r="AK1429" s="97">
        <v>5</v>
      </c>
      <c r="AL1429" s="97">
        <v>3</v>
      </c>
      <c r="AM1429" s="97">
        <v>5</v>
      </c>
      <c r="AN1429" s="96" t="s">
        <v>2302</v>
      </c>
      <c r="AO1429" s="97">
        <v>10</v>
      </c>
      <c r="AP1429" s="31">
        <f>IFERROR(IF(AN1429="CIKDITIRO",VLOOKUP(A1429,'BR DTG CIKDITIRO'!C:E,3,0),IF(FR_HITUNG_MINMAX!AN1429="PESALAKAN",VLOOKUP(FR_HITUNG_MINMAX!A1429,'BR DTG ADW'!C:E,3,0),IF(FR_HITUNG_MINMAX!AN1429="PACUL",VLOOKUP(FR_HITUNG_MINMAX!A1429,'BR DTG PACUL'!C:E,3,0),IF(FR_HITUNG_MINMAX!AN1429="TRAYEMAN",VLOOKUP(FR_HITUNG_MINMAX!A1429,'BR DTG TRAYEMAN'!C:E,3,0),"?")))),0)</f>
        <v>0</v>
      </c>
      <c r="AQ1429" s="31">
        <f>IF(AN1429="PACUL",VLOOKUP(A1429,'STOK PACUL'!C:H,6,0),IF(FR_HITUNG_MINMAX!AN1429="PESALAKAN",VLOOKUP(FR_HITUNG_MINMAX!A1429,'STOK PESALAKAN'!C:H,6,0),IF(FR_HITUNG_MINMAX!AN1429="CIKDITIRO",VLOOKUP(FR_HITUNG_MINMAX!A1429,'STOK CIKDITIRO'!C:H,6,0),IF(FR_HITUNG_MINMAX!AN1429="TRAYEMAN",VLOOKUP(FR_HITUNG_MINMAX!A1429,'STOK TRAYEMAN'!C:H,6,0),"?"))))</f>
        <v>10</v>
      </c>
      <c r="AR1429" s="25">
        <f t="shared" si="81"/>
        <v>10</v>
      </c>
      <c r="AS1429" s="25">
        <f t="shared" si="82"/>
        <v>2</v>
      </c>
      <c r="AT1429" s="25">
        <f t="shared" si="83"/>
        <v>4</v>
      </c>
    </row>
    <row r="1430" spans="1:46" ht="30">
      <c r="A1430" s="96" t="s">
        <v>376</v>
      </c>
      <c r="B1430" s="96" t="s">
        <v>1167</v>
      </c>
      <c r="C1430" s="96" t="s">
        <v>877</v>
      </c>
      <c r="D1430" s="96" t="s">
        <v>1377</v>
      </c>
      <c r="E1430" s="96" t="s">
        <v>482</v>
      </c>
      <c r="F1430" s="97">
        <v>20500</v>
      </c>
      <c r="G1430" s="97">
        <v>1</v>
      </c>
      <c r="H1430" s="96" t="s">
        <v>30</v>
      </c>
      <c r="I1430" s="96" t="s">
        <v>1185</v>
      </c>
      <c r="J1430" s="98" t="s">
        <v>1366</v>
      </c>
      <c r="K1430" s="97">
        <v>1</v>
      </c>
      <c r="L1430" s="97">
        <v>0</v>
      </c>
      <c r="M1430" s="97">
        <v>0</v>
      </c>
      <c r="N1430" s="97">
        <v>0</v>
      </c>
      <c r="O1430" s="97">
        <v>0</v>
      </c>
      <c r="P1430" s="97">
        <v>0</v>
      </c>
      <c r="Q1430" s="97">
        <v>0</v>
      </c>
      <c r="R1430" s="97">
        <v>0</v>
      </c>
      <c r="S1430" s="97">
        <v>0</v>
      </c>
      <c r="T1430" s="97">
        <v>0</v>
      </c>
      <c r="U1430" s="97">
        <v>0</v>
      </c>
      <c r="V1430" s="97">
        <v>1</v>
      </c>
      <c r="W1430" s="97">
        <v>1</v>
      </c>
      <c r="X1430" s="97">
        <v>1</v>
      </c>
      <c r="Y1430" s="97">
        <v>0</v>
      </c>
      <c r="Z1430" s="97">
        <v>0</v>
      </c>
      <c r="AA1430" s="97">
        <v>0</v>
      </c>
      <c r="AB1430" s="97">
        <v>0</v>
      </c>
      <c r="AC1430" s="97">
        <v>0</v>
      </c>
      <c r="AD1430" s="97">
        <v>0</v>
      </c>
      <c r="AE1430" s="97">
        <v>0</v>
      </c>
      <c r="AF1430" s="97">
        <v>0</v>
      </c>
      <c r="AG1430" s="97">
        <v>0</v>
      </c>
      <c r="AH1430" s="97">
        <v>1</v>
      </c>
      <c r="AI1430" s="97">
        <v>2</v>
      </c>
      <c r="AJ1430" s="97">
        <v>1</v>
      </c>
      <c r="AK1430" s="97">
        <v>2</v>
      </c>
      <c r="AL1430" s="97">
        <v>1</v>
      </c>
      <c r="AM1430" s="97">
        <v>2</v>
      </c>
      <c r="AN1430" s="96" t="s">
        <v>2302</v>
      </c>
      <c r="AO1430" s="97">
        <v>2</v>
      </c>
      <c r="AP1430" s="31">
        <f>IFERROR(IF(AN1430="CIKDITIRO",VLOOKUP(A1430,'BR DTG CIKDITIRO'!C:E,3,0),IF(FR_HITUNG_MINMAX!AN1430="PESALAKAN",VLOOKUP(FR_HITUNG_MINMAX!A1430,'BR DTG ADW'!C:E,3,0),IF(FR_HITUNG_MINMAX!AN1430="PACUL",VLOOKUP(FR_HITUNG_MINMAX!A1430,'BR DTG PACUL'!C:E,3,0),IF(FR_HITUNG_MINMAX!AN1430="TRAYEMAN",VLOOKUP(FR_HITUNG_MINMAX!A1430,'BR DTG TRAYEMAN'!C:E,3,0),"?")))),0)</f>
        <v>0</v>
      </c>
      <c r="AQ1430" s="31">
        <f>IF(AN1430="PACUL",VLOOKUP(A1430,'STOK PACUL'!C:H,6,0),IF(FR_HITUNG_MINMAX!AN1430="PESALAKAN",VLOOKUP(FR_HITUNG_MINMAX!A1430,'STOK PESALAKAN'!C:H,6,0),IF(FR_HITUNG_MINMAX!AN1430="CIKDITIRO",VLOOKUP(FR_HITUNG_MINMAX!A1430,'STOK CIKDITIRO'!C:H,6,0),IF(FR_HITUNG_MINMAX!AN1430="TRAYEMAN",VLOOKUP(FR_HITUNG_MINMAX!A1430,'STOK TRAYEMAN'!C:H,6,0),"?"))))</f>
        <v>2</v>
      </c>
      <c r="AR1430" s="25">
        <f t="shared" si="81"/>
        <v>2</v>
      </c>
      <c r="AS1430" s="25">
        <f t="shared" si="82"/>
        <v>1</v>
      </c>
      <c r="AT1430" s="25">
        <f t="shared" si="83"/>
        <v>4</v>
      </c>
    </row>
    <row r="1431" spans="1:46" ht="30">
      <c r="A1431" s="96" t="s">
        <v>378</v>
      </c>
      <c r="B1431" s="96" t="s">
        <v>1168</v>
      </c>
      <c r="C1431" s="96" t="s">
        <v>888</v>
      </c>
      <c r="D1431" s="96" t="s">
        <v>1381</v>
      </c>
      <c r="E1431" s="96" t="s">
        <v>482</v>
      </c>
      <c r="F1431" s="97">
        <v>900</v>
      </c>
      <c r="G1431" s="97">
        <v>10</v>
      </c>
      <c r="H1431" s="96" t="s">
        <v>34</v>
      </c>
      <c r="I1431" s="96" t="s">
        <v>1185</v>
      </c>
      <c r="J1431" s="98">
        <v>1</v>
      </c>
      <c r="K1431" s="97">
        <v>1</v>
      </c>
      <c r="L1431" s="97">
        <v>0</v>
      </c>
      <c r="M1431" s="97">
        <v>0</v>
      </c>
      <c r="N1431" s="97">
        <v>0</v>
      </c>
      <c r="O1431" s="97">
        <v>0</v>
      </c>
      <c r="P1431" s="97">
        <v>0</v>
      </c>
      <c r="Q1431" s="97">
        <v>0</v>
      </c>
      <c r="R1431" s="97">
        <v>0</v>
      </c>
      <c r="S1431" s="97">
        <v>0</v>
      </c>
      <c r="T1431" s="97">
        <v>0</v>
      </c>
      <c r="U1431" s="97">
        <v>0</v>
      </c>
      <c r="V1431" s="97">
        <v>1</v>
      </c>
      <c r="W1431" s="97">
        <v>1</v>
      </c>
      <c r="X1431" s="97">
        <v>1</v>
      </c>
      <c r="Y1431" s="97">
        <v>0</v>
      </c>
      <c r="Z1431" s="97">
        <v>0</v>
      </c>
      <c r="AA1431" s="97">
        <v>0</v>
      </c>
      <c r="AB1431" s="97">
        <v>0</v>
      </c>
      <c r="AC1431" s="97">
        <v>0</v>
      </c>
      <c r="AD1431" s="97">
        <v>0</v>
      </c>
      <c r="AE1431" s="97">
        <v>0</v>
      </c>
      <c r="AF1431" s="97">
        <v>0</v>
      </c>
      <c r="AG1431" s="97">
        <v>0</v>
      </c>
      <c r="AH1431" s="97">
        <v>1</v>
      </c>
      <c r="AI1431" s="97">
        <v>2</v>
      </c>
      <c r="AJ1431" s="97">
        <v>1</v>
      </c>
      <c r="AK1431" s="97">
        <v>2</v>
      </c>
      <c r="AL1431" s="97">
        <v>1</v>
      </c>
      <c r="AM1431" s="97">
        <v>2</v>
      </c>
      <c r="AN1431" s="96" t="s">
        <v>2302</v>
      </c>
      <c r="AO1431" s="97">
        <v>13</v>
      </c>
      <c r="AP1431" s="31">
        <f>IFERROR(IF(AN1431="CIKDITIRO",VLOOKUP(A1431,'BR DTG CIKDITIRO'!C:E,3,0),IF(FR_HITUNG_MINMAX!AN1431="PESALAKAN",VLOOKUP(FR_HITUNG_MINMAX!A1431,'BR DTG ADW'!C:E,3,0),IF(FR_HITUNG_MINMAX!AN1431="PACUL",VLOOKUP(FR_HITUNG_MINMAX!A1431,'BR DTG PACUL'!C:E,3,0),IF(FR_HITUNG_MINMAX!AN1431="TRAYEMAN",VLOOKUP(FR_HITUNG_MINMAX!A1431,'BR DTG TRAYEMAN'!C:E,3,0),"?")))),0)</f>
        <v>0</v>
      </c>
      <c r="AQ1431" s="31">
        <f>IF(AN1431="PACUL",VLOOKUP(A1431,'STOK PACUL'!C:H,6,0),IF(FR_HITUNG_MINMAX!AN1431="PESALAKAN",VLOOKUP(FR_HITUNG_MINMAX!A1431,'STOK PESALAKAN'!C:H,6,0),IF(FR_HITUNG_MINMAX!AN1431="CIKDITIRO",VLOOKUP(FR_HITUNG_MINMAX!A1431,'STOK CIKDITIRO'!C:H,6,0),IF(FR_HITUNG_MINMAX!AN1431="TRAYEMAN",VLOOKUP(FR_HITUNG_MINMAX!A1431,'STOK TRAYEMAN'!C:H,6,0),"?"))))</f>
        <v>13</v>
      </c>
      <c r="AR1431" s="25">
        <f t="shared" si="81"/>
        <v>13</v>
      </c>
      <c r="AS1431" s="25">
        <f t="shared" si="82"/>
        <v>1</v>
      </c>
      <c r="AT1431" s="25">
        <f t="shared" si="83"/>
        <v>4</v>
      </c>
    </row>
    <row r="1432" spans="1:46" ht="30">
      <c r="A1432" s="96" t="s">
        <v>1453</v>
      </c>
      <c r="B1432" s="96" t="s">
        <v>1454</v>
      </c>
      <c r="C1432" s="96" t="s">
        <v>888</v>
      </c>
      <c r="D1432" s="96" t="s">
        <v>1377</v>
      </c>
      <c r="E1432" s="96" t="s">
        <v>482</v>
      </c>
      <c r="F1432" s="97">
        <v>2599.2123598909402</v>
      </c>
      <c r="G1432" s="97">
        <v>1</v>
      </c>
      <c r="H1432" s="96" t="s">
        <v>31</v>
      </c>
      <c r="I1432" s="96" t="s">
        <v>1185</v>
      </c>
      <c r="J1432" s="98" t="s">
        <v>1366</v>
      </c>
      <c r="K1432" s="97">
        <v>1</v>
      </c>
      <c r="L1432" s="97">
        <v>0</v>
      </c>
      <c r="M1432" s="97">
        <v>0</v>
      </c>
      <c r="N1432" s="97">
        <v>0</v>
      </c>
      <c r="O1432" s="97">
        <v>0</v>
      </c>
      <c r="P1432" s="97">
        <v>0</v>
      </c>
      <c r="Q1432" s="97">
        <v>0</v>
      </c>
      <c r="R1432" s="97">
        <v>0</v>
      </c>
      <c r="S1432" s="97">
        <v>0</v>
      </c>
      <c r="T1432" s="97">
        <v>0</v>
      </c>
      <c r="U1432" s="97">
        <v>0</v>
      </c>
      <c r="V1432" s="97">
        <v>1</v>
      </c>
      <c r="W1432" s="97">
        <v>0</v>
      </c>
      <c r="X1432" s="97">
        <v>1</v>
      </c>
      <c r="Y1432" s="97">
        <v>0</v>
      </c>
      <c r="Z1432" s="97">
        <v>0</v>
      </c>
      <c r="AA1432" s="97">
        <v>0</v>
      </c>
      <c r="AB1432" s="97">
        <v>0</v>
      </c>
      <c r="AC1432" s="97">
        <v>0</v>
      </c>
      <c r="AD1432" s="97">
        <v>0</v>
      </c>
      <c r="AE1432" s="97">
        <v>0</v>
      </c>
      <c r="AF1432" s="97">
        <v>0</v>
      </c>
      <c r="AG1432" s="97">
        <v>0</v>
      </c>
      <c r="AH1432" s="97">
        <v>1</v>
      </c>
      <c r="AI1432" s="97">
        <v>1</v>
      </c>
      <c r="AJ1432" s="97">
        <v>0</v>
      </c>
      <c r="AK1432" s="97">
        <v>1</v>
      </c>
      <c r="AL1432" s="97">
        <v>1</v>
      </c>
      <c r="AM1432" s="97">
        <v>2</v>
      </c>
      <c r="AN1432" s="96" t="s">
        <v>2302</v>
      </c>
      <c r="AO1432" s="97">
        <v>1</v>
      </c>
      <c r="AP1432" s="31">
        <f>IFERROR(IF(AN1432="CIKDITIRO",VLOOKUP(A1432,'BR DTG CIKDITIRO'!C:E,3,0),IF(FR_HITUNG_MINMAX!AN1432="PESALAKAN",VLOOKUP(FR_HITUNG_MINMAX!A1432,'BR DTG ADW'!C:E,3,0),IF(FR_HITUNG_MINMAX!AN1432="PACUL",VLOOKUP(FR_HITUNG_MINMAX!A1432,'BR DTG PACUL'!C:E,3,0),IF(FR_HITUNG_MINMAX!AN1432="TRAYEMAN",VLOOKUP(FR_HITUNG_MINMAX!A1432,'BR DTG TRAYEMAN'!C:E,3,0),"?")))),0)</f>
        <v>0</v>
      </c>
      <c r="AQ1432" s="31">
        <f>IF(AN1432="PACUL",VLOOKUP(A1432,'STOK PACUL'!C:H,6,0),IF(FR_HITUNG_MINMAX!AN1432="PESALAKAN",VLOOKUP(FR_HITUNG_MINMAX!A1432,'STOK PESALAKAN'!C:H,6,0),IF(FR_HITUNG_MINMAX!AN1432="CIKDITIRO",VLOOKUP(FR_HITUNG_MINMAX!A1432,'STOK CIKDITIRO'!C:H,6,0),IF(FR_HITUNG_MINMAX!AN1432="TRAYEMAN",VLOOKUP(FR_HITUNG_MINMAX!A1432,'STOK TRAYEMAN'!C:H,6,0),"?"))))</f>
        <v>1</v>
      </c>
      <c r="AR1432" s="25">
        <f t="shared" si="81"/>
        <v>1</v>
      </c>
      <c r="AS1432" s="25">
        <f t="shared" si="82"/>
        <v>1</v>
      </c>
      <c r="AT1432" s="25">
        <f t="shared" si="83"/>
        <v>3</v>
      </c>
    </row>
    <row r="1433" spans="1:46" ht="30">
      <c r="A1433" s="96" t="s">
        <v>380</v>
      </c>
      <c r="B1433" s="96" t="s">
        <v>1170</v>
      </c>
      <c r="C1433" s="96" t="s">
        <v>888</v>
      </c>
      <c r="D1433" s="96" t="s">
        <v>1381</v>
      </c>
      <c r="E1433" s="96" t="s">
        <v>482</v>
      </c>
      <c r="F1433" s="97">
        <v>750</v>
      </c>
      <c r="G1433" s="97">
        <v>10</v>
      </c>
      <c r="H1433" s="96" t="s">
        <v>30</v>
      </c>
      <c r="I1433" s="96" t="s">
        <v>1185</v>
      </c>
      <c r="J1433" s="98">
        <v>1</v>
      </c>
      <c r="K1433" s="97">
        <v>1</v>
      </c>
      <c r="L1433" s="97">
        <v>0</v>
      </c>
      <c r="M1433" s="97">
        <v>0</v>
      </c>
      <c r="N1433" s="97">
        <v>0</v>
      </c>
      <c r="O1433" s="97">
        <v>0</v>
      </c>
      <c r="P1433" s="97">
        <v>0</v>
      </c>
      <c r="Q1433" s="97">
        <v>0</v>
      </c>
      <c r="R1433" s="97">
        <v>0</v>
      </c>
      <c r="S1433" s="97">
        <v>0</v>
      </c>
      <c r="T1433" s="97">
        <v>0</v>
      </c>
      <c r="U1433" s="97">
        <v>0</v>
      </c>
      <c r="V1433" s="97">
        <v>0</v>
      </c>
      <c r="W1433" s="97">
        <v>3</v>
      </c>
      <c r="X1433" s="97">
        <v>3</v>
      </c>
      <c r="Y1433" s="97">
        <v>0</v>
      </c>
      <c r="Z1433" s="97">
        <v>0</v>
      </c>
      <c r="AA1433" s="97">
        <v>0</v>
      </c>
      <c r="AB1433" s="97">
        <v>0</v>
      </c>
      <c r="AC1433" s="97">
        <v>0</v>
      </c>
      <c r="AD1433" s="97">
        <v>0</v>
      </c>
      <c r="AE1433" s="97">
        <v>0</v>
      </c>
      <c r="AF1433" s="97">
        <v>0</v>
      </c>
      <c r="AG1433" s="97">
        <v>0</v>
      </c>
      <c r="AH1433" s="97">
        <v>0</v>
      </c>
      <c r="AI1433" s="97">
        <v>3</v>
      </c>
      <c r="AJ1433" s="97">
        <v>3</v>
      </c>
      <c r="AK1433" s="97">
        <v>3</v>
      </c>
      <c r="AL1433" s="97">
        <v>3</v>
      </c>
      <c r="AM1433" s="97">
        <v>3</v>
      </c>
      <c r="AN1433" s="96" t="s">
        <v>2302</v>
      </c>
      <c r="AO1433" s="97">
        <v>12</v>
      </c>
      <c r="AP1433" s="31">
        <f>IFERROR(IF(AN1433="CIKDITIRO",VLOOKUP(A1433,'BR DTG CIKDITIRO'!C:E,3,0),IF(FR_HITUNG_MINMAX!AN1433="PESALAKAN",VLOOKUP(FR_HITUNG_MINMAX!A1433,'BR DTG ADW'!C:E,3,0),IF(FR_HITUNG_MINMAX!AN1433="PACUL",VLOOKUP(FR_HITUNG_MINMAX!A1433,'BR DTG PACUL'!C:E,3,0),IF(FR_HITUNG_MINMAX!AN1433="TRAYEMAN",VLOOKUP(FR_HITUNG_MINMAX!A1433,'BR DTG TRAYEMAN'!C:E,3,0),"?")))),0)</f>
        <v>0</v>
      </c>
      <c r="AQ1433" s="31">
        <f>IF(AN1433="PACUL",VLOOKUP(A1433,'STOK PACUL'!C:H,6,0),IF(FR_HITUNG_MINMAX!AN1433="PESALAKAN",VLOOKUP(FR_HITUNG_MINMAX!A1433,'STOK PESALAKAN'!C:H,6,0),IF(FR_HITUNG_MINMAX!AN1433="CIKDITIRO",VLOOKUP(FR_HITUNG_MINMAX!A1433,'STOK CIKDITIRO'!C:H,6,0),IF(FR_HITUNG_MINMAX!AN1433="TRAYEMAN",VLOOKUP(FR_HITUNG_MINMAX!A1433,'STOK TRAYEMAN'!C:H,6,0),"?"))))</f>
        <v>12</v>
      </c>
      <c r="AR1433" s="25">
        <f t="shared" si="81"/>
        <v>12</v>
      </c>
      <c r="AS1433" s="25">
        <f t="shared" si="82"/>
        <v>2</v>
      </c>
      <c r="AT1433" s="25">
        <f t="shared" si="83"/>
        <v>4</v>
      </c>
    </row>
    <row r="1434" spans="1:46" ht="30">
      <c r="A1434" s="96" t="s">
        <v>381</v>
      </c>
      <c r="B1434" s="96" t="s">
        <v>1173</v>
      </c>
      <c r="C1434" s="96" t="s">
        <v>888</v>
      </c>
      <c r="D1434" s="96" t="s">
        <v>1381</v>
      </c>
      <c r="E1434" s="96" t="s">
        <v>482</v>
      </c>
      <c r="F1434" s="97">
        <v>900</v>
      </c>
      <c r="G1434" s="97">
        <v>10</v>
      </c>
      <c r="H1434" s="96" t="s">
        <v>30</v>
      </c>
      <c r="I1434" s="96" t="s">
        <v>1185</v>
      </c>
      <c r="J1434" s="98">
        <v>1</v>
      </c>
      <c r="K1434" s="97">
        <v>1</v>
      </c>
      <c r="L1434" s="97">
        <v>0</v>
      </c>
      <c r="M1434" s="97">
        <v>0</v>
      </c>
      <c r="N1434" s="97">
        <v>0</v>
      </c>
      <c r="O1434" s="97">
        <v>0</v>
      </c>
      <c r="P1434" s="97">
        <v>0</v>
      </c>
      <c r="Q1434" s="97">
        <v>0</v>
      </c>
      <c r="R1434" s="97">
        <v>0</v>
      </c>
      <c r="S1434" s="97">
        <v>0</v>
      </c>
      <c r="T1434" s="97">
        <v>0</v>
      </c>
      <c r="U1434" s="97">
        <v>0</v>
      </c>
      <c r="V1434" s="97">
        <v>0</v>
      </c>
      <c r="W1434" s="97">
        <v>2</v>
      </c>
      <c r="X1434" s="97">
        <v>2</v>
      </c>
      <c r="Y1434" s="97">
        <v>0</v>
      </c>
      <c r="Z1434" s="97">
        <v>0</v>
      </c>
      <c r="AA1434" s="97">
        <v>0</v>
      </c>
      <c r="AB1434" s="97">
        <v>0</v>
      </c>
      <c r="AC1434" s="97">
        <v>0</v>
      </c>
      <c r="AD1434" s="97">
        <v>0</v>
      </c>
      <c r="AE1434" s="97">
        <v>0</v>
      </c>
      <c r="AF1434" s="97">
        <v>0</v>
      </c>
      <c r="AG1434" s="97">
        <v>0</v>
      </c>
      <c r="AH1434" s="97">
        <v>0</v>
      </c>
      <c r="AI1434" s="97">
        <v>2</v>
      </c>
      <c r="AJ1434" s="97">
        <v>2</v>
      </c>
      <c r="AK1434" s="97">
        <v>2</v>
      </c>
      <c r="AL1434" s="97">
        <v>2</v>
      </c>
      <c r="AM1434" s="97">
        <v>2</v>
      </c>
      <c r="AN1434" s="96" t="s">
        <v>2302</v>
      </c>
      <c r="AO1434" s="97">
        <v>13</v>
      </c>
      <c r="AP1434" s="31">
        <f>IFERROR(IF(AN1434="CIKDITIRO",VLOOKUP(A1434,'BR DTG CIKDITIRO'!C:E,3,0),IF(FR_HITUNG_MINMAX!AN1434="PESALAKAN",VLOOKUP(FR_HITUNG_MINMAX!A1434,'BR DTG ADW'!C:E,3,0),IF(FR_HITUNG_MINMAX!AN1434="PACUL",VLOOKUP(FR_HITUNG_MINMAX!A1434,'BR DTG PACUL'!C:E,3,0),IF(FR_HITUNG_MINMAX!AN1434="TRAYEMAN",VLOOKUP(FR_HITUNG_MINMAX!A1434,'BR DTG TRAYEMAN'!C:E,3,0),"?")))),0)</f>
        <v>0</v>
      </c>
      <c r="AQ1434" s="31">
        <f>IF(AN1434="PACUL",VLOOKUP(A1434,'STOK PACUL'!C:H,6,0),IF(FR_HITUNG_MINMAX!AN1434="PESALAKAN",VLOOKUP(FR_HITUNG_MINMAX!A1434,'STOK PESALAKAN'!C:H,6,0),IF(FR_HITUNG_MINMAX!AN1434="CIKDITIRO",VLOOKUP(FR_HITUNG_MINMAX!A1434,'STOK CIKDITIRO'!C:H,6,0),IF(FR_HITUNG_MINMAX!AN1434="TRAYEMAN",VLOOKUP(FR_HITUNG_MINMAX!A1434,'STOK TRAYEMAN'!C:H,6,0),"?"))))</f>
        <v>13</v>
      </c>
      <c r="AR1434" s="25">
        <f t="shared" si="81"/>
        <v>13</v>
      </c>
      <c r="AS1434" s="25">
        <f t="shared" si="82"/>
        <v>1</v>
      </c>
      <c r="AT1434" s="25">
        <f t="shared" si="83"/>
        <v>4</v>
      </c>
    </row>
    <row r="1435" spans="1:46" ht="30">
      <c r="A1435" s="96" t="s">
        <v>383</v>
      </c>
      <c r="B1435" s="96" t="s">
        <v>1175</v>
      </c>
      <c r="C1435" s="96" t="s">
        <v>888</v>
      </c>
      <c r="D1435" s="96" t="s">
        <v>1381</v>
      </c>
      <c r="E1435" s="96" t="s">
        <v>484</v>
      </c>
      <c r="F1435" s="97">
        <v>1000</v>
      </c>
      <c r="G1435" s="97">
        <v>10</v>
      </c>
      <c r="H1435" s="96" t="s">
        <v>34</v>
      </c>
      <c r="I1435" s="96" t="s">
        <v>1185</v>
      </c>
      <c r="J1435" s="98" t="s">
        <v>1366</v>
      </c>
      <c r="K1435" s="97">
        <v>1</v>
      </c>
      <c r="L1435" s="97">
        <v>0</v>
      </c>
      <c r="M1435" s="97">
        <v>0</v>
      </c>
      <c r="N1435" s="97">
        <v>0</v>
      </c>
      <c r="O1435" s="97">
        <v>0</v>
      </c>
      <c r="P1435" s="97">
        <v>0</v>
      </c>
      <c r="Q1435" s="97">
        <v>0</v>
      </c>
      <c r="R1435" s="97">
        <v>0</v>
      </c>
      <c r="S1435" s="97">
        <v>0</v>
      </c>
      <c r="T1435" s="97">
        <v>0</v>
      </c>
      <c r="U1435" s="97">
        <v>0</v>
      </c>
      <c r="V1435" s="97">
        <v>9</v>
      </c>
      <c r="W1435" s="97">
        <v>6</v>
      </c>
      <c r="X1435" s="97">
        <v>9</v>
      </c>
      <c r="Y1435" s="97">
        <v>0</v>
      </c>
      <c r="Z1435" s="97">
        <v>0</v>
      </c>
      <c r="AA1435" s="97">
        <v>0</v>
      </c>
      <c r="AB1435" s="97">
        <v>0</v>
      </c>
      <c r="AC1435" s="97">
        <v>0</v>
      </c>
      <c r="AD1435" s="97">
        <v>0</v>
      </c>
      <c r="AE1435" s="97">
        <v>0</v>
      </c>
      <c r="AF1435" s="97">
        <v>0</v>
      </c>
      <c r="AG1435" s="97">
        <v>0</v>
      </c>
      <c r="AH1435" s="97">
        <v>9</v>
      </c>
      <c r="AI1435" s="97">
        <v>15</v>
      </c>
      <c r="AJ1435" s="97">
        <v>6</v>
      </c>
      <c r="AK1435" s="97">
        <v>15</v>
      </c>
      <c r="AL1435" s="97">
        <v>9</v>
      </c>
      <c r="AM1435" s="97">
        <v>48</v>
      </c>
      <c r="AN1435" s="96" t="s">
        <v>2302</v>
      </c>
      <c r="AO1435" s="97">
        <v>5</v>
      </c>
      <c r="AP1435" s="31">
        <f>IFERROR(IF(AN1435="CIKDITIRO",VLOOKUP(A1435,'BR DTG CIKDITIRO'!C:E,3,0),IF(FR_HITUNG_MINMAX!AN1435="PESALAKAN",VLOOKUP(FR_HITUNG_MINMAX!A1435,'BR DTG ADW'!C:E,3,0),IF(FR_HITUNG_MINMAX!AN1435="PACUL",VLOOKUP(FR_HITUNG_MINMAX!A1435,'BR DTG PACUL'!C:E,3,0),IF(FR_HITUNG_MINMAX!AN1435="TRAYEMAN",VLOOKUP(FR_HITUNG_MINMAX!A1435,'BR DTG TRAYEMAN'!C:E,3,0),"?")))),0)</f>
        <v>0</v>
      </c>
      <c r="AQ1435" s="31">
        <f>IF(AN1435="PACUL",VLOOKUP(A1435,'STOK PACUL'!C:H,6,0),IF(FR_HITUNG_MINMAX!AN1435="PESALAKAN",VLOOKUP(FR_HITUNG_MINMAX!A1435,'STOK PESALAKAN'!C:H,6,0),IF(FR_HITUNG_MINMAX!AN1435="CIKDITIRO",VLOOKUP(FR_HITUNG_MINMAX!A1435,'STOK CIKDITIRO'!C:H,6,0),IF(FR_HITUNG_MINMAX!AN1435="TRAYEMAN",VLOOKUP(FR_HITUNG_MINMAX!A1435,'STOK TRAYEMAN'!C:H,6,0),"?"))))</f>
        <v>5</v>
      </c>
      <c r="AR1435" s="25">
        <f t="shared" si="81"/>
        <v>5</v>
      </c>
      <c r="AS1435" s="25">
        <f t="shared" si="82"/>
        <v>5</v>
      </c>
      <c r="AT1435" s="25">
        <f t="shared" si="83"/>
        <v>4</v>
      </c>
    </row>
    <row r="1436" spans="1:46" ht="30">
      <c r="A1436" s="96" t="s">
        <v>2303</v>
      </c>
      <c r="B1436" s="96" t="s">
        <v>2304</v>
      </c>
      <c r="C1436" s="96" t="s">
        <v>876</v>
      </c>
      <c r="D1436" s="96" t="s">
        <v>1377</v>
      </c>
      <c r="E1436" s="96" t="s">
        <v>482</v>
      </c>
      <c r="F1436" s="97">
        <v>27500</v>
      </c>
      <c r="G1436" s="97">
        <v>1</v>
      </c>
      <c r="H1436" s="96" t="s">
        <v>1185</v>
      </c>
      <c r="I1436" s="96" t="s">
        <v>1185</v>
      </c>
      <c r="J1436" s="98">
        <v>1</v>
      </c>
      <c r="K1436" s="97">
        <v>1</v>
      </c>
      <c r="L1436" s="97">
        <v>0</v>
      </c>
      <c r="M1436" s="97">
        <v>0</v>
      </c>
      <c r="N1436" s="97">
        <v>0</v>
      </c>
      <c r="O1436" s="97">
        <v>0</v>
      </c>
      <c r="P1436" s="97">
        <v>0</v>
      </c>
      <c r="Q1436" s="97">
        <v>0</v>
      </c>
      <c r="R1436" s="97">
        <v>0</v>
      </c>
      <c r="S1436" s="97">
        <v>0</v>
      </c>
      <c r="T1436" s="97">
        <v>0</v>
      </c>
      <c r="U1436" s="97">
        <v>0</v>
      </c>
      <c r="V1436" s="97">
        <v>0</v>
      </c>
      <c r="W1436" s="97">
        <v>1</v>
      </c>
      <c r="X1436" s="97">
        <v>1</v>
      </c>
      <c r="Y1436" s="97">
        <v>0</v>
      </c>
      <c r="Z1436" s="97">
        <v>0</v>
      </c>
      <c r="AA1436" s="97">
        <v>0</v>
      </c>
      <c r="AB1436" s="97">
        <v>0</v>
      </c>
      <c r="AC1436" s="97">
        <v>0</v>
      </c>
      <c r="AD1436" s="97">
        <v>0</v>
      </c>
      <c r="AE1436" s="97">
        <v>0</v>
      </c>
      <c r="AF1436" s="97">
        <v>0</v>
      </c>
      <c r="AG1436" s="97">
        <v>0</v>
      </c>
      <c r="AH1436" s="97">
        <v>0</v>
      </c>
      <c r="AI1436" s="97">
        <v>1</v>
      </c>
      <c r="AJ1436" s="97">
        <v>1</v>
      </c>
      <c r="AK1436" s="97">
        <v>1</v>
      </c>
      <c r="AL1436" s="97">
        <v>0</v>
      </c>
      <c r="AM1436" s="97">
        <v>0</v>
      </c>
      <c r="AN1436" s="96" t="s">
        <v>2302</v>
      </c>
      <c r="AO1436" s="97">
        <v>0</v>
      </c>
      <c r="AP1436" s="31">
        <f>IFERROR(IF(AN1436="CIKDITIRO",VLOOKUP(A1436,'BR DTG CIKDITIRO'!C:E,3,0),IF(FR_HITUNG_MINMAX!AN1436="PESALAKAN",VLOOKUP(FR_HITUNG_MINMAX!A1436,'BR DTG ADW'!C:E,3,0),IF(FR_HITUNG_MINMAX!AN1436="PACUL",VLOOKUP(FR_HITUNG_MINMAX!A1436,'BR DTG PACUL'!C:E,3,0),IF(FR_HITUNG_MINMAX!AN1436="TRAYEMAN",VLOOKUP(FR_HITUNG_MINMAX!A1436,'BR DTG TRAYEMAN'!C:E,3,0),"?")))),0)</f>
        <v>0</v>
      </c>
      <c r="AQ1436" s="31">
        <f>IF(AN1436="PACUL",VLOOKUP(A1436,'STOK PACUL'!C:H,6,0),IF(FR_HITUNG_MINMAX!AN1436="PESALAKAN",VLOOKUP(FR_HITUNG_MINMAX!A1436,'STOK PESALAKAN'!C:H,6,0),IF(FR_HITUNG_MINMAX!AN1436="CIKDITIRO",VLOOKUP(FR_HITUNG_MINMAX!A1436,'STOK CIKDITIRO'!C:H,6,0),IF(FR_HITUNG_MINMAX!AN1436="TRAYEMAN",VLOOKUP(FR_HITUNG_MINMAX!A1436,'STOK TRAYEMAN'!C:H,6,0),"?"))))</f>
        <v>0</v>
      </c>
      <c r="AR1436" s="25">
        <f t="shared" si="81"/>
        <v>0</v>
      </c>
      <c r="AS1436" s="25">
        <f t="shared" si="82"/>
        <v>0</v>
      </c>
      <c r="AT1436" s="25">
        <f t="shared" si="83"/>
        <v>1</v>
      </c>
    </row>
    <row r="1437" spans="1:46" ht="30">
      <c r="A1437" s="96" t="s">
        <v>386</v>
      </c>
      <c r="B1437" s="96" t="s">
        <v>1181</v>
      </c>
      <c r="C1437" s="96" t="s">
        <v>877</v>
      </c>
      <c r="D1437" s="96" t="s">
        <v>1377</v>
      </c>
      <c r="E1437" s="96" t="s">
        <v>482</v>
      </c>
      <c r="F1437" s="97">
        <v>750</v>
      </c>
      <c r="G1437" s="97">
        <v>1</v>
      </c>
      <c r="H1437" s="96" t="s">
        <v>30</v>
      </c>
      <c r="I1437" s="96" t="s">
        <v>1185</v>
      </c>
      <c r="J1437" s="98">
        <v>1</v>
      </c>
      <c r="K1437" s="97">
        <v>1</v>
      </c>
      <c r="L1437" s="97">
        <v>0</v>
      </c>
      <c r="M1437" s="97">
        <v>0</v>
      </c>
      <c r="N1437" s="97">
        <v>0</v>
      </c>
      <c r="O1437" s="97">
        <v>0</v>
      </c>
      <c r="P1437" s="97">
        <v>0</v>
      </c>
      <c r="Q1437" s="97">
        <v>0</v>
      </c>
      <c r="R1437" s="97">
        <v>0</v>
      </c>
      <c r="S1437" s="97">
        <v>0</v>
      </c>
      <c r="T1437" s="97">
        <v>0</v>
      </c>
      <c r="U1437" s="97">
        <v>0</v>
      </c>
      <c r="V1437" s="97">
        <v>2</v>
      </c>
      <c r="W1437" s="97">
        <v>2</v>
      </c>
      <c r="X1437" s="97">
        <v>2</v>
      </c>
      <c r="Y1437" s="97">
        <v>0</v>
      </c>
      <c r="Z1437" s="97">
        <v>0</v>
      </c>
      <c r="AA1437" s="97">
        <v>0</v>
      </c>
      <c r="AB1437" s="97">
        <v>0</v>
      </c>
      <c r="AC1437" s="97">
        <v>0</v>
      </c>
      <c r="AD1437" s="97">
        <v>0</v>
      </c>
      <c r="AE1437" s="97">
        <v>0</v>
      </c>
      <c r="AF1437" s="97">
        <v>0</v>
      </c>
      <c r="AG1437" s="97">
        <v>0</v>
      </c>
      <c r="AH1437" s="97">
        <v>2</v>
      </c>
      <c r="AI1437" s="97">
        <v>4</v>
      </c>
      <c r="AJ1437" s="97">
        <v>2</v>
      </c>
      <c r="AK1437" s="97">
        <v>4</v>
      </c>
      <c r="AL1437" s="97">
        <v>2</v>
      </c>
      <c r="AM1437" s="97">
        <v>4</v>
      </c>
      <c r="AN1437" s="96" t="s">
        <v>2302</v>
      </c>
      <c r="AO1437" s="97">
        <v>6</v>
      </c>
      <c r="AP1437" s="31">
        <f>IFERROR(IF(AN1437="CIKDITIRO",VLOOKUP(A1437,'BR DTG CIKDITIRO'!C:E,3,0),IF(FR_HITUNG_MINMAX!AN1437="PESALAKAN",VLOOKUP(FR_HITUNG_MINMAX!A1437,'BR DTG ADW'!C:E,3,0),IF(FR_HITUNG_MINMAX!AN1437="PACUL",VLOOKUP(FR_HITUNG_MINMAX!A1437,'BR DTG PACUL'!C:E,3,0),IF(FR_HITUNG_MINMAX!AN1437="TRAYEMAN",VLOOKUP(FR_HITUNG_MINMAX!A1437,'BR DTG TRAYEMAN'!C:E,3,0),"?")))),0)</f>
        <v>0</v>
      </c>
      <c r="AQ1437" s="31">
        <f>IF(AN1437="PACUL",VLOOKUP(A1437,'STOK PACUL'!C:H,6,0),IF(FR_HITUNG_MINMAX!AN1437="PESALAKAN",VLOOKUP(FR_HITUNG_MINMAX!A1437,'STOK PESALAKAN'!C:H,6,0),IF(FR_HITUNG_MINMAX!AN1437="CIKDITIRO",VLOOKUP(FR_HITUNG_MINMAX!A1437,'STOK CIKDITIRO'!C:H,6,0),IF(FR_HITUNG_MINMAX!AN1437="TRAYEMAN",VLOOKUP(FR_HITUNG_MINMAX!A1437,'STOK TRAYEMAN'!C:H,6,0),"?"))))</f>
        <v>6</v>
      </c>
      <c r="AR1437" s="25">
        <f t="shared" si="81"/>
        <v>6</v>
      </c>
      <c r="AS1437" s="25">
        <f t="shared" si="82"/>
        <v>1</v>
      </c>
      <c r="AT1437" s="25">
        <f t="shared" si="83"/>
        <v>4</v>
      </c>
    </row>
    <row r="1438" spans="1:46" ht="30">
      <c r="A1438" s="96" t="s">
        <v>387</v>
      </c>
      <c r="B1438" s="96" t="s">
        <v>1182</v>
      </c>
      <c r="C1438" s="96" t="s">
        <v>891</v>
      </c>
      <c r="D1438" s="96" t="s">
        <v>1377</v>
      </c>
      <c r="E1438" s="96" t="s">
        <v>482</v>
      </c>
      <c r="F1438" s="97">
        <v>5200</v>
      </c>
      <c r="G1438" s="97">
        <v>1</v>
      </c>
      <c r="H1438" s="96" t="s">
        <v>122</v>
      </c>
      <c r="I1438" s="96" t="s">
        <v>1185</v>
      </c>
      <c r="J1438" s="98" t="s">
        <v>1366</v>
      </c>
      <c r="K1438" s="97">
        <v>5</v>
      </c>
      <c r="L1438" s="97">
        <v>0</v>
      </c>
      <c r="M1438" s="97">
        <v>0</v>
      </c>
      <c r="N1438" s="97">
        <v>0</v>
      </c>
      <c r="O1438" s="97">
        <v>0</v>
      </c>
      <c r="P1438" s="97">
        <v>0</v>
      </c>
      <c r="Q1438" s="97">
        <v>0</v>
      </c>
      <c r="R1438" s="97">
        <v>0</v>
      </c>
      <c r="S1438" s="97">
        <v>0</v>
      </c>
      <c r="T1438" s="97">
        <v>0</v>
      </c>
      <c r="U1438" s="97">
        <v>0</v>
      </c>
      <c r="V1438" s="97">
        <v>0</v>
      </c>
      <c r="W1438" s="97">
        <v>2</v>
      </c>
      <c r="X1438" s="97">
        <v>2</v>
      </c>
      <c r="Y1438" s="97">
        <v>0</v>
      </c>
      <c r="Z1438" s="97">
        <v>0</v>
      </c>
      <c r="AA1438" s="97">
        <v>0</v>
      </c>
      <c r="AB1438" s="97">
        <v>0</v>
      </c>
      <c r="AC1438" s="97">
        <v>0</v>
      </c>
      <c r="AD1438" s="97">
        <v>0</v>
      </c>
      <c r="AE1438" s="97">
        <v>0</v>
      </c>
      <c r="AF1438" s="97">
        <v>0</v>
      </c>
      <c r="AG1438" s="97">
        <v>0</v>
      </c>
      <c r="AH1438" s="97">
        <v>0</v>
      </c>
      <c r="AI1438" s="97">
        <v>2</v>
      </c>
      <c r="AJ1438" s="97">
        <v>2</v>
      </c>
      <c r="AK1438" s="97">
        <v>2</v>
      </c>
      <c r="AL1438" s="97">
        <v>2</v>
      </c>
      <c r="AM1438" s="97">
        <v>2</v>
      </c>
      <c r="AN1438" s="96" t="s">
        <v>2302</v>
      </c>
      <c r="AO1438" s="97">
        <v>3</v>
      </c>
      <c r="AP1438" s="31">
        <f>IFERROR(IF(AN1438="CIKDITIRO",VLOOKUP(A1438,'BR DTG CIKDITIRO'!C:E,3,0),IF(FR_HITUNG_MINMAX!AN1438="PESALAKAN",VLOOKUP(FR_HITUNG_MINMAX!A1438,'BR DTG ADW'!C:E,3,0),IF(FR_HITUNG_MINMAX!AN1438="PACUL",VLOOKUP(FR_HITUNG_MINMAX!A1438,'BR DTG PACUL'!C:E,3,0),IF(FR_HITUNG_MINMAX!AN1438="TRAYEMAN",VLOOKUP(FR_HITUNG_MINMAX!A1438,'BR DTG TRAYEMAN'!C:E,3,0),"?")))),0)</f>
        <v>0</v>
      </c>
      <c r="AQ1438" s="31">
        <f>IF(AN1438="PACUL",VLOOKUP(A1438,'STOK PACUL'!C:H,6,0),IF(FR_HITUNG_MINMAX!AN1438="PESALAKAN",VLOOKUP(FR_HITUNG_MINMAX!A1438,'STOK PESALAKAN'!C:H,6,0),IF(FR_HITUNG_MINMAX!AN1438="CIKDITIRO",VLOOKUP(FR_HITUNG_MINMAX!A1438,'STOK CIKDITIRO'!C:H,6,0),IF(FR_HITUNG_MINMAX!AN1438="TRAYEMAN",VLOOKUP(FR_HITUNG_MINMAX!A1438,'STOK TRAYEMAN'!C:H,6,0),"?"))))</f>
        <v>3</v>
      </c>
      <c r="AR1438" s="25">
        <f t="shared" si="81"/>
        <v>3</v>
      </c>
      <c r="AS1438" s="25">
        <f t="shared" si="82"/>
        <v>1</v>
      </c>
      <c r="AT1438" s="25">
        <f t="shared" si="83"/>
        <v>4</v>
      </c>
    </row>
    <row r="1439" spans="1:46" ht="30">
      <c r="A1439" s="96" t="s">
        <v>389</v>
      </c>
      <c r="B1439" s="96" t="s">
        <v>727</v>
      </c>
      <c r="C1439" s="96" t="s">
        <v>888</v>
      </c>
      <c r="D1439" s="96" t="s">
        <v>1381</v>
      </c>
      <c r="E1439" s="96" t="s">
        <v>482</v>
      </c>
      <c r="F1439" s="97">
        <v>2000</v>
      </c>
      <c r="G1439" s="97">
        <v>1</v>
      </c>
      <c r="H1439" s="96" t="s">
        <v>104</v>
      </c>
      <c r="I1439" s="96" t="s">
        <v>1185</v>
      </c>
      <c r="J1439" s="98">
        <v>1</v>
      </c>
      <c r="K1439" s="97">
        <v>1</v>
      </c>
      <c r="L1439" s="97">
        <v>0</v>
      </c>
      <c r="M1439" s="97">
        <v>0</v>
      </c>
      <c r="N1439" s="97">
        <v>0</v>
      </c>
      <c r="O1439" s="97">
        <v>0</v>
      </c>
      <c r="P1439" s="97">
        <v>0</v>
      </c>
      <c r="Q1439" s="97">
        <v>0</v>
      </c>
      <c r="R1439" s="97">
        <v>0</v>
      </c>
      <c r="S1439" s="97">
        <v>0</v>
      </c>
      <c r="T1439" s="97">
        <v>0</v>
      </c>
      <c r="U1439" s="97">
        <v>0</v>
      </c>
      <c r="V1439" s="97">
        <v>1</v>
      </c>
      <c r="W1439" s="97">
        <v>0</v>
      </c>
      <c r="X1439" s="97">
        <v>1</v>
      </c>
      <c r="Y1439" s="97">
        <v>0</v>
      </c>
      <c r="Z1439" s="97">
        <v>0</v>
      </c>
      <c r="AA1439" s="97">
        <v>0</v>
      </c>
      <c r="AB1439" s="97">
        <v>0</v>
      </c>
      <c r="AC1439" s="97">
        <v>0</v>
      </c>
      <c r="AD1439" s="97">
        <v>0</v>
      </c>
      <c r="AE1439" s="97">
        <v>0</v>
      </c>
      <c r="AF1439" s="97">
        <v>0</v>
      </c>
      <c r="AG1439" s="97">
        <v>0</v>
      </c>
      <c r="AH1439" s="97">
        <v>1</v>
      </c>
      <c r="AI1439" s="97">
        <v>1</v>
      </c>
      <c r="AJ1439" s="97">
        <v>0</v>
      </c>
      <c r="AK1439" s="97">
        <v>1</v>
      </c>
      <c r="AL1439" s="97">
        <v>1</v>
      </c>
      <c r="AM1439" s="97">
        <v>2</v>
      </c>
      <c r="AN1439" s="96" t="s">
        <v>2302</v>
      </c>
      <c r="AO1439" s="97">
        <v>1</v>
      </c>
      <c r="AP1439" s="31">
        <f>IFERROR(IF(AN1439="CIKDITIRO",VLOOKUP(A1439,'BR DTG CIKDITIRO'!C:E,3,0),IF(FR_HITUNG_MINMAX!AN1439="PESALAKAN",VLOOKUP(FR_HITUNG_MINMAX!A1439,'BR DTG ADW'!C:E,3,0),IF(FR_HITUNG_MINMAX!AN1439="PACUL",VLOOKUP(FR_HITUNG_MINMAX!A1439,'BR DTG PACUL'!C:E,3,0),IF(FR_HITUNG_MINMAX!AN1439="TRAYEMAN",VLOOKUP(FR_HITUNG_MINMAX!A1439,'BR DTG TRAYEMAN'!C:E,3,0),"?")))),0)</f>
        <v>0</v>
      </c>
      <c r="AQ1439" s="31">
        <f>IF(AN1439="PACUL",VLOOKUP(A1439,'STOK PACUL'!C:H,6,0),IF(FR_HITUNG_MINMAX!AN1439="PESALAKAN",VLOOKUP(FR_HITUNG_MINMAX!A1439,'STOK PESALAKAN'!C:H,6,0),IF(FR_HITUNG_MINMAX!AN1439="CIKDITIRO",VLOOKUP(FR_HITUNG_MINMAX!A1439,'STOK CIKDITIRO'!C:H,6,0),IF(FR_HITUNG_MINMAX!AN1439="TRAYEMAN",VLOOKUP(FR_HITUNG_MINMAX!A1439,'STOK TRAYEMAN'!C:H,6,0),"?"))))</f>
        <v>1</v>
      </c>
      <c r="AR1439" s="25">
        <f t="shared" si="81"/>
        <v>1</v>
      </c>
      <c r="AS1439" s="25">
        <f t="shared" si="82"/>
        <v>1</v>
      </c>
      <c r="AT1439" s="25">
        <f t="shared" si="83"/>
        <v>4</v>
      </c>
    </row>
    <row r="1440" spans="1:46" ht="30">
      <c r="A1440" s="96" t="s">
        <v>395</v>
      </c>
      <c r="B1440" s="96" t="s">
        <v>1192</v>
      </c>
      <c r="C1440" s="96" t="s">
        <v>1100</v>
      </c>
      <c r="D1440" s="96" t="s">
        <v>1377</v>
      </c>
      <c r="E1440" s="96" t="s">
        <v>482</v>
      </c>
      <c r="F1440" s="97">
        <v>8000</v>
      </c>
      <c r="G1440" s="97">
        <v>1</v>
      </c>
      <c r="H1440" s="96" t="s">
        <v>89</v>
      </c>
      <c r="I1440" s="96" t="s">
        <v>1185</v>
      </c>
      <c r="J1440" s="98">
        <v>1</v>
      </c>
      <c r="K1440" s="97">
        <v>1</v>
      </c>
      <c r="L1440" s="97">
        <v>0</v>
      </c>
      <c r="M1440" s="97">
        <v>0</v>
      </c>
      <c r="N1440" s="97">
        <v>0</v>
      </c>
      <c r="O1440" s="97">
        <v>0</v>
      </c>
      <c r="P1440" s="97">
        <v>0</v>
      </c>
      <c r="Q1440" s="97">
        <v>0</v>
      </c>
      <c r="R1440" s="97">
        <v>0</v>
      </c>
      <c r="S1440" s="97">
        <v>0</v>
      </c>
      <c r="T1440" s="97">
        <v>0</v>
      </c>
      <c r="U1440" s="97">
        <v>0</v>
      </c>
      <c r="V1440" s="97">
        <v>0</v>
      </c>
      <c r="W1440" s="97">
        <v>1</v>
      </c>
      <c r="X1440" s="97">
        <v>1</v>
      </c>
      <c r="Y1440" s="97">
        <v>0</v>
      </c>
      <c r="Z1440" s="97">
        <v>0</v>
      </c>
      <c r="AA1440" s="97">
        <v>0</v>
      </c>
      <c r="AB1440" s="97">
        <v>0</v>
      </c>
      <c r="AC1440" s="97">
        <v>0</v>
      </c>
      <c r="AD1440" s="97">
        <v>0</v>
      </c>
      <c r="AE1440" s="97">
        <v>0</v>
      </c>
      <c r="AF1440" s="97">
        <v>0</v>
      </c>
      <c r="AG1440" s="97">
        <v>0</v>
      </c>
      <c r="AH1440" s="97">
        <v>0</v>
      </c>
      <c r="AI1440" s="97">
        <v>1</v>
      </c>
      <c r="AJ1440" s="97">
        <v>1</v>
      </c>
      <c r="AK1440" s="97">
        <v>1</v>
      </c>
      <c r="AL1440" s="97">
        <v>1</v>
      </c>
      <c r="AM1440" s="97">
        <v>2</v>
      </c>
      <c r="AN1440" s="96" t="s">
        <v>2302</v>
      </c>
      <c r="AO1440" s="97">
        <v>2</v>
      </c>
      <c r="AP1440" s="31">
        <f>IFERROR(IF(AN1440="CIKDITIRO",VLOOKUP(A1440,'BR DTG CIKDITIRO'!C:E,3,0),IF(FR_HITUNG_MINMAX!AN1440="PESALAKAN",VLOOKUP(FR_HITUNG_MINMAX!A1440,'BR DTG ADW'!C:E,3,0),IF(FR_HITUNG_MINMAX!AN1440="PACUL",VLOOKUP(FR_HITUNG_MINMAX!A1440,'BR DTG PACUL'!C:E,3,0),IF(FR_HITUNG_MINMAX!AN1440="TRAYEMAN",VLOOKUP(FR_HITUNG_MINMAX!A1440,'BR DTG TRAYEMAN'!C:E,3,0),"?")))),0)</f>
        <v>0</v>
      </c>
      <c r="AQ1440" s="31">
        <f>IF(AN1440="PACUL",VLOOKUP(A1440,'STOK PACUL'!C:H,6,0),IF(FR_HITUNG_MINMAX!AN1440="PESALAKAN",VLOOKUP(FR_HITUNG_MINMAX!A1440,'STOK PESALAKAN'!C:H,6,0),IF(FR_HITUNG_MINMAX!AN1440="CIKDITIRO",VLOOKUP(FR_HITUNG_MINMAX!A1440,'STOK CIKDITIRO'!C:H,6,0),IF(FR_HITUNG_MINMAX!AN1440="TRAYEMAN",VLOOKUP(FR_HITUNG_MINMAX!A1440,'STOK TRAYEMAN'!C:H,6,0),"?"))))</f>
        <v>2</v>
      </c>
      <c r="AR1440" s="25">
        <f t="shared" si="81"/>
        <v>2</v>
      </c>
      <c r="AS1440" s="25">
        <f t="shared" si="82"/>
        <v>1</v>
      </c>
      <c r="AT1440" s="25">
        <f t="shared" si="83"/>
        <v>4</v>
      </c>
    </row>
    <row r="1441" spans="1:46" ht="30">
      <c r="A1441" s="96" t="s">
        <v>401</v>
      </c>
      <c r="B1441" s="96" t="s">
        <v>1200</v>
      </c>
      <c r="C1441" s="96" t="s">
        <v>891</v>
      </c>
      <c r="D1441" s="96" t="s">
        <v>1369</v>
      </c>
      <c r="E1441" s="96" t="s">
        <v>482</v>
      </c>
      <c r="F1441" s="97">
        <v>37500</v>
      </c>
      <c r="G1441" s="97">
        <v>3</v>
      </c>
      <c r="H1441" s="96" t="s">
        <v>32</v>
      </c>
      <c r="I1441" s="96" t="s">
        <v>1185</v>
      </c>
      <c r="J1441" s="98">
        <v>1</v>
      </c>
      <c r="K1441" s="97">
        <v>1</v>
      </c>
      <c r="L1441" s="97">
        <v>0</v>
      </c>
      <c r="M1441" s="97">
        <v>0</v>
      </c>
      <c r="N1441" s="97">
        <v>0</v>
      </c>
      <c r="O1441" s="97">
        <v>0</v>
      </c>
      <c r="P1441" s="97">
        <v>0</v>
      </c>
      <c r="Q1441" s="97">
        <v>0</v>
      </c>
      <c r="R1441" s="97">
        <v>0</v>
      </c>
      <c r="S1441" s="97">
        <v>0</v>
      </c>
      <c r="T1441" s="97">
        <v>0</v>
      </c>
      <c r="U1441" s="97">
        <v>0</v>
      </c>
      <c r="V1441" s="97">
        <v>1</v>
      </c>
      <c r="W1441" s="97">
        <v>2</v>
      </c>
      <c r="X1441" s="97">
        <v>2</v>
      </c>
      <c r="Y1441" s="97">
        <v>0</v>
      </c>
      <c r="Z1441" s="97">
        <v>0</v>
      </c>
      <c r="AA1441" s="97">
        <v>0</v>
      </c>
      <c r="AB1441" s="97">
        <v>0</v>
      </c>
      <c r="AC1441" s="97">
        <v>0</v>
      </c>
      <c r="AD1441" s="97">
        <v>0</v>
      </c>
      <c r="AE1441" s="97">
        <v>0</v>
      </c>
      <c r="AF1441" s="97">
        <v>0</v>
      </c>
      <c r="AG1441" s="97">
        <v>0</v>
      </c>
      <c r="AH1441" s="97">
        <v>1</v>
      </c>
      <c r="AI1441" s="97">
        <v>3</v>
      </c>
      <c r="AJ1441" s="97">
        <v>2</v>
      </c>
      <c r="AK1441" s="97">
        <v>3</v>
      </c>
      <c r="AL1441" s="97">
        <v>2</v>
      </c>
      <c r="AM1441" s="97">
        <v>3</v>
      </c>
      <c r="AN1441" s="96" t="s">
        <v>2302</v>
      </c>
      <c r="AO1441" s="97">
        <v>1</v>
      </c>
      <c r="AP1441" s="31">
        <f>IFERROR(IF(AN1441="CIKDITIRO",VLOOKUP(A1441,'BR DTG CIKDITIRO'!C:E,3,0),IF(FR_HITUNG_MINMAX!AN1441="PESALAKAN",VLOOKUP(FR_HITUNG_MINMAX!A1441,'BR DTG ADW'!C:E,3,0),IF(FR_HITUNG_MINMAX!AN1441="PACUL",VLOOKUP(FR_HITUNG_MINMAX!A1441,'BR DTG PACUL'!C:E,3,0),IF(FR_HITUNG_MINMAX!AN1441="TRAYEMAN",VLOOKUP(FR_HITUNG_MINMAX!A1441,'BR DTG TRAYEMAN'!C:E,3,0),"?")))),0)</f>
        <v>0</v>
      </c>
      <c r="AQ1441" s="31">
        <f>IF(AN1441="PACUL",VLOOKUP(A1441,'STOK PACUL'!C:H,6,0),IF(FR_HITUNG_MINMAX!AN1441="PESALAKAN",VLOOKUP(FR_HITUNG_MINMAX!A1441,'STOK PESALAKAN'!C:H,6,0),IF(FR_HITUNG_MINMAX!AN1441="CIKDITIRO",VLOOKUP(FR_HITUNG_MINMAX!A1441,'STOK CIKDITIRO'!C:H,6,0),IF(FR_HITUNG_MINMAX!AN1441="TRAYEMAN",VLOOKUP(FR_HITUNG_MINMAX!A1441,'STOK TRAYEMAN'!C:H,6,0),"?"))))</f>
        <v>1</v>
      </c>
      <c r="AR1441" s="25">
        <f t="shared" si="81"/>
        <v>1</v>
      </c>
      <c r="AS1441" s="25">
        <f t="shared" si="82"/>
        <v>1</v>
      </c>
      <c r="AT1441" s="25">
        <f t="shared" si="83"/>
        <v>4</v>
      </c>
    </row>
    <row r="1442" spans="1:46" ht="30">
      <c r="A1442" s="96" t="s">
        <v>405</v>
      </c>
      <c r="B1442" s="96" t="s">
        <v>1341</v>
      </c>
      <c r="C1442" s="96" t="s">
        <v>920</v>
      </c>
      <c r="D1442" s="96" t="s">
        <v>1377</v>
      </c>
      <c r="E1442" s="96" t="s">
        <v>482</v>
      </c>
      <c r="F1442" s="97">
        <v>17000</v>
      </c>
      <c r="G1442" s="97">
        <v>1</v>
      </c>
      <c r="H1442" s="96" t="s">
        <v>30</v>
      </c>
      <c r="I1442" s="96" t="s">
        <v>1185</v>
      </c>
      <c r="J1442" s="98">
        <v>1</v>
      </c>
      <c r="K1442" s="97">
        <v>1</v>
      </c>
      <c r="L1442" s="97">
        <v>0</v>
      </c>
      <c r="M1442" s="97">
        <v>0</v>
      </c>
      <c r="N1442" s="97">
        <v>0</v>
      </c>
      <c r="O1442" s="97">
        <v>0</v>
      </c>
      <c r="P1442" s="97">
        <v>0</v>
      </c>
      <c r="Q1442" s="97">
        <v>0</v>
      </c>
      <c r="R1442" s="97">
        <v>0</v>
      </c>
      <c r="S1442" s="97">
        <v>0</v>
      </c>
      <c r="T1442" s="97">
        <v>0</v>
      </c>
      <c r="U1442" s="97">
        <v>0</v>
      </c>
      <c r="V1442" s="97">
        <v>0</v>
      </c>
      <c r="W1442" s="97">
        <v>1</v>
      </c>
      <c r="X1442" s="97">
        <v>1</v>
      </c>
      <c r="Y1442" s="97">
        <v>0</v>
      </c>
      <c r="Z1442" s="97">
        <v>0</v>
      </c>
      <c r="AA1442" s="97">
        <v>0</v>
      </c>
      <c r="AB1442" s="97">
        <v>0</v>
      </c>
      <c r="AC1442" s="97">
        <v>0</v>
      </c>
      <c r="AD1442" s="97">
        <v>0</v>
      </c>
      <c r="AE1442" s="97">
        <v>0</v>
      </c>
      <c r="AF1442" s="97">
        <v>0</v>
      </c>
      <c r="AG1442" s="97">
        <v>0</v>
      </c>
      <c r="AH1442" s="97">
        <v>0</v>
      </c>
      <c r="AI1442" s="97">
        <v>1</v>
      </c>
      <c r="AJ1442" s="97">
        <v>1</v>
      </c>
      <c r="AK1442" s="97">
        <v>1</v>
      </c>
      <c r="AL1442" s="97">
        <v>1</v>
      </c>
      <c r="AM1442" s="97">
        <v>1</v>
      </c>
      <c r="AN1442" s="96" t="s">
        <v>2302</v>
      </c>
      <c r="AO1442" s="97">
        <v>0</v>
      </c>
      <c r="AP1442" s="31">
        <f>IFERROR(IF(AN1442="CIKDITIRO",VLOOKUP(A1442,'BR DTG CIKDITIRO'!C:E,3,0),IF(FR_HITUNG_MINMAX!AN1442="PESALAKAN",VLOOKUP(FR_HITUNG_MINMAX!A1442,'BR DTG ADW'!C:E,3,0),IF(FR_HITUNG_MINMAX!AN1442="PACUL",VLOOKUP(FR_HITUNG_MINMAX!A1442,'BR DTG PACUL'!C:E,3,0),IF(FR_HITUNG_MINMAX!AN1442="TRAYEMAN",VLOOKUP(FR_HITUNG_MINMAX!A1442,'BR DTG TRAYEMAN'!C:E,3,0),"?")))),0)</f>
        <v>0</v>
      </c>
      <c r="AQ1442" s="31">
        <f>IF(AN1442="PACUL",VLOOKUP(A1442,'STOK PACUL'!C:H,6,0),IF(FR_HITUNG_MINMAX!AN1442="PESALAKAN",VLOOKUP(FR_HITUNG_MINMAX!A1442,'STOK PESALAKAN'!C:H,6,0),IF(FR_HITUNG_MINMAX!AN1442="CIKDITIRO",VLOOKUP(FR_HITUNG_MINMAX!A1442,'STOK CIKDITIRO'!C:H,6,0),IF(FR_HITUNG_MINMAX!AN1442="TRAYEMAN",VLOOKUP(FR_HITUNG_MINMAX!A1442,'STOK TRAYEMAN'!C:H,6,0),"?"))))</f>
        <v>0</v>
      </c>
      <c r="AR1442" s="25">
        <f t="shared" si="81"/>
        <v>0</v>
      </c>
      <c r="AS1442" s="25">
        <f t="shared" si="82"/>
        <v>1</v>
      </c>
      <c r="AT1442" s="25">
        <f t="shared" si="83"/>
        <v>2</v>
      </c>
    </row>
    <row r="1443" spans="1:46" ht="30">
      <c r="A1443" s="96" t="s">
        <v>409</v>
      </c>
      <c r="B1443" s="96" t="s">
        <v>1209</v>
      </c>
      <c r="C1443" s="96" t="s">
        <v>891</v>
      </c>
      <c r="D1443" s="96" t="s">
        <v>1377</v>
      </c>
      <c r="E1443" s="96" t="s">
        <v>482</v>
      </c>
      <c r="F1443" s="97">
        <v>9500</v>
      </c>
      <c r="G1443" s="97">
        <v>1</v>
      </c>
      <c r="H1443" s="96" t="s">
        <v>32</v>
      </c>
      <c r="I1443" s="96" t="s">
        <v>1185</v>
      </c>
      <c r="J1443" s="98">
        <v>1</v>
      </c>
      <c r="K1443" s="97">
        <v>1</v>
      </c>
      <c r="L1443" s="97">
        <v>0</v>
      </c>
      <c r="M1443" s="97">
        <v>0</v>
      </c>
      <c r="N1443" s="97">
        <v>0</v>
      </c>
      <c r="O1443" s="97">
        <v>0</v>
      </c>
      <c r="P1443" s="97">
        <v>0</v>
      </c>
      <c r="Q1443" s="97">
        <v>0</v>
      </c>
      <c r="R1443" s="97">
        <v>0</v>
      </c>
      <c r="S1443" s="97">
        <v>0</v>
      </c>
      <c r="T1443" s="97">
        <v>0</v>
      </c>
      <c r="U1443" s="97">
        <v>0</v>
      </c>
      <c r="V1443" s="97">
        <v>0</v>
      </c>
      <c r="W1443" s="97">
        <v>2</v>
      </c>
      <c r="X1443" s="97">
        <v>2</v>
      </c>
      <c r="Y1443" s="97">
        <v>0</v>
      </c>
      <c r="Z1443" s="97">
        <v>0</v>
      </c>
      <c r="AA1443" s="97">
        <v>0</v>
      </c>
      <c r="AB1443" s="97">
        <v>0</v>
      </c>
      <c r="AC1443" s="97">
        <v>0</v>
      </c>
      <c r="AD1443" s="97">
        <v>0</v>
      </c>
      <c r="AE1443" s="97">
        <v>0</v>
      </c>
      <c r="AF1443" s="97">
        <v>0</v>
      </c>
      <c r="AG1443" s="97">
        <v>0</v>
      </c>
      <c r="AH1443" s="97">
        <v>0</v>
      </c>
      <c r="AI1443" s="97">
        <v>2</v>
      </c>
      <c r="AJ1443" s="97">
        <v>2</v>
      </c>
      <c r="AK1443" s="97">
        <v>2</v>
      </c>
      <c r="AL1443" s="97">
        <v>2</v>
      </c>
      <c r="AM1443" s="97">
        <v>2</v>
      </c>
      <c r="AN1443" s="96" t="s">
        <v>2302</v>
      </c>
      <c r="AO1443" s="97">
        <v>0</v>
      </c>
      <c r="AP1443" s="31">
        <f>IFERROR(IF(AN1443="CIKDITIRO",VLOOKUP(A1443,'BR DTG CIKDITIRO'!C:E,3,0),IF(FR_HITUNG_MINMAX!AN1443="PESALAKAN",VLOOKUP(FR_HITUNG_MINMAX!A1443,'BR DTG ADW'!C:E,3,0),IF(FR_HITUNG_MINMAX!AN1443="PACUL",VLOOKUP(FR_HITUNG_MINMAX!A1443,'BR DTG PACUL'!C:E,3,0),IF(FR_HITUNG_MINMAX!AN1443="TRAYEMAN",VLOOKUP(FR_HITUNG_MINMAX!A1443,'BR DTG TRAYEMAN'!C:E,3,0),"?")))),0)</f>
        <v>0</v>
      </c>
      <c r="AQ1443" s="31">
        <f>IF(AN1443="PACUL",VLOOKUP(A1443,'STOK PACUL'!C:H,6,0),IF(FR_HITUNG_MINMAX!AN1443="PESALAKAN",VLOOKUP(FR_HITUNG_MINMAX!A1443,'STOK PESALAKAN'!C:H,6,0),IF(FR_HITUNG_MINMAX!AN1443="CIKDITIRO",VLOOKUP(FR_HITUNG_MINMAX!A1443,'STOK CIKDITIRO'!C:H,6,0),IF(FR_HITUNG_MINMAX!AN1443="TRAYEMAN",VLOOKUP(FR_HITUNG_MINMAX!A1443,'STOK TRAYEMAN'!C:H,6,0),"?"))))</f>
        <v>0</v>
      </c>
      <c r="AR1443" s="25">
        <f t="shared" si="81"/>
        <v>0</v>
      </c>
      <c r="AS1443" s="25">
        <f t="shared" si="82"/>
        <v>1</v>
      </c>
      <c r="AT1443" s="25">
        <f t="shared" si="83"/>
        <v>4</v>
      </c>
    </row>
    <row r="1444" spans="1:46" ht="30">
      <c r="A1444" s="96" t="s">
        <v>410</v>
      </c>
      <c r="B1444" s="96" t="s">
        <v>1210</v>
      </c>
      <c r="C1444" s="96" t="s">
        <v>891</v>
      </c>
      <c r="D1444" s="96" t="s">
        <v>1377</v>
      </c>
      <c r="E1444" s="96" t="s">
        <v>482</v>
      </c>
      <c r="F1444" s="97">
        <v>5500</v>
      </c>
      <c r="G1444" s="97">
        <v>1</v>
      </c>
      <c r="H1444" s="96" t="s">
        <v>32</v>
      </c>
      <c r="I1444" s="96" t="s">
        <v>1185</v>
      </c>
      <c r="J1444" s="98">
        <v>1</v>
      </c>
      <c r="K1444" s="97">
        <v>1</v>
      </c>
      <c r="L1444" s="97">
        <v>0</v>
      </c>
      <c r="M1444" s="97">
        <v>0</v>
      </c>
      <c r="N1444" s="97">
        <v>0</v>
      </c>
      <c r="O1444" s="97">
        <v>0</v>
      </c>
      <c r="P1444" s="97">
        <v>0</v>
      </c>
      <c r="Q1444" s="97">
        <v>0</v>
      </c>
      <c r="R1444" s="97">
        <v>0</v>
      </c>
      <c r="S1444" s="97">
        <v>0</v>
      </c>
      <c r="T1444" s="97">
        <v>0</v>
      </c>
      <c r="U1444" s="97">
        <v>0</v>
      </c>
      <c r="V1444" s="97">
        <v>2</v>
      </c>
      <c r="W1444" s="97">
        <v>1</v>
      </c>
      <c r="X1444" s="97">
        <v>2</v>
      </c>
      <c r="Y1444" s="97">
        <v>0</v>
      </c>
      <c r="Z1444" s="97">
        <v>0</v>
      </c>
      <c r="AA1444" s="97">
        <v>0</v>
      </c>
      <c r="AB1444" s="97">
        <v>0</v>
      </c>
      <c r="AC1444" s="97">
        <v>0</v>
      </c>
      <c r="AD1444" s="97">
        <v>0</v>
      </c>
      <c r="AE1444" s="97">
        <v>0</v>
      </c>
      <c r="AF1444" s="97">
        <v>0</v>
      </c>
      <c r="AG1444" s="97">
        <v>0</v>
      </c>
      <c r="AH1444" s="97">
        <v>2</v>
      </c>
      <c r="AI1444" s="97">
        <v>3</v>
      </c>
      <c r="AJ1444" s="97">
        <v>1</v>
      </c>
      <c r="AK1444" s="97">
        <v>3</v>
      </c>
      <c r="AL1444" s="97">
        <v>2</v>
      </c>
      <c r="AM1444" s="97">
        <v>3</v>
      </c>
      <c r="AN1444" s="96" t="s">
        <v>2302</v>
      </c>
      <c r="AO1444" s="97">
        <v>2</v>
      </c>
      <c r="AP1444" s="31">
        <f>IFERROR(IF(AN1444="CIKDITIRO",VLOOKUP(A1444,'BR DTG CIKDITIRO'!C:E,3,0),IF(FR_HITUNG_MINMAX!AN1444="PESALAKAN",VLOOKUP(FR_HITUNG_MINMAX!A1444,'BR DTG ADW'!C:E,3,0),IF(FR_HITUNG_MINMAX!AN1444="PACUL",VLOOKUP(FR_HITUNG_MINMAX!A1444,'BR DTG PACUL'!C:E,3,0),IF(FR_HITUNG_MINMAX!AN1444="TRAYEMAN",VLOOKUP(FR_HITUNG_MINMAX!A1444,'BR DTG TRAYEMAN'!C:E,3,0),"?")))),0)</f>
        <v>0</v>
      </c>
      <c r="AQ1444" s="31">
        <f>IF(AN1444="PACUL",VLOOKUP(A1444,'STOK PACUL'!C:H,6,0),IF(FR_HITUNG_MINMAX!AN1444="PESALAKAN",VLOOKUP(FR_HITUNG_MINMAX!A1444,'STOK PESALAKAN'!C:H,6,0),IF(FR_HITUNG_MINMAX!AN1444="CIKDITIRO",VLOOKUP(FR_HITUNG_MINMAX!A1444,'STOK CIKDITIRO'!C:H,6,0),IF(FR_HITUNG_MINMAX!AN1444="TRAYEMAN",VLOOKUP(FR_HITUNG_MINMAX!A1444,'STOK TRAYEMAN'!C:H,6,0),"?"))))</f>
        <v>2</v>
      </c>
      <c r="AR1444" s="25">
        <f t="shared" si="81"/>
        <v>2</v>
      </c>
      <c r="AS1444" s="25">
        <f t="shared" si="82"/>
        <v>1</v>
      </c>
      <c r="AT1444" s="25">
        <f t="shared" si="83"/>
        <v>4</v>
      </c>
    </row>
    <row r="1445" spans="1:46" ht="30">
      <c r="A1445" s="96" t="s">
        <v>412</v>
      </c>
      <c r="B1445" s="96" t="s">
        <v>1212</v>
      </c>
      <c r="C1445" s="96" t="s">
        <v>888</v>
      </c>
      <c r="D1445" s="96" t="s">
        <v>1381</v>
      </c>
      <c r="E1445" s="96" t="s">
        <v>482</v>
      </c>
      <c r="F1445" s="97">
        <v>400</v>
      </c>
      <c r="G1445" s="97">
        <v>10</v>
      </c>
      <c r="H1445" s="96" t="s">
        <v>30</v>
      </c>
      <c r="I1445" s="96" t="s">
        <v>1185</v>
      </c>
      <c r="J1445" s="98">
        <v>1</v>
      </c>
      <c r="K1445" s="97">
        <v>1</v>
      </c>
      <c r="L1445" s="97">
        <v>0</v>
      </c>
      <c r="M1445" s="97">
        <v>0</v>
      </c>
      <c r="N1445" s="97">
        <v>0</v>
      </c>
      <c r="O1445" s="97">
        <v>0</v>
      </c>
      <c r="P1445" s="97">
        <v>0</v>
      </c>
      <c r="Q1445" s="97">
        <v>0</v>
      </c>
      <c r="R1445" s="97">
        <v>0</v>
      </c>
      <c r="S1445" s="97">
        <v>0</v>
      </c>
      <c r="T1445" s="97">
        <v>0</v>
      </c>
      <c r="U1445" s="97">
        <v>0</v>
      </c>
      <c r="V1445" s="97">
        <v>1</v>
      </c>
      <c r="W1445" s="97">
        <v>0</v>
      </c>
      <c r="X1445" s="97">
        <v>1</v>
      </c>
      <c r="Y1445" s="97">
        <v>0</v>
      </c>
      <c r="Z1445" s="97">
        <v>0</v>
      </c>
      <c r="AA1445" s="97">
        <v>0</v>
      </c>
      <c r="AB1445" s="97">
        <v>0</v>
      </c>
      <c r="AC1445" s="97">
        <v>0</v>
      </c>
      <c r="AD1445" s="97">
        <v>0</v>
      </c>
      <c r="AE1445" s="97">
        <v>0</v>
      </c>
      <c r="AF1445" s="97">
        <v>0</v>
      </c>
      <c r="AG1445" s="97">
        <v>0</v>
      </c>
      <c r="AH1445" s="97">
        <v>1</v>
      </c>
      <c r="AI1445" s="97">
        <v>1</v>
      </c>
      <c r="AJ1445" s="97">
        <v>0</v>
      </c>
      <c r="AK1445" s="97">
        <v>1</v>
      </c>
      <c r="AL1445" s="97">
        <v>1</v>
      </c>
      <c r="AM1445" s="97">
        <v>2</v>
      </c>
      <c r="AN1445" s="96" t="s">
        <v>2302</v>
      </c>
      <c r="AO1445" s="97">
        <v>9</v>
      </c>
      <c r="AP1445" s="31">
        <f>IFERROR(IF(AN1445="CIKDITIRO",VLOOKUP(A1445,'BR DTG CIKDITIRO'!C:E,3,0),IF(FR_HITUNG_MINMAX!AN1445="PESALAKAN",VLOOKUP(FR_HITUNG_MINMAX!A1445,'BR DTG ADW'!C:E,3,0),IF(FR_HITUNG_MINMAX!AN1445="PACUL",VLOOKUP(FR_HITUNG_MINMAX!A1445,'BR DTG PACUL'!C:E,3,0),IF(FR_HITUNG_MINMAX!AN1445="TRAYEMAN",VLOOKUP(FR_HITUNG_MINMAX!A1445,'BR DTG TRAYEMAN'!C:E,3,0),"?")))),0)</f>
        <v>0</v>
      </c>
      <c r="AQ1445" s="31">
        <f>IF(AN1445="PACUL",VLOOKUP(A1445,'STOK PACUL'!C:H,6,0),IF(FR_HITUNG_MINMAX!AN1445="PESALAKAN",VLOOKUP(FR_HITUNG_MINMAX!A1445,'STOK PESALAKAN'!C:H,6,0),IF(FR_HITUNG_MINMAX!AN1445="CIKDITIRO",VLOOKUP(FR_HITUNG_MINMAX!A1445,'STOK CIKDITIRO'!C:H,6,0),IF(FR_HITUNG_MINMAX!AN1445="TRAYEMAN",VLOOKUP(FR_HITUNG_MINMAX!A1445,'STOK TRAYEMAN'!C:H,6,0),"?"))))</f>
        <v>9</v>
      </c>
      <c r="AR1445" s="25">
        <f t="shared" si="81"/>
        <v>9</v>
      </c>
      <c r="AS1445" s="25">
        <f t="shared" si="82"/>
        <v>1</v>
      </c>
      <c r="AT1445" s="25">
        <f t="shared" si="83"/>
        <v>4</v>
      </c>
    </row>
    <row r="1446" spans="1:46" ht="30">
      <c r="A1446" s="96" t="s">
        <v>416</v>
      </c>
      <c r="B1446" s="96" t="s">
        <v>1532</v>
      </c>
      <c r="C1446" s="96" t="s">
        <v>884</v>
      </c>
      <c r="D1446" s="96" t="s">
        <v>1377</v>
      </c>
      <c r="E1446" s="96" t="s">
        <v>482</v>
      </c>
      <c r="F1446" s="97">
        <v>12500</v>
      </c>
      <c r="G1446" s="97">
        <v>1</v>
      </c>
      <c r="H1446" s="96" t="s">
        <v>32</v>
      </c>
      <c r="I1446" s="96" t="s">
        <v>1185</v>
      </c>
      <c r="J1446" s="98">
        <v>1</v>
      </c>
      <c r="K1446" s="97">
        <v>1</v>
      </c>
      <c r="L1446" s="97">
        <v>0</v>
      </c>
      <c r="M1446" s="97">
        <v>0</v>
      </c>
      <c r="N1446" s="97">
        <v>0</v>
      </c>
      <c r="O1446" s="97">
        <v>0</v>
      </c>
      <c r="P1446" s="97">
        <v>0</v>
      </c>
      <c r="Q1446" s="97">
        <v>0</v>
      </c>
      <c r="R1446" s="97">
        <v>0</v>
      </c>
      <c r="S1446" s="97">
        <v>0</v>
      </c>
      <c r="T1446" s="97">
        <v>0</v>
      </c>
      <c r="U1446" s="97">
        <v>0</v>
      </c>
      <c r="V1446" s="97">
        <v>1</v>
      </c>
      <c r="W1446" s="97">
        <v>1</v>
      </c>
      <c r="X1446" s="97">
        <v>1</v>
      </c>
      <c r="Y1446" s="97">
        <v>0</v>
      </c>
      <c r="Z1446" s="97">
        <v>0</v>
      </c>
      <c r="AA1446" s="97">
        <v>0</v>
      </c>
      <c r="AB1446" s="97">
        <v>0</v>
      </c>
      <c r="AC1446" s="97">
        <v>0</v>
      </c>
      <c r="AD1446" s="97">
        <v>0</v>
      </c>
      <c r="AE1446" s="97">
        <v>0</v>
      </c>
      <c r="AF1446" s="97">
        <v>0</v>
      </c>
      <c r="AG1446" s="97">
        <v>0</v>
      </c>
      <c r="AH1446" s="97">
        <v>1</v>
      </c>
      <c r="AI1446" s="97">
        <v>2</v>
      </c>
      <c r="AJ1446" s="97">
        <v>1</v>
      </c>
      <c r="AK1446" s="97">
        <v>2</v>
      </c>
      <c r="AL1446" s="97">
        <v>1</v>
      </c>
      <c r="AM1446" s="97">
        <v>2</v>
      </c>
      <c r="AN1446" s="96" t="s">
        <v>2302</v>
      </c>
      <c r="AO1446" s="97">
        <v>0</v>
      </c>
      <c r="AP1446" s="31">
        <f>IFERROR(IF(AN1446="CIKDITIRO",VLOOKUP(A1446,'BR DTG CIKDITIRO'!C:E,3,0),IF(FR_HITUNG_MINMAX!AN1446="PESALAKAN",VLOOKUP(FR_HITUNG_MINMAX!A1446,'BR DTG ADW'!C:E,3,0),IF(FR_HITUNG_MINMAX!AN1446="PACUL",VLOOKUP(FR_HITUNG_MINMAX!A1446,'BR DTG PACUL'!C:E,3,0),IF(FR_HITUNG_MINMAX!AN1446="TRAYEMAN",VLOOKUP(FR_HITUNG_MINMAX!A1446,'BR DTG TRAYEMAN'!C:E,3,0),"?")))),0)</f>
        <v>0</v>
      </c>
      <c r="AQ1446" s="31">
        <f>IF(AN1446="PACUL",VLOOKUP(A1446,'STOK PACUL'!C:H,6,0),IF(FR_HITUNG_MINMAX!AN1446="PESALAKAN",VLOOKUP(FR_HITUNG_MINMAX!A1446,'STOK PESALAKAN'!C:H,6,0),IF(FR_HITUNG_MINMAX!AN1446="CIKDITIRO",VLOOKUP(FR_HITUNG_MINMAX!A1446,'STOK CIKDITIRO'!C:H,6,0),IF(FR_HITUNG_MINMAX!AN1446="TRAYEMAN",VLOOKUP(FR_HITUNG_MINMAX!A1446,'STOK TRAYEMAN'!C:H,6,0),"?"))))</f>
        <v>0</v>
      </c>
      <c r="AR1446" s="25">
        <f t="shared" si="81"/>
        <v>0</v>
      </c>
      <c r="AS1446" s="25">
        <f t="shared" si="82"/>
        <v>1</v>
      </c>
      <c r="AT1446" s="25">
        <f t="shared" si="83"/>
        <v>4</v>
      </c>
    </row>
    <row r="1447" spans="1:46" ht="30">
      <c r="A1447" s="96" t="s">
        <v>418</v>
      </c>
      <c r="B1447" s="96" t="s">
        <v>1217</v>
      </c>
      <c r="C1447" s="96" t="s">
        <v>898</v>
      </c>
      <c r="D1447" s="96" t="s">
        <v>1377</v>
      </c>
      <c r="E1447" s="96" t="s">
        <v>482</v>
      </c>
      <c r="F1447" s="97">
        <v>1500</v>
      </c>
      <c r="G1447" s="97">
        <v>1</v>
      </c>
      <c r="H1447" s="96" t="s">
        <v>30</v>
      </c>
      <c r="I1447" s="96" t="s">
        <v>1185</v>
      </c>
      <c r="J1447" s="98">
        <v>1</v>
      </c>
      <c r="K1447" s="97">
        <v>1</v>
      </c>
      <c r="L1447" s="97">
        <v>0</v>
      </c>
      <c r="M1447" s="97">
        <v>0</v>
      </c>
      <c r="N1447" s="97">
        <v>0</v>
      </c>
      <c r="O1447" s="97">
        <v>0</v>
      </c>
      <c r="P1447" s="97">
        <v>0</v>
      </c>
      <c r="Q1447" s="97">
        <v>0</v>
      </c>
      <c r="R1447" s="97">
        <v>0</v>
      </c>
      <c r="S1447" s="97">
        <v>0</v>
      </c>
      <c r="T1447" s="97">
        <v>0</v>
      </c>
      <c r="U1447" s="97">
        <v>0</v>
      </c>
      <c r="V1447" s="97">
        <v>2</v>
      </c>
      <c r="W1447" s="97">
        <v>0</v>
      </c>
      <c r="X1447" s="97">
        <v>2</v>
      </c>
      <c r="Y1447" s="97">
        <v>0</v>
      </c>
      <c r="Z1447" s="97">
        <v>0</v>
      </c>
      <c r="AA1447" s="97">
        <v>0</v>
      </c>
      <c r="AB1447" s="97">
        <v>0</v>
      </c>
      <c r="AC1447" s="97">
        <v>0</v>
      </c>
      <c r="AD1447" s="97">
        <v>0</v>
      </c>
      <c r="AE1447" s="97">
        <v>0</v>
      </c>
      <c r="AF1447" s="97">
        <v>0</v>
      </c>
      <c r="AG1447" s="97">
        <v>0</v>
      </c>
      <c r="AH1447" s="97">
        <v>2</v>
      </c>
      <c r="AI1447" s="97">
        <v>2</v>
      </c>
      <c r="AJ1447" s="97">
        <v>0</v>
      </c>
      <c r="AK1447" s="97">
        <v>2</v>
      </c>
      <c r="AL1447" s="97">
        <v>2</v>
      </c>
      <c r="AM1447" s="97">
        <v>8</v>
      </c>
      <c r="AN1447" s="96" t="s">
        <v>2302</v>
      </c>
      <c r="AO1447" s="97">
        <v>2</v>
      </c>
      <c r="AP1447" s="31">
        <f>IFERROR(IF(AN1447="CIKDITIRO",VLOOKUP(A1447,'BR DTG CIKDITIRO'!C:E,3,0),IF(FR_HITUNG_MINMAX!AN1447="PESALAKAN",VLOOKUP(FR_HITUNG_MINMAX!A1447,'BR DTG ADW'!C:E,3,0),IF(FR_HITUNG_MINMAX!AN1447="PACUL",VLOOKUP(FR_HITUNG_MINMAX!A1447,'BR DTG PACUL'!C:E,3,0),IF(FR_HITUNG_MINMAX!AN1447="TRAYEMAN",VLOOKUP(FR_HITUNG_MINMAX!A1447,'BR DTG TRAYEMAN'!C:E,3,0),"?")))),0)</f>
        <v>0</v>
      </c>
      <c r="AQ1447" s="31">
        <f>IF(AN1447="PACUL",VLOOKUP(A1447,'STOK PACUL'!C:H,6,0),IF(FR_HITUNG_MINMAX!AN1447="PESALAKAN",VLOOKUP(FR_HITUNG_MINMAX!A1447,'STOK PESALAKAN'!C:H,6,0),IF(FR_HITUNG_MINMAX!AN1447="CIKDITIRO",VLOOKUP(FR_HITUNG_MINMAX!A1447,'STOK CIKDITIRO'!C:H,6,0),IF(FR_HITUNG_MINMAX!AN1447="TRAYEMAN",VLOOKUP(FR_HITUNG_MINMAX!A1447,'STOK TRAYEMAN'!C:H,6,0),"?"))))</f>
        <v>2</v>
      </c>
      <c r="AR1447" s="25">
        <f t="shared" si="81"/>
        <v>2</v>
      </c>
      <c r="AS1447" s="25">
        <f t="shared" si="82"/>
        <v>1</v>
      </c>
      <c r="AT1447" s="25">
        <f t="shared" si="83"/>
        <v>4</v>
      </c>
    </row>
    <row r="1448" spans="1:46" ht="30">
      <c r="A1448" s="96" t="s">
        <v>419</v>
      </c>
      <c r="B1448" s="96" t="s">
        <v>1218</v>
      </c>
      <c r="C1448" s="96" t="s">
        <v>898</v>
      </c>
      <c r="D1448" s="96" t="s">
        <v>1377</v>
      </c>
      <c r="E1448" s="96" t="s">
        <v>482</v>
      </c>
      <c r="F1448" s="97">
        <v>2000</v>
      </c>
      <c r="G1448" s="97">
        <v>1</v>
      </c>
      <c r="H1448" s="96" t="s">
        <v>30</v>
      </c>
      <c r="I1448" s="96" t="s">
        <v>1185</v>
      </c>
      <c r="J1448" s="98">
        <v>1</v>
      </c>
      <c r="K1448" s="97">
        <v>1</v>
      </c>
      <c r="L1448" s="97">
        <v>0</v>
      </c>
      <c r="M1448" s="97">
        <v>0</v>
      </c>
      <c r="N1448" s="97">
        <v>0</v>
      </c>
      <c r="O1448" s="97">
        <v>0</v>
      </c>
      <c r="P1448" s="97">
        <v>0</v>
      </c>
      <c r="Q1448" s="97">
        <v>0</v>
      </c>
      <c r="R1448" s="97">
        <v>0</v>
      </c>
      <c r="S1448" s="97">
        <v>0</v>
      </c>
      <c r="T1448" s="97">
        <v>0</v>
      </c>
      <c r="U1448" s="97">
        <v>0</v>
      </c>
      <c r="V1448" s="97">
        <v>0</v>
      </c>
      <c r="W1448" s="97">
        <v>1</v>
      </c>
      <c r="X1448" s="97">
        <v>1</v>
      </c>
      <c r="Y1448" s="97">
        <v>0</v>
      </c>
      <c r="Z1448" s="97">
        <v>0</v>
      </c>
      <c r="AA1448" s="97">
        <v>0</v>
      </c>
      <c r="AB1448" s="97">
        <v>0</v>
      </c>
      <c r="AC1448" s="97">
        <v>0</v>
      </c>
      <c r="AD1448" s="97">
        <v>0</v>
      </c>
      <c r="AE1448" s="97">
        <v>0</v>
      </c>
      <c r="AF1448" s="97">
        <v>0</v>
      </c>
      <c r="AG1448" s="97">
        <v>0</v>
      </c>
      <c r="AH1448" s="97">
        <v>0</v>
      </c>
      <c r="AI1448" s="97">
        <v>1</v>
      </c>
      <c r="AJ1448" s="97">
        <v>1</v>
      </c>
      <c r="AK1448" s="97">
        <v>1</v>
      </c>
      <c r="AL1448" s="97">
        <v>1</v>
      </c>
      <c r="AM1448" s="97">
        <v>4</v>
      </c>
      <c r="AN1448" s="96" t="s">
        <v>2302</v>
      </c>
      <c r="AO1448" s="97">
        <v>2</v>
      </c>
      <c r="AP1448" s="31">
        <f>IFERROR(IF(AN1448="CIKDITIRO",VLOOKUP(A1448,'BR DTG CIKDITIRO'!C:E,3,0),IF(FR_HITUNG_MINMAX!AN1448="PESALAKAN",VLOOKUP(FR_HITUNG_MINMAX!A1448,'BR DTG ADW'!C:E,3,0),IF(FR_HITUNG_MINMAX!AN1448="PACUL",VLOOKUP(FR_HITUNG_MINMAX!A1448,'BR DTG PACUL'!C:E,3,0),IF(FR_HITUNG_MINMAX!AN1448="TRAYEMAN",VLOOKUP(FR_HITUNG_MINMAX!A1448,'BR DTG TRAYEMAN'!C:E,3,0),"?")))),0)</f>
        <v>0</v>
      </c>
      <c r="AQ1448" s="31">
        <f>IF(AN1448="PACUL",VLOOKUP(A1448,'STOK PACUL'!C:H,6,0),IF(FR_HITUNG_MINMAX!AN1448="PESALAKAN",VLOOKUP(FR_HITUNG_MINMAX!A1448,'STOK PESALAKAN'!C:H,6,0),IF(FR_HITUNG_MINMAX!AN1448="CIKDITIRO",VLOOKUP(FR_HITUNG_MINMAX!A1448,'STOK CIKDITIRO'!C:H,6,0),IF(FR_HITUNG_MINMAX!AN1448="TRAYEMAN",VLOOKUP(FR_HITUNG_MINMAX!A1448,'STOK TRAYEMAN'!C:H,6,0),"?"))))</f>
        <v>2</v>
      </c>
      <c r="AR1448" s="25">
        <f t="shared" si="81"/>
        <v>2</v>
      </c>
      <c r="AS1448" s="25">
        <f t="shared" si="82"/>
        <v>1</v>
      </c>
      <c r="AT1448" s="25">
        <f t="shared" si="83"/>
        <v>4</v>
      </c>
    </row>
    <row r="1449" spans="1:46" ht="30">
      <c r="A1449" s="96" t="s">
        <v>423</v>
      </c>
      <c r="B1449" s="96" t="s">
        <v>739</v>
      </c>
      <c r="C1449" s="96" t="s">
        <v>877</v>
      </c>
      <c r="D1449" s="96" t="s">
        <v>1377</v>
      </c>
      <c r="E1449" s="96" t="s">
        <v>482</v>
      </c>
      <c r="F1449" s="97">
        <v>1000</v>
      </c>
      <c r="G1449" s="97">
        <v>1</v>
      </c>
      <c r="H1449" s="96" t="s">
        <v>30</v>
      </c>
      <c r="I1449" s="96" t="s">
        <v>1185</v>
      </c>
      <c r="J1449" s="98">
        <v>1</v>
      </c>
      <c r="K1449" s="97">
        <v>1</v>
      </c>
      <c r="L1449" s="97">
        <v>0</v>
      </c>
      <c r="M1449" s="97">
        <v>0</v>
      </c>
      <c r="N1449" s="97">
        <v>0</v>
      </c>
      <c r="O1449" s="97">
        <v>0</v>
      </c>
      <c r="P1449" s="97">
        <v>0</v>
      </c>
      <c r="Q1449" s="97">
        <v>0</v>
      </c>
      <c r="R1449" s="97">
        <v>0</v>
      </c>
      <c r="S1449" s="97">
        <v>0</v>
      </c>
      <c r="T1449" s="97">
        <v>0</v>
      </c>
      <c r="U1449" s="97">
        <v>0</v>
      </c>
      <c r="V1449" s="97">
        <v>0</v>
      </c>
      <c r="W1449" s="97">
        <v>2</v>
      </c>
      <c r="X1449" s="97">
        <v>2</v>
      </c>
      <c r="Y1449" s="97">
        <v>0</v>
      </c>
      <c r="Z1449" s="97">
        <v>0</v>
      </c>
      <c r="AA1449" s="97">
        <v>0</v>
      </c>
      <c r="AB1449" s="97">
        <v>0</v>
      </c>
      <c r="AC1449" s="97">
        <v>0</v>
      </c>
      <c r="AD1449" s="97">
        <v>0</v>
      </c>
      <c r="AE1449" s="97">
        <v>0</v>
      </c>
      <c r="AF1449" s="97">
        <v>0</v>
      </c>
      <c r="AG1449" s="97">
        <v>0</v>
      </c>
      <c r="AH1449" s="97">
        <v>0</v>
      </c>
      <c r="AI1449" s="97">
        <v>2</v>
      </c>
      <c r="AJ1449" s="97">
        <v>2</v>
      </c>
      <c r="AK1449" s="97">
        <v>2</v>
      </c>
      <c r="AL1449" s="97">
        <v>2</v>
      </c>
      <c r="AM1449" s="97">
        <v>2</v>
      </c>
      <c r="AN1449" s="96" t="s">
        <v>2302</v>
      </c>
      <c r="AO1449" s="97">
        <v>0</v>
      </c>
      <c r="AP1449" s="31">
        <f>IFERROR(IF(AN1449="CIKDITIRO",VLOOKUP(A1449,'BR DTG CIKDITIRO'!C:E,3,0),IF(FR_HITUNG_MINMAX!AN1449="PESALAKAN",VLOOKUP(FR_HITUNG_MINMAX!A1449,'BR DTG ADW'!C:E,3,0),IF(FR_HITUNG_MINMAX!AN1449="PACUL",VLOOKUP(FR_HITUNG_MINMAX!A1449,'BR DTG PACUL'!C:E,3,0),IF(FR_HITUNG_MINMAX!AN1449="TRAYEMAN",VLOOKUP(FR_HITUNG_MINMAX!A1449,'BR DTG TRAYEMAN'!C:E,3,0),"?")))),0)</f>
        <v>0</v>
      </c>
      <c r="AQ1449" s="31">
        <f>IF(AN1449="PACUL",VLOOKUP(A1449,'STOK PACUL'!C:H,6,0),IF(FR_HITUNG_MINMAX!AN1449="PESALAKAN",VLOOKUP(FR_HITUNG_MINMAX!A1449,'STOK PESALAKAN'!C:H,6,0),IF(FR_HITUNG_MINMAX!AN1449="CIKDITIRO",VLOOKUP(FR_HITUNG_MINMAX!A1449,'STOK CIKDITIRO'!C:H,6,0),IF(FR_HITUNG_MINMAX!AN1449="TRAYEMAN",VLOOKUP(FR_HITUNG_MINMAX!A1449,'STOK TRAYEMAN'!C:H,6,0),"?"))))</f>
        <v>0</v>
      </c>
      <c r="AR1449" s="25">
        <f t="shared" si="81"/>
        <v>0</v>
      </c>
      <c r="AS1449" s="25">
        <f t="shared" si="82"/>
        <v>1</v>
      </c>
      <c r="AT1449" s="25">
        <f t="shared" si="83"/>
        <v>4</v>
      </c>
    </row>
    <row r="1450" spans="1:46" ht="30">
      <c r="A1450" s="96" t="s">
        <v>427</v>
      </c>
      <c r="B1450" s="96" t="s">
        <v>1224</v>
      </c>
      <c r="C1450" s="96" t="s">
        <v>936</v>
      </c>
      <c r="D1450" s="96" t="s">
        <v>1377</v>
      </c>
      <c r="E1450" s="96" t="s">
        <v>484</v>
      </c>
      <c r="F1450" s="97">
        <v>178</v>
      </c>
      <c r="G1450" s="97">
        <v>1</v>
      </c>
      <c r="H1450" s="96" t="s">
        <v>30</v>
      </c>
      <c r="I1450" s="96" t="s">
        <v>1185</v>
      </c>
      <c r="J1450" s="98">
        <v>1</v>
      </c>
      <c r="K1450" s="97">
        <v>100</v>
      </c>
      <c r="L1450" s="97">
        <v>0</v>
      </c>
      <c r="M1450" s="97">
        <v>0</v>
      </c>
      <c r="N1450" s="97">
        <v>0</v>
      </c>
      <c r="O1450" s="97">
        <v>0</v>
      </c>
      <c r="P1450" s="97">
        <v>0</v>
      </c>
      <c r="Q1450" s="97">
        <v>0</v>
      </c>
      <c r="R1450" s="97">
        <v>0</v>
      </c>
      <c r="S1450" s="97">
        <v>0</v>
      </c>
      <c r="T1450" s="97">
        <v>0</v>
      </c>
      <c r="U1450" s="97">
        <v>20</v>
      </c>
      <c r="V1450" s="97">
        <v>2</v>
      </c>
      <c r="W1450" s="97">
        <v>4</v>
      </c>
      <c r="X1450" s="97">
        <v>20</v>
      </c>
      <c r="Y1450" s="97">
        <v>0</v>
      </c>
      <c r="Z1450" s="97">
        <v>0</v>
      </c>
      <c r="AA1450" s="97">
        <v>0</v>
      </c>
      <c r="AB1450" s="97">
        <v>0</v>
      </c>
      <c r="AC1450" s="97">
        <v>0</v>
      </c>
      <c r="AD1450" s="97">
        <v>0</v>
      </c>
      <c r="AE1450" s="97">
        <v>0</v>
      </c>
      <c r="AF1450" s="97">
        <v>0</v>
      </c>
      <c r="AG1450" s="97">
        <v>20</v>
      </c>
      <c r="AH1450" s="97">
        <v>22</v>
      </c>
      <c r="AI1450" s="97">
        <v>6</v>
      </c>
      <c r="AJ1450" s="97">
        <v>4</v>
      </c>
      <c r="AK1450" s="97">
        <v>22</v>
      </c>
      <c r="AL1450" s="97">
        <v>20</v>
      </c>
      <c r="AM1450" s="97">
        <v>22</v>
      </c>
      <c r="AN1450" s="96" t="s">
        <v>2302</v>
      </c>
      <c r="AO1450" s="97">
        <v>74</v>
      </c>
      <c r="AP1450" s="31">
        <f>IFERROR(IF(AN1450="CIKDITIRO",VLOOKUP(A1450,'BR DTG CIKDITIRO'!C:E,3,0),IF(FR_HITUNG_MINMAX!AN1450="PESALAKAN",VLOOKUP(FR_HITUNG_MINMAX!A1450,'BR DTG ADW'!C:E,3,0),IF(FR_HITUNG_MINMAX!AN1450="PACUL",VLOOKUP(FR_HITUNG_MINMAX!A1450,'BR DTG PACUL'!C:E,3,0),IF(FR_HITUNG_MINMAX!AN1450="TRAYEMAN",VLOOKUP(FR_HITUNG_MINMAX!A1450,'BR DTG TRAYEMAN'!C:E,3,0),"?")))),0)</f>
        <v>0</v>
      </c>
      <c r="AQ1450" s="31">
        <f>IF(AN1450="PACUL",VLOOKUP(A1450,'STOK PACUL'!C:H,6,0),IF(FR_HITUNG_MINMAX!AN1450="PESALAKAN",VLOOKUP(FR_HITUNG_MINMAX!A1450,'STOK PESALAKAN'!C:H,6,0),IF(FR_HITUNG_MINMAX!AN1450="CIKDITIRO",VLOOKUP(FR_HITUNG_MINMAX!A1450,'STOK CIKDITIRO'!C:H,6,0),IF(FR_HITUNG_MINMAX!AN1450="TRAYEMAN",VLOOKUP(FR_HITUNG_MINMAX!A1450,'STOK TRAYEMAN'!C:H,6,0),"?"))))</f>
        <v>74</v>
      </c>
      <c r="AR1450" s="25">
        <f t="shared" si="81"/>
        <v>74</v>
      </c>
      <c r="AS1450" s="25">
        <f t="shared" si="82"/>
        <v>10</v>
      </c>
      <c r="AT1450" s="25">
        <f t="shared" si="83"/>
        <v>4</v>
      </c>
    </row>
    <row r="1451" spans="1:46" ht="30">
      <c r="A1451" s="96" t="s">
        <v>520</v>
      </c>
      <c r="B1451" s="96" t="s">
        <v>1230</v>
      </c>
      <c r="C1451" s="96" t="s">
        <v>1100</v>
      </c>
      <c r="D1451" s="96" t="s">
        <v>1377</v>
      </c>
      <c r="E1451" s="96" t="s">
        <v>485</v>
      </c>
      <c r="F1451" s="97">
        <v>3670</v>
      </c>
      <c r="G1451" s="97">
        <v>1</v>
      </c>
      <c r="H1451" s="96" t="s">
        <v>1185</v>
      </c>
      <c r="I1451" s="96" t="s">
        <v>1185</v>
      </c>
      <c r="J1451" s="98">
        <v>1</v>
      </c>
      <c r="K1451" s="97">
        <v>1</v>
      </c>
      <c r="L1451" s="97">
        <v>0</v>
      </c>
      <c r="M1451" s="97">
        <v>0</v>
      </c>
      <c r="N1451" s="97">
        <v>0</v>
      </c>
      <c r="O1451" s="97">
        <v>0</v>
      </c>
      <c r="P1451" s="97">
        <v>0</v>
      </c>
      <c r="Q1451" s="97">
        <v>0</v>
      </c>
      <c r="R1451" s="97">
        <v>0</v>
      </c>
      <c r="S1451" s="97">
        <v>0</v>
      </c>
      <c r="T1451" s="97">
        <v>0</v>
      </c>
      <c r="U1451" s="97">
        <v>0</v>
      </c>
      <c r="V1451" s="97">
        <v>9</v>
      </c>
      <c r="W1451" s="97">
        <v>11</v>
      </c>
      <c r="X1451" s="97">
        <v>11</v>
      </c>
      <c r="Y1451" s="97">
        <v>0</v>
      </c>
      <c r="Z1451" s="97">
        <v>0</v>
      </c>
      <c r="AA1451" s="97">
        <v>0</v>
      </c>
      <c r="AB1451" s="97">
        <v>0</v>
      </c>
      <c r="AC1451" s="97">
        <v>0</v>
      </c>
      <c r="AD1451" s="97">
        <v>0</v>
      </c>
      <c r="AE1451" s="97">
        <v>0</v>
      </c>
      <c r="AF1451" s="97">
        <v>0</v>
      </c>
      <c r="AG1451" s="97">
        <v>0</v>
      </c>
      <c r="AH1451" s="97">
        <v>9</v>
      </c>
      <c r="AI1451" s="97">
        <v>20</v>
      </c>
      <c r="AJ1451" s="97">
        <v>11</v>
      </c>
      <c r="AK1451" s="97">
        <v>20</v>
      </c>
      <c r="AL1451" s="97">
        <v>11</v>
      </c>
      <c r="AM1451" s="97">
        <v>20</v>
      </c>
      <c r="AN1451" s="96" t="s">
        <v>2302</v>
      </c>
      <c r="AO1451" s="97">
        <v>29</v>
      </c>
      <c r="AP1451" s="31">
        <f>IFERROR(IF(AN1451="CIKDITIRO",VLOOKUP(A1451,'BR DTG CIKDITIRO'!C:E,3,0),IF(FR_HITUNG_MINMAX!AN1451="PESALAKAN",VLOOKUP(FR_HITUNG_MINMAX!A1451,'BR DTG ADW'!C:E,3,0),IF(FR_HITUNG_MINMAX!AN1451="PACUL",VLOOKUP(FR_HITUNG_MINMAX!A1451,'BR DTG PACUL'!C:E,3,0),IF(FR_HITUNG_MINMAX!AN1451="TRAYEMAN",VLOOKUP(FR_HITUNG_MINMAX!A1451,'BR DTG TRAYEMAN'!C:E,3,0),"?")))),0)</f>
        <v>0</v>
      </c>
      <c r="AQ1451" s="31">
        <f>IF(AN1451="PACUL",VLOOKUP(A1451,'STOK PACUL'!C:H,6,0),IF(FR_HITUNG_MINMAX!AN1451="PESALAKAN",VLOOKUP(FR_HITUNG_MINMAX!A1451,'STOK PESALAKAN'!C:H,6,0),IF(FR_HITUNG_MINMAX!AN1451="CIKDITIRO",VLOOKUP(FR_HITUNG_MINMAX!A1451,'STOK CIKDITIRO'!C:H,6,0),IF(FR_HITUNG_MINMAX!AN1451="TRAYEMAN",VLOOKUP(FR_HITUNG_MINMAX!A1451,'STOK TRAYEMAN'!C:H,6,0),"?"))))</f>
        <v>29</v>
      </c>
      <c r="AR1451" s="25">
        <f t="shared" si="81"/>
        <v>29</v>
      </c>
      <c r="AS1451" s="25">
        <f t="shared" si="82"/>
        <v>6</v>
      </c>
      <c r="AT1451" s="25">
        <f t="shared" si="83"/>
        <v>4</v>
      </c>
    </row>
    <row r="1452" spans="1:46" ht="30">
      <c r="A1452" s="96" t="s">
        <v>431</v>
      </c>
      <c r="B1452" s="96" t="s">
        <v>1231</v>
      </c>
      <c r="C1452" s="96" t="s">
        <v>877</v>
      </c>
      <c r="D1452" s="96" t="s">
        <v>1377</v>
      </c>
      <c r="E1452" s="96" t="s">
        <v>482</v>
      </c>
      <c r="F1452" s="97">
        <v>3500</v>
      </c>
      <c r="G1452" s="97">
        <v>1</v>
      </c>
      <c r="H1452" s="96" t="s">
        <v>30</v>
      </c>
      <c r="I1452" s="96" t="s">
        <v>1185</v>
      </c>
      <c r="J1452" s="98">
        <v>1</v>
      </c>
      <c r="K1452" s="97">
        <v>15</v>
      </c>
      <c r="L1452" s="97">
        <v>0</v>
      </c>
      <c r="M1452" s="97">
        <v>0</v>
      </c>
      <c r="N1452" s="97">
        <v>0</v>
      </c>
      <c r="O1452" s="97">
        <v>0</v>
      </c>
      <c r="P1452" s="97">
        <v>0</v>
      </c>
      <c r="Q1452" s="97">
        <v>0</v>
      </c>
      <c r="R1452" s="97">
        <v>0</v>
      </c>
      <c r="S1452" s="97">
        <v>0</v>
      </c>
      <c r="T1452" s="97">
        <v>0</v>
      </c>
      <c r="U1452" s="97">
        <v>0</v>
      </c>
      <c r="V1452" s="97">
        <v>0</v>
      </c>
      <c r="W1452" s="97">
        <v>1</v>
      </c>
      <c r="X1452" s="97">
        <v>1</v>
      </c>
      <c r="Y1452" s="97">
        <v>0</v>
      </c>
      <c r="Z1452" s="97">
        <v>0</v>
      </c>
      <c r="AA1452" s="97">
        <v>0</v>
      </c>
      <c r="AB1452" s="97">
        <v>0</v>
      </c>
      <c r="AC1452" s="97">
        <v>0</v>
      </c>
      <c r="AD1452" s="97">
        <v>0</v>
      </c>
      <c r="AE1452" s="97">
        <v>0</v>
      </c>
      <c r="AF1452" s="97">
        <v>0</v>
      </c>
      <c r="AG1452" s="97">
        <v>0</v>
      </c>
      <c r="AH1452" s="97">
        <v>0</v>
      </c>
      <c r="AI1452" s="97">
        <v>1</v>
      </c>
      <c r="AJ1452" s="97">
        <v>1</v>
      </c>
      <c r="AK1452" s="97">
        <v>1</v>
      </c>
      <c r="AL1452" s="97">
        <v>1</v>
      </c>
      <c r="AM1452" s="97">
        <v>2</v>
      </c>
      <c r="AN1452" s="96" t="s">
        <v>2302</v>
      </c>
      <c r="AO1452" s="97">
        <v>1</v>
      </c>
      <c r="AP1452" s="31">
        <f>IFERROR(IF(AN1452="CIKDITIRO",VLOOKUP(A1452,'BR DTG CIKDITIRO'!C:E,3,0),IF(FR_HITUNG_MINMAX!AN1452="PESALAKAN",VLOOKUP(FR_HITUNG_MINMAX!A1452,'BR DTG ADW'!C:E,3,0),IF(FR_HITUNG_MINMAX!AN1452="PACUL",VLOOKUP(FR_HITUNG_MINMAX!A1452,'BR DTG PACUL'!C:E,3,0),IF(FR_HITUNG_MINMAX!AN1452="TRAYEMAN",VLOOKUP(FR_HITUNG_MINMAX!A1452,'BR DTG TRAYEMAN'!C:E,3,0),"?")))),0)</f>
        <v>0</v>
      </c>
      <c r="AQ1452" s="31">
        <f>IF(AN1452="PACUL",VLOOKUP(A1452,'STOK PACUL'!C:H,6,0),IF(FR_HITUNG_MINMAX!AN1452="PESALAKAN",VLOOKUP(FR_HITUNG_MINMAX!A1452,'STOK PESALAKAN'!C:H,6,0),IF(FR_HITUNG_MINMAX!AN1452="CIKDITIRO",VLOOKUP(FR_HITUNG_MINMAX!A1452,'STOK CIKDITIRO'!C:H,6,0),IF(FR_HITUNG_MINMAX!AN1452="TRAYEMAN",VLOOKUP(FR_HITUNG_MINMAX!A1452,'STOK TRAYEMAN'!C:H,6,0),"?"))))</f>
        <v>1</v>
      </c>
      <c r="AR1452" s="25">
        <f t="shared" si="81"/>
        <v>1</v>
      </c>
      <c r="AS1452" s="25">
        <f t="shared" si="82"/>
        <v>1</v>
      </c>
      <c r="AT1452" s="25">
        <f t="shared" si="83"/>
        <v>4</v>
      </c>
    </row>
    <row r="1453" spans="1:46" ht="30">
      <c r="A1453" s="96" t="s">
        <v>439</v>
      </c>
      <c r="B1453" s="96" t="s">
        <v>1240</v>
      </c>
      <c r="C1453" s="96" t="s">
        <v>1100</v>
      </c>
      <c r="D1453" s="96" t="s">
        <v>1377</v>
      </c>
      <c r="E1453" s="96" t="s">
        <v>482</v>
      </c>
      <c r="F1453" s="97">
        <v>5000</v>
      </c>
      <c r="G1453" s="97">
        <v>1</v>
      </c>
      <c r="H1453" s="96" t="s">
        <v>30</v>
      </c>
      <c r="I1453" s="96" t="s">
        <v>1185</v>
      </c>
      <c r="J1453" s="98">
        <v>1</v>
      </c>
      <c r="K1453" s="97">
        <v>1</v>
      </c>
      <c r="L1453" s="97">
        <v>0</v>
      </c>
      <c r="M1453" s="97">
        <v>0</v>
      </c>
      <c r="N1453" s="97">
        <v>0</v>
      </c>
      <c r="O1453" s="97">
        <v>0</v>
      </c>
      <c r="P1453" s="97">
        <v>0</v>
      </c>
      <c r="Q1453" s="97">
        <v>0</v>
      </c>
      <c r="R1453" s="97">
        <v>0</v>
      </c>
      <c r="S1453" s="97">
        <v>0</v>
      </c>
      <c r="T1453" s="97">
        <v>0</v>
      </c>
      <c r="U1453" s="97">
        <v>0</v>
      </c>
      <c r="V1453" s="97">
        <v>1</v>
      </c>
      <c r="W1453" s="97">
        <v>1</v>
      </c>
      <c r="X1453" s="97">
        <v>1</v>
      </c>
      <c r="Y1453" s="97">
        <v>0</v>
      </c>
      <c r="Z1453" s="97">
        <v>0</v>
      </c>
      <c r="AA1453" s="97">
        <v>0</v>
      </c>
      <c r="AB1453" s="97">
        <v>0</v>
      </c>
      <c r="AC1453" s="97">
        <v>0</v>
      </c>
      <c r="AD1453" s="97">
        <v>0</v>
      </c>
      <c r="AE1453" s="97">
        <v>0</v>
      </c>
      <c r="AF1453" s="97">
        <v>0</v>
      </c>
      <c r="AG1453" s="97">
        <v>0</v>
      </c>
      <c r="AH1453" s="97">
        <v>1</v>
      </c>
      <c r="AI1453" s="97">
        <v>2</v>
      </c>
      <c r="AJ1453" s="97">
        <v>1</v>
      </c>
      <c r="AK1453" s="97">
        <v>2</v>
      </c>
      <c r="AL1453" s="97">
        <v>1</v>
      </c>
      <c r="AM1453" s="97">
        <v>2</v>
      </c>
      <c r="AN1453" s="96" t="s">
        <v>2302</v>
      </c>
      <c r="AO1453" s="97">
        <v>1</v>
      </c>
      <c r="AP1453" s="31">
        <f>IFERROR(IF(AN1453="CIKDITIRO",VLOOKUP(A1453,'BR DTG CIKDITIRO'!C:E,3,0),IF(FR_HITUNG_MINMAX!AN1453="PESALAKAN",VLOOKUP(FR_HITUNG_MINMAX!A1453,'BR DTG ADW'!C:E,3,0),IF(FR_HITUNG_MINMAX!AN1453="PACUL",VLOOKUP(FR_HITUNG_MINMAX!A1453,'BR DTG PACUL'!C:E,3,0),IF(FR_HITUNG_MINMAX!AN1453="TRAYEMAN",VLOOKUP(FR_HITUNG_MINMAX!A1453,'BR DTG TRAYEMAN'!C:E,3,0),"?")))),0)</f>
        <v>0</v>
      </c>
      <c r="AQ1453" s="31">
        <f>IF(AN1453="PACUL",VLOOKUP(A1453,'STOK PACUL'!C:H,6,0),IF(FR_HITUNG_MINMAX!AN1453="PESALAKAN",VLOOKUP(FR_HITUNG_MINMAX!A1453,'STOK PESALAKAN'!C:H,6,0),IF(FR_HITUNG_MINMAX!AN1453="CIKDITIRO",VLOOKUP(FR_HITUNG_MINMAX!A1453,'STOK CIKDITIRO'!C:H,6,0),IF(FR_HITUNG_MINMAX!AN1453="TRAYEMAN",VLOOKUP(FR_HITUNG_MINMAX!A1453,'STOK TRAYEMAN'!C:H,6,0),"?"))))</f>
        <v>1</v>
      </c>
      <c r="AR1453" s="25">
        <f t="shared" si="81"/>
        <v>1</v>
      </c>
      <c r="AS1453" s="25">
        <f t="shared" si="82"/>
        <v>1</v>
      </c>
      <c r="AT1453" s="25">
        <f t="shared" si="83"/>
        <v>4</v>
      </c>
    </row>
    <row r="1454" spans="1:46" ht="30">
      <c r="A1454" s="96" t="s">
        <v>2305</v>
      </c>
      <c r="B1454" s="96" t="s">
        <v>2306</v>
      </c>
      <c r="C1454" s="96" t="s">
        <v>877</v>
      </c>
      <c r="D1454" s="96" t="s">
        <v>1377</v>
      </c>
      <c r="E1454" s="96" t="s">
        <v>482</v>
      </c>
      <c r="F1454" s="97">
        <v>165000</v>
      </c>
      <c r="G1454" s="97">
        <v>1</v>
      </c>
      <c r="H1454" s="96" t="s">
        <v>104</v>
      </c>
      <c r="I1454" s="96" t="s">
        <v>1185</v>
      </c>
      <c r="J1454" s="98">
        <v>1</v>
      </c>
      <c r="K1454" s="97">
        <v>1</v>
      </c>
      <c r="L1454" s="97">
        <v>0</v>
      </c>
      <c r="M1454" s="97">
        <v>0</v>
      </c>
      <c r="N1454" s="97">
        <v>0</v>
      </c>
      <c r="O1454" s="97">
        <v>0</v>
      </c>
      <c r="P1454" s="97">
        <v>0</v>
      </c>
      <c r="Q1454" s="97">
        <v>0</v>
      </c>
      <c r="R1454" s="97">
        <v>0</v>
      </c>
      <c r="S1454" s="97">
        <v>0</v>
      </c>
      <c r="T1454" s="97">
        <v>0</v>
      </c>
      <c r="U1454" s="97">
        <v>0</v>
      </c>
      <c r="V1454" s="97">
        <v>0</v>
      </c>
      <c r="W1454" s="97">
        <v>1</v>
      </c>
      <c r="X1454" s="97">
        <v>1</v>
      </c>
      <c r="Y1454" s="97">
        <v>0</v>
      </c>
      <c r="Z1454" s="97">
        <v>0</v>
      </c>
      <c r="AA1454" s="97">
        <v>0</v>
      </c>
      <c r="AB1454" s="97">
        <v>0</v>
      </c>
      <c r="AC1454" s="97">
        <v>0</v>
      </c>
      <c r="AD1454" s="97">
        <v>0</v>
      </c>
      <c r="AE1454" s="97">
        <v>0</v>
      </c>
      <c r="AF1454" s="97">
        <v>0</v>
      </c>
      <c r="AG1454" s="97">
        <v>0</v>
      </c>
      <c r="AH1454" s="97">
        <v>0</v>
      </c>
      <c r="AI1454" s="97">
        <v>1</v>
      </c>
      <c r="AJ1454" s="97">
        <v>1</v>
      </c>
      <c r="AK1454" s="97">
        <v>1</v>
      </c>
      <c r="AL1454" s="97">
        <v>1</v>
      </c>
      <c r="AM1454" s="97">
        <v>1</v>
      </c>
      <c r="AN1454" s="96" t="s">
        <v>2302</v>
      </c>
      <c r="AO1454" s="97">
        <v>0</v>
      </c>
      <c r="AP1454" s="31">
        <f>IFERROR(IF(AN1454="CIKDITIRO",VLOOKUP(A1454,'BR DTG CIKDITIRO'!C:E,3,0),IF(FR_HITUNG_MINMAX!AN1454="PESALAKAN",VLOOKUP(FR_HITUNG_MINMAX!A1454,'BR DTG ADW'!C:E,3,0),IF(FR_HITUNG_MINMAX!AN1454="PACUL",VLOOKUP(FR_HITUNG_MINMAX!A1454,'BR DTG PACUL'!C:E,3,0),IF(FR_HITUNG_MINMAX!AN1454="TRAYEMAN",VLOOKUP(FR_HITUNG_MINMAX!A1454,'BR DTG TRAYEMAN'!C:E,3,0),"?")))),0)</f>
        <v>0</v>
      </c>
      <c r="AQ1454" s="31">
        <f>IF(AN1454="PACUL",VLOOKUP(A1454,'STOK PACUL'!C:H,6,0),IF(FR_HITUNG_MINMAX!AN1454="PESALAKAN",VLOOKUP(FR_HITUNG_MINMAX!A1454,'STOK PESALAKAN'!C:H,6,0),IF(FR_HITUNG_MINMAX!AN1454="CIKDITIRO",VLOOKUP(FR_HITUNG_MINMAX!A1454,'STOK CIKDITIRO'!C:H,6,0),IF(FR_HITUNG_MINMAX!AN1454="TRAYEMAN",VLOOKUP(FR_HITUNG_MINMAX!A1454,'STOK TRAYEMAN'!C:H,6,0),"?"))))</f>
        <v>0</v>
      </c>
      <c r="AR1454" s="25">
        <f t="shared" si="81"/>
        <v>0</v>
      </c>
      <c r="AS1454" s="25">
        <f t="shared" si="82"/>
        <v>1</v>
      </c>
      <c r="AT1454" s="25">
        <f t="shared" si="83"/>
        <v>1</v>
      </c>
    </row>
    <row r="1455" spans="1:46" ht="30">
      <c r="A1455" s="96" t="s">
        <v>442</v>
      </c>
      <c r="B1455" s="96" t="s">
        <v>1249</v>
      </c>
      <c r="C1455" s="96" t="s">
        <v>884</v>
      </c>
      <c r="D1455" s="96" t="s">
        <v>1377</v>
      </c>
      <c r="E1455" s="96" t="s">
        <v>482</v>
      </c>
      <c r="F1455" s="97">
        <v>27667</v>
      </c>
      <c r="G1455" s="97">
        <v>1</v>
      </c>
      <c r="H1455" s="96" t="s">
        <v>32</v>
      </c>
      <c r="I1455" s="96" t="s">
        <v>1185</v>
      </c>
      <c r="J1455" s="98">
        <v>1</v>
      </c>
      <c r="K1455" s="97">
        <v>1</v>
      </c>
      <c r="L1455" s="97">
        <v>0</v>
      </c>
      <c r="M1455" s="97">
        <v>0</v>
      </c>
      <c r="N1455" s="97">
        <v>0</v>
      </c>
      <c r="O1455" s="97">
        <v>0</v>
      </c>
      <c r="P1455" s="97">
        <v>0</v>
      </c>
      <c r="Q1455" s="97">
        <v>0</v>
      </c>
      <c r="R1455" s="97">
        <v>0</v>
      </c>
      <c r="S1455" s="97">
        <v>0</v>
      </c>
      <c r="T1455" s="97">
        <v>0</v>
      </c>
      <c r="U1455" s="97">
        <v>0</v>
      </c>
      <c r="V1455" s="97">
        <v>1</v>
      </c>
      <c r="W1455" s="97">
        <v>0</v>
      </c>
      <c r="X1455" s="97">
        <v>1</v>
      </c>
      <c r="Y1455" s="97">
        <v>0</v>
      </c>
      <c r="Z1455" s="97">
        <v>0</v>
      </c>
      <c r="AA1455" s="97">
        <v>0</v>
      </c>
      <c r="AB1455" s="97">
        <v>0</v>
      </c>
      <c r="AC1455" s="97">
        <v>0</v>
      </c>
      <c r="AD1455" s="97">
        <v>0</v>
      </c>
      <c r="AE1455" s="97">
        <v>0</v>
      </c>
      <c r="AF1455" s="97">
        <v>0</v>
      </c>
      <c r="AG1455" s="97">
        <v>0</v>
      </c>
      <c r="AH1455" s="97">
        <v>1</v>
      </c>
      <c r="AI1455" s="97">
        <v>1</v>
      </c>
      <c r="AJ1455" s="97">
        <v>0</v>
      </c>
      <c r="AK1455" s="97">
        <v>1</v>
      </c>
      <c r="AL1455" s="97">
        <v>1</v>
      </c>
      <c r="AM1455" s="97">
        <v>1</v>
      </c>
      <c r="AN1455" s="96" t="s">
        <v>2302</v>
      </c>
      <c r="AO1455" s="97">
        <v>4</v>
      </c>
      <c r="AP1455" s="31">
        <f>IFERROR(IF(AN1455="CIKDITIRO",VLOOKUP(A1455,'BR DTG CIKDITIRO'!C:E,3,0),IF(FR_HITUNG_MINMAX!AN1455="PESALAKAN",VLOOKUP(FR_HITUNG_MINMAX!A1455,'BR DTG ADW'!C:E,3,0),IF(FR_HITUNG_MINMAX!AN1455="PACUL",VLOOKUP(FR_HITUNG_MINMAX!A1455,'BR DTG PACUL'!C:E,3,0),IF(FR_HITUNG_MINMAX!AN1455="TRAYEMAN",VLOOKUP(FR_HITUNG_MINMAX!A1455,'BR DTG TRAYEMAN'!C:E,3,0),"?")))),0)</f>
        <v>0</v>
      </c>
      <c r="AQ1455" s="31">
        <f>IF(AN1455="PACUL",VLOOKUP(A1455,'STOK PACUL'!C:H,6,0),IF(FR_HITUNG_MINMAX!AN1455="PESALAKAN",VLOOKUP(FR_HITUNG_MINMAX!A1455,'STOK PESALAKAN'!C:H,6,0),IF(FR_HITUNG_MINMAX!AN1455="CIKDITIRO",VLOOKUP(FR_HITUNG_MINMAX!A1455,'STOK CIKDITIRO'!C:H,6,0),IF(FR_HITUNG_MINMAX!AN1455="TRAYEMAN",VLOOKUP(FR_HITUNG_MINMAX!A1455,'STOK TRAYEMAN'!C:H,6,0),"?"))))</f>
        <v>4</v>
      </c>
      <c r="AR1455" s="25">
        <f t="shared" si="81"/>
        <v>4</v>
      </c>
      <c r="AS1455" s="25">
        <f t="shared" si="82"/>
        <v>1</v>
      </c>
      <c r="AT1455" s="25">
        <f t="shared" si="83"/>
        <v>4</v>
      </c>
    </row>
    <row r="1456" spans="1:46" ht="30">
      <c r="A1456" s="96" t="s">
        <v>447</v>
      </c>
      <c r="B1456" s="96" t="s">
        <v>1254</v>
      </c>
      <c r="C1456" s="96" t="s">
        <v>877</v>
      </c>
      <c r="D1456" s="96" t="s">
        <v>1377</v>
      </c>
      <c r="E1456" s="96" t="s">
        <v>482</v>
      </c>
      <c r="F1456" s="97">
        <v>19000</v>
      </c>
      <c r="G1456" s="97">
        <v>1</v>
      </c>
      <c r="H1456" s="96" t="s">
        <v>31</v>
      </c>
      <c r="I1456" s="96" t="s">
        <v>1185</v>
      </c>
      <c r="J1456" s="98">
        <v>1</v>
      </c>
      <c r="K1456" s="97">
        <v>1</v>
      </c>
      <c r="L1456" s="97">
        <v>0</v>
      </c>
      <c r="M1456" s="97">
        <v>0</v>
      </c>
      <c r="N1456" s="97">
        <v>0</v>
      </c>
      <c r="O1456" s="97">
        <v>0</v>
      </c>
      <c r="P1456" s="97">
        <v>0</v>
      </c>
      <c r="Q1456" s="97">
        <v>0</v>
      </c>
      <c r="R1456" s="97">
        <v>0</v>
      </c>
      <c r="S1456" s="97">
        <v>0</v>
      </c>
      <c r="T1456" s="97">
        <v>0</v>
      </c>
      <c r="U1456" s="97">
        <v>0</v>
      </c>
      <c r="V1456" s="97">
        <v>1</v>
      </c>
      <c r="W1456" s="97">
        <v>2</v>
      </c>
      <c r="X1456" s="97">
        <v>2</v>
      </c>
      <c r="Y1456" s="97">
        <v>0</v>
      </c>
      <c r="Z1456" s="97">
        <v>0</v>
      </c>
      <c r="AA1456" s="97">
        <v>0</v>
      </c>
      <c r="AB1456" s="97">
        <v>0</v>
      </c>
      <c r="AC1456" s="97">
        <v>0</v>
      </c>
      <c r="AD1456" s="97">
        <v>0</v>
      </c>
      <c r="AE1456" s="97">
        <v>0</v>
      </c>
      <c r="AF1456" s="97">
        <v>0</v>
      </c>
      <c r="AG1456" s="97">
        <v>0</v>
      </c>
      <c r="AH1456" s="97">
        <v>1</v>
      </c>
      <c r="AI1456" s="97">
        <v>3</v>
      </c>
      <c r="AJ1456" s="97">
        <v>2</v>
      </c>
      <c r="AK1456" s="97">
        <v>3</v>
      </c>
      <c r="AL1456" s="97">
        <v>2</v>
      </c>
      <c r="AM1456" s="97">
        <v>3</v>
      </c>
      <c r="AN1456" s="96" t="s">
        <v>2302</v>
      </c>
      <c r="AO1456" s="97">
        <v>7</v>
      </c>
      <c r="AP1456" s="31">
        <f>IFERROR(IF(AN1456="CIKDITIRO",VLOOKUP(A1456,'BR DTG CIKDITIRO'!C:E,3,0),IF(FR_HITUNG_MINMAX!AN1456="PESALAKAN",VLOOKUP(FR_HITUNG_MINMAX!A1456,'BR DTG ADW'!C:E,3,0),IF(FR_HITUNG_MINMAX!AN1456="PACUL",VLOOKUP(FR_HITUNG_MINMAX!A1456,'BR DTG PACUL'!C:E,3,0),IF(FR_HITUNG_MINMAX!AN1456="TRAYEMAN",VLOOKUP(FR_HITUNG_MINMAX!A1456,'BR DTG TRAYEMAN'!C:E,3,0),"?")))),0)</f>
        <v>0</v>
      </c>
      <c r="AQ1456" s="31">
        <f>IF(AN1456="PACUL",VLOOKUP(A1456,'STOK PACUL'!C:H,6,0),IF(FR_HITUNG_MINMAX!AN1456="PESALAKAN",VLOOKUP(FR_HITUNG_MINMAX!A1456,'STOK PESALAKAN'!C:H,6,0),IF(FR_HITUNG_MINMAX!AN1456="CIKDITIRO",VLOOKUP(FR_HITUNG_MINMAX!A1456,'STOK CIKDITIRO'!C:H,6,0),IF(FR_HITUNG_MINMAX!AN1456="TRAYEMAN",VLOOKUP(FR_HITUNG_MINMAX!A1456,'STOK TRAYEMAN'!C:H,6,0),"?"))))</f>
        <v>7</v>
      </c>
      <c r="AR1456" s="25">
        <f t="shared" si="81"/>
        <v>7</v>
      </c>
      <c r="AS1456" s="25">
        <f t="shared" si="82"/>
        <v>1</v>
      </c>
      <c r="AT1456" s="25">
        <f t="shared" si="83"/>
        <v>4</v>
      </c>
    </row>
    <row r="1457" spans="1:46" ht="30">
      <c r="A1457" s="96" t="s">
        <v>448</v>
      </c>
      <c r="B1457" s="96" t="s">
        <v>1255</v>
      </c>
      <c r="C1457" s="96" t="s">
        <v>888</v>
      </c>
      <c r="D1457" s="96" t="s">
        <v>1381</v>
      </c>
      <c r="E1457" s="96" t="s">
        <v>482</v>
      </c>
      <c r="F1457" s="97">
        <v>750</v>
      </c>
      <c r="G1457" s="97">
        <v>10</v>
      </c>
      <c r="H1457" s="96" t="s">
        <v>34</v>
      </c>
      <c r="I1457" s="96" t="s">
        <v>1185</v>
      </c>
      <c r="J1457" s="98" t="s">
        <v>1366</v>
      </c>
      <c r="K1457" s="97">
        <v>1</v>
      </c>
      <c r="L1457" s="97">
        <v>0</v>
      </c>
      <c r="M1457" s="97">
        <v>0</v>
      </c>
      <c r="N1457" s="97">
        <v>0</v>
      </c>
      <c r="O1457" s="97">
        <v>0</v>
      </c>
      <c r="P1457" s="97">
        <v>0</v>
      </c>
      <c r="Q1457" s="97">
        <v>0</v>
      </c>
      <c r="R1457" s="97">
        <v>0</v>
      </c>
      <c r="S1457" s="97">
        <v>0</v>
      </c>
      <c r="T1457" s="97">
        <v>0</v>
      </c>
      <c r="U1457" s="97">
        <v>0</v>
      </c>
      <c r="V1457" s="97">
        <v>0</v>
      </c>
      <c r="W1457" s="97">
        <v>1</v>
      </c>
      <c r="X1457" s="97">
        <v>1</v>
      </c>
      <c r="Y1457" s="97">
        <v>0</v>
      </c>
      <c r="Z1457" s="97">
        <v>0</v>
      </c>
      <c r="AA1457" s="97">
        <v>0</v>
      </c>
      <c r="AB1457" s="97">
        <v>0</v>
      </c>
      <c r="AC1457" s="97">
        <v>0</v>
      </c>
      <c r="AD1457" s="97">
        <v>0</v>
      </c>
      <c r="AE1457" s="97">
        <v>0</v>
      </c>
      <c r="AF1457" s="97">
        <v>0</v>
      </c>
      <c r="AG1457" s="97">
        <v>0</v>
      </c>
      <c r="AH1457" s="97">
        <v>0</v>
      </c>
      <c r="AI1457" s="97">
        <v>1</v>
      </c>
      <c r="AJ1457" s="97">
        <v>1</v>
      </c>
      <c r="AK1457" s="97">
        <v>1</v>
      </c>
      <c r="AL1457" s="97">
        <v>1</v>
      </c>
      <c r="AM1457" s="97">
        <v>2</v>
      </c>
      <c r="AN1457" s="96" t="s">
        <v>2302</v>
      </c>
      <c r="AO1457" s="97">
        <v>4</v>
      </c>
      <c r="AP1457" s="31">
        <f>IFERROR(IF(AN1457="CIKDITIRO",VLOOKUP(A1457,'BR DTG CIKDITIRO'!C:E,3,0),IF(FR_HITUNG_MINMAX!AN1457="PESALAKAN",VLOOKUP(FR_HITUNG_MINMAX!A1457,'BR DTG ADW'!C:E,3,0),IF(FR_HITUNG_MINMAX!AN1457="PACUL",VLOOKUP(FR_HITUNG_MINMAX!A1457,'BR DTG PACUL'!C:E,3,0),IF(FR_HITUNG_MINMAX!AN1457="TRAYEMAN",VLOOKUP(FR_HITUNG_MINMAX!A1457,'BR DTG TRAYEMAN'!C:E,3,0),"?")))),0)</f>
        <v>0</v>
      </c>
      <c r="AQ1457" s="31">
        <f>IF(AN1457="PACUL",VLOOKUP(A1457,'STOK PACUL'!C:H,6,0),IF(FR_HITUNG_MINMAX!AN1457="PESALAKAN",VLOOKUP(FR_HITUNG_MINMAX!A1457,'STOK PESALAKAN'!C:H,6,0),IF(FR_HITUNG_MINMAX!AN1457="CIKDITIRO",VLOOKUP(FR_HITUNG_MINMAX!A1457,'STOK CIKDITIRO'!C:H,6,0),IF(FR_HITUNG_MINMAX!AN1457="TRAYEMAN",VLOOKUP(FR_HITUNG_MINMAX!A1457,'STOK TRAYEMAN'!C:H,6,0),"?"))))</f>
        <v>4</v>
      </c>
      <c r="AR1457" s="25">
        <f t="shared" si="81"/>
        <v>4</v>
      </c>
      <c r="AS1457" s="25">
        <f t="shared" si="82"/>
        <v>1</v>
      </c>
      <c r="AT1457" s="25">
        <f t="shared" si="83"/>
        <v>4</v>
      </c>
    </row>
    <row r="1458" spans="1:46" ht="30">
      <c r="A1458" s="96" t="s">
        <v>450</v>
      </c>
      <c r="B1458" s="96" t="s">
        <v>1257</v>
      </c>
      <c r="C1458" s="96" t="s">
        <v>888</v>
      </c>
      <c r="D1458" s="96" t="s">
        <v>1381</v>
      </c>
      <c r="E1458" s="96" t="s">
        <v>482</v>
      </c>
      <c r="F1458" s="97">
        <v>1500</v>
      </c>
      <c r="G1458" s="97">
        <v>2</v>
      </c>
      <c r="H1458" s="96" t="s">
        <v>34</v>
      </c>
      <c r="I1458" s="96" t="s">
        <v>1185</v>
      </c>
      <c r="J1458" s="98">
        <v>1</v>
      </c>
      <c r="K1458" s="97">
        <v>1</v>
      </c>
      <c r="L1458" s="97">
        <v>0</v>
      </c>
      <c r="M1458" s="97">
        <v>0</v>
      </c>
      <c r="N1458" s="97">
        <v>0</v>
      </c>
      <c r="O1458" s="97">
        <v>0</v>
      </c>
      <c r="P1458" s="97">
        <v>0</v>
      </c>
      <c r="Q1458" s="97">
        <v>0</v>
      </c>
      <c r="R1458" s="97">
        <v>0</v>
      </c>
      <c r="S1458" s="97">
        <v>0</v>
      </c>
      <c r="T1458" s="97">
        <v>0</v>
      </c>
      <c r="U1458" s="97">
        <v>0</v>
      </c>
      <c r="V1458" s="97">
        <v>0</v>
      </c>
      <c r="W1458" s="97">
        <v>2</v>
      </c>
      <c r="X1458" s="97">
        <v>2</v>
      </c>
      <c r="Y1458" s="97">
        <v>0</v>
      </c>
      <c r="Z1458" s="97">
        <v>0</v>
      </c>
      <c r="AA1458" s="97">
        <v>0</v>
      </c>
      <c r="AB1458" s="97">
        <v>0</v>
      </c>
      <c r="AC1458" s="97">
        <v>0</v>
      </c>
      <c r="AD1458" s="97">
        <v>0</v>
      </c>
      <c r="AE1458" s="97">
        <v>0</v>
      </c>
      <c r="AF1458" s="97">
        <v>0</v>
      </c>
      <c r="AG1458" s="97">
        <v>0</v>
      </c>
      <c r="AH1458" s="97">
        <v>0</v>
      </c>
      <c r="AI1458" s="97">
        <v>2</v>
      </c>
      <c r="AJ1458" s="97">
        <v>2</v>
      </c>
      <c r="AK1458" s="97">
        <v>2</v>
      </c>
      <c r="AL1458" s="97">
        <v>2</v>
      </c>
      <c r="AM1458" s="97">
        <v>2</v>
      </c>
      <c r="AN1458" s="96" t="s">
        <v>2302</v>
      </c>
      <c r="AO1458" s="97">
        <v>3</v>
      </c>
      <c r="AP1458" s="31">
        <f>IFERROR(IF(AN1458="CIKDITIRO",VLOOKUP(A1458,'BR DTG CIKDITIRO'!C:E,3,0),IF(FR_HITUNG_MINMAX!AN1458="PESALAKAN",VLOOKUP(FR_HITUNG_MINMAX!A1458,'BR DTG ADW'!C:E,3,0),IF(FR_HITUNG_MINMAX!AN1458="PACUL",VLOOKUP(FR_HITUNG_MINMAX!A1458,'BR DTG PACUL'!C:E,3,0),IF(FR_HITUNG_MINMAX!AN1458="TRAYEMAN",VLOOKUP(FR_HITUNG_MINMAX!A1458,'BR DTG TRAYEMAN'!C:E,3,0),"?")))),0)</f>
        <v>0</v>
      </c>
      <c r="AQ1458" s="31">
        <f>IF(AN1458="PACUL",VLOOKUP(A1458,'STOK PACUL'!C:H,6,0),IF(FR_HITUNG_MINMAX!AN1458="PESALAKAN",VLOOKUP(FR_HITUNG_MINMAX!A1458,'STOK PESALAKAN'!C:H,6,0),IF(FR_HITUNG_MINMAX!AN1458="CIKDITIRO",VLOOKUP(FR_HITUNG_MINMAX!A1458,'STOK CIKDITIRO'!C:H,6,0),IF(FR_HITUNG_MINMAX!AN1458="TRAYEMAN",VLOOKUP(FR_HITUNG_MINMAX!A1458,'STOK TRAYEMAN'!C:H,6,0),"?"))))</f>
        <v>3</v>
      </c>
      <c r="AR1458" s="25">
        <f t="shared" si="81"/>
        <v>3</v>
      </c>
      <c r="AS1458" s="25">
        <f t="shared" si="82"/>
        <v>1</v>
      </c>
      <c r="AT1458" s="25">
        <f t="shared" si="83"/>
        <v>4</v>
      </c>
    </row>
    <row r="1459" spans="1:46" ht="30">
      <c r="A1459" s="96" t="s">
        <v>451</v>
      </c>
      <c r="B1459" s="96" t="s">
        <v>1258</v>
      </c>
      <c r="C1459" s="96" t="s">
        <v>898</v>
      </c>
      <c r="D1459" s="96" t="s">
        <v>1377</v>
      </c>
      <c r="E1459" s="96" t="s">
        <v>482</v>
      </c>
      <c r="F1459" s="97">
        <v>2250</v>
      </c>
      <c r="G1459" s="97">
        <v>1</v>
      </c>
      <c r="H1459" s="96" t="s">
        <v>30</v>
      </c>
      <c r="I1459" s="96" t="s">
        <v>1185</v>
      </c>
      <c r="J1459" s="98">
        <v>1</v>
      </c>
      <c r="K1459" s="97">
        <v>1</v>
      </c>
      <c r="L1459" s="97">
        <v>0</v>
      </c>
      <c r="M1459" s="97">
        <v>0</v>
      </c>
      <c r="N1459" s="97">
        <v>0</v>
      </c>
      <c r="O1459" s="97">
        <v>0</v>
      </c>
      <c r="P1459" s="97">
        <v>0</v>
      </c>
      <c r="Q1459" s="97">
        <v>0</v>
      </c>
      <c r="R1459" s="97">
        <v>0</v>
      </c>
      <c r="S1459" s="97">
        <v>0</v>
      </c>
      <c r="T1459" s="97">
        <v>0</v>
      </c>
      <c r="U1459" s="97">
        <v>0</v>
      </c>
      <c r="V1459" s="97">
        <v>1</v>
      </c>
      <c r="W1459" s="97">
        <v>0</v>
      </c>
      <c r="X1459" s="97">
        <v>1</v>
      </c>
      <c r="Y1459" s="97">
        <v>0</v>
      </c>
      <c r="Z1459" s="97">
        <v>0</v>
      </c>
      <c r="AA1459" s="97">
        <v>0</v>
      </c>
      <c r="AB1459" s="97">
        <v>0</v>
      </c>
      <c r="AC1459" s="97">
        <v>0</v>
      </c>
      <c r="AD1459" s="97">
        <v>0</v>
      </c>
      <c r="AE1459" s="97">
        <v>0</v>
      </c>
      <c r="AF1459" s="97">
        <v>0</v>
      </c>
      <c r="AG1459" s="97">
        <v>0</v>
      </c>
      <c r="AH1459" s="97">
        <v>1</v>
      </c>
      <c r="AI1459" s="97">
        <v>1</v>
      </c>
      <c r="AJ1459" s="97">
        <v>0</v>
      </c>
      <c r="AK1459" s="97">
        <v>1</v>
      </c>
      <c r="AL1459" s="97">
        <v>1</v>
      </c>
      <c r="AM1459" s="97">
        <v>2</v>
      </c>
      <c r="AN1459" s="96" t="s">
        <v>2302</v>
      </c>
      <c r="AO1459" s="97">
        <v>9</v>
      </c>
      <c r="AP1459" s="31">
        <f>IFERROR(IF(AN1459="CIKDITIRO",VLOOKUP(A1459,'BR DTG CIKDITIRO'!C:E,3,0),IF(FR_HITUNG_MINMAX!AN1459="PESALAKAN",VLOOKUP(FR_HITUNG_MINMAX!A1459,'BR DTG ADW'!C:E,3,0),IF(FR_HITUNG_MINMAX!AN1459="PACUL",VLOOKUP(FR_HITUNG_MINMAX!A1459,'BR DTG PACUL'!C:E,3,0),IF(FR_HITUNG_MINMAX!AN1459="TRAYEMAN",VLOOKUP(FR_HITUNG_MINMAX!A1459,'BR DTG TRAYEMAN'!C:E,3,0),"?")))),0)</f>
        <v>0</v>
      </c>
      <c r="AQ1459" s="31">
        <f>IF(AN1459="PACUL",VLOOKUP(A1459,'STOK PACUL'!C:H,6,0),IF(FR_HITUNG_MINMAX!AN1459="PESALAKAN",VLOOKUP(FR_HITUNG_MINMAX!A1459,'STOK PESALAKAN'!C:H,6,0),IF(FR_HITUNG_MINMAX!AN1459="CIKDITIRO",VLOOKUP(FR_HITUNG_MINMAX!A1459,'STOK CIKDITIRO'!C:H,6,0),IF(FR_HITUNG_MINMAX!AN1459="TRAYEMAN",VLOOKUP(FR_HITUNG_MINMAX!A1459,'STOK TRAYEMAN'!C:H,6,0),"?"))))</f>
        <v>9</v>
      </c>
      <c r="AR1459" s="25">
        <f t="shared" ref="AR1459:AR1476" si="84">IFERROR(AQ1459,AO1459+AP1459)</f>
        <v>9</v>
      </c>
      <c r="AS1459" s="25">
        <f t="shared" ref="AS1459:AS1476" si="85">ROUNDUP(AL1459/2,0)</f>
        <v>1</v>
      </c>
      <c r="AT1459" s="25">
        <f t="shared" ref="AT1459:AT1476" si="86">COUNTIF(A:A,A1459)</f>
        <v>4</v>
      </c>
    </row>
    <row r="1460" spans="1:46" ht="30">
      <c r="A1460" s="96" t="s">
        <v>524</v>
      </c>
      <c r="B1460" s="96" t="s">
        <v>1261</v>
      </c>
      <c r="C1460" s="96" t="s">
        <v>1100</v>
      </c>
      <c r="D1460" s="96" t="s">
        <v>1377</v>
      </c>
      <c r="E1460" s="96" t="s">
        <v>485</v>
      </c>
      <c r="F1460" s="97">
        <v>6000</v>
      </c>
      <c r="G1460" s="97">
        <v>1</v>
      </c>
      <c r="H1460" s="96" t="s">
        <v>1185</v>
      </c>
      <c r="I1460" s="96" t="s">
        <v>1185</v>
      </c>
      <c r="J1460" s="98">
        <v>1</v>
      </c>
      <c r="K1460" s="97">
        <v>1</v>
      </c>
      <c r="L1460" s="97">
        <v>0</v>
      </c>
      <c r="M1460" s="97">
        <v>0</v>
      </c>
      <c r="N1460" s="97">
        <v>0</v>
      </c>
      <c r="O1460" s="97">
        <v>0</v>
      </c>
      <c r="P1460" s="97">
        <v>0</v>
      </c>
      <c r="Q1460" s="97">
        <v>0</v>
      </c>
      <c r="R1460" s="97">
        <v>0</v>
      </c>
      <c r="S1460" s="97">
        <v>0</v>
      </c>
      <c r="T1460" s="97">
        <v>0</v>
      </c>
      <c r="U1460" s="97">
        <v>0</v>
      </c>
      <c r="V1460" s="97">
        <v>5</v>
      </c>
      <c r="W1460" s="97">
        <v>11</v>
      </c>
      <c r="X1460" s="97">
        <v>11</v>
      </c>
      <c r="Y1460" s="97">
        <v>0</v>
      </c>
      <c r="Z1460" s="97">
        <v>0</v>
      </c>
      <c r="AA1460" s="97">
        <v>0</v>
      </c>
      <c r="AB1460" s="97">
        <v>0</v>
      </c>
      <c r="AC1460" s="97">
        <v>0</v>
      </c>
      <c r="AD1460" s="97">
        <v>0</v>
      </c>
      <c r="AE1460" s="97">
        <v>0</v>
      </c>
      <c r="AF1460" s="97">
        <v>0</v>
      </c>
      <c r="AG1460" s="97">
        <v>0</v>
      </c>
      <c r="AH1460" s="97">
        <v>5</v>
      </c>
      <c r="AI1460" s="97">
        <v>16</v>
      </c>
      <c r="AJ1460" s="97">
        <v>11</v>
      </c>
      <c r="AK1460" s="97">
        <v>16</v>
      </c>
      <c r="AL1460" s="97">
        <v>11</v>
      </c>
      <c r="AM1460" s="97">
        <v>16</v>
      </c>
      <c r="AN1460" s="96" t="s">
        <v>2302</v>
      </c>
      <c r="AO1460" s="97">
        <v>9</v>
      </c>
      <c r="AP1460" s="31">
        <f>IFERROR(IF(AN1460="CIKDITIRO",VLOOKUP(A1460,'BR DTG CIKDITIRO'!C:E,3,0),IF(FR_HITUNG_MINMAX!AN1460="PESALAKAN",VLOOKUP(FR_HITUNG_MINMAX!A1460,'BR DTG ADW'!C:E,3,0),IF(FR_HITUNG_MINMAX!AN1460="PACUL",VLOOKUP(FR_HITUNG_MINMAX!A1460,'BR DTG PACUL'!C:E,3,0),IF(FR_HITUNG_MINMAX!AN1460="TRAYEMAN",VLOOKUP(FR_HITUNG_MINMAX!A1460,'BR DTG TRAYEMAN'!C:E,3,0),"?")))),0)</f>
        <v>0</v>
      </c>
      <c r="AQ1460" s="31">
        <f>IF(AN1460="PACUL",VLOOKUP(A1460,'STOK PACUL'!C:H,6,0),IF(FR_HITUNG_MINMAX!AN1460="PESALAKAN",VLOOKUP(FR_HITUNG_MINMAX!A1460,'STOK PESALAKAN'!C:H,6,0),IF(FR_HITUNG_MINMAX!AN1460="CIKDITIRO",VLOOKUP(FR_HITUNG_MINMAX!A1460,'STOK CIKDITIRO'!C:H,6,0),IF(FR_HITUNG_MINMAX!AN1460="TRAYEMAN",VLOOKUP(FR_HITUNG_MINMAX!A1460,'STOK TRAYEMAN'!C:H,6,0),"?"))))</f>
        <v>9</v>
      </c>
      <c r="AR1460" s="25">
        <f t="shared" si="84"/>
        <v>9</v>
      </c>
      <c r="AS1460" s="25">
        <f t="shared" si="85"/>
        <v>6</v>
      </c>
      <c r="AT1460" s="25">
        <f t="shared" si="86"/>
        <v>4</v>
      </c>
    </row>
    <row r="1461" spans="1:46" ht="30">
      <c r="A1461" s="96" t="s">
        <v>2307</v>
      </c>
      <c r="B1461" s="96" t="s">
        <v>2308</v>
      </c>
      <c r="C1461" s="96" t="s">
        <v>1185</v>
      </c>
      <c r="D1461" s="96" t="s">
        <v>1365</v>
      </c>
      <c r="E1461" s="96" t="s">
        <v>482</v>
      </c>
      <c r="F1461" s="97">
        <v>110000</v>
      </c>
      <c r="G1461" s="97">
        <v>1</v>
      </c>
      <c r="H1461" s="96" t="s">
        <v>1185</v>
      </c>
      <c r="I1461" s="96" t="s">
        <v>1185</v>
      </c>
      <c r="J1461" s="98">
        <v>1</v>
      </c>
      <c r="K1461" s="97">
        <v>1</v>
      </c>
      <c r="L1461" s="97">
        <v>0</v>
      </c>
      <c r="M1461" s="97">
        <v>0</v>
      </c>
      <c r="N1461" s="97">
        <v>0</v>
      </c>
      <c r="O1461" s="97">
        <v>0</v>
      </c>
      <c r="P1461" s="97">
        <v>0</v>
      </c>
      <c r="Q1461" s="97">
        <v>0</v>
      </c>
      <c r="R1461" s="97">
        <v>0</v>
      </c>
      <c r="S1461" s="97">
        <v>0</v>
      </c>
      <c r="T1461" s="97">
        <v>0</v>
      </c>
      <c r="U1461" s="97">
        <v>0</v>
      </c>
      <c r="V1461" s="97">
        <v>0</v>
      </c>
      <c r="W1461" s="97">
        <v>1</v>
      </c>
      <c r="X1461" s="97">
        <v>1</v>
      </c>
      <c r="Y1461" s="97">
        <v>0</v>
      </c>
      <c r="Z1461" s="97">
        <v>0</v>
      </c>
      <c r="AA1461" s="97">
        <v>0</v>
      </c>
      <c r="AB1461" s="97">
        <v>0</v>
      </c>
      <c r="AC1461" s="97">
        <v>0</v>
      </c>
      <c r="AD1461" s="97">
        <v>0</v>
      </c>
      <c r="AE1461" s="97">
        <v>0</v>
      </c>
      <c r="AF1461" s="97">
        <v>0</v>
      </c>
      <c r="AG1461" s="97">
        <v>0</v>
      </c>
      <c r="AH1461" s="97">
        <v>0</v>
      </c>
      <c r="AI1461" s="97">
        <v>1</v>
      </c>
      <c r="AJ1461" s="97">
        <v>1</v>
      </c>
      <c r="AK1461" s="97">
        <v>1</v>
      </c>
      <c r="AL1461" s="97">
        <v>1</v>
      </c>
      <c r="AM1461" s="97">
        <v>1</v>
      </c>
      <c r="AN1461" s="96" t="s">
        <v>2302</v>
      </c>
      <c r="AO1461" s="97">
        <v>0</v>
      </c>
      <c r="AP1461" s="31">
        <f>IFERROR(IF(AN1461="CIKDITIRO",VLOOKUP(A1461,'BR DTG CIKDITIRO'!C:E,3,0),IF(FR_HITUNG_MINMAX!AN1461="PESALAKAN",VLOOKUP(FR_HITUNG_MINMAX!A1461,'BR DTG ADW'!C:E,3,0),IF(FR_HITUNG_MINMAX!AN1461="PACUL",VLOOKUP(FR_HITUNG_MINMAX!A1461,'BR DTG PACUL'!C:E,3,0),IF(FR_HITUNG_MINMAX!AN1461="TRAYEMAN",VLOOKUP(FR_HITUNG_MINMAX!A1461,'BR DTG TRAYEMAN'!C:E,3,0),"?")))),0)</f>
        <v>0</v>
      </c>
      <c r="AQ1461" s="31">
        <f>IF(AN1461="PACUL",VLOOKUP(A1461,'STOK PACUL'!C:H,6,0),IF(FR_HITUNG_MINMAX!AN1461="PESALAKAN",VLOOKUP(FR_HITUNG_MINMAX!A1461,'STOK PESALAKAN'!C:H,6,0),IF(FR_HITUNG_MINMAX!AN1461="CIKDITIRO",VLOOKUP(FR_HITUNG_MINMAX!A1461,'STOK CIKDITIRO'!C:H,6,0),IF(FR_HITUNG_MINMAX!AN1461="TRAYEMAN",VLOOKUP(FR_HITUNG_MINMAX!A1461,'STOK TRAYEMAN'!C:H,6,0),"?"))))</f>
        <v>0</v>
      </c>
      <c r="AR1461" s="25">
        <f t="shared" si="84"/>
        <v>0</v>
      </c>
      <c r="AS1461" s="25">
        <f t="shared" si="85"/>
        <v>1</v>
      </c>
      <c r="AT1461" s="25">
        <f t="shared" si="86"/>
        <v>1</v>
      </c>
    </row>
    <row r="1462" spans="1:46" ht="30">
      <c r="A1462" s="96" t="s">
        <v>1539</v>
      </c>
      <c r="B1462" s="96" t="s">
        <v>1540</v>
      </c>
      <c r="C1462" s="96" t="s">
        <v>876</v>
      </c>
      <c r="D1462" s="96" t="s">
        <v>1377</v>
      </c>
      <c r="E1462" s="96" t="s">
        <v>482</v>
      </c>
      <c r="F1462" s="97">
        <v>81500</v>
      </c>
      <c r="G1462" s="97">
        <v>1</v>
      </c>
      <c r="H1462" s="96" t="s">
        <v>1185</v>
      </c>
      <c r="I1462" s="96" t="s">
        <v>1185</v>
      </c>
      <c r="J1462" s="98">
        <v>1</v>
      </c>
      <c r="K1462" s="97">
        <v>1</v>
      </c>
      <c r="L1462" s="97">
        <v>0</v>
      </c>
      <c r="M1462" s="97">
        <v>0</v>
      </c>
      <c r="N1462" s="97">
        <v>0</v>
      </c>
      <c r="O1462" s="97">
        <v>0</v>
      </c>
      <c r="P1462" s="97">
        <v>0</v>
      </c>
      <c r="Q1462" s="97">
        <v>0</v>
      </c>
      <c r="R1462" s="97">
        <v>0</v>
      </c>
      <c r="S1462" s="97">
        <v>0</v>
      </c>
      <c r="T1462" s="97">
        <v>0</v>
      </c>
      <c r="U1462" s="97">
        <v>0</v>
      </c>
      <c r="V1462" s="97">
        <v>0</v>
      </c>
      <c r="W1462" s="97">
        <v>1</v>
      </c>
      <c r="X1462" s="97">
        <v>1</v>
      </c>
      <c r="Y1462" s="97">
        <v>0</v>
      </c>
      <c r="Z1462" s="97">
        <v>0</v>
      </c>
      <c r="AA1462" s="97">
        <v>0</v>
      </c>
      <c r="AB1462" s="97">
        <v>0</v>
      </c>
      <c r="AC1462" s="97">
        <v>0</v>
      </c>
      <c r="AD1462" s="97">
        <v>0</v>
      </c>
      <c r="AE1462" s="97">
        <v>0</v>
      </c>
      <c r="AF1462" s="97">
        <v>0</v>
      </c>
      <c r="AG1462" s="97">
        <v>0</v>
      </c>
      <c r="AH1462" s="97">
        <v>0</v>
      </c>
      <c r="AI1462" s="97">
        <v>1</v>
      </c>
      <c r="AJ1462" s="97">
        <v>1</v>
      </c>
      <c r="AK1462" s="97">
        <v>1</v>
      </c>
      <c r="AL1462" s="97">
        <v>0</v>
      </c>
      <c r="AM1462" s="97">
        <v>0</v>
      </c>
      <c r="AN1462" s="96" t="s">
        <v>2302</v>
      </c>
      <c r="AO1462" s="97">
        <v>0</v>
      </c>
      <c r="AP1462" s="31">
        <f>IFERROR(IF(AN1462="CIKDITIRO",VLOOKUP(A1462,'BR DTG CIKDITIRO'!C:E,3,0),IF(FR_HITUNG_MINMAX!AN1462="PESALAKAN",VLOOKUP(FR_HITUNG_MINMAX!A1462,'BR DTG ADW'!C:E,3,0),IF(FR_HITUNG_MINMAX!AN1462="PACUL",VLOOKUP(FR_HITUNG_MINMAX!A1462,'BR DTG PACUL'!C:E,3,0),IF(FR_HITUNG_MINMAX!AN1462="TRAYEMAN",VLOOKUP(FR_HITUNG_MINMAX!A1462,'BR DTG TRAYEMAN'!C:E,3,0),"?")))),0)</f>
        <v>0</v>
      </c>
      <c r="AQ1462" s="31">
        <f>IF(AN1462="PACUL",VLOOKUP(A1462,'STOK PACUL'!C:H,6,0),IF(FR_HITUNG_MINMAX!AN1462="PESALAKAN",VLOOKUP(FR_HITUNG_MINMAX!A1462,'STOK PESALAKAN'!C:H,6,0),IF(FR_HITUNG_MINMAX!AN1462="CIKDITIRO",VLOOKUP(FR_HITUNG_MINMAX!A1462,'STOK CIKDITIRO'!C:H,6,0),IF(FR_HITUNG_MINMAX!AN1462="TRAYEMAN",VLOOKUP(FR_HITUNG_MINMAX!A1462,'STOK TRAYEMAN'!C:H,6,0),"?"))))</f>
        <v>0</v>
      </c>
      <c r="AR1462" s="25">
        <f t="shared" si="84"/>
        <v>0</v>
      </c>
      <c r="AS1462" s="25">
        <f t="shared" si="85"/>
        <v>0</v>
      </c>
      <c r="AT1462" s="25">
        <f t="shared" si="86"/>
        <v>1</v>
      </c>
    </row>
    <row r="1463" spans="1:46" ht="30">
      <c r="A1463" s="96" t="s">
        <v>455</v>
      </c>
      <c r="B1463" s="96" t="s">
        <v>1267</v>
      </c>
      <c r="C1463" s="96" t="s">
        <v>888</v>
      </c>
      <c r="D1463" s="96" t="s">
        <v>1381</v>
      </c>
      <c r="E1463" s="96" t="s">
        <v>482</v>
      </c>
      <c r="F1463" s="97">
        <v>100</v>
      </c>
      <c r="G1463" s="97">
        <v>10</v>
      </c>
      <c r="H1463" s="96" t="s">
        <v>30</v>
      </c>
      <c r="I1463" s="96" t="s">
        <v>1185</v>
      </c>
      <c r="J1463" s="98">
        <v>1</v>
      </c>
      <c r="K1463" s="97">
        <v>1</v>
      </c>
      <c r="L1463" s="97">
        <v>0</v>
      </c>
      <c r="M1463" s="97">
        <v>0</v>
      </c>
      <c r="N1463" s="97">
        <v>0</v>
      </c>
      <c r="O1463" s="97">
        <v>0</v>
      </c>
      <c r="P1463" s="97">
        <v>0</v>
      </c>
      <c r="Q1463" s="97">
        <v>0</v>
      </c>
      <c r="R1463" s="97">
        <v>0</v>
      </c>
      <c r="S1463" s="97">
        <v>0</v>
      </c>
      <c r="T1463" s="97">
        <v>0</v>
      </c>
      <c r="U1463" s="97">
        <v>2</v>
      </c>
      <c r="V1463" s="97">
        <v>0</v>
      </c>
      <c r="W1463" s="97">
        <v>2</v>
      </c>
      <c r="X1463" s="97">
        <v>2</v>
      </c>
      <c r="Y1463" s="97">
        <v>0</v>
      </c>
      <c r="Z1463" s="97">
        <v>0</v>
      </c>
      <c r="AA1463" s="97">
        <v>0</v>
      </c>
      <c r="AB1463" s="97">
        <v>0</v>
      </c>
      <c r="AC1463" s="97">
        <v>0</v>
      </c>
      <c r="AD1463" s="97">
        <v>0</v>
      </c>
      <c r="AE1463" s="97">
        <v>0</v>
      </c>
      <c r="AF1463" s="97">
        <v>0</v>
      </c>
      <c r="AG1463" s="97">
        <v>2</v>
      </c>
      <c r="AH1463" s="97">
        <v>2</v>
      </c>
      <c r="AI1463" s="97">
        <v>2</v>
      </c>
      <c r="AJ1463" s="97">
        <v>2</v>
      </c>
      <c r="AK1463" s="97">
        <v>2</v>
      </c>
      <c r="AL1463" s="97">
        <v>2</v>
      </c>
      <c r="AM1463" s="97">
        <v>2</v>
      </c>
      <c r="AN1463" s="96" t="s">
        <v>2302</v>
      </c>
      <c r="AO1463" s="97">
        <v>6</v>
      </c>
      <c r="AP1463" s="31">
        <f>IFERROR(IF(AN1463="CIKDITIRO",VLOOKUP(A1463,'BR DTG CIKDITIRO'!C:E,3,0),IF(FR_HITUNG_MINMAX!AN1463="PESALAKAN",VLOOKUP(FR_HITUNG_MINMAX!A1463,'BR DTG ADW'!C:E,3,0),IF(FR_HITUNG_MINMAX!AN1463="PACUL",VLOOKUP(FR_HITUNG_MINMAX!A1463,'BR DTG PACUL'!C:E,3,0),IF(FR_HITUNG_MINMAX!AN1463="TRAYEMAN",VLOOKUP(FR_HITUNG_MINMAX!A1463,'BR DTG TRAYEMAN'!C:E,3,0),"?")))),0)</f>
        <v>0</v>
      </c>
      <c r="AQ1463" s="31">
        <f>IF(AN1463="PACUL",VLOOKUP(A1463,'STOK PACUL'!C:H,6,0),IF(FR_HITUNG_MINMAX!AN1463="PESALAKAN",VLOOKUP(FR_HITUNG_MINMAX!A1463,'STOK PESALAKAN'!C:H,6,0),IF(FR_HITUNG_MINMAX!AN1463="CIKDITIRO",VLOOKUP(FR_HITUNG_MINMAX!A1463,'STOK CIKDITIRO'!C:H,6,0),IF(FR_HITUNG_MINMAX!AN1463="TRAYEMAN",VLOOKUP(FR_HITUNG_MINMAX!A1463,'STOK TRAYEMAN'!C:H,6,0),"?"))))</f>
        <v>6</v>
      </c>
      <c r="AR1463" s="25">
        <f t="shared" si="84"/>
        <v>6</v>
      </c>
      <c r="AS1463" s="25">
        <f t="shared" si="85"/>
        <v>1</v>
      </c>
      <c r="AT1463" s="25">
        <f t="shared" si="86"/>
        <v>4</v>
      </c>
    </row>
    <row r="1464" spans="1:46" ht="30">
      <c r="A1464" s="96" t="s">
        <v>456</v>
      </c>
      <c r="B1464" s="96" t="s">
        <v>1268</v>
      </c>
      <c r="C1464" s="96" t="s">
        <v>888</v>
      </c>
      <c r="D1464" s="96" t="s">
        <v>1381</v>
      </c>
      <c r="E1464" s="96" t="s">
        <v>482</v>
      </c>
      <c r="F1464" s="97">
        <v>100</v>
      </c>
      <c r="G1464" s="97">
        <v>10</v>
      </c>
      <c r="H1464" s="96" t="s">
        <v>30</v>
      </c>
      <c r="I1464" s="96" t="s">
        <v>1185</v>
      </c>
      <c r="J1464" s="98">
        <v>1</v>
      </c>
      <c r="K1464" s="97">
        <v>1</v>
      </c>
      <c r="L1464" s="97">
        <v>0</v>
      </c>
      <c r="M1464" s="97">
        <v>0</v>
      </c>
      <c r="N1464" s="97">
        <v>0</v>
      </c>
      <c r="O1464" s="97">
        <v>0</v>
      </c>
      <c r="P1464" s="97">
        <v>0</v>
      </c>
      <c r="Q1464" s="97">
        <v>0</v>
      </c>
      <c r="R1464" s="97">
        <v>0</v>
      </c>
      <c r="S1464" s="97">
        <v>0</v>
      </c>
      <c r="T1464" s="97">
        <v>0</v>
      </c>
      <c r="U1464" s="97">
        <v>0</v>
      </c>
      <c r="V1464" s="97">
        <v>2</v>
      </c>
      <c r="W1464" s="97">
        <v>0</v>
      </c>
      <c r="X1464" s="97">
        <v>2</v>
      </c>
      <c r="Y1464" s="97">
        <v>0</v>
      </c>
      <c r="Z1464" s="97">
        <v>0</v>
      </c>
      <c r="AA1464" s="97">
        <v>0</v>
      </c>
      <c r="AB1464" s="97">
        <v>0</v>
      </c>
      <c r="AC1464" s="97">
        <v>0</v>
      </c>
      <c r="AD1464" s="97">
        <v>0</v>
      </c>
      <c r="AE1464" s="97">
        <v>0</v>
      </c>
      <c r="AF1464" s="97">
        <v>0</v>
      </c>
      <c r="AG1464" s="97">
        <v>0</v>
      </c>
      <c r="AH1464" s="97">
        <v>2</v>
      </c>
      <c r="AI1464" s="97">
        <v>2</v>
      </c>
      <c r="AJ1464" s="97">
        <v>0</v>
      </c>
      <c r="AK1464" s="97">
        <v>2</v>
      </c>
      <c r="AL1464" s="97">
        <v>2</v>
      </c>
      <c r="AM1464" s="97">
        <v>2</v>
      </c>
      <c r="AN1464" s="96" t="s">
        <v>2302</v>
      </c>
      <c r="AO1464" s="97">
        <v>3</v>
      </c>
      <c r="AP1464" s="31">
        <f>IFERROR(IF(AN1464="CIKDITIRO",VLOOKUP(A1464,'BR DTG CIKDITIRO'!C:E,3,0),IF(FR_HITUNG_MINMAX!AN1464="PESALAKAN",VLOOKUP(FR_HITUNG_MINMAX!A1464,'BR DTG ADW'!C:E,3,0),IF(FR_HITUNG_MINMAX!AN1464="PACUL",VLOOKUP(FR_HITUNG_MINMAX!A1464,'BR DTG PACUL'!C:E,3,0),IF(FR_HITUNG_MINMAX!AN1464="TRAYEMAN",VLOOKUP(FR_HITUNG_MINMAX!A1464,'BR DTG TRAYEMAN'!C:E,3,0),"?")))),0)</f>
        <v>0</v>
      </c>
      <c r="AQ1464" s="31">
        <f>IF(AN1464="PACUL",VLOOKUP(A1464,'STOK PACUL'!C:H,6,0),IF(FR_HITUNG_MINMAX!AN1464="PESALAKAN",VLOOKUP(FR_HITUNG_MINMAX!A1464,'STOK PESALAKAN'!C:H,6,0),IF(FR_HITUNG_MINMAX!AN1464="CIKDITIRO",VLOOKUP(FR_HITUNG_MINMAX!A1464,'STOK CIKDITIRO'!C:H,6,0),IF(FR_HITUNG_MINMAX!AN1464="TRAYEMAN",VLOOKUP(FR_HITUNG_MINMAX!A1464,'STOK TRAYEMAN'!C:H,6,0),"?"))))</f>
        <v>3</v>
      </c>
      <c r="AR1464" s="25">
        <f t="shared" si="84"/>
        <v>3</v>
      </c>
      <c r="AS1464" s="25">
        <f t="shared" si="85"/>
        <v>1</v>
      </c>
      <c r="AT1464" s="25">
        <f t="shared" si="86"/>
        <v>4</v>
      </c>
    </row>
    <row r="1465" spans="1:46" ht="30">
      <c r="A1465" s="96" t="s">
        <v>457</v>
      </c>
      <c r="B1465" s="96" t="s">
        <v>1271</v>
      </c>
      <c r="C1465" s="96" t="s">
        <v>888</v>
      </c>
      <c r="D1465" s="96" t="s">
        <v>1381</v>
      </c>
      <c r="E1465" s="96" t="s">
        <v>482</v>
      </c>
      <c r="F1465" s="97">
        <v>900</v>
      </c>
      <c r="G1465" s="97">
        <v>10</v>
      </c>
      <c r="H1465" s="96" t="s">
        <v>30</v>
      </c>
      <c r="I1465" s="96" t="s">
        <v>1185</v>
      </c>
      <c r="J1465" s="98">
        <v>1</v>
      </c>
      <c r="K1465" s="97">
        <v>1</v>
      </c>
      <c r="L1465" s="97">
        <v>0</v>
      </c>
      <c r="M1465" s="97">
        <v>0</v>
      </c>
      <c r="N1465" s="97">
        <v>0</v>
      </c>
      <c r="O1465" s="97">
        <v>0</v>
      </c>
      <c r="P1465" s="97">
        <v>0</v>
      </c>
      <c r="Q1465" s="97">
        <v>0</v>
      </c>
      <c r="R1465" s="97">
        <v>0</v>
      </c>
      <c r="S1465" s="97">
        <v>0</v>
      </c>
      <c r="T1465" s="97">
        <v>0</v>
      </c>
      <c r="U1465" s="97">
        <v>1</v>
      </c>
      <c r="V1465" s="97">
        <v>0</v>
      </c>
      <c r="W1465" s="97">
        <v>2</v>
      </c>
      <c r="X1465" s="97">
        <v>2</v>
      </c>
      <c r="Y1465" s="97">
        <v>0</v>
      </c>
      <c r="Z1465" s="97">
        <v>0</v>
      </c>
      <c r="AA1465" s="97">
        <v>0</v>
      </c>
      <c r="AB1465" s="97">
        <v>0</v>
      </c>
      <c r="AC1465" s="97">
        <v>0</v>
      </c>
      <c r="AD1465" s="97">
        <v>0</v>
      </c>
      <c r="AE1465" s="97">
        <v>0</v>
      </c>
      <c r="AF1465" s="97">
        <v>0</v>
      </c>
      <c r="AG1465" s="97">
        <v>1</v>
      </c>
      <c r="AH1465" s="97">
        <v>1</v>
      </c>
      <c r="AI1465" s="97">
        <v>2</v>
      </c>
      <c r="AJ1465" s="97">
        <v>2</v>
      </c>
      <c r="AK1465" s="97">
        <v>2</v>
      </c>
      <c r="AL1465" s="97">
        <v>2</v>
      </c>
      <c r="AM1465" s="97">
        <v>2</v>
      </c>
      <c r="AN1465" s="96" t="s">
        <v>2302</v>
      </c>
      <c r="AO1465" s="97">
        <v>17</v>
      </c>
      <c r="AP1465" s="31">
        <f>IFERROR(IF(AN1465="CIKDITIRO",VLOOKUP(A1465,'BR DTG CIKDITIRO'!C:E,3,0),IF(FR_HITUNG_MINMAX!AN1465="PESALAKAN",VLOOKUP(FR_HITUNG_MINMAX!A1465,'BR DTG ADW'!C:E,3,0),IF(FR_HITUNG_MINMAX!AN1465="PACUL",VLOOKUP(FR_HITUNG_MINMAX!A1465,'BR DTG PACUL'!C:E,3,0),IF(FR_HITUNG_MINMAX!AN1465="TRAYEMAN",VLOOKUP(FR_HITUNG_MINMAX!A1465,'BR DTG TRAYEMAN'!C:E,3,0),"?")))),0)</f>
        <v>0</v>
      </c>
      <c r="AQ1465" s="31">
        <f>IF(AN1465="PACUL",VLOOKUP(A1465,'STOK PACUL'!C:H,6,0),IF(FR_HITUNG_MINMAX!AN1465="PESALAKAN",VLOOKUP(FR_HITUNG_MINMAX!A1465,'STOK PESALAKAN'!C:H,6,0),IF(FR_HITUNG_MINMAX!AN1465="CIKDITIRO",VLOOKUP(FR_HITUNG_MINMAX!A1465,'STOK CIKDITIRO'!C:H,6,0),IF(FR_HITUNG_MINMAX!AN1465="TRAYEMAN",VLOOKUP(FR_HITUNG_MINMAX!A1465,'STOK TRAYEMAN'!C:H,6,0),"?"))))</f>
        <v>17</v>
      </c>
      <c r="AR1465" s="25">
        <f t="shared" si="84"/>
        <v>17</v>
      </c>
      <c r="AS1465" s="25">
        <f t="shared" si="85"/>
        <v>1</v>
      </c>
      <c r="AT1465" s="25">
        <f t="shared" si="86"/>
        <v>4</v>
      </c>
    </row>
    <row r="1466" spans="1:46" ht="30">
      <c r="A1466" s="96" t="s">
        <v>459</v>
      </c>
      <c r="B1466" s="96" t="s">
        <v>1273</v>
      </c>
      <c r="C1466" s="96" t="s">
        <v>888</v>
      </c>
      <c r="D1466" s="96" t="s">
        <v>1381</v>
      </c>
      <c r="E1466" s="96" t="s">
        <v>482</v>
      </c>
      <c r="F1466" s="97">
        <v>900</v>
      </c>
      <c r="G1466" s="97">
        <v>10</v>
      </c>
      <c r="H1466" s="96" t="s">
        <v>35</v>
      </c>
      <c r="I1466" s="96" t="s">
        <v>1185</v>
      </c>
      <c r="J1466" s="98">
        <v>1</v>
      </c>
      <c r="K1466" s="97">
        <v>1</v>
      </c>
      <c r="L1466" s="97">
        <v>0</v>
      </c>
      <c r="M1466" s="97">
        <v>0</v>
      </c>
      <c r="N1466" s="97">
        <v>0</v>
      </c>
      <c r="O1466" s="97">
        <v>0</v>
      </c>
      <c r="P1466" s="97">
        <v>0</v>
      </c>
      <c r="Q1466" s="97">
        <v>0</v>
      </c>
      <c r="R1466" s="97">
        <v>0</v>
      </c>
      <c r="S1466" s="97">
        <v>0</v>
      </c>
      <c r="T1466" s="97">
        <v>0</v>
      </c>
      <c r="U1466" s="97">
        <v>0</v>
      </c>
      <c r="V1466" s="97">
        <v>0</v>
      </c>
      <c r="W1466" s="97">
        <v>2</v>
      </c>
      <c r="X1466" s="97">
        <v>2</v>
      </c>
      <c r="Y1466" s="97">
        <v>0</v>
      </c>
      <c r="Z1466" s="97">
        <v>0</v>
      </c>
      <c r="AA1466" s="97">
        <v>0</v>
      </c>
      <c r="AB1466" s="97">
        <v>0</v>
      </c>
      <c r="AC1466" s="97">
        <v>0</v>
      </c>
      <c r="AD1466" s="97">
        <v>0</v>
      </c>
      <c r="AE1466" s="97">
        <v>0</v>
      </c>
      <c r="AF1466" s="97">
        <v>0</v>
      </c>
      <c r="AG1466" s="97">
        <v>0</v>
      </c>
      <c r="AH1466" s="97">
        <v>0</v>
      </c>
      <c r="AI1466" s="97">
        <v>2</v>
      </c>
      <c r="AJ1466" s="97">
        <v>2</v>
      </c>
      <c r="AK1466" s="97">
        <v>2</v>
      </c>
      <c r="AL1466" s="97">
        <v>2</v>
      </c>
      <c r="AM1466" s="97">
        <v>2</v>
      </c>
      <c r="AN1466" s="96" t="s">
        <v>2302</v>
      </c>
      <c r="AO1466" s="97">
        <v>18</v>
      </c>
      <c r="AP1466" s="31">
        <f>IFERROR(IF(AN1466="CIKDITIRO",VLOOKUP(A1466,'BR DTG CIKDITIRO'!C:E,3,0),IF(FR_HITUNG_MINMAX!AN1466="PESALAKAN",VLOOKUP(FR_HITUNG_MINMAX!A1466,'BR DTG ADW'!C:E,3,0),IF(FR_HITUNG_MINMAX!AN1466="PACUL",VLOOKUP(FR_HITUNG_MINMAX!A1466,'BR DTG PACUL'!C:E,3,0),IF(FR_HITUNG_MINMAX!AN1466="TRAYEMAN",VLOOKUP(FR_HITUNG_MINMAX!A1466,'BR DTG TRAYEMAN'!C:E,3,0),"?")))),0)</f>
        <v>0</v>
      </c>
      <c r="AQ1466" s="31">
        <f>IF(AN1466="PACUL",VLOOKUP(A1466,'STOK PACUL'!C:H,6,0),IF(FR_HITUNG_MINMAX!AN1466="PESALAKAN",VLOOKUP(FR_HITUNG_MINMAX!A1466,'STOK PESALAKAN'!C:H,6,0),IF(FR_HITUNG_MINMAX!AN1466="CIKDITIRO",VLOOKUP(FR_HITUNG_MINMAX!A1466,'STOK CIKDITIRO'!C:H,6,0),IF(FR_HITUNG_MINMAX!AN1466="TRAYEMAN",VLOOKUP(FR_HITUNG_MINMAX!A1466,'STOK TRAYEMAN'!C:H,6,0),"?"))))</f>
        <v>18</v>
      </c>
      <c r="AR1466" s="25">
        <f t="shared" si="84"/>
        <v>18</v>
      </c>
      <c r="AS1466" s="25">
        <f t="shared" si="85"/>
        <v>1</v>
      </c>
      <c r="AT1466" s="25">
        <f t="shared" si="86"/>
        <v>4</v>
      </c>
    </row>
    <row r="1467" spans="1:46" ht="30">
      <c r="A1467" s="96" t="s">
        <v>460</v>
      </c>
      <c r="B1467" s="96" t="s">
        <v>1274</v>
      </c>
      <c r="C1467" s="96" t="s">
        <v>1100</v>
      </c>
      <c r="D1467" s="96" t="s">
        <v>1377</v>
      </c>
      <c r="E1467" s="96" t="s">
        <v>485</v>
      </c>
      <c r="F1467" s="97">
        <v>217.672413793103</v>
      </c>
      <c r="G1467" s="97">
        <v>10</v>
      </c>
      <c r="H1467" s="96" t="s">
        <v>78</v>
      </c>
      <c r="I1467" s="96" t="s">
        <v>1185</v>
      </c>
      <c r="J1467" s="98">
        <v>1</v>
      </c>
      <c r="K1467" s="97">
        <v>2</v>
      </c>
      <c r="L1467" s="97">
        <v>0</v>
      </c>
      <c r="M1467" s="97">
        <v>0</v>
      </c>
      <c r="N1467" s="97">
        <v>0</v>
      </c>
      <c r="O1467" s="97">
        <v>0</v>
      </c>
      <c r="P1467" s="97">
        <v>0</v>
      </c>
      <c r="Q1467" s="97">
        <v>0</v>
      </c>
      <c r="R1467" s="97">
        <v>0</v>
      </c>
      <c r="S1467" s="97">
        <v>0</v>
      </c>
      <c r="T1467" s="97">
        <v>0</v>
      </c>
      <c r="U1467" s="97">
        <v>0</v>
      </c>
      <c r="V1467" s="97">
        <v>12</v>
      </c>
      <c r="W1467" s="97">
        <v>9</v>
      </c>
      <c r="X1467" s="97">
        <v>12</v>
      </c>
      <c r="Y1467" s="97">
        <v>0</v>
      </c>
      <c r="Z1467" s="97">
        <v>0</v>
      </c>
      <c r="AA1467" s="97">
        <v>0</v>
      </c>
      <c r="AB1467" s="97">
        <v>0</v>
      </c>
      <c r="AC1467" s="97">
        <v>0</v>
      </c>
      <c r="AD1467" s="97">
        <v>0</v>
      </c>
      <c r="AE1467" s="97">
        <v>0</v>
      </c>
      <c r="AF1467" s="97">
        <v>0</v>
      </c>
      <c r="AG1467" s="97">
        <v>0</v>
      </c>
      <c r="AH1467" s="97">
        <v>12</v>
      </c>
      <c r="AI1467" s="97">
        <v>21</v>
      </c>
      <c r="AJ1467" s="97">
        <v>9</v>
      </c>
      <c r="AK1467" s="97">
        <v>21</v>
      </c>
      <c r="AL1467" s="97">
        <v>12</v>
      </c>
      <c r="AM1467" s="97">
        <v>21</v>
      </c>
      <c r="AN1467" s="96" t="s">
        <v>2302</v>
      </c>
      <c r="AO1467" s="97">
        <v>13</v>
      </c>
      <c r="AP1467" s="31">
        <f>IFERROR(IF(AN1467="CIKDITIRO",VLOOKUP(A1467,'BR DTG CIKDITIRO'!C:E,3,0),IF(FR_HITUNG_MINMAX!AN1467="PESALAKAN",VLOOKUP(FR_HITUNG_MINMAX!A1467,'BR DTG ADW'!C:E,3,0),IF(FR_HITUNG_MINMAX!AN1467="PACUL",VLOOKUP(FR_HITUNG_MINMAX!A1467,'BR DTG PACUL'!C:E,3,0),IF(FR_HITUNG_MINMAX!AN1467="TRAYEMAN",VLOOKUP(FR_HITUNG_MINMAX!A1467,'BR DTG TRAYEMAN'!C:E,3,0),"?")))),0)</f>
        <v>0</v>
      </c>
      <c r="AQ1467" s="31">
        <f>IF(AN1467="PACUL",VLOOKUP(A1467,'STOK PACUL'!C:H,6,0),IF(FR_HITUNG_MINMAX!AN1467="PESALAKAN",VLOOKUP(FR_HITUNG_MINMAX!A1467,'STOK PESALAKAN'!C:H,6,0),IF(FR_HITUNG_MINMAX!AN1467="CIKDITIRO",VLOOKUP(FR_HITUNG_MINMAX!A1467,'STOK CIKDITIRO'!C:H,6,0),IF(FR_HITUNG_MINMAX!AN1467="TRAYEMAN",VLOOKUP(FR_HITUNG_MINMAX!A1467,'STOK TRAYEMAN'!C:H,6,0),"?"))))</f>
        <v>13</v>
      </c>
      <c r="AR1467" s="25">
        <f t="shared" si="84"/>
        <v>13</v>
      </c>
      <c r="AS1467" s="25">
        <f t="shared" si="85"/>
        <v>6</v>
      </c>
      <c r="AT1467" s="25">
        <f t="shared" si="86"/>
        <v>4</v>
      </c>
    </row>
    <row r="1468" spans="1:46" ht="30">
      <c r="A1468" s="96" t="s">
        <v>469</v>
      </c>
      <c r="B1468" s="96" t="s">
        <v>1286</v>
      </c>
      <c r="C1468" s="96" t="s">
        <v>1100</v>
      </c>
      <c r="D1468" s="96" t="s">
        <v>1377</v>
      </c>
      <c r="E1468" s="96" t="s">
        <v>482</v>
      </c>
      <c r="F1468" s="97">
        <v>5200</v>
      </c>
      <c r="G1468" s="97">
        <v>1</v>
      </c>
      <c r="H1468" s="96" t="s">
        <v>30</v>
      </c>
      <c r="I1468" s="96" t="s">
        <v>1185</v>
      </c>
      <c r="J1468" s="98">
        <v>1</v>
      </c>
      <c r="K1468" s="97">
        <v>1</v>
      </c>
      <c r="L1468" s="97">
        <v>0</v>
      </c>
      <c r="M1468" s="97">
        <v>0</v>
      </c>
      <c r="N1468" s="97">
        <v>0</v>
      </c>
      <c r="O1468" s="97">
        <v>0</v>
      </c>
      <c r="P1468" s="97">
        <v>0</v>
      </c>
      <c r="Q1468" s="97">
        <v>0</v>
      </c>
      <c r="R1468" s="97">
        <v>0</v>
      </c>
      <c r="S1468" s="97">
        <v>0</v>
      </c>
      <c r="T1468" s="97">
        <v>0</v>
      </c>
      <c r="U1468" s="97">
        <v>1</v>
      </c>
      <c r="V1468" s="97">
        <v>0</v>
      </c>
      <c r="W1468" s="97">
        <v>0</v>
      </c>
      <c r="X1468" s="97">
        <v>1</v>
      </c>
      <c r="Y1468" s="97">
        <v>0</v>
      </c>
      <c r="Z1468" s="97">
        <v>0</v>
      </c>
      <c r="AA1468" s="97">
        <v>0</v>
      </c>
      <c r="AB1468" s="97">
        <v>0</v>
      </c>
      <c r="AC1468" s="97">
        <v>0</v>
      </c>
      <c r="AD1468" s="97">
        <v>0</v>
      </c>
      <c r="AE1468" s="97">
        <v>0</v>
      </c>
      <c r="AF1468" s="97">
        <v>0</v>
      </c>
      <c r="AG1468" s="97">
        <v>1</v>
      </c>
      <c r="AH1468" s="97">
        <v>1</v>
      </c>
      <c r="AI1468" s="97">
        <v>0</v>
      </c>
      <c r="AJ1468" s="97">
        <v>0</v>
      </c>
      <c r="AK1468" s="97">
        <v>1</v>
      </c>
      <c r="AL1468" s="97">
        <v>1</v>
      </c>
      <c r="AM1468" s="97">
        <v>2</v>
      </c>
      <c r="AN1468" s="96" t="s">
        <v>2302</v>
      </c>
      <c r="AO1468" s="97">
        <v>1</v>
      </c>
      <c r="AP1468" s="31">
        <f>IFERROR(IF(AN1468="CIKDITIRO",VLOOKUP(A1468,'BR DTG CIKDITIRO'!C:E,3,0),IF(FR_HITUNG_MINMAX!AN1468="PESALAKAN",VLOOKUP(FR_HITUNG_MINMAX!A1468,'BR DTG ADW'!C:E,3,0),IF(FR_HITUNG_MINMAX!AN1468="PACUL",VLOOKUP(FR_HITUNG_MINMAX!A1468,'BR DTG PACUL'!C:E,3,0),IF(FR_HITUNG_MINMAX!AN1468="TRAYEMAN",VLOOKUP(FR_HITUNG_MINMAX!A1468,'BR DTG TRAYEMAN'!C:E,3,0),"?")))),0)</f>
        <v>0</v>
      </c>
      <c r="AQ1468" s="31">
        <f>IF(AN1468="PACUL",VLOOKUP(A1468,'STOK PACUL'!C:H,6,0),IF(FR_HITUNG_MINMAX!AN1468="PESALAKAN",VLOOKUP(FR_HITUNG_MINMAX!A1468,'STOK PESALAKAN'!C:H,6,0),IF(FR_HITUNG_MINMAX!AN1468="CIKDITIRO",VLOOKUP(FR_HITUNG_MINMAX!A1468,'STOK CIKDITIRO'!C:H,6,0),IF(FR_HITUNG_MINMAX!AN1468="TRAYEMAN",VLOOKUP(FR_HITUNG_MINMAX!A1468,'STOK TRAYEMAN'!C:H,6,0),"?"))))</f>
        <v>1</v>
      </c>
      <c r="AR1468" s="25">
        <f t="shared" si="84"/>
        <v>1</v>
      </c>
      <c r="AS1468" s="25">
        <f t="shared" si="85"/>
        <v>1</v>
      </c>
      <c r="AT1468" s="25">
        <f t="shared" si="86"/>
        <v>4</v>
      </c>
    </row>
    <row r="1469" spans="1:46" ht="30">
      <c r="A1469" s="96" t="s">
        <v>470</v>
      </c>
      <c r="B1469" s="96" t="s">
        <v>1287</v>
      </c>
      <c r="C1469" s="96" t="s">
        <v>1100</v>
      </c>
      <c r="D1469" s="96" t="s">
        <v>1377</v>
      </c>
      <c r="E1469" s="96" t="s">
        <v>482</v>
      </c>
      <c r="F1469" s="97">
        <v>3000</v>
      </c>
      <c r="G1469" s="97">
        <v>1</v>
      </c>
      <c r="H1469" s="96" t="s">
        <v>30</v>
      </c>
      <c r="I1469" s="96" t="s">
        <v>1185</v>
      </c>
      <c r="J1469" s="98">
        <v>1</v>
      </c>
      <c r="K1469" s="97">
        <v>1</v>
      </c>
      <c r="L1469" s="97">
        <v>0</v>
      </c>
      <c r="M1469" s="97">
        <v>0</v>
      </c>
      <c r="N1469" s="97">
        <v>0</v>
      </c>
      <c r="O1469" s="97">
        <v>0</v>
      </c>
      <c r="P1469" s="97">
        <v>0</v>
      </c>
      <c r="Q1469" s="97">
        <v>0</v>
      </c>
      <c r="R1469" s="97">
        <v>0</v>
      </c>
      <c r="S1469" s="97">
        <v>0</v>
      </c>
      <c r="T1469" s="97">
        <v>0</v>
      </c>
      <c r="U1469" s="97">
        <v>0</v>
      </c>
      <c r="V1469" s="97">
        <v>0</v>
      </c>
      <c r="W1469" s="97">
        <v>1</v>
      </c>
      <c r="X1469" s="97">
        <v>1</v>
      </c>
      <c r="Y1469" s="97">
        <v>0</v>
      </c>
      <c r="Z1469" s="97">
        <v>0</v>
      </c>
      <c r="AA1469" s="97">
        <v>0</v>
      </c>
      <c r="AB1469" s="97">
        <v>0</v>
      </c>
      <c r="AC1469" s="97">
        <v>0</v>
      </c>
      <c r="AD1469" s="97">
        <v>0</v>
      </c>
      <c r="AE1469" s="97">
        <v>0</v>
      </c>
      <c r="AF1469" s="97">
        <v>0</v>
      </c>
      <c r="AG1469" s="97">
        <v>0</v>
      </c>
      <c r="AH1469" s="97">
        <v>0</v>
      </c>
      <c r="AI1469" s="97">
        <v>1</v>
      </c>
      <c r="AJ1469" s="97">
        <v>1</v>
      </c>
      <c r="AK1469" s="97">
        <v>1</v>
      </c>
      <c r="AL1469" s="97">
        <v>1</v>
      </c>
      <c r="AM1469" s="97">
        <v>2</v>
      </c>
      <c r="AN1469" s="96" t="s">
        <v>2302</v>
      </c>
      <c r="AO1469" s="97">
        <v>1</v>
      </c>
      <c r="AP1469" s="31">
        <f>IFERROR(IF(AN1469="CIKDITIRO",VLOOKUP(A1469,'BR DTG CIKDITIRO'!C:E,3,0),IF(FR_HITUNG_MINMAX!AN1469="PESALAKAN",VLOOKUP(FR_HITUNG_MINMAX!A1469,'BR DTG ADW'!C:E,3,0),IF(FR_HITUNG_MINMAX!AN1469="PACUL",VLOOKUP(FR_HITUNG_MINMAX!A1469,'BR DTG PACUL'!C:E,3,0),IF(FR_HITUNG_MINMAX!AN1469="TRAYEMAN",VLOOKUP(FR_HITUNG_MINMAX!A1469,'BR DTG TRAYEMAN'!C:E,3,0),"?")))),0)</f>
        <v>0</v>
      </c>
      <c r="AQ1469" s="31">
        <f>IF(AN1469="PACUL",VLOOKUP(A1469,'STOK PACUL'!C:H,6,0),IF(FR_HITUNG_MINMAX!AN1469="PESALAKAN",VLOOKUP(FR_HITUNG_MINMAX!A1469,'STOK PESALAKAN'!C:H,6,0),IF(FR_HITUNG_MINMAX!AN1469="CIKDITIRO",VLOOKUP(FR_HITUNG_MINMAX!A1469,'STOK CIKDITIRO'!C:H,6,0),IF(FR_HITUNG_MINMAX!AN1469="TRAYEMAN",VLOOKUP(FR_HITUNG_MINMAX!A1469,'STOK TRAYEMAN'!C:H,6,0),"?"))))</f>
        <v>1</v>
      </c>
      <c r="AR1469" s="25">
        <f t="shared" si="84"/>
        <v>1</v>
      </c>
      <c r="AS1469" s="25">
        <f t="shared" si="85"/>
        <v>1</v>
      </c>
      <c r="AT1469" s="25">
        <f t="shared" si="86"/>
        <v>4</v>
      </c>
    </row>
    <row r="1470" spans="1:46" ht="30">
      <c r="A1470" s="96" t="s">
        <v>473</v>
      </c>
      <c r="B1470" s="96" t="s">
        <v>1364</v>
      </c>
      <c r="C1470" s="96" t="s">
        <v>877</v>
      </c>
      <c r="D1470" s="96" t="s">
        <v>1377</v>
      </c>
      <c r="E1470" s="96" t="s">
        <v>482</v>
      </c>
      <c r="F1470" s="97">
        <v>130000</v>
      </c>
      <c r="G1470" s="97">
        <v>1</v>
      </c>
      <c r="H1470" s="96" t="s">
        <v>33</v>
      </c>
      <c r="I1470" s="96" t="s">
        <v>1185</v>
      </c>
      <c r="J1470" s="98" t="s">
        <v>1366</v>
      </c>
      <c r="K1470" s="97">
        <v>1</v>
      </c>
      <c r="L1470" s="97">
        <v>0</v>
      </c>
      <c r="M1470" s="97">
        <v>0</v>
      </c>
      <c r="N1470" s="97">
        <v>0</v>
      </c>
      <c r="O1470" s="97">
        <v>0</v>
      </c>
      <c r="P1470" s="97">
        <v>0</v>
      </c>
      <c r="Q1470" s="97">
        <v>0</v>
      </c>
      <c r="R1470" s="97">
        <v>0</v>
      </c>
      <c r="S1470" s="97">
        <v>0</v>
      </c>
      <c r="T1470" s="97">
        <v>0</v>
      </c>
      <c r="U1470" s="97">
        <v>0</v>
      </c>
      <c r="V1470" s="97">
        <v>0</v>
      </c>
      <c r="W1470" s="97">
        <v>1</v>
      </c>
      <c r="X1470" s="97">
        <v>1</v>
      </c>
      <c r="Y1470" s="97">
        <v>0</v>
      </c>
      <c r="Z1470" s="97">
        <v>0</v>
      </c>
      <c r="AA1470" s="97">
        <v>0</v>
      </c>
      <c r="AB1470" s="97">
        <v>0</v>
      </c>
      <c r="AC1470" s="97">
        <v>0</v>
      </c>
      <c r="AD1470" s="97">
        <v>0</v>
      </c>
      <c r="AE1470" s="97">
        <v>0</v>
      </c>
      <c r="AF1470" s="97">
        <v>0</v>
      </c>
      <c r="AG1470" s="97">
        <v>0</v>
      </c>
      <c r="AH1470" s="97">
        <v>0</v>
      </c>
      <c r="AI1470" s="97">
        <v>1</v>
      </c>
      <c r="AJ1470" s="97">
        <v>1</v>
      </c>
      <c r="AK1470" s="97">
        <v>1</v>
      </c>
      <c r="AL1470" s="97">
        <v>1</v>
      </c>
      <c r="AM1470" s="97">
        <v>1</v>
      </c>
      <c r="AN1470" s="96" t="s">
        <v>2302</v>
      </c>
      <c r="AO1470" s="97">
        <v>0</v>
      </c>
      <c r="AP1470" s="31">
        <f>IFERROR(IF(AN1470="CIKDITIRO",VLOOKUP(A1470,'BR DTG CIKDITIRO'!C:E,3,0),IF(FR_HITUNG_MINMAX!AN1470="PESALAKAN",VLOOKUP(FR_HITUNG_MINMAX!A1470,'BR DTG ADW'!C:E,3,0),IF(FR_HITUNG_MINMAX!AN1470="PACUL",VLOOKUP(FR_HITUNG_MINMAX!A1470,'BR DTG PACUL'!C:E,3,0),IF(FR_HITUNG_MINMAX!AN1470="TRAYEMAN",VLOOKUP(FR_HITUNG_MINMAX!A1470,'BR DTG TRAYEMAN'!C:E,3,0),"?")))),0)</f>
        <v>0</v>
      </c>
      <c r="AQ1470" s="31">
        <f>IF(AN1470="PACUL",VLOOKUP(A1470,'STOK PACUL'!C:H,6,0),IF(FR_HITUNG_MINMAX!AN1470="PESALAKAN",VLOOKUP(FR_HITUNG_MINMAX!A1470,'STOK PESALAKAN'!C:H,6,0),IF(FR_HITUNG_MINMAX!AN1470="CIKDITIRO",VLOOKUP(FR_HITUNG_MINMAX!A1470,'STOK CIKDITIRO'!C:H,6,0),IF(FR_HITUNG_MINMAX!AN1470="TRAYEMAN",VLOOKUP(FR_HITUNG_MINMAX!A1470,'STOK TRAYEMAN'!C:H,6,0),"?"))))</f>
        <v>0</v>
      </c>
      <c r="AR1470" s="25">
        <f t="shared" si="84"/>
        <v>0</v>
      </c>
      <c r="AS1470" s="25">
        <f t="shared" si="85"/>
        <v>1</v>
      </c>
      <c r="AT1470" s="25">
        <f t="shared" si="86"/>
        <v>4</v>
      </c>
    </row>
    <row r="1471" spans="1:46" ht="30">
      <c r="A1471" s="96" t="s">
        <v>474</v>
      </c>
      <c r="B1471" s="96" t="s">
        <v>2309</v>
      </c>
      <c r="C1471" s="96" t="s">
        <v>877</v>
      </c>
      <c r="D1471" s="96" t="s">
        <v>1377</v>
      </c>
      <c r="E1471" s="96" t="s">
        <v>482</v>
      </c>
      <c r="F1471" s="97">
        <v>5000</v>
      </c>
      <c r="G1471" s="97">
        <v>1</v>
      </c>
      <c r="H1471" s="96" t="s">
        <v>92</v>
      </c>
      <c r="I1471" s="96" t="s">
        <v>1185</v>
      </c>
      <c r="J1471" s="98" t="s">
        <v>1366</v>
      </c>
      <c r="K1471" s="97">
        <v>1</v>
      </c>
      <c r="L1471" s="97">
        <v>0</v>
      </c>
      <c r="M1471" s="97">
        <v>0</v>
      </c>
      <c r="N1471" s="97">
        <v>0</v>
      </c>
      <c r="O1471" s="97">
        <v>0</v>
      </c>
      <c r="P1471" s="97">
        <v>0</v>
      </c>
      <c r="Q1471" s="97">
        <v>0</v>
      </c>
      <c r="R1471" s="97">
        <v>0</v>
      </c>
      <c r="S1471" s="97">
        <v>0</v>
      </c>
      <c r="T1471" s="97">
        <v>0</v>
      </c>
      <c r="U1471" s="97">
        <v>0</v>
      </c>
      <c r="V1471" s="97">
        <v>0</v>
      </c>
      <c r="W1471" s="97">
        <v>3</v>
      </c>
      <c r="X1471" s="97">
        <v>3</v>
      </c>
      <c r="Y1471" s="97">
        <v>0</v>
      </c>
      <c r="Z1471" s="97">
        <v>0</v>
      </c>
      <c r="AA1471" s="97">
        <v>0</v>
      </c>
      <c r="AB1471" s="97">
        <v>0</v>
      </c>
      <c r="AC1471" s="97">
        <v>0</v>
      </c>
      <c r="AD1471" s="97">
        <v>0</v>
      </c>
      <c r="AE1471" s="97">
        <v>0</v>
      </c>
      <c r="AF1471" s="97">
        <v>0</v>
      </c>
      <c r="AG1471" s="97">
        <v>0</v>
      </c>
      <c r="AH1471" s="97">
        <v>0</v>
      </c>
      <c r="AI1471" s="97">
        <v>3</v>
      </c>
      <c r="AJ1471" s="97">
        <v>3</v>
      </c>
      <c r="AK1471" s="97">
        <v>3</v>
      </c>
      <c r="AL1471" s="97">
        <v>3</v>
      </c>
      <c r="AM1471" s="97">
        <v>3</v>
      </c>
      <c r="AN1471" s="96" t="s">
        <v>2302</v>
      </c>
      <c r="AO1471" s="97">
        <v>21</v>
      </c>
      <c r="AP1471" s="31">
        <f>IFERROR(IF(AN1471="CIKDITIRO",VLOOKUP(A1471,'BR DTG CIKDITIRO'!C:E,3,0),IF(FR_HITUNG_MINMAX!AN1471="PESALAKAN",VLOOKUP(FR_HITUNG_MINMAX!A1471,'BR DTG ADW'!C:E,3,0),IF(FR_HITUNG_MINMAX!AN1471="PACUL",VLOOKUP(FR_HITUNG_MINMAX!A1471,'BR DTG PACUL'!C:E,3,0),IF(FR_HITUNG_MINMAX!AN1471="TRAYEMAN",VLOOKUP(FR_HITUNG_MINMAX!A1471,'BR DTG TRAYEMAN'!C:E,3,0),"?")))),0)</f>
        <v>0</v>
      </c>
      <c r="AQ1471" s="31">
        <f>IF(AN1471="PACUL",VLOOKUP(A1471,'STOK PACUL'!C:H,6,0),IF(FR_HITUNG_MINMAX!AN1471="PESALAKAN",VLOOKUP(FR_HITUNG_MINMAX!A1471,'STOK PESALAKAN'!C:H,6,0),IF(FR_HITUNG_MINMAX!AN1471="CIKDITIRO",VLOOKUP(FR_HITUNG_MINMAX!A1471,'STOK CIKDITIRO'!C:H,6,0),IF(FR_HITUNG_MINMAX!AN1471="TRAYEMAN",VLOOKUP(FR_HITUNG_MINMAX!A1471,'STOK TRAYEMAN'!C:H,6,0),"?"))))</f>
        <v>21</v>
      </c>
      <c r="AR1471" s="25">
        <f t="shared" si="84"/>
        <v>21</v>
      </c>
      <c r="AS1471" s="25">
        <f t="shared" si="85"/>
        <v>2</v>
      </c>
      <c r="AT1471" s="25">
        <f t="shared" si="86"/>
        <v>1</v>
      </c>
    </row>
    <row r="1472" spans="1:46" ht="30">
      <c r="A1472" s="96" t="s">
        <v>2310</v>
      </c>
      <c r="B1472" s="96" t="s">
        <v>2311</v>
      </c>
      <c r="C1472" s="96" t="s">
        <v>877</v>
      </c>
      <c r="D1472" s="96" t="s">
        <v>1377</v>
      </c>
      <c r="E1472" s="96" t="s">
        <v>482</v>
      </c>
      <c r="F1472" s="97">
        <v>120000</v>
      </c>
      <c r="G1472" s="97">
        <v>1</v>
      </c>
      <c r="H1472" s="96" t="s">
        <v>1185</v>
      </c>
      <c r="I1472" s="96" t="s">
        <v>1185</v>
      </c>
      <c r="J1472" s="98">
        <v>1</v>
      </c>
      <c r="K1472" s="97">
        <v>1</v>
      </c>
      <c r="L1472" s="97">
        <v>0</v>
      </c>
      <c r="M1472" s="97">
        <v>0</v>
      </c>
      <c r="N1472" s="97">
        <v>0</v>
      </c>
      <c r="O1472" s="97">
        <v>0</v>
      </c>
      <c r="P1472" s="97">
        <v>0</v>
      </c>
      <c r="Q1472" s="97">
        <v>0</v>
      </c>
      <c r="R1472" s="97">
        <v>0</v>
      </c>
      <c r="S1472" s="97">
        <v>0</v>
      </c>
      <c r="T1472" s="97">
        <v>0</v>
      </c>
      <c r="U1472" s="97">
        <v>0</v>
      </c>
      <c r="V1472" s="97">
        <v>0</v>
      </c>
      <c r="W1472" s="97">
        <v>1</v>
      </c>
      <c r="X1472" s="97">
        <v>1</v>
      </c>
      <c r="Y1472" s="97">
        <v>0</v>
      </c>
      <c r="Z1472" s="97">
        <v>0</v>
      </c>
      <c r="AA1472" s="97">
        <v>0</v>
      </c>
      <c r="AB1472" s="97">
        <v>0</v>
      </c>
      <c r="AC1472" s="97">
        <v>0</v>
      </c>
      <c r="AD1472" s="97">
        <v>0</v>
      </c>
      <c r="AE1472" s="97">
        <v>0</v>
      </c>
      <c r="AF1472" s="97">
        <v>0</v>
      </c>
      <c r="AG1472" s="97">
        <v>0</v>
      </c>
      <c r="AH1472" s="97">
        <v>0</v>
      </c>
      <c r="AI1472" s="97">
        <v>1</v>
      </c>
      <c r="AJ1472" s="97">
        <v>1</v>
      </c>
      <c r="AK1472" s="97">
        <v>1</v>
      </c>
      <c r="AL1472" s="97">
        <v>1</v>
      </c>
      <c r="AM1472" s="97">
        <v>1</v>
      </c>
      <c r="AN1472" s="96" t="s">
        <v>2302</v>
      </c>
      <c r="AO1472" s="97">
        <v>0</v>
      </c>
      <c r="AP1472" s="31">
        <f>IFERROR(IF(AN1472="CIKDITIRO",VLOOKUP(A1472,'BR DTG CIKDITIRO'!C:E,3,0),IF(FR_HITUNG_MINMAX!AN1472="PESALAKAN",VLOOKUP(FR_HITUNG_MINMAX!A1472,'BR DTG ADW'!C:E,3,0),IF(FR_HITUNG_MINMAX!AN1472="PACUL",VLOOKUP(FR_HITUNG_MINMAX!A1472,'BR DTG PACUL'!C:E,3,0),IF(FR_HITUNG_MINMAX!AN1472="TRAYEMAN",VLOOKUP(FR_HITUNG_MINMAX!A1472,'BR DTG TRAYEMAN'!C:E,3,0),"?")))),0)</f>
        <v>0</v>
      </c>
      <c r="AQ1472" s="31">
        <f>IF(AN1472="PACUL",VLOOKUP(A1472,'STOK PACUL'!C:H,6,0),IF(FR_HITUNG_MINMAX!AN1472="PESALAKAN",VLOOKUP(FR_HITUNG_MINMAX!A1472,'STOK PESALAKAN'!C:H,6,0),IF(FR_HITUNG_MINMAX!AN1472="CIKDITIRO",VLOOKUP(FR_HITUNG_MINMAX!A1472,'STOK CIKDITIRO'!C:H,6,0),IF(FR_HITUNG_MINMAX!AN1472="TRAYEMAN",VLOOKUP(FR_HITUNG_MINMAX!A1472,'STOK TRAYEMAN'!C:H,6,0),"?"))))</f>
        <v>0</v>
      </c>
      <c r="AR1472" s="25">
        <f t="shared" si="84"/>
        <v>0</v>
      </c>
      <c r="AS1472" s="25">
        <f t="shared" si="85"/>
        <v>1</v>
      </c>
      <c r="AT1472" s="25">
        <f t="shared" si="86"/>
        <v>1</v>
      </c>
    </row>
    <row r="1473" spans="1:46" ht="30">
      <c r="A1473" s="96" t="s">
        <v>2312</v>
      </c>
      <c r="B1473" s="96" t="s">
        <v>2313</v>
      </c>
      <c r="C1473" s="96" t="s">
        <v>876</v>
      </c>
      <c r="D1473" s="96" t="s">
        <v>1377</v>
      </c>
      <c r="E1473" s="96" t="s">
        <v>482</v>
      </c>
      <c r="F1473" s="97">
        <v>45000</v>
      </c>
      <c r="G1473" s="97">
        <v>1</v>
      </c>
      <c r="H1473" s="96" t="s">
        <v>30</v>
      </c>
      <c r="I1473" s="96" t="s">
        <v>1185</v>
      </c>
      <c r="J1473" s="98" t="s">
        <v>1366</v>
      </c>
      <c r="K1473" s="97">
        <v>1</v>
      </c>
      <c r="L1473" s="97">
        <v>0</v>
      </c>
      <c r="M1473" s="97">
        <v>0</v>
      </c>
      <c r="N1473" s="97">
        <v>0</v>
      </c>
      <c r="O1473" s="97">
        <v>0</v>
      </c>
      <c r="P1473" s="97">
        <v>0</v>
      </c>
      <c r="Q1473" s="97">
        <v>0</v>
      </c>
      <c r="R1473" s="97">
        <v>0</v>
      </c>
      <c r="S1473" s="97">
        <v>0</v>
      </c>
      <c r="T1473" s="97">
        <v>0</v>
      </c>
      <c r="U1473" s="97">
        <v>0</v>
      </c>
      <c r="V1473" s="97">
        <v>0</v>
      </c>
      <c r="W1473" s="97">
        <v>1</v>
      </c>
      <c r="X1473" s="97">
        <v>1</v>
      </c>
      <c r="Y1473" s="97">
        <v>0</v>
      </c>
      <c r="Z1473" s="97">
        <v>0</v>
      </c>
      <c r="AA1473" s="97">
        <v>0</v>
      </c>
      <c r="AB1473" s="97">
        <v>0</v>
      </c>
      <c r="AC1473" s="97">
        <v>0</v>
      </c>
      <c r="AD1473" s="97">
        <v>0</v>
      </c>
      <c r="AE1473" s="97">
        <v>0</v>
      </c>
      <c r="AF1473" s="97">
        <v>0</v>
      </c>
      <c r="AG1473" s="97">
        <v>0</v>
      </c>
      <c r="AH1473" s="97">
        <v>0</v>
      </c>
      <c r="AI1473" s="97">
        <v>1</v>
      </c>
      <c r="AJ1473" s="97">
        <v>1</v>
      </c>
      <c r="AK1473" s="97">
        <v>1</v>
      </c>
      <c r="AL1473" s="97">
        <v>0</v>
      </c>
      <c r="AM1473" s="97">
        <v>0</v>
      </c>
      <c r="AN1473" s="96" t="s">
        <v>2302</v>
      </c>
      <c r="AO1473" s="97">
        <v>0</v>
      </c>
      <c r="AP1473" s="31">
        <f>IFERROR(IF(AN1473="CIKDITIRO",VLOOKUP(A1473,'BR DTG CIKDITIRO'!C:E,3,0),IF(FR_HITUNG_MINMAX!AN1473="PESALAKAN",VLOOKUP(FR_HITUNG_MINMAX!A1473,'BR DTG ADW'!C:E,3,0),IF(FR_HITUNG_MINMAX!AN1473="PACUL",VLOOKUP(FR_HITUNG_MINMAX!A1473,'BR DTG PACUL'!C:E,3,0),IF(FR_HITUNG_MINMAX!AN1473="TRAYEMAN",VLOOKUP(FR_HITUNG_MINMAX!A1473,'BR DTG TRAYEMAN'!C:E,3,0),"?")))),0)</f>
        <v>0</v>
      </c>
      <c r="AQ1473" s="31">
        <f>IF(AN1473="PACUL",VLOOKUP(A1473,'STOK PACUL'!C:H,6,0),IF(FR_HITUNG_MINMAX!AN1473="PESALAKAN",VLOOKUP(FR_HITUNG_MINMAX!A1473,'STOK PESALAKAN'!C:H,6,0),IF(FR_HITUNG_MINMAX!AN1473="CIKDITIRO",VLOOKUP(FR_HITUNG_MINMAX!A1473,'STOK CIKDITIRO'!C:H,6,0),IF(FR_HITUNG_MINMAX!AN1473="TRAYEMAN",VLOOKUP(FR_HITUNG_MINMAX!A1473,'STOK TRAYEMAN'!C:H,6,0),"?"))))</f>
        <v>0</v>
      </c>
      <c r="AR1473" s="25">
        <f t="shared" si="84"/>
        <v>0</v>
      </c>
      <c r="AS1473" s="25">
        <f t="shared" si="85"/>
        <v>0</v>
      </c>
      <c r="AT1473" s="25">
        <f t="shared" si="86"/>
        <v>1</v>
      </c>
    </row>
    <row r="1474" spans="1:46" ht="30">
      <c r="A1474" s="96" t="s">
        <v>475</v>
      </c>
      <c r="B1474" s="96" t="s">
        <v>1296</v>
      </c>
      <c r="C1474" s="96" t="s">
        <v>888</v>
      </c>
      <c r="D1474" s="96" t="s">
        <v>1377</v>
      </c>
      <c r="E1474" s="96" t="s">
        <v>482</v>
      </c>
      <c r="F1474" s="97">
        <v>15000</v>
      </c>
      <c r="G1474" s="97">
        <v>1</v>
      </c>
      <c r="H1474" s="96" t="s">
        <v>1185</v>
      </c>
      <c r="I1474" s="96" t="s">
        <v>1185</v>
      </c>
      <c r="J1474" s="98">
        <v>1</v>
      </c>
      <c r="K1474" s="97">
        <v>1</v>
      </c>
      <c r="L1474" s="97">
        <v>0</v>
      </c>
      <c r="M1474" s="97">
        <v>0</v>
      </c>
      <c r="N1474" s="97">
        <v>0</v>
      </c>
      <c r="O1474" s="97">
        <v>0</v>
      </c>
      <c r="P1474" s="97">
        <v>0</v>
      </c>
      <c r="Q1474" s="97">
        <v>0</v>
      </c>
      <c r="R1474" s="97">
        <v>0</v>
      </c>
      <c r="S1474" s="97">
        <v>0</v>
      </c>
      <c r="T1474" s="97">
        <v>0</v>
      </c>
      <c r="U1474" s="97">
        <v>0</v>
      </c>
      <c r="V1474" s="97">
        <v>2</v>
      </c>
      <c r="W1474" s="97">
        <v>2</v>
      </c>
      <c r="X1474" s="97">
        <v>2</v>
      </c>
      <c r="Y1474" s="97">
        <v>0</v>
      </c>
      <c r="Z1474" s="97">
        <v>0</v>
      </c>
      <c r="AA1474" s="97">
        <v>0</v>
      </c>
      <c r="AB1474" s="97">
        <v>0</v>
      </c>
      <c r="AC1474" s="97">
        <v>0</v>
      </c>
      <c r="AD1474" s="97">
        <v>0</v>
      </c>
      <c r="AE1474" s="97">
        <v>0</v>
      </c>
      <c r="AF1474" s="97">
        <v>0</v>
      </c>
      <c r="AG1474" s="97">
        <v>0</v>
      </c>
      <c r="AH1474" s="97">
        <v>2</v>
      </c>
      <c r="AI1474" s="97">
        <v>4</v>
      </c>
      <c r="AJ1474" s="97">
        <v>2</v>
      </c>
      <c r="AK1474" s="97">
        <v>4</v>
      </c>
      <c r="AL1474" s="97">
        <v>2</v>
      </c>
      <c r="AM1474" s="97">
        <v>4</v>
      </c>
      <c r="AN1474" s="96" t="s">
        <v>2302</v>
      </c>
      <c r="AO1474" s="97">
        <v>0</v>
      </c>
      <c r="AP1474" s="31">
        <f>IFERROR(IF(AN1474="CIKDITIRO",VLOOKUP(A1474,'BR DTG CIKDITIRO'!C:E,3,0),IF(FR_HITUNG_MINMAX!AN1474="PESALAKAN",VLOOKUP(FR_HITUNG_MINMAX!A1474,'BR DTG ADW'!C:E,3,0),IF(FR_HITUNG_MINMAX!AN1474="PACUL",VLOOKUP(FR_HITUNG_MINMAX!A1474,'BR DTG PACUL'!C:E,3,0),IF(FR_HITUNG_MINMAX!AN1474="TRAYEMAN",VLOOKUP(FR_HITUNG_MINMAX!A1474,'BR DTG TRAYEMAN'!C:E,3,0),"?")))),0)</f>
        <v>0</v>
      </c>
      <c r="AQ1474" s="31">
        <f>IF(AN1474="PACUL",VLOOKUP(A1474,'STOK PACUL'!C:H,6,0),IF(FR_HITUNG_MINMAX!AN1474="PESALAKAN",VLOOKUP(FR_HITUNG_MINMAX!A1474,'STOK PESALAKAN'!C:H,6,0),IF(FR_HITUNG_MINMAX!AN1474="CIKDITIRO",VLOOKUP(FR_HITUNG_MINMAX!A1474,'STOK CIKDITIRO'!C:H,6,0),IF(FR_HITUNG_MINMAX!AN1474="TRAYEMAN",VLOOKUP(FR_HITUNG_MINMAX!A1474,'STOK TRAYEMAN'!C:H,6,0),"?"))))</f>
        <v>0</v>
      </c>
      <c r="AR1474" s="25">
        <f t="shared" si="84"/>
        <v>0</v>
      </c>
      <c r="AS1474" s="25">
        <f t="shared" si="85"/>
        <v>1</v>
      </c>
      <c r="AT1474" s="25">
        <f t="shared" si="86"/>
        <v>4</v>
      </c>
    </row>
    <row r="1475" spans="1:46" ht="30">
      <c r="A1475" s="96" t="s">
        <v>477</v>
      </c>
      <c r="B1475" s="96" t="s">
        <v>1298</v>
      </c>
      <c r="C1475" s="96" t="s">
        <v>877</v>
      </c>
      <c r="D1475" s="96" t="s">
        <v>1377</v>
      </c>
      <c r="E1475" s="96" t="s">
        <v>482</v>
      </c>
      <c r="F1475" s="97">
        <v>750</v>
      </c>
      <c r="G1475" s="97">
        <v>1</v>
      </c>
      <c r="H1475" s="96" t="s">
        <v>30</v>
      </c>
      <c r="I1475" s="96" t="s">
        <v>1185</v>
      </c>
      <c r="J1475" s="98">
        <v>1</v>
      </c>
      <c r="K1475" s="97">
        <v>1</v>
      </c>
      <c r="L1475" s="97">
        <v>0</v>
      </c>
      <c r="M1475" s="97">
        <v>0</v>
      </c>
      <c r="N1475" s="97">
        <v>0</v>
      </c>
      <c r="O1475" s="97">
        <v>0</v>
      </c>
      <c r="P1475" s="97">
        <v>0</v>
      </c>
      <c r="Q1475" s="97">
        <v>0</v>
      </c>
      <c r="R1475" s="97">
        <v>0</v>
      </c>
      <c r="S1475" s="97">
        <v>0</v>
      </c>
      <c r="T1475" s="97">
        <v>0</v>
      </c>
      <c r="U1475" s="97">
        <v>0</v>
      </c>
      <c r="V1475" s="97">
        <v>4</v>
      </c>
      <c r="W1475" s="97">
        <v>0</v>
      </c>
      <c r="X1475" s="97">
        <v>4</v>
      </c>
      <c r="Y1475" s="97">
        <v>0</v>
      </c>
      <c r="Z1475" s="97">
        <v>0</v>
      </c>
      <c r="AA1475" s="97">
        <v>0</v>
      </c>
      <c r="AB1475" s="97">
        <v>0</v>
      </c>
      <c r="AC1475" s="97">
        <v>0</v>
      </c>
      <c r="AD1475" s="97">
        <v>0</v>
      </c>
      <c r="AE1475" s="97">
        <v>0</v>
      </c>
      <c r="AF1475" s="97">
        <v>0</v>
      </c>
      <c r="AG1475" s="97">
        <v>0</v>
      </c>
      <c r="AH1475" s="97">
        <v>4</v>
      </c>
      <c r="AI1475" s="97">
        <v>4</v>
      </c>
      <c r="AJ1475" s="97">
        <v>0</v>
      </c>
      <c r="AK1475" s="97">
        <v>4</v>
      </c>
      <c r="AL1475" s="97">
        <v>4</v>
      </c>
      <c r="AM1475" s="97">
        <v>4</v>
      </c>
      <c r="AN1475" s="96" t="s">
        <v>2302</v>
      </c>
      <c r="AO1475" s="97">
        <v>3</v>
      </c>
      <c r="AP1475" s="31">
        <f>IFERROR(IF(AN1475="CIKDITIRO",VLOOKUP(A1475,'BR DTG CIKDITIRO'!C:E,3,0),IF(FR_HITUNG_MINMAX!AN1475="PESALAKAN",VLOOKUP(FR_HITUNG_MINMAX!A1475,'BR DTG ADW'!C:E,3,0),IF(FR_HITUNG_MINMAX!AN1475="PACUL",VLOOKUP(FR_HITUNG_MINMAX!A1475,'BR DTG PACUL'!C:E,3,0),IF(FR_HITUNG_MINMAX!AN1475="TRAYEMAN",VLOOKUP(FR_HITUNG_MINMAX!A1475,'BR DTG TRAYEMAN'!C:E,3,0),"?")))),0)</f>
        <v>0</v>
      </c>
      <c r="AQ1475" s="31">
        <f>IF(AN1475="PACUL",VLOOKUP(A1475,'STOK PACUL'!C:H,6,0),IF(FR_HITUNG_MINMAX!AN1475="PESALAKAN",VLOOKUP(FR_HITUNG_MINMAX!A1475,'STOK PESALAKAN'!C:H,6,0),IF(FR_HITUNG_MINMAX!AN1475="CIKDITIRO",VLOOKUP(FR_HITUNG_MINMAX!A1475,'STOK CIKDITIRO'!C:H,6,0),IF(FR_HITUNG_MINMAX!AN1475="TRAYEMAN",VLOOKUP(FR_HITUNG_MINMAX!A1475,'STOK TRAYEMAN'!C:H,6,0),"?"))))</f>
        <v>3</v>
      </c>
      <c r="AR1475" s="25">
        <f t="shared" si="84"/>
        <v>3</v>
      </c>
      <c r="AS1475" s="25">
        <f t="shared" si="85"/>
        <v>2</v>
      </c>
      <c r="AT1475" s="25">
        <f t="shared" si="86"/>
        <v>4</v>
      </c>
    </row>
    <row r="1476" spans="1:46" ht="30">
      <c r="A1476" s="96" t="s">
        <v>478</v>
      </c>
      <c r="B1476" s="96" t="s">
        <v>1299</v>
      </c>
      <c r="C1476" s="96" t="s">
        <v>1100</v>
      </c>
      <c r="D1476" s="96" t="s">
        <v>1377</v>
      </c>
      <c r="E1476" s="96" t="s">
        <v>482</v>
      </c>
      <c r="F1476" s="97">
        <v>9500</v>
      </c>
      <c r="G1476" s="97">
        <v>1</v>
      </c>
      <c r="H1476" s="96" t="s">
        <v>30</v>
      </c>
      <c r="I1476" s="96" t="s">
        <v>1185</v>
      </c>
      <c r="J1476" s="98">
        <v>1</v>
      </c>
      <c r="K1476" s="97">
        <v>1</v>
      </c>
      <c r="L1476" s="97">
        <v>0</v>
      </c>
      <c r="M1476" s="97">
        <v>0</v>
      </c>
      <c r="N1476" s="97">
        <v>0</v>
      </c>
      <c r="O1476" s="97">
        <v>0</v>
      </c>
      <c r="P1476" s="97">
        <v>0</v>
      </c>
      <c r="Q1476" s="97">
        <v>0</v>
      </c>
      <c r="R1476" s="97">
        <v>0</v>
      </c>
      <c r="S1476" s="97">
        <v>0</v>
      </c>
      <c r="T1476" s="97">
        <v>0</v>
      </c>
      <c r="U1476" s="97">
        <v>0</v>
      </c>
      <c r="V1476" s="97">
        <v>1</v>
      </c>
      <c r="W1476" s="97">
        <v>0</v>
      </c>
      <c r="X1476" s="97">
        <v>1</v>
      </c>
      <c r="Y1476" s="97">
        <v>0</v>
      </c>
      <c r="Z1476" s="97">
        <v>0</v>
      </c>
      <c r="AA1476" s="97">
        <v>0</v>
      </c>
      <c r="AB1476" s="97">
        <v>0</v>
      </c>
      <c r="AC1476" s="97">
        <v>0</v>
      </c>
      <c r="AD1476" s="97">
        <v>0</v>
      </c>
      <c r="AE1476" s="97">
        <v>0</v>
      </c>
      <c r="AF1476" s="97">
        <v>0</v>
      </c>
      <c r="AG1476" s="97">
        <v>0</v>
      </c>
      <c r="AH1476" s="97">
        <v>1</v>
      </c>
      <c r="AI1476" s="97">
        <v>1</v>
      </c>
      <c r="AJ1476" s="97">
        <v>0</v>
      </c>
      <c r="AK1476" s="97">
        <v>1</v>
      </c>
      <c r="AL1476" s="97">
        <v>1</v>
      </c>
      <c r="AM1476" s="97">
        <v>2</v>
      </c>
      <c r="AN1476" s="96" t="s">
        <v>2302</v>
      </c>
      <c r="AO1476" s="97">
        <v>1</v>
      </c>
      <c r="AP1476" s="31">
        <f>IFERROR(IF(AN1476="CIKDITIRO",VLOOKUP(A1476,'BR DTG CIKDITIRO'!C:E,3,0),IF(FR_HITUNG_MINMAX!AN1476="PESALAKAN",VLOOKUP(FR_HITUNG_MINMAX!A1476,'BR DTG ADW'!C:E,3,0),IF(FR_HITUNG_MINMAX!AN1476="PACUL",VLOOKUP(FR_HITUNG_MINMAX!A1476,'BR DTG PACUL'!C:E,3,0),IF(FR_HITUNG_MINMAX!AN1476="TRAYEMAN",VLOOKUP(FR_HITUNG_MINMAX!A1476,'BR DTG TRAYEMAN'!C:E,3,0),"?")))),0)</f>
        <v>0</v>
      </c>
      <c r="AQ1476" s="31">
        <f>IF(AN1476="PACUL",VLOOKUP(A1476,'STOK PACUL'!C:H,6,0),IF(FR_HITUNG_MINMAX!AN1476="PESALAKAN",VLOOKUP(FR_HITUNG_MINMAX!A1476,'STOK PESALAKAN'!C:H,6,0),IF(FR_HITUNG_MINMAX!AN1476="CIKDITIRO",VLOOKUP(FR_HITUNG_MINMAX!A1476,'STOK CIKDITIRO'!C:H,6,0),IF(FR_HITUNG_MINMAX!AN1476="TRAYEMAN",VLOOKUP(FR_HITUNG_MINMAX!A1476,'STOK TRAYEMAN'!C:H,6,0),"?"))))</f>
        <v>1</v>
      </c>
      <c r="AR1476" s="25">
        <f t="shared" si="84"/>
        <v>1</v>
      </c>
      <c r="AS1476" s="25">
        <f t="shared" si="85"/>
        <v>1</v>
      </c>
      <c r="AT1476" s="25">
        <f t="shared" si="86"/>
        <v>4</v>
      </c>
    </row>
    <row r="1477" spans="1:46">
      <c r="A1477" s="74"/>
      <c r="B1477" s="74"/>
      <c r="C1477" s="74"/>
      <c r="D1477" s="74"/>
      <c r="E1477" s="74"/>
      <c r="F1477" s="75"/>
      <c r="G1477" s="75"/>
      <c r="H1477" s="74"/>
      <c r="I1477" s="74"/>
      <c r="J1477" s="76"/>
      <c r="K1477" s="75"/>
      <c r="L1477" s="75"/>
      <c r="M1477" s="75"/>
      <c r="N1477" s="75"/>
      <c r="O1477" s="75"/>
      <c r="P1477" s="75"/>
      <c r="Q1477" s="75"/>
      <c r="R1477" s="75"/>
      <c r="S1477" s="75"/>
      <c r="T1477" s="75"/>
      <c r="U1477" s="75"/>
      <c r="V1477" s="75"/>
      <c r="W1477" s="75"/>
      <c r="X1477" s="75"/>
      <c r="Y1477" s="75"/>
      <c r="Z1477" s="75"/>
      <c r="AA1477" s="75"/>
      <c r="AB1477" s="75"/>
      <c r="AC1477" s="75"/>
      <c r="AD1477" s="75"/>
      <c r="AE1477" s="75"/>
      <c r="AF1477" s="75"/>
      <c r="AG1477" s="75"/>
      <c r="AH1477" s="75"/>
      <c r="AI1477" s="75"/>
      <c r="AJ1477" s="75"/>
      <c r="AK1477" s="75"/>
      <c r="AL1477" s="75"/>
      <c r="AM1477" s="75"/>
      <c r="AN1477" s="74"/>
      <c r="AO1477" s="75"/>
      <c r="AP1477" s="31"/>
      <c r="AQ1477" s="31"/>
    </row>
    <row r="1478" spans="1:46">
      <c r="A1478" s="74"/>
      <c r="B1478" s="74"/>
      <c r="C1478" s="74"/>
      <c r="D1478" s="74"/>
      <c r="E1478" s="74"/>
      <c r="F1478" s="75"/>
      <c r="G1478" s="75"/>
      <c r="H1478" s="74"/>
      <c r="I1478" s="74"/>
      <c r="J1478" s="76"/>
      <c r="K1478" s="75"/>
      <c r="L1478" s="75"/>
      <c r="M1478" s="75"/>
      <c r="N1478" s="75"/>
      <c r="O1478" s="75"/>
      <c r="P1478" s="75"/>
      <c r="Q1478" s="75"/>
      <c r="R1478" s="75"/>
      <c r="S1478" s="75"/>
      <c r="T1478" s="75"/>
      <c r="U1478" s="75"/>
      <c r="V1478" s="75"/>
      <c r="W1478" s="75"/>
      <c r="X1478" s="75"/>
      <c r="Y1478" s="75"/>
      <c r="Z1478" s="75"/>
      <c r="AA1478" s="75"/>
      <c r="AB1478" s="75"/>
      <c r="AC1478" s="75"/>
      <c r="AD1478" s="75"/>
      <c r="AE1478" s="75"/>
      <c r="AF1478" s="75"/>
      <c r="AG1478" s="75"/>
      <c r="AH1478" s="75"/>
      <c r="AI1478" s="75"/>
      <c r="AJ1478" s="75"/>
      <c r="AK1478" s="75"/>
      <c r="AL1478" s="75"/>
      <c r="AM1478" s="75"/>
      <c r="AN1478" s="74"/>
      <c r="AO1478" s="75"/>
      <c r="AP1478" s="31"/>
      <c r="AQ1478" s="31"/>
    </row>
    <row r="1479" spans="1:46">
      <c r="A1479" s="74"/>
      <c r="B1479" s="74"/>
      <c r="C1479" s="74"/>
      <c r="D1479" s="74"/>
      <c r="E1479" s="74"/>
      <c r="F1479" s="75"/>
      <c r="G1479" s="75"/>
      <c r="H1479" s="74"/>
      <c r="I1479" s="74"/>
      <c r="J1479" s="76"/>
      <c r="K1479" s="75"/>
      <c r="L1479" s="75"/>
      <c r="M1479" s="75"/>
      <c r="N1479" s="75"/>
      <c r="O1479" s="75"/>
      <c r="P1479" s="75"/>
      <c r="Q1479" s="75"/>
      <c r="R1479" s="75"/>
      <c r="S1479" s="75"/>
      <c r="T1479" s="75"/>
      <c r="U1479" s="75"/>
      <c r="V1479" s="75"/>
      <c r="W1479" s="75"/>
      <c r="X1479" s="75"/>
      <c r="Y1479" s="75"/>
      <c r="Z1479" s="75"/>
      <c r="AA1479" s="75"/>
      <c r="AB1479" s="75"/>
      <c r="AC1479" s="75"/>
      <c r="AD1479" s="75"/>
      <c r="AE1479" s="75"/>
      <c r="AF1479" s="75"/>
      <c r="AG1479" s="75"/>
      <c r="AH1479" s="75"/>
      <c r="AI1479" s="75"/>
      <c r="AJ1479" s="75"/>
      <c r="AK1479" s="75"/>
      <c r="AL1479" s="75"/>
      <c r="AM1479" s="75"/>
      <c r="AN1479" s="74"/>
      <c r="AO1479" s="75"/>
      <c r="AP1479" s="31"/>
      <c r="AQ1479" s="31"/>
    </row>
    <row r="1480" spans="1:46">
      <c r="A1480" s="74"/>
      <c r="B1480" s="74"/>
      <c r="C1480" s="74"/>
      <c r="D1480" s="74"/>
      <c r="E1480" s="74"/>
      <c r="F1480" s="75"/>
      <c r="G1480" s="75"/>
      <c r="H1480" s="74"/>
      <c r="I1480" s="74"/>
      <c r="J1480" s="76"/>
      <c r="K1480" s="75"/>
      <c r="L1480" s="75"/>
      <c r="M1480" s="75"/>
      <c r="N1480" s="75"/>
      <c r="O1480" s="75"/>
      <c r="P1480" s="75"/>
      <c r="Q1480" s="75"/>
      <c r="R1480" s="75"/>
      <c r="S1480" s="75"/>
      <c r="T1480" s="75"/>
      <c r="U1480" s="75"/>
      <c r="V1480" s="75"/>
      <c r="W1480" s="75"/>
      <c r="X1480" s="75"/>
      <c r="Y1480" s="75"/>
      <c r="Z1480" s="75"/>
      <c r="AA1480" s="75"/>
      <c r="AB1480" s="75"/>
      <c r="AC1480" s="75"/>
      <c r="AD1480" s="75"/>
      <c r="AE1480" s="75"/>
      <c r="AF1480" s="75"/>
      <c r="AG1480" s="75"/>
      <c r="AH1480" s="75"/>
      <c r="AI1480" s="75"/>
      <c r="AJ1480" s="75"/>
      <c r="AK1480" s="75"/>
      <c r="AL1480" s="75"/>
      <c r="AM1480" s="75"/>
      <c r="AN1480" s="74"/>
      <c r="AO1480" s="75"/>
      <c r="AP1480" s="31"/>
      <c r="AQ1480" s="31"/>
    </row>
    <row r="1481" spans="1:46">
      <c r="A1481" s="74"/>
      <c r="B1481" s="74"/>
      <c r="C1481" s="74"/>
      <c r="D1481" s="74"/>
      <c r="E1481" s="74"/>
      <c r="F1481" s="75"/>
      <c r="G1481" s="75"/>
      <c r="H1481" s="74"/>
      <c r="I1481" s="74"/>
      <c r="J1481" s="76"/>
      <c r="K1481" s="75"/>
      <c r="L1481" s="75"/>
      <c r="M1481" s="75"/>
      <c r="N1481" s="75"/>
      <c r="O1481" s="75"/>
      <c r="P1481" s="75"/>
      <c r="Q1481" s="75"/>
      <c r="R1481" s="75"/>
      <c r="S1481" s="75"/>
      <c r="T1481" s="75"/>
      <c r="U1481" s="75"/>
      <c r="V1481" s="75"/>
      <c r="W1481" s="75"/>
      <c r="X1481" s="75"/>
      <c r="Y1481" s="75"/>
      <c r="Z1481" s="75"/>
      <c r="AA1481" s="75"/>
      <c r="AB1481" s="75"/>
      <c r="AC1481" s="75"/>
      <c r="AD1481" s="75"/>
      <c r="AE1481" s="75"/>
      <c r="AF1481" s="75"/>
      <c r="AG1481" s="75"/>
      <c r="AH1481" s="75"/>
      <c r="AI1481" s="75"/>
      <c r="AJ1481" s="75"/>
      <c r="AK1481" s="75"/>
      <c r="AL1481" s="75"/>
      <c r="AM1481" s="75"/>
      <c r="AN1481" s="74"/>
      <c r="AO1481" s="75"/>
      <c r="AP1481" s="31"/>
      <c r="AQ1481" s="31"/>
    </row>
    <row r="1482" spans="1:46">
      <c r="A1482" s="36"/>
      <c r="B1482" s="36"/>
      <c r="C1482" s="36"/>
      <c r="D1482" s="36"/>
      <c r="E1482" s="36"/>
      <c r="F1482" s="37"/>
      <c r="G1482" s="37"/>
      <c r="H1482" s="36"/>
      <c r="I1482" s="36"/>
      <c r="J1482" s="39"/>
      <c r="K1482" s="37"/>
      <c r="L1482" s="37"/>
      <c r="M1482" s="37"/>
      <c r="N1482" s="37"/>
      <c r="O1482" s="37"/>
      <c r="P1482" s="37"/>
      <c r="Q1482" s="37"/>
      <c r="R1482" s="37"/>
      <c r="S1482" s="37"/>
      <c r="T1482" s="37"/>
      <c r="U1482" s="37"/>
      <c r="V1482" s="37"/>
      <c r="W1482" s="37"/>
      <c r="X1482" s="37"/>
      <c r="Y1482" s="37"/>
      <c r="Z1482" s="37"/>
      <c r="AA1482" s="37"/>
      <c r="AB1482" s="37"/>
      <c r="AC1482" s="37"/>
      <c r="AD1482" s="37"/>
      <c r="AE1482" s="37"/>
      <c r="AF1482" s="37"/>
      <c r="AG1482" s="37"/>
      <c r="AH1482" s="37"/>
      <c r="AI1482" s="37"/>
      <c r="AJ1482" s="37"/>
      <c r="AK1482" s="37"/>
      <c r="AL1482" s="37"/>
      <c r="AM1482" s="37"/>
      <c r="AN1482" s="36"/>
      <c r="AO1482" s="37"/>
      <c r="AP1482" s="31"/>
      <c r="AQ1482" s="31"/>
    </row>
    <row r="1483" spans="1:46">
      <c r="A1483" s="36"/>
      <c r="B1483" s="36"/>
      <c r="C1483" s="36"/>
      <c r="D1483" s="36"/>
      <c r="E1483" s="36"/>
      <c r="F1483" s="37"/>
      <c r="G1483" s="37"/>
      <c r="H1483" s="36"/>
      <c r="I1483" s="36"/>
      <c r="J1483" s="39"/>
      <c r="K1483" s="37"/>
      <c r="L1483" s="37"/>
      <c r="M1483" s="37"/>
      <c r="N1483" s="37"/>
      <c r="O1483" s="37"/>
      <c r="P1483" s="37"/>
      <c r="Q1483" s="37"/>
      <c r="R1483" s="37"/>
      <c r="S1483" s="37"/>
      <c r="T1483" s="37"/>
      <c r="U1483" s="37"/>
      <c r="V1483" s="37"/>
      <c r="W1483" s="37"/>
      <c r="X1483" s="37"/>
      <c r="Y1483" s="37"/>
      <c r="Z1483" s="37"/>
      <c r="AA1483" s="37"/>
      <c r="AB1483" s="37"/>
      <c r="AC1483" s="37"/>
      <c r="AD1483" s="37"/>
      <c r="AE1483" s="37"/>
      <c r="AF1483" s="37"/>
      <c r="AG1483" s="37"/>
      <c r="AH1483" s="37"/>
      <c r="AI1483" s="37"/>
      <c r="AJ1483" s="37"/>
      <c r="AK1483" s="37"/>
      <c r="AL1483" s="37"/>
      <c r="AM1483" s="37"/>
      <c r="AN1483" s="36"/>
      <c r="AO1483" s="37"/>
      <c r="AP1483" s="31"/>
      <c r="AQ1483" s="31"/>
    </row>
    <row r="1484" spans="1:46">
      <c r="A1484" s="36"/>
      <c r="B1484" s="36"/>
      <c r="C1484" s="36"/>
      <c r="D1484" s="36"/>
      <c r="E1484" s="36"/>
      <c r="F1484" s="37"/>
      <c r="G1484" s="37"/>
      <c r="H1484" s="36"/>
      <c r="I1484" s="36"/>
      <c r="J1484" s="39"/>
      <c r="K1484" s="37"/>
      <c r="L1484" s="37"/>
      <c r="M1484" s="37"/>
      <c r="N1484" s="37"/>
      <c r="O1484" s="37"/>
      <c r="P1484" s="37"/>
      <c r="Q1484" s="37"/>
      <c r="R1484" s="37"/>
      <c r="S1484" s="37"/>
      <c r="T1484" s="37"/>
      <c r="U1484" s="37"/>
      <c r="V1484" s="37"/>
      <c r="W1484" s="37"/>
      <c r="X1484" s="37"/>
      <c r="Y1484" s="37"/>
      <c r="Z1484" s="37"/>
      <c r="AA1484" s="37"/>
      <c r="AB1484" s="37"/>
      <c r="AC1484" s="37"/>
      <c r="AD1484" s="37"/>
      <c r="AE1484" s="37"/>
      <c r="AF1484" s="37"/>
      <c r="AG1484" s="37"/>
      <c r="AH1484" s="37"/>
      <c r="AI1484" s="37"/>
      <c r="AJ1484" s="37"/>
      <c r="AK1484" s="37"/>
      <c r="AL1484" s="37"/>
      <c r="AM1484" s="37"/>
      <c r="AN1484" s="36"/>
      <c r="AO1484" s="37"/>
      <c r="AP1484" s="31"/>
      <c r="AQ1484" s="31"/>
    </row>
    <row r="1485" spans="1:46">
      <c r="A1485" s="36"/>
      <c r="B1485" s="36"/>
      <c r="C1485" s="36"/>
      <c r="D1485" s="36"/>
      <c r="E1485" s="36"/>
      <c r="F1485" s="37"/>
      <c r="G1485" s="37"/>
      <c r="H1485" s="36"/>
      <c r="I1485" s="36"/>
      <c r="J1485" s="39"/>
      <c r="K1485" s="37"/>
      <c r="L1485" s="37"/>
      <c r="M1485" s="37"/>
      <c r="N1485" s="37"/>
      <c r="O1485" s="37"/>
      <c r="P1485" s="37"/>
      <c r="Q1485" s="37"/>
      <c r="R1485" s="37"/>
      <c r="S1485" s="37"/>
      <c r="T1485" s="37"/>
      <c r="U1485" s="37"/>
      <c r="V1485" s="37"/>
      <c r="W1485" s="37"/>
      <c r="X1485" s="37"/>
      <c r="Y1485" s="37"/>
      <c r="Z1485" s="37"/>
      <c r="AA1485" s="37"/>
      <c r="AB1485" s="37"/>
      <c r="AC1485" s="37"/>
      <c r="AD1485" s="37"/>
      <c r="AE1485" s="37"/>
      <c r="AF1485" s="37"/>
      <c r="AG1485" s="37"/>
      <c r="AH1485" s="37"/>
      <c r="AI1485" s="37"/>
      <c r="AJ1485" s="37"/>
      <c r="AK1485" s="37"/>
      <c r="AL1485" s="37"/>
      <c r="AM1485" s="37"/>
      <c r="AN1485" s="36"/>
      <c r="AO1485" s="37"/>
      <c r="AP1485" s="31"/>
      <c r="AQ1485" s="31"/>
    </row>
    <row r="1486" spans="1:46">
      <c r="A1486" s="36"/>
      <c r="B1486" s="36"/>
      <c r="C1486" s="36"/>
      <c r="D1486" s="36"/>
      <c r="E1486" s="36"/>
      <c r="F1486" s="37"/>
      <c r="G1486" s="37"/>
      <c r="H1486" s="36"/>
      <c r="I1486" s="36"/>
      <c r="J1486" s="39"/>
      <c r="K1486" s="37"/>
      <c r="L1486" s="37"/>
      <c r="M1486" s="37"/>
      <c r="N1486" s="37"/>
      <c r="O1486" s="37"/>
      <c r="P1486" s="37"/>
      <c r="Q1486" s="37"/>
      <c r="R1486" s="37"/>
      <c r="S1486" s="37"/>
      <c r="T1486" s="37"/>
      <c r="U1486" s="37"/>
      <c r="V1486" s="37"/>
      <c r="W1486" s="37"/>
      <c r="X1486" s="37"/>
      <c r="Y1486" s="37"/>
      <c r="Z1486" s="37"/>
      <c r="AA1486" s="37"/>
      <c r="AB1486" s="37"/>
      <c r="AC1486" s="37"/>
      <c r="AD1486" s="37"/>
      <c r="AE1486" s="37"/>
      <c r="AF1486" s="37"/>
      <c r="AG1486" s="37"/>
      <c r="AH1486" s="37"/>
      <c r="AI1486" s="37"/>
      <c r="AJ1486" s="37"/>
      <c r="AK1486" s="37"/>
      <c r="AL1486" s="37"/>
      <c r="AM1486" s="37"/>
      <c r="AN1486" s="36"/>
      <c r="AO1486" s="37"/>
      <c r="AP1486" s="31"/>
      <c r="AQ1486" s="31"/>
    </row>
    <row r="1487" spans="1:46">
      <c r="A1487" s="36"/>
      <c r="B1487" s="36"/>
      <c r="C1487" s="36"/>
      <c r="D1487" s="36"/>
      <c r="E1487" s="36"/>
      <c r="F1487" s="37"/>
      <c r="G1487" s="37"/>
      <c r="H1487" s="36"/>
      <c r="I1487" s="36"/>
      <c r="J1487" s="39"/>
      <c r="K1487" s="37"/>
      <c r="L1487" s="37"/>
      <c r="M1487" s="37"/>
      <c r="N1487" s="37"/>
      <c r="O1487" s="37"/>
      <c r="P1487" s="37"/>
      <c r="Q1487" s="37"/>
      <c r="R1487" s="37"/>
      <c r="S1487" s="37"/>
      <c r="T1487" s="37"/>
      <c r="U1487" s="37"/>
      <c r="V1487" s="37"/>
      <c r="W1487" s="37"/>
      <c r="X1487" s="37"/>
      <c r="Y1487" s="37"/>
      <c r="Z1487" s="37"/>
      <c r="AA1487" s="37"/>
      <c r="AB1487" s="37"/>
      <c r="AC1487" s="37"/>
      <c r="AD1487" s="37"/>
      <c r="AE1487" s="37"/>
      <c r="AF1487" s="37"/>
      <c r="AG1487" s="37"/>
      <c r="AH1487" s="37"/>
      <c r="AI1487" s="37"/>
      <c r="AJ1487" s="37"/>
      <c r="AK1487" s="37"/>
      <c r="AL1487" s="37"/>
      <c r="AM1487" s="37"/>
      <c r="AN1487" s="36"/>
      <c r="AO1487" s="37"/>
      <c r="AP1487" s="31"/>
      <c r="AQ1487" s="31"/>
    </row>
    <row r="1488" spans="1:46">
      <c r="A1488" s="36"/>
      <c r="B1488" s="36"/>
      <c r="C1488" s="36"/>
      <c r="D1488" s="36"/>
      <c r="E1488" s="36"/>
      <c r="F1488" s="37"/>
      <c r="G1488" s="37"/>
      <c r="H1488" s="36"/>
      <c r="I1488" s="36"/>
      <c r="J1488" s="39"/>
      <c r="K1488" s="37"/>
      <c r="L1488" s="37"/>
      <c r="M1488" s="37"/>
      <c r="N1488" s="37"/>
      <c r="O1488" s="37"/>
      <c r="P1488" s="37"/>
      <c r="Q1488" s="37"/>
      <c r="R1488" s="37"/>
      <c r="S1488" s="37"/>
      <c r="T1488" s="37"/>
      <c r="U1488" s="37"/>
      <c r="V1488" s="37"/>
      <c r="W1488" s="37"/>
      <c r="X1488" s="37"/>
      <c r="Y1488" s="37"/>
      <c r="Z1488" s="37"/>
      <c r="AA1488" s="37"/>
      <c r="AB1488" s="37"/>
      <c r="AC1488" s="37"/>
      <c r="AD1488" s="37"/>
      <c r="AE1488" s="37"/>
      <c r="AF1488" s="37"/>
      <c r="AG1488" s="37"/>
      <c r="AH1488" s="37"/>
      <c r="AI1488" s="37"/>
      <c r="AJ1488" s="37"/>
      <c r="AK1488" s="37"/>
      <c r="AL1488" s="37"/>
      <c r="AM1488" s="37"/>
      <c r="AN1488" s="36"/>
      <c r="AO1488" s="37"/>
      <c r="AP1488" s="31"/>
      <c r="AQ1488" s="31"/>
    </row>
    <row r="1489" spans="1:43">
      <c r="A1489" s="36"/>
      <c r="B1489" s="36"/>
      <c r="C1489" s="36"/>
      <c r="D1489" s="36"/>
      <c r="E1489" s="36"/>
      <c r="F1489" s="37"/>
      <c r="G1489" s="37"/>
      <c r="H1489" s="36"/>
      <c r="I1489" s="36"/>
      <c r="J1489" s="39"/>
      <c r="K1489" s="37"/>
      <c r="L1489" s="37"/>
      <c r="M1489" s="37"/>
      <c r="N1489" s="37"/>
      <c r="O1489" s="37"/>
      <c r="P1489" s="37"/>
      <c r="Q1489" s="37"/>
      <c r="R1489" s="37"/>
      <c r="S1489" s="37"/>
      <c r="T1489" s="37"/>
      <c r="U1489" s="37"/>
      <c r="V1489" s="37"/>
      <c r="W1489" s="37"/>
      <c r="X1489" s="37"/>
      <c r="Y1489" s="37"/>
      <c r="Z1489" s="37"/>
      <c r="AA1489" s="37"/>
      <c r="AB1489" s="37"/>
      <c r="AC1489" s="37"/>
      <c r="AD1489" s="37"/>
      <c r="AE1489" s="37"/>
      <c r="AF1489" s="37"/>
      <c r="AG1489" s="37"/>
      <c r="AH1489" s="37"/>
      <c r="AI1489" s="37"/>
      <c r="AJ1489" s="37"/>
      <c r="AK1489" s="37"/>
      <c r="AL1489" s="37"/>
      <c r="AM1489" s="37"/>
      <c r="AN1489" s="36"/>
      <c r="AO1489" s="37"/>
      <c r="AP1489" s="31"/>
      <c r="AQ1489" s="31"/>
    </row>
    <row r="1490" spans="1:43">
      <c r="A1490" s="36"/>
      <c r="B1490" s="36"/>
      <c r="C1490" s="36"/>
      <c r="D1490" s="36"/>
      <c r="E1490" s="36"/>
      <c r="F1490" s="37"/>
      <c r="G1490" s="37"/>
      <c r="H1490" s="36"/>
      <c r="I1490" s="36"/>
      <c r="J1490" s="39"/>
      <c r="K1490" s="37"/>
      <c r="L1490" s="37"/>
      <c r="M1490" s="37"/>
      <c r="N1490" s="37"/>
      <c r="O1490" s="37"/>
      <c r="P1490" s="37"/>
      <c r="Q1490" s="37"/>
      <c r="R1490" s="37"/>
      <c r="S1490" s="37"/>
      <c r="T1490" s="37"/>
      <c r="U1490" s="37"/>
      <c r="V1490" s="37"/>
      <c r="W1490" s="37"/>
      <c r="X1490" s="37"/>
      <c r="Y1490" s="37"/>
      <c r="Z1490" s="37"/>
      <c r="AA1490" s="37"/>
      <c r="AB1490" s="37"/>
      <c r="AC1490" s="37"/>
      <c r="AD1490" s="37"/>
      <c r="AE1490" s="37"/>
      <c r="AF1490" s="37"/>
      <c r="AG1490" s="37"/>
      <c r="AH1490" s="37"/>
      <c r="AI1490" s="37"/>
      <c r="AJ1490" s="37"/>
      <c r="AK1490" s="37"/>
      <c r="AL1490" s="37"/>
      <c r="AM1490" s="37"/>
      <c r="AN1490" s="36"/>
      <c r="AO1490" s="37"/>
      <c r="AP1490" s="31"/>
      <c r="AQ1490" s="31"/>
    </row>
    <row r="1491" spans="1:43">
      <c r="A1491" s="36"/>
      <c r="B1491" s="36"/>
      <c r="C1491" s="36"/>
      <c r="D1491" s="36"/>
      <c r="E1491" s="36"/>
      <c r="F1491" s="37"/>
      <c r="G1491" s="37"/>
      <c r="H1491" s="36"/>
      <c r="I1491" s="36"/>
      <c r="J1491" s="39"/>
      <c r="K1491" s="37"/>
      <c r="L1491" s="37"/>
      <c r="M1491" s="37"/>
      <c r="N1491" s="37"/>
      <c r="O1491" s="37"/>
      <c r="P1491" s="37"/>
      <c r="Q1491" s="37"/>
      <c r="R1491" s="37"/>
      <c r="S1491" s="37"/>
      <c r="T1491" s="37"/>
      <c r="U1491" s="37"/>
      <c r="V1491" s="37"/>
      <c r="W1491" s="37"/>
      <c r="X1491" s="37"/>
      <c r="Y1491" s="37"/>
      <c r="Z1491" s="37"/>
      <c r="AA1491" s="37"/>
      <c r="AB1491" s="37"/>
      <c r="AC1491" s="37"/>
      <c r="AD1491" s="37"/>
      <c r="AE1491" s="37"/>
      <c r="AF1491" s="37"/>
      <c r="AG1491" s="37"/>
      <c r="AH1491" s="37"/>
      <c r="AI1491" s="37"/>
      <c r="AJ1491" s="37"/>
      <c r="AK1491" s="37"/>
      <c r="AL1491" s="37"/>
      <c r="AM1491" s="37"/>
      <c r="AN1491" s="36"/>
      <c r="AO1491" s="37"/>
      <c r="AP1491" s="31"/>
      <c r="AQ1491" s="31"/>
    </row>
    <row r="1492" spans="1:43">
      <c r="A1492" s="36"/>
      <c r="B1492" s="36"/>
      <c r="C1492" s="36"/>
      <c r="D1492" s="36"/>
      <c r="E1492" s="36"/>
      <c r="F1492" s="37"/>
      <c r="G1492" s="37"/>
      <c r="H1492" s="36"/>
      <c r="I1492" s="36"/>
      <c r="J1492" s="39"/>
      <c r="K1492" s="37"/>
      <c r="L1492" s="37"/>
      <c r="M1492" s="37"/>
      <c r="N1492" s="37"/>
      <c r="O1492" s="37"/>
      <c r="P1492" s="37"/>
      <c r="Q1492" s="37"/>
      <c r="R1492" s="37"/>
      <c r="S1492" s="37"/>
      <c r="T1492" s="37"/>
      <c r="U1492" s="37"/>
      <c r="V1492" s="37"/>
      <c r="W1492" s="37"/>
      <c r="X1492" s="37"/>
      <c r="Y1492" s="37"/>
      <c r="Z1492" s="37"/>
      <c r="AA1492" s="37"/>
      <c r="AB1492" s="37"/>
      <c r="AC1492" s="37"/>
      <c r="AD1492" s="37"/>
      <c r="AE1492" s="37"/>
      <c r="AF1492" s="37"/>
      <c r="AG1492" s="37"/>
      <c r="AH1492" s="37"/>
      <c r="AI1492" s="37"/>
      <c r="AJ1492" s="37"/>
      <c r="AK1492" s="37"/>
      <c r="AL1492" s="37"/>
      <c r="AM1492" s="37"/>
      <c r="AN1492" s="36"/>
      <c r="AO1492" s="37"/>
      <c r="AP1492" s="31"/>
      <c r="AQ1492" s="31"/>
    </row>
    <row r="1493" spans="1:43">
      <c r="A1493" s="36"/>
      <c r="B1493" s="36"/>
      <c r="C1493" s="36"/>
      <c r="D1493" s="36"/>
      <c r="E1493" s="36"/>
      <c r="F1493" s="37"/>
      <c r="G1493" s="37"/>
      <c r="H1493" s="36"/>
      <c r="I1493" s="36"/>
      <c r="J1493" s="39"/>
      <c r="K1493" s="37"/>
      <c r="L1493" s="37"/>
      <c r="M1493" s="37"/>
      <c r="N1493" s="37"/>
      <c r="O1493" s="37"/>
      <c r="P1493" s="37"/>
      <c r="Q1493" s="37"/>
      <c r="R1493" s="37"/>
      <c r="S1493" s="37"/>
      <c r="T1493" s="37"/>
      <c r="U1493" s="37"/>
      <c r="V1493" s="37"/>
      <c r="W1493" s="37"/>
      <c r="X1493" s="37"/>
      <c r="Y1493" s="37"/>
      <c r="Z1493" s="37"/>
      <c r="AA1493" s="37"/>
      <c r="AB1493" s="37"/>
      <c r="AC1493" s="37"/>
      <c r="AD1493" s="37"/>
      <c r="AE1493" s="37"/>
      <c r="AF1493" s="37"/>
      <c r="AG1493" s="37"/>
      <c r="AH1493" s="37"/>
      <c r="AI1493" s="37"/>
      <c r="AJ1493" s="37"/>
      <c r="AK1493" s="37"/>
      <c r="AL1493" s="37"/>
      <c r="AM1493" s="37"/>
      <c r="AN1493" s="36"/>
      <c r="AO1493" s="37"/>
      <c r="AP1493" s="31"/>
      <c r="AQ1493" s="31"/>
    </row>
    <row r="1494" spans="1:43">
      <c r="A1494" s="36"/>
      <c r="B1494" s="36"/>
      <c r="C1494" s="36"/>
      <c r="D1494" s="36"/>
      <c r="E1494" s="36"/>
      <c r="F1494" s="37"/>
      <c r="G1494" s="37"/>
      <c r="H1494" s="36"/>
      <c r="I1494" s="36"/>
      <c r="J1494" s="39"/>
      <c r="K1494" s="37"/>
      <c r="L1494" s="37"/>
      <c r="M1494" s="37"/>
      <c r="N1494" s="37"/>
      <c r="O1494" s="37"/>
      <c r="P1494" s="37"/>
      <c r="Q1494" s="37"/>
      <c r="R1494" s="37"/>
      <c r="S1494" s="37"/>
      <c r="T1494" s="37"/>
      <c r="U1494" s="37"/>
      <c r="V1494" s="37"/>
      <c r="W1494" s="37"/>
      <c r="X1494" s="37"/>
      <c r="Y1494" s="37"/>
      <c r="Z1494" s="37"/>
      <c r="AA1494" s="37"/>
      <c r="AB1494" s="37"/>
      <c r="AC1494" s="37"/>
      <c r="AD1494" s="37"/>
      <c r="AE1494" s="37"/>
      <c r="AF1494" s="37"/>
      <c r="AG1494" s="37"/>
      <c r="AH1494" s="37"/>
      <c r="AI1494" s="37"/>
      <c r="AJ1494" s="37"/>
      <c r="AK1494" s="37"/>
      <c r="AL1494" s="37"/>
      <c r="AM1494" s="37"/>
      <c r="AN1494" s="36"/>
      <c r="AO1494" s="37"/>
      <c r="AP1494" s="31"/>
      <c r="AQ1494" s="31"/>
    </row>
    <row r="1495" spans="1:43">
      <c r="A1495" s="36"/>
      <c r="B1495" s="36"/>
      <c r="C1495" s="36"/>
      <c r="D1495" s="36"/>
      <c r="E1495" s="36"/>
      <c r="F1495" s="37"/>
      <c r="G1495" s="37"/>
      <c r="H1495" s="36"/>
      <c r="I1495" s="36"/>
      <c r="J1495" s="39"/>
      <c r="K1495" s="37"/>
      <c r="L1495" s="37"/>
      <c r="M1495" s="37"/>
      <c r="N1495" s="37"/>
      <c r="O1495" s="37"/>
      <c r="P1495" s="37"/>
      <c r="Q1495" s="37"/>
      <c r="R1495" s="37"/>
      <c r="S1495" s="37"/>
      <c r="T1495" s="37"/>
      <c r="U1495" s="37"/>
      <c r="V1495" s="37"/>
      <c r="W1495" s="37"/>
      <c r="X1495" s="37"/>
      <c r="Y1495" s="37"/>
      <c r="Z1495" s="37"/>
      <c r="AA1495" s="37"/>
      <c r="AB1495" s="37"/>
      <c r="AC1495" s="37"/>
      <c r="AD1495" s="37"/>
      <c r="AE1495" s="37"/>
      <c r="AF1495" s="37"/>
      <c r="AG1495" s="37"/>
      <c r="AH1495" s="37"/>
      <c r="AI1495" s="37"/>
      <c r="AJ1495" s="37"/>
      <c r="AK1495" s="37"/>
      <c r="AL1495" s="37"/>
      <c r="AM1495" s="37"/>
      <c r="AN1495" s="36"/>
      <c r="AO1495" s="37"/>
      <c r="AP1495" s="31"/>
      <c r="AQ1495" s="31"/>
    </row>
    <row r="1496" spans="1:43">
      <c r="A1496" s="36"/>
      <c r="B1496" s="36"/>
      <c r="C1496" s="36"/>
      <c r="D1496" s="36"/>
      <c r="E1496" s="36"/>
      <c r="F1496" s="37"/>
      <c r="G1496" s="37"/>
      <c r="H1496" s="36"/>
      <c r="I1496" s="36"/>
      <c r="J1496" s="39"/>
      <c r="K1496" s="37"/>
      <c r="L1496" s="37"/>
      <c r="M1496" s="37"/>
      <c r="N1496" s="37"/>
      <c r="O1496" s="37"/>
      <c r="P1496" s="37"/>
      <c r="Q1496" s="37"/>
      <c r="R1496" s="37"/>
      <c r="S1496" s="37"/>
      <c r="T1496" s="37"/>
      <c r="U1496" s="37"/>
      <c r="V1496" s="37"/>
      <c r="W1496" s="37"/>
      <c r="X1496" s="37"/>
      <c r="Y1496" s="37"/>
      <c r="Z1496" s="37"/>
      <c r="AA1496" s="37"/>
      <c r="AB1496" s="37"/>
      <c r="AC1496" s="37"/>
      <c r="AD1496" s="37"/>
      <c r="AE1496" s="37"/>
      <c r="AF1496" s="37"/>
      <c r="AG1496" s="37"/>
      <c r="AH1496" s="37"/>
      <c r="AI1496" s="37"/>
      <c r="AJ1496" s="37"/>
      <c r="AK1496" s="37"/>
      <c r="AL1496" s="37"/>
      <c r="AM1496" s="37"/>
      <c r="AN1496" s="36"/>
      <c r="AO1496" s="37"/>
      <c r="AP1496" s="31"/>
      <c r="AQ1496" s="31"/>
    </row>
    <row r="1497" spans="1:43">
      <c r="A1497" s="36"/>
      <c r="B1497" s="36"/>
      <c r="C1497" s="36"/>
      <c r="D1497" s="36"/>
      <c r="E1497" s="36"/>
      <c r="F1497" s="37"/>
      <c r="G1497" s="37"/>
      <c r="H1497" s="36"/>
      <c r="I1497" s="36"/>
      <c r="J1497" s="39"/>
      <c r="K1497" s="37"/>
      <c r="L1497" s="37"/>
      <c r="M1497" s="37"/>
      <c r="N1497" s="37"/>
      <c r="O1497" s="37"/>
      <c r="P1497" s="37"/>
      <c r="Q1497" s="37"/>
      <c r="R1497" s="37"/>
      <c r="S1497" s="37"/>
      <c r="T1497" s="37"/>
      <c r="U1497" s="37"/>
      <c r="V1497" s="37"/>
      <c r="W1497" s="37"/>
      <c r="X1497" s="37"/>
      <c r="Y1497" s="37"/>
      <c r="Z1497" s="37"/>
      <c r="AA1497" s="37"/>
      <c r="AB1497" s="37"/>
      <c r="AC1497" s="37"/>
      <c r="AD1497" s="37"/>
      <c r="AE1497" s="37"/>
      <c r="AF1497" s="37"/>
      <c r="AG1497" s="37"/>
      <c r="AH1497" s="37"/>
      <c r="AI1497" s="37"/>
      <c r="AJ1497" s="37"/>
      <c r="AK1497" s="37"/>
      <c r="AL1497" s="37"/>
      <c r="AM1497" s="37"/>
      <c r="AN1497" s="36"/>
      <c r="AO1497" s="37"/>
      <c r="AP1497" s="31"/>
      <c r="AQ1497" s="31"/>
    </row>
    <row r="1498" spans="1:43">
      <c r="A1498" s="36"/>
      <c r="B1498" s="36"/>
      <c r="C1498" s="36"/>
      <c r="D1498" s="36"/>
      <c r="E1498" s="36"/>
      <c r="F1498" s="37"/>
      <c r="G1498" s="37"/>
      <c r="H1498" s="36"/>
      <c r="I1498" s="36"/>
      <c r="J1498" s="39"/>
      <c r="K1498" s="37"/>
      <c r="L1498" s="37"/>
      <c r="M1498" s="37"/>
      <c r="N1498" s="37"/>
      <c r="O1498" s="37"/>
      <c r="P1498" s="37"/>
      <c r="Q1498" s="37"/>
      <c r="R1498" s="37"/>
      <c r="S1498" s="37"/>
      <c r="T1498" s="37"/>
      <c r="U1498" s="37"/>
      <c r="V1498" s="37"/>
      <c r="W1498" s="37"/>
      <c r="X1498" s="37"/>
      <c r="Y1498" s="37"/>
      <c r="Z1498" s="37"/>
      <c r="AA1498" s="37"/>
      <c r="AB1498" s="37"/>
      <c r="AC1498" s="37"/>
      <c r="AD1498" s="37"/>
      <c r="AE1498" s="37"/>
      <c r="AF1498" s="37"/>
      <c r="AG1498" s="37"/>
      <c r="AH1498" s="37"/>
      <c r="AI1498" s="37"/>
      <c r="AJ1498" s="37"/>
      <c r="AK1498" s="37"/>
      <c r="AL1498" s="37"/>
      <c r="AM1498" s="37"/>
      <c r="AN1498" s="36"/>
      <c r="AO1498" s="37"/>
      <c r="AP1498" s="31"/>
      <c r="AQ1498" s="31"/>
    </row>
    <row r="1499" spans="1:43">
      <c r="A1499" s="36"/>
      <c r="B1499" s="36"/>
      <c r="C1499" s="36"/>
      <c r="D1499" s="36"/>
      <c r="E1499" s="36"/>
      <c r="F1499" s="37"/>
      <c r="G1499" s="37"/>
      <c r="H1499" s="36"/>
      <c r="I1499" s="36"/>
      <c r="J1499" s="39"/>
      <c r="K1499" s="37"/>
      <c r="L1499" s="37"/>
      <c r="M1499" s="37"/>
      <c r="N1499" s="37"/>
      <c r="O1499" s="37"/>
      <c r="P1499" s="37"/>
      <c r="Q1499" s="37"/>
      <c r="R1499" s="37"/>
      <c r="S1499" s="37"/>
      <c r="T1499" s="37"/>
      <c r="U1499" s="37"/>
      <c r="V1499" s="37"/>
      <c r="W1499" s="37"/>
      <c r="X1499" s="37"/>
      <c r="Y1499" s="37"/>
      <c r="Z1499" s="37"/>
      <c r="AA1499" s="37"/>
      <c r="AB1499" s="37"/>
      <c r="AC1499" s="37"/>
      <c r="AD1499" s="37"/>
      <c r="AE1499" s="37"/>
      <c r="AF1499" s="37"/>
      <c r="AG1499" s="37"/>
      <c r="AH1499" s="37"/>
      <c r="AI1499" s="37"/>
      <c r="AJ1499" s="37"/>
      <c r="AK1499" s="37"/>
      <c r="AL1499" s="37"/>
      <c r="AM1499" s="37"/>
      <c r="AN1499" s="36"/>
      <c r="AO1499" s="37"/>
      <c r="AP1499" s="31"/>
      <c r="AQ1499" s="31"/>
    </row>
    <row r="1500" spans="1:43">
      <c r="A1500" s="36"/>
      <c r="B1500" s="36"/>
      <c r="C1500" s="36"/>
      <c r="D1500" s="36"/>
      <c r="E1500" s="36"/>
      <c r="F1500" s="37"/>
      <c r="G1500" s="37"/>
      <c r="H1500" s="36"/>
      <c r="I1500" s="36"/>
      <c r="J1500" s="39"/>
      <c r="K1500" s="37"/>
      <c r="L1500" s="37"/>
      <c r="M1500" s="37"/>
      <c r="N1500" s="37"/>
      <c r="O1500" s="37"/>
      <c r="P1500" s="37"/>
      <c r="Q1500" s="37"/>
      <c r="R1500" s="37"/>
      <c r="S1500" s="37"/>
      <c r="T1500" s="37"/>
      <c r="U1500" s="37"/>
      <c r="V1500" s="37"/>
      <c r="W1500" s="37"/>
      <c r="X1500" s="37"/>
      <c r="Y1500" s="37"/>
      <c r="Z1500" s="37"/>
      <c r="AA1500" s="37"/>
      <c r="AB1500" s="37"/>
      <c r="AC1500" s="37"/>
      <c r="AD1500" s="37"/>
      <c r="AE1500" s="37"/>
      <c r="AF1500" s="37"/>
      <c r="AG1500" s="37"/>
      <c r="AH1500" s="37"/>
      <c r="AI1500" s="37"/>
      <c r="AJ1500" s="37"/>
      <c r="AK1500" s="37"/>
      <c r="AL1500" s="37"/>
      <c r="AM1500" s="37"/>
      <c r="AN1500" s="36"/>
      <c r="AO1500" s="37"/>
      <c r="AP1500" s="31"/>
      <c r="AQ1500" s="31"/>
    </row>
    <row r="1501" spans="1:43">
      <c r="A1501" s="36"/>
      <c r="B1501" s="36"/>
      <c r="C1501" s="36"/>
      <c r="D1501" s="36"/>
      <c r="E1501" s="36"/>
      <c r="F1501" s="37"/>
      <c r="G1501" s="37"/>
      <c r="H1501" s="36"/>
      <c r="I1501" s="36"/>
      <c r="J1501" s="39"/>
      <c r="K1501" s="37"/>
      <c r="L1501" s="37"/>
      <c r="M1501" s="37"/>
      <c r="N1501" s="37"/>
      <c r="O1501" s="37"/>
      <c r="P1501" s="37"/>
      <c r="Q1501" s="37"/>
      <c r="R1501" s="37"/>
      <c r="S1501" s="37"/>
      <c r="T1501" s="37"/>
      <c r="U1501" s="37"/>
      <c r="V1501" s="37"/>
      <c r="W1501" s="37"/>
      <c r="X1501" s="37"/>
      <c r="Y1501" s="37"/>
      <c r="Z1501" s="37"/>
      <c r="AA1501" s="37"/>
      <c r="AB1501" s="37"/>
      <c r="AC1501" s="37"/>
      <c r="AD1501" s="37"/>
      <c r="AE1501" s="37"/>
      <c r="AF1501" s="37"/>
      <c r="AG1501" s="37"/>
      <c r="AH1501" s="37"/>
      <c r="AI1501" s="37"/>
      <c r="AJ1501" s="37"/>
      <c r="AK1501" s="37"/>
      <c r="AL1501" s="37"/>
      <c r="AM1501" s="37"/>
      <c r="AN1501" s="36"/>
      <c r="AO1501" s="37"/>
      <c r="AP1501" s="31"/>
      <c r="AQ1501" s="31"/>
    </row>
    <row r="1502" spans="1:43">
      <c r="A1502" s="36"/>
      <c r="B1502" s="36"/>
      <c r="C1502" s="36"/>
      <c r="D1502" s="36"/>
      <c r="E1502" s="36"/>
      <c r="F1502" s="37"/>
      <c r="G1502" s="37"/>
      <c r="H1502" s="36"/>
      <c r="I1502" s="36"/>
      <c r="J1502" s="39"/>
      <c r="K1502" s="37"/>
      <c r="L1502" s="37"/>
      <c r="M1502" s="37"/>
      <c r="N1502" s="37"/>
      <c r="O1502" s="37"/>
      <c r="P1502" s="37"/>
      <c r="Q1502" s="37"/>
      <c r="R1502" s="37"/>
      <c r="S1502" s="37"/>
      <c r="T1502" s="37"/>
      <c r="U1502" s="37"/>
      <c r="V1502" s="37"/>
      <c r="W1502" s="37"/>
      <c r="X1502" s="37"/>
      <c r="Y1502" s="37"/>
      <c r="Z1502" s="37"/>
      <c r="AA1502" s="37"/>
      <c r="AB1502" s="37"/>
      <c r="AC1502" s="37"/>
      <c r="AD1502" s="37"/>
      <c r="AE1502" s="37"/>
      <c r="AF1502" s="37"/>
      <c r="AG1502" s="37"/>
      <c r="AH1502" s="37"/>
      <c r="AI1502" s="37"/>
      <c r="AJ1502" s="37"/>
      <c r="AK1502" s="37"/>
      <c r="AL1502" s="37"/>
      <c r="AM1502" s="37"/>
      <c r="AN1502" s="36"/>
      <c r="AO1502" s="37"/>
      <c r="AP1502" s="31"/>
      <c r="AQ1502" s="31"/>
    </row>
    <row r="1503" spans="1:43">
      <c r="A1503" s="36"/>
      <c r="B1503" s="36"/>
      <c r="C1503" s="36"/>
      <c r="D1503" s="36"/>
      <c r="E1503" s="36"/>
      <c r="F1503" s="37"/>
      <c r="G1503" s="37"/>
      <c r="H1503" s="36"/>
      <c r="I1503" s="36"/>
      <c r="J1503" s="39"/>
      <c r="K1503" s="37"/>
      <c r="L1503" s="37"/>
      <c r="M1503" s="37"/>
      <c r="N1503" s="37"/>
      <c r="O1503" s="37"/>
      <c r="P1503" s="37"/>
      <c r="Q1503" s="37"/>
      <c r="R1503" s="37"/>
      <c r="S1503" s="37"/>
      <c r="T1503" s="37"/>
      <c r="U1503" s="37"/>
      <c r="V1503" s="37"/>
      <c r="W1503" s="37"/>
      <c r="X1503" s="37"/>
      <c r="Y1503" s="37"/>
      <c r="Z1503" s="37"/>
      <c r="AA1503" s="37"/>
      <c r="AB1503" s="37"/>
      <c r="AC1503" s="37"/>
      <c r="AD1503" s="37"/>
      <c r="AE1503" s="37"/>
      <c r="AF1503" s="37"/>
      <c r="AG1503" s="37"/>
      <c r="AH1503" s="37"/>
      <c r="AI1503" s="37"/>
      <c r="AJ1503" s="37"/>
      <c r="AK1503" s="37"/>
      <c r="AL1503" s="37"/>
      <c r="AM1503" s="37"/>
      <c r="AN1503" s="36"/>
      <c r="AO1503" s="37"/>
      <c r="AP1503" s="31"/>
      <c r="AQ1503" s="31"/>
    </row>
    <row r="1504" spans="1:43">
      <c r="A1504" s="36"/>
      <c r="B1504" s="36"/>
      <c r="C1504" s="36"/>
      <c r="D1504" s="36"/>
      <c r="E1504" s="36"/>
      <c r="F1504" s="37"/>
      <c r="G1504" s="37"/>
      <c r="H1504" s="36"/>
      <c r="I1504" s="36"/>
      <c r="J1504" s="39"/>
      <c r="K1504" s="37"/>
      <c r="L1504" s="37"/>
      <c r="M1504" s="37"/>
      <c r="N1504" s="37"/>
      <c r="O1504" s="37"/>
      <c r="P1504" s="37"/>
      <c r="Q1504" s="37"/>
      <c r="R1504" s="37"/>
      <c r="S1504" s="37"/>
      <c r="T1504" s="37"/>
      <c r="U1504" s="37"/>
      <c r="V1504" s="37"/>
      <c r="W1504" s="37"/>
      <c r="X1504" s="37"/>
      <c r="Y1504" s="37"/>
      <c r="Z1504" s="37"/>
      <c r="AA1504" s="37"/>
      <c r="AB1504" s="37"/>
      <c r="AC1504" s="37"/>
      <c r="AD1504" s="37"/>
      <c r="AE1504" s="37"/>
      <c r="AF1504" s="37"/>
      <c r="AG1504" s="37"/>
      <c r="AH1504" s="37"/>
      <c r="AI1504" s="37"/>
      <c r="AJ1504" s="37"/>
      <c r="AK1504" s="37"/>
      <c r="AL1504" s="37"/>
      <c r="AM1504" s="37"/>
      <c r="AN1504" s="36"/>
      <c r="AO1504" s="37"/>
      <c r="AP1504" s="31"/>
      <c r="AQ1504" s="31"/>
    </row>
    <row r="1505" spans="1:43">
      <c r="A1505" s="36"/>
      <c r="B1505" s="36"/>
      <c r="C1505" s="36"/>
      <c r="D1505" s="36"/>
      <c r="E1505" s="36"/>
      <c r="F1505" s="37"/>
      <c r="G1505" s="37"/>
      <c r="H1505" s="36"/>
      <c r="I1505" s="36"/>
      <c r="J1505" s="39"/>
      <c r="K1505" s="37"/>
      <c r="L1505" s="37"/>
      <c r="M1505" s="37"/>
      <c r="N1505" s="37"/>
      <c r="O1505" s="37"/>
      <c r="P1505" s="37"/>
      <c r="Q1505" s="37"/>
      <c r="R1505" s="37"/>
      <c r="S1505" s="37"/>
      <c r="T1505" s="37"/>
      <c r="U1505" s="37"/>
      <c r="V1505" s="37"/>
      <c r="W1505" s="37"/>
      <c r="X1505" s="37"/>
      <c r="Y1505" s="37"/>
      <c r="Z1505" s="37"/>
      <c r="AA1505" s="37"/>
      <c r="AB1505" s="37"/>
      <c r="AC1505" s="37"/>
      <c r="AD1505" s="37"/>
      <c r="AE1505" s="37"/>
      <c r="AF1505" s="37"/>
      <c r="AG1505" s="37"/>
      <c r="AH1505" s="37"/>
      <c r="AI1505" s="37"/>
      <c r="AJ1505" s="37"/>
      <c r="AK1505" s="37"/>
      <c r="AL1505" s="37"/>
      <c r="AM1505" s="37"/>
      <c r="AN1505" s="36"/>
      <c r="AO1505" s="37"/>
      <c r="AP1505" s="31"/>
      <c r="AQ1505" s="31"/>
    </row>
    <row r="1506" spans="1:43">
      <c r="A1506" s="36"/>
      <c r="B1506" s="36"/>
      <c r="C1506" s="36"/>
      <c r="D1506" s="36"/>
      <c r="E1506" s="36"/>
      <c r="F1506" s="37"/>
      <c r="G1506" s="37"/>
      <c r="H1506" s="36"/>
      <c r="I1506" s="36"/>
      <c r="J1506" s="39"/>
      <c r="K1506" s="37"/>
      <c r="L1506" s="37"/>
      <c r="M1506" s="37"/>
      <c r="N1506" s="37"/>
      <c r="O1506" s="37"/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7"/>
      <c r="AN1506" s="36"/>
      <c r="AO1506" s="37"/>
      <c r="AP1506" s="31"/>
      <c r="AQ1506" s="31"/>
    </row>
    <row r="1507" spans="1:43">
      <c r="A1507" s="36"/>
      <c r="B1507" s="36"/>
      <c r="C1507" s="36"/>
      <c r="D1507" s="36"/>
      <c r="E1507" s="36"/>
      <c r="F1507" s="37"/>
      <c r="G1507" s="37"/>
      <c r="H1507" s="36"/>
      <c r="I1507" s="36"/>
      <c r="J1507" s="39"/>
      <c r="K1507" s="37"/>
      <c r="L1507" s="37"/>
      <c r="M1507" s="37"/>
      <c r="N1507" s="37"/>
      <c r="O1507" s="37"/>
      <c r="P1507" s="37"/>
      <c r="Q1507" s="37"/>
      <c r="R1507" s="37"/>
      <c r="S1507" s="37"/>
      <c r="T1507" s="37"/>
      <c r="U1507" s="37"/>
      <c r="V1507" s="37"/>
      <c r="W1507" s="37"/>
      <c r="X1507" s="37"/>
      <c r="Y1507" s="37"/>
      <c r="Z1507" s="37"/>
      <c r="AA1507" s="37"/>
      <c r="AB1507" s="37"/>
      <c r="AC1507" s="37"/>
      <c r="AD1507" s="37"/>
      <c r="AE1507" s="37"/>
      <c r="AF1507" s="37"/>
      <c r="AG1507" s="37"/>
      <c r="AH1507" s="37"/>
      <c r="AI1507" s="37"/>
      <c r="AJ1507" s="37"/>
      <c r="AK1507" s="37"/>
      <c r="AL1507" s="37"/>
      <c r="AM1507" s="37"/>
      <c r="AN1507" s="36"/>
      <c r="AO1507" s="37"/>
      <c r="AP1507" s="31"/>
      <c r="AQ1507" s="31"/>
    </row>
    <row r="1508" spans="1:43">
      <c r="A1508" s="36"/>
      <c r="B1508" s="36"/>
      <c r="C1508" s="36"/>
      <c r="D1508" s="36"/>
      <c r="E1508" s="36"/>
      <c r="F1508" s="37"/>
      <c r="G1508" s="37"/>
      <c r="H1508" s="36"/>
      <c r="I1508" s="36"/>
      <c r="J1508" s="39"/>
      <c r="K1508" s="37"/>
      <c r="L1508" s="37"/>
      <c r="M1508" s="37"/>
      <c r="N1508" s="37"/>
      <c r="O1508" s="37"/>
      <c r="P1508" s="37"/>
      <c r="Q1508" s="37"/>
      <c r="R1508" s="37"/>
      <c r="S1508" s="37"/>
      <c r="T1508" s="37"/>
      <c r="U1508" s="37"/>
      <c r="V1508" s="37"/>
      <c r="W1508" s="37"/>
      <c r="X1508" s="37"/>
      <c r="Y1508" s="37"/>
      <c r="Z1508" s="37"/>
      <c r="AA1508" s="37"/>
      <c r="AB1508" s="37"/>
      <c r="AC1508" s="37"/>
      <c r="AD1508" s="37"/>
      <c r="AE1508" s="37"/>
      <c r="AF1508" s="37"/>
      <c r="AG1508" s="37"/>
      <c r="AH1508" s="37"/>
      <c r="AI1508" s="37"/>
      <c r="AJ1508" s="37"/>
      <c r="AK1508" s="37"/>
      <c r="AL1508" s="37"/>
      <c r="AM1508" s="37"/>
      <c r="AN1508" s="36"/>
      <c r="AO1508" s="37"/>
      <c r="AP1508" s="31"/>
      <c r="AQ1508" s="31"/>
    </row>
    <row r="1509" spans="1:43">
      <c r="A1509" s="36"/>
      <c r="B1509" s="36"/>
      <c r="C1509" s="36"/>
      <c r="D1509" s="36"/>
      <c r="E1509" s="36"/>
      <c r="F1509" s="37"/>
      <c r="G1509" s="37"/>
      <c r="H1509" s="36"/>
      <c r="I1509" s="36"/>
      <c r="J1509" s="39"/>
      <c r="K1509" s="37"/>
      <c r="L1509" s="37"/>
      <c r="M1509" s="37"/>
      <c r="N1509" s="37"/>
      <c r="O1509" s="37"/>
      <c r="P1509" s="37"/>
      <c r="Q1509" s="37"/>
      <c r="R1509" s="37"/>
      <c r="S1509" s="37"/>
      <c r="T1509" s="37"/>
      <c r="U1509" s="37"/>
      <c r="V1509" s="37"/>
      <c r="W1509" s="37"/>
      <c r="X1509" s="37"/>
      <c r="Y1509" s="37"/>
      <c r="Z1509" s="37"/>
      <c r="AA1509" s="37"/>
      <c r="AB1509" s="37"/>
      <c r="AC1509" s="37"/>
      <c r="AD1509" s="37"/>
      <c r="AE1509" s="37"/>
      <c r="AF1509" s="37"/>
      <c r="AG1509" s="37"/>
      <c r="AH1509" s="37"/>
      <c r="AI1509" s="37"/>
      <c r="AJ1509" s="37"/>
      <c r="AK1509" s="37"/>
      <c r="AL1509" s="37"/>
      <c r="AM1509" s="37"/>
      <c r="AN1509" s="36"/>
      <c r="AO1509" s="37"/>
      <c r="AP1509" s="31"/>
      <c r="AQ1509" s="31"/>
    </row>
    <row r="1510" spans="1:43">
      <c r="A1510" s="36"/>
      <c r="B1510" s="36"/>
      <c r="C1510" s="36"/>
      <c r="D1510" s="36"/>
      <c r="E1510" s="36"/>
      <c r="F1510" s="37"/>
      <c r="G1510" s="37"/>
      <c r="H1510" s="36"/>
      <c r="I1510" s="36"/>
      <c r="J1510" s="39"/>
      <c r="K1510" s="37"/>
      <c r="L1510" s="37"/>
      <c r="M1510" s="37"/>
      <c r="N1510" s="37"/>
      <c r="O1510" s="37"/>
      <c r="P1510" s="37"/>
      <c r="Q1510" s="37"/>
      <c r="R1510" s="37"/>
      <c r="S1510" s="37"/>
      <c r="T1510" s="37"/>
      <c r="U1510" s="37"/>
      <c r="V1510" s="37"/>
      <c r="W1510" s="37"/>
      <c r="X1510" s="37"/>
      <c r="Y1510" s="37"/>
      <c r="Z1510" s="37"/>
      <c r="AA1510" s="37"/>
      <c r="AB1510" s="37"/>
      <c r="AC1510" s="37"/>
      <c r="AD1510" s="37"/>
      <c r="AE1510" s="37"/>
      <c r="AF1510" s="37"/>
      <c r="AG1510" s="37"/>
      <c r="AH1510" s="37"/>
      <c r="AI1510" s="37"/>
      <c r="AJ1510" s="37"/>
      <c r="AK1510" s="37"/>
      <c r="AL1510" s="37"/>
      <c r="AM1510" s="37"/>
      <c r="AN1510" s="36"/>
      <c r="AO1510" s="37"/>
      <c r="AP1510" s="31"/>
      <c r="AQ1510" s="31"/>
    </row>
    <row r="1511" spans="1:43">
      <c r="A1511" s="36"/>
      <c r="B1511" s="36"/>
      <c r="C1511" s="36"/>
      <c r="D1511" s="36"/>
      <c r="E1511" s="36"/>
      <c r="F1511" s="37"/>
      <c r="G1511" s="37"/>
      <c r="H1511" s="36"/>
      <c r="I1511" s="36"/>
      <c r="J1511" s="39"/>
      <c r="K1511" s="37"/>
      <c r="L1511" s="37"/>
      <c r="M1511" s="37"/>
      <c r="N1511" s="37"/>
      <c r="O1511" s="37"/>
      <c r="P1511" s="37"/>
      <c r="Q1511" s="37"/>
      <c r="R1511" s="37"/>
      <c r="S1511" s="37"/>
      <c r="T1511" s="37"/>
      <c r="U1511" s="37"/>
      <c r="V1511" s="37"/>
      <c r="W1511" s="37"/>
      <c r="X1511" s="37"/>
      <c r="Y1511" s="37"/>
      <c r="Z1511" s="37"/>
      <c r="AA1511" s="37"/>
      <c r="AB1511" s="37"/>
      <c r="AC1511" s="37"/>
      <c r="AD1511" s="37"/>
      <c r="AE1511" s="37"/>
      <c r="AF1511" s="37"/>
      <c r="AG1511" s="37"/>
      <c r="AH1511" s="37"/>
      <c r="AI1511" s="37"/>
      <c r="AJ1511" s="37"/>
      <c r="AK1511" s="37"/>
      <c r="AL1511" s="37"/>
      <c r="AM1511" s="37"/>
      <c r="AN1511" s="36"/>
      <c r="AO1511" s="37"/>
      <c r="AP1511" s="31"/>
      <c r="AQ1511" s="31"/>
    </row>
    <row r="1512" spans="1:43">
      <c r="A1512" s="36"/>
      <c r="B1512" s="36"/>
      <c r="C1512" s="36"/>
      <c r="D1512" s="36"/>
      <c r="E1512" s="36"/>
      <c r="F1512" s="37"/>
      <c r="G1512" s="37"/>
      <c r="H1512" s="36"/>
      <c r="I1512" s="36"/>
      <c r="J1512" s="39"/>
      <c r="K1512" s="37"/>
      <c r="L1512" s="37"/>
      <c r="M1512" s="37"/>
      <c r="N1512" s="37"/>
      <c r="O1512" s="37"/>
      <c r="P1512" s="37"/>
      <c r="Q1512" s="37"/>
      <c r="R1512" s="37"/>
      <c r="S1512" s="37"/>
      <c r="T1512" s="37"/>
      <c r="U1512" s="37"/>
      <c r="V1512" s="37"/>
      <c r="W1512" s="37"/>
      <c r="X1512" s="37"/>
      <c r="Y1512" s="37"/>
      <c r="Z1512" s="37"/>
      <c r="AA1512" s="37"/>
      <c r="AB1512" s="37"/>
      <c r="AC1512" s="37"/>
      <c r="AD1512" s="37"/>
      <c r="AE1512" s="37"/>
      <c r="AF1512" s="37"/>
      <c r="AG1512" s="37"/>
      <c r="AH1512" s="37"/>
      <c r="AI1512" s="37"/>
      <c r="AJ1512" s="37"/>
      <c r="AK1512" s="37"/>
      <c r="AL1512" s="37"/>
      <c r="AM1512" s="37"/>
      <c r="AN1512" s="36"/>
      <c r="AO1512" s="37"/>
      <c r="AP1512" s="31"/>
      <c r="AQ1512" s="31"/>
    </row>
    <row r="1513" spans="1:43">
      <c r="A1513" s="36"/>
      <c r="B1513" s="36"/>
      <c r="C1513" s="36"/>
      <c r="D1513" s="36"/>
      <c r="E1513" s="36"/>
      <c r="F1513" s="37"/>
      <c r="G1513" s="37"/>
      <c r="H1513" s="36"/>
      <c r="I1513" s="36"/>
      <c r="J1513" s="39"/>
      <c r="K1513" s="37"/>
      <c r="L1513" s="37"/>
      <c r="M1513" s="37"/>
      <c r="N1513" s="37"/>
      <c r="O1513" s="37"/>
      <c r="P1513" s="37"/>
      <c r="Q1513" s="37"/>
      <c r="R1513" s="37"/>
      <c r="S1513" s="37"/>
      <c r="T1513" s="37"/>
      <c r="U1513" s="37"/>
      <c r="V1513" s="37"/>
      <c r="W1513" s="37"/>
      <c r="X1513" s="37"/>
      <c r="Y1513" s="37"/>
      <c r="Z1513" s="37"/>
      <c r="AA1513" s="37"/>
      <c r="AB1513" s="37"/>
      <c r="AC1513" s="37"/>
      <c r="AD1513" s="37"/>
      <c r="AE1513" s="37"/>
      <c r="AF1513" s="37"/>
      <c r="AG1513" s="37"/>
      <c r="AH1513" s="37"/>
      <c r="AI1513" s="37"/>
      <c r="AJ1513" s="37"/>
      <c r="AK1513" s="37"/>
      <c r="AL1513" s="37"/>
      <c r="AM1513" s="37"/>
      <c r="AN1513" s="36"/>
      <c r="AO1513" s="37"/>
      <c r="AP1513" s="31"/>
      <c r="AQ1513" s="31"/>
    </row>
    <row r="1514" spans="1:43">
      <c r="A1514" s="36"/>
      <c r="B1514" s="36"/>
      <c r="C1514" s="36"/>
      <c r="D1514" s="36"/>
      <c r="E1514" s="36"/>
      <c r="F1514" s="37"/>
      <c r="G1514" s="37"/>
      <c r="H1514" s="36"/>
      <c r="I1514" s="36"/>
      <c r="J1514" s="39"/>
      <c r="K1514" s="37"/>
      <c r="L1514" s="37"/>
      <c r="M1514" s="37"/>
      <c r="N1514" s="37"/>
      <c r="O1514" s="37"/>
      <c r="P1514" s="37"/>
      <c r="Q1514" s="37"/>
      <c r="R1514" s="37"/>
      <c r="S1514" s="37"/>
      <c r="T1514" s="37"/>
      <c r="U1514" s="37"/>
      <c r="V1514" s="37"/>
      <c r="W1514" s="37"/>
      <c r="X1514" s="37"/>
      <c r="Y1514" s="37"/>
      <c r="Z1514" s="37"/>
      <c r="AA1514" s="37"/>
      <c r="AB1514" s="37"/>
      <c r="AC1514" s="37"/>
      <c r="AD1514" s="37"/>
      <c r="AE1514" s="37"/>
      <c r="AF1514" s="37"/>
      <c r="AG1514" s="37"/>
      <c r="AH1514" s="37"/>
      <c r="AI1514" s="37"/>
      <c r="AJ1514" s="37"/>
      <c r="AK1514" s="37"/>
      <c r="AL1514" s="37"/>
      <c r="AM1514" s="37"/>
      <c r="AN1514" s="36"/>
      <c r="AO1514" s="37"/>
      <c r="AP1514" s="31"/>
      <c r="AQ1514" s="31"/>
    </row>
    <row r="1515" spans="1:43">
      <c r="A1515" s="36"/>
      <c r="B1515" s="36"/>
      <c r="C1515" s="36"/>
      <c r="D1515" s="36"/>
      <c r="E1515" s="36"/>
      <c r="F1515" s="37"/>
      <c r="G1515" s="37"/>
      <c r="H1515" s="36"/>
      <c r="I1515" s="36"/>
      <c r="J1515" s="39"/>
      <c r="K1515" s="37"/>
      <c r="L1515" s="37"/>
      <c r="M1515" s="37"/>
      <c r="N1515" s="37"/>
      <c r="O1515" s="37"/>
      <c r="P1515" s="37"/>
      <c r="Q1515" s="37"/>
      <c r="R1515" s="37"/>
      <c r="S1515" s="37"/>
      <c r="T1515" s="37"/>
      <c r="U1515" s="37"/>
      <c r="V1515" s="37"/>
      <c r="W1515" s="37"/>
      <c r="X1515" s="37"/>
      <c r="Y1515" s="37"/>
      <c r="Z1515" s="37"/>
      <c r="AA1515" s="37"/>
      <c r="AB1515" s="37"/>
      <c r="AC1515" s="37"/>
      <c r="AD1515" s="37"/>
      <c r="AE1515" s="37"/>
      <c r="AF1515" s="37"/>
      <c r="AG1515" s="37"/>
      <c r="AH1515" s="37"/>
      <c r="AI1515" s="37"/>
      <c r="AJ1515" s="37"/>
      <c r="AK1515" s="37"/>
      <c r="AL1515" s="37"/>
      <c r="AM1515" s="37"/>
      <c r="AN1515" s="36"/>
      <c r="AO1515" s="37"/>
      <c r="AP1515" s="31"/>
      <c r="AQ1515" s="31"/>
    </row>
    <row r="1516" spans="1:43">
      <c r="A1516" s="36"/>
      <c r="B1516" s="36"/>
      <c r="C1516" s="36"/>
      <c r="D1516" s="36"/>
      <c r="E1516" s="36"/>
      <c r="F1516" s="37"/>
      <c r="G1516" s="37"/>
      <c r="H1516" s="36"/>
      <c r="I1516" s="36"/>
      <c r="J1516" s="39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7"/>
      <c r="AC1516" s="37"/>
      <c r="AD1516" s="37"/>
      <c r="AE1516" s="37"/>
      <c r="AF1516" s="37"/>
      <c r="AG1516" s="37"/>
      <c r="AH1516" s="37"/>
      <c r="AI1516" s="37"/>
      <c r="AJ1516" s="37"/>
      <c r="AK1516" s="37"/>
      <c r="AL1516" s="37"/>
      <c r="AM1516" s="37"/>
      <c r="AN1516" s="36"/>
      <c r="AO1516" s="37"/>
      <c r="AP1516" s="31"/>
      <c r="AQ1516" s="31"/>
    </row>
    <row r="1517" spans="1:43">
      <c r="A1517" s="36"/>
      <c r="B1517" s="36"/>
      <c r="C1517" s="36"/>
      <c r="D1517" s="36"/>
      <c r="E1517" s="36"/>
      <c r="F1517" s="37"/>
      <c r="G1517" s="37"/>
      <c r="H1517" s="36"/>
      <c r="I1517" s="36"/>
      <c r="J1517" s="39"/>
      <c r="K1517" s="37"/>
      <c r="L1517" s="37"/>
      <c r="M1517" s="37"/>
      <c r="N1517" s="37"/>
      <c r="O1517" s="37"/>
      <c r="P1517" s="37"/>
      <c r="Q1517" s="37"/>
      <c r="R1517" s="37"/>
      <c r="S1517" s="37"/>
      <c r="T1517" s="37"/>
      <c r="U1517" s="37"/>
      <c r="V1517" s="37"/>
      <c r="W1517" s="37"/>
      <c r="X1517" s="37"/>
      <c r="Y1517" s="37"/>
      <c r="Z1517" s="37"/>
      <c r="AA1517" s="37"/>
      <c r="AB1517" s="37"/>
      <c r="AC1517" s="37"/>
      <c r="AD1517" s="37"/>
      <c r="AE1517" s="37"/>
      <c r="AF1517" s="37"/>
      <c r="AG1517" s="37"/>
      <c r="AH1517" s="37"/>
      <c r="AI1517" s="37"/>
      <c r="AJ1517" s="37"/>
      <c r="AK1517" s="37"/>
      <c r="AL1517" s="37"/>
      <c r="AM1517" s="37"/>
      <c r="AN1517" s="36"/>
      <c r="AO1517" s="37"/>
      <c r="AP1517" s="31"/>
      <c r="AQ1517" s="31"/>
    </row>
    <row r="1518" spans="1:43">
      <c r="A1518" s="36"/>
      <c r="B1518" s="36"/>
      <c r="C1518" s="36"/>
      <c r="D1518" s="36"/>
      <c r="E1518" s="36"/>
      <c r="F1518" s="37"/>
      <c r="G1518" s="37"/>
      <c r="H1518" s="36"/>
      <c r="I1518" s="36"/>
      <c r="J1518" s="39"/>
      <c r="K1518" s="37"/>
      <c r="L1518" s="37"/>
      <c r="M1518" s="37"/>
      <c r="N1518" s="37"/>
      <c r="O1518" s="37"/>
      <c r="P1518" s="37"/>
      <c r="Q1518" s="37"/>
      <c r="R1518" s="37"/>
      <c r="S1518" s="37"/>
      <c r="T1518" s="37"/>
      <c r="U1518" s="37"/>
      <c r="V1518" s="37"/>
      <c r="W1518" s="37"/>
      <c r="X1518" s="37"/>
      <c r="Y1518" s="37"/>
      <c r="Z1518" s="37"/>
      <c r="AA1518" s="37"/>
      <c r="AB1518" s="37"/>
      <c r="AC1518" s="37"/>
      <c r="AD1518" s="37"/>
      <c r="AE1518" s="37"/>
      <c r="AF1518" s="37"/>
      <c r="AG1518" s="37"/>
      <c r="AH1518" s="37"/>
      <c r="AI1518" s="37"/>
      <c r="AJ1518" s="37"/>
      <c r="AK1518" s="37"/>
      <c r="AL1518" s="37"/>
      <c r="AM1518" s="37"/>
      <c r="AN1518" s="36"/>
      <c r="AO1518" s="37"/>
      <c r="AP1518" s="31"/>
      <c r="AQ1518" s="31"/>
    </row>
    <row r="1519" spans="1:43">
      <c r="A1519" s="36"/>
      <c r="B1519" s="36"/>
      <c r="C1519" s="36"/>
      <c r="D1519" s="36"/>
      <c r="E1519" s="36"/>
      <c r="F1519" s="37"/>
      <c r="G1519" s="37"/>
      <c r="H1519" s="36"/>
      <c r="I1519" s="36"/>
      <c r="J1519" s="39"/>
      <c r="K1519" s="37"/>
      <c r="L1519" s="37"/>
      <c r="M1519" s="37"/>
      <c r="N1519" s="37"/>
      <c r="O1519" s="37"/>
      <c r="P1519" s="37"/>
      <c r="Q1519" s="37"/>
      <c r="R1519" s="37"/>
      <c r="S1519" s="37"/>
      <c r="T1519" s="37"/>
      <c r="U1519" s="37"/>
      <c r="V1519" s="37"/>
      <c r="W1519" s="37"/>
      <c r="X1519" s="37"/>
      <c r="Y1519" s="37"/>
      <c r="Z1519" s="37"/>
      <c r="AA1519" s="37"/>
      <c r="AB1519" s="37"/>
      <c r="AC1519" s="37"/>
      <c r="AD1519" s="37"/>
      <c r="AE1519" s="37"/>
      <c r="AF1519" s="37"/>
      <c r="AG1519" s="37"/>
      <c r="AH1519" s="37"/>
      <c r="AI1519" s="37"/>
      <c r="AJ1519" s="37"/>
      <c r="AK1519" s="37"/>
      <c r="AL1519" s="37"/>
      <c r="AM1519" s="37"/>
      <c r="AN1519" s="36"/>
      <c r="AO1519" s="37"/>
      <c r="AP1519" s="31"/>
      <c r="AQ1519" s="31"/>
    </row>
    <row r="1520" spans="1:43">
      <c r="A1520" s="36"/>
      <c r="B1520" s="36"/>
      <c r="C1520" s="36"/>
      <c r="D1520" s="36"/>
      <c r="E1520" s="36"/>
      <c r="F1520" s="37"/>
      <c r="G1520" s="37"/>
      <c r="H1520" s="36"/>
      <c r="I1520" s="36"/>
      <c r="J1520" s="39"/>
      <c r="K1520" s="37"/>
      <c r="L1520" s="37"/>
      <c r="M1520" s="37"/>
      <c r="N1520" s="37"/>
      <c r="O1520" s="37"/>
      <c r="P1520" s="37"/>
      <c r="Q1520" s="37"/>
      <c r="R1520" s="37"/>
      <c r="S1520" s="37"/>
      <c r="T1520" s="37"/>
      <c r="U1520" s="37"/>
      <c r="V1520" s="37"/>
      <c r="W1520" s="37"/>
      <c r="X1520" s="37"/>
      <c r="Y1520" s="37"/>
      <c r="Z1520" s="37"/>
      <c r="AA1520" s="37"/>
      <c r="AB1520" s="37"/>
      <c r="AC1520" s="37"/>
      <c r="AD1520" s="37"/>
      <c r="AE1520" s="37"/>
      <c r="AF1520" s="37"/>
      <c r="AG1520" s="37"/>
      <c r="AH1520" s="37"/>
      <c r="AI1520" s="37"/>
      <c r="AJ1520" s="37"/>
      <c r="AK1520" s="37"/>
      <c r="AL1520" s="37"/>
      <c r="AM1520" s="37"/>
      <c r="AN1520" s="36"/>
      <c r="AO1520" s="37"/>
      <c r="AP1520" s="31"/>
      <c r="AQ1520" s="31"/>
    </row>
    <row r="1521" spans="1:43">
      <c r="A1521" s="36"/>
      <c r="B1521" s="36"/>
      <c r="C1521" s="36"/>
      <c r="D1521" s="36"/>
      <c r="E1521" s="36"/>
      <c r="F1521" s="37"/>
      <c r="G1521" s="37"/>
      <c r="H1521" s="36"/>
      <c r="I1521" s="36"/>
      <c r="J1521" s="39"/>
      <c r="K1521" s="37"/>
      <c r="L1521" s="37"/>
      <c r="M1521" s="37"/>
      <c r="N1521" s="37"/>
      <c r="O1521" s="37"/>
      <c r="P1521" s="37"/>
      <c r="Q1521" s="37"/>
      <c r="R1521" s="37"/>
      <c r="S1521" s="37"/>
      <c r="T1521" s="37"/>
      <c r="U1521" s="37"/>
      <c r="V1521" s="37"/>
      <c r="W1521" s="37"/>
      <c r="X1521" s="37"/>
      <c r="Y1521" s="37"/>
      <c r="Z1521" s="37"/>
      <c r="AA1521" s="37"/>
      <c r="AB1521" s="37"/>
      <c r="AC1521" s="37"/>
      <c r="AD1521" s="37"/>
      <c r="AE1521" s="37"/>
      <c r="AF1521" s="37"/>
      <c r="AG1521" s="37"/>
      <c r="AH1521" s="37"/>
      <c r="AI1521" s="37"/>
      <c r="AJ1521" s="37"/>
      <c r="AK1521" s="37"/>
      <c r="AL1521" s="37"/>
      <c r="AM1521" s="37"/>
      <c r="AN1521" s="36"/>
      <c r="AO1521" s="37"/>
      <c r="AP1521" s="31"/>
      <c r="AQ1521" s="31"/>
    </row>
    <row r="1522" spans="1:43">
      <c r="A1522" s="36"/>
      <c r="B1522" s="36"/>
      <c r="C1522" s="36"/>
      <c r="D1522" s="36"/>
      <c r="E1522" s="36"/>
      <c r="F1522" s="37"/>
      <c r="G1522" s="37"/>
      <c r="H1522" s="36"/>
      <c r="I1522" s="36"/>
      <c r="J1522" s="39"/>
      <c r="K1522" s="37"/>
      <c r="L1522" s="37"/>
      <c r="M1522" s="37"/>
      <c r="N1522" s="37"/>
      <c r="O1522" s="37"/>
      <c r="P1522" s="37"/>
      <c r="Q1522" s="37"/>
      <c r="R1522" s="37"/>
      <c r="S1522" s="37"/>
      <c r="T1522" s="37"/>
      <c r="U1522" s="37"/>
      <c r="V1522" s="37"/>
      <c r="W1522" s="37"/>
      <c r="X1522" s="37"/>
      <c r="Y1522" s="37"/>
      <c r="Z1522" s="37"/>
      <c r="AA1522" s="37"/>
      <c r="AB1522" s="37"/>
      <c r="AC1522" s="37"/>
      <c r="AD1522" s="37"/>
      <c r="AE1522" s="37"/>
      <c r="AF1522" s="37"/>
      <c r="AG1522" s="37"/>
      <c r="AH1522" s="37"/>
      <c r="AI1522" s="37"/>
      <c r="AJ1522" s="37"/>
      <c r="AK1522" s="37"/>
      <c r="AL1522" s="37"/>
      <c r="AM1522" s="37"/>
      <c r="AN1522" s="36"/>
      <c r="AO1522" s="37"/>
      <c r="AP1522" s="31"/>
      <c r="AQ1522" s="31"/>
    </row>
    <row r="1523" spans="1:43">
      <c r="A1523" s="36"/>
      <c r="B1523" s="36"/>
      <c r="C1523" s="36"/>
      <c r="D1523" s="36"/>
      <c r="E1523" s="36"/>
      <c r="F1523" s="37"/>
      <c r="G1523" s="37"/>
      <c r="H1523" s="36"/>
      <c r="I1523" s="36"/>
      <c r="J1523" s="39"/>
      <c r="K1523" s="37"/>
      <c r="L1523" s="37"/>
      <c r="M1523" s="37"/>
      <c r="N1523" s="37"/>
      <c r="O1523" s="37"/>
      <c r="P1523" s="37"/>
      <c r="Q1523" s="37"/>
      <c r="R1523" s="37"/>
      <c r="S1523" s="37"/>
      <c r="T1523" s="37"/>
      <c r="U1523" s="37"/>
      <c r="V1523" s="37"/>
      <c r="W1523" s="37"/>
      <c r="X1523" s="37"/>
      <c r="Y1523" s="37"/>
      <c r="Z1523" s="37"/>
      <c r="AA1523" s="37"/>
      <c r="AB1523" s="37"/>
      <c r="AC1523" s="37"/>
      <c r="AD1523" s="37"/>
      <c r="AE1523" s="37"/>
      <c r="AF1523" s="37"/>
      <c r="AG1523" s="37"/>
      <c r="AH1523" s="37"/>
      <c r="AI1523" s="37"/>
      <c r="AJ1523" s="37"/>
      <c r="AK1523" s="37"/>
      <c r="AL1523" s="37"/>
      <c r="AM1523" s="37"/>
      <c r="AN1523" s="36"/>
      <c r="AO1523" s="37"/>
      <c r="AP1523" s="31"/>
      <c r="AQ1523" s="31"/>
    </row>
    <row r="1524" spans="1:43">
      <c r="A1524" s="36"/>
      <c r="B1524" s="36"/>
      <c r="C1524" s="36"/>
      <c r="D1524" s="36"/>
      <c r="E1524" s="36"/>
      <c r="F1524" s="37"/>
      <c r="G1524" s="37"/>
      <c r="H1524" s="36"/>
      <c r="I1524" s="36"/>
      <c r="J1524" s="39"/>
      <c r="K1524" s="37"/>
      <c r="L1524" s="37"/>
      <c r="M1524" s="37"/>
      <c r="N1524" s="37"/>
      <c r="O1524" s="37"/>
      <c r="P1524" s="37"/>
      <c r="Q1524" s="37"/>
      <c r="R1524" s="37"/>
      <c r="S1524" s="37"/>
      <c r="T1524" s="37"/>
      <c r="U1524" s="37"/>
      <c r="V1524" s="37"/>
      <c r="W1524" s="37"/>
      <c r="X1524" s="37"/>
      <c r="Y1524" s="37"/>
      <c r="Z1524" s="37"/>
      <c r="AA1524" s="37"/>
      <c r="AB1524" s="37"/>
      <c r="AC1524" s="37"/>
      <c r="AD1524" s="37"/>
      <c r="AE1524" s="37"/>
      <c r="AF1524" s="37"/>
      <c r="AG1524" s="37"/>
      <c r="AH1524" s="37"/>
      <c r="AI1524" s="37"/>
      <c r="AJ1524" s="37"/>
      <c r="AK1524" s="37"/>
      <c r="AL1524" s="37"/>
      <c r="AM1524" s="37"/>
      <c r="AN1524" s="36"/>
      <c r="AO1524" s="37"/>
      <c r="AP1524" s="31"/>
      <c r="AQ1524" s="31"/>
    </row>
    <row r="1525" spans="1:43">
      <c r="A1525" s="36"/>
      <c r="B1525" s="36"/>
      <c r="C1525" s="36"/>
      <c r="D1525" s="36"/>
      <c r="E1525" s="36"/>
      <c r="F1525" s="37"/>
      <c r="G1525" s="37"/>
      <c r="H1525" s="36"/>
      <c r="I1525" s="36"/>
      <c r="J1525" s="39"/>
      <c r="K1525" s="37"/>
      <c r="L1525" s="37"/>
      <c r="M1525" s="37"/>
      <c r="N1525" s="37"/>
      <c r="O1525" s="37"/>
      <c r="P1525" s="37"/>
      <c r="Q1525" s="37"/>
      <c r="R1525" s="37"/>
      <c r="S1525" s="37"/>
      <c r="T1525" s="37"/>
      <c r="U1525" s="37"/>
      <c r="V1525" s="37"/>
      <c r="W1525" s="37"/>
      <c r="X1525" s="37"/>
      <c r="Y1525" s="37"/>
      <c r="Z1525" s="37"/>
      <c r="AA1525" s="37"/>
      <c r="AB1525" s="37"/>
      <c r="AC1525" s="37"/>
      <c r="AD1525" s="37"/>
      <c r="AE1525" s="37"/>
      <c r="AF1525" s="37"/>
      <c r="AG1525" s="37"/>
      <c r="AH1525" s="37"/>
      <c r="AI1525" s="37"/>
      <c r="AJ1525" s="37"/>
      <c r="AK1525" s="37"/>
      <c r="AL1525" s="37"/>
      <c r="AM1525" s="37"/>
      <c r="AN1525" s="36"/>
      <c r="AO1525" s="37"/>
      <c r="AP1525" s="31"/>
      <c r="AQ1525" s="31"/>
    </row>
    <row r="1526" spans="1:43">
      <c r="A1526" s="36"/>
      <c r="B1526" s="36"/>
      <c r="C1526" s="36"/>
      <c r="D1526" s="36"/>
      <c r="E1526" s="36"/>
      <c r="F1526" s="37"/>
      <c r="G1526" s="37"/>
      <c r="H1526" s="36"/>
      <c r="I1526" s="36"/>
      <c r="J1526" s="39"/>
      <c r="K1526" s="37"/>
      <c r="L1526" s="37"/>
      <c r="M1526" s="37"/>
      <c r="N1526" s="37"/>
      <c r="O1526" s="37"/>
      <c r="P1526" s="37"/>
      <c r="Q1526" s="37"/>
      <c r="R1526" s="37"/>
      <c r="S1526" s="37"/>
      <c r="T1526" s="37"/>
      <c r="U1526" s="37"/>
      <c r="V1526" s="37"/>
      <c r="W1526" s="37"/>
      <c r="X1526" s="37"/>
      <c r="Y1526" s="37"/>
      <c r="Z1526" s="37"/>
      <c r="AA1526" s="37"/>
      <c r="AB1526" s="37"/>
      <c r="AC1526" s="37"/>
      <c r="AD1526" s="37"/>
      <c r="AE1526" s="37"/>
      <c r="AF1526" s="37"/>
      <c r="AG1526" s="37"/>
      <c r="AH1526" s="37"/>
      <c r="AI1526" s="37"/>
      <c r="AJ1526" s="37"/>
      <c r="AK1526" s="37"/>
      <c r="AL1526" s="37"/>
      <c r="AM1526" s="37"/>
      <c r="AN1526" s="36"/>
      <c r="AO1526" s="37"/>
      <c r="AP1526" s="31"/>
      <c r="AQ1526" s="31"/>
    </row>
    <row r="1527" spans="1:43">
      <c r="A1527" s="36"/>
      <c r="B1527" s="36"/>
      <c r="C1527" s="36"/>
      <c r="D1527" s="36"/>
      <c r="E1527" s="36"/>
      <c r="F1527" s="37"/>
      <c r="G1527" s="37"/>
      <c r="H1527" s="36"/>
      <c r="I1527" s="36"/>
      <c r="J1527" s="39"/>
      <c r="K1527" s="37"/>
      <c r="L1527" s="37"/>
      <c r="M1527" s="37"/>
      <c r="N1527" s="37"/>
      <c r="O1527" s="37"/>
      <c r="P1527" s="37"/>
      <c r="Q1527" s="37"/>
      <c r="R1527" s="37"/>
      <c r="S1527" s="37"/>
      <c r="T1527" s="37"/>
      <c r="U1527" s="37"/>
      <c r="V1527" s="37"/>
      <c r="W1527" s="37"/>
      <c r="X1527" s="37"/>
      <c r="Y1527" s="37"/>
      <c r="Z1527" s="37"/>
      <c r="AA1527" s="37"/>
      <c r="AB1527" s="37"/>
      <c r="AC1527" s="37"/>
      <c r="AD1527" s="37"/>
      <c r="AE1527" s="37"/>
      <c r="AF1527" s="37"/>
      <c r="AG1527" s="37"/>
      <c r="AH1527" s="37"/>
      <c r="AI1527" s="37"/>
      <c r="AJ1527" s="37"/>
      <c r="AK1527" s="37"/>
      <c r="AL1527" s="37"/>
      <c r="AM1527" s="37"/>
      <c r="AN1527" s="36"/>
      <c r="AO1527" s="37"/>
      <c r="AP1527" s="31"/>
      <c r="AQ1527" s="31"/>
    </row>
    <row r="1528" spans="1:43">
      <c r="A1528" s="36"/>
      <c r="B1528" s="36"/>
      <c r="C1528" s="36"/>
      <c r="D1528" s="36"/>
      <c r="E1528" s="36"/>
      <c r="F1528" s="37"/>
      <c r="G1528" s="37"/>
      <c r="H1528" s="36"/>
      <c r="I1528" s="36"/>
      <c r="J1528" s="39"/>
      <c r="K1528" s="37"/>
      <c r="L1528" s="37"/>
      <c r="M1528" s="37"/>
      <c r="N1528" s="37"/>
      <c r="O1528" s="37"/>
      <c r="P1528" s="37"/>
      <c r="Q1528" s="37"/>
      <c r="R1528" s="37"/>
      <c r="S1528" s="37"/>
      <c r="T1528" s="37"/>
      <c r="U1528" s="37"/>
      <c r="V1528" s="37"/>
      <c r="W1528" s="37"/>
      <c r="X1528" s="37"/>
      <c r="Y1528" s="37"/>
      <c r="Z1528" s="37"/>
      <c r="AA1528" s="37"/>
      <c r="AB1528" s="37"/>
      <c r="AC1528" s="37"/>
      <c r="AD1528" s="37"/>
      <c r="AE1528" s="37"/>
      <c r="AF1528" s="37"/>
      <c r="AG1528" s="37"/>
      <c r="AH1528" s="37"/>
      <c r="AI1528" s="37"/>
      <c r="AJ1528" s="37"/>
      <c r="AK1528" s="37"/>
      <c r="AL1528" s="37"/>
      <c r="AM1528" s="37"/>
      <c r="AN1528" s="36"/>
      <c r="AO1528" s="37"/>
      <c r="AP1528" s="31"/>
      <c r="AQ1528" s="31"/>
    </row>
    <row r="1529" spans="1:43">
      <c r="A1529" s="36"/>
      <c r="B1529" s="36"/>
      <c r="C1529" s="36"/>
      <c r="D1529" s="36"/>
      <c r="E1529" s="36"/>
      <c r="F1529" s="37"/>
      <c r="G1529" s="37"/>
      <c r="H1529" s="36"/>
      <c r="I1529" s="36"/>
      <c r="J1529" s="39"/>
      <c r="K1529" s="37"/>
      <c r="L1529" s="37"/>
      <c r="M1529" s="37"/>
      <c r="N1529" s="37"/>
      <c r="O1529" s="37"/>
      <c r="P1529" s="37"/>
      <c r="Q1529" s="37"/>
      <c r="R1529" s="37"/>
      <c r="S1529" s="37"/>
      <c r="T1529" s="37"/>
      <c r="U1529" s="37"/>
      <c r="V1529" s="37"/>
      <c r="W1529" s="37"/>
      <c r="X1529" s="37"/>
      <c r="Y1529" s="37"/>
      <c r="Z1529" s="37"/>
      <c r="AA1529" s="37"/>
      <c r="AB1529" s="37"/>
      <c r="AC1529" s="37"/>
      <c r="AD1529" s="37"/>
      <c r="AE1529" s="37"/>
      <c r="AF1529" s="37"/>
      <c r="AG1529" s="37"/>
      <c r="AH1529" s="37"/>
      <c r="AI1529" s="37"/>
      <c r="AJ1529" s="37"/>
      <c r="AK1529" s="37"/>
      <c r="AL1529" s="37"/>
      <c r="AM1529" s="37"/>
      <c r="AN1529" s="36"/>
      <c r="AO1529" s="37"/>
      <c r="AP1529" s="31"/>
      <c r="AQ1529" s="31"/>
    </row>
    <row r="1530" spans="1:43">
      <c r="A1530" s="36"/>
      <c r="B1530" s="36"/>
      <c r="C1530" s="36"/>
      <c r="D1530" s="36"/>
      <c r="E1530" s="36"/>
      <c r="F1530" s="37"/>
      <c r="G1530" s="37"/>
      <c r="H1530" s="36"/>
      <c r="I1530" s="36"/>
      <c r="J1530" s="39"/>
      <c r="K1530" s="37"/>
      <c r="L1530" s="37"/>
      <c r="M1530" s="37"/>
      <c r="N1530" s="37"/>
      <c r="O1530" s="37"/>
      <c r="P1530" s="37"/>
      <c r="Q1530" s="37"/>
      <c r="R1530" s="37"/>
      <c r="S1530" s="37"/>
      <c r="T1530" s="37"/>
      <c r="U1530" s="37"/>
      <c r="V1530" s="37"/>
      <c r="W1530" s="37"/>
      <c r="X1530" s="37"/>
      <c r="Y1530" s="37"/>
      <c r="Z1530" s="37"/>
      <c r="AA1530" s="37"/>
      <c r="AB1530" s="37"/>
      <c r="AC1530" s="37"/>
      <c r="AD1530" s="37"/>
      <c r="AE1530" s="37"/>
      <c r="AF1530" s="37"/>
      <c r="AG1530" s="37"/>
      <c r="AH1530" s="37"/>
      <c r="AI1530" s="37"/>
      <c r="AJ1530" s="37"/>
      <c r="AK1530" s="37"/>
      <c r="AL1530" s="37"/>
      <c r="AM1530" s="37"/>
      <c r="AN1530" s="36"/>
      <c r="AO1530" s="37"/>
      <c r="AP1530" s="31"/>
      <c r="AQ1530" s="31"/>
    </row>
    <row r="1531" spans="1:43">
      <c r="A1531" s="36"/>
      <c r="B1531" s="36"/>
      <c r="C1531" s="36"/>
      <c r="D1531" s="36"/>
      <c r="E1531" s="36"/>
      <c r="F1531" s="37"/>
      <c r="G1531" s="37"/>
      <c r="H1531" s="36"/>
      <c r="I1531" s="36"/>
      <c r="J1531" s="39"/>
      <c r="K1531" s="37"/>
      <c r="L1531" s="37"/>
      <c r="M1531" s="37"/>
      <c r="N1531" s="37"/>
      <c r="O1531" s="37"/>
      <c r="P1531" s="37"/>
      <c r="Q1531" s="37"/>
      <c r="R1531" s="37"/>
      <c r="S1531" s="37"/>
      <c r="T1531" s="37"/>
      <c r="U1531" s="37"/>
      <c r="V1531" s="37"/>
      <c r="W1531" s="37"/>
      <c r="X1531" s="37"/>
      <c r="Y1531" s="37"/>
      <c r="Z1531" s="37"/>
      <c r="AA1531" s="37"/>
      <c r="AB1531" s="37"/>
      <c r="AC1531" s="37"/>
      <c r="AD1531" s="37"/>
      <c r="AE1531" s="37"/>
      <c r="AF1531" s="37"/>
      <c r="AG1531" s="37"/>
      <c r="AH1531" s="37"/>
      <c r="AI1531" s="37"/>
      <c r="AJ1531" s="37"/>
      <c r="AK1531" s="37"/>
      <c r="AL1531" s="37"/>
      <c r="AM1531" s="37"/>
      <c r="AN1531" s="36"/>
      <c r="AO1531" s="37"/>
      <c r="AP1531" s="31"/>
      <c r="AQ1531" s="31"/>
    </row>
    <row r="1532" spans="1:43">
      <c r="A1532" s="36"/>
      <c r="B1532" s="36"/>
      <c r="C1532" s="36"/>
      <c r="D1532" s="36"/>
      <c r="E1532" s="36"/>
      <c r="F1532" s="37"/>
      <c r="G1532" s="37"/>
      <c r="H1532" s="36"/>
      <c r="I1532" s="36"/>
      <c r="J1532" s="39"/>
      <c r="K1532" s="37"/>
      <c r="L1532" s="37"/>
      <c r="M1532" s="37"/>
      <c r="N1532" s="37"/>
      <c r="O1532" s="37"/>
      <c r="P1532" s="37"/>
      <c r="Q1532" s="37"/>
      <c r="R1532" s="37"/>
      <c r="S1532" s="37"/>
      <c r="T1532" s="37"/>
      <c r="U1532" s="37"/>
      <c r="V1532" s="37"/>
      <c r="W1532" s="37"/>
      <c r="X1532" s="37"/>
      <c r="Y1532" s="37"/>
      <c r="Z1532" s="37"/>
      <c r="AA1532" s="37"/>
      <c r="AB1532" s="37"/>
      <c r="AC1532" s="37"/>
      <c r="AD1532" s="37"/>
      <c r="AE1532" s="37"/>
      <c r="AF1532" s="37"/>
      <c r="AG1532" s="37"/>
      <c r="AH1532" s="37"/>
      <c r="AI1532" s="37"/>
      <c r="AJ1532" s="37"/>
      <c r="AK1532" s="37"/>
      <c r="AL1532" s="37"/>
      <c r="AM1532" s="37"/>
      <c r="AN1532" s="36"/>
      <c r="AO1532" s="37"/>
      <c r="AP1532" s="31"/>
      <c r="AQ1532" s="31"/>
    </row>
    <row r="1533" spans="1:43">
      <c r="A1533" s="36"/>
      <c r="B1533" s="36"/>
      <c r="C1533" s="36"/>
      <c r="D1533" s="36"/>
      <c r="E1533" s="36"/>
      <c r="F1533" s="37"/>
      <c r="G1533" s="37"/>
      <c r="H1533" s="36"/>
      <c r="I1533" s="36"/>
      <c r="J1533" s="39"/>
      <c r="K1533" s="37"/>
      <c r="L1533" s="37"/>
      <c r="M1533" s="37"/>
      <c r="N1533" s="37"/>
      <c r="O1533" s="37"/>
      <c r="P1533" s="37"/>
      <c r="Q1533" s="37"/>
      <c r="R1533" s="37"/>
      <c r="S1533" s="37"/>
      <c r="T1533" s="37"/>
      <c r="U1533" s="37"/>
      <c r="V1533" s="37"/>
      <c r="W1533" s="37"/>
      <c r="X1533" s="37"/>
      <c r="Y1533" s="37"/>
      <c r="Z1533" s="37"/>
      <c r="AA1533" s="37"/>
      <c r="AB1533" s="37"/>
      <c r="AC1533" s="37"/>
      <c r="AD1533" s="37"/>
      <c r="AE1533" s="37"/>
      <c r="AF1533" s="37"/>
      <c r="AG1533" s="37"/>
      <c r="AH1533" s="37"/>
      <c r="AI1533" s="37"/>
      <c r="AJ1533" s="37"/>
      <c r="AK1533" s="37"/>
      <c r="AL1533" s="37"/>
      <c r="AM1533" s="37"/>
      <c r="AN1533" s="36"/>
      <c r="AO1533" s="37"/>
      <c r="AP1533" s="31"/>
      <c r="AQ1533" s="31"/>
    </row>
    <row r="1534" spans="1:43">
      <c r="A1534" s="36"/>
      <c r="B1534" s="36"/>
      <c r="C1534" s="36"/>
      <c r="D1534" s="36"/>
      <c r="E1534" s="36"/>
      <c r="F1534" s="37"/>
      <c r="G1534" s="37"/>
      <c r="H1534" s="36"/>
      <c r="I1534" s="36"/>
      <c r="J1534" s="39"/>
      <c r="K1534" s="37"/>
      <c r="L1534" s="37"/>
      <c r="M1534" s="37"/>
      <c r="N1534" s="37"/>
      <c r="O1534" s="37"/>
      <c r="P1534" s="37"/>
      <c r="Q1534" s="37"/>
      <c r="R1534" s="37"/>
      <c r="S1534" s="37"/>
      <c r="T1534" s="37"/>
      <c r="U1534" s="37"/>
      <c r="V1534" s="37"/>
      <c r="W1534" s="37"/>
      <c r="X1534" s="37"/>
      <c r="Y1534" s="37"/>
      <c r="Z1534" s="37"/>
      <c r="AA1534" s="37"/>
      <c r="AB1534" s="37"/>
      <c r="AC1534" s="37"/>
      <c r="AD1534" s="37"/>
      <c r="AE1534" s="37"/>
      <c r="AF1534" s="37"/>
      <c r="AG1534" s="37"/>
      <c r="AH1534" s="37"/>
      <c r="AI1534" s="37"/>
      <c r="AJ1534" s="37"/>
      <c r="AK1534" s="37"/>
      <c r="AL1534" s="37"/>
      <c r="AM1534" s="37"/>
      <c r="AN1534" s="36"/>
      <c r="AO1534" s="37"/>
      <c r="AP1534" s="31"/>
      <c r="AQ1534" s="31"/>
    </row>
    <row r="1535" spans="1:43">
      <c r="A1535" s="36"/>
      <c r="B1535" s="36"/>
      <c r="C1535" s="36"/>
      <c r="D1535" s="36"/>
      <c r="E1535" s="36"/>
      <c r="F1535" s="37"/>
      <c r="G1535" s="37"/>
      <c r="H1535" s="36"/>
      <c r="I1535" s="36"/>
      <c r="J1535" s="39"/>
      <c r="K1535" s="37"/>
      <c r="L1535" s="37"/>
      <c r="M1535" s="37"/>
      <c r="N1535" s="37"/>
      <c r="O1535" s="37"/>
      <c r="P1535" s="37"/>
      <c r="Q1535" s="37"/>
      <c r="R1535" s="37"/>
      <c r="S1535" s="37"/>
      <c r="T1535" s="37"/>
      <c r="U1535" s="37"/>
      <c r="V1535" s="37"/>
      <c r="W1535" s="37"/>
      <c r="X1535" s="37"/>
      <c r="Y1535" s="37"/>
      <c r="Z1535" s="37"/>
      <c r="AA1535" s="37"/>
      <c r="AB1535" s="37"/>
      <c r="AC1535" s="37"/>
      <c r="AD1535" s="37"/>
      <c r="AE1535" s="37"/>
      <c r="AF1535" s="37"/>
      <c r="AG1535" s="37"/>
      <c r="AH1535" s="37"/>
      <c r="AI1535" s="37"/>
      <c r="AJ1535" s="37"/>
      <c r="AK1535" s="37"/>
      <c r="AL1535" s="37"/>
      <c r="AM1535" s="37"/>
      <c r="AN1535" s="36"/>
      <c r="AO1535" s="37"/>
      <c r="AP1535" s="31"/>
      <c r="AQ1535" s="31"/>
    </row>
    <row r="1536" spans="1:43">
      <c r="A1536" s="36"/>
      <c r="B1536" s="36"/>
      <c r="C1536" s="36"/>
      <c r="D1536" s="36"/>
      <c r="E1536" s="36"/>
      <c r="F1536" s="37"/>
      <c r="G1536" s="37"/>
      <c r="H1536" s="36"/>
      <c r="I1536" s="36"/>
      <c r="J1536" s="39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  <c r="W1536" s="37"/>
      <c r="X1536" s="37"/>
      <c r="Y1536" s="37"/>
      <c r="Z1536" s="37"/>
      <c r="AA1536" s="37"/>
      <c r="AB1536" s="37"/>
      <c r="AC1536" s="37"/>
      <c r="AD1536" s="37"/>
      <c r="AE1536" s="37"/>
      <c r="AF1536" s="37"/>
      <c r="AG1536" s="37"/>
      <c r="AH1536" s="37"/>
      <c r="AI1536" s="37"/>
      <c r="AJ1536" s="37"/>
      <c r="AK1536" s="37"/>
      <c r="AL1536" s="37"/>
      <c r="AM1536" s="37"/>
      <c r="AN1536" s="36"/>
      <c r="AO1536" s="37"/>
      <c r="AP1536" s="31"/>
      <c r="AQ1536" s="31"/>
    </row>
    <row r="1537" spans="1:43">
      <c r="A1537" s="36"/>
      <c r="B1537" s="36"/>
      <c r="C1537" s="36"/>
      <c r="D1537" s="36"/>
      <c r="E1537" s="36"/>
      <c r="F1537" s="37"/>
      <c r="G1537" s="37"/>
      <c r="H1537" s="36"/>
      <c r="I1537" s="36"/>
      <c r="J1537" s="39"/>
      <c r="K1537" s="37"/>
      <c r="L1537" s="37"/>
      <c r="M1537" s="37"/>
      <c r="N1537" s="37"/>
      <c r="O1537" s="37"/>
      <c r="P1537" s="37"/>
      <c r="Q1537" s="37"/>
      <c r="R1537" s="37"/>
      <c r="S1537" s="37"/>
      <c r="T1537" s="37"/>
      <c r="U1537" s="37"/>
      <c r="V1537" s="37"/>
      <c r="W1537" s="37"/>
      <c r="X1537" s="37"/>
      <c r="Y1537" s="37"/>
      <c r="Z1537" s="37"/>
      <c r="AA1537" s="37"/>
      <c r="AB1537" s="37"/>
      <c r="AC1537" s="37"/>
      <c r="AD1537" s="37"/>
      <c r="AE1537" s="37"/>
      <c r="AF1537" s="37"/>
      <c r="AG1537" s="37"/>
      <c r="AH1537" s="37"/>
      <c r="AI1537" s="37"/>
      <c r="AJ1537" s="37"/>
      <c r="AK1537" s="37"/>
      <c r="AL1537" s="37"/>
      <c r="AM1537" s="37"/>
      <c r="AN1537" s="36"/>
      <c r="AO1537" s="37"/>
      <c r="AP1537" s="31"/>
      <c r="AQ1537" s="31"/>
    </row>
    <row r="1538" spans="1:43">
      <c r="A1538" s="36"/>
      <c r="B1538" s="36"/>
      <c r="C1538" s="36"/>
      <c r="D1538" s="36"/>
      <c r="E1538" s="36"/>
      <c r="F1538" s="37"/>
      <c r="G1538" s="37"/>
      <c r="H1538" s="36"/>
      <c r="I1538" s="36"/>
      <c r="J1538" s="39"/>
      <c r="K1538" s="37"/>
      <c r="L1538" s="37"/>
      <c r="M1538" s="37"/>
      <c r="N1538" s="37"/>
      <c r="O1538" s="37"/>
      <c r="P1538" s="37"/>
      <c r="Q1538" s="37"/>
      <c r="R1538" s="37"/>
      <c r="S1538" s="37"/>
      <c r="T1538" s="37"/>
      <c r="U1538" s="37"/>
      <c r="V1538" s="37"/>
      <c r="W1538" s="37"/>
      <c r="X1538" s="37"/>
      <c r="Y1538" s="37"/>
      <c r="Z1538" s="37"/>
      <c r="AA1538" s="37"/>
      <c r="AB1538" s="37"/>
      <c r="AC1538" s="37"/>
      <c r="AD1538" s="37"/>
      <c r="AE1538" s="37"/>
      <c r="AF1538" s="37"/>
      <c r="AG1538" s="37"/>
      <c r="AH1538" s="37"/>
      <c r="AI1538" s="37"/>
      <c r="AJ1538" s="37"/>
      <c r="AK1538" s="37"/>
      <c r="AL1538" s="37"/>
      <c r="AM1538" s="37"/>
      <c r="AN1538" s="36"/>
      <c r="AO1538" s="37"/>
      <c r="AP1538" s="31"/>
      <c r="AQ1538" s="31"/>
    </row>
    <row r="1539" spans="1:43">
      <c r="A1539" s="36"/>
      <c r="B1539" s="36"/>
      <c r="C1539" s="36"/>
      <c r="D1539" s="36"/>
      <c r="E1539" s="36"/>
      <c r="F1539" s="37"/>
      <c r="G1539" s="37"/>
      <c r="H1539" s="36"/>
      <c r="I1539" s="36"/>
      <c r="J1539" s="39"/>
      <c r="K1539" s="37"/>
      <c r="L1539" s="37"/>
      <c r="M1539" s="37"/>
      <c r="N1539" s="37"/>
      <c r="O1539" s="37"/>
      <c r="P1539" s="37"/>
      <c r="Q1539" s="37"/>
      <c r="R1539" s="37"/>
      <c r="S1539" s="37"/>
      <c r="T1539" s="37"/>
      <c r="U1539" s="37"/>
      <c r="V1539" s="37"/>
      <c r="W1539" s="37"/>
      <c r="X1539" s="37"/>
      <c r="Y1539" s="37"/>
      <c r="Z1539" s="37"/>
      <c r="AA1539" s="37"/>
      <c r="AB1539" s="37"/>
      <c r="AC1539" s="37"/>
      <c r="AD1539" s="37"/>
      <c r="AE1539" s="37"/>
      <c r="AF1539" s="37"/>
      <c r="AG1539" s="37"/>
      <c r="AH1539" s="37"/>
      <c r="AI1539" s="37"/>
      <c r="AJ1539" s="37"/>
      <c r="AK1539" s="37"/>
      <c r="AL1539" s="37"/>
      <c r="AM1539" s="37"/>
      <c r="AN1539" s="36"/>
      <c r="AO1539" s="37"/>
      <c r="AP1539" s="31"/>
      <c r="AQ1539" s="31"/>
    </row>
    <row r="1540" spans="1:43">
      <c r="A1540" s="36"/>
      <c r="B1540" s="36"/>
      <c r="C1540" s="36"/>
      <c r="D1540" s="36"/>
      <c r="E1540" s="36"/>
      <c r="F1540" s="37"/>
      <c r="G1540" s="37"/>
      <c r="H1540" s="36"/>
      <c r="I1540" s="36"/>
      <c r="J1540" s="39"/>
      <c r="K1540" s="37"/>
      <c r="L1540" s="37"/>
      <c r="M1540" s="37"/>
      <c r="N1540" s="37"/>
      <c r="O1540" s="37"/>
      <c r="P1540" s="37"/>
      <c r="Q1540" s="37"/>
      <c r="R1540" s="37"/>
      <c r="S1540" s="37"/>
      <c r="T1540" s="37"/>
      <c r="U1540" s="37"/>
      <c r="V1540" s="37"/>
      <c r="W1540" s="37"/>
      <c r="X1540" s="37"/>
      <c r="Y1540" s="37"/>
      <c r="Z1540" s="37"/>
      <c r="AA1540" s="37"/>
      <c r="AB1540" s="37"/>
      <c r="AC1540" s="37"/>
      <c r="AD1540" s="37"/>
      <c r="AE1540" s="37"/>
      <c r="AF1540" s="37"/>
      <c r="AG1540" s="37"/>
      <c r="AH1540" s="37"/>
      <c r="AI1540" s="37"/>
      <c r="AJ1540" s="37"/>
      <c r="AK1540" s="37"/>
      <c r="AL1540" s="37"/>
      <c r="AM1540" s="37"/>
      <c r="AN1540" s="36"/>
      <c r="AO1540" s="37"/>
      <c r="AP1540" s="31"/>
      <c r="AQ1540" s="31"/>
    </row>
    <row r="1541" spans="1:43">
      <c r="A1541" s="36"/>
      <c r="B1541" s="36"/>
      <c r="C1541" s="36"/>
      <c r="D1541" s="36"/>
      <c r="E1541" s="36"/>
      <c r="F1541" s="37"/>
      <c r="G1541" s="37"/>
      <c r="H1541" s="36"/>
      <c r="I1541" s="36"/>
      <c r="J1541" s="39"/>
      <c r="K1541" s="37"/>
      <c r="L1541" s="37"/>
      <c r="M1541" s="37"/>
      <c r="N1541" s="37"/>
      <c r="O1541" s="37"/>
      <c r="P1541" s="37"/>
      <c r="Q1541" s="37"/>
      <c r="R1541" s="37"/>
      <c r="S1541" s="37"/>
      <c r="T1541" s="37"/>
      <c r="U1541" s="37"/>
      <c r="V1541" s="37"/>
      <c r="W1541" s="37"/>
      <c r="X1541" s="37"/>
      <c r="Y1541" s="37"/>
      <c r="Z1541" s="37"/>
      <c r="AA1541" s="37"/>
      <c r="AB1541" s="37"/>
      <c r="AC1541" s="37"/>
      <c r="AD1541" s="37"/>
      <c r="AE1541" s="37"/>
      <c r="AF1541" s="37"/>
      <c r="AG1541" s="37"/>
      <c r="AH1541" s="37"/>
      <c r="AI1541" s="37"/>
      <c r="AJ1541" s="37"/>
      <c r="AK1541" s="37"/>
      <c r="AL1541" s="37"/>
      <c r="AM1541" s="37"/>
      <c r="AN1541" s="36"/>
      <c r="AO1541" s="37"/>
      <c r="AP1541" s="31"/>
      <c r="AQ1541" s="31"/>
    </row>
    <row r="1542" spans="1:43">
      <c r="A1542" s="36"/>
      <c r="B1542" s="36"/>
      <c r="C1542" s="36"/>
      <c r="D1542" s="36"/>
      <c r="E1542" s="36"/>
      <c r="F1542" s="37"/>
      <c r="G1542" s="37"/>
      <c r="H1542" s="36"/>
      <c r="I1542" s="36"/>
      <c r="J1542" s="39"/>
      <c r="K1542" s="37"/>
      <c r="L1542" s="37"/>
      <c r="M1542" s="37"/>
      <c r="N1542" s="37"/>
      <c r="O1542" s="37"/>
      <c r="P1542" s="37"/>
      <c r="Q1542" s="37"/>
      <c r="R1542" s="37"/>
      <c r="S1542" s="37"/>
      <c r="T1542" s="37"/>
      <c r="U1542" s="37"/>
      <c r="V1542" s="37"/>
      <c r="W1542" s="37"/>
      <c r="X1542" s="37"/>
      <c r="Y1542" s="37"/>
      <c r="Z1542" s="37"/>
      <c r="AA1542" s="37"/>
      <c r="AB1542" s="37"/>
      <c r="AC1542" s="37"/>
      <c r="AD1542" s="37"/>
      <c r="AE1542" s="37"/>
      <c r="AF1542" s="37"/>
      <c r="AG1542" s="37"/>
      <c r="AH1542" s="37"/>
      <c r="AI1542" s="37"/>
      <c r="AJ1542" s="37"/>
      <c r="AK1542" s="37"/>
      <c r="AL1542" s="37"/>
      <c r="AM1542" s="37"/>
      <c r="AN1542" s="36"/>
      <c r="AO1542" s="37"/>
      <c r="AP1542" s="31"/>
      <c r="AQ1542" s="31"/>
    </row>
    <row r="1543" spans="1:43">
      <c r="A1543" s="36"/>
      <c r="B1543" s="36"/>
      <c r="C1543" s="36"/>
      <c r="D1543" s="36"/>
      <c r="E1543" s="36"/>
      <c r="F1543" s="37"/>
      <c r="G1543" s="37"/>
      <c r="H1543" s="36"/>
      <c r="I1543" s="36"/>
      <c r="J1543" s="39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7"/>
      <c r="AC1543" s="37"/>
      <c r="AD1543" s="37"/>
      <c r="AE1543" s="37"/>
      <c r="AF1543" s="37"/>
      <c r="AG1543" s="37"/>
      <c r="AH1543" s="37"/>
      <c r="AI1543" s="37"/>
      <c r="AJ1543" s="37"/>
      <c r="AK1543" s="37"/>
      <c r="AL1543" s="37"/>
      <c r="AM1543" s="37"/>
      <c r="AN1543" s="36"/>
      <c r="AO1543" s="37"/>
      <c r="AP1543" s="31"/>
      <c r="AQ1543" s="31"/>
    </row>
    <row r="1544" spans="1:43">
      <c r="A1544" s="36"/>
      <c r="B1544" s="36"/>
      <c r="C1544" s="36"/>
      <c r="D1544" s="36"/>
      <c r="E1544" s="36"/>
      <c r="F1544" s="37"/>
      <c r="G1544" s="37"/>
      <c r="H1544" s="36"/>
      <c r="I1544" s="36"/>
      <c r="J1544" s="39"/>
      <c r="K1544" s="37"/>
      <c r="L1544" s="37"/>
      <c r="M1544" s="37"/>
      <c r="N1544" s="37"/>
      <c r="O1544" s="37"/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7"/>
      <c r="AN1544" s="36"/>
      <c r="AO1544" s="37"/>
      <c r="AP1544" s="31"/>
      <c r="AQ1544" s="31"/>
    </row>
    <row r="1545" spans="1:43">
      <c r="A1545" s="36"/>
      <c r="B1545" s="36"/>
      <c r="C1545" s="36"/>
      <c r="D1545" s="36"/>
      <c r="E1545" s="36"/>
      <c r="F1545" s="37"/>
      <c r="G1545" s="37"/>
      <c r="H1545" s="36"/>
      <c r="I1545" s="36"/>
      <c r="J1545" s="39"/>
      <c r="K1545" s="37"/>
      <c r="L1545" s="37"/>
      <c r="M1545" s="37"/>
      <c r="N1545" s="37"/>
      <c r="O1545" s="37"/>
      <c r="P1545" s="37"/>
      <c r="Q1545" s="37"/>
      <c r="R1545" s="37"/>
      <c r="S1545" s="37"/>
      <c r="T1545" s="37"/>
      <c r="U1545" s="37"/>
      <c r="V1545" s="37"/>
      <c r="W1545" s="37"/>
      <c r="X1545" s="37"/>
      <c r="Y1545" s="37"/>
      <c r="Z1545" s="37"/>
      <c r="AA1545" s="37"/>
      <c r="AB1545" s="37"/>
      <c r="AC1545" s="37"/>
      <c r="AD1545" s="37"/>
      <c r="AE1545" s="37"/>
      <c r="AF1545" s="37"/>
      <c r="AG1545" s="37"/>
      <c r="AH1545" s="37"/>
      <c r="AI1545" s="37"/>
      <c r="AJ1545" s="37"/>
      <c r="AK1545" s="37"/>
      <c r="AL1545" s="37"/>
      <c r="AM1545" s="37"/>
      <c r="AN1545" s="36"/>
      <c r="AO1545" s="37"/>
      <c r="AP1545" s="31"/>
      <c r="AQ1545" s="31"/>
    </row>
    <row r="1546" spans="1:43">
      <c r="A1546" s="36"/>
      <c r="B1546" s="36"/>
      <c r="C1546" s="36"/>
      <c r="D1546" s="36"/>
      <c r="E1546" s="36"/>
      <c r="F1546" s="37"/>
      <c r="G1546" s="37"/>
      <c r="H1546" s="36"/>
      <c r="I1546" s="36"/>
      <c r="J1546" s="39"/>
      <c r="K1546" s="37"/>
      <c r="L1546" s="37"/>
      <c r="M1546" s="37"/>
      <c r="N1546" s="37"/>
      <c r="O1546" s="37"/>
      <c r="P1546" s="37"/>
      <c r="Q1546" s="37"/>
      <c r="R1546" s="37"/>
      <c r="S1546" s="37"/>
      <c r="T1546" s="37"/>
      <c r="U1546" s="37"/>
      <c r="V1546" s="37"/>
      <c r="W1546" s="37"/>
      <c r="X1546" s="37"/>
      <c r="Y1546" s="37"/>
      <c r="Z1546" s="37"/>
      <c r="AA1546" s="37"/>
      <c r="AB1546" s="37"/>
      <c r="AC1546" s="37"/>
      <c r="AD1546" s="37"/>
      <c r="AE1546" s="37"/>
      <c r="AF1546" s="37"/>
      <c r="AG1546" s="37"/>
      <c r="AH1546" s="37"/>
      <c r="AI1546" s="37"/>
      <c r="AJ1546" s="37"/>
      <c r="AK1546" s="37"/>
      <c r="AL1546" s="37"/>
      <c r="AM1546" s="37"/>
      <c r="AN1546" s="36"/>
      <c r="AO1546" s="37"/>
      <c r="AP1546" s="31"/>
      <c r="AQ1546" s="31"/>
    </row>
    <row r="1547" spans="1:43">
      <c r="A1547" s="36"/>
      <c r="B1547" s="36"/>
      <c r="C1547" s="36"/>
      <c r="D1547" s="36"/>
      <c r="E1547" s="36"/>
      <c r="F1547" s="37"/>
      <c r="G1547" s="37"/>
      <c r="H1547" s="36"/>
      <c r="I1547" s="36"/>
      <c r="J1547" s="39"/>
      <c r="K1547" s="37"/>
      <c r="L1547" s="37"/>
      <c r="M1547" s="37"/>
      <c r="N1547" s="37"/>
      <c r="O1547" s="37"/>
      <c r="P1547" s="37"/>
      <c r="Q1547" s="37"/>
      <c r="R1547" s="37"/>
      <c r="S1547" s="37"/>
      <c r="T1547" s="37"/>
      <c r="U1547" s="37"/>
      <c r="V1547" s="37"/>
      <c r="W1547" s="37"/>
      <c r="X1547" s="37"/>
      <c r="Y1547" s="37"/>
      <c r="Z1547" s="37"/>
      <c r="AA1547" s="37"/>
      <c r="AB1547" s="37"/>
      <c r="AC1547" s="37"/>
      <c r="AD1547" s="37"/>
      <c r="AE1547" s="37"/>
      <c r="AF1547" s="37"/>
      <c r="AG1547" s="37"/>
      <c r="AH1547" s="37"/>
      <c r="AI1547" s="37"/>
      <c r="AJ1547" s="37"/>
      <c r="AK1547" s="37"/>
      <c r="AL1547" s="37"/>
      <c r="AM1547" s="37"/>
      <c r="AN1547" s="36"/>
      <c r="AO1547" s="37"/>
      <c r="AP1547" s="31"/>
      <c r="AQ1547" s="31"/>
    </row>
    <row r="1548" spans="1:43">
      <c r="A1548" s="36"/>
      <c r="B1548" s="36"/>
      <c r="C1548" s="36"/>
      <c r="D1548" s="36"/>
      <c r="E1548" s="36"/>
      <c r="F1548" s="37"/>
      <c r="G1548" s="37"/>
      <c r="H1548" s="36"/>
      <c r="I1548" s="36"/>
      <c r="J1548" s="39"/>
      <c r="K1548" s="37"/>
      <c r="L1548" s="37"/>
      <c r="M1548" s="37"/>
      <c r="N1548" s="37"/>
      <c r="O1548" s="37"/>
      <c r="P1548" s="37"/>
      <c r="Q1548" s="37"/>
      <c r="R1548" s="37"/>
      <c r="S1548" s="37"/>
      <c r="T1548" s="37"/>
      <c r="U1548" s="37"/>
      <c r="V1548" s="37"/>
      <c r="W1548" s="37"/>
      <c r="X1548" s="37"/>
      <c r="Y1548" s="37"/>
      <c r="Z1548" s="37"/>
      <c r="AA1548" s="37"/>
      <c r="AB1548" s="37"/>
      <c r="AC1548" s="37"/>
      <c r="AD1548" s="37"/>
      <c r="AE1548" s="37"/>
      <c r="AF1548" s="37"/>
      <c r="AG1548" s="37"/>
      <c r="AH1548" s="37"/>
      <c r="AI1548" s="37"/>
      <c r="AJ1548" s="37"/>
      <c r="AK1548" s="37"/>
      <c r="AL1548" s="37"/>
      <c r="AM1548" s="37"/>
      <c r="AN1548" s="36"/>
      <c r="AO1548" s="37"/>
      <c r="AP1548" s="31"/>
      <c r="AQ1548" s="31"/>
    </row>
    <row r="1549" spans="1:43">
      <c r="A1549" s="36"/>
      <c r="B1549" s="36"/>
      <c r="C1549" s="36"/>
      <c r="D1549" s="36"/>
      <c r="E1549" s="36"/>
      <c r="F1549" s="37"/>
      <c r="G1549" s="37"/>
      <c r="H1549" s="36"/>
      <c r="I1549" s="36"/>
      <c r="J1549" s="39"/>
      <c r="K1549" s="37"/>
      <c r="L1549" s="37"/>
      <c r="M1549" s="37"/>
      <c r="N1549" s="37"/>
      <c r="O1549" s="37"/>
      <c r="P1549" s="37"/>
      <c r="Q1549" s="37"/>
      <c r="R1549" s="37"/>
      <c r="S1549" s="37"/>
      <c r="T1549" s="37"/>
      <c r="U1549" s="37"/>
      <c r="V1549" s="37"/>
      <c r="W1549" s="37"/>
      <c r="X1549" s="37"/>
      <c r="Y1549" s="37"/>
      <c r="Z1549" s="37"/>
      <c r="AA1549" s="37"/>
      <c r="AB1549" s="37"/>
      <c r="AC1549" s="37"/>
      <c r="AD1549" s="37"/>
      <c r="AE1549" s="37"/>
      <c r="AF1549" s="37"/>
      <c r="AG1549" s="37"/>
      <c r="AH1549" s="37"/>
      <c r="AI1549" s="37"/>
      <c r="AJ1549" s="37"/>
      <c r="AK1549" s="37"/>
      <c r="AL1549" s="37"/>
      <c r="AM1549" s="37"/>
      <c r="AN1549" s="36"/>
      <c r="AO1549" s="37"/>
      <c r="AP1549" s="31"/>
      <c r="AQ1549" s="31"/>
    </row>
    <row r="1550" spans="1:43">
      <c r="A1550" s="36"/>
      <c r="B1550" s="36"/>
      <c r="C1550" s="36"/>
      <c r="D1550" s="36"/>
      <c r="E1550" s="36"/>
      <c r="F1550" s="37"/>
      <c r="G1550" s="37"/>
      <c r="H1550" s="36"/>
      <c r="I1550" s="36"/>
      <c r="J1550" s="39"/>
      <c r="K1550" s="37"/>
      <c r="L1550" s="37"/>
      <c r="M1550" s="37"/>
      <c r="N1550" s="37"/>
      <c r="O1550" s="37"/>
      <c r="P1550" s="37"/>
      <c r="Q1550" s="37"/>
      <c r="R1550" s="37"/>
      <c r="S1550" s="37"/>
      <c r="T1550" s="37"/>
      <c r="U1550" s="37"/>
      <c r="V1550" s="37"/>
      <c r="W1550" s="37"/>
      <c r="X1550" s="37"/>
      <c r="Y1550" s="37"/>
      <c r="Z1550" s="37"/>
      <c r="AA1550" s="37"/>
      <c r="AB1550" s="37"/>
      <c r="AC1550" s="37"/>
      <c r="AD1550" s="37"/>
      <c r="AE1550" s="37"/>
      <c r="AF1550" s="37"/>
      <c r="AG1550" s="37"/>
      <c r="AH1550" s="37"/>
      <c r="AI1550" s="37"/>
      <c r="AJ1550" s="37"/>
      <c r="AK1550" s="37"/>
      <c r="AL1550" s="37"/>
      <c r="AM1550" s="37"/>
      <c r="AN1550" s="36"/>
      <c r="AO1550" s="37"/>
      <c r="AP1550" s="31"/>
      <c r="AQ1550" s="31"/>
    </row>
    <row r="1551" spans="1:43">
      <c r="A1551" s="36"/>
      <c r="B1551" s="36"/>
      <c r="C1551" s="36"/>
      <c r="D1551" s="36"/>
      <c r="E1551" s="36"/>
      <c r="F1551" s="37"/>
      <c r="G1551" s="37"/>
      <c r="H1551" s="36"/>
      <c r="I1551" s="36"/>
      <c r="J1551" s="39"/>
      <c r="K1551" s="37"/>
      <c r="L1551" s="37"/>
      <c r="M1551" s="37"/>
      <c r="N1551" s="37"/>
      <c r="O1551" s="37"/>
      <c r="P1551" s="37"/>
      <c r="Q1551" s="37"/>
      <c r="R1551" s="37"/>
      <c r="S1551" s="37"/>
      <c r="T1551" s="37"/>
      <c r="U1551" s="37"/>
      <c r="V1551" s="37"/>
      <c r="W1551" s="37"/>
      <c r="X1551" s="37"/>
      <c r="Y1551" s="37"/>
      <c r="Z1551" s="37"/>
      <c r="AA1551" s="37"/>
      <c r="AB1551" s="37"/>
      <c r="AC1551" s="37"/>
      <c r="AD1551" s="37"/>
      <c r="AE1551" s="37"/>
      <c r="AF1551" s="37"/>
      <c r="AG1551" s="37"/>
      <c r="AH1551" s="37"/>
      <c r="AI1551" s="37"/>
      <c r="AJ1551" s="37"/>
      <c r="AK1551" s="37"/>
      <c r="AL1551" s="37"/>
      <c r="AM1551" s="37"/>
      <c r="AN1551" s="36"/>
      <c r="AO1551" s="37"/>
      <c r="AP1551" s="31"/>
      <c r="AQ1551" s="31"/>
    </row>
    <row r="1552" spans="1:43">
      <c r="A1552" s="36"/>
      <c r="B1552" s="36"/>
      <c r="C1552" s="36"/>
      <c r="D1552" s="36"/>
      <c r="E1552" s="36"/>
      <c r="F1552" s="37"/>
      <c r="G1552" s="37"/>
      <c r="H1552" s="36"/>
      <c r="I1552" s="36"/>
      <c r="J1552" s="39"/>
      <c r="K1552" s="37"/>
      <c r="L1552" s="37"/>
      <c r="M1552" s="37"/>
      <c r="N1552" s="37"/>
      <c r="O1552" s="37"/>
      <c r="P1552" s="37"/>
      <c r="Q1552" s="37"/>
      <c r="R1552" s="37"/>
      <c r="S1552" s="37"/>
      <c r="T1552" s="37"/>
      <c r="U1552" s="37"/>
      <c r="V1552" s="37"/>
      <c r="W1552" s="37"/>
      <c r="X1552" s="37"/>
      <c r="Y1552" s="37"/>
      <c r="Z1552" s="37"/>
      <c r="AA1552" s="37"/>
      <c r="AB1552" s="37"/>
      <c r="AC1552" s="37"/>
      <c r="AD1552" s="37"/>
      <c r="AE1552" s="37"/>
      <c r="AF1552" s="37"/>
      <c r="AG1552" s="37"/>
      <c r="AH1552" s="37"/>
      <c r="AI1552" s="37"/>
      <c r="AJ1552" s="37"/>
      <c r="AK1552" s="37"/>
      <c r="AL1552" s="37"/>
      <c r="AM1552" s="37"/>
      <c r="AN1552" s="36"/>
      <c r="AO1552" s="37"/>
      <c r="AP1552" s="31"/>
      <c r="AQ1552" s="31"/>
    </row>
    <row r="1553" spans="1:43">
      <c r="A1553" s="36"/>
      <c r="B1553" s="36"/>
      <c r="C1553" s="36"/>
      <c r="D1553" s="36"/>
      <c r="E1553" s="36"/>
      <c r="F1553" s="37"/>
      <c r="G1553" s="37"/>
      <c r="H1553" s="36"/>
      <c r="I1553" s="36"/>
      <c r="J1553" s="39"/>
      <c r="K1553" s="37"/>
      <c r="L1553" s="37"/>
      <c r="M1553" s="37"/>
      <c r="N1553" s="37"/>
      <c r="O1553" s="37"/>
      <c r="P1553" s="37"/>
      <c r="Q1553" s="37"/>
      <c r="R1553" s="37"/>
      <c r="S1553" s="37"/>
      <c r="T1553" s="37"/>
      <c r="U1553" s="37"/>
      <c r="V1553" s="37"/>
      <c r="W1553" s="37"/>
      <c r="X1553" s="37"/>
      <c r="Y1553" s="37"/>
      <c r="Z1553" s="37"/>
      <c r="AA1553" s="37"/>
      <c r="AB1553" s="37"/>
      <c r="AC1553" s="37"/>
      <c r="AD1553" s="37"/>
      <c r="AE1553" s="37"/>
      <c r="AF1553" s="37"/>
      <c r="AG1553" s="37"/>
      <c r="AH1553" s="37"/>
      <c r="AI1553" s="37"/>
      <c r="AJ1553" s="37"/>
      <c r="AK1553" s="37"/>
      <c r="AL1553" s="37"/>
      <c r="AM1553" s="37"/>
      <c r="AN1553" s="36"/>
      <c r="AO1553" s="37"/>
      <c r="AP1553" s="31"/>
      <c r="AQ1553" s="31"/>
    </row>
    <row r="1554" spans="1:43">
      <c r="A1554" s="36"/>
      <c r="B1554" s="36"/>
      <c r="C1554" s="36"/>
      <c r="D1554" s="36"/>
      <c r="E1554" s="36"/>
      <c r="F1554" s="37"/>
      <c r="G1554" s="37"/>
      <c r="H1554" s="36"/>
      <c r="I1554" s="36"/>
      <c r="J1554" s="39"/>
      <c r="K1554" s="37"/>
      <c r="L1554" s="37"/>
      <c r="M1554" s="37"/>
      <c r="N1554" s="37"/>
      <c r="O1554" s="37"/>
      <c r="P1554" s="37"/>
      <c r="Q1554" s="37"/>
      <c r="R1554" s="37"/>
      <c r="S1554" s="37"/>
      <c r="T1554" s="37"/>
      <c r="U1554" s="37"/>
      <c r="V1554" s="37"/>
      <c r="W1554" s="37"/>
      <c r="X1554" s="37"/>
      <c r="Y1554" s="37"/>
      <c r="Z1554" s="37"/>
      <c r="AA1554" s="37"/>
      <c r="AB1554" s="37"/>
      <c r="AC1554" s="37"/>
      <c r="AD1554" s="37"/>
      <c r="AE1554" s="37"/>
      <c r="AF1554" s="37"/>
      <c r="AG1554" s="37"/>
      <c r="AH1554" s="37"/>
      <c r="AI1554" s="37"/>
      <c r="AJ1554" s="37"/>
      <c r="AK1554" s="37"/>
      <c r="AL1554" s="37"/>
      <c r="AM1554" s="37"/>
      <c r="AN1554" s="36"/>
      <c r="AO1554" s="37"/>
      <c r="AP1554" s="31"/>
      <c r="AQ1554" s="31"/>
    </row>
    <row r="1555" spans="1:43">
      <c r="A1555" s="36"/>
      <c r="B1555" s="36"/>
      <c r="C1555" s="36"/>
      <c r="D1555" s="36"/>
      <c r="E1555" s="36"/>
      <c r="F1555" s="37"/>
      <c r="G1555" s="37"/>
      <c r="H1555" s="36"/>
      <c r="I1555" s="36"/>
      <c r="J1555" s="39"/>
      <c r="K1555" s="37"/>
      <c r="L1555" s="37"/>
      <c r="M1555" s="37"/>
      <c r="N1555" s="37"/>
      <c r="O1555" s="37"/>
      <c r="P1555" s="37"/>
      <c r="Q1555" s="37"/>
      <c r="R1555" s="37"/>
      <c r="S1555" s="37"/>
      <c r="T1555" s="37"/>
      <c r="U1555" s="37"/>
      <c r="V1555" s="37"/>
      <c r="W1555" s="37"/>
      <c r="X1555" s="37"/>
      <c r="Y1555" s="37"/>
      <c r="Z1555" s="37"/>
      <c r="AA1555" s="37"/>
      <c r="AB1555" s="37"/>
      <c r="AC1555" s="37"/>
      <c r="AD1555" s="37"/>
      <c r="AE1555" s="37"/>
      <c r="AF1555" s="37"/>
      <c r="AG1555" s="37"/>
      <c r="AH1555" s="37"/>
      <c r="AI1555" s="37"/>
      <c r="AJ1555" s="37"/>
      <c r="AK1555" s="37"/>
      <c r="AL1555" s="37"/>
      <c r="AM1555" s="37"/>
      <c r="AN1555" s="36"/>
      <c r="AO1555" s="37"/>
      <c r="AP1555" s="31"/>
      <c r="AQ1555" s="31"/>
    </row>
    <row r="1556" spans="1:43">
      <c r="A1556" s="36"/>
      <c r="B1556" s="36"/>
      <c r="C1556" s="36"/>
      <c r="D1556" s="36"/>
      <c r="E1556" s="36"/>
      <c r="F1556" s="37"/>
      <c r="G1556" s="37"/>
      <c r="H1556" s="36"/>
      <c r="I1556" s="36"/>
      <c r="J1556" s="39"/>
      <c r="K1556" s="37"/>
      <c r="L1556" s="37"/>
      <c r="M1556" s="37"/>
      <c r="N1556" s="37"/>
      <c r="O1556" s="37"/>
      <c r="P1556" s="37"/>
      <c r="Q1556" s="37"/>
      <c r="R1556" s="37"/>
      <c r="S1556" s="37"/>
      <c r="T1556" s="37"/>
      <c r="U1556" s="37"/>
      <c r="V1556" s="37"/>
      <c r="W1556" s="37"/>
      <c r="X1556" s="37"/>
      <c r="Y1556" s="37"/>
      <c r="Z1556" s="37"/>
      <c r="AA1556" s="37"/>
      <c r="AB1556" s="37"/>
      <c r="AC1556" s="37"/>
      <c r="AD1556" s="37"/>
      <c r="AE1556" s="37"/>
      <c r="AF1556" s="37"/>
      <c r="AG1556" s="37"/>
      <c r="AH1556" s="37"/>
      <c r="AI1556" s="37"/>
      <c r="AJ1556" s="37"/>
      <c r="AK1556" s="37"/>
      <c r="AL1556" s="37"/>
      <c r="AM1556" s="37"/>
      <c r="AN1556" s="36"/>
      <c r="AO1556" s="37"/>
      <c r="AP1556" s="31"/>
      <c r="AQ1556" s="31"/>
    </row>
    <row r="1557" spans="1:43">
      <c r="A1557" s="36"/>
      <c r="B1557" s="36"/>
      <c r="C1557" s="36"/>
      <c r="D1557" s="36"/>
      <c r="E1557" s="36"/>
      <c r="F1557" s="37"/>
      <c r="G1557" s="37"/>
      <c r="H1557" s="36"/>
      <c r="I1557" s="36"/>
      <c r="J1557" s="39"/>
      <c r="K1557" s="37"/>
      <c r="L1557" s="37"/>
      <c r="M1557" s="37"/>
      <c r="N1557" s="37"/>
      <c r="O1557" s="37"/>
      <c r="P1557" s="37"/>
      <c r="Q1557" s="37"/>
      <c r="R1557" s="37"/>
      <c r="S1557" s="37"/>
      <c r="T1557" s="37"/>
      <c r="U1557" s="37"/>
      <c r="V1557" s="37"/>
      <c r="W1557" s="37"/>
      <c r="X1557" s="37"/>
      <c r="Y1557" s="37"/>
      <c r="Z1557" s="37"/>
      <c r="AA1557" s="37"/>
      <c r="AB1557" s="37"/>
      <c r="AC1557" s="37"/>
      <c r="AD1557" s="37"/>
      <c r="AE1557" s="37"/>
      <c r="AF1557" s="37"/>
      <c r="AG1557" s="37"/>
      <c r="AH1557" s="37"/>
      <c r="AI1557" s="37"/>
      <c r="AJ1557" s="37"/>
      <c r="AK1557" s="37"/>
      <c r="AL1557" s="37"/>
      <c r="AM1557" s="37"/>
      <c r="AN1557" s="36"/>
      <c r="AO1557" s="37"/>
      <c r="AP1557" s="31"/>
      <c r="AQ1557" s="31"/>
    </row>
    <row r="1558" spans="1:43">
      <c r="A1558" s="36"/>
      <c r="B1558" s="36"/>
      <c r="C1558" s="36"/>
      <c r="D1558" s="36"/>
      <c r="E1558" s="36"/>
      <c r="F1558" s="37"/>
      <c r="G1558" s="37"/>
      <c r="H1558" s="36"/>
      <c r="I1558" s="36"/>
      <c r="J1558" s="39"/>
      <c r="K1558" s="37"/>
      <c r="L1558" s="37"/>
      <c r="M1558" s="37"/>
      <c r="N1558" s="37"/>
      <c r="O1558" s="37"/>
      <c r="P1558" s="37"/>
      <c r="Q1558" s="37"/>
      <c r="R1558" s="37"/>
      <c r="S1558" s="37"/>
      <c r="T1558" s="37"/>
      <c r="U1558" s="37"/>
      <c r="V1558" s="37"/>
      <c r="W1558" s="37"/>
      <c r="X1558" s="37"/>
      <c r="Y1558" s="37"/>
      <c r="Z1558" s="37"/>
      <c r="AA1558" s="37"/>
      <c r="AB1558" s="37"/>
      <c r="AC1558" s="37"/>
      <c r="AD1558" s="37"/>
      <c r="AE1558" s="37"/>
      <c r="AF1558" s="37"/>
      <c r="AG1558" s="37"/>
      <c r="AH1558" s="37"/>
      <c r="AI1558" s="37"/>
      <c r="AJ1558" s="37"/>
      <c r="AK1558" s="37"/>
      <c r="AL1558" s="37"/>
      <c r="AM1558" s="37"/>
      <c r="AN1558" s="36"/>
      <c r="AO1558" s="37"/>
      <c r="AP1558" s="31"/>
      <c r="AQ1558" s="31"/>
    </row>
    <row r="1559" spans="1:43">
      <c r="A1559" s="36"/>
      <c r="B1559" s="36"/>
      <c r="C1559" s="36"/>
      <c r="D1559" s="36"/>
      <c r="E1559" s="36"/>
      <c r="F1559" s="37"/>
      <c r="G1559" s="37"/>
      <c r="H1559" s="36"/>
      <c r="I1559" s="36"/>
      <c r="J1559" s="39"/>
      <c r="K1559" s="37"/>
      <c r="L1559" s="37"/>
      <c r="M1559" s="37"/>
      <c r="N1559" s="37"/>
      <c r="O1559" s="37"/>
      <c r="P1559" s="37"/>
      <c r="Q1559" s="37"/>
      <c r="R1559" s="37"/>
      <c r="S1559" s="37"/>
      <c r="T1559" s="37"/>
      <c r="U1559" s="37"/>
      <c r="V1559" s="37"/>
      <c r="W1559" s="37"/>
      <c r="X1559" s="37"/>
      <c r="Y1559" s="37"/>
      <c r="Z1559" s="37"/>
      <c r="AA1559" s="37"/>
      <c r="AB1559" s="37"/>
      <c r="AC1559" s="37"/>
      <c r="AD1559" s="37"/>
      <c r="AE1559" s="37"/>
      <c r="AF1559" s="37"/>
      <c r="AG1559" s="37"/>
      <c r="AH1559" s="37"/>
      <c r="AI1559" s="37"/>
      <c r="AJ1559" s="37"/>
      <c r="AK1559" s="37"/>
      <c r="AL1559" s="37"/>
      <c r="AM1559" s="37"/>
      <c r="AN1559" s="36"/>
      <c r="AO1559" s="37"/>
      <c r="AP1559" s="31"/>
      <c r="AQ1559" s="31"/>
    </row>
    <row r="1560" spans="1:43">
      <c r="A1560" s="36"/>
      <c r="B1560" s="36"/>
      <c r="C1560" s="36"/>
      <c r="D1560" s="36"/>
      <c r="E1560" s="36"/>
      <c r="F1560" s="37"/>
      <c r="G1560" s="37"/>
      <c r="H1560" s="36"/>
      <c r="I1560" s="36"/>
      <c r="J1560" s="39"/>
      <c r="K1560" s="37"/>
      <c r="L1560" s="37"/>
      <c r="M1560" s="37"/>
      <c r="N1560" s="37"/>
      <c r="O1560" s="37"/>
      <c r="P1560" s="37"/>
      <c r="Q1560" s="37"/>
      <c r="R1560" s="37"/>
      <c r="S1560" s="37"/>
      <c r="T1560" s="37"/>
      <c r="U1560" s="37"/>
      <c r="V1560" s="37"/>
      <c r="W1560" s="37"/>
      <c r="X1560" s="37"/>
      <c r="Y1560" s="37"/>
      <c r="Z1560" s="37"/>
      <c r="AA1560" s="37"/>
      <c r="AB1560" s="37"/>
      <c r="AC1560" s="37"/>
      <c r="AD1560" s="37"/>
      <c r="AE1560" s="37"/>
      <c r="AF1560" s="37"/>
      <c r="AG1560" s="37"/>
      <c r="AH1560" s="37"/>
      <c r="AI1560" s="37"/>
      <c r="AJ1560" s="37"/>
      <c r="AK1560" s="37"/>
      <c r="AL1560" s="37"/>
      <c r="AM1560" s="37"/>
      <c r="AN1560" s="36"/>
      <c r="AO1560" s="37"/>
      <c r="AP1560" s="31"/>
      <c r="AQ1560" s="31"/>
    </row>
    <row r="1561" spans="1:43">
      <c r="A1561" s="36"/>
      <c r="B1561" s="36"/>
      <c r="C1561" s="36"/>
      <c r="D1561" s="36"/>
      <c r="E1561" s="36"/>
      <c r="F1561" s="37"/>
      <c r="G1561" s="37"/>
      <c r="H1561" s="36"/>
      <c r="I1561" s="36"/>
      <c r="J1561" s="39"/>
      <c r="K1561" s="37"/>
      <c r="L1561" s="37"/>
      <c r="M1561" s="37"/>
      <c r="N1561" s="37"/>
      <c r="O1561" s="37"/>
      <c r="P1561" s="37"/>
      <c r="Q1561" s="37"/>
      <c r="R1561" s="37"/>
      <c r="S1561" s="37"/>
      <c r="T1561" s="37"/>
      <c r="U1561" s="37"/>
      <c r="V1561" s="37"/>
      <c r="W1561" s="37"/>
      <c r="X1561" s="37"/>
      <c r="Y1561" s="37"/>
      <c r="Z1561" s="37"/>
      <c r="AA1561" s="37"/>
      <c r="AB1561" s="37"/>
      <c r="AC1561" s="37"/>
      <c r="AD1561" s="37"/>
      <c r="AE1561" s="37"/>
      <c r="AF1561" s="37"/>
      <c r="AG1561" s="37"/>
      <c r="AH1561" s="37"/>
      <c r="AI1561" s="37"/>
      <c r="AJ1561" s="37"/>
      <c r="AK1561" s="37"/>
      <c r="AL1561" s="37"/>
      <c r="AM1561" s="37"/>
      <c r="AN1561" s="36"/>
      <c r="AO1561" s="37"/>
      <c r="AP1561" s="31"/>
      <c r="AQ1561" s="31"/>
    </row>
    <row r="1562" spans="1:43">
      <c r="A1562" s="36"/>
      <c r="B1562" s="36"/>
      <c r="C1562" s="36"/>
      <c r="D1562" s="36"/>
      <c r="E1562" s="36"/>
      <c r="F1562" s="37"/>
      <c r="G1562" s="37"/>
      <c r="H1562" s="36"/>
      <c r="I1562" s="36"/>
      <c r="J1562" s="39"/>
      <c r="K1562" s="37"/>
      <c r="L1562" s="37"/>
      <c r="M1562" s="37"/>
      <c r="N1562" s="37"/>
      <c r="O1562" s="37"/>
      <c r="P1562" s="37"/>
      <c r="Q1562" s="37"/>
      <c r="R1562" s="37"/>
      <c r="S1562" s="37"/>
      <c r="T1562" s="37"/>
      <c r="U1562" s="37"/>
      <c r="V1562" s="37"/>
      <c r="W1562" s="37"/>
      <c r="X1562" s="37"/>
      <c r="Y1562" s="37"/>
      <c r="Z1562" s="37"/>
      <c r="AA1562" s="37"/>
      <c r="AB1562" s="37"/>
      <c r="AC1562" s="37"/>
      <c r="AD1562" s="37"/>
      <c r="AE1562" s="37"/>
      <c r="AF1562" s="37"/>
      <c r="AG1562" s="37"/>
      <c r="AH1562" s="37"/>
      <c r="AI1562" s="37"/>
      <c r="AJ1562" s="37"/>
      <c r="AK1562" s="37"/>
      <c r="AL1562" s="37"/>
      <c r="AM1562" s="37"/>
      <c r="AN1562" s="36"/>
      <c r="AO1562" s="37"/>
      <c r="AP1562" s="31"/>
      <c r="AQ1562" s="31"/>
    </row>
    <row r="1563" spans="1:43">
      <c r="A1563" s="36"/>
      <c r="B1563" s="36"/>
      <c r="C1563" s="36"/>
      <c r="D1563" s="36"/>
      <c r="E1563" s="36"/>
      <c r="F1563" s="37"/>
      <c r="G1563" s="37"/>
      <c r="H1563" s="36"/>
      <c r="I1563" s="36"/>
      <c r="J1563" s="39"/>
      <c r="K1563" s="37"/>
      <c r="L1563" s="37"/>
      <c r="M1563" s="37"/>
      <c r="N1563" s="37"/>
      <c r="O1563" s="37"/>
      <c r="P1563" s="37"/>
      <c r="Q1563" s="37"/>
      <c r="R1563" s="37"/>
      <c r="S1563" s="37"/>
      <c r="T1563" s="37"/>
      <c r="U1563" s="37"/>
      <c r="V1563" s="37"/>
      <c r="W1563" s="37"/>
      <c r="X1563" s="37"/>
      <c r="Y1563" s="37"/>
      <c r="Z1563" s="37"/>
      <c r="AA1563" s="37"/>
      <c r="AB1563" s="37"/>
      <c r="AC1563" s="37"/>
      <c r="AD1563" s="37"/>
      <c r="AE1563" s="37"/>
      <c r="AF1563" s="37"/>
      <c r="AG1563" s="37"/>
      <c r="AH1563" s="37"/>
      <c r="AI1563" s="37"/>
      <c r="AJ1563" s="37"/>
      <c r="AK1563" s="37"/>
      <c r="AL1563" s="37"/>
      <c r="AM1563" s="37"/>
      <c r="AN1563" s="36"/>
      <c r="AO1563" s="37"/>
      <c r="AP1563" s="31"/>
      <c r="AQ1563" s="31"/>
    </row>
    <row r="1564" spans="1:43">
      <c r="A1564" s="36"/>
      <c r="B1564" s="36"/>
      <c r="C1564" s="36"/>
      <c r="D1564" s="36"/>
      <c r="E1564" s="36"/>
      <c r="F1564" s="37"/>
      <c r="G1564" s="37"/>
      <c r="H1564" s="36"/>
      <c r="I1564" s="36"/>
      <c r="J1564" s="39"/>
      <c r="K1564" s="37"/>
      <c r="L1564" s="37"/>
      <c r="M1564" s="37"/>
      <c r="N1564" s="37"/>
      <c r="O1564" s="37"/>
      <c r="P1564" s="37"/>
      <c r="Q1564" s="37"/>
      <c r="R1564" s="37"/>
      <c r="S1564" s="37"/>
      <c r="T1564" s="37"/>
      <c r="U1564" s="37"/>
      <c r="V1564" s="37"/>
      <c r="W1564" s="37"/>
      <c r="X1564" s="37"/>
      <c r="Y1564" s="37"/>
      <c r="Z1564" s="37"/>
      <c r="AA1564" s="37"/>
      <c r="AB1564" s="37"/>
      <c r="AC1564" s="37"/>
      <c r="AD1564" s="37"/>
      <c r="AE1564" s="37"/>
      <c r="AF1564" s="37"/>
      <c r="AG1564" s="37"/>
      <c r="AH1564" s="37"/>
      <c r="AI1564" s="37"/>
      <c r="AJ1564" s="37"/>
      <c r="AK1564" s="37"/>
      <c r="AL1564" s="37"/>
      <c r="AM1564" s="37"/>
      <c r="AN1564" s="36"/>
      <c r="AO1564" s="37"/>
      <c r="AP1564" s="31"/>
      <c r="AQ1564" s="31"/>
    </row>
    <row r="1565" spans="1:43">
      <c r="A1565" s="36"/>
      <c r="B1565" s="36"/>
      <c r="C1565" s="36"/>
      <c r="D1565" s="36"/>
      <c r="E1565" s="36"/>
      <c r="F1565" s="37"/>
      <c r="G1565" s="37"/>
      <c r="H1565" s="36"/>
      <c r="I1565" s="36"/>
      <c r="J1565" s="39"/>
      <c r="K1565" s="37"/>
      <c r="L1565" s="37"/>
      <c r="M1565" s="37"/>
      <c r="N1565" s="37"/>
      <c r="O1565" s="37"/>
      <c r="P1565" s="37"/>
      <c r="Q1565" s="37"/>
      <c r="R1565" s="37"/>
      <c r="S1565" s="37"/>
      <c r="T1565" s="37"/>
      <c r="U1565" s="37"/>
      <c r="V1565" s="37"/>
      <c r="W1565" s="37"/>
      <c r="X1565" s="37"/>
      <c r="Y1565" s="37"/>
      <c r="Z1565" s="37"/>
      <c r="AA1565" s="37"/>
      <c r="AB1565" s="37"/>
      <c r="AC1565" s="37"/>
      <c r="AD1565" s="37"/>
      <c r="AE1565" s="37"/>
      <c r="AF1565" s="37"/>
      <c r="AG1565" s="37"/>
      <c r="AH1565" s="37"/>
      <c r="AI1565" s="37"/>
      <c r="AJ1565" s="37"/>
      <c r="AK1565" s="37"/>
      <c r="AL1565" s="37"/>
      <c r="AM1565" s="37"/>
      <c r="AN1565" s="36"/>
      <c r="AO1565" s="37"/>
      <c r="AP1565" s="31"/>
      <c r="AQ1565" s="31"/>
    </row>
    <row r="1566" spans="1:43">
      <c r="A1566" s="36"/>
      <c r="B1566" s="36"/>
      <c r="C1566" s="36"/>
      <c r="D1566" s="36"/>
      <c r="E1566" s="36"/>
      <c r="F1566" s="37"/>
      <c r="G1566" s="37"/>
      <c r="H1566" s="36"/>
      <c r="I1566" s="36"/>
      <c r="J1566" s="39"/>
      <c r="K1566" s="37"/>
      <c r="L1566" s="37"/>
      <c r="M1566" s="37"/>
      <c r="N1566" s="37"/>
      <c r="O1566" s="37"/>
      <c r="P1566" s="37"/>
      <c r="Q1566" s="37"/>
      <c r="R1566" s="37"/>
      <c r="S1566" s="37"/>
      <c r="T1566" s="37"/>
      <c r="U1566" s="37"/>
      <c r="V1566" s="37"/>
      <c r="W1566" s="37"/>
      <c r="X1566" s="37"/>
      <c r="Y1566" s="37"/>
      <c r="Z1566" s="37"/>
      <c r="AA1566" s="37"/>
      <c r="AB1566" s="37"/>
      <c r="AC1566" s="37"/>
      <c r="AD1566" s="37"/>
      <c r="AE1566" s="37"/>
      <c r="AF1566" s="37"/>
      <c r="AG1566" s="37"/>
      <c r="AH1566" s="37"/>
      <c r="AI1566" s="37"/>
      <c r="AJ1566" s="37"/>
      <c r="AK1566" s="37"/>
      <c r="AL1566" s="37"/>
      <c r="AM1566" s="37"/>
      <c r="AN1566" s="36"/>
      <c r="AO1566" s="37"/>
      <c r="AP1566" s="31"/>
      <c r="AQ1566" s="31"/>
    </row>
    <row r="1567" spans="1:43">
      <c r="A1567" s="36"/>
      <c r="B1567" s="36"/>
      <c r="C1567" s="36"/>
      <c r="D1567" s="36"/>
      <c r="E1567" s="36"/>
      <c r="F1567" s="37"/>
      <c r="G1567" s="37"/>
      <c r="H1567" s="36"/>
      <c r="I1567" s="36"/>
      <c r="J1567" s="39"/>
      <c r="K1567" s="37"/>
      <c r="L1567" s="37"/>
      <c r="M1567" s="37"/>
      <c r="N1567" s="37"/>
      <c r="O1567" s="37"/>
      <c r="P1567" s="37"/>
      <c r="Q1567" s="37"/>
      <c r="R1567" s="37"/>
      <c r="S1567" s="37"/>
      <c r="T1567" s="37"/>
      <c r="U1567" s="37"/>
      <c r="V1567" s="37"/>
      <c r="W1567" s="37"/>
      <c r="X1567" s="37"/>
      <c r="Y1567" s="37"/>
      <c r="Z1567" s="37"/>
      <c r="AA1567" s="37"/>
      <c r="AB1567" s="37"/>
      <c r="AC1567" s="37"/>
      <c r="AD1567" s="37"/>
      <c r="AE1567" s="37"/>
      <c r="AF1567" s="37"/>
      <c r="AG1567" s="37"/>
      <c r="AH1567" s="37"/>
      <c r="AI1567" s="37"/>
      <c r="AJ1567" s="37"/>
      <c r="AK1567" s="37"/>
      <c r="AL1567" s="37"/>
      <c r="AM1567" s="37"/>
      <c r="AN1567" s="36"/>
      <c r="AO1567" s="37"/>
      <c r="AP1567" s="31"/>
      <c r="AQ1567" s="31"/>
    </row>
    <row r="1568" spans="1:43">
      <c r="A1568" s="36"/>
      <c r="B1568" s="36"/>
      <c r="C1568" s="36"/>
      <c r="D1568" s="36"/>
      <c r="E1568" s="36"/>
      <c r="F1568" s="37"/>
      <c r="G1568" s="37"/>
      <c r="H1568" s="36"/>
      <c r="I1568" s="36"/>
      <c r="J1568" s="39"/>
      <c r="K1568" s="37"/>
      <c r="L1568" s="37"/>
      <c r="M1568" s="37"/>
      <c r="N1568" s="37"/>
      <c r="O1568" s="37"/>
      <c r="P1568" s="37"/>
      <c r="Q1568" s="37"/>
      <c r="R1568" s="37"/>
      <c r="S1568" s="37"/>
      <c r="T1568" s="37"/>
      <c r="U1568" s="37"/>
      <c r="V1568" s="37"/>
      <c r="W1568" s="37"/>
      <c r="X1568" s="37"/>
      <c r="Y1568" s="37"/>
      <c r="Z1568" s="37"/>
      <c r="AA1568" s="37"/>
      <c r="AB1568" s="37"/>
      <c r="AC1568" s="37"/>
      <c r="AD1568" s="37"/>
      <c r="AE1568" s="37"/>
      <c r="AF1568" s="37"/>
      <c r="AG1568" s="37"/>
      <c r="AH1568" s="37"/>
      <c r="AI1568" s="37"/>
      <c r="AJ1568" s="37"/>
      <c r="AK1568" s="37"/>
      <c r="AL1568" s="37"/>
      <c r="AM1568" s="37"/>
      <c r="AN1568" s="36"/>
      <c r="AO1568" s="37"/>
      <c r="AP1568" s="31"/>
      <c r="AQ1568" s="31"/>
    </row>
    <row r="1569" spans="1:43">
      <c r="A1569" s="36"/>
      <c r="B1569" s="36"/>
      <c r="C1569" s="36"/>
      <c r="D1569" s="36"/>
      <c r="E1569" s="36"/>
      <c r="F1569" s="37"/>
      <c r="G1569" s="37"/>
      <c r="H1569" s="36"/>
      <c r="I1569" s="36"/>
      <c r="J1569" s="39"/>
      <c r="K1569" s="37"/>
      <c r="L1569" s="37"/>
      <c r="M1569" s="37"/>
      <c r="N1569" s="37"/>
      <c r="O1569" s="37"/>
      <c r="P1569" s="37"/>
      <c r="Q1569" s="37"/>
      <c r="R1569" s="37"/>
      <c r="S1569" s="37"/>
      <c r="T1569" s="37"/>
      <c r="U1569" s="37"/>
      <c r="V1569" s="37"/>
      <c r="W1569" s="37"/>
      <c r="X1569" s="37"/>
      <c r="Y1569" s="37"/>
      <c r="Z1569" s="37"/>
      <c r="AA1569" s="37"/>
      <c r="AB1569" s="37"/>
      <c r="AC1569" s="37"/>
      <c r="AD1569" s="37"/>
      <c r="AE1569" s="37"/>
      <c r="AF1569" s="37"/>
      <c r="AG1569" s="37"/>
      <c r="AH1569" s="37"/>
      <c r="AI1569" s="37"/>
      <c r="AJ1569" s="37"/>
      <c r="AK1569" s="37"/>
      <c r="AL1569" s="37"/>
      <c r="AM1569" s="37"/>
      <c r="AN1569" s="36"/>
      <c r="AO1569" s="37"/>
      <c r="AP1569" s="31"/>
      <c r="AQ1569" s="31"/>
    </row>
    <row r="1570" spans="1:43">
      <c r="A1570" s="36"/>
      <c r="B1570" s="36"/>
      <c r="C1570" s="36"/>
      <c r="D1570" s="36"/>
      <c r="E1570" s="36"/>
      <c r="F1570" s="37"/>
      <c r="G1570" s="37"/>
      <c r="H1570" s="36"/>
      <c r="I1570" s="36"/>
      <c r="J1570" s="39"/>
      <c r="K1570" s="37"/>
      <c r="L1570" s="37"/>
      <c r="M1570" s="37"/>
      <c r="N1570" s="37"/>
      <c r="O1570" s="37"/>
      <c r="P1570" s="37"/>
      <c r="Q1570" s="37"/>
      <c r="R1570" s="37"/>
      <c r="S1570" s="37"/>
      <c r="T1570" s="37"/>
      <c r="U1570" s="37"/>
      <c r="V1570" s="37"/>
      <c r="W1570" s="37"/>
      <c r="X1570" s="37"/>
      <c r="Y1570" s="37"/>
      <c r="Z1570" s="37"/>
      <c r="AA1570" s="37"/>
      <c r="AB1570" s="37"/>
      <c r="AC1570" s="37"/>
      <c r="AD1570" s="37"/>
      <c r="AE1570" s="37"/>
      <c r="AF1570" s="37"/>
      <c r="AG1570" s="37"/>
      <c r="AH1570" s="37"/>
      <c r="AI1570" s="37"/>
      <c r="AJ1570" s="37"/>
      <c r="AK1570" s="37"/>
      <c r="AL1570" s="37"/>
      <c r="AM1570" s="37"/>
      <c r="AN1570" s="36"/>
      <c r="AO1570" s="37"/>
      <c r="AP1570" s="31"/>
      <c r="AQ1570" s="31"/>
    </row>
    <row r="1571" spans="1:43">
      <c r="A1571" s="36"/>
      <c r="B1571" s="36"/>
      <c r="C1571" s="36"/>
      <c r="D1571" s="36"/>
      <c r="E1571" s="36"/>
      <c r="F1571" s="37"/>
      <c r="G1571" s="37"/>
      <c r="H1571" s="36"/>
      <c r="I1571" s="36"/>
      <c r="J1571" s="39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  <c r="W1571" s="37"/>
      <c r="X1571" s="37"/>
      <c r="Y1571" s="37"/>
      <c r="Z1571" s="37"/>
      <c r="AA1571" s="37"/>
      <c r="AB1571" s="37"/>
      <c r="AC1571" s="37"/>
      <c r="AD1571" s="37"/>
      <c r="AE1571" s="37"/>
      <c r="AF1571" s="37"/>
      <c r="AG1571" s="37"/>
      <c r="AH1571" s="37"/>
      <c r="AI1571" s="37"/>
      <c r="AJ1571" s="37"/>
      <c r="AK1571" s="37"/>
      <c r="AL1571" s="37"/>
      <c r="AM1571" s="37"/>
      <c r="AN1571" s="36"/>
      <c r="AO1571" s="37"/>
      <c r="AP1571" s="31"/>
      <c r="AQ1571" s="31"/>
    </row>
    <row r="1572" spans="1:43">
      <c r="A1572" s="36"/>
      <c r="B1572" s="36"/>
      <c r="C1572" s="36"/>
      <c r="D1572" s="36"/>
      <c r="E1572" s="36"/>
      <c r="F1572" s="37"/>
      <c r="G1572" s="37"/>
      <c r="H1572" s="36"/>
      <c r="I1572" s="36"/>
      <c r="J1572" s="39"/>
      <c r="K1572" s="37"/>
      <c r="L1572" s="37"/>
      <c r="M1572" s="37"/>
      <c r="N1572" s="37"/>
      <c r="O1572" s="37"/>
      <c r="P1572" s="37"/>
      <c r="Q1572" s="37"/>
      <c r="R1572" s="37"/>
      <c r="S1572" s="37"/>
      <c r="T1572" s="37"/>
      <c r="U1572" s="37"/>
      <c r="V1572" s="37"/>
      <c r="W1572" s="37"/>
      <c r="X1572" s="37"/>
      <c r="Y1572" s="37"/>
      <c r="Z1572" s="37"/>
      <c r="AA1572" s="37"/>
      <c r="AB1572" s="37"/>
      <c r="AC1572" s="37"/>
      <c r="AD1572" s="37"/>
      <c r="AE1572" s="37"/>
      <c r="AF1572" s="37"/>
      <c r="AG1572" s="37"/>
      <c r="AH1572" s="37"/>
      <c r="AI1572" s="37"/>
      <c r="AJ1572" s="37"/>
      <c r="AK1572" s="37"/>
      <c r="AL1572" s="37"/>
      <c r="AM1572" s="37"/>
      <c r="AN1572" s="36"/>
      <c r="AO1572" s="37"/>
      <c r="AP1572" s="31"/>
      <c r="AQ1572" s="31"/>
    </row>
    <row r="1573" spans="1:43">
      <c r="A1573" s="36"/>
      <c r="B1573" s="36"/>
      <c r="C1573" s="36"/>
      <c r="D1573" s="36"/>
      <c r="E1573" s="36"/>
      <c r="F1573" s="37"/>
      <c r="G1573" s="37"/>
      <c r="H1573" s="36"/>
      <c r="I1573" s="36"/>
      <c r="J1573" s="39"/>
      <c r="K1573" s="37"/>
      <c r="L1573" s="37"/>
      <c r="M1573" s="37"/>
      <c r="N1573" s="37"/>
      <c r="O1573" s="37"/>
      <c r="P1573" s="37"/>
      <c r="Q1573" s="37"/>
      <c r="R1573" s="37"/>
      <c r="S1573" s="37"/>
      <c r="T1573" s="37"/>
      <c r="U1573" s="37"/>
      <c r="V1573" s="37"/>
      <c r="W1573" s="37"/>
      <c r="X1573" s="37"/>
      <c r="Y1573" s="37"/>
      <c r="Z1573" s="37"/>
      <c r="AA1573" s="37"/>
      <c r="AB1573" s="37"/>
      <c r="AC1573" s="37"/>
      <c r="AD1573" s="37"/>
      <c r="AE1573" s="37"/>
      <c r="AF1573" s="37"/>
      <c r="AG1573" s="37"/>
      <c r="AH1573" s="37"/>
      <c r="AI1573" s="37"/>
      <c r="AJ1573" s="37"/>
      <c r="AK1573" s="37"/>
      <c r="AL1573" s="37"/>
      <c r="AM1573" s="37"/>
      <c r="AN1573" s="36"/>
      <c r="AO1573" s="37"/>
      <c r="AP1573" s="31"/>
      <c r="AQ1573" s="31"/>
    </row>
    <row r="1574" spans="1:43">
      <c r="A1574" s="36"/>
      <c r="B1574" s="36"/>
      <c r="C1574" s="36"/>
      <c r="D1574" s="36"/>
      <c r="E1574" s="36"/>
      <c r="F1574" s="37"/>
      <c r="G1574" s="37"/>
      <c r="H1574" s="36"/>
      <c r="I1574" s="36"/>
      <c r="J1574" s="39"/>
      <c r="K1574" s="37"/>
      <c r="L1574" s="37"/>
      <c r="M1574" s="37"/>
      <c r="N1574" s="37"/>
      <c r="O1574" s="37"/>
      <c r="P1574" s="37"/>
      <c r="Q1574" s="37"/>
      <c r="R1574" s="37"/>
      <c r="S1574" s="37"/>
      <c r="T1574" s="37"/>
      <c r="U1574" s="37"/>
      <c r="V1574" s="37"/>
      <c r="W1574" s="37"/>
      <c r="X1574" s="37"/>
      <c r="Y1574" s="37"/>
      <c r="Z1574" s="37"/>
      <c r="AA1574" s="37"/>
      <c r="AB1574" s="37"/>
      <c r="AC1574" s="37"/>
      <c r="AD1574" s="37"/>
      <c r="AE1574" s="37"/>
      <c r="AF1574" s="37"/>
      <c r="AG1574" s="37"/>
      <c r="AH1574" s="37"/>
      <c r="AI1574" s="37"/>
      <c r="AJ1574" s="37"/>
      <c r="AK1574" s="37"/>
      <c r="AL1574" s="37"/>
      <c r="AM1574" s="37"/>
      <c r="AN1574" s="36"/>
      <c r="AO1574" s="37"/>
      <c r="AP1574" s="31"/>
      <c r="AQ1574" s="31"/>
    </row>
    <row r="1575" spans="1:43">
      <c r="A1575" s="36"/>
      <c r="B1575" s="36"/>
      <c r="C1575" s="36"/>
      <c r="D1575" s="36"/>
      <c r="E1575" s="36"/>
      <c r="F1575" s="37"/>
      <c r="G1575" s="37"/>
      <c r="H1575" s="36"/>
      <c r="I1575" s="36"/>
      <c r="J1575" s="39"/>
      <c r="K1575" s="37"/>
      <c r="L1575" s="37"/>
      <c r="M1575" s="37"/>
      <c r="N1575" s="37"/>
      <c r="O1575" s="37"/>
      <c r="P1575" s="37"/>
      <c r="Q1575" s="37"/>
      <c r="R1575" s="37"/>
      <c r="S1575" s="37"/>
      <c r="T1575" s="37"/>
      <c r="U1575" s="37"/>
      <c r="V1575" s="37"/>
      <c r="W1575" s="37"/>
      <c r="X1575" s="37"/>
      <c r="Y1575" s="37"/>
      <c r="Z1575" s="37"/>
      <c r="AA1575" s="37"/>
      <c r="AB1575" s="37"/>
      <c r="AC1575" s="37"/>
      <c r="AD1575" s="37"/>
      <c r="AE1575" s="37"/>
      <c r="AF1575" s="37"/>
      <c r="AG1575" s="37"/>
      <c r="AH1575" s="37"/>
      <c r="AI1575" s="37"/>
      <c r="AJ1575" s="37"/>
      <c r="AK1575" s="37"/>
      <c r="AL1575" s="37"/>
      <c r="AM1575" s="37"/>
      <c r="AN1575" s="36"/>
      <c r="AO1575" s="37"/>
      <c r="AP1575" s="31"/>
      <c r="AQ1575" s="31"/>
    </row>
    <row r="1576" spans="1:43">
      <c r="A1576" s="36"/>
      <c r="B1576" s="36"/>
      <c r="C1576" s="36"/>
      <c r="D1576" s="36"/>
      <c r="E1576" s="36"/>
      <c r="F1576" s="37"/>
      <c r="G1576" s="37"/>
      <c r="H1576" s="36"/>
      <c r="I1576" s="36"/>
      <c r="J1576" s="39"/>
      <c r="K1576" s="37"/>
      <c r="L1576" s="37"/>
      <c r="M1576" s="37"/>
      <c r="N1576" s="37"/>
      <c r="O1576" s="37"/>
      <c r="P1576" s="37"/>
      <c r="Q1576" s="37"/>
      <c r="R1576" s="37"/>
      <c r="S1576" s="37"/>
      <c r="T1576" s="37"/>
      <c r="U1576" s="37"/>
      <c r="V1576" s="37"/>
      <c r="W1576" s="37"/>
      <c r="X1576" s="37"/>
      <c r="Y1576" s="37"/>
      <c r="Z1576" s="37"/>
      <c r="AA1576" s="37"/>
      <c r="AB1576" s="37"/>
      <c r="AC1576" s="37"/>
      <c r="AD1576" s="37"/>
      <c r="AE1576" s="37"/>
      <c r="AF1576" s="37"/>
      <c r="AG1576" s="37"/>
      <c r="AH1576" s="37"/>
      <c r="AI1576" s="37"/>
      <c r="AJ1576" s="37"/>
      <c r="AK1576" s="37"/>
      <c r="AL1576" s="37"/>
      <c r="AM1576" s="37"/>
      <c r="AN1576" s="36"/>
      <c r="AO1576" s="37"/>
      <c r="AP1576" s="31"/>
      <c r="AQ1576" s="31"/>
    </row>
    <row r="1577" spans="1:43">
      <c r="A1577" s="36"/>
      <c r="B1577" s="36"/>
      <c r="C1577" s="36"/>
      <c r="D1577" s="36"/>
      <c r="E1577" s="36"/>
      <c r="F1577" s="37"/>
      <c r="G1577" s="37"/>
      <c r="H1577" s="36"/>
      <c r="I1577" s="36"/>
      <c r="J1577" s="39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7"/>
      <c r="AC1577" s="37"/>
      <c r="AD1577" s="37"/>
      <c r="AE1577" s="37"/>
      <c r="AF1577" s="37"/>
      <c r="AG1577" s="37"/>
      <c r="AH1577" s="37"/>
      <c r="AI1577" s="37"/>
      <c r="AJ1577" s="37"/>
      <c r="AK1577" s="37"/>
      <c r="AL1577" s="37"/>
      <c r="AM1577" s="37"/>
      <c r="AN1577" s="36"/>
      <c r="AO1577" s="37"/>
      <c r="AP1577" s="31"/>
      <c r="AQ1577" s="31"/>
    </row>
    <row r="1578" spans="1:43">
      <c r="A1578" s="36"/>
      <c r="B1578" s="36"/>
      <c r="C1578" s="36"/>
      <c r="D1578" s="36"/>
      <c r="E1578" s="36"/>
      <c r="F1578" s="37"/>
      <c r="G1578" s="37"/>
      <c r="H1578" s="36"/>
      <c r="I1578" s="36"/>
      <c r="J1578" s="39"/>
      <c r="K1578" s="37"/>
      <c r="L1578" s="37"/>
      <c r="M1578" s="37"/>
      <c r="N1578" s="37"/>
      <c r="O1578" s="37"/>
      <c r="P1578" s="37"/>
      <c r="Q1578" s="37"/>
      <c r="R1578" s="37"/>
      <c r="S1578" s="37"/>
      <c r="T1578" s="37"/>
      <c r="U1578" s="37"/>
      <c r="V1578" s="37"/>
      <c r="W1578" s="37"/>
      <c r="X1578" s="37"/>
      <c r="Y1578" s="37"/>
      <c r="Z1578" s="37"/>
      <c r="AA1578" s="37"/>
      <c r="AB1578" s="37"/>
      <c r="AC1578" s="37"/>
      <c r="AD1578" s="37"/>
      <c r="AE1578" s="37"/>
      <c r="AF1578" s="37"/>
      <c r="AG1578" s="37"/>
      <c r="AH1578" s="37"/>
      <c r="AI1578" s="37"/>
      <c r="AJ1578" s="37"/>
      <c r="AK1578" s="37"/>
      <c r="AL1578" s="37"/>
      <c r="AM1578" s="37"/>
      <c r="AN1578" s="36"/>
      <c r="AO1578" s="37"/>
      <c r="AP1578" s="31"/>
      <c r="AQ1578" s="31"/>
    </row>
    <row r="1579" spans="1:43">
      <c r="A1579" s="36"/>
      <c r="B1579" s="36"/>
      <c r="C1579" s="36"/>
      <c r="D1579" s="36"/>
      <c r="E1579" s="36"/>
      <c r="F1579" s="37"/>
      <c r="G1579" s="37"/>
      <c r="H1579" s="36"/>
      <c r="I1579" s="36"/>
      <c r="J1579" s="39"/>
      <c r="K1579" s="37"/>
      <c r="L1579" s="37"/>
      <c r="M1579" s="37"/>
      <c r="N1579" s="37"/>
      <c r="O1579" s="37"/>
      <c r="P1579" s="37"/>
      <c r="Q1579" s="37"/>
      <c r="R1579" s="37"/>
      <c r="S1579" s="37"/>
      <c r="T1579" s="37"/>
      <c r="U1579" s="37"/>
      <c r="V1579" s="37"/>
      <c r="W1579" s="37"/>
      <c r="X1579" s="37"/>
      <c r="Y1579" s="37"/>
      <c r="Z1579" s="37"/>
      <c r="AA1579" s="37"/>
      <c r="AB1579" s="37"/>
      <c r="AC1579" s="37"/>
      <c r="AD1579" s="37"/>
      <c r="AE1579" s="37"/>
      <c r="AF1579" s="37"/>
      <c r="AG1579" s="37"/>
      <c r="AH1579" s="37"/>
      <c r="AI1579" s="37"/>
      <c r="AJ1579" s="37"/>
      <c r="AK1579" s="37"/>
      <c r="AL1579" s="37"/>
      <c r="AM1579" s="37"/>
      <c r="AN1579" s="36"/>
      <c r="AO1579" s="37"/>
      <c r="AP1579" s="31"/>
      <c r="AQ1579" s="31"/>
    </row>
    <row r="1580" spans="1:43">
      <c r="A1580" s="36"/>
      <c r="B1580" s="36"/>
      <c r="C1580" s="36"/>
      <c r="D1580" s="36"/>
      <c r="E1580" s="36"/>
      <c r="F1580" s="37"/>
      <c r="G1580" s="37"/>
      <c r="H1580" s="36"/>
      <c r="I1580" s="36"/>
      <c r="J1580" s="39"/>
      <c r="K1580" s="37"/>
      <c r="L1580" s="37"/>
      <c r="M1580" s="37"/>
      <c r="N1580" s="37"/>
      <c r="O1580" s="37"/>
      <c r="P1580" s="37"/>
      <c r="Q1580" s="37"/>
      <c r="R1580" s="37"/>
      <c r="S1580" s="37"/>
      <c r="T1580" s="37"/>
      <c r="U1580" s="37"/>
      <c r="V1580" s="37"/>
      <c r="W1580" s="37"/>
      <c r="X1580" s="37"/>
      <c r="Y1580" s="37"/>
      <c r="Z1580" s="37"/>
      <c r="AA1580" s="37"/>
      <c r="AB1580" s="37"/>
      <c r="AC1580" s="37"/>
      <c r="AD1580" s="37"/>
      <c r="AE1580" s="37"/>
      <c r="AF1580" s="37"/>
      <c r="AG1580" s="37"/>
      <c r="AH1580" s="37"/>
      <c r="AI1580" s="37"/>
      <c r="AJ1580" s="37"/>
      <c r="AK1580" s="37"/>
      <c r="AL1580" s="37"/>
      <c r="AM1580" s="37"/>
      <c r="AN1580" s="36"/>
      <c r="AO1580" s="37"/>
      <c r="AP1580" s="31"/>
      <c r="AQ1580" s="31"/>
    </row>
    <row r="1581" spans="1:43">
      <c r="A1581" s="36"/>
      <c r="B1581" s="36"/>
      <c r="C1581" s="36"/>
      <c r="D1581" s="36"/>
      <c r="E1581" s="36"/>
      <c r="F1581" s="37"/>
      <c r="G1581" s="37"/>
      <c r="H1581" s="36"/>
      <c r="I1581" s="36"/>
      <c r="J1581" s="39"/>
      <c r="K1581" s="37"/>
      <c r="L1581" s="37"/>
      <c r="M1581" s="37"/>
      <c r="N1581" s="37"/>
      <c r="O1581" s="37"/>
      <c r="P1581" s="37"/>
      <c r="Q1581" s="37"/>
      <c r="R1581" s="37"/>
      <c r="S1581" s="37"/>
      <c r="T1581" s="37"/>
      <c r="U1581" s="37"/>
      <c r="V1581" s="37"/>
      <c r="W1581" s="37"/>
      <c r="X1581" s="37"/>
      <c r="Y1581" s="37"/>
      <c r="Z1581" s="37"/>
      <c r="AA1581" s="37"/>
      <c r="AB1581" s="37"/>
      <c r="AC1581" s="37"/>
      <c r="AD1581" s="37"/>
      <c r="AE1581" s="37"/>
      <c r="AF1581" s="37"/>
      <c r="AG1581" s="37"/>
      <c r="AH1581" s="37"/>
      <c r="AI1581" s="37"/>
      <c r="AJ1581" s="37"/>
      <c r="AK1581" s="37"/>
      <c r="AL1581" s="37"/>
      <c r="AM1581" s="37"/>
      <c r="AN1581" s="36"/>
      <c r="AO1581" s="37"/>
      <c r="AP1581" s="31"/>
      <c r="AQ1581" s="31"/>
    </row>
    <row r="1582" spans="1:43">
      <c r="A1582" s="36"/>
      <c r="B1582" s="36"/>
      <c r="C1582" s="36"/>
      <c r="D1582" s="36"/>
      <c r="E1582" s="36"/>
      <c r="F1582" s="37"/>
      <c r="G1582" s="37"/>
      <c r="H1582" s="36"/>
      <c r="I1582" s="36"/>
      <c r="J1582" s="39"/>
      <c r="K1582" s="37"/>
      <c r="L1582" s="37"/>
      <c r="M1582" s="37"/>
      <c r="N1582" s="37"/>
      <c r="O1582" s="37"/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7"/>
      <c r="AN1582" s="36"/>
      <c r="AO1582" s="37"/>
      <c r="AP1582" s="31"/>
      <c r="AQ1582" s="31"/>
    </row>
    <row r="1583" spans="1:43">
      <c r="A1583" s="36"/>
      <c r="B1583" s="36"/>
      <c r="C1583" s="36"/>
      <c r="D1583" s="36"/>
      <c r="E1583" s="36"/>
      <c r="F1583" s="37"/>
      <c r="G1583" s="37"/>
      <c r="H1583" s="36"/>
      <c r="I1583" s="36"/>
      <c r="J1583" s="39"/>
      <c r="K1583" s="37"/>
      <c r="L1583" s="37"/>
      <c r="M1583" s="37"/>
      <c r="N1583" s="37"/>
      <c r="O1583" s="37"/>
      <c r="P1583" s="37"/>
      <c r="Q1583" s="37"/>
      <c r="R1583" s="37"/>
      <c r="S1583" s="37"/>
      <c r="T1583" s="37"/>
      <c r="U1583" s="37"/>
      <c r="V1583" s="37"/>
      <c r="W1583" s="37"/>
      <c r="X1583" s="37"/>
      <c r="Y1583" s="37"/>
      <c r="Z1583" s="37"/>
      <c r="AA1583" s="37"/>
      <c r="AB1583" s="37"/>
      <c r="AC1583" s="37"/>
      <c r="AD1583" s="37"/>
      <c r="AE1583" s="37"/>
      <c r="AF1583" s="37"/>
      <c r="AG1583" s="37"/>
      <c r="AH1583" s="37"/>
      <c r="AI1583" s="37"/>
      <c r="AJ1583" s="37"/>
      <c r="AK1583" s="37"/>
      <c r="AL1583" s="37"/>
      <c r="AM1583" s="37"/>
      <c r="AN1583" s="36"/>
      <c r="AO1583" s="37"/>
      <c r="AP1583" s="31"/>
      <c r="AQ1583" s="31"/>
    </row>
    <row r="1584" spans="1:43">
      <c r="A1584" s="36"/>
      <c r="B1584" s="36"/>
      <c r="C1584" s="36"/>
      <c r="D1584" s="36"/>
      <c r="E1584" s="36"/>
      <c r="F1584" s="37"/>
      <c r="G1584" s="37"/>
      <c r="H1584" s="36"/>
      <c r="I1584" s="36"/>
      <c r="J1584" s="39"/>
      <c r="K1584" s="37"/>
      <c r="L1584" s="37"/>
      <c r="M1584" s="37"/>
      <c r="N1584" s="37"/>
      <c r="O1584" s="37"/>
      <c r="P1584" s="37"/>
      <c r="Q1584" s="37"/>
      <c r="R1584" s="37"/>
      <c r="S1584" s="37"/>
      <c r="T1584" s="37"/>
      <c r="U1584" s="37"/>
      <c r="V1584" s="37"/>
      <c r="W1584" s="37"/>
      <c r="X1584" s="37"/>
      <c r="Y1584" s="37"/>
      <c r="Z1584" s="37"/>
      <c r="AA1584" s="37"/>
      <c r="AB1584" s="37"/>
      <c r="AC1584" s="37"/>
      <c r="AD1584" s="37"/>
      <c r="AE1584" s="37"/>
      <c r="AF1584" s="37"/>
      <c r="AG1584" s="37"/>
      <c r="AH1584" s="37"/>
      <c r="AI1584" s="37"/>
      <c r="AJ1584" s="37"/>
      <c r="AK1584" s="37"/>
      <c r="AL1584" s="37"/>
      <c r="AM1584" s="37"/>
      <c r="AN1584" s="36"/>
      <c r="AO1584" s="37"/>
      <c r="AP1584" s="31"/>
      <c r="AQ1584" s="31"/>
    </row>
    <row r="1585" spans="1:43">
      <c r="A1585" s="36"/>
      <c r="B1585" s="36"/>
      <c r="C1585" s="36"/>
      <c r="D1585" s="36"/>
      <c r="E1585" s="36"/>
      <c r="F1585" s="37"/>
      <c r="G1585" s="37"/>
      <c r="H1585" s="36"/>
      <c r="I1585" s="36"/>
      <c r="J1585" s="39"/>
      <c r="K1585" s="37"/>
      <c r="L1585" s="37"/>
      <c r="M1585" s="37"/>
      <c r="N1585" s="37"/>
      <c r="O1585" s="37"/>
      <c r="P1585" s="37"/>
      <c r="Q1585" s="37"/>
      <c r="R1585" s="37"/>
      <c r="S1585" s="37"/>
      <c r="T1585" s="37"/>
      <c r="U1585" s="37"/>
      <c r="V1585" s="37"/>
      <c r="W1585" s="37"/>
      <c r="X1585" s="37"/>
      <c r="Y1585" s="37"/>
      <c r="Z1585" s="37"/>
      <c r="AA1585" s="37"/>
      <c r="AB1585" s="37"/>
      <c r="AC1585" s="37"/>
      <c r="AD1585" s="37"/>
      <c r="AE1585" s="37"/>
      <c r="AF1585" s="37"/>
      <c r="AG1585" s="37"/>
      <c r="AH1585" s="37"/>
      <c r="AI1585" s="37"/>
      <c r="AJ1585" s="37"/>
      <c r="AK1585" s="37"/>
      <c r="AL1585" s="37"/>
      <c r="AM1585" s="37"/>
      <c r="AN1585" s="36"/>
      <c r="AO1585" s="37"/>
      <c r="AP1585" s="31"/>
      <c r="AQ1585" s="31"/>
    </row>
    <row r="1586" spans="1:43">
      <c r="A1586" s="36"/>
      <c r="B1586" s="36"/>
      <c r="C1586" s="36"/>
      <c r="D1586" s="36"/>
      <c r="E1586" s="36"/>
      <c r="F1586" s="37"/>
      <c r="G1586" s="37"/>
      <c r="H1586" s="36"/>
      <c r="I1586" s="36"/>
      <c r="J1586" s="39"/>
      <c r="K1586" s="37"/>
      <c r="L1586" s="37"/>
      <c r="M1586" s="37"/>
      <c r="N1586" s="37"/>
      <c r="O1586" s="37"/>
      <c r="P1586" s="37"/>
      <c r="Q1586" s="37"/>
      <c r="R1586" s="37"/>
      <c r="S1586" s="37"/>
      <c r="T1586" s="37"/>
      <c r="U1586" s="37"/>
      <c r="V1586" s="37"/>
      <c r="W1586" s="37"/>
      <c r="X1586" s="37"/>
      <c r="Y1586" s="37"/>
      <c r="Z1586" s="37"/>
      <c r="AA1586" s="37"/>
      <c r="AB1586" s="37"/>
      <c r="AC1586" s="37"/>
      <c r="AD1586" s="37"/>
      <c r="AE1586" s="37"/>
      <c r="AF1586" s="37"/>
      <c r="AG1586" s="37"/>
      <c r="AH1586" s="37"/>
      <c r="AI1586" s="37"/>
      <c r="AJ1586" s="37"/>
      <c r="AK1586" s="37"/>
      <c r="AL1586" s="37"/>
      <c r="AM1586" s="37"/>
      <c r="AN1586" s="36"/>
      <c r="AO1586" s="37"/>
      <c r="AP1586" s="31"/>
      <c r="AQ1586" s="31"/>
    </row>
    <row r="1587" spans="1:43">
      <c r="A1587" s="36"/>
      <c r="B1587" s="36"/>
      <c r="C1587" s="36"/>
      <c r="D1587" s="36"/>
      <c r="E1587" s="36"/>
      <c r="F1587" s="37"/>
      <c r="G1587" s="37"/>
      <c r="H1587" s="36"/>
      <c r="I1587" s="36"/>
      <c r="J1587" s="39"/>
      <c r="K1587" s="37"/>
      <c r="L1587" s="37"/>
      <c r="M1587" s="37"/>
      <c r="N1587" s="37"/>
      <c r="O1587" s="37"/>
      <c r="P1587" s="37"/>
      <c r="Q1587" s="37"/>
      <c r="R1587" s="37"/>
      <c r="S1587" s="37"/>
      <c r="T1587" s="37"/>
      <c r="U1587" s="37"/>
      <c r="V1587" s="37"/>
      <c r="W1587" s="37"/>
      <c r="X1587" s="37"/>
      <c r="Y1587" s="37"/>
      <c r="Z1587" s="37"/>
      <c r="AA1587" s="37"/>
      <c r="AB1587" s="37"/>
      <c r="AC1587" s="37"/>
      <c r="AD1587" s="37"/>
      <c r="AE1587" s="37"/>
      <c r="AF1587" s="37"/>
      <c r="AG1587" s="37"/>
      <c r="AH1587" s="37"/>
      <c r="AI1587" s="37"/>
      <c r="AJ1587" s="37"/>
      <c r="AK1587" s="37"/>
      <c r="AL1587" s="37"/>
      <c r="AM1587" s="37"/>
      <c r="AN1587" s="36"/>
      <c r="AO1587" s="37"/>
      <c r="AP1587" s="31"/>
      <c r="AQ1587" s="31"/>
    </row>
    <row r="1588" spans="1:43">
      <c r="A1588" s="36"/>
      <c r="B1588" s="36"/>
      <c r="C1588" s="36"/>
      <c r="D1588" s="36"/>
      <c r="E1588" s="36"/>
      <c r="F1588" s="37"/>
      <c r="G1588" s="37"/>
      <c r="H1588" s="36"/>
      <c r="I1588" s="36"/>
      <c r="J1588" s="39"/>
      <c r="K1588" s="37"/>
      <c r="L1588" s="37"/>
      <c r="M1588" s="37"/>
      <c r="N1588" s="37"/>
      <c r="O1588" s="37"/>
      <c r="P1588" s="37"/>
      <c r="Q1588" s="37"/>
      <c r="R1588" s="37"/>
      <c r="S1588" s="37"/>
      <c r="T1588" s="37"/>
      <c r="U1588" s="37"/>
      <c r="V1588" s="37"/>
      <c r="W1588" s="37"/>
      <c r="X1588" s="37"/>
      <c r="Y1588" s="37"/>
      <c r="Z1588" s="37"/>
      <c r="AA1588" s="37"/>
      <c r="AB1588" s="37"/>
      <c r="AC1588" s="37"/>
      <c r="AD1588" s="37"/>
      <c r="AE1588" s="37"/>
      <c r="AF1588" s="37"/>
      <c r="AG1588" s="37"/>
      <c r="AH1588" s="37"/>
      <c r="AI1588" s="37"/>
      <c r="AJ1588" s="37"/>
      <c r="AK1588" s="37"/>
      <c r="AL1588" s="37"/>
      <c r="AM1588" s="37"/>
      <c r="AN1588" s="36"/>
      <c r="AO1588" s="37"/>
      <c r="AP1588" s="31"/>
      <c r="AQ1588" s="31"/>
    </row>
    <row r="1589" spans="1:43">
      <c r="A1589" s="36"/>
      <c r="B1589" s="36"/>
      <c r="C1589" s="36"/>
      <c r="D1589" s="36"/>
      <c r="E1589" s="36"/>
      <c r="F1589" s="37"/>
      <c r="G1589" s="37"/>
      <c r="H1589" s="36"/>
      <c r="I1589" s="36"/>
      <c r="J1589" s="39"/>
      <c r="K1589" s="37"/>
      <c r="L1589" s="37"/>
      <c r="M1589" s="37"/>
      <c r="N1589" s="37"/>
      <c r="O1589" s="37"/>
      <c r="P1589" s="37"/>
      <c r="Q1589" s="37"/>
      <c r="R1589" s="37"/>
      <c r="S1589" s="37"/>
      <c r="T1589" s="37"/>
      <c r="U1589" s="37"/>
      <c r="V1589" s="37"/>
      <c r="W1589" s="37"/>
      <c r="X1589" s="37"/>
      <c r="Y1589" s="37"/>
      <c r="Z1589" s="37"/>
      <c r="AA1589" s="37"/>
      <c r="AB1589" s="37"/>
      <c r="AC1589" s="37"/>
      <c r="AD1589" s="37"/>
      <c r="AE1589" s="37"/>
      <c r="AF1589" s="37"/>
      <c r="AG1589" s="37"/>
      <c r="AH1589" s="37"/>
      <c r="AI1589" s="37"/>
      <c r="AJ1589" s="37"/>
      <c r="AK1589" s="37"/>
      <c r="AL1589" s="37"/>
      <c r="AM1589" s="37"/>
      <c r="AN1589" s="36"/>
      <c r="AO1589" s="37"/>
      <c r="AP1589" s="31"/>
      <c r="AQ1589" s="31"/>
    </row>
    <row r="1590" spans="1:43">
      <c r="A1590" s="36"/>
      <c r="B1590" s="36"/>
      <c r="C1590" s="36"/>
      <c r="D1590" s="36"/>
      <c r="E1590" s="36"/>
      <c r="F1590" s="37"/>
      <c r="G1590" s="37"/>
      <c r="H1590" s="36"/>
      <c r="I1590" s="36"/>
      <c r="J1590" s="39"/>
      <c r="K1590" s="37"/>
      <c r="L1590" s="37"/>
      <c r="M1590" s="37"/>
      <c r="N1590" s="37"/>
      <c r="O1590" s="37"/>
      <c r="P1590" s="37"/>
      <c r="Q1590" s="37"/>
      <c r="R1590" s="37"/>
      <c r="S1590" s="37"/>
      <c r="T1590" s="37"/>
      <c r="U1590" s="37"/>
      <c r="V1590" s="37"/>
      <c r="W1590" s="37"/>
      <c r="X1590" s="37"/>
      <c r="Y1590" s="37"/>
      <c r="Z1590" s="37"/>
      <c r="AA1590" s="37"/>
      <c r="AB1590" s="37"/>
      <c r="AC1590" s="37"/>
      <c r="AD1590" s="37"/>
      <c r="AE1590" s="37"/>
      <c r="AF1590" s="37"/>
      <c r="AG1590" s="37"/>
      <c r="AH1590" s="37"/>
      <c r="AI1590" s="37"/>
      <c r="AJ1590" s="37"/>
      <c r="AK1590" s="37"/>
      <c r="AL1590" s="37"/>
      <c r="AM1590" s="37"/>
      <c r="AN1590" s="36"/>
      <c r="AO1590" s="37"/>
      <c r="AP1590" s="31"/>
      <c r="AQ1590" s="31"/>
    </row>
    <row r="1591" spans="1:43">
      <c r="A1591" s="36"/>
      <c r="B1591" s="36"/>
      <c r="C1591" s="36"/>
      <c r="D1591" s="36"/>
      <c r="E1591" s="36"/>
      <c r="F1591" s="37"/>
      <c r="G1591" s="37"/>
      <c r="H1591" s="36"/>
      <c r="I1591" s="36"/>
      <c r="J1591" s="39"/>
      <c r="K1591" s="37"/>
      <c r="L1591" s="37"/>
      <c r="M1591" s="37"/>
      <c r="N1591" s="37"/>
      <c r="O1591" s="37"/>
      <c r="P1591" s="37"/>
      <c r="Q1591" s="37"/>
      <c r="R1591" s="37"/>
      <c r="S1591" s="37"/>
      <c r="T1591" s="37"/>
      <c r="U1591" s="37"/>
      <c r="V1591" s="37"/>
      <c r="W1591" s="37"/>
      <c r="X1591" s="37"/>
      <c r="Y1591" s="37"/>
      <c r="Z1591" s="37"/>
      <c r="AA1591" s="37"/>
      <c r="AB1591" s="37"/>
      <c r="AC1591" s="37"/>
      <c r="AD1591" s="37"/>
      <c r="AE1591" s="37"/>
      <c r="AF1591" s="37"/>
      <c r="AG1591" s="37"/>
      <c r="AH1591" s="37"/>
      <c r="AI1591" s="37"/>
      <c r="AJ1591" s="37"/>
      <c r="AK1591" s="37"/>
      <c r="AL1591" s="37"/>
      <c r="AM1591" s="37"/>
      <c r="AN1591" s="36"/>
      <c r="AO1591" s="37"/>
      <c r="AP1591" s="31"/>
      <c r="AQ1591" s="31"/>
    </row>
    <row r="1592" spans="1:43">
      <c r="A1592" s="36"/>
      <c r="B1592" s="36"/>
      <c r="C1592" s="36"/>
      <c r="D1592" s="36"/>
      <c r="E1592" s="36"/>
      <c r="F1592" s="37"/>
      <c r="G1592" s="37"/>
      <c r="H1592" s="36"/>
      <c r="I1592" s="36"/>
      <c r="J1592" s="39"/>
      <c r="K1592" s="37"/>
      <c r="L1592" s="37"/>
      <c r="M1592" s="37"/>
      <c r="N1592" s="37"/>
      <c r="O1592" s="37"/>
      <c r="P1592" s="37"/>
      <c r="Q1592" s="37"/>
      <c r="R1592" s="37"/>
      <c r="S1592" s="37"/>
      <c r="T1592" s="37"/>
      <c r="U1592" s="37"/>
      <c r="V1592" s="37"/>
      <c r="W1592" s="37"/>
      <c r="X1592" s="37"/>
      <c r="Y1592" s="37"/>
      <c r="Z1592" s="37"/>
      <c r="AA1592" s="37"/>
      <c r="AB1592" s="37"/>
      <c r="AC1592" s="37"/>
      <c r="AD1592" s="37"/>
      <c r="AE1592" s="37"/>
      <c r="AF1592" s="37"/>
      <c r="AG1592" s="37"/>
      <c r="AH1592" s="37"/>
      <c r="AI1592" s="37"/>
      <c r="AJ1592" s="37"/>
      <c r="AK1592" s="37"/>
      <c r="AL1592" s="37"/>
      <c r="AM1592" s="37"/>
      <c r="AN1592" s="36"/>
      <c r="AO1592" s="37"/>
      <c r="AP1592" s="31"/>
      <c r="AQ1592" s="31"/>
    </row>
    <row r="1593" spans="1:43">
      <c r="A1593" s="36"/>
      <c r="B1593" s="36"/>
      <c r="C1593" s="36"/>
      <c r="D1593" s="36"/>
      <c r="E1593" s="36"/>
      <c r="F1593" s="37"/>
      <c r="G1593" s="37"/>
      <c r="H1593" s="36"/>
      <c r="I1593" s="36"/>
      <c r="J1593" s="39"/>
      <c r="K1593" s="37"/>
      <c r="L1593" s="37"/>
      <c r="M1593" s="37"/>
      <c r="N1593" s="37"/>
      <c r="O1593" s="37"/>
      <c r="P1593" s="37"/>
      <c r="Q1593" s="37"/>
      <c r="R1593" s="37"/>
      <c r="S1593" s="37"/>
      <c r="T1593" s="37"/>
      <c r="U1593" s="37"/>
      <c r="V1593" s="37"/>
      <c r="W1593" s="37"/>
      <c r="X1593" s="37"/>
      <c r="Y1593" s="37"/>
      <c r="Z1593" s="37"/>
      <c r="AA1593" s="37"/>
      <c r="AB1593" s="37"/>
      <c r="AC1593" s="37"/>
      <c r="AD1593" s="37"/>
      <c r="AE1593" s="37"/>
      <c r="AF1593" s="37"/>
      <c r="AG1593" s="37"/>
      <c r="AH1593" s="37"/>
      <c r="AI1593" s="37"/>
      <c r="AJ1593" s="37"/>
      <c r="AK1593" s="37"/>
      <c r="AL1593" s="37"/>
      <c r="AM1593" s="37"/>
      <c r="AN1593" s="36"/>
      <c r="AO1593" s="37"/>
      <c r="AP1593" s="31"/>
      <c r="AQ1593" s="31"/>
    </row>
    <row r="1594" spans="1:43">
      <c r="A1594" s="36"/>
      <c r="B1594" s="36"/>
      <c r="C1594" s="36"/>
      <c r="D1594" s="36"/>
      <c r="E1594" s="36"/>
      <c r="F1594" s="37"/>
      <c r="G1594" s="37"/>
      <c r="H1594" s="36"/>
      <c r="I1594" s="36"/>
      <c r="J1594" s="39"/>
      <c r="K1594" s="37"/>
      <c r="L1594" s="37"/>
      <c r="M1594" s="37"/>
      <c r="N1594" s="37"/>
      <c r="O1594" s="37"/>
      <c r="P1594" s="37"/>
      <c r="Q1594" s="37"/>
      <c r="R1594" s="37"/>
      <c r="S1594" s="37"/>
      <c r="T1594" s="37"/>
      <c r="U1594" s="37"/>
      <c r="V1594" s="37"/>
      <c r="W1594" s="37"/>
      <c r="X1594" s="37"/>
      <c r="Y1594" s="37"/>
      <c r="Z1594" s="37"/>
      <c r="AA1594" s="37"/>
      <c r="AB1594" s="37"/>
      <c r="AC1594" s="37"/>
      <c r="AD1594" s="37"/>
      <c r="AE1594" s="37"/>
      <c r="AF1594" s="37"/>
      <c r="AG1594" s="37"/>
      <c r="AH1594" s="37"/>
      <c r="AI1594" s="37"/>
      <c r="AJ1594" s="37"/>
      <c r="AK1594" s="37"/>
      <c r="AL1594" s="37"/>
      <c r="AM1594" s="37"/>
      <c r="AN1594" s="36"/>
      <c r="AO1594" s="37"/>
      <c r="AP1594" s="31"/>
      <c r="AQ1594" s="31"/>
    </row>
    <row r="1595" spans="1:43">
      <c r="A1595" s="36"/>
      <c r="B1595" s="36"/>
      <c r="C1595" s="36"/>
      <c r="D1595" s="36"/>
      <c r="E1595" s="36"/>
      <c r="F1595" s="37"/>
      <c r="G1595" s="37"/>
      <c r="H1595" s="36"/>
      <c r="I1595" s="36"/>
      <c r="J1595" s="39"/>
      <c r="K1595" s="37"/>
      <c r="L1595" s="37"/>
      <c r="M1595" s="37"/>
      <c r="N1595" s="37"/>
      <c r="O1595" s="37"/>
      <c r="P1595" s="37"/>
      <c r="Q1595" s="37"/>
      <c r="R1595" s="37"/>
      <c r="S1595" s="37"/>
      <c r="T1595" s="37"/>
      <c r="U1595" s="37"/>
      <c r="V1595" s="37"/>
      <c r="W1595" s="37"/>
      <c r="X1595" s="37"/>
      <c r="Y1595" s="37"/>
      <c r="Z1595" s="37"/>
      <c r="AA1595" s="37"/>
      <c r="AB1595" s="37"/>
      <c r="AC1595" s="37"/>
      <c r="AD1595" s="37"/>
      <c r="AE1595" s="37"/>
      <c r="AF1595" s="37"/>
      <c r="AG1595" s="37"/>
      <c r="AH1595" s="37"/>
      <c r="AI1595" s="37"/>
      <c r="AJ1595" s="37"/>
      <c r="AK1595" s="37"/>
      <c r="AL1595" s="37"/>
      <c r="AM1595" s="37"/>
      <c r="AN1595" s="36"/>
      <c r="AO1595" s="37"/>
      <c r="AP1595" s="31"/>
      <c r="AQ1595" s="31"/>
    </row>
    <row r="1596" spans="1:43">
      <c r="A1596" s="36"/>
      <c r="B1596" s="36"/>
      <c r="C1596" s="36"/>
      <c r="D1596" s="36"/>
      <c r="E1596" s="36"/>
      <c r="F1596" s="37"/>
      <c r="G1596" s="37"/>
      <c r="H1596" s="36"/>
      <c r="I1596" s="36"/>
      <c r="J1596" s="39"/>
      <c r="K1596" s="37"/>
      <c r="L1596" s="37"/>
      <c r="M1596" s="37"/>
      <c r="N1596" s="37"/>
      <c r="O1596" s="37"/>
      <c r="P1596" s="37"/>
      <c r="Q1596" s="37"/>
      <c r="R1596" s="37"/>
      <c r="S1596" s="37"/>
      <c r="T1596" s="37"/>
      <c r="U1596" s="37"/>
      <c r="V1596" s="37"/>
      <c r="W1596" s="37"/>
      <c r="X1596" s="37"/>
      <c r="Y1596" s="37"/>
      <c r="Z1596" s="37"/>
      <c r="AA1596" s="37"/>
      <c r="AB1596" s="37"/>
      <c r="AC1596" s="37"/>
      <c r="AD1596" s="37"/>
      <c r="AE1596" s="37"/>
      <c r="AF1596" s="37"/>
      <c r="AG1596" s="37"/>
      <c r="AH1596" s="37"/>
      <c r="AI1596" s="37"/>
      <c r="AJ1596" s="37"/>
      <c r="AK1596" s="37"/>
      <c r="AL1596" s="37"/>
      <c r="AM1596" s="37"/>
      <c r="AN1596" s="36"/>
      <c r="AO1596" s="37"/>
      <c r="AP1596" s="31"/>
      <c r="AQ1596" s="31"/>
    </row>
    <row r="1597" spans="1:43">
      <c r="A1597" s="36"/>
      <c r="B1597" s="36"/>
      <c r="C1597" s="36"/>
      <c r="D1597" s="36"/>
      <c r="E1597" s="36"/>
      <c r="F1597" s="37"/>
      <c r="G1597" s="37"/>
      <c r="H1597" s="36"/>
      <c r="I1597" s="36"/>
      <c r="J1597" s="39"/>
      <c r="K1597" s="37"/>
      <c r="L1597" s="37"/>
      <c r="M1597" s="37"/>
      <c r="N1597" s="37"/>
      <c r="O1597" s="37"/>
      <c r="P1597" s="37"/>
      <c r="Q1597" s="37"/>
      <c r="R1597" s="37"/>
      <c r="S1597" s="37"/>
      <c r="T1597" s="37"/>
      <c r="U1597" s="37"/>
      <c r="V1597" s="37"/>
      <c r="W1597" s="37"/>
      <c r="X1597" s="37"/>
      <c r="Y1597" s="37"/>
      <c r="Z1597" s="37"/>
      <c r="AA1597" s="37"/>
      <c r="AB1597" s="37"/>
      <c r="AC1597" s="37"/>
      <c r="AD1597" s="37"/>
      <c r="AE1597" s="37"/>
      <c r="AF1597" s="37"/>
      <c r="AG1597" s="37"/>
      <c r="AH1597" s="37"/>
      <c r="AI1597" s="37"/>
      <c r="AJ1597" s="37"/>
      <c r="AK1597" s="37"/>
      <c r="AL1597" s="37"/>
      <c r="AM1597" s="37"/>
      <c r="AN1597" s="36"/>
      <c r="AO1597" s="37"/>
      <c r="AP1597" s="31"/>
      <c r="AQ1597" s="31"/>
    </row>
    <row r="1598" spans="1:43">
      <c r="A1598" s="36"/>
      <c r="B1598" s="36"/>
      <c r="C1598" s="36"/>
      <c r="D1598" s="36"/>
      <c r="E1598" s="36"/>
      <c r="F1598" s="37"/>
      <c r="G1598" s="37"/>
      <c r="H1598" s="36"/>
      <c r="I1598" s="36"/>
      <c r="J1598" s="39"/>
      <c r="K1598" s="37"/>
      <c r="L1598" s="37"/>
      <c r="M1598" s="37"/>
      <c r="N1598" s="37"/>
      <c r="O1598" s="37"/>
      <c r="P1598" s="37"/>
      <c r="Q1598" s="37"/>
      <c r="R1598" s="37"/>
      <c r="S1598" s="37"/>
      <c r="T1598" s="37"/>
      <c r="U1598" s="37"/>
      <c r="V1598" s="37"/>
      <c r="W1598" s="37"/>
      <c r="X1598" s="37"/>
      <c r="Y1598" s="37"/>
      <c r="Z1598" s="37"/>
      <c r="AA1598" s="37"/>
      <c r="AB1598" s="37"/>
      <c r="AC1598" s="37"/>
      <c r="AD1598" s="37"/>
      <c r="AE1598" s="37"/>
      <c r="AF1598" s="37"/>
      <c r="AG1598" s="37"/>
      <c r="AH1598" s="37"/>
      <c r="AI1598" s="37"/>
      <c r="AJ1598" s="37"/>
      <c r="AK1598" s="37"/>
      <c r="AL1598" s="37"/>
      <c r="AM1598" s="37"/>
      <c r="AN1598" s="36"/>
      <c r="AO1598" s="37"/>
      <c r="AP1598" s="31"/>
      <c r="AQ1598" s="31"/>
    </row>
    <row r="1599" spans="1:43">
      <c r="A1599" s="36"/>
      <c r="B1599" s="36"/>
      <c r="C1599" s="36"/>
      <c r="D1599" s="36"/>
      <c r="E1599" s="36"/>
      <c r="F1599" s="37"/>
      <c r="G1599" s="37"/>
      <c r="H1599" s="36"/>
      <c r="I1599" s="36"/>
      <c r="J1599" s="39"/>
      <c r="K1599" s="37"/>
      <c r="L1599" s="37"/>
      <c r="M1599" s="37"/>
      <c r="N1599" s="37"/>
      <c r="O1599" s="37"/>
      <c r="P1599" s="37"/>
      <c r="Q1599" s="37"/>
      <c r="R1599" s="37"/>
      <c r="S1599" s="37"/>
      <c r="T1599" s="37"/>
      <c r="U1599" s="37"/>
      <c r="V1599" s="37"/>
      <c r="W1599" s="37"/>
      <c r="X1599" s="37"/>
      <c r="Y1599" s="37"/>
      <c r="Z1599" s="37"/>
      <c r="AA1599" s="37"/>
      <c r="AB1599" s="37"/>
      <c r="AC1599" s="37"/>
      <c r="AD1599" s="37"/>
      <c r="AE1599" s="37"/>
      <c r="AF1599" s="37"/>
      <c r="AG1599" s="37"/>
      <c r="AH1599" s="37"/>
      <c r="AI1599" s="37"/>
      <c r="AJ1599" s="37"/>
      <c r="AK1599" s="37"/>
      <c r="AL1599" s="37"/>
      <c r="AM1599" s="37"/>
      <c r="AN1599" s="36"/>
      <c r="AO1599" s="37"/>
      <c r="AP1599" s="31"/>
      <c r="AQ1599" s="31"/>
    </row>
    <row r="1600" spans="1:43">
      <c r="A1600" s="36"/>
      <c r="B1600" s="36"/>
      <c r="C1600" s="36"/>
      <c r="D1600" s="36"/>
      <c r="E1600" s="36"/>
      <c r="F1600" s="37"/>
      <c r="G1600" s="37"/>
      <c r="H1600" s="36"/>
      <c r="I1600" s="36"/>
      <c r="J1600" s="39"/>
      <c r="K1600" s="37"/>
      <c r="L1600" s="37"/>
      <c r="M1600" s="37"/>
      <c r="N1600" s="37"/>
      <c r="O1600" s="37"/>
      <c r="P1600" s="37"/>
      <c r="Q1600" s="37"/>
      <c r="R1600" s="37"/>
      <c r="S1600" s="37"/>
      <c r="T1600" s="37"/>
      <c r="U1600" s="37"/>
      <c r="V1600" s="37"/>
      <c r="W1600" s="37"/>
      <c r="X1600" s="37"/>
      <c r="Y1600" s="37"/>
      <c r="Z1600" s="37"/>
      <c r="AA1600" s="37"/>
      <c r="AB1600" s="37"/>
      <c r="AC1600" s="37"/>
      <c r="AD1600" s="37"/>
      <c r="AE1600" s="37"/>
      <c r="AF1600" s="37"/>
      <c r="AG1600" s="37"/>
      <c r="AH1600" s="37"/>
      <c r="AI1600" s="37"/>
      <c r="AJ1600" s="37"/>
      <c r="AK1600" s="37"/>
      <c r="AL1600" s="37"/>
      <c r="AM1600" s="37"/>
      <c r="AN1600" s="36"/>
      <c r="AO1600" s="37"/>
      <c r="AP1600" s="31"/>
      <c r="AQ1600" s="31"/>
    </row>
    <row r="1601" spans="1:43">
      <c r="A1601" s="36"/>
      <c r="B1601" s="36"/>
      <c r="C1601" s="36"/>
      <c r="D1601" s="36"/>
      <c r="E1601" s="36"/>
      <c r="F1601" s="37"/>
      <c r="G1601" s="37"/>
      <c r="H1601" s="36"/>
      <c r="I1601" s="36"/>
      <c r="J1601" s="39"/>
      <c r="K1601" s="37"/>
      <c r="L1601" s="37"/>
      <c r="M1601" s="37"/>
      <c r="N1601" s="37"/>
      <c r="O1601" s="37"/>
      <c r="P1601" s="37"/>
      <c r="Q1601" s="37"/>
      <c r="R1601" s="37"/>
      <c r="S1601" s="37"/>
      <c r="T1601" s="37"/>
      <c r="U1601" s="37"/>
      <c r="V1601" s="37"/>
      <c r="W1601" s="37"/>
      <c r="X1601" s="37"/>
      <c r="Y1601" s="37"/>
      <c r="Z1601" s="37"/>
      <c r="AA1601" s="37"/>
      <c r="AB1601" s="37"/>
      <c r="AC1601" s="37"/>
      <c r="AD1601" s="37"/>
      <c r="AE1601" s="37"/>
      <c r="AF1601" s="37"/>
      <c r="AG1601" s="37"/>
      <c r="AH1601" s="37"/>
      <c r="AI1601" s="37"/>
      <c r="AJ1601" s="37"/>
      <c r="AK1601" s="37"/>
      <c r="AL1601" s="37"/>
      <c r="AM1601" s="37"/>
      <c r="AN1601" s="36"/>
      <c r="AO1601" s="37"/>
      <c r="AP1601" s="31"/>
      <c r="AQ1601" s="31"/>
    </row>
    <row r="1602" spans="1:43">
      <c r="A1602" s="36"/>
      <c r="B1602" s="36"/>
      <c r="C1602" s="36"/>
      <c r="D1602" s="36"/>
      <c r="E1602" s="36"/>
      <c r="F1602" s="37"/>
      <c r="G1602" s="37"/>
      <c r="H1602" s="36"/>
      <c r="I1602" s="36"/>
      <c r="J1602" s="39"/>
      <c r="K1602" s="37"/>
      <c r="L1602" s="37"/>
      <c r="M1602" s="37"/>
      <c r="N1602" s="37"/>
      <c r="O1602" s="37"/>
      <c r="P1602" s="37"/>
      <c r="Q1602" s="37"/>
      <c r="R1602" s="37"/>
      <c r="S1602" s="37"/>
      <c r="T1602" s="37"/>
      <c r="U1602" s="37"/>
      <c r="V1602" s="37"/>
      <c r="W1602" s="37"/>
      <c r="X1602" s="37"/>
      <c r="Y1602" s="37"/>
      <c r="Z1602" s="37"/>
      <c r="AA1602" s="37"/>
      <c r="AB1602" s="37"/>
      <c r="AC1602" s="37"/>
      <c r="AD1602" s="37"/>
      <c r="AE1602" s="37"/>
      <c r="AF1602" s="37"/>
      <c r="AG1602" s="37"/>
      <c r="AH1602" s="37"/>
      <c r="AI1602" s="37"/>
      <c r="AJ1602" s="37"/>
      <c r="AK1602" s="37"/>
      <c r="AL1602" s="37"/>
      <c r="AM1602" s="37"/>
      <c r="AN1602" s="36"/>
      <c r="AO1602" s="37"/>
      <c r="AP1602" s="31"/>
      <c r="AQ1602" s="31"/>
    </row>
    <row r="1603" spans="1:43">
      <c r="A1603" s="36"/>
      <c r="B1603" s="36"/>
      <c r="C1603" s="36"/>
      <c r="D1603" s="36"/>
      <c r="E1603" s="36"/>
      <c r="F1603" s="37"/>
      <c r="G1603" s="37"/>
      <c r="H1603" s="36"/>
      <c r="I1603" s="36"/>
      <c r="J1603" s="39"/>
      <c r="K1603" s="37"/>
      <c r="L1603" s="37"/>
      <c r="M1603" s="37"/>
      <c r="N1603" s="37"/>
      <c r="O1603" s="37"/>
      <c r="P1603" s="37"/>
      <c r="Q1603" s="37"/>
      <c r="R1603" s="37"/>
      <c r="S1603" s="37"/>
      <c r="T1603" s="37"/>
      <c r="U1603" s="37"/>
      <c r="V1603" s="37"/>
      <c r="W1603" s="37"/>
      <c r="X1603" s="37"/>
      <c r="Y1603" s="37"/>
      <c r="Z1603" s="37"/>
      <c r="AA1603" s="37"/>
      <c r="AB1603" s="37"/>
      <c r="AC1603" s="37"/>
      <c r="AD1603" s="37"/>
      <c r="AE1603" s="37"/>
      <c r="AF1603" s="37"/>
      <c r="AG1603" s="37"/>
      <c r="AH1603" s="37"/>
      <c r="AI1603" s="37"/>
      <c r="AJ1603" s="37"/>
      <c r="AK1603" s="37"/>
      <c r="AL1603" s="37"/>
      <c r="AM1603" s="37"/>
      <c r="AN1603" s="36"/>
      <c r="AO1603" s="37"/>
      <c r="AP1603" s="31"/>
      <c r="AQ1603" s="31"/>
    </row>
    <row r="1604" spans="1:43">
      <c r="A1604" s="36"/>
      <c r="B1604" s="36"/>
      <c r="C1604" s="36"/>
      <c r="D1604" s="36"/>
      <c r="E1604" s="36"/>
      <c r="F1604" s="37"/>
      <c r="G1604" s="37"/>
      <c r="H1604" s="36"/>
      <c r="I1604" s="36"/>
      <c r="J1604" s="39"/>
      <c r="K1604" s="37"/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7"/>
      <c r="AC1604" s="37"/>
      <c r="AD1604" s="37"/>
      <c r="AE1604" s="37"/>
      <c r="AF1604" s="37"/>
      <c r="AG1604" s="37"/>
      <c r="AH1604" s="37"/>
      <c r="AI1604" s="37"/>
      <c r="AJ1604" s="37"/>
      <c r="AK1604" s="37"/>
      <c r="AL1604" s="37"/>
      <c r="AM1604" s="37"/>
      <c r="AN1604" s="36"/>
      <c r="AO1604" s="37"/>
      <c r="AP1604" s="31"/>
      <c r="AQ1604" s="31"/>
    </row>
    <row r="1605" spans="1:43">
      <c r="A1605" s="36"/>
      <c r="B1605" s="36"/>
      <c r="C1605" s="36"/>
      <c r="D1605" s="36"/>
      <c r="E1605" s="36"/>
      <c r="F1605" s="37"/>
      <c r="G1605" s="37"/>
      <c r="H1605" s="36"/>
      <c r="I1605" s="36"/>
      <c r="J1605" s="39"/>
      <c r="K1605" s="37"/>
      <c r="L1605" s="37"/>
      <c r="M1605" s="37"/>
      <c r="N1605" s="37"/>
      <c r="O1605" s="37"/>
      <c r="P1605" s="37"/>
      <c r="Q1605" s="37"/>
      <c r="R1605" s="37"/>
      <c r="S1605" s="37"/>
      <c r="T1605" s="37"/>
      <c r="U1605" s="37"/>
      <c r="V1605" s="37"/>
      <c r="W1605" s="37"/>
      <c r="X1605" s="37"/>
      <c r="Y1605" s="37"/>
      <c r="Z1605" s="37"/>
      <c r="AA1605" s="37"/>
      <c r="AB1605" s="37"/>
      <c r="AC1605" s="37"/>
      <c r="AD1605" s="37"/>
      <c r="AE1605" s="37"/>
      <c r="AF1605" s="37"/>
      <c r="AG1605" s="37"/>
      <c r="AH1605" s="37"/>
      <c r="AI1605" s="37"/>
      <c r="AJ1605" s="37"/>
      <c r="AK1605" s="37"/>
      <c r="AL1605" s="37"/>
      <c r="AM1605" s="37"/>
      <c r="AN1605" s="36"/>
      <c r="AO1605" s="37"/>
      <c r="AP1605" s="31"/>
      <c r="AQ1605" s="31"/>
    </row>
    <row r="1606" spans="1:43">
      <c r="A1606" s="36"/>
      <c r="B1606" s="36"/>
      <c r="C1606" s="36"/>
      <c r="D1606" s="36"/>
      <c r="E1606" s="36"/>
      <c r="F1606" s="37"/>
      <c r="G1606" s="37"/>
      <c r="H1606" s="36"/>
      <c r="I1606" s="36"/>
      <c r="J1606" s="39"/>
      <c r="K1606" s="37"/>
      <c r="L1606" s="37"/>
      <c r="M1606" s="37"/>
      <c r="N1606" s="37"/>
      <c r="O1606" s="37"/>
      <c r="P1606" s="37"/>
      <c r="Q1606" s="37"/>
      <c r="R1606" s="37"/>
      <c r="S1606" s="37"/>
      <c r="T1606" s="37"/>
      <c r="U1606" s="37"/>
      <c r="V1606" s="37"/>
      <c r="W1606" s="37"/>
      <c r="X1606" s="37"/>
      <c r="Y1606" s="37"/>
      <c r="Z1606" s="37"/>
      <c r="AA1606" s="37"/>
      <c r="AB1606" s="37"/>
      <c r="AC1606" s="37"/>
      <c r="AD1606" s="37"/>
      <c r="AE1606" s="37"/>
      <c r="AF1606" s="37"/>
      <c r="AG1606" s="37"/>
      <c r="AH1606" s="37"/>
      <c r="AI1606" s="37"/>
      <c r="AJ1606" s="37"/>
      <c r="AK1606" s="37"/>
      <c r="AL1606" s="37"/>
      <c r="AM1606" s="37"/>
      <c r="AN1606" s="36"/>
      <c r="AO1606" s="37"/>
      <c r="AP1606" s="31"/>
      <c r="AQ1606" s="31"/>
    </row>
    <row r="1607" spans="1:43">
      <c r="A1607" s="36"/>
      <c r="B1607" s="36"/>
      <c r="C1607" s="36"/>
      <c r="D1607" s="36"/>
      <c r="E1607" s="36"/>
      <c r="F1607" s="37"/>
      <c r="G1607" s="37"/>
      <c r="H1607" s="36"/>
      <c r="I1607" s="36"/>
      <c r="J1607" s="39"/>
      <c r="K1607" s="37"/>
      <c r="L1607" s="37"/>
      <c r="M1607" s="37"/>
      <c r="N1607" s="37"/>
      <c r="O1607" s="37"/>
      <c r="P1607" s="37"/>
      <c r="Q1607" s="37"/>
      <c r="R1607" s="37"/>
      <c r="S1607" s="37"/>
      <c r="T1607" s="37"/>
      <c r="U1607" s="37"/>
      <c r="V1607" s="37"/>
      <c r="W1607" s="37"/>
      <c r="X1607" s="37"/>
      <c r="Y1607" s="37"/>
      <c r="Z1607" s="37"/>
      <c r="AA1607" s="37"/>
      <c r="AB1607" s="37"/>
      <c r="AC1607" s="37"/>
      <c r="AD1607" s="37"/>
      <c r="AE1607" s="37"/>
      <c r="AF1607" s="37"/>
      <c r="AG1607" s="37"/>
      <c r="AH1607" s="37"/>
      <c r="AI1607" s="37"/>
      <c r="AJ1607" s="37"/>
      <c r="AK1607" s="37"/>
      <c r="AL1607" s="37"/>
      <c r="AM1607" s="37"/>
      <c r="AN1607" s="36"/>
      <c r="AO1607" s="37"/>
      <c r="AP1607" s="31"/>
      <c r="AQ1607" s="31"/>
    </row>
    <row r="1608" spans="1:43">
      <c r="A1608" s="36"/>
      <c r="B1608" s="36"/>
      <c r="C1608" s="36"/>
      <c r="D1608" s="36"/>
      <c r="E1608" s="36"/>
      <c r="F1608" s="37"/>
      <c r="G1608" s="37"/>
      <c r="H1608" s="36"/>
      <c r="I1608" s="36"/>
      <c r="J1608" s="39"/>
      <c r="K1608" s="37"/>
      <c r="L1608" s="37"/>
      <c r="M1608" s="37"/>
      <c r="N1608" s="37"/>
      <c r="O1608" s="37"/>
      <c r="P1608" s="37"/>
      <c r="Q1608" s="37"/>
      <c r="R1608" s="37"/>
      <c r="S1608" s="37"/>
      <c r="T1608" s="37"/>
      <c r="U1608" s="37"/>
      <c r="V1608" s="37"/>
      <c r="W1608" s="37"/>
      <c r="X1608" s="37"/>
      <c r="Y1608" s="37"/>
      <c r="Z1608" s="37"/>
      <c r="AA1608" s="37"/>
      <c r="AB1608" s="37"/>
      <c r="AC1608" s="37"/>
      <c r="AD1608" s="37"/>
      <c r="AE1608" s="37"/>
      <c r="AF1608" s="37"/>
      <c r="AG1608" s="37"/>
      <c r="AH1608" s="37"/>
      <c r="AI1608" s="37"/>
      <c r="AJ1608" s="37"/>
      <c r="AK1608" s="37"/>
      <c r="AL1608" s="37"/>
      <c r="AM1608" s="37"/>
      <c r="AN1608" s="36"/>
      <c r="AO1608" s="37"/>
      <c r="AP1608" s="31"/>
      <c r="AQ1608" s="31"/>
    </row>
    <row r="1609" spans="1:43">
      <c r="A1609" s="36"/>
      <c r="B1609" s="36"/>
      <c r="C1609" s="36"/>
      <c r="D1609" s="36"/>
      <c r="E1609" s="36"/>
      <c r="F1609" s="37"/>
      <c r="G1609" s="37"/>
      <c r="H1609" s="36"/>
      <c r="I1609" s="36"/>
      <c r="J1609" s="39"/>
      <c r="K1609" s="37"/>
      <c r="L1609" s="37"/>
      <c r="M1609" s="37"/>
      <c r="N1609" s="37"/>
      <c r="O1609" s="37"/>
      <c r="P1609" s="37"/>
      <c r="Q1609" s="37"/>
      <c r="R1609" s="37"/>
      <c r="S1609" s="37"/>
      <c r="T1609" s="37"/>
      <c r="U1609" s="37"/>
      <c r="V1609" s="37"/>
      <c r="W1609" s="37"/>
      <c r="X1609" s="37"/>
      <c r="Y1609" s="37"/>
      <c r="Z1609" s="37"/>
      <c r="AA1609" s="37"/>
      <c r="AB1609" s="37"/>
      <c r="AC1609" s="37"/>
      <c r="AD1609" s="37"/>
      <c r="AE1609" s="37"/>
      <c r="AF1609" s="37"/>
      <c r="AG1609" s="37"/>
      <c r="AH1609" s="37"/>
      <c r="AI1609" s="37"/>
      <c r="AJ1609" s="37"/>
      <c r="AK1609" s="37"/>
      <c r="AL1609" s="37"/>
      <c r="AM1609" s="37"/>
      <c r="AN1609" s="36"/>
      <c r="AO1609" s="37"/>
      <c r="AP1609" s="31"/>
      <c r="AQ1609" s="31"/>
    </row>
    <row r="1610" spans="1:43">
      <c r="A1610" s="36"/>
      <c r="B1610" s="36"/>
      <c r="C1610" s="36"/>
      <c r="D1610" s="36"/>
      <c r="E1610" s="36"/>
      <c r="F1610" s="37"/>
      <c r="G1610" s="37"/>
      <c r="H1610" s="36"/>
      <c r="I1610" s="36"/>
      <c r="J1610" s="39"/>
      <c r="K1610" s="37"/>
      <c r="L1610" s="37"/>
      <c r="M1610" s="37"/>
      <c r="N1610" s="37"/>
      <c r="O1610" s="37"/>
      <c r="P1610" s="37"/>
      <c r="Q1610" s="37"/>
      <c r="R1610" s="37"/>
      <c r="S1610" s="37"/>
      <c r="T1610" s="37"/>
      <c r="U1610" s="37"/>
      <c r="V1610" s="37"/>
      <c r="W1610" s="37"/>
      <c r="X1610" s="37"/>
      <c r="Y1610" s="37"/>
      <c r="Z1610" s="37"/>
      <c r="AA1610" s="37"/>
      <c r="AB1610" s="37"/>
      <c r="AC1610" s="37"/>
      <c r="AD1610" s="37"/>
      <c r="AE1610" s="37"/>
      <c r="AF1610" s="37"/>
      <c r="AG1610" s="37"/>
      <c r="AH1610" s="37"/>
      <c r="AI1610" s="37"/>
      <c r="AJ1610" s="37"/>
      <c r="AK1610" s="37"/>
      <c r="AL1610" s="37"/>
      <c r="AM1610" s="37"/>
      <c r="AN1610" s="36"/>
      <c r="AO1610" s="37"/>
      <c r="AP1610" s="31"/>
      <c r="AQ1610" s="31"/>
    </row>
    <row r="1611" spans="1:43">
      <c r="A1611" s="36"/>
      <c r="B1611" s="36"/>
      <c r="C1611" s="36"/>
      <c r="D1611" s="36"/>
      <c r="E1611" s="36"/>
      <c r="F1611" s="37"/>
      <c r="G1611" s="37"/>
      <c r="H1611" s="36"/>
      <c r="I1611" s="36"/>
      <c r="J1611" s="39"/>
      <c r="K1611" s="37"/>
      <c r="L1611" s="37"/>
      <c r="M1611" s="37"/>
      <c r="N1611" s="37"/>
      <c r="O1611" s="37"/>
      <c r="P1611" s="37"/>
      <c r="Q1611" s="37"/>
      <c r="R1611" s="37"/>
      <c r="S1611" s="37"/>
      <c r="T1611" s="37"/>
      <c r="U1611" s="37"/>
      <c r="V1611" s="37"/>
      <c r="W1611" s="37"/>
      <c r="X1611" s="37"/>
      <c r="Y1611" s="37"/>
      <c r="Z1611" s="37"/>
      <c r="AA1611" s="37"/>
      <c r="AB1611" s="37"/>
      <c r="AC1611" s="37"/>
      <c r="AD1611" s="37"/>
      <c r="AE1611" s="37"/>
      <c r="AF1611" s="37"/>
      <c r="AG1611" s="37"/>
      <c r="AH1611" s="37"/>
      <c r="AI1611" s="37"/>
      <c r="AJ1611" s="37"/>
      <c r="AK1611" s="37"/>
      <c r="AL1611" s="37"/>
      <c r="AM1611" s="37"/>
      <c r="AN1611" s="36"/>
      <c r="AO1611" s="37"/>
      <c r="AP1611" s="31"/>
      <c r="AQ1611" s="31"/>
    </row>
    <row r="1612" spans="1:43">
      <c r="A1612" s="36"/>
      <c r="B1612" s="36"/>
      <c r="C1612" s="36"/>
      <c r="D1612" s="36"/>
      <c r="E1612" s="36"/>
      <c r="F1612" s="37"/>
      <c r="G1612" s="37"/>
      <c r="H1612" s="36"/>
      <c r="I1612" s="36"/>
      <c r="J1612" s="39"/>
      <c r="K1612" s="37"/>
      <c r="L1612" s="37"/>
      <c r="M1612" s="37"/>
      <c r="N1612" s="37"/>
      <c r="O1612" s="37"/>
      <c r="P1612" s="37"/>
      <c r="Q1612" s="37"/>
      <c r="R1612" s="37"/>
      <c r="S1612" s="37"/>
      <c r="T1612" s="37"/>
      <c r="U1612" s="37"/>
      <c r="V1612" s="37"/>
      <c r="W1612" s="37"/>
      <c r="X1612" s="37"/>
      <c r="Y1612" s="37"/>
      <c r="Z1612" s="37"/>
      <c r="AA1612" s="37"/>
      <c r="AB1612" s="37"/>
      <c r="AC1612" s="37"/>
      <c r="AD1612" s="37"/>
      <c r="AE1612" s="37"/>
      <c r="AF1612" s="37"/>
      <c r="AG1612" s="37"/>
      <c r="AH1612" s="37"/>
      <c r="AI1612" s="37"/>
      <c r="AJ1612" s="37"/>
      <c r="AK1612" s="37"/>
      <c r="AL1612" s="37"/>
      <c r="AM1612" s="37"/>
      <c r="AN1612" s="36"/>
      <c r="AO1612" s="37"/>
      <c r="AP1612" s="31"/>
      <c r="AQ1612" s="31"/>
    </row>
    <row r="1613" spans="1:43">
      <c r="A1613" s="36"/>
      <c r="B1613" s="36"/>
      <c r="C1613" s="36"/>
      <c r="D1613" s="36"/>
      <c r="E1613" s="36"/>
      <c r="F1613" s="37"/>
      <c r="G1613" s="37"/>
      <c r="H1613" s="36"/>
      <c r="I1613" s="36"/>
      <c r="J1613" s="39"/>
      <c r="K1613" s="37"/>
      <c r="L1613" s="37"/>
      <c r="M1613" s="37"/>
      <c r="N1613" s="37"/>
      <c r="O1613" s="37"/>
      <c r="P1613" s="37"/>
      <c r="Q1613" s="37"/>
      <c r="R1613" s="37"/>
      <c r="S1613" s="37"/>
      <c r="T1613" s="37"/>
      <c r="U1613" s="37"/>
      <c r="V1613" s="37"/>
      <c r="W1613" s="37"/>
      <c r="X1613" s="37"/>
      <c r="Y1613" s="37"/>
      <c r="Z1613" s="37"/>
      <c r="AA1613" s="37"/>
      <c r="AB1613" s="37"/>
      <c r="AC1613" s="37"/>
      <c r="AD1613" s="37"/>
      <c r="AE1613" s="37"/>
      <c r="AF1613" s="37"/>
      <c r="AG1613" s="37"/>
      <c r="AH1613" s="37"/>
      <c r="AI1613" s="37"/>
      <c r="AJ1613" s="37"/>
      <c r="AK1613" s="37"/>
      <c r="AL1613" s="37"/>
      <c r="AM1613" s="37"/>
      <c r="AN1613" s="36"/>
      <c r="AO1613" s="37"/>
      <c r="AP1613" s="31"/>
      <c r="AQ1613" s="31"/>
    </row>
    <row r="1614" spans="1:43">
      <c r="A1614" s="36"/>
      <c r="B1614" s="36"/>
      <c r="C1614" s="36"/>
      <c r="D1614" s="36"/>
      <c r="E1614" s="36"/>
      <c r="F1614" s="37"/>
      <c r="G1614" s="37"/>
      <c r="H1614" s="36"/>
      <c r="I1614" s="36"/>
      <c r="J1614" s="39"/>
      <c r="K1614" s="37"/>
      <c r="L1614" s="37"/>
      <c r="M1614" s="37"/>
      <c r="N1614" s="37"/>
      <c r="O1614" s="37"/>
      <c r="P1614" s="37"/>
      <c r="Q1614" s="37"/>
      <c r="R1614" s="37"/>
      <c r="S1614" s="37"/>
      <c r="T1614" s="37"/>
      <c r="U1614" s="37"/>
      <c r="V1614" s="37"/>
      <c r="W1614" s="37"/>
      <c r="X1614" s="37"/>
      <c r="Y1614" s="37"/>
      <c r="Z1614" s="37"/>
      <c r="AA1614" s="37"/>
      <c r="AB1614" s="37"/>
      <c r="AC1614" s="37"/>
      <c r="AD1614" s="37"/>
      <c r="AE1614" s="37"/>
      <c r="AF1614" s="37"/>
      <c r="AG1614" s="37"/>
      <c r="AH1614" s="37"/>
      <c r="AI1614" s="37"/>
      <c r="AJ1614" s="37"/>
      <c r="AK1614" s="37"/>
      <c r="AL1614" s="37"/>
      <c r="AM1614" s="37"/>
      <c r="AN1614" s="36"/>
      <c r="AO1614" s="37"/>
      <c r="AP1614" s="31"/>
      <c r="AQ1614" s="31"/>
    </row>
    <row r="1615" spans="1:43">
      <c r="A1615" s="36"/>
      <c r="B1615" s="36"/>
      <c r="C1615" s="36"/>
      <c r="D1615" s="36"/>
      <c r="E1615" s="36"/>
      <c r="F1615" s="37"/>
      <c r="G1615" s="37"/>
      <c r="H1615" s="36"/>
      <c r="I1615" s="36"/>
      <c r="J1615" s="39"/>
      <c r="K1615" s="37"/>
      <c r="L1615" s="37"/>
      <c r="M1615" s="37"/>
      <c r="N1615" s="37"/>
      <c r="O1615" s="37"/>
      <c r="P1615" s="37"/>
      <c r="Q1615" s="37"/>
      <c r="R1615" s="37"/>
      <c r="S1615" s="37"/>
      <c r="T1615" s="37"/>
      <c r="U1615" s="37"/>
      <c r="V1615" s="37"/>
      <c r="W1615" s="37"/>
      <c r="X1615" s="37"/>
      <c r="Y1615" s="37"/>
      <c r="Z1615" s="37"/>
      <c r="AA1615" s="37"/>
      <c r="AB1615" s="37"/>
      <c r="AC1615" s="37"/>
      <c r="AD1615" s="37"/>
      <c r="AE1615" s="37"/>
      <c r="AF1615" s="37"/>
      <c r="AG1615" s="37"/>
      <c r="AH1615" s="37"/>
      <c r="AI1615" s="37"/>
      <c r="AJ1615" s="37"/>
      <c r="AK1615" s="37"/>
      <c r="AL1615" s="37"/>
      <c r="AM1615" s="37"/>
      <c r="AN1615" s="36"/>
      <c r="AO1615" s="37"/>
      <c r="AP1615" s="31"/>
      <c r="AQ1615" s="31"/>
    </row>
    <row r="1616" spans="1:43">
      <c r="A1616" s="36"/>
      <c r="B1616" s="36"/>
      <c r="C1616" s="36"/>
      <c r="D1616" s="36"/>
      <c r="E1616" s="36"/>
      <c r="F1616" s="37"/>
      <c r="G1616" s="37"/>
      <c r="H1616" s="36"/>
      <c r="I1616" s="36"/>
      <c r="J1616" s="39"/>
      <c r="K1616" s="37"/>
      <c r="L1616" s="37"/>
      <c r="M1616" s="37"/>
      <c r="N1616" s="37"/>
      <c r="O1616" s="37"/>
      <c r="P1616" s="37"/>
      <c r="Q1616" s="37"/>
      <c r="R1616" s="37"/>
      <c r="S1616" s="37"/>
      <c r="T1616" s="37"/>
      <c r="U1616" s="37"/>
      <c r="V1616" s="37"/>
      <c r="W1616" s="37"/>
      <c r="X1616" s="37"/>
      <c r="Y1616" s="37"/>
      <c r="Z1616" s="37"/>
      <c r="AA1616" s="37"/>
      <c r="AB1616" s="37"/>
      <c r="AC1616" s="37"/>
      <c r="AD1616" s="37"/>
      <c r="AE1616" s="37"/>
      <c r="AF1616" s="37"/>
      <c r="AG1616" s="37"/>
      <c r="AH1616" s="37"/>
      <c r="AI1616" s="37"/>
      <c r="AJ1616" s="37"/>
      <c r="AK1616" s="37"/>
      <c r="AL1616" s="37"/>
      <c r="AM1616" s="37"/>
      <c r="AN1616" s="36"/>
      <c r="AO1616" s="37"/>
      <c r="AP1616" s="31"/>
      <c r="AQ1616" s="31"/>
    </row>
    <row r="1617" spans="1:43">
      <c r="A1617" s="36"/>
      <c r="B1617" s="36"/>
      <c r="C1617" s="36"/>
      <c r="D1617" s="36"/>
      <c r="E1617" s="36"/>
      <c r="F1617" s="37"/>
      <c r="G1617" s="37"/>
      <c r="H1617" s="36"/>
      <c r="I1617" s="36"/>
      <c r="J1617" s="39"/>
      <c r="K1617" s="37"/>
      <c r="L1617" s="37"/>
      <c r="M1617" s="37"/>
      <c r="N1617" s="37"/>
      <c r="O1617" s="37"/>
      <c r="P1617" s="37"/>
      <c r="Q1617" s="37"/>
      <c r="R1617" s="37"/>
      <c r="S1617" s="37"/>
      <c r="T1617" s="37"/>
      <c r="U1617" s="37"/>
      <c r="V1617" s="37"/>
      <c r="W1617" s="37"/>
      <c r="X1617" s="37"/>
      <c r="Y1617" s="37"/>
      <c r="Z1617" s="37"/>
      <c r="AA1617" s="37"/>
      <c r="AB1617" s="37"/>
      <c r="AC1617" s="37"/>
      <c r="AD1617" s="37"/>
      <c r="AE1617" s="37"/>
      <c r="AF1617" s="37"/>
      <c r="AG1617" s="37"/>
      <c r="AH1617" s="37"/>
      <c r="AI1617" s="37"/>
      <c r="AJ1617" s="37"/>
      <c r="AK1617" s="37"/>
      <c r="AL1617" s="37"/>
      <c r="AM1617" s="37"/>
      <c r="AN1617" s="36"/>
      <c r="AO1617" s="37"/>
      <c r="AP1617" s="31"/>
      <c r="AQ1617" s="31"/>
    </row>
    <row r="1618" spans="1:43">
      <c r="A1618" s="36"/>
      <c r="B1618" s="36"/>
      <c r="C1618" s="36"/>
      <c r="D1618" s="36"/>
      <c r="E1618" s="36"/>
      <c r="F1618" s="37"/>
      <c r="G1618" s="37"/>
      <c r="H1618" s="36"/>
      <c r="I1618" s="36"/>
      <c r="J1618" s="39"/>
      <c r="K1618" s="37"/>
      <c r="L1618" s="37"/>
      <c r="M1618" s="37"/>
      <c r="N1618" s="37"/>
      <c r="O1618" s="37"/>
      <c r="P1618" s="37"/>
      <c r="Q1618" s="37"/>
      <c r="R1618" s="37"/>
      <c r="S1618" s="37"/>
      <c r="T1618" s="37"/>
      <c r="U1618" s="37"/>
      <c r="V1618" s="37"/>
      <c r="W1618" s="37"/>
      <c r="X1618" s="37"/>
      <c r="Y1618" s="37"/>
      <c r="Z1618" s="37"/>
      <c r="AA1618" s="37"/>
      <c r="AB1618" s="37"/>
      <c r="AC1618" s="37"/>
      <c r="AD1618" s="37"/>
      <c r="AE1618" s="37"/>
      <c r="AF1618" s="37"/>
      <c r="AG1618" s="37"/>
      <c r="AH1618" s="37"/>
      <c r="AI1618" s="37"/>
      <c r="AJ1618" s="37"/>
      <c r="AK1618" s="37"/>
      <c r="AL1618" s="37"/>
      <c r="AM1618" s="37"/>
      <c r="AN1618" s="36"/>
      <c r="AO1618" s="37"/>
      <c r="AP1618" s="31"/>
      <c r="AQ1618" s="31"/>
    </row>
    <row r="1619" spans="1:43">
      <c r="A1619" s="36"/>
      <c r="B1619" s="36"/>
      <c r="C1619" s="36"/>
      <c r="D1619" s="36"/>
      <c r="E1619" s="36"/>
      <c r="F1619" s="37"/>
      <c r="G1619" s="37"/>
      <c r="H1619" s="36"/>
      <c r="I1619" s="36"/>
      <c r="J1619" s="39"/>
      <c r="K1619" s="37"/>
      <c r="L1619" s="37"/>
      <c r="M1619" s="37"/>
      <c r="N1619" s="37"/>
      <c r="O1619" s="37"/>
      <c r="P1619" s="37"/>
      <c r="Q1619" s="37"/>
      <c r="R1619" s="37"/>
      <c r="S1619" s="37"/>
      <c r="T1619" s="37"/>
      <c r="U1619" s="37"/>
      <c r="V1619" s="37"/>
      <c r="W1619" s="37"/>
      <c r="X1619" s="37"/>
      <c r="Y1619" s="37"/>
      <c r="Z1619" s="37"/>
      <c r="AA1619" s="37"/>
      <c r="AB1619" s="37"/>
      <c r="AC1619" s="37"/>
      <c r="AD1619" s="37"/>
      <c r="AE1619" s="37"/>
      <c r="AF1619" s="37"/>
      <c r="AG1619" s="37"/>
      <c r="AH1619" s="37"/>
      <c r="AI1619" s="37"/>
      <c r="AJ1619" s="37"/>
      <c r="AK1619" s="37"/>
      <c r="AL1619" s="37"/>
      <c r="AM1619" s="37"/>
      <c r="AN1619" s="36"/>
      <c r="AO1619" s="37"/>
      <c r="AP1619" s="31"/>
      <c r="AQ1619" s="31"/>
    </row>
    <row r="1620" spans="1:43">
      <c r="A1620" s="36"/>
      <c r="B1620" s="36"/>
      <c r="C1620" s="36"/>
      <c r="D1620" s="36"/>
      <c r="E1620" s="36"/>
      <c r="F1620" s="37"/>
      <c r="G1620" s="37"/>
      <c r="H1620" s="36"/>
      <c r="I1620" s="36"/>
      <c r="J1620" s="39"/>
      <c r="K1620" s="37"/>
      <c r="L1620" s="37"/>
      <c r="M1620" s="37"/>
      <c r="N1620" s="37"/>
      <c r="O1620" s="37"/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7"/>
      <c r="AN1620" s="36"/>
      <c r="AO1620" s="37"/>
      <c r="AP1620" s="31"/>
      <c r="AQ1620" s="31"/>
    </row>
    <row r="1621" spans="1:43">
      <c r="A1621" s="36"/>
      <c r="B1621" s="36"/>
      <c r="C1621" s="36"/>
      <c r="D1621" s="36"/>
      <c r="E1621" s="36"/>
      <c r="F1621" s="37"/>
      <c r="G1621" s="37"/>
      <c r="H1621" s="36"/>
      <c r="I1621" s="36"/>
      <c r="J1621" s="39"/>
      <c r="K1621" s="37"/>
      <c r="L1621" s="37"/>
      <c r="M1621" s="37"/>
      <c r="N1621" s="37"/>
      <c r="O1621" s="37"/>
      <c r="P1621" s="37"/>
      <c r="Q1621" s="37"/>
      <c r="R1621" s="37"/>
      <c r="S1621" s="37"/>
      <c r="T1621" s="37"/>
      <c r="U1621" s="37"/>
      <c r="V1621" s="37"/>
      <c r="W1621" s="37"/>
      <c r="X1621" s="37"/>
      <c r="Y1621" s="37"/>
      <c r="Z1621" s="37"/>
      <c r="AA1621" s="37"/>
      <c r="AB1621" s="37"/>
      <c r="AC1621" s="37"/>
      <c r="AD1621" s="37"/>
      <c r="AE1621" s="37"/>
      <c r="AF1621" s="37"/>
      <c r="AG1621" s="37"/>
      <c r="AH1621" s="37"/>
      <c r="AI1621" s="37"/>
      <c r="AJ1621" s="37"/>
      <c r="AK1621" s="37"/>
      <c r="AL1621" s="37"/>
      <c r="AM1621" s="37"/>
      <c r="AN1621" s="36"/>
      <c r="AO1621" s="37"/>
      <c r="AP1621" s="31"/>
      <c r="AQ1621" s="31"/>
    </row>
    <row r="1622" spans="1:43">
      <c r="A1622" s="36"/>
      <c r="B1622" s="36"/>
      <c r="C1622" s="36"/>
      <c r="D1622" s="36"/>
      <c r="E1622" s="36"/>
      <c r="F1622" s="37"/>
      <c r="G1622" s="37"/>
      <c r="H1622" s="36"/>
      <c r="I1622" s="36"/>
      <c r="J1622" s="39"/>
      <c r="K1622" s="37"/>
      <c r="L1622" s="37"/>
      <c r="M1622" s="37"/>
      <c r="N1622" s="37"/>
      <c r="O1622" s="37"/>
      <c r="P1622" s="37"/>
      <c r="Q1622" s="37"/>
      <c r="R1622" s="37"/>
      <c r="S1622" s="37"/>
      <c r="T1622" s="37"/>
      <c r="U1622" s="37"/>
      <c r="V1622" s="37"/>
      <c r="W1622" s="37"/>
      <c r="X1622" s="37"/>
      <c r="Y1622" s="37"/>
      <c r="Z1622" s="37"/>
      <c r="AA1622" s="37"/>
      <c r="AB1622" s="37"/>
      <c r="AC1622" s="37"/>
      <c r="AD1622" s="37"/>
      <c r="AE1622" s="37"/>
      <c r="AF1622" s="37"/>
      <c r="AG1622" s="37"/>
      <c r="AH1622" s="37"/>
      <c r="AI1622" s="37"/>
      <c r="AJ1622" s="37"/>
      <c r="AK1622" s="37"/>
      <c r="AL1622" s="37"/>
      <c r="AM1622" s="37"/>
      <c r="AN1622" s="36"/>
      <c r="AO1622" s="37"/>
      <c r="AP1622" s="31"/>
      <c r="AQ1622" s="31"/>
    </row>
    <row r="1623" spans="1:43">
      <c r="A1623" s="36"/>
      <c r="B1623" s="36"/>
      <c r="C1623" s="36"/>
      <c r="D1623" s="36"/>
      <c r="E1623" s="36"/>
      <c r="F1623" s="37"/>
      <c r="G1623" s="37"/>
      <c r="H1623" s="36"/>
      <c r="I1623" s="36"/>
      <c r="J1623" s="39"/>
      <c r="K1623" s="37"/>
      <c r="L1623" s="37"/>
      <c r="M1623" s="37"/>
      <c r="N1623" s="37"/>
      <c r="O1623" s="37"/>
      <c r="P1623" s="37"/>
      <c r="Q1623" s="37"/>
      <c r="R1623" s="37"/>
      <c r="S1623" s="37"/>
      <c r="T1623" s="37"/>
      <c r="U1623" s="37"/>
      <c r="V1623" s="37"/>
      <c r="W1623" s="37"/>
      <c r="X1623" s="37"/>
      <c r="Y1623" s="37"/>
      <c r="Z1623" s="37"/>
      <c r="AA1623" s="37"/>
      <c r="AB1623" s="37"/>
      <c r="AC1623" s="37"/>
      <c r="AD1623" s="37"/>
      <c r="AE1623" s="37"/>
      <c r="AF1623" s="37"/>
      <c r="AG1623" s="37"/>
      <c r="AH1623" s="37"/>
      <c r="AI1623" s="37"/>
      <c r="AJ1623" s="37"/>
      <c r="AK1623" s="37"/>
      <c r="AL1623" s="37"/>
      <c r="AM1623" s="37"/>
      <c r="AN1623" s="36"/>
      <c r="AO1623" s="37"/>
      <c r="AP1623" s="31"/>
      <c r="AQ1623" s="31"/>
    </row>
    <row r="1624" spans="1:43">
      <c r="A1624" s="36"/>
      <c r="B1624" s="36"/>
      <c r="C1624" s="36"/>
      <c r="D1624" s="36"/>
      <c r="E1624" s="36"/>
      <c r="F1624" s="37"/>
      <c r="G1624" s="37"/>
      <c r="H1624" s="36"/>
      <c r="I1624" s="36"/>
      <c r="J1624" s="39"/>
      <c r="K1624" s="37"/>
      <c r="L1624" s="37"/>
      <c r="M1624" s="37"/>
      <c r="N1624" s="37"/>
      <c r="O1624" s="37"/>
      <c r="P1624" s="37"/>
      <c r="Q1624" s="37"/>
      <c r="R1624" s="37"/>
      <c r="S1624" s="37"/>
      <c r="T1624" s="37"/>
      <c r="U1624" s="37"/>
      <c r="V1624" s="37"/>
      <c r="W1624" s="37"/>
      <c r="X1624" s="37"/>
      <c r="Y1624" s="37"/>
      <c r="Z1624" s="37"/>
      <c r="AA1624" s="37"/>
      <c r="AB1624" s="37"/>
      <c r="AC1624" s="37"/>
      <c r="AD1624" s="37"/>
      <c r="AE1624" s="37"/>
      <c r="AF1624" s="37"/>
      <c r="AG1624" s="37"/>
      <c r="AH1624" s="37"/>
      <c r="AI1624" s="37"/>
      <c r="AJ1624" s="37"/>
      <c r="AK1624" s="37"/>
      <c r="AL1624" s="37"/>
      <c r="AM1624" s="37"/>
      <c r="AN1624" s="36"/>
      <c r="AO1624" s="37"/>
      <c r="AP1624" s="31"/>
      <c r="AQ1624" s="31"/>
    </row>
    <row r="1625" spans="1:43">
      <c r="A1625" s="36"/>
      <c r="B1625" s="36"/>
      <c r="C1625" s="36"/>
      <c r="D1625" s="36"/>
      <c r="E1625" s="36"/>
      <c r="F1625" s="37"/>
      <c r="G1625" s="37"/>
      <c r="H1625" s="36"/>
      <c r="I1625" s="36"/>
      <c r="J1625" s="39"/>
      <c r="K1625" s="37"/>
      <c r="L1625" s="37"/>
      <c r="M1625" s="37"/>
      <c r="N1625" s="37"/>
      <c r="O1625" s="37"/>
      <c r="P1625" s="37"/>
      <c r="Q1625" s="37"/>
      <c r="R1625" s="37"/>
      <c r="S1625" s="37"/>
      <c r="T1625" s="37"/>
      <c r="U1625" s="37"/>
      <c r="V1625" s="37"/>
      <c r="W1625" s="37"/>
      <c r="X1625" s="37"/>
      <c r="Y1625" s="37"/>
      <c r="Z1625" s="37"/>
      <c r="AA1625" s="37"/>
      <c r="AB1625" s="37"/>
      <c r="AC1625" s="37"/>
      <c r="AD1625" s="37"/>
      <c r="AE1625" s="37"/>
      <c r="AF1625" s="37"/>
      <c r="AG1625" s="37"/>
      <c r="AH1625" s="37"/>
      <c r="AI1625" s="37"/>
      <c r="AJ1625" s="37"/>
      <c r="AK1625" s="37"/>
      <c r="AL1625" s="37"/>
      <c r="AM1625" s="37"/>
      <c r="AN1625" s="36"/>
      <c r="AO1625" s="37"/>
      <c r="AP1625" s="31"/>
      <c r="AQ1625" s="31"/>
    </row>
    <row r="1626" spans="1:43">
      <c r="A1626" s="36"/>
      <c r="B1626" s="36"/>
      <c r="C1626" s="36"/>
      <c r="D1626" s="36"/>
      <c r="E1626" s="36"/>
      <c r="F1626" s="37"/>
      <c r="G1626" s="37"/>
      <c r="H1626" s="36"/>
      <c r="I1626" s="36"/>
      <c r="J1626" s="39"/>
      <c r="K1626" s="37"/>
      <c r="L1626" s="37"/>
      <c r="M1626" s="37"/>
      <c r="N1626" s="37"/>
      <c r="O1626" s="37"/>
      <c r="P1626" s="37"/>
      <c r="Q1626" s="37"/>
      <c r="R1626" s="37"/>
      <c r="S1626" s="37"/>
      <c r="T1626" s="37"/>
      <c r="U1626" s="37"/>
      <c r="V1626" s="37"/>
      <c r="W1626" s="37"/>
      <c r="X1626" s="37"/>
      <c r="Y1626" s="37"/>
      <c r="Z1626" s="37"/>
      <c r="AA1626" s="37"/>
      <c r="AB1626" s="37"/>
      <c r="AC1626" s="37"/>
      <c r="AD1626" s="37"/>
      <c r="AE1626" s="37"/>
      <c r="AF1626" s="37"/>
      <c r="AG1626" s="37"/>
      <c r="AH1626" s="37"/>
      <c r="AI1626" s="37"/>
      <c r="AJ1626" s="37"/>
      <c r="AK1626" s="37"/>
      <c r="AL1626" s="37"/>
      <c r="AM1626" s="37"/>
      <c r="AN1626" s="36"/>
      <c r="AO1626" s="37"/>
      <c r="AP1626" s="31"/>
      <c r="AQ1626" s="31"/>
    </row>
    <row r="1627" spans="1:43">
      <c r="A1627" s="36"/>
      <c r="B1627" s="36"/>
      <c r="C1627" s="36"/>
      <c r="D1627" s="36"/>
      <c r="E1627" s="36"/>
      <c r="F1627" s="37"/>
      <c r="G1627" s="37"/>
      <c r="H1627" s="36"/>
      <c r="I1627" s="36"/>
      <c r="J1627" s="39"/>
      <c r="K1627" s="37"/>
      <c r="L1627" s="37"/>
      <c r="M1627" s="37"/>
      <c r="N1627" s="37"/>
      <c r="O1627" s="37"/>
      <c r="P1627" s="37"/>
      <c r="Q1627" s="37"/>
      <c r="R1627" s="37"/>
      <c r="S1627" s="37"/>
      <c r="T1627" s="37"/>
      <c r="U1627" s="37"/>
      <c r="V1627" s="37"/>
      <c r="W1627" s="37"/>
      <c r="X1627" s="37"/>
      <c r="Y1627" s="37"/>
      <c r="Z1627" s="37"/>
      <c r="AA1627" s="37"/>
      <c r="AB1627" s="37"/>
      <c r="AC1627" s="37"/>
      <c r="AD1627" s="37"/>
      <c r="AE1627" s="37"/>
      <c r="AF1627" s="37"/>
      <c r="AG1627" s="37"/>
      <c r="AH1627" s="37"/>
      <c r="AI1627" s="37"/>
      <c r="AJ1627" s="37"/>
      <c r="AK1627" s="37"/>
      <c r="AL1627" s="37"/>
      <c r="AM1627" s="37"/>
      <c r="AN1627" s="36"/>
      <c r="AO1627" s="37"/>
      <c r="AP1627" s="31"/>
      <c r="AQ1627" s="31"/>
    </row>
    <row r="1628" spans="1:43">
      <c r="A1628" s="36"/>
      <c r="B1628" s="36"/>
      <c r="C1628" s="36"/>
      <c r="D1628" s="36"/>
      <c r="E1628" s="36"/>
      <c r="F1628" s="37"/>
      <c r="G1628" s="37"/>
      <c r="H1628" s="36"/>
      <c r="I1628" s="36"/>
      <c r="J1628" s="39"/>
      <c r="K1628" s="37"/>
      <c r="L1628" s="37"/>
      <c r="M1628" s="37"/>
      <c r="N1628" s="37"/>
      <c r="O1628" s="37"/>
      <c r="P1628" s="37"/>
      <c r="Q1628" s="37"/>
      <c r="R1628" s="37"/>
      <c r="S1628" s="37"/>
      <c r="T1628" s="37"/>
      <c r="U1628" s="37"/>
      <c r="V1628" s="37"/>
      <c r="W1628" s="37"/>
      <c r="X1628" s="37"/>
      <c r="Y1628" s="37"/>
      <c r="Z1628" s="37"/>
      <c r="AA1628" s="37"/>
      <c r="AB1628" s="37"/>
      <c r="AC1628" s="37"/>
      <c r="AD1628" s="37"/>
      <c r="AE1628" s="37"/>
      <c r="AF1628" s="37"/>
      <c r="AG1628" s="37"/>
      <c r="AH1628" s="37"/>
      <c r="AI1628" s="37"/>
      <c r="AJ1628" s="37"/>
      <c r="AK1628" s="37"/>
      <c r="AL1628" s="37"/>
      <c r="AM1628" s="37"/>
      <c r="AN1628" s="36"/>
      <c r="AO1628" s="37"/>
      <c r="AP1628" s="31"/>
      <c r="AQ1628" s="31"/>
    </row>
    <row r="1629" spans="1:43">
      <c r="A1629" s="36"/>
      <c r="B1629" s="36"/>
      <c r="C1629" s="36"/>
      <c r="D1629" s="36"/>
      <c r="E1629" s="36"/>
      <c r="F1629" s="37"/>
      <c r="G1629" s="37"/>
      <c r="H1629" s="36"/>
      <c r="I1629" s="36"/>
      <c r="J1629" s="39"/>
      <c r="K1629" s="37"/>
      <c r="L1629" s="37"/>
      <c r="M1629" s="37"/>
      <c r="N1629" s="37"/>
      <c r="O1629" s="37"/>
      <c r="P1629" s="37"/>
      <c r="Q1629" s="37"/>
      <c r="R1629" s="37"/>
      <c r="S1629" s="37"/>
      <c r="T1629" s="37"/>
      <c r="U1629" s="37"/>
      <c r="V1629" s="37"/>
      <c r="W1629" s="37"/>
      <c r="X1629" s="37"/>
      <c r="Y1629" s="37"/>
      <c r="Z1629" s="37"/>
      <c r="AA1629" s="37"/>
      <c r="AB1629" s="37"/>
      <c r="AC1629" s="37"/>
      <c r="AD1629" s="37"/>
      <c r="AE1629" s="37"/>
      <c r="AF1629" s="37"/>
      <c r="AG1629" s="37"/>
      <c r="AH1629" s="37"/>
      <c r="AI1629" s="37"/>
      <c r="AJ1629" s="37"/>
      <c r="AK1629" s="37"/>
      <c r="AL1629" s="37"/>
      <c r="AM1629" s="37"/>
      <c r="AN1629" s="36"/>
      <c r="AO1629" s="37"/>
      <c r="AP1629" s="31"/>
      <c r="AQ1629" s="31"/>
    </row>
    <row r="1630" spans="1:43">
      <c r="A1630" s="36"/>
      <c r="B1630" s="36"/>
      <c r="C1630" s="36"/>
      <c r="D1630" s="36"/>
      <c r="E1630" s="36"/>
      <c r="F1630" s="37"/>
      <c r="G1630" s="37"/>
      <c r="H1630" s="36"/>
      <c r="I1630" s="36"/>
      <c r="J1630" s="39"/>
      <c r="K1630" s="37"/>
      <c r="L1630" s="37"/>
      <c r="M1630" s="37"/>
      <c r="N1630" s="37"/>
      <c r="O1630" s="37"/>
      <c r="P1630" s="37"/>
      <c r="Q1630" s="37"/>
      <c r="R1630" s="37"/>
      <c r="S1630" s="37"/>
      <c r="T1630" s="37"/>
      <c r="U1630" s="37"/>
      <c r="V1630" s="37"/>
      <c r="W1630" s="37"/>
      <c r="X1630" s="37"/>
      <c r="Y1630" s="37"/>
      <c r="Z1630" s="37"/>
      <c r="AA1630" s="37"/>
      <c r="AB1630" s="37"/>
      <c r="AC1630" s="37"/>
      <c r="AD1630" s="37"/>
      <c r="AE1630" s="37"/>
      <c r="AF1630" s="37"/>
      <c r="AG1630" s="37"/>
      <c r="AH1630" s="37"/>
      <c r="AI1630" s="37"/>
      <c r="AJ1630" s="37"/>
      <c r="AK1630" s="37"/>
      <c r="AL1630" s="37"/>
      <c r="AM1630" s="37"/>
      <c r="AN1630" s="36"/>
      <c r="AO1630" s="37"/>
      <c r="AP1630" s="31"/>
      <c r="AQ1630" s="31"/>
    </row>
    <row r="1631" spans="1:43">
      <c r="A1631" s="36"/>
      <c r="B1631" s="36"/>
      <c r="C1631" s="36"/>
      <c r="D1631" s="36"/>
      <c r="E1631" s="36"/>
      <c r="F1631" s="37"/>
      <c r="G1631" s="37"/>
      <c r="H1631" s="36"/>
      <c r="I1631" s="36"/>
      <c r="J1631" s="39"/>
      <c r="K1631" s="37"/>
      <c r="L1631" s="37"/>
      <c r="M1631" s="37"/>
      <c r="N1631" s="37"/>
      <c r="O1631" s="37"/>
      <c r="P1631" s="37"/>
      <c r="Q1631" s="37"/>
      <c r="R1631" s="37"/>
      <c r="S1631" s="37"/>
      <c r="T1631" s="37"/>
      <c r="U1631" s="37"/>
      <c r="V1631" s="37"/>
      <c r="W1631" s="37"/>
      <c r="X1631" s="37"/>
      <c r="Y1631" s="37"/>
      <c r="Z1631" s="37"/>
      <c r="AA1631" s="37"/>
      <c r="AB1631" s="37"/>
      <c r="AC1631" s="37"/>
      <c r="AD1631" s="37"/>
      <c r="AE1631" s="37"/>
      <c r="AF1631" s="37"/>
      <c r="AG1631" s="37"/>
      <c r="AH1631" s="37"/>
      <c r="AI1631" s="37"/>
      <c r="AJ1631" s="37"/>
      <c r="AK1631" s="37"/>
      <c r="AL1631" s="37"/>
      <c r="AM1631" s="37"/>
      <c r="AN1631" s="36"/>
      <c r="AO1631" s="37"/>
      <c r="AP1631" s="31"/>
      <c r="AQ1631" s="31"/>
    </row>
    <row r="1632" spans="1:43">
      <c r="A1632" s="36"/>
      <c r="B1632" s="36"/>
      <c r="C1632" s="36"/>
      <c r="D1632" s="36"/>
      <c r="E1632" s="36"/>
      <c r="F1632" s="37"/>
      <c r="G1632" s="37"/>
      <c r="H1632" s="36"/>
      <c r="I1632" s="36"/>
      <c r="J1632" s="39"/>
      <c r="K1632" s="37"/>
      <c r="L1632" s="37"/>
      <c r="M1632" s="37"/>
      <c r="N1632" s="37"/>
      <c r="O1632" s="37"/>
      <c r="P1632" s="37"/>
      <c r="Q1632" s="37"/>
      <c r="R1632" s="37"/>
      <c r="S1632" s="37"/>
      <c r="T1632" s="37"/>
      <c r="U1632" s="37"/>
      <c r="V1632" s="37"/>
      <c r="W1632" s="37"/>
      <c r="X1632" s="37"/>
      <c r="Y1632" s="37"/>
      <c r="Z1632" s="37"/>
      <c r="AA1632" s="37"/>
      <c r="AB1632" s="37"/>
      <c r="AC1632" s="37"/>
      <c r="AD1632" s="37"/>
      <c r="AE1632" s="37"/>
      <c r="AF1632" s="37"/>
      <c r="AG1632" s="37"/>
      <c r="AH1632" s="37"/>
      <c r="AI1632" s="37"/>
      <c r="AJ1632" s="37"/>
      <c r="AK1632" s="37"/>
      <c r="AL1632" s="37"/>
      <c r="AM1632" s="37"/>
      <c r="AN1632" s="36"/>
      <c r="AO1632" s="37"/>
      <c r="AP1632" s="31"/>
      <c r="AQ1632" s="31"/>
    </row>
    <row r="1633" spans="1:43">
      <c r="A1633" s="36"/>
      <c r="B1633" s="36"/>
      <c r="C1633" s="36"/>
      <c r="D1633" s="36"/>
      <c r="E1633" s="36"/>
      <c r="F1633" s="37"/>
      <c r="G1633" s="37"/>
      <c r="H1633" s="36"/>
      <c r="I1633" s="36"/>
      <c r="J1633" s="39"/>
      <c r="K1633" s="37"/>
      <c r="L1633" s="37"/>
      <c r="M1633" s="37"/>
      <c r="N1633" s="37"/>
      <c r="O1633" s="37"/>
      <c r="P1633" s="37"/>
      <c r="Q1633" s="37"/>
      <c r="R1633" s="37"/>
      <c r="S1633" s="37"/>
      <c r="T1633" s="37"/>
      <c r="U1633" s="37"/>
      <c r="V1633" s="37"/>
      <c r="W1633" s="37"/>
      <c r="X1633" s="37"/>
      <c r="Y1633" s="37"/>
      <c r="Z1633" s="37"/>
      <c r="AA1633" s="37"/>
      <c r="AB1633" s="37"/>
      <c r="AC1633" s="37"/>
      <c r="AD1633" s="37"/>
      <c r="AE1633" s="37"/>
      <c r="AF1633" s="37"/>
      <c r="AG1633" s="37"/>
      <c r="AH1633" s="37"/>
      <c r="AI1633" s="37"/>
      <c r="AJ1633" s="37"/>
      <c r="AK1633" s="37"/>
      <c r="AL1633" s="37"/>
      <c r="AM1633" s="37"/>
      <c r="AN1633" s="36"/>
      <c r="AO1633" s="37"/>
      <c r="AP1633" s="31"/>
      <c r="AQ1633" s="31"/>
    </row>
    <row r="1634" spans="1:43">
      <c r="A1634" s="36"/>
      <c r="B1634" s="36"/>
      <c r="C1634" s="36"/>
      <c r="D1634" s="36"/>
      <c r="E1634" s="36"/>
      <c r="F1634" s="37"/>
      <c r="G1634" s="37"/>
      <c r="H1634" s="36"/>
      <c r="I1634" s="36"/>
      <c r="J1634" s="39"/>
      <c r="K1634" s="37"/>
      <c r="L1634" s="37"/>
      <c r="M1634" s="37"/>
      <c r="N1634" s="37"/>
      <c r="O1634" s="37"/>
      <c r="P1634" s="37"/>
      <c r="Q1634" s="37"/>
      <c r="R1634" s="37"/>
      <c r="S1634" s="37"/>
      <c r="T1634" s="37"/>
      <c r="U1634" s="37"/>
      <c r="V1634" s="37"/>
      <c r="W1634" s="37"/>
      <c r="X1634" s="37"/>
      <c r="Y1634" s="37"/>
      <c r="Z1634" s="37"/>
      <c r="AA1634" s="37"/>
      <c r="AB1634" s="37"/>
      <c r="AC1634" s="37"/>
      <c r="AD1634" s="37"/>
      <c r="AE1634" s="37"/>
      <c r="AF1634" s="37"/>
      <c r="AG1634" s="37"/>
      <c r="AH1634" s="37"/>
      <c r="AI1634" s="37"/>
      <c r="AJ1634" s="37"/>
      <c r="AK1634" s="37"/>
      <c r="AL1634" s="37"/>
      <c r="AM1634" s="37"/>
      <c r="AN1634" s="36"/>
      <c r="AO1634" s="37"/>
      <c r="AP1634" s="31"/>
      <c r="AQ1634" s="31"/>
    </row>
    <row r="1635" spans="1:43">
      <c r="A1635" s="36"/>
      <c r="B1635" s="36"/>
      <c r="C1635" s="36"/>
      <c r="D1635" s="36"/>
      <c r="E1635" s="36"/>
      <c r="F1635" s="37"/>
      <c r="G1635" s="37"/>
      <c r="H1635" s="36"/>
      <c r="I1635" s="36"/>
      <c r="J1635" s="39"/>
      <c r="K1635" s="37"/>
      <c r="L1635" s="37"/>
      <c r="M1635" s="37"/>
      <c r="N1635" s="37"/>
      <c r="O1635" s="37"/>
      <c r="P1635" s="37"/>
      <c r="Q1635" s="37"/>
      <c r="R1635" s="37"/>
      <c r="S1635" s="37"/>
      <c r="T1635" s="37"/>
      <c r="U1635" s="37"/>
      <c r="V1635" s="37"/>
      <c r="W1635" s="37"/>
      <c r="X1635" s="37"/>
      <c r="Y1635" s="37"/>
      <c r="Z1635" s="37"/>
      <c r="AA1635" s="37"/>
      <c r="AB1635" s="37"/>
      <c r="AC1635" s="37"/>
      <c r="AD1635" s="37"/>
      <c r="AE1635" s="37"/>
      <c r="AF1635" s="37"/>
      <c r="AG1635" s="37"/>
      <c r="AH1635" s="37"/>
      <c r="AI1635" s="37"/>
      <c r="AJ1635" s="37"/>
      <c r="AK1635" s="37"/>
      <c r="AL1635" s="37"/>
      <c r="AM1635" s="37"/>
      <c r="AN1635" s="36"/>
      <c r="AO1635" s="37"/>
      <c r="AP1635" s="31"/>
      <c r="AQ1635" s="31"/>
    </row>
  </sheetData>
  <autoFilter ref="A1:AU1635" xr:uid="{00000000-0009-0000-0000-000002000000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5"/>
  <sheetViews>
    <sheetView workbookViewId="0">
      <selection activeCell="B1" sqref="B1"/>
    </sheetView>
  </sheetViews>
  <sheetFormatPr defaultColWidth="9" defaultRowHeight="15"/>
  <cols>
    <col min="1" max="1" width="20.140625" bestFit="1" customWidth="1"/>
    <col min="2" max="2" width="7.140625" bestFit="1" customWidth="1"/>
    <col min="3" max="3" width="7.85546875" customWidth="1"/>
    <col min="4" max="4" width="13.140625" customWidth="1"/>
    <col min="5" max="5" width="16.28515625" customWidth="1"/>
    <col min="6" max="256" width="10" customWidth="1"/>
  </cols>
  <sheetData>
    <row r="1" spans="1:5">
      <c r="A1" s="17" t="s">
        <v>8</v>
      </c>
      <c r="B1" t="s">
        <v>483</v>
      </c>
      <c r="E1" s="9" t="s">
        <v>95</v>
      </c>
    </row>
    <row r="3" spans="1:5">
      <c r="A3" s="17" t="s">
        <v>13</v>
      </c>
      <c r="B3" s="17" t="s">
        <v>12</v>
      </c>
      <c r="C3" s="17" t="s">
        <v>0</v>
      </c>
      <c r="D3" s="17" t="s">
        <v>71</v>
      </c>
    </row>
    <row r="4" spans="1:5">
      <c r="A4" t="s">
        <v>879</v>
      </c>
      <c r="B4" t="s">
        <v>482</v>
      </c>
      <c r="C4">
        <v>0</v>
      </c>
      <c r="D4">
        <v>0</v>
      </c>
    </row>
    <row r="5" spans="1:5">
      <c r="A5" t="s">
        <v>177</v>
      </c>
      <c r="B5" t="s">
        <v>482</v>
      </c>
      <c r="C5">
        <v>2</v>
      </c>
      <c r="D5">
        <v>2</v>
      </c>
    </row>
    <row r="6" spans="1:5">
      <c r="A6" t="s">
        <v>178</v>
      </c>
      <c r="B6" t="s">
        <v>482</v>
      </c>
      <c r="C6">
        <v>1</v>
      </c>
      <c r="D6">
        <v>1</v>
      </c>
    </row>
    <row r="7" spans="1:5">
      <c r="A7" t="s">
        <v>1559</v>
      </c>
      <c r="B7" t="s">
        <v>482</v>
      </c>
      <c r="C7">
        <v>0</v>
      </c>
      <c r="D7">
        <v>1</v>
      </c>
    </row>
    <row r="8" spans="1:5">
      <c r="A8" t="s">
        <v>1401</v>
      </c>
      <c r="B8" t="s">
        <v>482</v>
      </c>
      <c r="C8">
        <v>1</v>
      </c>
      <c r="D8">
        <v>1</v>
      </c>
    </row>
    <row r="9" spans="1:5">
      <c r="A9" t="s">
        <v>180</v>
      </c>
      <c r="B9" t="s">
        <v>486</v>
      </c>
      <c r="C9">
        <v>1</v>
      </c>
      <c r="D9">
        <v>8</v>
      </c>
    </row>
    <row r="10" spans="1:5">
      <c r="A10" t="s">
        <v>181</v>
      </c>
      <c r="B10" t="s">
        <v>484</v>
      </c>
      <c r="C10">
        <v>2</v>
      </c>
      <c r="D10">
        <v>2</v>
      </c>
    </row>
    <row r="11" spans="1:5">
      <c r="A11" t="s">
        <v>182</v>
      </c>
      <c r="B11" t="s">
        <v>486</v>
      </c>
      <c r="C11">
        <v>10</v>
      </c>
      <c r="D11">
        <v>9</v>
      </c>
    </row>
    <row r="12" spans="1:5">
      <c r="A12" t="s">
        <v>184</v>
      </c>
      <c r="B12" t="s">
        <v>486</v>
      </c>
      <c r="C12">
        <v>26</v>
      </c>
      <c r="D12">
        <v>64</v>
      </c>
    </row>
    <row r="13" spans="1:5">
      <c r="A13" t="s">
        <v>185</v>
      </c>
      <c r="B13" t="s">
        <v>486</v>
      </c>
      <c r="C13">
        <v>68</v>
      </c>
      <c r="D13">
        <v>91</v>
      </c>
    </row>
    <row r="14" spans="1:5">
      <c r="A14" t="s">
        <v>186</v>
      </c>
      <c r="B14" t="s">
        <v>486</v>
      </c>
      <c r="C14">
        <v>8</v>
      </c>
      <c r="D14">
        <v>12</v>
      </c>
    </row>
    <row r="15" spans="1:5">
      <c r="A15" t="s">
        <v>187</v>
      </c>
      <c r="B15" t="s">
        <v>484</v>
      </c>
      <c r="C15">
        <v>4</v>
      </c>
      <c r="D15">
        <v>2</v>
      </c>
    </row>
    <row r="16" spans="1:5">
      <c r="A16" t="s">
        <v>188</v>
      </c>
      <c r="B16" t="s">
        <v>486</v>
      </c>
      <c r="C16">
        <v>10</v>
      </c>
      <c r="D16">
        <v>17</v>
      </c>
    </row>
    <row r="17" spans="1:4">
      <c r="A17" t="s">
        <v>1726</v>
      </c>
      <c r="B17" t="s">
        <v>486</v>
      </c>
      <c r="C17">
        <v>8</v>
      </c>
      <c r="D17">
        <v>22</v>
      </c>
    </row>
    <row r="18" spans="1:4">
      <c r="A18" t="s">
        <v>189</v>
      </c>
      <c r="B18" t="s">
        <v>482</v>
      </c>
      <c r="C18">
        <v>2</v>
      </c>
      <c r="D18">
        <v>2</v>
      </c>
    </row>
    <row r="19" spans="1:4">
      <c r="A19" t="s">
        <v>190</v>
      </c>
      <c r="B19" t="s">
        <v>484</v>
      </c>
      <c r="C19">
        <v>1</v>
      </c>
      <c r="D19">
        <v>2</v>
      </c>
    </row>
    <row r="20" spans="1:4">
      <c r="A20" t="s">
        <v>191</v>
      </c>
      <c r="B20" t="s">
        <v>482</v>
      </c>
      <c r="C20">
        <v>2</v>
      </c>
      <c r="D20">
        <v>2</v>
      </c>
    </row>
    <row r="21" spans="1:4">
      <c r="A21" t="s">
        <v>193</v>
      </c>
      <c r="B21" t="s">
        <v>484</v>
      </c>
      <c r="C21">
        <v>4</v>
      </c>
      <c r="D21">
        <v>4</v>
      </c>
    </row>
    <row r="22" spans="1:4">
      <c r="A22" t="s">
        <v>194</v>
      </c>
      <c r="B22" t="s">
        <v>482</v>
      </c>
      <c r="C22">
        <v>2</v>
      </c>
      <c r="D22">
        <v>2</v>
      </c>
    </row>
    <row r="23" spans="1:4">
      <c r="A23" t="s">
        <v>195</v>
      </c>
      <c r="B23" t="s">
        <v>485</v>
      </c>
      <c r="C23">
        <v>2</v>
      </c>
      <c r="D23">
        <v>3</v>
      </c>
    </row>
    <row r="24" spans="1:4">
      <c r="A24" t="s">
        <v>196</v>
      </c>
      <c r="B24" t="s">
        <v>482</v>
      </c>
      <c r="C24">
        <v>0</v>
      </c>
      <c r="D24">
        <v>0</v>
      </c>
    </row>
    <row r="25" spans="1:4">
      <c r="A25" t="s">
        <v>197</v>
      </c>
      <c r="B25" t="s">
        <v>482</v>
      </c>
      <c r="C25">
        <v>3</v>
      </c>
      <c r="D25">
        <v>1</v>
      </c>
    </row>
    <row r="26" spans="1:4">
      <c r="A26" t="s">
        <v>540</v>
      </c>
      <c r="B26" t="s">
        <v>482</v>
      </c>
      <c r="C26">
        <v>0</v>
      </c>
      <c r="D26">
        <v>1</v>
      </c>
    </row>
    <row r="27" spans="1:4">
      <c r="A27" t="s">
        <v>199</v>
      </c>
      <c r="B27" t="s">
        <v>482</v>
      </c>
      <c r="C27">
        <v>2</v>
      </c>
      <c r="D27">
        <v>2</v>
      </c>
    </row>
    <row r="28" spans="1:4">
      <c r="A28" t="s">
        <v>201</v>
      </c>
      <c r="B28" t="s">
        <v>485</v>
      </c>
      <c r="C28">
        <v>1</v>
      </c>
      <c r="D28">
        <v>5</v>
      </c>
    </row>
    <row r="29" spans="1:4">
      <c r="A29" t="s">
        <v>202</v>
      </c>
      <c r="B29" t="s">
        <v>485</v>
      </c>
      <c r="C29">
        <v>0</v>
      </c>
      <c r="D29">
        <v>3</v>
      </c>
    </row>
    <row r="30" spans="1:4">
      <c r="A30" t="s">
        <v>203</v>
      </c>
      <c r="B30" t="s">
        <v>486</v>
      </c>
      <c r="C30">
        <v>6</v>
      </c>
      <c r="D30">
        <v>9</v>
      </c>
    </row>
    <row r="31" spans="1:4">
      <c r="A31" t="s">
        <v>204</v>
      </c>
      <c r="B31" t="s">
        <v>482</v>
      </c>
      <c r="C31">
        <v>2</v>
      </c>
      <c r="D31">
        <v>2</v>
      </c>
    </row>
    <row r="32" spans="1:4">
      <c r="A32" t="s">
        <v>205</v>
      </c>
      <c r="B32" t="s">
        <v>484</v>
      </c>
      <c r="C32">
        <v>3</v>
      </c>
      <c r="D32">
        <v>2</v>
      </c>
    </row>
    <row r="33" spans="1:4">
      <c r="A33" t="s">
        <v>495</v>
      </c>
      <c r="B33" t="s">
        <v>482</v>
      </c>
      <c r="C33">
        <v>1</v>
      </c>
      <c r="D33">
        <v>1</v>
      </c>
    </row>
    <row r="34" spans="1:4">
      <c r="A34" t="s">
        <v>208</v>
      </c>
      <c r="B34" t="s">
        <v>484</v>
      </c>
      <c r="C34">
        <v>2</v>
      </c>
      <c r="D34">
        <v>3</v>
      </c>
    </row>
    <row r="35" spans="1:4">
      <c r="A35" t="s">
        <v>209</v>
      </c>
      <c r="B35" t="s">
        <v>482</v>
      </c>
      <c r="C35">
        <v>2</v>
      </c>
      <c r="D35">
        <v>2</v>
      </c>
    </row>
    <row r="36" spans="1:4">
      <c r="A36" t="s">
        <v>210</v>
      </c>
      <c r="B36" t="s">
        <v>482</v>
      </c>
      <c r="C36">
        <v>1</v>
      </c>
      <c r="D36">
        <v>1</v>
      </c>
    </row>
    <row r="37" spans="1:4">
      <c r="A37" t="s">
        <v>211</v>
      </c>
      <c r="B37" t="s">
        <v>482</v>
      </c>
      <c r="C37">
        <v>2</v>
      </c>
      <c r="D37">
        <v>2</v>
      </c>
    </row>
    <row r="38" spans="1:4">
      <c r="A38" t="s">
        <v>1409</v>
      </c>
      <c r="B38" t="s">
        <v>482</v>
      </c>
      <c r="C38">
        <v>1</v>
      </c>
      <c r="D38">
        <v>1</v>
      </c>
    </row>
    <row r="39" spans="1:4">
      <c r="A39" t="s">
        <v>212</v>
      </c>
      <c r="B39" t="s">
        <v>482</v>
      </c>
      <c r="C39">
        <v>1</v>
      </c>
      <c r="D39">
        <v>1</v>
      </c>
    </row>
    <row r="40" spans="1:4">
      <c r="A40" t="s">
        <v>213</v>
      </c>
      <c r="B40" t="s">
        <v>485</v>
      </c>
      <c r="C40">
        <v>6</v>
      </c>
      <c r="D40">
        <v>4</v>
      </c>
    </row>
    <row r="41" spans="1:4">
      <c r="A41" t="s">
        <v>214</v>
      </c>
      <c r="B41" t="s">
        <v>486</v>
      </c>
      <c r="C41">
        <v>10</v>
      </c>
      <c r="D41">
        <v>15</v>
      </c>
    </row>
    <row r="42" spans="1:4">
      <c r="A42" t="s">
        <v>215</v>
      </c>
      <c r="B42" t="s">
        <v>486</v>
      </c>
      <c r="C42">
        <v>7</v>
      </c>
      <c r="D42">
        <v>10</v>
      </c>
    </row>
    <row r="43" spans="1:4">
      <c r="A43" t="s">
        <v>216</v>
      </c>
      <c r="B43" t="s">
        <v>486</v>
      </c>
      <c r="C43">
        <v>1</v>
      </c>
      <c r="D43">
        <v>21</v>
      </c>
    </row>
    <row r="44" spans="1:4">
      <c r="A44" t="s">
        <v>217</v>
      </c>
      <c r="B44" t="s">
        <v>486</v>
      </c>
      <c r="C44">
        <v>9</v>
      </c>
      <c r="D44">
        <v>12</v>
      </c>
    </row>
    <row r="45" spans="1:4">
      <c r="A45" t="s">
        <v>218</v>
      </c>
      <c r="B45" t="s">
        <v>482</v>
      </c>
      <c r="C45">
        <v>0</v>
      </c>
      <c r="D45">
        <v>1</v>
      </c>
    </row>
    <row r="46" spans="1:4">
      <c r="A46" t="s">
        <v>219</v>
      </c>
      <c r="B46" t="s">
        <v>482</v>
      </c>
      <c r="C46">
        <v>5</v>
      </c>
      <c r="D46">
        <v>2</v>
      </c>
    </row>
    <row r="47" spans="1:4">
      <c r="A47" t="s">
        <v>1751</v>
      </c>
      <c r="B47" t="s">
        <v>482</v>
      </c>
      <c r="C47">
        <v>1</v>
      </c>
      <c r="D47">
        <v>1</v>
      </c>
    </row>
    <row r="48" spans="1:4">
      <c r="A48" t="s">
        <v>220</v>
      </c>
      <c r="B48" t="s">
        <v>485</v>
      </c>
      <c r="C48">
        <v>4</v>
      </c>
      <c r="D48">
        <v>3</v>
      </c>
    </row>
    <row r="49" spans="1:4">
      <c r="A49" t="s">
        <v>221</v>
      </c>
      <c r="B49" t="s">
        <v>484</v>
      </c>
      <c r="C49">
        <v>0</v>
      </c>
      <c r="D49">
        <v>3</v>
      </c>
    </row>
    <row r="50" spans="1:4">
      <c r="A50" t="s">
        <v>222</v>
      </c>
      <c r="B50" t="s">
        <v>485</v>
      </c>
      <c r="C50">
        <v>5</v>
      </c>
      <c r="D50">
        <v>4</v>
      </c>
    </row>
    <row r="51" spans="1:4">
      <c r="A51" t="s">
        <v>223</v>
      </c>
      <c r="B51" t="s">
        <v>484</v>
      </c>
      <c r="C51">
        <v>2</v>
      </c>
      <c r="D51">
        <v>2</v>
      </c>
    </row>
    <row r="52" spans="1:4">
      <c r="A52" t="s">
        <v>224</v>
      </c>
      <c r="B52" t="s">
        <v>484</v>
      </c>
      <c r="C52">
        <v>2</v>
      </c>
      <c r="D52">
        <v>2</v>
      </c>
    </row>
    <row r="53" spans="1:4">
      <c r="A53" t="s">
        <v>228</v>
      </c>
      <c r="B53" t="s">
        <v>484</v>
      </c>
      <c r="C53">
        <v>2</v>
      </c>
      <c r="D53">
        <v>3</v>
      </c>
    </row>
    <row r="54" spans="1:4">
      <c r="A54" t="s">
        <v>639</v>
      </c>
      <c r="B54" t="s">
        <v>485</v>
      </c>
      <c r="C54">
        <v>1</v>
      </c>
      <c r="D54">
        <v>2</v>
      </c>
    </row>
    <row r="55" spans="1:4">
      <c r="A55" t="s">
        <v>229</v>
      </c>
      <c r="B55" t="s">
        <v>485</v>
      </c>
      <c r="C55">
        <v>5</v>
      </c>
      <c r="D55">
        <v>5</v>
      </c>
    </row>
    <row r="56" spans="1:4">
      <c r="A56" t="s">
        <v>1412</v>
      </c>
      <c r="B56" t="s">
        <v>484</v>
      </c>
      <c r="C56">
        <v>2</v>
      </c>
      <c r="D56">
        <v>3</v>
      </c>
    </row>
    <row r="57" spans="1:4">
      <c r="A57" t="s">
        <v>1757</v>
      </c>
      <c r="B57" t="s">
        <v>482</v>
      </c>
      <c r="C57">
        <v>1</v>
      </c>
      <c r="D57">
        <v>1</v>
      </c>
    </row>
    <row r="58" spans="1:4">
      <c r="A58" t="s">
        <v>231</v>
      </c>
      <c r="B58" t="s">
        <v>484</v>
      </c>
      <c r="C58">
        <v>2</v>
      </c>
      <c r="D58">
        <v>2</v>
      </c>
    </row>
    <row r="59" spans="1:4">
      <c r="A59" t="s">
        <v>234</v>
      </c>
      <c r="B59" t="s">
        <v>485</v>
      </c>
      <c r="C59">
        <v>0</v>
      </c>
      <c r="D59">
        <v>5</v>
      </c>
    </row>
    <row r="60" spans="1:4">
      <c r="A60" t="s">
        <v>235</v>
      </c>
      <c r="B60" t="s">
        <v>482</v>
      </c>
      <c r="C60">
        <v>5</v>
      </c>
      <c r="D60">
        <v>1</v>
      </c>
    </row>
    <row r="61" spans="1:4">
      <c r="A61" t="s">
        <v>236</v>
      </c>
      <c r="B61" t="s">
        <v>486</v>
      </c>
      <c r="C61">
        <v>9</v>
      </c>
      <c r="D61">
        <v>16</v>
      </c>
    </row>
    <row r="62" spans="1:4">
      <c r="A62" t="s">
        <v>237</v>
      </c>
      <c r="B62" t="s">
        <v>485</v>
      </c>
      <c r="C62">
        <v>4</v>
      </c>
      <c r="D62">
        <v>3</v>
      </c>
    </row>
    <row r="63" spans="1:4">
      <c r="A63" t="s">
        <v>975</v>
      </c>
      <c r="B63" t="s">
        <v>484</v>
      </c>
      <c r="C63">
        <v>2</v>
      </c>
      <c r="D63">
        <v>4</v>
      </c>
    </row>
    <row r="64" spans="1:4">
      <c r="A64" t="s">
        <v>238</v>
      </c>
      <c r="B64" t="s">
        <v>482</v>
      </c>
      <c r="C64">
        <v>4</v>
      </c>
      <c r="D64">
        <v>2</v>
      </c>
    </row>
    <row r="65" spans="1:4">
      <c r="A65" t="s">
        <v>239</v>
      </c>
      <c r="B65" t="s">
        <v>482</v>
      </c>
      <c r="C65">
        <v>1</v>
      </c>
      <c r="D65">
        <v>1</v>
      </c>
    </row>
    <row r="66" spans="1:4">
      <c r="A66" t="s">
        <v>1759</v>
      </c>
      <c r="B66" t="s">
        <v>485</v>
      </c>
      <c r="C66">
        <v>9</v>
      </c>
      <c r="D66">
        <v>24</v>
      </c>
    </row>
    <row r="67" spans="1:4">
      <c r="A67" t="s">
        <v>240</v>
      </c>
      <c r="B67" t="s">
        <v>486</v>
      </c>
      <c r="C67">
        <v>3</v>
      </c>
      <c r="D67">
        <v>11</v>
      </c>
    </row>
    <row r="68" spans="1:4">
      <c r="A68" t="s">
        <v>547</v>
      </c>
      <c r="B68" t="s">
        <v>482</v>
      </c>
      <c r="C68">
        <v>1</v>
      </c>
      <c r="D68">
        <v>2</v>
      </c>
    </row>
    <row r="69" spans="1:4">
      <c r="A69" t="s">
        <v>241</v>
      </c>
      <c r="B69" t="s">
        <v>482</v>
      </c>
      <c r="C69">
        <v>1</v>
      </c>
      <c r="D69">
        <v>3</v>
      </c>
    </row>
    <row r="70" spans="1:4">
      <c r="A70" t="s">
        <v>640</v>
      </c>
      <c r="B70" t="s">
        <v>484</v>
      </c>
      <c r="C70">
        <v>2</v>
      </c>
      <c r="D70">
        <v>2</v>
      </c>
    </row>
    <row r="71" spans="1:4">
      <c r="A71" t="s">
        <v>641</v>
      </c>
      <c r="B71" t="s">
        <v>482</v>
      </c>
      <c r="C71">
        <v>6</v>
      </c>
      <c r="D71">
        <v>3</v>
      </c>
    </row>
    <row r="72" spans="1:4">
      <c r="A72" t="s">
        <v>242</v>
      </c>
      <c r="B72" t="s">
        <v>485</v>
      </c>
      <c r="C72">
        <v>4</v>
      </c>
      <c r="D72">
        <v>8</v>
      </c>
    </row>
    <row r="73" spans="1:4">
      <c r="A73" t="s">
        <v>244</v>
      </c>
      <c r="B73" t="s">
        <v>484</v>
      </c>
      <c r="C73">
        <v>0</v>
      </c>
      <c r="D73">
        <v>3</v>
      </c>
    </row>
    <row r="74" spans="1:4">
      <c r="A74" t="s">
        <v>245</v>
      </c>
      <c r="B74" t="s">
        <v>484</v>
      </c>
      <c r="C74">
        <v>2</v>
      </c>
      <c r="D74">
        <v>2</v>
      </c>
    </row>
    <row r="75" spans="1:4">
      <c r="A75" t="s">
        <v>246</v>
      </c>
      <c r="B75" t="s">
        <v>486</v>
      </c>
      <c r="C75">
        <v>5</v>
      </c>
      <c r="D75">
        <v>13</v>
      </c>
    </row>
    <row r="76" spans="1:4">
      <c r="A76" t="s">
        <v>248</v>
      </c>
      <c r="B76" t="s">
        <v>482</v>
      </c>
      <c r="C76">
        <v>2</v>
      </c>
      <c r="D76">
        <v>2</v>
      </c>
    </row>
    <row r="77" spans="1:4">
      <c r="A77" t="s">
        <v>249</v>
      </c>
      <c r="B77" t="s">
        <v>484</v>
      </c>
      <c r="C77">
        <v>2</v>
      </c>
      <c r="D77">
        <v>2</v>
      </c>
    </row>
    <row r="78" spans="1:4">
      <c r="A78" t="s">
        <v>250</v>
      </c>
      <c r="B78" t="s">
        <v>485</v>
      </c>
      <c r="C78">
        <v>4</v>
      </c>
      <c r="D78">
        <v>4</v>
      </c>
    </row>
    <row r="79" spans="1:4">
      <c r="A79" t="s">
        <v>251</v>
      </c>
      <c r="B79" t="s">
        <v>484</v>
      </c>
      <c r="C79">
        <v>3</v>
      </c>
      <c r="D79">
        <v>2</v>
      </c>
    </row>
    <row r="80" spans="1:4">
      <c r="A80" t="s">
        <v>253</v>
      </c>
      <c r="B80" t="s">
        <v>485</v>
      </c>
      <c r="C80">
        <v>15</v>
      </c>
      <c r="D80">
        <v>24</v>
      </c>
    </row>
    <row r="81" spans="1:4">
      <c r="A81" t="s">
        <v>254</v>
      </c>
      <c r="B81" t="s">
        <v>485</v>
      </c>
      <c r="C81">
        <v>0</v>
      </c>
      <c r="D81">
        <v>4</v>
      </c>
    </row>
    <row r="82" spans="1:4">
      <c r="A82" t="s">
        <v>1769</v>
      </c>
      <c r="B82" t="s">
        <v>482</v>
      </c>
      <c r="C82">
        <v>0</v>
      </c>
      <c r="D82">
        <v>0</v>
      </c>
    </row>
    <row r="83" spans="1:4">
      <c r="A83" t="s">
        <v>1771</v>
      </c>
      <c r="B83" t="s">
        <v>482</v>
      </c>
      <c r="C83">
        <v>0</v>
      </c>
      <c r="D83">
        <v>2</v>
      </c>
    </row>
    <row r="84" spans="1:4">
      <c r="A84" t="s">
        <v>255</v>
      </c>
      <c r="B84" t="s">
        <v>482</v>
      </c>
      <c r="C84">
        <v>2</v>
      </c>
      <c r="D84">
        <v>2</v>
      </c>
    </row>
    <row r="85" spans="1:4">
      <c r="A85" t="s">
        <v>256</v>
      </c>
      <c r="B85" t="s">
        <v>482</v>
      </c>
      <c r="C85">
        <v>2</v>
      </c>
      <c r="D85">
        <v>2</v>
      </c>
    </row>
    <row r="86" spans="1:4">
      <c r="A86" t="s">
        <v>257</v>
      </c>
      <c r="B86" t="s">
        <v>482</v>
      </c>
      <c r="C86">
        <v>1</v>
      </c>
      <c r="D86">
        <v>1</v>
      </c>
    </row>
    <row r="87" spans="1:4">
      <c r="A87" t="s">
        <v>499</v>
      </c>
      <c r="B87" t="s">
        <v>482</v>
      </c>
      <c r="C87">
        <v>1</v>
      </c>
      <c r="D87">
        <v>1</v>
      </c>
    </row>
    <row r="88" spans="1:4">
      <c r="A88" t="s">
        <v>258</v>
      </c>
      <c r="B88" t="s">
        <v>482</v>
      </c>
      <c r="C88">
        <v>1</v>
      </c>
      <c r="D88">
        <v>1</v>
      </c>
    </row>
    <row r="89" spans="1:4">
      <c r="A89" t="s">
        <v>500</v>
      </c>
      <c r="B89" t="s">
        <v>482</v>
      </c>
      <c r="C89">
        <v>2</v>
      </c>
      <c r="D89">
        <v>1</v>
      </c>
    </row>
    <row r="90" spans="1:4">
      <c r="A90" t="s">
        <v>259</v>
      </c>
      <c r="B90" t="s">
        <v>482</v>
      </c>
      <c r="C90">
        <v>2</v>
      </c>
      <c r="D90">
        <v>1</v>
      </c>
    </row>
    <row r="91" spans="1:4">
      <c r="A91" t="s">
        <v>260</v>
      </c>
      <c r="B91" t="s">
        <v>482</v>
      </c>
      <c r="C91">
        <v>1</v>
      </c>
      <c r="D91">
        <v>1</v>
      </c>
    </row>
    <row r="92" spans="1:4">
      <c r="A92" t="s">
        <v>261</v>
      </c>
      <c r="B92" t="s">
        <v>484</v>
      </c>
      <c r="C92">
        <v>2</v>
      </c>
      <c r="D92">
        <v>2</v>
      </c>
    </row>
    <row r="93" spans="1:4">
      <c r="A93" t="s">
        <v>263</v>
      </c>
      <c r="B93" t="s">
        <v>485</v>
      </c>
      <c r="C93">
        <v>2</v>
      </c>
      <c r="D93">
        <v>3</v>
      </c>
    </row>
    <row r="94" spans="1:4">
      <c r="A94" t="s">
        <v>1419</v>
      </c>
      <c r="B94" t="s">
        <v>482</v>
      </c>
      <c r="C94">
        <v>1</v>
      </c>
      <c r="D94">
        <v>1</v>
      </c>
    </row>
    <row r="95" spans="1:4">
      <c r="A95" t="s">
        <v>264</v>
      </c>
      <c r="B95" t="s">
        <v>485</v>
      </c>
      <c r="C95">
        <v>0</v>
      </c>
      <c r="D95">
        <v>4</v>
      </c>
    </row>
    <row r="96" spans="1:4">
      <c r="A96" t="s">
        <v>265</v>
      </c>
      <c r="B96" t="s">
        <v>486</v>
      </c>
      <c r="C96">
        <v>2</v>
      </c>
      <c r="D96">
        <v>7</v>
      </c>
    </row>
    <row r="97" spans="1:4">
      <c r="A97" t="s">
        <v>266</v>
      </c>
      <c r="B97" t="s">
        <v>482</v>
      </c>
      <c r="C97">
        <v>2</v>
      </c>
      <c r="D97">
        <v>2</v>
      </c>
    </row>
    <row r="98" spans="1:4">
      <c r="A98" t="s">
        <v>268</v>
      </c>
      <c r="B98" t="s">
        <v>484</v>
      </c>
      <c r="C98">
        <v>3</v>
      </c>
      <c r="D98">
        <v>3</v>
      </c>
    </row>
    <row r="99" spans="1:4">
      <c r="A99" t="s">
        <v>270</v>
      </c>
      <c r="B99" t="s">
        <v>486</v>
      </c>
      <c r="C99">
        <v>12</v>
      </c>
      <c r="D99">
        <v>14</v>
      </c>
    </row>
    <row r="100" spans="1:4">
      <c r="A100" t="s">
        <v>271</v>
      </c>
      <c r="B100" t="s">
        <v>482</v>
      </c>
      <c r="C100">
        <v>4</v>
      </c>
      <c r="D100">
        <v>1</v>
      </c>
    </row>
    <row r="101" spans="1:4">
      <c r="A101" t="s">
        <v>272</v>
      </c>
      <c r="B101" t="s">
        <v>482</v>
      </c>
      <c r="C101">
        <v>1</v>
      </c>
      <c r="D101">
        <v>1</v>
      </c>
    </row>
    <row r="102" spans="1:4">
      <c r="A102" t="s">
        <v>1618</v>
      </c>
      <c r="B102" t="s">
        <v>482</v>
      </c>
      <c r="C102">
        <v>1</v>
      </c>
      <c r="D102">
        <v>1</v>
      </c>
    </row>
    <row r="103" spans="1:4">
      <c r="A103" t="s">
        <v>274</v>
      </c>
      <c r="B103" t="s">
        <v>482</v>
      </c>
      <c r="C103">
        <v>2</v>
      </c>
      <c r="D103">
        <v>1</v>
      </c>
    </row>
    <row r="104" spans="1:4">
      <c r="A104" t="s">
        <v>1781</v>
      </c>
      <c r="B104" t="s">
        <v>482</v>
      </c>
      <c r="C104">
        <v>0</v>
      </c>
      <c r="D104">
        <v>0</v>
      </c>
    </row>
    <row r="105" spans="1:4">
      <c r="A105" t="s">
        <v>275</v>
      </c>
      <c r="B105" t="s">
        <v>485</v>
      </c>
      <c r="C105">
        <v>4</v>
      </c>
      <c r="D105">
        <v>3</v>
      </c>
    </row>
    <row r="106" spans="1:4">
      <c r="A106" t="s">
        <v>1428</v>
      </c>
      <c r="B106" t="s">
        <v>482</v>
      </c>
      <c r="C106">
        <v>1</v>
      </c>
      <c r="D106">
        <v>1</v>
      </c>
    </row>
    <row r="107" spans="1:4">
      <c r="A107" t="s">
        <v>276</v>
      </c>
      <c r="B107" t="s">
        <v>482</v>
      </c>
      <c r="C107">
        <v>1</v>
      </c>
      <c r="D107">
        <v>2</v>
      </c>
    </row>
    <row r="108" spans="1:4">
      <c r="A108" t="s">
        <v>1785</v>
      </c>
      <c r="B108" t="s">
        <v>482</v>
      </c>
      <c r="C108">
        <v>1</v>
      </c>
      <c r="D108">
        <v>1</v>
      </c>
    </row>
    <row r="109" spans="1:4">
      <c r="A109" t="s">
        <v>1430</v>
      </c>
      <c r="B109" t="s">
        <v>482</v>
      </c>
      <c r="C109">
        <v>0</v>
      </c>
      <c r="D109">
        <v>1</v>
      </c>
    </row>
    <row r="110" spans="1:4">
      <c r="A110" t="s">
        <v>278</v>
      </c>
      <c r="B110" t="s">
        <v>485</v>
      </c>
      <c r="C110">
        <v>5</v>
      </c>
      <c r="D110">
        <v>5</v>
      </c>
    </row>
    <row r="111" spans="1:4">
      <c r="A111" t="s">
        <v>280</v>
      </c>
      <c r="B111" t="s">
        <v>485</v>
      </c>
      <c r="C111">
        <v>2</v>
      </c>
      <c r="D111">
        <v>2</v>
      </c>
    </row>
    <row r="112" spans="1:4">
      <c r="A112" t="s">
        <v>283</v>
      </c>
      <c r="B112" t="s">
        <v>485</v>
      </c>
      <c r="C112">
        <v>3</v>
      </c>
      <c r="D112">
        <v>3</v>
      </c>
    </row>
    <row r="113" spans="1:4">
      <c r="A113" t="s">
        <v>284</v>
      </c>
      <c r="B113" t="s">
        <v>484</v>
      </c>
      <c r="C113">
        <v>0</v>
      </c>
      <c r="D113">
        <v>2</v>
      </c>
    </row>
    <row r="114" spans="1:4">
      <c r="A114" t="s">
        <v>285</v>
      </c>
      <c r="B114" t="s">
        <v>482</v>
      </c>
      <c r="C114">
        <v>2</v>
      </c>
      <c r="D114">
        <v>1</v>
      </c>
    </row>
    <row r="115" spans="1:4">
      <c r="A115" t="s">
        <v>286</v>
      </c>
      <c r="B115" t="s">
        <v>485</v>
      </c>
      <c r="C115">
        <v>2</v>
      </c>
      <c r="D115">
        <v>4</v>
      </c>
    </row>
    <row r="116" spans="1:4">
      <c r="A116" t="s">
        <v>287</v>
      </c>
      <c r="B116" t="s">
        <v>486</v>
      </c>
      <c r="C116">
        <v>11</v>
      </c>
      <c r="D116">
        <v>18</v>
      </c>
    </row>
    <row r="117" spans="1:4">
      <c r="A117" t="s">
        <v>288</v>
      </c>
      <c r="B117" t="s">
        <v>485</v>
      </c>
      <c r="C117">
        <v>3</v>
      </c>
      <c r="D117">
        <v>4</v>
      </c>
    </row>
    <row r="118" spans="1:4">
      <c r="A118" t="s">
        <v>503</v>
      </c>
      <c r="B118" t="s">
        <v>482</v>
      </c>
      <c r="C118">
        <v>1</v>
      </c>
      <c r="D118">
        <v>1</v>
      </c>
    </row>
    <row r="119" spans="1:4">
      <c r="A119" t="s">
        <v>289</v>
      </c>
      <c r="B119" t="s">
        <v>484</v>
      </c>
      <c r="C119">
        <v>1</v>
      </c>
      <c r="D119">
        <v>2</v>
      </c>
    </row>
    <row r="120" spans="1:4">
      <c r="A120" t="s">
        <v>290</v>
      </c>
      <c r="B120" t="s">
        <v>485</v>
      </c>
      <c r="C120">
        <v>3</v>
      </c>
      <c r="D120">
        <v>3</v>
      </c>
    </row>
    <row r="121" spans="1:4">
      <c r="A121" t="s">
        <v>292</v>
      </c>
      <c r="B121" t="s">
        <v>485</v>
      </c>
      <c r="C121">
        <v>5</v>
      </c>
      <c r="D121">
        <v>4</v>
      </c>
    </row>
    <row r="122" spans="1:4">
      <c r="A122" t="s">
        <v>1436</v>
      </c>
      <c r="B122" t="s">
        <v>484</v>
      </c>
      <c r="C122">
        <v>1</v>
      </c>
      <c r="D122">
        <v>2</v>
      </c>
    </row>
    <row r="123" spans="1:4">
      <c r="A123" t="s">
        <v>1807</v>
      </c>
      <c r="B123" t="s">
        <v>482</v>
      </c>
      <c r="C123">
        <v>0</v>
      </c>
      <c r="D123">
        <v>0</v>
      </c>
    </row>
    <row r="124" spans="1:4">
      <c r="A124" t="s">
        <v>1809</v>
      </c>
      <c r="B124" t="s">
        <v>482</v>
      </c>
      <c r="C124">
        <v>0</v>
      </c>
      <c r="D124">
        <v>0</v>
      </c>
    </row>
    <row r="125" spans="1:4">
      <c r="A125" t="s">
        <v>294</v>
      </c>
      <c r="B125" t="s">
        <v>484</v>
      </c>
      <c r="C125">
        <v>2</v>
      </c>
      <c r="D125">
        <v>6</v>
      </c>
    </row>
    <row r="126" spans="1:4">
      <c r="A126" t="s">
        <v>295</v>
      </c>
      <c r="B126" t="s">
        <v>484</v>
      </c>
      <c r="C126">
        <v>1</v>
      </c>
      <c r="D126">
        <v>7</v>
      </c>
    </row>
    <row r="127" spans="1:4">
      <c r="A127" t="s">
        <v>296</v>
      </c>
      <c r="B127" t="s">
        <v>482</v>
      </c>
      <c r="C127">
        <v>2</v>
      </c>
      <c r="D127">
        <v>2</v>
      </c>
    </row>
    <row r="128" spans="1:4">
      <c r="A128" t="s">
        <v>297</v>
      </c>
      <c r="B128" t="s">
        <v>482</v>
      </c>
      <c r="C128">
        <v>1</v>
      </c>
      <c r="D128">
        <v>1</v>
      </c>
    </row>
    <row r="129" spans="1:4">
      <c r="A129" t="s">
        <v>298</v>
      </c>
      <c r="B129" t="s">
        <v>482</v>
      </c>
      <c r="C129">
        <v>1</v>
      </c>
      <c r="D129">
        <v>1</v>
      </c>
    </row>
    <row r="130" spans="1:4">
      <c r="A130" t="s">
        <v>299</v>
      </c>
      <c r="B130" t="s">
        <v>485</v>
      </c>
      <c r="C130">
        <v>2</v>
      </c>
      <c r="D130">
        <v>4</v>
      </c>
    </row>
    <row r="131" spans="1:4">
      <c r="A131" t="s">
        <v>673</v>
      </c>
      <c r="B131" t="s">
        <v>482</v>
      </c>
      <c r="C131">
        <v>0</v>
      </c>
      <c r="D131">
        <v>1</v>
      </c>
    </row>
    <row r="132" spans="1:4">
      <c r="A132" t="s">
        <v>303</v>
      </c>
      <c r="B132" t="s">
        <v>485</v>
      </c>
      <c r="C132">
        <v>5</v>
      </c>
      <c r="D132">
        <v>5</v>
      </c>
    </row>
    <row r="133" spans="1:4">
      <c r="A133" t="s">
        <v>305</v>
      </c>
      <c r="B133" t="s">
        <v>482</v>
      </c>
      <c r="C133">
        <v>2</v>
      </c>
      <c r="D133">
        <v>1</v>
      </c>
    </row>
    <row r="134" spans="1:4">
      <c r="A134" t="s">
        <v>1077</v>
      </c>
      <c r="B134" t="s">
        <v>482</v>
      </c>
      <c r="C134">
        <v>2</v>
      </c>
      <c r="D134">
        <v>1</v>
      </c>
    </row>
    <row r="135" spans="1:4">
      <c r="A135" t="s">
        <v>307</v>
      </c>
      <c r="B135" t="s">
        <v>482</v>
      </c>
      <c r="C135">
        <v>2</v>
      </c>
      <c r="D135">
        <v>1</v>
      </c>
    </row>
    <row r="136" spans="1:4">
      <c r="A136" t="s">
        <v>308</v>
      </c>
      <c r="B136" t="s">
        <v>482</v>
      </c>
      <c r="C136">
        <v>2</v>
      </c>
      <c r="D136">
        <v>2</v>
      </c>
    </row>
    <row r="137" spans="1:4">
      <c r="A137" t="s">
        <v>1821</v>
      </c>
      <c r="B137" t="s">
        <v>482</v>
      </c>
      <c r="C137">
        <v>1</v>
      </c>
      <c r="D137">
        <v>1</v>
      </c>
    </row>
    <row r="138" spans="1:4">
      <c r="A138" t="s">
        <v>1084</v>
      </c>
      <c r="B138" t="s">
        <v>482</v>
      </c>
      <c r="C138">
        <v>0</v>
      </c>
      <c r="D138">
        <v>1</v>
      </c>
    </row>
    <row r="139" spans="1:4">
      <c r="A139" t="s">
        <v>309</v>
      </c>
      <c r="B139" t="s">
        <v>482</v>
      </c>
      <c r="C139">
        <v>3</v>
      </c>
      <c r="D139">
        <v>1</v>
      </c>
    </row>
    <row r="140" spans="1:4">
      <c r="A140" t="s">
        <v>313</v>
      </c>
      <c r="B140" t="s">
        <v>482</v>
      </c>
      <c r="C140">
        <v>1</v>
      </c>
      <c r="D140">
        <v>1</v>
      </c>
    </row>
    <row r="141" spans="1:4">
      <c r="A141" t="s">
        <v>314</v>
      </c>
      <c r="B141" t="s">
        <v>485</v>
      </c>
      <c r="C141">
        <v>3</v>
      </c>
      <c r="D141">
        <v>6</v>
      </c>
    </row>
    <row r="142" spans="1:4">
      <c r="A142" t="s">
        <v>316</v>
      </c>
      <c r="B142" t="s">
        <v>482</v>
      </c>
      <c r="C142">
        <v>4</v>
      </c>
      <c r="D142">
        <v>1</v>
      </c>
    </row>
    <row r="143" spans="1:4">
      <c r="A143" t="s">
        <v>514</v>
      </c>
      <c r="B143" t="s">
        <v>482</v>
      </c>
      <c r="C143">
        <v>2</v>
      </c>
      <c r="D143">
        <v>1</v>
      </c>
    </row>
    <row r="144" spans="1:4">
      <c r="A144" t="s">
        <v>317</v>
      </c>
      <c r="B144" t="s">
        <v>485</v>
      </c>
      <c r="C144">
        <v>2</v>
      </c>
      <c r="D144">
        <v>4</v>
      </c>
    </row>
    <row r="145" spans="1:4">
      <c r="A145" t="s">
        <v>318</v>
      </c>
      <c r="B145" t="s">
        <v>482</v>
      </c>
      <c r="C145">
        <v>2</v>
      </c>
      <c r="D145">
        <v>1</v>
      </c>
    </row>
    <row r="146" spans="1:4">
      <c r="A146" t="s">
        <v>319</v>
      </c>
      <c r="B146" t="s">
        <v>484</v>
      </c>
      <c r="C146">
        <v>2</v>
      </c>
      <c r="D146">
        <v>2</v>
      </c>
    </row>
    <row r="147" spans="1:4">
      <c r="A147" t="s">
        <v>320</v>
      </c>
      <c r="B147" t="s">
        <v>485</v>
      </c>
      <c r="C147">
        <v>3</v>
      </c>
      <c r="D147">
        <v>3</v>
      </c>
    </row>
    <row r="148" spans="1:4">
      <c r="A148" t="s">
        <v>321</v>
      </c>
      <c r="B148" t="s">
        <v>485</v>
      </c>
      <c r="C148">
        <v>2</v>
      </c>
      <c r="D148">
        <v>3</v>
      </c>
    </row>
    <row r="149" spans="1:4">
      <c r="A149" t="s">
        <v>322</v>
      </c>
      <c r="B149" t="s">
        <v>486</v>
      </c>
      <c r="C149">
        <v>7</v>
      </c>
      <c r="D149">
        <v>217</v>
      </c>
    </row>
    <row r="150" spans="1:4">
      <c r="A150" t="s">
        <v>4707</v>
      </c>
      <c r="B150" t="s">
        <v>482</v>
      </c>
      <c r="C150">
        <v>0</v>
      </c>
      <c r="D150">
        <v>2</v>
      </c>
    </row>
    <row r="151" spans="1:4">
      <c r="A151" t="s">
        <v>1840</v>
      </c>
      <c r="B151" t="s">
        <v>482</v>
      </c>
      <c r="C151">
        <v>0</v>
      </c>
      <c r="D151">
        <v>2</v>
      </c>
    </row>
    <row r="152" spans="1:4">
      <c r="A152" t="s">
        <v>323</v>
      </c>
      <c r="B152" t="s">
        <v>482</v>
      </c>
      <c r="C152">
        <v>3</v>
      </c>
      <c r="D152">
        <v>4</v>
      </c>
    </row>
    <row r="153" spans="1:4">
      <c r="A153" t="s">
        <v>324</v>
      </c>
      <c r="B153" t="s">
        <v>486</v>
      </c>
      <c r="C153">
        <v>19</v>
      </c>
      <c r="D153">
        <v>13</v>
      </c>
    </row>
    <row r="154" spans="1:4">
      <c r="A154" t="s">
        <v>325</v>
      </c>
      <c r="B154" t="s">
        <v>485</v>
      </c>
      <c r="C154">
        <v>4</v>
      </c>
      <c r="D154">
        <v>5</v>
      </c>
    </row>
    <row r="155" spans="1:4">
      <c r="A155" t="s">
        <v>326</v>
      </c>
      <c r="B155" t="s">
        <v>485</v>
      </c>
      <c r="C155">
        <v>7</v>
      </c>
      <c r="D155">
        <v>7</v>
      </c>
    </row>
    <row r="156" spans="1:4">
      <c r="A156" t="s">
        <v>327</v>
      </c>
      <c r="B156" t="s">
        <v>485</v>
      </c>
      <c r="C156">
        <v>9</v>
      </c>
      <c r="D156">
        <v>8</v>
      </c>
    </row>
    <row r="157" spans="1:4">
      <c r="A157" t="s">
        <v>1107</v>
      </c>
      <c r="B157" t="s">
        <v>482</v>
      </c>
      <c r="C157">
        <v>0</v>
      </c>
      <c r="D157">
        <v>0</v>
      </c>
    </row>
    <row r="158" spans="1:4">
      <c r="A158" t="s">
        <v>1109</v>
      </c>
      <c r="B158" t="s">
        <v>482</v>
      </c>
      <c r="C158">
        <v>0</v>
      </c>
      <c r="D158">
        <v>0</v>
      </c>
    </row>
    <row r="159" spans="1:4">
      <c r="A159" t="s">
        <v>328</v>
      </c>
      <c r="B159" t="s">
        <v>485</v>
      </c>
      <c r="C159">
        <v>3</v>
      </c>
      <c r="D159">
        <v>3</v>
      </c>
    </row>
    <row r="160" spans="1:4">
      <c r="A160" t="s">
        <v>329</v>
      </c>
      <c r="B160" t="s">
        <v>482</v>
      </c>
      <c r="C160">
        <v>1</v>
      </c>
      <c r="D160">
        <v>1</v>
      </c>
    </row>
    <row r="161" spans="1:4">
      <c r="A161" t="s">
        <v>330</v>
      </c>
      <c r="B161" t="s">
        <v>485</v>
      </c>
      <c r="C161">
        <v>3</v>
      </c>
      <c r="D161">
        <v>6</v>
      </c>
    </row>
    <row r="162" spans="1:4">
      <c r="A162" t="s">
        <v>331</v>
      </c>
      <c r="B162" t="s">
        <v>484</v>
      </c>
      <c r="C162">
        <v>0</v>
      </c>
      <c r="D162">
        <v>2</v>
      </c>
    </row>
    <row r="163" spans="1:4">
      <c r="A163" t="s">
        <v>332</v>
      </c>
      <c r="B163" t="s">
        <v>482</v>
      </c>
      <c r="C163">
        <v>2</v>
      </c>
      <c r="D163">
        <v>2</v>
      </c>
    </row>
    <row r="164" spans="1:4">
      <c r="A164" t="s">
        <v>334</v>
      </c>
      <c r="B164" t="s">
        <v>482</v>
      </c>
      <c r="C164">
        <v>2</v>
      </c>
      <c r="D164">
        <v>2</v>
      </c>
    </row>
    <row r="165" spans="1:4">
      <c r="A165" t="s">
        <v>335</v>
      </c>
      <c r="B165" t="s">
        <v>482</v>
      </c>
      <c r="C165">
        <v>1</v>
      </c>
      <c r="D165">
        <v>2</v>
      </c>
    </row>
    <row r="166" spans="1:4">
      <c r="A166" t="s">
        <v>4754</v>
      </c>
      <c r="B166" t="s">
        <v>482</v>
      </c>
      <c r="C166">
        <v>0</v>
      </c>
      <c r="D166">
        <v>0</v>
      </c>
    </row>
    <row r="167" spans="1:4">
      <c r="A167" t="s">
        <v>336</v>
      </c>
      <c r="B167" t="s">
        <v>486</v>
      </c>
      <c r="C167">
        <v>6</v>
      </c>
      <c r="D167">
        <v>9</v>
      </c>
    </row>
    <row r="168" spans="1:4">
      <c r="A168" t="s">
        <v>338</v>
      </c>
      <c r="B168" t="s">
        <v>485</v>
      </c>
      <c r="C168">
        <v>6</v>
      </c>
      <c r="D168">
        <v>6</v>
      </c>
    </row>
    <row r="169" spans="1:4">
      <c r="A169" t="s">
        <v>339</v>
      </c>
      <c r="B169" t="s">
        <v>486</v>
      </c>
      <c r="C169">
        <v>12</v>
      </c>
      <c r="D169">
        <v>11</v>
      </c>
    </row>
    <row r="170" spans="1:4">
      <c r="A170" t="s">
        <v>340</v>
      </c>
      <c r="B170" t="s">
        <v>482</v>
      </c>
      <c r="C170">
        <v>2</v>
      </c>
      <c r="D170">
        <v>2</v>
      </c>
    </row>
    <row r="171" spans="1:4">
      <c r="A171" t="s">
        <v>341</v>
      </c>
      <c r="B171" t="s">
        <v>482</v>
      </c>
      <c r="C171">
        <v>2</v>
      </c>
      <c r="D171">
        <v>2</v>
      </c>
    </row>
    <row r="172" spans="1:4">
      <c r="A172" t="s">
        <v>344</v>
      </c>
      <c r="B172" t="s">
        <v>485</v>
      </c>
      <c r="C172">
        <v>4</v>
      </c>
      <c r="D172">
        <v>4</v>
      </c>
    </row>
    <row r="173" spans="1:4">
      <c r="A173" t="s">
        <v>345</v>
      </c>
      <c r="B173" t="s">
        <v>485</v>
      </c>
      <c r="C173">
        <v>10</v>
      </c>
      <c r="D173">
        <v>6</v>
      </c>
    </row>
    <row r="174" spans="1:4">
      <c r="A174" t="s">
        <v>346</v>
      </c>
      <c r="B174" t="s">
        <v>485</v>
      </c>
      <c r="C174">
        <v>8</v>
      </c>
      <c r="D174">
        <v>8</v>
      </c>
    </row>
    <row r="175" spans="1:4">
      <c r="A175" t="s">
        <v>1446</v>
      </c>
      <c r="B175" t="s">
        <v>482</v>
      </c>
      <c r="C175">
        <v>4</v>
      </c>
      <c r="D175">
        <v>1</v>
      </c>
    </row>
    <row r="176" spans="1:4">
      <c r="A176" t="s">
        <v>347</v>
      </c>
      <c r="B176" t="s">
        <v>482</v>
      </c>
      <c r="C176">
        <v>2</v>
      </c>
      <c r="D176">
        <v>2</v>
      </c>
    </row>
    <row r="177" spans="1:4">
      <c r="A177" t="s">
        <v>348</v>
      </c>
      <c r="B177" t="s">
        <v>482</v>
      </c>
      <c r="C177">
        <v>2</v>
      </c>
      <c r="D177">
        <v>2</v>
      </c>
    </row>
    <row r="178" spans="1:4">
      <c r="A178" t="s">
        <v>349</v>
      </c>
      <c r="B178" t="s">
        <v>484</v>
      </c>
      <c r="C178">
        <v>4</v>
      </c>
      <c r="D178">
        <v>2</v>
      </c>
    </row>
    <row r="179" spans="1:4">
      <c r="A179" t="s">
        <v>350</v>
      </c>
      <c r="B179" t="s">
        <v>485</v>
      </c>
      <c r="C179">
        <v>4</v>
      </c>
      <c r="D179">
        <v>5</v>
      </c>
    </row>
    <row r="180" spans="1:4">
      <c r="A180" t="s">
        <v>351</v>
      </c>
      <c r="B180" t="s">
        <v>482</v>
      </c>
      <c r="C180">
        <v>2</v>
      </c>
      <c r="D180">
        <v>2</v>
      </c>
    </row>
    <row r="181" spans="1:4">
      <c r="A181" t="s">
        <v>354</v>
      </c>
      <c r="B181" t="s">
        <v>485</v>
      </c>
      <c r="C181">
        <v>3</v>
      </c>
      <c r="D181">
        <v>6</v>
      </c>
    </row>
    <row r="182" spans="1:4">
      <c r="A182" t="s">
        <v>355</v>
      </c>
      <c r="B182" t="s">
        <v>486</v>
      </c>
      <c r="C182">
        <v>82</v>
      </c>
      <c r="D182">
        <v>129</v>
      </c>
    </row>
    <row r="183" spans="1:4">
      <c r="A183" t="s">
        <v>356</v>
      </c>
      <c r="B183" t="s">
        <v>482</v>
      </c>
      <c r="C183">
        <v>1</v>
      </c>
      <c r="D183">
        <v>2</v>
      </c>
    </row>
    <row r="184" spans="1:4">
      <c r="A184" t="s">
        <v>357</v>
      </c>
      <c r="B184" t="s">
        <v>486</v>
      </c>
      <c r="C184">
        <v>16</v>
      </c>
      <c r="D184">
        <v>24</v>
      </c>
    </row>
    <row r="185" spans="1:4">
      <c r="A185" t="s">
        <v>358</v>
      </c>
      <c r="B185" t="s">
        <v>484</v>
      </c>
      <c r="C185">
        <v>3</v>
      </c>
      <c r="D185">
        <v>2</v>
      </c>
    </row>
    <row r="186" spans="1:4">
      <c r="A186" t="s">
        <v>359</v>
      </c>
      <c r="B186" t="s">
        <v>482</v>
      </c>
      <c r="C186">
        <v>1</v>
      </c>
      <c r="D186">
        <v>1</v>
      </c>
    </row>
    <row r="187" spans="1:4">
      <c r="A187" t="s">
        <v>1449</v>
      </c>
      <c r="B187" t="s">
        <v>482</v>
      </c>
      <c r="C187">
        <v>1</v>
      </c>
      <c r="D187">
        <v>1</v>
      </c>
    </row>
    <row r="188" spans="1:4">
      <c r="A188" t="s">
        <v>360</v>
      </c>
      <c r="B188" t="s">
        <v>482</v>
      </c>
      <c r="C188">
        <v>16</v>
      </c>
      <c r="D188">
        <v>2</v>
      </c>
    </row>
    <row r="189" spans="1:4">
      <c r="A189" t="s">
        <v>361</v>
      </c>
      <c r="B189" t="s">
        <v>485</v>
      </c>
      <c r="C189">
        <v>8</v>
      </c>
      <c r="D189">
        <v>50</v>
      </c>
    </row>
    <row r="190" spans="1:4">
      <c r="A190" t="s">
        <v>362</v>
      </c>
      <c r="B190" t="s">
        <v>485</v>
      </c>
      <c r="C190">
        <v>12</v>
      </c>
      <c r="D190">
        <v>32</v>
      </c>
    </row>
    <row r="191" spans="1:4">
      <c r="A191" t="s">
        <v>363</v>
      </c>
      <c r="B191" t="s">
        <v>482</v>
      </c>
      <c r="C191">
        <v>2</v>
      </c>
      <c r="D191">
        <v>2</v>
      </c>
    </row>
    <row r="192" spans="1:4">
      <c r="A192" t="s">
        <v>364</v>
      </c>
      <c r="B192" t="s">
        <v>486</v>
      </c>
      <c r="C192">
        <v>73</v>
      </c>
      <c r="D192">
        <v>88</v>
      </c>
    </row>
    <row r="193" spans="1:4">
      <c r="A193" t="s">
        <v>365</v>
      </c>
      <c r="B193" t="s">
        <v>486</v>
      </c>
      <c r="C193">
        <v>43</v>
      </c>
      <c r="D193">
        <v>142</v>
      </c>
    </row>
    <row r="194" spans="1:4">
      <c r="A194" t="s">
        <v>366</v>
      </c>
      <c r="B194" t="s">
        <v>486</v>
      </c>
      <c r="C194">
        <v>35</v>
      </c>
      <c r="D194">
        <v>40</v>
      </c>
    </row>
    <row r="195" spans="1:4">
      <c r="A195" t="s">
        <v>367</v>
      </c>
      <c r="B195" t="s">
        <v>485</v>
      </c>
      <c r="C195">
        <v>6</v>
      </c>
      <c r="D195">
        <v>4</v>
      </c>
    </row>
    <row r="196" spans="1:4">
      <c r="A196" t="s">
        <v>368</v>
      </c>
      <c r="B196" t="s">
        <v>486</v>
      </c>
      <c r="C196">
        <v>23</v>
      </c>
      <c r="D196">
        <v>62</v>
      </c>
    </row>
    <row r="197" spans="1:4">
      <c r="A197" t="s">
        <v>369</v>
      </c>
      <c r="B197" t="s">
        <v>485</v>
      </c>
      <c r="C197">
        <v>15</v>
      </c>
      <c r="D197">
        <v>6</v>
      </c>
    </row>
    <row r="198" spans="1:4">
      <c r="A198" t="s">
        <v>371</v>
      </c>
      <c r="B198" t="s">
        <v>484</v>
      </c>
      <c r="C198">
        <v>2</v>
      </c>
      <c r="D198">
        <v>3</v>
      </c>
    </row>
    <row r="199" spans="1:4">
      <c r="A199" t="s">
        <v>1646</v>
      </c>
      <c r="B199" t="s">
        <v>482</v>
      </c>
      <c r="C199">
        <v>4</v>
      </c>
      <c r="D199">
        <v>2</v>
      </c>
    </row>
    <row r="200" spans="1:4">
      <c r="A200" t="s">
        <v>372</v>
      </c>
      <c r="B200" t="s">
        <v>485</v>
      </c>
      <c r="C200">
        <v>31</v>
      </c>
      <c r="D200">
        <v>4</v>
      </c>
    </row>
    <row r="201" spans="1:4">
      <c r="A201" t="s">
        <v>373</v>
      </c>
      <c r="B201" t="s">
        <v>486</v>
      </c>
      <c r="C201">
        <v>7</v>
      </c>
      <c r="D201">
        <v>38</v>
      </c>
    </row>
    <row r="202" spans="1:4">
      <c r="A202" t="s">
        <v>374</v>
      </c>
      <c r="B202" t="s">
        <v>485</v>
      </c>
      <c r="C202">
        <v>6</v>
      </c>
      <c r="D202">
        <v>4</v>
      </c>
    </row>
    <row r="203" spans="1:4">
      <c r="A203" t="s">
        <v>375</v>
      </c>
      <c r="B203" t="s">
        <v>482</v>
      </c>
      <c r="C203">
        <v>24</v>
      </c>
      <c r="D203">
        <v>2</v>
      </c>
    </row>
    <row r="204" spans="1:4">
      <c r="A204" t="s">
        <v>376</v>
      </c>
      <c r="B204" t="s">
        <v>485</v>
      </c>
      <c r="C204">
        <v>5</v>
      </c>
      <c r="D204">
        <v>16</v>
      </c>
    </row>
    <row r="205" spans="1:4">
      <c r="A205" t="s">
        <v>378</v>
      </c>
      <c r="B205" t="s">
        <v>485</v>
      </c>
      <c r="C205">
        <v>18</v>
      </c>
      <c r="D205">
        <v>40</v>
      </c>
    </row>
    <row r="206" spans="1:4">
      <c r="A206" t="s">
        <v>379</v>
      </c>
      <c r="B206" t="s">
        <v>482</v>
      </c>
      <c r="C206">
        <v>5</v>
      </c>
      <c r="D206">
        <v>2</v>
      </c>
    </row>
    <row r="207" spans="1:4">
      <c r="A207" t="s">
        <v>380</v>
      </c>
      <c r="B207" t="s">
        <v>486</v>
      </c>
      <c r="C207">
        <v>30</v>
      </c>
      <c r="D207">
        <v>72</v>
      </c>
    </row>
    <row r="208" spans="1:4">
      <c r="A208" t="s">
        <v>381</v>
      </c>
      <c r="B208" t="s">
        <v>486</v>
      </c>
      <c r="C208">
        <v>27</v>
      </c>
      <c r="D208">
        <v>38</v>
      </c>
    </row>
    <row r="209" spans="1:4">
      <c r="A209" t="s">
        <v>382</v>
      </c>
      <c r="B209" t="s">
        <v>482</v>
      </c>
      <c r="C209">
        <v>21</v>
      </c>
      <c r="D209">
        <v>2</v>
      </c>
    </row>
    <row r="210" spans="1:4">
      <c r="A210" t="s">
        <v>383</v>
      </c>
      <c r="B210" t="s">
        <v>486</v>
      </c>
      <c r="C210">
        <v>83</v>
      </c>
      <c r="D210">
        <v>104</v>
      </c>
    </row>
    <row r="211" spans="1:4">
      <c r="A211" t="s">
        <v>386</v>
      </c>
      <c r="B211" t="s">
        <v>485</v>
      </c>
      <c r="C211">
        <v>18</v>
      </c>
      <c r="D211">
        <v>16</v>
      </c>
    </row>
    <row r="212" spans="1:4">
      <c r="A212" t="s">
        <v>387</v>
      </c>
      <c r="B212" t="s">
        <v>484</v>
      </c>
      <c r="C212">
        <v>10</v>
      </c>
      <c r="D212">
        <v>6</v>
      </c>
    </row>
    <row r="213" spans="1:4">
      <c r="A213" t="s">
        <v>388</v>
      </c>
      <c r="B213" t="s">
        <v>485</v>
      </c>
      <c r="C213">
        <v>1</v>
      </c>
      <c r="D213">
        <v>5</v>
      </c>
    </row>
    <row r="214" spans="1:4">
      <c r="A214" t="s">
        <v>390</v>
      </c>
      <c r="B214" t="s">
        <v>485</v>
      </c>
      <c r="C214">
        <v>2</v>
      </c>
      <c r="D214">
        <v>4</v>
      </c>
    </row>
    <row r="215" spans="1:4">
      <c r="A215" t="s">
        <v>391</v>
      </c>
      <c r="B215" t="s">
        <v>482</v>
      </c>
      <c r="C215">
        <v>2</v>
      </c>
      <c r="D215">
        <v>1</v>
      </c>
    </row>
    <row r="216" spans="1:4">
      <c r="A216" t="s">
        <v>395</v>
      </c>
      <c r="B216" t="s">
        <v>485</v>
      </c>
      <c r="C216">
        <v>2</v>
      </c>
      <c r="D216">
        <v>4</v>
      </c>
    </row>
    <row r="217" spans="1:4">
      <c r="A217" t="s">
        <v>398</v>
      </c>
      <c r="B217" t="s">
        <v>484</v>
      </c>
      <c r="C217">
        <v>9</v>
      </c>
      <c r="D217">
        <v>3</v>
      </c>
    </row>
    <row r="218" spans="1:4">
      <c r="A218" t="s">
        <v>399</v>
      </c>
      <c r="B218" t="s">
        <v>485</v>
      </c>
      <c r="C218">
        <v>1</v>
      </c>
      <c r="D218">
        <v>4</v>
      </c>
    </row>
    <row r="219" spans="1:4">
      <c r="A219" t="s">
        <v>401</v>
      </c>
      <c r="B219" t="s">
        <v>485</v>
      </c>
      <c r="C219">
        <v>5</v>
      </c>
      <c r="D219">
        <v>9</v>
      </c>
    </row>
    <row r="220" spans="1:4">
      <c r="A220" t="s">
        <v>733</v>
      </c>
      <c r="B220" t="s">
        <v>482</v>
      </c>
      <c r="C220">
        <v>1</v>
      </c>
      <c r="D220">
        <v>1</v>
      </c>
    </row>
    <row r="221" spans="1:4">
      <c r="A221" t="s">
        <v>405</v>
      </c>
      <c r="B221" t="s">
        <v>482</v>
      </c>
      <c r="C221">
        <v>1</v>
      </c>
      <c r="D221">
        <v>2</v>
      </c>
    </row>
    <row r="222" spans="1:4">
      <c r="A222" t="s">
        <v>406</v>
      </c>
      <c r="B222" t="s">
        <v>485</v>
      </c>
      <c r="C222">
        <v>4</v>
      </c>
      <c r="D222">
        <v>5</v>
      </c>
    </row>
    <row r="223" spans="1:4">
      <c r="A223" t="s">
        <v>407</v>
      </c>
      <c r="B223" t="s">
        <v>484</v>
      </c>
      <c r="C223">
        <v>4</v>
      </c>
      <c r="D223">
        <v>5</v>
      </c>
    </row>
    <row r="224" spans="1:4">
      <c r="A224" t="s">
        <v>408</v>
      </c>
      <c r="B224" t="s">
        <v>485</v>
      </c>
      <c r="C224">
        <v>4</v>
      </c>
      <c r="D224">
        <v>5</v>
      </c>
    </row>
    <row r="225" spans="1:4">
      <c r="A225" t="s">
        <v>409</v>
      </c>
      <c r="B225" t="s">
        <v>486</v>
      </c>
      <c r="C225">
        <v>8</v>
      </c>
      <c r="D225">
        <v>9</v>
      </c>
    </row>
    <row r="226" spans="1:4">
      <c r="A226" t="s">
        <v>410</v>
      </c>
      <c r="B226" t="s">
        <v>486</v>
      </c>
      <c r="C226">
        <v>11</v>
      </c>
      <c r="D226">
        <v>33</v>
      </c>
    </row>
    <row r="227" spans="1:4">
      <c r="A227" t="s">
        <v>562</v>
      </c>
      <c r="B227" t="s">
        <v>482</v>
      </c>
      <c r="C227">
        <v>0</v>
      </c>
      <c r="D227">
        <v>0</v>
      </c>
    </row>
    <row r="228" spans="1:4">
      <c r="A228" t="s">
        <v>1875</v>
      </c>
      <c r="B228" t="s">
        <v>482</v>
      </c>
      <c r="C228">
        <v>9</v>
      </c>
      <c r="D228">
        <v>2</v>
      </c>
    </row>
    <row r="229" spans="1:4">
      <c r="A229" t="s">
        <v>411</v>
      </c>
      <c r="B229" t="s">
        <v>482</v>
      </c>
      <c r="C229">
        <v>6</v>
      </c>
      <c r="D229">
        <v>2</v>
      </c>
    </row>
    <row r="230" spans="1:4">
      <c r="A230" t="s">
        <v>1661</v>
      </c>
      <c r="B230" t="s">
        <v>482</v>
      </c>
      <c r="C230">
        <v>0</v>
      </c>
      <c r="D230">
        <v>0</v>
      </c>
    </row>
    <row r="231" spans="1:4">
      <c r="A231" t="s">
        <v>412</v>
      </c>
      <c r="B231" t="s">
        <v>485</v>
      </c>
      <c r="C231">
        <v>19</v>
      </c>
      <c r="D231">
        <v>32</v>
      </c>
    </row>
    <row r="232" spans="1:4">
      <c r="A232" t="s">
        <v>413</v>
      </c>
      <c r="B232" t="s">
        <v>485</v>
      </c>
      <c r="C232">
        <v>3</v>
      </c>
      <c r="D232">
        <v>5</v>
      </c>
    </row>
    <row r="233" spans="1:4">
      <c r="A233" t="s">
        <v>1877</v>
      </c>
      <c r="B233" t="s">
        <v>482</v>
      </c>
      <c r="C233">
        <v>0</v>
      </c>
      <c r="D233">
        <v>0</v>
      </c>
    </row>
    <row r="234" spans="1:4">
      <c r="A234" t="s">
        <v>1464</v>
      </c>
      <c r="B234" t="s">
        <v>482</v>
      </c>
      <c r="C234">
        <v>2</v>
      </c>
      <c r="D234">
        <v>2</v>
      </c>
    </row>
    <row r="235" spans="1:4">
      <c r="A235" t="s">
        <v>1468</v>
      </c>
      <c r="B235" t="s">
        <v>482</v>
      </c>
      <c r="C235">
        <v>1</v>
      </c>
      <c r="D235">
        <v>2</v>
      </c>
    </row>
    <row r="236" spans="1:4">
      <c r="A236" t="s">
        <v>416</v>
      </c>
      <c r="B236" t="s">
        <v>485</v>
      </c>
      <c r="C236">
        <v>3</v>
      </c>
      <c r="D236">
        <v>5</v>
      </c>
    </row>
    <row r="237" spans="1:4">
      <c r="A237" t="s">
        <v>417</v>
      </c>
      <c r="B237" t="s">
        <v>484</v>
      </c>
      <c r="C237">
        <v>3</v>
      </c>
      <c r="D237">
        <v>2</v>
      </c>
    </row>
    <row r="238" spans="1:4">
      <c r="A238" t="s">
        <v>418</v>
      </c>
      <c r="B238" t="s">
        <v>484</v>
      </c>
      <c r="C238">
        <v>5</v>
      </c>
      <c r="D238">
        <v>4</v>
      </c>
    </row>
    <row r="239" spans="1:4">
      <c r="A239" t="s">
        <v>419</v>
      </c>
      <c r="B239" t="s">
        <v>486</v>
      </c>
      <c r="C239">
        <v>9</v>
      </c>
      <c r="D239">
        <v>28</v>
      </c>
    </row>
    <row r="240" spans="1:4">
      <c r="A240" t="s">
        <v>422</v>
      </c>
      <c r="B240" t="s">
        <v>482</v>
      </c>
      <c r="C240">
        <v>5</v>
      </c>
      <c r="D240">
        <v>2</v>
      </c>
    </row>
    <row r="241" spans="1:4">
      <c r="A241" t="s">
        <v>423</v>
      </c>
      <c r="B241" t="s">
        <v>484</v>
      </c>
      <c r="C241">
        <v>12</v>
      </c>
      <c r="D241">
        <v>2</v>
      </c>
    </row>
    <row r="242" spans="1:4">
      <c r="A242" t="s">
        <v>426</v>
      </c>
      <c r="B242" t="s">
        <v>485</v>
      </c>
      <c r="C242">
        <v>7</v>
      </c>
      <c r="D242">
        <v>7</v>
      </c>
    </row>
    <row r="243" spans="1:4">
      <c r="A243" t="s">
        <v>427</v>
      </c>
      <c r="B243" t="s">
        <v>486</v>
      </c>
      <c r="C243">
        <v>185</v>
      </c>
      <c r="D243">
        <v>106</v>
      </c>
    </row>
    <row r="244" spans="1:4">
      <c r="A244" t="s">
        <v>428</v>
      </c>
      <c r="B244" t="s">
        <v>486</v>
      </c>
      <c r="C244">
        <v>8</v>
      </c>
      <c r="D244">
        <v>8</v>
      </c>
    </row>
    <row r="245" spans="1:4">
      <c r="A245" t="s">
        <v>1470</v>
      </c>
      <c r="B245" t="s">
        <v>482</v>
      </c>
      <c r="C245">
        <v>0</v>
      </c>
      <c r="D245">
        <v>2</v>
      </c>
    </row>
    <row r="246" spans="1:4">
      <c r="A246" t="s">
        <v>1888</v>
      </c>
      <c r="B246" t="s">
        <v>482</v>
      </c>
      <c r="C246">
        <v>0</v>
      </c>
      <c r="D246">
        <v>4</v>
      </c>
    </row>
    <row r="247" spans="1:4">
      <c r="A247" t="s">
        <v>431</v>
      </c>
      <c r="B247" t="s">
        <v>485</v>
      </c>
      <c r="C247">
        <v>2</v>
      </c>
      <c r="D247">
        <v>10</v>
      </c>
    </row>
    <row r="248" spans="1:4">
      <c r="A248" t="s">
        <v>432</v>
      </c>
      <c r="B248" t="s">
        <v>485</v>
      </c>
      <c r="C248">
        <v>6</v>
      </c>
      <c r="D248">
        <v>3</v>
      </c>
    </row>
    <row r="249" spans="1:4">
      <c r="A249" t="s">
        <v>434</v>
      </c>
      <c r="B249" t="s">
        <v>482</v>
      </c>
      <c r="C249">
        <v>2</v>
      </c>
      <c r="D249">
        <v>2</v>
      </c>
    </row>
    <row r="250" spans="1:4">
      <c r="A250" t="s">
        <v>435</v>
      </c>
      <c r="B250" t="s">
        <v>482</v>
      </c>
      <c r="C250">
        <v>1</v>
      </c>
      <c r="D250">
        <v>2</v>
      </c>
    </row>
    <row r="251" spans="1:4">
      <c r="A251" t="s">
        <v>436</v>
      </c>
      <c r="B251" t="s">
        <v>485</v>
      </c>
      <c r="C251">
        <v>9</v>
      </c>
      <c r="D251">
        <v>6</v>
      </c>
    </row>
    <row r="252" spans="1:4">
      <c r="A252" t="s">
        <v>439</v>
      </c>
      <c r="B252" t="s">
        <v>486</v>
      </c>
      <c r="C252">
        <v>3</v>
      </c>
      <c r="D252">
        <v>9</v>
      </c>
    </row>
    <row r="253" spans="1:4">
      <c r="A253" t="s">
        <v>1244</v>
      </c>
      <c r="B253" t="s">
        <v>482</v>
      </c>
      <c r="C253">
        <v>3</v>
      </c>
      <c r="D253">
        <v>1</v>
      </c>
    </row>
    <row r="254" spans="1:4">
      <c r="A254" t="s">
        <v>522</v>
      </c>
      <c r="B254" t="s">
        <v>482</v>
      </c>
      <c r="C254">
        <v>3</v>
      </c>
      <c r="D254">
        <v>2</v>
      </c>
    </row>
    <row r="255" spans="1:4">
      <c r="A255" t="s">
        <v>441</v>
      </c>
      <c r="B255" t="s">
        <v>485</v>
      </c>
      <c r="C255">
        <v>2</v>
      </c>
      <c r="D255">
        <v>3</v>
      </c>
    </row>
    <row r="256" spans="1:4">
      <c r="A256" t="s">
        <v>442</v>
      </c>
      <c r="B256" t="s">
        <v>486</v>
      </c>
      <c r="C256">
        <v>13</v>
      </c>
      <c r="D256">
        <v>21</v>
      </c>
    </row>
    <row r="257" spans="1:4">
      <c r="A257" t="s">
        <v>445</v>
      </c>
      <c r="B257" t="s">
        <v>482</v>
      </c>
      <c r="C257">
        <v>3</v>
      </c>
      <c r="D257">
        <v>2</v>
      </c>
    </row>
    <row r="258" spans="1:4">
      <c r="A258" t="s">
        <v>1908</v>
      </c>
      <c r="B258" t="s">
        <v>482</v>
      </c>
      <c r="C258">
        <v>1</v>
      </c>
      <c r="D258">
        <v>0</v>
      </c>
    </row>
    <row r="259" spans="1:4">
      <c r="A259" t="s">
        <v>446</v>
      </c>
      <c r="B259" t="s">
        <v>485</v>
      </c>
      <c r="C259">
        <v>5</v>
      </c>
      <c r="D259">
        <v>6</v>
      </c>
    </row>
    <row r="260" spans="1:4">
      <c r="A260" t="s">
        <v>447</v>
      </c>
      <c r="B260" t="s">
        <v>486</v>
      </c>
      <c r="C260">
        <v>8</v>
      </c>
      <c r="D260">
        <v>36</v>
      </c>
    </row>
    <row r="261" spans="1:4">
      <c r="A261" t="s">
        <v>448</v>
      </c>
      <c r="B261" t="s">
        <v>485</v>
      </c>
      <c r="C261">
        <v>15</v>
      </c>
      <c r="D261">
        <v>24</v>
      </c>
    </row>
    <row r="262" spans="1:4">
      <c r="A262" t="s">
        <v>1910</v>
      </c>
      <c r="B262" t="s">
        <v>482</v>
      </c>
      <c r="C262">
        <v>0</v>
      </c>
      <c r="D262">
        <v>0</v>
      </c>
    </row>
    <row r="263" spans="1:4">
      <c r="A263" t="s">
        <v>450</v>
      </c>
      <c r="B263" t="s">
        <v>485</v>
      </c>
      <c r="C263">
        <v>24</v>
      </c>
      <c r="D263">
        <v>30</v>
      </c>
    </row>
    <row r="264" spans="1:4">
      <c r="A264" t="s">
        <v>572</v>
      </c>
      <c r="B264" t="s">
        <v>482</v>
      </c>
      <c r="C264">
        <v>0</v>
      </c>
      <c r="D264">
        <v>2</v>
      </c>
    </row>
    <row r="265" spans="1:4">
      <c r="A265" t="s">
        <v>451</v>
      </c>
      <c r="B265" t="s">
        <v>484</v>
      </c>
      <c r="C265">
        <v>14</v>
      </c>
      <c r="D265">
        <v>2</v>
      </c>
    </row>
    <row r="266" spans="1:4">
      <c r="A266" t="s">
        <v>453</v>
      </c>
      <c r="B266" t="s">
        <v>485</v>
      </c>
      <c r="C266">
        <v>3</v>
      </c>
      <c r="D266">
        <v>4</v>
      </c>
    </row>
    <row r="267" spans="1:4">
      <c r="A267" t="s">
        <v>454</v>
      </c>
      <c r="B267" t="s">
        <v>482</v>
      </c>
      <c r="C267">
        <v>6</v>
      </c>
      <c r="D267">
        <v>2</v>
      </c>
    </row>
    <row r="268" spans="1:4">
      <c r="A268" t="s">
        <v>455</v>
      </c>
      <c r="B268" t="s">
        <v>486</v>
      </c>
      <c r="C268">
        <v>62</v>
      </c>
      <c r="D268">
        <v>156</v>
      </c>
    </row>
    <row r="269" spans="1:4">
      <c r="A269" t="s">
        <v>456</v>
      </c>
      <c r="B269" t="s">
        <v>485</v>
      </c>
      <c r="C269">
        <v>12</v>
      </c>
      <c r="D269">
        <v>4</v>
      </c>
    </row>
    <row r="270" spans="1:4">
      <c r="A270" t="s">
        <v>457</v>
      </c>
      <c r="B270" t="s">
        <v>486</v>
      </c>
      <c r="C270">
        <v>21</v>
      </c>
      <c r="D270">
        <v>48</v>
      </c>
    </row>
    <row r="271" spans="1:4">
      <c r="A271" t="s">
        <v>458</v>
      </c>
      <c r="B271" t="s">
        <v>482</v>
      </c>
      <c r="C271">
        <v>5</v>
      </c>
      <c r="D271">
        <v>2</v>
      </c>
    </row>
    <row r="272" spans="1:4">
      <c r="A272" t="s">
        <v>459</v>
      </c>
      <c r="B272" t="s">
        <v>486</v>
      </c>
      <c r="C272">
        <v>34</v>
      </c>
      <c r="D272">
        <v>22</v>
      </c>
    </row>
    <row r="273" spans="1:4">
      <c r="A273" t="s">
        <v>460</v>
      </c>
      <c r="B273" t="s">
        <v>486</v>
      </c>
      <c r="C273">
        <v>59</v>
      </c>
      <c r="D273">
        <v>131</v>
      </c>
    </row>
    <row r="274" spans="1:4">
      <c r="A274" t="s">
        <v>465</v>
      </c>
      <c r="B274" t="s">
        <v>482</v>
      </c>
      <c r="C274">
        <v>2</v>
      </c>
      <c r="D274">
        <v>2</v>
      </c>
    </row>
    <row r="275" spans="1:4">
      <c r="A275" t="s">
        <v>466</v>
      </c>
      <c r="B275" t="s">
        <v>485</v>
      </c>
      <c r="C275">
        <v>11</v>
      </c>
      <c r="D275">
        <v>6</v>
      </c>
    </row>
    <row r="276" spans="1:4">
      <c r="A276" t="s">
        <v>467</v>
      </c>
      <c r="B276" t="s">
        <v>485</v>
      </c>
      <c r="C276">
        <v>3</v>
      </c>
      <c r="D276">
        <v>4</v>
      </c>
    </row>
    <row r="277" spans="1:4">
      <c r="A277" t="s">
        <v>468</v>
      </c>
      <c r="B277" t="s">
        <v>484</v>
      </c>
      <c r="C277">
        <v>39</v>
      </c>
      <c r="D277">
        <v>17</v>
      </c>
    </row>
    <row r="278" spans="1:4">
      <c r="A278" t="s">
        <v>469</v>
      </c>
      <c r="B278" t="s">
        <v>485</v>
      </c>
      <c r="C278">
        <v>3</v>
      </c>
      <c r="D278">
        <v>4</v>
      </c>
    </row>
    <row r="279" spans="1:4">
      <c r="A279" t="s">
        <v>470</v>
      </c>
      <c r="B279" t="s">
        <v>485</v>
      </c>
      <c r="C279">
        <v>0</v>
      </c>
      <c r="D279">
        <v>7</v>
      </c>
    </row>
    <row r="280" spans="1:4">
      <c r="A280" t="s">
        <v>471</v>
      </c>
      <c r="B280" t="s">
        <v>482</v>
      </c>
      <c r="C280">
        <v>3</v>
      </c>
      <c r="D280">
        <v>1</v>
      </c>
    </row>
    <row r="281" spans="1:4">
      <c r="A281" t="s">
        <v>472</v>
      </c>
      <c r="B281" t="s">
        <v>482</v>
      </c>
      <c r="C281">
        <v>2</v>
      </c>
      <c r="D281">
        <v>2</v>
      </c>
    </row>
    <row r="282" spans="1:4">
      <c r="A282" t="s">
        <v>473</v>
      </c>
      <c r="B282" t="s">
        <v>485</v>
      </c>
      <c r="C282">
        <v>3</v>
      </c>
      <c r="D282">
        <v>4</v>
      </c>
    </row>
    <row r="283" spans="1:4">
      <c r="A283" t="s">
        <v>1936</v>
      </c>
      <c r="B283" t="s">
        <v>482</v>
      </c>
      <c r="C283">
        <v>0</v>
      </c>
      <c r="D283">
        <v>0</v>
      </c>
    </row>
    <row r="284" spans="1:4">
      <c r="A284" t="s">
        <v>1480</v>
      </c>
      <c r="B284" t="s">
        <v>482</v>
      </c>
      <c r="C284">
        <v>0</v>
      </c>
      <c r="D284">
        <v>1</v>
      </c>
    </row>
    <row r="285" spans="1:4">
      <c r="A285" t="s">
        <v>476</v>
      </c>
      <c r="B285" t="s">
        <v>484</v>
      </c>
      <c r="C285">
        <v>3</v>
      </c>
      <c r="D285">
        <v>2</v>
      </c>
    </row>
    <row r="286" spans="1:4">
      <c r="A286" t="s">
        <v>477</v>
      </c>
      <c r="B286" t="s">
        <v>485</v>
      </c>
      <c r="C286">
        <v>7</v>
      </c>
      <c r="D286">
        <v>6</v>
      </c>
    </row>
    <row r="287" spans="1:4">
      <c r="A287" t="s">
        <v>478</v>
      </c>
      <c r="B287" t="s">
        <v>485</v>
      </c>
      <c r="C287">
        <v>4</v>
      </c>
      <c r="D287">
        <v>3</v>
      </c>
    </row>
    <row r="288" spans="1:4">
      <c r="A288" t="s">
        <v>575</v>
      </c>
      <c r="B288" t="s">
        <v>482</v>
      </c>
      <c r="C288">
        <v>0</v>
      </c>
      <c r="D288">
        <v>1</v>
      </c>
    </row>
    <row r="289" spans="1:4">
      <c r="A289" t="s">
        <v>479</v>
      </c>
      <c r="B289" t="s">
        <v>482</v>
      </c>
      <c r="C289">
        <v>0</v>
      </c>
      <c r="D289">
        <v>2</v>
      </c>
    </row>
    <row r="290" spans="1:4">
      <c r="A290" t="s">
        <v>306</v>
      </c>
      <c r="B290" t="s">
        <v>482</v>
      </c>
      <c r="C290">
        <v>3</v>
      </c>
      <c r="D290">
        <v>1</v>
      </c>
    </row>
    <row r="291" spans="1:4">
      <c r="A291" t="s">
        <v>312</v>
      </c>
      <c r="B291" t="s">
        <v>482</v>
      </c>
      <c r="C291">
        <v>1</v>
      </c>
      <c r="D291">
        <v>2</v>
      </c>
    </row>
    <row r="292" spans="1:4">
      <c r="A292" t="s">
        <v>560</v>
      </c>
      <c r="B292" t="s">
        <v>482</v>
      </c>
      <c r="C292">
        <v>7</v>
      </c>
      <c r="D292">
        <v>2</v>
      </c>
    </row>
    <row r="293" spans="1:4">
      <c r="A293" t="s">
        <v>1466</v>
      </c>
      <c r="B293" t="s">
        <v>482</v>
      </c>
      <c r="C293">
        <v>2</v>
      </c>
      <c r="D293">
        <v>2</v>
      </c>
    </row>
    <row r="294" spans="1:4">
      <c r="A294" t="s">
        <v>1745</v>
      </c>
      <c r="B294" t="s">
        <v>482</v>
      </c>
      <c r="C294">
        <v>0</v>
      </c>
      <c r="D294">
        <v>0</v>
      </c>
    </row>
    <row r="295" spans="1:4">
      <c r="A295" t="s">
        <v>1856</v>
      </c>
      <c r="B295" t="s">
        <v>484</v>
      </c>
      <c r="C295">
        <v>1</v>
      </c>
      <c r="D295">
        <v>2</v>
      </c>
    </row>
    <row r="296" spans="1:4">
      <c r="A296" t="s">
        <v>403</v>
      </c>
      <c r="B296" t="s">
        <v>484</v>
      </c>
      <c r="C296">
        <v>3</v>
      </c>
      <c r="D296">
        <v>3</v>
      </c>
    </row>
    <row r="297" spans="1:4">
      <c r="A297" t="s">
        <v>415</v>
      </c>
      <c r="B297" t="s">
        <v>482</v>
      </c>
      <c r="C297">
        <v>1</v>
      </c>
      <c r="D297">
        <v>1</v>
      </c>
    </row>
    <row r="298" spans="1:4">
      <c r="A298" t="s">
        <v>293</v>
      </c>
      <c r="B298" t="s">
        <v>482</v>
      </c>
      <c r="C298">
        <v>1</v>
      </c>
      <c r="D298">
        <v>2</v>
      </c>
    </row>
    <row r="299" spans="1:4">
      <c r="A299" t="s">
        <v>1754</v>
      </c>
      <c r="B299" t="s">
        <v>482</v>
      </c>
      <c r="C299">
        <v>0</v>
      </c>
      <c r="D299">
        <v>1</v>
      </c>
    </row>
    <row r="300" spans="1:4">
      <c r="A300" t="s">
        <v>230</v>
      </c>
      <c r="B300" t="s">
        <v>482</v>
      </c>
      <c r="C300">
        <v>1</v>
      </c>
      <c r="D300">
        <v>1</v>
      </c>
    </row>
    <row r="301" spans="1:4">
      <c r="A301" t="s">
        <v>247</v>
      </c>
      <c r="B301" t="s">
        <v>482</v>
      </c>
      <c r="C301">
        <v>4</v>
      </c>
      <c r="D301">
        <v>1</v>
      </c>
    </row>
    <row r="302" spans="1:4">
      <c r="A302" t="s">
        <v>443</v>
      </c>
      <c r="B302" t="s">
        <v>484</v>
      </c>
      <c r="C302">
        <v>0</v>
      </c>
      <c r="D302">
        <v>13</v>
      </c>
    </row>
    <row r="303" spans="1:4">
      <c r="A303" t="s">
        <v>493</v>
      </c>
      <c r="B303" t="s">
        <v>482</v>
      </c>
      <c r="C303">
        <v>1</v>
      </c>
      <c r="D303">
        <v>2</v>
      </c>
    </row>
    <row r="304" spans="1:4">
      <c r="A304" t="s">
        <v>553</v>
      </c>
      <c r="B304" t="s">
        <v>482</v>
      </c>
      <c r="C304">
        <v>1</v>
      </c>
      <c r="D304">
        <v>1</v>
      </c>
    </row>
    <row r="305" spans="1:4">
      <c r="A305" t="s">
        <v>1806</v>
      </c>
      <c r="B305" t="s">
        <v>482</v>
      </c>
      <c r="C305">
        <v>16</v>
      </c>
      <c r="D305">
        <v>0</v>
      </c>
    </row>
    <row r="306" spans="1:4">
      <c r="A306" t="s">
        <v>1817</v>
      </c>
      <c r="B306" t="s">
        <v>482</v>
      </c>
      <c r="C306">
        <v>1</v>
      </c>
      <c r="D306">
        <v>1</v>
      </c>
    </row>
    <row r="307" spans="1:4">
      <c r="A307" t="s">
        <v>4173</v>
      </c>
      <c r="B307" t="s">
        <v>482</v>
      </c>
      <c r="C307">
        <v>0</v>
      </c>
      <c r="D307">
        <v>0</v>
      </c>
    </row>
    <row r="308" spans="1:4">
      <c r="A308" t="s">
        <v>342</v>
      </c>
      <c r="B308" t="s">
        <v>484</v>
      </c>
      <c r="C308">
        <v>2</v>
      </c>
      <c r="D308">
        <v>2</v>
      </c>
    </row>
    <row r="309" spans="1:4">
      <c r="A309" t="s">
        <v>1858</v>
      </c>
      <c r="B309" t="s">
        <v>482</v>
      </c>
      <c r="C309">
        <v>1</v>
      </c>
      <c r="D309">
        <v>1</v>
      </c>
    </row>
    <row r="310" spans="1:4">
      <c r="A310" t="s">
        <v>377</v>
      </c>
      <c r="B310" t="s">
        <v>482</v>
      </c>
      <c r="C310">
        <v>2</v>
      </c>
      <c r="D310">
        <v>2</v>
      </c>
    </row>
    <row r="311" spans="1:4">
      <c r="A311" t="s">
        <v>389</v>
      </c>
      <c r="B311" t="s">
        <v>482</v>
      </c>
      <c r="C311">
        <v>2</v>
      </c>
      <c r="D311">
        <v>2</v>
      </c>
    </row>
    <row r="312" spans="1:4">
      <c r="A312" t="s">
        <v>1880</v>
      </c>
      <c r="B312" t="s">
        <v>482</v>
      </c>
      <c r="C312">
        <v>0</v>
      </c>
      <c r="D312">
        <v>2</v>
      </c>
    </row>
    <row r="313" spans="1:4">
      <c r="A313" t="s">
        <v>1884</v>
      </c>
      <c r="B313" t="s">
        <v>482</v>
      </c>
      <c r="C313">
        <v>0</v>
      </c>
      <c r="D313">
        <v>0</v>
      </c>
    </row>
    <row r="314" spans="1:4">
      <c r="A314" t="s">
        <v>1922</v>
      </c>
      <c r="B314" t="s">
        <v>482</v>
      </c>
      <c r="C314">
        <v>2</v>
      </c>
      <c r="D314">
        <v>2</v>
      </c>
    </row>
    <row r="315" spans="1:4">
      <c r="A315" t="s">
        <v>281</v>
      </c>
      <c r="B315" t="s">
        <v>484</v>
      </c>
      <c r="C315">
        <v>2</v>
      </c>
      <c r="D315">
        <v>1</v>
      </c>
    </row>
    <row r="316" spans="1:4">
      <c r="A316" t="s">
        <v>400</v>
      </c>
      <c r="B316" t="s">
        <v>482</v>
      </c>
      <c r="C316">
        <v>2</v>
      </c>
      <c r="D316">
        <v>2</v>
      </c>
    </row>
    <row r="317" spans="1:4">
      <c r="A317" t="s">
        <v>404</v>
      </c>
      <c r="B317" t="s">
        <v>482</v>
      </c>
      <c r="C317">
        <v>1</v>
      </c>
      <c r="D317">
        <v>1</v>
      </c>
    </row>
    <row r="318" spans="1:4">
      <c r="A318" t="s">
        <v>1672</v>
      </c>
      <c r="B318" t="s">
        <v>482</v>
      </c>
      <c r="C318">
        <v>0</v>
      </c>
      <c r="D318">
        <v>0</v>
      </c>
    </row>
    <row r="319" spans="1:4">
      <c r="A319" t="s">
        <v>1275</v>
      </c>
      <c r="B319" t="s">
        <v>482</v>
      </c>
      <c r="C319">
        <v>2</v>
      </c>
      <c r="D319">
        <v>1</v>
      </c>
    </row>
    <row r="320" spans="1:4">
      <c r="A320" t="s">
        <v>464</v>
      </c>
      <c r="B320" t="s">
        <v>482</v>
      </c>
      <c r="C320">
        <v>5</v>
      </c>
      <c r="D320">
        <v>2</v>
      </c>
    </row>
    <row r="321" spans="1:4">
      <c r="A321" t="s">
        <v>1896</v>
      </c>
      <c r="B321" t="s">
        <v>482</v>
      </c>
      <c r="C321">
        <v>0</v>
      </c>
      <c r="D321">
        <v>2</v>
      </c>
    </row>
    <row r="322" spans="1:4">
      <c r="A322" t="s">
        <v>1295</v>
      </c>
      <c r="B322" t="s">
        <v>482</v>
      </c>
      <c r="C322">
        <v>0</v>
      </c>
      <c r="D322">
        <v>0</v>
      </c>
    </row>
    <row r="323" spans="1:4">
      <c r="A323" t="s">
        <v>452</v>
      </c>
      <c r="B323" t="s">
        <v>482</v>
      </c>
      <c r="C323">
        <v>2</v>
      </c>
      <c r="D323">
        <v>0</v>
      </c>
    </row>
    <row r="324" spans="1:4">
      <c r="A324" t="s">
        <v>1606</v>
      </c>
      <c r="B324" t="s">
        <v>482</v>
      </c>
      <c r="C324">
        <v>0</v>
      </c>
      <c r="D324">
        <v>1</v>
      </c>
    </row>
    <row r="325" spans="1:4">
      <c r="A325" t="s">
        <v>515</v>
      </c>
      <c r="B325" t="s">
        <v>482</v>
      </c>
      <c r="C325">
        <v>3</v>
      </c>
      <c r="D325">
        <v>2</v>
      </c>
    </row>
    <row r="326" spans="1:4">
      <c r="A326" t="s">
        <v>2381</v>
      </c>
      <c r="B326" t="s">
        <v>482</v>
      </c>
      <c r="C326">
        <v>0</v>
      </c>
      <c r="D326">
        <v>0</v>
      </c>
    </row>
    <row r="327" spans="1:4">
      <c r="A327" t="s">
        <v>192</v>
      </c>
      <c r="B327" t="s">
        <v>482</v>
      </c>
      <c r="C327">
        <v>1</v>
      </c>
      <c r="D327">
        <v>0</v>
      </c>
    </row>
    <row r="328" spans="1:4">
      <c r="A328" t="s">
        <v>353</v>
      </c>
      <c r="B328" t="s">
        <v>484</v>
      </c>
      <c r="C328">
        <v>2</v>
      </c>
      <c r="D328">
        <v>2</v>
      </c>
    </row>
    <row r="329" spans="1:4">
      <c r="A329" t="s">
        <v>539</v>
      </c>
      <c r="B329" t="s">
        <v>482</v>
      </c>
      <c r="C329">
        <v>1</v>
      </c>
      <c r="D329">
        <v>0</v>
      </c>
    </row>
    <row r="330" spans="1:4">
      <c r="A330" t="s">
        <v>1732</v>
      </c>
      <c r="B330" t="s">
        <v>482</v>
      </c>
      <c r="C330">
        <v>1</v>
      </c>
      <c r="D330">
        <v>0</v>
      </c>
    </row>
    <row r="331" spans="1:4">
      <c r="A331" t="s">
        <v>1051</v>
      </c>
      <c r="B331" t="s">
        <v>482</v>
      </c>
      <c r="C331">
        <v>0</v>
      </c>
      <c r="D331">
        <v>1</v>
      </c>
    </row>
    <row r="332" spans="1:4">
      <c r="A332" t="s">
        <v>1894</v>
      </c>
      <c r="B332" t="s">
        <v>482</v>
      </c>
      <c r="C332">
        <v>0</v>
      </c>
      <c r="D332">
        <v>0</v>
      </c>
    </row>
    <row r="333" spans="1:4">
      <c r="A333" t="s">
        <v>232</v>
      </c>
      <c r="B333" t="s">
        <v>486</v>
      </c>
      <c r="C333">
        <v>1</v>
      </c>
      <c r="D333">
        <v>7</v>
      </c>
    </row>
    <row r="334" spans="1:4">
      <c r="A334" t="s">
        <v>1046</v>
      </c>
      <c r="B334" t="s">
        <v>482</v>
      </c>
      <c r="C334">
        <v>1</v>
      </c>
      <c r="D334">
        <v>2</v>
      </c>
    </row>
    <row r="335" spans="1:4">
      <c r="A335" t="s">
        <v>1864</v>
      </c>
      <c r="B335" t="s">
        <v>482</v>
      </c>
      <c r="C335">
        <v>1</v>
      </c>
      <c r="D335">
        <v>1</v>
      </c>
    </row>
    <row r="336" spans="1:4">
      <c r="A336" t="s">
        <v>430</v>
      </c>
      <c r="B336" t="s">
        <v>482</v>
      </c>
      <c r="C336">
        <v>1</v>
      </c>
      <c r="D336">
        <v>2</v>
      </c>
    </row>
    <row r="337" spans="1:4">
      <c r="A337" t="s">
        <v>568</v>
      </c>
      <c r="B337" t="s">
        <v>482</v>
      </c>
      <c r="C337">
        <v>3</v>
      </c>
      <c r="D337">
        <v>2</v>
      </c>
    </row>
    <row r="338" spans="1:4">
      <c r="A338" t="s">
        <v>1263</v>
      </c>
      <c r="B338" t="s">
        <v>482</v>
      </c>
      <c r="C338">
        <v>2</v>
      </c>
      <c r="D338">
        <v>2</v>
      </c>
    </row>
    <row r="339" spans="1:4">
      <c r="A339" t="s">
        <v>475</v>
      </c>
      <c r="B339" t="s">
        <v>484</v>
      </c>
      <c r="C339">
        <v>5</v>
      </c>
      <c r="D339">
        <v>2</v>
      </c>
    </row>
    <row r="340" spans="1:4">
      <c r="A340" t="s">
        <v>176</v>
      </c>
      <c r="B340" t="s">
        <v>482</v>
      </c>
      <c r="C340">
        <v>0</v>
      </c>
      <c r="D340">
        <v>0</v>
      </c>
    </row>
    <row r="341" spans="1:4">
      <c r="A341" t="s">
        <v>537</v>
      </c>
      <c r="B341" t="s">
        <v>486</v>
      </c>
      <c r="C341">
        <v>9</v>
      </c>
      <c r="D341">
        <v>14</v>
      </c>
    </row>
    <row r="342" spans="1:4">
      <c r="A342" t="s">
        <v>402</v>
      </c>
      <c r="B342" t="s">
        <v>484</v>
      </c>
      <c r="C342">
        <v>3</v>
      </c>
      <c r="D342">
        <v>3</v>
      </c>
    </row>
    <row r="343" spans="1:4">
      <c r="A343" t="s">
        <v>1930</v>
      </c>
      <c r="B343" t="s">
        <v>482</v>
      </c>
      <c r="C343">
        <v>0</v>
      </c>
      <c r="D343">
        <v>0</v>
      </c>
    </row>
    <row r="344" spans="1:4">
      <c r="A344" t="s">
        <v>291</v>
      </c>
      <c r="B344" t="s">
        <v>482</v>
      </c>
      <c r="C344">
        <v>0</v>
      </c>
      <c r="D344">
        <v>3</v>
      </c>
    </row>
    <row r="345" spans="1:4">
      <c r="A345" t="s">
        <v>1934</v>
      </c>
      <c r="B345" t="s">
        <v>482</v>
      </c>
      <c r="C345">
        <v>1</v>
      </c>
      <c r="D345">
        <v>1</v>
      </c>
    </row>
    <row r="346" spans="1:4">
      <c r="A346" t="s">
        <v>1822</v>
      </c>
      <c r="B346" t="s">
        <v>482</v>
      </c>
      <c r="C346">
        <v>0</v>
      </c>
      <c r="D346">
        <v>0</v>
      </c>
    </row>
    <row r="347" spans="1:4">
      <c r="A347" t="s">
        <v>1637</v>
      </c>
      <c r="B347" t="s">
        <v>482</v>
      </c>
      <c r="C347">
        <v>0</v>
      </c>
      <c r="D347">
        <v>0</v>
      </c>
    </row>
    <row r="348" spans="1:4">
      <c r="A348" t="s">
        <v>1860</v>
      </c>
      <c r="B348" t="s">
        <v>482</v>
      </c>
      <c r="C348">
        <v>0</v>
      </c>
      <c r="D348">
        <v>2</v>
      </c>
    </row>
    <row r="349" spans="1:4">
      <c r="A349" t="s">
        <v>711</v>
      </c>
      <c r="B349" t="s">
        <v>482</v>
      </c>
      <c r="C349">
        <v>1</v>
      </c>
      <c r="D349">
        <v>0</v>
      </c>
    </row>
    <row r="350" spans="1:4">
      <c r="A350" t="s">
        <v>494</v>
      </c>
      <c r="B350" t="s">
        <v>482</v>
      </c>
      <c r="C350">
        <v>1</v>
      </c>
      <c r="D350">
        <v>0</v>
      </c>
    </row>
    <row r="351" spans="1:4">
      <c r="A351" t="s">
        <v>518</v>
      </c>
      <c r="B351" t="s">
        <v>482</v>
      </c>
      <c r="C351">
        <v>1</v>
      </c>
      <c r="D351">
        <v>1</v>
      </c>
    </row>
    <row r="352" spans="1:4">
      <c r="A352" t="s">
        <v>1773</v>
      </c>
      <c r="B352" t="s">
        <v>482</v>
      </c>
      <c r="C352">
        <v>4</v>
      </c>
      <c r="D352">
        <v>2</v>
      </c>
    </row>
    <row r="353" spans="1:4">
      <c r="A353" t="s">
        <v>1638</v>
      </c>
      <c r="B353" t="s">
        <v>482</v>
      </c>
      <c r="C353">
        <v>0</v>
      </c>
      <c r="D353">
        <v>0</v>
      </c>
    </row>
    <row r="354" spans="1:4">
      <c r="A354" t="s">
        <v>1640</v>
      </c>
      <c r="B354" t="s">
        <v>482</v>
      </c>
      <c r="C354">
        <v>0</v>
      </c>
      <c r="D354">
        <v>2</v>
      </c>
    </row>
    <row r="355" spans="1:4">
      <c r="A355" t="s">
        <v>1644</v>
      </c>
      <c r="B355" t="s">
        <v>482</v>
      </c>
      <c r="C355">
        <v>0</v>
      </c>
      <c r="D355">
        <v>2</v>
      </c>
    </row>
    <row r="356" spans="1:4">
      <c r="A356" t="s">
        <v>384</v>
      </c>
      <c r="B356" t="s">
        <v>482</v>
      </c>
      <c r="C356">
        <v>4</v>
      </c>
      <c r="D356">
        <v>2</v>
      </c>
    </row>
    <row r="357" spans="1:4">
      <c r="A357" t="s">
        <v>424</v>
      </c>
      <c r="B357" t="s">
        <v>484</v>
      </c>
      <c r="C357">
        <v>2</v>
      </c>
      <c r="D357">
        <v>2</v>
      </c>
    </row>
    <row r="358" spans="1:4">
      <c r="A358" t="s">
        <v>1882</v>
      </c>
      <c r="B358" t="s">
        <v>482</v>
      </c>
      <c r="C358">
        <v>0</v>
      </c>
      <c r="D358">
        <v>0</v>
      </c>
    </row>
    <row r="359" spans="1:4">
      <c r="A359" t="s">
        <v>1558</v>
      </c>
      <c r="B359" t="s">
        <v>482</v>
      </c>
      <c r="C359">
        <v>0</v>
      </c>
      <c r="D359">
        <v>0</v>
      </c>
    </row>
    <row r="360" spans="1:4">
      <c r="A360" t="s">
        <v>183</v>
      </c>
      <c r="B360" t="s">
        <v>486</v>
      </c>
      <c r="C360">
        <v>80</v>
      </c>
      <c r="D360">
        <v>24</v>
      </c>
    </row>
    <row r="361" spans="1:4">
      <c r="A361" t="s">
        <v>1740</v>
      </c>
      <c r="B361" t="s">
        <v>482</v>
      </c>
      <c r="C361">
        <v>0</v>
      </c>
      <c r="D361">
        <v>0</v>
      </c>
    </row>
    <row r="362" spans="1:4">
      <c r="A362" t="s">
        <v>924</v>
      </c>
      <c r="B362" t="s">
        <v>482</v>
      </c>
      <c r="C362">
        <v>0</v>
      </c>
      <c r="D362">
        <v>0</v>
      </c>
    </row>
    <row r="363" spans="1:4">
      <c r="A363" t="s">
        <v>1410</v>
      </c>
      <c r="B363" t="s">
        <v>482</v>
      </c>
      <c r="C363">
        <v>1</v>
      </c>
      <c r="D363">
        <v>2</v>
      </c>
    </row>
    <row r="364" spans="1:4">
      <c r="A364" t="s">
        <v>225</v>
      </c>
      <c r="B364" t="s">
        <v>485</v>
      </c>
      <c r="C364">
        <v>3</v>
      </c>
      <c r="D364">
        <v>3</v>
      </c>
    </row>
    <row r="365" spans="1:4">
      <c r="A365" t="s">
        <v>233</v>
      </c>
      <c r="B365" t="s">
        <v>485</v>
      </c>
      <c r="C365">
        <v>2</v>
      </c>
      <c r="D365">
        <v>3</v>
      </c>
    </row>
    <row r="366" spans="1:4">
      <c r="A366" t="s">
        <v>243</v>
      </c>
      <c r="B366" t="s">
        <v>484</v>
      </c>
      <c r="C366">
        <v>0</v>
      </c>
      <c r="D366">
        <v>3</v>
      </c>
    </row>
    <row r="367" spans="1:4">
      <c r="A367" t="s">
        <v>262</v>
      </c>
      <c r="B367" t="s">
        <v>482</v>
      </c>
      <c r="C367">
        <v>2</v>
      </c>
      <c r="D367">
        <v>2</v>
      </c>
    </row>
    <row r="368" spans="1:4">
      <c r="A368" t="s">
        <v>269</v>
      </c>
      <c r="B368" t="s">
        <v>485</v>
      </c>
      <c r="C368">
        <v>9</v>
      </c>
      <c r="D368">
        <v>7</v>
      </c>
    </row>
    <row r="369" spans="1:4">
      <c r="A369" t="s">
        <v>1022</v>
      </c>
      <c r="B369" t="s">
        <v>482</v>
      </c>
      <c r="C369">
        <v>1</v>
      </c>
      <c r="D369">
        <v>1</v>
      </c>
    </row>
    <row r="370" spans="1:4">
      <c r="A370" t="s">
        <v>282</v>
      </c>
      <c r="B370" t="s">
        <v>485</v>
      </c>
      <c r="C370">
        <v>8</v>
      </c>
      <c r="D370">
        <v>6</v>
      </c>
    </row>
    <row r="371" spans="1:4">
      <c r="A371" t="s">
        <v>302</v>
      </c>
      <c r="B371" t="s">
        <v>485</v>
      </c>
      <c r="C371">
        <v>3</v>
      </c>
      <c r="D371">
        <v>4</v>
      </c>
    </row>
    <row r="372" spans="1:4">
      <c r="A372" t="s">
        <v>385</v>
      </c>
      <c r="B372" t="s">
        <v>482</v>
      </c>
      <c r="C372">
        <v>1</v>
      </c>
      <c r="D372">
        <v>1</v>
      </c>
    </row>
    <row r="373" spans="1:4">
      <c r="A373" t="s">
        <v>337</v>
      </c>
      <c r="B373" t="s">
        <v>485</v>
      </c>
      <c r="C373">
        <v>0</v>
      </c>
      <c r="D373">
        <v>8</v>
      </c>
    </row>
    <row r="374" spans="1:4">
      <c r="A374" t="s">
        <v>1850</v>
      </c>
      <c r="B374" t="s">
        <v>484</v>
      </c>
      <c r="C374">
        <v>0</v>
      </c>
      <c r="D374">
        <v>0</v>
      </c>
    </row>
    <row r="375" spans="1:4">
      <c r="A375" t="s">
        <v>1852</v>
      </c>
      <c r="B375" t="s">
        <v>484</v>
      </c>
      <c r="C375">
        <v>0</v>
      </c>
      <c r="D375">
        <v>0</v>
      </c>
    </row>
    <row r="376" spans="1:4">
      <c r="A376" t="s">
        <v>1854</v>
      </c>
      <c r="B376" t="s">
        <v>482</v>
      </c>
      <c r="C376">
        <v>0</v>
      </c>
      <c r="D376">
        <v>0</v>
      </c>
    </row>
    <row r="377" spans="1:4">
      <c r="A377" t="s">
        <v>352</v>
      </c>
      <c r="B377" t="s">
        <v>485</v>
      </c>
      <c r="C377">
        <v>2</v>
      </c>
      <c r="D377">
        <v>7</v>
      </c>
    </row>
    <row r="378" spans="1:4">
      <c r="A378" t="s">
        <v>392</v>
      </c>
      <c r="B378" t="s">
        <v>485</v>
      </c>
      <c r="C378">
        <v>5</v>
      </c>
      <c r="D378">
        <v>3</v>
      </c>
    </row>
    <row r="379" spans="1:4">
      <c r="A379" t="s">
        <v>393</v>
      </c>
      <c r="B379" t="s">
        <v>484</v>
      </c>
      <c r="C379">
        <v>7</v>
      </c>
      <c r="D379">
        <v>3</v>
      </c>
    </row>
    <row r="380" spans="1:4">
      <c r="A380" t="s">
        <v>394</v>
      </c>
      <c r="B380" t="s">
        <v>484</v>
      </c>
      <c r="C380">
        <v>4</v>
      </c>
      <c r="D380">
        <v>4</v>
      </c>
    </row>
    <row r="381" spans="1:4">
      <c r="A381" t="s">
        <v>397</v>
      </c>
      <c r="B381" t="s">
        <v>485</v>
      </c>
      <c r="C381">
        <v>4</v>
      </c>
      <c r="D381">
        <v>4</v>
      </c>
    </row>
    <row r="382" spans="1:4">
      <c r="A382" t="s">
        <v>425</v>
      </c>
      <c r="B382" t="s">
        <v>484</v>
      </c>
      <c r="C382">
        <v>4</v>
      </c>
      <c r="D382">
        <v>4</v>
      </c>
    </row>
    <row r="383" spans="1:4">
      <c r="A383" t="s">
        <v>429</v>
      </c>
      <c r="B383" t="s">
        <v>484</v>
      </c>
      <c r="C383">
        <v>0</v>
      </c>
      <c r="D383">
        <v>2</v>
      </c>
    </row>
    <row r="384" spans="1:4">
      <c r="A384" t="s">
        <v>904</v>
      </c>
      <c r="B384" t="s">
        <v>482</v>
      </c>
      <c r="C384">
        <v>1</v>
      </c>
      <c r="D384">
        <v>0</v>
      </c>
    </row>
    <row r="385" spans="1:4">
      <c r="A385" t="s">
        <v>267</v>
      </c>
      <c r="B385" t="s">
        <v>482</v>
      </c>
      <c r="C385">
        <v>2</v>
      </c>
      <c r="D385">
        <v>1</v>
      </c>
    </row>
    <row r="386" spans="1:4">
      <c r="A386" t="s">
        <v>672</v>
      </c>
      <c r="B386" t="s">
        <v>482</v>
      </c>
      <c r="C386">
        <v>1</v>
      </c>
      <c r="D386">
        <v>1</v>
      </c>
    </row>
    <row r="387" spans="1:4">
      <c r="A387" t="s">
        <v>440</v>
      </c>
      <c r="B387" t="s">
        <v>484</v>
      </c>
      <c r="C387">
        <v>4</v>
      </c>
      <c r="D387">
        <v>3</v>
      </c>
    </row>
    <row r="388" spans="1:4">
      <c r="A388" t="s">
        <v>461</v>
      </c>
      <c r="B388" t="s">
        <v>482</v>
      </c>
      <c r="C388">
        <v>0</v>
      </c>
      <c r="D388">
        <v>1</v>
      </c>
    </row>
    <row r="389" spans="1:4">
      <c r="A389" t="s">
        <v>462</v>
      </c>
      <c r="B389" t="s">
        <v>482</v>
      </c>
      <c r="C389">
        <v>4</v>
      </c>
      <c r="D389">
        <v>2</v>
      </c>
    </row>
    <row r="390" spans="1:4">
      <c r="A390" t="s">
        <v>574</v>
      </c>
      <c r="B390" t="s">
        <v>482</v>
      </c>
      <c r="C390">
        <v>1</v>
      </c>
      <c r="D390">
        <v>1</v>
      </c>
    </row>
    <row r="391" spans="1:4">
      <c r="A391" t="s">
        <v>616</v>
      </c>
      <c r="B391" t="s">
        <v>482</v>
      </c>
      <c r="C391">
        <v>0</v>
      </c>
      <c r="D391">
        <v>0</v>
      </c>
    </row>
    <row r="392" spans="1:4">
      <c r="A392" t="s">
        <v>1918</v>
      </c>
      <c r="B392" t="s">
        <v>482</v>
      </c>
      <c r="C392">
        <v>0</v>
      </c>
      <c r="D392">
        <v>0</v>
      </c>
    </row>
    <row r="393" spans="1:4">
      <c r="A393" t="s">
        <v>463</v>
      </c>
      <c r="B393" t="s">
        <v>482</v>
      </c>
      <c r="C393">
        <v>2</v>
      </c>
      <c r="D393">
        <v>1</v>
      </c>
    </row>
    <row r="394" spans="1:4">
      <c r="A394" t="s">
        <v>730</v>
      </c>
      <c r="B394" t="s">
        <v>482</v>
      </c>
      <c r="C394">
        <v>4</v>
      </c>
      <c r="D394">
        <v>2</v>
      </c>
    </row>
    <row r="395" spans="1:4">
      <c r="A395" t="s">
        <v>1783</v>
      </c>
      <c r="B395" t="s">
        <v>482</v>
      </c>
      <c r="C395">
        <v>0</v>
      </c>
      <c r="D395">
        <v>0</v>
      </c>
    </row>
    <row r="396" spans="1:4">
      <c r="A396" t="s">
        <v>481</v>
      </c>
      <c r="B396" t="s">
        <v>482</v>
      </c>
      <c r="C396">
        <v>2</v>
      </c>
      <c r="D396">
        <v>1</v>
      </c>
    </row>
    <row r="397" spans="1:4">
      <c r="A397" t="s">
        <v>930</v>
      </c>
      <c r="B397" t="s">
        <v>482</v>
      </c>
      <c r="C397">
        <v>0</v>
      </c>
      <c r="D397">
        <v>1</v>
      </c>
    </row>
    <row r="398" spans="1:4">
      <c r="A398" t="s">
        <v>496</v>
      </c>
      <c r="B398" t="s">
        <v>485</v>
      </c>
      <c r="C398">
        <v>4</v>
      </c>
      <c r="D398">
        <v>6</v>
      </c>
    </row>
    <row r="399" spans="1:4">
      <c r="A399" t="s">
        <v>502</v>
      </c>
      <c r="B399" t="s">
        <v>486</v>
      </c>
      <c r="C399">
        <v>11</v>
      </c>
      <c r="D399">
        <v>13</v>
      </c>
    </row>
    <row r="400" spans="1:4">
      <c r="A400" t="s">
        <v>1794</v>
      </c>
      <c r="B400" t="s">
        <v>482</v>
      </c>
      <c r="C400">
        <v>1</v>
      </c>
      <c r="D400">
        <v>1</v>
      </c>
    </row>
    <row r="401" spans="1:4">
      <c r="A401" t="s">
        <v>512</v>
      </c>
      <c r="B401" t="s">
        <v>482</v>
      </c>
      <c r="C401">
        <v>2</v>
      </c>
      <c r="D401">
        <v>1</v>
      </c>
    </row>
    <row r="402" spans="1:4">
      <c r="A402" t="s">
        <v>1846</v>
      </c>
      <c r="B402" t="s">
        <v>482</v>
      </c>
      <c r="C402">
        <v>1</v>
      </c>
      <c r="D402">
        <v>1</v>
      </c>
    </row>
    <row r="403" spans="1:4">
      <c r="A403" t="s">
        <v>1453</v>
      </c>
      <c r="B403" t="s">
        <v>482</v>
      </c>
      <c r="C403">
        <v>2</v>
      </c>
      <c r="D403">
        <v>2</v>
      </c>
    </row>
    <row r="404" spans="1:4">
      <c r="A404" t="s">
        <v>517</v>
      </c>
      <c r="B404" t="s">
        <v>482</v>
      </c>
      <c r="C404">
        <v>1</v>
      </c>
      <c r="D404">
        <v>2</v>
      </c>
    </row>
    <row r="405" spans="1:4">
      <c r="A405" t="s">
        <v>519</v>
      </c>
      <c r="B405" t="s">
        <v>482</v>
      </c>
      <c r="C405">
        <v>3</v>
      </c>
      <c r="D405">
        <v>2</v>
      </c>
    </row>
    <row r="406" spans="1:4">
      <c r="A406" t="s">
        <v>747</v>
      </c>
      <c r="B406" t="s">
        <v>482</v>
      </c>
      <c r="C406">
        <v>0</v>
      </c>
      <c r="D406">
        <v>1</v>
      </c>
    </row>
    <row r="407" spans="1:4">
      <c r="A407" t="s">
        <v>520</v>
      </c>
      <c r="B407" t="s">
        <v>486</v>
      </c>
      <c r="C407">
        <v>26</v>
      </c>
      <c r="D407">
        <v>178</v>
      </c>
    </row>
    <row r="408" spans="1:4">
      <c r="A408" t="s">
        <v>524</v>
      </c>
      <c r="B408" t="s">
        <v>486</v>
      </c>
      <c r="C408">
        <v>18</v>
      </c>
      <c r="D408">
        <v>74</v>
      </c>
    </row>
    <row r="409" spans="1:4">
      <c r="A409" t="s">
        <v>1924</v>
      </c>
      <c r="B409" t="s">
        <v>482</v>
      </c>
      <c r="C409">
        <v>0</v>
      </c>
      <c r="D409">
        <v>0</v>
      </c>
    </row>
    <row r="410" spans="1:4">
      <c r="A410" t="s">
        <v>498</v>
      </c>
      <c r="B410" t="s">
        <v>482</v>
      </c>
      <c r="C410">
        <v>2</v>
      </c>
      <c r="D410">
        <v>1</v>
      </c>
    </row>
    <row r="411" spans="1:4">
      <c r="A411" t="s">
        <v>1417</v>
      </c>
      <c r="B411" t="s">
        <v>482</v>
      </c>
      <c r="C411">
        <v>1</v>
      </c>
      <c r="D411">
        <v>1</v>
      </c>
    </row>
    <row r="412" spans="1:4">
      <c r="A412" t="s">
        <v>1778</v>
      </c>
      <c r="B412" t="s">
        <v>482</v>
      </c>
      <c r="C412">
        <v>0</v>
      </c>
      <c r="D412">
        <v>0</v>
      </c>
    </row>
    <row r="413" spans="1:4">
      <c r="A413" t="s">
        <v>1813</v>
      </c>
      <c r="B413" t="s">
        <v>482</v>
      </c>
      <c r="C413">
        <v>0</v>
      </c>
      <c r="D413">
        <v>1</v>
      </c>
    </row>
    <row r="414" spans="1:4">
      <c r="A414" t="s">
        <v>506</v>
      </c>
      <c r="B414" t="s">
        <v>482</v>
      </c>
      <c r="C414">
        <v>1</v>
      </c>
      <c r="D414">
        <v>1</v>
      </c>
    </row>
    <row r="415" spans="1:4">
      <c r="A415" t="s">
        <v>1802</v>
      </c>
      <c r="B415" t="s">
        <v>482</v>
      </c>
      <c r="C415">
        <v>0</v>
      </c>
      <c r="D415">
        <v>1</v>
      </c>
    </row>
    <row r="416" spans="1:4">
      <c r="A416" t="s">
        <v>1819</v>
      </c>
      <c r="B416" t="s">
        <v>482</v>
      </c>
      <c r="C416">
        <v>0</v>
      </c>
      <c r="D416">
        <v>0</v>
      </c>
    </row>
    <row r="417" spans="1:4">
      <c r="A417" t="s">
        <v>1832</v>
      </c>
      <c r="B417" t="s">
        <v>482</v>
      </c>
      <c r="C417">
        <v>0</v>
      </c>
      <c r="D417">
        <v>0</v>
      </c>
    </row>
    <row r="418" spans="1:4">
      <c r="A418" t="s">
        <v>528</v>
      </c>
      <c r="B418" t="s">
        <v>482</v>
      </c>
      <c r="C418">
        <v>0</v>
      </c>
      <c r="D418">
        <v>0</v>
      </c>
    </row>
    <row r="419" spans="1:4">
      <c r="A419" t="s">
        <v>527</v>
      </c>
      <c r="B419" t="s">
        <v>482</v>
      </c>
      <c r="C419">
        <v>1</v>
      </c>
      <c r="D419">
        <v>1</v>
      </c>
    </row>
    <row r="420" spans="1:4">
      <c r="A420" t="s">
        <v>1561</v>
      </c>
      <c r="B420" t="s">
        <v>482</v>
      </c>
      <c r="C420">
        <v>0</v>
      </c>
      <c r="D420">
        <v>0</v>
      </c>
    </row>
    <row r="421" spans="1:4">
      <c r="A421" t="s">
        <v>3289</v>
      </c>
      <c r="B421" t="s">
        <v>482</v>
      </c>
      <c r="C421">
        <v>0</v>
      </c>
      <c r="D421">
        <v>0</v>
      </c>
    </row>
    <row r="422" spans="1:4">
      <c r="A422" t="s">
        <v>1775</v>
      </c>
      <c r="B422" t="s">
        <v>482</v>
      </c>
      <c r="C422">
        <v>0</v>
      </c>
      <c r="D422">
        <v>0</v>
      </c>
    </row>
    <row r="423" spans="1:4">
      <c r="A423" t="s">
        <v>1826</v>
      </c>
      <c r="B423" t="s">
        <v>482</v>
      </c>
      <c r="C423">
        <v>0</v>
      </c>
      <c r="D423">
        <v>0</v>
      </c>
    </row>
    <row r="424" spans="1:4">
      <c r="A424" t="s">
        <v>555</v>
      </c>
      <c r="B424" t="s">
        <v>482</v>
      </c>
      <c r="C424">
        <v>0</v>
      </c>
      <c r="D424">
        <v>0</v>
      </c>
    </row>
    <row r="425" spans="1:4">
      <c r="A425" t="s">
        <v>570</v>
      </c>
      <c r="B425" t="s">
        <v>482</v>
      </c>
      <c r="C425">
        <v>0</v>
      </c>
      <c r="D425">
        <v>2</v>
      </c>
    </row>
    <row r="426" spans="1:4">
      <c r="A426" t="s">
        <v>548</v>
      </c>
      <c r="B426" t="s">
        <v>482</v>
      </c>
      <c r="C426">
        <v>0</v>
      </c>
      <c r="D426">
        <v>3</v>
      </c>
    </row>
    <row r="427" spans="1:4">
      <c r="A427" t="s">
        <v>549</v>
      </c>
      <c r="B427" t="s">
        <v>482</v>
      </c>
      <c r="C427">
        <v>0</v>
      </c>
      <c r="D427">
        <v>3</v>
      </c>
    </row>
    <row r="428" spans="1:4">
      <c r="A428" t="s">
        <v>1902</v>
      </c>
      <c r="B428" t="s">
        <v>482</v>
      </c>
      <c r="C428">
        <v>0</v>
      </c>
      <c r="D428">
        <v>1</v>
      </c>
    </row>
    <row r="429" spans="1:4">
      <c r="A429" t="s">
        <v>546</v>
      </c>
      <c r="B429" t="s">
        <v>482</v>
      </c>
      <c r="C429">
        <v>1</v>
      </c>
      <c r="D429">
        <v>2</v>
      </c>
    </row>
    <row r="430" spans="1:4">
      <c r="A430" t="s">
        <v>1830</v>
      </c>
      <c r="B430" t="s">
        <v>482</v>
      </c>
      <c r="C430">
        <v>0</v>
      </c>
      <c r="D430">
        <v>0</v>
      </c>
    </row>
    <row r="431" spans="1:4">
      <c r="A431" t="s">
        <v>681</v>
      </c>
      <c r="B431" t="s">
        <v>482</v>
      </c>
      <c r="C431">
        <v>0</v>
      </c>
      <c r="D431">
        <v>0</v>
      </c>
    </row>
    <row r="432" spans="1:4">
      <c r="A432" t="s">
        <v>690</v>
      </c>
      <c r="B432" t="s">
        <v>482</v>
      </c>
      <c r="C432">
        <v>0</v>
      </c>
      <c r="D432">
        <v>0</v>
      </c>
    </row>
    <row r="433" spans="1:4">
      <c r="A433" t="s">
        <v>786</v>
      </c>
      <c r="B433" t="s">
        <v>482</v>
      </c>
      <c r="C433">
        <v>0</v>
      </c>
      <c r="D433">
        <v>6</v>
      </c>
    </row>
    <row r="434" spans="1:4">
      <c r="A434" t="s">
        <v>797</v>
      </c>
      <c r="B434" t="s">
        <v>482</v>
      </c>
      <c r="C434">
        <v>2</v>
      </c>
      <c r="D434">
        <v>2</v>
      </c>
    </row>
    <row r="435" spans="1:4">
      <c r="A435" t="s">
        <v>805</v>
      </c>
      <c r="B435" t="s">
        <v>482</v>
      </c>
      <c r="C435">
        <v>10</v>
      </c>
      <c r="D435">
        <v>12</v>
      </c>
    </row>
    <row r="436" spans="1:4">
      <c r="A436" t="s">
        <v>1589</v>
      </c>
      <c r="B436" t="s">
        <v>482</v>
      </c>
      <c r="C436">
        <v>2</v>
      </c>
      <c r="D436">
        <v>1</v>
      </c>
    </row>
    <row r="437" spans="1:4">
      <c r="A437" t="s">
        <v>645</v>
      </c>
      <c r="B437" t="s">
        <v>482</v>
      </c>
      <c r="C437">
        <v>0</v>
      </c>
      <c r="D437">
        <v>0</v>
      </c>
    </row>
    <row r="438" spans="1:4">
      <c r="A438" t="s">
        <v>657</v>
      </c>
      <c r="B438" t="s">
        <v>482</v>
      </c>
      <c r="C438">
        <v>0</v>
      </c>
      <c r="D438">
        <v>0</v>
      </c>
    </row>
    <row r="439" spans="1:4">
      <c r="A439" t="s">
        <v>799</v>
      </c>
      <c r="B439" t="s">
        <v>482</v>
      </c>
      <c r="C439">
        <v>0</v>
      </c>
      <c r="D439">
        <v>2</v>
      </c>
    </row>
    <row r="440" spans="1:4">
      <c r="A440" t="s">
        <v>634</v>
      </c>
      <c r="B440" t="s">
        <v>482</v>
      </c>
      <c r="C440">
        <v>0</v>
      </c>
      <c r="D440">
        <v>0</v>
      </c>
    </row>
    <row r="441" spans="1:4">
      <c r="A441" t="s">
        <v>666</v>
      </c>
      <c r="B441" t="s">
        <v>486</v>
      </c>
      <c r="C441">
        <v>4</v>
      </c>
      <c r="D441">
        <v>9</v>
      </c>
    </row>
    <row r="442" spans="1:4">
      <c r="A442" t="s">
        <v>7772</v>
      </c>
      <c r="B442" t="s">
        <v>482</v>
      </c>
      <c r="C442">
        <v>0</v>
      </c>
      <c r="D442">
        <v>2</v>
      </c>
    </row>
    <row r="443" spans="1:4">
      <c r="A443" t="s">
        <v>1734</v>
      </c>
      <c r="B443" t="s">
        <v>482</v>
      </c>
      <c r="C443">
        <v>0</v>
      </c>
      <c r="D443">
        <v>0</v>
      </c>
    </row>
    <row r="444" spans="1:4">
      <c r="A444" t="s">
        <v>914</v>
      </c>
      <c r="B444" t="s">
        <v>482</v>
      </c>
      <c r="C444">
        <v>1</v>
      </c>
      <c r="D444">
        <v>0</v>
      </c>
    </row>
    <row r="445" spans="1:4">
      <c r="A445" t="s">
        <v>1811</v>
      </c>
      <c r="B445" t="s">
        <v>482</v>
      </c>
      <c r="C445">
        <v>2</v>
      </c>
      <c r="D445">
        <v>2</v>
      </c>
    </row>
    <row r="446" spans="1:4">
      <c r="A446" t="s">
        <v>1324</v>
      </c>
      <c r="B446" t="s">
        <v>482</v>
      </c>
      <c r="C446">
        <v>0</v>
      </c>
      <c r="D446">
        <v>2</v>
      </c>
    </row>
    <row r="447" spans="1:4">
      <c r="A447" t="s">
        <v>1928</v>
      </c>
      <c r="B447" t="s">
        <v>482</v>
      </c>
      <c r="C447">
        <v>1</v>
      </c>
      <c r="D447">
        <v>2</v>
      </c>
    </row>
    <row r="448" spans="1:4">
      <c r="A448" t="s">
        <v>1767</v>
      </c>
      <c r="B448" t="s">
        <v>482</v>
      </c>
      <c r="C448">
        <v>0</v>
      </c>
      <c r="D448">
        <v>1</v>
      </c>
    </row>
    <row r="449" spans="1:4">
      <c r="A449" t="s">
        <v>1116</v>
      </c>
      <c r="B449" t="s">
        <v>482</v>
      </c>
      <c r="C449">
        <v>0</v>
      </c>
      <c r="D449">
        <v>2</v>
      </c>
    </row>
    <row r="450" spans="1:4">
      <c r="A450" t="s">
        <v>1497</v>
      </c>
      <c r="B450" t="s">
        <v>482</v>
      </c>
      <c r="C450">
        <v>0</v>
      </c>
      <c r="D450">
        <v>0</v>
      </c>
    </row>
    <row r="451" spans="1:4">
      <c r="A451" t="s">
        <v>1572</v>
      </c>
      <c r="B451" t="s">
        <v>482</v>
      </c>
      <c r="C451">
        <v>0</v>
      </c>
      <c r="D451">
        <v>0</v>
      </c>
    </row>
    <row r="452" spans="1:4">
      <c r="A452" t="s">
        <v>1650</v>
      </c>
      <c r="B452" t="s">
        <v>482</v>
      </c>
      <c r="C452">
        <v>5</v>
      </c>
      <c r="D452">
        <v>0</v>
      </c>
    </row>
    <row r="453" spans="1:4">
      <c r="A453" t="s">
        <v>1702</v>
      </c>
      <c r="B453" t="s">
        <v>484</v>
      </c>
      <c r="C453">
        <v>2</v>
      </c>
      <c r="D453">
        <v>5</v>
      </c>
    </row>
    <row r="454" spans="1:4">
      <c r="A454" t="s">
        <v>1728</v>
      </c>
      <c r="B454" t="s">
        <v>482</v>
      </c>
      <c r="C454">
        <v>0</v>
      </c>
      <c r="D454">
        <v>1</v>
      </c>
    </row>
    <row r="455" spans="1:4">
      <c r="A455" t="s">
        <v>1730</v>
      </c>
      <c r="B455" t="s">
        <v>482</v>
      </c>
      <c r="C455">
        <v>0</v>
      </c>
      <c r="D455">
        <v>0</v>
      </c>
    </row>
    <row r="456" spans="1:4">
      <c r="A456" t="s">
        <v>1737</v>
      </c>
      <c r="B456" t="s">
        <v>482</v>
      </c>
      <c r="C456">
        <v>0</v>
      </c>
      <c r="D456">
        <v>1</v>
      </c>
    </row>
    <row r="457" spans="1:4">
      <c r="A457" t="s">
        <v>1742</v>
      </c>
      <c r="B457" t="s">
        <v>482</v>
      </c>
      <c r="C457">
        <v>0</v>
      </c>
      <c r="D457">
        <v>0</v>
      </c>
    </row>
    <row r="458" spans="1:4">
      <c r="A458" t="s">
        <v>1747</v>
      </c>
      <c r="B458" t="s">
        <v>484</v>
      </c>
      <c r="C458">
        <v>0</v>
      </c>
      <c r="D458">
        <v>2</v>
      </c>
    </row>
    <row r="459" spans="1:4">
      <c r="A459" t="s">
        <v>1749</v>
      </c>
      <c r="B459" t="s">
        <v>482</v>
      </c>
      <c r="C459">
        <v>0</v>
      </c>
      <c r="D459">
        <v>0</v>
      </c>
    </row>
    <row r="460" spans="1:4">
      <c r="A460" t="s">
        <v>1761</v>
      </c>
      <c r="B460" t="s">
        <v>482</v>
      </c>
      <c r="C460">
        <v>0</v>
      </c>
      <c r="D460">
        <v>1</v>
      </c>
    </row>
    <row r="461" spans="1:4">
      <c r="A461" t="s">
        <v>1763</v>
      </c>
      <c r="B461" t="s">
        <v>482</v>
      </c>
      <c r="C461">
        <v>0</v>
      </c>
      <c r="D461">
        <v>0</v>
      </c>
    </row>
    <row r="462" spans="1:4">
      <c r="A462" t="s">
        <v>1765</v>
      </c>
      <c r="B462" t="s">
        <v>482</v>
      </c>
      <c r="C462">
        <v>0</v>
      </c>
      <c r="D462">
        <v>0</v>
      </c>
    </row>
    <row r="463" spans="1:4">
      <c r="A463" t="s">
        <v>1787</v>
      </c>
      <c r="B463" t="s">
        <v>482</v>
      </c>
      <c r="C463">
        <v>0</v>
      </c>
      <c r="D463">
        <v>1</v>
      </c>
    </row>
    <row r="464" spans="1:4">
      <c r="A464" t="s">
        <v>1789</v>
      </c>
      <c r="B464" t="s">
        <v>482</v>
      </c>
      <c r="C464">
        <v>0</v>
      </c>
      <c r="D464">
        <v>1</v>
      </c>
    </row>
    <row r="465" spans="1:4">
      <c r="A465" t="s">
        <v>1792</v>
      </c>
      <c r="B465" t="s">
        <v>482</v>
      </c>
      <c r="C465">
        <v>0</v>
      </c>
      <c r="D465">
        <v>0</v>
      </c>
    </row>
    <row r="466" spans="1:4">
      <c r="A466" t="s">
        <v>1796</v>
      </c>
      <c r="B466" t="s">
        <v>482</v>
      </c>
      <c r="C466">
        <v>0</v>
      </c>
      <c r="D466">
        <v>1</v>
      </c>
    </row>
    <row r="467" spans="1:4">
      <c r="A467" t="s">
        <v>1798</v>
      </c>
      <c r="B467" t="s">
        <v>482</v>
      </c>
      <c r="C467">
        <v>0</v>
      </c>
      <c r="D467">
        <v>0</v>
      </c>
    </row>
    <row r="468" spans="1:4">
      <c r="A468" t="s">
        <v>1800</v>
      </c>
      <c r="B468" t="s">
        <v>484</v>
      </c>
      <c r="C468">
        <v>0</v>
      </c>
      <c r="D468">
        <v>0</v>
      </c>
    </row>
    <row r="469" spans="1:4">
      <c r="A469" t="s">
        <v>1804</v>
      </c>
      <c r="B469" t="s">
        <v>482</v>
      </c>
      <c r="C469">
        <v>0</v>
      </c>
      <c r="D469">
        <v>0</v>
      </c>
    </row>
    <row r="470" spans="1:4">
      <c r="A470" t="s">
        <v>1824</v>
      </c>
      <c r="B470" t="s">
        <v>482</v>
      </c>
      <c r="C470">
        <v>0</v>
      </c>
      <c r="D470">
        <v>1</v>
      </c>
    </row>
    <row r="471" spans="1:4">
      <c r="A471" t="s">
        <v>1828</v>
      </c>
      <c r="B471" t="s">
        <v>482</v>
      </c>
      <c r="C471">
        <v>2</v>
      </c>
      <c r="D471">
        <v>2</v>
      </c>
    </row>
    <row r="472" spans="1:4">
      <c r="A472" t="s">
        <v>1834</v>
      </c>
      <c r="B472" t="s">
        <v>482</v>
      </c>
      <c r="C472">
        <v>0</v>
      </c>
      <c r="D472">
        <v>1</v>
      </c>
    </row>
    <row r="473" spans="1:4">
      <c r="A473" t="s">
        <v>1836</v>
      </c>
      <c r="B473" t="s">
        <v>482</v>
      </c>
      <c r="C473">
        <v>0</v>
      </c>
      <c r="D473">
        <v>1</v>
      </c>
    </row>
    <row r="474" spans="1:4">
      <c r="A474" t="s">
        <v>1838</v>
      </c>
      <c r="B474" t="s">
        <v>482</v>
      </c>
      <c r="C474">
        <v>0</v>
      </c>
      <c r="D474">
        <v>1</v>
      </c>
    </row>
    <row r="475" spans="1:4">
      <c r="A475" t="s">
        <v>1844</v>
      </c>
      <c r="B475" t="s">
        <v>482</v>
      </c>
      <c r="C475">
        <v>0</v>
      </c>
      <c r="D475">
        <v>0</v>
      </c>
    </row>
    <row r="476" spans="1:4">
      <c r="A476" t="s">
        <v>1848</v>
      </c>
      <c r="B476" t="s">
        <v>482</v>
      </c>
      <c r="C476">
        <v>1</v>
      </c>
      <c r="D476">
        <v>2</v>
      </c>
    </row>
    <row r="477" spans="1:4">
      <c r="A477" t="s">
        <v>1862</v>
      </c>
      <c r="B477" t="s">
        <v>482</v>
      </c>
      <c r="C477">
        <v>0</v>
      </c>
      <c r="D477">
        <v>1</v>
      </c>
    </row>
    <row r="478" spans="1:4">
      <c r="A478" t="s">
        <v>1866</v>
      </c>
      <c r="B478" t="s">
        <v>482</v>
      </c>
      <c r="C478">
        <v>0</v>
      </c>
      <c r="D478">
        <v>0</v>
      </c>
    </row>
    <row r="479" spans="1:4">
      <c r="A479" t="s">
        <v>1868</v>
      </c>
      <c r="B479" t="s">
        <v>482</v>
      </c>
      <c r="C479">
        <v>1</v>
      </c>
      <c r="D479">
        <v>1</v>
      </c>
    </row>
    <row r="480" spans="1:4">
      <c r="A480" t="s">
        <v>1870</v>
      </c>
      <c r="B480" t="s">
        <v>482</v>
      </c>
      <c r="C480">
        <v>0</v>
      </c>
      <c r="D480">
        <v>0</v>
      </c>
    </row>
    <row r="481" spans="1:4">
      <c r="A481" t="s">
        <v>1872</v>
      </c>
      <c r="B481" t="s">
        <v>482</v>
      </c>
      <c r="C481">
        <v>0</v>
      </c>
      <c r="D481">
        <v>1</v>
      </c>
    </row>
    <row r="482" spans="1:4">
      <c r="A482" t="s">
        <v>1886</v>
      </c>
      <c r="B482" t="s">
        <v>482</v>
      </c>
      <c r="C482">
        <v>0</v>
      </c>
      <c r="D482">
        <v>1</v>
      </c>
    </row>
    <row r="483" spans="1:4">
      <c r="A483" t="s">
        <v>1890</v>
      </c>
      <c r="B483" t="s">
        <v>482</v>
      </c>
      <c r="C483">
        <v>3</v>
      </c>
      <c r="D483">
        <v>1</v>
      </c>
    </row>
    <row r="484" spans="1:4">
      <c r="A484" t="s">
        <v>1892</v>
      </c>
      <c r="B484" t="s">
        <v>485</v>
      </c>
      <c r="C484">
        <v>11</v>
      </c>
      <c r="D484">
        <v>11</v>
      </c>
    </row>
    <row r="485" spans="1:4">
      <c r="A485" t="s">
        <v>1898</v>
      </c>
      <c r="B485" t="s">
        <v>482</v>
      </c>
      <c r="C485">
        <v>0</v>
      </c>
      <c r="D485">
        <v>1</v>
      </c>
    </row>
    <row r="486" spans="1:4">
      <c r="A486" t="s">
        <v>1900</v>
      </c>
      <c r="B486" t="s">
        <v>482</v>
      </c>
      <c r="C486">
        <v>0</v>
      </c>
      <c r="D486">
        <v>1</v>
      </c>
    </row>
    <row r="487" spans="1:4">
      <c r="A487" t="s">
        <v>1904</v>
      </c>
      <c r="B487" t="s">
        <v>482</v>
      </c>
      <c r="C487">
        <v>0</v>
      </c>
      <c r="D487">
        <v>1</v>
      </c>
    </row>
    <row r="488" spans="1:4">
      <c r="A488" t="s">
        <v>1906</v>
      </c>
      <c r="B488" t="s">
        <v>482</v>
      </c>
      <c r="C488">
        <v>1</v>
      </c>
      <c r="D488">
        <v>0</v>
      </c>
    </row>
    <row r="489" spans="1:4">
      <c r="A489" t="s">
        <v>1912</v>
      </c>
      <c r="B489" t="s">
        <v>482</v>
      </c>
      <c r="C489">
        <v>0</v>
      </c>
      <c r="D489">
        <v>0</v>
      </c>
    </row>
    <row r="490" spans="1:4">
      <c r="A490" t="s">
        <v>1914</v>
      </c>
      <c r="B490" t="s">
        <v>482</v>
      </c>
      <c r="C490">
        <v>0</v>
      </c>
      <c r="D490">
        <v>1</v>
      </c>
    </row>
    <row r="491" spans="1:4">
      <c r="A491" t="s">
        <v>1916</v>
      </c>
      <c r="B491" t="s">
        <v>482</v>
      </c>
      <c r="C491">
        <v>0</v>
      </c>
      <c r="D491">
        <v>0</v>
      </c>
    </row>
    <row r="492" spans="1:4">
      <c r="A492" t="s">
        <v>1920</v>
      </c>
      <c r="B492" t="s">
        <v>482</v>
      </c>
      <c r="C492">
        <v>0</v>
      </c>
      <c r="D492">
        <v>0</v>
      </c>
    </row>
    <row r="493" spans="1:4">
      <c r="A493" t="s">
        <v>1926</v>
      </c>
      <c r="B493" t="s">
        <v>482</v>
      </c>
      <c r="C493">
        <v>0</v>
      </c>
      <c r="D493">
        <v>2</v>
      </c>
    </row>
    <row r="494" spans="1:4">
      <c r="A494" t="s">
        <v>1932</v>
      </c>
      <c r="B494" t="s">
        <v>482</v>
      </c>
      <c r="C494">
        <v>0</v>
      </c>
      <c r="D494">
        <v>1</v>
      </c>
    </row>
    <row r="495" spans="1:4">
      <c r="A495" t="s">
        <v>1938</v>
      </c>
      <c r="B495" t="s">
        <v>482</v>
      </c>
      <c r="C495">
        <v>0</v>
      </c>
      <c r="D49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1"/>
  <sheetViews>
    <sheetView workbookViewId="0">
      <selection activeCell="D10" sqref="D4:D436"/>
      <pivotSelection pane="bottomRight" showHeader="1" axis="axisRow" dimension="3" activeRow="9" activeCol="3" previousRow="9" previousCol="3" click="1" r:id="rId1">
        <pivotArea dataOnly="0" labelOnly="1" outline="0" fieldPosition="0">
          <references count="1">
            <reference field="38" count="0"/>
          </references>
        </pivotArea>
      </pivotSelection>
    </sheetView>
  </sheetViews>
  <sheetFormatPr defaultColWidth="9" defaultRowHeight="15"/>
  <cols>
    <col min="1" max="1" width="20.140625" bestFit="1" customWidth="1"/>
    <col min="2" max="2" width="7.140625" bestFit="1" customWidth="1"/>
    <col min="3" max="3" width="7.85546875" customWidth="1"/>
    <col min="4" max="4" width="13.140625" customWidth="1"/>
    <col min="5" max="5" width="16.28515625" customWidth="1"/>
    <col min="6" max="256" width="10" customWidth="1"/>
  </cols>
  <sheetData>
    <row r="1" spans="1:5">
      <c r="A1" s="17" t="s">
        <v>8</v>
      </c>
      <c r="B1" t="s">
        <v>487</v>
      </c>
      <c r="E1" s="9" t="s">
        <v>95</v>
      </c>
    </row>
    <row r="3" spans="1:5">
      <c r="A3" s="17" t="s">
        <v>13</v>
      </c>
      <c r="B3" s="17" t="s">
        <v>12</v>
      </c>
      <c r="C3" s="17" t="s">
        <v>0</v>
      </c>
      <c r="D3" s="17" t="s">
        <v>71</v>
      </c>
    </row>
    <row r="4" spans="1:5">
      <c r="A4" t="s">
        <v>879</v>
      </c>
      <c r="B4" t="s">
        <v>482</v>
      </c>
      <c r="C4">
        <v>0</v>
      </c>
      <c r="D4">
        <v>0</v>
      </c>
    </row>
    <row r="5" spans="1:5">
      <c r="A5" t="s">
        <v>177</v>
      </c>
      <c r="B5" t="s">
        <v>482</v>
      </c>
      <c r="C5">
        <v>1</v>
      </c>
      <c r="D5">
        <v>1</v>
      </c>
    </row>
    <row r="6" spans="1:5">
      <c r="A6" t="s">
        <v>1401</v>
      </c>
      <c r="B6" t="s">
        <v>482</v>
      </c>
      <c r="C6">
        <v>1</v>
      </c>
      <c r="D6">
        <v>1</v>
      </c>
    </row>
    <row r="7" spans="1:5">
      <c r="A7" t="s">
        <v>182</v>
      </c>
      <c r="B7" t="s">
        <v>486</v>
      </c>
      <c r="C7">
        <v>20</v>
      </c>
      <c r="D7">
        <v>10</v>
      </c>
    </row>
    <row r="8" spans="1:5">
      <c r="A8" t="s">
        <v>184</v>
      </c>
      <c r="B8" t="s">
        <v>486</v>
      </c>
      <c r="C8">
        <v>82</v>
      </c>
      <c r="D8">
        <v>76</v>
      </c>
    </row>
    <row r="9" spans="1:5">
      <c r="A9" t="s">
        <v>185</v>
      </c>
      <c r="B9" t="s">
        <v>486</v>
      </c>
      <c r="C9">
        <v>90</v>
      </c>
      <c r="D9">
        <v>89</v>
      </c>
    </row>
    <row r="10" spans="1:5">
      <c r="A10" t="s">
        <v>186</v>
      </c>
      <c r="B10" t="s">
        <v>485</v>
      </c>
      <c r="C10">
        <v>2</v>
      </c>
      <c r="D10">
        <v>7</v>
      </c>
    </row>
    <row r="11" spans="1:5">
      <c r="A11" t="s">
        <v>187</v>
      </c>
      <c r="B11" t="s">
        <v>485</v>
      </c>
      <c r="C11">
        <v>4</v>
      </c>
      <c r="D11">
        <v>3</v>
      </c>
    </row>
    <row r="12" spans="1:5">
      <c r="A12" t="s">
        <v>188</v>
      </c>
      <c r="B12" t="s">
        <v>486</v>
      </c>
      <c r="C12">
        <v>20</v>
      </c>
      <c r="D12">
        <v>14</v>
      </c>
    </row>
    <row r="13" spans="1:5">
      <c r="A13" t="s">
        <v>1726</v>
      </c>
      <c r="B13" t="s">
        <v>486</v>
      </c>
      <c r="C13">
        <v>109</v>
      </c>
      <c r="D13">
        <v>16</v>
      </c>
    </row>
    <row r="14" spans="1:5">
      <c r="A14" t="s">
        <v>189</v>
      </c>
      <c r="B14" t="s">
        <v>482</v>
      </c>
      <c r="C14">
        <v>3</v>
      </c>
      <c r="D14">
        <v>2</v>
      </c>
    </row>
    <row r="15" spans="1:5">
      <c r="A15" t="s">
        <v>190</v>
      </c>
      <c r="B15" t="s">
        <v>484</v>
      </c>
      <c r="C15">
        <v>1</v>
      </c>
      <c r="D15">
        <v>2</v>
      </c>
    </row>
    <row r="16" spans="1:5">
      <c r="A16" t="s">
        <v>193</v>
      </c>
      <c r="B16" t="s">
        <v>484</v>
      </c>
      <c r="C16">
        <v>4</v>
      </c>
      <c r="D16">
        <v>0</v>
      </c>
    </row>
    <row r="17" spans="1:4">
      <c r="A17" t="s">
        <v>194</v>
      </c>
      <c r="B17" t="s">
        <v>484</v>
      </c>
      <c r="C17">
        <v>3</v>
      </c>
      <c r="D17">
        <v>3</v>
      </c>
    </row>
    <row r="18" spans="1:4">
      <c r="A18" t="s">
        <v>195</v>
      </c>
      <c r="B18" t="s">
        <v>484</v>
      </c>
      <c r="C18">
        <v>3</v>
      </c>
      <c r="D18">
        <v>3</v>
      </c>
    </row>
    <row r="19" spans="1:4">
      <c r="A19" t="s">
        <v>196</v>
      </c>
      <c r="B19" t="s">
        <v>482</v>
      </c>
      <c r="C19">
        <v>1</v>
      </c>
      <c r="D19">
        <v>0</v>
      </c>
    </row>
    <row r="20" spans="1:4">
      <c r="A20" t="s">
        <v>197</v>
      </c>
      <c r="B20" t="s">
        <v>484</v>
      </c>
      <c r="C20">
        <v>4</v>
      </c>
      <c r="D20">
        <v>3</v>
      </c>
    </row>
    <row r="21" spans="1:4">
      <c r="A21" t="s">
        <v>540</v>
      </c>
      <c r="B21" t="s">
        <v>482</v>
      </c>
      <c r="C21">
        <v>0</v>
      </c>
      <c r="D21">
        <v>1</v>
      </c>
    </row>
    <row r="22" spans="1:4">
      <c r="A22" t="s">
        <v>199</v>
      </c>
      <c r="B22" t="s">
        <v>482</v>
      </c>
      <c r="C22">
        <v>2</v>
      </c>
      <c r="D22">
        <v>2</v>
      </c>
    </row>
    <row r="23" spans="1:4">
      <c r="A23" t="s">
        <v>200</v>
      </c>
      <c r="B23" t="s">
        <v>482</v>
      </c>
      <c r="C23">
        <v>1</v>
      </c>
      <c r="D23">
        <v>1</v>
      </c>
    </row>
    <row r="24" spans="1:4">
      <c r="A24" t="s">
        <v>201</v>
      </c>
      <c r="B24" t="s">
        <v>485</v>
      </c>
      <c r="C24">
        <v>0</v>
      </c>
      <c r="D24">
        <v>5</v>
      </c>
    </row>
    <row r="25" spans="1:4">
      <c r="A25" t="s">
        <v>202</v>
      </c>
      <c r="B25" t="s">
        <v>485</v>
      </c>
      <c r="C25">
        <v>1</v>
      </c>
      <c r="D25">
        <v>5</v>
      </c>
    </row>
    <row r="26" spans="1:4">
      <c r="A26" t="s">
        <v>203</v>
      </c>
      <c r="B26" t="s">
        <v>485</v>
      </c>
      <c r="C26">
        <v>7</v>
      </c>
      <c r="D26">
        <v>9</v>
      </c>
    </row>
    <row r="27" spans="1:4">
      <c r="A27" t="s">
        <v>204</v>
      </c>
      <c r="B27" t="s">
        <v>482</v>
      </c>
      <c r="C27">
        <v>2</v>
      </c>
      <c r="D27">
        <v>2</v>
      </c>
    </row>
    <row r="28" spans="1:4">
      <c r="A28" t="s">
        <v>205</v>
      </c>
      <c r="B28" t="s">
        <v>482</v>
      </c>
      <c r="C28">
        <v>3</v>
      </c>
      <c r="D28">
        <v>1</v>
      </c>
    </row>
    <row r="29" spans="1:4">
      <c r="A29" t="s">
        <v>495</v>
      </c>
      <c r="B29" t="s">
        <v>482</v>
      </c>
      <c r="C29">
        <v>1</v>
      </c>
      <c r="D29">
        <v>1</v>
      </c>
    </row>
    <row r="30" spans="1:4">
      <c r="A30" t="s">
        <v>208</v>
      </c>
      <c r="B30" t="s">
        <v>484</v>
      </c>
      <c r="C30">
        <v>2</v>
      </c>
      <c r="D30">
        <v>2</v>
      </c>
    </row>
    <row r="31" spans="1:4">
      <c r="A31" t="s">
        <v>213</v>
      </c>
      <c r="B31" t="s">
        <v>485</v>
      </c>
      <c r="C31">
        <v>2</v>
      </c>
      <c r="D31">
        <v>2</v>
      </c>
    </row>
    <row r="32" spans="1:4">
      <c r="A32" t="s">
        <v>214</v>
      </c>
      <c r="B32" t="s">
        <v>486</v>
      </c>
      <c r="C32">
        <v>15</v>
      </c>
      <c r="D32">
        <v>10</v>
      </c>
    </row>
    <row r="33" spans="1:4">
      <c r="A33" t="s">
        <v>215</v>
      </c>
      <c r="B33" t="s">
        <v>485</v>
      </c>
      <c r="C33">
        <v>3</v>
      </c>
      <c r="D33">
        <v>6</v>
      </c>
    </row>
    <row r="34" spans="1:4">
      <c r="A34" t="s">
        <v>216</v>
      </c>
      <c r="B34" t="s">
        <v>486</v>
      </c>
      <c r="C34">
        <v>0</v>
      </c>
      <c r="D34">
        <v>14</v>
      </c>
    </row>
    <row r="35" spans="1:4">
      <c r="A35" t="s">
        <v>217</v>
      </c>
      <c r="B35" t="s">
        <v>486</v>
      </c>
      <c r="C35">
        <v>9</v>
      </c>
      <c r="D35">
        <v>11</v>
      </c>
    </row>
    <row r="36" spans="1:4">
      <c r="A36" t="s">
        <v>218</v>
      </c>
      <c r="B36" t="s">
        <v>482</v>
      </c>
      <c r="C36">
        <v>0</v>
      </c>
      <c r="D36">
        <v>1</v>
      </c>
    </row>
    <row r="37" spans="1:4">
      <c r="A37" t="s">
        <v>219</v>
      </c>
      <c r="B37" t="s">
        <v>485</v>
      </c>
      <c r="C37">
        <v>6</v>
      </c>
      <c r="D37">
        <v>6</v>
      </c>
    </row>
    <row r="38" spans="1:4">
      <c r="A38" t="s">
        <v>220</v>
      </c>
      <c r="B38" t="s">
        <v>485</v>
      </c>
      <c r="C38">
        <v>2</v>
      </c>
      <c r="D38">
        <v>4</v>
      </c>
    </row>
    <row r="39" spans="1:4">
      <c r="A39" t="s">
        <v>221</v>
      </c>
      <c r="B39" t="s">
        <v>482</v>
      </c>
      <c r="C39">
        <v>1</v>
      </c>
      <c r="D39">
        <v>1</v>
      </c>
    </row>
    <row r="40" spans="1:4">
      <c r="A40" t="s">
        <v>222</v>
      </c>
      <c r="B40" t="s">
        <v>485</v>
      </c>
      <c r="C40">
        <v>13</v>
      </c>
      <c r="D40">
        <v>4</v>
      </c>
    </row>
    <row r="41" spans="1:4">
      <c r="A41" t="s">
        <v>223</v>
      </c>
      <c r="B41" t="s">
        <v>482</v>
      </c>
      <c r="C41">
        <v>2</v>
      </c>
      <c r="D41">
        <v>1</v>
      </c>
    </row>
    <row r="42" spans="1:4">
      <c r="A42" t="s">
        <v>226</v>
      </c>
      <c r="B42" t="s">
        <v>482</v>
      </c>
      <c r="C42">
        <v>3</v>
      </c>
      <c r="D42">
        <v>2</v>
      </c>
    </row>
    <row r="43" spans="1:4">
      <c r="A43" t="s">
        <v>228</v>
      </c>
      <c r="B43" t="s">
        <v>482</v>
      </c>
      <c r="C43">
        <v>2</v>
      </c>
      <c r="D43">
        <v>1</v>
      </c>
    </row>
    <row r="44" spans="1:4">
      <c r="A44" t="s">
        <v>639</v>
      </c>
      <c r="B44" t="s">
        <v>482</v>
      </c>
      <c r="C44">
        <v>3</v>
      </c>
      <c r="D44">
        <v>2</v>
      </c>
    </row>
    <row r="45" spans="1:4">
      <c r="A45" t="s">
        <v>1959</v>
      </c>
      <c r="B45" t="s">
        <v>482</v>
      </c>
      <c r="C45">
        <v>0</v>
      </c>
      <c r="D45">
        <v>1</v>
      </c>
    </row>
    <row r="46" spans="1:4">
      <c r="A46" t="s">
        <v>229</v>
      </c>
      <c r="B46" t="s">
        <v>485</v>
      </c>
      <c r="C46">
        <v>8</v>
      </c>
      <c r="D46">
        <v>4</v>
      </c>
    </row>
    <row r="47" spans="1:4">
      <c r="A47" t="s">
        <v>1412</v>
      </c>
      <c r="B47" t="s">
        <v>482</v>
      </c>
      <c r="C47">
        <v>2</v>
      </c>
      <c r="D47">
        <v>2</v>
      </c>
    </row>
    <row r="48" spans="1:4">
      <c r="A48" t="s">
        <v>1757</v>
      </c>
      <c r="B48" t="s">
        <v>482</v>
      </c>
      <c r="C48">
        <v>1</v>
      </c>
      <c r="D48">
        <v>1</v>
      </c>
    </row>
    <row r="49" spans="1:4">
      <c r="A49" t="s">
        <v>231</v>
      </c>
      <c r="B49" t="s">
        <v>482</v>
      </c>
      <c r="C49">
        <v>2</v>
      </c>
      <c r="D49">
        <v>3</v>
      </c>
    </row>
    <row r="50" spans="1:4">
      <c r="A50" t="s">
        <v>234</v>
      </c>
      <c r="B50" t="s">
        <v>482</v>
      </c>
      <c r="C50">
        <v>2</v>
      </c>
      <c r="D50">
        <v>1</v>
      </c>
    </row>
    <row r="51" spans="1:4">
      <c r="A51" t="s">
        <v>235</v>
      </c>
      <c r="B51" t="s">
        <v>484</v>
      </c>
      <c r="C51">
        <v>6</v>
      </c>
      <c r="D51">
        <v>2</v>
      </c>
    </row>
    <row r="52" spans="1:4">
      <c r="A52" t="s">
        <v>236</v>
      </c>
      <c r="B52" t="s">
        <v>486</v>
      </c>
      <c r="C52">
        <v>9</v>
      </c>
      <c r="D52">
        <v>7</v>
      </c>
    </row>
    <row r="53" spans="1:4">
      <c r="A53" t="s">
        <v>237</v>
      </c>
      <c r="B53" t="s">
        <v>482</v>
      </c>
      <c r="C53">
        <v>7</v>
      </c>
      <c r="D53">
        <v>2</v>
      </c>
    </row>
    <row r="54" spans="1:4">
      <c r="A54" t="s">
        <v>975</v>
      </c>
      <c r="B54" t="s">
        <v>482</v>
      </c>
      <c r="C54">
        <v>1</v>
      </c>
      <c r="D54">
        <v>1</v>
      </c>
    </row>
    <row r="55" spans="1:4">
      <c r="A55" t="s">
        <v>1759</v>
      </c>
      <c r="B55" t="s">
        <v>485</v>
      </c>
      <c r="C55">
        <v>18</v>
      </c>
      <c r="D55">
        <v>0</v>
      </c>
    </row>
    <row r="56" spans="1:4">
      <c r="A56" t="s">
        <v>240</v>
      </c>
      <c r="B56" t="s">
        <v>485</v>
      </c>
      <c r="C56">
        <v>3</v>
      </c>
      <c r="D56">
        <v>7</v>
      </c>
    </row>
    <row r="57" spans="1:4">
      <c r="A57" t="s">
        <v>547</v>
      </c>
      <c r="B57" t="s">
        <v>482</v>
      </c>
      <c r="C57">
        <v>1</v>
      </c>
      <c r="D57">
        <v>1</v>
      </c>
    </row>
    <row r="58" spans="1:4">
      <c r="A58" t="s">
        <v>241</v>
      </c>
      <c r="B58" t="s">
        <v>482</v>
      </c>
      <c r="C58">
        <v>0</v>
      </c>
      <c r="D58">
        <v>1</v>
      </c>
    </row>
    <row r="59" spans="1:4">
      <c r="A59" t="s">
        <v>242</v>
      </c>
      <c r="B59" t="s">
        <v>485</v>
      </c>
      <c r="C59">
        <v>5</v>
      </c>
      <c r="D59">
        <v>4</v>
      </c>
    </row>
    <row r="60" spans="1:4">
      <c r="A60" t="s">
        <v>244</v>
      </c>
      <c r="B60" t="s">
        <v>485</v>
      </c>
      <c r="C60">
        <v>3</v>
      </c>
      <c r="D60">
        <v>5</v>
      </c>
    </row>
    <row r="61" spans="1:4">
      <c r="A61" t="s">
        <v>245</v>
      </c>
      <c r="B61" t="s">
        <v>484</v>
      </c>
      <c r="C61">
        <v>6</v>
      </c>
      <c r="D61">
        <v>3</v>
      </c>
    </row>
    <row r="62" spans="1:4">
      <c r="A62" t="s">
        <v>246</v>
      </c>
      <c r="B62" t="s">
        <v>486</v>
      </c>
      <c r="C62">
        <v>4</v>
      </c>
      <c r="D62">
        <v>11</v>
      </c>
    </row>
    <row r="63" spans="1:4">
      <c r="A63" t="s">
        <v>248</v>
      </c>
      <c r="B63" t="s">
        <v>482</v>
      </c>
      <c r="C63">
        <v>2</v>
      </c>
      <c r="D63">
        <v>2</v>
      </c>
    </row>
    <row r="64" spans="1:4">
      <c r="A64" t="s">
        <v>249</v>
      </c>
      <c r="B64" t="s">
        <v>482</v>
      </c>
      <c r="C64">
        <v>2</v>
      </c>
      <c r="D64">
        <v>1</v>
      </c>
    </row>
    <row r="65" spans="1:4">
      <c r="A65" t="s">
        <v>250</v>
      </c>
      <c r="B65" t="s">
        <v>484</v>
      </c>
      <c r="C65">
        <v>2</v>
      </c>
      <c r="D65">
        <v>2</v>
      </c>
    </row>
    <row r="66" spans="1:4">
      <c r="A66" t="s">
        <v>251</v>
      </c>
      <c r="B66" t="s">
        <v>485</v>
      </c>
      <c r="C66">
        <v>0</v>
      </c>
      <c r="D66">
        <v>3</v>
      </c>
    </row>
    <row r="67" spans="1:4">
      <c r="A67" t="s">
        <v>252</v>
      </c>
      <c r="B67" t="s">
        <v>482</v>
      </c>
      <c r="C67">
        <v>1</v>
      </c>
      <c r="D67">
        <v>1</v>
      </c>
    </row>
    <row r="68" spans="1:4">
      <c r="A68" t="s">
        <v>253</v>
      </c>
      <c r="B68" t="s">
        <v>485</v>
      </c>
      <c r="C68">
        <v>22</v>
      </c>
      <c r="D68">
        <v>9</v>
      </c>
    </row>
    <row r="69" spans="1:4">
      <c r="A69" t="s">
        <v>1604</v>
      </c>
      <c r="B69" t="s">
        <v>482</v>
      </c>
      <c r="C69">
        <v>1</v>
      </c>
      <c r="D69">
        <v>1</v>
      </c>
    </row>
    <row r="70" spans="1:4">
      <c r="A70" t="s">
        <v>255</v>
      </c>
      <c r="B70" t="s">
        <v>482</v>
      </c>
      <c r="C70">
        <v>5</v>
      </c>
      <c r="D70">
        <v>2</v>
      </c>
    </row>
    <row r="71" spans="1:4">
      <c r="A71" t="s">
        <v>256</v>
      </c>
      <c r="B71" t="s">
        <v>482</v>
      </c>
      <c r="C71">
        <v>5</v>
      </c>
      <c r="D71">
        <v>2</v>
      </c>
    </row>
    <row r="72" spans="1:4">
      <c r="A72" t="s">
        <v>260</v>
      </c>
      <c r="B72" t="s">
        <v>482</v>
      </c>
      <c r="C72">
        <v>1</v>
      </c>
      <c r="D72">
        <v>1</v>
      </c>
    </row>
    <row r="73" spans="1:4">
      <c r="A73" t="s">
        <v>263</v>
      </c>
      <c r="B73" t="s">
        <v>482</v>
      </c>
      <c r="C73">
        <v>3</v>
      </c>
      <c r="D73">
        <v>1</v>
      </c>
    </row>
    <row r="74" spans="1:4">
      <c r="A74" t="s">
        <v>264</v>
      </c>
      <c r="B74" t="s">
        <v>482</v>
      </c>
      <c r="C74">
        <v>0</v>
      </c>
      <c r="D74">
        <v>1</v>
      </c>
    </row>
    <row r="75" spans="1:4">
      <c r="A75" t="s">
        <v>265</v>
      </c>
      <c r="B75" t="s">
        <v>485</v>
      </c>
      <c r="C75">
        <v>3</v>
      </c>
      <c r="D75">
        <v>5</v>
      </c>
    </row>
    <row r="76" spans="1:4">
      <c r="A76" t="s">
        <v>268</v>
      </c>
      <c r="B76" t="s">
        <v>484</v>
      </c>
      <c r="C76">
        <v>5</v>
      </c>
      <c r="D76">
        <v>3</v>
      </c>
    </row>
    <row r="77" spans="1:4">
      <c r="A77" t="s">
        <v>270</v>
      </c>
      <c r="B77" t="s">
        <v>485</v>
      </c>
      <c r="C77">
        <v>14</v>
      </c>
      <c r="D77">
        <v>6</v>
      </c>
    </row>
    <row r="78" spans="1:4">
      <c r="A78" t="s">
        <v>271</v>
      </c>
      <c r="B78" t="s">
        <v>482</v>
      </c>
      <c r="C78">
        <v>6</v>
      </c>
      <c r="D78">
        <v>1</v>
      </c>
    </row>
    <row r="79" spans="1:4">
      <c r="A79" t="s">
        <v>272</v>
      </c>
      <c r="B79" t="s">
        <v>482</v>
      </c>
      <c r="C79">
        <v>0</v>
      </c>
      <c r="D79">
        <v>2</v>
      </c>
    </row>
    <row r="80" spans="1:4">
      <c r="A80" t="s">
        <v>1978</v>
      </c>
      <c r="B80" t="s">
        <v>482</v>
      </c>
      <c r="C80">
        <v>6</v>
      </c>
      <c r="D80">
        <v>1</v>
      </c>
    </row>
    <row r="81" spans="1:4">
      <c r="A81" t="s">
        <v>1980</v>
      </c>
      <c r="B81" t="s">
        <v>482</v>
      </c>
      <c r="C81">
        <v>1</v>
      </c>
      <c r="D81">
        <v>1</v>
      </c>
    </row>
    <row r="82" spans="1:4">
      <c r="A82" t="s">
        <v>273</v>
      </c>
      <c r="B82" t="s">
        <v>484</v>
      </c>
      <c r="C82">
        <v>1</v>
      </c>
      <c r="D82">
        <v>3</v>
      </c>
    </row>
    <row r="83" spans="1:4">
      <c r="A83" t="s">
        <v>275</v>
      </c>
      <c r="B83" t="s">
        <v>485</v>
      </c>
      <c r="C83">
        <v>9</v>
      </c>
      <c r="D83">
        <v>3</v>
      </c>
    </row>
    <row r="84" spans="1:4">
      <c r="A84" t="s">
        <v>276</v>
      </c>
      <c r="B84" t="s">
        <v>482</v>
      </c>
      <c r="C84">
        <v>1</v>
      </c>
      <c r="D84">
        <v>1</v>
      </c>
    </row>
    <row r="85" spans="1:4">
      <c r="A85" t="s">
        <v>277</v>
      </c>
      <c r="B85" t="s">
        <v>482</v>
      </c>
      <c r="C85">
        <v>2</v>
      </c>
      <c r="D85">
        <v>2</v>
      </c>
    </row>
    <row r="86" spans="1:4">
      <c r="A86" t="s">
        <v>278</v>
      </c>
      <c r="B86" t="s">
        <v>485</v>
      </c>
      <c r="C86">
        <v>7</v>
      </c>
      <c r="D86">
        <v>3</v>
      </c>
    </row>
    <row r="87" spans="1:4">
      <c r="A87" t="s">
        <v>280</v>
      </c>
      <c r="B87" t="s">
        <v>484</v>
      </c>
      <c r="C87">
        <v>1</v>
      </c>
      <c r="D87">
        <v>2</v>
      </c>
    </row>
    <row r="88" spans="1:4">
      <c r="A88" t="s">
        <v>284</v>
      </c>
      <c r="B88" t="s">
        <v>482</v>
      </c>
      <c r="C88">
        <v>2</v>
      </c>
      <c r="D88">
        <v>1</v>
      </c>
    </row>
    <row r="89" spans="1:4">
      <c r="A89" t="s">
        <v>285</v>
      </c>
      <c r="B89" t="s">
        <v>482</v>
      </c>
      <c r="C89">
        <v>1</v>
      </c>
      <c r="D89">
        <v>1</v>
      </c>
    </row>
    <row r="90" spans="1:4">
      <c r="A90" t="s">
        <v>286</v>
      </c>
      <c r="B90" t="s">
        <v>482</v>
      </c>
      <c r="C90">
        <v>1</v>
      </c>
      <c r="D90">
        <v>1</v>
      </c>
    </row>
    <row r="91" spans="1:4">
      <c r="A91" t="s">
        <v>287</v>
      </c>
      <c r="B91" t="s">
        <v>486</v>
      </c>
      <c r="C91">
        <v>9</v>
      </c>
      <c r="D91">
        <v>12</v>
      </c>
    </row>
    <row r="92" spans="1:4">
      <c r="A92" t="s">
        <v>288</v>
      </c>
      <c r="B92" t="s">
        <v>485</v>
      </c>
      <c r="C92">
        <v>3</v>
      </c>
      <c r="D92">
        <v>3</v>
      </c>
    </row>
    <row r="93" spans="1:4">
      <c r="A93" t="s">
        <v>289</v>
      </c>
      <c r="B93" t="s">
        <v>482</v>
      </c>
      <c r="C93">
        <v>0</v>
      </c>
      <c r="D93">
        <v>1</v>
      </c>
    </row>
    <row r="94" spans="1:4">
      <c r="A94" t="s">
        <v>290</v>
      </c>
      <c r="B94" t="s">
        <v>482</v>
      </c>
      <c r="C94">
        <v>3</v>
      </c>
      <c r="D94">
        <v>1</v>
      </c>
    </row>
    <row r="95" spans="1:4">
      <c r="A95" t="s">
        <v>292</v>
      </c>
      <c r="B95" t="s">
        <v>485</v>
      </c>
      <c r="C95">
        <v>6</v>
      </c>
      <c r="D95">
        <v>3</v>
      </c>
    </row>
    <row r="96" spans="1:4">
      <c r="A96" t="s">
        <v>663</v>
      </c>
      <c r="B96" t="s">
        <v>482</v>
      </c>
      <c r="C96">
        <v>0</v>
      </c>
      <c r="D96">
        <v>0</v>
      </c>
    </row>
    <row r="97" spans="1:4">
      <c r="A97" t="s">
        <v>1989</v>
      </c>
      <c r="B97" t="s">
        <v>482</v>
      </c>
      <c r="C97">
        <v>1</v>
      </c>
      <c r="D97">
        <v>1</v>
      </c>
    </row>
    <row r="98" spans="1:4">
      <c r="A98" t="s">
        <v>294</v>
      </c>
      <c r="B98" t="s">
        <v>484</v>
      </c>
      <c r="C98">
        <v>4</v>
      </c>
      <c r="D98">
        <v>4</v>
      </c>
    </row>
    <row r="99" spans="1:4">
      <c r="A99" t="s">
        <v>295</v>
      </c>
      <c r="B99" t="s">
        <v>482</v>
      </c>
      <c r="C99">
        <v>0</v>
      </c>
      <c r="D99">
        <v>2</v>
      </c>
    </row>
    <row r="100" spans="1:4">
      <c r="A100" t="s">
        <v>296</v>
      </c>
      <c r="B100" t="s">
        <v>482</v>
      </c>
      <c r="C100">
        <v>2</v>
      </c>
      <c r="D100">
        <v>1</v>
      </c>
    </row>
    <row r="101" spans="1:4">
      <c r="A101" t="s">
        <v>1627</v>
      </c>
      <c r="B101" t="s">
        <v>482</v>
      </c>
      <c r="C101">
        <v>0</v>
      </c>
      <c r="D101">
        <v>0</v>
      </c>
    </row>
    <row r="102" spans="1:4">
      <c r="A102" t="s">
        <v>505</v>
      </c>
      <c r="B102" t="s">
        <v>482</v>
      </c>
      <c r="C102">
        <v>1</v>
      </c>
      <c r="D102">
        <v>1</v>
      </c>
    </row>
    <row r="103" spans="1:4">
      <c r="A103" t="s">
        <v>297</v>
      </c>
      <c r="B103" t="s">
        <v>484</v>
      </c>
      <c r="C103">
        <v>1</v>
      </c>
      <c r="D103">
        <v>2</v>
      </c>
    </row>
    <row r="104" spans="1:4">
      <c r="A104" t="s">
        <v>507</v>
      </c>
      <c r="B104" t="s">
        <v>484</v>
      </c>
      <c r="C104">
        <v>1</v>
      </c>
      <c r="D104">
        <v>2</v>
      </c>
    </row>
    <row r="105" spans="1:4">
      <c r="A105" t="s">
        <v>298</v>
      </c>
      <c r="B105" t="s">
        <v>482</v>
      </c>
      <c r="C105">
        <v>1</v>
      </c>
      <c r="D105">
        <v>3</v>
      </c>
    </row>
    <row r="106" spans="1:4">
      <c r="A106" t="s">
        <v>299</v>
      </c>
      <c r="B106" t="s">
        <v>485</v>
      </c>
      <c r="C106">
        <v>2</v>
      </c>
      <c r="D106">
        <v>5</v>
      </c>
    </row>
    <row r="107" spans="1:4">
      <c r="A107" t="s">
        <v>300</v>
      </c>
      <c r="B107" t="s">
        <v>482</v>
      </c>
      <c r="C107">
        <v>0</v>
      </c>
      <c r="D107">
        <v>1</v>
      </c>
    </row>
    <row r="108" spans="1:4">
      <c r="A108" t="s">
        <v>673</v>
      </c>
      <c r="B108" t="s">
        <v>482</v>
      </c>
      <c r="C108">
        <v>1</v>
      </c>
      <c r="D108">
        <v>1</v>
      </c>
    </row>
    <row r="109" spans="1:4">
      <c r="A109" t="s">
        <v>1438</v>
      </c>
      <c r="B109" t="s">
        <v>482</v>
      </c>
      <c r="C109">
        <v>1</v>
      </c>
      <c r="D109">
        <v>1</v>
      </c>
    </row>
    <row r="110" spans="1:4">
      <c r="A110" t="s">
        <v>303</v>
      </c>
      <c r="B110" t="s">
        <v>484</v>
      </c>
      <c r="C110">
        <v>7</v>
      </c>
      <c r="D110">
        <v>4</v>
      </c>
    </row>
    <row r="111" spans="1:4">
      <c r="A111" t="s">
        <v>508</v>
      </c>
      <c r="B111" t="s">
        <v>482</v>
      </c>
      <c r="C111">
        <v>0</v>
      </c>
      <c r="D111">
        <v>0</v>
      </c>
    </row>
    <row r="112" spans="1:4">
      <c r="A112" t="s">
        <v>1440</v>
      </c>
      <c r="B112" t="s">
        <v>482</v>
      </c>
      <c r="C112">
        <v>1</v>
      </c>
      <c r="D112">
        <v>1</v>
      </c>
    </row>
    <row r="113" spans="1:4">
      <c r="A113" t="s">
        <v>510</v>
      </c>
      <c r="B113" t="s">
        <v>482</v>
      </c>
      <c r="C113">
        <v>0</v>
      </c>
      <c r="D113">
        <v>2</v>
      </c>
    </row>
    <row r="114" spans="1:4">
      <c r="A114" t="s">
        <v>304</v>
      </c>
      <c r="B114" t="s">
        <v>482</v>
      </c>
      <c r="C114">
        <v>0</v>
      </c>
      <c r="D114">
        <v>2</v>
      </c>
    </row>
    <row r="115" spans="1:4">
      <c r="A115" t="s">
        <v>308</v>
      </c>
      <c r="B115" t="s">
        <v>482</v>
      </c>
      <c r="C115">
        <v>1</v>
      </c>
      <c r="D115">
        <v>1</v>
      </c>
    </row>
    <row r="116" spans="1:4">
      <c r="A116" t="s">
        <v>1084</v>
      </c>
      <c r="B116" t="s">
        <v>482</v>
      </c>
      <c r="C116">
        <v>2</v>
      </c>
      <c r="D116">
        <v>1</v>
      </c>
    </row>
    <row r="117" spans="1:4">
      <c r="A117" t="s">
        <v>2000</v>
      </c>
      <c r="B117" t="s">
        <v>482</v>
      </c>
      <c r="C117">
        <v>2</v>
      </c>
      <c r="D117">
        <v>2</v>
      </c>
    </row>
    <row r="118" spans="1:4">
      <c r="A118" t="s">
        <v>310</v>
      </c>
      <c r="B118" t="s">
        <v>482</v>
      </c>
      <c r="C118">
        <v>1</v>
      </c>
      <c r="D118">
        <v>1</v>
      </c>
    </row>
    <row r="119" spans="1:4">
      <c r="A119" t="s">
        <v>311</v>
      </c>
      <c r="B119" t="s">
        <v>482</v>
      </c>
      <c r="C119">
        <v>1</v>
      </c>
      <c r="D119">
        <v>1</v>
      </c>
    </row>
    <row r="120" spans="1:4">
      <c r="A120" t="s">
        <v>314</v>
      </c>
      <c r="B120" t="s">
        <v>482</v>
      </c>
      <c r="C120">
        <v>2</v>
      </c>
      <c r="D120">
        <v>2</v>
      </c>
    </row>
    <row r="121" spans="1:4">
      <c r="A121" t="s">
        <v>316</v>
      </c>
      <c r="B121" t="s">
        <v>484</v>
      </c>
      <c r="C121">
        <v>0</v>
      </c>
      <c r="D121">
        <v>3</v>
      </c>
    </row>
    <row r="122" spans="1:4">
      <c r="A122" t="s">
        <v>317</v>
      </c>
      <c r="B122" t="s">
        <v>482</v>
      </c>
      <c r="C122">
        <v>2</v>
      </c>
      <c r="D122">
        <v>1</v>
      </c>
    </row>
    <row r="123" spans="1:4">
      <c r="A123" t="s">
        <v>319</v>
      </c>
      <c r="B123" t="s">
        <v>482</v>
      </c>
      <c r="C123">
        <v>1</v>
      </c>
      <c r="D123">
        <v>1</v>
      </c>
    </row>
    <row r="124" spans="1:4">
      <c r="A124" t="s">
        <v>320</v>
      </c>
      <c r="B124" t="s">
        <v>484</v>
      </c>
      <c r="C124">
        <v>5</v>
      </c>
      <c r="D124">
        <v>2</v>
      </c>
    </row>
    <row r="125" spans="1:4">
      <c r="A125" t="s">
        <v>321</v>
      </c>
      <c r="B125" t="s">
        <v>484</v>
      </c>
      <c r="C125">
        <v>3</v>
      </c>
      <c r="D125">
        <v>2</v>
      </c>
    </row>
    <row r="126" spans="1:4">
      <c r="A126" t="s">
        <v>322</v>
      </c>
      <c r="B126" t="s">
        <v>486</v>
      </c>
      <c r="C126">
        <v>32</v>
      </c>
      <c r="D126">
        <v>194</v>
      </c>
    </row>
    <row r="127" spans="1:4">
      <c r="A127" t="s">
        <v>2020</v>
      </c>
      <c r="B127" t="s">
        <v>482</v>
      </c>
      <c r="C127">
        <v>2</v>
      </c>
      <c r="D127">
        <v>2</v>
      </c>
    </row>
    <row r="128" spans="1:4">
      <c r="A128" t="s">
        <v>324</v>
      </c>
      <c r="B128" t="s">
        <v>486</v>
      </c>
      <c r="C128">
        <v>26</v>
      </c>
      <c r="D128">
        <v>9</v>
      </c>
    </row>
    <row r="129" spans="1:4">
      <c r="A129" t="s">
        <v>325</v>
      </c>
      <c r="B129" t="s">
        <v>484</v>
      </c>
      <c r="C129">
        <v>3</v>
      </c>
      <c r="D129">
        <v>4</v>
      </c>
    </row>
    <row r="130" spans="1:4">
      <c r="A130" t="s">
        <v>326</v>
      </c>
      <c r="B130" t="s">
        <v>485</v>
      </c>
      <c r="C130">
        <v>12</v>
      </c>
      <c r="D130">
        <v>6</v>
      </c>
    </row>
    <row r="131" spans="1:4">
      <c r="A131" t="s">
        <v>327</v>
      </c>
      <c r="B131" t="s">
        <v>486</v>
      </c>
      <c r="C131">
        <v>18</v>
      </c>
      <c r="D131">
        <v>8</v>
      </c>
    </row>
    <row r="132" spans="1:4">
      <c r="A132" t="s">
        <v>1107</v>
      </c>
      <c r="B132" t="s">
        <v>482</v>
      </c>
      <c r="C132">
        <v>0</v>
      </c>
      <c r="D132">
        <v>0</v>
      </c>
    </row>
    <row r="133" spans="1:4">
      <c r="A133" t="s">
        <v>1109</v>
      </c>
      <c r="B133" t="s">
        <v>482</v>
      </c>
      <c r="C133">
        <v>0</v>
      </c>
      <c r="D133">
        <v>0</v>
      </c>
    </row>
    <row r="134" spans="1:4">
      <c r="A134" t="s">
        <v>328</v>
      </c>
      <c r="B134" t="s">
        <v>484</v>
      </c>
      <c r="C134">
        <v>8</v>
      </c>
      <c r="D134">
        <v>2</v>
      </c>
    </row>
    <row r="135" spans="1:4">
      <c r="A135" t="s">
        <v>329</v>
      </c>
      <c r="B135" t="s">
        <v>482</v>
      </c>
      <c r="C135">
        <v>2</v>
      </c>
      <c r="D135">
        <v>3</v>
      </c>
    </row>
    <row r="136" spans="1:4">
      <c r="A136" t="s">
        <v>330</v>
      </c>
      <c r="B136" t="s">
        <v>485</v>
      </c>
      <c r="C136">
        <v>1</v>
      </c>
      <c r="D136">
        <v>2</v>
      </c>
    </row>
    <row r="137" spans="1:4">
      <c r="A137" t="s">
        <v>331</v>
      </c>
      <c r="B137" t="s">
        <v>482</v>
      </c>
      <c r="C137">
        <v>0</v>
      </c>
      <c r="D137">
        <v>1</v>
      </c>
    </row>
    <row r="138" spans="1:4">
      <c r="A138" t="s">
        <v>332</v>
      </c>
      <c r="B138" t="s">
        <v>482</v>
      </c>
      <c r="C138">
        <v>0</v>
      </c>
      <c r="D138">
        <v>2</v>
      </c>
    </row>
    <row r="139" spans="1:4">
      <c r="A139" t="s">
        <v>333</v>
      </c>
      <c r="B139" t="s">
        <v>482</v>
      </c>
      <c r="C139">
        <v>2</v>
      </c>
      <c r="D139">
        <v>2</v>
      </c>
    </row>
    <row r="140" spans="1:4">
      <c r="A140" t="s">
        <v>335</v>
      </c>
      <c r="B140" t="s">
        <v>482</v>
      </c>
      <c r="C140">
        <v>1</v>
      </c>
      <c r="D140">
        <v>2</v>
      </c>
    </row>
    <row r="141" spans="1:4">
      <c r="A141" t="s">
        <v>336</v>
      </c>
      <c r="B141" t="s">
        <v>485</v>
      </c>
      <c r="C141">
        <v>9</v>
      </c>
      <c r="D141">
        <v>6</v>
      </c>
    </row>
    <row r="142" spans="1:4">
      <c r="A142" t="s">
        <v>338</v>
      </c>
      <c r="B142" t="s">
        <v>485</v>
      </c>
      <c r="C142">
        <v>8</v>
      </c>
      <c r="D142">
        <v>5</v>
      </c>
    </row>
    <row r="143" spans="1:4">
      <c r="A143" t="s">
        <v>339</v>
      </c>
      <c r="B143" t="s">
        <v>486</v>
      </c>
      <c r="C143">
        <v>24</v>
      </c>
      <c r="D143">
        <v>18</v>
      </c>
    </row>
    <row r="144" spans="1:4">
      <c r="A144" t="s">
        <v>340</v>
      </c>
      <c r="B144" t="s">
        <v>484</v>
      </c>
      <c r="C144">
        <v>2</v>
      </c>
      <c r="D144">
        <v>2</v>
      </c>
    </row>
    <row r="145" spans="1:4">
      <c r="A145" t="s">
        <v>2022</v>
      </c>
      <c r="B145" t="s">
        <v>484</v>
      </c>
      <c r="C145">
        <v>1</v>
      </c>
      <c r="D145">
        <v>8</v>
      </c>
    </row>
    <row r="146" spans="1:4">
      <c r="A146" t="s">
        <v>344</v>
      </c>
      <c r="B146" t="s">
        <v>485</v>
      </c>
      <c r="C146">
        <v>4</v>
      </c>
      <c r="D146">
        <v>6</v>
      </c>
    </row>
    <row r="147" spans="1:4">
      <c r="A147" t="s">
        <v>345</v>
      </c>
      <c r="B147" t="s">
        <v>485</v>
      </c>
      <c r="C147">
        <v>10</v>
      </c>
      <c r="D147">
        <v>14</v>
      </c>
    </row>
    <row r="148" spans="1:4">
      <c r="A148" t="s">
        <v>346</v>
      </c>
      <c r="B148" t="s">
        <v>485</v>
      </c>
      <c r="C148">
        <v>4</v>
      </c>
      <c r="D148">
        <v>14</v>
      </c>
    </row>
    <row r="149" spans="1:4">
      <c r="A149" t="s">
        <v>347</v>
      </c>
      <c r="B149" t="s">
        <v>482</v>
      </c>
      <c r="C149">
        <v>5</v>
      </c>
      <c r="D149">
        <v>2</v>
      </c>
    </row>
    <row r="150" spans="1:4">
      <c r="A150" t="s">
        <v>349</v>
      </c>
      <c r="B150" t="s">
        <v>482</v>
      </c>
      <c r="C150">
        <v>4</v>
      </c>
      <c r="D150">
        <v>2</v>
      </c>
    </row>
    <row r="151" spans="1:4">
      <c r="A151" t="s">
        <v>350</v>
      </c>
      <c r="B151" t="s">
        <v>484</v>
      </c>
      <c r="C151">
        <v>3</v>
      </c>
      <c r="D151">
        <v>2</v>
      </c>
    </row>
    <row r="152" spans="1:4">
      <c r="A152" t="s">
        <v>351</v>
      </c>
      <c r="B152" t="s">
        <v>482</v>
      </c>
      <c r="C152">
        <v>0</v>
      </c>
      <c r="D152">
        <v>1</v>
      </c>
    </row>
    <row r="153" spans="1:4">
      <c r="A153" t="s">
        <v>1639</v>
      </c>
      <c r="B153" t="s">
        <v>482</v>
      </c>
      <c r="C153">
        <v>3</v>
      </c>
      <c r="D153">
        <v>2</v>
      </c>
    </row>
    <row r="154" spans="1:4">
      <c r="A154" t="s">
        <v>354</v>
      </c>
      <c r="B154" t="s">
        <v>485</v>
      </c>
      <c r="C154">
        <v>4</v>
      </c>
      <c r="D154">
        <v>5</v>
      </c>
    </row>
    <row r="155" spans="1:4">
      <c r="A155" t="s">
        <v>355</v>
      </c>
      <c r="B155" t="s">
        <v>486</v>
      </c>
      <c r="C155">
        <v>319</v>
      </c>
      <c r="D155">
        <v>128</v>
      </c>
    </row>
    <row r="156" spans="1:4">
      <c r="A156" t="s">
        <v>357</v>
      </c>
      <c r="B156" t="s">
        <v>486</v>
      </c>
      <c r="C156">
        <v>29</v>
      </c>
      <c r="D156">
        <v>16</v>
      </c>
    </row>
    <row r="157" spans="1:4">
      <c r="A157" t="s">
        <v>358</v>
      </c>
      <c r="B157" t="s">
        <v>482</v>
      </c>
      <c r="C157">
        <v>2</v>
      </c>
      <c r="D157">
        <v>2</v>
      </c>
    </row>
    <row r="158" spans="1:4">
      <c r="A158" t="s">
        <v>1449</v>
      </c>
      <c r="B158" t="s">
        <v>482</v>
      </c>
      <c r="C158">
        <v>1</v>
      </c>
      <c r="D158">
        <v>1</v>
      </c>
    </row>
    <row r="159" spans="1:4">
      <c r="A159" t="s">
        <v>361</v>
      </c>
      <c r="B159" t="s">
        <v>485</v>
      </c>
      <c r="C159">
        <v>8</v>
      </c>
      <c r="D159">
        <v>4</v>
      </c>
    </row>
    <row r="160" spans="1:4">
      <c r="A160" t="s">
        <v>362</v>
      </c>
      <c r="B160" t="s">
        <v>485</v>
      </c>
      <c r="C160">
        <v>10</v>
      </c>
      <c r="D160">
        <v>4</v>
      </c>
    </row>
    <row r="161" spans="1:4">
      <c r="A161" t="s">
        <v>363</v>
      </c>
      <c r="B161" t="s">
        <v>482</v>
      </c>
      <c r="C161">
        <v>2</v>
      </c>
      <c r="D161">
        <v>4</v>
      </c>
    </row>
    <row r="162" spans="1:4">
      <c r="A162" t="s">
        <v>364</v>
      </c>
      <c r="B162" t="s">
        <v>486</v>
      </c>
      <c r="C162">
        <v>50</v>
      </c>
      <c r="D162">
        <v>90</v>
      </c>
    </row>
    <row r="163" spans="1:4">
      <c r="A163" t="s">
        <v>365</v>
      </c>
      <c r="B163" t="s">
        <v>486</v>
      </c>
      <c r="C163">
        <v>85</v>
      </c>
      <c r="D163">
        <v>64</v>
      </c>
    </row>
    <row r="164" spans="1:4">
      <c r="A164" t="s">
        <v>366</v>
      </c>
      <c r="B164" t="s">
        <v>485</v>
      </c>
      <c r="C164">
        <v>29</v>
      </c>
      <c r="D164">
        <v>28</v>
      </c>
    </row>
    <row r="165" spans="1:4">
      <c r="A165" t="s">
        <v>367</v>
      </c>
      <c r="B165" t="s">
        <v>484</v>
      </c>
      <c r="C165">
        <v>4</v>
      </c>
      <c r="D165">
        <v>4</v>
      </c>
    </row>
    <row r="166" spans="1:4">
      <c r="A166" t="s">
        <v>368</v>
      </c>
      <c r="B166" t="s">
        <v>485</v>
      </c>
      <c r="C166">
        <v>28</v>
      </c>
      <c r="D166">
        <v>26</v>
      </c>
    </row>
    <row r="167" spans="1:4">
      <c r="A167" t="s">
        <v>369</v>
      </c>
      <c r="B167" t="s">
        <v>482</v>
      </c>
      <c r="C167">
        <v>14</v>
      </c>
      <c r="D167">
        <v>2</v>
      </c>
    </row>
    <row r="168" spans="1:4">
      <c r="A168" t="s">
        <v>1646</v>
      </c>
      <c r="B168" t="s">
        <v>482</v>
      </c>
      <c r="C168">
        <v>0</v>
      </c>
      <c r="D168">
        <v>2</v>
      </c>
    </row>
    <row r="169" spans="1:4">
      <c r="A169" t="s">
        <v>372</v>
      </c>
      <c r="B169" t="s">
        <v>485</v>
      </c>
      <c r="C169">
        <v>34</v>
      </c>
      <c r="D169">
        <v>36</v>
      </c>
    </row>
    <row r="170" spans="1:4">
      <c r="A170" t="s">
        <v>373</v>
      </c>
      <c r="B170" t="s">
        <v>486</v>
      </c>
      <c r="C170">
        <v>6</v>
      </c>
      <c r="D170">
        <v>24</v>
      </c>
    </row>
    <row r="171" spans="1:4">
      <c r="A171" t="s">
        <v>374</v>
      </c>
      <c r="B171" t="s">
        <v>485</v>
      </c>
      <c r="C171">
        <v>8</v>
      </c>
      <c r="D171">
        <v>3</v>
      </c>
    </row>
    <row r="172" spans="1:4">
      <c r="A172" t="s">
        <v>375</v>
      </c>
      <c r="B172" t="s">
        <v>484</v>
      </c>
      <c r="C172">
        <v>18</v>
      </c>
      <c r="D172">
        <v>4</v>
      </c>
    </row>
    <row r="173" spans="1:4">
      <c r="A173" t="s">
        <v>376</v>
      </c>
      <c r="B173" t="s">
        <v>486</v>
      </c>
      <c r="C173">
        <v>2</v>
      </c>
      <c r="D173">
        <v>16</v>
      </c>
    </row>
    <row r="174" spans="1:4">
      <c r="A174" t="s">
        <v>378</v>
      </c>
      <c r="B174" t="s">
        <v>485</v>
      </c>
      <c r="C174">
        <v>8</v>
      </c>
      <c r="D174">
        <v>6</v>
      </c>
    </row>
    <row r="175" spans="1:4">
      <c r="A175" t="s">
        <v>379</v>
      </c>
      <c r="B175" t="s">
        <v>484</v>
      </c>
      <c r="C175">
        <v>0</v>
      </c>
      <c r="D175">
        <v>3</v>
      </c>
    </row>
    <row r="176" spans="1:4">
      <c r="A176" t="s">
        <v>380</v>
      </c>
      <c r="B176" t="s">
        <v>485</v>
      </c>
      <c r="C176">
        <v>16</v>
      </c>
      <c r="D176">
        <v>54</v>
      </c>
    </row>
    <row r="177" spans="1:4">
      <c r="A177" t="s">
        <v>381</v>
      </c>
      <c r="B177" t="s">
        <v>485</v>
      </c>
      <c r="C177">
        <v>48</v>
      </c>
      <c r="D177">
        <v>42</v>
      </c>
    </row>
    <row r="178" spans="1:4">
      <c r="A178" t="s">
        <v>382</v>
      </c>
      <c r="B178" t="s">
        <v>482</v>
      </c>
      <c r="C178">
        <v>18</v>
      </c>
      <c r="D178">
        <v>2</v>
      </c>
    </row>
    <row r="179" spans="1:4">
      <c r="A179" t="s">
        <v>383</v>
      </c>
      <c r="B179" t="s">
        <v>486</v>
      </c>
      <c r="C179">
        <v>31</v>
      </c>
      <c r="D179">
        <v>88</v>
      </c>
    </row>
    <row r="180" spans="1:4">
      <c r="A180" t="s">
        <v>386</v>
      </c>
      <c r="B180" t="s">
        <v>486</v>
      </c>
      <c r="C180">
        <v>30</v>
      </c>
      <c r="D180">
        <v>19</v>
      </c>
    </row>
    <row r="181" spans="1:4">
      <c r="A181" t="s">
        <v>387</v>
      </c>
      <c r="B181" t="s">
        <v>485</v>
      </c>
      <c r="C181">
        <v>5</v>
      </c>
      <c r="D181">
        <v>10</v>
      </c>
    </row>
    <row r="182" spans="1:4">
      <c r="A182" t="s">
        <v>388</v>
      </c>
      <c r="B182" t="s">
        <v>485</v>
      </c>
      <c r="C182">
        <v>6</v>
      </c>
      <c r="D182">
        <v>4</v>
      </c>
    </row>
    <row r="183" spans="1:4">
      <c r="A183" t="s">
        <v>390</v>
      </c>
      <c r="B183" t="s">
        <v>482</v>
      </c>
      <c r="C183">
        <v>1</v>
      </c>
      <c r="D183">
        <v>1</v>
      </c>
    </row>
    <row r="184" spans="1:4">
      <c r="A184" t="s">
        <v>391</v>
      </c>
      <c r="B184" t="s">
        <v>482</v>
      </c>
      <c r="C184">
        <v>2</v>
      </c>
      <c r="D184">
        <v>1</v>
      </c>
    </row>
    <row r="185" spans="1:4">
      <c r="A185" t="s">
        <v>395</v>
      </c>
      <c r="B185" t="s">
        <v>485</v>
      </c>
      <c r="C185">
        <v>2</v>
      </c>
      <c r="D185">
        <v>3</v>
      </c>
    </row>
    <row r="186" spans="1:4">
      <c r="A186" t="s">
        <v>398</v>
      </c>
      <c r="B186" t="s">
        <v>485</v>
      </c>
      <c r="C186">
        <v>8</v>
      </c>
      <c r="D186">
        <v>4</v>
      </c>
    </row>
    <row r="187" spans="1:4">
      <c r="A187" t="s">
        <v>399</v>
      </c>
      <c r="B187" t="s">
        <v>486</v>
      </c>
      <c r="C187">
        <v>2</v>
      </c>
      <c r="D187">
        <v>12</v>
      </c>
    </row>
    <row r="188" spans="1:4">
      <c r="A188" t="s">
        <v>401</v>
      </c>
      <c r="B188" t="s">
        <v>485</v>
      </c>
      <c r="C188">
        <v>9</v>
      </c>
      <c r="D188">
        <v>6</v>
      </c>
    </row>
    <row r="189" spans="1:4">
      <c r="A189" t="s">
        <v>733</v>
      </c>
      <c r="B189" t="s">
        <v>482</v>
      </c>
      <c r="C189">
        <v>1</v>
      </c>
      <c r="D189">
        <v>2</v>
      </c>
    </row>
    <row r="190" spans="1:4">
      <c r="A190" t="s">
        <v>406</v>
      </c>
      <c r="B190" t="s">
        <v>484</v>
      </c>
      <c r="C190">
        <v>2</v>
      </c>
      <c r="D190">
        <v>2</v>
      </c>
    </row>
    <row r="191" spans="1:4">
      <c r="A191" t="s">
        <v>407</v>
      </c>
      <c r="B191" t="s">
        <v>485</v>
      </c>
      <c r="C191">
        <v>3</v>
      </c>
      <c r="D191">
        <v>5</v>
      </c>
    </row>
    <row r="192" spans="1:4">
      <c r="A192" t="s">
        <v>408</v>
      </c>
      <c r="B192" t="s">
        <v>485</v>
      </c>
      <c r="C192">
        <v>4</v>
      </c>
      <c r="D192">
        <v>4</v>
      </c>
    </row>
    <row r="193" spans="1:4">
      <c r="A193" t="s">
        <v>409</v>
      </c>
      <c r="B193" t="s">
        <v>485</v>
      </c>
      <c r="C193">
        <v>6</v>
      </c>
      <c r="D193">
        <v>8</v>
      </c>
    </row>
    <row r="194" spans="1:4">
      <c r="A194" t="s">
        <v>410</v>
      </c>
      <c r="B194" t="s">
        <v>486</v>
      </c>
      <c r="C194">
        <v>25</v>
      </c>
      <c r="D194">
        <v>17</v>
      </c>
    </row>
    <row r="195" spans="1:4">
      <c r="A195" t="s">
        <v>411</v>
      </c>
      <c r="B195" t="s">
        <v>482</v>
      </c>
      <c r="C195">
        <v>5</v>
      </c>
      <c r="D195">
        <v>2</v>
      </c>
    </row>
    <row r="196" spans="1:4">
      <c r="A196" t="s">
        <v>412</v>
      </c>
      <c r="B196" t="s">
        <v>482</v>
      </c>
      <c r="C196">
        <v>22</v>
      </c>
      <c r="D196">
        <v>2</v>
      </c>
    </row>
    <row r="197" spans="1:4">
      <c r="A197" t="s">
        <v>1663</v>
      </c>
      <c r="B197" t="s">
        <v>482</v>
      </c>
      <c r="C197">
        <v>0</v>
      </c>
      <c r="D197">
        <v>0</v>
      </c>
    </row>
    <row r="198" spans="1:4">
      <c r="A198" t="s">
        <v>414</v>
      </c>
      <c r="B198" t="s">
        <v>482</v>
      </c>
      <c r="C198">
        <v>2</v>
      </c>
      <c r="D198">
        <v>2</v>
      </c>
    </row>
    <row r="199" spans="1:4">
      <c r="A199" t="s">
        <v>1468</v>
      </c>
      <c r="B199" t="s">
        <v>482</v>
      </c>
      <c r="C199">
        <v>1</v>
      </c>
      <c r="D199">
        <v>2</v>
      </c>
    </row>
    <row r="200" spans="1:4">
      <c r="A200" t="s">
        <v>416</v>
      </c>
      <c r="B200" t="s">
        <v>482</v>
      </c>
      <c r="C200">
        <v>4</v>
      </c>
      <c r="D200">
        <v>2</v>
      </c>
    </row>
    <row r="201" spans="1:4">
      <c r="A201" t="s">
        <v>417</v>
      </c>
      <c r="B201" t="s">
        <v>485</v>
      </c>
      <c r="C201">
        <v>10</v>
      </c>
      <c r="D201">
        <v>9</v>
      </c>
    </row>
    <row r="202" spans="1:4">
      <c r="A202" t="s">
        <v>418</v>
      </c>
      <c r="B202" t="s">
        <v>482</v>
      </c>
      <c r="C202">
        <v>14</v>
      </c>
      <c r="D202">
        <v>24</v>
      </c>
    </row>
    <row r="203" spans="1:4">
      <c r="A203" t="s">
        <v>419</v>
      </c>
      <c r="B203" t="s">
        <v>485</v>
      </c>
      <c r="C203">
        <v>13</v>
      </c>
      <c r="D203">
        <v>36</v>
      </c>
    </row>
    <row r="204" spans="1:4">
      <c r="A204" t="s">
        <v>421</v>
      </c>
      <c r="B204" t="s">
        <v>482</v>
      </c>
      <c r="C204">
        <v>7</v>
      </c>
      <c r="D204">
        <v>2</v>
      </c>
    </row>
    <row r="205" spans="1:4">
      <c r="A205" t="s">
        <v>422</v>
      </c>
      <c r="B205" t="s">
        <v>482</v>
      </c>
      <c r="C205">
        <v>1</v>
      </c>
      <c r="D205">
        <v>2</v>
      </c>
    </row>
    <row r="206" spans="1:4">
      <c r="A206" t="s">
        <v>423</v>
      </c>
      <c r="B206" t="s">
        <v>482</v>
      </c>
      <c r="C206">
        <v>4</v>
      </c>
      <c r="D206">
        <v>3</v>
      </c>
    </row>
    <row r="207" spans="1:4">
      <c r="A207" t="s">
        <v>426</v>
      </c>
      <c r="B207" t="s">
        <v>485</v>
      </c>
      <c r="C207">
        <v>7</v>
      </c>
      <c r="D207">
        <v>4</v>
      </c>
    </row>
    <row r="208" spans="1:4">
      <c r="A208" t="s">
        <v>427</v>
      </c>
      <c r="B208" t="s">
        <v>486</v>
      </c>
      <c r="C208">
        <v>118</v>
      </c>
      <c r="D208">
        <v>53</v>
      </c>
    </row>
    <row r="209" spans="1:4">
      <c r="A209" t="s">
        <v>428</v>
      </c>
      <c r="B209" t="s">
        <v>485</v>
      </c>
      <c r="C209">
        <v>10</v>
      </c>
      <c r="D209">
        <v>5</v>
      </c>
    </row>
    <row r="210" spans="1:4">
      <c r="A210" t="s">
        <v>566</v>
      </c>
      <c r="B210" t="s">
        <v>482</v>
      </c>
      <c r="C210">
        <v>4</v>
      </c>
      <c r="D210">
        <v>1</v>
      </c>
    </row>
    <row r="211" spans="1:4">
      <c r="A211" t="s">
        <v>1888</v>
      </c>
      <c r="B211" t="s">
        <v>482</v>
      </c>
      <c r="C211">
        <v>0</v>
      </c>
      <c r="D211">
        <v>4</v>
      </c>
    </row>
    <row r="212" spans="1:4">
      <c r="A212" t="s">
        <v>431</v>
      </c>
      <c r="B212" t="s">
        <v>485</v>
      </c>
      <c r="C212">
        <v>2</v>
      </c>
      <c r="D212">
        <v>7</v>
      </c>
    </row>
    <row r="213" spans="1:4">
      <c r="A213" t="s">
        <v>432</v>
      </c>
      <c r="B213" t="s">
        <v>484</v>
      </c>
      <c r="C213">
        <v>2</v>
      </c>
      <c r="D213">
        <v>3</v>
      </c>
    </row>
    <row r="214" spans="1:4">
      <c r="A214" t="s">
        <v>433</v>
      </c>
      <c r="B214" t="s">
        <v>482</v>
      </c>
      <c r="C214">
        <v>6</v>
      </c>
      <c r="D214">
        <v>2</v>
      </c>
    </row>
    <row r="215" spans="1:4">
      <c r="A215" t="s">
        <v>434</v>
      </c>
      <c r="B215" t="s">
        <v>482</v>
      </c>
      <c r="C215">
        <v>1</v>
      </c>
      <c r="D215">
        <v>2</v>
      </c>
    </row>
    <row r="216" spans="1:4">
      <c r="A216" t="s">
        <v>435</v>
      </c>
      <c r="B216" t="s">
        <v>482</v>
      </c>
      <c r="C216">
        <v>0</v>
      </c>
      <c r="D216">
        <v>2</v>
      </c>
    </row>
    <row r="217" spans="1:4">
      <c r="A217" t="s">
        <v>436</v>
      </c>
      <c r="B217" t="s">
        <v>484</v>
      </c>
      <c r="C217">
        <v>12</v>
      </c>
      <c r="D217">
        <v>3</v>
      </c>
    </row>
    <row r="218" spans="1:4">
      <c r="A218" t="s">
        <v>437</v>
      </c>
      <c r="B218" t="s">
        <v>486</v>
      </c>
      <c r="C218">
        <v>0</v>
      </c>
      <c r="D218">
        <v>46</v>
      </c>
    </row>
    <row r="219" spans="1:4">
      <c r="A219" t="s">
        <v>438</v>
      </c>
      <c r="B219" t="s">
        <v>484</v>
      </c>
      <c r="C219">
        <v>0</v>
      </c>
      <c r="D219">
        <v>4</v>
      </c>
    </row>
    <row r="220" spans="1:4">
      <c r="A220" t="s">
        <v>439</v>
      </c>
      <c r="B220" t="s">
        <v>485</v>
      </c>
      <c r="C220">
        <v>2</v>
      </c>
      <c r="D220">
        <v>8</v>
      </c>
    </row>
    <row r="221" spans="1:4">
      <c r="A221" t="s">
        <v>1244</v>
      </c>
      <c r="B221" t="s">
        <v>482</v>
      </c>
      <c r="C221">
        <v>1</v>
      </c>
      <c r="D221">
        <v>1</v>
      </c>
    </row>
    <row r="222" spans="1:4">
      <c r="A222" t="s">
        <v>441</v>
      </c>
      <c r="B222" t="s">
        <v>485</v>
      </c>
      <c r="C222">
        <v>6</v>
      </c>
      <c r="D222">
        <v>3</v>
      </c>
    </row>
    <row r="223" spans="1:4">
      <c r="A223" t="s">
        <v>442</v>
      </c>
      <c r="B223" t="s">
        <v>486</v>
      </c>
      <c r="C223">
        <v>14</v>
      </c>
      <c r="D223">
        <v>11</v>
      </c>
    </row>
    <row r="224" spans="1:4">
      <c r="A224" t="s">
        <v>446</v>
      </c>
      <c r="B224" t="s">
        <v>485</v>
      </c>
      <c r="C224">
        <v>6</v>
      </c>
      <c r="D224">
        <v>5</v>
      </c>
    </row>
    <row r="225" spans="1:4">
      <c r="A225" t="s">
        <v>447</v>
      </c>
      <c r="B225" t="s">
        <v>486</v>
      </c>
      <c r="C225">
        <v>18</v>
      </c>
      <c r="D225">
        <v>34</v>
      </c>
    </row>
    <row r="226" spans="1:4">
      <c r="A226" t="s">
        <v>448</v>
      </c>
      <c r="B226" t="s">
        <v>482</v>
      </c>
      <c r="C226">
        <v>25</v>
      </c>
      <c r="D226">
        <v>28</v>
      </c>
    </row>
    <row r="227" spans="1:4">
      <c r="A227" t="s">
        <v>449</v>
      </c>
      <c r="B227" t="s">
        <v>482</v>
      </c>
      <c r="C227">
        <v>0</v>
      </c>
      <c r="D227">
        <v>2</v>
      </c>
    </row>
    <row r="228" spans="1:4">
      <c r="A228" t="s">
        <v>450</v>
      </c>
      <c r="B228" t="s">
        <v>485</v>
      </c>
      <c r="C228">
        <v>15</v>
      </c>
      <c r="D228">
        <v>5</v>
      </c>
    </row>
    <row r="229" spans="1:4">
      <c r="A229" t="s">
        <v>451</v>
      </c>
      <c r="B229" t="s">
        <v>485</v>
      </c>
      <c r="C229">
        <v>16</v>
      </c>
      <c r="D229">
        <v>5</v>
      </c>
    </row>
    <row r="230" spans="1:4">
      <c r="A230" t="s">
        <v>453</v>
      </c>
      <c r="B230" t="s">
        <v>485</v>
      </c>
      <c r="C230">
        <v>11</v>
      </c>
      <c r="D230">
        <v>2</v>
      </c>
    </row>
    <row r="231" spans="1:4">
      <c r="A231" t="s">
        <v>455</v>
      </c>
      <c r="B231" t="s">
        <v>485</v>
      </c>
      <c r="C231">
        <v>45</v>
      </c>
      <c r="D231">
        <v>70</v>
      </c>
    </row>
    <row r="232" spans="1:4">
      <c r="A232" t="s">
        <v>456</v>
      </c>
      <c r="B232" t="s">
        <v>485</v>
      </c>
      <c r="C232">
        <v>0</v>
      </c>
      <c r="D232">
        <v>5</v>
      </c>
    </row>
    <row r="233" spans="1:4">
      <c r="A233" t="s">
        <v>1269</v>
      </c>
      <c r="B233" t="s">
        <v>482</v>
      </c>
      <c r="C233">
        <v>1</v>
      </c>
      <c r="D233">
        <v>1</v>
      </c>
    </row>
    <row r="234" spans="1:4">
      <c r="A234" t="s">
        <v>457</v>
      </c>
      <c r="B234" t="s">
        <v>486</v>
      </c>
      <c r="C234">
        <v>25</v>
      </c>
      <c r="D234">
        <v>74</v>
      </c>
    </row>
    <row r="235" spans="1:4">
      <c r="A235" t="s">
        <v>458</v>
      </c>
      <c r="B235" t="s">
        <v>484</v>
      </c>
      <c r="C235">
        <v>2</v>
      </c>
      <c r="D235">
        <v>2</v>
      </c>
    </row>
    <row r="236" spans="1:4">
      <c r="A236" t="s">
        <v>459</v>
      </c>
      <c r="B236" t="s">
        <v>486</v>
      </c>
      <c r="C236">
        <v>18</v>
      </c>
      <c r="D236">
        <v>64</v>
      </c>
    </row>
    <row r="237" spans="1:4">
      <c r="A237" t="s">
        <v>460</v>
      </c>
      <c r="B237" t="s">
        <v>486</v>
      </c>
      <c r="C237">
        <v>44</v>
      </c>
      <c r="D237">
        <v>117</v>
      </c>
    </row>
    <row r="238" spans="1:4">
      <c r="A238" t="s">
        <v>466</v>
      </c>
      <c r="B238" t="s">
        <v>482</v>
      </c>
      <c r="C238">
        <v>13</v>
      </c>
      <c r="D238">
        <v>2</v>
      </c>
    </row>
    <row r="239" spans="1:4">
      <c r="A239" t="s">
        <v>467</v>
      </c>
      <c r="B239" t="s">
        <v>484</v>
      </c>
      <c r="C239">
        <v>2</v>
      </c>
      <c r="D239">
        <v>2</v>
      </c>
    </row>
    <row r="240" spans="1:4">
      <c r="A240" t="s">
        <v>2067</v>
      </c>
      <c r="B240" t="s">
        <v>482</v>
      </c>
      <c r="C240">
        <v>0</v>
      </c>
      <c r="D240">
        <v>0</v>
      </c>
    </row>
    <row r="241" spans="1:4">
      <c r="A241" t="s">
        <v>468</v>
      </c>
      <c r="B241" t="s">
        <v>485</v>
      </c>
      <c r="C241">
        <v>25</v>
      </c>
      <c r="D241">
        <v>13</v>
      </c>
    </row>
    <row r="242" spans="1:4">
      <c r="A242" t="s">
        <v>469</v>
      </c>
      <c r="B242" t="s">
        <v>485</v>
      </c>
      <c r="C242">
        <v>1</v>
      </c>
      <c r="D242">
        <v>4</v>
      </c>
    </row>
    <row r="243" spans="1:4">
      <c r="A243" t="s">
        <v>470</v>
      </c>
      <c r="B243" t="s">
        <v>485</v>
      </c>
      <c r="C243">
        <v>13</v>
      </c>
      <c r="D243">
        <v>9</v>
      </c>
    </row>
    <row r="244" spans="1:4">
      <c r="A244" t="s">
        <v>471</v>
      </c>
      <c r="B244" t="s">
        <v>484</v>
      </c>
      <c r="C244">
        <v>5</v>
      </c>
      <c r="D244">
        <v>2</v>
      </c>
    </row>
    <row r="245" spans="1:4">
      <c r="A245" t="s">
        <v>472</v>
      </c>
      <c r="B245" t="s">
        <v>482</v>
      </c>
      <c r="C245">
        <v>2</v>
      </c>
      <c r="D245">
        <v>2</v>
      </c>
    </row>
    <row r="246" spans="1:4">
      <c r="A246" t="s">
        <v>473</v>
      </c>
      <c r="B246" t="s">
        <v>485</v>
      </c>
      <c r="C246">
        <v>6</v>
      </c>
      <c r="D246">
        <v>7</v>
      </c>
    </row>
    <row r="247" spans="1:4">
      <c r="A247" t="s">
        <v>476</v>
      </c>
      <c r="B247" t="s">
        <v>482</v>
      </c>
      <c r="C247">
        <v>2</v>
      </c>
      <c r="D247">
        <v>1</v>
      </c>
    </row>
    <row r="248" spans="1:4">
      <c r="A248" t="s">
        <v>477</v>
      </c>
      <c r="B248" t="s">
        <v>485</v>
      </c>
      <c r="C248">
        <v>5</v>
      </c>
      <c r="D248">
        <v>4</v>
      </c>
    </row>
    <row r="249" spans="1:4">
      <c r="A249" t="s">
        <v>478</v>
      </c>
      <c r="B249" t="s">
        <v>484</v>
      </c>
      <c r="C249">
        <v>6</v>
      </c>
      <c r="D249">
        <v>2</v>
      </c>
    </row>
    <row r="250" spans="1:4">
      <c r="A250" t="s">
        <v>576</v>
      </c>
      <c r="B250" t="s">
        <v>482</v>
      </c>
      <c r="C250">
        <v>3</v>
      </c>
      <c r="D250">
        <v>3</v>
      </c>
    </row>
    <row r="251" spans="1:4">
      <c r="A251" t="s">
        <v>479</v>
      </c>
      <c r="B251" t="s">
        <v>484</v>
      </c>
      <c r="C251">
        <v>0</v>
      </c>
      <c r="D251">
        <v>3</v>
      </c>
    </row>
    <row r="252" spans="1:4">
      <c r="A252" t="s">
        <v>1466</v>
      </c>
      <c r="B252" t="s">
        <v>482</v>
      </c>
      <c r="C252">
        <v>2</v>
      </c>
      <c r="D252">
        <v>2</v>
      </c>
    </row>
    <row r="253" spans="1:4">
      <c r="A253" t="s">
        <v>370</v>
      </c>
      <c r="B253" t="s">
        <v>482</v>
      </c>
      <c r="C253">
        <v>1</v>
      </c>
      <c r="D253">
        <v>2</v>
      </c>
    </row>
    <row r="254" spans="1:4">
      <c r="A254" t="s">
        <v>403</v>
      </c>
      <c r="B254" t="s">
        <v>485</v>
      </c>
      <c r="C254">
        <v>6</v>
      </c>
      <c r="D254">
        <v>6</v>
      </c>
    </row>
    <row r="255" spans="1:4">
      <c r="A255" t="s">
        <v>509</v>
      </c>
      <c r="B255" t="s">
        <v>482</v>
      </c>
      <c r="C255">
        <v>0</v>
      </c>
      <c r="D255">
        <v>0</v>
      </c>
    </row>
    <row r="256" spans="1:4">
      <c r="A256" t="s">
        <v>674</v>
      </c>
      <c r="B256" t="s">
        <v>482</v>
      </c>
      <c r="C256">
        <v>0</v>
      </c>
      <c r="D256">
        <v>0</v>
      </c>
    </row>
    <row r="257" spans="1:4">
      <c r="A257" t="s">
        <v>511</v>
      </c>
      <c r="B257" t="s">
        <v>482</v>
      </c>
      <c r="C257">
        <v>0</v>
      </c>
      <c r="D257">
        <v>0</v>
      </c>
    </row>
    <row r="258" spans="1:4">
      <c r="A258" t="s">
        <v>293</v>
      </c>
      <c r="B258" t="s">
        <v>482</v>
      </c>
      <c r="C258">
        <v>1</v>
      </c>
      <c r="D258">
        <v>1</v>
      </c>
    </row>
    <row r="259" spans="1:4">
      <c r="A259" t="s">
        <v>247</v>
      </c>
      <c r="B259" t="s">
        <v>482</v>
      </c>
      <c r="C259">
        <v>4</v>
      </c>
      <c r="D259">
        <v>1</v>
      </c>
    </row>
    <row r="260" spans="1:4">
      <c r="A260" t="s">
        <v>480</v>
      </c>
      <c r="B260" t="s">
        <v>482</v>
      </c>
      <c r="C260">
        <v>1</v>
      </c>
      <c r="D260">
        <v>1</v>
      </c>
    </row>
    <row r="261" spans="1:4">
      <c r="A261" t="s">
        <v>198</v>
      </c>
      <c r="B261" t="s">
        <v>482</v>
      </c>
      <c r="C261">
        <v>0</v>
      </c>
      <c r="D261">
        <v>0</v>
      </c>
    </row>
    <row r="262" spans="1:4">
      <c r="A262" t="s">
        <v>443</v>
      </c>
      <c r="B262" t="s">
        <v>482</v>
      </c>
      <c r="C262">
        <v>0</v>
      </c>
      <c r="D262">
        <v>3</v>
      </c>
    </row>
    <row r="263" spans="1:4">
      <c r="A263" t="s">
        <v>493</v>
      </c>
      <c r="B263" t="s">
        <v>482</v>
      </c>
      <c r="C263">
        <v>1</v>
      </c>
      <c r="D263">
        <v>2</v>
      </c>
    </row>
    <row r="264" spans="1:4">
      <c r="A264" t="s">
        <v>553</v>
      </c>
      <c r="B264" t="s">
        <v>482</v>
      </c>
      <c r="C264">
        <v>1</v>
      </c>
      <c r="D264">
        <v>1</v>
      </c>
    </row>
    <row r="265" spans="1:4">
      <c r="A265" t="s">
        <v>1806</v>
      </c>
      <c r="B265" t="s">
        <v>482</v>
      </c>
      <c r="C265">
        <v>0</v>
      </c>
      <c r="D265">
        <v>0</v>
      </c>
    </row>
    <row r="266" spans="1:4">
      <c r="A266" t="s">
        <v>342</v>
      </c>
      <c r="B266" t="s">
        <v>484</v>
      </c>
      <c r="C266">
        <v>5</v>
      </c>
      <c r="D266">
        <v>3</v>
      </c>
    </row>
    <row r="267" spans="1:4">
      <c r="A267" t="s">
        <v>377</v>
      </c>
      <c r="B267" t="s">
        <v>482</v>
      </c>
      <c r="C267">
        <v>1</v>
      </c>
      <c r="D267">
        <v>2</v>
      </c>
    </row>
    <row r="268" spans="1:4">
      <c r="A268" t="s">
        <v>2030</v>
      </c>
      <c r="B268" t="s">
        <v>482</v>
      </c>
      <c r="C268">
        <v>0</v>
      </c>
      <c r="D268">
        <v>1</v>
      </c>
    </row>
    <row r="269" spans="1:4">
      <c r="A269" t="s">
        <v>2035</v>
      </c>
      <c r="B269" t="s">
        <v>482</v>
      </c>
      <c r="C269">
        <v>1</v>
      </c>
      <c r="D269">
        <v>1</v>
      </c>
    </row>
    <row r="270" spans="1:4">
      <c r="A270" t="s">
        <v>389</v>
      </c>
      <c r="B270" t="s">
        <v>484</v>
      </c>
      <c r="C270">
        <v>5</v>
      </c>
      <c r="D270">
        <v>3</v>
      </c>
    </row>
    <row r="271" spans="1:4">
      <c r="A271" t="s">
        <v>1922</v>
      </c>
      <c r="B271" t="s">
        <v>482</v>
      </c>
      <c r="C271">
        <v>2</v>
      </c>
      <c r="D271">
        <v>2</v>
      </c>
    </row>
    <row r="272" spans="1:4">
      <c r="A272" t="s">
        <v>804</v>
      </c>
      <c r="B272" t="s">
        <v>482</v>
      </c>
      <c r="C272">
        <v>0</v>
      </c>
      <c r="D272">
        <v>2</v>
      </c>
    </row>
    <row r="273" spans="1:4">
      <c r="A273" t="s">
        <v>281</v>
      </c>
      <c r="B273" t="s">
        <v>484</v>
      </c>
      <c r="C273">
        <v>4</v>
      </c>
      <c r="D273">
        <v>2</v>
      </c>
    </row>
    <row r="274" spans="1:4">
      <c r="A274" t="s">
        <v>400</v>
      </c>
      <c r="B274" t="s">
        <v>482</v>
      </c>
      <c r="C274">
        <v>2</v>
      </c>
      <c r="D274">
        <v>2</v>
      </c>
    </row>
    <row r="275" spans="1:4">
      <c r="A275" t="s">
        <v>404</v>
      </c>
      <c r="B275" t="s">
        <v>482</v>
      </c>
      <c r="C275">
        <v>2</v>
      </c>
      <c r="D275">
        <v>1</v>
      </c>
    </row>
    <row r="276" spans="1:4">
      <c r="A276" t="s">
        <v>2058</v>
      </c>
      <c r="B276" t="s">
        <v>482</v>
      </c>
      <c r="C276">
        <v>0</v>
      </c>
      <c r="D276">
        <v>0</v>
      </c>
    </row>
    <row r="277" spans="1:4">
      <c r="A277" t="s">
        <v>1275</v>
      </c>
      <c r="B277" t="s">
        <v>482</v>
      </c>
      <c r="C277">
        <v>2</v>
      </c>
      <c r="D277">
        <v>1</v>
      </c>
    </row>
    <row r="278" spans="1:4">
      <c r="A278" t="s">
        <v>464</v>
      </c>
      <c r="B278" t="s">
        <v>482</v>
      </c>
      <c r="C278">
        <v>1</v>
      </c>
      <c r="D278">
        <v>3</v>
      </c>
    </row>
    <row r="279" spans="1:4">
      <c r="A279" t="s">
        <v>719</v>
      </c>
      <c r="B279" t="s">
        <v>482</v>
      </c>
      <c r="C279">
        <v>1</v>
      </c>
      <c r="D279">
        <v>1</v>
      </c>
    </row>
    <row r="280" spans="1:4">
      <c r="A280" t="s">
        <v>2048</v>
      </c>
      <c r="B280" t="s">
        <v>482</v>
      </c>
      <c r="C280">
        <v>0</v>
      </c>
      <c r="D280">
        <v>0</v>
      </c>
    </row>
    <row r="281" spans="1:4">
      <c r="A281" t="s">
        <v>2060</v>
      </c>
      <c r="B281" t="s">
        <v>482</v>
      </c>
      <c r="C281">
        <v>4</v>
      </c>
      <c r="D281">
        <v>0</v>
      </c>
    </row>
    <row r="282" spans="1:4">
      <c r="A282" t="s">
        <v>1295</v>
      </c>
      <c r="B282" t="s">
        <v>482</v>
      </c>
      <c r="C282">
        <v>0</v>
      </c>
      <c r="D282">
        <v>0</v>
      </c>
    </row>
    <row r="283" spans="1:4">
      <c r="A283" t="s">
        <v>452</v>
      </c>
      <c r="B283" t="s">
        <v>484</v>
      </c>
      <c r="C283">
        <v>1</v>
      </c>
      <c r="D283">
        <v>0</v>
      </c>
    </row>
    <row r="284" spans="1:4">
      <c r="A284" t="s">
        <v>515</v>
      </c>
      <c r="B284" t="s">
        <v>482</v>
      </c>
      <c r="C284">
        <v>3</v>
      </c>
      <c r="D284">
        <v>2</v>
      </c>
    </row>
    <row r="285" spans="1:4">
      <c r="A285" t="s">
        <v>192</v>
      </c>
      <c r="B285" t="s">
        <v>482</v>
      </c>
      <c r="C285">
        <v>3</v>
      </c>
      <c r="D285">
        <v>0</v>
      </c>
    </row>
    <row r="286" spans="1:4">
      <c r="A286" t="s">
        <v>614</v>
      </c>
      <c r="B286" t="s">
        <v>482</v>
      </c>
      <c r="C286">
        <v>2</v>
      </c>
      <c r="D286">
        <v>0</v>
      </c>
    </row>
    <row r="287" spans="1:4">
      <c r="A287" t="s">
        <v>353</v>
      </c>
      <c r="B287" t="s">
        <v>484</v>
      </c>
      <c r="C287">
        <v>5</v>
      </c>
      <c r="D287">
        <v>2</v>
      </c>
    </row>
    <row r="288" spans="1:4">
      <c r="A288" t="s">
        <v>539</v>
      </c>
      <c r="B288" t="s">
        <v>482</v>
      </c>
      <c r="C288">
        <v>1</v>
      </c>
      <c r="D288">
        <v>0</v>
      </c>
    </row>
    <row r="289" spans="1:4">
      <c r="A289" t="s">
        <v>759</v>
      </c>
      <c r="B289" t="s">
        <v>482</v>
      </c>
      <c r="C289">
        <v>0</v>
      </c>
      <c r="D289">
        <v>0</v>
      </c>
    </row>
    <row r="290" spans="1:4">
      <c r="A290" t="s">
        <v>573</v>
      </c>
      <c r="B290" t="s">
        <v>482</v>
      </c>
      <c r="C290">
        <v>2</v>
      </c>
      <c r="D290">
        <v>1</v>
      </c>
    </row>
    <row r="291" spans="1:4">
      <c r="A291" t="s">
        <v>232</v>
      </c>
      <c r="B291" t="s">
        <v>485</v>
      </c>
      <c r="C291">
        <v>0</v>
      </c>
      <c r="D291">
        <v>5</v>
      </c>
    </row>
    <row r="292" spans="1:4">
      <c r="A292" t="s">
        <v>1423</v>
      </c>
      <c r="B292" t="s">
        <v>482</v>
      </c>
      <c r="C292">
        <v>1</v>
      </c>
      <c r="D292">
        <v>1</v>
      </c>
    </row>
    <row r="293" spans="1:4">
      <c r="A293" t="s">
        <v>475</v>
      </c>
      <c r="B293" t="s">
        <v>485</v>
      </c>
      <c r="C293">
        <v>2</v>
      </c>
      <c r="D293">
        <v>4</v>
      </c>
    </row>
    <row r="294" spans="1:4">
      <c r="A294" t="s">
        <v>537</v>
      </c>
      <c r="B294" t="s">
        <v>486</v>
      </c>
      <c r="C294">
        <v>17</v>
      </c>
      <c r="D294">
        <v>10</v>
      </c>
    </row>
    <row r="295" spans="1:4">
      <c r="A295" t="s">
        <v>402</v>
      </c>
      <c r="B295" t="s">
        <v>485</v>
      </c>
      <c r="C295">
        <v>3</v>
      </c>
      <c r="D295">
        <v>5</v>
      </c>
    </row>
    <row r="296" spans="1:4">
      <c r="A296" t="s">
        <v>291</v>
      </c>
      <c r="B296" t="s">
        <v>482</v>
      </c>
      <c r="C296">
        <v>0</v>
      </c>
      <c r="D296">
        <v>1</v>
      </c>
    </row>
    <row r="297" spans="1:4">
      <c r="A297" t="s">
        <v>494</v>
      </c>
      <c r="B297" t="s">
        <v>482</v>
      </c>
      <c r="C297">
        <v>1</v>
      </c>
      <c r="D297">
        <v>0</v>
      </c>
    </row>
    <row r="298" spans="1:4">
      <c r="A298" t="s">
        <v>1972</v>
      </c>
      <c r="B298" t="s">
        <v>482</v>
      </c>
      <c r="C298">
        <v>0</v>
      </c>
      <c r="D298">
        <v>0</v>
      </c>
    </row>
    <row r="299" spans="1:4">
      <c r="A299" t="s">
        <v>518</v>
      </c>
      <c r="B299" t="s">
        <v>482</v>
      </c>
      <c r="C299">
        <v>0</v>
      </c>
      <c r="D299">
        <v>1</v>
      </c>
    </row>
    <row r="300" spans="1:4">
      <c r="A300" t="s">
        <v>1773</v>
      </c>
      <c r="B300" t="s">
        <v>482</v>
      </c>
      <c r="C300">
        <v>1</v>
      </c>
      <c r="D300">
        <v>2</v>
      </c>
    </row>
    <row r="301" spans="1:4">
      <c r="A301" t="s">
        <v>1951</v>
      </c>
      <c r="B301" t="s">
        <v>482</v>
      </c>
      <c r="C301">
        <v>0</v>
      </c>
      <c r="D301">
        <v>0</v>
      </c>
    </row>
    <row r="302" spans="1:4">
      <c r="A302" t="s">
        <v>1976</v>
      </c>
      <c r="B302" t="s">
        <v>482</v>
      </c>
      <c r="C302">
        <v>1</v>
      </c>
      <c r="D302">
        <v>1</v>
      </c>
    </row>
    <row r="303" spans="1:4">
      <c r="A303" t="s">
        <v>1444</v>
      </c>
      <c r="B303" t="s">
        <v>482</v>
      </c>
      <c r="C303">
        <v>0</v>
      </c>
      <c r="D303">
        <v>2</v>
      </c>
    </row>
    <row r="304" spans="1:4">
      <c r="A304" t="s">
        <v>1642</v>
      </c>
      <c r="B304" t="s">
        <v>482</v>
      </c>
      <c r="C304">
        <v>21</v>
      </c>
      <c r="D304">
        <v>2</v>
      </c>
    </row>
    <row r="305" spans="1:4">
      <c r="A305" t="s">
        <v>384</v>
      </c>
      <c r="B305" t="s">
        <v>484</v>
      </c>
      <c r="C305">
        <v>0</v>
      </c>
      <c r="D305">
        <v>3</v>
      </c>
    </row>
    <row r="306" spans="1:4">
      <c r="A306" t="s">
        <v>2052</v>
      </c>
      <c r="B306" t="s">
        <v>482</v>
      </c>
      <c r="C306">
        <v>0</v>
      </c>
      <c r="D306">
        <v>2</v>
      </c>
    </row>
    <row r="307" spans="1:4">
      <c r="A307" t="s">
        <v>424</v>
      </c>
      <c r="B307" t="s">
        <v>482</v>
      </c>
      <c r="C307">
        <v>2</v>
      </c>
      <c r="D307">
        <v>2</v>
      </c>
    </row>
    <row r="308" spans="1:4">
      <c r="A308" t="s">
        <v>1942</v>
      </c>
      <c r="B308" t="s">
        <v>482</v>
      </c>
      <c r="C308">
        <v>0</v>
      </c>
      <c r="D308">
        <v>0</v>
      </c>
    </row>
    <row r="309" spans="1:4">
      <c r="A309" t="s">
        <v>183</v>
      </c>
      <c r="B309" t="s">
        <v>486</v>
      </c>
      <c r="C309">
        <v>58</v>
      </c>
      <c r="D309">
        <v>24</v>
      </c>
    </row>
    <row r="310" spans="1:4">
      <c r="A310" t="s">
        <v>1943</v>
      </c>
      <c r="B310" t="s">
        <v>482</v>
      </c>
      <c r="C310">
        <v>0</v>
      </c>
      <c r="D310">
        <v>0</v>
      </c>
    </row>
    <row r="311" spans="1:4">
      <c r="A311" t="s">
        <v>1410</v>
      </c>
      <c r="B311" t="s">
        <v>482</v>
      </c>
      <c r="C311">
        <v>2</v>
      </c>
      <c r="D311">
        <v>1</v>
      </c>
    </row>
    <row r="312" spans="1:4">
      <c r="A312" t="s">
        <v>225</v>
      </c>
      <c r="B312" t="s">
        <v>485</v>
      </c>
      <c r="C312">
        <v>2</v>
      </c>
      <c r="D312">
        <v>4</v>
      </c>
    </row>
    <row r="313" spans="1:4">
      <c r="A313" t="s">
        <v>233</v>
      </c>
      <c r="B313" t="s">
        <v>482</v>
      </c>
      <c r="C313">
        <v>2</v>
      </c>
      <c r="D313">
        <v>1</v>
      </c>
    </row>
    <row r="314" spans="1:4">
      <c r="A314" t="s">
        <v>243</v>
      </c>
      <c r="B314" t="s">
        <v>484</v>
      </c>
      <c r="C314">
        <v>2</v>
      </c>
      <c r="D314">
        <v>3</v>
      </c>
    </row>
    <row r="315" spans="1:4">
      <c r="A315" t="s">
        <v>262</v>
      </c>
      <c r="B315" t="s">
        <v>482</v>
      </c>
      <c r="C315">
        <v>3</v>
      </c>
      <c r="D315">
        <v>2</v>
      </c>
    </row>
    <row r="316" spans="1:4">
      <c r="A316" t="s">
        <v>269</v>
      </c>
      <c r="B316" t="s">
        <v>485</v>
      </c>
      <c r="C316">
        <v>23</v>
      </c>
      <c r="D316">
        <v>7</v>
      </c>
    </row>
    <row r="317" spans="1:4">
      <c r="A317" t="s">
        <v>1022</v>
      </c>
      <c r="B317" t="s">
        <v>482</v>
      </c>
      <c r="C317">
        <v>0</v>
      </c>
      <c r="D317">
        <v>1</v>
      </c>
    </row>
    <row r="318" spans="1:4">
      <c r="A318" t="s">
        <v>282</v>
      </c>
      <c r="B318" t="s">
        <v>485</v>
      </c>
      <c r="C318">
        <v>2</v>
      </c>
      <c r="D318">
        <v>9</v>
      </c>
    </row>
    <row r="319" spans="1:4">
      <c r="A319" t="s">
        <v>664</v>
      </c>
      <c r="B319" t="s">
        <v>482</v>
      </c>
      <c r="C319">
        <v>0</v>
      </c>
      <c r="D319">
        <v>1</v>
      </c>
    </row>
    <row r="320" spans="1:4">
      <c r="A320" t="s">
        <v>302</v>
      </c>
      <c r="B320" t="s">
        <v>484</v>
      </c>
      <c r="C320">
        <v>10</v>
      </c>
      <c r="D320">
        <v>3</v>
      </c>
    </row>
    <row r="321" spans="1:4">
      <c r="A321" t="s">
        <v>385</v>
      </c>
      <c r="B321" t="s">
        <v>482</v>
      </c>
      <c r="C321">
        <v>2</v>
      </c>
      <c r="D321">
        <v>2</v>
      </c>
    </row>
    <row r="322" spans="1:4">
      <c r="A322" t="s">
        <v>2008</v>
      </c>
      <c r="B322" t="s">
        <v>482</v>
      </c>
      <c r="C322">
        <v>0</v>
      </c>
      <c r="D322">
        <v>0</v>
      </c>
    </row>
    <row r="323" spans="1:4">
      <c r="A323" t="s">
        <v>337</v>
      </c>
      <c r="B323" t="s">
        <v>482</v>
      </c>
      <c r="C323">
        <v>0</v>
      </c>
      <c r="D323">
        <v>2</v>
      </c>
    </row>
    <row r="324" spans="1:4">
      <c r="A324" t="s">
        <v>352</v>
      </c>
      <c r="B324" t="s">
        <v>482</v>
      </c>
      <c r="C324">
        <v>4</v>
      </c>
      <c r="D324">
        <v>2</v>
      </c>
    </row>
    <row r="325" spans="1:4">
      <c r="A325" t="s">
        <v>392</v>
      </c>
      <c r="B325" t="s">
        <v>484</v>
      </c>
      <c r="C325">
        <v>11</v>
      </c>
      <c r="D325">
        <v>3</v>
      </c>
    </row>
    <row r="326" spans="1:4">
      <c r="A326" t="s">
        <v>393</v>
      </c>
      <c r="B326" t="s">
        <v>482</v>
      </c>
      <c r="C326">
        <v>11</v>
      </c>
      <c r="D326">
        <v>2</v>
      </c>
    </row>
    <row r="327" spans="1:4">
      <c r="A327" t="s">
        <v>394</v>
      </c>
      <c r="B327" t="s">
        <v>482</v>
      </c>
      <c r="C327">
        <v>11</v>
      </c>
      <c r="D327">
        <v>3</v>
      </c>
    </row>
    <row r="328" spans="1:4">
      <c r="A328" t="s">
        <v>396</v>
      </c>
      <c r="B328" t="s">
        <v>482</v>
      </c>
      <c r="C328">
        <v>5</v>
      </c>
      <c r="D328">
        <v>2</v>
      </c>
    </row>
    <row r="329" spans="1:4">
      <c r="A329" t="s">
        <v>397</v>
      </c>
      <c r="B329" t="s">
        <v>482</v>
      </c>
      <c r="C329">
        <v>5</v>
      </c>
      <c r="D329">
        <v>2</v>
      </c>
    </row>
    <row r="330" spans="1:4">
      <c r="A330" t="s">
        <v>425</v>
      </c>
      <c r="B330" t="s">
        <v>485</v>
      </c>
      <c r="C330">
        <v>1</v>
      </c>
      <c r="D330">
        <v>3</v>
      </c>
    </row>
    <row r="331" spans="1:4">
      <c r="A331" t="s">
        <v>429</v>
      </c>
      <c r="B331" t="s">
        <v>482</v>
      </c>
      <c r="C331">
        <v>0</v>
      </c>
      <c r="D331">
        <v>2</v>
      </c>
    </row>
    <row r="332" spans="1:4">
      <c r="A332" t="s">
        <v>267</v>
      </c>
      <c r="B332" t="s">
        <v>482</v>
      </c>
      <c r="C332">
        <v>1</v>
      </c>
      <c r="D332">
        <v>1</v>
      </c>
    </row>
    <row r="333" spans="1:4">
      <c r="A333" t="s">
        <v>672</v>
      </c>
      <c r="B333" t="s">
        <v>482</v>
      </c>
      <c r="C333">
        <v>1</v>
      </c>
      <c r="D333">
        <v>1</v>
      </c>
    </row>
    <row r="334" spans="1:4">
      <c r="A334" t="s">
        <v>2050</v>
      </c>
      <c r="B334" t="s">
        <v>482</v>
      </c>
      <c r="C334">
        <v>0</v>
      </c>
      <c r="D334">
        <v>1</v>
      </c>
    </row>
    <row r="335" spans="1:4">
      <c r="A335" t="s">
        <v>440</v>
      </c>
      <c r="B335" t="s">
        <v>485</v>
      </c>
      <c r="C335">
        <v>4</v>
      </c>
      <c r="D335">
        <v>3</v>
      </c>
    </row>
    <row r="336" spans="1:4">
      <c r="A336" t="s">
        <v>616</v>
      </c>
      <c r="B336" t="s">
        <v>482</v>
      </c>
      <c r="C336">
        <v>0</v>
      </c>
      <c r="D336">
        <v>0</v>
      </c>
    </row>
    <row r="337" spans="1:4">
      <c r="A337" t="s">
        <v>730</v>
      </c>
      <c r="B337" t="s">
        <v>482</v>
      </c>
      <c r="C337">
        <v>4</v>
      </c>
      <c r="D337">
        <v>2</v>
      </c>
    </row>
    <row r="338" spans="1:4">
      <c r="A338" t="s">
        <v>1940</v>
      </c>
      <c r="B338" t="s">
        <v>482</v>
      </c>
      <c r="C338">
        <v>0</v>
      </c>
      <c r="D338">
        <v>0</v>
      </c>
    </row>
    <row r="339" spans="1:4">
      <c r="A339" t="s">
        <v>481</v>
      </c>
      <c r="B339" t="s">
        <v>482</v>
      </c>
      <c r="C339">
        <v>1</v>
      </c>
      <c r="D339">
        <v>2</v>
      </c>
    </row>
    <row r="340" spans="1:4">
      <c r="A340" t="s">
        <v>930</v>
      </c>
      <c r="B340" t="s">
        <v>482</v>
      </c>
      <c r="C340">
        <v>1</v>
      </c>
      <c r="D340">
        <v>4</v>
      </c>
    </row>
    <row r="341" spans="1:4">
      <c r="A341" t="s">
        <v>496</v>
      </c>
      <c r="B341" t="s">
        <v>485</v>
      </c>
      <c r="C341">
        <v>3</v>
      </c>
      <c r="D341">
        <v>8</v>
      </c>
    </row>
    <row r="342" spans="1:4">
      <c r="A342" t="s">
        <v>502</v>
      </c>
      <c r="B342" t="s">
        <v>486</v>
      </c>
      <c r="C342">
        <v>22</v>
      </c>
      <c r="D342">
        <v>7</v>
      </c>
    </row>
    <row r="343" spans="1:4">
      <c r="A343" t="s">
        <v>1998</v>
      </c>
      <c r="B343" t="s">
        <v>482</v>
      </c>
      <c r="C343">
        <v>0</v>
      </c>
      <c r="D343">
        <v>0</v>
      </c>
    </row>
    <row r="344" spans="1:4">
      <c r="A344" t="s">
        <v>512</v>
      </c>
      <c r="B344" t="s">
        <v>484</v>
      </c>
      <c r="C344">
        <v>4</v>
      </c>
      <c r="D344">
        <v>2</v>
      </c>
    </row>
    <row r="345" spans="1:4">
      <c r="A345" t="s">
        <v>517</v>
      </c>
      <c r="B345" t="s">
        <v>482</v>
      </c>
      <c r="C345">
        <v>0</v>
      </c>
      <c r="D345">
        <v>0</v>
      </c>
    </row>
    <row r="346" spans="1:4">
      <c r="A346" t="s">
        <v>519</v>
      </c>
      <c r="B346" t="s">
        <v>482</v>
      </c>
      <c r="C346">
        <v>3</v>
      </c>
      <c r="D346">
        <v>2</v>
      </c>
    </row>
    <row r="347" spans="1:4">
      <c r="A347" t="s">
        <v>747</v>
      </c>
      <c r="B347" t="s">
        <v>482</v>
      </c>
      <c r="C347">
        <v>1</v>
      </c>
      <c r="D347">
        <v>1</v>
      </c>
    </row>
    <row r="348" spans="1:4">
      <c r="A348" t="s">
        <v>520</v>
      </c>
      <c r="B348" t="s">
        <v>486</v>
      </c>
      <c r="C348">
        <v>70</v>
      </c>
      <c r="D348">
        <v>143</v>
      </c>
    </row>
    <row r="349" spans="1:4">
      <c r="A349" t="s">
        <v>524</v>
      </c>
      <c r="B349" t="s">
        <v>486</v>
      </c>
      <c r="C349">
        <v>14</v>
      </c>
      <c r="D349">
        <v>94</v>
      </c>
    </row>
    <row r="350" spans="1:4">
      <c r="A350" t="s">
        <v>497</v>
      </c>
      <c r="B350" t="s">
        <v>482</v>
      </c>
      <c r="C350">
        <v>0</v>
      </c>
      <c r="D350">
        <v>0</v>
      </c>
    </row>
    <row r="351" spans="1:4">
      <c r="A351" t="s">
        <v>498</v>
      </c>
      <c r="B351" t="s">
        <v>482</v>
      </c>
      <c r="C351">
        <v>1</v>
      </c>
      <c r="D351">
        <v>1</v>
      </c>
    </row>
    <row r="352" spans="1:4">
      <c r="A352" t="s">
        <v>1417</v>
      </c>
      <c r="B352" t="s">
        <v>484</v>
      </c>
      <c r="C352">
        <v>6</v>
      </c>
      <c r="D352">
        <v>3</v>
      </c>
    </row>
    <row r="353" spans="1:4">
      <c r="A353" t="s">
        <v>506</v>
      </c>
      <c r="B353" t="s">
        <v>482</v>
      </c>
      <c r="C353">
        <v>1</v>
      </c>
      <c r="D353">
        <v>0</v>
      </c>
    </row>
    <row r="354" spans="1:4">
      <c r="A354" t="s">
        <v>1656</v>
      </c>
      <c r="B354" t="s">
        <v>482</v>
      </c>
      <c r="C354">
        <v>2</v>
      </c>
      <c r="D354">
        <v>2</v>
      </c>
    </row>
    <row r="355" spans="1:4">
      <c r="A355" t="s">
        <v>731</v>
      </c>
      <c r="B355" t="s">
        <v>482</v>
      </c>
      <c r="C355">
        <v>2</v>
      </c>
      <c r="D355">
        <v>2</v>
      </c>
    </row>
    <row r="356" spans="1:4">
      <c r="A356" t="s">
        <v>523</v>
      </c>
      <c r="B356" t="s">
        <v>482</v>
      </c>
      <c r="C356">
        <v>2</v>
      </c>
      <c r="D356">
        <v>1</v>
      </c>
    </row>
    <row r="357" spans="1:4">
      <c r="A357" t="s">
        <v>814</v>
      </c>
      <c r="B357" t="s">
        <v>482</v>
      </c>
      <c r="C357">
        <v>0</v>
      </c>
      <c r="D357">
        <v>0</v>
      </c>
    </row>
    <row r="358" spans="1:4">
      <c r="A358" t="s">
        <v>1982</v>
      </c>
      <c r="B358" t="s">
        <v>482</v>
      </c>
      <c r="C358">
        <v>0</v>
      </c>
      <c r="D358">
        <v>0</v>
      </c>
    </row>
    <row r="359" spans="1:4">
      <c r="A359" t="s">
        <v>1242</v>
      </c>
      <c r="B359" t="s">
        <v>482</v>
      </c>
      <c r="C359">
        <v>1</v>
      </c>
      <c r="D359">
        <v>1</v>
      </c>
    </row>
    <row r="360" spans="1:4">
      <c r="A360" t="s">
        <v>1633</v>
      </c>
      <c r="B360" t="s">
        <v>482</v>
      </c>
      <c r="C360">
        <v>0</v>
      </c>
      <c r="D360">
        <v>0</v>
      </c>
    </row>
    <row r="361" spans="1:4">
      <c r="A361" t="s">
        <v>1636</v>
      </c>
      <c r="B361" t="s">
        <v>482</v>
      </c>
      <c r="C361">
        <v>0</v>
      </c>
      <c r="D361">
        <v>0</v>
      </c>
    </row>
    <row r="362" spans="1:4">
      <c r="A362" t="s">
        <v>2014</v>
      </c>
      <c r="B362" t="s">
        <v>482</v>
      </c>
      <c r="C362">
        <v>0</v>
      </c>
      <c r="D362">
        <v>0</v>
      </c>
    </row>
    <row r="363" spans="1:4">
      <c r="A363" t="s">
        <v>570</v>
      </c>
      <c r="B363" t="s">
        <v>482</v>
      </c>
      <c r="C363">
        <v>1</v>
      </c>
      <c r="D363">
        <v>2</v>
      </c>
    </row>
    <row r="364" spans="1:4">
      <c r="A364" t="s">
        <v>1407</v>
      </c>
      <c r="B364" t="s">
        <v>482</v>
      </c>
      <c r="C364">
        <v>0</v>
      </c>
      <c r="D364">
        <v>0</v>
      </c>
    </row>
    <row r="365" spans="1:4">
      <c r="A365" t="s">
        <v>1953</v>
      </c>
      <c r="B365" t="s">
        <v>482</v>
      </c>
      <c r="C365">
        <v>0</v>
      </c>
      <c r="D365">
        <v>0</v>
      </c>
    </row>
    <row r="366" spans="1:4">
      <c r="A366" t="s">
        <v>1589</v>
      </c>
      <c r="B366" t="s">
        <v>482</v>
      </c>
      <c r="C366">
        <v>3</v>
      </c>
      <c r="D366">
        <v>2</v>
      </c>
    </row>
    <row r="367" spans="1:4">
      <c r="A367" t="s">
        <v>2010</v>
      </c>
      <c r="B367" t="s">
        <v>482</v>
      </c>
      <c r="C367">
        <v>0</v>
      </c>
      <c r="D367">
        <v>0</v>
      </c>
    </row>
    <row r="368" spans="1:4">
      <c r="A368" t="s">
        <v>2046</v>
      </c>
      <c r="B368" t="s">
        <v>482</v>
      </c>
      <c r="C368">
        <v>0</v>
      </c>
      <c r="D368">
        <v>0</v>
      </c>
    </row>
    <row r="369" spans="1:4">
      <c r="A369" t="s">
        <v>761</v>
      </c>
      <c r="B369" t="s">
        <v>485</v>
      </c>
      <c r="C369">
        <v>0</v>
      </c>
      <c r="D369">
        <v>11</v>
      </c>
    </row>
    <row r="370" spans="1:4">
      <c r="A370" t="s">
        <v>666</v>
      </c>
      <c r="B370" t="s">
        <v>485</v>
      </c>
      <c r="C370">
        <v>3</v>
      </c>
      <c r="D370">
        <v>7</v>
      </c>
    </row>
    <row r="371" spans="1:4">
      <c r="A371" t="s">
        <v>1957</v>
      </c>
      <c r="B371" t="s">
        <v>482</v>
      </c>
      <c r="C371">
        <v>1</v>
      </c>
      <c r="D371">
        <v>1</v>
      </c>
    </row>
    <row r="372" spans="1:4">
      <c r="A372" t="s">
        <v>963</v>
      </c>
      <c r="B372" t="s">
        <v>482</v>
      </c>
      <c r="C372">
        <v>1</v>
      </c>
      <c r="D372">
        <v>1</v>
      </c>
    </row>
    <row r="373" spans="1:4">
      <c r="A373" t="s">
        <v>2042</v>
      </c>
      <c r="B373" t="s">
        <v>482</v>
      </c>
      <c r="C373">
        <v>0</v>
      </c>
      <c r="D373">
        <v>0</v>
      </c>
    </row>
    <row r="374" spans="1:4">
      <c r="A374" t="s">
        <v>1405</v>
      </c>
      <c r="B374" t="s">
        <v>482</v>
      </c>
      <c r="C374">
        <v>1</v>
      </c>
      <c r="D374">
        <v>1</v>
      </c>
    </row>
    <row r="375" spans="1:4">
      <c r="A375" t="s">
        <v>1591</v>
      </c>
      <c r="B375" t="s">
        <v>482</v>
      </c>
      <c r="C375">
        <v>0</v>
      </c>
      <c r="D375">
        <v>1</v>
      </c>
    </row>
    <row r="376" spans="1:4">
      <c r="A376" t="s">
        <v>1592</v>
      </c>
      <c r="B376" t="s">
        <v>482</v>
      </c>
      <c r="C376">
        <v>0</v>
      </c>
      <c r="D376">
        <v>0</v>
      </c>
    </row>
    <row r="377" spans="1:4">
      <c r="A377" t="s">
        <v>1689</v>
      </c>
      <c r="B377" t="s">
        <v>482</v>
      </c>
      <c r="C377">
        <v>0</v>
      </c>
      <c r="D377">
        <v>0</v>
      </c>
    </row>
    <row r="378" spans="1:4">
      <c r="A378" t="s">
        <v>1702</v>
      </c>
      <c r="B378" t="s">
        <v>484</v>
      </c>
      <c r="C378">
        <v>0</v>
      </c>
      <c r="D378">
        <v>2</v>
      </c>
    </row>
    <row r="379" spans="1:4">
      <c r="A379" t="s">
        <v>1798</v>
      </c>
      <c r="B379" t="s">
        <v>482</v>
      </c>
      <c r="C379">
        <v>1</v>
      </c>
      <c r="D379">
        <v>1</v>
      </c>
    </row>
    <row r="380" spans="1:4">
      <c r="A380" t="s">
        <v>1904</v>
      </c>
      <c r="B380" t="s">
        <v>482</v>
      </c>
      <c r="C380">
        <v>1</v>
      </c>
      <c r="D380">
        <v>1</v>
      </c>
    </row>
    <row r="381" spans="1:4">
      <c r="A381" t="s">
        <v>1945</v>
      </c>
      <c r="B381" t="s">
        <v>482</v>
      </c>
      <c r="C381">
        <v>0</v>
      </c>
      <c r="D381">
        <v>0</v>
      </c>
    </row>
    <row r="382" spans="1:4">
      <c r="A382" t="s">
        <v>1947</v>
      </c>
      <c r="B382" t="s">
        <v>482</v>
      </c>
      <c r="C382">
        <v>0</v>
      </c>
      <c r="D382">
        <v>0</v>
      </c>
    </row>
    <row r="383" spans="1:4">
      <c r="A383" t="s">
        <v>1949</v>
      </c>
      <c r="B383" t="s">
        <v>482</v>
      </c>
      <c r="C383">
        <v>0</v>
      </c>
      <c r="D383">
        <v>1</v>
      </c>
    </row>
    <row r="384" spans="1:4">
      <c r="A384" t="s">
        <v>1955</v>
      </c>
      <c r="B384" t="s">
        <v>482</v>
      </c>
      <c r="C384">
        <v>0</v>
      </c>
      <c r="D384">
        <v>0</v>
      </c>
    </row>
    <row r="385" spans="1:4">
      <c r="A385" t="s">
        <v>1964</v>
      </c>
      <c r="B385" t="s">
        <v>482</v>
      </c>
      <c r="C385">
        <v>0</v>
      </c>
      <c r="D385">
        <v>0</v>
      </c>
    </row>
    <row r="386" spans="1:4">
      <c r="A386" t="s">
        <v>1966</v>
      </c>
      <c r="B386" t="s">
        <v>482</v>
      </c>
      <c r="C386">
        <v>0</v>
      </c>
      <c r="D386">
        <v>0</v>
      </c>
    </row>
    <row r="387" spans="1:4">
      <c r="A387" t="s">
        <v>1970</v>
      </c>
      <c r="B387" t="s">
        <v>482</v>
      </c>
      <c r="C387">
        <v>0</v>
      </c>
      <c r="D387">
        <v>0</v>
      </c>
    </row>
    <row r="388" spans="1:4">
      <c r="A388" t="s">
        <v>1974</v>
      </c>
      <c r="B388" t="s">
        <v>482</v>
      </c>
      <c r="C388">
        <v>0</v>
      </c>
      <c r="D388">
        <v>0</v>
      </c>
    </row>
    <row r="389" spans="1:4">
      <c r="A389" t="s">
        <v>1984</v>
      </c>
      <c r="B389" t="s">
        <v>485</v>
      </c>
      <c r="C389">
        <v>0</v>
      </c>
      <c r="D389">
        <v>3</v>
      </c>
    </row>
    <row r="390" spans="1:4">
      <c r="A390" t="s">
        <v>1985</v>
      </c>
      <c r="B390" t="s">
        <v>482</v>
      </c>
      <c r="C390">
        <v>0</v>
      </c>
      <c r="D390">
        <v>0</v>
      </c>
    </row>
    <row r="391" spans="1:4">
      <c r="A391" t="s">
        <v>1987</v>
      </c>
      <c r="B391" t="s">
        <v>482</v>
      </c>
      <c r="C391">
        <v>0</v>
      </c>
      <c r="D391">
        <v>0</v>
      </c>
    </row>
    <row r="392" spans="1:4">
      <c r="A392" t="s">
        <v>1992</v>
      </c>
      <c r="B392" t="s">
        <v>482</v>
      </c>
      <c r="C392">
        <v>0</v>
      </c>
      <c r="D392">
        <v>0</v>
      </c>
    </row>
    <row r="393" spans="1:4">
      <c r="A393" t="s">
        <v>1994</v>
      </c>
      <c r="B393" t="s">
        <v>482</v>
      </c>
      <c r="C393">
        <v>0</v>
      </c>
      <c r="D393">
        <v>0</v>
      </c>
    </row>
    <row r="394" spans="1:4">
      <c r="A394" t="s">
        <v>1996</v>
      </c>
      <c r="B394" t="s">
        <v>482</v>
      </c>
      <c r="C394">
        <v>0</v>
      </c>
      <c r="D394">
        <v>0</v>
      </c>
    </row>
    <row r="395" spans="1:4">
      <c r="A395" t="s">
        <v>2002</v>
      </c>
      <c r="B395" t="s">
        <v>482</v>
      </c>
      <c r="C395">
        <v>0</v>
      </c>
      <c r="D395">
        <v>0</v>
      </c>
    </row>
    <row r="396" spans="1:4">
      <c r="A396" t="s">
        <v>2004</v>
      </c>
      <c r="B396" t="s">
        <v>482</v>
      </c>
      <c r="C396">
        <v>0</v>
      </c>
      <c r="D396">
        <v>0</v>
      </c>
    </row>
    <row r="397" spans="1:4">
      <c r="A397" t="s">
        <v>2006</v>
      </c>
      <c r="B397" t="s">
        <v>482</v>
      </c>
      <c r="C397">
        <v>0</v>
      </c>
      <c r="D397">
        <v>0</v>
      </c>
    </row>
    <row r="398" spans="1:4">
      <c r="A398" t="s">
        <v>2012</v>
      </c>
      <c r="B398" t="s">
        <v>482</v>
      </c>
      <c r="C398">
        <v>0</v>
      </c>
      <c r="D398">
        <v>0</v>
      </c>
    </row>
    <row r="399" spans="1:4">
      <c r="A399" t="s">
        <v>2016</v>
      </c>
      <c r="B399" t="s">
        <v>482</v>
      </c>
      <c r="C399">
        <v>0</v>
      </c>
      <c r="D399">
        <v>0</v>
      </c>
    </row>
    <row r="400" spans="1:4">
      <c r="A400" t="s">
        <v>2018</v>
      </c>
      <c r="B400" t="s">
        <v>482</v>
      </c>
      <c r="C400">
        <v>0</v>
      </c>
      <c r="D400">
        <v>0</v>
      </c>
    </row>
    <row r="401" spans="1:4">
      <c r="A401" t="s">
        <v>2026</v>
      </c>
      <c r="B401" t="s">
        <v>482</v>
      </c>
      <c r="C401">
        <v>0</v>
      </c>
      <c r="D401">
        <v>0</v>
      </c>
    </row>
    <row r="402" spans="1:4">
      <c r="A402" t="s">
        <v>2028</v>
      </c>
      <c r="B402" t="s">
        <v>482</v>
      </c>
      <c r="C402">
        <v>0</v>
      </c>
      <c r="D402">
        <v>0</v>
      </c>
    </row>
    <row r="403" spans="1:4">
      <c r="A403" t="s">
        <v>2032</v>
      </c>
      <c r="B403" t="s">
        <v>482</v>
      </c>
      <c r="C403">
        <v>0</v>
      </c>
      <c r="D403">
        <v>0</v>
      </c>
    </row>
    <row r="404" spans="1:4">
      <c r="A404" t="s">
        <v>2037</v>
      </c>
      <c r="B404" t="s">
        <v>482</v>
      </c>
      <c r="C404">
        <v>0</v>
      </c>
      <c r="D404">
        <v>0</v>
      </c>
    </row>
    <row r="405" spans="1:4">
      <c r="A405" t="s">
        <v>2039</v>
      </c>
      <c r="B405" t="s">
        <v>482</v>
      </c>
      <c r="C405">
        <v>0</v>
      </c>
      <c r="D405">
        <v>0</v>
      </c>
    </row>
    <row r="406" spans="1:4">
      <c r="A406" t="s">
        <v>2044</v>
      </c>
      <c r="B406" t="s">
        <v>482</v>
      </c>
      <c r="C406">
        <v>0</v>
      </c>
      <c r="D406">
        <v>0</v>
      </c>
    </row>
    <row r="407" spans="1:4">
      <c r="A407" t="s">
        <v>2054</v>
      </c>
      <c r="B407" t="s">
        <v>482</v>
      </c>
      <c r="C407">
        <v>0</v>
      </c>
      <c r="D407">
        <v>0</v>
      </c>
    </row>
    <row r="408" spans="1:4">
      <c r="A408" t="s">
        <v>2056</v>
      </c>
      <c r="B408" t="s">
        <v>482</v>
      </c>
      <c r="C408">
        <v>0</v>
      </c>
      <c r="D408">
        <v>0</v>
      </c>
    </row>
    <row r="409" spans="1:4">
      <c r="A409" t="s">
        <v>2062</v>
      </c>
      <c r="B409" t="s">
        <v>482</v>
      </c>
      <c r="C409">
        <v>1</v>
      </c>
      <c r="D409">
        <v>2</v>
      </c>
    </row>
    <row r="410" spans="1:4">
      <c r="A410" t="s">
        <v>2064</v>
      </c>
      <c r="B410" t="s">
        <v>482</v>
      </c>
      <c r="C410">
        <v>0</v>
      </c>
      <c r="D410">
        <v>0</v>
      </c>
    </row>
    <row r="411" spans="1:4">
      <c r="A411" t="s">
        <v>2069</v>
      </c>
      <c r="B411" t="s">
        <v>482</v>
      </c>
      <c r="C411">
        <v>0</v>
      </c>
      <c r="D4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6F20E-BBF7-4B23-889B-1E87785C72C1}">
  <dimension ref="A1:E458"/>
  <sheetViews>
    <sheetView workbookViewId="0"/>
  </sheetViews>
  <sheetFormatPr defaultColWidth="9" defaultRowHeight="15"/>
  <cols>
    <col min="1" max="1" width="20.140625" bestFit="1" customWidth="1"/>
    <col min="2" max="2" width="7.140625" bestFit="1" customWidth="1"/>
    <col min="3" max="3" width="7.85546875" customWidth="1"/>
    <col min="4" max="4" width="13.140625" customWidth="1"/>
    <col min="5" max="5" width="16.28515625" customWidth="1"/>
    <col min="6" max="256" width="10" customWidth="1"/>
  </cols>
  <sheetData>
    <row r="1" spans="1:5">
      <c r="A1" s="17" t="s">
        <v>8</v>
      </c>
      <c r="B1" t="s">
        <v>488</v>
      </c>
      <c r="E1" s="9" t="s">
        <v>95</v>
      </c>
    </row>
    <row r="3" spans="1:5">
      <c r="A3" s="17" t="s">
        <v>13</v>
      </c>
      <c r="B3" s="17" t="s">
        <v>12</v>
      </c>
      <c r="C3" s="17" t="s">
        <v>0</v>
      </c>
      <c r="D3" s="17" t="s">
        <v>71</v>
      </c>
    </row>
    <row r="4" spans="1:5">
      <c r="A4" t="s">
        <v>879</v>
      </c>
      <c r="B4" t="s">
        <v>482</v>
      </c>
      <c r="C4">
        <v>0</v>
      </c>
      <c r="D4">
        <v>0</v>
      </c>
    </row>
    <row r="5" spans="1:5">
      <c r="A5" t="s">
        <v>178</v>
      </c>
      <c r="B5" t="s">
        <v>482</v>
      </c>
      <c r="C5">
        <v>0</v>
      </c>
      <c r="D5">
        <v>1</v>
      </c>
    </row>
    <row r="6" spans="1:5">
      <c r="A6" t="s">
        <v>1399</v>
      </c>
      <c r="B6" t="s">
        <v>482</v>
      </c>
      <c r="C6">
        <v>1</v>
      </c>
      <c r="D6">
        <v>1</v>
      </c>
    </row>
    <row r="7" spans="1:5">
      <c r="A7" t="s">
        <v>1401</v>
      </c>
      <c r="B7" t="s">
        <v>482</v>
      </c>
      <c r="C7">
        <v>1</v>
      </c>
      <c r="D7">
        <v>1</v>
      </c>
    </row>
    <row r="8" spans="1:5">
      <c r="A8" t="s">
        <v>180</v>
      </c>
      <c r="B8" t="s">
        <v>484</v>
      </c>
      <c r="C8">
        <v>0</v>
      </c>
      <c r="D8">
        <v>2</v>
      </c>
    </row>
    <row r="9" spans="1:5">
      <c r="A9" t="s">
        <v>181</v>
      </c>
      <c r="B9" t="s">
        <v>482</v>
      </c>
      <c r="C9">
        <v>0</v>
      </c>
      <c r="D9">
        <v>1</v>
      </c>
    </row>
    <row r="10" spans="1:5">
      <c r="A10" t="s">
        <v>182</v>
      </c>
      <c r="B10" t="s">
        <v>485</v>
      </c>
      <c r="C10">
        <v>5</v>
      </c>
      <c r="D10">
        <v>7</v>
      </c>
    </row>
    <row r="11" spans="1:5">
      <c r="A11" t="s">
        <v>492</v>
      </c>
      <c r="B11" t="s">
        <v>482</v>
      </c>
      <c r="C11">
        <v>0</v>
      </c>
      <c r="D11">
        <v>1</v>
      </c>
    </row>
    <row r="12" spans="1:5">
      <c r="A12" t="s">
        <v>184</v>
      </c>
      <c r="B12" t="s">
        <v>486</v>
      </c>
      <c r="C12">
        <v>27</v>
      </c>
      <c r="D12">
        <v>60</v>
      </c>
    </row>
    <row r="13" spans="1:5">
      <c r="A13" t="s">
        <v>185</v>
      </c>
      <c r="B13" t="s">
        <v>486</v>
      </c>
      <c r="C13">
        <v>30</v>
      </c>
      <c r="D13">
        <v>71</v>
      </c>
    </row>
    <row r="14" spans="1:5">
      <c r="A14" t="s">
        <v>186</v>
      </c>
      <c r="B14" t="s">
        <v>485</v>
      </c>
      <c r="C14">
        <v>4</v>
      </c>
      <c r="D14">
        <v>4</v>
      </c>
    </row>
    <row r="15" spans="1:5">
      <c r="A15" t="s">
        <v>187</v>
      </c>
      <c r="B15" t="s">
        <v>484</v>
      </c>
      <c r="C15">
        <v>4</v>
      </c>
      <c r="D15">
        <v>11</v>
      </c>
    </row>
    <row r="16" spans="1:5">
      <c r="A16" t="s">
        <v>188</v>
      </c>
      <c r="B16" t="s">
        <v>486</v>
      </c>
      <c r="C16">
        <v>9</v>
      </c>
      <c r="D16">
        <v>12</v>
      </c>
    </row>
    <row r="17" spans="1:4">
      <c r="A17" t="s">
        <v>1726</v>
      </c>
      <c r="B17" t="s">
        <v>486</v>
      </c>
      <c r="C17">
        <v>11</v>
      </c>
      <c r="D17">
        <v>0</v>
      </c>
    </row>
    <row r="18" spans="1:4">
      <c r="A18" t="s">
        <v>190</v>
      </c>
      <c r="B18" t="s">
        <v>482</v>
      </c>
      <c r="C18">
        <v>1</v>
      </c>
      <c r="D18">
        <v>1</v>
      </c>
    </row>
    <row r="19" spans="1:4">
      <c r="A19" t="s">
        <v>2073</v>
      </c>
      <c r="B19" t="s">
        <v>482</v>
      </c>
      <c r="C19">
        <v>0</v>
      </c>
      <c r="D19">
        <v>0</v>
      </c>
    </row>
    <row r="20" spans="1:4">
      <c r="A20" t="s">
        <v>193</v>
      </c>
      <c r="B20" t="s">
        <v>485</v>
      </c>
      <c r="C20">
        <v>2</v>
      </c>
      <c r="D20">
        <v>8</v>
      </c>
    </row>
    <row r="21" spans="1:4">
      <c r="A21" t="s">
        <v>2079</v>
      </c>
      <c r="B21" t="s">
        <v>482</v>
      </c>
      <c r="C21">
        <v>0</v>
      </c>
      <c r="D21">
        <v>0</v>
      </c>
    </row>
    <row r="22" spans="1:4">
      <c r="A22" t="s">
        <v>194</v>
      </c>
      <c r="B22" t="s">
        <v>482</v>
      </c>
      <c r="C22">
        <v>1</v>
      </c>
      <c r="D22">
        <v>2</v>
      </c>
    </row>
    <row r="23" spans="1:4">
      <c r="A23" t="s">
        <v>195</v>
      </c>
      <c r="B23" t="s">
        <v>485</v>
      </c>
      <c r="C23">
        <v>4</v>
      </c>
      <c r="D23">
        <v>4</v>
      </c>
    </row>
    <row r="24" spans="1:4">
      <c r="A24" t="s">
        <v>197</v>
      </c>
      <c r="B24" t="s">
        <v>485</v>
      </c>
      <c r="C24">
        <v>0</v>
      </c>
      <c r="D24">
        <v>3</v>
      </c>
    </row>
    <row r="25" spans="1:4">
      <c r="A25" t="s">
        <v>2087</v>
      </c>
      <c r="B25" t="s">
        <v>482</v>
      </c>
      <c r="C25">
        <v>0</v>
      </c>
      <c r="D25">
        <v>0</v>
      </c>
    </row>
    <row r="26" spans="1:4">
      <c r="A26" t="s">
        <v>615</v>
      </c>
      <c r="B26" t="s">
        <v>482</v>
      </c>
      <c r="C26">
        <v>0</v>
      </c>
      <c r="D26">
        <v>0</v>
      </c>
    </row>
    <row r="27" spans="1:4">
      <c r="A27" t="s">
        <v>1565</v>
      </c>
      <c r="B27" t="s">
        <v>482</v>
      </c>
      <c r="C27">
        <v>0</v>
      </c>
      <c r="D27">
        <v>0</v>
      </c>
    </row>
    <row r="28" spans="1:4">
      <c r="A28" t="s">
        <v>2096</v>
      </c>
      <c r="B28" t="s">
        <v>482</v>
      </c>
      <c r="C28">
        <v>0</v>
      </c>
      <c r="D28">
        <v>0</v>
      </c>
    </row>
    <row r="29" spans="1:4">
      <c r="A29" t="s">
        <v>199</v>
      </c>
      <c r="B29" t="s">
        <v>482</v>
      </c>
      <c r="C29">
        <v>2</v>
      </c>
      <c r="D29">
        <v>2</v>
      </c>
    </row>
    <row r="30" spans="1:4">
      <c r="A30" t="s">
        <v>201</v>
      </c>
      <c r="B30" t="s">
        <v>484</v>
      </c>
      <c r="C30">
        <v>2</v>
      </c>
      <c r="D30">
        <v>2</v>
      </c>
    </row>
    <row r="31" spans="1:4">
      <c r="A31" t="s">
        <v>202</v>
      </c>
      <c r="B31" t="s">
        <v>484</v>
      </c>
      <c r="C31">
        <v>1</v>
      </c>
      <c r="D31">
        <v>2</v>
      </c>
    </row>
    <row r="32" spans="1:4">
      <c r="A32" t="s">
        <v>203</v>
      </c>
      <c r="B32" t="s">
        <v>485</v>
      </c>
      <c r="C32">
        <v>5</v>
      </c>
      <c r="D32">
        <v>5</v>
      </c>
    </row>
    <row r="33" spans="1:4">
      <c r="A33" t="s">
        <v>204</v>
      </c>
      <c r="B33" t="s">
        <v>482</v>
      </c>
      <c r="C33">
        <v>1</v>
      </c>
      <c r="D33">
        <v>1</v>
      </c>
    </row>
    <row r="34" spans="1:4">
      <c r="A34" t="s">
        <v>205</v>
      </c>
      <c r="B34" t="s">
        <v>482</v>
      </c>
      <c r="C34">
        <v>2</v>
      </c>
      <c r="D34">
        <v>1</v>
      </c>
    </row>
    <row r="35" spans="1:4">
      <c r="A35" t="s">
        <v>207</v>
      </c>
      <c r="B35" t="s">
        <v>482</v>
      </c>
      <c r="C35">
        <v>1</v>
      </c>
      <c r="D35">
        <v>1</v>
      </c>
    </row>
    <row r="36" spans="1:4">
      <c r="A36" t="s">
        <v>208</v>
      </c>
      <c r="B36" t="s">
        <v>484</v>
      </c>
      <c r="C36">
        <v>1</v>
      </c>
      <c r="D36">
        <v>2</v>
      </c>
    </row>
    <row r="37" spans="1:4">
      <c r="A37" t="s">
        <v>210</v>
      </c>
      <c r="B37" t="s">
        <v>482</v>
      </c>
      <c r="C37">
        <v>1</v>
      </c>
      <c r="D37">
        <v>1</v>
      </c>
    </row>
    <row r="38" spans="1:4">
      <c r="A38" t="s">
        <v>1409</v>
      </c>
      <c r="B38" t="s">
        <v>482</v>
      </c>
      <c r="C38">
        <v>1</v>
      </c>
      <c r="D38">
        <v>1</v>
      </c>
    </row>
    <row r="39" spans="1:4">
      <c r="A39" t="s">
        <v>629</v>
      </c>
      <c r="B39" t="s">
        <v>482</v>
      </c>
      <c r="C39">
        <v>0</v>
      </c>
      <c r="D39">
        <v>0</v>
      </c>
    </row>
    <row r="40" spans="1:4">
      <c r="A40" t="s">
        <v>213</v>
      </c>
      <c r="B40" t="s">
        <v>484</v>
      </c>
      <c r="C40">
        <v>2</v>
      </c>
      <c r="D40">
        <v>2</v>
      </c>
    </row>
    <row r="41" spans="1:4">
      <c r="A41" t="s">
        <v>214</v>
      </c>
      <c r="B41" t="s">
        <v>486</v>
      </c>
      <c r="C41">
        <v>13</v>
      </c>
      <c r="D41">
        <v>11</v>
      </c>
    </row>
    <row r="42" spans="1:4">
      <c r="A42" t="s">
        <v>215</v>
      </c>
      <c r="B42" t="s">
        <v>482</v>
      </c>
      <c r="C42">
        <v>4</v>
      </c>
      <c r="D42">
        <v>1</v>
      </c>
    </row>
    <row r="43" spans="1:4">
      <c r="A43" t="s">
        <v>216</v>
      </c>
      <c r="B43" t="s">
        <v>486</v>
      </c>
      <c r="C43">
        <v>2</v>
      </c>
      <c r="D43">
        <v>9</v>
      </c>
    </row>
    <row r="44" spans="1:4">
      <c r="A44" t="s">
        <v>217</v>
      </c>
      <c r="B44" t="s">
        <v>485</v>
      </c>
      <c r="C44">
        <v>5</v>
      </c>
      <c r="D44">
        <v>5</v>
      </c>
    </row>
    <row r="45" spans="1:4">
      <c r="A45" t="s">
        <v>219</v>
      </c>
      <c r="B45" t="s">
        <v>485</v>
      </c>
      <c r="C45">
        <v>3</v>
      </c>
      <c r="D45">
        <v>4</v>
      </c>
    </row>
    <row r="46" spans="1:4">
      <c r="A46" t="s">
        <v>220</v>
      </c>
      <c r="B46" t="s">
        <v>485</v>
      </c>
      <c r="C46">
        <v>2</v>
      </c>
      <c r="D46">
        <v>3</v>
      </c>
    </row>
    <row r="47" spans="1:4">
      <c r="A47" t="s">
        <v>221</v>
      </c>
      <c r="B47" t="s">
        <v>482</v>
      </c>
      <c r="C47">
        <v>2</v>
      </c>
      <c r="D47">
        <v>2</v>
      </c>
    </row>
    <row r="48" spans="1:4">
      <c r="A48" t="s">
        <v>222</v>
      </c>
      <c r="B48" t="s">
        <v>485</v>
      </c>
      <c r="C48">
        <v>3</v>
      </c>
      <c r="D48">
        <v>4</v>
      </c>
    </row>
    <row r="49" spans="1:4">
      <c r="A49" t="s">
        <v>223</v>
      </c>
      <c r="B49" t="s">
        <v>482</v>
      </c>
      <c r="C49">
        <v>1</v>
      </c>
      <c r="D49">
        <v>1</v>
      </c>
    </row>
    <row r="50" spans="1:4">
      <c r="A50" t="s">
        <v>226</v>
      </c>
      <c r="B50" t="s">
        <v>482</v>
      </c>
      <c r="C50">
        <v>0</v>
      </c>
      <c r="D50">
        <v>2</v>
      </c>
    </row>
    <row r="51" spans="1:4">
      <c r="A51" t="s">
        <v>227</v>
      </c>
      <c r="B51" t="s">
        <v>482</v>
      </c>
      <c r="C51">
        <v>0</v>
      </c>
      <c r="D51">
        <v>1</v>
      </c>
    </row>
    <row r="52" spans="1:4">
      <c r="A52" t="s">
        <v>228</v>
      </c>
      <c r="B52" t="s">
        <v>482</v>
      </c>
      <c r="C52">
        <v>2</v>
      </c>
      <c r="D52">
        <v>2</v>
      </c>
    </row>
    <row r="53" spans="1:4">
      <c r="A53" t="s">
        <v>639</v>
      </c>
      <c r="B53" t="s">
        <v>484</v>
      </c>
      <c r="C53">
        <v>1</v>
      </c>
      <c r="D53">
        <v>3</v>
      </c>
    </row>
    <row r="54" spans="1:4">
      <c r="A54" t="s">
        <v>1959</v>
      </c>
      <c r="B54" t="s">
        <v>482</v>
      </c>
      <c r="C54">
        <v>1</v>
      </c>
      <c r="D54">
        <v>1</v>
      </c>
    </row>
    <row r="55" spans="1:4">
      <c r="A55" t="s">
        <v>229</v>
      </c>
      <c r="B55" t="s">
        <v>485</v>
      </c>
      <c r="C55">
        <v>3</v>
      </c>
      <c r="D55">
        <v>5</v>
      </c>
    </row>
    <row r="56" spans="1:4">
      <c r="A56" t="s">
        <v>1412</v>
      </c>
      <c r="B56" t="s">
        <v>484</v>
      </c>
      <c r="C56">
        <v>2</v>
      </c>
      <c r="D56">
        <v>3</v>
      </c>
    </row>
    <row r="57" spans="1:4">
      <c r="A57" t="s">
        <v>231</v>
      </c>
      <c r="B57" t="s">
        <v>484</v>
      </c>
      <c r="C57">
        <v>1</v>
      </c>
      <c r="D57">
        <v>2</v>
      </c>
    </row>
    <row r="58" spans="1:4">
      <c r="A58" t="s">
        <v>235</v>
      </c>
      <c r="B58" t="s">
        <v>484</v>
      </c>
      <c r="C58">
        <v>3</v>
      </c>
      <c r="D58">
        <v>3</v>
      </c>
    </row>
    <row r="59" spans="1:4">
      <c r="A59" t="s">
        <v>236</v>
      </c>
      <c r="B59" t="s">
        <v>485</v>
      </c>
      <c r="C59">
        <v>7</v>
      </c>
      <c r="D59">
        <v>8</v>
      </c>
    </row>
    <row r="60" spans="1:4">
      <c r="A60" t="s">
        <v>237</v>
      </c>
      <c r="B60" t="s">
        <v>485</v>
      </c>
      <c r="C60">
        <v>3</v>
      </c>
      <c r="D60">
        <v>4</v>
      </c>
    </row>
    <row r="61" spans="1:4">
      <c r="A61" t="s">
        <v>975</v>
      </c>
      <c r="B61" t="s">
        <v>482</v>
      </c>
      <c r="C61">
        <v>1</v>
      </c>
      <c r="D61">
        <v>1</v>
      </c>
    </row>
    <row r="62" spans="1:4">
      <c r="A62" t="s">
        <v>239</v>
      </c>
      <c r="B62" t="s">
        <v>482</v>
      </c>
      <c r="C62">
        <v>1</v>
      </c>
      <c r="D62">
        <v>2</v>
      </c>
    </row>
    <row r="63" spans="1:4">
      <c r="A63" t="s">
        <v>1416</v>
      </c>
      <c r="B63" t="s">
        <v>482</v>
      </c>
      <c r="C63">
        <v>2</v>
      </c>
      <c r="D63">
        <v>1</v>
      </c>
    </row>
    <row r="64" spans="1:4">
      <c r="A64" t="s">
        <v>240</v>
      </c>
      <c r="B64" t="s">
        <v>485</v>
      </c>
      <c r="C64">
        <v>5</v>
      </c>
      <c r="D64">
        <v>5</v>
      </c>
    </row>
    <row r="65" spans="1:4">
      <c r="A65" t="s">
        <v>241</v>
      </c>
      <c r="B65" t="s">
        <v>484</v>
      </c>
      <c r="C65">
        <v>1</v>
      </c>
      <c r="D65">
        <v>4</v>
      </c>
    </row>
    <row r="66" spans="1:4">
      <c r="A66" t="s">
        <v>640</v>
      </c>
      <c r="B66" t="s">
        <v>482</v>
      </c>
      <c r="C66">
        <v>2</v>
      </c>
      <c r="D66">
        <v>1</v>
      </c>
    </row>
    <row r="67" spans="1:4">
      <c r="A67" t="s">
        <v>242</v>
      </c>
      <c r="B67" t="s">
        <v>482</v>
      </c>
      <c r="C67">
        <v>3</v>
      </c>
      <c r="D67">
        <v>2</v>
      </c>
    </row>
    <row r="68" spans="1:4">
      <c r="A68" t="s">
        <v>244</v>
      </c>
      <c r="B68" t="s">
        <v>484</v>
      </c>
      <c r="C68">
        <v>2</v>
      </c>
      <c r="D68">
        <v>2</v>
      </c>
    </row>
    <row r="69" spans="1:4">
      <c r="A69" t="s">
        <v>245</v>
      </c>
      <c r="B69" t="s">
        <v>484</v>
      </c>
      <c r="C69">
        <v>3</v>
      </c>
      <c r="D69">
        <v>3</v>
      </c>
    </row>
    <row r="70" spans="1:4">
      <c r="A70" t="s">
        <v>246</v>
      </c>
      <c r="B70" t="s">
        <v>485</v>
      </c>
      <c r="C70">
        <v>2</v>
      </c>
      <c r="D70">
        <v>7</v>
      </c>
    </row>
    <row r="71" spans="1:4">
      <c r="A71" t="s">
        <v>248</v>
      </c>
      <c r="B71" t="s">
        <v>482</v>
      </c>
      <c r="C71">
        <v>2</v>
      </c>
      <c r="D71">
        <v>2</v>
      </c>
    </row>
    <row r="72" spans="1:4">
      <c r="A72" t="s">
        <v>249</v>
      </c>
      <c r="B72" t="s">
        <v>482</v>
      </c>
      <c r="C72">
        <v>2</v>
      </c>
      <c r="D72">
        <v>1</v>
      </c>
    </row>
    <row r="73" spans="1:4">
      <c r="A73" t="s">
        <v>250</v>
      </c>
      <c r="B73" t="s">
        <v>485</v>
      </c>
      <c r="C73">
        <v>1</v>
      </c>
      <c r="D73">
        <v>4</v>
      </c>
    </row>
    <row r="74" spans="1:4">
      <c r="A74" t="s">
        <v>251</v>
      </c>
      <c r="B74" t="s">
        <v>484</v>
      </c>
      <c r="C74">
        <v>0</v>
      </c>
      <c r="D74">
        <v>2</v>
      </c>
    </row>
    <row r="75" spans="1:4">
      <c r="A75" t="s">
        <v>999</v>
      </c>
      <c r="B75" t="s">
        <v>482</v>
      </c>
      <c r="C75">
        <v>0</v>
      </c>
      <c r="D75">
        <v>0</v>
      </c>
    </row>
    <row r="76" spans="1:4">
      <c r="A76" t="s">
        <v>253</v>
      </c>
      <c r="B76" t="s">
        <v>482</v>
      </c>
      <c r="C76">
        <v>6</v>
      </c>
      <c r="D76">
        <v>3</v>
      </c>
    </row>
    <row r="77" spans="1:4">
      <c r="A77" t="s">
        <v>1002</v>
      </c>
      <c r="B77" t="s">
        <v>482</v>
      </c>
      <c r="C77">
        <v>0</v>
      </c>
      <c r="D77">
        <v>0</v>
      </c>
    </row>
    <row r="78" spans="1:4">
      <c r="A78" t="s">
        <v>1769</v>
      </c>
      <c r="B78" t="s">
        <v>482</v>
      </c>
      <c r="C78">
        <v>0</v>
      </c>
      <c r="D78">
        <v>0</v>
      </c>
    </row>
    <row r="79" spans="1:4">
      <c r="A79" t="s">
        <v>1771</v>
      </c>
      <c r="B79" t="s">
        <v>482</v>
      </c>
      <c r="C79">
        <v>0</v>
      </c>
      <c r="D79">
        <v>0</v>
      </c>
    </row>
    <row r="80" spans="1:4">
      <c r="A80" t="s">
        <v>255</v>
      </c>
      <c r="B80" t="s">
        <v>485</v>
      </c>
      <c r="C80">
        <v>4</v>
      </c>
      <c r="D80">
        <v>4</v>
      </c>
    </row>
    <row r="81" spans="1:4">
      <c r="A81" t="s">
        <v>256</v>
      </c>
      <c r="B81" t="s">
        <v>484</v>
      </c>
      <c r="C81">
        <v>6</v>
      </c>
      <c r="D81">
        <v>4</v>
      </c>
    </row>
    <row r="82" spans="1:4">
      <c r="A82" t="s">
        <v>257</v>
      </c>
      <c r="B82" t="s">
        <v>482</v>
      </c>
      <c r="C82">
        <v>1</v>
      </c>
      <c r="D82">
        <v>1</v>
      </c>
    </row>
    <row r="83" spans="1:4">
      <c r="A83" t="s">
        <v>258</v>
      </c>
      <c r="B83" t="s">
        <v>482</v>
      </c>
      <c r="C83">
        <v>2</v>
      </c>
      <c r="D83">
        <v>1</v>
      </c>
    </row>
    <row r="84" spans="1:4">
      <c r="A84" t="s">
        <v>2137</v>
      </c>
      <c r="B84" t="s">
        <v>482</v>
      </c>
      <c r="C84">
        <v>0</v>
      </c>
      <c r="D84">
        <v>0</v>
      </c>
    </row>
    <row r="85" spans="1:4">
      <c r="A85" t="s">
        <v>1608</v>
      </c>
      <c r="B85" t="s">
        <v>482</v>
      </c>
      <c r="C85">
        <v>0</v>
      </c>
      <c r="D85">
        <v>0</v>
      </c>
    </row>
    <row r="86" spans="1:4">
      <c r="A86" t="s">
        <v>260</v>
      </c>
      <c r="B86" t="s">
        <v>482</v>
      </c>
      <c r="C86">
        <v>1</v>
      </c>
      <c r="D86">
        <v>1</v>
      </c>
    </row>
    <row r="87" spans="1:4">
      <c r="A87" t="s">
        <v>261</v>
      </c>
      <c r="B87" t="s">
        <v>482</v>
      </c>
      <c r="C87">
        <v>1</v>
      </c>
      <c r="D87">
        <v>1</v>
      </c>
    </row>
    <row r="88" spans="1:4">
      <c r="A88" t="s">
        <v>263</v>
      </c>
      <c r="B88" t="s">
        <v>482</v>
      </c>
      <c r="C88">
        <v>2</v>
      </c>
      <c r="D88">
        <v>1</v>
      </c>
    </row>
    <row r="89" spans="1:4">
      <c r="A89" t="s">
        <v>264</v>
      </c>
      <c r="B89" t="s">
        <v>482</v>
      </c>
      <c r="C89">
        <v>0</v>
      </c>
      <c r="D89">
        <v>1</v>
      </c>
    </row>
    <row r="90" spans="1:4">
      <c r="A90" t="s">
        <v>265</v>
      </c>
      <c r="B90" t="s">
        <v>485</v>
      </c>
      <c r="C90">
        <v>7</v>
      </c>
      <c r="D90">
        <v>4</v>
      </c>
    </row>
    <row r="91" spans="1:4">
      <c r="A91" t="s">
        <v>266</v>
      </c>
      <c r="B91" t="s">
        <v>482</v>
      </c>
      <c r="C91">
        <v>1</v>
      </c>
      <c r="D91">
        <v>1</v>
      </c>
    </row>
    <row r="92" spans="1:4">
      <c r="A92" t="s">
        <v>268</v>
      </c>
      <c r="B92" t="s">
        <v>484</v>
      </c>
      <c r="C92">
        <v>2</v>
      </c>
      <c r="D92">
        <v>2</v>
      </c>
    </row>
    <row r="93" spans="1:4">
      <c r="A93" t="s">
        <v>270</v>
      </c>
      <c r="B93" t="s">
        <v>485</v>
      </c>
      <c r="C93">
        <v>7</v>
      </c>
      <c r="D93">
        <v>9</v>
      </c>
    </row>
    <row r="94" spans="1:4">
      <c r="A94" t="s">
        <v>271</v>
      </c>
      <c r="B94" t="s">
        <v>484</v>
      </c>
      <c r="C94">
        <v>2</v>
      </c>
      <c r="D94">
        <v>2</v>
      </c>
    </row>
    <row r="95" spans="1:4">
      <c r="A95" t="s">
        <v>272</v>
      </c>
      <c r="B95" t="s">
        <v>482</v>
      </c>
      <c r="C95">
        <v>1</v>
      </c>
      <c r="D95">
        <v>1</v>
      </c>
    </row>
    <row r="96" spans="1:4">
      <c r="A96" t="s">
        <v>274</v>
      </c>
      <c r="B96" t="s">
        <v>482</v>
      </c>
      <c r="C96">
        <v>1</v>
      </c>
      <c r="D96">
        <v>1</v>
      </c>
    </row>
    <row r="97" spans="1:4">
      <c r="A97" t="s">
        <v>275</v>
      </c>
      <c r="B97" t="s">
        <v>485</v>
      </c>
      <c r="C97">
        <v>3</v>
      </c>
      <c r="D97">
        <v>4</v>
      </c>
    </row>
    <row r="98" spans="1:4">
      <c r="A98" t="s">
        <v>1428</v>
      </c>
      <c r="B98" t="s">
        <v>482</v>
      </c>
      <c r="C98">
        <v>1</v>
      </c>
      <c r="D98">
        <v>1</v>
      </c>
    </row>
    <row r="99" spans="1:4">
      <c r="A99" t="s">
        <v>276</v>
      </c>
      <c r="B99" t="s">
        <v>482</v>
      </c>
      <c r="C99">
        <v>1</v>
      </c>
      <c r="D99">
        <v>1</v>
      </c>
    </row>
    <row r="100" spans="1:4">
      <c r="A100" t="s">
        <v>277</v>
      </c>
      <c r="B100" t="s">
        <v>482</v>
      </c>
      <c r="C100">
        <v>1</v>
      </c>
      <c r="D100">
        <v>1</v>
      </c>
    </row>
    <row r="101" spans="1:4">
      <c r="A101" t="s">
        <v>1785</v>
      </c>
      <c r="B101" t="s">
        <v>482</v>
      </c>
      <c r="C101">
        <v>1</v>
      </c>
      <c r="D101">
        <v>1</v>
      </c>
    </row>
    <row r="102" spans="1:4">
      <c r="A102" t="s">
        <v>278</v>
      </c>
      <c r="B102" t="s">
        <v>484</v>
      </c>
      <c r="C102">
        <v>2</v>
      </c>
      <c r="D102">
        <v>2</v>
      </c>
    </row>
    <row r="103" spans="1:4">
      <c r="A103" t="s">
        <v>280</v>
      </c>
      <c r="B103" t="s">
        <v>484</v>
      </c>
      <c r="C103">
        <v>1</v>
      </c>
      <c r="D103">
        <v>1</v>
      </c>
    </row>
    <row r="104" spans="1:4">
      <c r="A104" t="s">
        <v>283</v>
      </c>
      <c r="B104" t="s">
        <v>482</v>
      </c>
      <c r="C104">
        <v>3</v>
      </c>
      <c r="D104">
        <v>1</v>
      </c>
    </row>
    <row r="105" spans="1:4">
      <c r="A105" t="s">
        <v>284</v>
      </c>
      <c r="B105" t="s">
        <v>482</v>
      </c>
      <c r="C105">
        <v>1</v>
      </c>
      <c r="D105">
        <v>1</v>
      </c>
    </row>
    <row r="106" spans="1:4">
      <c r="A106" t="s">
        <v>287</v>
      </c>
      <c r="B106" t="s">
        <v>486</v>
      </c>
      <c r="C106">
        <v>5</v>
      </c>
      <c r="D106">
        <v>10</v>
      </c>
    </row>
    <row r="107" spans="1:4">
      <c r="A107" t="s">
        <v>288</v>
      </c>
      <c r="B107" t="s">
        <v>482</v>
      </c>
      <c r="C107">
        <v>1</v>
      </c>
      <c r="D107">
        <v>2</v>
      </c>
    </row>
    <row r="108" spans="1:4">
      <c r="A108" t="s">
        <v>290</v>
      </c>
      <c r="B108" t="s">
        <v>484</v>
      </c>
      <c r="C108">
        <v>2</v>
      </c>
      <c r="D108">
        <v>2</v>
      </c>
    </row>
    <row r="109" spans="1:4">
      <c r="A109" t="s">
        <v>292</v>
      </c>
      <c r="B109" t="s">
        <v>485</v>
      </c>
      <c r="C109">
        <v>2</v>
      </c>
      <c r="D109">
        <v>3</v>
      </c>
    </row>
    <row r="110" spans="1:4">
      <c r="A110" t="s">
        <v>2180</v>
      </c>
      <c r="B110" t="s">
        <v>482</v>
      </c>
      <c r="C110">
        <v>0</v>
      </c>
      <c r="D110">
        <v>0</v>
      </c>
    </row>
    <row r="111" spans="1:4">
      <c r="A111" t="s">
        <v>294</v>
      </c>
      <c r="B111" t="s">
        <v>482</v>
      </c>
      <c r="C111">
        <v>2</v>
      </c>
      <c r="D111">
        <v>2</v>
      </c>
    </row>
    <row r="112" spans="1:4">
      <c r="A112" t="s">
        <v>295</v>
      </c>
      <c r="B112" t="s">
        <v>484</v>
      </c>
      <c r="C112">
        <v>1</v>
      </c>
      <c r="D112">
        <v>3</v>
      </c>
    </row>
    <row r="113" spans="1:4">
      <c r="A113" t="s">
        <v>296</v>
      </c>
      <c r="B113" t="s">
        <v>482</v>
      </c>
      <c r="C113">
        <v>0</v>
      </c>
      <c r="D113">
        <v>1</v>
      </c>
    </row>
    <row r="114" spans="1:4">
      <c r="A114" t="s">
        <v>297</v>
      </c>
      <c r="B114" t="s">
        <v>482</v>
      </c>
      <c r="C114">
        <v>0</v>
      </c>
      <c r="D114">
        <v>1</v>
      </c>
    </row>
    <row r="115" spans="1:4">
      <c r="A115" t="s">
        <v>298</v>
      </c>
      <c r="B115" t="s">
        <v>482</v>
      </c>
      <c r="C115">
        <v>1</v>
      </c>
      <c r="D115">
        <v>2</v>
      </c>
    </row>
    <row r="116" spans="1:4">
      <c r="A116" t="s">
        <v>299</v>
      </c>
      <c r="B116" t="s">
        <v>484</v>
      </c>
      <c r="C116">
        <v>1</v>
      </c>
      <c r="D116">
        <v>2</v>
      </c>
    </row>
    <row r="117" spans="1:4">
      <c r="A117" t="s">
        <v>673</v>
      </c>
      <c r="B117" t="s">
        <v>482</v>
      </c>
      <c r="C117">
        <v>0</v>
      </c>
      <c r="D117">
        <v>2</v>
      </c>
    </row>
    <row r="118" spans="1:4">
      <c r="A118" t="s">
        <v>301</v>
      </c>
      <c r="B118" t="s">
        <v>484</v>
      </c>
      <c r="C118">
        <v>0</v>
      </c>
      <c r="D118">
        <v>3</v>
      </c>
    </row>
    <row r="119" spans="1:4">
      <c r="A119" t="s">
        <v>1635</v>
      </c>
      <c r="B119" t="s">
        <v>482</v>
      </c>
      <c r="C119">
        <v>0</v>
      </c>
      <c r="D119">
        <v>0</v>
      </c>
    </row>
    <row r="120" spans="1:4">
      <c r="A120" t="s">
        <v>308</v>
      </c>
      <c r="B120" t="s">
        <v>482</v>
      </c>
      <c r="C120">
        <v>0</v>
      </c>
      <c r="D120">
        <v>1</v>
      </c>
    </row>
    <row r="121" spans="1:4">
      <c r="A121" t="s">
        <v>1821</v>
      </c>
      <c r="B121" t="s">
        <v>482</v>
      </c>
      <c r="C121">
        <v>2</v>
      </c>
      <c r="D121">
        <v>1</v>
      </c>
    </row>
    <row r="122" spans="1:4">
      <c r="A122" t="s">
        <v>309</v>
      </c>
      <c r="B122" t="s">
        <v>482</v>
      </c>
      <c r="C122">
        <v>2</v>
      </c>
      <c r="D122">
        <v>2</v>
      </c>
    </row>
    <row r="123" spans="1:4">
      <c r="A123" t="s">
        <v>314</v>
      </c>
      <c r="B123" t="s">
        <v>484</v>
      </c>
      <c r="C123">
        <v>2</v>
      </c>
      <c r="D123">
        <v>2</v>
      </c>
    </row>
    <row r="124" spans="1:4">
      <c r="A124" t="s">
        <v>513</v>
      </c>
      <c r="B124" t="s">
        <v>482</v>
      </c>
      <c r="C124">
        <v>1</v>
      </c>
      <c r="D124">
        <v>2</v>
      </c>
    </row>
    <row r="125" spans="1:4">
      <c r="A125" t="s">
        <v>316</v>
      </c>
      <c r="B125" t="s">
        <v>484</v>
      </c>
      <c r="C125">
        <v>2</v>
      </c>
      <c r="D125">
        <v>2</v>
      </c>
    </row>
    <row r="126" spans="1:4">
      <c r="A126" t="s">
        <v>317</v>
      </c>
      <c r="B126" t="s">
        <v>482</v>
      </c>
      <c r="C126">
        <v>2</v>
      </c>
      <c r="D126">
        <v>2</v>
      </c>
    </row>
    <row r="127" spans="1:4">
      <c r="A127" t="s">
        <v>319</v>
      </c>
      <c r="B127" t="s">
        <v>482</v>
      </c>
      <c r="C127">
        <v>2</v>
      </c>
      <c r="D127">
        <v>1</v>
      </c>
    </row>
    <row r="128" spans="1:4">
      <c r="A128" t="s">
        <v>321</v>
      </c>
      <c r="B128" t="s">
        <v>482</v>
      </c>
      <c r="C128">
        <v>3</v>
      </c>
      <c r="D128">
        <v>2</v>
      </c>
    </row>
    <row r="129" spans="1:4">
      <c r="A129" t="s">
        <v>322</v>
      </c>
      <c r="B129" t="s">
        <v>486</v>
      </c>
      <c r="C129">
        <v>10</v>
      </c>
      <c r="D129">
        <v>84</v>
      </c>
    </row>
    <row r="130" spans="1:4">
      <c r="A130" t="s">
        <v>2020</v>
      </c>
      <c r="B130" t="s">
        <v>482</v>
      </c>
      <c r="C130">
        <v>0</v>
      </c>
      <c r="D130">
        <v>2</v>
      </c>
    </row>
    <row r="131" spans="1:4">
      <c r="A131" t="s">
        <v>323</v>
      </c>
      <c r="B131" t="s">
        <v>482</v>
      </c>
      <c r="C131">
        <v>3</v>
      </c>
      <c r="D131">
        <v>2</v>
      </c>
    </row>
    <row r="132" spans="1:4">
      <c r="A132" t="s">
        <v>324</v>
      </c>
      <c r="B132" t="s">
        <v>486</v>
      </c>
      <c r="C132">
        <v>11</v>
      </c>
      <c r="D132">
        <v>9</v>
      </c>
    </row>
    <row r="133" spans="1:4">
      <c r="A133" t="s">
        <v>325</v>
      </c>
      <c r="B133" t="s">
        <v>484</v>
      </c>
      <c r="C133">
        <v>2</v>
      </c>
      <c r="D133">
        <v>3</v>
      </c>
    </row>
    <row r="134" spans="1:4">
      <c r="A134" t="s">
        <v>326</v>
      </c>
      <c r="B134" t="s">
        <v>485</v>
      </c>
      <c r="C134">
        <v>8</v>
      </c>
      <c r="D134">
        <v>6</v>
      </c>
    </row>
    <row r="135" spans="1:4">
      <c r="A135" t="s">
        <v>327</v>
      </c>
      <c r="B135" t="s">
        <v>485</v>
      </c>
      <c r="C135">
        <v>10</v>
      </c>
      <c r="D135">
        <v>6</v>
      </c>
    </row>
    <row r="136" spans="1:4">
      <c r="A136" t="s">
        <v>1107</v>
      </c>
      <c r="B136" t="s">
        <v>482</v>
      </c>
      <c r="C136">
        <v>0</v>
      </c>
      <c r="D136">
        <v>0</v>
      </c>
    </row>
    <row r="137" spans="1:4">
      <c r="A137" t="s">
        <v>328</v>
      </c>
      <c r="B137" t="s">
        <v>485</v>
      </c>
      <c r="C137">
        <v>4</v>
      </c>
      <c r="D137">
        <v>6</v>
      </c>
    </row>
    <row r="138" spans="1:4">
      <c r="A138" t="s">
        <v>329</v>
      </c>
      <c r="B138" t="s">
        <v>482</v>
      </c>
      <c r="C138">
        <v>2</v>
      </c>
      <c r="D138">
        <v>1</v>
      </c>
    </row>
    <row r="139" spans="1:4">
      <c r="A139" t="s">
        <v>330</v>
      </c>
      <c r="B139" t="s">
        <v>485</v>
      </c>
      <c r="C139">
        <v>2</v>
      </c>
      <c r="D139">
        <v>3</v>
      </c>
    </row>
    <row r="140" spans="1:4">
      <c r="A140" t="s">
        <v>331</v>
      </c>
      <c r="B140" t="s">
        <v>482</v>
      </c>
      <c r="C140">
        <v>0</v>
      </c>
      <c r="D140">
        <v>2</v>
      </c>
    </row>
    <row r="141" spans="1:4">
      <c r="A141" t="s">
        <v>333</v>
      </c>
      <c r="B141" t="s">
        <v>482</v>
      </c>
      <c r="C141">
        <v>2</v>
      </c>
      <c r="D141">
        <v>2</v>
      </c>
    </row>
    <row r="142" spans="1:4">
      <c r="A142" t="s">
        <v>334</v>
      </c>
      <c r="B142" t="s">
        <v>482</v>
      </c>
      <c r="C142">
        <v>2</v>
      </c>
      <c r="D142">
        <v>2</v>
      </c>
    </row>
    <row r="143" spans="1:4">
      <c r="A143" t="s">
        <v>335</v>
      </c>
      <c r="B143" t="s">
        <v>482</v>
      </c>
      <c r="C143">
        <v>1</v>
      </c>
      <c r="D143">
        <v>2</v>
      </c>
    </row>
    <row r="144" spans="1:4">
      <c r="A144" t="s">
        <v>336</v>
      </c>
      <c r="B144" t="s">
        <v>485</v>
      </c>
      <c r="C144">
        <v>4</v>
      </c>
      <c r="D144">
        <v>4</v>
      </c>
    </row>
    <row r="145" spans="1:4">
      <c r="A145" t="s">
        <v>338</v>
      </c>
      <c r="B145" t="s">
        <v>485</v>
      </c>
      <c r="C145">
        <v>4</v>
      </c>
      <c r="D145">
        <v>4</v>
      </c>
    </row>
    <row r="146" spans="1:4">
      <c r="A146" t="s">
        <v>339</v>
      </c>
      <c r="B146" t="s">
        <v>485</v>
      </c>
      <c r="C146">
        <v>12</v>
      </c>
      <c r="D146">
        <v>9</v>
      </c>
    </row>
    <row r="147" spans="1:4">
      <c r="A147" t="s">
        <v>340</v>
      </c>
      <c r="B147" t="s">
        <v>482</v>
      </c>
      <c r="C147">
        <v>1</v>
      </c>
      <c r="D147">
        <v>1</v>
      </c>
    </row>
    <row r="148" spans="1:4">
      <c r="A148" t="s">
        <v>341</v>
      </c>
      <c r="B148" t="s">
        <v>482</v>
      </c>
      <c r="C148">
        <v>2</v>
      </c>
      <c r="D148">
        <v>2</v>
      </c>
    </row>
    <row r="149" spans="1:4">
      <c r="A149" t="s">
        <v>344</v>
      </c>
      <c r="B149" t="s">
        <v>482</v>
      </c>
      <c r="C149">
        <v>4</v>
      </c>
      <c r="D149">
        <v>4</v>
      </c>
    </row>
    <row r="150" spans="1:4">
      <c r="A150" t="s">
        <v>345</v>
      </c>
      <c r="B150" t="s">
        <v>484</v>
      </c>
      <c r="C150">
        <v>6</v>
      </c>
      <c r="D150">
        <v>6</v>
      </c>
    </row>
    <row r="151" spans="1:4">
      <c r="A151" t="s">
        <v>346</v>
      </c>
      <c r="B151" t="s">
        <v>484</v>
      </c>
      <c r="C151">
        <v>6</v>
      </c>
      <c r="D151">
        <v>4</v>
      </c>
    </row>
    <row r="152" spans="1:4">
      <c r="A152" t="s">
        <v>348</v>
      </c>
      <c r="B152" t="s">
        <v>482</v>
      </c>
      <c r="C152">
        <v>1</v>
      </c>
      <c r="D152">
        <v>2</v>
      </c>
    </row>
    <row r="153" spans="1:4">
      <c r="A153" t="s">
        <v>349</v>
      </c>
      <c r="B153" t="s">
        <v>482</v>
      </c>
      <c r="C153">
        <v>2</v>
      </c>
      <c r="D153">
        <v>2</v>
      </c>
    </row>
    <row r="154" spans="1:4">
      <c r="A154" t="s">
        <v>350</v>
      </c>
      <c r="B154" t="s">
        <v>485</v>
      </c>
      <c r="C154">
        <v>3</v>
      </c>
      <c r="D154">
        <v>3</v>
      </c>
    </row>
    <row r="155" spans="1:4">
      <c r="A155" t="s">
        <v>351</v>
      </c>
      <c r="B155" t="s">
        <v>482</v>
      </c>
      <c r="C155">
        <v>1</v>
      </c>
      <c r="D155">
        <v>1</v>
      </c>
    </row>
    <row r="156" spans="1:4">
      <c r="A156" t="s">
        <v>1448</v>
      </c>
      <c r="B156" t="s">
        <v>482</v>
      </c>
      <c r="C156">
        <v>0</v>
      </c>
      <c r="D156">
        <v>1</v>
      </c>
    </row>
    <row r="157" spans="1:4">
      <c r="A157" t="s">
        <v>354</v>
      </c>
      <c r="B157" t="s">
        <v>485</v>
      </c>
      <c r="C157">
        <v>2</v>
      </c>
      <c r="D157">
        <v>5</v>
      </c>
    </row>
    <row r="158" spans="1:4">
      <c r="A158" t="s">
        <v>355</v>
      </c>
      <c r="B158" t="s">
        <v>486</v>
      </c>
      <c r="C158">
        <v>94</v>
      </c>
      <c r="D158">
        <v>130</v>
      </c>
    </row>
    <row r="159" spans="1:4">
      <c r="A159" t="s">
        <v>357</v>
      </c>
      <c r="B159" t="s">
        <v>485</v>
      </c>
      <c r="C159">
        <v>4</v>
      </c>
      <c r="D159">
        <v>12</v>
      </c>
    </row>
    <row r="160" spans="1:4">
      <c r="A160" t="s">
        <v>1144</v>
      </c>
      <c r="B160" t="s">
        <v>482</v>
      </c>
      <c r="C160">
        <v>0</v>
      </c>
      <c r="D160">
        <v>1</v>
      </c>
    </row>
    <row r="161" spans="1:4">
      <c r="A161" t="s">
        <v>360</v>
      </c>
      <c r="B161" t="s">
        <v>482</v>
      </c>
      <c r="C161">
        <v>12</v>
      </c>
      <c r="D161">
        <v>2</v>
      </c>
    </row>
    <row r="162" spans="1:4">
      <c r="A162" t="s">
        <v>361</v>
      </c>
      <c r="B162" t="s">
        <v>485</v>
      </c>
      <c r="C162">
        <v>25</v>
      </c>
      <c r="D162">
        <v>32</v>
      </c>
    </row>
    <row r="163" spans="1:4">
      <c r="A163" t="s">
        <v>362</v>
      </c>
      <c r="B163" t="s">
        <v>484</v>
      </c>
      <c r="C163">
        <v>19</v>
      </c>
      <c r="D163">
        <v>3</v>
      </c>
    </row>
    <row r="164" spans="1:4">
      <c r="A164" t="s">
        <v>364</v>
      </c>
      <c r="B164" t="s">
        <v>486</v>
      </c>
      <c r="C164">
        <v>44</v>
      </c>
      <c r="D164">
        <v>114</v>
      </c>
    </row>
    <row r="165" spans="1:4">
      <c r="A165" t="s">
        <v>365</v>
      </c>
      <c r="B165" t="s">
        <v>485</v>
      </c>
      <c r="C165">
        <v>23</v>
      </c>
      <c r="D165">
        <v>40</v>
      </c>
    </row>
    <row r="166" spans="1:4">
      <c r="A166" t="s">
        <v>366</v>
      </c>
      <c r="B166" t="s">
        <v>485</v>
      </c>
      <c r="C166">
        <v>7</v>
      </c>
      <c r="D166">
        <v>3</v>
      </c>
    </row>
    <row r="167" spans="1:4">
      <c r="A167" t="s">
        <v>367</v>
      </c>
      <c r="B167" t="s">
        <v>482</v>
      </c>
      <c r="C167">
        <v>15</v>
      </c>
      <c r="D167">
        <v>2</v>
      </c>
    </row>
    <row r="168" spans="1:4">
      <c r="A168" t="s">
        <v>368</v>
      </c>
      <c r="B168" t="s">
        <v>485</v>
      </c>
      <c r="C168">
        <v>21</v>
      </c>
      <c r="D168">
        <v>38</v>
      </c>
    </row>
    <row r="169" spans="1:4">
      <c r="A169" t="s">
        <v>369</v>
      </c>
      <c r="B169" t="s">
        <v>484</v>
      </c>
      <c r="C169">
        <v>8</v>
      </c>
      <c r="D169">
        <v>5</v>
      </c>
    </row>
    <row r="170" spans="1:4">
      <c r="A170" t="s">
        <v>372</v>
      </c>
      <c r="B170" t="s">
        <v>485</v>
      </c>
      <c r="C170">
        <v>18</v>
      </c>
      <c r="D170">
        <v>26</v>
      </c>
    </row>
    <row r="171" spans="1:4">
      <c r="A171" t="s">
        <v>373</v>
      </c>
      <c r="B171" t="s">
        <v>485</v>
      </c>
      <c r="C171">
        <v>0</v>
      </c>
      <c r="D171">
        <v>13</v>
      </c>
    </row>
    <row r="172" spans="1:4">
      <c r="A172" t="s">
        <v>374</v>
      </c>
      <c r="B172" t="s">
        <v>484</v>
      </c>
      <c r="C172">
        <v>2</v>
      </c>
      <c r="D172">
        <v>2</v>
      </c>
    </row>
    <row r="173" spans="1:4">
      <c r="A173" t="s">
        <v>375</v>
      </c>
      <c r="B173" t="s">
        <v>485</v>
      </c>
      <c r="C173">
        <v>22</v>
      </c>
      <c r="D173">
        <v>30</v>
      </c>
    </row>
    <row r="174" spans="1:4">
      <c r="A174" t="s">
        <v>376</v>
      </c>
      <c r="B174" t="s">
        <v>484</v>
      </c>
      <c r="C174">
        <v>2</v>
      </c>
      <c r="D174">
        <v>5</v>
      </c>
    </row>
    <row r="175" spans="1:4">
      <c r="A175" t="s">
        <v>378</v>
      </c>
      <c r="B175" t="s">
        <v>485</v>
      </c>
      <c r="C175">
        <v>25</v>
      </c>
      <c r="D175">
        <v>24</v>
      </c>
    </row>
    <row r="176" spans="1:4">
      <c r="A176" t="s">
        <v>379</v>
      </c>
      <c r="B176" t="s">
        <v>485</v>
      </c>
      <c r="C176">
        <v>1</v>
      </c>
      <c r="D176">
        <v>4</v>
      </c>
    </row>
    <row r="177" spans="1:4">
      <c r="A177" t="s">
        <v>380</v>
      </c>
      <c r="B177" t="s">
        <v>485</v>
      </c>
      <c r="C177">
        <v>28</v>
      </c>
      <c r="D177">
        <v>48</v>
      </c>
    </row>
    <row r="178" spans="1:4">
      <c r="A178" t="s">
        <v>1455</v>
      </c>
      <c r="B178" t="s">
        <v>482</v>
      </c>
      <c r="C178">
        <v>0</v>
      </c>
      <c r="D178">
        <v>2</v>
      </c>
    </row>
    <row r="179" spans="1:4">
      <c r="A179" t="s">
        <v>381</v>
      </c>
      <c r="B179" t="s">
        <v>485</v>
      </c>
      <c r="C179">
        <v>29</v>
      </c>
      <c r="D179">
        <v>36</v>
      </c>
    </row>
    <row r="180" spans="1:4">
      <c r="A180" t="s">
        <v>382</v>
      </c>
      <c r="B180" t="s">
        <v>482</v>
      </c>
      <c r="C180">
        <v>16</v>
      </c>
      <c r="D180">
        <v>2</v>
      </c>
    </row>
    <row r="181" spans="1:4">
      <c r="A181" t="s">
        <v>383</v>
      </c>
      <c r="B181" t="s">
        <v>486</v>
      </c>
      <c r="C181">
        <v>27</v>
      </c>
      <c r="D181">
        <v>126</v>
      </c>
    </row>
    <row r="182" spans="1:4">
      <c r="A182" t="s">
        <v>386</v>
      </c>
      <c r="B182" t="s">
        <v>486</v>
      </c>
      <c r="C182">
        <v>16</v>
      </c>
      <c r="D182">
        <v>18</v>
      </c>
    </row>
    <row r="183" spans="1:4">
      <c r="A183" t="s">
        <v>387</v>
      </c>
      <c r="B183" t="s">
        <v>482</v>
      </c>
      <c r="C183">
        <v>5</v>
      </c>
      <c r="D183">
        <v>5</v>
      </c>
    </row>
    <row r="184" spans="1:4">
      <c r="A184" t="s">
        <v>2225</v>
      </c>
      <c r="B184" t="s">
        <v>482</v>
      </c>
      <c r="C184">
        <v>0</v>
      </c>
      <c r="D184">
        <v>0</v>
      </c>
    </row>
    <row r="185" spans="1:4">
      <c r="A185" t="s">
        <v>388</v>
      </c>
      <c r="B185" t="s">
        <v>482</v>
      </c>
      <c r="C185">
        <v>3</v>
      </c>
      <c r="D185">
        <v>2</v>
      </c>
    </row>
    <row r="186" spans="1:4">
      <c r="A186" t="s">
        <v>390</v>
      </c>
      <c r="B186" t="s">
        <v>484</v>
      </c>
      <c r="C186">
        <v>4</v>
      </c>
      <c r="D186">
        <v>4</v>
      </c>
    </row>
    <row r="187" spans="1:4">
      <c r="A187" t="s">
        <v>391</v>
      </c>
      <c r="B187" t="s">
        <v>485</v>
      </c>
      <c r="C187">
        <v>2</v>
      </c>
      <c r="D187">
        <v>3</v>
      </c>
    </row>
    <row r="188" spans="1:4">
      <c r="A188" t="s">
        <v>395</v>
      </c>
      <c r="B188" t="s">
        <v>485</v>
      </c>
      <c r="C188">
        <v>2</v>
      </c>
      <c r="D188">
        <v>3</v>
      </c>
    </row>
    <row r="189" spans="1:4">
      <c r="A189" t="s">
        <v>398</v>
      </c>
      <c r="B189" t="s">
        <v>482</v>
      </c>
      <c r="C189">
        <v>4</v>
      </c>
      <c r="D189">
        <v>2</v>
      </c>
    </row>
    <row r="190" spans="1:4">
      <c r="A190" t="s">
        <v>399</v>
      </c>
      <c r="B190" t="s">
        <v>485</v>
      </c>
      <c r="C190">
        <v>4</v>
      </c>
      <c r="D190">
        <v>7</v>
      </c>
    </row>
    <row r="191" spans="1:4">
      <c r="A191" t="s">
        <v>401</v>
      </c>
      <c r="B191" t="s">
        <v>485</v>
      </c>
      <c r="C191">
        <v>4</v>
      </c>
      <c r="D191">
        <v>5</v>
      </c>
    </row>
    <row r="192" spans="1:4">
      <c r="A192" t="s">
        <v>406</v>
      </c>
      <c r="B192" t="s">
        <v>484</v>
      </c>
      <c r="C192">
        <v>3</v>
      </c>
      <c r="D192">
        <v>2</v>
      </c>
    </row>
    <row r="193" spans="1:4">
      <c r="A193" t="s">
        <v>407</v>
      </c>
      <c r="B193" t="s">
        <v>485</v>
      </c>
      <c r="C193">
        <v>4</v>
      </c>
      <c r="D193">
        <v>4</v>
      </c>
    </row>
    <row r="194" spans="1:4">
      <c r="A194" t="s">
        <v>408</v>
      </c>
      <c r="B194" t="s">
        <v>485</v>
      </c>
      <c r="C194">
        <v>2</v>
      </c>
      <c r="D194">
        <v>5</v>
      </c>
    </row>
    <row r="195" spans="1:4">
      <c r="A195" t="s">
        <v>409</v>
      </c>
      <c r="B195" t="s">
        <v>485</v>
      </c>
      <c r="C195">
        <v>8</v>
      </c>
      <c r="D195">
        <v>8</v>
      </c>
    </row>
    <row r="196" spans="1:4">
      <c r="A196" t="s">
        <v>410</v>
      </c>
      <c r="B196" t="s">
        <v>486</v>
      </c>
      <c r="C196">
        <v>12</v>
      </c>
      <c r="D196">
        <v>26</v>
      </c>
    </row>
    <row r="197" spans="1:4">
      <c r="A197" t="s">
        <v>411</v>
      </c>
      <c r="B197" t="s">
        <v>482</v>
      </c>
      <c r="C197">
        <v>4</v>
      </c>
      <c r="D197">
        <v>2</v>
      </c>
    </row>
    <row r="198" spans="1:4">
      <c r="A198" t="s">
        <v>412</v>
      </c>
      <c r="B198" t="s">
        <v>484</v>
      </c>
      <c r="C198">
        <v>20</v>
      </c>
      <c r="D198">
        <v>26</v>
      </c>
    </row>
    <row r="199" spans="1:4">
      <c r="A199" t="s">
        <v>413</v>
      </c>
      <c r="B199" t="s">
        <v>482</v>
      </c>
      <c r="C199">
        <v>3</v>
      </c>
      <c r="D199">
        <v>2</v>
      </c>
    </row>
    <row r="200" spans="1:4">
      <c r="A200" t="s">
        <v>414</v>
      </c>
      <c r="B200" t="s">
        <v>482</v>
      </c>
      <c r="C200">
        <v>2</v>
      </c>
      <c r="D200">
        <v>2</v>
      </c>
    </row>
    <row r="201" spans="1:4">
      <c r="A201" t="s">
        <v>1464</v>
      </c>
      <c r="B201" t="s">
        <v>482</v>
      </c>
      <c r="C201">
        <v>2</v>
      </c>
      <c r="D201">
        <v>2</v>
      </c>
    </row>
    <row r="202" spans="1:4">
      <c r="A202" t="s">
        <v>1468</v>
      </c>
      <c r="B202" t="s">
        <v>482</v>
      </c>
      <c r="C202">
        <v>1</v>
      </c>
      <c r="D202">
        <v>2</v>
      </c>
    </row>
    <row r="203" spans="1:4">
      <c r="A203" t="s">
        <v>416</v>
      </c>
      <c r="B203" t="s">
        <v>485</v>
      </c>
      <c r="C203">
        <v>2</v>
      </c>
      <c r="D203">
        <v>3</v>
      </c>
    </row>
    <row r="204" spans="1:4">
      <c r="A204" t="s">
        <v>417</v>
      </c>
      <c r="B204" t="s">
        <v>484</v>
      </c>
      <c r="C204">
        <v>5</v>
      </c>
      <c r="D204">
        <v>2</v>
      </c>
    </row>
    <row r="205" spans="1:4">
      <c r="A205" t="s">
        <v>418</v>
      </c>
      <c r="B205" t="s">
        <v>482</v>
      </c>
      <c r="C205">
        <v>4</v>
      </c>
      <c r="D205">
        <v>2</v>
      </c>
    </row>
    <row r="206" spans="1:4">
      <c r="A206" t="s">
        <v>419</v>
      </c>
      <c r="B206" t="s">
        <v>486</v>
      </c>
      <c r="C206">
        <v>15</v>
      </c>
      <c r="D206">
        <v>32</v>
      </c>
    </row>
    <row r="207" spans="1:4">
      <c r="A207" t="s">
        <v>420</v>
      </c>
      <c r="B207" t="s">
        <v>484</v>
      </c>
      <c r="C207">
        <v>2</v>
      </c>
      <c r="D207">
        <v>5</v>
      </c>
    </row>
    <row r="208" spans="1:4">
      <c r="A208" t="s">
        <v>421</v>
      </c>
      <c r="B208" t="s">
        <v>482</v>
      </c>
      <c r="C208">
        <v>5</v>
      </c>
      <c r="D208">
        <v>2</v>
      </c>
    </row>
    <row r="209" spans="1:4">
      <c r="A209" t="s">
        <v>422</v>
      </c>
      <c r="B209" t="s">
        <v>484</v>
      </c>
      <c r="C209">
        <v>6</v>
      </c>
      <c r="D209">
        <v>2</v>
      </c>
    </row>
    <row r="210" spans="1:4">
      <c r="A210" t="s">
        <v>1666</v>
      </c>
      <c r="B210" t="s">
        <v>482</v>
      </c>
      <c r="C210">
        <v>7</v>
      </c>
      <c r="D210">
        <v>2</v>
      </c>
    </row>
    <row r="211" spans="1:4">
      <c r="A211" t="s">
        <v>2246</v>
      </c>
      <c r="B211" t="s">
        <v>482</v>
      </c>
      <c r="C211">
        <v>0</v>
      </c>
      <c r="D211">
        <v>2</v>
      </c>
    </row>
    <row r="212" spans="1:4">
      <c r="A212" t="s">
        <v>423</v>
      </c>
      <c r="B212" t="s">
        <v>482</v>
      </c>
      <c r="C212">
        <v>4</v>
      </c>
      <c r="D212">
        <v>2</v>
      </c>
    </row>
    <row r="213" spans="1:4">
      <c r="A213" t="s">
        <v>426</v>
      </c>
      <c r="B213" t="s">
        <v>485</v>
      </c>
      <c r="C213">
        <v>7</v>
      </c>
      <c r="D213">
        <v>7</v>
      </c>
    </row>
    <row r="214" spans="1:4">
      <c r="A214" t="s">
        <v>427</v>
      </c>
      <c r="B214" t="s">
        <v>486</v>
      </c>
      <c r="C214">
        <v>202</v>
      </c>
      <c r="D214">
        <v>38</v>
      </c>
    </row>
    <row r="215" spans="1:4">
      <c r="A215" t="s">
        <v>428</v>
      </c>
      <c r="B215" t="s">
        <v>485</v>
      </c>
      <c r="C215">
        <v>5</v>
      </c>
      <c r="D215">
        <v>5</v>
      </c>
    </row>
    <row r="216" spans="1:4">
      <c r="A216" t="s">
        <v>566</v>
      </c>
      <c r="B216" t="s">
        <v>482</v>
      </c>
      <c r="C216">
        <v>1</v>
      </c>
      <c r="D216">
        <v>1</v>
      </c>
    </row>
    <row r="217" spans="1:4">
      <c r="A217" t="s">
        <v>431</v>
      </c>
      <c r="B217" t="s">
        <v>485</v>
      </c>
      <c r="C217">
        <v>4</v>
      </c>
      <c r="D217">
        <v>7</v>
      </c>
    </row>
    <row r="218" spans="1:4">
      <c r="A218" t="s">
        <v>432</v>
      </c>
      <c r="B218" t="s">
        <v>484</v>
      </c>
      <c r="C218">
        <v>3</v>
      </c>
      <c r="D218">
        <v>3</v>
      </c>
    </row>
    <row r="219" spans="1:4">
      <c r="A219" t="s">
        <v>433</v>
      </c>
      <c r="B219" t="s">
        <v>482</v>
      </c>
      <c r="C219">
        <v>3</v>
      </c>
      <c r="D219">
        <v>3</v>
      </c>
    </row>
    <row r="220" spans="1:4">
      <c r="A220" t="s">
        <v>2258</v>
      </c>
      <c r="B220" t="s">
        <v>482</v>
      </c>
      <c r="C220">
        <v>0</v>
      </c>
      <c r="D220">
        <v>2</v>
      </c>
    </row>
    <row r="221" spans="1:4">
      <c r="A221" t="s">
        <v>434</v>
      </c>
      <c r="B221" t="s">
        <v>482</v>
      </c>
      <c r="C221">
        <v>2</v>
      </c>
      <c r="D221">
        <v>2</v>
      </c>
    </row>
    <row r="222" spans="1:4">
      <c r="A222" t="s">
        <v>435</v>
      </c>
      <c r="B222" t="s">
        <v>482</v>
      </c>
      <c r="C222">
        <v>2</v>
      </c>
      <c r="D222">
        <v>2</v>
      </c>
    </row>
    <row r="223" spans="1:4">
      <c r="A223" t="s">
        <v>2264</v>
      </c>
      <c r="B223" t="s">
        <v>482</v>
      </c>
      <c r="C223">
        <v>2</v>
      </c>
      <c r="D223">
        <v>2</v>
      </c>
    </row>
    <row r="224" spans="1:4">
      <c r="A224" t="s">
        <v>439</v>
      </c>
      <c r="B224" t="s">
        <v>485</v>
      </c>
      <c r="C224">
        <v>2</v>
      </c>
      <c r="D224">
        <v>6</v>
      </c>
    </row>
    <row r="225" spans="1:4">
      <c r="A225" t="s">
        <v>441</v>
      </c>
      <c r="B225" t="s">
        <v>485</v>
      </c>
      <c r="C225">
        <v>3</v>
      </c>
      <c r="D225">
        <v>4</v>
      </c>
    </row>
    <row r="226" spans="1:4">
      <c r="A226" t="s">
        <v>442</v>
      </c>
      <c r="B226" t="s">
        <v>486</v>
      </c>
      <c r="C226">
        <v>7</v>
      </c>
      <c r="D226">
        <v>16</v>
      </c>
    </row>
    <row r="227" spans="1:4">
      <c r="A227" t="s">
        <v>446</v>
      </c>
      <c r="B227" t="s">
        <v>484</v>
      </c>
      <c r="C227">
        <v>2</v>
      </c>
      <c r="D227">
        <v>4</v>
      </c>
    </row>
    <row r="228" spans="1:4">
      <c r="A228" t="s">
        <v>447</v>
      </c>
      <c r="B228" t="s">
        <v>486</v>
      </c>
      <c r="C228">
        <v>9</v>
      </c>
      <c r="D228">
        <v>28</v>
      </c>
    </row>
    <row r="229" spans="1:4">
      <c r="A229" t="s">
        <v>448</v>
      </c>
      <c r="B229" t="s">
        <v>484</v>
      </c>
      <c r="C229">
        <v>14</v>
      </c>
      <c r="D229">
        <v>3</v>
      </c>
    </row>
    <row r="230" spans="1:4">
      <c r="A230" t="s">
        <v>450</v>
      </c>
      <c r="B230" t="s">
        <v>485</v>
      </c>
      <c r="C230">
        <v>8</v>
      </c>
      <c r="D230">
        <v>20</v>
      </c>
    </row>
    <row r="231" spans="1:4">
      <c r="A231" t="s">
        <v>572</v>
      </c>
      <c r="B231" t="s">
        <v>482</v>
      </c>
      <c r="C231">
        <v>5</v>
      </c>
      <c r="D231">
        <v>2</v>
      </c>
    </row>
    <row r="232" spans="1:4">
      <c r="A232" t="s">
        <v>451</v>
      </c>
      <c r="B232" t="s">
        <v>485</v>
      </c>
      <c r="C232">
        <v>11</v>
      </c>
      <c r="D232">
        <v>3</v>
      </c>
    </row>
    <row r="233" spans="1:4">
      <c r="A233" t="s">
        <v>453</v>
      </c>
      <c r="B233" t="s">
        <v>484</v>
      </c>
      <c r="C233">
        <v>4</v>
      </c>
      <c r="D233">
        <v>3</v>
      </c>
    </row>
    <row r="234" spans="1:4">
      <c r="A234" t="s">
        <v>454</v>
      </c>
      <c r="B234" t="s">
        <v>482</v>
      </c>
      <c r="C234">
        <v>0</v>
      </c>
      <c r="D234">
        <v>2</v>
      </c>
    </row>
    <row r="235" spans="1:4">
      <c r="A235" t="s">
        <v>455</v>
      </c>
      <c r="B235" t="s">
        <v>485</v>
      </c>
      <c r="C235">
        <v>25</v>
      </c>
      <c r="D235">
        <v>34</v>
      </c>
    </row>
    <row r="236" spans="1:4">
      <c r="A236" t="s">
        <v>456</v>
      </c>
      <c r="B236" t="s">
        <v>485</v>
      </c>
      <c r="C236">
        <v>4</v>
      </c>
      <c r="D236">
        <v>4</v>
      </c>
    </row>
    <row r="237" spans="1:4">
      <c r="A237" t="s">
        <v>1269</v>
      </c>
      <c r="B237" t="s">
        <v>482</v>
      </c>
      <c r="C237">
        <v>0</v>
      </c>
      <c r="D237">
        <v>2</v>
      </c>
    </row>
    <row r="238" spans="1:4">
      <c r="A238" t="s">
        <v>457</v>
      </c>
      <c r="B238" t="s">
        <v>486</v>
      </c>
      <c r="C238">
        <v>29</v>
      </c>
      <c r="D238">
        <v>50</v>
      </c>
    </row>
    <row r="239" spans="1:4">
      <c r="A239" t="s">
        <v>458</v>
      </c>
      <c r="B239" t="s">
        <v>484</v>
      </c>
      <c r="C239">
        <v>0</v>
      </c>
      <c r="D239">
        <v>4</v>
      </c>
    </row>
    <row r="240" spans="1:4">
      <c r="A240" t="s">
        <v>459</v>
      </c>
      <c r="B240" t="s">
        <v>485</v>
      </c>
      <c r="C240">
        <v>53</v>
      </c>
      <c r="D240">
        <v>26</v>
      </c>
    </row>
    <row r="241" spans="1:4">
      <c r="A241" t="s">
        <v>460</v>
      </c>
      <c r="B241" t="s">
        <v>486</v>
      </c>
      <c r="C241">
        <v>46</v>
      </c>
      <c r="D241">
        <v>105</v>
      </c>
    </row>
    <row r="242" spans="1:4">
      <c r="A242" t="s">
        <v>466</v>
      </c>
      <c r="B242" t="s">
        <v>482</v>
      </c>
      <c r="C242">
        <v>12</v>
      </c>
      <c r="D242">
        <v>10</v>
      </c>
    </row>
    <row r="243" spans="1:4">
      <c r="A243" t="s">
        <v>467</v>
      </c>
      <c r="B243" t="s">
        <v>485</v>
      </c>
      <c r="C243">
        <v>2</v>
      </c>
      <c r="D243">
        <v>2</v>
      </c>
    </row>
    <row r="244" spans="1:4">
      <c r="A244" t="s">
        <v>468</v>
      </c>
      <c r="B244" t="s">
        <v>482</v>
      </c>
      <c r="C244">
        <v>33</v>
      </c>
      <c r="D244">
        <v>3</v>
      </c>
    </row>
    <row r="245" spans="1:4">
      <c r="A245" t="s">
        <v>469</v>
      </c>
      <c r="B245" t="s">
        <v>485</v>
      </c>
      <c r="C245">
        <v>0</v>
      </c>
      <c r="D245">
        <v>3</v>
      </c>
    </row>
    <row r="246" spans="1:4">
      <c r="A246" t="s">
        <v>470</v>
      </c>
      <c r="B246" t="s">
        <v>485</v>
      </c>
      <c r="C246">
        <v>2</v>
      </c>
      <c r="D246">
        <v>4</v>
      </c>
    </row>
    <row r="247" spans="1:4">
      <c r="A247" t="s">
        <v>471</v>
      </c>
      <c r="B247" t="s">
        <v>482</v>
      </c>
      <c r="C247">
        <v>2</v>
      </c>
      <c r="D247">
        <v>1</v>
      </c>
    </row>
    <row r="248" spans="1:4">
      <c r="A248" t="s">
        <v>472</v>
      </c>
      <c r="B248" t="s">
        <v>482</v>
      </c>
      <c r="C248">
        <v>0</v>
      </c>
      <c r="D248">
        <v>1</v>
      </c>
    </row>
    <row r="249" spans="1:4">
      <c r="A249" t="s">
        <v>473</v>
      </c>
      <c r="B249" t="s">
        <v>485</v>
      </c>
      <c r="C249">
        <v>4</v>
      </c>
      <c r="D249">
        <v>6</v>
      </c>
    </row>
    <row r="250" spans="1:4">
      <c r="A250" t="s">
        <v>476</v>
      </c>
      <c r="B250" t="s">
        <v>482</v>
      </c>
      <c r="C250">
        <v>1</v>
      </c>
      <c r="D250">
        <v>1</v>
      </c>
    </row>
    <row r="251" spans="1:4">
      <c r="A251" t="s">
        <v>477</v>
      </c>
      <c r="B251" t="s">
        <v>484</v>
      </c>
      <c r="C251">
        <v>5</v>
      </c>
      <c r="D251">
        <v>5</v>
      </c>
    </row>
    <row r="252" spans="1:4">
      <c r="A252" t="s">
        <v>478</v>
      </c>
      <c r="B252" t="s">
        <v>485</v>
      </c>
      <c r="C252">
        <v>2</v>
      </c>
      <c r="D252">
        <v>2</v>
      </c>
    </row>
    <row r="253" spans="1:4">
      <c r="A253" t="s">
        <v>479</v>
      </c>
      <c r="B253" t="s">
        <v>482</v>
      </c>
      <c r="C253">
        <v>0</v>
      </c>
      <c r="D253">
        <v>1</v>
      </c>
    </row>
    <row r="254" spans="1:4">
      <c r="A254" t="s">
        <v>179</v>
      </c>
      <c r="B254" t="s">
        <v>482</v>
      </c>
      <c r="C254">
        <v>1</v>
      </c>
      <c r="D254">
        <v>1</v>
      </c>
    </row>
    <row r="255" spans="1:4">
      <c r="A255" t="s">
        <v>306</v>
      </c>
      <c r="B255" t="s">
        <v>482</v>
      </c>
      <c r="C255">
        <v>1</v>
      </c>
      <c r="D255">
        <v>1</v>
      </c>
    </row>
    <row r="256" spans="1:4">
      <c r="A256" t="s">
        <v>312</v>
      </c>
      <c r="B256" t="s">
        <v>482</v>
      </c>
      <c r="C256">
        <v>1</v>
      </c>
      <c r="D256">
        <v>1</v>
      </c>
    </row>
    <row r="257" spans="1:4">
      <c r="A257" t="s">
        <v>560</v>
      </c>
      <c r="B257" t="s">
        <v>482</v>
      </c>
      <c r="C257">
        <v>1</v>
      </c>
      <c r="D257">
        <v>2</v>
      </c>
    </row>
    <row r="258" spans="1:4">
      <c r="A258" t="s">
        <v>2282</v>
      </c>
      <c r="B258" t="s">
        <v>482</v>
      </c>
      <c r="C258">
        <v>2</v>
      </c>
      <c r="D258">
        <v>2</v>
      </c>
    </row>
    <row r="259" spans="1:4">
      <c r="A259" t="s">
        <v>415</v>
      </c>
      <c r="B259" t="s">
        <v>482</v>
      </c>
      <c r="C259">
        <v>0</v>
      </c>
      <c r="D259">
        <v>0</v>
      </c>
    </row>
    <row r="260" spans="1:4">
      <c r="A260" t="s">
        <v>293</v>
      </c>
      <c r="B260" t="s">
        <v>482</v>
      </c>
      <c r="C260">
        <v>1</v>
      </c>
      <c r="D260">
        <v>2</v>
      </c>
    </row>
    <row r="261" spans="1:4">
      <c r="A261" t="s">
        <v>1754</v>
      </c>
      <c r="B261" t="s">
        <v>482</v>
      </c>
      <c r="C261">
        <v>2</v>
      </c>
      <c r="D261">
        <v>2</v>
      </c>
    </row>
    <row r="262" spans="1:4">
      <c r="A262" t="s">
        <v>230</v>
      </c>
      <c r="B262" t="s">
        <v>484</v>
      </c>
      <c r="C262">
        <v>2</v>
      </c>
      <c r="D262">
        <v>2</v>
      </c>
    </row>
    <row r="263" spans="1:4">
      <c r="A263" t="s">
        <v>247</v>
      </c>
      <c r="B263" t="s">
        <v>482</v>
      </c>
      <c r="C263">
        <v>2</v>
      </c>
      <c r="D263">
        <v>1</v>
      </c>
    </row>
    <row r="264" spans="1:4">
      <c r="A264" t="s">
        <v>2175</v>
      </c>
      <c r="B264" t="s">
        <v>482</v>
      </c>
      <c r="C264">
        <v>0</v>
      </c>
      <c r="D264">
        <v>0</v>
      </c>
    </row>
    <row r="265" spans="1:4">
      <c r="A265" t="s">
        <v>315</v>
      </c>
      <c r="B265" t="s">
        <v>482</v>
      </c>
      <c r="C265">
        <v>1</v>
      </c>
      <c r="D265">
        <v>1</v>
      </c>
    </row>
    <row r="266" spans="1:4">
      <c r="A266" t="s">
        <v>480</v>
      </c>
      <c r="B266" t="s">
        <v>482</v>
      </c>
      <c r="C266">
        <v>0</v>
      </c>
      <c r="D266">
        <v>1</v>
      </c>
    </row>
    <row r="267" spans="1:4">
      <c r="A267" t="s">
        <v>198</v>
      </c>
      <c r="B267" t="s">
        <v>482</v>
      </c>
      <c r="C267">
        <v>0</v>
      </c>
      <c r="D267">
        <v>0</v>
      </c>
    </row>
    <row r="268" spans="1:4">
      <c r="A268" t="s">
        <v>2173</v>
      </c>
      <c r="B268" t="s">
        <v>482</v>
      </c>
      <c r="C268">
        <v>0</v>
      </c>
      <c r="D268">
        <v>0</v>
      </c>
    </row>
    <row r="269" spans="1:4">
      <c r="A269" t="s">
        <v>443</v>
      </c>
      <c r="B269" t="s">
        <v>485</v>
      </c>
      <c r="C269">
        <v>0</v>
      </c>
      <c r="D269">
        <v>10</v>
      </c>
    </row>
    <row r="270" spans="1:4">
      <c r="A270" t="s">
        <v>493</v>
      </c>
      <c r="B270" t="s">
        <v>482</v>
      </c>
      <c r="C270">
        <v>1</v>
      </c>
      <c r="D270">
        <v>2</v>
      </c>
    </row>
    <row r="271" spans="1:4">
      <c r="A271" t="s">
        <v>2091</v>
      </c>
      <c r="B271" t="s">
        <v>482</v>
      </c>
      <c r="C271">
        <v>0</v>
      </c>
      <c r="D271">
        <v>0</v>
      </c>
    </row>
    <row r="272" spans="1:4">
      <c r="A272" t="s">
        <v>2098</v>
      </c>
      <c r="B272" t="s">
        <v>482</v>
      </c>
      <c r="C272">
        <v>0</v>
      </c>
      <c r="D272">
        <v>0</v>
      </c>
    </row>
    <row r="273" spans="1:4">
      <c r="A273" t="s">
        <v>279</v>
      </c>
      <c r="B273" t="s">
        <v>482</v>
      </c>
      <c r="C273">
        <v>1</v>
      </c>
      <c r="D273">
        <v>1</v>
      </c>
    </row>
    <row r="274" spans="1:4">
      <c r="A274" t="s">
        <v>553</v>
      </c>
      <c r="B274" t="s">
        <v>482</v>
      </c>
      <c r="C274">
        <v>1</v>
      </c>
      <c r="D274">
        <v>1</v>
      </c>
    </row>
    <row r="275" spans="1:4">
      <c r="A275" t="s">
        <v>342</v>
      </c>
      <c r="B275" t="s">
        <v>482</v>
      </c>
      <c r="C275">
        <v>0</v>
      </c>
      <c r="D275">
        <v>1</v>
      </c>
    </row>
    <row r="276" spans="1:4">
      <c r="A276" t="s">
        <v>389</v>
      </c>
      <c r="B276" t="s">
        <v>485</v>
      </c>
      <c r="C276">
        <v>2</v>
      </c>
      <c r="D276">
        <v>2</v>
      </c>
    </row>
    <row r="277" spans="1:4">
      <c r="A277" t="s">
        <v>2118</v>
      </c>
      <c r="B277" t="s">
        <v>482</v>
      </c>
      <c r="C277">
        <v>1</v>
      </c>
      <c r="D277">
        <v>2</v>
      </c>
    </row>
    <row r="278" spans="1:4">
      <c r="A278" t="s">
        <v>1602</v>
      </c>
      <c r="B278" t="s">
        <v>482</v>
      </c>
      <c r="C278">
        <v>0</v>
      </c>
      <c r="D278">
        <v>0</v>
      </c>
    </row>
    <row r="279" spans="1:4">
      <c r="A279" t="s">
        <v>281</v>
      </c>
      <c r="B279" t="s">
        <v>484</v>
      </c>
      <c r="C279">
        <v>2</v>
      </c>
      <c r="D279">
        <v>2</v>
      </c>
    </row>
    <row r="280" spans="1:4">
      <c r="A280" t="s">
        <v>404</v>
      </c>
      <c r="B280" t="s">
        <v>482</v>
      </c>
      <c r="C280">
        <v>0</v>
      </c>
      <c r="D280">
        <v>1</v>
      </c>
    </row>
    <row r="281" spans="1:4">
      <c r="A281" t="s">
        <v>2237</v>
      </c>
      <c r="B281" t="s">
        <v>482</v>
      </c>
      <c r="C281">
        <v>0</v>
      </c>
      <c r="D281">
        <v>1</v>
      </c>
    </row>
    <row r="282" spans="1:4">
      <c r="A282" t="s">
        <v>2248</v>
      </c>
      <c r="B282" t="s">
        <v>482</v>
      </c>
      <c r="C282">
        <v>0</v>
      </c>
      <c r="D282">
        <v>0</v>
      </c>
    </row>
    <row r="283" spans="1:4">
      <c r="A283" t="s">
        <v>1275</v>
      </c>
      <c r="B283" t="s">
        <v>482</v>
      </c>
      <c r="C283">
        <v>1</v>
      </c>
      <c r="D283">
        <v>2</v>
      </c>
    </row>
    <row r="284" spans="1:4">
      <c r="A284" t="s">
        <v>464</v>
      </c>
      <c r="B284" t="s">
        <v>482</v>
      </c>
      <c r="C284">
        <v>1</v>
      </c>
      <c r="D284">
        <v>2</v>
      </c>
    </row>
    <row r="285" spans="1:4">
      <c r="A285" t="s">
        <v>452</v>
      </c>
      <c r="B285" t="s">
        <v>482</v>
      </c>
      <c r="C285">
        <v>0</v>
      </c>
      <c r="D285">
        <v>0</v>
      </c>
    </row>
    <row r="286" spans="1:4">
      <c r="A286" t="s">
        <v>192</v>
      </c>
      <c r="B286" t="s">
        <v>484</v>
      </c>
      <c r="C286">
        <v>0</v>
      </c>
      <c r="D286">
        <v>0</v>
      </c>
    </row>
    <row r="287" spans="1:4">
      <c r="A287" t="s">
        <v>614</v>
      </c>
      <c r="B287" t="s">
        <v>482</v>
      </c>
      <c r="C287">
        <v>0</v>
      </c>
      <c r="D287">
        <v>0</v>
      </c>
    </row>
    <row r="288" spans="1:4">
      <c r="A288" t="s">
        <v>353</v>
      </c>
      <c r="B288" t="s">
        <v>482</v>
      </c>
      <c r="C288">
        <v>0</v>
      </c>
      <c r="D288">
        <v>3</v>
      </c>
    </row>
    <row r="289" spans="1:4">
      <c r="A289" t="s">
        <v>1434</v>
      </c>
      <c r="B289" t="s">
        <v>482</v>
      </c>
      <c r="C289">
        <v>2</v>
      </c>
      <c r="D289">
        <v>2</v>
      </c>
    </row>
    <row r="290" spans="1:4">
      <c r="A290" t="s">
        <v>2227</v>
      </c>
      <c r="B290" t="s">
        <v>482</v>
      </c>
      <c r="C290">
        <v>0</v>
      </c>
      <c r="D290">
        <v>0</v>
      </c>
    </row>
    <row r="291" spans="1:4">
      <c r="A291" t="s">
        <v>539</v>
      </c>
      <c r="B291" t="s">
        <v>482</v>
      </c>
      <c r="C291">
        <v>3</v>
      </c>
      <c r="D291">
        <v>0</v>
      </c>
    </row>
    <row r="292" spans="1:4">
      <c r="A292" t="s">
        <v>1732</v>
      </c>
      <c r="B292" t="s">
        <v>482</v>
      </c>
      <c r="C292">
        <v>1</v>
      </c>
      <c r="D292">
        <v>1</v>
      </c>
    </row>
    <row r="293" spans="1:4">
      <c r="A293" t="s">
        <v>232</v>
      </c>
      <c r="B293" t="s">
        <v>485</v>
      </c>
      <c r="C293">
        <v>3</v>
      </c>
      <c r="D293">
        <v>3</v>
      </c>
    </row>
    <row r="294" spans="1:4">
      <c r="A294" t="s">
        <v>2178</v>
      </c>
      <c r="B294" t="s">
        <v>482</v>
      </c>
      <c r="C294">
        <v>0</v>
      </c>
      <c r="D294">
        <v>0</v>
      </c>
    </row>
    <row r="295" spans="1:4">
      <c r="A295" t="s">
        <v>568</v>
      </c>
      <c r="B295" t="s">
        <v>482</v>
      </c>
      <c r="C295">
        <v>0</v>
      </c>
      <c r="D295">
        <v>2</v>
      </c>
    </row>
    <row r="296" spans="1:4">
      <c r="A296" t="s">
        <v>475</v>
      </c>
      <c r="B296" t="s">
        <v>482</v>
      </c>
      <c r="C296">
        <v>2</v>
      </c>
      <c r="D296">
        <v>2</v>
      </c>
    </row>
    <row r="297" spans="1:4">
      <c r="A297" t="s">
        <v>537</v>
      </c>
      <c r="B297" t="s">
        <v>486</v>
      </c>
      <c r="C297">
        <v>8</v>
      </c>
      <c r="D297">
        <v>13</v>
      </c>
    </row>
    <row r="298" spans="1:4">
      <c r="A298" t="s">
        <v>402</v>
      </c>
      <c r="B298" t="s">
        <v>484</v>
      </c>
      <c r="C298">
        <v>3</v>
      </c>
      <c r="D298">
        <v>2</v>
      </c>
    </row>
    <row r="299" spans="1:4">
      <c r="A299" t="s">
        <v>291</v>
      </c>
      <c r="B299" t="s">
        <v>482</v>
      </c>
      <c r="C299">
        <v>0</v>
      </c>
      <c r="D299">
        <v>1</v>
      </c>
    </row>
    <row r="300" spans="1:4">
      <c r="A300" t="s">
        <v>494</v>
      </c>
      <c r="B300" t="s">
        <v>482</v>
      </c>
      <c r="C300">
        <v>1</v>
      </c>
      <c r="D300">
        <v>0</v>
      </c>
    </row>
    <row r="301" spans="1:4">
      <c r="A301" t="s">
        <v>2182</v>
      </c>
      <c r="B301" t="s">
        <v>482</v>
      </c>
      <c r="C301">
        <v>0</v>
      </c>
      <c r="D301">
        <v>0</v>
      </c>
    </row>
    <row r="302" spans="1:4">
      <c r="A302" t="s">
        <v>1585</v>
      </c>
      <c r="B302" t="s">
        <v>484</v>
      </c>
      <c r="C302">
        <v>0</v>
      </c>
      <c r="D302">
        <v>2</v>
      </c>
    </row>
    <row r="303" spans="1:4">
      <c r="A303" t="s">
        <v>2298</v>
      </c>
      <c r="B303" t="s">
        <v>482</v>
      </c>
      <c r="C303">
        <v>0</v>
      </c>
      <c r="D303">
        <v>0</v>
      </c>
    </row>
    <row r="304" spans="1:4">
      <c r="A304" t="s">
        <v>1472</v>
      </c>
      <c r="B304" t="s">
        <v>482</v>
      </c>
      <c r="C304">
        <v>0</v>
      </c>
      <c r="D304">
        <v>0</v>
      </c>
    </row>
    <row r="305" spans="1:4">
      <c r="A305" t="s">
        <v>2100</v>
      </c>
      <c r="B305" t="s">
        <v>482</v>
      </c>
      <c r="C305">
        <v>0</v>
      </c>
      <c r="D305">
        <v>0</v>
      </c>
    </row>
    <row r="306" spans="1:4">
      <c r="A306" t="s">
        <v>2120</v>
      </c>
      <c r="B306" t="s">
        <v>482</v>
      </c>
      <c r="C306">
        <v>0</v>
      </c>
      <c r="D306">
        <v>0</v>
      </c>
    </row>
    <row r="307" spans="1:4">
      <c r="A307" t="s">
        <v>2193</v>
      </c>
      <c r="B307" t="s">
        <v>482</v>
      </c>
      <c r="C307">
        <v>1</v>
      </c>
      <c r="D307">
        <v>2</v>
      </c>
    </row>
    <row r="308" spans="1:4">
      <c r="A308" t="s">
        <v>384</v>
      </c>
      <c r="B308" t="s">
        <v>482</v>
      </c>
      <c r="C308">
        <v>2</v>
      </c>
      <c r="D308">
        <v>2</v>
      </c>
    </row>
    <row r="309" spans="1:4">
      <c r="A309" t="s">
        <v>2239</v>
      </c>
      <c r="B309" t="s">
        <v>482</v>
      </c>
      <c r="C309">
        <v>0</v>
      </c>
      <c r="D309">
        <v>0</v>
      </c>
    </row>
    <row r="310" spans="1:4">
      <c r="A310" t="s">
        <v>2252</v>
      </c>
      <c r="B310" t="s">
        <v>482</v>
      </c>
      <c r="C310">
        <v>0</v>
      </c>
      <c r="D310">
        <v>0</v>
      </c>
    </row>
    <row r="311" spans="1:4">
      <c r="A311" t="s">
        <v>2300</v>
      </c>
      <c r="B311" t="s">
        <v>482</v>
      </c>
      <c r="C311">
        <v>0</v>
      </c>
      <c r="D311">
        <v>0</v>
      </c>
    </row>
    <row r="312" spans="1:4">
      <c r="A312" t="s">
        <v>183</v>
      </c>
      <c r="B312" t="s">
        <v>486</v>
      </c>
      <c r="C312">
        <v>38</v>
      </c>
      <c r="D312">
        <v>16</v>
      </c>
    </row>
    <row r="313" spans="1:4">
      <c r="A313" t="s">
        <v>1410</v>
      </c>
      <c r="B313" t="s">
        <v>482</v>
      </c>
      <c r="C313">
        <v>1</v>
      </c>
      <c r="D313">
        <v>1</v>
      </c>
    </row>
    <row r="314" spans="1:4">
      <c r="A314" t="s">
        <v>225</v>
      </c>
      <c r="B314" t="s">
        <v>485</v>
      </c>
      <c r="C314">
        <v>2</v>
      </c>
      <c r="D314">
        <v>2</v>
      </c>
    </row>
    <row r="315" spans="1:4">
      <c r="A315" t="s">
        <v>233</v>
      </c>
      <c r="B315" t="s">
        <v>482</v>
      </c>
      <c r="C315">
        <v>2</v>
      </c>
      <c r="D315">
        <v>1</v>
      </c>
    </row>
    <row r="316" spans="1:4">
      <c r="A316" t="s">
        <v>243</v>
      </c>
      <c r="B316" t="s">
        <v>482</v>
      </c>
      <c r="C316">
        <v>2</v>
      </c>
      <c r="D316">
        <v>1</v>
      </c>
    </row>
    <row r="317" spans="1:4">
      <c r="A317" t="s">
        <v>262</v>
      </c>
      <c r="B317" t="s">
        <v>484</v>
      </c>
      <c r="C317">
        <v>2</v>
      </c>
      <c r="D317">
        <v>3</v>
      </c>
    </row>
    <row r="318" spans="1:4">
      <c r="A318" t="s">
        <v>269</v>
      </c>
      <c r="B318" t="s">
        <v>485</v>
      </c>
      <c r="C318">
        <v>10</v>
      </c>
      <c r="D318">
        <v>10</v>
      </c>
    </row>
    <row r="319" spans="1:4">
      <c r="A319" t="s">
        <v>282</v>
      </c>
      <c r="B319" t="s">
        <v>484</v>
      </c>
      <c r="C319">
        <v>4</v>
      </c>
      <c r="D319">
        <v>4</v>
      </c>
    </row>
    <row r="320" spans="1:4">
      <c r="A320" t="s">
        <v>2169</v>
      </c>
      <c r="B320" t="s">
        <v>482</v>
      </c>
      <c r="C320">
        <v>0</v>
      </c>
      <c r="D320">
        <v>0</v>
      </c>
    </row>
    <row r="321" spans="1:4">
      <c r="A321" t="s">
        <v>302</v>
      </c>
      <c r="B321" t="s">
        <v>485</v>
      </c>
      <c r="C321">
        <v>5</v>
      </c>
      <c r="D321">
        <v>5</v>
      </c>
    </row>
    <row r="322" spans="1:4">
      <c r="A322" t="s">
        <v>337</v>
      </c>
      <c r="B322" t="s">
        <v>485</v>
      </c>
      <c r="C322">
        <v>0</v>
      </c>
      <c r="D322">
        <v>5</v>
      </c>
    </row>
    <row r="323" spans="1:4">
      <c r="A323" t="s">
        <v>1852</v>
      </c>
      <c r="B323" t="s">
        <v>482</v>
      </c>
      <c r="C323">
        <v>0</v>
      </c>
      <c r="D323">
        <v>2</v>
      </c>
    </row>
    <row r="324" spans="1:4">
      <c r="A324" t="s">
        <v>352</v>
      </c>
      <c r="B324" t="s">
        <v>484</v>
      </c>
      <c r="C324">
        <v>2</v>
      </c>
      <c r="D324">
        <v>4</v>
      </c>
    </row>
    <row r="325" spans="1:4">
      <c r="A325" t="s">
        <v>392</v>
      </c>
      <c r="B325" t="s">
        <v>484</v>
      </c>
      <c r="C325">
        <v>5</v>
      </c>
      <c r="D325">
        <v>3</v>
      </c>
    </row>
    <row r="326" spans="1:4">
      <c r="A326" t="s">
        <v>393</v>
      </c>
      <c r="B326" t="s">
        <v>482</v>
      </c>
      <c r="C326">
        <v>2</v>
      </c>
      <c r="D326">
        <v>2</v>
      </c>
    </row>
    <row r="327" spans="1:4">
      <c r="A327" t="s">
        <v>394</v>
      </c>
      <c r="B327" t="s">
        <v>484</v>
      </c>
      <c r="C327">
        <v>4</v>
      </c>
      <c r="D327">
        <v>1</v>
      </c>
    </row>
    <row r="328" spans="1:4">
      <c r="A328" t="s">
        <v>396</v>
      </c>
      <c r="B328" t="s">
        <v>485</v>
      </c>
      <c r="C328">
        <v>5</v>
      </c>
      <c r="D328">
        <v>3</v>
      </c>
    </row>
    <row r="329" spans="1:4">
      <c r="A329" t="s">
        <v>397</v>
      </c>
      <c r="B329" t="s">
        <v>484</v>
      </c>
      <c r="C329">
        <v>4</v>
      </c>
      <c r="D329">
        <v>2</v>
      </c>
    </row>
    <row r="330" spans="1:4">
      <c r="A330" t="s">
        <v>425</v>
      </c>
      <c r="B330" t="s">
        <v>485</v>
      </c>
      <c r="C330">
        <v>2</v>
      </c>
      <c r="D330">
        <v>3</v>
      </c>
    </row>
    <row r="331" spans="1:4">
      <c r="A331" t="s">
        <v>429</v>
      </c>
      <c r="B331" t="s">
        <v>482</v>
      </c>
      <c r="C331">
        <v>0</v>
      </c>
      <c r="D331">
        <v>2</v>
      </c>
    </row>
    <row r="332" spans="1:4">
      <c r="A332" t="s">
        <v>904</v>
      </c>
      <c r="B332" t="s">
        <v>482</v>
      </c>
      <c r="C332">
        <v>2</v>
      </c>
      <c r="D332">
        <v>0</v>
      </c>
    </row>
    <row r="333" spans="1:4">
      <c r="A333" t="s">
        <v>267</v>
      </c>
      <c r="B333" t="s">
        <v>482</v>
      </c>
      <c r="C333">
        <v>1</v>
      </c>
      <c r="D333">
        <v>1</v>
      </c>
    </row>
    <row r="334" spans="1:4">
      <c r="A334" t="s">
        <v>2165</v>
      </c>
      <c r="B334" t="s">
        <v>482</v>
      </c>
      <c r="C334">
        <v>0</v>
      </c>
      <c r="D334">
        <v>0</v>
      </c>
    </row>
    <row r="335" spans="1:4">
      <c r="A335" t="s">
        <v>672</v>
      </c>
      <c r="B335" t="s">
        <v>482</v>
      </c>
      <c r="C335">
        <v>1</v>
      </c>
      <c r="D335">
        <v>1</v>
      </c>
    </row>
    <row r="336" spans="1:4">
      <c r="A336" t="s">
        <v>2244</v>
      </c>
      <c r="B336" t="s">
        <v>482</v>
      </c>
      <c r="C336">
        <v>0</v>
      </c>
      <c r="D336">
        <v>0</v>
      </c>
    </row>
    <row r="337" spans="1:4">
      <c r="A337" t="s">
        <v>440</v>
      </c>
      <c r="B337" t="s">
        <v>484</v>
      </c>
      <c r="C337">
        <v>2</v>
      </c>
      <c r="D337">
        <v>2</v>
      </c>
    </row>
    <row r="338" spans="1:4">
      <c r="A338" t="s">
        <v>2135</v>
      </c>
      <c r="B338" t="s">
        <v>482</v>
      </c>
      <c r="C338">
        <v>0</v>
      </c>
      <c r="D338">
        <v>0</v>
      </c>
    </row>
    <row r="339" spans="1:4">
      <c r="A339" t="s">
        <v>2256</v>
      </c>
      <c r="B339" t="s">
        <v>482</v>
      </c>
      <c r="C339">
        <v>0</v>
      </c>
      <c r="D339">
        <v>0</v>
      </c>
    </row>
    <row r="340" spans="1:4">
      <c r="A340" t="s">
        <v>463</v>
      </c>
      <c r="B340" t="s">
        <v>482</v>
      </c>
      <c r="C340">
        <v>2</v>
      </c>
      <c r="D340">
        <v>1</v>
      </c>
    </row>
    <row r="341" spans="1:4">
      <c r="A341" t="s">
        <v>481</v>
      </c>
      <c r="B341" t="s">
        <v>484</v>
      </c>
      <c r="C341">
        <v>2</v>
      </c>
      <c r="D341">
        <v>2</v>
      </c>
    </row>
    <row r="342" spans="1:4">
      <c r="A342" t="s">
        <v>930</v>
      </c>
      <c r="B342" t="s">
        <v>482</v>
      </c>
      <c r="C342">
        <v>1</v>
      </c>
      <c r="D342">
        <v>1</v>
      </c>
    </row>
    <row r="343" spans="1:4">
      <c r="A343" t="s">
        <v>496</v>
      </c>
      <c r="B343" t="s">
        <v>485</v>
      </c>
      <c r="C343">
        <v>3</v>
      </c>
      <c r="D343">
        <v>5</v>
      </c>
    </row>
    <row r="344" spans="1:4">
      <c r="A344" t="s">
        <v>502</v>
      </c>
      <c r="B344" t="s">
        <v>485</v>
      </c>
      <c r="C344">
        <v>6</v>
      </c>
      <c r="D344">
        <v>8</v>
      </c>
    </row>
    <row r="345" spans="1:4">
      <c r="A345" t="s">
        <v>512</v>
      </c>
      <c r="B345" t="s">
        <v>484</v>
      </c>
      <c r="C345">
        <v>3</v>
      </c>
      <c r="D345">
        <v>3</v>
      </c>
    </row>
    <row r="346" spans="1:4">
      <c r="A346" t="s">
        <v>2201</v>
      </c>
      <c r="B346" t="s">
        <v>482</v>
      </c>
      <c r="C346">
        <v>0</v>
      </c>
      <c r="D346">
        <v>0</v>
      </c>
    </row>
    <row r="347" spans="1:4">
      <c r="A347" t="s">
        <v>1453</v>
      </c>
      <c r="B347" t="s">
        <v>482</v>
      </c>
      <c r="C347">
        <v>2</v>
      </c>
      <c r="D347">
        <v>2</v>
      </c>
    </row>
    <row r="348" spans="1:4">
      <c r="A348" t="s">
        <v>519</v>
      </c>
      <c r="B348" t="s">
        <v>482</v>
      </c>
      <c r="C348">
        <v>1</v>
      </c>
      <c r="D348">
        <v>2</v>
      </c>
    </row>
    <row r="349" spans="1:4">
      <c r="A349" t="s">
        <v>520</v>
      </c>
      <c r="B349" t="s">
        <v>486</v>
      </c>
      <c r="C349">
        <v>30</v>
      </c>
      <c r="D349">
        <v>117</v>
      </c>
    </row>
    <row r="350" spans="1:4">
      <c r="A350" t="s">
        <v>524</v>
      </c>
      <c r="B350" t="s">
        <v>486</v>
      </c>
      <c r="C350">
        <v>10</v>
      </c>
      <c r="D350">
        <v>74</v>
      </c>
    </row>
    <row r="351" spans="1:4">
      <c r="A351" t="s">
        <v>2115</v>
      </c>
      <c r="B351" t="s">
        <v>482</v>
      </c>
      <c r="C351">
        <v>0</v>
      </c>
      <c r="D351">
        <v>0</v>
      </c>
    </row>
    <row r="352" spans="1:4">
      <c r="A352" t="s">
        <v>1417</v>
      </c>
      <c r="B352" t="s">
        <v>484</v>
      </c>
      <c r="C352">
        <v>2</v>
      </c>
      <c r="D352">
        <v>2</v>
      </c>
    </row>
    <row r="353" spans="1:4">
      <c r="A353" t="s">
        <v>501</v>
      </c>
      <c r="B353" t="s">
        <v>482</v>
      </c>
      <c r="C353">
        <v>0</v>
      </c>
      <c r="D353">
        <v>1</v>
      </c>
    </row>
    <row r="354" spans="1:4">
      <c r="A354" t="s">
        <v>658</v>
      </c>
      <c r="B354" t="s">
        <v>482</v>
      </c>
      <c r="C354">
        <v>0</v>
      </c>
      <c r="D354">
        <v>0</v>
      </c>
    </row>
    <row r="355" spans="1:4">
      <c r="A355" t="s">
        <v>2167</v>
      </c>
      <c r="B355" t="s">
        <v>482</v>
      </c>
      <c r="C355">
        <v>0</v>
      </c>
      <c r="D355">
        <v>1</v>
      </c>
    </row>
    <row r="356" spans="1:4">
      <c r="A356" t="s">
        <v>506</v>
      </c>
      <c r="B356" t="s">
        <v>482</v>
      </c>
      <c r="C356">
        <v>0</v>
      </c>
      <c r="D356">
        <v>0</v>
      </c>
    </row>
    <row r="357" spans="1:4">
      <c r="A357" t="s">
        <v>523</v>
      </c>
      <c r="B357" t="s">
        <v>482</v>
      </c>
      <c r="C357">
        <v>1</v>
      </c>
      <c r="D357">
        <v>1</v>
      </c>
    </row>
    <row r="358" spans="1:4">
      <c r="A358" t="s">
        <v>814</v>
      </c>
      <c r="B358" t="s">
        <v>482</v>
      </c>
      <c r="C358">
        <v>0</v>
      </c>
      <c r="D358">
        <v>0</v>
      </c>
    </row>
    <row r="359" spans="1:4">
      <c r="A359" t="s">
        <v>817</v>
      </c>
      <c r="B359" t="s">
        <v>482</v>
      </c>
      <c r="C359">
        <v>1</v>
      </c>
      <c r="D359">
        <v>0</v>
      </c>
    </row>
    <row r="360" spans="1:4">
      <c r="A360" t="s">
        <v>2278</v>
      </c>
      <c r="B360" t="s">
        <v>482</v>
      </c>
      <c r="C360">
        <v>0</v>
      </c>
      <c r="D360">
        <v>1</v>
      </c>
    </row>
    <row r="361" spans="1:4">
      <c r="A361" t="s">
        <v>2284</v>
      </c>
      <c r="B361" t="s">
        <v>482</v>
      </c>
      <c r="C361">
        <v>0</v>
      </c>
      <c r="D361">
        <v>0</v>
      </c>
    </row>
    <row r="362" spans="1:4">
      <c r="A362" t="s">
        <v>504</v>
      </c>
      <c r="B362" t="s">
        <v>482</v>
      </c>
      <c r="C362">
        <v>1</v>
      </c>
      <c r="D362">
        <v>1</v>
      </c>
    </row>
    <row r="363" spans="1:4">
      <c r="A363" t="s">
        <v>2131</v>
      </c>
      <c r="B363" t="s">
        <v>482</v>
      </c>
      <c r="C363">
        <v>0</v>
      </c>
      <c r="D363">
        <v>0</v>
      </c>
    </row>
    <row r="364" spans="1:4">
      <c r="A364" t="s">
        <v>2133</v>
      </c>
      <c r="B364" t="s">
        <v>482</v>
      </c>
      <c r="C364">
        <v>0</v>
      </c>
      <c r="D364">
        <v>0</v>
      </c>
    </row>
    <row r="365" spans="1:4">
      <c r="A365" t="s">
        <v>527</v>
      </c>
      <c r="B365" t="s">
        <v>482</v>
      </c>
      <c r="C365">
        <v>2</v>
      </c>
      <c r="D365">
        <v>2</v>
      </c>
    </row>
    <row r="366" spans="1:4">
      <c r="A366" t="s">
        <v>2093</v>
      </c>
      <c r="B366" t="s">
        <v>482</v>
      </c>
      <c r="C366">
        <v>0</v>
      </c>
      <c r="D366">
        <v>0</v>
      </c>
    </row>
    <row r="367" spans="1:4">
      <c r="A367" t="s">
        <v>2149</v>
      </c>
      <c r="B367" t="s">
        <v>482</v>
      </c>
      <c r="C367">
        <v>0</v>
      </c>
      <c r="D367">
        <v>0</v>
      </c>
    </row>
    <row r="368" spans="1:4">
      <c r="A368" t="s">
        <v>2145</v>
      </c>
      <c r="B368" t="s">
        <v>482</v>
      </c>
      <c r="C368">
        <v>0</v>
      </c>
      <c r="D368">
        <v>0</v>
      </c>
    </row>
    <row r="369" spans="1:4">
      <c r="A369" t="s">
        <v>2280</v>
      </c>
      <c r="B369" t="s">
        <v>482</v>
      </c>
      <c r="C369">
        <v>2</v>
      </c>
      <c r="D369">
        <v>1</v>
      </c>
    </row>
    <row r="370" spans="1:4">
      <c r="A370" t="s">
        <v>1171</v>
      </c>
      <c r="B370" t="s">
        <v>482</v>
      </c>
      <c r="C370">
        <v>2</v>
      </c>
      <c r="D370">
        <v>2</v>
      </c>
    </row>
    <row r="371" spans="1:4">
      <c r="A371" t="s">
        <v>675</v>
      </c>
      <c r="B371" t="s">
        <v>482</v>
      </c>
      <c r="C371">
        <v>0</v>
      </c>
      <c r="D371">
        <v>2</v>
      </c>
    </row>
    <row r="372" spans="1:4">
      <c r="A372" t="s">
        <v>2276</v>
      </c>
      <c r="B372" t="s">
        <v>482</v>
      </c>
      <c r="C372">
        <v>0</v>
      </c>
      <c r="D372">
        <v>0</v>
      </c>
    </row>
    <row r="373" spans="1:4">
      <c r="A373" t="s">
        <v>799</v>
      </c>
      <c r="B373" t="s">
        <v>482</v>
      </c>
      <c r="C373">
        <v>2</v>
      </c>
      <c r="D373">
        <v>2</v>
      </c>
    </row>
    <row r="374" spans="1:4">
      <c r="A374" t="s">
        <v>830</v>
      </c>
      <c r="B374" t="s">
        <v>482</v>
      </c>
      <c r="C374">
        <v>0</v>
      </c>
      <c r="D374">
        <v>0</v>
      </c>
    </row>
    <row r="375" spans="1:4">
      <c r="A375" t="s">
        <v>846</v>
      </c>
      <c r="B375" t="s">
        <v>482</v>
      </c>
      <c r="C375">
        <v>0</v>
      </c>
      <c r="D375">
        <v>0</v>
      </c>
    </row>
    <row r="376" spans="1:4">
      <c r="A376" t="s">
        <v>666</v>
      </c>
      <c r="B376" t="s">
        <v>485</v>
      </c>
      <c r="C376">
        <v>1</v>
      </c>
      <c r="D376">
        <v>10</v>
      </c>
    </row>
    <row r="377" spans="1:4">
      <c r="A377" t="s">
        <v>914</v>
      </c>
      <c r="B377" t="s">
        <v>482</v>
      </c>
      <c r="C377">
        <v>0</v>
      </c>
      <c r="D377">
        <v>0</v>
      </c>
    </row>
    <row r="378" spans="1:4">
      <c r="A378" t="s">
        <v>952</v>
      </c>
      <c r="B378" t="s">
        <v>482</v>
      </c>
      <c r="C378">
        <v>1</v>
      </c>
      <c r="D378">
        <v>1</v>
      </c>
    </row>
    <row r="379" spans="1:4">
      <c r="A379" t="s">
        <v>963</v>
      </c>
      <c r="B379" t="s">
        <v>482</v>
      </c>
      <c r="C379">
        <v>2</v>
      </c>
      <c r="D379">
        <v>2</v>
      </c>
    </row>
    <row r="380" spans="1:4">
      <c r="A380" t="s">
        <v>1159</v>
      </c>
      <c r="B380" t="s">
        <v>482</v>
      </c>
      <c r="C380">
        <v>1</v>
      </c>
      <c r="D380">
        <v>2</v>
      </c>
    </row>
    <row r="381" spans="1:4">
      <c r="A381" t="s">
        <v>1289</v>
      </c>
      <c r="B381" t="s">
        <v>482</v>
      </c>
      <c r="C381">
        <v>0</v>
      </c>
      <c r="D381">
        <v>1</v>
      </c>
    </row>
    <row r="382" spans="1:4">
      <c r="A382" t="s">
        <v>1427</v>
      </c>
      <c r="B382" t="s">
        <v>482</v>
      </c>
      <c r="C382">
        <v>0</v>
      </c>
      <c r="D382">
        <v>0</v>
      </c>
    </row>
    <row r="383" spans="1:4">
      <c r="A383" t="s">
        <v>1404</v>
      </c>
      <c r="B383" t="s">
        <v>482</v>
      </c>
      <c r="C383">
        <v>0</v>
      </c>
      <c r="D383">
        <v>0</v>
      </c>
    </row>
    <row r="384" spans="1:4">
      <c r="A384" t="s">
        <v>1405</v>
      </c>
      <c r="B384" t="s">
        <v>482</v>
      </c>
      <c r="C384">
        <v>1</v>
      </c>
      <c r="D384">
        <v>1</v>
      </c>
    </row>
    <row r="385" spans="1:4">
      <c r="A385" t="s">
        <v>1516</v>
      </c>
      <c r="B385" t="s">
        <v>482</v>
      </c>
      <c r="C385">
        <v>0</v>
      </c>
      <c r="D385">
        <v>0</v>
      </c>
    </row>
    <row r="386" spans="1:4">
      <c r="A386" t="s">
        <v>1537</v>
      </c>
      <c r="B386" t="s">
        <v>482</v>
      </c>
      <c r="C386">
        <v>0</v>
      </c>
      <c r="D386">
        <v>0</v>
      </c>
    </row>
    <row r="387" spans="1:4">
      <c r="A387" t="s">
        <v>1545</v>
      </c>
      <c r="B387" t="s">
        <v>482</v>
      </c>
      <c r="C387">
        <v>3</v>
      </c>
      <c r="D387">
        <v>2</v>
      </c>
    </row>
    <row r="388" spans="1:4">
      <c r="A388" t="s">
        <v>1716</v>
      </c>
      <c r="B388" t="s">
        <v>482</v>
      </c>
      <c r="C388">
        <v>0</v>
      </c>
      <c r="D388">
        <v>0</v>
      </c>
    </row>
    <row r="389" spans="1:4">
      <c r="A389" t="s">
        <v>1718</v>
      </c>
      <c r="B389" t="s">
        <v>482</v>
      </c>
      <c r="C389">
        <v>0</v>
      </c>
      <c r="D389">
        <v>1</v>
      </c>
    </row>
    <row r="390" spans="1:4">
      <c r="A390" t="s">
        <v>1624</v>
      </c>
      <c r="B390" t="s">
        <v>482</v>
      </c>
      <c r="C390">
        <v>1</v>
      </c>
      <c r="D390">
        <v>1</v>
      </c>
    </row>
    <row r="391" spans="1:4">
      <c r="A391" t="s">
        <v>1702</v>
      </c>
      <c r="B391" t="s">
        <v>485</v>
      </c>
      <c r="C391">
        <v>0</v>
      </c>
      <c r="D391">
        <v>3</v>
      </c>
    </row>
    <row r="392" spans="1:4">
      <c r="A392" t="s">
        <v>1844</v>
      </c>
      <c r="B392" t="s">
        <v>482</v>
      </c>
      <c r="C392">
        <v>1</v>
      </c>
      <c r="D392">
        <v>1</v>
      </c>
    </row>
    <row r="393" spans="1:4">
      <c r="A393" t="s">
        <v>1862</v>
      </c>
      <c r="B393" t="s">
        <v>482</v>
      </c>
      <c r="C393">
        <v>1</v>
      </c>
      <c r="D393">
        <v>2</v>
      </c>
    </row>
    <row r="394" spans="1:4">
      <c r="A394" t="s">
        <v>2044</v>
      </c>
      <c r="B394" t="s">
        <v>482</v>
      </c>
      <c r="C394">
        <v>0</v>
      </c>
      <c r="D394">
        <v>1</v>
      </c>
    </row>
    <row r="395" spans="1:4">
      <c r="A395" t="s">
        <v>2062</v>
      </c>
      <c r="B395" t="s">
        <v>482</v>
      </c>
      <c r="C395">
        <v>7</v>
      </c>
      <c r="D395">
        <v>2</v>
      </c>
    </row>
    <row r="396" spans="1:4">
      <c r="A396" t="s">
        <v>2075</v>
      </c>
      <c r="B396" t="s">
        <v>482</v>
      </c>
      <c r="C396">
        <v>0</v>
      </c>
      <c r="D396">
        <v>0</v>
      </c>
    </row>
    <row r="397" spans="1:4">
      <c r="A397" t="s">
        <v>2077</v>
      </c>
      <c r="B397" t="s">
        <v>482</v>
      </c>
      <c r="C397">
        <v>0</v>
      </c>
      <c r="D397">
        <v>0</v>
      </c>
    </row>
    <row r="398" spans="1:4">
      <c r="A398" t="s">
        <v>2081</v>
      </c>
      <c r="B398" t="s">
        <v>482</v>
      </c>
      <c r="C398">
        <v>0</v>
      </c>
      <c r="D398">
        <v>0</v>
      </c>
    </row>
    <row r="399" spans="1:4">
      <c r="A399" t="s">
        <v>2083</v>
      </c>
      <c r="B399" t="s">
        <v>482</v>
      </c>
      <c r="C399">
        <v>0</v>
      </c>
      <c r="D399">
        <v>0</v>
      </c>
    </row>
    <row r="400" spans="1:4">
      <c r="A400" t="s">
        <v>2085</v>
      </c>
      <c r="B400" t="s">
        <v>482</v>
      </c>
      <c r="C400">
        <v>0</v>
      </c>
      <c r="D400">
        <v>0</v>
      </c>
    </row>
    <row r="401" spans="1:4">
      <c r="A401" t="s">
        <v>2102</v>
      </c>
      <c r="B401" t="s">
        <v>482</v>
      </c>
      <c r="C401">
        <v>0</v>
      </c>
      <c r="D401">
        <v>0</v>
      </c>
    </row>
    <row r="402" spans="1:4">
      <c r="A402" t="s">
        <v>2106</v>
      </c>
      <c r="B402" t="s">
        <v>482</v>
      </c>
      <c r="C402">
        <v>0</v>
      </c>
      <c r="D402">
        <v>0</v>
      </c>
    </row>
    <row r="403" spans="1:4">
      <c r="A403" t="s">
        <v>2108</v>
      </c>
      <c r="B403" t="s">
        <v>482</v>
      </c>
      <c r="C403">
        <v>0</v>
      </c>
      <c r="D403">
        <v>0</v>
      </c>
    </row>
    <row r="404" spans="1:4">
      <c r="A404" t="s">
        <v>2110</v>
      </c>
      <c r="B404" t="s">
        <v>482</v>
      </c>
      <c r="C404">
        <v>0</v>
      </c>
      <c r="D404">
        <v>1</v>
      </c>
    </row>
    <row r="405" spans="1:4">
      <c r="A405" t="s">
        <v>2112</v>
      </c>
      <c r="B405" t="s">
        <v>482</v>
      </c>
      <c r="C405">
        <v>0</v>
      </c>
      <c r="D405">
        <v>2</v>
      </c>
    </row>
    <row r="406" spans="1:4">
      <c r="A406" t="s">
        <v>2113</v>
      </c>
      <c r="B406" t="s">
        <v>482</v>
      </c>
      <c r="C406">
        <v>0</v>
      </c>
      <c r="D406">
        <v>0</v>
      </c>
    </row>
    <row r="407" spans="1:4">
      <c r="A407" t="s">
        <v>2117</v>
      </c>
      <c r="B407" t="s">
        <v>482</v>
      </c>
      <c r="C407">
        <v>0</v>
      </c>
      <c r="D407">
        <v>3</v>
      </c>
    </row>
    <row r="408" spans="1:4">
      <c r="A408" t="s">
        <v>2122</v>
      </c>
      <c r="B408" t="s">
        <v>482</v>
      </c>
      <c r="C408">
        <v>0</v>
      </c>
      <c r="D408">
        <v>0</v>
      </c>
    </row>
    <row r="409" spans="1:4">
      <c r="A409" t="s">
        <v>2124</v>
      </c>
      <c r="B409" t="s">
        <v>482</v>
      </c>
      <c r="C409">
        <v>0</v>
      </c>
      <c r="D409">
        <v>3</v>
      </c>
    </row>
    <row r="410" spans="1:4">
      <c r="A410" t="s">
        <v>2126</v>
      </c>
      <c r="B410" t="s">
        <v>482</v>
      </c>
      <c r="C410">
        <v>0</v>
      </c>
      <c r="D410">
        <v>3</v>
      </c>
    </row>
    <row r="411" spans="1:4">
      <c r="A411" t="s">
        <v>2128</v>
      </c>
      <c r="B411" t="s">
        <v>482</v>
      </c>
      <c r="C411">
        <v>0</v>
      </c>
      <c r="D411">
        <v>1</v>
      </c>
    </row>
    <row r="412" spans="1:4">
      <c r="A412" t="s">
        <v>2139</v>
      </c>
      <c r="B412" t="s">
        <v>482</v>
      </c>
      <c r="C412">
        <v>0</v>
      </c>
      <c r="D412">
        <v>0</v>
      </c>
    </row>
    <row r="413" spans="1:4">
      <c r="A413" t="s">
        <v>2141</v>
      </c>
      <c r="B413" t="s">
        <v>482</v>
      </c>
      <c r="C413">
        <v>0</v>
      </c>
      <c r="D413">
        <v>1</v>
      </c>
    </row>
    <row r="414" spans="1:4">
      <c r="A414" t="s">
        <v>2143</v>
      </c>
      <c r="B414" t="s">
        <v>482</v>
      </c>
      <c r="C414">
        <v>0</v>
      </c>
      <c r="D414">
        <v>0</v>
      </c>
    </row>
    <row r="415" spans="1:4">
      <c r="A415" t="s">
        <v>2147</v>
      </c>
      <c r="B415" t="s">
        <v>482</v>
      </c>
      <c r="C415">
        <v>0</v>
      </c>
      <c r="D415">
        <v>0</v>
      </c>
    </row>
    <row r="416" spans="1:4">
      <c r="A416" t="s">
        <v>2151</v>
      </c>
      <c r="B416" t="s">
        <v>482</v>
      </c>
      <c r="C416">
        <v>0</v>
      </c>
      <c r="D416">
        <v>1</v>
      </c>
    </row>
    <row r="417" spans="1:4">
      <c r="A417" t="s">
        <v>2153</v>
      </c>
      <c r="B417" t="s">
        <v>482</v>
      </c>
      <c r="C417">
        <v>0</v>
      </c>
      <c r="D417">
        <v>0</v>
      </c>
    </row>
    <row r="418" spans="1:4">
      <c r="A418" t="s">
        <v>2156</v>
      </c>
      <c r="B418" t="s">
        <v>482</v>
      </c>
      <c r="C418">
        <v>0</v>
      </c>
      <c r="D418">
        <v>0</v>
      </c>
    </row>
    <row r="419" spans="1:4">
      <c r="A419" t="s">
        <v>2158</v>
      </c>
      <c r="B419" t="s">
        <v>482</v>
      </c>
      <c r="C419">
        <v>0</v>
      </c>
      <c r="D419">
        <v>1</v>
      </c>
    </row>
    <row r="420" spans="1:4">
      <c r="A420" t="s">
        <v>2160</v>
      </c>
      <c r="B420" t="s">
        <v>482</v>
      </c>
      <c r="C420">
        <v>0</v>
      </c>
      <c r="D420">
        <v>0</v>
      </c>
    </row>
    <row r="421" spans="1:4">
      <c r="A421" t="s">
        <v>2162</v>
      </c>
      <c r="B421" t="s">
        <v>482</v>
      </c>
      <c r="C421">
        <v>0</v>
      </c>
      <c r="D421">
        <v>1</v>
      </c>
    </row>
    <row r="422" spans="1:4">
      <c r="A422" t="s">
        <v>2171</v>
      </c>
      <c r="B422" t="s">
        <v>482</v>
      </c>
      <c r="C422">
        <v>0</v>
      </c>
      <c r="D422">
        <v>0</v>
      </c>
    </row>
    <row r="423" spans="1:4">
      <c r="A423" t="s">
        <v>2184</v>
      </c>
      <c r="B423" t="s">
        <v>482</v>
      </c>
      <c r="C423">
        <v>0</v>
      </c>
      <c r="D423">
        <v>0</v>
      </c>
    </row>
    <row r="424" spans="1:4">
      <c r="A424" t="s">
        <v>2186</v>
      </c>
      <c r="B424" t="s">
        <v>482</v>
      </c>
      <c r="C424">
        <v>0</v>
      </c>
      <c r="D424">
        <v>0</v>
      </c>
    </row>
    <row r="425" spans="1:4">
      <c r="A425" t="s">
        <v>2188</v>
      </c>
      <c r="B425" t="s">
        <v>482</v>
      </c>
      <c r="C425">
        <v>1</v>
      </c>
      <c r="D425">
        <v>2</v>
      </c>
    </row>
    <row r="426" spans="1:4">
      <c r="A426" t="s">
        <v>2190</v>
      </c>
      <c r="B426" t="s">
        <v>482</v>
      </c>
      <c r="C426">
        <v>0</v>
      </c>
      <c r="D426">
        <v>0</v>
      </c>
    </row>
    <row r="427" spans="1:4">
      <c r="A427" t="s">
        <v>2196</v>
      </c>
      <c r="B427" t="s">
        <v>482</v>
      </c>
      <c r="C427">
        <v>0</v>
      </c>
      <c r="D427">
        <v>0</v>
      </c>
    </row>
    <row r="428" spans="1:4">
      <c r="A428" t="s">
        <v>2199</v>
      </c>
      <c r="B428" t="s">
        <v>482</v>
      </c>
      <c r="C428">
        <v>0</v>
      </c>
      <c r="D428">
        <v>0</v>
      </c>
    </row>
    <row r="429" spans="1:4">
      <c r="A429" t="s">
        <v>2203</v>
      </c>
      <c r="B429" t="s">
        <v>482</v>
      </c>
      <c r="C429">
        <v>0</v>
      </c>
      <c r="D429">
        <v>1</v>
      </c>
    </row>
    <row r="430" spans="1:4">
      <c r="A430" t="s">
        <v>2205</v>
      </c>
      <c r="B430" t="s">
        <v>482</v>
      </c>
      <c r="C430">
        <v>0</v>
      </c>
      <c r="D430">
        <v>1</v>
      </c>
    </row>
    <row r="431" spans="1:4">
      <c r="A431" t="s">
        <v>2207</v>
      </c>
      <c r="B431" t="s">
        <v>482</v>
      </c>
      <c r="C431">
        <v>0</v>
      </c>
      <c r="D431">
        <v>1</v>
      </c>
    </row>
    <row r="432" spans="1:4">
      <c r="A432" t="s">
        <v>2209</v>
      </c>
      <c r="B432" t="s">
        <v>482</v>
      </c>
      <c r="C432">
        <v>0</v>
      </c>
      <c r="D432">
        <v>1</v>
      </c>
    </row>
    <row r="433" spans="1:4">
      <c r="A433" t="s">
        <v>2211</v>
      </c>
      <c r="B433" t="s">
        <v>482</v>
      </c>
      <c r="C433">
        <v>0</v>
      </c>
      <c r="D433">
        <v>1</v>
      </c>
    </row>
    <row r="434" spans="1:4">
      <c r="A434" t="s">
        <v>2213</v>
      </c>
      <c r="B434" t="s">
        <v>482</v>
      </c>
      <c r="C434">
        <v>0</v>
      </c>
      <c r="D434">
        <v>1</v>
      </c>
    </row>
    <row r="435" spans="1:4">
      <c r="A435" t="s">
        <v>2215</v>
      </c>
      <c r="B435" t="s">
        <v>482</v>
      </c>
      <c r="C435">
        <v>0</v>
      </c>
      <c r="D435">
        <v>1</v>
      </c>
    </row>
    <row r="436" spans="1:4">
      <c r="A436" t="s">
        <v>2217</v>
      </c>
      <c r="B436" t="s">
        <v>482</v>
      </c>
      <c r="C436">
        <v>2</v>
      </c>
      <c r="D436">
        <v>0</v>
      </c>
    </row>
    <row r="437" spans="1:4">
      <c r="A437" t="s">
        <v>2219</v>
      </c>
      <c r="B437" t="s">
        <v>482</v>
      </c>
      <c r="C437">
        <v>1</v>
      </c>
      <c r="D437">
        <v>2</v>
      </c>
    </row>
    <row r="438" spans="1:4">
      <c r="A438" t="s">
        <v>2221</v>
      </c>
      <c r="B438" t="s">
        <v>482</v>
      </c>
      <c r="C438">
        <v>0</v>
      </c>
      <c r="D438">
        <v>0</v>
      </c>
    </row>
    <row r="439" spans="1:4">
      <c r="A439" t="s">
        <v>2223</v>
      </c>
      <c r="B439" t="s">
        <v>482</v>
      </c>
      <c r="C439">
        <v>0</v>
      </c>
      <c r="D439">
        <v>1</v>
      </c>
    </row>
    <row r="440" spans="1:4">
      <c r="A440" t="s">
        <v>2229</v>
      </c>
      <c r="B440" t="s">
        <v>482</v>
      </c>
      <c r="C440">
        <v>1</v>
      </c>
      <c r="D440">
        <v>1</v>
      </c>
    </row>
    <row r="441" spans="1:4">
      <c r="A441" t="s">
        <v>2231</v>
      </c>
      <c r="B441" t="s">
        <v>482</v>
      </c>
      <c r="C441">
        <v>0</v>
      </c>
      <c r="D441">
        <v>2</v>
      </c>
    </row>
    <row r="442" spans="1:4">
      <c r="A442" t="s">
        <v>2233</v>
      </c>
      <c r="B442" t="s">
        <v>482</v>
      </c>
      <c r="C442">
        <v>0</v>
      </c>
      <c r="D442">
        <v>1</v>
      </c>
    </row>
    <row r="443" spans="1:4">
      <c r="A443" t="s">
        <v>2235</v>
      </c>
      <c r="B443" t="s">
        <v>482</v>
      </c>
      <c r="C443">
        <v>1</v>
      </c>
      <c r="D443">
        <v>0</v>
      </c>
    </row>
    <row r="444" spans="1:4">
      <c r="A444" t="s">
        <v>2242</v>
      </c>
      <c r="B444" t="s">
        <v>482</v>
      </c>
      <c r="C444">
        <v>0</v>
      </c>
      <c r="D444">
        <v>0</v>
      </c>
    </row>
    <row r="445" spans="1:4">
      <c r="A445" t="s">
        <v>2250</v>
      </c>
      <c r="B445" t="s">
        <v>482</v>
      </c>
      <c r="C445">
        <v>0</v>
      </c>
      <c r="D445">
        <v>0</v>
      </c>
    </row>
    <row r="446" spans="1:4">
      <c r="A446" t="s">
        <v>2254</v>
      </c>
      <c r="B446" t="s">
        <v>482</v>
      </c>
      <c r="C446">
        <v>0</v>
      </c>
      <c r="D446">
        <v>0</v>
      </c>
    </row>
    <row r="447" spans="1:4">
      <c r="A447" t="s">
        <v>2260</v>
      </c>
      <c r="B447" t="s">
        <v>482</v>
      </c>
      <c r="C447">
        <v>0</v>
      </c>
      <c r="D447">
        <v>0</v>
      </c>
    </row>
    <row r="448" spans="1:4">
      <c r="A448" t="s">
        <v>2262</v>
      </c>
      <c r="B448" t="s">
        <v>482</v>
      </c>
      <c r="C448">
        <v>0</v>
      </c>
      <c r="D448">
        <v>2</v>
      </c>
    </row>
    <row r="449" spans="1:4">
      <c r="A449" t="s">
        <v>2266</v>
      </c>
      <c r="B449" t="s">
        <v>482</v>
      </c>
      <c r="C449">
        <v>0</v>
      </c>
      <c r="D449">
        <v>0</v>
      </c>
    </row>
    <row r="450" spans="1:4">
      <c r="A450" t="s">
        <v>2269</v>
      </c>
      <c r="B450" t="s">
        <v>482</v>
      </c>
      <c r="C450">
        <v>0</v>
      </c>
      <c r="D450">
        <v>2</v>
      </c>
    </row>
    <row r="451" spans="1:4">
      <c r="A451" t="s">
        <v>2272</v>
      </c>
      <c r="B451" t="s">
        <v>482</v>
      </c>
      <c r="C451">
        <v>2</v>
      </c>
      <c r="D451">
        <v>0</v>
      </c>
    </row>
    <row r="452" spans="1:4">
      <c r="A452" t="s">
        <v>2274</v>
      </c>
      <c r="B452" t="s">
        <v>482</v>
      </c>
      <c r="C452">
        <v>0</v>
      </c>
      <c r="D452">
        <v>0</v>
      </c>
    </row>
    <row r="453" spans="1:4">
      <c r="A453" t="s">
        <v>2286</v>
      </c>
      <c r="B453" t="s">
        <v>482</v>
      </c>
      <c r="C453">
        <v>0</v>
      </c>
      <c r="D453">
        <v>0</v>
      </c>
    </row>
    <row r="454" spans="1:4">
      <c r="A454" t="s">
        <v>2288</v>
      </c>
      <c r="B454" t="s">
        <v>482</v>
      </c>
      <c r="C454">
        <v>0</v>
      </c>
      <c r="D454">
        <v>0</v>
      </c>
    </row>
    <row r="455" spans="1:4">
      <c r="A455" t="s">
        <v>2290</v>
      </c>
      <c r="B455" t="s">
        <v>482</v>
      </c>
      <c r="C455">
        <v>0</v>
      </c>
      <c r="D455">
        <v>0</v>
      </c>
    </row>
    <row r="456" spans="1:4">
      <c r="A456" t="s">
        <v>2292</v>
      </c>
      <c r="B456" t="s">
        <v>482</v>
      </c>
      <c r="C456">
        <v>0</v>
      </c>
      <c r="D456">
        <v>1</v>
      </c>
    </row>
    <row r="457" spans="1:4">
      <c r="A457" t="s">
        <v>2294</v>
      </c>
      <c r="B457" t="s">
        <v>482</v>
      </c>
      <c r="C457">
        <v>1</v>
      </c>
      <c r="D457">
        <v>1</v>
      </c>
    </row>
    <row r="458" spans="1:4">
      <c r="A458" t="s">
        <v>2296</v>
      </c>
      <c r="B458" t="s">
        <v>482</v>
      </c>
      <c r="C458">
        <v>0</v>
      </c>
      <c r="D45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3"/>
  <sheetViews>
    <sheetView workbookViewId="0">
      <selection activeCell="C2" sqref="C2"/>
    </sheetView>
  </sheetViews>
  <sheetFormatPr defaultColWidth="9" defaultRowHeight="15"/>
  <cols>
    <col min="1" max="1" width="14.140625" style="55" customWidth="1"/>
    <col min="2" max="2" width="30" style="55" customWidth="1"/>
    <col min="3" max="3" width="18.140625" style="57" customWidth="1"/>
    <col min="4" max="4" width="50.85546875" style="58" customWidth="1"/>
    <col min="5" max="5" width="8.7109375" style="85" customWidth="1"/>
    <col min="6" max="6" width="21.85546875" style="46" bestFit="1" customWidth="1"/>
    <col min="7" max="7" width="31.42578125" style="46" customWidth="1"/>
    <col min="8" max="254" width="10" style="46" customWidth="1"/>
    <col min="255" max="16384" width="9" style="46"/>
  </cols>
  <sheetData>
    <row r="1" spans="1:9" s="50" customFormat="1" ht="75">
      <c r="A1" s="62" t="s">
        <v>72</v>
      </c>
      <c r="B1" s="62" t="s">
        <v>73</v>
      </c>
      <c r="C1" s="62" t="s">
        <v>13</v>
      </c>
      <c r="D1" s="62" t="s">
        <v>14</v>
      </c>
      <c r="E1" s="62" t="s">
        <v>74</v>
      </c>
      <c r="F1" s="52" t="s">
        <v>96</v>
      </c>
    </row>
    <row r="2" spans="1:9">
      <c r="A2" s="56"/>
      <c r="B2" s="53"/>
      <c r="C2" s="72"/>
      <c r="I2" s="54"/>
    </row>
    <row r="3" spans="1:9">
      <c r="A3" s="56"/>
      <c r="B3" s="53"/>
      <c r="C3" s="72"/>
      <c r="I3" s="54"/>
    </row>
    <row r="4" spans="1:9">
      <c r="A4" s="56"/>
      <c r="B4" s="53"/>
      <c r="I4" s="54"/>
    </row>
    <row r="5" spans="1:9">
      <c r="A5" s="56"/>
      <c r="B5" s="53"/>
      <c r="I5" s="54"/>
    </row>
    <row r="6" spans="1:9">
      <c r="A6" s="56"/>
      <c r="B6" s="53"/>
      <c r="I6" s="54"/>
    </row>
    <row r="7" spans="1:9">
      <c r="A7" s="56"/>
      <c r="B7" s="53"/>
      <c r="I7" s="54"/>
    </row>
    <row r="8" spans="1:9">
      <c r="A8" s="56"/>
      <c r="B8" s="53"/>
      <c r="I8" s="54"/>
    </row>
    <row r="9" spans="1:9">
      <c r="A9" s="56"/>
      <c r="B9" s="53"/>
      <c r="I9" s="54"/>
    </row>
    <row r="10" spans="1:9">
      <c r="A10" s="56"/>
      <c r="B10" s="53"/>
      <c r="I10" s="54"/>
    </row>
    <row r="11" spans="1:9">
      <c r="A11" s="56"/>
      <c r="B11" s="53"/>
      <c r="I11" s="54"/>
    </row>
    <row r="12" spans="1:9">
      <c r="A12" s="56"/>
      <c r="B12" s="53"/>
      <c r="I12" s="54"/>
    </row>
    <row r="13" spans="1:9">
      <c r="A13" s="56"/>
      <c r="B13" s="53"/>
      <c r="I13" s="54"/>
    </row>
    <row r="14" spans="1:9">
      <c r="A14" s="56"/>
      <c r="B14" s="53"/>
      <c r="I14" s="54"/>
    </row>
    <row r="15" spans="1:9">
      <c r="A15" s="56"/>
      <c r="B15" s="53"/>
      <c r="I15" s="54"/>
    </row>
    <row r="16" spans="1:9">
      <c r="B16" s="53"/>
      <c r="I16" s="54"/>
    </row>
    <row r="17" spans="2:9">
      <c r="B17" s="53"/>
      <c r="I17" s="54"/>
    </row>
    <row r="18" spans="2:9">
      <c r="B18" s="53"/>
      <c r="I18" s="54"/>
    </row>
    <row r="19" spans="2:9">
      <c r="B19" s="53"/>
      <c r="I19" s="54"/>
    </row>
    <row r="20" spans="2:9">
      <c r="B20" s="53"/>
      <c r="I20" s="54"/>
    </row>
    <row r="21" spans="2:9">
      <c r="B21" s="53"/>
      <c r="I21" s="54"/>
    </row>
    <row r="22" spans="2:9">
      <c r="B22" s="53"/>
      <c r="I22" s="54"/>
    </row>
    <row r="23" spans="2:9">
      <c r="B23" s="53"/>
      <c r="I23" s="54"/>
    </row>
    <row r="24" spans="2:9">
      <c r="B24" s="53"/>
      <c r="I24" s="54"/>
    </row>
    <row r="25" spans="2:9">
      <c r="B25" s="53"/>
      <c r="I25" s="54"/>
    </row>
    <row r="26" spans="2:9">
      <c r="B26" s="53"/>
      <c r="I26" s="54"/>
    </row>
    <row r="27" spans="2:9">
      <c r="B27" s="53"/>
      <c r="C27" s="53"/>
      <c r="D27" s="53"/>
      <c r="I27" s="54"/>
    </row>
    <row r="28" spans="2:9">
      <c r="B28" s="53"/>
      <c r="C28" s="53"/>
      <c r="D28" s="53"/>
      <c r="I28" s="54"/>
    </row>
    <row r="29" spans="2:9">
      <c r="B29" s="53"/>
      <c r="C29" s="53"/>
      <c r="D29" s="53"/>
      <c r="I29" s="54"/>
    </row>
    <row r="30" spans="2:9">
      <c r="I30" s="54"/>
    </row>
    <row r="31" spans="2:9">
      <c r="I31" s="54"/>
    </row>
    <row r="32" spans="2:9">
      <c r="I32" s="54"/>
    </row>
    <row r="33" spans="9:9">
      <c r="I33" s="54"/>
    </row>
    <row r="34" spans="9:9">
      <c r="I34" s="54"/>
    </row>
    <row r="35" spans="9:9">
      <c r="I35" s="54"/>
    </row>
    <row r="36" spans="9:9">
      <c r="I36" s="54"/>
    </row>
    <row r="37" spans="9:9">
      <c r="I37" s="54"/>
    </row>
    <row r="38" spans="9:9">
      <c r="I38" s="54"/>
    </row>
    <row r="39" spans="9:9">
      <c r="I39" s="54"/>
    </row>
    <row r="40" spans="9:9">
      <c r="I40" s="54"/>
    </row>
    <row r="41" spans="9:9">
      <c r="I41" s="54"/>
    </row>
    <row r="42" spans="9:9">
      <c r="I42" s="54"/>
    </row>
    <row r="43" spans="9:9">
      <c r="I43" s="54"/>
    </row>
    <row r="44" spans="9:9">
      <c r="I44" s="54"/>
    </row>
    <row r="45" spans="9:9">
      <c r="I45" s="54"/>
    </row>
    <row r="46" spans="9:9">
      <c r="I46" s="54"/>
    </row>
    <row r="47" spans="9:9">
      <c r="I47" s="54"/>
    </row>
    <row r="48" spans="9:9">
      <c r="I48" s="54"/>
    </row>
    <row r="49" spans="3:9">
      <c r="I49" s="54"/>
    </row>
    <row r="50" spans="3:9">
      <c r="I50" s="54"/>
    </row>
    <row r="51" spans="3:9">
      <c r="I51" s="54"/>
    </row>
    <row r="52" spans="3:9">
      <c r="I52" s="54"/>
    </row>
    <row r="53" spans="3:9">
      <c r="C53" s="55"/>
      <c r="D53" s="55"/>
      <c r="I53" s="5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A78"/>
  <sheetViews>
    <sheetView workbookViewId="0">
      <selection activeCell="C2" sqref="C2"/>
    </sheetView>
  </sheetViews>
  <sheetFormatPr defaultColWidth="9" defaultRowHeight="15"/>
  <cols>
    <col min="1" max="1" width="14.140625" style="55" customWidth="1"/>
    <col min="2" max="2" width="33.42578125" style="55" customWidth="1"/>
    <col min="3" max="3" width="18.140625" style="57" customWidth="1"/>
    <col min="4" max="4" width="47" style="58" customWidth="1"/>
    <col min="5" max="5" width="8.7109375" style="85" customWidth="1"/>
    <col min="6" max="6" width="27" style="47" bestFit="1" customWidth="1"/>
    <col min="7" max="8" width="4" style="47" customWidth="1"/>
    <col min="9" max="9" width="10" style="47" customWidth="1"/>
    <col min="10" max="10" width="17.85546875" style="47" customWidth="1"/>
    <col min="11" max="11" width="15.42578125" style="47" customWidth="1"/>
    <col min="12" max="256" width="9.140625" style="47" customWidth="1"/>
    <col min="257" max="16384" width="9" style="46"/>
  </cols>
  <sheetData>
    <row r="1" spans="1:261" s="60" customFormat="1" ht="75">
      <c r="A1" s="61" t="s">
        <v>72</v>
      </c>
      <c r="B1" s="61" t="s">
        <v>73</v>
      </c>
      <c r="C1" s="62" t="s">
        <v>13</v>
      </c>
      <c r="D1" s="61" t="s">
        <v>14</v>
      </c>
      <c r="E1" s="63" t="s">
        <v>74</v>
      </c>
      <c r="F1" s="52" t="s">
        <v>98</v>
      </c>
      <c r="I1" s="46"/>
      <c r="J1" s="46"/>
    </row>
    <row r="2" spans="1:261">
      <c r="A2" s="56"/>
      <c r="B2" s="56"/>
      <c r="C2" s="57" t="s">
        <v>205</v>
      </c>
      <c r="D2" s="64" t="s">
        <v>932</v>
      </c>
      <c r="E2" s="90">
        <v>2</v>
      </c>
      <c r="N2" s="46"/>
      <c r="O2" s="46"/>
      <c r="P2" s="46"/>
      <c r="IW2" s="47"/>
      <c r="IX2" s="47"/>
      <c r="IY2" s="47"/>
      <c r="IZ2" s="47"/>
      <c r="JA2" s="47"/>
    </row>
    <row r="3" spans="1:261">
      <c r="A3" s="56"/>
      <c r="B3" s="56"/>
      <c r="C3" s="57" t="s">
        <v>222</v>
      </c>
      <c r="D3" s="64" t="s">
        <v>957</v>
      </c>
      <c r="E3" s="90">
        <v>1</v>
      </c>
      <c r="O3" s="46"/>
      <c r="P3" s="46"/>
      <c r="IW3" s="47"/>
      <c r="IX3" s="47"/>
      <c r="IY3" s="47"/>
      <c r="IZ3" s="47"/>
      <c r="JA3" s="47"/>
    </row>
    <row r="4" spans="1:261">
      <c r="A4" s="56"/>
      <c r="B4" s="56"/>
      <c r="C4" s="57" t="s">
        <v>261</v>
      </c>
      <c r="D4" s="64" t="s">
        <v>1011</v>
      </c>
      <c r="E4" s="90">
        <v>1</v>
      </c>
      <c r="O4" s="46"/>
      <c r="P4" s="46"/>
      <c r="IW4" s="47"/>
      <c r="IX4" s="47"/>
      <c r="IY4" s="47"/>
      <c r="IZ4" s="47"/>
      <c r="JA4" s="47"/>
    </row>
    <row r="5" spans="1:261">
      <c r="A5" s="56"/>
      <c r="B5" s="56"/>
      <c r="C5" s="57" t="s">
        <v>275</v>
      </c>
      <c r="D5" s="64" t="s">
        <v>1028</v>
      </c>
      <c r="E5" s="90">
        <v>2</v>
      </c>
      <c r="N5" s="46"/>
      <c r="O5" s="46"/>
      <c r="P5" s="46"/>
      <c r="IW5" s="47"/>
      <c r="IX5" s="47"/>
      <c r="IY5" s="47"/>
      <c r="IZ5" s="47"/>
      <c r="JA5" s="47"/>
    </row>
    <row r="6" spans="1:261">
      <c r="A6" s="56"/>
      <c r="B6" s="56"/>
      <c r="C6" s="57" t="s">
        <v>278</v>
      </c>
      <c r="D6" s="64" t="s">
        <v>1031</v>
      </c>
      <c r="E6" s="90">
        <v>2</v>
      </c>
      <c r="N6" s="46"/>
      <c r="O6" s="46"/>
      <c r="P6" s="46"/>
      <c r="IW6" s="47"/>
      <c r="IX6" s="47"/>
      <c r="IY6" s="47"/>
      <c r="IZ6" s="47"/>
      <c r="JA6" s="47"/>
    </row>
    <row r="7" spans="1:261">
      <c r="A7" s="56"/>
      <c r="B7" s="56"/>
      <c r="C7" s="57" t="s">
        <v>339</v>
      </c>
      <c r="D7" s="64" t="s">
        <v>1122</v>
      </c>
      <c r="E7" s="90">
        <v>5</v>
      </c>
      <c r="N7" s="46"/>
      <c r="O7" s="46"/>
      <c r="P7" s="46"/>
      <c r="IW7" s="47"/>
      <c r="IX7" s="47"/>
      <c r="IY7" s="47"/>
      <c r="IZ7" s="47"/>
      <c r="JA7" s="47"/>
    </row>
    <row r="8" spans="1:261">
      <c r="A8" s="56"/>
      <c r="B8" s="56"/>
      <c r="C8" s="57" t="s">
        <v>344</v>
      </c>
      <c r="D8" s="59" t="s">
        <v>1126</v>
      </c>
      <c r="E8" s="90">
        <v>2</v>
      </c>
      <c r="N8" s="46"/>
      <c r="O8" s="46"/>
      <c r="P8" s="46"/>
      <c r="IW8" s="47"/>
      <c r="IX8" s="47"/>
      <c r="IY8" s="47"/>
      <c r="IZ8" s="47"/>
      <c r="JA8" s="47"/>
    </row>
    <row r="9" spans="1:261">
      <c r="B9" s="56"/>
      <c r="C9" s="57" t="s">
        <v>2765</v>
      </c>
      <c r="D9" s="59" t="s">
        <v>2766</v>
      </c>
      <c r="E9" s="90">
        <v>3</v>
      </c>
      <c r="N9" s="46"/>
      <c r="O9" s="46"/>
      <c r="P9" s="46"/>
      <c r="IW9" s="47"/>
      <c r="IX9" s="47"/>
      <c r="IY9" s="47"/>
      <c r="IZ9" s="47"/>
      <c r="JA9" s="47"/>
    </row>
    <row r="10" spans="1:261">
      <c r="B10" s="56"/>
      <c r="C10" s="57" t="s">
        <v>639</v>
      </c>
      <c r="D10" s="59" t="s">
        <v>965</v>
      </c>
      <c r="E10" s="85">
        <v>1</v>
      </c>
      <c r="N10" s="46"/>
      <c r="O10" s="46"/>
      <c r="P10" s="46"/>
      <c r="IW10" s="47"/>
      <c r="IX10" s="47"/>
      <c r="IY10" s="47"/>
      <c r="IZ10" s="47"/>
      <c r="JA10" s="47"/>
    </row>
    <row r="11" spans="1:261">
      <c r="B11" s="56"/>
      <c r="C11" s="57" t="s">
        <v>231</v>
      </c>
      <c r="D11" s="59" t="s">
        <v>968</v>
      </c>
      <c r="E11" s="85">
        <v>1</v>
      </c>
      <c r="N11" s="46"/>
      <c r="O11" s="46"/>
      <c r="P11" s="46"/>
      <c r="IW11" s="47"/>
      <c r="IX11" s="47"/>
      <c r="IY11" s="47"/>
      <c r="IZ11" s="47"/>
      <c r="JA11" s="47"/>
    </row>
    <row r="12" spans="1:261">
      <c r="B12" s="56"/>
      <c r="C12" s="57" t="s">
        <v>547</v>
      </c>
      <c r="D12" s="59" t="s">
        <v>981</v>
      </c>
      <c r="E12" s="85">
        <v>1</v>
      </c>
      <c r="N12" s="46"/>
      <c r="O12" s="46"/>
      <c r="P12" s="46"/>
      <c r="IW12" s="47"/>
      <c r="IX12" s="47"/>
      <c r="IY12" s="47"/>
      <c r="IZ12" s="47"/>
      <c r="JA12" s="47"/>
    </row>
    <row r="13" spans="1:261">
      <c r="B13" s="56"/>
      <c r="C13" s="57" t="s">
        <v>297</v>
      </c>
      <c r="D13" s="64" t="s">
        <v>1063</v>
      </c>
      <c r="E13" s="85">
        <v>1</v>
      </c>
      <c r="N13" s="46"/>
      <c r="O13" s="46"/>
      <c r="P13" s="46"/>
      <c r="IW13" s="47"/>
      <c r="IX13" s="47"/>
      <c r="IY13" s="47"/>
      <c r="IZ13" s="47"/>
      <c r="JA13" s="47"/>
    </row>
    <row r="14" spans="1:261">
      <c r="C14" s="57" t="s">
        <v>329</v>
      </c>
      <c r="D14" s="64" t="s">
        <v>1113</v>
      </c>
      <c r="E14" s="85">
        <v>1</v>
      </c>
      <c r="N14" s="46"/>
      <c r="O14" s="46"/>
      <c r="P14" s="46"/>
      <c r="IW14" s="47"/>
      <c r="IX14" s="47"/>
      <c r="IY14" s="47"/>
      <c r="IZ14" s="47"/>
      <c r="JA14" s="47"/>
    </row>
    <row r="15" spans="1:261">
      <c r="D15" s="64"/>
      <c r="N15" s="46"/>
      <c r="O15" s="46"/>
      <c r="P15" s="46"/>
      <c r="IW15" s="47"/>
      <c r="IX15" s="47"/>
      <c r="IY15" s="47"/>
      <c r="IZ15" s="47"/>
      <c r="JA15" s="47"/>
    </row>
    <row r="16" spans="1:261">
      <c r="D16" s="59"/>
      <c r="N16" s="46"/>
      <c r="O16" s="46"/>
      <c r="P16" s="46"/>
      <c r="IW16" s="47"/>
      <c r="IX16" s="47"/>
      <c r="IY16" s="47"/>
      <c r="IZ16" s="47"/>
      <c r="JA16" s="47"/>
    </row>
    <row r="17" spans="3:261">
      <c r="D17" s="59"/>
      <c r="N17" s="46"/>
      <c r="O17" s="46"/>
      <c r="P17" s="46"/>
      <c r="IW17" s="47"/>
      <c r="IX17" s="47"/>
      <c r="IY17" s="47"/>
      <c r="IZ17" s="47"/>
      <c r="JA17" s="47"/>
    </row>
    <row r="18" spans="3:261">
      <c r="C18" s="65"/>
      <c r="D18" s="64"/>
      <c r="N18" s="46"/>
      <c r="O18" s="46"/>
      <c r="P18" s="46"/>
      <c r="IW18" s="47"/>
      <c r="IX18" s="47"/>
      <c r="IY18" s="47"/>
      <c r="IZ18" s="47"/>
      <c r="JA18" s="47"/>
    </row>
    <row r="19" spans="3:261">
      <c r="D19" s="59"/>
      <c r="N19" s="46"/>
      <c r="O19" s="46"/>
      <c r="P19" s="46"/>
      <c r="IW19" s="47"/>
      <c r="IX19" s="47"/>
      <c r="IY19" s="47"/>
      <c r="IZ19" s="47"/>
      <c r="JA19" s="47"/>
    </row>
    <row r="20" spans="3:261">
      <c r="D20" s="59"/>
      <c r="N20" s="46"/>
      <c r="O20" s="46"/>
      <c r="P20" s="46"/>
      <c r="IW20" s="47"/>
      <c r="IX20" s="47"/>
      <c r="IY20" s="47"/>
      <c r="IZ20" s="47"/>
      <c r="JA20" s="47"/>
    </row>
    <row r="21" spans="3:261">
      <c r="D21" s="59"/>
      <c r="N21" s="46"/>
      <c r="O21" s="46"/>
      <c r="P21" s="46"/>
      <c r="IW21" s="47"/>
      <c r="IX21" s="47"/>
      <c r="IY21" s="47"/>
      <c r="IZ21" s="47"/>
      <c r="JA21" s="47"/>
    </row>
    <row r="22" spans="3:261">
      <c r="M22" s="46"/>
      <c r="N22" s="46"/>
      <c r="O22" s="46"/>
      <c r="IW22" s="47"/>
      <c r="IX22" s="47"/>
      <c r="IY22" s="47"/>
      <c r="IZ22" s="47"/>
    </row>
    <row r="23" spans="3:261">
      <c r="M23" s="46"/>
      <c r="N23" s="46"/>
      <c r="O23" s="46"/>
      <c r="IW23" s="47"/>
      <c r="IX23" s="47"/>
      <c r="IY23" s="47"/>
      <c r="IZ23" s="47"/>
    </row>
    <row r="24" spans="3:261">
      <c r="D24" s="59"/>
      <c r="M24" s="46"/>
      <c r="N24" s="46"/>
      <c r="O24" s="46"/>
      <c r="IW24" s="47"/>
      <c r="IX24" s="47"/>
      <c r="IY24" s="47"/>
      <c r="IZ24" s="47"/>
    </row>
    <row r="25" spans="3:261">
      <c r="L25" s="46"/>
      <c r="M25" s="46"/>
      <c r="N25" s="46"/>
      <c r="IW25" s="47"/>
      <c r="IX25" s="47"/>
      <c r="IY25" s="47"/>
    </row>
    <row r="26" spans="3:261">
      <c r="L26" s="46"/>
      <c r="M26" s="46"/>
      <c r="N26" s="46"/>
      <c r="IW26" s="47"/>
      <c r="IX26" s="47"/>
      <c r="IY26" s="47"/>
    </row>
    <row r="27" spans="3:261">
      <c r="L27" s="46"/>
      <c r="M27" s="46"/>
      <c r="N27" s="46"/>
      <c r="IW27" s="47"/>
      <c r="IX27" s="47"/>
      <c r="IY27" s="47"/>
    </row>
    <row r="28" spans="3:261">
      <c r="L28" s="46"/>
      <c r="M28" s="46"/>
      <c r="N28" s="46"/>
      <c r="IW28" s="47"/>
      <c r="IX28" s="47"/>
      <c r="IY28" s="47"/>
    </row>
    <row r="29" spans="3:261">
      <c r="L29" s="46"/>
      <c r="M29" s="46"/>
      <c r="N29" s="46"/>
      <c r="IW29" s="47"/>
      <c r="IX29" s="47"/>
      <c r="IY29" s="47"/>
    </row>
    <row r="30" spans="3:261">
      <c r="L30" s="46"/>
      <c r="M30" s="46"/>
      <c r="N30" s="46"/>
      <c r="IW30" s="47"/>
      <c r="IX30" s="47"/>
      <c r="IY30" s="47"/>
    </row>
    <row r="31" spans="3:261">
      <c r="L31" s="46"/>
      <c r="M31" s="46"/>
      <c r="N31" s="46"/>
      <c r="IW31" s="47"/>
      <c r="IX31" s="47"/>
      <c r="IY31" s="47"/>
    </row>
    <row r="32" spans="3:261">
      <c r="D32" s="59"/>
      <c r="K32" s="46"/>
      <c r="L32" s="46"/>
      <c r="M32" s="46"/>
      <c r="IW32" s="47"/>
      <c r="IX32" s="47"/>
    </row>
    <row r="33" spans="4:258">
      <c r="D33" s="59"/>
      <c r="K33" s="46"/>
      <c r="L33" s="46"/>
      <c r="M33" s="46"/>
      <c r="IW33" s="47"/>
      <c r="IX33" s="47"/>
    </row>
    <row r="34" spans="4:258">
      <c r="D34" s="59"/>
      <c r="K34" s="46"/>
      <c r="L34" s="46"/>
      <c r="M34" s="46"/>
      <c r="IW34" s="47"/>
      <c r="IX34" s="47"/>
    </row>
    <row r="35" spans="4:258">
      <c r="D35" s="59"/>
      <c r="K35" s="46"/>
      <c r="L35" s="46"/>
      <c r="M35" s="46"/>
      <c r="IW35" s="47"/>
      <c r="IX35" s="47"/>
    </row>
    <row r="36" spans="4:258">
      <c r="J36" s="46"/>
      <c r="K36" s="46"/>
      <c r="L36" s="46"/>
      <c r="IW36" s="47"/>
    </row>
    <row r="37" spans="4:258">
      <c r="J37" s="46"/>
      <c r="K37" s="46"/>
      <c r="L37" s="46"/>
      <c r="IW37" s="47"/>
    </row>
    <row r="38" spans="4:258">
      <c r="J38" s="46"/>
      <c r="K38" s="46"/>
      <c r="L38" s="46"/>
      <c r="IW38" s="47"/>
    </row>
    <row r="39" spans="4:258">
      <c r="J39" s="46"/>
      <c r="K39" s="46"/>
      <c r="L39" s="46"/>
      <c r="IW39" s="47"/>
    </row>
    <row r="40" spans="4:258">
      <c r="J40" s="46"/>
      <c r="K40" s="46"/>
      <c r="L40" s="46"/>
      <c r="IW40" s="47"/>
    </row>
    <row r="41" spans="4:258">
      <c r="J41" s="46"/>
      <c r="K41" s="46"/>
      <c r="L41" s="46"/>
      <c r="IW41" s="47"/>
    </row>
    <row r="42" spans="4:258">
      <c r="J42" s="46"/>
      <c r="K42" s="46"/>
      <c r="L42" s="46"/>
      <c r="IW42" s="47"/>
    </row>
    <row r="43" spans="4:258">
      <c r="J43" s="46"/>
      <c r="K43" s="46"/>
      <c r="L43" s="46"/>
      <c r="IW43" s="47"/>
    </row>
    <row r="44" spans="4:258">
      <c r="J44" s="46"/>
      <c r="K44" s="46"/>
      <c r="L44" s="46"/>
      <c r="IW44" s="47"/>
    </row>
    <row r="45" spans="4:258">
      <c r="D45" s="59"/>
      <c r="J45" s="46"/>
      <c r="K45" s="46"/>
      <c r="L45" s="46"/>
      <c r="IW45" s="47"/>
    </row>
    <row r="46" spans="4:258">
      <c r="D46" s="59"/>
      <c r="J46" s="46"/>
      <c r="K46" s="46"/>
      <c r="L46" s="46"/>
      <c r="IW46" s="47"/>
    </row>
    <row r="47" spans="4:258">
      <c r="D47" s="59"/>
      <c r="J47" s="46"/>
      <c r="K47" s="46"/>
      <c r="L47" s="46"/>
      <c r="IW47" s="47"/>
    </row>
    <row r="48" spans="4:258">
      <c r="D48" s="59"/>
      <c r="J48" s="46"/>
      <c r="K48" s="46"/>
      <c r="L48" s="46"/>
      <c r="IW48" s="47"/>
    </row>
    <row r="49" spans="4:257">
      <c r="D49" s="59"/>
      <c r="J49" s="46"/>
      <c r="K49" s="46"/>
      <c r="L49" s="46"/>
      <c r="IW49" s="47"/>
    </row>
    <row r="50" spans="4:257">
      <c r="D50" s="59"/>
      <c r="J50" s="46"/>
      <c r="K50" s="46"/>
      <c r="L50" s="46"/>
      <c r="IW50" s="47"/>
    </row>
    <row r="51" spans="4:257">
      <c r="D51" s="59"/>
      <c r="J51" s="46"/>
      <c r="K51" s="46"/>
      <c r="L51" s="46"/>
      <c r="IW51" s="47"/>
    </row>
    <row r="52" spans="4:257">
      <c r="D52" s="59"/>
      <c r="J52" s="46"/>
      <c r="K52" s="46"/>
      <c r="L52" s="46"/>
      <c r="IW52" s="47"/>
    </row>
    <row r="53" spans="4:257">
      <c r="D53" s="59"/>
      <c r="J53" s="46"/>
      <c r="K53" s="46"/>
      <c r="L53" s="46"/>
      <c r="IW53" s="47"/>
    </row>
    <row r="54" spans="4:257">
      <c r="D54" s="59"/>
      <c r="J54" s="46"/>
      <c r="K54" s="46"/>
      <c r="L54" s="46"/>
      <c r="IW54" s="47"/>
    </row>
    <row r="55" spans="4:257">
      <c r="D55" s="59"/>
      <c r="J55" s="46"/>
      <c r="K55" s="46"/>
      <c r="L55" s="46"/>
      <c r="IW55" s="47"/>
    </row>
    <row r="56" spans="4:257">
      <c r="I56" s="46"/>
      <c r="J56" s="46"/>
      <c r="K56" s="46"/>
    </row>
    <row r="57" spans="4:257">
      <c r="I57" s="46"/>
      <c r="J57" s="46"/>
      <c r="K57" s="46"/>
    </row>
    <row r="58" spans="4:257">
      <c r="I58" s="46"/>
      <c r="J58" s="46"/>
      <c r="K58" s="46"/>
    </row>
    <row r="59" spans="4:257">
      <c r="I59" s="46"/>
      <c r="J59" s="46"/>
      <c r="K59" s="46"/>
    </row>
    <row r="60" spans="4:257">
      <c r="I60" s="46"/>
      <c r="J60" s="46"/>
      <c r="K60" s="46"/>
    </row>
    <row r="61" spans="4:257">
      <c r="I61" s="46"/>
      <c r="J61" s="46"/>
      <c r="K61" s="46"/>
    </row>
    <row r="62" spans="4:257">
      <c r="I62" s="46"/>
      <c r="J62" s="46"/>
      <c r="K62" s="46"/>
    </row>
    <row r="63" spans="4:257">
      <c r="I63" s="46"/>
      <c r="J63" s="46"/>
      <c r="K63" s="46"/>
    </row>
    <row r="64" spans="4:257">
      <c r="I64" s="46"/>
      <c r="J64" s="46"/>
      <c r="K64" s="46"/>
    </row>
    <row r="65" spans="9:11">
      <c r="I65" s="46"/>
      <c r="J65" s="46"/>
      <c r="K65" s="46"/>
    </row>
    <row r="66" spans="9:11">
      <c r="I66" s="46"/>
      <c r="J66" s="46"/>
      <c r="K66" s="46"/>
    </row>
    <row r="67" spans="9:11">
      <c r="I67" s="46"/>
      <c r="J67" s="46"/>
      <c r="K67" s="46"/>
    </row>
    <row r="68" spans="9:11">
      <c r="I68" s="46"/>
      <c r="J68" s="46"/>
      <c r="K68" s="46"/>
    </row>
    <row r="69" spans="9:11">
      <c r="I69" s="46"/>
      <c r="J69" s="46"/>
      <c r="K69" s="46"/>
    </row>
    <row r="70" spans="9:11">
      <c r="I70" s="46"/>
      <c r="J70" s="46"/>
      <c r="K70" s="46"/>
    </row>
    <row r="71" spans="9:11">
      <c r="I71" s="46"/>
      <c r="J71" s="46"/>
    </row>
    <row r="72" spans="9:11">
      <c r="I72" s="46"/>
      <c r="J72" s="46"/>
    </row>
    <row r="73" spans="9:11">
      <c r="I73" s="46"/>
      <c r="J73" s="46"/>
    </row>
    <row r="74" spans="9:11">
      <c r="I74" s="46"/>
      <c r="J74" s="46"/>
    </row>
    <row r="75" spans="9:11">
      <c r="I75" s="46"/>
      <c r="J75" s="46"/>
    </row>
    <row r="76" spans="9:11">
      <c r="I76" s="46"/>
      <c r="J76" s="46"/>
    </row>
    <row r="77" spans="9:11">
      <c r="I77" s="46"/>
      <c r="J77" s="46"/>
    </row>
    <row r="78" spans="9:11">
      <c r="I78" s="46"/>
      <c r="J78" s="4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CF23-A1D8-4443-BE28-AF22C8B541D5}">
  <dimension ref="A1:JC76"/>
  <sheetViews>
    <sheetView workbookViewId="0">
      <selection activeCell="C2" sqref="C2"/>
    </sheetView>
  </sheetViews>
  <sheetFormatPr defaultColWidth="9" defaultRowHeight="15"/>
  <cols>
    <col min="1" max="1" width="14.140625" style="55" customWidth="1"/>
    <col min="2" max="2" width="33.42578125" style="55" customWidth="1"/>
    <col min="3" max="3" width="18.140625" style="57" customWidth="1"/>
    <col min="4" max="4" width="47" style="58" customWidth="1"/>
    <col min="5" max="5" width="8.7109375" style="85" customWidth="1"/>
    <col min="6" max="6" width="27.5703125" style="47" bestFit="1" customWidth="1"/>
    <col min="7" max="8" width="4" style="47" customWidth="1"/>
    <col min="9" max="9" width="10" style="47" customWidth="1"/>
    <col min="10" max="10" width="17.85546875" style="47" customWidth="1"/>
    <col min="11" max="11" width="15.42578125" style="47" customWidth="1"/>
    <col min="12" max="256" width="9.140625" style="47" customWidth="1"/>
    <col min="257" max="16384" width="9" style="46"/>
  </cols>
  <sheetData>
    <row r="1" spans="1:263" s="60" customFormat="1" ht="75">
      <c r="A1" s="61" t="s">
        <v>72</v>
      </c>
      <c r="B1" s="61" t="s">
        <v>73</v>
      </c>
      <c r="C1" s="62" t="s">
        <v>13</v>
      </c>
      <c r="D1" s="61" t="s">
        <v>14</v>
      </c>
      <c r="E1" s="63" t="s">
        <v>74</v>
      </c>
      <c r="F1" s="52" t="s">
        <v>489</v>
      </c>
      <c r="I1" s="46"/>
      <c r="J1" s="46"/>
    </row>
    <row r="2" spans="1:263">
      <c r="A2" s="56"/>
      <c r="B2" s="56"/>
      <c r="C2" s="66" t="s">
        <v>278</v>
      </c>
      <c r="D2" s="58" t="s">
        <v>1031</v>
      </c>
      <c r="E2" s="85">
        <v>1</v>
      </c>
      <c r="L2" s="67"/>
      <c r="P2" s="46"/>
      <c r="Q2" s="46"/>
      <c r="R2" s="46"/>
      <c r="IW2" s="47"/>
      <c r="IX2" s="47"/>
      <c r="IY2" s="47"/>
      <c r="IZ2" s="47"/>
      <c r="JA2" s="47"/>
      <c r="JB2" s="47"/>
      <c r="JC2" s="47"/>
    </row>
    <row r="3" spans="1:263">
      <c r="A3" s="56"/>
      <c r="B3" s="56"/>
      <c r="C3" s="66" t="s">
        <v>288</v>
      </c>
      <c r="D3" s="58" t="s">
        <v>1042</v>
      </c>
      <c r="E3" s="85">
        <v>1</v>
      </c>
      <c r="L3" s="67"/>
      <c r="Q3" s="46"/>
      <c r="R3" s="46"/>
      <c r="IW3" s="47"/>
      <c r="IX3" s="47"/>
      <c r="IY3" s="47"/>
      <c r="IZ3" s="47"/>
      <c r="JA3" s="47"/>
      <c r="JB3" s="47"/>
      <c r="JC3" s="47"/>
    </row>
    <row r="4" spans="1:263">
      <c r="A4" s="56"/>
      <c r="B4" s="56"/>
      <c r="C4" s="66" t="s">
        <v>328</v>
      </c>
      <c r="D4" s="58" t="s">
        <v>1111</v>
      </c>
      <c r="E4" s="85">
        <v>3</v>
      </c>
      <c r="L4" s="67"/>
      <c r="P4" s="46"/>
      <c r="Q4" s="46"/>
      <c r="R4" s="46"/>
      <c r="IW4" s="47"/>
      <c r="IX4" s="47"/>
      <c r="IY4" s="47"/>
      <c r="IZ4" s="47"/>
      <c r="JA4" s="47"/>
      <c r="JB4" s="47"/>
      <c r="JC4" s="47"/>
    </row>
    <row r="5" spans="1:263">
      <c r="A5" s="56"/>
      <c r="B5" s="56"/>
      <c r="C5" s="66" t="s">
        <v>339</v>
      </c>
      <c r="D5" s="58" t="s">
        <v>1122</v>
      </c>
      <c r="E5" s="85">
        <v>4</v>
      </c>
      <c r="L5" s="67"/>
      <c r="P5" s="46"/>
      <c r="Q5" s="46"/>
      <c r="R5" s="46"/>
      <c r="IW5" s="47"/>
      <c r="IX5" s="47"/>
      <c r="IY5" s="47"/>
      <c r="IZ5" s="47"/>
      <c r="JA5" s="47"/>
      <c r="JB5" s="47"/>
      <c r="JC5" s="47"/>
    </row>
    <row r="6" spans="1:263">
      <c r="A6" s="56"/>
      <c r="B6" s="56"/>
      <c r="C6" s="66" t="s">
        <v>349</v>
      </c>
      <c r="D6" s="58" t="s">
        <v>1131</v>
      </c>
      <c r="E6" s="85">
        <v>1</v>
      </c>
      <c r="L6" s="67"/>
      <c r="P6" s="46"/>
      <c r="Q6" s="46"/>
      <c r="R6" s="46"/>
      <c r="IW6" s="47"/>
      <c r="IX6" s="47"/>
      <c r="IY6" s="47"/>
      <c r="IZ6" s="47"/>
      <c r="JA6" s="47"/>
      <c r="JB6" s="47"/>
      <c r="JC6" s="47"/>
    </row>
    <row r="7" spans="1:263">
      <c r="A7" s="56"/>
      <c r="B7" s="56"/>
      <c r="C7" s="66" t="s">
        <v>1417</v>
      </c>
      <c r="D7" s="58" t="s">
        <v>1418</v>
      </c>
      <c r="E7" s="85">
        <v>1</v>
      </c>
      <c r="L7" s="68"/>
      <c r="P7" s="46"/>
      <c r="Q7" s="46"/>
      <c r="R7" s="46"/>
      <c r="IW7" s="47"/>
      <c r="IX7" s="47"/>
      <c r="IY7" s="47"/>
      <c r="IZ7" s="47"/>
      <c r="JA7" s="47"/>
      <c r="JB7" s="47"/>
      <c r="JC7" s="47"/>
    </row>
    <row r="8" spans="1:263">
      <c r="B8" s="56"/>
      <c r="C8" s="66" t="s">
        <v>639</v>
      </c>
      <c r="D8" s="58" t="s">
        <v>965</v>
      </c>
      <c r="E8" s="85">
        <v>1</v>
      </c>
      <c r="L8" s="68"/>
      <c r="P8" s="46"/>
      <c r="Q8" s="46"/>
      <c r="R8" s="46"/>
      <c r="IW8" s="47"/>
      <c r="IX8" s="47"/>
      <c r="IY8" s="47"/>
      <c r="IZ8" s="47"/>
      <c r="JA8" s="47"/>
      <c r="JB8" s="47"/>
      <c r="JC8" s="47"/>
    </row>
    <row r="9" spans="1:263">
      <c r="B9" s="56"/>
      <c r="C9" s="66" t="s">
        <v>299</v>
      </c>
      <c r="D9" s="58" t="s">
        <v>1067</v>
      </c>
      <c r="E9" s="85">
        <v>1</v>
      </c>
      <c r="L9" s="68"/>
      <c r="P9" s="46"/>
      <c r="Q9" s="46"/>
      <c r="R9" s="46"/>
      <c r="IW9" s="47"/>
      <c r="IX9" s="47"/>
      <c r="IY9" s="47"/>
      <c r="IZ9" s="47"/>
      <c r="JA9" s="47"/>
      <c r="JB9" s="47"/>
      <c r="JC9" s="47"/>
    </row>
    <row r="10" spans="1:263">
      <c r="B10" s="56"/>
      <c r="C10" s="66"/>
      <c r="K10" s="68"/>
      <c r="O10" s="46"/>
      <c r="P10" s="46"/>
      <c r="Q10" s="46"/>
      <c r="IW10" s="47"/>
      <c r="IX10" s="47"/>
      <c r="IY10" s="47"/>
      <c r="IZ10" s="47"/>
      <c r="JA10" s="47"/>
      <c r="JB10" s="47"/>
    </row>
    <row r="11" spans="1:263">
      <c r="B11" s="56"/>
      <c r="C11" s="66"/>
      <c r="K11" s="67"/>
      <c r="O11" s="46"/>
      <c r="P11" s="46"/>
      <c r="Q11" s="46"/>
      <c r="IW11" s="47"/>
      <c r="IX11" s="47"/>
      <c r="IY11" s="47"/>
      <c r="IZ11" s="47"/>
      <c r="JA11" s="47"/>
      <c r="JB11" s="47"/>
    </row>
    <row r="12" spans="1:263">
      <c r="C12" s="66"/>
      <c r="K12" s="67"/>
      <c r="O12" s="46"/>
      <c r="P12" s="46"/>
      <c r="Q12" s="46"/>
      <c r="IW12" s="47"/>
      <c r="IX12" s="47"/>
      <c r="IY12" s="47"/>
      <c r="IZ12" s="47"/>
      <c r="JA12" s="47"/>
      <c r="JB12" s="47"/>
    </row>
    <row r="13" spans="1:263">
      <c r="C13" s="66"/>
      <c r="N13" s="46"/>
      <c r="O13" s="46"/>
      <c r="P13" s="46"/>
      <c r="IW13" s="47"/>
      <c r="IX13" s="47"/>
      <c r="IY13" s="47"/>
      <c r="IZ13" s="47"/>
      <c r="JA13" s="47"/>
    </row>
    <row r="14" spans="1:263">
      <c r="C14" s="66"/>
      <c r="M14" s="46"/>
      <c r="N14" s="46"/>
      <c r="O14" s="46"/>
      <c r="IW14" s="47"/>
      <c r="IX14" s="47"/>
      <c r="IY14" s="47"/>
      <c r="IZ14" s="47"/>
    </row>
    <row r="15" spans="1:263">
      <c r="C15" s="66"/>
      <c r="L15" s="46"/>
      <c r="M15" s="46"/>
      <c r="N15" s="46"/>
      <c r="IW15" s="47"/>
      <c r="IX15" s="47"/>
      <c r="IY15" s="47"/>
    </row>
    <row r="16" spans="1:263">
      <c r="C16" s="66"/>
      <c r="K16" s="46"/>
      <c r="L16" s="46"/>
      <c r="M16" s="46"/>
      <c r="IW16" s="47"/>
      <c r="IX16" s="47"/>
    </row>
    <row r="17" spans="3:259">
      <c r="C17" s="66"/>
      <c r="L17" s="46"/>
      <c r="M17" s="46"/>
      <c r="N17" s="46"/>
      <c r="IW17" s="47"/>
      <c r="IX17" s="47"/>
      <c r="IY17" s="47"/>
    </row>
    <row r="18" spans="3:259">
      <c r="C18" s="66"/>
      <c r="L18" s="46"/>
      <c r="M18" s="46"/>
      <c r="N18" s="46"/>
      <c r="IW18" s="47"/>
      <c r="IX18" s="47"/>
      <c r="IY18" s="47"/>
    </row>
    <row r="19" spans="3:259">
      <c r="C19" s="66"/>
      <c r="L19" s="46"/>
      <c r="M19" s="46"/>
      <c r="N19" s="46"/>
      <c r="IW19" s="47"/>
      <c r="IX19" s="47"/>
      <c r="IY19" s="47"/>
    </row>
    <row r="20" spans="3:259">
      <c r="C20" s="66"/>
      <c r="L20" s="46"/>
      <c r="M20" s="46"/>
      <c r="N20" s="46"/>
      <c r="IW20" s="47"/>
      <c r="IX20" s="47"/>
      <c r="IY20" s="47"/>
    </row>
    <row r="21" spans="3:259">
      <c r="C21" s="66"/>
      <c r="K21" s="46"/>
      <c r="L21" s="46"/>
      <c r="M21" s="46"/>
      <c r="IW21" s="47"/>
      <c r="IX21" s="47"/>
    </row>
    <row r="22" spans="3:259">
      <c r="C22" s="66"/>
      <c r="K22" s="46"/>
      <c r="L22" s="46"/>
      <c r="M22" s="46"/>
      <c r="IW22" s="47"/>
      <c r="IX22" s="47"/>
    </row>
    <row r="23" spans="3:259">
      <c r="K23" s="46"/>
      <c r="L23" s="46"/>
      <c r="M23" s="46"/>
      <c r="IW23" s="47"/>
      <c r="IX23" s="47"/>
    </row>
    <row r="24" spans="3:259">
      <c r="K24" s="46"/>
      <c r="L24" s="46"/>
      <c r="M24" s="46"/>
      <c r="IW24" s="47"/>
      <c r="IX24" s="47"/>
    </row>
    <row r="25" spans="3:259">
      <c r="K25" s="46"/>
      <c r="L25" s="46"/>
      <c r="M25" s="46"/>
      <c r="IW25" s="47"/>
      <c r="IX25" s="47"/>
    </row>
    <row r="26" spans="3:259">
      <c r="K26" s="46"/>
      <c r="L26" s="46"/>
      <c r="M26" s="46"/>
      <c r="IW26" s="47"/>
      <c r="IX26" s="47"/>
    </row>
    <row r="27" spans="3:259">
      <c r="K27" s="46"/>
      <c r="L27" s="46"/>
      <c r="M27" s="46"/>
      <c r="IW27" s="47"/>
      <c r="IX27" s="47"/>
    </row>
    <row r="28" spans="3:259">
      <c r="K28" s="46"/>
      <c r="L28" s="46"/>
      <c r="M28" s="46"/>
      <c r="IW28" s="47"/>
      <c r="IX28" s="47"/>
    </row>
    <row r="29" spans="3:259">
      <c r="D29" s="59"/>
      <c r="J29" s="46"/>
      <c r="K29" s="46"/>
      <c r="L29" s="46"/>
      <c r="IW29" s="47"/>
    </row>
    <row r="30" spans="3:259">
      <c r="D30" s="59"/>
      <c r="J30" s="46"/>
      <c r="K30" s="46"/>
      <c r="L30" s="46"/>
      <c r="IW30" s="47"/>
    </row>
    <row r="31" spans="3:259">
      <c r="D31" s="59"/>
      <c r="J31" s="46"/>
      <c r="K31" s="46"/>
      <c r="L31" s="46"/>
      <c r="IW31" s="47"/>
    </row>
    <row r="32" spans="3:259">
      <c r="D32" s="59"/>
      <c r="J32" s="46"/>
      <c r="K32" s="46"/>
      <c r="L32" s="46"/>
      <c r="IW32" s="47"/>
    </row>
    <row r="33" spans="4:257">
      <c r="D33" s="59"/>
      <c r="J33" s="46"/>
      <c r="K33" s="46"/>
      <c r="L33" s="46"/>
      <c r="IW33" s="47"/>
    </row>
    <row r="34" spans="4:257">
      <c r="D34" s="59"/>
      <c r="J34" s="46"/>
      <c r="K34" s="46"/>
      <c r="L34" s="46"/>
      <c r="IW34" s="47"/>
    </row>
    <row r="35" spans="4:257">
      <c r="I35" s="46"/>
      <c r="J35" s="46"/>
      <c r="K35" s="46"/>
    </row>
    <row r="36" spans="4:257">
      <c r="I36" s="46"/>
      <c r="J36" s="46"/>
      <c r="K36" s="46"/>
    </row>
    <row r="37" spans="4:257">
      <c r="I37" s="46"/>
      <c r="J37" s="46"/>
      <c r="K37" s="46"/>
    </row>
    <row r="38" spans="4:257">
      <c r="I38" s="46"/>
      <c r="J38" s="46"/>
      <c r="K38" s="46"/>
    </row>
    <row r="39" spans="4:257">
      <c r="I39" s="46"/>
      <c r="J39" s="46"/>
      <c r="K39" s="46"/>
    </row>
    <row r="40" spans="4:257">
      <c r="I40" s="46"/>
      <c r="J40" s="46"/>
      <c r="K40" s="46"/>
    </row>
    <row r="41" spans="4:257">
      <c r="I41" s="46"/>
      <c r="J41" s="46"/>
      <c r="K41" s="46"/>
    </row>
    <row r="42" spans="4:257">
      <c r="I42" s="46"/>
      <c r="J42" s="46"/>
      <c r="K42" s="46"/>
    </row>
    <row r="43" spans="4:257">
      <c r="I43" s="46"/>
      <c r="J43" s="46"/>
      <c r="K43" s="46"/>
    </row>
    <row r="44" spans="4:257">
      <c r="I44" s="46"/>
      <c r="J44" s="46"/>
      <c r="K44" s="46"/>
    </row>
    <row r="45" spans="4:257">
      <c r="I45" s="46"/>
      <c r="J45" s="46"/>
      <c r="K45" s="46"/>
    </row>
    <row r="46" spans="4:257">
      <c r="I46" s="46"/>
      <c r="J46" s="46"/>
      <c r="K46" s="46"/>
    </row>
    <row r="47" spans="4:257">
      <c r="I47" s="46"/>
      <c r="J47" s="46"/>
      <c r="K47" s="46"/>
    </row>
    <row r="48" spans="4:257">
      <c r="I48" s="46"/>
      <c r="J48" s="46"/>
      <c r="K48" s="46"/>
    </row>
    <row r="49" spans="9:11">
      <c r="I49" s="46"/>
      <c r="J49" s="46"/>
      <c r="K49" s="46"/>
    </row>
    <row r="50" spans="9:11">
      <c r="I50" s="46"/>
      <c r="J50" s="46"/>
      <c r="K50" s="46"/>
    </row>
    <row r="51" spans="9:11">
      <c r="I51" s="46"/>
      <c r="J51" s="46"/>
      <c r="K51" s="46"/>
    </row>
    <row r="52" spans="9:11">
      <c r="I52" s="46"/>
      <c r="J52" s="46"/>
      <c r="K52" s="46"/>
    </row>
    <row r="53" spans="9:11">
      <c r="I53" s="46"/>
      <c r="J53" s="46"/>
      <c r="K53" s="46"/>
    </row>
    <row r="54" spans="9:11">
      <c r="I54" s="46"/>
      <c r="J54" s="46"/>
      <c r="K54" s="46"/>
    </row>
    <row r="55" spans="9:11">
      <c r="I55" s="46"/>
      <c r="J55" s="46"/>
      <c r="K55" s="46"/>
    </row>
    <row r="56" spans="9:11">
      <c r="I56" s="46"/>
      <c r="J56" s="46"/>
      <c r="K56" s="46"/>
    </row>
    <row r="57" spans="9:11">
      <c r="I57" s="46"/>
      <c r="J57" s="46"/>
      <c r="K57" s="46"/>
    </row>
    <row r="58" spans="9:11">
      <c r="I58" s="46"/>
      <c r="J58" s="46"/>
      <c r="K58" s="46"/>
    </row>
    <row r="59" spans="9:11">
      <c r="I59" s="46"/>
      <c r="J59" s="46"/>
      <c r="K59" s="46"/>
    </row>
    <row r="60" spans="9:11">
      <c r="I60" s="46"/>
      <c r="J60" s="46"/>
      <c r="K60" s="46"/>
    </row>
    <row r="61" spans="9:11">
      <c r="I61" s="46"/>
      <c r="J61" s="46"/>
      <c r="K61" s="46"/>
    </row>
    <row r="62" spans="9:11">
      <c r="I62" s="46"/>
      <c r="J62" s="46"/>
      <c r="K62" s="46"/>
    </row>
    <row r="63" spans="9:11">
      <c r="I63" s="46"/>
      <c r="J63" s="46"/>
      <c r="K63" s="46"/>
    </row>
    <row r="64" spans="9:11">
      <c r="I64" s="46"/>
      <c r="J64" s="46"/>
      <c r="K64" s="46"/>
    </row>
    <row r="65" spans="9:11">
      <c r="I65" s="46"/>
      <c r="J65" s="46"/>
      <c r="K65" s="46"/>
    </row>
    <row r="66" spans="9:11">
      <c r="I66" s="46"/>
      <c r="J66" s="46"/>
      <c r="K66" s="46"/>
    </row>
    <row r="67" spans="9:11">
      <c r="I67" s="46"/>
      <c r="J67" s="46"/>
      <c r="K67" s="46"/>
    </row>
    <row r="68" spans="9:11">
      <c r="I68" s="46"/>
      <c r="J68" s="46"/>
      <c r="K68" s="46"/>
    </row>
    <row r="69" spans="9:11">
      <c r="I69" s="46"/>
      <c r="J69" s="46"/>
    </row>
    <row r="70" spans="9:11">
      <c r="I70" s="46"/>
      <c r="J70" s="46"/>
    </row>
    <row r="71" spans="9:11">
      <c r="I71" s="46"/>
      <c r="J71" s="46"/>
    </row>
    <row r="72" spans="9:11">
      <c r="I72" s="46"/>
      <c r="J72" s="46"/>
    </row>
    <row r="73" spans="9:11">
      <c r="I73" s="46"/>
      <c r="J73" s="46"/>
    </row>
    <row r="74" spans="9:11">
      <c r="I74" s="46"/>
      <c r="J74" s="46"/>
    </row>
    <row r="75" spans="9:11">
      <c r="I75" s="46"/>
      <c r="J75" s="46"/>
    </row>
    <row r="76" spans="9:11">
      <c r="I76" s="46"/>
      <c r="J76" s="4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D58"/>
  <sheetViews>
    <sheetView workbookViewId="0">
      <selection activeCell="A3" sqref="A3"/>
    </sheetView>
  </sheetViews>
  <sheetFormatPr defaultColWidth="9" defaultRowHeight="15"/>
  <cols>
    <col min="1" max="1" width="13.140625" customWidth="1"/>
    <col min="2" max="2" width="7.140625" customWidth="1"/>
    <col min="3" max="3" width="10"/>
    <col min="4" max="4" width="13.140625" customWidth="1"/>
    <col min="5" max="256" width="10" customWidth="1"/>
  </cols>
  <sheetData>
    <row r="3" spans="1:4">
      <c r="A3" s="8" t="s">
        <v>41</v>
      </c>
      <c r="D3" s="8" t="s">
        <v>41</v>
      </c>
    </row>
    <row r="4" spans="1:4">
      <c r="A4" s="10" t="s">
        <v>34</v>
      </c>
      <c r="D4" s="10" t="s">
        <v>2</v>
      </c>
    </row>
    <row r="5" spans="1:4">
      <c r="A5" s="10" t="s">
        <v>106</v>
      </c>
      <c r="D5" s="10" t="s">
        <v>608</v>
      </c>
    </row>
    <row r="6" spans="1:4">
      <c r="A6" s="10" t="s">
        <v>109</v>
      </c>
      <c r="D6" s="10" t="s">
        <v>124</v>
      </c>
    </row>
    <row r="7" spans="1:4">
      <c r="A7" s="10" t="s">
        <v>121</v>
      </c>
      <c r="D7" s="10" t="s">
        <v>151</v>
      </c>
    </row>
    <row r="8" spans="1:4">
      <c r="A8" s="10" t="s">
        <v>33</v>
      </c>
      <c r="D8" s="10" t="s">
        <v>609</v>
      </c>
    </row>
    <row r="9" spans="1:4">
      <c r="A9" s="10" t="s">
        <v>104</v>
      </c>
    </row>
    <row r="10" spans="1:4">
      <c r="A10" s="10" t="s">
        <v>101</v>
      </c>
    </row>
    <row r="11" spans="1:4">
      <c r="A11" s="10" t="s">
        <v>85</v>
      </c>
    </row>
    <row r="12" spans="1:4">
      <c r="A12" s="10" t="s">
        <v>115</v>
      </c>
    </row>
    <row r="13" spans="1:4">
      <c r="A13" s="10" t="s">
        <v>108</v>
      </c>
    </row>
    <row r="14" spans="1:4">
      <c r="A14" s="10" t="s">
        <v>152</v>
      </c>
    </row>
    <row r="15" spans="1:4">
      <c r="A15" s="10" t="s">
        <v>89</v>
      </c>
    </row>
    <row r="16" spans="1:4">
      <c r="A16" s="10" t="s">
        <v>82</v>
      </c>
      <c r="D16" s="10"/>
    </row>
    <row r="17" spans="1:4">
      <c r="A17" s="10" t="s">
        <v>30</v>
      </c>
      <c r="D17" s="10"/>
    </row>
    <row r="18" spans="1:4">
      <c r="A18" s="10" t="s">
        <v>103</v>
      </c>
    </row>
    <row r="19" spans="1:4">
      <c r="A19" s="10" t="s">
        <v>32</v>
      </c>
    </row>
    <row r="20" spans="1:4">
      <c r="A20" s="10" t="s">
        <v>114</v>
      </c>
    </row>
    <row r="21" spans="1:4">
      <c r="A21" s="10" t="s">
        <v>118</v>
      </c>
    </row>
    <row r="22" spans="1:4">
      <c r="A22" s="10" t="s">
        <v>122</v>
      </c>
    </row>
    <row r="23" spans="1:4">
      <c r="A23" s="10" t="s">
        <v>124</v>
      </c>
    </row>
    <row r="24" spans="1:4">
      <c r="A24" s="10" t="s">
        <v>78</v>
      </c>
    </row>
    <row r="25" spans="1:4">
      <c r="A25" s="10" t="s">
        <v>105</v>
      </c>
    </row>
    <row r="26" spans="1:4">
      <c r="A26" s="10" t="s">
        <v>87</v>
      </c>
    </row>
    <row r="27" spans="1:4">
      <c r="A27" s="10" t="s">
        <v>107</v>
      </c>
    </row>
    <row r="28" spans="1:4">
      <c r="A28" s="10" t="s">
        <v>37</v>
      </c>
    </row>
    <row r="29" spans="1:4">
      <c r="A29" s="10" t="s">
        <v>148</v>
      </c>
    </row>
    <row r="30" spans="1:4">
      <c r="A30" s="10" t="s">
        <v>35</v>
      </c>
    </row>
    <row r="31" spans="1:4">
      <c r="A31" s="10" t="s">
        <v>146</v>
      </c>
    </row>
    <row r="32" spans="1:4">
      <c r="A32" s="10" t="s">
        <v>88</v>
      </c>
    </row>
    <row r="33" spans="1:1">
      <c r="A33" s="10" t="s">
        <v>113</v>
      </c>
    </row>
    <row r="34" spans="1:1">
      <c r="A34" s="10" t="s">
        <v>111</v>
      </c>
    </row>
    <row r="35" spans="1:1">
      <c r="A35" s="10" t="s">
        <v>90</v>
      </c>
    </row>
    <row r="36" spans="1:1">
      <c r="A36" s="10" t="s">
        <v>2</v>
      </c>
    </row>
    <row r="37" spans="1:1">
      <c r="A37" s="10" t="s">
        <v>86</v>
      </c>
    </row>
    <row r="38" spans="1:1">
      <c r="A38" s="10" t="s">
        <v>117</v>
      </c>
    </row>
    <row r="39" spans="1:1">
      <c r="A39" s="10" t="s">
        <v>123</v>
      </c>
    </row>
    <row r="40" spans="1:1">
      <c r="A40" s="10" t="s">
        <v>36</v>
      </c>
    </row>
    <row r="41" spans="1:1">
      <c r="A41" s="10" t="s">
        <v>119</v>
      </c>
    </row>
    <row r="42" spans="1:1">
      <c r="A42" s="10" t="s">
        <v>97</v>
      </c>
    </row>
    <row r="43" spans="1:1">
      <c r="A43" s="10" t="s">
        <v>110</v>
      </c>
    </row>
    <row r="44" spans="1:1">
      <c r="A44" s="10" t="s">
        <v>83</v>
      </c>
    </row>
    <row r="45" spans="1:1">
      <c r="A45" s="10" t="s">
        <v>116</v>
      </c>
    </row>
    <row r="46" spans="1:1">
      <c r="A46" s="10" t="s">
        <v>92</v>
      </c>
    </row>
    <row r="47" spans="1:1">
      <c r="A47" s="10" t="s">
        <v>102</v>
      </c>
    </row>
    <row r="48" spans="1:1">
      <c r="A48" s="10" t="s">
        <v>151</v>
      </c>
    </row>
    <row r="49" spans="1:1">
      <c r="A49" s="10" t="s">
        <v>77</v>
      </c>
    </row>
    <row r="50" spans="1:1">
      <c r="A50" s="10" t="s">
        <v>31</v>
      </c>
    </row>
    <row r="51" spans="1:1">
      <c r="A51" s="10" t="s">
        <v>120</v>
      </c>
    </row>
    <row r="52" spans="1:1">
      <c r="A52" s="10" t="s">
        <v>112</v>
      </c>
    </row>
    <row r="53" spans="1:1">
      <c r="A53" s="10" t="s">
        <v>91</v>
      </c>
    </row>
    <row r="54" spans="1:1">
      <c r="A54" s="10" t="s">
        <v>84</v>
      </c>
    </row>
    <row r="55" spans="1:1">
      <c r="A55" s="10" t="s">
        <v>171</v>
      </c>
    </row>
    <row r="56" spans="1:1">
      <c r="A56" s="10" t="s">
        <v>490</v>
      </c>
    </row>
    <row r="57" spans="1:1">
      <c r="A57" s="10" t="s">
        <v>491</v>
      </c>
    </row>
    <row r="58" spans="1:1">
      <c r="A58" s="10" t="s">
        <v>1969</v>
      </c>
    </row>
  </sheetData>
  <sortState xmlns:xlrd2="http://schemas.microsoft.com/office/spreadsheetml/2017/richdata2" ref="A4:A54">
    <sortCondition ref="A4:A54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C1DB-833D-41A4-9FEA-F98576413E93}">
  <dimension ref="A3:D89"/>
  <sheetViews>
    <sheetView workbookViewId="0">
      <selection activeCell="A3" sqref="A3"/>
    </sheetView>
  </sheetViews>
  <sheetFormatPr defaultRowHeight="15"/>
  <cols>
    <col min="1" max="1" width="16.5703125" bestFit="1" customWidth="1"/>
    <col min="2" max="2" width="16.42578125" bestFit="1" customWidth="1"/>
    <col min="3" max="3" width="32.5703125" bestFit="1" customWidth="1"/>
    <col min="4" max="5" width="13.85546875" bestFit="1" customWidth="1"/>
    <col min="6" max="6" width="13.7109375" bestFit="1" customWidth="1"/>
    <col min="7" max="7" width="14.140625" bestFit="1" customWidth="1"/>
    <col min="8" max="8" width="15.7109375" bestFit="1" customWidth="1"/>
    <col min="9" max="9" width="14.140625" bestFit="1" customWidth="1"/>
    <col min="10" max="13" width="14" bestFit="1" customWidth="1"/>
    <col min="14" max="14" width="13.85546875" bestFit="1" customWidth="1"/>
    <col min="15" max="16" width="14.140625" bestFit="1" customWidth="1"/>
    <col min="17" max="17" width="14.85546875" bestFit="1" customWidth="1"/>
    <col min="18" max="18" width="13.85546875" bestFit="1" customWidth="1"/>
    <col min="19" max="19" width="14.42578125" bestFit="1" customWidth="1"/>
    <col min="20" max="20" width="13.85546875" bestFit="1" customWidth="1"/>
    <col min="21" max="21" width="17" bestFit="1" customWidth="1"/>
    <col min="22" max="22" width="16.85546875" bestFit="1" customWidth="1"/>
    <col min="23" max="24" width="16.7109375" bestFit="1" customWidth="1"/>
    <col min="25" max="25" width="15.85546875" bestFit="1" customWidth="1"/>
    <col min="26" max="26" width="16.85546875" bestFit="1" customWidth="1"/>
    <col min="27" max="28" width="15.5703125" bestFit="1" customWidth="1"/>
    <col min="29" max="29" width="15.7109375" bestFit="1" customWidth="1"/>
    <col min="30" max="30" width="15.5703125" bestFit="1" customWidth="1"/>
    <col min="31" max="31" width="12.28515625" bestFit="1" customWidth="1"/>
    <col min="32" max="33" width="14.140625" bestFit="1" customWidth="1"/>
    <col min="34" max="34" width="14" bestFit="1" customWidth="1"/>
    <col min="35" max="35" width="15.140625" bestFit="1" customWidth="1"/>
    <col min="36" max="36" width="14" bestFit="1" customWidth="1"/>
    <col min="37" max="37" width="13.7109375" bestFit="1" customWidth="1"/>
    <col min="38" max="38" width="14.140625" bestFit="1" customWidth="1"/>
    <col min="39" max="39" width="14.85546875" bestFit="1" customWidth="1"/>
    <col min="40" max="40" width="13.85546875" bestFit="1" customWidth="1"/>
    <col min="41" max="42" width="14.140625" bestFit="1" customWidth="1"/>
    <col min="43" max="43" width="14.5703125" bestFit="1" customWidth="1"/>
    <col min="44" max="45" width="13.7109375" bestFit="1" customWidth="1"/>
    <col min="46" max="46" width="14.140625" bestFit="1" customWidth="1"/>
    <col min="47" max="47" width="14.85546875" bestFit="1" customWidth="1"/>
    <col min="48" max="48" width="13.85546875" bestFit="1" customWidth="1"/>
    <col min="49" max="49" width="13.5703125" bestFit="1" customWidth="1"/>
    <col min="50" max="50" width="13.7109375" bestFit="1" customWidth="1"/>
    <col min="51" max="51" width="14" bestFit="1" customWidth="1"/>
    <col min="52" max="52" width="14.140625" bestFit="1" customWidth="1"/>
    <col min="53" max="53" width="16" bestFit="1" customWidth="1"/>
    <col min="54" max="55" width="13.85546875" bestFit="1" customWidth="1"/>
    <col min="56" max="56" width="14.140625" bestFit="1" customWidth="1"/>
    <col min="57" max="57" width="14" bestFit="1" customWidth="1"/>
    <col min="58" max="59" width="14.140625" bestFit="1" customWidth="1"/>
    <col min="60" max="60" width="14" bestFit="1" customWidth="1"/>
    <col min="61" max="62" width="14.140625" bestFit="1" customWidth="1"/>
    <col min="63" max="63" width="15.140625" bestFit="1" customWidth="1"/>
    <col min="64" max="64" width="13.5703125" bestFit="1" customWidth="1"/>
    <col min="65" max="65" width="14.42578125" bestFit="1" customWidth="1"/>
    <col min="66" max="66" width="14.140625" bestFit="1" customWidth="1"/>
    <col min="67" max="67" width="14.42578125" bestFit="1" customWidth="1"/>
    <col min="68" max="68" width="15.140625" bestFit="1" customWidth="1"/>
    <col min="69" max="69" width="15.42578125" bestFit="1" customWidth="1"/>
    <col min="70" max="70" width="13.85546875" bestFit="1" customWidth="1"/>
    <col min="71" max="72" width="14.42578125" bestFit="1" customWidth="1"/>
    <col min="73" max="73" width="13.85546875" bestFit="1" customWidth="1"/>
    <col min="74" max="74" width="15.7109375" bestFit="1" customWidth="1"/>
    <col min="75" max="75" width="13.85546875" bestFit="1" customWidth="1"/>
    <col min="76" max="78" width="14.140625" bestFit="1" customWidth="1"/>
    <col min="79" max="79" width="14.85546875" bestFit="1" customWidth="1"/>
    <col min="80" max="80" width="14.140625" bestFit="1" customWidth="1"/>
    <col min="81" max="81" width="13.85546875" bestFit="1" customWidth="1"/>
    <col min="82" max="84" width="14.140625" bestFit="1" customWidth="1"/>
    <col min="85" max="85" width="15.140625" bestFit="1" customWidth="1"/>
    <col min="86" max="86" width="13.5703125" bestFit="1" customWidth="1"/>
    <col min="87" max="87" width="14" bestFit="1" customWidth="1"/>
    <col min="88" max="88" width="14.140625" bestFit="1" customWidth="1"/>
    <col min="89" max="89" width="15.28515625" bestFit="1" customWidth="1"/>
    <col min="90" max="90" width="13.85546875" bestFit="1" customWidth="1"/>
    <col min="91" max="91" width="13.7109375" bestFit="1" customWidth="1"/>
    <col min="92" max="92" width="14.140625" bestFit="1" customWidth="1"/>
    <col min="93" max="93" width="14.42578125" bestFit="1" customWidth="1"/>
    <col min="94" max="94" width="13.85546875" bestFit="1" customWidth="1"/>
    <col min="95" max="95" width="13.7109375" bestFit="1" customWidth="1"/>
    <col min="96" max="96" width="14.42578125" bestFit="1" customWidth="1"/>
    <col min="97" max="97" width="14" bestFit="1" customWidth="1"/>
    <col min="98" max="99" width="14.140625" bestFit="1" customWidth="1"/>
    <col min="100" max="102" width="13.85546875" bestFit="1" customWidth="1"/>
    <col min="103" max="103" width="14.140625" bestFit="1" customWidth="1"/>
    <col min="104" max="104" width="14" bestFit="1" customWidth="1"/>
    <col min="105" max="105" width="14.42578125" bestFit="1" customWidth="1"/>
    <col min="106" max="107" width="14.140625" bestFit="1" customWidth="1"/>
    <col min="108" max="108" width="13.7109375" bestFit="1" customWidth="1"/>
    <col min="109" max="109" width="13.85546875" bestFit="1" customWidth="1"/>
    <col min="110" max="110" width="13.5703125" bestFit="1" customWidth="1"/>
    <col min="111" max="111" width="13.7109375" bestFit="1" customWidth="1"/>
    <col min="112" max="114" width="14.140625" bestFit="1" customWidth="1"/>
    <col min="115" max="115" width="14" bestFit="1" customWidth="1"/>
    <col min="116" max="116" width="13.85546875" bestFit="1" customWidth="1"/>
    <col min="117" max="117" width="15.140625" bestFit="1" customWidth="1"/>
    <col min="118" max="118" width="14.140625" bestFit="1" customWidth="1"/>
    <col min="119" max="119" width="14.5703125" bestFit="1" customWidth="1"/>
    <col min="120" max="120" width="13.7109375" bestFit="1" customWidth="1"/>
    <col min="121" max="121" width="14.42578125" bestFit="1" customWidth="1"/>
    <col min="122" max="122" width="14.140625" bestFit="1" customWidth="1"/>
    <col min="123" max="123" width="15.140625" bestFit="1" customWidth="1"/>
    <col min="124" max="124" width="14.140625" bestFit="1" customWidth="1"/>
    <col min="125" max="125" width="14.42578125" bestFit="1" customWidth="1"/>
    <col min="126" max="128" width="14" bestFit="1" customWidth="1"/>
    <col min="129" max="129" width="13.5703125" bestFit="1" customWidth="1"/>
    <col min="130" max="131" width="13.7109375" bestFit="1" customWidth="1"/>
    <col min="132" max="135" width="12.85546875" bestFit="1" customWidth="1"/>
    <col min="136" max="136" width="14.7109375" bestFit="1" customWidth="1"/>
    <col min="137" max="137" width="12.42578125" bestFit="1" customWidth="1"/>
    <col min="138" max="138" width="12.7109375" bestFit="1" customWidth="1"/>
    <col min="139" max="139" width="12.42578125" bestFit="1" customWidth="1"/>
    <col min="140" max="140" width="12.7109375" bestFit="1" customWidth="1"/>
    <col min="141" max="141" width="13.28515625" bestFit="1" customWidth="1"/>
    <col min="142" max="144" width="12.42578125" bestFit="1" customWidth="1"/>
    <col min="145" max="145" width="12.7109375" bestFit="1" customWidth="1"/>
    <col min="146" max="146" width="14.140625" bestFit="1" customWidth="1"/>
    <col min="147" max="147" width="7.28515625" bestFit="1" customWidth="1"/>
    <col min="148" max="148" width="13.7109375" bestFit="1" customWidth="1"/>
    <col min="149" max="149" width="15.85546875" bestFit="1" customWidth="1"/>
    <col min="150" max="150" width="16.42578125" bestFit="1" customWidth="1"/>
    <col min="151" max="151" width="16.140625" bestFit="1" customWidth="1"/>
    <col min="152" max="152" width="14.140625" bestFit="1" customWidth="1"/>
    <col min="153" max="154" width="15.140625" bestFit="1" customWidth="1"/>
    <col min="155" max="155" width="13.85546875" bestFit="1" customWidth="1"/>
    <col min="156" max="156" width="14.140625" bestFit="1" customWidth="1"/>
    <col min="157" max="157" width="14" bestFit="1" customWidth="1"/>
    <col min="158" max="158" width="13.7109375" bestFit="1" customWidth="1"/>
    <col min="159" max="159" width="13.85546875" bestFit="1" customWidth="1"/>
    <col min="160" max="160" width="14" bestFit="1" customWidth="1"/>
    <col min="161" max="161" width="13.85546875" bestFit="1" customWidth="1"/>
    <col min="162" max="162" width="14" bestFit="1" customWidth="1"/>
    <col min="163" max="163" width="13.7109375" bestFit="1" customWidth="1"/>
    <col min="164" max="165" width="14.140625" bestFit="1" customWidth="1"/>
    <col min="166" max="166" width="15.140625" bestFit="1" customWidth="1"/>
    <col min="167" max="167" width="13.7109375" bestFit="1" customWidth="1"/>
    <col min="168" max="168" width="14.85546875" bestFit="1" customWidth="1"/>
    <col min="169" max="169" width="13.85546875" bestFit="1" customWidth="1"/>
    <col min="170" max="170" width="14.140625" bestFit="1" customWidth="1"/>
    <col min="171" max="173" width="14" bestFit="1" customWidth="1"/>
    <col min="174" max="174" width="13.7109375" bestFit="1" customWidth="1"/>
    <col min="175" max="175" width="14.140625" bestFit="1" customWidth="1"/>
    <col min="176" max="176" width="13.85546875" bestFit="1" customWidth="1"/>
    <col min="177" max="177" width="14.140625" bestFit="1" customWidth="1"/>
    <col min="178" max="178" width="13.85546875" bestFit="1" customWidth="1"/>
    <col min="179" max="179" width="14" bestFit="1" customWidth="1"/>
    <col min="180" max="180" width="13.85546875" bestFit="1" customWidth="1"/>
    <col min="181" max="182" width="14" bestFit="1" customWidth="1"/>
    <col min="183" max="183" width="14.28515625" bestFit="1" customWidth="1"/>
    <col min="184" max="184" width="14.42578125" bestFit="1" customWidth="1"/>
    <col min="185" max="185" width="15.42578125" bestFit="1" customWidth="1"/>
    <col min="186" max="186" width="14.140625" bestFit="1" customWidth="1"/>
    <col min="187" max="188" width="15.140625" bestFit="1" customWidth="1"/>
    <col min="189" max="190" width="14.140625" bestFit="1" customWidth="1"/>
    <col min="191" max="191" width="14" bestFit="1" customWidth="1"/>
    <col min="192" max="192" width="14.140625" bestFit="1" customWidth="1"/>
    <col min="193" max="193" width="14" bestFit="1" customWidth="1"/>
    <col min="194" max="195" width="14.140625" bestFit="1" customWidth="1"/>
    <col min="196" max="196" width="15.140625" bestFit="1" customWidth="1"/>
    <col min="197" max="197" width="13.85546875" bestFit="1" customWidth="1"/>
    <col min="198" max="198" width="13.5703125" bestFit="1" customWidth="1"/>
    <col min="199" max="200" width="14.140625" bestFit="1" customWidth="1"/>
    <col min="201" max="201" width="13.5703125" bestFit="1" customWidth="1"/>
    <col min="202" max="202" width="13.85546875" bestFit="1" customWidth="1"/>
    <col min="203" max="204" width="14.140625" bestFit="1" customWidth="1"/>
    <col min="205" max="205" width="14" bestFit="1" customWidth="1"/>
    <col min="206" max="206" width="13.42578125" bestFit="1" customWidth="1"/>
    <col min="207" max="207" width="14.140625" bestFit="1" customWidth="1"/>
    <col min="208" max="208" width="14" bestFit="1" customWidth="1"/>
    <col min="209" max="209" width="13.7109375" bestFit="1" customWidth="1"/>
    <col min="210" max="211" width="14.140625" bestFit="1" customWidth="1"/>
    <col min="212" max="212" width="13.5703125" bestFit="1" customWidth="1"/>
    <col min="213" max="213" width="13.85546875" bestFit="1" customWidth="1"/>
    <col min="214" max="215" width="14.140625" bestFit="1" customWidth="1"/>
    <col min="216" max="216" width="13.85546875" bestFit="1" customWidth="1"/>
    <col min="217" max="217" width="14.140625" bestFit="1" customWidth="1"/>
    <col min="218" max="218" width="13.85546875" bestFit="1" customWidth="1"/>
    <col min="219" max="219" width="14.140625" bestFit="1" customWidth="1"/>
    <col min="220" max="220" width="13.85546875" bestFit="1" customWidth="1"/>
    <col min="221" max="221" width="14.140625" bestFit="1" customWidth="1"/>
    <col min="222" max="222" width="14.42578125" bestFit="1" customWidth="1"/>
    <col min="223" max="223" width="13.5703125" bestFit="1" customWidth="1"/>
    <col min="224" max="224" width="14.140625" bestFit="1" customWidth="1"/>
    <col min="225" max="225" width="12.7109375" bestFit="1" customWidth="1"/>
    <col min="226" max="226" width="13.5703125" bestFit="1" customWidth="1"/>
    <col min="227" max="239" width="12.85546875" bestFit="1" customWidth="1"/>
    <col min="240" max="242" width="14" bestFit="1" customWidth="1"/>
    <col min="243" max="244" width="12.7109375" bestFit="1" customWidth="1"/>
    <col min="245" max="245" width="12.5703125" bestFit="1" customWidth="1"/>
    <col min="246" max="255" width="12.85546875" bestFit="1" customWidth="1"/>
    <col min="256" max="256" width="13.28515625" bestFit="1" customWidth="1"/>
    <col min="257" max="257" width="14" bestFit="1" customWidth="1"/>
    <col min="258" max="259" width="12.5703125" bestFit="1" customWidth="1"/>
    <col min="260" max="260" width="14" bestFit="1" customWidth="1"/>
    <col min="261" max="261" width="14.140625" bestFit="1" customWidth="1"/>
    <col min="262" max="262" width="13.7109375" bestFit="1" customWidth="1"/>
    <col min="263" max="264" width="14.140625" bestFit="1" customWidth="1"/>
    <col min="265" max="265" width="13.85546875" bestFit="1" customWidth="1"/>
    <col min="266" max="266" width="13.7109375" bestFit="1" customWidth="1"/>
    <col min="267" max="268" width="14.140625" bestFit="1" customWidth="1"/>
    <col min="269" max="269" width="13.85546875" bestFit="1" customWidth="1"/>
    <col min="270" max="270" width="13.7109375" bestFit="1" customWidth="1"/>
    <col min="271" max="271" width="14.5703125" bestFit="1" customWidth="1"/>
    <col min="272" max="272" width="14.140625" bestFit="1" customWidth="1"/>
    <col min="273" max="273" width="14.42578125" bestFit="1" customWidth="1"/>
    <col min="274" max="274" width="16.140625" bestFit="1" customWidth="1"/>
    <col min="275" max="275" width="14.140625" bestFit="1" customWidth="1"/>
    <col min="276" max="276" width="13.7109375" bestFit="1" customWidth="1"/>
    <col min="277" max="278" width="14.140625" bestFit="1" customWidth="1"/>
    <col min="279" max="279" width="14.42578125" bestFit="1" customWidth="1"/>
    <col min="280" max="280" width="14" bestFit="1" customWidth="1"/>
    <col min="281" max="281" width="13.85546875" bestFit="1" customWidth="1"/>
    <col min="282" max="282" width="14.140625" bestFit="1" customWidth="1"/>
    <col min="283" max="283" width="15.140625" bestFit="1" customWidth="1"/>
    <col min="284" max="284" width="14.140625" bestFit="1" customWidth="1"/>
    <col min="285" max="285" width="13.85546875" bestFit="1" customWidth="1"/>
    <col min="286" max="286" width="15" bestFit="1" customWidth="1"/>
    <col min="287" max="287" width="14.140625" bestFit="1" customWidth="1"/>
    <col min="288" max="288" width="13.7109375" bestFit="1" customWidth="1"/>
    <col min="289" max="289" width="14.5703125" bestFit="1" customWidth="1"/>
    <col min="290" max="290" width="13.85546875" bestFit="1" customWidth="1"/>
    <col min="291" max="291" width="14.140625" bestFit="1" customWidth="1"/>
    <col min="292" max="292" width="16.7109375" bestFit="1" customWidth="1"/>
    <col min="293" max="293" width="15.7109375" bestFit="1" customWidth="1"/>
    <col min="294" max="294" width="17.28515625" bestFit="1" customWidth="1"/>
    <col min="295" max="295" width="13.7109375" bestFit="1" customWidth="1"/>
    <col min="296" max="296" width="14" bestFit="1" customWidth="1"/>
    <col min="297" max="297" width="14.140625" bestFit="1" customWidth="1"/>
    <col min="298" max="298" width="13.85546875" bestFit="1" customWidth="1"/>
    <col min="299" max="299" width="14.140625" bestFit="1" customWidth="1"/>
    <col min="300" max="300" width="14" bestFit="1" customWidth="1"/>
    <col min="301" max="301" width="14.140625" bestFit="1" customWidth="1"/>
    <col min="302" max="302" width="14" bestFit="1" customWidth="1"/>
    <col min="303" max="303" width="12.85546875" bestFit="1" customWidth="1"/>
    <col min="304" max="305" width="12.5703125" bestFit="1" customWidth="1"/>
    <col min="306" max="306" width="12.85546875" bestFit="1" customWidth="1"/>
    <col min="307" max="307" width="13.5703125" bestFit="1" customWidth="1"/>
    <col min="308" max="308" width="14" bestFit="1" customWidth="1"/>
    <col min="309" max="309" width="14.140625" bestFit="1" customWidth="1"/>
    <col min="310" max="310" width="14.5703125" bestFit="1" customWidth="1"/>
    <col min="311" max="312" width="14.140625" bestFit="1" customWidth="1"/>
    <col min="313" max="313" width="13.5703125" bestFit="1" customWidth="1"/>
    <col min="314" max="314" width="14" bestFit="1" customWidth="1"/>
    <col min="315" max="315" width="14.140625" bestFit="1" customWidth="1"/>
    <col min="316" max="316" width="15.140625" bestFit="1" customWidth="1"/>
    <col min="317" max="317" width="14" bestFit="1" customWidth="1"/>
    <col min="318" max="318" width="14.5703125" bestFit="1" customWidth="1"/>
    <col min="319" max="319" width="14.140625" bestFit="1" customWidth="1"/>
    <col min="320" max="320" width="13.7109375" bestFit="1" customWidth="1"/>
    <col min="321" max="323" width="14.140625" bestFit="1" customWidth="1"/>
    <col min="324" max="324" width="12.7109375" bestFit="1" customWidth="1"/>
    <col min="325" max="326" width="13.85546875" bestFit="1" customWidth="1"/>
    <col min="327" max="327" width="14.140625" bestFit="1" customWidth="1"/>
    <col min="328" max="328" width="13.5703125" bestFit="1" customWidth="1"/>
    <col min="329" max="329" width="15" bestFit="1" customWidth="1"/>
    <col min="330" max="330" width="14.140625" bestFit="1" customWidth="1"/>
    <col min="331" max="331" width="12.5703125" bestFit="1" customWidth="1"/>
    <col min="332" max="332" width="12.7109375" bestFit="1" customWidth="1"/>
    <col min="333" max="334" width="14.140625" bestFit="1" customWidth="1"/>
    <col min="335" max="335" width="14" bestFit="1" customWidth="1"/>
    <col min="336" max="336" width="13.85546875" bestFit="1" customWidth="1"/>
    <col min="337" max="337" width="13.5703125" bestFit="1" customWidth="1"/>
    <col min="338" max="338" width="14" bestFit="1" customWidth="1"/>
    <col min="339" max="340" width="13.85546875" bestFit="1" customWidth="1"/>
    <col min="341" max="342" width="14.140625" bestFit="1" customWidth="1"/>
    <col min="343" max="343" width="13.85546875" bestFit="1" customWidth="1"/>
    <col min="344" max="344" width="14.42578125" bestFit="1" customWidth="1"/>
    <col min="345" max="345" width="13.85546875" bestFit="1" customWidth="1"/>
    <col min="346" max="346" width="14.42578125" bestFit="1" customWidth="1"/>
    <col min="347" max="347" width="13.7109375" bestFit="1" customWidth="1"/>
    <col min="348" max="348" width="14" bestFit="1" customWidth="1"/>
    <col min="349" max="349" width="14.140625" bestFit="1" customWidth="1"/>
    <col min="350" max="350" width="14" bestFit="1" customWidth="1"/>
    <col min="351" max="351" width="14.140625" bestFit="1" customWidth="1"/>
    <col min="352" max="352" width="13.85546875" bestFit="1" customWidth="1"/>
    <col min="353" max="353" width="14.140625" bestFit="1" customWidth="1"/>
    <col min="354" max="354" width="14.7109375" bestFit="1" customWidth="1"/>
    <col min="355" max="355" width="13.85546875" bestFit="1" customWidth="1"/>
    <col min="356" max="356" width="14.42578125" bestFit="1" customWidth="1"/>
    <col min="357" max="357" width="13.7109375" bestFit="1" customWidth="1"/>
    <col min="358" max="358" width="14" bestFit="1" customWidth="1"/>
    <col min="359" max="360" width="14.140625" bestFit="1" customWidth="1"/>
    <col min="361" max="361" width="14.5703125" bestFit="1" customWidth="1"/>
    <col min="362" max="362" width="14" bestFit="1" customWidth="1"/>
    <col min="363" max="365" width="14.42578125" bestFit="1" customWidth="1"/>
    <col min="366" max="379" width="12.5703125" bestFit="1" customWidth="1"/>
    <col min="380" max="382" width="12.85546875" bestFit="1" customWidth="1"/>
    <col min="383" max="384" width="13.7109375" bestFit="1" customWidth="1"/>
    <col min="385" max="385" width="15.28515625" bestFit="1" customWidth="1"/>
    <col min="386" max="388" width="12.7109375" bestFit="1" customWidth="1"/>
    <col min="389" max="389" width="12.85546875" bestFit="1" customWidth="1"/>
    <col min="390" max="391" width="12.7109375" bestFit="1" customWidth="1"/>
    <col min="392" max="392" width="12.85546875" bestFit="1" customWidth="1"/>
    <col min="393" max="393" width="13.140625" bestFit="1" customWidth="1"/>
    <col min="394" max="394" width="13.5703125" bestFit="1" customWidth="1"/>
    <col min="395" max="396" width="13.42578125" bestFit="1" customWidth="1"/>
    <col min="397" max="398" width="13.5703125" bestFit="1" customWidth="1"/>
    <col min="399" max="399" width="13.7109375" bestFit="1" customWidth="1"/>
    <col min="400" max="402" width="12.28515625" bestFit="1" customWidth="1"/>
    <col min="403" max="403" width="12.5703125" bestFit="1" customWidth="1"/>
    <col min="404" max="404" width="13.28515625" bestFit="1" customWidth="1"/>
    <col min="405" max="405" width="12.7109375" bestFit="1" customWidth="1"/>
    <col min="406" max="406" width="12.85546875" bestFit="1" customWidth="1"/>
    <col min="407" max="407" width="10" bestFit="1" customWidth="1"/>
    <col min="408" max="408" width="8.7109375" bestFit="1" customWidth="1"/>
    <col min="409" max="409" width="14.42578125" bestFit="1" customWidth="1"/>
    <col min="410" max="410" width="16.7109375" bestFit="1" customWidth="1"/>
    <col min="411" max="411" width="13.85546875" bestFit="1" customWidth="1"/>
    <col min="412" max="412" width="16.42578125" bestFit="1" customWidth="1"/>
    <col min="413" max="413" width="16.7109375" bestFit="1" customWidth="1"/>
    <col min="414" max="414" width="16.42578125" bestFit="1" customWidth="1"/>
    <col min="415" max="415" width="14" bestFit="1" customWidth="1"/>
    <col min="416" max="416" width="16.42578125" bestFit="1" customWidth="1"/>
    <col min="417" max="417" width="16" bestFit="1" customWidth="1"/>
    <col min="418" max="418" width="16.7109375" bestFit="1" customWidth="1"/>
    <col min="419" max="421" width="16.42578125" bestFit="1" customWidth="1"/>
    <col min="422" max="422" width="16.7109375" bestFit="1" customWidth="1"/>
    <col min="423" max="423" width="17" bestFit="1" customWidth="1"/>
    <col min="424" max="424" width="16.7109375" bestFit="1" customWidth="1"/>
    <col min="425" max="425" width="14" bestFit="1" customWidth="1"/>
    <col min="426" max="426" width="14.7109375" bestFit="1" customWidth="1"/>
    <col min="427" max="433" width="14.140625" bestFit="1" customWidth="1"/>
    <col min="434" max="434" width="13.5703125" bestFit="1" customWidth="1"/>
    <col min="435" max="436" width="14.140625" bestFit="1" customWidth="1"/>
    <col min="437" max="440" width="11.7109375" bestFit="1" customWidth="1"/>
    <col min="441" max="441" width="13.5703125" bestFit="1" customWidth="1"/>
    <col min="442" max="442" width="14.140625" bestFit="1" customWidth="1"/>
    <col min="443" max="446" width="11" bestFit="1" customWidth="1"/>
    <col min="447" max="447" width="13.85546875" bestFit="1" customWidth="1"/>
    <col min="448" max="448" width="14.140625" bestFit="1" customWidth="1"/>
    <col min="449" max="449" width="14.5703125" bestFit="1" customWidth="1"/>
    <col min="450" max="450" width="13.85546875" bestFit="1" customWidth="1"/>
    <col min="451" max="451" width="14" bestFit="1" customWidth="1"/>
    <col min="452" max="454" width="14.140625" bestFit="1" customWidth="1"/>
    <col min="455" max="455" width="14.28515625" bestFit="1" customWidth="1"/>
    <col min="456" max="456" width="14" bestFit="1" customWidth="1"/>
    <col min="457" max="457" width="14.85546875" bestFit="1" customWidth="1"/>
    <col min="458" max="458" width="15.140625" bestFit="1" customWidth="1"/>
    <col min="459" max="459" width="13.85546875" bestFit="1" customWidth="1"/>
    <col min="460" max="460" width="13.7109375" bestFit="1" customWidth="1"/>
    <col min="461" max="461" width="13.42578125" bestFit="1" customWidth="1"/>
    <col min="462" max="462" width="14.140625" bestFit="1" customWidth="1"/>
    <col min="463" max="463" width="15.140625" bestFit="1" customWidth="1"/>
    <col min="464" max="464" width="13.5703125" bestFit="1" customWidth="1"/>
    <col min="465" max="465" width="13.7109375" bestFit="1" customWidth="1"/>
    <col min="466" max="466" width="14" bestFit="1" customWidth="1"/>
    <col min="467" max="467" width="13.7109375" bestFit="1" customWidth="1"/>
    <col min="468" max="468" width="14.140625" bestFit="1" customWidth="1"/>
    <col min="469" max="469" width="14" bestFit="1" customWidth="1"/>
    <col min="470" max="470" width="14.140625" bestFit="1" customWidth="1"/>
    <col min="471" max="471" width="14.42578125" bestFit="1" customWidth="1"/>
    <col min="472" max="473" width="14.140625" bestFit="1" customWidth="1"/>
    <col min="474" max="487" width="11.7109375" bestFit="1" customWidth="1"/>
    <col min="488" max="488" width="11.85546875" bestFit="1" customWidth="1"/>
    <col min="489" max="489" width="12" bestFit="1" customWidth="1"/>
    <col min="490" max="490" width="12.7109375" bestFit="1" customWidth="1"/>
    <col min="491" max="491" width="12" bestFit="1" customWidth="1"/>
    <col min="492" max="492" width="11.85546875" bestFit="1" customWidth="1"/>
    <col min="493" max="494" width="12.140625" bestFit="1" customWidth="1"/>
    <col min="495" max="496" width="12" bestFit="1" customWidth="1"/>
    <col min="497" max="497" width="12.28515625" bestFit="1" customWidth="1"/>
    <col min="498" max="499" width="12" bestFit="1" customWidth="1"/>
    <col min="500" max="500" width="11.85546875" bestFit="1" customWidth="1"/>
    <col min="501" max="501" width="11.7109375" bestFit="1" customWidth="1"/>
    <col min="502" max="502" width="12.140625" bestFit="1" customWidth="1"/>
    <col min="503" max="505" width="11.7109375" bestFit="1" customWidth="1"/>
    <col min="506" max="506" width="18.28515625" bestFit="1" customWidth="1"/>
    <col min="507" max="507" width="19.42578125" bestFit="1" customWidth="1"/>
    <col min="508" max="508" width="4.28515625" bestFit="1" customWidth="1"/>
    <col min="509" max="509" width="16.5703125" bestFit="1" customWidth="1"/>
    <col min="510" max="510" width="11" bestFit="1" customWidth="1"/>
    <col min="511" max="511" width="11.5703125" bestFit="1" customWidth="1"/>
    <col min="512" max="512" width="7.42578125" bestFit="1" customWidth="1"/>
    <col min="513" max="514" width="12.5703125" bestFit="1" customWidth="1"/>
    <col min="515" max="515" width="13.85546875" bestFit="1" customWidth="1"/>
    <col min="516" max="516" width="12.85546875" bestFit="1" customWidth="1"/>
    <col min="517" max="517" width="13.5703125" bestFit="1" customWidth="1"/>
    <col min="518" max="526" width="12.5703125" bestFit="1" customWidth="1"/>
    <col min="527" max="527" width="13.85546875" bestFit="1" customWidth="1"/>
    <col min="528" max="528" width="12.7109375" bestFit="1" customWidth="1"/>
    <col min="529" max="529" width="8.28515625" bestFit="1" customWidth="1"/>
    <col min="530" max="545" width="10.140625" bestFit="1" customWidth="1"/>
    <col min="546" max="547" width="8.140625" bestFit="1" customWidth="1"/>
    <col min="548" max="548" width="9.28515625" bestFit="1" customWidth="1"/>
    <col min="549" max="549" width="9" bestFit="1" customWidth="1"/>
    <col min="550" max="550" width="8" bestFit="1" customWidth="1"/>
    <col min="551" max="551" width="8.28515625" bestFit="1" customWidth="1"/>
    <col min="552" max="552" width="8.85546875" bestFit="1" customWidth="1"/>
    <col min="553" max="553" width="6.28515625" bestFit="1" customWidth="1"/>
    <col min="554" max="554" width="5.140625" bestFit="1" customWidth="1"/>
    <col min="555" max="555" width="7" bestFit="1" customWidth="1"/>
    <col min="556" max="556" width="10.5703125" bestFit="1" customWidth="1"/>
    <col min="557" max="557" width="10" bestFit="1" customWidth="1"/>
    <col min="558" max="558" width="15.140625" bestFit="1" customWidth="1"/>
    <col min="559" max="561" width="7.5703125" bestFit="1" customWidth="1"/>
    <col min="562" max="562" width="8.28515625" bestFit="1" customWidth="1"/>
    <col min="563" max="563" width="8.140625" bestFit="1" customWidth="1"/>
    <col min="564" max="564" width="7.85546875" bestFit="1" customWidth="1"/>
    <col min="565" max="565" width="8.140625" bestFit="1" customWidth="1"/>
    <col min="566" max="566" width="8.85546875" bestFit="1" customWidth="1"/>
    <col min="567" max="567" width="9" bestFit="1" customWidth="1"/>
    <col min="568" max="568" width="7.7109375" bestFit="1" customWidth="1"/>
    <col min="569" max="569" width="8" bestFit="1" customWidth="1"/>
    <col min="570" max="570" width="8.42578125" bestFit="1" customWidth="1"/>
    <col min="571" max="571" width="8.28515625" bestFit="1" customWidth="1"/>
    <col min="572" max="572" width="8.140625" bestFit="1" customWidth="1"/>
    <col min="573" max="573" width="8" bestFit="1" customWidth="1"/>
    <col min="574" max="574" width="8.5703125" bestFit="1" customWidth="1"/>
    <col min="575" max="575" width="8.42578125" bestFit="1" customWidth="1"/>
    <col min="576" max="576" width="17.42578125" bestFit="1" customWidth="1"/>
    <col min="577" max="577" width="7.5703125" bestFit="1" customWidth="1"/>
    <col min="578" max="579" width="16.140625" bestFit="1" customWidth="1"/>
    <col min="580" max="580" width="8.85546875" bestFit="1" customWidth="1"/>
    <col min="581" max="581" width="7.42578125" bestFit="1" customWidth="1"/>
    <col min="582" max="582" width="9.7109375" bestFit="1" customWidth="1"/>
    <col min="583" max="583" width="10.140625" bestFit="1" customWidth="1"/>
    <col min="584" max="584" width="7.28515625" bestFit="1" customWidth="1"/>
    <col min="585" max="585" width="8" bestFit="1" customWidth="1"/>
    <col min="586" max="586" width="8.42578125" bestFit="1" customWidth="1"/>
    <col min="587" max="587" width="7.7109375" bestFit="1" customWidth="1"/>
    <col min="588" max="588" width="8" bestFit="1" customWidth="1"/>
    <col min="589" max="589" width="6.140625" bestFit="1" customWidth="1"/>
    <col min="590" max="590" width="8.5703125" bestFit="1" customWidth="1"/>
    <col min="591" max="592" width="8.28515625" bestFit="1" customWidth="1"/>
    <col min="594" max="594" width="7.85546875" bestFit="1" customWidth="1"/>
    <col min="595" max="595" width="12.5703125" bestFit="1" customWidth="1"/>
    <col min="596" max="596" width="9.28515625" bestFit="1" customWidth="1"/>
    <col min="597" max="597" width="5" bestFit="1" customWidth="1"/>
    <col min="598" max="598" width="9.7109375" bestFit="1" customWidth="1"/>
    <col min="599" max="599" width="8.7109375" bestFit="1" customWidth="1"/>
    <col min="600" max="600" width="7.42578125" bestFit="1" customWidth="1"/>
    <col min="601" max="601" width="8.7109375" bestFit="1" customWidth="1"/>
    <col min="602" max="602" width="8.85546875" bestFit="1" customWidth="1"/>
    <col min="603" max="603" width="7.85546875" bestFit="1" customWidth="1"/>
    <col min="604" max="604" width="8.7109375" bestFit="1" customWidth="1"/>
    <col min="605" max="605" width="8.140625" bestFit="1" customWidth="1"/>
    <col min="606" max="606" width="8.42578125" bestFit="1" customWidth="1"/>
    <col min="607" max="607" width="10" bestFit="1" customWidth="1"/>
    <col min="608" max="608" width="9.5703125" bestFit="1" customWidth="1"/>
    <col min="609" max="609" width="8.85546875" bestFit="1" customWidth="1"/>
    <col min="610" max="610" width="7.7109375" bestFit="1" customWidth="1"/>
    <col min="611" max="611" width="7.85546875" bestFit="1" customWidth="1"/>
    <col min="612" max="612" width="9" bestFit="1" customWidth="1"/>
    <col min="613" max="613" width="8.140625" bestFit="1" customWidth="1"/>
    <col min="614" max="614" width="13.42578125" bestFit="1" customWidth="1"/>
    <col min="615" max="615" width="16.7109375" bestFit="1" customWidth="1"/>
    <col min="616" max="616" width="8.42578125" bestFit="1" customWidth="1"/>
    <col min="617" max="617" width="13.140625" bestFit="1" customWidth="1"/>
    <col min="618" max="618" width="7.7109375" bestFit="1" customWidth="1"/>
    <col min="619" max="619" width="7.28515625" bestFit="1" customWidth="1"/>
    <col min="620" max="620" width="6.5703125" bestFit="1" customWidth="1"/>
    <col min="621" max="621" width="7.28515625" bestFit="1" customWidth="1"/>
    <col min="622" max="622" width="7.140625" bestFit="1" customWidth="1"/>
    <col min="623" max="623" width="18.140625" bestFit="1" customWidth="1"/>
    <col min="624" max="624" width="7.7109375" bestFit="1" customWidth="1"/>
    <col min="625" max="626" width="7.28515625" bestFit="1" customWidth="1"/>
    <col min="627" max="627" width="10.85546875" bestFit="1" customWidth="1"/>
    <col min="628" max="629" width="9.85546875" bestFit="1" customWidth="1"/>
    <col min="630" max="630" width="8.85546875" bestFit="1" customWidth="1"/>
    <col min="631" max="631" width="8.42578125" bestFit="1" customWidth="1"/>
    <col min="632" max="634" width="7.5703125" bestFit="1" customWidth="1"/>
    <col min="635" max="635" width="8.5703125" bestFit="1" customWidth="1"/>
    <col min="636" max="663" width="7.5703125" bestFit="1" customWidth="1"/>
    <col min="664" max="664" width="11.28515625" bestFit="1" customWidth="1"/>
    <col min="665" max="665" width="7.5703125" bestFit="1" customWidth="1"/>
    <col min="666" max="666" width="6.42578125" bestFit="1" customWidth="1"/>
    <col min="667" max="667" width="11" bestFit="1" customWidth="1"/>
    <col min="668" max="668" width="18.28515625" bestFit="1" customWidth="1"/>
    <col min="669" max="670" width="7.42578125" bestFit="1" customWidth="1"/>
    <col min="671" max="672" width="9.5703125" bestFit="1" customWidth="1"/>
    <col min="673" max="673" width="10.28515625" bestFit="1" customWidth="1"/>
    <col min="674" max="674" width="12.7109375" bestFit="1" customWidth="1"/>
    <col min="675" max="676" width="7.7109375" bestFit="1" customWidth="1"/>
    <col min="677" max="677" width="16.5703125" bestFit="1" customWidth="1"/>
    <col min="678" max="678" width="6.7109375" bestFit="1" customWidth="1"/>
    <col min="679" max="679" width="8.7109375" bestFit="1" customWidth="1"/>
    <col min="680" max="680" width="8.85546875" bestFit="1" customWidth="1"/>
    <col min="681" max="681" width="7.7109375" bestFit="1" customWidth="1"/>
    <col min="682" max="682" width="7.5703125" bestFit="1" customWidth="1"/>
    <col min="683" max="683" width="9.28515625" bestFit="1" customWidth="1"/>
    <col min="684" max="684" width="8.140625" bestFit="1" customWidth="1"/>
    <col min="685" max="685" width="8.28515625" bestFit="1" customWidth="1"/>
    <col min="686" max="686" width="8.42578125" bestFit="1" customWidth="1"/>
    <col min="687" max="687" width="9" bestFit="1" customWidth="1"/>
    <col min="688" max="688" width="7.42578125" bestFit="1" customWidth="1"/>
    <col min="689" max="689" width="7" bestFit="1" customWidth="1"/>
    <col min="690" max="690" width="7.7109375" bestFit="1" customWidth="1"/>
    <col min="691" max="691" width="9.42578125" bestFit="1" customWidth="1"/>
    <col min="692" max="692" width="7.28515625" bestFit="1" customWidth="1"/>
    <col min="693" max="693" width="8" bestFit="1" customWidth="1"/>
    <col min="694" max="694" width="8.5703125" bestFit="1" customWidth="1"/>
    <col min="695" max="695" width="8.85546875" bestFit="1" customWidth="1"/>
    <col min="696" max="696" width="10.5703125" bestFit="1" customWidth="1"/>
    <col min="697" max="697" width="8.28515625" bestFit="1" customWidth="1"/>
    <col min="698" max="698" width="8.42578125" bestFit="1" customWidth="1"/>
    <col min="699" max="699" width="8" bestFit="1" customWidth="1"/>
    <col min="700" max="700" width="7.42578125" bestFit="1" customWidth="1"/>
    <col min="701" max="702" width="8.140625" bestFit="1" customWidth="1"/>
    <col min="703" max="706" width="8.5703125" bestFit="1" customWidth="1"/>
    <col min="707" max="707" width="9.85546875" bestFit="1" customWidth="1"/>
    <col min="708" max="708" width="8.28515625" bestFit="1" customWidth="1"/>
    <col min="709" max="709" width="7.140625" bestFit="1" customWidth="1"/>
    <col min="710" max="710" width="8.7109375" bestFit="1" customWidth="1"/>
    <col min="711" max="711" width="8.140625" bestFit="1" customWidth="1"/>
    <col min="712" max="712" width="7.7109375" bestFit="1" customWidth="1"/>
    <col min="713" max="713" width="7.28515625" bestFit="1" customWidth="1"/>
    <col min="714" max="714" width="8.28515625" bestFit="1" customWidth="1"/>
    <col min="715" max="715" width="7.5703125" bestFit="1" customWidth="1"/>
    <col min="716" max="716" width="7.42578125" bestFit="1" customWidth="1"/>
    <col min="717" max="717" width="7.28515625" bestFit="1" customWidth="1"/>
    <col min="718" max="718" width="6.7109375" bestFit="1" customWidth="1"/>
    <col min="719" max="719" width="7.140625" bestFit="1" customWidth="1"/>
    <col min="720" max="720" width="8.85546875" bestFit="1" customWidth="1"/>
    <col min="721" max="721" width="10" bestFit="1" customWidth="1"/>
    <col min="722" max="722" width="9.85546875" bestFit="1" customWidth="1"/>
    <col min="723" max="724" width="9.28515625" bestFit="1" customWidth="1"/>
    <col min="725" max="725" width="8.85546875" bestFit="1" customWidth="1"/>
    <col min="726" max="726" width="8.5703125" bestFit="1" customWidth="1"/>
    <col min="727" max="727" width="7.85546875" bestFit="1" customWidth="1"/>
    <col min="729" max="729" width="8.140625" bestFit="1" customWidth="1"/>
    <col min="730" max="730" width="8.28515625" bestFit="1" customWidth="1"/>
    <col min="731" max="732" width="7.42578125" bestFit="1" customWidth="1"/>
    <col min="733" max="733" width="15" bestFit="1" customWidth="1"/>
    <col min="734" max="734" width="10.7109375" bestFit="1" customWidth="1"/>
    <col min="735" max="735" width="14.28515625" bestFit="1" customWidth="1"/>
    <col min="736" max="739" width="8.85546875" bestFit="1" customWidth="1"/>
    <col min="740" max="741" width="9.85546875" bestFit="1" customWidth="1"/>
    <col min="742" max="744" width="8.85546875" bestFit="1" customWidth="1"/>
    <col min="745" max="745" width="7.5703125" bestFit="1" customWidth="1"/>
    <col min="746" max="746" width="7" bestFit="1" customWidth="1"/>
    <col min="747" max="747" width="5.7109375" bestFit="1" customWidth="1"/>
    <col min="748" max="748" width="8.7109375" bestFit="1" customWidth="1"/>
    <col min="749" max="749" width="10.28515625" bestFit="1" customWidth="1"/>
    <col min="750" max="750" width="11.85546875" bestFit="1" customWidth="1"/>
    <col min="751" max="751" width="8.7109375" bestFit="1" customWidth="1"/>
    <col min="752" max="752" width="7.42578125" bestFit="1" customWidth="1"/>
    <col min="753" max="753" width="8" bestFit="1" customWidth="1"/>
    <col min="754" max="754" width="8.140625" bestFit="1" customWidth="1"/>
    <col min="755" max="755" width="8.42578125" bestFit="1" customWidth="1"/>
    <col min="756" max="756" width="9.28515625" bestFit="1" customWidth="1"/>
    <col min="757" max="757" width="12.7109375" bestFit="1" customWidth="1"/>
    <col min="758" max="758" width="8" bestFit="1" customWidth="1"/>
    <col min="759" max="759" width="7.42578125" bestFit="1" customWidth="1"/>
    <col min="760" max="760" width="7.5703125" bestFit="1" customWidth="1"/>
    <col min="761" max="761" width="7" bestFit="1" customWidth="1"/>
    <col min="762" max="762" width="7.7109375" bestFit="1" customWidth="1"/>
    <col min="763" max="763" width="8.42578125" bestFit="1" customWidth="1"/>
    <col min="764" max="764" width="8.140625" bestFit="1" customWidth="1"/>
    <col min="765" max="766" width="8.7109375" bestFit="1" customWidth="1"/>
    <col min="767" max="767" width="8.42578125" bestFit="1" customWidth="1"/>
    <col min="768" max="768" width="8.140625" bestFit="1" customWidth="1"/>
    <col min="769" max="769" width="8" bestFit="1" customWidth="1"/>
    <col min="770" max="770" width="5.28515625" bestFit="1" customWidth="1"/>
    <col min="771" max="771" width="8" bestFit="1" customWidth="1"/>
    <col min="772" max="772" width="7.7109375" bestFit="1" customWidth="1"/>
    <col min="773" max="773" width="7.5703125" bestFit="1" customWidth="1"/>
    <col min="774" max="774" width="9.5703125" bestFit="1" customWidth="1"/>
    <col min="775" max="775" width="8.42578125" bestFit="1" customWidth="1"/>
    <col min="776" max="776" width="7.7109375" bestFit="1" customWidth="1"/>
    <col min="777" max="777" width="4.7109375" bestFit="1" customWidth="1"/>
    <col min="778" max="778" width="8.85546875" bestFit="1" customWidth="1"/>
    <col min="779" max="779" width="8.28515625" bestFit="1" customWidth="1"/>
    <col min="780" max="781" width="7.7109375" bestFit="1" customWidth="1"/>
    <col min="782" max="782" width="7.85546875" bestFit="1" customWidth="1"/>
    <col min="783" max="783" width="7.7109375" bestFit="1" customWidth="1"/>
    <col min="784" max="784" width="7.5703125" bestFit="1" customWidth="1"/>
    <col min="785" max="786" width="7.7109375" bestFit="1" customWidth="1"/>
    <col min="787" max="787" width="7" bestFit="1" customWidth="1"/>
    <col min="788" max="788" width="7.85546875" bestFit="1" customWidth="1"/>
    <col min="789" max="789" width="7.140625" bestFit="1" customWidth="1"/>
    <col min="790" max="790" width="7" bestFit="1" customWidth="1"/>
    <col min="791" max="791" width="7.5703125" bestFit="1" customWidth="1"/>
    <col min="792" max="792" width="5.5703125" bestFit="1" customWidth="1"/>
    <col min="793" max="793" width="6.7109375" bestFit="1" customWidth="1"/>
    <col min="794" max="794" width="8" bestFit="1" customWidth="1"/>
    <col min="795" max="795" width="6.85546875" bestFit="1" customWidth="1"/>
    <col min="796" max="796" width="7.42578125" bestFit="1" customWidth="1"/>
    <col min="797" max="797" width="8" bestFit="1" customWidth="1"/>
    <col min="798" max="798" width="6.5703125" bestFit="1" customWidth="1"/>
    <col min="799" max="800" width="7.42578125" bestFit="1" customWidth="1"/>
    <col min="801" max="801" width="6.42578125" bestFit="1" customWidth="1"/>
    <col min="802" max="802" width="8.140625" bestFit="1" customWidth="1"/>
    <col min="803" max="803" width="7.140625" bestFit="1" customWidth="1"/>
    <col min="804" max="804" width="8.5703125" bestFit="1" customWidth="1"/>
    <col min="805" max="805" width="7.85546875" bestFit="1" customWidth="1"/>
    <col min="806" max="806" width="8.85546875" bestFit="1" customWidth="1"/>
    <col min="807" max="808" width="7.42578125" bestFit="1" customWidth="1"/>
    <col min="809" max="809" width="7.5703125" bestFit="1" customWidth="1"/>
    <col min="810" max="810" width="8.28515625" bestFit="1" customWidth="1"/>
    <col min="811" max="811" width="7.7109375" bestFit="1" customWidth="1"/>
    <col min="812" max="812" width="7.140625" bestFit="1" customWidth="1"/>
    <col min="813" max="813" width="11.28515625" bestFit="1" customWidth="1"/>
    <col min="814" max="814" width="8" bestFit="1" customWidth="1"/>
    <col min="815" max="815" width="8.140625" bestFit="1" customWidth="1"/>
    <col min="816" max="816" width="7.85546875" bestFit="1" customWidth="1"/>
    <col min="817" max="817" width="7.42578125" bestFit="1" customWidth="1"/>
    <col min="818" max="818" width="10.28515625" bestFit="1" customWidth="1"/>
    <col min="819" max="819" width="8.7109375" bestFit="1" customWidth="1"/>
    <col min="820" max="820" width="7.28515625" bestFit="1" customWidth="1"/>
    <col min="821" max="821" width="7.85546875" bestFit="1" customWidth="1"/>
    <col min="822" max="822" width="7.7109375" bestFit="1" customWidth="1"/>
    <col min="823" max="823" width="7.28515625" bestFit="1" customWidth="1"/>
    <col min="824" max="824" width="7.7109375" bestFit="1" customWidth="1"/>
    <col min="825" max="825" width="8.140625" bestFit="1" customWidth="1"/>
    <col min="826" max="826" width="6" bestFit="1" customWidth="1"/>
    <col min="827" max="827" width="8.140625" bestFit="1" customWidth="1"/>
    <col min="828" max="828" width="8" bestFit="1" customWidth="1"/>
    <col min="829" max="829" width="7.28515625" bestFit="1" customWidth="1"/>
    <col min="830" max="830" width="8.140625" bestFit="1" customWidth="1"/>
    <col min="831" max="832" width="9" bestFit="1" customWidth="1"/>
    <col min="833" max="833" width="8.5703125" bestFit="1" customWidth="1"/>
    <col min="837" max="838" width="8.140625" bestFit="1" customWidth="1"/>
    <col min="839" max="839" width="8.85546875" bestFit="1" customWidth="1"/>
    <col min="840" max="840" width="5.28515625" bestFit="1" customWidth="1"/>
    <col min="841" max="841" width="6.140625" bestFit="1" customWidth="1"/>
    <col min="842" max="842" width="6.42578125" bestFit="1" customWidth="1"/>
    <col min="843" max="843" width="6.140625" bestFit="1" customWidth="1"/>
    <col min="844" max="844" width="7.28515625" bestFit="1" customWidth="1"/>
    <col min="845" max="845" width="11.28515625" bestFit="1" customWidth="1"/>
  </cols>
  <sheetData>
    <row r="3" spans="1:4">
      <c r="A3" s="17" t="s">
        <v>875</v>
      </c>
      <c r="B3" s="17" t="s">
        <v>125</v>
      </c>
      <c r="C3" t="s">
        <v>1394</v>
      </c>
      <c r="D3" t="s">
        <v>1396</v>
      </c>
    </row>
    <row r="4" spans="1:4">
      <c r="A4" t="s">
        <v>191</v>
      </c>
      <c r="B4" t="s">
        <v>191</v>
      </c>
      <c r="C4">
        <v>2</v>
      </c>
      <c r="D4">
        <f>IF(A4=B4,SUMIF(A:A,A4,C:C),0)</f>
        <v>2</v>
      </c>
    </row>
    <row r="5" spans="1:4">
      <c r="A5" t="s">
        <v>193</v>
      </c>
      <c r="B5" t="s">
        <v>193</v>
      </c>
      <c r="C5">
        <v>5</v>
      </c>
      <c r="D5">
        <f t="shared" ref="D5:D68" si="0">IF(A5=B5,SUMIF(A:A,A5,C:C),0)</f>
        <v>5</v>
      </c>
    </row>
    <row r="6" spans="1:4">
      <c r="A6" t="s">
        <v>193</v>
      </c>
      <c r="B6" t="s">
        <v>1942</v>
      </c>
      <c r="C6">
        <v>0</v>
      </c>
      <c r="D6">
        <f t="shared" si="0"/>
        <v>0</v>
      </c>
    </row>
    <row r="7" spans="1:4">
      <c r="A7" t="s">
        <v>494</v>
      </c>
      <c r="B7" t="s">
        <v>494</v>
      </c>
      <c r="C7">
        <v>0</v>
      </c>
      <c r="D7">
        <f t="shared" si="0"/>
        <v>0</v>
      </c>
    </row>
    <row r="8" spans="1:4">
      <c r="A8" t="s">
        <v>494</v>
      </c>
      <c r="B8" t="s">
        <v>2079</v>
      </c>
      <c r="C8">
        <v>0</v>
      </c>
      <c r="D8">
        <f t="shared" si="0"/>
        <v>0</v>
      </c>
    </row>
    <row r="9" spans="1:4">
      <c r="A9" t="s">
        <v>2325</v>
      </c>
      <c r="C9">
        <v>0</v>
      </c>
      <c r="D9">
        <f t="shared" si="0"/>
        <v>0</v>
      </c>
    </row>
    <row r="10" spans="1:4">
      <c r="A10" t="s">
        <v>195</v>
      </c>
      <c r="B10" t="s">
        <v>195</v>
      </c>
      <c r="C10">
        <v>1</v>
      </c>
      <c r="D10">
        <f t="shared" si="0"/>
        <v>1</v>
      </c>
    </row>
    <row r="11" spans="1:4">
      <c r="A11" t="s">
        <v>1943</v>
      </c>
      <c r="B11" t="s">
        <v>1943</v>
      </c>
      <c r="C11">
        <v>0</v>
      </c>
      <c r="D11">
        <f t="shared" si="0"/>
        <v>0</v>
      </c>
    </row>
    <row r="12" spans="1:4">
      <c r="A12" t="s">
        <v>201</v>
      </c>
      <c r="B12" t="s">
        <v>201</v>
      </c>
      <c r="C12">
        <v>7</v>
      </c>
      <c r="D12">
        <f t="shared" si="0"/>
        <v>7</v>
      </c>
    </row>
    <row r="13" spans="1:4">
      <c r="A13" t="s">
        <v>202</v>
      </c>
      <c r="B13" t="s">
        <v>202</v>
      </c>
      <c r="C13">
        <v>5</v>
      </c>
      <c r="D13">
        <f t="shared" si="0"/>
        <v>5</v>
      </c>
    </row>
    <row r="14" spans="1:4">
      <c r="A14" t="s">
        <v>496</v>
      </c>
      <c r="B14" t="s">
        <v>496</v>
      </c>
      <c r="C14">
        <v>5</v>
      </c>
      <c r="D14">
        <f t="shared" si="0"/>
        <v>5</v>
      </c>
    </row>
    <row r="15" spans="1:4">
      <c r="A15" t="s">
        <v>1585</v>
      </c>
      <c r="B15" t="s">
        <v>1585</v>
      </c>
      <c r="C15">
        <v>2</v>
      </c>
      <c r="D15">
        <f t="shared" si="0"/>
        <v>2</v>
      </c>
    </row>
    <row r="16" spans="1:4">
      <c r="A16" t="s">
        <v>546</v>
      </c>
      <c r="B16" t="s">
        <v>546</v>
      </c>
      <c r="C16">
        <v>1</v>
      </c>
      <c r="D16">
        <f t="shared" si="0"/>
        <v>1</v>
      </c>
    </row>
    <row r="17" spans="1:4">
      <c r="A17" t="s">
        <v>226</v>
      </c>
      <c r="B17" t="s">
        <v>224</v>
      </c>
      <c r="C17">
        <v>2</v>
      </c>
      <c r="D17">
        <f t="shared" si="0"/>
        <v>0</v>
      </c>
    </row>
    <row r="18" spans="1:4">
      <c r="A18" t="s">
        <v>226</v>
      </c>
      <c r="B18" t="s">
        <v>226</v>
      </c>
      <c r="C18">
        <v>1</v>
      </c>
      <c r="D18">
        <f t="shared" si="0"/>
        <v>3</v>
      </c>
    </row>
    <row r="19" spans="1:4">
      <c r="A19" t="s">
        <v>227</v>
      </c>
      <c r="B19" t="s">
        <v>227</v>
      </c>
      <c r="C19">
        <v>1</v>
      </c>
      <c r="D19">
        <f t="shared" si="0"/>
        <v>1</v>
      </c>
    </row>
    <row r="20" spans="1:4">
      <c r="A20" t="s">
        <v>227</v>
      </c>
      <c r="B20" t="s">
        <v>1412</v>
      </c>
      <c r="C20">
        <v>0</v>
      </c>
      <c r="D20">
        <f t="shared" si="0"/>
        <v>0</v>
      </c>
    </row>
    <row r="21" spans="1:4">
      <c r="A21" t="s">
        <v>1959</v>
      </c>
      <c r="B21" t="s">
        <v>639</v>
      </c>
      <c r="C21">
        <v>2</v>
      </c>
      <c r="D21">
        <f t="shared" si="0"/>
        <v>0</v>
      </c>
    </row>
    <row r="22" spans="1:4">
      <c r="A22" t="s">
        <v>1959</v>
      </c>
      <c r="B22" t="s">
        <v>1959</v>
      </c>
      <c r="C22">
        <v>1</v>
      </c>
      <c r="D22">
        <f t="shared" si="0"/>
        <v>3</v>
      </c>
    </row>
    <row r="23" spans="1:4">
      <c r="A23" t="s">
        <v>2327</v>
      </c>
      <c r="B23" t="s">
        <v>1416</v>
      </c>
      <c r="C23">
        <v>0</v>
      </c>
      <c r="D23">
        <f t="shared" si="0"/>
        <v>0</v>
      </c>
    </row>
    <row r="24" spans="1:4">
      <c r="A24" t="s">
        <v>260</v>
      </c>
      <c r="B24" t="s">
        <v>501</v>
      </c>
      <c r="C24">
        <v>1</v>
      </c>
      <c r="D24">
        <f t="shared" si="0"/>
        <v>0</v>
      </c>
    </row>
    <row r="25" spans="1:4">
      <c r="A25" t="s">
        <v>260</v>
      </c>
      <c r="B25" t="s">
        <v>260</v>
      </c>
      <c r="C25">
        <v>0</v>
      </c>
      <c r="D25">
        <f t="shared" si="0"/>
        <v>1</v>
      </c>
    </row>
    <row r="26" spans="1:4">
      <c r="A26" t="s">
        <v>262</v>
      </c>
      <c r="B26" t="s">
        <v>262</v>
      </c>
      <c r="C26">
        <v>0</v>
      </c>
      <c r="D26">
        <f t="shared" si="0"/>
        <v>0</v>
      </c>
    </row>
    <row r="27" spans="1:4">
      <c r="A27" t="s">
        <v>502</v>
      </c>
      <c r="B27" t="s">
        <v>502</v>
      </c>
      <c r="C27">
        <v>0</v>
      </c>
      <c r="D27">
        <f t="shared" si="0"/>
        <v>0</v>
      </c>
    </row>
    <row r="28" spans="1:4">
      <c r="A28" t="s">
        <v>1022</v>
      </c>
      <c r="B28" t="s">
        <v>1022</v>
      </c>
      <c r="C28">
        <v>1</v>
      </c>
      <c r="D28">
        <f t="shared" si="0"/>
        <v>1</v>
      </c>
    </row>
    <row r="29" spans="1:4">
      <c r="A29" t="s">
        <v>272</v>
      </c>
      <c r="B29" t="s">
        <v>272</v>
      </c>
      <c r="C29">
        <v>1</v>
      </c>
      <c r="D29">
        <f t="shared" si="0"/>
        <v>1</v>
      </c>
    </row>
    <row r="30" spans="1:4">
      <c r="A30" t="s">
        <v>272</v>
      </c>
      <c r="B30" t="s">
        <v>1978</v>
      </c>
      <c r="C30">
        <v>0</v>
      </c>
      <c r="D30">
        <f t="shared" si="0"/>
        <v>0</v>
      </c>
    </row>
    <row r="31" spans="1:4">
      <c r="A31" t="s">
        <v>278</v>
      </c>
      <c r="B31" t="s">
        <v>278</v>
      </c>
      <c r="C31">
        <v>0</v>
      </c>
      <c r="D31">
        <f t="shared" si="0"/>
        <v>0</v>
      </c>
    </row>
    <row r="32" spans="1:4">
      <c r="A32" t="s">
        <v>286</v>
      </c>
      <c r="B32" t="s">
        <v>286</v>
      </c>
      <c r="C32">
        <v>4</v>
      </c>
      <c r="D32">
        <f t="shared" si="0"/>
        <v>4</v>
      </c>
    </row>
    <row r="33" spans="1:4">
      <c r="A33" t="s">
        <v>287</v>
      </c>
      <c r="B33" t="s">
        <v>287</v>
      </c>
      <c r="C33">
        <v>3</v>
      </c>
      <c r="D33">
        <f t="shared" si="0"/>
        <v>3</v>
      </c>
    </row>
    <row r="34" spans="1:4">
      <c r="A34" t="s">
        <v>290</v>
      </c>
      <c r="B34" t="s">
        <v>290</v>
      </c>
      <c r="C34">
        <v>0</v>
      </c>
      <c r="D34">
        <f t="shared" si="0"/>
        <v>0</v>
      </c>
    </row>
    <row r="35" spans="1:4">
      <c r="A35" t="s">
        <v>292</v>
      </c>
      <c r="B35" t="s">
        <v>291</v>
      </c>
      <c r="C35">
        <v>3</v>
      </c>
      <c r="D35">
        <f t="shared" si="0"/>
        <v>0</v>
      </c>
    </row>
    <row r="36" spans="1:4">
      <c r="A36" t="s">
        <v>292</v>
      </c>
      <c r="B36" t="s">
        <v>292</v>
      </c>
      <c r="C36">
        <v>1</v>
      </c>
      <c r="D36">
        <f t="shared" si="0"/>
        <v>4</v>
      </c>
    </row>
    <row r="37" spans="1:4">
      <c r="A37" t="s">
        <v>1821</v>
      </c>
      <c r="B37" t="s">
        <v>1821</v>
      </c>
      <c r="C37">
        <v>1</v>
      </c>
      <c r="D37">
        <f t="shared" si="0"/>
        <v>2</v>
      </c>
    </row>
    <row r="38" spans="1:4">
      <c r="A38" t="s">
        <v>1821</v>
      </c>
      <c r="B38" t="s">
        <v>1084</v>
      </c>
      <c r="C38">
        <v>1</v>
      </c>
      <c r="D38">
        <f t="shared" si="0"/>
        <v>0</v>
      </c>
    </row>
    <row r="39" spans="1:4">
      <c r="A39" t="s">
        <v>314</v>
      </c>
      <c r="B39" t="s">
        <v>314</v>
      </c>
      <c r="C39">
        <v>2</v>
      </c>
      <c r="D39">
        <f t="shared" si="0"/>
        <v>2</v>
      </c>
    </row>
    <row r="40" spans="1:4">
      <c r="A40" t="s">
        <v>330</v>
      </c>
      <c r="B40" t="s">
        <v>330</v>
      </c>
      <c r="C40">
        <v>3</v>
      </c>
      <c r="D40">
        <f t="shared" si="0"/>
        <v>3</v>
      </c>
    </row>
    <row r="41" spans="1:4">
      <c r="A41" t="s">
        <v>1116</v>
      </c>
      <c r="B41" t="s">
        <v>1116</v>
      </c>
      <c r="C41">
        <v>2</v>
      </c>
      <c r="D41">
        <f t="shared" si="0"/>
        <v>2</v>
      </c>
    </row>
    <row r="42" spans="1:4">
      <c r="A42" t="s">
        <v>1116</v>
      </c>
      <c r="B42" t="s">
        <v>335</v>
      </c>
      <c r="C42">
        <v>0</v>
      </c>
      <c r="D42">
        <f t="shared" si="0"/>
        <v>0</v>
      </c>
    </row>
    <row r="43" spans="1:4">
      <c r="A43" t="s">
        <v>337</v>
      </c>
      <c r="B43" t="s">
        <v>337</v>
      </c>
      <c r="C43">
        <v>6</v>
      </c>
      <c r="D43">
        <f t="shared" si="0"/>
        <v>6</v>
      </c>
    </row>
    <row r="44" spans="1:4">
      <c r="A44" t="s">
        <v>337</v>
      </c>
      <c r="B44" t="s">
        <v>339</v>
      </c>
      <c r="C44">
        <v>0</v>
      </c>
      <c r="D44">
        <f t="shared" si="0"/>
        <v>0</v>
      </c>
    </row>
    <row r="45" spans="1:4">
      <c r="A45" t="s">
        <v>340</v>
      </c>
      <c r="B45" t="s">
        <v>340</v>
      </c>
      <c r="C45">
        <v>0</v>
      </c>
      <c r="D45">
        <f t="shared" si="0"/>
        <v>0</v>
      </c>
    </row>
    <row r="46" spans="1:4">
      <c r="A46" t="s">
        <v>342</v>
      </c>
      <c r="B46" t="s">
        <v>342</v>
      </c>
      <c r="C46">
        <v>1</v>
      </c>
      <c r="D46">
        <f t="shared" si="0"/>
        <v>1</v>
      </c>
    </row>
    <row r="47" spans="1:4">
      <c r="A47" t="s">
        <v>1846</v>
      </c>
      <c r="B47" t="s">
        <v>1846</v>
      </c>
      <c r="C47">
        <v>1</v>
      </c>
      <c r="D47">
        <f t="shared" si="0"/>
        <v>1</v>
      </c>
    </row>
    <row r="48" spans="1:4">
      <c r="A48" t="s">
        <v>344</v>
      </c>
      <c r="B48" t="s">
        <v>344</v>
      </c>
      <c r="C48">
        <v>1</v>
      </c>
      <c r="D48">
        <f t="shared" si="0"/>
        <v>6</v>
      </c>
    </row>
    <row r="49" spans="1:4">
      <c r="A49" t="s">
        <v>344</v>
      </c>
      <c r="B49" t="s">
        <v>2022</v>
      </c>
      <c r="C49">
        <v>5</v>
      </c>
      <c r="D49">
        <f t="shared" si="0"/>
        <v>0</v>
      </c>
    </row>
    <row r="50" spans="1:4">
      <c r="A50" t="s">
        <v>345</v>
      </c>
      <c r="B50" t="s">
        <v>345</v>
      </c>
      <c r="C50">
        <v>1</v>
      </c>
      <c r="D50">
        <f t="shared" si="0"/>
        <v>1</v>
      </c>
    </row>
    <row r="51" spans="1:4">
      <c r="A51" t="s">
        <v>346</v>
      </c>
      <c r="B51" t="s">
        <v>346</v>
      </c>
      <c r="C51">
        <v>7</v>
      </c>
      <c r="D51">
        <f t="shared" si="0"/>
        <v>8</v>
      </c>
    </row>
    <row r="52" spans="1:4">
      <c r="A52" t="s">
        <v>346</v>
      </c>
      <c r="B52" t="s">
        <v>1444</v>
      </c>
      <c r="C52">
        <v>1</v>
      </c>
      <c r="D52">
        <f t="shared" si="0"/>
        <v>0</v>
      </c>
    </row>
    <row r="53" spans="1:4">
      <c r="A53" t="s">
        <v>357</v>
      </c>
      <c r="B53" t="s">
        <v>357</v>
      </c>
      <c r="C53">
        <v>5</v>
      </c>
      <c r="D53">
        <f t="shared" si="0"/>
        <v>7</v>
      </c>
    </row>
    <row r="54" spans="1:4">
      <c r="A54" t="s">
        <v>357</v>
      </c>
      <c r="B54" t="s">
        <v>1470</v>
      </c>
      <c r="C54">
        <v>2</v>
      </c>
      <c r="D54">
        <f t="shared" si="0"/>
        <v>0</v>
      </c>
    </row>
    <row r="55" spans="1:4">
      <c r="A55" t="s">
        <v>173</v>
      </c>
      <c r="C55">
        <v>88</v>
      </c>
      <c r="D55">
        <f t="shared" si="0"/>
        <v>0</v>
      </c>
    </row>
    <row r="56" spans="1:4">
      <c r="D56">
        <f t="shared" si="0"/>
        <v>0</v>
      </c>
    </row>
    <row r="57" spans="1:4">
      <c r="D57">
        <f t="shared" si="0"/>
        <v>0</v>
      </c>
    </row>
    <row r="58" spans="1:4">
      <c r="D58">
        <f t="shared" si="0"/>
        <v>0</v>
      </c>
    </row>
    <row r="59" spans="1:4">
      <c r="D59">
        <f t="shared" si="0"/>
        <v>0</v>
      </c>
    </row>
    <row r="60" spans="1:4">
      <c r="D60">
        <f t="shared" si="0"/>
        <v>0</v>
      </c>
    </row>
    <row r="61" spans="1:4">
      <c r="D61">
        <f t="shared" si="0"/>
        <v>0</v>
      </c>
    </row>
    <row r="62" spans="1:4">
      <c r="D62">
        <f t="shared" si="0"/>
        <v>0</v>
      </c>
    </row>
    <row r="63" spans="1:4">
      <c r="D63">
        <f t="shared" si="0"/>
        <v>0</v>
      </c>
    </row>
    <row r="64" spans="1:4">
      <c r="D64">
        <f t="shared" si="0"/>
        <v>0</v>
      </c>
    </row>
    <row r="65" spans="4:4">
      <c r="D65">
        <f t="shared" si="0"/>
        <v>0</v>
      </c>
    </row>
    <row r="66" spans="4:4">
      <c r="D66">
        <f t="shared" si="0"/>
        <v>0</v>
      </c>
    </row>
    <row r="67" spans="4:4">
      <c r="D67">
        <f t="shared" si="0"/>
        <v>0</v>
      </c>
    </row>
    <row r="68" spans="4:4">
      <c r="D68">
        <f t="shared" si="0"/>
        <v>0</v>
      </c>
    </row>
    <row r="69" spans="4:4">
      <c r="D69">
        <f t="shared" ref="D69:D89" si="1">IF(A69=B69,SUMIF(A:A,A69,C:C),0)</f>
        <v>0</v>
      </c>
    </row>
    <row r="70" spans="4:4">
      <c r="D70">
        <f t="shared" si="1"/>
        <v>0</v>
      </c>
    </row>
    <row r="71" spans="4:4">
      <c r="D71">
        <f t="shared" si="1"/>
        <v>0</v>
      </c>
    </row>
    <row r="72" spans="4:4">
      <c r="D72">
        <f t="shared" si="1"/>
        <v>0</v>
      </c>
    </row>
    <row r="73" spans="4:4">
      <c r="D73">
        <f t="shared" si="1"/>
        <v>0</v>
      </c>
    </row>
    <row r="74" spans="4:4">
      <c r="D74">
        <f t="shared" si="1"/>
        <v>0</v>
      </c>
    </row>
    <row r="75" spans="4:4">
      <c r="D75">
        <f t="shared" si="1"/>
        <v>0</v>
      </c>
    </row>
    <row r="76" spans="4:4">
      <c r="D76">
        <f t="shared" si="1"/>
        <v>0</v>
      </c>
    </row>
    <row r="77" spans="4:4">
      <c r="D77">
        <f t="shared" si="1"/>
        <v>0</v>
      </c>
    </row>
    <row r="78" spans="4:4">
      <c r="D78">
        <f t="shared" si="1"/>
        <v>0</v>
      </c>
    </row>
    <row r="79" spans="4:4">
      <c r="D79">
        <f t="shared" si="1"/>
        <v>0</v>
      </c>
    </row>
    <row r="80" spans="4:4">
      <c r="D80">
        <f t="shared" si="1"/>
        <v>0</v>
      </c>
    </row>
    <row r="81" spans="4:4">
      <c r="D81">
        <f t="shared" si="1"/>
        <v>0</v>
      </c>
    </row>
    <row r="82" spans="4:4">
      <c r="D82">
        <f t="shared" si="1"/>
        <v>0</v>
      </c>
    </row>
    <row r="83" spans="4:4">
      <c r="D83">
        <f t="shared" si="1"/>
        <v>0</v>
      </c>
    </row>
    <row r="84" spans="4:4">
      <c r="D84">
        <f t="shared" si="1"/>
        <v>0</v>
      </c>
    </row>
    <row r="85" spans="4:4">
      <c r="D85">
        <f t="shared" si="1"/>
        <v>0</v>
      </c>
    </row>
    <row r="86" spans="4:4">
      <c r="D86">
        <f t="shared" si="1"/>
        <v>0</v>
      </c>
    </row>
    <row r="87" spans="4:4">
      <c r="D87">
        <f t="shared" si="1"/>
        <v>0</v>
      </c>
    </row>
    <row r="88" spans="4:4">
      <c r="D88">
        <f t="shared" si="1"/>
        <v>0</v>
      </c>
    </row>
    <row r="89" spans="4:4">
      <c r="D89">
        <f t="shared" si="1"/>
        <v>0</v>
      </c>
    </row>
  </sheetData>
  <autoFilter ref="A2:D89" xr:uid="{1F06C1DB-833D-41A4-9FEA-F98576413E93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7169-7031-475B-A3CA-29C1D0456FE2}">
  <dimension ref="A1:JC76"/>
  <sheetViews>
    <sheetView workbookViewId="0">
      <selection activeCell="C2" sqref="C2"/>
    </sheetView>
  </sheetViews>
  <sheetFormatPr defaultColWidth="9" defaultRowHeight="15"/>
  <cols>
    <col min="1" max="1" width="14.140625" style="55" customWidth="1"/>
    <col min="2" max="2" width="33.42578125" style="55" customWidth="1"/>
    <col min="3" max="3" width="18.140625" style="57" customWidth="1"/>
    <col min="4" max="4" width="47" style="58" customWidth="1"/>
    <col min="5" max="5" width="8.7109375" style="85" customWidth="1"/>
    <col min="6" max="6" width="27.5703125" style="47" bestFit="1" customWidth="1"/>
    <col min="7" max="8" width="4" style="47" customWidth="1"/>
    <col min="9" max="9" width="10" style="47" customWidth="1"/>
    <col min="10" max="10" width="17.85546875" style="47" customWidth="1"/>
    <col min="11" max="11" width="15.42578125" style="47" customWidth="1"/>
    <col min="12" max="256" width="9.140625" style="47" customWidth="1"/>
    <col min="257" max="16384" width="9" style="46"/>
  </cols>
  <sheetData>
    <row r="1" spans="1:263" s="60" customFormat="1" ht="75">
      <c r="A1" s="61" t="s">
        <v>72</v>
      </c>
      <c r="B1" s="61" t="s">
        <v>73</v>
      </c>
      <c r="C1" s="62" t="s">
        <v>13</v>
      </c>
      <c r="D1" s="61" t="s">
        <v>14</v>
      </c>
      <c r="E1" s="63" t="s">
        <v>74</v>
      </c>
      <c r="F1" s="52" t="s">
        <v>489</v>
      </c>
      <c r="I1" s="46"/>
      <c r="J1" s="46"/>
    </row>
    <row r="2" spans="1:263">
      <c r="A2" s="56"/>
      <c r="B2" s="56"/>
      <c r="C2" s="66"/>
      <c r="L2" s="67"/>
      <c r="P2" s="46"/>
      <c r="Q2" s="46"/>
      <c r="R2" s="46"/>
      <c r="IW2" s="47"/>
      <c r="IX2" s="47"/>
      <c r="IY2" s="47"/>
      <c r="IZ2" s="47"/>
      <c r="JA2" s="47"/>
      <c r="JB2" s="47"/>
      <c r="JC2" s="47"/>
    </row>
    <row r="3" spans="1:263">
      <c r="A3" s="56"/>
      <c r="B3" s="56"/>
      <c r="C3" s="66"/>
      <c r="L3" s="67"/>
      <c r="Q3" s="46"/>
      <c r="R3" s="46"/>
      <c r="IW3" s="47"/>
      <c r="IX3" s="47"/>
      <c r="IY3" s="47"/>
      <c r="IZ3" s="47"/>
      <c r="JA3" s="47"/>
      <c r="JB3" s="47"/>
      <c r="JC3" s="47"/>
    </row>
    <row r="4" spans="1:263">
      <c r="A4" s="56"/>
      <c r="B4" s="56"/>
      <c r="C4" s="66"/>
      <c r="L4" s="67"/>
      <c r="P4" s="46"/>
      <c r="Q4" s="46"/>
      <c r="R4" s="46"/>
      <c r="IW4" s="47"/>
      <c r="IX4" s="47"/>
      <c r="IY4" s="47"/>
      <c r="IZ4" s="47"/>
      <c r="JA4" s="47"/>
      <c r="JB4" s="47"/>
      <c r="JC4" s="47"/>
    </row>
    <row r="5" spans="1:263">
      <c r="A5" s="56"/>
      <c r="B5" s="56"/>
      <c r="C5" s="66"/>
      <c r="L5" s="67"/>
      <c r="P5" s="46"/>
      <c r="Q5" s="46"/>
      <c r="R5" s="46"/>
      <c r="IW5" s="47"/>
      <c r="IX5" s="47"/>
      <c r="IY5" s="47"/>
      <c r="IZ5" s="47"/>
      <c r="JA5" s="47"/>
      <c r="JB5" s="47"/>
      <c r="JC5" s="47"/>
    </row>
    <row r="6" spans="1:263">
      <c r="A6" s="56"/>
      <c r="B6" s="56"/>
      <c r="C6" s="66"/>
      <c r="L6" s="67"/>
      <c r="P6" s="46"/>
      <c r="Q6" s="46"/>
      <c r="R6" s="46"/>
      <c r="IW6" s="47"/>
      <c r="IX6" s="47"/>
      <c r="IY6" s="47"/>
      <c r="IZ6" s="47"/>
      <c r="JA6" s="47"/>
      <c r="JB6" s="47"/>
      <c r="JC6" s="47"/>
    </row>
    <row r="7" spans="1:263">
      <c r="A7" s="56"/>
      <c r="B7" s="56"/>
      <c r="C7" s="66"/>
      <c r="L7" s="68"/>
      <c r="P7" s="46"/>
      <c r="Q7" s="46"/>
      <c r="R7" s="46"/>
      <c r="IW7" s="47"/>
      <c r="IX7" s="47"/>
      <c r="IY7" s="47"/>
      <c r="IZ7" s="47"/>
      <c r="JA7" s="47"/>
      <c r="JB7" s="47"/>
      <c r="JC7" s="47"/>
    </row>
    <row r="8" spans="1:263">
      <c r="B8" s="56"/>
      <c r="C8" s="66"/>
      <c r="L8" s="68"/>
      <c r="P8" s="46"/>
      <c r="Q8" s="46"/>
      <c r="R8" s="46"/>
      <c r="IW8" s="47"/>
      <c r="IX8" s="47"/>
      <c r="IY8" s="47"/>
      <c r="IZ8" s="47"/>
      <c r="JA8" s="47"/>
      <c r="JB8" s="47"/>
      <c r="JC8" s="47"/>
    </row>
    <row r="9" spans="1:263">
      <c r="B9" s="56"/>
      <c r="C9" s="66"/>
      <c r="L9" s="68"/>
      <c r="P9" s="46"/>
      <c r="Q9" s="46"/>
      <c r="R9" s="46"/>
      <c r="IW9" s="47"/>
      <c r="IX9" s="47"/>
      <c r="IY9" s="47"/>
      <c r="IZ9" s="47"/>
      <c r="JA9" s="47"/>
      <c r="JB9" s="47"/>
      <c r="JC9" s="47"/>
    </row>
    <row r="10" spans="1:263">
      <c r="B10" s="56"/>
      <c r="C10" s="66"/>
      <c r="K10" s="68"/>
      <c r="O10" s="46"/>
      <c r="P10" s="46"/>
      <c r="Q10" s="46"/>
      <c r="IW10" s="47"/>
      <c r="IX10" s="47"/>
      <c r="IY10" s="47"/>
      <c r="IZ10" s="47"/>
      <c r="JA10" s="47"/>
      <c r="JB10" s="47"/>
    </row>
    <row r="11" spans="1:263">
      <c r="B11" s="56"/>
      <c r="C11" s="66"/>
      <c r="K11" s="67"/>
      <c r="O11" s="46"/>
      <c r="P11" s="46"/>
      <c r="Q11" s="46"/>
      <c r="IW11" s="47"/>
      <c r="IX11" s="47"/>
      <c r="IY11" s="47"/>
      <c r="IZ11" s="47"/>
      <c r="JA11" s="47"/>
      <c r="JB11" s="47"/>
    </row>
    <row r="12" spans="1:263">
      <c r="C12" s="66"/>
      <c r="K12" s="67"/>
      <c r="O12" s="46"/>
      <c r="P12" s="46"/>
      <c r="Q12" s="46"/>
      <c r="IW12" s="47"/>
      <c r="IX12" s="47"/>
      <c r="IY12" s="47"/>
      <c r="IZ12" s="47"/>
      <c r="JA12" s="47"/>
      <c r="JB12" s="47"/>
    </row>
    <row r="13" spans="1:263">
      <c r="C13" s="66"/>
      <c r="N13" s="46"/>
      <c r="O13" s="46"/>
      <c r="P13" s="46"/>
      <c r="IW13" s="47"/>
      <c r="IX13" s="47"/>
      <c r="IY13" s="47"/>
      <c r="IZ13" s="47"/>
      <c r="JA13" s="47"/>
    </row>
    <row r="14" spans="1:263">
      <c r="C14" s="66"/>
      <c r="M14" s="46"/>
      <c r="N14" s="46"/>
      <c r="O14" s="46"/>
      <c r="IW14" s="47"/>
      <c r="IX14" s="47"/>
      <c r="IY14" s="47"/>
      <c r="IZ14" s="47"/>
    </row>
    <row r="15" spans="1:263">
      <c r="C15" s="66"/>
      <c r="L15" s="46"/>
      <c r="M15" s="46"/>
      <c r="N15" s="46"/>
      <c r="IW15" s="47"/>
      <c r="IX15" s="47"/>
      <c r="IY15" s="47"/>
    </row>
    <row r="16" spans="1:263">
      <c r="C16" s="66"/>
      <c r="K16" s="46"/>
      <c r="L16" s="46"/>
      <c r="M16" s="46"/>
      <c r="IW16" s="47"/>
      <c r="IX16" s="47"/>
    </row>
    <row r="17" spans="3:259">
      <c r="C17" s="66"/>
      <c r="L17" s="46"/>
      <c r="M17" s="46"/>
      <c r="N17" s="46"/>
      <c r="IW17" s="47"/>
      <c r="IX17" s="47"/>
      <c r="IY17" s="47"/>
    </row>
    <row r="18" spans="3:259">
      <c r="C18" s="66"/>
      <c r="L18" s="46"/>
      <c r="M18" s="46"/>
      <c r="N18" s="46"/>
      <c r="IW18" s="47"/>
      <c r="IX18" s="47"/>
      <c r="IY18" s="47"/>
    </row>
    <row r="19" spans="3:259">
      <c r="C19" s="66"/>
      <c r="L19" s="46"/>
      <c r="M19" s="46"/>
      <c r="N19" s="46"/>
      <c r="IW19" s="47"/>
      <c r="IX19" s="47"/>
      <c r="IY19" s="47"/>
    </row>
    <row r="20" spans="3:259">
      <c r="C20" s="66"/>
      <c r="L20" s="46"/>
      <c r="M20" s="46"/>
      <c r="N20" s="46"/>
      <c r="IW20" s="47"/>
      <c r="IX20" s="47"/>
      <c r="IY20" s="47"/>
    </row>
    <row r="21" spans="3:259">
      <c r="C21" s="66"/>
      <c r="K21" s="46"/>
      <c r="L21" s="46"/>
      <c r="M21" s="46"/>
      <c r="IW21" s="47"/>
      <c r="IX21" s="47"/>
    </row>
    <row r="22" spans="3:259">
      <c r="C22" s="66"/>
      <c r="K22" s="46"/>
      <c r="L22" s="46"/>
      <c r="M22" s="46"/>
      <c r="IW22" s="47"/>
      <c r="IX22" s="47"/>
    </row>
    <row r="23" spans="3:259">
      <c r="K23" s="46"/>
      <c r="L23" s="46"/>
      <c r="M23" s="46"/>
      <c r="IW23" s="47"/>
      <c r="IX23" s="47"/>
    </row>
    <row r="24" spans="3:259">
      <c r="K24" s="46"/>
      <c r="L24" s="46"/>
      <c r="M24" s="46"/>
      <c r="IW24" s="47"/>
      <c r="IX24" s="47"/>
    </row>
    <row r="25" spans="3:259">
      <c r="K25" s="46"/>
      <c r="L25" s="46"/>
      <c r="M25" s="46"/>
      <c r="IW25" s="47"/>
      <c r="IX25" s="47"/>
    </row>
    <row r="26" spans="3:259">
      <c r="K26" s="46"/>
      <c r="L26" s="46"/>
      <c r="M26" s="46"/>
      <c r="IW26" s="47"/>
      <c r="IX26" s="47"/>
    </row>
    <row r="27" spans="3:259">
      <c r="K27" s="46"/>
      <c r="L27" s="46"/>
      <c r="M27" s="46"/>
      <c r="IW27" s="47"/>
      <c r="IX27" s="47"/>
    </row>
    <row r="28" spans="3:259">
      <c r="K28" s="46"/>
      <c r="L28" s="46"/>
      <c r="M28" s="46"/>
      <c r="IW28" s="47"/>
      <c r="IX28" s="47"/>
    </row>
    <row r="29" spans="3:259">
      <c r="D29" s="59"/>
      <c r="J29" s="46"/>
      <c r="K29" s="46"/>
      <c r="L29" s="46"/>
      <c r="IW29" s="47"/>
    </row>
    <row r="30" spans="3:259">
      <c r="D30" s="59"/>
      <c r="J30" s="46"/>
      <c r="K30" s="46"/>
      <c r="L30" s="46"/>
      <c r="IW30" s="47"/>
    </row>
    <row r="31" spans="3:259">
      <c r="D31" s="59"/>
      <c r="J31" s="46"/>
      <c r="K31" s="46"/>
      <c r="L31" s="46"/>
      <c r="IW31" s="47"/>
    </row>
    <row r="32" spans="3:259">
      <c r="D32" s="59"/>
      <c r="J32" s="46"/>
      <c r="K32" s="46"/>
      <c r="L32" s="46"/>
      <c r="IW32" s="47"/>
    </row>
    <row r="33" spans="4:257">
      <c r="D33" s="59"/>
      <c r="J33" s="46"/>
      <c r="K33" s="46"/>
      <c r="L33" s="46"/>
      <c r="IW33" s="47"/>
    </row>
    <row r="34" spans="4:257">
      <c r="D34" s="59"/>
      <c r="J34" s="46"/>
      <c r="K34" s="46"/>
      <c r="L34" s="46"/>
      <c r="IW34" s="47"/>
    </row>
    <row r="35" spans="4:257">
      <c r="I35" s="46"/>
      <c r="J35" s="46"/>
      <c r="K35" s="46"/>
    </row>
    <row r="36" spans="4:257">
      <c r="I36" s="46"/>
      <c r="J36" s="46"/>
      <c r="K36" s="46"/>
    </row>
    <row r="37" spans="4:257">
      <c r="I37" s="46"/>
      <c r="J37" s="46"/>
      <c r="K37" s="46"/>
    </row>
    <row r="38" spans="4:257">
      <c r="I38" s="46"/>
      <c r="J38" s="46"/>
      <c r="K38" s="46"/>
    </row>
    <row r="39" spans="4:257">
      <c r="I39" s="46"/>
      <c r="J39" s="46"/>
      <c r="K39" s="46"/>
    </row>
    <row r="40" spans="4:257">
      <c r="I40" s="46"/>
      <c r="J40" s="46"/>
      <c r="K40" s="46"/>
    </row>
    <row r="41" spans="4:257">
      <c r="I41" s="46"/>
      <c r="J41" s="46"/>
      <c r="K41" s="46"/>
    </row>
    <row r="42" spans="4:257">
      <c r="I42" s="46"/>
      <c r="J42" s="46"/>
      <c r="K42" s="46"/>
    </row>
    <row r="43" spans="4:257">
      <c r="I43" s="46"/>
      <c r="J43" s="46"/>
      <c r="K43" s="46"/>
    </row>
    <row r="44" spans="4:257">
      <c r="I44" s="46"/>
      <c r="J44" s="46"/>
      <c r="K44" s="46"/>
    </row>
    <row r="45" spans="4:257">
      <c r="I45" s="46"/>
      <c r="J45" s="46"/>
      <c r="K45" s="46"/>
    </row>
    <row r="46" spans="4:257">
      <c r="I46" s="46"/>
      <c r="J46" s="46"/>
      <c r="K46" s="46"/>
    </row>
    <row r="47" spans="4:257">
      <c r="I47" s="46"/>
      <c r="J47" s="46"/>
      <c r="K47" s="46"/>
    </row>
    <row r="48" spans="4:257">
      <c r="I48" s="46"/>
      <c r="J48" s="46"/>
      <c r="K48" s="46"/>
    </row>
    <row r="49" spans="9:11">
      <c r="I49" s="46"/>
      <c r="J49" s="46"/>
      <c r="K49" s="46"/>
    </row>
    <row r="50" spans="9:11">
      <c r="I50" s="46"/>
      <c r="J50" s="46"/>
      <c r="K50" s="46"/>
    </row>
    <row r="51" spans="9:11">
      <c r="I51" s="46"/>
      <c r="J51" s="46"/>
      <c r="K51" s="46"/>
    </row>
    <row r="52" spans="9:11">
      <c r="I52" s="46"/>
      <c r="J52" s="46"/>
      <c r="K52" s="46"/>
    </row>
    <row r="53" spans="9:11">
      <c r="I53" s="46"/>
      <c r="J53" s="46"/>
      <c r="K53" s="46"/>
    </row>
    <row r="54" spans="9:11">
      <c r="I54" s="46"/>
      <c r="J54" s="46"/>
      <c r="K54" s="46"/>
    </row>
    <row r="55" spans="9:11">
      <c r="I55" s="46"/>
      <c r="J55" s="46"/>
      <c r="K55" s="46"/>
    </row>
    <row r="56" spans="9:11">
      <c r="I56" s="46"/>
      <c r="J56" s="46"/>
      <c r="K56" s="46"/>
    </row>
    <row r="57" spans="9:11">
      <c r="I57" s="46"/>
      <c r="J57" s="46"/>
      <c r="K57" s="46"/>
    </row>
    <row r="58" spans="9:11">
      <c r="I58" s="46"/>
      <c r="J58" s="46"/>
      <c r="K58" s="46"/>
    </row>
    <row r="59" spans="9:11">
      <c r="I59" s="46"/>
      <c r="J59" s="46"/>
      <c r="K59" s="46"/>
    </row>
    <row r="60" spans="9:11">
      <c r="I60" s="46"/>
      <c r="J60" s="46"/>
      <c r="K60" s="46"/>
    </row>
    <row r="61" spans="9:11">
      <c r="I61" s="46"/>
      <c r="J61" s="46"/>
      <c r="K61" s="46"/>
    </row>
    <row r="62" spans="9:11">
      <c r="I62" s="46"/>
      <c r="J62" s="46"/>
      <c r="K62" s="46"/>
    </row>
    <row r="63" spans="9:11">
      <c r="I63" s="46"/>
      <c r="J63" s="46"/>
      <c r="K63" s="46"/>
    </row>
    <row r="64" spans="9:11">
      <c r="I64" s="46"/>
      <c r="J64" s="46"/>
      <c r="K64" s="46"/>
    </row>
    <row r="65" spans="9:11">
      <c r="I65" s="46"/>
      <c r="J65" s="46"/>
      <c r="K65" s="46"/>
    </row>
    <row r="66" spans="9:11">
      <c r="I66" s="46"/>
      <c r="J66" s="46"/>
      <c r="K66" s="46"/>
    </row>
    <row r="67" spans="9:11">
      <c r="I67" s="46"/>
      <c r="J67" s="46"/>
      <c r="K67" s="46"/>
    </row>
    <row r="68" spans="9:11">
      <c r="I68" s="46"/>
      <c r="J68" s="46"/>
      <c r="K68" s="46"/>
    </row>
    <row r="69" spans="9:11">
      <c r="I69" s="46"/>
      <c r="J69" s="46"/>
    </row>
    <row r="70" spans="9:11">
      <c r="I70" s="46"/>
      <c r="J70" s="46"/>
    </row>
    <row r="71" spans="9:11">
      <c r="I71" s="46"/>
      <c r="J71" s="46"/>
    </row>
    <row r="72" spans="9:11">
      <c r="I72" s="46"/>
      <c r="J72" s="46"/>
    </row>
    <row r="73" spans="9:11">
      <c r="I73" s="46"/>
      <c r="J73" s="46"/>
    </row>
    <row r="74" spans="9:11">
      <c r="I74" s="46"/>
      <c r="J74" s="46"/>
    </row>
    <row r="75" spans="9:11">
      <c r="I75" s="46"/>
      <c r="J75" s="46"/>
    </row>
    <row r="76" spans="9:11">
      <c r="I76" s="46"/>
      <c r="J76" s="4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852E-B516-42C8-903C-EBD07F7CD75B}">
  <dimension ref="A1:JN1120"/>
  <sheetViews>
    <sheetView zoomScale="106" zoomScaleNormal="106" workbookViewId="0">
      <pane xSplit="14" ySplit="3" topLeftCell="AP4" activePane="bottomRight" state="frozen"/>
      <selection pane="topRight" activeCell="L1" sqref="L1"/>
      <selection pane="bottomLeft" activeCell="A4" sqref="A4"/>
      <selection pane="bottomRight" activeCell="N4" sqref="N4"/>
    </sheetView>
  </sheetViews>
  <sheetFormatPr defaultColWidth="9" defaultRowHeight="15"/>
  <cols>
    <col min="1" max="1" width="19.140625" bestFit="1" customWidth="1"/>
    <col min="2" max="9" width="5.42578125" style="8" customWidth="1"/>
    <col min="10" max="10" width="5.85546875" style="8" customWidth="1"/>
    <col min="11" max="13" width="4.28515625" style="5" customWidth="1"/>
    <col min="14" max="14" width="52.42578125" style="8" customWidth="1"/>
    <col min="15" max="15" width="9.7109375" style="8" customWidth="1"/>
    <col min="16" max="16" width="11.140625" style="8" customWidth="1"/>
    <col min="17" max="17" width="11.28515625" style="11" customWidth="1"/>
    <col min="18" max="18" width="8.42578125" style="8" customWidth="1"/>
    <col min="19" max="19" width="11.5703125" style="12" customWidth="1"/>
    <col min="20" max="20" width="7.5703125" style="8" customWidth="1"/>
    <col min="21" max="23" width="7.140625" style="8" customWidth="1"/>
    <col min="24" max="24" width="7.28515625" style="8" customWidth="1"/>
    <col min="25" max="27" width="9.140625" style="8" customWidth="1"/>
    <col min="28" max="29" width="9" style="8" customWidth="1"/>
    <col min="30" max="30" width="9.140625" style="8" customWidth="1"/>
    <col min="31" max="35" width="9" style="8" customWidth="1"/>
    <col min="36" max="36" width="9.42578125" style="8" bestFit="1" customWidth="1"/>
    <col min="37" max="41" width="9.28515625" style="8" customWidth="1"/>
    <col min="42" max="46" width="9.140625" style="8" customWidth="1"/>
    <col min="47" max="47" width="11.28515625" style="8" customWidth="1"/>
    <col min="48" max="48" width="12.42578125" style="8" customWidth="1"/>
    <col min="49" max="49" width="10.42578125" style="8" customWidth="1"/>
    <col min="50" max="50" width="8.5703125" style="8" customWidth="1"/>
    <col min="51" max="52" width="9.28515625" style="8" customWidth="1"/>
    <col min="53" max="53" width="9.42578125" style="1" customWidth="1"/>
    <col min="54" max="54" width="9.140625" style="8" customWidth="1"/>
    <col min="55" max="55" width="15" style="8" customWidth="1"/>
    <col min="56" max="56" width="12.42578125" style="8" customWidth="1"/>
    <col min="57" max="57" width="17.7109375" style="8" customWidth="1"/>
    <col min="58" max="60" width="10.140625" style="8" customWidth="1"/>
    <col min="61" max="62" width="8" style="8" customWidth="1"/>
    <col min="63" max="66" width="9.140625" style="33" customWidth="1"/>
    <col min="67" max="70" width="9.140625" style="8" customWidth="1"/>
    <col min="71" max="71" width="18.5703125" style="8" customWidth="1"/>
    <col min="72" max="74" width="9.140625" style="8" customWidth="1"/>
    <col min="75" max="75" width="14.28515625" style="8" bestFit="1" customWidth="1"/>
    <col min="76" max="274" width="9.140625" style="8" customWidth="1"/>
  </cols>
  <sheetData>
    <row r="1" spans="1:274">
      <c r="A1" s="29" t="s">
        <v>175</v>
      </c>
      <c r="B1" s="8">
        <f>COUNTA(A:A)-4</f>
        <v>775</v>
      </c>
      <c r="AN1" s="11"/>
      <c r="AO1" s="11"/>
      <c r="AP1" s="13" t="s">
        <v>99</v>
      </c>
      <c r="AU1" s="11" t="s">
        <v>162</v>
      </c>
      <c r="AV1" s="14">
        <f>SUM(AU:AU)</f>
        <v>14638935</v>
      </c>
      <c r="AX1" s="12"/>
      <c r="BA1" s="8"/>
      <c r="BC1" s="11" t="s">
        <v>163</v>
      </c>
      <c r="BD1" s="32">
        <f>SUM(BC:BC)</f>
        <v>81131262.685275108</v>
      </c>
    </row>
    <row r="2" spans="1:274">
      <c r="AV2" s="23"/>
      <c r="BA2" s="8"/>
    </row>
    <row r="3" spans="1:274" s="24" customFormat="1" ht="90">
      <c r="A3" s="17" t="s">
        <v>125</v>
      </c>
      <c r="B3" s="100" t="s">
        <v>2328</v>
      </c>
      <c r="C3" s="18" t="s">
        <v>2329</v>
      </c>
      <c r="D3" s="100" t="s">
        <v>126</v>
      </c>
      <c r="E3" s="18" t="s">
        <v>127</v>
      </c>
      <c r="F3" s="100" t="s">
        <v>154</v>
      </c>
      <c r="G3" s="18" t="s">
        <v>155</v>
      </c>
      <c r="H3" s="100" t="s">
        <v>2314</v>
      </c>
      <c r="I3" s="18" t="s">
        <v>2315</v>
      </c>
      <c r="J3" s="19" t="s">
        <v>132</v>
      </c>
      <c r="K3" s="18" t="s">
        <v>131</v>
      </c>
      <c r="L3" s="18" t="s">
        <v>156</v>
      </c>
      <c r="M3" s="18" t="s">
        <v>1724</v>
      </c>
      <c r="N3" s="18" t="s">
        <v>5</v>
      </c>
      <c r="O3" s="18" t="s">
        <v>20</v>
      </c>
      <c r="P3" s="18" t="s">
        <v>38</v>
      </c>
      <c r="Q3" s="18" t="s">
        <v>39</v>
      </c>
      <c r="R3" s="19" t="s">
        <v>133</v>
      </c>
      <c r="S3" s="20" t="s">
        <v>19</v>
      </c>
      <c r="T3" s="18" t="s">
        <v>10</v>
      </c>
      <c r="U3" s="18" t="s">
        <v>128</v>
      </c>
      <c r="V3" s="18" t="s">
        <v>157</v>
      </c>
      <c r="W3" s="18" t="s">
        <v>2316</v>
      </c>
      <c r="X3" s="19" t="s">
        <v>134</v>
      </c>
      <c r="Y3" s="21" t="s">
        <v>135</v>
      </c>
      <c r="Z3" s="19" t="s">
        <v>136</v>
      </c>
      <c r="AA3" s="19" t="s">
        <v>137</v>
      </c>
      <c r="AB3" s="21" t="s">
        <v>138</v>
      </c>
      <c r="AC3" s="19" t="s">
        <v>139</v>
      </c>
      <c r="AD3" s="18" t="s">
        <v>158</v>
      </c>
      <c r="AE3" s="22" t="s">
        <v>159</v>
      </c>
      <c r="AF3" s="18" t="s">
        <v>160</v>
      </c>
      <c r="AG3" s="18" t="s">
        <v>2317</v>
      </c>
      <c r="AH3" s="22" t="s">
        <v>2318</v>
      </c>
      <c r="AI3" s="18" t="s">
        <v>2321</v>
      </c>
      <c r="AJ3" s="18" t="s">
        <v>9</v>
      </c>
      <c r="AK3" s="18" t="s">
        <v>129</v>
      </c>
      <c r="AL3" s="18" t="s">
        <v>161</v>
      </c>
      <c r="AM3" s="18" t="s">
        <v>2319</v>
      </c>
      <c r="AN3" s="19" t="s">
        <v>140</v>
      </c>
      <c r="AO3" s="18" t="s">
        <v>1395</v>
      </c>
      <c r="AP3" s="22" t="s">
        <v>22</v>
      </c>
      <c r="AQ3" s="19" t="s">
        <v>141</v>
      </c>
      <c r="AR3" s="18" t="s">
        <v>26</v>
      </c>
      <c r="AS3" s="22" t="s">
        <v>40</v>
      </c>
      <c r="AT3" s="19" t="s">
        <v>142</v>
      </c>
      <c r="AU3" s="20" t="s">
        <v>24</v>
      </c>
      <c r="AV3" s="20" t="s">
        <v>29</v>
      </c>
      <c r="AW3" s="18" t="s">
        <v>21</v>
      </c>
      <c r="AX3" s="22" t="s">
        <v>23</v>
      </c>
      <c r="AY3" s="18" t="s">
        <v>6</v>
      </c>
      <c r="AZ3" s="18" t="s">
        <v>27</v>
      </c>
      <c r="BA3" s="22" t="s">
        <v>43</v>
      </c>
      <c r="BB3" s="18" t="s">
        <v>44</v>
      </c>
      <c r="BC3" s="20" t="s">
        <v>25</v>
      </c>
      <c r="BD3" s="20" t="s">
        <v>100</v>
      </c>
      <c r="BE3" s="22" t="s">
        <v>3</v>
      </c>
      <c r="BF3" s="18" t="s">
        <v>76</v>
      </c>
      <c r="BG3" s="18" t="s">
        <v>164</v>
      </c>
      <c r="BH3" s="18" t="s">
        <v>165</v>
      </c>
      <c r="BI3" s="18" t="s">
        <v>166</v>
      </c>
      <c r="BJ3" s="18" t="s">
        <v>2320</v>
      </c>
      <c r="BK3" s="34" t="s">
        <v>168</v>
      </c>
      <c r="BL3" s="34" t="s">
        <v>169</v>
      </c>
      <c r="BM3" s="34" t="s">
        <v>170</v>
      </c>
      <c r="BN3" s="34" t="s">
        <v>2322</v>
      </c>
      <c r="BO3" s="18" t="s">
        <v>11</v>
      </c>
      <c r="BP3" s="18" t="s">
        <v>130</v>
      </c>
      <c r="BQ3" s="18" t="s">
        <v>167</v>
      </c>
      <c r="BR3" s="18" t="s">
        <v>2323</v>
      </c>
      <c r="BS3" s="18" t="s">
        <v>81</v>
      </c>
      <c r="BT3" s="19" t="s">
        <v>143</v>
      </c>
      <c r="BU3" s="18" t="s">
        <v>144</v>
      </c>
      <c r="BV3" s="18" t="s">
        <v>145</v>
      </c>
      <c r="BW3" s="18" t="s">
        <v>875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</row>
    <row r="4" spans="1:274">
      <c r="A4" s="41" t="s">
        <v>176</v>
      </c>
      <c r="B4" s="99">
        <f>IFERROR(IFERROR(VLOOKUP(A4,'STOK PACUL'!C:H,6,0),VLOOKUP(A4,'KATEGORI PACUL'!A:C,3,0)),0)</f>
        <v>0</v>
      </c>
      <c r="C4" s="8">
        <f>IFERROR(VLOOKUP(A4,'KATEGORI PACUL'!A:D,4,0),0)</f>
        <v>0</v>
      </c>
      <c r="D4" s="99">
        <f>IFERROR(IFERROR(VLOOKUP(A4,'STOK PESALAKAN'!C:H,6,0),VLOOKUP(A4,'KATEGORI PESALAKAN'!A:C,3,0)),0)</f>
        <v>0</v>
      </c>
      <c r="E4" s="8">
        <f>IFERROR(VLOOKUP(A4,'KATEGORI PESALAKAN'!A:D,4,0),0)</f>
        <v>0</v>
      </c>
      <c r="F4" s="99">
        <f>IFERROR(IFERROR(VLOOKUP(A4,'STOK CIKDITIRO'!C:H,6,0),VLOOKUP(A4,'KATEGORI CIKDITIRO'!A:C,3,0)),0)</f>
        <v>0</v>
      </c>
      <c r="G4" s="8">
        <f>IFERROR(VLOOKUP(A4,'KATEGORI CIKDITIRO'!A:D,4,0),0)</f>
        <v>0</v>
      </c>
      <c r="H4" s="99">
        <f>IFERROR(IFERROR(VLOOKUP(A4,'STOK TRAYEMAN'!C:H,6,0),VLOOKUP(A4,'KATEGORI TRAYEMAN'!A:C,3,0)),0)</f>
        <v>0</v>
      </c>
      <c r="I4" s="8">
        <f>IFERROR(VLOOKUP(A4,'KATEGORI TRAYEMAN'!A:D,4,0),0)</f>
        <v>0</v>
      </c>
      <c r="J4" s="8" t="str">
        <f>IFERROR(VLOOKUP(A4,'NOSTOK PACUL'!A:C,3,0),IFERROR(IF(VLOOKUP(A4,'STOK PACUL'!A:B,2,0)="NOSTOK","E",VLOOKUP(A4,'KATEGORI PACUL'!A:B,2,0)),"E"))</f>
        <v>E</v>
      </c>
      <c r="K4" s="8" t="str">
        <f>IFERROR(VLOOKUP(A4,'NOSTOK PESALAKAN'!A:C,3,0),IFERROR(IF(VLOOKUP(A4,'STOK PESALAKAN'!A:B,2,0)="NOSTOK","E",VLOOKUP(A4,'KATEGORI PESALAKAN'!A:B,2,0)),"E"))</f>
        <v>E</v>
      </c>
      <c r="L4" s="8" t="str">
        <f>IFERROR(VLOOKUP(A4,'NOSTOK CIKDITIRO'!A:C,3,0),IFERROR(IF(VLOOKUP(A4,'STOK CIKDITIRO'!A:B,2,0)="NOSTOK","E",VLOOKUP(A4,'KATEGORI CIKDITIRO'!A:B,2,0)),"E"))</f>
        <v>E</v>
      </c>
      <c r="M4" s="8" t="str">
        <f>IFERROR(VLOOKUP(A4,'NOSTOK TRAYEMAN'!A:C,3,0),IFERROR(IF(VLOOKUP(A4,'STOK TRAYEMAN'!A:B,2,0)="NOSTOK","E",VLOOKUP(A4,'KATEGORI TRAYEMAN'!A:B,2,0)),"E"))</f>
        <v>E</v>
      </c>
      <c r="N4" s="8" t="str">
        <f>IFERROR(VLOOKUP(A4,FR_HITUNG_MINMAX!A:B,2,0),0)</f>
        <v>RANTE KETENG SET REVO 110 ABSOLUTE</v>
      </c>
      <c r="O4" s="8" t="str">
        <f>IFERROR(VLOOKUP(A4,FR_HITUNG_MINMAX!A:D,4,0),0)</f>
        <v>ORISIN</v>
      </c>
      <c r="P4" s="8">
        <f>IFERROR(VLOOKUP(A4,FR_HITUNG_MINMAX!A:G,7,0),1)</f>
        <v>1</v>
      </c>
      <c r="Q4" s="11">
        <f>IFERROR(VLOOKUP(A4,FR_HITUNG_MINMAX!A:J,10,0),1)</f>
        <v>1</v>
      </c>
      <c r="R4" s="8">
        <f>IFERROR(VLOOKUP(A4,FR_HITUNG_MINMAX!A:K,11,0),1)</f>
        <v>1</v>
      </c>
      <c r="S4" s="12">
        <f>IFERROR(VLOOKUP(A4,FR_HITUNG_MINMAX!A:F,6,0),0)</f>
        <v>56500</v>
      </c>
      <c r="T4" s="8">
        <f>B4-C4</f>
        <v>0</v>
      </c>
      <c r="U4" s="8">
        <f t="shared" ref="U4:U67" si="0">D4-E4</f>
        <v>0</v>
      </c>
      <c r="V4" s="8">
        <f t="shared" ref="V4:V67" si="1">F4-G4</f>
        <v>0</v>
      </c>
      <c r="W4" s="8">
        <f>H4-I4</f>
        <v>0</v>
      </c>
      <c r="X4" s="8">
        <f>ROUNDDOWN(IF(AND(B4&gt;C4,D4&lt;E4),MIN(B4-C4,E4-D4),IF(AND(B4&gt;0.5*C4,D4&lt;0.5*E4),MIN(B4-(0.5*C4),(0.5*E4)-D4),0)),0)</f>
        <v>0</v>
      </c>
      <c r="Y4" s="16"/>
      <c r="Z4" s="15">
        <f>IF(ISBLANK(Y4),0,Y4)</f>
        <v>0</v>
      </c>
      <c r="AA4" s="8">
        <f>ROUNDDOWN(IF(AND(D4&gt;E4,B4&lt;C4),MIN(D4-E4,C4-B4),IF(AND(D4&gt;0.5*E4,B4&lt;0.5*C4),MIN(D4-(0.5*E4),(0.5*C4)-B4),0)),0)</f>
        <v>0</v>
      </c>
      <c r="AB4" s="16"/>
      <c r="AC4" s="15">
        <f t="shared" ref="AC4:AC67" si="2">IF(ISBLANK(AB4),0,AB4)</f>
        <v>0</v>
      </c>
      <c r="AD4" s="8">
        <f>IF(AND(T4&gt;0,U4&gt;0,U4&gt;V4+1,E4&gt;0,V4&lt;1),IF(U4/2&gt;G4,G4+1,ROUNDUP(U4/2,0)),0)</f>
        <v>0</v>
      </c>
      <c r="AE4" s="16"/>
      <c r="AF4" s="15">
        <f>IF(ISBLANK(AE4),0,AE4)</f>
        <v>0</v>
      </c>
      <c r="AG4" s="15">
        <f>IF(AND(T4&gt;0,U4&gt;0,U4&gt;W4+1,E4&gt;0,W4&lt;1),IF(U4/2&gt;I4,I4+1,ROUNDUP(U4/2,0)),0)</f>
        <v>0</v>
      </c>
      <c r="AH4" s="16"/>
      <c r="AI4" s="15">
        <f>IF(ISBLANK(AH4),0,AH4)</f>
        <v>0</v>
      </c>
      <c r="AJ4" s="8">
        <f>ROUND(IF(H4="E",0,IF(AND(H4="D",B4&gt;=1),0,IF(H4="D",1-B4,IF(C4*0.75-B4-Y4+V4&lt;0,0,C4*0.75-B4-Y4+V4)))),0)</f>
        <v>0</v>
      </c>
      <c r="AK4" s="8">
        <f t="shared" ref="AK4:AK67" si="3">ROUND(IF(K4="E",0,IF(AND(K4="D",D4&gt;=1),0,IF(K4="D",1-D4,IF(E4*0.75-D4-Z4+AC4&lt;0,0,E4*0.75-D4-Z4+AC4)))),0)</f>
        <v>0</v>
      </c>
      <c r="AL4" s="8">
        <f t="shared" ref="AL4:AL67" si="4">ROUND(IF(L4="E",0,IF(AND(L4="D",F4&gt;=1),0,IF(L4="D",1-F4,IF(G4*0.75-F4-AF4&lt;0,0,G4*0.75-F4-AF4)))),0)</f>
        <v>0</v>
      </c>
      <c r="AM4" s="8">
        <f>ROUND(IF(M4="E",0,IF(AND(M4="D",H4&gt;=1),0,IF(M4="D",1-H4,IF(I4*0.75-H4-AI4&lt;0,0,I4*0.75-H4-AI4)))),0)</f>
        <v>0</v>
      </c>
      <c r="AN4" s="8">
        <f>ROUNDUP((AJ4+AK4+AL4+AM4)/P4/R4,0)*P4</f>
        <v>0</v>
      </c>
      <c r="AO4" s="8">
        <f>IFERROR(VLOOKUP(A4,PERSAMAAN!B:D,3,0),AN4)</f>
        <v>0</v>
      </c>
      <c r="AP4" s="1"/>
      <c r="AQ4" s="8">
        <f t="shared" ref="AQ4:AQ67" si="5">IF(ISBLANK(AP4),AN4,AP4)</f>
        <v>0</v>
      </c>
      <c r="AR4" s="8" t="str">
        <f>IF(AQ4=0,"-",VLOOKUP(A4,FR_HITUNG_MINMAX!A:H,8,0))</f>
        <v>-</v>
      </c>
      <c r="AS4" s="1"/>
      <c r="AT4" s="8" t="str">
        <f t="shared" ref="AT4:AT67" si="6">IF(ISBLANK(AS4),AR4,AS4)</f>
        <v>-</v>
      </c>
      <c r="AU4" s="12">
        <f t="shared" ref="AU4:AU67" si="7">AQ4*S4*R4</f>
        <v>0</v>
      </c>
      <c r="AV4" s="12">
        <f t="shared" ref="AV4:AV67" si="8">SUMIF(AT:AT,AT4,AU:AU)</f>
        <v>0</v>
      </c>
      <c r="AW4" s="8">
        <f>IF(ISNUMBER(SEARCH("S.",N4,1)),0,IF(OR(O4="ORISIN",O4="OLIGEN",O4="AKIGEN"),IF(C4+E4+G4+I4&lt;=3,(ROUND(((C4+E4+G4+I4)-B4-D4-F4-H4-AQ4)/Q4/R4,0)*Q4),(ROUND((((C4+E4+G4+I4)*1.5)-B4-D4-F4-H4-AQ4)/Q4/R4,0)*Q4))))</f>
        <v>0</v>
      </c>
      <c r="AX4" s="1"/>
      <c r="AY4" s="8">
        <f t="shared" ref="AY4:AY67" si="9">IF(ISBLANK(AX4),IF(OR(AW4&lt;0,AW4=FALSE),0,AW4),AX4)</f>
        <v>0</v>
      </c>
      <c r="AZ4" s="8" t="str">
        <f>IF(AY4=0,"-",VLOOKUP(A4,FR_HITUNG_MINMAX!A:I,9,0))</f>
        <v>-</v>
      </c>
      <c r="BB4" s="8" t="str">
        <f t="shared" ref="BB4:BB67" si="10">IF(ISBLANK(BA4),AZ4,BA4)</f>
        <v>-</v>
      </c>
      <c r="BC4" s="12">
        <f t="shared" ref="BC4:BC67" si="11">AY4*S4*R4</f>
        <v>0</v>
      </c>
      <c r="BD4" s="12">
        <f t="shared" ref="BD4:BD67" si="12">SUMIF(BB:BB,BB4,BC:BC)</f>
        <v>0</v>
      </c>
      <c r="BE4" s="16"/>
      <c r="BF4" s="8">
        <f>SUMIF('REALISASI ORDER'!C:C,A4,'REALISASI ORDER'!E:E)</f>
        <v>0</v>
      </c>
      <c r="BG4" s="8">
        <f>B4-Z4+AC4</f>
        <v>0</v>
      </c>
      <c r="BH4" s="8">
        <f t="shared" ref="BH4:BH67" si="13">D4+Z4-AC4-AF4</f>
        <v>0</v>
      </c>
      <c r="BI4" s="8">
        <f t="shared" ref="BI4:BI67" si="14">F4+AF4</f>
        <v>0</v>
      </c>
      <c r="BJ4" s="8">
        <f>H4+AI4</f>
        <v>0</v>
      </c>
      <c r="BK4" s="33">
        <f>IFERROR(IF((C4-AY4)&lt;0,0,(C4-AY4)),0)</f>
        <v>0</v>
      </c>
      <c r="BL4" s="33">
        <f t="shared" ref="BL4:BL67" si="15">IFERROR(IF((E4-BH4)&lt;0,0,(E4-BH4)),0)</f>
        <v>0</v>
      </c>
      <c r="BM4" s="33">
        <f t="shared" ref="BM4:BM67" si="16">IFERROR(IF((G4-BI4)&lt;0,0,(G4-BI4)),0)</f>
        <v>0</v>
      </c>
      <c r="BN4" s="33">
        <f>IFERROR(IF((I4-BJ4)&lt;0,0,(I4-BJ4)),0)</f>
        <v>0</v>
      </c>
      <c r="BO4" s="8">
        <f t="shared" ref="BO4:BO67" si="17">IFERROR(ROUNDDOWN(BF4*BK4/(BK4+BL4+BM4),0),0)</f>
        <v>0</v>
      </c>
      <c r="BP4" s="8">
        <f t="shared" ref="BP4:BP67" si="18">IFERROR(ROUNDUP(BF4*BL4/(BK4+BL4+BM4),0),0)</f>
        <v>0</v>
      </c>
      <c r="BQ4" s="8">
        <f>IFERROR(ROUNDDOWN(BF4*BM4/(BK4+BL4+BM4),0),0)</f>
        <v>0</v>
      </c>
      <c r="BR4" s="8">
        <f>IFERROR(ROUNDDOWN(BF4*BN4/(BK4+BL4+BM4+BN),0),0)</f>
        <v>0</v>
      </c>
      <c r="BS4" s="8" t="str">
        <f t="shared" ref="BS4:BS67" si="19">A4</f>
        <v>06141-KWB-505</v>
      </c>
      <c r="BT4" s="8">
        <f>SUMIF(FR_HITUNG_MINMAX!A:A,ORDER!A4,FR_HITUNG_MINMAX!AS:AS)</f>
        <v>0</v>
      </c>
      <c r="BU4" s="8">
        <f>IF(B4+D4&gt;=BI4,0,IF(OR(H4="A",I4="A",H4="B",I4="B"),AI4,0))</f>
        <v>0</v>
      </c>
      <c r="BV4" s="8" t="str">
        <f t="shared" ref="BV4:BV67" si="20">AT4</f>
        <v>-</v>
      </c>
      <c r="BW4" s="8" t="str">
        <f>VLOOKUP(A4,'STOK PESALAKAN'!A:F,6,0)</f>
        <v/>
      </c>
    </row>
    <row r="5" spans="1:274">
      <c r="A5" s="41" t="s">
        <v>1558</v>
      </c>
      <c r="B5" s="99">
        <f>IFERROR(IFERROR(VLOOKUP(A5,'STOK PACUL'!C:H,6,0),VLOOKUP(A5,'KATEGORI PACUL'!A:C,3,0)),0)</f>
        <v>0</v>
      </c>
      <c r="C5" s="8">
        <f>IFERROR(VLOOKUP(A5,'KATEGORI PACUL'!A:D,4,0),0)</f>
        <v>0</v>
      </c>
      <c r="D5" s="99">
        <f>IFERROR(IFERROR(VLOOKUP(A5,'STOK PESALAKAN'!C:H,6,0),VLOOKUP(A5,'KATEGORI PESALAKAN'!A:C,3,0)),0)</f>
        <v>0</v>
      </c>
      <c r="E5" s="8">
        <f>IFERROR(VLOOKUP(A5,'KATEGORI PESALAKAN'!A:D,4,0),0)</f>
        <v>0</v>
      </c>
      <c r="F5" s="99">
        <f>IFERROR(IFERROR(VLOOKUP(A5,'STOK CIKDITIRO'!C:H,6,0),VLOOKUP(A5,'KATEGORI CIKDITIRO'!A:C,3,0)),0)</f>
        <v>0</v>
      </c>
      <c r="G5" s="8">
        <f>IFERROR(VLOOKUP(A5,'KATEGORI CIKDITIRO'!A:D,4,0),0)</f>
        <v>0</v>
      </c>
      <c r="H5" s="99">
        <f>IFERROR(IFERROR(VLOOKUP(A5,'STOK TRAYEMAN'!C:H,6,0),VLOOKUP(A5,'KATEGORI TRAYEMAN'!A:C,3,0)),0)</f>
        <v>0</v>
      </c>
      <c r="I5" s="8">
        <f>IFERROR(VLOOKUP(A5,'KATEGORI TRAYEMAN'!A:D,4,0),0)</f>
        <v>0</v>
      </c>
      <c r="J5" s="8" t="str">
        <f>IFERROR(VLOOKUP(A5,'NOSTOK PACUL'!A:C,3,0),IFERROR(IF(VLOOKUP(A5,'STOK PACUL'!A:B,2,0)="NOSTOK","E",VLOOKUP(A5,'KATEGORI PACUL'!A:B,2,0)),"E"))</f>
        <v>E</v>
      </c>
      <c r="K5" s="8" t="str">
        <f>IFERROR(VLOOKUP(A5,'NOSTOK PESALAKAN'!A:C,3,0),IFERROR(IF(VLOOKUP(A5,'STOK PESALAKAN'!A:B,2,0)="NOSTOK","E",VLOOKUP(A5,'KATEGORI PESALAKAN'!A:B,2,0)),"E"))</f>
        <v>E</v>
      </c>
      <c r="L5" s="8" t="str">
        <f>IFERROR(VLOOKUP(A5,'NOSTOK CIKDITIRO'!A:C,3,0),IFERROR(IF(VLOOKUP(A5,'STOK CIKDITIRO'!A:B,2,0)="NOSTOK","E",VLOOKUP(A5,'KATEGORI CIKDITIRO'!A:B,2,0)),"E"))</f>
        <v>E</v>
      </c>
      <c r="M5" s="8" t="str">
        <f>IFERROR(VLOOKUP(A5,'NOSTOK TRAYEMAN'!A:C,3,0),IFERROR(IF(VLOOKUP(A5,'STOK TRAYEMAN'!A:B,2,0)="NOSTOK","E",VLOOKUP(A5,'KATEGORI TRAYEMAN'!A:B,2,0)),"E"))</f>
        <v>E</v>
      </c>
      <c r="N5" s="8" t="str">
        <f>IFERROR(VLOOKUP(A5,FR_HITUNG_MINMAX!A:B,2,0),0)</f>
        <v>STANG SEHER H.BEAT FI AHM</v>
      </c>
      <c r="O5" s="8" t="str">
        <f>IFERROR(VLOOKUP(A5,FR_HITUNG_MINMAX!A:D,4,0),0)</f>
        <v>ORISIN</v>
      </c>
      <c r="P5" s="8">
        <f>IFERROR(VLOOKUP(A5,FR_HITUNG_MINMAX!A:G,7,0),1)</f>
        <v>1</v>
      </c>
      <c r="Q5" s="11">
        <f>IFERROR(VLOOKUP(A5,FR_HITUNG_MINMAX!A:J,10,0),1)</f>
        <v>1</v>
      </c>
      <c r="R5" s="8">
        <f>IFERROR(VLOOKUP(A5,FR_HITUNG_MINMAX!A:K,11,0),1)</f>
        <v>1</v>
      </c>
      <c r="S5" s="12">
        <f>IFERROR(VLOOKUP(A5,FR_HITUNG_MINMAX!A:F,6,0),0)</f>
        <v>168000</v>
      </c>
      <c r="T5" s="8">
        <f t="shared" ref="T5:T68" si="21">B5-C5</f>
        <v>0</v>
      </c>
      <c r="U5" s="8">
        <f t="shared" si="0"/>
        <v>0</v>
      </c>
      <c r="V5" s="8">
        <f t="shared" si="1"/>
        <v>0</v>
      </c>
      <c r="W5" s="8">
        <f t="shared" ref="W5:W68" si="22">H5-I5</f>
        <v>0</v>
      </c>
      <c r="X5" s="8">
        <f t="shared" ref="X5:X68" si="23">ROUNDDOWN(IF(AND(B5&gt;C5,D5&lt;E5),MIN(B5-C5,E5-D5),IF(AND(B5&gt;0.5*C5,D5&lt;0.5*E5),MIN(B5-(0.5*C5),(0.5*E5)-D5),0)),0)</f>
        <v>0</v>
      </c>
      <c r="Y5" s="16"/>
      <c r="Z5" s="15">
        <f t="shared" ref="Z5:Z67" si="24">IF(ISBLANK(Y5),0,Y5)</f>
        <v>0</v>
      </c>
      <c r="AA5" s="8">
        <f t="shared" ref="AA5:AA68" si="25">ROUNDDOWN(IF(AND(D5&gt;E5,B5&lt;C5),MIN(D5-E5,C5-B5),IF(AND(D5&gt;0.5*E5,B5&lt;0.5*C5),MIN(D5-(0.5*E5),(0.5*C5)-B5),0)),0)</f>
        <v>0</v>
      </c>
      <c r="AB5" s="16"/>
      <c r="AC5" s="15">
        <f t="shared" si="2"/>
        <v>0</v>
      </c>
      <c r="AD5" s="8">
        <f t="shared" ref="AD5:AD67" si="26">IF(AND(T5&gt;0,U5&gt;0,U5&gt;V5+1,E5&gt;0,V5&lt;1),IF(U5/2&gt;G5,G5+1,ROUNDUP(U5/2,0)),0)</f>
        <v>0</v>
      </c>
      <c r="AE5" s="16"/>
      <c r="AF5" s="15">
        <f t="shared" ref="AF5:AF67" si="27">IF(ISBLANK(AE5),0,AE5)</f>
        <v>0</v>
      </c>
      <c r="AG5" s="15">
        <f t="shared" ref="AG5:AG68" si="28">IF(AND(T5&gt;0,U5&gt;0,U5&gt;W5+1,E5&gt;0,W5&lt;1),IF(U5/2&gt;I5,I5+1,ROUNDUP(U5/2,0)),0)</f>
        <v>0</v>
      </c>
      <c r="AH5" s="16"/>
      <c r="AI5" s="15">
        <f t="shared" ref="AI5:AI68" si="29">IF(ISBLANK(AH5),0,AH5)</f>
        <v>0</v>
      </c>
      <c r="AJ5" s="8">
        <f t="shared" ref="AJ5:AJ68" si="30">ROUND(IF(H5="E",0,IF(AND(H5="D",B5&gt;=1),0,IF(H5="D",1-B5,IF(C5*0.75-B5-Y5+V5&lt;0,0,C5*0.75-B5-Y5+V5)))),0)</f>
        <v>0</v>
      </c>
      <c r="AK5" s="8">
        <f t="shared" si="3"/>
        <v>0</v>
      </c>
      <c r="AL5" s="8">
        <f t="shared" si="4"/>
        <v>0</v>
      </c>
      <c r="AM5" s="8">
        <f t="shared" ref="AM5:AM68" si="31">ROUND(IF(M5="E",0,IF(AND(M5="D",H5&gt;=1),0,IF(M5="D",1-H5,IF(I5*0.75-H5-AI5&lt;0,0,I5*0.75-H5-AI5)))),0)</f>
        <v>0</v>
      </c>
      <c r="AN5" s="8">
        <f t="shared" ref="AN5:AN68" si="32">ROUNDUP((AJ5+AK5+AL5+AM5)/P5/R5,0)*P5</f>
        <v>0</v>
      </c>
      <c r="AO5" s="8">
        <f>IFERROR(VLOOKUP(A5,PERSAMAAN!B:D,3,0),AN5)</f>
        <v>0</v>
      </c>
      <c r="AP5" s="1"/>
      <c r="AQ5" s="8">
        <f t="shared" si="5"/>
        <v>0</v>
      </c>
      <c r="AR5" s="8" t="str">
        <f>IF(AQ5=0,"-",VLOOKUP(A5,FR_HITUNG_MINMAX!A:H,8,0))</f>
        <v>-</v>
      </c>
      <c r="AS5" s="1"/>
      <c r="AT5" s="8" t="str">
        <f t="shared" si="6"/>
        <v>-</v>
      </c>
      <c r="AU5" s="12">
        <f t="shared" si="7"/>
        <v>0</v>
      </c>
      <c r="AV5" s="12">
        <f t="shared" si="8"/>
        <v>0</v>
      </c>
      <c r="AW5" s="8">
        <f t="shared" ref="AW5:AW68" si="33">IF(ISNUMBER(SEARCH("S.",N5,1)),0,IF(OR(O5="ORISIN",O5="OLIGEN",O5="AKIGEN"),IF(C5+E5+G5+I5&lt;=3,(ROUND(((C5+E5+G5+I5)-B5-D5-F5-H5-AQ5)/Q5/R5,0)*Q5),(ROUND((((C5+E5+G5+I5)*1.5)-B5-D5-F5-H5-AQ5)/Q5/R5,0)*Q5))))</f>
        <v>0</v>
      </c>
      <c r="AX5" s="1"/>
      <c r="AY5" s="8">
        <f t="shared" si="9"/>
        <v>0</v>
      </c>
      <c r="AZ5" s="8" t="str">
        <f>IF(AY5=0,"-",VLOOKUP(A5,FR_HITUNG_MINMAX!A:I,9,0))</f>
        <v>-</v>
      </c>
      <c r="BB5" s="8" t="str">
        <f t="shared" si="10"/>
        <v>-</v>
      </c>
      <c r="BC5" s="12">
        <f t="shared" si="11"/>
        <v>0</v>
      </c>
      <c r="BD5" s="12">
        <f t="shared" si="12"/>
        <v>0</v>
      </c>
      <c r="BE5" s="16"/>
      <c r="BF5" s="8">
        <f>SUMIF('REALISASI ORDER'!C:C,A5,'REALISASI ORDER'!E:E)</f>
        <v>0</v>
      </c>
      <c r="BG5" s="8">
        <f t="shared" ref="BG5:BG68" si="34">B5-Z5+AC5</f>
        <v>0</v>
      </c>
      <c r="BH5" s="8">
        <f t="shared" si="13"/>
        <v>0</v>
      </c>
      <c r="BI5" s="8">
        <f t="shared" si="14"/>
        <v>0</v>
      </c>
      <c r="BJ5" s="8">
        <f t="shared" ref="BJ5:BJ68" si="35">H5+AI5</f>
        <v>0</v>
      </c>
      <c r="BK5" s="33">
        <f t="shared" ref="BK5:BK68" si="36">IFERROR(IF((C5-AY5)&lt;0,0,(C5-AY5)),0)</f>
        <v>0</v>
      </c>
      <c r="BL5" s="33">
        <f t="shared" si="15"/>
        <v>0</v>
      </c>
      <c r="BM5" s="33">
        <f t="shared" si="16"/>
        <v>0</v>
      </c>
      <c r="BN5" s="33">
        <f t="shared" ref="BN5:BN68" si="37">IFERROR(IF((I5-BJ5)&lt;0,0,(I5-BJ5)),0)</f>
        <v>0</v>
      </c>
      <c r="BO5" s="8">
        <f t="shared" si="17"/>
        <v>0</v>
      </c>
      <c r="BP5" s="8">
        <f t="shared" si="18"/>
        <v>0</v>
      </c>
      <c r="BQ5" s="8">
        <f t="shared" ref="BQ5:BQ67" si="38">IFERROR(ROUNDDOWN(BF5*BM5/(BK5+BL5+BM5),0),0)</f>
        <v>0</v>
      </c>
      <c r="BR5" s="8">
        <f>IFERROR(ROUNDDOWN(BF5*BN5/(BK5+BL5+BM5+BN),0),0)</f>
        <v>0</v>
      </c>
      <c r="BS5" s="8" t="str">
        <f t="shared" si="19"/>
        <v>06381-KZL-A00</v>
      </c>
      <c r="BT5" s="8">
        <f>SUMIF(FR_HITUNG_MINMAX!A:A,ORDER!A5,FR_HITUNG_MINMAX!AS:AS)</f>
        <v>0</v>
      </c>
      <c r="BU5" s="8">
        <f t="shared" ref="BU5:BU68" si="39">IF(B5+D5&gt;=BI5,0,IF(OR(H5="A",I5="A",H5="B",I5="B"),AI5,0))</f>
        <v>0</v>
      </c>
      <c r="BV5" s="8" t="str">
        <f t="shared" si="20"/>
        <v>-</v>
      </c>
      <c r="BW5" s="8" t="str">
        <f>VLOOKUP(A5,'STOK PESALAKAN'!A:F,6,0)</f>
        <v/>
      </c>
    </row>
    <row r="6" spans="1:274" s="15" customFormat="1">
      <c r="A6" s="41" t="s">
        <v>879</v>
      </c>
      <c r="B6" s="99">
        <f>IFERROR(IFERROR(VLOOKUP(A6,'STOK PACUL'!C:H,6,0),VLOOKUP(A6,'KATEGORI PACUL'!A:C,3,0)),0)</f>
        <v>0</v>
      </c>
      <c r="C6" s="8">
        <f>IFERROR(VLOOKUP(A6,'KATEGORI PACUL'!A:D,4,0),0)</f>
        <v>0</v>
      </c>
      <c r="D6" s="99">
        <f>IFERROR(IFERROR(VLOOKUP(A6,'STOK PESALAKAN'!C:H,6,0),VLOOKUP(A6,'KATEGORI PESALAKAN'!A:C,3,0)),0)</f>
        <v>0</v>
      </c>
      <c r="E6" s="8">
        <f>IFERROR(VLOOKUP(A6,'KATEGORI PESALAKAN'!A:D,4,0),0)</f>
        <v>0</v>
      </c>
      <c r="F6" s="99">
        <f>IFERROR(IFERROR(VLOOKUP(A6,'STOK CIKDITIRO'!C:H,6,0),VLOOKUP(A6,'KATEGORI CIKDITIRO'!A:C,3,0)),0)</f>
        <v>0</v>
      </c>
      <c r="G6" s="8">
        <f>IFERROR(VLOOKUP(A6,'KATEGORI CIKDITIRO'!A:D,4,0),0)</f>
        <v>0</v>
      </c>
      <c r="H6" s="99">
        <f>IFERROR(IFERROR(VLOOKUP(A6,'STOK TRAYEMAN'!C:H,6,0),VLOOKUP(A6,'KATEGORI TRAYEMAN'!A:C,3,0)),0)</f>
        <v>0</v>
      </c>
      <c r="I6" s="8">
        <f>IFERROR(VLOOKUP(A6,'KATEGORI TRAYEMAN'!A:D,4,0),0)</f>
        <v>0</v>
      </c>
      <c r="J6" s="8" t="str">
        <f>IFERROR(VLOOKUP(A6,'NOSTOK PACUL'!A:C,3,0),IFERROR(IF(VLOOKUP(A6,'STOK PACUL'!A:B,2,0)="NOSTOK","E",VLOOKUP(A6,'KATEGORI PACUL'!A:B,2,0)),"E"))</f>
        <v>E</v>
      </c>
      <c r="K6" s="8" t="str">
        <f>IFERROR(VLOOKUP(A6,'NOSTOK PESALAKAN'!A:C,3,0),IFERROR(IF(VLOOKUP(A6,'STOK PESALAKAN'!A:B,2,0)="NOSTOK","E",VLOOKUP(A6,'KATEGORI PESALAKAN'!A:B,2,0)),"E"))</f>
        <v>E</v>
      </c>
      <c r="L6" s="8" t="str">
        <f>IFERROR(VLOOKUP(A6,'NOSTOK CIKDITIRO'!A:C,3,0),IFERROR(IF(VLOOKUP(A6,'STOK CIKDITIRO'!A:B,2,0)="NOSTOK","E",VLOOKUP(A6,'KATEGORI CIKDITIRO'!A:B,2,0)),"E"))</f>
        <v>E</v>
      </c>
      <c r="M6" s="8" t="str">
        <f>IFERROR(VLOOKUP(A6,'NOSTOK TRAYEMAN'!A:C,3,0),IFERROR(IF(VLOOKUP(A6,'STOK TRAYEMAN'!A:B,2,0)="NOSTOK","E",VLOOKUP(A6,'KATEGORI TRAYEMAN'!A:B,2,0)),"E"))</f>
        <v>E</v>
      </c>
      <c r="N6" s="8" t="str">
        <f>IFERROR(VLOOKUP(A6,FR_HITUNG_MINMAX!A:B,2,0),0)</f>
        <v>SETANG SEHER H.VARIO 125 ORI</v>
      </c>
      <c r="O6" s="8" t="str">
        <f>IFERROR(VLOOKUP(A6,FR_HITUNG_MINMAX!A:D,4,0),0)</f>
        <v>ORISIN</v>
      </c>
      <c r="P6" s="8">
        <f>IFERROR(VLOOKUP(A6,FR_HITUNG_MINMAX!A:G,7,0),1)</f>
        <v>1</v>
      </c>
      <c r="Q6" s="11">
        <f>IFERROR(VLOOKUP(A6,FR_HITUNG_MINMAX!A:J,10,0),1)</f>
        <v>1</v>
      </c>
      <c r="R6" s="8">
        <f>IFERROR(VLOOKUP(A6,FR_HITUNG_MINMAX!A:K,11,0),1)</f>
        <v>1</v>
      </c>
      <c r="S6" s="12">
        <f>IFERROR(VLOOKUP(A6,FR_HITUNG_MINMAX!A:F,6,0),0)</f>
        <v>162500</v>
      </c>
      <c r="T6" s="8">
        <f t="shared" si="21"/>
        <v>0</v>
      </c>
      <c r="U6" s="8">
        <f t="shared" si="0"/>
        <v>0</v>
      </c>
      <c r="V6" s="8">
        <f t="shared" si="1"/>
        <v>0</v>
      </c>
      <c r="W6" s="8">
        <f t="shared" si="22"/>
        <v>0</v>
      </c>
      <c r="X6" s="8">
        <f t="shared" si="23"/>
        <v>0</v>
      </c>
      <c r="Y6" s="16"/>
      <c r="Z6" s="15">
        <f t="shared" si="24"/>
        <v>0</v>
      </c>
      <c r="AA6" s="8">
        <f t="shared" si="25"/>
        <v>0</v>
      </c>
      <c r="AB6" s="16"/>
      <c r="AC6" s="15">
        <f t="shared" si="2"/>
        <v>0</v>
      </c>
      <c r="AD6" s="8">
        <f t="shared" si="26"/>
        <v>0</v>
      </c>
      <c r="AE6" s="16"/>
      <c r="AF6" s="15">
        <f t="shared" si="27"/>
        <v>0</v>
      </c>
      <c r="AG6" s="15">
        <f t="shared" si="28"/>
        <v>0</v>
      </c>
      <c r="AH6" s="16"/>
      <c r="AI6" s="15">
        <f t="shared" si="29"/>
        <v>0</v>
      </c>
      <c r="AJ6" s="8">
        <f t="shared" si="30"/>
        <v>0</v>
      </c>
      <c r="AK6" s="8">
        <f t="shared" si="3"/>
        <v>0</v>
      </c>
      <c r="AL6" s="8">
        <f t="shared" si="4"/>
        <v>0</v>
      </c>
      <c r="AM6" s="8">
        <f t="shared" si="31"/>
        <v>0</v>
      </c>
      <c r="AN6" s="8">
        <f t="shared" si="32"/>
        <v>0</v>
      </c>
      <c r="AO6" s="8">
        <f>IFERROR(VLOOKUP(A6,PERSAMAAN!B:D,3,0),AN6)</f>
        <v>0</v>
      </c>
      <c r="AP6" s="1"/>
      <c r="AQ6" s="8">
        <f t="shared" si="5"/>
        <v>0</v>
      </c>
      <c r="AR6" s="8" t="str">
        <f>IF(AQ6=0,"-",VLOOKUP(A6,FR_HITUNG_MINMAX!A:H,8,0))</f>
        <v>-</v>
      </c>
      <c r="AS6" s="1"/>
      <c r="AT6" s="8" t="str">
        <f t="shared" si="6"/>
        <v>-</v>
      </c>
      <c r="AU6" s="12">
        <f t="shared" si="7"/>
        <v>0</v>
      </c>
      <c r="AV6" s="12">
        <f t="shared" si="8"/>
        <v>0</v>
      </c>
      <c r="AW6" s="8">
        <f t="shared" si="33"/>
        <v>0</v>
      </c>
      <c r="AX6" s="1"/>
      <c r="AY6" s="8">
        <f t="shared" si="9"/>
        <v>0</v>
      </c>
      <c r="AZ6" s="8" t="str">
        <f>IF(AY6=0,"-",VLOOKUP(A6,FR_HITUNG_MINMAX!A:I,9,0))</f>
        <v>-</v>
      </c>
      <c r="BA6" s="1"/>
      <c r="BB6" s="8" t="str">
        <f t="shared" si="10"/>
        <v>-</v>
      </c>
      <c r="BC6" s="12">
        <f t="shared" si="11"/>
        <v>0</v>
      </c>
      <c r="BD6" s="12">
        <f t="shared" si="12"/>
        <v>0</v>
      </c>
      <c r="BE6" s="16"/>
      <c r="BF6" s="8">
        <f>SUMIF('REALISASI ORDER'!C:C,A6,'REALISASI ORDER'!E:E)</f>
        <v>0</v>
      </c>
      <c r="BG6" s="8">
        <f t="shared" si="34"/>
        <v>0</v>
      </c>
      <c r="BH6" s="8">
        <f t="shared" si="13"/>
        <v>0</v>
      </c>
      <c r="BI6" s="8">
        <f t="shared" si="14"/>
        <v>0</v>
      </c>
      <c r="BJ6" s="8">
        <f t="shared" si="35"/>
        <v>0</v>
      </c>
      <c r="BK6" s="33">
        <f t="shared" si="36"/>
        <v>0</v>
      </c>
      <c r="BL6" s="33">
        <f t="shared" si="15"/>
        <v>0</v>
      </c>
      <c r="BM6" s="33">
        <f t="shared" si="16"/>
        <v>0</v>
      </c>
      <c r="BN6" s="33">
        <f t="shared" si="37"/>
        <v>0</v>
      </c>
      <c r="BO6" s="8">
        <f t="shared" si="17"/>
        <v>0</v>
      </c>
      <c r="BP6" s="8">
        <f t="shared" si="18"/>
        <v>0</v>
      </c>
      <c r="BQ6" s="8">
        <f t="shared" si="38"/>
        <v>0</v>
      </c>
      <c r="BR6" s="8">
        <f>IFERROR(ROUNDDOWN(BF6*BN6/(BK6+BL6+BM6+BN),0),0)</f>
        <v>0</v>
      </c>
      <c r="BS6" s="8" t="str">
        <f t="shared" si="19"/>
        <v>06381-KZR-600</v>
      </c>
      <c r="BT6" s="8">
        <f>SUMIF(FR_HITUNG_MINMAX!A:A,ORDER!A6,FR_HITUNG_MINMAX!AS:AS)</f>
        <v>0</v>
      </c>
      <c r="BU6" s="8">
        <f t="shared" si="39"/>
        <v>0</v>
      </c>
      <c r="BV6" s="8" t="str">
        <f t="shared" si="20"/>
        <v>-</v>
      </c>
      <c r="BW6" s="8" t="str">
        <f>VLOOKUP(A6,'STOK PESALAKAN'!A:F,6,0)</f>
        <v/>
      </c>
    </row>
    <row r="7" spans="1:274">
      <c r="A7" s="41" t="s">
        <v>177</v>
      </c>
      <c r="B7" s="99">
        <f>IFERROR(IFERROR(VLOOKUP(A7,'STOK PACUL'!C:H,6,0),VLOOKUP(A7,'KATEGORI PACUL'!A:C,3,0)),0)</f>
        <v>2</v>
      </c>
      <c r="C7" s="8">
        <f>IFERROR(VLOOKUP(A7,'KATEGORI PACUL'!A:D,4,0),0)</f>
        <v>2</v>
      </c>
      <c r="D7" s="99">
        <f>IFERROR(IFERROR(VLOOKUP(A7,'STOK PESALAKAN'!C:H,6,0),VLOOKUP(A7,'KATEGORI PESALAKAN'!A:C,3,0)),0)</f>
        <v>1</v>
      </c>
      <c r="E7" s="8">
        <f>IFERROR(VLOOKUP(A7,'KATEGORI PESALAKAN'!A:D,4,0),0)</f>
        <v>1</v>
      </c>
      <c r="F7" s="99">
        <f>IFERROR(IFERROR(VLOOKUP(A7,'STOK CIKDITIRO'!C:H,6,0),VLOOKUP(A7,'KATEGORI CIKDITIRO'!A:C,3,0)),0)</f>
        <v>1</v>
      </c>
      <c r="G7" s="8">
        <f>IFERROR(VLOOKUP(A7,'KATEGORI CIKDITIRO'!A:D,4,0),0)</f>
        <v>0</v>
      </c>
      <c r="H7" s="99">
        <f>IFERROR(IFERROR(VLOOKUP(A7,'STOK TRAYEMAN'!C:H,6,0),VLOOKUP(A7,'KATEGORI TRAYEMAN'!A:C,3,0)),0)</f>
        <v>0</v>
      </c>
      <c r="I7" s="8">
        <f>IFERROR(VLOOKUP(A7,'KATEGORI TRAYEMAN'!A:D,4,0),0)</f>
        <v>0</v>
      </c>
      <c r="J7" s="8" t="str">
        <f>IFERROR(VLOOKUP(A7,'NOSTOK PACUL'!A:C,3,0),IFERROR(IF(VLOOKUP(A7,'STOK PACUL'!A:B,2,0)="NOSTOK","E",VLOOKUP(A7,'KATEGORI PACUL'!A:B,2,0)),"E"))</f>
        <v>D</v>
      </c>
      <c r="K7" s="8" t="str">
        <f>IFERROR(VLOOKUP(A7,'NOSTOK PESALAKAN'!A:C,3,0),IFERROR(IF(VLOOKUP(A7,'STOK PESALAKAN'!A:B,2,0)="NOSTOK","E",VLOOKUP(A7,'KATEGORI PESALAKAN'!A:B,2,0)),"E"))</f>
        <v>D</v>
      </c>
      <c r="L7" s="8" t="str">
        <f>IFERROR(VLOOKUP(A7,'NOSTOK CIKDITIRO'!A:C,3,0),IFERROR(IF(VLOOKUP(A7,'STOK CIKDITIRO'!A:B,2,0)="NOSTOK","E",VLOOKUP(A7,'KATEGORI CIKDITIRO'!A:B,2,0)),"E"))</f>
        <v>E</v>
      </c>
      <c r="M7" s="8" t="str">
        <f>IFERROR(VLOOKUP(A7,'NOSTOK TRAYEMAN'!A:C,3,0),IFERROR(IF(VLOOKUP(A7,'STOK TRAYEMAN'!A:B,2,0)="NOSTOK","E",VLOOKUP(A7,'KATEGORI TRAYEMAN'!A:B,2,0)),"E"))</f>
        <v>E</v>
      </c>
      <c r="N7" s="8" t="str">
        <f>IFERROR(VLOOKUP(A7,FR_HITUNG_MINMAX!A:B,2,0),0)</f>
        <v>GIR SET H.KARISMA/SUPRA X 125 ORI</v>
      </c>
      <c r="O7" s="8" t="str">
        <f>IFERROR(VLOOKUP(A7,FR_HITUNG_MINMAX!A:D,4,0),0)</f>
        <v>ORISIN</v>
      </c>
      <c r="P7" s="8">
        <f>IFERROR(VLOOKUP(A7,FR_HITUNG_MINMAX!A:G,7,0),1)</f>
        <v>1</v>
      </c>
      <c r="Q7" s="11" t="str">
        <f>IFERROR(VLOOKUP(A7,FR_HITUNG_MINMAX!A:J,10,0),1)</f>
        <v>1</v>
      </c>
      <c r="R7" s="8">
        <f>IFERROR(VLOOKUP(A7,FR_HITUNG_MINMAX!A:K,11,0),1)</f>
        <v>1</v>
      </c>
      <c r="S7" s="12">
        <f>IFERROR(VLOOKUP(A7,FR_HITUNG_MINMAX!A:F,6,0),0)</f>
        <v>185000</v>
      </c>
      <c r="T7" s="8">
        <f t="shared" si="21"/>
        <v>0</v>
      </c>
      <c r="U7" s="8">
        <f t="shared" si="0"/>
        <v>0</v>
      </c>
      <c r="V7" s="8">
        <f t="shared" si="1"/>
        <v>1</v>
      </c>
      <c r="W7" s="8">
        <f t="shared" si="22"/>
        <v>0</v>
      </c>
      <c r="X7" s="8">
        <f t="shared" si="23"/>
        <v>0</v>
      </c>
      <c r="Y7" s="16"/>
      <c r="Z7" s="15">
        <f t="shared" si="24"/>
        <v>0</v>
      </c>
      <c r="AA7" s="8">
        <f t="shared" si="25"/>
        <v>0</v>
      </c>
      <c r="AB7" s="16"/>
      <c r="AC7" s="15">
        <f t="shared" si="2"/>
        <v>0</v>
      </c>
      <c r="AD7" s="8">
        <f t="shared" si="26"/>
        <v>0</v>
      </c>
      <c r="AE7" s="16"/>
      <c r="AF7" s="15">
        <f t="shared" si="27"/>
        <v>0</v>
      </c>
      <c r="AG7" s="15">
        <f t="shared" si="28"/>
        <v>0</v>
      </c>
      <c r="AH7" s="16"/>
      <c r="AI7" s="15">
        <f t="shared" si="29"/>
        <v>0</v>
      </c>
      <c r="AJ7" s="8">
        <f t="shared" si="30"/>
        <v>1</v>
      </c>
      <c r="AK7" s="8">
        <f t="shared" si="3"/>
        <v>0</v>
      </c>
      <c r="AL7" s="8">
        <f t="shared" si="4"/>
        <v>0</v>
      </c>
      <c r="AM7" s="8">
        <f t="shared" si="31"/>
        <v>0</v>
      </c>
      <c r="AN7" s="8">
        <f t="shared" si="32"/>
        <v>1</v>
      </c>
      <c r="AO7" s="8">
        <f>IFERROR(VLOOKUP(A7,PERSAMAAN!B:D,3,0),AN7)</f>
        <v>1</v>
      </c>
      <c r="AP7" s="1">
        <v>0</v>
      </c>
      <c r="AQ7" s="8">
        <f t="shared" si="5"/>
        <v>0</v>
      </c>
      <c r="AR7" s="8" t="str">
        <f>IF(AQ7=0,"-",VLOOKUP(A7,FR_HITUNG_MINMAX!A:H,8,0))</f>
        <v>-</v>
      </c>
      <c r="AS7" s="1"/>
      <c r="AT7" s="8" t="str">
        <f t="shared" si="6"/>
        <v>-</v>
      </c>
      <c r="AU7" s="12">
        <f t="shared" si="7"/>
        <v>0</v>
      </c>
      <c r="AV7" s="12">
        <f t="shared" si="8"/>
        <v>0</v>
      </c>
      <c r="AW7" s="8">
        <f t="shared" si="33"/>
        <v>-1</v>
      </c>
      <c r="AX7" s="1"/>
      <c r="AY7" s="8">
        <f t="shared" si="9"/>
        <v>0</v>
      </c>
      <c r="AZ7" s="8" t="str">
        <f>IF(AY7=0,"-",VLOOKUP(A7,FR_HITUNG_MINMAX!A:I,9,0))</f>
        <v>-</v>
      </c>
      <c r="BB7" s="8" t="str">
        <f t="shared" si="10"/>
        <v>-</v>
      </c>
      <c r="BC7" s="12">
        <f t="shared" si="11"/>
        <v>0</v>
      </c>
      <c r="BD7" s="12">
        <f t="shared" si="12"/>
        <v>0</v>
      </c>
      <c r="BE7" s="16"/>
      <c r="BF7" s="8">
        <f>SUMIF('REALISASI ORDER'!C:C,A7,'REALISASI ORDER'!E:E)</f>
        <v>0</v>
      </c>
      <c r="BG7" s="8">
        <f t="shared" si="34"/>
        <v>2</v>
      </c>
      <c r="BH7" s="8">
        <f t="shared" si="13"/>
        <v>1</v>
      </c>
      <c r="BI7" s="8">
        <f t="shared" si="14"/>
        <v>1</v>
      </c>
      <c r="BJ7" s="8">
        <f t="shared" si="35"/>
        <v>0</v>
      </c>
      <c r="BK7" s="33">
        <f t="shared" si="36"/>
        <v>2</v>
      </c>
      <c r="BL7" s="33">
        <f t="shared" si="15"/>
        <v>0</v>
      </c>
      <c r="BM7" s="33">
        <f t="shared" si="16"/>
        <v>0</v>
      </c>
      <c r="BN7" s="33">
        <f t="shared" si="37"/>
        <v>0</v>
      </c>
      <c r="BO7" s="8">
        <f t="shared" si="17"/>
        <v>0</v>
      </c>
      <c r="BP7" s="8">
        <f t="shared" si="18"/>
        <v>0</v>
      </c>
      <c r="BQ7" s="8">
        <f t="shared" si="38"/>
        <v>0</v>
      </c>
      <c r="BR7" s="8">
        <f>IFERROR(ROUNDDOWN(BF7*BN7/(BK7+BL7+BM7+BN),0),0)</f>
        <v>0</v>
      </c>
      <c r="BS7" s="8" t="str">
        <f t="shared" si="19"/>
        <v>06401-KPH-881</v>
      </c>
      <c r="BT7" s="8">
        <f>SUMIF(FR_HITUNG_MINMAX!A:A,ORDER!A7,FR_HITUNG_MINMAX!AS:AS)</f>
        <v>2</v>
      </c>
      <c r="BU7" s="8">
        <f t="shared" si="39"/>
        <v>0</v>
      </c>
      <c r="BV7" s="8" t="str">
        <f t="shared" si="20"/>
        <v>-</v>
      </c>
      <c r="BW7" s="8" t="str">
        <f>VLOOKUP(A7,'STOK PESALAKAN'!A:F,6,0)</f>
        <v/>
      </c>
    </row>
    <row r="8" spans="1:274" ht="15" customHeight="1">
      <c r="A8" s="41" t="s">
        <v>178</v>
      </c>
      <c r="B8" s="99">
        <f>IFERROR(IFERROR(VLOOKUP(A8,'STOK PACUL'!C:H,6,0),VLOOKUP(A8,'KATEGORI PACUL'!A:C,3,0)),0)</f>
        <v>1</v>
      </c>
      <c r="C8" s="8">
        <f>IFERROR(VLOOKUP(A8,'KATEGORI PACUL'!A:D,4,0),0)</f>
        <v>1</v>
      </c>
      <c r="D8" s="99">
        <f>IFERROR(IFERROR(VLOOKUP(A8,'STOK PESALAKAN'!C:H,6,0),VLOOKUP(A8,'KATEGORI PESALAKAN'!A:C,3,0)),0)</f>
        <v>1</v>
      </c>
      <c r="E8" s="8">
        <f>IFERROR(VLOOKUP(A8,'KATEGORI PESALAKAN'!A:D,4,0),0)</f>
        <v>0</v>
      </c>
      <c r="F8" s="99">
        <f>IFERROR(IFERROR(VLOOKUP(A8,'STOK CIKDITIRO'!C:H,6,0),VLOOKUP(A8,'KATEGORI CIKDITIRO'!A:C,3,0)),0)</f>
        <v>0</v>
      </c>
      <c r="G8" s="8">
        <f>IFERROR(VLOOKUP(A8,'KATEGORI CIKDITIRO'!A:D,4,0),0)</f>
        <v>1</v>
      </c>
      <c r="H8" s="99">
        <f>IFERROR(IFERROR(VLOOKUP(A8,'STOK TRAYEMAN'!C:H,6,0),VLOOKUP(A8,'KATEGORI TRAYEMAN'!A:C,3,0)),0)</f>
        <v>0</v>
      </c>
      <c r="I8" s="8">
        <f>IFERROR(VLOOKUP(A8,'KATEGORI TRAYEMAN'!A:D,4,0),0)</f>
        <v>0</v>
      </c>
      <c r="J8" s="8" t="str">
        <f>IFERROR(VLOOKUP(A8,'NOSTOK PACUL'!A:C,3,0),IFERROR(IF(VLOOKUP(A8,'STOK PACUL'!A:B,2,0)="NOSTOK","E",VLOOKUP(A8,'KATEGORI PACUL'!A:B,2,0)),"E"))</f>
        <v>D</v>
      </c>
      <c r="K8" s="8" t="str">
        <f>IFERROR(VLOOKUP(A8,'NOSTOK PESALAKAN'!A:C,3,0),IFERROR(IF(VLOOKUP(A8,'STOK PESALAKAN'!A:B,2,0)="NOSTOK","E",VLOOKUP(A8,'KATEGORI PESALAKAN'!A:B,2,0)),"E"))</f>
        <v>E</v>
      </c>
      <c r="L8" s="8" t="str">
        <f>IFERROR(VLOOKUP(A8,'NOSTOK CIKDITIRO'!A:C,3,0),IFERROR(IF(VLOOKUP(A8,'STOK CIKDITIRO'!A:B,2,0)="NOSTOK","E",VLOOKUP(A8,'KATEGORI CIKDITIRO'!A:B,2,0)),"E"))</f>
        <v>D</v>
      </c>
      <c r="M8" s="8" t="str">
        <f>IFERROR(VLOOKUP(A8,'NOSTOK TRAYEMAN'!A:C,3,0),IFERROR(IF(VLOOKUP(A8,'STOK TRAYEMAN'!A:B,2,0)="NOSTOK","E",VLOOKUP(A8,'KATEGORI TRAYEMAN'!A:B,2,0)),"E"))</f>
        <v>E</v>
      </c>
      <c r="N8" s="8" t="str">
        <f>IFERROR(VLOOKUP(A8,FR_HITUNG_MINMAX!A:B,2,0),0)</f>
        <v>GIR SET H.NEW REVO 110 / BLADE NEW ORI</v>
      </c>
      <c r="O8" s="8" t="str">
        <f>IFERROR(VLOOKUP(A8,FR_HITUNG_MINMAX!A:D,4,0),0)</f>
        <v>ORISIN</v>
      </c>
      <c r="P8" s="8">
        <f>IFERROR(VLOOKUP(A8,FR_HITUNG_MINMAX!A:G,7,0),1)</f>
        <v>1</v>
      </c>
      <c r="Q8" s="11">
        <f>IFERROR(VLOOKUP(A8,FR_HITUNG_MINMAX!A:J,10,0),1)</f>
        <v>1</v>
      </c>
      <c r="R8" s="8">
        <f>IFERROR(VLOOKUP(A8,FR_HITUNG_MINMAX!A:K,11,0),1)</f>
        <v>1</v>
      </c>
      <c r="S8" s="12">
        <f>IFERROR(VLOOKUP(A8,FR_HITUNG_MINMAX!A:F,6,0),0)</f>
        <v>186000</v>
      </c>
      <c r="T8" s="8">
        <f t="shared" si="21"/>
        <v>0</v>
      </c>
      <c r="U8" s="8">
        <f t="shared" si="0"/>
        <v>1</v>
      </c>
      <c r="V8" s="8">
        <f t="shared" si="1"/>
        <v>-1</v>
      </c>
      <c r="W8" s="8">
        <f t="shared" si="22"/>
        <v>0</v>
      </c>
      <c r="X8" s="8">
        <f t="shared" si="23"/>
        <v>0</v>
      </c>
      <c r="Y8" s="16"/>
      <c r="Z8" s="15">
        <f t="shared" si="24"/>
        <v>0</v>
      </c>
      <c r="AA8" s="8">
        <f t="shared" si="25"/>
        <v>0</v>
      </c>
      <c r="AB8" s="16"/>
      <c r="AC8" s="15">
        <f t="shared" si="2"/>
        <v>0</v>
      </c>
      <c r="AD8" s="8">
        <f t="shared" si="26"/>
        <v>0</v>
      </c>
      <c r="AE8" s="16"/>
      <c r="AF8" s="15">
        <f t="shared" si="27"/>
        <v>0</v>
      </c>
      <c r="AG8" s="15">
        <f t="shared" si="28"/>
        <v>0</v>
      </c>
      <c r="AH8" s="16"/>
      <c r="AI8" s="15">
        <f t="shared" si="29"/>
        <v>0</v>
      </c>
      <c r="AJ8" s="8">
        <f t="shared" si="30"/>
        <v>0</v>
      </c>
      <c r="AK8" s="8">
        <f t="shared" si="3"/>
        <v>0</v>
      </c>
      <c r="AL8" s="8">
        <f t="shared" si="4"/>
        <v>1</v>
      </c>
      <c r="AM8" s="8">
        <f t="shared" si="31"/>
        <v>0</v>
      </c>
      <c r="AN8" s="8">
        <f t="shared" si="32"/>
        <v>1</v>
      </c>
      <c r="AO8" s="8">
        <f>IFERROR(VLOOKUP(A8,PERSAMAAN!B:D,3,0),AN8)</f>
        <v>1</v>
      </c>
      <c r="AP8" s="1"/>
      <c r="AQ8" s="8">
        <f t="shared" si="5"/>
        <v>1</v>
      </c>
      <c r="AR8" s="8" t="str">
        <f>IF(AQ8=0,"-",VLOOKUP(A8,FR_HITUNG_MINMAX!A:H,8,0))</f>
        <v>GSM</v>
      </c>
      <c r="AS8" s="1"/>
      <c r="AT8" s="8" t="str">
        <f t="shared" si="6"/>
        <v>GSM</v>
      </c>
      <c r="AU8" s="12">
        <f t="shared" si="7"/>
        <v>186000</v>
      </c>
      <c r="AV8" s="12">
        <f t="shared" si="8"/>
        <v>2132750</v>
      </c>
      <c r="AW8" s="8">
        <f t="shared" si="33"/>
        <v>-1</v>
      </c>
      <c r="AX8" s="1"/>
      <c r="AY8" s="8">
        <f t="shared" si="9"/>
        <v>0</v>
      </c>
      <c r="AZ8" s="8" t="str">
        <f>IF(AY8=0,"-",VLOOKUP(A8,FR_HITUNG_MINMAX!A:I,9,0))</f>
        <v>-</v>
      </c>
      <c r="BB8" s="8" t="str">
        <f t="shared" si="10"/>
        <v>-</v>
      </c>
      <c r="BC8" s="12">
        <f t="shared" si="11"/>
        <v>0</v>
      </c>
      <c r="BD8" s="12">
        <f t="shared" si="12"/>
        <v>0</v>
      </c>
      <c r="BE8" s="16"/>
      <c r="BF8" s="8">
        <f>SUMIF('REALISASI ORDER'!C:C,A8,'REALISASI ORDER'!E:E)</f>
        <v>0</v>
      </c>
      <c r="BG8" s="8">
        <f t="shared" si="34"/>
        <v>1</v>
      </c>
      <c r="BH8" s="8">
        <f t="shared" si="13"/>
        <v>1</v>
      </c>
      <c r="BI8" s="8">
        <f t="shared" si="14"/>
        <v>0</v>
      </c>
      <c r="BJ8" s="8">
        <f t="shared" si="35"/>
        <v>0</v>
      </c>
      <c r="BK8" s="33">
        <f t="shared" si="36"/>
        <v>1</v>
      </c>
      <c r="BL8" s="33">
        <f t="shared" si="15"/>
        <v>0</v>
      </c>
      <c r="BM8" s="33">
        <f t="shared" si="16"/>
        <v>1</v>
      </c>
      <c r="BN8" s="33">
        <f t="shared" si="37"/>
        <v>0</v>
      </c>
      <c r="BO8" s="8">
        <f t="shared" si="17"/>
        <v>0</v>
      </c>
      <c r="BP8" s="8">
        <f t="shared" si="18"/>
        <v>0</v>
      </c>
      <c r="BQ8" s="8">
        <f t="shared" si="38"/>
        <v>0</v>
      </c>
      <c r="BR8" s="8">
        <f>IFERROR(ROUNDDOWN(BF8*BN8/(BK8+BL8+BM8+BN),0),0)</f>
        <v>0</v>
      </c>
      <c r="BS8" s="8" t="str">
        <f t="shared" si="19"/>
        <v>06401-KWW-900</v>
      </c>
      <c r="BT8" s="8">
        <f>SUMIF(FR_HITUNG_MINMAX!A:A,ORDER!A8,FR_HITUNG_MINMAX!AS:AS)</f>
        <v>2</v>
      </c>
      <c r="BU8" s="8">
        <f t="shared" si="39"/>
        <v>0</v>
      </c>
      <c r="BV8" s="8" t="str">
        <f t="shared" si="20"/>
        <v>GSM</v>
      </c>
      <c r="BW8" s="8" t="str">
        <f>VLOOKUP(A8,'STOK PESALAKAN'!A:F,6,0)</f>
        <v/>
      </c>
    </row>
    <row r="9" spans="1:274" ht="15" customHeight="1">
      <c r="A9" s="41" t="s">
        <v>1399</v>
      </c>
      <c r="B9" s="99">
        <f>IFERROR(IFERROR(VLOOKUP(A9,'STOK PACUL'!C:H,6,0),VLOOKUP(A9,'KATEGORI PACUL'!A:C,3,0)),0)</f>
        <v>2</v>
      </c>
      <c r="C9" s="8">
        <f>IFERROR(VLOOKUP(A9,'KATEGORI PACUL'!A:D,4,0),0)</f>
        <v>0</v>
      </c>
      <c r="D9" s="99">
        <f>IFERROR(IFERROR(VLOOKUP(A9,'STOK PESALAKAN'!C:H,6,0),VLOOKUP(A9,'KATEGORI PESALAKAN'!A:C,3,0)),0)</f>
        <v>1</v>
      </c>
      <c r="E9" s="8">
        <f>IFERROR(VLOOKUP(A9,'KATEGORI PESALAKAN'!A:D,4,0),0)</f>
        <v>0</v>
      </c>
      <c r="F9" s="99">
        <f>IFERROR(IFERROR(VLOOKUP(A9,'STOK CIKDITIRO'!C:H,6,0),VLOOKUP(A9,'KATEGORI CIKDITIRO'!A:C,3,0)),0)</f>
        <v>1</v>
      </c>
      <c r="G9" s="8">
        <f>IFERROR(VLOOKUP(A9,'KATEGORI CIKDITIRO'!A:D,4,0),0)</f>
        <v>1</v>
      </c>
      <c r="H9" s="99">
        <f>IFERROR(IFERROR(VLOOKUP(A9,'STOK TRAYEMAN'!C:H,6,0),VLOOKUP(A9,'KATEGORI TRAYEMAN'!A:C,3,0)),0)</f>
        <v>0</v>
      </c>
      <c r="I9" s="8">
        <f>IFERROR(VLOOKUP(A9,'KATEGORI TRAYEMAN'!A:D,4,0),0)</f>
        <v>0</v>
      </c>
      <c r="J9" s="8" t="str">
        <f>IFERROR(VLOOKUP(A9,'NOSTOK PACUL'!A:C,3,0),IFERROR(IF(VLOOKUP(A9,'STOK PACUL'!A:B,2,0)="NOSTOK","E",VLOOKUP(A9,'KATEGORI PACUL'!A:B,2,0)),"E"))</f>
        <v>E</v>
      </c>
      <c r="K9" s="8" t="str">
        <f>IFERROR(VLOOKUP(A9,'NOSTOK PESALAKAN'!A:C,3,0),IFERROR(IF(VLOOKUP(A9,'STOK PESALAKAN'!A:B,2,0)="NOSTOK","E",VLOOKUP(A9,'KATEGORI PESALAKAN'!A:B,2,0)),"E"))</f>
        <v>E</v>
      </c>
      <c r="L9" s="8" t="str">
        <f>IFERROR(VLOOKUP(A9,'NOSTOK CIKDITIRO'!A:C,3,0),IFERROR(IF(VLOOKUP(A9,'STOK CIKDITIRO'!A:B,2,0)="NOSTOK","E",VLOOKUP(A9,'KATEGORI CIKDITIRO'!A:B,2,0)),"E"))</f>
        <v>D</v>
      </c>
      <c r="M9" s="8" t="str">
        <f>IFERROR(VLOOKUP(A9,'NOSTOK TRAYEMAN'!A:C,3,0),IFERROR(IF(VLOOKUP(A9,'STOK TRAYEMAN'!A:B,2,0)="NOSTOK","E",VLOOKUP(A9,'KATEGORI TRAYEMAN'!A:B,2,0)),"E"))</f>
        <v>E</v>
      </c>
      <c r="N9" s="8" t="str">
        <f>IFERROR(VLOOKUP(A9,FR_HITUNG_MINMAX!A:B,2,0),0)</f>
        <v>DISC PAD BELAKANG H.SUPRA X 125 ORI</v>
      </c>
      <c r="O9" s="8" t="str">
        <f>IFERROR(VLOOKUP(A9,FR_HITUNG_MINMAX!A:D,4,0),0)</f>
        <v>ORISIN</v>
      </c>
      <c r="P9" s="8">
        <f>IFERROR(VLOOKUP(A9,FR_HITUNG_MINMAX!A:G,7,0),1)</f>
        <v>1</v>
      </c>
      <c r="Q9" s="11">
        <f>IFERROR(VLOOKUP(A9,FR_HITUNG_MINMAX!A:J,10,0),1)</f>
        <v>1</v>
      </c>
      <c r="R9" s="8">
        <f>IFERROR(VLOOKUP(A9,FR_HITUNG_MINMAX!A:K,11,0),1)</f>
        <v>1</v>
      </c>
      <c r="S9" s="12">
        <f>IFERROR(VLOOKUP(A9,FR_HITUNG_MINMAX!A:F,6,0),0)</f>
        <v>45500</v>
      </c>
      <c r="T9" s="8">
        <f t="shared" si="21"/>
        <v>2</v>
      </c>
      <c r="U9" s="8">
        <f t="shared" si="0"/>
        <v>1</v>
      </c>
      <c r="V9" s="8">
        <f t="shared" si="1"/>
        <v>0</v>
      </c>
      <c r="W9" s="8">
        <f t="shared" si="22"/>
        <v>0</v>
      </c>
      <c r="X9" s="8">
        <f t="shared" si="23"/>
        <v>0</v>
      </c>
      <c r="Y9" s="16"/>
      <c r="Z9" s="15">
        <f t="shared" si="24"/>
        <v>0</v>
      </c>
      <c r="AA9" s="8">
        <f t="shared" si="25"/>
        <v>0</v>
      </c>
      <c r="AB9" s="16"/>
      <c r="AC9" s="15">
        <f t="shared" si="2"/>
        <v>0</v>
      </c>
      <c r="AD9" s="8">
        <f t="shared" si="26"/>
        <v>0</v>
      </c>
      <c r="AE9" s="16"/>
      <c r="AF9" s="15">
        <f t="shared" si="27"/>
        <v>0</v>
      </c>
      <c r="AG9" s="15">
        <f t="shared" si="28"/>
        <v>0</v>
      </c>
      <c r="AH9" s="16"/>
      <c r="AI9" s="15">
        <f t="shared" si="29"/>
        <v>0</v>
      </c>
      <c r="AJ9" s="8">
        <f t="shared" si="30"/>
        <v>0</v>
      </c>
      <c r="AK9" s="8">
        <f t="shared" si="3"/>
        <v>0</v>
      </c>
      <c r="AL9" s="8">
        <f t="shared" si="4"/>
        <v>0</v>
      </c>
      <c r="AM9" s="8">
        <f t="shared" si="31"/>
        <v>0</v>
      </c>
      <c r="AN9" s="8">
        <f t="shared" si="32"/>
        <v>0</v>
      </c>
      <c r="AO9" s="8">
        <f>IFERROR(VLOOKUP(A9,PERSAMAAN!B:D,3,0),AN9)</f>
        <v>0</v>
      </c>
      <c r="AP9" s="1"/>
      <c r="AQ9" s="8">
        <f t="shared" si="5"/>
        <v>0</v>
      </c>
      <c r="AR9" s="8" t="str">
        <f>IF(AQ9=0,"-",VLOOKUP(A9,FR_HITUNG_MINMAX!A:H,8,0))</f>
        <v>-</v>
      </c>
      <c r="AS9" s="1"/>
      <c r="AT9" s="8" t="str">
        <f t="shared" si="6"/>
        <v>-</v>
      </c>
      <c r="AU9" s="12">
        <f t="shared" si="7"/>
        <v>0</v>
      </c>
      <c r="AV9" s="12">
        <f t="shared" si="8"/>
        <v>0</v>
      </c>
      <c r="AW9" s="8">
        <f t="shared" si="33"/>
        <v>-3</v>
      </c>
      <c r="AX9" s="1"/>
      <c r="AY9" s="8">
        <f t="shared" si="9"/>
        <v>0</v>
      </c>
      <c r="AZ9" s="8" t="str">
        <f>IF(AY9=0,"-",VLOOKUP(A9,FR_HITUNG_MINMAX!A:I,9,0))</f>
        <v>-</v>
      </c>
      <c r="BB9" s="8" t="str">
        <f t="shared" si="10"/>
        <v>-</v>
      </c>
      <c r="BC9" s="12">
        <f t="shared" si="11"/>
        <v>0</v>
      </c>
      <c r="BD9" s="12">
        <f t="shared" si="12"/>
        <v>0</v>
      </c>
      <c r="BE9" s="16"/>
      <c r="BF9" s="8">
        <f>SUMIF('REALISASI ORDER'!C:C,A9,'REALISASI ORDER'!E:E)</f>
        <v>0</v>
      </c>
      <c r="BG9" s="8">
        <f t="shared" si="34"/>
        <v>2</v>
      </c>
      <c r="BH9" s="8">
        <f t="shared" si="13"/>
        <v>1</v>
      </c>
      <c r="BI9" s="8">
        <f t="shared" si="14"/>
        <v>1</v>
      </c>
      <c r="BJ9" s="8">
        <f t="shared" si="35"/>
        <v>0</v>
      </c>
      <c r="BK9" s="33">
        <f t="shared" si="36"/>
        <v>0</v>
      </c>
      <c r="BL9" s="33">
        <f t="shared" si="15"/>
        <v>0</v>
      </c>
      <c r="BM9" s="33">
        <f t="shared" si="16"/>
        <v>0</v>
      </c>
      <c r="BN9" s="33">
        <f t="shared" si="37"/>
        <v>0</v>
      </c>
      <c r="BO9" s="8">
        <f t="shared" si="17"/>
        <v>0</v>
      </c>
      <c r="BP9" s="8">
        <f t="shared" si="18"/>
        <v>0</v>
      </c>
      <c r="BQ9" s="8">
        <f t="shared" si="38"/>
        <v>0</v>
      </c>
      <c r="BR9" s="8">
        <f>IFERROR(ROUNDDOWN(BF9*BN9/(BK9+BL9+BM9+BN),0),0)</f>
        <v>0</v>
      </c>
      <c r="BS9" s="8" t="str">
        <f t="shared" si="19"/>
        <v>06435-KPP-901</v>
      </c>
      <c r="BT9" s="8">
        <f>SUMIF(FR_HITUNG_MINMAX!A:A,ORDER!A9,FR_HITUNG_MINMAX!AS:AS)</f>
        <v>1</v>
      </c>
      <c r="BU9" s="8">
        <f t="shared" si="39"/>
        <v>0</v>
      </c>
      <c r="BV9" s="8" t="str">
        <f t="shared" si="20"/>
        <v>-</v>
      </c>
      <c r="BW9" s="8" t="str">
        <f>VLOOKUP(A9,'STOK PESALAKAN'!A:F,6,0)</f>
        <v/>
      </c>
    </row>
    <row r="10" spans="1:274" ht="15" customHeight="1">
      <c r="A10" s="41" t="s">
        <v>1559</v>
      </c>
      <c r="B10" s="99">
        <f>IFERROR(IFERROR(VLOOKUP(A10,'STOK PACUL'!C:H,6,0),VLOOKUP(A10,'KATEGORI PACUL'!A:C,3,0)),0)</f>
        <v>0</v>
      </c>
      <c r="C10" s="8">
        <f>IFERROR(VLOOKUP(A10,'KATEGORI PACUL'!A:D,4,0),0)</f>
        <v>1</v>
      </c>
      <c r="D10" s="99">
        <f>IFERROR(IFERROR(VLOOKUP(A10,'STOK PESALAKAN'!C:H,6,0),VLOOKUP(A10,'KATEGORI PESALAKAN'!A:C,3,0)),0)</f>
        <v>0</v>
      </c>
      <c r="E10" s="8">
        <f>IFERROR(VLOOKUP(A10,'KATEGORI PESALAKAN'!A:D,4,0),0)</f>
        <v>0</v>
      </c>
      <c r="F10" s="99">
        <f>IFERROR(IFERROR(VLOOKUP(A10,'STOK CIKDITIRO'!C:H,6,0),VLOOKUP(A10,'KATEGORI CIKDITIRO'!A:C,3,0)),0)</f>
        <v>0</v>
      </c>
      <c r="G10" s="8">
        <f>IFERROR(VLOOKUP(A10,'KATEGORI CIKDITIRO'!A:D,4,0),0)</f>
        <v>0</v>
      </c>
      <c r="H10" s="99">
        <f>IFERROR(IFERROR(VLOOKUP(A10,'STOK TRAYEMAN'!C:H,6,0),VLOOKUP(A10,'KATEGORI TRAYEMAN'!A:C,3,0)),0)</f>
        <v>0</v>
      </c>
      <c r="I10" s="8">
        <f>IFERROR(VLOOKUP(A10,'KATEGORI TRAYEMAN'!A:D,4,0),0)</f>
        <v>0</v>
      </c>
      <c r="J10" s="8" t="str">
        <f>IFERROR(VLOOKUP(A10,'NOSTOK PACUL'!A:C,3,0),IFERROR(IF(VLOOKUP(A10,'STOK PACUL'!A:B,2,0)="NOSTOK","E",VLOOKUP(A10,'KATEGORI PACUL'!A:B,2,0)),"E"))</f>
        <v>D</v>
      </c>
      <c r="K10" s="8" t="str">
        <f>IFERROR(VLOOKUP(A10,'NOSTOK PESALAKAN'!A:C,3,0),IFERROR(IF(VLOOKUP(A10,'STOK PESALAKAN'!A:B,2,0)="NOSTOK","E",VLOOKUP(A10,'KATEGORI PESALAKAN'!A:B,2,0)),"E"))</f>
        <v>E</v>
      </c>
      <c r="L10" s="8" t="str">
        <f>IFERROR(VLOOKUP(A10,'NOSTOK CIKDITIRO'!A:C,3,0),IFERROR(IF(VLOOKUP(A10,'STOK CIKDITIRO'!A:B,2,0)="NOSTOK","E",VLOOKUP(A10,'KATEGORI CIKDITIRO'!A:B,2,0)),"E"))</f>
        <v>E</v>
      </c>
      <c r="M10" s="8" t="str">
        <f>IFERROR(VLOOKUP(A10,'NOSTOK TRAYEMAN'!A:C,3,0),IFERROR(IF(VLOOKUP(A10,'STOK TRAYEMAN'!A:B,2,0)="NOSTOK","E",VLOOKUP(A10,'KATEGORI TRAYEMAN'!A:B,2,0)),"E"))</f>
        <v>E</v>
      </c>
      <c r="N10" s="8" t="str">
        <f>IFERROR(VLOOKUP(A10,FR_HITUNG_MINMAX!A:B,2,0),0)</f>
        <v>DISC PAD H.VARIO 125 NEW ESP ORI</v>
      </c>
      <c r="O10" s="8" t="str">
        <f>IFERROR(VLOOKUP(A10,FR_HITUNG_MINMAX!A:D,4,0),0)</f>
        <v>ORISIN</v>
      </c>
      <c r="P10" s="8">
        <f>IFERROR(VLOOKUP(A10,FR_HITUNG_MINMAX!A:G,7,0),1)</f>
        <v>1</v>
      </c>
      <c r="Q10" s="11">
        <f>IFERROR(VLOOKUP(A10,FR_HITUNG_MINMAX!A:J,10,0),1)</f>
        <v>1</v>
      </c>
      <c r="R10" s="8">
        <f>IFERROR(VLOOKUP(A10,FR_HITUNG_MINMAX!A:K,11,0),1)</f>
        <v>1</v>
      </c>
      <c r="S10" s="12">
        <f>IFERROR(VLOOKUP(A10,FR_HITUNG_MINMAX!A:F,6,0),0)</f>
        <v>81500</v>
      </c>
      <c r="T10" s="8">
        <f t="shared" si="21"/>
        <v>-1</v>
      </c>
      <c r="U10" s="8">
        <f t="shared" si="0"/>
        <v>0</v>
      </c>
      <c r="V10" s="8">
        <f t="shared" si="1"/>
        <v>0</v>
      </c>
      <c r="W10" s="8">
        <f t="shared" si="22"/>
        <v>0</v>
      </c>
      <c r="X10" s="8">
        <f t="shared" si="23"/>
        <v>0</v>
      </c>
      <c r="Y10" s="16"/>
      <c r="Z10" s="15">
        <f t="shared" si="24"/>
        <v>0</v>
      </c>
      <c r="AA10" s="8">
        <f t="shared" si="25"/>
        <v>0</v>
      </c>
      <c r="AB10" s="16"/>
      <c r="AC10" s="15">
        <f t="shared" si="2"/>
        <v>0</v>
      </c>
      <c r="AD10" s="8">
        <f t="shared" si="26"/>
        <v>0</v>
      </c>
      <c r="AE10" s="16"/>
      <c r="AF10" s="15">
        <f t="shared" si="27"/>
        <v>0</v>
      </c>
      <c r="AG10" s="15">
        <f t="shared" si="28"/>
        <v>0</v>
      </c>
      <c r="AH10" s="16"/>
      <c r="AI10" s="15">
        <f t="shared" si="29"/>
        <v>0</v>
      </c>
      <c r="AJ10" s="8">
        <f t="shared" si="30"/>
        <v>1</v>
      </c>
      <c r="AK10" s="8">
        <f t="shared" si="3"/>
        <v>0</v>
      </c>
      <c r="AL10" s="8">
        <f t="shared" si="4"/>
        <v>0</v>
      </c>
      <c r="AM10" s="8">
        <f t="shared" si="31"/>
        <v>0</v>
      </c>
      <c r="AN10" s="8">
        <f t="shared" si="32"/>
        <v>1</v>
      </c>
      <c r="AO10" s="8">
        <f>IFERROR(VLOOKUP(A10,PERSAMAAN!B:D,3,0),AN10)</f>
        <v>1</v>
      </c>
      <c r="AP10" s="1">
        <v>2</v>
      </c>
      <c r="AQ10" s="8">
        <f t="shared" si="5"/>
        <v>2</v>
      </c>
      <c r="AR10" s="8" t="str">
        <f>IF(AQ10=0,"-",VLOOKUP(A10,FR_HITUNG_MINMAX!A:H,8,0))</f>
        <v>NSA</v>
      </c>
      <c r="AS10" s="1" t="s">
        <v>171</v>
      </c>
      <c r="AT10" s="8" t="str">
        <f t="shared" si="6"/>
        <v>AHASS</v>
      </c>
      <c r="AU10" s="12">
        <f t="shared" si="7"/>
        <v>163000</v>
      </c>
      <c r="AV10" s="12">
        <f t="shared" si="8"/>
        <v>2437200</v>
      </c>
      <c r="AW10" s="8">
        <f t="shared" si="33"/>
        <v>-1</v>
      </c>
      <c r="AX10" s="1"/>
      <c r="AY10" s="8">
        <f t="shared" si="9"/>
        <v>0</v>
      </c>
      <c r="AZ10" s="8" t="str">
        <f>IF(AY10=0,"-",VLOOKUP(A10,FR_HITUNG_MINMAX!A:I,9,0))</f>
        <v>-</v>
      </c>
      <c r="BB10" s="8" t="str">
        <f t="shared" si="10"/>
        <v>-</v>
      </c>
      <c r="BC10" s="12">
        <f t="shared" si="11"/>
        <v>0</v>
      </c>
      <c r="BD10" s="12">
        <f t="shared" si="12"/>
        <v>0</v>
      </c>
      <c r="BE10" s="16"/>
      <c r="BF10" s="8">
        <f>SUMIF('REALISASI ORDER'!C:C,A10,'REALISASI ORDER'!E:E)</f>
        <v>0</v>
      </c>
      <c r="BG10" s="8">
        <f t="shared" si="34"/>
        <v>0</v>
      </c>
      <c r="BH10" s="8">
        <f t="shared" si="13"/>
        <v>0</v>
      </c>
      <c r="BI10" s="8">
        <f t="shared" si="14"/>
        <v>0</v>
      </c>
      <c r="BJ10" s="8">
        <f t="shared" si="35"/>
        <v>0</v>
      </c>
      <c r="BK10" s="33">
        <f t="shared" si="36"/>
        <v>1</v>
      </c>
      <c r="BL10" s="33">
        <f t="shared" si="15"/>
        <v>0</v>
      </c>
      <c r="BM10" s="33">
        <f t="shared" si="16"/>
        <v>0</v>
      </c>
      <c r="BN10" s="33">
        <f t="shared" si="37"/>
        <v>0</v>
      </c>
      <c r="BO10" s="8">
        <f t="shared" si="17"/>
        <v>0</v>
      </c>
      <c r="BP10" s="8">
        <f t="shared" si="18"/>
        <v>0</v>
      </c>
      <c r="BQ10" s="8">
        <f t="shared" si="38"/>
        <v>0</v>
      </c>
      <c r="BR10" s="8">
        <f>IFERROR(ROUNDDOWN(BF10*BN10/(BK10+BL10+BM10+BN),0),0)</f>
        <v>0</v>
      </c>
      <c r="BS10" s="8" t="str">
        <f t="shared" si="19"/>
        <v>06455-K59-A71</v>
      </c>
      <c r="BT10" s="8">
        <f>SUMIF(FR_HITUNG_MINMAX!A:A,ORDER!A10,FR_HITUNG_MINMAX!AS:AS)</f>
        <v>1</v>
      </c>
      <c r="BU10" s="8">
        <f t="shared" si="39"/>
        <v>0</v>
      </c>
      <c r="BV10" s="8" t="str">
        <f t="shared" si="20"/>
        <v>AHASS</v>
      </c>
      <c r="BW10" s="8" t="str">
        <f>VLOOKUP(A10,'STOK PESALAKAN'!A:F,6,0)</f>
        <v/>
      </c>
    </row>
    <row r="11" spans="1:274" ht="15" customHeight="1">
      <c r="A11" s="41" t="s">
        <v>179</v>
      </c>
      <c r="B11" s="99">
        <f>IFERROR(IFERROR(VLOOKUP(A11,'STOK PACUL'!C:H,6,0),VLOOKUP(A11,'KATEGORI PACUL'!A:C,3,0)),0)</f>
        <v>1</v>
      </c>
      <c r="C11" s="8">
        <f>IFERROR(VLOOKUP(A11,'KATEGORI PACUL'!A:D,4,0),0)</f>
        <v>0</v>
      </c>
      <c r="D11" s="99">
        <f>IFERROR(IFERROR(VLOOKUP(A11,'STOK PESALAKAN'!C:H,6,0),VLOOKUP(A11,'KATEGORI PESALAKAN'!A:C,3,0)),0)</f>
        <v>1</v>
      </c>
      <c r="E11" s="8">
        <f>IFERROR(VLOOKUP(A11,'KATEGORI PESALAKAN'!A:D,4,0),0)</f>
        <v>0</v>
      </c>
      <c r="F11" s="99">
        <f>IFERROR(IFERROR(VLOOKUP(A11,'STOK CIKDITIRO'!C:H,6,0),VLOOKUP(A11,'KATEGORI CIKDITIRO'!A:C,3,0)),0)</f>
        <v>1</v>
      </c>
      <c r="G11" s="8">
        <f>IFERROR(VLOOKUP(A11,'KATEGORI CIKDITIRO'!A:D,4,0),0)</f>
        <v>1</v>
      </c>
      <c r="H11" s="99">
        <f>IFERROR(IFERROR(VLOOKUP(A11,'STOK TRAYEMAN'!C:H,6,0),VLOOKUP(A11,'KATEGORI TRAYEMAN'!A:C,3,0)),0)</f>
        <v>0</v>
      </c>
      <c r="I11" s="8">
        <f>IFERROR(VLOOKUP(A11,'KATEGORI TRAYEMAN'!A:D,4,0),0)</f>
        <v>0</v>
      </c>
      <c r="J11" s="8" t="str">
        <f>IFERROR(VLOOKUP(A11,'NOSTOK PACUL'!A:C,3,0),IFERROR(IF(VLOOKUP(A11,'STOK PACUL'!A:B,2,0)="NOSTOK","E",VLOOKUP(A11,'KATEGORI PACUL'!A:B,2,0)),"E"))</f>
        <v>E</v>
      </c>
      <c r="K11" s="8" t="str">
        <f>IFERROR(VLOOKUP(A11,'NOSTOK PESALAKAN'!A:C,3,0),IFERROR(IF(VLOOKUP(A11,'STOK PESALAKAN'!A:B,2,0)="NOSTOK","E",VLOOKUP(A11,'KATEGORI PESALAKAN'!A:B,2,0)),"E"))</f>
        <v>E</v>
      </c>
      <c r="L11" s="8" t="str">
        <f>IFERROR(VLOOKUP(A11,'NOSTOK CIKDITIRO'!A:C,3,0),IFERROR(IF(VLOOKUP(A11,'STOK CIKDITIRO'!A:B,2,0)="NOSTOK","E",VLOOKUP(A11,'KATEGORI CIKDITIRO'!A:B,2,0)),"E"))</f>
        <v>D</v>
      </c>
      <c r="M11" s="8" t="str">
        <f>IFERROR(VLOOKUP(A11,'NOSTOK TRAYEMAN'!A:C,3,0),IFERROR(IF(VLOOKUP(A11,'STOK TRAYEMAN'!A:B,2,0)="NOSTOK","E",VLOOKUP(A11,'KATEGORI TRAYEMAN'!A:B,2,0)),"E"))</f>
        <v>E</v>
      </c>
      <c r="N11" s="8" t="str">
        <f>IFERROR(VLOOKUP(A11,FR_HITUNG_MINMAX!A:B,2,0),0)</f>
        <v>DISC PAD H.MEGAPRO ADV ORI</v>
      </c>
      <c r="O11" s="8" t="str">
        <f>IFERROR(VLOOKUP(A11,FR_HITUNG_MINMAX!A:D,4,0),0)</f>
        <v>ORISIN</v>
      </c>
      <c r="P11" s="8">
        <f>IFERROR(VLOOKUP(A11,FR_HITUNG_MINMAX!A:G,7,0),1)</f>
        <v>1</v>
      </c>
      <c r="Q11" s="11">
        <f>IFERROR(VLOOKUP(A11,FR_HITUNG_MINMAX!A:J,10,0),1)</f>
        <v>1</v>
      </c>
      <c r="R11" s="8">
        <f>IFERROR(VLOOKUP(A11,FR_HITUNG_MINMAX!A:K,11,0),1)</f>
        <v>1</v>
      </c>
      <c r="S11" s="12">
        <f>IFERROR(VLOOKUP(A11,FR_HITUNG_MINMAX!A:F,6,0),0)</f>
        <v>47500</v>
      </c>
      <c r="T11" s="8">
        <f t="shared" si="21"/>
        <v>1</v>
      </c>
      <c r="U11" s="8">
        <f t="shared" si="0"/>
        <v>1</v>
      </c>
      <c r="V11" s="8">
        <f t="shared" si="1"/>
        <v>0</v>
      </c>
      <c r="W11" s="8">
        <f t="shared" si="22"/>
        <v>0</v>
      </c>
      <c r="X11" s="8">
        <f t="shared" si="23"/>
        <v>0</v>
      </c>
      <c r="Y11" s="16"/>
      <c r="Z11" s="15">
        <f t="shared" si="24"/>
        <v>0</v>
      </c>
      <c r="AA11" s="8">
        <f t="shared" si="25"/>
        <v>0</v>
      </c>
      <c r="AB11" s="16"/>
      <c r="AC11" s="15">
        <f t="shared" si="2"/>
        <v>0</v>
      </c>
      <c r="AD11" s="8">
        <f t="shared" si="26"/>
        <v>0</v>
      </c>
      <c r="AE11" s="16"/>
      <c r="AF11" s="15">
        <f t="shared" si="27"/>
        <v>0</v>
      </c>
      <c r="AG11" s="15">
        <f t="shared" si="28"/>
        <v>0</v>
      </c>
      <c r="AH11" s="16"/>
      <c r="AI11" s="15">
        <f t="shared" si="29"/>
        <v>0</v>
      </c>
      <c r="AJ11" s="8">
        <f t="shared" si="30"/>
        <v>0</v>
      </c>
      <c r="AK11" s="8">
        <f t="shared" si="3"/>
        <v>0</v>
      </c>
      <c r="AL11" s="8">
        <f t="shared" si="4"/>
        <v>0</v>
      </c>
      <c r="AM11" s="8">
        <f t="shared" si="31"/>
        <v>0</v>
      </c>
      <c r="AN11" s="8">
        <f t="shared" si="32"/>
        <v>0</v>
      </c>
      <c r="AO11" s="8">
        <f>IFERROR(VLOOKUP(A11,PERSAMAAN!B:D,3,0),AN11)</f>
        <v>0</v>
      </c>
      <c r="AP11" s="1"/>
      <c r="AQ11" s="8">
        <f t="shared" si="5"/>
        <v>0</v>
      </c>
      <c r="AR11" s="8" t="str">
        <f>IF(AQ11=0,"-",VLOOKUP(A11,FR_HITUNG_MINMAX!A:H,8,0))</f>
        <v>-</v>
      </c>
      <c r="AS11" s="1"/>
      <c r="AT11" s="8" t="str">
        <f t="shared" si="6"/>
        <v>-</v>
      </c>
      <c r="AU11" s="12">
        <f t="shared" si="7"/>
        <v>0</v>
      </c>
      <c r="AV11" s="12">
        <f t="shared" si="8"/>
        <v>0</v>
      </c>
      <c r="AW11" s="8">
        <f t="shared" si="33"/>
        <v>-2</v>
      </c>
      <c r="AX11" s="1"/>
      <c r="AY11" s="8">
        <f t="shared" si="9"/>
        <v>0</v>
      </c>
      <c r="AZ11" s="8" t="str">
        <f>IF(AY11=0,"-",VLOOKUP(A11,FR_HITUNG_MINMAX!A:I,9,0))</f>
        <v>-</v>
      </c>
      <c r="BB11" s="8" t="str">
        <f t="shared" si="10"/>
        <v>-</v>
      </c>
      <c r="BC11" s="12">
        <f t="shared" si="11"/>
        <v>0</v>
      </c>
      <c r="BD11" s="12">
        <f t="shared" si="12"/>
        <v>0</v>
      </c>
      <c r="BE11" s="16"/>
      <c r="BF11" s="8">
        <f>SUMIF('REALISASI ORDER'!C:C,A11,'REALISASI ORDER'!E:E)</f>
        <v>0</v>
      </c>
      <c r="BG11" s="8">
        <f t="shared" si="34"/>
        <v>1</v>
      </c>
      <c r="BH11" s="8">
        <f t="shared" si="13"/>
        <v>1</v>
      </c>
      <c r="BI11" s="8">
        <f t="shared" si="14"/>
        <v>1</v>
      </c>
      <c r="BJ11" s="8">
        <f t="shared" si="35"/>
        <v>0</v>
      </c>
      <c r="BK11" s="33">
        <f t="shared" si="36"/>
        <v>0</v>
      </c>
      <c r="BL11" s="33">
        <f t="shared" si="15"/>
        <v>0</v>
      </c>
      <c r="BM11" s="33">
        <f t="shared" si="16"/>
        <v>0</v>
      </c>
      <c r="BN11" s="33">
        <f t="shared" si="37"/>
        <v>0</v>
      </c>
      <c r="BO11" s="8">
        <f t="shared" si="17"/>
        <v>0</v>
      </c>
      <c r="BP11" s="8">
        <f t="shared" si="18"/>
        <v>0</v>
      </c>
      <c r="BQ11" s="8">
        <f t="shared" si="38"/>
        <v>0</v>
      </c>
      <c r="BR11" s="8">
        <f>IFERROR(ROUNDDOWN(BF11*BN11/(BK11+BL11+BM11+BN),0),0)</f>
        <v>0</v>
      </c>
      <c r="BS11" s="8" t="str">
        <f t="shared" si="19"/>
        <v>06455-KPP-901</v>
      </c>
      <c r="BT11" s="8">
        <f>SUMIF(FR_HITUNG_MINMAX!A:A,ORDER!A11,FR_HITUNG_MINMAX!AS:AS)</f>
        <v>1</v>
      </c>
      <c r="BU11" s="8">
        <f t="shared" si="39"/>
        <v>0</v>
      </c>
      <c r="BV11" s="8" t="str">
        <f t="shared" si="20"/>
        <v>-</v>
      </c>
      <c r="BW11" s="8" t="str">
        <f>VLOOKUP(A11,'STOK PESALAKAN'!A:F,6,0)</f>
        <v/>
      </c>
    </row>
    <row r="12" spans="1:274" ht="15" customHeight="1">
      <c r="A12" s="41" t="s">
        <v>1401</v>
      </c>
      <c r="B12" s="99">
        <f>IFERROR(IFERROR(VLOOKUP(A12,'STOK PACUL'!C:H,6,0),VLOOKUP(A12,'KATEGORI PACUL'!A:C,3,0)),0)</f>
        <v>1</v>
      </c>
      <c r="C12" s="8">
        <f>IFERROR(VLOOKUP(A12,'KATEGORI PACUL'!A:D,4,0),0)</f>
        <v>1</v>
      </c>
      <c r="D12" s="99">
        <f>IFERROR(IFERROR(VLOOKUP(A12,'STOK PESALAKAN'!C:H,6,0),VLOOKUP(A12,'KATEGORI PESALAKAN'!A:C,3,0)),0)</f>
        <v>1</v>
      </c>
      <c r="E12" s="8">
        <f>IFERROR(VLOOKUP(A12,'KATEGORI PESALAKAN'!A:D,4,0),0)</f>
        <v>1</v>
      </c>
      <c r="F12" s="99">
        <f>IFERROR(IFERROR(VLOOKUP(A12,'STOK CIKDITIRO'!C:H,6,0),VLOOKUP(A12,'KATEGORI CIKDITIRO'!A:C,3,0)),0)</f>
        <v>1</v>
      </c>
      <c r="G12" s="8">
        <f>IFERROR(VLOOKUP(A12,'KATEGORI CIKDITIRO'!A:D,4,0),0)</f>
        <v>1</v>
      </c>
      <c r="H12" s="99">
        <f>IFERROR(IFERROR(VLOOKUP(A12,'STOK TRAYEMAN'!C:H,6,0),VLOOKUP(A12,'KATEGORI TRAYEMAN'!A:C,3,0)),0)</f>
        <v>0</v>
      </c>
      <c r="I12" s="8">
        <f>IFERROR(VLOOKUP(A12,'KATEGORI TRAYEMAN'!A:D,4,0),0)</f>
        <v>0</v>
      </c>
      <c r="J12" s="8" t="str">
        <f>IFERROR(VLOOKUP(A12,'NOSTOK PACUL'!A:C,3,0),IFERROR(IF(VLOOKUP(A12,'STOK PACUL'!A:B,2,0)="NOSTOK","E",VLOOKUP(A12,'KATEGORI PACUL'!A:B,2,0)),"E"))</f>
        <v>D</v>
      </c>
      <c r="K12" s="8" t="str">
        <f>IFERROR(VLOOKUP(A12,'NOSTOK PESALAKAN'!A:C,3,0),IFERROR(IF(VLOOKUP(A12,'STOK PESALAKAN'!A:B,2,0)="NOSTOK","E",VLOOKUP(A12,'KATEGORI PESALAKAN'!A:B,2,0)),"E"))</f>
        <v>D</v>
      </c>
      <c r="L12" s="8" t="str">
        <f>IFERROR(VLOOKUP(A12,'NOSTOK CIKDITIRO'!A:C,3,0),IFERROR(IF(VLOOKUP(A12,'STOK CIKDITIRO'!A:B,2,0)="NOSTOK","E",VLOOKUP(A12,'KATEGORI CIKDITIRO'!A:B,2,0)),"E"))</f>
        <v>D</v>
      </c>
      <c r="M12" s="8" t="str">
        <f>IFERROR(VLOOKUP(A12,'NOSTOK TRAYEMAN'!A:C,3,0),IFERROR(IF(VLOOKUP(A12,'STOK TRAYEMAN'!A:B,2,0)="NOSTOK","E",VLOOKUP(A12,'KATEGORI TRAYEMAN'!A:B,2,0)),"E"))</f>
        <v>E</v>
      </c>
      <c r="N12" s="8" t="str">
        <f>IFERROR(VLOOKUP(A12,FR_HITUNG_MINMAX!A:B,2,0),0)</f>
        <v>DISC PAD H.SUPRA X ORI</v>
      </c>
      <c r="O12" s="8" t="str">
        <f>IFERROR(VLOOKUP(A12,FR_HITUNG_MINMAX!A:D,4,0),0)</f>
        <v>ORISIN</v>
      </c>
      <c r="P12" s="8">
        <f>IFERROR(VLOOKUP(A12,FR_HITUNG_MINMAX!A:G,7,0),1)</f>
        <v>1</v>
      </c>
      <c r="Q12" s="11" t="str">
        <f>IFERROR(VLOOKUP(A12,FR_HITUNG_MINMAX!A:J,10,0),1)</f>
        <v>3</v>
      </c>
      <c r="R12" s="8">
        <f>IFERROR(VLOOKUP(A12,FR_HITUNG_MINMAX!A:K,11,0),1)</f>
        <v>1</v>
      </c>
      <c r="S12" s="12">
        <f>IFERROR(VLOOKUP(A12,FR_HITUNG_MINMAX!A:F,6,0),0)</f>
        <v>47500</v>
      </c>
      <c r="T12" s="8">
        <f t="shared" si="21"/>
        <v>0</v>
      </c>
      <c r="U12" s="8">
        <f t="shared" si="0"/>
        <v>0</v>
      </c>
      <c r="V12" s="8">
        <f t="shared" si="1"/>
        <v>0</v>
      </c>
      <c r="W12" s="8">
        <f t="shared" si="22"/>
        <v>0</v>
      </c>
      <c r="X12" s="8">
        <f t="shared" si="23"/>
        <v>0</v>
      </c>
      <c r="Y12" s="16"/>
      <c r="Z12" s="15">
        <f t="shared" si="24"/>
        <v>0</v>
      </c>
      <c r="AA12" s="8">
        <f t="shared" si="25"/>
        <v>0</v>
      </c>
      <c r="AB12" s="16"/>
      <c r="AC12" s="15">
        <f t="shared" si="2"/>
        <v>0</v>
      </c>
      <c r="AD12" s="8">
        <f t="shared" si="26"/>
        <v>0</v>
      </c>
      <c r="AE12" s="16"/>
      <c r="AF12" s="15">
        <f t="shared" si="27"/>
        <v>0</v>
      </c>
      <c r="AG12" s="15">
        <f t="shared" si="28"/>
        <v>0</v>
      </c>
      <c r="AH12" s="16"/>
      <c r="AI12" s="15">
        <f t="shared" si="29"/>
        <v>0</v>
      </c>
      <c r="AJ12" s="8">
        <f t="shared" si="30"/>
        <v>0</v>
      </c>
      <c r="AK12" s="8">
        <f t="shared" si="3"/>
        <v>0</v>
      </c>
      <c r="AL12" s="8">
        <f t="shared" si="4"/>
        <v>0</v>
      </c>
      <c r="AM12" s="8">
        <f t="shared" si="31"/>
        <v>0</v>
      </c>
      <c r="AN12" s="8">
        <f t="shared" si="32"/>
        <v>0</v>
      </c>
      <c r="AO12" s="8">
        <f>IFERROR(VLOOKUP(A12,PERSAMAAN!B:D,3,0),AN12)</f>
        <v>0</v>
      </c>
      <c r="AP12" s="1"/>
      <c r="AQ12" s="8">
        <f t="shared" si="5"/>
        <v>0</v>
      </c>
      <c r="AR12" s="8" t="str">
        <f>IF(AQ12=0,"-",VLOOKUP(A12,FR_HITUNG_MINMAX!A:H,8,0))</f>
        <v>-</v>
      </c>
      <c r="AS12" s="1"/>
      <c r="AT12" s="8" t="str">
        <f t="shared" si="6"/>
        <v>-</v>
      </c>
      <c r="AU12" s="12">
        <f t="shared" si="7"/>
        <v>0</v>
      </c>
      <c r="AV12" s="12">
        <f t="shared" si="8"/>
        <v>0</v>
      </c>
      <c r="AW12" s="8">
        <f t="shared" si="33"/>
        <v>0</v>
      </c>
      <c r="AX12" s="1"/>
      <c r="AY12" s="8">
        <f t="shared" si="9"/>
        <v>0</v>
      </c>
      <c r="AZ12" s="8" t="str">
        <f>IF(AY12=0,"-",VLOOKUP(A12,FR_HITUNG_MINMAX!A:I,9,0))</f>
        <v>-</v>
      </c>
      <c r="BB12" s="8" t="str">
        <f t="shared" si="10"/>
        <v>-</v>
      </c>
      <c r="BC12" s="12">
        <f t="shared" si="11"/>
        <v>0</v>
      </c>
      <c r="BD12" s="12">
        <f t="shared" si="12"/>
        <v>0</v>
      </c>
      <c r="BE12" s="16"/>
      <c r="BF12" s="8">
        <f>SUMIF('REALISASI ORDER'!C:C,A12,'REALISASI ORDER'!E:E)</f>
        <v>0</v>
      </c>
      <c r="BG12" s="8">
        <f t="shared" si="34"/>
        <v>1</v>
      </c>
      <c r="BH12" s="8">
        <f t="shared" si="13"/>
        <v>1</v>
      </c>
      <c r="BI12" s="8">
        <f t="shared" si="14"/>
        <v>1</v>
      </c>
      <c r="BJ12" s="8">
        <f t="shared" si="35"/>
        <v>0</v>
      </c>
      <c r="BK12" s="33">
        <f t="shared" si="36"/>
        <v>1</v>
      </c>
      <c r="BL12" s="33">
        <f t="shared" si="15"/>
        <v>0</v>
      </c>
      <c r="BM12" s="33">
        <f t="shared" si="16"/>
        <v>0</v>
      </c>
      <c r="BN12" s="33">
        <f t="shared" si="37"/>
        <v>0</v>
      </c>
      <c r="BO12" s="8">
        <f t="shared" si="17"/>
        <v>0</v>
      </c>
      <c r="BP12" s="8">
        <f t="shared" si="18"/>
        <v>0</v>
      </c>
      <c r="BQ12" s="8">
        <f t="shared" si="38"/>
        <v>0</v>
      </c>
      <c r="BR12" s="8">
        <f>IFERROR(ROUNDDOWN(BF12*BN12/(BK12+BL12+BM12+BN),0),0)</f>
        <v>0</v>
      </c>
      <c r="BS12" s="8" t="str">
        <f t="shared" si="19"/>
        <v>06455-KR3-404</v>
      </c>
      <c r="BT12" s="8">
        <f>SUMIF(FR_HITUNG_MINMAX!A:A,ORDER!A12,FR_HITUNG_MINMAX!AS:AS)</f>
        <v>3</v>
      </c>
      <c r="BU12" s="8">
        <f t="shared" si="39"/>
        <v>0</v>
      </c>
      <c r="BV12" s="8" t="str">
        <f t="shared" si="20"/>
        <v>-</v>
      </c>
      <c r="BW12" s="8" t="str">
        <f>VLOOKUP(A12,'STOK PESALAKAN'!A:F,6,0)</f>
        <v/>
      </c>
    </row>
    <row r="13" spans="1:274" ht="15" customHeight="1">
      <c r="A13" s="41" t="s">
        <v>180</v>
      </c>
      <c r="B13" s="99">
        <f>IFERROR(IFERROR(VLOOKUP(A13,'STOK PACUL'!C:H,6,0),VLOOKUP(A13,'KATEGORI PACUL'!A:C,3,0)),0)</f>
        <v>1</v>
      </c>
      <c r="C13" s="8">
        <f>IFERROR(VLOOKUP(A13,'KATEGORI PACUL'!A:D,4,0),0)</f>
        <v>8</v>
      </c>
      <c r="D13" s="99">
        <f>IFERROR(IFERROR(VLOOKUP(A13,'STOK PESALAKAN'!C:H,6,0),VLOOKUP(A13,'KATEGORI PESALAKAN'!A:C,3,0)),0)</f>
        <v>0</v>
      </c>
      <c r="E13" s="8">
        <f>IFERROR(VLOOKUP(A13,'KATEGORI PESALAKAN'!A:D,4,0),0)</f>
        <v>0</v>
      </c>
      <c r="F13" s="99">
        <f>IFERROR(IFERROR(VLOOKUP(A13,'STOK CIKDITIRO'!C:H,6,0),VLOOKUP(A13,'KATEGORI CIKDITIRO'!A:C,3,0)),0)</f>
        <v>0</v>
      </c>
      <c r="G13" s="8">
        <f>IFERROR(VLOOKUP(A13,'KATEGORI CIKDITIRO'!A:D,4,0),0)</f>
        <v>2</v>
      </c>
      <c r="H13" s="99">
        <f>IFERROR(IFERROR(VLOOKUP(A13,'STOK TRAYEMAN'!C:H,6,0),VLOOKUP(A13,'KATEGORI TRAYEMAN'!A:C,3,0)),0)</f>
        <v>0</v>
      </c>
      <c r="I13" s="8">
        <f>IFERROR(VLOOKUP(A13,'KATEGORI TRAYEMAN'!A:D,4,0),0)</f>
        <v>0</v>
      </c>
      <c r="J13" s="8" t="str">
        <f>IFERROR(VLOOKUP(A13,'NOSTOK PACUL'!A:C,3,0),IFERROR(IF(VLOOKUP(A13,'STOK PACUL'!A:B,2,0)="NOSTOK","E",VLOOKUP(A13,'KATEGORI PACUL'!A:B,2,0)),"E"))</f>
        <v>A</v>
      </c>
      <c r="K13" s="8" t="str">
        <f>IFERROR(VLOOKUP(A13,'NOSTOK PESALAKAN'!A:C,3,0),IFERROR(IF(VLOOKUP(A13,'STOK PESALAKAN'!A:B,2,0)="NOSTOK","E",VLOOKUP(A13,'KATEGORI PESALAKAN'!A:B,2,0)),"E"))</f>
        <v>E</v>
      </c>
      <c r="L13" s="8" t="str">
        <f>IFERROR(VLOOKUP(A13,'NOSTOK CIKDITIRO'!A:C,3,0),IFERROR(IF(VLOOKUP(A13,'STOK CIKDITIRO'!A:B,2,0)="NOSTOK","E",VLOOKUP(A13,'KATEGORI CIKDITIRO'!A:B,2,0)),"E"))</f>
        <v>C</v>
      </c>
      <c r="M13" s="8" t="str">
        <f>IFERROR(VLOOKUP(A13,'NOSTOK TRAYEMAN'!A:C,3,0),IFERROR(IF(VLOOKUP(A13,'STOK TRAYEMAN'!A:B,2,0)="NOSTOK","E",VLOOKUP(A13,'KATEGORI TRAYEMAN'!A:B,2,0)),"E"))</f>
        <v>E</v>
      </c>
      <c r="N13" s="8" t="str">
        <f>IFERROR(VLOOKUP(A13,FR_HITUNG_MINMAX!A:B,2,0),0)</f>
        <v>DISC PAD H.VARIO TECHNO ORI</v>
      </c>
      <c r="O13" s="8" t="str">
        <f>IFERROR(VLOOKUP(A13,FR_HITUNG_MINMAX!A:D,4,0),0)</f>
        <v>ORISIN</v>
      </c>
      <c r="P13" s="8">
        <f>IFERROR(VLOOKUP(A13,FR_HITUNG_MINMAX!A:G,7,0),1)</f>
        <v>1</v>
      </c>
      <c r="Q13" s="11" t="str">
        <f>IFERROR(VLOOKUP(A13,FR_HITUNG_MINMAX!A:J,10,0),1)</f>
        <v>3</v>
      </c>
      <c r="R13" s="8">
        <f>IFERROR(VLOOKUP(A13,FR_HITUNG_MINMAX!A:K,11,0),1)</f>
        <v>1</v>
      </c>
      <c r="S13" s="12">
        <f>IFERROR(VLOOKUP(A13,FR_HITUNG_MINMAX!A:F,6,0),0)</f>
        <v>56000</v>
      </c>
      <c r="T13" s="8">
        <f t="shared" si="21"/>
        <v>-7</v>
      </c>
      <c r="U13" s="8">
        <f t="shared" si="0"/>
        <v>0</v>
      </c>
      <c r="V13" s="8">
        <f t="shared" si="1"/>
        <v>-2</v>
      </c>
      <c r="W13" s="8">
        <f t="shared" si="22"/>
        <v>0</v>
      </c>
      <c r="X13" s="8">
        <f t="shared" si="23"/>
        <v>0</v>
      </c>
      <c r="Y13" s="16"/>
      <c r="Z13" s="15">
        <f t="shared" si="24"/>
        <v>0</v>
      </c>
      <c r="AA13" s="8">
        <f t="shared" si="25"/>
        <v>0</v>
      </c>
      <c r="AB13" s="16"/>
      <c r="AC13" s="15">
        <f t="shared" si="2"/>
        <v>0</v>
      </c>
      <c r="AD13" s="8">
        <f t="shared" si="26"/>
        <v>0</v>
      </c>
      <c r="AE13" s="16"/>
      <c r="AF13" s="15">
        <f t="shared" si="27"/>
        <v>0</v>
      </c>
      <c r="AG13" s="15">
        <f t="shared" si="28"/>
        <v>0</v>
      </c>
      <c r="AH13" s="16"/>
      <c r="AI13" s="15">
        <f t="shared" si="29"/>
        <v>0</v>
      </c>
      <c r="AJ13" s="8">
        <f t="shared" si="30"/>
        <v>3</v>
      </c>
      <c r="AK13" s="8">
        <f t="shared" si="3"/>
        <v>0</v>
      </c>
      <c r="AL13" s="8">
        <f t="shared" si="4"/>
        <v>2</v>
      </c>
      <c r="AM13" s="8">
        <f t="shared" si="31"/>
        <v>0</v>
      </c>
      <c r="AN13" s="8">
        <f t="shared" si="32"/>
        <v>5</v>
      </c>
      <c r="AO13" s="8">
        <f>IFERROR(VLOOKUP(A13,PERSAMAAN!B:D,3,0),AN13)</f>
        <v>5</v>
      </c>
      <c r="AP13" s="1">
        <v>2</v>
      </c>
      <c r="AQ13" s="8">
        <f t="shared" si="5"/>
        <v>2</v>
      </c>
      <c r="AR13" s="8" t="str">
        <f>IF(AQ13=0,"-",VLOOKUP(A13,FR_HITUNG_MINMAX!A:H,8,0))</f>
        <v>GSM</v>
      </c>
      <c r="AS13" s="1" t="s">
        <v>32</v>
      </c>
      <c r="AT13" s="8" t="str">
        <f t="shared" si="6"/>
        <v>HKJ</v>
      </c>
      <c r="AU13" s="12">
        <f t="shared" si="7"/>
        <v>112000</v>
      </c>
      <c r="AV13" s="12">
        <f t="shared" si="8"/>
        <v>7262685</v>
      </c>
      <c r="AW13" s="8">
        <f t="shared" si="33"/>
        <v>12</v>
      </c>
      <c r="AX13" s="1"/>
      <c r="AY13" s="8">
        <f t="shared" si="9"/>
        <v>12</v>
      </c>
      <c r="AZ13" s="8" t="str">
        <f>IF(AY13=0,"-",VLOOKUP(A13,FR_HITUNG_MINMAX!A:I,9,0))</f>
        <v>NSA</v>
      </c>
      <c r="BB13" s="8" t="str">
        <f t="shared" si="10"/>
        <v>NSA</v>
      </c>
      <c r="BC13" s="12">
        <f t="shared" si="11"/>
        <v>672000</v>
      </c>
      <c r="BD13" s="12">
        <f t="shared" si="12"/>
        <v>57564082.685275108</v>
      </c>
      <c r="BE13" s="16"/>
      <c r="BF13" s="8">
        <f>SUMIF('REALISASI ORDER'!C:C,A13,'REALISASI ORDER'!E:E)</f>
        <v>0</v>
      </c>
      <c r="BG13" s="8">
        <f t="shared" si="34"/>
        <v>1</v>
      </c>
      <c r="BH13" s="8">
        <f t="shared" si="13"/>
        <v>0</v>
      </c>
      <c r="BI13" s="8">
        <f t="shared" si="14"/>
        <v>0</v>
      </c>
      <c r="BJ13" s="8">
        <f t="shared" si="35"/>
        <v>0</v>
      </c>
      <c r="BK13" s="33">
        <f t="shared" si="36"/>
        <v>0</v>
      </c>
      <c r="BL13" s="33">
        <f t="shared" si="15"/>
        <v>0</v>
      </c>
      <c r="BM13" s="33">
        <f t="shared" si="16"/>
        <v>2</v>
      </c>
      <c r="BN13" s="33">
        <f t="shared" si="37"/>
        <v>0</v>
      </c>
      <c r="BO13" s="8">
        <f t="shared" si="17"/>
        <v>0</v>
      </c>
      <c r="BP13" s="8">
        <f t="shared" si="18"/>
        <v>0</v>
      </c>
      <c r="BQ13" s="8">
        <f t="shared" si="38"/>
        <v>0</v>
      </c>
      <c r="BR13" s="8">
        <f>IFERROR(ROUNDDOWN(BF13*BN13/(BK13+BL13+BM13+BN),0),0)</f>
        <v>0</v>
      </c>
      <c r="BS13" s="8" t="str">
        <f t="shared" si="19"/>
        <v>06455-KVB-T01</v>
      </c>
      <c r="BT13" s="8">
        <f>SUMIF(FR_HITUNG_MINMAX!A:A,ORDER!A13,FR_HITUNG_MINMAX!AS:AS)</f>
        <v>4</v>
      </c>
      <c r="BU13" s="8">
        <f t="shared" si="39"/>
        <v>0</v>
      </c>
      <c r="BV13" s="8" t="str">
        <f t="shared" si="20"/>
        <v>HKJ</v>
      </c>
      <c r="BW13" s="8" t="str">
        <f>VLOOKUP(A13,'STOK PESALAKAN'!A:F,6,0)</f>
        <v/>
      </c>
    </row>
    <row r="14" spans="1:274" ht="15" customHeight="1">
      <c r="A14" s="41" t="s">
        <v>181</v>
      </c>
      <c r="B14" s="99">
        <f>IFERROR(IFERROR(VLOOKUP(A14,'STOK PACUL'!C:H,6,0),VLOOKUP(A14,'KATEGORI PACUL'!A:C,3,0)),0)</f>
        <v>2</v>
      </c>
      <c r="C14" s="8">
        <f>IFERROR(VLOOKUP(A14,'KATEGORI PACUL'!A:D,4,0),0)</f>
        <v>2</v>
      </c>
      <c r="D14" s="99">
        <f>IFERROR(IFERROR(VLOOKUP(A14,'STOK PESALAKAN'!C:H,6,0),VLOOKUP(A14,'KATEGORI PESALAKAN'!A:C,3,0)),0)</f>
        <v>1</v>
      </c>
      <c r="E14" s="8">
        <f>IFERROR(VLOOKUP(A14,'KATEGORI PESALAKAN'!A:D,4,0),0)</f>
        <v>0</v>
      </c>
      <c r="F14" s="99">
        <f>IFERROR(IFERROR(VLOOKUP(A14,'STOK CIKDITIRO'!C:H,6,0),VLOOKUP(A14,'KATEGORI CIKDITIRO'!A:C,3,0)),0)</f>
        <v>0</v>
      </c>
      <c r="G14" s="8">
        <f>IFERROR(VLOOKUP(A14,'KATEGORI CIKDITIRO'!A:D,4,0),0)</f>
        <v>1</v>
      </c>
      <c r="H14" s="99">
        <f>IFERROR(IFERROR(VLOOKUP(A14,'STOK TRAYEMAN'!C:H,6,0),VLOOKUP(A14,'KATEGORI TRAYEMAN'!A:C,3,0)),0)</f>
        <v>0</v>
      </c>
      <c r="I14" s="8">
        <f>IFERROR(VLOOKUP(A14,'KATEGORI TRAYEMAN'!A:D,4,0),0)</f>
        <v>0</v>
      </c>
      <c r="J14" s="8" t="str">
        <f>IFERROR(VLOOKUP(A14,'NOSTOK PACUL'!A:C,3,0),IFERROR(IF(VLOOKUP(A14,'STOK PACUL'!A:B,2,0)="NOSTOK","E",VLOOKUP(A14,'KATEGORI PACUL'!A:B,2,0)),"E"))</f>
        <v>C</v>
      </c>
      <c r="K14" s="8" t="str">
        <f>IFERROR(VLOOKUP(A14,'NOSTOK PESALAKAN'!A:C,3,0),IFERROR(IF(VLOOKUP(A14,'STOK PESALAKAN'!A:B,2,0)="NOSTOK","E",VLOOKUP(A14,'KATEGORI PESALAKAN'!A:B,2,0)),"E"))</f>
        <v>E</v>
      </c>
      <c r="L14" s="8" t="str">
        <f>IFERROR(VLOOKUP(A14,'NOSTOK CIKDITIRO'!A:C,3,0),IFERROR(IF(VLOOKUP(A14,'STOK CIKDITIRO'!A:B,2,0)="NOSTOK","E",VLOOKUP(A14,'KATEGORI CIKDITIRO'!A:B,2,0)),"E"))</f>
        <v>D</v>
      </c>
      <c r="M14" s="8" t="str">
        <f>IFERROR(VLOOKUP(A14,'NOSTOK TRAYEMAN'!A:C,3,0),IFERROR(IF(VLOOKUP(A14,'STOK TRAYEMAN'!A:B,2,0)="NOSTOK","E",VLOOKUP(A14,'KATEGORI TRAYEMAN'!A:B,2,0)),"E"))</f>
        <v>E</v>
      </c>
      <c r="N14" s="8" t="str">
        <f>IFERROR(VLOOKUP(A14,FR_HITUNG_MINMAX!A:B,2,0),0)</f>
        <v>DISC PAD H.REVO ORI</v>
      </c>
      <c r="O14" s="8" t="str">
        <f>IFERROR(VLOOKUP(A14,FR_HITUNG_MINMAX!A:D,4,0),0)</f>
        <v>ORISIN</v>
      </c>
      <c r="P14" s="8">
        <f>IFERROR(VLOOKUP(A14,FR_HITUNG_MINMAX!A:G,7,0),1)</f>
        <v>1</v>
      </c>
      <c r="Q14" s="11" t="str">
        <f>IFERROR(VLOOKUP(A14,FR_HITUNG_MINMAX!A:J,10,0),1)</f>
        <v>2</v>
      </c>
      <c r="R14" s="8">
        <f>IFERROR(VLOOKUP(A14,FR_HITUNG_MINMAX!A:K,11,0),1)</f>
        <v>1</v>
      </c>
      <c r="S14" s="12">
        <f>IFERROR(VLOOKUP(A14,FR_HITUNG_MINMAX!A:F,6,0),0)</f>
        <v>50800</v>
      </c>
      <c r="T14" s="8">
        <f t="shared" si="21"/>
        <v>0</v>
      </c>
      <c r="U14" s="8">
        <f t="shared" si="0"/>
        <v>1</v>
      </c>
      <c r="V14" s="8">
        <f t="shared" si="1"/>
        <v>-1</v>
      </c>
      <c r="W14" s="8">
        <f t="shared" si="22"/>
        <v>0</v>
      </c>
      <c r="X14" s="8">
        <f t="shared" si="23"/>
        <v>0</v>
      </c>
      <c r="Y14" s="16"/>
      <c r="Z14" s="15">
        <f t="shared" si="24"/>
        <v>0</v>
      </c>
      <c r="AA14" s="8">
        <f t="shared" si="25"/>
        <v>0</v>
      </c>
      <c r="AB14" s="16"/>
      <c r="AC14" s="15">
        <f t="shared" si="2"/>
        <v>0</v>
      </c>
      <c r="AD14" s="8">
        <f t="shared" si="26"/>
        <v>0</v>
      </c>
      <c r="AE14" s="16"/>
      <c r="AF14" s="15">
        <f t="shared" si="27"/>
        <v>0</v>
      </c>
      <c r="AG14" s="15">
        <f t="shared" si="28"/>
        <v>0</v>
      </c>
      <c r="AH14" s="16"/>
      <c r="AI14" s="15">
        <f t="shared" si="29"/>
        <v>0</v>
      </c>
      <c r="AJ14" s="8">
        <f t="shared" si="30"/>
        <v>0</v>
      </c>
      <c r="AK14" s="8">
        <f t="shared" si="3"/>
        <v>0</v>
      </c>
      <c r="AL14" s="8">
        <f t="shared" si="4"/>
        <v>1</v>
      </c>
      <c r="AM14" s="8">
        <f t="shared" si="31"/>
        <v>0</v>
      </c>
      <c r="AN14" s="8">
        <f t="shared" si="32"/>
        <v>1</v>
      </c>
      <c r="AO14" s="8">
        <f>IFERROR(VLOOKUP(A14,PERSAMAAN!B:D,3,0),AN14)</f>
        <v>1</v>
      </c>
      <c r="AP14" s="1"/>
      <c r="AQ14" s="8">
        <f t="shared" si="5"/>
        <v>1</v>
      </c>
      <c r="AR14" s="8" t="str">
        <f>IF(AQ14=0,"-",VLOOKUP(A14,FR_HITUNG_MINMAX!A:H,8,0))</f>
        <v>GSM</v>
      </c>
      <c r="AS14" s="1" t="s">
        <v>32</v>
      </c>
      <c r="AT14" s="8" t="str">
        <f t="shared" si="6"/>
        <v>HKJ</v>
      </c>
      <c r="AU14" s="12">
        <f t="shared" si="7"/>
        <v>50800</v>
      </c>
      <c r="AV14" s="12">
        <f t="shared" si="8"/>
        <v>7262685</v>
      </c>
      <c r="AW14" s="8">
        <f t="shared" si="33"/>
        <v>-2</v>
      </c>
      <c r="AX14" s="1"/>
      <c r="AY14" s="8">
        <f t="shared" si="9"/>
        <v>0</v>
      </c>
      <c r="AZ14" s="8" t="str">
        <f>IF(AY14=0,"-",VLOOKUP(A14,FR_HITUNG_MINMAX!A:I,9,0))</f>
        <v>-</v>
      </c>
      <c r="BB14" s="8" t="str">
        <f t="shared" si="10"/>
        <v>-</v>
      </c>
      <c r="BC14" s="12">
        <f t="shared" si="11"/>
        <v>0</v>
      </c>
      <c r="BD14" s="12">
        <f t="shared" si="12"/>
        <v>0</v>
      </c>
      <c r="BE14" s="16"/>
      <c r="BF14" s="8">
        <f>SUMIF('REALISASI ORDER'!C:C,A14,'REALISASI ORDER'!E:E)</f>
        <v>0</v>
      </c>
      <c r="BG14" s="8">
        <f t="shared" si="34"/>
        <v>2</v>
      </c>
      <c r="BH14" s="8">
        <f t="shared" si="13"/>
        <v>1</v>
      </c>
      <c r="BI14" s="8">
        <f t="shared" si="14"/>
        <v>0</v>
      </c>
      <c r="BJ14" s="8">
        <f t="shared" si="35"/>
        <v>0</v>
      </c>
      <c r="BK14" s="33">
        <f t="shared" si="36"/>
        <v>2</v>
      </c>
      <c r="BL14" s="33">
        <f t="shared" si="15"/>
        <v>0</v>
      </c>
      <c r="BM14" s="33">
        <f t="shared" si="16"/>
        <v>1</v>
      </c>
      <c r="BN14" s="33">
        <f t="shared" si="37"/>
        <v>0</v>
      </c>
      <c r="BO14" s="8">
        <f t="shared" si="17"/>
        <v>0</v>
      </c>
      <c r="BP14" s="8">
        <f t="shared" si="18"/>
        <v>0</v>
      </c>
      <c r="BQ14" s="8">
        <f t="shared" si="38"/>
        <v>0</v>
      </c>
      <c r="BR14" s="8">
        <f>IFERROR(ROUNDDOWN(BF14*BN14/(BK14+BL14+BM14+BN),0),0)</f>
        <v>0</v>
      </c>
      <c r="BS14" s="8" t="str">
        <f t="shared" si="19"/>
        <v>06455-KWB-601</v>
      </c>
      <c r="BT14" s="8">
        <f>SUMIF(FR_HITUNG_MINMAX!A:A,ORDER!A14,FR_HITUNG_MINMAX!AS:AS)</f>
        <v>2</v>
      </c>
      <c r="BU14" s="8">
        <f t="shared" si="39"/>
        <v>0</v>
      </c>
      <c r="BV14" s="8" t="str">
        <f t="shared" si="20"/>
        <v>HKJ</v>
      </c>
      <c r="BW14" s="8" t="str">
        <f>VLOOKUP(A14,'STOK PESALAKAN'!A:F,6,0)</f>
        <v/>
      </c>
    </row>
    <row r="15" spans="1:274" ht="15" customHeight="1">
      <c r="A15" s="41" t="s">
        <v>182</v>
      </c>
      <c r="B15" s="99">
        <f>IFERROR(IFERROR(VLOOKUP(A15,'STOK PACUL'!C:H,6,0),VLOOKUP(A15,'KATEGORI PACUL'!A:C,3,0)),0)</f>
        <v>10</v>
      </c>
      <c r="C15" s="8">
        <f>IFERROR(VLOOKUP(A15,'KATEGORI PACUL'!A:D,4,0),0)</f>
        <v>9</v>
      </c>
      <c r="D15" s="99">
        <f>IFERROR(IFERROR(VLOOKUP(A15,'STOK PESALAKAN'!C:H,6,0),VLOOKUP(A15,'KATEGORI PESALAKAN'!A:C,3,0)),0)</f>
        <v>20</v>
      </c>
      <c r="E15" s="8">
        <f>IFERROR(VLOOKUP(A15,'KATEGORI PESALAKAN'!A:D,4,0),0)</f>
        <v>10</v>
      </c>
      <c r="F15" s="99">
        <f>IFERROR(IFERROR(VLOOKUP(A15,'STOK CIKDITIRO'!C:H,6,0),VLOOKUP(A15,'KATEGORI CIKDITIRO'!A:C,3,0)),0)</f>
        <v>5</v>
      </c>
      <c r="G15" s="8">
        <f>IFERROR(VLOOKUP(A15,'KATEGORI CIKDITIRO'!A:D,4,0),0)</f>
        <v>7</v>
      </c>
      <c r="H15" s="99">
        <f>IFERROR(IFERROR(VLOOKUP(A15,'STOK TRAYEMAN'!C:H,6,0),VLOOKUP(A15,'KATEGORI TRAYEMAN'!A:C,3,0)),0)</f>
        <v>2</v>
      </c>
      <c r="I15" s="8">
        <f>IFERROR(VLOOKUP(A15,'KATEGORI TRAYEMAN'!A:D,4,0),0)</f>
        <v>1</v>
      </c>
      <c r="J15" s="8" t="str">
        <f>IFERROR(VLOOKUP(A15,'NOSTOK PACUL'!A:C,3,0),IFERROR(IF(VLOOKUP(A15,'STOK PACUL'!A:B,2,0)="NOSTOK","E",VLOOKUP(A15,'KATEGORI PACUL'!A:B,2,0)),"E"))</f>
        <v>A</v>
      </c>
      <c r="K15" s="8" t="str">
        <f>IFERROR(VLOOKUP(A15,'NOSTOK PESALAKAN'!A:C,3,0),IFERROR(IF(VLOOKUP(A15,'STOK PESALAKAN'!A:B,2,0)="NOSTOK","E",VLOOKUP(A15,'KATEGORI PESALAKAN'!A:B,2,0)),"E"))</f>
        <v>A</v>
      </c>
      <c r="L15" s="8" t="str">
        <f>IFERROR(VLOOKUP(A15,'NOSTOK CIKDITIRO'!A:C,3,0),IFERROR(IF(VLOOKUP(A15,'STOK CIKDITIRO'!A:B,2,0)="NOSTOK","E",VLOOKUP(A15,'KATEGORI CIKDITIRO'!A:B,2,0)),"E"))</f>
        <v>B</v>
      </c>
      <c r="M15" s="8" t="str">
        <f>IFERROR(VLOOKUP(A15,'NOSTOK TRAYEMAN'!A:C,3,0),IFERROR(IF(VLOOKUP(A15,'STOK TRAYEMAN'!A:B,2,0)="NOSTOK","E",VLOOKUP(A15,'KATEGORI TRAYEMAN'!A:B,2,0)),"E"))</f>
        <v>D</v>
      </c>
      <c r="N15" s="8" t="str">
        <f>IFERROR(VLOOKUP(A15,FR_HITUNG_MINMAX!A:B,2,0),0)</f>
        <v>KOMSTIR H.GRAND/BEAT/VARIO/PCX ORI</v>
      </c>
      <c r="O15" s="8" t="str">
        <f>IFERROR(VLOOKUP(A15,FR_HITUNG_MINMAX!A:D,4,0),0)</f>
        <v>ORISIN</v>
      </c>
      <c r="P15" s="8">
        <f>IFERROR(VLOOKUP(A15,FR_HITUNG_MINMAX!A:G,7,0),1)</f>
        <v>1</v>
      </c>
      <c r="Q15" s="11" t="str">
        <f>IFERROR(VLOOKUP(A15,FR_HITUNG_MINMAX!A:J,10,0),1)</f>
        <v>2</v>
      </c>
      <c r="R15" s="8">
        <f>IFERROR(VLOOKUP(A15,FR_HITUNG_MINMAX!A:K,11,0),1)</f>
        <v>1</v>
      </c>
      <c r="S15" s="12">
        <f>IFERROR(VLOOKUP(A15,FR_HITUNG_MINMAX!A:F,6,0),0)</f>
        <v>90000</v>
      </c>
      <c r="T15" s="8">
        <f t="shared" si="21"/>
        <v>1</v>
      </c>
      <c r="U15" s="8">
        <f t="shared" si="0"/>
        <v>10</v>
      </c>
      <c r="V15" s="8">
        <f t="shared" si="1"/>
        <v>-2</v>
      </c>
      <c r="W15" s="8">
        <f t="shared" si="22"/>
        <v>1</v>
      </c>
      <c r="X15" s="8">
        <f t="shared" si="23"/>
        <v>0</v>
      </c>
      <c r="Y15" s="16"/>
      <c r="Z15" s="15">
        <f t="shared" si="24"/>
        <v>0</v>
      </c>
      <c r="AA15" s="8">
        <f t="shared" si="25"/>
        <v>0</v>
      </c>
      <c r="AB15" s="16"/>
      <c r="AC15" s="15">
        <f t="shared" si="2"/>
        <v>0</v>
      </c>
      <c r="AD15" s="8">
        <f t="shared" si="26"/>
        <v>5</v>
      </c>
      <c r="AE15" s="16"/>
      <c r="AF15" s="15">
        <f t="shared" si="27"/>
        <v>0</v>
      </c>
      <c r="AG15" s="15">
        <f t="shared" si="28"/>
        <v>0</v>
      </c>
      <c r="AH15" s="16"/>
      <c r="AI15" s="15">
        <f t="shared" si="29"/>
        <v>0</v>
      </c>
      <c r="AJ15" s="8">
        <f t="shared" si="30"/>
        <v>0</v>
      </c>
      <c r="AK15" s="8">
        <f t="shared" si="3"/>
        <v>0</v>
      </c>
      <c r="AL15" s="8">
        <f t="shared" si="4"/>
        <v>0</v>
      </c>
      <c r="AM15" s="8">
        <f t="shared" si="31"/>
        <v>0</v>
      </c>
      <c r="AN15" s="8">
        <f t="shared" si="32"/>
        <v>0</v>
      </c>
      <c r="AO15" s="8">
        <f>IFERROR(VLOOKUP(A15,PERSAMAAN!B:D,3,0),AN15)</f>
        <v>0</v>
      </c>
      <c r="AP15" s="1"/>
      <c r="AQ15" s="8">
        <f t="shared" si="5"/>
        <v>0</v>
      </c>
      <c r="AR15" s="8" t="str">
        <f>IF(AQ15=0,"-",VLOOKUP(A15,FR_HITUNG_MINMAX!A:H,8,0))</f>
        <v>-</v>
      </c>
      <c r="AS15" s="1"/>
      <c r="AT15" s="8" t="str">
        <f t="shared" si="6"/>
        <v>-</v>
      </c>
      <c r="AU15" s="12">
        <f t="shared" si="7"/>
        <v>0</v>
      </c>
      <c r="AV15" s="12">
        <f t="shared" si="8"/>
        <v>0</v>
      </c>
      <c r="AW15" s="8">
        <f t="shared" si="33"/>
        <v>4</v>
      </c>
      <c r="AX15" s="1"/>
      <c r="AY15" s="8">
        <f t="shared" si="9"/>
        <v>4</v>
      </c>
      <c r="AZ15" s="8" t="str">
        <f>IF(AY15=0,"-",VLOOKUP(A15,FR_HITUNG_MINMAX!A:I,9,0))</f>
        <v>NSA</v>
      </c>
      <c r="BB15" s="8" t="str">
        <f t="shared" si="10"/>
        <v>NSA</v>
      </c>
      <c r="BC15" s="12">
        <f t="shared" si="11"/>
        <v>360000</v>
      </c>
      <c r="BD15" s="12">
        <f t="shared" si="12"/>
        <v>57564082.685275108</v>
      </c>
      <c r="BE15" s="16"/>
      <c r="BF15" s="8">
        <f>SUMIF('REALISASI ORDER'!C:C,A15,'REALISASI ORDER'!E:E)</f>
        <v>0</v>
      </c>
      <c r="BG15" s="8">
        <f t="shared" si="34"/>
        <v>10</v>
      </c>
      <c r="BH15" s="8">
        <f t="shared" si="13"/>
        <v>20</v>
      </c>
      <c r="BI15" s="8">
        <f t="shared" si="14"/>
        <v>5</v>
      </c>
      <c r="BJ15" s="8">
        <f t="shared" si="35"/>
        <v>2</v>
      </c>
      <c r="BK15" s="33">
        <f t="shared" si="36"/>
        <v>5</v>
      </c>
      <c r="BL15" s="33">
        <f t="shared" si="15"/>
        <v>0</v>
      </c>
      <c r="BM15" s="33">
        <f t="shared" si="16"/>
        <v>2</v>
      </c>
      <c r="BN15" s="33">
        <f t="shared" si="37"/>
        <v>0</v>
      </c>
      <c r="BO15" s="8">
        <f t="shared" si="17"/>
        <v>0</v>
      </c>
      <c r="BP15" s="8">
        <f t="shared" si="18"/>
        <v>0</v>
      </c>
      <c r="BQ15" s="8">
        <f t="shared" si="38"/>
        <v>0</v>
      </c>
      <c r="BR15" s="8">
        <f>IFERROR(ROUNDDOWN(BF15*BN15/(BK15+BL15+BM15+BN),0),0)</f>
        <v>0</v>
      </c>
      <c r="BS15" s="8" t="str">
        <f t="shared" si="19"/>
        <v>06535-GN5-505</v>
      </c>
      <c r="BT15" s="8">
        <f>SUMIF(FR_HITUNG_MINMAX!A:A,ORDER!A15,FR_HITUNG_MINMAX!AS:AS)</f>
        <v>9</v>
      </c>
      <c r="BU15" s="8">
        <f t="shared" si="39"/>
        <v>0</v>
      </c>
      <c r="BV15" s="8" t="str">
        <f t="shared" si="20"/>
        <v>-</v>
      </c>
      <c r="BW15" s="8" t="str">
        <f>VLOOKUP(A15,'STOK PESALAKAN'!A:F,6,0)</f>
        <v/>
      </c>
    </row>
    <row r="16" spans="1:274" ht="15" customHeight="1">
      <c r="A16" s="41" t="s">
        <v>183</v>
      </c>
      <c r="B16" s="99">
        <f>IFERROR(IFERROR(VLOOKUP(A16,'STOK PACUL'!C:H,6,0),VLOOKUP(A16,'KATEGORI PACUL'!A:C,3,0)),0)</f>
        <v>80</v>
      </c>
      <c r="C16" s="8">
        <f>IFERROR(VLOOKUP(A16,'KATEGORI PACUL'!A:D,4,0),0)</f>
        <v>24</v>
      </c>
      <c r="D16" s="99">
        <f>IFERROR(IFERROR(VLOOKUP(A16,'STOK PESALAKAN'!C:H,6,0),VLOOKUP(A16,'KATEGORI PESALAKAN'!A:C,3,0)),0)</f>
        <v>58</v>
      </c>
      <c r="E16" s="8">
        <f>IFERROR(VLOOKUP(A16,'KATEGORI PESALAKAN'!A:D,4,0),0)</f>
        <v>24</v>
      </c>
      <c r="F16" s="99">
        <f>IFERROR(IFERROR(VLOOKUP(A16,'STOK CIKDITIRO'!C:H,6,0),VLOOKUP(A16,'KATEGORI CIKDITIRO'!A:C,3,0)),0)</f>
        <v>38</v>
      </c>
      <c r="G16" s="8">
        <f>IFERROR(VLOOKUP(A16,'KATEGORI CIKDITIRO'!A:D,4,0),0)</f>
        <v>16</v>
      </c>
      <c r="H16" s="99">
        <f>IFERROR(IFERROR(VLOOKUP(A16,'STOK TRAYEMAN'!C:H,6,0),VLOOKUP(A16,'KATEGORI TRAYEMAN'!A:C,3,0)),0)</f>
        <v>7</v>
      </c>
      <c r="I16" s="8">
        <f>IFERROR(VLOOKUP(A16,'KATEGORI TRAYEMAN'!A:D,4,0),0)</f>
        <v>3</v>
      </c>
      <c r="J16" s="8" t="str">
        <f>IFERROR(VLOOKUP(A16,'NOSTOK PACUL'!A:C,3,0),IFERROR(IF(VLOOKUP(A16,'STOK PACUL'!A:B,2,0)="NOSTOK","E",VLOOKUP(A16,'KATEGORI PACUL'!A:B,2,0)),"E"))</f>
        <v>A</v>
      </c>
      <c r="K16" s="8" t="str">
        <f>IFERROR(VLOOKUP(A16,'NOSTOK PESALAKAN'!A:C,3,0),IFERROR(IF(VLOOKUP(A16,'STOK PESALAKAN'!A:B,2,0)="NOSTOK","E",VLOOKUP(A16,'KATEGORI PESALAKAN'!A:B,2,0)),"E"))</f>
        <v>A</v>
      </c>
      <c r="L16" s="8" t="str">
        <f>IFERROR(VLOOKUP(A16,'NOSTOK CIKDITIRO'!A:C,3,0),IFERROR(IF(VLOOKUP(A16,'STOK CIKDITIRO'!A:B,2,0)="NOSTOK","E",VLOOKUP(A16,'KATEGORI CIKDITIRO'!A:B,2,0)),"E"))</f>
        <v>A</v>
      </c>
      <c r="M16" s="8" t="str">
        <f>IFERROR(VLOOKUP(A16,'NOSTOK TRAYEMAN'!A:C,3,0),IFERROR(IF(VLOOKUP(A16,'STOK TRAYEMAN'!A:B,2,0)="NOSTOK","E",VLOOKUP(A16,'KATEGORI TRAYEMAN'!A:B,2,0)),"E"))</f>
        <v>D</v>
      </c>
      <c r="N16" s="8" t="str">
        <f>IFERROR(VLOOKUP(A16,FR_HITUNG_MINMAX!A:B,2,0),0)</f>
        <v>OLI MATIC H.MPX 2 0.65L</v>
      </c>
      <c r="O16" s="8" t="str">
        <f>IFERROR(VLOOKUP(A16,FR_HITUNG_MINMAX!A:D,4,0),0)</f>
        <v>OLIGEN</v>
      </c>
      <c r="P16" s="8">
        <f>IFERROR(VLOOKUP(A16,FR_HITUNG_MINMAX!A:G,7,0),1)</f>
        <v>1</v>
      </c>
      <c r="Q16" s="11">
        <f>IFERROR(VLOOKUP(A16,FR_HITUNG_MINMAX!A:J,10,0),1)</f>
        <v>1</v>
      </c>
      <c r="R16" s="8">
        <f>IFERROR(VLOOKUP(A16,FR_HITUNG_MINMAX!A:K,11,0),1)</f>
        <v>1</v>
      </c>
      <c r="S16" s="12">
        <f>IFERROR(VLOOKUP(A16,FR_HITUNG_MINMAX!A:F,6,0),0)</f>
        <v>42000</v>
      </c>
      <c r="T16" s="8">
        <f t="shared" si="21"/>
        <v>56</v>
      </c>
      <c r="U16" s="8">
        <f t="shared" si="0"/>
        <v>34</v>
      </c>
      <c r="V16" s="8">
        <f t="shared" si="1"/>
        <v>22</v>
      </c>
      <c r="W16" s="8">
        <f t="shared" si="22"/>
        <v>4</v>
      </c>
      <c r="X16" s="8">
        <f t="shared" si="23"/>
        <v>0</v>
      </c>
      <c r="Y16" s="16"/>
      <c r="Z16" s="15">
        <f t="shared" si="24"/>
        <v>0</v>
      </c>
      <c r="AA16" s="8">
        <f t="shared" si="25"/>
        <v>0</v>
      </c>
      <c r="AB16" s="16"/>
      <c r="AC16" s="15">
        <f t="shared" si="2"/>
        <v>0</v>
      </c>
      <c r="AD16" s="8">
        <f t="shared" si="26"/>
        <v>0</v>
      </c>
      <c r="AE16" s="16"/>
      <c r="AF16" s="15">
        <f t="shared" si="27"/>
        <v>0</v>
      </c>
      <c r="AG16" s="15">
        <f t="shared" si="28"/>
        <v>0</v>
      </c>
      <c r="AH16" s="16"/>
      <c r="AI16" s="15">
        <f t="shared" si="29"/>
        <v>0</v>
      </c>
      <c r="AJ16" s="8">
        <f t="shared" si="30"/>
        <v>0</v>
      </c>
      <c r="AK16" s="8">
        <f t="shared" si="3"/>
        <v>0</v>
      </c>
      <c r="AL16" s="8">
        <f t="shared" si="4"/>
        <v>0</v>
      </c>
      <c r="AM16" s="8">
        <f t="shared" si="31"/>
        <v>0</v>
      </c>
      <c r="AN16" s="8">
        <f t="shared" si="32"/>
        <v>0</v>
      </c>
      <c r="AO16" s="8">
        <f>IFERROR(VLOOKUP(A16,PERSAMAAN!B:D,3,0),AN16)</f>
        <v>0</v>
      </c>
      <c r="AP16" s="1"/>
      <c r="AQ16" s="8">
        <f t="shared" si="5"/>
        <v>0</v>
      </c>
      <c r="AR16" s="8" t="str">
        <f>IF(AQ16=0,"-",VLOOKUP(A16,FR_HITUNG_MINMAX!A:H,8,0))</f>
        <v>-</v>
      </c>
      <c r="AS16" s="1"/>
      <c r="AT16" s="8" t="str">
        <f t="shared" si="6"/>
        <v>-</v>
      </c>
      <c r="AU16" s="12">
        <f t="shared" si="7"/>
        <v>0</v>
      </c>
      <c r="AV16" s="12">
        <f t="shared" si="8"/>
        <v>0</v>
      </c>
      <c r="AW16" s="8">
        <f t="shared" si="33"/>
        <v>-83</v>
      </c>
      <c r="AX16" s="1"/>
      <c r="AY16" s="8">
        <f t="shared" si="9"/>
        <v>0</v>
      </c>
      <c r="AZ16" s="8" t="str">
        <f>IF(AY16=0,"-",VLOOKUP(A16,FR_HITUNG_MINMAX!A:I,9,0))</f>
        <v>-</v>
      </c>
      <c r="BB16" s="8" t="str">
        <f t="shared" si="10"/>
        <v>-</v>
      </c>
      <c r="BC16" s="12">
        <f t="shared" si="11"/>
        <v>0</v>
      </c>
      <c r="BD16" s="12">
        <f t="shared" si="12"/>
        <v>0</v>
      </c>
      <c r="BE16" s="16"/>
      <c r="BF16" s="8">
        <f>SUMIF('REALISASI ORDER'!C:C,A16,'REALISASI ORDER'!E:E)</f>
        <v>0</v>
      </c>
      <c r="BG16" s="8">
        <f t="shared" si="34"/>
        <v>80</v>
      </c>
      <c r="BH16" s="8">
        <f t="shared" si="13"/>
        <v>58</v>
      </c>
      <c r="BI16" s="8">
        <f t="shared" si="14"/>
        <v>38</v>
      </c>
      <c r="BJ16" s="8">
        <f t="shared" si="35"/>
        <v>7</v>
      </c>
      <c r="BK16" s="33">
        <f t="shared" si="36"/>
        <v>24</v>
      </c>
      <c r="BL16" s="33">
        <f t="shared" si="15"/>
        <v>0</v>
      </c>
      <c r="BM16" s="33">
        <f t="shared" si="16"/>
        <v>0</v>
      </c>
      <c r="BN16" s="33">
        <f t="shared" si="37"/>
        <v>0</v>
      </c>
      <c r="BO16" s="8">
        <f t="shared" si="17"/>
        <v>0</v>
      </c>
      <c r="BP16" s="8">
        <f t="shared" si="18"/>
        <v>0</v>
      </c>
      <c r="BQ16" s="8">
        <f t="shared" si="38"/>
        <v>0</v>
      </c>
      <c r="BR16" s="8">
        <f>IFERROR(ROUNDDOWN(BF16*BN16/(BK16+BL16+BM16+BN),0),0)</f>
        <v>0</v>
      </c>
      <c r="BS16" s="8" t="str">
        <f t="shared" si="19"/>
        <v>08232-2MB-K2LN1</v>
      </c>
      <c r="BT16" s="8">
        <f>SUMIF(FR_HITUNG_MINMAX!A:A,ORDER!A16,FR_HITUNG_MINMAX!AS:AS)</f>
        <v>22</v>
      </c>
      <c r="BU16" s="8">
        <f t="shared" si="39"/>
        <v>0</v>
      </c>
      <c r="BV16" s="8" t="str">
        <f t="shared" si="20"/>
        <v>-</v>
      </c>
      <c r="BW16" s="8" t="str">
        <f>VLOOKUP(A16,'STOK PESALAKAN'!A:F,6,0)</f>
        <v/>
      </c>
    </row>
    <row r="17" spans="1:75" ht="15" customHeight="1">
      <c r="A17" s="41" t="s">
        <v>184</v>
      </c>
      <c r="B17" s="99">
        <f>IFERROR(IFERROR(VLOOKUP(A17,'STOK PACUL'!C:H,6,0),VLOOKUP(A17,'KATEGORI PACUL'!A:C,3,0)),0)</f>
        <v>26</v>
      </c>
      <c r="C17" s="8">
        <f>IFERROR(VLOOKUP(A17,'KATEGORI PACUL'!A:D,4,0),0)</f>
        <v>64</v>
      </c>
      <c r="D17" s="99">
        <f>IFERROR(IFERROR(VLOOKUP(A17,'STOK PESALAKAN'!C:H,6,0),VLOOKUP(A17,'KATEGORI PESALAKAN'!A:C,3,0)),0)</f>
        <v>82</v>
      </c>
      <c r="E17" s="8">
        <f>IFERROR(VLOOKUP(A17,'KATEGORI PESALAKAN'!A:D,4,0),0)</f>
        <v>76</v>
      </c>
      <c r="F17" s="99">
        <f>IFERROR(IFERROR(VLOOKUP(A17,'STOK CIKDITIRO'!C:H,6,0),VLOOKUP(A17,'KATEGORI CIKDITIRO'!A:C,3,0)),0)</f>
        <v>27</v>
      </c>
      <c r="G17" s="8">
        <f>IFERROR(VLOOKUP(A17,'KATEGORI CIKDITIRO'!A:D,4,0),0)</f>
        <v>60</v>
      </c>
      <c r="H17" s="99">
        <f>IFERROR(IFERROR(VLOOKUP(A17,'STOK TRAYEMAN'!C:H,6,0),VLOOKUP(A17,'KATEGORI TRAYEMAN'!A:C,3,0)),0)</f>
        <v>10</v>
      </c>
      <c r="I17" s="8">
        <f>IFERROR(VLOOKUP(A17,'KATEGORI TRAYEMAN'!A:D,4,0),0)</f>
        <v>15</v>
      </c>
      <c r="J17" s="8" t="str">
        <f>IFERROR(VLOOKUP(A17,'NOSTOK PACUL'!A:C,3,0),IFERROR(IF(VLOOKUP(A17,'STOK PACUL'!A:B,2,0)="NOSTOK","E",VLOOKUP(A17,'KATEGORI PACUL'!A:B,2,0)),"E"))</f>
        <v>A</v>
      </c>
      <c r="K17" s="8" t="str">
        <f>IFERROR(VLOOKUP(A17,'NOSTOK PESALAKAN'!A:C,3,0),IFERROR(IF(VLOOKUP(A17,'STOK PESALAKAN'!A:B,2,0)="NOSTOK","E",VLOOKUP(A17,'KATEGORI PESALAKAN'!A:B,2,0)),"E"))</f>
        <v>A</v>
      </c>
      <c r="L17" s="8" t="str">
        <f>IFERROR(VLOOKUP(A17,'NOSTOK CIKDITIRO'!A:C,3,0),IFERROR(IF(VLOOKUP(A17,'STOK CIKDITIRO'!A:B,2,0)="NOSTOK","E",VLOOKUP(A17,'KATEGORI CIKDITIRO'!A:B,2,0)),"E"))</f>
        <v>A</v>
      </c>
      <c r="M17" s="8" t="str">
        <f>IFERROR(VLOOKUP(A17,'NOSTOK TRAYEMAN'!A:C,3,0),IFERROR(IF(VLOOKUP(A17,'STOK TRAYEMAN'!A:B,2,0)="NOSTOK","E",VLOOKUP(A17,'KATEGORI TRAYEMAN'!A:B,2,0)),"E"))</f>
        <v>B</v>
      </c>
      <c r="N17" s="8" t="str">
        <f>IFERROR(VLOOKUP(A17,FR_HITUNG_MINMAX!A:B,2,0),0)</f>
        <v>OLI GEAR H.AHM 120ML</v>
      </c>
      <c r="O17" s="8" t="str">
        <f>IFERROR(VLOOKUP(A17,FR_HITUNG_MINMAX!A:D,4,0),0)</f>
        <v>OLIGEN</v>
      </c>
      <c r="P17" s="8">
        <f>IFERROR(VLOOKUP(A17,FR_HITUNG_MINMAX!A:G,7,0),1)</f>
        <v>12</v>
      </c>
      <c r="Q17" s="11" t="str">
        <f>IFERROR(VLOOKUP(A17,FR_HITUNG_MINMAX!A:J,10,0),1)</f>
        <v>14</v>
      </c>
      <c r="R17" s="8">
        <f>IFERROR(VLOOKUP(A17,FR_HITUNG_MINMAX!A:K,11,0),1)</f>
        <v>1</v>
      </c>
      <c r="S17" s="12">
        <f>IFERROR(VLOOKUP(A17,FR_HITUNG_MINMAX!A:F,6,0),0)</f>
        <v>16000</v>
      </c>
      <c r="T17" s="8">
        <f t="shared" si="21"/>
        <v>-38</v>
      </c>
      <c r="U17" s="8">
        <f t="shared" si="0"/>
        <v>6</v>
      </c>
      <c r="V17" s="8">
        <f t="shared" si="1"/>
        <v>-33</v>
      </c>
      <c r="W17" s="8">
        <f t="shared" si="22"/>
        <v>-5</v>
      </c>
      <c r="X17" s="8">
        <f t="shared" si="23"/>
        <v>0</v>
      </c>
      <c r="Y17" s="16"/>
      <c r="Z17" s="15">
        <f t="shared" si="24"/>
        <v>0</v>
      </c>
      <c r="AA17" s="8">
        <f t="shared" si="25"/>
        <v>6</v>
      </c>
      <c r="AB17" s="16"/>
      <c r="AC17" s="15">
        <f t="shared" si="2"/>
        <v>0</v>
      </c>
      <c r="AD17" s="8">
        <f t="shared" si="26"/>
        <v>0</v>
      </c>
      <c r="AE17" s="16"/>
      <c r="AF17" s="15">
        <f t="shared" si="27"/>
        <v>0</v>
      </c>
      <c r="AG17" s="15">
        <f t="shared" si="28"/>
        <v>0</v>
      </c>
      <c r="AH17" s="16"/>
      <c r="AI17" s="15">
        <f t="shared" si="29"/>
        <v>0</v>
      </c>
      <c r="AJ17" s="8">
        <f t="shared" si="30"/>
        <v>0</v>
      </c>
      <c r="AK17" s="8">
        <f t="shared" si="3"/>
        <v>0</v>
      </c>
      <c r="AL17" s="8">
        <f t="shared" si="4"/>
        <v>18</v>
      </c>
      <c r="AM17" s="8">
        <f t="shared" si="31"/>
        <v>1</v>
      </c>
      <c r="AN17" s="8">
        <f t="shared" si="32"/>
        <v>24</v>
      </c>
      <c r="AO17" s="8">
        <f>IFERROR(VLOOKUP(A17,PERSAMAAN!B:D,3,0),AN17)</f>
        <v>24</v>
      </c>
      <c r="AP17" s="1">
        <v>0</v>
      </c>
      <c r="AQ17" s="8">
        <f t="shared" si="5"/>
        <v>0</v>
      </c>
      <c r="AR17" s="8" t="str">
        <f>IF(AQ17=0,"-",VLOOKUP(A17,FR_HITUNG_MINMAX!A:H,8,0))</f>
        <v>-</v>
      </c>
      <c r="AS17" s="1"/>
      <c r="AT17" s="8" t="str">
        <f t="shared" si="6"/>
        <v>-</v>
      </c>
      <c r="AU17" s="12">
        <f t="shared" si="7"/>
        <v>0</v>
      </c>
      <c r="AV17" s="12">
        <f t="shared" si="8"/>
        <v>0</v>
      </c>
      <c r="AW17" s="8">
        <f t="shared" si="33"/>
        <v>182</v>
      </c>
      <c r="AX17" s="1"/>
      <c r="AY17" s="8">
        <f t="shared" si="9"/>
        <v>182</v>
      </c>
      <c r="AZ17" s="8" t="str">
        <f>IF(AY17=0,"-",VLOOKUP(A17,FR_HITUNG_MINMAX!A:I,9,0))</f>
        <v>NSA</v>
      </c>
      <c r="BB17" s="8" t="str">
        <f t="shared" si="10"/>
        <v>NSA</v>
      </c>
      <c r="BC17" s="12">
        <f t="shared" si="11"/>
        <v>2912000</v>
      </c>
      <c r="BD17" s="12">
        <f t="shared" si="12"/>
        <v>57564082.685275108</v>
      </c>
      <c r="BE17" s="16"/>
      <c r="BF17" s="8">
        <f>SUMIF('REALISASI ORDER'!C:C,A17,'REALISASI ORDER'!E:E)</f>
        <v>0</v>
      </c>
      <c r="BG17" s="8">
        <f t="shared" si="34"/>
        <v>26</v>
      </c>
      <c r="BH17" s="8">
        <f t="shared" si="13"/>
        <v>82</v>
      </c>
      <c r="BI17" s="8">
        <f t="shared" si="14"/>
        <v>27</v>
      </c>
      <c r="BJ17" s="8">
        <f t="shared" si="35"/>
        <v>10</v>
      </c>
      <c r="BK17" s="33">
        <f t="shared" si="36"/>
        <v>0</v>
      </c>
      <c r="BL17" s="33">
        <f t="shared" si="15"/>
        <v>0</v>
      </c>
      <c r="BM17" s="33">
        <f t="shared" si="16"/>
        <v>33</v>
      </c>
      <c r="BN17" s="33">
        <f t="shared" si="37"/>
        <v>5</v>
      </c>
      <c r="BO17" s="8">
        <f t="shared" si="17"/>
        <v>0</v>
      </c>
      <c r="BP17" s="8">
        <f t="shared" si="18"/>
        <v>0</v>
      </c>
      <c r="BQ17" s="8">
        <f t="shared" si="38"/>
        <v>0</v>
      </c>
      <c r="BR17" s="8">
        <f>IFERROR(ROUNDDOWN(BF17*BN17/(BK17+BL17+BM17+BN),0),0)</f>
        <v>0</v>
      </c>
      <c r="BS17" s="8" t="str">
        <f t="shared" si="19"/>
        <v>08232-2MB-K8JN1</v>
      </c>
      <c r="BT17" s="8">
        <f>SUMIF(FR_HITUNG_MINMAX!A:A,ORDER!A17,FR_HITUNG_MINMAX!AS:AS)</f>
        <v>60</v>
      </c>
      <c r="BU17" s="8">
        <f t="shared" si="39"/>
        <v>0</v>
      </c>
      <c r="BV17" s="8" t="str">
        <f t="shared" si="20"/>
        <v>-</v>
      </c>
      <c r="BW17" s="8" t="str">
        <f>VLOOKUP(A17,'STOK PESALAKAN'!A:F,6,0)</f>
        <v/>
      </c>
    </row>
    <row r="18" spans="1:75" ht="15" customHeight="1">
      <c r="A18" s="41" t="s">
        <v>185</v>
      </c>
      <c r="B18" s="99">
        <f>IFERROR(IFERROR(VLOOKUP(A18,'STOK PACUL'!C:H,6,0),VLOOKUP(A18,'KATEGORI PACUL'!A:C,3,0)),0)</f>
        <v>68</v>
      </c>
      <c r="C18" s="8">
        <f>IFERROR(VLOOKUP(A18,'KATEGORI PACUL'!A:D,4,0),0)</f>
        <v>91</v>
      </c>
      <c r="D18" s="99">
        <f>IFERROR(IFERROR(VLOOKUP(A18,'STOK PESALAKAN'!C:H,6,0),VLOOKUP(A18,'KATEGORI PESALAKAN'!A:C,3,0)),0)</f>
        <v>90</v>
      </c>
      <c r="E18" s="8">
        <f>IFERROR(VLOOKUP(A18,'KATEGORI PESALAKAN'!A:D,4,0),0)</f>
        <v>89</v>
      </c>
      <c r="F18" s="99">
        <f>IFERROR(IFERROR(VLOOKUP(A18,'STOK CIKDITIRO'!C:H,6,0),VLOOKUP(A18,'KATEGORI CIKDITIRO'!A:C,3,0)),0)</f>
        <v>30</v>
      </c>
      <c r="G18" s="8">
        <f>IFERROR(VLOOKUP(A18,'KATEGORI CIKDITIRO'!A:D,4,0),0)</f>
        <v>71</v>
      </c>
      <c r="H18" s="99">
        <f>IFERROR(IFERROR(VLOOKUP(A18,'STOK TRAYEMAN'!C:H,6,0),VLOOKUP(A18,'KATEGORI TRAYEMAN'!A:C,3,0)),0)</f>
        <v>6</v>
      </c>
      <c r="I18" s="8">
        <f>IFERROR(VLOOKUP(A18,'KATEGORI TRAYEMAN'!A:D,4,0),0)</f>
        <v>13</v>
      </c>
      <c r="J18" s="8" t="str">
        <f>IFERROR(VLOOKUP(A18,'NOSTOK PACUL'!A:C,3,0),IFERROR(IF(VLOOKUP(A18,'STOK PACUL'!A:B,2,0)="NOSTOK","E",VLOOKUP(A18,'KATEGORI PACUL'!A:B,2,0)),"E"))</f>
        <v>A</v>
      </c>
      <c r="K18" s="8" t="str">
        <f>IFERROR(VLOOKUP(A18,'NOSTOK PESALAKAN'!A:C,3,0),IFERROR(IF(VLOOKUP(A18,'STOK PESALAKAN'!A:B,2,0)="NOSTOK","E",VLOOKUP(A18,'KATEGORI PESALAKAN'!A:B,2,0)),"E"))</f>
        <v>A</v>
      </c>
      <c r="L18" s="8" t="str">
        <f>IFERROR(VLOOKUP(A18,'NOSTOK CIKDITIRO'!A:C,3,0),IFERROR(IF(VLOOKUP(A18,'STOK CIKDITIRO'!A:B,2,0)="NOSTOK","E",VLOOKUP(A18,'KATEGORI CIKDITIRO'!A:B,2,0)),"E"))</f>
        <v>A</v>
      </c>
      <c r="M18" s="8" t="str">
        <f>IFERROR(VLOOKUP(A18,'NOSTOK TRAYEMAN'!A:C,3,0),IFERROR(IF(VLOOKUP(A18,'STOK TRAYEMAN'!A:B,2,0)="NOSTOK","E",VLOOKUP(A18,'KATEGORI TRAYEMAN'!A:B,2,0)),"E"))</f>
        <v>B</v>
      </c>
      <c r="N18" s="8" t="str">
        <f>IFERROR(VLOOKUP(A18,FR_HITUNG_MINMAX!A:B,2,0),0)</f>
        <v>OLI MATIC H.MPX 2 0.8L</v>
      </c>
      <c r="O18" s="8" t="str">
        <f>IFERROR(VLOOKUP(A18,FR_HITUNG_MINMAX!A:D,4,0),0)</f>
        <v>OLIGEN</v>
      </c>
      <c r="P18" s="8">
        <f>IFERROR(VLOOKUP(A18,FR_HITUNG_MINMAX!A:G,7,0),1)</f>
        <v>24</v>
      </c>
      <c r="Q18" s="11" t="str">
        <f>IFERROR(VLOOKUP(A18,FR_HITUNG_MINMAX!A:J,10,0),1)</f>
        <v>38</v>
      </c>
      <c r="R18" s="8">
        <f>IFERROR(VLOOKUP(A18,FR_HITUNG_MINMAX!A:K,11,0),1)</f>
        <v>1</v>
      </c>
      <c r="S18" s="12">
        <f>IFERROR(VLOOKUP(A18,FR_HITUNG_MINMAX!A:F,6,0),0)</f>
        <v>50150</v>
      </c>
      <c r="T18" s="8">
        <f t="shared" si="21"/>
        <v>-23</v>
      </c>
      <c r="U18" s="8">
        <f t="shared" si="0"/>
        <v>1</v>
      </c>
      <c r="V18" s="8">
        <f t="shared" si="1"/>
        <v>-41</v>
      </c>
      <c r="W18" s="8">
        <f t="shared" si="22"/>
        <v>-7</v>
      </c>
      <c r="X18" s="8">
        <f t="shared" si="23"/>
        <v>0</v>
      </c>
      <c r="Y18" s="16"/>
      <c r="Z18" s="15">
        <f t="shared" si="24"/>
        <v>0</v>
      </c>
      <c r="AA18" s="8">
        <f t="shared" si="25"/>
        <v>1</v>
      </c>
      <c r="AB18" s="16"/>
      <c r="AC18" s="15">
        <f t="shared" si="2"/>
        <v>0</v>
      </c>
      <c r="AD18" s="8">
        <f t="shared" si="26"/>
        <v>0</v>
      </c>
      <c r="AE18" s="16"/>
      <c r="AF18" s="15">
        <f t="shared" si="27"/>
        <v>0</v>
      </c>
      <c r="AG18" s="15">
        <f t="shared" si="28"/>
        <v>0</v>
      </c>
      <c r="AH18" s="16"/>
      <c r="AI18" s="15">
        <f t="shared" si="29"/>
        <v>0</v>
      </c>
      <c r="AJ18" s="8">
        <f t="shared" si="30"/>
        <v>0</v>
      </c>
      <c r="AK18" s="8">
        <f t="shared" si="3"/>
        <v>0</v>
      </c>
      <c r="AL18" s="8">
        <f t="shared" si="4"/>
        <v>23</v>
      </c>
      <c r="AM18" s="8">
        <f t="shared" si="31"/>
        <v>4</v>
      </c>
      <c r="AN18" s="8">
        <f t="shared" si="32"/>
        <v>48</v>
      </c>
      <c r="AO18" s="8">
        <f>IFERROR(VLOOKUP(A18,PERSAMAAN!B:D,3,0),AN18)</f>
        <v>48</v>
      </c>
      <c r="AP18" s="1">
        <v>0</v>
      </c>
      <c r="AQ18" s="8">
        <f t="shared" si="5"/>
        <v>0</v>
      </c>
      <c r="AR18" s="8" t="str">
        <f>IF(AQ18=0,"-",VLOOKUP(A18,FR_HITUNG_MINMAX!A:H,8,0))</f>
        <v>-</v>
      </c>
      <c r="AS18" s="1"/>
      <c r="AT18" s="8" t="str">
        <f t="shared" si="6"/>
        <v>-</v>
      </c>
      <c r="AU18" s="12">
        <f t="shared" si="7"/>
        <v>0</v>
      </c>
      <c r="AV18" s="12">
        <f t="shared" si="8"/>
        <v>0</v>
      </c>
      <c r="AW18" s="8">
        <f t="shared" si="33"/>
        <v>190</v>
      </c>
      <c r="AX18" s="1">
        <v>240</v>
      </c>
      <c r="AY18" s="8">
        <f t="shared" si="9"/>
        <v>240</v>
      </c>
      <c r="AZ18" s="8" t="str">
        <f>IF(AY18=0,"-",VLOOKUP(A18,FR_HITUNG_MINMAX!A:I,9,0))</f>
        <v>NSA</v>
      </c>
      <c r="BB18" s="8" t="str">
        <f t="shared" si="10"/>
        <v>NSA</v>
      </c>
      <c r="BC18" s="12">
        <f t="shared" si="11"/>
        <v>12036000</v>
      </c>
      <c r="BD18" s="12">
        <f t="shared" si="12"/>
        <v>57564082.685275108</v>
      </c>
      <c r="BE18" s="16"/>
      <c r="BF18" s="8">
        <f>SUMIF('REALISASI ORDER'!C:C,A18,'REALISASI ORDER'!E:E)</f>
        <v>0</v>
      </c>
      <c r="BG18" s="8">
        <f t="shared" si="34"/>
        <v>68</v>
      </c>
      <c r="BH18" s="8">
        <f t="shared" si="13"/>
        <v>90</v>
      </c>
      <c r="BI18" s="8">
        <f t="shared" si="14"/>
        <v>30</v>
      </c>
      <c r="BJ18" s="8">
        <f t="shared" si="35"/>
        <v>6</v>
      </c>
      <c r="BK18" s="33">
        <f t="shared" si="36"/>
        <v>0</v>
      </c>
      <c r="BL18" s="33">
        <f t="shared" si="15"/>
        <v>0</v>
      </c>
      <c r="BM18" s="33">
        <f t="shared" si="16"/>
        <v>41</v>
      </c>
      <c r="BN18" s="33">
        <f t="shared" si="37"/>
        <v>7</v>
      </c>
      <c r="BO18" s="8">
        <f t="shared" si="17"/>
        <v>0</v>
      </c>
      <c r="BP18" s="8">
        <f t="shared" si="18"/>
        <v>0</v>
      </c>
      <c r="BQ18" s="8">
        <f t="shared" si="38"/>
        <v>0</v>
      </c>
      <c r="BR18" s="8">
        <f>IFERROR(ROUNDDOWN(BF18*BN18/(BK18+BL18+BM18+BN),0),0)</f>
        <v>0</v>
      </c>
      <c r="BS18" s="8" t="str">
        <f t="shared" si="19"/>
        <v>08232-M99-K1JN1</v>
      </c>
      <c r="BT18" s="8">
        <f>SUMIF(FR_HITUNG_MINMAX!A:A,ORDER!A18,FR_HITUNG_MINMAX!AS:AS)</f>
        <v>75</v>
      </c>
      <c r="BU18" s="8">
        <f t="shared" si="39"/>
        <v>0</v>
      </c>
      <c r="BV18" s="8" t="str">
        <f t="shared" si="20"/>
        <v>-</v>
      </c>
      <c r="BW18" s="8" t="str">
        <f>VLOOKUP(A18,'STOK PESALAKAN'!A:F,6,0)</f>
        <v/>
      </c>
    </row>
    <row r="19" spans="1:75" ht="15" customHeight="1">
      <c r="A19" s="41" t="s">
        <v>186</v>
      </c>
      <c r="B19" s="99">
        <f>IFERROR(IFERROR(VLOOKUP(A19,'STOK PACUL'!C:H,6,0),VLOOKUP(A19,'KATEGORI PACUL'!A:C,3,0)),0)</f>
        <v>8</v>
      </c>
      <c r="C19" s="8">
        <f>IFERROR(VLOOKUP(A19,'KATEGORI PACUL'!A:D,4,0),0)</f>
        <v>12</v>
      </c>
      <c r="D19" s="99">
        <f>IFERROR(IFERROR(VLOOKUP(A19,'STOK PESALAKAN'!C:H,6,0),VLOOKUP(A19,'KATEGORI PESALAKAN'!A:C,3,0)),0)</f>
        <v>2</v>
      </c>
      <c r="E19" s="8">
        <f>IFERROR(VLOOKUP(A19,'KATEGORI PESALAKAN'!A:D,4,0),0)</f>
        <v>7</v>
      </c>
      <c r="F19" s="99">
        <f>IFERROR(IFERROR(VLOOKUP(A19,'STOK CIKDITIRO'!C:H,6,0),VLOOKUP(A19,'KATEGORI CIKDITIRO'!A:C,3,0)),0)</f>
        <v>4</v>
      </c>
      <c r="G19" s="8">
        <f>IFERROR(VLOOKUP(A19,'KATEGORI CIKDITIRO'!A:D,4,0),0)</f>
        <v>4</v>
      </c>
      <c r="H19" s="99">
        <f>IFERROR(IFERROR(VLOOKUP(A19,'STOK TRAYEMAN'!C:H,6,0),VLOOKUP(A19,'KATEGORI TRAYEMAN'!A:C,3,0)),0)</f>
        <v>2</v>
      </c>
      <c r="I19" s="8">
        <f>IFERROR(VLOOKUP(A19,'KATEGORI TRAYEMAN'!A:D,4,0),0)</f>
        <v>0</v>
      </c>
      <c r="J19" s="8" t="str">
        <f>IFERROR(VLOOKUP(A19,'NOSTOK PACUL'!A:C,3,0),IFERROR(IF(VLOOKUP(A19,'STOK PACUL'!A:B,2,0)="NOSTOK","E",VLOOKUP(A19,'KATEGORI PACUL'!A:B,2,0)),"E"))</f>
        <v>A</v>
      </c>
      <c r="K19" s="8" t="str">
        <f>IFERROR(VLOOKUP(A19,'NOSTOK PESALAKAN'!A:C,3,0),IFERROR(IF(VLOOKUP(A19,'STOK PESALAKAN'!A:B,2,0)="NOSTOK","E",VLOOKUP(A19,'KATEGORI PESALAKAN'!A:B,2,0)),"E"))</f>
        <v>B</v>
      </c>
      <c r="L19" s="8" t="str">
        <f>IFERROR(VLOOKUP(A19,'NOSTOK CIKDITIRO'!A:C,3,0),IFERROR(IF(VLOOKUP(A19,'STOK CIKDITIRO'!A:B,2,0)="NOSTOK","E",VLOOKUP(A19,'KATEGORI CIKDITIRO'!A:B,2,0)),"E"))</f>
        <v>B</v>
      </c>
      <c r="M19" s="8" t="str">
        <f>IFERROR(VLOOKUP(A19,'NOSTOK TRAYEMAN'!A:C,3,0),IFERROR(IF(VLOOKUP(A19,'STOK TRAYEMAN'!A:B,2,0)="NOSTOK","E",VLOOKUP(A19,'KATEGORI TRAYEMAN'!A:B,2,0)),"E"))</f>
        <v>E</v>
      </c>
      <c r="N19" s="8" t="str">
        <f>IFERROR(VLOOKUP(A19,FR_HITUNG_MINMAX!A:B,2,0),0)</f>
        <v>OLI BEBEK H.MPX 1 0.8L</v>
      </c>
      <c r="O19" s="8" t="str">
        <f>IFERROR(VLOOKUP(A19,FR_HITUNG_MINMAX!A:D,4,0),0)</f>
        <v>OLIGEN</v>
      </c>
      <c r="P19" s="8">
        <f>IFERROR(VLOOKUP(A19,FR_HITUNG_MINMAX!A:G,7,0),1)</f>
        <v>2</v>
      </c>
      <c r="Q19" s="11" t="str">
        <f>IFERROR(VLOOKUP(A19,FR_HITUNG_MINMAX!A:J,10,0),1)</f>
        <v>7</v>
      </c>
      <c r="R19" s="8">
        <f>IFERROR(VLOOKUP(A19,FR_HITUNG_MINMAX!A:K,11,0),1)</f>
        <v>1</v>
      </c>
      <c r="S19" s="12">
        <f>IFERROR(VLOOKUP(A19,FR_HITUNG_MINMAX!A:F,6,0),0)</f>
        <v>48450</v>
      </c>
      <c r="T19" s="8">
        <f t="shared" si="21"/>
        <v>-4</v>
      </c>
      <c r="U19" s="8">
        <f t="shared" si="0"/>
        <v>-5</v>
      </c>
      <c r="V19" s="8">
        <f t="shared" si="1"/>
        <v>0</v>
      </c>
      <c r="W19" s="8">
        <f t="shared" si="22"/>
        <v>2</v>
      </c>
      <c r="X19" s="8">
        <f t="shared" si="23"/>
        <v>1</v>
      </c>
      <c r="Y19" s="16"/>
      <c r="Z19" s="15">
        <f t="shared" si="24"/>
        <v>0</v>
      </c>
      <c r="AA19" s="8">
        <f t="shared" si="25"/>
        <v>0</v>
      </c>
      <c r="AB19" s="16"/>
      <c r="AC19" s="15">
        <f t="shared" si="2"/>
        <v>0</v>
      </c>
      <c r="AD19" s="8">
        <f t="shared" si="26"/>
        <v>0</v>
      </c>
      <c r="AE19" s="16"/>
      <c r="AF19" s="15">
        <f t="shared" si="27"/>
        <v>0</v>
      </c>
      <c r="AG19" s="15">
        <f t="shared" si="28"/>
        <v>0</v>
      </c>
      <c r="AH19" s="16"/>
      <c r="AI19" s="15">
        <f t="shared" si="29"/>
        <v>0</v>
      </c>
      <c r="AJ19" s="8">
        <f t="shared" si="30"/>
        <v>1</v>
      </c>
      <c r="AK19" s="8">
        <f t="shared" si="3"/>
        <v>3</v>
      </c>
      <c r="AL19" s="8">
        <f t="shared" si="4"/>
        <v>0</v>
      </c>
      <c r="AM19" s="8">
        <f t="shared" si="31"/>
        <v>0</v>
      </c>
      <c r="AN19" s="8">
        <f t="shared" si="32"/>
        <v>4</v>
      </c>
      <c r="AO19" s="8">
        <f>IFERROR(VLOOKUP(A19,PERSAMAAN!B:D,3,0),AN19)</f>
        <v>4</v>
      </c>
      <c r="AP19" s="1">
        <v>0</v>
      </c>
      <c r="AQ19" s="8">
        <f t="shared" si="5"/>
        <v>0</v>
      </c>
      <c r="AR19" s="8" t="str">
        <f>IF(AQ19=0,"-",VLOOKUP(A19,FR_HITUNG_MINMAX!A:H,8,0))</f>
        <v>-</v>
      </c>
      <c r="AS19" s="1"/>
      <c r="AT19" s="8" t="str">
        <f t="shared" si="6"/>
        <v>-</v>
      </c>
      <c r="AU19" s="12">
        <f t="shared" si="7"/>
        <v>0</v>
      </c>
      <c r="AV19" s="12">
        <f t="shared" si="8"/>
        <v>0</v>
      </c>
      <c r="AW19" s="8">
        <f t="shared" si="33"/>
        <v>21</v>
      </c>
      <c r="AX19" s="1"/>
      <c r="AY19" s="8">
        <f t="shared" si="9"/>
        <v>21</v>
      </c>
      <c r="AZ19" s="8" t="str">
        <f>IF(AY19=0,"-",VLOOKUP(A19,FR_HITUNG_MINMAX!A:I,9,0))</f>
        <v>NSA</v>
      </c>
      <c r="BB19" s="8" t="str">
        <f t="shared" si="10"/>
        <v>NSA</v>
      </c>
      <c r="BC19" s="12">
        <f t="shared" si="11"/>
        <v>1017450</v>
      </c>
      <c r="BD19" s="12">
        <f t="shared" si="12"/>
        <v>57564082.685275108</v>
      </c>
      <c r="BE19" s="16"/>
      <c r="BF19" s="8">
        <f>SUMIF('REALISASI ORDER'!C:C,A19,'REALISASI ORDER'!E:E)</f>
        <v>0</v>
      </c>
      <c r="BG19" s="8">
        <f t="shared" si="34"/>
        <v>8</v>
      </c>
      <c r="BH19" s="8">
        <f t="shared" si="13"/>
        <v>2</v>
      </c>
      <c r="BI19" s="8">
        <f t="shared" si="14"/>
        <v>4</v>
      </c>
      <c r="BJ19" s="8">
        <f t="shared" si="35"/>
        <v>2</v>
      </c>
      <c r="BK19" s="33">
        <f t="shared" si="36"/>
        <v>0</v>
      </c>
      <c r="BL19" s="33">
        <f t="shared" si="15"/>
        <v>5</v>
      </c>
      <c r="BM19" s="33">
        <f t="shared" si="16"/>
        <v>0</v>
      </c>
      <c r="BN19" s="33">
        <f t="shared" si="37"/>
        <v>0</v>
      </c>
      <c r="BO19" s="8">
        <f t="shared" si="17"/>
        <v>0</v>
      </c>
      <c r="BP19" s="8">
        <f t="shared" si="18"/>
        <v>0</v>
      </c>
      <c r="BQ19" s="8">
        <f t="shared" si="38"/>
        <v>0</v>
      </c>
      <c r="BR19" s="8">
        <f>IFERROR(ROUNDDOWN(BF19*BN19/(BK19+BL19+BM19+BN),0),0)</f>
        <v>0</v>
      </c>
      <c r="BS19" s="8" t="str">
        <f t="shared" si="19"/>
        <v>08232-M99-K8JN9</v>
      </c>
      <c r="BT19" s="8">
        <f>SUMIF(FR_HITUNG_MINMAX!A:A,ORDER!A19,FR_HITUNG_MINMAX!AS:AS)</f>
        <v>10</v>
      </c>
      <c r="BU19" s="8">
        <f t="shared" si="39"/>
        <v>0</v>
      </c>
      <c r="BV19" s="8" t="str">
        <f t="shared" si="20"/>
        <v>-</v>
      </c>
      <c r="BW19" s="8" t="str">
        <f>VLOOKUP(A19,'STOK PESALAKAN'!A:F,6,0)</f>
        <v/>
      </c>
    </row>
    <row r="20" spans="1:75" ht="15" customHeight="1">
      <c r="A20" s="41" t="s">
        <v>187</v>
      </c>
      <c r="B20" s="99">
        <f>IFERROR(IFERROR(VLOOKUP(A20,'STOK PACUL'!C:H,6,0),VLOOKUP(A20,'KATEGORI PACUL'!A:C,3,0)),0)</f>
        <v>4</v>
      </c>
      <c r="C20" s="8">
        <f>IFERROR(VLOOKUP(A20,'KATEGORI PACUL'!A:D,4,0),0)</f>
        <v>2</v>
      </c>
      <c r="D20" s="99">
        <f>IFERROR(IFERROR(VLOOKUP(A20,'STOK PESALAKAN'!C:H,6,0),VLOOKUP(A20,'KATEGORI PESALAKAN'!A:C,3,0)),0)</f>
        <v>4</v>
      </c>
      <c r="E20" s="8">
        <f>IFERROR(VLOOKUP(A20,'KATEGORI PESALAKAN'!A:D,4,0),0)</f>
        <v>3</v>
      </c>
      <c r="F20" s="99">
        <f>IFERROR(IFERROR(VLOOKUP(A20,'STOK CIKDITIRO'!C:H,6,0),VLOOKUP(A20,'KATEGORI CIKDITIRO'!A:C,3,0)),0)</f>
        <v>4</v>
      </c>
      <c r="G20" s="8">
        <f>IFERROR(VLOOKUP(A20,'KATEGORI CIKDITIRO'!A:D,4,0),0)</f>
        <v>11</v>
      </c>
      <c r="H20" s="99">
        <f>IFERROR(IFERROR(VLOOKUP(A20,'STOK TRAYEMAN'!C:H,6,0),VLOOKUP(A20,'KATEGORI TRAYEMAN'!A:C,3,0)),0)</f>
        <v>1</v>
      </c>
      <c r="I20" s="8">
        <f>IFERROR(VLOOKUP(A20,'KATEGORI TRAYEMAN'!A:D,4,0),0)</f>
        <v>0</v>
      </c>
      <c r="J20" s="8" t="str">
        <f>IFERROR(VLOOKUP(A20,'NOSTOK PACUL'!A:C,3,0),IFERROR(IF(VLOOKUP(A20,'STOK PACUL'!A:B,2,0)="NOSTOK","E",VLOOKUP(A20,'KATEGORI PACUL'!A:B,2,0)),"E"))</f>
        <v>C</v>
      </c>
      <c r="K20" s="8" t="str">
        <f>IFERROR(VLOOKUP(A20,'NOSTOK PESALAKAN'!A:C,3,0),IFERROR(IF(VLOOKUP(A20,'STOK PESALAKAN'!A:B,2,0)="NOSTOK","E",VLOOKUP(A20,'KATEGORI PESALAKAN'!A:B,2,0)),"E"))</f>
        <v>B</v>
      </c>
      <c r="L20" s="8" t="str">
        <f>IFERROR(VLOOKUP(A20,'NOSTOK CIKDITIRO'!A:C,3,0),IFERROR(IF(VLOOKUP(A20,'STOK CIKDITIRO'!A:B,2,0)="NOSTOK","E",VLOOKUP(A20,'KATEGORI CIKDITIRO'!A:B,2,0)),"E"))</f>
        <v>C</v>
      </c>
      <c r="M20" s="8" t="str">
        <f>IFERROR(VLOOKUP(A20,'NOSTOK TRAYEMAN'!A:C,3,0),IFERROR(IF(VLOOKUP(A20,'STOK TRAYEMAN'!A:B,2,0)="NOSTOK","E",VLOOKUP(A20,'KATEGORI TRAYEMAN'!A:B,2,0)),"E"))</f>
        <v>E</v>
      </c>
      <c r="N20" s="8" t="str">
        <f>IFERROR(VLOOKUP(A20,FR_HITUNG_MINMAX!A:B,2,0),0)</f>
        <v>OLI SPORT H.MPX 1 1L</v>
      </c>
      <c r="O20" s="8" t="str">
        <f>IFERROR(VLOOKUP(A20,FR_HITUNG_MINMAX!A:D,4,0),0)</f>
        <v>OLIGEN</v>
      </c>
      <c r="P20" s="8">
        <f>IFERROR(VLOOKUP(A20,FR_HITUNG_MINMAX!A:G,7,0),1)</f>
        <v>1</v>
      </c>
      <c r="Q20" s="11" t="str">
        <f>IFERROR(VLOOKUP(A20,FR_HITUNG_MINMAX!A:J,10,0),1)</f>
        <v>2</v>
      </c>
      <c r="R20" s="8">
        <f>IFERROR(VLOOKUP(A20,FR_HITUNG_MINMAX!A:K,11,0),1)</f>
        <v>1</v>
      </c>
      <c r="S20" s="12">
        <f>IFERROR(VLOOKUP(A20,FR_HITUNG_MINMAX!A:F,6,0),0)</f>
        <v>56000</v>
      </c>
      <c r="T20" s="8">
        <f t="shared" si="21"/>
        <v>2</v>
      </c>
      <c r="U20" s="8">
        <f t="shared" si="0"/>
        <v>1</v>
      </c>
      <c r="V20" s="8">
        <f t="shared" si="1"/>
        <v>-7</v>
      </c>
      <c r="W20" s="8">
        <f t="shared" si="22"/>
        <v>1</v>
      </c>
      <c r="X20" s="8">
        <f t="shared" si="23"/>
        <v>0</v>
      </c>
      <c r="Y20" s="16"/>
      <c r="Z20" s="15">
        <f t="shared" si="24"/>
        <v>0</v>
      </c>
      <c r="AA20" s="8">
        <f t="shared" si="25"/>
        <v>0</v>
      </c>
      <c r="AB20" s="16"/>
      <c r="AC20" s="15">
        <f t="shared" si="2"/>
        <v>0</v>
      </c>
      <c r="AD20" s="8">
        <f t="shared" si="26"/>
        <v>1</v>
      </c>
      <c r="AE20" s="16"/>
      <c r="AF20" s="15">
        <f t="shared" si="27"/>
        <v>0</v>
      </c>
      <c r="AG20" s="15">
        <f t="shared" si="28"/>
        <v>0</v>
      </c>
      <c r="AH20" s="16"/>
      <c r="AI20" s="15">
        <f t="shared" si="29"/>
        <v>0</v>
      </c>
      <c r="AJ20" s="8">
        <f t="shared" si="30"/>
        <v>0</v>
      </c>
      <c r="AK20" s="8">
        <f t="shared" si="3"/>
        <v>0</v>
      </c>
      <c r="AL20" s="8">
        <f t="shared" si="4"/>
        <v>4</v>
      </c>
      <c r="AM20" s="8">
        <f t="shared" si="31"/>
        <v>0</v>
      </c>
      <c r="AN20" s="8">
        <f t="shared" si="32"/>
        <v>4</v>
      </c>
      <c r="AO20" s="8">
        <f>IFERROR(VLOOKUP(A20,PERSAMAAN!B:D,3,0),AN20)</f>
        <v>4</v>
      </c>
      <c r="AP20" s="1">
        <v>0</v>
      </c>
      <c r="AQ20" s="8">
        <f t="shared" si="5"/>
        <v>0</v>
      </c>
      <c r="AR20" s="8" t="str">
        <f>IF(AQ20=0,"-",VLOOKUP(A20,FR_HITUNG_MINMAX!A:H,8,0))</f>
        <v>-</v>
      </c>
      <c r="AS20" s="1"/>
      <c r="AT20" s="8" t="str">
        <f t="shared" si="6"/>
        <v>-</v>
      </c>
      <c r="AU20" s="12">
        <f t="shared" si="7"/>
        <v>0</v>
      </c>
      <c r="AV20" s="12">
        <f t="shared" si="8"/>
        <v>0</v>
      </c>
      <c r="AW20" s="8">
        <f t="shared" si="33"/>
        <v>12</v>
      </c>
      <c r="AX20" s="1"/>
      <c r="AY20" s="8">
        <f t="shared" si="9"/>
        <v>12</v>
      </c>
      <c r="AZ20" s="8" t="str">
        <f>IF(AY20=0,"-",VLOOKUP(A20,FR_HITUNG_MINMAX!A:I,9,0))</f>
        <v>NSA</v>
      </c>
      <c r="BB20" s="8" t="str">
        <f t="shared" si="10"/>
        <v>NSA</v>
      </c>
      <c r="BC20" s="12">
        <f t="shared" si="11"/>
        <v>672000</v>
      </c>
      <c r="BD20" s="12">
        <f t="shared" si="12"/>
        <v>57564082.685275108</v>
      </c>
      <c r="BE20" s="16"/>
      <c r="BF20" s="8">
        <f>SUMIF('REALISASI ORDER'!C:C,A20,'REALISASI ORDER'!E:E)</f>
        <v>0</v>
      </c>
      <c r="BG20" s="8">
        <f t="shared" si="34"/>
        <v>4</v>
      </c>
      <c r="BH20" s="8">
        <f t="shared" si="13"/>
        <v>4</v>
      </c>
      <c r="BI20" s="8">
        <f t="shared" si="14"/>
        <v>4</v>
      </c>
      <c r="BJ20" s="8">
        <f t="shared" si="35"/>
        <v>1</v>
      </c>
      <c r="BK20" s="33">
        <f t="shared" si="36"/>
        <v>0</v>
      </c>
      <c r="BL20" s="33">
        <f t="shared" si="15"/>
        <v>0</v>
      </c>
      <c r="BM20" s="33">
        <f t="shared" si="16"/>
        <v>7</v>
      </c>
      <c r="BN20" s="33">
        <f t="shared" si="37"/>
        <v>0</v>
      </c>
      <c r="BO20" s="8">
        <f t="shared" si="17"/>
        <v>0</v>
      </c>
      <c r="BP20" s="8">
        <f t="shared" si="18"/>
        <v>0</v>
      </c>
      <c r="BQ20" s="8">
        <f t="shared" si="38"/>
        <v>0</v>
      </c>
      <c r="BR20" s="8">
        <f>IFERROR(ROUNDDOWN(BF20*BN20/(BK20+BL20+BM20+BN),0),0)</f>
        <v>0</v>
      </c>
      <c r="BS20" s="8" t="str">
        <f t="shared" si="19"/>
        <v>082332M99K8JNI</v>
      </c>
      <c r="BT20" s="8">
        <f>SUMIF(FR_HITUNG_MINMAX!A:A,ORDER!A20,FR_HITUNG_MINMAX!AS:AS)</f>
        <v>8</v>
      </c>
      <c r="BU20" s="8">
        <f t="shared" si="39"/>
        <v>0</v>
      </c>
      <c r="BV20" s="8" t="str">
        <f t="shared" si="20"/>
        <v>-</v>
      </c>
      <c r="BW20" s="8" t="str">
        <f>VLOOKUP(A20,'STOK PESALAKAN'!A:F,6,0)</f>
        <v/>
      </c>
    </row>
    <row r="21" spans="1:75" ht="15" customHeight="1">
      <c r="A21" s="41" t="s">
        <v>188</v>
      </c>
      <c r="B21" s="99">
        <f>IFERROR(IFERROR(VLOOKUP(A21,'STOK PACUL'!C:H,6,0),VLOOKUP(A21,'KATEGORI PACUL'!A:C,3,0)),0)</f>
        <v>10</v>
      </c>
      <c r="C21" s="8">
        <f>IFERROR(VLOOKUP(A21,'KATEGORI PACUL'!A:D,4,0),0)</f>
        <v>17</v>
      </c>
      <c r="D21" s="99">
        <f>IFERROR(IFERROR(VLOOKUP(A21,'STOK PESALAKAN'!C:H,6,0),VLOOKUP(A21,'KATEGORI PESALAKAN'!A:C,3,0)),0)</f>
        <v>20</v>
      </c>
      <c r="E21" s="8">
        <f>IFERROR(VLOOKUP(A21,'KATEGORI PESALAKAN'!A:D,4,0),0)</f>
        <v>14</v>
      </c>
      <c r="F21" s="99">
        <f>IFERROR(IFERROR(VLOOKUP(A21,'STOK CIKDITIRO'!C:H,6,0),VLOOKUP(A21,'KATEGORI CIKDITIRO'!A:C,3,0)),0)</f>
        <v>9</v>
      </c>
      <c r="G21" s="8">
        <f>IFERROR(VLOOKUP(A21,'KATEGORI CIKDITIRO'!A:D,4,0),0)</f>
        <v>12</v>
      </c>
      <c r="H21" s="99">
        <f>IFERROR(IFERROR(VLOOKUP(A21,'STOK TRAYEMAN'!C:H,6,0),VLOOKUP(A21,'KATEGORI TRAYEMAN'!A:C,3,0)),0)</f>
        <v>2</v>
      </c>
      <c r="I21" s="8">
        <f>IFERROR(VLOOKUP(A21,'KATEGORI TRAYEMAN'!A:D,4,0),0)</f>
        <v>3</v>
      </c>
      <c r="J21" s="8" t="str">
        <f>IFERROR(VLOOKUP(A21,'NOSTOK PACUL'!A:C,3,0),IFERROR(IF(VLOOKUP(A21,'STOK PACUL'!A:B,2,0)="NOSTOK","E",VLOOKUP(A21,'KATEGORI PACUL'!A:B,2,0)),"E"))</f>
        <v>A</v>
      </c>
      <c r="K21" s="8" t="str">
        <f>IFERROR(VLOOKUP(A21,'NOSTOK PESALAKAN'!A:C,3,0),IFERROR(IF(VLOOKUP(A21,'STOK PESALAKAN'!A:B,2,0)="NOSTOK","E",VLOOKUP(A21,'KATEGORI PESALAKAN'!A:B,2,0)),"E"))</f>
        <v>A</v>
      </c>
      <c r="L21" s="8" t="str">
        <f>IFERROR(VLOOKUP(A21,'NOSTOK CIKDITIRO'!A:C,3,0),IFERROR(IF(VLOOKUP(A21,'STOK CIKDITIRO'!A:B,2,0)="NOSTOK","E",VLOOKUP(A21,'KATEGORI CIKDITIRO'!A:B,2,0)),"E"))</f>
        <v>A</v>
      </c>
      <c r="M21" s="8" t="str">
        <f>IFERROR(VLOOKUP(A21,'NOSTOK TRAYEMAN'!A:C,3,0),IFERROR(IF(VLOOKUP(A21,'STOK TRAYEMAN'!A:B,2,0)="NOSTOK","E",VLOOKUP(A21,'KATEGORI TRAYEMAN'!A:B,2,0)),"E"))</f>
        <v>D</v>
      </c>
      <c r="N21" s="8" t="str">
        <f>IFERROR(VLOOKUP(A21,FR_HITUNG_MINMAX!A:B,2,0),0)</f>
        <v>OLI MATIC H.SPX 2 0.8L</v>
      </c>
      <c r="O21" s="8" t="str">
        <f>IFERROR(VLOOKUP(A21,FR_HITUNG_MINMAX!A:D,4,0),0)</f>
        <v>OLIGEN</v>
      </c>
      <c r="P21" s="8">
        <f>IFERROR(VLOOKUP(A21,FR_HITUNG_MINMAX!A:G,7,0),1)</f>
        <v>6</v>
      </c>
      <c r="Q21" s="11" t="str">
        <f>IFERROR(VLOOKUP(A21,FR_HITUNG_MINMAX!A:J,10,0),1)</f>
        <v>14</v>
      </c>
      <c r="R21" s="8">
        <f>IFERROR(VLOOKUP(A21,FR_HITUNG_MINMAX!A:K,11,0),1)</f>
        <v>1</v>
      </c>
      <c r="S21" s="12">
        <f>IFERROR(VLOOKUP(A21,FR_HITUNG_MINMAX!A:F,6,0),0)</f>
        <v>59925</v>
      </c>
      <c r="T21" s="8">
        <f t="shared" si="21"/>
        <v>-7</v>
      </c>
      <c r="U21" s="8">
        <f t="shared" si="0"/>
        <v>6</v>
      </c>
      <c r="V21" s="8">
        <f t="shared" si="1"/>
        <v>-3</v>
      </c>
      <c r="W21" s="8">
        <f t="shared" si="22"/>
        <v>-1</v>
      </c>
      <c r="X21" s="8">
        <f t="shared" si="23"/>
        <v>0</v>
      </c>
      <c r="Y21" s="16"/>
      <c r="Z21" s="15">
        <f t="shared" si="24"/>
        <v>0</v>
      </c>
      <c r="AA21" s="8">
        <f t="shared" si="25"/>
        <v>6</v>
      </c>
      <c r="AB21" s="16"/>
      <c r="AC21" s="15">
        <f t="shared" si="2"/>
        <v>0</v>
      </c>
      <c r="AD21" s="8">
        <f t="shared" si="26"/>
        <v>0</v>
      </c>
      <c r="AE21" s="16"/>
      <c r="AF21" s="15">
        <f t="shared" si="27"/>
        <v>0</v>
      </c>
      <c r="AG21" s="15">
        <f t="shared" si="28"/>
        <v>0</v>
      </c>
      <c r="AH21" s="16"/>
      <c r="AI21" s="15">
        <f t="shared" si="29"/>
        <v>0</v>
      </c>
      <c r="AJ21" s="8">
        <f t="shared" si="30"/>
        <v>0</v>
      </c>
      <c r="AK21" s="8">
        <f t="shared" si="3"/>
        <v>0</v>
      </c>
      <c r="AL21" s="8">
        <f t="shared" si="4"/>
        <v>0</v>
      </c>
      <c r="AM21" s="8">
        <f t="shared" si="31"/>
        <v>0</v>
      </c>
      <c r="AN21" s="8">
        <f t="shared" si="32"/>
        <v>0</v>
      </c>
      <c r="AO21" s="8">
        <f>IFERROR(VLOOKUP(A21,PERSAMAAN!B:D,3,0),AN21)</f>
        <v>0</v>
      </c>
      <c r="AP21" s="1"/>
      <c r="AQ21" s="8">
        <f t="shared" si="5"/>
        <v>0</v>
      </c>
      <c r="AR21" s="8" t="str">
        <f>IF(AQ21=0,"-",VLOOKUP(A21,FR_HITUNG_MINMAX!A:H,8,0))</f>
        <v>-</v>
      </c>
      <c r="AS21" s="1"/>
      <c r="AT21" s="8" t="str">
        <f t="shared" si="6"/>
        <v>-</v>
      </c>
      <c r="AU21" s="12">
        <f t="shared" si="7"/>
        <v>0</v>
      </c>
      <c r="AV21" s="12">
        <f t="shared" si="8"/>
        <v>0</v>
      </c>
      <c r="AW21" s="8">
        <f t="shared" si="33"/>
        <v>28</v>
      </c>
      <c r="AX21" s="1"/>
      <c r="AY21" s="8">
        <f t="shared" si="9"/>
        <v>28</v>
      </c>
      <c r="AZ21" s="8" t="str">
        <f>IF(AY21=0,"-",VLOOKUP(A21,FR_HITUNG_MINMAX!A:I,9,0))</f>
        <v>NSA</v>
      </c>
      <c r="BB21" s="8" t="str">
        <f t="shared" si="10"/>
        <v>NSA</v>
      </c>
      <c r="BC21" s="12">
        <f t="shared" si="11"/>
        <v>1677900</v>
      </c>
      <c r="BD21" s="12">
        <f t="shared" si="12"/>
        <v>57564082.685275108</v>
      </c>
      <c r="BE21" s="16"/>
      <c r="BF21" s="8">
        <f>SUMIF('REALISASI ORDER'!C:C,A21,'REALISASI ORDER'!E:E)</f>
        <v>0</v>
      </c>
      <c r="BG21" s="8">
        <f t="shared" si="34"/>
        <v>10</v>
      </c>
      <c r="BH21" s="8">
        <f t="shared" si="13"/>
        <v>20</v>
      </c>
      <c r="BI21" s="8">
        <f t="shared" si="14"/>
        <v>9</v>
      </c>
      <c r="BJ21" s="8">
        <f t="shared" si="35"/>
        <v>2</v>
      </c>
      <c r="BK21" s="33">
        <f t="shared" si="36"/>
        <v>0</v>
      </c>
      <c r="BL21" s="33">
        <f t="shared" si="15"/>
        <v>0</v>
      </c>
      <c r="BM21" s="33">
        <f t="shared" si="16"/>
        <v>3</v>
      </c>
      <c r="BN21" s="33">
        <f t="shared" si="37"/>
        <v>1</v>
      </c>
      <c r="BO21" s="8">
        <f t="shared" si="17"/>
        <v>0</v>
      </c>
      <c r="BP21" s="8">
        <f t="shared" si="18"/>
        <v>0</v>
      </c>
      <c r="BQ21" s="8">
        <f t="shared" si="38"/>
        <v>0</v>
      </c>
      <c r="BR21" s="8">
        <f>IFERROR(ROUNDDOWN(BF21*BN21/(BK21+BL21+BM21+BN),0),0)</f>
        <v>0</v>
      </c>
      <c r="BS21" s="8" t="str">
        <f t="shared" si="19"/>
        <v>08234-2MB-K8JN0</v>
      </c>
      <c r="BT21" s="8">
        <f>SUMIF(FR_HITUNG_MINMAX!A:A,ORDER!A21,FR_HITUNG_MINMAX!AS:AS)</f>
        <v>18</v>
      </c>
      <c r="BU21" s="8">
        <f t="shared" si="39"/>
        <v>0</v>
      </c>
      <c r="BV21" s="8" t="str">
        <f t="shared" si="20"/>
        <v>-</v>
      </c>
      <c r="BW21" s="8" t="str">
        <f>VLOOKUP(A21,'STOK PESALAKAN'!A:F,6,0)</f>
        <v/>
      </c>
    </row>
    <row r="22" spans="1:75" ht="15" customHeight="1">
      <c r="A22" s="41" t="s">
        <v>189</v>
      </c>
      <c r="B22" s="99">
        <f>IFERROR(IFERROR(VLOOKUP(A22,'STOK PACUL'!C:H,6,0),VLOOKUP(A22,'KATEGORI PACUL'!A:C,3,0)),0)</f>
        <v>2</v>
      </c>
      <c r="C22" s="8">
        <f>IFERROR(VLOOKUP(A22,'KATEGORI PACUL'!A:D,4,0),0)</f>
        <v>2</v>
      </c>
      <c r="D22" s="99">
        <f>IFERROR(IFERROR(VLOOKUP(A22,'STOK PESALAKAN'!C:H,6,0),VLOOKUP(A22,'KATEGORI PESALAKAN'!A:C,3,0)),0)</f>
        <v>3</v>
      </c>
      <c r="E22" s="8">
        <f>IFERROR(VLOOKUP(A22,'KATEGORI PESALAKAN'!A:D,4,0),0)</f>
        <v>2</v>
      </c>
      <c r="F22" s="99">
        <f>IFERROR(IFERROR(VLOOKUP(A22,'STOK CIKDITIRO'!C:H,6,0),VLOOKUP(A22,'KATEGORI CIKDITIRO'!A:C,3,0)),0)</f>
        <v>3</v>
      </c>
      <c r="G22" s="8">
        <f>IFERROR(VLOOKUP(A22,'KATEGORI CIKDITIRO'!A:D,4,0),0)</f>
        <v>0</v>
      </c>
      <c r="H22" s="99">
        <f>IFERROR(IFERROR(VLOOKUP(A22,'STOK TRAYEMAN'!C:H,6,0),VLOOKUP(A22,'KATEGORI TRAYEMAN'!A:C,3,0)),0)</f>
        <v>1</v>
      </c>
      <c r="I22" s="8">
        <f>IFERROR(VLOOKUP(A22,'KATEGORI TRAYEMAN'!A:D,4,0),0)</f>
        <v>2</v>
      </c>
      <c r="J22" s="8" t="str">
        <f>IFERROR(VLOOKUP(A22,'NOSTOK PACUL'!A:C,3,0),IFERROR(IF(VLOOKUP(A22,'STOK PACUL'!A:B,2,0)="NOSTOK","E",VLOOKUP(A22,'KATEGORI PACUL'!A:B,2,0)),"E"))</f>
        <v>D</v>
      </c>
      <c r="K22" s="8" t="str">
        <f>IFERROR(VLOOKUP(A22,'NOSTOK PESALAKAN'!A:C,3,0),IFERROR(IF(VLOOKUP(A22,'STOK PESALAKAN'!A:B,2,0)="NOSTOK","E",VLOOKUP(A22,'KATEGORI PESALAKAN'!A:B,2,0)),"E"))</f>
        <v>D</v>
      </c>
      <c r="L22" s="8" t="str">
        <f>IFERROR(VLOOKUP(A22,'NOSTOK CIKDITIRO'!A:C,3,0),IFERROR(IF(VLOOKUP(A22,'STOK CIKDITIRO'!A:B,2,0)="NOSTOK","E",VLOOKUP(A22,'KATEGORI CIKDITIRO'!A:B,2,0)),"E"))</f>
        <v>E</v>
      </c>
      <c r="M22" s="8" t="str">
        <f>IFERROR(VLOOKUP(A22,'NOSTOK TRAYEMAN'!A:C,3,0),IFERROR(IF(VLOOKUP(A22,'STOK TRAYEMAN'!A:B,2,0)="NOSTOK","E",VLOOKUP(A22,'KATEGORI TRAYEMAN'!A:B,2,0)),"E"))</f>
        <v>D</v>
      </c>
      <c r="N22" s="8" t="str">
        <f>IFERROR(VLOOKUP(A22,FR_HITUNG_MINMAX!A:B,2,0),0)</f>
        <v>SELANG BENSIN S.SGP ORI</v>
      </c>
      <c r="O22" s="8" t="str">
        <f>IFERROR(VLOOKUP(A22,FR_HITUNG_MINMAX!A:D,4,0),0)</f>
        <v>ORISIN</v>
      </c>
      <c r="P22" s="8">
        <f>IFERROR(VLOOKUP(A22,FR_HITUNG_MINMAX!A:G,7,0),1)</f>
        <v>1</v>
      </c>
      <c r="Q22" s="11">
        <f>IFERROR(VLOOKUP(A22,FR_HITUNG_MINMAX!A:J,10,0),1)</f>
        <v>1</v>
      </c>
      <c r="R22" s="8">
        <f>IFERROR(VLOOKUP(A22,FR_HITUNG_MINMAX!A:K,11,0),1)</f>
        <v>1</v>
      </c>
      <c r="S22" s="12">
        <f>IFERROR(VLOOKUP(A22,FR_HITUNG_MINMAX!A:F,6,0),0)</f>
        <v>9000</v>
      </c>
      <c r="T22" s="8">
        <f t="shared" si="21"/>
        <v>0</v>
      </c>
      <c r="U22" s="8">
        <f t="shared" si="0"/>
        <v>1</v>
      </c>
      <c r="V22" s="8">
        <f t="shared" si="1"/>
        <v>3</v>
      </c>
      <c r="W22" s="8">
        <f t="shared" si="22"/>
        <v>-1</v>
      </c>
      <c r="X22" s="8">
        <f t="shared" si="23"/>
        <v>0</v>
      </c>
      <c r="Y22" s="16"/>
      <c r="Z22" s="15">
        <f t="shared" si="24"/>
        <v>0</v>
      </c>
      <c r="AA22" s="8">
        <f t="shared" si="25"/>
        <v>0</v>
      </c>
      <c r="AB22" s="16"/>
      <c r="AC22" s="15">
        <f t="shared" si="2"/>
        <v>0</v>
      </c>
      <c r="AD22" s="8">
        <f t="shared" si="26"/>
        <v>0</v>
      </c>
      <c r="AE22" s="16"/>
      <c r="AF22" s="15">
        <f t="shared" si="27"/>
        <v>0</v>
      </c>
      <c r="AG22" s="15">
        <f t="shared" si="28"/>
        <v>0</v>
      </c>
      <c r="AH22" s="16"/>
      <c r="AI22" s="15">
        <f t="shared" si="29"/>
        <v>0</v>
      </c>
      <c r="AJ22" s="8">
        <f t="shared" si="30"/>
        <v>3</v>
      </c>
      <c r="AK22" s="8">
        <f t="shared" si="3"/>
        <v>0</v>
      </c>
      <c r="AL22" s="8">
        <f t="shared" si="4"/>
        <v>0</v>
      </c>
      <c r="AM22" s="8">
        <f t="shared" si="31"/>
        <v>0</v>
      </c>
      <c r="AN22" s="8">
        <f t="shared" si="32"/>
        <v>3</v>
      </c>
      <c r="AO22" s="8">
        <f>IFERROR(VLOOKUP(A22,PERSAMAAN!B:D,3,0),AN22)</f>
        <v>3</v>
      </c>
      <c r="AP22" s="1">
        <v>0</v>
      </c>
      <c r="AQ22" s="8">
        <f t="shared" si="5"/>
        <v>0</v>
      </c>
      <c r="AR22" s="8" t="str">
        <f>IF(AQ22=0,"-",VLOOKUP(A22,FR_HITUNG_MINMAX!A:H,8,0))</f>
        <v>-</v>
      </c>
      <c r="AS22" s="1"/>
      <c r="AT22" s="8" t="str">
        <f t="shared" si="6"/>
        <v>-</v>
      </c>
      <c r="AU22" s="12">
        <f t="shared" si="7"/>
        <v>0</v>
      </c>
      <c r="AV22" s="12">
        <f t="shared" si="8"/>
        <v>0</v>
      </c>
      <c r="AW22" s="8">
        <f t="shared" si="33"/>
        <v>0</v>
      </c>
      <c r="AX22" s="1"/>
      <c r="AY22" s="8">
        <f t="shared" si="9"/>
        <v>0</v>
      </c>
      <c r="AZ22" s="8" t="str">
        <f>IF(AY22=0,"-",VLOOKUP(A22,FR_HITUNG_MINMAX!A:I,9,0))</f>
        <v>-</v>
      </c>
      <c r="BB22" s="8" t="str">
        <f t="shared" si="10"/>
        <v>-</v>
      </c>
      <c r="BC22" s="12">
        <f t="shared" si="11"/>
        <v>0</v>
      </c>
      <c r="BD22" s="12">
        <f t="shared" si="12"/>
        <v>0</v>
      </c>
      <c r="BE22" s="16"/>
      <c r="BF22" s="8">
        <f>SUMIF('REALISASI ORDER'!C:C,A22,'REALISASI ORDER'!E:E)</f>
        <v>0</v>
      </c>
      <c r="BG22" s="8">
        <f t="shared" si="34"/>
        <v>2</v>
      </c>
      <c r="BH22" s="8">
        <f t="shared" si="13"/>
        <v>3</v>
      </c>
      <c r="BI22" s="8">
        <f t="shared" si="14"/>
        <v>3</v>
      </c>
      <c r="BJ22" s="8">
        <f t="shared" si="35"/>
        <v>1</v>
      </c>
      <c r="BK22" s="33">
        <f t="shared" si="36"/>
        <v>2</v>
      </c>
      <c r="BL22" s="33">
        <f t="shared" si="15"/>
        <v>0</v>
      </c>
      <c r="BM22" s="33">
        <f t="shared" si="16"/>
        <v>0</v>
      </c>
      <c r="BN22" s="33">
        <f t="shared" si="37"/>
        <v>1</v>
      </c>
      <c r="BO22" s="8">
        <f t="shared" si="17"/>
        <v>0</v>
      </c>
      <c r="BP22" s="8">
        <f t="shared" si="18"/>
        <v>0</v>
      </c>
      <c r="BQ22" s="8">
        <f t="shared" si="38"/>
        <v>0</v>
      </c>
      <c r="BR22" s="8">
        <f>IFERROR(ROUNDDOWN(BF22*BN22/(BK22+BL22+BM22+BN),0),0)</f>
        <v>0</v>
      </c>
      <c r="BS22" s="8" t="str">
        <f t="shared" si="19"/>
        <v>09355-50105L460</v>
      </c>
      <c r="BT22" s="8">
        <f>SUMIF(FR_HITUNG_MINMAX!A:A,ORDER!A22,FR_HITUNG_MINMAX!AS:AS)</f>
        <v>3</v>
      </c>
      <c r="BU22" s="8">
        <f t="shared" si="39"/>
        <v>0</v>
      </c>
      <c r="BV22" s="8" t="str">
        <f t="shared" si="20"/>
        <v>-</v>
      </c>
      <c r="BW22" s="8" t="str">
        <f>VLOOKUP(A22,'STOK PESALAKAN'!A:F,6,0)</f>
        <v/>
      </c>
    </row>
    <row r="23" spans="1:75" ht="15" customHeight="1">
      <c r="A23" s="41" t="s">
        <v>190</v>
      </c>
      <c r="B23" s="99">
        <f>IFERROR(IFERROR(VLOOKUP(A23,'STOK PACUL'!C:H,6,0),VLOOKUP(A23,'KATEGORI PACUL'!A:C,3,0)),0)</f>
        <v>1</v>
      </c>
      <c r="C23" s="8">
        <f>IFERROR(VLOOKUP(A23,'KATEGORI PACUL'!A:D,4,0),0)</f>
        <v>2</v>
      </c>
      <c r="D23" s="99">
        <f>IFERROR(IFERROR(VLOOKUP(A23,'STOK PESALAKAN'!C:H,6,0),VLOOKUP(A23,'KATEGORI PESALAKAN'!A:C,3,0)),0)</f>
        <v>1</v>
      </c>
      <c r="E23" s="8">
        <f>IFERROR(VLOOKUP(A23,'KATEGORI PESALAKAN'!A:D,4,0),0)</f>
        <v>2</v>
      </c>
      <c r="F23" s="99">
        <f>IFERROR(IFERROR(VLOOKUP(A23,'STOK CIKDITIRO'!C:H,6,0),VLOOKUP(A23,'KATEGORI CIKDITIRO'!A:C,3,0)),0)</f>
        <v>1</v>
      </c>
      <c r="G23" s="8">
        <f>IFERROR(VLOOKUP(A23,'KATEGORI CIKDITIRO'!A:D,4,0),0)</f>
        <v>1</v>
      </c>
      <c r="H23" s="99">
        <f>IFERROR(IFERROR(VLOOKUP(A23,'STOK TRAYEMAN'!C:H,6,0),VLOOKUP(A23,'KATEGORI TRAYEMAN'!A:C,3,0)),0)</f>
        <v>0</v>
      </c>
      <c r="I23" s="8">
        <f>IFERROR(VLOOKUP(A23,'KATEGORI TRAYEMAN'!A:D,4,0),0)</f>
        <v>0</v>
      </c>
      <c r="J23" s="8" t="str">
        <f>IFERROR(VLOOKUP(A23,'NOSTOK PACUL'!A:C,3,0),IFERROR(IF(VLOOKUP(A23,'STOK PACUL'!A:B,2,0)="NOSTOK","E",VLOOKUP(A23,'KATEGORI PACUL'!A:B,2,0)),"E"))</f>
        <v>C</v>
      </c>
      <c r="K23" s="8" t="str">
        <f>IFERROR(VLOOKUP(A23,'NOSTOK PESALAKAN'!A:C,3,0),IFERROR(IF(VLOOKUP(A23,'STOK PESALAKAN'!A:B,2,0)="NOSTOK","E",VLOOKUP(A23,'KATEGORI PESALAKAN'!A:B,2,0)),"E"))</f>
        <v>C</v>
      </c>
      <c r="L23" s="8" t="str">
        <f>IFERROR(VLOOKUP(A23,'NOSTOK CIKDITIRO'!A:C,3,0),IFERROR(IF(VLOOKUP(A23,'STOK CIKDITIRO'!A:B,2,0)="NOSTOK","E",VLOOKUP(A23,'KATEGORI CIKDITIRO'!A:B,2,0)),"E"))</f>
        <v>D</v>
      </c>
      <c r="M23" s="8" t="str">
        <f>IFERROR(VLOOKUP(A23,'NOSTOK TRAYEMAN'!A:C,3,0),IFERROR(IF(VLOOKUP(A23,'STOK TRAYEMAN'!A:B,2,0)="NOSTOK","E",VLOOKUP(A23,'KATEGORI TRAYEMAN'!A:B,2,0)),"E"))</f>
        <v>E</v>
      </c>
      <c r="N23" s="8" t="str">
        <f>IFERROR(VLOOKUP(A23,FR_HITUNG_MINMAX!A:B,2,0),0)</f>
        <v>BAN LUAR BELAKANG 110/90-12 FDR</v>
      </c>
      <c r="O23" s="8" t="str">
        <f>IFERROR(VLOOKUP(A23,FR_HITUNG_MINMAX!A:D,4,0),0)</f>
        <v>ORISIN</v>
      </c>
      <c r="P23" s="8">
        <f>IFERROR(VLOOKUP(A23,FR_HITUNG_MINMAX!A:G,7,0),1)</f>
        <v>1</v>
      </c>
      <c r="Q23" s="11">
        <f>IFERROR(VLOOKUP(A23,FR_HITUNG_MINMAX!A:J,10,0),1)</f>
        <v>1</v>
      </c>
      <c r="R23" s="8">
        <f>IFERROR(VLOOKUP(A23,FR_HITUNG_MINMAX!A:K,11,0),1)</f>
        <v>1</v>
      </c>
      <c r="S23" s="12">
        <f>IFERROR(VLOOKUP(A23,FR_HITUNG_MINMAX!A:F,6,0),0)</f>
        <v>250000</v>
      </c>
      <c r="T23" s="8">
        <f t="shared" si="21"/>
        <v>-1</v>
      </c>
      <c r="U23" s="8">
        <f t="shared" si="0"/>
        <v>-1</v>
      </c>
      <c r="V23" s="8">
        <f t="shared" si="1"/>
        <v>0</v>
      </c>
      <c r="W23" s="8">
        <f t="shared" si="22"/>
        <v>0</v>
      </c>
      <c r="X23" s="8">
        <f t="shared" si="23"/>
        <v>0</v>
      </c>
      <c r="Y23" s="16"/>
      <c r="Z23" s="15">
        <f t="shared" si="24"/>
        <v>0</v>
      </c>
      <c r="AA23" s="8">
        <f t="shared" si="25"/>
        <v>0</v>
      </c>
      <c r="AB23" s="16"/>
      <c r="AC23" s="15">
        <f t="shared" si="2"/>
        <v>0</v>
      </c>
      <c r="AD23" s="8">
        <f t="shared" si="26"/>
        <v>0</v>
      </c>
      <c r="AE23" s="16"/>
      <c r="AF23" s="15">
        <f t="shared" si="27"/>
        <v>0</v>
      </c>
      <c r="AG23" s="15">
        <f t="shared" si="28"/>
        <v>0</v>
      </c>
      <c r="AH23" s="16"/>
      <c r="AI23" s="15">
        <f t="shared" si="29"/>
        <v>0</v>
      </c>
      <c r="AJ23" s="8">
        <f t="shared" si="30"/>
        <v>1</v>
      </c>
      <c r="AK23" s="8">
        <f t="shared" si="3"/>
        <v>1</v>
      </c>
      <c r="AL23" s="8">
        <f t="shared" si="4"/>
        <v>0</v>
      </c>
      <c r="AM23" s="8">
        <f t="shared" si="31"/>
        <v>0</v>
      </c>
      <c r="AN23" s="8">
        <f t="shared" si="32"/>
        <v>2</v>
      </c>
      <c r="AO23" s="8">
        <f>IFERROR(VLOOKUP(A23,PERSAMAAN!B:D,3,0),AN23)</f>
        <v>2</v>
      </c>
      <c r="AP23" s="1"/>
      <c r="AQ23" s="8">
        <f t="shared" si="5"/>
        <v>2</v>
      </c>
      <c r="AR23" s="8" t="str">
        <f>IF(AQ23=0,"-",VLOOKUP(A23,FR_HITUNG_MINMAX!A:H,8,0))</f>
        <v>HKJ</v>
      </c>
      <c r="AS23" s="1"/>
      <c r="AT23" s="8" t="str">
        <f t="shared" si="6"/>
        <v>HKJ</v>
      </c>
      <c r="AU23" s="12">
        <f t="shared" si="7"/>
        <v>500000</v>
      </c>
      <c r="AV23" s="12">
        <f t="shared" si="8"/>
        <v>7262685</v>
      </c>
      <c r="AW23" s="8">
        <f t="shared" si="33"/>
        <v>3</v>
      </c>
      <c r="AX23" s="1"/>
      <c r="AY23" s="8">
        <f t="shared" si="9"/>
        <v>3</v>
      </c>
      <c r="AZ23" s="8" t="str">
        <f>IF(AY23=0,"-",VLOOKUP(A23,FR_HITUNG_MINMAX!A:I,9,0))</f>
        <v/>
      </c>
      <c r="BB23" s="8" t="str">
        <f t="shared" si="10"/>
        <v/>
      </c>
      <c r="BC23" s="12">
        <f t="shared" si="11"/>
        <v>750000</v>
      </c>
      <c r="BD23" s="12">
        <f t="shared" si="12"/>
        <v>21965380</v>
      </c>
      <c r="BE23" s="16"/>
      <c r="BF23" s="8">
        <f>SUMIF('REALISASI ORDER'!C:C,A23,'REALISASI ORDER'!E:E)</f>
        <v>0</v>
      </c>
      <c r="BG23" s="8">
        <f t="shared" si="34"/>
        <v>1</v>
      </c>
      <c r="BH23" s="8">
        <f t="shared" si="13"/>
        <v>1</v>
      </c>
      <c r="BI23" s="8">
        <f t="shared" si="14"/>
        <v>1</v>
      </c>
      <c r="BJ23" s="8">
        <f t="shared" si="35"/>
        <v>0</v>
      </c>
      <c r="BK23" s="33">
        <f t="shared" si="36"/>
        <v>0</v>
      </c>
      <c r="BL23" s="33">
        <f t="shared" si="15"/>
        <v>1</v>
      </c>
      <c r="BM23" s="33">
        <f t="shared" si="16"/>
        <v>0</v>
      </c>
      <c r="BN23" s="33">
        <f t="shared" si="37"/>
        <v>0</v>
      </c>
      <c r="BO23" s="8">
        <f t="shared" si="17"/>
        <v>0</v>
      </c>
      <c r="BP23" s="8">
        <f t="shared" si="18"/>
        <v>0</v>
      </c>
      <c r="BQ23" s="8">
        <f t="shared" si="38"/>
        <v>0</v>
      </c>
      <c r="BR23" s="8">
        <f>IFERROR(ROUNDDOWN(BF23*BN23/(BK23+BL23+BM23+BN),0),0)</f>
        <v>0</v>
      </c>
      <c r="BS23" s="8" t="str">
        <f t="shared" si="19"/>
        <v>110/90-1264J</v>
      </c>
      <c r="BT23" s="8">
        <f>SUMIF(FR_HITUNG_MINMAX!A:A,ORDER!A23,FR_HITUNG_MINMAX!AS:AS)</f>
        <v>3</v>
      </c>
      <c r="BU23" s="8">
        <f t="shared" si="39"/>
        <v>0</v>
      </c>
      <c r="BV23" s="8" t="str">
        <f t="shared" si="20"/>
        <v>HKJ</v>
      </c>
      <c r="BW23" s="8" t="str">
        <f>VLOOKUP(A23,'STOK PESALAKAN'!A:F,6,0)</f>
        <v/>
      </c>
    </row>
    <row r="24" spans="1:75" ht="15" customHeight="1">
      <c r="A24" s="41" t="s">
        <v>191</v>
      </c>
      <c r="B24" s="99">
        <f>IFERROR(IFERROR(VLOOKUP(A24,'STOK PACUL'!C:H,6,0),VLOOKUP(A24,'KATEGORI PACUL'!A:C,3,0)),0)</f>
        <v>2</v>
      </c>
      <c r="C24" s="8">
        <f>IFERROR(VLOOKUP(A24,'KATEGORI PACUL'!A:D,4,0),0)</f>
        <v>2</v>
      </c>
      <c r="D24" s="99">
        <f>IFERROR(IFERROR(VLOOKUP(A24,'STOK PESALAKAN'!C:H,6,0),VLOOKUP(A24,'KATEGORI PESALAKAN'!A:C,3,0)),0)</f>
        <v>2</v>
      </c>
      <c r="E24" s="8">
        <f>IFERROR(VLOOKUP(A24,'KATEGORI PESALAKAN'!A:D,4,0),0)</f>
        <v>0</v>
      </c>
      <c r="F24" s="99">
        <f>IFERROR(IFERROR(VLOOKUP(A24,'STOK CIKDITIRO'!C:H,6,0),VLOOKUP(A24,'KATEGORI CIKDITIRO'!A:C,3,0)),0)</f>
        <v>2</v>
      </c>
      <c r="G24" s="8">
        <f>IFERROR(VLOOKUP(A24,'KATEGORI CIKDITIRO'!A:D,4,0),0)</f>
        <v>0</v>
      </c>
      <c r="H24" s="99">
        <f>IFERROR(IFERROR(VLOOKUP(A24,'STOK TRAYEMAN'!C:H,6,0),VLOOKUP(A24,'KATEGORI TRAYEMAN'!A:C,3,0)),0)</f>
        <v>0</v>
      </c>
      <c r="I24" s="8">
        <f>IFERROR(VLOOKUP(A24,'KATEGORI TRAYEMAN'!A:D,4,0),0)</f>
        <v>0</v>
      </c>
      <c r="J24" s="8" t="str">
        <f>IFERROR(VLOOKUP(A24,'NOSTOK PACUL'!A:C,3,0),IFERROR(IF(VLOOKUP(A24,'STOK PACUL'!A:B,2,0)="NOSTOK","E",VLOOKUP(A24,'KATEGORI PACUL'!A:B,2,0)),"E"))</f>
        <v>D</v>
      </c>
      <c r="K24" s="8" t="str">
        <f>IFERROR(VLOOKUP(A24,'NOSTOK PESALAKAN'!A:C,3,0),IFERROR(IF(VLOOKUP(A24,'STOK PESALAKAN'!A:B,2,0)="NOSTOK","E",VLOOKUP(A24,'KATEGORI PESALAKAN'!A:B,2,0)),"E"))</f>
        <v>E</v>
      </c>
      <c r="L24" s="8" t="str">
        <f>IFERROR(VLOOKUP(A24,'NOSTOK CIKDITIRO'!A:C,3,0),IFERROR(IF(VLOOKUP(A24,'STOK CIKDITIRO'!A:B,2,0)="NOSTOK","E",VLOOKUP(A24,'KATEGORI CIKDITIRO'!A:B,2,0)),"E"))</f>
        <v>E</v>
      </c>
      <c r="M24" s="8" t="str">
        <f>IFERROR(VLOOKUP(A24,'NOSTOK TRAYEMAN'!A:C,3,0),IFERROR(IF(VLOOKUP(A24,'STOK TRAYEMAN'!A:B,2,0)="NOSTOK","E",VLOOKUP(A24,'KATEGORI TRAYEMAN'!A:B,2,0)),"E"))</f>
        <v>E</v>
      </c>
      <c r="N24" s="8" t="str">
        <f>IFERROR(VLOOKUP(A24,FR_HITUNG_MINMAX!A:B,2,0),0)</f>
        <v>KARET MONTING H.VARIO ORI</v>
      </c>
      <c r="O24" s="8" t="str">
        <f>IFERROR(VLOOKUP(A24,FR_HITUNG_MINMAX!A:D,4,0),0)</f>
        <v>ORISIN</v>
      </c>
      <c r="P24" s="8">
        <f>IFERROR(VLOOKUP(A24,FR_HITUNG_MINMAX!A:G,7,0),1)</f>
        <v>1</v>
      </c>
      <c r="Q24" s="11">
        <f>IFERROR(VLOOKUP(A24,FR_HITUNG_MINMAX!A:J,10,0),1)</f>
        <v>1</v>
      </c>
      <c r="R24" s="8">
        <f>IFERROR(VLOOKUP(A24,FR_HITUNG_MINMAX!A:K,11,0),1)</f>
        <v>1</v>
      </c>
      <c r="S24" s="12">
        <f>IFERROR(VLOOKUP(A24,FR_HITUNG_MINMAX!A:F,6,0),0)</f>
        <v>20750</v>
      </c>
      <c r="T24" s="8">
        <f t="shared" si="21"/>
        <v>0</v>
      </c>
      <c r="U24" s="8">
        <f t="shared" si="0"/>
        <v>2</v>
      </c>
      <c r="V24" s="8">
        <f t="shared" si="1"/>
        <v>2</v>
      </c>
      <c r="W24" s="8">
        <f t="shared" si="22"/>
        <v>0</v>
      </c>
      <c r="X24" s="8">
        <f t="shared" si="23"/>
        <v>0</v>
      </c>
      <c r="Y24" s="16"/>
      <c r="Z24" s="15">
        <f t="shared" si="24"/>
        <v>0</v>
      </c>
      <c r="AA24" s="8">
        <f t="shared" si="25"/>
        <v>0</v>
      </c>
      <c r="AB24" s="16"/>
      <c r="AC24" s="15">
        <f t="shared" si="2"/>
        <v>0</v>
      </c>
      <c r="AD24" s="8">
        <f t="shared" si="26"/>
        <v>0</v>
      </c>
      <c r="AE24" s="16"/>
      <c r="AF24" s="15">
        <f t="shared" si="27"/>
        <v>0</v>
      </c>
      <c r="AG24" s="15">
        <f t="shared" si="28"/>
        <v>0</v>
      </c>
      <c r="AH24" s="16"/>
      <c r="AI24" s="15">
        <f t="shared" si="29"/>
        <v>0</v>
      </c>
      <c r="AJ24" s="8">
        <f t="shared" si="30"/>
        <v>2</v>
      </c>
      <c r="AK24" s="8">
        <f t="shared" si="3"/>
        <v>0</v>
      </c>
      <c r="AL24" s="8">
        <f t="shared" si="4"/>
        <v>0</v>
      </c>
      <c r="AM24" s="8">
        <f t="shared" si="31"/>
        <v>0</v>
      </c>
      <c r="AN24" s="8">
        <f t="shared" si="32"/>
        <v>2</v>
      </c>
      <c r="AO24" s="8">
        <f>IFERROR(VLOOKUP(A24,PERSAMAAN!B:D,3,0),AN24)</f>
        <v>2</v>
      </c>
      <c r="AP24" s="1">
        <v>0</v>
      </c>
      <c r="AQ24" s="8">
        <f t="shared" si="5"/>
        <v>0</v>
      </c>
      <c r="AR24" s="8" t="str">
        <f>IF(AQ24=0,"-",VLOOKUP(A24,FR_HITUNG_MINMAX!A:H,8,0))</f>
        <v>-</v>
      </c>
      <c r="AS24" s="1"/>
      <c r="AT24" s="8" t="str">
        <f t="shared" si="6"/>
        <v>-</v>
      </c>
      <c r="AU24" s="12">
        <f t="shared" si="7"/>
        <v>0</v>
      </c>
      <c r="AV24" s="12">
        <f t="shared" si="8"/>
        <v>0</v>
      </c>
      <c r="AW24" s="8">
        <f t="shared" si="33"/>
        <v>-4</v>
      </c>
      <c r="AX24" s="1"/>
      <c r="AY24" s="8">
        <f t="shared" si="9"/>
        <v>0</v>
      </c>
      <c r="AZ24" s="8" t="str">
        <f>IF(AY24=0,"-",VLOOKUP(A24,FR_HITUNG_MINMAX!A:I,9,0))</f>
        <v>-</v>
      </c>
      <c r="BB24" s="8" t="str">
        <f t="shared" si="10"/>
        <v>-</v>
      </c>
      <c r="BC24" s="12">
        <f t="shared" si="11"/>
        <v>0</v>
      </c>
      <c r="BD24" s="12">
        <f t="shared" si="12"/>
        <v>0</v>
      </c>
      <c r="BE24" s="16"/>
      <c r="BF24" s="8">
        <f>SUMIF('REALISASI ORDER'!C:C,A24,'REALISASI ORDER'!E:E)</f>
        <v>0</v>
      </c>
      <c r="BG24" s="8">
        <f t="shared" si="34"/>
        <v>2</v>
      </c>
      <c r="BH24" s="8">
        <f t="shared" si="13"/>
        <v>2</v>
      </c>
      <c r="BI24" s="8">
        <f t="shared" si="14"/>
        <v>2</v>
      </c>
      <c r="BJ24" s="8">
        <f t="shared" si="35"/>
        <v>0</v>
      </c>
      <c r="BK24" s="33">
        <f t="shared" si="36"/>
        <v>2</v>
      </c>
      <c r="BL24" s="33">
        <f t="shared" si="15"/>
        <v>0</v>
      </c>
      <c r="BM24" s="33">
        <f t="shared" si="16"/>
        <v>0</v>
      </c>
      <c r="BN24" s="33">
        <f t="shared" si="37"/>
        <v>0</v>
      </c>
      <c r="BO24" s="8">
        <f t="shared" si="17"/>
        <v>0</v>
      </c>
      <c r="BP24" s="8">
        <f t="shared" si="18"/>
        <v>0</v>
      </c>
      <c r="BQ24" s="8">
        <f t="shared" si="38"/>
        <v>0</v>
      </c>
      <c r="BR24" s="8">
        <f>IFERROR(ROUNDDOWN(BF24*BN24/(BK24+BL24+BM24+BN),0),0)</f>
        <v>0</v>
      </c>
      <c r="BS24" s="8" t="str">
        <f t="shared" si="19"/>
        <v>11103-KVB-930</v>
      </c>
      <c r="BT24" s="8">
        <f>SUMIF(FR_HITUNG_MINMAX!A:A,ORDER!A24,FR_HITUNG_MINMAX!AS:AS)</f>
        <v>1</v>
      </c>
      <c r="BU24" s="8">
        <f t="shared" si="39"/>
        <v>0</v>
      </c>
      <c r="BV24" s="8" t="str">
        <f t="shared" si="20"/>
        <v>-</v>
      </c>
      <c r="BW24" s="8" t="str">
        <f>VLOOKUP(A24,'STOK PESALAKAN'!A:F,6,0)</f>
        <v>11103-KVB-930</v>
      </c>
    </row>
    <row r="25" spans="1:75" ht="15" customHeight="1">
      <c r="A25" s="41" t="s">
        <v>904</v>
      </c>
      <c r="B25" s="99">
        <f>IFERROR(IFERROR(VLOOKUP(A25,'STOK PACUL'!C:H,6,0),VLOOKUP(A25,'KATEGORI PACUL'!A:C,3,0)),0)</f>
        <v>1</v>
      </c>
      <c r="C25" s="8">
        <f>IFERROR(VLOOKUP(A25,'KATEGORI PACUL'!A:D,4,0),0)</f>
        <v>0</v>
      </c>
      <c r="D25" s="99">
        <f>IFERROR(IFERROR(VLOOKUP(A25,'STOK PESALAKAN'!C:H,6,0),VLOOKUP(A25,'KATEGORI PESALAKAN'!A:C,3,0)),0)</f>
        <v>2</v>
      </c>
      <c r="E25" s="8">
        <f>IFERROR(VLOOKUP(A25,'KATEGORI PESALAKAN'!A:D,4,0),0)</f>
        <v>0</v>
      </c>
      <c r="F25" s="99">
        <f>IFERROR(IFERROR(VLOOKUP(A25,'STOK CIKDITIRO'!C:H,6,0),VLOOKUP(A25,'KATEGORI CIKDITIRO'!A:C,3,0)),0)</f>
        <v>2</v>
      </c>
      <c r="G25" s="8">
        <f>IFERROR(VLOOKUP(A25,'KATEGORI CIKDITIRO'!A:D,4,0),0)</f>
        <v>0</v>
      </c>
      <c r="H25" s="99">
        <f>IFERROR(IFERROR(VLOOKUP(A25,'STOK TRAYEMAN'!C:H,6,0),VLOOKUP(A25,'KATEGORI TRAYEMAN'!A:C,3,0)),0)</f>
        <v>0</v>
      </c>
      <c r="I25" s="8">
        <f>IFERROR(VLOOKUP(A25,'KATEGORI TRAYEMAN'!A:D,4,0),0)</f>
        <v>0</v>
      </c>
      <c r="J25" s="8" t="str">
        <f>IFERROR(VLOOKUP(A25,'NOSTOK PACUL'!A:C,3,0),IFERROR(IF(VLOOKUP(A25,'STOK PACUL'!A:B,2,0)="NOSTOK","E",VLOOKUP(A25,'KATEGORI PACUL'!A:B,2,0)),"E"))</f>
        <v>E</v>
      </c>
      <c r="K25" s="8" t="str">
        <f>IFERROR(VLOOKUP(A25,'NOSTOK PESALAKAN'!A:C,3,0),IFERROR(IF(VLOOKUP(A25,'STOK PESALAKAN'!A:B,2,0)="NOSTOK","E",VLOOKUP(A25,'KATEGORI PESALAKAN'!A:B,2,0)),"E"))</f>
        <v>E</v>
      </c>
      <c r="L25" s="8" t="str">
        <f>IFERROR(VLOOKUP(A25,'NOSTOK CIKDITIRO'!A:C,3,0),IFERROR(IF(VLOOKUP(A25,'STOK CIKDITIRO'!A:B,2,0)="NOSTOK","E",VLOOKUP(A25,'KATEGORI CIKDITIRO'!A:B,2,0)),"E"))</f>
        <v>E</v>
      </c>
      <c r="M25" s="8" t="str">
        <f>IFERROR(VLOOKUP(A25,'NOSTOK TRAYEMAN'!A:C,3,0),IFERROR(IF(VLOOKUP(A25,'STOK TRAYEMAN'!A:B,2,0)="NOSTOK","E",VLOOKUP(A25,'KATEGORI TRAYEMAN'!A:B,2,0)),"E"))</f>
        <v>E</v>
      </c>
      <c r="N25" s="8" t="str">
        <f>IFERROR(VLOOKUP(A25,FR_HITUNG_MINMAX!A:B,2,0),0)</f>
        <v>PERPAK BLOK H.BEAT FI ESP ORI</v>
      </c>
      <c r="O25" s="8" t="str">
        <f>IFERROR(VLOOKUP(A25,FR_HITUNG_MINMAX!A:D,4,0),0)</f>
        <v>ORISIN</v>
      </c>
      <c r="P25" s="8">
        <f>IFERROR(VLOOKUP(A25,FR_HITUNG_MINMAX!A:G,7,0),1)</f>
        <v>1</v>
      </c>
      <c r="Q25" s="11">
        <f>IFERROR(VLOOKUP(A25,FR_HITUNG_MINMAX!A:J,10,0),1)</f>
        <v>1</v>
      </c>
      <c r="R25" s="8">
        <f>IFERROR(VLOOKUP(A25,FR_HITUNG_MINMAX!A:K,11,0),1)</f>
        <v>1</v>
      </c>
      <c r="S25" s="12">
        <f>IFERROR(VLOOKUP(A25,FR_HITUNG_MINMAX!A:F,6,0),0)</f>
        <v>12500</v>
      </c>
      <c r="T25" s="8">
        <f t="shared" si="21"/>
        <v>1</v>
      </c>
      <c r="U25" s="8">
        <f t="shared" si="0"/>
        <v>2</v>
      </c>
      <c r="V25" s="8">
        <f t="shared" si="1"/>
        <v>2</v>
      </c>
      <c r="W25" s="8">
        <f t="shared" si="22"/>
        <v>0</v>
      </c>
      <c r="X25" s="8">
        <f t="shared" si="23"/>
        <v>0</v>
      </c>
      <c r="Y25" s="16"/>
      <c r="Z25" s="15">
        <f t="shared" si="24"/>
        <v>0</v>
      </c>
      <c r="AA25" s="8">
        <f t="shared" si="25"/>
        <v>0</v>
      </c>
      <c r="AB25" s="16"/>
      <c r="AC25" s="15">
        <f t="shared" si="2"/>
        <v>0</v>
      </c>
      <c r="AD25" s="8">
        <f t="shared" si="26"/>
        <v>0</v>
      </c>
      <c r="AE25" s="16"/>
      <c r="AF25" s="15">
        <f t="shared" si="27"/>
        <v>0</v>
      </c>
      <c r="AG25" s="15">
        <f t="shared" si="28"/>
        <v>0</v>
      </c>
      <c r="AH25" s="16"/>
      <c r="AI25" s="15">
        <f t="shared" si="29"/>
        <v>0</v>
      </c>
      <c r="AJ25" s="8">
        <f t="shared" si="30"/>
        <v>1</v>
      </c>
      <c r="AK25" s="8">
        <f t="shared" si="3"/>
        <v>0</v>
      </c>
      <c r="AL25" s="8">
        <f t="shared" si="4"/>
        <v>0</v>
      </c>
      <c r="AM25" s="8">
        <f t="shared" si="31"/>
        <v>0</v>
      </c>
      <c r="AN25" s="8">
        <f t="shared" si="32"/>
        <v>1</v>
      </c>
      <c r="AO25" s="8">
        <f>IFERROR(VLOOKUP(A25,PERSAMAAN!B:D,3,0),AN25)</f>
        <v>1</v>
      </c>
      <c r="AP25" s="1"/>
      <c r="AQ25" s="8">
        <f t="shared" si="5"/>
        <v>1</v>
      </c>
      <c r="AR25" s="8" t="str">
        <f>IF(AQ25=0,"-",VLOOKUP(A25,FR_HITUNG_MINMAX!A:H,8,0))</f>
        <v/>
      </c>
      <c r="AS25" s="1" t="s">
        <v>30</v>
      </c>
      <c r="AT25" s="8" t="str">
        <f t="shared" si="6"/>
        <v>GSM</v>
      </c>
      <c r="AU25" s="12">
        <f t="shared" si="7"/>
        <v>12500</v>
      </c>
      <c r="AV25" s="12">
        <f t="shared" si="8"/>
        <v>2132750</v>
      </c>
      <c r="AW25" s="8">
        <f t="shared" si="33"/>
        <v>-6</v>
      </c>
      <c r="AX25" s="1"/>
      <c r="AY25" s="8">
        <f t="shared" si="9"/>
        <v>0</v>
      </c>
      <c r="AZ25" s="8" t="str">
        <f>IF(AY25=0,"-",VLOOKUP(A25,FR_HITUNG_MINMAX!A:I,9,0))</f>
        <v>-</v>
      </c>
      <c r="BB25" s="8" t="str">
        <f t="shared" si="10"/>
        <v>-</v>
      </c>
      <c r="BC25" s="12">
        <f t="shared" si="11"/>
        <v>0</v>
      </c>
      <c r="BD25" s="12">
        <f t="shared" si="12"/>
        <v>0</v>
      </c>
      <c r="BE25" s="16"/>
      <c r="BF25" s="8">
        <f>SUMIF('REALISASI ORDER'!C:C,A25,'REALISASI ORDER'!E:E)</f>
        <v>0</v>
      </c>
      <c r="BG25" s="8">
        <f t="shared" si="34"/>
        <v>1</v>
      </c>
      <c r="BH25" s="8">
        <f t="shared" si="13"/>
        <v>2</v>
      </c>
      <c r="BI25" s="8">
        <f t="shared" si="14"/>
        <v>2</v>
      </c>
      <c r="BJ25" s="8">
        <f t="shared" si="35"/>
        <v>0</v>
      </c>
      <c r="BK25" s="33">
        <f t="shared" si="36"/>
        <v>0</v>
      </c>
      <c r="BL25" s="33">
        <f t="shared" si="15"/>
        <v>0</v>
      </c>
      <c r="BM25" s="33">
        <f t="shared" si="16"/>
        <v>0</v>
      </c>
      <c r="BN25" s="33">
        <f t="shared" si="37"/>
        <v>0</v>
      </c>
      <c r="BO25" s="8">
        <f t="shared" si="17"/>
        <v>0</v>
      </c>
      <c r="BP25" s="8">
        <f t="shared" si="18"/>
        <v>0</v>
      </c>
      <c r="BQ25" s="8">
        <f t="shared" si="38"/>
        <v>0</v>
      </c>
      <c r="BR25" s="8">
        <f>IFERROR(ROUNDDOWN(BF25*BN25/(BK25+BL25+BM25+BN),0),0)</f>
        <v>0</v>
      </c>
      <c r="BS25" s="8" t="str">
        <f t="shared" si="19"/>
        <v>12191-K44-V00</v>
      </c>
      <c r="BT25" s="8">
        <f>SUMIF(FR_HITUNG_MINMAX!A:A,ORDER!A25,FR_HITUNG_MINMAX!AS:AS)</f>
        <v>0</v>
      </c>
      <c r="BU25" s="8">
        <f t="shared" si="39"/>
        <v>0</v>
      </c>
      <c r="BV25" s="8" t="str">
        <f t="shared" si="20"/>
        <v>GSM</v>
      </c>
      <c r="BW25" s="8" t="str">
        <f>VLOOKUP(A25,'STOK PESALAKAN'!A:F,6,0)</f>
        <v/>
      </c>
    </row>
    <row r="26" spans="1:75" ht="15" customHeight="1">
      <c r="A26" s="41" t="s">
        <v>192</v>
      </c>
      <c r="B26" s="99">
        <f>IFERROR(IFERROR(VLOOKUP(A26,'STOK PACUL'!C:H,6,0),VLOOKUP(A26,'KATEGORI PACUL'!A:C,3,0)),0)</f>
        <v>1</v>
      </c>
      <c r="C26" s="8">
        <f>IFERROR(VLOOKUP(A26,'KATEGORI PACUL'!A:D,4,0),0)</f>
        <v>0</v>
      </c>
      <c r="D26" s="99">
        <f>IFERROR(IFERROR(VLOOKUP(A26,'STOK PESALAKAN'!C:H,6,0),VLOOKUP(A26,'KATEGORI PESALAKAN'!A:C,3,0)),0)</f>
        <v>3</v>
      </c>
      <c r="E26" s="8">
        <f>IFERROR(VLOOKUP(A26,'KATEGORI PESALAKAN'!A:D,4,0),0)</f>
        <v>0</v>
      </c>
      <c r="F26" s="99">
        <f>IFERROR(IFERROR(VLOOKUP(A26,'STOK CIKDITIRO'!C:H,6,0),VLOOKUP(A26,'KATEGORI CIKDITIRO'!A:C,3,0)),0)</f>
        <v>0</v>
      </c>
      <c r="G26" s="8">
        <f>IFERROR(VLOOKUP(A26,'KATEGORI CIKDITIRO'!A:D,4,0),0)</f>
        <v>0</v>
      </c>
      <c r="H26" s="99">
        <f>IFERROR(IFERROR(VLOOKUP(A26,'STOK TRAYEMAN'!C:H,6,0),VLOOKUP(A26,'KATEGORI TRAYEMAN'!A:C,3,0)),0)</f>
        <v>0</v>
      </c>
      <c r="I26" s="8">
        <f>IFERROR(VLOOKUP(A26,'KATEGORI TRAYEMAN'!A:D,4,0),0)</f>
        <v>0</v>
      </c>
      <c r="J26" s="8" t="str">
        <f>IFERROR(VLOOKUP(A26,'NOSTOK PACUL'!A:C,3,0),IFERROR(IF(VLOOKUP(A26,'STOK PACUL'!A:B,2,0)="NOSTOK","E",VLOOKUP(A26,'KATEGORI PACUL'!A:B,2,0)),"E"))</f>
        <v>E</v>
      </c>
      <c r="K26" s="8" t="str">
        <f>IFERROR(VLOOKUP(A26,'NOSTOK PESALAKAN'!A:C,3,0),IFERROR(IF(VLOOKUP(A26,'STOK PESALAKAN'!A:B,2,0)="NOSTOK","E",VLOOKUP(A26,'KATEGORI PESALAKAN'!A:B,2,0)),"E"))</f>
        <v>E</v>
      </c>
      <c r="L26" s="8" t="str">
        <f>IFERROR(VLOOKUP(A26,'NOSTOK CIKDITIRO'!A:C,3,0),IFERROR(IF(VLOOKUP(A26,'STOK CIKDITIRO'!A:B,2,0)="NOSTOK","E",VLOOKUP(A26,'KATEGORI CIKDITIRO'!A:B,2,0)),"E"))</f>
        <v>E</v>
      </c>
      <c r="M26" s="8" t="str">
        <f>IFERROR(VLOOKUP(A26,'NOSTOK TRAYEMAN'!A:C,3,0),IFERROR(IF(VLOOKUP(A26,'STOK TRAYEMAN'!A:B,2,0)="NOSTOK","E",VLOOKUP(A26,'KATEGORI TRAYEMAN'!A:B,2,0)),"E"))</f>
        <v>E</v>
      </c>
      <c r="N26" s="8" t="str">
        <f>IFERROR(VLOOKUP(A26,FR_HITUNG_MINMAX!A:B,2,0),0)</f>
        <v>PERPAK BLOK H.VARIO 125 ORI</v>
      </c>
      <c r="O26" s="8" t="str">
        <f>IFERROR(VLOOKUP(A26,FR_HITUNG_MINMAX!A:D,4,0),0)</f>
        <v>ORISIN</v>
      </c>
      <c r="P26" s="8">
        <f>IFERROR(VLOOKUP(A26,FR_HITUNG_MINMAX!A:G,7,0),1)</f>
        <v>1</v>
      </c>
      <c r="Q26" s="11">
        <f>IFERROR(VLOOKUP(A26,FR_HITUNG_MINMAX!A:J,10,0),1)</f>
        <v>1</v>
      </c>
      <c r="R26" s="8">
        <f>IFERROR(VLOOKUP(A26,FR_HITUNG_MINMAX!A:K,11,0),1)</f>
        <v>1</v>
      </c>
      <c r="S26" s="12">
        <f>IFERROR(VLOOKUP(A26,FR_HITUNG_MINMAX!A:F,6,0),0)</f>
        <v>17000</v>
      </c>
      <c r="T26" s="8">
        <f t="shared" si="21"/>
        <v>1</v>
      </c>
      <c r="U26" s="8">
        <f t="shared" si="0"/>
        <v>3</v>
      </c>
      <c r="V26" s="8">
        <f t="shared" si="1"/>
        <v>0</v>
      </c>
      <c r="W26" s="8">
        <f t="shared" si="22"/>
        <v>0</v>
      </c>
      <c r="X26" s="8">
        <f t="shared" si="23"/>
        <v>0</v>
      </c>
      <c r="Y26" s="16"/>
      <c r="Z26" s="15">
        <f t="shared" si="24"/>
        <v>0</v>
      </c>
      <c r="AA26" s="8">
        <f t="shared" si="25"/>
        <v>0</v>
      </c>
      <c r="AB26" s="16"/>
      <c r="AC26" s="15">
        <f t="shared" si="2"/>
        <v>0</v>
      </c>
      <c r="AD26" s="8">
        <f t="shared" si="26"/>
        <v>0</v>
      </c>
      <c r="AE26" s="16"/>
      <c r="AF26" s="15">
        <f t="shared" si="27"/>
        <v>0</v>
      </c>
      <c r="AG26" s="15">
        <f t="shared" si="28"/>
        <v>0</v>
      </c>
      <c r="AH26" s="16"/>
      <c r="AI26" s="15">
        <f t="shared" si="29"/>
        <v>0</v>
      </c>
      <c r="AJ26" s="8">
        <f t="shared" si="30"/>
        <v>0</v>
      </c>
      <c r="AK26" s="8">
        <f t="shared" si="3"/>
        <v>0</v>
      </c>
      <c r="AL26" s="8">
        <f t="shared" si="4"/>
        <v>0</v>
      </c>
      <c r="AM26" s="8">
        <f t="shared" si="31"/>
        <v>0</v>
      </c>
      <c r="AN26" s="8">
        <f t="shared" si="32"/>
        <v>0</v>
      </c>
      <c r="AO26" s="8">
        <f>IFERROR(VLOOKUP(A26,PERSAMAAN!B:D,3,0),AN26)</f>
        <v>0</v>
      </c>
      <c r="AP26" s="1"/>
      <c r="AQ26" s="8">
        <f t="shared" si="5"/>
        <v>0</v>
      </c>
      <c r="AR26" s="8" t="str">
        <f>IF(AQ26=0,"-",VLOOKUP(A26,FR_HITUNG_MINMAX!A:H,8,0))</f>
        <v>-</v>
      </c>
      <c r="AS26" s="1"/>
      <c r="AT26" s="8" t="str">
        <f t="shared" si="6"/>
        <v>-</v>
      </c>
      <c r="AU26" s="12">
        <f t="shared" si="7"/>
        <v>0</v>
      </c>
      <c r="AV26" s="12">
        <f t="shared" si="8"/>
        <v>0</v>
      </c>
      <c r="AW26" s="8">
        <f t="shared" si="33"/>
        <v>-4</v>
      </c>
      <c r="AX26" s="1"/>
      <c r="AY26" s="8">
        <f t="shared" si="9"/>
        <v>0</v>
      </c>
      <c r="AZ26" s="8" t="str">
        <f>IF(AY26=0,"-",VLOOKUP(A26,FR_HITUNG_MINMAX!A:I,9,0))</f>
        <v>-</v>
      </c>
      <c r="BB26" s="8" t="str">
        <f t="shared" si="10"/>
        <v>-</v>
      </c>
      <c r="BC26" s="12">
        <f t="shared" si="11"/>
        <v>0</v>
      </c>
      <c r="BD26" s="12">
        <f t="shared" si="12"/>
        <v>0</v>
      </c>
      <c r="BE26" s="16"/>
      <c r="BF26" s="8">
        <f>SUMIF('REALISASI ORDER'!C:C,A26,'REALISASI ORDER'!E:E)</f>
        <v>0</v>
      </c>
      <c r="BG26" s="8">
        <f t="shared" si="34"/>
        <v>1</v>
      </c>
      <c r="BH26" s="8">
        <f t="shared" si="13"/>
        <v>3</v>
      </c>
      <c r="BI26" s="8">
        <f t="shared" si="14"/>
        <v>0</v>
      </c>
      <c r="BJ26" s="8">
        <f t="shared" si="35"/>
        <v>0</v>
      </c>
      <c r="BK26" s="33">
        <f t="shared" si="36"/>
        <v>0</v>
      </c>
      <c r="BL26" s="33">
        <f t="shared" si="15"/>
        <v>0</v>
      </c>
      <c r="BM26" s="33">
        <f t="shared" si="16"/>
        <v>0</v>
      </c>
      <c r="BN26" s="33">
        <f t="shared" si="37"/>
        <v>0</v>
      </c>
      <c r="BO26" s="8">
        <f t="shared" si="17"/>
        <v>0</v>
      </c>
      <c r="BP26" s="8">
        <f t="shared" si="18"/>
        <v>0</v>
      </c>
      <c r="BQ26" s="8">
        <f t="shared" si="38"/>
        <v>0</v>
      </c>
      <c r="BR26" s="8">
        <f>IFERROR(ROUNDDOWN(BF26*BN26/(BK26+BL26+BM26+BN),0),0)</f>
        <v>0</v>
      </c>
      <c r="BS26" s="8" t="str">
        <f t="shared" si="19"/>
        <v>12191-KZR-600</v>
      </c>
      <c r="BT26" s="8">
        <f>SUMIF(FR_HITUNG_MINMAX!A:A,ORDER!A26,FR_HITUNG_MINMAX!AS:AS)</f>
        <v>0</v>
      </c>
      <c r="BU26" s="8">
        <f t="shared" si="39"/>
        <v>0</v>
      </c>
      <c r="BV26" s="8" t="str">
        <f t="shared" si="20"/>
        <v>-</v>
      </c>
      <c r="BW26" s="8" t="str">
        <f>VLOOKUP(A26,'STOK PESALAKAN'!A:F,6,0)</f>
        <v/>
      </c>
    </row>
    <row r="27" spans="1:75" ht="15" customHeight="1">
      <c r="A27" s="41" t="s">
        <v>1942</v>
      </c>
      <c r="B27" s="99">
        <f>IFERROR(IFERROR(VLOOKUP(A27,'STOK PACUL'!C:H,6,0),VLOOKUP(A27,'KATEGORI PACUL'!A:C,3,0)),0)</f>
        <v>0</v>
      </c>
      <c r="C27" s="8">
        <f>IFERROR(VLOOKUP(A27,'KATEGORI PACUL'!A:D,4,0),0)</f>
        <v>0</v>
      </c>
      <c r="D27" s="99">
        <f>IFERROR(IFERROR(VLOOKUP(A27,'STOK PESALAKAN'!C:H,6,0),VLOOKUP(A27,'KATEGORI PESALAKAN'!A:C,3,0)),0)</f>
        <v>0</v>
      </c>
      <c r="E27" s="8">
        <f>IFERROR(VLOOKUP(A27,'KATEGORI PESALAKAN'!A:D,4,0),0)</f>
        <v>0</v>
      </c>
      <c r="F27" s="99">
        <f>IFERROR(IFERROR(VLOOKUP(A27,'STOK CIKDITIRO'!C:H,6,0),VLOOKUP(A27,'KATEGORI CIKDITIRO'!A:C,3,0)),0)</f>
        <v>0</v>
      </c>
      <c r="G27" s="8">
        <f>IFERROR(VLOOKUP(A27,'KATEGORI CIKDITIRO'!A:D,4,0),0)</f>
        <v>0</v>
      </c>
      <c r="H27" s="99">
        <f>IFERROR(IFERROR(VLOOKUP(A27,'STOK TRAYEMAN'!C:H,6,0),VLOOKUP(A27,'KATEGORI TRAYEMAN'!A:C,3,0)),0)</f>
        <v>0</v>
      </c>
      <c r="I27" s="8">
        <f>IFERROR(VLOOKUP(A27,'KATEGORI TRAYEMAN'!A:D,4,0),0)</f>
        <v>0</v>
      </c>
      <c r="J27" s="8" t="str">
        <f>IFERROR(VLOOKUP(A27,'NOSTOK PACUL'!A:C,3,0),IFERROR(IF(VLOOKUP(A27,'STOK PACUL'!A:B,2,0)="NOSTOK","E",VLOOKUP(A27,'KATEGORI PACUL'!A:B,2,0)),"E"))</f>
        <v>E</v>
      </c>
      <c r="K27" s="8" t="str">
        <f>IFERROR(VLOOKUP(A27,'NOSTOK PESALAKAN'!A:C,3,0),IFERROR(IF(VLOOKUP(A27,'STOK PESALAKAN'!A:B,2,0)="NOSTOK","E",VLOOKUP(A27,'KATEGORI PESALAKAN'!A:B,2,0)),"E"))</f>
        <v>E</v>
      </c>
      <c r="L27" s="8" t="str">
        <f>IFERROR(VLOOKUP(A27,'NOSTOK CIKDITIRO'!A:C,3,0),IFERROR(IF(VLOOKUP(A27,'STOK CIKDITIRO'!A:B,2,0)="NOSTOK","E",VLOOKUP(A27,'KATEGORI CIKDITIRO'!A:B,2,0)),"E"))</f>
        <v>E</v>
      </c>
      <c r="M27" s="8" t="str">
        <f>IFERROR(VLOOKUP(A27,'NOSTOK TRAYEMAN'!A:C,3,0),IFERROR(IF(VLOOKUP(A27,'STOK TRAYEMAN'!A:B,2,0)="NOSTOK","E",VLOOKUP(A27,'KATEGORI TRAYEMAN'!A:B,2,0)),"E"))</f>
        <v>E</v>
      </c>
      <c r="N27" s="8" t="str">
        <f>IFERROR(VLOOKUP(A27,FR_HITUNG_MINMAX!A:B,2,0),0)</f>
        <v>SEAL KLEP H.SUPRA X 125 ORI</v>
      </c>
      <c r="O27" s="8" t="str">
        <f>IFERROR(VLOOKUP(A27,FR_HITUNG_MINMAX!A:D,4,0),0)</f>
        <v>ORISIN</v>
      </c>
      <c r="P27" s="8">
        <f>IFERROR(VLOOKUP(A27,FR_HITUNG_MINMAX!A:G,7,0),1)</f>
        <v>1</v>
      </c>
      <c r="Q27" s="11">
        <f>IFERROR(VLOOKUP(A27,FR_HITUNG_MINMAX!A:J,10,0),1)</f>
        <v>1</v>
      </c>
      <c r="R27" s="8">
        <f>IFERROR(VLOOKUP(A27,FR_HITUNG_MINMAX!A:K,11,0),1)</f>
        <v>1</v>
      </c>
      <c r="S27" s="12">
        <f>IFERROR(VLOOKUP(A27,FR_HITUNG_MINMAX!A:F,6,0),0)</f>
        <v>7500</v>
      </c>
      <c r="T27" s="8">
        <f t="shared" si="21"/>
        <v>0</v>
      </c>
      <c r="U27" s="8">
        <f t="shared" si="0"/>
        <v>0</v>
      </c>
      <c r="V27" s="8">
        <f t="shared" si="1"/>
        <v>0</v>
      </c>
      <c r="W27" s="8">
        <f t="shared" si="22"/>
        <v>0</v>
      </c>
      <c r="X27" s="8">
        <f t="shared" si="23"/>
        <v>0</v>
      </c>
      <c r="Y27" s="16"/>
      <c r="Z27" s="15">
        <f t="shared" si="24"/>
        <v>0</v>
      </c>
      <c r="AA27" s="8">
        <f t="shared" si="25"/>
        <v>0</v>
      </c>
      <c r="AB27" s="16"/>
      <c r="AC27" s="15">
        <f t="shared" si="2"/>
        <v>0</v>
      </c>
      <c r="AD27" s="8">
        <f t="shared" si="26"/>
        <v>0</v>
      </c>
      <c r="AE27" s="16"/>
      <c r="AF27" s="15">
        <f t="shared" si="27"/>
        <v>0</v>
      </c>
      <c r="AG27" s="15">
        <f t="shared" si="28"/>
        <v>0</v>
      </c>
      <c r="AH27" s="16"/>
      <c r="AI27" s="15">
        <f t="shared" si="29"/>
        <v>0</v>
      </c>
      <c r="AJ27" s="8">
        <f t="shared" si="30"/>
        <v>0</v>
      </c>
      <c r="AK27" s="8">
        <f t="shared" si="3"/>
        <v>0</v>
      </c>
      <c r="AL27" s="8">
        <f t="shared" si="4"/>
        <v>0</v>
      </c>
      <c r="AM27" s="8">
        <f t="shared" si="31"/>
        <v>0</v>
      </c>
      <c r="AN27" s="8">
        <f t="shared" si="32"/>
        <v>0</v>
      </c>
      <c r="AO27" s="8">
        <f>IFERROR(VLOOKUP(A27,PERSAMAAN!B:D,3,0),AN27)</f>
        <v>0</v>
      </c>
      <c r="AP27" s="1"/>
      <c r="AQ27" s="8">
        <f t="shared" si="5"/>
        <v>0</v>
      </c>
      <c r="AR27" s="8" t="str">
        <f>IF(AQ27=0,"-",VLOOKUP(A27,FR_HITUNG_MINMAX!A:H,8,0))</f>
        <v>-</v>
      </c>
      <c r="AS27" s="1"/>
      <c r="AT27" s="8" t="str">
        <f t="shared" si="6"/>
        <v>-</v>
      </c>
      <c r="AU27" s="12">
        <f t="shared" si="7"/>
        <v>0</v>
      </c>
      <c r="AV27" s="12">
        <f t="shared" si="8"/>
        <v>0</v>
      </c>
      <c r="AW27" s="8">
        <f t="shared" si="33"/>
        <v>0</v>
      </c>
      <c r="AX27" s="1"/>
      <c r="AY27" s="8">
        <f t="shared" si="9"/>
        <v>0</v>
      </c>
      <c r="AZ27" s="8" t="str">
        <f>IF(AY27=0,"-",VLOOKUP(A27,FR_HITUNG_MINMAX!A:I,9,0))</f>
        <v>-</v>
      </c>
      <c r="BB27" s="8" t="str">
        <f t="shared" si="10"/>
        <v>-</v>
      </c>
      <c r="BC27" s="12">
        <f t="shared" si="11"/>
        <v>0</v>
      </c>
      <c r="BD27" s="12">
        <f t="shared" si="12"/>
        <v>0</v>
      </c>
      <c r="BE27" s="16"/>
      <c r="BF27" s="8">
        <f>SUMIF('REALISASI ORDER'!C:C,A27,'REALISASI ORDER'!E:E)</f>
        <v>0</v>
      </c>
      <c r="BG27" s="8">
        <f t="shared" si="34"/>
        <v>0</v>
      </c>
      <c r="BH27" s="8">
        <f t="shared" si="13"/>
        <v>0</v>
      </c>
      <c r="BI27" s="8">
        <f t="shared" si="14"/>
        <v>0</v>
      </c>
      <c r="BJ27" s="8">
        <f t="shared" si="35"/>
        <v>0</v>
      </c>
      <c r="BK27" s="33">
        <f t="shared" si="36"/>
        <v>0</v>
      </c>
      <c r="BL27" s="33">
        <f t="shared" si="15"/>
        <v>0</v>
      </c>
      <c r="BM27" s="33">
        <f t="shared" si="16"/>
        <v>0</v>
      </c>
      <c r="BN27" s="33">
        <f t="shared" si="37"/>
        <v>0</v>
      </c>
      <c r="BO27" s="8">
        <f t="shared" si="17"/>
        <v>0</v>
      </c>
      <c r="BP27" s="8">
        <f t="shared" si="18"/>
        <v>0</v>
      </c>
      <c r="BQ27" s="8">
        <f t="shared" si="38"/>
        <v>0</v>
      </c>
      <c r="BR27" s="8">
        <f>IFERROR(ROUNDDOWN(BF27*BN27/(BK27+BL27+BM27+BN),0),0)</f>
        <v>0</v>
      </c>
      <c r="BS27" s="8" t="str">
        <f t="shared" si="19"/>
        <v>12209-GB4-681</v>
      </c>
      <c r="BT27" s="8">
        <f>SUMIF(FR_HITUNG_MINMAX!A:A,ORDER!A27,FR_HITUNG_MINMAX!AS:AS)</f>
        <v>0</v>
      </c>
      <c r="BU27" s="8">
        <f t="shared" si="39"/>
        <v>0</v>
      </c>
      <c r="BV27" s="8" t="str">
        <f t="shared" si="20"/>
        <v>-</v>
      </c>
      <c r="BW27" s="8" t="str">
        <f>VLOOKUP(A27,'STOK PESALAKAN'!A:F,6,0)</f>
        <v>12209-GB4-682</v>
      </c>
    </row>
    <row r="28" spans="1:75" ht="15" customHeight="1">
      <c r="A28" s="41" t="s">
        <v>193</v>
      </c>
      <c r="B28" s="99">
        <f>IFERROR(IFERROR(VLOOKUP(A28,'STOK PACUL'!C:H,6,0),VLOOKUP(A28,'KATEGORI PACUL'!A:C,3,0)),0)</f>
        <v>4</v>
      </c>
      <c r="C28" s="8">
        <f>IFERROR(VLOOKUP(A28,'KATEGORI PACUL'!A:D,4,0),0)</f>
        <v>4</v>
      </c>
      <c r="D28" s="99">
        <f>IFERROR(IFERROR(VLOOKUP(A28,'STOK PESALAKAN'!C:H,6,0),VLOOKUP(A28,'KATEGORI PESALAKAN'!A:C,3,0)),0)</f>
        <v>4</v>
      </c>
      <c r="E28" s="8">
        <f>IFERROR(VLOOKUP(A28,'KATEGORI PESALAKAN'!A:D,4,0),0)</f>
        <v>0</v>
      </c>
      <c r="F28" s="99">
        <f>IFERROR(IFERROR(VLOOKUP(A28,'STOK CIKDITIRO'!C:H,6,0),VLOOKUP(A28,'KATEGORI CIKDITIRO'!A:C,3,0)),0)</f>
        <v>2</v>
      </c>
      <c r="G28" s="8">
        <f>IFERROR(VLOOKUP(A28,'KATEGORI CIKDITIRO'!A:D,4,0),0)</f>
        <v>8</v>
      </c>
      <c r="H28" s="99">
        <f>IFERROR(IFERROR(VLOOKUP(A28,'STOK TRAYEMAN'!C:H,6,0),VLOOKUP(A28,'KATEGORI TRAYEMAN'!A:C,3,0)),0)</f>
        <v>0</v>
      </c>
      <c r="I28" s="8">
        <f>IFERROR(VLOOKUP(A28,'KATEGORI TRAYEMAN'!A:D,4,0),0)</f>
        <v>4</v>
      </c>
      <c r="J28" s="8" t="str">
        <f>IFERROR(VLOOKUP(A28,'NOSTOK PACUL'!A:C,3,0),IFERROR(IF(VLOOKUP(A28,'STOK PACUL'!A:B,2,0)="NOSTOK","E",VLOOKUP(A28,'KATEGORI PACUL'!A:B,2,0)),"E"))</f>
        <v>C</v>
      </c>
      <c r="K28" s="8" t="str">
        <f>IFERROR(VLOOKUP(A28,'NOSTOK PESALAKAN'!A:C,3,0),IFERROR(IF(VLOOKUP(A28,'STOK PESALAKAN'!A:B,2,0)="NOSTOK","E",VLOOKUP(A28,'KATEGORI PESALAKAN'!A:B,2,0)),"E"))</f>
        <v>E</v>
      </c>
      <c r="L28" s="8" t="str">
        <f>IFERROR(VLOOKUP(A28,'NOSTOK CIKDITIRO'!A:C,3,0),IFERROR(IF(VLOOKUP(A28,'STOK CIKDITIRO'!A:B,2,0)="NOSTOK","E",VLOOKUP(A28,'KATEGORI CIKDITIRO'!A:B,2,0)),"E"))</f>
        <v>B</v>
      </c>
      <c r="M28" s="8" t="str">
        <f>IFERROR(VLOOKUP(A28,'NOSTOK TRAYEMAN'!A:C,3,0),IFERROR(IF(VLOOKUP(A28,'STOK TRAYEMAN'!A:B,2,0)="NOSTOK","E",VLOOKUP(A28,'KATEGORI TRAYEMAN'!A:B,2,0)),"E"))</f>
        <v>D</v>
      </c>
      <c r="N28" s="8" t="str">
        <f>IFERROR(VLOOKUP(A28,FR_HITUNG_MINMAX!A:B,2,0),0)</f>
        <v>SEAL KLEP H.ORI</v>
      </c>
      <c r="O28" s="8" t="str">
        <f>IFERROR(VLOOKUP(A28,FR_HITUNG_MINMAX!A:D,4,0),0)</f>
        <v>ORISIN</v>
      </c>
      <c r="P28" s="8">
        <f>IFERROR(VLOOKUP(A28,FR_HITUNG_MINMAX!A:G,7,0),1)</f>
        <v>1</v>
      </c>
      <c r="Q28" s="11" t="str">
        <f>IFERROR(VLOOKUP(A28,FR_HITUNG_MINMAX!A:J,10,0),1)</f>
        <v>2</v>
      </c>
      <c r="R28" s="8">
        <f>IFERROR(VLOOKUP(A28,FR_HITUNG_MINMAX!A:K,11,0),1)</f>
        <v>1</v>
      </c>
      <c r="S28" s="12">
        <f>IFERROR(VLOOKUP(A28,FR_HITUNG_MINMAX!A:F,6,0),0)</f>
        <v>7500</v>
      </c>
      <c r="T28" s="8">
        <f t="shared" si="21"/>
        <v>0</v>
      </c>
      <c r="U28" s="8">
        <f t="shared" si="0"/>
        <v>4</v>
      </c>
      <c r="V28" s="8">
        <f t="shared" si="1"/>
        <v>-6</v>
      </c>
      <c r="W28" s="8">
        <f t="shared" si="22"/>
        <v>-4</v>
      </c>
      <c r="X28" s="8">
        <f t="shared" si="23"/>
        <v>0</v>
      </c>
      <c r="Y28" s="16"/>
      <c r="Z28" s="15">
        <f t="shared" si="24"/>
        <v>0</v>
      </c>
      <c r="AA28" s="8">
        <f t="shared" si="25"/>
        <v>0</v>
      </c>
      <c r="AB28" s="16"/>
      <c r="AC28" s="15">
        <f t="shared" si="2"/>
        <v>0</v>
      </c>
      <c r="AD28" s="8">
        <f t="shared" si="26"/>
        <v>0</v>
      </c>
      <c r="AE28" s="16"/>
      <c r="AF28" s="15">
        <f t="shared" si="27"/>
        <v>0</v>
      </c>
      <c r="AG28" s="15">
        <f t="shared" si="28"/>
        <v>0</v>
      </c>
      <c r="AH28" s="16"/>
      <c r="AI28" s="15">
        <f t="shared" si="29"/>
        <v>0</v>
      </c>
      <c r="AJ28" s="8">
        <f t="shared" si="30"/>
        <v>0</v>
      </c>
      <c r="AK28" s="8">
        <f t="shared" si="3"/>
        <v>0</v>
      </c>
      <c r="AL28" s="8">
        <f t="shared" si="4"/>
        <v>4</v>
      </c>
      <c r="AM28" s="8">
        <f t="shared" si="31"/>
        <v>1</v>
      </c>
      <c r="AN28" s="8">
        <f t="shared" si="32"/>
        <v>5</v>
      </c>
      <c r="AO28" s="8">
        <f>IFERROR(VLOOKUP(A28,PERSAMAAN!B:D,3,0),AN28)</f>
        <v>5</v>
      </c>
      <c r="AP28" s="1">
        <v>4</v>
      </c>
      <c r="AQ28" s="8">
        <f t="shared" si="5"/>
        <v>4</v>
      </c>
      <c r="AR28" s="8" t="str">
        <f>IF(AQ28=0,"-",VLOOKUP(A28,FR_HITUNG_MINMAX!A:H,8,0))</f>
        <v>GSM</v>
      </c>
      <c r="AS28" s="1"/>
      <c r="AT28" s="8" t="str">
        <f t="shared" si="6"/>
        <v>GSM</v>
      </c>
      <c r="AU28" s="12">
        <f t="shared" si="7"/>
        <v>30000</v>
      </c>
      <c r="AV28" s="12">
        <f t="shared" si="8"/>
        <v>2132750</v>
      </c>
      <c r="AW28" s="8">
        <f t="shared" si="33"/>
        <v>10</v>
      </c>
      <c r="AX28" s="1"/>
      <c r="AY28" s="8">
        <f t="shared" si="9"/>
        <v>10</v>
      </c>
      <c r="AZ28" s="8" t="str">
        <f>IF(AY28=0,"-",VLOOKUP(A28,FR_HITUNG_MINMAX!A:I,9,0))</f>
        <v>NSA</v>
      </c>
      <c r="BB28" s="8" t="str">
        <f t="shared" si="10"/>
        <v>NSA</v>
      </c>
      <c r="BC28" s="12">
        <f t="shared" si="11"/>
        <v>75000</v>
      </c>
      <c r="BD28" s="12">
        <f t="shared" si="12"/>
        <v>57564082.685275108</v>
      </c>
      <c r="BE28" s="16"/>
      <c r="BF28" s="8">
        <f>SUMIF('REALISASI ORDER'!C:C,A28,'REALISASI ORDER'!E:E)</f>
        <v>0</v>
      </c>
      <c r="BG28" s="8">
        <f t="shared" si="34"/>
        <v>4</v>
      </c>
      <c r="BH28" s="8">
        <f t="shared" si="13"/>
        <v>4</v>
      </c>
      <c r="BI28" s="8">
        <f t="shared" si="14"/>
        <v>2</v>
      </c>
      <c r="BJ28" s="8">
        <f t="shared" si="35"/>
        <v>0</v>
      </c>
      <c r="BK28" s="33">
        <f t="shared" si="36"/>
        <v>0</v>
      </c>
      <c r="BL28" s="33">
        <f t="shared" si="15"/>
        <v>0</v>
      </c>
      <c r="BM28" s="33">
        <f t="shared" si="16"/>
        <v>6</v>
      </c>
      <c r="BN28" s="33">
        <f t="shared" si="37"/>
        <v>4</v>
      </c>
      <c r="BO28" s="8">
        <f t="shared" si="17"/>
        <v>0</v>
      </c>
      <c r="BP28" s="8">
        <f t="shared" si="18"/>
        <v>0</v>
      </c>
      <c r="BQ28" s="8">
        <f t="shared" si="38"/>
        <v>0</v>
      </c>
      <c r="BR28" s="8">
        <f>IFERROR(ROUNDDOWN(BF28*BN28/(BK28+BL28+BM28+BN),0),0)</f>
        <v>0</v>
      </c>
      <c r="BS28" s="8" t="str">
        <f t="shared" si="19"/>
        <v>12209-GB4-682</v>
      </c>
      <c r="BT28" s="8">
        <f>SUMIF(FR_HITUNG_MINMAX!A:A,ORDER!A28,FR_HITUNG_MINMAX!AS:AS)</f>
        <v>6</v>
      </c>
      <c r="BU28" s="8">
        <f t="shared" si="39"/>
        <v>0</v>
      </c>
      <c r="BV28" s="8" t="str">
        <f t="shared" si="20"/>
        <v>GSM</v>
      </c>
      <c r="BW28" s="8" t="str">
        <f>VLOOKUP(A28,'STOK PESALAKAN'!A:F,6,0)</f>
        <v>12209-GB4-682</v>
      </c>
    </row>
    <row r="29" spans="1:75" ht="15" customHeight="1">
      <c r="A29" s="41" t="s">
        <v>539</v>
      </c>
      <c r="B29" s="99">
        <f>IFERROR(IFERROR(VLOOKUP(A29,'STOK PACUL'!C:H,6,0),VLOOKUP(A29,'KATEGORI PACUL'!A:C,3,0)),0)</f>
        <v>1</v>
      </c>
      <c r="C29" s="8">
        <f>IFERROR(VLOOKUP(A29,'KATEGORI PACUL'!A:D,4,0),0)</f>
        <v>0</v>
      </c>
      <c r="D29" s="99">
        <f>IFERROR(IFERROR(VLOOKUP(A29,'STOK PESALAKAN'!C:H,6,0),VLOOKUP(A29,'KATEGORI PESALAKAN'!A:C,3,0)),0)</f>
        <v>1</v>
      </c>
      <c r="E29" s="8">
        <f>IFERROR(VLOOKUP(A29,'KATEGORI PESALAKAN'!A:D,4,0),0)</f>
        <v>0</v>
      </c>
      <c r="F29" s="99">
        <f>IFERROR(IFERROR(VLOOKUP(A29,'STOK CIKDITIRO'!C:H,6,0),VLOOKUP(A29,'KATEGORI CIKDITIRO'!A:C,3,0)),0)</f>
        <v>3</v>
      </c>
      <c r="G29" s="8">
        <f>IFERROR(VLOOKUP(A29,'KATEGORI CIKDITIRO'!A:D,4,0),0)</f>
        <v>0</v>
      </c>
      <c r="H29" s="99">
        <f>IFERROR(IFERROR(VLOOKUP(A29,'STOK TRAYEMAN'!C:H,6,0),VLOOKUP(A29,'KATEGORI TRAYEMAN'!A:C,3,0)),0)</f>
        <v>0</v>
      </c>
      <c r="I29" s="8">
        <f>IFERROR(VLOOKUP(A29,'KATEGORI TRAYEMAN'!A:D,4,0),0)</f>
        <v>0</v>
      </c>
      <c r="J29" s="8" t="str">
        <f>IFERROR(VLOOKUP(A29,'NOSTOK PACUL'!A:C,3,0),IFERROR(IF(VLOOKUP(A29,'STOK PACUL'!A:B,2,0)="NOSTOK","E",VLOOKUP(A29,'KATEGORI PACUL'!A:B,2,0)),"E"))</f>
        <v>E</v>
      </c>
      <c r="K29" s="8" t="str">
        <f>IFERROR(VLOOKUP(A29,'NOSTOK PESALAKAN'!A:C,3,0),IFERROR(IF(VLOOKUP(A29,'STOK PESALAKAN'!A:B,2,0)="NOSTOK","E",VLOOKUP(A29,'KATEGORI PESALAKAN'!A:B,2,0)),"E"))</f>
        <v>E</v>
      </c>
      <c r="L29" s="8" t="str">
        <f>IFERROR(VLOOKUP(A29,'NOSTOK CIKDITIRO'!A:C,3,0),IFERROR(IF(VLOOKUP(A29,'STOK CIKDITIRO'!A:B,2,0)="NOSTOK","E",VLOOKUP(A29,'KATEGORI CIKDITIRO'!A:B,2,0)),"E"))</f>
        <v>E</v>
      </c>
      <c r="M29" s="8" t="str">
        <f>IFERROR(VLOOKUP(A29,'NOSTOK TRAYEMAN'!A:C,3,0),IFERROR(IF(VLOOKUP(A29,'STOK TRAYEMAN'!A:B,2,0)="NOSTOK","E",VLOOKUP(A29,'KATEGORI TRAYEMAN'!A:B,2,0)),"E"))</f>
        <v>E</v>
      </c>
      <c r="N29" s="8" t="str">
        <f>IFERROR(VLOOKUP(A29,FR_HITUNG_MINMAX!A:B,2,0),0)</f>
        <v>PERPAK HEAD H.BEAT FI ESP ORI</v>
      </c>
      <c r="O29" s="8" t="str">
        <f>IFERROR(VLOOKUP(A29,FR_HITUNG_MINMAX!A:D,4,0),0)</f>
        <v>ORISIN</v>
      </c>
      <c r="P29" s="8">
        <f>IFERROR(VLOOKUP(A29,FR_HITUNG_MINMAX!A:G,7,0),1)</f>
        <v>1</v>
      </c>
      <c r="Q29" s="11">
        <f>IFERROR(VLOOKUP(A29,FR_HITUNG_MINMAX!A:J,10,0),1)</f>
        <v>1</v>
      </c>
      <c r="R29" s="8">
        <f>IFERROR(VLOOKUP(A29,FR_HITUNG_MINMAX!A:K,11,0),1)</f>
        <v>1</v>
      </c>
      <c r="S29" s="12">
        <f>IFERROR(VLOOKUP(A29,FR_HITUNG_MINMAX!A:F,6,0),0)</f>
        <v>14000</v>
      </c>
      <c r="T29" s="8">
        <f t="shared" si="21"/>
        <v>1</v>
      </c>
      <c r="U29" s="8">
        <f t="shared" si="0"/>
        <v>1</v>
      </c>
      <c r="V29" s="8">
        <f t="shared" si="1"/>
        <v>3</v>
      </c>
      <c r="W29" s="8">
        <f t="shared" si="22"/>
        <v>0</v>
      </c>
      <c r="X29" s="8">
        <f t="shared" si="23"/>
        <v>0</v>
      </c>
      <c r="Y29" s="16"/>
      <c r="Z29" s="15">
        <f t="shared" si="24"/>
        <v>0</v>
      </c>
      <c r="AA29" s="8">
        <f t="shared" si="25"/>
        <v>0</v>
      </c>
      <c r="AB29" s="16"/>
      <c r="AC29" s="15">
        <f t="shared" si="2"/>
        <v>0</v>
      </c>
      <c r="AD29" s="8">
        <f t="shared" si="26"/>
        <v>0</v>
      </c>
      <c r="AE29" s="16"/>
      <c r="AF29" s="15">
        <f t="shared" si="27"/>
        <v>0</v>
      </c>
      <c r="AG29" s="15">
        <f t="shared" si="28"/>
        <v>0</v>
      </c>
      <c r="AH29" s="16"/>
      <c r="AI29" s="15">
        <f t="shared" si="29"/>
        <v>0</v>
      </c>
      <c r="AJ29" s="8">
        <f t="shared" si="30"/>
        <v>2</v>
      </c>
      <c r="AK29" s="8">
        <f t="shared" si="3"/>
        <v>0</v>
      </c>
      <c r="AL29" s="8">
        <f t="shared" si="4"/>
        <v>0</v>
      </c>
      <c r="AM29" s="8">
        <f t="shared" si="31"/>
        <v>0</v>
      </c>
      <c r="AN29" s="8">
        <f t="shared" si="32"/>
        <v>2</v>
      </c>
      <c r="AO29" s="8">
        <f>IFERROR(VLOOKUP(A29,PERSAMAAN!B:D,3,0),AN29)</f>
        <v>2</v>
      </c>
      <c r="AP29" s="1">
        <v>0</v>
      </c>
      <c r="AQ29" s="8">
        <f t="shared" si="5"/>
        <v>0</v>
      </c>
      <c r="AR29" s="8" t="str">
        <f>IF(AQ29=0,"-",VLOOKUP(A29,FR_HITUNG_MINMAX!A:H,8,0))</f>
        <v>-</v>
      </c>
      <c r="AS29" s="1"/>
      <c r="AT29" s="8" t="str">
        <f t="shared" si="6"/>
        <v>-</v>
      </c>
      <c r="AU29" s="12">
        <f t="shared" si="7"/>
        <v>0</v>
      </c>
      <c r="AV29" s="12">
        <f t="shared" si="8"/>
        <v>0</v>
      </c>
      <c r="AW29" s="8">
        <f t="shared" si="33"/>
        <v>-5</v>
      </c>
      <c r="AX29" s="1"/>
      <c r="AY29" s="8">
        <f t="shared" si="9"/>
        <v>0</v>
      </c>
      <c r="AZ29" s="8" t="str">
        <f>IF(AY29=0,"-",VLOOKUP(A29,FR_HITUNG_MINMAX!A:I,9,0))</f>
        <v>-</v>
      </c>
      <c r="BB29" s="8" t="str">
        <f t="shared" si="10"/>
        <v>-</v>
      </c>
      <c r="BC29" s="12">
        <f t="shared" si="11"/>
        <v>0</v>
      </c>
      <c r="BD29" s="12">
        <f t="shared" si="12"/>
        <v>0</v>
      </c>
      <c r="BE29" s="16"/>
      <c r="BF29" s="8">
        <f>SUMIF('REALISASI ORDER'!C:C,A29,'REALISASI ORDER'!E:E)</f>
        <v>0</v>
      </c>
      <c r="BG29" s="8">
        <f t="shared" si="34"/>
        <v>1</v>
      </c>
      <c r="BH29" s="8">
        <f t="shared" si="13"/>
        <v>1</v>
      </c>
      <c r="BI29" s="8">
        <f t="shared" si="14"/>
        <v>3</v>
      </c>
      <c r="BJ29" s="8">
        <f t="shared" si="35"/>
        <v>0</v>
      </c>
      <c r="BK29" s="33">
        <f t="shared" si="36"/>
        <v>0</v>
      </c>
      <c r="BL29" s="33">
        <f t="shared" si="15"/>
        <v>0</v>
      </c>
      <c r="BM29" s="33">
        <f t="shared" si="16"/>
        <v>0</v>
      </c>
      <c r="BN29" s="33">
        <f t="shared" si="37"/>
        <v>0</v>
      </c>
      <c r="BO29" s="8">
        <f t="shared" si="17"/>
        <v>0</v>
      </c>
      <c r="BP29" s="8">
        <f t="shared" si="18"/>
        <v>0</v>
      </c>
      <c r="BQ29" s="8">
        <f t="shared" si="38"/>
        <v>0</v>
      </c>
      <c r="BR29" s="8">
        <f>IFERROR(ROUNDDOWN(BF29*BN29/(BK29+BL29+BM29+BN),0),0)</f>
        <v>0</v>
      </c>
      <c r="BS29" s="8" t="str">
        <f t="shared" si="19"/>
        <v>12251-GGC-901</v>
      </c>
      <c r="BT29" s="8">
        <f>SUMIF(FR_HITUNG_MINMAX!A:A,ORDER!A29,FR_HITUNG_MINMAX!AS:AS)</f>
        <v>0</v>
      </c>
      <c r="BU29" s="8">
        <f t="shared" si="39"/>
        <v>0</v>
      </c>
      <c r="BV29" s="8" t="str">
        <f t="shared" si="20"/>
        <v>-</v>
      </c>
      <c r="BW29" s="8" t="str">
        <f>VLOOKUP(A29,'STOK PESALAKAN'!A:F,6,0)</f>
        <v/>
      </c>
    </row>
    <row r="30" spans="1:75" ht="15" customHeight="1">
      <c r="A30" s="41" t="s">
        <v>614</v>
      </c>
      <c r="B30" s="99">
        <f>IFERROR(IFERROR(VLOOKUP(A30,'STOK PACUL'!C:H,6,0),VLOOKUP(A30,'KATEGORI PACUL'!A:C,3,0)),0)</f>
        <v>0</v>
      </c>
      <c r="C30" s="8">
        <f>IFERROR(VLOOKUP(A30,'KATEGORI PACUL'!A:D,4,0),0)</f>
        <v>0</v>
      </c>
      <c r="D30" s="99">
        <f>IFERROR(IFERROR(VLOOKUP(A30,'STOK PESALAKAN'!C:H,6,0),VLOOKUP(A30,'KATEGORI PESALAKAN'!A:C,3,0)),0)</f>
        <v>2</v>
      </c>
      <c r="E30" s="8">
        <f>IFERROR(VLOOKUP(A30,'KATEGORI PESALAKAN'!A:D,4,0),0)</f>
        <v>0</v>
      </c>
      <c r="F30" s="99">
        <f>IFERROR(IFERROR(VLOOKUP(A30,'STOK CIKDITIRO'!C:H,6,0),VLOOKUP(A30,'KATEGORI CIKDITIRO'!A:C,3,0)),0)</f>
        <v>0</v>
      </c>
      <c r="G30" s="8">
        <f>IFERROR(VLOOKUP(A30,'KATEGORI CIKDITIRO'!A:D,4,0),0)</f>
        <v>0</v>
      </c>
      <c r="H30" s="99">
        <f>IFERROR(IFERROR(VLOOKUP(A30,'STOK TRAYEMAN'!C:H,6,0),VLOOKUP(A30,'KATEGORI TRAYEMAN'!A:C,3,0)),0)</f>
        <v>0</v>
      </c>
      <c r="I30" s="8">
        <f>IFERROR(VLOOKUP(A30,'KATEGORI TRAYEMAN'!A:D,4,0),0)</f>
        <v>0</v>
      </c>
      <c r="J30" s="8" t="str">
        <f>IFERROR(VLOOKUP(A30,'NOSTOK PACUL'!A:C,3,0),IFERROR(IF(VLOOKUP(A30,'STOK PACUL'!A:B,2,0)="NOSTOK","E",VLOOKUP(A30,'KATEGORI PACUL'!A:B,2,0)),"E"))</f>
        <v>E</v>
      </c>
      <c r="K30" s="8" t="str">
        <f>IFERROR(VLOOKUP(A30,'NOSTOK PESALAKAN'!A:C,3,0),IFERROR(IF(VLOOKUP(A30,'STOK PESALAKAN'!A:B,2,0)="NOSTOK","E",VLOOKUP(A30,'KATEGORI PESALAKAN'!A:B,2,0)),"E"))</f>
        <v>E</v>
      </c>
      <c r="L30" s="8" t="str">
        <f>IFERROR(VLOOKUP(A30,'NOSTOK CIKDITIRO'!A:C,3,0),IFERROR(IF(VLOOKUP(A30,'STOK CIKDITIRO'!A:B,2,0)="NOSTOK","E",VLOOKUP(A30,'KATEGORI CIKDITIRO'!A:B,2,0)),"E"))</f>
        <v>E</v>
      </c>
      <c r="M30" s="8" t="str">
        <f>IFERROR(VLOOKUP(A30,'NOSTOK TRAYEMAN'!A:C,3,0),IFERROR(IF(VLOOKUP(A30,'STOK TRAYEMAN'!A:B,2,0)="NOSTOK","E",VLOOKUP(A30,'KATEGORI TRAYEMAN'!A:B,2,0)),"E"))</f>
        <v>E</v>
      </c>
      <c r="N30" s="8" t="str">
        <f>IFERROR(VLOOKUP(A30,FR_HITUNG_MINMAX!A:B,2,0),0)</f>
        <v>PERPAK HEAD H.VARIO 150 ORI</v>
      </c>
      <c r="O30" s="8" t="str">
        <f>IFERROR(VLOOKUP(A30,FR_HITUNG_MINMAX!A:D,4,0),0)</f>
        <v>ORISIN</v>
      </c>
      <c r="P30" s="8">
        <f>IFERROR(VLOOKUP(A30,FR_HITUNG_MINMAX!A:G,7,0),1)</f>
        <v>1</v>
      </c>
      <c r="Q30" s="11">
        <f>IFERROR(VLOOKUP(A30,FR_HITUNG_MINMAX!A:J,10,0),1)</f>
        <v>1</v>
      </c>
      <c r="R30" s="8">
        <f>IFERROR(VLOOKUP(A30,FR_HITUNG_MINMAX!A:K,11,0),1)</f>
        <v>1</v>
      </c>
      <c r="S30" s="12">
        <f>IFERROR(VLOOKUP(A30,FR_HITUNG_MINMAX!A:F,6,0),0)</f>
        <v>40000</v>
      </c>
      <c r="T30" s="8">
        <f t="shared" si="21"/>
        <v>0</v>
      </c>
      <c r="U30" s="8">
        <f t="shared" si="0"/>
        <v>2</v>
      </c>
      <c r="V30" s="8">
        <f t="shared" si="1"/>
        <v>0</v>
      </c>
      <c r="W30" s="8">
        <f t="shared" si="22"/>
        <v>0</v>
      </c>
      <c r="X30" s="8">
        <f t="shared" si="23"/>
        <v>0</v>
      </c>
      <c r="Y30" s="16"/>
      <c r="Z30" s="15">
        <f t="shared" si="24"/>
        <v>0</v>
      </c>
      <c r="AA30" s="8">
        <f t="shared" si="25"/>
        <v>0</v>
      </c>
      <c r="AB30" s="16"/>
      <c r="AC30" s="15">
        <f t="shared" si="2"/>
        <v>0</v>
      </c>
      <c r="AD30" s="8">
        <f t="shared" si="26"/>
        <v>0</v>
      </c>
      <c r="AE30" s="16"/>
      <c r="AF30" s="15">
        <f t="shared" si="27"/>
        <v>0</v>
      </c>
      <c r="AG30" s="15">
        <f t="shared" si="28"/>
        <v>0</v>
      </c>
      <c r="AH30" s="16"/>
      <c r="AI30" s="15">
        <f t="shared" si="29"/>
        <v>0</v>
      </c>
      <c r="AJ30" s="8">
        <f t="shared" si="30"/>
        <v>0</v>
      </c>
      <c r="AK30" s="8">
        <f t="shared" si="3"/>
        <v>0</v>
      </c>
      <c r="AL30" s="8">
        <f t="shared" si="4"/>
        <v>0</v>
      </c>
      <c r="AM30" s="8">
        <f t="shared" si="31"/>
        <v>0</v>
      </c>
      <c r="AN30" s="8">
        <f t="shared" si="32"/>
        <v>0</v>
      </c>
      <c r="AO30" s="8">
        <f>IFERROR(VLOOKUP(A30,PERSAMAAN!B:D,3,0),AN30)</f>
        <v>0</v>
      </c>
      <c r="AP30" s="1"/>
      <c r="AQ30" s="8">
        <f t="shared" si="5"/>
        <v>0</v>
      </c>
      <c r="AR30" s="8" t="str">
        <f>IF(AQ30=0,"-",VLOOKUP(A30,FR_HITUNG_MINMAX!A:H,8,0))</f>
        <v>-</v>
      </c>
      <c r="AS30" s="1"/>
      <c r="AT30" s="8" t="str">
        <f t="shared" si="6"/>
        <v>-</v>
      </c>
      <c r="AU30" s="12">
        <f t="shared" si="7"/>
        <v>0</v>
      </c>
      <c r="AV30" s="12">
        <f t="shared" si="8"/>
        <v>0</v>
      </c>
      <c r="AW30" s="8">
        <f t="shared" si="33"/>
        <v>-2</v>
      </c>
      <c r="AX30" s="1"/>
      <c r="AY30" s="8">
        <f t="shared" si="9"/>
        <v>0</v>
      </c>
      <c r="AZ30" s="8" t="str">
        <f>IF(AY30=0,"-",VLOOKUP(A30,FR_HITUNG_MINMAX!A:I,9,0))</f>
        <v>-</v>
      </c>
      <c r="BB30" s="8" t="str">
        <f t="shared" si="10"/>
        <v>-</v>
      </c>
      <c r="BC30" s="12">
        <f t="shared" si="11"/>
        <v>0</v>
      </c>
      <c r="BD30" s="12">
        <f t="shared" si="12"/>
        <v>0</v>
      </c>
      <c r="BE30" s="16"/>
      <c r="BF30" s="8">
        <f>SUMIF('REALISASI ORDER'!C:C,A30,'REALISASI ORDER'!E:E)</f>
        <v>0</v>
      </c>
      <c r="BG30" s="8">
        <f t="shared" si="34"/>
        <v>0</v>
      </c>
      <c r="BH30" s="8">
        <f t="shared" si="13"/>
        <v>2</v>
      </c>
      <c r="BI30" s="8">
        <f t="shared" si="14"/>
        <v>0</v>
      </c>
      <c r="BJ30" s="8">
        <f t="shared" si="35"/>
        <v>0</v>
      </c>
      <c r="BK30" s="33">
        <f t="shared" si="36"/>
        <v>0</v>
      </c>
      <c r="BL30" s="33">
        <f t="shared" si="15"/>
        <v>0</v>
      </c>
      <c r="BM30" s="33">
        <f t="shared" si="16"/>
        <v>0</v>
      </c>
      <c r="BN30" s="33">
        <f t="shared" si="37"/>
        <v>0</v>
      </c>
      <c r="BO30" s="8">
        <f t="shared" si="17"/>
        <v>0</v>
      </c>
      <c r="BP30" s="8">
        <f t="shared" si="18"/>
        <v>0</v>
      </c>
      <c r="BQ30" s="8">
        <f t="shared" si="38"/>
        <v>0</v>
      </c>
      <c r="BR30" s="8">
        <f>IFERROR(ROUNDDOWN(BF30*BN30/(BK30+BL30+BM30+BN),0),0)</f>
        <v>0</v>
      </c>
      <c r="BS30" s="8" t="str">
        <f t="shared" si="19"/>
        <v>12251-KZY-701</v>
      </c>
      <c r="BT30" s="8">
        <f>SUMIF(FR_HITUNG_MINMAX!A:A,ORDER!A30,FR_HITUNG_MINMAX!AS:AS)</f>
        <v>0</v>
      </c>
      <c r="BU30" s="8">
        <f t="shared" si="39"/>
        <v>0</v>
      </c>
      <c r="BV30" s="8" t="str">
        <f t="shared" si="20"/>
        <v>-</v>
      </c>
      <c r="BW30" s="8" t="str">
        <f>VLOOKUP(A30,'STOK PESALAKAN'!A:F,6,0)</f>
        <v>12251-K97-T01</v>
      </c>
    </row>
    <row r="31" spans="1:75" ht="15" customHeight="1">
      <c r="A31" s="41" t="s">
        <v>194</v>
      </c>
      <c r="B31" s="99">
        <f>IFERROR(IFERROR(VLOOKUP(A31,'STOK PACUL'!C:H,6,0),VLOOKUP(A31,'KATEGORI PACUL'!A:C,3,0)),0)</f>
        <v>2</v>
      </c>
      <c r="C31" s="8">
        <f>IFERROR(VLOOKUP(A31,'KATEGORI PACUL'!A:D,4,0),0)</f>
        <v>2</v>
      </c>
      <c r="D31" s="99">
        <f>IFERROR(IFERROR(VLOOKUP(A31,'STOK PESALAKAN'!C:H,6,0),VLOOKUP(A31,'KATEGORI PESALAKAN'!A:C,3,0)),0)</f>
        <v>3</v>
      </c>
      <c r="E31" s="8">
        <f>IFERROR(VLOOKUP(A31,'KATEGORI PESALAKAN'!A:D,4,0),0)</f>
        <v>3</v>
      </c>
      <c r="F31" s="99">
        <f>IFERROR(IFERROR(VLOOKUP(A31,'STOK CIKDITIRO'!C:H,6,0),VLOOKUP(A31,'KATEGORI CIKDITIRO'!A:C,3,0)),0)</f>
        <v>1</v>
      </c>
      <c r="G31" s="8">
        <f>IFERROR(VLOOKUP(A31,'KATEGORI CIKDITIRO'!A:D,4,0),0)</f>
        <v>2</v>
      </c>
      <c r="H31" s="99">
        <f>IFERROR(IFERROR(VLOOKUP(A31,'STOK TRAYEMAN'!C:H,6,0),VLOOKUP(A31,'KATEGORI TRAYEMAN'!A:C,3,0)),0)</f>
        <v>1</v>
      </c>
      <c r="I31" s="8">
        <f>IFERROR(VLOOKUP(A31,'KATEGORI TRAYEMAN'!A:D,4,0),0)</f>
        <v>0</v>
      </c>
      <c r="J31" s="8" t="str">
        <f>IFERROR(VLOOKUP(A31,'NOSTOK PACUL'!A:C,3,0),IFERROR(IF(VLOOKUP(A31,'STOK PACUL'!A:B,2,0)="NOSTOK","E",VLOOKUP(A31,'KATEGORI PACUL'!A:B,2,0)),"E"))</f>
        <v>D</v>
      </c>
      <c r="K31" s="8" t="str">
        <f>IFERROR(VLOOKUP(A31,'NOSTOK PESALAKAN'!A:C,3,0),IFERROR(IF(VLOOKUP(A31,'STOK PESALAKAN'!A:B,2,0)="NOSTOK","E",VLOOKUP(A31,'KATEGORI PESALAKAN'!A:B,2,0)),"E"))</f>
        <v>C</v>
      </c>
      <c r="L31" s="8" t="str">
        <f>IFERROR(VLOOKUP(A31,'NOSTOK CIKDITIRO'!A:C,3,0),IFERROR(IF(VLOOKUP(A31,'STOK CIKDITIRO'!A:B,2,0)="NOSTOK","E",VLOOKUP(A31,'KATEGORI CIKDITIRO'!A:B,2,0)),"E"))</f>
        <v>D</v>
      </c>
      <c r="M31" s="8" t="str">
        <f>IFERROR(VLOOKUP(A31,'NOSTOK TRAYEMAN'!A:C,3,0),IFERROR(IF(VLOOKUP(A31,'STOK TRAYEMAN'!A:B,2,0)="NOSTOK","E",VLOOKUP(A31,'KATEGORI TRAYEMAN'!A:B,2,0)),"E"))</f>
        <v>E</v>
      </c>
      <c r="N31" s="8" t="str">
        <f>IFERROR(VLOOKUP(A31,FR_HITUNG_MINMAX!A:B,2,0),0)</f>
        <v>TUTUP KLEP GRAND AHM</v>
      </c>
      <c r="O31" s="8" t="str">
        <f>IFERROR(VLOOKUP(A31,FR_HITUNG_MINMAX!A:D,4,0),0)</f>
        <v>ORISIN</v>
      </c>
      <c r="P31" s="8">
        <f>IFERROR(VLOOKUP(A31,FR_HITUNG_MINMAX!A:G,7,0),1)</f>
        <v>1</v>
      </c>
      <c r="Q31" s="11">
        <f>IFERROR(VLOOKUP(A31,FR_HITUNG_MINMAX!A:J,10,0),1)</f>
        <v>1</v>
      </c>
      <c r="R31" s="8">
        <f>IFERROR(VLOOKUP(A31,FR_HITUNG_MINMAX!A:K,11,0),1)</f>
        <v>1</v>
      </c>
      <c r="S31" s="12">
        <f>IFERROR(VLOOKUP(A31,FR_HITUNG_MINMAX!A:F,6,0),0)</f>
        <v>9500</v>
      </c>
      <c r="T31" s="8">
        <f t="shared" si="21"/>
        <v>0</v>
      </c>
      <c r="U31" s="8">
        <f t="shared" si="0"/>
        <v>0</v>
      </c>
      <c r="V31" s="8">
        <f t="shared" si="1"/>
        <v>-1</v>
      </c>
      <c r="W31" s="8">
        <f t="shared" si="22"/>
        <v>1</v>
      </c>
      <c r="X31" s="8">
        <f t="shared" si="23"/>
        <v>0</v>
      </c>
      <c r="Y31" s="16"/>
      <c r="Z31" s="15">
        <f t="shared" si="24"/>
        <v>0</v>
      </c>
      <c r="AA31" s="8">
        <f t="shared" si="25"/>
        <v>0</v>
      </c>
      <c r="AB31" s="16"/>
      <c r="AC31" s="15">
        <f t="shared" si="2"/>
        <v>0</v>
      </c>
      <c r="AD31" s="8">
        <f t="shared" si="26"/>
        <v>0</v>
      </c>
      <c r="AE31" s="16"/>
      <c r="AF31" s="15">
        <f t="shared" si="27"/>
        <v>0</v>
      </c>
      <c r="AG31" s="15">
        <f t="shared" si="28"/>
        <v>0</v>
      </c>
      <c r="AH31" s="16"/>
      <c r="AI31" s="15">
        <f t="shared" si="29"/>
        <v>0</v>
      </c>
      <c r="AJ31" s="8">
        <f t="shared" si="30"/>
        <v>0</v>
      </c>
      <c r="AK31" s="8">
        <f t="shared" si="3"/>
        <v>0</v>
      </c>
      <c r="AL31" s="8">
        <f t="shared" si="4"/>
        <v>0</v>
      </c>
      <c r="AM31" s="8">
        <f t="shared" si="31"/>
        <v>0</v>
      </c>
      <c r="AN31" s="8">
        <f t="shared" si="32"/>
        <v>0</v>
      </c>
      <c r="AO31" s="8">
        <f>IFERROR(VLOOKUP(A31,PERSAMAAN!B:D,3,0),AN31)</f>
        <v>0</v>
      </c>
      <c r="AP31" s="1"/>
      <c r="AQ31" s="8">
        <f t="shared" si="5"/>
        <v>0</v>
      </c>
      <c r="AR31" s="8" t="str">
        <f>IF(AQ31=0,"-",VLOOKUP(A31,FR_HITUNG_MINMAX!A:H,8,0))</f>
        <v>-</v>
      </c>
      <c r="AS31" s="1"/>
      <c r="AT31" s="8" t="str">
        <f t="shared" si="6"/>
        <v>-</v>
      </c>
      <c r="AU31" s="12">
        <f t="shared" si="7"/>
        <v>0</v>
      </c>
      <c r="AV31" s="12">
        <f t="shared" si="8"/>
        <v>0</v>
      </c>
      <c r="AW31" s="8">
        <f t="shared" si="33"/>
        <v>4</v>
      </c>
      <c r="AX31" s="1"/>
      <c r="AY31" s="8">
        <f t="shared" si="9"/>
        <v>4</v>
      </c>
      <c r="AZ31" s="8" t="str">
        <f>IF(AY31=0,"-",VLOOKUP(A31,FR_HITUNG_MINMAX!A:I,9,0))</f>
        <v/>
      </c>
      <c r="BB31" s="8" t="str">
        <f t="shared" si="10"/>
        <v/>
      </c>
      <c r="BC31" s="12">
        <f t="shared" si="11"/>
        <v>38000</v>
      </c>
      <c r="BD31" s="12">
        <f t="shared" si="12"/>
        <v>21965380</v>
      </c>
      <c r="BE31" s="16"/>
      <c r="BF31" s="8">
        <f>SUMIF('REALISASI ORDER'!C:C,A31,'REALISASI ORDER'!E:E)</f>
        <v>0</v>
      </c>
      <c r="BG31" s="8">
        <f t="shared" si="34"/>
        <v>2</v>
      </c>
      <c r="BH31" s="8">
        <f t="shared" si="13"/>
        <v>3</v>
      </c>
      <c r="BI31" s="8">
        <f t="shared" si="14"/>
        <v>1</v>
      </c>
      <c r="BJ31" s="8">
        <f t="shared" si="35"/>
        <v>1</v>
      </c>
      <c r="BK31" s="33">
        <f t="shared" si="36"/>
        <v>0</v>
      </c>
      <c r="BL31" s="33">
        <f t="shared" si="15"/>
        <v>0</v>
      </c>
      <c r="BM31" s="33">
        <f t="shared" si="16"/>
        <v>1</v>
      </c>
      <c r="BN31" s="33">
        <f t="shared" si="37"/>
        <v>0</v>
      </c>
      <c r="BO31" s="8">
        <f t="shared" si="17"/>
        <v>0</v>
      </c>
      <c r="BP31" s="8">
        <f t="shared" si="18"/>
        <v>0</v>
      </c>
      <c r="BQ31" s="8">
        <f t="shared" si="38"/>
        <v>0</v>
      </c>
      <c r="BR31" s="8">
        <f>IFERROR(ROUNDDOWN(BF31*BN31/(BK31+BL31+BM31+BN),0),0)</f>
        <v>0</v>
      </c>
      <c r="BS31" s="8" t="str">
        <f t="shared" si="19"/>
        <v>12361-035-000</v>
      </c>
      <c r="BT31" s="8">
        <f>SUMIF(FR_HITUNG_MINMAX!A:A,ORDER!A31,FR_HITUNG_MINMAX!AS:AS)</f>
        <v>3</v>
      </c>
      <c r="BU31" s="8">
        <f t="shared" si="39"/>
        <v>0</v>
      </c>
      <c r="BV31" s="8" t="str">
        <f t="shared" si="20"/>
        <v>-</v>
      </c>
      <c r="BW31" s="8" t="str">
        <f>VLOOKUP(A31,'STOK PESALAKAN'!A:F,6,0)</f>
        <v/>
      </c>
    </row>
    <row r="32" spans="1:75" ht="15" customHeight="1">
      <c r="A32" s="41" t="s">
        <v>195</v>
      </c>
      <c r="B32" s="99">
        <f>IFERROR(IFERROR(VLOOKUP(A32,'STOK PACUL'!C:H,6,0),VLOOKUP(A32,'KATEGORI PACUL'!A:C,3,0)),0)</f>
        <v>2</v>
      </c>
      <c r="C32" s="8">
        <f>IFERROR(VLOOKUP(A32,'KATEGORI PACUL'!A:D,4,0),0)</f>
        <v>3</v>
      </c>
      <c r="D32" s="99">
        <f>IFERROR(IFERROR(VLOOKUP(A32,'STOK PESALAKAN'!C:H,6,0),VLOOKUP(A32,'KATEGORI PESALAKAN'!A:C,3,0)),0)</f>
        <v>3</v>
      </c>
      <c r="E32" s="8">
        <f>IFERROR(VLOOKUP(A32,'KATEGORI PESALAKAN'!A:D,4,0),0)</f>
        <v>3</v>
      </c>
      <c r="F32" s="99">
        <f>IFERROR(IFERROR(VLOOKUP(A32,'STOK CIKDITIRO'!C:H,6,0),VLOOKUP(A32,'KATEGORI CIKDITIRO'!A:C,3,0)),0)</f>
        <v>4</v>
      </c>
      <c r="G32" s="8">
        <f>IFERROR(VLOOKUP(A32,'KATEGORI CIKDITIRO'!A:D,4,0),0)</f>
        <v>4</v>
      </c>
      <c r="H32" s="99">
        <f>IFERROR(IFERROR(VLOOKUP(A32,'STOK TRAYEMAN'!C:H,6,0),VLOOKUP(A32,'KATEGORI TRAYEMAN'!A:C,3,0)),0)</f>
        <v>0</v>
      </c>
      <c r="I32" s="8">
        <f>IFERROR(VLOOKUP(A32,'KATEGORI TRAYEMAN'!A:D,4,0),0)</f>
        <v>1</v>
      </c>
      <c r="J32" s="8" t="str">
        <f>IFERROR(VLOOKUP(A32,'NOSTOK PACUL'!A:C,3,0),IFERROR(IF(VLOOKUP(A32,'STOK PACUL'!A:B,2,0)="NOSTOK","E",VLOOKUP(A32,'KATEGORI PACUL'!A:B,2,0)),"E"))</f>
        <v>B</v>
      </c>
      <c r="K32" s="8" t="str">
        <f>IFERROR(VLOOKUP(A32,'NOSTOK PESALAKAN'!A:C,3,0),IFERROR(IF(VLOOKUP(A32,'STOK PESALAKAN'!A:B,2,0)="NOSTOK","E",VLOOKUP(A32,'KATEGORI PESALAKAN'!A:B,2,0)),"E"))</f>
        <v>C</v>
      </c>
      <c r="L32" s="8" t="str">
        <f>IFERROR(VLOOKUP(A32,'NOSTOK CIKDITIRO'!A:C,3,0),IFERROR(IF(VLOOKUP(A32,'STOK CIKDITIRO'!A:B,2,0)="NOSTOK","E",VLOOKUP(A32,'KATEGORI CIKDITIRO'!A:B,2,0)),"E"))</f>
        <v>B</v>
      </c>
      <c r="M32" s="8" t="str">
        <f>IFERROR(VLOOKUP(A32,'NOSTOK TRAYEMAN'!A:C,3,0),IFERROR(IF(VLOOKUP(A32,'STOK TRAYEMAN'!A:B,2,0)="NOSTOK","E",VLOOKUP(A32,'KATEGORI TRAYEMAN'!A:B,2,0)),"E"))</f>
        <v>D</v>
      </c>
      <c r="N32" s="8" t="str">
        <f>IFERROR(VLOOKUP(A32,FR_HITUNG_MINMAX!A:B,2,0),0)</f>
        <v>SEAL HEAD H.BEAT FI ESP ORI</v>
      </c>
      <c r="O32" s="8" t="str">
        <f>IFERROR(VLOOKUP(A32,FR_HITUNG_MINMAX!A:D,4,0),0)</f>
        <v>ORISIN</v>
      </c>
      <c r="P32" s="8">
        <f>IFERROR(VLOOKUP(A32,FR_HITUNG_MINMAX!A:G,7,0),1)</f>
        <v>1</v>
      </c>
      <c r="Q32" s="11">
        <f>IFERROR(VLOOKUP(A32,FR_HITUNG_MINMAX!A:J,10,0),1)</f>
        <v>1</v>
      </c>
      <c r="R32" s="8">
        <f>IFERROR(VLOOKUP(A32,FR_HITUNG_MINMAX!A:K,11,0),1)</f>
        <v>1</v>
      </c>
      <c r="S32" s="12">
        <f>IFERROR(VLOOKUP(A32,FR_HITUNG_MINMAX!A:F,6,0),0)</f>
        <v>29000</v>
      </c>
      <c r="T32" s="8">
        <f t="shared" si="21"/>
        <v>-1</v>
      </c>
      <c r="U32" s="8">
        <f t="shared" si="0"/>
        <v>0</v>
      </c>
      <c r="V32" s="8">
        <f t="shared" si="1"/>
        <v>0</v>
      </c>
      <c r="W32" s="8">
        <f t="shared" si="22"/>
        <v>-1</v>
      </c>
      <c r="X32" s="8">
        <f t="shared" si="23"/>
        <v>0</v>
      </c>
      <c r="Y32" s="16"/>
      <c r="Z32" s="15">
        <f t="shared" si="24"/>
        <v>0</v>
      </c>
      <c r="AA32" s="8">
        <f t="shared" si="25"/>
        <v>0</v>
      </c>
      <c r="AB32" s="16"/>
      <c r="AC32" s="15">
        <f t="shared" si="2"/>
        <v>0</v>
      </c>
      <c r="AD32" s="8">
        <f t="shared" si="26"/>
        <v>0</v>
      </c>
      <c r="AE32" s="16"/>
      <c r="AF32" s="15">
        <f t="shared" si="27"/>
        <v>0</v>
      </c>
      <c r="AG32" s="15">
        <f t="shared" si="28"/>
        <v>0</v>
      </c>
      <c r="AH32" s="16"/>
      <c r="AI32" s="15">
        <f t="shared" si="29"/>
        <v>0</v>
      </c>
      <c r="AJ32" s="8">
        <f t="shared" si="30"/>
        <v>0</v>
      </c>
      <c r="AK32" s="8">
        <f t="shared" si="3"/>
        <v>0</v>
      </c>
      <c r="AL32" s="8">
        <f t="shared" si="4"/>
        <v>0</v>
      </c>
      <c r="AM32" s="8">
        <f t="shared" si="31"/>
        <v>1</v>
      </c>
      <c r="AN32" s="8">
        <f t="shared" si="32"/>
        <v>1</v>
      </c>
      <c r="AO32" s="8">
        <f>IFERROR(VLOOKUP(A32,PERSAMAAN!B:D,3,0),AN32)</f>
        <v>1</v>
      </c>
      <c r="AP32" s="1">
        <v>3</v>
      </c>
      <c r="AQ32" s="8">
        <f t="shared" si="5"/>
        <v>3</v>
      </c>
      <c r="AR32" s="8" t="str">
        <f>IF(AQ32=0,"-",VLOOKUP(A32,FR_HITUNG_MINMAX!A:H,8,0))</f>
        <v>SLT</v>
      </c>
      <c r="AS32" s="1" t="s">
        <v>32</v>
      </c>
      <c r="AT32" s="8" t="str">
        <f t="shared" si="6"/>
        <v>HKJ</v>
      </c>
      <c r="AU32" s="12">
        <f t="shared" si="7"/>
        <v>87000</v>
      </c>
      <c r="AV32" s="12">
        <f t="shared" si="8"/>
        <v>7262685</v>
      </c>
      <c r="AW32" s="8">
        <f t="shared" si="33"/>
        <v>5</v>
      </c>
      <c r="AX32" s="1"/>
      <c r="AY32" s="8">
        <f t="shared" si="9"/>
        <v>5</v>
      </c>
      <c r="AZ32" s="8" t="str">
        <f>IF(AY32=0,"-",VLOOKUP(A32,FR_HITUNG_MINMAX!A:I,9,0))</f>
        <v>NSA</v>
      </c>
      <c r="BB32" s="8" t="str">
        <f t="shared" si="10"/>
        <v>NSA</v>
      </c>
      <c r="BC32" s="12">
        <f t="shared" si="11"/>
        <v>145000</v>
      </c>
      <c r="BD32" s="12">
        <f t="shared" si="12"/>
        <v>57564082.685275108</v>
      </c>
      <c r="BE32" s="16"/>
      <c r="BF32" s="8">
        <f>SUMIF('REALISASI ORDER'!C:C,A32,'REALISASI ORDER'!E:E)</f>
        <v>0</v>
      </c>
      <c r="BG32" s="8">
        <f t="shared" si="34"/>
        <v>2</v>
      </c>
      <c r="BH32" s="8">
        <f t="shared" si="13"/>
        <v>3</v>
      </c>
      <c r="BI32" s="8">
        <f t="shared" si="14"/>
        <v>4</v>
      </c>
      <c r="BJ32" s="8">
        <f t="shared" si="35"/>
        <v>0</v>
      </c>
      <c r="BK32" s="33">
        <f t="shared" si="36"/>
        <v>0</v>
      </c>
      <c r="BL32" s="33">
        <f t="shared" si="15"/>
        <v>0</v>
      </c>
      <c r="BM32" s="33">
        <f t="shared" si="16"/>
        <v>0</v>
      </c>
      <c r="BN32" s="33">
        <f t="shared" si="37"/>
        <v>1</v>
      </c>
      <c r="BO32" s="8">
        <f t="shared" si="17"/>
        <v>0</v>
      </c>
      <c r="BP32" s="8">
        <f t="shared" si="18"/>
        <v>0</v>
      </c>
      <c r="BQ32" s="8">
        <f t="shared" si="38"/>
        <v>0</v>
      </c>
      <c r="BR32" s="8">
        <f>IFERROR(ROUNDDOWN(BF32*BN32/(BK32+BL32+BM32+BN),0),0)</f>
        <v>0</v>
      </c>
      <c r="BS32" s="8" t="str">
        <f t="shared" si="19"/>
        <v>12391-K25-601</v>
      </c>
      <c r="BT32" s="8">
        <f>SUMIF(FR_HITUNG_MINMAX!A:A,ORDER!A32,FR_HITUNG_MINMAX!AS:AS)</f>
        <v>5</v>
      </c>
      <c r="BU32" s="8">
        <f t="shared" si="39"/>
        <v>0</v>
      </c>
      <c r="BV32" s="8" t="str">
        <f t="shared" si="20"/>
        <v>HKJ</v>
      </c>
      <c r="BW32" s="8" t="str">
        <f>VLOOKUP(A32,'STOK PESALAKAN'!A:F,6,0)</f>
        <v>12391-K25-601</v>
      </c>
    </row>
    <row r="33" spans="1:75" ht="15" customHeight="1">
      <c r="A33" s="41" t="s">
        <v>196</v>
      </c>
      <c r="B33" s="99">
        <f>IFERROR(IFERROR(VLOOKUP(A33,'STOK PACUL'!C:H,6,0),VLOOKUP(A33,'KATEGORI PACUL'!A:C,3,0)),0)</f>
        <v>0</v>
      </c>
      <c r="C33" s="8">
        <f>IFERROR(VLOOKUP(A33,'KATEGORI PACUL'!A:D,4,0),0)</f>
        <v>0</v>
      </c>
      <c r="D33" s="99">
        <f>IFERROR(IFERROR(VLOOKUP(A33,'STOK PESALAKAN'!C:H,6,0),VLOOKUP(A33,'KATEGORI PESALAKAN'!A:C,3,0)),0)</f>
        <v>1</v>
      </c>
      <c r="E33" s="8">
        <f>IFERROR(VLOOKUP(A33,'KATEGORI PESALAKAN'!A:D,4,0),0)</f>
        <v>0</v>
      </c>
      <c r="F33" s="99">
        <f>IFERROR(IFERROR(VLOOKUP(A33,'STOK CIKDITIRO'!C:H,6,0),VLOOKUP(A33,'KATEGORI CIKDITIRO'!A:C,3,0)),0)</f>
        <v>0</v>
      </c>
      <c r="G33" s="8">
        <f>IFERROR(VLOOKUP(A33,'KATEGORI CIKDITIRO'!A:D,4,0),0)</f>
        <v>0</v>
      </c>
      <c r="H33" s="99">
        <f>IFERROR(IFERROR(VLOOKUP(A33,'STOK TRAYEMAN'!C:H,6,0),VLOOKUP(A33,'KATEGORI TRAYEMAN'!A:C,3,0)),0)</f>
        <v>0</v>
      </c>
      <c r="I33" s="8">
        <f>IFERROR(VLOOKUP(A33,'KATEGORI TRAYEMAN'!A:D,4,0),0)</f>
        <v>0</v>
      </c>
      <c r="J33" s="8" t="str">
        <f>IFERROR(VLOOKUP(A33,'NOSTOK PACUL'!A:C,3,0),IFERROR(IF(VLOOKUP(A33,'STOK PACUL'!A:B,2,0)="NOSTOK","E",VLOOKUP(A33,'KATEGORI PACUL'!A:B,2,0)),"E"))</f>
        <v>E</v>
      </c>
      <c r="K33" s="8" t="str">
        <f>IFERROR(VLOOKUP(A33,'NOSTOK PESALAKAN'!A:C,3,0),IFERROR(IF(VLOOKUP(A33,'STOK PESALAKAN'!A:B,2,0)="NOSTOK","E",VLOOKUP(A33,'KATEGORI PESALAKAN'!A:B,2,0)),"E"))</f>
        <v>E</v>
      </c>
      <c r="L33" s="8" t="str">
        <f>IFERROR(VLOOKUP(A33,'NOSTOK CIKDITIRO'!A:C,3,0),IFERROR(IF(VLOOKUP(A33,'STOK CIKDITIRO'!A:B,2,0)="NOSTOK","E",VLOOKUP(A33,'KATEGORI CIKDITIRO'!A:B,2,0)),"E"))</f>
        <v>E</v>
      </c>
      <c r="M33" s="8" t="str">
        <f>IFERROR(VLOOKUP(A33,'NOSTOK TRAYEMAN'!A:C,3,0),IFERROR(IF(VLOOKUP(A33,'STOK TRAYEMAN'!A:B,2,0)="NOSTOK","E",VLOOKUP(A33,'KATEGORI TRAYEMAN'!A:B,2,0)),"E"))</f>
        <v>E</v>
      </c>
      <c r="N33" s="8" t="str">
        <f>IFERROR(VLOOKUP(A33,FR_HITUNG_MINMAX!A:B,2,0),0)</f>
        <v>SEAL HEAD H.VARIO CARBU ORI</v>
      </c>
      <c r="O33" s="8" t="str">
        <f>IFERROR(VLOOKUP(A33,FR_HITUNG_MINMAX!A:D,4,0),0)</f>
        <v>ORISIN</v>
      </c>
      <c r="P33" s="8">
        <f>IFERROR(VLOOKUP(A33,FR_HITUNG_MINMAX!A:G,7,0),1)</f>
        <v>1</v>
      </c>
      <c r="Q33" s="11" t="str">
        <f>IFERROR(VLOOKUP(A33,FR_HITUNG_MINMAX!A:J,10,0),1)</f>
        <v>1</v>
      </c>
      <c r="R33" s="8">
        <f>IFERROR(VLOOKUP(A33,FR_HITUNG_MINMAX!A:K,11,0),1)</f>
        <v>1</v>
      </c>
      <c r="S33" s="12">
        <f>IFERROR(VLOOKUP(A33,FR_HITUNG_MINMAX!A:F,6,0),0)</f>
        <v>27500</v>
      </c>
      <c r="T33" s="8">
        <f t="shared" si="21"/>
        <v>0</v>
      </c>
      <c r="U33" s="8">
        <f t="shared" si="0"/>
        <v>1</v>
      </c>
      <c r="V33" s="8">
        <f t="shared" si="1"/>
        <v>0</v>
      </c>
      <c r="W33" s="8">
        <f t="shared" si="22"/>
        <v>0</v>
      </c>
      <c r="X33" s="8">
        <f t="shared" si="23"/>
        <v>0</v>
      </c>
      <c r="Y33" s="16"/>
      <c r="Z33" s="15">
        <f t="shared" si="24"/>
        <v>0</v>
      </c>
      <c r="AA33" s="8">
        <f t="shared" si="25"/>
        <v>0</v>
      </c>
      <c r="AB33" s="16"/>
      <c r="AC33" s="15">
        <f t="shared" si="2"/>
        <v>0</v>
      </c>
      <c r="AD33" s="8">
        <f t="shared" si="26"/>
        <v>0</v>
      </c>
      <c r="AE33" s="16"/>
      <c r="AF33" s="15">
        <f t="shared" si="27"/>
        <v>0</v>
      </c>
      <c r="AG33" s="15">
        <f t="shared" si="28"/>
        <v>0</v>
      </c>
      <c r="AH33" s="16"/>
      <c r="AI33" s="15">
        <f t="shared" si="29"/>
        <v>0</v>
      </c>
      <c r="AJ33" s="8">
        <f t="shared" si="30"/>
        <v>0</v>
      </c>
      <c r="AK33" s="8">
        <f t="shared" si="3"/>
        <v>0</v>
      </c>
      <c r="AL33" s="8">
        <f t="shared" si="4"/>
        <v>0</v>
      </c>
      <c r="AM33" s="8">
        <f t="shared" si="31"/>
        <v>0</v>
      </c>
      <c r="AN33" s="8">
        <f t="shared" si="32"/>
        <v>0</v>
      </c>
      <c r="AO33" s="8">
        <f>IFERROR(VLOOKUP(A33,PERSAMAAN!B:D,3,0),AN33)</f>
        <v>0</v>
      </c>
      <c r="AP33" s="1"/>
      <c r="AQ33" s="8">
        <f t="shared" si="5"/>
        <v>0</v>
      </c>
      <c r="AR33" s="8" t="str">
        <f>IF(AQ33=0,"-",VLOOKUP(A33,FR_HITUNG_MINMAX!A:H,8,0))</f>
        <v>-</v>
      </c>
      <c r="AS33" s="1"/>
      <c r="AT33" s="8" t="str">
        <f t="shared" si="6"/>
        <v>-</v>
      </c>
      <c r="AU33" s="12">
        <f t="shared" si="7"/>
        <v>0</v>
      </c>
      <c r="AV33" s="12">
        <f t="shared" si="8"/>
        <v>0</v>
      </c>
      <c r="AW33" s="8">
        <f t="shared" si="33"/>
        <v>-1</v>
      </c>
      <c r="AX33" s="1"/>
      <c r="AY33" s="8">
        <f t="shared" si="9"/>
        <v>0</v>
      </c>
      <c r="AZ33" s="8" t="str">
        <f>IF(AY33=0,"-",VLOOKUP(A33,FR_HITUNG_MINMAX!A:I,9,0))</f>
        <v>-</v>
      </c>
      <c r="BB33" s="8" t="str">
        <f t="shared" si="10"/>
        <v>-</v>
      </c>
      <c r="BC33" s="12">
        <f t="shared" si="11"/>
        <v>0</v>
      </c>
      <c r="BD33" s="12">
        <f t="shared" si="12"/>
        <v>0</v>
      </c>
      <c r="BE33" s="16"/>
      <c r="BF33" s="8">
        <f>SUMIF('REALISASI ORDER'!C:C,A33,'REALISASI ORDER'!E:E)</f>
        <v>0</v>
      </c>
      <c r="BG33" s="8">
        <f t="shared" si="34"/>
        <v>0</v>
      </c>
      <c r="BH33" s="8">
        <f t="shared" si="13"/>
        <v>1</v>
      </c>
      <c r="BI33" s="8">
        <f t="shared" si="14"/>
        <v>0</v>
      </c>
      <c r="BJ33" s="8">
        <f t="shared" si="35"/>
        <v>0</v>
      </c>
      <c r="BK33" s="33">
        <f t="shared" si="36"/>
        <v>0</v>
      </c>
      <c r="BL33" s="33">
        <f t="shared" si="15"/>
        <v>0</v>
      </c>
      <c r="BM33" s="33">
        <f t="shared" si="16"/>
        <v>0</v>
      </c>
      <c r="BN33" s="33">
        <f t="shared" si="37"/>
        <v>0</v>
      </c>
      <c r="BO33" s="8">
        <f t="shared" si="17"/>
        <v>0</v>
      </c>
      <c r="BP33" s="8">
        <f t="shared" si="18"/>
        <v>0</v>
      </c>
      <c r="BQ33" s="8">
        <f t="shared" si="38"/>
        <v>0</v>
      </c>
      <c r="BR33" s="8">
        <f>IFERROR(ROUNDDOWN(BF33*BN33/(BK33+BL33+BM33+BN),0),0)</f>
        <v>0</v>
      </c>
      <c r="BS33" s="8" t="str">
        <f t="shared" si="19"/>
        <v>12391-KVB-900</v>
      </c>
      <c r="BT33" s="8">
        <f>SUMIF(FR_HITUNG_MINMAX!A:A,ORDER!A33,FR_HITUNG_MINMAX!AS:AS)</f>
        <v>0</v>
      </c>
      <c r="BU33" s="8">
        <f t="shared" si="39"/>
        <v>0</v>
      </c>
      <c r="BV33" s="8" t="str">
        <f t="shared" si="20"/>
        <v>-</v>
      </c>
      <c r="BW33" s="8" t="str">
        <f>VLOOKUP(A33,'STOK PESALAKAN'!A:F,6,0)</f>
        <v/>
      </c>
    </row>
    <row r="34" spans="1:75" ht="15" customHeight="1">
      <c r="A34" s="41" t="s">
        <v>1943</v>
      </c>
      <c r="B34" s="99">
        <f>IFERROR(IFERROR(VLOOKUP(A34,'STOK PACUL'!C:H,6,0),VLOOKUP(A34,'KATEGORI PACUL'!A:C,3,0)),0)</f>
        <v>0</v>
      </c>
      <c r="C34" s="8">
        <f>IFERROR(VLOOKUP(A34,'KATEGORI PACUL'!A:D,4,0),0)</f>
        <v>0</v>
      </c>
      <c r="D34" s="99">
        <f>IFERROR(IFERROR(VLOOKUP(A34,'STOK PESALAKAN'!C:H,6,0),VLOOKUP(A34,'KATEGORI PESALAKAN'!A:C,3,0)),0)</f>
        <v>0</v>
      </c>
      <c r="E34" s="8">
        <f>IFERROR(VLOOKUP(A34,'KATEGORI PESALAKAN'!A:D,4,0),0)</f>
        <v>0</v>
      </c>
      <c r="F34" s="99">
        <f>IFERROR(IFERROR(VLOOKUP(A34,'STOK CIKDITIRO'!C:H,6,0),VLOOKUP(A34,'KATEGORI CIKDITIRO'!A:C,3,0)),0)</f>
        <v>0</v>
      </c>
      <c r="G34" s="8">
        <f>IFERROR(VLOOKUP(A34,'KATEGORI CIKDITIRO'!A:D,4,0),0)</f>
        <v>0</v>
      </c>
      <c r="H34" s="99">
        <f>IFERROR(IFERROR(VLOOKUP(A34,'STOK TRAYEMAN'!C:H,6,0),VLOOKUP(A34,'KATEGORI TRAYEMAN'!A:C,3,0)),0)</f>
        <v>0</v>
      </c>
      <c r="I34" s="8">
        <f>IFERROR(VLOOKUP(A34,'KATEGORI TRAYEMAN'!A:D,4,0),0)</f>
        <v>0</v>
      </c>
      <c r="J34" s="8" t="str">
        <f>IFERROR(VLOOKUP(A34,'NOSTOK PACUL'!A:C,3,0),IFERROR(IF(VLOOKUP(A34,'STOK PACUL'!A:B,2,0)="NOSTOK","E",VLOOKUP(A34,'KATEGORI PACUL'!A:B,2,0)),"E"))</f>
        <v>E</v>
      </c>
      <c r="K34" s="8" t="str">
        <f>IFERROR(VLOOKUP(A34,'NOSTOK PESALAKAN'!A:C,3,0),IFERROR(IF(VLOOKUP(A34,'STOK PESALAKAN'!A:B,2,0)="NOSTOK","E",VLOOKUP(A34,'KATEGORI PESALAKAN'!A:B,2,0)),"E"))</f>
        <v>E</v>
      </c>
      <c r="L34" s="8" t="str">
        <f>IFERROR(VLOOKUP(A34,'NOSTOK CIKDITIRO'!A:C,3,0),IFERROR(IF(VLOOKUP(A34,'STOK CIKDITIRO'!A:B,2,0)="NOSTOK","E",VLOOKUP(A34,'KATEGORI CIKDITIRO'!A:B,2,0)),"E"))</f>
        <v>E</v>
      </c>
      <c r="M34" s="8" t="str">
        <f>IFERROR(VLOOKUP(A34,'NOSTOK TRAYEMAN'!A:C,3,0),IFERROR(IF(VLOOKUP(A34,'STOK TRAYEMAN'!A:B,2,0)="NOSTOK","E",VLOOKUP(A34,'KATEGORI TRAYEMAN'!A:B,2,0)),"E"))</f>
        <v>E</v>
      </c>
      <c r="N34" s="8" t="str">
        <f>IFERROR(VLOOKUP(A34,FR_HITUNG_MINMAX!A:B,2,0),0)</f>
        <v>SEAL HEAD H.SPACY CARBU ORI</v>
      </c>
      <c r="O34" s="8" t="str">
        <f>IFERROR(VLOOKUP(A34,FR_HITUNG_MINMAX!A:D,4,0),0)</f>
        <v>ORISIN</v>
      </c>
      <c r="P34" s="8">
        <f>IFERROR(VLOOKUP(A34,FR_HITUNG_MINMAX!A:G,7,0),1)</f>
        <v>1</v>
      </c>
      <c r="Q34" s="11">
        <f>IFERROR(VLOOKUP(A34,FR_HITUNG_MINMAX!A:J,10,0),1)</f>
        <v>1</v>
      </c>
      <c r="R34" s="8">
        <f>IFERROR(VLOOKUP(A34,FR_HITUNG_MINMAX!A:K,11,0),1)</f>
        <v>1</v>
      </c>
      <c r="S34" s="12">
        <f>IFERROR(VLOOKUP(A34,FR_HITUNG_MINMAX!A:F,6,0),0)</f>
        <v>79500</v>
      </c>
      <c r="T34" s="8">
        <f t="shared" si="21"/>
        <v>0</v>
      </c>
      <c r="U34" s="8">
        <f t="shared" si="0"/>
        <v>0</v>
      </c>
      <c r="V34" s="8">
        <f t="shared" si="1"/>
        <v>0</v>
      </c>
      <c r="W34" s="8">
        <f t="shared" si="22"/>
        <v>0</v>
      </c>
      <c r="X34" s="8">
        <f t="shared" si="23"/>
        <v>0</v>
      </c>
      <c r="Y34" s="16"/>
      <c r="Z34" s="15">
        <f t="shared" si="24"/>
        <v>0</v>
      </c>
      <c r="AA34" s="8">
        <f t="shared" si="25"/>
        <v>0</v>
      </c>
      <c r="AB34" s="16"/>
      <c r="AC34" s="15">
        <f t="shared" si="2"/>
        <v>0</v>
      </c>
      <c r="AD34" s="8">
        <f t="shared" si="26"/>
        <v>0</v>
      </c>
      <c r="AE34" s="16"/>
      <c r="AF34" s="15">
        <f t="shared" si="27"/>
        <v>0</v>
      </c>
      <c r="AG34" s="15">
        <f t="shared" si="28"/>
        <v>0</v>
      </c>
      <c r="AH34" s="16"/>
      <c r="AI34" s="15">
        <f t="shared" si="29"/>
        <v>0</v>
      </c>
      <c r="AJ34" s="8">
        <f t="shared" si="30"/>
        <v>0</v>
      </c>
      <c r="AK34" s="8">
        <f t="shared" si="3"/>
        <v>0</v>
      </c>
      <c r="AL34" s="8">
        <f t="shared" si="4"/>
        <v>0</v>
      </c>
      <c r="AM34" s="8">
        <f t="shared" si="31"/>
        <v>0</v>
      </c>
      <c r="AN34" s="8">
        <f t="shared" si="32"/>
        <v>0</v>
      </c>
      <c r="AO34" s="8">
        <f>IFERROR(VLOOKUP(A34,PERSAMAAN!B:D,3,0),AN34)</f>
        <v>0</v>
      </c>
      <c r="AP34" s="1"/>
      <c r="AQ34" s="8">
        <f t="shared" si="5"/>
        <v>0</v>
      </c>
      <c r="AR34" s="8" t="str">
        <f>IF(AQ34=0,"-",VLOOKUP(A34,FR_HITUNG_MINMAX!A:H,8,0))</f>
        <v>-</v>
      </c>
      <c r="AS34" s="1"/>
      <c r="AT34" s="8" t="str">
        <f t="shared" si="6"/>
        <v>-</v>
      </c>
      <c r="AU34" s="12">
        <f t="shared" si="7"/>
        <v>0</v>
      </c>
      <c r="AV34" s="12">
        <f t="shared" si="8"/>
        <v>0</v>
      </c>
      <c r="AW34" s="8">
        <f t="shared" si="33"/>
        <v>0</v>
      </c>
      <c r="AX34" s="1"/>
      <c r="AY34" s="8">
        <f t="shared" si="9"/>
        <v>0</v>
      </c>
      <c r="AZ34" s="8" t="str">
        <f>IF(AY34=0,"-",VLOOKUP(A34,FR_HITUNG_MINMAX!A:I,9,0))</f>
        <v>-</v>
      </c>
      <c r="BB34" s="8" t="str">
        <f t="shared" si="10"/>
        <v>-</v>
      </c>
      <c r="BC34" s="12">
        <f t="shared" si="11"/>
        <v>0</v>
      </c>
      <c r="BD34" s="12">
        <f t="shared" si="12"/>
        <v>0</v>
      </c>
      <c r="BE34" s="16"/>
      <c r="BF34" s="8">
        <f>SUMIF('REALISASI ORDER'!C:C,A34,'REALISASI ORDER'!E:E)</f>
        <v>0</v>
      </c>
      <c r="BG34" s="8">
        <f t="shared" si="34"/>
        <v>0</v>
      </c>
      <c r="BH34" s="8">
        <f t="shared" si="13"/>
        <v>0</v>
      </c>
      <c r="BI34" s="8">
        <f t="shared" si="14"/>
        <v>0</v>
      </c>
      <c r="BJ34" s="8">
        <f t="shared" si="35"/>
        <v>0</v>
      </c>
      <c r="BK34" s="33">
        <f t="shared" si="36"/>
        <v>0</v>
      </c>
      <c r="BL34" s="33">
        <f t="shared" si="15"/>
        <v>0</v>
      </c>
      <c r="BM34" s="33">
        <f t="shared" si="16"/>
        <v>0</v>
      </c>
      <c r="BN34" s="33">
        <f t="shared" si="37"/>
        <v>0</v>
      </c>
      <c r="BO34" s="8">
        <f t="shared" si="17"/>
        <v>0</v>
      </c>
      <c r="BP34" s="8">
        <f t="shared" si="18"/>
        <v>0</v>
      </c>
      <c r="BQ34" s="8">
        <f t="shared" si="38"/>
        <v>0</v>
      </c>
      <c r="BR34" s="8">
        <f>IFERROR(ROUNDDOWN(BF34*BN34/(BK34+BL34+BM34+BN),0),0)</f>
        <v>0</v>
      </c>
      <c r="BS34" s="8" t="str">
        <f t="shared" si="19"/>
        <v>12391-KZL-A00</v>
      </c>
      <c r="BT34" s="8">
        <f>SUMIF(FR_HITUNG_MINMAX!A:A,ORDER!A34,FR_HITUNG_MINMAX!AS:AS)</f>
        <v>0</v>
      </c>
      <c r="BU34" s="8">
        <f t="shared" si="39"/>
        <v>0</v>
      </c>
      <c r="BV34" s="8" t="str">
        <f t="shared" si="20"/>
        <v>-</v>
      </c>
      <c r="BW34" s="8" t="str">
        <f>VLOOKUP(A34,'STOK PESALAKAN'!A:F,6,0)</f>
        <v>12391-KZL-A00</v>
      </c>
    </row>
    <row r="35" spans="1:75">
      <c r="A35" s="41" t="s">
        <v>197</v>
      </c>
      <c r="B35" s="99">
        <f>IFERROR(IFERROR(VLOOKUP(A35,'STOK PACUL'!C:H,6,0),VLOOKUP(A35,'KATEGORI PACUL'!A:C,3,0)),0)</f>
        <v>3</v>
      </c>
      <c r="C35" s="8">
        <f>IFERROR(VLOOKUP(A35,'KATEGORI PACUL'!A:D,4,0),0)</f>
        <v>1</v>
      </c>
      <c r="D35" s="99">
        <f>IFERROR(IFERROR(VLOOKUP(A35,'STOK PESALAKAN'!C:H,6,0),VLOOKUP(A35,'KATEGORI PESALAKAN'!A:C,3,0)),0)</f>
        <v>4</v>
      </c>
      <c r="E35" s="8">
        <f>IFERROR(VLOOKUP(A35,'KATEGORI PESALAKAN'!A:D,4,0),0)</f>
        <v>3</v>
      </c>
      <c r="F35" s="99">
        <f>IFERROR(IFERROR(VLOOKUP(A35,'STOK CIKDITIRO'!C:H,6,0),VLOOKUP(A35,'KATEGORI CIKDITIRO'!A:C,3,0)),0)</f>
        <v>0</v>
      </c>
      <c r="G35" s="8">
        <f>IFERROR(VLOOKUP(A35,'KATEGORI CIKDITIRO'!A:D,4,0),0)</f>
        <v>3</v>
      </c>
      <c r="H35" s="99">
        <f>IFERROR(IFERROR(VLOOKUP(A35,'STOK TRAYEMAN'!C:H,6,0),VLOOKUP(A35,'KATEGORI TRAYEMAN'!A:C,3,0)),0)</f>
        <v>1</v>
      </c>
      <c r="I35" s="8">
        <f>IFERROR(VLOOKUP(A35,'KATEGORI TRAYEMAN'!A:D,4,0),0)</f>
        <v>1</v>
      </c>
      <c r="J35" s="8" t="str">
        <f>IFERROR(VLOOKUP(A35,'NOSTOK PACUL'!A:C,3,0),IFERROR(IF(VLOOKUP(A35,'STOK PACUL'!A:B,2,0)="NOSTOK","E",VLOOKUP(A35,'KATEGORI PACUL'!A:B,2,0)),"E"))</f>
        <v>D</v>
      </c>
      <c r="K35" s="8" t="str">
        <f>IFERROR(VLOOKUP(A35,'NOSTOK PESALAKAN'!A:C,3,0),IFERROR(IF(VLOOKUP(A35,'STOK PESALAKAN'!A:B,2,0)="NOSTOK","E",VLOOKUP(A35,'KATEGORI PESALAKAN'!A:B,2,0)),"E"))</f>
        <v>C</v>
      </c>
      <c r="L35" s="8" t="str">
        <f>IFERROR(VLOOKUP(A35,'NOSTOK CIKDITIRO'!A:C,3,0),IFERROR(IF(VLOOKUP(A35,'STOK CIKDITIRO'!A:B,2,0)="NOSTOK","E",VLOOKUP(A35,'KATEGORI CIKDITIRO'!A:B,2,0)),"E"))</f>
        <v>B</v>
      </c>
      <c r="M35" s="8" t="str">
        <f>IFERROR(VLOOKUP(A35,'NOSTOK TRAYEMAN'!A:C,3,0),IFERROR(IF(VLOOKUP(A35,'STOK TRAYEMAN'!A:B,2,0)="NOSTOK","E",VLOOKUP(A35,'KATEGORI TRAYEMAN'!A:B,2,0)),"E"))</f>
        <v>D</v>
      </c>
      <c r="N35" s="8" t="str">
        <f>IFERROR(VLOOKUP(A35,FR_HITUNG_MINMAX!A:B,2,0),0)</f>
        <v>SEAL HEAD H.VARIO 125 ORI</v>
      </c>
      <c r="O35" s="8" t="str">
        <f>IFERROR(VLOOKUP(A35,FR_HITUNG_MINMAX!A:D,4,0),0)</f>
        <v>ORISIN</v>
      </c>
      <c r="P35" s="8">
        <f>IFERROR(VLOOKUP(A35,FR_HITUNG_MINMAX!A:G,7,0),1)</f>
        <v>1</v>
      </c>
      <c r="Q35" s="11">
        <f>IFERROR(VLOOKUP(A35,FR_HITUNG_MINMAX!A:J,10,0),1)</f>
        <v>1</v>
      </c>
      <c r="R35" s="8">
        <f>IFERROR(VLOOKUP(A35,FR_HITUNG_MINMAX!A:K,11,0),1)</f>
        <v>1</v>
      </c>
      <c r="S35" s="12">
        <f>IFERROR(VLOOKUP(A35,FR_HITUNG_MINMAX!A:F,6,0),0)</f>
        <v>55000</v>
      </c>
      <c r="T35" s="8">
        <f t="shared" si="21"/>
        <v>2</v>
      </c>
      <c r="U35" s="8">
        <f t="shared" si="0"/>
        <v>1</v>
      </c>
      <c r="V35" s="8">
        <f t="shared" si="1"/>
        <v>-3</v>
      </c>
      <c r="W35" s="8">
        <f t="shared" si="22"/>
        <v>0</v>
      </c>
      <c r="X35" s="8">
        <f t="shared" si="23"/>
        <v>0</v>
      </c>
      <c r="Y35" s="16"/>
      <c r="Z35" s="15">
        <f t="shared" si="24"/>
        <v>0</v>
      </c>
      <c r="AA35" s="8">
        <f t="shared" si="25"/>
        <v>0</v>
      </c>
      <c r="AB35" s="16"/>
      <c r="AC35" s="15">
        <f t="shared" si="2"/>
        <v>0</v>
      </c>
      <c r="AD35" s="8">
        <f t="shared" si="26"/>
        <v>1</v>
      </c>
      <c r="AE35" s="16"/>
      <c r="AF35" s="15">
        <f t="shared" si="27"/>
        <v>0</v>
      </c>
      <c r="AG35" s="15">
        <f t="shared" si="28"/>
        <v>0</v>
      </c>
      <c r="AH35" s="16"/>
      <c r="AI35" s="15">
        <f t="shared" si="29"/>
        <v>0</v>
      </c>
      <c r="AJ35" s="8">
        <f t="shared" si="30"/>
        <v>0</v>
      </c>
      <c r="AK35" s="8">
        <f t="shared" si="3"/>
        <v>0</v>
      </c>
      <c r="AL35" s="8">
        <f t="shared" si="4"/>
        <v>2</v>
      </c>
      <c r="AM35" s="8">
        <f t="shared" si="31"/>
        <v>0</v>
      </c>
      <c r="AN35" s="8">
        <f t="shared" si="32"/>
        <v>2</v>
      </c>
      <c r="AO35" s="8">
        <f>IFERROR(VLOOKUP(A35,PERSAMAAN!B:D,3,0),AN35)</f>
        <v>2</v>
      </c>
      <c r="AP35" s="1"/>
      <c r="AQ35" s="8">
        <f t="shared" si="5"/>
        <v>2</v>
      </c>
      <c r="AR35" s="8" t="str">
        <f>IF(AQ35=0,"-",VLOOKUP(A35,FR_HITUNG_MINMAX!A:H,8,0))</f>
        <v>SLT</v>
      </c>
      <c r="AS35" s="1" t="s">
        <v>32</v>
      </c>
      <c r="AT35" s="8" t="str">
        <f t="shared" si="6"/>
        <v>HKJ</v>
      </c>
      <c r="AU35" s="12">
        <f t="shared" si="7"/>
        <v>110000</v>
      </c>
      <c r="AV35" s="12">
        <f t="shared" si="8"/>
        <v>7262685</v>
      </c>
      <c r="AW35" s="8">
        <f t="shared" si="33"/>
        <v>2</v>
      </c>
      <c r="AX35" s="1"/>
      <c r="AY35" s="8">
        <f t="shared" si="9"/>
        <v>2</v>
      </c>
      <c r="AZ35" s="8" t="str">
        <f>IF(AY35=0,"-",VLOOKUP(A35,FR_HITUNG_MINMAX!A:I,9,0))</f>
        <v>NSA</v>
      </c>
      <c r="BB35" s="8" t="str">
        <f t="shared" si="10"/>
        <v>NSA</v>
      </c>
      <c r="BC35" s="12">
        <f t="shared" si="11"/>
        <v>110000</v>
      </c>
      <c r="BD35" s="12">
        <f t="shared" si="12"/>
        <v>57564082.685275108</v>
      </c>
      <c r="BE35" s="16"/>
      <c r="BF35" s="8">
        <f>SUMIF('REALISASI ORDER'!C:C,A35,'REALISASI ORDER'!E:E)</f>
        <v>0</v>
      </c>
      <c r="BG35" s="8">
        <f t="shared" si="34"/>
        <v>3</v>
      </c>
      <c r="BH35" s="8">
        <f t="shared" si="13"/>
        <v>4</v>
      </c>
      <c r="BI35" s="8">
        <f t="shared" si="14"/>
        <v>0</v>
      </c>
      <c r="BJ35" s="8">
        <f t="shared" si="35"/>
        <v>1</v>
      </c>
      <c r="BK35" s="33">
        <f t="shared" si="36"/>
        <v>0</v>
      </c>
      <c r="BL35" s="33">
        <f t="shared" si="15"/>
        <v>0</v>
      </c>
      <c r="BM35" s="33">
        <f t="shared" si="16"/>
        <v>3</v>
      </c>
      <c r="BN35" s="33">
        <f t="shared" si="37"/>
        <v>0</v>
      </c>
      <c r="BO35" s="8">
        <f t="shared" si="17"/>
        <v>0</v>
      </c>
      <c r="BP35" s="8">
        <f t="shared" si="18"/>
        <v>0</v>
      </c>
      <c r="BQ35" s="8">
        <f t="shared" si="38"/>
        <v>0</v>
      </c>
      <c r="BR35" s="8">
        <f>IFERROR(ROUNDDOWN(BF35*BN35/(BK35+BL35+BM35+BN),0),0)</f>
        <v>0</v>
      </c>
      <c r="BS35" s="8" t="str">
        <f t="shared" si="19"/>
        <v>12391-KZR-600</v>
      </c>
      <c r="BT35" s="8">
        <f>SUMIF(FR_HITUNG_MINMAX!A:A,ORDER!A35,FR_HITUNG_MINMAX!AS:AS)</f>
        <v>4</v>
      </c>
      <c r="BU35" s="8">
        <f t="shared" si="39"/>
        <v>0</v>
      </c>
      <c r="BV35" s="8" t="str">
        <f t="shared" si="20"/>
        <v>HKJ</v>
      </c>
      <c r="BW35" s="8" t="str">
        <f>VLOOKUP(A35,'STOK PESALAKAN'!A:F,6,0)</f>
        <v/>
      </c>
    </row>
    <row r="36" spans="1:75" ht="15" customHeight="1">
      <c r="A36" s="41" t="s">
        <v>615</v>
      </c>
      <c r="B36" s="99">
        <f>IFERROR(IFERROR(VLOOKUP(A36,'STOK PACUL'!C:H,6,0),VLOOKUP(A36,'KATEGORI PACUL'!A:C,3,0)),0)</f>
        <v>0</v>
      </c>
      <c r="C36" s="8">
        <f>IFERROR(VLOOKUP(A36,'KATEGORI PACUL'!A:D,4,0),0)</f>
        <v>0</v>
      </c>
      <c r="D36" s="99">
        <f>IFERROR(IFERROR(VLOOKUP(A36,'STOK PESALAKAN'!C:H,6,0),VLOOKUP(A36,'KATEGORI PESALAKAN'!A:C,3,0)),0)</f>
        <v>0</v>
      </c>
      <c r="E36" s="8">
        <f>IFERROR(VLOOKUP(A36,'KATEGORI PESALAKAN'!A:D,4,0),0)</f>
        <v>0</v>
      </c>
      <c r="F36" s="99">
        <f>IFERROR(IFERROR(VLOOKUP(A36,'STOK CIKDITIRO'!C:H,6,0),VLOOKUP(A36,'KATEGORI CIKDITIRO'!A:C,3,0)),0)</f>
        <v>0</v>
      </c>
      <c r="G36" s="8">
        <f>IFERROR(VLOOKUP(A36,'KATEGORI CIKDITIRO'!A:D,4,0),0)</f>
        <v>0</v>
      </c>
      <c r="H36" s="99">
        <f>IFERROR(IFERROR(VLOOKUP(A36,'STOK TRAYEMAN'!C:H,6,0),VLOOKUP(A36,'KATEGORI TRAYEMAN'!A:C,3,0)),0)</f>
        <v>0</v>
      </c>
      <c r="I36" s="8">
        <f>IFERROR(VLOOKUP(A36,'KATEGORI TRAYEMAN'!A:D,4,0),0)</f>
        <v>0</v>
      </c>
      <c r="J36" s="8" t="str">
        <f>IFERROR(VLOOKUP(A36,'NOSTOK PACUL'!A:C,3,0),IFERROR(IF(VLOOKUP(A36,'STOK PACUL'!A:B,2,0)="NOSTOK","E",VLOOKUP(A36,'KATEGORI PACUL'!A:B,2,0)),"E"))</f>
        <v>E</v>
      </c>
      <c r="K36" s="8" t="str">
        <f>IFERROR(VLOOKUP(A36,'NOSTOK PESALAKAN'!A:C,3,0),IFERROR(IF(VLOOKUP(A36,'STOK PESALAKAN'!A:B,2,0)="NOSTOK","E",VLOOKUP(A36,'KATEGORI PESALAKAN'!A:B,2,0)),"E"))</f>
        <v>E</v>
      </c>
      <c r="L36" s="8" t="str">
        <f>IFERROR(VLOOKUP(A36,'NOSTOK CIKDITIRO'!A:C,3,0),IFERROR(IF(VLOOKUP(A36,'STOK CIKDITIRO'!A:B,2,0)="NOSTOK","E",VLOOKUP(A36,'KATEGORI CIKDITIRO'!A:B,2,0)),"E"))</f>
        <v>E</v>
      </c>
      <c r="M36" s="8" t="str">
        <f>IFERROR(VLOOKUP(A36,'NOSTOK TRAYEMAN'!A:C,3,0),IFERROR(IF(VLOOKUP(A36,'STOK TRAYEMAN'!A:B,2,0)="NOSTOK","E",VLOOKUP(A36,'KATEGORI TRAYEMAN'!A:B,2,0)),"E"))</f>
        <v>E</v>
      </c>
      <c r="N36" s="8" t="str">
        <f>IFERROR(VLOOKUP(A36,FR_HITUNG_MINMAX!A:B,2,0),0)</f>
        <v>PISTON KIT VARIO (0.50)</v>
      </c>
      <c r="O36" s="8" t="str">
        <f>IFERROR(VLOOKUP(A36,FR_HITUNG_MINMAX!A:D,4,0),0)</f>
        <v>ORISIN</v>
      </c>
      <c r="P36" s="8">
        <f>IFERROR(VLOOKUP(A36,FR_HITUNG_MINMAX!A:G,7,0),1)</f>
        <v>1</v>
      </c>
      <c r="Q36" s="11" t="str">
        <f>IFERROR(VLOOKUP(A36,FR_HITUNG_MINMAX!A:J,10,0),1)</f>
        <v>1</v>
      </c>
      <c r="R36" s="8">
        <f>IFERROR(VLOOKUP(A36,FR_HITUNG_MINMAX!A:K,11,0),1)</f>
        <v>1</v>
      </c>
      <c r="S36" s="12">
        <f>IFERROR(VLOOKUP(A36,FR_HITUNG_MINMAX!A:F,6,0),0)</f>
        <v>122000</v>
      </c>
      <c r="T36" s="8">
        <f t="shared" si="21"/>
        <v>0</v>
      </c>
      <c r="U36" s="8">
        <f t="shared" si="0"/>
        <v>0</v>
      </c>
      <c r="V36" s="8">
        <f t="shared" si="1"/>
        <v>0</v>
      </c>
      <c r="W36" s="8">
        <f t="shared" si="22"/>
        <v>0</v>
      </c>
      <c r="X36" s="8">
        <f t="shared" si="23"/>
        <v>0</v>
      </c>
      <c r="Y36" s="16"/>
      <c r="Z36" s="15">
        <f t="shared" si="24"/>
        <v>0</v>
      </c>
      <c r="AA36" s="8">
        <f t="shared" si="25"/>
        <v>0</v>
      </c>
      <c r="AB36" s="16"/>
      <c r="AC36" s="15">
        <f t="shared" si="2"/>
        <v>0</v>
      </c>
      <c r="AD36" s="8">
        <f t="shared" si="26"/>
        <v>0</v>
      </c>
      <c r="AE36" s="16"/>
      <c r="AF36" s="15">
        <f t="shared" si="27"/>
        <v>0</v>
      </c>
      <c r="AG36" s="15">
        <f t="shared" si="28"/>
        <v>0</v>
      </c>
      <c r="AH36" s="16"/>
      <c r="AI36" s="15">
        <f t="shared" si="29"/>
        <v>0</v>
      </c>
      <c r="AJ36" s="8">
        <f t="shared" si="30"/>
        <v>0</v>
      </c>
      <c r="AK36" s="8">
        <f t="shared" si="3"/>
        <v>0</v>
      </c>
      <c r="AL36" s="8">
        <f t="shared" si="4"/>
        <v>0</v>
      </c>
      <c r="AM36" s="8">
        <f t="shared" si="31"/>
        <v>0</v>
      </c>
      <c r="AN36" s="8">
        <f t="shared" si="32"/>
        <v>0</v>
      </c>
      <c r="AO36" s="8">
        <f>IFERROR(VLOOKUP(A36,PERSAMAAN!B:D,3,0),AN36)</f>
        <v>0</v>
      </c>
      <c r="AP36" s="1"/>
      <c r="AQ36" s="8">
        <f t="shared" si="5"/>
        <v>0</v>
      </c>
      <c r="AR36" s="8" t="str">
        <f>IF(AQ36=0,"-",VLOOKUP(A36,FR_HITUNG_MINMAX!A:H,8,0))</f>
        <v>-</v>
      </c>
      <c r="AS36" s="1"/>
      <c r="AT36" s="8" t="str">
        <f t="shared" si="6"/>
        <v>-</v>
      </c>
      <c r="AU36" s="12">
        <f t="shared" si="7"/>
        <v>0</v>
      </c>
      <c r="AV36" s="12">
        <f t="shared" si="8"/>
        <v>0</v>
      </c>
      <c r="AW36" s="8">
        <f t="shared" si="33"/>
        <v>0</v>
      </c>
      <c r="AX36" s="1"/>
      <c r="AY36" s="8">
        <f t="shared" si="9"/>
        <v>0</v>
      </c>
      <c r="AZ36" s="8" t="str">
        <f>IF(AY36=0,"-",VLOOKUP(A36,FR_HITUNG_MINMAX!A:I,9,0))</f>
        <v>-</v>
      </c>
      <c r="BB36" s="8" t="str">
        <f t="shared" si="10"/>
        <v>-</v>
      </c>
      <c r="BC36" s="12">
        <f t="shared" si="11"/>
        <v>0</v>
      </c>
      <c r="BD36" s="12">
        <f t="shared" si="12"/>
        <v>0</v>
      </c>
      <c r="BE36" s="16"/>
      <c r="BF36" s="8">
        <f>SUMIF('REALISASI ORDER'!C:C,A36,'REALISASI ORDER'!E:E)</f>
        <v>0</v>
      </c>
      <c r="BG36" s="8">
        <f t="shared" si="34"/>
        <v>0</v>
      </c>
      <c r="BH36" s="8">
        <f t="shared" si="13"/>
        <v>0</v>
      </c>
      <c r="BI36" s="8">
        <f t="shared" si="14"/>
        <v>0</v>
      </c>
      <c r="BJ36" s="8">
        <f t="shared" si="35"/>
        <v>0</v>
      </c>
      <c r="BK36" s="33">
        <f t="shared" si="36"/>
        <v>0</v>
      </c>
      <c r="BL36" s="33">
        <f t="shared" si="15"/>
        <v>0</v>
      </c>
      <c r="BM36" s="33">
        <f t="shared" si="16"/>
        <v>0</v>
      </c>
      <c r="BN36" s="33">
        <f t="shared" si="37"/>
        <v>0</v>
      </c>
      <c r="BO36" s="8">
        <f t="shared" si="17"/>
        <v>0</v>
      </c>
      <c r="BP36" s="8">
        <f t="shared" si="18"/>
        <v>0</v>
      </c>
      <c r="BQ36" s="8">
        <f t="shared" si="38"/>
        <v>0</v>
      </c>
      <c r="BR36" s="8">
        <f>IFERROR(ROUNDDOWN(BF36*BN36/(BK36+BL36+BM36+BN),0),0)</f>
        <v>0</v>
      </c>
      <c r="BS36" s="8" t="str">
        <f t="shared" si="19"/>
        <v>131A3-KVB-930</v>
      </c>
      <c r="BT36" s="8">
        <f>SUMIF(FR_HITUNG_MINMAX!A:A,ORDER!A36,FR_HITUNG_MINMAX!AS:AS)</f>
        <v>0</v>
      </c>
      <c r="BU36" s="8">
        <f t="shared" si="39"/>
        <v>0</v>
      </c>
      <c r="BV36" s="8" t="str">
        <f t="shared" si="20"/>
        <v>-</v>
      </c>
      <c r="BW36" s="8" t="str">
        <f>VLOOKUP(A36,'STOK PESALAKAN'!A:F,6,0)</f>
        <v/>
      </c>
    </row>
    <row r="37" spans="1:75">
      <c r="A37" s="41" t="s">
        <v>198</v>
      </c>
      <c r="B37" s="99">
        <f>IFERROR(IFERROR(VLOOKUP(A37,'STOK PACUL'!C:H,6,0),VLOOKUP(A37,'KATEGORI PACUL'!A:C,3,0)),0)</f>
        <v>1</v>
      </c>
      <c r="C37" s="8">
        <f>IFERROR(VLOOKUP(A37,'KATEGORI PACUL'!A:D,4,0),0)</f>
        <v>0</v>
      </c>
      <c r="D37" s="99">
        <f>IFERROR(IFERROR(VLOOKUP(A37,'STOK PESALAKAN'!C:H,6,0),VLOOKUP(A37,'KATEGORI PESALAKAN'!A:C,3,0)),0)</f>
        <v>0</v>
      </c>
      <c r="E37" s="8">
        <f>IFERROR(VLOOKUP(A37,'KATEGORI PESALAKAN'!A:D,4,0),0)</f>
        <v>0</v>
      </c>
      <c r="F37" s="99">
        <f>IFERROR(IFERROR(VLOOKUP(A37,'STOK CIKDITIRO'!C:H,6,0),VLOOKUP(A37,'KATEGORI CIKDITIRO'!A:C,3,0)),0)</f>
        <v>0</v>
      </c>
      <c r="G37" s="8">
        <f>IFERROR(VLOOKUP(A37,'KATEGORI CIKDITIRO'!A:D,4,0),0)</f>
        <v>0</v>
      </c>
      <c r="H37" s="99">
        <f>IFERROR(IFERROR(VLOOKUP(A37,'STOK TRAYEMAN'!C:H,6,0),VLOOKUP(A37,'KATEGORI TRAYEMAN'!A:C,3,0)),0)</f>
        <v>0</v>
      </c>
      <c r="I37" s="8">
        <f>IFERROR(VLOOKUP(A37,'KATEGORI TRAYEMAN'!A:D,4,0),0)</f>
        <v>0</v>
      </c>
      <c r="J37" s="8" t="str">
        <f>IFERROR(VLOOKUP(A37,'NOSTOK PACUL'!A:C,3,0),IFERROR(IF(VLOOKUP(A37,'STOK PACUL'!A:B,2,0)="NOSTOK","E",VLOOKUP(A37,'KATEGORI PACUL'!A:B,2,0)),"E"))</f>
        <v>E</v>
      </c>
      <c r="K37" s="8" t="str">
        <f>IFERROR(VLOOKUP(A37,'NOSTOK PESALAKAN'!A:C,3,0),IFERROR(IF(VLOOKUP(A37,'STOK PESALAKAN'!A:B,2,0)="NOSTOK","E",VLOOKUP(A37,'KATEGORI PESALAKAN'!A:B,2,0)),"E"))</f>
        <v>E</v>
      </c>
      <c r="L37" s="8" t="str">
        <f>IFERROR(VLOOKUP(A37,'NOSTOK CIKDITIRO'!A:C,3,0),IFERROR(IF(VLOOKUP(A37,'STOK CIKDITIRO'!A:B,2,0)="NOSTOK","E",VLOOKUP(A37,'KATEGORI CIKDITIRO'!A:B,2,0)),"E"))</f>
        <v>E</v>
      </c>
      <c r="M37" s="8" t="str">
        <f>IFERROR(VLOOKUP(A37,'NOSTOK TRAYEMAN'!A:C,3,0),IFERROR(IF(VLOOKUP(A37,'STOK TRAYEMAN'!A:B,2,0)="NOSTOK","E",VLOOKUP(A37,'KATEGORI TRAYEMAN'!A:B,2,0)),"E"))</f>
        <v>E</v>
      </c>
      <c r="N37" s="8" t="str">
        <f>IFERROR(VLOOKUP(A37,FR_HITUNG_MINMAX!A:B,2,0),0)</f>
        <v>PISTON KIT H.VARIO 125 (0.50) ORI</v>
      </c>
      <c r="O37" s="8" t="str">
        <f>IFERROR(VLOOKUP(A37,FR_HITUNG_MINMAX!A:D,4,0),0)</f>
        <v>ORISIN</v>
      </c>
      <c r="P37" s="8">
        <f>IFERROR(VLOOKUP(A37,FR_HITUNG_MINMAX!A:G,7,0),1)</f>
        <v>1</v>
      </c>
      <c r="Q37" s="11">
        <f>IFERROR(VLOOKUP(A37,FR_HITUNG_MINMAX!A:J,10,0),1)</f>
        <v>1</v>
      </c>
      <c r="R37" s="8">
        <f>IFERROR(VLOOKUP(A37,FR_HITUNG_MINMAX!A:K,11,0),1)</f>
        <v>1</v>
      </c>
      <c r="S37" s="12">
        <f>IFERROR(VLOOKUP(A37,FR_HITUNG_MINMAX!A:F,6,0),0)</f>
        <v>123400</v>
      </c>
      <c r="T37" s="8">
        <f t="shared" si="21"/>
        <v>1</v>
      </c>
      <c r="U37" s="8">
        <f t="shared" si="0"/>
        <v>0</v>
      </c>
      <c r="V37" s="8">
        <f t="shared" si="1"/>
        <v>0</v>
      </c>
      <c r="W37" s="8">
        <f t="shared" si="22"/>
        <v>0</v>
      </c>
      <c r="X37" s="8">
        <f t="shared" si="23"/>
        <v>0</v>
      </c>
      <c r="Y37" s="16"/>
      <c r="Z37" s="15">
        <f t="shared" si="24"/>
        <v>0</v>
      </c>
      <c r="AA37" s="8">
        <f t="shared" si="25"/>
        <v>0</v>
      </c>
      <c r="AB37" s="16"/>
      <c r="AC37" s="15">
        <f t="shared" si="2"/>
        <v>0</v>
      </c>
      <c r="AD37" s="8">
        <f t="shared" si="26"/>
        <v>0</v>
      </c>
      <c r="AE37" s="16"/>
      <c r="AF37" s="15">
        <f t="shared" si="27"/>
        <v>0</v>
      </c>
      <c r="AG37" s="15">
        <f t="shared" si="28"/>
        <v>0</v>
      </c>
      <c r="AH37" s="16"/>
      <c r="AI37" s="15">
        <f t="shared" si="29"/>
        <v>0</v>
      </c>
      <c r="AJ37" s="8">
        <f t="shared" si="30"/>
        <v>0</v>
      </c>
      <c r="AK37" s="8">
        <f t="shared" si="3"/>
        <v>0</v>
      </c>
      <c r="AL37" s="8">
        <f t="shared" si="4"/>
        <v>0</v>
      </c>
      <c r="AM37" s="8">
        <f t="shared" si="31"/>
        <v>0</v>
      </c>
      <c r="AN37" s="8">
        <f t="shared" si="32"/>
        <v>0</v>
      </c>
      <c r="AO37" s="8">
        <f>IFERROR(VLOOKUP(A37,PERSAMAAN!B:D,3,0),AN37)</f>
        <v>0</v>
      </c>
      <c r="AP37" s="1"/>
      <c r="AQ37" s="8">
        <f t="shared" si="5"/>
        <v>0</v>
      </c>
      <c r="AR37" s="8" t="str">
        <f>IF(AQ37=0,"-",VLOOKUP(A37,FR_HITUNG_MINMAX!A:H,8,0))</f>
        <v>-</v>
      </c>
      <c r="AS37" s="1"/>
      <c r="AT37" s="8" t="str">
        <f t="shared" si="6"/>
        <v>-</v>
      </c>
      <c r="AU37" s="12">
        <f t="shared" si="7"/>
        <v>0</v>
      </c>
      <c r="AV37" s="12">
        <f t="shared" si="8"/>
        <v>0</v>
      </c>
      <c r="AW37" s="8">
        <f t="shared" si="33"/>
        <v>-1</v>
      </c>
      <c r="AX37" s="1"/>
      <c r="AY37" s="8">
        <f t="shared" si="9"/>
        <v>0</v>
      </c>
      <c r="AZ37" s="8" t="str">
        <f>IF(AY37=0,"-",VLOOKUP(A37,FR_HITUNG_MINMAX!A:I,9,0))</f>
        <v>-</v>
      </c>
      <c r="BB37" s="8" t="str">
        <f t="shared" si="10"/>
        <v>-</v>
      </c>
      <c r="BC37" s="12">
        <f t="shared" si="11"/>
        <v>0</v>
      </c>
      <c r="BD37" s="12">
        <f t="shared" si="12"/>
        <v>0</v>
      </c>
      <c r="BE37" s="16"/>
      <c r="BF37" s="8">
        <f>SUMIF('REALISASI ORDER'!C:C,A37,'REALISASI ORDER'!E:E)</f>
        <v>0</v>
      </c>
      <c r="BG37" s="8">
        <f t="shared" si="34"/>
        <v>1</v>
      </c>
      <c r="BH37" s="8">
        <f t="shared" si="13"/>
        <v>0</v>
      </c>
      <c r="BI37" s="8">
        <f t="shared" si="14"/>
        <v>0</v>
      </c>
      <c r="BJ37" s="8">
        <f t="shared" si="35"/>
        <v>0</v>
      </c>
      <c r="BK37" s="33">
        <f t="shared" si="36"/>
        <v>0</v>
      </c>
      <c r="BL37" s="33">
        <f t="shared" si="15"/>
        <v>0</v>
      </c>
      <c r="BM37" s="33">
        <f t="shared" si="16"/>
        <v>0</v>
      </c>
      <c r="BN37" s="33">
        <f t="shared" si="37"/>
        <v>0</v>
      </c>
      <c r="BO37" s="8">
        <f t="shared" si="17"/>
        <v>0</v>
      </c>
      <c r="BP37" s="8">
        <f t="shared" si="18"/>
        <v>0</v>
      </c>
      <c r="BQ37" s="8">
        <f t="shared" si="38"/>
        <v>0</v>
      </c>
      <c r="BR37" s="8">
        <f>IFERROR(ROUNDDOWN(BF37*BN37/(BK37+BL37+BM37+BN),0),0)</f>
        <v>0</v>
      </c>
      <c r="BS37" s="8" t="str">
        <f t="shared" si="19"/>
        <v>131A3-KWN-902</v>
      </c>
      <c r="BT37" s="8">
        <f>SUMIF(FR_HITUNG_MINMAX!A:A,ORDER!A37,FR_HITUNG_MINMAX!AS:AS)</f>
        <v>0</v>
      </c>
      <c r="BU37" s="8">
        <f t="shared" si="39"/>
        <v>0</v>
      </c>
      <c r="BV37" s="8" t="str">
        <f t="shared" si="20"/>
        <v>-</v>
      </c>
      <c r="BW37" s="8" t="str">
        <f>VLOOKUP(A37,'STOK PESALAKAN'!A:F,6,0)</f>
        <v/>
      </c>
    </row>
    <row r="38" spans="1:75" ht="15" customHeight="1">
      <c r="A38" s="41" t="s">
        <v>616</v>
      </c>
      <c r="B38" s="99">
        <f>IFERROR(IFERROR(VLOOKUP(A38,'STOK PACUL'!C:H,6,0),VLOOKUP(A38,'KATEGORI PACUL'!A:C,3,0)),0)</f>
        <v>0</v>
      </c>
      <c r="C38" s="8">
        <f>IFERROR(VLOOKUP(A38,'KATEGORI PACUL'!A:D,4,0),0)</f>
        <v>0</v>
      </c>
      <c r="D38" s="99">
        <f>IFERROR(IFERROR(VLOOKUP(A38,'STOK PESALAKAN'!C:H,6,0),VLOOKUP(A38,'KATEGORI PESALAKAN'!A:C,3,0)),0)</f>
        <v>0</v>
      </c>
      <c r="E38" s="8">
        <f>IFERROR(VLOOKUP(A38,'KATEGORI PESALAKAN'!A:D,4,0),0)</f>
        <v>0</v>
      </c>
      <c r="F38" s="99">
        <f>IFERROR(IFERROR(VLOOKUP(A38,'STOK CIKDITIRO'!C:H,6,0),VLOOKUP(A38,'KATEGORI CIKDITIRO'!A:C,3,0)),0)</f>
        <v>1</v>
      </c>
      <c r="G38" s="8">
        <f>IFERROR(VLOOKUP(A38,'KATEGORI CIKDITIRO'!A:D,4,0),0)</f>
        <v>0</v>
      </c>
      <c r="H38" s="99">
        <f>IFERROR(IFERROR(VLOOKUP(A38,'STOK TRAYEMAN'!C:H,6,0),VLOOKUP(A38,'KATEGORI TRAYEMAN'!A:C,3,0)),0)</f>
        <v>0</v>
      </c>
      <c r="I38" s="8">
        <f>IFERROR(VLOOKUP(A38,'KATEGORI TRAYEMAN'!A:D,4,0),0)</f>
        <v>0</v>
      </c>
      <c r="J38" s="8" t="str">
        <f>IFERROR(VLOOKUP(A38,'NOSTOK PACUL'!A:C,3,0),IFERROR(IF(VLOOKUP(A38,'STOK PACUL'!A:B,2,0)="NOSTOK","E",VLOOKUP(A38,'KATEGORI PACUL'!A:B,2,0)),"E"))</f>
        <v>E</v>
      </c>
      <c r="K38" s="8" t="str">
        <f>IFERROR(VLOOKUP(A38,'NOSTOK PESALAKAN'!A:C,3,0),IFERROR(IF(VLOOKUP(A38,'STOK PESALAKAN'!A:B,2,0)="NOSTOK","E",VLOOKUP(A38,'KATEGORI PESALAKAN'!A:B,2,0)),"E"))</f>
        <v>E</v>
      </c>
      <c r="L38" s="8" t="str">
        <f>IFERROR(VLOOKUP(A38,'NOSTOK CIKDITIRO'!A:C,3,0),IFERROR(IF(VLOOKUP(A38,'STOK CIKDITIRO'!A:B,2,0)="NOSTOK","E",VLOOKUP(A38,'KATEGORI CIKDITIRO'!A:B,2,0)),"E"))</f>
        <v>E</v>
      </c>
      <c r="M38" s="8" t="str">
        <f>IFERROR(VLOOKUP(A38,'NOSTOK TRAYEMAN'!A:C,3,0),IFERROR(IF(VLOOKUP(A38,'STOK TRAYEMAN'!A:B,2,0)="NOSTOK","E",VLOOKUP(A38,'KATEGORI TRAYEMAN'!A:B,2,0)),"E"))</f>
        <v>E</v>
      </c>
      <c r="N38" s="8" t="str">
        <f>IFERROR(VLOOKUP(A38,FR_HITUNG_MINMAX!A:B,2,0),0)</f>
        <v>PISTON KIT 0,50 BEAT FI</v>
      </c>
      <c r="O38" s="8" t="str">
        <f>IFERROR(VLOOKUP(A38,FR_HITUNG_MINMAX!A:D,4,0),0)</f>
        <v>ORISIN</v>
      </c>
      <c r="P38" s="8">
        <f>IFERROR(VLOOKUP(A38,FR_HITUNG_MINMAX!A:G,7,0),1)</f>
        <v>1</v>
      </c>
      <c r="Q38" s="11">
        <f>IFERROR(VLOOKUP(A38,FR_HITUNG_MINMAX!A:J,10,0),1)</f>
        <v>1</v>
      </c>
      <c r="R38" s="8">
        <f>IFERROR(VLOOKUP(A38,FR_HITUNG_MINMAX!A:K,11,0),1)</f>
        <v>1</v>
      </c>
      <c r="S38" s="12">
        <f>IFERROR(VLOOKUP(A38,FR_HITUNG_MINMAX!A:F,6,0),0)</f>
        <v>126000</v>
      </c>
      <c r="T38" s="8">
        <f t="shared" si="21"/>
        <v>0</v>
      </c>
      <c r="U38" s="8">
        <f t="shared" si="0"/>
        <v>0</v>
      </c>
      <c r="V38" s="8">
        <f t="shared" si="1"/>
        <v>1</v>
      </c>
      <c r="W38" s="8">
        <f t="shared" si="22"/>
        <v>0</v>
      </c>
      <c r="X38" s="8">
        <f t="shared" si="23"/>
        <v>0</v>
      </c>
      <c r="Y38" s="16"/>
      <c r="Z38" s="15">
        <f t="shared" si="24"/>
        <v>0</v>
      </c>
      <c r="AA38" s="8">
        <f t="shared" si="25"/>
        <v>0</v>
      </c>
      <c r="AB38" s="16"/>
      <c r="AC38" s="15">
        <f t="shared" si="2"/>
        <v>0</v>
      </c>
      <c r="AD38" s="8">
        <f t="shared" si="26"/>
        <v>0</v>
      </c>
      <c r="AE38" s="16"/>
      <c r="AF38" s="15">
        <f t="shared" si="27"/>
        <v>0</v>
      </c>
      <c r="AG38" s="15">
        <f t="shared" si="28"/>
        <v>0</v>
      </c>
      <c r="AH38" s="16"/>
      <c r="AI38" s="15">
        <f t="shared" si="29"/>
        <v>0</v>
      </c>
      <c r="AJ38" s="8">
        <f t="shared" si="30"/>
        <v>1</v>
      </c>
      <c r="AK38" s="8">
        <f t="shared" si="3"/>
        <v>0</v>
      </c>
      <c r="AL38" s="8">
        <f t="shared" si="4"/>
        <v>0</v>
      </c>
      <c r="AM38" s="8">
        <f t="shared" si="31"/>
        <v>0</v>
      </c>
      <c r="AN38" s="8">
        <f t="shared" si="32"/>
        <v>1</v>
      </c>
      <c r="AO38" s="8">
        <f>IFERROR(VLOOKUP(A38,PERSAMAAN!B:D,3,0),AN38)</f>
        <v>1</v>
      </c>
      <c r="AP38" s="1">
        <v>0</v>
      </c>
      <c r="AQ38" s="8">
        <f t="shared" si="5"/>
        <v>0</v>
      </c>
      <c r="AR38" s="8" t="str">
        <f>IF(AQ38=0,"-",VLOOKUP(A38,FR_HITUNG_MINMAX!A:H,8,0))</f>
        <v>-</v>
      </c>
      <c r="AS38" s="1"/>
      <c r="AT38" s="8" t="str">
        <f t="shared" si="6"/>
        <v>-</v>
      </c>
      <c r="AU38" s="12">
        <f t="shared" si="7"/>
        <v>0</v>
      </c>
      <c r="AV38" s="12">
        <f t="shared" si="8"/>
        <v>0</v>
      </c>
      <c r="AW38" s="8">
        <f t="shared" si="33"/>
        <v>-1</v>
      </c>
      <c r="AX38" s="1"/>
      <c r="AY38" s="8">
        <f t="shared" si="9"/>
        <v>0</v>
      </c>
      <c r="AZ38" s="8" t="str">
        <f>IF(AY38=0,"-",VLOOKUP(A38,FR_HITUNG_MINMAX!A:I,9,0))</f>
        <v>-</v>
      </c>
      <c r="BB38" s="8" t="str">
        <f t="shared" si="10"/>
        <v>-</v>
      </c>
      <c r="BC38" s="12">
        <f t="shared" si="11"/>
        <v>0</v>
      </c>
      <c r="BD38" s="12">
        <f t="shared" si="12"/>
        <v>0</v>
      </c>
      <c r="BE38" s="16"/>
      <c r="BF38" s="8">
        <f>SUMIF('REALISASI ORDER'!C:C,A38,'REALISASI ORDER'!E:E)</f>
        <v>0</v>
      </c>
      <c r="BG38" s="8">
        <f t="shared" si="34"/>
        <v>0</v>
      </c>
      <c r="BH38" s="8">
        <f t="shared" si="13"/>
        <v>0</v>
      </c>
      <c r="BI38" s="8">
        <f t="shared" si="14"/>
        <v>1</v>
      </c>
      <c r="BJ38" s="8">
        <f t="shared" si="35"/>
        <v>0</v>
      </c>
      <c r="BK38" s="33">
        <f t="shared" si="36"/>
        <v>0</v>
      </c>
      <c r="BL38" s="33">
        <f t="shared" si="15"/>
        <v>0</v>
      </c>
      <c r="BM38" s="33">
        <f t="shared" si="16"/>
        <v>0</v>
      </c>
      <c r="BN38" s="33">
        <f t="shared" si="37"/>
        <v>0</v>
      </c>
      <c r="BO38" s="8">
        <f t="shared" si="17"/>
        <v>0</v>
      </c>
      <c r="BP38" s="8">
        <f t="shared" si="18"/>
        <v>0</v>
      </c>
      <c r="BQ38" s="8">
        <f t="shared" si="38"/>
        <v>0</v>
      </c>
      <c r="BR38" s="8">
        <f>IFERROR(ROUNDDOWN(BF38*BN38/(BK38+BL38+BM38+BN),0),0)</f>
        <v>0</v>
      </c>
      <c r="BS38" s="8" t="str">
        <f t="shared" si="19"/>
        <v>131A3-KZL-305</v>
      </c>
      <c r="BT38" s="8">
        <f>SUMIF(FR_HITUNG_MINMAX!A:A,ORDER!A38,FR_HITUNG_MINMAX!AS:AS)</f>
        <v>0</v>
      </c>
      <c r="BU38" s="8">
        <f t="shared" si="39"/>
        <v>0</v>
      </c>
      <c r="BV38" s="8" t="str">
        <f t="shared" si="20"/>
        <v>-</v>
      </c>
      <c r="BW38" s="8" t="str">
        <f>VLOOKUP(A38,'STOK PESALAKAN'!A:F,6,0)</f>
        <v/>
      </c>
    </row>
    <row r="39" spans="1:75" ht="15" customHeight="1">
      <c r="A39" s="41" t="s">
        <v>2091</v>
      </c>
      <c r="B39" s="99">
        <f>IFERROR(IFERROR(VLOOKUP(A39,'STOK PACUL'!C:H,6,0),VLOOKUP(A39,'KATEGORI PACUL'!A:C,3,0)),0)</f>
        <v>0</v>
      </c>
      <c r="C39" s="8">
        <f>IFERROR(VLOOKUP(A39,'KATEGORI PACUL'!A:D,4,0),0)</f>
        <v>0</v>
      </c>
      <c r="D39" s="99">
        <f>IFERROR(IFERROR(VLOOKUP(A39,'STOK PESALAKAN'!C:H,6,0),VLOOKUP(A39,'KATEGORI PESALAKAN'!A:C,3,0)),0)</f>
        <v>0</v>
      </c>
      <c r="E39" s="8">
        <f>IFERROR(VLOOKUP(A39,'KATEGORI PESALAKAN'!A:D,4,0),0)</f>
        <v>0</v>
      </c>
      <c r="F39" s="99">
        <f>IFERROR(IFERROR(VLOOKUP(A39,'STOK CIKDITIRO'!C:H,6,0),VLOOKUP(A39,'KATEGORI CIKDITIRO'!A:C,3,0)),0)</f>
        <v>0</v>
      </c>
      <c r="G39" s="8">
        <f>IFERROR(VLOOKUP(A39,'KATEGORI CIKDITIRO'!A:D,4,0),0)</f>
        <v>0</v>
      </c>
      <c r="H39" s="99">
        <f>IFERROR(IFERROR(VLOOKUP(A39,'STOK TRAYEMAN'!C:H,6,0),VLOOKUP(A39,'KATEGORI TRAYEMAN'!A:C,3,0)),0)</f>
        <v>0</v>
      </c>
      <c r="I39" s="8">
        <f>IFERROR(VLOOKUP(A39,'KATEGORI TRAYEMAN'!A:D,4,0),0)</f>
        <v>0</v>
      </c>
      <c r="J39" s="8" t="str">
        <f>IFERROR(VLOOKUP(A39,'NOSTOK PACUL'!A:C,3,0),IFERROR(IF(VLOOKUP(A39,'STOK PACUL'!A:B,2,0)="NOSTOK","E",VLOOKUP(A39,'KATEGORI PACUL'!A:B,2,0)),"E"))</f>
        <v>E</v>
      </c>
      <c r="K39" s="8" t="str">
        <f>IFERROR(VLOOKUP(A39,'NOSTOK PESALAKAN'!A:C,3,0),IFERROR(IF(VLOOKUP(A39,'STOK PESALAKAN'!A:B,2,0)="NOSTOK","E",VLOOKUP(A39,'KATEGORI PESALAKAN'!A:B,2,0)),"E"))</f>
        <v>E</v>
      </c>
      <c r="L39" s="8" t="str">
        <f>IFERROR(VLOOKUP(A39,'NOSTOK CIKDITIRO'!A:C,3,0),IFERROR(IF(VLOOKUP(A39,'STOK CIKDITIRO'!A:B,2,0)="NOSTOK","E",VLOOKUP(A39,'KATEGORI CIKDITIRO'!A:B,2,0)),"E"))</f>
        <v>E</v>
      </c>
      <c r="M39" s="8" t="str">
        <f>IFERROR(VLOOKUP(A39,'NOSTOK TRAYEMAN'!A:C,3,0),IFERROR(IF(VLOOKUP(A39,'STOK TRAYEMAN'!A:B,2,0)="NOSTOK","E",VLOOKUP(A39,'KATEGORI TRAYEMAN'!A:B,2,0)),"E"))</f>
        <v>E</v>
      </c>
      <c r="N39" s="8" t="str">
        <f>IFERROR(VLOOKUP(A39,FR_HITUNG_MINMAX!A:B,2,0),0)</f>
        <v>RANTAI KETENG 88L</v>
      </c>
      <c r="O39" s="8" t="str">
        <f>IFERROR(VLOOKUP(A39,FR_HITUNG_MINMAX!A:D,4,0),0)</f>
        <v>ORISIN</v>
      </c>
      <c r="P39" s="8">
        <f>IFERROR(VLOOKUP(A39,FR_HITUNG_MINMAX!A:G,7,0),1)</f>
        <v>1</v>
      </c>
      <c r="Q39" s="11" t="str">
        <f>IFERROR(VLOOKUP(A39,FR_HITUNG_MINMAX!A:J,10,0),1)</f>
        <v>1</v>
      </c>
      <c r="R39" s="8">
        <f>IFERROR(VLOOKUP(A39,FR_HITUNG_MINMAX!A:K,11,0),1)</f>
        <v>1</v>
      </c>
      <c r="S39" s="12">
        <f>IFERROR(VLOOKUP(A39,FR_HITUNG_MINMAX!A:F,6,0),0)</f>
        <v>38000</v>
      </c>
      <c r="T39" s="8">
        <f t="shared" si="21"/>
        <v>0</v>
      </c>
      <c r="U39" s="8">
        <f t="shared" si="0"/>
        <v>0</v>
      </c>
      <c r="V39" s="8">
        <f t="shared" si="1"/>
        <v>0</v>
      </c>
      <c r="W39" s="8">
        <f t="shared" si="22"/>
        <v>0</v>
      </c>
      <c r="X39" s="8">
        <f t="shared" si="23"/>
        <v>0</v>
      </c>
      <c r="Y39" s="16"/>
      <c r="Z39" s="15">
        <f t="shared" si="24"/>
        <v>0</v>
      </c>
      <c r="AA39" s="8">
        <f t="shared" si="25"/>
        <v>0</v>
      </c>
      <c r="AB39" s="16"/>
      <c r="AC39" s="15">
        <f t="shared" si="2"/>
        <v>0</v>
      </c>
      <c r="AD39" s="8">
        <f t="shared" si="26"/>
        <v>0</v>
      </c>
      <c r="AE39" s="16"/>
      <c r="AF39" s="15">
        <f t="shared" si="27"/>
        <v>0</v>
      </c>
      <c r="AG39" s="15">
        <f t="shared" si="28"/>
        <v>0</v>
      </c>
      <c r="AH39" s="16"/>
      <c r="AI39" s="15">
        <f t="shared" si="29"/>
        <v>0</v>
      </c>
      <c r="AJ39" s="8">
        <f t="shared" si="30"/>
        <v>0</v>
      </c>
      <c r="AK39" s="8">
        <f t="shared" si="3"/>
        <v>0</v>
      </c>
      <c r="AL39" s="8">
        <f t="shared" si="4"/>
        <v>0</v>
      </c>
      <c r="AM39" s="8">
        <f t="shared" si="31"/>
        <v>0</v>
      </c>
      <c r="AN39" s="8">
        <f t="shared" si="32"/>
        <v>0</v>
      </c>
      <c r="AO39" s="8">
        <f>IFERROR(VLOOKUP(A39,PERSAMAAN!B:D,3,0),AN39)</f>
        <v>0</v>
      </c>
      <c r="AP39" s="1"/>
      <c r="AQ39" s="8">
        <f t="shared" si="5"/>
        <v>0</v>
      </c>
      <c r="AR39" s="8" t="str">
        <f>IF(AQ39=0,"-",VLOOKUP(A39,FR_HITUNG_MINMAX!A:H,8,0))</f>
        <v>-</v>
      </c>
      <c r="AS39" s="1"/>
      <c r="AT39" s="8" t="str">
        <f t="shared" si="6"/>
        <v>-</v>
      </c>
      <c r="AU39" s="12">
        <f t="shared" si="7"/>
        <v>0</v>
      </c>
      <c r="AV39" s="12">
        <f t="shared" si="8"/>
        <v>0</v>
      </c>
      <c r="AW39" s="8">
        <f t="shared" si="33"/>
        <v>0</v>
      </c>
      <c r="AX39" s="1"/>
      <c r="AY39" s="8">
        <f t="shared" si="9"/>
        <v>0</v>
      </c>
      <c r="AZ39" s="8" t="str">
        <f>IF(AY39=0,"-",VLOOKUP(A39,FR_HITUNG_MINMAX!A:I,9,0))</f>
        <v>-</v>
      </c>
      <c r="BB39" s="8" t="str">
        <f t="shared" si="10"/>
        <v>-</v>
      </c>
      <c r="BC39" s="12">
        <f t="shared" si="11"/>
        <v>0</v>
      </c>
      <c r="BD39" s="12">
        <f t="shared" si="12"/>
        <v>0</v>
      </c>
      <c r="BE39" s="16"/>
      <c r="BF39" s="8">
        <f>SUMIF('REALISASI ORDER'!C:C,A39,'REALISASI ORDER'!E:E)</f>
        <v>0</v>
      </c>
      <c r="BG39" s="8">
        <f t="shared" si="34"/>
        <v>0</v>
      </c>
      <c r="BH39" s="8">
        <f t="shared" si="13"/>
        <v>0</v>
      </c>
      <c r="BI39" s="8">
        <f t="shared" si="14"/>
        <v>0</v>
      </c>
      <c r="BJ39" s="8">
        <f t="shared" si="35"/>
        <v>0</v>
      </c>
      <c r="BK39" s="33">
        <f t="shared" si="36"/>
        <v>0</v>
      </c>
      <c r="BL39" s="33">
        <f t="shared" si="15"/>
        <v>0</v>
      </c>
      <c r="BM39" s="33">
        <f t="shared" si="16"/>
        <v>0</v>
      </c>
      <c r="BN39" s="33">
        <f t="shared" si="37"/>
        <v>0</v>
      </c>
      <c r="BO39" s="8">
        <f t="shared" si="17"/>
        <v>0</v>
      </c>
      <c r="BP39" s="8">
        <f t="shared" si="18"/>
        <v>0</v>
      </c>
      <c r="BQ39" s="8">
        <f t="shared" si="38"/>
        <v>0</v>
      </c>
      <c r="BR39" s="8">
        <f>IFERROR(ROUNDDOWN(BF39*BN39/(BK39+BL39+BM39+BN),0),0)</f>
        <v>0</v>
      </c>
      <c r="BS39" s="8" t="str">
        <f t="shared" si="19"/>
        <v>14401-KYZ-900</v>
      </c>
      <c r="BT39" s="8">
        <f>SUMIF(FR_HITUNG_MINMAX!A:A,ORDER!A39,FR_HITUNG_MINMAX!AS:AS)</f>
        <v>0</v>
      </c>
      <c r="BU39" s="8">
        <f t="shared" si="39"/>
        <v>0</v>
      </c>
      <c r="BV39" s="8" t="str">
        <f t="shared" si="20"/>
        <v>-</v>
      </c>
      <c r="BW39" s="8" t="str">
        <f>VLOOKUP(A39,'STOK PESALAKAN'!A:F,6,0)</f>
        <v/>
      </c>
    </row>
    <row r="40" spans="1:75" ht="15" customHeight="1">
      <c r="A40" s="41" t="s">
        <v>540</v>
      </c>
      <c r="B40" s="99">
        <f>IFERROR(IFERROR(VLOOKUP(A40,'STOK PACUL'!C:H,6,0),VLOOKUP(A40,'KATEGORI PACUL'!A:C,3,0)),0)</f>
        <v>0</v>
      </c>
      <c r="C40" s="8">
        <f>IFERROR(VLOOKUP(A40,'KATEGORI PACUL'!A:D,4,0),0)</f>
        <v>1</v>
      </c>
      <c r="D40" s="99">
        <f>IFERROR(IFERROR(VLOOKUP(A40,'STOK PESALAKAN'!C:H,6,0),VLOOKUP(A40,'KATEGORI PESALAKAN'!A:C,3,0)),0)</f>
        <v>0</v>
      </c>
      <c r="E40" s="8">
        <f>IFERROR(VLOOKUP(A40,'KATEGORI PESALAKAN'!A:D,4,0),0)</f>
        <v>1</v>
      </c>
      <c r="F40" s="99">
        <f>IFERROR(IFERROR(VLOOKUP(A40,'STOK CIKDITIRO'!C:H,6,0),VLOOKUP(A40,'KATEGORI CIKDITIRO'!A:C,3,0)),0)</f>
        <v>0</v>
      </c>
      <c r="G40" s="8">
        <f>IFERROR(VLOOKUP(A40,'KATEGORI CIKDITIRO'!A:D,4,0),0)</f>
        <v>0</v>
      </c>
      <c r="H40" s="99">
        <f>IFERROR(IFERROR(VLOOKUP(A40,'STOK TRAYEMAN'!C:H,6,0),VLOOKUP(A40,'KATEGORI TRAYEMAN'!A:C,3,0)),0)</f>
        <v>0</v>
      </c>
      <c r="I40" s="8">
        <f>IFERROR(VLOOKUP(A40,'KATEGORI TRAYEMAN'!A:D,4,0),0)</f>
        <v>0</v>
      </c>
      <c r="J40" s="8" t="str">
        <f>IFERROR(VLOOKUP(A40,'NOSTOK PACUL'!A:C,3,0),IFERROR(IF(VLOOKUP(A40,'STOK PACUL'!A:B,2,0)="NOSTOK","E",VLOOKUP(A40,'KATEGORI PACUL'!A:B,2,0)),"E"))</f>
        <v>E</v>
      </c>
      <c r="K40" s="8" t="str">
        <f>IFERROR(VLOOKUP(A40,'NOSTOK PESALAKAN'!A:C,3,0),IFERROR(IF(VLOOKUP(A40,'STOK PESALAKAN'!A:B,2,0)="NOSTOK","E",VLOOKUP(A40,'KATEGORI PESALAKAN'!A:B,2,0)),"E"))</f>
        <v>D</v>
      </c>
      <c r="L40" s="8" t="str">
        <f>IFERROR(VLOOKUP(A40,'NOSTOK CIKDITIRO'!A:C,3,0),IFERROR(IF(VLOOKUP(A40,'STOK CIKDITIRO'!A:B,2,0)="NOSTOK","E",VLOOKUP(A40,'KATEGORI CIKDITIRO'!A:B,2,0)),"E"))</f>
        <v>E</v>
      </c>
      <c r="M40" s="8" t="str">
        <f>IFERROR(VLOOKUP(A40,'NOSTOK TRAYEMAN'!A:C,3,0),IFERROR(IF(VLOOKUP(A40,'STOK TRAYEMAN'!A:B,2,0)="NOSTOK","E",VLOOKUP(A40,'KATEGORI TRAYEMAN'!A:B,2,0)),"E"))</f>
        <v>E</v>
      </c>
      <c r="N40" s="8" t="str">
        <f>IFERROR(VLOOKUP(A40,FR_HITUNG_MINMAX!A:B,2,0),0)</f>
        <v>TENSIONER H.VARIO 125 ORI</v>
      </c>
      <c r="O40" s="8" t="str">
        <f>IFERROR(VLOOKUP(A40,FR_HITUNG_MINMAX!A:D,4,0),0)</f>
        <v>ORISIN</v>
      </c>
      <c r="P40" s="8">
        <f>IFERROR(VLOOKUP(A40,FR_HITUNG_MINMAX!A:G,7,0),1)</f>
        <v>1</v>
      </c>
      <c r="Q40" s="11" t="str">
        <f>IFERROR(VLOOKUP(A40,FR_HITUNG_MINMAX!A:J,10,0),1)</f>
        <v>1</v>
      </c>
      <c r="R40" s="8">
        <f>IFERROR(VLOOKUP(A40,FR_HITUNG_MINMAX!A:K,11,0),1)</f>
        <v>1</v>
      </c>
      <c r="S40" s="12">
        <f>IFERROR(VLOOKUP(A40,FR_HITUNG_MINMAX!A:F,6,0),0)</f>
        <v>75500</v>
      </c>
      <c r="T40" s="8">
        <f t="shared" si="21"/>
        <v>-1</v>
      </c>
      <c r="U40" s="8">
        <f t="shared" si="0"/>
        <v>-1</v>
      </c>
      <c r="V40" s="8">
        <f t="shared" si="1"/>
        <v>0</v>
      </c>
      <c r="W40" s="8">
        <f t="shared" si="22"/>
        <v>0</v>
      </c>
      <c r="X40" s="8">
        <f t="shared" si="23"/>
        <v>0</v>
      </c>
      <c r="Y40" s="16"/>
      <c r="Z40" s="15">
        <f t="shared" si="24"/>
        <v>0</v>
      </c>
      <c r="AA40" s="8">
        <f t="shared" si="25"/>
        <v>0</v>
      </c>
      <c r="AB40" s="16"/>
      <c r="AC40" s="15">
        <f t="shared" si="2"/>
        <v>0</v>
      </c>
      <c r="AD40" s="8">
        <f t="shared" si="26"/>
        <v>0</v>
      </c>
      <c r="AE40" s="16"/>
      <c r="AF40" s="15">
        <f t="shared" si="27"/>
        <v>0</v>
      </c>
      <c r="AG40" s="15">
        <f t="shared" si="28"/>
        <v>0</v>
      </c>
      <c r="AH40" s="16"/>
      <c r="AI40" s="15">
        <f t="shared" si="29"/>
        <v>0</v>
      </c>
      <c r="AJ40" s="8">
        <f t="shared" si="30"/>
        <v>1</v>
      </c>
      <c r="AK40" s="8">
        <f t="shared" si="3"/>
        <v>1</v>
      </c>
      <c r="AL40" s="8">
        <f t="shared" si="4"/>
        <v>0</v>
      </c>
      <c r="AM40" s="8">
        <f t="shared" si="31"/>
        <v>0</v>
      </c>
      <c r="AN40" s="8">
        <f t="shared" si="32"/>
        <v>2</v>
      </c>
      <c r="AO40" s="8">
        <f>IFERROR(VLOOKUP(A40,PERSAMAAN!B:D,3,0),AN40)</f>
        <v>2</v>
      </c>
      <c r="AP40" s="1">
        <v>1</v>
      </c>
      <c r="AQ40" s="8">
        <f t="shared" si="5"/>
        <v>1</v>
      </c>
      <c r="AR40" s="8" t="str">
        <f>IF(AQ40=0,"-",VLOOKUP(A40,FR_HITUNG_MINMAX!A:H,8,0))</f>
        <v>NSA</v>
      </c>
      <c r="AS40" s="1" t="s">
        <v>171</v>
      </c>
      <c r="AT40" s="8" t="str">
        <f t="shared" si="6"/>
        <v>AHASS</v>
      </c>
      <c r="AU40" s="12">
        <f t="shared" si="7"/>
        <v>75500</v>
      </c>
      <c r="AV40" s="12">
        <f t="shared" si="8"/>
        <v>2437200</v>
      </c>
      <c r="AW40" s="8">
        <f t="shared" si="33"/>
        <v>1</v>
      </c>
      <c r="AX40" s="1"/>
      <c r="AY40" s="8">
        <f t="shared" si="9"/>
        <v>1</v>
      </c>
      <c r="AZ40" s="8" t="str">
        <f>IF(AY40=0,"-",VLOOKUP(A40,FR_HITUNG_MINMAX!A:I,9,0))</f>
        <v>NSA</v>
      </c>
      <c r="BB40" s="8" t="str">
        <f t="shared" si="10"/>
        <v>NSA</v>
      </c>
      <c r="BC40" s="12">
        <f t="shared" si="11"/>
        <v>75500</v>
      </c>
      <c r="BD40" s="12">
        <f t="shared" si="12"/>
        <v>57564082.685275108</v>
      </c>
      <c r="BE40" s="16"/>
      <c r="BF40" s="8">
        <f>SUMIF('REALISASI ORDER'!C:C,A40,'REALISASI ORDER'!E:E)</f>
        <v>0</v>
      </c>
      <c r="BG40" s="8">
        <f t="shared" si="34"/>
        <v>0</v>
      </c>
      <c r="BH40" s="8">
        <f t="shared" si="13"/>
        <v>0</v>
      </c>
      <c r="BI40" s="8">
        <f t="shared" si="14"/>
        <v>0</v>
      </c>
      <c r="BJ40" s="8">
        <f t="shared" si="35"/>
        <v>0</v>
      </c>
      <c r="BK40" s="33">
        <f t="shared" si="36"/>
        <v>0</v>
      </c>
      <c r="BL40" s="33">
        <f t="shared" si="15"/>
        <v>1</v>
      </c>
      <c r="BM40" s="33">
        <f t="shared" si="16"/>
        <v>0</v>
      </c>
      <c r="BN40" s="33">
        <f t="shared" si="37"/>
        <v>0</v>
      </c>
      <c r="BO40" s="8">
        <f t="shared" si="17"/>
        <v>0</v>
      </c>
      <c r="BP40" s="8">
        <f t="shared" si="18"/>
        <v>0</v>
      </c>
      <c r="BQ40" s="8">
        <f t="shared" si="38"/>
        <v>0</v>
      </c>
      <c r="BR40" s="8">
        <f>IFERROR(ROUNDDOWN(BF40*BN40/(BK40+BL40+BM40+BN),0),0)</f>
        <v>0</v>
      </c>
      <c r="BS40" s="8" t="str">
        <f t="shared" si="19"/>
        <v>14520-GFC-771</v>
      </c>
      <c r="BT40" s="8">
        <f>SUMIF(FR_HITUNG_MINMAX!A:A,ORDER!A40,FR_HITUNG_MINMAX!AS:AS)</f>
        <v>2</v>
      </c>
      <c r="BU40" s="8">
        <f t="shared" si="39"/>
        <v>0</v>
      </c>
      <c r="BV40" s="8" t="str">
        <f t="shared" si="20"/>
        <v>AHASS</v>
      </c>
      <c r="BW40" s="8" t="str">
        <f>VLOOKUP(A40,'STOK PESALAKAN'!A:F,6,0)</f>
        <v/>
      </c>
    </row>
    <row r="41" spans="1:75" ht="15" customHeight="1">
      <c r="A41" s="41" t="s">
        <v>1740</v>
      </c>
      <c r="B41" s="99">
        <f>IFERROR(IFERROR(VLOOKUP(A41,'STOK PACUL'!C:H,6,0),VLOOKUP(A41,'KATEGORI PACUL'!A:C,3,0)),0)</f>
        <v>0</v>
      </c>
      <c r="C41" s="8">
        <f>IFERROR(VLOOKUP(A41,'KATEGORI PACUL'!A:D,4,0),0)</f>
        <v>0</v>
      </c>
      <c r="D41" s="99">
        <f>IFERROR(IFERROR(VLOOKUP(A41,'STOK PESALAKAN'!C:H,6,0),VLOOKUP(A41,'KATEGORI PESALAKAN'!A:C,3,0)),0)</f>
        <v>0</v>
      </c>
      <c r="E41" s="8">
        <f>IFERROR(VLOOKUP(A41,'KATEGORI PESALAKAN'!A:D,4,0),0)</f>
        <v>0</v>
      </c>
      <c r="F41" s="99">
        <f>IFERROR(IFERROR(VLOOKUP(A41,'STOK CIKDITIRO'!C:H,6,0),VLOOKUP(A41,'KATEGORI CIKDITIRO'!A:C,3,0)),0)</f>
        <v>0</v>
      </c>
      <c r="G41" s="8">
        <f>IFERROR(VLOOKUP(A41,'KATEGORI CIKDITIRO'!A:D,4,0),0)</f>
        <v>0</v>
      </c>
      <c r="H41" s="99">
        <f>IFERROR(IFERROR(VLOOKUP(A41,'STOK TRAYEMAN'!C:H,6,0),VLOOKUP(A41,'KATEGORI TRAYEMAN'!A:C,3,0)),0)</f>
        <v>0</v>
      </c>
      <c r="I41" s="8">
        <f>IFERROR(VLOOKUP(A41,'KATEGORI TRAYEMAN'!A:D,4,0),0)</f>
        <v>0</v>
      </c>
      <c r="J41" s="8" t="str">
        <f>IFERROR(VLOOKUP(A41,'NOSTOK PACUL'!A:C,3,0),IFERROR(IF(VLOOKUP(A41,'STOK PACUL'!A:B,2,0)="NOSTOK","E",VLOOKUP(A41,'KATEGORI PACUL'!A:B,2,0)),"E"))</f>
        <v>E</v>
      </c>
      <c r="K41" s="8" t="str">
        <f>IFERROR(VLOOKUP(A41,'NOSTOK PESALAKAN'!A:C,3,0),IFERROR(IF(VLOOKUP(A41,'STOK PESALAKAN'!A:B,2,0)="NOSTOK","E",VLOOKUP(A41,'KATEGORI PESALAKAN'!A:B,2,0)),"E"))</f>
        <v>E</v>
      </c>
      <c r="L41" s="8" t="str">
        <f>IFERROR(VLOOKUP(A41,'NOSTOK CIKDITIRO'!A:C,3,0),IFERROR(IF(VLOOKUP(A41,'STOK CIKDITIRO'!A:B,2,0)="NOSTOK","E",VLOOKUP(A41,'KATEGORI CIKDITIRO'!A:B,2,0)),"E"))</f>
        <v>E</v>
      </c>
      <c r="M41" s="8" t="str">
        <f>IFERROR(VLOOKUP(A41,'NOSTOK TRAYEMAN'!A:C,3,0),IFERROR(IF(VLOOKUP(A41,'STOK TRAYEMAN'!A:B,2,0)="NOSTOK","E",VLOOKUP(A41,'KATEGORI TRAYEMAN'!A:B,2,0)),"E"))</f>
        <v>E</v>
      </c>
      <c r="N41" s="8" t="str">
        <f>IFERROR(VLOOKUP(A41,FR_HITUNG_MINMAX!A:B,2,0),0)</f>
        <v>TENSIONER PANJANG H.VARIO CARBU AHM</v>
      </c>
      <c r="O41" s="8" t="str">
        <f>IFERROR(VLOOKUP(A41,FR_HITUNG_MINMAX!A:D,4,0),0)</f>
        <v>ORISIN</v>
      </c>
      <c r="P41" s="8">
        <f>IFERROR(VLOOKUP(A41,FR_HITUNG_MINMAX!A:G,7,0),1)</f>
        <v>1</v>
      </c>
      <c r="Q41" s="11">
        <f>IFERROR(VLOOKUP(A41,FR_HITUNG_MINMAX!A:J,10,0),1)</f>
        <v>1</v>
      </c>
      <c r="R41" s="8">
        <f>IFERROR(VLOOKUP(A41,FR_HITUNG_MINMAX!A:K,11,0),1)</f>
        <v>1</v>
      </c>
      <c r="S41" s="12">
        <f>IFERROR(VLOOKUP(A41,FR_HITUNG_MINMAX!A:F,6,0),0)</f>
        <v>8800</v>
      </c>
      <c r="T41" s="8">
        <f t="shared" si="21"/>
        <v>0</v>
      </c>
      <c r="U41" s="8">
        <f t="shared" si="0"/>
        <v>0</v>
      </c>
      <c r="V41" s="8">
        <f t="shared" si="1"/>
        <v>0</v>
      </c>
      <c r="W41" s="8">
        <f t="shared" si="22"/>
        <v>0</v>
      </c>
      <c r="X41" s="8">
        <f t="shared" si="23"/>
        <v>0</v>
      </c>
      <c r="Y41" s="16"/>
      <c r="Z41" s="15">
        <f t="shared" si="24"/>
        <v>0</v>
      </c>
      <c r="AA41" s="8">
        <f t="shared" si="25"/>
        <v>0</v>
      </c>
      <c r="AB41" s="16"/>
      <c r="AC41" s="15">
        <f t="shared" si="2"/>
        <v>0</v>
      </c>
      <c r="AD41" s="8">
        <f t="shared" si="26"/>
        <v>0</v>
      </c>
      <c r="AE41" s="16"/>
      <c r="AF41" s="15">
        <f t="shared" si="27"/>
        <v>0</v>
      </c>
      <c r="AG41" s="15">
        <f t="shared" si="28"/>
        <v>0</v>
      </c>
      <c r="AH41" s="16"/>
      <c r="AI41" s="15">
        <f t="shared" si="29"/>
        <v>0</v>
      </c>
      <c r="AJ41" s="8">
        <f t="shared" si="30"/>
        <v>0</v>
      </c>
      <c r="AK41" s="8">
        <f t="shared" si="3"/>
        <v>0</v>
      </c>
      <c r="AL41" s="8">
        <f t="shared" si="4"/>
        <v>0</v>
      </c>
      <c r="AM41" s="8">
        <f t="shared" si="31"/>
        <v>0</v>
      </c>
      <c r="AN41" s="8">
        <f t="shared" si="32"/>
        <v>0</v>
      </c>
      <c r="AO41" s="8">
        <f>IFERROR(VLOOKUP(A41,PERSAMAAN!B:D,3,0),AN41)</f>
        <v>0</v>
      </c>
      <c r="AP41" s="1"/>
      <c r="AQ41" s="8">
        <f t="shared" si="5"/>
        <v>0</v>
      </c>
      <c r="AR41" s="8" t="str">
        <f>IF(AQ41=0,"-",VLOOKUP(A41,FR_HITUNG_MINMAX!A:H,8,0))</f>
        <v>-</v>
      </c>
      <c r="AS41" s="1"/>
      <c r="AT41" s="8" t="str">
        <f t="shared" si="6"/>
        <v>-</v>
      </c>
      <c r="AU41" s="12">
        <f t="shared" si="7"/>
        <v>0</v>
      </c>
      <c r="AV41" s="12">
        <f t="shared" si="8"/>
        <v>0</v>
      </c>
      <c r="AW41" s="8">
        <f t="shared" si="33"/>
        <v>0</v>
      </c>
      <c r="AX41" s="1"/>
      <c r="AY41" s="8">
        <f t="shared" si="9"/>
        <v>0</v>
      </c>
      <c r="AZ41" s="8" t="str">
        <f>IF(AY41=0,"-",VLOOKUP(A41,FR_HITUNG_MINMAX!A:I,9,0))</f>
        <v>-</v>
      </c>
      <c r="BB41" s="8" t="str">
        <f t="shared" si="10"/>
        <v>-</v>
      </c>
      <c r="BC41" s="12">
        <f t="shared" si="11"/>
        <v>0</v>
      </c>
      <c r="BD41" s="12">
        <f t="shared" si="12"/>
        <v>0</v>
      </c>
      <c r="BE41" s="16"/>
      <c r="BF41" s="8">
        <f>SUMIF('REALISASI ORDER'!C:C,A41,'REALISASI ORDER'!E:E)</f>
        <v>0</v>
      </c>
      <c r="BG41" s="8">
        <f t="shared" si="34"/>
        <v>0</v>
      </c>
      <c r="BH41" s="8">
        <f t="shared" si="13"/>
        <v>0</v>
      </c>
      <c r="BI41" s="8">
        <f t="shared" si="14"/>
        <v>0</v>
      </c>
      <c r="BJ41" s="8">
        <f t="shared" si="35"/>
        <v>0</v>
      </c>
      <c r="BK41" s="33">
        <f t="shared" si="36"/>
        <v>0</v>
      </c>
      <c r="BL41" s="33">
        <f t="shared" si="15"/>
        <v>0</v>
      </c>
      <c r="BM41" s="33">
        <f t="shared" si="16"/>
        <v>0</v>
      </c>
      <c r="BN41" s="33">
        <f t="shared" si="37"/>
        <v>0</v>
      </c>
      <c r="BO41" s="8">
        <f t="shared" si="17"/>
        <v>0</v>
      </c>
      <c r="BP41" s="8">
        <f t="shared" si="18"/>
        <v>0</v>
      </c>
      <c r="BQ41" s="8">
        <f t="shared" si="38"/>
        <v>0</v>
      </c>
      <c r="BR41" s="8">
        <f>IFERROR(ROUNDDOWN(BF41*BN41/(BK41+BL41+BM41+BN),0),0)</f>
        <v>0</v>
      </c>
      <c r="BS41" s="8" t="str">
        <f t="shared" si="19"/>
        <v>14611-KVB-900</v>
      </c>
      <c r="BT41" s="8">
        <f>SUMIF(FR_HITUNG_MINMAX!A:A,ORDER!A41,FR_HITUNG_MINMAX!AS:AS)</f>
        <v>0</v>
      </c>
      <c r="BU41" s="8">
        <f t="shared" si="39"/>
        <v>0</v>
      </c>
      <c r="BV41" s="8" t="str">
        <f t="shared" si="20"/>
        <v>-</v>
      </c>
      <c r="BW41" s="8" t="e">
        <f>VLOOKUP(A41,'STOK PESALAKAN'!A:F,6,0)</f>
        <v>#N/A</v>
      </c>
    </row>
    <row r="42" spans="1:75" ht="15" customHeight="1">
      <c r="A42" s="41" t="s">
        <v>2098</v>
      </c>
      <c r="B42" s="99">
        <f>IFERROR(IFERROR(VLOOKUP(A42,'STOK PACUL'!C:H,6,0),VLOOKUP(A42,'KATEGORI PACUL'!A:C,3,0)),0)</f>
        <v>0</v>
      </c>
      <c r="C42" s="8">
        <f>IFERROR(VLOOKUP(A42,'KATEGORI PACUL'!A:D,4,0),0)</f>
        <v>0</v>
      </c>
      <c r="D42" s="99">
        <f>IFERROR(IFERROR(VLOOKUP(A42,'STOK PESALAKAN'!C:H,6,0),VLOOKUP(A42,'KATEGORI PESALAKAN'!A:C,3,0)),0)</f>
        <v>0</v>
      </c>
      <c r="E42" s="8">
        <f>IFERROR(VLOOKUP(A42,'KATEGORI PESALAKAN'!A:D,4,0),0)</f>
        <v>0</v>
      </c>
      <c r="F42" s="99">
        <f>IFERROR(IFERROR(VLOOKUP(A42,'STOK CIKDITIRO'!C:H,6,0),VLOOKUP(A42,'KATEGORI CIKDITIRO'!A:C,3,0)),0)</f>
        <v>0</v>
      </c>
      <c r="G42" s="8">
        <f>IFERROR(VLOOKUP(A42,'KATEGORI CIKDITIRO'!A:D,4,0),0)</f>
        <v>0</v>
      </c>
      <c r="H42" s="99">
        <f>IFERROR(IFERROR(VLOOKUP(A42,'STOK TRAYEMAN'!C:H,6,0),VLOOKUP(A42,'KATEGORI TRAYEMAN'!A:C,3,0)),0)</f>
        <v>0</v>
      </c>
      <c r="I42" s="8">
        <f>IFERROR(VLOOKUP(A42,'KATEGORI TRAYEMAN'!A:D,4,0),0)</f>
        <v>0</v>
      </c>
      <c r="J42" s="8" t="str">
        <f>IFERROR(VLOOKUP(A42,'NOSTOK PACUL'!A:C,3,0),IFERROR(IF(VLOOKUP(A42,'STOK PACUL'!A:B,2,0)="NOSTOK","E",VLOOKUP(A42,'KATEGORI PACUL'!A:B,2,0)),"E"))</f>
        <v>E</v>
      </c>
      <c r="K42" s="8" t="str">
        <f>IFERROR(VLOOKUP(A42,'NOSTOK PESALAKAN'!A:C,3,0),IFERROR(IF(VLOOKUP(A42,'STOK PESALAKAN'!A:B,2,0)="NOSTOK","E",VLOOKUP(A42,'KATEGORI PESALAKAN'!A:B,2,0)),"E"))</f>
        <v>E</v>
      </c>
      <c r="L42" s="8" t="str">
        <f>IFERROR(VLOOKUP(A42,'NOSTOK CIKDITIRO'!A:C,3,0),IFERROR(IF(VLOOKUP(A42,'STOK CIKDITIRO'!A:B,2,0)="NOSTOK","E",VLOOKUP(A42,'KATEGORI CIKDITIRO'!A:B,2,0)),"E"))</f>
        <v>E</v>
      </c>
      <c r="M42" s="8" t="str">
        <f>IFERROR(VLOOKUP(A42,'NOSTOK TRAYEMAN'!A:C,3,0),IFERROR(IF(VLOOKUP(A42,'STOK TRAYEMAN'!A:B,2,0)="NOSTOK","E",VLOOKUP(A42,'KATEGORI TRAYEMAN'!A:B,2,0)),"E"))</f>
        <v>E</v>
      </c>
      <c r="N42" s="8" t="str">
        <f>IFERROR(VLOOKUP(A42,FR_HITUNG_MINMAX!A:B,2,0),0)</f>
        <v>GIGI ROL KETENG H. ORI</v>
      </c>
      <c r="O42" s="8" t="str">
        <f>IFERROR(VLOOKUP(A42,FR_HITUNG_MINMAX!A:D,4,0),0)</f>
        <v>ORISIN</v>
      </c>
      <c r="P42" s="8">
        <f>IFERROR(VLOOKUP(A42,FR_HITUNG_MINMAX!A:G,7,0),1)</f>
        <v>1</v>
      </c>
      <c r="Q42" s="11">
        <f>IFERROR(VLOOKUP(A42,FR_HITUNG_MINMAX!A:J,10,0),1)</f>
        <v>1</v>
      </c>
      <c r="R42" s="8">
        <f>IFERROR(VLOOKUP(A42,FR_HITUNG_MINMAX!A:K,11,0),1)</f>
        <v>1</v>
      </c>
      <c r="S42" s="12">
        <f>IFERROR(VLOOKUP(A42,FR_HITUNG_MINMAX!A:F,6,0),0)</f>
        <v>38000</v>
      </c>
      <c r="T42" s="8">
        <f t="shared" si="21"/>
        <v>0</v>
      </c>
      <c r="U42" s="8">
        <f t="shared" si="0"/>
        <v>0</v>
      </c>
      <c r="V42" s="8">
        <f t="shared" si="1"/>
        <v>0</v>
      </c>
      <c r="W42" s="8">
        <f t="shared" si="22"/>
        <v>0</v>
      </c>
      <c r="X42" s="8">
        <f t="shared" si="23"/>
        <v>0</v>
      </c>
      <c r="Y42" s="16"/>
      <c r="Z42" s="15">
        <f t="shared" si="24"/>
        <v>0</v>
      </c>
      <c r="AA42" s="8">
        <f t="shared" si="25"/>
        <v>0</v>
      </c>
      <c r="AB42" s="16"/>
      <c r="AC42" s="15">
        <f t="shared" si="2"/>
        <v>0</v>
      </c>
      <c r="AD42" s="8">
        <f t="shared" si="26"/>
        <v>0</v>
      </c>
      <c r="AE42" s="16"/>
      <c r="AF42" s="15">
        <f t="shared" si="27"/>
        <v>0</v>
      </c>
      <c r="AG42" s="15">
        <f t="shared" si="28"/>
        <v>0</v>
      </c>
      <c r="AH42" s="16"/>
      <c r="AI42" s="15">
        <f t="shared" si="29"/>
        <v>0</v>
      </c>
      <c r="AJ42" s="8">
        <f t="shared" si="30"/>
        <v>0</v>
      </c>
      <c r="AK42" s="8">
        <f t="shared" si="3"/>
        <v>0</v>
      </c>
      <c r="AL42" s="8">
        <f t="shared" si="4"/>
        <v>0</v>
      </c>
      <c r="AM42" s="8">
        <f t="shared" si="31"/>
        <v>0</v>
      </c>
      <c r="AN42" s="8">
        <f t="shared" si="32"/>
        <v>0</v>
      </c>
      <c r="AO42" s="8">
        <f>IFERROR(VLOOKUP(A42,PERSAMAAN!B:D,3,0),AN42)</f>
        <v>0</v>
      </c>
      <c r="AP42" s="1"/>
      <c r="AQ42" s="8">
        <f t="shared" si="5"/>
        <v>0</v>
      </c>
      <c r="AR42" s="8" t="str">
        <f>IF(AQ42=0,"-",VLOOKUP(A42,FR_HITUNG_MINMAX!A:H,8,0))</f>
        <v>-</v>
      </c>
      <c r="AS42" s="1"/>
      <c r="AT42" s="8" t="str">
        <f t="shared" si="6"/>
        <v>-</v>
      </c>
      <c r="AU42" s="12">
        <f t="shared" si="7"/>
        <v>0</v>
      </c>
      <c r="AV42" s="12">
        <f t="shared" si="8"/>
        <v>0</v>
      </c>
      <c r="AW42" s="8">
        <f t="shared" si="33"/>
        <v>0</v>
      </c>
      <c r="AX42" s="1"/>
      <c r="AY42" s="8">
        <f t="shared" si="9"/>
        <v>0</v>
      </c>
      <c r="AZ42" s="8" t="str">
        <f>IF(AY42=0,"-",VLOOKUP(A42,FR_HITUNG_MINMAX!A:I,9,0))</f>
        <v>-</v>
      </c>
      <c r="BB42" s="8" t="str">
        <f t="shared" si="10"/>
        <v>-</v>
      </c>
      <c r="BC42" s="12">
        <f t="shared" si="11"/>
        <v>0</v>
      </c>
      <c r="BD42" s="12">
        <f t="shared" si="12"/>
        <v>0</v>
      </c>
      <c r="BE42" s="16"/>
      <c r="BF42" s="8">
        <f>SUMIF('REALISASI ORDER'!C:C,A42,'REALISASI ORDER'!E:E)</f>
        <v>0</v>
      </c>
      <c r="BG42" s="8">
        <f t="shared" si="34"/>
        <v>0</v>
      </c>
      <c r="BH42" s="8">
        <f t="shared" si="13"/>
        <v>0</v>
      </c>
      <c r="BI42" s="8">
        <f t="shared" si="14"/>
        <v>0</v>
      </c>
      <c r="BJ42" s="8">
        <f t="shared" si="35"/>
        <v>0</v>
      </c>
      <c r="BK42" s="33">
        <f t="shared" si="36"/>
        <v>0</v>
      </c>
      <c r="BL42" s="33">
        <f t="shared" si="15"/>
        <v>0</v>
      </c>
      <c r="BM42" s="33">
        <f t="shared" si="16"/>
        <v>0</v>
      </c>
      <c r="BN42" s="33">
        <f t="shared" si="37"/>
        <v>0</v>
      </c>
      <c r="BO42" s="8">
        <f t="shared" si="17"/>
        <v>0</v>
      </c>
      <c r="BP42" s="8">
        <f t="shared" si="18"/>
        <v>0</v>
      </c>
      <c r="BQ42" s="8">
        <f t="shared" si="38"/>
        <v>0</v>
      </c>
      <c r="BR42" s="8">
        <f>IFERROR(ROUNDDOWN(BF42*BN42/(BK42+BL42+BM42+BN),0),0)</f>
        <v>0</v>
      </c>
      <c r="BS42" s="8" t="str">
        <f t="shared" si="19"/>
        <v>14670-KYZ-901</v>
      </c>
      <c r="BT42" s="8">
        <f>SUMIF(FR_HITUNG_MINMAX!A:A,ORDER!A42,FR_HITUNG_MINMAX!AS:AS)</f>
        <v>0</v>
      </c>
      <c r="BU42" s="8">
        <f t="shared" si="39"/>
        <v>0</v>
      </c>
      <c r="BV42" s="8" t="str">
        <f t="shared" si="20"/>
        <v>-</v>
      </c>
      <c r="BW42" s="8" t="e">
        <f>VLOOKUP(A42,'STOK PESALAKAN'!A:F,6,0)</f>
        <v>#N/A</v>
      </c>
    </row>
    <row r="43" spans="1:75" ht="15" customHeight="1">
      <c r="A43" s="41" t="s">
        <v>199</v>
      </c>
      <c r="B43" s="99">
        <f>IFERROR(IFERROR(VLOOKUP(A43,'STOK PACUL'!C:H,6,0),VLOOKUP(A43,'KATEGORI PACUL'!A:C,3,0)),0)</f>
        <v>2</v>
      </c>
      <c r="C43" s="8">
        <f>IFERROR(VLOOKUP(A43,'KATEGORI PACUL'!A:D,4,0),0)</f>
        <v>2</v>
      </c>
      <c r="D43" s="99">
        <f>IFERROR(IFERROR(VLOOKUP(A43,'STOK PESALAKAN'!C:H,6,0),VLOOKUP(A43,'KATEGORI PESALAKAN'!A:C,3,0)),0)</f>
        <v>2</v>
      </c>
      <c r="E43" s="8">
        <f>IFERROR(VLOOKUP(A43,'KATEGORI PESALAKAN'!A:D,4,0),0)</f>
        <v>2</v>
      </c>
      <c r="F43" s="99">
        <f>IFERROR(IFERROR(VLOOKUP(A43,'STOK CIKDITIRO'!C:H,6,0),VLOOKUP(A43,'KATEGORI CIKDITIRO'!A:C,3,0)),0)</f>
        <v>2</v>
      </c>
      <c r="G43" s="8">
        <f>IFERROR(VLOOKUP(A43,'KATEGORI CIKDITIRO'!A:D,4,0),0)</f>
        <v>2</v>
      </c>
      <c r="H43" s="99">
        <f>IFERROR(IFERROR(VLOOKUP(A43,'STOK TRAYEMAN'!C:H,6,0),VLOOKUP(A43,'KATEGORI TRAYEMAN'!A:C,3,0)),0)</f>
        <v>1</v>
      </c>
      <c r="I43" s="8">
        <f>IFERROR(VLOOKUP(A43,'KATEGORI TRAYEMAN'!A:D,4,0),0)</f>
        <v>0</v>
      </c>
      <c r="J43" s="8" t="str">
        <f>IFERROR(VLOOKUP(A43,'NOSTOK PACUL'!A:C,3,0),IFERROR(IF(VLOOKUP(A43,'STOK PACUL'!A:B,2,0)="NOSTOK","E",VLOOKUP(A43,'KATEGORI PACUL'!A:B,2,0)),"E"))</f>
        <v>D</v>
      </c>
      <c r="K43" s="8" t="str">
        <f>IFERROR(VLOOKUP(A43,'NOSTOK PESALAKAN'!A:C,3,0),IFERROR(IF(VLOOKUP(A43,'STOK PESALAKAN'!A:B,2,0)="NOSTOK","E",VLOOKUP(A43,'KATEGORI PESALAKAN'!A:B,2,0)),"E"))</f>
        <v>D</v>
      </c>
      <c r="L43" s="8" t="str">
        <f>IFERROR(VLOOKUP(A43,'NOSTOK CIKDITIRO'!A:C,3,0),IFERROR(IF(VLOOKUP(A43,'STOK CIKDITIRO'!A:B,2,0)="NOSTOK","E",VLOOKUP(A43,'KATEGORI CIKDITIRO'!A:B,2,0)),"E"))</f>
        <v>D</v>
      </c>
      <c r="M43" s="8" t="str">
        <f>IFERROR(VLOOKUP(A43,'NOSTOK TRAYEMAN'!A:C,3,0),IFERROR(IF(VLOOKUP(A43,'STOK TRAYEMAN'!A:B,2,0)="NOSTOK","E",VLOOKUP(A43,'KATEGORI TRAYEMAN'!A:B,2,0)),"E"))</f>
        <v>E</v>
      </c>
      <c r="N43" s="8" t="str">
        <f>IFERROR(VLOOKUP(A43,FR_HITUNG_MINMAX!A:B,2,0),0)</f>
        <v>SETELAN ANGIN H.BEAT ORI</v>
      </c>
      <c r="O43" s="8" t="str">
        <f>IFERROR(VLOOKUP(A43,FR_HITUNG_MINMAX!A:D,4,0),0)</f>
        <v>ORISIN</v>
      </c>
      <c r="P43" s="8">
        <f>IFERROR(VLOOKUP(A43,FR_HITUNG_MINMAX!A:G,7,0),1)</f>
        <v>1</v>
      </c>
      <c r="Q43" s="11">
        <f>IFERROR(VLOOKUP(A43,FR_HITUNG_MINMAX!A:J,10,0),1)</f>
        <v>1</v>
      </c>
      <c r="R43" s="8">
        <f>IFERROR(VLOOKUP(A43,FR_HITUNG_MINMAX!A:K,11,0),1)</f>
        <v>1</v>
      </c>
      <c r="S43" s="12">
        <f>IFERROR(VLOOKUP(A43,FR_HITUNG_MINMAX!A:F,6,0),0)</f>
        <v>12300</v>
      </c>
      <c r="T43" s="8">
        <f t="shared" si="21"/>
        <v>0</v>
      </c>
      <c r="U43" s="8">
        <f t="shared" si="0"/>
        <v>0</v>
      </c>
      <c r="V43" s="8">
        <f t="shared" si="1"/>
        <v>0</v>
      </c>
      <c r="W43" s="8">
        <f t="shared" si="22"/>
        <v>1</v>
      </c>
      <c r="X43" s="8">
        <f t="shared" si="23"/>
        <v>0</v>
      </c>
      <c r="Y43" s="16"/>
      <c r="Z43" s="15">
        <f t="shared" si="24"/>
        <v>0</v>
      </c>
      <c r="AA43" s="8">
        <f t="shared" si="25"/>
        <v>0</v>
      </c>
      <c r="AB43" s="16"/>
      <c r="AC43" s="15">
        <f t="shared" si="2"/>
        <v>0</v>
      </c>
      <c r="AD43" s="8">
        <f t="shared" si="26"/>
        <v>0</v>
      </c>
      <c r="AE43" s="16"/>
      <c r="AF43" s="15">
        <f t="shared" si="27"/>
        <v>0</v>
      </c>
      <c r="AG43" s="15">
        <f t="shared" si="28"/>
        <v>0</v>
      </c>
      <c r="AH43" s="16"/>
      <c r="AI43" s="15">
        <f t="shared" si="29"/>
        <v>0</v>
      </c>
      <c r="AJ43" s="8">
        <f t="shared" si="30"/>
        <v>0</v>
      </c>
      <c r="AK43" s="8">
        <f t="shared" si="3"/>
        <v>0</v>
      </c>
      <c r="AL43" s="8">
        <f t="shared" si="4"/>
        <v>0</v>
      </c>
      <c r="AM43" s="8">
        <f t="shared" si="31"/>
        <v>0</v>
      </c>
      <c r="AN43" s="8">
        <f t="shared" si="32"/>
        <v>0</v>
      </c>
      <c r="AO43" s="8">
        <f>IFERROR(VLOOKUP(A43,PERSAMAAN!B:D,3,0),AN43)</f>
        <v>0</v>
      </c>
      <c r="AP43" s="1"/>
      <c r="AQ43" s="8">
        <f t="shared" si="5"/>
        <v>0</v>
      </c>
      <c r="AR43" s="8" t="str">
        <f>IF(AQ43=0,"-",VLOOKUP(A43,FR_HITUNG_MINMAX!A:H,8,0))</f>
        <v>-</v>
      </c>
      <c r="AS43" s="1"/>
      <c r="AT43" s="8" t="str">
        <f t="shared" si="6"/>
        <v>-</v>
      </c>
      <c r="AU43" s="12">
        <f t="shared" si="7"/>
        <v>0</v>
      </c>
      <c r="AV43" s="12">
        <f t="shared" si="8"/>
        <v>0</v>
      </c>
      <c r="AW43" s="8">
        <f t="shared" si="33"/>
        <v>2</v>
      </c>
      <c r="AX43" s="1"/>
      <c r="AY43" s="8">
        <f t="shared" si="9"/>
        <v>2</v>
      </c>
      <c r="AZ43" s="8" t="str">
        <f>IF(AY43=0,"-",VLOOKUP(A43,FR_HITUNG_MINMAX!A:I,9,0))</f>
        <v>NSA</v>
      </c>
      <c r="BB43" s="8" t="str">
        <f t="shared" si="10"/>
        <v>NSA</v>
      </c>
      <c r="BC43" s="12">
        <f t="shared" si="11"/>
        <v>24600</v>
      </c>
      <c r="BD43" s="12">
        <f t="shared" si="12"/>
        <v>57564082.685275108</v>
      </c>
      <c r="BE43" s="16"/>
      <c r="BF43" s="8">
        <f>SUMIF('REALISASI ORDER'!C:C,A43,'REALISASI ORDER'!E:E)</f>
        <v>0</v>
      </c>
      <c r="BG43" s="8">
        <f t="shared" si="34"/>
        <v>2</v>
      </c>
      <c r="BH43" s="8">
        <f t="shared" si="13"/>
        <v>2</v>
      </c>
      <c r="BI43" s="8">
        <f t="shared" si="14"/>
        <v>2</v>
      </c>
      <c r="BJ43" s="8">
        <f t="shared" si="35"/>
        <v>1</v>
      </c>
      <c r="BK43" s="33">
        <f t="shared" si="36"/>
        <v>0</v>
      </c>
      <c r="BL43" s="33">
        <f t="shared" si="15"/>
        <v>0</v>
      </c>
      <c r="BM43" s="33">
        <f t="shared" si="16"/>
        <v>0</v>
      </c>
      <c r="BN43" s="33">
        <f t="shared" si="37"/>
        <v>0</v>
      </c>
      <c r="BO43" s="8">
        <f t="shared" si="17"/>
        <v>0</v>
      </c>
      <c r="BP43" s="8">
        <f t="shared" si="18"/>
        <v>0</v>
      </c>
      <c r="BQ43" s="8">
        <f t="shared" si="38"/>
        <v>0</v>
      </c>
      <c r="BR43" s="8">
        <f>IFERROR(ROUNDDOWN(BF43*BN43/(BK43+BL43+BM43+BN),0),0)</f>
        <v>0</v>
      </c>
      <c r="BS43" s="8" t="str">
        <f t="shared" si="19"/>
        <v>16016-K03-H11</v>
      </c>
      <c r="BT43" s="8">
        <f>SUMIF(FR_HITUNG_MINMAX!A:A,ORDER!A43,FR_HITUNG_MINMAX!AS:AS)</f>
        <v>3</v>
      </c>
      <c r="BU43" s="8">
        <f t="shared" si="39"/>
        <v>0</v>
      </c>
      <c r="BV43" s="8" t="str">
        <f t="shared" si="20"/>
        <v>-</v>
      </c>
      <c r="BW43" s="8" t="str">
        <f>VLOOKUP(A43,'STOK PESALAKAN'!A:F,6,0)</f>
        <v/>
      </c>
    </row>
    <row r="44" spans="1:75" ht="15" customHeight="1">
      <c r="A44" s="41" t="s">
        <v>200</v>
      </c>
      <c r="B44" s="99">
        <f>IFERROR(IFERROR(VLOOKUP(A44,'STOK PACUL'!C:H,6,0),VLOOKUP(A44,'KATEGORI PACUL'!A:C,3,0)),0)</f>
        <v>1</v>
      </c>
      <c r="C44" s="8">
        <f>IFERROR(VLOOKUP(A44,'KATEGORI PACUL'!A:D,4,0),0)</f>
        <v>0</v>
      </c>
      <c r="D44" s="99">
        <f>IFERROR(IFERROR(VLOOKUP(A44,'STOK PESALAKAN'!C:H,6,0),VLOOKUP(A44,'KATEGORI PESALAKAN'!A:C,3,0)),0)</f>
        <v>1</v>
      </c>
      <c r="E44" s="8">
        <f>IFERROR(VLOOKUP(A44,'KATEGORI PESALAKAN'!A:D,4,0),0)</f>
        <v>1</v>
      </c>
      <c r="F44" s="99">
        <f>IFERROR(IFERROR(VLOOKUP(A44,'STOK CIKDITIRO'!C:H,6,0),VLOOKUP(A44,'KATEGORI CIKDITIRO'!A:C,3,0)),0)</f>
        <v>1</v>
      </c>
      <c r="G44" s="8">
        <f>IFERROR(VLOOKUP(A44,'KATEGORI CIKDITIRO'!A:D,4,0),0)</f>
        <v>0</v>
      </c>
      <c r="H44" s="99">
        <f>IFERROR(IFERROR(VLOOKUP(A44,'STOK TRAYEMAN'!C:H,6,0),VLOOKUP(A44,'KATEGORI TRAYEMAN'!A:C,3,0)),0)</f>
        <v>0</v>
      </c>
      <c r="I44" s="8">
        <f>IFERROR(VLOOKUP(A44,'KATEGORI TRAYEMAN'!A:D,4,0),0)</f>
        <v>0</v>
      </c>
      <c r="J44" s="8" t="str">
        <f>IFERROR(VLOOKUP(A44,'NOSTOK PACUL'!A:C,3,0),IFERROR(IF(VLOOKUP(A44,'STOK PACUL'!A:B,2,0)="NOSTOK","E",VLOOKUP(A44,'KATEGORI PACUL'!A:B,2,0)),"E"))</f>
        <v>E</v>
      </c>
      <c r="K44" s="8" t="str">
        <f>IFERROR(VLOOKUP(A44,'NOSTOK PESALAKAN'!A:C,3,0),IFERROR(IF(VLOOKUP(A44,'STOK PESALAKAN'!A:B,2,0)="NOSTOK","E",VLOOKUP(A44,'KATEGORI PESALAKAN'!A:B,2,0)),"E"))</f>
        <v>D</v>
      </c>
      <c r="L44" s="8" t="str">
        <f>IFERROR(VLOOKUP(A44,'NOSTOK CIKDITIRO'!A:C,3,0),IFERROR(IF(VLOOKUP(A44,'STOK CIKDITIRO'!A:B,2,0)="NOSTOK","E",VLOOKUP(A44,'KATEGORI CIKDITIRO'!A:B,2,0)),"E"))</f>
        <v>E</v>
      </c>
      <c r="M44" s="8" t="str">
        <f>IFERROR(VLOOKUP(A44,'NOSTOK TRAYEMAN'!A:C,3,0),IFERROR(IF(VLOOKUP(A44,'STOK TRAYEMAN'!A:B,2,0)="NOSTOK","E",VLOOKUP(A44,'KATEGORI TRAYEMAN'!A:B,2,0)),"E"))</f>
        <v>E</v>
      </c>
      <c r="N44" s="8" t="str">
        <f>IFERROR(VLOOKUP(A44,FR_HITUNG_MINMAX!A:B,2,0),0)</f>
        <v>KARET VACUM H.VARIO ORI</v>
      </c>
      <c r="O44" s="8" t="str">
        <f>IFERROR(VLOOKUP(A44,FR_HITUNG_MINMAX!A:D,4,0),0)</f>
        <v>ORISIN</v>
      </c>
      <c r="P44" s="8">
        <f>IFERROR(VLOOKUP(A44,FR_HITUNG_MINMAX!A:G,7,0),1)</f>
        <v>1</v>
      </c>
      <c r="Q44" s="11" t="str">
        <f>IFERROR(VLOOKUP(A44,FR_HITUNG_MINMAX!A:J,10,0),1)</f>
        <v>1</v>
      </c>
      <c r="R44" s="8">
        <f>IFERROR(VLOOKUP(A44,FR_HITUNG_MINMAX!A:K,11,0),1)</f>
        <v>1</v>
      </c>
      <c r="S44" s="12">
        <f>IFERROR(VLOOKUP(A44,FR_HITUNG_MINMAX!A:F,6,0),0)</f>
        <v>130000</v>
      </c>
      <c r="T44" s="8">
        <f t="shared" si="21"/>
        <v>1</v>
      </c>
      <c r="U44" s="8">
        <f t="shared" si="0"/>
        <v>0</v>
      </c>
      <c r="V44" s="8">
        <f t="shared" si="1"/>
        <v>1</v>
      </c>
      <c r="W44" s="8">
        <f t="shared" si="22"/>
        <v>0</v>
      </c>
      <c r="X44" s="8">
        <f t="shared" si="23"/>
        <v>0</v>
      </c>
      <c r="Y44" s="16"/>
      <c r="Z44" s="15">
        <f t="shared" si="24"/>
        <v>0</v>
      </c>
      <c r="AA44" s="8">
        <f t="shared" si="25"/>
        <v>0</v>
      </c>
      <c r="AB44" s="16"/>
      <c r="AC44" s="15">
        <f t="shared" si="2"/>
        <v>0</v>
      </c>
      <c r="AD44" s="8">
        <f t="shared" si="26"/>
        <v>0</v>
      </c>
      <c r="AE44" s="16"/>
      <c r="AF44" s="15">
        <f t="shared" si="27"/>
        <v>0</v>
      </c>
      <c r="AG44" s="15">
        <f t="shared" si="28"/>
        <v>0</v>
      </c>
      <c r="AH44" s="16"/>
      <c r="AI44" s="15">
        <f t="shared" si="29"/>
        <v>0</v>
      </c>
      <c r="AJ44" s="8">
        <f t="shared" si="30"/>
        <v>0</v>
      </c>
      <c r="AK44" s="8">
        <f t="shared" si="3"/>
        <v>0</v>
      </c>
      <c r="AL44" s="8">
        <f t="shared" si="4"/>
        <v>0</v>
      </c>
      <c r="AM44" s="8">
        <f t="shared" si="31"/>
        <v>0</v>
      </c>
      <c r="AN44" s="8">
        <f t="shared" si="32"/>
        <v>0</v>
      </c>
      <c r="AO44" s="8">
        <f>IFERROR(VLOOKUP(A44,PERSAMAAN!B:D,3,0),AN44)</f>
        <v>0</v>
      </c>
      <c r="AP44" s="1"/>
      <c r="AQ44" s="8">
        <f t="shared" si="5"/>
        <v>0</v>
      </c>
      <c r="AR44" s="8" t="str">
        <f>IF(AQ44=0,"-",VLOOKUP(A44,FR_HITUNG_MINMAX!A:H,8,0))</f>
        <v>-</v>
      </c>
      <c r="AS44" s="1"/>
      <c r="AT44" s="8" t="str">
        <f t="shared" si="6"/>
        <v>-</v>
      </c>
      <c r="AU44" s="12">
        <f t="shared" si="7"/>
        <v>0</v>
      </c>
      <c r="AV44" s="12">
        <f t="shared" si="8"/>
        <v>0</v>
      </c>
      <c r="AW44" s="8">
        <f t="shared" si="33"/>
        <v>-2</v>
      </c>
      <c r="AX44" s="1"/>
      <c r="AY44" s="8">
        <f t="shared" si="9"/>
        <v>0</v>
      </c>
      <c r="AZ44" s="8" t="str">
        <f>IF(AY44=0,"-",VLOOKUP(A44,FR_HITUNG_MINMAX!A:I,9,0))</f>
        <v>-</v>
      </c>
      <c r="BB44" s="8" t="str">
        <f t="shared" si="10"/>
        <v>-</v>
      </c>
      <c r="BC44" s="12">
        <f t="shared" si="11"/>
        <v>0</v>
      </c>
      <c r="BD44" s="12">
        <f t="shared" si="12"/>
        <v>0</v>
      </c>
      <c r="BE44" s="16"/>
      <c r="BF44" s="8">
        <f>SUMIF('REALISASI ORDER'!C:C,A44,'REALISASI ORDER'!E:E)</f>
        <v>0</v>
      </c>
      <c r="BG44" s="8">
        <f t="shared" si="34"/>
        <v>1</v>
      </c>
      <c r="BH44" s="8">
        <f t="shared" si="13"/>
        <v>1</v>
      </c>
      <c r="BI44" s="8">
        <f t="shared" si="14"/>
        <v>1</v>
      </c>
      <c r="BJ44" s="8">
        <f t="shared" si="35"/>
        <v>0</v>
      </c>
      <c r="BK44" s="33">
        <f t="shared" si="36"/>
        <v>0</v>
      </c>
      <c r="BL44" s="33">
        <f t="shared" si="15"/>
        <v>0</v>
      </c>
      <c r="BM44" s="33">
        <f t="shared" si="16"/>
        <v>0</v>
      </c>
      <c r="BN44" s="33">
        <f t="shared" si="37"/>
        <v>0</v>
      </c>
      <c r="BO44" s="8">
        <f t="shared" si="17"/>
        <v>0</v>
      </c>
      <c r="BP44" s="8">
        <f t="shared" si="18"/>
        <v>0</v>
      </c>
      <c r="BQ44" s="8">
        <f t="shared" si="38"/>
        <v>0</v>
      </c>
      <c r="BR44" s="8">
        <f>IFERROR(ROUNDDOWN(BF44*BN44/(BK44+BL44+BM44+BN),0),0)</f>
        <v>0</v>
      </c>
      <c r="BS44" s="8" t="str">
        <f t="shared" si="19"/>
        <v>16111-KVB-903</v>
      </c>
      <c r="BT44" s="8">
        <f>SUMIF(FR_HITUNG_MINMAX!A:A,ORDER!A44,FR_HITUNG_MINMAX!AS:AS)</f>
        <v>1</v>
      </c>
      <c r="BU44" s="8">
        <f t="shared" si="39"/>
        <v>0</v>
      </c>
      <c r="BV44" s="8" t="str">
        <f t="shared" si="20"/>
        <v>-</v>
      </c>
      <c r="BW44" s="8" t="str">
        <f>VLOOKUP(A44,'STOK PESALAKAN'!A:F,6,0)</f>
        <v/>
      </c>
    </row>
    <row r="45" spans="1:75" ht="15" customHeight="1">
      <c r="A45" s="41" t="s">
        <v>924</v>
      </c>
      <c r="B45" s="99">
        <f>IFERROR(IFERROR(VLOOKUP(A45,'STOK PACUL'!C:H,6,0),VLOOKUP(A45,'KATEGORI PACUL'!A:C,3,0)),0)</f>
        <v>0</v>
      </c>
      <c r="C45" s="8">
        <f>IFERROR(VLOOKUP(A45,'KATEGORI PACUL'!A:D,4,0),0)</f>
        <v>0</v>
      </c>
      <c r="D45" s="99">
        <f>IFERROR(IFERROR(VLOOKUP(A45,'STOK PESALAKAN'!C:H,6,0),VLOOKUP(A45,'KATEGORI PESALAKAN'!A:C,3,0)),0)</f>
        <v>0</v>
      </c>
      <c r="E45" s="8">
        <f>IFERROR(VLOOKUP(A45,'KATEGORI PESALAKAN'!A:D,4,0),0)</f>
        <v>0</v>
      </c>
      <c r="F45" s="99">
        <f>IFERROR(IFERROR(VLOOKUP(A45,'STOK CIKDITIRO'!C:H,6,0),VLOOKUP(A45,'KATEGORI CIKDITIRO'!A:C,3,0)),0)</f>
        <v>0</v>
      </c>
      <c r="G45" s="8">
        <f>IFERROR(VLOOKUP(A45,'KATEGORI CIKDITIRO'!A:D,4,0),0)</f>
        <v>0</v>
      </c>
      <c r="H45" s="99">
        <f>IFERROR(IFERROR(VLOOKUP(A45,'STOK TRAYEMAN'!C:H,6,0),VLOOKUP(A45,'KATEGORI TRAYEMAN'!A:C,3,0)),0)</f>
        <v>0</v>
      </c>
      <c r="I45" s="8">
        <f>IFERROR(VLOOKUP(A45,'KATEGORI TRAYEMAN'!A:D,4,0),0)</f>
        <v>0</v>
      </c>
      <c r="J45" s="8" t="str">
        <f>IFERROR(VLOOKUP(A45,'NOSTOK PACUL'!A:C,3,0),IFERROR(IF(VLOOKUP(A45,'STOK PACUL'!A:B,2,0)="NOSTOK","E",VLOOKUP(A45,'KATEGORI PACUL'!A:B,2,0)),"E"))</f>
        <v>E</v>
      </c>
      <c r="K45" s="8" t="str">
        <f>IFERROR(VLOOKUP(A45,'NOSTOK PESALAKAN'!A:C,3,0),IFERROR(IF(VLOOKUP(A45,'STOK PESALAKAN'!A:B,2,0)="NOSTOK","E",VLOOKUP(A45,'KATEGORI PESALAKAN'!A:B,2,0)),"E"))</f>
        <v>E</v>
      </c>
      <c r="L45" s="8" t="str">
        <f>IFERROR(VLOOKUP(A45,'NOSTOK CIKDITIRO'!A:C,3,0),IFERROR(IF(VLOOKUP(A45,'STOK CIKDITIRO'!A:B,2,0)="NOSTOK","E",VLOOKUP(A45,'KATEGORI CIKDITIRO'!A:B,2,0)),"E"))</f>
        <v>E</v>
      </c>
      <c r="M45" s="8" t="str">
        <f>IFERROR(VLOOKUP(A45,'NOSTOK TRAYEMAN'!A:C,3,0),IFERROR(IF(VLOOKUP(A45,'STOK TRAYEMAN'!A:B,2,0)="NOSTOK","E",VLOOKUP(A45,'KATEGORI TRAYEMAN'!A:B,2,0)),"E"))</f>
        <v>E</v>
      </c>
      <c r="N45" s="8" t="str">
        <f>IFERROR(VLOOKUP(A45,FR_HITUNG_MINMAX!A:B,2,0),0)</f>
        <v>INJEKTOR H.VARIO 150 ORI</v>
      </c>
      <c r="O45" s="8" t="str">
        <f>IFERROR(VLOOKUP(A45,FR_HITUNG_MINMAX!A:D,4,0),0)</f>
        <v>ORISIN</v>
      </c>
      <c r="P45" s="8">
        <f>IFERROR(VLOOKUP(A45,FR_HITUNG_MINMAX!A:G,7,0),1)</f>
        <v>1</v>
      </c>
      <c r="Q45" s="11">
        <f>IFERROR(VLOOKUP(A45,FR_HITUNG_MINMAX!A:J,10,0),1)</f>
        <v>1</v>
      </c>
      <c r="R45" s="8">
        <f>IFERROR(VLOOKUP(A45,FR_HITUNG_MINMAX!A:K,11,0),1)</f>
        <v>1</v>
      </c>
      <c r="S45" s="12">
        <f>IFERROR(VLOOKUP(A45,FR_HITUNG_MINMAX!A:F,6,0),0)</f>
        <v>315000</v>
      </c>
      <c r="T45" s="8">
        <f t="shared" si="21"/>
        <v>0</v>
      </c>
      <c r="U45" s="8">
        <f t="shared" si="0"/>
        <v>0</v>
      </c>
      <c r="V45" s="8">
        <f t="shared" si="1"/>
        <v>0</v>
      </c>
      <c r="W45" s="8">
        <f t="shared" si="22"/>
        <v>0</v>
      </c>
      <c r="X45" s="8">
        <f t="shared" si="23"/>
        <v>0</v>
      </c>
      <c r="Y45" s="16"/>
      <c r="Z45" s="15">
        <f t="shared" si="24"/>
        <v>0</v>
      </c>
      <c r="AA45" s="8">
        <f t="shared" si="25"/>
        <v>0</v>
      </c>
      <c r="AB45" s="16"/>
      <c r="AC45" s="15">
        <f t="shared" si="2"/>
        <v>0</v>
      </c>
      <c r="AD45" s="8">
        <f t="shared" si="26"/>
        <v>0</v>
      </c>
      <c r="AE45" s="16"/>
      <c r="AF45" s="15">
        <f t="shared" si="27"/>
        <v>0</v>
      </c>
      <c r="AG45" s="15">
        <f t="shared" si="28"/>
        <v>0</v>
      </c>
      <c r="AH45" s="16"/>
      <c r="AI45" s="15">
        <f t="shared" si="29"/>
        <v>0</v>
      </c>
      <c r="AJ45" s="8">
        <f t="shared" si="30"/>
        <v>0</v>
      </c>
      <c r="AK45" s="8">
        <f t="shared" si="3"/>
        <v>0</v>
      </c>
      <c r="AL45" s="8">
        <f t="shared" si="4"/>
        <v>0</v>
      </c>
      <c r="AM45" s="8">
        <f t="shared" si="31"/>
        <v>0</v>
      </c>
      <c r="AN45" s="8">
        <f t="shared" si="32"/>
        <v>0</v>
      </c>
      <c r="AO45" s="8">
        <f>IFERROR(VLOOKUP(A45,PERSAMAAN!B:D,3,0),AN45)</f>
        <v>0</v>
      </c>
      <c r="AP45" s="1"/>
      <c r="AQ45" s="8">
        <f t="shared" si="5"/>
        <v>0</v>
      </c>
      <c r="AR45" s="8" t="str">
        <f>IF(AQ45=0,"-",VLOOKUP(A45,FR_HITUNG_MINMAX!A:H,8,0))</f>
        <v>-</v>
      </c>
      <c r="AS45" s="1"/>
      <c r="AT45" s="8" t="str">
        <f t="shared" si="6"/>
        <v>-</v>
      </c>
      <c r="AU45" s="12">
        <f t="shared" si="7"/>
        <v>0</v>
      </c>
      <c r="AV45" s="12">
        <f t="shared" si="8"/>
        <v>0</v>
      </c>
      <c r="AW45" s="8">
        <f t="shared" si="33"/>
        <v>0</v>
      </c>
      <c r="AX45" s="1"/>
      <c r="AY45" s="8">
        <f t="shared" si="9"/>
        <v>0</v>
      </c>
      <c r="AZ45" s="8" t="str">
        <f>IF(AY45=0,"-",VLOOKUP(A45,FR_HITUNG_MINMAX!A:I,9,0))</f>
        <v>-</v>
      </c>
      <c r="BB45" s="8" t="str">
        <f t="shared" si="10"/>
        <v>-</v>
      </c>
      <c r="BC45" s="12">
        <f t="shared" si="11"/>
        <v>0</v>
      </c>
      <c r="BD45" s="12">
        <f t="shared" si="12"/>
        <v>0</v>
      </c>
      <c r="BE45" s="16"/>
      <c r="BF45" s="8">
        <f>SUMIF('REALISASI ORDER'!C:C,A45,'REALISASI ORDER'!E:E)</f>
        <v>0</v>
      </c>
      <c r="BG45" s="8">
        <f t="shared" si="34"/>
        <v>0</v>
      </c>
      <c r="BH45" s="8">
        <f t="shared" si="13"/>
        <v>0</v>
      </c>
      <c r="BI45" s="8">
        <f t="shared" si="14"/>
        <v>0</v>
      </c>
      <c r="BJ45" s="8">
        <f t="shared" si="35"/>
        <v>0</v>
      </c>
      <c r="BK45" s="33">
        <f t="shared" si="36"/>
        <v>0</v>
      </c>
      <c r="BL45" s="33">
        <f t="shared" si="15"/>
        <v>0</v>
      </c>
      <c r="BM45" s="33">
        <f t="shared" si="16"/>
        <v>0</v>
      </c>
      <c r="BN45" s="33">
        <f t="shared" si="37"/>
        <v>0</v>
      </c>
      <c r="BO45" s="8">
        <f t="shared" si="17"/>
        <v>0</v>
      </c>
      <c r="BP45" s="8">
        <f t="shared" si="18"/>
        <v>0</v>
      </c>
      <c r="BQ45" s="8">
        <f t="shared" si="38"/>
        <v>0</v>
      </c>
      <c r="BR45" s="8">
        <f>IFERROR(ROUNDDOWN(BF45*BN45/(BK45+BL45+BM45+BN),0),0)</f>
        <v>0</v>
      </c>
      <c r="BS45" s="8" t="str">
        <f t="shared" si="19"/>
        <v>16450-K59-A11</v>
      </c>
      <c r="BT45" s="8">
        <f>SUMIF(FR_HITUNG_MINMAX!A:A,ORDER!A45,FR_HITUNG_MINMAX!AS:AS)</f>
        <v>0</v>
      </c>
      <c r="BU45" s="8">
        <f t="shared" si="39"/>
        <v>0</v>
      </c>
      <c r="BV45" s="8" t="str">
        <f t="shared" si="20"/>
        <v>-</v>
      </c>
      <c r="BW45" s="8" t="str">
        <f>VLOOKUP(A45,'STOK PESALAKAN'!A:F,6,0)</f>
        <v/>
      </c>
    </row>
    <row r="46" spans="1:75">
      <c r="A46" s="41" t="s">
        <v>201</v>
      </c>
      <c r="B46" s="99">
        <f>IFERROR(IFERROR(VLOOKUP(A46,'STOK PACUL'!C:H,6,0),VLOOKUP(A46,'KATEGORI PACUL'!A:C,3,0)),0)</f>
        <v>1</v>
      </c>
      <c r="C46" s="8">
        <f>IFERROR(VLOOKUP(A46,'KATEGORI PACUL'!A:D,4,0),0)</f>
        <v>5</v>
      </c>
      <c r="D46" s="99">
        <f>IFERROR(IFERROR(VLOOKUP(A46,'STOK PESALAKAN'!C:H,6,0),VLOOKUP(A46,'KATEGORI PESALAKAN'!A:C,3,0)),0)</f>
        <v>0</v>
      </c>
      <c r="E46" s="8">
        <f>IFERROR(VLOOKUP(A46,'KATEGORI PESALAKAN'!A:D,4,0),0)</f>
        <v>5</v>
      </c>
      <c r="F46" s="99">
        <f>IFERROR(IFERROR(VLOOKUP(A46,'STOK CIKDITIRO'!C:H,6,0),VLOOKUP(A46,'KATEGORI CIKDITIRO'!A:C,3,0)),0)</f>
        <v>2</v>
      </c>
      <c r="G46" s="8">
        <f>IFERROR(VLOOKUP(A46,'KATEGORI CIKDITIRO'!A:D,4,0),0)</f>
        <v>2</v>
      </c>
      <c r="H46" s="99">
        <f>IFERROR(IFERROR(VLOOKUP(A46,'STOK TRAYEMAN'!C:H,6,0),VLOOKUP(A46,'KATEGORI TRAYEMAN'!A:C,3,0)),0)</f>
        <v>1</v>
      </c>
      <c r="I46" s="8">
        <f>IFERROR(VLOOKUP(A46,'KATEGORI TRAYEMAN'!A:D,4,0),0)</f>
        <v>0</v>
      </c>
      <c r="J46" s="8" t="str">
        <f>IFERROR(VLOOKUP(A46,'NOSTOK PACUL'!A:C,3,0),IFERROR(IF(VLOOKUP(A46,'STOK PACUL'!A:B,2,0)="NOSTOK","E",VLOOKUP(A46,'KATEGORI PACUL'!A:B,2,0)),"E"))</f>
        <v>B</v>
      </c>
      <c r="K46" s="8" t="str">
        <f>IFERROR(VLOOKUP(A46,'NOSTOK PESALAKAN'!A:C,3,0),IFERROR(IF(VLOOKUP(A46,'STOK PESALAKAN'!A:B,2,0)="NOSTOK","E",VLOOKUP(A46,'KATEGORI PESALAKAN'!A:B,2,0)),"E"))</f>
        <v>B</v>
      </c>
      <c r="L46" s="8" t="str">
        <f>IFERROR(VLOOKUP(A46,'NOSTOK CIKDITIRO'!A:C,3,0),IFERROR(IF(VLOOKUP(A46,'STOK CIKDITIRO'!A:B,2,0)="NOSTOK","E",VLOOKUP(A46,'KATEGORI CIKDITIRO'!A:B,2,0)),"E"))</f>
        <v>C</v>
      </c>
      <c r="M46" s="8" t="str">
        <f>IFERROR(VLOOKUP(A46,'NOSTOK TRAYEMAN'!A:C,3,0),IFERROR(IF(VLOOKUP(A46,'STOK TRAYEMAN'!A:B,2,0)="NOSTOK","E",VLOOKUP(A46,'KATEGORI TRAYEMAN'!A:B,2,0)),"E"))</f>
        <v>E</v>
      </c>
      <c r="N46" s="8" t="str">
        <f>IFERROR(VLOOKUP(A46,FR_HITUNG_MINMAX!A:B,2,0),0)</f>
        <v>INJEKTOR H.VARIO 125 ORI (16450-KZR-B21)</v>
      </c>
      <c r="O46" s="8" t="str">
        <f>IFERROR(VLOOKUP(A46,FR_HITUNG_MINMAX!A:D,4,0),0)</f>
        <v>ORISIN</v>
      </c>
      <c r="P46" s="8">
        <f>IFERROR(VLOOKUP(A46,FR_HITUNG_MINMAX!A:G,7,0),1)</f>
        <v>1</v>
      </c>
      <c r="Q46" s="11">
        <f>IFERROR(VLOOKUP(A46,FR_HITUNG_MINMAX!A:J,10,0),1)</f>
        <v>1</v>
      </c>
      <c r="R46" s="8">
        <f>IFERROR(VLOOKUP(A46,FR_HITUNG_MINMAX!A:K,11,0),1)</f>
        <v>1</v>
      </c>
      <c r="S46" s="12">
        <f>IFERROR(VLOOKUP(A46,FR_HITUNG_MINMAX!A:F,6,0),0)</f>
        <v>195000</v>
      </c>
      <c r="T46" s="8">
        <f t="shared" si="21"/>
        <v>-4</v>
      </c>
      <c r="U46" s="8">
        <f t="shared" si="0"/>
        <v>-5</v>
      </c>
      <c r="V46" s="8">
        <f t="shared" si="1"/>
        <v>0</v>
      </c>
      <c r="W46" s="8">
        <f t="shared" si="22"/>
        <v>1</v>
      </c>
      <c r="X46" s="8">
        <f t="shared" si="23"/>
        <v>0</v>
      </c>
      <c r="Y46" s="16"/>
      <c r="Z46" s="15">
        <f t="shared" si="24"/>
        <v>0</v>
      </c>
      <c r="AA46" s="8">
        <f t="shared" si="25"/>
        <v>0</v>
      </c>
      <c r="AB46" s="16"/>
      <c r="AC46" s="15">
        <f t="shared" si="2"/>
        <v>0</v>
      </c>
      <c r="AD46" s="8">
        <f t="shared" si="26"/>
        <v>0</v>
      </c>
      <c r="AE46" s="16"/>
      <c r="AF46" s="15">
        <f t="shared" si="27"/>
        <v>0</v>
      </c>
      <c r="AG46" s="15">
        <f t="shared" si="28"/>
        <v>0</v>
      </c>
      <c r="AH46" s="16"/>
      <c r="AI46" s="15">
        <f t="shared" si="29"/>
        <v>0</v>
      </c>
      <c r="AJ46" s="8">
        <f t="shared" si="30"/>
        <v>3</v>
      </c>
      <c r="AK46" s="8">
        <f t="shared" si="3"/>
        <v>4</v>
      </c>
      <c r="AL46" s="8">
        <f t="shared" si="4"/>
        <v>0</v>
      </c>
      <c r="AM46" s="8">
        <f t="shared" si="31"/>
        <v>0</v>
      </c>
      <c r="AN46" s="8">
        <f t="shared" si="32"/>
        <v>7</v>
      </c>
      <c r="AO46" s="8">
        <f>IFERROR(VLOOKUP(A46,PERSAMAAN!B:D,3,0),AN46)</f>
        <v>7</v>
      </c>
      <c r="AP46" s="1">
        <v>0</v>
      </c>
      <c r="AQ46" s="8">
        <f t="shared" si="5"/>
        <v>0</v>
      </c>
      <c r="AR46" s="8" t="str">
        <f>IF(AQ46=0,"-",VLOOKUP(A46,FR_HITUNG_MINMAX!A:H,8,0))</f>
        <v>-</v>
      </c>
      <c r="AS46" s="1"/>
      <c r="AT46" s="8" t="str">
        <f t="shared" si="6"/>
        <v>-</v>
      </c>
      <c r="AU46" s="12">
        <f t="shared" si="7"/>
        <v>0</v>
      </c>
      <c r="AV46" s="12">
        <f t="shared" si="8"/>
        <v>0</v>
      </c>
      <c r="AW46" s="8">
        <f t="shared" si="33"/>
        <v>14</v>
      </c>
      <c r="AX46" s="1"/>
      <c r="AY46" s="8">
        <f t="shared" si="9"/>
        <v>14</v>
      </c>
      <c r="AZ46" s="8" t="str">
        <f>IF(AY46=0,"-",VLOOKUP(A46,FR_HITUNG_MINMAX!A:I,9,0))</f>
        <v>NSA</v>
      </c>
      <c r="BB46" s="8" t="str">
        <f t="shared" si="10"/>
        <v>NSA</v>
      </c>
      <c r="BC46" s="12">
        <f t="shared" si="11"/>
        <v>2730000</v>
      </c>
      <c r="BD46" s="12">
        <f t="shared" si="12"/>
        <v>57564082.685275108</v>
      </c>
      <c r="BE46" s="16"/>
      <c r="BF46" s="8">
        <f>SUMIF('REALISASI ORDER'!C:C,A46,'REALISASI ORDER'!E:E)</f>
        <v>0</v>
      </c>
      <c r="BG46" s="8">
        <f t="shared" si="34"/>
        <v>1</v>
      </c>
      <c r="BH46" s="8">
        <f t="shared" si="13"/>
        <v>0</v>
      </c>
      <c r="BI46" s="8">
        <f t="shared" si="14"/>
        <v>2</v>
      </c>
      <c r="BJ46" s="8">
        <f t="shared" si="35"/>
        <v>1</v>
      </c>
      <c r="BK46" s="33">
        <f t="shared" si="36"/>
        <v>0</v>
      </c>
      <c r="BL46" s="33">
        <f t="shared" si="15"/>
        <v>5</v>
      </c>
      <c r="BM46" s="33">
        <f t="shared" si="16"/>
        <v>0</v>
      </c>
      <c r="BN46" s="33">
        <f t="shared" si="37"/>
        <v>0</v>
      </c>
      <c r="BO46" s="8">
        <f t="shared" si="17"/>
        <v>0</v>
      </c>
      <c r="BP46" s="8">
        <f t="shared" si="18"/>
        <v>0</v>
      </c>
      <c r="BQ46" s="8">
        <f t="shared" si="38"/>
        <v>0</v>
      </c>
      <c r="BR46" s="8">
        <f>IFERROR(ROUNDDOWN(BF46*BN46/(BK46+BL46+BM46+BN),0),0)</f>
        <v>0</v>
      </c>
      <c r="BS46" s="8" t="str">
        <f t="shared" si="19"/>
        <v>16450-KZR-601</v>
      </c>
      <c r="BT46" s="8">
        <f>SUMIF(FR_HITUNG_MINMAX!A:A,ORDER!A46,FR_HITUNG_MINMAX!AS:AS)</f>
        <v>6</v>
      </c>
      <c r="BU46" s="8">
        <f t="shared" si="39"/>
        <v>0</v>
      </c>
      <c r="BV46" s="8" t="str">
        <f t="shared" si="20"/>
        <v>-</v>
      </c>
      <c r="BW46" s="8" t="str">
        <f>VLOOKUP(A46,'STOK PESALAKAN'!A:F,6,0)</f>
        <v>16450-KZR-601</v>
      </c>
    </row>
    <row r="47" spans="1:75">
      <c r="A47" s="41" t="s">
        <v>202</v>
      </c>
      <c r="B47" s="99">
        <f>IFERROR(IFERROR(VLOOKUP(A47,'STOK PACUL'!C:H,6,0),VLOOKUP(A47,'KATEGORI PACUL'!A:C,3,0)),0)</f>
        <v>0</v>
      </c>
      <c r="C47" s="8">
        <f>IFERROR(VLOOKUP(A47,'KATEGORI PACUL'!A:D,4,0),0)</f>
        <v>3</v>
      </c>
      <c r="D47" s="99">
        <f>IFERROR(IFERROR(VLOOKUP(A47,'STOK PESALAKAN'!C:H,6,0),VLOOKUP(A47,'KATEGORI PESALAKAN'!A:C,3,0)),0)</f>
        <v>1</v>
      </c>
      <c r="E47" s="8">
        <f>IFERROR(VLOOKUP(A47,'KATEGORI PESALAKAN'!A:D,4,0),0)</f>
        <v>5</v>
      </c>
      <c r="F47" s="99">
        <f>IFERROR(IFERROR(VLOOKUP(A47,'STOK CIKDITIRO'!C:H,6,0),VLOOKUP(A47,'KATEGORI CIKDITIRO'!A:C,3,0)),0)</f>
        <v>1</v>
      </c>
      <c r="G47" s="8">
        <f>IFERROR(VLOOKUP(A47,'KATEGORI CIKDITIRO'!A:D,4,0),0)</f>
        <v>2</v>
      </c>
      <c r="H47" s="99">
        <f>IFERROR(IFERROR(VLOOKUP(A47,'STOK TRAYEMAN'!C:H,6,0),VLOOKUP(A47,'KATEGORI TRAYEMAN'!A:C,3,0)),0)</f>
        <v>1</v>
      </c>
      <c r="I47" s="8">
        <f>IFERROR(VLOOKUP(A47,'KATEGORI TRAYEMAN'!A:D,4,0),0)</f>
        <v>0</v>
      </c>
      <c r="J47" s="8" t="str">
        <f>IFERROR(VLOOKUP(A47,'NOSTOK PACUL'!A:C,3,0),IFERROR(IF(VLOOKUP(A47,'STOK PACUL'!A:B,2,0)="NOSTOK","E",VLOOKUP(A47,'KATEGORI PACUL'!A:B,2,0)),"E"))</f>
        <v>B</v>
      </c>
      <c r="K47" s="8" t="str">
        <f>IFERROR(VLOOKUP(A47,'NOSTOK PESALAKAN'!A:C,3,0),IFERROR(IF(VLOOKUP(A47,'STOK PESALAKAN'!A:B,2,0)="NOSTOK","E",VLOOKUP(A47,'KATEGORI PESALAKAN'!A:B,2,0)),"E"))</f>
        <v>B</v>
      </c>
      <c r="L47" s="8" t="str">
        <f>IFERROR(VLOOKUP(A47,'NOSTOK CIKDITIRO'!A:C,3,0),IFERROR(IF(VLOOKUP(A47,'STOK CIKDITIRO'!A:B,2,0)="NOSTOK","E",VLOOKUP(A47,'KATEGORI CIKDITIRO'!A:B,2,0)),"E"))</f>
        <v>C</v>
      </c>
      <c r="M47" s="8" t="str">
        <f>IFERROR(VLOOKUP(A47,'NOSTOK TRAYEMAN'!A:C,3,0),IFERROR(IF(VLOOKUP(A47,'STOK TRAYEMAN'!A:B,2,0)="NOSTOK","E",VLOOKUP(A47,'KATEGORI TRAYEMAN'!A:B,2,0)),"E"))</f>
        <v>E</v>
      </c>
      <c r="N47" s="8" t="str">
        <f>IFERROR(VLOOKUP(A47,FR_HITUNG_MINMAX!A:B,2,0),0)</f>
        <v>FILTER UDARA H.GENIO ORI</v>
      </c>
      <c r="O47" s="8" t="str">
        <f>IFERROR(VLOOKUP(A47,FR_HITUNG_MINMAX!A:D,4,0),0)</f>
        <v>ORISIN</v>
      </c>
      <c r="P47" s="8">
        <f>IFERROR(VLOOKUP(A47,FR_HITUNG_MINMAX!A:G,7,0),1)</f>
        <v>1</v>
      </c>
      <c r="Q47" s="11">
        <f>IFERROR(VLOOKUP(A47,FR_HITUNG_MINMAX!A:J,10,0),1)</f>
        <v>1</v>
      </c>
      <c r="R47" s="8">
        <f>IFERROR(VLOOKUP(A47,FR_HITUNG_MINMAX!A:K,11,0),1)</f>
        <v>1</v>
      </c>
      <c r="S47" s="12">
        <f>IFERROR(VLOOKUP(A47,FR_HITUNG_MINMAX!A:F,6,0),0)</f>
        <v>52500</v>
      </c>
      <c r="T47" s="8">
        <f t="shared" si="21"/>
        <v>-3</v>
      </c>
      <c r="U47" s="8">
        <f t="shared" si="0"/>
        <v>-4</v>
      </c>
      <c r="V47" s="8">
        <f t="shared" si="1"/>
        <v>-1</v>
      </c>
      <c r="W47" s="8">
        <f t="shared" si="22"/>
        <v>1</v>
      </c>
      <c r="X47" s="8">
        <f t="shared" si="23"/>
        <v>0</v>
      </c>
      <c r="Y47" s="16"/>
      <c r="Z47" s="15">
        <f t="shared" si="24"/>
        <v>0</v>
      </c>
      <c r="AA47" s="8">
        <f t="shared" si="25"/>
        <v>0</v>
      </c>
      <c r="AB47" s="16"/>
      <c r="AC47" s="15">
        <f t="shared" si="2"/>
        <v>0</v>
      </c>
      <c r="AD47" s="8">
        <f t="shared" si="26"/>
        <v>0</v>
      </c>
      <c r="AE47" s="16"/>
      <c r="AF47" s="15">
        <f t="shared" si="27"/>
        <v>0</v>
      </c>
      <c r="AG47" s="15">
        <f t="shared" si="28"/>
        <v>0</v>
      </c>
      <c r="AH47" s="16"/>
      <c r="AI47" s="15">
        <f t="shared" si="29"/>
        <v>0</v>
      </c>
      <c r="AJ47" s="8">
        <f t="shared" si="30"/>
        <v>1</v>
      </c>
      <c r="AK47" s="8">
        <f t="shared" si="3"/>
        <v>3</v>
      </c>
      <c r="AL47" s="8">
        <f t="shared" si="4"/>
        <v>1</v>
      </c>
      <c r="AM47" s="8">
        <f t="shared" si="31"/>
        <v>0</v>
      </c>
      <c r="AN47" s="8">
        <f t="shared" si="32"/>
        <v>5</v>
      </c>
      <c r="AO47" s="8">
        <f>IFERROR(VLOOKUP(A47,PERSAMAAN!B:D,3,0),AN47)</f>
        <v>5</v>
      </c>
      <c r="AP47" s="1">
        <v>6</v>
      </c>
      <c r="AQ47" s="8">
        <f t="shared" si="5"/>
        <v>6</v>
      </c>
      <c r="AR47" s="8" t="str">
        <f>IF(AQ47=0,"-",VLOOKUP(A47,FR_HITUNG_MINMAX!A:H,8,0))</f>
        <v>SLT</v>
      </c>
      <c r="AS47" s="1"/>
      <c r="AT47" s="8" t="str">
        <f t="shared" si="6"/>
        <v>SLT</v>
      </c>
      <c r="AU47" s="12">
        <f t="shared" si="7"/>
        <v>315000</v>
      </c>
      <c r="AV47" s="12">
        <f t="shared" si="8"/>
        <v>1865800</v>
      </c>
      <c r="AW47" s="8">
        <f t="shared" si="33"/>
        <v>6</v>
      </c>
      <c r="AX47" s="1"/>
      <c r="AY47" s="8">
        <f t="shared" si="9"/>
        <v>6</v>
      </c>
      <c r="AZ47" s="8" t="str">
        <f>IF(AY47=0,"-",VLOOKUP(A47,FR_HITUNG_MINMAX!A:I,9,0))</f>
        <v>NSA</v>
      </c>
      <c r="BB47" s="8" t="str">
        <f t="shared" si="10"/>
        <v>NSA</v>
      </c>
      <c r="BC47" s="12">
        <f t="shared" si="11"/>
        <v>315000</v>
      </c>
      <c r="BD47" s="12">
        <f t="shared" si="12"/>
        <v>57564082.685275108</v>
      </c>
      <c r="BE47" s="16"/>
      <c r="BF47" s="8">
        <f>SUMIF('REALISASI ORDER'!C:C,A47,'REALISASI ORDER'!E:E)</f>
        <v>0</v>
      </c>
      <c r="BG47" s="8">
        <f t="shared" si="34"/>
        <v>0</v>
      </c>
      <c r="BH47" s="8">
        <f t="shared" si="13"/>
        <v>1</v>
      </c>
      <c r="BI47" s="8">
        <f t="shared" si="14"/>
        <v>1</v>
      </c>
      <c r="BJ47" s="8">
        <f t="shared" si="35"/>
        <v>1</v>
      </c>
      <c r="BK47" s="33">
        <f t="shared" si="36"/>
        <v>0</v>
      </c>
      <c r="BL47" s="33">
        <f t="shared" si="15"/>
        <v>4</v>
      </c>
      <c r="BM47" s="33">
        <f t="shared" si="16"/>
        <v>1</v>
      </c>
      <c r="BN47" s="33">
        <f t="shared" si="37"/>
        <v>0</v>
      </c>
      <c r="BO47" s="8">
        <f t="shared" si="17"/>
        <v>0</v>
      </c>
      <c r="BP47" s="8">
        <f t="shared" si="18"/>
        <v>0</v>
      </c>
      <c r="BQ47" s="8">
        <f t="shared" si="38"/>
        <v>0</v>
      </c>
      <c r="BR47" s="8">
        <f>IFERROR(ROUNDDOWN(BF47*BN47/(BK47+BL47+BM47+BN),0),0)</f>
        <v>0</v>
      </c>
      <c r="BS47" s="8" t="str">
        <f t="shared" si="19"/>
        <v>17210-K0J-N00</v>
      </c>
      <c r="BT47" s="8">
        <f>SUMIF(FR_HITUNG_MINMAX!A:A,ORDER!A47,FR_HITUNG_MINMAX!AS:AS)</f>
        <v>4</v>
      </c>
      <c r="BU47" s="8">
        <f t="shared" si="39"/>
        <v>0</v>
      </c>
      <c r="BV47" s="8" t="str">
        <f t="shared" si="20"/>
        <v>SLT</v>
      </c>
      <c r="BW47" s="8" t="str">
        <f>VLOOKUP(A47,'STOK PESALAKAN'!A:F,6,0)</f>
        <v>17210-K0J-N00</v>
      </c>
    </row>
    <row r="48" spans="1:75">
      <c r="A48" s="41" t="s">
        <v>203</v>
      </c>
      <c r="B48" s="99">
        <f>IFERROR(IFERROR(VLOOKUP(A48,'STOK PACUL'!C:H,6,0),VLOOKUP(A48,'KATEGORI PACUL'!A:C,3,0)),0)</f>
        <v>6</v>
      </c>
      <c r="C48" s="8">
        <f>IFERROR(VLOOKUP(A48,'KATEGORI PACUL'!A:D,4,0),0)</f>
        <v>9</v>
      </c>
      <c r="D48" s="99">
        <f>IFERROR(IFERROR(VLOOKUP(A48,'STOK PESALAKAN'!C:H,6,0),VLOOKUP(A48,'KATEGORI PESALAKAN'!A:C,3,0)),0)</f>
        <v>7</v>
      </c>
      <c r="E48" s="8">
        <f>IFERROR(VLOOKUP(A48,'KATEGORI PESALAKAN'!A:D,4,0),0)</f>
        <v>9</v>
      </c>
      <c r="F48" s="99">
        <f>IFERROR(IFERROR(VLOOKUP(A48,'STOK CIKDITIRO'!C:H,6,0),VLOOKUP(A48,'KATEGORI CIKDITIRO'!A:C,3,0)),0)</f>
        <v>5</v>
      </c>
      <c r="G48" s="8">
        <f>IFERROR(VLOOKUP(A48,'KATEGORI CIKDITIRO'!A:D,4,0),0)</f>
        <v>5</v>
      </c>
      <c r="H48" s="99">
        <f>IFERROR(IFERROR(VLOOKUP(A48,'STOK TRAYEMAN'!C:H,6,0),VLOOKUP(A48,'KATEGORI TRAYEMAN'!A:C,3,0)),0)</f>
        <v>1</v>
      </c>
      <c r="I48" s="8">
        <f>IFERROR(VLOOKUP(A48,'KATEGORI TRAYEMAN'!A:D,4,0),0)</f>
        <v>1</v>
      </c>
      <c r="J48" s="8" t="str">
        <f>IFERROR(VLOOKUP(A48,'NOSTOK PACUL'!A:C,3,0),IFERROR(IF(VLOOKUP(A48,'STOK PACUL'!A:B,2,0)="NOSTOK","E",VLOOKUP(A48,'KATEGORI PACUL'!A:B,2,0)),"E"))</f>
        <v>A</v>
      </c>
      <c r="K48" s="8" t="str">
        <f>IFERROR(VLOOKUP(A48,'NOSTOK PESALAKAN'!A:C,3,0),IFERROR(IF(VLOOKUP(A48,'STOK PESALAKAN'!A:B,2,0)="NOSTOK","E",VLOOKUP(A48,'KATEGORI PESALAKAN'!A:B,2,0)),"E"))</f>
        <v>B</v>
      </c>
      <c r="L48" s="8" t="str">
        <f>IFERROR(VLOOKUP(A48,'NOSTOK CIKDITIRO'!A:C,3,0),IFERROR(IF(VLOOKUP(A48,'STOK CIKDITIRO'!A:B,2,0)="NOSTOK","E",VLOOKUP(A48,'KATEGORI CIKDITIRO'!A:B,2,0)),"E"))</f>
        <v>B</v>
      </c>
      <c r="M48" s="8" t="str">
        <f>IFERROR(VLOOKUP(A48,'NOSTOK TRAYEMAN'!A:C,3,0),IFERROR(IF(VLOOKUP(A48,'STOK TRAYEMAN'!A:B,2,0)="NOSTOK","E",VLOOKUP(A48,'KATEGORI TRAYEMAN'!A:B,2,0)),"E"))</f>
        <v>D</v>
      </c>
      <c r="N48" s="8" t="str">
        <f>IFERROR(VLOOKUP(A48,FR_HITUNG_MINMAX!A:B,2,0),0)</f>
        <v>FILTER UDARA H.BEAT FI ORI</v>
      </c>
      <c r="O48" s="8" t="str">
        <f>IFERROR(VLOOKUP(A48,FR_HITUNG_MINMAX!A:D,4,0),0)</f>
        <v>ORISIN</v>
      </c>
      <c r="P48" s="8">
        <f>IFERROR(VLOOKUP(A48,FR_HITUNG_MINMAX!A:G,7,0),1)</f>
        <v>1</v>
      </c>
      <c r="Q48" s="11" t="str">
        <f>IFERROR(VLOOKUP(A48,FR_HITUNG_MINMAX!A:J,10,0),1)</f>
        <v>1</v>
      </c>
      <c r="R48" s="8">
        <f>IFERROR(VLOOKUP(A48,FR_HITUNG_MINMAX!A:K,11,0),1)</f>
        <v>1</v>
      </c>
      <c r="S48" s="12">
        <f>IFERROR(VLOOKUP(A48,FR_HITUNG_MINMAX!A:F,6,0),0)</f>
        <v>49000</v>
      </c>
      <c r="T48" s="8">
        <f t="shared" si="21"/>
        <v>-3</v>
      </c>
      <c r="U48" s="8">
        <f t="shared" si="0"/>
        <v>-2</v>
      </c>
      <c r="V48" s="8">
        <f t="shared" si="1"/>
        <v>0</v>
      </c>
      <c r="W48" s="8">
        <f t="shared" si="22"/>
        <v>0</v>
      </c>
      <c r="X48" s="8">
        <f t="shared" si="23"/>
        <v>0</v>
      </c>
      <c r="Y48" s="16"/>
      <c r="Z48" s="15">
        <f t="shared" si="24"/>
        <v>0</v>
      </c>
      <c r="AA48" s="8">
        <f t="shared" si="25"/>
        <v>0</v>
      </c>
      <c r="AB48" s="16"/>
      <c r="AC48" s="15">
        <f t="shared" si="2"/>
        <v>0</v>
      </c>
      <c r="AD48" s="8">
        <f t="shared" si="26"/>
        <v>0</v>
      </c>
      <c r="AE48" s="16"/>
      <c r="AF48" s="15">
        <f t="shared" si="27"/>
        <v>0</v>
      </c>
      <c r="AG48" s="15">
        <f t="shared" si="28"/>
        <v>0</v>
      </c>
      <c r="AH48" s="16"/>
      <c r="AI48" s="15">
        <f t="shared" si="29"/>
        <v>0</v>
      </c>
      <c r="AJ48" s="8">
        <f t="shared" si="30"/>
        <v>1</v>
      </c>
      <c r="AK48" s="8">
        <f t="shared" si="3"/>
        <v>0</v>
      </c>
      <c r="AL48" s="8">
        <f t="shared" si="4"/>
        <v>0</v>
      </c>
      <c r="AM48" s="8">
        <f t="shared" si="31"/>
        <v>0</v>
      </c>
      <c r="AN48" s="8">
        <f t="shared" si="32"/>
        <v>1</v>
      </c>
      <c r="AO48" s="8">
        <f>IFERROR(VLOOKUP(A48,PERSAMAAN!B:D,3,0),AN48)</f>
        <v>1</v>
      </c>
      <c r="AP48" s="1">
        <v>0</v>
      </c>
      <c r="AQ48" s="8">
        <f t="shared" si="5"/>
        <v>0</v>
      </c>
      <c r="AR48" s="8" t="str">
        <f>IF(AQ48=0,"-",VLOOKUP(A48,FR_HITUNG_MINMAX!A:H,8,0))</f>
        <v>-</v>
      </c>
      <c r="AS48" s="1"/>
      <c r="AT48" s="8" t="str">
        <f t="shared" si="6"/>
        <v>-</v>
      </c>
      <c r="AU48" s="12">
        <f t="shared" si="7"/>
        <v>0</v>
      </c>
      <c r="AV48" s="12">
        <f t="shared" si="8"/>
        <v>0</v>
      </c>
      <c r="AW48" s="8">
        <f t="shared" si="33"/>
        <v>17</v>
      </c>
      <c r="AX48" s="1"/>
      <c r="AY48" s="8">
        <f t="shared" si="9"/>
        <v>17</v>
      </c>
      <c r="AZ48" s="8" t="str">
        <f>IF(AY48=0,"-",VLOOKUP(A48,FR_HITUNG_MINMAX!A:I,9,0))</f>
        <v>NSA</v>
      </c>
      <c r="BB48" s="8" t="str">
        <f t="shared" si="10"/>
        <v>NSA</v>
      </c>
      <c r="BC48" s="12">
        <f t="shared" si="11"/>
        <v>833000</v>
      </c>
      <c r="BD48" s="12">
        <f t="shared" si="12"/>
        <v>57564082.685275108</v>
      </c>
      <c r="BE48" s="16"/>
      <c r="BF48" s="8">
        <f>SUMIF('REALISASI ORDER'!C:C,A48,'REALISASI ORDER'!E:E)</f>
        <v>0</v>
      </c>
      <c r="BG48" s="8">
        <f t="shared" si="34"/>
        <v>6</v>
      </c>
      <c r="BH48" s="8">
        <f t="shared" si="13"/>
        <v>7</v>
      </c>
      <c r="BI48" s="8">
        <f t="shared" si="14"/>
        <v>5</v>
      </c>
      <c r="BJ48" s="8">
        <f t="shared" si="35"/>
        <v>1</v>
      </c>
      <c r="BK48" s="33">
        <f t="shared" si="36"/>
        <v>0</v>
      </c>
      <c r="BL48" s="33">
        <f t="shared" si="15"/>
        <v>2</v>
      </c>
      <c r="BM48" s="33">
        <f t="shared" si="16"/>
        <v>0</v>
      </c>
      <c r="BN48" s="33">
        <f t="shared" si="37"/>
        <v>0</v>
      </c>
      <c r="BO48" s="8">
        <f t="shared" si="17"/>
        <v>0</v>
      </c>
      <c r="BP48" s="8">
        <f t="shared" si="18"/>
        <v>0</v>
      </c>
      <c r="BQ48" s="8">
        <f t="shared" si="38"/>
        <v>0</v>
      </c>
      <c r="BR48" s="8">
        <f>IFERROR(ROUNDDOWN(BF48*BN48/(BK48+BL48+BM48+BN),0),0)</f>
        <v>0</v>
      </c>
      <c r="BS48" s="8" t="str">
        <f t="shared" si="19"/>
        <v>17210-K16-900</v>
      </c>
      <c r="BT48" s="8">
        <f>SUMIF(FR_HITUNG_MINMAX!A:A,ORDER!A48,FR_HITUNG_MINMAX!AS:AS)</f>
        <v>9</v>
      </c>
      <c r="BU48" s="8">
        <f t="shared" si="39"/>
        <v>0</v>
      </c>
      <c r="BV48" s="8" t="str">
        <f t="shared" si="20"/>
        <v>-</v>
      </c>
      <c r="BW48" s="8" t="str">
        <f>VLOOKUP(A48,'STOK PESALAKAN'!A:F,6,0)</f>
        <v/>
      </c>
    </row>
    <row r="49" spans="1:75" ht="15" customHeight="1">
      <c r="A49" s="41" t="s">
        <v>204</v>
      </c>
      <c r="B49" s="99">
        <f>IFERROR(IFERROR(VLOOKUP(A49,'STOK PACUL'!C:H,6,0),VLOOKUP(A49,'KATEGORI PACUL'!A:C,3,0)),0)</f>
        <v>2</v>
      </c>
      <c r="C49" s="8">
        <f>IFERROR(VLOOKUP(A49,'KATEGORI PACUL'!A:D,4,0),0)</f>
        <v>2</v>
      </c>
      <c r="D49" s="99">
        <f>IFERROR(IFERROR(VLOOKUP(A49,'STOK PESALAKAN'!C:H,6,0),VLOOKUP(A49,'KATEGORI PESALAKAN'!A:C,3,0)),0)</f>
        <v>2</v>
      </c>
      <c r="E49" s="8">
        <f>IFERROR(VLOOKUP(A49,'KATEGORI PESALAKAN'!A:D,4,0),0)</f>
        <v>2</v>
      </c>
      <c r="F49" s="99">
        <f>IFERROR(IFERROR(VLOOKUP(A49,'STOK CIKDITIRO'!C:H,6,0),VLOOKUP(A49,'KATEGORI CIKDITIRO'!A:C,3,0)),0)</f>
        <v>1</v>
      </c>
      <c r="G49" s="8">
        <f>IFERROR(VLOOKUP(A49,'KATEGORI CIKDITIRO'!A:D,4,0),0)</f>
        <v>1</v>
      </c>
      <c r="H49" s="99">
        <f>IFERROR(IFERROR(VLOOKUP(A49,'STOK TRAYEMAN'!C:H,6,0),VLOOKUP(A49,'KATEGORI TRAYEMAN'!A:C,3,0)),0)</f>
        <v>1</v>
      </c>
      <c r="I49" s="8">
        <f>IFERROR(VLOOKUP(A49,'KATEGORI TRAYEMAN'!A:D,4,0),0)</f>
        <v>0</v>
      </c>
      <c r="J49" s="8" t="str">
        <f>IFERROR(VLOOKUP(A49,'NOSTOK PACUL'!A:C,3,0),IFERROR(IF(VLOOKUP(A49,'STOK PACUL'!A:B,2,0)="NOSTOK","E",VLOOKUP(A49,'KATEGORI PACUL'!A:B,2,0)),"E"))</f>
        <v>D</v>
      </c>
      <c r="K49" s="8" t="str">
        <f>IFERROR(VLOOKUP(A49,'NOSTOK PESALAKAN'!A:C,3,0),IFERROR(IF(VLOOKUP(A49,'STOK PESALAKAN'!A:B,2,0)="NOSTOK","E",VLOOKUP(A49,'KATEGORI PESALAKAN'!A:B,2,0)),"E"))</f>
        <v>D</v>
      </c>
      <c r="L49" s="8" t="str">
        <f>IFERROR(VLOOKUP(A49,'NOSTOK CIKDITIRO'!A:C,3,0),IFERROR(IF(VLOOKUP(A49,'STOK CIKDITIRO'!A:B,2,0)="NOSTOK","E",VLOOKUP(A49,'KATEGORI CIKDITIRO'!A:B,2,0)),"E"))</f>
        <v>D</v>
      </c>
      <c r="M49" s="8" t="str">
        <f>IFERROR(VLOOKUP(A49,'NOSTOK TRAYEMAN'!A:C,3,0),IFERROR(IF(VLOOKUP(A49,'STOK TRAYEMAN'!A:B,2,0)="NOSTOK","E",VLOOKUP(A49,'KATEGORI TRAYEMAN'!A:B,2,0)),"E"))</f>
        <v>E</v>
      </c>
      <c r="N49" s="8" t="str">
        <f>IFERROR(VLOOKUP(A49,FR_HITUNG_MINMAX!A:B,2,0),0)</f>
        <v>FILTER UDARA H.VARIO 150 LED ESP ORI</v>
      </c>
      <c r="O49" s="8" t="str">
        <f>IFERROR(VLOOKUP(A49,FR_HITUNG_MINMAX!A:D,4,0),0)</f>
        <v>ORISIN</v>
      </c>
      <c r="P49" s="8">
        <f>IFERROR(VLOOKUP(A49,FR_HITUNG_MINMAX!A:G,7,0),1)</f>
        <v>1</v>
      </c>
      <c r="Q49" s="11">
        <f>IFERROR(VLOOKUP(A49,FR_HITUNG_MINMAX!A:J,10,0),1)</f>
        <v>1</v>
      </c>
      <c r="R49" s="8">
        <f>IFERROR(VLOOKUP(A49,FR_HITUNG_MINMAX!A:K,11,0),1)</f>
        <v>1</v>
      </c>
      <c r="S49" s="12">
        <f>IFERROR(VLOOKUP(A49,FR_HITUNG_MINMAX!A:F,6,0),0)</f>
        <v>66000</v>
      </c>
      <c r="T49" s="8">
        <f t="shared" si="21"/>
        <v>0</v>
      </c>
      <c r="U49" s="8">
        <f t="shared" si="0"/>
        <v>0</v>
      </c>
      <c r="V49" s="8">
        <f t="shared" si="1"/>
        <v>0</v>
      </c>
      <c r="W49" s="8">
        <f t="shared" si="22"/>
        <v>1</v>
      </c>
      <c r="X49" s="8">
        <f t="shared" si="23"/>
        <v>0</v>
      </c>
      <c r="Y49" s="16"/>
      <c r="Z49" s="15">
        <f t="shared" si="24"/>
        <v>0</v>
      </c>
      <c r="AA49" s="8">
        <f t="shared" si="25"/>
        <v>0</v>
      </c>
      <c r="AB49" s="16"/>
      <c r="AC49" s="15">
        <f t="shared" si="2"/>
        <v>0</v>
      </c>
      <c r="AD49" s="8">
        <f t="shared" si="26"/>
        <v>0</v>
      </c>
      <c r="AE49" s="16"/>
      <c r="AF49" s="15">
        <f t="shared" si="27"/>
        <v>0</v>
      </c>
      <c r="AG49" s="15">
        <f t="shared" si="28"/>
        <v>0</v>
      </c>
      <c r="AH49" s="16"/>
      <c r="AI49" s="15">
        <f t="shared" si="29"/>
        <v>0</v>
      </c>
      <c r="AJ49" s="8">
        <f t="shared" si="30"/>
        <v>0</v>
      </c>
      <c r="AK49" s="8">
        <f t="shared" si="3"/>
        <v>0</v>
      </c>
      <c r="AL49" s="8">
        <f t="shared" si="4"/>
        <v>0</v>
      </c>
      <c r="AM49" s="8">
        <f t="shared" si="31"/>
        <v>0</v>
      </c>
      <c r="AN49" s="8">
        <f t="shared" si="32"/>
        <v>0</v>
      </c>
      <c r="AO49" s="8">
        <f>IFERROR(VLOOKUP(A49,PERSAMAAN!B:D,3,0),AN49)</f>
        <v>0</v>
      </c>
      <c r="AP49" s="1"/>
      <c r="AQ49" s="8">
        <f t="shared" si="5"/>
        <v>0</v>
      </c>
      <c r="AR49" s="8" t="str">
        <f>IF(AQ49=0,"-",VLOOKUP(A49,FR_HITUNG_MINMAX!A:H,8,0))</f>
        <v>-</v>
      </c>
      <c r="AS49" s="1"/>
      <c r="AT49" s="8" t="str">
        <f t="shared" si="6"/>
        <v>-</v>
      </c>
      <c r="AU49" s="12">
        <f t="shared" si="7"/>
        <v>0</v>
      </c>
      <c r="AV49" s="12">
        <f t="shared" si="8"/>
        <v>0</v>
      </c>
      <c r="AW49" s="8">
        <f t="shared" si="33"/>
        <v>2</v>
      </c>
      <c r="AX49" s="1"/>
      <c r="AY49" s="8">
        <f t="shared" si="9"/>
        <v>2</v>
      </c>
      <c r="AZ49" s="8" t="str">
        <f>IF(AY49=0,"-",VLOOKUP(A49,FR_HITUNG_MINMAX!A:I,9,0))</f>
        <v>NSA</v>
      </c>
      <c r="BB49" s="8" t="str">
        <f t="shared" si="10"/>
        <v>NSA</v>
      </c>
      <c r="BC49" s="12">
        <f t="shared" si="11"/>
        <v>132000</v>
      </c>
      <c r="BD49" s="12">
        <f t="shared" si="12"/>
        <v>57564082.685275108</v>
      </c>
      <c r="BE49" s="16"/>
      <c r="BF49" s="8">
        <f>SUMIF('REALISASI ORDER'!C:C,A49,'REALISASI ORDER'!E:E)</f>
        <v>0</v>
      </c>
      <c r="BG49" s="8">
        <f t="shared" si="34"/>
        <v>2</v>
      </c>
      <c r="BH49" s="8">
        <f t="shared" si="13"/>
        <v>2</v>
      </c>
      <c r="BI49" s="8">
        <f t="shared" si="14"/>
        <v>1</v>
      </c>
      <c r="BJ49" s="8">
        <f t="shared" si="35"/>
        <v>1</v>
      </c>
      <c r="BK49" s="33">
        <f t="shared" si="36"/>
        <v>0</v>
      </c>
      <c r="BL49" s="33">
        <f t="shared" si="15"/>
        <v>0</v>
      </c>
      <c r="BM49" s="33">
        <f t="shared" si="16"/>
        <v>0</v>
      </c>
      <c r="BN49" s="33">
        <f t="shared" si="37"/>
        <v>0</v>
      </c>
      <c r="BO49" s="8">
        <f t="shared" si="17"/>
        <v>0</v>
      </c>
      <c r="BP49" s="8">
        <f t="shared" si="18"/>
        <v>0</v>
      </c>
      <c r="BQ49" s="8">
        <f t="shared" si="38"/>
        <v>0</v>
      </c>
      <c r="BR49" s="8">
        <f>IFERROR(ROUNDDOWN(BF49*BN49/(BK49+BL49+BM49+BN),0),0)</f>
        <v>0</v>
      </c>
      <c r="BS49" s="8" t="str">
        <f t="shared" si="19"/>
        <v>17210-K59-A70</v>
      </c>
      <c r="BT49" s="8">
        <f>SUMIF(FR_HITUNG_MINMAX!A:A,ORDER!A49,FR_HITUNG_MINMAX!AS:AS)</f>
        <v>3</v>
      </c>
      <c r="BU49" s="8">
        <f t="shared" si="39"/>
        <v>0</v>
      </c>
      <c r="BV49" s="8" t="str">
        <f t="shared" si="20"/>
        <v>-</v>
      </c>
      <c r="BW49" s="8" t="str">
        <f>VLOOKUP(A49,'STOK PESALAKAN'!A:F,6,0)</f>
        <v/>
      </c>
    </row>
    <row r="50" spans="1:75" ht="15" customHeight="1">
      <c r="A50" s="41" t="s">
        <v>205</v>
      </c>
      <c r="B50" s="99">
        <f>IFERROR(IFERROR(VLOOKUP(A50,'STOK PACUL'!C:H,6,0),VLOOKUP(A50,'KATEGORI PACUL'!A:C,3,0)),0)</f>
        <v>3</v>
      </c>
      <c r="C50" s="8">
        <f>IFERROR(VLOOKUP(A50,'KATEGORI PACUL'!A:D,4,0),0)</f>
        <v>2</v>
      </c>
      <c r="D50" s="99">
        <f>IFERROR(IFERROR(VLOOKUP(A50,'STOK PESALAKAN'!C:H,6,0),VLOOKUP(A50,'KATEGORI PESALAKAN'!A:C,3,0)),0)</f>
        <v>3</v>
      </c>
      <c r="E50" s="8">
        <f>IFERROR(VLOOKUP(A50,'KATEGORI PESALAKAN'!A:D,4,0),0)</f>
        <v>1</v>
      </c>
      <c r="F50" s="99">
        <f>IFERROR(IFERROR(VLOOKUP(A50,'STOK CIKDITIRO'!C:H,6,0),VLOOKUP(A50,'KATEGORI CIKDITIRO'!A:C,3,0)),0)</f>
        <v>2</v>
      </c>
      <c r="G50" s="8">
        <f>IFERROR(VLOOKUP(A50,'KATEGORI CIKDITIRO'!A:D,4,0),0)</f>
        <v>1</v>
      </c>
      <c r="H50" s="99">
        <f>IFERROR(IFERROR(VLOOKUP(A50,'STOK TRAYEMAN'!C:H,6,0),VLOOKUP(A50,'KATEGORI TRAYEMAN'!A:C,3,0)),0)</f>
        <v>0</v>
      </c>
      <c r="I50" s="8">
        <f>IFERROR(VLOOKUP(A50,'KATEGORI TRAYEMAN'!A:D,4,0),0)</f>
        <v>0</v>
      </c>
      <c r="J50" s="8" t="str">
        <f>IFERROR(VLOOKUP(A50,'NOSTOK PACUL'!A:C,3,0),IFERROR(IF(VLOOKUP(A50,'STOK PACUL'!A:B,2,0)="NOSTOK","E",VLOOKUP(A50,'KATEGORI PACUL'!A:B,2,0)),"E"))</f>
        <v>C</v>
      </c>
      <c r="K50" s="8" t="str">
        <f>IFERROR(VLOOKUP(A50,'NOSTOK PESALAKAN'!A:C,3,0),IFERROR(IF(VLOOKUP(A50,'STOK PESALAKAN'!A:B,2,0)="NOSTOK","E",VLOOKUP(A50,'KATEGORI PESALAKAN'!A:B,2,0)),"E"))</f>
        <v>D</v>
      </c>
      <c r="L50" s="8" t="str">
        <f>IFERROR(VLOOKUP(A50,'NOSTOK CIKDITIRO'!A:C,3,0),IFERROR(IF(VLOOKUP(A50,'STOK CIKDITIRO'!A:B,2,0)="NOSTOK","E",VLOOKUP(A50,'KATEGORI CIKDITIRO'!A:B,2,0)),"E"))</f>
        <v>D</v>
      </c>
      <c r="M50" s="8" t="str">
        <f>IFERROR(VLOOKUP(A50,'NOSTOK TRAYEMAN'!A:C,3,0),IFERROR(IF(VLOOKUP(A50,'STOK TRAYEMAN'!A:B,2,0)="NOSTOK","E",VLOOKUP(A50,'KATEGORI TRAYEMAN'!A:B,2,0)),"E"))</f>
        <v>E</v>
      </c>
      <c r="N50" s="8" t="str">
        <f>IFERROR(VLOOKUP(A50,FR_HITUNG_MINMAX!A:B,2,0),0)</f>
        <v>FILTER UDARA H.VARIO 110 ORI</v>
      </c>
      <c r="O50" s="8" t="str">
        <f>IFERROR(VLOOKUP(A50,FR_HITUNG_MINMAX!A:D,4,0),0)</f>
        <v>ORISIN</v>
      </c>
      <c r="P50" s="8">
        <f>IFERROR(VLOOKUP(A50,FR_HITUNG_MINMAX!A:G,7,0),1)</f>
        <v>1</v>
      </c>
      <c r="Q50" s="11">
        <f>IFERROR(VLOOKUP(A50,FR_HITUNG_MINMAX!A:J,10,0),1)</f>
        <v>1</v>
      </c>
      <c r="R50" s="8">
        <f>IFERROR(VLOOKUP(A50,FR_HITUNG_MINMAX!A:K,11,0),1)</f>
        <v>1</v>
      </c>
      <c r="S50" s="12">
        <f>IFERROR(VLOOKUP(A50,FR_HITUNG_MINMAX!A:F,6,0),0)</f>
        <v>54000</v>
      </c>
      <c r="T50" s="8">
        <f t="shared" si="21"/>
        <v>1</v>
      </c>
      <c r="U50" s="8">
        <f t="shared" si="0"/>
        <v>2</v>
      </c>
      <c r="V50" s="8">
        <f t="shared" si="1"/>
        <v>1</v>
      </c>
      <c r="W50" s="8">
        <f t="shared" si="22"/>
        <v>0</v>
      </c>
      <c r="X50" s="8">
        <f t="shared" si="23"/>
        <v>0</v>
      </c>
      <c r="Y50" s="16"/>
      <c r="Z50" s="15">
        <f t="shared" si="24"/>
        <v>0</v>
      </c>
      <c r="AA50" s="8">
        <f t="shared" si="25"/>
        <v>0</v>
      </c>
      <c r="AB50" s="16"/>
      <c r="AC50" s="15">
        <f t="shared" si="2"/>
        <v>0</v>
      </c>
      <c r="AD50" s="8">
        <f t="shared" si="26"/>
        <v>0</v>
      </c>
      <c r="AE50" s="16"/>
      <c r="AF50" s="15">
        <f t="shared" si="27"/>
        <v>0</v>
      </c>
      <c r="AG50" s="15">
        <f t="shared" si="28"/>
        <v>1</v>
      </c>
      <c r="AH50" s="16"/>
      <c r="AI50" s="15">
        <f t="shared" si="29"/>
        <v>0</v>
      </c>
      <c r="AJ50" s="8">
        <f t="shared" si="30"/>
        <v>0</v>
      </c>
      <c r="AK50" s="8">
        <f t="shared" si="3"/>
        <v>0</v>
      </c>
      <c r="AL50" s="8">
        <f t="shared" si="4"/>
        <v>0</v>
      </c>
      <c r="AM50" s="8">
        <f t="shared" si="31"/>
        <v>0</v>
      </c>
      <c r="AN50" s="8">
        <f t="shared" si="32"/>
        <v>0</v>
      </c>
      <c r="AO50" s="8">
        <f>IFERROR(VLOOKUP(A50,PERSAMAAN!B:D,3,0),AN50)</f>
        <v>0</v>
      </c>
      <c r="AP50" s="1"/>
      <c r="AQ50" s="8">
        <f t="shared" si="5"/>
        <v>0</v>
      </c>
      <c r="AR50" s="8" t="str">
        <f>IF(AQ50=0,"-",VLOOKUP(A50,FR_HITUNG_MINMAX!A:H,8,0))</f>
        <v>-</v>
      </c>
      <c r="AS50" s="1"/>
      <c r="AT50" s="8" t="str">
        <f t="shared" si="6"/>
        <v>-</v>
      </c>
      <c r="AU50" s="12">
        <f t="shared" si="7"/>
        <v>0</v>
      </c>
      <c r="AV50" s="12">
        <f t="shared" si="8"/>
        <v>0</v>
      </c>
      <c r="AW50" s="8">
        <f t="shared" si="33"/>
        <v>-2</v>
      </c>
      <c r="AX50" s="1"/>
      <c r="AY50" s="8">
        <f t="shared" si="9"/>
        <v>0</v>
      </c>
      <c r="AZ50" s="8" t="str">
        <f>IF(AY50=0,"-",VLOOKUP(A50,FR_HITUNG_MINMAX!A:I,9,0))</f>
        <v>-</v>
      </c>
      <c r="BB50" s="8" t="str">
        <f t="shared" si="10"/>
        <v>-</v>
      </c>
      <c r="BC50" s="12">
        <f t="shared" si="11"/>
        <v>0</v>
      </c>
      <c r="BD50" s="12">
        <f t="shared" si="12"/>
        <v>0</v>
      </c>
      <c r="BE50" s="16"/>
      <c r="BF50" s="8">
        <f>SUMIF('REALISASI ORDER'!C:C,A50,'REALISASI ORDER'!E:E)</f>
        <v>0</v>
      </c>
      <c r="BG50" s="8">
        <f t="shared" si="34"/>
        <v>3</v>
      </c>
      <c r="BH50" s="8">
        <f t="shared" si="13"/>
        <v>3</v>
      </c>
      <c r="BI50" s="8">
        <f t="shared" si="14"/>
        <v>2</v>
      </c>
      <c r="BJ50" s="8">
        <f t="shared" si="35"/>
        <v>0</v>
      </c>
      <c r="BK50" s="33">
        <f t="shared" si="36"/>
        <v>2</v>
      </c>
      <c r="BL50" s="33">
        <f t="shared" si="15"/>
        <v>0</v>
      </c>
      <c r="BM50" s="33">
        <f t="shared" si="16"/>
        <v>0</v>
      </c>
      <c r="BN50" s="33">
        <f t="shared" si="37"/>
        <v>0</v>
      </c>
      <c r="BO50" s="8">
        <f t="shared" si="17"/>
        <v>0</v>
      </c>
      <c r="BP50" s="8">
        <f t="shared" si="18"/>
        <v>0</v>
      </c>
      <c r="BQ50" s="8">
        <f t="shared" si="38"/>
        <v>0</v>
      </c>
      <c r="BR50" s="8">
        <f>IFERROR(ROUNDDOWN(BF50*BN50/(BK50+BL50+BM50+BN),0),0)</f>
        <v>0</v>
      </c>
      <c r="BS50" s="8" t="str">
        <f t="shared" si="19"/>
        <v>17210-KVB-930</v>
      </c>
      <c r="BT50" s="8">
        <f>SUMIF(FR_HITUNG_MINMAX!A:A,ORDER!A50,FR_HITUNG_MINMAX!AS:AS)</f>
        <v>3</v>
      </c>
      <c r="BU50" s="8">
        <f t="shared" si="39"/>
        <v>0</v>
      </c>
      <c r="BV50" s="8" t="str">
        <f t="shared" si="20"/>
        <v>-</v>
      </c>
      <c r="BW50" s="8" t="str">
        <f>VLOOKUP(A50,'STOK PESALAKAN'!A:F,6,0)</f>
        <v/>
      </c>
    </row>
    <row r="51" spans="1:75" ht="15" customHeight="1">
      <c r="A51" s="41" t="s">
        <v>207</v>
      </c>
      <c r="B51" s="99">
        <f>IFERROR(IFERROR(VLOOKUP(A51,'STOK PACUL'!C:H,6,0),VLOOKUP(A51,'KATEGORI PACUL'!A:C,3,0)),0)</f>
        <v>1</v>
      </c>
      <c r="C51" s="8">
        <f>IFERROR(VLOOKUP(A51,'KATEGORI PACUL'!A:D,4,0),0)</f>
        <v>0</v>
      </c>
      <c r="D51" s="99">
        <f>IFERROR(IFERROR(VLOOKUP(A51,'STOK PESALAKAN'!C:H,6,0),VLOOKUP(A51,'KATEGORI PESALAKAN'!A:C,3,0)),0)</f>
        <v>0</v>
      </c>
      <c r="E51" s="8">
        <f>IFERROR(VLOOKUP(A51,'KATEGORI PESALAKAN'!A:D,4,0),0)</f>
        <v>0</v>
      </c>
      <c r="F51" s="99">
        <f>IFERROR(IFERROR(VLOOKUP(A51,'STOK CIKDITIRO'!C:H,6,0),VLOOKUP(A51,'KATEGORI CIKDITIRO'!A:C,3,0)),0)</f>
        <v>1</v>
      </c>
      <c r="G51" s="8">
        <f>IFERROR(VLOOKUP(A51,'KATEGORI CIKDITIRO'!A:D,4,0),0)</f>
        <v>1</v>
      </c>
      <c r="H51" s="99">
        <f>IFERROR(IFERROR(VLOOKUP(A51,'STOK TRAYEMAN'!C:H,6,0),VLOOKUP(A51,'KATEGORI TRAYEMAN'!A:C,3,0)),0)</f>
        <v>0</v>
      </c>
      <c r="I51" s="8">
        <f>IFERROR(VLOOKUP(A51,'KATEGORI TRAYEMAN'!A:D,4,0),0)</f>
        <v>0</v>
      </c>
      <c r="J51" s="8" t="str">
        <f>IFERROR(VLOOKUP(A51,'NOSTOK PACUL'!A:C,3,0),IFERROR(IF(VLOOKUP(A51,'STOK PACUL'!A:B,2,0)="NOSTOK","E",VLOOKUP(A51,'KATEGORI PACUL'!A:B,2,0)),"E"))</f>
        <v>E</v>
      </c>
      <c r="K51" s="8" t="str">
        <f>IFERROR(VLOOKUP(A51,'NOSTOK PESALAKAN'!A:C,3,0),IFERROR(IF(VLOOKUP(A51,'STOK PESALAKAN'!A:B,2,0)="NOSTOK","E",VLOOKUP(A51,'KATEGORI PESALAKAN'!A:B,2,0)),"E"))</f>
        <v>E</v>
      </c>
      <c r="L51" s="8" t="str">
        <f>IFERROR(VLOOKUP(A51,'NOSTOK CIKDITIRO'!A:C,3,0),IFERROR(IF(VLOOKUP(A51,'STOK CIKDITIRO'!A:B,2,0)="NOSTOK","E",VLOOKUP(A51,'KATEGORI CIKDITIRO'!A:B,2,0)),"E"))</f>
        <v>D</v>
      </c>
      <c r="M51" s="8" t="str">
        <f>IFERROR(VLOOKUP(A51,'NOSTOK TRAYEMAN'!A:C,3,0),IFERROR(IF(VLOOKUP(A51,'STOK TRAYEMAN'!A:B,2,0)="NOSTOK","E",VLOOKUP(A51,'KATEGORI TRAYEMAN'!A:B,2,0)),"E"))</f>
        <v>E</v>
      </c>
      <c r="N51" s="8" t="str">
        <f>IFERROR(VLOOKUP(A51,FR_HITUNG_MINMAX!A:B,2,0),0)</f>
        <v>TUTUP RADIATOR ATAS H.VARIO 110 ORI</v>
      </c>
      <c r="O51" s="8" t="str">
        <f>IFERROR(VLOOKUP(A51,FR_HITUNG_MINMAX!A:D,4,0),0)</f>
        <v>ORISIN</v>
      </c>
      <c r="P51" s="8">
        <f>IFERROR(VLOOKUP(A51,FR_HITUNG_MINMAX!A:G,7,0),1)</f>
        <v>1</v>
      </c>
      <c r="Q51" s="11" t="str">
        <f>IFERROR(VLOOKUP(A51,FR_HITUNG_MINMAX!A:J,10,0),1)</f>
        <v>1</v>
      </c>
      <c r="R51" s="8">
        <f>IFERROR(VLOOKUP(A51,FR_HITUNG_MINMAX!A:K,11,0),1)</f>
        <v>1</v>
      </c>
      <c r="S51" s="12">
        <f>IFERROR(VLOOKUP(A51,FR_HITUNG_MINMAX!A:F,6,0),0)</f>
        <v>47500</v>
      </c>
      <c r="T51" s="8">
        <f t="shared" si="21"/>
        <v>1</v>
      </c>
      <c r="U51" s="8">
        <f t="shared" si="0"/>
        <v>0</v>
      </c>
      <c r="V51" s="8">
        <f t="shared" si="1"/>
        <v>0</v>
      </c>
      <c r="W51" s="8">
        <f t="shared" si="22"/>
        <v>0</v>
      </c>
      <c r="X51" s="8">
        <f t="shared" si="23"/>
        <v>0</v>
      </c>
      <c r="Y51" s="16"/>
      <c r="Z51" s="15">
        <f t="shared" si="24"/>
        <v>0</v>
      </c>
      <c r="AA51" s="8">
        <f t="shared" si="25"/>
        <v>0</v>
      </c>
      <c r="AB51" s="16"/>
      <c r="AC51" s="15">
        <f t="shared" si="2"/>
        <v>0</v>
      </c>
      <c r="AD51" s="8">
        <f t="shared" si="26"/>
        <v>0</v>
      </c>
      <c r="AE51" s="16"/>
      <c r="AF51" s="15">
        <f t="shared" si="27"/>
        <v>0</v>
      </c>
      <c r="AG51" s="15">
        <f t="shared" si="28"/>
        <v>0</v>
      </c>
      <c r="AH51" s="16"/>
      <c r="AI51" s="15">
        <f t="shared" si="29"/>
        <v>0</v>
      </c>
      <c r="AJ51" s="8">
        <f t="shared" si="30"/>
        <v>0</v>
      </c>
      <c r="AK51" s="8">
        <f t="shared" si="3"/>
        <v>0</v>
      </c>
      <c r="AL51" s="8">
        <f t="shared" si="4"/>
        <v>0</v>
      </c>
      <c r="AM51" s="8">
        <f t="shared" si="31"/>
        <v>0</v>
      </c>
      <c r="AN51" s="8">
        <f t="shared" si="32"/>
        <v>0</v>
      </c>
      <c r="AO51" s="8">
        <f>IFERROR(VLOOKUP(A51,PERSAMAAN!B:D,3,0),AN51)</f>
        <v>0</v>
      </c>
      <c r="AP51" s="1"/>
      <c r="AQ51" s="8">
        <f t="shared" si="5"/>
        <v>0</v>
      </c>
      <c r="AR51" s="8" t="str">
        <f>IF(AQ51=0,"-",VLOOKUP(A51,FR_HITUNG_MINMAX!A:H,8,0))</f>
        <v>-</v>
      </c>
      <c r="AS51" s="1"/>
      <c r="AT51" s="8" t="str">
        <f t="shared" si="6"/>
        <v>-</v>
      </c>
      <c r="AU51" s="12">
        <f t="shared" si="7"/>
        <v>0</v>
      </c>
      <c r="AV51" s="12">
        <f t="shared" si="8"/>
        <v>0</v>
      </c>
      <c r="AW51" s="8">
        <f t="shared" si="33"/>
        <v>-1</v>
      </c>
      <c r="AX51" s="1"/>
      <c r="AY51" s="8">
        <f t="shared" si="9"/>
        <v>0</v>
      </c>
      <c r="AZ51" s="8" t="str">
        <f>IF(AY51=0,"-",VLOOKUP(A51,FR_HITUNG_MINMAX!A:I,9,0))</f>
        <v>-</v>
      </c>
      <c r="BB51" s="8" t="str">
        <f t="shared" si="10"/>
        <v>-</v>
      </c>
      <c r="BC51" s="12">
        <f t="shared" si="11"/>
        <v>0</v>
      </c>
      <c r="BD51" s="12">
        <f t="shared" si="12"/>
        <v>0</v>
      </c>
      <c r="BE51" s="16"/>
      <c r="BF51" s="8">
        <f>SUMIF('REALISASI ORDER'!C:C,A51,'REALISASI ORDER'!E:E)</f>
        <v>0</v>
      </c>
      <c r="BG51" s="8">
        <f t="shared" si="34"/>
        <v>1</v>
      </c>
      <c r="BH51" s="8">
        <f t="shared" si="13"/>
        <v>0</v>
      </c>
      <c r="BI51" s="8">
        <f t="shared" si="14"/>
        <v>1</v>
      </c>
      <c r="BJ51" s="8">
        <f t="shared" si="35"/>
        <v>0</v>
      </c>
      <c r="BK51" s="33">
        <f t="shared" si="36"/>
        <v>0</v>
      </c>
      <c r="BL51" s="33">
        <f t="shared" si="15"/>
        <v>0</v>
      </c>
      <c r="BM51" s="33">
        <f t="shared" si="16"/>
        <v>0</v>
      </c>
      <c r="BN51" s="33">
        <f t="shared" si="37"/>
        <v>0</v>
      </c>
      <c r="BO51" s="8">
        <f t="shared" si="17"/>
        <v>0</v>
      </c>
      <c r="BP51" s="8">
        <f t="shared" si="18"/>
        <v>0</v>
      </c>
      <c r="BQ51" s="8">
        <f t="shared" si="38"/>
        <v>0</v>
      </c>
      <c r="BR51" s="8">
        <f>IFERROR(ROUNDDOWN(BF51*BN51/(BK51+BL51+BM51+BN),0),0)</f>
        <v>0</v>
      </c>
      <c r="BS51" s="8" t="str">
        <f t="shared" si="19"/>
        <v>19037-KVB-901</v>
      </c>
      <c r="BT51" s="8">
        <f>SUMIF(FR_HITUNG_MINMAX!A:A,ORDER!A51,FR_HITUNG_MINMAX!AS:AS)</f>
        <v>1</v>
      </c>
      <c r="BU51" s="8">
        <f t="shared" si="39"/>
        <v>0</v>
      </c>
      <c r="BV51" s="8" t="str">
        <f t="shared" si="20"/>
        <v>-</v>
      </c>
      <c r="BW51" s="8" t="str">
        <f>VLOOKUP(A51,'STOK PESALAKAN'!A:F,6,0)</f>
        <v/>
      </c>
    </row>
    <row r="52" spans="1:75">
      <c r="A52" s="41" t="s">
        <v>208</v>
      </c>
      <c r="B52" s="99">
        <f>IFERROR(IFERROR(VLOOKUP(A52,'STOK PACUL'!C:H,6,0),VLOOKUP(A52,'KATEGORI PACUL'!A:C,3,0)),0)</f>
        <v>2</v>
      </c>
      <c r="C52" s="8">
        <f>IFERROR(VLOOKUP(A52,'KATEGORI PACUL'!A:D,4,0),0)</f>
        <v>3</v>
      </c>
      <c r="D52" s="99">
        <f>IFERROR(IFERROR(VLOOKUP(A52,'STOK PESALAKAN'!C:H,6,0),VLOOKUP(A52,'KATEGORI PESALAKAN'!A:C,3,0)),0)</f>
        <v>2</v>
      </c>
      <c r="E52" s="8">
        <f>IFERROR(VLOOKUP(A52,'KATEGORI PESALAKAN'!A:D,4,0),0)</f>
        <v>2</v>
      </c>
      <c r="F52" s="99">
        <f>IFERROR(IFERROR(VLOOKUP(A52,'STOK CIKDITIRO'!C:H,6,0),VLOOKUP(A52,'KATEGORI CIKDITIRO'!A:C,3,0)),0)</f>
        <v>1</v>
      </c>
      <c r="G52" s="8">
        <f>IFERROR(VLOOKUP(A52,'KATEGORI CIKDITIRO'!A:D,4,0),0)</f>
        <v>2</v>
      </c>
      <c r="H52" s="99">
        <f>IFERROR(IFERROR(VLOOKUP(A52,'STOK TRAYEMAN'!C:H,6,0),VLOOKUP(A52,'KATEGORI TRAYEMAN'!A:C,3,0)),0)</f>
        <v>0</v>
      </c>
      <c r="I52" s="8">
        <f>IFERROR(VLOOKUP(A52,'KATEGORI TRAYEMAN'!A:D,4,0),0)</f>
        <v>1</v>
      </c>
      <c r="J52" s="8" t="str">
        <f>IFERROR(VLOOKUP(A52,'NOSTOK PACUL'!A:C,3,0),IFERROR(IF(VLOOKUP(A52,'STOK PACUL'!A:B,2,0)="NOSTOK","E",VLOOKUP(A52,'KATEGORI PACUL'!A:B,2,0)),"E"))</f>
        <v>C</v>
      </c>
      <c r="K52" s="8" t="str">
        <f>IFERROR(VLOOKUP(A52,'NOSTOK PESALAKAN'!A:C,3,0),IFERROR(IF(VLOOKUP(A52,'STOK PESALAKAN'!A:B,2,0)="NOSTOK","E",VLOOKUP(A52,'KATEGORI PESALAKAN'!A:B,2,0)),"E"))</f>
        <v>C</v>
      </c>
      <c r="L52" s="8" t="str">
        <f>IFERROR(VLOOKUP(A52,'NOSTOK CIKDITIRO'!A:C,3,0),IFERROR(IF(VLOOKUP(A52,'STOK CIKDITIRO'!A:B,2,0)="NOSTOK","E",VLOOKUP(A52,'KATEGORI CIKDITIRO'!A:B,2,0)),"E"))</f>
        <v>C</v>
      </c>
      <c r="M52" s="8" t="str">
        <f>IFERROR(VLOOKUP(A52,'NOSTOK TRAYEMAN'!A:C,3,0),IFERROR(IF(VLOOKUP(A52,'STOK TRAYEMAN'!A:B,2,0)="NOSTOK","E",VLOOKUP(A52,'KATEGORI TRAYEMAN'!A:B,2,0)),"E"))</f>
        <v>D</v>
      </c>
      <c r="N52" s="8" t="str">
        <f>IFERROR(VLOOKUP(A52,FR_HITUNG_MINMAX!A:B,2,0),0)</f>
        <v>WATER PUMP VARIO 125 AHM</v>
      </c>
      <c r="O52" s="8" t="str">
        <f>IFERROR(VLOOKUP(A52,FR_HITUNG_MINMAX!A:D,4,0),0)</f>
        <v>ORISIN</v>
      </c>
      <c r="P52" s="8">
        <f>IFERROR(VLOOKUP(A52,FR_HITUNG_MINMAX!A:G,7,0),1)</f>
        <v>1</v>
      </c>
      <c r="Q52" s="11">
        <f>IFERROR(VLOOKUP(A52,FR_HITUNG_MINMAX!A:J,10,0),1)</f>
        <v>1</v>
      </c>
      <c r="R52" s="8">
        <f>IFERROR(VLOOKUP(A52,FR_HITUNG_MINMAX!A:K,11,0),1)</f>
        <v>1</v>
      </c>
      <c r="S52" s="12">
        <f>IFERROR(VLOOKUP(A52,FR_HITUNG_MINMAX!A:F,6,0),0)</f>
        <v>285000</v>
      </c>
      <c r="T52" s="8">
        <f t="shared" si="21"/>
        <v>-1</v>
      </c>
      <c r="U52" s="8">
        <f t="shared" si="0"/>
        <v>0</v>
      </c>
      <c r="V52" s="8">
        <f t="shared" si="1"/>
        <v>-1</v>
      </c>
      <c r="W52" s="8">
        <f t="shared" si="22"/>
        <v>-1</v>
      </c>
      <c r="X52" s="8">
        <f t="shared" si="23"/>
        <v>0</v>
      </c>
      <c r="Y52" s="16"/>
      <c r="Z52" s="15">
        <f t="shared" si="24"/>
        <v>0</v>
      </c>
      <c r="AA52" s="8">
        <f t="shared" si="25"/>
        <v>0</v>
      </c>
      <c r="AB52" s="16"/>
      <c r="AC52" s="15">
        <f t="shared" si="2"/>
        <v>0</v>
      </c>
      <c r="AD52" s="8">
        <f t="shared" si="26"/>
        <v>0</v>
      </c>
      <c r="AE52" s="16"/>
      <c r="AF52" s="15">
        <f t="shared" si="27"/>
        <v>0</v>
      </c>
      <c r="AG52" s="15">
        <f t="shared" si="28"/>
        <v>0</v>
      </c>
      <c r="AH52" s="16"/>
      <c r="AI52" s="15">
        <f t="shared" si="29"/>
        <v>0</v>
      </c>
      <c r="AJ52" s="8">
        <f t="shared" si="30"/>
        <v>0</v>
      </c>
      <c r="AK52" s="8">
        <f t="shared" si="3"/>
        <v>0</v>
      </c>
      <c r="AL52" s="8">
        <f t="shared" si="4"/>
        <v>1</v>
      </c>
      <c r="AM52" s="8">
        <f t="shared" si="31"/>
        <v>1</v>
      </c>
      <c r="AN52" s="8">
        <f t="shared" si="32"/>
        <v>2</v>
      </c>
      <c r="AO52" s="8">
        <f>IFERROR(VLOOKUP(A52,PERSAMAAN!B:D,3,0),AN52)</f>
        <v>2</v>
      </c>
      <c r="AP52" s="1">
        <v>1</v>
      </c>
      <c r="AQ52" s="8">
        <f t="shared" si="5"/>
        <v>1</v>
      </c>
      <c r="AR52" s="8" t="str">
        <f>IF(AQ52=0,"-",VLOOKUP(A52,FR_HITUNG_MINMAX!A:H,8,0))</f>
        <v>SLT</v>
      </c>
      <c r="AS52" s="1" t="s">
        <v>30</v>
      </c>
      <c r="AT52" s="8" t="str">
        <f t="shared" si="6"/>
        <v>GSM</v>
      </c>
      <c r="AU52" s="12">
        <f t="shared" si="7"/>
        <v>285000</v>
      </c>
      <c r="AV52" s="12">
        <f t="shared" si="8"/>
        <v>2132750</v>
      </c>
      <c r="AW52" s="8">
        <f t="shared" si="33"/>
        <v>6</v>
      </c>
      <c r="AX52" s="1"/>
      <c r="AY52" s="8">
        <f t="shared" si="9"/>
        <v>6</v>
      </c>
      <c r="AZ52" s="8" t="str">
        <f>IF(AY52=0,"-",VLOOKUP(A52,FR_HITUNG_MINMAX!A:I,9,0))</f>
        <v/>
      </c>
      <c r="BB52" s="8" t="str">
        <f t="shared" si="10"/>
        <v/>
      </c>
      <c r="BC52" s="12">
        <f t="shared" si="11"/>
        <v>1710000</v>
      </c>
      <c r="BD52" s="12">
        <f t="shared" si="12"/>
        <v>21965380</v>
      </c>
      <c r="BE52" s="16"/>
      <c r="BF52" s="8">
        <f>SUMIF('REALISASI ORDER'!C:C,A52,'REALISASI ORDER'!E:E)</f>
        <v>0</v>
      </c>
      <c r="BG52" s="8">
        <f t="shared" si="34"/>
        <v>2</v>
      </c>
      <c r="BH52" s="8">
        <f t="shared" si="13"/>
        <v>2</v>
      </c>
      <c r="BI52" s="8">
        <f t="shared" si="14"/>
        <v>1</v>
      </c>
      <c r="BJ52" s="8">
        <f t="shared" si="35"/>
        <v>0</v>
      </c>
      <c r="BK52" s="33">
        <f t="shared" si="36"/>
        <v>0</v>
      </c>
      <c r="BL52" s="33">
        <f t="shared" si="15"/>
        <v>0</v>
      </c>
      <c r="BM52" s="33">
        <f t="shared" si="16"/>
        <v>1</v>
      </c>
      <c r="BN52" s="33">
        <f t="shared" si="37"/>
        <v>1</v>
      </c>
      <c r="BO52" s="8">
        <f t="shared" si="17"/>
        <v>0</v>
      </c>
      <c r="BP52" s="8">
        <f t="shared" si="18"/>
        <v>0</v>
      </c>
      <c r="BQ52" s="8">
        <f t="shared" si="38"/>
        <v>0</v>
      </c>
      <c r="BR52" s="8">
        <f>IFERROR(ROUNDDOWN(BF52*BN52/(BK52+BL52+BM52+BN),0),0)</f>
        <v>0</v>
      </c>
      <c r="BS52" s="8" t="str">
        <f t="shared" si="19"/>
        <v>19200-KWN-901</v>
      </c>
      <c r="BT52" s="8">
        <f>SUMIF(FR_HITUNG_MINMAX!A:A,ORDER!A52,FR_HITUNG_MINMAX!AS:AS)</f>
        <v>4</v>
      </c>
      <c r="BU52" s="8">
        <f t="shared" si="39"/>
        <v>0</v>
      </c>
      <c r="BV52" s="8" t="str">
        <f t="shared" si="20"/>
        <v>GSM</v>
      </c>
      <c r="BW52" s="8" t="str">
        <f>VLOOKUP(A52,'STOK PESALAKAN'!A:F,6,0)</f>
        <v/>
      </c>
    </row>
    <row r="53" spans="1:75" ht="15" customHeight="1">
      <c r="A53" s="41" t="s">
        <v>209</v>
      </c>
      <c r="B53" s="99">
        <f>IFERROR(IFERROR(VLOOKUP(A53,'STOK PACUL'!C:H,6,0),VLOOKUP(A53,'KATEGORI PACUL'!A:C,3,0)),0)</f>
        <v>2</v>
      </c>
      <c r="C53" s="8">
        <f>IFERROR(VLOOKUP(A53,'KATEGORI PACUL'!A:D,4,0),0)</f>
        <v>2</v>
      </c>
      <c r="D53" s="99">
        <f>IFERROR(IFERROR(VLOOKUP(A53,'STOK PESALAKAN'!C:H,6,0),VLOOKUP(A53,'KATEGORI PESALAKAN'!A:C,3,0)),0)</f>
        <v>1</v>
      </c>
      <c r="E53" s="8">
        <f>IFERROR(VLOOKUP(A53,'KATEGORI PESALAKAN'!A:D,4,0),0)</f>
        <v>0</v>
      </c>
      <c r="F53" s="99">
        <f>IFERROR(IFERROR(VLOOKUP(A53,'STOK CIKDITIRO'!C:H,6,0),VLOOKUP(A53,'KATEGORI CIKDITIRO'!A:C,3,0)),0)</f>
        <v>2</v>
      </c>
      <c r="G53" s="8">
        <f>IFERROR(VLOOKUP(A53,'KATEGORI CIKDITIRO'!A:D,4,0),0)</f>
        <v>0</v>
      </c>
      <c r="H53" s="99">
        <f>IFERROR(IFERROR(VLOOKUP(A53,'STOK TRAYEMAN'!C:H,6,0),VLOOKUP(A53,'KATEGORI TRAYEMAN'!A:C,3,0)),0)</f>
        <v>0</v>
      </c>
      <c r="I53" s="8">
        <f>IFERROR(VLOOKUP(A53,'KATEGORI TRAYEMAN'!A:D,4,0),0)</f>
        <v>0</v>
      </c>
      <c r="J53" s="8" t="str">
        <f>IFERROR(VLOOKUP(A53,'NOSTOK PACUL'!A:C,3,0),IFERROR(IF(VLOOKUP(A53,'STOK PACUL'!A:B,2,0)="NOSTOK","E",VLOOKUP(A53,'KATEGORI PACUL'!A:B,2,0)),"E"))</f>
        <v>D</v>
      </c>
      <c r="K53" s="8" t="str">
        <f>IFERROR(VLOOKUP(A53,'NOSTOK PESALAKAN'!A:C,3,0),IFERROR(IF(VLOOKUP(A53,'STOK PESALAKAN'!A:B,2,0)="NOSTOK","E",VLOOKUP(A53,'KATEGORI PESALAKAN'!A:B,2,0)),"E"))</f>
        <v>E</v>
      </c>
      <c r="L53" s="8" t="str">
        <f>IFERROR(VLOOKUP(A53,'NOSTOK CIKDITIRO'!A:C,3,0),IFERROR(IF(VLOOKUP(A53,'STOK CIKDITIRO'!A:B,2,0)="NOSTOK","E",VLOOKUP(A53,'KATEGORI CIKDITIRO'!A:B,2,0)),"E"))</f>
        <v>E</v>
      </c>
      <c r="M53" s="8" t="str">
        <f>IFERROR(VLOOKUP(A53,'NOSTOK TRAYEMAN'!A:C,3,0),IFERROR(IF(VLOOKUP(A53,'STOK TRAYEMAN'!A:B,2,0)="NOSTOK","E",VLOOKUP(A53,'KATEGORI TRAYEMAN'!A:B,2,0)),"E"))</f>
        <v>E</v>
      </c>
      <c r="N53" s="8" t="str">
        <f>IFERROR(VLOOKUP(A53,FR_HITUNG_MINMAX!A:B,2,0),0)</f>
        <v>ORING MAGHNET H.VARIO ORI</v>
      </c>
      <c r="O53" s="8" t="str">
        <f>IFERROR(VLOOKUP(A53,FR_HITUNG_MINMAX!A:D,4,0),0)</f>
        <v>ORISIN</v>
      </c>
      <c r="P53" s="8">
        <f>IFERROR(VLOOKUP(A53,FR_HITUNG_MINMAX!A:G,7,0),1)</f>
        <v>1</v>
      </c>
      <c r="Q53" s="11" t="str">
        <f>IFERROR(VLOOKUP(A53,FR_HITUNG_MINMAX!A:J,10,0),1)</f>
        <v>1</v>
      </c>
      <c r="R53" s="8">
        <f>IFERROR(VLOOKUP(A53,FR_HITUNG_MINMAX!A:K,11,0),1)</f>
        <v>1</v>
      </c>
      <c r="S53" s="12">
        <f>IFERROR(VLOOKUP(A53,FR_HITUNG_MINMAX!A:F,6,0),0)</f>
        <v>12000</v>
      </c>
      <c r="T53" s="8">
        <f t="shared" si="21"/>
        <v>0</v>
      </c>
      <c r="U53" s="8">
        <f t="shared" si="0"/>
        <v>1</v>
      </c>
      <c r="V53" s="8">
        <f t="shared" si="1"/>
        <v>2</v>
      </c>
      <c r="W53" s="8">
        <f t="shared" si="22"/>
        <v>0</v>
      </c>
      <c r="X53" s="8">
        <f t="shared" si="23"/>
        <v>0</v>
      </c>
      <c r="Y53" s="16"/>
      <c r="Z53" s="15">
        <f t="shared" si="24"/>
        <v>0</v>
      </c>
      <c r="AA53" s="8">
        <f t="shared" si="25"/>
        <v>0</v>
      </c>
      <c r="AB53" s="16"/>
      <c r="AC53" s="15">
        <f t="shared" si="2"/>
        <v>0</v>
      </c>
      <c r="AD53" s="8">
        <f t="shared" si="26"/>
        <v>0</v>
      </c>
      <c r="AE53" s="16"/>
      <c r="AF53" s="15">
        <f t="shared" si="27"/>
        <v>0</v>
      </c>
      <c r="AG53" s="15">
        <f t="shared" si="28"/>
        <v>0</v>
      </c>
      <c r="AH53" s="16"/>
      <c r="AI53" s="15">
        <f t="shared" si="29"/>
        <v>0</v>
      </c>
      <c r="AJ53" s="8">
        <f t="shared" si="30"/>
        <v>2</v>
      </c>
      <c r="AK53" s="8">
        <f t="shared" si="3"/>
        <v>0</v>
      </c>
      <c r="AL53" s="8">
        <f t="shared" si="4"/>
        <v>0</v>
      </c>
      <c r="AM53" s="8">
        <f t="shared" si="31"/>
        <v>0</v>
      </c>
      <c r="AN53" s="8">
        <f t="shared" si="32"/>
        <v>2</v>
      </c>
      <c r="AO53" s="8">
        <f>IFERROR(VLOOKUP(A53,PERSAMAAN!B:D,3,0),AN53)</f>
        <v>2</v>
      </c>
      <c r="AP53" s="1">
        <v>0</v>
      </c>
      <c r="AQ53" s="8">
        <f t="shared" si="5"/>
        <v>0</v>
      </c>
      <c r="AR53" s="8" t="str">
        <f>IF(AQ53=0,"-",VLOOKUP(A53,FR_HITUNG_MINMAX!A:H,8,0))</f>
        <v>-</v>
      </c>
      <c r="AS53" s="1"/>
      <c r="AT53" s="8" t="str">
        <f t="shared" si="6"/>
        <v>-</v>
      </c>
      <c r="AU53" s="12">
        <f t="shared" si="7"/>
        <v>0</v>
      </c>
      <c r="AV53" s="12">
        <f t="shared" si="8"/>
        <v>0</v>
      </c>
      <c r="AW53" s="8">
        <f t="shared" si="33"/>
        <v>-3</v>
      </c>
      <c r="AX53" s="1"/>
      <c r="AY53" s="8">
        <f t="shared" si="9"/>
        <v>0</v>
      </c>
      <c r="AZ53" s="8" t="str">
        <f>IF(AY53=0,"-",VLOOKUP(A53,FR_HITUNG_MINMAX!A:I,9,0))</f>
        <v>-</v>
      </c>
      <c r="BB53" s="8" t="str">
        <f t="shared" si="10"/>
        <v>-</v>
      </c>
      <c r="BC53" s="12">
        <f t="shared" si="11"/>
        <v>0</v>
      </c>
      <c r="BD53" s="12">
        <f t="shared" si="12"/>
        <v>0</v>
      </c>
      <c r="BE53" s="16"/>
      <c r="BF53" s="8">
        <f>SUMIF('REALISASI ORDER'!C:C,A53,'REALISASI ORDER'!E:E)</f>
        <v>0</v>
      </c>
      <c r="BG53" s="8">
        <f t="shared" si="34"/>
        <v>2</v>
      </c>
      <c r="BH53" s="8">
        <f t="shared" si="13"/>
        <v>1</v>
      </c>
      <c r="BI53" s="8">
        <f t="shared" si="14"/>
        <v>2</v>
      </c>
      <c r="BJ53" s="8">
        <f t="shared" si="35"/>
        <v>0</v>
      </c>
      <c r="BK53" s="33">
        <f t="shared" si="36"/>
        <v>2</v>
      </c>
      <c r="BL53" s="33">
        <f t="shared" si="15"/>
        <v>0</v>
      </c>
      <c r="BM53" s="33">
        <f t="shared" si="16"/>
        <v>0</v>
      </c>
      <c r="BN53" s="33">
        <f t="shared" si="37"/>
        <v>0</v>
      </c>
      <c r="BO53" s="8">
        <f t="shared" si="17"/>
        <v>0</v>
      </c>
      <c r="BP53" s="8">
        <f t="shared" si="18"/>
        <v>0</v>
      </c>
      <c r="BQ53" s="8">
        <f t="shared" si="38"/>
        <v>0</v>
      </c>
      <c r="BR53" s="8">
        <f>IFERROR(ROUNDDOWN(BF53*BN53/(BK53+BL53+BM53+BN),0),0)</f>
        <v>0</v>
      </c>
      <c r="BS53" s="8" t="str">
        <f t="shared" si="19"/>
        <v>19216-KVB-900</v>
      </c>
      <c r="BT53" s="8">
        <f>SUMIF(FR_HITUNG_MINMAX!A:A,ORDER!A53,FR_HITUNG_MINMAX!AS:AS)</f>
        <v>1</v>
      </c>
      <c r="BU53" s="8">
        <f t="shared" si="39"/>
        <v>0</v>
      </c>
      <c r="BV53" s="8" t="str">
        <f t="shared" si="20"/>
        <v>-</v>
      </c>
      <c r="BW53" s="8" t="str">
        <f>VLOOKUP(A53,'STOK PESALAKAN'!A:F,6,0)</f>
        <v/>
      </c>
    </row>
    <row r="54" spans="1:75" ht="15" customHeight="1">
      <c r="A54" s="41" t="s">
        <v>210</v>
      </c>
      <c r="B54" s="99">
        <f>IFERROR(IFERROR(VLOOKUP(A54,'STOK PACUL'!C:H,6,0),VLOOKUP(A54,'KATEGORI PACUL'!A:C,3,0)),0)</f>
        <v>1</v>
      </c>
      <c r="C54" s="8">
        <f>IFERROR(VLOOKUP(A54,'KATEGORI PACUL'!A:D,4,0),0)</f>
        <v>1</v>
      </c>
      <c r="D54" s="99">
        <f>IFERROR(IFERROR(VLOOKUP(A54,'STOK PESALAKAN'!C:H,6,0),VLOOKUP(A54,'KATEGORI PESALAKAN'!A:C,3,0)),0)</f>
        <v>1</v>
      </c>
      <c r="E54" s="8">
        <f>IFERROR(VLOOKUP(A54,'KATEGORI PESALAKAN'!A:D,4,0),0)</f>
        <v>0</v>
      </c>
      <c r="F54" s="99">
        <f>IFERROR(IFERROR(VLOOKUP(A54,'STOK CIKDITIRO'!C:H,6,0),VLOOKUP(A54,'KATEGORI CIKDITIRO'!A:C,3,0)),0)</f>
        <v>1</v>
      </c>
      <c r="G54" s="8">
        <f>IFERROR(VLOOKUP(A54,'KATEGORI CIKDITIRO'!A:D,4,0),0)</f>
        <v>1</v>
      </c>
      <c r="H54" s="99">
        <f>IFERROR(IFERROR(VLOOKUP(A54,'STOK TRAYEMAN'!C:H,6,0),VLOOKUP(A54,'KATEGORI TRAYEMAN'!A:C,3,0)),0)</f>
        <v>0</v>
      </c>
      <c r="I54" s="8">
        <f>IFERROR(VLOOKUP(A54,'KATEGORI TRAYEMAN'!A:D,4,0),0)</f>
        <v>0</v>
      </c>
      <c r="J54" s="8" t="str">
        <f>IFERROR(VLOOKUP(A54,'NOSTOK PACUL'!A:C,3,0),IFERROR(IF(VLOOKUP(A54,'STOK PACUL'!A:B,2,0)="NOSTOK","E",VLOOKUP(A54,'KATEGORI PACUL'!A:B,2,0)),"E"))</f>
        <v>D</v>
      </c>
      <c r="K54" s="8" t="str">
        <f>IFERROR(VLOOKUP(A54,'NOSTOK PESALAKAN'!A:C,3,0),IFERROR(IF(VLOOKUP(A54,'STOK PESALAKAN'!A:B,2,0)="NOSTOK","E",VLOOKUP(A54,'KATEGORI PESALAKAN'!A:B,2,0)),"E"))</f>
        <v>E</v>
      </c>
      <c r="L54" s="8" t="str">
        <f>IFERROR(VLOOKUP(A54,'NOSTOK CIKDITIRO'!A:C,3,0),IFERROR(IF(VLOOKUP(A54,'STOK CIKDITIRO'!A:B,2,0)="NOSTOK","E",VLOOKUP(A54,'KATEGORI CIKDITIRO'!A:B,2,0)),"E"))</f>
        <v>D</v>
      </c>
      <c r="M54" s="8" t="str">
        <f>IFERROR(VLOOKUP(A54,'NOSTOK TRAYEMAN'!A:C,3,0),IFERROR(IF(VLOOKUP(A54,'STOK TRAYEMAN'!A:B,2,0)="NOSTOK","E",VLOOKUP(A54,'KATEGORI TRAYEMAN'!A:B,2,0)),"E"))</f>
        <v>E</v>
      </c>
      <c r="N54" s="8" t="str">
        <f>IFERROR(VLOOKUP(A54,FR_HITUNG_MINMAX!A:B,2,0),0)</f>
        <v>SEAL MECHANICAL H.VARIO ORI</v>
      </c>
      <c r="O54" s="8" t="str">
        <f>IFERROR(VLOOKUP(A54,FR_HITUNG_MINMAX!A:D,4,0),0)</f>
        <v>ORISIN</v>
      </c>
      <c r="P54" s="8">
        <f>IFERROR(VLOOKUP(A54,FR_HITUNG_MINMAX!A:G,7,0),1)</f>
        <v>1</v>
      </c>
      <c r="Q54" s="11" t="str">
        <f>IFERROR(VLOOKUP(A54,FR_HITUNG_MINMAX!A:J,10,0),1)</f>
        <v>1</v>
      </c>
      <c r="R54" s="8">
        <f>IFERROR(VLOOKUP(A54,FR_HITUNG_MINMAX!A:K,11,0),1)</f>
        <v>1</v>
      </c>
      <c r="S54" s="12">
        <f>IFERROR(VLOOKUP(A54,FR_HITUNG_MINMAX!A:F,6,0),0)</f>
        <v>64500</v>
      </c>
      <c r="T54" s="8">
        <f t="shared" si="21"/>
        <v>0</v>
      </c>
      <c r="U54" s="8">
        <f t="shared" si="0"/>
        <v>1</v>
      </c>
      <c r="V54" s="8">
        <f t="shared" si="1"/>
        <v>0</v>
      </c>
      <c r="W54" s="8">
        <f t="shared" si="22"/>
        <v>0</v>
      </c>
      <c r="X54" s="8">
        <f t="shared" si="23"/>
        <v>0</v>
      </c>
      <c r="Y54" s="16"/>
      <c r="Z54" s="15">
        <f t="shared" si="24"/>
        <v>0</v>
      </c>
      <c r="AA54" s="8">
        <f t="shared" si="25"/>
        <v>0</v>
      </c>
      <c r="AB54" s="16"/>
      <c r="AC54" s="15">
        <f t="shared" si="2"/>
        <v>0</v>
      </c>
      <c r="AD54" s="8">
        <f t="shared" si="26"/>
        <v>0</v>
      </c>
      <c r="AE54" s="16"/>
      <c r="AF54" s="15">
        <f t="shared" si="27"/>
        <v>0</v>
      </c>
      <c r="AG54" s="15">
        <f t="shared" si="28"/>
        <v>0</v>
      </c>
      <c r="AH54" s="16"/>
      <c r="AI54" s="15">
        <f t="shared" si="29"/>
        <v>0</v>
      </c>
      <c r="AJ54" s="8">
        <f t="shared" si="30"/>
        <v>0</v>
      </c>
      <c r="AK54" s="8">
        <f t="shared" si="3"/>
        <v>0</v>
      </c>
      <c r="AL54" s="8">
        <f t="shared" si="4"/>
        <v>0</v>
      </c>
      <c r="AM54" s="8">
        <f t="shared" si="31"/>
        <v>0</v>
      </c>
      <c r="AN54" s="8">
        <f t="shared" si="32"/>
        <v>0</v>
      </c>
      <c r="AO54" s="8">
        <f>IFERROR(VLOOKUP(A54,PERSAMAAN!B:D,3,0),AN54)</f>
        <v>0</v>
      </c>
      <c r="AP54" s="1"/>
      <c r="AQ54" s="8">
        <f t="shared" si="5"/>
        <v>0</v>
      </c>
      <c r="AR54" s="8" t="str">
        <f>IF(AQ54=0,"-",VLOOKUP(A54,FR_HITUNG_MINMAX!A:H,8,0))</f>
        <v>-</v>
      </c>
      <c r="AS54" s="1"/>
      <c r="AT54" s="8" t="str">
        <f t="shared" si="6"/>
        <v>-</v>
      </c>
      <c r="AU54" s="12">
        <f t="shared" si="7"/>
        <v>0</v>
      </c>
      <c r="AV54" s="12">
        <f t="shared" si="8"/>
        <v>0</v>
      </c>
      <c r="AW54" s="8">
        <f t="shared" si="33"/>
        <v>-1</v>
      </c>
      <c r="AX54" s="1"/>
      <c r="AY54" s="8">
        <f t="shared" si="9"/>
        <v>0</v>
      </c>
      <c r="AZ54" s="8" t="str">
        <f>IF(AY54=0,"-",VLOOKUP(A54,FR_HITUNG_MINMAX!A:I,9,0))</f>
        <v>-</v>
      </c>
      <c r="BB54" s="8" t="str">
        <f t="shared" si="10"/>
        <v>-</v>
      </c>
      <c r="BC54" s="12">
        <f t="shared" si="11"/>
        <v>0</v>
      </c>
      <c r="BD54" s="12">
        <f t="shared" si="12"/>
        <v>0</v>
      </c>
      <c r="BE54" s="16"/>
      <c r="BF54" s="8">
        <f>SUMIF('REALISASI ORDER'!C:C,A54,'REALISASI ORDER'!E:E)</f>
        <v>0</v>
      </c>
      <c r="BG54" s="8">
        <f t="shared" si="34"/>
        <v>1</v>
      </c>
      <c r="BH54" s="8">
        <f t="shared" si="13"/>
        <v>1</v>
      </c>
      <c r="BI54" s="8">
        <f t="shared" si="14"/>
        <v>1</v>
      </c>
      <c r="BJ54" s="8">
        <f t="shared" si="35"/>
        <v>0</v>
      </c>
      <c r="BK54" s="33">
        <f t="shared" si="36"/>
        <v>1</v>
      </c>
      <c r="BL54" s="33">
        <f t="shared" si="15"/>
        <v>0</v>
      </c>
      <c r="BM54" s="33">
        <f t="shared" si="16"/>
        <v>0</v>
      </c>
      <c r="BN54" s="33">
        <f t="shared" si="37"/>
        <v>0</v>
      </c>
      <c r="BO54" s="8">
        <f t="shared" si="17"/>
        <v>0</v>
      </c>
      <c r="BP54" s="8">
        <f t="shared" si="18"/>
        <v>0</v>
      </c>
      <c r="BQ54" s="8">
        <f t="shared" si="38"/>
        <v>0</v>
      </c>
      <c r="BR54" s="8">
        <f>IFERROR(ROUNDDOWN(BF54*BN54/(BK54+BL54+BM54+BN),0),0)</f>
        <v>0</v>
      </c>
      <c r="BS54" s="8" t="str">
        <f t="shared" si="19"/>
        <v>19217-MAL-300</v>
      </c>
      <c r="BT54" s="8">
        <f>SUMIF(FR_HITUNG_MINMAX!A:A,ORDER!A54,FR_HITUNG_MINMAX!AS:AS)</f>
        <v>2</v>
      </c>
      <c r="BU54" s="8">
        <f t="shared" si="39"/>
        <v>0</v>
      </c>
      <c r="BV54" s="8" t="str">
        <f t="shared" si="20"/>
        <v>-</v>
      </c>
      <c r="BW54" s="8" t="str">
        <f>VLOOKUP(A54,'STOK PESALAKAN'!A:F,6,0)</f>
        <v/>
      </c>
    </row>
    <row r="55" spans="1:75">
      <c r="A55" s="41" t="s">
        <v>211</v>
      </c>
      <c r="B55" s="99">
        <f>IFERROR(IFERROR(VLOOKUP(A55,'STOK PACUL'!C:H,6,0),VLOOKUP(A55,'KATEGORI PACUL'!A:C,3,0)),0)</f>
        <v>2</v>
      </c>
      <c r="C55" s="8">
        <f>IFERROR(VLOOKUP(A55,'KATEGORI PACUL'!A:D,4,0),0)</f>
        <v>2</v>
      </c>
      <c r="D55" s="99">
        <f>IFERROR(IFERROR(VLOOKUP(A55,'STOK PESALAKAN'!C:H,6,0),VLOOKUP(A55,'KATEGORI PESALAKAN'!A:C,3,0)),0)</f>
        <v>2</v>
      </c>
      <c r="E55" s="8">
        <f>IFERROR(VLOOKUP(A55,'KATEGORI PESALAKAN'!A:D,4,0),0)</f>
        <v>0</v>
      </c>
      <c r="F55" s="99">
        <f>IFERROR(IFERROR(VLOOKUP(A55,'STOK CIKDITIRO'!C:H,6,0),VLOOKUP(A55,'KATEGORI CIKDITIRO'!A:C,3,0)),0)</f>
        <v>2</v>
      </c>
      <c r="G55" s="8">
        <f>IFERROR(VLOOKUP(A55,'KATEGORI CIKDITIRO'!A:D,4,0),0)</f>
        <v>0</v>
      </c>
      <c r="H55" s="99">
        <f>IFERROR(IFERROR(VLOOKUP(A55,'STOK TRAYEMAN'!C:H,6,0),VLOOKUP(A55,'KATEGORI TRAYEMAN'!A:C,3,0)),0)</f>
        <v>0</v>
      </c>
      <c r="I55" s="8">
        <f>IFERROR(VLOOKUP(A55,'KATEGORI TRAYEMAN'!A:D,4,0),0)</f>
        <v>0</v>
      </c>
      <c r="J55" s="8" t="str">
        <f>IFERROR(VLOOKUP(A55,'NOSTOK PACUL'!A:C,3,0),IFERROR(IF(VLOOKUP(A55,'STOK PACUL'!A:B,2,0)="NOSTOK","E",VLOOKUP(A55,'KATEGORI PACUL'!A:B,2,0)),"E"))</f>
        <v>D</v>
      </c>
      <c r="K55" s="8" t="str">
        <f>IFERROR(VLOOKUP(A55,'NOSTOK PESALAKAN'!A:C,3,0),IFERROR(IF(VLOOKUP(A55,'STOK PESALAKAN'!A:B,2,0)="NOSTOK","E",VLOOKUP(A55,'KATEGORI PESALAKAN'!A:B,2,0)),"E"))</f>
        <v>E</v>
      </c>
      <c r="L55" s="8" t="str">
        <f>IFERROR(VLOOKUP(A55,'NOSTOK CIKDITIRO'!A:C,3,0),IFERROR(IF(VLOOKUP(A55,'STOK CIKDITIRO'!A:B,2,0)="NOSTOK","E",VLOOKUP(A55,'KATEGORI CIKDITIRO'!A:B,2,0)),"E"))</f>
        <v>E</v>
      </c>
      <c r="M55" s="8" t="str">
        <f>IFERROR(VLOOKUP(A55,'NOSTOK TRAYEMAN'!A:C,3,0),IFERROR(IF(VLOOKUP(A55,'STOK TRAYEMAN'!A:B,2,0)="NOSTOK","E",VLOOKUP(A55,'KATEGORI TRAYEMAN'!A:B,2,0)),"E"))</f>
        <v>E</v>
      </c>
      <c r="N55" s="8" t="str">
        <f>IFERROR(VLOOKUP(A55,FR_HITUNG_MINMAX!A:B,2,0),0)</f>
        <v>ORING WATER PUMP H.VARIO CARBU ORI</v>
      </c>
      <c r="O55" s="8" t="str">
        <f>IFERROR(VLOOKUP(A55,FR_HITUNG_MINMAX!A:D,4,0),0)</f>
        <v>ORISIN</v>
      </c>
      <c r="P55" s="8">
        <f>IFERROR(VLOOKUP(A55,FR_HITUNG_MINMAX!A:G,7,0),1)</f>
        <v>1</v>
      </c>
      <c r="Q55" s="11" t="str">
        <f>IFERROR(VLOOKUP(A55,FR_HITUNG_MINMAX!A:J,10,0),1)</f>
        <v>1</v>
      </c>
      <c r="R55" s="8">
        <f>IFERROR(VLOOKUP(A55,FR_HITUNG_MINMAX!A:K,11,0),1)</f>
        <v>1</v>
      </c>
      <c r="S55" s="12">
        <f>IFERROR(VLOOKUP(A55,FR_HITUNG_MINMAX!A:F,6,0),0)</f>
        <v>10000</v>
      </c>
      <c r="T55" s="8">
        <f t="shared" si="21"/>
        <v>0</v>
      </c>
      <c r="U55" s="8">
        <f t="shared" si="0"/>
        <v>2</v>
      </c>
      <c r="V55" s="8">
        <f t="shared" si="1"/>
        <v>2</v>
      </c>
      <c r="W55" s="8">
        <f t="shared" si="22"/>
        <v>0</v>
      </c>
      <c r="X55" s="8">
        <f t="shared" si="23"/>
        <v>0</v>
      </c>
      <c r="Y55" s="16"/>
      <c r="Z55" s="15">
        <f t="shared" si="24"/>
        <v>0</v>
      </c>
      <c r="AA55" s="8">
        <f t="shared" si="25"/>
        <v>0</v>
      </c>
      <c r="AB55" s="16"/>
      <c r="AC55" s="15">
        <f t="shared" si="2"/>
        <v>0</v>
      </c>
      <c r="AD55" s="8">
        <f t="shared" si="26"/>
        <v>0</v>
      </c>
      <c r="AE55" s="16"/>
      <c r="AF55" s="15">
        <f t="shared" si="27"/>
        <v>0</v>
      </c>
      <c r="AG55" s="15">
        <f t="shared" si="28"/>
        <v>0</v>
      </c>
      <c r="AH55" s="16"/>
      <c r="AI55" s="15">
        <f t="shared" si="29"/>
        <v>0</v>
      </c>
      <c r="AJ55" s="8">
        <f t="shared" si="30"/>
        <v>2</v>
      </c>
      <c r="AK55" s="8">
        <f t="shared" si="3"/>
        <v>0</v>
      </c>
      <c r="AL55" s="8">
        <f t="shared" si="4"/>
        <v>0</v>
      </c>
      <c r="AM55" s="8">
        <f t="shared" si="31"/>
        <v>0</v>
      </c>
      <c r="AN55" s="8">
        <f t="shared" si="32"/>
        <v>2</v>
      </c>
      <c r="AO55" s="8">
        <f>IFERROR(VLOOKUP(A55,PERSAMAAN!B:D,3,0),AN55)</f>
        <v>2</v>
      </c>
      <c r="AP55" s="1">
        <v>0</v>
      </c>
      <c r="AQ55" s="8">
        <f t="shared" si="5"/>
        <v>0</v>
      </c>
      <c r="AR55" s="8" t="str">
        <f>IF(AQ55=0,"-",VLOOKUP(A55,FR_HITUNG_MINMAX!A:H,8,0))</f>
        <v>-</v>
      </c>
      <c r="AS55" s="1"/>
      <c r="AT55" s="8" t="str">
        <f t="shared" si="6"/>
        <v>-</v>
      </c>
      <c r="AU55" s="12">
        <f t="shared" si="7"/>
        <v>0</v>
      </c>
      <c r="AV55" s="12">
        <f t="shared" si="8"/>
        <v>0</v>
      </c>
      <c r="AW55" s="8">
        <f t="shared" si="33"/>
        <v>-4</v>
      </c>
      <c r="AX55" s="1"/>
      <c r="AY55" s="8">
        <f t="shared" si="9"/>
        <v>0</v>
      </c>
      <c r="AZ55" s="8" t="str">
        <f>IF(AY55=0,"-",VLOOKUP(A55,FR_HITUNG_MINMAX!A:I,9,0))</f>
        <v>-</v>
      </c>
      <c r="BB55" s="8" t="str">
        <f t="shared" si="10"/>
        <v>-</v>
      </c>
      <c r="BC55" s="12">
        <f t="shared" si="11"/>
        <v>0</v>
      </c>
      <c r="BD55" s="12">
        <f t="shared" si="12"/>
        <v>0</v>
      </c>
      <c r="BE55" s="16"/>
      <c r="BF55" s="8">
        <f>SUMIF('REALISASI ORDER'!C:C,A55,'REALISASI ORDER'!E:E)</f>
        <v>0</v>
      </c>
      <c r="BG55" s="8">
        <f t="shared" si="34"/>
        <v>2</v>
      </c>
      <c r="BH55" s="8">
        <f t="shared" si="13"/>
        <v>2</v>
      </c>
      <c r="BI55" s="8">
        <f t="shared" si="14"/>
        <v>2</v>
      </c>
      <c r="BJ55" s="8">
        <f t="shared" si="35"/>
        <v>0</v>
      </c>
      <c r="BK55" s="33">
        <f t="shared" si="36"/>
        <v>2</v>
      </c>
      <c r="BL55" s="33">
        <f t="shared" si="15"/>
        <v>0</v>
      </c>
      <c r="BM55" s="33">
        <f t="shared" si="16"/>
        <v>0</v>
      </c>
      <c r="BN55" s="33">
        <f t="shared" si="37"/>
        <v>0</v>
      </c>
      <c r="BO55" s="8">
        <f t="shared" si="17"/>
        <v>0</v>
      </c>
      <c r="BP55" s="8">
        <f t="shared" si="18"/>
        <v>0</v>
      </c>
      <c r="BQ55" s="8">
        <f t="shared" si="38"/>
        <v>0</v>
      </c>
      <c r="BR55" s="8">
        <f>IFERROR(ROUNDDOWN(BF55*BN55/(BK55+BL55+BM55+BN),0),0)</f>
        <v>0</v>
      </c>
      <c r="BS55" s="8" t="str">
        <f t="shared" si="19"/>
        <v>19226-KVB-900</v>
      </c>
      <c r="BT55" s="8">
        <f>SUMIF(FR_HITUNG_MINMAX!A:A,ORDER!A55,FR_HITUNG_MINMAX!AS:AS)</f>
        <v>1</v>
      </c>
      <c r="BU55" s="8">
        <f t="shared" si="39"/>
        <v>0</v>
      </c>
      <c r="BV55" s="8" t="str">
        <f t="shared" si="20"/>
        <v>-</v>
      </c>
      <c r="BW55" s="8" t="str">
        <f>VLOOKUP(A55,'STOK PESALAKAN'!A:F,6,0)</f>
        <v/>
      </c>
    </row>
    <row r="56" spans="1:75" ht="15" customHeight="1">
      <c r="A56" s="41" t="s">
        <v>1409</v>
      </c>
      <c r="B56" s="99">
        <f>IFERROR(IFERROR(VLOOKUP(A56,'STOK PACUL'!C:H,6,0),VLOOKUP(A56,'KATEGORI PACUL'!A:C,3,0)),0)</f>
        <v>1</v>
      </c>
      <c r="C56" s="8">
        <f>IFERROR(VLOOKUP(A56,'KATEGORI PACUL'!A:D,4,0),0)</f>
        <v>1</v>
      </c>
      <c r="D56" s="99">
        <f>IFERROR(IFERROR(VLOOKUP(A56,'STOK PESALAKAN'!C:H,6,0),VLOOKUP(A56,'KATEGORI PESALAKAN'!A:C,3,0)),0)</f>
        <v>0</v>
      </c>
      <c r="E56" s="8">
        <f>IFERROR(VLOOKUP(A56,'KATEGORI PESALAKAN'!A:D,4,0),0)</f>
        <v>0</v>
      </c>
      <c r="F56" s="99">
        <f>IFERROR(IFERROR(VLOOKUP(A56,'STOK CIKDITIRO'!C:H,6,0),VLOOKUP(A56,'KATEGORI CIKDITIRO'!A:C,3,0)),0)</f>
        <v>1</v>
      </c>
      <c r="G56" s="8">
        <f>IFERROR(VLOOKUP(A56,'KATEGORI CIKDITIRO'!A:D,4,0),0)</f>
        <v>1</v>
      </c>
      <c r="H56" s="99">
        <f>IFERROR(IFERROR(VLOOKUP(A56,'STOK TRAYEMAN'!C:H,6,0),VLOOKUP(A56,'KATEGORI TRAYEMAN'!A:C,3,0)),0)</f>
        <v>0</v>
      </c>
      <c r="I56" s="8">
        <f>IFERROR(VLOOKUP(A56,'KATEGORI TRAYEMAN'!A:D,4,0),0)</f>
        <v>0</v>
      </c>
      <c r="J56" s="8" t="str">
        <f>IFERROR(VLOOKUP(A56,'NOSTOK PACUL'!A:C,3,0),IFERROR(IF(VLOOKUP(A56,'STOK PACUL'!A:B,2,0)="NOSTOK","E",VLOOKUP(A56,'KATEGORI PACUL'!A:B,2,0)),"E"))</f>
        <v>D</v>
      </c>
      <c r="K56" s="8" t="str">
        <f>IFERROR(VLOOKUP(A56,'NOSTOK PESALAKAN'!A:C,3,0),IFERROR(IF(VLOOKUP(A56,'STOK PESALAKAN'!A:B,2,0)="NOSTOK","E",VLOOKUP(A56,'KATEGORI PESALAKAN'!A:B,2,0)),"E"))</f>
        <v>E</v>
      </c>
      <c r="L56" s="8" t="str">
        <f>IFERROR(VLOOKUP(A56,'NOSTOK CIKDITIRO'!A:C,3,0),IFERROR(IF(VLOOKUP(A56,'STOK CIKDITIRO'!A:B,2,0)="NOSTOK","E",VLOOKUP(A56,'KATEGORI CIKDITIRO'!A:B,2,0)),"E"))</f>
        <v>D</v>
      </c>
      <c r="M56" s="8" t="str">
        <f>IFERROR(VLOOKUP(A56,'NOSTOK TRAYEMAN'!A:C,3,0),IFERROR(IF(VLOOKUP(A56,'STOK TRAYEMAN'!A:B,2,0)="NOSTOK","E",VLOOKUP(A56,'KATEGORI TRAYEMAN'!A:B,2,0)),"E"))</f>
        <v>E</v>
      </c>
      <c r="N56" s="8" t="str">
        <f>IFERROR(VLOOKUP(A56,FR_HITUNG_MINMAX!A:B,2,0),0)</f>
        <v>AS WATER PUMP VARIO CARBU AHM</v>
      </c>
      <c r="O56" s="8" t="str">
        <f>IFERROR(VLOOKUP(A56,FR_HITUNG_MINMAX!A:D,4,0),0)</f>
        <v>ORISIN</v>
      </c>
      <c r="P56" s="8">
        <f>IFERROR(VLOOKUP(A56,FR_HITUNG_MINMAX!A:G,7,0),1)</f>
        <v>1</v>
      </c>
      <c r="Q56" s="11">
        <f>IFERROR(VLOOKUP(A56,FR_HITUNG_MINMAX!A:J,10,0),1)</f>
        <v>1</v>
      </c>
      <c r="R56" s="8">
        <f>IFERROR(VLOOKUP(A56,FR_HITUNG_MINMAX!A:K,11,0),1)</f>
        <v>1</v>
      </c>
      <c r="S56" s="12">
        <f>IFERROR(VLOOKUP(A56,FR_HITUNG_MINMAX!A:F,6,0),0)</f>
        <v>70000</v>
      </c>
      <c r="T56" s="8">
        <f t="shared" si="21"/>
        <v>0</v>
      </c>
      <c r="U56" s="8">
        <f t="shared" si="0"/>
        <v>0</v>
      </c>
      <c r="V56" s="8">
        <f t="shared" si="1"/>
        <v>0</v>
      </c>
      <c r="W56" s="8">
        <f t="shared" si="22"/>
        <v>0</v>
      </c>
      <c r="X56" s="8">
        <f t="shared" si="23"/>
        <v>0</v>
      </c>
      <c r="Y56" s="16"/>
      <c r="Z56" s="15">
        <f t="shared" si="24"/>
        <v>0</v>
      </c>
      <c r="AA56" s="8">
        <f t="shared" si="25"/>
        <v>0</v>
      </c>
      <c r="AB56" s="16"/>
      <c r="AC56" s="15">
        <f t="shared" si="2"/>
        <v>0</v>
      </c>
      <c r="AD56" s="8">
        <f t="shared" si="26"/>
        <v>0</v>
      </c>
      <c r="AE56" s="16"/>
      <c r="AF56" s="15">
        <f t="shared" si="27"/>
        <v>0</v>
      </c>
      <c r="AG56" s="15">
        <f t="shared" si="28"/>
        <v>0</v>
      </c>
      <c r="AH56" s="16"/>
      <c r="AI56" s="15">
        <f t="shared" si="29"/>
        <v>0</v>
      </c>
      <c r="AJ56" s="8">
        <f t="shared" si="30"/>
        <v>0</v>
      </c>
      <c r="AK56" s="8">
        <f t="shared" si="3"/>
        <v>0</v>
      </c>
      <c r="AL56" s="8">
        <f t="shared" si="4"/>
        <v>0</v>
      </c>
      <c r="AM56" s="8">
        <f t="shared" si="31"/>
        <v>0</v>
      </c>
      <c r="AN56" s="8">
        <f t="shared" si="32"/>
        <v>0</v>
      </c>
      <c r="AO56" s="8">
        <f>IFERROR(VLOOKUP(A56,PERSAMAAN!B:D,3,0),AN56)</f>
        <v>0</v>
      </c>
      <c r="AP56" s="1"/>
      <c r="AQ56" s="8">
        <f t="shared" si="5"/>
        <v>0</v>
      </c>
      <c r="AR56" s="8" t="str">
        <f>IF(AQ56=0,"-",VLOOKUP(A56,FR_HITUNG_MINMAX!A:H,8,0))</f>
        <v>-</v>
      </c>
      <c r="AS56" s="1"/>
      <c r="AT56" s="8" t="str">
        <f t="shared" si="6"/>
        <v>-</v>
      </c>
      <c r="AU56" s="12">
        <f t="shared" si="7"/>
        <v>0</v>
      </c>
      <c r="AV56" s="12">
        <f t="shared" si="8"/>
        <v>0</v>
      </c>
      <c r="AW56" s="8">
        <f t="shared" si="33"/>
        <v>0</v>
      </c>
      <c r="AX56" s="1"/>
      <c r="AY56" s="8">
        <f t="shared" si="9"/>
        <v>0</v>
      </c>
      <c r="AZ56" s="8" t="str">
        <f>IF(AY56=0,"-",VLOOKUP(A56,FR_HITUNG_MINMAX!A:I,9,0))</f>
        <v>-</v>
      </c>
      <c r="BB56" s="8" t="str">
        <f t="shared" si="10"/>
        <v>-</v>
      </c>
      <c r="BC56" s="12">
        <f t="shared" si="11"/>
        <v>0</v>
      </c>
      <c r="BD56" s="12">
        <f t="shared" si="12"/>
        <v>0</v>
      </c>
      <c r="BE56" s="16"/>
      <c r="BF56" s="8">
        <f>SUMIF('REALISASI ORDER'!C:C,A56,'REALISASI ORDER'!E:E)</f>
        <v>0</v>
      </c>
      <c r="BG56" s="8">
        <f t="shared" si="34"/>
        <v>1</v>
      </c>
      <c r="BH56" s="8">
        <f t="shared" si="13"/>
        <v>0</v>
      </c>
      <c r="BI56" s="8">
        <f t="shared" si="14"/>
        <v>1</v>
      </c>
      <c r="BJ56" s="8">
        <f t="shared" si="35"/>
        <v>0</v>
      </c>
      <c r="BK56" s="33">
        <f t="shared" si="36"/>
        <v>1</v>
      </c>
      <c r="BL56" s="33">
        <f t="shared" si="15"/>
        <v>0</v>
      </c>
      <c r="BM56" s="33">
        <f t="shared" si="16"/>
        <v>0</v>
      </c>
      <c r="BN56" s="33">
        <f t="shared" si="37"/>
        <v>0</v>
      </c>
      <c r="BO56" s="8">
        <f t="shared" si="17"/>
        <v>0</v>
      </c>
      <c r="BP56" s="8">
        <f t="shared" si="18"/>
        <v>0</v>
      </c>
      <c r="BQ56" s="8">
        <f t="shared" si="38"/>
        <v>0</v>
      </c>
      <c r="BR56" s="8">
        <f>IFERROR(ROUNDDOWN(BF56*BN56/(BK56+BL56+BM56+BN),0),0)</f>
        <v>0</v>
      </c>
      <c r="BS56" s="8" t="str">
        <f t="shared" si="19"/>
        <v>19240-KVB-900</v>
      </c>
      <c r="BT56" s="8">
        <f>SUMIF(FR_HITUNG_MINMAX!A:A,ORDER!A56,FR_HITUNG_MINMAX!AS:AS)</f>
        <v>2</v>
      </c>
      <c r="BU56" s="8">
        <f t="shared" si="39"/>
        <v>0</v>
      </c>
      <c r="BV56" s="8" t="str">
        <f t="shared" si="20"/>
        <v>-</v>
      </c>
      <c r="BW56" s="8" t="str">
        <f>VLOOKUP(A56,'STOK PESALAKAN'!A:F,6,0)</f>
        <v/>
      </c>
    </row>
    <row r="57" spans="1:75" ht="15" customHeight="1">
      <c r="A57" s="41" t="s">
        <v>629</v>
      </c>
      <c r="B57" s="99">
        <f>IFERROR(IFERROR(VLOOKUP(A57,'STOK PACUL'!C:H,6,0),VLOOKUP(A57,'KATEGORI PACUL'!A:C,3,0)),0)</f>
        <v>0</v>
      </c>
      <c r="C57" s="8">
        <f>IFERROR(VLOOKUP(A57,'KATEGORI PACUL'!A:D,4,0),0)</f>
        <v>0</v>
      </c>
      <c r="D57" s="99">
        <f>IFERROR(IFERROR(VLOOKUP(A57,'STOK PESALAKAN'!C:H,6,0),VLOOKUP(A57,'KATEGORI PESALAKAN'!A:C,3,0)),0)</f>
        <v>0</v>
      </c>
      <c r="E57" s="8">
        <f>IFERROR(VLOOKUP(A57,'KATEGORI PESALAKAN'!A:D,4,0),0)</f>
        <v>0</v>
      </c>
      <c r="F57" s="99">
        <f>IFERROR(IFERROR(VLOOKUP(A57,'STOK CIKDITIRO'!C:H,6,0),VLOOKUP(A57,'KATEGORI CIKDITIRO'!A:C,3,0)),0)</f>
        <v>0</v>
      </c>
      <c r="G57" s="8">
        <f>IFERROR(VLOOKUP(A57,'KATEGORI CIKDITIRO'!A:D,4,0),0)</f>
        <v>0</v>
      </c>
      <c r="H57" s="99">
        <f>IFERROR(IFERROR(VLOOKUP(A57,'STOK TRAYEMAN'!C:H,6,0),VLOOKUP(A57,'KATEGORI TRAYEMAN'!A:C,3,0)),0)</f>
        <v>0</v>
      </c>
      <c r="I57" s="8">
        <f>IFERROR(VLOOKUP(A57,'KATEGORI TRAYEMAN'!A:D,4,0),0)</f>
        <v>0</v>
      </c>
      <c r="J57" s="8" t="str">
        <f>IFERROR(VLOOKUP(A57,'NOSTOK PACUL'!A:C,3,0),IFERROR(IF(VLOOKUP(A57,'STOK PACUL'!A:B,2,0)="NOSTOK","E",VLOOKUP(A57,'KATEGORI PACUL'!A:B,2,0)),"E"))</f>
        <v>E</v>
      </c>
      <c r="K57" s="8" t="str">
        <f>IFERROR(VLOOKUP(A57,'NOSTOK PESALAKAN'!A:C,3,0),IFERROR(IF(VLOOKUP(A57,'STOK PESALAKAN'!A:B,2,0)="NOSTOK","E",VLOOKUP(A57,'KATEGORI PESALAKAN'!A:B,2,0)),"E"))</f>
        <v>E</v>
      </c>
      <c r="L57" s="8" t="str">
        <f>IFERROR(VLOOKUP(A57,'NOSTOK CIKDITIRO'!A:C,3,0),IFERROR(IF(VLOOKUP(A57,'STOK CIKDITIRO'!A:B,2,0)="NOSTOK","E",VLOOKUP(A57,'KATEGORI CIKDITIRO'!A:B,2,0)),"E"))</f>
        <v>E</v>
      </c>
      <c r="M57" s="8" t="str">
        <f>IFERROR(VLOOKUP(A57,'NOSTOK TRAYEMAN'!A:C,3,0),IFERROR(IF(VLOOKUP(A57,'STOK TRAYEMAN'!A:B,2,0)="NOSTOK","E",VLOOKUP(A57,'KATEGORI TRAYEMAN'!A:B,2,0)),"E"))</f>
        <v>E</v>
      </c>
      <c r="N57" s="8" t="str">
        <f>IFERROR(VLOOKUP(A57,FR_HITUNG_MINMAX!A:B,2,0),0)</f>
        <v>TUTUP KIPAS H.BEAT ESP ORI</v>
      </c>
      <c r="O57" s="8" t="str">
        <f>IFERROR(VLOOKUP(A57,FR_HITUNG_MINMAX!A:D,4,0),0)</f>
        <v>ORISIN</v>
      </c>
      <c r="P57" s="8">
        <f>IFERROR(VLOOKUP(A57,FR_HITUNG_MINMAX!A:G,7,0),1)</f>
        <v>1</v>
      </c>
      <c r="Q57" s="11">
        <f>IFERROR(VLOOKUP(A57,FR_HITUNG_MINMAX!A:J,10,0),1)</f>
        <v>1</v>
      </c>
      <c r="R57" s="8">
        <f>IFERROR(VLOOKUP(A57,FR_HITUNG_MINMAX!A:K,11,0),1)</f>
        <v>1</v>
      </c>
      <c r="S57" s="12">
        <f>IFERROR(VLOOKUP(A57,FR_HITUNG_MINMAX!A:F,6,0),0)</f>
        <v>30000</v>
      </c>
      <c r="T57" s="8">
        <f t="shared" si="21"/>
        <v>0</v>
      </c>
      <c r="U57" s="8">
        <f t="shared" si="0"/>
        <v>0</v>
      </c>
      <c r="V57" s="8">
        <f t="shared" si="1"/>
        <v>0</v>
      </c>
      <c r="W57" s="8">
        <f t="shared" si="22"/>
        <v>0</v>
      </c>
      <c r="X57" s="8">
        <f t="shared" si="23"/>
        <v>0</v>
      </c>
      <c r="Y57" s="16"/>
      <c r="Z57" s="15">
        <f t="shared" si="24"/>
        <v>0</v>
      </c>
      <c r="AA57" s="8">
        <f t="shared" si="25"/>
        <v>0</v>
      </c>
      <c r="AB57" s="16"/>
      <c r="AC57" s="15">
        <f t="shared" si="2"/>
        <v>0</v>
      </c>
      <c r="AD57" s="8">
        <f t="shared" si="26"/>
        <v>0</v>
      </c>
      <c r="AE57" s="16"/>
      <c r="AF57" s="15">
        <f t="shared" si="27"/>
        <v>0</v>
      </c>
      <c r="AG57" s="15">
        <f t="shared" si="28"/>
        <v>0</v>
      </c>
      <c r="AH57" s="16"/>
      <c r="AI57" s="15">
        <f t="shared" si="29"/>
        <v>0</v>
      </c>
      <c r="AJ57" s="8">
        <f t="shared" si="30"/>
        <v>0</v>
      </c>
      <c r="AK57" s="8">
        <f t="shared" si="3"/>
        <v>0</v>
      </c>
      <c r="AL57" s="8">
        <f t="shared" si="4"/>
        <v>0</v>
      </c>
      <c r="AM57" s="8">
        <f t="shared" si="31"/>
        <v>0</v>
      </c>
      <c r="AN57" s="8">
        <f t="shared" si="32"/>
        <v>0</v>
      </c>
      <c r="AO57" s="8">
        <f>IFERROR(VLOOKUP(A57,PERSAMAAN!B:D,3,0),AN57)</f>
        <v>0</v>
      </c>
      <c r="AP57" s="1"/>
      <c r="AQ57" s="8">
        <f t="shared" si="5"/>
        <v>0</v>
      </c>
      <c r="AR57" s="8" t="str">
        <f>IF(AQ57=0,"-",VLOOKUP(A57,FR_HITUNG_MINMAX!A:H,8,0))</f>
        <v>-</v>
      </c>
      <c r="AS57" s="1"/>
      <c r="AT57" s="8" t="str">
        <f t="shared" si="6"/>
        <v>-</v>
      </c>
      <c r="AU57" s="12">
        <f t="shared" si="7"/>
        <v>0</v>
      </c>
      <c r="AV57" s="12">
        <f t="shared" si="8"/>
        <v>0</v>
      </c>
      <c r="AW57" s="8">
        <f t="shared" si="33"/>
        <v>0</v>
      </c>
      <c r="AX57" s="1"/>
      <c r="AY57" s="8">
        <f t="shared" si="9"/>
        <v>0</v>
      </c>
      <c r="AZ57" s="8" t="str">
        <f>IF(AY57=0,"-",VLOOKUP(A57,FR_HITUNG_MINMAX!A:I,9,0))</f>
        <v>-</v>
      </c>
      <c r="BB57" s="8" t="str">
        <f t="shared" si="10"/>
        <v>-</v>
      </c>
      <c r="BC57" s="12">
        <f t="shared" si="11"/>
        <v>0</v>
      </c>
      <c r="BD57" s="12">
        <f t="shared" si="12"/>
        <v>0</v>
      </c>
      <c r="BE57" s="16"/>
      <c r="BF57" s="8">
        <f>SUMIF('REALISASI ORDER'!C:C,A57,'REALISASI ORDER'!E:E)</f>
        <v>0</v>
      </c>
      <c r="BG57" s="8">
        <f t="shared" si="34"/>
        <v>0</v>
      </c>
      <c r="BH57" s="8">
        <f t="shared" si="13"/>
        <v>0</v>
      </c>
      <c r="BI57" s="8">
        <f t="shared" si="14"/>
        <v>0</v>
      </c>
      <c r="BJ57" s="8">
        <f t="shared" si="35"/>
        <v>0</v>
      </c>
      <c r="BK57" s="33">
        <f t="shared" si="36"/>
        <v>0</v>
      </c>
      <c r="BL57" s="33">
        <f t="shared" si="15"/>
        <v>0</v>
      </c>
      <c r="BM57" s="33">
        <f t="shared" si="16"/>
        <v>0</v>
      </c>
      <c r="BN57" s="33">
        <f t="shared" si="37"/>
        <v>0</v>
      </c>
      <c r="BO57" s="8">
        <f t="shared" si="17"/>
        <v>0</v>
      </c>
      <c r="BP57" s="8">
        <f t="shared" si="18"/>
        <v>0</v>
      </c>
      <c r="BQ57" s="8">
        <f t="shared" si="38"/>
        <v>0</v>
      </c>
      <c r="BR57" s="8">
        <f>IFERROR(ROUNDDOWN(BF57*BN57/(BK57+BL57+BM57+BN),0),0)</f>
        <v>0</v>
      </c>
      <c r="BS57" s="8" t="str">
        <f t="shared" si="19"/>
        <v>19610-K44-V00</v>
      </c>
      <c r="BT57" s="8">
        <f>SUMIF(FR_HITUNG_MINMAX!A:A,ORDER!A57,FR_HITUNG_MINMAX!AS:AS)</f>
        <v>0</v>
      </c>
      <c r="BU57" s="8">
        <f t="shared" si="39"/>
        <v>0</v>
      </c>
      <c r="BV57" s="8" t="str">
        <f t="shared" si="20"/>
        <v>-</v>
      </c>
      <c r="BW57" s="8" t="str">
        <f>VLOOKUP(A57,'STOK PESALAKAN'!A:F,6,0)</f>
        <v/>
      </c>
    </row>
    <row r="58" spans="1:75" ht="15" customHeight="1">
      <c r="A58" s="41" t="s">
        <v>212</v>
      </c>
      <c r="B58" s="99">
        <f>IFERROR(IFERROR(VLOOKUP(A58,'STOK PACUL'!C:H,6,0),VLOOKUP(A58,'KATEGORI PACUL'!A:C,3,0)),0)</f>
        <v>1</v>
      </c>
      <c r="C58" s="8">
        <f>IFERROR(VLOOKUP(A58,'KATEGORI PACUL'!A:D,4,0),0)</f>
        <v>1</v>
      </c>
      <c r="D58" s="99">
        <f>IFERROR(IFERROR(VLOOKUP(A58,'STOK PESALAKAN'!C:H,6,0),VLOOKUP(A58,'KATEGORI PESALAKAN'!A:C,3,0)),0)</f>
        <v>1</v>
      </c>
      <c r="E58" s="8">
        <f>IFERROR(VLOOKUP(A58,'KATEGORI PESALAKAN'!A:D,4,0),0)</f>
        <v>0</v>
      </c>
      <c r="F58" s="99">
        <f>IFERROR(IFERROR(VLOOKUP(A58,'STOK CIKDITIRO'!C:H,6,0),VLOOKUP(A58,'KATEGORI CIKDITIRO'!A:C,3,0)),0)</f>
        <v>1</v>
      </c>
      <c r="G58" s="8">
        <f>IFERROR(VLOOKUP(A58,'KATEGORI CIKDITIRO'!A:D,4,0),0)</f>
        <v>0</v>
      </c>
      <c r="H58" s="99">
        <f>IFERROR(IFERROR(VLOOKUP(A58,'STOK TRAYEMAN'!C:H,6,0),VLOOKUP(A58,'KATEGORI TRAYEMAN'!A:C,3,0)),0)</f>
        <v>0</v>
      </c>
      <c r="I58" s="8">
        <f>IFERROR(VLOOKUP(A58,'KATEGORI TRAYEMAN'!A:D,4,0),0)</f>
        <v>0</v>
      </c>
      <c r="J58" s="8" t="str">
        <f>IFERROR(VLOOKUP(A58,'NOSTOK PACUL'!A:C,3,0),IFERROR(IF(VLOOKUP(A58,'STOK PACUL'!A:B,2,0)="NOSTOK","E",VLOOKUP(A58,'KATEGORI PACUL'!A:B,2,0)),"E"))</f>
        <v>D</v>
      </c>
      <c r="K58" s="8" t="str">
        <f>IFERROR(VLOOKUP(A58,'NOSTOK PESALAKAN'!A:C,3,0),IFERROR(IF(VLOOKUP(A58,'STOK PESALAKAN'!A:B,2,0)="NOSTOK","E",VLOOKUP(A58,'KATEGORI PESALAKAN'!A:B,2,0)),"E"))</f>
        <v>E</v>
      </c>
      <c r="L58" s="8" t="str">
        <f>IFERROR(VLOOKUP(A58,'NOSTOK CIKDITIRO'!A:C,3,0),IFERROR(IF(VLOOKUP(A58,'STOK CIKDITIRO'!A:B,2,0)="NOSTOK","E",VLOOKUP(A58,'KATEGORI CIKDITIRO'!A:B,2,0)),"E"))</f>
        <v>E</v>
      </c>
      <c r="M58" s="8" t="str">
        <f>IFERROR(VLOOKUP(A58,'NOSTOK TRAYEMAN'!A:C,3,0),IFERROR(IF(VLOOKUP(A58,'STOK TRAYEMAN'!A:B,2,0)="NOSTOK","E",VLOOKUP(A58,'KATEGORI TRAYEMAN'!A:B,2,0)),"E"))</f>
        <v>E</v>
      </c>
      <c r="N58" s="8" t="str">
        <f>IFERROR(VLOOKUP(A58,FR_HITUNG_MINMAX!A:B,2,0),0)</f>
        <v>FILTER OLI Y.VIXION ORI</v>
      </c>
      <c r="O58" s="8" t="str">
        <f>IFERROR(VLOOKUP(A58,FR_HITUNG_MINMAX!A:D,4,0),0)</f>
        <v>ORISIN</v>
      </c>
      <c r="P58" s="8">
        <f>IFERROR(VLOOKUP(A58,FR_HITUNG_MINMAX!A:G,7,0),1)</f>
        <v>1</v>
      </c>
      <c r="Q58" s="11">
        <f>IFERROR(VLOOKUP(A58,FR_HITUNG_MINMAX!A:J,10,0),1)</f>
        <v>1</v>
      </c>
      <c r="R58" s="8">
        <f>IFERROR(VLOOKUP(A58,FR_HITUNG_MINMAX!A:K,11,0),1)</f>
        <v>1</v>
      </c>
      <c r="S58" s="12">
        <f>IFERROR(VLOOKUP(A58,FR_HITUNG_MINMAX!A:F,6,0),0)</f>
        <v>29300</v>
      </c>
      <c r="T58" s="8">
        <f t="shared" si="21"/>
        <v>0</v>
      </c>
      <c r="U58" s="8">
        <f t="shared" si="0"/>
        <v>1</v>
      </c>
      <c r="V58" s="8">
        <f t="shared" si="1"/>
        <v>1</v>
      </c>
      <c r="W58" s="8">
        <f t="shared" si="22"/>
        <v>0</v>
      </c>
      <c r="X58" s="8">
        <f t="shared" si="23"/>
        <v>0</v>
      </c>
      <c r="Y58" s="16"/>
      <c r="Z58" s="15">
        <f t="shared" si="24"/>
        <v>0</v>
      </c>
      <c r="AA58" s="8">
        <f t="shared" si="25"/>
        <v>0</v>
      </c>
      <c r="AB58" s="16"/>
      <c r="AC58" s="15">
        <f t="shared" si="2"/>
        <v>0</v>
      </c>
      <c r="AD58" s="8">
        <f t="shared" si="26"/>
        <v>0</v>
      </c>
      <c r="AE58" s="16"/>
      <c r="AF58" s="15">
        <f t="shared" si="27"/>
        <v>0</v>
      </c>
      <c r="AG58" s="15">
        <f t="shared" si="28"/>
        <v>0</v>
      </c>
      <c r="AH58" s="16"/>
      <c r="AI58" s="15">
        <f t="shared" si="29"/>
        <v>0</v>
      </c>
      <c r="AJ58" s="8">
        <f t="shared" si="30"/>
        <v>1</v>
      </c>
      <c r="AK58" s="8">
        <f t="shared" si="3"/>
        <v>0</v>
      </c>
      <c r="AL58" s="8">
        <f t="shared" si="4"/>
        <v>0</v>
      </c>
      <c r="AM58" s="8">
        <f t="shared" si="31"/>
        <v>0</v>
      </c>
      <c r="AN58" s="8">
        <f t="shared" si="32"/>
        <v>1</v>
      </c>
      <c r="AO58" s="8">
        <f>IFERROR(VLOOKUP(A58,PERSAMAAN!B:D,3,0),AN58)</f>
        <v>1</v>
      </c>
      <c r="AP58" s="1">
        <v>0</v>
      </c>
      <c r="AQ58" s="8">
        <f t="shared" si="5"/>
        <v>0</v>
      </c>
      <c r="AR58" s="8" t="str">
        <f>IF(AQ58=0,"-",VLOOKUP(A58,FR_HITUNG_MINMAX!A:H,8,0))</f>
        <v>-</v>
      </c>
      <c r="AS58" s="1"/>
      <c r="AT58" s="8" t="str">
        <f t="shared" si="6"/>
        <v>-</v>
      </c>
      <c r="AU58" s="12">
        <f t="shared" si="7"/>
        <v>0</v>
      </c>
      <c r="AV58" s="12">
        <f t="shared" si="8"/>
        <v>0</v>
      </c>
      <c r="AW58" s="8">
        <f t="shared" si="33"/>
        <v>-2</v>
      </c>
      <c r="AX58" s="1"/>
      <c r="AY58" s="8">
        <f t="shared" si="9"/>
        <v>0</v>
      </c>
      <c r="AZ58" s="8" t="str">
        <f>IF(AY58=0,"-",VLOOKUP(A58,FR_HITUNG_MINMAX!A:I,9,0))</f>
        <v>-</v>
      </c>
      <c r="BB58" s="8" t="str">
        <f t="shared" si="10"/>
        <v>-</v>
      </c>
      <c r="BC58" s="12">
        <f t="shared" si="11"/>
        <v>0</v>
      </c>
      <c r="BD58" s="12">
        <f t="shared" si="12"/>
        <v>0</v>
      </c>
      <c r="BE58" s="16"/>
      <c r="BF58" s="8">
        <f>SUMIF('REALISASI ORDER'!C:C,A58,'REALISASI ORDER'!E:E)</f>
        <v>0</v>
      </c>
      <c r="BG58" s="8">
        <f t="shared" si="34"/>
        <v>1</v>
      </c>
      <c r="BH58" s="8">
        <f t="shared" si="13"/>
        <v>1</v>
      </c>
      <c r="BI58" s="8">
        <f t="shared" si="14"/>
        <v>1</v>
      </c>
      <c r="BJ58" s="8">
        <f t="shared" si="35"/>
        <v>0</v>
      </c>
      <c r="BK58" s="33">
        <f t="shared" si="36"/>
        <v>1</v>
      </c>
      <c r="BL58" s="33">
        <f t="shared" si="15"/>
        <v>0</v>
      </c>
      <c r="BM58" s="33">
        <f t="shared" si="16"/>
        <v>0</v>
      </c>
      <c r="BN58" s="33">
        <f t="shared" si="37"/>
        <v>0</v>
      </c>
      <c r="BO58" s="8">
        <f t="shared" si="17"/>
        <v>0</v>
      </c>
      <c r="BP58" s="8">
        <f t="shared" si="18"/>
        <v>0</v>
      </c>
      <c r="BQ58" s="8">
        <f t="shared" si="38"/>
        <v>0</v>
      </c>
      <c r="BR58" s="8">
        <f>IFERROR(ROUNDDOWN(BF58*BN58/(BK58+BL58+BM58+BN),0),0)</f>
        <v>0</v>
      </c>
      <c r="BS58" s="8" t="str">
        <f t="shared" si="19"/>
        <v>1S7-E3440-00</v>
      </c>
      <c r="BT58" s="8">
        <f>SUMIF(FR_HITUNG_MINMAX!A:A,ORDER!A58,FR_HITUNG_MINMAX!AS:AS)</f>
        <v>1</v>
      </c>
      <c r="BU58" s="8">
        <f t="shared" si="39"/>
        <v>0</v>
      </c>
      <c r="BV58" s="8" t="str">
        <f t="shared" si="20"/>
        <v>-</v>
      </c>
      <c r="BW58" s="8" t="str">
        <f>VLOOKUP(A58,'STOK PESALAKAN'!A:F,6,0)</f>
        <v/>
      </c>
    </row>
    <row r="59" spans="1:75" ht="15" customHeight="1">
      <c r="A59" s="41" t="s">
        <v>213</v>
      </c>
      <c r="B59" s="99">
        <f>IFERROR(IFERROR(VLOOKUP(A59,'STOK PACUL'!C:H,6,0),VLOOKUP(A59,'KATEGORI PACUL'!A:C,3,0)),0)</f>
        <v>6</v>
      </c>
      <c r="C59" s="8">
        <f>IFERROR(VLOOKUP(A59,'KATEGORI PACUL'!A:D,4,0),0)</f>
        <v>4</v>
      </c>
      <c r="D59" s="99">
        <f>IFERROR(IFERROR(VLOOKUP(A59,'STOK PESALAKAN'!C:H,6,0),VLOOKUP(A59,'KATEGORI PESALAKAN'!A:C,3,0)),0)</f>
        <v>2</v>
      </c>
      <c r="E59" s="8">
        <f>IFERROR(VLOOKUP(A59,'KATEGORI PESALAKAN'!A:D,4,0),0)</f>
        <v>2</v>
      </c>
      <c r="F59" s="99">
        <f>IFERROR(IFERROR(VLOOKUP(A59,'STOK CIKDITIRO'!C:H,6,0),VLOOKUP(A59,'KATEGORI CIKDITIRO'!A:C,3,0)),0)</f>
        <v>2</v>
      </c>
      <c r="G59" s="8">
        <f>IFERROR(VLOOKUP(A59,'KATEGORI CIKDITIRO'!A:D,4,0),0)</f>
        <v>2</v>
      </c>
      <c r="H59" s="99">
        <f>IFERROR(IFERROR(VLOOKUP(A59,'STOK TRAYEMAN'!C:H,6,0),VLOOKUP(A59,'KATEGORI TRAYEMAN'!A:C,3,0)),0)</f>
        <v>1</v>
      </c>
      <c r="I59" s="8">
        <f>IFERROR(VLOOKUP(A59,'KATEGORI TRAYEMAN'!A:D,4,0),0)</f>
        <v>0</v>
      </c>
      <c r="J59" s="8" t="str">
        <f>IFERROR(VLOOKUP(A59,'NOSTOK PACUL'!A:C,3,0),IFERROR(IF(VLOOKUP(A59,'STOK PACUL'!A:B,2,0)="NOSTOK","E",VLOOKUP(A59,'KATEGORI PACUL'!A:B,2,0)),"E"))</f>
        <v>B</v>
      </c>
      <c r="K59" s="8" t="str">
        <f>IFERROR(VLOOKUP(A59,'NOSTOK PESALAKAN'!A:C,3,0),IFERROR(IF(VLOOKUP(A59,'STOK PESALAKAN'!A:B,2,0)="NOSTOK","E",VLOOKUP(A59,'KATEGORI PESALAKAN'!A:B,2,0)),"E"))</f>
        <v>B</v>
      </c>
      <c r="L59" s="8" t="str">
        <f>IFERROR(VLOOKUP(A59,'NOSTOK CIKDITIRO'!A:C,3,0),IFERROR(IF(VLOOKUP(A59,'STOK CIKDITIRO'!A:B,2,0)="NOSTOK","E",VLOOKUP(A59,'KATEGORI CIKDITIRO'!A:B,2,0)),"E"))</f>
        <v>C</v>
      </c>
      <c r="M59" s="8" t="str">
        <f>IFERROR(VLOOKUP(A59,'NOSTOK TRAYEMAN'!A:C,3,0),IFERROR(IF(VLOOKUP(A59,'STOK TRAYEMAN'!A:B,2,0)="NOSTOK","E",VLOOKUP(A59,'KATEGORI TRAYEMAN'!A:B,2,0)),"E"))</f>
        <v>E</v>
      </c>
      <c r="N59" s="8" t="str">
        <f>IFERROR(VLOOKUP(A59,FR_HITUNG_MINMAX!A:B,2,0),0)</f>
        <v>OLI BEBEK Y.YAMALUBE SILVER 0.8L</v>
      </c>
      <c r="O59" s="8" t="str">
        <f>IFERROR(VLOOKUP(A59,FR_HITUNG_MINMAX!A:D,4,0),0)</f>
        <v>OLIGEN</v>
      </c>
      <c r="P59" s="8">
        <f>IFERROR(VLOOKUP(A59,FR_HITUNG_MINMAX!A:G,7,0),1)</f>
        <v>2</v>
      </c>
      <c r="Q59" s="11" t="str">
        <f>IFERROR(VLOOKUP(A59,FR_HITUNG_MINMAX!A:J,10,0),1)</f>
        <v>4</v>
      </c>
      <c r="R59" s="8">
        <f>IFERROR(VLOOKUP(A59,FR_HITUNG_MINMAX!A:K,11,0),1)</f>
        <v>1</v>
      </c>
      <c r="S59" s="12">
        <f>IFERROR(VLOOKUP(A59,FR_HITUNG_MINMAX!A:F,6,0),0)</f>
        <v>42000</v>
      </c>
      <c r="T59" s="8">
        <f t="shared" si="21"/>
        <v>2</v>
      </c>
      <c r="U59" s="8">
        <f t="shared" si="0"/>
        <v>0</v>
      </c>
      <c r="V59" s="8">
        <f t="shared" si="1"/>
        <v>0</v>
      </c>
      <c r="W59" s="8">
        <f t="shared" si="22"/>
        <v>1</v>
      </c>
      <c r="X59" s="8">
        <f t="shared" si="23"/>
        <v>0</v>
      </c>
      <c r="Y59" s="16"/>
      <c r="Z59" s="15">
        <f t="shared" si="24"/>
        <v>0</v>
      </c>
      <c r="AA59" s="8">
        <f t="shared" si="25"/>
        <v>0</v>
      </c>
      <c r="AB59" s="16"/>
      <c r="AC59" s="15">
        <f t="shared" si="2"/>
        <v>0</v>
      </c>
      <c r="AD59" s="8">
        <f t="shared" si="26"/>
        <v>0</v>
      </c>
      <c r="AE59" s="16"/>
      <c r="AF59" s="15">
        <f t="shared" si="27"/>
        <v>0</v>
      </c>
      <c r="AG59" s="15">
        <f t="shared" si="28"/>
        <v>0</v>
      </c>
      <c r="AH59" s="16"/>
      <c r="AI59" s="15">
        <f t="shared" si="29"/>
        <v>0</v>
      </c>
      <c r="AJ59" s="8">
        <f t="shared" si="30"/>
        <v>0</v>
      </c>
      <c r="AK59" s="8">
        <f t="shared" si="3"/>
        <v>0</v>
      </c>
      <c r="AL59" s="8">
        <f t="shared" si="4"/>
        <v>0</v>
      </c>
      <c r="AM59" s="8">
        <f t="shared" si="31"/>
        <v>0</v>
      </c>
      <c r="AN59" s="8">
        <f t="shared" si="32"/>
        <v>0</v>
      </c>
      <c r="AO59" s="8">
        <f>IFERROR(VLOOKUP(A59,PERSAMAAN!B:D,3,0),AN59)</f>
        <v>0</v>
      </c>
      <c r="AP59" s="1"/>
      <c r="AQ59" s="8">
        <f t="shared" si="5"/>
        <v>0</v>
      </c>
      <c r="AR59" s="8" t="str">
        <f>IF(AQ59=0,"-",VLOOKUP(A59,FR_HITUNG_MINMAX!A:H,8,0))</f>
        <v>-</v>
      </c>
      <c r="AS59" s="1"/>
      <c r="AT59" s="8" t="str">
        <f t="shared" si="6"/>
        <v>-</v>
      </c>
      <c r="AU59" s="12">
        <f t="shared" si="7"/>
        <v>0</v>
      </c>
      <c r="AV59" s="12">
        <f t="shared" si="8"/>
        <v>0</v>
      </c>
      <c r="AW59" s="8">
        <f t="shared" si="33"/>
        <v>0</v>
      </c>
      <c r="AX59" s="1"/>
      <c r="AY59" s="8">
        <f t="shared" si="9"/>
        <v>0</v>
      </c>
      <c r="AZ59" s="8" t="str">
        <f>IF(AY59=0,"-",VLOOKUP(A59,FR_HITUNG_MINMAX!A:I,9,0))</f>
        <v>-</v>
      </c>
      <c r="BB59" s="8" t="str">
        <f t="shared" si="10"/>
        <v>-</v>
      </c>
      <c r="BC59" s="12">
        <f t="shared" si="11"/>
        <v>0</v>
      </c>
      <c r="BD59" s="12">
        <f t="shared" si="12"/>
        <v>0</v>
      </c>
      <c r="BE59" s="16"/>
      <c r="BF59" s="8">
        <f>SUMIF('REALISASI ORDER'!C:C,A59,'REALISASI ORDER'!E:E)</f>
        <v>0</v>
      </c>
      <c r="BG59" s="8">
        <f t="shared" si="34"/>
        <v>6</v>
      </c>
      <c r="BH59" s="8">
        <f t="shared" si="13"/>
        <v>2</v>
      </c>
      <c r="BI59" s="8">
        <f t="shared" si="14"/>
        <v>2</v>
      </c>
      <c r="BJ59" s="8">
        <f t="shared" si="35"/>
        <v>1</v>
      </c>
      <c r="BK59" s="33">
        <f t="shared" si="36"/>
        <v>4</v>
      </c>
      <c r="BL59" s="33">
        <f t="shared" si="15"/>
        <v>0</v>
      </c>
      <c r="BM59" s="33">
        <f t="shared" si="16"/>
        <v>0</v>
      </c>
      <c r="BN59" s="33">
        <f t="shared" si="37"/>
        <v>0</v>
      </c>
      <c r="BO59" s="8">
        <f t="shared" si="17"/>
        <v>0</v>
      </c>
      <c r="BP59" s="8">
        <f t="shared" si="18"/>
        <v>0</v>
      </c>
      <c r="BQ59" s="8">
        <f t="shared" si="38"/>
        <v>0</v>
      </c>
      <c r="BR59" s="8">
        <f>IFERROR(ROUNDDOWN(BF59*BN59/(BK59+BL59+BM59+BN),0),0)</f>
        <v>0</v>
      </c>
      <c r="BS59" s="8" t="str">
        <f t="shared" si="19"/>
        <v>20w-40</v>
      </c>
      <c r="BT59" s="8">
        <f>SUMIF(FR_HITUNG_MINMAX!A:A,ORDER!A59,FR_HITUNG_MINMAX!AS:AS)</f>
        <v>4</v>
      </c>
      <c r="BU59" s="8">
        <f t="shared" si="39"/>
        <v>0</v>
      </c>
      <c r="BV59" s="8" t="str">
        <f t="shared" si="20"/>
        <v>-</v>
      </c>
      <c r="BW59" s="8" t="str">
        <f>VLOOKUP(A59,'STOK PESALAKAN'!A:F,6,0)</f>
        <v/>
      </c>
    </row>
    <row r="60" spans="1:75" ht="15" customHeight="1">
      <c r="A60" s="41" t="s">
        <v>214</v>
      </c>
      <c r="B60" s="99">
        <f>IFERROR(IFERROR(VLOOKUP(A60,'STOK PACUL'!C:H,6,0),VLOOKUP(A60,'KATEGORI PACUL'!A:C,3,0)),0)</f>
        <v>10</v>
      </c>
      <c r="C60" s="8">
        <f>IFERROR(VLOOKUP(A60,'KATEGORI PACUL'!A:D,4,0),0)</f>
        <v>15</v>
      </c>
      <c r="D60" s="99">
        <f>IFERROR(IFERROR(VLOOKUP(A60,'STOK PESALAKAN'!C:H,6,0),VLOOKUP(A60,'KATEGORI PESALAKAN'!A:C,3,0)),0)</f>
        <v>15</v>
      </c>
      <c r="E60" s="8">
        <f>IFERROR(VLOOKUP(A60,'KATEGORI PESALAKAN'!A:D,4,0),0)</f>
        <v>10</v>
      </c>
      <c r="F60" s="99">
        <f>IFERROR(IFERROR(VLOOKUP(A60,'STOK CIKDITIRO'!C:H,6,0),VLOOKUP(A60,'KATEGORI CIKDITIRO'!A:C,3,0)),0)</f>
        <v>13</v>
      </c>
      <c r="G60" s="8">
        <f>IFERROR(VLOOKUP(A60,'KATEGORI CIKDITIRO'!A:D,4,0),0)</f>
        <v>11</v>
      </c>
      <c r="H60" s="99">
        <f>IFERROR(IFERROR(VLOOKUP(A60,'STOK TRAYEMAN'!C:H,6,0),VLOOKUP(A60,'KATEGORI TRAYEMAN'!A:C,3,0)),0)</f>
        <v>4</v>
      </c>
      <c r="I60" s="8">
        <f>IFERROR(VLOOKUP(A60,'KATEGORI TRAYEMAN'!A:D,4,0),0)</f>
        <v>5</v>
      </c>
      <c r="J60" s="8" t="str">
        <f>IFERROR(VLOOKUP(A60,'NOSTOK PACUL'!A:C,3,0),IFERROR(IF(VLOOKUP(A60,'STOK PACUL'!A:B,2,0)="NOSTOK","E",VLOOKUP(A60,'KATEGORI PACUL'!A:B,2,0)),"E"))</f>
        <v>A</v>
      </c>
      <c r="K60" s="8" t="str">
        <f>IFERROR(VLOOKUP(A60,'NOSTOK PESALAKAN'!A:C,3,0),IFERROR(IF(VLOOKUP(A60,'STOK PESALAKAN'!A:B,2,0)="NOSTOK","E",VLOOKUP(A60,'KATEGORI PESALAKAN'!A:B,2,0)),"E"))</f>
        <v>A</v>
      </c>
      <c r="L60" s="8" t="str">
        <f>IFERROR(VLOOKUP(A60,'NOSTOK CIKDITIRO'!A:C,3,0),IFERROR(IF(VLOOKUP(A60,'STOK CIKDITIRO'!A:B,2,0)="NOSTOK","E",VLOOKUP(A60,'KATEGORI CIKDITIRO'!A:B,2,0)),"E"))</f>
        <v>A</v>
      </c>
      <c r="M60" s="8" t="str">
        <f>IFERROR(VLOOKUP(A60,'NOSTOK TRAYEMAN'!A:C,3,0),IFERROR(IF(VLOOKUP(A60,'STOK TRAYEMAN'!A:B,2,0)="NOSTOK","E",VLOOKUP(A60,'KATEGORI TRAYEMAN'!A:B,2,0)),"E"))</f>
        <v>C</v>
      </c>
      <c r="N60" s="8" t="str">
        <f>IFERROR(VLOOKUP(A60,FR_HITUNG_MINMAX!A:B,2,0),0)</f>
        <v>OLI MATIC Y.YAMALUBE 0.8L</v>
      </c>
      <c r="O60" s="8" t="str">
        <f>IFERROR(VLOOKUP(A60,FR_HITUNG_MINMAX!A:D,4,0),0)</f>
        <v>OLIGEN</v>
      </c>
      <c r="P60" s="8">
        <f>IFERROR(VLOOKUP(A60,FR_HITUNG_MINMAX!A:G,7,0),1)</f>
        <v>6</v>
      </c>
      <c r="Q60" s="11" t="str">
        <f>IFERROR(VLOOKUP(A60,FR_HITUNG_MINMAX!A:J,10,0),1)</f>
        <v>13</v>
      </c>
      <c r="R60" s="8">
        <f>IFERROR(VLOOKUP(A60,FR_HITUNG_MINMAX!A:K,11,0),1)</f>
        <v>1</v>
      </c>
      <c r="S60" s="12">
        <f>IFERROR(VLOOKUP(A60,FR_HITUNG_MINMAX!A:F,6,0),0)</f>
        <v>43225</v>
      </c>
      <c r="T60" s="8">
        <f t="shared" si="21"/>
        <v>-5</v>
      </c>
      <c r="U60" s="8">
        <f t="shared" si="0"/>
        <v>5</v>
      </c>
      <c r="V60" s="8">
        <f t="shared" si="1"/>
        <v>2</v>
      </c>
      <c r="W60" s="8">
        <f t="shared" si="22"/>
        <v>-1</v>
      </c>
      <c r="X60" s="8">
        <f t="shared" si="23"/>
        <v>0</v>
      </c>
      <c r="Y60" s="16"/>
      <c r="Z60" s="15">
        <f t="shared" si="24"/>
        <v>0</v>
      </c>
      <c r="AA60" s="8">
        <f t="shared" si="25"/>
        <v>5</v>
      </c>
      <c r="AB60" s="16"/>
      <c r="AC60" s="15">
        <f t="shared" si="2"/>
        <v>0</v>
      </c>
      <c r="AD60" s="8">
        <f t="shared" si="26"/>
        <v>0</v>
      </c>
      <c r="AE60" s="16"/>
      <c r="AF60" s="15">
        <f t="shared" si="27"/>
        <v>0</v>
      </c>
      <c r="AG60" s="15">
        <f t="shared" si="28"/>
        <v>0</v>
      </c>
      <c r="AH60" s="16"/>
      <c r="AI60" s="15">
        <f t="shared" si="29"/>
        <v>0</v>
      </c>
      <c r="AJ60" s="8">
        <f t="shared" si="30"/>
        <v>3</v>
      </c>
      <c r="AK60" s="8">
        <f t="shared" si="3"/>
        <v>0</v>
      </c>
      <c r="AL60" s="8">
        <f t="shared" si="4"/>
        <v>0</v>
      </c>
      <c r="AM60" s="8">
        <f t="shared" si="31"/>
        <v>0</v>
      </c>
      <c r="AN60" s="8">
        <f t="shared" si="32"/>
        <v>6</v>
      </c>
      <c r="AO60" s="8">
        <f>IFERROR(VLOOKUP(A60,PERSAMAAN!B:D,3,0),AN60)</f>
        <v>6</v>
      </c>
      <c r="AP60" s="1">
        <v>0</v>
      </c>
      <c r="AQ60" s="8">
        <f t="shared" si="5"/>
        <v>0</v>
      </c>
      <c r="AR60" s="8" t="str">
        <f>IF(AQ60=0,"-",VLOOKUP(A60,FR_HITUNG_MINMAX!A:H,8,0))</f>
        <v>-</v>
      </c>
      <c r="AS60" s="1"/>
      <c r="AT60" s="8" t="str">
        <f t="shared" si="6"/>
        <v>-</v>
      </c>
      <c r="AU60" s="12">
        <f t="shared" si="7"/>
        <v>0</v>
      </c>
      <c r="AV60" s="12">
        <f t="shared" si="8"/>
        <v>0</v>
      </c>
      <c r="AW60" s="8">
        <f t="shared" si="33"/>
        <v>26</v>
      </c>
      <c r="AX60" s="1"/>
      <c r="AY60" s="8">
        <f t="shared" si="9"/>
        <v>26</v>
      </c>
      <c r="AZ60" s="8" t="str">
        <f>IF(AY60=0,"-",VLOOKUP(A60,FR_HITUNG_MINMAX!A:I,9,0))</f>
        <v/>
      </c>
      <c r="BB60" s="8" t="str">
        <f t="shared" si="10"/>
        <v/>
      </c>
      <c r="BC60" s="12">
        <f t="shared" si="11"/>
        <v>1123850</v>
      </c>
      <c r="BD60" s="12">
        <f t="shared" si="12"/>
        <v>21965380</v>
      </c>
      <c r="BE60" s="16"/>
      <c r="BF60" s="8">
        <f>SUMIF('REALISASI ORDER'!C:C,A60,'REALISASI ORDER'!E:E)</f>
        <v>0</v>
      </c>
      <c r="BG60" s="8">
        <f t="shared" si="34"/>
        <v>10</v>
      </c>
      <c r="BH60" s="8">
        <f t="shared" si="13"/>
        <v>15</v>
      </c>
      <c r="BI60" s="8">
        <f t="shared" si="14"/>
        <v>13</v>
      </c>
      <c r="BJ60" s="8">
        <f t="shared" si="35"/>
        <v>4</v>
      </c>
      <c r="BK60" s="33">
        <f t="shared" si="36"/>
        <v>0</v>
      </c>
      <c r="BL60" s="33">
        <f t="shared" si="15"/>
        <v>0</v>
      </c>
      <c r="BM60" s="33">
        <f t="shared" si="16"/>
        <v>0</v>
      </c>
      <c r="BN60" s="33">
        <f t="shared" si="37"/>
        <v>1</v>
      </c>
      <c r="BO60" s="8">
        <f t="shared" si="17"/>
        <v>0</v>
      </c>
      <c r="BP60" s="8">
        <f t="shared" si="18"/>
        <v>0</v>
      </c>
      <c r="BQ60" s="8">
        <f t="shared" si="38"/>
        <v>0</v>
      </c>
      <c r="BR60" s="8">
        <f>IFERROR(ROUNDDOWN(BF60*BN60/(BK60+BL60+BM60+BN),0),0)</f>
        <v>0</v>
      </c>
      <c r="BS60" s="8" t="str">
        <f t="shared" si="19"/>
        <v>20W-40MATIC</v>
      </c>
      <c r="BT60" s="8">
        <f>SUMIF(FR_HITUNG_MINMAX!A:A,ORDER!A60,FR_HITUNG_MINMAX!AS:AS)</f>
        <v>15</v>
      </c>
      <c r="BU60" s="8">
        <f t="shared" si="39"/>
        <v>0</v>
      </c>
      <c r="BV60" s="8" t="str">
        <f t="shared" si="20"/>
        <v>-</v>
      </c>
      <c r="BW60" s="8" t="str">
        <f>VLOOKUP(A60,'STOK PESALAKAN'!A:F,6,0)</f>
        <v/>
      </c>
    </row>
    <row r="61" spans="1:75" ht="15" customHeight="1">
      <c r="A61" s="41" t="s">
        <v>215</v>
      </c>
      <c r="B61" s="99">
        <f>IFERROR(IFERROR(VLOOKUP(A61,'STOK PACUL'!C:H,6,0),VLOOKUP(A61,'KATEGORI PACUL'!A:C,3,0)),0)</f>
        <v>7</v>
      </c>
      <c r="C61" s="8">
        <f>IFERROR(VLOOKUP(A61,'KATEGORI PACUL'!A:D,4,0),0)</f>
        <v>10</v>
      </c>
      <c r="D61" s="99">
        <f>IFERROR(IFERROR(VLOOKUP(A61,'STOK PESALAKAN'!C:H,6,0),VLOOKUP(A61,'KATEGORI PESALAKAN'!A:C,3,0)),0)</f>
        <v>3</v>
      </c>
      <c r="E61" s="8">
        <f>IFERROR(VLOOKUP(A61,'KATEGORI PESALAKAN'!A:D,4,0),0)</f>
        <v>6</v>
      </c>
      <c r="F61" s="99">
        <f>IFERROR(IFERROR(VLOOKUP(A61,'STOK CIKDITIRO'!C:H,6,0),VLOOKUP(A61,'KATEGORI CIKDITIRO'!A:C,3,0)),0)</f>
        <v>4</v>
      </c>
      <c r="G61" s="8">
        <f>IFERROR(VLOOKUP(A61,'KATEGORI CIKDITIRO'!A:D,4,0),0)</f>
        <v>1</v>
      </c>
      <c r="H61" s="99">
        <f>IFERROR(IFERROR(VLOOKUP(A61,'STOK TRAYEMAN'!C:H,6,0),VLOOKUP(A61,'KATEGORI TRAYEMAN'!A:C,3,0)),0)</f>
        <v>2</v>
      </c>
      <c r="I61" s="8">
        <f>IFERROR(VLOOKUP(A61,'KATEGORI TRAYEMAN'!A:D,4,0),0)</f>
        <v>0</v>
      </c>
      <c r="J61" s="8" t="str">
        <f>IFERROR(VLOOKUP(A61,'NOSTOK PACUL'!A:C,3,0),IFERROR(IF(VLOOKUP(A61,'STOK PACUL'!A:B,2,0)="NOSTOK","E",VLOOKUP(A61,'KATEGORI PACUL'!A:B,2,0)),"E"))</f>
        <v>A</v>
      </c>
      <c r="K61" s="8" t="str">
        <f>IFERROR(VLOOKUP(A61,'NOSTOK PESALAKAN'!A:C,3,0),IFERROR(IF(VLOOKUP(A61,'STOK PESALAKAN'!A:B,2,0)="NOSTOK","E",VLOOKUP(A61,'KATEGORI PESALAKAN'!A:B,2,0)),"E"))</f>
        <v>B</v>
      </c>
      <c r="L61" s="8" t="str">
        <f>IFERROR(VLOOKUP(A61,'NOSTOK CIKDITIRO'!A:C,3,0),IFERROR(IF(VLOOKUP(A61,'STOK CIKDITIRO'!A:B,2,0)="NOSTOK","E",VLOOKUP(A61,'KATEGORI CIKDITIRO'!A:B,2,0)),"E"))</f>
        <v>D</v>
      </c>
      <c r="M61" s="8" t="str">
        <f>IFERROR(VLOOKUP(A61,'NOSTOK TRAYEMAN'!A:C,3,0),IFERROR(IF(VLOOKUP(A61,'STOK TRAYEMAN'!A:B,2,0)="NOSTOK","E",VLOOKUP(A61,'KATEGORI TRAYEMAN'!A:B,2,0)),"E"))</f>
        <v>E</v>
      </c>
      <c r="N61" s="8" t="str">
        <f>IFERROR(VLOOKUP(A61,FR_HITUNG_MINMAX!A:B,2,0),0)</f>
        <v>OLI BEBEK ULTRATEC FEDERAL 0.8L</v>
      </c>
      <c r="O61" s="8" t="str">
        <f>IFERROR(VLOOKUP(A61,FR_HITUNG_MINMAX!A:D,4,0),0)</f>
        <v>OLIGEN</v>
      </c>
      <c r="P61" s="8">
        <f>IFERROR(VLOOKUP(A61,FR_HITUNG_MINMAX!A:G,7,0),1)</f>
        <v>2</v>
      </c>
      <c r="Q61" s="11" t="str">
        <f>IFERROR(VLOOKUP(A61,FR_HITUNG_MINMAX!A:J,10,0),1)</f>
        <v>3</v>
      </c>
      <c r="R61" s="8">
        <f>IFERROR(VLOOKUP(A61,FR_HITUNG_MINMAX!A:K,11,0),1)</f>
        <v>1</v>
      </c>
      <c r="S61" s="12">
        <f>IFERROR(VLOOKUP(A61,FR_HITUNG_MINMAX!A:F,6,0),0)</f>
        <v>39500</v>
      </c>
      <c r="T61" s="8">
        <f t="shared" si="21"/>
        <v>-3</v>
      </c>
      <c r="U61" s="8">
        <f t="shared" si="0"/>
        <v>-3</v>
      </c>
      <c r="V61" s="8">
        <f t="shared" si="1"/>
        <v>3</v>
      </c>
      <c r="W61" s="8">
        <f t="shared" si="22"/>
        <v>2</v>
      </c>
      <c r="X61" s="8">
        <f t="shared" si="23"/>
        <v>0</v>
      </c>
      <c r="Y61" s="16"/>
      <c r="Z61" s="15">
        <f t="shared" si="24"/>
        <v>0</v>
      </c>
      <c r="AA61" s="8">
        <f t="shared" si="25"/>
        <v>0</v>
      </c>
      <c r="AB61" s="16"/>
      <c r="AC61" s="15">
        <f t="shared" si="2"/>
        <v>0</v>
      </c>
      <c r="AD61" s="8">
        <f t="shared" si="26"/>
        <v>0</v>
      </c>
      <c r="AE61" s="16"/>
      <c r="AF61" s="15">
        <f t="shared" si="27"/>
        <v>0</v>
      </c>
      <c r="AG61" s="15">
        <f t="shared" si="28"/>
        <v>0</v>
      </c>
      <c r="AH61" s="16"/>
      <c r="AI61" s="15">
        <f t="shared" si="29"/>
        <v>0</v>
      </c>
      <c r="AJ61" s="8">
        <f t="shared" si="30"/>
        <v>4</v>
      </c>
      <c r="AK61" s="8">
        <f t="shared" si="3"/>
        <v>2</v>
      </c>
      <c r="AL61" s="8">
        <f t="shared" si="4"/>
        <v>0</v>
      </c>
      <c r="AM61" s="8">
        <f t="shared" si="31"/>
        <v>0</v>
      </c>
      <c r="AN61" s="8">
        <f t="shared" si="32"/>
        <v>6</v>
      </c>
      <c r="AO61" s="8">
        <f>IFERROR(VLOOKUP(A61,PERSAMAAN!B:D,3,0),AN61)</f>
        <v>6</v>
      </c>
      <c r="AP61" s="1">
        <v>3</v>
      </c>
      <c r="AQ61" s="8">
        <f t="shared" si="5"/>
        <v>3</v>
      </c>
      <c r="AR61" s="8" t="str">
        <f>IF(AQ61=0,"-",VLOOKUP(A61,FR_HITUNG_MINMAX!A:H,8,0))</f>
        <v>HKJ</v>
      </c>
      <c r="AS61" s="1"/>
      <c r="AT61" s="8" t="str">
        <f t="shared" si="6"/>
        <v>HKJ</v>
      </c>
      <c r="AU61" s="12">
        <f t="shared" si="7"/>
        <v>118500</v>
      </c>
      <c r="AV61" s="12">
        <f t="shared" si="8"/>
        <v>7262685</v>
      </c>
      <c r="AW61" s="8">
        <f t="shared" si="33"/>
        <v>6</v>
      </c>
      <c r="AX61" s="1"/>
      <c r="AY61" s="8">
        <f t="shared" si="9"/>
        <v>6</v>
      </c>
      <c r="AZ61" s="8" t="str">
        <f>IF(AY61=0,"-",VLOOKUP(A61,FR_HITUNG_MINMAX!A:I,9,0))</f>
        <v/>
      </c>
      <c r="BB61" s="8" t="str">
        <f t="shared" si="10"/>
        <v/>
      </c>
      <c r="BC61" s="12">
        <f t="shared" si="11"/>
        <v>237000</v>
      </c>
      <c r="BD61" s="12">
        <f t="shared" si="12"/>
        <v>21965380</v>
      </c>
      <c r="BE61" s="16"/>
      <c r="BF61" s="8">
        <f>SUMIF('REALISASI ORDER'!C:C,A61,'REALISASI ORDER'!E:E)</f>
        <v>0</v>
      </c>
      <c r="BG61" s="8">
        <f t="shared" si="34"/>
        <v>7</v>
      </c>
      <c r="BH61" s="8">
        <f t="shared" si="13"/>
        <v>3</v>
      </c>
      <c r="BI61" s="8">
        <f t="shared" si="14"/>
        <v>4</v>
      </c>
      <c r="BJ61" s="8">
        <f t="shared" si="35"/>
        <v>2</v>
      </c>
      <c r="BK61" s="33">
        <f t="shared" si="36"/>
        <v>4</v>
      </c>
      <c r="BL61" s="33">
        <f t="shared" si="15"/>
        <v>3</v>
      </c>
      <c r="BM61" s="33">
        <f t="shared" si="16"/>
        <v>0</v>
      </c>
      <c r="BN61" s="33">
        <f t="shared" si="37"/>
        <v>0</v>
      </c>
      <c r="BO61" s="8">
        <f t="shared" si="17"/>
        <v>0</v>
      </c>
      <c r="BP61" s="8">
        <f t="shared" si="18"/>
        <v>0</v>
      </c>
      <c r="BQ61" s="8">
        <f t="shared" si="38"/>
        <v>0</v>
      </c>
      <c r="BR61" s="8">
        <f>IFERROR(ROUNDDOWN(BF61*BN61/(BK61+BL61+BM61+BN),0),0)</f>
        <v>0</v>
      </c>
      <c r="BS61" s="8" t="str">
        <f t="shared" si="19"/>
        <v>20W-50JASO MA</v>
      </c>
      <c r="BT61" s="8">
        <f>SUMIF(FR_HITUNG_MINMAX!A:A,ORDER!A61,FR_HITUNG_MINMAX!AS:AS)</f>
        <v>7</v>
      </c>
      <c r="BU61" s="8">
        <f t="shared" si="39"/>
        <v>0</v>
      </c>
      <c r="BV61" s="8" t="str">
        <f t="shared" si="20"/>
        <v>HKJ</v>
      </c>
      <c r="BW61" s="8" t="str">
        <f>VLOOKUP(A61,'STOK PESALAKAN'!A:F,6,0)</f>
        <v/>
      </c>
    </row>
    <row r="62" spans="1:75" ht="15" customHeight="1">
      <c r="A62" s="41" t="s">
        <v>216</v>
      </c>
      <c r="B62" s="99">
        <f>IFERROR(IFERROR(VLOOKUP(A62,'STOK PACUL'!C:H,6,0),VLOOKUP(A62,'KATEGORI PACUL'!A:C,3,0)),0)</f>
        <v>1</v>
      </c>
      <c r="C62" s="8">
        <f>IFERROR(VLOOKUP(A62,'KATEGORI PACUL'!A:D,4,0),0)</f>
        <v>21</v>
      </c>
      <c r="D62" s="99">
        <f>IFERROR(IFERROR(VLOOKUP(A62,'STOK PESALAKAN'!C:H,6,0),VLOOKUP(A62,'KATEGORI PESALAKAN'!A:C,3,0)),0)</f>
        <v>0</v>
      </c>
      <c r="E62" s="8">
        <f>IFERROR(VLOOKUP(A62,'KATEGORI PESALAKAN'!A:D,4,0),0)</f>
        <v>14</v>
      </c>
      <c r="F62" s="99">
        <f>IFERROR(IFERROR(VLOOKUP(A62,'STOK CIKDITIRO'!C:H,6,0),VLOOKUP(A62,'KATEGORI CIKDITIRO'!A:C,3,0)),0)</f>
        <v>2</v>
      </c>
      <c r="G62" s="8">
        <f>IFERROR(VLOOKUP(A62,'KATEGORI CIKDITIRO'!A:D,4,0),0)</f>
        <v>9</v>
      </c>
      <c r="H62" s="99">
        <f>IFERROR(IFERROR(VLOOKUP(A62,'STOK TRAYEMAN'!C:H,6,0),VLOOKUP(A62,'KATEGORI TRAYEMAN'!A:C,3,0)),0)</f>
        <v>0</v>
      </c>
      <c r="I62" s="8">
        <f>IFERROR(VLOOKUP(A62,'KATEGORI TRAYEMAN'!A:D,4,0),0)</f>
        <v>2</v>
      </c>
      <c r="J62" s="8" t="str">
        <f>IFERROR(VLOOKUP(A62,'NOSTOK PACUL'!A:C,3,0),IFERROR(IF(VLOOKUP(A62,'STOK PACUL'!A:B,2,0)="NOSTOK","E",VLOOKUP(A62,'KATEGORI PACUL'!A:B,2,0)),"E"))</f>
        <v>A</v>
      </c>
      <c r="K62" s="8" t="str">
        <f>IFERROR(VLOOKUP(A62,'NOSTOK PESALAKAN'!A:C,3,0),IFERROR(IF(VLOOKUP(A62,'STOK PESALAKAN'!A:B,2,0)="NOSTOK","E",VLOOKUP(A62,'KATEGORI PESALAKAN'!A:B,2,0)),"E"))</f>
        <v>A</v>
      </c>
      <c r="L62" s="8" t="str">
        <f>IFERROR(VLOOKUP(A62,'NOSTOK CIKDITIRO'!A:C,3,0),IFERROR(IF(VLOOKUP(A62,'STOK CIKDITIRO'!A:B,2,0)="NOSTOK","E",VLOOKUP(A62,'KATEGORI CIKDITIRO'!A:B,2,0)),"E"))</f>
        <v>A</v>
      </c>
      <c r="M62" s="8" t="str">
        <f>IFERROR(VLOOKUP(A62,'NOSTOK TRAYEMAN'!A:C,3,0),IFERROR(IF(VLOOKUP(A62,'STOK TRAYEMAN'!A:B,2,0)="NOSTOK","E",VLOOKUP(A62,'KATEGORI TRAYEMAN'!A:B,2,0)),"E"))</f>
        <v>D</v>
      </c>
      <c r="N62" s="8" t="str">
        <f>IFERROR(VLOOKUP(A62,FR_HITUNG_MINMAX!A:B,2,0),0)</f>
        <v>KLIP ROLLER H.VARIO 110 ORI</v>
      </c>
      <c r="O62" s="8" t="str">
        <f>IFERROR(VLOOKUP(A62,FR_HITUNG_MINMAX!A:D,4,0),0)</f>
        <v>ORISIN</v>
      </c>
      <c r="P62" s="8">
        <f>IFERROR(VLOOKUP(A62,FR_HITUNG_MINMAX!A:G,7,0),1)</f>
        <v>1</v>
      </c>
      <c r="Q62" s="11">
        <f>IFERROR(VLOOKUP(A62,FR_HITUNG_MINMAX!A:J,10,0),1)</f>
        <v>1</v>
      </c>
      <c r="R62" s="8">
        <f>IFERROR(VLOOKUP(A62,FR_HITUNG_MINMAX!A:K,11,0),1)</f>
        <v>1</v>
      </c>
      <c r="S62" s="12">
        <f>IFERROR(VLOOKUP(A62,FR_HITUNG_MINMAX!A:F,6,0),0)</f>
        <v>20500</v>
      </c>
      <c r="T62" s="8">
        <f t="shared" si="21"/>
        <v>-20</v>
      </c>
      <c r="U62" s="8">
        <f t="shared" si="0"/>
        <v>-14</v>
      </c>
      <c r="V62" s="8">
        <f t="shared" si="1"/>
        <v>-7</v>
      </c>
      <c r="W62" s="8">
        <f t="shared" si="22"/>
        <v>-2</v>
      </c>
      <c r="X62" s="8">
        <f t="shared" si="23"/>
        <v>0</v>
      </c>
      <c r="Y62" s="16"/>
      <c r="Z62" s="15">
        <f t="shared" si="24"/>
        <v>0</v>
      </c>
      <c r="AA62" s="8">
        <f t="shared" si="25"/>
        <v>0</v>
      </c>
      <c r="AB62" s="16"/>
      <c r="AC62" s="15">
        <f t="shared" si="2"/>
        <v>0</v>
      </c>
      <c r="AD62" s="8">
        <f t="shared" si="26"/>
        <v>0</v>
      </c>
      <c r="AE62" s="16"/>
      <c r="AF62" s="15">
        <f t="shared" si="27"/>
        <v>0</v>
      </c>
      <c r="AG62" s="15">
        <f t="shared" si="28"/>
        <v>0</v>
      </c>
      <c r="AH62" s="16"/>
      <c r="AI62" s="15">
        <f t="shared" si="29"/>
        <v>0</v>
      </c>
      <c r="AJ62" s="8">
        <f t="shared" si="30"/>
        <v>8</v>
      </c>
      <c r="AK62" s="8">
        <f t="shared" si="3"/>
        <v>11</v>
      </c>
      <c r="AL62" s="8">
        <f t="shared" si="4"/>
        <v>5</v>
      </c>
      <c r="AM62" s="8">
        <f t="shared" si="31"/>
        <v>1</v>
      </c>
      <c r="AN62" s="8">
        <f t="shared" si="32"/>
        <v>25</v>
      </c>
      <c r="AO62" s="8">
        <f>IFERROR(VLOOKUP(A62,PERSAMAAN!B:D,3,0),AN62)</f>
        <v>25</v>
      </c>
      <c r="AP62" s="1">
        <v>20</v>
      </c>
      <c r="AQ62" s="8">
        <f t="shared" si="5"/>
        <v>20</v>
      </c>
      <c r="AR62" s="8" t="str">
        <f>IF(AQ62=0,"-",VLOOKUP(A62,FR_HITUNG_MINMAX!A:H,8,0))</f>
        <v>HKJ</v>
      </c>
      <c r="AS62" s="1"/>
      <c r="AT62" s="8" t="str">
        <f t="shared" si="6"/>
        <v>HKJ</v>
      </c>
      <c r="AU62" s="12">
        <f t="shared" si="7"/>
        <v>410000</v>
      </c>
      <c r="AV62" s="12">
        <f t="shared" si="8"/>
        <v>7262685</v>
      </c>
      <c r="AW62" s="8">
        <f t="shared" si="33"/>
        <v>46</v>
      </c>
      <c r="AX62" s="1"/>
      <c r="AY62" s="8">
        <f t="shared" si="9"/>
        <v>46</v>
      </c>
      <c r="AZ62" s="8" t="str">
        <f>IF(AY62=0,"-",VLOOKUP(A62,FR_HITUNG_MINMAX!A:I,9,0))</f>
        <v>NSA</v>
      </c>
      <c r="BB62" s="8" t="str">
        <f t="shared" si="10"/>
        <v>NSA</v>
      </c>
      <c r="BC62" s="12">
        <f t="shared" si="11"/>
        <v>943000</v>
      </c>
      <c r="BD62" s="12">
        <f t="shared" si="12"/>
        <v>57564082.685275108</v>
      </c>
      <c r="BE62" s="16"/>
      <c r="BF62" s="8">
        <f>SUMIF('REALISASI ORDER'!C:C,A62,'REALISASI ORDER'!E:E)</f>
        <v>0</v>
      </c>
      <c r="BG62" s="8">
        <f t="shared" si="34"/>
        <v>1</v>
      </c>
      <c r="BH62" s="8">
        <f t="shared" si="13"/>
        <v>0</v>
      </c>
      <c r="BI62" s="8">
        <f t="shared" si="14"/>
        <v>2</v>
      </c>
      <c r="BJ62" s="8">
        <f t="shared" si="35"/>
        <v>0</v>
      </c>
      <c r="BK62" s="33">
        <f t="shared" si="36"/>
        <v>0</v>
      </c>
      <c r="BL62" s="33">
        <f t="shared" si="15"/>
        <v>14</v>
      </c>
      <c r="BM62" s="33">
        <f t="shared" si="16"/>
        <v>7</v>
      </c>
      <c r="BN62" s="33">
        <f t="shared" si="37"/>
        <v>2</v>
      </c>
      <c r="BO62" s="8">
        <f t="shared" si="17"/>
        <v>0</v>
      </c>
      <c r="BP62" s="8">
        <f t="shared" si="18"/>
        <v>0</v>
      </c>
      <c r="BQ62" s="8">
        <f t="shared" si="38"/>
        <v>0</v>
      </c>
      <c r="BR62" s="8">
        <f>IFERROR(ROUNDDOWN(BF62*BN62/(BK62+BL62+BM62+BN),0),0)</f>
        <v>0</v>
      </c>
      <c r="BS62" s="8" t="str">
        <f t="shared" si="19"/>
        <v>22011-K81-N00</v>
      </c>
      <c r="BT62" s="8">
        <f>SUMIF(FR_HITUNG_MINMAX!A:A,ORDER!A62,FR_HITUNG_MINMAX!AS:AS)</f>
        <v>15</v>
      </c>
      <c r="BU62" s="8">
        <f t="shared" si="39"/>
        <v>0</v>
      </c>
      <c r="BV62" s="8" t="str">
        <f t="shared" si="20"/>
        <v>HKJ</v>
      </c>
      <c r="BW62" s="8" t="str">
        <f>VLOOKUP(A62,'STOK PESALAKAN'!A:F,6,0)</f>
        <v/>
      </c>
    </row>
    <row r="63" spans="1:75" ht="15" customHeight="1">
      <c r="A63" s="41" t="s">
        <v>217</v>
      </c>
      <c r="B63" s="99">
        <f>IFERROR(IFERROR(VLOOKUP(A63,'STOK PACUL'!C:H,6,0),VLOOKUP(A63,'KATEGORI PACUL'!A:C,3,0)),0)</f>
        <v>9</v>
      </c>
      <c r="C63" s="8">
        <f>IFERROR(VLOOKUP(A63,'KATEGORI PACUL'!A:D,4,0),0)</f>
        <v>12</v>
      </c>
      <c r="D63" s="99">
        <f>IFERROR(IFERROR(VLOOKUP(A63,'STOK PESALAKAN'!C:H,6,0),VLOOKUP(A63,'KATEGORI PESALAKAN'!A:C,3,0)),0)</f>
        <v>9</v>
      </c>
      <c r="E63" s="8">
        <f>IFERROR(VLOOKUP(A63,'KATEGORI PESALAKAN'!A:D,4,0),0)</f>
        <v>11</v>
      </c>
      <c r="F63" s="99">
        <f>IFERROR(IFERROR(VLOOKUP(A63,'STOK CIKDITIRO'!C:H,6,0),VLOOKUP(A63,'KATEGORI CIKDITIRO'!A:C,3,0)),0)</f>
        <v>5</v>
      </c>
      <c r="G63" s="8">
        <f>IFERROR(VLOOKUP(A63,'KATEGORI CIKDITIRO'!A:D,4,0),0)</f>
        <v>5</v>
      </c>
      <c r="H63" s="99">
        <f>IFERROR(IFERROR(VLOOKUP(A63,'STOK TRAYEMAN'!C:H,6,0),VLOOKUP(A63,'KATEGORI TRAYEMAN'!A:C,3,0)),0)</f>
        <v>0</v>
      </c>
      <c r="I63" s="8">
        <f>IFERROR(VLOOKUP(A63,'KATEGORI TRAYEMAN'!A:D,4,0),0)</f>
        <v>2</v>
      </c>
      <c r="J63" s="8" t="str">
        <f>IFERROR(VLOOKUP(A63,'NOSTOK PACUL'!A:C,3,0),IFERROR(IF(VLOOKUP(A63,'STOK PACUL'!A:B,2,0)="NOSTOK","E",VLOOKUP(A63,'KATEGORI PACUL'!A:B,2,0)),"E"))</f>
        <v>A</v>
      </c>
      <c r="K63" s="8" t="str">
        <f>IFERROR(VLOOKUP(A63,'NOSTOK PESALAKAN'!A:C,3,0),IFERROR(IF(VLOOKUP(A63,'STOK PESALAKAN'!A:B,2,0)="NOSTOK","E",VLOOKUP(A63,'KATEGORI PESALAKAN'!A:B,2,0)),"E"))</f>
        <v>A</v>
      </c>
      <c r="L63" s="8" t="str">
        <f>IFERROR(VLOOKUP(A63,'NOSTOK CIKDITIRO'!A:C,3,0),IFERROR(IF(VLOOKUP(A63,'STOK CIKDITIRO'!A:B,2,0)="NOSTOK","E",VLOOKUP(A63,'KATEGORI CIKDITIRO'!A:B,2,0)),"E"))</f>
        <v>B</v>
      </c>
      <c r="M63" s="8" t="str">
        <f>IFERROR(VLOOKUP(A63,'NOSTOK TRAYEMAN'!A:C,3,0),IFERROR(IF(VLOOKUP(A63,'STOK TRAYEMAN'!A:B,2,0)="NOSTOK","E",VLOOKUP(A63,'KATEGORI TRAYEMAN'!A:B,2,0)),"E"))</f>
        <v>D</v>
      </c>
      <c r="N63" s="8" t="str">
        <f>IFERROR(VLOOKUP(A63,FR_HITUNG_MINMAX!A:B,2,0),0)</f>
        <v>KLIP ROLLER H.VARIO 125 ORI (1SET)</v>
      </c>
      <c r="O63" s="8" t="str">
        <f>IFERROR(VLOOKUP(A63,FR_HITUNG_MINMAX!A:D,4,0),0)</f>
        <v>ORISIN</v>
      </c>
      <c r="P63" s="8">
        <f>IFERROR(VLOOKUP(A63,FR_HITUNG_MINMAX!A:G,7,0),1)</f>
        <v>1</v>
      </c>
      <c r="Q63" s="11">
        <f>IFERROR(VLOOKUP(A63,FR_HITUNG_MINMAX!A:J,10,0),1)</f>
        <v>1</v>
      </c>
      <c r="R63" s="8">
        <f>IFERROR(VLOOKUP(A63,FR_HITUNG_MINMAX!A:K,11,0),1)</f>
        <v>1</v>
      </c>
      <c r="S63" s="12">
        <f>IFERROR(VLOOKUP(A63,FR_HITUNG_MINMAX!A:F,6,0),0)</f>
        <v>25000</v>
      </c>
      <c r="T63" s="8">
        <f t="shared" si="21"/>
        <v>-3</v>
      </c>
      <c r="U63" s="8">
        <f t="shared" si="0"/>
        <v>-2</v>
      </c>
      <c r="V63" s="8">
        <f t="shared" si="1"/>
        <v>0</v>
      </c>
      <c r="W63" s="8">
        <f t="shared" si="22"/>
        <v>-2</v>
      </c>
      <c r="X63" s="8">
        <f t="shared" si="23"/>
        <v>0</v>
      </c>
      <c r="Y63" s="16"/>
      <c r="Z63" s="15">
        <f t="shared" si="24"/>
        <v>0</v>
      </c>
      <c r="AA63" s="8">
        <f t="shared" si="25"/>
        <v>0</v>
      </c>
      <c r="AB63" s="16"/>
      <c r="AC63" s="15">
        <f t="shared" si="2"/>
        <v>0</v>
      </c>
      <c r="AD63" s="8">
        <f t="shared" si="26"/>
        <v>0</v>
      </c>
      <c r="AE63" s="16"/>
      <c r="AF63" s="15">
        <f t="shared" si="27"/>
        <v>0</v>
      </c>
      <c r="AG63" s="15">
        <f t="shared" si="28"/>
        <v>0</v>
      </c>
      <c r="AH63" s="16"/>
      <c r="AI63" s="15">
        <f t="shared" si="29"/>
        <v>0</v>
      </c>
      <c r="AJ63" s="8">
        <f t="shared" si="30"/>
        <v>0</v>
      </c>
      <c r="AK63" s="8">
        <f t="shared" si="3"/>
        <v>0</v>
      </c>
      <c r="AL63" s="8">
        <f t="shared" si="4"/>
        <v>0</v>
      </c>
      <c r="AM63" s="8">
        <f t="shared" si="31"/>
        <v>1</v>
      </c>
      <c r="AN63" s="8">
        <f t="shared" si="32"/>
        <v>1</v>
      </c>
      <c r="AO63" s="8">
        <f>IFERROR(VLOOKUP(A63,PERSAMAAN!B:D,3,0),AN63)</f>
        <v>1</v>
      </c>
      <c r="AP63" s="1">
        <v>10</v>
      </c>
      <c r="AQ63" s="8">
        <f t="shared" si="5"/>
        <v>10</v>
      </c>
      <c r="AR63" s="8" t="str">
        <f>IF(AQ63=0,"-",VLOOKUP(A63,FR_HITUNG_MINMAX!A:H,8,0))</f>
        <v>HKJ</v>
      </c>
      <c r="AS63" s="1"/>
      <c r="AT63" s="8" t="str">
        <f t="shared" si="6"/>
        <v>HKJ</v>
      </c>
      <c r="AU63" s="12">
        <f t="shared" si="7"/>
        <v>250000</v>
      </c>
      <c r="AV63" s="12">
        <f t="shared" si="8"/>
        <v>7262685</v>
      </c>
      <c r="AW63" s="8">
        <f t="shared" si="33"/>
        <v>12</v>
      </c>
      <c r="AX63" s="1"/>
      <c r="AY63" s="8">
        <f t="shared" si="9"/>
        <v>12</v>
      </c>
      <c r="AZ63" s="8" t="str">
        <f>IF(AY63=0,"-",VLOOKUP(A63,FR_HITUNG_MINMAX!A:I,9,0))</f>
        <v>NSA</v>
      </c>
      <c r="BB63" s="8" t="str">
        <f t="shared" si="10"/>
        <v>NSA</v>
      </c>
      <c r="BC63" s="12">
        <f t="shared" si="11"/>
        <v>300000</v>
      </c>
      <c r="BD63" s="12">
        <f t="shared" si="12"/>
        <v>57564082.685275108</v>
      </c>
      <c r="BE63" s="16"/>
      <c r="BF63" s="8">
        <f>SUMIF('REALISASI ORDER'!C:C,A63,'REALISASI ORDER'!E:E)</f>
        <v>0</v>
      </c>
      <c r="BG63" s="8">
        <f t="shared" si="34"/>
        <v>9</v>
      </c>
      <c r="BH63" s="8">
        <f t="shared" si="13"/>
        <v>9</v>
      </c>
      <c r="BI63" s="8">
        <f t="shared" si="14"/>
        <v>5</v>
      </c>
      <c r="BJ63" s="8">
        <f t="shared" si="35"/>
        <v>0</v>
      </c>
      <c r="BK63" s="33">
        <f t="shared" si="36"/>
        <v>0</v>
      </c>
      <c r="BL63" s="33">
        <f t="shared" si="15"/>
        <v>2</v>
      </c>
      <c r="BM63" s="33">
        <f t="shared" si="16"/>
        <v>0</v>
      </c>
      <c r="BN63" s="33">
        <f t="shared" si="37"/>
        <v>2</v>
      </c>
      <c r="BO63" s="8">
        <f t="shared" si="17"/>
        <v>0</v>
      </c>
      <c r="BP63" s="8">
        <f t="shared" si="18"/>
        <v>0</v>
      </c>
      <c r="BQ63" s="8">
        <f t="shared" si="38"/>
        <v>0</v>
      </c>
      <c r="BR63" s="8">
        <f>IFERROR(ROUNDDOWN(BF63*BN63/(BK63+BL63+BM63+BN),0),0)</f>
        <v>0</v>
      </c>
      <c r="BS63" s="8" t="str">
        <f t="shared" si="19"/>
        <v>22011-KWN-900</v>
      </c>
      <c r="BT63" s="8">
        <f>SUMIF(FR_HITUNG_MINMAX!A:A,ORDER!A63,FR_HITUNG_MINMAX!AS:AS)</f>
        <v>10</v>
      </c>
      <c r="BU63" s="8">
        <f t="shared" si="39"/>
        <v>0</v>
      </c>
      <c r="BV63" s="8" t="str">
        <f t="shared" si="20"/>
        <v>HKJ</v>
      </c>
      <c r="BW63" s="8" t="str">
        <f>VLOOKUP(A63,'STOK PESALAKAN'!A:F,6,0)</f>
        <v/>
      </c>
    </row>
    <row r="64" spans="1:75" ht="15" customHeight="1">
      <c r="A64" s="41" t="s">
        <v>218</v>
      </c>
      <c r="B64" s="99">
        <f>IFERROR(IFERROR(VLOOKUP(A64,'STOK PACUL'!C:H,6,0),VLOOKUP(A64,'KATEGORI PACUL'!A:C,3,0)),0)</f>
        <v>0</v>
      </c>
      <c r="C64" s="8">
        <f>IFERROR(VLOOKUP(A64,'KATEGORI PACUL'!A:D,4,0),0)</f>
        <v>1</v>
      </c>
      <c r="D64" s="99">
        <f>IFERROR(IFERROR(VLOOKUP(A64,'STOK PESALAKAN'!C:H,6,0),VLOOKUP(A64,'KATEGORI PESALAKAN'!A:C,3,0)),0)</f>
        <v>0</v>
      </c>
      <c r="E64" s="8">
        <f>IFERROR(VLOOKUP(A64,'KATEGORI PESALAKAN'!A:D,4,0),0)</f>
        <v>1</v>
      </c>
      <c r="F64" s="99">
        <f>IFERROR(IFERROR(VLOOKUP(A64,'STOK CIKDITIRO'!C:H,6,0),VLOOKUP(A64,'KATEGORI CIKDITIRO'!A:C,3,0)),0)</f>
        <v>0</v>
      </c>
      <c r="G64" s="8">
        <f>IFERROR(VLOOKUP(A64,'KATEGORI CIKDITIRO'!A:D,4,0),0)</f>
        <v>0</v>
      </c>
      <c r="H64" s="99">
        <f>IFERROR(IFERROR(VLOOKUP(A64,'STOK TRAYEMAN'!C:H,6,0),VLOOKUP(A64,'KATEGORI TRAYEMAN'!A:C,3,0)),0)</f>
        <v>0</v>
      </c>
      <c r="I64" s="8">
        <f>IFERROR(VLOOKUP(A64,'KATEGORI TRAYEMAN'!A:D,4,0),0)</f>
        <v>0</v>
      </c>
      <c r="J64" s="8" t="str">
        <f>IFERROR(VLOOKUP(A64,'NOSTOK PACUL'!A:C,3,0),IFERROR(IF(VLOOKUP(A64,'STOK PACUL'!A:B,2,0)="NOSTOK","E",VLOOKUP(A64,'KATEGORI PACUL'!A:B,2,0)),"E"))</f>
        <v>D</v>
      </c>
      <c r="K64" s="8" t="str">
        <f>IFERROR(VLOOKUP(A64,'NOSTOK PESALAKAN'!A:C,3,0),IFERROR(IF(VLOOKUP(A64,'STOK PESALAKAN'!A:B,2,0)="NOSTOK","E",VLOOKUP(A64,'KATEGORI PESALAKAN'!A:B,2,0)),"E"))</f>
        <v>E</v>
      </c>
      <c r="L64" s="8" t="str">
        <f>IFERROR(VLOOKUP(A64,'NOSTOK CIKDITIRO'!A:C,3,0),IFERROR(IF(VLOOKUP(A64,'STOK CIKDITIRO'!A:B,2,0)="NOSTOK","E",VLOOKUP(A64,'KATEGORI CIKDITIRO'!A:B,2,0)),"E"))</f>
        <v>E</v>
      </c>
      <c r="M64" s="8" t="str">
        <f>IFERROR(VLOOKUP(A64,'NOSTOK TRAYEMAN'!A:C,3,0),IFERROR(IF(VLOOKUP(A64,'STOK TRAYEMAN'!A:B,2,0)="NOSTOK","E",VLOOKUP(A64,'KATEGORI TRAYEMAN'!A:B,2,0)),"E"))</f>
        <v>E</v>
      </c>
      <c r="N64" s="8" t="str">
        <f>IFERROR(VLOOKUP(A64,FR_HITUNG_MINMAX!A:B,2,0),0)</f>
        <v>RUMAH OTOM. KOPLING GANDA H.VARIO 125 ORI</v>
      </c>
      <c r="O64" s="8" t="str">
        <f>IFERROR(VLOOKUP(A64,FR_HITUNG_MINMAX!A:D,4,0),0)</f>
        <v>ORISIN</v>
      </c>
      <c r="P64" s="8">
        <f>IFERROR(VLOOKUP(A64,FR_HITUNG_MINMAX!A:G,7,0),1)</f>
        <v>1</v>
      </c>
      <c r="Q64" s="11">
        <f>IFERROR(VLOOKUP(A64,FR_HITUNG_MINMAX!A:J,10,0),1)</f>
        <v>1</v>
      </c>
      <c r="R64" s="8">
        <f>IFERROR(VLOOKUP(A64,FR_HITUNG_MINMAX!A:K,11,0),1)</f>
        <v>1</v>
      </c>
      <c r="S64" s="12">
        <f>IFERROR(VLOOKUP(A64,FR_HITUNG_MINMAX!A:F,6,0),0)</f>
        <v>132000</v>
      </c>
      <c r="T64" s="8">
        <f t="shared" si="21"/>
        <v>-1</v>
      </c>
      <c r="U64" s="8">
        <f t="shared" si="0"/>
        <v>-1</v>
      </c>
      <c r="V64" s="8">
        <f t="shared" si="1"/>
        <v>0</v>
      </c>
      <c r="W64" s="8">
        <f t="shared" si="22"/>
        <v>0</v>
      </c>
      <c r="X64" s="8">
        <f t="shared" si="23"/>
        <v>0</v>
      </c>
      <c r="Y64" s="16"/>
      <c r="Z64" s="15">
        <f t="shared" si="24"/>
        <v>0</v>
      </c>
      <c r="AA64" s="8">
        <f t="shared" si="25"/>
        <v>0</v>
      </c>
      <c r="AB64" s="16"/>
      <c r="AC64" s="15">
        <f t="shared" si="2"/>
        <v>0</v>
      </c>
      <c r="AD64" s="8">
        <f t="shared" si="26"/>
        <v>0</v>
      </c>
      <c r="AE64" s="16"/>
      <c r="AF64" s="15">
        <f t="shared" si="27"/>
        <v>0</v>
      </c>
      <c r="AG64" s="15">
        <f t="shared" si="28"/>
        <v>0</v>
      </c>
      <c r="AH64" s="16"/>
      <c r="AI64" s="15">
        <f t="shared" si="29"/>
        <v>0</v>
      </c>
      <c r="AJ64" s="8">
        <f t="shared" si="30"/>
        <v>1</v>
      </c>
      <c r="AK64" s="8">
        <f t="shared" si="3"/>
        <v>0</v>
      </c>
      <c r="AL64" s="8">
        <f t="shared" si="4"/>
        <v>0</v>
      </c>
      <c r="AM64" s="8">
        <f t="shared" si="31"/>
        <v>0</v>
      </c>
      <c r="AN64" s="8">
        <f t="shared" si="32"/>
        <v>1</v>
      </c>
      <c r="AO64" s="8">
        <f>IFERROR(VLOOKUP(A64,PERSAMAAN!B:D,3,0),AN64)</f>
        <v>1</v>
      </c>
      <c r="AP64" s="1">
        <v>2</v>
      </c>
      <c r="AQ64" s="8">
        <f t="shared" si="5"/>
        <v>2</v>
      </c>
      <c r="AR64" s="8" t="str">
        <f>IF(AQ64=0,"-",VLOOKUP(A64,FR_HITUNG_MINMAX!A:H,8,0))</f>
        <v>SLT</v>
      </c>
      <c r="AS64" s="1" t="s">
        <v>171</v>
      </c>
      <c r="AT64" s="8" t="str">
        <f t="shared" si="6"/>
        <v>AHASS</v>
      </c>
      <c r="AU64" s="12">
        <f t="shared" si="7"/>
        <v>264000</v>
      </c>
      <c r="AV64" s="12">
        <f t="shared" si="8"/>
        <v>2437200</v>
      </c>
      <c r="AW64" s="8">
        <f t="shared" si="33"/>
        <v>0</v>
      </c>
      <c r="AX64" s="1"/>
      <c r="AY64" s="8">
        <f t="shared" si="9"/>
        <v>0</v>
      </c>
      <c r="AZ64" s="8" t="str">
        <f>IF(AY64=0,"-",VLOOKUP(A64,FR_HITUNG_MINMAX!A:I,9,0))</f>
        <v>-</v>
      </c>
      <c r="BB64" s="8" t="str">
        <f t="shared" si="10"/>
        <v>-</v>
      </c>
      <c r="BC64" s="12">
        <f t="shared" si="11"/>
        <v>0</v>
      </c>
      <c r="BD64" s="12">
        <f t="shared" si="12"/>
        <v>0</v>
      </c>
      <c r="BE64" s="16"/>
      <c r="BF64" s="8">
        <f>SUMIF('REALISASI ORDER'!C:C,A64,'REALISASI ORDER'!E:E)</f>
        <v>0</v>
      </c>
      <c r="BG64" s="8">
        <f t="shared" si="34"/>
        <v>0</v>
      </c>
      <c r="BH64" s="8">
        <f t="shared" si="13"/>
        <v>0</v>
      </c>
      <c r="BI64" s="8">
        <f t="shared" si="14"/>
        <v>0</v>
      </c>
      <c r="BJ64" s="8">
        <f t="shared" si="35"/>
        <v>0</v>
      </c>
      <c r="BK64" s="33">
        <f t="shared" si="36"/>
        <v>1</v>
      </c>
      <c r="BL64" s="33">
        <f t="shared" si="15"/>
        <v>1</v>
      </c>
      <c r="BM64" s="33">
        <f t="shared" si="16"/>
        <v>0</v>
      </c>
      <c r="BN64" s="33">
        <f t="shared" si="37"/>
        <v>0</v>
      </c>
      <c r="BO64" s="8">
        <f t="shared" si="17"/>
        <v>0</v>
      </c>
      <c r="BP64" s="8">
        <f t="shared" si="18"/>
        <v>0</v>
      </c>
      <c r="BQ64" s="8">
        <f t="shared" si="38"/>
        <v>0</v>
      </c>
      <c r="BR64" s="8">
        <f>IFERROR(ROUNDDOWN(BF64*BN64/(BK64+BL64+BM64+BN),0),0)</f>
        <v>0</v>
      </c>
      <c r="BS64" s="8" t="str">
        <f t="shared" si="19"/>
        <v>22100-KWN-901</v>
      </c>
      <c r="BT64" s="8">
        <f>SUMIF(FR_HITUNG_MINMAX!A:A,ORDER!A64,FR_HITUNG_MINMAX!AS:AS)</f>
        <v>2</v>
      </c>
      <c r="BU64" s="8">
        <f t="shared" si="39"/>
        <v>0</v>
      </c>
      <c r="BV64" s="8" t="str">
        <f t="shared" si="20"/>
        <v>AHASS</v>
      </c>
      <c r="BW64" s="8" t="str">
        <f>VLOOKUP(A64,'STOK PESALAKAN'!A:F,6,0)</f>
        <v/>
      </c>
    </row>
    <row r="65" spans="1:75" ht="15" customHeight="1">
      <c r="A65" s="41" t="s">
        <v>1410</v>
      </c>
      <c r="B65" s="99">
        <f>IFERROR(IFERROR(VLOOKUP(A65,'STOK PACUL'!C:H,6,0),VLOOKUP(A65,'KATEGORI PACUL'!A:C,3,0)),0)</f>
        <v>1</v>
      </c>
      <c r="C65" s="8">
        <f>IFERROR(VLOOKUP(A65,'KATEGORI PACUL'!A:D,4,0),0)</f>
        <v>2</v>
      </c>
      <c r="D65" s="99">
        <f>IFERROR(IFERROR(VLOOKUP(A65,'STOK PESALAKAN'!C:H,6,0),VLOOKUP(A65,'KATEGORI PESALAKAN'!A:C,3,0)),0)</f>
        <v>2</v>
      </c>
      <c r="E65" s="8">
        <f>IFERROR(VLOOKUP(A65,'KATEGORI PESALAKAN'!A:D,4,0),0)</f>
        <v>1</v>
      </c>
      <c r="F65" s="99">
        <f>IFERROR(IFERROR(VLOOKUP(A65,'STOK CIKDITIRO'!C:H,6,0),VLOOKUP(A65,'KATEGORI CIKDITIRO'!A:C,3,0)),0)</f>
        <v>1</v>
      </c>
      <c r="G65" s="8">
        <f>IFERROR(VLOOKUP(A65,'KATEGORI CIKDITIRO'!A:D,4,0),0)</f>
        <v>1</v>
      </c>
      <c r="H65" s="99">
        <f>IFERROR(IFERROR(VLOOKUP(A65,'STOK TRAYEMAN'!C:H,6,0),VLOOKUP(A65,'KATEGORI TRAYEMAN'!A:C,3,0)),0)</f>
        <v>0</v>
      </c>
      <c r="I65" s="8">
        <f>IFERROR(VLOOKUP(A65,'KATEGORI TRAYEMAN'!A:D,4,0),0)</f>
        <v>0</v>
      </c>
      <c r="J65" s="8" t="str">
        <f>IFERROR(VLOOKUP(A65,'NOSTOK PACUL'!A:C,3,0),IFERROR(IF(VLOOKUP(A65,'STOK PACUL'!A:B,2,0)="NOSTOK","E",VLOOKUP(A65,'KATEGORI PACUL'!A:B,2,0)),"E"))</f>
        <v>D</v>
      </c>
      <c r="K65" s="8" t="str">
        <f>IFERROR(VLOOKUP(A65,'NOSTOK PESALAKAN'!A:C,3,0),IFERROR(IF(VLOOKUP(A65,'STOK PESALAKAN'!A:B,2,0)="NOSTOK","E",VLOOKUP(A65,'KATEGORI PESALAKAN'!A:B,2,0)),"E"))</f>
        <v>D</v>
      </c>
      <c r="L65" s="8" t="str">
        <f>IFERROR(VLOOKUP(A65,'NOSTOK CIKDITIRO'!A:C,3,0),IFERROR(IF(VLOOKUP(A65,'STOK CIKDITIRO'!A:B,2,0)="NOSTOK","E",VLOOKUP(A65,'KATEGORI CIKDITIRO'!A:B,2,0)),"E"))</f>
        <v>D</v>
      </c>
      <c r="M65" s="8" t="str">
        <f>IFERROR(VLOOKUP(A65,'NOSTOK TRAYEMAN'!A:C,3,0),IFERROR(IF(VLOOKUP(A65,'STOK TRAYEMAN'!A:B,2,0)="NOSTOK","E",VLOOKUP(A65,'KATEGORI TRAYEMAN'!A:B,2,0)),"E"))</f>
        <v>E</v>
      </c>
      <c r="N65" s="8" t="str">
        <f>IFERROR(VLOOKUP(A65,FR_HITUNG_MINMAX!A:B,2,0),0)</f>
        <v>KIPAS PULLY H.GENIO ORI</v>
      </c>
      <c r="O65" s="8" t="str">
        <f>IFERROR(VLOOKUP(A65,FR_HITUNG_MINMAX!A:D,4,0),0)</f>
        <v>ORISIN</v>
      </c>
      <c r="P65" s="8">
        <f>IFERROR(VLOOKUP(A65,FR_HITUNG_MINMAX!A:G,7,0),1)</f>
        <v>1</v>
      </c>
      <c r="Q65" s="11">
        <f>IFERROR(VLOOKUP(A65,FR_HITUNG_MINMAX!A:J,10,0),1)</f>
        <v>1</v>
      </c>
      <c r="R65" s="8">
        <f>IFERROR(VLOOKUP(A65,FR_HITUNG_MINMAX!A:K,11,0),1)</f>
        <v>1</v>
      </c>
      <c r="S65" s="12">
        <f>IFERROR(VLOOKUP(A65,FR_HITUNG_MINMAX!A:F,6,0),0)</f>
        <v>42000</v>
      </c>
      <c r="T65" s="8">
        <f t="shared" si="21"/>
        <v>-1</v>
      </c>
      <c r="U65" s="8">
        <f t="shared" si="0"/>
        <v>1</v>
      </c>
      <c r="V65" s="8">
        <f t="shared" si="1"/>
        <v>0</v>
      </c>
      <c r="W65" s="8">
        <f t="shared" si="22"/>
        <v>0</v>
      </c>
      <c r="X65" s="8">
        <f t="shared" si="23"/>
        <v>0</v>
      </c>
      <c r="Y65" s="16"/>
      <c r="Z65" s="15">
        <f t="shared" si="24"/>
        <v>0</v>
      </c>
      <c r="AA65" s="8">
        <f t="shared" si="25"/>
        <v>1</v>
      </c>
      <c r="AB65" s="16"/>
      <c r="AC65" s="15">
        <f t="shared" si="2"/>
        <v>0</v>
      </c>
      <c r="AD65" s="8">
        <f t="shared" si="26"/>
        <v>0</v>
      </c>
      <c r="AE65" s="16"/>
      <c r="AF65" s="15">
        <f t="shared" si="27"/>
        <v>0</v>
      </c>
      <c r="AG65" s="15">
        <f t="shared" si="28"/>
        <v>0</v>
      </c>
      <c r="AH65" s="16"/>
      <c r="AI65" s="15">
        <f t="shared" si="29"/>
        <v>0</v>
      </c>
      <c r="AJ65" s="8">
        <f t="shared" si="30"/>
        <v>1</v>
      </c>
      <c r="AK65" s="8">
        <f t="shared" si="3"/>
        <v>0</v>
      </c>
      <c r="AL65" s="8">
        <f t="shared" si="4"/>
        <v>0</v>
      </c>
      <c r="AM65" s="8">
        <f t="shared" si="31"/>
        <v>0</v>
      </c>
      <c r="AN65" s="8">
        <f t="shared" si="32"/>
        <v>1</v>
      </c>
      <c r="AO65" s="8">
        <f>IFERROR(VLOOKUP(A65,PERSAMAAN!B:D,3,0),AN65)</f>
        <v>1</v>
      </c>
      <c r="AP65" s="1">
        <v>2</v>
      </c>
      <c r="AQ65" s="8">
        <f t="shared" si="5"/>
        <v>2</v>
      </c>
      <c r="AR65" s="8" t="str">
        <f>IF(AQ65=0,"-",VLOOKUP(A65,FR_HITUNG_MINMAX!A:H,8,0))</f>
        <v/>
      </c>
      <c r="AS65" s="1" t="s">
        <v>171</v>
      </c>
      <c r="AT65" s="8" t="str">
        <f t="shared" si="6"/>
        <v>AHASS</v>
      </c>
      <c r="AU65" s="12">
        <f t="shared" si="7"/>
        <v>84000</v>
      </c>
      <c r="AV65" s="12">
        <f t="shared" si="8"/>
        <v>2437200</v>
      </c>
      <c r="AW65" s="8">
        <f t="shared" si="33"/>
        <v>0</v>
      </c>
      <c r="AX65" s="1"/>
      <c r="AY65" s="8">
        <f t="shared" si="9"/>
        <v>0</v>
      </c>
      <c r="AZ65" s="8" t="str">
        <f>IF(AY65=0,"-",VLOOKUP(A65,FR_HITUNG_MINMAX!A:I,9,0))</f>
        <v>-</v>
      </c>
      <c r="BB65" s="8" t="str">
        <f t="shared" si="10"/>
        <v>-</v>
      </c>
      <c r="BC65" s="12">
        <f t="shared" si="11"/>
        <v>0</v>
      </c>
      <c r="BD65" s="12">
        <f t="shared" si="12"/>
        <v>0</v>
      </c>
      <c r="BE65" s="16"/>
      <c r="BF65" s="8">
        <f>SUMIF('REALISASI ORDER'!C:C,A65,'REALISASI ORDER'!E:E)</f>
        <v>0</v>
      </c>
      <c r="BG65" s="8">
        <f t="shared" si="34"/>
        <v>1</v>
      </c>
      <c r="BH65" s="8">
        <f t="shared" si="13"/>
        <v>2</v>
      </c>
      <c r="BI65" s="8">
        <f t="shared" si="14"/>
        <v>1</v>
      </c>
      <c r="BJ65" s="8">
        <f t="shared" si="35"/>
        <v>0</v>
      </c>
      <c r="BK65" s="33">
        <f t="shared" si="36"/>
        <v>2</v>
      </c>
      <c r="BL65" s="33">
        <f t="shared" si="15"/>
        <v>0</v>
      </c>
      <c r="BM65" s="33">
        <f t="shared" si="16"/>
        <v>0</v>
      </c>
      <c r="BN65" s="33">
        <f t="shared" si="37"/>
        <v>0</v>
      </c>
      <c r="BO65" s="8">
        <f t="shared" si="17"/>
        <v>0</v>
      </c>
      <c r="BP65" s="8">
        <f t="shared" si="18"/>
        <v>0</v>
      </c>
      <c r="BQ65" s="8">
        <f t="shared" si="38"/>
        <v>0</v>
      </c>
      <c r="BR65" s="8">
        <f>IFERROR(ROUNDDOWN(BF65*BN65/(BK65+BL65+BM65+BN),0),0)</f>
        <v>0</v>
      </c>
      <c r="BS65" s="8" t="str">
        <f t="shared" si="19"/>
        <v>22102-K0J-N00</v>
      </c>
      <c r="BT65" s="8">
        <f>SUMIF(FR_HITUNG_MINMAX!A:A,ORDER!A65,FR_HITUNG_MINMAX!AS:AS)</f>
        <v>3</v>
      </c>
      <c r="BU65" s="8">
        <f t="shared" si="39"/>
        <v>0</v>
      </c>
      <c r="BV65" s="8" t="str">
        <f t="shared" si="20"/>
        <v>AHASS</v>
      </c>
      <c r="BW65" s="8" t="str">
        <f>VLOOKUP(A65,'STOK PESALAKAN'!A:F,6,0)</f>
        <v/>
      </c>
    </row>
    <row r="66" spans="1:75" ht="15" customHeight="1">
      <c r="A66" s="41" t="s">
        <v>219</v>
      </c>
      <c r="B66" s="99">
        <f>IFERROR(IFERROR(VLOOKUP(A66,'STOK PACUL'!C:H,6,0),VLOOKUP(A66,'KATEGORI PACUL'!A:C,3,0)),0)</f>
        <v>5</v>
      </c>
      <c r="C66" s="8">
        <f>IFERROR(VLOOKUP(A66,'KATEGORI PACUL'!A:D,4,0),0)</f>
        <v>2</v>
      </c>
      <c r="D66" s="99">
        <f>IFERROR(IFERROR(VLOOKUP(A66,'STOK PESALAKAN'!C:H,6,0),VLOOKUP(A66,'KATEGORI PESALAKAN'!A:C,3,0)),0)</f>
        <v>6</v>
      </c>
      <c r="E66" s="8">
        <f>IFERROR(VLOOKUP(A66,'KATEGORI PESALAKAN'!A:D,4,0),0)</f>
        <v>6</v>
      </c>
      <c r="F66" s="99">
        <f>IFERROR(IFERROR(VLOOKUP(A66,'STOK CIKDITIRO'!C:H,6,0),VLOOKUP(A66,'KATEGORI CIKDITIRO'!A:C,3,0)),0)</f>
        <v>3</v>
      </c>
      <c r="G66" s="8">
        <f>IFERROR(VLOOKUP(A66,'KATEGORI CIKDITIRO'!A:D,4,0),0)</f>
        <v>4</v>
      </c>
      <c r="H66" s="99">
        <f>IFERROR(IFERROR(VLOOKUP(A66,'STOK TRAYEMAN'!C:H,6,0),VLOOKUP(A66,'KATEGORI TRAYEMAN'!A:C,3,0)),0)</f>
        <v>1</v>
      </c>
      <c r="I66" s="8">
        <f>IFERROR(VLOOKUP(A66,'KATEGORI TRAYEMAN'!A:D,4,0),0)</f>
        <v>1</v>
      </c>
      <c r="J66" s="8" t="str">
        <f>IFERROR(VLOOKUP(A66,'NOSTOK PACUL'!A:C,3,0),IFERROR(IF(VLOOKUP(A66,'STOK PACUL'!A:B,2,0)="NOSTOK","E",VLOOKUP(A66,'KATEGORI PACUL'!A:B,2,0)),"E"))</f>
        <v>D</v>
      </c>
      <c r="K66" s="8" t="str">
        <f>IFERROR(VLOOKUP(A66,'NOSTOK PESALAKAN'!A:C,3,0),IFERROR(IF(VLOOKUP(A66,'STOK PESALAKAN'!A:B,2,0)="NOSTOK","E",VLOOKUP(A66,'KATEGORI PESALAKAN'!A:B,2,0)),"E"))</f>
        <v>B</v>
      </c>
      <c r="L66" s="8" t="str">
        <f>IFERROR(VLOOKUP(A66,'NOSTOK CIKDITIRO'!A:C,3,0),IFERROR(IF(VLOOKUP(A66,'STOK CIKDITIRO'!A:B,2,0)="NOSTOK","E",VLOOKUP(A66,'KATEGORI CIKDITIRO'!A:B,2,0)),"E"))</f>
        <v>B</v>
      </c>
      <c r="M66" s="8" t="str">
        <f>IFERROR(VLOOKUP(A66,'NOSTOK TRAYEMAN'!A:C,3,0),IFERROR(IF(VLOOKUP(A66,'STOK TRAYEMAN'!A:B,2,0)="NOSTOK","E",VLOOKUP(A66,'KATEGORI TRAYEMAN'!A:B,2,0)),"E"))</f>
        <v>D</v>
      </c>
      <c r="N66" s="8" t="str">
        <f>IFERROR(VLOOKUP(A66,FR_HITUNG_MINMAX!A:B,2,0),0)</f>
        <v>KIPAS PULLY H.BEAT FI ESP ORI</v>
      </c>
      <c r="O66" s="8" t="str">
        <f>IFERROR(VLOOKUP(A66,FR_HITUNG_MINMAX!A:D,4,0),0)</f>
        <v>ORISIN</v>
      </c>
      <c r="P66" s="8">
        <f>IFERROR(VLOOKUP(A66,FR_HITUNG_MINMAX!A:G,7,0),1)</f>
        <v>1</v>
      </c>
      <c r="Q66" s="11">
        <f>IFERROR(VLOOKUP(A66,FR_HITUNG_MINMAX!A:J,10,0),1)</f>
        <v>1</v>
      </c>
      <c r="R66" s="8">
        <f>IFERROR(VLOOKUP(A66,FR_HITUNG_MINMAX!A:K,11,0),1)</f>
        <v>1</v>
      </c>
      <c r="S66" s="12">
        <f>IFERROR(VLOOKUP(A66,FR_HITUNG_MINMAX!A:F,6,0),0)</f>
        <v>55035</v>
      </c>
      <c r="T66" s="8">
        <f t="shared" si="21"/>
        <v>3</v>
      </c>
      <c r="U66" s="8">
        <f t="shared" si="0"/>
        <v>0</v>
      </c>
      <c r="V66" s="8">
        <f t="shared" si="1"/>
        <v>-1</v>
      </c>
      <c r="W66" s="8">
        <f t="shared" si="22"/>
        <v>0</v>
      </c>
      <c r="X66" s="8">
        <f t="shared" si="23"/>
        <v>0</v>
      </c>
      <c r="Y66" s="16"/>
      <c r="Z66" s="15">
        <f t="shared" si="24"/>
        <v>0</v>
      </c>
      <c r="AA66" s="8">
        <f t="shared" si="25"/>
        <v>0</v>
      </c>
      <c r="AB66" s="16"/>
      <c r="AC66" s="15">
        <f t="shared" si="2"/>
        <v>0</v>
      </c>
      <c r="AD66" s="8">
        <f t="shared" si="26"/>
        <v>0</v>
      </c>
      <c r="AE66" s="16"/>
      <c r="AF66" s="15">
        <f t="shared" si="27"/>
        <v>0</v>
      </c>
      <c r="AG66" s="15">
        <f t="shared" si="28"/>
        <v>0</v>
      </c>
      <c r="AH66" s="16"/>
      <c r="AI66" s="15">
        <f t="shared" si="29"/>
        <v>0</v>
      </c>
      <c r="AJ66" s="8">
        <f t="shared" si="30"/>
        <v>0</v>
      </c>
      <c r="AK66" s="8">
        <f t="shared" si="3"/>
        <v>0</v>
      </c>
      <c r="AL66" s="8">
        <f t="shared" si="4"/>
        <v>0</v>
      </c>
      <c r="AM66" s="8">
        <f t="shared" si="31"/>
        <v>0</v>
      </c>
      <c r="AN66" s="8">
        <f t="shared" si="32"/>
        <v>0</v>
      </c>
      <c r="AO66" s="8">
        <f>IFERROR(VLOOKUP(A66,PERSAMAAN!B:D,3,0),AN66)</f>
        <v>0</v>
      </c>
      <c r="AP66" s="1"/>
      <c r="AQ66" s="8">
        <f t="shared" si="5"/>
        <v>0</v>
      </c>
      <c r="AR66" s="8" t="str">
        <f>IF(AQ66=0,"-",VLOOKUP(A66,FR_HITUNG_MINMAX!A:H,8,0))</f>
        <v>-</v>
      </c>
      <c r="AS66" s="1"/>
      <c r="AT66" s="8" t="str">
        <f t="shared" si="6"/>
        <v>-</v>
      </c>
      <c r="AU66" s="12">
        <f t="shared" si="7"/>
        <v>0</v>
      </c>
      <c r="AV66" s="12">
        <f t="shared" si="8"/>
        <v>0</v>
      </c>
      <c r="AW66" s="8">
        <f t="shared" si="33"/>
        <v>5</v>
      </c>
      <c r="AX66" s="1"/>
      <c r="AY66" s="8">
        <f t="shared" si="9"/>
        <v>5</v>
      </c>
      <c r="AZ66" s="8" t="str">
        <f>IF(AY66=0,"-",VLOOKUP(A66,FR_HITUNG_MINMAX!A:I,9,0))</f>
        <v>NSA</v>
      </c>
      <c r="BB66" s="8" t="str">
        <f t="shared" si="10"/>
        <v>NSA</v>
      </c>
      <c r="BC66" s="12">
        <f t="shared" si="11"/>
        <v>275175</v>
      </c>
      <c r="BD66" s="12">
        <f t="shared" si="12"/>
        <v>57564082.685275108</v>
      </c>
      <c r="BE66" s="16"/>
      <c r="BF66" s="8">
        <f>SUMIF('REALISASI ORDER'!C:C,A66,'REALISASI ORDER'!E:E)</f>
        <v>0</v>
      </c>
      <c r="BG66" s="8">
        <f t="shared" si="34"/>
        <v>5</v>
      </c>
      <c r="BH66" s="8">
        <f t="shared" si="13"/>
        <v>6</v>
      </c>
      <c r="BI66" s="8">
        <f t="shared" si="14"/>
        <v>3</v>
      </c>
      <c r="BJ66" s="8">
        <f t="shared" si="35"/>
        <v>1</v>
      </c>
      <c r="BK66" s="33">
        <f t="shared" si="36"/>
        <v>0</v>
      </c>
      <c r="BL66" s="33">
        <f t="shared" si="15"/>
        <v>0</v>
      </c>
      <c r="BM66" s="33">
        <f t="shared" si="16"/>
        <v>1</v>
      </c>
      <c r="BN66" s="33">
        <f t="shared" si="37"/>
        <v>0</v>
      </c>
      <c r="BO66" s="8">
        <f t="shared" si="17"/>
        <v>0</v>
      </c>
      <c r="BP66" s="8">
        <f t="shared" si="18"/>
        <v>0</v>
      </c>
      <c r="BQ66" s="8">
        <f t="shared" si="38"/>
        <v>0</v>
      </c>
      <c r="BR66" s="8">
        <f>IFERROR(ROUNDDOWN(BF66*BN66/(BK66+BL66+BM66+BN),0),0)</f>
        <v>0</v>
      </c>
      <c r="BS66" s="8" t="str">
        <f t="shared" si="19"/>
        <v>22102-K44-V00</v>
      </c>
      <c r="BT66" s="8">
        <f>SUMIF(FR_HITUNG_MINMAX!A:A,ORDER!A66,FR_HITUNG_MINMAX!AS:AS)</f>
        <v>6</v>
      </c>
      <c r="BU66" s="8">
        <f t="shared" si="39"/>
        <v>0</v>
      </c>
      <c r="BV66" s="8" t="str">
        <f t="shared" si="20"/>
        <v>-</v>
      </c>
      <c r="BW66" s="8" t="str">
        <f>VLOOKUP(A66,'STOK PESALAKAN'!A:F,6,0)</f>
        <v/>
      </c>
    </row>
    <row r="67" spans="1:75">
      <c r="A67" s="41" t="s">
        <v>1751</v>
      </c>
      <c r="B67" s="99">
        <f>IFERROR(IFERROR(VLOOKUP(A67,'STOK PACUL'!C:H,6,0),VLOOKUP(A67,'KATEGORI PACUL'!A:C,3,0)),0)</f>
        <v>1</v>
      </c>
      <c r="C67" s="8">
        <f>IFERROR(VLOOKUP(A67,'KATEGORI PACUL'!A:D,4,0),0)</f>
        <v>1</v>
      </c>
      <c r="D67" s="99">
        <f>IFERROR(IFERROR(VLOOKUP(A67,'STOK PESALAKAN'!C:H,6,0),VLOOKUP(A67,'KATEGORI PESALAKAN'!A:C,3,0)),0)</f>
        <v>0</v>
      </c>
      <c r="E67" s="8">
        <f>IFERROR(VLOOKUP(A67,'KATEGORI PESALAKAN'!A:D,4,0),0)</f>
        <v>0</v>
      </c>
      <c r="F67" s="99">
        <f>IFERROR(IFERROR(VLOOKUP(A67,'STOK CIKDITIRO'!C:H,6,0),VLOOKUP(A67,'KATEGORI CIKDITIRO'!A:C,3,0)),0)</f>
        <v>1</v>
      </c>
      <c r="G67" s="8">
        <f>IFERROR(VLOOKUP(A67,'KATEGORI CIKDITIRO'!A:D,4,0),0)</f>
        <v>0</v>
      </c>
      <c r="H67" s="99">
        <f>IFERROR(IFERROR(VLOOKUP(A67,'STOK TRAYEMAN'!C:H,6,0),VLOOKUP(A67,'KATEGORI TRAYEMAN'!A:C,3,0)),0)</f>
        <v>0</v>
      </c>
      <c r="I67" s="8">
        <f>IFERROR(VLOOKUP(A67,'KATEGORI TRAYEMAN'!A:D,4,0),0)</f>
        <v>0</v>
      </c>
      <c r="J67" s="8" t="str">
        <f>IFERROR(VLOOKUP(A67,'NOSTOK PACUL'!A:C,3,0),IFERROR(IF(VLOOKUP(A67,'STOK PACUL'!A:B,2,0)="NOSTOK","E",VLOOKUP(A67,'KATEGORI PACUL'!A:B,2,0)),"E"))</f>
        <v>D</v>
      </c>
      <c r="K67" s="8" t="str">
        <f>IFERROR(VLOOKUP(A67,'NOSTOK PESALAKAN'!A:C,3,0),IFERROR(IF(VLOOKUP(A67,'STOK PESALAKAN'!A:B,2,0)="NOSTOK","E",VLOOKUP(A67,'KATEGORI PESALAKAN'!A:B,2,0)),"E"))</f>
        <v>E</v>
      </c>
      <c r="L67" s="8" t="str">
        <f>IFERROR(VLOOKUP(A67,'NOSTOK CIKDITIRO'!A:C,3,0),IFERROR(IF(VLOOKUP(A67,'STOK CIKDITIRO'!A:B,2,0)="NOSTOK","E",VLOOKUP(A67,'KATEGORI CIKDITIRO'!A:B,2,0)),"E"))</f>
        <v>E</v>
      </c>
      <c r="M67" s="8" t="str">
        <f>IFERROR(VLOOKUP(A67,'NOSTOK TRAYEMAN'!A:C,3,0),IFERROR(IF(VLOOKUP(A67,'STOK TRAYEMAN'!A:B,2,0)="NOSTOK","E",VLOOKUP(A67,'KATEGORI TRAYEMAN'!A:B,2,0)),"E"))</f>
        <v>E</v>
      </c>
      <c r="N67" s="8" t="str">
        <f>IFERROR(VLOOKUP(A67,FR_HITUNG_MINMAX!A:B,2,0),0)</f>
        <v>KIPAS PULLY H.PCX 150 ORI</v>
      </c>
      <c r="O67" s="8" t="str">
        <f>IFERROR(VLOOKUP(A67,FR_HITUNG_MINMAX!A:D,4,0),0)</f>
        <v>ORISIN</v>
      </c>
      <c r="P67" s="8">
        <f>IFERROR(VLOOKUP(A67,FR_HITUNG_MINMAX!A:G,7,0),1)</f>
        <v>1</v>
      </c>
      <c r="Q67" s="11">
        <f>IFERROR(VLOOKUP(A67,FR_HITUNG_MINMAX!A:J,10,0),1)</f>
        <v>1</v>
      </c>
      <c r="R67" s="8">
        <f>IFERROR(VLOOKUP(A67,FR_HITUNG_MINMAX!A:K,11,0),1)</f>
        <v>1</v>
      </c>
      <c r="S67" s="12">
        <f>IFERROR(VLOOKUP(A67,FR_HITUNG_MINMAX!A:F,6,0),0)</f>
        <v>50000</v>
      </c>
      <c r="T67" s="8">
        <f t="shared" si="21"/>
        <v>0</v>
      </c>
      <c r="U67" s="8">
        <f t="shared" si="0"/>
        <v>0</v>
      </c>
      <c r="V67" s="8">
        <f t="shared" si="1"/>
        <v>1</v>
      </c>
      <c r="W67" s="8">
        <f t="shared" si="22"/>
        <v>0</v>
      </c>
      <c r="X67" s="8">
        <f t="shared" si="23"/>
        <v>0</v>
      </c>
      <c r="Y67" s="16"/>
      <c r="Z67" s="15">
        <f t="shared" si="24"/>
        <v>0</v>
      </c>
      <c r="AA67" s="8">
        <f t="shared" si="25"/>
        <v>0</v>
      </c>
      <c r="AB67" s="16"/>
      <c r="AC67" s="15">
        <f t="shared" si="2"/>
        <v>0</v>
      </c>
      <c r="AD67" s="8">
        <f t="shared" si="26"/>
        <v>0</v>
      </c>
      <c r="AE67" s="16"/>
      <c r="AF67" s="15">
        <f t="shared" si="27"/>
        <v>0</v>
      </c>
      <c r="AG67" s="15">
        <f t="shared" si="28"/>
        <v>0</v>
      </c>
      <c r="AH67" s="16"/>
      <c r="AI67" s="15">
        <f t="shared" si="29"/>
        <v>0</v>
      </c>
      <c r="AJ67" s="8">
        <f t="shared" si="30"/>
        <v>1</v>
      </c>
      <c r="AK67" s="8">
        <f t="shared" si="3"/>
        <v>0</v>
      </c>
      <c r="AL67" s="8">
        <f t="shared" si="4"/>
        <v>0</v>
      </c>
      <c r="AM67" s="8">
        <f t="shared" si="31"/>
        <v>0</v>
      </c>
      <c r="AN67" s="8">
        <f t="shared" si="32"/>
        <v>1</v>
      </c>
      <c r="AO67" s="8">
        <f>IFERROR(VLOOKUP(A67,PERSAMAAN!B:D,3,0),AN67)</f>
        <v>1</v>
      </c>
      <c r="AP67" s="1"/>
      <c r="AQ67" s="8">
        <f t="shared" si="5"/>
        <v>1</v>
      </c>
      <c r="AR67" s="8" t="str">
        <f>IF(AQ67=0,"-",VLOOKUP(A67,FR_HITUNG_MINMAX!A:H,8,0))</f>
        <v>SLT</v>
      </c>
      <c r="AS67" s="1" t="s">
        <v>171</v>
      </c>
      <c r="AT67" s="8" t="str">
        <f t="shared" si="6"/>
        <v>AHASS</v>
      </c>
      <c r="AU67" s="12">
        <f t="shared" si="7"/>
        <v>50000</v>
      </c>
      <c r="AV67" s="12">
        <f t="shared" si="8"/>
        <v>2437200</v>
      </c>
      <c r="AW67" s="8">
        <f t="shared" si="33"/>
        <v>-2</v>
      </c>
      <c r="AX67" s="1"/>
      <c r="AY67" s="8">
        <f t="shared" si="9"/>
        <v>0</v>
      </c>
      <c r="AZ67" s="8" t="str">
        <f>IF(AY67=0,"-",VLOOKUP(A67,FR_HITUNG_MINMAX!A:I,9,0))</f>
        <v>-</v>
      </c>
      <c r="BB67" s="8" t="str">
        <f t="shared" si="10"/>
        <v>-</v>
      </c>
      <c r="BC67" s="12">
        <f t="shared" si="11"/>
        <v>0</v>
      </c>
      <c r="BD67" s="12">
        <f t="shared" si="12"/>
        <v>0</v>
      </c>
      <c r="BE67" s="16"/>
      <c r="BF67" s="8">
        <f>SUMIF('REALISASI ORDER'!C:C,A67,'REALISASI ORDER'!E:E)</f>
        <v>0</v>
      </c>
      <c r="BG67" s="8">
        <f t="shared" si="34"/>
        <v>1</v>
      </c>
      <c r="BH67" s="8">
        <f t="shared" si="13"/>
        <v>0</v>
      </c>
      <c r="BI67" s="8">
        <f t="shared" si="14"/>
        <v>1</v>
      </c>
      <c r="BJ67" s="8">
        <f t="shared" si="35"/>
        <v>0</v>
      </c>
      <c r="BK67" s="33">
        <f t="shared" si="36"/>
        <v>1</v>
      </c>
      <c r="BL67" s="33">
        <f t="shared" si="15"/>
        <v>0</v>
      </c>
      <c r="BM67" s="33">
        <f t="shared" si="16"/>
        <v>0</v>
      </c>
      <c r="BN67" s="33">
        <f t="shared" si="37"/>
        <v>0</v>
      </c>
      <c r="BO67" s="8">
        <f t="shared" si="17"/>
        <v>0</v>
      </c>
      <c r="BP67" s="8">
        <f t="shared" si="18"/>
        <v>0</v>
      </c>
      <c r="BQ67" s="8">
        <f t="shared" si="38"/>
        <v>0</v>
      </c>
      <c r="BR67" s="8">
        <f>IFERROR(ROUNDDOWN(BF67*BN67/(BK67+BL67+BM67+BN),0),0)</f>
        <v>0</v>
      </c>
      <c r="BS67" s="8" t="str">
        <f t="shared" si="19"/>
        <v>22102-K97-T01</v>
      </c>
      <c r="BT67" s="8">
        <f>SUMIF(FR_HITUNG_MINMAX!A:A,ORDER!A67,FR_HITUNG_MINMAX!AS:AS)</f>
        <v>1</v>
      </c>
      <c r="BU67" s="8">
        <f t="shared" si="39"/>
        <v>0</v>
      </c>
      <c r="BV67" s="8" t="str">
        <f t="shared" si="20"/>
        <v>AHASS</v>
      </c>
      <c r="BW67" s="8" t="str">
        <f>VLOOKUP(A67,'STOK PESALAKAN'!A:F,6,0)</f>
        <v/>
      </c>
    </row>
    <row r="68" spans="1:75" ht="15" customHeight="1">
      <c r="A68" s="41" t="s">
        <v>220</v>
      </c>
      <c r="B68" s="99">
        <f>IFERROR(IFERROR(VLOOKUP(A68,'STOK PACUL'!C:H,6,0),VLOOKUP(A68,'KATEGORI PACUL'!A:C,3,0)),0)</f>
        <v>4</v>
      </c>
      <c r="C68" s="8">
        <f>IFERROR(VLOOKUP(A68,'KATEGORI PACUL'!A:D,4,0),0)</f>
        <v>3</v>
      </c>
      <c r="D68" s="99">
        <f>IFERROR(IFERROR(VLOOKUP(A68,'STOK PESALAKAN'!C:H,6,0),VLOOKUP(A68,'KATEGORI PESALAKAN'!A:C,3,0)),0)</f>
        <v>2</v>
      </c>
      <c r="E68" s="8">
        <f>IFERROR(VLOOKUP(A68,'KATEGORI PESALAKAN'!A:D,4,0),0)</f>
        <v>4</v>
      </c>
      <c r="F68" s="99">
        <f>IFERROR(IFERROR(VLOOKUP(A68,'STOK CIKDITIRO'!C:H,6,0),VLOOKUP(A68,'KATEGORI CIKDITIRO'!A:C,3,0)),0)</f>
        <v>2</v>
      </c>
      <c r="G68" s="8">
        <f>IFERROR(VLOOKUP(A68,'KATEGORI CIKDITIRO'!A:D,4,0),0)</f>
        <v>3</v>
      </c>
      <c r="H68" s="99">
        <f>IFERROR(IFERROR(VLOOKUP(A68,'STOK TRAYEMAN'!C:H,6,0),VLOOKUP(A68,'KATEGORI TRAYEMAN'!A:C,3,0)),0)</f>
        <v>0</v>
      </c>
      <c r="I68" s="8">
        <f>IFERROR(VLOOKUP(A68,'KATEGORI TRAYEMAN'!A:D,4,0),0)</f>
        <v>1</v>
      </c>
      <c r="J68" s="8" t="str">
        <f>IFERROR(VLOOKUP(A68,'NOSTOK PACUL'!A:C,3,0),IFERROR(IF(VLOOKUP(A68,'STOK PACUL'!A:B,2,0)="NOSTOK","E",VLOOKUP(A68,'KATEGORI PACUL'!A:B,2,0)),"E"))</f>
        <v>B</v>
      </c>
      <c r="K68" s="8" t="str">
        <f>IFERROR(VLOOKUP(A68,'NOSTOK PESALAKAN'!A:C,3,0),IFERROR(IF(VLOOKUP(A68,'STOK PESALAKAN'!A:B,2,0)="NOSTOK","E",VLOOKUP(A68,'KATEGORI PESALAKAN'!A:B,2,0)),"E"))</f>
        <v>B</v>
      </c>
      <c r="L68" s="8" t="str">
        <f>IFERROR(VLOOKUP(A68,'NOSTOK CIKDITIRO'!A:C,3,0),IFERROR(IF(VLOOKUP(A68,'STOK CIKDITIRO'!A:B,2,0)="NOSTOK","E",VLOOKUP(A68,'KATEGORI CIKDITIRO'!A:B,2,0)),"E"))</f>
        <v>B</v>
      </c>
      <c r="M68" s="8" t="str">
        <f>IFERROR(VLOOKUP(A68,'NOSTOK TRAYEMAN'!A:C,3,0),IFERROR(IF(VLOOKUP(A68,'STOK TRAYEMAN'!A:B,2,0)="NOSTOK","E",VLOOKUP(A68,'KATEGORI TRAYEMAN'!A:B,2,0)),"E"))</f>
        <v>D</v>
      </c>
      <c r="N68" s="8" t="str">
        <f>IFERROR(VLOOKUP(A68,FR_HITUNG_MINMAX!A:B,2,0),0)</f>
        <v>KIPAS PULLY H.VARIO 125 ORI</v>
      </c>
      <c r="O68" s="8" t="str">
        <f>IFERROR(VLOOKUP(A68,FR_HITUNG_MINMAX!A:D,4,0),0)</f>
        <v>ORISIN</v>
      </c>
      <c r="P68" s="8">
        <f>IFERROR(VLOOKUP(A68,FR_HITUNG_MINMAX!A:G,7,0),1)</f>
        <v>1</v>
      </c>
      <c r="Q68" s="11">
        <f>IFERROR(VLOOKUP(A68,FR_HITUNG_MINMAX!A:J,10,0),1)</f>
        <v>1</v>
      </c>
      <c r="R68" s="8">
        <f>IFERROR(VLOOKUP(A68,FR_HITUNG_MINMAX!A:K,11,0),1)</f>
        <v>1</v>
      </c>
      <c r="S68" s="12">
        <f>IFERROR(VLOOKUP(A68,FR_HITUNG_MINMAX!A:F,6,0),0)</f>
        <v>48500</v>
      </c>
      <c r="T68" s="8">
        <f t="shared" si="21"/>
        <v>1</v>
      </c>
      <c r="U68" s="8">
        <f t="shared" ref="U68:U131" si="40">D68-E68</f>
        <v>-2</v>
      </c>
      <c r="V68" s="8">
        <f t="shared" ref="V68:V131" si="41">F68-G68</f>
        <v>-1</v>
      </c>
      <c r="W68" s="8">
        <f t="shared" si="22"/>
        <v>-1</v>
      </c>
      <c r="X68" s="8">
        <f t="shared" si="23"/>
        <v>1</v>
      </c>
      <c r="Y68" s="16"/>
      <c r="Z68" s="15">
        <f t="shared" ref="Z68:Z131" si="42">IF(ISBLANK(Y68),0,Y68)</f>
        <v>0</v>
      </c>
      <c r="AA68" s="8">
        <f t="shared" si="25"/>
        <v>0</v>
      </c>
      <c r="AB68" s="16"/>
      <c r="AC68" s="15">
        <f t="shared" ref="AC68:AC131" si="43">IF(ISBLANK(AB68),0,AB68)</f>
        <v>0</v>
      </c>
      <c r="AD68" s="8">
        <f t="shared" ref="AD68:AD131" si="44">IF(AND(T68&gt;0,U68&gt;0,U68&gt;V68+1,E68&gt;0,V68&lt;1),IF(U68/2&gt;G68,G68+1,ROUNDUP(U68/2,0)),0)</f>
        <v>0</v>
      </c>
      <c r="AE68" s="16"/>
      <c r="AF68" s="15">
        <f t="shared" ref="AF68:AF131" si="45">IF(ISBLANK(AE68),0,AE68)</f>
        <v>0</v>
      </c>
      <c r="AG68" s="15">
        <f t="shared" si="28"/>
        <v>0</v>
      </c>
      <c r="AH68" s="16"/>
      <c r="AI68" s="15">
        <f t="shared" si="29"/>
        <v>0</v>
      </c>
      <c r="AJ68" s="8">
        <f t="shared" si="30"/>
        <v>0</v>
      </c>
      <c r="AK68" s="8">
        <f t="shared" ref="AK68:AK131" si="46">ROUND(IF(K68="E",0,IF(AND(K68="D",D68&gt;=1),0,IF(K68="D",1-D68,IF(E68*0.75-D68-Z68+AC68&lt;0,0,E68*0.75-D68-Z68+AC68)))),0)</f>
        <v>1</v>
      </c>
      <c r="AL68" s="8">
        <f t="shared" ref="AL68:AL131" si="47">ROUND(IF(L68="E",0,IF(AND(L68="D",F68&gt;=1),0,IF(L68="D",1-F68,IF(G68*0.75-F68-AF68&lt;0,0,G68*0.75-F68-AF68)))),0)</f>
        <v>0</v>
      </c>
      <c r="AM68" s="8">
        <f t="shared" si="31"/>
        <v>1</v>
      </c>
      <c r="AN68" s="8">
        <f t="shared" si="32"/>
        <v>2</v>
      </c>
      <c r="AO68" s="8">
        <f>IFERROR(VLOOKUP(A68,PERSAMAAN!B:D,3,0),AN68)</f>
        <v>2</v>
      </c>
      <c r="AP68" s="1">
        <v>3</v>
      </c>
      <c r="AQ68" s="8">
        <f t="shared" ref="AQ68:AQ131" si="48">IF(ISBLANK(AP68),AN68,AP68)</f>
        <v>3</v>
      </c>
      <c r="AR68" s="8" t="str">
        <f>IF(AQ68=0,"-",VLOOKUP(A68,FR_HITUNG_MINMAX!A:H,8,0))</f>
        <v>GSM</v>
      </c>
      <c r="AS68" s="1" t="s">
        <v>171</v>
      </c>
      <c r="AT68" s="8" t="str">
        <f t="shared" ref="AT68:AT131" si="49">IF(ISBLANK(AS68),AR68,AS68)</f>
        <v>AHASS</v>
      </c>
      <c r="AU68" s="12">
        <f t="shared" ref="AU68:AU131" si="50">AQ68*S68*R68</f>
        <v>145500</v>
      </c>
      <c r="AV68" s="12">
        <f t="shared" ref="AV68:AV131" si="51">SUMIF(AT:AT,AT68,AU:AU)</f>
        <v>2437200</v>
      </c>
      <c r="AW68" s="8">
        <f t="shared" si="33"/>
        <v>6</v>
      </c>
      <c r="AX68" s="1"/>
      <c r="AY68" s="8">
        <f t="shared" ref="AY68:AY131" si="52">IF(ISBLANK(AX68),IF(OR(AW68&lt;0,AW68=FALSE),0,AW68),AX68)</f>
        <v>6</v>
      </c>
      <c r="AZ68" s="8" t="str">
        <f>IF(AY68=0,"-",VLOOKUP(A68,FR_HITUNG_MINMAX!A:I,9,0))</f>
        <v>NSA</v>
      </c>
      <c r="BB68" s="8" t="str">
        <f t="shared" ref="BB68:BB131" si="53">IF(ISBLANK(BA68),AZ68,BA68)</f>
        <v>NSA</v>
      </c>
      <c r="BC68" s="12">
        <f t="shared" ref="BC68:BC131" si="54">AY68*S68*R68</f>
        <v>291000</v>
      </c>
      <c r="BD68" s="12">
        <f t="shared" ref="BD68:BD131" si="55">SUMIF(BB:BB,BB68,BC:BC)</f>
        <v>57564082.685275108</v>
      </c>
      <c r="BE68" s="16"/>
      <c r="BF68" s="8">
        <f>SUMIF('REALISASI ORDER'!C:C,A68,'REALISASI ORDER'!E:E)</f>
        <v>0</v>
      </c>
      <c r="BG68" s="8">
        <f t="shared" si="34"/>
        <v>4</v>
      </c>
      <c r="BH68" s="8">
        <f t="shared" ref="BH68:BH131" si="56">D68+Z68-AC68-AF68</f>
        <v>2</v>
      </c>
      <c r="BI68" s="8">
        <f t="shared" ref="BI68:BI131" si="57">F68+AF68</f>
        <v>2</v>
      </c>
      <c r="BJ68" s="8">
        <f t="shared" si="35"/>
        <v>0</v>
      </c>
      <c r="BK68" s="33">
        <f t="shared" si="36"/>
        <v>0</v>
      </c>
      <c r="BL68" s="33">
        <f t="shared" ref="BL68:BL131" si="58">IFERROR(IF((E68-BH68)&lt;0,0,(E68-BH68)),0)</f>
        <v>2</v>
      </c>
      <c r="BM68" s="33">
        <f t="shared" ref="BM68:BM131" si="59">IFERROR(IF((G68-BI68)&lt;0,0,(G68-BI68)),0)</f>
        <v>1</v>
      </c>
      <c r="BN68" s="33">
        <f t="shared" si="37"/>
        <v>1</v>
      </c>
      <c r="BO68" s="8">
        <f t="shared" ref="BO68:BO131" si="60">IFERROR(ROUNDDOWN(BF68*BK68/(BK68+BL68+BM68),0),0)</f>
        <v>0</v>
      </c>
      <c r="BP68" s="8">
        <f t="shared" ref="BP68:BP131" si="61">IFERROR(ROUNDUP(BF68*BL68/(BK68+BL68+BM68),0),0)</f>
        <v>0</v>
      </c>
      <c r="BQ68" s="8">
        <f t="shared" ref="BQ68:BQ131" si="62">IFERROR(ROUNDDOWN(BF68*BM68/(BK68+BL68+BM68),0),0)</f>
        <v>0</v>
      </c>
      <c r="BR68" s="8">
        <f>IFERROR(ROUNDDOWN(BF68*BN68/(BK68+BL68+BM68+BN),0),0)</f>
        <v>0</v>
      </c>
      <c r="BS68" s="8" t="str">
        <f t="shared" ref="BS68:BS131" si="63">A68</f>
        <v>22102-KZR-600</v>
      </c>
      <c r="BT68" s="8">
        <f>SUMIF(FR_HITUNG_MINMAX!A:A,ORDER!A68,FR_HITUNG_MINMAX!AS:AS)</f>
        <v>7</v>
      </c>
      <c r="BU68" s="8">
        <f t="shared" si="39"/>
        <v>0</v>
      </c>
      <c r="BV68" s="8" t="str">
        <f t="shared" ref="BV68:BV131" si="64">AT68</f>
        <v>AHASS</v>
      </c>
      <c r="BW68" s="8" t="str">
        <f>VLOOKUP(A68,'STOK PESALAKAN'!A:F,6,0)</f>
        <v/>
      </c>
    </row>
    <row r="69" spans="1:75">
      <c r="A69" s="41" t="s">
        <v>221</v>
      </c>
      <c r="B69" s="99">
        <f>IFERROR(IFERROR(VLOOKUP(A69,'STOK PACUL'!C:H,6,0),VLOOKUP(A69,'KATEGORI PACUL'!A:C,3,0)),0)</f>
        <v>0</v>
      </c>
      <c r="C69" s="8">
        <f>IFERROR(VLOOKUP(A69,'KATEGORI PACUL'!A:D,4,0),0)</f>
        <v>3</v>
      </c>
      <c r="D69" s="99">
        <f>IFERROR(IFERROR(VLOOKUP(A69,'STOK PESALAKAN'!C:H,6,0),VLOOKUP(A69,'KATEGORI PESALAKAN'!A:C,3,0)),0)</f>
        <v>1</v>
      </c>
      <c r="E69" s="8">
        <f>IFERROR(VLOOKUP(A69,'KATEGORI PESALAKAN'!A:D,4,0),0)</f>
        <v>1</v>
      </c>
      <c r="F69" s="99">
        <f>IFERROR(IFERROR(VLOOKUP(A69,'STOK CIKDITIRO'!C:H,6,0),VLOOKUP(A69,'KATEGORI CIKDITIRO'!A:C,3,0)),0)</f>
        <v>2</v>
      </c>
      <c r="G69" s="8">
        <f>IFERROR(VLOOKUP(A69,'KATEGORI CIKDITIRO'!A:D,4,0),0)</f>
        <v>2</v>
      </c>
      <c r="H69" s="99">
        <f>IFERROR(IFERROR(VLOOKUP(A69,'STOK TRAYEMAN'!C:H,6,0),VLOOKUP(A69,'KATEGORI TRAYEMAN'!A:C,3,0)),0)</f>
        <v>0</v>
      </c>
      <c r="I69" s="8">
        <f>IFERROR(VLOOKUP(A69,'KATEGORI TRAYEMAN'!A:D,4,0),0)</f>
        <v>0</v>
      </c>
      <c r="J69" s="8" t="str">
        <f>IFERROR(VLOOKUP(A69,'NOSTOK PACUL'!A:C,3,0),IFERROR(IF(VLOOKUP(A69,'STOK PACUL'!A:B,2,0)="NOSTOK","E",VLOOKUP(A69,'KATEGORI PACUL'!A:B,2,0)),"E"))</f>
        <v>C</v>
      </c>
      <c r="K69" s="8" t="str">
        <f>IFERROR(VLOOKUP(A69,'NOSTOK PESALAKAN'!A:C,3,0),IFERROR(IF(VLOOKUP(A69,'STOK PESALAKAN'!A:B,2,0)="NOSTOK","E",VLOOKUP(A69,'KATEGORI PESALAKAN'!A:B,2,0)),"E"))</f>
        <v>D</v>
      </c>
      <c r="L69" s="8" t="str">
        <f>IFERROR(VLOOKUP(A69,'NOSTOK CIKDITIRO'!A:C,3,0),IFERROR(IF(VLOOKUP(A69,'STOK CIKDITIRO'!A:B,2,0)="NOSTOK","E",VLOOKUP(A69,'KATEGORI CIKDITIRO'!A:B,2,0)),"E"))</f>
        <v>D</v>
      </c>
      <c r="M69" s="8" t="str">
        <f>IFERROR(VLOOKUP(A69,'NOSTOK TRAYEMAN'!A:C,3,0),IFERROR(IF(VLOOKUP(A69,'STOK TRAYEMAN'!A:B,2,0)="NOSTOK","E",VLOOKUP(A69,'KATEGORI TRAYEMAN'!A:B,2,0)),"E"))</f>
        <v>E</v>
      </c>
      <c r="N69" s="8" t="str">
        <f>IFERROR(VLOOKUP(A69,FR_HITUNG_MINMAX!A:B,2,0),0)</f>
        <v>BOSH PULLY / BOSH ROLLER H.GENIO/ BEAT LED AHM</v>
      </c>
      <c r="O69" s="8" t="str">
        <f>IFERROR(VLOOKUP(A69,FR_HITUNG_MINMAX!A:D,4,0),0)</f>
        <v>ORISIN</v>
      </c>
      <c r="P69" s="8">
        <f>IFERROR(VLOOKUP(A69,FR_HITUNG_MINMAX!A:G,7,0),1)</f>
        <v>1</v>
      </c>
      <c r="Q69" s="11">
        <f>IFERROR(VLOOKUP(A69,FR_HITUNG_MINMAX!A:J,10,0),1)</f>
        <v>1</v>
      </c>
      <c r="R69" s="8">
        <f>IFERROR(VLOOKUP(A69,FR_HITUNG_MINMAX!A:K,11,0),1)</f>
        <v>1</v>
      </c>
      <c r="S69" s="12">
        <f>IFERROR(VLOOKUP(A69,FR_HITUNG_MINMAX!A:F,6,0),0)</f>
        <v>35000</v>
      </c>
      <c r="T69" s="8">
        <f t="shared" ref="T69:T132" si="65">B69-C69</f>
        <v>-3</v>
      </c>
      <c r="U69" s="8">
        <f t="shared" si="40"/>
        <v>0</v>
      </c>
      <c r="V69" s="8">
        <f t="shared" si="41"/>
        <v>0</v>
      </c>
      <c r="W69" s="8">
        <f t="shared" ref="W69:W132" si="66">H69-I69</f>
        <v>0</v>
      </c>
      <c r="X69" s="8">
        <f t="shared" ref="X69:X132" si="67">ROUNDDOWN(IF(AND(B69&gt;C69,D69&lt;E69),MIN(B69-C69,E69-D69),IF(AND(B69&gt;0.5*C69,D69&lt;0.5*E69),MIN(B69-(0.5*C69),(0.5*E69)-D69),0)),0)</f>
        <v>0</v>
      </c>
      <c r="Y69" s="16"/>
      <c r="Z69" s="15">
        <f t="shared" si="42"/>
        <v>0</v>
      </c>
      <c r="AA69" s="8">
        <f t="shared" ref="AA69:AA132" si="68">ROUNDDOWN(IF(AND(D69&gt;E69,B69&lt;C69),MIN(D69-E69,C69-B69),IF(AND(D69&gt;0.5*E69,B69&lt;0.5*C69),MIN(D69-(0.5*E69),(0.5*C69)-B69),0)),0)</f>
        <v>0</v>
      </c>
      <c r="AB69" s="16"/>
      <c r="AC69" s="15">
        <f t="shared" si="43"/>
        <v>0</v>
      </c>
      <c r="AD69" s="8">
        <f t="shared" si="44"/>
        <v>0</v>
      </c>
      <c r="AE69" s="16"/>
      <c r="AF69" s="15">
        <f t="shared" si="45"/>
        <v>0</v>
      </c>
      <c r="AG69" s="15">
        <f t="shared" ref="AG69:AG132" si="69">IF(AND(T69&gt;0,U69&gt;0,U69&gt;W69+1,E69&gt;0,W69&lt;1),IF(U69/2&gt;I69,I69+1,ROUNDUP(U69/2,0)),0)</f>
        <v>0</v>
      </c>
      <c r="AH69" s="16"/>
      <c r="AI69" s="15">
        <f t="shared" ref="AI69:AI132" si="70">IF(ISBLANK(AH69),0,AH69)</f>
        <v>0</v>
      </c>
      <c r="AJ69" s="8">
        <f t="shared" ref="AJ69:AJ132" si="71">ROUND(IF(H69="E",0,IF(AND(H69="D",B69&gt;=1),0,IF(H69="D",1-B69,IF(C69*0.75-B69-Y69+V69&lt;0,0,C69*0.75-B69-Y69+V69)))),0)</f>
        <v>2</v>
      </c>
      <c r="AK69" s="8">
        <f t="shared" si="46"/>
        <v>0</v>
      </c>
      <c r="AL69" s="8">
        <f t="shared" si="47"/>
        <v>0</v>
      </c>
      <c r="AM69" s="8">
        <f t="shared" ref="AM69:AM132" si="72">ROUND(IF(M69="E",0,IF(AND(M69="D",H69&gt;=1),0,IF(M69="D",1-H69,IF(I69*0.75-H69-AI69&lt;0,0,I69*0.75-H69-AI69)))),0)</f>
        <v>0</v>
      </c>
      <c r="AN69" s="8">
        <f t="shared" ref="AN69:AN132" si="73">ROUNDUP((AJ69+AK69+AL69+AM69)/P69/R69,0)*P69</f>
        <v>2</v>
      </c>
      <c r="AO69" s="8">
        <f>IFERROR(VLOOKUP(A69,PERSAMAAN!B:D,3,0),AN69)</f>
        <v>2</v>
      </c>
      <c r="AP69" s="1">
        <v>5</v>
      </c>
      <c r="AQ69" s="8">
        <f t="shared" si="48"/>
        <v>5</v>
      </c>
      <c r="AR69" s="8" t="str">
        <f>IF(AQ69=0,"-",VLOOKUP(A69,FR_HITUNG_MINMAX!A:H,8,0))</f>
        <v>SLT</v>
      </c>
      <c r="AS69" s="1" t="s">
        <v>171</v>
      </c>
      <c r="AT69" s="8" t="str">
        <f t="shared" si="49"/>
        <v>AHASS</v>
      </c>
      <c r="AU69" s="12">
        <f t="shared" si="50"/>
        <v>175000</v>
      </c>
      <c r="AV69" s="12">
        <f t="shared" si="51"/>
        <v>2437200</v>
      </c>
      <c r="AW69" s="8">
        <f t="shared" ref="AW69:AW132" si="74">IF(ISNUMBER(SEARCH("S.",N69,1)),0,IF(OR(O69="ORISIN",O69="OLIGEN",O69="AKIGEN"),IF(C69+E69+G69+I69&lt;=3,(ROUND(((C69+E69+G69+I69)-B69-D69-F69-H69-AQ69)/Q69/R69,0)*Q69),(ROUND((((C69+E69+G69+I69)*1.5)-B69-D69-F69-H69-AQ69)/Q69/R69,0)*Q69))))</f>
        <v>1</v>
      </c>
      <c r="AX69" s="1"/>
      <c r="AY69" s="8">
        <f t="shared" si="52"/>
        <v>1</v>
      </c>
      <c r="AZ69" s="8" t="str">
        <f>IF(AY69=0,"-",VLOOKUP(A69,FR_HITUNG_MINMAX!A:I,9,0))</f>
        <v>NSA</v>
      </c>
      <c r="BB69" s="8" t="str">
        <f t="shared" si="53"/>
        <v>NSA</v>
      </c>
      <c r="BC69" s="12">
        <f t="shared" si="54"/>
        <v>35000</v>
      </c>
      <c r="BD69" s="12">
        <f t="shared" si="55"/>
        <v>57564082.685275108</v>
      </c>
      <c r="BE69" s="16"/>
      <c r="BF69" s="8">
        <f>SUMIF('REALISASI ORDER'!C:C,A69,'REALISASI ORDER'!E:E)</f>
        <v>0</v>
      </c>
      <c r="BG69" s="8">
        <f t="shared" ref="BG69:BG132" si="75">B69-Z69+AC69</f>
        <v>0</v>
      </c>
      <c r="BH69" s="8">
        <f t="shared" si="56"/>
        <v>1</v>
      </c>
      <c r="BI69" s="8">
        <f t="shared" si="57"/>
        <v>2</v>
      </c>
      <c r="BJ69" s="8">
        <f t="shared" ref="BJ69:BJ132" si="76">H69+AI69</f>
        <v>0</v>
      </c>
      <c r="BK69" s="33">
        <f t="shared" ref="BK69:BK132" si="77">IFERROR(IF((C69-AY69)&lt;0,0,(C69-AY69)),0)</f>
        <v>2</v>
      </c>
      <c r="BL69" s="33">
        <f t="shared" si="58"/>
        <v>0</v>
      </c>
      <c r="BM69" s="33">
        <f t="shared" si="59"/>
        <v>0</v>
      </c>
      <c r="BN69" s="33">
        <f t="shared" ref="BN69:BN132" si="78">IFERROR(IF((I69-BJ69)&lt;0,0,(I69-BJ69)),0)</f>
        <v>0</v>
      </c>
      <c r="BO69" s="8">
        <f t="shared" si="60"/>
        <v>0</v>
      </c>
      <c r="BP69" s="8">
        <f t="shared" si="61"/>
        <v>0</v>
      </c>
      <c r="BQ69" s="8">
        <f t="shared" si="62"/>
        <v>0</v>
      </c>
      <c r="BR69" s="8">
        <f>IFERROR(ROUNDDOWN(BF69*BN69/(BK69+BL69+BM69+BN),0),0)</f>
        <v>0</v>
      </c>
      <c r="BS69" s="8" t="str">
        <f t="shared" si="63"/>
        <v>22105-K0J-N00</v>
      </c>
      <c r="BT69" s="8">
        <f>SUMIF(FR_HITUNG_MINMAX!A:A,ORDER!A69,FR_HITUNG_MINMAX!AS:AS)</f>
        <v>4</v>
      </c>
      <c r="BU69" s="8">
        <f t="shared" ref="BU69:BU132" si="79">IF(B69+D69&gt;=BI69,0,IF(OR(H69="A",I69="A",H69="B",I69="B"),AI69,0))</f>
        <v>0</v>
      </c>
      <c r="BV69" s="8" t="str">
        <f t="shared" si="64"/>
        <v>AHASS</v>
      </c>
      <c r="BW69" s="8" t="str">
        <f>VLOOKUP(A69,'STOK PESALAKAN'!A:F,6,0)</f>
        <v/>
      </c>
    </row>
    <row r="70" spans="1:75">
      <c r="A70" s="41" t="s">
        <v>222</v>
      </c>
      <c r="B70" s="99">
        <f>IFERROR(IFERROR(VLOOKUP(A70,'STOK PACUL'!C:H,6,0),VLOOKUP(A70,'KATEGORI PACUL'!A:C,3,0)),0)</f>
        <v>5</v>
      </c>
      <c r="C70" s="8">
        <f>IFERROR(VLOOKUP(A70,'KATEGORI PACUL'!A:D,4,0),0)</f>
        <v>4</v>
      </c>
      <c r="D70" s="99">
        <f>IFERROR(IFERROR(VLOOKUP(A70,'STOK PESALAKAN'!C:H,6,0),VLOOKUP(A70,'KATEGORI PESALAKAN'!A:C,3,0)),0)</f>
        <v>13</v>
      </c>
      <c r="E70" s="8">
        <f>IFERROR(VLOOKUP(A70,'KATEGORI PESALAKAN'!A:D,4,0),0)</f>
        <v>4</v>
      </c>
      <c r="F70" s="99">
        <f>IFERROR(IFERROR(VLOOKUP(A70,'STOK CIKDITIRO'!C:H,6,0),VLOOKUP(A70,'KATEGORI CIKDITIRO'!A:C,3,0)),0)</f>
        <v>3</v>
      </c>
      <c r="G70" s="8">
        <f>IFERROR(VLOOKUP(A70,'KATEGORI CIKDITIRO'!A:D,4,0),0)</f>
        <v>4</v>
      </c>
      <c r="H70" s="99">
        <f>IFERROR(IFERROR(VLOOKUP(A70,'STOK TRAYEMAN'!C:H,6,0),VLOOKUP(A70,'KATEGORI TRAYEMAN'!A:C,3,0)),0)</f>
        <v>1</v>
      </c>
      <c r="I70" s="8">
        <f>IFERROR(VLOOKUP(A70,'KATEGORI TRAYEMAN'!A:D,4,0),0)</f>
        <v>1</v>
      </c>
      <c r="J70" s="8" t="str">
        <f>IFERROR(VLOOKUP(A70,'NOSTOK PACUL'!A:C,3,0),IFERROR(IF(VLOOKUP(A70,'STOK PACUL'!A:B,2,0)="NOSTOK","E",VLOOKUP(A70,'KATEGORI PACUL'!A:B,2,0)),"E"))</f>
        <v>B</v>
      </c>
      <c r="K70" s="8" t="str">
        <f>IFERROR(VLOOKUP(A70,'NOSTOK PESALAKAN'!A:C,3,0),IFERROR(IF(VLOOKUP(A70,'STOK PESALAKAN'!A:B,2,0)="NOSTOK","E",VLOOKUP(A70,'KATEGORI PESALAKAN'!A:B,2,0)),"E"))</f>
        <v>B</v>
      </c>
      <c r="L70" s="8" t="str">
        <f>IFERROR(VLOOKUP(A70,'NOSTOK CIKDITIRO'!A:C,3,0),IFERROR(IF(VLOOKUP(A70,'STOK CIKDITIRO'!A:B,2,0)="NOSTOK","E",VLOOKUP(A70,'KATEGORI CIKDITIRO'!A:B,2,0)),"E"))</f>
        <v>B</v>
      </c>
      <c r="M70" s="8" t="str">
        <f>IFERROR(VLOOKUP(A70,'NOSTOK TRAYEMAN'!A:C,3,0),IFERROR(IF(VLOOKUP(A70,'STOK TRAYEMAN'!A:B,2,0)="NOSTOK","E",VLOOKUP(A70,'KATEGORI TRAYEMAN'!A:B,2,0)),"E"))</f>
        <v>D</v>
      </c>
      <c r="N70" s="8" t="str">
        <f>IFERROR(VLOOKUP(A70,FR_HITUNG_MINMAX!A:B,2,0),0)</f>
        <v>BOSH PULLY / BOSH ROLLER H.BEAT FI ESP ORI</v>
      </c>
      <c r="O70" s="8" t="str">
        <f>IFERROR(VLOOKUP(A70,FR_HITUNG_MINMAX!A:D,4,0),0)</f>
        <v>ORISIN</v>
      </c>
      <c r="P70" s="8">
        <f>IFERROR(VLOOKUP(A70,FR_HITUNG_MINMAX!A:G,7,0),1)</f>
        <v>1</v>
      </c>
      <c r="Q70" s="11">
        <f>IFERROR(VLOOKUP(A70,FR_HITUNG_MINMAX!A:J,10,0),1)</f>
        <v>1</v>
      </c>
      <c r="R70" s="8">
        <f>IFERROR(VLOOKUP(A70,FR_HITUNG_MINMAX!A:K,11,0),1)</f>
        <v>1</v>
      </c>
      <c r="S70" s="12">
        <f>IFERROR(VLOOKUP(A70,FR_HITUNG_MINMAX!A:F,6,0),0)</f>
        <v>25500</v>
      </c>
      <c r="T70" s="8">
        <f t="shared" si="65"/>
        <v>1</v>
      </c>
      <c r="U70" s="8">
        <f t="shared" si="40"/>
        <v>9</v>
      </c>
      <c r="V70" s="8">
        <f t="shared" si="41"/>
        <v>-1</v>
      </c>
      <c r="W70" s="8">
        <f t="shared" si="66"/>
        <v>0</v>
      </c>
      <c r="X70" s="8">
        <f t="shared" si="67"/>
        <v>0</v>
      </c>
      <c r="Y70" s="16"/>
      <c r="Z70" s="15">
        <f t="shared" si="42"/>
        <v>0</v>
      </c>
      <c r="AA70" s="8">
        <f t="shared" si="68"/>
        <v>0</v>
      </c>
      <c r="AB70" s="16"/>
      <c r="AC70" s="15">
        <f t="shared" si="43"/>
        <v>0</v>
      </c>
      <c r="AD70" s="8">
        <f t="shared" si="44"/>
        <v>5</v>
      </c>
      <c r="AE70" s="16"/>
      <c r="AF70" s="15">
        <f t="shared" si="45"/>
        <v>0</v>
      </c>
      <c r="AG70" s="15">
        <f t="shared" si="69"/>
        <v>2</v>
      </c>
      <c r="AH70" s="16"/>
      <c r="AI70" s="15">
        <f t="shared" si="70"/>
        <v>0</v>
      </c>
      <c r="AJ70" s="8">
        <f t="shared" si="71"/>
        <v>0</v>
      </c>
      <c r="AK70" s="8">
        <f t="shared" si="46"/>
        <v>0</v>
      </c>
      <c r="AL70" s="8">
        <f t="shared" si="47"/>
        <v>0</v>
      </c>
      <c r="AM70" s="8">
        <f t="shared" si="72"/>
        <v>0</v>
      </c>
      <c r="AN70" s="8">
        <f t="shared" si="73"/>
        <v>0</v>
      </c>
      <c r="AO70" s="8">
        <f>IFERROR(VLOOKUP(A70,PERSAMAAN!B:D,3,0),AN70)</f>
        <v>0</v>
      </c>
      <c r="AP70" s="1"/>
      <c r="AQ70" s="8">
        <f t="shared" si="48"/>
        <v>0</v>
      </c>
      <c r="AR70" s="8" t="str">
        <f>IF(AQ70=0,"-",VLOOKUP(A70,FR_HITUNG_MINMAX!A:H,8,0))</f>
        <v>-</v>
      </c>
      <c r="AS70" s="1"/>
      <c r="AT70" s="8" t="str">
        <f t="shared" si="49"/>
        <v>-</v>
      </c>
      <c r="AU70" s="12">
        <f t="shared" si="50"/>
        <v>0</v>
      </c>
      <c r="AV70" s="12">
        <f t="shared" si="51"/>
        <v>0</v>
      </c>
      <c r="AW70" s="8">
        <f t="shared" si="74"/>
        <v>-3</v>
      </c>
      <c r="AX70" s="1"/>
      <c r="AY70" s="8">
        <f t="shared" si="52"/>
        <v>0</v>
      </c>
      <c r="AZ70" s="8" t="str">
        <f>IF(AY70=0,"-",VLOOKUP(A70,FR_HITUNG_MINMAX!A:I,9,0))</f>
        <v>-</v>
      </c>
      <c r="BB70" s="8" t="str">
        <f t="shared" si="53"/>
        <v>-</v>
      </c>
      <c r="BC70" s="12">
        <f t="shared" si="54"/>
        <v>0</v>
      </c>
      <c r="BD70" s="12">
        <f t="shared" si="55"/>
        <v>0</v>
      </c>
      <c r="BE70" s="16"/>
      <c r="BF70" s="8">
        <f>SUMIF('REALISASI ORDER'!C:C,A70,'REALISASI ORDER'!E:E)</f>
        <v>0</v>
      </c>
      <c r="BG70" s="8">
        <f t="shared" si="75"/>
        <v>5</v>
      </c>
      <c r="BH70" s="8">
        <f t="shared" si="56"/>
        <v>13</v>
      </c>
      <c r="BI70" s="8">
        <f t="shared" si="57"/>
        <v>3</v>
      </c>
      <c r="BJ70" s="8">
        <f t="shared" si="76"/>
        <v>1</v>
      </c>
      <c r="BK70" s="33">
        <f t="shared" si="77"/>
        <v>4</v>
      </c>
      <c r="BL70" s="33">
        <f t="shared" si="58"/>
        <v>0</v>
      </c>
      <c r="BM70" s="33">
        <f t="shared" si="59"/>
        <v>1</v>
      </c>
      <c r="BN70" s="33">
        <f t="shared" si="78"/>
        <v>0</v>
      </c>
      <c r="BO70" s="8">
        <f t="shared" si="60"/>
        <v>0</v>
      </c>
      <c r="BP70" s="8">
        <f t="shared" si="61"/>
        <v>0</v>
      </c>
      <c r="BQ70" s="8">
        <f t="shared" si="62"/>
        <v>0</v>
      </c>
      <c r="BR70" s="8">
        <f>IFERROR(ROUNDDOWN(BF70*BN70/(BK70+BL70+BM70+BN),0),0)</f>
        <v>0</v>
      </c>
      <c r="BS70" s="8" t="str">
        <f t="shared" si="63"/>
        <v>22105-K44-V00</v>
      </c>
      <c r="BT70" s="8">
        <f>SUMIF(FR_HITUNG_MINMAX!A:A,ORDER!A70,FR_HITUNG_MINMAX!AS:AS)</f>
        <v>7</v>
      </c>
      <c r="BU70" s="8">
        <f t="shared" si="79"/>
        <v>0</v>
      </c>
      <c r="BV70" s="8" t="str">
        <f t="shared" si="64"/>
        <v>-</v>
      </c>
      <c r="BW70" s="8" t="str">
        <f>VLOOKUP(A70,'STOK PESALAKAN'!A:F,6,0)</f>
        <v/>
      </c>
    </row>
    <row r="71" spans="1:75" ht="15" customHeight="1">
      <c r="A71" s="41" t="s">
        <v>1754</v>
      </c>
      <c r="B71" s="99">
        <f>IFERROR(IFERROR(VLOOKUP(A71,'STOK PACUL'!C:H,6,0),VLOOKUP(A71,'KATEGORI PACUL'!A:C,3,0)),0)</f>
        <v>0</v>
      </c>
      <c r="C71" s="8">
        <f>IFERROR(VLOOKUP(A71,'KATEGORI PACUL'!A:D,4,0),0)</f>
        <v>1</v>
      </c>
      <c r="D71" s="99">
        <f>IFERROR(IFERROR(VLOOKUP(A71,'STOK PESALAKAN'!C:H,6,0),VLOOKUP(A71,'KATEGORI PESALAKAN'!A:C,3,0)),0)</f>
        <v>1</v>
      </c>
      <c r="E71" s="8">
        <f>IFERROR(VLOOKUP(A71,'KATEGORI PESALAKAN'!A:D,4,0),0)</f>
        <v>0</v>
      </c>
      <c r="F71" s="99">
        <f>IFERROR(IFERROR(VLOOKUP(A71,'STOK CIKDITIRO'!C:H,6,0),VLOOKUP(A71,'KATEGORI CIKDITIRO'!A:C,3,0)),0)</f>
        <v>2</v>
      </c>
      <c r="G71" s="8">
        <f>IFERROR(VLOOKUP(A71,'KATEGORI CIKDITIRO'!A:D,4,0),0)</f>
        <v>2</v>
      </c>
      <c r="H71" s="99">
        <f>IFERROR(IFERROR(VLOOKUP(A71,'STOK TRAYEMAN'!C:H,6,0),VLOOKUP(A71,'KATEGORI TRAYEMAN'!A:C,3,0)),0)</f>
        <v>0</v>
      </c>
      <c r="I71" s="8">
        <f>IFERROR(VLOOKUP(A71,'KATEGORI TRAYEMAN'!A:D,4,0),0)</f>
        <v>0</v>
      </c>
      <c r="J71" s="8" t="str">
        <f>IFERROR(VLOOKUP(A71,'NOSTOK PACUL'!A:C,3,0),IFERROR(IF(VLOOKUP(A71,'STOK PACUL'!A:B,2,0)="NOSTOK","E",VLOOKUP(A71,'KATEGORI PACUL'!A:B,2,0)),"E"))</f>
        <v>D</v>
      </c>
      <c r="K71" s="8" t="str">
        <f>IFERROR(VLOOKUP(A71,'NOSTOK PESALAKAN'!A:C,3,0),IFERROR(IF(VLOOKUP(A71,'STOK PESALAKAN'!A:B,2,0)="NOSTOK","E",VLOOKUP(A71,'KATEGORI PESALAKAN'!A:B,2,0)),"E"))</f>
        <v>E</v>
      </c>
      <c r="L71" s="8" t="str">
        <f>IFERROR(VLOOKUP(A71,'NOSTOK CIKDITIRO'!A:C,3,0),IFERROR(IF(VLOOKUP(A71,'STOK CIKDITIRO'!A:B,2,0)="NOSTOK","E",VLOOKUP(A71,'KATEGORI CIKDITIRO'!A:B,2,0)),"E"))</f>
        <v>D</v>
      </c>
      <c r="M71" s="8" t="str">
        <f>IFERROR(VLOOKUP(A71,'NOSTOK TRAYEMAN'!A:C,3,0),IFERROR(IF(VLOOKUP(A71,'STOK TRAYEMAN'!A:B,2,0)="NOSTOK","E",VLOOKUP(A71,'KATEGORI TRAYEMAN'!A:B,2,0)),"E"))</f>
        <v>E</v>
      </c>
      <c r="N71" s="8" t="str">
        <f>IFERROR(VLOOKUP(A71,FR_HITUNG_MINMAX!A:B,2,0),0)</f>
        <v>BOSH PULLY / BOSH ROLLER H.PCX 150 ORI</v>
      </c>
      <c r="O71" s="8" t="str">
        <f>IFERROR(VLOOKUP(A71,FR_HITUNG_MINMAX!A:D,4,0),0)</f>
        <v>ORISIN</v>
      </c>
      <c r="P71" s="8">
        <f>IFERROR(VLOOKUP(A71,FR_HITUNG_MINMAX!A:G,7,0),1)</f>
        <v>1</v>
      </c>
      <c r="Q71" s="11">
        <f>IFERROR(VLOOKUP(A71,FR_HITUNG_MINMAX!A:J,10,0),1)</f>
        <v>1</v>
      </c>
      <c r="R71" s="8">
        <f>IFERROR(VLOOKUP(A71,FR_HITUNG_MINMAX!A:K,11,0),1)</f>
        <v>1</v>
      </c>
      <c r="S71" s="12">
        <f>IFERROR(VLOOKUP(A71,FR_HITUNG_MINMAX!A:F,6,0),0)</f>
        <v>31000</v>
      </c>
      <c r="T71" s="8">
        <f t="shared" si="65"/>
        <v>-1</v>
      </c>
      <c r="U71" s="8">
        <f t="shared" si="40"/>
        <v>1</v>
      </c>
      <c r="V71" s="8">
        <f t="shared" si="41"/>
        <v>0</v>
      </c>
      <c r="W71" s="8">
        <f t="shared" si="66"/>
        <v>0</v>
      </c>
      <c r="X71" s="8">
        <f t="shared" si="67"/>
        <v>0</v>
      </c>
      <c r="Y71" s="16"/>
      <c r="Z71" s="15">
        <f t="shared" si="42"/>
        <v>0</v>
      </c>
      <c r="AA71" s="8">
        <f t="shared" si="68"/>
        <v>1</v>
      </c>
      <c r="AB71" s="16"/>
      <c r="AC71" s="15">
        <f t="shared" si="43"/>
        <v>0</v>
      </c>
      <c r="AD71" s="8">
        <f t="shared" si="44"/>
        <v>0</v>
      </c>
      <c r="AE71" s="16"/>
      <c r="AF71" s="15">
        <f t="shared" si="45"/>
        <v>0</v>
      </c>
      <c r="AG71" s="15">
        <f t="shared" si="69"/>
        <v>0</v>
      </c>
      <c r="AH71" s="16"/>
      <c r="AI71" s="15">
        <f t="shared" si="70"/>
        <v>0</v>
      </c>
      <c r="AJ71" s="8">
        <f t="shared" si="71"/>
        <v>1</v>
      </c>
      <c r="AK71" s="8">
        <f t="shared" si="46"/>
        <v>0</v>
      </c>
      <c r="AL71" s="8">
        <f t="shared" si="47"/>
        <v>0</v>
      </c>
      <c r="AM71" s="8">
        <f t="shared" si="72"/>
        <v>0</v>
      </c>
      <c r="AN71" s="8">
        <f t="shared" si="73"/>
        <v>1</v>
      </c>
      <c r="AO71" s="8">
        <f>IFERROR(VLOOKUP(A71,PERSAMAAN!B:D,3,0),AN71)</f>
        <v>1</v>
      </c>
      <c r="AP71" s="1"/>
      <c r="AQ71" s="8">
        <f t="shared" si="48"/>
        <v>1</v>
      </c>
      <c r="AR71" s="8" t="str">
        <f>IF(AQ71=0,"-",VLOOKUP(A71,FR_HITUNG_MINMAX!A:H,8,0))</f>
        <v/>
      </c>
      <c r="AS71" s="1" t="s">
        <v>171</v>
      </c>
      <c r="AT71" s="8" t="str">
        <f t="shared" si="49"/>
        <v>AHASS</v>
      </c>
      <c r="AU71" s="12">
        <f t="shared" si="50"/>
        <v>31000</v>
      </c>
      <c r="AV71" s="12">
        <f t="shared" si="51"/>
        <v>2437200</v>
      </c>
      <c r="AW71" s="8">
        <f t="shared" si="74"/>
        <v>-1</v>
      </c>
      <c r="AX71" s="1"/>
      <c r="AY71" s="8">
        <f t="shared" si="52"/>
        <v>0</v>
      </c>
      <c r="AZ71" s="8" t="str">
        <f>IF(AY71=0,"-",VLOOKUP(A71,FR_HITUNG_MINMAX!A:I,9,0))</f>
        <v>-</v>
      </c>
      <c r="BB71" s="8" t="str">
        <f t="shared" si="53"/>
        <v>-</v>
      </c>
      <c r="BC71" s="12">
        <f t="shared" si="54"/>
        <v>0</v>
      </c>
      <c r="BD71" s="12">
        <f t="shared" si="55"/>
        <v>0</v>
      </c>
      <c r="BE71" s="16"/>
      <c r="BF71" s="8">
        <f>SUMIF('REALISASI ORDER'!C:C,A71,'REALISASI ORDER'!E:E)</f>
        <v>0</v>
      </c>
      <c r="BG71" s="8">
        <f t="shared" si="75"/>
        <v>0</v>
      </c>
      <c r="BH71" s="8">
        <f t="shared" si="56"/>
        <v>1</v>
      </c>
      <c r="BI71" s="8">
        <f t="shared" si="57"/>
        <v>2</v>
      </c>
      <c r="BJ71" s="8">
        <f t="shared" si="76"/>
        <v>0</v>
      </c>
      <c r="BK71" s="33">
        <f t="shared" si="77"/>
        <v>1</v>
      </c>
      <c r="BL71" s="33">
        <f t="shared" si="58"/>
        <v>0</v>
      </c>
      <c r="BM71" s="33">
        <f t="shared" si="59"/>
        <v>0</v>
      </c>
      <c r="BN71" s="33">
        <f t="shared" si="78"/>
        <v>0</v>
      </c>
      <c r="BO71" s="8">
        <f t="shared" si="60"/>
        <v>0</v>
      </c>
      <c r="BP71" s="8">
        <f t="shared" si="61"/>
        <v>0</v>
      </c>
      <c r="BQ71" s="8">
        <f t="shared" si="62"/>
        <v>0</v>
      </c>
      <c r="BR71" s="8">
        <f>IFERROR(ROUNDDOWN(BF71*BN71/(BK71+BL71+BM71+BN),0),0)</f>
        <v>0</v>
      </c>
      <c r="BS71" s="8" t="str">
        <f t="shared" si="63"/>
        <v>22105-K97-T00</v>
      </c>
      <c r="BT71" s="8">
        <f>SUMIF(FR_HITUNG_MINMAX!A:A,ORDER!A71,FR_HITUNG_MINMAX!AS:AS)</f>
        <v>2</v>
      </c>
      <c r="BU71" s="8">
        <f t="shared" si="79"/>
        <v>0</v>
      </c>
      <c r="BV71" s="8" t="str">
        <f t="shared" si="64"/>
        <v>AHASS</v>
      </c>
      <c r="BW71" s="8" t="str">
        <f>VLOOKUP(A71,'STOK PESALAKAN'!A:F,6,0)</f>
        <v/>
      </c>
    </row>
    <row r="72" spans="1:75" ht="15" customHeight="1">
      <c r="A72" s="41" t="s">
        <v>223</v>
      </c>
      <c r="B72" s="99">
        <f>IFERROR(IFERROR(VLOOKUP(A72,'STOK PACUL'!C:H,6,0),VLOOKUP(A72,'KATEGORI PACUL'!A:C,3,0)),0)</f>
        <v>2</v>
      </c>
      <c r="C72" s="8">
        <f>IFERROR(VLOOKUP(A72,'KATEGORI PACUL'!A:D,4,0),0)</f>
        <v>2</v>
      </c>
      <c r="D72" s="99">
        <f>IFERROR(IFERROR(VLOOKUP(A72,'STOK PESALAKAN'!C:H,6,0),VLOOKUP(A72,'KATEGORI PESALAKAN'!A:C,3,0)),0)</f>
        <v>2</v>
      </c>
      <c r="E72" s="8">
        <f>IFERROR(VLOOKUP(A72,'KATEGORI PESALAKAN'!A:D,4,0),0)</f>
        <v>1</v>
      </c>
      <c r="F72" s="99">
        <f>IFERROR(IFERROR(VLOOKUP(A72,'STOK CIKDITIRO'!C:H,6,0),VLOOKUP(A72,'KATEGORI CIKDITIRO'!A:C,3,0)),0)</f>
        <v>1</v>
      </c>
      <c r="G72" s="8">
        <f>IFERROR(VLOOKUP(A72,'KATEGORI CIKDITIRO'!A:D,4,0),0)</f>
        <v>1</v>
      </c>
      <c r="H72" s="99">
        <f>IFERROR(IFERROR(VLOOKUP(A72,'STOK TRAYEMAN'!C:H,6,0),VLOOKUP(A72,'KATEGORI TRAYEMAN'!A:C,3,0)),0)</f>
        <v>0</v>
      </c>
      <c r="I72" s="8">
        <f>IFERROR(VLOOKUP(A72,'KATEGORI TRAYEMAN'!A:D,4,0),0)</f>
        <v>0</v>
      </c>
      <c r="J72" s="8" t="str">
        <f>IFERROR(VLOOKUP(A72,'NOSTOK PACUL'!A:C,3,0),IFERROR(IF(VLOOKUP(A72,'STOK PACUL'!A:B,2,0)="NOSTOK","E",VLOOKUP(A72,'KATEGORI PACUL'!A:B,2,0)),"E"))</f>
        <v>C</v>
      </c>
      <c r="K72" s="8" t="str">
        <f>IFERROR(VLOOKUP(A72,'NOSTOK PESALAKAN'!A:C,3,0),IFERROR(IF(VLOOKUP(A72,'STOK PESALAKAN'!A:B,2,0)="NOSTOK","E",VLOOKUP(A72,'KATEGORI PESALAKAN'!A:B,2,0)),"E"))</f>
        <v>D</v>
      </c>
      <c r="L72" s="8" t="str">
        <f>IFERROR(VLOOKUP(A72,'NOSTOK CIKDITIRO'!A:C,3,0),IFERROR(IF(VLOOKUP(A72,'STOK CIKDITIRO'!A:B,2,0)="NOSTOK","E",VLOOKUP(A72,'KATEGORI CIKDITIRO'!A:B,2,0)),"E"))</f>
        <v>D</v>
      </c>
      <c r="M72" s="8" t="str">
        <f>IFERROR(VLOOKUP(A72,'NOSTOK TRAYEMAN'!A:C,3,0),IFERROR(IF(VLOOKUP(A72,'STOK TRAYEMAN'!A:B,2,0)="NOSTOK","E",VLOOKUP(A72,'KATEGORI TRAYEMAN'!A:B,2,0)),"E"))</f>
        <v>E</v>
      </c>
      <c r="N72" s="8" t="str">
        <f>IFERROR(VLOOKUP(A72,FR_HITUNG_MINMAX!A:B,2,0),0)</f>
        <v>BOSH PULLY / BOSH ROLLER H.VARIO CARBU ORI</v>
      </c>
      <c r="O72" s="8" t="str">
        <f>IFERROR(VLOOKUP(A72,FR_HITUNG_MINMAX!A:D,4,0),0)</f>
        <v>ORISIN</v>
      </c>
      <c r="P72" s="8">
        <f>IFERROR(VLOOKUP(A72,FR_HITUNG_MINMAX!A:G,7,0),1)</f>
        <v>1</v>
      </c>
      <c r="Q72" s="11">
        <f>IFERROR(VLOOKUP(A72,FR_HITUNG_MINMAX!A:J,10,0),1)</f>
        <v>1</v>
      </c>
      <c r="R72" s="8">
        <f>IFERROR(VLOOKUP(A72,FR_HITUNG_MINMAX!A:K,11,0),1)</f>
        <v>1</v>
      </c>
      <c r="S72" s="12">
        <f>IFERROR(VLOOKUP(A72,FR_HITUNG_MINMAX!A:F,6,0),0)</f>
        <v>18500</v>
      </c>
      <c r="T72" s="8">
        <f t="shared" si="65"/>
        <v>0</v>
      </c>
      <c r="U72" s="8">
        <f t="shared" si="40"/>
        <v>1</v>
      </c>
      <c r="V72" s="8">
        <f t="shared" si="41"/>
        <v>0</v>
      </c>
      <c r="W72" s="8">
        <f t="shared" si="66"/>
        <v>0</v>
      </c>
      <c r="X72" s="8">
        <f t="shared" si="67"/>
        <v>0</v>
      </c>
      <c r="Y72" s="16"/>
      <c r="Z72" s="15">
        <f t="shared" si="42"/>
        <v>0</v>
      </c>
      <c r="AA72" s="8">
        <f t="shared" si="68"/>
        <v>0</v>
      </c>
      <c r="AB72" s="16"/>
      <c r="AC72" s="15">
        <f t="shared" si="43"/>
        <v>0</v>
      </c>
      <c r="AD72" s="8">
        <f t="shared" si="44"/>
        <v>0</v>
      </c>
      <c r="AE72" s="16"/>
      <c r="AF72" s="15">
        <f t="shared" si="45"/>
        <v>0</v>
      </c>
      <c r="AG72" s="15">
        <f t="shared" si="69"/>
        <v>0</v>
      </c>
      <c r="AH72" s="16"/>
      <c r="AI72" s="15">
        <f t="shared" si="70"/>
        <v>0</v>
      </c>
      <c r="AJ72" s="8">
        <f t="shared" si="71"/>
        <v>0</v>
      </c>
      <c r="AK72" s="8">
        <f t="shared" si="46"/>
        <v>0</v>
      </c>
      <c r="AL72" s="8">
        <f t="shared" si="47"/>
        <v>0</v>
      </c>
      <c r="AM72" s="8">
        <f t="shared" si="72"/>
        <v>0</v>
      </c>
      <c r="AN72" s="8">
        <f t="shared" si="73"/>
        <v>0</v>
      </c>
      <c r="AO72" s="8">
        <f>IFERROR(VLOOKUP(A72,PERSAMAAN!B:D,3,0),AN72)</f>
        <v>0</v>
      </c>
      <c r="AP72" s="1"/>
      <c r="AQ72" s="8">
        <f t="shared" si="48"/>
        <v>0</v>
      </c>
      <c r="AR72" s="8" t="str">
        <f>IF(AQ72=0,"-",VLOOKUP(A72,FR_HITUNG_MINMAX!A:H,8,0))</f>
        <v>-</v>
      </c>
      <c r="AS72" s="1"/>
      <c r="AT72" s="8" t="str">
        <f t="shared" si="49"/>
        <v>-</v>
      </c>
      <c r="AU72" s="12">
        <f t="shared" si="50"/>
        <v>0</v>
      </c>
      <c r="AV72" s="12">
        <f t="shared" si="51"/>
        <v>0</v>
      </c>
      <c r="AW72" s="8">
        <f t="shared" si="74"/>
        <v>1</v>
      </c>
      <c r="AX72" s="1"/>
      <c r="AY72" s="8">
        <f t="shared" si="52"/>
        <v>1</v>
      </c>
      <c r="AZ72" s="8" t="str">
        <f>IF(AY72=0,"-",VLOOKUP(A72,FR_HITUNG_MINMAX!A:I,9,0))</f>
        <v>NSA</v>
      </c>
      <c r="BB72" s="8" t="str">
        <f t="shared" si="53"/>
        <v>NSA</v>
      </c>
      <c r="BC72" s="12">
        <f t="shared" si="54"/>
        <v>18500</v>
      </c>
      <c r="BD72" s="12">
        <f t="shared" si="55"/>
        <v>57564082.685275108</v>
      </c>
      <c r="BE72" s="16"/>
      <c r="BF72" s="8">
        <f>SUMIF('REALISASI ORDER'!C:C,A72,'REALISASI ORDER'!E:E)</f>
        <v>0</v>
      </c>
      <c r="BG72" s="8">
        <f t="shared" si="75"/>
        <v>2</v>
      </c>
      <c r="BH72" s="8">
        <f t="shared" si="56"/>
        <v>2</v>
      </c>
      <c r="BI72" s="8">
        <f t="shared" si="57"/>
        <v>1</v>
      </c>
      <c r="BJ72" s="8">
        <f t="shared" si="76"/>
        <v>0</v>
      </c>
      <c r="BK72" s="33">
        <f t="shared" si="77"/>
        <v>1</v>
      </c>
      <c r="BL72" s="33">
        <f t="shared" si="58"/>
        <v>0</v>
      </c>
      <c r="BM72" s="33">
        <f t="shared" si="59"/>
        <v>0</v>
      </c>
      <c r="BN72" s="33">
        <f t="shared" si="78"/>
        <v>0</v>
      </c>
      <c r="BO72" s="8">
        <f t="shared" si="60"/>
        <v>0</v>
      </c>
      <c r="BP72" s="8">
        <f t="shared" si="61"/>
        <v>0</v>
      </c>
      <c r="BQ72" s="8">
        <f t="shared" si="62"/>
        <v>0</v>
      </c>
      <c r="BR72" s="8">
        <f>IFERROR(ROUNDDOWN(BF72*BN72/(BK72+BL72+BM72+BN),0),0)</f>
        <v>0</v>
      </c>
      <c r="BS72" s="8" t="str">
        <f t="shared" si="63"/>
        <v>22105-KVB-900</v>
      </c>
      <c r="BT72" s="8">
        <f>SUMIF(FR_HITUNG_MINMAX!A:A,ORDER!A72,FR_HITUNG_MINMAX!AS:AS)</f>
        <v>3</v>
      </c>
      <c r="BU72" s="8">
        <f t="shared" si="79"/>
        <v>0</v>
      </c>
      <c r="BV72" s="8" t="str">
        <f t="shared" si="64"/>
        <v>-</v>
      </c>
      <c r="BW72" s="8" t="str">
        <f>VLOOKUP(A72,'STOK PESALAKAN'!A:F,6,0)</f>
        <v/>
      </c>
    </row>
    <row r="73" spans="1:75" ht="15" customHeight="1">
      <c r="A73" s="41" t="s">
        <v>224</v>
      </c>
      <c r="B73" s="99">
        <f>IFERROR(IFERROR(VLOOKUP(A73,'STOK PACUL'!C:H,6,0),VLOOKUP(A73,'KATEGORI PACUL'!A:C,3,0)),0)</f>
        <v>2</v>
      </c>
      <c r="C73" s="8">
        <f>IFERROR(VLOOKUP(A73,'KATEGORI PACUL'!A:D,4,0),0)</f>
        <v>2</v>
      </c>
      <c r="D73" s="99">
        <f>IFERROR(IFERROR(VLOOKUP(A73,'STOK PESALAKAN'!C:H,6,0),VLOOKUP(A73,'KATEGORI PESALAKAN'!A:C,3,0)),0)</f>
        <v>1</v>
      </c>
      <c r="E73" s="8">
        <f>IFERROR(VLOOKUP(A73,'KATEGORI PESALAKAN'!A:D,4,0),0)</f>
        <v>0</v>
      </c>
      <c r="F73" s="99">
        <f>IFERROR(IFERROR(VLOOKUP(A73,'STOK CIKDITIRO'!C:H,6,0),VLOOKUP(A73,'KATEGORI CIKDITIRO'!A:C,3,0)),0)</f>
        <v>2</v>
      </c>
      <c r="G73" s="8">
        <f>IFERROR(VLOOKUP(A73,'KATEGORI CIKDITIRO'!A:D,4,0),0)</f>
        <v>0</v>
      </c>
      <c r="H73" s="99">
        <f>IFERROR(IFERROR(VLOOKUP(A73,'STOK TRAYEMAN'!C:H,6,0),VLOOKUP(A73,'KATEGORI TRAYEMAN'!A:C,3,0)),0)</f>
        <v>0</v>
      </c>
      <c r="I73" s="8">
        <f>IFERROR(VLOOKUP(A73,'KATEGORI TRAYEMAN'!A:D,4,0),0)</f>
        <v>0</v>
      </c>
      <c r="J73" s="8" t="str">
        <f>IFERROR(VLOOKUP(A73,'NOSTOK PACUL'!A:C,3,0),IFERROR(IF(VLOOKUP(A73,'STOK PACUL'!A:B,2,0)="NOSTOK","E",VLOOKUP(A73,'KATEGORI PACUL'!A:B,2,0)),"E"))</f>
        <v>C</v>
      </c>
      <c r="K73" s="8" t="str">
        <f>IFERROR(VLOOKUP(A73,'NOSTOK PESALAKAN'!A:C,3,0),IFERROR(IF(VLOOKUP(A73,'STOK PESALAKAN'!A:B,2,0)="NOSTOK","E",VLOOKUP(A73,'KATEGORI PESALAKAN'!A:B,2,0)),"E"))</f>
        <v>E</v>
      </c>
      <c r="L73" s="8" t="str">
        <f>IFERROR(VLOOKUP(A73,'NOSTOK CIKDITIRO'!A:C,3,0),IFERROR(IF(VLOOKUP(A73,'STOK CIKDITIRO'!A:B,2,0)="NOSTOK","E",VLOOKUP(A73,'KATEGORI CIKDITIRO'!A:B,2,0)),"E"))</f>
        <v>E</v>
      </c>
      <c r="M73" s="8" t="str">
        <f>IFERROR(VLOOKUP(A73,'NOSTOK TRAYEMAN'!A:C,3,0),IFERROR(IF(VLOOKUP(A73,'STOK TRAYEMAN'!A:B,2,0)="NOSTOK","E",VLOOKUP(A73,'KATEGORI TRAYEMAN'!A:B,2,0)),"E"))</f>
        <v>E</v>
      </c>
      <c r="N73" s="8" t="str">
        <f>IFERROR(VLOOKUP(A73,FR_HITUNG_MINMAX!A:B,2,0),0)</f>
        <v>BOSH PULLY / BOSH ROLLER H.BEAT CARBU / BEAT FI NON ESP ORI</v>
      </c>
      <c r="O73" s="8" t="str">
        <f>IFERROR(VLOOKUP(A73,FR_HITUNG_MINMAX!A:D,4,0),0)</f>
        <v>ORISIN</v>
      </c>
      <c r="P73" s="8">
        <f>IFERROR(VLOOKUP(A73,FR_HITUNG_MINMAX!A:G,7,0),1)</f>
        <v>1</v>
      </c>
      <c r="Q73" s="11">
        <f>IFERROR(VLOOKUP(A73,FR_HITUNG_MINMAX!A:J,10,0),1)</f>
        <v>1</v>
      </c>
      <c r="R73" s="8">
        <f>IFERROR(VLOOKUP(A73,FR_HITUNG_MINMAX!A:K,11,0),1)</f>
        <v>1</v>
      </c>
      <c r="S73" s="12">
        <f>IFERROR(VLOOKUP(A73,FR_HITUNG_MINMAX!A:F,6,0),0)</f>
        <v>29000</v>
      </c>
      <c r="T73" s="8">
        <f t="shared" si="65"/>
        <v>0</v>
      </c>
      <c r="U73" s="8">
        <f t="shared" si="40"/>
        <v>1</v>
      </c>
      <c r="V73" s="8">
        <f t="shared" si="41"/>
        <v>2</v>
      </c>
      <c r="W73" s="8">
        <f t="shared" si="66"/>
        <v>0</v>
      </c>
      <c r="X73" s="8">
        <f t="shared" si="67"/>
        <v>0</v>
      </c>
      <c r="Y73" s="16"/>
      <c r="Z73" s="15">
        <f t="shared" si="42"/>
        <v>0</v>
      </c>
      <c r="AA73" s="8">
        <f t="shared" si="68"/>
        <v>0</v>
      </c>
      <c r="AB73" s="16"/>
      <c r="AC73" s="15">
        <f t="shared" si="43"/>
        <v>0</v>
      </c>
      <c r="AD73" s="8">
        <f t="shared" si="44"/>
        <v>0</v>
      </c>
      <c r="AE73" s="16"/>
      <c r="AF73" s="15">
        <f t="shared" si="45"/>
        <v>0</v>
      </c>
      <c r="AG73" s="15">
        <f t="shared" si="69"/>
        <v>0</v>
      </c>
      <c r="AH73" s="16"/>
      <c r="AI73" s="15">
        <f t="shared" si="70"/>
        <v>0</v>
      </c>
      <c r="AJ73" s="8">
        <f t="shared" si="71"/>
        <v>2</v>
      </c>
      <c r="AK73" s="8">
        <f t="shared" si="46"/>
        <v>0</v>
      </c>
      <c r="AL73" s="8">
        <f t="shared" si="47"/>
        <v>0</v>
      </c>
      <c r="AM73" s="8">
        <f t="shared" si="72"/>
        <v>0</v>
      </c>
      <c r="AN73" s="8">
        <f t="shared" si="73"/>
        <v>2</v>
      </c>
      <c r="AO73" s="8">
        <f>IFERROR(VLOOKUP(A73,PERSAMAAN!B:D,3,0),AN73)</f>
        <v>0</v>
      </c>
      <c r="AP73" s="1">
        <v>0</v>
      </c>
      <c r="AQ73" s="8">
        <f t="shared" si="48"/>
        <v>0</v>
      </c>
      <c r="AR73" s="8" t="str">
        <f>IF(AQ73=0,"-",VLOOKUP(A73,FR_HITUNG_MINMAX!A:H,8,0))</f>
        <v>-</v>
      </c>
      <c r="AS73" s="1"/>
      <c r="AT73" s="8" t="str">
        <f t="shared" si="49"/>
        <v>-</v>
      </c>
      <c r="AU73" s="12">
        <f t="shared" si="50"/>
        <v>0</v>
      </c>
      <c r="AV73" s="12">
        <f t="shared" si="51"/>
        <v>0</v>
      </c>
      <c r="AW73" s="8">
        <f t="shared" si="74"/>
        <v>-3</v>
      </c>
      <c r="AX73" s="1"/>
      <c r="AY73" s="8">
        <f t="shared" si="52"/>
        <v>0</v>
      </c>
      <c r="AZ73" s="8" t="str">
        <f>IF(AY73=0,"-",VLOOKUP(A73,FR_HITUNG_MINMAX!A:I,9,0))</f>
        <v>-</v>
      </c>
      <c r="BB73" s="8" t="str">
        <f t="shared" si="53"/>
        <v>-</v>
      </c>
      <c r="BC73" s="12">
        <f t="shared" si="54"/>
        <v>0</v>
      </c>
      <c r="BD73" s="12">
        <f t="shared" si="55"/>
        <v>0</v>
      </c>
      <c r="BE73" s="16"/>
      <c r="BF73" s="8">
        <f>SUMIF('REALISASI ORDER'!C:C,A73,'REALISASI ORDER'!E:E)</f>
        <v>0</v>
      </c>
      <c r="BG73" s="8">
        <f t="shared" si="75"/>
        <v>2</v>
      </c>
      <c r="BH73" s="8">
        <f t="shared" si="56"/>
        <v>1</v>
      </c>
      <c r="BI73" s="8">
        <f t="shared" si="57"/>
        <v>2</v>
      </c>
      <c r="BJ73" s="8">
        <f t="shared" si="76"/>
        <v>0</v>
      </c>
      <c r="BK73" s="33">
        <f t="shared" si="77"/>
        <v>2</v>
      </c>
      <c r="BL73" s="33">
        <f t="shared" si="58"/>
        <v>0</v>
      </c>
      <c r="BM73" s="33">
        <f t="shared" si="59"/>
        <v>0</v>
      </c>
      <c r="BN73" s="33">
        <f t="shared" si="78"/>
        <v>0</v>
      </c>
      <c r="BO73" s="8">
        <f t="shared" si="60"/>
        <v>0</v>
      </c>
      <c r="BP73" s="8">
        <f t="shared" si="61"/>
        <v>0</v>
      </c>
      <c r="BQ73" s="8">
        <f t="shared" si="62"/>
        <v>0</v>
      </c>
      <c r="BR73" s="8">
        <f>IFERROR(ROUNDDOWN(BF73*BN73/(BK73+BL73+BM73+BN),0),0)</f>
        <v>0</v>
      </c>
      <c r="BS73" s="8" t="str">
        <f t="shared" si="63"/>
        <v>22105-KVY-960</v>
      </c>
      <c r="BT73" s="8">
        <f>SUMIF(FR_HITUNG_MINMAX!A:A,ORDER!A73,FR_HITUNG_MINMAX!AS:AS)</f>
        <v>1</v>
      </c>
      <c r="BU73" s="8">
        <f t="shared" si="79"/>
        <v>0</v>
      </c>
      <c r="BV73" s="8" t="str">
        <f t="shared" si="64"/>
        <v>-</v>
      </c>
      <c r="BW73" s="8" t="str">
        <f>VLOOKUP(A73,'STOK PESALAKAN'!A:F,6,0)</f>
        <v>22105-KZL-C00</v>
      </c>
    </row>
    <row r="74" spans="1:75" ht="15" customHeight="1">
      <c r="A74" s="41" t="s">
        <v>225</v>
      </c>
      <c r="B74" s="99">
        <f>IFERROR(IFERROR(VLOOKUP(A74,'STOK PACUL'!C:H,6,0),VLOOKUP(A74,'KATEGORI PACUL'!A:C,3,0)),0)</f>
        <v>3</v>
      </c>
      <c r="C74" s="8">
        <f>IFERROR(VLOOKUP(A74,'KATEGORI PACUL'!A:D,4,0),0)</f>
        <v>3</v>
      </c>
      <c r="D74" s="99">
        <f>IFERROR(IFERROR(VLOOKUP(A74,'STOK PESALAKAN'!C:H,6,0),VLOOKUP(A74,'KATEGORI PESALAKAN'!A:C,3,0)),0)</f>
        <v>2</v>
      </c>
      <c r="E74" s="8">
        <f>IFERROR(VLOOKUP(A74,'KATEGORI PESALAKAN'!A:D,4,0),0)</f>
        <v>4</v>
      </c>
      <c r="F74" s="99">
        <f>IFERROR(IFERROR(VLOOKUP(A74,'STOK CIKDITIRO'!C:H,6,0),VLOOKUP(A74,'KATEGORI CIKDITIRO'!A:C,3,0)),0)</f>
        <v>2</v>
      </c>
      <c r="G74" s="8">
        <f>IFERROR(VLOOKUP(A74,'KATEGORI CIKDITIRO'!A:D,4,0),0)</f>
        <v>2</v>
      </c>
      <c r="H74" s="99">
        <f>IFERROR(IFERROR(VLOOKUP(A74,'STOK TRAYEMAN'!C:H,6,0),VLOOKUP(A74,'KATEGORI TRAYEMAN'!A:C,3,0)),0)</f>
        <v>1</v>
      </c>
      <c r="I74" s="8">
        <f>IFERROR(VLOOKUP(A74,'KATEGORI TRAYEMAN'!A:D,4,0),0)</f>
        <v>1</v>
      </c>
      <c r="J74" s="8" t="str">
        <f>IFERROR(VLOOKUP(A74,'NOSTOK PACUL'!A:C,3,0),IFERROR(IF(VLOOKUP(A74,'STOK PACUL'!A:B,2,0)="NOSTOK","E",VLOOKUP(A74,'KATEGORI PACUL'!A:B,2,0)),"E"))</f>
        <v>B</v>
      </c>
      <c r="K74" s="8" t="str">
        <f>IFERROR(VLOOKUP(A74,'NOSTOK PESALAKAN'!A:C,3,0),IFERROR(IF(VLOOKUP(A74,'STOK PESALAKAN'!A:B,2,0)="NOSTOK","E",VLOOKUP(A74,'KATEGORI PESALAKAN'!A:B,2,0)),"E"))</f>
        <v>B</v>
      </c>
      <c r="L74" s="8" t="str">
        <f>IFERROR(VLOOKUP(A74,'NOSTOK CIKDITIRO'!A:C,3,0),IFERROR(IF(VLOOKUP(A74,'STOK CIKDITIRO'!A:B,2,0)="NOSTOK","E",VLOOKUP(A74,'KATEGORI CIKDITIRO'!A:B,2,0)),"E"))</f>
        <v>B</v>
      </c>
      <c r="M74" s="8" t="str">
        <f>IFERROR(VLOOKUP(A74,'NOSTOK TRAYEMAN'!A:C,3,0),IFERROR(IF(VLOOKUP(A74,'STOK TRAYEMAN'!A:B,2,0)="NOSTOK","E",VLOOKUP(A74,'KATEGORI TRAYEMAN'!A:B,2,0)),"E"))</f>
        <v>D</v>
      </c>
      <c r="N74" s="8" t="str">
        <f>IFERROR(VLOOKUP(A74,FR_HITUNG_MINMAX!A:B,2,0),0)</f>
        <v>BOSH PULLY / BOSH ROLLER H.VARIO 125 ORI</v>
      </c>
      <c r="O74" s="8" t="str">
        <f>IFERROR(VLOOKUP(A74,FR_HITUNG_MINMAX!A:D,4,0),0)</f>
        <v>ORISIN</v>
      </c>
      <c r="P74" s="8">
        <f>IFERROR(VLOOKUP(A74,FR_HITUNG_MINMAX!A:G,7,0),1)</f>
        <v>1</v>
      </c>
      <c r="Q74" s="11">
        <f>IFERROR(VLOOKUP(A74,FR_HITUNG_MINMAX!A:J,10,0),1)</f>
        <v>1</v>
      </c>
      <c r="R74" s="8">
        <f>IFERROR(VLOOKUP(A74,FR_HITUNG_MINMAX!A:K,11,0),1)</f>
        <v>1</v>
      </c>
      <c r="S74" s="12">
        <f>IFERROR(VLOOKUP(A74,FR_HITUNG_MINMAX!A:F,6,0),0)</f>
        <v>46000</v>
      </c>
      <c r="T74" s="8">
        <f t="shared" si="65"/>
        <v>0</v>
      </c>
      <c r="U74" s="8">
        <f t="shared" si="40"/>
        <v>-2</v>
      </c>
      <c r="V74" s="8">
        <f t="shared" si="41"/>
        <v>0</v>
      </c>
      <c r="W74" s="8">
        <f t="shared" si="66"/>
        <v>0</v>
      </c>
      <c r="X74" s="8">
        <f t="shared" si="67"/>
        <v>0</v>
      </c>
      <c r="Y74" s="16"/>
      <c r="Z74" s="15">
        <f t="shared" si="42"/>
        <v>0</v>
      </c>
      <c r="AA74" s="8">
        <f t="shared" si="68"/>
        <v>0</v>
      </c>
      <c r="AB74" s="16"/>
      <c r="AC74" s="15">
        <f t="shared" si="43"/>
        <v>0</v>
      </c>
      <c r="AD74" s="8">
        <f t="shared" si="44"/>
        <v>0</v>
      </c>
      <c r="AE74" s="16"/>
      <c r="AF74" s="15">
        <f t="shared" si="45"/>
        <v>0</v>
      </c>
      <c r="AG74" s="15">
        <f t="shared" si="69"/>
        <v>0</v>
      </c>
      <c r="AH74" s="16"/>
      <c r="AI74" s="15">
        <f t="shared" si="70"/>
        <v>0</v>
      </c>
      <c r="AJ74" s="8">
        <f t="shared" si="71"/>
        <v>0</v>
      </c>
      <c r="AK74" s="8">
        <f t="shared" si="46"/>
        <v>1</v>
      </c>
      <c r="AL74" s="8">
        <f t="shared" si="47"/>
        <v>0</v>
      </c>
      <c r="AM74" s="8">
        <f t="shared" si="72"/>
        <v>0</v>
      </c>
      <c r="AN74" s="8">
        <f t="shared" si="73"/>
        <v>1</v>
      </c>
      <c r="AO74" s="8">
        <f>IFERROR(VLOOKUP(A74,PERSAMAAN!B:D,3,0),AN74)</f>
        <v>1</v>
      </c>
      <c r="AP74" s="1">
        <v>2</v>
      </c>
      <c r="AQ74" s="8">
        <f t="shared" si="48"/>
        <v>2</v>
      </c>
      <c r="AR74" s="8" t="str">
        <f>IF(AQ74=0,"-",VLOOKUP(A74,FR_HITUNG_MINMAX!A:H,8,0))</f>
        <v/>
      </c>
      <c r="AS74" s="1" t="s">
        <v>171</v>
      </c>
      <c r="AT74" s="8" t="str">
        <f t="shared" si="49"/>
        <v>AHASS</v>
      </c>
      <c r="AU74" s="12">
        <f t="shared" si="50"/>
        <v>92000</v>
      </c>
      <c r="AV74" s="12">
        <f t="shared" si="51"/>
        <v>2437200</v>
      </c>
      <c r="AW74" s="8">
        <f t="shared" si="74"/>
        <v>5</v>
      </c>
      <c r="AX74" s="1"/>
      <c r="AY74" s="8">
        <f t="shared" si="52"/>
        <v>5</v>
      </c>
      <c r="AZ74" s="8" t="str">
        <f>IF(AY74=0,"-",VLOOKUP(A74,FR_HITUNG_MINMAX!A:I,9,0))</f>
        <v/>
      </c>
      <c r="BB74" s="8" t="str">
        <f t="shared" si="53"/>
        <v/>
      </c>
      <c r="BC74" s="12">
        <f t="shared" si="54"/>
        <v>230000</v>
      </c>
      <c r="BD74" s="12">
        <f t="shared" si="55"/>
        <v>21965380</v>
      </c>
      <c r="BE74" s="16"/>
      <c r="BF74" s="8">
        <f>SUMIF('REALISASI ORDER'!C:C,A74,'REALISASI ORDER'!E:E)</f>
        <v>0</v>
      </c>
      <c r="BG74" s="8">
        <f t="shared" si="75"/>
        <v>3</v>
      </c>
      <c r="BH74" s="8">
        <f t="shared" si="56"/>
        <v>2</v>
      </c>
      <c r="BI74" s="8">
        <f t="shared" si="57"/>
        <v>2</v>
      </c>
      <c r="BJ74" s="8">
        <f t="shared" si="76"/>
        <v>1</v>
      </c>
      <c r="BK74" s="33">
        <f t="shared" si="77"/>
        <v>0</v>
      </c>
      <c r="BL74" s="33">
        <f t="shared" si="58"/>
        <v>2</v>
      </c>
      <c r="BM74" s="33">
        <f t="shared" si="59"/>
        <v>0</v>
      </c>
      <c r="BN74" s="33">
        <f t="shared" si="78"/>
        <v>0</v>
      </c>
      <c r="BO74" s="8">
        <f t="shared" si="60"/>
        <v>0</v>
      </c>
      <c r="BP74" s="8">
        <f t="shared" si="61"/>
        <v>0</v>
      </c>
      <c r="BQ74" s="8">
        <f t="shared" si="62"/>
        <v>0</v>
      </c>
      <c r="BR74" s="8">
        <f>IFERROR(ROUNDDOWN(BF74*BN74/(BK74+BL74+BM74+BN),0),0)</f>
        <v>0</v>
      </c>
      <c r="BS74" s="8" t="str">
        <f t="shared" si="63"/>
        <v>22105-KWN-900</v>
      </c>
      <c r="BT74" s="8">
        <f>SUMIF(FR_HITUNG_MINMAX!A:A,ORDER!A74,FR_HITUNG_MINMAX!AS:AS)</f>
        <v>5</v>
      </c>
      <c r="BU74" s="8">
        <f t="shared" si="79"/>
        <v>0</v>
      </c>
      <c r="BV74" s="8" t="str">
        <f t="shared" si="64"/>
        <v>AHASS</v>
      </c>
      <c r="BW74" s="8" t="str">
        <f>VLOOKUP(A74,'STOK PESALAKAN'!A:F,6,0)</f>
        <v/>
      </c>
    </row>
    <row r="75" spans="1:75" ht="15" customHeight="1">
      <c r="A75" s="41" t="s">
        <v>226</v>
      </c>
      <c r="B75" s="99">
        <f>IFERROR(IFERROR(VLOOKUP(A75,'STOK PACUL'!C:H,6,0),VLOOKUP(A75,'KATEGORI PACUL'!A:C,3,0)),0)</f>
        <v>0</v>
      </c>
      <c r="C75" s="8">
        <f>IFERROR(VLOOKUP(A75,'KATEGORI PACUL'!A:D,4,0),0)</f>
        <v>0</v>
      </c>
      <c r="D75" s="99">
        <f>IFERROR(IFERROR(VLOOKUP(A75,'STOK PESALAKAN'!C:H,6,0),VLOOKUP(A75,'KATEGORI PESALAKAN'!A:C,3,0)),0)</f>
        <v>3</v>
      </c>
      <c r="E75" s="8">
        <f>IFERROR(VLOOKUP(A75,'KATEGORI PESALAKAN'!A:D,4,0),0)</f>
        <v>2</v>
      </c>
      <c r="F75" s="99">
        <f>IFERROR(IFERROR(VLOOKUP(A75,'STOK CIKDITIRO'!C:H,6,0),VLOOKUP(A75,'KATEGORI CIKDITIRO'!A:C,3,0)),0)</f>
        <v>0</v>
      </c>
      <c r="G75" s="8">
        <f>IFERROR(VLOOKUP(A75,'KATEGORI CIKDITIRO'!A:D,4,0),0)</f>
        <v>2</v>
      </c>
      <c r="H75" s="99">
        <f>IFERROR(IFERROR(VLOOKUP(A75,'STOK TRAYEMAN'!C:H,6,0),VLOOKUP(A75,'KATEGORI TRAYEMAN'!A:C,3,0)),0)</f>
        <v>0</v>
      </c>
      <c r="I75" s="8">
        <f>IFERROR(VLOOKUP(A75,'KATEGORI TRAYEMAN'!A:D,4,0),0)</f>
        <v>0</v>
      </c>
      <c r="J75" s="8" t="str">
        <f>IFERROR(VLOOKUP(A75,'NOSTOK PACUL'!A:C,3,0),IFERROR(IF(VLOOKUP(A75,'STOK PACUL'!A:B,2,0)="NOSTOK","E",VLOOKUP(A75,'KATEGORI PACUL'!A:B,2,0)),"E"))</f>
        <v>E</v>
      </c>
      <c r="K75" s="8" t="str">
        <f>IFERROR(VLOOKUP(A75,'NOSTOK PESALAKAN'!A:C,3,0),IFERROR(IF(VLOOKUP(A75,'STOK PESALAKAN'!A:B,2,0)="NOSTOK","E",VLOOKUP(A75,'KATEGORI PESALAKAN'!A:B,2,0)),"E"))</f>
        <v>D</v>
      </c>
      <c r="L75" s="8" t="str">
        <f>IFERROR(VLOOKUP(A75,'NOSTOK CIKDITIRO'!A:C,3,0),IFERROR(IF(VLOOKUP(A75,'STOK CIKDITIRO'!A:B,2,0)="NOSTOK","E",VLOOKUP(A75,'KATEGORI CIKDITIRO'!A:B,2,0)),"E"))</f>
        <v>D</v>
      </c>
      <c r="M75" s="8" t="str">
        <f>IFERROR(VLOOKUP(A75,'NOSTOK TRAYEMAN'!A:C,3,0),IFERROR(IF(VLOOKUP(A75,'STOK TRAYEMAN'!A:B,2,0)="NOSTOK","E",VLOOKUP(A75,'KATEGORI TRAYEMAN'!A:B,2,0)),"E"))</f>
        <v>E</v>
      </c>
      <c r="N75" s="8" t="str">
        <f>IFERROR(VLOOKUP(A75,FR_HITUNG_MINMAX!A:B,2,0),0)</f>
        <v>BOSH PULLY / BOSH ROLLER H.BEAT CARBU / BEAT FI NON ESP ORI</v>
      </c>
      <c r="O75" s="8" t="str">
        <f>IFERROR(VLOOKUP(A75,FR_HITUNG_MINMAX!A:D,4,0),0)</f>
        <v>ORISIN</v>
      </c>
      <c r="P75" s="8">
        <f>IFERROR(VLOOKUP(A75,FR_HITUNG_MINMAX!A:G,7,0),1)</f>
        <v>1</v>
      </c>
      <c r="Q75" s="11" t="str">
        <f>IFERROR(VLOOKUP(A75,FR_HITUNG_MINMAX!A:J,10,0),1)</f>
        <v>1</v>
      </c>
      <c r="R75" s="8">
        <f>IFERROR(VLOOKUP(A75,FR_HITUNG_MINMAX!A:K,11,0),1)</f>
        <v>1</v>
      </c>
      <c r="S75" s="12">
        <f>IFERROR(VLOOKUP(A75,FR_HITUNG_MINMAX!A:F,6,0),0)</f>
        <v>43500</v>
      </c>
      <c r="T75" s="8">
        <f t="shared" si="65"/>
        <v>0</v>
      </c>
      <c r="U75" s="8">
        <f t="shared" si="40"/>
        <v>1</v>
      </c>
      <c r="V75" s="8">
        <f t="shared" si="41"/>
        <v>-2</v>
      </c>
      <c r="W75" s="8">
        <f t="shared" si="66"/>
        <v>0</v>
      </c>
      <c r="X75" s="8">
        <f t="shared" si="67"/>
        <v>0</v>
      </c>
      <c r="Y75" s="16"/>
      <c r="Z75" s="15">
        <f t="shared" si="42"/>
        <v>0</v>
      </c>
      <c r="AA75" s="8">
        <f t="shared" si="68"/>
        <v>0</v>
      </c>
      <c r="AB75" s="16"/>
      <c r="AC75" s="15">
        <f t="shared" si="43"/>
        <v>0</v>
      </c>
      <c r="AD75" s="8">
        <f t="shared" si="44"/>
        <v>0</v>
      </c>
      <c r="AE75" s="16"/>
      <c r="AF75" s="15">
        <f t="shared" si="45"/>
        <v>0</v>
      </c>
      <c r="AG75" s="15">
        <f t="shared" si="69"/>
        <v>0</v>
      </c>
      <c r="AH75" s="16"/>
      <c r="AI75" s="15">
        <f t="shared" si="70"/>
        <v>0</v>
      </c>
      <c r="AJ75" s="8">
        <f t="shared" si="71"/>
        <v>0</v>
      </c>
      <c r="AK75" s="8">
        <f t="shared" si="46"/>
        <v>0</v>
      </c>
      <c r="AL75" s="8">
        <f t="shared" si="47"/>
        <v>1</v>
      </c>
      <c r="AM75" s="8">
        <f t="shared" si="72"/>
        <v>0</v>
      </c>
      <c r="AN75" s="8">
        <f t="shared" si="73"/>
        <v>1</v>
      </c>
      <c r="AO75" s="8">
        <f>IFERROR(VLOOKUP(A75,PERSAMAAN!B:D,3,0),AN75)</f>
        <v>3</v>
      </c>
      <c r="AP75" s="1">
        <v>0</v>
      </c>
      <c r="AQ75" s="8">
        <f t="shared" si="48"/>
        <v>0</v>
      </c>
      <c r="AR75" s="8" t="str">
        <f>IF(AQ75=0,"-",VLOOKUP(A75,FR_HITUNG_MINMAX!A:H,8,0))</f>
        <v>-</v>
      </c>
      <c r="AS75" s="1"/>
      <c r="AT75" s="8" t="str">
        <f t="shared" si="49"/>
        <v>-</v>
      </c>
      <c r="AU75" s="12">
        <f t="shared" si="50"/>
        <v>0</v>
      </c>
      <c r="AV75" s="12">
        <f t="shared" si="51"/>
        <v>0</v>
      </c>
      <c r="AW75" s="8">
        <f t="shared" si="74"/>
        <v>3</v>
      </c>
      <c r="AX75" s="1"/>
      <c r="AY75" s="8">
        <f t="shared" si="52"/>
        <v>3</v>
      </c>
      <c r="AZ75" s="8" t="str">
        <f>IF(AY75=0,"-",VLOOKUP(A75,FR_HITUNG_MINMAX!A:I,9,0))</f>
        <v>NSA</v>
      </c>
      <c r="BB75" s="8" t="str">
        <f t="shared" si="53"/>
        <v>NSA</v>
      </c>
      <c r="BC75" s="12">
        <f t="shared" si="54"/>
        <v>130500</v>
      </c>
      <c r="BD75" s="12">
        <f t="shared" si="55"/>
        <v>57564082.685275108</v>
      </c>
      <c r="BE75" s="16"/>
      <c r="BF75" s="8">
        <f>SUMIF('REALISASI ORDER'!C:C,A75,'REALISASI ORDER'!E:E)</f>
        <v>0</v>
      </c>
      <c r="BG75" s="8">
        <f t="shared" si="75"/>
        <v>0</v>
      </c>
      <c r="BH75" s="8">
        <f t="shared" si="56"/>
        <v>3</v>
      </c>
      <c r="BI75" s="8">
        <f t="shared" si="57"/>
        <v>0</v>
      </c>
      <c r="BJ75" s="8">
        <f t="shared" si="76"/>
        <v>0</v>
      </c>
      <c r="BK75" s="33">
        <f t="shared" si="77"/>
        <v>0</v>
      </c>
      <c r="BL75" s="33">
        <f t="shared" si="58"/>
        <v>0</v>
      </c>
      <c r="BM75" s="33">
        <f t="shared" si="59"/>
        <v>2</v>
      </c>
      <c r="BN75" s="33">
        <f t="shared" si="78"/>
        <v>0</v>
      </c>
      <c r="BO75" s="8">
        <f t="shared" si="60"/>
        <v>0</v>
      </c>
      <c r="BP75" s="8">
        <f t="shared" si="61"/>
        <v>0</v>
      </c>
      <c r="BQ75" s="8">
        <f t="shared" si="62"/>
        <v>0</v>
      </c>
      <c r="BR75" s="8">
        <f>IFERROR(ROUNDDOWN(BF75*BN75/(BK75+BL75+BM75+BN),0),0)</f>
        <v>0</v>
      </c>
      <c r="BS75" s="8" t="str">
        <f t="shared" si="63"/>
        <v>22105-KZL-C00</v>
      </c>
      <c r="BT75" s="8">
        <f>SUMIF(FR_HITUNG_MINMAX!A:A,ORDER!A75,FR_HITUNG_MINMAX!AS:AS)</f>
        <v>2</v>
      </c>
      <c r="BU75" s="8">
        <f t="shared" si="79"/>
        <v>0</v>
      </c>
      <c r="BV75" s="8" t="str">
        <f t="shared" si="64"/>
        <v>-</v>
      </c>
      <c r="BW75" s="8" t="str">
        <f>VLOOKUP(A75,'STOK PESALAKAN'!A:F,6,0)</f>
        <v>22105-KZL-C00</v>
      </c>
    </row>
    <row r="76" spans="1:75" ht="15" customHeight="1">
      <c r="A76" s="41" t="s">
        <v>227</v>
      </c>
      <c r="B76" s="99">
        <f>IFERROR(IFERROR(VLOOKUP(A76,'STOK PACUL'!C:H,6,0),VLOOKUP(A76,'KATEGORI PACUL'!A:C,3,0)),0)</f>
        <v>0</v>
      </c>
      <c r="C76" s="8">
        <f>IFERROR(VLOOKUP(A76,'KATEGORI PACUL'!A:D,4,0),0)</f>
        <v>0</v>
      </c>
      <c r="D76" s="99">
        <f>IFERROR(IFERROR(VLOOKUP(A76,'STOK PESALAKAN'!C:H,6,0),VLOOKUP(A76,'KATEGORI PESALAKAN'!A:C,3,0)),0)</f>
        <v>5</v>
      </c>
      <c r="E76" s="8">
        <f>IFERROR(VLOOKUP(A76,'KATEGORI PESALAKAN'!A:D,4,0),0)</f>
        <v>0</v>
      </c>
      <c r="F76" s="99">
        <f>IFERROR(IFERROR(VLOOKUP(A76,'STOK CIKDITIRO'!C:H,6,0),VLOOKUP(A76,'KATEGORI CIKDITIRO'!A:C,3,0)),0)</f>
        <v>0</v>
      </c>
      <c r="G76" s="8">
        <f>IFERROR(VLOOKUP(A76,'KATEGORI CIKDITIRO'!A:D,4,0),0)</f>
        <v>1</v>
      </c>
      <c r="H76" s="99">
        <f>IFERROR(IFERROR(VLOOKUP(A76,'STOK TRAYEMAN'!C:H,6,0),VLOOKUP(A76,'KATEGORI TRAYEMAN'!A:C,3,0)),0)</f>
        <v>0</v>
      </c>
      <c r="I76" s="8">
        <f>IFERROR(VLOOKUP(A76,'KATEGORI TRAYEMAN'!A:D,4,0),0)</f>
        <v>0</v>
      </c>
      <c r="J76" s="8" t="str">
        <f>IFERROR(VLOOKUP(A76,'NOSTOK PACUL'!A:C,3,0),IFERROR(IF(VLOOKUP(A76,'STOK PACUL'!A:B,2,0)="NOSTOK","E",VLOOKUP(A76,'KATEGORI PACUL'!A:B,2,0)),"E"))</f>
        <v>E</v>
      </c>
      <c r="K76" s="8" t="str">
        <f>IFERROR(VLOOKUP(A76,'NOSTOK PESALAKAN'!A:C,3,0),IFERROR(IF(VLOOKUP(A76,'STOK PESALAKAN'!A:B,2,0)="NOSTOK","E",VLOOKUP(A76,'KATEGORI PESALAKAN'!A:B,2,0)),"E"))</f>
        <v>E</v>
      </c>
      <c r="L76" s="8" t="str">
        <f>IFERROR(VLOOKUP(A76,'NOSTOK CIKDITIRO'!A:C,3,0),IFERROR(IF(VLOOKUP(A76,'STOK CIKDITIRO'!A:B,2,0)="NOSTOK","E",VLOOKUP(A76,'KATEGORI CIKDITIRO'!A:B,2,0)),"E"))</f>
        <v>D</v>
      </c>
      <c r="M76" s="8" t="str">
        <f>IFERROR(VLOOKUP(A76,'NOSTOK TRAYEMAN'!A:C,3,0),IFERROR(IF(VLOOKUP(A76,'STOK TRAYEMAN'!A:B,2,0)="NOSTOK","E",VLOOKUP(A76,'KATEGORI TRAYEMAN'!A:B,2,0)),"E"))</f>
        <v>E</v>
      </c>
      <c r="N76" s="8" t="str">
        <f>IFERROR(VLOOKUP(A76,FR_HITUNG_MINMAX!A:B,2,0),0)</f>
        <v>RUMAH ROLLER H.BEAT FI ORI</v>
      </c>
      <c r="O76" s="8" t="str">
        <f>IFERROR(VLOOKUP(A76,FR_HITUNG_MINMAX!A:D,4,0),0)</f>
        <v>ORISIN</v>
      </c>
      <c r="P76" s="8">
        <f>IFERROR(VLOOKUP(A76,FR_HITUNG_MINMAX!A:G,7,0),1)</f>
        <v>1</v>
      </c>
      <c r="Q76" s="11" t="str">
        <f>IFERROR(VLOOKUP(A76,FR_HITUNG_MINMAX!A:J,10,0),1)</f>
        <v>1</v>
      </c>
      <c r="R76" s="8">
        <f>IFERROR(VLOOKUP(A76,FR_HITUNG_MINMAX!A:K,11,0),1)</f>
        <v>1</v>
      </c>
      <c r="S76" s="12">
        <f>IFERROR(VLOOKUP(A76,FR_HITUNG_MINMAX!A:F,6,0),0)</f>
        <v>75300</v>
      </c>
      <c r="T76" s="8">
        <f t="shared" si="65"/>
        <v>0</v>
      </c>
      <c r="U76" s="8">
        <f t="shared" si="40"/>
        <v>5</v>
      </c>
      <c r="V76" s="8">
        <f t="shared" si="41"/>
        <v>-1</v>
      </c>
      <c r="W76" s="8">
        <f t="shared" si="66"/>
        <v>0</v>
      </c>
      <c r="X76" s="8">
        <f t="shared" si="67"/>
        <v>0</v>
      </c>
      <c r="Y76" s="16"/>
      <c r="Z76" s="15">
        <f t="shared" si="42"/>
        <v>0</v>
      </c>
      <c r="AA76" s="8">
        <f t="shared" si="68"/>
        <v>0</v>
      </c>
      <c r="AB76" s="16"/>
      <c r="AC76" s="15">
        <f t="shared" si="43"/>
        <v>0</v>
      </c>
      <c r="AD76" s="8">
        <f t="shared" si="44"/>
        <v>0</v>
      </c>
      <c r="AE76" s="16"/>
      <c r="AF76" s="15">
        <f t="shared" si="45"/>
        <v>0</v>
      </c>
      <c r="AG76" s="15">
        <f t="shared" si="69"/>
        <v>0</v>
      </c>
      <c r="AH76" s="16"/>
      <c r="AI76" s="15">
        <f t="shared" si="70"/>
        <v>0</v>
      </c>
      <c r="AJ76" s="8">
        <f t="shared" si="71"/>
        <v>0</v>
      </c>
      <c r="AK76" s="8">
        <f t="shared" si="46"/>
        <v>0</v>
      </c>
      <c r="AL76" s="8">
        <f t="shared" si="47"/>
        <v>1</v>
      </c>
      <c r="AM76" s="8">
        <f t="shared" si="72"/>
        <v>0</v>
      </c>
      <c r="AN76" s="8">
        <f t="shared" si="73"/>
        <v>1</v>
      </c>
      <c r="AO76" s="8">
        <f>IFERROR(VLOOKUP(A76,PERSAMAAN!B:D,3,0),AN76)</f>
        <v>1</v>
      </c>
      <c r="AP76" s="1">
        <v>0</v>
      </c>
      <c r="AQ76" s="8">
        <f t="shared" si="48"/>
        <v>0</v>
      </c>
      <c r="AR76" s="8" t="str">
        <f>IF(AQ76=0,"-",VLOOKUP(A76,FR_HITUNG_MINMAX!A:H,8,0))</f>
        <v>-</v>
      </c>
      <c r="AS76" s="1"/>
      <c r="AT76" s="8" t="str">
        <f t="shared" si="49"/>
        <v>-</v>
      </c>
      <c r="AU76" s="12">
        <f t="shared" si="50"/>
        <v>0</v>
      </c>
      <c r="AV76" s="12">
        <f t="shared" si="51"/>
        <v>0</v>
      </c>
      <c r="AW76" s="8">
        <f t="shared" si="74"/>
        <v>-4</v>
      </c>
      <c r="AX76" s="1"/>
      <c r="AY76" s="8">
        <f t="shared" si="52"/>
        <v>0</v>
      </c>
      <c r="AZ76" s="8" t="str">
        <f>IF(AY76=0,"-",VLOOKUP(A76,FR_HITUNG_MINMAX!A:I,9,0))</f>
        <v>-</v>
      </c>
      <c r="BB76" s="8" t="str">
        <f t="shared" si="53"/>
        <v>-</v>
      </c>
      <c r="BC76" s="12">
        <f t="shared" si="54"/>
        <v>0</v>
      </c>
      <c r="BD76" s="12">
        <f t="shared" si="55"/>
        <v>0</v>
      </c>
      <c r="BE76" s="16"/>
      <c r="BF76" s="8">
        <f>SUMIF('REALISASI ORDER'!C:C,A76,'REALISASI ORDER'!E:E)</f>
        <v>0</v>
      </c>
      <c r="BG76" s="8">
        <f t="shared" si="75"/>
        <v>0</v>
      </c>
      <c r="BH76" s="8">
        <f t="shared" si="56"/>
        <v>5</v>
      </c>
      <c r="BI76" s="8">
        <f t="shared" si="57"/>
        <v>0</v>
      </c>
      <c r="BJ76" s="8">
        <f t="shared" si="76"/>
        <v>0</v>
      </c>
      <c r="BK76" s="33">
        <f t="shared" si="77"/>
        <v>0</v>
      </c>
      <c r="BL76" s="33">
        <f t="shared" si="58"/>
        <v>0</v>
      </c>
      <c r="BM76" s="33">
        <f t="shared" si="59"/>
        <v>1</v>
      </c>
      <c r="BN76" s="33">
        <f t="shared" si="78"/>
        <v>0</v>
      </c>
      <c r="BO76" s="8">
        <f t="shared" si="60"/>
        <v>0</v>
      </c>
      <c r="BP76" s="8">
        <f t="shared" si="61"/>
        <v>0</v>
      </c>
      <c r="BQ76" s="8">
        <f t="shared" si="62"/>
        <v>0</v>
      </c>
      <c r="BR76" s="8">
        <f>IFERROR(ROUNDDOWN(BF76*BN76/(BK76+BL76+BM76+BN),0),0)</f>
        <v>0</v>
      </c>
      <c r="BS76" s="8" t="str">
        <f t="shared" si="63"/>
        <v>22110-GFM-960</v>
      </c>
      <c r="BT76" s="8">
        <f>SUMIF(FR_HITUNG_MINMAX!A:A,ORDER!A76,FR_HITUNG_MINMAX!AS:AS)</f>
        <v>1</v>
      </c>
      <c r="BU76" s="8">
        <f t="shared" si="79"/>
        <v>0</v>
      </c>
      <c r="BV76" s="8" t="str">
        <f t="shared" si="64"/>
        <v>-</v>
      </c>
      <c r="BW76" s="8" t="str">
        <f>VLOOKUP(A76,'STOK PESALAKAN'!A:F,6,0)</f>
        <v>22110-GFM-960</v>
      </c>
    </row>
    <row r="77" spans="1:75" ht="15" customHeight="1">
      <c r="A77" s="41" t="s">
        <v>228</v>
      </c>
      <c r="B77" s="99">
        <f>IFERROR(IFERROR(VLOOKUP(A77,'STOK PACUL'!C:H,6,0),VLOOKUP(A77,'KATEGORI PACUL'!A:C,3,0)),0)</f>
        <v>2</v>
      </c>
      <c r="C77" s="8">
        <f>IFERROR(VLOOKUP(A77,'KATEGORI PACUL'!A:D,4,0),0)</f>
        <v>3</v>
      </c>
      <c r="D77" s="99">
        <f>IFERROR(IFERROR(VLOOKUP(A77,'STOK PESALAKAN'!C:H,6,0),VLOOKUP(A77,'KATEGORI PESALAKAN'!A:C,3,0)),0)</f>
        <v>2</v>
      </c>
      <c r="E77" s="8">
        <f>IFERROR(VLOOKUP(A77,'KATEGORI PESALAKAN'!A:D,4,0),0)</f>
        <v>1</v>
      </c>
      <c r="F77" s="99">
        <f>IFERROR(IFERROR(VLOOKUP(A77,'STOK CIKDITIRO'!C:H,6,0),VLOOKUP(A77,'KATEGORI CIKDITIRO'!A:C,3,0)),0)</f>
        <v>2</v>
      </c>
      <c r="G77" s="8">
        <f>IFERROR(VLOOKUP(A77,'KATEGORI CIKDITIRO'!A:D,4,0),0)</f>
        <v>2</v>
      </c>
      <c r="H77" s="99">
        <f>IFERROR(IFERROR(VLOOKUP(A77,'STOK TRAYEMAN'!C:H,6,0),VLOOKUP(A77,'KATEGORI TRAYEMAN'!A:C,3,0)),0)</f>
        <v>0</v>
      </c>
      <c r="I77" s="8">
        <f>IFERROR(VLOOKUP(A77,'KATEGORI TRAYEMAN'!A:D,4,0),0)</f>
        <v>0</v>
      </c>
      <c r="J77" s="8" t="str">
        <f>IFERROR(VLOOKUP(A77,'NOSTOK PACUL'!A:C,3,0),IFERROR(IF(VLOOKUP(A77,'STOK PACUL'!A:B,2,0)="NOSTOK","E",VLOOKUP(A77,'KATEGORI PACUL'!A:B,2,0)),"E"))</f>
        <v>C</v>
      </c>
      <c r="K77" s="8" t="str">
        <f>IFERROR(VLOOKUP(A77,'NOSTOK PESALAKAN'!A:C,3,0),IFERROR(IF(VLOOKUP(A77,'STOK PESALAKAN'!A:B,2,0)="NOSTOK","E",VLOOKUP(A77,'KATEGORI PESALAKAN'!A:B,2,0)),"E"))</f>
        <v>D</v>
      </c>
      <c r="L77" s="8" t="str">
        <f>IFERROR(VLOOKUP(A77,'NOSTOK CIKDITIRO'!A:C,3,0),IFERROR(IF(VLOOKUP(A77,'STOK CIKDITIRO'!A:B,2,0)="NOSTOK","E",VLOOKUP(A77,'KATEGORI CIKDITIRO'!A:B,2,0)),"E"))</f>
        <v>D</v>
      </c>
      <c r="M77" s="8" t="str">
        <f>IFERROR(VLOOKUP(A77,'NOSTOK TRAYEMAN'!A:C,3,0),IFERROR(IF(VLOOKUP(A77,'STOK TRAYEMAN'!A:B,2,0)="NOSTOK","E",VLOOKUP(A77,'KATEGORI TRAYEMAN'!A:B,2,0)),"E"))</f>
        <v>E</v>
      </c>
      <c r="N77" s="8" t="str">
        <f>IFERROR(VLOOKUP(A77,FR_HITUNG_MINMAX!A:B,2,0),0)</f>
        <v>RUMAH ROLLER H.GENIO/ BEAT LED ORI</v>
      </c>
      <c r="O77" s="8" t="str">
        <f>IFERROR(VLOOKUP(A77,FR_HITUNG_MINMAX!A:D,4,0),0)</f>
        <v>ORISIN</v>
      </c>
      <c r="P77" s="8">
        <f>IFERROR(VLOOKUP(A77,FR_HITUNG_MINMAX!A:G,7,0),1)</f>
        <v>1</v>
      </c>
      <c r="Q77" s="11">
        <f>IFERROR(VLOOKUP(A77,FR_HITUNG_MINMAX!A:J,10,0),1)</f>
        <v>1</v>
      </c>
      <c r="R77" s="8">
        <f>IFERROR(VLOOKUP(A77,FR_HITUNG_MINMAX!A:K,11,0),1)</f>
        <v>1</v>
      </c>
      <c r="S77" s="12">
        <f>IFERROR(VLOOKUP(A77,FR_HITUNG_MINMAX!A:F,6,0),0)</f>
        <v>62000</v>
      </c>
      <c r="T77" s="8">
        <f t="shared" si="65"/>
        <v>-1</v>
      </c>
      <c r="U77" s="8">
        <f t="shared" si="40"/>
        <v>1</v>
      </c>
      <c r="V77" s="8">
        <f t="shared" si="41"/>
        <v>0</v>
      </c>
      <c r="W77" s="8">
        <f t="shared" si="66"/>
        <v>0</v>
      </c>
      <c r="X77" s="8">
        <f t="shared" si="67"/>
        <v>0</v>
      </c>
      <c r="Y77" s="16"/>
      <c r="Z77" s="15">
        <f t="shared" si="42"/>
        <v>0</v>
      </c>
      <c r="AA77" s="8">
        <f t="shared" si="68"/>
        <v>1</v>
      </c>
      <c r="AB77" s="16"/>
      <c r="AC77" s="15">
        <f t="shared" si="43"/>
        <v>0</v>
      </c>
      <c r="AD77" s="8">
        <f t="shared" si="44"/>
        <v>0</v>
      </c>
      <c r="AE77" s="16"/>
      <c r="AF77" s="15">
        <f t="shared" si="45"/>
        <v>0</v>
      </c>
      <c r="AG77" s="15">
        <f t="shared" si="69"/>
        <v>0</v>
      </c>
      <c r="AH77" s="16"/>
      <c r="AI77" s="15">
        <f t="shared" si="70"/>
        <v>0</v>
      </c>
      <c r="AJ77" s="8">
        <f t="shared" si="71"/>
        <v>0</v>
      </c>
      <c r="AK77" s="8">
        <f t="shared" si="46"/>
        <v>0</v>
      </c>
      <c r="AL77" s="8">
        <f t="shared" si="47"/>
        <v>0</v>
      </c>
      <c r="AM77" s="8">
        <f t="shared" si="72"/>
        <v>0</v>
      </c>
      <c r="AN77" s="8">
        <f t="shared" si="73"/>
        <v>0</v>
      </c>
      <c r="AO77" s="8">
        <f>IFERROR(VLOOKUP(A77,PERSAMAAN!B:D,3,0),AN77)</f>
        <v>0</v>
      </c>
      <c r="AP77" s="1">
        <v>1</v>
      </c>
      <c r="AQ77" s="8">
        <f t="shared" si="48"/>
        <v>1</v>
      </c>
      <c r="AR77" s="8" t="str">
        <f>IF(AQ77=0,"-",VLOOKUP(A77,FR_HITUNG_MINMAX!A:H,8,0))</f>
        <v>SLT</v>
      </c>
      <c r="AS77" s="1" t="s">
        <v>30</v>
      </c>
      <c r="AT77" s="8" t="str">
        <f t="shared" si="49"/>
        <v>GSM</v>
      </c>
      <c r="AU77" s="12">
        <f t="shared" si="50"/>
        <v>62000</v>
      </c>
      <c r="AV77" s="12">
        <f t="shared" si="51"/>
        <v>2132750</v>
      </c>
      <c r="AW77" s="8">
        <f t="shared" si="74"/>
        <v>2</v>
      </c>
      <c r="AX77" s="1"/>
      <c r="AY77" s="8">
        <f t="shared" si="52"/>
        <v>2</v>
      </c>
      <c r="AZ77" s="8" t="str">
        <f>IF(AY77=0,"-",VLOOKUP(A77,FR_HITUNG_MINMAX!A:I,9,0))</f>
        <v>NSA</v>
      </c>
      <c r="BB77" s="8" t="str">
        <f t="shared" si="53"/>
        <v>NSA</v>
      </c>
      <c r="BC77" s="12">
        <f t="shared" si="54"/>
        <v>124000</v>
      </c>
      <c r="BD77" s="12">
        <f t="shared" si="55"/>
        <v>57564082.685275108</v>
      </c>
      <c r="BE77" s="16"/>
      <c r="BF77" s="8">
        <f>SUMIF('REALISASI ORDER'!C:C,A77,'REALISASI ORDER'!E:E)</f>
        <v>0</v>
      </c>
      <c r="BG77" s="8">
        <f t="shared" si="75"/>
        <v>2</v>
      </c>
      <c r="BH77" s="8">
        <f t="shared" si="56"/>
        <v>2</v>
      </c>
      <c r="BI77" s="8">
        <f t="shared" si="57"/>
        <v>2</v>
      </c>
      <c r="BJ77" s="8">
        <f t="shared" si="76"/>
        <v>0</v>
      </c>
      <c r="BK77" s="33">
        <f t="shared" si="77"/>
        <v>1</v>
      </c>
      <c r="BL77" s="33">
        <f t="shared" si="58"/>
        <v>0</v>
      </c>
      <c r="BM77" s="33">
        <f t="shared" si="59"/>
        <v>0</v>
      </c>
      <c r="BN77" s="33">
        <f t="shared" si="78"/>
        <v>0</v>
      </c>
      <c r="BO77" s="8">
        <f t="shared" si="60"/>
        <v>0</v>
      </c>
      <c r="BP77" s="8">
        <f t="shared" si="61"/>
        <v>0</v>
      </c>
      <c r="BQ77" s="8">
        <f t="shared" si="62"/>
        <v>0</v>
      </c>
      <c r="BR77" s="8">
        <f>IFERROR(ROUNDDOWN(BF77*BN77/(BK77+BL77+BM77+BN),0),0)</f>
        <v>0</v>
      </c>
      <c r="BS77" s="8" t="str">
        <f t="shared" si="63"/>
        <v>22110-K0J-N00</v>
      </c>
      <c r="BT77" s="8">
        <f>SUMIF(FR_HITUNG_MINMAX!A:A,ORDER!A77,FR_HITUNG_MINMAX!AS:AS)</f>
        <v>4</v>
      </c>
      <c r="BU77" s="8">
        <f t="shared" si="79"/>
        <v>0</v>
      </c>
      <c r="BV77" s="8" t="str">
        <f t="shared" si="64"/>
        <v>GSM</v>
      </c>
      <c r="BW77" s="8" t="str">
        <f>VLOOKUP(A77,'STOK PESALAKAN'!A:F,6,0)</f>
        <v/>
      </c>
    </row>
    <row r="78" spans="1:75" ht="15" customHeight="1">
      <c r="A78" s="41" t="s">
        <v>1959</v>
      </c>
      <c r="B78" s="99">
        <f>IFERROR(IFERROR(VLOOKUP(A78,'STOK PACUL'!C:H,6,0),VLOOKUP(A78,'KATEGORI PACUL'!A:C,3,0)),0)</f>
        <v>0</v>
      </c>
      <c r="C78" s="8">
        <f>IFERROR(VLOOKUP(A78,'KATEGORI PACUL'!A:D,4,0),0)</f>
        <v>0</v>
      </c>
      <c r="D78" s="99">
        <f>IFERROR(IFERROR(VLOOKUP(A78,'STOK PESALAKAN'!C:H,6,0),VLOOKUP(A78,'KATEGORI PESALAKAN'!A:C,3,0)),0)</f>
        <v>0</v>
      </c>
      <c r="E78" s="8">
        <f>IFERROR(VLOOKUP(A78,'KATEGORI PESALAKAN'!A:D,4,0),0)</f>
        <v>1</v>
      </c>
      <c r="F78" s="99">
        <f>IFERROR(IFERROR(VLOOKUP(A78,'STOK CIKDITIRO'!C:H,6,0),VLOOKUP(A78,'KATEGORI CIKDITIRO'!A:C,3,0)),0)</f>
        <v>1</v>
      </c>
      <c r="G78" s="8">
        <f>IFERROR(VLOOKUP(A78,'KATEGORI CIKDITIRO'!A:D,4,0),0)</f>
        <v>1</v>
      </c>
      <c r="H78" s="99">
        <f>IFERROR(IFERROR(VLOOKUP(A78,'STOK TRAYEMAN'!C:H,6,0),VLOOKUP(A78,'KATEGORI TRAYEMAN'!A:C,3,0)),0)</f>
        <v>1</v>
      </c>
      <c r="I78" s="8">
        <f>IFERROR(VLOOKUP(A78,'KATEGORI TRAYEMAN'!A:D,4,0),0)</f>
        <v>0</v>
      </c>
      <c r="J78" s="8" t="str">
        <f>IFERROR(VLOOKUP(A78,'NOSTOK PACUL'!A:C,3,0),IFERROR(IF(VLOOKUP(A78,'STOK PACUL'!A:B,2,0)="NOSTOK","E",VLOOKUP(A78,'KATEGORI PACUL'!A:B,2,0)),"E"))</f>
        <v>E</v>
      </c>
      <c r="K78" s="8" t="str">
        <f>IFERROR(VLOOKUP(A78,'NOSTOK PESALAKAN'!A:C,3,0),IFERROR(IF(VLOOKUP(A78,'STOK PESALAKAN'!A:B,2,0)="NOSTOK","E",VLOOKUP(A78,'KATEGORI PESALAKAN'!A:B,2,0)),"E"))</f>
        <v>D</v>
      </c>
      <c r="L78" s="8" t="str">
        <f>IFERROR(VLOOKUP(A78,'NOSTOK CIKDITIRO'!A:C,3,0),IFERROR(IF(VLOOKUP(A78,'STOK CIKDITIRO'!A:B,2,0)="NOSTOK","E",VLOOKUP(A78,'KATEGORI CIKDITIRO'!A:B,2,0)),"E"))</f>
        <v>D</v>
      </c>
      <c r="M78" s="8" t="str">
        <f>IFERROR(VLOOKUP(A78,'NOSTOK TRAYEMAN'!A:C,3,0),IFERROR(IF(VLOOKUP(A78,'STOK TRAYEMAN'!A:B,2,0)="NOSTOK","E",VLOOKUP(A78,'KATEGORI TRAYEMAN'!A:B,2,0)),"E"))</f>
        <v>E</v>
      </c>
      <c r="N78" s="8" t="str">
        <f>IFERROR(VLOOKUP(A78,FR_HITUNG_MINMAX!A:B,2,0),0)</f>
        <v>RUMAH ROLLER H.VARIO 150 ORI</v>
      </c>
      <c r="O78" s="8" t="str">
        <f>IFERROR(VLOOKUP(A78,FR_HITUNG_MINMAX!A:D,4,0),0)</f>
        <v>ORISIN</v>
      </c>
      <c r="P78" s="8">
        <f>IFERROR(VLOOKUP(A78,FR_HITUNG_MINMAX!A:G,7,0),1)</f>
        <v>1</v>
      </c>
      <c r="Q78" s="11">
        <f>IFERROR(VLOOKUP(A78,FR_HITUNG_MINMAX!A:J,10,0),1)</f>
        <v>1</v>
      </c>
      <c r="R78" s="8">
        <f>IFERROR(VLOOKUP(A78,FR_HITUNG_MINMAX!A:K,11,0),1)</f>
        <v>1</v>
      </c>
      <c r="S78" s="12">
        <f>IFERROR(VLOOKUP(A78,FR_HITUNG_MINMAX!A:F,6,0),0)</f>
        <v>80500</v>
      </c>
      <c r="T78" s="8">
        <f t="shared" si="65"/>
        <v>0</v>
      </c>
      <c r="U78" s="8">
        <f t="shared" si="40"/>
        <v>-1</v>
      </c>
      <c r="V78" s="8">
        <f t="shared" si="41"/>
        <v>0</v>
      </c>
      <c r="W78" s="8">
        <f t="shared" si="66"/>
        <v>1</v>
      </c>
      <c r="X78" s="8">
        <f t="shared" si="67"/>
        <v>0</v>
      </c>
      <c r="Y78" s="16"/>
      <c r="Z78" s="15">
        <f t="shared" si="42"/>
        <v>0</v>
      </c>
      <c r="AA78" s="8">
        <f t="shared" si="68"/>
        <v>0</v>
      </c>
      <c r="AB78" s="16"/>
      <c r="AC78" s="15">
        <f t="shared" si="43"/>
        <v>0</v>
      </c>
      <c r="AD78" s="8">
        <f t="shared" si="44"/>
        <v>0</v>
      </c>
      <c r="AE78" s="16"/>
      <c r="AF78" s="15">
        <f t="shared" si="45"/>
        <v>0</v>
      </c>
      <c r="AG78" s="15">
        <f t="shared" si="69"/>
        <v>0</v>
      </c>
      <c r="AH78" s="16"/>
      <c r="AI78" s="15">
        <f t="shared" si="70"/>
        <v>0</v>
      </c>
      <c r="AJ78" s="8">
        <f t="shared" si="71"/>
        <v>0</v>
      </c>
      <c r="AK78" s="8">
        <f t="shared" si="46"/>
        <v>1</v>
      </c>
      <c r="AL78" s="8">
        <f t="shared" si="47"/>
        <v>0</v>
      </c>
      <c r="AM78" s="8">
        <f t="shared" si="72"/>
        <v>0</v>
      </c>
      <c r="AN78" s="8">
        <f t="shared" si="73"/>
        <v>1</v>
      </c>
      <c r="AO78" s="8">
        <f>IFERROR(VLOOKUP(A78,PERSAMAAN!B:D,3,0),AN78)</f>
        <v>3</v>
      </c>
      <c r="AP78" s="1">
        <v>0</v>
      </c>
      <c r="AQ78" s="8">
        <f t="shared" si="48"/>
        <v>0</v>
      </c>
      <c r="AR78" s="8" t="str">
        <f>IF(AQ78=0,"-",VLOOKUP(A78,FR_HITUNG_MINMAX!A:H,8,0))</f>
        <v>-</v>
      </c>
      <c r="AS78" s="1"/>
      <c r="AT78" s="8" t="str">
        <f t="shared" si="49"/>
        <v>-</v>
      </c>
      <c r="AU78" s="12">
        <f t="shared" si="50"/>
        <v>0</v>
      </c>
      <c r="AV78" s="12">
        <f t="shared" si="51"/>
        <v>0</v>
      </c>
      <c r="AW78" s="8">
        <f t="shared" si="74"/>
        <v>0</v>
      </c>
      <c r="AX78" s="1"/>
      <c r="AY78" s="8">
        <f t="shared" si="52"/>
        <v>0</v>
      </c>
      <c r="AZ78" s="8" t="str">
        <f>IF(AY78=0,"-",VLOOKUP(A78,FR_HITUNG_MINMAX!A:I,9,0))</f>
        <v>-</v>
      </c>
      <c r="BB78" s="8" t="str">
        <f t="shared" si="53"/>
        <v>-</v>
      </c>
      <c r="BC78" s="12">
        <f t="shared" si="54"/>
        <v>0</v>
      </c>
      <c r="BD78" s="12">
        <f t="shared" si="55"/>
        <v>0</v>
      </c>
      <c r="BE78" s="16"/>
      <c r="BF78" s="8">
        <f>SUMIF('REALISASI ORDER'!C:C,A78,'REALISASI ORDER'!E:E)</f>
        <v>0</v>
      </c>
      <c r="BG78" s="8">
        <f t="shared" si="75"/>
        <v>0</v>
      </c>
      <c r="BH78" s="8">
        <f t="shared" si="56"/>
        <v>0</v>
      </c>
      <c r="BI78" s="8">
        <f t="shared" si="57"/>
        <v>1</v>
      </c>
      <c r="BJ78" s="8">
        <f t="shared" si="76"/>
        <v>1</v>
      </c>
      <c r="BK78" s="33">
        <f t="shared" si="77"/>
        <v>0</v>
      </c>
      <c r="BL78" s="33">
        <f t="shared" si="58"/>
        <v>1</v>
      </c>
      <c r="BM78" s="33">
        <f t="shared" si="59"/>
        <v>0</v>
      </c>
      <c r="BN78" s="33">
        <f t="shared" si="78"/>
        <v>0</v>
      </c>
      <c r="BO78" s="8">
        <f t="shared" si="60"/>
        <v>0</v>
      </c>
      <c r="BP78" s="8">
        <f t="shared" si="61"/>
        <v>0</v>
      </c>
      <c r="BQ78" s="8">
        <f t="shared" si="62"/>
        <v>0</v>
      </c>
      <c r="BR78" s="8">
        <f>IFERROR(ROUNDDOWN(BF78*BN78/(BK78+BL78+BM78+BN),0),0)</f>
        <v>0</v>
      </c>
      <c r="BS78" s="8" t="str">
        <f t="shared" si="63"/>
        <v>22110-K36-A00</v>
      </c>
      <c r="BT78" s="8">
        <f>SUMIF(FR_HITUNG_MINMAX!A:A,ORDER!A78,FR_HITUNG_MINMAX!AS:AS)</f>
        <v>2</v>
      </c>
      <c r="BU78" s="8">
        <f t="shared" si="79"/>
        <v>0</v>
      </c>
      <c r="BV78" s="8" t="str">
        <f t="shared" si="64"/>
        <v>-</v>
      </c>
      <c r="BW78" s="8" t="str">
        <f>VLOOKUP(A78,'STOK PESALAKAN'!A:F,6,0)</f>
        <v>22110-K36-A00</v>
      </c>
    </row>
    <row r="79" spans="1:75" ht="15" customHeight="1">
      <c r="A79" s="41" t="s">
        <v>229</v>
      </c>
      <c r="B79" s="99">
        <f>IFERROR(IFERROR(VLOOKUP(A79,'STOK PACUL'!C:H,6,0),VLOOKUP(A79,'KATEGORI PACUL'!A:C,3,0)),0)</f>
        <v>5</v>
      </c>
      <c r="C79" s="8">
        <f>IFERROR(VLOOKUP(A79,'KATEGORI PACUL'!A:D,4,0),0)</f>
        <v>5</v>
      </c>
      <c r="D79" s="99">
        <f>IFERROR(IFERROR(VLOOKUP(A79,'STOK PESALAKAN'!C:H,6,0),VLOOKUP(A79,'KATEGORI PESALAKAN'!A:C,3,0)),0)</f>
        <v>8</v>
      </c>
      <c r="E79" s="8">
        <f>IFERROR(VLOOKUP(A79,'KATEGORI PESALAKAN'!A:D,4,0),0)</f>
        <v>4</v>
      </c>
      <c r="F79" s="99">
        <f>IFERROR(IFERROR(VLOOKUP(A79,'STOK CIKDITIRO'!C:H,6,0),VLOOKUP(A79,'KATEGORI CIKDITIRO'!A:C,3,0)),0)</f>
        <v>3</v>
      </c>
      <c r="G79" s="8">
        <f>IFERROR(VLOOKUP(A79,'KATEGORI CIKDITIRO'!A:D,4,0),0)</f>
        <v>5</v>
      </c>
      <c r="H79" s="99">
        <f>IFERROR(IFERROR(VLOOKUP(A79,'STOK TRAYEMAN'!C:H,6,0),VLOOKUP(A79,'KATEGORI TRAYEMAN'!A:C,3,0)),0)</f>
        <v>1</v>
      </c>
      <c r="I79" s="8">
        <f>IFERROR(VLOOKUP(A79,'KATEGORI TRAYEMAN'!A:D,4,0),0)</f>
        <v>1</v>
      </c>
      <c r="J79" s="8" t="str">
        <f>IFERROR(VLOOKUP(A79,'NOSTOK PACUL'!A:C,3,0),IFERROR(IF(VLOOKUP(A79,'STOK PACUL'!A:B,2,0)="NOSTOK","E",VLOOKUP(A79,'KATEGORI PACUL'!A:B,2,0)),"E"))</f>
        <v>B</v>
      </c>
      <c r="K79" s="8" t="str">
        <f>IFERROR(VLOOKUP(A79,'NOSTOK PESALAKAN'!A:C,3,0),IFERROR(IF(VLOOKUP(A79,'STOK PESALAKAN'!A:B,2,0)="NOSTOK","E",VLOOKUP(A79,'KATEGORI PESALAKAN'!A:B,2,0)),"E"))</f>
        <v>B</v>
      </c>
      <c r="L79" s="8" t="str">
        <f>IFERROR(VLOOKUP(A79,'NOSTOK CIKDITIRO'!A:C,3,0),IFERROR(IF(VLOOKUP(A79,'STOK CIKDITIRO'!A:B,2,0)="NOSTOK","E",VLOOKUP(A79,'KATEGORI CIKDITIRO'!A:B,2,0)),"E"))</f>
        <v>B</v>
      </c>
      <c r="M79" s="8" t="str">
        <f>IFERROR(VLOOKUP(A79,'NOSTOK TRAYEMAN'!A:C,3,0),IFERROR(IF(VLOOKUP(A79,'STOK TRAYEMAN'!A:B,2,0)="NOSTOK","E",VLOOKUP(A79,'KATEGORI TRAYEMAN'!A:B,2,0)),"E"))</f>
        <v>D</v>
      </c>
      <c r="N79" s="8" t="str">
        <f>IFERROR(VLOOKUP(A79,FR_HITUNG_MINMAX!A:B,2,0),0)</f>
        <v>RUMAH ROLLER H.BEAT FI ESP ORI</v>
      </c>
      <c r="O79" s="8" t="str">
        <f>IFERROR(VLOOKUP(A79,FR_HITUNG_MINMAX!A:D,4,0),0)</f>
        <v>ORISIN</v>
      </c>
      <c r="P79" s="8">
        <f>IFERROR(VLOOKUP(A79,FR_HITUNG_MINMAX!A:G,7,0),1)</f>
        <v>1</v>
      </c>
      <c r="Q79" s="11">
        <f>IFERROR(VLOOKUP(A79,FR_HITUNG_MINMAX!A:J,10,0),1)</f>
        <v>1</v>
      </c>
      <c r="R79" s="8">
        <f>IFERROR(VLOOKUP(A79,FR_HITUNG_MINMAX!A:K,11,0),1)</f>
        <v>1</v>
      </c>
      <c r="S79" s="12">
        <f>IFERROR(VLOOKUP(A79,FR_HITUNG_MINMAX!A:F,6,0),0)</f>
        <v>72000</v>
      </c>
      <c r="T79" s="8">
        <f t="shared" si="65"/>
        <v>0</v>
      </c>
      <c r="U79" s="8">
        <f t="shared" si="40"/>
        <v>4</v>
      </c>
      <c r="V79" s="8">
        <f t="shared" si="41"/>
        <v>-2</v>
      </c>
      <c r="W79" s="8">
        <f t="shared" si="66"/>
        <v>0</v>
      </c>
      <c r="X79" s="8">
        <f t="shared" si="67"/>
        <v>0</v>
      </c>
      <c r="Y79" s="16"/>
      <c r="Z79" s="15">
        <f t="shared" si="42"/>
        <v>0</v>
      </c>
      <c r="AA79" s="8">
        <f t="shared" si="68"/>
        <v>0</v>
      </c>
      <c r="AB79" s="16"/>
      <c r="AC79" s="15">
        <f t="shared" si="43"/>
        <v>0</v>
      </c>
      <c r="AD79" s="8">
        <f t="shared" si="44"/>
        <v>0</v>
      </c>
      <c r="AE79" s="16"/>
      <c r="AF79" s="15">
        <f t="shared" si="45"/>
        <v>0</v>
      </c>
      <c r="AG79" s="15">
        <f t="shared" si="69"/>
        <v>0</v>
      </c>
      <c r="AH79" s="16"/>
      <c r="AI79" s="15">
        <f t="shared" si="70"/>
        <v>0</v>
      </c>
      <c r="AJ79" s="8">
        <f t="shared" si="71"/>
        <v>0</v>
      </c>
      <c r="AK79" s="8">
        <f t="shared" si="46"/>
        <v>0</v>
      </c>
      <c r="AL79" s="8">
        <f t="shared" si="47"/>
        <v>1</v>
      </c>
      <c r="AM79" s="8">
        <f t="shared" si="72"/>
        <v>0</v>
      </c>
      <c r="AN79" s="8">
        <f t="shared" si="73"/>
        <v>1</v>
      </c>
      <c r="AO79" s="8">
        <f>IFERROR(VLOOKUP(A79,PERSAMAAN!B:D,3,0),AN79)</f>
        <v>1</v>
      </c>
      <c r="AP79" s="1">
        <v>0</v>
      </c>
      <c r="AQ79" s="8">
        <f t="shared" si="48"/>
        <v>0</v>
      </c>
      <c r="AR79" s="8" t="str">
        <f>IF(AQ79=0,"-",VLOOKUP(A79,FR_HITUNG_MINMAX!A:H,8,0))</f>
        <v>-</v>
      </c>
      <c r="AS79" s="1"/>
      <c r="AT79" s="8" t="str">
        <f t="shared" si="49"/>
        <v>-</v>
      </c>
      <c r="AU79" s="12">
        <f t="shared" si="50"/>
        <v>0</v>
      </c>
      <c r="AV79" s="12">
        <f t="shared" si="51"/>
        <v>0</v>
      </c>
      <c r="AW79" s="8">
        <f t="shared" si="74"/>
        <v>6</v>
      </c>
      <c r="AX79" s="1"/>
      <c r="AY79" s="8">
        <f t="shared" si="52"/>
        <v>6</v>
      </c>
      <c r="AZ79" s="8" t="str">
        <f>IF(AY79=0,"-",VLOOKUP(A79,FR_HITUNG_MINMAX!A:I,9,0))</f>
        <v>NSA</v>
      </c>
      <c r="BB79" s="8" t="str">
        <f t="shared" si="53"/>
        <v>NSA</v>
      </c>
      <c r="BC79" s="12">
        <f t="shared" si="54"/>
        <v>432000</v>
      </c>
      <c r="BD79" s="12">
        <f t="shared" si="55"/>
        <v>57564082.685275108</v>
      </c>
      <c r="BE79" s="16"/>
      <c r="BF79" s="8">
        <f>SUMIF('REALISASI ORDER'!C:C,A79,'REALISASI ORDER'!E:E)</f>
        <v>0</v>
      </c>
      <c r="BG79" s="8">
        <f t="shared" si="75"/>
        <v>5</v>
      </c>
      <c r="BH79" s="8">
        <f t="shared" si="56"/>
        <v>8</v>
      </c>
      <c r="BI79" s="8">
        <f t="shared" si="57"/>
        <v>3</v>
      </c>
      <c r="BJ79" s="8">
        <f t="shared" si="76"/>
        <v>1</v>
      </c>
      <c r="BK79" s="33">
        <f t="shared" si="77"/>
        <v>0</v>
      </c>
      <c r="BL79" s="33">
        <f t="shared" si="58"/>
        <v>0</v>
      </c>
      <c r="BM79" s="33">
        <f t="shared" si="59"/>
        <v>2</v>
      </c>
      <c r="BN79" s="33">
        <f t="shared" si="78"/>
        <v>0</v>
      </c>
      <c r="BO79" s="8">
        <f t="shared" si="60"/>
        <v>0</v>
      </c>
      <c r="BP79" s="8">
        <f t="shared" si="61"/>
        <v>0</v>
      </c>
      <c r="BQ79" s="8">
        <f t="shared" si="62"/>
        <v>0</v>
      </c>
      <c r="BR79" s="8">
        <f>IFERROR(ROUNDDOWN(BF79*BN79/(BK79+BL79+BM79+BN),0),0)</f>
        <v>0</v>
      </c>
      <c r="BS79" s="8" t="str">
        <f t="shared" si="63"/>
        <v>22110-K44-V00</v>
      </c>
      <c r="BT79" s="8">
        <f>SUMIF(FR_HITUNG_MINMAX!A:A,ORDER!A79,FR_HITUNG_MINMAX!AS:AS)</f>
        <v>7</v>
      </c>
      <c r="BU79" s="8">
        <f t="shared" si="79"/>
        <v>0</v>
      </c>
      <c r="BV79" s="8" t="str">
        <f t="shared" si="64"/>
        <v>-</v>
      </c>
      <c r="BW79" s="8" t="str">
        <f>VLOOKUP(A79,'STOK PESALAKAN'!A:F,6,0)</f>
        <v/>
      </c>
    </row>
    <row r="80" spans="1:75" ht="15" customHeight="1">
      <c r="A80" s="41" t="s">
        <v>230</v>
      </c>
      <c r="B80" s="99">
        <f>IFERROR(IFERROR(VLOOKUP(A80,'STOK PACUL'!C:H,6,0),VLOOKUP(A80,'KATEGORI PACUL'!A:C,3,0)),0)</f>
        <v>1</v>
      </c>
      <c r="C80" s="8">
        <f>IFERROR(VLOOKUP(A80,'KATEGORI PACUL'!A:D,4,0),0)</f>
        <v>1</v>
      </c>
      <c r="D80" s="99">
        <f>IFERROR(IFERROR(VLOOKUP(A80,'STOK PESALAKAN'!C:H,6,0),VLOOKUP(A80,'KATEGORI PESALAKAN'!A:C,3,0)),0)</f>
        <v>1</v>
      </c>
      <c r="E80" s="8">
        <f>IFERROR(VLOOKUP(A80,'KATEGORI PESALAKAN'!A:D,4,0),0)</f>
        <v>0</v>
      </c>
      <c r="F80" s="99">
        <f>IFERROR(IFERROR(VLOOKUP(A80,'STOK CIKDITIRO'!C:H,6,0),VLOOKUP(A80,'KATEGORI CIKDITIRO'!A:C,3,0)),0)</f>
        <v>2</v>
      </c>
      <c r="G80" s="8">
        <f>IFERROR(VLOOKUP(A80,'KATEGORI CIKDITIRO'!A:D,4,0),0)</f>
        <v>2</v>
      </c>
      <c r="H80" s="99">
        <f>IFERROR(IFERROR(VLOOKUP(A80,'STOK TRAYEMAN'!C:H,6,0),VLOOKUP(A80,'KATEGORI TRAYEMAN'!A:C,3,0)),0)</f>
        <v>0</v>
      </c>
      <c r="I80" s="8">
        <f>IFERROR(VLOOKUP(A80,'KATEGORI TRAYEMAN'!A:D,4,0),0)</f>
        <v>0</v>
      </c>
      <c r="J80" s="8" t="str">
        <f>IFERROR(VLOOKUP(A80,'NOSTOK PACUL'!A:C,3,0),IFERROR(IF(VLOOKUP(A80,'STOK PACUL'!A:B,2,0)="NOSTOK","E",VLOOKUP(A80,'KATEGORI PACUL'!A:B,2,0)),"E"))</f>
        <v>D</v>
      </c>
      <c r="K80" s="8" t="str">
        <f>IFERROR(VLOOKUP(A80,'NOSTOK PESALAKAN'!A:C,3,0),IFERROR(IF(VLOOKUP(A80,'STOK PESALAKAN'!A:B,2,0)="NOSTOK","E",VLOOKUP(A80,'KATEGORI PESALAKAN'!A:B,2,0)),"E"))</f>
        <v>E</v>
      </c>
      <c r="L80" s="8" t="str">
        <f>IFERROR(VLOOKUP(A80,'NOSTOK CIKDITIRO'!A:C,3,0),IFERROR(IF(VLOOKUP(A80,'STOK CIKDITIRO'!A:B,2,0)="NOSTOK","E",VLOOKUP(A80,'KATEGORI CIKDITIRO'!A:B,2,0)),"E"))</f>
        <v>C</v>
      </c>
      <c r="M80" s="8" t="str">
        <f>IFERROR(VLOOKUP(A80,'NOSTOK TRAYEMAN'!A:C,3,0),IFERROR(IF(VLOOKUP(A80,'STOK TRAYEMAN'!A:B,2,0)="NOSTOK","E",VLOOKUP(A80,'KATEGORI TRAYEMAN'!A:B,2,0)),"E"))</f>
        <v>E</v>
      </c>
      <c r="N80" s="8" t="str">
        <f>IFERROR(VLOOKUP(A80,FR_HITUNG_MINMAX!A:B,2,0),0)</f>
        <v>RUMAH ROLLER H.PCX 150 ORI</v>
      </c>
      <c r="O80" s="8" t="str">
        <f>IFERROR(VLOOKUP(A80,FR_HITUNG_MINMAX!A:D,4,0),0)</f>
        <v>ORISIN</v>
      </c>
      <c r="P80" s="8">
        <f>IFERROR(VLOOKUP(A80,FR_HITUNG_MINMAX!A:G,7,0),1)</f>
        <v>1</v>
      </c>
      <c r="Q80" s="11">
        <f>IFERROR(VLOOKUP(A80,FR_HITUNG_MINMAX!A:J,10,0),1)</f>
        <v>1</v>
      </c>
      <c r="R80" s="8">
        <f>IFERROR(VLOOKUP(A80,FR_HITUNG_MINMAX!A:K,11,0),1)</f>
        <v>1</v>
      </c>
      <c r="S80" s="12">
        <f>IFERROR(VLOOKUP(A80,FR_HITUNG_MINMAX!A:F,6,0),0)</f>
        <v>99000</v>
      </c>
      <c r="T80" s="8">
        <f t="shared" si="65"/>
        <v>0</v>
      </c>
      <c r="U80" s="8">
        <f t="shared" si="40"/>
        <v>1</v>
      </c>
      <c r="V80" s="8">
        <f t="shared" si="41"/>
        <v>0</v>
      </c>
      <c r="W80" s="8">
        <f t="shared" si="66"/>
        <v>0</v>
      </c>
      <c r="X80" s="8">
        <f t="shared" si="67"/>
        <v>0</v>
      </c>
      <c r="Y80" s="16"/>
      <c r="Z80" s="15">
        <f t="shared" si="42"/>
        <v>0</v>
      </c>
      <c r="AA80" s="8">
        <f t="shared" si="68"/>
        <v>0</v>
      </c>
      <c r="AB80" s="16"/>
      <c r="AC80" s="15">
        <f t="shared" si="43"/>
        <v>0</v>
      </c>
      <c r="AD80" s="8">
        <f t="shared" si="44"/>
        <v>0</v>
      </c>
      <c r="AE80" s="16"/>
      <c r="AF80" s="15">
        <f t="shared" si="45"/>
        <v>0</v>
      </c>
      <c r="AG80" s="15">
        <f t="shared" si="69"/>
        <v>0</v>
      </c>
      <c r="AH80" s="16"/>
      <c r="AI80" s="15">
        <f t="shared" si="70"/>
        <v>0</v>
      </c>
      <c r="AJ80" s="8">
        <f t="shared" si="71"/>
        <v>0</v>
      </c>
      <c r="AK80" s="8">
        <f t="shared" si="46"/>
        <v>0</v>
      </c>
      <c r="AL80" s="8">
        <f t="shared" si="47"/>
        <v>0</v>
      </c>
      <c r="AM80" s="8">
        <f t="shared" si="72"/>
        <v>0</v>
      </c>
      <c r="AN80" s="8">
        <f t="shared" si="73"/>
        <v>0</v>
      </c>
      <c r="AO80" s="8">
        <f>IFERROR(VLOOKUP(A80,PERSAMAAN!B:D,3,0),AN80)</f>
        <v>0</v>
      </c>
      <c r="AP80" s="1"/>
      <c r="AQ80" s="8">
        <f t="shared" si="48"/>
        <v>0</v>
      </c>
      <c r="AR80" s="8" t="str">
        <f>IF(AQ80=0,"-",VLOOKUP(A80,FR_HITUNG_MINMAX!A:H,8,0))</f>
        <v>-</v>
      </c>
      <c r="AS80" s="1"/>
      <c r="AT80" s="8" t="str">
        <f t="shared" si="49"/>
        <v>-</v>
      </c>
      <c r="AU80" s="12">
        <f t="shared" si="50"/>
        <v>0</v>
      </c>
      <c r="AV80" s="12">
        <f t="shared" si="51"/>
        <v>0</v>
      </c>
      <c r="AW80" s="8">
        <f t="shared" si="74"/>
        <v>-1</v>
      </c>
      <c r="AX80" s="1"/>
      <c r="AY80" s="8">
        <f t="shared" si="52"/>
        <v>0</v>
      </c>
      <c r="AZ80" s="8" t="str">
        <f>IF(AY80=0,"-",VLOOKUP(A80,FR_HITUNG_MINMAX!A:I,9,0))</f>
        <v>-</v>
      </c>
      <c r="BB80" s="8" t="str">
        <f t="shared" si="53"/>
        <v>-</v>
      </c>
      <c r="BC80" s="12">
        <f t="shared" si="54"/>
        <v>0</v>
      </c>
      <c r="BD80" s="12">
        <f t="shared" si="55"/>
        <v>0</v>
      </c>
      <c r="BE80" s="16"/>
      <c r="BF80" s="8">
        <f>SUMIF('REALISASI ORDER'!C:C,A80,'REALISASI ORDER'!E:E)</f>
        <v>0</v>
      </c>
      <c r="BG80" s="8">
        <f t="shared" si="75"/>
        <v>1</v>
      </c>
      <c r="BH80" s="8">
        <f t="shared" si="56"/>
        <v>1</v>
      </c>
      <c r="BI80" s="8">
        <f t="shared" si="57"/>
        <v>2</v>
      </c>
      <c r="BJ80" s="8">
        <f t="shared" si="76"/>
        <v>0</v>
      </c>
      <c r="BK80" s="33">
        <f t="shared" si="77"/>
        <v>1</v>
      </c>
      <c r="BL80" s="33">
        <f t="shared" si="58"/>
        <v>0</v>
      </c>
      <c r="BM80" s="33">
        <f t="shared" si="59"/>
        <v>0</v>
      </c>
      <c r="BN80" s="33">
        <f t="shared" si="78"/>
        <v>0</v>
      </c>
      <c r="BO80" s="8">
        <f t="shared" si="60"/>
        <v>0</v>
      </c>
      <c r="BP80" s="8">
        <f t="shared" si="61"/>
        <v>0</v>
      </c>
      <c r="BQ80" s="8">
        <f t="shared" si="62"/>
        <v>0</v>
      </c>
      <c r="BR80" s="8">
        <f>IFERROR(ROUNDDOWN(BF80*BN80/(BK80+BL80+BM80+BN),0),0)</f>
        <v>0</v>
      </c>
      <c r="BS80" s="8" t="str">
        <f t="shared" si="63"/>
        <v>22110-K97-T00</v>
      </c>
      <c r="BT80" s="8">
        <f>SUMIF(FR_HITUNG_MINMAX!A:A,ORDER!A80,FR_HITUNG_MINMAX!AS:AS)</f>
        <v>2</v>
      </c>
      <c r="BU80" s="8">
        <f t="shared" si="79"/>
        <v>0</v>
      </c>
      <c r="BV80" s="8" t="str">
        <f t="shared" si="64"/>
        <v>-</v>
      </c>
      <c r="BW80" s="8" t="str">
        <f>VLOOKUP(A80,'STOK PESALAKAN'!A:F,6,0)</f>
        <v/>
      </c>
    </row>
    <row r="81" spans="1:75" ht="15" customHeight="1">
      <c r="A81" s="41" t="s">
        <v>1412</v>
      </c>
      <c r="B81" s="99">
        <f>IFERROR(IFERROR(VLOOKUP(A81,'STOK PACUL'!C:H,6,0),VLOOKUP(A81,'KATEGORI PACUL'!A:C,3,0)),0)</f>
        <v>2</v>
      </c>
      <c r="C81" s="8">
        <f>IFERROR(VLOOKUP(A81,'KATEGORI PACUL'!A:D,4,0),0)</f>
        <v>3</v>
      </c>
      <c r="D81" s="99">
        <f>IFERROR(IFERROR(VLOOKUP(A81,'STOK PESALAKAN'!C:H,6,0),VLOOKUP(A81,'KATEGORI PESALAKAN'!A:C,3,0)),0)</f>
        <v>2</v>
      </c>
      <c r="E81" s="8">
        <f>IFERROR(VLOOKUP(A81,'KATEGORI PESALAKAN'!A:D,4,0),0)</f>
        <v>2</v>
      </c>
      <c r="F81" s="99">
        <f>IFERROR(IFERROR(VLOOKUP(A81,'STOK CIKDITIRO'!C:H,6,0),VLOOKUP(A81,'KATEGORI CIKDITIRO'!A:C,3,0)),0)</f>
        <v>2</v>
      </c>
      <c r="G81" s="8">
        <f>IFERROR(VLOOKUP(A81,'KATEGORI CIKDITIRO'!A:D,4,0),0)</f>
        <v>3</v>
      </c>
      <c r="H81" s="99">
        <f>IFERROR(IFERROR(VLOOKUP(A81,'STOK TRAYEMAN'!C:H,6,0),VLOOKUP(A81,'KATEGORI TRAYEMAN'!A:C,3,0)),0)</f>
        <v>0</v>
      </c>
      <c r="I81" s="8">
        <f>IFERROR(VLOOKUP(A81,'KATEGORI TRAYEMAN'!A:D,4,0),0)</f>
        <v>0</v>
      </c>
      <c r="J81" s="8" t="str">
        <f>IFERROR(VLOOKUP(A81,'NOSTOK PACUL'!A:C,3,0),IFERROR(IF(VLOOKUP(A81,'STOK PACUL'!A:B,2,0)="NOSTOK","E",VLOOKUP(A81,'KATEGORI PACUL'!A:B,2,0)),"E"))</f>
        <v>C</v>
      </c>
      <c r="K81" s="8" t="str">
        <f>IFERROR(VLOOKUP(A81,'NOSTOK PESALAKAN'!A:C,3,0),IFERROR(IF(VLOOKUP(A81,'STOK PESALAKAN'!A:B,2,0)="NOSTOK","E",VLOOKUP(A81,'KATEGORI PESALAKAN'!A:B,2,0)),"E"))</f>
        <v>D</v>
      </c>
      <c r="L81" s="8" t="str">
        <f>IFERROR(VLOOKUP(A81,'NOSTOK CIKDITIRO'!A:C,3,0),IFERROR(IF(VLOOKUP(A81,'STOK CIKDITIRO'!A:B,2,0)="NOSTOK","E",VLOOKUP(A81,'KATEGORI CIKDITIRO'!A:B,2,0)),"E"))</f>
        <v>C</v>
      </c>
      <c r="M81" s="8" t="str">
        <f>IFERROR(VLOOKUP(A81,'NOSTOK TRAYEMAN'!A:C,3,0),IFERROR(IF(VLOOKUP(A81,'STOK TRAYEMAN'!A:B,2,0)="NOSTOK","E",VLOOKUP(A81,'KATEGORI TRAYEMAN'!A:B,2,0)),"E"))</f>
        <v>E</v>
      </c>
      <c r="N81" s="8" t="str">
        <f>IFERROR(VLOOKUP(A81,FR_HITUNG_MINMAX!A:B,2,0),0)</f>
        <v>RUMAH ROLLER H.VARIO CARBU ORI</v>
      </c>
      <c r="O81" s="8" t="str">
        <f>IFERROR(VLOOKUP(A81,FR_HITUNG_MINMAX!A:D,4,0),0)</f>
        <v>ORISIN</v>
      </c>
      <c r="P81" s="8">
        <f>IFERROR(VLOOKUP(A81,FR_HITUNG_MINMAX!A:G,7,0),1)</f>
        <v>1</v>
      </c>
      <c r="Q81" s="11" t="str">
        <f>IFERROR(VLOOKUP(A81,FR_HITUNG_MINMAX!A:J,10,0),1)</f>
        <v>2</v>
      </c>
      <c r="R81" s="8">
        <f>IFERROR(VLOOKUP(A81,FR_HITUNG_MINMAX!A:K,11,0),1)</f>
        <v>1</v>
      </c>
      <c r="S81" s="12">
        <f>IFERROR(VLOOKUP(A81,FR_HITUNG_MINMAX!A:F,6,0),0)</f>
        <v>100860</v>
      </c>
      <c r="T81" s="8">
        <f t="shared" si="65"/>
        <v>-1</v>
      </c>
      <c r="U81" s="8">
        <f t="shared" si="40"/>
        <v>0</v>
      </c>
      <c r="V81" s="8">
        <f t="shared" si="41"/>
        <v>-1</v>
      </c>
      <c r="W81" s="8">
        <f t="shared" si="66"/>
        <v>0</v>
      </c>
      <c r="X81" s="8">
        <f t="shared" si="67"/>
        <v>0</v>
      </c>
      <c r="Y81" s="16"/>
      <c r="Z81" s="15">
        <f t="shared" si="42"/>
        <v>0</v>
      </c>
      <c r="AA81" s="8">
        <f t="shared" si="68"/>
        <v>0</v>
      </c>
      <c r="AB81" s="16"/>
      <c r="AC81" s="15">
        <f t="shared" si="43"/>
        <v>0</v>
      </c>
      <c r="AD81" s="8">
        <f t="shared" si="44"/>
        <v>0</v>
      </c>
      <c r="AE81" s="16"/>
      <c r="AF81" s="15">
        <f t="shared" si="45"/>
        <v>0</v>
      </c>
      <c r="AG81" s="15">
        <f t="shared" si="69"/>
        <v>0</v>
      </c>
      <c r="AH81" s="16"/>
      <c r="AI81" s="15">
        <f t="shared" si="70"/>
        <v>0</v>
      </c>
      <c r="AJ81" s="8">
        <f t="shared" si="71"/>
        <v>0</v>
      </c>
      <c r="AK81" s="8">
        <f t="shared" si="46"/>
        <v>0</v>
      </c>
      <c r="AL81" s="8">
        <f t="shared" si="47"/>
        <v>0</v>
      </c>
      <c r="AM81" s="8">
        <f t="shared" si="72"/>
        <v>0</v>
      </c>
      <c r="AN81" s="8">
        <f t="shared" si="73"/>
        <v>0</v>
      </c>
      <c r="AO81" s="8">
        <f>IFERROR(VLOOKUP(A81,PERSAMAAN!B:D,3,0),AN81)</f>
        <v>0</v>
      </c>
      <c r="AP81" s="1"/>
      <c r="AQ81" s="8">
        <f t="shared" si="48"/>
        <v>0</v>
      </c>
      <c r="AR81" s="8" t="str">
        <f>IF(AQ81=0,"-",VLOOKUP(A81,FR_HITUNG_MINMAX!A:H,8,0))</f>
        <v>-</v>
      </c>
      <c r="AS81" s="1"/>
      <c r="AT81" s="8" t="str">
        <f t="shared" si="49"/>
        <v>-</v>
      </c>
      <c r="AU81" s="12">
        <f t="shared" si="50"/>
        <v>0</v>
      </c>
      <c r="AV81" s="12">
        <f t="shared" si="51"/>
        <v>0</v>
      </c>
      <c r="AW81" s="8">
        <f t="shared" si="74"/>
        <v>6</v>
      </c>
      <c r="AX81" s="1"/>
      <c r="AY81" s="8">
        <f t="shared" si="52"/>
        <v>6</v>
      </c>
      <c r="AZ81" s="8" t="str">
        <f>IF(AY81=0,"-",VLOOKUP(A81,FR_HITUNG_MINMAX!A:I,9,0))</f>
        <v>NSA</v>
      </c>
      <c r="BB81" s="8" t="str">
        <f t="shared" si="53"/>
        <v>NSA</v>
      </c>
      <c r="BC81" s="12">
        <f t="shared" si="54"/>
        <v>605160</v>
      </c>
      <c r="BD81" s="12">
        <f t="shared" si="55"/>
        <v>57564082.685275108</v>
      </c>
      <c r="BE81" s="16"/>
      <c r="BF81" s="8">
        <f>SUMIF('REALISASI ORDER'!C:C,A81,'REALISASI ORDER'!E:E)</f>
        <v>0</v>
      </c>
      <c r="BG81" s="8">
        <f t="shared" si="75"/>
        <v>2</v>
      </c>
      <c r="BH81" s="8">
        <f t="shared" si="56"/>
        <v>2</v>
      </c>
      <c r="BI81" s="8">
        <f t="shared" si="57"/>
        <v>2</v>
      </c>
      <c r="BJ81" s="8">
        <f t="shared" si="76"/>
        <v>0</v>
      </c>
      <c r="BK81" s="33">
        <f t="shared" si="77"/>
        <v>0</v>
      </c>
      <c r="BL81" s="33">
        <f t="shared" si="58"/>
        <v>0</v>
      </c>
      <c r="BM81" s="33">
        <f t="shared" si="59"/>
        <v>1</v>
      </c>
      <c r="BN81" s="33">
        <f t="shared" si="78"/>
        <v>0</v>
      </c>
      <c r="BO81" s="8">
        <f t="shared" si="60"/>
        <v>0</v>
      </c>
      <c r="BP81" s="8">
        <f t="shared" si="61"/>
        <v>0</v>
      </c>
      <c r="BQ81" s="8">
        <f t="shared" si="62"/>
        <v>0</v>
      </c>
      <c r="BR81" s="8">
        <f>IFERROR(ROUNDDOWN(BF81*BN81/(BK81+BL81+BM81+BN),0),0)</f>
        <v>0</v>
      </c>
      <c r="BS81" s="8" t="str">
        <f t="shared" si="63"/>
        <v>22110-KVB-900</v>
      </c>
      <c r="BT81" s="8">
        <f>SUMIF(FR_HITUNG_MINMAX!A:A,ORDER!A81,FR_HITUNG_MINMAX!AS:AS)</f>
        <v>3</v>
      </c>
      <c r="BU81" s="8">
        <f t="shared" si="79"/>
        <v>0</v>
      </c>
      <c r="BV81" s="8" t="str">
        <f t="shared" si="64"/>
        <v>-</v>
      </c>
      <c r="BW81" s="8" t="str">
        <f>VLOOKUP(A81,'STOK PESALAKAN'!A:F,6,0)</f>
        <v>22110-GFM-960</v>
      </c>
    </row>
    <row r="82" spans="1:75" ht="15" customHeight="1">
      <c r="A82" s="41" t="s">
        <v>231</v>
      </c>
      <c r="B82" s="99">
        <f>IFERROR(IFERROR(VLOOKUP(A82,'STOK PACUL'!C:H,6,0),VLOOKUP(A82,'KATEGORI PACUL'!A:C,3,0)),0)</f>
        <v>2</v>
      </c>
      <c r="C82" s="8">
        <f>IFERROR(VLOOKUP(A82,'KATEGORI PACUL'!A:D,4,0),0)</f>
        <v>2</v>
      </c>
      <c r="D82" s="99">
        <f>IFERROR(IFERROR(VLOOKUP(A82,'STOK PESALAKAN'!C:H,6,0),VLOOKUP(A82,'KATEGORI PESALAKAN'!A:C,3,0)),0)</f>
        <v>2</v>
      </c>
      <c r="E82" s="8">
        <f>IFERROR(VLOOKUP(A82,'KATEGORI PESALAKAN'!A:D,4,0),0)</f>
        <v>3</v>
      </c>
      <c r="F82" s="99">
        <f>IFERROR(IFERROR(VLOOKUP(A82,'STOK CIKDITIRO'!C:H,6,0),VLOOKUP(A82,'KATEGORI CIKDITIRO'!A:C,3,0)),0)</f>
        <v>1</v>
      </c>
      <c r="G82" s="8">
        <f>IFERROR(VLOOKUP(A82,'KATEGORI CIKDITIRO'!A:D,4,0),0)</f>
        <v>2</v>
      </c>
      <c r="H82" s="99">
        <f>IFERROR(IFERROR(VLOOKUP(A82,'STOK TRAYEMAN'!C:H,6,0),VLOOKUP(A82,'KATEGORI TRAYEMAN'!A:C,3,0)),0)</f>
        <v>0</v>
      </c>
      <c r="I82" s="8">
        <f>IFERROR(VLOOKUP(A82,'KATEGORI TRAYEMAN'!A:D,4,0),0)</f>
        <v>0</v>
      </c>
      <c r="J82" s="8" t="str">
        <f>IFERROR(VLOOKUP(A82,'NOSTOK PACUL'!A:C,3,0),IFERROR(IF(VLOOKUP(A82,'STOK PACUL'!A:B,2,0)="NOSTOK","E",VLOOKUP(A82,'KATEGORI PACUL'!A:B,2,0)),"E"))</f>
        <v>C</v>
      </c>
      <c r="K82" s="8" t="str">
        <f>IFERROR(VLOOKUP(A82,'NOSTOK PESALAKAN'!A:C,3,0),IFERROR(IF(VLOOKUP(A82,'STOK PESALAKAN'!A:B,2,0)="NOSTOK","E",VLOOKUP(A82,'KATEGORI PESALAKAN'!A:B,2,0)),"E"))</f>
        <v>D</v>
      </c>
      <c r="L82" s="8" t="str">
        <f>IFERROR(VLOOKUP(A82,'NOSTOK CIKDITIRO'!A:C,3,0),IFERROR(IF(VLOOKUP(A82,'STOK CIKDITIRO'!A:B,2,0)="NOSTOK","E",VLOOKUP(A82,'KATEGORI CIKDITIRO'!A:B,2,0)),"E"))</f>
        <v>C</v>
      </c>
      <c r="M82" s="8" t="str">
        <f>IFERROR(VLOOKUP(A82,'NOSTOK TRAYEMAN'!A:C,3,0),IFERROR(IF(VLOOKUP(A82,'STOK TRAYEMAN'!A:B,2,0)="NOSTOK","E",VLOOKUP(A82,'KATEGORI TRAYEMAN'!A:B,2,0)),"E"))</f>
        <v>E</v>
      </c>
      <c r="N82" s="8" t="str">
        <f>IFERROR(VLOOKUP(A82,FR_HITUNG_MINMAX!A:B,2,0),0)</f>
        <v>RUMAH ROLLER H.VARIO 125 ORI</v>
      </c>
      <c r="O82" s="8" t="str">
        <f>IFERROR(VLOOKUP(A82,FR_HITUNG_MINMAX!A:D,4,0),0)</f>
        <v>ORISIN</v>
      </c>
      <c r="P82" s="8">
        <f>IFERROR(VLOOKUP(A82,FR_HITUNG_MINMAX!A:G,7,0),1)</f>
        <v>1</v>
      </c>
      <c r="Q82" s="11">
        <f>IFERROR(VLOOKUP(A82,FR_HITUNG_MINMAX!A:J,10,0),1)</f>
        <v>1</v>
      </c>
      <c r="R82" s="8">
        <f>IFERROR(VLOOKUP(A82,FR_HITUNG_MINMAX!A:K,11,0),1)</f>
        <v>1</v>
      </c>
      <c r="S82" s="12">
        <f>IFERROR(VLOOKUP(A82,FR_HITUNG_MINMAX!A:F,6,0),0)</f>
        <v>85000</v>
      </c>
      <c r="T82" s="8">
        <f t="shared" si="65"/>
        <v>0</v>
      </c>
      <c r="U82" s="8">
        <f t="shared" si="40"/>
        <v>-1</v>
      </c>
      <c r="V82" s="8">
        <f t="shared" si="41"/>
        <v>-1</v>
      </c>
      <c r="W82" s="8">
        <f t="shared" si="66"/>
        <v>0</v>
      </c>
      <c r="X82" s="8">
        <f t="shared" si="67"/>
        <v>0</v>
      </c>
      <c r="Y82" s="16"/>
      <c r="Z82" s="15">
        <f t="shared" si="42"/>
        <v>0</v>
      </c>
      <c r="AA82" s="8">
        <f t="shared" si="68"/>
        <v>0</v>
      </c>
      <c r="AB82" s="16"/>
      <c r="AC82" s="15">
        <f t="shared" si="43"/>
        <v>0</v>
      </c>
      <c r="AD82" s="8">
        <f t="shared" si="44"/>
        <v>0</v>
      </c>
      <c r="AE82" s="16"/>
      <c r="AF82" s="15">
        <f t="shared" si="45"/>
        <v>0</v>
      </c>
      <c r="AG82" s="15">
        <f t="shared" si="69"/>
        <v>0</v>
      </c>
      <c r="AH82" s="16"/>
      <c r="AI82" s="15">
        <f t="shared" si="70"/>
        <v>0</v>
      </c>
      <c r="AJ82" s="8">
        <f t="shared" si="71"/>
        <v>0</v>
      </c>
      <c r="AK82" s="8">
        <f t="shared" si="46"/>
        <v>0</v>
      </c>
      <c r="AL82" s="8">
        <f t="shared" si="47"/>
        <v>1</v>
      </c>
      <c r="AM82" s="8">
        <f t="shared" si="72"/>
        <v>0</v>
      </c>
      <c r="AN82" s="8">
        <f t="shared" si="73"/>
        <v>1</v>
      </c>
      <c r="AO82" s="8">
        <f>IFERROR(VLOOKUP(A82,PERSAMAAN!B:D,3,0),AN82)</f>
        <v>1</v>
      </c>
      <c r="AP82" s="1">
        <v>2</v>
      </c>
      <c r="AQ82" s="8">
        <f t="shared" si="48"/>
        <v>2</v>
      </c>
      <c r="AR82" s="8" t="str">
        <f>IF(AQ82=0,"-",VLOOKUP(A82,FR_HITUNG_MINMAX!A:H,8,0))</f>
        <v>GSM</v>
      </c>
      <c r="AS82" s="1" t="s">
        <v>32</v>
      </c>
      <c r="AT82" s="8" t="str">
        <f t="shared" si="49"/>
        <v>HKJ</v>
      </c>
      <c r="AU82" s="12">
        <f t="shared" si="50"/>
        <v>170000</v>
      </c>
      <c r="AV82" s="12">
        <f t="shared" si="51"/>
        <v>7262685</v>
      </c>
      <c r="AW82" s="8">
        <f t="shared" si="74"/>
        <v>4</v>
      </c>
      <c r="AX82" s="1"/>
      <c r="AY82" s="8">
        <f t="shared" si="52"/>
        <v>4</v>
      </c>
      <c r="AZ82" s="8" t="str">
        <f>IF(AY82=0,"-",VLOOKUP(A82,FR_HITUNG_MINMAX!A:I,9,0))</f>
        <v>NSA</v>
      </c>
      <c r="BB82" s="8" t="str">
        <f t="shared" si="53"/>
        <v>NSA</v>
      </c>
      <c r="BC82" s="12">
        <f t="shared" si="54"/>
        <v>340000</v>
      </c>
      <c r="BD82" s="12">
        <f t="shared" si="55"/>
        <v>57564082.685275108</v>
      </c>
      <c r="BE82" s="16"/>
      <c r="BF82" s="8">
        <f>SUMIF('REALISASI ORDER'!C:C,A82,'REALISASI ORDER'!E:E)</f>
        <v>0</v>
      </c>
      <c r="BG82" s="8">
        <f t="shared" si="75"/>
        <v>2</v>
      </c>
      <c r="BH82" s="8">
        <f t="shared" si="56"/>
        <v>2</v>
      </c>
      <c r="BI82" s="8">
        <f t="shared" si="57"/>
        <v>1</v>
      </c>
      <c r="BJ82" s="8">
        <f t="shared" si="76"/>
        <v>0</v>
      </c>
      <c r="BK82" s="33">
        <f t="shared" si="77"/>
        <v>0</v>
      </c>
      <c r="BL82" s="33">
        <f t="shared" si="58"/>
        <v>1</v>
      </c>
      <c r="BM82" s="33">
        <f t="shared" si="59"/>
        <v>1</v>
      </c>
      <c r="BN82" s="33">
        <f t="shared" si="78"/>
        <v>0</v>
      </c>
      <c r="BO82" s="8">
        <f t="shared" si="60"/>
        <v>0</v>
      </c>
      <c r="BP82" s="8">
        <f t="shared" si="61"/>
        <v>0</v>
      </c>
      <c r="BQ82" s="8">
        <f t="shared" si="62"/>
        <v>0</v>
      </c>
      <c r="BR82" s="8">
        <f>IFERROR(ROUNDDOWN(BF82*BN82/(BK82+BL82+BM82+BN),0),0)</f>
        <v>0</v>
      </c>
      <c r="BS82" s="8" t="str">
        <f t="shared" si="63"/>
        <v>22110-KZR-600</v>
      </c>
      <c r="BT82" s="8">
        <f>SUMIF(FR_HITUNG_MINMAX!A:A,ORDER!A82,FR_HITUNG_MINMAX!AS:AS)</f>
        <v>4</v>
      </c>
      <c r="BU82" s="8">
        <f t="shared" si="79"/>
        <v>0</v>
      </c>
      <c r="BV82" s="8" t="str">
        <f t="shared" si="64"/>
        <v>HKJ</v>
      </c>
      <c r="BW82" s="8" t="str">
        <f>VLOOKUP(A82,'STOK PESALAKAN'!A:F,6,0)</f>
        <v/>
      </c>
    </row>
    <row r="83" spans="1:75" ht="15" customHeight="1">
      <c r="A83" s="41" t="s">
        <v>232</v>
      </c>
      <c r="B83" s="99">
        <f>IFERROR(IFERROR(VLOOKUP(A83,'STOK PACUL'!C:H,6,0),VLOOKUP(A83,'KATEGORI PACUL'!A:C,3,0)),0)</f>
        <v>1</v>
      </c>
      <c r="C83" s="8">
        <f>IFERROR(VLOOKUP(A83,'KATEGORI PACUL'!A:D,4,0),0)</f>
        <v>7</v>
      </c>
      <c r="D83" s="99">
        <f>IFERROR(IFERROR(VLOOKUP(A83,'STOK PESALAKAN'!C:H,6,0),VLOOKUP(A83,'KATEGORI PESALAKAN'!A:C,3,0)),0)</f>
        <v>0</v>
      </c>
      <c r="E83" s="8">
        <f>IFERROR(VLOOKUP(A83,'KATEGORI PESALAKAN'!A:D,4,0),0)</f>
        <v>5</v>
      </c>
      <c r="F83" s="99">
        <f>IFERROR(IFERROR(VLOOKUP(A83,'STOK CIKDITIRO'!C:H,6,0),VLOOKUP(A83,'KATEGORI CIKDITIRO'!A:C,3,0)),0)</f>
        <v>3</v>
      </c>
      <c r="G83" s="8">
        <f>IFERROR(VLOOKUP(A83,'KATEGORI CIKDITIRO'!A:D,4,0),0)</f>
        <v>3</v>
      </c>
      <c r="H83" s="99">
        <f>IFERROR(IFERROR(VLOOKUP(A83,'STOK TRAYEMAN'!C:H,6,0),VLOOKUP(A83,'KATEGORI TRAYEMAN'!A:C,3,0)),0)</f>
        <v>0</v>
      </c>
      <c r="I83" s="8">
        <f>IFERROR(VLOOKUP(A83,'KATEGORI TRAYEMAN'!A:D,4,0),0)</f>
        <v>1</v>
      </c>
      <c r="J83" s="8" t="str">
        <f>IFERROR(VLOOKUP(A83,'NOSTOK PACUL'!A:C,3,0),IFERROR(IF(VLOOKUP(A83,'STOK PACUL'!A:B,2,0)="NOSTOK","E",VLOOKUP(A83,'KATEGORI PACUL'!A:B,2,0)),"E"))</f>
        <v>A</v>
      </c>
      <c r="K83" s="8" t="str">
        <f>IFERROR(VLOOKUP(A83,'NOSTOK PESALAKAN'!A:C,3,0),IFERROR(IF(VLOOKUP(A83,'STOK PESALAKAN'!A:B,2,0)="NOSTOK","E",VLOOKUP(A83,'KATEGORI PESALAKAN'!A:B,2,0)),"E"))</f>
        <v>B</v>
      </c>
      <c r="L83" s="8" t="str">
        <f>IFERROR(VLOOKUP(A83,'NOSTOK CIKDITIRO'!A:C,3,0),IFERROR(IF(VLOOKUP(A83,'STOK CIKDITIRO'!A:B,2,0)="NOSTOK","E",VLOOKUP(A83,'KATEGORI CIKDITIRO'!A:B,2,0)),"E"))</f>
        <v>B</v>
      </c>
      <c r="M83" s="8" t="str">
        <f>IFERROR(VLOOKUP(A83,'NOSTOK TRAYEMAN'!A:C,3,0),IFERROR(IF(VLOOKUP(A83,'STOK TRAYEMAN'!A:B,2,0)="NOSTOK","E",VLOOKUP(A83,'KATEGORI TRAYEMAN'!A:B,2,0)),"E"))</f>
        <v>D</v>
      </c>
      <c r="N83" s="8" t="str">
        <f>IFERROR(VLOOKUP(A83,FR_HITUNG_MINMAX!A:B,2,0),0)</f>
        <v>ROLLER H.GENIO ORI</v>
      </c>
      <c r="O83" s="8" t="str">
        <f>IFERROR(VLOOKUP(A83,FR_HITUNG_MINMAX!A:D,4,0),0)</f>
        <v>ORISIN</v>
      </c>
      <c r="P83" s="8">
        <f>IFERROR(VLOOKUP(A83,FR_HITUNG_MINMAX!A:G,7,0),1)</f>
        <v>1</v>
      </c>
      <c r="Q83" s="11">
        <f>IFERROR(VLOOKUP(A83,FR_HITUNG_MINMAX!A:J,10,0),1)</f>
        <v>1</v>
      </c>
      <c r="R83" s="8">
        <f>IFERROR(VLOOKUP(A83,FR_HITUNG_MINMAX!A:K,11,0),1)</f>
        <v>1</v>
      </c>
      <c r="S83" s="12">
        <f>IFERROR(VLOOKUP(A83,FR_HITUNG_MINMAX!A:F,6,0),0)</f>
        <v>55000</v>
      </c>
      <c r="T83" s="8">
        <f t="shared" si="65"/>
        <v>-6</v>
      </c>
      <c r="U83" s="8">
        <f t="shared" si="40"/>
        <v>-5</v>
      </c>
      <c r="V83" s="8">
        <f t="shared" si="41"/>
        <v>0</v>
      </c>
      <c r="W83" s="8">
        <f t="shared" si="66"/>
        <v>-1</v>
      </c>
      <c r="X83" s="8">
        <f t="shared" si="67"/>
        <v>0</v>
      </c>
      <c r="Y83" s="16"/>
      <c r="Z83" s="15">
        <f t="shared" si="42"/>
        <v>0</v>
      </c>
      <c r="AA83" s="8">
        <f t="shared" si="68"/>
        <v>0</v>
      </c>
      <c r="AB83" s="16"/>
      <c r="AC83" s="15">
        <f t="shared" si="43"/>
        <v>0</v>
      </c>
      <c r="AD83" s="8">
        <f t="shared" si="44"/>
        <v>0</v>
      </c>
      <c r="AE83" s="16"/>
      <c r="AF83" s="15">
        <f t="shared" si="45"/>
        <v>0</v>
      </c>
      <c r="AG83" s="15">
        <f t="shared" si="69"/>
        <v>0</v>
      </c>
      <c r="AH83" s="16"/>
      <c r="AI83" s="15">
        <f t="shared" si="70"/>
        <v>0</v>
      </c>
      <c r="AJ83" s="8">
        <f t="shared" si="71"/>
        <v>4</v>
      </c>
      <c r="AK83" s="8">
        <f t="shared" si="46"/>
        <v>4</v>
      </c>
      <c r="AL83" s="8">
        <f t="shared" si="47"/>
        <v>0</v>
      </c>
      <c r="AM83" s="8">
        <f t="shared" si="72"/>
        <v>1</v>
      </c>
      <c r="AN83" s="8">
        <f t="shared" si="73"/>
        <v>9</v>
      </c>
      <c r="AO83" s="8">
        <f>IFERROR(VLOOKUP(A83,PERSAMAAN!B:D,3,0),AN83)</f>
        <v>9</v>
      </c>
      <c r="AP83" s="1">
        <v>0</v>
      </c>
      <c r="AQ83" s="8">
        <f t="shared" si="48"/>
        <v>0</v>
      </c>
      <c r="AR83" s="8" t="str">
        <f>IF(AQ83=0,"-",VLOOKUP(A83,FR_HITUNG_MINMAX!A:H,8,0))</f>
        <v>-</v>
      </c>
      <c r="AS83" s="1"/>
      <c r="AT83" s="8" t="str">
        <f t="shared" si="49"/>
        <v>-</v>
      </c>
      <c r="AU83" s="12">
        <f t="shared" si="50"/>
        <v>0</v>
      </c>
      <c r="AV83" s="12">
        <f t="shared" si="51"/>
        <v>0</v>
      </c>
      <c r="AW83" s="8">
        <f t="shared" si="74"/>
        <v>20</v>
      </c>
      <c r="AX83" s="1"/>
      <c r="AY83" s="8">
        <f t="shared" si="52"/>
        <v>20</v>
      </c>
      <c r="AZ83" s="8" t="str">
        <f>IF(AY83=0,"-",VLOOKUP(A83,FR_HITUNG_MINMAX!A:I,9,0))</f>
        <v/>
      </c>
      <c r="BB83" s="8" t="str">
        <f t="shared" si="53"/>
        <v/>
      </c>
      <c r="BC83" s="12">
        <f t="shared" si="54"/>
        <v>1100000</v>
      </c>
      <c r="BD83" s="12">
        <f t="shared" si="55"/>
        <v>21965380</v>
      </c>
      <c r="BE83" s="16"/>
      <c r="BF83" s="8">
        <f>SUMIF('REALISASI ORDER'!C:C,A83,'REALISASI ORDER'!E:E)</f>
        <v>0</v>
      </c>
      <c r="BG83" s="8">
        <f t="shared" si="75"/>
        <v>1</v>
      </c>
      <c r="BH83" s="8">
        <f t="shared" si="56"/>
        <v>0</v>
      </c>
      <c r="BI83" s="8">
        <f t="shared" si="57"/>
        <v>3</v>
      </c>
      <c r="BJ83" s="8">
        <f t="shared" si="76"/>
        <v>0</v>
      </c>
      <c r="BK83" s="33">
        <f t="shared" si="77"/>
        <v>0</v>
      </c>
      <c r="BL83" s="33">
        <f t="shared" si="58"/>
        <v>5</v>
      </c>
      <c r="BM83" s="33">
        <f t="shared" si="59"/>
        <v>0</v>
      </c>
      <c r="BN83" s="33">
        <f t="shared" si="78"/>
        <v>1</v>
      </c>
      <c r="BO83" s="8">
        <f t="shared" si="60"/>
        <v>0</v>
      </c>
      <c r="BP83" s="8">
        <f t="shared" si="61"/>
        <v>0</v>
      </c>
      <c r="BQ83" s="8">
        <f t="shared" si="62"/>
        <v>0</v>
      </c>
      <c r="BR83" s="8">
        <f>IFERROR(ROUNDDOWN(BF83*BN83/(BK83+BL83+BM83+BN),0),0)</f>
        <v>0</v>
      </c>
      <c r="BS83" s="8" t="str">
        <f t="shared" si="63"/>
        <v>22123-K0J-N00</v>
      </c>
      <c r="BT83" s="8">
        <f>SUMIF(FR_HITUNG_MINMAX!A:A,ORDER!A83,FR_HITUNG_MINMAX!AS:AS)</f>
        <v>7</v>
      </c>
      <c r="BU83" s="8">
        <f t="shared" si="79"/>
        <v>0</v>
      </c>
      <c r="BV83" s="8" t="str">
        <f t="shared" si="64"/>
        <v>-</v>
      </c>
      <c r="BW83" s="8" t="str">
        <f>VLOOKUP(A83,'STOK PESALAKAN'!A:F,6,0)</f>
        <v/>
      </c>
    </row>
    <row r="84" spans="1:75" ht="15" customHeight="1">
      <c r="A84" s="41" t="s">
        <v>233</v>
      </c>
      <c r="B84" s="99">
        <f>IFERROR(IFERROR(VLOOKUP(A84,'STOK PACUL'!C:H,6,0),VLOOKUP(A84,'KATEGORI PACUL'!A:C,3,0)),0)</f>
        <v>2</v>
      </c>
      <c r="C84" s="8">
        <f>IFERROR(VLOOKUP(A84,'KATEGORI PACUL'!A:D,4,0),0)</f>
        <v>3</v>
      </c>
      <c r="D84" s="99">
        <f>IFERROR(IFERROR(VLOOKUP(A84,'STOK PESALAKAN'!C:H,6,0),VLOOKUP(A84,'KATEGORI PESALAKAN'!A:C,3,0)),0)</f>
        <v>2</v>
      </c>
      <c r="E84" s="8">
        <f>IFERROR(VLOOKUP(A84,'KATEGORI PESALAKAN'!A:D,4,0),0)</f>
        <v>1</v>
      </c>
      <c r="F84" s="99">
        <f>IFERROR(IFERROR(VLOOKUP(A84,'STOK CIKDITIRO'!C:H,6,0),VLOOKUP(A84,'KATEGORI CIKDITIRO'!A:C,3,0)),0)</f>
        <v>2</v>
      </c>
      <c r="G84" s="8">
        <f>IFERROR(VLOOKUP(A84,'KATEGORI CIKDITIRO'!A:D,4,0),0)</f>
        <v>1</v>
      </c>
      <c r="H84" s="99">
        <f>IFERROR(IFERROR(VLOOKUP(A84,'STOK TRAYEMAN'!C:H,6,0),VLOOKUP(A84,'KATEGORI TRAYEMAN'!A:C,3,0)),0)</f>
        <v>0</v>
      </c>
      <c r="I84" s="8">
        <f>IFERROR(VLOOKUP(A84,'KATEGORI TRAYEMAN'!A:D,4,0),0)</f>
        <v>0</v>
      </c>
      <c r="J84" s="8" t="str">
        <f>IFERROR(VLOOKUP(A84,'NOSTOK PACUL'!A:C,3,0),IFERROR(IF(VLOOKUP(A84,'STOK PACUL'!A:B,2,0)="NOSTOK","E",VLOOKUP(A84,'KATEGORI PACUL'!A:B,2,0)),"E"))</f>
        <v>B</v>
      </c>
      <c r="K84" s="8" t="str">
        <f>IFERROR(VLOOKUP(A84,'NOSTOK PESALAKAN'!A:C,3,0),IFERROR(IF(VLOOKUP(A84,'STOK PESALAKAN'!A:B,2,0)="NOSTOK","E",VLOOKUP(A84,'KATEGORI PESALAKAN'!A:B,2,0)),"E"))</f>
        <v>D</v>
      </c>
      <c r="L84" s="8" t="str">
        <f>IFERROR(VLOOKUP(A84,'NOSTOK CIKDITIRO'!A:C,3,0),IFERROR(IF(VLOOKUP(A84,'STOK CIKDITIRO'!A:B,2,0)="NOSTOK","E",VLOOKUP(A84,'KATEGORI CIKDITIRO'!A:B,2,0)),"E"))</f>
        <v>D</v>
      </c>
      <c r="M84" s="8" t="str">
        <f>IFERROR(VLOOKUP(A84,'NOSTOK TRAYEMAN'!A:C,3,0),IFERROR(IF(VLOOKUP(A84,'STOK TRAYEMAN'!A:B,2,0)="NOSTOK","E",VLOOKUP(A84,'KATEGORI TRAYEMAN'!A:B,2,0)),"E"))</f>
        <v>E</v>
      </c>
      <c r="N84" s="8" t="str">
        <f>IFERROR(VLOOKUP(A84,FR_HITUNG_MINMAX!A:B,2,0),0)</f>
        <v>ROLLER H.PCX 150 ORI</v>
      </c>
      <c r="O84" s="8" t="str">
        <f>IFERROR(VLOOKUP(A84,FR_HITUNG_MINMAX!A:D,4,0),0)</f>
        <v>ORISIN</v>
      </c>
      <c r="P84" s="8">
        <f>IFERROR(VLOOKUP(A84,FR_HITUNG_MINMAX!A:G,7,0),1)</f>
        <v>1</v>
      </c>
      <c r="Q84" s="11">
        <f>IFERROR(VLOOKUP(A84,FR_HITUNG_MINMAX!A:J,10,0),1)</f>
        <v>1</v>
      </c>
      <c r="R84" s="8">
        <f>IFERROR(VLOOKUP(A84,FR_HITUNG_MINMAX!A:K,11,0),1)</f>
        <v>1</v>
      </c>
      <c r="S84" s="12">
        <f>IFERROR(VLOOKUP(A84,FR_HITUNG_MINMAX!A:F,6,0),0)</f>
        <v>45000</v>
      </c>
      <c r="T84" s="8">
        <f t="shared" si="65"/>
        <v>-1</v>
      </c>
      <c r="U84" s="8">
        <f t="shared" si="40"/>
        <v>1</v>
      </c>
      <c r="V84" s="8">
        <f t="shared" si="41"/>
        <v>1</v>
      </c>
      <c r="W84" s="8">
        <f t="shared" si="66"/>
        <v>0</v>
      </c>
      <c r="X84" s="8">
        <f t="shared" si="67"/>
        <v>0</v>
      </c>
      <c r="Y84" s="16"/>
      <c r="Z84" s="15">
        <f t="shared" si="42"/>
        <v>0</v>
      </c>
      <c r="AA84" s="8">
        <f t="shared" si="68"/>
        <v>1</v>
      </c>
      <c r="AB84" s="16"/>
      <c r="AC84" s="15">
        <f t="shared" si="43"/>
        <v>0</v>
      </c>
      <c r="AD84" s="8">
        <f t="shared" si="44"/>
        <v>0</v>
      </c>
      <c r="AE84" s="16"/>
      <c r="AF84" s="15">
        <f t="shared" si="45"/>
        <v>0</v>
      </c>
      <c r="AG84" s="15">
        <f t="shared" si="69"/>
        <v>0</v>
      </c>
      <c r="AH84" s="16"/>
      <c r="AI84" s="15">
        <f t="shared" si="70"/>
        <v>0</v>
      </c>
      <c r="AJ84" s="8">
        <f t="shared" si="71"/>
        <v>1</v>
      </c>
      <c r="AK84" s="8">
        <f t="shared" si="46"/>
        <v>0</v>
      </c>
      <c r="AL84" s="8">
        <f t="shared" si="47"/>
        <v>0</v>
      </c>
      <c r="AM84" s="8">
        <f t="shared" si="72"/>
        <v>0</v>
      </c>
      <c r="AN84" s="8">
        <f t="shared" si="73"/>
        <v>1</v>
      </c>
      <c r="AO84" s="8">
        <f>IFERROR(VLOOKUP(A84,PERSAMAAN!B:D,3,0),AN84)</f>
        <v>1</v>
      </c>
      <c r="AP84" s="1">
        <v>0</v>
      </c>
      <c r="AQ84" s="8">
        <f t="shared" si="48"/>
        <v>0</v>
      </c>
      <c r="AR84" s="8" t="str">
        <f>IF(AQ84=0,"-",VLOOKUP(A84,FR_HITUNG_MINMAX!A:H,8,0))</f>
        <v>-</v>
      </c>
      <c r="AS84" s="1"/>
      <c r="AT84" s="8" t="str">
        <f t="shared" si="49"/>
        <v>-</v>
      </c>
      <c r="AU84" s="12">
        <f t="shared" si="50"/>
        <v>0</v>
      </c>
      <c r="AV84" s="12">
        <f t="shared" si="51"/>
        <v>0</v>
      </c>
      <c r="AW84" s="8">
        <f t="shared" si="74"/>
        <v>2</v>
      </c>
      <c r="AX84" s="1"/>
      <c r="AY84" s="8">
        <f t="shared" si="52"/>
        <v>2</v>
      </c>
      <c r="AZ84" s="8" t="str">
        <f>IF(AY84=0,"-",VLOOKUP(A84,FR_HITUNG_MINMAX!A:I,9,0))</f>
        <v/>
      </c>
      <c r="BB84" s="8" t="str">
        <f t="shared" si="53"/>
        <v/>
      </c>
      <c r="BC84" s="12">
        <f t="shared" si="54"/>
        <v>90000</v>
      </c>
      <c r="BD84" s="12">
        <f t="shared" si="55"/>
        <v>21965380</v>
      </c>
      <c r="BE84" s="16"/>
      <c r="BF84" s="8">
        <f>SUMIF('REALISASI ORDER'!C:C,A84,'REALISASI ORDER'!E:E)</f>
        <v>0</v>
      </c>
      <c r="BG84" s="8">
        <f t="shared" si="75"/>
        <v>2</v>
      </c>
      <c r="BH84" s="8">
        <f t="shared" si="56"/>
        <v>2</v>
      </c>
      <c r="BI84" s="8">
        <f t="shared" si="57"/>
        <v>2</v>
      </c>
      <c r="BJ84" s="8">
        <f t="shared" si="76"/>
        <v>0</v>
      </c>
      <c r="BK84" s="33">
        <f t="shared" si="77"/>
        <v>1</v>
      </c>
      <c r="BL84" s="33">
        <f t="shared" si="58"/>
        <v>0</v>
      </c>
      <c r="BM84" s="33">
        <f t="shared" si="59"/>
        <v>0</v>
      </c>
      <c r="BN84" s="33">
        <f t="shared" si="78"/>
        <v>0</v>
      </c>
      <c r="BO84" s="8">
        <f t="shared" si="60"/>
        <v>0</v>
      </c>
      <c r="BP84" s="8">
        <f t="shared" si="61"/>
        <v>0</v>
      </c>
      <c r="BQ84" s="8">
        <f t="shared" si="62"/>
        <v>0</v>
      </c>
      <c r="BR84" s="8">
        <f>IFERROR(ROUNDDOWN(BF84*BN84/(BK84+BL84+BM84+BN),0),0)</f>
        <v>0</v>
      </c>
      <c r="BS84" s="8" t="str">
        <f t="shared" si="63"/>
        <v>22123-K97-B00</v>
      </c>
      <c r="BT84" s="8">
        <f>SUMIF(FR_HITUNG_MINMAX!A:A,ORDER!A84,FR_HITUNG_MINMAX!AS:AS)</f>
        <v>3</v>
      </c>
      <c r="BU84" s="8">
        <f t="shared" si="79"/>
        <v>0</v>
      </c>
      <c r="BV84" s="8" t="str">
        <f t="shared" si="64"/>
        <v>-</v>
      </c>
      <c r="BW84" s="8" t="str">
        <f>VLOOKUP(A84,'STOK PESALAKAN'!A:F,6,0)</f>
        <v/>
      </c>
    </row>
    <row r="85" spans="1:75" ht="15" customHeight="1">
      <c r="A85" s="41" t="s">
        <v>234</v>
      </c>
      <c r="B85" s="99">
        <f>IFERROR(IFERROR(VLOOKUP(A85,'STOK PACUL'!C:H,6,0),VLOOKUP(A85,'KATEGORI PACUL'!A:C,3,0)),0)</f>
        <v>0</v>
      </c>
      <c r="C85" s="8">
        <f>IFERROR(VLOOKUP(A85,'KATEGORI PACUL'!A:D,4,0),0)</f>
        <v>5</v>
      </c>
      <c r="D85" s="99">
        <f>IFERROR(IFERROR(VLOOKUP(A85,'STOK PESALAKAN'!C:H,6,0),VLOOKUP(A85,'KATEGORI PESALAKAN'!A:C,3,0)),0)</f>
        <v>2</v>
      </c>
      <c r="E85" s="8">
        <f>IFERROR(VLOOKUP(A85,'KATEGORI PESALAKAN'!A:D,4,0),0)</f>
        <v>1</v>
      </c>
      <c r="F85" s="99">
        <f>IFERROR(IFERROR(VLOOKUP(A85,'STOK CIKDITIRO'!C:H,6,0),VLOOKUP(A85,'KATEGORI CIKDITIRO'!A:C,3,0)),0)</f>
        <v>4</v>
      </c>
      <c r="G85" s="8">
        <f>IFERROR(VLOOKUP(A85,'KATEGORI CIKDITIRO'!A:D,4,0),0)</f>
        <v>0</v>
      </c>
      <c r="H85" s="99">
        <f>IFERROR(IFERROR(VLOOKUP(A85,'STOK TRAYEMAN'!C:H,6,0),VLOOKUP(A85,'KATEGORI TRAYEMAN'!A:C,3,0)),0)</f>
        <v>0</v>
      </c>
      <c r="I85" s="8">
        <f>IFERROR(VLOOKUP(A85,'KATEGORI TRAYEMAN'!A:D,4,0),0)</f>
        <v>1</v>
      </c>
      <c r="J85" s="8" t="str">
        <f>IFERROR(VLOOKUP(A85,'NOSTOK PACUL'!A:C,3,0),IFERROR(IF(VLOOKUP(A85,'STOK PACUL'!A:B,2,0)="NOSTOK","E",VLOOKUP(A85,'KATEGORI PACUL'!A:B,2,0)),"E"))</f>
        <v>B</v>
      </c>
      <c r="K85" s="8" t="str">
        <f>IFERROR(VLOOKUP(A85,'NOSTOK PESALAKAN'!A:C,3,0),IFERROR(IF(VLOOKUP(A85,'STOK PESALAKAN'!A:B,2,0)="NOSTOK","E",VLOOKUP(A85,'KATEGORI PESALAKAN'!A:B,2,0)),"E"))</f>
        <v>D</v>
      </c>
      <c r="L85" s="8" t="str">
        <f>IFERROR(VLOOKUP(A85,'NOSTOK CIKDITIRO'!A:C,3,0),IFERROR(IF(VLOOKUP(A85,'STOK CIKDITIRO'!A:B,2,0)="NOSTOK","E",VLOOKUP(A85,'KATEGORI CIKDITIRO'!A:B,2,0)),"E"))</f>
        <v>E</v>
      </c>
      <c r="M85" s="8" t="str">
        <f>IFERROR(VLOOKUP(A85,'NOSTOK TRAYEMAN'!A:C,3,0),IFERROR(IF(VLOOKUP(A85,'STOK TRAYEMAN'!A:B,2,0)="NOSTOK","E",VLOOKUP(A85,'KATEGORI TRAYEMAN'!A:B,2,0)),"E"))</f>
        <v>D</v>
      </c>
      <c r="N85" s="8" t="str">
        <f>IFERROR(VLOOKUP(A85,FR_HITUNG_MINMAX!A:B,2,0),0)</f>
        <v>ROLLER H.VARIO 125 LED ORI</v>
      </c>
      <c r="O85" s="8" t="str">
        <f>IFERROR(VLOOKUP(A85,FR_HITUNG_MINMAX!A:D,4,0),0)</f>
        <v>ORISIN</v>
      </c>
      <c r="P85" s="8">
        <f>IFERROR(VLOOKUP(A85,FR_HITUNG_MINMAX!A:G,7,0),1)</f>
        <v>1</v>
      </c>
      <c r="Q85" s="11">
        <f>IFERROR(VLOOKUP(A85,FR_HITUNG_MINMAX!A:J,10,0),1)</f>
        <v>1</v>
      </c>
      <c r="R85" s="8">
        <f>IFERROR(VLOOKUP(A85,FR_HITUNG_MINMAX!A:K,11,0),1)</f>
        <v>1</v>
      </c>
      <c r="S85" s="12">
        <f>IFERROR(VLOOKUP(A85,FR_HITUNG_MINMAX!A:F,6,0),0)</f>
        <v>37188</v>
      </c>
      <c r="T85" s="8">
        <f t="shared" si="65"/>
        <v>-5</v>
      </c>
      <c r="U85" s="8">
        <f t="shared" si="40"/>
        <v>1</v>
      </c>
      <c r="V85" s="8">
        <f t="shared" si="41"/>
        <v>4</v>
      </c>
      <c r="W85" s="8">
        <f t="shared" si="66"/>
        <v>-1</v>
      </c>
      <c r="X85" s="8">
        <f t="shared" si="67"/>
        <v>0</v>
      </c>
      <c r="Y85" s="16"/>
      <c r="Z85" s="15">
        <f t="shared" si="42"/>
        <v>0</v>
      </c>
      <c r="AA85" s="8">
        <f t="shared" si="68"/>
        <v>1</v>
      </c>
      <c r="AB85" s="16"/>
      <c r="AC85" s="15">
        <f t="shared" si="43"/>
        <v>0</v>
      </c>
      <c r="AD85" s="8">
        <f t="shared" si="44"/>
        <v>0</v>
      </c>
      <c r="AE85" s="16"/>
      <c r="AF85" s="15">
        <f t="shared" si="45"/>
        <v>0</v>
      </c>
      <c r="AG85" s="15">
        <f t="shared" si="69"/>
        <v>0</v>
      </c>
      <c r="AH85" s="16"/>
      <c r="AI85" s="15">
        <f t="shared" si="70"/>
        <v>0</v>
      </c>
      <c r="AJ85" s="8">
        <f t="shared" si="71"/>
        <v>8</v>
      </c>
      <c r="AK85" s="8">
        <f t="shared" si="46"/>
        <v>0</v>
      </c>
      <c r="AL85" s="8">
        <f t="shared" si="47"/>
        <v>0</v>
      </c>
      <c r="AM85" s="8">
        <f t="shared" si="72"/>
        <v>1</v>
      </c>
      <c r="AN85" s="8">
        <f t="shared" si="73"/>
        <v>9</v>
      </c>
      <c r="AO85" s="8">
        <f>IFERROR(VLOOKUP(A85,PERSAMAAN!B:D,3,0),AN85)</f>
        <v>9</v>
      </c>
      <c r="AP85" s="1">
        <v>0</v>
      </c>
      <c r="AQ85" s="8">
        <f t="shared" si="48"/>
        <v>0</v>
      </c>
      <c r="AR85" s="8" t="str">
        <f>IF(AQ85=0,"-",VLOOKUP(A85,FR_HITUNG_MINMAX!A:H,8,0))</f>
        <v>-</v>
      </c>
      <c r="AS85" s="1"/>
      <c r="AT85" s="8" t="str">
        <f t="shared" si="49"/>
        <v>-</v>
      </c>
      <c r="AU85" s="12">
        <f t="shared" si="50"/>
        <v>0</v>
      </c>
      <c r="AV85" s="12">
        <f t="shared" si="51"/>
        <v>0</v>
      </c>
      <c r="AW85" s="8">
        <f t="shared" si="74"/>
        <v>5</v>
      </c>
      <c r="AX85" s="1"/>
      <c r="AY85" s="8">
        <f t="shared" si="52"/>
        <v>5</v>
      </c>
      <c r="AZ85" s="8" t="str">
        <f>IF(AY85=0,"-",VLOOKUP(A85,FR_HITUNG_MINMAX!A:I,9,0))</f>
        <v>NSA</v>
      </c>
      <c r="BB85" s="8" t="str">
        <f t="shared" si="53"/>
        <v>NSA</v>
      </c>
      <c r="BC85" s="12">
        <f t="shared" si="54"/>
        <v>185940</v>
      </c>
      <c r="BD85" s="12">
        <f t="shared" si="55"/>
        <v>57564082.685275108</v>
      </c>
      <c r="BE85" s="16"/>
      <c r="BF85" s="8">
        <f>SUMIF('REALISASI ORDER'!C:C,A85,'REALISASI ORDER'!E:E)</f>
        <v>0</v>
      </c>
      <c r="BG85" s="8">
        <f t="shared" si="75"/>
        <v>0</v>
      </c>
      <c r="BH85" s="8">
        <f t="shared" si="56"/>
        <v>2</v>
      </c>
      <c r="BI85" s="8">
        <f t="shared" si="57"/>
        <v>4</v>
      </c>
      <c r="BJ85" s="8">
        <f t="shared" si="76"/>
        <v>0</v>
      </c>
      <c r="BK85" s="33">
        <f t="shared" si="77"/>
        <v>0</v>
      </c>
      <c r="BL85" s="33">
        <f t="shared" si="58"/>
        <v>0</v>
      </c>
      <c r="BM85" s="33">
        <f t="shared" si="59"/>
        <v>0</v>
      </c>
      <c r="BN85" s="33">
        <f t="shared" si="78"/>
        <v>1</v>
      </c>
      <c r="BO85" s="8">
        <f t="shared" si="60"/>
        <v>0</v>
      </c>
      <c r="BP85" s="8">
        <f t="shared" si="61"/>
        <v>0</v>
      </c>
      <c r="BQ85" s="8">
        <f t="shared" si="62"/>
        <v>0</v>
      </c>
      <c r="BR85" s="8">
        <f>IFERROR(ROUNDDOWN(BF85*BN85/(BK85+BL85+BM85+BN),0),0)</f>
        <v>0</v>
      </c>
      <c r="BS85" s="8" t="str">
        <f t="shared" si="63"/>
        <v>2212A-K35-640</v>
      </c>
      <c r="BT85" s="8">
        <f>SUMIF(FR_HITUNG_MINMAX!A:A,ORDER!A85,FR_HITUNG_MINMAX!AS:AS)</f>
        <v>4</v>
      </c>
      <c r="BU85" s="8">
        <f t="shared" si="79"/>
        <v>0</v>
      </c>
      <c r="BV85" s="8" t="str">
        <f t="shared" si="64"/>
        <v>-</v>
      </c>
      <c r="BW85" s="8" t="str">
        <f>VLOOKUP(A85,'STOK PESALAKAN'!A:F,6,0)</f>
        <v/>
      </c>
    </row>
    <row r="86" spans="1:75" ht="15" customHeight="1">
      <c r="A86" s="41" t="s">
        <v>235</v>
      </c>
      <c r="B86" s="99">
        <f>IFERROR(IFERROR(VLOOKUP(A86,'STOK PACUL'!C:H,6,0),VLOOKUP(A86,'KATEGORI PACUL'!A:C,3,0)),0)</f>
        <v>5</v>
      </c>
      <c r="C86" s="8">
        <f>IFERROR(VLOOKUP(A86,'KATEGORI PACUL'!A:D,4,0),0)</f>
        <v>1</v>
      </c>
      <c r="D86" s="99">
        <f>IFERROR(IFERROR(VLOOKUP(A86,'STOK PESALAKAN'!C:H,6,0),VLOOKUP(A86,'KATEGORI PESALAKAN'!A:C,3,0)),0)</f>
        <v>6</v>
      </c>
      <c r="E86" s="8">
        <f>IFERROR(VLOOKUP(A86,'KATEGORI PESALAKAN'!A:D,4,0),0)</f>
        <v>2</v>
      </c>
      <c r="F86" s="99">
        <f>IFERROR(IFERROR(VLOOKUP(A86,'STOK CIKDITIRO'!C:H,6,0),VLOOKUP(A86,'KATEGORI CIKDITIRO'!A:C,3,0)),0)</f>
        <v>3</v>
      </c>
      <c r="G86" s="8">
        <f>IFERROR(VLOOKUP(A86,'KATEGORI CIKDITIRO'!A:D,4,0),0)</f>
        <v>3</v>
      </c>
      <c r="H86" s="99">
        <f>IFERROR(IFERROR(VLOOKUP(A86,'STOK TRAYEMAN'!C:H,6,0),VLOOKUP(A86,'KATEGORI TRAYEMAN'!A:C,3,0)),0)</f>
        <v>0</v>
      </c>
      <c r="I86" s="8">
        <f>IFERROR(VLOOKUP(A86,'KATEGORI TRAYEMAN'!A:D,4,0),0)</f>
        <v>1</v>
      </c>
      <c r="J86" s="8" t="str">
        <f>IFERROR(VLOOKUP(A86,'NOSTOK PACUL'!A:C,3,0),IFERROR(IF(VLOOKUP(A86,'STOK PACUL'!A:B,2,0)="NOSTOK","E",VLOOKUP(A86,'KATEGORI PACUL'!A:B,2,0)),"E"))</f>
        <v>D</v>
      </c>
      <c r="K86" s="8" t="str">
        <f>IFERROR(VLOOKUP(A86,'NOSTOK PESALAKAN'!A:C,3,0),IFERROR(IF(VLOOKUP(A86,'STOK PESALAKAN'!A:B,2,0)="NOSTOK","E",VLOOKUP(A86,'KATEGORI PESALAKAN'!A:B,2,0)),"E"))</f>
        <v>C</v>
      </c>
      <c r="L86" s="8" t="str">
        <f>IFERROR(VLOOKUP(A86,'NOSTOK CIKDITIRO'!A:C,3,0),IFERROR(IF(VLOOKUP(A86,'STOK CIKDITIRO'!A:B,2,0)="NOSTOK","E",VLOOKUP(A86,'KATEGORI CIKDITIRO'!A:B,2,0)),"E"))</f>
        <v>C</v>
      </c>
      <c r="M86" s="8" t="str">
        <f>IFERROR(VLOOKUP(A86,'NOSTOK TRAYEMAN'!A:C,3,0),IFERROR(IF(VLOOKUP(A86,'STOK TRAYEMAN'!A:B,2,0)="NOSTOK","E",VLOOKUP(A86,'KATEGORI TRAYEMAN'!A:B,2,0)),"E"))</f>
        <v>D</v>
      </c>
      <c r="N86" s="8" t="str">
        <f>IFERROR(VLOOKUP(A86,FR_HITUNG_MINMAX!A:B,2,0),0)</f>
        <v>ROLLER H.VARIO 150 ORI</v>
      </c>
      <c r="O86" s="8" t="str">
        <f>IFERROR(VLOOKUP(A86,FR_HITUNG_MINMAX!A:D,4,0),0)</f>
        <v>ORISIN</v>
      </c>
      <c r="P86" s="8">
        <f>IFERROR(VLOOKUP(A86,FR_HITUNG_MINMAX!A:G,7,0),1)</f>
        <v>1</v>
      </c>
      <c r="Q86" s="11" t="str">
        <f>IFERROR(VLOOKUP(A86,FR_HITUNG_MINMAX!A:J,10,0),1)</f>
        <v>2</v>
      </c>
      <c r="R86" s="8">
        <f>IFERROR(VLOOKUP(A86,FR_HITUNG_MINMAX!A:K,11,0),1)</f>
        <v>1</v>
      </c>
      <c r="S86" s="12">
        <f>IFERROR(VLOOKUP(A86,FR_HITUNG_MINMAX!A:F,6,0),0)</f>
        <v>49000</v>
      </c>
      <c r="T86" s="8">
        <f t="shared" si="65"/>
        <v>4</v>
      </c>
      <c r="U86" s="8">
        <f t="shared" si="40"/>
        <v>4</v>
      </c>
      <c r="V86" s="8">
        <f t="shared" si="41"/>
        <v>0</v>
      </c>
      <c r="W86" s="8">
        <f t="shared" si="66"/>
        <v>-1</v>
      </c>
      <c r="X86" s="8">
        <f t="shared" si="67"/>
        <v>0</v>
      </c>
      <c r="Y86" s="16"/>
      <c r="Z86" s="15">
        <f t="shared" si="42"/>
        <v>0</v>
      </c>
      <c r="AA86" s="8">
        <f t="shared" si="68"/>
        <v>0</v>
      </c>
      <c r="AB86" s="16"/>
      <c r="AC86" s="15">
        <f t="shared" si="43"/>
        <v>0</v>
      </c>
      <c r="AD86" s="8">
        <f t="shared" si="44"/>
        <v>2</v>
      </c>
      <c r="AE86" s="16"/>
      <c r="AF86" s="15">
        <f t="shared" si="45"/>
        <v>0</v>
      </c>
      <c r="AG86" s="15">
        <f t="shared" si="69"/>
        <v>2</v>
      </c>
      <c r="AH86" s="16"/>
      <c r="AI86" s="15">
        <f t="shared" si="70"/>
        <v>0</v>
      </c>
      <c r="AJ86" s="8">
        <f t="shared" si="71"/>
        <v>0</v>
      </c>
      <c r="AK86" s="8">
        <f t="shared" si="46"/>
        <v>0</v>
      </c>
      <c r="AL86" s="8">
        <f t="shared" si="47"/>
        <v>0</v>
      </c>
      <c r="AM86" s="8">
        <f t="shared" si="72"/>
        <v>1</v>
      </c>
      <c r="AN86" s="8">
        <f t="shared" si="73"/>
        <v>1</v>
      </c>
      <c r="AO86" s="8">
        <f>IFERROR(VLOOKUP(A86,PERSAMAAN!B:D,3,0),AN86)</f>
        <v>1</v>
      </c>
      <c r="AP86" s="1">
        <v>0</v>
      </c>
      <c r="AQ86" s="8">
        <f t="shared" si="48"/>
        <v>0</v>
      </c>
      <c r="AR86" s="8" t="str">
        <f>IF(AQ86=0,"-",VLOOKUP(A86,FR_HITUNG_MINMAX!A:H,8,0))</f>
        <v>-</v>
      </c>
      <c r="AS86" s="1"/>
      <c r="AT86" s="8" t="str">
        <f t="shared" si="49"/>
        <v>-</v>
      </c>
      <c r="AU86" s="12">
        <f t="shared" si="50"/>
        <v>0</v>
      </c>
      <c r="AV86" s="12">
        <f t="shared" si="51"/>
        <v>0</v>
      </c>
      <c r="AW86" s="8">
        <f t="shared" si="74"/>
        <v>-4</v>
      </c>
      <c r="AX86" s="1"/>
      <c r="AY86" s="8">
        <f t="shared" si="52"/>
        <v>0</v>
      </c>
      <c r="AZ86" s="8" t="str">
        <f>IF(AY86=0,"-",VLOOKUP(A86,FR_HITUNG_MINMAX!A:I,9,0))</f>
        <v>-</v>
      </c>
      <c r="BB86" s="8" t="str">
        <f t="shared" si="53"/>
        <v>-</v>
      </c>
      <c r="BC86" s="12">
        <f t="shared" si="54"/>
        <v>0</v>
      </c>
      <c r="BD86" s="12">
        <f t="shared" si="55"/>
        <v>0</v>
      </c>
      <c r="BE86" s="16"/>
      <c r="BF86" s="8">
        <f>SUMIF('REALISASI ORDER'!C:C,A86,'REALISASI ORDER'!E:E)</f>
        <v>0</v>
      </c>
      <c r="BG86" s="8">
        <f t="shared" si="75"/>
        <v>5</v>
      </c>
      <c r="BH86" s="8">
        <f t="shared" si="56"/>
        <v>6</v>
      </c>
      <c r="BI86" s="8">
        <f t="shared" si="57"/>
        <v>3</v>
      </c>
      <c r="BJ86" s="8">
        <f t="shared" si="76"/>
        <v>0</v>
      </c>
      <c r="BK86" s="33">
        <f t="shared" si="77"/>
        <v>1</v>
      </c>
      <c r="BL86" s="33">
        <f t="shared" si="58"/>
        <v>0</v>
      </c>
      <c r="BM86" s="33">
        <f t="shared" si="59"/>
        <v>0</v>
      </c>
      <c r="BN86" s="33">
        <f t="shared" si="78"/>
        <v>1</v>
      </c>
      <c r="BO86" s="8">
        <f t="shared" si="60"/>
        <v>0</v>
      </c>
      <c r="BP86" s="8">
        <f t="shared" si="61"/>
        <v>0</v>
      </c>
      <c r="BQ86" s="8">
        <f t="shared" si="62"/>
        <v>0</v>
      </c>
      <c r="BR86" s="8">
        <f>IFERROR(ROUNDDOWN(BF86*BN86/(BK86+BL86+BM86+BN),0),0)</f>
        <v>0</v>
      </c>
      <c r="BS86" s="8" t="str">
        <f t="shared" si="63"/>
        <v>2212A-K36-T00</v>
      </c>
      <c r="BT86" s="8">
        <f>SUMIF(FR_HITUNG_MINMAX!A:A,ORDER!A86,FR_HITUNG_MINMAX!AS:AS)</f>
        <v>4</v>
      </c>
      <c r="BU86" s="8">
        <f t="shared" si="79"/>
        <v>0</v>
      </c>
      <c r="BV86" s="8" t="str">
        <f t="shared" si="64"/>
        <v>-</v>
      </c>
      <c r="BW86" s="8" t="str">
        <f>VLOOKUP(A86,'STOK PESALAKAN'!A:F,6,0)</f>
        <v/>
      </c>
    </row>
    <row r="87" spans="1:75" ht="15" customHeight="1">
      <c r="A87" s="41" t="s">
        <v>236</v>
      </c>
      <c r="B87" s="99">
        <f>IFERROR(IFERROR(VLOOKUP(A87,'STOK PACUL'!C:H,6,0),VLOOKUP(A87,'KATEGORI PACUL'!A:C,3,0)),0)</f>
        <v>9</v>
      </c>
      <c r="C87" s="8">
        <f>IFERROR(VLOOKUP(A87,'KATEGORI PACUL'!A:D,4,0),0)</f>
        <v>16</v>
      </c>
      <c r="D87" s="99">
        <f>IFERROR(IFERROR(VLOOKUP(A87,'STOK PESALAKAN'!C:H,6,0),VLOOKUP(A87,'KATEGORI PESALAKAN'!A:C,3,0)),0)</f>
        <v>9</v>
      </c>
      <c r="E87" s="8">
        <f>IFERROR(VLOOKUP(A87,'KATEGORI PESALAKAN'!A:D,4,0),0)</f>
        <v>7</v>
      </c>
      <c r="F87" s="99">
        <f>IFERROR(IFERROR(VLOOKUP(A87,'STOK CIKDITIRO'!C:H,6,0),VLOOKUP(A87,'KATEGORI CIKDITIRO'!A:C,3,0)),0)</f>
        <v>7</v>
      </c>
      <c r="G87" s="8">
        <f>IFERROR(VLOOKUP(A87,'KATEGORI CIKDITIRO'!A:D,4,0),0)</f>
        <v>8</v>
      </c>
      <c r="H87" s="99">
        <f>IFERROR(IFERROR(VLOOKUP(A87,'STOK TRAYEMAN'!C:H,6,0),VLOOKUP(A87,'KATEGORI TRAYEMAN'!A:C,3,0)),0)</f>
        <v>3</v>
      </c>
      <c r="I87" s="8">
        <f>IFERROR(VLOOKUP(A87,'KATEGORI TRAYEMAN'!A:D,4,0),0)</f>
        <v>2</v>
      </c>
      <c r="J87" s="8" t="str">
        <f>IFERROR(VLOOKUP(A87,'NOSTOK PACUL'!A:C,3,0),IFERROR(IF(VLOOKUP(A87,'STOK PACUL'!A:B,2,0)="NOSTOK","E",VLOOKUP(A87,'KATEGORI PACUL'!A:B,2,0)),"E"))</f>
        <v>A</v>
      </c>
      <c r="K87" s="8" t="str">
        <f>IFERROR(VLOOKUP(A87,'NOSTOK PESALAKAN'!A:C,3,0),IFERROR(IF(VLOOKUP(A87,'STOK PESALAKAN'!A:B,2,0)="NOSTOK","E",VLOOKUP(A87,'KATEGORI PESALAKAN'!A:B,2,0)),"E"))</f>
        <v>A</v>
      </c>
      <c r="L87" s="8" t="str">
        <f>IFERROR(VLOOKUP(A87,'NOSTOK CIKDITIRO'!A:C,3,0),IFERROR(IF(VLOOKUP(A87,'STOK CIKDITIRO'!A:B,2,0)="NOSTOK","E",VLOOKUP(A87,'KATEGORI CIKDITIRO'!A:B,2,0)),"E"))</f>
        <v>B</v>
      </c>
      <c r="M87" s="8" t="str">
        <f>IFERROR(VLOOKUP(A87,'NOSTOK TRAYEMAN'!A:C,3,0),IFERROR(IF(VLOOKUP(A87,'STOK TRAYEMAN'!A:B,2,0)="NOSTOK","E",VLOOKUP(A87,'KATEGORI TRAYEMAN'!A:B,2,0)),"E"))</f>
        <v>D</v>
      </c>
      <c r="N87" s="8" t="str">
        <f>IFERROR(VLOOKUP(A87,FR_HITUNG_MINMAX!A:B,2,0),0)</f>
        <v>ROLLER H.BEAT FI ESP ORI</v>
      </c>
      <c r="O87" s="8" t="str">
        <f>IFERROR(VLOOKUP(A87,FR_HITUNG_MINMAX!A:D,4,0),0)</f>
        <v>ORISIN</v>
      </c>
      <c r="P87" s="8">
        <f>IFERROR(VLOOKUP(A87,FR_HITUNG_MINMAX!A:G,7,0),1)</f>
        <v>1</v>
      </c>
      <c r="Q87" s="11" t="str">
        <f>IFERROR(VLOOKUP(A87,FR_HITUNG_MINMAX!A:J,10,0),1)</f>
        <v>3</v>
      </c>
      <c r="R87" s="8">
        <f>IFERROR(VLOOKUP(A87,FR_HITUNG_MINMAX!A:K,11,0),1)</f>
        <v>1</v>
      </c>
      <c r="S87" s="12">
        <f>IFERROR(VLOOKUP(A87,FR_HITUNG_MINMAX!A:F,6,0),0)</f>
        <v>50000</v>
      </c>
      <c r="T87" s="8">
        <f t="shared" si="65"/>
        <v>-7</v>
      </c>
      <c r="U87" s="8">
        <f t="shared" si="40"/>
        <v>2</v>
      </c>
      <c r="V87" s="8">
        <f t="shared" si="41"/>
        <v>-1</v>
      </c>
      <c r="W87" s="8">
        <f t="shared" si="66"/>
        <v>1</v>
      </c>
      <c r="X87" s="8">
        <f t="shared" si="67"/>
        <v>0</v>
      </c>
      <c r="Y87" s="16"/>
      <c r="Z87" s="15">
        <f t="shared" si="42"/>
        <v>0</v>
      </c>
      <c r="AA87" s="8">
        <f t="shared" si="68"/>
        <v>2</v>
      </c>
      <c r="AB87" s="16"/>
      <c r="AC87" s="15">
        <f t="shared" si="43"/>
        <v>0</v>
      </c>
      <c r="AD87" s="8">
        <f t="shared" si="44"/>
        <v>0</v>
      </c>
      <c r="AE87" s="16"/>
      <c r="AF87" s="15">
        <f t="shared" si="45"/>
        <v>0</v>
      </c>
      <c r="AG87" s="15">
        <f t="shared" si="69"/>
        <v>0</v>
      </c>
      <c r="AH87" s="16"/>
      <c r="AI87" s="15">
        <f t="shared" si="70"/>
        <v>0</v>
      </c>
      <c r="AJ87" s="8">
        <f t="shared" si="71"/>
        <v>2</v>
      </c>
      <c r="AK87" s="8">
        <f t="shared" si="46"/>
        <v>0</v>
      </c>
      <c r="AL87" s="8">
        <f t="shared" si="47"/>
        <v>0</v>
      </c>
      <c r="AM87" s="8">
        <f t="shared" si="72"/>
        <v>0</v>
      </c>
      <c r="AN87" s="8">
        <f t="shared" si="73"/>
        <v>2</v>
      </c>
      <c r="AO87" s="8">
        <f>IFERROR(VLOOKUP(A87,PERSAMAAN!B:D,3,0),AN87)</f>
        <v>2</v>
      </c>
      <c r="AP87" s="1">
        <v>0</v>
      </c>
      <c r="AQ87" s="8">
        <f t="shared" si="48"/>
        <v>0</v>
      </c>
      <c r="AR87" s="8" t="str">
        <f>IF(AQ87=0,"-",VLOOKUP(A87,FR_HITUNG_MINMAX!A:H,8,0))</f>
        <v>-</v>
      </c>
      <c r="AS87" s="1"/>
      <c r="AT87" s="8" t="str">
        <f t="shared" si="49"/>
        <v>-</v>
      </c>
      <c r="AU87" s="12">
        <f t="shared" si="50"/>
        <v>0</v>
      </c>
      <c r="AV87" s="12">
        <f t="shared" si="51"/>
        <v>0</v>
      </c>
      <c r="AW87" s="8">
        <f t="shared" si="74"/>
        <v>21</v>
      </c>
      <c r="AX87" s="1"/>
      <c r="AY87" s="8">
        <f t="shared" si="52"/>
        <v>21</v>
      </c>
      <c r="AZ87" s="8" t="str">
        <f>IF(AY87=0,"-",VLOOKUP(A87,FR_HITUNG_MINMAX!A:I,9,0))</f>
        <v>NSA</v>
      </c>
      <c r="BB87" s="8" t="str">
        <f t="shared" si="53"/>
        <v>NSA</v>
      </c>
      <c r="BC87" s="12">
        <f t="shared" si="54"/>
        <v>1050000</v>
      </c>
      <c r="BD87" s="12">
        <f t="shared" si="55"/>
        <v>57564082.685275108</v>
      </c>
      <c r="BE87" s="16"/>
      <c r="BF87" s="8">
        <f>SUMIF('REALISASI ORDER'!C:C,A87,'REALISASI ORDER'!E:E)</f>
        <v>0</v>
      </c>
      <c r="BG87" s="8">
        <f t="shared" si="75"/>
        <v>9</v>
      </c>
      <c r="BH87" s="8">
        <f t="shared" si="56"/>
        <v>9</v>
      </c>
      <c r="BI87" s="8">
        <f t="shared" si="57"/>
        <v>7</v>
      </c>
      <c r="BJ87" s="8">
        <f t="shared" si="76"/>
        <v>3</v>
      </c>
      <c r="BK87" s="33">
        <f t="shared" si="77"/>
        <v>0</v>
      </c>
      <c r="BL87" s="33">
        <f t="shared" si="58"/>
        <v>0</v>
      </c>
      <c r="BM87" s="33">
        <f t="shared" si="59"/>
        <v>1</v>
      </c>
      <c r="BN87" s="33">
        <f t="shared" si="78"/>
        <v>0</v>
      </c>
      <c r="BO87" s="8">
        <f t="shared" si="60"/>
        <v>0</v>
      </c>
      <c r="BP87" s="8">
        <f t="shared" si="61"/>
        <v>0</v>
      </c>
      <c r="BQ87" s="8">
        <f t="shared" si="62"/>
        <v>0</v>
      </c>
      <c r="BR87" s="8">
        <f>IFERROR(ROUNDDOWN(BF87*BN87/(BK87+BL87+BM87+BN),0),0)</f>
        <v>0</v>
      </c>
      <c r="BS87" s="8" t="str">
        <f t="shared" si="63"/>
        <v>2212A-K44-V00</v>
      </c>
      <c r="BT87" s="8">
        <f>SUMIF(FR_HITUNG_MINMAX!A:A,ORDER!A87,FR_HITUNG_MINMAX!AS:AS)</f>
        <v>11</v>
      </c>
      <c r="BU87" s="8">
        <f t="shared" si="79"/>
        <v>0</v>
      </c>
      <c r="BV87" s="8" t="str">
        <f t="shared" si="64"/>
        <v>-</v>
      </c>
      <c r="BW87" s="8" t="str">
        <f>VLOOKUP(A87,'STOK PESALAKAN'!A:F,6,0)</f>
        <v/>
      </c>
    </row>
    <row r="88" spans="1:75" ht="15" customHeight="1">
      <c r="A88" s="41" t="s">
        <v>237</v>
      </c>
      <c r="B88" s="99">
        <f>IFERROR(IFERROR(VLOOKUP(A88,'STOK PACUL'!C:H,6,0),VLOOKUP(A88,'KATEGORI PACUL'!A:C,3,0)),0)</f>
        <v>4</v>
      </c>
      <c r="C88" s="8">
        <f>IFERROR(VLOOKUP(A88,'KATEGORI PACUL'!A:D,4,0),0)</f>
        <v>3</v>
      </c>
      <c r="D88" s="99">
        <f>IFERROR(IFERROR(VLOOKUP(A88,'STOK PESALAKAN'!C:H,6,0),VLOOKUP(A88,'KATEGORI PESALAKAN'!A:C,3,0)),0)</f>
        <v>7</v>
      </c>
      <c r="E88" s="8">
        <f>IFERROR(VLOOKUP(A88,'KATEGORI PESALAKAN'!A:D,4,0),0)</f>
        <v>2</v>
      </c>
      <c r="F88" s="99">
        <f>IFERROR(IFERROR(VLOOKUP(A88,'STOK CIKDITIRO'!C:H,6,0),VLOOKUP(A88,'KATEGORI CIKDITIRO'!A:C,3,0)),0)</f>
        <v>3</v>
      </c>
      <c r="G88" s="8">
        <f>IFERROR(VLOOKUP(A88,'KATEGORI CIKDITIRO'!A:D,4,0),0)</f>
        <v>4</v>
      </c>
      <c r="H88" s="99">
        <f>IFERROR(IFERROR(VLOOKUP(A88,'STOK TRAYEMAN'!C:H,6,0),VLOOKUP(A88,'KATEGORI TRAYEMAN'!A:C,3,0)),0)</f>
        <v>0</v>
      </c>
      <c r="I88" s="8">
        <f>IFERROR(VLOOKUP(A88,'KATEGORI TRAYEMAN'!A:D,4,0),0)</f>
        <v>1</v>
      </c>
      <c r="J88" s="8" t="str">
        <f>IFERROR(VLOOKUP(A88,'NOSTOK PACUL'!A:C,3,0),IFERROR(IF(VLOOKUP(A88,'STOK PACUL'!A:B,2,0)="NOSTOK","E",VLOOKUP(A88,'KATEGORI PACUL'!A:B,2,0)),"E"))</f>
        <v>B</v>
      </c>
      <c r="K88" s="8" t="str">
        <f>IFERROR(VLOOKUP(A88,'NOSTOK PESALAKAN'!A:C,3,0),IFERROR(IF(VLOOKUP(A88,'STOK PESALAKAN'!A:B,2,0)="NOSTOK","E",VLOOKUP(A88,'KATEGORI PESALAKAN'!A:B,2,0)),"E"))</f>
        <v>D</v>
      </c>
      <c r="L88" s="8" t="str">
        <f>IFERROR(VLOOKUP(A88,'NOSTOK CIKDITIRO'!A:C,3,0),IFERROR(IF(VLOOKUP(A88,'STOK CIKDITIRO'!A:B,2,0)="NOSTOK","E",VLOOKUP(A88,'KATEGORI CIKDITIRO'!A:B,2,0)),"E"))</f>
        <v>B</v>
      </c>
      <c r="M88" s="8" t="str">
        <f>IFERROR(VLOOKUP(A88,'NOSTOK TRAYEMAN'!A:C,3,0),IFERROR(IF(VLOOKUP(A88,'STOK TRAYEMAN'!A:B,2,0)="NOSTOK","E",VLOOKUP(A88,'KATEGORI TRAYEMAN'!A:B,2,0)),"E"))</f>
        <v>D</v>
      </c>
      <c r="N88" s="8" t="str">
        <f>IFERROR(VLOOKUP(A88,FR_HITUNG_MINMAX!A:B,2,0),0)</f>
        <v>ROLLER H.VARIO/BEAT ORI</v>
      </c>
      <c r="O88" s="8" t="str">
        <f>IFERROR(VLOOKUP(A88,FR_HITUNG_MINMAX!A:D,4,0),0)</f>
        <v>ORISIN</v>
      </c>
      <c r="P88" s="8">
        <f>IFERROR(VLOOKUP(A88,FR_HITUNG_MINMAX!A:G,7,0),1)</f>
        <v>1</v>
      </c>
      <c r="Q88" s="11" t="str">
        <f>IFERROR(VLOOKUP(A88,FR_HITUNG_MINMAX!A:J,10,0),1)</f>
        <v>1</v>
      </c>
      <c r="R88" s="8">
        <f>IFERROR(VLOOKUP(A88,FR_HITUNG_MINMAX!A:K,11,0),1)</f>
        <v>1</v>
      </c>
      <c r="S88" s="12">
        <f>IFERROR(VLOOKUP(A88,FR_HITUNG_MINMAX!A:F,6,0),0)</f>
        <v>62500</v>
      </c>
      <c r="T88" s="8">
        <f t="shared" si="65"/>
        <v>1</v>
      </c>
      <c r="U88" s="8">
        <f t="shared" si="40"/>
        <v>5</v>
      </c>
      <c r="V88" s="8">
        <f t="shared" si="41"/>
        <v>-1</v>
      </c>
      <c r="W88" s="8">
        <f t="shared" si="66"/>
        <v>-1</v>
      </c>
      <c r="X88" s="8">
        <f t="shared" si="67"/>
        <v>0</v>
      </c>
      <c r="Y88" s="16"/>
      <c r="Z88" s="15">
        <f t="shared" si="42"/>
        <v>0</v>
      </c>
      <c r="AA88" s="8">
        <f t="shared" si="68"/>
        <v>0</v>
      </c>
      <c r="AB88" s="16"/>
      <c r="AC88" s="15">
        <f t="shared" si="43"/>
        <v>0</v>
      </c>
      <c r="AD88" s="8">
        <f t="shared" si="44"/>
        <v>3</v>
      </c>
      <c r="AE88" s="16"/>
      <c r="AF88" s="15">
        <f t="shared" si="45"/>
        <v>0</v>
      </c>
      <c r="AG88" s="15">
        <f t="shared" si="69"/>
        <v>2</v>
      </c>
      <c r="AH88" s="16"/>
      <c r="AI88" s="15">
        <f t="shared" si="70"/>
        <v>0</v>
      </c>
      <c r="AJ88" s="8">
        <f t="shared" si="71"/>
        <v>0</v>
      </c>
      <c r="AK88" s="8">
        <f t="shared" si="46"/>
        <v>0</v>
      </c>
      <c r="AL88" s="8">
        <f t="shared" si="47"/>
        <v>0</v>
      </c>
      <c r="AM88" s="8">
        <f t="shared" si="72"/>
        <v>1</v>
      </c>
      <c r="AN88" s="8">
        <f t="shared" si="73"/>
        <v>1</v>
      </c>
      <c r="AO88" s="8">
        <f>IFERROR(VLOOKUP(A88,PERSAMAAN!B:D,3,0),AN88)</f>
        <v>1</v>
      </c>
      <c r="AP88" s="1">
        <v>0</v>
      </c>
      <c r="AQ88" s="8">
        <f t="shared" si="48"/>
        <v>0</v>
      </c>
      <c r="AR88" s="8" t="str">
        <f>IF(AQ88=0,"-",VLOOKUP(A88,FR_HITUNG_MINMAX!A:H,8,0))</f>
        <v>-</v>
      </c>
      <c r="AS88" s="1"/>
      <c r="AT88" s="8" t="str">
        <f t="shared" si="49"/>
        <v>-</v>
      </c>
      <c r="AU88" s="12">
        <f t="shared" si="50"/>
        <v>0</v>
      </c>
      <c r="AV88" s="12">
        <f t="shared" si="51"/>
        <v>0</v>
      </c>
      <c r="AW88" s="8">
        <f t="shared" si="74"/>
        <v>1</v>
      </c>
      <c r="AX88" s="1"/>
      <c r="AY88" s="8">
        <f t="shared" si="52"/>
        <v>1</v>
      </c>
      <c r="AZ88" s="8" t="str">
        <f>IF(AY88=0,"-",VLOOKUP(A88,FR_HITUNG_MINMAX!A:I,9,0))</f>
        <v>NSA</v>
      </c>
      <c r="BB88" s="8" t="str">
        <f t="shared" si="53"/>
        <v>NSA</v>
      </c>
      <c r="BC88" s="12">
        <f t="shared" si="54"/>
        <v>62500</v>
      </c>
      <c r="BD88" s="12">
        <f t="shared" si="55"/>
        <v>57564082.685275108</v>
      </c>
      <c r="BE88" s="16"/>
      <c r="BF88" s="8">
        <f>SUMIF('REALISASI ORDER'!C:C,A88,'REALISASI ORDER'!E:E)</f>
        <v>0</v>
      </c>
      <c r="BG88" s="8">
        <f t="shared" si="75"/>
        <v>4</v>
      </c>
      <c r="BH88" s="8">
        <f t="shared" si="56"/>
        <v>7</v>
      </c>
      <c r="BI88" s="8">
        <f t="shared" si="57"/>
        <v>3</v>
      </c>
      <c r="BJ88" s="8">
        <f t="shared" si="76"/>
        <v>0</v>
      </c>
      <c r="BK88" s="33">
        <f t="shared" si="77"/>
        <v>2</v>
      </c>
      <c r="BL88" s="33">
        <f t="shared" si="58"/>
        <v>0</v>
      </c>
      <c r="BM88" s="33">
        <f t="shared" si="59"/>
        <v>1</v>
      </c>
      <c r="BN88" s="33">
        <f t="shared" si="78"/>
        <v>1</v>
      </c>
      <c r="BO88" s="8">
        <f t="shared" si="60"/>
        <v>0</v>
      </c>
      <c r="BP88" s="8">
        <f t="shared" si="61"/>
        <v>0</v>
      </c>
      <c r="BQ88" s="8">
        <f t="shared" si="62"/>
        <v>0</v>
      </c>
      <c r="BR88" s="8">
        <f>IFERROR(ROUNDDOWN(BF88*BN88/(BK88+BL88+BM88+BN),0),0)</f>
        <v>0</v>
      </c>
      <c r="BS88" s="8" t="str">
        <f t="shared" si="63"/>
        <v>2212A-KVB-900</v>
      </c>
      <c r="BT88" s="8">
        <f>SUMIF(FR_HITUNG_MINMAX!A:A,ORDER!A88,FR_HITUNG_MINMAX!AS:AS)</f>
        <v>4</v>
      </c>
      <c r="BU88" s="8">
        <f t="shared" si="79"/>
        <v>0</v>
      </c>
      <c r="BV88" s="8" t="str">
        <f t="shared" si="64"/>
        <v>-</v>
      </c>
      <c r="BW88" s="8" t="str">
        <f>VLOOKUP(A88,'STOK PESALAKAN'!A:F,6,0)</f>
        <v/>
      </c>
    </row>
    <row r="89" spans="1:75" ht="15" customHeight="1">
      <c r="A89" s="41" t="s">
        <v>238</v>
      </c>
      <c r="B89" s="99">
        <f>IFERROR(IFERROR(VLOOKUP(A89,'STOK PACUL'!C:H,6,0),VLOOKUP(A89,'KATEGORI PACUL'!A:C,3,0)),0)</f>
        <v>4</v>
      </c>
      <c r="C89" s="8">
        <f>IFERROR(VLOOKUP(A89,'KATEGORI PACUL'!A:D,4,0),0)</f>
        <v>2</v>
      </c>
      <c r="D89" s="99">
        <f>IFERROR(IFERROR(VLOOKUP(A89,'STOK PESALAKAN'!C:H,6,0),VLOOKUP(A89,'KATEGORI PESALAKAN'!A:C,3,0)),0)</f>
        <v>9</v>
      </c>
      <c r="E89" s="8">
        <f>IFERROR(VLOOKUP(A89,'KATEGORI PESALAKAN'!A:D,4,0),0)</f>
        <v>0</v>
      </c>
      <c r="F89" s="99">
        <f>IFERROR(IFERROR(VLOOKUP(A89,'STOK CIKDITIRO'!C:H,6,0),VLOOKUP(A89,'KATEGORI CIKDITIRO'!A:C,3,0)),0)</f>
        <v>5</v>
      </c>
      <c r="G89" s="8">
        <f>IFERROR(VLOOKUP(A89,'KATEGORI CIKDITIRO'!A:D,4,0),0)</f>
        <v>0</v>
      </c>
      <c r="H89" s="99">
        <f>IFERROR(IFERROR(VLOOKUP(A89,'STOK TRAYEMAN'!C:H,6,0),VLOOKUP(A89,'KATEGORI TRAYEMAN'!A:C,3,0)),0)</f>
        <v>0</v>
      </c>
      <c r="I89" s="8">
        <f>IFERROR(VLOOKUP(A89,'KATEGORI TRAYEMAN'!A:D,4,0),0)</f>
        <v>0</v>
      </c>
      <c r="J89" s="8" t="str">
        <f>IFERROR(VLOOKUP(A89,'NOSTOK PACUL'!A:C,3,0),IFERROR(IF(VLOOKUP(A89,'STOK PACUL'!A:B,2,0)="NOSTOK","E",VLOOKUP(A89,'KATEGORI PACUL'!A:B,2,0)),"E"))</f>
        <v>D</v>
      </c>
      <c r="K89" s="8" t="str">
        <f>IFERROR(VLOOKUP(A89,'NOSTOK PESALAKAN'!A:C,3,0),IFERROR(IF(VLOOKUP(A89,'STOK PESALAKAN'!A:B,2,0)="NOSTOK","E",VLOOKUP(A89,'KATEGORI PESALAKAN'!A:B,2,0)),"E"))</f>
        <v>E</v>
      </c>
      <c r="L89" s="8" t="str">
        <f>IFERROR(VLOOKUP(A89,'NOSTOK CIKDITIRO'!A:C,3,0),IFERROR(IF(VLOOKUP(A89,'STOK CIKDITIRO'!A:B,2,0)="NOSTOK","E",VLOOKUP(A89,'KATEGORI CIKDITIRO'!A:B,2,0)),"E"))</f>
        <v>E</v>
      </c>
      <c r="M89" s="8" t="str">
        <f>IFERROR(VLOOKUP(A89,'NOSTOK TRAYEMAN'!A:C,3,0),IFERROR(IF(VLOOKUP(A89,'STOK TRAYEMAN'!A:B,2,0)="NOSTOK","E",VLOOKUP(A89,'KATEGORI TRAYEMAN'!A:B,2,0)),"E"))</f>
        <v>E</v>
      </c>
      <c r="N89" s="8" t="str">
        <f>IFERROR(VLOOKUP(A89,FR_HITUNG_MINMAX!A:B,2,0),0)</f>
        <v>ROLLER H.VARIO 125 ORI</v>
      </c>
      <c r="O89" s="8" t="str">
        <f>IFERROR(VLOOKUP(A89,FR_HITUNG_MINMAX!A:D,4,0),0)</f>
        <v>ORISIN</v>
      </c>
      <c r="P89" s="8">
        <f>IFERROR(VLOOKUP(A89,FR_HITUNG_MINMAX!A:G,7,0),1)</f>
        <v>1</v>
      </c>
      <c r="Q89" s="11" t="str">
        <f>IFERROR(VLOOKUP(A89,FR_HITUNG_MINMAX!A:J,10,0),1)</f>
        <v>1</v>
      </c>
      <c r="R89" s="8">
        <f>IFERROR(VLOOKUP(A89,FR_HITUNG_MINMAX!A:K,11,0),1)</f>
        <v>1</v>
      </c>
      <c r="S89" s="12">
        <f>IFERROR(VLOOKUP(A89,FR_HITUNG_MINMAX!A:F,6,0),0)</f>
        <v>61000</v>
      </c>
      <c r="T89" s="8">
        <f t="shared" si="65"/>
        <v>2</v>
      </c>
      <c r="U89" s="8">
        <f t="shared" si="40"/>
        <v>9</v>
      </c>
      <c r="V89" s="8">
        <f t="shared" si="41"/>
        <v>5</v>
      </c>
      <c r="W89" s="8">
        <f t="shared" si="66"/>
        <v>0</v>
      </c>
      <c r="X89" s="8">
        <f t="shared" si="67"/>
        <v>0</v>
      </c>
      <c r="Y89" s="16"/>
      <c r="Z89" s="15">
        <f t="shared" si="42"/>
        <v>0</v>
      </c>
      <c r="AA89" s="8">
        <f t="shared" si="68"/>
        <v>0</v>
      </c>
      <c r="AB89" s="16"/>
      <c r="AC89" s="15">
        <f t="shared" si="43"/>
        <v>0</v>
      </c>
      <c r="AD89" s="8">
        <f t="shared" si="44"/>
        <v>0</v>
      </c>
      <c r="AE89" s="16"/>
      <c r="AF89" s="15">
        <f t="shared" si="45"/>
        <v>0</v>
      </c>
      <c r="AG89" s="15">
        <f t="shared" si="69"/>
        <v>0</v>
      </c>
      <c r="AH89" s="16"/>
      <c r="AI89" s="15">
        <f t="shared" si="70"/>
        <v>0</v>
      </c>
      <c r="AJ89" s="8">
        <f t="shared" si="71"/>
        <v>3</v>
      </c>
      <c r="AK89" s="8">
        <f t="shared" si="46"/>
        <v>0</v>
      </c>
      <c r="AL89" s="8">
        <f t="shared" si="47"/>
        <v>0</v>
      </c>
      <c r="AM89" s="8">
        <f t="shared" si="72"/>
        <v>0</v>
      </c>
      <c r="AN89" s="8">
        <f t="shared" si="73"/>
        <v>3</v>
      </c>
      <c r="AO89" s="8">
        <f>IFERROR(VLOOKUP(A89,PERSAMAAN!B:D,3,0),AN89)</f>
        <v>3</v>
      </c>
      <c r="AP89" s="1">
        <v>0</v>
      </c>
      <c r="AQ89" s="8">
        <f t="shared" si="48"/>
        <v>0</v>
      </c>
      <c r="AR89" s="8" t="str">
        <f>IF(AQ89=0,"-",VLOOKUP(A89,FR_HITUNG_MINMAX!A:H,8,0))</f>
        <v>-</v>
      </c>
      <c r="AS89" s="1"/>
      <c r="AT89" s="8" t="str">
        <f t="shared" si="49"/>
        <v>-</v>
      </c>
      <c r="AU89" s="12">
        <f t="shared" si="50"/>
        <v>0</v>
      </c>
      <c r="AV89" s="12">
        <f t="shared" si="51"/>
        <v>0</v>
      </c>
      <c r="AW89" s="8">
        <f t="shared" si="74"/>
        <v>-16</v>
      </c>
      <c r="AX89" s="1"/>
      <c r="AY89" s="8">
        <f t="shared" si="52"/>
        <v>0</v>
      </c>
      <c r="AZ89" s="8" t="str">
        <f>IF(AY89=0,"-",VLOOKUP(A89,FR_HITUNG_MINMAX!A:I,9,0))</f>
        <v>-</v>
      </c>
      <c r="BB89" s="8" t="str">
        <f t="shared" si="53"/>
        <v>-</v>
      </c>
      <c r="BC89" s="12">
        <f t="shared" si="54"/>
        <v>0</v>
      </c>
      <c r="BD89" s="12">
        <f t="shared" si="55"/>
        <v>0</v>
      </c>
      <c r="BE89" s="16"/>
      <c r="BF89" s="8">
        <f>SUMIF('REALISASI ORDER'!C:C,A89,'REALISASI ORDER'!E:E)</f>
        <v>0</v>
      </c>
      <c r="BG89" s="8">
        <f t="shared" si="75"/>
        <v>4</v>
      </c>
      <c r="BH89" s="8">
        <f t="shared" si="56"/>
        <v>9</v>
      </c>
      <c r="BI89" s="8">
        <f t="shared" si="57"/>
        <v>5</v>
      </c>
      <c r="BJ89" s="8">
        <f t="shared" si="76"/>
        <v>0</v>
      </c>
      <c r="BK89" s="33">
        <f t="shared" si="77"/>
        <v>2</v>
      </c>
      <c r="BL89" s="33">
        <f t="shared" si="58"/>
        <v>0</v>
      </c>
      <c r="BM89" s="33">
        <f t="shared" si="59"/>
        <v>0</v>
      </c>
      <c r="BN89" s="33">
        <f t="shared" si="78"/>
        <v>0</v>
      </c>
      <c r="BO89" s="8">
        <f t="shared" si="60"/>
        <v>0</v>
      </c>
      <c r="BP89" s="8">
        <f t="shared" si="61"/>
        <v>0</v>
      </c>
      <c r="BQ89" s="8">
        <f t="shared" si="62"/>
        <v>0</v>
      </c>
      <c r="BR89" s="8">
        <f>IFERROR(ROUNDDOWN(BF89*BN89/(BK89+BL89+BM89+BN),0),0)</f>
        <v>0</v>
      </c>
      <c r="BS89" s="8" t="str">
        <f t="shared" si="63"/>
        <v>2212A-KWN-900</v>
      </c>
      <c r="BT89" s="8">
        <f>SUMIF(FR_HITUNG_MINMAX!A:A,ORDER!A89,FR_HITUNG_MINMAX!AS:AS)</f>
        <v>1</v>
      </c>
      <c r="BU89" s="8">
        <f t="shared" si="79"/>
        <v>0</v>
      </c>
      <c r="BV89" s="8" t="str">
        <f t="shared" si="64"/>
        <v>-</v>
      </c>
      <c r="BW89" s="8" t="str">
        <f>VLOOKUP(A89,'STOK PESALAKAN'!A:F,6,0)</f>
        <v/>
      </c>
    </row>
    <row r="90" spans="1:75" ht="15" customHeight="1">
      <c r="A90" s="41" t="s">
        <v>239</v>
      </c>
      <c r="B90" s="99">
        <f>IFERROR(IFERROR(VLOOKUP(A90,'STOK PACUL'!C:H,6,0),VLOOKUP(A90,'KATEGORI PACUL'!A:C,3,0)),0)</f>
        <v>1</v>
      </c>
      <c r="C90" s="8">
        <f>IFERROR(VLOOKUP(A90,'KATEGORI PACUL'!A:D,4,0),0)</f>
        <v>1</v>
      </c>
      <c r="D90" s="99">
        <f>IFERROR(IFERROR(VLOOKUP(A90,'STOK PESALAKAN'!C:H,6,0),VLOOKUP(A90,'KATEGORI PESALAKAN'!A:C,3,0)),0)</f>
        <v>1</v>
      </c>
      <c r="E90" s="8">
        <f>IFERROR(VLOOKUP(A90,'KATEGORI PESALAKAN'!A:D,4,0),0)</f>
        <v>0</v>
      </c>
      <c r="F90" s="99">
        <f>IFERROR(IFERROR(VLOOKUP(A90,'STOK CIKDITIRO'!C:H,6,0),VLOOKUP(A90,'KATEGORI CIKDITIRO'!A:C,3,0)),0)</f>
        <v>1</v>
      </c>
      <c r="G90" s="8">
        <f>IFERROR(VLOOKUP(A90,'KATEGORI CIKDITIRO'!A:D,4,0),0)</f>
        <v>2</v>
      </c>
      <c r="H90" s="99">
        <f>IFERROR(IFERROR(VLOOKUP(A90,'STOK TRAYEMAN'!C:H,6,0),VLOOKUP(A90,'KATEGORI TRAYEMAN'!A:C,3,0)),0)</f>
        <v>0</v>
      </c>
      <c r="I90" s="8">
        <f>IFERROR(VLOOKUP(A90,'KATEGORI TRAYEMAN'!A:D,4,0),0)</f>
        <v>0</v>
      </c>
      <c r="J90" s="8" t="str">
        <f>IFERROR(VLOOKUP(A90,'NOSTOK PACUL'!A:C,3,0),IFERROR(IF(VLOOKUP(A90,'STOK PACUL'!A:B,2,0)="NOSTOK","E",VLOOKUP(A90,'KATEGORI PACUL'!A:B,2,0)),"E"))</f>
        <v>D</v>
      </c>
      <c r="K90" s="8" t="str">
        <f>IFERROR(VLOOKUP(A90,'NOSTOK PESALAKAN'!A:C,3,0),IFERROR(IF(VLOOKUP(A90,'STOK PESALAKAN'!A:B,2,0)="NOSTOK","E",VLOOKUP(A90,'KATEGORI PESALAKAN'!A:B,2,0)),"E"))</f>
        <v>E</v>
      </c>
      <c r="L90" s="8" t="str">
        <f>IFERROR(VLOOKUP(A90,'NOSTOK CIKDITIRO'!A:C,3,0),IFERROR(IF(VLOOKUP(A90,'STOK CIKDITIRO'!A:B,2,0)="NOSTOK","E",VLOOKUP(A90,'KATEGORI CIKDITIRO'!A:B,2,0)),"E"))</f>
        <v>D</v>
      </c>
      <c r="M90" s="8" t="str">
        <f>IFERROR(VLOOKUP(A90,'NOSTOK TRAYEMAN'!A:C,3,0),IFERROR(IF(VLOOKUP(A90,'STOK TRAYEMAN'!A:B,2,0)="NOSTOK","E",VLOOKUP(A90,'KATEGORI TRAYEMAN'!A:B,2,0)),"E"))</f>
        <v>E</v>
      </c>
      <c r="N90" s="8" t="str">
        <f>IFERROR(VLOOKUP(A90,FR_HITUNG_MINMAX!A:B,2,0),0)</f>
        <v>LAWAN RUMAH ROLLER H.VARIO 110 CARBU ORI</v>
      </c>
      <c r="O90" s="8" t="str">
        <f>IFERROR(VLOOKUP(A90,FR_HITUNG_MINMAX!A:D,4,0),0)</f>
        <v>ORISIN</v>
      </c>
      <c r="P90" s="8">
        <f>IFERROR(VLOOKUP(A90,FR_HITUNG_MINMAX!A:G,7,0),1)</f>
        <v>1</v>
      </c>
      <c r="Q90" s="11">
        <f>IFERROR(VLOOKUP(A90,FR_HITUNG_MINMAX!A:J,10,0),1)</f>
        <v>1</v>
      </c>
      <c r="R90" s="8">
        <f>IFERROR(VLOOKUP(A90,FR_HITUNG_MINMAX!A:K,11,0),1)</f>
        <v>1</v>
      </c>
      <c r="S90" s="12">
        <f>IFERROR(VLOOKUP(A90,FR_HITUNG_MINMAX!A:F,6,0),0)</f>
        <v>46000</v>
      </c>
      <c r="T90" s="8">
        <f t="shared" si="65"/>
        <v>0</v>
      </c>
      <c r="U90" s="8">
        <f t="shared" si="40"/>
        <v>1</v>
      </c>
      <c r="V90" s="8">
        <f t="shared" si="41"/>
        <v>-1</v>
      </c>
      <c r="W90" s="8">
        <f t="shared" si="66"/>
        <v>0</v>
      </c>
      <c r="X90" s="8">
        <f t="shared" si="67"/>
        <v>0</v>
      </c>
      <c r="Y90" s="16"/>
      <c r="Z90" s="15">
        <f t="shared" si="42"/>
        <v>0</v>
      </c>
      <c r="AA90" s="8">
        <f t="shared" si="68"/>
        <v>0</v>
      </c>
      <c r="AB90" s="16"/>
      <c r="AC90" s="15">
        <f t="shared" si="43"/>
        <v>0</v>
      </c>
      <c r="AD90" s="8">
        <f t="shared" si="44"/>
        <v>0</v>
      </c>
      <c r="AE90" s="16"/>
      <c r="AF90" s="15">
        <f t="shared" si="45"/>
        <v>0</v>
      </c>
      <c r="AG90" s="15">
        <f t="shared" si="69"/>
        <v>0</v>
      </c>
      <c r="AH90" s="16"/>
      <c r="AI90" s="15">
        <f t="shared" si="70"/>
        <v>0</v>
      </c>
      <c r="AJ90" s="8">
        <f t="shared" si="71"/>
        <v>0</v>
      </c>
      <c r="AK90" s="8">
        <f t="shared" si="46"/>
        <v>0</v>
      </c>
      <c r="AL90" s="8">
        <f t="shared" si="47"/>
        <v>0</v>
      </c>
      <c r="AM90" s="8">
        <f t="shared" si="72"/>
        <v>0</v>
      </c>
      <c r="AN90" s="8">
        <f t="shared" si="73"/>
        <v>0</v>
      </c>
      <c r="AO90" s="8">
        <f>IFERROR(VLOOKUP(A90,PERSAMAAN!B:D,3,0),AN90)</f>
        <v>0</v>
      </c>
      <c r="AP90" s="1"/>
      <c r="AQ90" s="8">
        <f t="shared" si="48"/>
        <v>0</v>
      </c>
      <c r="AR90" s="8" t="str">
        <f>IF(AQ90=0,"-",VLOOKUP(A90,FR_HITUNG_MINMAX!A:H,8,0))</f>
        <v>-</v>
      </c>
      <c r="AS90" s="1"/>
      <c r="AT90" s="8" t="str">
        <f t="shared" si="49"/>
        <v>-</v>
      </c>
      <c r="AU90" s="12">
        <f t="shared" si="50"/>
        <v>0</v>
      </c>
      <c r="AV90" s="12">
        <f t="shared" si="51"/>
        <v>0</v>
      </c>
      <c r="AW90" s="8">
        <f t="shared" si="74"/>
        <v>0</v>
      </c>
      <c r="AX90" s="1"/>
      <c r="AY90" s="8">
        <f t="shared" si="52"/>
        <v>0</v>
      </c>
      <c r="AZ90" s="8" t="str">
        <f>IF(AY90=0,"-",VLOOKUP(A90,FR_HITUNG_MINMAX!A:I,9,0))</f>
        <v>-</v>
      </c>
      <c r="BB90" s="8" t="str">
        <f t="shared" si="53"/>
        <v>-</v>
      </c>
      <c r="BC90" s="12">
        <f t="shared" si="54"/>
        <v>0</v>
      </c>
      <c r="BD90" s="12">
        <f t="shared" si="55"/>
        <v>0</v>
      </c>
      <c r="BE90" s="16"/>
      <c r="BF90" s="8">
        <f>SUMIF('REALISASI ORDER'!C:C,A90,'REALISASI ORDER'!E:E)</f>
        <v>0</v>
      </c>
      <c r="BG90" s="8">
        <f t="shared" si="75"/>
        <v>1</v>
      </c>
      <c r="BH90" s="8">
        <f t="shared" si="56"/>
        <v>1</v>
      </c>
      <c r="BI90" s="8">
        <f t="shared" si="57"/>
        <v>1</v>
      </c>
      <c r="BJ90" s="8">
        <f t="shared" si="76"/>
        <v>0</v>
      </c>
      <c r="BK90" s="33">
        <f t="shared" si="77"/>
        <v>1</v>
      </c>
      <c r="BL90" s="33">
        <f t="shared" si="58"/>
        <v>0</v>
      </c>
      <c r="BM90" s="33">
        <f t="shared" si="59"/>
        <v>1</v>
      </c>
      <c r="BN90" s="33">
        <f t="shared" si="78"/>
        <v>0</v>
      </c>
      <c r="BO90" s="8">
        <f t="shared" si="60"/>
        <v>0</v>
      </c>
      <c r="BP90" s="8">
        <f t="shared" si="61"/>
        <v>0</v>
      </c>
      <c r="BQ90" s="8">
        <f t="shared" si="62"/>
        <v>0</v>
      </c>
      <c r="BR90" s="8">
        <f>IFERROR(ROUNDDOWN(BF90*BN90/(BK90+BL90+BM90+BN),0),0)</f>
        <v>0</v>
      </c>
      <c r="BS90" s="8" t="str">
        <f t="shared" si="63"/>
        <v>22131-KVB-900</v>
      </c>
      <c r="BT90" s="8">
        <f>SUMIF(FR_HITUNG_MINMAX!A:A,ORDER!A90,FR_HITUNG_MINMAX!AS:AS)</f>
        <v>2</v>
      </c>
      <c r="BU90" s="8">
        <f t="shared" si="79"/>
        <v>0</v>
      </c>
      <c r="BV90" s="8" t="str">
        <f t="shared" si="64"/>
        <v>-</v>
      </c>
      <c r="BW90" s="8" t="str">
        <f>VLOOKUP(A90,'STOK PESALAKAN'!A:F,6,0)</f>
        <v/>
      </c>
    </row>
    <row r="91" spans="1:75" ht="15" customHeight="1">
      <c r="A91" s="41" t="s">
        <v>1759</v>
      </c>
      <c r="B91" s="99">
        <f>IFERROR(IFERROR(VLOOKUP(A91,'STOK PACUL'!C:H,6,0),VLOOKUP(A91,'KATEGORI PACUL'!A:C,3,0)),0)</f>
        <v>9</v>
      </c>
      <c r="C91" s="8">
        <f>IFERROR(VLOOKUP(A91,'KATEGORI PACUL'!A:D,4,0),0)</f>
        <v>24</v>
      </c>
      <c r="D91" s="99">
        <f>IFERROR(IFERROR(VLOOKUP(A91,'STOK PESALAKAN'!C:H,6,0),VLOOKUP(A91,'KATEGORI PESALAKAN'!A:C,3,0)),0)</f>
        <v>18</v>
      </c>
      <c r="E91" s="8">
        <f>IFERROR(VLOOKUP(A91,'KATEGORI PESALAKAN'!A:D,4,0),0)</f>
        <v>0</v>
      </c>
      <c r="F91" s="99">
        <f>IFERROR(IFERROR(VLOOKUP(A91,'STOK CIKDITIRO'!C:H,6,0),VLOOKUP(A91,'KATEGORI CIKDITIRO'!A:C,3,0)),0)</f>
        <v>0</v>
      </c>
      <c r="G91" s="8">
        <f>IFERROR(VLOOKUP(A91,'KATEGORI CIKDITIRO'!A:D,4,0),0)</f>
        <v>0</v>
      </c>
      <c r="H91" s="99">
        <f>IFERROR(IFERROR(VLOOKUP(A91,'STOK TRAYEMAN'!C:H,6,0),VLOOKUP(A91,'KATEGORI TRAYEMAN'!A:C,3,0)),0)</f>
        <v>3</v>
      </c>
      <c r="I91" s="8">
        <f>IFERROR(VLOOKUP(A91,'KATEGORI TRAYEMAN'!A:D,4,0),0)</f>
        <v>0</v>
      </c>
      <c r="J91" s="8" t="str">
        <f>IFERROR(VLOOKUP(A91,'NOSTOK PACUL'!A:C,3,0),IFERROR(IF(VLOOKUP(A91,'STOK PACUL'!A:B,2,0)="NOSTOK","E",VLOOKUP(A91,'KATEGORI PACUL'!A:B,2,0)),"E"))</f>
        <v>B</v>
      </c>
      <c r="K91" s="8" t="str">
        <f>IFERROR(VLOOKUP(A91,'NOSTOK PESALAKAN'!A:C,3,0),IFERROR(IF(VLOOKUP(A91,'STOK PESALAKAN'!A:B,2,0)="NOSTOK","E",VLOOKUP(A91,'KATEGORI PESALAKAN'!A:B,2,0)),"E"))</f>
        <v>E</v>
      </c>
      <c r="L91" s="8" t="str">
        <f>IFERROR(VLOOKUP(A91,'NOSTOK CIKDITIRO'!A:C,3,0),IFERROR(IF(VLOOKUP(A91,'STOK CIKDITIRO'!A:B,2,0)="NOSTOK","E",VLOOKUP(A91,'KATEGORI CIKDITIRO'!A:B,2,0)),"E"))</f>
        <v>E</v>
      </c>
      <c r="M91" s="8" t="str">
        <f>IFERROR(VLOOKUP(A91,'NOSTOK TRAYEMAN'!A:C,3,0),IFERROR(IF(VLOOKUP(A91,'STOK TRAYEMAN'!A:B,2,0)="NOSTOK","E",VLOOKUP(A91,'KATEGORI TRAYEMAN'!A:B,2,0)),"E"))</f>
        <v>E</v>
      </c>
      <c r="N91" s="8" t="str">
        <f>IFERROR(VLOOKUP(A91,FR_HITUNG_MINMAX!A:B,2,0),0)</f>
        <v>KLIP ROLLER H.VARIO 110 ORI (1PCS)</v>
      </c>
      <c r="O91" s="8" t="str">
        <f>IFERROR(VLOOKUP(A91,FR_HITUNG_MINMAX!A:D,4,0),0)</f>
        <v>ORISIN</v>
      </c>
      <c r="P91" s="8">
        <f>IFERROR(VLOOKUP(A91,FR_HITUNG_MINMAX!A:G,7,0),1)</f>
        <v>1</v>
      </c>
      <c r="Q91" s="11" t="str">
        <f>IFERROR(VLOOKUP(A91,FR_HITUNG_MINMAX!A:J,10,0),1)</f>
        <v>8</v>
      </c>
      <c r="R91" s="8">
        <f>IFERROR(VLOOKUP(A91,FR_HITUNG_MINMAX!A:K,11,0),1)</f>
        <v>1</v>
      </c>
      <c r="S91" s="12">
        <f>IFERROR(VLOOKUP(A91,FR_HITUNG_MINMAX!A:F,6,0),0)</f>
        <v>12500</v>
      </c>
      <c r="T91" s="8">
        <f t="shared" si="65"/>
        <v>-15</v>
      </c>
      <c r="U91" s="8">
        <f t="shared" si="40"/>
        <v>18</v>
      </c>
      <c r="V91" s="8">
        <f t="shared" si="41"/>
        <v>0</v>
      </c>
      <c r="W91" s="8">
        <f t="shared" si="66"/>
        <v>3</v>
      </c>
      <c r="X91" s="8">
        <f t="shared" si="67"/>
        <v>0</v>
      </c>
      <c r="Y91" s="16"/>
      <c r="Z91" s="15">
        <f t="shared" si="42"/>
        <v>0</v>
      </c>
      <c r="AA91" s="8">
        <f t="shared" si="68"/>
        <v>15</v>
      </c>
      <c r="AB91" s="16"/>
      <c r="AC91" s="15">
        <f t="shared" si="43"/>
        <v>0</v>
      </c>
      <c r="AD91" s="8">
        <f t="shared" si="44"/>
        <v>0</v>
      </c>
      <c r="AE91" s="16"/>
      <c r="AF91" s="15">
        <f t="shared" si="45"/>
        <v>0</v>
      </c>
      <c r="AG91" s="15">
        <f t="shared" si="69"/>
        <v>0</v>
      </c>
      <c r="AH91" s="16"/>
      <c r="AI91" s="15">
        <f t="shared" si="70"/>
        <v>0</v>
      </c>
      <c r="AJ91" s="8">
        <f t="shared" si="71"/>
        <v>9</v>
      </c>
      <c r="AK91" s="8">
        <f t="shared" si="46"/>
        <v>0</v>
      </c>
      <c r="AL91" s="8">
        <f t="shared" si="47"/>
        <v>0</v>
      </c>
      <c r="AM91" s="8">
        <f t="shared" si="72"/>
        <v>0</v>
      </c>
      <c r="AN91" s="8">
        <f t="shared" si="73"/>
        <v>9</v>
      </c>
      <c r="AO91" s="8">
        <f>IFERROR(VLOOKUP(A91,PERSAMAAN!B:D,3,0),AN91)</f>
        <v>9</v>
      </c>
      <c r="AP91" s="1">
        <v>0</v>
      </c>
      <c r="AQ91" s="8">
        <f t="shared" si="48"/>
        <v>0</v>
      </c>
      <c r="AR91" s="8" t="str">
        <f>IF(AQ91=0,"-",VLOOKUP(A91,FR_HITUNG_MINMAX!A:H,8,0))</f>
        <v>-</v>
      </c>
      <c r="AS91" s="1"/>
      <c r="AT91" s="8" t="str">
        <f t="shared" si="49"/>
        <v>-</v>
      </c>
      <c r="AU91" s="12">
        <f t="shared" si="50"/>
        <v>0</v>
      </c>
      <c r="AV91" s="12">
        <f t="shared" si="51"/>
        <v>0</v>
      </c>
      <c r="AW91" s="8">
        <f t="shared" si="74"/>
        <v>8</v>
      </c>
      <c r="AX91" s="1"/>
      <c r="AY91" s="8">
        <f t="shared" si="52"/>
        <v>8</v>
      </c>
      <c r="AZ91" s="8" t="str">
        <f>IF(AY91=0,"-",VLOOKUP(A91,FR_HITUNG_MINMAX!A:I,9,0))</f>
        <v>NSA</v>
      </c>
      <c r="BB91" s="8" t="str">
        <f t="shared" si="53"/>
        <v>NSA</v>
      </c>
      <c r="BC91" s="12">
        <f t="shared" si="54"/>
        <v>100000</v>
      </c>
      <c r="BD91" s="12">
        <f t="shared" si="55"/>
        <v>57564082.685275108</v>
      </c>
      <c r="BE91" s="16"/>
      <c r="BF91" s="8">
        <f>SUMIF('REALISASI ORDER'!C:C,A91,'REALISASI ORDER'!E:E)</f>
        <v>0</v>
      </c>
      <c r="BG91" s="8">
        <f t="shared" si="75"/>
        <v>9</v>
      </c>
      <c r="BH91" s="8">
        <f t="shared" si="56"/>
        <v>18</v>
      </c>
      <c r="BI91" s="8">
        <f t="shared" si="57"/>
        <v>0</v>
      </c>
      <c r="BJ91" s="8">
        <f t="shared" si="76"/>
        <v>3</v>
      </c>
      <c r="BK91" s="33">
        <f t="shared" si="77"/>
        <v>16</v>
      </c>
      <c r="BL91" s="33">
        <f t="shared" si="58"/>
        <v>0</v>
      </c>
      <c r="BM91" s="33">
        <f t="shared" si="59"/>
        <v>0</v>
      </c>
      <c r="BN91" s="33">
        <f t="shared" si="78"/>
        <v>0</v>
      </c>
      <c r="BO91" s="8">
        <f t="shared" si="60"/>
        <v>0</v>
      </c>
      <c r="BP91" s="8">
        <f t="shared" si="61"/>
        <v>0</v>
      </c>
      <c r="BQ91" s="8">
        <f t="shared" si="62"/>
        <v>0</v>
      </c>
      <c r="BR91" s="8">
        <f>IFERROR(ROUNDDOWN(BF91*BN91/(BK91+BL91+BM91+BN),0),0)</f>
        <v>0</v>
      </c>
      <c r="BS91" s="8" t="str">
        <f t="shared" si="63"/>
        <v>22132-GCC-771</v>
      </c>
      <c r="BT91" s="8">
        <f>SUMIF(FR_HITUNG_MINMAX!A:A,ORDER!A91,FR_HITUNG_MINMAX!AS:AS)</f>
        <v>6</v>
      </c>
      <c r="BU91" s="8">
        <f t="shared" si="79"/>
        <v>0</v>
      </c>
      <c r="BV91" s="8" t="str">
        <f t="shared" si="64"/>
        <v>-</v>
      </c>
      <c r="BW91" s="8" t="str">
        <f>VLOOKUP(A91,'STOK PESALAKAN'!A:F,6,0)</f>
        <v/>
      </c>
    </row>
    <row r="92" spans="1:75" ht="15" customHeight="1">
      <c r="A92" s="41" t="s">
        <v>1416</v>
      </c>
      <c r="B92" s="99">
        <f>IFERROR(IFERROR(VLOOKUP(A92,'STOK PACUL'!C:H,6,0),VLOOKUP(A92,'KATEGORI PACUL'!A:C,3,0)),0)</f>
        <v>1</v>
      </c>
      <c r="C92" s="8">
        <f>IFERROR(VLOOKUP(A92,'KATEGORI PACUL'!A:D,4,0),0)</f>
        <v>0</v>
      </c>
      <c r="D92" s="99">
        <f>IFERROR(IFERROR(VLOOKUP(A92,'STOK PESALAKAN'!C:H,6,0),VLOOKUP(A92,'KATEGORI PESALAKAN'!A:C,3,0)),0)</f>
        <v>1</v>
      </c>
      <c r="E92" s="8">
        <f>IFERROR(VLOOKUP(A92,'KATEGORI PESALAKAN'!A:D,4,0),0)</f>
        <v>0</v>
      </c>
      <c r="F92" s="99">
        <f>IFERROR(IFERROR(VLOOKUP(A92,'STOK CIKDITIRO'!C:H,6,0),VLOOKUP(A92,'KATEGORI CIKDITIRO'!A:C,3,0)),0)</f>
        <v>2</v>
      </c>
      <c r="G92" s="8">
        <f>IFERROR(VLOOKUP(A92,'KATEGORI CIKDITIRO'!A:D,4,0),0)</f>
        <v>1</v>
      </c>
      <c r="H92" s="99">
        <f>IFERROR(IFERROR(VLOOKUP(A92,'STOK TRAYEMAN'!C:H,6,0),VLOOKUP(A92,'KATEGORI TRAYEMAN'!A:C,3,0)),0)</f>
        <v>0</v>
      </c>
      <c r="I92" s="8">
        <f>IFERROR(VLOOKUP(A92,'KATEGORI TRAYEMAN'!A:D,4,0),0)</f>
        <v>0</v>
      </c>
      <c r="J92" s="8" t="str">
        <f>IFERROR(VLOOKUP(A92,'NOSTOK PACUL'!A:C,3,0),IFERROR(IF(VLOOKUP(A92,'STOK PACUL'!A:B,2,0)="NOSTOK","E",VLOOKUP(A92,'KATEGORI PACUL'!A:B,2,0)),"E"))</f>
        <v>E</v>
      </c>
      <c r="K92" s="8" t="str">
        <f>IFERROR(VLOOKUP(A92,'NOSTOK PESALAKAN'!A:C,3,0),IFERROR(IF(VLOOKUP(A92,'STOK PESALAKAN'!A:B,2,0)="NOSTOK","E",VLOOKUP(A92,'KATEGORI PESALAKAN'!A:B,2,0)),"E"))</f>
        <v>E</v>
      </c>
      <c r="L92" s="8" t="str">
        <f>IFERROR(VLOOKUP(A92,'NOSTOK CIKDITIRO'!A:C,3,0),IFERROR(IF(VLOOKUP(A92,'STOK CIKDITIRO'!A:B,2,0)="NOSTOK","E",VLOOKUP(A92,'KATEGORI CIKDITIRO'!A:B,2,0)),"E"))</f>
        <v>D</v>
      </c>
      <c r="M92" s="8" t="str">
        <f>IFERROR(VLOOKUP(A92,'NOSTOK TRAYEMAN'!A:C,3,0),IFERROR(IF(VLOOKUP(A92,'STOK TRAYEMAN'!A:B,2,0)="NOSTOK","E",VLOOKUP(A92,'KATEGORI TRAYEMAN'!A:B,2,0)),"E"))</f>
        <v>E</v>
      </c>
      <c r="N92" s="8" t="str">
        <f>IFERROR(VLOOKUP(A92,FR_HITUNG_MINMAX!A:B,2,0),0)</f>
        <v>KAMPAS GANDA H.VARIO ORI</v>
      </c>
      <c r="O92" s="8" t="str">
        <f>IFERROR(VLOOKUP(A92,FR_HITUNG_MINMAX!A:D,4,0),0)</f>
        <v>ORISIN</v>
      </c>
      <c r="P92" s="8">
        <f>IFERROR(VLOOKUP(A92,FR_HITUNG_MINMAX!A:G,7,0),1)</f>
        <v>1</v>
      </c>
      <c r="Q92" s="11" t="str">
        <f>IFERROR(VLOOKUP(A92,FR_HITUNG_MINMAX!A:J,10,0),1)</f>
        <v>1</v>
      </c>
      <c r="R92" s="8">
        <f>IFERROR(VLOOKUP(A92,FR_HITUNG_MINMAX!A:K,11,0),1)</f>
        <v>1</v>
      </c>
      <c r="S92" s="12">
        <f>IFERROR(VLOOKUP(A92,FR_HITUNG_MINMAX!A:F,6,0),0)</f>
        <v>159000</v>
      </c>
      <c r="T92" s="8">
        <f t="shared" si="65"/>
        <v>1</v>
      </c>
      <c r="U92" s="8">
        <f t="shared" si="40"/>
        <v>1</v>
      </c>
      <c r="V92" s="8">
        <f t="shared" si="41"/>
        <v>1</v>
      </c>
      <c r="W92" s="8">
        <f t="shared" si="66"/>
        <v>0</v>
      </c>
      <c r="X92" s="8">
        <f t="shared" si="67"/>
        <v>0</v>
      </c>
      <c r="Y92" s="16"/>
      <c r="Z92" s="15">
        <f t="shared" si="42"/>
        <v>0</v>
      </c>
      <c r="AA92" s="8">
        <f t="shared" si="68"/>
        <v>0</v>
      </c>
      <c r="AB92" s="16"/>
      <c r="AC92" s="15">
        <f t="shared" si="43"/>
        <v>0</v>
      </c>
      <c r="AD92" s="8">
        <f t="shared" si="44"/>
        <v>0</v>
      </c>
      <c r="AE92" s="16"/>
      <c r="AF92" s="15">
        <f t="shared" si="45"/>
        <v>0</v>
      </c>
      <c r="AG92" s="15">
        <f t="shared" si="69"/>
        <v>0</v>
      </c>
      <c r="AH92" s="16"/>
      <c r="AI92" s="15">
        <f t="shared" si="70"/>
        <v>0</v>
      </c>
      <c r="AJ92" s="8">
        <f t="shared" si="71"/>
        <v>0</v>
      </c>
      <c r="AK92" s="8">
        <f t="shared" si="46"/>
        <v>0</v>
      </c>
      <c r="AL92" s="8">
        <f t="shared" si="47"/>
        <v>0</v>
      </c>
      <c r="AM92" s="8">
        <f t="shared" si="72"/>
        <v>0</v>
      </c>
      <c r="AN92" s="8">
        <f t="shared" si="73"/>
        <v>0</v>
      </c>
      <c r="AO92" s="8">
        <f>IFERROR(VLOOKUP(A92,PERSAMAAN!B:D,3,0),AN92)</f>
        <v>0</v>
      </c>
      <c r="AP92" s="1"/>
      <c r="AQ92" s="8">
        <f t="shared" si="48"/>
        <v>0</v>
      </c>
      <c r="AR92" s="8" t="str">
        <f>IF(AQ92=0,"-",VLOOKUP(A92,FR_HITUNG_MINMAX!A:H,8,0))</f>
        <v>-</v>
      </c>
      <c r="AS92" s="1"/>
      <c r="AT92" s="8" t="str">
        <f t="shared" si="49"/>
        <v>-</v>
      </c>
      <c r="AU92" s="12">
        <f t="shared" si="50"/>
        <v>0</v>
      </c>
      <c r="AV92" s="12">
        <f t="shared" si="51"/>
        <v>0</v>
      </c>
      <c r="AW92" s="8">
        <f t="shared" si="74"/>
        <v>-3</v>
      </c>
      <c r="AX92" s="1"/>
      <c r="AY92" s="8">
        <f t="shared" si="52"/>
        <v>0</v>
      </c>
      <c r="AZ92" s="8" t="str">
        <f>IF(AY92=0,"-",VLOOKUP(A92,FR_HITUNG_MINMAX!A:I,9,0))</f>
        <v>-</v>
      </c>
      <c r="BB92" s="8" t="str">
        <f t="shared" si="53"/>
        <v>-</v>
      </c>
      <c r="BC92" s="12">
        <f t="shared" si="54"/>
        <v>0</v>
      </c>
      <c r="BD92" s="12">
        <f t="shared" si="55"/>
        <v>0</v>
      </c>
      <c r="BE92" s="16"/>
      <c r="BF92" s="8">
        <f>SUMIF('REALISASI ORDER'!C:C,A92,'REALISASI ORDER'!E:E)</f>
        <v>0</v>
      </c>
      <c r="BG92" s="8">
        <f t="shared" si="75"/>
        <v>1</v>
      </c>
      <c r="BH92" s="8">
        <f t="shared" si="56"/>
        <v>1</v>
      </c>
      <c r="BI92" s="8">
        <f t="shared" si="57"/>
        <v>2</v>
      </c>
      <c r="BJ92" s="8">
        <f t="shared" si="76"/>
        <v>0</v>
      </c>
      <c r="BK92" s="33">
        <f t="shared" si="77"/>
        <v>0</v>
      </c>
      <c r="BL92" s="33">
        <f t="shared" si="58"/>
        <v>0</v>
      </c>
      <c r="BM92" s="33">
        <f t="shared" si="59"/>
        <v>0</v>
      </c>
      <c r="BN92" s="33">
        <f t="shared" si="78"/>
        <v>0</v>
      </c>
      <c r="BO92" s="8">
        <f t="shared" si="60"/>
        <v>0</v>
      </c>
      <c r="BP92" s="8">
        <f t="shared" si="61"/>
        <v>0</v>
      </c>
      <c r="BQ92" s="8">
        <f t="shared" si="62"/>
        <v>0</v>
      </c>
      <c r="BR92" s="8">
        <f>IFERROR(ROUNDDOWN(BF92*BN92/(BK92+BL92+BM92+BN),0),0)</f>
        <v>0</v>
      </c>
      <c r="BS92" s="8" t="str">
        <f t="shared" si="63"/>
        <v>22535-GGC-900</v>
      </c>
      <c r="BT92" s="8">
        <f>SUMIF(FR_HITUNG_MINMAX!A:A,ORDER!A92,FR_HITUNG_MINMAX!AS:AS)</f>
        <v>1</v>
      </c>
      <c r="BU92" s="8">
        <f t="shared" si="79"/>
        <v>0</v>
      </c>
      <c r="BV92" s="8" t="str">
        <f t="shared" si="64"/>
        <v>-</v>
      </c>
      <c r="BW92" s="8" t="str">
        <f>VLOOKUP(A92,'STOK PESALAKAN'!A:F,6,0)</f>
        <v>22535-KVB-900</v>
      </c>
    </row>
    <row r="93" spans="1:75" ht="15" customHeight="1">
      <c r="A93" s="41" t="s">
        <v>240</v>
      </c>
      <c r="B93" s="99">
        <f>IFERROR(IFERROR(VLOOKUP(A93,'STOK PACUL'!C:H,6,0),VLOOKUP(A93,'KATEGORI PACUL'!A:C,3,0)),0)</f>
        <v>3</v>
      </c>
      <c r="C93" s="8">
        <f>IFERROR(VLOOKUP(A93,'KATEGORI PACUL'!A:D,4,0),0)</f>
        <v>11</v>
      </c>
      <c r="D93" s="99">
        <f>IFERROR(IFERROR(VLOOKUP(A93,'STOK PESALAKAN'!C:H,6,0),VLOOKUP(A93,'KATEGORI PESALAKAN'!A:C,3,0)),0)</f>
        <v>3</v>
      </c>
      <c r="E93" s="8">
        <f>IFERROR(VLOOKUP(A93,'KATEGORI PESALAKAN'!A:D,4,0),0)</f>
        <v>7</v>
      </c>
      <c r="F93" s="99">
        <f>IFERROR(IFERROR(VLOOKUP(A93,'STOK CIKDITIRO'!C:H,6,0),VLOOKUP(A93,'KATEGORI CIKDITIRO'!A:C,3,0)),0)</f>
        <v>5</v>
      </c>
      <c r="G93" s="8">
        <f>IFERROR(VLOOKUP(A93,'KATEGORI CIKDITIRO'!A:D,4,0),0)</f>
        <v>5</v>
      </c>
      <c r="H93" s="99">
        <f>IFERROR(IFERROR(VLOOKUP(A93,'STOK TRAYEMAN'!C:H,6,0),VLOOKUP(A93,'KATEGORI TRAYEMAN'!A:C,3,0)),0)</f>
        <v>1</v>
      </c>
      <c r="I93" s="8">
        <f>IFERROR(VLOOKUP(A93,'KATEGORI TRAYEMAN'!A:D,4,0),0)</f>
        <v>1</v>
      </c>
      <c r="J93" s="8" t="str">
        <f>IFERROR(VLOOKUP(A93,'NOSTOK PACUL'!A:C,3,0),IFERROR(IF(VLOOKUP(A93,'STOK PACUL'!A:B,2,0)="NOSTOK","E",VLOOKUP(A93,'KATEGORI PACUL'!A:B,2,0)),"E"))</f>
        <v>A</v>
      </c>
      <c r="K93" s="8" t="str">
        <f>IFERROR(VLOOKUP(A93,'NOSTOK PESALAKAN'!A:C,3,0),IFERROR(IF(VLOOKUP(A93,'STOK PESALAKAN'!A:B,2,0)="NOSTOK","E",VLOOKUP(A93,'KATEGORI PESALAKAN'!A:B,2,0)),"E"))</f>
        <v>B</v>
      </c>
      <c r="L93" s="8" t="str">
        <f>IFERROR(VLOOKUP(A93,'NOSTOK CIKDITIRO'!A:C,3,0),IFERROR(IF(VLOOKUP(A93,'STOK CIKDITIRO'!A:B,2,0)="NOSTOK","E",VLOOKUP(A93,'KATEGORI CIKDITIRO'!A:B,2,0)),"E"))</f>
        <v>B</v>
      </c>
      <c r="M93" s="8" t="str">
        <f>IFERROR(VLOOKUP(A93,'NOSTOK TRAYEMAN'!A:C,3,0),IFERROR(IF(VLOOKUP(A93,'STOK TRAYEMAN'!A:B,2,0)="NOSTOK","E",VLOOKUP(A93,'KATEGORI TRAYEMAN'!A:B,2,0)),"E"))</f>
        <v>D</v>
      </c>
      <c r="N93" s="8" t="str">
        <f>IFERROR(VLOOKUP(A93,FR_HITUNG_MINMAX!A:B,2,0),0)</f>
        <v>KAMPAS GANDA H.BEAT FI ESP ORI</v>
      </c>
      <c r="O93" s="8" t="str">
        <f>IFERROR(VLOOKUP(A93,FR_HITUNG_MINMAX!A:D,4,0),0)</f>
        <v>ORISIN</v>
      </c>
      <c r="P93" s="8">
        <f>IFERROR(VLOOKUP(A93,FR_HITUNG_MINMAX!A:G,7,0),1)</f>
        <v>1</v>
      </c>
      <c r="Q93" s="11">
        <f>IFERROR(VLOOKUP(A93,FR_HITUNG_MINMAX!A:J,10,0),1)</f>
        <v>1</v>
      </c>
      <c r="R93" s="8">
        <f>IFERROR(VLOOKUP(A93,FR_HITUNG_MINMAX!A:K,11,0),1)</f>
        <v>1</v>
      </c>
      <c r="S93" s="12">
        <f>IFERROR(VLOOKUP(A93,FR_HITUNG_MINMAX!A:F,6,0),0)</f>
        <v>122000</v>
      </c>
      <c r="T93" s="8">
        <f t="shared" si="65"/>
        <v>-8</v>
      </c>
      <c r="U93" s="8">
        <f t="shared" si="40"/>
        <v>-4</v>
      </c>
      <c r="V93" s="8">
        <f t="shared" si="41"/>
        <v>0</v>
      </c>
      <c r="W93" s="8">
        <f t="shared" si="66"/>
        <v>0</v>
      </c>
      <c r="X93" s="8">
        <f t="shared" si="67"/>
        <v>0</v>
      </c>
      <c r="Y93" s="16"/>
      <c r="Z93" s="15">
        <f t="shared" si="42"/>
        <v>0</v>
      </c>
      <c r="AA93" s="8">
        <f t="shared" si="68"/>
        <v>0</v>
      </c>
      <c r="AB93" s="16"/>
      <c r="AC93" s="15">
        <f t="shared" si="43"/>
        <v>0</v>
      </c>
      <c r="AD93" s="8">
        <f t="shared" si="44"/>
        <v>0</v>
      </c>
      <c r="AE93" s="16"/>
      <c r="AF93" s="15">
        <f t="shared" si="45"/>
        <v>0</v>
      </c>
      <c r="AG93" s="15">
        <f t="shared" si="69"/>
        <v>0</v>
      </c>
      <c r="AH93" s="16"/>
      <c r="AI93" s="15">
        <f t="shared" si="70"/>
        <v>0</v>
      </c>
      <c r="AJ93" s="8">
        <f t="shared" si="71"/>
        <v>5</v>
      </c>
      <c r="AK93" s="8">
        <f t="shared" si="46"/>
        <v>2</v>
      </c>
      <c r="AL93" s="8">
        <f t="shared" si="47"/>
        <v>0</v>
      </c>
      <c r="AM93" s="8">
        <f t="shared" si="72"/>
        <v>0</v>
      </c>
      <c r="AN93" s="8">
        <f t="shared" si="73"/>
        <v>7</v>
      </c>
      <c r="AO93" s="8">
        <f>IFERROR(VLOOKUP(A93,PERSAMAAN!B:D,3,0),AN93)</f>
        <v>7</v>
      </c>
      <c r="AP93" s="1">
        <v>5</v>
      </c>
      <c r="AQ93" s="8">
        <f t="shared" si="48"/>
        <v>5</v>
      </c>
      <c r="AR93" s="8" t="str">
        <f>IF(AQ93=0,"-",VLOOKUP(A93,FR_HITUNG_MINMAX!A:H,8,0))</f>
        <v>GSM</v>
      </c>
      <c r="AS93" s="1" t="s">
        <v>31</v>
      </c>
      <c r="AT93" s="8" t="str">
        <f t="shared" si="49"/>
        <v>SLT</v>
      </c>
      <c r="AU93" s="12">
        <f t="shared" si="50"/>
        <v>610000</v>
      </c>
      <c r="AV93" s="12">
        <f t="shared" si="51"/>
        <v>1865800</v>
      </c>
      <c r="AW93" s="8">
        <f t="shared" si="74"/>
        <v>19</v>
      </c>
      <c r="AX93" s="1"/>
      <c r="AY93" s="8">
        <f t="shared" si="52"/>
        <v>19</v>
      </c>
      <c r="AZ93" s="8" t="str">
        <f>IF(AY93=0,"-",VLOOKUP(A93,FR_HITUNG_MINMAX!A:I,9,0))</f>
        <v>NSA</v>
      </c>
      <c r="BB93" s="8" t="str">
        <f t="shared" si="53"/>
        <v>NSA</v>
      </c>
      <c r="BC93" s="12">
        <f t="shared" si="54"/>
        <v>2318000</v>
      </c>
      <c r="BD93" s="12">
        <f t="shared" si="55"/>
        <v>57564082.685275108</v>
      </c>
      <c r="BE93" s="16"/>
      <c r="BF93" s="8">
        <f>SUMIF('REALISASI ORDER'!C:C,A93,'REALISASI ORDER'!E:E)</f>
        <v>0</v>
      </c>
      <c r="BG93" s="8">
        <f t="shared" si="75"/>
        <v>3</v>
      </c>
      <c r="BH93" s="8">
        <f t="shared" si="56"/>
        <v>3</v>
      </c>
      <c r="BI93" s="8">
        <f t="shared" si="57"/>
        <v>5</v>
      </c>
      <c r="BJ93" s="8">
        <f t="shared" si="76"/>
        <v>1</v>
      </c>
      <c r="BK93" s="33">
        <f t="shared" si="77"/>
        <v>0</v>
      </c>
      <c r="BL93" s="33">
        <f t="shared" si="58"/>
        <v>4</v>
      </c>
      <c r="BM93" s="33">
        <f t="shared" si="59"/>
        <v>0</v>
      </c>
      <c r="BN93" s="33">
        <f t="shared" si="78"/>
        <v>0</v>
      </c>
      <c r="BO93" s="8">
        <f t="shared" si="60"/>
        <v>0</v>
      </c>
      <c r="BP93" s="8">
        <f t="shared" si="61"/>
        <v>0</v>
      </c>
      <c r="BQ93" s="8">
        <f t="shared" si="62"/>
        <v>0</v>
      </c>
      <c r="BR93" s="8">
        <f>IFERROR(ROUNDDOWN(BF93*BN93/(BK93+BL93+BM93+BN),0),0)</f>
        <v>0</v>
      </c>
      <c r="BS93" s="8" t="str">
        <f t="shared" si="63"/>
        <v>22535-K44-V00</v>
      </c>
      <c r="BT93" s="8">
        <f>SUMIF(FR_HITUNG_MINMAX!A:A,ORDER!A93,FR_HITUNG_MINMAX!AS:AS)</f>
        <v>9</v>
      </c>
      <c r="BU93" s="8">
        <f t="shared" si="79"/>
        <v>0</v>
      </c>
      <c r="BV93" s="8" t="str">
        <f t="shared" si="64"/>
        <v>SLT</v>
      </c>
      <c r="BW93" s="8" t="str">
        <f>VLOOKUP(A93,'STOK PESALAKAN'!A:F,6,0)</f>
        <v/>
      </c>
    </row>
    <row r="94" spans="1:75" ht="15" customHeight="1">
      <c r="A94" s="41" t="s">
        <v>547</v>
      </c>
      <c r="B94" s="99">
        <f>IFERROR(IFERROR(VLOOKUP(A94,'STOK PACUL'!C:H,6,0),VLOOKUP(A94,'KATEGORI PACUL'!A:C,3,0)),0)</f>
        <v>1</v>
      </c>
      <c r="C94" s="8">
        <f>IFERROR(VLOOKUP(A94,'KATEGORI PACUL'!A:D,4,0),0)</f>
        <v>2</v>
      </c>
      <c r="D94" s="99">
        <f>IFERROR(IFERROR(VLOOKUP(A94,'STOK PESALAKAN'!C:H,6,0),VLOOKUP(A94,'KATEGORI PESALAKAN'!A:C,3,0)),0)</f>
        <v>1</v>
      </c>
      <c r="E94" s="8">
        <f>IFERROR(VLOOKUP(A94,'KATEGORI PESALAKAN'!A:D,4,0),0)</f>
        <v>1</v>
      </c>
      <c r="F94" s="99">
        <f>IFERROR(IFERROR(VLOOKUP(A94,'STOK CIKDITIRO'!C:H,6,0),VLOOKUP(A94,'KATEGORI CIKDITIRO'!A:C,3,0)),0)</f>
        <v>1</v>
      </c>
      <c r="G94" s="8">
        <f>IFERROR(VLOOKUP(A94,'KATEGORI CIKDITIRO'!A:D,4,0),0)</f>
        <v>0</v>
      </c>
      <c r="H94" s="99">
        <f>IFERROR(IFERROR(VLOOKUP(A94,'STOK TRAYEMAN'!C:H,6,0),VLOOKUP(A94,'KATEGORI TRAYEMAN'!A:C,3,0)),0)</f>
        <v>0</v>
      </c>
      <c r="I94" s="8">
        <f>IFERROR(VLOOKUP(A94,'KATEGORI TRAYEMAN'!A:D,4,0),0)</f>
        <v>0</v>
      </c>
      <c r="J94" s="8" t="str">
        <f>IFERROR(VLOOKUP(A94,'NOSTOK PACUL'!A:C,3,0),IFERROR(IF(VLOOKUP(A94,'STOK PACUL'!A:B,2,0)="NOSTOK","E",VLOOKUP(A94,'KATEGORI PACUL'!A:B,2,0)),"E"))</f>
        <v>D</v>
      </c>
      <c r="K94" s="8" t="str">
        <f>IFERROR(VLOOKUP(A94,'NOSTOK PESALAKAN'!A:C,3,0),IFERROR(IF(VLOOKUP(A94,'STOK PESALAKAN'!A:B,2,0)="NOSTOK","E",VLOOKUP(A94,'KATEGORI PESALAKAN'!A:B,2,0)),"E"))</f>
        <v>D</v>
      </c>
      <c r="L94" s="8" t="str">
        <f>IFERROR(VLOOKUP(A94,'NOSTOK CIKDITIRO'!A:C,3,0),IFERROR(IF(VLOOKUP(A94,'STOK CIKDITIRO'!A:B,2,0)="NOSTOK","E",VLOOKUP(A94,'KATEGORI CIKDITIRO'!A:B,2,0)),"E"))</f>
        <v>E</v>
      </c>
      <c r="M94" s="8" t="str">
        <f>IFERROR(VLOOKUP(A94,'NOSTOK TRAYEMAN'!A:C,3,0),IFERROR(IF(VLOOKUP(A94,'STOK TRAYEMAN'!A:B,2,0)="NOSTOK","E",VLOOKUP(A94,'KATEGORI TRAYEMAN'!A:B,2,0)),"E"))</f>
        <v>E</v>
      </c>
      <c r="N94" s="8" t="str">
        <f>IFERROR(VLOOKUP(A94,FR_HITUNG_MINMAX!A:B,2,0),0)</f>
        <v>KAMPAS GANDA H.BEAT CARBU ORI</v>
      </c>
      <c r="O94" s="8" t="str">
        <f>IFERROR(VLOOKUP(A94,FR_HITUNG_MINMAX!A:D,4,0),0)</f>
        <v>ORISIN</v>
      </c>
      <c r="P94" s="8">
        <f>IFERROR(VLOOKUP(A94,FR_HITUNG_MINMAX!A:G,7,0),1)</f>
        <v>1</v>
      </c>
      <c r="Q94" s="11" t="str">
        <f>IFERROR(VLOOKUP(A94,FR_HITUNG_MINMAX!A:J,10,0),1)</f>
        <v>1</v>
      </c>
      <c r="R94" s="8">
        <f>IFERROR(VLOOKUP(A94,FR_HITUNG_MINMAX!A:K,11,0),1)</f>
        <v>1</v>
      </c>
      <c r="S94" s="12">
        <f>IFERROR(VLOOKUP(A94,FR_HITUNG_MINMAX!A:F,6,0),0)</f>
        <v>138000</v>
      </c>
      <c r="T94" s="8">
        <f t="shared" si="65"/>
        <v>-1</v>
      </c>
      <c r="U94" s="8">
        <f t="shared" si="40"/>
        <v>0</v>
      </c>
      <c r="V94" s="8">
        <f t="shared" si="41"/>
        <v>1</v>
      </c>
      <c r="W94" s="8">
        <f t="shared" si="66"/>
        <v>0</v>
      </c>
      <c r="X94" s="8">
        <f t="shared" si="67"/>
        <v>0</v>
      </c>
      <c r="Y94" s="16"/>
      <c r="Z94" s="15">
        <f t="shared" si="42"/>
        <v>0</v>
      </c>
      <c r="AA94" s="8">
        <f t="shared" si="68"/>
        <v>0</v>
      </c>
      <c r="AB94" s="16"/>
      <c r="AC94" s="15">
        <f t="shared" si="43"/>
        <v>0</v>
      </c>
      <c r="AD94" s="8">
        <f t="shared" si="44"/>
        <v>0</v>
      </c>
      <c r="AE94" s="16"/>
      <c r="AF94" s="15">
        <f t="shared" si="45"/>
        <v>0</v>
      </c>
      <c r="AG94" s="15">
        <f t="shared" si="69"/>
        <v>0</v>
      </c>
      <c r="AH94" s="16"/>
      <c r="AI94" s="15">
        <f t="shared" si="70"/>
        <v>0</v>
      </c>
      <c r="AJ94" s="8">
        <f t="shared" si="71"/>
        <v>2</v>
      </c>
      <c r="AK94" s="8">
        <f t="shared" si="46"/>
        <v>0</v>
      </c>
      <c r="AL94" s="8">
        <f t="shared" si="47"/>
        <v>0</v>
      </c>
      <c r="AM94" s="8">
        <f t="shared" si="72"/>
        <v>0</v>
      </c>
      <c r="AN94" s="8">
        <f t="shared" si="73"/>
        <v>2</v>
      </c>
      <c r="AO94" s="8">
        <f>IFERROR(VLOOKUP(A94,PERSAMAAN!B:D,3,0),AN94)</f>
        <v>2</v>
      </c>
      <c r="AP94" s="1">
        <v>0</v>
      </c>
      <c r="AQ94" s="8">
        <f t="shared" si="48"/>
        <v>0</v>
      </c>
      <c r="AR94" s="8" t="str">
        <f>IF(AQ94=0,"-",VLOOKUP(A94,FR_HITUNG_MINMAX!A:H,8,0))</f>
        <v>-</v>
      </c>
      <c r="AS94" s="1"/>
      <c r="AT94" s="8" t="str">
        <f t="shared" si="49"/>
        <v>-</v>
      </c>
      <c r="AU94" s="12">
        <f t="shared" si="50"/>
        <v>0</v>
      </c>
      <c r="AV94" s="12">
        <f t="shared" si="51"/>
        <v>0</v>
      </c>
      <c r="AW94" s="8">
        <f t="shared" si="74"/>
        <v>0</v>
      </c>
      <c r="AX94" s="1"/>
      <c r="AY94" s="8">
        <f t="shared" si="52"/>
        <v>0</v>
      </c>
      <c r="AZ94" s="8" t="str">
        <f>IF(AY94=0,"-",VLOOKUP(A94,FR_HITUNG_MINMAX!A:I,9,0))</f>
        <v>-</v>
      </c>
      <c r="BB94" s="8" t="str">
        <f t="shared" si="53"/>
        <v>-</v>
      </c>
      <c r="BC94" s="12">
        <f t="shared" si="54"/>
        <v>0</v>
      </c>
      <c r="BD94" s="12">
        <f t="shared" si="55"/>
        <v>0</v>
      </c>
      <c r="BE94" s="16"/>
      <c r="BF94" s="8">
        <f>SUMIF('REALISASI ORDER'!C:C,A94,'REALISASI ORDER'!E:E)</f>
        <v>0</v>
      </c>
      <c r="BG94" s="8">
        <f t="shared" si="75"/>
        <v>1</v>
      </c>
      <c r="BH94" s="8">
        <f t="shared" si="56"/>
        <v>1</v>
      </c>
      <c r="BI94" s="8">
        <f t="shared" si="57"/>
        <v>1</v>
      </c>
      <c r="BJ94" s="8">
        <f t="shared" si="76"/>
        <v>0</v>
      </c>
      <c r="BK94" s="33">
        <f t="shared" si="77"/>
        <v>2</v>
      </c>
      <c r="BL94" s="33">
        <f t="shared" si="58"/>
        <v>0</v>
      </c>
      <c r="BM94" s="33">
        <f t="shared" si="59"/>
        <v>0</v>
      </c>
      <c r="BN94" s="33">
        <f t="shared" si="78"/>
        <v>0</v>
      </c>
      <c r="BO94" s="8">
        <f t="shared" si="60"/>
        <v>0</v>
      </c>
      <c r="BP94" s="8">
        <f t="shared" si="61"/>
        <v>0</v>
      </c>
      <c r="BQ94" s="8">
        <f t="shared" si="62"/>
        <v>0</v>
      </c>
      <c r="BR94" s="8">
        <f>IFERROR(ROUNDDOWN(BF94*BN94/(BK94+BL94+BM94+BN),0),0)</f>
        <v>0</v>
      </c>
      <c r="BS94" s="8" t="str">
        <f t="shared" si="63"/>
        <v>22535-KVY-900</v>
      </c>
      <c r="BT94" s="8">
        <f>SUMIF(FR_HITUNG_MINMAX!A:A,ORDER!A94,FR_HITUNG_MINMAX!AS:AS)</f>
        <v>2</v>
      </c>
      <c r="BU94" s="8">
        <f t="shared" si="79"/>
        <v>0</v>
      </c>
      <c r="BV94" s="8" t="str">
        <f t="shared" si="64"/>
        <v>-</v>
      </c>
      <c r="BW94" s="8" t="str">
        <f>VLOOKUP(A94,'STOK PESALAKAN'!A:F,6,0)</f>
        <v/>
      </c>
    </row>
    <row r="95" spans="1:75" ht="15" customHeight="1">
      <c r="A95" s="41" t="s">
        <v>241</v>
      </c>
      <c r="B95" s="99">
        <f>IFERROR(IFERROR(VLOOKUP(A95,'STOK PACUL'!C:H,6,0),VLOOKUP(A95,'KATEGORI PACUL'!A:C,3,0)),0)</f>
        <v>1</v>
      </c>
      <c r="C95" s="8">
        <f>IFERROR(VLOOKUP(A95,'KATEGORI PACUL'!A:D,4,0),0)</f>
        <v>3</v>
      </c>
      <c r="D95" s="99">
        <f>IFERROR(IFERROR(VLOOKUP(A95,'STOK PESALAKAN'!C:H,6,0),VLOOKUP(A95,'KATEGORI PESALAKAN'!A:C,3,0)),0)</f>
        <v>0</v>
      </c>
      <c r="E95" s="8">
        <f>IFERROR(VLOOKUP(A95,'KATEGORI PESALAKAN'!A:D,4,0),0)</f>
        <v>1</v>
      </c>
      <c r="F95" s="99">
        <f>IFERROR(IFERROR(VLOOKUP(A95,'STOK CIKDITIRO'!C:H,6,0),VLOOKUP(A95,'KATEGORI CIKDITIRO'!A:C,3,0)),0)</f>
        <v>1</v>
      </c>
      <c r="G95" s="8">
        <f>IFERROR(VLOOKUP(A95,'KATEGORI CIKDITIRO'!A:D,4,0),0)</f>
        <v>4</v>
      </c>
      <c r="H95" s="99">
        <f>IFERROR(IFERROR(VLOOKUP(A95,'STOK TRAYEMAN'!C:H,6,0),VLOOKUP(A95,'KATEGORI TRAYEMAN'!A:C,3,0)),0)</f>
        <v>0</v>
      </c>
      <c r="I95" s="8">
        <f>IFERROR(VLOOKUP(A95,'KATEGORI TRAYEMAN'!A:D,4,0),0)</f>
        <v>2</v>
      </c>
      <c r="J95" s="8" t="str">
        <f>IFERROR(VLOOKUP(A95,'NOSTOK PACUL'!A:C,3,0),IFERROR(IF(VLOOKUP(A95,'STOK PACUL'!A:B,2,0)="NOSTOK","E",VLOOKUP(A95,'KATEGORI PACUL'!A:B,2,0)),"E"))</f>
        <v>D</v>
      </c>
      <c r="K95" s="8" t="str">
        <f>IFERROR(VLOOKUP(A95,'NOSTOK PESALAKAN'!A:C,3,0),IFERROR(IF(VLOOKUP(A95,'STOK PESALAKAN'!A:B,2,0)="NOSTOK","E",VLOOKUP(A95,'KATEGORI PESALAKAN'!A:B,2,0)),"E"))</f>
        <v>D</v>
      </c>
      <c r="L95" s="8" t="str">
        <f>IFERROR(VLOOKUP(A95,'NOSTOK CIKDITIRO'!A:C,3,0),IFERROR(IF(VLOOKUP(A95,'STOK CIKDITIRO'!A:B,2,0)="NOSTOK","E",VLOOKUP(A95,'KATEGORI CIKDITIRO'!A:B,2,0)),"E"))</f>
        <v>C</v>
      </c>
      <c r="M95" s="8" t="str">
        <f>IFERROR(VLOOKUP(A95,'NOSTOK TRAYEMAN'!A:C,3,0),IFERROR(IF(VLOOKUP(A95,'STOK TRAYEMAN'!A:B,2,0)="NOSTOK","E",VLOOKUP(A95,'KATEGORI TRAYEMAN'!A:B,2,0)),"E"))</f>
        <v>D</v>
      </c>
      <c r="N95" s="8" t="str">
        <f>IFERROR(VLOOKUP(A95,FR_HITUNG_MINMAX!A:B,2,0),0)</f>
        <v>KAMPAS GANDA H.VARIO 125 ORI</v>
      </c>
      <c r="O95" s="8" t="str">
        <f>IFERROR(VLOOKUP(A95,FR_HITUNG_MINMAX!A:D,4,0),0)</f>
        <v>ORISIN</v>
      </c>
      <c r="P95" s="8">
        <f>IFERROR(VLOOKUP(A95,FR_HITUNG_MINMAX!A:G,7,0),1)</f>
        <v>1</v>
      </c>
      <c r="Q95" s="11">
        <f>IFERROR(VLOOKUP(A95,FR_HITUNG_MINMAX!A:J,10,0),1)</f>
        <v>1</v>
      </c>
      <c r="R95" s="8">
        <f>IFERROR(VLOOKUP(A95,FR_HITUNG_MINMAX!A:K,11,0),1)</f>
        <v>1</v>
      </c>
      <c r="S95" s="12">
        <f>IFERROR(VLOOKUP(A95,FR_HITUNG_MINMAX!A:F,6,0),0)</f>
        <v>147000</v>
      </c>
      <c r="T95" s="8">
        <f t="shared" si="65"/>
        <v>-2</v>
      </c>
      <c r="U95" s="8">
        <f t="shared" si="40"/>
        <v>-1</v>
      </c>
      <c r="V95" s="8">
        <f t="shared" si="41"/>
        <v>-3</v>
      </c>
      <c r="W95" s="8">
        <f t="shared" si="66"/>
        <v>-2</v>
      </c>
      <c r="X95" s="8">
        <f t="shared" si="67"/>
        <v>0</v>
      </c>
      <c r="Y95" s="16"/>
      <c r="Z95" s="15">
        <f t="shared" si="42"/>
        <v>0</v>
      </c>
      <c r="AA95" s="8">
        <f t="shared" si="68"/>
        <v>0</v>
      </c>
      <c r="AB95" s="16"/>
      <c r="AC95" s="15">
        <f t="shared" si="43"/>
        <v>0</v>
      </c>
      <c r="AD95" s="8">
        <f t="shared" si="44"/>
        <v>0</v>
      </c>
      <c r="AE95" s="16"/>
      <c r="AF95" s="15">
        <f t="shared" si="45"/>
        <v>0</v>
      </c>
      <c r="AG95" s="15">
        <f t="shared" si="69"/>
        <v>0</v>
      </c>
      <c r="AH95" s="16"/>
      <c r="AI95" s="15">
        <f t="shared" si="70"/>
        <v>0</v>
      </c>
      <c r="AJ95" s="8">
        <f t="shared" si="71"/>
        <v>0</v>
      </c>
      <c r="AK95" s="8">
        <f t="shared" si="46"/>
        <v>1</v>
      </c>
      <c r="AL95" s="8">
        <f t="shared" si="47"/>
        <v>2</v>
      </c>
      <c r="AM95" s="8">
        <f t="shared" si="72"/>
        <v>1</v>
      </c>
      <c r="AN95" s="8">
        <f t="shared" si="73"/>
        <v>4</v>
      </c>
      <c r="AO95" s="8">
        <f>IFERROR(VLOOKUP(A95,PERSAMAAN!B:D,3,0),AN95)</f>
        <v>4</v>
      </c>
      <c r="AP95" s="1">
        <v>0</v>
      </c>
      <c r="AQ95" s="8">
        <f t="shared" si="48"/>
        <v>0</v>
      </c>
      <c r="AR95" s="8" t="str">
        <f>IF(AQ95=0,"-",VLOOKUP(A95,FR_HITUNG_MINMAX!A:H,8,0))</f>
        <v>-</v>
      </c>
      <c r="AS95" s="1"/>
      <c r="AT95" s="8" t="str">
        <f t="shared" si="49"/>
        <v>-</v>
      </c>
      <c r="AU95" s="12">
        <f t="shared" si="50"/>
        <v>0</v>
      </c>
      <c r="AV95" s="12">
        <f t="shared" si="51"/>
        <v>0</v>
      </c>
      <c r="AW95" s="8">
        <f t="shared" si="74"/>
        <v>13</v>
      </c>
      <c r="AX95" s="1"/>
      <c r="AY95" s="8">
        <f t="shared" si="52"/>
        <v>13</v>
      </c>
      <c r="AZ95" s="8" t="str">
        <f>IF(AY95=0,"-",VLOOKUP(A95,FR_HITUNG_MINMAX!A:I,9,0))</f>
        <v>NSA</v>
      </c>
      <c r="BB95" s="8" t="str">
        <f t="shared" si="53"/>
        <v>NSA</v>
      </c>
      <c r="BC95" s="12">
        <f t="shared" si="54"/>
        <v>1911000</v>
      </c>
      <c r="BD95" s="12">
        <f t="shared" si="55"/>
        <v>57564082.685275108</v>
      </c>
      <c r="BE95" s="16"/>
      <c r="BF95" s="8">
        <f>SUMIF('REALISASI ORDER'!C:C,A95,'REALISASI ORDER'!E:E)</f>
        <v>0</v>
      </c>
      <c r="BG95" s="8">
        <f t="shared" si="75"/>
        <v>1</v>
      </c>
      <c r="BH95" s="8">
        <f t="shared" si="56"/>
        <v>0</v>
      </c>
      <c r="BI95" s="8">
        <f t="shared" si="57"/>
        <v>1</v>
      </c>
      <c r="BJ95" s="8">
        <f t="shared" si="76"/>
        <v>0</v>
      </c>
      <c r="BK95" s="33">
        <f t="shared" si="77"/>
        <v>0</v>
      </c>
      <c r="BL95" s="33">
        <f t="shared" si="58"/>
        <v>1</v>
      </c>
      <c r="BM95" s="33">
        <f t="shared" si="59"/>
        <v>3</v>
      </c>
      <c r="BN95" s="33">
        <f t="shared" si="78"/>
        <v>2</v>
      </c>
      <c r="BO95" s="8">
        <f t="shared" si="60"/>
        <v>0</v>
      </c>
      <c r="BP95" s="8">
        <f t="shared" si="61"/>
        <v>0</v>
      </c>
      <c r="BQ95" s="8">
        <f t="shared" si="62"/>
        <v>0</v>
      </c>
      <c r="BR95" s="8">
        <f>IFERROR(ROUNDDOWN(BF95*BN95/(BK95+BL95+BM95+BN),0),0)</f>
        <v>0</v>
      </c>
      <c r="BS95" s="8" t="str">
        <f t="shared" si="63"/>
        <v>22535-KWN-901</v>
      </c>
      <c r="BT95" s="8">
        <f>SUMIF(FR_HITUNG_MINMAX!A:A,ORDER!A95,FR_HITUNG_MINMAX!AS:AS)</f>
        <v>5</v>
      </c>
      <c r="BU95" s="8">
        <f t="shared" si="79"/>
        <v>0</v>
      </c>
      <c r="BV95" s="8" t="str">
        <f t="shared" si="64"/>
        <v>-</v>
      </c>
      <c r="BW95" s="8" t="str">
        <f>VLOOKUP(A95,'STOK PESALAKAN'!A:F,6,0)</f>
        <v/>
      </c>
    </row>
    <row r="96" spans="1:75" ht="15" customHeight="1">
      <c r="A96" s="41" t="s">
        <v>640</v>
      </c>
      <c r="B96" s="99">
        <f>IFERROR(IFERROR(VLOOKUP(A96,'STOK PACUL'!C:H,6,0),VLOOKUP(A96,'KATEGORI PACUL'!A:C,3,0)),0)</f>
        <v>2</v>
      </c>
      <c r="C96" s="8">
        <f>IFERROR(VLOOKUP(A96,'KATEGORI PACUL'!A:D,4,0),0)</f>
        <v>2</v>
      </c>
      <c r="D96" s="99">
        <f>IFERROR(IFERROR(VLOOKUP(A96,'STOK PESALAKAN'!C:H,6,0),VLOOKUP(A96,'KATEGORI PESALAKAN'!A:C,3,0)),0)</f>
        <v>1</v>
      </c>
      <c r="E96" s="8">
        <f>IFERROR(VLOOKUP(A96,'KATEGORI PESALAKAN'!A:D,4,0),0)</f>
        <v>0</v>
      </c>
      <c r="F96" s="99">
        <f>IFERROR(IFERROR(VLOOKUP(A96,'STOK CIKDITIRO'!C:H,6,0),VLOOKUP(A96,'KATEGORI CIKDITIRO'!A:C,3,0)),0)</f>
        <v>2</v>
      </c>
      <c r="G96" s="8">
        <f>IFERROR(VLOOKUP(A96,'KATEGORI CIKDITIRO'!A:D,4,0),0)</f>
        <v>1</v>
      </c>
      <c r="H96" s="99">
        <f>IFERROR(IFERROR(VLOOKUP(A96,'STOK TRAYEMAN'!C:H,6,0),VLOOKUP(A96,'KATEGORI TRAYEMAN'!A:C,3,0)),0)</f>
        <v>0</v>
      </c>
      <c r="I96" s="8">
        <f>IFERROR(VLOOKUP(A96,'KATEGORI TRAYEMAN'!A:D,4,0),0)</f>
        <v>0</v>
      </c>
      <c r="J96" s="8" t="str">
        <f>IFERROR(VLOOKUP(A96,'NOSTOK PACUL'!A:C,3,0),IFERROR(IF(VLOOKUP(A96,'STOK PACUL'!A:B,2,0)="NOSTOK","E",VLOOKUP(A96,'KATEGORI PACUL'!A:B,2,0)),"E"))</f>
        <v>C</v>
      </c>
      <c r="K96" s="8" t="str">
        <f>IFERROR(VLOOKUP(A96,'NOSTOK PESALAKAN'!A:C,3,0),IFERROR(IF(VLOOKUP(A96,'STOK PESALAKAN'!A:B,2,0)="NOSTOK","E",VLOOKUP(A96,'KATEGORI PESALAKAN'!A:B,2,0)),"E"))</f>
        <v>E</v>
      </c>
      <c r="L96" s="8" t="str">
        <f>IFERROR(VLOOKUP(A96,'NOSTOK CIKDITIRO'!A:C,3,0),IFERROR(IF(VLOOKUP(A96,'STOK CIKDITIRO'!A:B,2,0)="NOSTOK","E",VLOOKUP(A96,'KATEGORI CIKDITIRO'!A:B,2,0)),"E"))</f>
        <v>D</v>
      </c>
      <c r="M96" s="8" t="str">
        <f>IFERROR(VLOOKUP(A96,'NOSTOK TRAYEMAN'!A:C,3,0),IFERROR(IF(VLOOKUP(A96,'STOK TRAYEMAN'!A:B,2,0)="NOSTOK","E",VLOOKUP(A96,'KATEGORI TRAYEMAN'!A:B,2,0)),"E"))</f>
        <v>E</v>
      </c>
      <c r="N96" s="8" t="str">
        <f>IFERROR(VLOOKUP(A96,FR_HITUNG_MINMAX!A:B,2,0),0)</f>
        <v>KAMPAS GANDA H.BEAT FI ORI</v>
      </c>
      <c r="O96" s="8" t="str">
        <f>IFERROR(VLOOKUP(A96,FR_HITUNG_MINMAX!A:D,4,0),0)</f>
        <v>ORISIN</v>
      </c>
      <c r="P96" s="8">
        <f>IFERROR(VLOOKUP(A96,FR_HITUNG_MINMAX!A:G,7,0),1)</f>
        <v>1</v>
      </c>
      <c r="Q96" s="11" t="str">
        <f>IFERROR(VLOOKUP(A96,FR_HITUNG_MINMAX!A:J,10,0),1)</f>
        <v>1</v>
      </c>
      <c r="R96" s="8">
        <f>IFERROR(VLOOKUP(A96,FR_HITUNG_MINMAX!A:K,11,0),1)</f>
        <v>1</v>
      </c>
      <c r="S96" s="12">
        <f>IFERROR(VLOOKUP(A96,FR_HITUNG_MINMAX!A:F,6,0),0)</f>
        <v>140630</v>
      </c>
      <c r="T96" s="8">
        <f t="shared" si="65"/>
        <v>0</v>
      </c>
      <c r="U96" s="8">
        <f t="shared" si="40"/>
        <v>1</v>
      </c>
      <c r="V96" s="8">
        <f t="shared" si="41"/>
        <v>1</v>
      </c>
      <c r="W96" s="8">
        <f t="shared" si="66"/>
        <v>0</v>
      </c>
      <c r="X96" s="8">
        <f t="shared" si="67"/>
        <v>0</v>
      </c>
      <c r="Y96" s="16"/>
      <c r="Z96" s="15">
        <f t="shared" si="42"/>
        <v>0</v>
      </c>
      <c r="AA96" s="8">
        <f t="shared" si="68"/>
        <v>0</v>
      </c>
      <c r="AB96" s="16"/>
      <c r="AC96" s="15">
        <f t="shared" si="43"/>
        <v>0</v>
      </c>
      <c r="AD96" s="8">
        <f t="shared" si="44"/>
        <v>0</v>
      </c>
      <c r="AE96" s="16"/>
      <c r="AF96" s="15">
        <f t="shared" si="45"/>
        <v>0</v>
      </c>
      <c r="AG96" s="15">
        <f t="shared" si="69"/>
        <v>0</v>
      </c>
      <c r="AH96" s="16"/>
      <c r="AI96" s="15">
        <f t="shared" si="70"/>
        <v>0</v>
      </c>
      <c r="AJ96" s="8">
        <f t="shared" si="71"/>
        <v>1</v>
      </c>
      <c r="AK96" s="8">
        <f t="shared" si="46"/>
        <v>0</v>
      </c>
      <c r="AL96" s="8">
        <f t="shared" si="47"/>
        <v>0</v>
      </c>
      <c r="AM96" s="8">
        <f t="shared" si="72"/>
        <v>0</v>
      </c>
      <c r="AN96" s="8">
        <f t="shared" si="73"/>
        <v>1</v>
      </c>
      <c r="AO96" s="8">
        <f>IFERROR(VLOOKUP(A96,PERSAMAAN!B:D,3,0),AN96)</f>
        <v>1</v>
      </c>
      <c r="AP96" s="1">
        <v>0</v>
      </c>
      <c r="AQ96" s="8">
        <f t="shared" si="48"/>
        <v>0</v>
      </c>
      <c r="AR96" s="8" t="str">
        <f>IF(AQ96=0,"-",VLOOKUP(A96,FR_HITUNG_MINMAX!A:H,8,0))</f>
        <v>-</v>
      </c>
      <c r="AS96" s="1"/>
      <c r="AT96" s="8" t="str">
        <f t="shared" si="49"/>
        <v>-</v>
      </c>
      <c r="AU96" s="12">
        <f t="shared" si="50"/>
        <v>0</v>
      </c>
      <c r="AV96" s="12">
        <f t="shared" si="51"/>
        <v>0</v>
      </c>
      <c r="AW96" s="8">
        <f t="shared" si="74"/>
        <v>-2</v>
      </c>
      <c r="AX96" s="1"/>
      <c r="AY96" s="8">
        <f t="shared" si="52"/>
        <v>0</v>
      </c>
      <c r="AZ96" s="8" t="str">
        <f>IF(AY96=0,"-",VLOOKUP(A96,FR_HITUNG_MINMAX!A:I,9,0))</f>
        <v>-</v>
      </c>
      <c r="BB96" s="8" t="str">
        <f t="shared" si="53"/>
        <v>-</v>
      </c>
      <c r="BC96" s="12">
        <f t="shared" si="54"/>
        <v>0</v>
      </c>
      <c r="BD96" s="12">
        <f t="shared" si="55"/>
        <v>0</v>
      </c>
      <c r="BE96" s="16"/>
      <c r="BF96" s="8">
        <f>SUMIF('REALISASI ORDER'!C:C,A96,'REALISASI ORDER'!E:E)</f>
        <v>0</v>
      </c>
      <c r="BG96" s="8">
        <f t="shared" si="75"/>
        <v>2</v>
      </c>
      <c r="BH96" s="8">
        <f t="shared" si="56"/>
        <v>1</v>
      </c>
      <c r="BI96" s="8">
        <f t="shared" si="57"/>
        <v>2</v>
      </c>
      <c r="BJ96" s="8">
        <f t="shared" si="76"/>
        <v>0</v>
      </c>
      <c r="BK96" s="33">
        <f t="shared" si="77"/>
        <v>2</v>
      </c>
      <c r="BL96" s="33">
        <f t="shared" si="58"/>
        <v>0</v>
      </c>
      <c r="BM96" s="33">
        <f t="shared" si="59"/>
        <v>0</v>
      </c>
      <c r="BN96" s="33">
        <f t="shared" si="78"/>
        <v>0</v>
      </c>
      <c r="BO96" s="8">
        <f t="shared" si="60"/>
        <v>0</v>
      </c>
      <c r="BP96" s="8">
        <f t="shared" si="61"/>
        <v>0</v>
      </c>
      <c r="BQ96" s="8">
        <f t="shared" si="62"/>
        <v>0</v>
      </c>
      <c r="BR96" s="8">
        <f>IFERROR(ROUNDDOWN(BF96*BN96/(BK96+BL96+BM96+BN),0),0)</f>
        <v>0</v>
      </c>
      <c r="BS96" s="8" t="str">
        <f t="shared" si="63"/>
        <v>22535-KZL-A00</v>
      </c>
      <c r="BT96" s="8">
        <f>SUMIF(FR_HITUNG_MINMAX!A:A,ORDER!A96,FR_HITUNG_MINMAX!AS:AS)</f>
        <v>2</v>
      </c>
      <c r="BU96" s="8">
        <f t="shared" si="79"/>
        <v>0</v>
      </c>
      <c r="BV96" s="8" t="str">
        <f t="shared" si="64"/>
        <v>-</v>
      </c>
      <c r="BW96" s="8" t="str">
        <f>VLOOKUP(A96,'STOK PESALAKAN'!A:F,6,0)</f>
        <v/>
      </c>
    </row>
    <row r="97" spans="1:76" ht="15" customHeight="1">
      <c r="A97" s="41" t="s">
        <v>641</v>
      </c>
      <c r="B97" s="99">
        <f>IFERROR(IFERROR(VLOOKUP(A97,'STOK PACUL'!C:H,6,0),VLOOKUP(A97,'KATEGORI PACUL'!A:C,3,0)),0)</f>
        <v>6</v>
      </c>
      <c r="C97" s="8">
        <f>IFERROR(VLOOKUP(A97,'KATEGORI PACUL'!A:D,4,0),0)</f>
        <v>3</v>
      </c>
      <c r="D97" s="99">
        <f>IFERROR(IFERROR(VLOOKUP(A97,'STOK PESALAKAN'!C:H,6,0),VLOOKUP(A97,'KATEGORI PESALAKAN'!A:C,3,0)),0)</f>
        <v>3</v>
      </c>
      <c r="E97" s="8">
        <f>IFERROR(VLOOKUP(A97,'KATEGORI PESALAKAN'!A:D,4,0),0)</f>
        <v>0</v>
      </c>
      <c r="F97" s="99">
        <f>IFERROR(IFERROR(VLOOKUP(A97,'STOK CIKDITIRO'!C:H,6,0),VLOOKUP(A97,'KATEGORI CIKDITIRO'!A:C,3,0)),0)</f>
        <v>3</v>
      </c>
      <c r="G97" s="8">
        <f>IFERROR(VLOOKUP(A97,'KATEGORI CIKDITIRO'!A:D,4,0),0)</f>
        <v>0</v>
      </c>
      <c r="H97" s="99">
        <f>IFERROR(IFERROR(VLOOKUP(A97,'STOK TRAYEMAN'!C:H,6,0),VLOOKUP(A97,'KATEGORI TRAYEMAN'!A:C,3,0)),0)</f>
        <v>0</v>
      </c>
      <c r="I97" s="8">
        <f>IFERROR(VLOOKUP(A97,'KATEGORI TRAYEMAN'!A:D,4,0),0)</f>
        <v>0</v>
      </c>
      <c r="J97" s="8" t="str">
        <f>IFERROR(VLOOKUP(A97,'NOSTOK PACUL'!A:C,3,0),IFERROR(IF(VLOOKUP(A97,'STOK PACUL'!A:B,2,0)="NOSTOK","E",VLOOKUP(A97,'KATEGORI PACUL'!A:B,2,0)),"E"))</f>
        <v>D</v>
      </c>
      <c r="K97" s="8" t="str">
        <f>IFERROR(VLOOKUP(A97,'NOSTOK PESALAKAN'!A:C,3,0),IFERROR(IF(VLOOKUP(A97,'STOK PESALAKAN'!A:B,2,0)="NOSTOK","E",VLOOKUP(A97,'KATEGORI PESALAKAN'!A:B,2,0)),"E"))</f>
        <v>E</v>
      </c>
      <c r="L97" s="8" t="str">
        <f>IFERROR(VLOOKUP(A97,'NOSTOK CIKDITIRO'!A:C,3,0),IFERROR(IF(VLOOKUP(A97,'STOK CIKDITIRO'!A:B,2,0)="NOSTOK","E",VLOOKUP(A97,'KATEGORI CIKDITIRO'!A:B,2,0)),"E"))</f>
        <v>E</v>
      </c>
      <c r="M97" s="8" t="str">
        <f>IFERROR(VLOOKUP(A97,'NOSTOK TRAYEMAN'!A:C,3,0),IFERROR(IF(VLOOKUP(A97,'STOK TRAYEMAN'!A:B,2,0)="NOSTOK","E",VLOOKUP(A97,'KATEGORI TRAYEMAN'!A:B,2,0)),"E"))</f>
        <v>E</v>
      </c>
      <c r="N97" s="8" t="str">
        <f>IFERROR(VLOOKUP(A97,FR_HITUNG_MINMAX!A:B,2,0),0)</f>
        <v>KARET GANDA H.VARIO 110 ORI (SATUAN)</v>
      </c>
      <c r="O97" s="8" t="str">
        <f>IFERROR(VLOOKUP(A97,FR_HITUNG_MINMAX!A:D,4,0),0)</f>
        <v>ORISIN</v>
      </c>
      <c r="P97" s="8">
        <f>IFERROR(VLOOKUP(A97,FR_HITUNG_MINMAX!A:G,7,0),1)</f>
        <v>1</v>
      </c>
      <c r="Q97" s="11" t="str">
        <f>IFERROR(VLOOKUP(A97,FR_HITUNG_MINMAX!A:J,10,0),1)</f>
        <v>8</v>
      </c>
      <c r="R97" s="8">
        <f>IFERROR(VLOOKUP(A97,FR_HITUNG_MINMAX!A:K,11,0),1)</f>
        <v>1</v>
      </c>
      <c r="S97" s="12">
        <f>IFERROR(VLOOKUP(A97,FR_HITUNG_MINMAX!A:F,6,0),0)</f>
        <v>6000</v>
      </c>
      <c r="T97" s="8">
        <f t="shared" si="65"/>
        <v>3</v>
      </c>
      <c r="U97" s="8">
        <f t="shared" si="40"/>
        <v>3</v>
      </c>
      <c r="V97" s="8">
        <f t="shared" si="41"/>
        <v>3</v>
      </c>
      <c r="W97" s="8">
        <f t="shared" si="66"/>
        <v>0</v>
      </c>
      <c r="X97" s="8">
        <f t="shared" si="67"/>
        <v>0</v>
      </c>
      <c r="Y97" s="16"/>
      <c r="Z97" s="15">
        <f t="shared" si="42"/>
        <v>0</v>
      </c>
      <c r="AA97" s="8">
        <f t="shared" si="68"/>
        <v>0</v>
      </c>
      <c r="AB97" s="16"/>
      <c r="AC97" s="15">
        <f t="shared" si="43"/>
        <v>0</v>
      </c>
      <c r="AD97" s="8">
        <f t="shared" si="44"/>
        <v>0</v>
      </c>
      <c r="AE97" s="16"/>
      <c r="AF97" s="15">
        <f t="shared" si="45"/>
        <v>0</v>
      </c>
      <c r="AG97" s="15">
        <f t="shared" si="69"/>
        <v>0</v>
      </c>
      <c r="AH97" s="16"/>
      <c r="AI97" s="15">
        <f t="shared" si="70"/>
        <v>0</v>
      </c>
      <c r="AJ97" s="8">
        <f t="shared" si="71"/>
        <v>0</v>
      </c>
      <c r="AK97" s="8">
        <f t="shared" si="46"/>
        <v>0</v>
      </c>
      <c r="AL97" s="8">
        <f t="shared" si="47"/>
        <v>0</v>
      </c>
      <c r="AM97" s="8">
        <f t="shared" si="72"/>
        <v>0</v>
      </c>
      <c r="AN97" s="8">
        <f t="shared" si="73"/>
        <v>0</v>
      </c>
      <c r="AO97" s="8">
        <f>IFERROR(VLOOKUP(A97,PERSAMAAN!B:D,3,0),AN97)</f>
        <v>0</v>
      </c>
      <c r="AP97" s="1"/>
      <c r="AQ97" s="8">
        <f t="shared" si="48"/>
        <v>0</v>
      </c>
      <c r="AR97" s="8" t="str">
        <f>IF(AQ97=0,"-",VLOOKUP(A97,FR_HITUNG_MINMAX!A:H,8,0))</f>
        <v>-</v>
      </c>
      <c r="AS97" s="1"/>
      <c r="AT97" s="8" t="str">
        <f t="shared" si="49"/>
        <v>-</v>
      </c>
      <c r="AU97" s="12">
        <f t="shared" si="50"/>
        <v>0</v>
      </c>
      <c r="AV97" s="12">
        <f t="shared" si="51"/>
        <v>0</v>
      </c>
      <c r="AW97" s="8">
        <f t="shared" si="74"/>
        <v>-8</v>
      </c>
      <c r="AX97" s="1"/>
      <c r="AY97" s="8">
        <f t="shared" si="52"/>
        <v>0</v>
      </c>
      <c r="AZ97" s="8" t="str">
        <f>IF(AY97=0,"-",VLOOKUP(A97,FR_HITUNG_MINMAX!A:I,9,0))</f>
        <v>-</v>
      </c>
      <c r="BB97" s="8" t="str">
        <f t="shared" si="53"/>
        <v>-</v>
      </c>
      <c r="BC97" s="12">
        <f t="shared" si="54"/>
        <v>0</v>
      </c>
      <c r="BD97" s="12">
        <f t="shared" si="55"/>
        <v>0</v>
      </c>
      <c r="BE97" s="16"/>
      <c r="BF97" s="8">
        <f>SUMIF('REALISASI ORDER'!C:C,A97,'REALISASI ORDER'!E:E)</f>
        <v>0</v>
      </c>
      <c r="BG97" s="8">
        <f t="shared" si="75"/>
        <v>6</v>
      </c>
      <c r="BH97" s="8">
        <f t="shared" si="56"/>
        <v>3</v>
      </c>
      <c r="BI97" s="8">
        <f t="shared" si="57"/>
        <v>3</v>
      </c>
      <c r="BJ97" s="8">
        <f t="shared" si="76"/>
        <v>0</v>
      </c>
      <c r="BK97" s="33">
        <f t="shared" si="77"/>
        <v>3</v>
      </c>
      <c r="BL97" s="33">
        <f t="shared" si="58"/>
        <v>0</v>
      </c>
      <c r="BM97" s="33">
        <f t="shared" si="59"/>
        <v>0</v>
      </c>
      <c r="BN97" s="33">
        <f t="shared" si="78"/>
        <v>0</v>
      </c>
      <c r="BO97" s="8">
        <f t="shared" si="60"/>
        <v>0</v>
      </c>
      <c r="BP97" s="8">
        <f t="shared" si="61"/>
        <v>0</v>
      </c>
      <c r="BQ97" s="8">
        <f t="shared" si="62"/>
        <v>0</v>
      </c>
      <c r="BR97" s="8">
        <f>IFERROR(ROUNDDOWN(BF97*BN97/(BK97+BL97+BM97+BN),0),0)</f>
        <v>0</v>
      </c>
      <c r="BS97" s="8" t="str">
        <f t="shared" si="63"/>
        <v>22804-148-000</v>
      </c>
      <c r="BT97" s="8">
        <f>SUMIF(FR_HITUNG_MINMAX!A:A,ORDER!A97,FR_HITUNG_MINMAX!AS:AS)</f>
        <v>2</v>
      </c>
      <c r="BU97" s="8">
        <f t="shared" si="79"/>
        <v>0</v>
      </c>
      <c r="BV97" s="8" t="str">
        <f t="shared" si="64"/>
        <v>-</v>
      </c>
      <c r="BW97" s="8" t="str">
        <f>VLOOKUP(A97,'STOK PESALAKAN'!A:F,6,0)</f>
        <v/>
      </c>
    </row>
    <row r="98" spans="1:76" ht="15" customHeight="1">
      <c r="A98" s="41" t="s">
        <v>242</v>
      </c>
      <c r="B98" s="99">
        <f>IFERROR(IFERROR(VLOOKUP(A98,'STOK PACUL'!C:H,6,0),VLOOKUP(A98,'KATEGORI PACUL'!A:C,3,0)),0)</f>
        <v>4</v>
      </c>
      <c r="C98" s="8">
        <f>IFERROR(VLOOKUP(A98,'KATEGORI PACUL'!A:D,4,0),0)</f>
        <v>8</v>
      </c>
      <c r="D98" s="99">
        <f>IFERROR(IFERROR(VLOOKUP(A98,'STOK PESALAKAN'!C:H,6,0),VLOOKUP(A98,'KATEGORI PESALAKAN'!A:C,3,0)),0)</f>
        <v>5</v>
      </c>
      <c r="E98" s="8">
        <f>IFERROR(VLOOKUP(A98,'KATEGORI PESALAKAN'!A:D,4,0),0)</f>
        <v>4</v>
      </c>
      <c r="F98" s="99">
        <f>IFERROR(IFERROR(VLOOKUP(A98,'STOK CIKDITIRO'!C:H,6,0),VLOOKUP(A98,'KATEGORI CIKDITIRO'!A:C,3,0)),0)</f>
        <v>3</v>
      </c>
      <c r="G98" s="8">
        <f>IFERROR(VLOOKUP(A98,'KATEGORI CIKDITIRO'!A:D,4,0),0)</f>
        <v>2</v>
      </c>
      <c r="H98" s="99">
        <f>IFERROR(IFERROR(VLOOKUP(A98,'STOK TRAYEMAN'!C:H,6,0),VLOOKUP(A98,'KATEGORI TRAYEMAN'!A:C,3,0)),0)</f>
        <v>1</v>
      </c>
      <c r="I98" s="8">
        <f>IFERROR(VLOOKUP(A98,'KATEGORI TRAYEMAN'!A:D,4,0),0)</f>
        <v>0</v>
      </c>
      <c r="J98" s="8" t="str">
        <f>IFERROR(VLOOKUP(A98,'NOSTOK PACUL'!A:C,3,0),IFERROR(IF(VLOOKUP(A98,'STOK PACUL'!A:B,2,0)="NOSTOK","E",VLOOKUP(A98,'KATEGORI PACUL'!A:B,2,0)),"E"))</f>
        <v>B</v>
      </c>
      <c r="K98" s="8" t="str">
        <f>IFERROR(VLOOKUP(A98,'NOSTOK PESALAKAN'!A:C,3,0),IFERROR(IF(VLOOKUP(A98,'STOK PESALAKAN'!A:B,2,0)="NOSTOK","E",VLOOKUP(A98,'KATEGORI PESALAKAN'!A:B,2,0)),"E"))</f>
        <v>B</v>
      </c>
      <c r="L98" s="8" t="str">
        <f>IFERROR(VLOOKUP(A98,'NOSTOK CIKDITIRO'!A:C,3,0),IFERROR(IF(VLOOKUP(A98,'STOK CIKDITIRO'!A:B,2,0)="NOSTOK","E",VLOOKUP(A98,'KATEGORI CIKDITIRO'!A:B,2,0)),"E"))</f>
        <v>D</v>
      </c>
      <c r="M98" s="8" t="str">
        <f>IFERROR(VLOOKUP(A98,'NOSTOK TRAYEMAN'!A:C,3,0),IFERROR(IF(VLOOKUP(A98,'STOK TRAYEMAN'!A:B,2,0)="NOSTOK","E",VLOOKUP(A98,'KATEGORI TRAYEMAN'!A:B,2,0)),"E"))</f>
        <v>E</v>
      </c>
      <c r="N98" s="8" t="str">
        <f>IFERROR(VLOOKUP(A98,FR_HITUNG_MINMAX!A:B,2,0),0)</f>
        <v>FANBELT H.GENIO ORI</v>
      </c>
      <c r="O98" s="8" t="str">
        <f>IFERROR(VLOOKUP(A98,FR_HITUNG_MINMAX!A:D,4,0),0)</f>
        <v>ORISIN</v>
      </c>
      <c r="P98" s="8">
        <f>IFERROR(VLOOKUP(A98,FR_HITUNG_MINMAX!A:G,7,0),1)</f>
        <v>1</v>
      </c>
      <c r="Q98" s="11">
        <f>IFERROR(VLOOKUP(A98,FR_HITUNG_MINMAX!A:J,10,0),1)</f>
        <v>1</v>
      </c>
      <c r="R98" s="8">
        <f>IFERROR(VLOOKUP(A98,FR_HITUNG_MINMAX!A:K,11,0),1)</f>
        <v>1</v>
      </c>
      <c r="S98" s="12">
        <f>IFERROR(VLOOKUP(A98,FR_HITUNG_MINMAX!A:F,6,0),0)</f>
        <v>110000</v>
      </c>
      <c r="T98" s="8">
        <f t="shared" si="65"/>
        <v>-4</v>
      </c>
      <c r="U98" s="8">
        <f t="shared" si="40"/>
        <v>1</v>
      </c>
      <c r="V98" s="8">
        <f t="shared" si="41"/>
        <v>1</v>
      </c>
      <c r="W98" s="8">
        <f t="shared" si="66"/>
        <v>1</v>
      </c>
      <c r="X98" s="8">
        <f t="shared" si="67"/>
        <v>0</v>
      </c>
      <c r="Y98" s="16"/>
      <c r="Z98" s="15">
        <f t="shared" si="42"/>
        <v>0</v>
      </c>
      <c r="AA98" s="8">
        <f t="shared" si="68"/>
        <v>1</v>
      </c>
      <c r="AB98" s="16"/>
      <c r="AC98" s="15">
        <f t="shared" si="43"/>
        <v>0</v>
      </c>
      <c r="AD98" s="8">
        <f t="shared" si="44"/>
        <v>0</v>
      </c>
      <c r="AE98" s="16"/>
      <c r="AF98" s="15">
        <f t="shared" si="45"/>
        <v>0</v>
      </c>
      <c r="AG98" s="15">
        <f t="shared" si="69"/>
        <v>0</v>
      </c>
      <c r="AH98" s="16"/>
      <c r="AI98" s="15">
        <f t="shared" si="70"/>
        <v>0</v>
      </c>
      <c r="AJ98" s="8">
        <f t="shared" si="71"/>
        <v>3</v>
      </c>
      <c r="AK98" s="8">
        <f t="shared" si="46"/>
        <v>0</v>
      </c>
      <c r="AL98" s="8">
        <f t="shared" si="47"/>
        <v>0</v>
      </c>
      <c r="AM98" s="8">
        <f t="shared" si="72"/>
        <v>0</v>
      </c>
      <c r="AN98" s="8">
        <f t="shared" si="73"/>
        <v>3</v>
      </c>
      <c r="AO98" s="8">
        <f>IFERROR(VLOOKUP(A98,PERSAMAAN!B:D,3,0),AN98)</f>
        <v>3</v>
      </c>
      <c r="AP98" s="1">
        <v>0</v>
      </c>
      <c r="AQ98" s="8">
        <f t="shared" si="48"/>
        <v>0</v>
      </c>
      <c r="AR98" s="8" t="str">
        <f>IF(AQ98=0,"-",VLOOKUP(A98,FR_HITUNG_MINMAX!A:H,8,0))</f>
        <v>-</v>
      </c>
      <c r="AS98" s="1"/>
      <c r="AT98" s="8" t="str">
        <f t="shared" si="49"/>
        <v>-</v>
      </c>
      <c r="AU98" s="12">
        <f t="shared" si="50"/>
        <v>0</v>
      </c>
      <c r="AV98" s="12">
        <f t="shared" si="51"/>
        <v>0</v>
      </c>
      <c r="AW98" s="8">
        <f t="shared" si="74"/>
        <v>8</v>
      </c>
      <c r="AX98" s="1"/>
      <c r="AY98" s="8">
        <f t="shared" si="52"/>
        <v>8</v>
      </c>
      <c r="AZ98" s="8" t="str">
        <f>IF(AY98=0,"-",VLOOKUP(A98,FR_HITUNG_MINMAX!A:I,9,0))</f>
        <v>NSA</v>
      </c>
      <c r="BB98" s="8" t="str">
        <f t="shared" si="53"/>
        <v>NSA</v>
      </c>
      <c r="BC98" s="12">
        <f t="shared" si="54"/>
        <v>880000</v>
      </c>
      <c r="BD98" s="12">
        <f t="shared" si="55"/>
        <v>57564082.685275108</v>
      </c>
      <c r="BE98" s="16"/>
      <c r="BF98" s="8">
        <f>SUMIF('REALISASI ORDER'!C:C,A98,'REALISASI ORDER'!E:E)</f>
        <v>0</v>
      </c>
      <c r="BG98" s="8">
        <f t="shared" si="75"/>
        <v>4</v>
      </c>
      <c r="BH98" s="8">
        <f t="shared" si="56"/>
        <v>5</v>
      </c>
      <c r="BI98" s="8">
        <f t="shared" si="57"/>
        <v>3</v>
      </c>
      <c r="BJ98" s="8">
        <f t="shared" si="76"/>
        <v>1</v>
      </c>
      <c r="BK98" s="33">
        <f t="shared" si="77"/>
        <v>0</v>
      </c>
      <c r="BL98" s="33">
        <f t="shared" si="58"/>
        <v>0</v>
      </c>
      <c r="BM98" s="33">
        <f t="shared" si="59"/>
        <v>0</v>
      </c>
      <c r="BN98" s="33">
        <f t="shared" si="78"/>
        <v>0</v>
      </c>
      <c r="BO98" s="8">
        <f t="shared" si="60"/>
        <v>0</v>
      </c>
      <c r="BP98" s="8">
        <f t="shared" si="61"/>
        <v>0</v>
      </c>
      <c r="BQ98" s="8">
        <f t="shared" si="62"/>
        <v>0</v>
      </c>
      <c r="BR98" s="8">
        <f>IFERROR(ROUNDDOWN(BF98*BN98/(BK98+BL98+BM98+BN),0),0)</f>
        <v>0</v>
      </c>
      <c r="BS98" s="8" t="str">
        <f t="shared" si="63"/>
        <v>23100-K0J-N01</v>
      </c>
      <c r="BT98" s="8">
        <f>SUMIF(FR_HITUNG_MINMAX!A:A,ORDER!A98,FR_HITUNG_MINMAX!AS:AS)</f>
        <v>6</v>
      </c>
      <c r="BU98" s="8">
        <f t="shared" si="79"/>
        <v>0</v>
      </c>
      <c r="BV98" s="8" t="str">
        <f t="shared" si="64"/>
        <v>-</v>
      </c>
      <c r="BW98" s="8" t="str">
        <f>VLOOKUP(A98,'STOK PESALAKAN'!A:F,6,0)</f>
        <v/>
      </c>
    </row>
    <row r="99" spans="1:76" ht="15" customHeight="1">
      <c r="A99" s="41" t="s">
        <v>243</v>
      </c>
      <c r="B99" s="99">
        <f>IFERROR(IFERROR(VLOOKUP(A99,'STOK PACUL'!C:H,6,0),VLOOKUP(A99,'KATEGORI PACUL'!A:C,3,0)),0)</f>
        <v>0</v>
      </c>
      <c r="C99" s="8">
        <f>IFERROR(VLOOKUP(A99,'KATEGORI PACUL'!A:D,4,0),0)</f>
        <v>3</v>
      </c>
      <c r="D99" s="99">
        <f>IFERROR(IFERROR(VLOOKUP(A99,'STOK PESALAKAN'!C:H,6,0),VLOOKUP(A99,'KATEGORI PESALAKAN'!A:C,3,0)),0)</f>
        <v>2</v>
      </c>
      <c r="E99" s="8">
        <f>IFERROR(VLOOKUP(A99,'KATEGORI PESALAKAN'!A:D,4,0),0)</f>
        <v>3</v>
      </c>
      <c r="F99" s="99">
        <f>IFERROR(IFERROR(VLOOKUP(A99,'STOK CIKDITIRO'!C:H,6,0),VLOOKUP(A99,'KATEGORI CIKDITIRO'!A:C,3,0)),0)</f>
        <v>2</v>
      </c>
      <c r="G99" s="8">
        <f>IFERROR(VLOOKUP(A99,'KATEGORI CIKDITIRO'!A:D,4,0),0)</f>
        <v>1</v>
      </c>
      <c r="H99" s="99">
        <f>IFERROR(IFERROR(VLOOKUP(A99,'STOK TRAYEMAN'!C:H,6,0),VLOOKUP(A99,'KATEGORI TRAYEMAN'!A:C,3,0)),0)</f>
        <v>0</v>
      </c>
      <c r="I99" s="8">
        <f>IFERROR(VLOOKUP(A99,'KATEGORI TRAYEMAN'!A:D,4,0),0)</f>
        <v>0</v>
      </c>
      <c r="J99" s="8" t="str">
        <f>IFERROR(VLOOKUP(A99,'NOSTOK PACUL'!A:C,3,0),IFERROR(IF(VLOOKUP(A99,'STOK PACUL'!A:B,2,0)="NOSTOK","E",VLOOKUP(A99,'KATEGORI PACUL'!A:B,2,0)),"E"))</f>
        <v>C</v>
      </c>
      <c r="K99" s="8" t="str">
        <f>IFERROR(VLOOKUP(A99,'NOSTOK PESALAKAN'!A:C,3,0),IFERROR(IF(VLOOKUP(A99,'STOK PESALAKAN'!A:B,2,0)="NOSTOK","E",VLOOKUP(A99,'KATEGORI PESALAKAN'!A:B,2,0)),"E"))</f>
        <v>C</v>
      </c>
      <c r="L99" s="8" t="str">
        <f>IFERROR(VLOOKUP(A99,'NOSTOK CIKDITIRO'!A:C,3,0),IFERROR(IF(VLOOKUP(A99,'STOK CIKDITIRO'!A:B,2,0)="NOSTOK","E",VLOOKUP(A99,'KATEGORI CIKDITIRO'!A:B,2,0)),"E"))</f>
        <v>D</v>
      </c>
      <c r="M99" s="8" t="str">
        <f>IFERROR(VLOOKUP(A99,'NOSTOK TRAYEMAN'!A:C,3,0),IFERROR(IF(VLOOKUP(A99,'STOK TRAYEMAN'!A:B,2,0)="NOSTOK","E",VLOOKUP(A99,'KATEGORI TRAYEMAN'!A:B,2,0)),"E"))</f>
        <v>E</v>
      </c>
      <c r="N99" s="8" t="str">
        <f>IFERROR(VLOOKUP(A99,FR_HITUNG_MINMAX!A:B,2,0),0)</f>
        <v>FANBELT H.PCX/ADV 160 ORI</v>
      </c>
      <c r="O99" s="8" t="str">
        <f>IFERROR(VLOOKUP(A99,FR_HITUNG_MINMAX!A:D,4,0),0)</f>
        <v>ORISIN</v>
      </c>
      <c r="P99" s="8">
        <f>IFERROR(VLOOKUP(A99,FR_HITUNG_MINMAX!A:G,7,0),1)</f>
        <v>1</v>
      </c>
      <c r="Q99" s="11">
        <f>IFERROR(VLOOKUP(A99,FR_HITUNG_MINMAX!A:J,10,0),1)</f>
        <v>1</v>
      </c>
      <c r="R99" s="8">
        <f>IFERROR(VLOOKUP(A99,FR_HITUNG_MINMAX!A:K,11,0),1)</f>
        <v>1</v>
      </c>
      <c r="S99" s="12">
        <f>IFERROR(VLOOKUP(A99,FR_HITUNG_MINMAX!A:F,6,0),0)</f>
        <v>152000</v>
      </c>
      <c r="T99" s="8">
        <f t="shared" si="65"/>
        <v>-3</v>
      </c>
      <c r="U99" s="8">
        <f t="shared" si="40"/>
        <v>-1</v>
      </c>
      <c r="V99" s="8">
        <f t="shared" si="41"/>
        <v>1</v>
      </c>
      <c r="W99" s="8">
        <f t="shared" si="66"/>
        <v>0</v>
      </c>
      <c r="X99" s="8">
        <f t="shared" si="67"/>
        <v>0</v>
      </c>
      <c r="Y99" s="16"/>
      <c r="Z99" s="15">
        <f t="shared" si="42"/>
        <v>0</v>
      </c>
      <c r="AA99" s="8">
        <f t="shared" si="68"/>
        <v>0</v>
      </c>
      <c r="AB99" s="16"/>
      <c r="AC99" s="15">
        <f t="shared" si="43"/>
        <v>0</v>
      </c>
      <c r="AD99" s="8">
        <f t="shared" si="44"/>
        <v>0</v>
      </c>
      <c r="AE99" s="16"/>
      <c r="AF99" s="15">
        <f t="shared" si="45"/>
        <v>0</v>
      </c>
      <c r="AG99" s="15">
        <f t="shared" si="69"/>
        <v>0</v>
      </c>
      <c r="AH99" s="16"/>
      <c r="AI99" s="15">
        <f t="shared" si="70"/>
        <v>0</v>
      </c>
      <c r="AJ99" s="8">
        <f t="shared" si="71"/>
        <v>3</v>
      </c>
      <c r="AK99" s="8">
        <f t="shared" si="46"/>
        <v>0</v>
      </c>
      <c r="AL99" s="8">
        <f t="shared" si="47"/>
        <v>0</v>
      </c>
      <c r="AM99" s="8">
        <f t="shared" si="72"/>
        <v>0</v>
      </c>
      <c r="AN99" s="8">
        <f t="shared" si="73"/>
        <v>3</v>
      </c>
      <c r="AO99" s="8">
        <f>IFERROR(VLOOKUP(A99,PERSAMAAN!B:D,3,0),AN99)</f>
        <v>3</v>
      </c>
      <c r="AP99" s="1">
        <v>0</v>
      </c>
      <c r="AQ99" s="8">
        <f t="shared" si="48"/>
        <v>0</v>
      </c>
      <c r="AR99" s="8" t="str">
        <f>IF(AQ99=0,"-",VLOOKUP(A99,FR_HITUNG_MINMAX!A:H,8,0))</f>
        <v>-</v>
      </c>
      <c r="AS99" s="1"/>
      <c r="AT99" s="8" t="str">
        <f t="shared" si="49"/>
        <v>-</v>
      </c>
      <c r="AU99" s="12">
        <f t="shared" si="50"/>
        <v>0</v>
      </c>
      <c r="AV99" s="12">
        <f t="shared" si="51"/>
        <v>0</v>
      </c>
      <c r="AW99" s="8">
        <f t="shared" si="74"/>
        <v>7</v>
      </c>
      <c r="AX99" s="1"/>
      <c r="AY99" s="8">
        <f t="shared" si="52"/>
        <v>7</v>
      </c>
      <c r="AZ99" s="8" t="str">
        <f>IF(AY99=0,"-",VLOOKUP(A99,FR_HITUNG_MINMAX!A:I,9,0))</f>
        <v/>
      </c>
      <c r="BB99" s="8" t="str">
        <f t="shared" si="53"/>
        <v/>
      </c>
      <c r="BC99" s="12">
        <f t="shared" si="54"/>
        <v>1064000</v>
      </c>
      <c r="BD99" s="12">
        <f t="shared" si="55"/>
        <v>21965380</v>
      </c>
      <c r="BE99" s="16"/>
      <c r="BF99" s="8">
        <f>SUMIF('REALISASI ORDER'!C:C,A99,'REALISASI ORDER'!E:E)</f>
        <v>0</v>
      </c>
      <c r="BG99" s="8">
        <f t="shared" si="75"/>
        <v>0</v>
      </c>
      <c r="BH99" s="8">
        <f t="shared" si="56"/>
        <v>2</v>
      </c>
      <c r="BI99" s="8">
        <f t="shared" si="57"/>
        <v>2</v>
      </c>
      <c r="BJ99" s="8">
        <f t="shared" si="76"/>
        <v>0</v>
      </c>
      <c r="BK99" s="33">
        <f t="shared" si="77"/>
        <v>0</v>
      </c>
      <c r="BL99" s="33">
        <f t="shared" si="58"/>
        <v>1</v>
      </c>
      <c r="BM99" s="33">
        <f t="shared" si="59"/>
        <v>0</v>
      </c>
      <c r="BN99" s="33">
        <f t="shared" si="78"/>
        <v>0</v>
      </c>
      <c r="BO99" s="8">
        <f t="shared" si="60"/>
        <v>0</v>
      </c>
      <c r="BP99" s="8">
        <f t="shared" si="61"/>
        <v>0</v>
      </c>
      <c r="BQ99" s="8">
        <f t="shared" si="62"/>
        <v>0</v>
      </c>
      <c r="BR99" s="8">
        <f>IFERROR(ROUNDDOWN(BF99*BN99/(BK99+BL99+BM99+BN),0),0)</f>
        <v>0</v>
      </c>
      <c r="BS99" s="8" t="str">
        <f t="shared" si="63"/>
        <v>23100-K1Z-N21</v>
      </c>
      <c r="BT99" s="8">
        <f>SUMIF(FR_HITUNG_MINMAX!A:A,ORDER!A99,FR_HITUNG_MINMAX!AS:AS)</f>
        <v>3</v>
      </c>
      <c r="BU99" s="8">
        <f t="shared" si="79"/>
        <v>0</v>
      </c>
      <c r="BV99" s="8" t="str">
        <f t="shared" si="64"/>
        <v>-</v>
      </c>
      <c r="BW99" s="8" t="str">
        <f>VLOOKUP(A99,'STOK PESALAKAN'!A:F,6,0)</f>
        <v/>
      </c>
    </row>
    <row r="100" spans="1:76" ht="15" customHeight="1">
      <c r="A100" s="41" t="s">
        <v>244</v>
      </c>
      <c r="B100" s="99">
        <f>IFERROR(IFERROR(VLOOKUP(A100,'STOK PACUL'!C:H,6,0),VLOOKUP(A100,'KATEGORI PACUL'!A:C,3,0)),0)</f>
        <v>0</v>
      </c>
      <c r="C100" s="8">
        <f>IFERROR(VLOOKUP(A100,'KATEGORI PACUL'!A:D,4,0),0)</f>
        <v>3</v>
      </c>
      <c r="D100" s="99">
        <f>IFERROR(IFERROR(VLOOKUP(A100,'STOK PESALAKAN'!C:H,6,0),VLOOKUP(A100,'KATEGORI PESALAKAN'!A:C,3,0)),0)</f>
        <v>3</v>
      </c>
      <c r="E100" s="8">
        <f>IFERROR(VLOOKUP(A100,'KATEGORI PESALAKAN'!A:D,4,0),0)</f>
        <v>5</v>
      </c>
      <c r="F100" s="99">
        <f>IFERROR(IFERROR(VLOOKUP(A100,'STOK CIKDITIRO'!C:H,6,0),VLOOKUP(A100,'KATEGORI CIKDITIRO'!A:C,3,0)),0)</f>
        <v>2</v>
      </c>
      <c r="G100" s="8">
        <f>IFERROR(VLOOKUP(A100,'KATEGORI CIKDITIRO'!A:D,4,0),0)</f>
        <v>2</v>
      </c>
      <c r="H100" s="99">
        <f>IFERROR(IFERROR(VLOOKUP(A100,'STOK TRAYEMAN'!C:H,6,0),VLOOKUP(A100,'KATEGORI TRAYEMAN'!A:C,3,0)),0)</f>
        <v>1</v>
      </c>
      <c r="I100" s="8">
        <f>IFERROR(VLOOKUP(A100,'KATEGORI TRAYEMAN'!A:D,4,0),0)</f>
        <v>0</v>
      </c>
      <c r="J100" s="8" t="str">
        <f>IFERROR(VLOOKUP(A100,'NOSTOK PACUL'!A:C,3,0),IFERROR(IF(VLOOKUP(A100,'STOK PACUL'!A:B,2,0)="NOSTOK","E",VLOOKUP(A100,'KATEGORI PACUL'!A:B,2,0)),"E"))</f>
        <v>C</v>
      </c>
      <c r="K100" s="8" t="str">
        <f>IFERROR(VLOOKUP(A100,'NOSTOK PESALAKAN'!A:C,3,0),IFERROR(IF(VLOOKUP(A100,'STOK PESALAKAN'!A:B,2,0)="NOSTOK","E",VLOOKUP(A100,'KATEGORI PESALAKAN'!A:B,2,0)),"E"))</f>
        <v>B</v>
      </c>
      <c r="L100" s="8" t="str">
        <f>IFERROR(VLOOKUP(A100,'NOSTOK CIKDITIRO'!A:C,3,0),IFERROR(IF(VLOOKUP(A100,'STOK CIKDITIRO'!A:B,2,0)="NOSTOK","E",VLOOKUP(A100,'KATEGORI CIKDITIRO'!A:B,2,0)),"E"))</f>
        <v>C</v>
      </c>
      <c r="M100" s="8" t="str">
        <f>IFERROR(VLOOKUP(A100,'NOSTOK TRAYEMAN'!A:C,3,0),IFERROR(IF(VLOOKUP(A100,'STOK TRAYEMAN'!A:B,2,0)="NOSTOK","E",VLOOKUP(A100,'KATEGORI TRAYEMAN'!A:B,2,0)),"E"))</f>
        <v>E</v>
      </c>
      <c r="N100" s="8" t="str">
        <f>IFERROR(VLOOKUP(A100,FR_HITUNG_MINMAX!A:B,2,0),0)</f>
        <v>FANBELT H.VARIO 125 2015  ORI</v>
      </c>
      <c r="O100" s="8" t="str">
        <f>IFERROR(VLOOKUP(A100,FR_HITUNG_MINMAX!A:D,4,0),0)</f>
        <v>ORISIN</v>
      </c>
      <c r="P100" s="8">
        <f>IFERROR(VLOOKUP(A100,FR_HITUNG_MINMAX!A:G,7,0),1)</f>
        <v>1</v>
      </c>
      <c r="Q100" s="11" t="str">
        <f>IFERROR(VLOOKUP(A100,FR_HITUNG_MINMAX!A:J,10,0),1)</f>
        <v>1</v>
      </c>
      <c r="R100" s="8">
        <f>IFERROR(VLOOKUP(A100,FR_HITUNG_MINMAX!A:K,11,0),1)</f>
        <v>1</v>
      </c>
      <c r="S100" s="12">
        <f>IFERROR(VLOOKUP(A100,FR_HITUNG_MINMAX!A:F,6,0),0)</f>
        <v>128000</v>
      </c>
      <c r="T100" s="8">
        <f t="shared" si="65"/>
        <v>-3</v>
      </c>
      <c r="U100" s="8">
        <f t="shared" si="40"/>
        <v>-2</v>
      </c>
      <c r="V100" s="8">
        <f t="shared" si="41"/>
        <v>0</v>
      </c>
      <c r="W100" s="8">
        <f t="shared" si="66"/>
        <v>1</v>
      </c>
      <c r="X100" s="8">
        <f t="shared" si="67"/>
        <v>0</v>
      </c>
      <c r="Y100" s="16"/>
      <c r="Z100" s="15">
        <f t="shared" si="42"/>
        <v>0</v>
      </c>
      <c r="AA100" s="8">
        <f t="shared" si="68"/>
        <v>0</v>
      </c>
      <c r="AB100" s="16"/>
      <c r="AC100" s="15">
        <f t="shared" si="43"/>
        <v>0</v>
      </c>
      <c r="AD100" s="8">
        <f t="shared" si="44"/>
        <v>0</v>
      </c>
      <c r="AE100" s="16"/>
      <c r="AF100" s="15">
        <f t="shared" si="45"/>
        <v>0</v>
      </c>
      <c r="AG100" s="15">
        <f t="shared" si="69"/>
        <v>0</v>
      </c>
      <c r="AH100" s="16"/>
      <c r="AI100" s="15">
        <f t="shared" si="70"/>
        <v>0</v>
      </c>
      <c r="AJ100" s="8">
        <f t="shared" si="71"/>
        <v>2</v>
      </c>
      <c r="AK100" s="8">
        <f t="shared" si="46"/>
        <v>1</v>
      </c>
      <c r="AL100" s="8">
        <f t="shared" si="47"/>
        <v>0</v>
      </c>
      <c r="AM100" s="8">
        <f t="shared" si="72"/>
        <v>0</v>
      </c>
      <c r="AN100" s="8">
        <f t="shared" si="73"/>
        <v>3</v>
      </c>
      <c r="AO100" s="8">
        <f>IFERROR(VLOOKUP(A100,PERSAMAAN!B:D,3,0),AN100)</f>
        <v>3</v>
      </c>
      <c r="AP100" s="1">
        <v>5</v>
      </c>
      <c r="AQ100" s="8">
        <f t="shared" si="48"/>
        <v>5</v>
      </c>
      <c r="AR100" s="8" t="str">
        <f>IF(AQ100=0,"-",VLOOKUP(A100,FR_HITUNG_MINMAX!A:H,8,0))</f>
        <v>NPM</v>
      </c>
      <c r="AS100" s="1" t="s">
        <v>31</v>
      </c>
      <c r="AT100" s="8" t="str">
        <f t="shared" si="49"/>
        <v>SLT</v>
      </c>
      <c r="AU100" s="12">
        <f t="shared" si="50"/>
        <v>640000</v>
      </c>
      <c r="AV100" s="12">
        <f t="shared" si="51"/>
        <v>1865800</v>
      </c>
      <c r="AW100" s="8">
        <f t="shared" si="74"/>
        <v>4</v>
      </c>
      <c r="AX100" s="1"/>
      <c r="AY100" s="8">
        <f t="shared" si="52"/>
        <v>4</v>
      </c>
      <c r="AZ100" s="8" t="str">
        <f>IF(AY100=0,"-",VLOOKUP(A100,FR_HITUNG_MINMAX!A:I,9,0))</f>
        <v>NSA</v>
      </c>
      <c r="BB100" s="8" t="str">
        <f t="shared" si="53"/>
        <v>NSA</v>
      </c>
      <c r="BC100" s="12">
        <f t="shared" si="54"/>
        <v>512000</v>
      </c>
      <c r="BD100" s="12">
        <f t="shared" si="55"/>
        <v>57564082.685275108</v>
      </c>
      <c r="BE100" s="16"/>
      <c r="BF100" s="8">
        <f>SUMIF('REALISASI ORDER'!C:C,A100,'REALISASI ORDER'!E:E)</f>
        <v>0</v>
      </c>
      <c r="BG100" s="8">
        <f t="shared" si="75"/>
        <v>0</v>
      </c>
      <c r="BH100" s="8">
        <f t="shared" si="56"/>
        <v>3</v>
      </c>
      <c r="BI100" s="8">
        <f t="shared" si="57"/>
        <v>2</v>
      </c>
      <c r="BJ100" s="8">
        <f t="shared" si="76"/>
        <v>1</v>
      </c>
      <c r="BK100" s="33">
        <f t="shared" si="77"/>
        <v>0</v>
      </c>
      <c r="BL100" s="33">
        <f t="shared" si="58"/>
        <v>2</v>
      </c>
      <c r="BM100" s="33">
        <f t="shared" si="59"/>
        <v>0</v>
      </c>
      <c r="BN100" s="33">
        <f t="shared" si="78"/>
        <v>0</v>
      </c>
      <c r="BO100" s="8">
        <f t="shared" si="60"/>
        <v>0</v>
      </c>
      <c r="BP100" s="8">
        <f t="shared" si="61"/>
        <v>0</v>
      </c>
      <c r="BQ100" s="8">
        <f t="shared" si="62"/>
        <v>0</v>
      </c>
      <c r="BR100" s="8">
        <f>IFERROR(ROUNDDOWN(BF100*BN100/(BK100+BL100+BM100+BN),0),0)</f>
        <v>0</v>
      </c>
      <c r="BS100" s="8" t="str">
        <f t="shared" si="63"/>
        <v>23100-K35-V01</v>
      </c>
      <c r="BT100" s="8">
        <f>SUMIF(FR_HITUNG_MINMAX!A:A,ORDER!A100,FR_HITUNG_MINMAX!AS:AS)</f>
        <v>5</v>
      </c>
      <c r="BU100" s="8">
        <f t="shared" si="79"/>
        <v>0</v>
      </c>
      <c r="BV100" s="8" t="str">
        <f t="shared" si="64"/>
        <v>SLT</v>
      </c>
      <c r="BW100" s="8" t="str">
        <f>VLOOKUP(A100,'STOK PESALAKAN'!A:F,6,0)</f>
        <v/>
      </c>
    </row>
    <row r="101" spans="1:76" ht="15" customHeight="1">
      <c r="A101" s="41" t="s">
        <v>245</v>
      </c>
      <c r="B101" s="99">
        <f>IFERROR(IFERROR(VLOOKUP(A101,'STOK PACUL'!C:H,6,0),VLOOKUP(A101,'KATEGORI PACUL'!A:C,3,0)),0)</f>
        <v>2</v>
      </c>
      <c r="C101" s="8">
        <f>IFERROR(VLOOKUP(A101,'KATEGORI PACUL'!A:D,4,0),0)</f>
        <v>2</v>
      </c>
      <c r="D101" s="99">
        <f>IFERROR(IFERROR(VLOOKUP(A101,'STOK PESALAKAN'!C:H,6,0),VLOOKUP(A101,'KATEGORI PESALAKAN'!A:C,3,0)),0)</f>
        <v>6</v>
      </c>
      <c r="E101" s="8">
        <f>IFERROR(VLOOKUP(A101,'KATEGORI PESALAKAN'!A:D,4,0),0)</f>
        <v>3</v>
      </c>
      <c r="F101" s="99">
        <f>IFERROR(IFERROR(VLOOKUP(A101,'STOK CIKDITIRO'!C:H,6,0),VLOOKUP(A101,'KATEGORI CIKDITIRO'!A:C,3,0)),0)</f>
        <v>3</v>
      </c>
      <c r="G101" s="8">
        <f>IFERROR(VLOOKUP(A101,'KATEGORI CIKDITIRO'!A:D,4,0),0)</f>
        <v>3</v>
      </c>
      <c r="H101" s="99">
        <f>IFERROR(IFERROR(VLOOKUP(A101,'STOK TRAYEMAN'!C:H,6,0),VLOOKUP(A101,'KATEGORI TRAYEMAN'!A:C,3,0)),0)</f>
        <v>1</v>
      </c>
      <c r="I101" s="8">
        <f>IFERROR(VLOOKUP(A101,'KATEGORI TRAYEMAN'!A:D,4,0),0)</f>
        <v>0</v>
      </c>
      <c r="J101" s="8" t="str">
        <f>IFERROR(VLOOKUP(A101,'NOSTOK PACUL'!A:C,3,0),IFERROR(IF(VLOOKUP(A101,'STOK PACUL'!A:B,2,0)="NOSTOK","E",VLOOKUP(A101,'KATEGORI PACUL'!A:B,2,0)),"E"))</f>
        <v>C</v>
      </c>
      <c r="K101" s="8" t="str">
        <f>IFERROR(VLOOKUP(A101,'NOSTOK PESALAKAN'!A:C,3,0),IFERROR(IF(VLOOKUP(A101,'STOK PESALAKAN'!A:B,2,0)="NOSTOK","E",VLOOKUP(A101,'KATEGORI PESALAKAN'!A:B,2,0)),"E"))</f>
        <v>C</v>
      </c>
      <c r="L101" s="8" t="str">
        <f>IFERROR(VLOOKUP(A101,'NOSTOK CIKDITIRO'!A:C,3,0),IFERROR(IF(VLOOKUP(A101,'STOK CIKDITIRO'!A:B,2,0)="NOSTOK","E",VLOOKUP(A101,'KATEGORI CIKDITIRO'!A:B,2,0)),"E"))</f>
        <v>C</v>
      </c>
      <c r="M101" s="8" t="str">
        <f>IFERROR(VLOOKUP(A101,'NOSTOK TRAYEMAN'!A:C,3,0),IFERROR(IF(VLOOKUP(A101,'STOK TRAYEMAN'!A:B,2,0)="NOSTOK","E",VLOOKUP(A101,'KATEGORI TRAYEMAN'!A:B,2,0)),"E"))</f>
        <v>E</v>
      </c>
      <c r="N101" s="8" t="str">
        <f>IFERROR(VLOOKUP(A101,FR_HITUNG_MINMAX!A:B,2,0),0)</f>
        <v>FANBELT H.VARIO 150 2015 ORI</v>
      </c>
      <c r="O101" s="8" t="str">
        <f>IFERROR(VLOOKUP(A101,FR_HITUNG_MINMAX!A:D,4,0),0)</f>
        <v>ORISIN</v>
      </c>
      <c r="P101" s="8">
        <f>IFERROR(VLOOKUP(A101,FR_HITUNG_MINMAX!A:G,7,0),1)</f>
        <v>1</v>
      </c>
      <c r="Q101" s="11" t="str">
        <f>IFERROR(VLOOKUP(A101,FR_HITUNG_MINMAX!A:J,10,0),1)</f>
        <v>1</v>
      </c>
      <c r="R101" s="8">
        <f>IFERROR(VLOOKUP(A101,FR_HITUNG_MINMAX!A:K,11,0),1)</f>
        <v>1</v>
      </c>
      <c r="S101" s="12">
        <f>IFERROR(VLOOKUP(A101,FR_HITUNG_MINMAX!A:F,6,0),0)</f>
        <v>135000</v>
      </c>
      <c r="T101" s="8">
        <f t="shared" si="65"/>
        <v>0</v>
      </c>
      <c r="U101" s="8">
        <f t="shared" si="40"/>
        <v>3</v>
      </c>
      <c r="V101" s="8">
        <f t="shared" si="41"/>
        <v>0</v>
      </c>
      <c r="W101" s="8">
        <f t="shared" si="66"/>
        <v>1</v>
      </c>
      <c r="X101" s="8">
        <f t="shared" si="67"/>
        <v>0</v>
      </c>
      <c r="Y101" s="16"/>
      <c r="Z101" s="15">
        <f t="shared" si="42"/>
        <v>0</v>
      </c>
      <c r="AA101" s="8">
        <f t="shared" si="68"/>
        <v>0</v>
      </c>
      <c r="AB101" s="16"/>
      <c r="AC101" s="15">
        <f t="shared" si="43"/>
        <v>0</v>
      </c>
      <c r="AD101" s="8">
        <f t="shared" si="44"/>
        <v>0</v>
      </c>
      <c r="AE101" s="16"/>
      <c r="AF101" s="15">
        <f t="shared" si="45"/>
        <v>0</v>
      </c>
      <c r="AG101" s="15">
        <f t="shared" si="69"/>
        <v>0</v>
      </c>
      <c r="AH101" s="16"/>
      <c r="AI101" s="15">
        <f t="shared" si="70"/>
        <v>0</v>
      </c>
      <c r="AJ101" s="8">
        <f t="shared" si="71"/>
        <v>0</v>
      </c>
      <c r="AK101" s="8">
        <f t="shared" si="46"/>
        <v>0</v>
      </c>
      <c r="AL101" s="8">
        <f t="shared" si="47"/>
        <v>0</v>
      </c>
      <c r="AM101" s="8">
        <f t="shared" si="72"/>
        <v>0</v>
      </c>
      <c r="AN101" s="8">
        <f t="shared" si="73"/>
        <v>0</v>
      </c>
      <c r="AO101" s="8">
        <f>IFERROR(VLOOKUP(A101,PERSAMAAN!B:D,3,0),AN101)</f>
        <v>0</v>
      </c>
      <c r="AP101" s="1"/>
      <c r="AQ101" s="8">
        <f t="shared" si="48"/>
        <v>0</v>
      </c>
      <c r="AR101" s="8" t="str">
        <f>IF(AQ101=0,"-",VLOOKUP(A101,FR_HITUNG_MINMAX!A:H,8,0))</f>
        <v>-</v>
      </c>
      <c r="AS101" s="1"/>
      <c r="AT101" s="8" t="str">
        <f t="shared" si="49"/>
        <v>-</v>
      </c>
      <c r="AU101" s="12">
        <f t="shared" si="50"/>
        <v>0</v>
      </c>
      <c r="AV101" s="12">
        <f t="shared" si="51"/>
        <v>0</v>
      </c>
      <c r="AW101" s="8">
        <f t="shared" si="74"/>
        <v>0</v>
      </c>
      <c r="AX101" s="1"/>
      <c r="AY101" s="8">
        <f t="shared" si="52"/>
        <v>0</v>
      </c>
      <c r="AZ101" s="8" t="str">
        <f>IF(AY101=0,"-",VLOOKUP(A101,FR_HITUNG_MINMAX!A:I,9,0))</f>
        <v>-</v>
      </c>
      <c r="BB101" s="8" t="str">
        <f t="shared" si="53"/>
        <v>-</v>
      </c>
      <c r="BC101" s="12">
        <f t="shared" si="54"/>
        <v>0</v>
      </c>
      <c r="BD101" s="12">
        <f t="shared" si="55"/>
        <v>0</v>
      </c>
      <c r="BE101" s="16"/>
      <c r="BF101" s="8">
        <f>SUMIF('REALISASI ORDER'!C:C,A101,'REALISASI ORDER'!E:E)</f>
        <v>0</v>
      </c>
      <c r="BG101" s="8">
        <f t="shared" si="75"/>
        <v>2</v>
      </c>
      <c r="BH101" s="8">
        <f t="shared" si="56"/>
        <v>6</v>
      </c>
      <c r="BI101" s="8">
        <f t="shared" si="57"/>
        <v>3</v>
      </c>
      <c r="BJ101" s="8">
        <f t="shared" si="76"/>
        <v>1</v>
      </c>
      <c r="BK101" s="33">
        <f t="shared" si="77"/>
        <v>2</v>
      </c>
      <c r="BL101" s="33">
        <f t="shared" si="58"/>
        <v>0</v>
      </c>
      <c r="BM101" s="33">
        <f t="shared" si="59"/>
        <v>0</v>
      </c>
      <c r="BN101" s="33">
        <f t="shared" si="78"/>
        <v>0</v>
      </c>
      <c r="BO101" s="8">
        <f t="shared" si="60"/>
        <v>0</v>
      </c>
      <c r="BP101" s="8">
        <f t="shared" si="61"/>
        <v>0</v>
      </c>
      <c r="BQ101" s="8">
        <f t="shared" si="62"/>
        <v>0</v>
      </c>
      <c r="BR101" s="8">
        <f>IFERROR(ROUNDDOWN(BF101*BN101/(BK101+BL101+BM101+BN),0),0)</f>
        <v>0</v>
      </c>
      <c r="BS101" s="8" t="str">
        <f t="shared" si="63"/>
        <v>23100-K36-J02</v>
      </c>
      <c r="BT101" s="8">
        <f>SUMIF(FR_HITUNG_MINMAX!A:A,ORDER!A101,FR_HITUNG_MINMAX!AS:AS)</f>
        <v>5</v>
      </c>
      <c r="BU101" s="8">
        <f t="shared" si="79"/>
        <v>0</v>
      </c>
      <c r="BV101" s="8" t="str">
        <f t="shared" si="64"/>
        <v>-</v>
      </c>
      <c r="BW101" s="8" t="str">
        <f>VLOOKUP(A101,'STOK PESALAKAN'!A:F,6,0)</f>
        <v/>
      </c>
    </row>
    <row r="102" spans="1:76" ht="15" customHeight="1">
      <c r="A102" s="41" t="s">
        <v>246</v>
      </c>
      <c r="B102" s="99">
        <f>IFERROR(IFERROR(VLOOKUP(A102,'STOK PACUL'!C:H,6,0),VLOOKUP(A102,'KATEGORI PACUL'!A:C,3,0)),0)</f>
        <v>5</v>
      </c>
      <c r="C102" s="8">
        <f>IFERROR(VLOOKUP(A102,'KATEGORI PACUL'!A:D,4,0),0)</f>
        <v>13</v>
      </c>
      <c r="D102" s="99">
        <f>IFERROR(IFERROR(VLOOKUP(A102,'STOK PESALAKAN'!C:H,6,0),VLOOKUP(A102,'KATEGORI PESALAKAN'!A:C,3,0)),0)</f>
        <v>4</v>
      </c>
      <c r="E102" s="8">
        <f>IFERROR(VLOOKUP(A102,'KATEGORI PESALAKAN'!A:D,4,0),0)</f>
        <v>11</v>
      </c>
      <c r="F102" s="99">
        <f>IFERROR(IFERROR(VLOOKUP(A102,'STOK CIKDITIRO'!C:H,6,0),VLOOKUP(A102,'KATEGORI CIKDITIRO'!A:C,3,0)),0)</f>
        <v>2</v>
      </c>
      <c r="G102" s="8">
        <f>IFERROR(VLOOKUP(A102,'KATEGORI CIKDITIRO'!A:D,4,0),0)</f>
        <v>7</v>
      </c>
      <c r="H102" s="99">
        <f>IFERROR(IFERROR(VLOOKUP(A102,'STOK TRAYEMAN'!C:H,6,0),VLOOKUP(A102,'KATEGORI TRAYEMAN'!A:C,3,0)),0)</f>
        <v>0</v>
      </c>
      <c r="I102" s="8">
        <f>IFERROR(VLOOKUP(A102,'KATEGORI TRAYEMAN'!A:D,4,0),0)</f>
        <v>3</v>
      </c>
      <c r="J102" s="8" t="str">
        <f>IFERROR(VLOOKUP(A102,'NOSTOK PACUL'!A:C,3,0),IFERROR(IF(VLOOKUP(A102,'STOK PACUL'!A:B,2,0)="NOSTOK","E",VLOOKUP(A102,'KATEGORI PACUL'!A:B,2,0)),"E"))</f>
        <v>A</v>
      </c>
      <c r="K102" s="8" t="str">
        <f>IFERROR(VLOOKUP(A102,'NOSTOK PESALAKAN'!A:C,3,0),IFERROR(IF(VLOOKUP(A102,'STOK PESALAKAN'!A:B,2,0)="NOSTOK","E",VLOOKUP(A102,'KATEGORI PESALAKAN'!A:B,2,0)),"E"))</f>
        <v>A</v>
      </c>
      <c r="L102" s="8" t="str">
        <f>IFERROR(VLOOKUP(A102,'NOSTOK CIKDITIRO'!A:C,3,0),IFERROR(IF(VLOOKUP(A102,'STOK CIKDITIRO'!A:B,2,0)="NOSTOK","E",VLOOKUP(A102,'KATEGORI CIKDITIRO'!A:B,2,0)),"E"))</f>
        <v>B</v>
      </c>
      <c r="M102" s="8" t="str">
        <f>IFERROR(VLOOKUP(A102,'NOSTOK TRAYEMAN'!A:C,3,0),IFERROR(IF(VLOOKUP(A102,'STOK TRAYEMAN'!A:B,2,0)="NOSTOK","E",VLOOKUP(A102,'KATEGORI TRAYEMAN'!A:B,2,0)),"E"))</f>
        <v>D</v>
      </c>
      <c r="N102" s="8" t="str">
        <f>IFERROR(VLOOKUP(A102,FR_HITUNG_MINMAX!A:B,2,0),0)</f>
        <v>FANBELT H.BEAT FI ESP ORI</v>
      </c>
      <c r="O102" s="8" t="str">
        <f>IFERROR(VLOOKUP(A102,FR_HITUNG_MINMAX!A:D,4,0),0)</f>
        <v>ORISIN</v>
      </c>
      <c r="P102" s="8">
        <f>IFERROR(VLOOKUP(A102,FR_HITUNG_MINMAX!A:G,7,0),1)</f>
        <v>1</v>
      </c>
      <c r="Q102" s="11" t="str">
        <f>IFERROR(VLOOKUP(A102,FR_HITUNG_MINMAX!A:J,10,0),1)</f>
        <v>2</v>
      </c>
      <c r="R102" s="8">
        <f>IFERROR(VLOOKUP(A102,FR_HITUNG_MINMAX!A:K,11,0),1)</f>
        <v>1</v>
      </c>
      <c r="S102" s="12">
        <f>IFERROR(VLOOKUP(A102,FR_HITUNG_MINMAX!A:F,6,0),0)</f>
        <v>131000</v>
      </c>
      <c r="T102" s="8">
        <f t="shared" si="65"/>
        <v>-8</v>
      </c>
      <c r="U102" s="8">
        <f t="shared" si="40"/>
        <v>-7</v>
      </c>
      <c r="V102" s="8">
        <f t="shared" si="41"/>
        <v>-5</v>
      </c>
      <c r="W102" s="8">
        <f t="shared" si="66"/>
        <v>-3</v>
      </c>
      <c r="X102" s="8">
        <f t="shared" si="67"/>
        <v>0</v>
      </c>
      <c r="Y102" s="16"/>
      <c r="Z102" s="15">
        <f t="shared" si="42"/>
        <v>0</v>
      </c>
      <c r="AA102" s="8">
        <f t="shared" si="68"/>
        <v>0</v>
      </c>
      <c r="AB102" s="16"/>
      <c r="AC102" s="15">
        <f t="shared" si="43"/>
        <v>0</v>
      </c>
      <c r="AD102" s="8">
        <f t="shared" si="44"/>
        <v>0</v>
      </c>
      <c r="AE102" s="16"/>
      <c r="AF102" s="15">
        <f t="shared" si="45"/>
        <v>0</v>
      </c>
      <c r="AG102" s="15">
        <f t="shared" si="69"/>
        <v>0</v>
      </c>
      <c r="AH102" s="16"/>
      <c r="AI102" s="15">
        <f t="shared" si="70"/>
        <v>0</v>
      </c>
      <c r="AJ102" s="8">
        <f t="shared" si="71"/>
        <v>0</v>
      </c>
      <c r="AK102" s="8">
        <f t="shared" si="46"/>
        <v>4</v>
      </c>
      <c r="AL102" s="8">
        <f t="shared" si="47"/>
        <v>3</v>
      </c>
      <c r="AM102" s="8">
        <f t="shared" si="72"/>
        <v>1</v>
      </c>
      <c r="AN102" s="8">
        <f t="shared" si="73"/>
        <v>8</v>
      </c>
      <c r="AO102" s="8">
        <f>IFERROR(VLOOKUP(A102,PERSAMAAN!B:D,3,0),AN102)</f>
        <v>8</v>
      </c>
      <c r="AP102" s="1">
        <v>0</v>
      </c>
      <c r="AQ102" s="8">
        <f t="shared" si="48"/>
        <v>0</v>
      </c>
      <c r="AR102" s="8" t="str">
        <f>IF(AQ102=0,"-",VLOOKUP(A102,FR_HITUNG_MINMAX!A:H,8,0))</f>
        <v>-</v>
      </c>
      <c r="AS102" s="1"/>
      <c r="AT102" s="8" t="str">
        <f t="shared" si="49"/>
        <v>-</v>
      </c>
      <c r="AU102" s="12">
        <f t="shared" si="50"/>
        <v>0</v>
      </c>
      <c r="AV102" s="12">
        <f t="shared" si="51"/>
        <v>0</v>
      </c>
      <c r="AW102" s="8">
        <f t="shared" si="74"/>
        <v>40</v>
      </c>
      <c r="AX102" s="1"/>
      <c r="AY102" s="8">
        <f t="shared" si="52"/>
        <v>40</v>
      </c>
      <c r="AZ102" s="8" t="str">
        <f>IF(AY102=0,"-",VLOOKUP(A102,FR_HITUNG_MINMAX!A:I,9,0))</f>
        <v>NSA</v>
      </c>
      <c r="BB102" s="8" t="str">
        <f t="shared" si="53"/>
        <v>NSA</v>
      </c>
      <c r="BC102" s="12">
        <f t="shared" si="54"/>
        <v>5240000</v>
      </c>
      <c r="BD102" s="12">
        <f t="shared" si="55"/>
        <v>57564082.685275108</v>
      </c>
      <c r="BE102" s="16"/>
      <c r="BF102" s="8">
        <f>SUMIF('REALISASI ORDER'!C:C,A102,'REALISASI ORDER'!E:E)</f>
        <v>0</v>
      </c>
      <c r="BG102" s="8">
        <f t="shared" si="75"/>
        <v>5</v>
      </c>
      <c r="BH102" s="8">
        <f t="shared" si="56"/>
        <v>4</v>
      </c>
      <c r="BI102" s="8">
        <f t="shared" si="57"/>
        <v>2</v>
      </c>
      <c r="BJ102" s="8">
        <f t="shared" si="76"/>
        <v>0</v>
      </c>
      <c r="BK102" s="33">
        <f t="shared" si="77"/>
        <v>0</v>
      </c>
      <c r="BL102" s="33">
        <f t="shared" si="58"/>
        <v>7</v>
      </c>
      <c r="BM102" s="33">
        <f t="shared" si="59"/>
        <v>5</v>
      </c>
      <c r="BN102" s="33">
        <f t="shared" si="78"/>
        <v>3</v>
      </c>
      <c r="BO102" s="8">
        <f t="shared" si="60"/>
        <v>0</v>
      </c>
      <c r="BP102" s="8">
        <f t="shared" si="61"/>
        <v>0</v>
      </c>
      <c r="BQ102" s="8">
        <f t="shared" si="62"/>
        <v>0</v>
      </c>
      <c r="BR102" s="8">
        <f>IFERROR(ROUNDDOWN(BF102*BN102/(BK102+BL102+BM102+BN),0),0)</f>
        <v>0</v>
      </c>
      <c r="BS102" s="8" t="str">
        <f t="shared" si="63"/>
        <v>23100-K44-V01</v>
      </c>
      <c r="BT102" s="8">
        <f>SUMIF(FR_HITUNG_MINMAX!A:A,ORDER!A102,FR_HITUNG_MINMAX!AS:AS)</f>
        <v>14</v>
      </c>
      <c r="BU102" s="8">
        <f t="shared" si="79"/>
        <v>0</v>
      </c>
      <c r="BV102" s="8" t="str">
        <f t="shared" si="64"/>
        <v>-</v>
      </c>
      <c r="BW102" s="8" t="str">
        <f>VLOOKUP(A102,'STOK PESALAKAN'!A:F,6,0)</f>
        <v/>
      </c>
    </row>
    <row r="103" spans="1:76">
      <c r="A103" s="41" t="s">
        <v>247</v>
      </c>
      <c r="B103" s="99">
        <f>IFERROR(IFERROR(VLOOKUP(A103,'STOK PACUL'!C:H,6,0),VLOOKUP(A103,'KATEGORI PACUL'!A:C,3,0)),0)</f>
        <v>4</v>
      </c>
      <c r="C103" s="8">
        <f>IFERROR(VLOOKUP(A103,'KATEGORI PACUL'!A:D,4,0),0)</f>
        <v>1</v>
      </c>
      <c r="D103" s="99">
        <f>IFERROR(IFERROR(VLOOKUP(A103,'STOK PESALAKAN'!C:H,6,0),VLOOKUP(A103,'KATEGORI PESALAKAN'!A:C,3,0)),0)</f>
        <v>4</v>
      </c>
      <c r="E103" s="8">
        <f>IFERROR(VLOOKUP(A103,'KATEGORI PESALAKAN'!A:D,4,0),0)</f>
        <v>1</v>
      </c>
      <c r="F103" s="99">
        <f>IFERROR(IFERROR(VLOOKUP(A103,'STOK CIKDITIRO'!C:H,6,0),VLOOKUP(A103,'KATEGORI CIKDITIRO'!A:C,3,0)),0)</f>
        <v>2</v>
      </c>
      <c r="G103" s="8">
        <f>IFERROR(VLOOKUP(A103,'KATEGORI CIKDITIRO'!A:D,4,0),0)</f>
        <v>1</v>
      </c>
      <c r="H103" s="99">
        <f>IFERROR(IFERROR(VLOOKUP(A103,'STOK TRAYEMAN'!C:H,6,0),VLOOKUP(A103,'KATEGORI TRAYEMAN'!A:C,3,0)),0)</f>
        <v>0</v>
      </c>
      <c r="I103" s="8">
        <f>IFERROR(VLOOKUP(A103,'KATEGORI TRAYEMAN'!A:D,4,0),0)</f>
        <v>0</v>
      </c>
      <c r="J103" s="8" t="str">
        <f>IFERROR(VLOOKUP(A103,'NOSTOK PACUL'!A:C,3,0),IFERROR(IF(VLOOKUP(A103,'STOK PACUL'!A:B,2,0)="NOSTOK","E",VLOOKUP(A103,'KATEGORI PACUL'!A:B,2,0)),"E"))</f>
        <v>D</v>
      </c>
      <c r="K103" s="8" t="str">
        <f>IFERROR(VLOOKUP(A103,'NOSTOK PESALAKAN'!A:C,3,0),IFERROR(IF(VLOOKUP(A103,'STOK PESALAKAN'!A:B,2,0)="NOSTOK","E",VLOOKUP(A103,'KATEGORI PESALAKAN'!A:B,2,0)),"E"))</f>
        <v>D</v>
      </c>
      <c r="L103" s="8" t="str">
        <f>IFERROR(VLOOKUP(A103,'NOSTOK CIKDITIRO'!A:C,3,0),IFERROR(IF(VLOOKUP(A103,'STOK CIKDITIRO'!A:B,2,0)="NOSTOK","E",VLOOKUP(A103,'KATEGORI CIKDITIRO'!A:B,2,0)),"E"))</f>
        <v>D</v>
      </c>
      <c r="M103" s="8" t="str">
        <f>IFERROR(VLOOKUP(A103,'NOSTOK TRAYEMAN'!A:C,3,0),IFERROR(IF(VLOOKUP(A103,'STOK TRAYEMAN'!A:B,2,0)="NOSTOK","E",VLOOKUP(A103,'KATEGORI TRAYEMAN'!A:B,2,0)),"E"))</f>
        <v>E</v>
      </c>
      <c r="N103" s="8" t="str">
        <f>IFERROR(VLOOKUP(A103,FR_HITUNG_MINMAX!A:B,2,0),0)</f>
        <v>FANBELT H.PCX/ADV AHM</v>
      </c>
      <c r="O103" s="8" t="str">
        <f>IFERROR(VLOOKUP(A103,FR_HITUNG_MINMAX!A:D,4,0),0)</f>
        <v>ORISIN</v>
      </c>
      <c r="P103" s="8">
        <f>IFERROR(VLOOKUP(A103,FR_HITUNG_MINMAX!A:G,7,0),1)</f>
        <v>1</v>
      </c>
      <c r="Q103" s="11">
        <f>IFERROR(VLOOKUP(A103,FR_HITUNG_MINMAX!A:J,10,0),1)</f>
        <v>1</v>
      </c>
      <c r="R103" s="8">
        <f>IFERROR(VLOOKUP(A103,FR_HITUNG_MINMAX!A:K,11,0),1)</f>
        <v>1</v>
      </c>
      <c r="S103" s="12">
        <f>IFERROR(VLOOKUP(A103,FR_HITUNG_MINMAX!A:F,6,0),0)</f>
        <v>153000</v>
      </c>
      <c r="T103" s="8">
        <f t="shared" si="65"/>
        <v>3</v>
      </c>
      <c r="U103" s="8">
        <f t="shared" si="40"/>
        <v>3</v>
      </c>
      <c r="V103" s="8">
        <f t="shared" si="41"/>
        <v>1</v>
      </c>
      <c r="W103" s="8">
        <f t="shared" si="66"/>
        <v>0</v>
      </c>
      <c r="X103" s="8">
        <f t="shared" si="67"/>
        <v>0</v>
      </c>
      <c r="Y103" s="16"/>
      <c r="Z103" s="15">
        <f t="shared" si="42"/>
        <v>0</v>
      </c>
      <c r="AA103" s="8">
        <f t="shared" si="68"/>
        <v>0</v>
      </c>
      <c r="AB103" s="16"/>
      <c r="AC103" s="15">
        <f t="shared" si="43"/>
        <v>0</v>
      </c>
      <c r="AD103" s="8">
        <f t="shared" si="44"/>
        <v>0</v>
      </c>
      <c r="AE103" s="16"/>
      <c r="AF103" s="15">
        <f t="shared" si="45"/>
        <v>0</v>
      </c>
      <c r="AG103" s="15">
        <f t="shared" si="69"/>
        <v>1</v>
      </c>
      <c r="AH103" s="16"/>
      <c r="AI103" s="15">
        <f t="shared" si="70"/>
        <v>0</v>
      </c>
      <c r="AJ103" s="8">
        <f t="shared" si="71"/>
        <v>0</v>
      </c>
      <c r="AK103" s="8">
        <f t="shared" si="46"/>
        <v>0</v>
      </c>
      <c r="AL103" s="8">
        <f t="shared" si="47"/>
        <v>0</v>
      </c>
      <c r="AM103" s="8">
        <f t="shared" si="72"/>
        <v>0</v>
      </c>
      <c r="AN103" s="8">
        <f t="shared" si="73"/>
        <v>0</v>
      </c>
      <c r="AO103" s="8">
        <f>IFERROR(VLOOKUP(A103,PERSAMAAN!B:D,3,0),AN103)</f>
        <v>0</v>
      </c>
      <c r="AP103" s="1"/>
      <c r="AQ103" s="8">
        <f t="shared" si="48"/>
        <v>0</v>
      </c>
      <c r="AR103" s="8" t="str">
        <f>IF(AQ103=0,"-",VLOOKUP(A103,FR_HITUNG_MINMAX!A:H,8,0))</f>
        <v>-</v>
      </c>
      <c r="AS103" s="1"/>
      <c r="AT103" s="8" t="str">
        <f t="shared" si="49"/>
        <v>-</v>
      </c>
      <c r="AU103" s="12">
        <f t="shared" si="50"/>
        <v>0</v>
      </c>
      <c r="AV103" s="12">
        <f t="shared" si="51"/>
        <v>0</v>
      </c>
      <c r="AW103" s="8">
        <f t="shared" si="74"/>
        <v>-7</v>
      </c>
      <c r="AX103" s="1"/>
      <c r="AY103" s="8">
        <f t="shared" si="52"/>
        <v>0</v>
      </c>
      <c r="AZ103" s="8" t="str">
        <f>IF(AY103=0,"-",VLOOKUP(A103,FR_HITUNG_MINMAX!A:I,9,0))</f>
        <v>-</v>
      </c>
      <c r="BB103" s="8" t="str">
        <f t="shared" si="53"/>
        <v>-</v>
      </c>
      <c r="BC103" s="12">
        <f t="shared" si="54"/>
        <v>0</v>
      </c>
      <c r="BD103" s="12">
        <f t="shared" si="55"/>
        <v>0</v>
      </c>
      <c r="BE103" s="16"/>
      <c r="BF103" s="8">
        <f>SUMIF('REALISASI ORDER'!C:C,A103,'REALISASI ORDER'!E:E)</f>
        <v>0</v>
      </c>
      <c r="BG103" s="8">
        <f t="shared" si="75"/>
        <v>4</v>
      </c>
      <c r="BH103" s="8">
        <f t="shared" si="56"/>
        <v>4</v>
      </c>
      <c r="BI103" s="8">
        <f t="shared" si="57"/>
        <v>2</v>
      </c>
      <c r="BJ103" s="8">
        <f t="shared" si="76"/>
        <v>0</v>
      </c>
      <c r="BK103" s="33">
        <f t="shared" si="77"/>
        <v>1</v>
      </c>
      <c r="BL103" s="33">
        <f t="shared" si="58"/>
        <v>0</v>
      </c>
      <c r="BM103" s="33">
        <f t="shared" si="59"/>
        <v>0</v>
      </c>
      <c r="BN103" s="33">
        <f t="shared" si="78"/>
        <v>0</v>
      </c>
      <c r="BO103" s="8">
        <f t="shared" si="60"/>
        <v>0</v>
      </c>
      <c r="BP103" s="8">
        <f t="shared" si="61"/>
        <v>0</v>
      </c>
      <c r="BQ103" s="8">
        <f t="shared" si="62"/>
        <v>0</v>
      </c>
      <c r="BR103" s="8">
        <f>IFERROR(ROUNDDOWN(BF103*BN103/(BK103+BL103+BM103+BN),0),0)</f>
        <v>0</v>
      </c>
      <c r="BS103" s="8" t="str">
        <f t="shared" si="63"/>
        <v>23100-K97-T01</v>
      </c>
      <c r="BT103" s="8">
        <f>SUMIF(FR_HITUNG_MINMAX!A:A,ORDER!A103,FR_HITUNG_MINMAX!AS:AS)</f>
        <v>3</v>
      </c>
      <c r="BU103" s="8">
        <f t="shared" si="79"/>
        <v>0</v>
      </c>
      <c r="BV103" s="8" t="str">
        <f t="shared" si="64"/>
        <v>-</v>
      </c>
      <c r="BW103" s="8" t="str">
        <f>VLOOKUP(A103,'STOK PESALAKAN'!A:F,6,0)</f>
        <v/>
      </c>
    </row>
    <row r="104" spans="1:76" ht="15" customHeight="1">
      <c r="A104" s="41" t="s">
        <v>248</v>
      </c>
      <c r="B104" s="99">
        <f>IFERROR(IFERROR(VLOOKUP(A104,'STOK PACUL'!C:H,6,0),VLOOKUP(A104,'KATEGORI PACUL'!A:C,3,0)),0)</f>
        <v>2</v>
      </c>
      <c r="C104" s="8">
        <f>IFERROR(VLOOKUP(A104,'KATEGORI PACUL'!A:D,4,0),0)</f>
        <v>2</v>
      </c>
      <c r="D104" s="99">
        <f>IFERROR(IFERROR(VLOOKUP(A104,'STOK PESALAKAN'!C:H,6,0),VLOOKUP(A104,'KATEGORI PESALAKAN'!A:C,3,0)),0)</f>
        <v>2</v>
      </c>
      <c r="E104" s="8">
        <f>IFERROR(VLOOKUP(A104,'KATEGORI PESALAKAN'!A:D,4,0),0)</f>
        <v>2</v>
      </c>
      <c r="F104" s="99">
        <f>IFERROR(IFERROR(VLOOKUP(A104,'STOK CIKDITIRO'!C:H,6,0),VLOOKUP(A104,'KATEGORI CIKDITIRO'!A:C,3,0)),0)</f>
        <v>2</v>
      </c>
      <c r="G104" s="8">
        <f>IFERROR(VLOOKUP(A104,'KATEGORI CIKDITIRO'!A:D,4,0),0)</f>
        <v>2</v>
      </c>
      <c r="H104" s="99">
        <f>IFERROR(IFERROR(VLOOKUP(A104,'STOK TRAYEMAN'!C:H,6,0),VLOOKUP(A104,'KATEGORI TRAYEMAN'!A:C,3,0)),0)</f>
        <v>0</v>
      </c>
      <c r="I104" s="8">
        <f>IFERROR(VLOOKUP(A104,'KATEGORI TRAYEMAN'!A:D,4,0),0)</f>
        <v>0</v>
      </c>
      <c r="J104" s="8" t="str">
        <f>IFERROR(VLOOKUP(A104,'NOSTOK PACUL'!A:C,3,0),IFERROR(IF(VLOOKUP(A104,'STOK PACUL'!A:B,2,0)="NOSTOK","E",VLOOKUP(A104,'KATEGORI PACUL'!A:B,2,0)),"E"))</f>
        <v>D</v>
      </c>
      <c r="K104" s="8" t="str">
        <f>IFERROR(VLOOKUP(A104,'NOSTOK PESALAKAN'!A:C,3,0),IFERROR(IF(VLOOKUP(A104,'STOK PESALAKAN'!A:B,2,0)="NOSTOK","E",VLOOKUP(A104,'KATEGORI PESALAKAN'!A:B,2,0)),"E"))</f>
        <v>D</v>
      </c>
      <c r="L104" s="8" t="str">
        <f>IFERROR(VLOOKUP(A104,'NOSTOK CIKDITIRO'!A:C,3,0),IFERROR(IF(VLOOKUP(A104,'STOK CIKDITIRO'!A:B,2,0)="NOSTOK","E",VLOOKUP(A104,'KATEGORI CIKDITIRO'!A:B,2,0)),"E"))</f>
        <v>D</v>
      </c>
      <c r="M104" s="8" t="str">
        <f>IFERROR(VLOOKUP(A104,'NOSTOK TRAYEMAN'!A:C,3,0),IFERROR(IF(VLOOKUP(A104,'STOK TRAYEMAN'!A:B,2,0)="NOSTOK","E",VLOOKUP(A104,'KATEGORI TRAYEMAN'!A:B,2,0)),"E"))</f>
        <v>E</v>
      </c>
      <c r="N104" s="8" t="str">
        <f>IFERROR(VLOOKUP(A104,FR_HITUNG_MINMAX!A:B,2,0),0)</f>
        <v>FANBELT H.VARIO 110 CARBU ORI</v>
      </c>
      <c r="O104" s="8" t="str">
        <f>IFERROR(VLOOKUP(A104,FR_HITUNG_MINMAX!A:D,4,0),0)</f>
        <v>ORISIN</v>
      </c>
      <c r="P104" s="8">
        <f>IFERROR(VLOOKUP(A104,FR_HITUNG_MINMAX!A:G,7,0),1)</f>
        <v>1</v>
      </c>
      <c r="Q104" s="11" t="str">
        <f>IFERROR(VLOOKUP(A104,FR_HITUNG_MINMAX!A:J,10,0),1)</f>
        <v>1</v>
      </c>
      <c r="R104" s="8">
        <f>IFERROR(VLOOKUP(A104,FR_HITUNG_MINMAX!A:K,11,0),1)</f>
        <v>1</v>
      </c>
      <c r="S104" s="12">
        <f>IFERROR(VLOOKUP(A104,FR_HITUNG_MINMAX!A:F,6,0),0)</f>
        <v>133000</v>
      </c>
      <c r="T104" s="8">
        <f t="shared" si="65"/>
        <v>0</v>
      </c>
      <c r="U104" s="8">
        <f t="shared" si="40"/>
        <v>0</v>
      </c>
      <c r="V104" s="8">
        <f t="shared" si="41"/>
        <v>0</v>
      </c>
      <c r="W104" s="8">
        <f t="shared" si="66"/>
        <v>0</v>
      </c>
      <c r="X104" s="8">
        <f t="shared" si="67"/>
        <v>0</v>
      </c>
      <c r="Y104" s="16"/>
      <c r="Z104" s="15">
        <f t="shared" si="42"/>
        <v>0</v>
      </c>
      <c r="AA104" s="8">
        <f t="shared" si="68"/>
        <v>0</v>
      </c>
      <c r="AB104" s="16"/>
      <c r="AC104" s="15">
        <f t="shared" si="43"/>
        <v>0</v>
      </c>
      <c r="AD104" s="8">
        <f t="shared" si="44"/>
        <v>0</v>
      </c>
      <c r="AE104" s="16"/>
      <c r="AF104" s="15">
        <f t="shared" si="45"/>
        <v>0</v>
      </c>
      <c r="AG104" s="15">
        <f t="shared" si="69"/>
        <v>0</v>
      </c>
      <c r="AH104" s="16"/>
      <c r="AI104" s="15">
        <f t="shared" si="70"/>
        <v>0</v>
      </c>
      <c r="AJ104" s="8">
        <f t="shared" si="71"/>
        <v>0</v>
      </c>
      <c r="AK104" s="8">
        <f t="shared" si="46"/>
        <v>0</v>
      </c>
      <c r="AL104" s="8">
        <f t="shared" si="47"/>
        <v>0</v>
      </c>
      <c r="AM104" s="8">
        <f t="shared" si="72"/>
        <v>0</v>
      </c>
      <c r="AN104" s="8">
        <f t="shared" si="73"/>
        <v>0</v>
      </c>
      <c r="AO104" s="8">
        <f>IFERROR(VLOOKUP(A104,PERSAMAAN!B:D,3,0),AN104)</f>
        <v>0</v>
      </c>
      <c r="AP104" s="1"/>
      <c r="AQ104" s="8">
        <f t="shared" si="48"/>
        <v>0</v>
      </c>
      <c r="AR104" s="8" t="str">
        <f>IF(AQ104=0,"-",VLOOKUP(A104,FR_HITUNG_MINMAX!A:H,8,0))</f>
        <v>-</v>
      </c>
      <c r="AS104" s="1"/>
      <c r="AT104" s="8" t="str">
        <f t="shared" si="49"/>
        <v>-</v>
      </c>
      <c r="AU104" s="12">
        <f t="shared" si="50"/>
        <v>0</v>
      </c>
      <c r="AV104" s="12">
        <f t="shared" si="51"/>
        <v>0</v>
      </c>
      <c r="AW104" s="8">
        <f t="shared" si="74"/>
        <v>3</v>
      </c>
      <c r="AX104" s="1"/>
      <c r="AY104" s="8">
        <f t="shared" si="52"/>
        <v>3</v>
      </c>
      <c r="AZ104" s="8" t="str">
        <f>IF(AY104=0,"-",VLOOKUP(A104,FR_HITUNG_MINMAX!A:I,9,0))</f>
        <v>NSA</v>
      </c>
      <c r="BB104" s="8" t="str">
        <f t="shared" si="53"/>
        <v>NSA</v>
      </c>
      <c r="BC104" s="12">
        <f t="shared" si="54"/>
        <v>399000</v>
      </c>
      <c r="BD104" s="12">
        <f t="shared" si="55"/>
        <v>57564082.685275108</v>
      </c>
      <c r="BE104" s="16"/>
      <c r="BF104" s="8">
        <f>SUMIF('REALISASI ORDER'!C:C,A104,'REALISASI ORDER'!E:E)</f>
        <v>0</v>
      </c>
      <c r="BG104" s="8">
        <f t="shared" si="75"/>
        <v>2</v>
      </c>
      <c r="BH104" s="8">
        <f t="shared" si="56"/>
        <v>2</v>
      </c>
      <c r="BI104" s="8">
        <f t="shared" si="57"/>
        <v>2</v>
      </c>
      <c r="BJ104" s="8">
        <f t="shared" si="76"/>
        <v>0</v>
      </c>
      <c r="BK104" s="33">
        <f t="shared" si="77"/>
        <v>0</v>
      </c>
      <c r="BL104" s="33">
        <f t="shared" si="58"/>
        <v>0</v>
      </c>
      <c r="BM104" s="33">
        <f t="shared" si="59"/>
        <v>0</v>
      </c>
      <c r="BN104" s="33">
        <f t="shared" si="78"/>
        <v>0</v>
      </c>
      <c r="BO104" s="8">
        <f t="shared" si="60"/>
        <v>0</v>
      </c>
      <c r="BP104" s="8">
        <f t="shared" si="61"/>
        <v>0</v>
      </c>
      <c r="BQ104" s="8">
        <f t="shared" si="62"/>
        <v>0</v>
      </c>
      <c r="BR104" s="8">
        <f>IFERROR(ROUNDDOWN(BF104*BN104/(BK104+BL104+BM104+BN),0),0)</f>
        <v>0</v>
      </c>
      <c r="BS104" s="8" t="str">
        <f t="shared" si="63"/>
        <v>23100-KVB-901</v>
      </c>
      <c r="BT104" s="8">
        <f>SUMIF(FR_HITUNG_MINMAX!A:A,ORDER!A104,FR_HITUNG_MINMAX!AS:AS)</f>
        <v>3</v>
      </c>
      <c r="BU104" s="8">
        <f t="shared" si="79"/>
        <v>0</v>
      </c>
      <c r="BV104" s="8" t="str">
        <f t="shared" si="64"/>
        <v>-</v>
      </c>
      <c r="BW104" s="8" t="str">
        <f>VLOOKUP(A104,'STOK PESALAKAN'!A:F,6,0)</f>
        <v/>
      </c>
    </row>
    <row r="105" spans="1:76" ht="15" customHeight="1">
      <c r="A105" s="41" t="s">
        <v>249</v>
      </c>
      <c r="B105" s="99">
        <f>IFERROR(IFERROR(VLOOKUP(A105,'STOK PACUL'!C:H,6,0),VLOOKUP(A105,'KATEGORI PACUL'!A:C,3,0)),0)</f>
        <v>2</v>
      </c>
      <c r="C105" s="8">
        <f>IFERROR(VLOOKUP(A105,'KATEGORI PACUL'!A:D,4,0),0)</f>
        <v>2</v>
      </c>
      <c r="D105" s="99">
        <f>IFERROR(IFERROR(VLOOKUP(A105,'STOK PESALAKAN'!C:H,6,0),VLOOKUP(A105,'KATEGORI PESALAKAN'!A:C,3,0)),0)</f>
        <v>2</v>
      </c>
      <c r="E105" s="8">
        <f>IFERROR(VLOOKUP(A105,'KATEGORI PESALAKAN'!A:D,4,0),0)</f>
        <v>1</v>
      </c>
      <c r="F105" s="99">
        <f>IFERROR(IFERROR(VLOOKUP(A105,'STOK CIKDITIRO'!C:H,6,0),VLOOKUP(A105,'KATEGORI CIKDITIRO'!A:C,3,0)),0)</f>
        <v>2</v>
      </c>
      <c r="G105" s="8">
        <f>IFERROR(VLOOKUP(A105,'KATEGORI CIKDITIRO'!A:D,4,0),0)</f>
        <v>1</v>
      </c>
      <c r="H105" s="99">
        <f>IFERROR(IFERROR(VLOOKUP(A105,'STOK TRAYEMAN'!C:H,6,0),VLOOKUP(A105,'KATEGORI TRAYEMAN'!A:C,3,0)),0)</f>
        <v>0</v>
      </c>
      <c r="I105" s="8">
        <f>IFERROR(VLOOKUP(A105,'KATEGORI TRAYEMAN'!A:D,4,0),0)</f>
        <v>0</v>
      </c>
      <c r="J105" s="8" t="str">
        <f>IFERROR(VLOOKUP(A105,'NOSTOK PACUL'!A:C,3,0),IFERROR(IF(VLOOKUP(A105,'STOK PACUL'!A:B,2,0)="NOSTOK","E",VLOOKUP(A105,'KATEGORI PACUL'!A:B,2,0)),"E"))</f>
        <v>C</v>
      </c>
      <c r="K105" s="8" t="str">
        <f>IFERROR(VLOOKUP(A105,'NOSTOK PESALAKAN'!A:C,3,0),IFERROR(IF(VLOOKUP(A105,'STOK PESALAKAN'!A:B,2,0)="NOSTOK","E",VLOOKUP(A105,'KATEGORI PESALAKAN'!A:B,2,0)),"E"))</f>
        <v>D</v>
      </c>
      <c r="L105" s="8" t="str">
        <f>IFERROR(VLOOKUP(A105,'NOSTOK CIKDITIRO'!A:C,3,0),IFERROR(IF(VLOOKUP(A105,'STOK CIKDITIRO'!A:B,2,0)="NOSTOK","E",VLOOKUP(A105,'KATEGORI CIKDITIRO'!A:B,2,0)),"E"))</f>
        <v>D</v>
      </c>
      <c r="M105" s="8" t="str">
        <f>IFERROR(VLOOKUP(A105,'NOSTOK TRAYEMAN'!A:C,3,0),IFERROR(IF(VLOOKUP(A105,'STOK TRAYEMAN'!A:B,2,0)="NOSTOK","E",VLOOKUP(A105,'KATEGORI TRAYEMAN'!A:B,2,0)),"E"))</f>
        <v>E</v>
      </c>
      <c r="N105" s="8" t="str">
        <f>IFERROR(VLOOKUP(A105,FR_HITUNG_MINMAX!A:B,2,0),0)</f>
        <v>FANBELT H.BEAT CARBU ORI</v>
      </c>
      <c r="O105" s="8" t="str">
        <f>IFERROR(VLOOKUP(A105,FR_HITUNG_MINMAX!A:D,4,0),0)</f>
        <v>ORISIN</v>
      </c>
      <c r="P105" s="8">
        <f>IFERROR(VLOOKUP(A105,FR_HITUNG_MINMAX!A:G,7,0),1)</f>
        <v>1</v>
      </c>
      <c r="Q105" s="11">
        <f>IFERROR(VLOOKUP(A105,FR_HITUNG_MINMAX!A:J,10,0),1)</f>
        <v>1</v>
      </c>
      <c r="R105" s="8">
        <f>IFERROR(VLOOKUP(A105,FR_HITUNG_MINMAX!A:K,11,0),1)</f>
        <v>1</v>
      </c>
      <c r="S105" s="12">
        <f>IFERROR(VLOOKUP(A105,FR_HITUNG_MINMAX!A:F,6,0),0)</f>
        <v>102000</v>
      </c>
      <c r="T105" s="8">
        <f t="shared" si="65"/>
        <v>0</v>
      </c>
      <c r="U105" s="8">
        <f t="shared" si="40"/>
        <v>1</v>
      </c>
      <c r="V105" s="8">
        <f t="shared" si="41"/>
        <v>1</v>
      </c>
      <c r="W105" s="8">
        <f t="shared" si="66"/>
        <v>0</v>
      </c>
      <c r="X105" s="8">
        <f t="shared" si="67"/>
        <v>0</v>
      </c>
      <c r="Y105" s="16"/>
      <c r="Z105" s="15">
        <f t="shared" si="42"/>
        <v>0</v>
      </c>
      <c r="AA105" s="8">
        <f t="shared" si="68"/>
        <v>0</v>
      </c>
      <c r="AB105" s="16"/>
      <c r="AC105" s="15">
        <f t="shared" si="43"/>
        <v>0</v>
      </c>
      <c r="AD105" s="8">
        <f t="shared" si="44"/>
        <v>0</v>
      </c>
      <c r="AE105" s="16"/>
      <c r="AF105" s="15">
        <f t="shared" si="45"/>
        <v>0</v>
      </c>
      <c r="AG105" s="15">
        <f t="shared" si="69"/>
        <v>0</v>
      </c>
      <c r="AH105" s="16"/>
      <c r="AI105" s="15">
        <f t="shared" si="70"/>
        <v>0</v>
      </c>
      <c r="AJ105" s="8">
        <f t="shared" si="71"/>
        <v>1</v>
      </c>
      <c r="AK105" s="8">
        <f t="shared" si="46"/>
        <v>0</v>
      </c>
      <c r="AL105" s="8">
        <f t="shared" si="47"/>
        <v>0</v>
      </c>
      <c r="AM105" s="8">
        <f t="shared" si="72"/>
        <v>0</v>
      </c>
      <c r="AN105" s="8">
        <f t="shared" si="73"/>
        <v>1</v>
      </c>
      <c r="AO105" s="8">
        <f>IFERROR(VLOOKUP(A105,PERSAMAAN!B:D,3,0),AN105)</f>
        <v>1</v>
      </c>
      <c r="AP105" s="1">
        <v>0</v>
      </c>
      <c r="AQ105" s="8">
        <f t="shared" si="48"/>
        <v>0</v>
      </c>
      <c r="AR105" s="8" t="str">
        <f>IF(AQ105=0,"-",VLOOKUP(A105,FR_HITUNG_MINMAX!A:H,8,0))</f>
        <v>-</v>
      </c>
      <c r="AS105" s="1"/>
      <c r="AT105" s="8" t="str">
        <f t="shared" si="49"/>
        <v>-</v>
      </c>
      <c r="AU105" s="12">
        <f t="shared" si="50"/>
        <v>0</v>
      </c>
      <c r="AV105" s="12">
        <f t="shared" si="51"/>
        <v>0</v>
      </c>
      <c r="AW105" s="8">
        <f t="shared" si="74"/>
        <v>0</v>
      </c>
      <c r="AX105" s="1"/>
      <c r="AY105" s="8">
        <f t="shared" si="52"/>
        <v>0</v>
      </c>
      <c r="AZ105" s="8" t="str">
        <f>IF(AY105=0,"-",VLOOKUP(A105,FR_HITUNG_MINMAX!A:I,9,0))</f>
        <v>-</v>
      </c>
      <c r="BB105" s="8" t="str">
        <f t="shared" si="53"/>
        <v>-</v>
      </c>
      <c r="BC105" s="12">
        <f t="shared" si="54"/>
        <v>0</v>
      </c>
      <c r="BD105" s="12">
        <f t="shared" si="55"/>
        <v>0</v>
      </c>
      <c r="BE105" s="16"/>
      <c r="BF105" s="8">
        <f>SUMIF('REALISASI ORDER'!C:C,A105,'REALISASI ORDER'!E:E)</f>
        <v>0</v>
      </c>
      <c r="BG105" s="8">
        <f t="shared" si="75"/>
        <v>2</v>
      </c>
      <c r="BH105" s="8">
        <f t="shared" si="56"/>
        <v>2</v>
      </c>
      <c r="BI105" s="8">
        <f t="shared" si="57"/>
        <v>2</v>
      </c>
      <c r="BJ105" s="8">
        <f t="shared" si="76"/>
        <v>0</v>
      </c>
      <c r="BK105" s="33">
        <f t="shared" si="77"/>
        <v>2</v>
      </c>
      <c r="BL105" s="33">
        <f t="shared" si="58"/>
        <v>0</v>
      </c>
      <c r="BM105" s="33">
        <f t="shared" si="59"/>
        <v>0</v>
      </c>
      <c r="BN105" s="33">
        <f t="shared" si="78"/>
        <v>0</v>
      </c>
      <c r="BO105" s="8">
        <f t="shared" si="60"/>
        <v>0</v>
      </c>
      <c r="BP105" s="8">
        <f t="shared" si="61"/>
        <v>0</v>
      </c>
      <c r="BQ105" s="8">
        <f t="shared" si="62"/>
        <v>0</v>
      </c>
      <c r="BR105" s="8">
        <f>IFERROR(ROUNDDOWN(BF105*BN105/(BK105+BL105+BM105+BN),0),0)</f>
        <v>0</v>
      </c>
      <c r="BS105" s="8" t="str">
        <f t="shared" si="63"/>
        <v>23100-KVY-902</v>
      </c>
      <c r="BT105" s="8">
        <f>SUMIF(FR_HITUNG_MINMAX!A:A,ORDER!A105,FR_HITUNG_MINMAX!AS:AS)</f>
        <v>3</v>
      </c>
      <c r="BU105" s="8">
        <f t="shared" si="79"/>
        <v>0</v>
      </c>
      <c r="BV105" s="8" t="str">
        <f t="shared" si="64"/>
        <v>-</v>
      </c>
      <c r="BW105" s="8" t="str">
        <f>VLOOKUP(A105,'STOK PESALAKAN'!A:F,6,0)</f>
        <v/>
      </c>
    </row>
    <row r="106" spans="1:76" ht="15" customHeight="1">
      <c r="A106" s="41" t="s">
        <v>250</v>
      </c>
      <c r="B106" s="99">
        <f>IFERROR(IFERROR(VLOOKUP(A106,'STOK PACUL'!C:H,6,0),VLOOKUP(A106,'KATEGORI PACUL'!A:C,3,0)),0)</f>
        <v>4</v>
      </c>
      <c r="C106" s="8">
        <f>IFERROR(VLOOKUP(A106,'KATEGORI PACUL'!A:D,4,0),0)</f>
        <v>4</v>
      </c>
      <c r="D106" s="99">
        <f>IFERROR(IFERROR(VLOOKUP(A106,'STOK PESALAKAN'!C:H,6,0),VLOOKUP(A106,'KATEGORI PESALAKAN'!A:C,3,0)),0)</f>
        <v>2</v>
      </c>
      <c r="E106" s="8">
        <f>IFERROR(VLOOKUP(A106,'KATEGORI PESALAKAN'!A:D,4,0),0)</f>
        <v>2</v>
      </c>
      <c r="F106" s="99">
        <f>IFERROR(IFERROR(VLOOKUP(A106,'STOK CIKDITIRO'!C:H,6,0),VLOOKUP(A106,'KATEGORI CIKDITIRO'!A:C,3,0)),0)</f>
        <v>1</v>
      </c>
      <c r="G106" s="8">
        <f>IFERROR(VLOOKUP(A106,'KATEGORI CIKDITIRO'!A:D,4,0),0)</f>
        <v>4</v>
      </c>
      <c r="H106" s="99">
        <f>IFERROR(IFERROR(VLOOKUP(A106,'STOK TRAYEMAN'!C:H,6,0),VLOOKUP(A106,'KATEGORI TRAYEMAN'!A:C,3,0)),0)</f>
        <v>0</v>
      </c>
      <c r="I106" s="8">
        <f>IFERROR(VLOOKUP(A106,'KATEGORI TRAYEMAN'!A:D,4,0),0)</f>
        <v>1</v>
      </c>
      <c r="J106" s="8" t="str">
        <f>IFERROR(VLOOKUP(A106,'NOSTOK PACUL'!A:C,3,0),IFERROR(IF(VLOOKUP(A106,'STOK PACUL'!A:B,2,0)="NOSTOK","E",VLOOKUP(A106,'KATEGORI PACUL'!A:B,2,0)),"E"))</f>
        <v>B</v>
      </c>
      <c r="K106" s="8" t="str">
        <f>IFERROR(VLOOKUP(A106,'NOSTOK PESALAKAN'!A:C,3,0),IFERROR(IF(VLOOKUP(A106,'STOK PESALAKAN'!A:B,2,0)="NOSTOK","E",VLOOKUP(A106,'KATEGORI PESALAKAN'!A:B,2,0)),"E"))</f>
        <v>C</v>
      </c>
      <c r="L106" s="8" t="str">
        <f>IFERROR(VLOOKUP(A106,'NOSTOK CIKDITIRO'!A:C,3,0),IFERROR(IF(VLOOKUP(A106,'STOK CIKDITIRO'!A:B,2,0)="NOSTOK","E",VLOOKUP(A106,'KATEGORI CIKDITIRO'!A:B,2,0)),"E"))</f>
        <v>B</v>
      </c>
      <c r="M106" s="8" t="str">
        <f>IFERROR(VLOOKUP(A106,'NOSTOK TRAYEMAN'!A:C,3,0),IFERROR(IF(VLOOKUP(A106,'STOK TRAYEMAN'!A:B,2,0)="NOSTOK","E",VLOOKUP(A106,'KATEGORI TRAYEMAN'!A:B,2,0)),"E"))</f>
        <v>D</v>
      </c>
      <c r="N106" s="8" t="str">
        <f>IFERROR(VLOOKUP(A106,FR_HITUNG_MINMAX!A:B,2,0),0)</f>
        <v>FANBELT H.BEAT FI ORI</v>
      </c>
      <c r="O106" s="8" t="str">
        <f>IFERROR(VLOOKUP(A106,FR_HITUNG_MINMAX!A:D,4,0),0)</f>
        <v>ORISIN</v>
      </c>
      <c r="P106" s="8">
        <f>IFERROR(VLOOKUP(A106,FR_HITUNG_MINMAX!A:G,7,0),1)</f>
        <v>1</v>
      </c>
      <c r="Q106" s="11" t="str">
        <f>IFERROR(VLOOKUP(A106,FR_HITUNG_MINMAX!A:J,10,0),1)</f>
        <v>2</v>
      </c>
      <c r="R106" s="8">
        <f>IFERROR(VLOOKUP(A106,FR_HITUNG_MINMAX!A:K,11,0),1)</f>
        <v>1</v>
      </c>
      <c r="S106" s="12">
        <f>IFERROR(VLOOKUP(A106,FR_HITUNG_MINMAX!A:F,6,0),0)</f>
        <v>100000</v>
      </c>
      <c r="T106" s="8">
        <f t="shared" si="65"/>
        <v>0</v>
      </c>
      <c r="U106" s="8">
        <f t="shared" si="40"/>
        <v>0</v>
      </c>
      <c r="V106" s="8">
        <f t="shared" si="41"/>
        <v>-3</v>
      </c>
      <c r="W106" s="8">
        <f t="shared" si="66"/>
        <v>-1</v>
      </c>
      <c r="X106" s="8">
        <f t="shared" si="67"/>
        <v>0</v>
      </c>
      <c r="Y106" s="16"/>
      <c r="Z106" s="15">
        <f t="shared" si="42"/>
        <v>0</v>
      </c>
      <c r="AA106" s="8">
        <f t="shared" si="68"/>
        <v>0</v>
      </c>
      <c r="AB106" s="16"/>
      <c r="AC106" s="15">
        <f t="shared" si="43"/>
        <v>0</v>
      </c>
      <c r="AD106" s="8">
        <f t="shared" si="44"/>
        <v>0</v>
      </c>
      <c r="AE106" s="16"/>
      <c r="AF106" s="15">
        <f t="shared" si="45"/>
        <v>0</v>
      </c>
      <c r="AG106" s="15">
        <f t="shared" si="69"/>
        <v>0</v>
      </c>
      <c r="AH106" s="16"/>
      <c r="AI106" s="15">
        <f t="shared" si="70"/>
        <v>0</v>
      </c>
      <c r="AJ106" s="8">
        <f t="shared" si="71"/>
        <v>0</v>
      </c>
      <c r="AK106" s="8">
        <f t="shared" si="46"/>
        <v>0</v>
      </c>
      <c r="AL106" s="8">
        <f t="shared" si="47"/>
        <v>2</v>
      </c>
      <c r="AM106" s="8">
        <f t="shared" si="72"/>
        <v>1</v>
      </c>
      <c r="AN106" s="8">
        <f t="shared" si="73"/>
        <v>3</v>
      </c>
      <c r="AO106" s="8">
        <f>IFERROR(VLOOKUP(A106,PERSAMAAN!B:D,3,0),AN106)</f>
        <v>3</v>
      </c>
      <c r="AP106" s="1">
        <v>0</v>
      </c>
      <c r="AQ106" s="8">
        <f t="shared" si="48"/>
        <v>0</v>
      </c>
      <c r="AR106" s="8" t="str">
        <f>IF(AQ106=0,"-",VLOOKUP(A106,FR_HITUNG_MINMAX!A:H,8,0))</f>
        <v>-</v>
      </c>
      <c r="AS106" s="1"/>
      <c r="AT106" s="8" t="str">
        <f t="shared" si="49"/>
        <v>-</v>
      </c>
      <c r="AU106" s="12">
        <f t="shared" si="50"/>
        <v>0</v>
      </c>
      <c r="AV106" s="12">
        <f t="shared" si="51"/>
        <v>0</v>
      </c>
      <c r="AW106" s="8">
        <f t="shared" si="74"/>
        <v>10</v>
      </c>
      <c r="AX106" s="1"/>
      <c r="AY106" s="8">
        <f t="shared" si="52"/>
        <v>10</v>
      </c>
      <c r="AZ106" s="8" t="str">
        <f>IF(AY106=0,"-",VLOOKUP(A106,FR_HITUNG_MINMAX!A:I,9,0))</f>
        <v>NSA</v>
      </c>
      <c r="BB106" s="8" t="str">
        <f t="shared" si="53"/>
        <v>NSA</v>
      </c>
      <c r="BC106" s="12">
        <f t="shared" si="54"/>
        <v>1000000</v>
      </c>
      <c r="BD106" s="12">
        <f t="shared" si="55"/>
        <v>57564082.685275108</v>
      </c>
      <c r="BE106" s="16"/>
      <c r="BF106" s="8">
        <f>SUMIF('REALISASI ORDER'!C:C,A106,'REALISASI ORDER'!E:E)</f>
        <v>0</v>
      </c>
      <c r="BG106" s="8">
        <f t="shared" si="75"/>
        <v>4</v>
      </c>
      <c r="BH106" s="8">
        <f t="shared" si="56"/>
        <v>2</v>
      </c>
      <c r="BI106" s="8">
        <f t="shared" si="57"/>
        <v>1</v>
      </c>
      <c r="BJ106" s="8">
        <f t="shared" si="76"/>
        <v>0</v>
      </c>
      <c r="BK106" s="33">
        <f t="shared" si="77"/>
        <v>0</v>
      </c>
      <c r="BL106" s="33">
        <f t="shared" si="58"/>
        <v>0</v>
      </c>
      <c r="BM106" s="33">
        <f t="shared" si="59"/>
        <v>3</v>
      </c>
      <c r="BN106" s="33">
        <f t="shared" si="78"/>
        <v>1</v>
      </c>
      <c r="BO106" s="8">
        <f t="shared" si="60"/>
        <v>0</v>
      </c>
      <c r="BP106" s="8">
        <f t="shared" si="61"/>
        <v>0</v>
      </c>
      <c r="BQ106" s="8">
        <f t="shared" si="62"/>
        <v>0</v>
      </c>
      <c r="BR106" s="8">
        <f>IFERROR(ROUNDDOWN(BF106*BN106/(BK106+BL106+BM106+BN),0),0)</f>
        <v>0</v>
      </c>
      <c r="BS106" s="8" t="str">
        <f t="shared" si="63"/>
        <v>23100-KZL-932</v>
      </c>
      <c r="BT106" s="8">
        <f>SUMIF(FR_HITUNG_MINMAX!A:A,ORDER!A106,FR_HITUNG_MINMAX!AS:AS)</f>
        <v>6</v>
      </c>
      <c r="BU106" s="8">
        <f t="shared" si="79"/>
        <v>0</v>
      </c>
      <c r="BV106" s="8" t="str">
        <f t="shared" si="64"/>
        <v>-</v>
      </c>
      <c r="BW106" s="8" t="str">
        <f>VLOOKUP(A106,'STOK PESALAKAN'!A:F,6,0)</f>
        <v/>
      </c>
    </row>
    <row r="107" spans="1:76" ht="15" customHeight="1">
      <c r="A107" s="41" t="s">
        <v>251</v>
      </c>
      <c r="B107" s="99">
        <f>IFERROR(IFERROR(VLOOKUP(A107,'STOK PACUL'!C:H,6,0),VLOOKUP(A107,'KATEGORI PACUL'!A:C,3,0)),0)</f>
        <v>3</v>
      </c>
      <c r="C107" s="8">
        <f>IFERROR(VLOOKUP(A107,'KATEGORI PACUL'!A:D,4,0),0)</f>
        <v>2</v>
      </c>
      <c r="D107" s="99">
        <f>IFERROR(IFERROR(VLOOKUP(A107,'STOK PESALAKAN'!C:H,6,0),VLOOKUP(A107,'KATEGORI PESALAKAN'!A:C,3,0)),0)</f>
        <v>0</v>
      </c>
      <c r="E107" s="8">
        <f>IFERROR(VLOOKUP(A107,'KATEGORI PESALAKAN'!A:D,4,0),0)</f>
        <v>3</v>
      </c>
      <c r="F107" s="99">
        <f>IFERROR(IFERROR(VLOOKUP(A107,'STOK CIKDITIRO'!C:H,6,0),VLOOKUP(A107,'KATEGORI CIKDITIRO'!A:C,3,0)),0)</f>
        <v>0</v>
      </c>
      <c r="G107" s="8">
        <f>IFERROR(VLOOKUP(A107,'KATEGORI CIKDITIRO'!A:D,4,0),0)</f>
        <v>2</v>
      </c>
      <c r="H107" s="99">
        <f>IFERROR(IFERROR(VLOOKUP(A107,'STOK TRAYEMAN'!C:H,6,0),VLOOKUP(A107,'KATEGORI TRAYEMAN'!A:C,3,0)),0)</f>
        <v>0</v>
      </c>
      <c r="I107" s="8">
        <f>IFERROR(VLOOKUP(A107,'KATEGORI TRAYEMAN'!A:D,4,0),0)</f>
        <v>0</v>
      </c>
      <c r="J107" s="8" t="str">
        <f>IFERROR(VLOOKUP(A107,'NOSTOK PACUL'!A:C,3,0),IFERROR(IF(VLOOKUP(A107,'STOK PACUL'!A:B,2,0)="NOSTOK","E",VLOOKUP(A107,'KATEGORI PACUL'!A:B,2,0)),"E"))</f>
        <v>C</v>
      </c>
      <c r="K107" s="8" t="str">
        <f>IFERROR(VLOOKUP(A107,'NOSTOK PESALAKAN'!A:C,3,0),IFERROR(IF(VLOOKUP(A107,'STOK PESALAKAN'!A:B,2,0)="NOSTOK","E",VLOOKUP(A107,'KATEGORI PESALAKAN'!A:B,2,0)),"E"))</f>
        <v>B</v>
      </c>
      <c r="L107" s="8" t="str">
        <f>IFERROR(VLOOKUP(A107,'NOSTOK CIKDITIRO'!A:C,3,0),IFERROR(IF(VLOOKUP(A107,'STOK CIKDITIRO'!A:B,2,0)="NOSTOK","E",VLOOKUP(A107,'KATEGORI CIKDITIRO'!A:B,2,0)),"E"))</f>
        <v>C</v>
      </c>
      <c r="M107" s="8" t="str">
        <f>IFERROR(VLOOKUP(A107,'NOSTOK TRAYEMAN'!A:C,3,0),IFERROR(IF(VLOOKUP(A107,'STOK TRAYEMAN'!A:B,2,0)="NOSTOK","E",VLOOKUP(A107,'KATEGORI TRAYEMAN'!A:B,2,0)),"E"))</f>
        <v>E</v>
      </c>
      <c r="N107" s="8" t="str">
        <f>IFERROR(VLOOKUP(A107,FR_HITUNG_MINMAX!A:B,2,0),0)</f>
        <v>FANBELT H.VARIO 125 FI ORI</v>
      </c>
      <c r="O107" s="8" t="str">
        <f>IFERROR(VLOOKUP(A107,FR_HITUNG_MINMAX!A:D,4,0),0)</f>
        <v>ORISIN</v>
      </c>
      <c r="P107" s="8">
        <f>IFERROR(VLOOKUP(A107,FR_HITUNG_MINMAX!A:G,7,0),1)</f>
        <v>1</v>
      </c>
      <c r="Q107" s="11" t="str">
        <f>IFERROR(VLOOKUP(A107,FR_HITUNG_MINMAX!A:J,10,0),1)</f>
        <v>1</v>
      </c>
      <c r="R107" s="8">
        <f>IFERROR(VLOOKUP(A107,FR_HITUNG_MINMAX!A:K,11,0),1)</f>
        <v>1</v>
      </c>
      <c r="S107" s="12">
        <f>IFERROR(VLOOKUP(A107,FR_HITUNG_MINMAX!A:F,6,0),0)</f>
        <v>141800</v>
      </c>
      <c r="T107" s="8">
        <f t="shared" si="65"/>
        <v>1</v>
      </c>
      <c r="U107" s="8">
        <f t="shared" si="40"/>
        <v>-3</v>
      </c>
      <c r="V107" s="8">
        <f t="shared" si="41"/>
        <v>-2</v>
      </c>
      <c r="W107" s="8">
        <f t="shared" si="66"/>
        <v>0</v>
      </c>
      <c r="X107" s="8">
        <f t="shared" si="67"/>
        <v>1</v>
      </c>
      <c r="Y107" s="16"/>
      <c r="Z107" s="15">
        <f t="shared" si="42"/>
        <v>0</v>
      </c>
      <c r="AA107" s="8">
        <f t="shared" si="68"/>
        <v>0</v>
      </c>
      <c r="AB107" s="16"/>
      <c r="AC107" s="15">
        <f t="shared" si="43"/>
        <v>0</v>
      </c>
      <c r="AD107" s="8">
        <f t="shared" si="44"/>
        <v>0</v>
      </c>
      <c r="AE107" s="16"/>
      <c r="AF107" s="15">
        <f t="shared" si="45"/>
        <v>0</v>
      </c>
      <c r="AG107" s="15">
        <f t="shared" si="69"/>
        <v>0</v>
      </c>
      <c r="AH107" s="16"/>
      <c r="AI107" s="15">
        <f t="shared" si="70"/>
        <v>0</v>
      </c>
      <c r="AJ107" s="8">
        <f t="shared" si="71"/>
        <v>0</v>
      </c>
      <c r="AK107" s="8">
        <f t="shared" si="46"/>
        <v>2</v>
      </c>
      <c r="AL107" s="8">
        <f t="shared" si="47"/>
        <v>2</v>
      </c>
      <c r="AM107" s="8">
        <f t="shared" si="72"/>
        <v>0</v>
      </c>
      <c r="AN107" s="8">
        <f t="shared" si="73"/>
        <v>4</v>
      </c>
      <c r="AO107" s="8">
        <f>IFERROR(VLOOKUP(A107,PERSAMAAN!B:D,3,0),AN107)</f>
        <v>4</v>
      </c>
      <c r="AP107" s="1">
        <v>6</v>
      </c>
      <c r="AQ107" s="8">
        <f t="shared" si="48"/>
        <v>6</v>
      </c>
      <c r="AR107" s="8" t="str">
        <f>IF(AQ107=0,"-",VLOOKUP(A107,FR_HITUNG_MINMAX!A:H,8,0))</f>
        <v>GSM</v>
      </c>
      <c r="AS107" s="1" t="s">
        <v>171</v>
      </c>
      <c r="AT107" s="8" t="str">
        <f t="shared" si="49"/>
        <v>AHASS</v>
      </c>
      <c r="AU107" s="12">
        <f t="shared" si="50"/>
        <v>850800</v>
      </c>
      <c r="AV107" s="12">
        <f t="shared" si="51"/>
        <v>2437200</v>
      </c>
      <c r="AW107" s="8">
        <f t="shared" si="74"/>
        <v>2</v>
      </c>
      <c r="AX107" s="1"/>
      <c r="AY107" s="8">
        <f t="shared" si="52"/>
        <v>2</v>
      </c>
      <c r="AZ107" s="8" t="str">
        <f>IF(AY107=0,"-",VLOOKUP(A107,FR_HITUNG_MINMAX!A:I,9,0))</f>
        <v>NSA</v>
      </c>
      <c r="BB107" s="8" t="str">
        <f t="shared" si="53"/>
        <v>NSA</v>
      </c>
      <c r="BC107" s="12">
        <f t="shared" si="54"/>
        <v>283600</v>
      </c>
      <c r="BD107" s="12">
        <f t="shared" si="55"/>
        <v>57564082.685275108</v>
      </c>
      <c r="BE107" s="16"/>
      <c r="BF107" s="8">
        <f>SUMIF('REALISASI ORDER'!C:C,A107,'REALISASI ORDER'!E:E)</f>
        <v>0</v>
      </c>
      <c r="BG107" s="8">
        <f t="shared" si="75"/>
        <v>3</v>
      </c>
      <c r="BH107" s="8">
        <f t="shared" si="56"/>
        <v>0</v>
      </c>
      <c r="BI107" s="8">
        <f t="shared" si="57"/>
        <v>0</v>
      </c>
      <c r="BJ107" s="8">
        <f t="shared" si="76"/>
        <v>0</v>
      </c>
      <c r="BK107" s="33">
        <f t="shared" si="77"/>
        <v>0</v>
      </c>
      <c r="BL107" s="33">
        <f t="shared" si="58"/>
        <v>3</v>
      </c>
      <c r="BM107" s="33">
        <f t="shared" si="59"/>
        <v>2</v>
      </c>
      <c r="BN107" s="33">
        <f t="shared" si="78"/>
        <v>0</v>
      </c>
      <c r="BO107" s="8">
        <f t="shared" si="60"/>
        <v>0</v>
      </c>
      <c r="BP107" s="8">
        <f t="shared" si="61"/>
        <v>0</v>
      </c>
      <c r="BQ107" s="8">
        <f t="shared" si="62"/>
        <v>0</v>
      </c>
      <c r="BR107" s="8">
        <f>IFERROR(ROUNDDOWN(BF107*BN107/(BK107+BL107+BM107+BN),0),0)</f>
        <v>0</v>
      </c>
      <c r="BS107" s="8" t="str">
        <f t="shared" si="63"/>
        <v>23100-KZR-601</v>
      </c>
      <c r="BT107" s="8">
        <f>SUMIF(FR_HITUNG_MINMAX!A:A,ORDER!A107,FR_HITUNG_MINMAX!AS:AS)</f>
        <v>3</v>
      </c>
      <c r="BU107" s="8">
        <f t="shared" si="79"/>
        <v>0</v>
      </c>
      <c r="BV107" s="8" t="str">
        <f t="shared" si="64"/>
        <v>AHASS</v>
      </c>
      <c r="BW107" s="8" t="str">
        <f>VLOOKUP(A107,'STOK PESALAKAN'!A:F,6,0)</f>
        <v/>
      </c>
    </row>
    <row r="108" spans="1:76" ht="15" customHeight="1">
      <c r="A108" s="41" t="s">
        <v>252</v>
      </c>
      <c r="B108" s="99">
        <f>IFERROR(IFERROR(VLOOKUP(A108,'STOK PACUL'!C:H,6,0),VLOOKUP(A108,'KATEGORI PACUL'!A:C,3,0)),0)</f>
        <v>0</v>
      </c>
      <c r="C108" s="8">
        <f>IFERROR(VLOOKUP(A108,'KATEGORI PACUL'!A:D,4,0),0)</f>
        <v>0</v>
      </c>
      <c r="D108" s="99">
        <f>IFERROR(IFERROR(VLOOKUP(A108,'STOK PESALAKAN'!C:H,6,0),VLOOKUP(A108,'KATEGORI PESALAKAN'!A:C,3,0)),0)</f>
        <v>1</v>
      </c>
      <c r="E108" s="8">
        <f>IFERROR(VLOOKUP(A108,'KATEGORI PESALAKAN'!A:D,4,0),0)</f>
        <v>1</v>
      </c>
      <c r="F108" s="99">
        <f>IFERROR(IFERROR(VLOOKUP(A108,'STOK CIKDITIRO'!C:H,6,0),VLOOKUP(A108,'KATEGORI CIKDITIRO'!A:C,3,0)),0)</f>
        <v>0</v>
      </c>
      <c r="G108" s="8">
        <f>IFERROR(VLOOKUP(A108,'KATEGORI CIKDITIRO'!A:D,4,0),0)</f>
        <v>0</v>
      </c>
      <c r="H108" s="99">
        <f>IFERROR(IFERROR(VLOOKUP(A108,'STOK TRAYEMAN'!C:H,6,0),VLOOKUP(A108,'KATEGORI TRAYEMAN'!A:C,3,0)),0)</f>
        <v>0</v>
      </c>
      <c r="I108" s="8">
        <f>IFERROR(VLOOKUP(A108,'KATEGORI TRAYEMAN'!A:D,4,0),0)</f>
        <v>0</v>
      </c>
      <c r="J108" s="8" t="str">
        <f>IFERROR(VLOOKUP(A108,'NOSTOK PACUL'!A:C,3,0),IFERROR(IF(VLOOKUP(A108,'STOK PACUL'!A:B,2,0)="NOSTOK","E",VLOOKUP(A108,'KATEGORI PACUL'!A:B,2,0)),"E"))</f>
        <v>E</v>
      </c>
      <c r="K108" s="8" t="str">
        <f>IFERROR(VLOOKUP(A108,'NOSTOK PESALAKAN'!A:C,3,0),IFERROR(IF(VLOOKUP(A108,'STOK PESALAKAN'!A:B,2,0)="NOSTOK","E",VLOOKUP(A108,'KATEGORI PESALAKAN'!A:B,2,0)),"E"))</f>
        <v>D</v>
      </c>
      <c r="L108" s="8" t="str">
        <f>IFERROR(VLOOKUP(A108,'NOSTOK CIKDITIRO'!A:C,3,0),IFERROR(IF(VLOOKUP(A108,'STOK CIKDITIRO'!A:B,2,0)="NOSTOK","E",VLOOKUP(A108,'KATEGORI CIKDITIRO'!A:B,2,0)),"E"))</f>
        <v>E</v>
      </c>
      <c r="M108" s="8" t="str">
        <f>IFERROR(VLOOKUP(A108,'NOSTOK TRAYEMAN'!A:C,3,0),IFERROR(IF(VLOOKUP(A108,'STOK TRAYEMAN'!A:B,2,0)="NOSTOK","E",VLOOKUP(A108,'KATEGORI TRAYEMAN'!A:B,2,0)),"E"))</f>
        <v>E</v>
      </c>
      <c r="N108" s="8" t="str">
        <f>IFERROR(VLOOKUP(A108,FR_HITUNG_MINMAX!A:B,2,0),0)</f>
        <v>AS PULLY BELAKANG H.BEAT FI ORI (23411-KZL-C30)</v>
      </c>
      <c r="O108" s="8" t="str">
        <f>IFERROR(VLOOKUP(A108,FR_HITUNG_MINMAX!A:D,4,0),0)</f>
        <v>ORISIN</v>
      </c>
      <c r="P108" s="8">
        <f>IFERROR(VLOOKUP(A108,FR_HITUNG_MINMAX!A:G,7,0),1)</f>
        <v>1</v>
      </c>
      <c r="Q108" s="11" t="str">
        <f>IFERROR(VLOOKUP(A108,FR_HITUNG_MINMAX!A:J,10,0),1)</f>
        <v>1</v>
      </c>
      <c r="R108" s="8">
        <f>IFERROR(VLOOKUP(A108,FR_HITUNG_MINMAX!A:K,11,0),1)</f>
        <v>1</v>
      </c>
      <c r="S108" s="12">
        <f>IFERROR(VLOOKUP(A108,FR_HITUNG_MINMAX!A:F,6,0),0)</f>
        <v>183000</v>
      </c>
      <c r="T108" s="8">
        <f t="shared" si="65"/>
        <v>0</v>
      </c>
      <c r="U108" s="8">
        <f t="shared" si="40"/>
        <v>0</v>
      </c>
      <c r="V108" s="8">
        <f t="shared" si="41"/>
        <v>0</v>
      </c>
      <c r="W108" s="8">
        <f t="shared" si="66"/>
        <v>0</v>
      </c>
      <c r="X108" s="8">
        <f t="shared" si="67"/>
        <v>0</v>
      </c>
      <c r="Y108" s="16"/>
      <c r="Z108" s="15">
        <f t="shared" si="42"/>
        <v>0</v>
      </c>
      <c r="AA108" s="8">
        <f t="shared" si="68"/>
        <v>0</v>
      </c>
      <c r="AB108" s="16"/>
      <c r="AC108" s="15">
        <f t="shared" si="43"/>
        <v>0</v>
      </c>
      <c r="AD108" s="8">
        <f t="shared" si="44"/>
        <v>0</v>
      </c>
      <c r="AE108" s="16"/>
      <c r="AF108" s="15">
        <f t="shared" si="45"/>
        <v>0</v>
      </c>
      <c r="AG108" s="15">
        <f t="shared" si="69"/>
        <v>0</v>
      </c>
      <c r="AH108" s="16"/>
      <c r="AI108" s="15">
        <f t="shared" si="70"/>
        <v>0</v>
      </c>
      <c r="AJ108" s="8">
        <f t="shared" si="71"/>
        <v>0</v>
      </c>
      <c r="AK108" s="8">
        <f t="shared" si="46"/>
        <v>0</v>
      </c>
      <c r="AL108" s="8">
        <f t="shared" si="47"/>
        <v>0</v>
      </c>
      <c r="AM108" s="8">
        <f t="shared" si="72"/>
        <v>0</v>
      </c>
      <c r="AN108" s="8">
        <f t="shared" si="73"/>
        <v>0</v>
      </c>
      <c r="AO108" s="8">
        <f>IFERROR(VLOOKUP(A108,PERSAMAAN!B:D,3,0),AN108)</f>
        <v>0</v>
      </c>
      <c r="AP108" s="1"/>
      <c r="AQ108" s="8">
        <f t="shared" si="48"/>
        <v>0</v>
      </c>
      <c r="AR108" s="8" t="str">
        <f>IF(AQ108=0,"-",VLOOKUP(A108,FR_HITUNG_MINMAX!A:H,8,0))</f>
        <v>-</v>
      </c>
      <c r="AS108" s="1"/>
      <c r="AT108" s="8" t="str">
        <f t="shared" si="49"/>
        <v>-</v>
      </c>
      <c r="AU108" s="12">
        <f t="shared" si="50"/>
        <v>0</v>
      </c>
      <c r="AV108" s="12">
        <f t="shared" si="51"/>
        <v>0</v>
      </c>
      <c r="AW108" s="8">
        <f t="shared" si="74"/>
        <v>0</v>
      </c>
      <c r="AX108" s="1"/>
      <c r="AY108" s="8">
        <f t="shared" si="52"/>
        <v>0</v>
      </c>
      <c r="AZ108" s="8" t="str">
        <f>IF(AY108=0,"-",VLOOKUP(A108,FR_HITUNG_MINMAX!A:I,9,0))</f>
        <v>-</v>
      </c>
      <c r="BB108" s="8" t="str">
        <f t="shared" si="53"/>
        <v>-</v>
      </c>
      <c r="BC108" s="12">
        <f t="shared" si="54"/>
        <v>0</v>
      </c>
      <c r="BD108" s="12">
        <f t="shared" si="55"/>
        <v>0</v>
      </c>
      <c r="BE108" s="16"/>
      <c r="BF108" s="8">
        <f>SUMIF('REALISASI ORDER'!C:C,A108,'REALISASI ORDER'!E:E)</f>
        <v>0</v>
      </c>
      <c r="BG108" s="8">
        <f t="shared" si="75"/>
        <v>0</v>
      </c>
      <c r="BH108" s="8">
        <f t="shared" si="56"/>
        <v>1</v>
      </c>
      <c r="BI108" s="8">
        <f t="shared" si="57"/>
        <v>0</v>
      </c>
      <c r="BJ108" s="8">
        <f t="shared" si="76"/>
        <v>0</v>
      </c>
      <c r="BK108" s="33">
        <f t="shared" si="77"/>
        <v>0</v>
      </c>
      <c r="BL108" s="33">
        <f t="shared" si="58"/>
        <v>0</v>
      </c>
      <c r="BM108" s="33">
        <f t="shared" si="59"/>
        <v>0</v>
      </c>
      <c r="BN108" s="33">
        <f t="shared" si="78"/>
        <v>0</v>
      </c>
      <c r="BO108" s="8">
        <f t="shared" si="60"/>
        <v>0</v>
      </c>
      <c r="BP108" s="8">
        <f t="shared" si="61"/>
        <v>0</v>
      </c>
      <c r="BQ108" s="8">
        <f t="shared" si="62"/>
        <v>0</v>
      </c>
      <c r="BR108" s="8">
        <f>IFERROR(ROUNDDOWN(BF108*BN108/(BK108+BL108+BM108+BN),0),0)</f>
        <v>0</v>
      </c>
      <c r="BS108" s="8" t="str">
        <f t="shared" si="63"/>
        <v>23411-KZL-930</v>
      </c>
      <c r="BT108" s="8">
        <f>SUMIF(FR_HITUNG_MINMAX!A:A,ORDER!A108,FR_HITUNG_MINMAX!AS:AS)</f>
        <v>1</v>
      </c>
      <c r="BU108" s="8">
        <f t="shared" si="79"/>
        <v>0</v>
      </c>
      <c r="BV108" s="8" t="str">
        <f t="shared" si="64"/>
        <v>-</v>
      </c>
      <c r="BW108" s="8" t="str">
        <f>VLOOKUP(A108,'STOK PESALAKAN'!A:F,6,0)</f>
        <v/>
      </c>
    </row>
    <row r="109" spans="1:76" ht="15" customHeight="1">
      <c r="A109" s="41" t="s">
        <v>999</v>
      </c>
      <c r="B109" s="99">
        <f>IFERROR(IFERROR(VLOOKUP(A109,'STOK PACUL'!C:H,6,0),VLOOKUP(A109,'KATEGORI PACUL'!A:C,3,0)),0)</f>
        <v>0</v>
      </c>
      <c r="C109" s="8">
        <f>IFERROR(VLOOKUP(A109,'KATEGORI PACUL'!A:D,4,0),0)</f>
        <v>0</v>
      </c>
      <c r="D109" s="99">
        <f>IFERROR(IFERROR(VLOOKUP(A109,'STOK PESALAKAN'!C:H,6,0),VLOOKUP(A109,'KATEGORI PESALAKAN'!A:C,3,0)),0)</f>
        <v>0</v>
      </c>
      <c r="E109" s="8">
        <f>IFERROR(VLOOKUP(A109,'KATEGORI PESALAKAN'!A:D,4,0),0)</f>
        <v>0</v>
      </c>
      <c r="F109" s="99">
        <f>IFERROR(IFERROR(VLOOKUP(A109,'STOK CIKDITIRO'!C:H,6,0),VLOOKUP(A109,'KATEGORI CIKDITIRO'!A:C,3,0)),0)</f>
        <v>0</v>
      </c>
      <c r="G109" s="8">
        <f>IFERROR(VLOOKUP(A109,'KATEGORI CIKDITIRO'!A:D,4,0),0)</f>
        <v>0</v>
      </c>
      <c r="H109" s="99">
        <f>IFERROR(IFERROR(VLOOKUP(A109,'STOK TRAYEMAN'!C:H,6,0),VLOOKUP(A109,'KATEGORI TRAYEMAN'!A:C,3,0)),0)</f>
        <v>0</v>
      </c>
      <c r="I109" s="8">
        <f>IFERROR(VLOOKUP(A109,'KATEGORI TRAYEMAN'!A:D,4,0),0)</f>
        <v>0</v>
      </c>
      <c r="J109" s="8" t="str">
        <f>IFERROR(VLOOKUP(A109,'NOSTOK PACUL'!A:C,3,0),IFERROR(IF(VLOOKUP(A109,'STOK PACUL'!A:B,2,0)="NOSTOK","E",VLOOKUP(A109,'KATEGORI PACUL'!A:B,2,0)),"E"))</f>
        <v>E</v>
      </c>
      <c r="K109" s="8" t="str">
        <f>IFERROR(VLOOKUP(A109,'NOSTOK PESALAKAN'!A:C,3,0),IFERROR(IF(VLOOKUP(A109,'STOK PESALAKAN'!A:B,2,0)="NOSTOK","E",VLOOKUP(A109,'KATEGORI PESALAKAN'!A:B,2,0)),"E"))</f>
        <v>E</v>
      </c>
      <c r="L109" s="8" t="str">
        <f>IFERROR(VLOOKUP(A109,'NOSTOK CIKDITIRO'!A:C,3,0),IFERROR(IF(VLOOKUP(A109,'STOK CIKDITIRO'!A:B,2,0)="NOSTOK","E",VLOOKUP(A109,'KATEGORI CIKDITIRO'!A:B,2,0)),"E"))</f>
        <v>E</v>
      </c>
      <c r="M109" s="8" t="str">
        <f>IFERROR(VLOOKUP(A109,'NOSTOK TRAYEMAN'!A:C,3,0),IFERROR(IF(VLOOKUP(A109,'STOK TRAYEMAN'!A:B,2,0)="NOSTOK","E",VLOOKUP(A109,'KATEGORI TRAYEMAN'!A:B,2,0)),"E"))</f>
        <v>E</v>
      </c>
      <c r="N109" s="8" t="str">
        <f>IFERROR(VLOOKUP(A109,FR_HITUNG_MINMAX!A:B,2,0),0)</f>
        <v>GIGI PINION STATER H.VARIO ORI</v>
      </c>
      <c r="O109" s="8" t="str">
        <f>IFERROR(VLOOKUP(A109,FR_HITUNG_MINMAX!A:D,4,0),0)</f>
        <v>ORISIN</v>
      </c>
      <c r="P109" s="8">
        <f>IFERROR(VLOOKUP(A109,FR_HITUNG_MINMAX!A:G,7,0),1)</f>
        <v>1</v>
      </c>
      <c r="Q109" s="11">
        <f>IFERROR(VLOOKUP(A109,FR_HITUNG_MINMAX!A:J,10,0),1)</f>
        <v>1</v>
      </c>
      <c r="R109" s="8">
        <f>IFERROR(VLOOKUP(A109,FR_HITUNG_MINMAX!A:K,11,0),1)</f>
        <v>1</v>
      </c>
      <c r="S109" s="12">
        <f>IFERROR(VLOOKUP(A109,FR_HITUNG_MINMAX!A:F,6,0),0)</f>
        <v>205000</v>
      </c>
      <c r="T109" s="8">
        <f t="shared" si="65"/>
        <v>0</v>
      </c>
      <c r="U109" s="8">
        <f t="shared" si="40"/>
        <v>0</v>
      </c>
      <c r="V109" s="8">
        <f t="shared" si="41"/>
        <v>0</v>
      </c>
      <c r="W109" s="8">
        <f t="shared" si="66"/>
        <v>0</v>
      </c>
      <c r="X109" s="8">
        <f t="shared" si="67"/>
        <v>0</v>
      </c>
      <c r="Y109" s="16"/>
      <c r="Z109" s="15">
        <f t="shared" si="42"/>
        <v>0</v>
      </c>
      <c r="AA109" s="8">
        <f t="shared" si="68"/>
        <v>0</v>
      </c>
      <c r="AB109" s="16"/>
      <c r="AC109" s="15">
        <f t="shared" si="43"/>
        <v>0</v>
      </c>
      <c r="AD109" s="8">
        <f t="shared" si="44"/>
        <v>0</v>
      </c>
      <c r="AE109" s="16"/>
      <c r="AF109" s="15">
        <f t="shared" si="45"/>
        <v>0</v>
      </c>
      <c r="AG109" s="15">
        <f t="shared" si="69"/>
        <v>0</v>
      </c>
      <c r="AH109" s="16"/>
      <c r="AI109" s="15">
        <f t="shared" si="70"/>
        <v>0</v>
      </c>
      <c r="AJ109" s="8">
        <f t="shared" si="71"/>
        <v>0</v>
      </c>
      <c r="AK109" s="8">
        <f t="shared" si="46"/>
        <v>0</v>
      </c>
      <c r="AL109" s="8">
        <f t="shared" si="47"/>
        <v>0</v>
      </c>
      <c r="AM109" s="8">
        <f t="shared" si="72"/>
        <v>0</v>
      </c>
      <c r="AN109" s="8">
        <f t="shared" si="73"/>
        <v>0</v>
      </c>
      <c r="AO109" s="8">
        <f>IFERROR(VLOOKUP(A109,PERSAMAAN!B:D,3,0),AN109)</f>
        <v>0</v>
      </c>
      <c r="AP109" s="1"/>
      <c r="AQ109" s="8">
        <f t="shared" si="48"/>
        <v>0</v>
      </c>
      <c r="AR109" s="8" t="str">
        <f>IF(AQ109=0,"-",VLOOKUP(A109,FR_HITUNG_MINMAX!A:H,8,0))</f>
        <v>-</v>
      </c>
      <c r="AS109" s="1"/>
      <c r="AT109" s="8" t="str">
        <f t="shared" si="49"/>
        <v>-</v>
      </c>
      <c r="AU109" s="12">
        <f t="shared" si="50"/>
        <v>0</v>
      </c>
      <c r="AV109" s="12">
        <f t="shared" si="51"/>
        <v>0</v>
      </c>
      <c r="AW109" s="8">
        <f t="shared" si="74"/>
        <v>0</v>
      </c>
      <c r="AX109" s="1"/>
      <c r="AY109" s="8">
        <f t="shared" si="52"/>
        <v>0</v>
      </c>
      <c r="AZ109" s="8" t="str">
        <f>IF(AY109=0,"-",VLOOKUP(A109,FR_HITUNG_MINMAX!A:I,9,0))</f>
        <v>-</v>
      </c>
      <c r="BB109" s="8" t="str">
        <f t="shared" si="53"/>
        <v>-</v>
      </c>
      <c r="BC109" s="12">
        <f t="shared" si="54"/>
        <v>0</v>
      </c>
      <c r="BD109" s="12">
        <f t="shared" si="55"/>
        <v>0</v>
      </c>
      <c r="BE109" s="16"/>
      <c r="BF109" s="8">
        <f>SUMIF('REALISASI ORDER'!C:C,A109,'REALISASI ORDER'!E:E)</f>
        <v>0</v>
      </c>
      <c r="BG109" s="8">
        <f t="shared" si="75"/>
        <v>0</v>
      </c>
      <c r="BH109" s="8">
        <f t="shared" si="56"/>
        <v>0</v>
      </c>
      <c r="BI109" s="8">
        <f t="shared" si="57"/>
        <v>0</v>
      </c>
      <c r="BJ109" s="8">
        <f t="shared" si="76"/>
        <v>0</v>
      </c>
      <c r="BK109" s="33">
        <f t="shared" si="77"/>
        <v>0</v>
      </c>
      <c r="BL109" s="33">
        <f t="shared" si="58"/>
        <v>0</v>
      </c>
      <c r="BM109" s="33">
        <f t="shared" si="59"/>
        <v>0</v>
      </c>
      <c r="BN109" s="33">
        <f t="shared" si="78"/>
        <v>0</v>
      </c>
      <c r="BO109" s="8">
        <f t="shared" si="60"/>
        <v>0</v>
      </c>
      <c r="BP109" s="8">
        <f t="shared" si="61"/>
        <v>0</v>
      </c>
      <c r="BQ109" s="8">
        <f t="shared" si="62"/>
        <v>0</v>
      </c>
      <c r="BR109" s="8">
        <f>IFERROR(ROUNDDOWN(BF109*BN109/(BK109+BL109+BM109+BN),0),0)</f>
        <v>0</v>
      </c>
      <c r="BS109" s="8" t="str">
        <f t="shared" si="63"/>
        <v>28120-KVB-901</v>
      </c>
      <c r="BT109" s="8">
        <f>SUMIF(FR_HITUNG_MINMAX!A:A,ORDER!A109,FR_HITUNG_MINMAX!AS:AS)</f>
        <v>0</v>
      </c>
      <c r="BU109" s="8">
        <f t="shared" si="79"/>
        <v>0</v>
      </c>
      <c r="BV109" s="8" t="str">
        <f t="shared" si="64"/>
        <v>-</v>
      </c>
      <c r="BW109" s="8" t="str">
        <f>VLOOKUP(A109,'STOK PESALAKAN'!A:F,6,0)</f>
        <v/>
      </c>
      <c r="BX109" s="23"/>
    </row>
    <row r="110" spans="1:76" ht="15" customHeight="1">
      <c r="A110" s="41" t="s">
        <v>253</v>
      </c>
      <c r="B110" s="99">
        <f>IFERROR(IFERROR(VLOOKUP(A110,'STOK PACUL'!C:H,6,0),VLOOKUP(A110,'KATEGORI PACUL'!A:C,3,0)),0)</f>
        <v>15</v>
      </c>
      <c r="C110" s="8">
        <f>IFERROR(VLOOKUP(A110,'KATEGORI PACUL'!A:D,4,0),0)</f>
        <v>24</v>
      </c>
      <c r="D110" s="99">
        <f>IFERROR(IFERROR(VLOOKUP(A110,'STOK PESALAKAN'!C:H,6,0),VLOOKUP(A110,'KATEGORI PESALAKAN'!A:C,3,0)),0)</f>
        <v>22</v>
      </c>
      <c r="E110" s="8">
        <f>IFERROR(VLOOKUP(A110,'KATEGORI PESALAKAN'!A:D,4,0),0)</f>
        <v>9</v>
      </c>
      <c r="F110" s="99">
        <f>IFERROR(IFERROR(VLOOKUP(A110,'STOK CIKDITIRO'!C:H,6,0),VLOOKUP(A110,'KATEGORI CIKDITIRO'!A:C,3,0)),0)</f>
        <v>6</v>
      </c>
      <c r="G110" s="8">
        <f>IFERROR(VLOOKUP(A110,'KATEGORI CIKDITIRO'!A:D,4,0),0)</f>
        <v>3</v>
      </c>
      <c r="H110" s="99">
        <f>IFERROR(IFERROR(VLOOKUP(A110,'STOK TRAYEMAN'!C:H,6,0),VLOOKUP(A110,'KATEGORI TRAYEMAN'!A:C,3,0)),0)</f>
        <v>3</v>
      </c>
      <c r="I110" s="8">
        <f>IFERROR(VLOOKUP(A110,'KATEGORI TRAYEMAN'!A:D,4,0),0)</f>
        <v>0</v>
      </c>
      <c r="J110" s="8" t="str">
        <f>IFERROR(VLOOKUP(A110,'NOSTOK PACUL'!A:C,3,0),IFERROR(IF(VLOOKUP(A110,'STOK PACUL'!A:B,2,0)="NOSTOK","E",VLOOKUP(A110,'KATEGORI PACUL'!A:B,2,0)),"E"))</f>
        <v>B</v>
      </c>
      <c r="K110" s="8" t="str">
        <f>IFERROR(VLOOKUP(A110,'NOSTOK PESALAKAN'!A:C,3,0),IFERROR(IF(VLOOKUP(A110,'STOK PESALAKAN'!A:B,2,0)="NOSTOK","E",VLOOKUP(A110,'KATEGORI PESALAKAN'!A:B,2,0)),"E"))</f>
        <v>B</v>
      </c>
      <c r="L110" s="8" t="str">
        <f>IFERROR(VLOOKUP(A110,'NOSTOK CIKDITIRO'!A:C,3,0),IFERROR(IF(VLOOKUP(A110,'STOK CIKDITIRO'!A:B,2,0)="NOSTOK","E",VLOOKUP(A110,'KATEGORI CIKDITIRO'!A:B,2,0)),"E"))</f>
        <v>D</v>
      </c>
      <c r="M110" s="8" t="str">
        <f>IFERROR(VLOOKUP(A110,'NOSTOK TRAYEMAN'!A:C,3,0),IFERROR(IF(VLOOKUP(A110,'STOK TRAYEMAN'!A:B,2,0)="NOSTOK","E",VLOOKUP(A110,'KATEGORI TRAYEMAN'!A:B,2,0)),"E"))</f>
        <v>E</v>
      </c>
      <c r="N110" s="8" t="str">
        <f>IFERROR(VLOOKUP(A110,FR_HITUNG_MINMAX!A:B,2,0),0)</f>
        <v>KLIP ROLLER Y.MIO (1PCS)</v>
      </c>
      <c r="O110" s="8" t="str">
        <f>IFERROR(VLOOKUP(A110,FR_HITUNG_MINMAX!A:D,4,0),0)</f>
        <v>ORISIN</v>
      </c>
      <c r="P110" s="8">
        <f>IFERROR(VLOOKUP(A110,FR_HITUNG_MINMAX!A:G,7,0),1)</f>
        <v>1</v>
      </c>
      <c r="Q110" s="11" t="str">
        <f>IFERROR(VLOOKUP(A110,FR_HITUNG_MINMAX!A:J,10,0),1)</f>
        <v>1</v>
      </c>
      <c r="R110" s="8">
        <f>IFERROR(VLOOKUP(A110,FR_HITUNG_MINMAX!A:K,11,0),1)</f>
        <v>1</v>
      </c>
      <c r="S110" s="12">
        <f>IFERROR(VLOOKUP(A110,FR_HITUNG_MINMAX!A:F,6,0),0)</f>
        <v>12300</v>
      </c>
      <c r="T110" s="8">
        <f t="shared" si="65"/>
        <v>-9</v>
      </c>
      <c r="U110" s="8">
        <f t="shared" si="40"/>
        <v>13</v>
      </c>
      <c r="V110" s="8">
        <f t="shared" si="41"/>
        <v>3</v>
      </c>
      <c r="W110" s="8">
        <f t="shared" si="66"/>
        <v>3</v>
      </c>
      <c r="X110" s="8">
        <f t="shared" si="67"/>
        <v>0</v>
      </c>
      <c r="Y110" s="16"/>
      <c r="Z110" s="15">
        <f t="shared" si="42"/>
        <v>0</v>
      </c>
      <c r="AA110" s="8">
        <f t="shared" si="68"/>
        <v>9</v>
      </c>
      <c r="AB110" s="16"/>
      <c r="AC110" s="15">
        <f t="shared" si="43"/>
        <v>0</v>
      </c>
      <c r="AD110" s="8">
        <f t="shared" si="44"/>
        <v>0</v>
      </c>
      <c r="AE110" s="16"/>
      <c r="AF110" s="15">
        <f t="shared" si="45"/>
        <v>0</v>
      </c>
      <c r="AG110" s="15">
        <f t="shared" si="69"/>
        <v>0</v>
      </c>
      <c r="AH110" s="16"/>
      <c r="AI110" s="15">
        <f t="shared" si="70"/>
        <v>0</v>
      </c>
      <c r="AJ110" s="8">
        <f t="shared" si="71"/>
        <v>6</v>
      </c>
      <c r="AK110" s="8">
        <f t="shared" si="46"/>
        <v>0</v>
      </c>
      <c r="AL110" s="8">
        <f t="shared" si="47"/>
        <v>0</v>
      </c>
      <c r="AM110" s="8">
        <f t="shared" si="72"/>
        <v>0</v>
      </c>
      <c r="AN110" s="8">
        <f t="shared" si="73"/>
        <v>6</v>
      </c>
      <c r="AO110" s="8">
        <f>IFERROR(VLOOKUP(A110,PERSAMAAN!B:D,3,0),AN110)</f>
        <v>6</v>
      </c>
      <c r="AP110" s="1">
        <v>0</v>
      </c>
      <c r="AQ110" s="8">
        <f t="shared" si="48"/>
        <v>0</v>
      </c>
      <c r="AR110" s="8" t="str">
        <f>IF(AQ110=0,"-",VLOOKUP(A110,FR_HITUNG_MINMAX!A:H,8,0))</f>
        <v>-</v>
      </c>
      <c r="AS110" s="1"/>
      <c r="AT110" s="8" t="str">
        <f t="shared" si="49"/>
        <v>-</v>
      </c>
      <c r="AU110" s="12">
        <f t="shared" si="50"/>
        <v>0</v>
      </c>
      <c r="AV110" s="12">
        <f t="shared" si="51"/>
        <v>0</v>
      </c>
      <c r="AW110" s="8">
        <f t="shared" si="74"/>
        <v>8</v>
      </c>
      <c r="AX110" s="1"/>
      <c r="AY110" s="8">
        <f t="shared" si="52"/>
        <v>8</v>
      </c>
      <c r="AZ110" s="8" t="str">
        <f>IF(AY110=0,"-",VLOOKUP(A110,FR_HITUNG_MINMAX!A:I,9,0))</f>
        <v/>
      </c>
      <c r="BB110" s="8" t="str">
        <f t="shared" si="53"/>
        <v/>
      </c>
      <c r="BC110" s="12">
        <f t="shared" si="54"/>
        <v>98400</v>
      </c>
      <c r="BD110" s="12">
        <f t="shared" si="55"/>
        <v>21965380</v>
      </c>
      <c r="BE110" s="16"/>
      <c r="BF110" s="8">
        <f>SUMIF('REALISASI ORDER'!C:C,A110,'REALISASI ORDER'!E:E)</f>
        <v>0</v>
      </c>
      <c r="BG110" s="8">
        <f t="shared" si="75"/>
        <v>15</v>
      </c>
      <c r="BH110" s="8">
        <f t="shared" si="56"/>
        <v>22</v>
      </c>
      <c r="BI110" s="8">
        <f t="shared" si="57"/>
        <v>6</v>
      </c>
      <c r="BJ110" s="8">
        <f t="shared" si="76"/>
        <v>3</v>
      </c>
      <c r="BK110" s="33">
        <f t="shared" si="77"/>
        <v>16</v>
      </c>
      <c r="BL110" s="33">
        <f t="shared" si="58"/>
        <v>0</v>
      </c>
      <c r="BM110" s="33">
        <f t="shared" si="59"/>
        <v>0</v>
      </c>
      <c r="BN110" s="33">
        <f t="shared" si="78"/>
        <v>0</v>
      </c>
      <c r="BO110" s="8">
        <f t="shared" si="60"/>
        <v>0</v>
      </c>
      <c r="BP110" s="8">
        <f t="shared" si="61"/>
        <v>0</v>
      </c>
      <c r="BQ110" s="8">
        <f t="shared" si="62"/>
        <v>0</v>
      </c>
      <c r="BR110" s="8">
        <f>IFERROR(ROUNDDOWN(BF110*BN110/(BK110+BL110+BM110+BN),0),0)</f>
        <v>0</v>
      </c>
      <c r="BS110" s="8" t="str">
        <f t="shared" si="63"/>
        <v>28D-17653-00</v>
      </c>
      <c r="BT110" s="8">
        <f>SUMIF(FR_HITUNG_MINMAX!A:A,ORDER!A110,FR_HITUNG_MINMAX!AS:AS)</f>
        <v>13</v>
      </c>
      <c r="BU110" s="8">
        <f t="shared" si="79"/>
        <v>0</v>
      </c>
      <c r="BV110" s="8" t="str">
        <f t="shared" si="64"/>
        <v>-</v>
      </c>
      <c r="BW110" s="8" t="str">
        <f>VLOOKUP(A110,'STOK PESALAKAN'!A:F,6,0)</f>
        <v/>
      </c>
    </row>
    <row r="111" spans="1:76" ht="15" customHeight="1">
      <c r="A111" s="41" t="s">
        <v>254</v>
      </c>
      <c r="B111" s="99">
        <f>IFERROR(IFERROR(VLOOKUP(A111,'STOK PACUL'!C:H,6,0),VLOOKUP(A111,'KATEGORI PACUL'!A:C,3,0)),0)</f>
        <v>0</v>
      </c>
      <c r="C111" s="8">
        <f>IFERROR(VLOOKUP(A111,'KATEGORI PACUL'!A:D,4,0),0)</f>
        <v>4</v>
      </c>
      <c r="D111" s="99">
        <f>IFERROR(IFERROR(VLOOKUP(A111,'STOK PESALAKAN'!C:H,6,0),VLOOKUP(A111,'KATEGORI PESALAKAN'!A:C,3,0)),0)</f>
        <v>1</v>
      </c>
      <c r="E111" s="8">
        <f>IFERROR(VLOOKUP(A111,'KATEGORI PESALAKAN'!A:D,4,0),0)</f>
        <v>0</v>
      </c>
      <c r="F111" s="99">
        <f>IFERROR(IFERROR(VLOOKUP(A111,'STOK CIKDITIRO'!C:H,6,0),VLOOKUP(A111,'KATEGORI CIKDITIRO'!A:C,3,0)),0)</f>
        <v>2</v>
      </c>
      <c r="G111" s="8">
        <f>IFERROR(VLOOKUP(A111,'KATEGORI CIKDITIRO'!A:D,4,0),0)</f>
        <v>0</v>
      </c>
      <c r="H111" s="99">
        <f>IFERROR(IFERROR(VLOOKUP(A111,'STOK TRAYEMAN'!C:H,6,0),VLOOKUP(A111,'KATEGORI TRAYEMAN'!A:C,3,0)),0)</f>
        <v>0</v>
      </c>
      <c r="I111" s="8">
        <f>IFERROR(VLOOKUP(A111,'KATEGORI TRAYEMAN'!A:D,4,0),0)</f>
        <v>0</v>
      </c>
      <c r="J111" s="8" t="str">
        <f>IFERROR(VLOOKUP(A111,'NOSTOK PACUL'!A:C,3,0),IFERROR(IF(VLOOKUP(A111,'STOK PACUL'!A:B,2,0)="NOSTOK","E",VLOOKUP(A111,'KATEGORI PACUL'!A:B,2,0)),"E"))</f>
        <v>B</v>
      </c>
      <c r="K111" s="8" t="str">
        <f>IFERROR(VLOOKUP(A111,'NOSTOK PESALAKAN'!A:C,3,0),IFERROR(IF(VLOOKUP(A111,'STOK PESALAKAN'!A:B,2,0)="NOSTOK","E",VLOOKUP(A111,'KATEGORI PESALAKAN'!A:B,2,0)),"E"))</f>
        <v>E</v>
      </c>
      <c r="L111" s="8" t="str">
        <f>IFERROR(VLOOKUP(A111,'NOSTOK CIKDITIRO'!A:C,3,0),IFERROR(IF(VLOOKUP(A111,'STOK CIKDITIRO'!A:B,2,0)="NOSTOK","E",VLOOKUP(A111,'KATEGORI CIKDITIRO'!A:B,2,0)),"E"))</f>
        <v>E</v>
      </c>
      <c r="M111" s="8" t="str">
        <f>IFERROR(VLOOKUP(A111,'NOSTOK TRAYEMAN'!A:C,3,0),IFERROR(IF(VLOOKUP(A111,'STOK TRAYEMAN'!A:B,2,0)="NOSTOK","E",VLOOKUP(A111,'KATEGORI TRAYEMAN'!A:B,2,0)),"E"))</f>
        <v>E</v>
      </c>
      <c r="N111" s="8" t="str">
        <f>IFERROR(VLOOKUP(A111,FR_HITUNG_MINMAX!A:B,2,0),0)</f>
        <v>DISC PAD Y.MIO M3 ORI</v>
      </c>
      <c r="O111" s="8" t="str">
        <f>IFERROR(VLOOKUP(A111,FR_HITUNG_MINMAX!A:D,4,0),0)</f>
        <v>ORISIN</v>
      </c>
      <c r="P111" s="8">
        <f>IFERROR(VLOOKUP(A111,FR_HITUNG_MINMAX!A:G,7,0),1)</f>
        <v>1</v>
      </c>
      <c r="Q111" s="11" t="str">
        <f>IFERROR(VLOOKUP(A111,FR_HITUNG_MINMAX!A:J,10,0),1)</f>
        <v>1</v>
      </c>
      <c r="R111" s="8">
        <f>IFERROR(VLOOKUP(A111,FR_HITUNG_MINMAX!A:K,11,0),1)</f>
        <v>1</v>
      </c>
      <c r="S111" s="12">
        <f>IFERROR(VLOOKUP(A111,FR_HITUNG_MINMAX!A:F,6,0),0)</f>
        <v>54000</v>
      </c>
      <c r="T111" s="8">
        <f t="shared" si="65"/>
        <v>-4</v>
      </c>
      <c r="U111" s="8">
        <f t="shared" si="40"/>
        <v>1</v>
      </c>
      <c r="V111" s="8">
        <f t="shared" si="41"/>
        <v>2</v>
      </c>
      <c r="W111" s="8">
        <f t="shared" si="66"/>
        <v>0</v>
      </c>
      <c r="X111" s="8">
        <f t="shared" si="67"/>
        <v>0</v>
      </c>
      <c r="Y111" s="16"/>
      <c r="Z111" s="15">
        <f t="shared" si="42"/>
        <v>0</v>
      </c>
      <c r="AA111" s="8">
        <f t="shared" si="68"/>
        <v>1</v>
      </c>
      <c r="AB111" s="16"/>
      <c r="AC111" s="15">
        <f t="shared" si="43"/>
        <v>0</v>
      </c>
      <c r="AD111" s="8">
        <f t="shared" si="44"/>
        <v>0</v>
      </c>
      <c r="AE111" s="16"/>
      <c r="AF111" s="15">
        <f t="shared" si="45"/>
        <v>0</v>
      </c>
      <c r="AG111" s="15">
        <f t="shared" si="69"/>
        <v>0</v>
      </c>
      <c r="AH111" s="16"/>
      <c r="AI111" s="15">
        <f t="shared" si="70"/>
        <v>0</v>
      </c>
      <c r="AJ111" s="8">
        <f t="shared" si="71"/>
        <v>5</v>
      </c>
      <c r="AK111" s="8">
        <f t="shared" si="46"/>
        <v>0</v>
      </c>
      <c r="AL111" s="8">
        <f t="shared" si="47"/>
        <v>0</v>
      </c>
      <c r="AM111" s="8">
        <f t="shared" si="72"/>
        <v>0</v>
      </c>
      <c r="AN111" s="8">
        <f t="shared" si="73"/>
        <v>5</v>
      </c>
      <c r="AO111" s="8">
        <f>IFERROR(VLOOKUP(A111,PERSAMAAN!B:D,3,0),AN111)</f>
        <v>5</v>
      </c>
      <c r="AP111" s="1">
        <v>0</v>
      </c>
      <c r="AQ111" s="8">
        <f t="shared" si="48"/>
        <v>0</v>
      </c>
      <c r="AR111" s="8" t="str">
        <f>IF(AQ111=0,"-",VLOOKUP(A111,FR_HITUNG_MINMAX!A:H,8,0))</f>
        <v>-</v>
      </c>
      <c r="AS111" s="1"/>
      <c r="AT111" s="8" t="str">
        <f t="shared" si="49"/>
        <v>-</v>
      </c>
      <c r="AU111" s="12">
        <f t="shared" si="50"/>
        <v>0</v>
      </c>
      <c r="AV111" s="12">
        <f t="shared" si="51"/>
        <v>0</v>
      </c>
      <c r="AW111" s="8">
        <f t="shared" si="74"/>
        <v>3</v>
      </c>
      <c r="AX111" s="1"/>
      <c r="AY111" s="8">
        <f t="shared" si="52"/>
        <v>3</v>
      </c>
      <c r="AZ111" s="8" t="str">
        <f>IF(AY111=0,"-",VLOOKUP(A111,FR_HITUNG_MINMAX!A:I,9,0))</f>
        <v/>
      </c>
      <c r="BB111" s="8" t="str">
        <f t="shared" si="53"/>
        <v/>
      </c>
      <c r="BC111" s="12">
        <f t="shared" si="54"/>
        <v>162000</v>
      </c>
      <c r="BD111" s="12">
        <f t="shared" si="55"/>
        <v>21965380</v>
      </c>
      <c r="BE111" s="16"/>
      <c r="BF111" s="8">
        <f>SUMIF('REALISASI ORDER'!C:C,A111,'REALISASI ORDER'!E:E)</f>
        <v>0</v>
      </c>
      <c r="BG111" s="8">
        <f t="shared" si="75"/>
        <v>0</v>
      </c>
      <c r="BH111" s="8">
        <f t="shared" si="56"/>
        <v>1</v>
      </c>
      <c r="BI111" s="8">
        <f t="shared" si="57"/>
        <v>2</v>
      </c>
      <c r="BJ111" s="8">
        <f t="shared" si="76"/>
        <v>0</v>
      </c>
      <c r="BK111" s="33">
        <f t="shared" si="77"/>
        <v>1</v>
      </c>
      <c r="BL111" s="33">
        <f t="shared" si="58"/>
        <v>0</v>
      </c>
      <c r="BM111" s="33">
        <f t="shared" si="59"/>
        <v>0</v>
      </c>
      <c r="BN111" s="33">
        <f t="shared" si="78"/>
        <v>0</v>
      </c>
      <c r="BO111" s="8">
        <f t="shared" si="60"/>
        <v>0</v>
      </c>
      <c r="BP111" s="8">
        <f t="shared" si="61"/>
        <v>0</v>
      </c>
      <c r="BQ111" s="8">
        <f t="shared" si="62"/>
        <v>0</v>
      </c>
      <c r="BR111" s="8">
        <f>IFERROR(ROUNDDOWN(BF111*BN111/(BK111+BL111+BM111+BN),0),0)</f>
        <v>0</v>
      </c>
      <c r="BS111" s="8" t="str">
        <f t="shared" si="63"/>
        <v>2BM-F5805-00</v>
      </c>
      <c r="BT111" s="8">
        <f>SUMIF(FR_HITUNG_MINMAX!A:A,ORDER!A111,FR_HITUNG_MINMAX!AS:AS)</f>
        <v>1</v>
      </c>
      <c r="BU111" s="8">
        <f t="shared" si="79"/>
        <v>0</v>
      </c>
      <c r="BV111" s="8" t="str">
        <f t="shared" si="64"/>
        <v>-</v>
      </c>
      <c r="BW111" s="8" t="str">
        <f>VLOOKUP(A111,'STOK PESALAKAN'!A:F,6,0)</f>
        <v/>
      </c>
    </row>
    <row r="112" spans="1:76" ht="15" customHeight="1">
      <c r="A112" s="41" t="s">
        <v>1769</v>
      </c>
      <c r="B112" s="99">
        <f>IFERROR(IFERROR(VLOOKUP(A112,'STOK PACUL'!C:H,6,0),VLOOKUP(A112,'KATEGORI PACUL'!A:C,3,0)),0)</f>
        <v>0</v>
      </c>
      <c r="C112" s="8">
        <f>IFERROR(VLOOKUP(A112,'KATEGORI PACUL'!A:D,4,0),0)</f>
        <v>0</v>
      </c>
      <c r="D112" s="99">
        <f>IFERROR(IFERROR(VLOOKUP(A112,'STOK PESALAKAN'!C:H,6,0),VLOOKUP(A112,'KATEGORI PESALAKAN'!A:C,3,0)),0)</f>
        <v>0</v>
      </c>
      <c r="E112" s="8">
        <f>IFERROR(VLOOKUP(A112,'KATEGORI PESALAKAN'!A:D,4,0),0)</f>
        <v>0</v>
      </c>
      <c r="F112" s="99">
        <f>IFERROR(IFERROR(VLOOKUP(A112,'STOK CIKDITIRO'!C:H,6,0),VLOOKUP(A112,'KATEGORI CIKDITIRO'!A:C,3,0)),0)</f>
        <v>0</v>
      </c>
      <c r="G112" s="8">
        <f>IFERROR(VLOOKUP(A112,'KATEGORI CIKDITIRO'!A:D,4,0),0)</f>
        <v>0</v>
      </c>
      <c r="H112" s="99">
        <f>IFERROR(IFERROR(VLOOKUP(A112,'STOK TRAYEMAN'!C:H,6,0),VLOOKUP(A112,'KATEGORI TRAYEMAN'!A:C,3,0)),0)</f>
        <v>0</v>
      </c>
      <c r="I112" s="8">
        <f>IFERROR(VLOOKUP(A112,'KATEGORI TRAYEMAN'!A:D,4,0),0)</f>
        <v>0</v>
      </c>
      <c r="J112" s="8" t="str">
        <f>IFERROR(VLOOKUP(A112,'NOSTOK PACUL'!A:C,3,0),IFERROR(IF(VLOOKUP(A112,'STOK PACUL'!A:B,2,0)="NOSTOK","E",VLOOKUP(A112,'KATEGORI PACUL'!A:B,2,0)),"E"))</f>
        <v>E</v>
      </c>
      <c r="K112" s="8" t="str">
        <f>IFERROR(VLOOKUP(A112,'NOSTOK PESALAKAN'!A:C,3,0),IFERROR(IF(VLOOKUP(A112,'STOK PESALAKAN'!A:B,2,0)="NOSTOK","E",VLOOKUP(A112,'KATEGORI PESALAKAN'!A:B,2,0)),"E"))</f>
        <v>E</v>
      </c>
      <c r="L112" s="8" t="str">
        <f>IFERROR(VLOOKUP(A112,'NOSTOK CIKDITIRO'!A:C,3,0),IFERROR(IF(VLOOKUP(A112,'STOK CIKDITIRO'!A:B,2,0)="NOSTOK","E",VLOOKUP(A112,'KATEGORI CIKDITIRO'!A:B,2,0)),"E"))</f>
        <v>E</v>
      </c>
      <c r="M112" s="8" t="str">
        <f>IFERROR(VLOOKUP(A112,'NOSTOK TRAYEMAN'!A:C,3,0),IFERROR(IF(VLOOKUP(A112,'STOK TRAYEMAN'!A:B,2,0)="NOSTOK","E",VLOOKUP(A112,'KATEGORI TRAYEMAN'!A:B,2,0)),"E"))</f>
        <v>E</v>
      </c>
      <c r="N112" s="8" t="str">
        <f>IFERROR(VLOOKUP(A112,FR_HITUNG_MINMAX!A:B,2,0),0)</f>
        <v>PERPAK HEAD Y.NMAX ORI</v>
      </c>
      <c r="O112" s="8" t="str">
        <f>IFERROR(VLOOKUP(A112,FR_HITUNG_MINMAX!A:D,4,0),0)</f>
        <v>ORISIN</v>
      </c>
      <c r="P112" s="8">
        <f>IFERROR(VLOOKUP(A112,FR_HITUNG_MINMAX!A:G,7,0),1)</f>
        <v>1</v>
      </c>
      <c r="Q112" s="11">
        <f>IFERROR(VLOOKUP(A112,FR_HITUNG_MINMAX!A:J,10,0),1)</f>
        <v>1</v>
      </c>
      <c r="R112" s="8">
        <f>IFERROR(VLOOKUP(A112,FR_HITUNG_MINMAX!A:K,11,0),1)</f>
        <v>1</v>
      </c>
      <c r="S112" s="12">
        <f>IFERROR(VLOOKUP(A112,FR_HITUNG_MINMAX!A:F,6,0),0)</f>
        <v>29500</v>
      </c>
      <c r="T112" s="8">
        <f t="shared" si="65"/>
        <v>0</v>
      </c>
      <c r="U112" s="8">
        <f t="shared" si="40"/>
        <v>0</v>
      </c>
      <c r="V112" s="8">
        <f t="shared" si="41"/>
        <v>0</v>
      </c>
      <c r="W112" s="8">
        <f t="shared" si="66"/>
        <v>0</v>
      </c>
      <c r="X112" s="8">
        <f t="shared" si="67"/>
        <v>0</v>
      </c>
      <c r="Y112" s="16"/>
      <c r="Z112" s="15">
        <f t="shared" si="42"/>
        <v>0</v>
      </c>
      <c r="AA112" s="8">
        <f t="shared" si="68"/>
        <v>0</v>
      </c>
      <c r="AB112" s="16"/>
      <c r="AC112" s="15">
        <f t="shared" si="43"/>
        <v>0</v>
      </c>
      <c r="AD112" s="8">
        <f t="shared" si="44"/>
        <v>0</v>
      </c>
      <c r="AE112" s="16"/>
      <c r="AF112" s="15">
        <f t="shared" si="45"/>
        <v>0</v>
      </c>
      <c r="AG112" s="15">
        <f t="shared" si="69"/>
        <v>0</v>
      </c>
      <c r="AH112" s="16"/>
      <c r="AI112" s="15">
        <f t="shared" si="70"/>
        <v>0</v>
      </c>
      <c r="AJ112" s="8">
        <f t="shared" si="71"/>
        <v>0</v>
      </c>
      <c r="AK112" s="8">
        <f t="shared" si="46"/>
        <v>0</v>
      </c>
      <c r="AL112" s="8">
        <f t="shared" si="47"/>
        <v>0</v>
      </c>
      <c r="AM112" s="8">
        <f t="shared" si="72"/>
        <v>0</v>
      </c>
      <c r="AN112" s="8">
        <f t="shared" si="73"/>
        <v>0</v>
      </c>
      <c r="AO112" s="8">
        <f>IFERROR(VLOOKUP(A112,PERSAMAAN!B:D,3,0),AN112)</f>
        <v>0</v>
      </c>
      <c r="AP112" s="1"/>
      <c r="AQ112" s="8">
        <f t="shared" si="48"/>
        <v>0</v>
      </c>
      <c r="AR112" s="8" t="str">
        <f>IF(AQ112=0,"-",VLOOKUP(A112,FR_HITUNG_MINMAX!A:H,8,0))</f>
        <v>-</v>
      </c>
      <c r="AS112" s="1"/>
      <c r="AT112" s="8" t="str">
        <f t="shared" si="49"/>
        <v>-</v>
      </c>
      <c r="AU112" s="12">
        <f t="shared" si="50"/>
        <v>0</v>
      </c>
      <c r="AV112" s="12">
        <f t="shared" si="51"/>
        <v>0</v>
      </c>
      <c r="AW112" s="8">
        <f t="shared" si="74"/>
        <v>0</v>
      </c>
      <c r="AX112" s="1"/>
      <c r="AY112" s="8">
        <f t="shared" si="52"/>
        <v>0</v>
      </c>
      <c r="AZ112" s="8" t="str">
        <f>IF(AY112=0,"-",VLOOKUP(A112,FR_HITUNG_MINMAX!A:I,9,0))</f>
        <v>-</v>
      </c>
      <c r="BB112" s="8" t="str">
        <f t="shared" si="53"/>
        <v>-</v>
      </c>
      <c r="BC112" s="12">
        <f t="shared" si="54"/>
        <v>0</v>
      </c>
      <c r="BD112" s="12">
        <f t="shared" si="55"/>
        <v>0</v>
      </c>
      <c r="BE112" s="16"/>
      <c r="BF112" s="8">
        <f>SUMIF('REALISASI ORDER'!C:C,A112,'REALISASI ORDER'!E:E)</f>
        <v>0</v>
      </c>
      <c r="BG112" s="8">
        <f t="shared" si="75"/>
        <v>0</v>
      </c>
      <c r="BH112" s="8">
        <f t="shared" si="56"/>
        <v>0</v>
      </c>
      <c r="BI112" s="8">
        <f t="shared" si="57"/>
        <v>0</v>
      </c>
      <c r="BJ112" s="8">
        <f t="shared" si="76"/>
        <v>0</v>
      </c>
      <c r="BK112" s="33">
        <f t="shared" si="77"/>
        <v>0</v>
      </c>
      <c r="BL112" s="33">
        <f t="shared" si="58"/>
        <v>0</v>
      </c>
      <c r="BM112" s="33">
        <f t="shared" si="59"/>
        <v>0</v>
      </c>
      <c r="BN112" s="33">
        <f t="shared" si="78"/>
        <v>0</v>
      </c>
      <c r="BO112" s="8">
        <f t="shared" si="60"/>
        <v>0</v>
      </c>
      <c r="BP112" s="8">
        <f t="shared" si="61"/>
        <v>0</v>
      </c>
      <c r="BQ112" s="8">
        <f t="shared" si="62"/>
        <v>0</v>
      </c>
      <c r="BR112" s="8">
        <f>IFERROR(ROUNDDOWN(BF112*BN112/(BK112+BL112+BM112+BN),0),0)</f>
        <v>0</v>
      </c>
      <c r="BS112" s="8" t="str">
        <f t="shared" si="63"/>
        <v>2DP-E1181-00</v>
      </c>
      <c r="BT112" s="8">
        <f>SUMIF(FR_HITUNG_MINMAX!A:A,ORDER!A112,FR_HITUNG_MINMAX!AS:AS)</f>
        <v>0</v>
      </c>
      <c r="BU112" s="8">
        <f t="shared" si="79"/>
        <v>0</v>
      </c>
      <c r="BV112" s="8" t="str">
        <f t="shared" si="64"/>
        <v>-</v>
      </c>
      <c r="BW112" s="8" t="str">
        <f>VLOOKUP(A112,'STOK PESALAKAN'!A:F,6,0)</f>
        <v/>
      </c>
    </row>
    <row r="113" spans="1:75" ht="15" customHeight="1">
      <c r="A113" s="41" t="s">
        <v>255</v>
      </c>
      <c r="B113" s="99">
        <f>IFERROR(IFERROR(VLOOKUP(A113,'STOK PACUL'!C:H,6,0),VLOOKUP(A113,'KATEGORI PACUL'!A:C,3,0)),0)</f>
        <v>2</v>
      </c>
      <c r="C113" s="8">
        <f>IFERROR(VLOOKUP(A113,'KATEGORI PACUL'!A:D,4,0),0)</f>
        <v>2</v>
      </c>
      <c r="D113" s="99">
        <f>IFERROR(IFERROR(VLOOKUP(A113,'STOK PESALAKAN'!C:H,6,0),VLOOKUP(A113,'KATEGORI PESALAKAN'!A:C,3,0)),0)</f>
        <v>5</v>
      </c>
      <c r="E113" s="8">
        <f>IFERROR(VLOOKUP(A113,'KATEGORI PESALAKAN'!A:D,4,0),0)</f>
        <v>2</v>
      </c>
      <c r="F113" s="99">
        <f>IFERROR(IFERROR(VLOOKUP(A113,'STOK CIKDITIRO'!C:H,6,0),VLOOKUP(A113,'KATEGORI CIKDITIRO'!A:C,3,0)),0)</f>
        <v>4</v>
      </c>
      <c r="G113" s="8">
        <f>IFERROR(VLOOKUP(A113,'KATEGORI CIKDITIRO'!A:D,4,0),0)</f>
        <v>4</v>
      </c>
      <c r="H113" s="99">
        <f>IFERROR(IFERROR(VLOOKUP(A113,'STOK TRAYEMAN'!C:H,6,0),VLOOKUP(A113,'KATEGORI TRAYEMAN'!A:C,3,0)),0)</f>
        <v>0</v>
      </c>
      <c r="I113" s="8">
        <f>IFERROR(VLOOKUP(A113,'KATEGORI TRAYEMAN'!A:D,4,0),0)</f>
        <v>2</v>
      </c>
      <c r="J113" s="8" t="str">
        <f>IFERROR(VLOOKUP(A113,'NOSTOK PACUL'!A:C,3,0),IFERROR(IF(VLOOKUP(A113,'STOK PACUL'!A:B,2,0)="NOSTOK","E",VLOOKUP(A113,'KATEGORI PACUL'!A:B,2,0)),"E"))</f>
        <v>D</v>
      </c>
      <c r="K113" s="8" t="str">
        <f>IFERROR(VLOOKUP(A113,'NOSTOK PESALAKAN'!A:C,3,0),IFERROR(IF(VLOOKUP(A113,'STOK PESALAKAN'!A:B,2,0)="NOSTOK","E",VLOOKUP(A113,'KATEGORI PESALAKAN'!A:B,2,0)),"E"))</f>
        <v>D</v>
      </c>
      <c r="L113" s="8" t="str">
        <f>IFERROR(VLOOKUP(A113,'NOSTOK CIKDITIRO'!A:C,3,0),IFERROR(IF(VLOOKUP(A113,'STOK CIKDITIRO'!A:B,2,0)="NOSTOK","E",VLOOKUP(A113,'KATEGORI CIKDITIRO'!A:B,2,0)),"E"))</f>
        <v>B</v>
      </c>
      <c r="M113" s="8" t="str">
        <f>IFERROR(VLOOKUP(A113,'NOSTOK TRAYEMAN'!A:C,3,0),IFERROR(IF(VLOOKUP(A113,'STOK TRAYEMAN'!A:B,2,0)="NOSTOK","E",VLOOKUP(A113,'KATEGORI TRAYEMAN'!A:B,2,0)),"E"))</f>
        <v>D</v>
      </c>
      <c r="N113" s="8" t="str">
        <f>IFERROR(VLOOKUP(A113,FR_HITUNG_MINMAX!A:B,2,0),0)</f>
        <v>SEAL PULLY / SIL PULLY Y.NMAX ORI</v>
      </c>
      <c r="O113" s="8" t="str">
        <f>IFERROR(VLOOKUP(A113,FR_HITUNG_MINMAX!A:D,4,0),0)</f>
        <v>ORISIN</v>
      </c>
      <c r="P113" s="8">
        <f>IFERROR(VLOOKUP(A113,FR_HITUNG_MINMAX!A:G,7,0),1)</f>
        <v>1</v>
      </c>
      <c r="Q113" s="11">
        <f>IFERROR(VLOOKUP(A113,FR_HITUNG_MINMAX!A:J,10,0),1)</f>
        <v>1</v>
      </c>
      <c r="R113" s="8">
        <f>IFERROR(VLOOKUP(A113,FR_HITUNG_MINMAX!A:K,11,0),1)</f>
        <v>1</v>
      </c>
      <c r="S113" s="12">
        <f>IFERROR(VLOOKUP(A113,FR_HITUNG_MINMAX!A:F,6,0),0)</f>
        <v>12500</v>
      </c>
      <c r="T113" s="8">
        <f t="shared" si="65"/>
        <v>0</v>
      </c>
      <c r="U113" s="8">
        <f t="shared" si="40"/>
        <v>3</v>
      </c>
      <c r="V113" s="8">
        <f t="shared" si="41"/>
        <v>0</v>
      </c>
      <c r="W113" s="8">
        <f t="shared" si="66"/>
        <v>-2</v>
      </c>
      <c r="X113" s="8">
        <f t="shared" si="67"/>
        <v>0</v>
      </c>
      <c r="Y113" s="16"/>
      <c r="Z113" s="15">
        <f t="shared" si="42"/>
        <v>0</v>
      </c>
      <c r="AA113" s="8">
        <f t="shared" si="68"/>
        <v>0</v>
      </c>
      <c r="AB113" s="16"/>
      <c r="AC113" s="15">
        <f t="shared" si="43"/>
        <v>0</v>
      </c>
      <c r="AD113" s="8">
        <f t="shared" si="44"/>
        <v>0</v>
      </c>
      <c r="AE113" s="16"/>
      <c r="AF113" s="15">
        <f t="shared" si="45"/>
        <v>0</v>
      </c>
      <c r="AG113" s="15">
        <f t="shared" si="69"/>
        <v>0</v>
      </c>
      <c r="AH113" s="16"/>
      <c r="AI113" s="15">
        <f t="shared" si="70"/>
        <v>0</v>
      </c>
      <c r="AJ113" s="8">
        <f t="shared" si="71"/>
        <v>0</v>
      </c>
      <c r="AK113" s="8">
        <f t="shared" si="46"/>
        <v>0</v>
      </c>
      <c r="AL113" s="8">
        <f t="shared" si="47"/>
        <v>0</v>
      </c>
      <c r="AM113" s="8">
        <f t="shared" si="72"/>
        <v>1</v>
      </c>
      <c r="AN113" s="8">
        <f t="shared" si="73"/>
        <v>1</v>
      </c>
      <c r="AO113" s="8">
        <f>IFERROR(VLOOKUP(A113,PERSAMAAN!B:D,3,0),AN113)</f>
        <v>1</v>
      </c>
      <c r="AP113" s="1">
        <v>0</v>
      </c>
      <c r="AQ113" s="8">
        <f t="shared" si="48"/>
        <v>0</v>
      </c>
      <c r="AR113" s="8" t="str">
        <f>IF(AQ113=0,"-",VLOOKUP(A113,FR_HITUNG_MINMAX!A:H,8,0))</f>
        <v>-</v>
      </c>
      <c r="AS113" s="1"/>
      <c r="AT113" s="8" t="str">
        <f t="shared" si="49"/>
        <v>-</v>
      </c>
      <c r="AU113" s="12">
        <f t="shared" si="50"/>
        <v>0</v>
      </c>
      <c r="AV113" s="12">
        <f t="shared" si="51"/>
        <v>0</v>
      </c>
      <c r="AW113" s="8">
        <f t="shared" si="74"/>
        <v>4</v>
      </c>
      <c r="AX113" s="1"/>
      <c r="AY113" s="8">
        <f t="shared" si="52"/>
        <v>4</v>
      </c>
      <c r="AZ113" s="8" t="str">
        <f>IF(AY113=0,"-",VLOOKUP(A113,FR_HITUNG_MINMAX!A:I,9,0))</f>
        <v/>
      </c>
      <c r="BB113" s="8" t="str">
        <f t="shared" si="53"/>
        <v/>
      </c>
      <c r="BC113" s="12">
        <f t="shared" si="54"/>
        <v>50000</v>
      </c>
      <c r="BD113" s="12">
        <f t="shared" si="55"/>
        <v>21965380</v>
      </c>
      <c r="BE113" s="16"/>
      <c r="BF113" s="8">
        <f>SUMIF('REALISASI ORDER'!C:C,A113,'REALISASI ORDER'!E:E)</f>
        <v>0</v>
      </c>
      <c r="BG113" s="8">
        <f t="shared" si="75"/>
        <v>2</v>
      </c>
      <c r="BH113" s="8">
        <f t="shared" si="56"/>
        <v>5</v>
      </c>
      <c r="BI113" s="8">
        <f t="shared" si="57"/>
        <v>4</v>
      </c>
      <c r="BJ113" s="8">
        <f t="shared" si="76"/>
        <v>0</v>
      </c>
      <c r="BK113" s="33">
        <f t="shared" si="77"/>
        <v>0</v>
      </c>
      <c r="BL113" s="33">
        <f t="shared" si="58"/>
        <v>0</v>
      </c>
      <c r="BM113" s="33">
        <f t="shared" si="59"/>
        <v>0</v>
      </c>
      <c r="BN113" s="33">
        <f t="shared" si="78"/>
        <v>2</v>
      </c>
      <c r="BO113" s="8">
        <f t="shared" si="60"/>
        <v>0</v>
      </c>
      <c r="BP113" s="8">
        <f t="shared" si="61"/>
        <v>0</v>
      </c>
      <c r="BQ113" s="8">
        <f t="shared" si="62"/>
        <v>0</v>
      </c>
      <c r="BR113" s="8">
        <f>IFERROR(ROUNDDOWN(BF113*BN113/(BK113+BL113+BM113+BN),0),0)</f>
        <v>0</v>
      </c>
      <c r="BS113" s="8" t="str">
        <f t="shared" si="63"/>
        <v>2DP-E7465-00</v>
      </c>
      <c r="BT113" s="8">
        <f>SUMIF(FR_HITUNG_MINMAX!A:A,ORDER!A113,FR_HITUNG_MINMAX!AS:AS)</f>
        <v>5</v>
      </c>
      <c r="BU113" s="8">
        <f t="shared" si="79"/>
        <v>0</v>
      </c>
      <c r="BV113" s="8" t="str">
        <f t="shared" si="64"/>
        <v>-</v>
      </c>
      <c r="BW113" s="8" t="str">
        <f>VLOOKUP(A113,'STOK PESALAKAN'!A:F,6,0)</f>
        <v/>
      </c>
    </row>
    <row r="114" spans="1:75" ht="15" customHeight="1">
      <c r="A114" s="41" t="s">
        <v>256</v>
      </c>
      <c r="B114" s="99">
        <f>IFERROR(IFERROR(VLOOKUP(A114,'STOK PACUL'!C:H,6,0),VLOOKUP(A114,'KATEGORI PACUL'!A:C,3,0)),0)</f>
        <v>2</v>
      </c>
      <c r="C114" s="8">
        <f>IFERROR(VLOOKUP(A114,'KATEGORI PACUL'!A:D,4,0),0)</f>
        <v>2</v>
      </c>
      <c r="D114" s="99">
        <f>IFERROR(IFERROR(VLOOKUP(A114,'STOK PESALAKAN'!C:H,6,0),VLOOKUP(A114,'KATEGORI PESALAKAN'!A:C,3,0)),0)</f>
        <v>5</v>
      </c>
      <c r="E114" s="8">
        <f>IFERROR(VLOOKUP(A114,'KATEGORI PESALAKAN'!A:D,4,0),0)</f>
        <v>2</v>
      </c>
      <c r="F114" s="99">
        <f>IFERROR(IFERROR(VLOOKUP(A114,'STOK CIKDITIRO'!C:H,6,0),VLOOKUP(A114,'KATEGORI CIKDITIRO'!A:C,3,0)),0)</f>
        <v>6</v>
      </c>
      <c r="G114" s="8">
        <f>IFERROR(VLOOKUP(A114,'KATEGORI CIKDITIRO'!A:D,4,0),0)</f>
        <v>4</v>
      </c>
      <c r="H114" s="99">
        <f>IFERROR(IFERROR(VLOOKUP(A114,'STOK TRAYEMAN'!C:H,6,0),VLOOKUP(A114,'KATEGORI TRAYEMAN'!A:C,3,0)),0)</f>
        <v>0</v>
      </c>
      <c r="I114" s="8">
        <f>IFERROR(VLOOKUP(A114,'KATEGORI TRAYEMAN'!A:D,4,0),0)</f>
        <v>2</v>
      </c>
      <c r="J114" s="8" t="str">
        <f>IFERROR(VLOOKUP(A114,'NOSTOK PACUL'!A:C,3,0),IFERROR(IF(VLOOKUP(A114,'STOK PACUL'!A:B,2,0)="NOSTOK","E",VLOOKUP(A114,'KATEGORI PACUL'!A:B,2,0)),"E"))</f>
        <v>D</v>
      </c>
      <c r="K114" s="8" t="str">
        <f>IFERROR(VLOOKUP(A114,'NOSTOK PESALAKAN'!A:C,3,0),IFERROR(IF(VLOOKUP(A114,'STOK PESALAKAN'!A:B,2,0)="NOSTOK","E",VLOOKUP(A114,'KATEGORI PESALAKAN'!A:B,2,0)),"E"))</f>
        <v>D</v>
      </c>
      <c r="L114" s="8" t="str">
        <f>IFERROR(VLOOKUP(A114,'NOSTOK CIKDITIRO'!A:C,3,0),IFERROR(IF(VLOOKUP(A114,'STOK CIKDITIRO'!A:B,2,0)="NOSTOK","E",VLOOKUP(A114,'KATEGORI CIKDITIRO'!A:B,2,0)),"E"))</f>
        <v>C</v>
      </c>
      <c r="M114" s="8" t="str">
        <f>IFERROR(VLOOKUP(A114,'NOSTOK TRAYEMAN'!A:C,3,0),IFERROR(IF(VLOOKUP(A114,'STOK TRAYEMAN'!A:B,2,0)="NOSTOK","E",VLOOKUP(A114,'KATEGORI TRAYEMAN'!A:B,2,0)),"E"))</f>
        <v>D</v>
      </c>
      <c r="N114" s="8" t="str">
        <f>IFERROR(VLOOKUP(A114,FR_HITUNG_MINMAX!A:B,2,0),0)</f>
        <v>ORING PULLY Y.NMAX ORI</v>
      </c>
      <c r="O114" s="8" t="str">
        <f>IFERROR(VLOOKUP(A114,FR_HITUNG_MINMAX!A:D,4,0),0)</f>
        <v>ORISIN</v>
      </c>
      <c r="P114" s="8">
        <f>IFERROR(VLOOKUP(A114,FR_HITUNG_MINMAX!A:G,7,0),1)</f>
        <v>1</v>
      </c>
      <c r="Q114" s="11">
        <f>IFERROR(VLOOKUP(A114,FR_HITUNG_MINMAX!A:J,10,0),1)</f>
        <v>1</v>
      </c>
      <c r="R114" s="8">
        <f>IFERROR(VLOOKUP(A114,FR_HITUNG_MINMAX!A:K,11,0),1)</f>
        <v>1</v>
      </c>
      <c r="S114" s="12">
        <f>IFERROR(VLOOKUP(A114,FR_HITUNG_MINMAX!A:F,6,0),0)</f>
        <v>15000</v>
      </c>
      <c r="T114" s="8">
        <f t="shared" si="65"/>
        <v>0</v>
      </c>
      <c r="U114" s="8">
        <f t="shared" si="40"/>
        <v>3</v>
      </c>
      <c r="V114" s="8">
        <f t="shared" si="41"/>
        <v>2</v>
      </c>
      <c r="W114" s="8">
        <f t="shared" si="66"/>
        <v>-2</v>
      </c>
      <c r="X114" s="8">
        <f t="shared" si="67"/>
        <v>0</v>
      </c>
      <c r="Y114" s="16"/>
      <c r="Z114" s="15">
        <f t="shared" si="42"/>
        <v>0</v>
      </c>
      <c r="AA114" s="8">
        <f t="shared" si="68"/>
        <v>0</v>
      </c>
      <c r="AB114" s="16"/>
      <c r="AC114" s="15">
        <f t="shared" si="43"/>
        <v>0</v>
      </c>
      <c r="AD114" s="8">
        <f t="shared" si="44"/>
        <v>0</v>
      </c>
      <c r="AE114" s="16"/>
      <c r="AF114" s="15">
        <f t="shared" si="45"/>
        <v>0</v>
      </c>
      <c r="AG114" s="15">
        <f t="shared" si="69"/>
        <v>0</v>
      </c>
      <c r="AH114" s="16"/>
      <c r="AI114" s="15">
        <f t="shared" si="70"/>
        <v>0</v>
      </c>
      <c r="AJ114" s="8">
        <f t="shared" si="71"/>
        <v>2</v>
      </c>
      <c r="AK114" s="8">
        <f t="shared" si="46"/>
        <v>0</v>
      </c>
      <c r="AL114" s="8">
        <f t="shared" si="47"/>
        <v>0</v>
      </c>
      <c r="AM114" s="8">
        <f t="shared" si="72"/>
        <v>1</v>
      </c>
      <c r="AN114" s="8">
        <f t="shared" si="73"/>
        <v>3</v>
      </c>
      <c r="AO114" s="8">
        <f>IFERROR(VLOOKUP(A114,PERSAMAAN!B:D,3,0),AN114)</f>
        <v>3</v>
      </c>
      <c r="AP114" s="1">
        <v>0</v>
      </c>
      <c r="AQ114" s="8">
        <f t="shared" si="48"/>
        <v>0</v>
      </c>
      <c r="AR114" s="8" t="str">
        <f>IF(AQ114=0,"-",VLOOKUP(A114,FR_HITUNG_MINMAX!A:H,8,0))</f>
        <v>-</v>
      </c>
      <c r="AS114" s="1"/>
      <c r="AT114" s="8" t="str">
        <f t="shared" si="49"/>
        <v>-</v>
      </c>
      <c r="AU114" s="12">
        <f t="shared" si="50"/>
        <v>0</v>
      </c>
      <c r="AV114" s="12">
        <f t="shared" si="51"/>
        <v>0</v>
      </c>
      <c r="AW114" s="8">
        <f t="shared" si="74"/>
        <v>2</v>
      </c>
      <c r="AX114" s="1"/>
      <c r="AY114" s="8">
        <f t="shared" si="52"/>
        <v>2</v>
      </c>
      <c r="AZ114" s="8" t="str">
        <f>IF(AY114=0,"-",VLOOKUP(A114,FR_HITUNG_MINMAX!A:I,9,0))</f>
        <v/>
      </c>
      <c r="BB114" s="8" t="str">
        <f t="shared" si="53"/>
        <v/>
      </c>
      <c r="BC114" s="12">
        <f t="shared" si="54"/>
        <v>30000</v>
      </c>
      <c r="BD114" s="12">
        <f t="shared" si="55"/>
        <v>21965380</v>
      </c>
      <c r="BE114" s="16"/>
      <c r="BF114" s="8">
        <f>SUMIF('REALISASI ORDER'!C:C,A114,'REALISASI ORDER'!E:E)</f>
        <v>0</v>
      </c>
      <c r="BG114" s="8">
        <f t="shared" si="75"/>
        <v>2</v>
      </c>
      <c r="BH114" s="8">
        <f t="shared" si="56"/>
        <v>5</v>
      </c>
      <c r="BI114" s="8">
        <f t="shared" si="57"/>
        <v>6</v>
      </c>
      <c r="BJ114" s="8">
        <f t="shared" si="76"/>
        <v>0</v>
      </c>
      <c r="BK114" s="33">
        <f t="shared" si="77"/>
        <v>0</v>
      </c>
      <c r="BL114" s="33">
        <f t="shared" si="58"/>
        <v>0</v>
      </c>
      <c r="BM114" s="33">
        <f t="shared" si="59"/>
        <v>0</v>
      </c>
      <c r="BN114" s="33">
        <f t="shared" si="78"/>
        <v>2</v>
      </c>
      <c r="BO114" s="8">
        <f t="shared" si="60"/>
        <v>0</v>
      </c>
      <c r="BP114" s="8">
        <f t="shared" si="61"/>
        <v>0</v>
      </c>
      <c r="BQ114" s="8">
        <f t="shared" si="62"/>
        <v>0</v>
      </c>
      <c r="BR114" s="8">
        <f>IFERROR(ROUNDDOWN(BF114*BN114/(BK114+BL114+BM114+BN),0),0)</f>
        <v>0</v>
      </c>
      <c r="BS114" s="8" t="str">
        <f t="shared" si="63"/>
        <v>2DP-E7465-10</v>
      </c>
      <c r="BT114" s="8">
        <f>SUMIF(FR_HITUNG_MINMAX!A:A,ORDER!A114,FR_HITUNG_MINMAX!AS:AS)</f>
        <v>5</v>
      </c>
      <c r="BU114" s="8">
        <f t="shared" si="79"/>
        <v>0</v>
      </c>
      <c r="BV114" s="8" t="str">
        <f t="shared" si="64"/>
        <v>-</v>
      </c>
      <c r="BW114" s="8" t="str">
        <f>VLOOKUP(A114,'STOK PESALAKAN'!A:F,6,0)</f>
        <v/>
      </c>
    </row>
    <row r="115" spans="1:75" ht="15" customHeight="1">
      <c r="A115" s="41" t="s">
        <v>257</v>
      </c>
      <c r="B115" s="99">
        <f>IFERROR(IFERROR(VLOOKUP(A115,'STOK PACUL'!C:H,6,0),VLOOKUP(A115,'KATEGORI PACUL'!A:C,3,0)),0)</f>
        <v>1</v>
      </c>
      <c r="C115" s="8">
        <f>IFERROR(VLOOKUP(A115,'KATEGORI PACUL'!A:D,4,0),0)</f>
        <v>1</v>
      </c>
      <c r="D115" s="99">
        <f>IFERROR(IFERROR(VLOOKUP(A115,'STOK PESALAKAN'!C:H,6,0),VLOOKUP(A115,'KATEGORI PESALAKAN'!A:C,3,0)),0)</f>
        <v>1</v>
      </c>
      <c r="E115" s="8">
        <f>IFERROR(VLOOKUP(A115,'KATEGORI PESALAKAN'!A:D,4,0),0)</f>
        <v>0</v>
      </c>
      <c r="F115" s="99">
        <f>IFERROR(IFERROR(VLOOKUP(A115,'STOK CIKDITIRO'!C:H,6,0),VLOOKUP(A115,'KATEGORI CIKDITIRO'!A:C,3,0)),0)</f>
        <v>1</v>
      </c>
      <c r="G115" s="8">
        <f>IFERROR(VLOOKUP(A115,'KATEGORI CIKDITIRO'!A:D,4,0),0)</f>
        <v>1</v>
      </c>
      <c r="H115" s="99">
        <f>IFERROR(IFERROR(VLOOKUP(A115,'STOK TRAYEMAN'!C:H,6,0),VLOOKUP(A115,'KATEGORI TRAYEMAN'!A:C,3,0)),0)</f>
        <v>0</v>
      </c>
      <c r="I115" s="8">
        <f>IFERROR(VLOOKUP(A115,'KATEGORI TRAYEMAN'!A:D,4,0),0)</f>
        <v>0</v>
      </c>
      <c r="J115" s="8" t="str">
        <f>IFERROR(VLOOKUP(A115,'NOSTOK PACUL'!A:C,3,0),IFERROR(IF(VLOOKUP(A115,'STOK PACUL'!A:B,2,0)="NOSTOK","E",VLOOKUP(A115,'KATEGORI PACUL'!A:B,2,0)),"E"))</f>
        <v>D</v>
      </c>
      <c r="K115" s="8" t="str">
        <f>IFERROR(VLOOKUP(A115,'NOSTOK PESALAKAN'!A:C,3,0),IFERROR(IF(VLOOKUP(A115,'STOK PESALAKAN'!A:B,2,0)="NOSTOK","E",VLOOKUP(A115,'KATEGORI PESALAKAN'!A:B,2,0)),"E"))</f>
        <v>E</v>
      </c>
      <c r="L115" s="8" t="str">
        <f>IFERROR(VLOOKUP(A115,'NOSTOK CIKDITIRO'!A:C,3,0),IFERROR(IF(VLOOKUP(A115,'STOK CIKDITIRO'!A:B,2,0)="NOSTOK","E",VLOOKUP(A115,'KATEGORI CIKDITIRO'!A:B,2,0)),"E"))</f>
        <v>D</v>
      </c>
      <c r="M115" s="8" t="str">
        <f>IFERROR(VLOOKUP(A115,'NOSTOK TRAYEMAN'!A:C,3,0),IFERROR(IF(VLOOKUP(A115,'STOK TRAYEMAN'!A:B,2,0)="NOSTOK","E",VLOOKUP(A115,'KATEGORI TRAYEMAN'!A:B,2,0)),"E"))</f>
        <v>E</v>
      </c>
      <c r="N115" s="8" t="str">
        <f>IFERROR(VLOOKUP(A115,FR_HITUNG_MINMAX!A:B,2,0),0)</f>
        <v>KIPAS PULLY Y. NMAX/AEROX 155</v>
      </c>
      <c r="O115" s="8" t="str">
        <f>IFERROR(VLOOKUP(A115,FR_HITUNG_MINMAX!A:D,4,0),0)</f>
        <v>ORISIN</v>
      </c>
      <c r="P115" s="8">
        <f>IFERROR(VLOOKUP(A115,FR_HITUNG_MINMAX!A:G,7,0),1)</f>
        <v>1</v>
      </c>
      <c r="Q115" s="11">
        <f>IFERROR(VLOOKUP(A115,FR_HITUNG_MINMAX!A:J,10,0),1)</f>
        <v>1</v>
      </c>
      <c r="R115" s="8">
        <f>IFERROR(VLOOKUP(A115,FR_HITUNG_MINMAX!A:K,11,0),1)</f>
        <v>1</v>
      </c>
      <c r="S115" s="12">
        <f>IFERROR(VLOOKUP(A115,FR_HITUNG_MINMAX!A:F,6,0),0)</f>
        <v>66000</v>
      </c>
      <c r="T115" s="8">
        <f t="shared" si="65"/>
        <v>0</v>
      </c>
      <c r="U115" s="8">
        <f t="shared" si="40"/>
        <v>1</v>
      </c>
      <c r="V115" s="8">
        <f t="shared" si="41"/>
        <v>0</v>
      </c>
      <c r="W115" s="8">
        <f t="shared" si="66"/>
        <v>0</v>
      </c>
      <c r="X115" s="8">
        <f t="shared" si="67"/>
        <v>0</v>
      </c>
      <c r="Y115" s="16"/>
      <c r="Z115" s="15">
        <f t="shared" si="42"/>
        <v>0</v>
      </c>
      <c r="AA115" s="8">
        <f t="shared" si="68"/>
        <v>0</v>
      </c>
      <c r="AB115" s="16"/>
      <c r="AC115" s="15">
        <f t="shared" si="43"/>
        <v>0</v>
      </c>
      <c r="AD115" s="8">
        <f t="shared" si="44"/>
        <v>0</v>
      </c>
      <c r="AE115" s="16"/>
      <c r="AF115" s="15">
        <f t="shared" si="45"/>
        <v>0</v>
      </c>
      <c r="AG115" s="15">
        <f t="shared" si="69"/>
        <v>0</v>
      </c>
      <c r="AH115" s="16"/>
      <c r="AI115" s="15">
        <f t="shared" si="70"/>
        <v>0</v>
      </c>
      <c r="AJ115" s="8">
        <f t="shared" si="71"/>
        <v>0</v>
      </c>
      <c r="AK115" s="8">
        <f t="shared" si="46"/>
        <v>0</v>
      </c>
      <c r="AL115" s="8">
        <f t="shared" si="47"/>
        <v>0</v>
      </c>
      <c r="AM115" s="8">
        <f t="shared" si="72"/>
        <v>0</v>
      </c>
      <c r="AN115" s="8">
        <f t="shared" si="73"/>
        <v>0</v>
      </c>
      <c r="AO115" s="8">
        <f>IFERROR(VLOOKUP(A115,PERSAMAAN!B:D,3,0),AN115)</f>
        <v>0</v>
      </c>
      <c r="AP115" s="1"/>
      <c r="AQ115" s="8">
        <f t="shared" si="48"/>
        <v>0</v>
      </c>
      <c r="AR115" s="8" t="str">
        <f>IF(AQ115=0,"-",VLOOKUP(A115,FR_HITUNG_MINMAX!A:H,8,0))</f>
        <v>-</v>
      </c>
      <c r="AS115" s="1"/>
      <c r="AT115" s="8" t="str">
        <f t="shared" si="49"/>
        <v>-</v>
      </c>
      <c r="AU115" s="12">
        <f t="shared" si="50"/>
        <v>0</v>
      </c>
      <c r="AV115" s="12">
        <f t="shared" si="51"/>
        <v>0</v>
      </c>
      <c r="AW115" s="8">
        <f t="shared" si="74"/>
        <v>-1</v>
      </c>
      <c r="AX115" s="1"/>
      <c r="AY115" s="8">
        <f t="shared" si="52"/>
        <v>0</v>
      </c>
      <c r="AZ115" s="8" t="str">
        <f>IF(AY115=0,"-",VLOOKUP(A115,FR_HITUNG_MINMAX!A:I,9,0))</f>
        <v>-</v>
      </c>
      <c r="BB115" s="8" t="str">
        <f t="shared" si="53"/>
        <v>-</v>
      </c>
      <c r="BC115" s="12">
        <f t="shared" si="54"/>
        <v>0</v>
      </c>
      <c r="BD115" s="12">
        <f t="shared" si="55"/>
        <v>0</v>
      </c>
      <c r="BE115" s="16"/>
      <c r="BF115" s="8">
        <f>SUMIF('REALISASI ORDER'!C:C,A115,'REALISASI ORDER'!E:E)</f>
        <v>0</v>
      </c>
      <c r="BG115" s="8">
        <f t="shared" si="75"/>
        <v>1</v>
      </c>
      <c r="BH115" s="8">
        <f t="shared" si="56"/>
        <v>1</v>
      </c>
      <c r="BI115" s="8">
        <f t="shared" si="57"/>
        <v>1</v>
      </c>
      <c r="BJ115" s="8">
        <f t="shared" si="76"/>
        <v>0</v>
      </c>
      <c r="BK115" s="33">
        <f t="shared" si="77"/>
        <v>1</v>
      </c>
      <c r="BL115" s="33">
        <f t="shared" si="58"/>
        <v>0</v>
      </c>
      <c r="BM115" s="33">
        <f t="shared" si="59"/>
        <v>0</v>
      </c>
      <c r="BN115" s="33">
        <f t="shared" si="78"/>
        <v>0</v>
      </c>
      <c r="BO115" s="8">
        <f t="shared" si="60"/>
        <v>0</v>
      </c>
      <c r="BP115" s="8">
        <f t="shared" si="61"/>
        <v>0</v>
      </c>
      <c r="BQ115" s="8">
        <f t="shared" si="62"/>
        <v>0</v>
      </c>
      <c r="BR115" s="8">
        <f>IFERROR(ROUNDDOWN(BF115*BN115/(BK115+BL115+BM115+BN),0),0)</f>
        <v>0</v>
      </c>
      <c r="BS115" s="8" t="str">
        <f t="shared" si="63"/>
        <v>2DP-E7611-00</v>
      </c>
      <c r="BT115" s="8">
        <f>SUMIF(FR_HITUNG_MINMAX!A:A,ORDER!A115,FR_HITUNG_MINMAX!AS:AS)</f>
        <v>2</v>
      </c>
      <c r="BU115" s="8">
        <f t="shared" si="79"/>
        <v>0</v>
      </c>
      <c r="BV115" s="8" t="str">
        <f t="shared" si="64"/>
        <v>-</v>
      </c>
      <c r="BW115" s="8" t="str">
        <f>VLOOKUP(A115,'STOK PESALAKAN'!A:F,6,0)</f>
        <v/>
      </c>
    </row>
    <row r="116" spans="1:75" ht="15" customHeight="1">
      <c r="A116" s="41" t="s">
        <v>258</v>
      </c>
      <c r="B116" s="99">
        <f>IFERROR(IFERROR(VLOOKUP(A116,'STOK PACUL'!C:H,6,0),VLOOKUP(A116,'KATEGORI PACUL'!A:C,3,0)),0)</f>
        <v>1</v>
      </c>
      <c r="C116" s="8">
        <f>IFERROR(VLOOKUP(A116,'KATEGORI PACUL'!A:D,4,0),0)</f>
        <v>1</v>
      </c>
      <c r="D116" s="99">
        <f>IFERROR(IFERROR(VLOOKUP(A116,'STOK PESALAKAN'!C:H,6,0),VLOOKUP(A116,'KATEGORI PESALAKAN'!A:C,3,0)),0)</f>
        <v>1</v>
      </c>
      <c r="E116" s="8">
        <f>IFERROR(VLOOKUP(A116,'KATEGORI PESALAKAN'!A:D,4,0),0)</f>
        <v>0</v>
      </c>
      <c r="F116" s="99">
        <f>IFERROR(IFERROR(VLOOKUP(A116,'STOK CIKDITIRO'!C:H,6,0),VLOOKUP(A116,'KATEGORI CIKDITIRO'!A:C,3,0)),0)</f>
        <v>2</v>
      </c>
      <c r="G116" s="8">
        <f>IFERROR(VLOOKUP(A116,'KATEGORI CIKDITIRO'!A:D,4,0),0)</f>
        <v>1</v>
      </c>
      <c r="H116" s="99">
        <f>IFERROR(IFERROR(VLOOKUP(A116,'STOK TRAYEMAN'!C:H,6,0),VLOOKUP(A116,'KATEGORI TRAYEMAN'!A:C,3,0)),0)</f>
        <v>0</v>
      </c>
      <c r="I116" s="8">
        <f>IFERROR(VLOOKUP(A116,'KATEGORI TRAYEMAN'!A:D,4,0),0)</f>
        <v>0</v>
      </c>
      <c r="J116" s="8" t="str">
        <f>IFERROR(VLOOKUP(A116,'NOSTOK PACUL'!A:C,3,0),IFERROR(IF(VLOOKUP(A116,'STOK PACUL'!A:B,2,0)="NOSTOK","E",VLOOKUP(A116,'KATEGORI PACUL'!A:B,2,0)),"E"))</f>
        <v>D</v>
      </c>
      <c r="K116" s="8" t="str">
        <f>IFERROR(VLOOKUP(A116,'NOSTOK PESALAKAN'!A:C,3,0),IFERROR(IF(VLOOKUP(A116,'STOK PESALAKAN'!A:B,2,0)="NOSTOK","E",VLOOKUP(A116,'KATEGORI PESALAKAN'!A:B,2,0)),"E"))</f>
        <v>E</v>
      </c>
      <c r="L116" s="8" t="str">
        <f>IFERROR(VLOOKUP(A116,'NOSTOK CIKDITIRO'!A:C,3,0),IFERROR(IF(VLOOKUP(A116,'STOK CIKDITIRO'!A:B,2,0)="NOSTOK","E",VLOOKUP(A116,'KATEGORI CIKDITIRO'!A:B,2,0)),"E"))</f>
        <v>D</v>
      </c>
      <c r="M116" s="8" t="str">
        <f>IFERROR(VLOOKUP(A116,'NOSTOK TRAYEMAN'!A:C,3,0),IFERROR(IF(VLOOKUP(A116,'STOK TRAYEMAN'!A:B,2,0)="NOSTOK","E",VLOOKUP(A116,'KATEGORI TRAYEMAN'!A:B,2,0)),"E"))</f>
        <v>E</v>
      </c>
      <c r="N116" s="8" t="str">
        <f>IFERROR(VLOOKUP(A116,FR_HITUNG_MINMAX!A:B,2,0),0)</f>
        <v>FANBELT Y.NMAX ORI</v>
      </c>
      <c r="O116" s="8" t="str">
        <f>IFERROR(VLOOKUP(A116,FR_HITUNG_MINMAX!A:D,4,0),0)</f>
        <v>ORISIN</v>
      </c>
      <c r="P116" s="8">
        <f>IFERROR(VLOOKUP(A116,FR_HITUNG_MINMAX!A:G,7,0),1)</f>
        <v>1</v>
      </c>
      <c r="Q116" s="11">
        <f>IFERROR(VLOOKUP(A116,FR_HITUNG_MINMAX!A:J,10,0),1)</f>
        <v>1</v>
      </c>
      <c r="R116" s="8">
        <f>IFERROR(VLOOKUP(A116,FR_HITUNG_MINMAX!A:K,11,0),1)</f>
        <v>1</v>
      </c>
      <c r="S116" s="12">
        <f>IFERROR(VLOOKUP(A116,FR_HITUNG_MINMAX!A:F,6,0),0)</f>
        <v>127000</v>
      </c>
      <c r="T116" s="8">
        <f t="shared" si="65"/>
        <v>0</v>
      </c>
      <c r="U116" s="8">
        <f t="shared" si="40"/>
        <v>1</v>
      </c>
      <c r="V116" s="8">
        <f t="shared" si="41"/>
        <v>1</v>
      </c>
      <c r="W116" s="8">
        <f t="shared" si="66"/>
        <v>0</v>
      </c>
      <c r="X116" s="8">
        <f t="shared" si="67"/>
        <v>0</v>
      </c>
      <c r="Y116" s="16"/>
      <c r="Z116" s="15">
        <f t="shared" si="42"/>
        <v>0</v>
      </c>
      <c r="AA116" s="8">
        <f t="shared" si="68"/>
        <v>0</v>
      </c>
      <c r="AB116" s="16"/>
      <c r="AC116" s="15">
        <f t="shared" si="43"/>
        <v>0</v>
      </c>
      <c r="AD116" s="8">
        <f t="shared" si="44"/>
        <v>0</v>
      </c>
      <c r="AE116" s="16"/>
      <c r="AF116" s="15">
        <f t="shared" si="45"/>
        <v>0</v>
      </c>
      <c r="AG116" s="15">
        <f t="shared" si="69"/>
        <v>0</v>
      </c>
      <c r="AH116" s="16"/>
      <c r="AI116" s="15">
        <f t="shared" si="70"/>
        <v>0</v>
      </c>
      <c r="AJ116" s="8">
        <f t="shared" si="71"/>
        <v>1</v>
      </c>
      <c r="AK116" s="8">
        <f t="shared" si="46"/>
        <v>0</v>
      </c>
      <c r="AL116" s="8">
        <f t="shared" si="47"/>
        <v>0</v>
      </c>
      <c r="AM116" s="8">
        <f t="shared" si="72"/>
        <v>0</v>
      </c>
      <c r="AN116" s="8">
        <f t="shared" si="73"/>
        <v>1</v>
      </c>
      <c r="AO116" s="8">
        <f>IFERROR(VLOOKUP(A116,PERSAMAAN!B:D,3,0),AN116)</f>
        <v>1</v>
      </c>
      <c r="AP116" s="1">
        <v>0</v>
      </c>
      <c r="AQ116" s="8">
        <f t="shared" si="48"/>
        <v>0</v>
      </c>
      <c r="AR116" s="8" t="str">
        <f>IF(AQ116=0,"-",VLOOKUP(A116,FR_HITUNG_MINMAX!A:H,8,0))</f>
        <v>-</v>
      </c>
      <c r="AS116" s="1"/>
      <c r="AT116" s="8" t="str">
        <f t="shared" si="49"/>
        <v>-</v>
      </c>
      <c r="AU116" s="12">
        <f t="shared" si="50"/>
        <v>0</v>
      </c>
      <c r="AV116" s="12">
        <f t="shared" si="51"/>
        <v>0</v>
      </c>
      <c r="AW116" s="8">
        <f t="shared" si="74"/>
        <v>-2</v>
      </c>
      <c r="AX116" s="1">
        <v>2</v>
      </c>
      <c r="AY116" s="8">
        <f t="shared" si="52"/>
        <v>2</v>
      </c>
      <c r="AZ116" s="8" t="str">
        <f>IF(AY116=0,"-",VLOOKUP(A116,FR_HITUNG_MINMAX!A:I,9,0))</f>
        <v/>
      </c>
      <c r="BA116" s="1" t="s">
        <v>151</v>
      </c>
      <c r="BB116" s="8" t="str">
        <f t="shared" si="53"/>
        <v>SAPTA AJI</v>
      </c>
      <c r="BC116" s="12">
        <f t="shared" si="54"/>
        <v>254000</v>
      </c>
      <c r="BD116" s="12">
        <f t="shared" si="55"/>
        <v>1601800</v>
      </c>
      <c r="BE116" s="16"/>
      <c r="BF116" s="8">
        <f>SUMIF('REALISASI ORDER'!C:C,A116,'REALISASI ORDER'!E:E)</f>
        <v>0</v>
      </c>
      <c r="BG116" s="8">
        <f t="shared" si="75"/>
        <v>1</v>
      </c>
      <c r="BH116" s="8">
        <f t="shared" si="56"/>
        <v>1</v>
      </c>
      <c r="BI116" s="8">
        <f t="shared" si="57"/>
        <v>2</v>
      </c>
      <c r="BJ116" s="8">
        <f t="shared" si="76"/>
        <v>0</v>
      </c>
      <c r="BK116" s="33">
        <f t="shared" si="77"/>
        <v>0</v>
      </c>
      <c r="BL116" s="33">
        <f t="shared" si="58"/>
        <v>0</v>
      </c>
      <c r="BM116" s="33">
        <f t="shared" si="59"/>
        <v>0</v>
      </c>
      <c r="BN116" s="33">
        <f t="shared" si="78"/>
        <v>0</v>
      </c>
      <c r="BO116" s="8">
        <f t="shared" si="60"/>
        <v>0</v>
      </c>
      <c r="BP116" s="8">
        <f t="shared" si="61"/>
        <v>0</v>
      </c>
      <c r="BQ116" s="8">
        <f t="shared" si="62"/>
        <v>0</v>
      </c>
      <c r="BR116" s="8">
        <f>IFERROR(ROUNDDOWN(BF116*BN116/(BK116+BL116+BM116+BN),0),0)</f>
        <v>0</v>
      </c>
      <c r="BS116" s="8" t="str">
        <f t="shared" si="63"/>
        <v>2DP-E7641-00</v>
      </c>
      <c r="BT116" s="8">
        <f>SUMIF(FR_HITUNG_MINMAX!A:A,ORDER!A116,FR_HITUNG_MINMAX!AS:AS)</f>
        <v>2</v>
      </c>
      <c r="BU116" s="8">
        <f t="shared" si="79"/>
        <v>0</v>
      </c>
      <c r="BV116" s="8" t="str">
        <f t="shared" si="64"/>
        <v>-</v>
      </c>
      <c r="BW116" s="8" t="str">
        <f>VLOOKUP(A116,'STOK PESALAKAN'!A:F,6,0)</f>
        <v/>
      </c>
    </row>
    <row r="117" spans="1:75" ht="15" customHeight="1">
      <c r="A117" s="41" t="s">
        <v>2135</v>
      </c>
      <c r="B117" s="99">
        <f>IFERROR(IFERROR(VLOOKUP(A117,'STOK PACUL'!C:H,6,0),VLOOKUP(A117,'KATEGORI PACUL'!A:C,3,0)),0)</f>
        <v>0</v>
      </c>
      <c r="C117" s="8">
        <f>IFERROR(VLOOKUP(A117,'KATEGORI PACUL'!A:D,4,0),0)</f>
        <v>0</v>
      </c>
      <c r="D117" s="99">
        <f>IFERROR(IFERROR(VLOOKUP(A117,'STOK PESALAKAN'!C:H,6,0),VLOOKUP(A117,'KATEGORI PESALAKAN'!A:C,3,0)),0)</f>
        <v>0</v>
      </c>
      <c r="E117" s="8">
        <f>IFERROR(VLOOKUP(A117,'KATEGORI PESALAKAN'!A:D,4,0),0)</f>
        <v>0</v>
      </c>
      <c r="F117" s="99">
        <f>IFERROR(IFERROR(VLOOKUP(A117,'STOK CIKDITIRO'!C:H,6,0),VLOOKUP(A117,'KATEGORI CIKDITIRO'!A:C,3,0)),0)</f>
        <v>0</v>
      </c>
      <c r="G117" s="8">
        <f>IFERROR(VLOOKUP(A117,'KATEGORI CIKDITIRO'!A:D,4,0),0)</f>
        <v>0</v>
      </c>
      <c r="H117" s="99">
        <f>IFERROR(IFERROR(VLOOKUP(A117,'STOK TRAYEMAN'!C:H,6,0),VLOOKUP(A117,'KATEGORI TRAYEMAN'!A:C,3,0)),0)</f>
        <v>0</v>
      </c>
      <c r="I117" s="8">
        <f>IFERROR(VLOOKUP(A117,'KATEGORI TRAYEMAN'!A:D,4,0),0)</f>
        <v>0</v>
      </c>
      <c r="J117" s="8" t="str">
        <f>IFERROR(VLOOKUP(A117,'NOSTOK PACUL'!A:C,3,0),IFERROR(IF(VLOOKUP(A117,'STOK PACUL'!A:B,2,0)="NOSTOK","E",VLOOKUP(A117,'KATEGORI PACUL'!A:B,2,0)),"E"))</f>
        <v>E</v>
      </c>
      <c r="K117" s="8" t="str">
        <f>IFERROR(VLOOKUP(A117,'NOSTOK PESALAKAN'!A:C,3,0),IFERROR(IF(VLOOKUP(A117,'STOK PESALAKAN'!A:B,2,0)="NOSTOK","E",VLOOKUP(A117,'KATEGORI PESALAKAN'!A:B,2,0)),"E"))</f>
        <v>E</v>
      </c>
      <c r="L117" s="8" t="str">
        <f>IFERROR(VLOOKUP(A117,'NOSTOK CIKDITIRO'!A:C,3,0),IFERROR(IF(VLOOKUP(A117,'STOK CIKDITIRO'!A:B,2,0)="NOSTOK","E",VLOOKUP(A117,'KATEGORI CIKDITIRO'!A:B,2,0)),"E"))</f>
        <v>E</v>
      </c>
      <c r="M117" s="8" t="str">
        <f>IFERROR(VLOOKUP(A117,'NOSTOK TRAYEMAN'!A:C,3,0),IFERROR(IF(VLOOKUP(A117,'STOK TRAYEMAN'!A:B,2,0)="NOSTOK","E",VLOOKUP(A117,'KATEGORI TRAYEMAN'!A:B,2,0)),"E"))</f>
        <v>E</v>
      </c>
      <c r="N117" s="8" t="str">
        <f>IFERROR(VLOOKUP(A117,FR_HITUNG_MINMAX!A:B,2,0),0)</f>
        <v>PISTON KIT AEROX 155</v>
      </c>
      <c r="O117" s="8" t="str">
        <f>IFERROR(VLOOKUP(A117,FR_HITUNG_MINMAX!A:D,4,0),0)</f>
        <v>ORISIN</v>
      </c>
      <c r="P117" s="8">
        <f>IFERROR(VLOOKUP(A117,FR_HITUNG_MINMAX!A:G,7,0),1)</f>
        <v>1</v>
      </c>
      <c r="Q117" s="11">
        <f>IFERROR(VLOOKUP(A117,FR_HITUNG_MINMAX!A:J,10,0),1)</f>
        <v>1</v>
      </c>
      <c r="R117" s="8">
        <f>IFERROR(VLOOKUP(A117,FR_HITUNG_MINMAX!A:K,11,0),1)</f>
        <v>1</v>
      </c>
      <c r="S117" s="12">
        <f>IFERROR(VLOOKUP(A117,FR_HITUNG_MINMAX!A:F,6,0),0)</f>
        <v>200000</v>
      </c>
      <c r="T117" s="8">
        <f t="shared" si="65"/>
        <v>0</v>
      </c>
      <c r="U117" s="8">
        <f t="shared" si="40"/>
        <v>0</v>
      </c>
      <c r="V117" s="8">
        <f t="shared" si="41"/>
        <v>0</v>
      </c>
      <c r="W117" s="8">
        <f t="shared" si="66"/>
        <v>0</v>
      </c>
      <c r="X117" s="8">
        <f t="shared" si="67"/>
        <v>0</v>
      </c>
      <c r="Y117" s="16"/>
      <c r="Z117" s="15">
        <f t="shared" si="42"/>
        <v>0</v>
      </c>
      <c r="AA117" s="8">
        <f t="shared" si="68"/>
        <v>0</v>
      </c>
      <c r="AB117" s="16"/>
      <c r="AC117" s="15">
        <f t="shared" si="43"/>
        <v>0</v>
      </c>
      <c r="AD117" s="8">
        <f t="shared" si="44"/>
        <v>0</v>
      </c>
      <c r="AE117" s="16"/>
      <c r="AF117" s="15">
        <f t="shared" si="45"/>
        <v>0</v>
      </c>
      <c r="AG117" s="15">
        <f t="shared" si="69"/>
        <v>0</v>
      </c>
      <c r="AH117" s="16"/>
      <c r="AI117" s="15">
        <f t="shared" si="70"/>
        <v>0</v>
      </c>
      <c r="AJ117" s="8">
        <f t="shared" si="71"/>
        <v>0</v>
      </c>
      <c r="AK117" s="8">
        <f t="shared" si="46"/>
        <v>0</v>
      </c>
      <c r="AL117" s="8">
        <f t="shared" si="47"/>
        <v>0</v>
      </c>
      <c r="AM117" s="8">
        <f t="shared" si="72"/>
        <v>0</v>
      </c>
      <c r="AN117" s="8">
        <f t="shared" si="73"/>
        <v>0</v>
      </c>
      <c r="AO117" s="8">
        <f>IFERROR(VLOOKUP(A117,PERSAMAAN!B:D,3,0),AN117)</f>
        <v>0</v>
      </c>
      <c r="AP117" s="1"/>
      <c r="AQ117" s="8">
        <f t="shared" si="48"/>
        <v>0</v>
      </c>
      <c r="AR117" s="8" t="str">
        <f>IF(AQ117=0,"-",VLOOKUP(A117,FR_HITUNG_MINMAX!A:H,8,0))</f>
        <v>-</v>
      </c>
      <c r="AS117" s="1"/>
      <c r="AT117" s="8" t="str">
        <f t="shared" si="49"/>
        <v>-</v>
      </c>
      <c r="AU117" s="12">
        <f t="shared" si="50"/>
        <v>0</v>
      </c>
      <c r="AV117" s="12">
        <f t="shared" si="51"/>
        <v>0</v>
      </c>
      <c r="AW117" s="8">
        <f t="shared" si="74"/>
        <v>0</v>
      </c>
      <c r="AX117" s="1"/>
      <c r="AY117" s="8">
        <f t="shared" si="52"/>
        <v>0</v>
      </c>
      <c r="AZ117" s="8" t="str">
        <f>IF(AY117=0,"-",VLOOKUP(A117,FR_HITUNG_MINMAX!A:I,9,0))</f>
        <v>-</v>
      </c>
      <c r="BB117" s="8" t="str">
        <f t="shared" si="53"/>
        <v>-</v>
      </c>
      <c r="BC117" s="12">
        <f t="shared" si="54"/>
        <v>0</v>
      </c>
      <c r="BD117" s="12">
        <f t="shared" si="55"/>
        <v>0</v>
      </c>
      <c r="BE117" s="16"/>
      <c r="BF117" s="8">
        <f>SUMIF('REALISASI ORDER'!C:C,A117,'REALISASI ORDER'!E:E)</f>
        <v>0</v>
      </c>
      <c r="BG117" s="8">
        <f t="shared" si="75"/>
        <v>0</v>
      </c>
      <c r="BH117" s="8">
        <f t="shared" si="56"/>
        <v>0</v>
      </c>
      <c r="BI117" s="8">
        <f t="shared" si="57"/>
        <v>0</v>
      </c>
      <c r="BJ117" s="8">
        <f t="shared" si="76"/>
        <v>0</v>
      </c>
      <c r="BK117" s="33">
        <f t="shared" si="77"/>
        <v>0</v>
      </c>
      <c r="BL117" s="33">
        <f t="shared" si="58"/>
        <v>0</v>
      </c>
      <c r="BM117" s="33">
        <f t="shared" si="59"/>
        <v>0</v>
      </c>
      <c r="BN117" s="33">
        <f t="shared" si="78"/>
        <v>0</v>
      </c>
      <c r="BO117" s="8">
        <f t="shared" si="60"/>
        <v>0</v>
      </c>
      <c r="BP117" s="8">
        <f t="shared" si="61"/>
        <v>0</v>
      </c>
      <c r="BQ117" s="8">
        <f t="shared" si="62"/>
        <v>0</v>
      </c>
      <c r="BR117" s="8">
        <f>IFERROR(ROUNDDOWN(BF117*BN117/(BK117+BL117+BM117+BN),0),0)</f>
        <v>0</v>
      </c>
      <c r="BS117" s="8" t="str">
        <f t="shared" si="63"/>
        <v>2DP-WE160-00</v>
      </c>
      <c r="BT117" s="8">
        <f>SUMIF(FR_HITUNG_MINMAX!A:A,ORDER!A117,FR_HITUNG_MINMAX!AS:AS)</f>
        <v>0</v>
      </c>
      <c r="BU117" s="8">
        <f t="shared" si="79"/>
        <v>0</v>
      </c>
      <c r="BV117" s="8" t="str">
        <f t="shared" si="64"/>
        <v>-</v>
      </c>
      <c r="BW117" s="8" t="str">
        <f>VLOOKUP(A117,'STOK PESALAKAN'!A:F,6,0)</f>
        <v/>
      </c>
    </row>
    <row r="118" spans="1:75">
      <c r="A118" s="41" t="s">
        <v>259</v>
      </c>
      <c r="B118" s="99">
        <f>IFERROR(IFERROR(VLOOKUP(A118,'STOK PACUL'!C:H,6,0),VLOOKUP(A118,'KATEGORI PACUL'!A:C,3,0)),0)</f>
        <v>2</v>
      </c>
      <c r="C118" s="8">
        <f>IFERROR(VLOOKUP(A118,'KATEGORI PACUL'!A:D,4,0),0)</f>
        <v>1</v>
      </c>
      <c r="D118" s="99">
        <f>IFERROR(IFERROR(VLOOKUP(A118,'STOK PESALAKAN'!C:H,6,0),VLOOKUP(A118,'KATEGORI PESALAKAN'!A:C,3,0)),0)</f>
        <v>1</v>
      </c>
      <c r="E118" s="8">
        <f>IFERROR(VLOOKUP(A118,'KATEGORI PESALAKAN'!A:D,4,0),0)</f>
        <v>0</v>
      </c>
      <c r="F118" s="99">
        <f>IFERROR(IFERROR(VLOOKUP(A118,'STOK CIKDITIRO'!C:H,6,0),VLOOKUP(A118,'KATEGORI CIKDITIRO'!A:C,3,0)),0)</f>
        <v>3</v>
      </c>
      <c r="G118" s="8">
        <f>IFERROR(VLOOKUP(A118,'KATEGORI CIKDITIRO'!A:D,4,0),0)</f>
        <v>0</v>
      </c>
      <c r="H118" s="99">
        <f>IFERROR(IFERROR(VLOOKUP(A118,'STOK TRAYEMAN'!C:H,6,0),VLOOKUP(A118,'KATEGORI TRAYEMAN'!A:C,3,0)),0)</f>
        <v>0</v>
      </c>
      <c r="I118" s="8">
        <f>IFERROR(VLOOKUP(A118,'KATEGORI TRAYEMAN'!A:D,4,0),0)</f>
        <v>0</v>
      </c>
      <c r="J118" s="8" t="str">
        <f>IFERROR(VLOOKUP(A118,'NOSTOK PACUL'!A:C,3,0),IFERROR(IF(VLOOKUP(A118,'STOK PACUL'!A:B,2,0)="NOSTOK","E",VLOOKUP(A118,'KATEGORI PACUL'!A:B,2,0)),"E"))</f>
        <v>D</v>
      </c>
      <c r="K118" s="8" t="str">
        <f>IFERROR(VLOOKUP(A118,'NOSTOK PESALAKAN'!A:C,3,0),IFERROR(IF(VLOOKUP(A118,'STOK PESALAKAN'!A:B,2,0)="NOSTOK","E",VLOOKUP(A118,'KATEGORI PESALAKAN'!A:B,2,0)),"E"))</f>
        <v>E</v>
      </c>
      <c r="L118" s="8" t="str">
        <f>IFERROR(VLOOKUP(A118,'NOSTOK CIKDITIRO'!A:C,3,0),IFERROR(IF(VLOOKUP(A118,'STOK CIKDITIRO'!A:B,2,0)="NOSTOK","E",VLOOKUP(A118,'KATEGORI CIKDITIRO'!A:B,2,0)),"E"))</f>
        <v>E</v>
      </c>
      <c r="M118" s="8" t="str">
        <f>IFERROR(VLOOKUP(A118,'NOSTOK TRAYEMAN'!A:C,3,0),IFERROR(IF(VLOOKUP(A118,'STOK TRAYEMAN'!A:B,2,0)="NOSTOK","E",VLOOKUP(A118,'KATEGORI TRAYEMAN'!A:B,2,0)),"E"))</f>
        <v>E</v>
      </c>
      <c r="N118" s="8" t="str">
        <f>IFERROR(VLOOKUP(A118,FR_HITUNG_MINMAX!A:B,2,0),0)</f>
        <v>ROLLER Y.NMAX ORI (1SET)</v>
      </c>
      <c r="O118" s="8" t="str">
        <f>IFERROR(VLOOKUP(A118,FR_HITUNG_MINMAX!A:D,4,0),0)</f>
        <v>ORISIN</v>
      </c>
      <c r="P118" s="8">
        <f>IFERROR(VLOOKUP(A118,FR_HITUNG_MINMAX!A:G,7,0),1)</f>
        <v>1</v>
      </c>
      <c r="Q118" s="11">
        <f>IFERROR(VLOOKUP(A118,FR_HITUNG_MINMAX!A:J,10,0),1)</f>
        <v>1</v>
      </c>
      <c r="R118" s="8">
        <f>IFERROR(VLOOKUP(A118,FR_HITUNG_MINMAX!A:K,11,0),1)</f>
        <v>1</v>
      </c>
      <c r="S118" s="12">
        <f>IFERROR(VLOOKUP(A118,FR_HITUNG_MINMAX!A:F,6,0),0)</f>
        <v>60000</v>
      </c>
      <c r="T118" s="8">
        <f t="shared" si="65"/>
        <v>1</v>
      </c>
      <c r="U118" s="8">
        <f t="shared" si="40"/>
        <v>1</v>
      </c>
      <c r="V118" s="8">
        <f t="shared" si="41"/>
        <v>3</v>
      </c>
      <c r="W118" s="8">
        <f t="shared" si="66"/>
        <v>0</v>
      </c>
      <c r="X118" s="8">
        <f t="shared" si="67"/>
        <v>0</v>
      </c>
      <c r="Y118" s="16"/>
      <c r="Z118" s="15">
        <f t="shared" si="42"/>
        <v>0</v>
      </c>
      <c r="AA118" s="8">
        <f t="shared" si="68"/>
        <v>0</v>
      </c>
      <c r="AB118" s="16"/>
      <c r="AC118" s="15">
        <f t="shared" si="43"/>
        <v>0</v>
      </c>
      <c r="AD118" s="8">
        <f t="shared" si="44"/>
        <v>0</v>
      </c>
      <c r="AE118" s="16"/>
      <c r="AF118" s="15">
        <f t="shared" si="45"/>
        <v>0</v>
      </c>
      <c r="AG118" s="15">
        <f t="shared" si="69"/>
        <v>0</v>
      </c>
      <c r="AH118" s="16"/>
      <c r="AI118" s="15">
        <f t="shared" si="70"/>
        <v>0</v>
      </c>
      <c r="AJ118" s="8">
        <f t="shared" si="71"/>
        <v>2</v>
      </c>
      <c r="AK118" s="8">
        <f t="shared" si="46"/>
        <v>0</v>
      </c>
      <c r="AL118" s="8">
        <f t="shared" si="47"/>
        <v>0</v>
      </c>
      <c r="AM118" s="8">
        <f t="shared" si="72"/>
        <v>0</v>
      </c>
      <c r="AN118" s="8">
        <f t="shared" si="73"/>
        <v>2</v>
      </c>
      <c r="AO118" s="8">
        <f>IFERROR(VLOOKUP(A118,PERSAMAAN!B:D,3,0),AN118)</f>
        <v>2</v>
      </c>
      <c r="AP118" s="1">
        <v>0</v>
      </c>
      <c r="AQ118" s="8">
        <f t="shared" si="48"/>
        <v>0</v>
      </c>
      <c r="AR118" s="8" t="str">
        <f>IF(AQ118=0,"-",VLOOKUP(A118,FR_HITUNG_MINMAX!A:H,8,0))</f>
        <v>-</v>
      </c>
      <c r="AS118" s="1"/>
      <c r="AT118" s="8" t="str">
        <f t="shared" si="49"/>
        <v>-</v>
      </c>
      <c r="AU118" s="12">
        <f t="shared" si="50"/>
        <v>0</v>
      </c>
      <c r="AV118" s="12">
        <f t="shared" si="51"/>
        <v>0</v>
      </c>
      <c r="AW118" s="8">
        <f t="shared" si="74"/>
        <v>-5</v>
      </c>
      <c r="AX118" s="1">
        <v>2</v>
      </c>
      <c r="AY118" s="8">
        <f t="shared" si="52"/>
        <v>2</v>
      </c>
      <c r="AZ118" s="8" t="str">
        <f>IF(AY118=0,"-",VLOOKUP(A118,FR_HITUNG_MINMAX!A:I,9,0))</f>
        <v/>
      </c>
      <c r="BA118" s="1" t="s">
        <v>151</v>
      </c>
      <c r="BB118" s="8" t="str">
        <f t="shared" si="53"/>
        <v>SAPTA AJI</v>
      </c>
      <c r="BC118" s="12">
        <f t="shared" si="54"/>
        <v>120000</v>
      </c>
      <c r="BD118" s="12">
        <f t="shared" si="55"/>
        <v>1601800</v>
      </c>
      <c r="BE118" s="16"/>
      <c r="BF118" s="8">
        <f>SUMIF('REALISASI ORDER'!C:C,A118,'REALISASI ORDER'!E:E)</f>
        <v>0</v>
      </c>
      <c r="BG118" s="8">
        <f t="shared" si="75"/>
        <v>2</v>
      </c>
      <c r="BH118" s="8">
        <f t="shared" si="56"/>
        <v>1</v>
      </c>
      <c r="BI118" s="8">
        <f t="shared" si="57"/>
        <v>3</v>
      </c>
      <c r="BJ118" s="8">
        <f t="shared" si="76"/>
        <v>0</v>
      </c>
      <c r="BK118" s="33">
        <f t="shared" si="77"/>
        <v>0</v>
      </c>
      <c r="BL118" s="33">
        <f t="shared" si="58"/>
        <v>0</v>
      </c>
      <c r="BM118" s="33">
        <f t="shared" si="59"/>
        <v>0</v>
      </c>
      <c r="BN118" s="33">
        <f t="shared" si="78"/>
        <v>0</v>
      </c>
      <c r="BO118" s="8">
        <f t="shared" si="60"/>
        <v>0</v>
      </c>
      <c r="BP118" s="8">
        <f t="shared" si="61"/>
        <v>0</v>
      </c>
      <c r="BQ118" s="8">
        <f t="shared" si="62"/>
        <v>0</v>
      </c>
      <c r="BR118" s="8">
        <f>IFERROR(ROUNDDOWN(BF118*BN118/(BK118+BL118+BM118+BN),0),0)</f>
        <v>0</v>
      </c>
      <c r="BS118" s="8" t="str">
        <f t="shared" si="63"/>
        <v>2DP-WE763-00</v>
      </c>
      <c r="BT118" s="8">
        <f>SUMIF(FR_HITUNG_MINMAX!A:A,ORDER!A118,FR_HITUNG_MINMAX!AS:AS)</f>
        <v>1</v>
      </c>
      <c r="BU118" s="8">
        <f t="shared" si="79"/>
        <v>0</v>
      </c>
      <c r="BV118" s="8" t="str">
        <f t="shared" si="64"/>
        <v>-</v>
      </c>
      <c r="BW118" s="8" t="str">
        <f>VLOOKUP(A118,'STOK PESALAKAN'!A:F,6,0)</f>
        <v/>
      </c>
    </row>
    <row r="119" spans="1:75" ht="15" customHeight="1">
      <c r="A119" s="41" t="s">
        <v>260</v>
      </c>
      <c r="B119" s="99">
        <f>IFERROR(IFERROR(VLOOKUP(A119,'STOK PACUL'!C:H,6,0),VLOOKUP(A119,'KATEGORI PACUL'!A:C,3,0)),0)</f>
        <v>1</v>
      </c>
      <c r="C119" s="8">
        <f>IFERROR(VLOOKUP(A119,'KATEGORI PACUL'!A:D,4,0),0)</f>
        <v>1</v>
      </c>
      <c r="D119" s="99">
        <f>IFERROR(IFERROR(VLOOKUP(A119,'STOK PESALAKAN'!C:H,6,0),VLOOKUP(A119,'KATEGORI PESALAKAN'!A:C,3,0)),0)</f>
        <v>1</v>
      </c>
      <c r="E119" s="8">
        <f>IFERROR(VLOOKUP(A119,'KATEGORI PESALAKAN'!A:D,4,0),0)</f>
        <v>1</v>
      </c>
      <c r="F119" s="99">
        <f>IFERROR(IFERROR(VLOOKUP(A119,'STOK CIKDITIRO'!C:H,6,0),VLOOKUP(A119,'KATEGORI CIKDITIRO'!A:C,3,0)),0)</f>
        <v>1</v>
      </c>
      <c r="G119" s="8">
        <f>IFERROR(VLOOKUP(A119,'KATEGORI CIKDITIRO'!A:D,4,0),0)</f>
        <v>1</v>
      </c>
      <c r="H119" s="99">
        <f>IFERROR(IFERROR(VLOOKUP(A119,'STOK TRAYEMAN'!C:H,6,0),VLOOKUP(A119,'KATEGORI TRAYEMAN'!A:C,3,0)),0)</f>
        <v>0</v>
      </c>
      <c r="I119" s="8">
        <f>IFERROR(VLOOKUP(A119,'KATEGORI TRAYEMAN'!A:D,4,0),0)</f>
        <v>0</v>
      </c>
      <c r="J119" s="8" t="str">
        <f>IFERROR(VLOOKUP(A119,'NOSTOK PACUL'!A:C,3,0),IFERROR(IF(VLOOKUP(A119,'STOK PACUL'!A:B,2,0)="NOSTOK","E",VLOOKUP(A119,'KATEGORI PACUL'!A:B,2,0)),"E"))</f>
        <v>D</v>
      </c>
      <c r="K119" s="8" t="str">
        <f>IFERROR(VLOOKUP(A119,'NOSTOK PESALAKAN'!A:C,3,0),IFERROR(IF(VLOOKUP(A119,'STOK PESALAKAN'!A:B,2,0)="NOSTOK","E",VLOOKUP(A119,'KATEGORI PESALAKAN'!A:B,2,0)),"E"))</f>
        <v>D</v>
      </c>
      <c r="L119" s="8" t="str">
        <f>IFERROR(VLOOKUP(A119,'NOSTOK CIKDITIRO'!A:C,3,0),IFERROR(IF(VLOOKUP(A119,'STOK CIKDITIRO'!A:B,2,0)="NOSTOK","E",VLOOKUP(A119,'KATEGORI CIKDITIRO'!A:B,2,0)),"E"))</f>
        <v>D</v>
      </c>
      <c r="M119" s="8" t="str">
        <f>IFERROR(VLOOKUP(A119,'NOSTOK TRAYEMAN'!A:C,3,0),IFERROR(IF(VLOOKUP(A119,'STOK TRAYEMAN'!A:B,2,0)="NOSTOK","E",VLOOKUP(A119,'KATEGORI TRAYEMAN'!A:B,2,0)),"E"))</f>
        <v>E</v>
      </c>
      <c r="N119" s="8" t="str">
        <f>IFERROR(VLOOKUP(A119,FR_HITUNG_MINMAX!A:B,2,0),0)</f>
        <v>FILTER UDARA Y.MIO M3 ORI</v>
      </c>
      <c r="O119" s="8" t="str">
        <f>IFERROR(VLOOKUP(A119,FR_HITUNG_MINMAX!A:D,4,0),0)</f>
        <v>ORISIN</v>
      </c>
      <c r="P119" s="8">
        <f>IFERROR(VLOOKUP(A119,FR_HITUNG_MINMAX!A:G,7,0),1)</f>
        <v>1</v>
      </c>
      <c r="Q119" s="11">
        <f>IFERROR(VLOOKUP(A119,FR_HITUNG_MINMAX!A:J,10,0),1)</f>
        <v>1</v>
      </c>
      <c r="R119" s="8">
        <f>IFERROR(VLOOKUP(A119,FR_HITUNG_MINMAX!A:K,11,0),1)</f>
        <v>1</v>
      </c>
      <c r="S119" s="12">
        <f>IFERROR(VLOOKUP(A119,FR_HITUNG_MINMAX!A:F,6,0),0)</f>
        <v>41500</v>
      </c>
      <c r="T119" s="8">
        <f t="shared" si="65"/>
        <v>0</v>
      </c>
      <c r="U119" s="8">
        <f t="shared" si="40"/>
        <v>0</v>
      </c>
      <c r="V119" s="8">
        <f t="shared" si="41"/>
        <v>0</v>
      </c>
      <c r="W119" s="8">
        <f t="shared" si="66"/>
        <v>0</v>
      </c>
      <c r="X119" s="8">
        <f t="shared" si="67"/>
        <v>0</v>
      </c>
      <c r="Y119" s="16"/>
      <c r="Z119" s="15">
        <f t="shared" si="42"/>
        <v>0</v>
      </c>
      <c r="AA119" s="8">
        <f t="shared" si="68"/>
        <v>0</v>
      </c>
      <c r="AB119" s="16"/>
      <c r="AC119" s="15">
        <f t="shared" si="43"/>
        <v>0</v>
      </c>
      <c r="AD119" s="8">
        <f t="shared" si="44"/>
        <v>0</v>
      </c>
      <c r="AE119" s="16"/>
      <c r="AF119" s="15">
        <f t="shared" si="45"/>
        <v>0</v>
      </c>
      <c r="AG119" s="15">
        <f t="shared" si="69"/>
        <v>0</v>
      </c>
      <c r="AH119" s="16"/>
      <c r="AI119" s="15">
        <f t="shared" si="70"/>
        <v>0</v>
      </c>
      <c r="AJ119" s="8">
        <f t="shared" si="71"/>
        <v>0</v>
      </c>
      <c r="AK119" s="8">
        <f t="shared" si="46"/>
        <v>0</v>
      </c>
      <c r="AL119" s="8">
        <f t="shared" si="47"/>
        <v>0</v>
      </c>
      <c r="AM119" s="8">
        <f t="shared" si="72"/>
        <v>0</v>
      </c>
      <c r="AN119" s="8">
        <f t="shared" si="73"/>
        <v>0</v>
      </c>
      <c r="AO119" s="8">
        <f>IFERROR(VLOOKUP(A119,PERSAMAAN!B:D,3,0),AN119)</f>
        <v>1</v>
      </c>
      <c r="AP119" s="1"/>
      <c r="AQ119" s="8">
        <f t="shared" si="48"/>
        <v>0</v>
      </c>
      <c r="AR119" s="8" t="str">
        <f>IF(AQ119=0,"-",VLOOKUP(A119,FR_HITUNG_MINMAX!A:H,8,0))</f>
        <v>-</v>
      </c>
      <c r="AS119" s="1"/>
      <c r="AT119" s="8" t="str">
        <f t="shared" si="49"/>
        <v>-</v>
      </c>
      <c r="AU119" s="12">
        <f t="shared" si="50"/>
        <v>0</v>
      </c>
      <c r="AV119" s="12">
        <f t="shared" si="51"/>
        <v>0</v>
      </c>
      <c r="AW119" s="8">
        <f t="shared" si="74"/>
        <v>0</v>
      </c>
      <c r="AX119" s="1"/>
      <c r="AY119" s="8">
        <f t="shared" si="52"/>
        <v>0</v>
      </c>
      <c r="AZ119" s="8" t="str">
        <f>IF(AY119=0,"-",VLOOKUP(A119,FR_HITUNG_MINMAX!A:I,9,0))</f>
        <v>-</v>
      </c>
      <c r="BB119" s="8" t="str">
        <f t="shared" si="53"/>
        <v>-</v>
      </c>
      <c r="BC119" s="12">
        <f t="shared" si="54"/>
        <v>0</v>
      </c>
      <c r="BD119" s="12">
        <f t="shared" si="55"/>
        <v>0</v>
      </c>
      <c r="BE119" s="16"/>
      <c r="BF119" s="8">
        <f>SUMIF('REALISASI ORDER'!C:C,A119,'REALISASI ORDER'!E:E)</f>
        <v>0</v>
      </c>
      <c r="BG119" s="8">
        <f t="shared" si="75"/>
        <v>1</v>
      </c>
      <c r="BH119" s="8">
        <f t="shared" si="56"/>
        <v>1</v>
      </c>
      <c r="BI119" s="8">
        <f t="shared" si="57"/>
        <v>1</v>
      </c>
      <c r="BJ119" s="8">
        <f t="shared" si="76"/>
        <v>0</v>
      </c>
      <c r="BK119" s="33">
        <f t="shared" si="77"/>
        <v>1</v>
      </c>
      <c r="BL119" s="33">
        <f t="shared" si="58"/>
        <v>0</v>
      </c>
      <c r="BM119" s="33">
        <f t="shared" si="59"/>
        <v>0</v>
      </c>
      <c r="BN119" s="33">
        <f t="shared" si="78"/>
        <v>0</v>
      </c>
      <c r="BO119" s="8">
        <f t="shared" si="60"/>
        <v>0</v>
      </c>
      <c r="BP119" s="8">
        <f t="shared" si="61"/>
        <v>0</v>
      </c>
      <c r="BQ119" s="8">
        <f t="shared" si="62"/>
        <v>0</v>
      </c>
      <c r="BR119" s="8">
        <f>IFERROR(ROUNDDOWN(BF119*BN119/(BK119+BL119+BM119+BN),0),0)</f>
        <v>0</v>
      </c>
      <c r="BS119" s="8" t="str">
        <f t="shared" si="63"/>
        <v>2PH-E4450-00</v>
      </c>
      <c r="BT119" s="8">
        <f>SUMIF(FR_HITUNG_MINMAX!A:A,ORDER!A119,FR_HITUNG_MINMAX!AS:AS)</f>
        <v>3</v>
      </c>
      <c r="BU119" s="8">
        <f t="shared" si="79"/>
        <v>0</v>
      </c>
      <c r="BV119" s="8" t="str">
        <f t="shared" si="64"/>
        <v>-</v>
      </c>
      <c r="BW119" s="8" t="str">
        <f>VLOOKUP(A119,'STOK PESALAKAN'!A:F,6,0)</f>
        <v>2PH-E4450-00</v>
      </c>
    </row>
    <row r="120" spans="1:75" ht="15" customHeight="1">
      <c r="A120" s="41" t="s">
        <v>1773</v>
      </c>
      <c r="B120" s="99">
        <f>IFERROR(IFERROR(VLOOKUP(A120,'STOK PACUL'!C:H,6,0),VLOOKUP(A120,'KATEGORI PACUL'!A:C,3,0)),0)</f>
        <v>4</v>
      </c>
      <c r="C120" s="8">
        <f>IFERROR(VLOOKUP(A120,'KATEGORI PACUL'!A:D,4,0),0)</f>
        <v>2</v>
      </c>
      <c r="D120" s="99">
        <f>IFERROR(IFERROR(VLOOKUP(A120,'STOK PESALAKAN'!C:H,6,0),VLOOKUP(A120,'KATEGORI PESALAKAN'!A:C,3,0)),0)</f>
        <v>1</v>
      </c>
      <c r="E120" s="8">
        <f>IFERROR(VLOOKUP(A120,'KATEGORI PESALAKAN'!A:D,4,0),0)</f>
        <v>2</v>
      </c>
      <c r="F120" s="99">
        <f>IFERROR(IFERROR(VLOOKUP(A120,'STOK CIKDITIRO'!C:H,6,0),VLOOKUP(A120,'KATEGORI CIKDITIRO'!A:C,3,0)),0)</f>
        <v>4</v>
      </c>
      <c r="G120" s="8">
        <f>IFERROR(VLOOKUP(A120,'KATEGORI CIKDITIRO'!A:D,4,0),0)</f>
        <v>0</v>
      </c>
      <c r="H120" s="99">
        <f>IFERROR(IFERROR(VLOOKUP(A120,'STOK TRAYEMAN'!C:H,6,0),VLOOKUP(A120,'KATEGORI TRAYEMAN'!A:C,3,0)),0)</f>
        <v>2</v>
      </c>
      <c r="I120" s="8">
        <f>IFERROR(VLOOKUP(A120,'KATEGORI TRAYEMAN'!A:D,4,0),0)</f>
        <v>0</v>
      </c>
      <c r="J120" s="8" t="str">
        <f>IFERROR(VLOOKUP(A120,'NOSTOK PACUL'!A:C,3,0),IFERROR(IF(VLOOKUP(A120,'STOK PACUL'!A:B,2,0)="NOSTOK","E",VLOOKUP(A120,'KATEGORI PACUL'!A:B,2,0)),"E"))</f>
        <v>D</v>
      </c>
      <c r="K120" s="8" t="str">
        <f>IFERROR(VLOOKUP(A120,'NOSTOK PESALAKAN'!A:C,3,0),IFERROR(IF(VLOOKUP(A120,'STOK PESALAKAN'!A:B,2,0)="NOSTOK","E",VLOOKUP(A120,'KATEGORI PESALAKAN'!A:B,2,0)),"E"))</f>
        <v>D</v>
      </c>
      <c r="L120" s="8" t="str">
        <f>IFERROR(VLOOKUP(A120,'NOSTOK CIKDITIRO'!A:C,3,0),IFERROR(IF(VLOOKUP(A120,'STOK CIKDITIRO'!A:B,2,0)="NOSTOK","E",VLOOKUP(A120,'KATEGORI CIKDITIRO'!A:B,2,0)),"E"))</f>
        <v>E</v>
      </c>
      <c r="M120" s="8" t="str">
        <f>IFERROR(VLOOKUP(A120,'NOSTOK TRAYEMAN'!A:C,3,0),IFERROR(IF(VLOOKUP(A120,'STOK TRAYEMAN'!A:B,2,0)="NOSTOK","E",VLOOKUP(A120,'KATEGORI TRAYEMAN'!A:B,2,0)),"E"))</f>
        <v>E</v>
      </c>
      <c r="N120" s="8" t="str">
        <f>IFERROR(VLOOKUP(A120,FR_HITUNG_MINMAX!A:B,2,0),0)</f>
        <v>SEAL PULLY Y.MIO SOUL GT125 ORI</v>
      </c>
      <c r="O120" s="8" t="str">
        <f>IFERROR(VLOOKUP(A120,FR_HITUNG_MINMAX!A:D,4,0),0)</f>
        <v>ORISIN</v>
      </c>
      <c r="P120" s="8">
        <f>IFERROR(VLOOKUP(A120,FR_HITUNG_MINMAX!A:G,7,0),1)</f>
        <v>1</v>
      </c>
      <c r="Q120" s="11">
        <f>IFERROR(VLOOKUP(A120,FR_HITUNG_MINMAX!A:J,10,0),1)</f>
        <v>1</v>
      </c>
      <c r="R120" s="8">
        <f>IFERROR(VLOOKUP(A120,FR_HITUNG_MINMAX!A:K,11,0),1)</f>
        <v>1</v>
      </c>
      <c r="S120" s="12">
        <f>IFERROR(VLOOKUP(A120,FR_HITUNG_MINMAX!A:F,6,0),0)</f>
        <v>16000</v>
      </c>
      <c r="T120" s="8">
        <f t="shared" si="65"/>
        <v>2</v>
      </c>
      <c r="U120" s="8">
        <f t="shared" si="40"/>
        <v>-1</v>
      </c>
      <c r="V120" s="8">
        <f t="shared" si="41"/>
        <v>4</v>
      </c>
      <c r="W120" s="8">
        <f t="shared" si="66"/>
        <v>2</v>
      </c>
      <c r="X120" s="8">
        <f t="shared" si="67"/>
        <v>1</v>
      </c>
      <c r="Y120" s="16"/>
      <c r="Z120" s="15">
        <f t="shared" si="42"/>
        <v>0</v>
      </c>
      <c r="AA120" s="8">
        <f t="shared" si="68"/>
        <v>0</v>
      </c>
      <c r="AB120" s="16"/>
      <c r="AC120" s="15">
        <f t="shared" si="43"/>
        <v>0</v>
      </c>
      <c r="AD120" s="8">
        <f t="shared" si="44"/>
        <v>0</v>
      </c>
      <c r="AE120" s="16"/>
      <c r="AF120" s="15">
        <f t="shared" si="45"/>
        <v>0</v>
      </c>
      <c r="AG120" s="15">
        <f t="shared" si="69"/>
        <v>0</v>
      </c>
      <c r="AH120" s="16"/>
      <c r="AI120" s="15">
        <f t="shared" si="70"/>
        <v>0</v>
      </c>
      <c r="AJ120" s="8">
        <f t="shared" si="71"/>
        <v>2</v>
      </c>
      <c r="AK120" s="8">
        <f t="shared" si="46"/>
        <v>0</v>
      </c>
      <c r="AL120" s="8">
        <f t="shared" si="47"/>
        <v>0</v>
      </c>
      <c r="AM120" s="8">
        <f t="shared" si="72"/>
        <v>0</v>
      </c>
      <c r="AN120" s="8">
        <f t="shared" si="73"/>
        <v>2</v>
      </c>
      <c r="AO120" s="8">
        <f>IFERROR(VLOOKUP(A120,PERSAMAAN!B:D,3,0),AN120)</f>
        <v>2</v>
      </c>
      <c r="AP120" s="1">
        <v>1</v>
      </c>
      <c r="AQ120" s="8">
        <f t="shared" si="48"/>
        <v>1</v>
      </c>
      <c r="AR120" s="8" t="str">
        <f>IF(AQ120=0,"-",VLOOKUP(A120,FR_HITUNG_MINMAX!A:H,8,0))</f>
        <v/>
      </c>
      <c r="AS120" s="1" t="s">
        <v>30</v>
      </c>
      <c r="AT120" s="8" t="str">
        <f t="shared" si="49"/>
        <v>GSM</v>
      </c>
      <c r="AU120" s="12">
        <f t="shared" si="50"/>
        <v>16000</v>
      </c>
      <c r="AV120" s="12">
        <f t="shared" si="51"/>
        <v>2132750</v>
      </c>
      <c r="AW120" s="8">
        <f t="shared" si="74"/>
        <v>-6</v>
      </c>
      <c r="AX120" s="1"/>
      <c r="AY120" s="8">
        <f t="shared" si="52"/>
        <v>0</v>
      </c>
      <c r="AZ120" s="8" t="str">
        <f>IF(AY120=0,"-",VLOOKUP(A120,FR_HITUNG_MINMAX!A:I,9,0))</f>
        <v>-</v>
      </c>
      <c r="BB120" s="8" t="str">
        <f t="shared" si="53"/>
        <v>-</v>
      </c>
      <c r="BC120" s="12">
        <f t="shared" si="54"/>
        <v>0</v>
      </c>
      <c r="BD120" s="12">
        <f t="shared" si="55"/>
        <v>0</v>
      </c>
      <c r="BE120" s="16"/>
      <c r="BF120" s="8">
        <f>SUMIF('REALISASI ORDER'!C:C,A120,'REALISASI ORDER'!E:E)</f>
        <v>0</v>
      </c>
      <c r="BG120" s="8">
        <f t="shared" si="75"/>
        <v>4</v>
      </c>
      <c r="BH120" s="8">
        <f t="shared" si="56"/>
        <v>1</v>
      </c>
      <c r="BI120" s="8">
        <f t="shared" si="57"/>
        <v>4</v>
      </c>
      <c r="BJ120" s="8">
        <f t="shared" si="76"/>
        <v>2</v>
      </c>
      <c r="BK120" s="33">
        <f t="shared" si="77"/>
        <v>2</v>
      </c>
      <c r="BL120" s="33">
        <f t="shared" si="58"/>
        <v>1</v>
      </c>
      <c r="BM120" s="33">
        <f t="shared" si="59"/>
        <v>0</v>
      </c>
      <c r="BN120" s="33">
        <f t="shared" si="78"/>
        <v>0</v>
      </c>
      <c r="BO120" s="8">
        <f t="shared" si="60"/>
        <v>0</v>
      </c>
      <c r="BP120" s="8">
        <f t="shared" si="61"/>
        <v>0</v>
      </c>
      <c r="BQ120" s="8">
        <f t="shared" si="62"/>
        <v>0</v>
      </c>
      <c r="BR120" s="8">
        <f>IFERROR(ROUNDDOWN(BF120*BN120/(BK120+BL120+BM120+BN),0),0)</f>
        <v>0</v>
      </c>
      <c r="BS120" s="8" t="str">
        <f t="shared" si="63"/>
        <v>2PH-E7465-00</v>
      </c>
      <c r="BT120" s="8">
        <f>SUMIF(FR_HITUNG_MINMAX!A:A,ORDER!A120,FR_HITUNG_MINMAX!AS:AS)</f>
        <v>2</v>
      </c>
      <c r="BU120" s="8">
        <f t="shared" si="79"/>
        <v>0</v>
      </c>
      <c r="BV120" s="8" t="str">
        <f t="shared" si="64"/>
        <v>GSM</v>
      </c>
      <c r="BW120" s="8" t="str">
        <f>VLOOKUP(A120,'STOK PESALAKAN'!A:F,6,0)</f>
        <v/>
      </c>
    </row>
    <row r="121" spans="1:75" ht="15" customHeight="1">
      <c r="A121" s="41" t="s">
        <v>261</v>
      </c>
      <c r="B121" s="99">
        <f>IFERROR(IFERROR(VLOOKUP(A121,'STOK PACUL'!C:H,6,0),VLOOKUP(A121,'KATEGORI PACUL'!A:C,3,0)),0)</f>
        <v>2</v>
      </c>
      <c r="C121" s="8">
        <f>IFERROR(VLOOKUP(A121,'KATEGORI PACUL'!A:D,4,0),0)</f>
        <v>2</v>
      </c>
      <c r="D121" s="99">
        <f>IFERROR(IFERROR(VLOOKUP(A121,'STOK PESALAKAN'!C:H,6,0),VLOOKUP(A121,'KATEGORI PESALAKAN'!A:C,3,0)),0)</f>
        <v>1</v>
      </c>
      <c r="E121" s="8">
        <f>IFERROR(VLOOKUP(A121,'KATEGORI PESALAKAN'!A:D,4,0),0)</f>
        <v>0</v>
      </c>
      <c r="F121" s="99">
        <f>IFERROR(IFERROR(VLOOKUP(A121,'STOK CIKDITIRO'!C:H,6,0),VLOOKUP(A121,'KATEGORI CIKDITIRO'!A:C,3,0)),0)</f>
        <v>1</v>
      </c>
      <c r="G121" s="8">
        <f>IFERROR(VLOOKUP(A121,'KATEGORI CIKDITIRO'!A:D,4,0),0)</f>
        <v>1</v>
      </c>
      <c r="H121" s="99">
        <f>IFERROR(IFERROR(VLOOKUP(A121,'STOK TRAYEMAN'!C:H,6,0),VLOOKUP(A121,'KATEGORI TRAYEMAN'!A:C,3,0)),0)</f>
        <v>0</v>
      </c>
      <c r="I121" s="8">
        <f>IFERROR(VLOOKUP(A121,'KATEGORI TRAYEMAN'!A:D,4,0),0)</f>
        <v>0</v>
      </c>
      <c r="J121" s="8" t="str">
        <f>IFERROR(VLOOKUP(A121,'NOSTOK PACUL'!A:C,3,0),IFERROR(IF(VLOOKUP(A121,'STOK PACUL'!A:B,2,0)="NOSTOK","E",VLOOKUP(A121,'KATEGORI PACUL'!A:B,2,0)),"E"))</f>
        <v>C</v>
      </c>
      <c r="K121" s="8" t="str">
        <f>IFERROR(VLOOKUP(A121,'NOSTOK PESALAKAN'!A:C,3,0),IFERROR(IF(VLOOKUP(A121,'STOK PESALAKAN'!A:B,2,0)="NOSTOK","E",VLOOKUP(A121,'KATEGORI PESALAKAN'!A:B,2,0)),"E"))</f>
        <v>E</v>
      </c>
      <c r="L121" s="8" t="str">
        <f>IFERROR(VLOOKUP(A121,'NOSTOK CIKDITIRO'!A:C,3,0),IFERROR(IF(VLOOKUP(A121,'STOK CIKDITIRO'!A:B,2,0)="NOSTOK","E",VLOOKUP(A121,'KATEGORI CIKDITIRO'!A:B,2,0)),"E"))</f>
        <v>D</v>
      </c>
      <c r="M121" s="8" t="str">
        <f>IFERROR(VLOOKUP(A121,'NOSTOK TRAYEMAN'!A:C,3,0),IFERROR(IF(VLOOKUP(A121,'STOK TRAYEMAN'!A:B,2,0)="NOSTOK","E",VLOOKUP(A121,'KATEGORI TRAYEMAN'!A:B,2,0)),"E"))</f>
        <v>E</v>
      </c>
      <c r="N121" s="8" t="str">
        <f>IFERROR(VLOOKUP(A121,FR_HITUNG_MINMAX!A:B,2,0),0)</f>
        <v>FANBELT Y.MIO M3 ORI</v>
      </c>
      <c r="O121" s="8" t="str">
        <f>IFERROR(VLOOKUP(A121,FR_HITUNG_MINMAX!A:D,4,0),0)</f>
        <v>ORISIN</v>
      </c>
      <c r="P121" s="8">
        <f>IFERROR(VLOOKUP(A121,FR_HITUNG_MINMAX!A:G,7,0),1)</f>
        <v>1</v>
      </c>
      <c r="Q121" s="11">
        <f>IFERROR(VLOOKUP(A121,FR_HITUNG_MINMAX!A:J,10,0),1)</f>
        <v>1</v>
      </c>
      <c r="R121" s="8">
        <f>IFERROR(VLOOKUP(A121,FR_HITUNG_MINMAX!A:K,11,0),1)</f>
        <v>1</v>
      </c>
      <c r="S121" s="12">
        <f>IFERROR(VLOOKUP(A121,FR_HITUNG_MINMAX!A:F,6,0),0)</f>
        <v>83000</v>
      </c>
      <c r="T121" s="8">
        <f t="shared" si="65"/>
        <v>0</v>
      </c>
      <c r="U121" s="8">
        <f t="shared" si="40"/>
        <v>1</v>
      </c>
      <c r="V121" s="8">
        <f t="shared" si="41"/>
        <v>0</v>
      </c>
      <c r="W121" s="8">
        <f t="shared" si="66"/>
        <v>0</v>
      </c>
      <c r="X121" s="8">
        <f t="shared" si="67"/>
        <v>0</v>
      </c>
      <c r="Y121" s="16"/>
      <c r="Z121" s="15">
        <f t="shared" si="42"/>
        <v>0</v>
      </c>
      <c r="AA121" s="8">
        <f t="shared" si="68"/>
        <v>0</v>
      </c>
      <c r="AB121" s="16"/>
      <c r="AC121" s="15">
        <f t="shared" si="43"/>
        <v>0</v>
      </c>
      <c r="AD121" s="8">
        <f t="shared" si="44"/>
        <v>0</v>
      </c>
      <c r="AE121" s="16"/>
      <c r="AF121" s="15">
        <f t="shared" si="45"/>
        <v>0</v>
      </c>
      <c r="AG121" s="15">
        <f t="shared" si="69"/>
        <v>0</v>
      </c>
      <c r="AH121" s="16"/>
      <c r="AI121" s="15">
        <f t="shared" si="70"/>
        <v>0</v>
      </c>
      <c r="AJ121" s="8">
        <f t="shared" si="71"/>
        <v>0</v>
      </c>
      <c r="AK121" s="8">
        <f t="shared" si="46"/>
        <v>0</v>
      </c>
      <c r="AL121" s="8">
        <f t="shared" si="47"/>
        <v>0</v>
      </c>
      <c r="AM121" s="8">
        <f t="shared" si="72"/>
        <v>0</v>
      </c>
      <c r="AN121" s="8">
        <f t="shared" si="73"/>
        <v>0</v>
      </c>
      <c r="AO121" s="8">
        <f>IFERROR(VLOOKUP(A121,PERSAMAAN!B:D,3,0),AN121)</f>
        <v>0</v>
      </c>
      <c r="AP121" s="1"/>
      <c r="AQ121" s="8">
        <f t="shared" si="48"/>
        <v>0</v>
      </c>
      <c r="AR121" s="8" t="str">
        <f>IF(AQ121=0,"-",VLOOKUP(A121,FR_HITUNG_MINMAX!A:H,8,0))</f>
        <v>-</v>
      </c>
      <c r="AS121" s="1"/>
      <c r="AT121" s="8" t="str">
        <f t="shared" si="49"/>
        <v>-</v>
      </c>
      <c r="AU121" s="12">
        <f t="shared" si="50"/>
        <v>0</v>
      </c>
      <c r="AV121" s="12">
        <f t="shared" si="51"/>
        <v>0</v>
      </c>
      <c r="AW121" s="8">
        <f t="shared" si="74"/>
        <v>-1</v>
      </c>
      <c r="AX121" s="1"/>
      <c r="AY121" s="8">
        <f t="shared" si="52"/>
        <v>0</v>
      </c>
      <c r="AZ121" s="8" t="str">
        <f>IF(AY121=0,"-",VLOOKUP(A121,FR_HITUNG_MINMAX!A:I,9,0))</f>
        <v>-</v>
      </c>
      <c r="BB121" s="8" t="str">
        <f t="shared" si="53"/>
        <v>-</v>
      </c>
      <c r="BC121" s="12">
        <f t="shared" si="54"/>
        <v>0</v>
      </c>
      <c r="BD121" s="12">
        <f t="shared" si="55"/>
        <v>0</v>
      </c>
      <c r="BE121" s="16"/>
      <c r="BF121" s="8">
        <f>SUMIF('REALISASI ORDER'!C:C,A121,'REALISASI ORDER'!E:E)</f>
        <v>0</v>
      </c>
      <c r="BG121" s="8">
        <f t="shared" si="75"/>
        <v>2</v>
      </c>
      <c r="BH121" s="8">
        <f t="shared" si="56"/>
        <v>1</v>
      </c>
      <c r="BI121" s="8">
        <f t="shared" si="57"/>
        <v>1</v>
      </c>
      <c r="BJ121" s="8">
        <f t="shared" si="76"/>
        <v>0</v>
      </c>
      <c r="BK121" s="33">
        <f t="shared" si="77"/>
        <v>2</v>
      </c>
      <c r="BL121" s="33">
        <f t="shared" si="58"/>
        <v>0</v>
      </c>
      <c r="BM121" s="33">
        <f t="shared" si="59"/>
        <v>0</v>
      </c>
      <c r="BN121" s="33">
        <f t="shared" si="78"/>
        <v>0</v>
      </c>
      <c r="BO121" s="8">
        <f t="shared" si="60"/>
        <v>0</v>
      </c>
      <c r="BP121" s="8">
        <f t="shared" si="61"/>
        <v>0</v>
      </c>
      <c r="BQ121" s="8">
        <f t="shared" si="62"/>
        <v>0</v>
      </c>
      <c r="BR121" s="8">
        <f>IFERROR(ROUNDDOWN(BF121*BN121/(BK121+BL121+BM121+BN),0),0)</f>
        <v>0</v>
      </c>
      <c r="BS121" s="8" t="str">
        <f t="shared" si="63"/>
        <v>2PH-E7641-00</v>
      </c>
      <c r="BT121" s="8">
        <f>SUMIF(FR_HITUNG_MINMAX!A:A,ORDER!A121,FR_HITUNG_MINMAX!AS:AS)</f>
        <v>2</v>
      </c>
      <c r="BU121" s="8">
        <f t="shared" si="79"/>
        <v>0</v>
      </c>
      <c r="BV121" s="8" t="str">
        <f t="shared" si="64"/>
        <v>-</v>
      </c>
      <c r="BW121" s="8" t="str">
        <f>VLOOKUP(A121,'STOK PESALAKAN'!A:F,6,0)</f>
        <v/>
      </c>
    </row>
    <row r="122" spans="1:75" ht="15" customHeight="1">
      <c r="A122" s="41" t="s">
        <v>262</v>
      </c>
      <c r="B122" s="99">
        <f>IFERROR(IFERROR(VLOOKUP(A122,'STOK PACUL'!C:H,6,0),VLOOKUP(A122,'KATEGORI PACUL'!A:C,3,0)),0)</f>
        <v>2</v>
      </c>
      <c r="C122" s="8">
        <f>IFERROR(VLOOKUP(A122,'KATEGORI PACUL'!A:D,4,0),0)</f>
        <v>2</v>
      </c>
      <c r="D122" s="99">
        <f>IFERROR(IFERROR(VLOOKUP(A122,'STOK PESALAKAN'!C:H,6,0),VLOOKUP(A122,'KATEGORI PESALAKAN'!A:C,3,0)),0)</f>
        <v>3</v>
      </c>
      <c r="E122" s="8">
        <f>IFERROR(VLOOKUP(A122,'KATEGORI PESALAKAN'!A:D,4,0),0)</f>
        <v>2</v>
      </c>
      <c r="F122" s="99">
        <f>IFERROR(IFERROR(VLOOKUP(A122,'STOK CIKDITIRO'!C:H,6,0),VLOOKUP(A122,'KATEGORI CIKDITIRO'!A:C,3,0)),0)</f>
        <v>2</v>
      </c>
      <c r="G122" s="8">
        <f>IFERROR(VLOOKUP(A122,'KATEGORI CIKDITIRO'!A:D,4,0),0)</f>
        <v>3</v>
      </c>
      <c r="H122" s="99">
        <f>IFERROR(IFERROR(VLOOKUP(A122,'STOK TRAYEMAN'!C:H,6,0),VLOOKUP(A122,'KATEGORI TRAYEMAN'!A:C,3,0)),0)</f>
        <v>1</v>
      </c>
      <c r="I122" s="8">
        <f>IFERROR(VLOOKUP(A122,'KATEGORI TRAYEMAN'!A:D,4,0),0)</f>
        <v>0</v>
      </c>
      <c r="J122" s="8" t="str">
        <f>IFERROR(VLOOKUP(A122,'NOSTOK PACUL'!A:C,3,0),IFERROR(IF(VLOOKUP(A122,'STOK PACUL'!A:B,2,0)="NOSTOK","E",VLOOKUP(A122,'KATEGORI PACUL'!A:B,2,0)),"E"))</f>
        <v>D</v>
      </c>
      <c r="K122" s="8" t="str">
        <f>IFERROR(VLOOKUP(A122,'NOSTOK PESALAKAN'!A:C,3,0),IFERROR(IF(VLOOKUP(A122,'STOK PESALAKAN'!A:B,2,0)="NOSTOK","E",VLOOKUP(A122,'KATEGORI PESALAKAN'!A:B,2,0)),"E"))</f>
        <v>D</v>
      </c>
      <c r="L122" s="8" t="str">
        <f>IFERROR(VLOOKUP(A122,'NOSTOK CIKDITIRO'!A:C,3,0),IFERROR(IF(VLOOKUP(A122,'STOK CIKDITIRO'!A:B,2,0)="NOSTOK","E",VLOOKUP(A122,'KATEGORI CIKDITIRO'!A:B,2,0)),"E"))</f>
        <v>C</v>
      </c>
      <c r="M122" s="8" t="str">
        <f>IFERROR(VLOOKUP(A122,'NOSTOK TRAYEMAN'!A:C,3,0),IFERROR(IF(VLOOKUP(A122,'STOK TRAYEMAN'!A:B,2,0)="NOSTOK","E",VLOOKUP(A122,'KATEGORI TRAYEMAN'!A:B,2,0)),"E"))</f>
        <v>E</v>
      </c>
      <c r="N122" s="8" t="str">
        <f>IFERROR(VLOOKUP(A122,FR_HITUNG_MINMAX!A:B,2,0),0)</f>
        <v>COP BUSI Y.MIO ORI (PK)</v>
      </c>
      <c r="O122" s="8" t="str">
        <f>IFERROR(VLOOKUP(A122,FR_HITUNG_MINMAX!A:D,4,0),0)</f>
        <v>ORISIN</v>
      </c>
      <c r="P122" s="8">
        <f>IFERROR(VLOOKUP(A122,FR_HITUNG_MINMAX!A:G,7,0),1)</f>
        <v>1</v>
      </c>
      <c r="Q122" s="11">
        <f>IFERROR(VLOOKUP(A122,FR_HITUNG_MINMAX!A:J,10,0),1)</f>
        <v>1</v>
      </c>
      <c r="R122" s="8">
        <f>IFERROR(VLOOKUP(A122,FR_HITUNG_MINMAX!A:K,11,0),1)</f>
        <v>1</v>
      </c>
      <c r="S122" s="12">
        <f>IFERROR(VLOOKUP(A122,FR_HITUNG_MINMAX!A:F,6,0),0)</f>
        <v>58000</v>
      </c>
      <c r="T122" s="8">
        <f t="shared" si="65"/>
        <v>0</v>
      </c>
      <c r="U122" s="8">
        <f t="shared" si="40"/>
        <v>1</v>
      </c>
      <c r="V122" s="8">
        <f t="shared" si="41"/>
        <v>-1</v>
      </c>
      <c r="W122" s="8">
        <f t="shared" si="66"/>
        <v>1</v>
      </c>
      <c r="X122" s="8">
        <f t="shared" si="67"/>
        <v>0</v>
      </c>
      <c r="Y122" s="16"/>
      <c r="Z122" s="15">
        <f t="shared" si="42"/>
        <v>0</v>
      </c>
      <c r="AA122" s="8">
        <f t="shared" si="68"/>
        <v>0</v>
      </c>
      <c r="AB122" s="16"/>
      <c r="AC122" s="15">
        <f t="shared" si="43"/>
        <v>0</v>
      </c>
      <c r="AD122" s="8">
        <f t="shared" si="44"/>
        <v>0</v>
      </c>
      <c r="AE122" s="16"/>
      <c r="AF122" s="15">
        <f t="shared" si="45"/>
        <v>0</v>
      </c>
      <c r="AG122" s="15">
        <f t="shared" si="69"/>
        <v>0</v>
      </c>
      <c r="AH122" s="16"/>
      <c r="AI122" s="15">
        <f t="shared" si="70"/>
        <v>0</v>
      </c>
      <c r="AJ122" s="8">
        <f t="shared" si="71"/>
        <v>0</v>
      </c>
      <c r="AK122" s="8">
        <f t="shared" si="46"/>
        <v>0</v>
      </c>
      <c r="AL122" s="8">
        <f t="shared" si="47"/>
        <v>0</v>
      </c>
      <c r="AM122" s="8">
        <f t="shared" si="72"/>
        <v>0</v>
      </c>
      <c r="AN122" s="8">
        <f t="shared" si="73"/>
        <v>0</v>
      </c>
      <c r="AO122" s="8">
        <f>IFERROR(VLOOKUP(A122,PERSAMAAN!B:D,3,0),AN122)</f>
        <v>0</v>
      </c>
      <c r="AP122" s="1"/>
      <c r="AQ122" s="8">
        <f t="shared" si="48"/>
        <v>0</v>
      </c>
      <c r="AR122" s="8" t="str">
        <f>IF(AQ122=0,"-",VLOOKUP(A122,FR_HITUNG_MINMAX!A:H,8,0))</f>
        <v>-</v>
      </c>
      <c r="AS122" s="1"/>
      <c r="AT122" s="8" t="str">
        <f t="shared" si="49"/>
        <v>-</v>
      </c>
      <c r="AU122" s="12">
        <f t="shared" si="50"/>
        <v>0</v>
      </c>
      <c r="AV122" s="12">
        <f t="shared" si="51"/>
        <v>0</v>
      </c>
      <c r="AW122" s="8">
        <f t="shared" si="74"/>
        <v>3</v>
      </c>
      <c r="AX122" s="1"/>
      <c r="AY122" s="8">
        <f t="shared" si="52"/>
        <v>3</v>
      </c>
      <c r="AZ122" s="8" t="str">
        <f>IF(AY122=0,"-",VLOOKUP(A122,FR_HITUNG_MINMAX!A:I,9,0))</f>
        <v/>
      </c>
      <c r="BB122" s="8" t="str">
        <f t="shared" si="53"/>
        <v/>
      </c>
      <c r="BC122" s="12">
        <f t="shared" si="54"/>
        <v>174000</v>
      </c>
      <c r="BD122" s="12">
        <f t="shared" si="55"/>
        <v>21965380</v>
      </c>
      <c r="BE122" s="16"/>
      <c r="BF122" s="8">
        <f>SUMIF('REALISASI ORDER'!C:C,A122,'REALISASI ORDER'!E:E)</f>
        <v>0</v>
      </c>
      <c r="BG122" s="8">
        <f t="shared" si="75"/>
        <v>2</v>
      </c>
      <c r="BH122" s="8">
        <f t="shared" si="56"/>
        <v>3</v>
      </c>
      <c r="BI122" s="8">
        <f t="shared" si="57"/>
        <v>2</v>
      </c>
      <c r="BJ122" s="8">
        <f t="shared" si="76"/>
        <v>1</v>
      </c>
      <c r="BK122" s="33">
        <f t="shared" si="77"/>
        <v>0</v>
      </c>
      <c r="BL122" s="33">
        <f t="shared" si="58"/>
        <v>0</v>
      </c>
      <c r="BM122" s="33">
        <f t="shared" si="59"/>
        <v>1</v>
      </c>
      <c r="BN122" s="33">
        <f t="shared" si="78"/>
        <v>0</v>
      </c>
      <c r="BO122" s="8">
        <f t="shared" si="60"/>
        <v>0</v>
      </c>
      <c r="BP122" s="8">
        <f t="shared" si="61"/>
        <v>0</v>
      </c>
      <c r="BQ122" s="8">
        <f t="shared" si="62"/>
        <v>0</v>
      </c>
      <c r="BR122" s="8">
        <f>IFERROR(ROUNDDOWN(BF122*BN122/(BK122+BL122+BM122+BN),0),0)</f>
        <v>0</v>
      </c>
      <c r="BS122" s="8" t="str">
        <f t="shared" si="63"/>
        <v>2PH-H2370-10</v>
      </c>
      <c r="BT122" s="8">
        <f>SUMIF(FR_HITUNG_MINMAX!A:A,ORDER!A122,FR_HITUNG_MINMAX!AS:AS)</f>
        <v>3</v>
      </c>
      <c r="BU122" s="8">
        <f t="shared" si="79"/>
        <v>0</v>
      </c>
      <c r="BV122" s="8" t="str">
        <f t="shared" si="64"/>
        <v>-</v>
      </c>
      <c r="BW122" s="8" t="str">
        <f>VLOOKUP(A122,'STOK PESALAKAN'!A:F,6,0)</f>
        <v>2PH-H2370-10</v>
      </c>
    </row>
    <row r="123" spans="1:75" ht="15" customHeight="1">
      <c r="A123" s="41" t="s">
        <v>263</v>
      </c>
      <c r="B123" s="99">
        <f>IFERROR(IFERROR(VLOOKUP(A123,'STOK PACUL'!C:H,6,0),VLOOKUP(A123,'KATEGORI PACUL'!A:C,3,0)),0)</f>
        <v>2</v>
      </c>
      <c r="C123" s="8">
        <f>IFERROR(VLOOKUP(A123,'KATEGORI PACUL'!A:D,4,0),0)</f>
        <v>3</v>
      </c>
      <c r="D123" s="99">
        <f>IFERROR(IFERROR(VLOOKUP(A123,'STOK PESALAKAN'!C:H,6,0),VLOOKUP(A123,'KATEGORI PESALAKAN'!A:C,3,0)),0)</f>
        <v>3</v>
      </c>
      <c r="E123" s="8">
        <f>IFERROR(VLOOKUP(A123,'KATEGORI PESALAKAN'!A:D,4,0),0)</f>
        <v>1</v>
      </c>
      <c r="F123" s="99">
        <f>IFERROR(IFERROR(VLOOKUP(A123,'STOK CIKDITIRO'!C:H,6,0),VLOOKUP(A123,'KATEGORI CIKDITIRO'!A:C,3,0)),0)</f>
        <v>2</v>
      </c>
      <c r="G123" s="8">
        <f>IFERROR(VLOOKUP(A123,'KATEGORI CIKDITIRO'!A:D,4,0),0)</f>
        <v>1</v>
      </c>
      <c r="H123" s="99">
        <f>IFERROR(IFERROR(VLOOKUP(A123,'STOK TRAYEMAN'!C:H,6,0),VLOOKUP(A123,'KATEGORI TRAYEMAN'!A:C,3,0)),0)</f>
        <v>0</v>
      </c>
      <c r="I123" s="8">
        <f>IFERROR(VLOOKUP(A123,'KATEGORI TRAYEMAN'!A:D,4,0),0)</f>
        <v>0</v>
      </c>
      <c r="J123" s="8" t="str">
        <f>IFERROR(VLOOKUP(A123,'NOSTOK PACUL'!A:C,3,0),IFERROR(IF(VLOOKUP(A123,'STOK PACUL'!A:B,2,0)="NOSTOK","E",VLOOKUP(A123,'KATEGORI PACUL'!A:B,2,0)),"E"))</f>
        <v>B</v>
      </c>
      <c r="K123" s="8" t="str">
        <f>IFERROR(VLOOKUP(A123,'NOSTOK PESALAKAN'!A:C,3,0),IFERROR(IF(VLOOKUP(A123,'STOK PESALAKAN'!A:B,2,0)="NOSTOK","E",VLOOKUP(A123,'KATEGORI PESALAKAN'!A:B,2,0)),"E"))</f>
        <v>D</v>
      </c>
      <c r="L123" s="8" t="str">
        <f>IFERROR(VLOOKUP(A123,'NOSTOK CIKDITIRO'!A:C,3,0),IFERROR(IF(VLOOKUP(A123,'STOK CIKDITIRO'!A:B,2,0)="NOSTOK","E",VLOOKUP(A123,'KATEGORI CIKDITIRO'!A:B,2,0)),"E"))</f>
        <v>D</v>
      </c>
      <c r="M123" s="8" t="str">
        <f>IFERROR(VLOOKUP(A123,'NOSTOK TRAYEMAN'!A:C,3,0),IFERROR(IF(VLOOKUP(A123,'STOK TRAYEMAN'!A:B,2,0)="NOSTOK","E",VLOOKUP(A123,'KATEGORI TRAYEMAN'!A:B,2,0)),"E"))</f>
        <v>E</v>
      </c>
      <c r="N123" s="8" t="str">
        <f>IFERROR(VLOOKUP(A123,FR_HITUNG_MINMAX!A:B,2,0),0)</f>
        <v>ROLLER Y.MIO M3 ORI (1SET)</v>
      </c>
      <c r="O123" s="8" t="str">
        <f>IFERROR(VLOOKUP(A123,FR_HITUNG_MINMAX!A:D,4,0),0)</f>
        <v>ORISIN</v>
      </c>
      <c r="P123" s="8">
        <f>IFERROR(VLOOKUP(A123,FR_HITUNG_MINMAX!A:G,7,0),1)</f>
        <v>1</v>
      </c>
      <c r="Q123" s="11" t="str">
        <f>IFERROR(VLOOKUP(A123,FR_HITUNG_MINMAX!A:J,10,0),1)</f>
        <v>2</v>
      </c>
      <c r="R123" s="8">
        <f>IFERROR(VLOOKUP(A123,FR_HITUNG_MINMAX!A:K,11,0),1)</f>
        <v>1</v>
      </c>
      <c r="S123" s="12">
        <f>IFERROR(VLOOKUP(A123,FR_HITUNG_MINMAX!A:F,6,0),0)</f>
        <v>56000</v>
      </c>
      <c r="T123" s="8">
        <f t="shared" si="65"/>
        <v>-1</v>
      </c>
      <c r="U123" s="8">
        <f t="shared" si="40"/>
        <v>2</v>
      </c>
      <c r="V123" s="8">
        <f t="shared" si="41"/>
        <v>1</v>
      </c>
      <c r="W123" s="8">
        <f t="shared" si="66"/>
        <v>0</v>
      </c>
      <c r="X123" s="8">
        <f t="shared" si="67"/>
        <v>0</v>
      </c>
      <c r="Y123" s="16"/>
      <c r="Z123" s="15">
        <f t="shared" si="42"/>
        <v>0</v>
      </c>
      <c r="AA123" s="8">
        <f t="shared" si="68"/>
        <v>1</v>
      </c>
      <c r="AB123" s="16"/>
      <c r="AC123" s="15">
        <f t="shared" si="43"/>
        <v>0</v>
      </c>
      <c r="AD123" s="8">
        <f t="shared" si="44"/>
        <v>0</v>
      </c>
      <c r="AE123" s="16"/>
      <c r="AF123" s="15">
        <f t="shared" si="45"/>
        <v>0</v>
      </c>
      <c r="AG123" s="15">
        <f t="shared" si="69"/>
        <v>0</v>
      </c>
      <c r="AH123" s="16"/>
      <c r="AI123" s="15">
        <f t="shared" si="70"/>
        <v>0</v>
      </c>
      <c r="AJ123" s="8">
        <f t="shared" si="71"/>
        <v>1</v>
      </c>
      <c r="AK123" s="8">
        <f t="shared" si="46"/>
        <v>0</v>
      </c>
      <c r="AL123" s="8">
        <f t="shared" si="47"/>
        <v>0</v>
      </c>
      <c r="AM123" s="8">
        <f t="shared" si="72"/>
        <v>0</v>
      </c>
      <c r="AN123" s="8">
        <f t="shared" si="73"/>
        <v>1</v>
      </c>
      <c r="AO123" s="8">
        <f>IFERROR(VLOOKUP(A123,PERSAMAAN!B:D,3,0),AN123)</f>
        <v>1</v>
      </c>
      <c r="AP123" s="1">
        <v>0</v>
      </c>
      <c r="AQ123" s="8">
        <f t="shared" si="48"/>
        <v>0</v>
      </c>
      <c r="AR123" s="8" t="str">
        <f>IF(AQ123=0,"-",VLOOKUP(A123,FR_HITUNG_MINMAX!A:H,8,0))</f>
        <v>-</v>
      </c>
      <c r="AS123" s="1"/>
      <c r="AT123" s="8" t="str">
        <f t="shared" si="49"/>
        <v>-</v>
      </c>
      <c r="AU123" s="12">
        <f t="shared" si="50"/>
        <v>0</v>
      </c>
      <c r="AV123" s="12">
        <f t="shared" si="51"/>
        <v>0</v>
      </c>
      <c r="AW123" s="8">
        <f t="shared" si="74"/>
        <v>0</v>
      </c>
      <c r="AX123" s="1"/>
      <c r="AY123" s="8">
        <f t="shared" si="52"/>
        <v>0</v>
      </c>
      <c r="AZ123" s="8" t="str">
        <f>IF(AY123=0,"-",VLOOKUP(A123,FR_HITUNG_MINMAX!A:I,9,0))</f>
        <v>-</v>
      </c>
      <c r="BB123" s="8" t="str">
        <f t="shared" si="53"/>
        <v>-</v>
      </c>
      <c r="BC123" s="12">
        <f t="shared" si="54"/>
        <v>0</v>
      </c>
      <c r="BD123" s="12">
        <f t="shared" si="55"/>
        <v>0</v>
      </c>
      <c r="BE123" s="16"/>
      <c r="BF123" s="8">
        <f>SUMIF('REALISASI ORDER'!C:C,A123,'REALISASI ORDER'!E:E)</f>
        <v>0</v>
      </c>
      <c r="BG123" s="8">
        <f t="shared" si="75"/>
        <v>2</v>
      </c>
      <c r="BH123" s="8">
        <f t="shared" si="56"/>
        <v>3</v>
      </c>
      <c r="BI123" s="8">
        <f t="shared" si="57"/>
        <v>2</v>
      </c>
      <c r="BJ123" s="8">
        <f t="shared" si="76"/>
        <v>0</v>
      </c>
      <c r="BK123" s="33">
        <f t="shared" si="77"/>
        <v>3</v>
      </c>
      <c r="BL123" s="33">
        <f t="shared" si="58"/>
        <v>0</v>
      </c>
      <c r="BM123" s="33">
        <f t="shared" si="59"/>
        <v>0</v>
      </c>
      <c r="BN123" s="33">
        <f t="shared" si="78"/>
        <v>0</v>
      </c>
      <c r="BO123" s="8">
        <f t="shared" si="60"/>
        <v>0</v>
      </c>
      <c r="BP123" s="8">
        <f t="shared" si="61"/>
        <v>0</v>
      </c>
      <c r="BQ123" s="8">
        <f t="shared" si="62"/>
        <v>0</v>
      </c>
      <c r="BR123" s="8">
        <f>IFERROR(ROUNDDOWN(BF123*BN123/(BK123+BL123+BM123+BN),0),0)</f>
        <v>0</v>
      </c>
      <c r="BS123" s="8" t="str">
        <f t="shared" si="63"/>
        <v>2PH-WE763-00</v>
      </c>
      <c r="BT123" s="8">
        <f>SUMIF(FR_HITUNG_MINMAX!A:A,ORDER!A123,FR_HITUNG_MINMAX!AS:AS)</f>
        <v>4</v>
      </c>
      <c r="BU123" s="8">
        <f t="shared" si="79"/>
        <v>0</v>
      </c>
      <c r="BV123" s="8" t="str">
        <f t="shared" si="64"/>
        <v>-</v>
      </c>
      <c r="BW123" s="8" t="str">
        <f>VLOOKUP(A123,'STOK PESALAKAN'!A:F,6,0)</f>
        <v/>
      </c>
    </row>
    <row r="124" spans="1:75" ht="15" customHeight="1">
      <c r="A124" s="41" t="s">
        <v>1419</v>
      </c>
      <c r="B124" s="99">
        <f>IFERROR(IFERROR(VLOOKUP(A124,'STOK PACUL'!C:H,6,0),VLOOKUP(A124,'KATEGORI PACUL'!A:C,3,0)),0)</f>
        <v>1</v>
      </c>
      <c r="C124" s="8">
        <f>IFERROR(VLOOKUP(A124,'KATEGORI PACUL'!A:D,4,0),0)</f>
        <v>1</v>
      </c>
      <c r="D124" s="99">
        <f>IFERROR(IFERROR(VLOOKUP(A124,'STOK PESALAKAN'!C:H,6,0),VLOOKUP(A124,'KATEGORI PESALAKAN'!A:C,3,0)),0)</f>
        <v>1</v>
      </c>
      <c r="E124" s="8">
        <f>IFERROR(VLOOKUP(A124,'KATEGORI PESALAKAN'!A:D,4,0),0)</f>
        <v>0</v>
      </c>
      <c r="F124" s="99">
        <f>IFERROR(IFERROR(VLOOKUP(A124,'STOK CIKDITIRO'!C:H,6,0),VLOOKUP(A124,'KATEGORI CIKDITIRO'!A:C,3,0)),0)</f>
        <v>1</v>
      </c>
      <c r="G124" s="8">
        <f>IFERROR(VLOOKUP(A124,'KATEGORI CIKDITIRO'!A:D,4,0),0)</f>
        <v>0</v>
      </c>
      <c r="H124" s="99">
        <f>IFERROR(IFERROR(VLOOKUP(A124,'STOK TRAYEMAN'!C:H,6,0),VLOOKUP(A124,'KATEGORI TRAYEMAN'!A:C,3,0)),0)</f>
        <v>0</v>
      </c>
      <c r="I124" s="8">
        <f>IFERROR(VLOOKUP(A124,'KATEGORI TRAYEMAN'!A:D,4,0),0)</f>
        <v>0</v>
      </c>
      <c r="J124" s="8" t="str">
        <f>IFERROR(VLOOKUP(A124,'NOSTOK PACUL'!A:C,3,0),IFERROR(IF(VLOOKUP(A124,'STOK PACUL'!A:B,2,0)="NOSTOK","E",VLOOKUP(A124,'KATEGORI PACUL'!A:B,2,0)),"E"))</f>
        <v>D</v>
      </c>
      <c r="K124" s="8" t="str">
        <f>IFERROR(VLOOKUP(A124,'NOSTOK PESALAKAN'!A:C,3,0),IFERROR(IF(VLOOKUP(A124,'STOK PESALAKAN'!A:B,2,0)="NOSTOK","E",VLOOKUP(A124,'KATEGORI PESALAKAN'!A:B,2,0)),"E"))</f>
        <v>E</v>
      </c>
      <c r="L124" s="8" t="str">
        <f>IFERROR(VLOOKUP(A124,'NOSTOK CIKDITIRO'!A:C,3,0),IFERROR(IF(VLOOKUP(A124,'STOK CIKDITIRO'!A:B,2,0)="NOSTOK","E",VLOOKUP(A124,'KATEGORI CIKDITIRO'!A:B,2,0)),"E"))</f>
        <v>E</v>
      </c>
      <c r="M124" s="8" t="str">
        <f>IFERROR(VLOOKUP(A124,'NOSTOK TRAYEMAN'!A:C,3,0),IFERROR(IF(VLOOKUP(A124,'STOK TRAYEMAN'!A:B,2,0)="NOSTOK","E",VLOOKUP(A124,'KATEGORI TRAYEMAN'!A:B,2,0)),"E"))</f>
        <v>E</v>
      </c>
      <c r="N124" s="8" t="str">
        <f>IFERROR(VLOOKUP(A124,FR_HITUNG_MINMAX!A:B,2,0),0)</f>
        <v>RUMAH ROLLER Y.MIO M3 ORI</v>
      </c>
      <c r="O124" s="8" t="str">
        <f>IFERROR(VLOOKUP(A124,FR_HITUNG_MINMAX!A:D,4,0),0)</f>
        <v>ORISIN</v>
      </c>
      <c r="P124" s="8">
        <f>IFERROR(VLOOKUP(A124,FR_HITUNG_MINMAX!A:G,7,0),1)</f>
        <v>1</v>
      </c>
      <c r="Q124" s="11">
        <f>IFERROR(VLOOKUP(A124,FR_HITUNG_MINMAX!A:J,10,0),1)</f>
        <v>1</v>
      </c>
      <c r="R124" s="8">
        <f>IFERROR(VLOOKUP(A124,FR_HITUNG_MINMAX!A:K,11,0),1)</f>
        <v>1</v>
      </c>
      <c r="S124" s="12">
        <f>IFERROR(VLOOKUP(A124,FR_HITUNG_MINMAX!A:F,6,0),0)</f>
        <v>82300</v>
      </c>
      <c r="T124" s="8">
        <f t="shared" si="65"/>
        <v>0</v>
      </c>
      <c r="U124" s="8">
        <f t="shared" si="40"/>
        <v>1</v>
      </c>
      <c r="V124" s="8">
        <f t="shared" si="41"/>
        <v>1</v>
      </c>
      <c r="W124" s="8">
        <f t="shared" si="66"/>
        <v>0</v>
      </c>
      <c r="X124" s="8">
        <f t="shared" si="67"/>
        <v>0</v>
      </c>
      <c r="Y124" s="16"/>
      <c r="Z124" s="15">
        <f t="shared" si="42"/>
        <v>0</v>
      </c>
      <c r="AA124" s="8">
        <f t="shared" si="68"/>
        <v>0</v>
      </c>
      <c r="AB124" s="16"/>
      <c r="AC124" s="15">
        <f t="shared" si="43"/>
        <v>0</v>
      </c>
      <c r="AD124" s="8">
        <f t="shared" si="44"/>
        <v>0</v>
      </c>
      <c r="AE124" s="16"/>
      <c r="AF124" s="15">
        <f t="shared" si="45"/>
        <v>0</v>
      </c>
      <c r="AG124" s="15">
        <f t="shared" si="69"/>
        <v>0</v>
      </c>
      <c r="AH124" s="16"/>
      <c r="AI124" s="15">
        <f t="shared" si="70"/>
        <v>0</v>
      </c>
      <c r="AJ124" s="8">
        <f t="shared" si="71"/>
        <v>1</v>
      </c>
      <c r="AK124" s="8">
        <f t="shared" si="46"/>
        <v>0</v>
      </c>
      <c r="AL124" s="8">
        <f t="shared" si="47"/>
        <v>0</v>
      </c>
      <c r="AM124" s="8">
        <f t="shared" si="72"/>
        <v>0</v>
      </c>
      <c r="AN124" s="8">
        <f t="shared" si="73"/>
        <v>1</v>
      </c>
      <c r="AO124" s="8">
        <f>IFERROR(VLOOKUP(A124,PERSAMAAN!B:D,3,0),AN124)</f>
        <v>1</v>
      </c>
      <c r="AP124" s="1">
        <v>0</v>
      </c>
      <c r="AQ124" s="8">
        <f t="shared" si="48"/>
        <v>0</v>
      </c>
      <c r="AR124" s="8" t="str">
        <f>IF(AQ124=0,"-",VLOOKUP(A124,FR_HITUNG_MINMAX!A:H,8,0))</f>
        <v>-</v>
      </c>
      <c r="AS124" s="1"/>
      <c r="AT124" s="8" t="str">
        <f t="shared" si="49"/>
        <v>-</v>
      </c>
      <c r="AU124" s="12">
        <f t="shared" si="50"/>
        <v>0</v>
      </c>
      <c r="AV124" s="12">
        <f t="shared" si="51"/>
        <v>0</v>
      </c>
      <c r="AW124" s="8">
        <f t="shared" si="74"/>
        <v>-2</v>
      </c>
      <c r="AX124" s="1">
        <v>1</v>
      </c>
      <c r="AY124" s="8">
        <f t="shared" si="52"/>
        <v>1</v>
      </c>
      <c r="AZ124" s="8" t="str">
        <f>IF(AY124=0,"-",VLOOKUP(A124,FR_HITUNG_MINMAX!A:I,9,0))</f>
        <v/>
      </c>
      <c r="BA124" s="1" t="s">
        <v>151</v>
      </c>
      <c r="BB124" s="8" t="str">
        <f t="shared" si="53"/>
        <v>SAPTA AJI</v>
      </c>
      <c r="BC124" s="12">
        <f t="shared" si="54"/>
        <v>82300</v>
      </c>
      <c r="BD124" s="12">
        <f t="shared" si="55"/>
        <v>1601800</v>
      </c>
      <c r="BE124" s="16"/>
      <c r="BF124" s="8">
        <f>SUMIF('REALISASI ORDER'!C:C,A124,'REALISASI ORDER'!E:E)</f>
        <v>0</v>
      </c>
      <c r="BG124" s="8">
        <f t="shared" si="75"/>
        <v>1</v>
      </c>
      <c r="BH124" s="8">
        <f t="shared" si="56"/>
        <v>1</v>
      </c>
      <c r="BI124" s="8">
        <f t="shared" si="57"/>
        <v>1</v>
      </c>
      <c r="BJ124" s="8">
        <f t="shared" si="76"/>
        <v>0</v>
      </c>
      <c r="BK124" s="33">
        <f t="shared" si="77"/>
        <v>0</v>
      </c>
      <c r="BL124" s="33">
        <f t="shared" si="58"/>
        <v>0</v>
      </c>
      <c r="BM124" s="33">
        <f t="shared" si="59"/>
        <v>0</v>
      </c>
      <c r="BN124" s="33">
        <f t="shared" si="78"/>
        <v>0</v>
      </c>
      <c r="BO124" s="8">
        <f t="shared" si="60"/>
        <v>0</v>
      </c>
      <c r="BP124" s="8">
        <f t="shared" si="61"/>
        <v>0</v>
      </c>
      <c r="BQ124" s="8">
        <f t="shared" si="62"/>
        <v>0</v>
      </c>
      <c r="BR124" s="8">
        <f>IFERROR(ROUNDDOWN(BF124*BN124/(BK124+BL124+BM124+BN),0),0)</f>
        <v>0</v>
      </c>
      <c r="BS124" s="8" t="str">
        <f t="shared" si="63"/>
        <v>2SX-E7620-00</v>
      </c>
      <c r="BT124" s="8">
        <f>SUMIF(FR_HITUNG_MINMAX!A:A,ORDER!A124,FR_HITUNG_MINMAX!AS:AS)</f>
        <v>1</v>
      </c>
      <c r="BU124" s="8">
        <f t="shared" si="79"/>
        <v>0</v>
      </c>
      <c r="BV124" s="8" t="str">
        <f t="shared" si="64"/>
        <v>-</v>
      </c>
      <c r="BW124" s="8" t="str">
        <f>VLOOKUP(A124,'STOK PESALAKAN'!A:F,6,0)</f>
        <v/>
      </c>
    </row>
    <row r="125" spans="1:75" ht="15" customHeight="1">
      <c r="A125" s="41" t="s">
        <v>264</v>
      </c>
      <c r="B125" s="99">
        <f>IFERROR(IFERROR(VLOOKUP(A125,'STOK PACUL'!C:H,6,0),VLOOKUP(A125,'KATEGORI PACUL'!A:C,3,0)),0)</f>
        <v>0</v>
      </c>
      <c r="C125" s="8">
        <f>IFERROR(VLOOKUP(A125,'KATEGORI PACUL'!A:D,4,0),0)</f>
        <v>4</v>
      </c>
      <c r="D125" s="99">
        <f>IFERROR(IFERROR(VLOOKUP(A125,'STOK PESALAKAN'!C:H,6,0),VLOOKUP(A125,'KATEGORI PESALAKAN'!A:C,3,0)),0)</f>
        <v>0</v>
      </c>
      <c r="E125" s="8">
        <f>IFERROR(VLOOKUP(A125,'KATEGORI PESALAKAN'!A:D,4,0),0)</f>
        <v>1</v>
      </c>
      <c r="F125" s="99">
        <f>IFERROR(IFERROR(VLOOKUP(A125,'STOK CIKDITIRO'!C:H,6,0),VLOOKUP(A125,'KATEGORI CIKDITIRO'!A:C,3,0)),0)</f>
        <v>0</v>
      </c>
      <c r="G125" s="8">
        <f>IFERROR(VLOOKUP(A125,'KATEGORI CIKDITIRO'!A:D,4,0),0)</f>
        <v>1</v>
      </c>
      <c r="H125" s="99">
        <f>IFERROR(IFERROR(VLOOKUP(A125,'STOK TRAYEMAN'!C:H,6,0),VLOOKUP(A125,'KATEGORI TRAYEMAN'!A:C,3,0)),0)</f>
        <v>0</v>
      </c>
      <c r="I125" s="8">
        <f>IFERROR(VLOOKUP(A125,'KATEGORI TRAYEMAN'!A:D,4,0),0)</f>
        <v>0</v>
      </c>
      <c r="J125" s="8" t="str">
        <f>IFERROR(VLOOKUP(A125,'NOSTOK PACUL'!A:C,3,0),IFERROR(IF(VLOOKUP(A125,'STOK PACUL'!A:B,2,0)="NOSTOK","E",VLOOKUP(A125,'KATEGORI PACUL'!A:B,2,0)),"E"))</f>
        <v>B</v>
      </c>
      <c r="K125" s="8" t="str">
        <f>IFERROR(VLOOKUP(A125,'NOSTOK PESALAKAN'!A:C,3,0),IFERROR(IF(VLOOKUP(A125,'STOK PESALAKAN'!A:B,2,0)="NOSTOK","E",VLOOKUP(A125,'KATEGORI PESALAKAN'!A:B,2,0)),"E"))</f>
        <v>D</v>
      </c>
      <c r="L125" s="8" t="str">
        <f>IFERROR(VLOOKUP(A125,'NOSTOK CIKDITIRO'!A:C,3,0),IFERROR(IF(VLOOKUP(A125,'STOK CIKDITIRO'!A:B,2,0)="NOSTOK","E",VLOOKUP(A125,'KATEGORI CIKDITIRO'!A:B,2,0)),"E"))</f>
        <v>D</v>
      </c>
      <c r="M125" s="8" t="str">
        <f>IFERROR(VLOOKUP(A125,'NOSTOK TRAYEMAN'!A:C,3,0),IFERROR(IF(VLOOKUP(A125,'STOK TRAYEMAN'!A:B,2,0)="NOSTOK","E",VLOOKUP(A125,'KATEGORI TRAYEMAN'!A:B,2,0)),"E"))</f>
        <v>E</v>
      </c>
      <c r="N125" s="8" t="str">
        <f>IFERROR(VLOOKUP(A125,FR_HITUNG_MINMAX!A:B,2,0),0)</f>
        <v>COIL H.BEAT FI NON ESP ORI</v>
      </c>
      <c r="O125" s="8" t="str">
        <f>IFERROR(VLOOKUP(A125,FR_HITUNG_MINMAX!A:D,4,0),0)</f>
        <v>ORISIN</v>
      </c>
      <c r="P125" s="8">
        <f>IFERROR(VLOOKUP(A125,FR_HITUNG_MINMAX!A:G,7,0),1)</f>
        <v>1</v>
      </c>
      <c r="Q125" s="11">
        <f>IFERROR(VLOOKUP(A125,FR_HITUNG_MINMAX!A:J,10,0),1)</f>
        <v>1</v>
      </c>
      <c r="R125" s="8">
        <f>IFERROR(VLOOKUP(A125,FR_HITUNG_MINMAX!A:K,11,0),1)</f>
        <v>1</v>
      </c>
      <c r="S125" s="12">
        <f>IFERROR(VLOOKUP(A125,FR_HITUNG_MINMAX!A:F,6,0),0)</f>
        <v>80000</v>
      </c>
      <c r="T125" s="8">
        <f t="shared" si="65"/>
        <v>-4</v>
      </c>
      <c r="U125" s="8">
        <f t="shared" si="40"/>
        <v>-1</v>
      </c>
      <c r="V125" s="8">
        <f t="shared" si="41"/>
        <v>-1</v>
      </c>
      <c r="W125" s="8">
        <f t="shared" si="66"/>
        <v>0</v>
      </c>
      <c r="X125" s="8">
        <f t="shared" si="67"/>
        <v>0</v>
      </c>
      <c r="Y125" s="16"/>
      <c r="Z125" s="15">
        <f t="shared" si="42"/>
        <v>0</v>
      </c>
      <c r="AA125" s="8">
        <f t="shared" si="68"/>
        <v>0</v>
      </c>
      <c r="AB125" s="16"/>
      <c r="AC125" s="15">
        <f t="shared" si="43"/>
        <v>0</v>
      </c>
      <c r="AD125" s="8">
        <f t="shared" si="44"/>
        <v>0</v>
      </c>
      <c r="AE125" s="16"/>
      <c r="AF125" s="15">
        <f t="shared" si="45"/>
        <v>0</v>
      </c>
      <c r="AG125" s="15">
        <f t="shared" si="69"/>
        <v>0</v>
      </c>
      <c r="AH125" s="16"/>
      <c r="AI125" s="15">
        <f t="shared" si="70"/>
        <v>0</v>
      </c>
      <c r="AJ125" s="8">
        <f t="shared" si="71"/>
        <v>2</v>
      </c>
      <c r="AK125" s="8">
        <f t="shared" si="46"/>
        <v>1</v>
      </c>
      <c r="AL125" s="8">
        <f t="shared" si="47"/>
        <v>1</v>
      </c>
      <c r="AM125" s="8">
        <f t="shared" si="72"/>
        <v>0</v>
      </c>
      <c r="AN125" s="8">
        <f t="shared" si="73"/>
        <v>4</v>
      </c>
      <c r="AO125" s="8">
        <f>IFERROR(VLOOKUP(A125,PERSAMAAN!B:D,3,0),AN125)</f>
        <v>4</v>
      </c>
      <c r="AP125" s="1">
        <v>2</v>
      </c>
      <c r="AQ125" s="8">
        <f t="shared" si="48"/>
        <v>2</v>
      </c>
      <c r="AR125" s="8" t="str">
        <f>IF(AQ125=0,"-",VLOOKUP(A125,FR_HITUNG_MINMAX!A:H,8,0))</f>
        <v>GSM</v>
      </c>
      <c r="AS125" s="1"/>
      <c r="AT125" s="8" t="str">
        <f t="shared" si="49"/>
        <v>GSM</v>
      </c>
      <c r="AU125" s="12">
        <f t="shared" si="50"/>
        <v>160000</v>
      </c>
      <c r="AV125" s="12">
        <f t="shared" si="51"/>
        <v>2132750</v>
      </c>
      <c r="AW125" s="8">
        <f t="shared" si="74"/>
        <v>7</v>
      </c>
      <c r="AX125" s="1"/>
      <c r="AY125" s="8">
        <f t="shared" si="52"/>
        <v>7</v>
      </c>
      <c r="AZ125" s="8" t="str">
        <f>IF(AY125=0,"-",VLOOKUP(A125,FR_HITUNG_MINMAX!A:I,9,0))</f>
        <v>NSA</v>
      </c>
      <c r="BB125" s="8" t="str">
        <f t="shared" si="53"/>
        <v>NSA</v>
      </c>
      <c r="BC125" s="12">
        <f t="shared" si="54"/>
        <v>560000</v>
      </c>
      <c r="BD125" s="12">
        <f t="shared" si="55"/>
        <v>57564082.685275108</v>
      </c>
      <c r="BE125" s="16"/>
      <c r="BF125" s="8">
        <f>SUMIF('REALISASI ORDER'!C:C,A125,'REALISASI ORDER'!E:E)</f>
        <v>0</v>
      </c>
      <c r="BG125" s="8">
        <f t="shared" si="75"/>
        <v>0</v>
      </c>
      <c r="BH125" s="8">
        <f t="shared" si="56"/>
        <v>0</v>
      </c>
      <c r="BI125" s="8">
        <f t="shared" si="57"/>
        <v>0</v>
      </c>
      <c r="BJ125" s="8">
        <f t="shared" si="76"/>
        <v>0</v>
      </c>
      <c r="BK125" s="33">
        <f t="shared" si="77"/>
        <v>0</v>
      </c>
      <c r="BL125" s="33">
        <f t="shared" si="58"/>
        <v>1</v>
      </c>
      <c r="BM125" s="33">
        <f t="shared" si="59"/>
        <v>1</v>
      </c>
      <c r="BN125" s="33">
        <f t="shared" si="78"/>
        <v>0</v>
      </c>
      <c r="BO125" s="8">
        <f t="shared" si="60"/>
        <v>0</v>
      </c>
      <c r="BP125" s="8">
        <f t="shared" si="61"/>
        <v>0</v>
      </c>
      <c r="BQ125" s="8">
        <f t="shared" si="62"/>
        <v>0</v>
      </c>
      <c r="BR125" s="8">
        <f>IFERROR(ROUNDDOWN(BF125*BN125/(BK125+BL125+BM125+BN),0),0)</f>
        <v>0</v>
      </c>
      <c r="BS125" s="8" t="str">
        <f t="shared" si="63"/>
        <v>30510-K25-901</v>
      </c>
      <c r="BT125" s="8">
        <f>SUMIF(FR_HITUNG_MINMAX!A:A,ORDER!A125,FR_HITUNG_MINMAX!AS:AS)</f>
        <v>3</v>
      </c>
      <c r="BU125" s="8">
        <f t="shared" si="79"/>
        <v>0</v>
      </c>
      <c r="BV125" s="8" t="str">
        <f t="shared" si="64"/>
        <v>GSM</v>
      </c>
      <c r="BW125" s="8" t="str">
        <f>VLOOKUP(A125,'STOK PESALAKAN'!A:F,6,0)</f>
        <v/>
      </c>
    </row>
    <row r="126" spans="1:75">
      <c r="A126" s="41" t="s">
        <v>265</v>
      </c>
      <c r="B126" s="99">
        <f>IFERROR(IFERROR(VLOOKUP(A126,'STOK PACUL'!C:H,6,0),VLOOKUP(A126,'KATEGORI PACUL'!A:C,3,0)),0)</f>
        <v>2</v>
      </c>
      <c r="C126" s="8">
        <f>IFERROR(VLOOKUP(A126,'KATEGORI PACUL'!A:D,4,0),0)</f>
        <v>7</v>
      </c>
      <c r="D126" s="99">
        <f>IFERROR(IFERROR(VLOOKUP(A126,'STOK PESALAKAN'!C:H,6,0),VLOOKUP(A126,'KATEGORI PESALAKAN'!A:C,3,0)),0)</f>
        <v>3</v>
      </c>
      <c r="E126" s="8">
        <f>IFERROR(VLOOKUP(A126,'KATEGORI PESALAKAN'!A:D,4,0),0)</f>
        <v>5</v>
      </c>
      <c r="F126" s="99">
        <f>IFERROR(IFERROR(VLOOKUP(A126,'STOK CIKDITIRO'!C:H,6,0),VLOOKUP(A126,'KATEGORI CIKDITIRO'!A:C,3,0)),0)</f>
        <v>7</v>
      </c>
      <c r="G126" s="8">
        <f>IFERROR(VLOOKUP(A126,'KATEGORI CIKDITIRO'!A:D,4,0),0)</f>
        <v>4</v>
      </c>
      <c r="H126" s="99">
        <f>IFERROR(IFERROR(VLOOKUP(A126,'STOK TRAYEMAN'!C:H,6,0),VLOOKUP(A126,'KATEGORI TRAYEMAN'!A:C,3,0)),0)</f>
        <v>1</v>
      </c>
      <c r="I126" s="8">
        <f>IFERROR(VLOOKUP(A126,'KATEGORI TRAYEMAN'!A:D,4,0),0)</f>
        <v>1</v>
      </c>
      <c r="J126" s="8" t="str">
        <f>IFERROR(VLOOKUP(A126,'NOSTOK PACUL'!A:C,3,0),IFERROR(IF(VLOOKUP(A126,'STOK PACUL'!A:B,2,0)="NOSTOK","E",VLOOKUP(A126,'KATEGORI PACUL'!A:B,2,0)),"E"))</f>
        <v>A</v>
      </c>
      <c r="K126" s="8" t="str">
        <f>IFERROR(VLOOKUP(A126,'NOSTOK PESALAKAN'!A:C,3,0),IFERROR(IF(VLOOKUP(A126,'STOK PESALAKAN'!A:B,2,0)="NOSTOK","E",VLOOKUP(A126,'KATEGORI PESALAKAN'!A:B,2,0)),"E"))</f>
        <v>B</v>
      </c>
      <c r="L126" s="8" t="str">
        <f>IFERROR(VLOOKUP(A126,'NOSTOK CIKDITIRO'!A:C,3,0),IFERROR(IF(VLOOKUP(A126,'STOK CIKDITIRO'!A:B,2,0)="NOSTOK","E",VLOOKUP(A126,'KATEGORI CIKDITIRO'!A:B,2,0)),"E"))</f>
        <v>B</v>
      </c>
      <c r="M126" s="8" t="str">
        <f>IFERROR(VLOOKUP(A126,'NOSTOK TRAYEMAN'!A:C,3,0),IFERROR(IF(VLOOKUP(A126,'STOK TRAYEMAN'!A:B,2,0)="NOSTOK","E",VLOOKUP(A126,'KATEGORI TRAYEMAN'!A:B,2,0)),"E"))</f>
        <v>D</v>
      </c>
      <c r="N126" s="8" t="str">
        <f>IFERROR(VLOOKUP(A126,FR_HITUNG_MINMAX!A:B,2,0),0)</f>
        <v>AKI KERING H.GTZ6V ORI (PK)</v>
      </c>
      <c r="O126" s="8" t="str">
        <f>IFERROR(VLOOKUP(A126,FR_HITUNG_MINMAX!A:D,4,0),0)</f>
        <v>AKIGEN</v>
      </c>
      <c r="P126" s="8">
        <f>IFERROR(VLOOKUP(A126,FR_HITUNG_MINMAX!A:G,7,0),1)</f>
        <v>1</v>
      </c>
      <c r="Q126" s="11">
        <f>IFERROR(VLOOKUP(A126,FR_HITUNG_MINMAX!A:J,10,0),1)</f>
        <v>1</v>
      </c>
      <c r="R126" s="8">
        <f>IFERROR(VLOOKUP(A126,FR_HITUNG_MINMAX!A:K,11,0),1)</f>
        <v>1</v>
      </c>
      <c r="S126" s="12">
        <f>IFERROR(VLOOKUP(A126,FR_HITUNG_MINMAX!A:F,6,0),0)</f>
        <v>241600</v>
      </c>
      <c r="T126" s="8">
        <f t="shared" si="65"/>
        <v>-5</v>
      </c>
      <c r="U126" s="8">
        <f t="shared" si="40"/>
        <v>-2</v>
      </c>
      <c r="V126" s="8">
        <f t="shared" si="41"/>
        <v>3</v>
      </c>
      <c r="W126" s="8">
        <f t="shared" si="66"/>
        <v>0</v>
      </c>
      <c r="X126" s="8">
        <f t="shared" si="67"/>
        <v>0</v>
      </c>
      <c r="Y126" s="16"/>
      <c r="Z126" s="15">
        <f t="shared" si="42"/>
        <v>0</v>
      </c>
      <c r="AA126" s="8">
        <f t="shared" si="68"/>
        <v>0</v>
      </c>
      <c r="AB126" s="16"/>
      <c r="AC126" s="15">
        <f t="shared" si="43"/>
        <v>0</v>
      </c>
      <c r="AD126" s="8">
        <f t="shared" si="44"/>
        <v>0</v>
      </c>
      <c r="AE126" s="16"/>
      <c r="AF126" s="15">
        <f t="shared" si="45"/>
        <v>0</v>
      </c>
      <c r="AG126" s="15">
        <f t="shared" si="69"/>
        <v>0</v>
      </c>
      <c r="AH126" s="16"/>
      <c r="AI126" s="15">
        <f t="shared" si="70"/>
        <v>0</v>
      </c>
      <c r="AJ126" s="8">
        <f t="shared" si="71"/>
        <v>6</v>
      </c>
      <c r="AK126" s="8">
        <f t="shared" si="46"/>
        <v>1</v>
      </c>
      <c r="AL126" s="8">
        <f t="shared" si="47"/>
        <v>0</v>
      </c>
      <c r="AM126" s="8">
        <f t="shared" si="72"/>
        <v>0</v>
      </c>
      <c r="AN126" s="8">
        <f t="shared" si="73"/>
        <v>7</v>
      </c>
      <c r="AO126" s="8">
        <f>IFERROR(VLOOKUP(A126,PERSAMAAN!B:D,3,0),AN126)</f>
        <v>7</v>
      </c>
      <c r="AP126" s="1">
        <v>0</v>
      </c>
      <c r="AQ126" s="8">
        <f t="shared" si="48"/>
        <v>0</v>
      </c>
      <c r="AR126" s="8" t="str">
        <f>IF(AQ126=0,"-",VLOOKUP(A126,FR_HITUNG_MINMAX!A:H,8,0))</f>
        <v>-</v>
      </c>
      <c r="AS126" s="1"/>
      <c r="AT126" s="8" t="str">
        <f t="shared" si="49"/>
        <v>-</v>
      </c>
      <c r="AU126" s="12">
        <f t="shared" si="50"/>
        <v>0</v>
      </c>
      <c r="AV126" s="12">
        <f t="shared" si="51"/>
        <v>0</v>
      </c>
      <c r="AW126" s="8">
        <f t="shared" si="74"/>
        <v>13</v>
      </c>
      <c r="AX126" s="1">
        <v>10</v>
      </c>
      <c r="AY126" s="8">
        <f t="shared" si="52"/>
        <v>10</v>
      </c>
      <c r="AZ126" s="8" t="str">
        <f>IF(AY126=0,"-",VLOOKUP(A126,FR_HITUNG_MINMAX!A:I,9,0))</f>
        <v>NSA</v>
      </c>
      <c r="BB126" s="8" t="str">
        <f t="shared" si="53"/>
        <v>NSA</v>
      </c>
      <c r="BC126" s="12">
        <f t="shared" si="54"/>
        <v>2416000</v>
      </c>
      <c r="BD126" s="12">
        <f t="shared" si="55"/>
        <v>57564082.685275108</v>
      </c>
      <c r="BE126" s="16"/>
      <c r="BF126" s="8">
        <f>SUMIF('REALISASI ORDER'!C:C,A126,'REALISASI ORDER'!E:E)</f>
        <v>0</v>
      </c>
      <c r="BG126" s="8">
        <f t="shared" si="75"/>
        <v>2</v>
      </c>
      <c r="BH126" s="8">
        <f t="shared" si="56"/>
        <v>3</v>
      </c>
      <c r="BI126" s="8">
        <f t="shared" si="57"/>
        <v>7</v>
      </c>
      <c r="BJ126" s="8">
        <f t="shared" si="76"/>
        <v>1</v>
      </c>
      <c r="BK126" s="33">
        <f t="shared" si="77"/>
        <v>0</v>
      </c>
      <c r="BL126" s="33">
        <f t="shared" si="58"/>
        <v>2</v>
      </c>
      <c r="BM126" s="33">
        <f t="shared" si="59"/>
        <v>0</v>
      </c>
      <c r="BN126" s="33">
        <f t="shared" si="78"/>
        <v>0</v>
      </c>
      <c r="BO126" s="8">
        <f t="shared" si="60"/>
        <v>0</v>
      </c>
      <c r="BP126" s="8">
        <f t="shared" si="61"/>
        <v>0</v>
      </c>
      <c r="BQ126" s="8">
        <f t="shared" si="62"/>
        <v>0</v>
      </c>
      <c r="BR126" s="8">
        <f>IFERROR(ROUNDDOWN(BF126*BN126/(BK126+BL126+BM126+BN),0),0)</f>
        <v>0</v>
      </c>
      <c r="BS126" s="8" t="str">
        <f t="shared" si="63"/>
        <v>31500-KZR-602</v>
      </c>
      <c r="BT126" s="8">
        <f>SUMIF(FR_HITUNG_MINMAX!A:A,ORDER!A126,FR_HITUNG_MINMAX!AS:AS)</f>
        <v>7</v>
      </c>
      <c r="BU126" s="8">
        <f t="shared" si="79"/>
        <v>0</v>
      </c>
      <c r="BV126" s="8" t="str">
        <f t="shared" si="64"/>
        <v>-</v>
      </c>
      <c r="BW126" s="8" t="str">
        <f>VLOOKUP(A126,'STOK PESALAKAN'!A:F,6,0)</f>
        <v/>
      </c>
    </row>
    <row r="127" spans="1:75" ht="15" customHeight="1">
      <c r="A127" s="41" t="s">
        <v>266</v>
      </c>
      <c r="B127" s="99">
        <f>IFERROR(IFERROR(VLOOKUP(A127,'STOK PACUL'!C:H,6,0),VLOOKUP(A127,'KATEGORI PACUL'!A:C,3,0)),0)</f>
        <v>2</v>
      </c>
      <c r="C127" s="8">
        <f>IFERROR(VLOOKUP(A127,'KATEGORI PACUL'!A:D,4,0),0)</f>
        <v>2</v>
      </c>
      <c r="D127" s="99">
        <f>IFERROR(IFERROR(VLOOKUP(A127,'STOK PESALAKAN'!C:H,6,0),VLOOKUP(A127,'KATEGORI PESALAKAN'!A:C,3,0)),0)</f>
        <v>1</v>
      </c>
      <c r="E127" s="8">
        <f>IFERROR(VLOOKUP(A127,'KATEGORI PESALAKAN'!A:D,4,0),0)</f>
        <v>0</v>
      </c>
      <c r="F127" s="99">
        <f>IFERROR(IFERROR(VLOOKUP(A127,'STOK CIKDITIRO'!C:H,6,0),VLOOKUP(A127,'KATEGORI CIKDITIRO'!A:C,3,0)),0)</f>
        <v>1</v>
      </c>
      <c r="G127" s="8">
        <f>IFERROR(VLOOKUP(A127,'KATEGORI CIKDITIRO'!A:D,4,0),0)</f>
        <v>1</v>
      </c>
      <c r="H127" s="99">
        <f>IFERROR(IFERROR(VLOOKUP(A127,'STOK TRAYEMAN'!C:H,6,0),VLOOKUP(A127,'KATEGORI TRAYEMAN'!A:C,3,0)),0)</f>
        <v>0</v>
      </c>
      <c r="I127" s="8">
        <f>IFERROR(VLOOKUP(A127,'KATEGORI TRAYEMAN'!A:D,4,0),0)</f>
        <v>1</v>
      </c>
      <c r="J127" s="8" t="str">
        <f>IFERROR(VLOOKUP(A127,'NOSTOK PACUL'!A:C,3,0),IFERROR(IF(VLOOKUP(A127,'STOK PACUL'!A:B,2,0)="NOSTOK","E",VLOOKUP(A127,'KATEGORI PACUL'!A:B,2,0)),"E"))</f>
        <v>D</v>
      </c>
      <c r="K127" s="8" t="str">
        <f>IFERROR(VLOOKUP(A127,'NOSTOK PESALAKAN'!A:C,3,0),IFERROR(IF(VLOOKUP(A127,'STOK PESALAKAN'!A:B,2,0)="NOSTOK","E",VLOOKUP(A127,'KATEGORI PESALAKAN'!A:B,2,0)),"E"))</f>
        <v>E</v>
      </c>
      <c r="L127" s="8" t="str">
        <f>IFERROR(VLOOKUP(A127,'NOSTOK CIKDITIRO'!A:C,3,0),IFERROR(IF(VLOOKUP(A127,'STOK CIKDITIRO'!A:B,2,0)="NOSTOK","E",VLOOKUP(A127,'KATEGORI CIKDITIRO'!A:B,2,0)),"E"))</f>
        <v>D</v>
      </c>
      <c r="M127" s="8" t="str">
        <f>IFERROR(VLOOKUP(A127,'NOSTOK TRAYEMAN'!A:C,3,0),IFERROR(IF(VLOOKUP(A127,'STOK TRAYEMAN'!A:B,2,0)="NOSTOK","E",VLOOKUP(A127,'KATEGORI TRAYEMAN'!A:B,2,0)),"E"))</f>
        <v>D</v>
      </c>
      <c r="N127" s="8" t="str">
        <f>IFERROR(VLOOKUP(A127,FR_HITUNG_MINMAX!A:B,2,0),0)</f>
        <v>KIPROK H.VARIO ORI</v>
      </c>
      <c r="O127" s="8" t="str">
        <f>IFERROR(VLOOKUP(A127,FR_HITUNG_MINMAX!A:D,4,0),0)</f>
        <v>ORISIN</v>
      </c>
      <c r="P127" s="8">
        <f>IFERROR(VLOOKUP(A127,FR_HITUNG_MINMAX!A:G,7,0),1)</f>
        <v>1</v>
      </c>
      <c r="Q127" s="11" t="str">
        <f>IFERROR(VLOOKUP(A127,FR_HITUNG_MINMAX!A:J,10,0),1)</f>
        <v>1</v>
      </c>
      <c r="R127" s="8">
        <f>IFERROR(VLOOKUP(A127,FR_HITUNG_MINMAX!A:K,11,0),1)</f>
        <v>1</v>
      </c>
      <c r="S127" s="12">
        <f>IFERROR(VLOOKUP(A127,FR_HITUNG_MINMAX!A:F,6,0),0)</f>
        <v>108000</v>
      </c>
      <c r="T127" s="8">
        <f t="shared" si="65"/>
        <v>0</v>
      </c>
      <c r="U127" s="8">
        <f t="shared" si="40"/>
        <v>1</v>
      </c>
      <c r="V127" s="8">
        <f t="shared" si="41"/>
        <v>0</v>
      </c>
      <c r="W127" s="8">
        <f t="shared" si="66"/>
        <v>-1</v>
      </c>
      <c r="X127" s="8">
        <f t="shared" si="67"/>
        <v>0</v>
      </c>
      <c r="Y127" s="16"/>
      <c r="Z127" s="15">
        <f t="shared" si="42"/>
        <v>0</v>
      </c>
      <c r="AA127" s="8">
        <f t="shared" si="68"/>
        <v>0</v>
      </c>
      <c r="AB127" s="16"/>
      <c r="AC127" s="15">
        <f t="shared" si="43"/>
        <v>0</v>
      </c>
      <c r="AD127" s="8">
        <f t="shared" si="44"/>
        <v>0</v>
      </c>
      <c r="AE127" s="16"/>
      <c r="AF127" s="15">
        <f t="shared" si="45"/>
        <v>0</v>
      </c>
      <c r="AG127" s="15">
        <f t="shared" si="69"/>
        <v>0</v>
      </c>
      <c r="AH127" s="16"/>
      <c r="AI127" s="15">
        <f t="shared" si="70"/>
        <v>0</v>
      </c>
      <c r="AJ127" s="8">
        <f t="shared" si="71"/>
        <v>0</v>
      </c>
      <c r="AK127" s="8">
        <f t="shared" si="46"/>
        <v>0</v>
      </c>
      <c r="AL127" s="8">
        <f t="shared" si="47"/>
        <v>0</v>
      </c>
      <c r="AM127" s="8">
        <f t="shared" si="72"/>
        <v>1</v>
      </c>
      <c r="AN127" s="8">
        <f t="shared" si="73"/>
        <v>1</v>
      </c>
      <c r="AO127" s="8">
        <f>IFERROR(VLOOKUP(A127,PERSAMAAN!B:D,3,0),AN127)</f>
        <v>1</v>
      </c>
      <c r="AP127" s="1"/>
      <c r="AQ127" s="8">
        <f t="shared" si="48"/>
        <v>1</v>
      </c>
      <c r="AR127" s="8" t="str">
        <f>IF(AQ127=0,"-",VLOOKUP(A127,FR_HITUNG_MINMAX!A:H,8,0))</f>
        <v>GSM</v>
      </c>
      <c r="AS127" s="1" t="s">
        <v>32</v>
      </c>
      <c r="AT127" s="8" t="str">
        <f t="shared" si="49"/>
        <v>HKJ</v>
      </c>
      <c r="AU127" s="12">
        <f t="shared" si="50"/>
        <v>108000</v>
      </c>
      <c r="AV127" s="12">
        <f t="shared" si="51"/>
        <v>7262685</v>
      </c>
      <c r="AW127" s="8">
        <f t="shared" si="74"/>
        <v>1</v>
      </c>
      <c r="AX127" s="1"/>
      <c r="AY127" s="8">
        <f t="shared" si="52"/>
        <v>1</v>
      </c>
      <c r="AZ127" s="8" t="str">
        <f>IF(AY127=0,"-",VLOOKUP(A127,FR_HITUNG_MINMAX!A:I,9,0))</f>
        <v>NSA</v>
      </c>
      <c r="BB127" s="8" t="str">
        <f t="shared" si="53"/>
        <v>NSA</v>
      </c>
      <c r="BC127" s="12">
        <f t="shared" si="54"/>
        <v>108000</v>
      </c>
      <c r="BD127" s="12">
        <f t="shared" si="55"/>
        <v>57564082.685275108</v>
      </c>
      <c r="BE127" s="16"/>
      <c r="BF127" s="8">
        <f>SUMIF('REALISASI ORDER'!C:C,A127,'REALISASI ORDER'!E:E)</f>
        <v>0</v>
      </c>
      <c r="BG127" s="8">
        <f t="shared" si="75"/>
        <v>2</v>
      </c>
      <c r="BH127" s="8">
        <f t="shared" si="56"/>
        <v>1</v>
      </c>
      <c r="BI127" s="8">
        <f t="shared" si="57"/>
        <v>1</v>
      </c>
      <c r="BJ127" s="8">
        <f t="shared" si="76"/>
        <v>0</v>
      </c>
      <c r="BK127" s="33">
        <f t="shared" si="77"/>
        <v>1</v>
      </c>
      <c r="BL127" s="33">
        <f t="shared" si="58"/>
        <v>0</v>
      </c>
      <c r="BM127" s="33">
        <f t="shared" si="59"/>
        <v>0</v>
      </c>
      <c r="BN127" s="33">
        <f t="shared" si="78"/>
        <v>1</v>
      </c>
      <c r="BO127" s="8">
        <f t="shared" si="60"/>
        <v>0</v>
      </c>
      <c r="BP127" s="8">
        <f t="shared" si="61"/>
        <v>0</v>
      </c>
      <c r="BQ127" s="8">
        <f t="shared" si="62"/>
        <v>0</v>
      </c>
      <c r="BR127" s="8">
        <f>IFERROR(ROUNDDOWN(BF127*BN127/(BK127+BL127+BM127+BN),0),0)</f>
        <v>0</v>
      </c>
      <c r="BS127" s="8" t="str">
        <f t="shared" si="63"/>
        <v>31600-KVB-N51</v>
      </c>
      <c r="BT127" s="8">
        <f>SUMIF(FR_HITUNG_MINMAX!A:A,ORDER!A127,FR_HITUNG_MINMAX!AS:AS)</f>
        <v>3</v>
      </c>
      <c r="BU127" s="8">
        <f t="shared" si="79"/>
        <v>0</v>
      </c>
      <c r="BV127" s="8" t="str">
        <f t="shared" si="64"/>
        <v>HKJ</v>
      </c>
      <c r="BW127" s="8" t="str">
        <f>VLOOKUP(A127,'STOK PESALAKAN'!A:F,6,0)</f>
        <v/>
      </c>
    </row>
    <row r="128" spans="1:75">
      <c r="A128" s="41" t="s">
        <v>267</v>
      </c>
      <c r="B128" s="99">
        <f>IFERROR(IFERROR(VLOOKUP(A128,'STOK PACUL'!C:H,6,0),VLOOKUP(A128,'KATEGORI PACUL'!A:C,3,0)),0)</f>
        <v>2</v>
      </c>
      <c r="C128" s="8">
        <f>IFERROR(VLOOKUP(A128,'KATEGORI PACUL'!A:D,4,0),0)</f>
        <v>1</v>
      </c>
      <c r="D128" s="99">
        <f>IFERROR(IFERROR(VLOOKUP(A128,'STOK PESALAKAN'!C:H,6,0),VLOOKUP(A128,'KATEGORI PESALAKAN'!A:C,3,0)),0)</f>
        <v>1</v>
      </c>
      <c r="E128" s="8">
        <f>IFERROR(VLOOKUP(A128,'KATEGORI PESALAKAN'!A:D,4,0),0)</f>
        <v>1</v>
      </c>
      <c r="F128" s="99">
        <f>IFERROR(IFERROR(VLOOKUP(A128,'STOK CIKDITIRO'!C:H,6,0),VLOOKUP(A128,'KATEGORI CIKDITIRO'!A:C,3,0)),0)</f>
        <v>1</v>
      </c>
      <c r="G128" s="8">
        <f>IFERROR(VLOOKUP(A128,'KATEGORI CIKDITIRO'!A:D,4,0),0)</f>
        <v>1</v>
      </c>
      <c r="H128" s="99">
        <f>IFERROR(IFERROR(VLOOKUP(A128,'STOK TRAYEMAN'!C:H,6,0),VLOOKUP(A128,'KATEGORI TRAYEMAN'!A:C,3,0)),0)</f>
        <v>0</v>
      </c>
      <c r="I128" s="8">
        <f>IFERROR(VLOOKUP(A128,'KATEGORI TRAYEMAN'!A:D,4,0),0)</f>
        <v>0</v>
      </c>
      <c r="J128" s="8" t="str">
        <f>IFERROR(VLOOKUP(A128,'NOSTOK PACUL'!A:C,3,0),IFERROR(IF(VLOOKUP(A128,'STOK PACUL'!A:B,2,0)="NOSTOK","E",VLOOKUP(A128,'KATEGORI PACUL'!A:B,2,0)),"E"))</f>
        <v>D</v>
      </c>
      <c r="K128" s="8" t="str">
        <f>IFERROR(VLOOKUP(A128,'NOSTOK PESALAKAN'!A:C,3,0),IFERROR(IF(VLOOKUP(A128,'STOK PESALAKAN'!A:B,2,0)="NOSTOK","E",VLOOKUP(A128,'KATEGORI PESALAKAN'!A:B,2,0)),"E"))</f>
        <v>D</v>
      </c>
      <c r="L128" s="8" t="str">
        <f>IFERROR(VLOOKUP(A128,'NOSTOK CIKDITIRO'!A:C,3,0),IFERROR(IF(VLOOKUP(A128,'STOK CIKDITIRO'!A:B,2,0)="NOSTOK","E",VLOOKUP(A128,'KATEGORI CIKDITIRO'!A:B,2,0)),"E"))</f>
        <v>D</v>
      </c>
      <c r="M128" s="8" t="str">
        <f>IFERROR(VLOOKUP(A128,'NOSTOK TRAYEMAN'!A:C,3,0),IFERROR(IF(VLOOKUP(A128,'STOK TRAYEMAN'!A:B,2,0)="NOSTOK","E",VLOOKUP(A128,'KATEGORI TRAYEMAN'!A:B,2,0)),"E"))</f>
        <v>E</v>
      </c>
      <c r="N128" s="8" t="str">
        <f>IFERROR(VLOOKUP(A128,FR_HITUNG_MINMAX!A:B,2,0),0)</f>
        <v>BUSI LMAR8L-9 DENSO ORI</v>
      </c>
      <c r="O128" s="8" t="str">
        <f>IFERROR(VLOOKUP(A128,FR_HITUNG_MINMAX!A:D,4,0),0)</f>
        <v>ORISIN</v>
      </c>
      <c r="P128" s="8">
        <f>IFERROR(VLOOKUP(A128,FR_HITUNG_MINMAX!A:G,7,0),1)</f>
        <v>1</v>
      </c>
      <c r="Q128" s="11">
        <f>IFERROR(VLOOKUP(A128,FR_HITUNG_MINMAX!A:J,10,0),1)</f>
        <v>1</v>
      </c>
      <c r="R128" s="8">
        <f>IFERROR(VLOOKUP(A128,FR_HITUNG_MINMAX!A:K,11,0),1)</f>
        <v>1</v>
      </c>
      <c r="S128" s="12">
        <f>IFERROR(VLOOKUP(A128,FR_HITUNG_MINMAX!A:F,6,0),0)</f>
        <v>68000</v>
      </c>
      <c r="T128" s="8">
        <f t="shared" si="65"/>
        <v>1</v>
      </c>
      <c r="U128" s="8">
        <f t="shared" si="40"/>
        <v>0</v>
      </c>
      <c r="V128" s="8">
        <f t="shared" si="41"/>
        <v>0</v>
      </c>
      <c r="W128" s="8">
        <f t="shared" si="66"/>
        <v>0</v>
      </c>
      <c r="X128" s="8">
        <f t="shared" si="67"/>
        <v>0</v>
      </c>
      <c r="Y128" s="16"/>
      <c r="Z128" s="15">
        <f t="shared" si="42"/>
        <v>0</v>
      </c>
      <c r="AA128" s="8">
        <f t="shared" si="68"/>
        <v>0</v>
      </c>
      <c r="AB128" s="16"/>
      <c r="AC128" s="15">
        <f t="shared" si="43"/>
        <v>0</v>
      </c>
      <c r="AD128" s="8">
        <f t="shared" si="44"/>
        <v>0</v>
      </c>
      <c r="AE128" s="16"/>
      <c r="AF128" s="15">
        <f t="shared" si="45"/>
        <v>0</v>
      </c>
      <c r="AG128" s="15">
        <f t="shared" si="69"/>
        <v>0</v>
      </c>
      <c r="AH128" s="16"/>
      <c r="AI128" s="15">
        <f t="shared" si="70"/>
        <v>0</v>
      </c>
      <c r="AJ128" s="8">
        <f t="shared" si="71"/>
        <v>0</v>
      </c>
      <c r="AK128" s="8">
        <f t="shared" si="46"/>
        <v>0</v>
      </c>
      <c r="AL128" s="8">
        <f t="shared" si="47"/>
        <v>0</v>
      </c>
      <c r="AM128" s="8">
        <f t="shared" si="72"/>
        <v>0</v>
      </c>
      <c r="AN128" s="8">
        <f t="shared" si="73"/>
        <v>0</v>
      </c>
      <c r="AO128" s="8">
        <f>IFERROR(VLOOKUP(A128,PERSAMAAN!B:D,3,0),AN128)</f>
        <v>0</v>
      </c>
      <c r="AP128" s="1"/>
      <c r="AQ128" s="8">
        <f t="shared" si="48"/>
        <v>0</v>
      </c>
      <c r="AR128" s="8" t="str">
        <f>IF(AQ128=0,"-",VLOOKUP(A128,FR_HITUNG_MINMAX!A:H,8,0))</f>
        <v>-</v>
      </c>
      <c r="AS128" s="1"/>
      <c r="AT128" s="8" t="str">
        <f t="shared" si="49"/>
        <v>-</v>
      </c>
      <c r="AU128" s="12">
        <f t="shared" si="50"/>
        <v>0</v>
      </c>
      <c r="AV128" s="12">
        <f t="shared" si="51"/>
        <v>0</v>
      </c>
      <c r="AW128" s="8">
        <f t="shared" si="74"/>
        <v>-1</v>
      </c>
      <c r="AX128" s="1"/>
      <c r="AY128" s="8">
        <f t="shared" si="52"/>
        <v>0</v>
      </c>
      <c r="AZ128" s="8" t="str">
        <f>IF(AY128=0,"-",VLOOKUP(A128,FR_HITUNG_MINMAX!A:I,9,0))</f>
        <v>-</v>
      </c>
      <c r="BB128" s="8" t="str">
        <f t="shared" si="53"/>
        <v>-</v>
      </c>
      <c r="BC128" s="12">
        <f t="shared" si="54"/>
        <v>0</v>
      </c>
      <c r="BD128" s="12">
        <f t="shared" si="55"/>
        <v>0</v>
      </c>
      <c r="BE128" s="16"/>
      <c r="BF128" s="8">
        <f>SUMIF('REALISASI ORDER'!C:C,A128,'REALISASI ORDER'!E:E)</f>
        <v>0</v>
      </c>
      <c r="BG128" s="8">
        <f t="shared" si="75"/>
        <v>2</v>
      </c>
      <c r="BH128" s="8">
        <f t="shared" si="56"/>
        <v>1</v>
      </c>
      <c r="BI128" s="8">
        <f t="shared" si="57"/>
        <v>1</v>
      </c>
      <c r="BJ128" s="8">
        <f t="shared" si="76"/>
        <v>0</v>
      </c>
      <c r="BK128" s="33">
        <f t="shared" si="77"/>
        <v>1</v>
      </c>
      <c r="BL128" s="33">
        <f t="shared" si="58"/>
        <v>0</v>
      </c>
      <c r="BM128" s="33">
        <f t="shared" si="59"/>
        <v>0</v>
      </c>
      <c r="BN128" s="33">
        <f t="shared" si="78"/>
        <v>0</v>
      </c>
      <c r="BO128" s="8">
        <f t="shared" si="60"/>
        <v>0</v>
      </c>
      <c r="BP128" s="8">
        <f t="shared" si="61"/>
        <v>0</v>
      </c>
      <c r="BQ128" s="8">
        <f t="shared" si="62"/>
        <v>0</v>
      </c>
      <c r="BR128" s="8">
        <f>IFERROR(ROUNDDOWN(BF128*BN128/(BK128+BL128+BM128+BN),0),0)</f>
        <v>0</v>
      </c>
      <c r="BS128" s="8" t="str">
        <f t="shared" si="63"/>
        <v>31917-K0R-V01</v>
      </c>
      <c r="BT128" s="8">
        <f>SUMIF(FR_HITUNG_MINMAX!A:A,ORDER!A128,FR_HITUNG_MINMAX!AS:AS)</f>
        <v>3</v>
      </c>
      <c r="BU128" s="8">
        <f t="shared" si="79"/>
        <v>0</v>
      </c>
      <c r="BV128" s="8" t="str">
        <f t="shared" si="64"/>
        <v>-</v>
      </c>
      <c r="BW128" s="8" t="str">
        <f>VLOOKUP(A128,'STOK PESALAKAN'!A:F,6,0)</f>
        <v/>
      </c>
    </row>
    <row r="129" spans="1:75">
      <c r="A129" s="41" t="s">
        <v>268</v>
      </c>
      <c r="B129" s="99">
        <f>IFERROR(IFERROR(VLOOKUP(A129,'STOK PACUL'!C:H,6,0),VLOOKUP(A129,'KATEGORI PACUL'!A:C,3,0)),0)</f>
        <v>3</v>
      </c>
      <c r="C129" s="8">
        <f>IFERROR(VLOOKUP(A129,'KATEGORI PACUL'!A:D,4,0),0)</f>
        <v>3</v>
      </c>
      <c r="D129" s="99">
        <f>IFERROR(IFERROR(VLOOKUP(A129,'STOK PESALAKAN'!C:H,6,0),VLOOKUP(A129,'KATEGORI PESALAKAN'!A:C,3,0)),0)</f>
        <v>5</v>
      </c>
      <c r="E129" s="8">
        <f>IFERROR(VLOOKUP(A129,'KATEGORI PESALAKAN'!A:D,4,0),0)</f>
        <v>3</v>
      </c>
      <c r="F129" s="99">
        <f>IFERROR(IFERROR(VLOOKUP(A129,'STOK CIKDITIRO'!C:H,6,0),VLOOKUP(A129,'KATEGORI CIKDITIRO'!A:C,3,0)),0)</f>
        <v>2</v>
      </c>
      <c r="G129" s="8">
        <f>IFERROR(VLOOKUP(A129,'KATEGORI CIKDITIRO'!A:D,4,0),0)</f>
        <v>2</v>
      </c>
      <c r="H129" s="99">
        <f>IFERROR(IFERROR(VLOOKUP(A129,'STOK TRAYEMAN'!C:H,6,0),VLOOKUP(A129,'KATEGORI TRAYEMAN'!A:C,3,0)),0)</f>
        <v>2</v>
      </c>
      <c r="I129" s="8">
        <f>IFERROR(VLOOKUP(A129,'KATEGORI TRAYEMAN'!A:D,4,0),0)</f>
        <v>0</v>
      </c>
      <c r="J129" s="8" t="str">
        <f>IFERROR(VLOOKUP(A129,'NOSTOK PACUL'!A:C,3,0),IFERROR(IF(VLOOKUP(A129,'STOK PACUL'!A:B,2,0)="NOSTOK","E",VLOOKUP(A129,'KATEGORI PACUL'!A:B,2,0)),"E"))</f>
        <v>C</v>
      </c>
      <c r="K129" s="8" t="str">
        <f>IFERROR(VLOOKUP(A129,'NOSTOK PESALAKAN'!A:C,3,0),IFERROR(IF(VLOOKUP(A129,'STOK PESALAKAN'!A:B,2,0)="NOSTOK","E",VLOOKUP(A129,'KATEGORI PESALAKAN'!A:B,2,0)),"E"))</f>
        <v>C</v>
      </c>
      <c r="L129" s="8" t="str">
        <f>IFERROR(VLOOKUP(A129,'NOSTOK CIKDITIRO'!A:C,3,0),IFERROR(IF(VLOOKUP(A129,'STOK CIKDITIRO'!A:B,2,0)="NOSTOK","E",VLOOKUP(A129,'KATEGORI CIKDITIRO'!A:B,2,0)),"E"))</f>
        <v>C</v>
      </c>
      <c r="M129" s="8" t="str">
        <f>IFERROR(VLOOKUP(A129,'NOSTOK TRAYEMAN'!A:C,3,0),IFERROR(IF(VLOOKUP(A129,'STOK TRAYEMAN'!A:B,2,0)="NOSTOK","E",VLOOKUP(A129,'KATEGORI TRAYEMAN'!A:B,2,0)),"E"))</f>
        <v>E</v>
      </c>
      <c r="N129" s="8" t="str">
        <f>IFERROR(VLOOKUP(A129,FR_HITUNG_MINMAX!A:B,2,0),0)</f>
        <v>FITINGAN LAMPU H.GRAND ORI (PB)</v>
      </c>
      <c r="O129" s="8" t="str">
        <f>IFERROR(VLOOKUP(A129,FR_HITUNG_MINMAX!A:D,4,0),0)</f>
        <v>ORISIN</v>
      </c>
      <c r="P129" s="8">
        <f>IFERROR(VLOOKUP(A129,FR_HITUNG_MINMAX!A:G,7,0),1)</f>
        <v>1</v>
      </c>
      <c r="Q129" s="11" t="str">
        <f>IFERROR(VLOOKUP(A129,FR_HITUNG_MINMAX!A:J,10,0),1)</f>
        <v>1</v>
      </c>
      <c r="R129" s="8">
        <f>IFERROR(VLOOKUP(A129,FR_HITUNG_MINMAX!A:K,11,0),1)</f>
        <v>1</v>
      </c>
      <c r="S129" s="12">
        <f>IFERROR(VLOOKUP(A129,FR_HITUNG_MINMAX!A:F,6,0),0)</f>
        <v>17000</v>
      </c>
      <c r="T129" s="8">
        <f t="shared" si="65"/>
        <v>0</v>
      </c>
      <c r="U129" s="8">
        <f t="shared" si="40"/>
        <v>2</v>
      </c>
      <c r="V129" s="8">
        <f t="shared" si="41"/>
        <v>0</v>
      </c>
      <c r="W129" s="8">
        <f t="shared" si="66"/>
        <v>2</v>
      </c>
      <c r="X129" s="8">
        <f t="shared" si="67"/>
        <v>0</v>
      </c>
      <c r="Y129" s="16"/>
      <c r="Z129" s="15">
        <f t="shared" si="42"/>
        <v>0</v>
      </c>
      <c r="AA129" s="8">
        <f t="shared" si="68"/>
        <v>0</v>
      </c>
      <c r="AB129" s="16"/>
      <c r="AC129" s="15">
        <f t="shared" si="43"/>
        <v>0</v>
      </c>
      <c r="AD129" s="8">
        <f t="shared" si="44"/>
        <v>0</v>
      </c>
      <c r="AE129" s="16"/>
      <c r="AF129" s="15">
        <f t="shared" si="45"/>
        <v>0</v>
      </c>
      <c r="AG129" s="15">
        <f t="shared" si="69"/>
        <v>0</v>
      </c>
      <c r="AH129" s="16"/>
      <c r="AI129" s="15">
        <f t="shared" si="70"/>
        <v>0</v>
      </c>
      <c r="AJ129" s="8">
        <f t="shared" si="71"/>
        <v>0</v>
      </c>
      <c r="AK129" s="8">
        <f t="shared" si="46"/>
        <v>0</v>
      </c>
      <c r="AL129" s="8">
        <f t="shared" si="47"/>
        <v>0</v>
      </c>
      <c r="AM129" s="8">
        <f t="shared" si="72"/>
        <v>0</v>
      </c>
      <c r="AN129" s="8">
        <f t="shared" si="73"/>
        <v>0</v>
      </c>
      <c r="AO129" s="8">
        <f>IFERROR(VLOOKUP(A129,PERSAMAAN!B:D,3,0),AN129)</f>
        <v>0</v>
      </c>
      <c r="AP129" s="1"/>
      <c r="AQ129" s="8">
        <f t="shared" si="48"/>
        <v>0</v>
      </c>
      <c r="AR129" s="8" t="str">
        <f>IF(AQ129=0,"-",VLOOKUP(A129,FR_HITUNG_MINMAX!A:H,8,0))</f>
        <v>-</v>
      </c>
      <c r="AS129" s="1"/>
      <c r="AT129" s="8" t="str">
        <f t="shared" si="49"/>
        <v>-</v>
      </c>
      <c r="AU129" s="12">
        <f t="shared" si="50"/>
        <v>0</v>
      </c>
      <c r="AV129" s="12">
        <f t="shared" si="51"/>
        <v>0</v>
      </c>
      <c r="AW129" s="8">
        <f t="shared" si="74"/>
        <v>0</v>
      </c>
      <c r="AX129" s="1"/>
      <c r="AY129" s="8">
        <f t="shared" si="52"/>
        <v>0</v>
      </c>
      <c r="AZ129" s="8" t="str">
        <f>IF(AY129=0,"-",VLOOKUP(A129,FR_HITUNG_MINMAX!A:I,9,0))</f>
        <v>-</v>
      </c>
      <c r="BB129" s="8" t="str">
        <f t="shared" si="53"/>
        <v>-</v>
      </c>
      <c r="BC129" s="12">
        <f t="shared" si="54"/>
        <v>0</v>
      </c>
      <c r="BD129" s="12">
        <f t="shared" si="55"/>
        <v>0</v>
      </c>
      <c r="BE129" s="16"/>
      <c r="BF129" s="8">
        <f>SUMIF('REALISASI ORDER'!C:C,A129,'REALISASI ORDER'!E:E)</f>
        <v>0</v>
      </c>
      <c r="BG129" s="8">
        <f t="shared" si="75"/>
        <v>3</v>
      </c>
      <c r="BH129" s="8">
        <f t="shared" si="56"/>
        <v>5</v>
      </c>
      <c r="BI129" s="8">
        <f t="shared" si="57"/>
        <v>2</v>
      </c>
      <c r="BJ129" s="8">
        <f t="shared" si="76"/>
        <v>2</v>
      </c>
      <c r="BK129" s="33">
        <f t="shared" si="77"/>
        <v>3</v>
      </c>
      <c r="BL129" s="33">
        <f t="shared" si="58"/>
        <v>0</v>
      </c>
      <c r="BM129" s="33">
        <f t="shared" si="59"/>
        <v>0</v>
      </c>
      <c r="BN129" s="33">
        <f t="shared" si="78"/>
        <v>0</v>
      </c>
      <c r="BO129" s="8">
        <f t="shared" si="60"/>
        <v>0</v>
      </c>
      <c r="BP129" s="8">
        <f t="shared" si="61"/>
        <v>0</v>
      </c>
      <c r="BQ129" s="8">
        <f t="shared" si="62"/>
        <v>0</v>
      </c>
      <c r="BR129" s="8">
        <f>IFERROR(ROUNDDOWN(BF129*BN129/(BK129+BL129+BM129+BN),0),0)</f>
        <v>0</v>
      </c>
      <c r="BS129" s="8" t="str">
        <f t="shared" si="63"/>
        <v>33130-GN5-831</v>
      </c>
      <c r="BT129" s="8">
        <f>SUMIF(FR_HITUNG_MINMAX!A:A,ORDER!A129,FR_HITUNG_MINMAX!AS:AS)</f>
        <v>4</v>
      </c>
      <c r="BU129" s="8">
        <f t="shared" si="79"/>
        <v>0</v>
      </c>
      <c r="BV129" s="8" t="str">
        <f t="shared" si="64"/>
        <v>-</v>
      </c>
      <c r="BW129" s="8" t="str">
        <f>VLOOKUP(A129,'STOK PESALAKAN'!A:F,6,0)</f>
        <v/>
      </c>
    </row>
    <row r="130" spans="1:75">
      <c r="A130" s="41" t="s">
        <v>269</v>
      </c>
      <c r="B130" s="99">
        <f>IFERROR(IFERROR(VLOOKUP(A130,'STOK PACUL'!C:H,6,0),VLOOKUP(A130,'KATEGORI PACUL'!A:C,3,0)),0)</f>
        <v>9</v>
      </c>
      <c r="C130" s="8">
        <f>IFERROR(VLOOKUP(A130,'KATEGORI PACUL'!A:D,4,0),0)</f>
        <v>7</v>
      </c>
      <c r="D130" s="99">
        <f>IFERROR(IFERROR(VLOOKUP(A130,'STOK PESALAKAN'!C:H,6,0),VLOOKUP(A130,'KATEGORI PESALAKAN'!A:C,3,0)),0)</f>
        <v>23</v>
      </c>
      <c r="E130" s="8">
        <f>IFERROR(VLOOKUP(A130,'KATEGORI PESALAKAN'!A:D,4,0),0)</f>
        <v>7</v>
      </c>
      <c r="F130" s="99">
        <f>IFERROR(IFERROR(VLOOKUP(A130,'STOK CIKDITIRO'!C:H,6,0),VLOOKUP(A130,'KATEGORI CIKDITIRO'!A:C,3,0)),0)</f>
        <v>10</v>
      </c>
      <c r="G130" s="8">
        <f>IFERROR(VLOOKUP(A130,'KATEGORI CIKDITIRO'!A:D,4,0),0)</f>
        <v>10</v>
      </c>
      <c r="H130" s="99">
        <f>IFERROR(IFERROR(VLOOKUP(A130,'STOK TRAYEMAN'!C:H,6,0),VLOOKUP(A130,'KATEGORI TRAYEMAN'!A:C,3,0)),0)</f>
        <v>7</v>
      </c>
      <c r="I130" s="8">
        <f>IFERROR(VLOOKUP(A130,'KATEGORI TRAYEMAN'!A:D,4,0),0)</f>
        <v>0</v>
      </c>
      <c r="J130" s="8" t="str">
        <f>IFERROR(VLOOKUP(A130,'NOSTOK PACUL'!A:C,3,0),IFERROR(IF(VLOOKUP(A130,'STOK PACUL'!A:B,2,0)="NOSTOK","E",VLOOKUP(A130,'KATEGORI PACUL'!A:B,2,0)),"E"))</f>
        <v>B</v>
      </c>
      <c r="K130" s="8" t="str">
        <f>IFERROR(VLOOKUP(A130,'NOSTOK PESALAKAN'!A:C,3,0),IFERROR(IF(VLOOKUP(A130,'STOK PESALAKAN'!A:B,2,0)="NOSTOK","E",VLOOKUP(A130,'KATEGORI PESALAKAN'!A:B,2,0)),"E"))</f>
        <v>B</v>
      </c>
      <c r="L130" s="8" t="str">
        <f>IFERROR(VLOOKUP(A130,'NOSTOK CIKDITIRO'!A:C,3,0),IFERROR(IF(VLOOKUP(A130,'STOK CIKDITIRO'!A:B,2,0)="NOSTOK","E",VLOOKUP(A130,'KATEGORI CIKDITIRO'!A:B,2,0)),"E"))</f>
        <v>B</v>
      </c>
      <c r="M130" s="8" t="str">
        <f>IFERROR(VLOOKUP(A130,'NOSTOK TRAYEMAN'!A:C,3,0),IFERROR(IF(VLOOKUP(A130,'STOK TRAYEMAN'!A:B,2,0)="NOSTOK","E",VLOOKUP(A130,'KATEGORI TRAYEMAN'!A:B,2,0)),"E"))</f>
        <v>E</v>
      </c>
      <c r="N130" s="8" t="str">
        <f>IFERROR(VLOOKUP(A130,FR_HITUNG_MINMAX!A:B,2,0),0)</f>
        <v>OLI MATIC MOTUL SCOOTER LE 10W-30 0,8L</v>
      </c>
      <c r="O130" s="8" t="str">
        <f>IFERROR(VLOOKUP(A130,FR_HITUNG_MINMAX!A:D,4,0),0)</f>
        <v>OLIGEN</v>
      </c>
      <c r="P130" s="8">
        <f>IFERROR(VLOOKUP(A130,FR_HITUNG_MINMAX!A:G,7,0),1)</f>
        <v>1</v>
      </c>
      <c r="Q130" s="11">
        <f>IFERROR(VLOOKUP(A130,FR_HITUNG_MINMAX!A:J,10,0),1)</f>
        <v>1</v>
      </c>
      <c r="R130" s="8">
        <f>IFERROR(VLOOKUP(A130,FR_HITUNG_MINMAX!A:K,11,0),1)</f>
        <v>1</v>
      </c>
      <c r="S130" s="12">
        <f>IFERROR(VLOOKUP(A130,FR_HITUNG_MINMAX!A:F,6,0),0)</f>
        <v>56000</v>
      </c>
      <c r="T130" s="8">
        <f t="shared" si="65"/>
        <v>2</v>
      </c>
      <c r="U130" s="8">
        <f t="shared" si="40"/>
        <v>16</v>
      </c>
      <c r="V130" s="8">
        <f t="shared" si="41"/>
        <v>0</v>
      </c>
      <c r="W130" s="8">
        <f t="shared" si="66"/>
        <v>7</v>
      </c>
      <c r="X130" s="8">
        <f t="shared" si="67"/>
        <v>0</v>
      </c>
      <c r="Y130" s="16"/>
      <c r="Z130" s="15">
        <f t="shared" si="42"/>
        <v>0</v>
      </c>
      <c r="AA130" s="8">
        <f t="shared" si="68"/>
        <v>0</v>
      </c>
      <c r="AB130" s="16"/>
      <c r="AC130" s="15">
        <f t="shared" si="43"/>
        <v>0</v>
      </c>
      <c r="AD130" s="8">
        <f t="shared" si="44"/>
        <v>8</v>
      </c>
      <c r="AE130" s="16"/>
      <c r="AF130" s="15">
        <f t="shared" si="45"/>
        <v>0</v>
      </c>
      <c r="AG130" s="15">
        <f t="shared" si="69"/>
        <v>0</v>
      </c>
      <c r="AH130" s="16"/>
      <c r="AI130" s="15">
        <f t="shared" si="70"/>
        <v>0</v>
      </c>
      <c r="AJ130" s="8">
        <f t="shared" si="71"/>
        <v>0</v>
      </c>
      <c r="AK130" s="8">
        <f t="shared" si="46"/>
        <v>0</v>
      </c>
      <c r="AL130" s="8">
        <f t="shared" si="47"/>
        <v>0</v>
      </c>
      <c r="AM130" s="8">
        <f t="shared" si="72"/>
        <v>0</v>
      </c>
      <c r="AN130" s="8">
        <f t="shared" si="73"/>
        <v>0</v>
      </c>
      <c r="AO130" s="8">
        <f>IFERROR(VLOOKUP(A130,PERSAMAAN!B:D,3,0),AN130)</f>
        <v>0</v>
      </c>
      <c r="AP130" s="1"/>
      <c r="AQ130" s="8">
        <f t="shared" si="48"/>
        <v>0</v>
      </c>
      <c r="AR130" s="8" t="str">
        <f>IF(AQ130=0,"-",VLOOKUP(A130,FR_HITUNG_MINMAX!A:H,8,0))</f>
        <v>-</v>
      </c>
      <c r="AS130" s="1"/>
      <c r="AT130" s="8" t="str">
        <f t="shared" si="49"/>
        <v>-</v>
      </c>
      <c r="AU130" s="12">
        <f t="shared" si="50"/>
        <v>0</v>
      </c>
      <c r="AV130" s="12">
        <f t="shared" si="51"/>
        <v>0</v>
      </c>
      <c r="AW130" s="8">
        <f t="shared" si="74"/>
        <v>-13</v>
      </c>
      <c r="AX130" s="1"/>
      <c r="AY130" s="8">
        <f t="shared" si="52"/>
        <v>0</v>
      </c>
      <c r="AZ130" s="8" t="str">
        <f>IF(AY130=0,"-",VLOOKUP(A130,FR_HITUNG_MINMAX!A:I,9,0))</f>
        <v>-</v>
      </c>
      <c r="BB130" s="8" t="str">
        <f t="shared" si="53"/>
        <v>-</v>
      </c>
      <c r="BC130" s="12">
        <f t="shared" si="54"/>
        <v>0</v>
      </c>
      <c r="BD130" s="12">
        <f t="shared" si="55"/>
        <v>0</v>
      </c>
      <c r="BE130" s="16"/>
      <c r="BF130" s="8">
        <f>SUMIF('REALISASI ORDER'!C:C,A130,'REALISASI ORDER'!E:E)</f>
        <v>0</v>
      </c>
      <c r="BG130" s="8">
        <f t="shared" si="75"/>
        <v>9</v>
      </c>
      <c r="BH130" s="8">
        <f t="shared" si="56"/>
        <v>23</v>
      </c>
      <c r="BI130" s="8">
        <f t="shared" si="57"/>
        <v>10</v>
      </c>
      <c r="BJ130" s="8">
        <f t="shared" si="76"/>
        <v>7</v>
      </c>
      <c r="BK130" s="33">
        <f t="shared" si="77"/>
        <v>7</v>
      </c>
      <c r="BL130" s="33">
        <f t="shared" si="58"/>
        <v>0</v>
      </c>
      <c r="BM130" s="33">
        <f t="shared" si="59"/>
        <v>0</v>
      </c>
      <c r="BN130" s="33">
        <f t="shared" si="78"/>
        <v>0</v>
      </c>
      <c r="BO130" s="8">
        <f t="shared" si="60"/>
        <v>0</v>
      </c>
      <c r="BP130" s="8">
        <f t="shared" si="61"/>
        <v>0</v>
      </c>
      <c r="BQ130" s="8">
        <f t="shared" si="62"/>
        <v>0</v>
      </c>
      <c r="BR130" s="8">
        <f>IFERROR(ROUNDDOWN(BF130*BN130/(BK130+BL130+BM130+BN),0),0)</f>
        <v>0</v>
      </c>
      <c r="BS130" s="8" t="str">
        <f t="shared" si="63"/>
        <v>3374650290652</v>
      </c>
      <c r="BT130" s="8">
        <f>SUMIF(FR_HITUNG_MINMAX!A:A,ORDER!A130,FR_HITUNG_MINMAX!AS:AS)</f>
        <v>7</v>
      </c>
      <c r="BU130" s="8">
        <f t="shared" si="79"/>
        <v>0</v>
      </c>
      <c r="BV130" s="8" t="str">
        <f t="shared" si="64"/>
        <v>-</v>
      </c>
      <c r="BW130" s="8" t="str">
        <f>VLOOKUP(A130,'STOK PESALAKAN'!A:F,6,0)</f>
        <v/>
      </c>
    </row>
    <row r="131" spans="1:75">
      <c r="A131" s="41" t="s">
        <v>270</v>
      </c>
      <c r="B131" s="99">
        <f>IFERROR(IFERROR(VLOOKUP(A131,'STOK PACUL'!C:H,6,0),VLOOKUP(A131,'KATEGORI PACUL'!A:C,3,0)),0)</f>
        <v>12</v>
      </c>
      <c r="C131" s="8">
        <f>IFERROR(VLOOKUP(A131,'KATEGORI PACUL'!A:D,4,0),0)</f>
        <v>14</v>
      </c>
      <c r="D131" s="99">
        <f>IFERROR(IFERROR(VLOOKUP(A131,'STOK PESALAKAN'!C:H,6,0),VLOOKUP(A131,'KATEGORI PESALAKAN'!A:C,3,0)),0)</f>
        <v>14</v>
      </c>
      <c r="E131" s="8">
        <f>IFERROR(VLOOKUP(A131,'KATEGORI PESALAKAN'!A:D,4,0),0)</f>
        <v>6</v>
      </c>
      <c r="F131" s="99">
        <f>IFERROR(IFERROR(VLOOKUP(A131,'STOK CIKDITIRO'!C:H,6,0),VLOOKUP(A131,'KATEGORI CIKDITIRO'!A:C,3,0)),0)</f>
        <v>7</v>
      </c>
      <c r="G131" s="8">
        <f>IFERROR(VLOOKUP(A131,'KATEGORI CIKDITIRO'!A:D,4,0),0)</f>
        <v>9</v>
      </c>
      <c r="H131" s="99">
        <f>IFERROR(IFERROR(VLOOKUP(A131,'STOK TRAYEMAN'!C:H,6,0),VLOOKUP(A131,'KATEGORI TRAYEMAN'!A:C,3,0)),0)</f>
        <v>3</v>
      </c>
      <c r="I131" s="8">
        <f>IFERROR(VLOOKUP(A131,'KATEGORI TRAYEMAN'!A:D,4,0),0)</f>
        <v>2</v>
      </c>
      <c r="J131" s="8" t="str">
        <f>IFERROR(VLOOKUP(A131,'NOSTOK PACUL'!A:C,3,0),IFERROR(IF(VLOOKUP(A131,'STOK PACUL'!A:B,2,0)="NOSTOK","E",VLOOKUP(A131,'KATEGORI PACUL'!A:B,2,0)),"E"))</f>
        <v>A</v>
      </c>
      <c r="K131" s="8" t="str">
        <f>IFERROR(VLOOKUP(A131,'NOSTOK PESALAKAN'!A:C,3,0),IFERROR(IF(VLOOKUP(A131,'STOK PESALAKAN'!A:B,2,0)="NOSTOK","E",VLOOKUP(A131,'KATEGORI PESALAKAN'!A:B,2,0)),"E"))</f>
        <v>B</v>
      </c>
      <c r="L131" s="8" t="str">
        <f>IFERROR(VLOOKUP(A131,'NOSTOK CIKDITIRO'!A:C,3,0),IFERROR(IF(VLOOKUP(A131,'STOK CIKDITIRO'!A:B,2,0)="NOSTOK","E",VLOOKUP(A131,'KATEGORI CIKDITIRO'!A:B,2,0)),"E"))</f>
        <v>B</v>
      </c>
      <c r="M131" s="8" t="str">
        <f>IFERROR(VLOOKUP(A131,'NOSTOK TRAYEMAN'!A:C,3,0),IFERROR(IF(VLOOKUP(A131,'STOK TRAYEMAN'!A:B,2,0)="NOSTOK","E",VLOOKUP(A131,'KATEGORI TRAYEMAN'!A:B,2,0)),"E"))</f>
        <v>D</v>
      </c>
      <c r="N131" s="8" t="str">
        <f>IFERROR(VLOOKUP(A131,FR_HITUNG_MINMAX!A:B,2,0),0)</f>
        <v>BOHLAM DEPAN H.AHM ORI (PS)</v>
      </c>
      <c r="O131" s="8" t="str">
        <f>IFERROR(VLOOKUP(A131,FR_HITUNG_MINMAX!A:D,4,0),0)</f>
        <v>ORISIN</v>
      </c>
      <c r="P131" s="8">
        <f>IFERROR(VLOOKUP(A131,FR_HITUNG_MINMAX!A:G,7,0),1)</f>
        <v>1</v>
      </c>
      <c r="Q131" s="11" t="str">
        <f>IFERROR(VLOOKUP(A131,FR_HITUNG_MINMAX!A:J,10,0),1)</f>
        <v>16</v>
      </c>
      <c r="R131" s="8">
        <f>IFERROR(VLOOKUP(A131,FR_HITUNG_MINMAX!A:K,11,0),1)</f>
        <v>1</v>
      </c>
      <c r="S131" s="12">
        <f>IFERROR(VLOOKUP(A131,FR_HITUNG_MINMAX!A:F,6,0),0)</f>
        <v>17500</v>
      </c>
      <c r="T131" s="8">
        <f t="shared" si="65"/>
        <v>-2</v>
      </c>
      <c r="U131" s="8">
        <f t="shared" si="40"/>
        <v>8</v>
      </c>
      <c r="V131" s="8">
        <f t="shared" si="41"/>
        <v>-2</v>
      </c>
      <c r="W131" s="8">
        <f t="shared" si="66"/>
        <v>1</v>
      </c>
      <c r="X131" s="8">
        <f t="shared" si="67"/>
        <v>0</v>
      </c>
      <c r="Y131" s="16"/>
      <c r="Z131" s="15">
        <f t="shared" si="42"/>
        <v>0</v>
      </c>
      <c r="AA131" s="8">
        <f t="shared" si="68"/>
        <v>2</v>
      </c>
      <c r="AB131" s="16"/>
      <c r="AC131" s="15">
        <f t="shared" si="43"/>
        <v>0</v>
      </c>
      <c r="AD131" s="8">
        <f t="shared" si="44"/>
        <v>0</v>
      </c>
      <c r="AE131" s="16"/>
      <c r="AF131" s="15">
        <f t="shared" si="45"/>
        <v>0</v>
      </c>
      <c r="AG131" s="15">
        <f t="shared" si="69"/>
        <v>0</v>
      </c>
      <c r="AH131" s="16"/>
      <c r="AI131" s="15">
        <f t="shared" si="70"/>
        <v>0</v>
      </c>
      <c r="AJ131" s="8">
        <f t="shared" si="71"/>
        <v>0</v>
      </c>
      <c r="AK131" s="8">
        <f t="shared" si="46"/>
        <v>0</v>
      </c>
      <c r="AL131" s="8">
        <f t="shared" si="47"/>
        <v>0</v>
      </c>
      <c r="AM131" s="8">
        <f t="shared" si="72"/>
        <v>0</v>
      </c>
      <c r="AN131" s="8">
        <f t="shared" si="73"/>
        <v>0</v>
      </c>
      <c r="AO131" s="8">
        <f>IFERROR(VLOOKUP(A131,PERSAMAAN!B:D,3,0),AN131)</f>
        <v>0</v>
      </c>
      <c r="AP131" s="1"/>
      <c r="AQ131" s="8">
        <f t="shared" si="48"/>
        <v>0</v>
      </c>
      <c r="AR131" s="8" t="str">
        <f>IF(AQ131=0,"-",VLOOKUP(A131,FR_HITUNG_MINMAX!A:H,8,0))</f>
        <v>-</v>
      </c>
      <c r="AS131" s="1"/>
      <c r="AT131" s="8" t="str">
        <f t="shared" si="49"/>
        <v>-</v>
      </c>
      <c r="AU131" s="12">
        <f t="shared" si="50"/>
        <v>0</v>
      </c>
      <c r="AV131" s="12">
        <f t="shared" si="51"/>
        <v>0</v>
      </c>
      <c r="AW131" s="8">
        <f t="shared" si="74"/>
        <v>16</v>
      </c>
      <c r="AX131" s="1"/>
      <c r="AY131" s="8">
        <f t="shared" si="52"/>
        <v>16</v>
      </c>
      <c r="AZ131" s="8" t="str">
        <f>IF(AY131=0,"-",VLOOKUP(A131,FR_HITUNG_MINMAX!A:I,9,0))</f>
        <v>NSA</v>
      </c>
      <c r="BB131" s="8" t="str">
        <f t="shared" si="53"/>
        <v>NSA</v>
      </c>
      <c r="BC131" s="12">
        <f t="shared" si="54"/>
        <v>280000</v>
      </c>
      <c r="BD131" s="12">
        <f t="shared" si="55"/>
        <v>57564082.685275108</v>
      </c>
      <c r="BE131" s="16"/>
      <c r="BF131" s="8">
        <f>SUMIF('REALISASI ORDER'!C:C,A131,'REALISASI ORDER'!E:E)</f>
        <v>0</v>
      </c>
      <c r="BG131" s="8">
        <f t="shared" si="75"/>
        <v>12</v>
      </c>
      <c r="BH131" s="8">
        <f t="shared" si="56"/>
        <v>14</v>
      </c>
      <c r="BI131" s="8">
        <f t="shared" si="57"/>
        <v>7</v>
      </c>
      <c r="BJ131" s="8">
        <f t="shared" si="76"/>
        <v>3</v>
      </c>
      <c r="BK131" s="33">
        <f t="shared" si="77"/>
        <v>0</v>
      </c>
      <c r="BL131" s="33">
        <f t="shared" si="58"/>
        <v>0</v>
      </c>
      <c r="BM131" s="33">
        <f t="shared" si="59"/>
        <v>2</v>
      </c>
      <c r="BN131" s="33">
        <f t="shared" si="78"/>
        <v>0</v>
      </c>
      <c r="BO131" s="8">
        <f t="shared" si="60"/>
        <v>0</v>
      </c>
      <c r="BP131" s="8">
        <f t="shared" si="61"/>
        <v>0</v>
      </c>
      <c r="BQ131" s="8">
        <f t="shared" si="62"/>
        <v>0</v>
      </c>
      <c r="BR131" s="8">
        <f>IFERROR(ROUNDDOWN(BF131*BN131/(BK131+BL131+BM131+BN),0),0)</f>
        <v>0</v>
      </c>
      <c r="BS131" s="8" t="str">
        <f t="shared" si="63"/>
        <v>34901-KFV-B51</v>
      </c>
      <c r="BT131" s="8">
        <f>SUMIF(FR_HITUNG_MINMAX!A:A,ORDER!A131,FR_HITUNG_MINMAX!AS:AS)</f>
        <v>12</v>
      </c>
      <c r="BU131" s="8">
        <f t="shared" si="79"/>
        <v>0</v>
      </c>
      <c r="BV131" s="8" t="str">
        <f t="shared" si="64"/>
        <v>-</v>
      </c>
      <c r="BW131" s="8" t="str">
        <f>VLOOKUP(A131,'STOK PESALAKAN'!A:F,6,0)</f>
        <v/>
      </c>
    </row>
    <row r="132" spans="1:75">
      <c r="A132" s="41" t="s">
        <v>1022</v>
      </c>
      <c r="B132" s="99">
        <f>IFERROR(IFERROR(VLOOKUP(A132,'STOK PACUL'!C:H,6,0),VLOOKUP(A132,'KATEGORI PACUL'!A:C,3,0)),0)</f>
        <v>1</v>
      </c>
      <c r="C132" s="8">
        <f>IFERROR(VLOOKUP(A132,'KATEGORI PACUL'!A:D,4,0),0)</f>
        <v>1</v>
      </c>
      <c r="D132" s="99">
        <f>IFERROR(IFERROR(VLOOKUP(A132,'STOK PESALAKAN'!C:H,6,0),VLOOKUP(A132,'KATEGORI PESALAKAN'!A:C,3,0)),0)</f>
        <v>0</v>
      </c>
      <c r="E132" s="8">
        <f>IFERROR(VLOOKUP(A132,'KATEGORI PESALAKAN'!A:D,4,0),0)</f>
        <v>1</v>
      </c>
      <c r="F132" s="99">
        <f>IFERROR(IFERROR(VLOOKUP(A132,'STOK CIKDITIRO'!C:H,6,0),VLOOKUP(A132,'KATEGORI CIKDITIRO'!A:C,3,0)),0)</f>
        <v>0</v>
      </c>
      <c r="G132" s="8">
        <f>IFERROR(VLOOKUP(A132,'KATEGORI CIKDITIRO'!A:D,4,0),0)</f>
        <v>0</v>
      </c>
      <c r="H132" s="99">
        <f>IFERROR(IFERROR(VLOOKUP(A132,'STOK TRAYEMAN'!C:H,6,0),VLOOKUP(A132,'KATEGORI TRAYEMAN'!A:C,3,0)),0)</f>
        <v>0</v>
      </c>
      <c r="I132" s="8">
        <f>IFERROR(VLOOKUP(A132,'KATEGORI TRAYEMAN'!A:D,4,0),0)</f>
        <v>0</v>
      </c>
      <c r="J132" s="8" t="str">
        <f>IFERROR(VLOOKUP(A132,'NOSTOK PACUL'!A:C,3,0),IFERROR(IF(VLOOKUP(A132,'STOK PACUL'!A:B,2,0)="NOSTOK","E",VLOOKUP(A132,'KATEGORI PACUL'!A:B,2,0)),"E"))</f>
        <v>D</v>
      </c>
      <c r="K132" s="8" t="str">
        <f>IFERROR(VLOOKUP(A132,'NOSTOK PESALAKAN'!A:C,3,0),IFERROR(IF(VLOOKUP(A132,'STOK PESALAKAN'!A:B,2,0)="NOSTOK","E",VLOOKUP(A132,'KATEGORI PESALAKAN'!A:B,2,0)),"E"))</f>
        <v>D</v>
      </c>
      <c r="L132" s="8" t="str">
        <f>IFERROR(VLOOKUP(A132,'NOSTOK CIKDITIRO'!A:C,3,0),IFERROR(IF(VLOOKUP(A132,'STOK CIKDITIRO'!A:B,2,0)="NOSTOK","E",VLOOKUP(A132,'KATEGORI CIKDITIRO'!A:B,2,0)),"E"))</f>
        <v>E</v>
      </c>
      <c r="M132" s="8" t="str">
        <f>IFERROR(VLOOKUP(A132,'NOSTOK TRAYEMAN'!A:C,3,0),IFERROR(IF(VLOOKUP(A132,'STOK TRAYEMAN'!A:B,2,0)="NOSTOK","E",VLOOKUP(A132,'KATEGORI TRAYEMAN'!A:B,2,0)),"E"))</f>
        <v>E</v>
      </c>
      <c r="N132" s="8" t="str">
        <f>IFERROR(VLOOKUP(A132,FR_HITUNG_MINMAX!A:B,2,0),0)</f>
        <v>SAKLAR STATER H.BEAT FI/VARIO 125 ORI (PK)</v>
      </c>
      <c r="O132" s="8" t="str">
        <f>IFERROR(VLOOKUP(A132,FR_HITUNG_MINMAX!A:D,4,0),0)</f>
        <v>ORISIN</v>
      </c>
      <c r="P132" s="8">
        <f>IFERROR(VLOOKUP(A132,FR_HITUNG_MINMAX!A:G,7,0),1)</f>
        <v>1</v>
      </c>
      <c r="Q132" s="11">
        <f>IFERROR(VLOOKUP(A132,FR_HITUNG_MINMAX!A:J,10,0),1)</f>
        <v>1</v>
      </c>
      <c r="R132" s="8">
        <f>IFERROR(VLOOKUP(A132,FR_HITUNG_MINMAX!A:K,11,0),1)</f>
        <v>1</v>
      </c>
      <c r="S132" s="12">
        <f>IFERROR(VLOOKUP(A132,FR_HITUNG_MINMAX!A:F,6,0),0)</f>
        <v>22000</v>
      </c>
      <c r="T132" s="8">
        <f t="shared" si="65"/>
        <v>0</v>
      </c>
      <c r="U132" s="8">
        <f t="shared" ref="U132:U195" si="80">D132-E132</f>
        <v>-1</v>
      </c>
      <c r="V132" s="8">
        <f t="shared" ref="V132:V195" si="81">F132-G132</f>
        <v>0</v>
      </c>
      <c r="W132" s="8">
        <f t="shared" si="66"/>
        <v>0</v>
      </c>
      <c r="X132" s="8">
        <f t="shared" si="67"/>
        <v>0</v>
      </c>
      <c r="Y132" s="16"/>
      <c r="Z132" s="15">
        <f t="shared" ref="Z132:Z195" si="82">IF(ISBLANK(Y132),0,Y132)</f>
        <v>0</v>
      </c>
      <c r="AA132" s="8">
        <f t="shared" si="68"/>
        <v>0</v>
      </c>
      <c r="AB132" s="16"/>
      <c r="AC132" s="15">
        <f t="shared" ref="AC132:AC195" si="83">IF(ISBLANK(AB132),0,AB132)</f>
        <v>0</v>
      </c>
      <c r="AD132" s="8">
        <f t="shared" ref="AD132:AD195" si="84">IF(AND(T132&gt;0,U132&gt;0,U132&gt;V132+1,E132&gt;0,V132&lt;1),IF(U132/2&gt;G132,G132+1,ROUNDUP(U132/2,0)),0)</f>
        <v>0</v>
      </c>
      <c r="AE132" s="16"/>
      <c r="AF132" s="15">
        <f t="shared" ref="AF132:AF195" si="85">IF(ISBLANK(AE132),0,AE132)</f>
        <v>0</v>
      </c>
      <c r="AG132" s="15">
        <f t="shared" si="69"/>
        <v>0</v>
      </c>
      <c r="AH132" s="16"/>
      <c r="AI132" s="15">
        <f t="shared" si="70"/>
        <v>0</v>
      </c>
      <c r="AJ132" s="8">
        <f t="shared" si="71"/>
        <v>0</v>
      </c>
      <c r="AK132" s="8">
        <f t="shared" ref="AK132:AK195" si="86">ROUND(IF(K132="E",0,IF(AND(K132="D",D132&gt;=1),0,IF(K132="D",1-D132,IF(E132*0.75-D132-Z132+AC132&lt;0,0,E132*0.75-D132-Z132+AC132)))),0)</f>
        <v>1</v>
      </c>
      <c r="AL132" s="8">
        <f t="shared" ref="AL132:AL195" si="87">ROUND(IF(L132="E",0,IF(AND(L132="D",F132&gt;=1),0,IF(L132="D",1-F132,IF(G132*0.75-F132-AF132&lt;0,0,G132*0.75-F132-AF132)))),0)</f>
        <v>0</v>
      </c>
      <c r="AM132" s="8">
        <f t="shared" si="72"/>
        <v>0</v>
      </c>
      <c r="AN132" s="8">
        <f t="shared" si="73"/>
        <v>1</v>
      </c>
      <c r="AO132" s="8">
        <f>IFERROR(VLOOKUP(A132,PERSAMAAN!B:D,3,0),AN132)</f>
        <v>1</v>
      </c>
      <c r="AP132" s="1">
        <v>0</v>
      </c>
      <c r="AQ132" s="8">
        <f t="shared" ref="AQ132:AQ195" si="88">IF(ISBLANK(AP132),AN132,AP132)</f>
        <v>0</v>
      </c>
      <c r="AR132" s="8" t="str">
        <f>IF(AQ132=0,"-",VLOOKUP(A132,FR_HITUNG_MINMAX!A:H,8,0))</f>
        <v>-</v>
      </c>
      <c r="AS132" s="1"/>
      <c r="AT132" s="8" t="str">
        <f t="shared" ref="AT132:AT195" si="89">IF(ISBLANK(AS132),AR132,AS132)</f>
        <v>-</v>
      </c>
      <c r="AU132" s="12">
        <f t="shared" ref="AU132:AU195" si="90">AQ132*S132*R132</f>
        <v>0</v>
      </c>
      <c r="AV132" s="12">
        <f t="shared" ref="AV132:AV195" si="91">SUMIF(AT:AT,AT132,AU:AU)</f>
        <v>0</v>
      </c>
      <c r="AW132" s="8">
        <f t="shared" si="74"/>
        <v>1</v>
      </c>
      <c r="AX132" s="1"/>
      <c r="AY132" s="8">
        <f t="shared" ref="AY132:AY195" si="92">IF(ISBLANK(AX132),IF(OR(AW132&lt;0,AW132=FALSE),0,AW132),AX132)</f>
        <v>1</v>
      </c>
      <c r="AZ132" s="8" t="str">
        <f>IF(AY132=0,"-",VLOOKUP(A132,FR_HITUNG_MINMAX!A:I,9,0))</f>
        <v/>
      </c>
      <c r="BB132" s="8" t="str">
        <f t="shared" ref="BB132:BB195" si="93">IF(ISBLANK(BA132),AZ132,BA132)</f>
        <v/>
      </c>
      <c r="BC132" s="12">
        <f t="shared" ref="BC132:BC195" si="94">AY132*S132*R132</f>
        <v>22000</v>
      </c>
      <c r="BD132" s="12">
        <f t="shared" ref="BD132:BD195" si="95">SUMIF(BB:BB,BB132,BC:BC)</f>
        <v>21965380</v>
      </c>
      <c r="BE132" s="16"/>
      <c r="BF132" s="8">
        <f>SUMIF('REALISASI ORDER'!C:C,A132,'REALISASI ORDER'!E:E)</f>
        <v>0</v>
      </c>
      <c r="BG132" s="8">
        <f t="shared" si="75"/>
        <v>1</v>
      </c>
      <c r="BH132" s="8">
        <f t="shared" ref="BH132:BH195" si="96">D132+Z132-AC132-AF132</f>
        <v>0</v>
      </c>
      <c r="BI132" s="8">
        <f t="shared" ref="BI132:BI195" si="97">F132+AF132</f>
        <v>0</v>
      </c>
      <c r="BJ132" s="8">
        <f t="shared" si="76"/>
        <v>0</v>
      </c>
      <c r="BK132" s="33">
        <f t="shared" si="77"/>
        <v>0</v>
      </c>
      <c r="BL132" s="33">
        <f t="shared" ref="BL132:BL195" si="98">IFERROR(IF((E132-BH132)&lt;0,0,(E132-BH132)),0)</f>
        <v>1</v>
      </c>
      <c r="BM132" s="33">
        <f t="shared" ref="BM132:BM195" si="99">IFERROR(IF((G132-BI132)&lt;0,0,(G132-BI132)),0)</f>
        <v>0</v>
      </c>
      <c r="BN132" s="33">
        <f t="shared" si="78"/>
        <v>0</v>
      </c>
      <c r="BO132" s="8">
        <f t="shared" ref="BO132:BO195" si="100">IFERROR(ROUNDDOWN(BF132*BK132/(BK132+BL132+BM132),0),0)</f>
        <v>0</v>
      </c>
      <c r="BP132" s="8">
        <f t="shared" ref="BP132:BP195" si="101">IFERROR(ROUNDUP(BF132*BL132/(BK132+BL132+BM132),0),0)</f>
        <v>0</v>
      </c>
      <c r="BQ132" s="8">
        <f t="shared" ref="BQ132:BQ195" si="102">IFERROR(ROUNDDOWN(BF132*BM132/(BK132+BL132+BM132),0),0)</f>
        <v>0</v>
      </c>
      <c r="BR132" s="8">
        <f>IFERROR(ROUNDDOWN(BF132*BN132/(BK132+BL132+BM132+BN),0),0)</f>
        <v>0</v>
      </c>
      <c r="BS132" s="8" t="str">
        <f t="shared" ref="BS132:BS195" si="103">A132</f>
        <v>35160-K20-T21</v>
      </c>
      <c r="BT132" s="8">
        <f>SUMIF(FR_HITUNG_MINMAX!A:A,ORDER!A132,FR_HITUNG_MINMAX!AS:AS)</f>
        <v>2</v>
      </c>
      <c r="BU132" s="8">
        <f t="shared" si="79"/>
        <v>0</v>
      </c>
      <c r="BV132" s="8" t="str">
        <f t="shared" ref="BV132:BV195" si="104">AT132</f>
        <v>-</v>
      </c>
      <c r="BW132" s="8" t="str">
        <f>VLOOKUP(A132,'STOK PESALAKAN'!A:F,6,0)</f>
        <v>35160-K20-T21</v>
      </c>
    </row>
    <row r="133" spans="1:75" ht="15" customHeight="1">
      <c r="A133" s="41" t="s">
        <v>1423</v>
      </c>
      <c r="B133" s="99">
        <f>IFERROR(IFERROR(VLOOKUP(A133,'STOK PACUL'!C:H,6,0),VLOOKUP(A133,'KATEGORI PACUL'!A:C,3,0)),0)</f>
        <v>2</v>
      </c>
      <c r="C133" s="8">
        <f>IFERROR(VLOOKUP(A133,'KATEGORI PACUL'!A:D,4,0),0)</f>
        <v>0</v>
      </c>
      <c r="D133" s="99">
        <f>IFERROR(IFERROR(VLOOKUP(A133,'STOK PESALAKAN'!C:H,6,0),VLOOKUP(A133,'KATEGORI PESALAKAN'!A:C,3,0)),0)</f>
        <v>1</v>
      </c>
      <c r="E133" s="8">
        <f>IFERROR(VLOOKUP(A133,'KATEGORI PESALAKAN'!A:D,4,0),0)</f>
        <v>1</v>
      </c>
      <c r="F133" s="99">
        <f>IFERROR(IFERROR(VLOOKUP(A133,'STOK CIKDITIRO'!C:H,6,0),VLOOKUP(A133,'KATEGORI CIKDITIRO'!A:C,3,0)),0)</f>
        <v>1</v>
      </c>
      <c r="G133" s="8">
        <f>IFERROR(VLOOKUP(A133,'KATEGORI CIKDITIRO'!A:D,4,0),0)</f>
        <v>0</v>
      </c>
      <c r="H133" s="99">
        <f>IFERROR(IFERROR(VLOOKUP(A133,'STOK TRAYEMAN'!C:H,6,0),VLOOKUP(A133,'KATEGORI TRAYEMAN'!A:C,3,0)),0)</f>
        <v>0</v>
      </c>
      <c r="I133" s="8">
        <f>IFERROR(VLOOKUP(A133,'KATEGORI TRAYEMAN'!A:D,4,0),0)</f>
        <v>0</v>
      </c>
      <c r="J133" s="8" t="str">
        <f>IFERROR(VLOOKUP(A133,'NOSTOK PACUL'!A:C,3,0),IFERROR(IF(VLOOKUP(A133,'STOK PACUL'!A:B,2,0)="NOSTOK","E",VLOOKUP(A133,'KATEGORI PACUL'!A:B,2,0)),"E"))</f>
        <v>E</v>
      </c>
      <c r="K133" s="8" t="str">
        <f>IFERROR(VLOOKUP(A133,'NOSTOK PESALAKAN'!A:C,3,0),IFERROR(IF(VLOOKUP(A133,'STOK PESALAKAN'!A:B,2,0)="NOSTOK","E",VLOOKUP(A133,'KATEGORI PESALAKAN'!A:B,2,0)),"E"))</f>
        <v>D</v>
      </c>
      <c r="L133" s="8" t="str">
        <f>IFERROR(VLOOKUP(A133,'NOSTOK CIKDITIRO'!A:C,3,0),IFERROR(IF(VLOOKUP(A133,'STOK CIKDITIRO'!A:B,2,0)="NOSTOK","E",VLOOKUP(A133,'KATEGORI CIKDITIRO'!A:B,2,0)),"E"))</f>
        <v>E</v>
      </c>
      <c r="M133" s="8" t="str">
        <f>IFERROR(VLOOKUP(A133,'NOSTOK TRAYEMAN'!A:C,3,0),IFERROR(IF(VLOOKUP(A133,'STOK TRAYEMAN'!A:B,2,0)="NOSTOK","E",VLOOKUP(A133,'KATEGORI TRAYEMAN'!A:B,2,0)),"E"))</f>
        <v>E</v>
      </c>
      <c r="N133" s="8" t="str">
        <f>IFERROR(VLOOKUP(A133,FR_HITUNG_MINMAX!A:B,2,0),0)</f>
        <v>SAKLAR DIMMER H.VARIO 150 ORI (PK)</v>
      </c>
      <c r="O133" s="8" t="str">
        <f>IFERROR(VLOOKUP(A133,FR_HITUNG_MINMAX!A:D,4,0),0)</f>
        <v>ORISIN</v>
      </c>
      <c r="P133" s="8">
        <f>IFERROR(VLOOKUP(A133,FR_HITUNG_MINMAX!A:G,7,0),1)</f>
        <v>1</v>
      </c>
      <c r="Q133" s="11">
        <f>IFERROR(VLOOKUP(A133,FR_HITUNG_MINMAX!A:J,10,0),1)</f>
        <v>1</v>
      </c>
      <c r="R133" s="8">
        <f>IFERROR(VLOOKUP(A133,FR_HITUNG_MINMAX!A:K,11,0),1)</f>
        <v>1</v>
      </c>
      <c r="S133" s="12">
        <f>IFERROR(VLOOKUP(A133,FR_HITUNG_MINMAX!A:F,6,0),0)</f>
        <v>30000</v>
      </c>
      <c r="T133" s="8">
        <f t="shared" ref="T133:T196" si="105">B133-C133</f>
        <v>2</v>
      </c>
      <c r="U133" s="8">
        <f t="shared" si="80"/>
        <v>0</v>
      </c>
      <c r="V133" s="8">
        <f t="shared" si="81"/>
        <v>1</v>
      </c>
      <c r="W133" s="8">
        <f t="shared" ref="W133:W196" si="106">H133-I133</f>
        <v>0</v>
      </c>
      <c r="X133" s="8">
        <f t="shared" ref="X133:X196" si="107">ROUNDDOWN(IF(AND(B133&gt;C133,D133&lt;E133),MIN(B133-C133,E133-D133),IF(AND(B133&gt;0.5*C133,D133&lt;0.5*E133),MIN(B133-(0.5*C133),(0.5*E133)-D133),0)),0)</f>
        <v>0</v>
      </c>
      <c r="Y133" s="16"/>
      <c r="Z133" s="15">
        <f t="shared" si="82"/>
        <v>0</v>
      </c>
      <c r="AA133" s="8">
        <f t="shared" ref="AA133:AA196" si="108">ROUNDDOWN(IF(AND(D133&gt;E133,B133&lt;C133),MIN(D133-E133,C133-B133),IF(AND(D133&gt;0.5*E133,B133&lt;0.5*C133),MIN(D133-(0.5*E133),(0.5*C133)-B133),0)),0)</f>
        <v>0</v>
      </c>
      <c r="AB133" s="16"/>
      <c r="AC133" s="15">
        <f t="shared" si="83"/>
        <v>0</v>
      </c>
      <c r="AD133" s="8">
        <f t="shared" si="84"/>
        <v>0</v>
      </c>
      <c r="AE133" s="16"/>
      <c r="AF133" s="15">
        <f t="shared" si="85"/>
        <v>0</v>
      </c>
      <c r="AG133" s="15">
        <f t="shared" ref="AG133:AG196" si="109">IF(AND(T133&gt;0,U133&gt;0,U133&gt;W133+1,E133&gt;0,W133&lt;1),IF(U133/2&gt;I133,I133+1,ROUNDUP(U133/2,0)),0)</f>
        <v>0</v>
      </c>
      <c r="AH133" s="16"/>
      <c r="AI133" s="15">
        <f t="shared" ref="AI133:AI196" si="110">IF(ISBLANK(AH133),0,AH133)</f>
        <v>0</v>
      </c>
      <c r="AJ133" s="8">
        <f t="shared" ref="AJ133:AJ196" si="111">ROUND(IF(H133="E",0,IF(AND(H133="D",B133&gt;=1),0,IF(H133="D",1-B133,IF(C133*0.75-B133-Y133+V133&lt;0,0,C133*0.75-B133-Y133+V133)))),0)</f>
        <v>0</v>
      </c>
      <c r="AK133" s="8">
        <f t="shared" si="86"/>
        <v>0</v>
      </c>
      <c r="AL133" s="8">
        <f t="shared" si="87"/>
        <v>0</v>
      </c>
      <c r="AM133" s="8">
        <f t="shared" ref="AM133:AM196" si="112">ROUND(IF(M133="E",0,IF(AND(M133="D",H133&gt;=1),0,IF(M133="D",1-H133,IF(I133*0.75-H133-AI133&lt;0,0,I133*0.75-H133-AI133)))),0)</f>
        <v>0</v>
      </c>
      <c r="AN133" s="8">
        <f t="shared" ref="AN133:AN196" si="113">ROUNDUP((AJ133+AK133+AL133+AM133)/P133/R133,0)*P133</f>
        <v>0</v>
      </c>
      <c r="AO133" s="8">
        <f>IFERROR(VLOOKUP(A133,PERSAMAAN!B:D,3,0),AN133)</f>
        <v>0</v>
      </c>
      <c r="AP133" s="1"/>
      <c r="AQ133" s="8">
        <f t="shared" si="88"/>
        <v>0</v>
      </c>
      <c r="AR133" s="8" t="str">
        <f>IF(AQ133=0,"-",VLOOKUP(A133,FR_HITUNG_MINMAX!A:H,8,0))</f>
        <v>-</v>
      </c>
      <c r="AS133" s="1"/>
      <c r="AT133" s="8" t="str">
        <f t="shared" si="89"/>
        <v>-</v>
      </c>
      <c r="AU133" s="12">
        <f t="shared" si="90"/>
        <v>0</v>
      </c>
      <c r="AV133" s="12">
        <f t="shared" si="91"/>
        <v>0</v>
      </c>
      <c r="AW133" s="8">
        <f t="shared" ref="AW133:AW196" si="114">IF(ISNUMBER(SEARCH("S.",N133,1)),0,IF(OR(O133="ORISIN",O133="OLIGEN",O133="AKIGEN"),IF(C133+E133+G133+I133&lt;=3,(ROUND(((C133+E133+G133+I133)-B133-D133-F133-H133-AQ133)/Q133/R133,0)*Q133),(ROUND((((C133+E133+G133+I133)*1.5)-B133-D133-F133-H133-AQ133)/Q133/R133,0)*Q133))))</f>
        <v>-3</v>
      </c>
      <c r="AX133" s="1"/>
      <c r="AY133" s="8">
        <f t="shared" si="92"/>
        <v>0</v>
      </c>
      <c r="AZ133" s="8" t="str">
        <f>IF(AY133=0,"-",VLOOKUP(A133,FR_HITUNG_MINMAX!A:I,9,0))</f>
        <v>-</v>
      </c>
      <c r="BB133" s="8" t="str">
        <f t="shared" si="93"/>
        <v>-</v>
      </c>
      <c r="BC133" s="12">
        <f t="shared" si="94"/>
        <v>0</v>
      </c>
      <c r="BD133" s="12">
        <f t="shared" si="95"/>
        <v>0</v>
      </c>
      <c r="BE133" s="16"/>
      <c r="BF133" s="8">
        <f>SUMIF('REALISASI ORDER'!C:C,A133,'REALISASI ORDER'!E:E)</f>
        <v>0</v>
      </c>
      <c r="BG133" s="8">
        <f t="shared" ref="BG133:BG196" si="115">B133-Z133+AC133</f>
        <v>2</v>
      </c>
      <c r="BH133" s="8">
        <f t="shared" si="96"/>
        <v>1</v>
      </c>
      <c r="BI133" s="8">
        <f t="shared" si="97"/>
        <v>1</v>
      </c>
      <c r="BJ133" s="8">
        <f t="shared" ref="BJ133:BJ196" si="116">H133+AI133</f>
        <v>0</v>
      </c>
      <c r="BK133" s="33">
        <f t="shared" ref="BK133:BK196" si="117">IFERROR(IF((C133-AY133)&lt;0,0,(C133-AY133)),0)</f>
        <v>0</v>
      </c>
      <c r="BL133" s="33">
        <f t="shared" si="98"/>
        <v>0</v>
      </c>
      <c r="BM133" s="33">
        <f t="shared" si="99"/>
        <v>0</v>
      </c>
      <c r="BN133" s="33">
        <f t="shared" ref="BN133:BN196" si="118">IFERROR(IF((I133-BJ133)&lt;0,0,(I133-BJ133)),0)</f>
        <v>0</v>
      </c>
      <c r="BO133" s="8">
        <f t="shared" si="100"/>
        <v>0</v>
      </c>
      <c r="BP133" s="8">
        <f t="shared" si="101"/>
        <v>0</v>
      </c>
      <c r="BQ133" s="8">
        <f t="shared" si="102"/>
        <v>0</v>
      </c>
      <c r="BR133" s="8">
        <f>IFERROR(ROUNDDOWN(BF133*BN133/(BK133+BL133+BM133+BN),0),0)</f>
        <v>0</v>
      </c>
      <c r="BS133" s="8" t="str">
        <f t="shared" si="103"/>
        <v>35170-K59-A11</v>
      </c>
      <c r="BT133" s="8">
        <f>SUMIF(FR_HITUNG_MINMAX!A:A,ORDER!A133,FR_HITUNG_MINMAX!AS:AS)</f>
        <v>1</v>
      </c>
      <c r="BU133" s="8">
        <f t="shared" ref="BU133:BU196" si="119">IF(B133+D133&gt;=BI133,0,IF(OR(H133="A",I133="A",H133="B",I133="B"),AI133,0))</f>
        <v>0</v>
      </c>
      <c r="BV133" s="8" t="str">
        <f t="shared" si="104"/>
        <v>-</v>
      </c>
      <c r="BW133" s="8" t="str">
        <f>VLOOKUP(A133,'STOK PESALAKAN'!A:F,6,0)</f>
        <v/>
      </c>
    </row>
    <row r="134" spans="1:75" ht="15" customHeight="1">
      <c r="A134" s="41" t="s">
        <v>271</v>
      </c>
      <c r="B134" s="99">
        <f>IFERROR(IFERROR(VLOOKUP(A134,'STOK PACUL'!C:H,6,0),VLOOKUP(A134,'KATEGORI PACUL'!A:C,3,0)),0)</f>
        <v>4</v>
      </c>
      <c r="C134" s="8">
        <f>IFERROR(VLOOKUP(A134,'KATEGORI PACUL'!A:D,4,0),0)</f>
        <v>1</v>
      </c>
      <c r="D134" s="99">
        <f>IFERROR(IFERROR(VLOOKUP(A134,'STOK PESALAKAN'!C:H,6,0),VLOOKUP(A134,'KATEGORI PESALAKAN'!A:C,3,0)),0)</f>
        <v>6</v>
      </c>
      <c r="E134" s="8">
        <f>IFERROR(VLOOKUP(A134,'KATEGORI PESALAKAN'!A:D,4,0),0)</f>
        <v>1</v>
      </c>
      <c r="F134" s="99">
        <f>IFERROR(IFERROR(VLOOKUP(A134,'STOK CIKDITIRO'!C:H,6,0),VLOOKUP(A134,'KATEGORI CIKDITIRO'!A:C,3,0)),0)</f>
        <v>2</v>
      </c>
      <c r="G134" s="8">
        <f>IFERROR(VLOOKUP(A134,'KATEGORI CIKDITIRO'!A:D,4,0),0)</f>
        <v>2</v>
      </c>
      <c r="H134" s="99">
        <f>IFERROR(IFERROR(VLOOKUP(A134,'STOK TRAYEMAN'!C:H,6,0),VLOOKUP(A134,'KATEGORI TRAYEMAN'!A:C,3,0)),0)</f>
        <v>1</v>
      </c>
      <c r="I134" s="8">
        <f>IFERROR(VLOOKUP(A134,'KATEGORI TRAYEMAN'!A:D,4,0),0)</f>
        <v>0</v>
      </c>
      <c r="J134" s="8" t="str">
        <f>IFERROR(VLOOKUP(A134,'NOSTOK PACUL'!A:C,3,0),IFERROR(IF(VLOOKUP(A134,'STOK PACUL'!A:B,2,0)="NOSTOK","E",VLOOKUP(A134,'KATEGORI PACUL'!A:B,2,0)),"E"))</f>
        <v>D</v>
      </c>
      <c r="K134" s="8" t="str">
        <f>IFERROR(VLOOKUP(A134,'NOSTOK PESALAKAN'!A:C,3,0),IFERROR(IF(VLOOKUP(A134,'STOK PESALAKAN'!A:B,2,0)="NOSTOK","E",VLOOKUP(A134,'KATEGORI PESALAKAN'!A:B,2,0)),"E"))</f>
        <v>D</v>
      </c>
      <c r="L134" s="8" t="str">
        <f>IFERROR(VLOOKUP(A134,'NOSTOK CIKDITIRO'!A:C,3,0),IFERROR(IF(VLOOKUP(A134,'STOK CIKDITIRO'!A:B,2,0)="NOSTOK","E",VLOOKUP(A134,'KATEGORI CIKDITIRO'!A:B,2,0)),"E"))</f>
        <v>C</v>
      </c>
      <c r="M134" s="8" t="str">
        <f>IFERROR(VLOOKUP(A134,'NOSTOK TRAYEMAN'!A:C,3,0),IFERROR(IF(VLOOKUP(A134,'STOK TRAYEMAN'!A:B,2,0)="NOSTOK","E",VLOOKUP(A134,'KATEGORI TRAYEMAN'!A:B,2,0)),"E"))</f>
        <v>E</v>
      </c>
      <c r="N134" s="8" t="str">
        <f>IFERROR(VLOOKUP(A134,FR_HITUNG_MINMAX!A:B,2,0),0)</f>
        <v>SAKLAR DIMMER H.VARIO 125 ORI (PK)</v>
      </c>
      <c r="O134" s="8" t="str">
        <f>IFERROR(VLOOKUP(A134,FR_HITUNG_MINMAX!A:D,4,0),0)</f>
        <v>ORISIN</v>
      </c>
      <c r="P134" s="8">
        <f>IFERROR(VLOOKUP(A134,FR_HITUNG_MINMAX!A:G,7,0),1)</f>
        <v>1</v>
      </c>
      <c r="Q134" s="11" t="str">
        <f>IFERROR(VLOOKUP(A134,FR_HITUNG_MINMAX!A:J,10,0),1)</f>
        <v>2</v>
      </c>
      <c r="R134" s="8">
        <f>IFERROR(VLOOKUP(A134,FR_HITUNG_MINMAX!A:K,11,0),1)</f>
        <v>1</v>
      </c>
      <c r="S134" s="12">
        <f>IFERROR(VLOOKUP(A134,FR_HITUNG_MINMAX!A:F,6,0),0)</f>
        <v>17500</v>
      </c>
      <c r="T134" s="8">
        <f t="shared" si="105"/>
        <v>3</v>
      </c>
      <c r="U134" s="8">
        <f t="shared" si="80"/>
        <v>5</v>
      </c>
      <c r="V134" s="8">
        <f t="shared" si="81"/>
        <v>0</v>
      </c>
      <c r="W134" s="8">
        <f t="shared" si="106"/>
        <v>1</v>
      </c>
      <c r="X134" s="8">
        <f t="shared" si="107"/>
        <v>0</v>
      </c>
      <c r="Y134" s="16"/>
      <c r="Z134" s="15">
        <f t="shared" si="82"/>
        <v>0</v>
      </c>
      <c r="AA134" s="8">
        <f t="shared" si="108"/>
        <v>0</v>
      </c>
      <c r="AB134" s="16"/>
      <c r="AC134" s="15">
        <f t="shared" si="83"/>
        <v>0</v>
      </c>
      <c r="AD134" s="8">
        <f t="shared" si="84"/>
        <v>3</v>
      </c>
      <c r="AE134" s="16"/>
      <c r="AF134" s="15">
        <f t="shared" si="85"/>
        <v>0</v>
      </c>
      <c r="AG134" s="15">
        <f t="shared" si="109"/>
        <v>0</v>
      </c>
      <c r="AH134" s="16"/>
      <c r="AI134" s="15">
        <f t="shared" si="110"/>
        <v>0</v>
      </c>
      <c r="AJ134" s="8">
        <f t="shared" si="111"/>
        <v>0</v>
      </c>
      <c r="AK134" s="8">
        <f t="shared" si="86"/>
        <v>0</v>
      </c>
      <c r="AL134" s="8">
        <f t="shared" si="87"/>
        <v>0</v>
      </c>
      <c r="AM134" s="8">
        <f t="shared" si="112"/>
        <v>0</v>
      </c>
      <c r="AN134" s="8">
        <f t="shared" si="113"/>
        <v>0</v>
      </c>
      <c r="AO134" s="8">
        <f>IFERROR(VLOOKUP(A134,PERSAMAAN!B:D,3,0),AN134)</f>
        <v>0</v>
      </c>
      <c r="AP134" s="1"/>
      <c r="AQ134" s="8">
        <f t="shared" si="88"/>
        <v>0</v>
      </c>
      <c r="AR134" s="8" t="str">
        <f>IF(AQ134=0,"-",VLOOKUP(A134,FR_HITUNG_MINMAX!A:H,8,0))</f>
        <v>-</v>
      </c>
      <c r="AS134" s="1"/>
      <c r="AT134" s="8" t="str">
        <f t="shared" si="89"/>
        <v>-</v>
      </c>
      <c r="AU134" s="12">
        <f t="shared" si="90"/>
        <v>0</v>
      </c>
      <c r="AV134" s="12">
        <f t="shared" si="91"/>
        <v>0</v>
      </c>
      <c r="AW134" s="8">
        <f t="shared" si="114"/>
        <v>-8</v>
      </c>
      <c r="AX134" s="1"/>
      <c r="AY134" s="8">
        <f t="shared" si="92"/>
        <v>0</v>
      </c>
      <c r="AZ134" s="8" t="str">
        <f>IF(AY134=0,"-",VLOOKUP(A134,FR_HITUNG_MINMAX!A:I,9,0))</f>
        <v>-</v>
      </c>
      <c r="BB134" s="8" t="str">
        <f t="shared" si="93"/>
        <v>-</v>
      </c>
      <c r="BC134" s="12">
        <f t="shared" si="94"/>
        <v>0</v>
      </c>
      <c r="BD134" s="12">
        <f t="shared" si="95"/>
        <v>0</v>
      </c>
      <c r="BE134" s="16"/>
      <c r="BF134" s="8">
        <f>SUMIF('REALISASI ORDER'!C:C,A134,'REALISASI ORDER'!E:E)</f>
        <v>0</v>
      </c>
      <c r="BG134" s="8">
        <f t="shared" si="115"/>
        <v>4</v>
      </c>
      <c r="BH134" s="8">
        <f t="shared" si="96"/>
        <v>6</v>
      </c>
      <c r="BI134" s="8">
        <f t="shared" si="97"/>
        <v>2</v>
      </c>
      <c r="BJ134" s="8">
        <f t="shared" si="116"/>
        <v>1</v>
      </c>
      <c r="BK134" s="33">
        <f t="shared" si="117"/>
        <v>1</v>
      </c>
      <c r="BL134" s="33">
        <f t="shared" si="98"/>
        <v>0</v>
      </c>
      <c r="BM134" s="33">
        <f t="shared" si="99"/>
        <v>0</v>
      </c>
      <c r="BN134" s="33">
        <f t="shared" si="118"/>
        <v>0</v>
      </c>
      <c r="BO134" s="8">
        <f t="shared" si="100"/>
        <v>0</v>
      </c>
      <c r="BP134" s="8">
        <f t="shared" si="101"/>
        <v>0</v>
      </c>
      <c r="BQ134" s="8">
        <f t="shared" si="102"/>
        <v>0</v>
      </c>
      <c r="BR134" s="8">
        <f>IFERROR(ROUNDDOWN(BF134*BN134/(BK134+BL134+BM134+BN),0),0)</f>
        <v>0</v>
      </c>
      <c r="BS134" s="8" t="str">
        <f t="shared" si="103"/>
        <v>35170-KYZ-901</v>
      </c>
      <c r="BT134" s="8">
        <f>SUMIF(FR_HITUNG_MINMAX!A:A,ORDER!A134,FR_HITUNG_MINMAX!AS:AS)</f>
        <v>3</v>
      </c>
      <c r="BU134" s="8">
        <f t="shared" si="119"/>
        <v>0</v>
      </c>
      <c r="BV134" s="8" t="str">
        <f t="shared" si="104"/>
        <v>-</v>
      </c>
      <c r="BW134" s="8" t="str">
        <f>VLOOKUP(A134,'STOK PESALAKAN'!A:F,6,0)</f>
        <v/>
      </c>
    </row>
    <row r="135" spans="1:75" ht="15" customHeight="1">
      <c r="A135" s="41" t="s">
        <v>272</v>
      </c>
      <c r="B135" s="99">
        <f>IFERROR(IFERROR(VLOOKUP(A135,'STOK PACUL'!C:H,6,0),VLOOKUP(A135,'KATEGORI PACUL'!A:C,3,0)),0)</f>
        <v>1</v>
      </c>
      <c r="C135" s="8">
        <f>IFERROR(VLOOKUP(A135,'KATEGORI PACUL'!A:D,4,0),0)</f>
        <v>1</v>
      </c>
      <c r="D135" s="99">
        <f>IFERROR(IFERROR(VLOOKUP(A135,'STOK PESALAKAN'!C:H,6,0),VLOOKUP(A135,'KATEGORI PESALAKAN'!A:C,3,0)),0)</f>
        <v>0</v>
      </c>
      <c r="E135" s="8">
        <f>IFERROR(VLOOKUP(A135,'KATEGORI PESALAKAN'!A:D,4,0),0)</f>
        <v>2</v>
      </c>
      <c r="F135" s="99">
        <f>IFERROR(IFERROR(VLOOKUP(A135,'STOK CIKDITIRO'!C:H,6,0),VLOOKUP(A135,'KATEGORI CIKDITIRO'!A:C,3,0)),0)</f>
        <v>1</v>
      </c>
      <c r="G135" s="8">
        <f>IFERROR(VLOOKUP(A135,'KATEGORI CIKDITIRO'!A:D,4,0),0)</f>
        <v>1</v>
      </c>
      <c r="H135" s="99">
        <f>IFERROR(IFERROR(VLOOKUP(A135,'STOK TRAYEMAN'!C:H,6,0),VLOOKUP(A135,'KATEGORI TRAYEMAN'!A:C,3,0)),0)</f>
        <v>0</v>
      </c>
      <c r="I135" s="8">
        <f>IFERROR(VLOOKUP(A135,'KATEGORI TRAYEMAN'!A:D,4,0),0)</f>
        <v>0</v>
      </c>
      <c r="J135" s="8" t="str">
        <f>IFERROR(VLOOKUP(A135,'NOSTOK PACUL'!A:C,3,0),IFERROR(IF(VLOOKUP(A135,'STOK PACUL'!A:B,2,0)="NOSTOK","E",VLOOKUP(A135,'KATEGORI PACUL'!A:B,2,0)),"E"))</f>
        <v>D</v>
      </c>
      <c r="K135" s="8" t="str">
        <f>IFERROR(VLOOKUP(A135,'NOSTOK PESALAKAN'!A:C,3,0),IFERROR(IF(VLOOKUP(A135,'STOK PESALAKAN'!A:B,2,0)="NOSTOK","E",VLOOKUP(A135,'KATEGORI PESALAKAN'!A:B,2,0)),"E"))</f>
        <v>D</v>
      </c>
      <c r="L135" s="8" t="str">
        <f>IFERROR(VLOOKUP(A135,'NOSTOK CIKDITIRO'!A:C,3,0),IFERROR(IF(VLOOKUP(A135,'STOK CIKDITIRO'!A:B,2,0)="NOSTOK","E",VLOOKUP(A135,'KATEGORI CIKDITIRO'!A:B,2,0)),"E"))</f>
        <v>D</v>
      </c>
      <c r="M135" s="8" t="str">
        <f>IFERROR(VLOOKUP(A135,'NOSTOK TRAYEMAN'!A:C,3,0),IFERROR(IF(VLOOKUP(A135,'STOK TRAYEMAN'!A:B,2,0)="NOSTOK","E",VLOOKUP(A135,'KATEGORI TRAYEMAN'!A:B,2,0)),"E"))</f>
        <v>E</v>
      </c>
      <c r="N135" s="8" t="str">
        <f>IFERROR(VLOOKUP(A135,FR_HITUNG_MINMAX!A:B,2,0),0)</f>
        <v>SAKLAR KLAKSON H.VARIO 125 LED ORI (PK)</v>
      </c>
      <c r="O135" s="8" t="str">
        <f>IFERROR(VLOOKUP(A135,FR_HITUNG_MINMAX!A:D,4,0),0)</f>
        <v>ORISIN</v>
      </c>
      <c r="P135" s="8">
        <f>IFERROR(VLOOKUP(A135,FR_HITUNG_MINMAX!A:G,7,0),1)</f>
        <v>1</v>
      </c>
      <c r="Q135" s="11" t="str">
        <f>IFERROR(VLOOKUP(A135,FR_HITUNG_MINMAX!A:J,10,0),1)</f>
        <v>1</v>
      </c>
      <c r="R135" s="8">
        <f>IFERROR(VLOOKUP(A135,FR_HITUNG_MINMAX!A:K,11,0),1)</f>
        <v>1</v>
      </c>
      <c r="S135" s="12">
        <f>IFERROR(VLOOKUP(A135,FR_HITUNG_MINMAX!A:F,6,0),0)</f>
        <v>18000</v>
      </c>
      <c r="T135" s="8">
        <f t="shared" si="105"/>
        <v>0</v>
      </c>
      <c r="U135" s="8">
        <f t="shared" si="80"/>
        <v>-2</v>
      </c>
      <c r="V135" s="8">
        <f t="shared" si="81"/>
        <v>0</v>
      </c>
      <c r="W135" s="8">
        <f t="shared" si="106"/>
        <v>0</v>
      </c>
      <c r="X135" s="8">
        <f t="shared" si="107"/>
        <v>0</v>
      </c>
      <c r="Y135" s="16"/>
      <c r="Z135" s="15">
        <f t="shared" si="82"/>
        <v>0</v>
      </c>
      <c r="AA135" s="8">
        <f t="shared" si="108"/>
        <v>0</v>
      </c>
      <c r="AB135" s="16"/>
      <c r="AC135" s="15">
        <f t="shared" si="83"/>
        <v>0</v>
      </c>
      <c r="AD135" s="8">
        <f t="shared" si="84"/>
        <v>0</v>
      </c>
      <c r="AE135" s="16"/>
      <c r="AF135" s="15">
        <f t="shared" si="85"/>
        <v>0</v>
      </c>
      <c r="AG135" s="15">
        <f t="shared" si="109"/>
        <v>0</v>
      </c>
      <c r="AH135" s="16"/>
      <c r="AI135" s="15">
        <f t="shared" si="110"/>
        <v>0</v>
      </c>
      <c r="AJ135" s="8">
        <f t="shared" si="111"/>
        <v>0</v>
      </c>
      <c r="AK135" s="8">
        <f t="shared" si="86"/>
        <v>1</v>
      </c>
      <c r="AL135" s="8">
        <f t="shared" si="87"/>
        <v>0</v>
      </c>
      <c r="AM135" s="8">
        <f t="shared" si="112"/>
        <v>0</v>
      </c>
      <c r="AN135" s="8">
        <f t="shared" si="113"/>
        <v>1</v>
      </c>
      <c r="AO135" s="8">
        <f>IFERROR(VLOOKUP(A135,PERSAMAAN!B:D,3,0),AN135)</f>
        <v>1</v>
      </c>
      <c r="AP135" s="1">
        <v>0</v>
      </c>
      <c r="AQ135" s="8">
        <f t="shared" si="88"/>
        <v>0</v>
      </c>
      <c r="AR135" s="8" t="str">
        <f>IF(AQ135=0,"-",VLOOKUP(A135,FR_HITUNG_MINMAX!A:H,8,0))</f>
        <v>-</v>
      </c>
      <c r="AS135" s="1"/>
      <c r="AT135" s="8" t="str">
        <f t="shared" si="89"/>
        <v>-</v>
      </c>
      <c r="AU135" s="12">
        <f t="shared" si="90"/>
        <v>0</v>
      </c>
      <c r="AV135" s="12">
        <f t="shared" si="91"/>
        <v>0</v>
      </c>
      <c r="AW135" s="8">
        <f t="shared" si="114"/>
        <v>4</v>
      </c>
      <c r="AX135" s="1"/>
      <c r="AY135" s="8">
        <f t="shared" si="92"/>
        <v>4</v>
      </c>
      <c r="AZ135" s="8" t="str">
        <f>IF(AY135=0,"-",VLOOKUP(A135,FR_HITUNG_MINMAX!A:I,9,0))</f>
        <v>NSA</v>
      </c>
      <c r="BB135" s="8" t="str">
        <f t="shared" si="93"/>
        <v>NSA</v>
      </c>
      <c r="BC135" s="12">
        <f t="shared" si="94"/>
        <v>72000</v>
      </c>
      <c r="BD135" s="12">
        <f t="shared" si="95"/>
        <v>57564082.685275108</v>
      </c>
      <c r="BE135" s="16"/>
      <c r="BF135" s="8">
        <f>SUMIF('REALISASI ORDER'!C:C,A135,'REALISASI ORDER'!E:E)</f>
        <v>0</v>
      </c>
      <c r="BG135" s="8">
        <f t="shared" si="115"/>
        <v>1</v>
      </c>
      <c r="BH135" s="8">
        <f t="shared" si="96"/>
        <v>0</v>
      </c>
      <c r="BI135" s="8">
        <f t="shared" si="97"/>
        <v>1</v>
      </c>
      <c r="BJ135" s="8">
        <f t="shared" si="116"/>
        <v>0</v>
      </c>
      <c r="BK135" s="33">
        <f t="shared" si="117"/>
        <v>0</v>
      </c>
      <c r="BL135" s="33">
        <f t="shared" si="98"/>
        <v>2</v>
      </c>
      <c r="BM135" s="33">
        <f t="shared" si="99"/>
        <v>0</v>
      </c>
      <c r="BN135" s="33">
        <f t="shared" si="118"/>
        <v>0</v>
      </c>
      <c r="BO135" s="8">
        <f t="shared" si="100"/>
        <v>0</v>
      </c>
      <c r="BP135" s="8">
        <f t="shared" si="101"/>
        <v>0</v>
      </c>
      <c r="BQ135" s="8">
        <f t="shared" si="102"/>
        <v>0</v>
      </c>
      <c r="BR135" s="8">
        <f>IFERROR(ROUNDDOWN(BF135*BN135/(BK135+BL135+BM135+BN),0),0)</f>
        <v>0</v>
      </c>
      <c r="BS135" s="8" t="str">
        <f t="shared" si="103"/>
        <v>35180-K03-N31</v>
      </c>
      <c r="BT135" s="8">
        <f>SUMIF(FR_HITUNG_MINMAX!A:A,ORDER!A135,FR_HITUNG_MINMAX!AS:AS)</f>
        <v>3</v>
      </c>
      <c r="BU135" s="8">
        <f t="shared" si="119"/>
        <v>0</v>
      </c>
      <c r="BV135" s="8" t="str">
        <f t="shared" si="104"/>
        <v>-</v>
      </c>
      <c r="BW135" s="8" t="str">
        <f>VLOOKUP(A135,'STOK PESALAKAN'!A:F,6,0)</f>
        <v>35180-K03-N31</v>
      </c>
    </row>
    <row r="136" spans="1:75" ht="15" customHeight="1">
      <c r="A136" s="41" t="s">
        <v>1978</v>
      </c>
      <c r="B136" s="99">
        <f>IFERROR(IFERROR(VLOOKUP(A136,'STOK PACUL'!C:H,6,0),VLOOKUP(A136,'KATEGORI PACUL'!A:C,3,0)),0)</f>
        <v>0</v>
      </c>
      <c r="C136" s="8">
        <f>IFERROR(VLOOKUP(A136,'KATEGORI PACUL'!A:D,4,0),0)</f>
        <v>0</v>
      </c>
      <c r="D136" s="99">
        <f>IFERROR(IFERROR(VLOOKUP(A136,'STOK PESALAKAN'!C:H,6,0),VLOOKUP(A136,'KATEGORI PESALAKAN'!A:C,3,0)),0)</f>
        <v>6</v>
      </c>
      <c r="E136" s="8">
        <f>IFERROR(VLOOKUP(A136,'KATEGORI PESALAKAN'!A:D,4,0),0)</f>
        <v>1</v>
      </c>
      <c r="F136" s="99">
        <f>IFERROR(IFERROR(VLOOKUP(A136,'STOK CIKDITIRO'!C:H,6,0),VLOOKUP(A136,'KATEGORI CIKDITIRO'!A:C,3,0)),0)</f>
        <v>0</v>
      </c>
      <c r="G136" s="8">
        <f>IFERROR(VLOOKUP(A136,'KATEGORI CIKDITIRO'!A:D,4,0),0)</f>
        <v>0</v>
      </c>
      <c r="H136" s="99">
        <f>IFERROR(IFERROR(VLOOKUP(A136,'STOK TRAYEMAN'!C:H,6,0),VLOOKUP(A136,'KATEGORI TRAYEMAN'!A:C,3,0)),0)</f>
        <v>1</v>
      </c>
      <c r="I136" s="8">
        <f>IFERROR(VLOOKUP(A136,'KATEGORI TRAYEMAN'!A:D,4,0),0)</f>
        <v>0</v>
      </c>
      <c r="J136" s="8" t="str">
        <f>IFERROR(VLOOKUP(A136,'NOSTOK PACUL'!A:C,3,0),IFERROR(IF(VLOOKUP(A136,'STOK PACUL'!A:B,2,0)="NOSTOK","E",VLOOKUP(A136,'KATEGORI PACUL'!A:B,2,0)),"E"))</f>
        <v>E</v>
      </c>
      <c r="K136" s="8" t="str">
        <f>IFERROR(VLOOKUP(A136,'NOSTOK PESALAKAN'!A:C,3,0),IFERROR(IF(VLOOKUP(A136,'STOK PESALAKAN'!A:B,2,0)="NOSTOK","E",VLOOKUP(A136,'KATEGORI PESALAKAN'!A:B,2,0)),"E"))</f>
        <v>D</v>
      </c>
      <c r="L136" s="8" t="str">
        <f>IFERROR(VLOOKUP(A136,'NOSTOK CIKDITIRO'!A:C,3,0),IFERROR(IF(VLOOKUP(A136,'STOK CIKDITIRO'!A:B,2,0)="NOSTOK","E",VLOOKUP(A136,'KATEGORI CIKDITIRO'!A:B,2,0)),"E"))</f>
        <v>E</v>
      </c>
      <c r="M136" s="8" t="str">
        <f>IFERROR(VLOOKUP(A136,'NOSTOK TRAYEMAN'!A:C,3,0),IFERROR(IF(VLOOKUP(A136,'STOK TRAYEMAN'!A:B,2,0)="NOSTOK","E",VLOOKUP(A136,'KATEGORI TRAYEMAN'!A:B,2,0)),"E"))</f>
        <v>E</v>
      </c>
      <c r="N136" s="8" t="str">
        <f>IFERROR(VLOOKUP(A136,FR_HITUNG_MINMAX!A:B,2,0),0)</f>
        <v>SAKLAR KLAKSON H.BEAT ORI (PK)</v>
      </c>
      <c r="O136" s="8" t="str">
        <f>IFERROR(VLOOKUP(A136,FR_HITUNG_MINMAX!A:D,4,0),0)</f>
        <v>ORISIN</v>
      </c>
      <c r="P136" s="8">
        <f>IFERROR(VLOOKUP(A136,FR_HITUNG_MINMAX!A:G,7,0),1)</f>
        <v>1</v>
      </c>
      <c r="Q136" s="11">
        <f>IFERROR(VLOOKUP(A136,FR_HITUNG_MINMAX!A:J,10,0),1)</f>
        <v>1</v>
      </c>
      <c r="R136" s="8">
        <f>IFERROR(VLOOKUP(A136,FR_HITUNG_MINMAX!A:K,11,0),1)</f>
        <v>1</v>
      </c>
      <c r="S136" s="12">
        <f>IFERROR(VLOOKUP(A136,FR_HITUNG_MINMAX!A:F,6,0),0)</f>
        <v>22500</v>
      </c>
      <c r="T136" s="8">
        <f t="shared" si="105"/>
        <v>0</v>
      </c>
      <c r="U136" s="8">
        <f t="shared" si="80"/>
        <v>5</v>
      </c>
      <c r="V136" s="8">
        <f t="shared" si="81"/>
        <v>0</v>
      </c>
      <c r="W136" s="8">
        <f t="shared" si="106"/>
        <v>1</v>
      </c>
      <c r="X136" s="8">
        <f t="shared" si="107"/>
        <v>0</v>
      </c>
      <c r="Y136" s="16"/>
      <c r="Z136" s="15">
        <f t="shared" si="82"/>
        <v>0</v>
      </c>
      <c r="AA136" s="8">
        <f t="shared" si="108"/>
        <v>0</v>
      </c>
      <c r="AB136" s="16"/>
      <c r="AC136" s="15">
        <f t="shared" si="83"/>
        <v>0</v>
      </c>
      <c r="AD136" s="8">
        <f t="shared" si="84"/>
        <v>0</v>
      </c>
      <c r="AE136" s="16"/>
      <c r="AF136" s="15">
        <f t="shared" si="85"/>
        <v>0</v>
      </c>
      <c r="AG136" s="15">
        <f t="shared" si="109"/>
        <v>0</v>
      </c>
      <c r="AH136" s="16"/>
      <c r="AI136" s="15">
        <f t="shared" si="110"/>
        <v>0</v>
      </c>
      <c r="AJ136" s="8">
        <f t="shared" si="111"/>
        <v>0</v>
      </c>
      <c r="AK136" s="8">
        <f t="shared" si="86"/>
        <v>0</v>
      </c>
      <c r="AL136" s="8">
        <f t="shared" si="87"/>
        <v>0</v>
      </c>
      <c r="AM136" s="8">
        <f t="shared" si="112"/>
        <v>0</v>
      </c>
      <c r="AN136" s="8">
        <f t="shared" si="113"/>
        <v>0</v>
      </c>
      <c r="AO136" s="8">
        <f>IFERROR(VLOOKUP(A136,PERSAMAAN!B:D,3,0),AN136)</f>
        <v>0</v>
      </c>
      <c r="AP136" s="1"/>
      <c r="AQ136" s="8">
        <f t="shared" si="88"/>
        <v>0</v>
      </c>
      <c r="AR136" s="8" t="str">
        <f>IF(AQ136=0,"-",VLOOKUP(A136,FR_HITUNG_MINMAX!A:H,8,0))</f>
        <v>-</v>
      </c>
      <c r="AS136" s="1"/>
      <c r="AT136" s="8" t="str">
        <f t="shared" si="89"/>
        <v>-</v>
      </c>
      <c r="AU136" s="12">
        <f t="shared" si="90"/>
        <v>0</v>
      </c>
      <c r="AV136" s="12">
        <f t="shared" si="91"/>
        <v>0</v>
      </c>
      <c r="AW136" s="8">
        <f t="shared" si="114"/>
        <v>-6</v>
      </c>
      <c r="AX136" s="1"/>
      <c r="AY136" s="8">
        <f t="shared" si="92"/>
        <v>0</v>
      </c>
      <c r="AZ136" s="8" t="str">
        <f>IF(AY136=0,"-",VLOOKUP(A136,FR_HITUNG_MINMAX!A:I,9,0))</f>
        <v>-</v>
      </c>
      <c r="BB136" s="8" t="str">
        <f t="shared" si="93"/>
        <v>-</v>
      </c>
      <c r="BC136" s="12">
        <f t="shared" si="94"/>
        <v>0</v>
      </c>
      <c r="BD136" s="12">
        <f t="shared" si="95"/>
        <v>0</v>
      </c>
      <c r="BE136" s="16"/>
      <c r="BF136" s="8">
        <f>SUMIF('REALISASI ORDER'!C:C,A136,'REALISASI ORDER'!E:E)</f>
        <v>0</v>
      </c>
      <c r="BG136" s="8">
        <f t="shared" si="115"/>
        <v>0</v>
      </c>
      <c r="BH136" s="8">
        <f t="shared" si="96"/>
        <v>6</v>
      </c>
      <c r="BI136" s="8">
        <f t="shared" si="97"/>
        <v>0</v>
      </c>
      <c r="BJ136" s="8">
        <f t="shared" si="116"/>
        <v>1</v>
      </c>
      <c r="BK136" s="33">
        <f t="shared" si="117"/>
        <v>0</v>
      </c>
      <c r="BL136" s="33">
        <f t="shared" si="98"/>
        <v>0</v>
      </c>
      <c r="BM136" s="33">
        <f t="shared" si="99"/>
        <v>0</v>
      </c>
      <c r="BN136" s="33">
        <f t="shared" si="118"/>
        <v>0</v>
      </c>
      <c r="BO136" s="8">
        <f t="shared" si="100"/>
        <v>0</v>
      </c>
      <c r="BP136" s="8">
        <f t="shared" si="101"/>
        <v>0</v>
      </c>
      <c r="BQ136" s="8">
        <f t="shared" si="102"/>
        <v>0</v>
      </c>
      <c r="BR136" s="8">
        <f>IFERROR(ROUNDDOWN(BF136*BN136/(BK136+BL136+BM136+BN),0),0)</f>
        <v>0</v>
      </c>
      <c r="BS136" s="8" t="str">
        <f t="shared" si="103"/>
        <v>35180-KYZ-901</v>
      </c>
      <c r="BT136" s="8">
        <f>SUMIF(FR_HITUNG_MINMAX!A:A,ORDER!A136,FR_HITUNG_MINMAX!AS:AS)</f>
        <v>1</v>
      </c>
      <c r="BU136" s="8">
        <f t="shared" si="119"/>
        <v>0</v>
      </c>
      <c r="BV136" s="8" t="str">
        <f t="shared" si="104"/>
        <v>-</v>
      </c>
      <c r="BW136" s="8" t="str">
        <f>VLOOKUP(A136,'STOK PESALAKAN'!A:F,6,0)</f>
        <v>35180-K03-N31</v>
      </c>
    </row>
    <row r="137" spans="1:75">
      <c r="A137" s="41" t="s">
        <v>1980</v>
      </c>
      <c r="B137" s="99">
        <f>IFERROR(IFERROR(VLOOKUP(A137,'STOK PACUL'!C:H,6,0),VLOOKUP(A137,'KATEGORI PACUL'!A:C,3,0)),0)</f>
        <v>1</v>
      </c>
      <c r="C137" s="8">
        <f>IFERROR(VLOOKUP(A137,'KATEGORI PACUL'!A:D,4,0),0)</f>
        <v>0</v>
      </c>
      <c r="D137" s="99">
        <f>IFERROR(IFERROR(VLOOKUP(A137,'STOK PESALAKAN'!C:H,6,0),VLOOKUP(A137,'KATEGORI PESALAKAN'!A:C,3,0)),0)</f>
        <v>1</v>
      </c>
      <c r="E137" s="8">
        <f>IFERROR(VLOOKUP(A137,'KATEGORI PESALAKAN'!A:D,4,0),0)</f>
        <v>1</v>
      </c>
      <c r="F137" s="99">
        <f>IFERROR(IFERROR(VLOOKUP(A137,'STOK CIKDITIRO'!C:H,6,0),VLOOKUP(A137,'KATEGORI CIKDITIRO'!A:C,3,0)),0)</f>
        <v>0</v>
      </c>
      <c r="G137" s="8">
        <f>IFERROR(VLOOKUP(A137,'KATEGORI CIKDITIRO'!A:D,4,0),0)</f>
        <v>0</v>
      </c>
      <c r="H137" s="99">
        <f>IFERROR(IFERROR(VLOOKUP(A137,'STOK TRAYEMAN'!C:H,6,0),VLOOKUP(A137,'KATEGORI TRAYEMAN'!A:C,3,0)),0)</f>
        <v>0</v>
      </c>
      <c r="I137" s="8">
        <f>IFERROR(VLOOKUP(A137,'KATEGORI TRAYEMAN'!A:D,4,0),0)</f>
        <v>0</v>
      </c>
      <c r="J137" s="8" t="str">
        <f>IFERROR(VLOOKUP(A137,'NOSTOK PACUL'!A:C,3,0),IFERROR(IF(VLOOKUP(A137,'STOK PACUL'!A:B,2,0)="NOSTOK","E",VLOOKUP(A137,'KATEGORI PACUL'!A:B,2,0)),"E"))</f>
        <v>E</v>
      </c>
      <c r="K137" s="8" t="str">
        <f>IFERROR(VLOOKUP(A137,'NOSTOK PESALAKAN'!A:C,3,0),IFERROR(IF(VLOOKUP(A137,'STOK PESALAKAN'!A:B,2,0)="NOSTOK","E",VLOOKUP(A137,'KATEGORI PESALAKAN'!A:B,2,0)),"E"))</f>
        <v>D</v>
      </c>
      <c r="L137" s="8" t="str">
        <f>IFERROR(VLOOKUP(A137,'NOSTOK CIKDITIRO'!A:C,3,0),IFERROR(IF(VLOOKUP(A137,'STOK CIKDITIRO'!A:B,2,0)="NOSTOK","E",VLOOKUP(A137,'KATEGORI CIKDITIRO'!A:B,2,0)),"E"))</f>
        <v>E</v>
      </c>
      <c r="M137" s="8" t="str">
        <f>IFERROR(VLOOKUP(A137,'NOSTOK TRAYEMAN'!A:C,3,0),IFERROR(IF(VLOOKUP(A137,'STOK TRAYEMAN'!A:B,2,0)="NOSTOK","E",VLOOKUP(A137,'KATEGORI TRAYEMAN'!A:B,2,0)),"E"))</f>
        <v>E</v>
      </c>
      <c r="N137" s="8" t="str">
        <f>IFERROR(VLOOKUP(A137,FR_HITUNG_MINMAX!A:B,2,0),0)</f>
        <v>SAKLAR IDLING STOP H.VARIO 125 ORI (PK)</v>
      </c>
      <c r="O137" s="8" t="str">
        <f>IFERROR(VLOOKUP(A137,FR_HITUNG_MINMAX!A:D,4,0),0)</f>
        <v>ORISIN</v>
      </c>
      <c r="P137" s="8">
        <f>IFERROR(VLOOKUP(A137,FR_HITUNG_MINMAX!A:G,7,0),1)</f>
        <v>1</v>
      </c>
      <c r="Q137" s="11">
        <f>IFERROR(VLOOKUP(A137,FR_HITUNG_MINMAX!A:J,10,0),1)</f>
        <v>1</v>
      </c>
      <c r="R137" s="8">
        <f>IFERROR(VLOOKUP(A137,FR_HITUNG_MINMAX!A:K,11,0),1)</f>
        <v>1</v>
      </c>
      <c r="S137" s="12">
        <f>IFERROR(VLOOKUP(A137,FR_HITUNG_MINMAX!A:F,6,0),0)</f>
        <v>47000</v>
      </c>
      <c r="T137" s="8">
        <f t="shared" si="105"/>
        <v>1</v>
      </c>
      <c r="U137" s="8">
        <f t="shared" si="80"/>
        <v>0</v>
      </c>
      <c r="V137" s="8">
        <f t="shared" si="81"/>
        <v>0</v>
      </c>
      <c r="W137" s="8">
        <f t="shared" si="106"/>
        <v>0</v>
      </c>
      <c r="X137" s="8">
        <f t="shared" si="107"/>
        <v>0</v>
      </c>
      <c r="Y137" s="16"/>
      <c r="Z137" s="15">
        <f t="shared" si="82"/>
        <v>0</v>
      </c>
      <c r="AA137" s="8">
        <f t="shared" si="108"/>
        <v>0</v>
      </c>
      <c r="AB137" s="16"/>
      <c r="AC137" s="15">
        <f t="shared" si="83"/>
        <v>0</v>
      </c>
      <c r="AD137" s="8">
        <f t="shared" si="84"/>
        <v>0</v>
      </c>
      <c r="AE137" s="16"/>
      <c r="AF137" s="15">
        <f t="shared" si="85"/>
        <v>0</v>
      </c>
      <c r="AG137" s="15">
        <f t="shared" si="109"/>
        <v>0</v>
      </c>
      <c r="AH137" s="16"/>
      <c r="AI137" s="15">
        <f t="shared" si="110"/>
        <v>0</v>
      </c>
      <c r="AJ137" s="8">
        <f t="shared" si="111"/>
        <v>0</v>
      </c>
      <c r="AK137" s="8">
        <f t="shared" si="86"/>
        <v>0</v>
      </c>
      <c r="AL137" s="8">
        <f t="shared" si="87"/>
        <v>0</v>
      </c>
      <c r="AM137" s="8">
        <f t="shared" si="112"/>
        <v>0</v>
      </c>
      <c r="AN137" s="8">
        <f t="shared" si="113"/>
        <v>0</v>
      </c>
      <c r="AO137" s="8">
        <f>IFERROR(VLOOKUP(A137,PERSAMAAN!B:D,3,0),AN137)</f>
        <v>0</v>
      </c>
      <c r="AP137" s="1"/>
      <c r="AQ137" s="8">
        <f t="shared" si="88"/>
        <v>0</v>
      </c>
      <c r="AR137" s="8" t="str">
        <f>IF(AQ137=0,"-",VLOOKUP(A137,FR_HITUNG_MINMAX!A:H,8,0))</f>
        <v>-</v>
      </c>
      <c r="AS137" s="1"/>
      <c r="AT137" s="8" t="str">
        <f t="shared" si="89"/>
        <v>-</v>
      </c>
      <c r="AU137" s="12">
        <f t="shared" si="90"/>
        <v>0</v>
      </c>
      <c r="AV137" s="12">
        <f t="shared" si="91"/>
        <v>0</v>
      </c>
      <c r="AW137" s="8">
        <f t="shared" si="114"/>
        <v>-1</v>
      </c>
      <c r="AX137" s="1"/>
      <c r="AY137" s="8">
        <f t="shared" si="92"/>
        <v>0</v>
      </c>
      <c r="AZ137" s="8" t="str">
        <f>IF(AY137=0,"-",VLOOKUP(A137,FR_HITUNG_MINMAX!A:I,9,0))</f>
        <v>-</v>
      </c>
      <c r="BB137" s="8" t="str">
        <f t="shared" si="93"/>
        <v>-</v>
      </c>
      <c r="BC137" s="12">
        <f t="shared" si="94"/>
        <v>0</v>
      </c>
      <c r="BD137" s="12">
        <f t="shared" si="95"/>
        <v>0</v>
      </c>
      <c r="BE137" s="16"/>
      <c r="BF137" s="8">
        <f>SUMIF('REALISASI ORDER'!C:C,A137,'REALISASI ORDER'!E:E)</f>
        <v>0</v>
      </c>
      <c r="BG137" s="8">
        <f t="shared" si="115"/>
        <v>1</v>
      </c>
      <c r="BH137" s="8">
        <f t="shared" si="96"/>
        <v>1</v>
      </c>
      <c r="BI137" s="8">
        <f t="shared" si="97"/>
        <v>0</v>
      </c>
      <c r="BJ137" s="8">
        <f t="shared" si="116"/>
        <v>0</v>
      </c>
      <c r="BK137" s="33">
        <f t="shared" si="117"/>
        <v>0</v>
      </c>
      <c r="BL137" s="33">
        <f t="shared" si="98"/>
        <v>0</v>
      </c>
      <c r="BM137" s="33">
        <f t="shared" si="99"/>
        <v>0</v>
      </c>
      <c r="BN137" s="33">
        <f t="shared" si="118"/>
        <v>0</v>
      </c>
      <c r="BO137" s="8">
        <f t="shared" si="100"/>
        <v>0</v>
      </c>
      <c r="BP137" s="8">
        <f t="shared" si="101"/>
        <v>0</v>
      </c>
      <c r="BQ137" s="8">
        <f t="shared" si="102"/>
        <v>0</v>
      </c>
      <c r="BR137" s="8">
        <f>IFERROR(ROUNDDOWN(BF137*BN137/(BK137+BL137+BM137+BN),0),0)</f>
        <v>0</v>
      </c>
      <c r="BS137" s="8" t="str">
        <f t="shared" si="103"/>
        <v>35190-KWN-902</v>
      </c>
      <c r="BT137" s="8">
        <f>SUMIF(FR_HITUNG_MINMAX!A:A,ORDER!A137,FR_HITUNG_MINMAX!AS:AS)</f>
        <v>1</v>
      </c>
      <c r="BU137" s="8">
        <f t="shared" si="119"/>
        <v>0</v>
      </c>
      <c r="BV137" s="8" t="str">
        <f t="shared" si="104"/>
        <v>-</v>
      </c>
      <c r="BW137" s="8" t="str">
        <f>VLOOKUP(A137,'STOK PESALAKAN'!A:F,6,0)</f>
        <v/>
      </c>
    </row>
    <row r="138" spans="1:75" ht="15" customHeight="1">
      <c r="A138" s="41" t="s">
        <v>273</v>
      </c>
      <c r="B138" s="99">
        <f>IFERROR(IFERROR(VLOOKUP(A138,'STOK PACUL'!C:H,6,0),VLOOKUP(A138,'KATEGORI PACUL'!A:C,3,0)),0)</f>
        <v>3</v>
      </c>
      <c r="C138" s="8">
        <f>IFERROR(VLOOKUP(A138,'KATEGORI PACUL'!A:D,4,0),0)</f>
        <v>0</v>
      </c>
      <c r="D138" s="99">
        <f>IFERROR(IFERROR(VLOOKUP(A138,'STOK PESALAKAN'!C:H,6,0),VLOOKUP(A138,'KATEGORI PESALAKAN'!A:C,3,0)),0)</f>
        <v>1</v>
      </c>
      <c r="E138" s="8">
        <f>IFERROR(VLOOKUP(A138,'KATEGORI PESALAKAN'!A:D,4,0),0)</f>
        <v>3</v>
      </c>
      <c r="F138" s="99">
        <f>IFERROR(IFERROR(VLOOKUP(A138,'STOK CIKDITIRO'!C:H,6,0),VLOOKUP(A138,'KATEGORI CIKDITIRO'!A:C,3,0)),0)</f>
        <v>2</v>
      </c>
      <c r="G138" s="8">
        <f>IFERROR(VLOOKUP(A138,'KATEGORI CIKDITIRO'!A:D,4,0),0)</f>
        <v>0</v>
      </c>
      <c r="H138" s="99">
        <f>IFERROR(IFERROR(VLOOKUP(A138,'STOK TRAYEMAN'!C:H,6,0),VLOOKUP(A138,'KATEGORI TRAYEMAN'!A:C,3,0)),0)</f>
        <v>1</v>
      </c>
      <c r="I138" s="8">
        <f>IFERROR(VLOOKUP(A138,'KATEGORI TRAYEMAN'!A:D,4,0),0)</f>
        <v>0</v>
      </c>
      <c r="J138" s="8" t="str">
        <f>IFERROR(VLOOKUP(A138,'NOSTOK PACUL'!A:C,3,0),IFERROR(IF(VLOOKUP(A138,'STOK PACUL'!A:B,2,0)="NOSTOK","E",VLOOKUP(A138,'KATEGORI PACUL'!A:B,2,0)),"E"))</f>
        <v>E</v>
      </c>
      <c r="K138" s="8" t="str">
        <f>IFERROR(VLOOKUP(A138,'NOSTOK PESALAKAN'!A:C,3,0),IFERROR(IF(VLOOKUP(A138,'STOK PESALAKAN'!A:B,2,0)="NOSTOK","E",VLOOKUP(A138,'KATEGORI PESALAKAN'!A:B,2,0)),"E"))</f>
        <v>C</v>
      </c>
      <c r="L138" s="8" t="str">
        <f>IFERROR(VLOOKUP(A138,'NOSTOK CIKDITIRO'!A:C,3,0),IFERROR(IF(VLOOKUP(A138,'STOK CIKDITIRO'!A:B,2,0)="NOSTOK","E",VLOOKUP(A138,'KATEGORI CIKDITIRO'!A:B,2,0)),"E"))</f>
        <v>E</v>
      </c>
      <c r="M138" s="8" t="str">
        <f>IFERROR(VLOOKUP(A138,'NOSTOK TRAYEMAN'!A:C,3,0),IFERROR(IF(VLOOKUP(A138,'STOK TRAYEMAN'!A:B,2,0)="NOSTOK","E",VLOOKUP(A138,'KATEGORI TRAYEMAN'!A:B,2,0)),"E"))</f>
        <v>E</v>
      </c>
      <c r="N138" s="8" t="str">
        <f>IFERROR(VLOOKUP(A138,FR_HITUNG_MINMAX!A:B,2,0),0)</f>
        <v>SAKLAR SEN H.VARIO 125 LED ORI (PK)</v>
      </c>
      <c r="O138" s="8" t="str">
        <f>IFERROR(VLOOKUP(A138,FR_HITUNG_MINMAX!A:D,4,0),0)</f>
        <v>ORISIN</v>
      </c>
      <c r="P138" s="8">
        <f>IFERROR(VLOOKUP(A138,FR_HITUNG_MINMAX!A:G,7,0),1)</f>
        <v>1</v>
      </c>
      <c r="Q138" s="11">
        <f>IFERROR(VLOOKUP(A138,FR_HITUNG_MINMAX!A:J,10,0),1)</f>
        <v>1</v>
      </c>
      <c r="R138" s="8">
        <f>IFERROR(VLOOKUP(A138,FR_HITUNG_MINMAX!A:K,11,0),1)</f>
        <v>1</v>
      </c>
      <c r="S138" s="12">
        <f>IFERROR(VLOOKUP(A138,FR_HITUNG_MINMAX!A:F,6,0),0)</f>
        <v>28000</v>
      </c>
      <c r="T138" s="8">
        <f t="shared" si="105"/>
        <v>3</v>
      </c>
      <c r="U138" s="8">
        <f t="shared" si="80"/>
        <v>-2</v>
      </c>
      <c r="V138" s="8">
        <f t="shared" si="81"/>
        <v>2</v>
      </c>
      <c r="W138" s="8">
        <f t="shared" si="106"/>
        <v>1</v>
      </c>
      <c r="X138" s="8">
        <f t="shared" si="107"/>
        <v>2</v>
      </c>
      <c r="Y138" s="16"/>
      <c r="Z138" s="15">
        <f t="shared" si="82"/>
        <v>0</v>
      </c>
      <c r="AA138" s="8">
        <f t="shared" si="108"/>
        <v>0</v>
      </c>
      <c r="AB138" s="16"/>
      <c r="AC138" s="15">
        <f t="shared" si="83"/>
        <v>0</v>
      </c>
      <c r="AD138" s="8">
        <f t="shared" si="84"/>
        <v>0</v>
      </c>
      <c r="AE138" s="16"/>
      <c r="AF138" s="15">
        <f t="shared" si="85"/>
        <v>0</v>
      </c>
      <c r="AG138" s="15">
        <f t="shared" si="109"/>
        <v>0</v>
      </c>
      <c r="AH138" s="16"/>
      <c r="AI138" s="15">
        <f t="shared" si="110"/>
        <v>0</v>
      </c>
      <c r="AJ138" s="8">
        <f t="shared" si="111"/>
        <v>0</v>
      </c>
      <c r="AK138" s="8">
        <f t="shared" si="86"/>
        <v>1</v>
      </c>
      <c r="AL138" s="8">
        <f t="shared" si="87"/>
        <v>0</v>
      </c>
      <c r="AM138" s="8">
        <f t="shared" si="112"/>
        <v>0</v>
      </c>
      <c r="AN138" s="8">
        <f t="shared" si="113"/>
        <v>1</v>
      </c>
      <c r="AO138" s="8">
        <f>IFERROR(VLOOKUP(A138,PERSAMAAN!B:D,3,0),AN138)</f>
        <v>1</v>
      </c>
      <c r="AP138" s="1">
        <v>2</v>
      </c>
      <c r="AQ138" s="8">
        <f t="shared" si="88"/>
        <v>2</v>
      </c>
      <c r="AR138" s="8" t="str">
        <f>IF(AQ138=0,"-",VLOOKUP(A138,FR_HITUNG_MINMAX!A:H,8,0))</f>
        <v>GSM</v>
      </c>
      <c r="AS138" s="1"/>
      <c r="AT138" s="8" t="str">
        <f t="shared" si="89"/>
        <v>GSM</v>
      </c>
      <c r="AU138" s="12">
        <f t="shared" si="90"/>
        <v>56000</v>
      </c>
      <c r="AV138" s="12">
        <f t="shared" si="91"/>
        <v>2132750</v>
      </c>
      <c r="AW138" s="8">
        <f t="shared" si="114"/>
        <v>-6</v>
      </c>
      <c r="AX138" s="1"/>
      <c r="AY138" s="8">
        <f t="shared" si="92"/>
        <v>0</v>
      </c>
      <c r="AZ138" s="8" t="str">
        <f>IF(AY138=0,"-",VLOOKUP(A138,FR_HITUNG_MINMAX!A:I,9,0))</f>
        <v>-</v>
      </c>
      <c r="BB138" s="8" t="str">
        <f t="shared" si="93"/>
        <v>-</v>
      </c>
      <c r="BC138" s="12">
        <f t="shared" si="94"/>
        <v>0</v>
      </c>
      <c r="BD138" s="12">
        <f t="shared" si="95"/>
        <v>0</v>
      </c>
      <c r="BE138" s="16"/>
      <c r="BF138" s="8">
        <f>SUMIF('REALISASI ORDER'!C:C,A138,'REALISASI ORDER'!E:E)</f>
        <v>0</v>
      </c>
      <c r="BG138" s="8">
        <f t="shared" si="115"/>
        <v>3</v>
      </c>
      <c r="BH138" s="8">
        <f t="shared" si="96"/>
        <v>1</v>
      </c>
      <c r="BI138" s="8">
        <f t="shared" si="97"/>
        <v>2</v>
      </c>
      <c r="BJ138" s="8">
        <f t="shared" si="116"/>
        <v>1</v>
      </c>
      <c r="BK138" s="33">
        <f t="shared" si="117"/>
        <v>0</v>
      </c>
      <c r="BL138" s="33">
        <f t="shared" si="98"/>
        <v>2</v>
      </c>
      <c r="BM138" s="33">
        <f t="shared" si="99"/>
        <v>0</v>
      </c>
      <c r="BN138" s="33">
        <f t="shared" si="118"/>
        <v>0</v>
      </c>
      <c r="BO138" s="8">
        <f t="shared" si="100"/>
        <v>0</v>
      </c>
      <c r="BP138" s="8">
        <f t="shared" si="101"/>
        <v>0</v>
      </c>
      <c r="BQ138" s="8">
        <f t="shared" si="102"/>
        <v>0</v>
      </c>
      <c r="BR138" s="8">
        <f>IFERROR(ROUNDDOWN(BF138*BN138/(BK138+BL138+BM138+BN),0),0)</f>
        <v>0</v>
      </c>
      <c r="BS138" s="8" t="str">
        <f t="shared" si="103"/>
        <v>35200-K03-N31</v>
      </c>
      <c r="BT138" s="8">
        <f>SUMIF(FR_HITUNG_MINMAX!A:A,ORDER!A138,FR_HITUNG_MINMAX!AS:AS)</f>
        <v>1</v>
      </c>
      <c r="BU138" s="8">
        <f t="shared" si="119"/>
        <v>0</v>
      </c>
      <c r="BV138" s="8" t="str">
        <f t="shared" si="104"/>
        <v>GSM</v>
      </c>
      <c r="BW138" s="8" t="str">
        <f>VLOOKUP(A138,'STOK PESALAKAN'!A:F,6,0)</f>
        <v/>
      </c>
    </row>
    <row r="139" spans="1:75" ht="15" customHeight="1">
      <c r="A139" s="41" t="s">
        <v>1618</v>
      </c>
      <c r="B139" s="99">
        <f>IFERROR(IFERROR(VLOOKUP(A139,'STOK PACUL'!C:H,6,0),VLOOKUP(A139,'KATEGORI PACUL'!A:C,3,0)),0)</f>
        <v>1</v>
      </c>
      <c r="C139" s="8">
        <f>IFERROR(VLOOKUP(A139,'KATEGORI PACUL'!A:D,4,0),0)</f>
        <v>1</v>
      </c>
      <c r="D139" s="99">
        <f>IFERROR(IFERROR(VLOOKUP(A139,'STOK PESALAKAN'!C:H,6,0),VLOOKUP(A139,'KATEGORI PESALAKAN'!A:C,3,0)),0)</f>
        <v>1</v>
      </c>
      <c r="E139" s="8">
        <f>IFERROR(VLOOKUP(A139,'KATEGORI PESALAKAN'!A:D,4,0),0)</f>
        <v>0</v>
      </c>
      <c r="F139" s="99">
        <f>IFERROR(IFERROR(VLOOKUP(A139,'STOK CIKDITIRO'!C:H,6,0),VLOOKUP(A139,'KATEGORI CIKDITIRO'!A:C,3,0)),0)</f>
        <v>0</v>
      </c>
      <c r="G139" s="8">
        <f>IFERROR(VLOOKUP(A139,'KATEGORI CIKDITIRO'!A:D,4,0),0)</f>
        <v>0</v>
      </c>
      <c r="H139" s="99">
        <f>IFERROR(IFERROR(VLOOKUP(A139,'STOK TRAYEMAN'!C:H,6,0),VLOOKUP(A139,'KATEGORI TRAYEMAN'!A:C,3,0)),0)</f>
        <v>0</v>
      </c>
      <c r="I139" s="8">
        <f>IFERROR(VLOOKUP(A139,'KATEGORI TRAYEMAN'!A:D,4,0),0)</f>
        <v>0</v>
      </c>
      <c r="J139" s="8" t="str">
        <f>IFERROR(VLOOKUP(A139,'NOSTOK PACUL'!A:C,3,0),IFERROR(IF(VLOOKUP(A139,'STOK PACUL'!A:B,2,0)="NOSTOK","E",VLOOKUP(A139,'KATEGORI PACUL'!A:B,2,0)),"E"))</f>
        <v>D</v>
      </c>
      <c r="K139" s="8" t="str">
        <f>IFERROR(VLOOKUP(A139,'NOSTOK PESALAKAN'!A:C,3,0),IFERROR(IF(VLOOKUP(A139,'STOK PESALAKAN'!A:B,2,0)="NOSTOK","E",VLOOKUP(A139,'KATEGORI PESALAKAN'!A:B,2,0)),"E"))</f>
        <v>E</v>
      </c>
      <c r="L139" s="8" t="str">
        <f>IFERROR(VLOOKUP(A139,'NOSTOK CIKDITIRO'!A:C,3,0),IFERROR(IF(VLOOKUP(A139,'STOK CIKDITIRO'!A:B,2,0)="NOSTOK","E",VLOOKUP(A139,'KATEGORI CIKDITIRO'!A:B,2,0)),"E"))</f>
        <v>E</v>
      </c>
      <c r="M139" s="8" t="str">
        <f>IFERROR(VLOOKUP(A139,'NOSTOK TRAYEMAN'!A:C,3,0),IFERROR(IF(VLOOKUP(A139,'STOK TRAYEMAN'!A:B,2,0)="NOSTOK","E",VLOOKUP(A139,'KATEGORI TRAYEMAN'!A:B,2,0)),"E"))</f>
        <v>E</v>
      </c>
      <c r="N139" s="8" t="str">
        <f>IFERROR(VLOOKUP(A139,FR_HITUNG_MINMAX!A:B,2,0),0)</f>
        <v>SAKLAR SEN H.VARIO 125 FI ORI (PK)</v>
      </c>
      <c r="O139" s="8" t="str">
        <f>IFERROR(VLOOKUP(A139,FR_HITUNG_MINMAX!A:D,4,0),0)</f>
        <v>ORISIN</v>
      </c>
      <c r="P139" s="8">
        <f>IFERROR(VLOOKUP(A139,FR_HITUNG_MINMAX!A:G,7,0),1)</f>
        <v>1</v>
      </c>
      <c r="Q139" s="11">
        <f>IFERROR(VLOOKUP(A139,FR_HITUNG_MINMAX!A:J,10,0),1)</f>
        <v>1</v>
      </c>
      <c r="R139" s="8">
        <f>IFERROR(VLOOKUP(A139,FR_HITUNG_MINMAX!A:K,11,0),1)</f>
        <v>1</v>
      </c>
      <c r="S139" s="12">
        <f>IFERROR(VLOOKUP(A139,FR_HITUNG_MINMAX!A:F,6,0),0)</f>
        <v>35000</v>
      </c>
      <c r="T139" s="8">
        <f t="shared" si="105"/>
        <v>0</v>
      </c>
      <c r="U139" s="8">
        <f t="shared" si="80"/>
        <v>1</v>
      </c>
      <c r="V139" s="8">
        <f t="shared" si="81"/>
        <v>0</v>
      </c>
      <c r="W139" s="8">
        <f t="shared" si="106"/>
        <v>0</v>
      </c>
      <c r="X139" s="8">
        <f t="shared" si="107"/>
        <v>0</v>
      </c>
      <c r="Y139" s="16"/>
      <c r="Z139" s="15">
        <f t="shared" si="82"/>
        <v>0</v>
      </c>
      <c r="AA139" s="8">
        <f t="shared" si="108"/>
        <v>0</v>
      </c>
      <c r="AB139" s="16"/>
      <c r="AC139" s="15">
        <f t="shared" si="83"/>
        <v>0</v>
      </c>
      <c r="AD139" s="8">
        <f t="shared" si="84"/>
        <v>0</v>
      </c>
      <c r="AE139" s="16"/>
      <c r="AF139" s="15">
        <f t="shared" si="85"/>
        <v>0</v>
      </c>
      <c r="AG139" s="15">
        <f t="shared" si="109"/>
        <v>0</v>
      </c>
      <c r="AH139" s="16"/>
      <c r="AI139" s="15">
        <f t="shared" si="110"/>
        <v>0</v>
      </c>
      <c r="AJ139" s="8">
        <f t="shared" si="111"/>
        <v>0</v>
      </c>
      <c r="AK139" s="8">
        <f t="shared" si="86"/>
        <v>0</v>
      </c>
      <c r="AL139" s="8">
        <f t="shared" si="87"/>
        <v>0</v>
      </c>
      <c r="AM139" s="8">
        <f t="shared" si="112"/>
        <v>0</v>
      </c>
      <c r="AN139" s="8">
        <f t="shared" si="113"/>
        <v>0</v>
      </c>
      <c r="AO139" s="8">
        <f>IFERROR(VLOOKUP(A139,PERSAMAAN!B:D,3,0),AN139)</f>
        <v>0</v>
      </c>
      <c r="AP139" s="1"/>
      <c r="AQ139" s="8">
        <f t="shared" si="88"/>
        <v>0</v>
      </c>
      <c r="AR139" s="8" t="str">
        <f>IF(AQ139=0,"-",VLOOKUP(A139,FR_HITUNG_MINMAX!A:H,8,0))</f>
        <v>-</v>
      </c>
      <c r="AS139" s="1"/>
      <c r="AT139" s="8" t="str">
        <f t="shared" si="89"/>
        <v>-</v>
      </c>
      <c r="AU139" s="12">
        <f t="shared" si="90"/>
        <v>0</v>
      </c>
      <c r="AV139" s="12">
        <f t="shared" si="91"/>
        <v>0</v>
      </c>
      <c r="AW139" s="8">
        <f t="shared" si="114"/>
        <v>-1</v>
      </c>
      <c r="AX139" s="1"/>
      <c r="AY139" s="8">
        <f t="shared" si="92"/>
        <v>0</v>
      </c>
      <c r="AZ139" s="8" t="str">
        <f>IF(AY139=0,"-",VLOOKUP(A139,FR_HITUNG_MINMAX!A:I,9,0))</f>
        <v>-</v>
      </c>
      <c r="BB139" s="8" t="str">
        <f t="shared" si="93"/>
        <v>-</v>
      </c>
      <c r="BC139" s="12">
        <f t="shared" si="94"/>
        <v>0</v>
      </c>
      <c r="BD139" s="12">
        <f t="shared" si="95"/>
        <v>0</v>
      </c>
      <c r="BE139" s="16"/>
      <c r="BF139" s="8">
        <f>SUMIF('REALISASI ORDER'!C:C,A139,'REALISASI ORDER'!E:E)</f>
        <v>0</v>
      </c>
      <c r="BG139" s="8">
        <f t="shared" si="115"/>
        <v>1</v>
      </c>
      <c r="BH139" s="8">
        <f t="shared" si="96"/>
        <v>1</v>
      </c>
      <c r="BI139" s="8">
        <f t="shared" si="97"/>
        <v>0</v>
      </c>
      <c r="BJ139" s="8">
        <f t="shared" si="116"/>
        <v>0</v>
      </c>
      <c r="BK139" s="33">
        <f t="shared" si="117"/>
        <v>1</v>
      </c>
      <c r="BL139" s="33">
        <f t="shared" si="98"/>
        <v>0</v>
      </c>
      <c r="BM139" s="33">
        <f t="shared" si="99"/>
        <v>0</v>
      </c>
      <c r="BN139" s="33">
        <f t="shared" si="118"/>
        <v>0</v>
      </c>
      <c r="BO139" s="8">
        <f t="shared" si="100"/>
        <v>0</v>
      </c>
      <c r="BP139" s="8">
        <f t="shared" si="101"/>
        <v>0</v>
      </c>
      <c r="BQ139" s="8">
        <f t="shared" si="102"/>
        <v>0</v>
      </c>
      <c r="BR139" s="8">
        <f>IFERROR(ROUNDDOWN(BF139*BN139/(BK139+BL139+BM139+BN),0),0)</f>
        <v>0</v>
      </c>
      <c r="BS139" s="8" t="str">
        <f t="shared" si="103"/>
        <v>35200-KWW-A01</v>
      </c>
      <c r="BT139" s="8">
        <f>SUMIF(FR_HITUNG_MINMAX!A:A,ORDER!A139,FR_HITUNG_MINMAX!AS:AS)</f>
        <v>1</v>
      </c>
      <c r="BU139" s="8">
        <f t="shared" si="119"/>
        <v>0</v>
      </c>
      <c r="BV139" s="8" t="str">
        <f t="shared" si="104"/>
        <v>-</v>
      </c>
      <c r="BW139" s="8" t="str">
        <f>VLOOKUP(A139,'STOK PESALAKAN'!A:F,6,0)</f>
        <v/>
      </c>
    </row>
    <row r="140" spans="1:75" ht="15" customHeight="1">
      <c r="A140" s="41" t="s">
        <v>274</v>
      </c>
      <c r="B140" s="99">
        <f>IFERROR(IFERROR(VLOOKUP(A140,'STOK PACUL'!C:H,6,0),VLOOKUP(A140,'KATEGORI PACUL'!A:C,3,0)),0)</f>
        <v>2</v>
      </c>
      <c r="C140" s="8">
        <f>IFERROR(VLOOKUP(A140,'KATEGORI PACUL'!A:D,4,0),0)</f>
        <v>1</v>
      </c>
      <c r="D140" s="99">
        <f>IFERROR(IFERROR(VLOOKUP(A140,'STOK PESALAKAN'!C:H,6,0),VLOOKUP(A140,'KATEGORI PESALAKAN'!A:C,3,0)),0)</f>
        <v>2</v>
      </c>
      <c r="E140" s="8">
        <f>IFERROR(VLOOKUP(A140,'KATEGORI PESALAKAN'!A:D,4,0),0)</f>
        <v>0</v>
      </c>
      <c r="F140" s="99">
        <f>IFERROR(IFERROR(VLOOKUP(A140,'STOK CIKDITIRO'!C:H,6,0),VLOOKUP(A140,'KATEGORI CIKDITIRO'!A:C,3,0)),0)</f>
        <v>1</v>
      </c>
      <c r="G140" s="8">
        <f>IFERROR(VLOOKUP(A140,'KATEGORI CIKDITIRO'!A:D,4,0),0)</f>
        <v>1</v>
      </c>
      <c r="H140" s="99">
        <f>IFERROR(IFERROR(VLOOKUP(A140,'STOK TRAYEMAN'!C:H,6,0),VLOOKUP(A140,'KATEGORI TRAYEMAN'!A:C,3,0)),0)</f>
        <v>1</v>
      </c>
      <c r="I140" s="8">
        <f>IFERROR(VLOOKUP(A140,'KATEGORI TRAYEMAN'!A:D,4,0),0)</f>
        <v>0</v>
      </c>
      <c r="J140" s="8" t="str">
        <f>IFERROR(VLOOKUP(A140,'NOSTOK PACUL'!A:C,3,0),IFERROR(IF(VLOOKUP(A140,'STOK PACUL'!A:B,2,0)="NOSTOK","E",VLOOKUP(A140,'KATEGORI PACUL'!A:B,2,0)),"E"))</f>
        <v>D</v>
      </c>
      <c r="K140" s="8" t="str">
        <f>IFERROR(VLOOKUP(A140,'NOSTOK PESALAKAN'!A:C,3,0),IFERROR(IF(VLOOKUP(A140,'STOK PESALAKAN'!A:B,2,0)="NOSTOK","E",VLOOKUP(A140,'KATEGORI PESALAKAN'!A:B,2,0)),"E"))</f>
        <v>E</v>
      </c>
      <c r="L140" s="8" t="str">
        <f>IFERROR(VLOOKUP(A140,'NOSTOK CIKDITIRO'!A:C,3,0),IFERROR(IF(VLOOKUP(A140,'STOK CIKDITIRO'!A:B,2,0)="NOSTOK","E",VLOOKUP(A140,'KATEGORI CIKDITIRO'!A:B,2,0)),"E"))</f>
        <v>D</v>
      </c>
      <c r="M140" s="8" t="str">
        <f>IFERROR(VLOOKUP(A140,'NOSTOK TRAYEMAN'!A:C,3,0),IFERROR(IF(VLOOKUP(A140,'STOK TRAYEMAN'!A:B,2,0)="NOSTOK","E",VLOOKUP(A140,'KATEGORI TRAYEMAN'!A:B,2,0)),"E"))</f>
        <v>E</v>
      </c>
      <c r="N140" s="8" t="str">
        <f>IFERROR(VLOOKUP(A140,FR_HITUNG_MINMAX!A:B,2,0),0)</f>
        <v>SAKLAR SEN H.BEAT FI ORI (PK)</v>
      </c>
      <c r="O140" s="8" t="str">
        <f>IFERROR(VLOOKUP(A140,FR_HITUNG_MINMAX!A:D,4,0),0)</f>
        <v>ORISIN</v>
      </c>
      <c r="P140" s="8">
        <f>IFERROR(VLOOKUP(A140,FR_HITUNG_MINMAX!A:G,7,0),1)</f>
        <v>1</v>
      </c>
      <c r="Q140" s="11">
        <f>IFERROR(VLOOKUP(A140,FR_HITUNG_MINMAX!A:J,10,0),1)</f>
        <v>1</v>
      </c>
      <c r="R140" s="8">
        <f>IFERROR(VLOOKUP(A140,FR_HITUNG_MINMAX!A:K,11,0),1)</f>
        <v>1</v>
      </c>
      <c r="S140" s="12">
        <f>IFERROR(VLOOKUP(A140,FR_HITUNG_MINMAX!A:F,6,0),0)</f>
        <v>28000</v>
      </c>
      <c r="T140" s="8">
        <f t="shared" si="105"/>
        <v>1</v>
      </c>
      <c r="U140" s="8">
        <f t="shared" si="80"/>
        <v>2</v>
      </c>
      <c r="V140" s="8">
        <f t="shared" si="81"/>
        <v>0</v>
      </c>
      <c r="W140" s="8">
        <f t="shared" si="106"/>
        <v>1</v>
      </c>
      <c r="X140" s="8">
        <f t="shared" si="107"/>
        <v>0</v>
      </c>
      <c r="Y140" s="16"/>
      <c r="Z140" s="15">
        <f t="shared" si="82"/>
        <v>0</v>
      </c>
      <c r="AA140" s="8">
        <f t="shared" si="108"/>
        <v>0</v>
      </c>
      <c r="AB140" s="16"/>
      <c r="AC140" s="15">
        <f t="shared" si="83"/>
        <v>0</v>
      </c>
      <c r="AD140" s="8">
        <f t="shared" si="84"/>
        <v>0</v>
      </c>
      <c r="AE140" s="16"/>
      <c r="AF140" s="15">
        <f t="shared" si="85"/>
        <v>0</v>
      </c>
      <c r="AG140" s="15">
        <f t="shared" si="109"/>
        <v>0</v>
      </c>
      <c r="AH140" s="16"/>
      <c r="AI140" s="15">
        <f t="shared" si="110"/>
        <v>0</v>
      </c>
      <c r="AJ140" s="8">
        <f t="shared" si="111"/>
        <v>0</v>
      </c>
      <c r="AK140" s="8">
        <f t="shared" si="86"/>
        <v>0</v>
      </c>
      <c r="AL140" s="8">
        <f t="shared" si="87"/>
        <v>0</v>
      </c>
      <c r="AM140" s="8">
        <f t="shared" si="112"/>
        <v>0</v>
      </c>
      <c r="AN140" s="8">
        <f t="shared" si="113"/>
        <v>0</v>
      </c>
      <c r="AO140" s="8">
        <f>IFERROR(VLOOKUP(A140,PERSAMAAN!B:D,3,0),AN140)</f>
        <v>0</v>
      </c>
      <c r="AP140" s="1"/>
      <c r="AQ140" s="8">
        <f t="shared" si="88"/>
        <v>0</v>
      </c>
      <c r="AR140" s="8" t="str">
        <f>IF(AQ140=0,"-",VLOOKUP(A140,FR_HITUNG_MINMAX!A:H,8,0))</f>
        <v>-</v>
      </c>
      <c r="AS140" s="1"/>
      <c r="AT140" s="8" t="str">
        <f t="shared" si="89"/>
        <v>-</v>
      </c>
      <c r="AU140" s="12">
        <f t="shared" si="90"/>
        <v>0</v>
      </c>
      <c r="AV140" s="12">
        <f t="shared" si="91"/>
        <v>0</v>
      </c>
      <c r="AW140" s="8">
        <f t="shared" si="114"/>
        <v>-4</v>
      </c>
      <c r="AX140" s="1"/>
      <c r="AY140" s="8">
        <f t="shared" si="92"/>
        <v>0</v>
      </c>
      <c r="AZ140" s="8" t="str">
        <f>IF(AY140=0,"-",VLOOKUP(A140,FR_HITUNG_MINMAX!A:I,9,0))</f>
        <v>-</v>
      </c>
      <c r="BB140" s="8" t="str">
        <f t="shared" si="93"/>
        <v>-</v>
      </c>
      <c r="BC140" s="12">
        <f t="shared" si="94"/>
        <v>0</v>
      </c>
      <c r="BD140" s="12">
        <f t="shared" si="95"/>
        <v>0</v>
      </c>
      <c r="BE140" s="16"/>
      <c r="BF140" s="8">
        <f>SUMIF('REALISASI ORDER'!C:C,A140,'REALISASI ORDER'!E:E)</f>
        <v>0</v>
      </c>
      <c r="BG140" s="8">
        <f t="shared" si="115"/>
        <v>2</v>
      </c>
      <c r="BH140" s="8">
        <f t="shared" si="96"/>
        <v>2</v>
      </c>
      <c r="BI140" s="8">
        <f t="shared" si="97"/>
        <v>1</v>
      </c>
      <c r="BJ140" s="8">
        <f t="shared" si="116"/>
        <v>1</v>
      </c>
      <c r="BK140" s="33">
        <f t="shared" si="117"/>
        <v>1</v>
      </c>
      <c r="BL140" s="33">
        <f t="shared" si="98"/>
        <v>0</v>
      </c>
      <c r="BM140" s="33">
        <f t="shared" si="99"/>
        <v>0</v>
      </c>
      <c r="BN140" s="33">
        <f t="shared" si="118"/>
        <v>0</v>
      </c>
      <c r="BO140" s="8">
        <f t="shared" si="100"/>
        <v>0</v>
      </c>
      <c r="BP140" s="8">
        <f t="shared" si="101"/>
        <v>0</v>
      </c>
      <c r="BQ140" s="8">
        <f t="shared" si="102"/>
        <v>0</v>
      </c>
      <c r="BR140" s="8">
        <f>IFERROR(ROUNDDOWN(BF140*BN140/(BK140+BL140+BM140+BN),0),0)</f>
        <v>0</v>
      </c>
      <c r="BS140" s="8" t="str">
        <f t="shared" si="103"/>
        <v>35200-KYZ-901</v>
      </c>
      <c r="BT140" s="8">
        <f>SUMIF(FR_HITUNG_MINMAX!A:A,ORDER!A140,FR_HITUNG_MINMAX!AS:AS)</f>
        <v>2</v>
      </c>
      <c r="BU140" s="8">
        <f t="shared" si="119"/>
        <v>0</v>
      </c>
      <c r="BV140" s="8" t="str">
        <f t="shared" si="104"/>
        <v>-</v>
      </c>
      <c r="BW140" s="8" t="str">
        <f>VLOOKUP(A140,'STOK PESALAKAN'!A:F,6,0)</f>
        <v/>
      </c>
    </row>
    <row r="141" spans="1:75" ht="15" customHeight="1">
      <c r="A141" s="41" t="s">
        <v>275</v>
      </c>
      <c r="B141" s="99">
        <f>IFERROR(IFERROR(VLOOKUP(A141,'STOK PACUL'!C:H,6,0),VLOOKUP(A141,'KATEGORI PACUL'!A:C,3,0)),0)</f>
        <v>4</v>
      </c>
      <c r="C141" s="8">
        <f>IFERROR(VLOOKUP(A141,'KATEGORI PACUL'!A:D,4,0),0)</f>
        <v>3</v>
      </c>
      <c r="D141" s="99">
        <f>IFERROR(IFERROR(VLOOKUP(A141,'STOK PESALAKAN'!C:H,6,0),VLOOKUP(A141,'KATEGORI PESALAKAN'!A:C,3,0)),0)</f>
        <v>9</v>
      </c>
      <c r="E141" s="8">
        <f>IFERROR(VLOOKUP(A141,'KATEGORI PESALAKAN'!A:D,4,0),0)</f>
        <v>3</v>
      </c>
      <c r="F141" s="99">
        <f>IFERROR(IFERROR(VLOOKUP(A141,'STOK CIKDITIRO'!C:H,6,0),VLOOKUP(A141,'KATEGORI CIKDITIRO'!A:C,3,0)),0)</f>
        <v>3</v>
      </c>
      <c r="G141" s="8">
        <f>IFERROR(VLOOKUP(A141,'KATEGORI CIKDITIRO'!A:D,4,0),0)</f>
        <v>4</v>
      </c>
      <c r="H141" s="99">
        <f>IFERROR(IFERROR(VLOOKUP(A141,'STOK TRAYEMAN'!C:H,6,0),VLOOKUP(A141,'KATEGORI TRAYEMAN'!A:C,3,0)),0)</f>
        <v>0</v>
      </c>
      <c r="I141" s="8">
        <f>IFERROR(VLOOKUP(A141,'KATEGORI TRAYEMAN'!A:D,4,0),0)</f>
        <v>2</v>
      </c>
      <c r="J141" s="8" t="str">
        <f>IFERROR(VLOOKUP(A141,'NOSTOK PACUL'!A:C,3,0),IFERROR(IF(VLOOKUP(A141,'STOK PACUL'!A:B,2,0)="NOSTOK","E",VLOOKUP(A141,'KATEGORI PACUL'!A:B,2,0)),"E"))</f>
        <v>B</v>
      </c>
      <c r="K141" s="8" t="str">
        <f>IFERROR(VLOOKUP(A141,'NOSTOK PESALAKAN'!A:C,3,0),IFERROR(IF(VLOOKUP(A141,'STOK PESALAKAN'!A:B,2,0)="NOSTOK","E",VLOOKUP(A141,'KATEGORI PESALAKAN'!A:B,2,0)),"E"))</f>
        <v>B</v>
      </c>
      <c r="L141" s="8" t="str">
        <f>IFERROR(VLOOKUP(A141,'NOSTOK CIKDITIRO'!A:C,3,0),IFERROR(IF(VLOOKUP(A141,'STOK CIKDITIRO'!A:B,2,0)="NOSTOK","E",VLOOKUP(A141,'KATEGORI CIKDITIRO'!A:B,2,0)),"E"))</f>
        <v>B</v>
      </c>
      <c r="M141" s="8" t="str">
        <f>IFERROR(VLOOKUP(A141,'NOSTOK TRAYEMAN'!A:C,3,0),IFERROR(IF(VLOOKUP(A141,'STOK TRAYEMAN'!A:B,2,0)="NOSTOK","E",VLOOKUP(A141,'KATEGORI TRAYEMAN'!A:B,2,0)),"E"))</f>
        <v>D</v>
      </c>
      <c r="N141" s="8" t="str">
        <f>IFERROR(VLOOKUP(A141,FR_HITUNG_MINMAX!A:B,2,0),0)</f>
        <v>SWITCH REM KIRI H.VARIO ORI (PB)</v>
      </c>
      <c r="O141" s="8" t="str">
        <f>IFERROR(VLOOKUP(A141,FR_HITUNG_MINMAX!A:D,4,0),0)</f>
        <v>ORISIN</v>
      </c>
      <c r="P141" s="8">
        <f>IFERROR(VLOOKUP(A141,FR_HITUNG_MINMAX!A:G,7,0),1)</f>
        <v>1</v>
      </c>
      <c r="Q141" s="11" t="str">
        <f>IFERROR(VLOOKUP(A141,FR_HITUNG_MINMAX!A:J,10,0),1)</f>
        <v>1</v>
      </c>
      <c r="R141" s="8">
        <f>IFERROR(VLOOKUP(A141,FR_HITUNG_MINMAX!A:K,11,0),1)</f>
        <v>1</v>
      </c>
      <c r="S141" s="12">
        <f>IFERROR(VLOOKUP(A141,FR_HITUNG_MINMAX!A:F,6,0),0)</f>
        <v>14000</v>
      </c>
      <c r="T141" s="8">
        <f t="shared" si="105"/>
        <v>1</v>
      </c>
      <c r="U141" s="8">
        <f t="shared" si="80"/>
        <v>6</v>
      </c>
      <c r="V141" s="8">
        <f t="shared" si="81"/>
        <v>-1</v>
      </c>
      <c r="W141" s="8">
        <f t="shared" si="106"/>
        <v>-2</v>
      </c>
      <c r="X141" s="8">
        <f t="shared" si="107"/>
        <v>0</v>
      </c>
      <c r="Y141" s="16"/>
      <c r="Z141" s="15">
        <f t="shared" si="82"/>
        <v>0</v>
      </c>
      <c r="AA141" s="8">
        <f t="shared" si="108"/>
        <v>0</v>
      </c>
      <c r="AB141" s="16"/>
      <c r="AC141" s="15">
        <f t="shared" si="83"/>
        <v>0</v>
      </c>
      <c r="AD141" s="8">
        <f t="shared" si="84"/>
        <v>3</v>
      </c>
      <c r="AE141" s="16"/>
      <c r="AF141" s="15">
        <f t="shared" si="85"/>
        <v>0</v>
      </c>
      <c r="AG141" s="15">
        <f t="shared" si="109"/>
        <v>3</v>
      </c>
      <c r="AH141" s="16"/>
      <c r="AI141" s="15">
        <f t="shared" si="110"/>
        <v>0</v>
      </c>
      <c r="AJ141" s="8">
        <f t="shared" si="111"/>
        <v>0</v>
      </c>
      <c r="AK141" s="8">
        <f t="shared" si="86"/>
        <v>0</v>
      </c>
      <c r="AL141" s="8">
        <f t="shared" si="87"/>
        <v>0</v>
      </c>
      <c r="AM141" s="8">
        <f t="shared" si="112"/>
        <v>1</v>
      </c>
      <c r="AN141" s="8">
        <f t="shared" si="113"/>
        <v>1</v>
      </c>
      <c r="AO141" s="8">
        <f>IFERROR(VLOOKUP(A141,PERSAMAAN!B:D,3,0),AN141)</f>
        <v>1</v>
      </c>
      <c r="AP141" s="1">
        <v>0</v>
      </c>
      <c r="AQ141" s="8">
        <f t="shared" si="88"/>
        <v>0</v>
      </c>
      <c r="AR141" s="8" t="str">
        <f>IF(AQ141=0,"-",VLOOKUP(A141,FR_HITUNG_MINMAX!A:H,8,0))</f>
        <v>-</v>
      </c>
      <c r="AS141" s="1"/>
      <c r="AT141" s="8" t="str">
        <f t="shared" si="89"/>
        <v>-</v>
      </c>
      <c r="AU141" s="12">
        <f t="shared" si="90"/>
        <v>0</v>
      </c>
      <c r="AV141" s="12">
        <f t="shared" si="91"/>
        <v>0</v>
      </c>
      <c r="AW141" s="8">
        <f t="shared" si="114"/>
        <v>2</v>
      </c>
      <c r="AX141" s="1"/>
      <c r="AY141" s="8">
        <f t="shared" si="92"/>
        <v>2</v>
      </c>
      <c r="AZ141" s="8" t="str">
        <f>IF(AY141=0,"-",VLOOKUP(A141,FR_HITUNG_MINMAX!A:I,9,0))</f>
        <v>NSA</v>
      </c>
      <c r="BB141" s="8" t="str">
        <f t="shared" si="93"/>
        <v>NSA</v>
      </c>
      <c r="BC141" s="12">
        <f t="shared" si="94"/>
        <v>28000</v>
      </c>
      <c r="BD141" s="12">
        <f t="shared" si="95"/>
        <v>57564082.685275108</v>
      </c>
      <c r="BE141" s="16"/>
      <c r="BF141" s="8">
        <f>SUMIF('REALISASI ORDER'!C:C,A141,'REALISASI ORDER'!E:E)</f>
        <v>0</v>
      </c>
      <c r="BG141" s="8">
        <f t="shared" si="115"/>
        <v>4</v>
      </c>
      <c r="BH141" s="8">
        <f t="shared" si="96"/>
        <v>9</v>
      </c>
      <c r="BI141" s="8">
        <f t="shared" si="97"/>
        <v>3</v>
      </c>
      <c r="BJ141" s="8">
        <f t="shared" si="116"/>
        <v>0</v>
      </c>
      <c r="BK141" s="33">
        <f t="shared" si="117"/>
        <v>1</v>
      </c>
      <c r="BL141" s="33">
        <f t="shared" si="98"/>
        <v>0</v>
      </c>
      <c r="BM141" s="33">
        <f t="shared" si="99"/>
        <v>1</v>
      </c>
      <c r="BN141" s="33">
        <f t="shared" si="118"/>
        <v>2</v>
      </c>
      <c r="BO141" s="8">
        <f t="shared" si="100"/>
        <v>0</v>
      </c>
      <c r="BP141" s="8">
        <f t="shared" si="101"/>
        <v>0</v>
      </c>
      <c r="BQ141" s="8">
        <f t="shared" si="102"/>
        <v>0</v>
      </c>
      <c r="BR141" s="8">
        <f>IFERROR(ROUNDDOWN(BF141*BN141/(BK141+BL141+BM141+BN),0),0)</f>
        <v>0</v>
      </c>
      <c r="BS141" s="8" t="str">
        <f t="shared" si="103"/>
        <v>35345-GW0-900</v>
      </c>
      <c r="BT141" s="8">
        <f>SUMIF(FR_HITUNG_MINMAX!A:A,ORDER!A141,FR_HITUNG_MINMAX!AS:AS)</f>
        <v>5</v>
      </c>
      <c r="BU141" s="8">
        <f t="shared" si="119"/>
        <v>0</v>
      </c>
      <c r="BV141" s="8" t="str">
        <f t="shared" si="104"/>
        <v>-</v>
      </c>
      <c r="BW141" s="8" t="str">
        <f>VLOOKUP(A141,'STOK PESALAKAN'!A:F,6,0)</f>
        <v/>
      </c>
    </row>
    <row r="142" spans="1:75" ht="15" customHeight="1">
      <c r="A142" s="41" t="s">
        <v>1428</v>
      </c>
      <c r="B142" s="99">
        <f>IFERROR(IFERROR(VLOOKUP(A142,'STOK PACUL'!C:H,6,0),VLOOKUP(A142,'KATEGORI PACUL'!A:C,3,0)),0)</f>
        <v>1</v>
      </c>
      <c r="C142" s="8">
        <f>IFERROR(VLOOKUP(A142,'KATEGORI PACUL'!A:D,4,0),0)</f>
        <v>1</v>
      </c>
      <c r="D142" s="99">
        <f>IFERROR(IFERROR(VLOOKUP(A142,'STOK PESALAKAN'!C:H,6,0),VLOOKUP(A142,'KATEGORI PESALAKAN'!A:C,3,0)),0)</f>
        <v>2</v>
      </c>
      <c r="E142" s="8">
        <f>IFERROR(VLOOKUP(A142,'KATEGORI PESALAKAN'!A:D,4,0),0)</f>
        <v>0</v>
      </c>
      <c r="F142" s="99">
        <f>IFERROR(IFERROR(VLOOKUP(A142,'STOK CIKDITIRO'!C:H,6,0),VLOOKUP(A142,'KATEGORI CIKDITIRO'!A:C,3,0)),0)</f>
        <v>1</v>
      </c>
      <c r="G142" s="8">
        <f>IFERROR(VLOOKUP(A142,'KATEGORI CIKDITIRO'!A:D,4,0),0)</f>
        <v>1</v>
      </c>
      <c r="H142" s="99">
        <f>IFERROR(IFERROR(VLOOKUP(A142,'STOK TRAYEMAN'!C:H,6,0),VLOOKUP(A142,'KATEGORI TRAYEMAN'!A:C,3,0)),0)</f>
        <v>0</v>
      </c>
      <c r="I142" s="8">
        <f>IFERROR(VLOOKUP(A142,'KATEGORI TRAYEMAN'!A:D,4,0),0)</f>
        <v>0</v>
      </c>
      <c r="J142" s="8" t="str">
        <f>IFERROR(VLOOKUP(A142,'NOSTOK PACUL'!A:C,3,0),IFERROR(IF(VLOOKUP(A142,'STOK PACUL'!A:B,2,0)="NOSTOK","E",VLOOKUP(A142,'KATEGORI PACUL'!A:B,2,0)),"E"))</f>
        <v>D</v>
      </c>
      <c r="K142" s="8" t="str">
        <f>IFERROR(VLOOKUP(A142,'NOSTOK PESALAKAN'!A:C,3,0),IFERROR(IF(VLOOKUP(A142,'STOK PESALAKAN'!A:B,2,0)="NOSTOK","E",VLOOKUP(A142,'KATEGORI PESALAKAN'!A:B,2,0)),"E"))</f>
        <v>E</v>
      </c>
      <c r="L142" s="8" t="str">
        <f>IFERROR(VLOOKUP(A142,'NOSTOK CIKDITIRO'!A:C,3,0),IFERROR(IF(VLOOKUP(A142,'STOK CIKDITIRO'!A:B,2,0)="NOSTOK","E",VLOOKUP(A142,'KATEGORI CIKDITIRO'!A:B,2,0)),"E"))</f>
        <v>D</v>
      </c>
      <c r="M142" s="8" t="str">
        <f>IFERROR(VLOOKUP(A142,'NOSTOK TRAYEMAN'!A:C,3,0),IFERROR(IF(VLOOKUP(A142,'STOK TRAYEMAN'!A:B,2,0)="NOSTOK","E",VLOOKUP(A142,'KATEGORI TRAYEMAN'!A:B,2,0)),"E"))</f>
        <v>E</v>
      </c>
      <c r="N142" s="8" t="str">
        <f>IFERROR(VLOOKUP(A142,FR_HITUNG_MINMAX!A:B,2,0),0)</f>
        <v>SAKLAR STATER S.SMASH ORI (PK)</v>
      </c>
      <c r="O142" s="8" t="str">
        <f>IFERROR(VLOOKUP(A142,FR_HITUNG_MINMAX!A:D,4,0),0)</f>
        <v>ORISIN</v>
      </c>
      <c r="P142" s="8">
        <f>IFERROR(VLOOKUP(A142,FR_HITUNG_MINMAX!A:G,7,0),1)</f>
        <v>1</v>
      </c>
      <c r="Q142" s="11">
        <f>IFERROR(VLOOKUP(A142,FR_HITUNG_MINMAX!A:J,10,0),1)</f>
        <v>1</v>
      </c>
      <c r="R142" s="8">
        <f>IFERROR(VLOOKUP(A142,FR_HITUNG_MINMAX!A:K,11,0),1)</f>
        <v>1</v>
      </c>
      <c r="S142" s="12">
        <f>IFERROR(VLOOKUP(A142,FR_HITUNG_MINMAX!A:F,6,0),0)</f>
        <v>25000</v>
      </c>
      <c r="T142" s="8">
        <f t="shared" si="105"/>
        <v>0</v>
      </c>
      <c r="U142" s="8">
        <f t="shared" si="80"/>
        <v>2</v>
      </c>
      <c r="V142" s="8">
        <f t="shared" si="81"/>
        <v>0</v>
      </c>
      <c r="W142" s="8">
        <f t="shared" si="106"/>
        <v>0</v>
      </c>
      <c r="X142" s="8">
        <f t="shared" si="107"/>
        <v>0</v>
      </c>
      <c r="Y142" s="16"/>
      <c r="Z142" s="15">
        <f t="shared" si="82"/>
        <v>0</v>
      </c>
      <c r="AA142" s="8">
        <f t="shared" si="108"/>
        <v>0</v>
      </c>
      <c r="AB142" s="16"/>
      <c r="AC142" s="15">
        <f t="shared" si="83"/>
        <v>0</v>
      </c>
      <c r="AD142" s="8">
        <f t="shared" si="84"/>
        <v>0</v>
      </c>
      <c r="AE142" s="16"/>
      <c r="AF142" s="15">
        <f t="shared" si="85"/>
        <v>0</v>
      </c>
      <c r="AG142" s="15">
        <f t="shared" si="109"/>
        <v>0</v>
      </c>
      <c r="AH142" s="16"/>
      <c r="AI142" s="15">
        <f t="shared" si="110"/>
        <v>0</v>
      </c>
      <c r="AJ142" s="8">
        <f t="shared" si="111"/>
        <v>0</v>
      </c>
      <c r="AK142" s="8">
        <f t="shared" si="86"/>
        <v>0</v>
      </c>
      <c r="AL142" s="8">
        <f t="shared" si="87"/>
        <v>0</v>
      </c>
      <c r="AM142" s="8">
        <f t="shared" si="112"/>
        <v>0</v>
      </c>
      <c r="AN142" s="8">
        <f t="shared" si="113"/>
        <v>0</v>
      </c>
      <c r="AO142" s="8">
        <f>IFERROR(VLOOKUP(A142,PERSAMAAN!B:D,3,0),AN142)</f>
        <v>0</v>
      </c>
      <c r="AP142" s="1"/>
      <c r="AQ142" s="8">
        <f t="shared" si="88"/>
        <v>0</v>
      </c>
      <c r="AR142" s="8" t="str">
        <f>IF(AQ142=0,"-",VLOOKUP(A142,FR_HITUNG_MINMAX!A:H,8,0))</f>
        <v>-</v>
      </c>
      <c r="AS142" s="1"/>
      <c r="AT142" s="8" t="str">
        <f t="shared" si="89"/>
        <v>-</v>
      </c>
      <c r="AU142" s="12">
        <f t="shared" si="90"/>
        <v>0</v>
      </c>
      <c r="AV142" s="12">
        <f t="shared" si="91"/>
        <v>0</v>
      </c>
      <c r="AW142" s="8">
        <f t="shared" si="114"/>
        <v>0</v>
      </c>
      <c r="AX142" s="1"/>
      <c r="AY142" s="8">
        <f t="shared" si="92"/>
        <v>0</v>
      </c>
      <c r="AZ142" s="8" t="str">
        <f>IF(AY142=0,"-",VLOOKUP(A142,FR_HITUNG_MINMAX!A:I,9,0))</f>
        <v>-</v>
      </c>
      <c r="BB142" s="8" t="str">
        <f t="shared" si="93"/>
        <v>-</v>
      </c>
      <c r="BC142" s="12">
        <f t="shared" si="94"/>
        <v>0</v>
      </c>
      <c r="BD142" s="12">
        <f t="shared" si="95"/>
        <v>0</v>
      </c>
      <c r="BE142" s="16"/>
      <c r="BF142" s="8">
        <f>SUMIF('REALISASI ORDER'!C:C,A142,'REALISASI ORDER'!E:E)</f>
        <v>0</v>
      </c>
      <c r="BG142" s="8">
        <f t="shared" si="115"/>
        <v>1</v>
      </c>
      <c r="BH142" s="8">
        <f t="shared" si="96"/>
        <v>2</v>
      </c>
      <c r="BI142" s="8">
        <f t="shared" si="97"/>
        <v>1</v>
      </c>
      <c r="BJ142" s="8">
        <f t="shared" si="116"/>
        <v>0</v>
      </c>
      <c r="BK142" s="33">
        <f t="shared" si="117"/>
        <v>1</v>
      </c>
      <c r="BL142" s="33">
        <f t="shared" si="98"/>
        <v>0</v>
      </c>
      <c r="BM142" s="33">
        <f t="shared" si="99"/>
        <v>0</v>
      </c>
      <c r="BN142" s="33">
        <f t="shared" si="118"/>
        <v>0</v>
      </c>
      <c r="BO142" s="8">
        <f t="shared" si="100"/>
        <v>0</v>
      </c>
      <c r="BP142" s="8">
        <f t="shared" si="101"/>
        <v>0</v>
      </c>
      <c r="BQ142" s="8">
        <f t="shared" si="102"/>
        <v>0</v>
      </c>
      <c r="BR142" s="8">
        <f>IFERROR(ROUNDDOWN(BF142*BN142/(BK142+BL142+BM142+BN),0),0)</f>
        <v>0</v>
      </c>
      <c r="BS142" s="8" t="str">
        <f t="shared" si="103"/>
        <v>37310B09G30NP00</v>
      </c>
      <c r="BT142" s="8">
        <f>SUMIF(FR_HITUNG_MINMAX!A:A,ORDER!A142,FR_HITUNG_MINMAX!AS:AS)</f>
        <v>2</v>
      </c>
      <c r="BU142" s="8">
        <f t="shared" si="119"/>
        <v>0</v>
      </c>
      <c r="BV142" s="8" t="str">
        <f t="shared" si="104"/>
        <v>-</v>
      </c>
      <c r="BW142" s="8" t="str">
        <f>VLOOKUP(A142,'STOK PESALAKAN'!A:F,6,0)</f>
        <v/>
      </c>
    </row>
    <row r="143" spans="1:75" ht="15" customHeight="1">
      <c r="A143" s="41" t="s">
        <v>276</v>
      </c>
      <c r="B143" s="99">
        <f>IFERROR(IFERROR(VLOOKUP(A143,'STOK PACUL'!C:H,6,0),VLOOKUP(A143,'KATEGORI PACUL'!A:C,3,0)),0)</f>
        <v>1</v>
      </c>
      <c r="C143" s="8">
        <f>IFERROR(VLOOKUP(A143,'KATEGORI PACUL'!A:D,4,0),0)</f>
        <v>2</v>
      </c>
      <c r="D143" s="99">
        <f>IFERROR(IFERROR(VLOOKUP(A143,'STOK PESALAKAN'!C:H,6,0),VLOOKUP(A143,'KATEGORI PESALAKAN'!A:C,3,0)),0)</f>
        <v>1</v>
      </c>
      <c r="E143" s="8">
        <f>IFERROR(VLOOKUP(A143,'KATEGORI PESALAKAN'!A:D,4,0),0)</f>
        <v>1</v>
      </c>
      <c r="F143" s="99">
        <f>IFERROR(IFERROR(VLOOKUP(A143,'STOK CIKDITIRO'!C:H,6,0),VLOOKUP(A143,'KATEGORI CIKDITIRO'!A:C,3,0)),0)</f>
        <v>1</v>
      </c>
      <c r="G143" s="8">
        <f>IFERROR(VLOOKUP(A143,'KATEGORI CIKDITIRO'!A:D,4,0),0)</f>
        <v>1</v>
      </c>
      <c r="H143" s="99">
        <f>IFERROR(IFERROR(VLOOKUP(A143,'STOK TRAYEMAN'!C:H,6,0),VLOOKUP(A143,'KATEGORI TRAYEMAN'!A:C,3,0)),0)</f>
        <v>0</v>
      </c>
      <c r="I143" s="8">
        <f>IFERROR(VLOOKUP(A143,'KATEGORI TRAYEMAN'!A:D,4,0),0)</f>
        <v>0</v>
      </c>
      <c r="J143" s="8" t="str">
        <f>IFERROR(VLOOKUP(A143,'NOSTOK PACUL'!A:C,3,0),IFERROR(IF(VLOOKUP(A143,'STOK PACUL'!A:B,2,0)="NOSTOK","E",VLOOKUP(A143,'KATEGORI PACUL'!A:B,2,0)),"E"))</f>
        <v>D</v>
      </c>
      <c r="K143" s="8" t="str">
        <f>IFERROR(VLOOKUP(A143,'NOSTOK PESALAKAN'!A:C,3,0),IFERROR(IF(VLOOKUP(A143,'STOK PESALAKAN'!A:B,2,0)="NOSTOK","E",VLOOKUP(A143,'KATEGORI PESALAKAN'!A:B,2,0)),"E"))</f>
        <v>D</v>
      </c>
      <c r="L143" s="8" t="str">
        <f>IFERROR(VLOOKUP(A143,'NOSTOK CIKDITIRO'!A:C,3,0),IFERROR(IF(VLOOKUP(A143,'STOK CIKDITIRO'!A:B,2,0)="NOSTOK","E",VLOOKUP(A143,'KATEGORI CIKDITIRO'!A:B,2,0)),"E"))</f>
        <v>D</v>
      </c>
      <c r="M143" s="8" t="str">
        <f>IFERROR(VLOOKUP(A143,'NOSTOK TRAYEMAN'!A:C,3,0),IFERROR(IF(VLOOKUP(A143,'STOK TRAYEMAN'!A:B,2,0)="NOSTOK","E",VLOOKUP(A143,'KATEGORI TRAYEMAN'!A:B,2,0)),"E"))</f>
        <v>E</v>
      </c>
      <c r="N143" s="8" t="str">
        <f>IFERROR(VLOOKUP(A143,FR_HITUNG_MINMAX!A:B,2,0),0)</f>
        <v>SAKLAR DIMMER H.BEAT CARBU SGP (PK)</v>
      </c>
      <c r="O143" s="8" t="str">
        <f>IFERROR(VLOOKUP(A143,FR_HITUNG_MINMAX!A:D,4,0),0)</f>
        <v>ORISIN</v>
      </c>
      <c r="P143" s="8">
        <f>IFERROR(VLOOKUP(A143,FR_HITUNG_MINMAX!A:G,7,0),1)</f>
        <v>1</v>
      </c>
      <c r="Q143" s="11" t="str">
        <f>IFERROR(VLOOKUP(A143,FR_HITUNG_MINMAX!A:J,10,0),1)</f>
        <v>1</v>
      </c>
      <c r="R143" s="8">
        <f>IFERROR(VLOOKUP(A143,FR_HITUNG_MINMAX!A:K,11,0),1)</f>
        <v>1</v>
      </c>
      <c r="S143" s="12">
        <f>IFERROR(VLOOKUP(A143,FR_HITUNG_MINMAX!A:F,6,0),0)</f>
        <v>19000</v>
      </c>
      <c r="T143" s="8">
        <f t="shared" si="105"/>
        <v>-1</v>
      </c>
      <c r="U143" s="8">
        <f t="shared" si="80"/>
        <v>0</v>
      </c>
      <c r="V143" s="8">
        <f t="shared" si="81"/>
        <v>0</v>
      </c>
      <c r="W143" s="8">
        <f t="shared" si="106"/>
        <v>0</v>
      </c>
      <c r="X143" s="8">
        <f t="shared" si="107"/>
        <v>0</v>
      </c>
      <c r="Y143" s="16"/>
      <c r="Z143" s="15">
        <f t="shared" si="82"/>
        <v>0</v>
      </c>
      <c r="AA143" s="8">
        <f t="shared" si="108"/>
        <v>0</v>
      </c>
      <c r="AB143" s="16"/>
      <c r="AC143" s="15">
        <f t="shared" si="83"/>
        <v>0</v>
      </c>
      <c r="AD143" s="8">
        <f t="shared" si="84"/>
        <v>0</v>
      </c>
      <c r="AE143" s="16"/>
      <c r="AF143" s="15">
        <f t="shared" si="85"/>
        <v>0</v>
      </c>
      <c r="AG143" s="15">
        <f t="shared" si="109"/>
        <v>0</v>
      </c>
      <c r="AH143" s="16"/>
      <c r="AI143" s="15">
        <f t="shared" si="110"/>
        <v>0</v>
      </c>
      <c r="AJ143" s="8">
        <f t="shared" si="111"/>
        <v>1</v>
      </c>
      <c r="AK143" s="8">
        <f t="shared" si="86"/>
        <v>0</v>
      </c>
      <c r="AL143" s="8">
        <f t="shared" si="87"/>
        <v>0</v>
      </c>
      <c r="AM143" s="8">
        <f t="shared" si="112"/>
        <v>0</v>
      </c>
      <c r="AN143" s="8">
        <f t="shared" si="113"/>
        <v>1</v>
      </c>
      <c r="AO143" s="8">
        <f>IFERROR(VLOOKUP(A143,PERSAMAAN!B:D,3,0),AN143)</f>
        <v>1</v>
      </c>
      <c r="AP143" s="1">
        <v>2</v>
      </c>
      <c r="AQ143" s="8">
        <f t="shared" si="88"/>
        <v>2</v>
      </c>
      <c r="AR143" s="8" t="str">
        <f>IF(AQ143=0,"-",VLOOKUP(A143,FR_HITUNG_MINMAX!A:H,8,0))</f>
        <v>GSM</v>
      </c>
      <c r="AS143" s="1"/>
      <c r="AT143" s="8" t="str">
        <f t="shared" si="89"/>
        <v>GSM</v>
      </c>
      <c r="AU143" s="12">
        <f t="shared" si="90"/>
        <v>38000</v>
      </c>
      <c r="AV143" s="12">
        <f t="shared" si="91"/>
        <v>2132750</v>
      </c>
      <c r="AW143" s="8">
        <f t="shared" si="114"/>
        <v>1</v>
      </c>
      <c r="AX143" s="1"/>
      <c r="AY143" s="8">
        <f t="shared" si="92"/>
        <v>1</v>
      </c>
      <c r="AZ143" s="8" t="str">
        <f>IF(AY143=0,"-",VLOOKUP(A143,FR_HITUNG_MINMAX!A:I,9,0))</f>
        <v>NSA</v>
      </c>
      <c r="BB143" s="8" t="str">
        <f t="shared" si="93"/>
        <v>NSA</v>
      </c>
      <c r="BC143" s="12">
        <f t="shared" si="94"/>
        <v>19000</v>
      </c>
      <c r="BD143" s="12">
        <f t="shared" si="95"/>
        <v>57564082.685275108</v>
      </c>
      <c r="BE143" s="16"/>
      <c r="BF143" s="8">
        <f>SUMIF('REALISASI ORDER'!C:C,A143,'REALISASI ORDER'!E:E)</f>
        <v>0</v>
      </c>
      <c r="BG143" s="8">
        <f t="shared" si="115"/>
        <v>1</v>
      </c>
      <c r="BH143" s="8">
        <f t="shared" si="96"/>
        <v>1</v>
      </c>
      <c r="BI143" s="8">
        <f t="shared" si="97"/>
        <v>1</v>
      </c>
      <c r="BJ143" s="8">
        <f t="shared" si="116"/>
        <v>0</v>
      </c>
      <c r="BK143" s="33">
        <f t="shared" si="117"/>
        <v>1</v>
      </c>
      <c r="BL143" s="33">
        <f t="shared" si="98"/>
        <v>0</v>
      </c>
      <c r="BM143" s="33">
        <f t="shared" si="99"/>
        <v>0</v>
      </c>
      <c r="BN143" s="33">
        <f t="shared" si="118"/>
        <v>0</v>
      </c>
      <c r="BO143" s="8">
        <f t="shared" si="100"/>
        <v>0</v>
      </c>
      <c r="BP143" s="8">
        <f t="shared" si="101"/>
        <v>0</v>
      </c>
      <c r="BQ143" s="8">
        <f t="shared" si="102"/>
        <v>0</v>
      </c>
      <c r="BR143" s="8">
        <f>IFERROR(ROUNDDOWN(BF143*BN143/(BK143+BL143+BM143+BN),0),0)</f>
        <v>0</v>
      </c>
      <c r="BS143" s="8" t="str">
        <f t="shared" si="103"/>
        <v>37420B10E10N000</v>
      </c>
      <c r="BT143" s="8">
        <f>SUMIF(FR_HITUNG_MINMAX!A:A,ORDER!A143,FR_HITUNG_MINMAX!AS:AS)</f>
        <v>3</v>
      </c>
      <c r="BU143" s="8">
        <f t="shared" si="119"/>
        <v>0</v>
      </c>
      <c r="BV143" s="8" t="str">
        <f t="shared" si="104"/>
        <v>GSM</v>
      </c>
      <c r="BW143" s="8" t="str">
        <f>VLOOKUP(A143,'STOK PESALAKAN'!A:F,6,0)</f>
        <v/>
      </c>
    </row>
    <row r="144" spans="1:75" ht="15" customHeight="1">
      <c r="A144" s="41" t="s">
        <v>277</v>
      </c>
      <c r="B144" s="99">
        <f>IFERROR(IFERROR(VLOOKUP(A144,'STOK PACUL'!C:H,6,0),VLOOKUP(A144,'KATEGORI PACUL'!A:C,3,0)),0)</f>
        <v>3</v>
      </c>
      <c r="C144" s="8">
        <f>IFERROR(VLOOKUP(A144,'KATEGORI PACUL'!A:D,4,0),0)</f>
        <v>0</v>
      </c>
      <c r="D144" s="99">
        <f>IFERROR(IFERROR(VLOOKUP(A144,'STOK PESALAKAN'!C:H,6,0),VLOOKUP(A144,'KATEGORI PESALAKAN'!A:C,3,0)),0)</f>
        <v>2</v>
      </c>
      <c r="E144" s="8">
        <f>IFERROR(VLOOKUP(A144,'KATEGORI PESALAKAN'!A:D,4,0),0)</f>
        <v>2</v>
      </c>
      <c r="F144" s="99">
        <f>IFERROR(IFERROR(VLOOKUP(A144,'STOK CIKDITIRO'!C:H,6,0),VLOOKUP(A144,'KATEGORI CIKDITIRO'!A:C,3,0)),0)</f>
        <v>1</v>
      </c>
      <c r="G144" s="8">
        <f>IFERROR(VLOOKUP(A144,'KATEGORI CIKDITIRO'!A:D,4,0),0)</f>
        <v>1</v>
      </c>
      <c r="H144" s="99">
        <f>IFERROR(IFERROR(VLOOKUP(A144,'STOK TRAYEMAN'!C:H,6,0),VLOOKUP(A144,'KATEGORI TRAYEMAN'!A:C,3,0)),0)</f>
        <v>0</v>
      </c>
      <c r="I144" s="8">
        <f>IFERROR(VLOOKUP(A144,'KATEGORI TRAYEMAN'!A:D,4,0),0)</f>
        <v>0</v>
      </c>
      <c r="J144" s="8" t="str">
        <f>IFERROR(VLOOKUP(A144,'NOSTOK PACUL'!A:C,3,0),IFERROR(IF(VLOOKUP(A144,'STOK PACUL'!A:B,2,0)="NOSTOK","E",VLOOKUP(A144,'KATEGORI PACUL'!A:B,2,0)),"E"))</f>
        <v>E</v>
      </c>
      <c r="K144" s="8" t="str">
        <f>IFERROR(VLOOKUP(A144,'NOSTOK PESALAKAN'!A:C,3,0),IFERROR(IF(VLOOKUP(A144,'STOK PESALAKAN'!A:B,2,0)="NOSTOK","E",VLOOKUP(A144,'KATEGORI PESALAKAN'!A:B,2,0)),"E"))</f>
        <v>D</v>
      </c>
      <c r="L144" s="8" t="str">
        <f>IFERROR(VLOOKUP(A144,'NOSTOK CIKDITIRO'!A:C,3,0),IFERROR(IF(VLOOKUP(A144,'STOK CIKDITIRO'!A:B,2,0)="NOSTOK","E",VLOOKUP(A144,'KATEGORI CIKDITIRO'!A:B,2,0)),"E"))</f>
        <v>D</v>
      </c>
      <c r="M144" s="8" t="str">
        <f>IFERROR(VLOOKUP(A144,'NOSTOK TRAYEMAN'!A:C,3,0),IFERROR(IF(VLOOKUP(A144,'STOK TRAYEMAN'!A:B,2,0)="NOSTOK","E",VLOOKUP(A144,'KATEGORI TRAYEMAN'!A:B,2,0)),"E"))</f>
        <v>E</v>
      </c>
      <c r="N144" s="8" t="str">
        <f>IFERROR(VLOOKUP(A144,FR_HITUNG_MINMAX!A:B,2,0),0)</f>
        <v>SAKLAR SEN S.SMASH ORI (PK)</v>
      </c>
      <c r="O144" s="8" t="str">
        <f>IFERROR(VLOOKUP(A144,FR_HITUNG_MINMAX!A:D,4,0),0)</f>
        <v>ORISIN</v>
      </c>
      <c r="P144" s="8">
        <f>IFERROR(VLOOKUP(A144,FR_HITUNG_MINMAX!A:G,7,0),1)</f>
        <v>1</v>
      </c>
      <c r="Q144" s="11">
        <f>IFERROR(VLOOKUP(A144,FR_HITUNG_MINMAX!A:J,10,0),1)</f>
        <v>1</v>
      </c>
      <c r="R144" s="8">
        <f>IFERROR(VLOOKUP(A144,FR_HITUNG_MINMAX!A:K,11,0),1)</f>
        <v>1</v>
      </c>
      <c r="S144" s="12">
        <f>IFERROR(VLOOKUP(A144,FR_HITUNG_MINMAX!A:F,6,0),0)</f>
        <v>24000</v>
      </c>
      <c r="T144" s="8">
        <f t="shared" si="105"/>
        <v>3</v>
      </c>
      <c r="U144" s="8">
        <f t="shared" si="80"/>
        <v>0</v>
      </c>
      <c r="V144" s="8">
        <f t="shared" si="81"/>
        <v>0</v>
      </c>
      <c r="W144" s="8">
        <f t="shared" si="106"/>
        <v>0</v>
      </c>
      <c r="X144" s="8">
        <f t="shared" si="107"/>
        <v>0</v>
      </c>
      <c r="Y144" s="16"/>
      <c r="Z144" s="15">
        <f t="shared" si="82"/>
        <v>0</v>
      </c>
      <c r="AA144" s="8">
        <f t="shared" si="108"/>
        <v>0</v>
      </c>
      <c r="AB144" s="16"/>
      <c r="AC144" s="15">
        <f t="shared" si="83"/>
        <v>0</v>
      </c>
      <c r="AD144" s="8">
        <f t="shared" si="84"/>
        <v>0</v>
      </c>
      <c r="AE144" s="16"/>
      <c r="AF144" s="15">
        <f t="shared" si="85"/>
        <v>0</v>
      </c>
      <c r="AG144" s="15">
        <f t="shared" si="109"/>
        <v>0</v>
      </c>
      <c r="AH144" s="16"/>
      <c r="AI144" s="15">
        <f t="shared" si="110"/>
        <v>0</v>
      </c>
      <c r="AJ144" s="8">
        <f t="shared" si="111"/>
        <v>0</v>
      </c>
      <c r="AK144" s="8">
        <f t="shared" si="86"/>
        <v>0</v>
      </c>
      <c r="AL144" s="8">
        <f t="shared" si="87"/>
        <v>0</v>
      </c>
      <c r="AM144" s="8">
        <f t="shared" si="112"/>
        <v>0</v>
      </c>
      <c r="AN144" s="8">
        <f t="shared" si="113"/>
        <v>0</v>
      </c>
      <c r="AO144" s="8">
        <f>IFERROR(VLOOKUP(A144,PERSAMAAN!B:D,3,0),AN144)</f>
        <v>0</v>
      </c>
      <c r="AP144" s="1"/>
      <c r="AQ144" s="8">
        <f t="shared" si="88"/>
        <v>0</v>
      </c>
      <c r="AR144" s="8" t="str">
        <f>IF(AQ144=0,"-",VLOOKUP(A144,FR_HITUNG_MINMAX!A:H,8,0))</f>
        <v>-</v>
      </c>
      <c r="AS144" s="1"/>
      <c r="AT144" s="8" t="str">
        <f t="shared" si="89"/>
        <v>-</v>
      </c>
      <c r="AU144" s="12">
        <f t="shared" si="90"/>
        <v>0</v>
      </c>
      <c r="AV144" s="12">
        <f t="shared" si="91"/>
        <v>0</v>
      </c>
      <c r="AW144" s="8">
        <f t="shared" si="114"/>
        <v>0</v>
      </c>
      <c r="AX144" s="1"/>
      <c r="AY144" s="8">
        <f t="shared" si="92"/>
        <v>0</v>
      </c>
      <c r="AZ144" s="8" t="str">
        <f>IF(AY144=0,"-",VLOOKUP(A144,FR_HITUNG_MINMAX!A:I,9,0))</f>
        <v>-</v>
      </c>
      <c r="BB144" s="8" t="str">
        <f t="shared" si="93"/>
        <v>-</v>
      </c>
      <c r="BC144" s="12">
        <f t="shared" si="94"/>
        <v>0</v>
      </c>
      <c r="BD144" s="12">
        <f t="shared" si="95"/>
        <v>0</v>
      </c>
      <c r="BE144" s="16"/>
      <c r="BF144" s="8">
        <f>SUMIF('REALISASI ORDER'!C:C,A144,'REALISASI ORDER'!E:E)</f>
        <v>0</v>
      </c>
      <c r="BG144" s="8">
        <f t="shared" si="115"/>
        <v>3</v>
      </c>
      <c r="BH144" s="8">
        <f t="shared" si="96"/>
        <v>2</v>
      </c>
      <c r="BI144" s="8">
        <f t="shared" si="97"/>
        <v>1</v>
      </c>
      <c r="BJ144" s="8">
        <f t="shared" si="116"/>
        <v>0</v>
      </c>
      <c r="BK144" s="33">
        <f t="shared" si="117"/>
        <v>0</v>
      </c>
      <c r="BL144" s="33">
        <f t="shared" si="98"/>
        <v>0</v>
      </c>
      <c r="BM144" s="33">
        <f t="shared" si="99"/>
        <v>0</v>
      </c>
      <c r="BN144" s="33">
        <f t="shared" si="118"/>
        <v>0</v>
      </c>
      <c r="BO144" s="8">
        <f t="shared" si="100"/>
        <v>0</v>
      </c>
      <c r="BP144" s="8">
        <f t="shared" si="101"/>
        <v>0</v>
      </c>
      <c r="BQ144" s="8">
        <f t="shared" si="102"/>
        <v>0</v>
      </c>
      <c r="BR144" s="8">
        <f>IFERROR(ROUNDDOWN(BF144*BN144/(BK144+BL144+BM144+BN),0),0)</f>
        <v>0</v>
      </c>
      <c r="BS144" s="8" t="str">
        <f t="shared" si="103"/>
        <v>37510B10E00N00</v>
      </c>
      <c r="BT144" s="8">
        <f>SUMIF(FR_HITUNG_MINMAX!A:A,ORDER!A144,FR_HITUNG_MINMAX!AS:AS)</f>
        <v>2</v>
      </c>
      <c r="BU144" s="8">
        <f t="shared" si="119"/>
        <v>0</v>
      </c>
      <c r="BV144" s="8" t="str">
        <f t="shared" si="104"/>
        <v>-</v>
      </c>
      <c r="BW144" s="8" t="str">
        <f>VLOOKUP(A144,'STOK PESALAKAN'!A:F,6,0)</f>
        <v/>
      </c>
    </row>
    <row r="145" spans="1:75" ht="15" customHeight="1">
      <c r="A145" s="41" t="s">
        <v>1785</v>
      </c>
      <c r="B145" s="99">
        <f>IFERROR(IFERROR(VLOOKUP(A145,'STOK PACUL'!C:H,6,0),VLOOKUP(A145,'KATEGORI PACUL'!A:C,3,0)),0)</f>
        <v>1</v>
      </c>
      <c r="C145" s="8">
        <f>IFERROR(VLOOKUP(A145,'KATEGORI PACUL'!A:D,4,0),0)</f>
        <v>1</v>
      </c>
      <c r="D145" s="99">
        <f>IFERROR(IFERROR(VLOOKUP(A145,'STOK PESALAKAN'!C:H,6,0),VLOOKUP(A145,'KATEGORI PESALAKAN'!A:C,3,0)),0)</f>
        <v>2</v>
      </c>
      <c r="E145" s="8">
        <f>IFERROR(VLOOKUP(A145,'KATEGORI PESALAKAN'!A:D,4,0),0)</f>
        <v>0</v>
      </c>
      <c r="F145" s="99">
        <f>IFERROR(IFERROR(VLOOKUP(A145,'STOK CIKDITIRO'!C:H,6,0),VLOOKUP(A145,'KATEGORI CIKDITIRO'!A:C,3,0)),0)</f>
        <v>1</v>
      </c>
      <c r="G145" s="8">
        <f>IFERROR(VLOOKUP(A145,'KATEGORI CIKDITIRO'!A:D,4,0),0)</f>
        <v>1</v>
      </c>
      <c r="H145" s="99">
        <f>IFERROR(IFERROR(VLOOKUP(A145,'STOK TRAYEMAN'!C:H,6,0),VLOOKUP(A145,'KATEGORI TRAYEMAN'!A:C,3,0)),0)</f>
        <v>0</v>
      </c>
      <c r="I145" s="8">
        <f>IFERROR(VLOOKUP(A145,'KATEGORI TRAYEMAN'!A:D,4,0),0)</f>
        <v>0</v>
      </c>
      <c r="J145" s="8" t="str">
        <f>IFERROR(VLOOKUP(A145,'NOSTOK PACUL'!A:C,3,0),IFERROR(IF(VLOOKUP(A145,'STOK PACUL'!A:B,2,0)="NOSTOK","E",VLOOKUP(A145,'KATEGORI PACUL'!A:B,2,0)),"E"))</f>
        <v>D</v>
      </c>
      <c r="K145" s="8" t="str">
        <f>IFERROR(VLOOKUP(A145,'NOSTOK PESALAKAN'!A:C,3,0),IFERROR(IF(VLOOKUP(A145,'STOK PESALAKAN'!A:B,2,0)="NOSTOK","E",VLOOKUP(A145,'KATEGORI PESALAKAN'!A:B,2,0)),"E"))</f>
        <v>E</v>
      </c>
      <c r="L145" s="8" t="str">
        <f>IFERROR(VLOOKUP(A145,'NOSTOK CIKDITIRO'!A:C,3,0),IFERROR(IF(VLOOKUP(A145,'STOK CIKDITIRO'!A:B,2,0)="NOSTOK","E",VLOOKUP(A145,'KATEGORI CIKDITIRO'!A:B,2,0)),"E"))</f>
        <v>D</v>
      </c>
      <c r="M145" s="8" t="str">
        <f>IFERROR(VLOOKUP(A145,'NOSTOK TRAYEMAN'!A:C,3,0),IFERROR(IF(VLOOKUP(A145,'STOK TRAYEMAN'!A:B,2,0)="NOSTOK","E",VLOOKUP(A145,'KATEGORI TRAYEMAN'!A:B,2,0)),"E"))</f>
        <v>E</v>
      </c>
      <c r="N145" s="8" t="str">
        <f>IFERROR(VLOOKUP(A145,FR_HITUNG_MINMAX!A:B,2,0),0)</f>
        <v>SAKLAR KLAKSON S.SMASH ORI (PK)</v>
      </c>
      <c r="O145" s="8" t="str">
        <f>IFERROR(VLOOKUP(A145,FR_HITUNG_MINMAX!A:D,4,0),0)</f>
        <v>ORISIN</v>
      </c>
      <c r="P145" s="8">
        <f>IFERROR(VLOOKUP(A145,FR_HITUNG_MINMAX!A:G,7,0),1)</f>
        <v>1</v>
      </c>
      <c r="Q145" s="11" t="str">
        <f>IFERROR(VLOOKUP(A145,FR_HITUNG_MINMAX!A:J,10,0),1)</f>
        <v>1</v>
      </c>
      <c r="R145" s="8">
        <f>IFERROR(VLOOKUP(A145,FR_HITUNG_MINMAX!A:K,11,0),1)</f>
        <v>1</v>
      </c>
      <c r="S145" s="12">
        <f>IFERROR(VLOOKUP(A145,FR_HITUNG_MINMAX!A:F,6,0),0)</f>
        <v>24000</v>
      </c>
      <c r="T145" s="8">
        <f t="shared" si="105"/>
        <v>0</v>
      </c>
      <c r="U145" s="8">
        <f t="shared" si="80"/>
        <v>2</v>
      </c>
      <c r="V145" s="8">
        <f t="shared" si="81"/>
        <v>0</v>
      </c>
      <c r="W145" s="8">
        <f t="shared" si="106"/>
        <v>0</v>
      </c>
      <c r="X145" s="8">
        <f t="shared" si="107"/>
        <v>0</v>
      </c>
      <c r="Y145" s="16"/>
      <c r="Z145" s="15">
        <f t="shared" si="82"/>
        <v>0</v>
      </c>
      <c r="AA145" s="8">
        <f t="shared" si="108"/>
        <v>0</v>
      </c>
      <c r="AB145" s="16"/>
      <c r="AC145" s="15">
        <f t="shared" si="83"/>
        <v>0</v>
      </c>
      <c r="AD145" s="8">
        <f t="shared" si="84"/>
        <v>0</v>
      </c>
      <c r="AE145" s="16"/>
      <c r="AF145" s="15">
        <f t="shared" si="85"/>
        <v>0</v>
      </c>
      <c r="AG145" s="15">
        <f t="shared" si="109"/>
        <v>0</v>
      </c>
      <c r="AH145" s="16"/>
      <c r="AI145" s="15">
        <f t="shared" si="110"/>
        <v>0</v>
      </c>
      <c r="AJ145" s="8">
        <f t="shared" si="111"/>
        <v>0</v>
      </c>
      <c r="AK145" s="8">
        <f t="shared" si="86"/>
        <v>0</v>
      </c>
      <c r="AL145" s="8">
        <f t="shared" si="87"/>
        <v>0</v>
      </c>
      <c r="AM145" s="8">
        <f t="shared" si="112"/>
        <v>0</v>
      </c>
      <c r="AN145" s="8">
        <f t="shared" si="113"/>
        <v>0</v>
      </c>
      <c r="AO145" s="8">
        <f>IFERROR(VLOOKUP(A145,PERSAMAAN!B:D,3,0),AN145)</f>
        <v>0</v>
      </c>
      <c r="AP145" s="1"/>
      <c r="AQ145" s="8">
        <f t="shared" si="88"/>
        <v>0</v>
      </c>
      <c r="AR145" s="8" t="str">
        <f>IF(AQ145=0,"-",VLOOKUP(A145,FR_HITUNG_MINMAX!A:H,8,0))</f>
        <v>-</v>
      </c>
      <c r="AS145" s="1"/>
      <c r="AT145" s="8" t="str">
        <f t="shared" si="89"/>
        <v>-</v>
      </c>
      <c r="AU145" s="12">
        <f t="shared" si="90"/>
        <v>0</v>
      </c>
      <c r="AV145" s="12">
        <f t="shared" si="91"/>
        <v>0</v>
      </c>
      <c r="AW145" s="8">
        <f t="shared" si="114"/>
        <v>0</v>
      </c>
      <c r="AX145" s="1"/>
      <c r="AY145" s="8">
        <f t="shared" si="92"/>
        <v>0</v>
      </c>
      <c r="AZ145" s="8" t="str">
        <f>IF(AY145=0,"-",VLOOKUP(A145,FR_HITUNG_MINMAX!A:I,9,0))</f>
        <v>-</v>
      </c>
      <c r="BB145" s="8" t="str">
        <f t="shared" si="93"/>
        <v>-</v>
      </c>
      <c r="BC145" s="12">
        <f t="shared" si="94"/>
        <v>0</v>
      </c>
      <c r="BD145" s="12">
        <f t="shared" si="95"/>
        <v>0</v>
      </c>
      <c r="BE145" s="16"/>
      <c r="BF145" s="8">
        <f>SUMIF('REALISASI ORDER'!C:C,A145,'REALISASI ORDER'!E:E)</f>
        <v>0</v>
      </c>
      <c r="BG145" s="8">
        <f t="shared" si="115"/>
        <v>1</v>
      </c>
      <c r="BH145" s="8">
        <f t="shared" si="96"/>
        <v>2</v>
      </c>
      <c r="BI145" s="8">
        <f t="shared" si="97"/>
        <v>1</v>
      </c>
      <c r="BJ145" s="8">
        <f t="shared" si="116"/>
        <v>0</v>
      </c>
      <c r="BK145" s="33">
        <f t="shared" si="117"/>
        <v>1</v>
      </c>
      <c r="BL145" s="33">
        <f t="shared" si="98"/>
        <v>0</v>
      </c>
      <c r="BM145" s="33">
        <f t="shared" si="99"/>
        <v>0</v>
      </c>
      <c r="BN145" s="33">
        <f t="shared" si="118"/>
        <v>0</v>
      </c>
      <c r="BO145" s="8">
        <f t="shared" si="100"/>
        <v>0</v>
      </c>
      <c r="BP145" s="8">
        <f t="shared" si="101"/>
        <v>0</v>
      </c>
      <c r="BQ145" s="8">
        <f t="shared" si="102"/>
        <v>0</v>
      </c>
      <c r="BR145" s="8">
        <f>IFERROR(ROUNDDOWN(BF145*BN145/(BK145+BL145+BM145+BN),0),0)</f>
        <v>0</v>
      </c>
      <c r="BS145" s="8" t="str">
        <f t="shared" si="103"/>
        <v>37520B09G40N000</v>
      </c>
      <c r="BT145" s="8">
        <f>SUMIF(FR_HITUNG_MINMAX!A:A,ORDER!A145,FR_HITUNG_MINMAX!AS:AS)</f>
        <v>2</v>
      </c>
      <c r="BU145" s="8">
        <f t="shared" si="119"/>
        <v>0</v>
      </c>
      <c r="BV145" s="8" t="str">
        <f t="shared" si="104"/>
        <v>-</v>
      </c>
      <c r="BW145" s="8" t="str">
        <f>VLOOKUP(A145,'STOK PESALAKAN'!A:F,6,0)</f>
        <v/>
      </c>
    </row>
    <row r="146" spans="1:75" ht="15" customHeight="1">
      <c r="A146" s="41" t="s">
        <v>2165</v>
      </c>
      <c r="B146" s="99">
        <f>IFERROR(IFERROR(VLOOKUP(A146,'STOK PACUL'!C:H,6,0),VLOOKUP(A146,'KATEGORI PACUL'!A:C,3,0)),0)</f>
        <v>0</v>
      </c>
      <c r="C146" s="8">
        <f>IFERROR(VLOOKUP(A146,'KATEGORI PACUL'!A:D,4,0),0)</f>
        <v>0</v>
      </c>
      <c r="D146" s="99">
        <f>IFERROR(IFERROR(VLOOKUP(A146,'STOK PESALAKAN'!C:H,6,0),VLOOKUP(A146,'KATEGORI PESALAKAN'!A:C,3,0)),0)</f>
        <v>0</v>
      </c>
      <c r="E146" s="8">
        <f>IFERROR(VLOOKUP(A146,'KATEGORI PESALAKAN'!A:D,4,0),0)</f>
        <v>0</v>
      </c>
      <c r="F146" s="99">
        <f>IFERROR(IFERROR(VLOOKUP(A146,'STOK CIKDITIRO'!C:H,6,0),VLOOKUP(A146,'KATEGORI CIKDITIRO'!A:C,3,0)),0)</f>
        <v>0</v>
      </c>
      <c r="G146" s="8">
        <f>IFERROR(VLOOKUP(A146,'KATEGORI CIKDITIRO'!A:D,4,0),0)</f>
        <v>0</v>
      </c>
      <c r="H146" s="99">
        <f>IFERROR(IFERROR(VLOOKUP(A146,'STOK TRAYEMAN'!C:H,6,0),VLOOKUP(A146,'KATEGORI TRAYEMAN'!A:C,3,0)),0)</f>
        <v>0</v>
      </c>
      <c r="I146" s="8">
        <f>IFERROR(VLOOKUP(A146,'KATEGORI TRAYEMAN'!A:D,4,0),0)</f>
        <v>0</v>
      </c>
      <c r="J146" s="8" t="str">
        <f>IFERROR(VLOOKUP(A146,'NOSTOK PACUL'!A:C,3,0),IFERROR(IF(VLOOKUP(A146,'STOK PACUL'!A:B,2,0)="NOSTOK","E",VLOOKUP(A146,'KATEGORI PACUL'!A:B,2,0)),"E"))</f>
        <v>E</v>
      </c>
      <c r="K146" s="8" t="str">
        <f>IFERROR(VLOOKUP(A146,'NOSTOK PESALAKAN'!A:C,3,0),IFERROR(IF(VLOOKUP(A146,'STOK PESALAKAN'!A:B,2,0)="NOSTOK","E",VLOOKUP(A146,'KATEGORI PESALAKAN'!A:B,2,0)),"E"))</f>
        <v>E</v>
      </c>
      <c r="L146" s="8" t="str">
        <f>IFERROR(VLOOKUP(A146,'NOSTOK CIKDITIRO'!A:C,3,0),IFERROR(IF(VLOOKUP(A146,'STOK CIKDITIRO'!A:B,2,0)="NOSTOK","E",VLOOKUP(A146,'KATEGORI CIKDITIRO'!A:B,2,0)),"E"))</f>
        <v>E</v>
      </c>
      <c r="M146" s="8" t="str">
        <f>IFERROR(VLOOKUP(A146,'NOSTOK TRAYEMAN'!A:C,3,0),IFERROR(IF(VLOOKUP(A146,'STOK TRAYEMAN'!A:B,2,0)="NOSTOK","E",VLOOKUP(A146,'KATEGORI TRAYEMAN'!A:B,2,0)),"E"))</f>
        <v>E</v>
      </c>
      <c r="N146" s="8" t="str">
        <f>IFERROR(VLOOKUP(A146,FR_HITUNG_MINMAX!A:B,2,0),0)</f>
        <v>PELAMPUNG TANGKI BENSIN H.BEAT FI NON ESP ORI</v>
      </c>
      <c r="O146" s="8" t="str">
        <f>IFERROR(VLOOKUP(A146,FR_HITUNG_MINMAX!A:D,4,0),0)</f>
        <v>ORISIN</v>
      </c>
      <c r="P146" s="8">
        <f>IFERROR(VLOOKUP(A146,FR_HITUNG_MINMAX!A:G,7,0),1)</f>
        <v>1</v>
      </c>
      <c r="Q146" s="11" t="str">
        <f>IFERROR(VLOOKUP(A146,FR_HITUNG_MINMAX!A:J,10,0),1)</f>
        <v>1</v>
      </c>
      <c r="R146" s="8">
        <f>IFERROR(VLOOKUP(A146,FR_HITUNG_MINMAX!A:K,11,0),1)</f>
        <v>1</v>
      </c>
      <c r="S146" s="12">
        <f>IFERROR(VLOOKUP(A146,FR_HITUNG_MINMAX!A:F,6,0),0)</f>
        <v>87000</v>
      </c>
      <c r="T146" s="8">
        <f t="shared" si="105"/>
        <v>0</v>
      </c>
      <c r="U146" s="8">
        <f t="shared" si="80"/>
        <v>0</v>
      </c>
      <c r="V146" s="8">
        <f t="shared" si="81"/>
        <v>0</v>
      </c>
      <c r="W146" s="8">
        <f t="shared" si="106"/>
        <v>0</v>
      </c>
      <c r="X146" s="8">
        <f t="shared" si="107"/>
        <v>0</v>
      </c>
      <c r="Y146" s="16"/>
      <c r="Z146" s="15">
        <f t="shared" si="82"/>
        <v>0</v>
      </c>
      <c r="AA146" s="8">
        <f t="shared" si="108"/>
        <v>0</v>
      </c>
      <c r="AB146" s="16"/>
      <c r="AC146" s="15">
        <f t="shared" si="83"/>
        <v>0</v>
      </c>
      <c r="AD146" s="8">
        <f t="shared" si="84"/>
        <v>0</v>
      </c>
      <c r="AE146" s="16"/>
      <c r="AF146" s="15">
        <f t="shared" si="85"/>
        <v>0</v>
      </c>
      <c r="AG146" s="15">
        <f t="shared" si="109"/>
        <v>0</v>
      </c>
      <c r="AH146" s="16"/>
      <c r="AI146" s="15">
        <f t="shared" si="110"/>
        <v>0</v>
      </c>
      <c r="AJ146" s="8">
        <f t="shared" si="111"/>
        <v>0</v>
      </c>
      <c r="AK146" s="8">
        <f t="shared" si="86"/>
        <v>0</v>
      </c>
      <c r="AL146" s="8">
        <f t="shared" si="87"/>
        <v>0</v>
      </c>
      <c r="AM146" s="8">
        <f t="shared" si="112"/>
        <v>0</v>
      </c>
      <c r="AN146" s="8">
        <f t="shared" si="113"/>
        <v>0</v>
      </c>
      <c r="AO146" s="8">
        <f>IFERROR(VLOOKUP(A146,PERSAMAAN!B:D,3,0),AN146)</f>
        <v>0</v>
      </c>
      <c r="AP146" s="1"/>
      <c r="AQ146" s="8">
        <f t="shared" si="88"/>
        <v>0</v>
      </c>
      <c r="AR146" s="8" t="str">
        <f>IF(AQ146=0,"-",VLOOKUP(A146,FR_HITUNG_MINMAX!A:H,8,0))</f>
        <v>-</v>
      </c>
      <c r="AS146" s="1"/>
      <c r="AT146" s="8" t="str">
        <f t="shared" si="89"/>
        <v>-</v>
      </c>
      <c r="AU146" s="12">
        <f t="shared" si="90"/>
        <v>0</v>
      </c>
      <c r="AV146" s="12">
        <f t="shared" si="91"/>
        <v>0</v>
      </c>
      <c r="AW146" s="8">
        <f t="shared" si="114"/>
        <v>0</v>
      </c>
      <c r="AX146" s="1"/>
      <c r="AY146" s="8">
        <f t="shared" si="92"/>
        <v>0</v>
      </c>
      <c r="AZ146" s="8" t="str">
        <f>IF(AY146=0,"-",VLOOKUP(A146,FR_HITUNG_MINMAX!A:I,9,0))</f>
        <v>-</v>
      </c>
      <c r="BB146" s="8" t="str">
        <f t="shared" si="93"/>
        <v>-</v>
      </c>
      <c r="BC146" s="12">
        <f t="shared" si="94"/>
        <v>0</v>
      </c>
      <c r="BD146" s="12">
        <f t="shared" si="95"/>
        <v>0</v>
      </c>
      <c r="BE146" s="16"/>
      <c r="BF146" s="8">
        <f>SUMIF('REALISASI ORDER'!C:C,A146,'REALISASI ORDER'!E:E)</f>
        <v>0</v>
      </c>
      <c r="BG146" s="8">
        <f t="shared" si="115"/>
        <v>0</v>
      </c>
      <c r="BH146" s="8">
        <f t="shared" si="96"/>
        <v>0</v>
      </c>
      <c r="BI146" s="8">
        <f t="shared" si="97"/>
        <v>0</v>
      </c>
      <c r="BJ146" s="8">
        <f t="shared" si="116"/>
        <v>0</v>
      </c>
      <c r="BK146" s="33">
        <f t="shared" si="117"/>
        <v>0</v>
      </c>
      <c r="BL146" s="33">
        <f t="shared" si="98"/>
        <v>0</v>
      </c>
      <c r="BM146" s="33">
        <f t="shared" si="99"/>
        <v>0</v>
      </c>
      <c r="BN146" s="33">
        <f t="shared" si="118"/>
        <v>0</v>
      </c>
      <c r="BO146" s="8">
        <f t="shared" si="100"/>
        <v>0</v>
      </c>
      <c r="BP146" s="8">
        <f t="shared" si="101"/>
        <v>0</v>
      </c>
      <c r="BQ146" s="8">
        <f t="shared" si="102"/>
        <v>0</v>
      </c>
      <c r="BR146" s="8">
        <f>IFERROR(ROUNDDOWN(BF146*BN146/(BK146+BL146+BM146+BN),0),0)</f>
        <v>0</v>
      </c>
      <c r="BS146" s="8" t="str">
        <f t="shared" si="103"/>
        <v>37800-K16-901</v>
      </c>
      <c r="BT146" s="8">
        <f>SUMIF(FR_HITUNG_MINMAX!A:A,ORDER!A146,FR_HITUNG_MINMAX!AS:AS)</f>
        <v>0</v>
      </c>
      <c r="BU146" s="8">
        <f t="shared" si="119"/>
        <v>0</v>
      </c>
      <c r="BV146" s="8" t="str">
        <f t="shared" si="104"/>
        <v>-</v>
      </c>
      <c r="BW146" s="8" t="str">
        <f>VLOOKUP(A146,'STOK PESALAKAN'!A:F,6,0)</f>
        <v/>
      </c>
    </row>
    <row r="147" spans="1:75" ht="15" customHeight="1">
      <c r="A147" s="41" t="s">
        <v>1430</v>
      </c>
      <c r="B147" s="99">
        <f>IFERROR(IFERROR(VLOOKUP(A147,'STOK PACUL'!C:H,6,0),VLOOKUP(A147,'KATEGORI PACUL'!A:C,3,0)),0)</f>
        <v>0</v>
      </c>
      <c r="C147" s="8">
        <f>IFERROR(VLOOKUP(A147,'KATEGORI PACUL'!A:D,4,0),0)</f>
        <v>1</v>
      </c>
      <c r="D147" s="99">
        <f>IFERROR(IFERROR(VLOOKUP(A147,'STOK PESALAKAN'!C:H,6,0),VLOOKUP(A147,'KATEGORI PESALAKAN'!A:C,3,0)),0)</f>
        <v>0</v>
      </c>
      <c r="E147" s="8">
        <f>IFERROR(VLOOKUP(A147,'KATEGORI PESALAKAN'!A:D,4,0),0)</f>
        <v>0</v>
      </c>
      <c r="F147" s="99">
        <f>IFERROR(IFERROR(VLOOKUP(A147,'STOK CIKDITIRO'!C:H,6,0),VLOOKUP(A147,'KATEGORI CIKDITIRO'!A:C,3,0)),0)</f>
        <v>0</v>
      </c>
      <c r="G147" s="8">
        <f>IFERROR(VLOOKUP(A147,'KATEGORI CIKDITIRO'!A:D,4,0),0)</f>
        <v>0</v>
      </c>
      <c r="H147" s="99">
        <f>IFERROR(IFERROR(VLOOKUP(A147,'STOK TRAYEMAN'!C:H,6,0),VLOOKUP(A147,'KATEGORI TRAYEMAN'!A:C,3,0)),0)</f>
        <v>0</v>
      </c>
      <c r="I147" s="8">
        <f>IFERROR(VLOOKUP(A147,'KATEGORI TRAYEMAN'!A:D,4,0),0)</f>
        <v>0</v>
      </c>
      <c r="J147" s="8" t="str">
        <f>IFERROR(VLOOKUP(A147,'NOSTOK PACUL'!A:C,3,0),IFERROR(IF(VLOOKUP(A147,'STOK PACUL'!A:B,2,0)="NOSTOK","E",VLOOKUP(A147,'KATEGORI PACUL'!A:B,2,0)),"E"))</f>
        <v>D</v>
      </c>
      <c r="K147" s="8" t="str">
        <f>IFERROR(VLOOKUP(A147,'NOSTOK PESALAKAN'!A:C,3,0),IFERROR(IF(VLOOKUP(A147,'STOK PESALAKAN'!A:B,2,0)="NOSTOK","E",VLOOKUP(A147,'KATEGORI PESALAKAN'!A:B,2,0)),"E"))</f>
        <v>E</v>
      </c>
      <c r="L147" s="8" t="str">
        <f>IFERROR(VLOOKUP(A147,'NOSTOK CIKDITIRO'!A:C,3,0),IFERROR(IF(VLOOKUP(A147,'STOK CIKDITIRO'!A:B,2,0)="NOSTOK","E",VLOOKUP(A147,'KATEGORI CIKDITIRO'!A:B,2,0)),"E"))</f>
        <v>E</v>
      </c>
      <c r="M147" s="8" t="str">
        <f>IFERROR(VLOOKUP(A147,'NOSTOK TRAYEMAN'!A:C,3,0),IFERROR(IF(VLOOKUP(A147,'STOK TRAYEMAN'!A:B,2,0)="NOSTOK","E",VLOOKUP(A147,'KATEGORI TRAYEMAN'!A:B,2,0)),"E"))</f>
        <v>E</v>
      </c>
      <c r="N147" s="8" t="str">
        <f>IFERROR(VLOOKUP(A147,FR_HITUNG_MINMAX!A:B,2,0),0)</f>
        <v>PELAMPUNG TANGKI VARIO CARBU</v>
      </c>
      <c r="O147" s="8" t="str">
        <f>IFERROR(VLOOKUP(A147,FR_HITUNG_MINMAX!A:D,4,0),0)</f>
        <v>ORISIN</v>
      </c>
      <c r="P147" s="8">
        <f>IFERROR(VLOOKUP(A147,FR_HITUNG_MINMAX!A:G,7,0),1)</f>
        <v>1</v>
      </c>
      <c r="Q147" s="11">
        <f>IFERROR(VLOOKUP(A147,FR_HITUNG_MINMAX!A:J,10,0),1)</f>
        <v>1</v>
      </c>
      <c r="R147" s="8">
        <f>IFERROR(VLOOKUP(A147,FR_HITUNG_MINMAX!A:K,11,0),1)</f>
        <v>1</v>
      </c>
      <c r="S147" s="12">
        <f>IFERROR(VLOOKUP(A147,FR_HITUNG_MINMAX!A:F,6,0),0)</f>
        <v>63000</v>
      </c>
      <c r="T147" s="8">
        <f t="shared" si="105"/>
        <v>-1</v>
      </c>
      <c r="U147" s="8">
        <f t="shared" si="80"/>
        <v>0</v>
      </c>
      <c r="V147" s="8">
        <f t="shared" si="81"/>
        <v>0</v>
      </c>
      <c r="W147" s="8">
        <f t="shared" si="106"/>
        <v>0</v>
      </c>
      <c r="X147" s="8">
        <f t="shared" si="107"/>
        <v>0</v>
      </c>
      <c r="Y147" s="16"/>
      <c r="Z147" s="15">
        <f t="shared" si="82"/>
        <v>0</v>
      </c>
      <c r="AA147" s="8">
        <f t="shared" si="108"/>
        <v>0</v>
      </c>
      <c r="AB147" s="16"/>
      <c r="AC147" s="15">
        <f t="shared" si="83"/>
        <v>0</v>
      </c>
      <c r="AD147" s="8">
        <f t="shared" si="84"/>
        <v>0</v>
      </c>
      <c r="AE147" s="16"/>
      <c r="AF147" s="15">
        <f t="shared" si="85"/>
        <v>0</v>
      </c>
      <c r="AG147" s="15">
        <f t="shared" si="109"/>
        <v>0</v>
      </c>
      <c r="AH147" s="16"/>
      <c r="AI147" s="15">
        <f t="shared" si="110"/>
        <v>0</v>
      </c>
      <c r="AJ147" s="8">
        <f t="shared" si="111"/>
        <v>1</v>
      </c>
      <c r="AK147" s="8">
        <f t="shared" si="86"/>
        <v>0</v>
      </c>
      <c r="AL147" s="8">
        <f t="shared" si="87"/>
        <v>0</v>
      </c>
      <c r="AM147" s="8">
        <f t="shared" si="112"/>
        <v>0</v>
      </c>
      <c r="AN147" s="8">
        <f t="shared" si="113"/>
        <v>1</v>
      </c>
      <c r="AO147" s="8">
        <f>IFERROR(VLOOKUP(A147,PERSAMAAN!B:D,3,0),AN147)</f>
        <v>1</v>
      </c>
      <c r="AP147" s="1">
        <v>0</v>
      </c>
      <c r="AQ147" s="8">
        <f t="shared" si="88"/>
        <v>0</v>
      </c>
      <c r="AR147" s="8" t="str">
        <f>IF(AQ147=0,"-",VLOOKUP(A147,FR_HITUNG_MINMAX!A:H,8,0))</f>
        <v>-</v>
      </c>
      <c r="AS147" s="1"/>
      <c r="AT147" s="8" t="str">
        <f t="shared" si="89"/>
        <v>-</v>
      </c>
      <c r="AU147" s="12">
        <f t="shared" si="90"/>
        <v>0</v>
      </c>
      <c r="AV147" s="12">
        <f t="shared" si="91"/>
        <v>0</v>
      </c>
      <c r="AW147" s="8">
        <f t="shared" si="114"/>
        <v>1</v>
      </c>
      <c r="AX147" s="1"/>
      <c r="AY147" s="8">
        <f t="shared" si="92"/>
        <v>1</v>
      </c>
      <c r="AZ147" s="8" t="str">
        <f>IF(AY147=0,"-",VLOOKUP(A147,FR_HITUNG_MINMAX!A:I,9,0))</f>
        <v>NSA</v>
      </c>
      <c r="BB147" s="8" t="str">
        <f t="shared" si="93"/>
        <v>NSA</v>
      </c>
      <c r="BC147" s="12">
        <f t="shared" si="94"/>
        <v>63000</v>
      </c>
      <c r="BD147" s="12">
        <f t="shared" si="95"/>
        <v>57564082.685275108</v>
      </c>
      <c r="BE147" s="16"/>
      <c r="BF147" s="8">
        <f>SUMIF('REALISASI ORDER'!C:C,A147,'REALISASI ORDER'!E:E)</f>
        <v>0</v>
      </c>
      <c r="BG147" s="8">
        <f t="shared" si="115"/>
        <v>0</v>
      </c>
      <c r="BH147" s="8">
        <f t="shared" si="96"/>
        <v>0</v>
      </c>
      <c r="BI147" s="8">
        <f t="shared" si="97"/>
        <v>0</v>
      </c>
      <c r="BJ147" s="8">
        <f t="shared" si="116"/>
        <v>0</v>
      </c>
      <c r="BK147" s="33">
        <f t="shared" si="117"/>
        <v>0</v>
      </c>
      <c r="BL147" s="33">
        <f t="shared" si="98"/>
        <v>0</v>
      </c>
      <c r="BM147" s="33">
        <f t="shared" si="99"/>
        <v>0</v>
      </c>
      <c r="BN147" s="33">
        <f t="shared" si="118"/>
        <v>0</v>
      </c>
      <c r="BO147" s="8">
        <f t="shared" si="100"/>
        <v>0</v>
      </c>
      <c r="BP147" s="8">
        <f t="shared" si="101"/>
        <v>0</v>
      </c>
      <c r="BQ147" s="8">
        <f t="shared" si="102"/>
        <v>0</v>
      </c>
      <c r="BR147" s="8">
        <f>IFERROR(ROUNDDOWN(BF147*BN147/(BK147+BL147+BM147+BN),0),0)</f>
        <v>0</v>
      </c>
      <c r="BS147" s="8" t="str">
        <f t="shared" si="103"/>
        <v>37800-KVB-931</v>
      </c>
      <c r="BT147" s="8">
        <f>SUMIF(FR_HITUNG_MINMAX!A:A,ORDER!A147,FR_HITUNG_MINMAX!AS:AS)</f>
        <v>1</v>
      </c>
      <c r="BU147" s="8">
        <f t="shared" si="119"/>
        <v>0</v>
      </c>
      <c r="BV147" s="8" t="str">
        <f t="shared" si="104"/>
        <v>-</v>
      </c>
      <c r="BW147" s="8" t="str">
        <f>VLOOKUP(A147,'STOK PESALAKAN'!A:F,6,0)</f>
        <v/>
      </c>
    </row>
    <row r="148" spans="1:75" ht="15" customHeight="1">
      <c r="A148" s="41" t="s">
        <v>278</v>
      </c>
      <c r="B148" s="99">
        <f>IFERROR(IFERROR(VLOOKUP(A148,'STOK PACUL'!C:H,6,0),VLOOKUP(A148,'KATEGORI PACUL'!A:C,3,0)),0)</f>
        <v>5</v>
      </c>
      <c r="C148" s="8">
        <f>IFERROR(VLOOKUP(A148,'KATEGORI PACUL'!A:D,4,0),0)</f>
        <v>5</v>
      </c>
      <c r="D148" s="99">
        <f>IFERROR(IFERROR(VLOOKUP(A148,'STOK PESALAKAN'!C:H,6,0),VLOOKUP(A148,'KATEGORI PESALAKAN'!A:C,3,0)),0)</f>
        <v>7</v>
      </c>
      <c r="E148" s="8">
        <f>IFERROR(VLOOKUP(A148,'KATEGORI PESALAKAN'!A:D,4,0),0)</f>
        <v>3</v>
      </c>
      <c r="F148" s="99">
        <f>IFERROR(IFERROR(VLOOKUP(A148,'STOK CIKDITIRO'!C:H,6,0),VLOOKUP(A148,'KATEGORI CIKDITIRO'!A:C,3,0)),0)</f>
        <v>2</v>
      </c>
      <c r="G148" s="8">
        <f>IFERROR(VLOOKUP(A148,'KATEGORI CIKDITIRO'!A:D,4,0),0)</f>
        <v>2</v>
      </c>
      <c r="H148" s="99">
        <f>IFERROR(IFERROR(VLOOKUP(A148,'STOK TRAYEMAN'!C:H,6,0),VLOOKUP(A148,'KATEGORI TRAYEMAN'!A:C,3,0)),0)</f>
        <v>1</v>
      </c>
      <c r="I148" s="8">
        <f>IFERROR(VLOOKUP(A148,'KATEGORI TRAYEMAN'!A:D,4,0),0)</f>
        <v>0</v>
      </c>
      <c r="J148" s="8" t="str">
        <f>IFERROR(VLOOKUP(A148,'NOSTOK PACUL'!A:C,3,0),IFERROR(IF(VLOOKUP(A148,'STOK PACUL'!A:B,2,0)="NOSTOK","E",VLOOKUP(A148,'KATEGORI PACUL'!A:B,2,0)),"E"))</f>
        <v>B</v>
      </c>
      <c r="K148" s="8" t="str">
        <f>IFERROR(VLOOKUP(A148,'NOSTOK PESALAKAN'!A:C,3,0),IFERROR(IF(VLOOKUP(A148,'STOK PESALAKAN'!A:B,2,0)="NOSTOK","E",VLOOKUP(A148,'KATEGORI PESALAKAN'!A:B,2,0)),"E"))</f>
        <v>B</v>
      </c>
      <c r="L148" s="8" t="str">
        <f>IFERROR(VLOOKUP(A148,'NOSTOK CIKDITIRO'!A:C,3,0),IFERROR(IF(VLOOKUP(A148,'STOK CIKDITIRO'!A:B,2,0)="NOSTOK","E",VLOOKUP(A148,'KATEGORI CIKDITIRO'!A:B,2,0)),"E"))</f>
        <v>C</v>
      </c>
      <c r="M148" s="8" t="str">
        <f>IFERROR(VLOOKUP(A148,'NOSTOK TRAYEMAN'!A:C,3,0),IFERROR(IF(VLOOKUP(A148,'STOK TRAYEMAN'!A:B,2,0)="NOSTOK","E",VLOOKUP(A148,'KATEGORI TRAYEMAN'!A:B,2,0)),"E"))</f>
        <v>E</v>
      </c>
      <c r="N148" s="8" t="str">
        <f>IFERROR(VLOOKUP(A148,FR_HITUNG_MINMAX!A:B,2,0),0)</f>
        <v>KLAKSON H.VARIO ORI (PB)</v>
      </c>
      <c r="O148" s="8" t="str">
        <f>IFERROR(VLOOKUP(A148,FR_HITUNG_MINMAX!A:D,4,0),0)</f>
        <v>ORISIN</v>
      </c>
      <c r="P148" s="8">
        <f>IFERROR(VLOOKUP(A148,FR_HITUNG_MINMAX!A:G,7,0),1)</f>
        <v>1</v>
      </c>
      <c r="Q148" s="11" t="str">
        <f>IFERROR(VLOOKUP(A148,FR_HITUNG_MINMAX!A:J,10,0),1)</f>
        <v>1</v>
      </c>
      <c r="R148" s="8">
        <f>IFERROR(VLOOKUP(A148,FR_HITUNG_MINMAX!A:K,11,0),1)</f>
        <v>1</v>
      </c>
      <c r="S148" s="12">
        <f>IFERROR(VLOOKUP(A148,FR_HITUNG_MINMAX!A:F,6,0),0)</f>
        <v>55250</v>
      </c>
      <c r="T148" s="8">
        <f t="shared" si="105"/>
        <v>0</v>
      </c>
      <c r="U148" s="8">
        <f t="shared" si="80"/>
        <v>4</v>
      </c>
      <c r="V148" s="8">
        <f t="shared" si="81"/>
        <v>0</v>
      </c>
      <c r="W148" s="8">
        <f t="shared" si="106"/>
        <v>1</v>
      </c>
      <c r="X148" s="8">
        <f t="shared" si="107"/>
        <v>0</v>
      </c>
      <c r="Y148" s="16"/>
      <c r="Z148" s="15">
        <f t="shared" si="82"/>
        <v>0</v>
      </c>
      <c r="AA148" s="8">
        <f t="shared" si="108"/>
        <v>0</v>
      </c>
      <c r="AB148" s="16"/>
      <c r="AC148" s="15">
        <f t="shared" si="83"/>
        <v>0</v>
      </c>
      <c r="AD148" s="8">
        <f t="shared" si="84"/>
        <v>0</v>
      </c>
      <c r="AE148" s="16"/>
      <c r="AF148" s="15">
        <f t="shared" si="85"/>
        <v>0</v>
      </c>
      <c r="AG148" s="15">
        <f t="shared" si="109"/>
        <v>0</v>
      </c>
      <c r="AH148" s="16"/>
      <c r="AI148" s="15">
        <f t="shared" si="110"/>
        <v>0</v>
      </c>
      <c r="AJ148" s="8">
        <f t="shared" si="111"/>
        <v>0</v>
      </c>
      <c r="AK148" s="8">
        <f t="shared" si="86"/>
        <v>0</v>
      </c>
      <c r="AL148" s="8">
        <f t="shared" si="87"/>
        <v>0</v>
      </c>
      <c r="AM148" s="8">
        <f t="shared" si="112"/>
        <v>0</v>
      </c>
      <c r="AN148" s="8">
        <f t="shared" si="113"/>
        <v>0</v>
      </c>
      <c r="AO148" s="8">
        <f>IFERROR(VLOOKUP(A148,PERSAMAAN!B:D,3,0),AN148)</f>
        <v>0</v>
      </c>
      <c r="AP148" s="1"/>
      <c r="AQ148" s="8">
        <f t="shared" si="88"/>
        <v>0</v>
      </c>
      <c r="AR148" s="8" t="str">
        <f>IF(AQ148=0,"-",VLOOKUP(A148,FR_HITUNG_MINMAX!A:H,8,0))</f>
        <v>-</v>
      </c>
      <c r="AS148" s="1"/>
      <c r="AT148" s="8" t="str">
        <f t="shared" si="89"/>
        <v>-</v>
      </c>
      <c r="AU148" s="12">
        <f t="shared" si="90"/>
        <v>0</v>
      </c>
      <c r="AV148" s="12">
        <f t="shared" si="91"/>
        <v>0</v>
      </c>
      <c r="AW148" s="8">
        <f t="shared" si="114"/>
        <v>0</v>
      </c>
      <c r="AX148" s="1"/>
      <c r="AY148" s="8">
        <f t="shared" si="92"/>
        <v>0</v>
      </c>
      <c r="AZ148" s="8" t="str">
        <f>IF(AY148=0,"-",VLOOKUP(A148,FR_HITUNG_MINMAX!A:I,9,0))</f>
        <v>-</v>
      </c>
      <c r="BB148" s="8" t="str">
        <f t="shared" si="93"/>
        <v>-</v>
      </c>
      <c r="BC148" s="12">
        <f t="shared" si="94"/>
        <v>0</v>
      </c>
      <c r="BD148" s="12">
        <f t="shared" si="95"/>
        <v>0</v>
      </c>
      <c r="BE148" s="16"/>
      <c r="BF148" s="8">
        <f>SUMIF('REALISASI ORDER'!C:C,A148,'REALISASI ORDER'!E:E)</f>
        <v>0</v>
      </c>
      <c r="BG148" s="8">
        <f t="shared" si="115"/>
        <v>5</v>
      </c>
      <c r="BH148" s="8">
        <f t="shared" si="96"/>
        <v>7</v>
      </c>
      <c r="BI148" s="8">
        <f t="shared" si="97"/>
        <v>2</v>
      </c>
      <c r="BJ148" s="8">
        <f t="shared" si="116"/>
        <v>1</v>
      </c>
      <c r="BK148" s="33">
        <f t="shared" si="117"/>
        <v>5</v>
      </c>
      <c r="BL148" s="33">
        <f t="shared" si="98"/>
        <v>0</v>
      </c>
      <c r="BM148" s="33">
        <f t="shared" si="99"/>
        <v>0</v>
      </c>
      <c r="BN148" s="33">
        <f t="shared" si="118"/>
        <v>0</v>
      </c>
      <c r="BO148" s="8">
        <f t="shared" si="100"/>
        <v>0</v>
      </c>
      <c r="BP148" s="8">
        <f t="shared" si="101"/>
        <v>0</v>
      </c>
      <c r="BQ148" s="8">
        <f t="shared" si="102"/>
        <v>0</v>
      </c>
      <c r="BR148" s="8">
        <f>IFERROR(ROUNDDOWN(BF148*BN148/(BK148+BL148+BM148+BN),0),0)</f>
        <v>0</v>
      </c>
      <c r="BS148" s="8" t="str">
        <f t="shared" si="103"/>
        <v>38110-KZR-601</v>
      </c>
      <c r="BT148" s="8">
        <f>SUMIF(FR_HITUNG_MINMAX!A:A,ORDER!A148,FR_HITUNG_MINMAX!AS:AS)</f>
        <v>4</v>
      </c>
      <c r="BU148" s="8">
        <f t="shared" si="119"/>
        <v>0</v>
      </c>
      <c r="BV148" s="8" t="str">
        <f t="shared" si="104"/>
        <v>-</v>
      </c>
      <c r="BW148" s="8" t="str">
        <f>VLOOKUP(A148,'STOK PESALAKAN'!A:F,6,0)</f>
        <v>38110-KZR-601</v>
      </c>
    </row>
    <row r="149" spans="1:75" ht="15" customHeight="1">
      <c r="A149" s="41" t="s">
        <v>280</v>
      </c>
      <c r="B149" s="99">
        <f>IFERROR(IFERROR(VLOOKUP(A149,'STOK PACUL'!C:H,6,0),VLOOKUP(A149,'KATEGORI PACUL'!A:C,3,0)),0)</f>
        <v>2</v>
      </c>
      <c r="C149" s="8">
        <f>IFERROR(VLOOKUP(A149,'KATEGORI PACUL'!A:D,4,0),0)</f>
        <v>2</v>
      </c>
      <c r="D149" s="99">
        <f>IFERROR(IFERROR(VLOOKUP(A149,'STOK PESALAKAN'!C:H,6,0),VLOOKUP(A149,'KATEGORI PESALAKAN'!A:C,3,0)),0)</f>
        <v>1</v>
      </c>
      <c r="E149" s="8">
        <f>IFERROR(VLOOKUP(A149,'KATEGORI PESALAKAN'!A:D,4,0),0)</f>
        <v>2</v>
      </c>
      <c r="F149" s="99">
        <f>IFERROR(IFERROR(VLOOKUP(A149,'STOK CIKDITIRO'!C:H,6,0),VLOOKUP(A149,'KATEGORI CIKDITIRO'!A:C,3,0)),0)</f>
        <v>1</v>
      </c>
      <c r="G149" s="8">
        <f>IFERROR(VLOOKUP(A149,'KATEGORI CIKDITIRO'!A:D,4,0),0)</f>
        <v>1</v>
      </c>
      <c r="H149" s="99">
        <f>IFERROR(IFERROR(VLOOKUP(A149,'STOK TRAYEMAN'!C:H,6,0),VLOOKUP(A149,'KATEGORI TRAYEMAN'!A:C,3,0)),0)</f>
        <v>1</v>
      </c>
      <c r="I149" s="8">
        <f>IFERROR(VLOOKUP(A149,'KATEGORI TRAYEMAN'!A:D,4,0),0)</f>
        <v>0</v>
      </c>
      <c r="J149" s="8" t="str">
        <f>IFERROR(VLOOKUP(A149,'NOSTOK PACUL'!A:C,3,0),IFERROR(IF(VLOOKUP(A149,'STOK PACUL'!A:B,2,0)="NOSTOK","E",VLOOKUP(A149,'KATEGORI PACUL'!A:B,2,0)),"E"))</f>
        <v>B</v>
      </c>
      <c r="K149" s="8" t="str">
        <f>IFERROR(VLOOKUP(A149,'NOSTOK PESALAKAN'!A:C,3,0),IFERROR(IF(VLOOKUP(A149,'STOK PESALAKAN'!A:B,2,0)="NOSTOK","E",VLOOKUP(A149,'KATEGORI PESALAKAN'!A:B,2,0)),"E"))</f>
        <v>C</v>
      </c>
      <c r="L149" s="8" t="str">
        <f>IFERROR(VLOOKUP(A149,'NOSTOK CIKDITIRO'!A:C,3,0),IFERROR(IF(VLOOKUP(A149,'STOK CIKDITIRO'!A:B,2,0)="NOSTOK","E",VLOOKUP(A149,'KATEGORI CIKDITIRO'!A:B,2,0)),"E"))</f>
        <v>C</v>
      </c>
      <c r="M149" s="8" t="str">
        <f>IFERROR(VLOOKUP(A149,'NOSTOK TRAYEMAN'!A:C,3,0),IFERROR(IF(VLOOKUP(A149,'STOK TRAYEMAN'!A:B,2,0)="NOSTOK","E",VLOOKUP(A149,'KATEGORI TRAYEMAN'!A:B,2,0)),"E"))</f>
        <v>E</v>
      </c>
      <c r="N149" s="8" t="str">
        <f>IFERROR(VLOOKUP(A149,FR_HITUNG_MINMAX!A:B,2,0),0)</f>
        <v>RELAY STATER H.BEAT ORI</v>
      </c>
      <c r="O149" s="8" t="str">
        <f>IFERROR(VLOOKUP(A149,FR_HITUNG_MINMAX!A:D,4,0),0)</f>
        <v>ORISIN</v>
      </c>
      <c r="P149" s="8">
        <f>IFERROR(VLOOKUP(A149,FR_HITUNG_MINMAX!A:G,7,0),1)</f>
        <v>1</v>
      </c>
      <c r="Q149" s="11" t="str">
        <f>IFERROR(VLOOKUP(A149,FR_HITUNG_MINMAX!A:J,10,0),1)</f>
        <v>1</v>
      </c>
      <c r="R149" s="8">
        <f>IFERROR(VLOOKUP(A149,FR_HITUNG_MINMAX!A:K,11,0),1)</f>
        <v>1</v>
      </c>
      <c r="S149" s="12">
        <f>IFERROR(VLOOKUP(A149,FR_HITUNG_MINMAX!A:F,6,0),0)</f>
        <v>33000</v>
      </c>
      <c r="T149" s="8">
        <f t="shared" si="105"/>
        <v>0</v>
      </c>
      <c r="U149" s="8">
        <f t="shared" si="80"/>
        <v>-1</v>
      </c>
      <c r="V149" s="8">
        <f t="shared" si="81"/>
        <v>0</v>
      </c>
      <c r="W149" s="8">
        <f t="shared" si="106"/>
        <v>1</v>
      </c>
      <c r="X149" s="8">
        <f t="shared" si="107"/>
        <v>0</v>
      </c>
      <c r="Y149" s="16"/>
      <c r="Z149" s="15">
        <f t="shared" si="82"/>
        <v>0</v>
      </c>
      <c r="AA149" s="8">
        <f t="shared" si="108"/>
        <v>0</v>
      </c>
      <c r="AB149" s="16"/>
      <c r="AC149" s="15">
        <f t="shared" si="83"/>
        <v>0</v>
      </c>
      <c r="AD149" s="8">
        <f t="shared" si="84"/>
        <v>0</v>
      </c>
      <c r="AE149" s="16"/>
      <c r="AF149" s="15">
        <f t="shared" si="85"/>
        <v>0</v>
      </c>
      <c r="AG149" s="15">
        <f t="shared" si="109"/>
        <v>0</v>
      </c>
      <c r="AH149" s="16"/>
      <c r="AI149" s="15">
        <f t="shared" si="110"/>
        <v>0</v>
      </c>
      <c r="AJ149" s="8">
        <f t="shared" si="111"/>
        <v>0</v>
      </c>
      <c r="AK149" s="8">
        <f t="shared" si="86"/>
        <v>1</v>
      </c>
      <c r="AL149" s="8">
        <f t="shared" si="87"/>
        <v>0</v>
      </c>
      <c r="AM149" s="8">
        <f t="shared" si="112"/>
        <v>0</v>
      </c>
      <c r="AN149" s="8">
        <f t="shared" si="113"/>
        <v>1</v>
      </c>
      <c r="AO149" s="8">
        <f>IFERROR(VLOOKUP(A149,PERSAMAAN!B:D,3,0),AN149)</f>
        <v>1</v>
      </c>
      <c r="AP149" s="1">
        <v>2</v>
      </c>
      <c r="AQ149" s="8">
        <f t="shared" si="88"/>
        <v>2</v>
      </c>
      <c r="AR149" s="8" t="str">
        <f>IF(AQ149=0,"-",VLOOKUP(A149,FR_HITUNG_MINMAX!A:H,8,0))</f>
        <v>GSM</v>
      </c>
      <c r="AS149" s="1" t="s">
        <v>32</v>
      </c>
      <c r="AT149" s="8" t="str">
        <f t="shared" si="89"/>
        <v>HKJ</v>
      </c>
      <c r="AU149" s="12">
        <f t="shared" si="90"/>
        <v>66000</v>
      </c>
      <c r="AV149" s="12">
        <f t="shared" si="91"/>
        <v>7262685</v>
      </c>
      <c r="AW149" s="8">
        <f t="shared" si="114"/>
        <v>1</v>
      </c>
      <c r="AX149" s="1"/>
      <c r="AY149" s="8">
        <f t="shared" si="92"/>
        <v>1</v>
      </c>
      <c r="AZ149" s="8" t="str">
        <f>IF(AY149=0,"-",VLOOKUP(A149,FR_HITUNG_MINMAX!A:I,9,0))</f>
        <v>NSA</v>
      </c>
      <c r="BB149" s="8" t="str">
        <f t="shared" si="93"/>
        <v>NSA</v>
      </c>
      <c r="BC149" s="12">
        <f t="shared" si="94"/>
        <v>33000</v>
      </c>
      <c r="BD149" s="12">
        <f t="shared" si="95"/>
        <v>57564082.685275108</v>
      </c>
      <c r="BE149" s="16"/>
      <c r="BF149" s="8">
        <f>SUMIF('REALISASI ORDER'!C:C,A149,'REALISASI ORDER'!E:E)</f>
        <v>0</v>
      </c>
      <c r="BG149" s="8">
        <f t="shared" si="115"/>
        <v>2</v>
      </c>
      <c r="BH149" s="8">
        <f t="shared" si="96"/>
        <v>1</v>
      </c>
      <c r="BI149" s="8">
        <f t="shared" si="97"/>
        <v>1</v>
      </c>
      <c r="BJ149" s="8">
        <f t="shared" si="116"/>
        <v>1</v>
      </c>
      <c r="BK149" s="33">
        <f t="shared" si="117"/>
        <v>1</v>
      </c>
      <c r="BL149" s="33">
        <f t="shared" si="98"/>
        <v>1</v>
      </c>
      <c r="BM149" s="33">
        <f t="shared" si="99"/>
        <v>0</v>
      </c>
      <c r="BN149" s="33">
        <f t="shared" si="118"/>
        <v>0</v>
      </c>
      <c r="BO149" s="8">
        <f t="shared" si="100"/>
        <v>0</v>
      </c>
      <c r="BP149" s="8">
        <f t="shared" si="101"/>
        <v>0</v>
      </c>
      <c r="BQ149" s="8">
        <f t="shared" si="102"/>
        <v>0</v>
      </c>
      <c r="BR149" s="8">
        <f>IFERROR(ROUNDDOWN(BF149*BN149/(BK149+BL149+BM149+BN),0),0)</f>
        <v>0</v>
      </c>
      <c r="BS149" s="8" t="str">
        <f t="shared" si="103"/>
        <v>38501-KVZ-631</v>
      </c>
      <c r="BT149" s="8">
        <f>SUMIF(FR_HITUNG_MINMAX!A:A,ORDER!A149,FR_HITUNG_MINMAX!AS:AS)</f>
        <v>3</v>
      </c>
      <c r="BU149" s="8">
        <f t="shared" si="119"/>
        <v>0</v>
      </c>
      <c r="BV149" s="8" t="str">
        <f t="shared" si="104"/>
        <v>HKJ</v>
      </c>
      <c r="BW149" s="8" t="str">
        <f>VLOOKUP(A149,'STOK PESALAKAN'!A:F,6,0)</f>
        <v/>
      </c>
    </row>
    <row r="150" spans="1:75" ht="15" customHeight="1">
      <c r="A150" s="41" t="s">
        <v>281</v>
      </c>
      <c r="B150" s="99">
        <f>IFERROR(IFERROR(VLOOKUP(A150,'STOK PACUL'!C:H,6,0),VLOOKUP(A150,'KATEGORI PACUL'!A:C,3,0)),0)</f>
        <v>2</v>
      </c>
      <c r="C150" s="8">
        <f>IFERROR(VLOOKUP(A150,'KATEGORI PACUL'!A:D,4,0),0)</f>
        <v>1</v>
      </c>
      <c r="D150" s="99">
        <f>IFERROR(IFERROR(VLOOKUP(A150,'STOK PESALAKAN'!C:H,6,0),VLOOKUP(A150,'KATEGORI PESALAKAN'!A:C,3,0)),0)</f>
        <v>4</v>
      </c>
      <c r="E150" s="8">
        <f>IFERROR(VLOOKUP(A150,'KATEGORI PESALAKAN'!A:D,4,0),0)</f>
        <v>2</v>
      </c>
      <c r="F150" s="99">
        <f>IFERROR(IFERROR(VLOOKUP(A150,'STOK CIKDITIRO'!C:H,6,0),VLOOKUP(A150,'KATEGORI CIKDITIRO'!A:C,3,0)),0)</f>
        <v>2</v>
      </c>
      <c r="G150" s="8">
        <f>IFERROR(VLOOKUP(A150,'KATEGORI CIKDITIRO'!A:D,4,0),0)</f>
        <v>2</v>
      </c>
      <c r="H150" s="99">
        <f>IFERROR(IFERROR(VLOOKUP(A150,'STOK TRAYEMAN'!C:H,6,0),VLOOKUP(A150,'KATEGORI TRAYEMAN'!A:C,3,0)),0)</f>
        <v>0</v>
      </c>
      <c r="I150" s="8">
        <f>IFERROR(VLOOKUP(A150,'KATEGORI TRAYEMAN'!A:D,4,0),0)</f>
        <v>0</v>
      </c>
      <c r="J150" s="8" t="str">
        <f>IFERROR(VLOOKUP(A150,'NOSTOK PACUL'!A:C,3,0),IFERROR(IF(VLOOKUP(A150,'STOK PACUL'!A:B,2,0)="NOSTOK","E",VLOOKUP(A150,'KATEGORI PACUL'!A:B,2,0)),"E"))</f>
        <v>C</v>
      </c>
      <c r="K150" s="8" t="str">
        <f>IFERROR(VLOOKUP(A150,'NOSTOK PESALAKAN'!A:C,3,0),IFERROR(IF(VLOOKUP(A150,'STOK PESALAKAN'!A:B,2,0)="NOSTOK","E",VLOOKUP(A150,'KATEGORI PESALAKAN'!A:B,2,0)),"E"))</f>
        <v>C</v>
      </c>
      <c r="L150" s="8" t="str">
        <f>IFERROR(VLOOKUP(A150,'NOSTOK CIKDITIRO'!A:C,3,0),IFERROR(IF(VLOOKUP(A150,'STOK CIKDITIRO'!A:B,2,0)="NOSTOK","E",VLOOKUP(A150,'KATEGORI CIKDITIRO'!A:B,2,0)),"E"))</f>
        <v>C</v>
      </c>
      <c r="M150" s="8" t="str">
        <f>IFERROR(VLOOKUP(A150,'NOSTOK TRAYEMAN'!A:C,3,0),IFERROR(IF(VLOOKUP(A150,'STOK TRAYEMAN'!A:B,2,0)="NOSTOK","E",VLOOKUP(A150,'KATEGORI TRAYEMAN'!A:B,2,0)),"E"))</f>
        <v>E</v>
      </c>
      <c r="N150" s="8" t="str">
        <f>IFERROR(VLOOKUP(A150,FR_HITUNG_MINMAX!A:B,2,0),0)</f>
        <v>RELAY STATER H.BEAT FI ORI</v>
      </c>
      <c r="O150" s="8" t="str">
        <f>IFERROR(VLOOKUP(A150,FR_HITUNG_MINMAX!A:D,4,0),0)</f>
        <v>ORISIN</v>
      </c>
      <c r="P150" s="8">
        <f>IFERROR(VLOOKUP(A150,FR_HITUNG_MINMAX!A:G,7,0),1)</f>
        <v>1</v>
      </c>
      <c r="Q150" s="11">
        <f>IFERROR(VLOOKUP(A150,FR_HITUNG_MINMAX!A:J,10,0),1)</f>
        <v>1</v>
      </c>
      <c r="R150" s="8">
        <f>IFERROR(VLOOKUP(A150,FR_HITUNG_MINMAX!A:K,11,0),1)</f>
        <v>1</v>
      </c>
      <c r="S150" s="12">
        <f>IFERROR(VLOOKUP(A150,FR_HITUNG_MINMAX!A:F,6,0),0)</f>
        <v>55000</v>
      </c>
      <c r="T150" s="8">
        <f t="shared" si="105"/>
        <v>1</v>
      </c>
      <c r="U150" s="8">
        <f t="shared" si="80"/>
        <v>2</v>
      </c>
      <c r="V150" s="8">
        <f t="shared" si="81"/>
        <v>0</v>
      </c>
      <c r="W150" s="8">
        <f t="shared" si="106"/>
        <v>0</v>
      </c>
      <c r="X150" s="8">
        <f t="shared" si="107"/>
        <v>0</v>
      </c>
      <c r="Y150" s="16"/>
      <c r="Z150" s="15">
        <f t="shared" si="82"/>
        <v>0</v>
      </c>
      <c r="AA150" s="8">
        <f t="shared" si="108"/>
        <v>0</v>
      </c>
      <c r="AB150" s="16"/>
      <c r="AC150" s="15">
        <f t="shared" si="83"/>
        <v>0</v>
      </c>
      <c r="AD150" s="8">
        <f t="shared" si="84"/>
        <v>1</v>
      </c>
      <c r="AE150" s="16"/>
      <c r="AF150" s="15">
        <f t="shared" si="85"/>
        <v>0</v>
      </c>
      <c r="AG150" s="15">
        <f t="shared" si="109"/>
        <v>1</v>
      </c>
      <c r="AH150" s="16"/>
      <c r="AI150" s="15">
        <f t="shared" si="110"/>
        <v>0</v>
      </c>
      <c r="AJ150" s="8">
        <f t="shared" si="111"/>
        <v>0</v>
      </c>
      <c r="AK150" s="8">
        <f t="shared" si="86"/>
        <v>0</v>
      </c>
      <c r="AL150" s="8">
        <f t="shared" si="87"/>
        <v>0</v>
      </c>
      <c r="AM150" s="8">
        <f t="shared" si="112"/>
        <v>0</v>
      </c>
      <c r="AN150" s="8">
        <f t="shared" si="113"/>
        <v>0</v>
      </c>
      <c r="AO150" s="8">
        <f>IFERROR(VLOOKUP(A150,PERSAMAAN!B:D,3,0),AN150)</f>
        <v>0</v>
      </c>
      <c r="AP150" s="1"/>
      <c r="AQ150" s="8">
        <f t="shared" si="88"/>
        <v>0</v>
      </c>
      <c r="AR150" s="8" t="str">
        <f>IF(AQ150=0,"-",VLOOKUP(A150,FR_HITUNG_MINMAX!A:H,8,0))</f>
        <v>-</v>
      </c>
      <c r="AS150" s="1"/>
      <c r="AT150" s="8" t="str">
        <f t="shared" si="89"/>
        <v>-</v>
      </c>
      <c r="AU150" s="12">
        <f t="shared" si="90"/>
        <v>0</v>
      </c>
      <c r="AV150" s="12">
        <f t="shared" si="91"/>
        <v>0</v>
      </c>
      <c r="AW150" s="8">
        <f t="shared" si="114"/>
        <v>-1</v>
      </c>
      <c r="AX150" s="1"/>
      <c r="AY150" s="8">
        <f t="shared" si="92"/>
        <v>0</v>
      </c>
      <c r="AZ150" s="8" t="str">
        <f>IF(AY150=0,"-",VLOOKUP(A150,FR_HITUNG_MINMAX!A:I,9,0))</f>
        <v>-</v>
      </c>
      <c r="BB150" s="8" t="str">
        <f t="shared" si="93"/>
        <v>-</v>
      </c>
      <c r="BC150" s="12">
        <f t="shared" si="94"/>
        <v>0</v>
      </c>
      <c r="BD150" s="12">
        <f t="shared" si="95"/>
        <v>0</v>
      </c>
      <c r="BE150" s="16"/>
      <c r="BF150" s="8">
        <f>SUMIF('REALISASI ORDER'!C:C,A150,'REALISASI ORDER'!E:E)</f>
        <v>0</v>
      </c>
      <c r="BG150" s="8">
        <f t="shared" si="115"/>
        <v>2</v>
      </c>
      <c r="BH150" s="8">
        <f t="shared" si="96"/>
        <v>4</v>
      </c>
      <c r="BI150" s="8">
        <f t="shared" si="97"/>
        <v>2</v>
      </c>
      <c r="BJ150" s="8">
        <f t="shared" si="116"/>
        <v>0</v>
      </c>
      <c r="BK150" s="33">
        <f t="shared" si="117"/>
        <v>1</v>
      </c>
      <c r="BL150" s="33">
        <f t="shared" si="98"/>
        <v>0</v>
      </c>
      <c r="BM150" s="33">
        <f t="shared" si="99"/>
        <v>0</v>
      </c>
      <c r="BN150" s="33">
        <f t="shared" si="118"/>
        <v>0</v>
      </c>
      <c r="BO150" s="8">
        <f t="shared" si="100"/>
        <v>0</v>
      </c>
      <c r="BP150" s="8">
        <f t="shared" si="101"/>
        <v>0</v>
      </c>
      <c r="BQ150" s="8">
        <f t="shared" si="102"/>
        <v>0</v>
      </c>
      <c r="BR150" s="8">
        <f>IFERROR(ROUNDDOWN(BF150*BN150/(BK150+BL150+BM150+BN),0),0)</f>
        <v>0</v>
      </c>
      <c r="BS150" s="8" t="str">
        <f t="shared" si="103"/>
        <v>38502-GGZ-J01</v>
      </c>
      <c r="BT150" s="8">
        <f>SUMIF(FR_HITUNG_MINMAX!A:A,ORDER!A150,FR_HITUNG_MINMAX!AS:AS)</f>
        <v>3</v>
      </c>
      <c r="BU150" s="8">
        <f t="shared" si="119"/>
        <v>0</v>
      </c>
      <c r="BV150" s="8" t="str">
        <f t="shared" si="104"/>
        <v>-</v>
      </c>
      <c r="BW150" s="8" t="str">
        <f>VLOOKUP(A150,'STOK PESALAKAN'!A:F,6,0)</f>
        <v/>
      </c>
    </row>
    <row r="151" spans="1:75" ht="15" customHeight="1">
      <c r="A151" s="41" t="s">
        <v>282</v>
      </c>
      <c r="B151" s="99">
        <f>IFERROR(IFERROR(VLOOKUP(A151,'STOK PACUL'!C:H,6,0),VLOOKUP(A151,'KATEGORI PACUL'!A:C,3,0)),0)</f>
        <v>8</v>
      </c>
      <c r="C151" s="8">
        <f>IFERROR(VLOOKUP(A151,'KATEGORI PACUL'!A:D,4,0),0)</f>
        <v>6</v>
      </c>
      <c r="D151" s="99">
        <f>IFERROR(IFERROR(VLOOKUP(A151,'STOK PESALAKAN'!C:H,6,0),VLOOKUP(A151,'KATEGORI PESALAKAN'!A:C,3,0)),0)</f>
        <v>2</v>
      </c>
      <c r="E151" s="8">
        <f>IFERROR(VLOOKUP(A151,'KATEGORI PESALAKAN'!A:D,4,0),0)</f>
        <v>9</v>
      </c>
      <c r="F151" s="99">
        <f>IFERROR(IFERROR(VLOOKUP(A151,'STOK CIKDITIRO'!C:H,6,0),VLOOKUP(A151,'KATEGORI CIKDITIRO'!A:C,3,0)),0)</f>
        <v>4</v>
      </c>
      <c r="G151" s="8">
        <f>IFERROR(VLOOKUP(A151,'KATEGORI CIKDITIRO'!A:D,4,0),0)</f>
        <v>4</v>
      </c>
      <c r="H151" s="99">
        <f>IFERROR(IFERROR(VLOOKUP(A151,'STOK TRAYEMAN'!C:H,6,0),VLOOKUP(A151,'KATEGORI TRAYEMAN'!A:C,3,0)),0)</f>
        <v>4</v>
      </c>
      <c r="I151" s="8">
        <f>IFERROR(VLOOKUP(A151,'KATEGORI TRAYEMAN'!A:D,4,0),0)</f>
        <v>0</v>
      </c>
      <c r="J151" s="8" t="str">
        <f>IFERROR(VLOOKUP(A151,'NOSTOK PACUL'!A:C,3,0),IFERROR(IF(VLOOKUP(A151,'STOK PACUL'!A:B,2,0)="NOSTOK","E",VLOOKUP(A151,'KATEGORI PACUL'!A:B,2,0)),"E"))</f>
        <v>B</v>
      </c>
      <c r="K151" s="8" t="str">
        <f>IFERROR(VLOOKUP(A151,'NOSTOK PESALAKAN'!A:C,3,0),IFERROR(IF(VLOOKUP(A151,'STOK PESALAKAN'!A:B,2,0)="NOSTOK","E",VLOOKUP(A151,'KATEGORI PESALAKAN'!A:B,2,0)),"E"))</f>
        <v>B</v>
      </c>
      <c r="L151" s="8" t="str">
        <f>IFERROR(VLOOKUP(A151,'NOSTOK CIKDITIRO'!A:C,3,0),IFERROR(IF(VLOOKUP(A151,'STOK CIKDITIRO'!A:B,2,0)="NOSTOK","E",VLOOKUP(A151,'KATEGORI CIKDITIRO'!A:B,2,0)),"E"))</f>
        <v>C</v>
      </c>
      <c r="M151" s="8" t="str">
        <f>IFERROR(VLOOKUP(A151,'NOSTOK TRAYEMAN'!A:C,3,0),IFERROR(IF(VLOOKUP(A151,'STOK TRAYEMAN'!A:B,2,0)="NOSTOK","E",VLOOKUP(A151,'KATEGORI TRAYEMAN'!A:B,2,0)),"E"))</f>
        <v>E</v>
      </c>
      <c r="N151" s="8" t="str">
        <f>IFERROR(VLOOKUP(A151,FR_HITUNG_MINMAX!A:B,2,0),0)</f>
        <v>SEAL SHOCK / SEAL SOK Y.MIO ORI</v>
      </c>
      <c r="O151" s="8" t="str">
        <f>IFERROR(VLOOKUP(A151,FR_HITUNG_MINMAX!A:D,4,0),0)</f>
        <v>ORISIN</v>
      </c>
      <c r="P151" s="8">
        <f>IFERROR(VLOOKUP(A151,FR_HITUNG_MINMAX!A:G,7,0),1)</f>
        <v>1</v>
      </c>
      <c r="Q151" s="11">
        <f>IFERROR(VLOOKUP(A151,FR_HITUNG_MINMAX!A:J,10,0),1)</f>
        <v>1</v>
      </c>
      <c r="R151" s="8">
        <f>IFERROR(VLOOKUP(A151,FR_HITUNG_MINMAX!A:K,11,0),1)</f>
        <v>1</v>
      </c>
      <c r="S151" s="12">
        <f>IFERROR(VLOOKUP(A151,FR_HITUNG_MINMAX!A:F,6,0),0)</f>
        <v>21900</v>
      </c>
      <c r="T151" s="8">
        <f t="shared" si="105"/>
        <v>2</v>
      </c>
      <c r="U151" s="8">
        <f t="shared" si="80"/>
        <v>-7</v>
      </c>
      <c r="V151" s="8">
        <f t="shared" si="81"/>
        <v>0</v>
      </c>
      <c r="W151" s="8">
        <f t="shared" si="106"/>
        <v>4</v>
      </c>
      <c r="X151" s="8">
        <f t="shared" si="107"/>
        <v>2</v>
      </c>
      <c r="Y151" s="16"/>
      <c r="Z151" s="15">
        <f t="shared" si="82"/>
        <v>0</v>
      </c>
      <c r="AA151" s="8">
        <f t="shared" si="108"/>
        <v>0</v>
      </c>
      <c r="AB151" s="16"/>
      <c r="AC151" s="15">
        <f t="shared" si="83"/>
        <v>0</v>
      </c>
      <c r="AD151" s="8">
        <f t="shared" si="84"/>
        <v>0</v>
      </c>
      <c r="AE151" s="16"/>
      <c r="AF151" s="15">
        <f t="shared" si="85"/>
        <v>0</v>
      </c>
      <c r="AG151" s="15">
        <f t="shared" si="109"/>
        <v>0</v>
      </c>
      <c r="AH151" s="16"/>
      <c r="AI151" s="15">
        <f t="shared" si="110"/>
        <v>0</v>
      </c>
      <c r="AJ151" s="8">
        <f t="shared" si="111"/>
        <v>0</v>
      </c>
      <c r="AK151" s="8">
        <f t="shared" si="86"/>
        <v>5</v>
      </c>
      <c r="AL151" s="8">
        <f t="shared" si="87"/>
        <v>0</v>
      </c>
      <c r="AM151" s="8">
        <f t="shared" si="112"/>
        <v>0</v>
      </c>
      <c r="AN151" s="8">
        <f t="shared" si="113"/>
        <v>5</v>
      </c>
      <c r="AO151" s="8">
        <f>IFERROR(VLOOKUP(A151,PERSAMAAN!B:D,3,0),AN151)</f>
        <v>5</v>
      </c>
      <c r="AP151" s="1">
        <v>4</v>
      </c>
      <c r="AQ151" s="8">
        <f t="shared" si="88"/>
        <v>4</v>
      </c>
      <c r="AR151" s="8" t="str">
        <f>IF(AQ151=0,"-",VLOOKUP(A151,FR_HITUNG_MINMAX!A:H,8,0))</f>
        <v>BNMKMR</v>
      </c>
      <c r="AS151" s="1" t="s">
        <v>32</v>
      </c>
      <c r="AT151" s="8" t="str">
        <f t="shared" si="89"/>
        <v>HKJ</v>
      </c>
      <c r="AU151" s="12">
        <f t="shared" si="90"/>
        <v>87600</v>
      </c>
      <c r="AV151" s="12">
        <f t="shared" si="91"/>
        <v>7262685</v>
      </c>
      <c r="AW151" s="8">
        <f t="shared" si="114"/>
        <v>7</v>
      </c>
      <c r="AX151" s="1"/>
      <c r="AY151" s="8">
        <f t="shared" si="92"/>
        <v>7</v>
      </c>
      <c r="AZ151" s="8" t="str">
        <f>IF(AY151=0,"-",VLOOKUP(A151,FR_HITUNG_MINMAX!A:I,9,0))</f>
        <v/>
      </c>
      <c r="BB151" s="8" t="str">
        <f t="shared" si="93"/>
        <v/>
      </c>
      <c r="BC151" s="12">
        <f t="shared" si="94"/>
        <v>153300</v>
      </c>
      <c r="BD151" s="12">
        <f t="shared" si="95"/>
        <v>21965380</v>
      </c>
      <c r="BE151" s="16"/>
      <c r="BF151" s="8">
        <f>SUMIF('REALISASI ORDER'!C:C,A151,'REALISASI ORDER'!E:E)</f>
        <v>0</v>
      </c>
      <c r="BG151" s="8">
        <f t="shared" si="115"/>
        <v>8</v>
      </c>
      <c r="BH151" s="8">
        <f t="shared" si="96"/>
        <v>2</v>
      </c>
      <c r="BI151" s="8">
        <f t="shared" si="97"/>
        <v>4</v>
      </c>
      <c r="BJ151" s="8">
        <f t="shared" si="116"/>
        <v>4</v>
      </c>
      <c r="BK151" s="33">
        <f t="shared" si="117"/>
        <v>0</v>
      </c>
      <c r="BL151" s="33">
        <f t="shared" si="98"/>
        <v>7</v>
      </c>
      <c r="BM151" s="33">
        <f t="shared" si="99"/>
        <v>0</v>
      </c>
      <c r="BN151" s="33">
        <f t="shared" si="118"/>
        <v>0</v>
      </c>
      <c r="BO151" s="8">
        <f t="shared" si="100"/>
        <v>0</v>
      </c>
      <c r="BP151" s="8">
        <f t="shared" si="101"/>
        <v>0</v>
      </c>
      <c r="BQ151" s="8">
        <f t="shared" si="102"/>
        <v>0</v>
      </c>
      <c r="BR151" s="8">
        <f>IFERROR(ROUNDDOWN(BF151*BN151/(BK151+BL151+BM151+BN),0),0)</f>
        <v>0</v>
      </c>
      <c r="BS151" s="8" t="str">
        <f t="shared" si="103"/>
        <v>3AY-F3145-00</v>
      </c>
      <c r="BT151" s="8">
        <f>SUMIF(FR_HITUNG_MINMAX!A:A,ORDER!A151,FR_HITUNG_MINMAX!AS:AS)</f>
        <v>7</v>
      </c>
      <c r="BU151" s="8">
        <f t="shared" si="119"/>
        <v>0</v>
      </c>
      <c r="BV151" s="8" t="str">
        <f t="shared" si="104"/>
        <v>HKJ</v>
      </c>
      <c r="BW151" s="8" t="str">
        <f>VLOOKUP(A151,'STOK PESALAKAN'!A:F,6,0)</f>
        <v/>
      </c>
    </row>
    <row r="152" spans="1:75" ht="15" customHeight="1">
      <c r="A152" s="41" t="s">
        <v>283</v>
      </c>
      <c r="B152" s="99">
        <f>IFERROR(IFERROR(VLOOKUP(A152,'STOK PACUL'!C:H,6,0),VLOOKUP(A152,'KATEGORI PACUL'!A:C,3,0)),0)</f>
        <v>3</v>
      </c>
      <c r="C152" s="8">
        <f>IFERROR(VLOOKUP(A152,'KATEGORI PACUL'!A:D,4,0),0)</f>
        <v>3</v>
      </c>
      <c r="D152" s="99">
        <f>IFERROR(IFERROR(VLOOKUP(A152,'STOK PESALAKAN'!C:H,6,0),VLOOKUP(A152,'KATEGORI PESALAKAN'!A:C,3,0)),0)</f>
        <v>1</v>
      </c>
      <c r="E152" s="8">
        <f>IFERROR(VLOOKUP(A152,'KATEGORI PESALAKAN'!A:D,4,0),0)</f>
        <v>0</v>
      </c>
      <c r="F152" s="99">
        <f>IFERROR(IFERROR(VLOOKUP(A152,'STOK CIKDITIRO'!C:H,6,0),VLOOKUP(A152,'KATEGORI CIKDITIRO'!A:C,3,0)),0)</f>
        <v>3</v>
      </c>
      <c r="G152" s="8">
        <f>IFERROR(VLOOKUP(A152,'KATEGORI CIKDITIRO'!A:D,4,0),0)</f>
        <v>1</v>
      </c>
      <c r="H152" s="99">
        <f>IFERROR(IFERROR(VLOOKUP(A152,'STOK TRAYEMAN'!C:H,6,0),VLOOKUP(A152,'KATEGORI TRAYEMAN'!A:C,3,0)),0)</f>
        <v>0</v>
      </c>
      <c r="I152" s="8">
        <f>IFERROR(VLOOKUP(A152,'KATEGORI TRAYEMAN'!A:D,4,0),0)</f>
        <v>0</v>
      </c>
      <c r="J152" s="8" t="str">
        <f>IFERROR(VLOOKUP(A152,'NOSTOK PACUL'!A:C,3,0),IFERROR(IF(VLOOKUP(A152,'STOK PACUL'!A:B,2,0)="NOSTOK","E",VLOOKUP(A152,'KATEGORI PACUL'!A:B,2,0)),"E"))</f>
        <v>B</v>
      </c>
      <c r="K152" s="8" t="str">
        <f>IFERROR(VLOOKUP(A152,'NOSTOK PESALAKAN'!A:C,3,0),IFERROR(IF(VLOOKUP(A152,'STOK PESALAKAN'!A:B,2,0)="NOSTOK","E",VLOOKUP(A152,'KATEGORI PESALAKAN'!A:B,2,0)),"E"))</f>
        <v>E</v>
      </c>
      <c r="L152" s="8" t="str">
        <f>IFERROR(VLOOKUP(A152,'NOSTOK CIKDITIRO'!A:C,3,0),IFERROR(IF(VLOOKUP(A152,'STOK CIKDITIRO'!A:B,2,0)="NOSTOK","E",VLOOKUP(A152,'KATEGORI CIKDITIRO'!A:B,2,0)),"E"))</f>
        <v>D</v>
      </c>
      <c r="M152" s="8" t="str">
        <f>IFERROR(VLOOKUP(A152,'NOSTOK TRAYEMAN'!A:C,3,0),IFERROR(IF(VLOOKUP(A152,'STOK TRAYEMAN'!A:B,2,0)="NOSTOK","E",VLOOKUP(A152,'KATEGORI TRAYEMAN'!A:B,2,0)),"E"))</f>
        <v>E</v>
      </c>
      <c r="N152" s="8" t="str">
        <f>IFERROR(VLOOKUP(A152,FR_HITUNG_MINMAX!A:B,2,0),0)</f>
        <v>DISC PAD Y.MIO SOUL NEW ORI</v>
      </c>
      <c r="O152" s="8" t="str">
        <f>IFERROR(VLOOKUP(A152,FR_HITUNG_MINMAX!A:D,4,0),0)</f>
        <v>ORISIN</v>
      </c>
      <c r="P152" s="8">
        <f>IFERROR(VLOOKUP(A152,FR_HITUNG_MINMAX!A:G,7,0),1)</f>
        <v>1</v>
      </c>
      <c r="Q152" s="11" t="str">
        <f>IFERROR(VLOOKUP(A152,FR_HITUNG_MINMAX!A:J,10,0),1)</f>
        <v>2</v>
      </c>
      <c r="R152" s="8">
        <f>IFERROR(VLOOKUP(A152,FR_HITUNG_MINMAX!A:K,11,0),1)</f>
        <v>1</v>
      </c>
      <c r="S152" s="12">
        <f>IFERROR(VLOOKUP(A152,FR_HITUNG_MINMAX!A:F,6,0),0)</f>
        <v>56000</v>
      </c>
      <c r="T152" s="8">
        <f t="shared" si="105"/>
        <v>0</v>
      </c>
      <c r="U152" s="8">
        <f t="shared" si="80"/>
        <v>1</v>
      </c>
      <c r="V152" s="8">
        <f t="shared" si="81"/>
        <v>2</v>
      </c>
      <c r="W152" s="8">
        <f t="shared" si="106"/>
        <v>0</v>
      </c>
      <c r="X152" s="8">
        <f t="shared" si="107"/>
        <v>0</v>
      </c>
      <c r="Y152" s="16"/>
      <c r="Z152" s="15">
        <f t="shared" si="82"/>
        <v>0</v>
      </c>
      <c r="AA152" s="8">
        <f t="shared" si="108"/>
        <v>0</v>
      </c>
      <c r="AB152" s="16"/>
      <c r="AC152" s="15">
        <f t="shared" si="83"/>
        <v>0</v>
      </c>
      <c r="AD152" s="8">
        <f t="shared" si="84"/>
        <v>0</v>
      </c>
      <c r="AE152" s="16"/>
      <c r="AF152" s="15">
        <f t="shared" si="85"/>
        <v>0</v>
      </c>
      <c r="AG152" s="15">
        <f t="shared" si="109"/>
        <v>0</v>
      </c>
      <c r="AH152" s="16"/>
      <c r="AI152" s="15">
        <f t="shared" si="110"/>
        <v>0</v>
      </c>
      <c r="AJ152" s="8">
        <f t="shared" si="111"/>
        <v>1</v>
      </c>
      <c r="AK152" s="8">
        <f t="shared" si="86"/>
        <v>0</v>
      </c>
      <c r="AL152" s="8">
        <f t="shared" si="87"/>
        <v>0</v>
      </c>
      <c r="AM152" s="8">
        <f t="shared" si="112"/>
        <v>0</v>
      </c>
      <c r="AN152" s="8">
        <f t="shared" si="113"/>
        <v>1</v>
      </c>
      <c r="AO152" s="8">
        <f>IFERROR(VLOOKUP(A152,PERSAMAAN!B:D,3,0),AN152)</f>
        <v>1</v>
      </c>
      <c r="AP152" s="1">
        <v>0</v>
      </c>
      <c r="AQ152" s="8">
        <f t="shared" si="88"/>
        <v>0</v>
      </c>
      <c r="AR152" s="8" t="str">
        <f>IF(AQ152=0,"-",VLOOKUP(A152,FR_HITUNG_MINMAX!A:H,8,0))</f>
        <v>-</v>
      </c>
      <c r="AS152" s="1"/>
      <c r="AT152" s="8" t="str">
        <f t="shared" si="89"/>
        <v>-</v>
      </c>
      <c r="AU152" s="12">
        <f t="shared" si="90"/>
        <v>0</v>
      </c>
      <c r="AV152" s="12">
        <f t="shared" si="91"/>
        <v>0</v>
      </c>
      <c r="AW152" s="8">
        <f t="shared" si="114"/>
        <v>-2</v>
      </c>
      <c r="AX152" s="1"/>
      <c r="AY152" s="8">
        <f t="shared" si="92"/>
        <v>0</v>
      </c>
      <c r="AZ152" s="8" t="str">
        <f>IF(AY152=0,"-",VLOOKUP(A152,FR_HITUNG_MINMAX!A:I,9,0))</f>
        <v>-</v>
      </c>
      <c r="BB152" s="8" t="str">
        <f t="shared" si="93"/>
        <v>-</v>
      </c>
      <c r="BC152" s="12">
        <f t="shared" si="94"/>
        <v>0</v>
      </c>
      <c r="BD152" s="12">
        <f t="shared" si="95"/>
        <v>0</v>
      </c>
      <c r="BE152" s="16"/>
      <c r="BF152" s="8">
        <f>SUMIF('REALISASI ORDER'!C:C,A152,'REALISASI ORDER'!E:E)</f>
        <v>0</v>
      </c>
      <c r="BG152" s="8">
        <f t="shared" si="115"/>
        <v>3</v>
      </c>
      <c r="BH152" s="8">
        <f t="shared" si="96"/>
        <v>1</v>
      </c>
      <c r="BI152" s="8">
        <f t="shared" si="97"/>
        <v>3</v>
      </c>
      <c r="BJ152" s="8">
        <f t="shared" si="116"/>
        <v>0</v>
      </c>
      <c r="BK152" s="33">
        <f t="shared" si="117"/>
        <v>3</v>
      </c>
      <c r="BL152" s="33">
        <f t="shared" si="98"/>
        <v>0</v>
      </c>
      <c r="BM152" s="33">
        <f t="shared" si="99"/>
        <v>0</v>
      </c>
      <c r="BN152" s="33">
        <f t="shared" si="118"/>
        <v>0</v>
      </c>
      <c r="BO152" s="8">
        <f t="shared" si="100"/>
        <v>0</v>
      </c>
      <c r="BP152" s="8">
        <f t="shared" si="101"/>
        <v>0</v>
      </c>
      <c r="BQ152" s="8">
        <f t="shared" si="102"/>
        <v>0</v>
      </c>
      <c r="BR152" s="8">
        <f>IFERROR(ROUNDDOWN(BF152*BN152/(BK152+BL152+BM152+BN),0),0)</f>
        <v>0</v>
      </c>
      <c r="BS152" s="8" t="str">
        <f t="shared" si="103"/>
        <v>3C1-F5805-10</v>
      </c>
      <c r="BT152" s="8">
        <f>SUMIF(FR_HITUNG_MINMAX!A:A,ORDER!A152,FR_HITUNG_MINMAX!AS:AS)</f>
        <v>2</v>
      </c>
      <c r="BU152" s="8">
        <f t="shared" si="119"/>
        <v>0</v>
      </c>
      <c r="BV152" s="8" t="str">
        <f t="shared" si="104"/>
        <v>-</v>
      </c>
      <c r="BW152" s="8" t="str">
        <f>VLOOKUP(A152,'STOK PESALAKAN'!A:F,6,0)</f>
        <v/>
      </c>
    </row>
    <row r="153" spans="1:75" ht="15" customHeight="1">
      <c r="A153" s="41" t="s">
        <v>1434</v>
      </c>
      <c r="B153" s="99">
        <f>IFERROR(IFERROR(VLOOKUP(A153,'STOK PACUL'!C:H,6,0),VLOOKUP(A153,'KATEGORI PACUL'!A:C,3,0)),0)</f>
        <v>2</v>
      </c>
      <c r="C153" s="8">
        <f>IFERROR(VLOOKUP(A153,'KATEGORI PACUL'!A:D,4,0),0)</f>
        <v>0</v>
      </c>
      <c r="D153" s="99">
        <f>IFERROR(IFERROR(VLOOKUP(A153,'STOK PESALAKAN'!C:H,6,0),VLOOKUP(A153,'KATEGORI PESALAKAN'!A:C,3,0)),0)</f>
        <v>2</v>
      </c>
      <c r="E153" s="8">
        <f>IFERROR(VLOOKUP(A153,'KATEGORI PESALAKAN'!A:D,4,0),0)</f>
        <v>0</v>
      </c>
      <c r="F153" s="99">
        <f>IFERROR(IFERROR(VLOOKUP(A153,'STOK CIKDITIRO'!C:H,6,0),VLOOKUP(A153,'KATEGORI CIKDITIRO'!A:C,3,0)),0)</f>
        <v>2</v>
      </c>
      <c r="G153" s="8">
        <f>IFERROR(VLOOKUP(A153,'KATEGORI CIKDITIRO'!A:D,4,0),0)</f>
        <v>2</v>
      </c>
      <c r="H153" s="99">
        <f>IFERROR(IFERROR(VLOOKUP(A153,'STOK TRAYEMAN'!C:H,6,0),VLOOKUP(A153,'KATEGORI TRAYEMAN'!A:C,3,0)),0)</f>
        <v>0</v>
      </c>
      <c r="I153" s="8">
        <f>IFERROR(VLOOKUP(A153,'KATEGORI TRAYEMAN'!A:D,4,0),0)</f>
        <v>0</v>
      </c>
      <c r="J153" s="8" t="str">
        <f>IFERROR(VLOOKUP(A153,'NOSTOK PACUL'!A:C,3,0),IFERROR(IF(VLOOKUP(A153,'STOK PACUL'!A:B,2,0)="NOSTOK","E",VLOOKUP(A153,'KATEGORI PACUL'!A:B,2,0)),"E"))</f>
        <v>E</v>
      </c>
      <c r="K153" s="8" t="str">
        <f>IFERROR(VLOOKUP(A153,'NOSTOK PESALAKAN'!A:C,3,0),IFERROR(IF(VLOOKUP(A153,'STOK PESALAKAN'!A:B,2,0)="NOSTOK","E",VLOOKUP(A153,'KATEGORI PESALAKAN'!A:B,2,0)),"E"))</f>
        <v>E</v>
      </c>
      <c r="L153" s="8" t="str">
        <f>IFERROR(VLOOKUP(A153,'NOSTOK CIKDITIRO'!A:C,3,0),IFERROR(IF(VLOOKUP(A153,'STOK CIKDITIRO'!A:B,2,0)="NOSTOK","E",VLOOKUP(A153,'KATEGORI CIKDITIRO'!A:B,2,0)),"E"))</f>
        <v>D</v>
      </c>
      <c r="M153" s="8" t="str">
        <f>IFERROR(VLOOKUP(A153,'NOSTOK TRAYEMAN'!A:C,3,0),IFERROR(IF(VLOOKUP(A153,'STOK TRAYEMAN'!A:B,2,0)="NOSTOK","E",VLOOKUP(A153,'KATEGORI TRAYEMAN'!A:B,2,0)),"E"))</f>
        <v>E</v>
      </c>
      <c r="N153" s="8" t="str">
        <f>IFERROR(VLOOKUP(A153,FR_HITUNG_MINMAX!A:B,2,0),0)</f>
        <v>SEAL SHOCK / SEAL SOK Y.NMAX ORI</v>
      </c>
      <c r="O153" s="8" t="str">
        <f>IFERROR(VLOOKUP(A153,FR_HITUNG_MINMAX!A:D,4,0),0)</f>
        <v>ORISIN</v>
      </c>
      <c r="P153" s="8">
        <f>IFERROR(VLOOKUP(A153,FR_HITUNG_MINMAX!A:G,7,0),1)</f>
        <v>1</v>
      </c>
      <c r="Q153" s="11" t="str">
        <f>IFERROR(VLOOKUP(A153,FR_HITUNG_MINMAX!A:J,10,0),1)</f>
        <v>1</v>
      </c>
      <c r="R153" s="8">
        <f>IFERROR(VLOOKUP(A153,FR_HITUNG_MINMAX!A:K,11,0),1)</f>
        <v>1</v>
      </c>
      <c r="S153" s="12">
        <f>IFERROR(VLOOKUP(A153,FR_HITUNG_MINMAX!A:F,6,0),0)</f>
        <v>48000</v>
      </c>
      <c r="T153" s="8">
        <f t="shared" si="105"/>
        <v>2</v>
      </c>
      <c r="U153" s="8">
        <f t="shared" si="80"/>
        <v>2</v>
      </c>
      <c r="V153" s="8">
        <f t="shared" si="81"/>
        <v>0</v>
      </c>
      <c r="W153" s="8">
        <f t="shared" si="106"/>
        <v>0</v>
      </c>
      <c r="X153" s="8">
        <f t="shared" si="107"/>
        <v>0</v>
      </c>
      <c r="Y153" s="16"/>
      <c r="Z153" s="15">
        <f t="shared" si="82"/>
        <v>0</v>
      </c>
      <c r="AA153" s="8">
        <f t="shared" si="108"/>
        <v>0</v>
      </c>
      <c r="AB153" s="16"/>
      <c r="AC153" s="15">
        <f t="shared" si="83"/>
        <v>0</v>
      </c>
      <c r="AD153" s="8">
        <f t="shared" si="84"/>
        <v>0</v>
      </c>
      <c r="AE153" s="16"/>
      <c r="AF153" s="15">
        <f t="shared" si="85"/>
        <v>0</v>
      </c>
      <c r="AG153" s="15">
        <f t="shared" si="109"/>
        <v>0</v>
      </c>
      <c r="AH153" s="16"/>
      <c r="AI153" s="15">
        <f t="shared" si="110"/>
        <v>0</v>
      </c>
      <c r="AJ153" s="8">
        <f t="shared" si="111"/>
        <v>0</v>
      </c>
      <c r="AK153" s="8">
        <f t="shared" si="86"/>
        <v>0</v>
      </c>
      <c r="AL153" s="8">
        <f t="shared" si="87"/>
        <v>0</v>
      </c>
      <c r="AM153" s="8">
        <f t="shared" si="112"/>
        <v>0</v>
      </c>
      <c r="AN153" s="8">
        <f t="shared" si="113"/>
        <v>0</v>
      </c>
      <c r="AO153" s="8">
        <f>IFERROR(VLOOKUP(A153,PERSAMAAN!B:D,3,0),AN153)</f>
        <v>0</v>
      </c>
      <c r="AP153" s="1"/>
      <c r="AQ153" s="8">
        <f t="shared" si="88"/>
        <v>0</v>
      </c>
      <c r="AR153" s="8" t="str">
        <f>IF(AQ153=0,"-",VLOOKUP(A153,FR_HITUNG_MINMAX!A:H,8,0))</f>
        <v>-</v>
      </c>
      <c r="AS153" s="1"/>
      <c r="AT153" s="8" t="str">
        <f t="shared" si="89"/>
        <v>-</v>
      </c>
      <c r="AU153" s="12">
        <f t="shared" si="90"/>
        <v>0</v>
      </c>
      <c r="AV153" s="12">
        <f t="shared" si="91"/>
        <v>0</v>
      </c>
      <c r="AW153" s="8">
        <f t="shared" si="114"/>
        <v>-4</v>
      </c>
      <c r="AX153" s="1"/>
      <c r="AY153" s="8">
        <f t="shared" si="92"/>
        <v>0</v>
      </c>
      <c r="AZ153" s="8" t="str">
        <f>IF(AY153=0,"-",VLOOKUP(A153,FR_HITUNG_MINMAX!A:I,9,0))</f>
        <v>-</v>
      </c>
      <c r="BB153" s="8" t="str">
        <f t="shared" si="93"/>
        <v>-</v>
      </c>
      <c r="BC153" s="12">
        <f t="shared" si="94"/>
        <v>0</v>
      </c>
      <c r="BD153" s="12">
        <f t="shared" si="95"/>
        <v>0</v>
      </c>
      <c r="BE153" s="16"/>
      <c r="BF153" s="8">
        <f>SUMIF('REALISASI ORDER'!C:C,A153,'REALISASI ORDER'!E:E)</f>
        <v>0</v>
      </c>
      <c r="BG153" s="8">
        <f t="shared" si="115"/>
        <v>2</v>
      </c>
      <c r="BH153" s="8">
        <f t="shared" si="96"/>
        <v>2</v>
      </c>
      <c r="BI153" s="8">
        <f t="shared" si="97"/>
        <v>2</v>
      </c>
      <c r="BJ153" s="8">
        <f t="shared" si="116"/>
        <v>0</v>
      </c>
      <c r="BK153" s="33">
        <f t="shared" si="117"/>
        <v>0</v>
      </c>
      <c r="BL153" s="33">
        <f t="shared" si="98"/>
        <v>0</v>
      </c>
      <c r="BM153" s="33">
        <f t="shared" si="99"/>
        <v>0</v>
      </c>
      <c r="BN153" s="33">
        <f t="shared" si="118"/>
        <v>0</v>
      </c>
      <c r="BO153" s="8">
        <f t="shared" si="100"/>
        <v>0</v>
      </c>
      <c r="BP153" s="8">
        <f t="shared" si="101"/>
        <v>0</v>
      </c>
      <c r="BQ153" s="8">
        <f t="shared" si="102"/>
        <v>0</v>
      </c>
      <c r="BR153" s="8">
        <f>IFERROR(ROUNDDOWN(BF153*BN153/(BK153+BL153+BM153+BN),0),0)</f>
        <v>0</v>
      </c>
      <c r="BS153" s="8" t="str">
        <f t="shared" si="103"/>
        <v>3HB-F3145-00</v>
      </c>
      <c r="BT153" s="8">
        <f>SUMIF(FR_HITUNG_MINMAX!A:A,ORDER!A153,FR_HITUNG_MINMAX!AS:AS)</f>
        <v>1</v>
      </c>
      <c r="BU153" s="8">
        <f t="shared" si="119"/>
        <v>0</v>
      </c>
      <c r="BV153" s="8" t="str">
        <f t="shared" si="104"/>
        <v>-</v>
      </c>
      <c r="BW153" s="8" t="str">
        <f>VLOOKUP(A153,'STOK PESALAKAN'!A:F,6,0)</f>
        <v/>
      </c>
    </row>
    <row r="154" spans="1:75" ht="15" customHeight="1">
      <c r="A154" s="41" t="s">
        <v>284</v>
      </c>
      <c r="B154" s="99">
        <f>IFERROR(IFERROR(VLOOKUP(A154,'STOK PACUL'!C:H,6,0),VLOOKUP(A154,'KATEGORI PACUL'!A:C,3,0)),0)</f>
        <v>0</v>
      </c>
      <c r="C154" s="8">
        <f>IFERROR(VLOOKUP(A154,'KATEGORI PACUL'!A:D,4,0),0)</f>
        <v>2</v>
      </c>
      <c r="D154" s="99">
        <f>IFERROR(IFERROR(VLOOKUP(A154,'STOK PESALAKAN'!C:H,6,0),VLOOKUP(A154,'KATEGORI PESALAKAN'!A:C,3,0)),0)</f>
        <v>2</v>
      </c>
      <c r="E154" s="8">
        <f>IFERROR(VLOOKUP(A154,'KATEGORI PESALAKAN'!A:D,4,0),0)</f>
        <v>1</v>
      </c>
      <c r="F154" s="99">
        <f>IFERROR(IFERROR(VLOOKUP(A154,'STOK CIKDITIRO'!C:H,6,0),VLOOKUP(A154,'KATEGORI CIKDITIRO'!A:C,3,0)),0)</f>
        <v>1</v>
      </c>
      <c r="G154" s="8">
        <f>IFERROR(VLOOKUP(A154,'KATEGORI CIKDITIRO'!A:D,4,0),0)</f>
        <v>1</v>
      </c>
      <c r="H154" s="99">
        <f>IFERROR(IFERROR(VLOOKUP(A154,'STOK TRAYEMAN'!C:H,6,0),VLOOKUP(A154,'KATEGORI TRAYEMAN'!A:C,3,0)),0)</f>
        <v>1</v>
      </c>
      <c r="I154" s="8">
        <f>IFERROR(VLOOKUP(A154,'KATEGORI TRAYEMAN'!A:D,4,0),0)</f>
        <v>1</v>
      </c>
      <c r="J154" s="8" t="str">
        <f>IFERROR(VLOOKUP(A154,'NOSTOK PACUL'!A:C,3,0),IFERROR(IF(VLOOKUP(A154,'STOK PACUL'!A:B,2,0)="NOSTOK","E",VLOOKUP(A154,'KATEGORI PACUL'!A:B,2,0)),"E"))</f>
        <v>C</v>
      </c>
      <c r="K154" s="8" t="str">
        <f>IFERROR(VLOOKUP(A154,'NOSTOK PESALAKAN'!A:C,3,0),IFERROR(IF(VLOOKUP(A154,'STOK PESALAKAN'!A:B,2,0)="NOSTOK","E",VLOOKUP(A154,'KATEGORI PESALAKAN'!A:B,2,0)),"E"))</f>
        <v>D</v>
      </c>
      <c r="L154" s="8" t="str">
        <f>IFERROR(VLOOKUP(A154,'NOSTOK CIKDITIRO'!A:C,3,0),IFERROR(IF(VLOOKUP(A154,'STOK CIKDITIRO'!A:B,2,0)="NOSTOK","E",VLOOKUP(A154,'KATEGORI CIKDITIRO'!A:B,2,0)),"E"))</f>
        <v>D</v>
      </c>
      <c r="M154" s="8" t="str">
        <f>IFERROR(VLOOKUP(A154,'NOSTOK TRAYEMAN'!A:C,3,0),IFERROR(IF(VLOOKUP(A154,'STOK TRAYEMAN'!A:B,2,0)="NOSTOK","E",VLOOKUP(A154,'KATEGORI TRAYEMAN'!A:B,2,0)),"E"))</f>
        <v>D</v>
      </c>
      <c r="N154" s="8" t="str">
        <f>IFERROR(VLOOKUP(A154,FR_HITUNG_MINMAX!A:B,2,0),0)</f>
        <v>BAN TUBLES 90/90-14 H.AHM ORI</v>
      </c>
      <c r="O154" s="8" t="str">
        <f>IFERROR(VLOOKUP(A154,FR_HITUNG_MINMAX!A:D,4,0),0)</f>
        <v>ORISIN</v>
      </c>
      <c r="P154" s="8">
        <f>IFERROR(VLOOKUP(A154,FR_HITUNG_MINMAX!A:G,7,0),1)</f>
        <v>1</v>
      </c>
      <c r="Q154" s="11" t="str">
        <f>IFERROR(VLOOKUP(A154,FR_HITUNG_MINMAX!A:J,10,0),1)</f>
        <v>3</v>
      </c>
      <c r="R154" s="8">
        <f>IFERROR(VLOOKUP(A154,FR_HITUNG_MINMAX!A:K,11,0),1)</f>
        <v>1</v>
      </c>
      <c r="S154" s="12">
        <f>IFERROR(VLOOKUP(A154,FR_HITUNG_MINMAX!A:F,6,0),0)</f>
        <v>221250</v>
      </c>
      <c r="T154" s="8">
        <f t="shared" si="105"/>
        <v>-2</v>
      </c>
      <c r="U154" s="8">
        <f t="shared" si="80"/>
        <v>1</v>
      </c>
      <c r="V154" s="8">
        <f t="shared" si="81"/>
        <v>0</v>
      </c>
      <c r="W154" s="8">
        <f t="shared" si="106"/>
        <v>0</v>
      </c>
      <c r="X154" s="8">
        <f t="shared" si="107"/>
        <v>0</v>
      </c>
      <c r="Y154" s="16"/>
      <c r="Z154" s="15">
        <f t="shared" si="82"/>
        <v>0</v>
      </c>
      <c r="AA154" s="8">
        <f t="shared" si="108"/>
        <v>1</v>
      </c>
      <c r="AB154" s="16"/>
      <c r="AC154" s="15">
        <f t="shared" si="83"/>
        <v>0</v>
      </c>
      <c r="AD154" s="8">
        <f t="shared" si="84"/>
        <v>0</v>
      </c>
      <c r="AE154" s="16"/>
      <c r="AF154" s="15">
        <f t="shared" si="85"/>
        <v>0</v>
      </c>
      <c r="AG154" s="15">
        <f t="shared" si="109"/>
        <v>0</v>
      </c>
      <c r="AH154" s="16"/>
      <c r="AI154" s="15">
        <f t="shared" si="110"/>
        <v>0</v>
      </c>
      <c r="AJ154" s="8">
        <f t="shared" si="111"/>
        <v>2</v>
      </c>
      <c r="AK154" s="8">
        <f t="shared" si="86"/>
        <v>0</v>
      </c>
      <c r="AL154" s="8">
        <f t="shared" si="87"/>
        <v>0</v>
      </c>
      <c r="AM154" s="8">
        <f t="shared" si="112"/>
        <v>0</v>
      </c>
      <c r="AN154" s="8">
        <f t="shared" si="113"/>
        <v>2</v>
      </c>
      <c r="AO154" s="8">
        <f>IFERROR(VLOOKUP(A154,PERSAMAAN!B:D,3,0),AN154)</f>
        <v>2</v>
      </c>
      <c r="AP154" s="1">
        <v>0</v>
      </c>
      <c r="AQ154" s="8">
        <f t="shared" si="88"/>
        <v>0</v>
      </c>
      <c r="AR154" s="8" t="str">
        <f>IF(AQ154=0,"-",VLOOKUP(A154,FR_HITUNG_MINMAX!A:H,8,0))</f>
        <v>-</v>
      </c>
      <c r="AS154" s="1"/>
      <c r="AT154" s="8" t="str">
        <f t="shared" si="89"/>
        <v>-</v>
      </c>
      <c r="AU154" s="12">
        <f t="shared" si="90"/>
        <v>0</v>
      </c>
      <c r="AV154" s="12">
        <f t="shared" si="91"/>
        <v>0</v>
      </c>
      <c r="AW154" s="8">
        <f t="shared" si="114"/>
        <v>3</v>
      </c>
      <c r="AX154" s="1"/>
      <c r="AY154" s="8">
        <f t="shared" si="92"/>
        <v>3</v>
      </c>
      <c r="AZ154" s="8" t="str">
        <f>IF(AY154=0,"-",VLOOKUP(A154,FR_HITUNG_MINMAX!A:I,9,0))</f>
        <v>NSA</v>
      </c>
      <c r="BB154" s="8" t="str">
        <f t="shared" si="93"/>
        <v>NSA</v>
      </c>
      <c r="BC154" s="12">
        <f t="shared" si="94"/>
        <v>663750</v>
      </c>
      <c r="BD154" s="12">
        <f t="shared" si="95"/>
        <v>57564082.685275108</v>
      </c>
      <c r="BE154" s="16"/>
      <c r="BF154" s="8">
        <f>SUMIF('REALISASI ORDER'!C:C,A154,'REALISASI ORDER'!E:E)</f>
        <v>0</v>
      </c>
      <c r="BG154" s="8">
        <f t="shared" si="115"/>
        <v>0</v>
      </c>
      <c r="BH154" s="8">
        <f t="shared" si="96"/>
        <v>2</v>
      </c>
      <c r="BI154" s="8">
        <f t="shared" si="97"/>
        <v>1</v>
      </c>
      <c r="BJ154" s="8">
        <f t="shared" si="116"/>
        <v>1</v>
      </c>
      <c r="BK154" s="33">
        <f t="shared" si="117"/>
        <v>0</v>
      </c>
      <c r="BL154" s="33">
        <f t="shared" si="98"/>
        <v>0</v>
      </c>
      <c r="BM154" s="33">
        <f t="shared" si="99"/>
        <v>0</v>
      </c>
      <c r="BN154" s="33">
        <f t="shared" si="118"/>
        <v>0</v>
      </c>
      <c r="BO154" s="8">
        <f t="shared" si="100"/>
        <v>0</v>
      </c>
      <c r="BP154" s="8">
        <f t="shared" si="101"/>
        <v>0</v>
      </c>
      <c r="BQ154" s="8">
        <f t="shared" si="102"/>
        <v>0</v>
      </c>
      <c r="BR154" s="8">
        <f>IFERROR(ROUNDDOWN(BF154*BN154/(BK154+BL154+BM154+BN),0),0)</f>
        <v>0</v>
      </c>
      <c r="BS154" s="8" t="str">
        <f t="shared" si="103"/>
        <v>42711-K59-A12</v>
      </c>
      <c r="BT154" s="8">
        <f>SUMIF(FR_HITUNG_MINMAX!A:A,ORDER!A154,FR_HITUNG_MINMAX!AS:AS)</f>
        <v>4</v>
      </c>
      <c r="BU154" s="8">
        <f t="shared" si="119"/>
        <v>0</v>
      </c>
      <c r="BV154" s="8" t="str">
        <f t="shared" si="104"/>
        <v>-</v>
      </c>
      <c r="BW154" s="8" t="str">
        <f>VLOOKUP(A154,'STOK PESALAKAN'!A:F,6,0)</f>
        <v/>
      </c>
    </row>
    <row r="155" spans="1:75" ht="15" customHeight="1">
      <c r="A155" s="41" t="s">
        <v>2169</v>
      </c>
      <c r="B155" s="99">
        <f>IFERROR(IFERROR(VLOOKUP(A155,'STOK PACUL'!C:H,6,0),VLOOKUP(A155,'KATEGORI PACUL'!A:C,3,0)),0)</f>
        <v>0</v>
      </c>
      <c r="C155" s="8">
        <f>IFERROR(VLOOKUP(A155,'KATEGORI PACUL'!A:D,4,0),0)</f>
        <v>0</v>
      </c>
      <c r="D155" s="99">
        <f>IFERROR(IFERROR(VLOOKUP(A155,'STOK PESALAKAN'!C:H,6,0),VLOOKUP(A155,'KATEGORI PESALAKAN'!A:C,3,0)),0)</f>
        <v>0</v>
      </c>
      <c r="E155" s="8">
        <f>IFERROR(VLOOKUP(A155,'KATEGORI PESALAKAN'!A:D,4,0),0)</f>
        <v>0</v>
      </c>
      <c r="F155" s="99">
        <f>IFERROR(IFERROR(VLOOKUP(A155,'STOK CIKDITIRO'!C:H,6,0),VLOOKUP(A155,'KATEGORI CIKDITIRO'!A:C,3,0)),0)</f>
        <v>0</v>
      </c>
      <c r="G155" s="8">
        <f>IFERROR(VLOOKUP(A155,'KATEGORI CIKDITIRO'!A:D,4,0),0)</f>
        <v>0</v>
      </c>
      <c r="H155" s="99">
        <f>IFERROR(IFERROR(VLOOKUP(A155,'STOK TRAYEMAN'!C:H,6,0),VLOOKUP(A155,'KATEGORI TRAYEMAN'!A:C,3,0)),0)</f>
        <v>0</v>
      </c>
      <c r="I155" s="8">
        <f>IFERROR(VLOOKUP(A155,'KATEGORI TRAYEMAN'!A:D,4,0),0)</f>
        <v>0</v>
      </c>
      <c r="J155" s="8" t="str">
        <f>IFERROR(VLOOKUP(A155,'NOSTOK PACUL'!A:C,3,0),IFERROR(IF(VLOOKUP(A155,'STOK PACUL'!A:B,2,0)="NOSTOK","E",VLOOKUP(A155,'KATEGORI PACUL'!A:B,2,0)),"E"))</f>
        <v>E</v>
      </c>
      <c r="K155" s="8" t="str">
        <f>IFERROR(VLOOKUP(A155,'NOSTOK PESALAKAN'!A:C,3,0),IFERROR(IF(VLOOKUP(A155,'STOK PESALAKAN'!A:B,2,0)="NOSTOK","E",VLOOKUP(A155,'KATEGORI PESALAKAN'!A:B,2,0)),"E"))</f>
        <v>E</v>
      </c>
      <c r="L155" s="8" t="str">
        <f>IFERROR(VLOOKUP(A155,'NOSTOK CIKDITIRO'!A:C,3,0),IFERROR(IF(VLOOKUP(A155,'STOK CIKDITIRO'!A:B,2,0)="NOSTOK","E",VLOOKUP(A155,'KATEGORI CIKDITIRO'!A:B,2,0)),"E"))</f>
        <v>E</v>
      </c>
      <c r="M155" s="8" t="str">
        <f>IFERROR(VLOOKUP(A155,'NOSTOK TRAYEMAN'!A:C,3,0),IFERROR(IF(VLOOKUP(A155,'STOK TRAYEMAN'!A:B,2,0)="NOSTOK","E",VLOOKUP(A155,'KATEGORI TRAYEMAN'!A:B,2,0)),"E"))</f>
        <v>E</v>
      </c>
      <c r="N155" s="8" t="str">
        <f>IFERROR(VLOOKUP(A155,FR_HITUNG_MINMAX!A:B,2,0),0)</f>
        <v>BAN TUBLES 110/90-12 TL AHM</v>
      </c>
      <c r="O155" s="8" t="str">
        <f>IFERROR(VLOOKUP(A155,FR_HITUNG_MINMAX!A:D,4,0),0)</f>
        <v>ORISIN</v>
      </c>
      <c r="P155" s="8">
        <f>IFERROR(VLOOKUP(A155,FR_HITUNG_MINMAX!A:G,7,0),1)</f>
        <v>1</v>
      </c>
      <c r="Q155" s="11">
        <f>IFERROR(VLOOKUP(A155,FR_HITUNG_MINMAX!A:J,10,0),1)</f>
        <v>1</v>
      </c>
      <c r="R155" s="8">
        <f>IFERROR(VLOOKUP(A155,FR_HITUNG_MINMAX!A:K,11,0),1)</f>
        <v>1</v>
      </c>
      <c r="S155" s="12">
        <f>IFERROR(VLOOKUP(A155,FR_HITUNG_MINMAX!A:F,6,0),0)</f>
        <v>249000</v>
      </c>
      <c r="T155" s="8">
        <f t="shared" si="105"/>
        <v>0</v>
      </c>
      <c r="U155" s="8">
        <f t="shared" si="80"/>
        <v>0</v>
      </c>
      <c r="V155" s="8">
        <f t="shared" si="81"/>
        <v>0</v>
      </c>
      <c r="W155" s="8">
        <f t="shared" si="106"/>
        <v>0</v>
      </c>
      <c r="X155" s="8">
        <f t="shared" si="107"/>
        <v>0</v>
      </c>
      <c r="Y155" s="16"/>
      <c r="Z155" s="15">
        <f t="shared" si="82"/>
        <v>0</v>
      </c>
      <c r="AA155" s="8">
        <f t="shared" si="108"/>
        <v>0</v>
      </c>
      <c r="AB155" s="16"/>
      <c r="AC155" s="15">
        <f t="shared" si="83"/>
        <v>0</v>
      </c>
      <c r="AD155" s="8">
        <f t="shared" si="84"/>
        <v>0</v>
      </c>
      <c r="AE155" s="16"/>
      <c r="AF155" s="15">
        <f t="shared" si="85"/>
        <v>0</v>
      </c>
      <c r="AG155" s="15">
        <f t="shared" si="109"/>
        <v>0</v>
      </c>
      <c r="AH155" s="16"/>
      <c r="AI155" s="15">
        <f t="shared" si="110"/>
        <v>0</v>
      </c>
      <c r="AJ155" s="8">
        <f t="shared" si="111"/>
        <v>0</v>
      </c>
      <c r="AK155" s="8">
        <f t="shared" si="86"/>
        <v>0</v>
      </c>
      <c r="AL155" s="8">
        <f t="shared" si="87"/>
        <v>0</v>
      </c>
      <c r="AM155" s="8">
        <f t="shared" si="112"/>
        <v>0</v>
      </c>
      <c r="AN155" s="8">
        <f t="shared" si="113"/>
        <v>0</v>
      </c>
      <c r="AO155" s="8">
        <f>IFERROR(VLOOKUP(A155,PERSAMAAN!B:D,3,0),AN155)</f>
        <v>0</v>
      </c>
      <c r="AP155" s="1"/>
      <c r="AQ155" s="8">
        <f t="shared" si="88"/>
        <v>0</v>
      </c>
      <c r="AR155" s="8" t="str">
        <f>IF(AQ155=0,"-",VLOOKUP(A155,FR_HITUNG_MINMAX!A:H,8,0))</f>
        <v>-</v>
      </c>
      <c r="AS155" s="1"/>
      <c r="AT155" s="8" t="str">
        <f t="shared" si="89"/>
        <v>-</v>
      </c>
      <c r="AU155" s="12">
        <f t="shared" si="90"/>
        <v>0</v>
      </c>
      <c r="AV155" s="12">
        <f t="shared" si="91"/>
        <v>0</v>
      </c>
      <c r="AW155" s="8">
        <f t="shared" si="114"/>
        <v>0</v>
      </c>
      <c r="AX155" s="1"/>
      <c r="AY155" s="8">
        <f t="shared" si="92"/>
        <v>0</v>
      </c>
      <c r="AZ155" s="8" t="str">
        <f>IF(AY155=0,"-",VLOOKUP(A155,FR_HITUNG_MINMAX!A:I,9,0))</f>
        <v>-</v>
      </c>
      <c r="BB155" s="8" t="str">
        <f t="shared" si="93"/>
        <v>-</v>
      </c>
      <c r="BC155" s="12">
        <f t="shared" si="94"/>
        <v>0</v>
      </c>
      <c r="BD155" s="12">
        <f t="shared" si="95"/>
        <v>0</v>
      </c>
      <c r="BE155" s="16"/>
      <c r="BF155" s="8">
        <f>SUMIF('REALISASI ORDER'!C:C,A155,'REALISASI ORDER'!E:E)</f>
        <v>0</v>
      </c>
      <c r="BG155" s="8">
        <f t="shared" si="115"/>
        <v>0</v>
      </c>
      <c r="BH155" s="8">
        <f t="shared" si="96"/>
        <v>0</v>
      </c>
      <c r="BI155" s="8">
        <f t="shared" si="97"/>
        <v>0</v>
      </c>
      <c r="BJ155" s="8">
        <f t="shared" si="116"/>
        <v>0</v>
      </c>
      <c r="BK155" s="33">
        <f t="shared" si="117"/>
        <v>0</v>
      </c>
      <c r="BL155" s="33">
        <f t="shared" si="98"/>
        <v>0</v>
      </c>
      <c r="BM155" s="33">
        <f t="shared" si="99"/>
        <v>0</v>
      </c>
      <c r="BN155" s="33">
        <f t="shared" si="118"/>
        <v>0</v>
      </c>
      <c r="BO155" s="8">
        <f t="shared" si="100"/>
        <v>0</v>
      </c>
      <c r="BP155" s="8">
        <f t="shared" si="101"/>
        <v>0</v>
      </c>
      <c r="BQ155" s="8">
        <f t="shared" si="102"/>
        <v>0</v>
      </c>
      <c r="BR155" s="8">
        <f>IFERROR(ROUNDDOWN(BF155*BN155/(BK155+BL155+BM155+BN),0),0)</f>
        <v>0</v>
      </c>
      <c r="BS155" s="8" t="str">
        <f t="shared" si="103"/>
        <v>42711-K93-N02</v>
      </c>
      <c r="BT155" s="8">
        <f>SUMIF(FR_HITUNG_MINMAX!A:A,ORDER!A155,FR_HITUNG_MINMAX!AS:AS)</f>
        <v>0</v>
      </c>
      <c r="BU155" s="8">
        <f t="shared" si="119"/>
        <v>0</v>
      </c>
      <c r="BV155" s="8" t="str">
        <f t="shared" si="104"/>
        <v>-</v>
      </c>
      <c r="BW155" s="8" t="str">
        <f>VLOOKUP(A155,'STOK PESALAKAN'!A:F,6,0)</f>
        <v/>
      </c>
    </row>
    <row r="156" spans="1:75" ht="15" customHeight="1">
      <c r="A156" s="41" t="s">
        <v>285</v>
      </c>
      <c r="B156" s="99">
        <f>IFERROR(IFERROR(VLOOKUP(A156,'STOK PACUL'!C:H,6,0),VLOOKUP(A156,'KATEGORI PACUL'!A:C,3,0)),0)</f>
        <v>2</v>
      </c>
      <c r="C156" s="8">
        <f>IFERROR(VLOOKUP(A156,'KATEGORI PACUL'!A:D,4,0),0)</f>
        <v>1</v>
      </c>
      <c r="D156" s="99">
        <f>IFERROR(IFERROR(VLOOKUP(A156,'STOK PESALAKAN'!C:H,6,0),VLOOKUP(A156,'KATEGORI PESALAKAN'!A:C,3,0)),0)</f>
        <v>1</v>
      </c>
      <c r="E156" s="8">
        <f>IFERROR(VLOOKUP(A156,'KATEGORI PESALAKAN'!A:D,4,0),0)</f>
        <v>1</v>
      </c>
      <c r="F156" s="99">
        <f>IFERROR(IFERROR(VLOOKUP(A156,'STOK CIKDITIRO'!C:H,6,0),VLOOKUP(A156,'KATEGORI CIKDITIRO'!A:C,3,0)),0)</f>
        <v>1</v>
      </c>
      <c r="G156" s="8">
        <f>IFERROR(VLOOKUP(A156,'KATEGORI CIKDITIRO'!A:D,4,0),0)</f>
        <v>0</v>
      </c>
      <c r="H156" s="99">
        <f>IFERROR(IFERROR(VLOOKUP(A156,'STOK TRAYEMAN'!C:H,6,0),VLOOKUP(A156,'KATEGORI TRAYEMAN'!A:C,3,0)),0)</f>
        <v>0</v>
      </c>
      <c r="I156" s="8">
        <f>IFERROR(VLOOKUP(A156,'KATEGORI TRAYEMAN'!A:D,4,0),0)</f>
        <v>0</v>
      </c>
      <c r="J156" s="8" t="str">
        <f>IFERROR(VLOOKUP(A156,'NOSTOK PACUL'!A:C,3,0),IFERROR(IF(VLOOKUP(A156,'STOK PACUL'!A:B,2,0)="NOSTOK","E",VLOOKUP(A156,'KATEGORI PACUL'!A:B,2,0)),"E"))</f>
        <v>D</v>
      </c>
      <c r="K156" s="8" t="str">
        <f>IFERROR(VLOOKUP(A156,'NOSTOK PESALAKAN'!A:C,3,0),IFERROR(IF(VLOOKUP(A156,'STOK PESALAKAN'!A:B,2,0)="NOSTOK","E",VLOOKUP(A156,'KATEGORI PESALAKAN'!A:B,2,0)),"E"))</f>
        <v>D</v>
      </c>
      <c r="L156" s="8" t="str">
        <f>IFERROR(VLOOKUP(A156,'NOSTOK CIKDITIRO'!A:C,3,0),IFERROR(IF(VLOOKUP(A156,'STOK CIKDITIRO'!A:B,2,0)="NOSTOK","E",VLOOKUP(A156,'KATEGORI CIKDITIRO'!A:B,2,0)),"E"))</f>
        <v>E</v>
      </c>
      <c r="M156" s="8" t="str">
        <f>IFERROR(VLOOKUP(A156,'NOSTOK TRAYEMAN'!A:C,3,0),IFERROR(IF(VLOOKUP(A156,'STOK TRAYEMAN'!A:B,2,0)="NOSTOK","E",VLOOKUP(A156,'KATEGORI TRAYEMAN'!A:B,2,0)),"E"))</f>
        <v>E</v>
      </c>
      <c r="N156" s="8" t="str">
        <f>IFERROR(VLOOKUP(A156,FR_HITUNG_MINMAX!A:B,2,0),0)</f>
        <v>BAN LUAR 90/90-14 H.AHM ORI</v>
      </c>
      <c r="O156" s="8" t="str">
        <f>IFERROR(VLOOKUP(A156,FR_HITUNG_MINMAX!A:D,4,0),0)</f>
        <v>ORISIN</v>
      </c>
      <c r="P156" s="8">
        <f>IFERROR(VLOOKUP(A156,FR_HITUNG_MINMAX!A:G,7,0),1)</f>
        <v>1</v>
      </c>
      <c r="Q156" s="11" t="str">
        <f>IFERROR(VLOOKUP(A156,FR_HITUNG_MINMAX!A:J,10,0),1)</f>
        <v>2</v>
      </c>
      <c r="R156" s="8">
        <f>IFERROR(VLOOKUP(A156,FR_HITUNG_MINMAX!A:K,11,0),1)</f>
        <v>1</v>
      </c>
      <c r="S156" s="12">
        <f>IFERROR(VLOOKUP(A156,FR_HITUNG_MINMAX!A:F,6,0),0)</f>
        <v>180750</v>
      </c>
      <c r="T156" s="8">
        <f t="shared" si="105"/>
        <v>1</v>
      </c>
      <c r="U156" s="8">
        <f t="shared" si="80"/>
        <v>0</v>
      </c>
      <c r="V156" s="8">
        <f t="shared" si="81"/>
        <v>1</v>
      </c>
      <c r="W156" s="8">
        <f t="shared" si="106"/>
        <v>0</v>
      </c>
      <c r="X156" s="8">
        <f t="shared" si="107"/>
        <v>0</v>
      </c>
      <c r="Y156" s="16"/>
      <c r="Z156" s="15">
        <f t="shared" si="82"/>
        <v>0</v>
      </c>
      <c r="AA156" s="8">
        <f t="shared" si="108"/>
        <v>0</v>
      </c>
      <c r="AB156" s="16"/>
      <c r="AC156" s="15">
        <f t="shared" si="83"/>
        <v>0</v>
      </c>
      <c r="AD156" s="8">
        <f t="shared" si="84"/>
        <v>0</v>
      </c>
      <c r="AE156" s="16"/>
      <c r="AF156" s="15">
        <f t="shared" si="85"/>
        <v>0</v>
      </c>
      <c r="AG156" s="15">
        <f t="shared" si="109"/>
        <v>0</v>
      </c>
      <c r="AH156" s="16"/>
      <c r="AI156" s="15">
        <f t="shared" si="110"/>
        <v>0</v>
      </c>
      <c r="AJ156" s="8">
        <f t="shared" si="111"/>
        <v>0</v>
      </c>
      <c r="AK156" s="8">
        <f t="shared" si="86"/>
        <v>0</v>
      </c>
      <c r="AL156" s="8">
        <f t="shared" si="87"/>
        <v>0</v>
      </c>
      <c r="AM156" s="8">
        <f t="shared" si="112"/>
        <v>0</v>
      </c>
      <c r="AN156" s="8">
        <f t="shared" si="113"/>
        <v>0</v>
      </c>
      <c r="AO156" s="8">
        <f>IFERROR(VLOOKUP(A156,PERSAMAAN!B:D,3,0),AN156)</f>
        <v>0</v>
      </c>
      <c r="AP156" s="1"/>
      <c r="AQ156" s="8">
        <f t="shared" si="88"/>
        <v>0</v>
      </c>
      <c r="AR156" s="8" t="str">
        <f>IF(AQ156=0,"-",VLOOKUP(A156,FR_HITUNG_MINMAX!A:H,8,0))</f>
        <v>-</v>
      </c>
      <c r="AS156" s="1"/>
      <c r="AT156" s="8" t="str">
        <f t="shared" si="89"/>
        <v>-</v>
      </c>
      <c r="AU156" s="12">
        <f t="shared" si="90"/>
        <v>0</v>
      </c>
      <c r="AV156" s="12">
        <f t="shared" si="91"/>
        <v>0</v>
      </c>
      <c r="AW156" s="8">
        <f t="shared" si="114"/>
        <v>-2</v>
      </c>
      <c r="AX156" s="1"/>
      <c r="AY156" s="8">
        <f t="shared" si="92"/>
        <v>0</v>
      </c>
      <c r="AZ156" s="8" t="str">
        <f>IF(AY156=0,"-",VLOOKUP(A156,FR_HITUNG_MINMAX!A:I,9,0))</f>
        <v>-</v>
      </c>
      <c r="BB156" s="8" t="str">
        <f t="shared" si="93"/>
        <v>-</v>
      </c>
      <c r="BC156" s="12">
        <f t="shared" si="94"/>
        <v>0</v>
      </c>
      <c r="BD156" s="12">
        <f t="shared" si="95"/>
        <v>0</v>
      </c>
      <c r="BE156" s="16"/>
      <c r="BF156" s="8">
        <f>SUMIF('REALISASI ORDER'!C:C,A156,'REALISASI ORDER'!E:E)</f>
        <v>0</v>
      </c>
      <c r="BG156" s="8">
        <f t="shared" si="115"/>
        <v>2</v>
      </c>
      <c r="BH156" s="8">
        <f t="shared" si="96"/>
        <v>1</v>
      </c>
      <c r="BI156" s="8">
        <f t="shared" si="97"/>
        <v>1</v>
      </c>
      <c r="BJ156" s="8">
        <f t="shared" si="116"/>
        <v>0</v>
      </c>
      <c r="BK156" s="33">
        <f t="shared" si="117"/>
        <v>1</v>
      </c>
      <c r="BL156" s="33">
        <f t="shared" si="98"/>
        <v>0</v>
      </c>
      <c r="BM156" s="33">
        <f t="shared" si="99"/>
        <v>0</v>
      </c>
      <c r="BN156" s="33">
        <f t="shared" si="118"/>
        <v>0</v>
      </c>
      <c r="BO156" s="8">
        <f t="shared" si="100"/>
        <v>0</v>
      </c>
      <c r="BP156" s="8">
        <f t="shared" si="101"/>
        <v>0</v>
      </c>
      <c r="BQ156" s="8">
        <f t="shared" si="102"/>
        <v>0</v>
      </c>
      <c r="BR156" s="8">
        <f>IFERROR(ROUNDDOWN(BF156*BN156/(BK156+BL156+BM156+BN),0),0)</f>
        <v>0</v>
      </c>
      <c r="BS156" s="8" t="str">
        <f t="shared" si="103"/>
        <v>42711-KVB-931</v>
      </c>
      <c r="BT156" s="8">
        <f>SUMIF(FR_HITUNG_MINMAX!A:A,ORDER!A156,FR_HITUNG_MINMAX!AS:AS)</f>
        <v>2</v>
      </c>
      <c r="BU156" s="8">
        <f t="shared" si="119"/>
        <v>0</v>
      </c>
      <c r="BV156" s="8" t="str">
        <f t="shared" si="104"/>
        <v>-</v>
      </c>
      <c r="BW156" s="8" t="str">
        <f>VLOOKUP(A156,'STOK PESALAKAN'!A:F,6,0)</f>
        <v/>
      </c>
    </row>
    <row r="157" spans="1:75" ht="15" customHeight="1">
      <c r="A157" s="41" t="s">
        <v>286</v>
      </c>
      <c r="B157" s="99">
        <f>IFERROR(IFERROR(VLOOKUP(A157,'STOK PACUL'!C:H,6,0),VLOOKUP(A157,'KATEGORI PACUL'!A:C,3,0)),0)</f>
        <v>2</v>
      </c>
      <c r="C157" s="8">
        <f>IFERROR(VLOOKUP(A157,'KATEGORI PACUL'!A:D,4,0),0)</f>
        <v>4</v>
      </c>
      <c r="D157" s="99">
        <f>IFERROR(IFERROR(VLOOKUP(A157,'STOK PESALAKAN'!C:H,6,0),VLOOKUP(A157,'KATEGORI PESALAKAN'!A:C,3,0)),0)</f>
        <v>1</v>
      </c>
      <c r="E157" s="8">
        <f>IFERROR(VLOOKUP(A157,'KATEGORI PESALAKAN'!A:D,4,0),0)</f>
        <v>1</v>
      </c>
      <c r="F157" s="99">
        <f>IFERROR(IFERROR(VLOOKUP(A157,'STOK CIKDITIRO'!C:H,6,0),VLOOKUP(A157,'KATEGORI CIKDITIRO'!A:C,3,0)),0)</f>
        <v>3</v>
      </c>
      <c r="G157" s="8">
        <f>IFERROR(VLOOKUP(A157,'KATEGORI CIKDITIRO'!A:D,4,0),0)</f>
        <v>0</v>
      </c>
      <c r="H157" s="99">
        <f>IFERROR(IFERROR(VLOOKUP(A157,'STOK TRAYEMAN'!C:H,6,0),VLOOKUP(A157,'KATEGORI TRAYEMAN'!A:C,3,0)),0)</f>
        <v>0</v>
      </c>
      <c r="I157" s="8">
        <f>IFERROR(VLOOKUP(A157,'KATEGORI TRAYEMAN'!A:D,4,0),0)</f>
        <v>0</v>
      </c>
      <c r="J157" s="8" t="str">
        <f>IFERROR(VLOOKUP(A157,'NOSTOK PACUL'!A:C,3,0),IFERROR(IF(VLOOKUP(A157,'STOK PACUL'!A:B,2,0)="NOSTOK","E",VLOOKUP(A157,'KATEGORI PACUL'!A:B,2,0)),"E"))</f>
        <v>B</v>
      </c>
      <c r="K157" s="8" t="str">
        <f>IFERROR(VLOOKUP(A157,'NOSTOK PESALAKAN'!A:C,3,0),IFERROR(IF(VLOOKUP(A157,'STOK PESALAKAN'!A:B,2,0)="NOSTOK","E",VLOOKUP(A157,'KATEGORI PESALAKAN'!A:B,2,0)),"E"))</f>
        <v>D</v>
      </c>
      <c r="L157" s="8" t="str">
        <f>IFERROR(VLOOKUP(A157,'NOSTOK CIKDITIRO'!A:C,3,0),IFERROR(IF(VLOOKUP(A157,'STOK CIKDITIRO'!A:B,2,0)="NOSTOK","E",VLOOKUP(A157,'KATEGORI CIKDITIRO'!A:B,2,0)),"E"))</f>
        <v>E</v>
      </c>
      <c r="M157" s="8" t="str">
        <f>IFERROR(VLOOKUP(A157,'NOSTOK TRAYEMAN'!A:C,3,0),IFERROR(IF(VLOOKUP(A157,'STOK TRAYEMAN'!A:B,2,0)="NOSTOK","E",VLOOKUP(A157,'KATEGORI TRAYEMAN'!A:B,2,0)),"E"))</f>
        <v>E</v>
      </c>
      <c r="N157" s="8" t="str">
        <f>IFERROR(VLOOKUP(A157,FR_HITUNG_MINMAX!A:B,2,0),0)</f>
        <v>KAMPAS REM H.KARISMA ORI</v>
      </c>
      <c r="O157" s="8" t="str">
        <f>IFERROR(VLOOKUP(A157,FR_HITUNG_MINMAX!A:D,4,0),0)</f>
        <v>ORISIN</v>
      </c>
      <c r="P157" s="8">
        <f>IFERROR(VLOOKUP(A157,FR_HITUNG_MINMAX!A:G,7,0),1)</f>
        <v>1</v>
      </c>
      <c r="Q157" s="11" t="str">
        <f>IFERROR(VLOOKUP(A157,FR_HITUNG_MINMAX!A:J,10,0),1)</f>
        <v>3</v>
      </c>
      <c r="R157" s="8">
        <f>IFERROR(VLOOKUP(A157,FR_HITUNG_MINMAX!A:K,11,0),1)</f>
        <v>1</v>
      </c>
      <c r="S157" s="12">
        <f>IFERROR(VLOOKUP(A157,FR_HITUNG_MINMAX!A:F,6,0),0)</f>
        <v>36000</v>
      </c>
      <c r="T157" s="8">
        <f t="shared" si="105"/>
        <v>-2</v>
      </c>
      <c r="U157" s="8">
        <f t="shared" si="80"/>
        <v>0</v>
      </c>
      <c r="V157" s="8">
        <f t="shared" si="81"/>
        <v>3</v>
      </c>
      <c r="W157" s="8">
        <f t="shared" si="106"/>
        <v>0</v>
      </c>
      <c r="X157" s="8">
        <f t="shared" si="107"/>
        <v>0</v>
      </c>
      <c r="Y157" s="16"/>
      <c r="Z157" s="15">
        <f t="shared" si="82"/>
        <v>0</v>
      </c>
      <c r="AA157" s="8">
        <f t="shared" si="108"/>
        <v>0</v>
      </c>
      <c r="AB157" s="16"/>
      <c r="AC157" s="15">
        <f t="shared" si="83"/>
        <v>0</v>
      </c>
      <c r="AD157" s="8">
        <f t="shared" si="84"/>
        <v>0</v>
      </c>
      <c r="AE157" s="16"/>
      <c r="AF157" s="15">
        <f t="shared" si="85"/>
        <v>0</v>
      </c>
      <c r="AG157" s="15">
        <f t="shared" si="109"/>
        <v>0</v>
      </c>
      <c r="AH157" s="16"/>
      <c r="AI157" s="15">
        <f t="shared" si="110"/>
        <v>0</v>
      </c>
      <c r="AJ157" s="8">
        <f t="shared" si="111"/>
        <v>4</v>
      </c>
      <c r="AK157" s="8">
        <f t="shared" si="86"/>
        <v>0</v>
      </c>
      <c r="AL157" s="8">
        <f t="shared" si="87"/>
        <v>0</v>
      </c>
      <c r="AM157" s="8">
        <f t="shared" si="112"/>
        <v>0</v>
      </c>
      <c r="AN157" s="8">
        <f t="shared" si="113"/>
        <v>4</v>
      </c>
      <c r="AO157" s="8">
        <f>IFERROR(VLOOKUP(A157,PERSAMAAN!B:D,3,0),AN157)</f>
        <v>4</v>
      </c>
      <c r="AP157" s="1">
        <v>2</v>
      </c>
      <c r="AQ157" s="8">
        <f t="shared" si="88"/>
        <v>2</v>
      </c>
      <c r="AR157" s="8" t="str">
        <f>IF(AQ157=0,"-",VLOOKUP(A157,FR_HITUNG_MINMAX!A:H,8,0))</f>
        <v>GSM</v>
      </c>
      <c r="AS157" s="1" t="s">
        <v>32</v>
      </c>
      <c r="AT157" s="8" t="str">
        <f t="shared" si="89"/>
        <v>HKJ</v>
      </c>
      <c r="AU157" s="12">
        <f t="shared" si="90"/>
        <v>72000</v>
      </c>
      <c r="AV157" s="12">
        <f t="shared" si="91"/>
        <v>7262685</v>
      </c>
      <c r="AW157" s="8">
        <f t="shared" si="114"/>
        <v>0</v>
      </c>
      <c r="AX157" s="1"/>
      <c r="AY157" s="8">
        <f t="shared" si="92"/>
        <v>0</v>
      </c>
      <c r="AZ157" s="8" t="str">
        <f>IF(AY157=0,"-",VLOOKUP(A157,FR_HITUNG_MINMAX!A:I,9,0))</f>
        <v>-</v>
      </c>
      <c r="BB157" s="8" t="str">
        <f t="shared" si="93"/>
        <v>-</v>
      </c>
      <c r="BC157" s="12">
        <f t="shared" si="94"/>
        <v>0</v>
      </c>
      <c r="BD157" s="12">
        <f t="shared" si="95"/>
        <v>0</v>
      </c>
      <c r="BE157" s="16"/>
      <c r="BF157" s="8">
        <f>SUMIF('REALISASI ORDER'!C:C,A157,'REALISASI ORDER'!E:E)</f>
        <v>0</v>
      </c>
      <c r="BG157" s="8">
        <f t="shared" si="115"/>
        <v>2</v>
      </c>
      <c r="BH157" s="8">
        <f t="shared" si="96"/>
        <v>1</v>
      </c>
      <c r="BI157" s="8">
        <f t="shared" si="97"/>
        <v>3</v>
      </c>
      <c r="BJ157" s="8">
        <f t="shared" si="116"/>
        <v>0</v>
      </c>
      <c r="BK157" s="33">
        <f t="shared" si="117"/>
        <v>4</v>
      </c>
      <c r="BL157" s="33">
        <f t="shared" si="98"/>
        <v>0</v>
      </c>
      <c r="BM157" s="33">
        <f t="shared" si="99"/>
        <v>0</v>
      </c>
      <c r="BN157" s="33">
        <f t="shared" si="118"/>
        <v>0</v>
      </c>
      <c r="BO157" s="8">
        <f t="shared" si="100"/>
        <v>0</v>
      </c>
      <c r="BP157" s="8">
        <f t="shared" si="101"/>
        <v>0</v>
      </c>
      <c r="BQ157" s="8">
        <f t="shared" si="102"/>
        <v>0</v>
      </c>
      <c r="BR157" s="8">
        <f>IFERROR(ROUNDDOWN(BF157*BN157/(BK157+BL157+BM157+BN),0),0)</f>
        <v>0</v>
      </c>
      <c r="BS157" s="8" t="str">
        <f t="shared" si="103"/>
        <v>43125-KPH-903</v>
      </c>
      <c r="BT157" s="8">
        <f>SUMIF(FR_HITUNG_MINMAX!A:A,ORDER!A157,FR_HITUNG_MINMAX!AS:AS)</f>
        <v>3</v>
      </c>
      <c r="BU157" s="8">
        <f t="shared" si="119"/>
        <v>0</v>
      </c>
      <c r="BV157" s="8" t="str">
        <f t="shared" si="104"/>
        <v>HKJ</v>
      </c>
      <c r="BW157" s="8" t="str">
        <f>VLOOKUP(A157,'STOK PESALAKAN'!A:F,6,0)</f>
        <v>43125-KPH-903</v>
      </c>
    </row>
    <row r="158" spans="1:75" ht="15" customHeight="1">
      <c r="A158" s="41" t="s">
        <v>287</v>
      </c>
      <c r="B158" s="99">
        <f>IFERROR(IFERROR(VLOOKUP(A158,'STOK PACUL'!C:H,6,0),VLOOKUP(A158,'KATEGORI PACUL'!A:C,3,0)),0)</f>
        <v>11</v>
      </c>
      <c r="C158" s="8">
        <f>IFERROR(VLOOKUP(A158,'KATEGORI PACUL'!A:D,4,0),0)</f>
        <v>18</v>
      </c>
      <c r="D158" s="99">
        <f>IFERROR(IFERROR(VLOOKUP(A158,'STOK PESALAKAN'!C:H,6,0),VLOOKUP(A158,'KATEGORI PESALAKAN'!A:C,3,0)),0)</f>
        <v>9</v>
      </c>
      <c r="E158" s="8">
        <f>IFERROR(VLOOKUP(A158,'KATEGORI PESALAKAN'!A:D,4,0),0)</f>
        <v>12</v>
      </c>
      <c r="F158" s="99">
        <f>IFERROR(IFERROR(VLOOKUP(A158,'STOK CIKDITIRO'!C:H,6,0),VLOOKUP(A158,'KATEGORI CIKDITIRO'!A:C,3,0)),0)</f>
        <v>5</v>
      </c>
      <c r="G158" s="8">
        <f>IFERROR(VLOOKUP(A158,'KATEGORI CIKDITIRO'!A:D,4,0),0)</f>
        <v>10</v>
      </c>
      <c r="H158" s="99">
        <f>IFERROR(IFERROR(VLOOKUP(A158,'STOK TRAYEMAN'!C:H,6,0),VLOOKUP(A158,'KATEGORI TRAYEMAN'!A:C,3,0)),0)</f>
        <v>2</v>
      </c>
      <c r="I158" s="8">
        <f>IFERROR(VLOOKUP(A158,'KATEGORI TRAYEMAN'!A:D,4,0),0)</f>
        <v>2</v>
      </c>
      <c r="J158" s="8" t="str">
        <f>IFERROR(VLOOKUP(A158,'NOSTOK PACUL'!A:C,3,0),IFERROR(IF(VLOOKUP(A158,'STOK PACUL'!A:B,2,0)="NOSTOK","E",VLOOKUP(A158,'KATEGORI PACUL'!A:B,2,0)),"E"))</f>
        <v>A</v>
      </c>
      <c r="K158" s="8" t="str">
        <f>IFERROR(VLOOKUP(A158,'NOSTOK PESALAKAN'!A:C,3,0),IFERROR(IF(VLOOKUP(A158,'STOK PESALAKAN'!A:B,2,0)="NOSTOK","E",VLOOKUP(A158,'KATEGORI PESALAKAN'!A:B,2,0)),"E"))</f>
        <v>A</v>
      </c>
      <c r="L158" s="8" t="str">
        <f>IFERROR(VLOOKUP(A158,'NOSTOK CIKDITIRO'!A:C,3,0),IFERROR(IF(VLOOKUP(A158,'STOK CIKDITIRO'!A:B,2,0)="NOSTOK","E",VLOOKUP(A158,'KATEGORI CIKDITIRO'!A:B,2,0)),"E"))</f>
        <v>A</v>
      </c>
      <c r="M158" s="8" t="str">
        <f>IFERROR(VLOOKUP(A158,'NOSTOK TRAYEMAN'!A:C,3,0),IFERROR(IF(VLOOKUP(A158,'STOK TRAYEMAN'!A:B,2,0)="NOSTOK","E",VLOOKUP(A158,'KATEGORI TRAYEMAN'!A:B,2,0)),"E"))</f>
        <v>D</v>
      </c>
      <c r="N158" s="8" t="str">
        <f>IFERROR(VLOOKUP(A158,FR_HITUNG_MINMAX!A:B,2,0),0)</f>
        <v>KAMPAS REM H.BEAT/VARIO ORI</v>
      </c>
      <c r="O158" s="8" t="str">
        <f>IFERROR(VLOOKUP(A158,FR_HITUNG_MINMAX!A:D,4,0),0)</f>
        <v>ORISIN</v>
      </c>
      <c r="P158" s="8">
        <f>IFERROR(VLOOKUP(A158,FR_HITUNG_MINMAX!A:G,7,0),1)</f>
        <v>1</v>
      </c>
      <c r="Q158" s="11" t="str">
        <f>IFERROR(VLOOKUP(A158,FR_HITUNG_MINMAX!A:J,10,0),1)</f>
        <v>2</v>
      </c>
      <c r="R158" s="8">
        <f>IFERROR(VLOOKUP(A158,FR_HITUNG_MINMAX!A:K,11,0),1)</f>
        <v>1</v>
      </c>
      <c r="S158" s="12">
        <f>IFERROR(VLOOKUP(A158,FR_HITUNG_MINMAX!A:F,6,0),0)</f>
        <v>46500</v>
      </c>
      <c r="T158" s="8">
        <f t="shared" si="105"/>
        <v>-7</v>
      </c>
      <c r="U158" s="8">
        <f t="shared" si="80"/>
        <v>-3</v>
      </c>
      <c r="V158" s="8">
        <f t="shared" si="81"/>
        <v>-5</v>
      </c>
      <c r="W158" s="8">
        <f t="shared" si="106"/>
        <v>0</v>
      </c>
      <c r="X158" s="8">
        <f t="shared" si="107"/>
        <v>0</v>
      </c>
      <c r="Y158" s="16"/>
      <c r="Z158" s="15">
        <f t="shared" si="82"/>
        <v>0</v>
      </c>
      <c r="AA158" s="8">
        <f t="shared" si="108"/>
        <v>0</v>
      </c>
      <c r="AB158" s="16"/>
      <c r="AC158" s="15">
        <f t="shared" si="83"/>
        <v>0</v>
      </c>
      <c r="AD158" s="8">
        <f t="shared" si="84"/>
        <v>0</v>
      </c>
      <c r="AE158" s="16"/>
      <c r="AF158" s="15">
        <f t="shared" si="85"/>
        <v>0</v>
      </c>
      <c r="AG158" s="15">
        <f t="shared" si="109"/>
        <v>0</v>
      </c>
      <c r="AH158" s="16"/>
      <c r="AI158" s="15">
        <f t="shared" si="110"/>
        <v>0</v>
      </c>
      <c r="AJ158" s="8">
        <f t="shared" si="111"/>
        <v>0</v>
      </c>
      <c r="AK158" s="8">
        <f t="shared" si="86"/>
        <v>0</v>
      </c>
      <c r="AL158" s="8">
        <f t="shared" si="87"/>
        <v>3</v>
      </c>
      <c r="AM158" s="8">
        <f t="shared" si="112"/>
        <v>0</v>
      </c>
      <c r="AN158" s="8">
        <f t="shared" si="113"/>
        <v>3</v>
      </c>
      <c r="AO158" s="8">
        <f>IFERROR(VLOOKUP(A158,PERSAMAAN!B:D,3,0),AN158)</f>
        <v>3</v>
      </c>
      <c r="AP158" s="1">
        <v>0</v>
      </c>
      <c r="AQ158" s="8">
        <f t="shared" si="88"/>
        <v>0</v>
      </c>
      <c r="AR158" s="8" t="str">
        <f>IF(AQ158=0,"-",VLOOKUP(A158,FR_HITUNG_MINMAX!A:H,8,0))</f>
        <v>-</v>
      </c>
      <c r="AS158" s="1"/>
      <c r="AT158" s="8" t="str">
        <f t="shared" si="89"/>
        <v>-</v>
      </c>
      <c r="AU158" s="12">
        <f t="shared" si="90"/>
        <v>0</v>
      </c>
      <c r="AV158" s="12">
        <f t="shared" si="91"/>
        <v>0</v>
      </c>
      <c r="AW158" s="8">
        <f t="shared" si="114"/>
        <v>36</v>
      </c>
      <c r="AX158" s="1"/>
      <c r="AY158" s="8">
        <f t="shared" si="92"/>
        <v>36</v>
      </c>
      <c r="AZ158" s="8" t="str">
        <f>IF(AY158=0,"-",VLOOKUP(A158,FR_HITUNG_MINMAX!A:I,9,0))</f>
        <v>NSA</v>
      </c>
      <c r="BB158" s="8" t="str">
        <f t="shared" si="93"/>
        <v>NSA</v>
      </c>
      <c r="BC158" s="12">
        <f t="shared" si="94"/>
        <v>1674000</v>
      </c>
      <c r="BD158" s="12">
        <f t="shared" si="95"/>
        <v>57564082.685275108</v>
      </c>
      <c r="BE158" s="16"/>
      <c r="BF158" s="8">
        <f>SUMIF('REALISASI ORDER'!C:C,A158,'REALISASI ORDER'!E:E)</f>
        <v>0</v>
      </c>
      <c r="BG158" s="8">
        <f t="shared" si="115"/>
        <v>11</v>
      </c>
      <c r="BH158" s="8">
        <f t="shared" si="96"/>
        <v>9</v>
      </c>
      <c r="BI158" s="8">
        <f t="shared" si="97"/>
        <v>5</v>
      </c>
      <c r="BJ158" s="8">
        <f t="shared" si="116"/>
        <v>2</v>
      </c>
      <c r="BK158" s="33">
        <f t="shared" si="117"/>
        <v>0</v>
      </c>
      <c r="BL158" s="33">
        <f t="shared" si="98"/>
        <v>3</v>
      </c>
      <c r="BM158" s="33">
        <f t="shared" si="99"/>
        <v>5</v>
      </c>
      <c r="BN158" s="33">
        <f t="shared" si="118"/>
        <v>0</v>
      </c>
      <c r="BO158" s="8">
        <f t="shared" si="100"/>
        <v>0</v>
      </c>
      <c r="BP158" s="8">
        <f t="shared" si="101"/>
        <v>0</v>
      </c>
      <c r="BQ158" s="8">
        <f t="shared" si="102"/>
        <v>0</v>
      </c>
      <c r="BR158" s="8">
        <f>IFERROR(ROUNDDOWN(BF158*BN158/(BK158+BL158+BM158+BN),0),0)</f>
        <v>0</v>
      </c>
      <c r="BS158" s="8" t="str">
        <f t="shared" si="103"/>
        <v>43130-KZL-930</v>
      </c>
      <c r="BT158" s="8">
        <f>SUMIF(FR_HITUNG_MINMAX!A:A,ORDER!A158,FR_HITUNG_MINMAX!AS:AS)</f>
        <v>14</v>
      </c>
      <c r="BU158" s="8">
        <f t="shared" si="119"/>
        <v>0</v>
      </c>
      <c r="BV158" s="8" t="str">
        <f t="shared" si="104"/>
        <v>-</v>
      </c>
      <c r="BW158" s="8" t="str">
        <f>VLOOKUP(A158,'STOK PESALAKAN'!A:F,6,0)</f>
        <v>43130-KZL-930</v>
      </c>
    </row>
    <row r="159" spans="1:75">
      <c r="A159" s="41" t="s">
        <v>288</v>
      </c>
      <c r="B159" s="99">
        <f>IFERROR(IFERROR(VLOOKUP(A159,'STOK PACUL'!C:H,6,0),VLOOKUP(A159,'KATEGORI PACUL'!A:C,3,0)),0)</f>
        <v>3</v>
      </c>
      <c r="C159" s="8">
        <f>IFERROR(VLOOKUP(A159,'KATEGORI PACUL'!A:D,4,0),0)</f>
        <v>4</v>
      </c>
      <c r="D159" s="99">
        <f>IFERROR(IFERROR(VLOOKUP(A159,'STOK PESALAKAN'!C:H,6,0),VLOOKUP(A159,'KATEGORI PESALAKAN'!A:C,3,0)),0)</f>
        <v>3</v>
      </c>
      <c r="E159" s="8">
        <f>IFERROR(VLOOKUP(A159,'KATEGORI PESALAKAN'!A:D,4,0),0)</f>
        <v>3</v>
      </c>
      <c r="F159" s="99">
        <f>IFERROR(IFERROR(VLOOKUP(A159,'STOK CIKDITIRO'!C:H,6,0),VLOOKUP(A159,'KATEGORI CIKDITIRO'!A:C,3,0)),0)</f>
        <v>1</v>
      </c>
      <c r="G159" s="8">
        <f>IFERROR(VLOOKUP(A159,'KATEGORI CIKDITIRO'!A:D,4,0),0)</f>
        <v>2</v>
      </c>
      <c r="H159" s="99">
        <f>IFERROR(IFERROR(VLOOKUP(A159,'STOK TRAYEMAN'!C:H,6,0),VLOOKUP(A159,'KATEGORI TRAYEMAN'!A:C,3,0)),0)</f>
        <v>1</v>
      </c>
      <c r="I159" s="8">
        <f>IFERROR(VLOOKUP(A159,'KATEGORI TRAYEMAN'!A:D,4,0),0)</f>
        <v>1</v>
      </c>
      <c r="J159" s="8" t="str">
        <f>IFERROR(VLOOKUP(A159,'NOSTOK PACUL'!A:C,3,0),IFERROR(IF(VLOOKUP(A159,'STOK PACUL'!A:B,2,0)="NOSTOK","E",VLOOKUP(A159,'KATEGORI PACUL'!A:B,2,0)),"E"))</f>
        <v>B</v>
      </c>
      <c r="K159" s="8" t="str">
        <f>IFERROR(VLOOKUP(A159,'NOSTOK PESALAKAN'!A:C,3,0),IFERROR(IF(VLOOKUP(A159,'STOK PESALAKAN'!A:B,2,0)="NOSTOK","E",VLOOKUP(A159,'KATEGORI PESALAKAN'!A:B,2,0)),"E"))</f>
        <v>B</v>
      </c>
      <c r="L159" s="8" t="str">
        <f>IFERROR(VLOOKUP(A159,'NOSTOK CIKDITIRO'!A:C,3,0),IFERROR(IF(VLOOKUP(A159,'STOK CIKDITIRO'!A:B,2,0)="NOSTOK","E",VLOOKUP(A159,'KATEGORI CIKDITIRO'!A:B,2,0)),"E"))</f>
        <v>D</v>
      </c>
      <c r="M159" s="8" t="str">
        <f>IFERROR(VLOOKUP(A159,'NOSTOK TRAYEMAN'!A:C,3,0),IFERROR(IF(VLOOKUP(A159,'STOK TRAYEMAN'!A:B,2,0)="NOSTOK","E",VLOOKUP(A159,'KATEGORI TRAYEMAN'!A:B,2,0)),"E"))</f>
        <v>D</v>
      </c>
      <c r="N159" s="8" t="str">
        <f>IFERROR(VLOOKUP(A159,FR_HITUNG_MINMAX!A:B,2,0),0)</f>
        <v>BAN TUBLES 80/90-14 H.AHM ORI</v>
      </c>
      <c r="O159" s="8" t="str">
        <f>IFERROR(VLOOKUP(A159,FR_HITUNG_MINMAX!A:D,4,0),0)</f>
        <v>ORISIN</v>
      </c>
      <c r="P159" s="8">
        <f>IFERROR(VLOOKUP(A159,FR_HITUNG_MINMAX!A:G,7,0),1)</f>
        <v>1</v>
      </c>
      <c r="Q159" s="11" t="str">
        <f>IFERROR(VLOOKUP(A159,FR_HITUNG_MINMAX!A:J,10,0),1)</f>
        <v>2</v>
      </c>
      <c r="R159" s="8">
        <f>IFERROR(VLOOKUP(A159,FR_HITUNG_MINMAX!A:K,11,0),1)</f>
        <v>1</v>
      </c>
      <c r="S159" s="12">
        <f>IFERROR(VLOOKUP(A159,FR_HITUNG_MINMAX!A:F,6,0),0)</f>
        <v>197000</v>
      </c>
      <c r="T159" s="8">
        <f t="shared" si="105"/>
        <v>-1</v>
      </c>
      <c r="U159" s="8">
        <f t="shared" si="80"/>
        <v>0</v>
      </c>
      <c r="V159" s="8">
        <f t="shared" si="81"/>
        <v>-1</v>
      </c>
      <c r="W159" s="8">
        <f t="shared" si="106"/>
        <v>0</v>
      </c>
      <c r="X159" s="8">
        <f t="shared" si="107"/>
        <v>0</v>
      </c>
      <c r="Y159" s="16"/>
      <c r="Z159" s="15">
        <f t="shared" si="82"/>
        <v>0</v>
      </c>
      <c r="AA159" s="8">
        <f t="shared" si="108"/>
        <v>0</v>
      </c>
      <c r="AB159" s="16"/>
      <c r="AC159" s="15">
        <f t="shared" si="83"/>
        <v>0</v>
      </c>
      <c r="AD159" s="8">
        <f t="shared" si="84"/>
        <v>0</v>
      </c>
      <c r="AE159" s="16"/>
      <c r="AF159" s="15">
        <f t="shared" si="85"/>
        <v>0</v>
      </c>
      <c r="AG159" s="15">
        <f t="shared" si="109"/>
        <v>0</v>
      </c>
      <c r="AH159" s="16"/>
      <c r="AI159" s="15">
        <f t="shared" si="110"/>
        <v>0</v>
      </c>
      <c r="AJ159" s="8">
        <f t="shared" si="111"/>
        <v>0</v>
      </c>
      <c r="AK159" s="8">
        <f t="shared" si="86"/>
        <v>0</v>
      </c>
      <c r="AL159" s="8">
        <f t="shared" si="87"/>
        <v>0</v>
      </c>
      <c r="AM159" s="8">
        <f t="shared" si="112"/>
        <v>0</v>
      </c>
      <c r="AN159" s="8">
        <f t="shared" si="113"/>
        <v>0</v>
      </c>
      <c r="AO159" s="8">
        <f>IFERROR(VLOOKUP(A159,PERSAMAAN!B:D,3,0),AN159)</f>
        <v>0</v>
      </c>
      <c r="AP159" s="1"/>
      <c r="AQ159" s="8">
        <f t="shared" si="88"/>
        <v>0</v>
      </c>
      <c r="AR159" s="8" t="str">
        <f>IF(AQ159=0,"-",VLOOKUP(A159,FR_HITUNG_MINMAX!A:H,8,0))</f>
        <v>-</v>
      </c>
      <c r="AS159" s="1"/>
      <c r="AT159" s="8" t="str">
        <f t="shared" si="89"/>
        <v>-</v>
      </c>
      <c r="AU159" s="12">
        <f t="shared" si="90"/>
        <v>0</v>
      </c>
      <c r="AV159" s="12">
        <f t="shared" si="91"/>
        <v>0</v>
      </c>
      <c r="AW159" s="8">
        <f t="shared" si="114"/>
        <v>8</v>
      </c>
      <c r="AX159" s="1"/>
      <c r="AY159" s="8">
        <f t="shared" si="92"/>
        <v>8</v>
      </c>
      <c r="AZ159" s="8" t="str">
        <f>IF(AY159=0,"-",VLOOKUP(A159,FR_HITUNG_MINMAX!A:I,9,0))</f>
        <v>NSA</v>
      </c>
      <c r="BB159" s="8" t="str">
        <f t="shared" si="93"/>
        <v>NSA</v>
      </c>
      <c r="BC159" s="12">
        <f t="shared" si="94"/>
        <v>1576000</v>
      </c>
      <c r="BD159" s="12">
        <f t="shared" si="95"/>
        <v>57564082.685275108</v>
      </c>
      <c r="BE159" s="16"/>
      <c r="BF159" s="8">
        <f>SUMIF('REALISASI ORDER'!C:C,A159,'REALISASI ORDER'!E:E)</f>
        <v>0</v>
      </c>
      <c r="BG159" s="8">
        <f t="shared" si="115"/>
        <v>3</v>
      </c>
      <c r="BH159" s="8">
        <f t="shared" si="96"/>
        <v>3</v>
      </c>
      <c r="BI159" s="8">
        <f t="shared" si="97"/>
        <v>1</v>
      </c>
      <c r="BJ159" s="8">
        <f t="shared" si="116"/>
        <v>1</v>
      </c>
      <c r="BK159" s="33">
        <f t="shared" si="117"/>
        <v>0</v>
      </c>
      <c r="BL159" s="33">
        <f t="shared" si="98"/>
        <v>0</v>
      </c>
      <c r="BM159" s="33">
        <f t="shared" si="99"/>
        <v>1</v>
      </c>
      <c r="BN159" s="33">
        <f t="shared" si="118"/>
        <v>0</v>
      </c>
      <c r="BO159" s="8">
        <f t="shared" si="100"/>
        <v>0</v>
      </c>
      <c r="BP159" s="8">
        <f t="shared" si="101"/>
        <v>0</v>
      </c>
      <c r="BQ159" s="8">
        <f t="shared" si="102"/>
        <v>0</v>
      </c>
      <c r="BR159" s="8">
        <f>IFERROR(ROUNDDOWN(BF159*BN159/(BK159+BL159+BM159+BN),0),0)</f>
        <v>0</v>
      </c>
      <c r="BS159" s="8" t="str">
        <f t="shared" si="103"/>
        <v>44711-K59-A12</v>
      </c>
      <c r="BT159" s="8">
        <f>SUMIF(FR_HITUNG_MINMAX!A:A,ORDER!A159,FR_HITUNG_MINMAX!AS:AS)</f>
        <v>4</v>
      </c>
      <c r="BU159" s="8">
        <f t="shared" si="119"/>
        <v>0</v>
      </c>
      <c r="BV159" s="8" t="str">
        <f t="shared" si="104"/>
        <v>-</v>
      </c>
      <c r="BW159" s="8" t="str">
        <f>VLOOKUP(A159,'STOK PESALAKAN'!A:F,6,0)</f>
        <v/>
      </c>
    </row>
    <row r="160" spans="1:75" ht="15" customHeight="1">
      <c r="A160" s="41" t="s">
        <v>289</v>
      </c>
      <c r="B160" s="99">
        <f>IFERROR(IFERROR(VLOOKUP(A160,'STOK PACUL'!C:H,6,0),VLOOKUP(A160,'KATEGORI PACUL'!A:C,3,0)),0)</f>
        <v>1</v>
      </c>
      <c r="C160" s="8">
        <f>IFERROR(VLOOKUP(A160,'KATEGORI PACUL'!A:D,4,0),0)</f>
        <v>2</v>
      </c>
      <c r="D160" s="99">
        <f>IFERROR(IFERROR(VLOOKUP(A160,'STOK PESALAKAN'!C:H,6,0),VLOOKUP(A160,'KATEGORI PESALAKAN'!A:C,3,0)),0)</f>
        <v>0</v>
      </c>
      <c r="E160" s="8">
        <f>IFERROR(VLOOKUP(A160,'KATEGORI PESALAKAN'!A:D,4,0),0)</f>
        <v>1</v>
      </c>
      <c r="F160" s="99">
        <f>IFERROR(IFERROR(VLOOKUP(A160,'STOK CIKDITIRO'!C:H,6,0),VLOOKUP(A160,'KATEGORI CIKDITIRO'!A:C,3,0)),0)</f>
        <v>2</v>
      </c>
      <c r="G160" s="8">
        <f>IFERROR(VLOOKUP(A160,'KATEGORI CIKDITIRO'!A:D,4,0),0)</f>
        <v>0</v>
      </c>
      <c r="H160" s="99">
        <f>IFERROR(IFERROR(VLOOKUP(A160,'STOK TRAYEMAN'!C:H,6,0),VLOOKUP(A160,'KATEGORI TRAYEMAN'!A:C,3,0)),0)</f>
        <v>0</v>
      </c>
      <c r="I160" s="8">
        <f>IFERROR(VLOOKUP(A160,'KATEGORI TRAYEMAN'!A:D,4,0),0)</f>
        <v>0</v>
      </c>
      <c r="J160" s="8" t="str">
        <f>IFERROR(VLOOKUP(A160,'NOSTOK PACUL'!A:C,3,0),IFERROR(IF(VLOOKUP(A160,'STOK PACUL'!A:B,2,0)="NOSTOK","E",VLOOKUP(A160,'KATEGORI PACUL'!A:B,2,0)),"E"))</f>
        <v>C</v>
      </c>
      <c r="K160" s="8" t="str">
        <f>IFERROR(VLOOKUP(A160,'NOSTOK PESALAKAN'!A:C,3,0),IFERROR(IF(VLOOKUP(A160,'STOK PESALAKAN'!A:B,2,0)="NOSTOK","E",VLOOKUP(A160,'KATEGORI PESALAKAN'!A:B,2,0)),"E"))</f>
        <v>D</v>
      </c>
      <c r="L160" s="8" t="str">
        <f>IFERROR(VLOOKUP(A160,'NOSTOK CIKDITIRO'!A:C,3,0),IFERROR(IF(VLOOKUP(A160,'STOK CIKDITIRO'!A:B,2,0)="NOSTOK","E",VLOOKUP(A160,'KATEGORI CIKDITIRO'!A:B,2,0)),"E"))</f>
        <v>E</v>
      </c>
      <c r="M160" s="8" t="str">
        <f>IFERROR(VLOOKUP(A160,'NOSTOK TRAYEMAN'!A:C,3,0),IFERROR(IF(VLOOKUP(A160,'STOK TRAYEMAN'!A:B,2,0)="NOSTOK","E",VLOOKUP(A160,'KATEGORI TRAYEMAN'!A:B,2,0)),"E"))</f>
        <v>E</v>
      </c>
      <c r="N160" s="8" t="str">
        <f>IFERROR(VLOOKUP(A160,FR_HITUNG_MINMAX!A:B,2,0),0)</f>
        <v>BAN LUAR 80/90-14 H.AHM ORI</v>
      </c>
      <c r="O160" s="8" t="str">
        <f>IFERROR(VLOOKUP(A160,FR_HITUNG_MINMAX!A:D,4,0),0)</f>
        <v>ORISIN</v>
      </c>
      <c r="P160" s="8">
        <f>IFERROR(VLOOKUP(A160,FR_HITUNG_MINMAX!A:G,7,0),1)</f>
        <v>1</v>
      </c>
      <c r="Q160" s="11" t="str">
        <f>IFERROR(VLOOKUP(A160,FR_HITUNG_MINMAX!A:J,10,0),1)</f>
        <v>2</v>
      </c>
      <c r="R160" s="8">
        <f>IFERROR(VLOOKUP(A160,FR_HITUNG_MINMAX!A:K,11,0),1)</f>
        <v>1</v>
      </c>
      <c r="S160" s="12">
        <f>IFERROR(VLOOKUP(A160,FR_HITUNG_MINMAX!A:F,6,0),0)</f>
        <v>145500</v>
      </c>
      <c r="T160" s="8">
        <f t="shared" si="105"/>
        <v>-1</v>
      </c>
      <c r="U160" s="8">
        <f t="shared" si="80"/>
        <v>-1</v>
      </c>
      <c r="V160" s="8">
        <f t="shared" si="81"/>
        <v>2</v>
      </c>
      <c r="W160" s="8">
        <f t="shared" si="106"/>
        <v>0</v>
      </c>
      <c r="X160" s="8">
        <f t="shared" si="107"/>
        <v>0</v>
      </c>
      <c r="Y160" s="16"/>
      <c r="Z160" s="15">
        <f t="shared" si="82"/>
        <v>0</v>
      </c>
      <c r="AA160" s="8">
        <f t="shared" si="108"/>
        <v>0</v>
      </c>
      <c r="AB160" s="16"/>
      <c r="AC160" s="15">
        <f t="shared" si="83"/>
        <v>0</v>
      </c>
      <c r="AD160" s="8">
        <f t="shared" si="84"/>
        <v>0</v>
      </c>
      <c r="AE160" s="16"/>
      <c r="AF160" s="15">
        <f t="shared" si="85"/>
        <v>0</v>
      </c>
      <c r="AG160" s="15">
        <f t="shared" si="109"/>
        <v>0</v>
      </c>
      <c r="AH160" s="16"/>
      <c r="AI160" s="15">
        <f t="shared" si="110"/>
        <v>0</v>
      </c>
      <c r="AJ160" s="8">
        <f t="shared" si="111"/>
        <v>3</v>
      </c>
      <c r="AK160" s="8">
        <f t="shared" si="86"/>
        <v>1</v>
      </c>
      <c r="AL160" s="8">
        <f t="shared" si="87"/>
        <v>0</v>
      </c>
      <c r="AM160" s="8">
        <f t="shared" si="112"/>
        <v>0</v>
      </c>
      <c r="AN160" s="8">
        <f t="shared" si="113"/>
        <v>4</v>
      </c>
      <c r="AO160" s="8">
        <f>IFERROR(VLOOKUP(A160,PERSAMAAN!B:D,3,0),AN160)</f>
        <v>4</v>
      </c>
      <c r="AP160" s="1">
        <v>2</v>
      </c>
      <c r="AQ160" s="8">
        <f t="shared" si="88"/>
        <v>2</v>
      </c>
      <c r="AR160" s="8" t="str">
        <f>IF(AQ160=0,"-",VLOOKUP(A160,FR_HITUNG_MINMAX!A:H,8,0))</f>
        <v>HKJ</v>
      </c>
      <c r="AS160" s="1"/>
      <c r="AT160" s="8" t="str">
        <f t="shared" si="89"/>
        <v>HKJ</v>
      </c>
      <c r="AU160" s="12">
        <f t="shared" si="90"/>
        <v>291000</v>
      </c>
      <c r="AV160" s="12">
        <f t="shared" si="91"/>
        <v>7262685</v>
      </c>
      <c r="AW160" s="8">
        <f t="shared" si="114"/>
        <v>-2</v>
      </c>
      <c r="AX160" s="1"/>
      <c r="AY160" s="8">
        <f t="shared" si="92"/>
        <v>0</v>
      </c>
      <c r="AZ160" s="8" t="str">
        <f>IF(AY160=0,"-",VLOOKUP(A160,FR_HITUNG_MINMAX!A:I,9,0))</f>
        <v>-</v>
      </c>
      <c r="BB160" s="8" t="str">
        <f t="shared" si="93"/>
        <v>-</v>
      </c>
      <c r="BC160" s="12">
        <f t="shared" si="94"/>
        <v>0</v>
      </c>
      <c r="BD160" s="12">
        <f t="shared" si="95"/>
        <v>0</v>
      </c>
      <c r="BE160" s="16"/>
      <c r="BF160" s="8">
        <f>SUMIF('REALISASI ORDER'!C:C,A160,'REALISASI ORDER'!E:E)</f>
        <v>0</v>
      </c>
      <c r="BG160" s="8">
        <f t="shared" si="115"/>
        <v>1</v>
      </c>
      <c r="BH160" s="8">
        <f t="shared" si="96"/>
        <v>0</v>
      </c>
      <c r="BI160" s="8">
        <f t="shared" si="97"/>
        <v>2</v>
      </c>
      <c r="BJ160" s="8">
        <f t="shared" si="116"/>
        <v>0</v>
      </c>
      <c r="BK160" s="33">
        <f t="shared" si="117"/>
        <v>2</v>
      </c>
      <c r="BL160" s="33">
        <f t="shared" si="98"/>
        <v>1</v>
      </c>
      <c r="BM160" s="33">
        <f t="shared" si="99"/>
        <v>0</v>
      </c>
      <c r="BN160" s="33">
        <f t="shared" si="118"/>
        <v>0</v>
      </c>
      <c r="BO160" s="8">
        <f t="shared" si="100"/>
        <v>0</v>
      </c>
      <c r="BP160" s="8">
        <f t="shared" si="101"/>
        <v>0</v>
      </c>
      <c r="BQ160" s="8">
        <f t="shared" si="102"/>
        <v>0</v>
      </c>
      <c r="BR160" s="8">
        <f>IFERROR(ROUNDDOWN(BF160*BN160/(BK160+BL160+BM160+BN),0),0)</f>
        <v>0</v>
      </c>
      <c r="BS160" s="8" t="str">
        <f t="shared" si="103"/>
        <v>44711-KVB-931</v>
      </c>
      <c r="BT160" s="8">
        <f>SUMIF(FR_HITUNG_MINMAX!A:A,ORDER!A160,FR_HITUNG_MINMAX!AS:AS)</f>
        <v>2</v>
      </c>
      <c r="BU160" s="8">
        <f t="shared" si="119"/>
        <v>0</v>
      </c>
      <c r="BV160" s="8" t="str">
        <f t="shared" si="104"/>
        <v>HKJ</v>
      </c>
      <c r="BW160" s="8" t="str">
        <f>VLOOKUP(A160,'STOK PESALAKAN'!A:F,6,0)</f>
        <v/>
      </c>
    </row>
    <row r="161" spans="1:75" ht="15" customHeight="1">
      <c r="A161" s="41" t="s">
        <v>290</v>
      </c>
      <c r="B161" s="99">
        <f>IFERROR(IFERROR(VLOOKUP(A161,'STOK PACUL'!C:H,6,0),VLOOKUP(A161,'KATEGORI PACUL'!A:C,3,0)),0)</f>
        <v>3</v>
      </c>
      <c r="C161" s="8">
        <f>IFERROR(VLOOKUP(A161,'KATEGORI PACUL'!A:D,4,0),0)</f>
        <v>3</v>
      </c>
      <c r="D161" s="99">
        <f>IFERROR(IFERROR(VLOOKUP(A161,'STOK PESALAKAN'!C:H,6,0),VLOOKUP(A161,'KATEGORI PESALAKAN'!A:C,3,0)),0)</f>
        <v>3</v>
      </c>
      <c r="E161" s="8">
        <f>IFERROR(VLOOKUP(A161,'KATEGORI PESALAKAN'!A:D,4,0),0)</f>
        <v>1</v>
      </c>
      <c r="F161" s="99">
        <f>IFERROR(IFERROR(VLOOKUP(A161,'STOK CIKDITIRO'!C:H,6,0),VLOOKUP(A161,'KATEGORI CIKDITIRO'!A:C,3,0)),0)</f>
        <v>2</v>
      </c>
      <c r="G161" s="8">
        <f>IFERROR(VLOOKUP(A161,'KATEGORI CIKDITIRO'!A:D,4,0),0)</f>
        <v>2</v>
      </c>
      <c r="H161" s="99">
        <f>IFERROR(IFERROR(VLOOKUP(A161,'STOK TRAYEMAN'!C:H,6,0),VLOOKUP(A161,'KATEGORI TRAYEMAN'!A:C,3,0)),0)</f>
        <v>0</v>
      </c>
      <c r="I161" s="8">
        <f>IFERROR(VLOOKUP(A161,'KATEGORI TRAYEMAN'!A:D,4,0),0)</f>
        <v>0</v>
      </c>
      <c r="J161" s="8" t="str">
        <f>IFERROR(VLOOKUP(A161,'NOSTOK PACUL'!A:C,3,0),IFERROR(IF(VLOOKUP(A161,'STOK PACUL'!A:B,2,0)="NOSTOK","E",VLOOKUP(A161,'KATEGORI PACUL'!A:B,2,0)),"E"))</f>
        <v>B</v>
      </c>
      <c r="K161" s="8" t="str">
        <f>IFERROR(VLOOKUP(A161,'NOSTOK PESALAKAN'!A:C,3,0),IFERROR(IF(VLOOKUP(A161,'STOK PESALAKAN'!A:B,2,0)="NOSTOK","E",VLOOKUP(A161,'KATEGORI PESALAKAN'!A:B,2,0)),"E"))</f>
        <v>D</v>
      </c>
      <c r="L161" s="8" t="str">
        <f>IFERROR(VLOOKUP(A161,'NOSTOK CIKDITIRO'!A:C,3,0),IFERROR(IF(VLOOKUP(A161,'STOK CIKDITIRO'!A:B,2,0)="NOSTOK","E",VLOOKUP(A161,'KATEGORI CIKDITIRO'!A:B,2,0)),"E"))</f>
        <v>C</v>
      </c>
      <c r="M161" s="8" t="str">
        <f>IFERROR(VLOOKUP(A161,'NOSTOK TRAYEMAN'!A:C,3,0),IFERROR(IF(VLOOKUP(A161,'STOK TRAYEMAN'!A:B,2,0)="NOSTOK","E",VLOOKUP(A161,'KATEGORI TRAYEMAN'!A:B,2,0)),"E"))</f>
        <v>E</v>
      </c>
      <c r="N161" s="8" t="str">
        <f>IFERROR(VLOOKUP(A161,FR_HITUNG_MINMAX!A:B,2,0),0)</f>
        <v>GIRBOX H.VARIO/BEAT ORI</v>
      </c>
      <c r="O161" s="8" t="str">
        <f>IFERROR(VLOOKUP(A161,FR_HITUNG_MINMAX!A:D,4,0),0)</f>
        <v>ORISIN</v>
      </c>
      <c r="P161" s="8">
        <f>IFERROR(VLOOKUP(A161,FR_HITUNG_MINMAX!A:G,7,0),1)</f>
        <v>1</v>
      </c>
      <c r="Q161" s="11">
        <f>IFERROR(VLOOKUP(A161,FR_HITUNG_MINMAX!A:J,10,0),1)</f>
        <v>1</v>
      </c>
      <c r="R161" s="8">
        <f>IFERROR(VLOOKUP(A161,FR_HITUNG_MINMAX!A:K,11,0),1)</f>
        <v>1</v>
      </c>
      <c r="S161" s="12">
        <f>IFERROR(VLOOKUP(A161,FR_HITUNG_MINMAX!A:F,6,0),0)</f>
        <v>59500</v>
      </c>
      <c r="T161" s="8">
        <f t="shared" si="105"/>
        <v>0</v>
      </c>
      <c r="U161" s="8">
        <f t="shared" si="80"/>
        <v>2</v>
      </c>
      <c r="V161" s="8">
        <f t="shared" si="81"/>
        <v>0</v>
      </c>
      <c r="W161" s="8">
        <f t="shared" si="106"/>
        <v>0</v>
      </c>
      <c r="X161" s="8">
        <f t="shared" si="107"/>
        <v>0</v>
      </c>
      <c r="Y161" s="16"/>
      <c r="Z161" s="15">
        <f t="shared" si="82"/>
        <v>0</v>
      </c>
      <c r="AA161" s="8">
        <f t="shared" si="108"/>
        <v>0</v>
      </c>
      <c r="AB161" s="16"/>
      <c r="AC161" s="15">
        <f t="shared" si="83"/>
        <v>0</v>
      </c>
      <c r="AD161" s="8">
        <f t="shared" si="84"/>
        <v>0</v>
      </c>
      <c r="AE161" s="16"/>
      <c r="AF161" s="15">
        <f t="shared" si="85"/>
        <v>0</v>
      </c>
      <c r="AG161" s="15">
        <f t="shared" si="109"/>
        <v>0</v>
      </c>
      <c r="AH161" s="16"/>
      <c r="AI161" s="15">
        <f t="shared" si="110"/>
        <v>0</v>
      </c>
      <c r="AJ161" s="8">
        <f t="shared" si="111"/>
        <v>0</v>
      </c>
      <c r="AK161" s="8">
        <f t="shared" si="86"/>
        <v>0</v>
      </c>
      <c r="AL161" s="8">
        <f t="shared" si="87"/>
        <v>0</v>
      </c>
      <c r="AM161" s="8">
        <f t="shared" si="112"/>
        <v>0</v>
      </c>
      <c r="AN161" s="8">
        <f t="shared" si="113"/>
        <v>0</v>
      </c>
      <c r="AO161" s="8">
        <f>IFERROR(VLOOKUP(A161,PERSAMAAN!B:D,3,0),AN161)</f>
        <v>0</v>
      </c>
      <c r="AP161" s="1"/>
      <c r="AQ161" s="8">
        <f t="shared" si="88"/>
        <v>0</v>
      </c>
      <c r="AR161" s="8" t="str">
        <f>IF(AQ161=0,"-",VLOOKUP(A161,FR_HITUNG_MINMAX!A:H,8,0))</f>
        <v>-</v>
      </c>
      <c r="AS161" s="1"/>
      <c r="AT161" s="8" t="str">
        <f t="shared" si="89"/>
        <v>-</v>
      </c>
      <c r="AU161" s="12">
        <f t="shared" si="90"/>
        <v>0</v>
      </c>
      <c r="AV161" s="12">
        <f t="shared" si="91"/>
        <v>0</v>
      </c>
      <c r="AW161" s="8">
        <f t="shared" si="114"/>
        <v>1</v>
      </c>
      <c r="AX161" s="1"/>
      <c r="AY161" s="8">
        <f t="shared" si="92"/>
        <v>1</v>
      </c>
      <c r="AZ161" s="8" t="str">
        <f>IF(AY161=0,"-",VLOOKUP(A161,FR_HITUNG_MINMAX!A:I,9,0))</f>
        <v>NSA</v>
      </c>
      <c r="BB161" s="8" t="str">
        <f t="shared" si="93"/>
        <v>NSA</v>
      </c>
      <c r="BC161" s="12">
        <f t="shared" si="94"/>
        <v>59500</v>
      </c>
      <c r="BD161" s="12">
        <f t="shared" si="95"/>
        <v>57564082.685275108</v>
      </c>
      <c r="BE161" s="16"/>
      <c r="BF161" s="8">
        <f>SUMIF('REALISASI ORDER'!C:C,A161,'REALISASI ORDER'!E:E)</f>
        <v>0</v>
      </c>
      <c r="BG161" s="8">
        <f t="shared" si="115"/>
        <v>3</v>
      </c>
      <c r="BH161" s="8">
        <f t="shared" si="96"/>
        <v>3</v>
      </c>
      <c r="BI161" s="8">
        <f t="shared" si="97"/>
        <v>2</v>
      </c>
      <c r="BJ161" s="8">
        <f t="shared" si="116"/>
        <v>0</v>
      </c>
      <c r="BK161" s="33">
        <f t="shared" si="117"/>
        <v>2</v>
      </c>
      <c r="BL161" s="33">
        <f t="shared" si="98"/>
        <v>0</v>
      </c>
      <c r="BM161" s="33">
        <f t="shared" si="99"/>
        <v>0</v>
      </c>
      <c r="BN161" s="33">
        <f t="shared" si="118"/>
        <v>0</v>
      </c>
      <c r="BO161" s="8">
        <f t="shared" si="100"/>
        <v>0</v>
      </c>
      <c r="BP161" s="8">
        <f t="shared" si="101"/>
        <v>0</v>
      </c>
      <c r="BQ161" s="8">
        <f t="shared" si="102"/>
        <v>0</v>
      </c>
      <c r="BR161" s="8">
        <f>IFERROR(ROUNDDOWN(BF161*BN161/(BK161+BL161+BM161+BN),0),0)</f>
        <v>0</v>
      </c>
      <c r="BS161" s="8" t="str">
        <f t="shared" si="103"/>
        <v>44800-K25-900</v>
      </c>
      <c r="BT161" s="8">
        <f>SUMIF(FR_HITUNG_MINMAX!A:A,ORDER!A161,FR_HITUNG_MINMAX!AS:AS)</f>
        <v>3</v>
      </c>
      <c r="BU161" s="8">
        <f t="shared" si="119"/>
        <v>0</v>
      </c>
      <c r="BV161" s="8" t="str">
        <f t="shared" si="104"/>
        <v>-</v>
      </c>
      <c r="BW161" s="8" t="str">
        <f>VLOOKUP(A161,'STOK PESALAKAN'!A:F,6,0)</f>
        <v>44800-K25-900</v>
      </c>
    </row>
    <row r="162" spans="1:75">
      <c r="A162" s="41" t="s">
        <v>291</v>
      </c>
      <c r="B162" s="99">
        <f>IFERROR(IFERROR(VLOOKUP(A162,'STOK PACUL'!C:H,6,0),VLOOKUP(A162,'KATEGORI PACUL'!A:C,3,0)),0)</f>
        <v>0</v>
      </c>
      <c r="C162" s="8">
        <f>IFERROR(VLOOKUP(A162,'KATEGORI PACUL'!A:D,4,0),0)</f>
        <v>3</v>
      </c>
      <c r="D162" s="99">
        <f>IFERROR(IFERROR(VLOOKUP(A162,'STOK PESALAKAN'!C:H,6,0),VLOOKUP(A162,'KATEGORI PESALAKAN'!A:C,3,0)),0)</f>
        <v>0</v>
      </c>
      <c r="E162" s="8">
        <f>IFERROR(VLOOKUP(A162,'KATEGORI PESALAKAN'!A:D,4,0),0)</f>
        <v>1</v>
      </c>
      <c r="F162" s="99">
        <f>IFERROR(IFERROR(VLOOKUP(A162,'STOK CIKDITIRO'!C:H,6,0),VLOOKUP(A162,'KATEGORI CIKDITIRO'!A:C,3,0)),0)</f>
        <v>0</v>
      </c>
      <c r="G162" s="8">
        <f>IFERROR(VLOOKUP(A162,'KATEGORI CIKDITIRO'!A:D,4,0),0)</f>
        <v>1</v>
      </c>
      <c r="H162" s="99">
        <f>IFERROR(IFERROR(VLOOKUP(A162,'STOK TRAYEMAN'!C:H,6,0),VLOOKUP(A162,'KATEGORI TRAYEMAN'!A:C,3,0)),0)</f>
        <v>0</v>
      </c>
      <c r="I162" s="8">
        <f>IFERROR(VLOOKUP(A162,'KATEGORI TRAYEMAN'!A:D,4,0),0)</f>
        <v>0</v>
      </c>
      <c r="J162" s="8" t="str">
        <f>IFERROR(VLOOKUP(A162,'NOSTOK PACUL'!A:C,3,0),IFERROR(IF(VLOOKUP(A162,'STOK PACUL'!A:B,2,0)="NOSTOK","E",VLOOKUP(A162,'KATEGORI PACUL'!A:B,2,0)),"E"))</f>
        <v>D</v>
      </c>
      <c r="K162" s="8" t="str">
        <f>IFERROR(VLOOKUP(A162,'NOSTOK PESALAKAN'!A:C,3,0),IFERROR(IF(VLOOKUP(A162,'STOK PESALAKAN'!A:B,2,0)="NOSTOK","E",VLOOKUP(A162,'KATEGORI PESALAKAN'!A:B,2,0)),"E"))</f>
        <v>D</v>
      </c>
      <c r="L162" s="8" t="str">
        <f>IFERROR(VLOOKUP(A162,'NOSTOK CIKDITIRO'!A:C,3,0),IFERROR(IF(VLOOKUP(A162,'STOK CIKDITIRO'!A:B,2,0)="NOSTOK","E",VLOOKUP(A162,'KATEGORI CIKDITIRO'!A:B,2,0)),"E"))</f>
        <v>D</v>
      </c>
      <c r="M162" s="8" t="str">
        <f>IFERROR(VLOOKUP(A162,'NOSTOK TRAYEMAN'!A:C,3,0),IFERROR(IF(VLOOKUP(A162,'STOK TRAYEMAN'!A:B,2,0)="NOSTOK","E",VLOOKUP(A162,'KATEGORI TRAYEMAN'!A:B,2,0)),"E"))</f>
        <v>E</v>
      </c>
      <c r="N162" s="8" t="str">
        <f>IFERROR(VLOOKUP(A162,FR_HITUNG_MINMAX!A:B,2,0),0)</f>
        <v>KABEL KILOMETER H.VARIO ORI (PB)</v>
      </c>
      <c r="O162" s="8" t="str">
        <f>IFERROR(VLOOKUP(A162,FR_HITUNG_MINMAX!A:D,4,0),0)</f>
        <v>ORISIN</v>
      </c>
      <c r="P162" s="8">
        <f>IFERROR(VLOOKUP(A162,FR_HITUNG_MINMAX!A:G,7,0),1)</f>
        <v>1</v>
      </c>
      <c r="Q162" s="11">
        <f>IFERROR(VLOOKUP(A162,FR_HITUNG_MINMAX!A:J,10,0),1)</f>
        <v>1</v>
      </c>
      <c r="R162" s="8">
        <f>IFERROR(VLOOKUP(A162,FR_HITUNG_MINMAX!A:K,11,0),1)</f>
        <v>1</v>
      </c>
      <c r="S162" s="12">
        <f>IFERROR(VLOOKUP(A162,FR_HITUNG_MINMAX!A:F,6,0),0)</f>
        <v>34000</v>
      </c>
      <c r="T162" s="8">
        <f t="shared" si="105"/>
        <v>-3</v>
      </c>
      <c r="U162" s="8">
        <f t="shared" si="80"/>
        <v>-1</v>
      </c>
      <c r="V162" s="8">
        <f t="shared" si="81"/>
        <v>-1</v>
      </c>
      <c r="W162" s="8">
        <f t="shared" si="106"/>
        <v>0</v>
      </c>
      <c r="X162" s="8">
        <f t="shared" si="107"/>
        <v>0</v>
      </c>
      <c r="Y162" s="16"/>
      <c r="Z162" s="15">
        <f t="shared" si="82"/>
        <v>0</v>
      </c>
      <c r="AA162" s="8">
        <f t="shared" si="108"/>
        <v>0</v>
      </c>
      <c r="AB162" s="16"/>
      <c r="AC162" s="15">
        <f t="shared" si="83"/>
        <v>0</v>
      </c>
      <c r="AD162" s="8">
        <f t="shared" si="84"/>
        <v>0</v>
      </c>
      <c r="AE162" s="16"/>
      <c r="AF162" s="15">
        <f t="shared" si="85"/>
        <v>0</v>
      </c>
      <c r="AG162" s="15">
        <f t="shared" si="109"/>
        <v>0</v>
      </c>
      <c r="AH162" s="16"/>
      <c r="AI162" s="15">
        <f t="shared" si="110"/>
        <v>0</v>
      </c>
      <c r="AJ162" s="8">
        <f t="shared" si="111"/>
        <v>1</v>
      </c>
      <c r="AK162" s="8">
        <f t="shared" si="86"/>
        <v>1</v>
      </c>
      <c r="AL162" s="8">
        <f t="shared" si="87"/>
        <v>1</v>
      </c>
      <c r="AM162" s="8">
        <f t="shared" si="112"/>
        <v>0</v>
      </c>
      <c r="AN162" s="8">
        <f t="shared" si="113"/>
        <v>3</v>
      </c>
      <c r="AO162" s="8">
        <f>IFERROR(VLOOKUP(A162,PERSAMAAN!B:D,3,0),AN162)</f>
        <v>0</v>
      </c>
      <c r="AP162" s="1">
        <v>0</v>
      </c>
      <c r="AQ162" s="8">
        <f t="shared" si="88"/>
        <v>0</v>
      </c>
      <c r="AR162" s="8" t="str">
        <f>IF(AQ162=0,"-",VLOOKUP(A162,FR_HITUNG_MINMAX!A:H,8,0))</f>
        <v>-</v>
      </c>
      <c r="AS162" s="1"/>
      <c r="AT162" s="8" t="str">
        <f t="shared" si="89"/>
        <v>-</v>
      </c>
      <c r="AU162" s="12">
        <f t="shared" si="90"/>
        <v>0</v>
      </c>
      <c r="AV162" s="12">
        <f t="shared" si="91"/>
        <v>0</v>
      </c>
      <c r="AW162" s="8">
        <f t="shared" si="114"/>
        <v>8</v>
      </c>
      <c r="AX162" s="1"/>
      <c r="AY162" s="8">
        <f t="shared" si="92"/>
        <v>8</v>
      </c>
      <c r="AZ162" s="8" t="str">
        <f>IF(AY162=0,"-",VLOOKUP(A162,FR_HITUNG_MINMAX!A:I,9,0))</f>
        <v>NSA</v>
      </c>
      <c r="BB162" s="8" t="str">
        <f t="shared" si="93"/>
        <v>NSA</v>
      </c>
      <c r="BC162" s="12">
        <f t="shared" si="94"/>
        <v>272000</v>
      </c>
      <c r="BD162" s="12">
        <f t="shared" si="95"/>
        <v>57564082.685275108</v>
      </c>
      <c r="BE162" s="16"/>
      <c r="BF162" s="8">
        <f>SUMIF('REALISASI ORDER'!C:C,A162,'REALISASI ORDER'!E:E)</f>
        <v>0</v>
      </c>
      <c r="BG162" s="8">
        <f t="shared" si="115"/>
        <v>0</v>
      </c>
      <c r="BH162" s="8">
        <f t="shared" si="96"/>
        <v>0</v>
      </c>
      <c r="BI162" s="8">
        <f t="shared" si="97"/>
        <v>0</v>
      </c>
      <c r="BJ162" s="8">
        <f t="shared" si="116"/>
        <v>0</v>
      </c>
      <c r="BK162" s="33">
        <f t="shared" si="117"/>
        <v>0</v>
      </c>
      <c r="BL162" s="33">
        <f t="shared" si="98"/>
        <v>1</v>
      </c>
      <c r="BM162" s="33">
        <f t="shared" si="99"/>
        <v>1</v>
      </c>
      <c r="BN162" s="33">
        <f t="shared" si="118"/>
        <v>0</v>
      </c>
      <c r="BO162" s="8">
        <f t="shared" si="100"/>
        <v>0</v>
      </c>
      <c r="BP162" s="8">
        <f t="shared" si="101"/>
        <v>0</v>
      </c>
      <c r="BQ162" s="8">
        <f t="shared" si="102"/>
        <v>0</v>
      </c>
      <c r="BR162" s="8">
        <f>IFERROR(ROUNDDOWN(BF162*BN162/(BK162+BL162+BM162+BN),0),0)</f>
        <v>0</v>
      </c>
      <c r="BS162" s="8" t="str">
        <f t="shared" si="103"/>
        <v>44830-KVB-T00</v>
      </c>
      <c r="BT162" s="8">
        <f>SUMIF(FR_HITUNG_MINMAX!A:A,ORDER!A162,FR_HITUNG_MINMAX!AS:AS)</f>
        <v>3</v>
      </c>
      <c r="BU162" s="8">
        <f t="shared" si="119"/>
        <v>0</v>
      </c>
      <c r="BV162" s="8" t="str">
        <f t="shared" si="104"/>
        <v>-</v>
      </c>
      <c r="BW162" s="8" t="str">
        <f>VLOOKUP(A162,'STOK PESALAKAN'!A:F,6,0)</f>
        <v>44830-KVY-721</v>
      </c>
    </row>
    <row r="163" spans="1:75">
      <c r="A163" s="41" t="s">
        <v>292</v>
      </c>
      <c r="B163" s="99">
        <f>IFERROR(IFERROR(VLOOKUP(A163,'STOK PACUL'!C:H,6,0),VLOOKUP(A163,'KATEGORI PACUL'!A:C,3,0)),0)</f>
        <v>5</v>
      </c>
      <c r="C163" s="8">
        <f>IFERROR(VLOOKUP(A163,'KATEGORI PACUL'!A:D,4,0),0)</f>
        <v>4</v>
      </c>
      <c r="D163" s="99">
        <f>IFERROR(IFERROR(VLOOKUP(A163,'STOK PESALAKAN'!C:H,6,0),VLOOKUP(A163,'KATEGORI PESALAKAN'!A:C,3,0)),0)</f>
        <v>6</v>
      </c>
      <c r="E163" s="8">
        <f>IFERROR(VLOOKUP(A163,'KATEGORI PESALAKAN'!A:D,4,0),0)</f>
        <v>3</v>
      </c>
      <c r="F163" s="99">
        <f>IFERROR(IFERROR(VLOOKUP(A163,'STOK CIKDITIRO'!C:H,6,0),VLOOKUP(A163,'KATEGORI CIKDITIRO'!A:C,3,0)),0)</f>
        <v>2</v>
      </c>
      <c r="G163" s="8">
        <f>IFERROR(VLOOKUP(A163,'KATEGORI CIKDITIRO'!A:D,4,0),0)</f>
        <v>3</v>
      </c>
      <c r="H163" s="99">
        <f>IFERROR(IFERROR(VLOOKUP(A163,'STOK TRAYEMAN'!C:H,6,0),VLOOKUP(A163,'KATEGORI TRAYEMAN'!A:C,3,0)),0)</f>
        <v>0</v>
      </c>
      <c r="I163" s="8">
        <f>IFERROR(VLOOKUP(A163,'KATEGORI TRAYEMAN'!A:D,4,0),0)</f>
        <v>1</v>
      </c>
      <c r="J163" s="8" t="str">
        <f>IFERROR(VLOOKUP(A163,'NOSTOK PACUL'!A:C,3,0),IFERROR(IF(VLOOKUP(A163,'STOK PACUL'!A:B,2,0)="NOSTOK","E",VLOOKUP(A163,'KATEGORI PACUL'!A:B,2,0)),"E"))</f>
        <v>B</v>
      </c>
      <c r="K163" s="8" t="str">
        <f>IFERROR(VLOOKUP(A163,'NOSTOK PESALAKAN'!A:C,3,0),IFERROR(IF(VLOOKUP(A163,'STOK PESALAKAN'!A:B,2,0)="NOSTOK","E",VLOOKUP(A163,'KATEGORI PESALAKAN'!A:B,2,0)),"E"))</f>
        <v>B</v>
      </c>
      <c r="L163" s="8" t="str">
        <f>IFERROR(VLOOKUP(A163,'NOSTOK CIKDITIRO'!A:C,3,0),IFERROR(IF(VLOOKUP(A163,'STOK CIKDITIRO'!A:B,2,0)="NOSTOK","E",VLOOKUP(A163,'KATEGORI CIKDITIRO'!A:B,2,0)),"E"))</f>
        <v>B</v>
      </c>
      <c r="M163" s="8" t="str">
        <f>IFERROR(VLOOKUP(A163,'NOSTOK TRAYEMAN'!A:C,3,0),IFERROR(IF(VLOOKUP(A163,'STOK TRAYEMAN'!A:B,2,0)="NOSTOK","E",VLOOKUP(A163,'KATEGORI TRAYEMAN'!A:B,2,0)),"E"))</f>
        <v>D</v>
      </c>
      <c r="N163" s="8" t="str">
        <f>IFERROR(VLOOKUP(A163,FR_HITUNG_MINMAX!A:B,2,0),0)</f>
        <v>KABEL KILOMETER H.BEAT ORI (PB)</v>
      </c>
      <c r="O163" s="8" t="str">
        <f>IFERROR(VLOOKUP(A163,FR_HITUNG_MINMAX!A:D,4,0),0)</f>
        <v>ORISIN</v>
      </c>
      <c r="P163" s="8">
        <f>IFERROR(VLOOKUP(A163,FR_HITUNG_MINMAX!A:G,7,0),1)</f>
        <v>1</v>
      </c>
      <c r="Q163" s="11" t="str">
        <f>IFERROR(VLOOKUP(A163,FR_HITUNG_MINMAX!A:J,10,0),1)</f>
        <v>3</v>
      </c>
      <c r="R163" s="8">
        <f>IFERROR(VLOOKUP(A163,FR_HITUNG_MINMAX!A:K,11,0),1)</f>
        <v>1</v>
      </c>
      <c r="S163" s="12">
        <f>IFERROR(VLOOKUP(A163,FR_HITUNG_MINMAX!A:F,6,0),0)</f>
        <v>42000</v>
      </c>
      <c r="T163" s="8">
        <f t="shared" si="105"/>
        <v>1</v>
      </c>
      <c r="U163" s="8">
        <f t="shared" si="80"/>
        <v>3</v>
      </c>
      <c r="V163" s="8">
        <f t="shared" si="81"/>
        <v>-1</v>
      </c>
      <c r="W163" s="8">
        <f t="shared" si="106"/>
        <v>-1</v>
      </c>
      <c r="X163" s="8">
        <f t="shared" si="107"/>
        <v>0</v>
      </c>
      <c r="Y163" s="16"/>
      <c r="Z163" s="15">
        <f t="shared" si="82"/>
        <v>0</v>
      </c>
      <c r="AA163" s="8">
        <f t="shared" si="108"/>
        <v>0</v>
      </c>
      <c r="AB163" s="16"/>
      <c r="AC163" s="15">
        <f t="shared" si="83"/>
        <v>0</v>
      </c>
      <c r="AD163" s="8">
        <f t="shared" si="84"/>
        <v>2</v>
      </c>
      <c r="AE163" s="16"/>
      <c r="AF163" s="15">
        <f t="shared" si="85"/>
        <v>0</v>
      </c>
      <c r="AG163" s="15">
        <f t="shared" si="109"/>
        <v>2</v>
      </c>
      <c r="AH163" s="16"/>
      <c r="AI163" s="15">
        <f t="shared" si="110"/>
        <v>0</v>
      </c>
      <c r="AJ163" s="8">
        <f t="shared" si="111"/>
        <v>0</v>
      </c>
      <c r="AK163" s="8">
        <f t="shared" si="86"/>
        <v>0</v>
      </c>
      <c r="AL163" s="8">
        <f t="shared" si="87"/>
        <v>0</v>
      </c>
      <c r="AM163" s="8">
        <f t="shared" si="112"/>
        <v>1</v>
      </c>
      <c r="AN163" s="8">
        <f t="shared" si="113"/>
        <v>1</v>
      </c>
      <c r="AO163" s="8">
        <f>IFERROR(VLOOKUP(A163,PERSAMAAN!B:D,3,0),AN163)</f>
        <v>4</v>
      </c>
      <c r="AP163" s="1">
        <v>0</v>
      </c>
      <c r="AQ163" s="8">
        <f t="shared" si="88"/>
        <v>0</v>
      </c>
      <c r="AR163" s="8" t="str">
        <f>IF(AQ163=0,"-",VLOOKUP(A163,FR_HITUNG_MINMAX!A:H,8,0))</f>
        <v>-</v>
      </c>
      <c r="AS163" s="1"/>
      <c r="AT163" s="8" t="str">
        <f t="shared" si="89"/>
        <v>-</v>
      </c>
      <c r="AU163" s="12">
        <f t="shared" si="90"/>
        <v>0</v>
      </c>
      <c r="AV163" s="12">
        <f t="shared" si="91"/>
        <v>0</v>
      </c>
      <c r="AW163" s="8">
        <f t="shared" si="114"/>
        <v>3</v>
      </c>
      <c r="AX163" s="1"/>
      <c r="AY163" s="8">
        <f t="shared" si="92"/>
        <v>3</v>
      </c>
      <c r="AZ163" s="8" t="str">
        <f>IF(AY163=0,"-",VLOOKUP(A163,FR_HITUNG_MINMAX!A:I,9,0))</f>
        <v>NSA</v>
      </c>
      <c r="BB163" s="8" t="str">
        <f t="shared" si="93"/>
        <v>NSA</v>
      </c>
      <c r="BC163" s="12">
        <f t="shared" si="94"/>
        <v>126000</v>
      </c>
      <c r="BD163" s="12">
        <f t="shared" si="95"/>
        <v>57564082.685275108</v>
      </c>
      <c r="BE163" s="16"/>
      <c r="BF163" s="8">
        <f>SUMIF('REALISASI ORDER'!C:C,A163,'REALISASI ORDER'!E:E)</f>
        <v>0</v>
      </c>
      <c r="BG163" s="8">
        <f t="shared" si="115"/>
        <v>5</v>
      </c>
      <c r="BH163" s="8">
        <f t="shared" si="96"/>
        <v>6</v>
      </c>
      <c r="BI163" s="8">
        <f t="shared" si="97"/>
        <v>2</v>
      </c>
      <c r="BJ163" s="8">
        <f t="shared" si="116"/>
        <v>0</v>
      </c>
      <c r="BK163" s="33">
        <f t="shared" si="117"/>
        <v>1</v>
      </c>
      <c r="BL163" s="33">
        <f t="shared" si="98"/>
        <v>0</v>
      </c>
      <c r="BM163" s="33">
        <f t="shared" si="99"/>
        <v>1</v>
      </c>
      <c r="BN163" s="33">
        <f t="shared" si="118"/>
        <v>1</v>
      </c>
      <c r="BO163" s="8">
        <f t="shared" si="100"/>
        <v>0</v>
      </c>
      <c r="BP163" s="8">
        <f t="shared" si="101"/>
        <v>0</v>
      </c>
      <c r="BQ163" s="8">
        <f t="shared" si="102"/>
        <v>0</v>
      </c>
      <c r="BR163" s="8">
        <f>IFERROR(ROUNDDOWN(BF163*BN163/(BK163+BL163+BM163+BN),0),0)</f>
        <v>0</v>
      </c>
      <c r="BS163" s="8" t="str">
        <f t="shared" si="103"/>
        <v>44830-KVY-721</v>
      </c>
      <c r="BT163" s="8">
        <f>SUMIF(FR_HITUNG_MINMAX!A:A,ORDER!A163,FR_HITUNG_MINMAX!AS:AS)</f>
        <v>5</v>
      </c>
      <c r="BU163" s="8">
        <f t="shared" si="119"/>
        <v>0</v>
      </c>
      <c r="BV163" s="8" t="str">
        <f t="shared" si="104"/>
        <v>-</v>
      </c>
      <c r="BW163" s="8" t="str">
        <f>VLOOKUP(A163,'STOK PESALAKAN'!A:F,6,0)</f>
        <v>44830-KVY-721</v>
      </c>
    </row>
    <row r="164" spans="1:75" ht="15" customHeight="1">
      <c r="A164" s="41" t="s">
        <v>663</v>
      </c>
      <c r="B164" s="99">
        <f>IFERROR(IFERROR(VLOOKUP(A164,'STOK PACUL'!C:H,6,0),VLOOKUP(A164,'KATEGORI PACUL'!A:C,3,0)),0)</f>
        <v>1</v>
      </c>
      <c r="C164" s="8">
        <f>IFERROR(VLOOKUP(A164,'KATEGORI PACUL'!A:D,4,0),0)</f>
        <v>0</v>
      </c>
      <c r="D164" s="99">
        <f>IFERROR(IFERROR(VLOOKUP(A164,'STOK PESALAKAN'!C:H,6,0),VLOOKUP(A164,'KATEGORI PESALAKAN'!A:C,3,0)),0)</f>
        <v>0</v>
      </c>
      <c r="E164" s="8">
        <f>IFERROR(VLOOKUP(A164,'KATEGORI PESALAKAN'!A:D,4,0),0)</f>
        <v>0</v>
      </c>
      <c r="F164" s="99">
        <f>IFERROR(IFERROR(VLOOKUP(A164,'STOK CIKDITIRO'!C:H,6,0),VLOOKUP(A164,'KATEGORI CIKDITIRO'!A:C,3,0)),0)</f>
        <v>1</v>
      </c>
      <c r="G164" s="8">
        <f>IFERROR(VLOOKUP(A164,'KATEGORI CIKDITIRO'!A:D,4,0),0)</f>
        <v>0</v>
      </c>
      <c r="H164" s="99">
        <f>IFERROR(IFERROR(VLOOKUP(A164,'STOK TRAYEMAN'!C:H,6,0),VLOOKUP(A164,'KATEGORI TRAYEMAN'!A:C,3,0)),0)</f>
        <v>0</v>
      </c>
      <c r="I164" s="8">
        <f>IFERROR(VLOOKUP(A164,'KATEGORI TRAYEMAN'!A:D,4,0),0)</f>
        <v>0</v>
      </c>
      <c r="J164" s="8" t="str">
        <f>IFERROR(VLOOKUP(A164,'NOSTOK PACUL'!A:C,3,0),IFERROR(IF(VLOOKUP(A164,'STOK PACUL'!A:B,2,0)="NOSTOK","E",VLOOKUP(A164,'KATEGORI PACUL'!A:B,2,0)),"E"))</f>
        <v>E</v>
      </c>
      <c r="K164" s="8" t="str">
        <f>IFERROR(VLOOKUP(A164,'NOSTOK PESALAKAN'!A:C,3,0),IFERROR(IF(VLOOKUP(A164,'STOK PESALAKAN'!A:B,2,0)="NOSTOK","E",VLOOKUP(A164,'KATEGORI PESALAKAN'!A:B,2,0)),"E"))</f>
        <v>E</v>
      </c>
      <c r="L164" s="8" t="str">
        <f>IFERROR(VLOOKUP(A164,'NOSTOK CIKDITIRO'!A:C,3,0),IFERROR(IF(VLOOKUP(A164,'STOK CIKDITIRO'!A:B,2,0)="NOSTOK","E",VLOOKUP(A164,'KATEGORI CIKDITIRO'!A:B,2,0)),"E"))</f>
        <v>E</v>
      </c>
      <c r="M164" s="8" t="str">
        <f>IFERROR(VLOOKUP(A164,'NOSTOK TRAYEMAN'!A:C,3,0),IFERROR(IF(VLOOKUP(A164,'STOK TRAYEMAN'!A:B,2,0)="NOSTOK","E",VLOOKUP(A164,'KATEGORI TRAYEMAN'!A:B,2,0)),"E"))</f>
        <v>E</v>
      </c>
      <c r="N164" s="8" t="str">
        <f>IFERROR(VLOOKUP(A164,FR_HITUNG_MINMAX!A:B,2,0),0)</f>
        <v>KIPAS PULLY Y.MIO S/XEON</v>
      </c>
      <c r="O164" s="8" t="str">
        <f>IFERROR(VLOOKUP(A164,FR_HITUNG_MINMAX!A:D,4,0),0)</f>
        <v>ORISIN</v>
      </c>
      <c r="P164" s="8">
        <f>IFERROR(VLOOKUP(A164,FR_HITUNG_MINMAX!A:G,7,0),1)</f>
        <v>1</v>
      </c>
      <c r="Q164" s="11">
        <f>IFERROR(VLOOKUP(A164,FR_HITUNG_MINMAX!A:J,10,0),1)</f>
        <v>1</v>
      </c>
      <c r="R164" s="8">
        <f>IFERROR(VLOOKUP(A164,FR_HITUNG_MINMAX!A:K,11,0),1)</f>
        <v>1</v>
      </c>
      <c r="S164" s="12">
        <f>IFERROR(VLOOKUP(A164,FR_HITUNG_MINMAX!A:F,6,0),0)</f>
        <v>42000</v>
      </c>
      <c r="T164" s="8">
        <f t="shared" si="105"/>
        <v>1</v>
      </c>
      <c r="U164" s="8">
        <f t="shared" si="80"/>
        <v>0</v>
      </c>
      <c r="V164" s="8">
        <f t="shared" si="81"/>
        <v>1</v>
      </c>
      <c r="W164" s="8">
        <f t="shared" si="106"/>
        <v>0</v>
      </c>
      <c r="X164" s="8">
        <f t="shared" si="107"/>
        <v>0</v>
      </c>
      <c r="Y164" s="16"/>
      <c r="Z164" s="15">
        <f t="shared" si="82"/>
        <v>0</v>
      </c>
      <c r="AA164" s="8">
        <f t="shared" si="108"/>
        <v>0</v>
      </c>
      <c r="AB164" s="16"/>
      <c r="AC164" s="15">
        <f t="shared" si="83"/>
        <v>0</v>
      </c>
      <c r="AD164" s="8">
        <f t="shared" si="84"/>
        <v>0</v>
      </c>
      <c r="AE164" s="16"/>
      <c r="AF164" s="15">
        <f t="shared" si="85"/>
        <v>0</v>
      </c>
      <c r="AG164" s="15">
        <f t="shared" si="109"/>
        <v>0</v>
      </c>
      <c r="AH164" s="16"/>
      <c r="AI164" s="15">
        <f t="shared" si="110"/>
        <v>0</v>
      </c>
      <c r="AJ164" s="8">
        <f t="shared" si="111"/>
        <v>0</v>
      </c>
      <c r="AK164" s="8">
        <f t="shared" si="86"/>
        <v>0</v>
      </c>
      <c r="AL164" s="8">
        <f t="shared" si="87"/>
        <v>0</v>
      </c>
      <c r="AM164" s="8">
        <f t="shared" si="112"/>
        <v>0</v>
      </c>
      <c r="AN164" s="8">
        <f t="shared" si="113"/>
        <v>0</v>
      </c>
      <c r="AO164" s="8">
        <f>IFERROR(VLOOKUP(A164,PERSAMAAN!B:D,3,0),AN164)</f>
        <v>0</v>
      </c>
      <c r="AP164" s="1"/>
      <c r="AQ164" s="8">
        <f t="shared" si="88"/>
        <v>0</v>
      </c>
      <c r="AR164" s="8" t="str">
        <f>IF(AQ164=0,"-",VLOOKUP(A164,FR_HITUNG_MINMAX!A:H,8,0))</f>
        <v>-</v>
      </c>
      <c r="AS164" s="1"/>
      <c r="AT164" s="8" t="str">
        <f t="shared" si="89"/>
        <v>-</v>
      </c>
      <c r="AU164" s="12">
        <f t="shared" si="90"/>
        <v>0</v>
      </c>
      <c r="AV164" s="12">
        <f t="shared" si="91"/>
        <v>0</v>
      </c>
      <c r="AW164" s="8">
        <f t="shared" si="114"/>
        <v>-2</v>
      </c>
      <c r="AX164" s="1">
        <v>2</v>
      </c>
      <c r="AY164" s="8">
        <f t="shared" si="92"/>
        <v>2</v>
      </c>
      <c r="AZ164" s="8" t="str">
        <f>IF(AY164=0,"-",VLOOKUP(A164,FR_HITUNG_MINMAX!A:I,9,0))</f>
        <v/>
      </c>
      <c r="BA164" s="1" t="s">
        <v>151</v>
      </c>
      <c r="BB164" s="8" t="str">
        <f t="shared" si="93"/>
        <v>SAPTA AJI</v>
      </c>
      <c r="BC164" s="12">
        <f t="shared" si="94"/>
        <v>84000</v>
      </c>
      <c r="BD164" s="12">
        <f t="shared" si="95"/>
        <v>1601800</v>
      </c>
      <c r="BE164" s="16"/>
      <c r="BF164" s="8">
        <f>SUMIF('REALISASI ORDER'!C:C,A164,'REALISASI ORDER'!E:E)</f>
        <v>0</v>
      </c>
      <c r="BG164" s="8">
        <f t="shared" si="115"/>
        <v>1</v>
      </c>
      <c r="BH164" s="8">
        <f t="shared" si="96"/>
        <v>0</v>
      </c>
      <c r="BI164" s="8">
        <f t="shared" si="97"/>
        <v>1</v>
      </c>
      <c r="BJ164" s="8">
        <f t="shared" si="116"/>
        <v>0</v>
      </c>
      <c r="BK164" s="33">
        <f t="shared" si="117"/>
        <v>0</v>
      </c>
      <c r="BL164" s="33">
        <f t="shared" si="98"/>
        <v>0</v>
      </c>
      <c r="BM164" s="33">
        <f t="shared" si="99"/>
        <v>0</v>
      </c>
      <c r="BN164" s="33">
        <f t="shared" si="118"/>
        <v>0</v>
      </c>
      <c r="BO164" s="8">
        <f t="shared" si="100"/>
        <v>0</v>
      </c>
      <c r="BP164" s="8">
        <f t="shared" si="101"/>
        <v>0</v>
      </c>
      <c r="BQ164" s="8">
        <f t="shared" si="102"/>
        <v>0</v>
      </c>
      <c r="BR164" s="8">
        <f>IFERROR(ROUNDDOWN(BF164*BN164/(BK164+BL164+BM164+BN),0),0)</f>
        <v>0</v>
      </c>
      <c r="BS164" s="8" t="str">
        <f t="shared" si="103"/>
        <v>44D-E7611-00</v>
      </c>
      <c r="BT164" s="8">
        <f>SUMIF(FR_HITUNG_MINMAX!A:A,ORDER!A164,FR_HITUNG_MINMAX!AS:AS)</f>
        <v>0</v>
      </c>
      <c r="BU164" s="8">
        <f t="shared" si="119"/>
        <v>0</v>
      </c>
      <c r="BV164" s="8" t="str">
        <f t="shared" si="104"/>
        <v>-</v>
      </c>
      <c r="BW164" s="8" t="str">
        <f>VLOOKUP(A164,'STOK PESALAKAN'!A:F,6,0)</f>
        <v/>
      </c>
    </row>
    <row r="165" spans="1:75" ht="15" customHeight="1">
      <c r="A165" s="41" t="s">
        <v>664</v>
      </c>
      <c r="B165" s="99">
        <f>IFERROR(IFERROR(VLOOKUP(A165,'STOK PACUL'!C:H,6,0),VLOOKUP(A165,'KATEGORI PACUL'!A:C,3,0)),0)</f>
        <v>2</v>
      </c>
      <c r="C165" s="8">
        <f>IFERROR(VLOOKUP(A165,'KATEGORI PACUL'!A:D,4,0),0)</f>
        <v>0</v>
      </c>
      <c r="D165" s="99">
        <f>IFERROR(IFERROR(VLOOKUP(A165,'STOK PESALAKAN'!C:H,6,0),VLOOKUP(A165,'KATEGORI PESALAKAN'!A:C,3,0)),0)</f>
        <v>0</v>
      </c>
      <c r="E165" s="8">
        <f>IFERROR(VLOOKUP(A165,'KATEGORI PESALAKAN'!A:D,4,0),0)</f>
        <v>1</v>
      </c>
      <c r="F165" s="99">
        <f>IFERROR(IFERROR(VLOOKUP(A165,'STOK CIKDITIRO'!C:H,6,0),VLOOKUP(A165,'KATEGORI CIKDITIRO'!A:C,3,0)),0)</f>
        <v>1</v>
      </c>
      <c r="G165" s="8">
        <f>IFERROR(VLOOKUP(A165,'KATEGORI CIKDITIRO'!A:D,4,0),0)</f>
        <v>0</v>
      </c>
      <c r="H165" s="99">
        <f>IFERROR(IFERROR(VLOOKUP(A165,'STOK TRAYEMAN'!C:H,6,0),VLOOKUP(A165,'KATEGORI TRAYEMAN'!A:C,3,0)),0)</f>
        <v>0</v>
      </c>
      <c r="I165" s="8">
        <f>IFERROR(VLOOKUP(A165,'KATEGORI TRAYEMAN'!A:D,4,0),0)</f>
        <v>0</v>
      </c>
      <c r="J165" s="8" t="str">
        <f>IFERROR(VLOOKUP(A165,'NOSTOK PACUL'!A:C,3,0),IFERROR(IF(VLOOKUP(A165,'STOK PACUL'!A:B,2,0)="NOSTOK","E",VLOOKUP(A165,'KATEGORI PACUL'!A:B,2,0)),"E"))</f>
        <v>E</v>
      </c>
      <c r="K165" s="8" t="str">
        <f>IFERROR(VLOOKUP(A165,'NOSTOK PESALAKAN'!A:C,3,0),IFERROR(IF(VLOOKUP(A165,'STOK PESALAKAN'!A:B,2,0)="NOSTOK","E",VLOOKUP(A165,'KATEGORI PESALAKAN'!A:B,2,0)),"E"))</f>
        <v>D</v>
      </c>
      <c r="L165" s="8" t="str">
        <f>IFERROR(VLOOKUP(A165,'NOSTOK CIKDITIRO'!A:C,3,0),IFERROR(IF(VLOOKUP(A165,'STOK CIKDITIRO'!A:B,2,0)="NOSTOK","E",VLOOKUP(A165,'KATEGORI CIKDITIRO'!A:B,2,0)),"E"))</f>
        <v>E</v>
      </c>
      <c r="M165" s="8" t="str">
        <f>IFERROR(VLOOKUP(A165,'NOSTOK TRAYEMAN'!A:C,3,0),IFERROR(IF(VLOOKUP(A165,'STOK TRAYEMAN'!A:B,2,0)="NOSTOK","E",VLOOKUP(A165,'KATEGORI TRAYEMAN'!A:B,2,0)),"E"))</f>
        <v>E</v>
      </c>
      <c r="N165" s="8" t="str">
        <f>IFERROR(VLOOKUP(A165,FR_HITUNG_MINMAX!A:B,2,0),0)</f>
        <v>KOMSTIR ATAS Y.XEON/GT125/NMAX</v>
      </c>
      <c r="O165" s="8" t="str">
        <f>IFERROR(VLOOKUP(A165,FR_HITUNG_MINMAX!A:D,4,0),0)</f>
        <v>ORISIN</v>
      </c>
      <c r="P165" s="8">
        <f>IFERROR(VLOOKUP(A165,FR_HITUNG_MINMAX!A:G,7,0),1)</f>
        <v>1</v>
      </c>
      <c r="Q165" s="11" t="str">
        <f>IFERROR(VLOOKUP(A165,FR_HITUNG_MINMAX!A:J,10,0),1)</f>
        <v>1</v>
      </c>
      <c r="R165" s="8">
        <f>IFERROR(VLOOKUP(A165,FR_HITUNG_MINMAX!A:K,11,0),1)</f>
        <v>1</v>
      </c>
      <c r="S165" s="12">
        <f>IFERROR(VLOOKUP(A165,FR_HITUNG_MINMAX!A:F,6,0),0)</f>
        <v>67000</v>
      </c>
      <c r="T165" s="8">
        <f t="shared" si="105"/>
        <v>2</v>
      </c>
      <c r="U165" s="8">
        <f t="shared" si="80"/>
        <v>-1</v>
      </c>
      <c r="V165" s="8">
        <f t="shared" si="81"/>
        <v>1</v>
      </c>
      <c r="W165" s="8">
        <f t="shared" si="106"/>
        <v>0</v>
      </c>
      <c r="X165" s="8">
        <f t="shared" si="107"/>
        <v>1</v>
      </c>
      <c r="Y165" s="16"/>
      <c r="Z165" s="15">
        <f t="shared" si="82"/>
        <v>0</v>
      </c>
      <c r="AA165" s="8">
        <f t="shared" si="108"/>
        <v>0</v>
      </c>
      <c r="AB165" s="16"/>
      <c r="AC165" s="15">
        <f t="shared" si="83"/>
        <v>0</v>
      </c>
      <c r="AD165" s="8">
        <f t="shared" si="84"/>
        <v>0</v>
      </c>
      <c r="AE165" s="16"/>
      <c r="AF165" s="15">
        <f t="shared" si="85"/>
        <v>0</v>
      </c>
      <c r="AG165" s="15">
        <f t="shared" si="109"/>
        <v>0</v>
      </c>
      <c r="AH165" s="16"/>
      <c r="AI165" s="15">
        <f t="shared" si="110"/>
        <v>0</v>
      </c>
      <c r="AJ165" s="8">
        <f t="shared" si="111"/>
        <v>0</v>
      </c>
      <c r="AK165" s="8">
        <f t="shared" si="86"/>
        <v>1</v>
      </c>
      <c r="AL165" s="8">
        <f t="shared" si="87"/>
        <v>0</v>
      </c>
      <c r="AM165" s="8">
        <f t="shared" si="112"/>
        <v>0</v>
      </c>
      <c r="AN165" s="8">
        <f t="shared" si="113"/>
        <v>1</v>
      </c>
      <c r="AO165" s="8">
        <f>IFERROR(VLOOKUP(A165,PERSAMAAN!B:D,3,0),AN165)</f>
        <v>1</v>
      </c>
      <c r="AP165" s="1">
        <v>0</v>
      </c>
      <c r="AQ165" s="8">
        <f t="shared" si="88"/>
        <v>0</v>
      </c>
      <c r="AR165" s="8" t="str">
        <f>IF(AQ165=0,"-",VLOOKUP(A165,FR_HITUNG_MINMAX!A:H,8,0))</f>
        <v>-</v>
      </c>
      <c r="AS165" s="1"/>
      <c r="AT165" s="8" t="str">
        <f t="shared" si="89"/>
        <v>-</v>
      </c>
      <c r="AU165" s="12">
        <f t="shared" si="90"/>
        <v>0</v>
      </c>
      <c r="AV165" s="12">
        <f t="shared" si="91"/>
        <v>0</v>
      </c>
      <c r="AW165" s="8">
        <f t="shared" si="114"/>
        <v>-2</v>
      </c>
      <c r="AX165" s="1">
        <v>2</v>
      </c>
      <c r="AY165" s="8">
        <f t="shared" si="92"/>
        <v>2</v>
      </c>
      <c r="AZ165" s="8" t="str">
        <f>IF(AY165=0,"-",VLOOKUP(A165,FR_HITUNG_MINMAX!A:I,9,0))</f>
        <v/>
      </c>
      <c r="BA165" s="1" t="s">
        <v>151</v>
      </c>
      <c r="BB165" s="8" t="str">
        <f t="shared" si="93"/>
        <v>SAPTA AJI</v>
      </c>
      <c r="BC165" s="12">
        <f t="shared" si="94"/>
        <v>134000</v>
      </c>
      <c r="BD165" s="12">
        <f t="shared" si="95"/>
        <v>1601800</v>
      </c>
      <c r="BE165" s="16"/>
      <c r="BF165" s="8">
        <f>SUMIF('REALISASI ORDER'!C:C,A165,'REALISASI ORDER'!E:E)</f>
        <v>0</v>
      </c>
      <c r="BG165" s="8">
        <f t="shared" si="115"/>
        <v>2</v>
      </c>
      <c r="BH165" s="8">
        <f t="shared" si="96"/>
        <v>0</v>
      </c>
      <c r="BI165" s="8">
        <f t="shared" si="97"/>
        <v>1</v>
      </c>
      <c r="BJ165" s="8">
        <f t="shared" si="116"/>
        <v>0</v>
      </c>
      <c r="BK165" s="33">
        <f t="shared" si="117"/>
        <v>0</v>
      </c>
      <c r="BL165" s="33">
        <f t="shared" si="98"/>
        <v>1</v>
      </c>
      <c r="BM165" s="33">
        <f t="shared" si="99"/>
        <v>0</v>
      </c>
      <c r="BN165" s="33">
        <f t="shared" si="118"/>
        <v>0</v>
      </c>
      <c r="BO165" s="8">
        <f t="shared" si="100"/>
        <v>0</v>
      </c>
      <c r="BP165" s="8">
        <f t="shared" si="101"/>
        <v>0</v>
      </c>
      <c r="BQ165" s="8">
        <f t="shared" si="102"/>
        <v>0</v>
      </c>
      <c r="BR165" s="8">
        <f>IFERROR(ROUNDDOWN(BF165*BN165/(BK165+BL165+BM165+BN),0),0)</f>
        <v>0</v>
      </c>
      <c r="BS165" s="8" t="str">
        <f t="shared" si="103"/>
        <v>44D-W0054-01</v>
      </c>
      <c r="BT165" s="8">
        <f>SUMIF(FR_HITUNG_MINMAX!A:A,ORDER!A165,FR_HITUNG_MINMAX!AS:AS)</f>
        <v>1</v>
      </c>
      <c r="BU165" s="8">
        <f t="shared" si="119"/>
        <v>0</v>
      </c>
      <c r="BV165" s="8" t="str">
        <f t="shared" si="104"/>
        <v>-</v>
      </c>
      <c r="BW165" s="8" t="str">
        <f>VLOOKUP(A165,'STOK PESALAKAN'!A:F,6,0)</f>
        <v/>
      </c>
    </row>
    <row r="166" spans="1:75" ht="15" customHeight="1">
      <c r="A166" s="41" t="s">
        <v>293</v>
      </c>
      <c r="B166" s="99">
        <f>IFERROR(IFERROR(VLOOKUP(A166,'STOK PACUL'!C:H,6,0),VLOOKUP(A166,'KATEGORI PACUL'!A:C,3,0)),0)</f>
        <v>1</v>
      </c>
      <c r="C166" s="8">
        <f>IFERROR(VLOOKUP(A166,'KATEGORI PACUL'!A:D,4,0),0)</f>
        <v>2</v>
      </c>
      <c r="D166" s="99">
        <f>IFERROR(IFERROR(VLOOKUP(A166,'STOK PESALAKAN'!C:H,6,0),VLOOKUP(A166,'KATEGORI PESALAKAN'!A:C,3,0)),0)</f>
        <v>1</v>
      </c>
      <c r="E166" s="8">
        <f>IFERROR(VLOOKUP(A166,'KATEGORI PESALAKAN'!A:D,4,0),0)</f>
        <v>1</v>
      </c>
      <c r="F166" s="99">
        <f>IFERROR(IFERROR(VLOOKUP(A166,'STOK CIKDITIRO'!C:H,6,0),VLOOKUP(A166,'KATEGORI CIKDITIRO'!A:C,3,0)),0)</f>
        <v>1</v>
      </c>
      <c r="G166" s="8">
        <f>IFERROR(VLOOKUP(A166,'KATEGORI CIKDITIRO'!A:D,4,0),0)</f>
        <v>2</v>
      </c>
      <c r="H166" s="99">
        <f>IFERROR(IFERROR(VLOOKUP(A166,'STOK TRAYEMAN'!C:H,6,0),VLOOKUP(A166,'KATEGORI TRAYEMAN'!A:C,3,0)),0)</f>
        <v>0</v>
      </c>
      <c r="I166" s="8">
        <f>IFERROR(VLOOKUP(A166,'KATEGORI TRAYEMAN'!A:D,4,0),0)</f>
        <v>0</v>
      </c>
      <c r="J166" s="8" t="str">
        <f>IFERROR(VLOOKUP(A166,'NOSTOK PACUL'!A:C,3,0),IFERROR(IF(VLOOKUP(A166,'STOK PACUL'!A:B,2,0)="NOSTOK","E",VLOOKUP(A166,'KATEGORI PACUL'!A:B,2,0)),"E"))</f>
        <v>D</v>
      </c>
      <c r="K166" s="8" t="str">
        <f>IFERROR(VLOOKUP(A166,'NOSTOK PESALAKAN'!A:C,3,0),IFERROR(IF(VLOOKUP(A166,'STOK PESALAKAN'!A:B,2,0)="NOSTOK","E",VLOOKUP(A166,'KATEGORI PESALAKAN'!A:B,2,0)),"E"))</f>
        <v>D</v>
      </c>
      <c r="L166" s="8" t="str">
        <f>IFERROR(VLOOKUP(A166,'NOSTOK CIKDITIRO'!A:C,3,0),IFERROR(IF(VLOOKUP(A166,'STOK CIKDITIRO'!A:B,2,0)="NOSTOK","E",VLOOKUP(A166,'KATEGORI CIKDITIRO'!A:B,2,0)),"E"))</f>
        <v>D</v>
      </c>
      <c r="M166" s="8" t="str">
        <f>IFERROR(VLOOKUP(A166,'NOSTOK TRAYEMAN'!A:C,3,0),IFERROR(IF(VLOOKUP(A166,'STOK TRAYEMAN'!A:B,2,0)="NOSTOK","E",VLOOKUP(A166,'KATEGORI TRAYEMAN'!A:B,2,0)),"E"))</f>
        <v>E</v>
      </c>
      <c r="N166" s="8" t="str">
        <f>IFERROR(VLOOKUP(A166,FR_HITUNG_MINMAX!A:B,2,0),0)</f>
        <v>AS STANDAR TENGAH H.BEAT FI ESP ORI</v>
      </c>
      <c r="O166" s="8" t="str">
        <f>IFERROR(VLOOKUP(A166,FR_HITUNG_MINMAX!A:D,4,0),0)</f>
        <v>ORISIN</v>
      </c>
      <c r="P166" s="8">
        <f>IFERROR(VLOOKUP(A166,FR_HITUNG_MINMAX!A:G,7,0),1)</f>
        <v>1</v>
      </c>
      <c r="Q166" s="11">
        <f>IFERROR(VLOOKUP(A166,FR_HITUNG_MINMAX!A:J,10,0),1)</f>
        <v>1</v>
      </c>
      <c r="R166" s="8">
        <f>IFERROR(VLOOKUP(A166,FR_HITUNG_MINMAX!A:K,11,0),1)</f>
        <v>1</v>
      </c>
      <c r="S166" s="12">
        <f>IFERROR(VLOOKUP(A166,FR_HITUNG_MINMAX!A:F,6,0),0)</f>
        <v>13500</v>
      </c>
      <c r="T166" s="8">
        <f t="shared" si="105"/>
        <v>-1</v>
      </c>
      <c r="U166" s="8">
        <f t="shared" si="80"/>
        <v>0</v>
      </c>
      <c r="V166" s="8">
        <f t="shared" si="81"/>
        <v>-1</v>
      </c>
      <c r="W166" s="8">
        <f t="shared" si="106"/>
        <v>0</v>
      </c>
      <c r="X166" s="8">
        <f t="shared" si="107"/>
        <v>0</v>
      </c>
      <c r="Y166" s="16"/>
      <c r="Z166" s="15">
        <f t="shared" si="82"/>
        <v>0</v>
      </c>
      <c r="AA166" s="8">
        <f t="shared" si="108"/>
        <v>0</v>
      </c>
      <c r="AB166" s="16"/>
      <c r="AC166" s="15">
        <f t="shared" si="83"/>
        <v>0</v>
      </c>
      <c r="AD166" s="8">
        <f t="shared" si="84"/>
        <v>0</v>
      </c>
      <c r="AE166" s="16"/>
      <c r="AF166" s="15">
        <f t="shared" si="85"/>
        <v>0</v>
      </c>
      <c r="AG166" s="15">
        <f t="shared" si="109"/>
        <v>0</v>
      </c>
      <c r="AH166" s="16"/>
      <c r="AI166" s="15">
        <f t="shared" si="110"/>
        <v>0</v>
      </c>
      <c r="AJ166" s="8">
        <f t="shared" si="111"/>
        <v>0</v>
      </c>
      <c r="AK166" s="8">
        <f t="shared" si="86"/>
        <v>0</v>
      </c>
      <c r="AL166" s="8">
        <f t="shared" si="87"/>
        <v>0</v>
      </c>
      <c r="AM166" s="8">
        <f t="shared" si="112"/>
        <v>0</v>
      </c>
      <c r="AN166" s="8">
        <f t="shared" si="113"/>
        <v>0</v>
      </c>
      <c r="AO166" s="8">
        <f>IFERROR(VLOOKUP(A166,PERSAMAAN!B:D,3,0),AN166)</f>
        <v>0</v>
      </c>
      <c r="AP166" s="1">
        <v>3</v>
      </c>
      <c r="AQ166" s="8">
        <f t="shared" si="88"/>
        <v>3</v>
      </c>
      <c r="AR166" s="8" t="str">
        <f>IF(AQ166=0,"-",VLOOKUP(A166,FR_HITUNG_MINMAX!A:H,8,0))</f>
        <v>SLT</v>
      </c>
      <c r="AS166" s="1" t="s">
        <v>32</v>
      </c>
      <c r="AT166" s="8" t="str">
        <f t="shared" si="89"/>
        <v>HKJ</v>
      </c>
      <c r="AU166" s="12">
        <f t="shared" si="90"/>
        <v>40500</v>
      </c>
      <c r="AV166" s="12">
        <f t="shared" si="91"/>
        <v>7262685</v>
      </c>
      <c r="AW166" s="8">
        <f t="shared" si="114"/>
        <v>2</v>
      </c>
      <c r="AX166" s="1"/>
      <c r="AY166" s="8">
        <f t="shared" si="92"/>
        <v>2</v>
      </c>
      <c r="AZ166" s="8" t="str">
        <f>IF(AY166=0,"-",VLOOKUP(A166,FR_HITUNG_MINMAX!A:I,9,0))</f>
        <v/>
      </c>
      <c r="BB166" s="8" t="str">
        <f t="shared" si="93"/>
        <v/>
      </c>
      <c r="BC166" s="12">
        <f t="shared" si="94"/>
        <v>27000</v>
      </c>
      <c r="BD166" s="12">
        <f t="shared" si="95"/>
        <v>21965380</v>
      </c>
      <c r="BE166" s="16"/>
      <c r="BF166" s="8">
        <f>SUMIF('REALISASI ORDER'!C:C,A166,'REALISASI ORDER'!E:E)</f>
        <v>0</v>
      </c>
      <c r="BG166" s="8">
        <f t="shared" si="115"/>
        <v>1</v>
      </c>
      <c r="BH166" s="8">
        <f t="shared" si="96"/>
        <v>1</v>
      </c>
      <c r="BI166" s="8">
        <f t="shared" si="97"/>
        <v>1</v>
      </c>
      <c r="BJ166" s="8">
        <f t="shared" si="116"/>
        <v>0</v>
      </c>
      <c r="BK166" s="33">
        <f t="shared" si="117"/>
        <v>0</v>
      </c>
      <c r="BL166" s="33">
        <f t="shared" si="98"/>
        <v>0</v>
      </c>
      <c r="BM166" s="33">
        <f t="shared" si="99"/>
        <v>1</v>
      </c>
      <c r="BN166" s="33">
        <f t="shared" si="118"/>
        <v>0</v>
      </c>
      <c r="BO166" s="8">
        <f t="shared" si="100"/>
        <v>0</v>
      </c>
      <c r="BP166" s="8">
        <f t="shared" si="101"/>
        <v>0</v>
      </c>
      <c r="BQ166" s="8">
        <f t="shared" si="102"/>
        <v>0</v>
      </c>
      <c r="BR166" s="8">
        <f>IFERROR(ROUNDDOWN(BF166*BN166/(BK166+BL166+BM166+BN),0),0)</f>
        <v>0</v>
      </c>
      <c r="BS166" s="8" t="str">
        <f t="shared" si="103"/>
        <v>50503-KZL-930</v>
      </c>
      <c r="BT166" s="8">
        <f>SUMIF(FR_HITUNG_MINMAX!A:A,ORDER!A166,FR_HITUNG_MINMAX!AS:AS)</f>
        <v>3</v>
      </c>
      <c r="BU166" s="8">
        <f t="shared" si="119"/>
        <v>0</v>
      </c>
      <c r="BV166" s="8" t="str">
        <f t="shared" si="104"/>
        <v>HKJ</v>
      </c>
      <c r="BW166" s="8" t="str">
        <f>VLOOKUP(A166,'STOK PESALAKAN'!A:F,6,0)</f>
        <v/>
      </c>
    </row>
    <row r="167" spans="1:75" ht="15" customHeight="1">
      <c r="A167" s="41" t="s">
        <v>3823</v>
      </c>
      <c r="B167" s="99">
        <f>IFERROR(IFERROR(VLOOKUP(A167,'STOK PACUL'!C:H,6,0),VLOOKUP(A167,'KATEGORI PACUL'!A:C,3,0)),0)</f>
        <v>0</v>
      </c>
      <c r="C167" s="8">
        <f>IFERROR(VLOOKUP(A167,'KATEGORI PACUL'!A:D,4,0),0)</f>
        <v>0</v>
      </c>
      <c r="D167" s="99">
        <f>IFERROR(IFERROR(VLOOKUP(A167,'STOK PESALAKAN'!C:H,6,0),VLOOKUP(A167,'KATEGORI PESALAKAN'!A:C,3,0)),0)</f>
        <v>0</v>
      </c>
      <c r="E167" s="8">
        <f>IFERROR(VLOOKUP(A167,'KATEGORI PESALAKAN'!A:D,4,0),0)</f>
        <v>0</v>
      </c>
      <c r="F167" s="99">
        <f>IFERROR(IFERROR(VLOOKUP(A167,'STOK CIKDITIRO'!C:H,6,0),VLOOKUP(A167,'KATEGORI CIKDITIRO'!A:C,3,0)),0)</f>
        <v>0</v>
      </c>
      <c r="G167" s="8">
        <f>IFERROR(VLOOKUP(A167,'KATEGORI CIKDITIRO'!A:D,4,0),0)</f>
        <v>0</v>
      </c>
      <c r="H167" s="99">
        <f>IFERROR(IFERROR(VLOOKUP(A167,'STOK TRAYEMAN'!C:H,6,0),VLOOKUP(A167,'KATEGORI TRAYEMAN'!A:C,3,0)),0)</f>
        <v>0</v>
      </c>
      <c r="I167" s="8">
        <f>IFERROR(VLOOKUP(A167,'KATEGORI TRAYEMAN'!A:D,4,0),0)</f>
        <v>1</v>
      </c>
      <c r="J167" s="8" t="str">
        <f>IFERROR(VLOOKUP(A167,'NOSTOK PACUL'!A:C,3,0),IFERROR(IF(VLOOKUP(A167,'STOK PACUL'!A:B,2,0)="NOSTOK","E",VLOOKUP(A167,'KATEGORI PACUL'!A:B,2,0)),"E"))</f>
        <v>E</v>
      </c>
      <c r="K167" s="8" t="str">
        <f>IFERROR(VLOOKUP(A167,'NOSTOK PESALAKAN'!A:C,3,0),IFERROR(IF(VLOOKUP(A167,'STOK PESALAKAN'!A:B,2,0)="NOSTOK","E",VLOOKUP(A167,'KATEGORI PESALAKAN'!A:B,2,0)),"E"))</f>
        <v>E</v>
      </c>
      <c r="L167" s="8" t="str">
        <f>IFERROR(VLOOKUP(A167,'NOSTOK CIKDITIRO'!A:C,3,0),IFERROR(IF(VLOOKUP(A167,'STOK CIKDITIRO'!A:B,2,0)="NOSTOK","E",VLOOKUP(A167,'KATEGORI CIKDITIRO'!A:B,2,0)),"E"))</f>
        <v>E</v>
      </c>
      <c r="M167" s="8" t="str">
        <f>IFERROR(VLOOKUP(A167,'NOSTOK TRAYEMAN'!A:C,3,0),IFERROR(IF(VLOOKUP(A167,'STOK TRAYEMAN'!A:B,2,0)="NOSTOK","E",VLOOKUP(A167,'KATEGORI TRAYEMAN'!A:B,2,0)),"E"))</f>
        <v>D</v>
      </c>
      <c r="N167" s="8" t="str">
        <f>IFERROR(VLOOKUP(A167,FR_HITUNG_MINMAX!A:B,2,0),0)</f>
        <v>STANDAR SAMPING H. BEAT</v>
      </c>
      <c r="O167" s="8" t="str">
        <f>IFERROR(VLOOKUP(A167,FR_HITUNG_MINMAX!A:D,4,0),0)</f>
        <v>ORISIN</v>
      </c>
      <c r="P167" s="8">
        <f>IFERROR(VLOOKUP(A167,FR_HITUNG_MINMAX!A:G,7,0),1)</f>
        <v>1</v>
      </c>
      <c r="Q167" s="11">
        <f>IFERROR(VLOOKUP(A167,FR_HITUNG_MINMAX!A:J,10,0),1)</f>
        <v>1</v>
      </c>
      <c r="R167" s="8">
        <f>IFERROR(VLOOKUP(A167,FR_HITUNG_MINMAX!A:K,11,0),1)</f>
        <v>1</v>
      </c>
      <c r="S167" s="12">
        <f>IFERROR(VLOOKUP(A167,FR_HITUNG_MINMAX!A:F,6,0),0)</f>
        <v>33500</v>
      </c>
      <c r="T167" s="8">
        <f t="shared" si="105"/>
        <v>0</v>
      </c>
      <c r="U167" s="8">
        <f t="shared" si="80"/>
        <v>0</v>
      </c>
      <c r="V167" s="8">
        <f t="shared" si="81"/>
        <v>0</v>
      </c>
      <c r="W167" s="8">
        <f t="shared" si="106"/>
        <v>-1</v>
      </c>
      <c r="X167" s="8">
        <f t="shared" si="107"/>
        <v>0</v>
      </c>
      <c r="Y167" s="16"/>
      <c r="Z167" s="15">
        <f t="shared" si="82"/>
        <v>0</v>
      </c>
      <c r="AA167" s="8">
        <f t="shared" si="108"/>
        <v>0</v>
      </c>
      <c r="AB167" s="16"/>
      <c r="AC167" s="15">
        <f t="shared" si="83"/>
        <v>0</v>
      </c>
      <c r="AD167" s="8">
        <f t="shared" si="84"/>
        <v>0</v>
      </c>
      <c r="AE167" s="16"/>
      <c r="AF167" s="15">
        <f t="shared" si="85"/>
        <v>0</v>
      </c>
      <c r="AG167" s="15">
        <f t="shared" si="109"/>
        <v>0</v>
      </c>
      <c r="AH167" s="16"/>
      <c r="AI167" s="15">
        <f t="shared" si="110"/>
        <v>0</v>
      </c>
      <c r="AJ167" s="8">
        <f t="shared" si="111"/>
        <v>0</v>
      </c>
      <c r="AK167" s="8">
        <f t="shared" si="86"/>
        <v>0</v>
      </c>
      <c r="AL167" s="8">
        <f t="shared" si="87"/>
        <v>0</v>
      </c>
      <c r="AM167" s="8">
        <f t="shared" si="112"/>
        <v>1</v>
      </c>
      <c r="AN167" s="8">
        <f t="shared" si="113"/>
        <v>1</v>
      </c>
      <c r="AO167" s="8">
        <f>IFERROR(VLOOKUP(A167,PERSAMAAN!B:D,3,0),AN167)</f>
        <v>1</v>
      </c>
      <c r="AP167" s="1">
        <v>0</v>
      </c>
      <c r="AQ167" s="8">
        <f t="shared" si="88"/>
        <v>0</v>
      </c>
      <c r="AR167" s="8" t="str">
        <f>IF(AQ167=0,"-",VLOOKUP(A167,FR_HITUNG_MINMAX!A:H,8,0))</f>
        <v>-</v>
      </c>
      <c r="AS167" s="1"/>
      <c r="AT167" s="8" t="str">
        <f t="shared" si="89"/>
        <v>-</v>
      </c>
      <c r="AU167" s="12">
        <f t="shared" si="90"/>
        <v>0</v>
      </c>
      <c r="AV167" s="12">
        <f t="shared" si="91"/>
        <v>0</v>
      </c>
      <c r="AW167" s="8">
        <f t="shared" si="114"/>
        <v>1</v>
      </c>
      <c r="AX167" s="1"/>
      <c r="AY167" s="8">
        <f t="shared" si="92"/>
        <v>1</v>
      </c>
      <c r="AZ167" s="8" t="str">
        <f>IF(AY167=0,"-",VLOOKUP(A167,FR_HITUNG_MINMAX!A:I,9,0))</f>
        <v/>
      </c>
      <c r="BB167" s="8" t="str">
        <f t="shared" si="93"/>
        <v/>
      </c>
      <c r="BC167" s="12">
        <f t="shared" si="94"/>
        <v>33500</v>
      </c>
      <c r="BD167" s="12">
        <f t="shared" si="95"/>
        <v>21965380</v>
      </c>
      <c r="BE167" s="16"/>
      <c r="BF167" s="8">
        <f>SUMIF('REALISASI ORDER'!C:C,A167,'REALISASI ORDER'!E:E)</f>
        <v>0</v>
      </c>
      <c r="BG167" s="8">
        <f t="shared" si="115"/>
        <v>0</v>
      </c>
      <c r="BH167" s="8">
        <f t="shared" si="96"/>
        <v>0</v>
      </c>
      <c r="BI167" s="8">
        <f t="shared" si="97"/>
        <v>0</v>
      </c>
      <c r="BJ167" s="8">
        <f t="shared" si="116"/>
        <v>0</v>
      </c>
      <c r="BK167" s="33">
        <f t="shared" si="117"/>
        <v>0</v>
      </c>
      <c r="BL167" s="33">
        <f t="shared" si="98"/>
        <v>0</v>
      </c>
      <c r="BM167" s="33">
        <f t="shared" si="99"/>
        <v>0</v>
      </c>
      <c r="BN167" s="33">
        <f t="shared" si="118"/>
        <v>1</v>
      </c>
      <c r="BO167" s="8">
        <f t="shared" si="100"/>
        <v>0</v>
      </c>
      <c r="BP167" s="8">
        <f t="shared" si="101"/>
        <v>0</v>
      </c>
      <c r="BQ167" s="8">
        <f t="shared" si="102"/>
        <v>0</v>
      </c>
      <c r="BR167" s="8">
        <f>IFERROR(ROUNDDOWN(BF167*BN167/(BK167+BL167+BM167+BN),0),0)</f>
        <v>0</v>
      </c>
      <c r="BS167" s="8" t="str">
        <f t="shared" si="103"/>
        <v>50530-K25-900</v>
      </c>
      <c r="BT167" s="8">
        <f>SUMIF(FR_HITUNG_MINMAX!A:A,ORDER!A167,FR_HITUNG_MINMAX!AS:AS)</f>
        <v>1</v>
      </c>
      <c r="BU167" s="8">
        <f t="shared" si="119"/>
        <v>0</v>
      </c>
      <c r="BV167" s="8" t="str">
        <f t="shared" si="104"/>
        <v>-</v>
      </c>
      <c r="BW167" s="8" t="str">
        <f>VLOOKUP(A167,'STOK PESALAKAN'!A:F,6,0)</f>
        <v/>
      </c>
    </row>
    <row r="168" spans="1:75" ht="15" customHeight="1">
      <c r="A168" s="41" t="s">
        <v>1807</v>
      </c>
      <c r="B168" s="99">
        <f>IFERROR(IFERROR(VLOOKUP(A168,'STOK PACUL'!C:H,6,0),VLOOKUP(A168,'KATEGORI PACUL'!A:C,3,0)),0)</f>
        <v>0</v>
      </c>
      <c r="C168" s="8">
        <f>IFERROR(VLOOKUP(A168,'KATEGORI PACUL'!A:D,4,0),0)</f>
        <v>0</v>
      </c>
      <c r="D168" s="99">
        <f>IFERROR(IFERROR(VLOOKUP(A168,'STOK PESALAKAN'!C:H,6,0),VLOOKUP(A168,'KATEGORI PESALAKAN'!A:C,3,0)),0)</f>
        <v>0</v>
      </c>
      <c r="E168" s="8">
        <f>IFERROR(VLOOKUP(A168,'KATEGORI PESALAKAN'!A:D,4,0),0)</f>
        <v>0</v>
      </c>
      <c r="F168" s="99">
        <f>IFERROR(IFERROR(VLOOKUP(A168,'STOK CIKDITIRO'!C:H,6,0),VLOOKUP(A168,'KATEGORI CIKDITIRO'!A:C,3,0)),0)</f>
        <v>0</v>
      </c>
      <c r="G168" s="8">
        <f>IFERROR(VLOOKUP(A168,'KATEGORI CIKDITIRO'!A:D,4,0),0)</f>
        <v>0</v>
      </c>
      <c r="H168" s="99">
        <f>IFERROR(IFERROR(VLOOKUP(A168,'STOK TRAYEMAN'!C:H,6,0),VLOOKUP(A168,'KATEGORI TRAYEMAN'!A:C,3,0)),0)</f>
        <v>0</v>
      </c>
      <c r="I168" s="8">
        <f>IFERROR(VLOOKUP(A168,'KATEGORI TRAYEMAN'!A:D,4,0),0)</f>
        <v>0</v>
      </c>
      <c r="J168" s="8" t="str">
        <f>IFERROR(VLOOKUP(A168,'NOSTOK PACUL'!A:C,3,0),IFERROR(IF(VLOOKUP(A168,'STOK PACUL'!A:B,2,0)="NOSTOK","E",VLOOKUP(A168,'KATEGORI PACUL'!A:B,2,0)),"E"))</f>
        <v>E</v>
      </c>
      <c r="K168" s="8" t="str">
        <f>IFERROR(VLOOKUP(A168,'NOSTOK PESALAKAN'!A:C,3,0),IFERROR(IF(VLOOKUP(A168,'STOK PESALAKAN'!A:B,2,0)="NOSTOK","E",VLOOKUP(A168,'KATEGORI PESALAKAN'!A:B,2,0)),"E"))</f>
        <v>E</v>
      </c>
      <c r="L168" s="8" t="str">
        <f>IFERROR(VLOOKUP(A168,'NOSTOK CIKDITIRO'!A:C,3,0),IFERROR(IF(VLOOKUP(A168,'STOK CIKDITIRO'!A:B,2,0)="NOSTOK","E",VLOOKUP(A168,'KATEGORI CIKDITIRO'!A:B,2,0)),"E"))</f>
        <v>E</v>
      </c>
      <c r="M168" s="8" t="str">
        <f>IFERROR(VLOOKUP(A168,'NOSTOK TRAYEMAN'!A:C,3,0),IFERROR(IF(VLOOKUP(A168,'STOK TRAYEMAN'!A:B,2,0)="NOSTOK","E",VLOOKUP(A168,'KATEGORI TRAYEMAN'!A:B,2,0)),"E"))</f>
        <v>E</v>
      </c>
      <c r="N168" s="8" t="str">
        <f>IFERROR(VLOOKUP(A168,FR_HITUNG_MINMAX!A:B,2,0),0)</f>
        <v>AS SHOCK DEPAN H.SUPRA X 125 LAMA ORI (AS SOK)</v>
      </c>
      <c r="O168" s="8" t="str">
        <f>IFERROR(VLOOKUP(A168,FR_HITUNG_MINMAX!A:D,4,0),0)</f>
        <v>ORISIN</v>
      </c>
      <c r="P168" s="8">
        <f>IFERROR(VLOOKUP(A168,FR_HITUNG_MINMAX!A:G,7,0),1)</f>
        <v>1</v>
      </c>
      <c r="Q168" s="11">
        <f>IFERROR(VLOOKUP(A168,FR_HITUNG_MINMAX!A:J,10,0),1)</f>
        <v>1</v>
      </c>
      <c r="R168" s="8">
        <f>IFERROR(VLOOKUP(A168,FR_HITUNG_MINMAX!A:K,11,0),1)</f>
        <v>1</v>
      </c>
      <c r="S168" s="12">
        <f>IFERROR(VLOOKUP(A168,FR_HITUNG_MINMAX!A:F,6,0),0)</f>
        <v>144688.14944312899</v>
      </c>
      <c r="T168" s="8">
        <f t="shared" si="105"/>
        <v>0</v>
      </c>
      <c r="U168" s="8">
        <f t="shared" si="80"/>
        <v>0</v>
      </c>
      <c r="V168" s="8">
        <f t="shared" si="81"/>
        <v>0</v>
      </c>
      <c r="W168" s="8">
        <f t="shared" si="106"/>
        <v>0</v>
      </c>
      <c r="X168" s="8">
        <f t="shared" si="107"/>
        <v>0</v>
      </c>
      <c r="Y168" s="16"/>
      <c r="Z168" s="15">
        <f t="shared" si="82"/>
        <v>0</v>
      </c>
      <c r="AA168" s="8">
        <f t="shared" si="108"/>
        <v>0</v>
      </c>
      <c r="AB168" s="16"/>
      <c r="AC168" s="15">
        <f t="shared" si="83"/>
        <v>0</v>
      </c>
      <c r="AD168" s="8">
        <f t="shared" si="84"/>
        <v>0</v>
      </c>
      <c r="AE168" s="16"/>
      <c r="AF168" s="15">
        <f t="shared" si="85"/>
        <v>0</v>
      </c>
      <c r="AG168" s="15">
        <f t="shared" si="109"/>
        <v>0</v>
      </c>
      <c r="AH168" s="16"/>
      <c r="AI168" s="15">
        <f t="shared" si="110"/>
        <v>0</v>
      </c>
      <c r="AJ168" s="8">
        <f t="shared" si="111"/>
        <v>0</v>
      </c>
      <c r="AK168" s="8">
        <f t="shared" si="86"/>
        <v>0</v>
      </c>
      <c r="AL168" s="8">
        <f t="shared" si="87"/>
        <v>0</v>
      </c>
      <c r="AM168" s="8">
        <f t="shared" si="112"/>
        <v>0</v>
      </c>
      <c r="AN168" s="8">
        <f t="shared" si="113"/>
        <v>0</v>
      </c>
      <c r="AO168" s="8">
        <f>IFERROR(VLOOKUP(A168,PERSAMAAN!B:D,3,0),AN168)</f>
        <v>0</v>
      </c>
      <c r="AP168" s="1"/>
      <c r="AQ168" s="8">
        <f t="shared" si="88"/>
        <v>0</v>
      </c>
      <c r="AR168" s="8" t="str">
        <f>IF(AQ168=0,"-",VLOOKUP(A168,FR_HITUNG_MINMAX!A:H,8,0))</f>
        <v>-</v>
      </c>
      <c r="AS168" s="1"/>
      <c r="AT168" s="8" t="str">
        <f t="shared" si="89"/>
        <v>-</v>
      </c>
      <c r="AU168" s="12">
        <f t="shared" si="90"/>
        <v>0</v>
      </c>
      <c r="AV168" s="12">
        <f t="shared" si="91"/>
        <v>0</v>
      </c>
      <c r="AW168" s="8">
        <f t="shared" si="114"/>
        <v>0</v>
      </c>
      <c r="AX168" s="1"/>
      <c r="AY168" s="8">
        <f t="shared" si="92"/>
        <v>0</v>
      </c>
      <c r="AZ168" s="8" t="str">
        <f>IF(AY168=0,"-",VLOOKUP(A168,FR_HITUNG_MINMAX!A:I,9,0))</f>
        <v>-</v>
      </c>
      <c r="BB168" s="8" t="str">
        <f t="shared" si="93"/>
        <v>-</v>
      </c>
      <c r="BC168" s="12">
        <f t="shared" si="94"/>
        <v>0</v>
      </c>
      <c r="BD168" s="12">
        <f t="shared" si="95"/>
        <v>0</v>
      </c>
      <c r="BE168" s="16"/>
      <c r="BF168" s="8">
        <f>SUMIF('REALISASI ORDER'!C:C,A168,'REALISASI ORDER'!E:E)</f>
        <v>0</v>
      </c>
      <c r="BG168" s="8">
        <f t="shared" si="115"/>
        <v>0</v>
      </c>
      <c r="BH168" s="8">
        <f t="shared" si="96"/>
        <v>0</v>
      </c>
      <c r="BI168" s="8">
        <f t="shared" si="97"/>
        <v>0</v>
      </c>
      <c r="BJ168" s="8">
        <f t="shared" si="116"/>
        <v>0</v>
      </c>
      <c r="BK168" s="33">
        <f t="shared" si="117"/>
        <v>0</v>
      </c>
      <c r="BL168" s="33">
        <f t="shared" si="98"/>
        <v>0</v>
      </c>
      <c r="BM168" s="33">
        <f t="shared" si="99"/>
        <v>0</v>
      </c>
      <c r="BN168" s="33">
        <f t="shared" si="118"/>
        <v>0</v>
      </c>
      <c r="BO168" s="8">
        <f t="shared" si="100"/>
        <v>0</v>
      </c>
      <c r="BP168" s="8">
        <f t="shared" si="101"/>
        <v>0</v>
      </c>
      <c r="BQ168" s="8">
        <f t="shared" si="102"/>
        <v>0</v>
      </c>
      <c r="BR168" s="8">
        <f>IFERROR(ROUNDDOWN(BF168*BN168/(BK168+BL168+BM168+BN),0),0)</f>
        <v>0</v>
      </c>
      <c r="BS168" s="8" t="str">
        <f t="shared" si="103"/>
        <v>51410-KTM-881</v>
      </c>
      <c r="BT168" s="8">
        <f>SUMIF(FR_HITUNG_MINMAX!A:A,ORDER!A168,FR_HITUNG_MINMAX!AS:AS)</f>
        <v>0</v>
      </c>
      <c r="BU168" s="8">
        <f t="shared" si="119"/>
        <v>0</v>
      </c>
      <c r="BV168" s="8" t="str">
        <f t="shared" si="104"/>
        <v>-</v>
      </c>
      <c r="BW168" s="8" t="str">
        <f>VLOOKUP(A168,'STOK PESALAKAN'!A:F,6,0)</f>
        <v/>
      </c>
    </row>
    <row r="169" spans="1:75" ht="15" customHeight="1">
      <c r="A169" s="41" t="s">
        <v>1809</v>
      </c>
      <c r="B169" s="99">
        <f>IFERROR(IFERROR(VLOOKUP(A169,'STOK PACUL'!C:H,6,0),VLOOKUP(A169,'KATEGORI PACUL'!A:C,3,0)),0)</f>
        <v>0</v>
      </c>
      <c r="C169" s="8">
        <f>IFERROR(VLOOKUP(A169,'KATEGORI PACUL'!A:D,4,0),0)</f>
        <v>0</v>
      </c>
      <c r="D169" s="99">
        <f>IFERROR(IFERROR(VLOOKUP(A169,'STOK PESALAKAN'!C:H,6,0),VLOOKUP(A169,'KATEGORI PESALAKAN'!A:C,3,0)),0)</f>
        <v>0</v>
      </c>
      <c r="E169" s="8">
        <f>IFERROR(VLOOKUP(A169,'KATEGORI PESALAKAN'!A:D,4,0),0)</f>
        <v>0</v>
      </c>
      <c r="F169" s="99">
        <f>IFERROR(IFERROR(VLOOKUP(A169,'STOK CIKDITIRO'!C:H,6,0),VLOOKUP(A169,'KATEGORI CIKDITIRO'!A:C,3,0)),0)</f>
        <v>0</v>
      </c>
      <c r="G169" s="8">
        <f>IFERROR(VLOOKUP(A169,'KATEGORI CIKDITIRO'!A:D,4,0),0)</f>
        <v>0</v>
      </c>
      <c r="H169" s="99">
        <f>IFERROR(IFERROR(VLOOKUP(A169,'STOK TRAYEMAN'!C:H,6,0),VLOOKUP(A169,'KATEGORI TRAYEMAN'!A:C,3,0)),0)</f>
        <v>0</v>
      </c>
      <c r="I169" s="8">
        <f>IFERROR(VLOOKUP(A169,'KATEGORI TRAYEMAN'!A:D,4,0),0)</f>
        <v>0</v>
      </c>
      <c r="J169" s="8" t="str">
        <f>IFERROR(VLOOKUP(A169,'NOSTOK PACUL'!A:C,3,0),IFERROR(IF(VLOOKUP(A169,'STOK PACUL'!A:B,2,0)="NOSTOK","E",VLOOKUP(A169,'KATEGORI PACUL'!A:B,2,0)),"E"))</f>
        <v>E</v>
      </c>
      <c r="K169" s="8" t="str">
        <f>IFERROR(VLOOKUP(A169,'NOSTOK PESALAKAN'!A:C,3,0),IFERROR(IF(VLOOKUP(A169,'STOK PESALAKAN'!A:B,2,0)="NOSTOK","E",VLOOKUP(A169,'KATEGORI PESALAKAN'!A:B,2,0)),"E"))</f>
        <v>E</v>
      </c>
      <c r="L169" s="8" t="str">
        <f>IFERROR(VLOOKUP(A169,'NOSTOK CIKDITIRO'!A:C,3,0),IFERROR(IF(VLOOKUP(A169,'STOK CIKDITIRO'!A:B,2,0)="NOSTOK","E",VLOOKUP(A169,'KATEGORI CIKDITIRO'!A:B,2,0)),"E"))</f>
        <v>E</v>
      </c>
      <c r="M169" s="8" t="str">
        <f>IFERROR(VLOOKUP(A169,'NOSTOK TRAYEMAN'!A:C,3,0),IFERROR(IF(VLOOKUP(A169,'STOK TRAYEMAN'!A:B,2,0)="NOSTOK","E",VLOOKUP(A169,'KATEGORI TRAYEMAN'!A:B,2,0)),"E"))</f>
        <v>E</v>
      </c>
      <c r="N169" s="8" t="str">
        <f>IFERROR(VLOOKUP(A169,FR_HITUNG_MINMAX!A:B,2,0),0)</f>
        <v xml:space="preserve"> AS SHOCK DEPAN H.VARIO ORI (AS SOK)</v>
      </c>
      <c r="O169" s="8" t="str">
        <f>IFERROR(VLOOKUP(A169,FR_HITUNG_MINMAX!A:D,4,0),0)</f>
        <v>ORISIN</v>
      </c>
      <c r="P169" s="8">
        <f>IFERROR(VLOOKUP(A169,FR_HITUNG_MINMAX!A:G,7,0),1)</f>
        <v>1</v>
      </c>
      <c r="Q169" s="11">
        <f>IFERROR(VLOOKUP(A169,FR_HITUNG_MINMAX!A:J,10,0),1)</f>
        <v>1</v>
      </c>
      <c r="R169" s="8">
        <f>IFERROR(VLOOKUP(A169,FR_HITUNG_MINMAX!A:K,11,0),1)</f>
        <v>1</v>
      </c>
      <c r="S169" s="12">
        <f>IFERROR(VLOOKUP(A169,FR_HITUNG_MINMAX!A:F,6,0),0)</f>
        <v>133000</v>
      </c>
      <c r="T169" s="8">
        <f t="shared" si="105"/>
        <v>0</v>
      </c>
      <c r="U169" s="8">
        <f t="shared" si="80"/>
        <v>0</v>
      </c>
      <c r="V169" s="8">
        <f t="shared" si="81"/>
        <v>0</v>
      </c>
      <c r="W169" s="8">
        <f t="shared" si="106"/>
        <v>0</v>
      </c>
      <c r="X169" s="8">
        <f t="shared" si="107"/>
        <v>0</v>
      </c>
      <c r="Y169" s="16"/>
      <c r="Z169" s="15">
        <f t="shared" si="82"/>
        <v>0</v>
      </c>
      <c r="AA169" s="8">
        <f t="shared" si="108"/>
        <v>0</v>
      </c>
      <c r="AB169" s="16"/>
      <c r="AC169" s="15">
        <f t="shared" si="83"/>
        <v>0</v>
      </c>
      <c r="AD169" s="8">
        <f t="shared" si="84"/>
        <v>0</v>
      </c>
      <c r="AE169" s="16"/>
      <c r="AF169" s="15">
        <f t="shared" si="85"/>
        <v>0</v>
      </c>
      <c r="AG169" s="15">
        <f t="shared" si="109"/>
        <v>0</v>
      </c>
      <c r="AH169" s="16"/>
      <c r="AI169" s="15">
        <f t="shared" si="110"/>
        <v>0</v>
      </c>
      <c r="AJ169" s="8">
        <f t="shared" si="111"/>
        <v>0</v>
      </c>
      <c r="AK169" s="8">
        <f t="shared" si="86"/>
        <v>0</v>
      </c>
      <c r="AL169" s="8">
        <f t="shared" si="87"/>
        <v>0</v>
      </c>
      <c r="AM169" s="8">
        <f t="shared" si="112"/>
        <v>0</v>
      </c>
      <c r="AN169" s="8">
        <f t="shared" si="113"/>
        <v>0</v>
      </c>
      <c r="AO169" s="8">
        <f>IFERROR(VLOOKUP(A169,PERSAMAAN!B:D,3,0),AN169)</f>
        <v>0</v>
      </c>
      <c r="AP169" s="1"/>
      <c r="AQ169" s="8">
        <f t="shared" si="88"/>
        <v>0</v>
      </c>
      <c r="AR169" s="8" t="str">
        <f>IF(AQ169=0,"-",VLOOKUP(A169,FR_HITUNG_MINMAX!A:H,8,0))</f>
        <v>-</v>
      </c>
      <c r="AS169" s="1"/>
      <c r="AT169" s="8" t="str">
        <f t="shared" si="89"/>
        <v>-</v>
      </c>
      <c r="AU169" s="12">
        <f t="shared" si="90"/>
        <v>0</v>
      </c>
      <c r="AV169" s="12">
        <f t="shared" si="91"/>
        <v>0</v>
      </c>
      <c r="AW169" s="8">
        <f t="shared" si="114"/>
        <v>0</v>
      </c>
      <c r="AX169" s="1"/>
      <c r="AY169" s="8">
        <f t="shared" si="92"/>
        <v>0</v>
      </c>
      <c r="AZ169" s="8" t="str">
        <f>IF(AY169=0,"-",VLOOKUP(A169,FR_HITUNG_MINMAX!A:I,9,0))</f>
        <v>-</v>
      </c>
      <c r="BB169" s="8" t="str">
        <f t="shared" si="93"/>
        <v>-</v>
      </c>
      <c r="BC169" s="12">
        <f t="shared" si="94"/>
        <v>0</v>
      </c>
      <c r="BD169" s="12">
        <f t="shared" si="95"/>
        <v>0</v>
      </c>
      <c r="BE169" s="16"/>
      <c r="BF169" s="8">
        <f>SUMIF('REALISASI ORDER'!C:C,A169,'REALISASI ORDER'!E:E)</f>
        <v>0</v>
      </c>
      <c r="BG169" s="8">
        <f t="shared" si="115"/>
        <v>0</v>
      </c>
      <c r="BH169" s="8">
        <f t="shared" si="96"/>
        <v>0</v>
      </c>
      <c r="BI169" s="8">
        <f t="shared" si="97"/>
        <v>0</v>
      </c>
      <c r="BJ169" s="8">
        <f t="shared" si="116"/>
        <v>0</v>
      </c>
      <c r="BK169" s="33">
        <f t="shared" si="117"/>
        <v>0</v>
      </c>
      <c r="BL169" s="33">
        <f t="shared" si="98"/>
        <v>0</v>
      </c>
      <c r="BM169" s="33">
        <f t="shared" si="99"/>
        <v>0</v>
      </c>
      <c r="BN169" s="33">
        <f t="shared" si="118"/>
        <v>0</v>
      </c>
      <c r="BO169" s="8">
        <f t="shared" si="100"/>
        <v>0</v>
      </c>
      <c r="BP169" s="8">
        <f t="shared" si="101"/>
        <v>0</v>
      </c>
      <c r="BQ169" s="8">
        <f t="shared" si="102"/>
        <v>0</v>
      </c>
      <c r="BR169" s="8">
        <f>IFERROR(ROUNDDOWN(BF169*BN169/(BK169+BL169+BM169+BN),0),0)</f>
        <v>0</v>
      </c>
      <c r="BS169" s="8" t="str">
        <f t="shared" si="103"/>
        <v>51410-KVB-901</v>
      </c>
      <c r="BT169" s="8">
        <f>SUMIF(FR_HITUNG_MINMAX!A:A,ORDER!A169,FR_HITUNG_MINMAX!AS:AS)</f>
        <v>0</v>
      </c>
      <c r="BU169" s="8">
        <f t="shared" si="119"/>
        <v>0</v>
      </c>
      <c r="BV169" s="8" t="str">
        <f t="shared" si="104"/>
        <v>-</v>
      </c>
      <c r="BW169" s="8" t="str">
        <f>VLOOKUP(A169,'STOK PESALAKAN'!A:F,6,0)</f>
        <v/>
      </c>
    </row>
    <row r="170" spans="1:75" ht="15" customHeight="1">
      <c r="A170" s="41" t="s">
        <v>294</v>
      </c>
      <c r="B170" s="99">
        <f>IFERROR(IFERROR(VLOOKUP(A170,'STOK PACUL'!C:H,6,0),VLOOKUP(A170,'KATEGORI PACUL'!A:C,3,0)),0)</f>
        <v>2</v>
      </c>
      <c r="C170" s="8">
        <f>IFERROR(VLOOKUP(A170,'KATEGORI PACUL'!A:D,4,0),0)</f>
        <v>6</v>
      </c>
      <c r="D170" s="99">
        <f>IFERROR(IFERROR(VLOOKUP(A170,'STOK PESALAKAN'!C:H,6,0),VLOOKUP(A170,'KATEGORI PESALAKAN'!A:C,3,0)),0)</f>
        <v>4</v>
      </c>
      <c r="E170" s="8">
        <f>IFERROR(VLOOKUP(A170,'KATEGORI PESALAKAN'!A:D,4,0),0)</f>
        <v>4</v>
      </c>
      <c r="F170" s="99">
        <f>IFERROR(IFERROR(VLOOKUP(A170,'STOK CIKDITIRO'!C:H,6,0),VLOOKUP(A170,'KATEGORI CIKDITIRO'!A:C,3,0)),0)</f>
        <v>2</v>
      </c>
      <c r="G170" s="8">
        <f>IFERROR(VLOOKUP(A170,'KATEGORI CIKDITIRO'!A:D,4,0),0)</f>
        <v>2</v>
      </c>
      <c r="H170" s="99">
        <f>IFERROR(IFERROR(VLOOKUP(A170,'STOK TRAYEMAN'!C:H,6,0),VLOOKUP(A170,'KATEGORI TRAYEMAN'!A:C,3,0)),0)</f>
        <v>2</v>
      </c>
      <c r="I170" s="8">
        <f>IFERROR(VLOOKUP(A170,'KATEGORI TRAYEMAN'!A:D,4,0),0)</f>
        <v>0</v>
      </c>
      <c r="J170" s="8" t="str">
        <f>IFERROR(VLOOKUP(A170,'NOSTOK PACUL'!A:C,3,0),IFERROR(IF(VLOOKUP(A170,'STOK PACUL'!A:B,2,0)="NOSTOK","E",VLOOKUP(A170,'KATEGORI PACUL'!A:B,2,0)),"E"))</f>
        <v>C</v>
      </c>
      <c r="K170" s="8" t="str">
        <f>IFERROR(VLOOKUP(A170,'NOSTOK PESALAKAN'!A:C,3,0),IFERROR(IF(VLOOKUP(A170,'STOK PESALAKAN'!A:B,2,0)="NOSTOK","E",VLOOKUP(A170,'KATEGORI PESALAKAN'!A:B,2,0)),"E"))</f>
        <v>C</v>
      </c>
      <c r="L170" s="8" t="str">
        <f>IFERROR(VLOOKUP(A170,'NOSTOK CIKDITIRO'!A:C,3,0),IFERROR(IF(VLOOKUP(A170,'STOK CIKDITIRO'!A:B,2,0)="NOSTOK","E",VLOOKUP(A170,'KATEGORI CIKDITIRO'!A:B,2,0)),"E"))</f>
        <v>D</v>
      </c>
      <c r="M170" s="8" t="str">
        <f>IFERROR(VLOOKUP(A170,'NOSTOK TRAYEMAN'!A:C,3,0),IFERROR(IF(VLOOKUP(A170,'STOK TRAYEMAN'!A:B,2,0)="NOSTOK","E",VLOOKUP(A170,'KATEGORI TRAYEMAN'!A:B,2,0)),"E"))</f>
        <v>E</v>
      </c>
      <c r="N170" s="8" t="str">
        <f>IFERROR(VLOOKUP(A170,FR_HITUNG_MINMAX!A:B,2,0),0)</f>
        <v>AS SHOCK DEPAN H.BEAT FI ORI (AS SOK)</v>
      </c>
      <c r="O170" s="8" t="str">
        <f>IFERROR(VLOOKUP(A170,FR_HITUNG_MINMAX!A:D,4,0),0)</f>
        <v>ORISIN</v>
      </c>
      <c r="P170" s="8">
        <f>IFERROR(VLOOKUP(A170,FR_HITUNG_MINMAX!A:G,7,0),1)</f>
        <v>1</v>
      </c>
      <c r="Q170" s="11">
        <f>IFERROR(VLOOKUP(A170,FR_HITUNG_MINMAX!A:J,10,0),1)</f>
        <v>1</v>
      </c>
      <c r="R170" s="8">
        <f>IFERROR(VLOOKUP(A170,FR_HITUNG_MINMAX!A:K,11,0),1)</f>
        <v>1</v>
      </c>
      <c r="S170" s="12">
        <f>IFERROR(VLOOKUP(A170,FR_HITUNG_MINMAX!A:F,6,0),0)</f>
        <v>136000</v>
      </c>
      <c r="T170" s="8">
        <f t="shared" si="105"/>
        <v>-4</v>
      </c>
      <c r="U170" s="8">
        <f t="shared" si="80"/>
        <v>0</v>
      </c>
      <c r="V170" s="8">
        <f t="shared" si="81"/>
        <v>0</v>
      </c>
      <c r="W170" s="8">
        <f t="shared" si="106"/>
        <v>2</v>
      </c>
      <c r="X170" s="8">
        <f t="shared" si="107"/>
        <v>0</v>
      </c>
      <c r="Y170" s="16"/>
      <c r="Z170" s="15">
        <f t="shared" si="82"/>
        <v>0</v>
      </c>
      <c r="AA170" s="8">
        <f t="shared" si="108"/>
        <v>1</v>
      </c>
      <c r="AB170" s="16"/>
      <c r="AC170" s="15">
        <f t="shared" si="83"/>
        <v>0</v>
      </c>
      <c r="AD170" s="8">
        <f t="shared" si="84"/>
        <v>0</v>
      </c>
      <c r="AE170" s="16"/>
      <c r="AF170" s="15">
        <f t="shared" si="85"/>
        <v>0</v>
      </c>
      <c r="AG170" s="15">
        <f t="shared" si="109"/>
        <v>0</v>
      </c>
      <c r="AH170" s="16"/>
      <c r="AI170" s="15">
        <f t="shared" si="110"/>
        <v>0</v>
      </c>
      <c r="AJ170" s="8">
        <f t="shared" si="111"/>
        <v>3</v>
      </c>
      <c r="AK170" s="8">
        <f t="shared" si="86"/>
        <v>0</v>
      </c>
      <c r="AL170" s="8">
        <f t="shared" si="87"/>
        <v>0</v>
      </c>
      <c r="AM170" s="8">
        <f t="shared" si="112"/>
        <v>0</v>
      </c>
      <c r="AN170" s="8">
        <f t="shared" si="113"/>
        <v>3</v>
      </c>
      <c r="AO170" s="8">
        <f>IFERROR(VLOOKUP(A170,PERSAMAAN!B:D,3,0),AN170)</f>
        <v>3</v>
      </c>
      <c r="AP170" s="1">
        <v>0</v>
      </c>
      <c r="AQ170" s="8">
        <f t="shared" si="88"/>
        <v>0</v>
      </c>
      <c r="AR170" s="8" t="str">
        <f>IF(AQ170=0,"-",VLOOKUP(A170,FR_HITUNG_MINMAX!A:H,8,0))</f>
        <v>-</v>
      </c>
      <c r="AS170" s="1"/>
      <c r="AT170" s="8" t="str">
        <f t="shared" si="89"/>
        <v>-</v>
      </c>
      <c r="AU170" s="12">
        <f t="shared" si="90"/>
        <v>0</v>
      </c>
      <c r="AV170" s="12">
        <f t="shared" si="91"/>
        <v>0</v>
      </c>
      <c r="AW170" s="8">
        <f t="shared" si="114"/>
        <v>8</v>
      </c>
      <c r="AX170" s="1"/>
      <c r="AY170" s="8">
        <f t="shared" si="92"/>
        <v>8</v>
      </c>
      <c r="AZ170" s="8" t="str">
        <f>IF(AY170=0,"-",VLOOKUP(A170,FR_HITUNG_MINMAX!A:I,9,0))</f>
        <v>NSA</v>
      </c>
      <c r="BB170" s="8" t="str">
        <f t="shared" si="93"/>
        <v>NSA</v>
      </c>
      <c r="BC170" s="12">
        <f t="shared" si="94"/>
        <v>1088000</v>
      </c>
      <c r="BD170" s="12">
        <f t="shared" si="95"/>
        <v>57564082.685275108</v>
      </c>
      <c r="BE170" s="16"/>
      <c r="BF170" s="8">
        <f>SUMIF('REALISASI ORDER'!C:C,A170,'REALISASI ORDER'!E:E)</f>
        <v>0</v>
      </c>
      <c r="BG170" s="8">
        <f t="shared" si="115"/>
        <v>2</v>
      </c>
      <c r="BH170" s="8">
        <f t="shared" si="96"/>
        <v>4</v>
      </c>
      <c r="BI170" s="8">
        <f t="shared" si="97"/>
        <v>2</v>
      </c>
      <c r="BJ170" s="8">
        <f t="shared" si="116"/>
        <v>2</v>
      </c>
      <c r="BK170" s="33">
        <f t="shared" si="117"/>
        <v>0</v>
      </c>
      <c r="BL170" s="33">
        <f t="shared" si="98"/>
        <v>0</v>
      </c>
      <c r="BM170" s="33">
        <f t="shared" si="99"/>
        <v>0</v>
      </c>
      <c r="BN170" s="33">
        <f t="shared" si="118"/>
        <v>0</v>
      </c>
      <c r="BO170" s="8">
        <f t="shared" si="100"/>
        <v>0</v>
      </c>
      <c r="BP170" s="8">
        <f t="shared" si="101"/>
        <v>0</v>
      </c>
      <c r="BQ170" s="8">
        <f t="shared" si="102"/>
        <v>0</v>
      </c>
      <c r="BR170" s="8">
        <f>IFERROR(ROUNDDOWN(BF170*BN170/(BK170+BL170+BM170+BN),0),0)</f>
        <v>0</v>
      </c>
      <c r="BS170" s="8" t="str">
        <f t="shared" si="103"/>
        <v>51410-KZL-A01</v>
      </c>
      <c r="BT170" s="8">
        <f>SUMIF(FR_HITUNG_MINMAX!A:A,ORDER!A170,FR_HITUNG_MINMAX!AS:AS)</f>
        <v>5</v>
      </c>
      <c r="BU170" s="8">
        <f t="shared" si="119"/>
        <v>0</v>
      </c>
      <c r="BV170" s="8" t="str">
        <f t="shared" si="104"/>
        <v>-</v>
      </c>
      <c r="BW170" s="8" t="str">
        <f>VLOOKUP(A170,'STOK PESALAKAN'!A:F,6,0)</f>
        <v/>
      </c>
    </row>
    <row r="171" spans="1:75" ht="15" customHeight="1">
      <c r="A171" s="41" t="s">
        <v>295</v>
      </c>
      <c r="B171" s="99">
        <f>IFERROR(IFERROR(VLOOKUP(A171,'STOK PACUL'!C:H,6,0),VLOOKUP(A171,'KATEGORI PACUL'!A:C,3,0)),0)</f>
        <v>1</v>
      </c>
      <c r="C171" s="8">
        <f>IFERROR(VLOOKUP(A171,'KATEGORI PACUL'!A:D,4,0),0)</f>
        <v>7</v>
      </c>
      <c r="D171" s="99">
        <f>IFERROR(IFERROR(VLOOKUP(A171,'STOK PESALAKAN'!C:H,6,0),VLOOKUP(A171,'KATEGORI PESALAKAN'!A:C,3,0)),0)</f>
        <v>0</v>
      </c>
      <c r="E171" s="8">
        <f>IFERROR(VLOOKUP(A171,'KATEGORI PESALAKAN'!A:D,4,0),0)</f>
        <v>2</v>
      </c>
      <c r="F171" s="99">
        <f>IFERROR(IFERROR(VLOOKUP(A171,'STOK CIKDITIRO'!C:H,6,0),VLOOKUP(A171,'KATEGORI CIKDITIRO'!A:C,3,0)),0)</f>
        <v>1</v>
      </c>
      <c r="G171" s="8">
        <f>IFERROR(VLOOKUP(A171,'KATEGORI CIKDITIRO'!A:D,4,0),0)</f>
        <v>3</v>
      </c>
      <c r="H171" s="99">
        <f>IFERROR(IFERROR(VLOOKUP(A171,'STOK TRAYEMAN'!C:H,6,0),VLOOKUP(A171,'KATEGORI TRAYEMAN'!A:C,3,0)),0)</f>
        <v>0</v>
      </c>
      <c r="I171" s="8">
        <f>IFERROR(VLOOKUP(A171,'KATEGORI TRAYEMAN'!A:D,4,0),0)</f>
        <v>2</v>
      </c>
      <c r="J171" s="8" t="str">
        <f>IFERROR(VLOOKUP(A171,'NOSTOK PACUL'!A:C,3,0),IFERROR(IF(VLOOKUP(A171,'STOK PACUL'!A:B,2,0)="NOSTOK","E",VLOOKUP(A171,'KATEGORI PACUL'!A:B,2,0)),"E"))</f>
        <v>C</v>
      </c>
      <c r="K171" s="8" t="str">
        <f>IFERROR(VLOOKUP(A171,'NOSTOK PESALAKAN'!A:C,3,0),IFERROR(IF(VLOOKUP(A171,'STOK PESALAKAN'!A:B,2,0)="NOSTOK","E",VLOOKUP(A171,'KATEGORI PESALAKAN'!A:B,2,0)),"E"))</f>
        <v>D</v>
      </c>
      <c r="L171" s="8" t="str">
        <f>IFERROR(VLOOKUP(A171,'NOSTOK CIKDITIRO'!A:C,3,0),IFERROR(IF(VLOOKUP(A171,'STOK CIKDITIRO'!A:B,2,0)="NOSTOK","E",VLOOKUP(A171,'KATEGORI CIKDITIRO'!A:B,2,0)),"E"))</f>
        <v>C</v>
      </c>
      <c r="M171" s="8" t="str">
        <f>IFERROR(VLOOKUP(A171,'NOSTOK TRAYEMAN'!A:C,3,0),IFERROR(IF(VLOOKUP(A171,'STOK TRAYEMAN'!A:B,2,0)="NOSTOK","E",VLOOKUP(A171,'KATEGORI TRAYEMAN'!A:B,2,0)),"E"))</f>
        <v>D</v>
      </c>
      <c r="N171" s="8" t="str">
        <f>IFERROR(VLOOKUP(A171,FR_HITUNG_MINMAX!A:B,2,0),0)</f>
        <v>SEAL SHOCK / SEAL SOK H.GRAND ORI</v>
      </c>
      <c r="O171" s="8" t="str">
        <f>IFERROR(VLOOKUP(A171,FR_HITUNG_MINMAX!A:D,4,0),0)</f>
        <v>ORISIN</v>
      </c>
      <c r="P171" s="8">
        <f>IFERROR(VLOOKUP(A171,FR_HITUNG_MINMAX!A:G,7,0),1)</f>
        <v>1</v>
      </c>
      <c r="Q171" s="11" t="str">
        <f>IFERROR(VLOOKUP(A171,FR_HITUNG_MINMAX!A:J,10,0),1)</f>
        <v>2</v>
      </c>
      <c r="R171" s="8">
        <f>IFERROR(VLOOKUP(A171,FR_HITUNG_MINMAX!A:K,11,0),1)</f>
        <v>1</v>
      </c>
      <c r="S171" s="12">
        <f>IFERROR(VLOOKUP(A171,FR_HITUNG_MINMAX!A:F,6,0),0)</f>
        <v>45035.384263755397</v>
      </c>
      <c r="T171" s="8">
        <f t="shared" si="105"/>
        <v>-6</v>
      </c>
      <c r="U171" s="8">
        <f t="shared" si="80"/>
        <v>-2</v>
      </c>
      <c r="V171" s="8">
        <f t="shared" si="81"/>
        <v>-2</v>
      </c>
      <c r="W171" s="8">
        <f t="shared" si="106"/>
        <v>-2</v>
      </c>
      <c r="X171" s="8">
        <f t="shared" si="107"/>
        <v>0</v>
      </c>
      <c r="Y171" s="16"/>
      <c r="Z171" s="15">
        <f t="shared" si="82"/>
        <v>0</v>
      </c>
      <c r="AA171" s="8">
        <f t="shared" si="108"/>
        <v>0</v>
      </c>
      <c r="AB171" s="16"/>
      <c r="AC171" s="15">
        <f t="shared" si="83"/>
        <v>0</v>
      </c>
      <c r="AD171" s="8">
        <f t="shared" si="84"/>
        <v>0</v>
      </c>
      <c r="AE171" s="16"/>
      <c r="AF171" s="15">
        <f t="shared" si="85"/>
        <v>0</v>
      </c>
      <c r="AG171" s="15">
        <f t="shared" si="109"/>
        <v>0</v>
      </c>
      <c r="AH171" s="16"/>
      <c r="AI171" s="15">
        <f t="shared" si="110"/>
        <v>0</v>
      </c>
      <c r="AJ171" s="8">
        <f t="shared" si="111"/>
        <v>2</v>
      </c>
      <c r="AK171" s="8">
        <f t="shared" si="86"/>
        <v>1</v>
      </c>
      <c r="AL171" s="8">
        <f t="shared" si="87"/>
        <v>1</v>
      </c>
      <c r="AM171" s="8">
        <f t="shared" si="112"/>
        <v>1</v>
      </c>
      <c r="AN171" s="8">
        <f t="shared" si="113"/>
        <v>5</v>
      </c>
      <c r="AO171" s="8">
        <f>IFERROR(VLOOKUP(A171,PERSAMAAN!B:D,3,0),AN171)</f>
        <v>5</v>
      </c>
      <c r="AP171" s="1">
        <v>0</v>
      </c>
      <c r="AQ171" s="8">
        <f t="shared" si="88"/>
        <v>0</v>
      </c>
      <c r="AR171" s="8" t="str">
        <f>IF(AQ171=0,"-",VLOOKUP(A171,FR_HITUNG_MINMAX!A:H,8,0))</f>
        <v>-</v>
      </c>
      <c r="AS171" s="1"/>
      <c r="AT171" s="8" t="str">
        <f t="shared" si="89"/>
        <v>-</v>
      </c>
      <c r="AU171" s="12">
        <f t="shared" si="90"/>
        <v>0</v>
      </c>
      <c r="AV171" s="12">
        <f t="shared" si="91"/>
        <v>0</v>
      </c>
      <c r="AW171" s="8">
        <f t="shared" si="114"/>
        <v>20</v>
      </c>
      <c r="AX171" s="1"/>
      <c r="AY171" s="8">
        <f t="shared" si="92"/>
        <v>20</v>
      </c>
      <c r="AZ171" s="8" t="str">
        <f>IF(AY171=0,"-",VLOOKUP(A171,FR_HITUNG_MINMAX!A:I,9,0))</f>
        <v>NSA</v>
      </c>
      <c r="BB171" s="8" t="str">
        <f t="shared" si="93"/>
        <v>NSA</v>
      </c>
      <c r="BC171" s="12">
        <f t="shared" si="94"/>
        <v>900707.68527510797</v>
      </c>
      <c r="BD171" s="12">
        <f t="shared" si="95"/>
        <v>57564082.685275108</v>
      </c>
      <c r="BE171" s="16"/>
      <c r="BF171" s="8">
        <f>SUMIF('REALISASI ORDER'!C:C,A171,'REALISASI ORDER'!E:E)</f>
        <v>0</v>
      </c>
      <c r="BG171" s="8">
        <f t="shared" si="115"/>
        <v>1</v>
      </c>
      <c r="BH171" s="8">
        <f t="shared" si="96"/>
        <v>0</v>
      </c>
      <c r="BI171" s="8">
        <f t="shared" si="97"/>
        <v>1</v>
      </c>
      <c r="BJ171" s="8">
        <f t="shared" si="116"/>
        <v>0</v>
      </c>
      <c r="BK171" s="33">
        <f t="shared" si="117"/>
        <v>0</v>
      </c>
      <c r="BL171" s="33">
        <f t="shared" si="98"/>
        <v>2</v>
      </c>
      <c r="BM171" s="33">
        <f t="shared" si="99"/>
        <v>2</v>
      </c>
      <c r="BN171" s="33">
        <f t="shared" si="118"/>
        <v>2</v>
      </c>
      <c r="BO171" s="8">
        <f t="shared" si="100"/>
        <v>0</v>
      </c>
      <c r="BP171" s="8">
        <f t="shared" si="101"/>
        <v>0</v>
      </c>
      <c r="BQ171" s="8">
        <f t="shared" si="102"/>
        <v>0</v>
      </c>
      <c r="BR171" s="8">
        <f>IFERROR(ROUNDDOWN(BF171*BN171/(BK171+BL171+BM171+BN),0),0)</f>
        <v>0</v>
      </c>
      <c r="BS171" s="8" t="str">
        <f t="shared" si="103"/>
        <v>51490-GN5-305</v>
      </c>
      <c r="BT171" s="8">
        <f>SUMIF(FR_HITUNG_MINMAX!A:A,ORDER!A171,FR_HITUNG_MINMAX!AS:AS)</f>
        <v>5</v>
      </c>
      <c r="BU171" s="8">
        <f t="shared" si="119"/>
        <v>0</v>
      </c>
      <c r="BV171" s="8" t="str">
        <f t="shared" si="104"/>
        <v>-</v>
      </c>
      <c r="BW171" s="8" t="str">
        <f>VLOOKUP(A171,'STOK PESALAKAN'!A:F,6,0)</f>
        <v/>
      </c>
    </row>
    <row r="172" spans="1:75" ht="15" customHeight="1">
      <c r="A172" s="41" t="s">
        <v>296</v>
      </c>
      <c r="B172" s="99">
        <f>IFERROR(IFERROR(VLOOKUP(A172,'STOK PACUL'!C:H,6,0),VLOOKUP(A172,'KATEGORI PACUL'!A:C,3,0)),0)</f>
        <v>2</v>
      </c>
      <c r="C172" s="8">
        <f>IFERROR(VLOOKUP(A172,'KATEGORI PACUL'!A:D,4,0),0)</f>
        <v>2</v>
      </c>
      <c r="D172" s="99">
        <f>IFERROR(IFERROR(VLOOKUP(A172,'STOK PESALAKAN'!C:H,6,0),VLOOKUP(A172,'KATEGORI PESALAKAN'!A:C,3,0)),0)</f>
        <v>2</v>
      </c>
      <c r="E172" s="8">
        <f>IFERROR(VLOOKUP(A172,'KATEGORI PESALAKAN'!A:D,4,0),0)</f>
        <v>1</v>
      </c>
      <c r="F172" s="99">
        <f>IFERROR(IFERROR(VLOOKUP(A172,'STOK CIKDITIRO'!C:H,6,0),VLOOKUP(A172,'KATEGORI CIKDITIRO'!A:C,3,0)),0)</f>
        <v>0</v>
      </c>
      <c r="G172" s="8">
        <f>IFERROR(VLOOKUP(A172,'KATEGORI CIKDITIRO'!A:D,4,0),0)</f>
        <v>1</v>
      </c>
      <c r="H172" s="99">
        <f>IFERROR(IFERROR(VLOOKUP(A172,'STOK TRAYEMAN'!C:H,6,0),VLOOKUP(A172,'KATEGORI TRAYEMAN'!A:C,3,0)),0)</f>
        <v>0</v>
      </c>
      <c r="I172" s="8">
        <f>IFERROR(VLOOKUP(A172,'KATEGORI TRAYEMAN'!A:D,4,0),0)</f>
        <v>0</v>
      </c>
      <c r="J172" s="8" t="str">
        <f>IFERROR(VLOOKUP(A172,'NOSTOK PACUL'!A:C,3,0),IFERROR(IF(VLOOKUP(A172,'STOK PACUL'!A:B,2,0)="NOSTOK","E",VLOOKUP(A172,'KATEGORI PACUL'!A:B,2,0)),"E"))</f>
        <v>D</v>
      </c>
      <c r="K172" s="8" t="str">
        <f>IFERROR(VLOOKUP(A172,'NOSTOK PESALAKAN'!A:C,3,0),IFERROR(IF(VLOOKUP(A172,'STOK PESALAKAN'!A:B,2,0)="NOSTOK","E",VLOOKUP(A172,'KATEGORI PESALAKAN'!A:B,2,0)),"E"))</f>
        <v>D</v>
      </c>
      <c r="L172" s="8" t="str">
        <f>IFERROR(VLOOKUP(A172,'NOSTOK CIKDITIRO'!A:C,3,0),IFERROR(IF(VLOOKUP(A172,'STOK CIKDITIRO'!A:B,2,0)="NOSTOK","E",VLOOKUP(A172,'KATEGORI CIKDITIRO'!A:B,2,0)),"E"))</f>
        <v>D</v>
      </c>
      <c r="M172" s="8" t="str">
        <f>IFERROR(VLOOKUP(A172,'NOSTOK TRAYEMAN'!A:C,3,0),IFERROR(IF(VLOOKUP(A172,'STOK TRAYEMAN'!A:B,2,0)="NOSTOK","E",VLOOKUP(A172,'KATEGORI TRAYEMAN'!A:B,2,0)),"E"))</f>
        <v>E</v>
      </c>
      <c r="N172" s="8" t="str">
        <f>IFERROR(VLOOKUP(A172,FR_HITUNG_MINMAX!A:B,2,0),0)</f>
        <v>SHOCK BELAKANG H.BEAT FI ORI</v>
      </c>
      <c r="O172" s="8" t="str">
        <f>IFERROR(VLOOKUP(A172,FR_HITUNG_MINMAX!A:D,4,0),0)</f>
        <v>ORISIN</v>
      </c>
      <c r="P172" s="8">
        <f>IFERROR(VLOOKUP(A172,FR_HITUNG_MINMAX!A:G,7,0),1)</f>
        <v>1</v>
      </c>
      <c r="Q172" s="11">
        <f>IFERROR(VLOOKUP(A172,FR_HITUNG_MINMAX!A:J,10,0),1)</f>
        <v>1</v>
      </c>
      <c r="R172" s="8">
        <f>IFERROR(VLOOKUP(A172,FR_HITUNG_MINMAX!A:K,11,0),1)</f>
        <v>1</v>
      </c>
      <c r="S172" s="12">
        <f>IFERROR(VLOOKUP(A172,FR_HITUNG_MINMAX!A:F,6,0),0)</f>
        <v>222000</v>
      </c>
      <c r="T172" s="8">
        <f t="shared" si="105"/>
        <v>0</v>
      </c>
      <c r="U172" s="8">
        <f t="shared" si="80"/>
        <v>1</v>
      </c>
      <c r="V172" s="8">
        <f t="shared" si="81"/>
        <v>-1</v>
      </c>
      <c r="W172" s="8">
        <f t="shared" si="106"/>
        <v>0</v>
      </c>
      <c r="X172" s="8">
        <f t="shared" si="107"/>
        <v>0</v>
      </c>
      <c r="Y172" s="16"/>
      <c r="Z172" s="15">
        <f t="shared" si="82"/>
        <v>0</v>
      </c>
      <c r="AA172" s="8">
        <f t="shared" si="108"/>
        <v>0</v>
      </c>
      <c r="AB172" s="16"/>
      <c r="AC172" s="15">
        <f t="shared" si="83"/>
        <v>0</v>
      </c>
      <c r="AD172" s="8">
        <f t="shared" si="84"/>
        <v>0</v>
      </c>
      <c r="AE172" s="16"/>
      <c r="AF172" s="15">
        <f t="shared" si="85"/>
        <v>0</v>
      </c>
      <c r="AG172" s="15">
        <f t="shared" si="109"/>
        <v>0</v>
      </c>
      <c r="AH172" s="16"/>
      <c r="AI172" s="15">
        <f t="shared" si="110"/>
        <v>0</v>
      </c>
      <c r="AJ172" s="8">
        <f t="shared" si="111"/>
        <v>0</v>
      </c>
      <c r="AK172" s="8">
        <f t="shared" si="86"/>
        <v>0</v>
      </c>
      <c r="AL172" s="8">
        <f t="shared" si="87"/>
        <v>1</v>
      </c>
      <c r="AM172" s="8">
        <f t="shared" si="112"/>
        <v>0</v>
      </c>
      <c r="AN172" s="8">
        <f t="shared" si="113"/>
        <v>1</v>
      </c>
      <c r="AO172" s="8">
        <f>IFERROR(VLOOKUP(A172,PERSAMAAN!B:D,3,0),AN172)</f>
        <v>1</v>
      </c>
      <c r="AP172" s="1">
        <v>0</v>
      </c>
      <c r="AQ172" s="8">
        <f t="shared" si="88"/>
        <v>0</v>
      </c>
      <c r="AR172" s="8" t="str">
        <f>IF(AQ172=0,"-",VLOOKUP(A172,FR_HITUNG_MINMAX!A:H,8,0))</f>
        <v>-</v>
      </c>
      <c r="AS172" s="1"/>
      <c r="AT172" s="8" t="str">
        <f t="shared" si="89"/>
        <v>-</v>
      </c>
      <c r="AU172" s="12">
        <f t="shared" si="90"/>
        <v>0</v>
      </c>
      <c r="AV172" s="12">
        <f t="shared" si="91"/>
        <v>0</v>
      </c>
      <c r="AW172" s="8">
        <f t="shared" si="114"/>
        <v>2</v>
      </c>
      <c r="AX172" s="1"/>
      <c r="AY172" s="8">
        <f t="shared" si="92"/>
        <v>2</v>
      </c>
      <c r="AZ172" s="8" t="str">
        <f>IF(AY172=0,"-",VLOOKUP(A172,FR_HITUNG_MINMAX!A:I,9,0))</f>
        <v>NSA</v>
      </c>
      <c r="BB172" s="8" t="str">
        <f t="shared" si="93"/>
        <v>NSA</v>
      </c>
      <c r="BC172" s="12">
        <f t="shared" si="94"/>
        <v>444000</v>
      </c>
      <c r="BD172" s="12">
        <f t="shared" si="95"/>
        <v>57564082.685275108</v>
      </c>
      <c r="BE172" s="16"/>
      <c r="BF172" s="8">
        <f>SUMIF('REALISASI ORDER'!C:C,A172,'REALISASI ORDER'!E:E)</f>
        <v>0</v>
      </c>
      <c r="BG172" s="8">
        <f t="shared" si="115"/>
        <v>2</v>
      </c>
      <c r="BH172" s="8">
        <f t="shared" si="96"/>
        <v>2</v>
      </c>
      <c r="BI172" s="8">
        <f t="shared" si="97"/>
        <v>0</v>
      </c>
      <c r="BJ172" s="8">
        <f t="shared" si="116"/>
        <v>0</v>
      </c>
      <c r="BK172" s="33">
        <f t="shared" si="117"/>
        <v>0</v>
      </c>
      <c r="BL172" s="33">
        <f t="shared" si="98"/>
        <v>0</v>
      </c>
      <c r="BM172" s="33">
        <f t="shared" si="99"/>
        <v>1</v>
      </c>
      <c r="BN172" s="33">
        <f t="shared" si="118"/>
        <v>0</v>
      </c>
      <c r="BO172" s="8">
        <f t="shared" si="100"/>
        <v>0</v>
      </c>
      <c r="BP172" s="8">
        <f t="shared" si="101"/>
        <v>0</v>
      </c>
      <c r="BQ172" s="8">
        <f t="shared" si="102"/>
        <v>0</v>
      </c>
      <c r="BR172" s="8">
        <f>IFERROR(ROUNDDOWN(BF172*BN172/(BK172+BL172+BM172+BN),0),0)</f>
        <v>0</v>
      </c>
      <c r="BS172" s="8" t="str">
        <f t="shared" si="103"/>
        <v>52400-K25-901</v>
      </c>
      <c r="BT172" s="8">
        <f>SUMIF(FR_HITUNG_MINMAX!A:A,ORDER!A172,FR_HITUNG_MINMAX!AS:AS)</f>
        <v>3</v>
      </c>
      <c r="BU172" s="8">
        <f t="shared" si="119"/>
        <v>0</v>
      </c>
      <c r="BV172" s="8" t="str">
        <f t="shared" si="104"/>
        <v>-</v>
      </c>
      <c r="BW172" s="8" t="str">
        <f>VLOOKUP(A172,'STOK PESALAKAN'!A:F,6,0)</f>
        <v/>
      </c>
    </row>
    <row r="173" spans="1:75">
      <c r="A173" s="41" t="s">
        <v>1627</v>
      </c>
      <c r="B173" s="99">
        <f>IFERROR(IFERROR(VLOOKUP(A173,'STOK PACUL'!C:H,6,0),VLOOKUP(A173,'KATEGORI PACUL'!A:C,3,0)),0)</f>
        <v>0</v>
      </c>
      <c r="C173" s="8">
        <f>IFERROR(VLOOKUP(A173,'KATEGORI PACUL'!A:D,4,0),0)</f>
        <v>0</v>
      </c>
      <c r="D173" s="99">
        <f>IFERROR(IFERROR(VLOOKUP(A173,'STOK PESALAKAN'!C:H,6,0),VLOOKUP(A173,'KATEGORI PESALAKAN'!A:C,3,0)),0)</f>
        <v>0</v>
      </c>
      <c r="E173" s="8">
        <f>IFERROR(VLOOKUP(A173,'KATEGORI PESALAKAN'!A:D,4,0),0)</f>
        <v>0</v>
      </c>
      <c r="F173" s="99">
        <f>IFERROR(IFERROR(VLOOKUP(A173,'STOK CIKDITIRO'!C:H,6,0),VLOOKUP(A173,'KATEGORI CIKDITIRO'!A:C,3,0)),0)</f>
        <v>0</v>
      </c>
      <c r="G173" s="8">
        <f>IFERROR(VLOOKUP(A173,'KATEGORI CIKDITIRO'!A:D,4,0),0)</f>
        <v>0</v>
      </c>
      <c r="H173" s="99">
        <f>IFERROR(IFERROR(VLOOKUP(A173,'STOK TRAYEMAN'!C:H,6,0),VLOOKUP(A173,'KATEGORI TRAYEMAN'!A:C,3,0)),0)</f>
        <v>0</v>
      </c>
      <c r="I173" s="8">
        <f>IFERROR(VLOOKUP(A173,'KATEGORI TRAYEMAN'!A:D,4,0),0)</f>
        <v>0</v>
      </c>
      <c r="J173" s="8" t="str">
        <f>IFERROR(VLOOKUP(A173,'NOSTOK PACUL'!A:C,3,0),IFERROR(IF(VLOOKUP(A173,'STOK PACUL'!A:B,2,0)="NOSTOK","E",VLOOKUP(A173,'KATEGORI PACUL'!A:B,2,0)),"E"))</f>
        <v>E</v>
      </c>
      <c r="K173" s="8" t="str">
        <f>IFERROR(VLOOKUP(A173,'NOSTOK PESALAKAN'!A:C,3,0),IFERROR(IF(VLOOKUP(A173,'STOK PESALAKAN'!A:B,2,0)="NOSTOK","E",VLOOKUP(A173,'KATEGORI PESALAKAN'!A:B,2,0)),"E"))</f>
        <v>E</v>
      </c>
      <c r="L173" s="8" t="str">
        <f>IFERROR(VLOOKUP(A173,'NOSTOK CIKDITIRO'!A:C,3,0),IFERROR(IF(VLOOKUP(A173,'STOK CIKDITIRO'!A:B,2,0)="NOSTOK","E",VLOOKUP(A173,'KATEGORI CIKDITIRO'!A:B,2,0)),"E"))</f>
        <v>E</v>
      </c>
      <c r="M173" s="8" t="str">
        <f>IFERROR(VLOOKUP(A173,'NOSTOK TRAYEMAN'!A:C,3,0),IFERROR(IF(VLOOKUP(A173,'STOK TRAYEMAN'!A:B,2,0)="NOSTOK","E",VLOOKUP(A173,'KATEGORI TRAYEMAN'!A:B,2,0)),"E"))</f>
        <v>E</v>
      </c>
      <c r="N173" s="8" t="str">
        <f>IFERROR(VLOOKUP(A173,FR_HITUNG_MINMAX!A:B,2,0),0)</f>
        <v>SHOCK BELAKANG H.BEAT CARBU ORI</v>
      </c>
      <c r="O173" s="8" t="str">
        <f>IFERROR(VLOOKUP(A173,FR_HITUNG_MINMAX!A:D,4,0),0)</f>
        <v>ORISIN</v>
      </c>
      <c r="P173" s="8">
        <f>IFERROR(VLOOKUP(A173,FR_HITUNG_MINMAX!A:G,7,0),1)</f>
        <v>1</v>
      </c>
      <c r="Q173" s="11" t="str">
        <f>IFERROR(VLOOKUP(A173,FR_HITUNG_MINMAX!A:J,10,0),1)</f>
        <v>1</v>
      </c>
      <c r="R173" s="8">
        <f>IFERROR(VLOOKUP(A173,FR_HITUNG_MINMAX!A:K,11,0),1)</f>
        <v>1</v>
      </c>
      <c r="S173" s="12">
        <f>IFERROR(VLOOKUP(A173,FR_HITUNG_MINMAX!A:F,6,0),0)</f>
        <v>242000</v>
      </c>
      <c r="T173" s="8">
        <f t="shared" si="105"/>
        <v>0</v>
      </c>
      <c r="U173" s="8">
        <f t="shared" si="80"/>
        <v>0</v>
      </c>
      <c r="V173" s="8">
        <f t="shared" si="81"/>
        <v>0</v>
      </c>
      <c r="W173" s="8">
        <f t="shared" si="106"/>
        <v>0</v>
      </c>
      <c r="X173" s="8">
        <f t="shared" si="107"/>
        <v>0</v>
      </c>
      <c r="Y173" s="16"/>
      <c r="Z173" s="15">
        <f t="shared" si="82"/>
        <v>0</v>
      </c>
      <c r="AA173" s="8">
        <f t="shared" si="108"/>
        <v>0</v>
      </c>
      <c r="AB173" s="16"/>
      <c r="AC173" s="15">
        <f t="shared" si="83"/>
        <v>0</v>
      </c>
      <c r="AD173" s="8">
        <f t="shared" si="84"/>
        <v>0</v>
      </c>
      <c r="AE173" s="16"/>
      <c r="AF173" s="15">
        <f t="shared" si="85"/>
        <v>0</v>
      </c>
      <c r="AG173" s="15">
        <f t="shared" si="109"/>
        <v>0</v>
      </c>
      <c r="AH173" s="16"/>
      <c r="AI173" s="15">
        <f t="shared" si="110"/>
        <v>0</v>
      </c>
      <c r="AJ173" s="8">
        <f t="shared" si="111"/>
        <v>0</v>
      </c>
      <c r="AK173" s="8">
        <f t="shared" si="86"/>
        <v>0</v>
      </c>
      <c r="AL173" s="8">
        <f t="shared" si="87"/>
        <v>0</v>
      </c>
      <c r="AM173" s="8">
        <f t="shared" si="112"/>
        <v>0</v>
      </c>
      <c r="AN173" s="8">
        <f t="shared" si="113"/>
        <v>0</v>
      </c>
      <c r="AO173" s="8">
        <f>IFERROR(VLOOKUP(A173,PERSAMAAN!B:D,3,0),AN173)</f>
        <v>0</v>
      </c>
      <c r="AP173" s="1"/>
      <c r="AQ173" s="8">
        <f t="shared" si="88"/>
        <v>0</v>
      </c>
      <c r="AR173" s="8" t="str">
        <f>IF(AQ173=0,"-",VLOOKUP(A173,FR_HITUNG_MINMAX!A:H,8,0))</f>
        <v>-</v>
      </c>
      <c r="AS173" s="1"/>
      <c r="AT173" s="8" t="str">
        <f t="shared" si="89"/>
        <v>-</v>
      </c>
      <c r="AU173" s="12">
        <f t="shared" si="90"/>
        <v>0</v>
      </c>
      <c r="AV173" s="12">
        <f t="shared" si="91"/>
        <v>0</v>
      </c>
      <c r="AW173" s="8">
        <f t="shared" si="114"/>
        <v>0</v>
      </c>
      <c r="AX173" s="1"/>
      <c r="AY173" s="8">
        <f t="shared" si="92"/>
        <v>0</v>
      </c>
      <c r="AZ173" s="8" t="str">
        <f>IF(AY173=0,"-",VLOOKUP(A173,FR_HITUNG_MINMAX!A:I,9,0))</f>
        <v>-</v>
      </c>
      <c r="BB173" s="8" t="str">
        <f t="shared" si="93"/>
        <v>-</v>
      </c>
      <c r="BC173" s="12">
        <f t="shared" si="94"/>
        <v>0</v>
      </c>
      <c r="BD173" s="12">
        <f t="shared" si="95"/>
        <v>0</v>
      </c>
      <c r="BE173" s="16"/>
      <c r="BF173" s="8">
        <f>SUMIF('REALISASI ORDER'!C:C,A173,'REALISASI ORDER'!E:E)</f>
        <v>0</v>
      </c>
      <c r="BG173" s="8">
        <f t="shared" si="115"/>
        <v>0</v>
      </c>
      <c r="BH173" s="8">
        <f t="shared" si="96"/>
        <v>0</v>
      </c>
      <c r="BI173" s="8">
        <f t="shared" si="97"/>
        <v>0</v>
      </c>
      <c r="BJ173" s="8">
        <f t="shared" si="116"/>
        <v>0</v>
      </c>
      <c r="BK173" s="33">
        <f t="shared" si="117"/>
        <v>0</v>
      </c>
      <c r="BL173" s="33">
        <f t="shared" si="98"/>
        <v>0</v>
      </c>
      <c r="BM173" s="33">
        <f t="shared" si="99"/>
        <v>0</v>
      </c>
      <c r="BN173" s="33">
        <f t="shared" si="118"/>
        <v>0</v>
      </c>
      <c r="BO173" s="8">
        <f t="shared" si="100"/>
        <v>0</v>
      </c>
      <c r="BP173" s="8">
        <f t="shared" si="101"/>
        <v>0</v>
      </c>
      <c r="BQ173" s="8">
        <f t="shared" si="102"/>
        <v>0</v>
      </c>
      <c r="BR173" s="8">
        <f>IFERROR(ROUNDDOWN(BF173*BN173/(BK173+BL173+BM173+BN),0),0)</f>
        <v>0</v>
      </c>
      <c r="BS173" s="8" t="str">
        <f t="shared" si="103"/>
        <v>52400-KVY-961</v>
      </c>
      <c r="BT173" s="8">
        <f>SUMIF(FR_HITUNG_MINMAX!A:A,ORDER!A173,FR_HITUNG_MINMAX!AS:AS)</f>
        <v>0</v>
      </c>
      <c r="BU173" s="8">
        <f t="shared" si="119"/>
        <v>0</v>
      </c>
      <c r="BV173" s="8" t="str">
        <f t="shared" si="104"/>
        <v>-</v>
      </c>
      <c r="BW173" s="8" t="str">
        <f>VLOOKUP(A173,'STOK PESALAKAN'!A:F,6,0)</f>
        <v/>
      </c>
    </row>
    <row r="174" spans="1:75" ht="15" customHeight="1">
      <c r="A174" s="41" t="s">
        <v>672</v>
      </c>
      <c r="B174" s="99">
        <f>IFERROR(IFERROR(VLOOKUP(A174,'STOK PACUL'!C:H,6,0),VLOOKUP(A174,'KATEGORI PACUL'!A:C,3,0)),0)</f>
        <v>1</v>
      </c>
      <c r="C174" s="8">
        <f>IFERROR(VLOOKUP(A174,'KATEGORI PACUL'!A:D,4,0),0)</f>
        <v>1</v>
      </c>
      <c r="D174" s="99">
        <f>IFERROR(IFERROR(VLOOKUP(A174,'STOK PESALAKAN'!C:H,6,0),VLOOKUP(A174,'KATEGORI PESALAKAN'!A:C,3,0)),0)</f>
        <v>1</v>
      </c>
      <c r="E174" s="8">
        <f>IFERROR(VLOOKUP(A174,'KATEGORI PESALAKAN'!A:D,4,0),0)</f>
        <v>1</v>
      </c>
      <c r="F174" s="99">
        <f>IFERROR(IFERROR(VLOOKUP(A174,'STOK CIKDITIRO'!C:H,6,0),VLOOKUP(A174,'KATEGORI CIKDITIRO'!A:C,3,0)),0)</f>
        <v>1</v>
      </c>
      <c r="G174" s="8">
        <f>IFERROR(VLOOKUP(A174,'KATEGORI CIKDITIRO'!A:D,4,0),0)</f>
        <v>1</v>
      </c>
      <c r="H174" s="99">
        <f>IFERROR(IFERROR(VLOOKUP(A174,'STOK TRAYEMAN'!C:H,6,0),VLOOKUP(A174,'KATEGORI TRAYEMAN'!A:C,3,0)),0)</f>
        <v>0</v>
      </c>
      <c r="I174" s="8">
        <f>IFERROR(VLOOKUP(A174,'KATEGORI TRAYEMAN'!A:D,4,0),0)</f>
        <v>0</v>
      </c>
      <c r="J174" s="8" t="str">
        <f>IFERROR(VLOOKUP(A174,'NOSTOK PACUL'!A:C,3,0),IFERROR(IF(VLOOKUP(A174,'STOK PACUL'!A:B,2,0)="NOSTOK","E",VLOOKUP(A174,'KATEGORI PACUL'!A:B,2,0)),"E"))</f>
        <v>D</v>
      </c>
      <c r="K174" s="8" t="str">
        <f>IFERROR(VLOOKUP(A174,'NOSTOK PESALAKAN'!A:C,3,0),IFERROR(IF(VLOOKUP(A174,'STOK PESALAKAN'!A:B,2,0)="NOSTOK","E",VLOOKUP(A174,'KATEGORI PESALAKAN'!A:B,2,0)),"E"))</f>
        <v>D</v>
      </c>
      <c r="L174" s="8" t="str">
        <f>IFERROR(VLOOKUP(A174,'NOSTOK CIKDITIRO'!A:C,3,0),IFERROR(IF(VLOOKUP(A174,'STOK CIKDITIRO'!A:B,2,0)="NOSTOK","E",VLOOKUP(A174,'KATEGORI CIKDITIRO'!A:B,2,0)),"E"))</f>
        <v>D</v>
      </c>
      <c r="M174" s="8" t="str">
        <f>IFERROR(VLOOKUP(A174,'NOSTOK TRAYEMAN'!A:C,3,0),IFERROR(IF(VLOOKUP(A174,'STOK TRAYEMAN'!A:B,2,0)="NOSTOK","E",VLOOKUP(A174,'KATEGORI TRAYEMAN'!A:B,2,0)),"E"))</f>
        <v>E</v>
      </c>
      <c r="N174" s="8" t="str">
        <f>IFERROR(VLOOKUP(A174,FR_HITUNG_MINMAX!A:B,2,0),0)</f>
        <v>HANDLE REM KANAN H.BEAT FI ORI (PK)</v>
      </c>
      <c r="O174" s="8" t="str">
        <f>IFERROR(VLOOKUP(A174,FR_HITUNG_MINMAX!A:D,4,0),0)</f>
        <v>ORISIN</v>
      </c>
      <c r="P174" s="8">
        <f>IFERROR(VLOOKUP(A174,FR_HITUNG_MINMAX!A:G,7,0),1)</f>
        <v>1</v>
      </c>
      <c r="Q174" s="11">
        <f>IFERROR(VLOOKUP(A174,FR_HITUNG_MINMAX!A:J,10,0),1)</f>
        <v>1</v>
      </c>
      <c r="R174" s="8">
        <f>IFERROR(VLOOKUP(A174,FR_HITUNG_MINMAX!A:K,11,0),1)</f>
        <v>1</v>
      </c>
      <c r="S174" s="12">
        <f>IFERROR(VLOOKUP(A174,FR_HITUNG_MINMAX!A:F,6,0),0)</f>
        <v>38500</v>
      </c>
      <c r="T174" s="8">
        <f t="shared" si="105"/>
        <v>0</v>
      </c>
      <c r="U174" s="8">
        <f t="shared" si="80"/>
        <v>0</v>
      </c>
      <c r="V174" s="8">
        <f t="shared" si="81"/>
        <v>0</v>
      </c>
      <c r="W174" s="8">
        <f t="shared" si="106"/>
        <v>0</v>
      </c>
      <c r="X174" s="8">
        <f t="shared" si="107"/>
        <v>0</v>
      </c>
      <c r="Y174" s="16"/>
      <c r="Z174" s="15">
        <f t="shared" si="82"/>
        <v>0</v>
      </c>
      <c r="AA174" s="8">
        <f t="shared" si="108"/>
        <v>0</v>
      </c>
      <c r="AB174" s="16"/>
      <c r="AC174" s="15">
        <f t="shared" si="83"/>
        <v>0</v>
      </c>
      <c r="AD174" s="8">
        <f t="shared" si="84"/>
        <v>0</v>
      </c>
      <c r="AE174" s="16"/>
      <c r="AF174" s="15">
        <f t="shared" si="85"/>
        <v>0</v>
      </c>
      <c r="AG174" s="15">
        <f t="shared" si="109"/>
        <v>0</v>
      </c>
      <c r="AH174" s="16"/>
      <c r="AI174" s="15">
        <f t="shared" si="110"/>
        <v>0</v>
      </c>
      <c r="AJ174" s="8">
        <f t="shared" si="111"/>
        <v>0</v>
      </c>
      <c r="AK174" s="8">
        <f t="shared" si="86"/>
        <v>0</v>
      </c>
      <c r="AL174" s="8">
        <f t="shared" si="87"/>
        <v>0</v>
      </c>
      <c r="AM174" s="8">
        <f t="shared" si="112"/>
        <v>0</v>
      </c>
      <c r="AN174" s="8">
        <f t="shared" si="113"/>
        <v>0</v>
      </c>
      <c r="AO174" s="8">
        <f>IFERROR(VLOOKUP(A174,PERSAMAAN!B:D,3,0),AN174)</f>
        <v>0</v>
      </c>
      <c r="AP174" s="1"/>
      <c r="AQ174" s="8">
        <f t="shared" si="88"/>
        <v>0</v>
      </c>
      <c r="AR174" s="8" t="str">
        <f>IF(AQ174=0,"-",VLOOKUP(A174,FR_HITUNG_MINMAX!A:H,8,0))</f>
        <v>-</v>
      </c>
      <c r="AS174" s="1"/>
      <c r="AT174" s="8" t="str">
        <f t="shared" si="89"/>
        <v>-</v>
      </c>
      <c r="AU174" s="12">
        <f t="shared" si="90"/>
        <v>0</v>
      </c>
      <c r="AV174" s="12">
        <f t="shared" si="91"/>
        <v>0</v>
      </c>
      <c r="AW174" s="8">
        <f t="shared" si="114"/>
        <v>0</v>
      </c>
      <c r="AX174" s="1"/>
      <c r="AY174" s="8">
        <f t="shared" si="92"/>
        <v>0</v>
      </c>
      <c r="AZ174" s="8" t="str">
        <f>IF(AY174=0,"-",VLOOKUP(A174,FR_HITUNG_MINMAX!A:I,9,0))</f>
        <v>-</v>
      </c>
      <c r="BB174" s="8" t="str">
        <f t="shared" si="93"/>
        <v>-</v>
      </c>
      <c r="BC174" s="12">
        <f t="shared" si="94"/>
        <v>0</v>
      </c>
      <c r="BD174" s="12">
        <f t="shared" si="95"/>
        <v>0</v>
      </c>
      <c r="BE174" s="16"/>
      <c r="BF174" s="8">
        <f>SUMIF('REALISASI ORDER'!C:C,A174,'REALISASI ORDER'!E:E)</f>
        <v>0</v>
      </c>
      <c r="BG174" s="8">
        <f t="shared" si="115"/>
        <v>1</v>
      </c>
      <c r="BH174" s="8">
        <f t="shared" si="96"/>
        <v>1</v>
      </c>
      <c r="BI174" s="8">
        <f t="shared" si="97"/>
        <v>1</v>
      </c>
      <c r="BJ174" s="8">
        <f t="shared" si="116"/>
        <v>0</v>
      </c>
      <c r="BK174" s="33">
        <f t="shared" si="117"/>
        <v>1</v>
      </c>
      <c r="BL174" s="33">
        <f t="shared" si="98"/>
        <v>0</v>
      </c>
      <c r="BM174" s="33">
        <f t="shared" si="99"/>
        <v>0</v>
      </c>
      <c r="BN174" s="33">
        <f t="shared" si="118"/>
        <v>0</v>
      </c>
      <c r="BO174" s="8">
        <f t="shared" si="100"/>
        <v>0</v>
      </c>
      <c r="BP174" s="8">
        <f t="shared" si="101"/>
        <v>0</v>
      </c>
      <c r="BQ174" s="8">
        <f t="shared" si="102"/>
        <v>0</v>
      </c>
      <c r="BR174" s="8">
        <f>IFERROR(ROUNDDOWN(BF174*BN174/(BK174+BL174+BM174+BN),0),0)</f>
        <v>0</v>
      </c>
      <c r="BS174" s="8" t="str">
        <f t="shared" si="103"/>
        <v>53175-KRS-T80</v>
      </c>
      <c r="BT174" s="8">
        <f>SUMIF(FR_HITUNG_MINMAX!A:A,ORDER!A174,FR_HITUNG_MINMAX!AS:AS)</f>
        <v>3</v>
      </c>
      <c r="BU174" s="8">
        <f t="shared" si="119"/>
        <v>0</v>
      </c>
      <c r="BV174" s="8" t="str">
        <f t="shared" si="104"/>
        <v>-</v>
      </c>
      <c r="BW174" s="8" t="str">
        <f>VLOOKUP(A174,'STOK PESALAKAN'!A:F,6,0)</f>
        <v/>
      </c>
    </row>
    <row r="175" spans="1:75" ht="15" customHeight="1">
      <c r="A175" s="41" t="s">
        <v>297</v>
      </c>
      <c r="B175" s="99">
        <f>IFERROR(IFERROR(VLOOKUP(A175,'STOK PACUL'!C:H,6,0),VLOOKUP(A175,'KATEGORI PACUL'!A:C,3,0)),0)</f>
        <v>1</v>
      </c>
      <c r="C175" s="8">
        <f>IFERROR(VLOOKUP(A175,'KATEGORI PACUL'!A:D,4,0),0)</f>
        <v>1</v>
      </c>
      <c r="D175" s="99">
        <f>IFERROR(IFERROR(VLOOKUP(A175,'STOK PESALAKAN'!C:H,6,0),VLOOKUP(A175,'KATEGORI PESALAKAN'!A:C,3,0)),0)</f>
        <v>1</v>
      </c>
      <c r="E175" s="8">
        <f>IFERROR(VLOOKUP(A175,'KATEGORI PESALAKAN'!A:D,4,0),0)</f>
        <v>2</v>
      </c>
      <c r="F175" s="99">
        <f>IFERROR(IFERROR(VLOOKUP(A175,'STOK CIKDITIRO'!C:H,6,0),VLOOKUP(A175,'KATEGORI CIKDITIRO'!A:C,3,0)),0)</f>
        <v>0</v>
      </c>
      <c r="G175" s="8">
        <f>IFERROR(VLOOKUP(A175,'KATEGORI CIKDITIRO'!A:D,4,0),0)</f>
        <v>1</v>
      </c>
      <c r="H175" s="99">
        <f>IFERROR(IFERROR(VLOOKUP(A175,'STOK TRAYEMAN'!C:H,6,0),VLOOKUP(A175,'KATEGORI TRAYEMAN'!A:C,3,0)),0)</f>
        <v>0</v>
      </c>
      <c r="I175" s="8">
        <f>IFERROR(VLOOKUP(A175,'KATEGORI TRAYEMAN'!A:D,4,0),0)</f>
        <v>0</v>
      </c>
      <c r="J175" s="8" t="str">
        <f>IFERROR(VLOOKUP(A175,'NOSTOK PACUL'!A:C,3,0),IFERROR(IF(VLOOKUP(A175,'STOK PACUL'!A:B,2,0)="NOSTOK","E",VLOOKUP(A175,'KATEGORI PACUL'!A:B,2,0)),"E"))</f>
        <v>D</v>
      </c>
      <c r="K175" s="8" t="str">
        <f>IFERROR(VLOOKUP(A175,'NOSTOK PESALAKAN'!A:C,3,0),IFERROR(IF(VLOOKUP(A175,'STOK PESALAKAN'!A:B,2,0)="NOSTOK","E",VLOOKUP(A175,'KATEGORI PESALAKAN'!A:B,2,0)),"E"))</f>
        <v>C</v>
      </c>
      <c r="L175" s="8" t="str">
        <f>IFERROR(VLOOKUP(A175,'NOSTOK CIKDITIRO'!A:C,3,0),IFERROR(IF(VLOOKUP(A175,'STOK CIKDITIRO'!A:B,2,0)="NOSTOK","E",VLOOKUP(A175,'KATEGORI CIKDITIRO'!A:B,2,0)),"E"))</f>
        <v>D</v>
      </c>
      <c r="M175" s="8" t="str">
        <f>IFERROR(VLOOKUP(A175,'NOSTOK TRAYEMAN'!A:C,3,0),IFERROR(IF(VLOOKUP(A175,'STOK TRAYEMAN'!A:B,2,0)="NOSTOK","E",VLOOKUP(A175,'KATEGORI TRAYEMAN'!A:B,2,0)),"E"))</f>
        <v>E</v>
      </c>
      <c r="N175" s="8" t="str">
        <f>IFERROR(VLOOKUP(A175,FR_HITUNG_MINMAX!A:B,2,0),0)</f>
        <v>HANDLE REM KANAN H.VARIO CBS ORI (PK)</v>
      </c>
      <c r="O175" s="8" t="str">
        <f>IFERROR(VLOOKUP(A175,FR_HITUNG_MINMAX!A:D,4,0),0)</f>
        <v>ORISIN</v>
      </c>
      <c r="P175" s="8">
        <f>IFERROR(VLOOKUP(A175,FR_HITUNG_MINMAX!A:G,7,0),1)</f>
        <v>1</v>
      </c>
      <c r="Q175" s="11">
        <f>IFERROR(VLOOKUP(A175,FR_HITUNG_MINMAX!A:J,10,0),1)</f>
        <v>1</v>
      </c>
      <c r="R175" s="8">
        <f>IFERROR(VLOOKUP(A175,FR_HITUNG_MINMAX!A:K,11,0),1)</f>
        <v>1</v>
      </c>
      <c r="S175" s="12">
        <f>IFERROR(VLOOKUP(A175,FR_HITUNG_MINMAX!A:F,6,0),0)</f>
        <v>49900</v>
      </c>
      <c r="T175" s="8">
        <f t="shared" si="105"/>
        <v>0</v>
      </c>
      <c r="U175" s="8">
        <f t="shared" si="80"/>
        <v>-1</v>
      </c>
      <c r="V175" s="8">
        <f t="shared" si="81"/>
        <v>-1</v>
      </c>
      <c r="W175" s="8">
        <f t="shared" si="106"/>
        <v>0</v>
      </c>
      <c r="X175" s="8">
        <f t="shared" si="107"/>
        <v>0</v>
      </c>
      <c r="Y175" s="16"/>
      <c r="Z175" s="15">
        <f t="shared" si="82"/>
        <v>0</v>
      </c>
      <c r="AA175" s="8">
        <f t="shared" si="108"/>
        <v>0</v>
      </c>
      <c r="AB175" s="16"/>
      <c r="AC175" s="15">
        <f t="shared" si="83"/>
        <v>0</v>
      </c>
      <c r="AD175" s="8">
        <f t="shared" si="84"/>
        <v>0</v>
      </c>
      <c r="AE175" s="16"/>
      <c r="AF175" s="15">
        <f t="shared" si="85"/>
        <v>0</v>
      </c>
      <c r="AG175" s="15">
        <f t="shared" si="109"/>
        <v>0</v>
      </c>
      <c r="AH175" s="16"/>
      <c r="AI175" s="15">
        <f t="shared" si="110"/>
        <v>0</v>
      </c>
      <c r="AJ175" s="8">
        <f t="shared" si="111"/>
        <v>0</v>
      </c>
      <c r="AK175" s="8">
        <f t="shared" si="86"/>
        <v>1</v>
      </c>
      <c r="AL175" s="8">
        <f t="shared" si="87"/>
        <v>1</v>
      </c>
      <c r="AM175" s="8">
        <f t="shared" si="112"/>
        <v>0</v>
      </c>
      <c r="AN175" s="8">
        <f t="shared" si="113"/>
        <v>2</v>
      </c>
      <c r="AO175" s="8">
        <f>IFERROR(VLOOKUP(A175,PERSAMAAN!B:D,3,0),AN175)</f>
        <v>2</v>
      </c>
      <c r="AP175" s="1">
        <v>2</v>
      </c>
      <c r="AQ175" s="8">
        <f t="shared" si="88"/>
        <v>2</v>
      </c>
      <c r="AR175" s="8" t="str">
        <f>IF(AQ175=0,"-",VLOOKUP(A175,FR_HITUNG_MINMAX!A:H,8,0))</f>
        <v>GSM</v>
      </c>
      <c r="AS175" s="1" t="s">
        <v>31</v>
      </c>
      <c r="AT175" s="8" t="str">
        <f t="shared" si="89"/>
        <v>SLT</v>
      </c>
      <c r="AU175" s="12">
        <f t="shared" si="90"/>
        <v>99800</v>
      </c>
      <c r="AV175" s="12">
        <f t="shared" si="91"/>
        <v>1865800</v>
      </c>
      <c r="AW175" s="8">
        <f t="shared" si="114"/>
        <v>2</v>
      </c>
      <c r="AX175" s="1"/>
      <c r="AY175" s="8">
        <f t="shared" si="92"/>
        <v>2</v>
      </c>
      <c r="AZ175" s="8" t="str">
        <f>IF(AY175=0,"-",VLOOKUP(A175,FR_HITUNG_MINMAX!A:I,9,0))</f>
        <v>NSA</v>
      </c>
      <c r="BB175" s="8" t="str">
        <f t="shared" si="93"/>
        <v>NSA</v>
      </c>
      <c r="BC175" s="12">
        <f t="shared" si="94"/>
        <v>99800</v>
      </c>
      <c r="BD175" s="12">
        <f t="shared" si="95"/>
        <v>57564082.685275108</v>
      </c>
      <c r="BE175" s="16"/>
      <c r="BF175" s="8">
        <f>SUMIF('REALISASI ORDER'!C:C,A175,'REALISASI ORDER'!E:E)</f>
        <v>0</v>
      </c>
      <c r="BG175" s="8">
        <f t="shared" si="115"/>
        <v>1</v>
      </c>
      <c r="BH175" s="8">
        <f t="shared" si="96"/>
        <v>1</v>
      </c>
      <c r="BI175" s="8">
        <f t="shared" si="97"/>
        <v>0</v>
      </c>
      <c r="BJ175" s="8">
        <f t="shared" si="116"/>
        <v>0</v>
      </c>
      <c r="BK175" s="33">
        <f t="shared" si="117"/>
        <v>0</v>
      </c>
      <c r="BL175" s="33">
        <f t="shared" si="98"/>
        <v>1</v>
      </c>
      <c r="BM175" s="33">
        <f t="shared" si="99"/>
        <v>1</v>
      </c>
      <c r="BN175" s="33">
        <f t="shared" si="118"/>
        <v>0</v>
      </c>
      <c r="BO175" s="8">
        <f t="shared" si="100"/>
        <v>0</v>
      </c>
      <c r="BP175" s="8">
        <f t="shared" si="101"/>
        <v>0</v>
      </c>
      <c r="BQ175" s="8">
        <f t="shared" si="102"/>
        <v>0</v>
      </c>
      <c r="BR175" s="8">
        <f>IFERROR(ROUNDDOWN(BF175*BN175/(BK175+BL175+BM175+BN),0),0)</f>
        <v>0</v>
      </c>
      <c r="BS175" s="8" t="str">
        <f t="shared" si="103"/>
        <v>53175-KVG-A21</v>
      </c>
      <c r="BT175" s="8">
        <f>SUMIF(FR_HITUNG_MINMAX!A:A,ORDER!A175,FR_HITUNG_MINMAX!AS:AS)</f>
        <v>3</v>
      </c>
      <c r="BU175" s="8">
        <f t="shared" si="119"/>
        <v>0</v>
      </c>
      <c r="BV175" s="8" t="str">
        <f t="shared" si="104"/>
        <v>SLT</v>
      </c>
      <c r="BW175" s="8" t="str">
        <f>VLOOKUP(A175,'STOK PESALAKAN'!A:F,6,0)</f>
        <v/>
      </c>
    </row>
    <row r="176" spans="1:75" ht="15" customHeight="1">
      <c r="A176" s="41" t="s">
        <v>298</v>
      </c>
      <c r="B176" s="99">
        <f>IFERROR(IFERROR(VLOOKUP(A176,'STOK PACUL'!C:H,6,0),VLOOKUP(A176,'KATEGORI PACUL'!A:C,3,0)),0)</f>
        <v>1</v>
      </c>
      <c r="C176" s="8">
        <f>IFERROR(VLOOKUP(A176,'KATEGORI PACUL'!A:D,4,0),0)</f>
        <v>1</v>
      </c>
      <c r="D176" s="99">
        <f>IFERROR(IFERROR(VLOOKUP(A176,'STOK PESALAKAN'!C:H,6,0),VLOOKUP(A176,'KATEGORI PESALAKAN'!A:C,3,0)),0)</f>
        <v>1</v>
      </c>
      <c r="E176" s="8">
        <f>IFERROR(VLOOKUP(A176,'KATEGORI PESALAKAN'!A:D,4,0),0)</f>
        <v>3</v>
      </c>
      <c r="F176" s="99">
        <f>IFERROR(IFERROR(VLOOKUP(A176,'STOK CIKDITIRO'!C:H,6,0),VLOOKUP(A176,'KATEGORI CIKDITIRO'!A:C,3,0)),0)</f>
        <v>1</v>
      </c>
      <c r="G176" s="8">
        <f>IFERROR(VLOOKUP(A176,'KATEGORI CIKDITIRO'!A:D,4,0),0)</f>
        <v>2</v>
      </c>
      <c r="H176" s="99">
        <f>IFERROR(IFERROR(VLOOKUP(A176,'STOK TRAYEMAN'!C:H,6,0),VLOOKUP(A176,'KATEGORI TRAYEMAN'!A:C,3,0)),0)</f>
        <v>0</v>
      </c>
      <c r="I176" s="8">
        <f>IFERROR(VLOOKUP(A176,'KATEGORI TRAYEMAN'!A:D,4,0),0)</f>
        <v>0</v>
      </c>
      <c r="J176" s="8" t="str">
        <f>IFERROR(VLOOKUP(A176,'NOSTOK PACUL'!A:C,3,0),IFERROR(IF(VLOOKUP(A176,'STOK PACUL'!A:B,2,0)="NOSTOK","E",VLOOKUP(A176,'KATEGORI PACUL'!A:B,2,0)),"E"))</f>
        <v>D</v>
      </c>
      <c r="K176" s="8" t="str">
        <f>IFERROR(VLOOKUP(A176,'NOSTOK PESALAKAN'!A:C,3,0),IFERROR(IF(VLOOKUP(A176,'STOK PESALAKAN'!A:B,2,0)="NOSTOK","E",VLOOKUP(A176,'KATEGORI PESALAKAN'!A:B,2,0)),"E"))</f>
        <v>D</v>
      </c>
      <c r="L176" s="8" t="str">
        <f>IFERROR(VLOOKUP(A176,'NOSTOK CIKDITIRO'!A:C,3,0),IFERROR(IF(VLOOKUP(A176,'STOK CIKDITIRO'!A:B,2,0)="NOSTOK","E",VLOOKUP(A176,'KATEGORI CIKDITIRO'!A:B,2,0)),"E"))</f>
        <v>D</v>
      </c>
      <c r="M176" s="8" t="str">
        <f>IFERROR(VLOOKUP(A176,'NOSTOK TRAYEMAN'!A:C,3,0),IFERROR(IF(VLOOKUP(A176,'STOK TRAYEMAN'!A:B,2,0)="NOSTOK","E",VLOOKUP(A176,'KATEGORI TRAYEMAN'!A:B,2,0)),"E"))</f>
        <v>E</v>
      </c>
      <c r="N176" s="8" t="str">
        <f>IFERROR(VLOOKUP(A176,FR_HITUNG_MINMAX!A:B,2,0),0)</f>
        <v>HANDLE REM KIRI H.VARIO 125 ORI (PK)</v>
      </c>
      <c r="O176" s="8" t="str">
        <f>IFERROR(VLOOKUP(A176,FR_HITUNG_MINMAX!A:D,4,0),0)</f>
        <v>ORISIN</v>
      </c>
      <c r="P176" s="8">
        <f>IFERROR(VLOOKUP(A176,FR_HITUNG_MINMAX!A:G,7,0),1)</f>
        <v>1</v>
      </c>
      <c r="Q176" s="11">
        <f>IFERROR(VLOOKUP(A176,FR_HITUNG_MINMAX!A:J,10,0),1)</f>
        <v>1</v>
      </c>
      <c r="R176" s="8">
        <f>IFERROR(VLOOKUP(A176,FR_HITUNG_MINMAX!A:K,11,0),1)</f>
        <v>1</v>
      </c>
      <c r="S176" s="12">
        <f>IFERROR(VLOOKUP(A176,FR_HITUNG_MINMAX!A:F,6,0),0)</f>
        <v>32500</v>
      </c>
      <c r="T176" s="8">
        <f t="shared" si="105"/>
        <v>0</v>
      </c>
      <c r="U176" s="8">
        <f t="shared" si="80"/>
        <v>-2</v>
      </c>
      <c r="V176" s="8">
        <f t="shared" si="81"/>
        <v>-1</v>
      </c>
      <c r="W176" s="8">
        <f t="shared" si="106"/>
        <v>0</v>
      </c>
      <c r="X176" s="8">
        <f t="shared" si="107"/>
        <v>0</v>
      </c>
      <c r="Y176" s="16"/>
      <c r="Z176" s="15">
        <f t="shared" si="82"/>
        <v>0</v>
      </c>
      <c r="AA176" s="8">
        <f t="shared" si="108"/>
        <v>0</v>
      </c>
      <c r="AB176" s="16"/>
      <c r="AC176" s="15">
        <f t="shared" si="83"/>
        <v>0</v>
      </c>
      <c r="AD176" s="8">
        <f t="shared" si="84"/>
        <v>0</v>
      </c>
      <c r="AE176" s="16"/>
      <c r="AF176" s="15">
        <f t="shared" si="85"/>
        <v>0</v>
      </c>
      <c r="AG176" s="15">
        <f t="shared" si="109"/>
        <v>0</v>
      </c>
      <c r="AH176" s="16"/>
      <c r="AI176" s="15">
        <f t="shared" si="110"/>
        <v>0</v>
      </c>
      <c r="AJ176" s="8">
        <f t="shared" si="111"/>
        <v>0</v>
      </c>
      <c r="AK176" s="8">
        <f t="shared" si="86"/>
        <v>0</v>
      </c>
      <c r="AL176" s="8">
        <f t="shared" si="87"/>
        <v>0</v>
      </c>
      <c r="AM176" s="8">
        <f t="shared" si="112"/>
        <v>0</v>
      </c>
      <c r="AN176" s="8">
        <f t="shared" si="113"/>
        <v>0</v>
      </c>
      <c r="AO176" s="8">
        <f>IFERROR(VLOOKUP(A176,PERSAMAAN!B:D,3,0),AN176)</f>
        <v>0</v>
      </c>
      <c r="AP176" s="1">
        <v>2</v>
      </c>
      <c r="AQ176" s="8">
        <f t="shared" si="88"/>
        <v>2</v>
      </c>
      <c r="AR176" s="8" t="str">
        <f>IF(AQ176=0,"-",VLOOKUP(A176,FR_HITUNG_MINMAX!A:H,8,0))</f>
        <v>GSM</v>
      </c>
      <c r="AS176" s="1"/>
      <c r="AT176" s="8" t="str">
        <f t="shared" si="89"/>
        <v>GSM</v>
      </c>
      <c r="AU176" s="12">
        <f t="shared" si="90"/>
        <v>65000</v>
      </c>
      <c r="AV176" s="12">
        <f t="shared" si="91"/>
        <v>2132750</v>
      </c>
      <c r="AW176" s="8">
        <f t="shared" si="114"/>
        <v>4</v>
      </c>
      <c r="AX176" s="1"/>
      <c r="AY176" s="8">
        <f t="shared" si="92"/>
        <v>4</v>
      </c>
      <c r="AZ176" s="8" t="str">
        <f>IF(AY176=0,"-",VLOOKUP(A176,FR_HITUNG_MINMAX!A:I,9,0))</f>
        <v>NSA</v>
      </c>
      <c r="BB176" s="8" t="str">
        <f t="shared" si="93"/>
        <v>NSA</v>
      </c>
      <c r="BC176" s="12">
        <f t="shared" si="94"/>
        <v>130000</v>
      </c>
      <c r="BD176" s="12">
        <f t="shared" si="95"/>
        <v>57564082.685275108</v>
      </c>
      <c r="BE176" s="16"/>
      <c r="BF176" s="8">
        <f>SUMIF('REALISASI ORDER'!C:C,A176,'REALISASI ORDER'!E:E)</f>
        <v>0</v>
      </c>
      <c r="BG176" s="8">
        <f t="shared" si="115"/>
        <v>1</v>
      </c>
      <c r="BH176" s="8">
        <f t="shared" si="96"/>
        <v>1</v>
      </c>
      <c r="BI176" s="8">
        <f t="shared" si="97"/>
        <v>1</v>
      </c>
      <c r="BJ176" s="8">
        <f t="shared" si="116"/>
        <v>0</v>
      </c>
      <c r="BK176" s="33">
        <f t="shared" si="117"/>
        <v>0</v>
      </c>
      <c r="BL176" s="33">
        <f t="shared" si="98"/>
        <v>2</v>
      </c>
      <c r="BM176" s="33">
        <f t="shared" si="99"/>
        <v>1</v>
      </c>
      <c r="BN176" s="33">
        <f t="shared" si="118"/>
        <v>0</v>
      </c>
      <c r="BO176" s="8">
        <f t="shared" si="100"/>
        <v>0</v>
      </c>
      <c r="BP176" s="8">
        <f t="shared" si="101"/>
        <v>0</v>
      </c>
      <c r="BQ176" s="8">
        <f t="shared" si="102"/>
        <v>0</v>
      </c>
      <c r="BR176" s="8">
        <f>IFERROR(ROUNDDOWN(BF176*BN176/(BK176+BL176+BM176+BN),0),0)</f>
        <v>0</v>
      </c>
      <c r="BS176" s="8" t="str">
        <f t="shared" si="103"/>
        <v>53178-K59-A10</v>
      </c>
      <c r="BT176" s="8">
        <f>SUMIF(FR_HITUNG_MINMAX!A:A,ORDER!A176,FR_HITUNG_MINMAX!AS:AS)</f>
        <v>4</v>
      </c>
      <c r="BU176" s="8">
        <f t="shared" si="119"/>
        <v>0</v>
      </c>
      <c r="BV176" s="8" t="str">
        <f t="shared" si="104"/>
        <v>GSM</v>
      </c>
      <c r="BW176" s="8" t="str">
        <f>VLOOKUP(A176,'STOK PESALAKAN'!A:F,6,0)</f>
        <v/>
      </c>
    </row>
    <row r="177" spans="1:75" ht="15" customHeight="1">
      <c r="A177" s="41" t="s">
        <v>299</v>
      </c>
      <c r="B177" s="99">
        <f>IFERROR(IFERROR(VLOOKUP(A177,'STOK PACUL'!C:H,6,0),VLOOKUP(A177,'KATEGORI PACUL'!A:C,3,0)),0)</f>
        <v>2</v>
      </c>
      <c r="C177" s="8">
        <f>IFERROR(VLOOKUP(A177,'KATEGORI PACUL'!A:D,4,0),0)</f>
        <v>4</v>
      </c>
      <c r="D177" s="99">
        <f>IFERROR(IFERROR(VLOOKUP(A177,'STOK PESALAKAN'!C:H,6,0),VLOOKUP(A177,'KATEGORI PESALAKAN'!A:C,3,0)),0)</f>
        <v>2</v>
      </c>
      <c r="E177" s="8">
        <f>IFERROR(VLOOKUP(A177,'KATEGORI PESALAKAN'!A:D,4,0),0)</f>
        <v>5</v>
      </c>
      <c r="F177" s="99">
        <f>IFERROR(IFERROR(VLOOKUP(A177,'STOK CIKDITIRO'!C:H,6,0),VLOOKUP(A177,'KATEGORI CIKDITIRO'!A:C,3,0)),0)</f>
        <v>1</v>
      </c>
      <c r="G177" s="8">
        <f>IFERROR(VLOOKUP(A177,'KATEGORI CIKDITIRO'!A:D,4,0),0)</f>
        <v>2</v>
      </c>
      <c r="H177" s="99">
        <f>IFERROR(IFERROR(VLOOKUP(A177,'STOK TRAYEMAN'!C:H,6,0),VLOOKUP(A177,'KATEGORI TRAYEMAN'!A:C,3,0)),0)</f>
        <v>0</v>
      </c>
      <c r="I177" s="8">
        <f>IFERROR(VLOOKUP(A177,'KATEGORI TRAYEMAN'!A:D,4,0),0)</f>
        <v>0</v>
      </c>
      <c r="J177" s="8" t="str">
        <f>IFERROR(VLOOKUP(A177,'NOSTOK PACUL'!A:C,3,0),IFERROR(IF(VLOOKUP(A177,'STOK PACUL'!A:B,2,0)="NOSTOK","E",VLOOKUP(A177,'KATEGORI PACUL'!A:B,2,0)),"E"))</f>
        <v>B</v>
      </c>
      <c r="K177" s="8" t="str">
        <f>IFERROR(VLOOKUP(A177,'NOSTOK PESALAKAN'!A:C,3,0),IFERROR(IF(VLOOKUP(A177,'STOK PESALAKAN'!A:B,2,0)="NOSTOK","E",VLOOKUP(A177,'KATEGORI PESALAKAN'!A:B,2,0)),"E"))</f>
        <v>B</v>
      </c>
      <c r="L177" s="8" t="str">
        <f>IFERROR(VLOOKUP(A177,'NOSTOK CIKDITIRO'!A:C,3,0),IFERROR(IF(VLOOKUP(A177,'STOK CIKDITIRO'!A:B,2,0)="NOSTOK","E",VLOOKUP(A177,'KATEGORI CIKDITIRO'!A:B,2,0)),"E"))</f>
        <v>C</v>
      </c>
      <c r="M177" s="8" t="str">
        <f>IFERROR(VLOOKUP(A177,'NOSTOK TRAYEMAN'!A:C,3,0),IFERROR(IF(VLOOKUP(A177,'STOK TRAYEMAN'!A:B,2,0)="NOSTOK","E",VLOOKUP(A177,'KATEGORI TRAYEMAN'!A:B,2,0)),"E"))</f>
        <v>E</v>
      </c>
      <c r="N177" s="8" t="str">
        <f>IFERROR(VLOOKUP(A177,FR_HITUNG_MINMAX!A:B,2,0),0)</f>
        <v>HANDLE REM KIRI BEAT/SCOOPY FI ESP AHM (PK)</v>
      </c>
      <c r="O177" s="8" t="str">
        <f>IFERROR(VLOOKUP(A177,FR_HITUNG_MINMAX!A:D,4,0),0)</f>
        <v>ORISIN</v>
      </c>
      <c r="P177" s="8">
        <f>IFERROR(VLOOKUP(A177,FR_HITUNG_MINMAX!A:G,7,0),1)</f>
        <v>1</v>
      </c>
      <c r="Q177" s="11">
        <f>IFERROR(VLOOKUP(A177,FR_HITUNG_MINMAX!A:J,10,0),1)</f>
        <v>1</v>
      </c>
      <c r="R177" s="8">
        <f>IFERROR(VLOOKUP(A177,FR_HITUNG_MINMAX!A:K,11,0),1)</f>
        <v>1</v>
      </c>
      <c r="S177" s="12">
        <f>IFERROR(VLOOKUP(A177,FR_HITUNG_MINMAX!A:F,6,0),0)</f>
        <v>42000</v>
      </c>
      <c r="T177" s="8">
        <f t="shared" si="105"/>
        <v>-2</v>
      </c>
      <c r="U177" s="8">
        <f t="shared" si="80"/>
        <v>-3</v>
      </c>
      <c r="V177" s="8">
        <f t="shared" si="81"/>
        <v>-1</v>
      </c>
      <c r="W177" s="8">
        <f t="shared" si="106"/>
        <v>0</v>
      </c>
      <c r="X177" s="8">
        <f t="shared" si="107"/>
        <v>0</v>
      </c>
      <c r="Y177" s="16"/>
      <c r="Z177" s="15">
        <f t="shared" si="82"/>
        <v>0</v>
      </c>
      <c r="AA177" s="8">
        <f t="shared" si="108"/>
        <v>0</v>
      </c>
      <c r="AB177" s="16"/>
      <c r="AC177" s="15">
        <f t="shared" si="83"/>
        <v>0</v>
      </c>
      <c r="AD177" s="8">
        <f t="shared" si="84"/>
        <v>0</v>
      </c>
      <c r="AE177" s="16"/>
      <c r="AF177" s="15">
        <f t="shared" si="85"/>
        <v>0</v>
      </c>
      <c r="AG177" s="15">
        <f t="shared" si="109"/>
        <v>0</v>
      </c>
      <c r="AH177" s="16"/>
      <c r="AI177" s="15">
        <f t="shared" si="110"/>
        <v>0</v>
      </c>
      <c r="AJ177" s="8">
        <f t="shared" si="111"/>
        <v>0</v>
      </c>
      <c r="AK177" s="8">
        <f t="shared" si="86"/>
        <v>2</v>
      </c>
      <c r="AL177" s="8">
        <f t="shared" si="87"/>
        <v>1</v>
      </c>
      <c r="AM177" s="8">
        <f t="shared" si="112"/>
        <v>0</v>
      </c>
      <c r="AN177" s="8">
        <f t="shared" si="113"/>
        <v>3</v>
      </c>
      <c r="AO177" s="8">
        <f>IFERROR(VLOOKUP(A177,PERSAMAAN!B:D,3,0),AN177)</f>
        <v>3</v>
      </c>
      <c r="AP177" s="1">
        <v>2</v>
      </c>
      <c r="AQ177" s="8">
        <f t="shared" si="88"/>
        <v>2</v>
      </c>
      <c r="AR177" s="8" t="str">
        <f>IF(AQ177=0,"-",VLOOKUP(A177,FR_HITUNG_MINMAX!A:H,8,0))</f>
        <v>GSM</v>
      </c>
      <c r="AS177" s="1"/>
      <c r="AT177" s="8" t="str">
        <f t="shared" si="89"/>
        <v>GSM</v>
      </c>
      <c r="AU177" s="12">
        <f t="shared" si="90"/>
        <v>84000</v>
      </c>
      <c r="AV177" s="12">
        <f t="shared" si="91"/>
        <v>2132750</v>
      </c>
      <c r="AW177" s="8">
        <f t="shared" si="114"/>
        <v>10</v>
      </c>
      <c r="AX177" s="1"/>
      <c r="AY177" s="8">
        <f t="shared" si="92"/>
        <v>10</v>
      </c>
      <c r="AZ177" s="8" t="str">
        <f>IF(AY177=0,"-",VLOOKUP(A177,FR_HITUNG_MINMAX!A:I,9,0))</f>
        <v>NSA</v>
      </c>
      <c r="BB177" s="8" t="str">
        <f t="shared" si="93"/>
        <v>NSA</v>
      </c>
      <c r="BC177" s="12">
        <f t="shared" si="94"/>
        <v>420000</v>
      </c>
      <c r="BD177" s="12">
        <f t="shared" si="95"/>
        <v>57564082.685275108</v>
      </c>
      <c r="BE177" s="16"/>
      <c r="BF177" s="8">
        <f>SUMIF('REALISASI ORDER'!C:C,A177,'REALISASI ORDER'!E:E)</f>
        <v>0</v>
      </c>
      <c r="BG177" s="8">
        <f t="shared" si="115"/>
        <v>2</v>
      </c>
      <c r="BH177" s="8">
        <f t="shared" si="96"/>
        <v>2</v>
      </c>
      <c r="BI177" s="8">
        <f t="shared" si="97"/>
        <v>1</v>
      </c>
      <c r="BJ177" s="8">
        <f t="shared" si="116"/>
        <v>0</v>
      </c>
      <c r="BK177" s="33">
        <f t="shared" si="117"/>
        <v>0</v>
      </c>
      <c r="BL177" s="33">
        <f t="shared" si="98"/>
        <v>3</v>
      </c>
      <c r="BM177" s="33">
        <f t="shared" si="99"/>
        <v>1</v>
      </c>
      <c r="BN177" s="33">
        <f t="shared" si="118"/>
        <v>0</v>
      </c>
      <c r="BO177" s="8">
        <f t="shared" si="100"/>
        <v>0</v>
      </c>
      <c r="BP177" s="8">
        <f t="shared" si="101"/>
        <v>0</v>
      </c>
      <c r="BQ177" s="8">
        <f t="shared" si="102"/>
        <v>0</v>
      </c>
      <c r="BR177" s="8">
        <f>IFERROR(ROUNDDOWN(BF177*BN177/(BK177+BL177+BM177+BN),0),0)</f>
        <v>0</v>
      </c>
      <c r="BS177" s="8" t="str">
        <f t="shared" si="103"/>
        <v>53178-K81-N30</v>
      </c>
      <c r="BT177" s="8">
        <f>SUMIF(FR_HITUNG_MINMAX!A:A,ORDER!A177,FR_HITUNG_MINMAX!AS:AS)</f>
        <v>4</v>
      </c>
      <c r="BU177" s="8">
        <f t="shared" si="119"/>
        <v>0</v>
      </c>
      <c r="BV177" s="8" t="str">
        <f t="shared" si="104"/>
        <v>GSM</v>
      </c>
      <c r="BW177" s="8" t="str">
        <f>VLOOKUP(A177,'STOK PESALAKAN'!A:F,6,0)</f>
        <v/>
      </c>
    </row>
    <row r="178" spans="1:75" ht="15" customHeight="1">
      <c r="A178" s="41" t="s">
        <v>300</v>
      </c>
      <c r="B178" s="99">
        <f>IFERROR(IFERROR(VLOOKUP(A178,'STOK PACUL'!C:H,6,0),VLOOKUP(A178,'KATEGORI PACUL'!A:C,3,0)),0)</f>
        <v>1</v>
      </c>
      <c r="C178" s="8">
        <f>IFERROR(VLOOKUP(A178,'KATEGORI PACUL'!A:D,4,0),0)</f>
        <v>0</v>
      </c>
      <c r="D178" s="99">
        <f>IFERROR(IFERROR(VLOOKUP(A178,'STOK PESALAKAN'!C:H,6,0),VLOOKUP(A178,'KATEGORI PESALAKAN'!A:C,3,0)),0)</f>
        <v>0</v>
      </c>
      <c r="E178" s="8">
        <f>IFERROR(VLOOKUP(A178,'KATEGORI PESALAKAN'!A:D,4,0),0)</f>
        <v>1</v>
      </c>
      <c r="F178" s="99">
        <f>IFERROR(IFERROR(VLOOKUP(A178,'STOK CIKDITIRO'!C:H,6,0),VLOOKUP(A178,'KATEGORI CIKDITIRO'!A:C,3,0)),0)</f>
        <v>2</v>
      </c>
      <c r="G178" s="8">
        <f>IFERROR(VLOOKUP(A178,'KATEGORI CIKDITIRO'!A:D,4,0),0)</f>
        <v>0</v>
      </c>
      <c r="H178" s="99">
        <f>IFERROR(IFERROR(VLOOKUP(A178,'STOK TRAYEMAN'!C:H,6,0),VLOOKUP(A178,'KATEGORI TRAYEMAN'!A:C,3,0)),0)</f>
        <v>0</v>
      </c>
      <c r="I178" s="8">
        <f>IFERROR(VLOOKUP(A178,'KATEGORI TRAYEMAN'!A:D,4,0),0)</f>
        <v>0</v>
      </c>
      <c r="J178" s="8" t="str">
        <f>IFERROR(VLOOKUP(A178,'NOSTOK PACUL'!A:C,3,0),IFERROR(IF(VLOOKUP(A178,'STOK PACUL'!A:B,2,0)="NOSTOK","E",VLOOKUP(A178,'KATEGORI PACUL'!A:B,2,0)),"E"))</f>
        <v>E</v>
      </c>
      <c r="K178" s="8" t="str">
        <f>IFERROR(VLOOKUP(A178,'NOSTOK PESALAKAN'!A:C,3,0),IFERROR(IF(VLOOKUP(A178,'STOK PESALAKAN'!A:B,2,0)="NOSTOK","E",VLOOKUP(A178,'KATEGORI PESALAKAN'!A:B,2,0)),"E"))</f>
        <v>D</v>
      </c>
      <c r="L178" s="8" t="str">
        <f>IFERROR(VLOOKUP(A178,'NOSTOK CIKDITIRO'!A:C,3,0),IFERROR(IF(VLOOKUP(A178,'STOK CIKDITIRO'!A:B,2,0)="NOSTOK","E",VLOOKUP(A178,'KATEGORI CIKDITIRO'!A:B,2,0)),"E"))</f>
        <v>E</v>
      </c>
      <c r="M178" s="8" t="str">
        <f>IFERROR(VLOOKUP(A178,'NOSTOK TRAYEMAN'!A:C,3,0),IFERROR(IF(VLOOKUP(A178,'STOK TRAYEMAN'!A:B,2,0)="NOSTOK","E",VLOOKUP(A178,'KATEGORI TRAYEMAN'!A:B,2,0)),"E"))</f>
        <v>E</v>
      </c>
      <c r="N178" s="8" t="str">
        <f>IFERROR(VLOOKUP(A178,FR_HITUNG_MINMAX!A:B,2,0),0)</f>
        <v>HANDLE REM KIRI H.BEAT (PK)</v>
      </c>
      <c r="O178" s="8" t="str">
        <f>IFERROR(VLOOKUP(A178,FR_HITUNG_MINMAX!A:D,4,0),0)</f>
        <v>ORISIN</v>
      </c>
      <c r="P178" s="8">
        <f>IFERROR(VLOOKUP(A178,FR_HITUNG_MINMAX!A:G,7,0),1)</f>
        <v>1</v>
      </c>
      <c r="Q178" s="11" t="str">
        <f>IFERROR(VLOOKUP(A178,FR_HITUNG_MINMAX!A:J,10,0),1)</f>
        <v>1</v>
      </c>
      <c r="R178" s="8">
        <f>IFERROR(VLOOKUP(A178,FR_HITUNG_MINMAX!A:K,11,0),1)</f>
        <v>1</v>
      </c>
      <c r="S178" s="12">
        <f>IFERROR(VLOOKUP(A178,FR_HITUNG_MINMAX!A:F,6,0),0)</f>
        <v>46400</v>
      </c>
      <c r="T178" s="8">
        <f t="shared" si="105"/>
        <v>1</v>
      </c>
      <c r="U178" s="8">
        <f t="shared" si="80"/>
        <v>-1</v>
      </c>
      <c r="V178" s="8">
        <f t="shared" si="81"/>
        <v>2</v>
      </c>
      <c r="W178" s="8">
        <f t="shared" si="106"/>
        <v>0</v>
      </c>
      <c r="X178" s="8">
        <f t="shared" si="107"/>
        <v>1</v>
      </c>
      <c r="Y178" s="16"/>
      <c r="Z178" s="15">
        <f t="shared" si="82"/>
        <v>0</v>
      </c>
      <c r="AA178" s="8">
        <f t="shared" si="108"/>
        <v>0</v>
      </c>
      <c r="AB178" s="16"/>
      <c r="AC178" s="15">
        <f t="shared" si="83"/>
        <v>0</v>
      </c>
      <c r="AD178" s="8">
        <f t="shared" si="84"/>
        <v>0</v>
      </c>
      <c r="AE178" s="16"/>
      <c r="AF178" s="15">
        <f t="shared" si="85"/>
        <v>0</v>
      </c>
      <c r="AG178" s="15">
        <f t="shared" si="109"/>
        <v>0</v>
      </c>
      <c r="AH178" s="16"/>
      <c r="AI178" s="15">
        <f t="shared" si="110"/>
        <v>0</v>
      </c>
      <c r="AJ178" s="8">
        <f t="shared" si="111"/>
        <v>1</v>
      </c>
      <c r="AK178" s="8">
        <f t="shared" si="86"/>
        <v>1</v>
      </c>
      <c r="AL178" s="8">
        <f t="shared" si="87"/>
        <v>0</v>
      </c>
      <c r="AM178" s="8">
        <f t="shared" si="112"/>
        <v>0</v>
      </c>
      <c r="AN178" s="8">
        <f t="shared" si="113"/>
        <v>2</v>
      </c>
      <c r="AO178" s="8">
        <f>IFERROR(VLOOKUP(A178,PERSAMAAN!B:D,3,0),AN178)</f>
        <v>2</v>
      </c>
      <c r="AP178" s="1">
        <v>1</v>
      </c>
      <c r="AQ178" s="8">
        <f t="shared" si="88"/>
        <v>1</v>
      </c>
      <c r="AR178" s="8" t="str">
        <f>IF(AQ178=0,"-",VLOOKUP(A178,FR_HITUNG_MINMAX!A:H,8,0))</f>
        <v>GSM</v>
      </c>
      <c r="AS178" s="1" t="s">
        <v>171</v>
      </c>
      <c r="AT178" s="8" t="str">
        <f t="shared" si="89"/>
        <v>AHASS</v>
      </c>
      <c r="AU178" s="12">
        <f t="shared" si="90"/>
        <v>46400</v>
      </c>
      <c r="AV178" s="12">
        <f t="shared" si="91"/>
        <v>2437200</v>
      </c>
      <c r="AW178" s="8">
        <f t="shared" si="114"/>
        <v>-3</v>
      </c>
      <c r="AX178" s="1"/>
      <c r="AY178" s="8">
        <f t="shared" si="92"/>
        <v>0</v>
      </c>
      <c r="AZ178" s="8" t="str">
        <f>IF(AY178=0,"-",VLOOKUP(A178,FR_HITUNG_MINMAX!A:I,9,0))</f>
        <v>-</v>
      </c>
      <c r="BB178" s="8" t="str">
        <f t="shared" si="93"/>
        <v>-</v>
      </c>
      <c r="BC178" s="12">
        <f t="shared" si="94"/>
        <v>0</v>
      </c>
      <c r="BD178" s="12">
        <f t="shared" si="95"/>
        <v>0</v>
      </c>
      <c r="BE178" s="16"/>
      <c r="BF178" s="8">
        <f>SUMIF('REALISASI ORDER'!C:C,A178,'REALISASI ORDER'!E:E)</f>
        <v>0</v>
      </c>
      <c r="BG178" s="8">
        <f t="shared" si="115"/>
        <v>1</v>
      </c>
      <c r="BH178" s="8">
        <f t="shared" si="96"/>
        <v>0</v>
      </c>
      <c r="BI178" s="8">
        <f t="shared" si="97"/>
        <v>2</v>
      </c>
      <c r="BJ178" s="8">
        <f t="shared" si="116"/>
        <v>0</v>
      </c>
      <c r="BK178" s="33">
        <f t="shared" si="117"/>
        <v>0</v>
      </c>
      <c r="BL178" s="33">
        <f t="shared" si="98"/>
        <v>1</v>
      </c>
      <c r="BM178" s="33">
        <f t="shared" si="99"/>
        <v>0</v>
      </c>
      <c r="BN178" s="33">
        <f t="shared" si="118"/>
        <v>0</v>
      </c>
      <c r="BO178" s="8">
        <f t="shared" si="100"/>
        <v>0</v>
      </c>
      <c r="BP178" s="8">
        <f t="shared" si="101"/>
        <v>0</v>
      </c>
      <c r="BQ178" s="8">
        <f t="shared" si="102"/>
        <v>0</v>
      </c>
      <c r="BR178" s="8">
        <f>IFERROR(ROUNDDOWN(BF178*BN178/(BK178+BL178+BM178+BN),0),0)</f>
        <v>0</v>
      </c>
      <c r="BS178" s="8" t="str">
        <f t="shared" si="103"/>
        <v>53178-KVB-900</v>
      </c>
      <c r="BT178" s="8">
        <f>SUMIF(FR_HITUNG_MINMAX!A:A,ORDER!A178,FR_HITUNG_MINMAX!AS:AS)</f>
        <v>1</v>
      </c>
      <c r="BU178" s="8">
        <f t="shared" si="119"/>
        <v>0</v>
      </c>
      <c r="BV178" s="8" t="str">
        <f t="shared" si="104"/>
        <v>AHASS</v>
      </c>
      <c r="BW178" s="8" t="str">
        <f>VLOOKUP(A178,'STOK PESALAKAN'!A:F,6,0)</f>
        <v/>
      </c>
    </row>
    <row r="179" spans="1:75" ht="15" customHeight="1">
      <c r="A179" s="41" t="s">
        <v>673</v>
      </c>
      <c r="B179" s="99">
        <f>IFERROR(IFERROR(VLOOKUP(A179,'STOK PACUL'!C:H,6,0),VLOOKUP(A179,'KATEGORI PACUL'!A:C,3,0)),0)</f>
        <v>0</v>
      </c>
      <c r="C179" s="8">
        <f>IFERROR(VLOOKUP(A179,'KATEGORI PACUL'!A:D,4,0),0)</f>
        <v>1</v>
      </c>
      <c r="D179" s="99">
        <f>IFERROR(IFERROR(VLOOKUP(A179,'STOK PESALAKAN'!C:H,6,0),VLOOKUP(A179,'KATEGORI PESALAKAN'!A:C,3,0)),0)</f>
        <v>1</v>
      </c>
      <c r="E179" s="8">
        <f>IFERROR(VLOOKUP(A179,'KATEGORI PESALAKAN'!A:D,4,0),0)</f>
        <v>1</v>
      </c>
      <c r="F179" s="99">
        <f>IFERROR(IFERROR(VLOOKUP(A179,'STOK CIKDITIRO'!C:H,6,0),VLOOKUP(A179,'KATEGORI CIKDITIRO'!A:C,3,0)),0)</f>
        <v>0</v>
      </c>
      <c r="G179" s="8">
        <f>IFERROR(VLOOKUP(A179,'KATEGORI CIKDITIRO'!A:D,4,0),0)</f>
        <v>2</v>
      </c>
      <c r="H179" s="99">
        <f>IFERROR(IFERROR(VLOOKUP(A179,'STOK TRAYEMAN'!C:H,6,0),VLOOKUP(A179,'KATEGORI TRAYEMAN'!A:C,3,0)),0)</f>
        <v>0</v>
      </c>
      <c r="I179" s="8">
        <f>IFERROR(VLOOKUP(A179,'KATEGORI TRAYEMAN'!A:D,4,0),0)</f>
        <v>0</v>
      </c>
      <c r="J179" s="8" t="str">
        <f>IFERROR(VLOOKUP(A179,'NOSTOK PACUL'!A:C,3,0),IFERROR(IF(VLOOKUP(A179,'STOK PACUL'!A:B,2,0)="NOSTOK","E",VLOOKUP(A179,'KATEGORI PACUL'!A:B,2,0)),"E"))</f>
        <v>D</v>
      </c>
      <c r="K179" s="8" t="str">
        <f>IFERROR(VLOOKUP(A179,'NOSTOK PESALAKAN'!A:C,3,0),IFERROR(IF(VLOOKUP(A179,'STOK PESALAKAN'!A:B,2,0)="NOSTOK","E",VLOOKUP(A179,'KATEGORI PESALAKAN'!A:B,2,0)),"E"))</f>
        <v>D</v>
      </c>
      <c r="L179" s="8" t="str">
        <f>IFERROR(VLOOKUP(A179,'NOSTOK CIKDITIRO'!A:C,3,0),IFERROR(IF(VLOOKUP(A179,'STOK CIKDITIRO'!A:B,2,0)="NOSTOK","E",VLOOKUP(A179,'KATEGORI CIKDITIRO'!A:B,2,0)),"E"))</f>
        <v>D</v>
      </c>
      <c r="M179" s="8" t="str">
        <f>IFERROR(VLOOKUP(A179,'NOSTOK TRAYEMAN'!A:C,3,0),IFERROR(IF(VLOOKUP(A179,'STOK TRAYEMAN'!A:B,2,0)="NOSTOK","E",VLOOKUP(A179,'KATEGORI TRAYEMAN'!A:B,2,0)),"E"))</f>
        <v>E</v>
      </c>
      <c r="N179" s="8" t="str">
        <f>IFERROR(VLOOKUP(A179,FR_HITUNG_MINMAX!A:B,2,0),0)</f>
        <v>HANDLE REM KIRI H.BEAT (PK)</v>
      </c>
      <c r="O179" s="8" t="str">
        <f>IFERROR(VLOOKUP(A179,FR_HITUNG_MINMAX!A:D,4,0),0)</f>
        <v>ORISIN</v>
      </c>
      <c r="P179" s="8">
        <f>IFERROR(VLOOKUP(A179,FR_HITUNG_MINMAX!A:G,7,0),1)</f>
        <v>1</v>
      </c>
      <c r="Q179" s="11">
        <f>IFERROR(VLOOKUP(A179,FR_HITUNG_MINMAX!A:J,10,0),1)</f>
        <v>1</v>
      </c>
      <c r="R179" s="8">
        <f>IFERROR(VLOOKUP(A179,FR_HITUNG_MINMAX!A:K,11,0),1)</f>
        <v>1</v>
      </c>
      <c r="S179" s="12">
        <f>IFERROR(VLOOKUP(A179,FR_HITUNG_MINMAX!A:F,6,0),0)</f>
        <v>48000</v>
      </c>
      <c r="T179" s="8">
        <f t="shared" si="105"/>
        <v>-1</v>
      </c>
      <c r="U179" s="8">
        <f t="shared" si="80"/>
        <v>0</v>
      </c>
      <c r="V179" s="8">
        <f t="shared" si="81"/>
        <v>-2</v>
      </c>
      <c r="W179" s="8">
        <f t="shared" si="106"/>
        <v>0</v>
      </c>
      <c r="X179" s="8">
        <f t="shared" si="107"/>
        <v>0</v>
      </c>
      <c r="Y179" s="16"/>
      <c r="Z179" s="15">
        <f t="shared" si="82"/>
        <v>0</v>
      </c>
      <c r="AA179" s="8">
        <f t="shared" si="108"/>
        <v>0</v>
      </c>
      <c r="AB179" s="16"/>
      <c r="AC179" s="15">
        <f t="shared" si="83"/>
        <v>0</v>
      </c>
      <c r="AD179" s="8">
        <f t="shared" si="84"/>
        <v>0</v>
      </c>
      <c r="AE179" s="16"/>
      <c r="AF179" s="15">
        <f t="shared" si="85"/>
        <v>0</v>
      </c>
      <c r="AG179" s="15">
        <f t="shared" si="109"/>
        <v>0</v>
      </c>
      <c r="AH179" s="16"/>
      <c r="AI179" s="15">
        <f t="shared" si="110"/>
        <v>0</v>
      </c>
      <c r="AJ179" s="8">
        <f t="shared" si="111"/>
        <v>0</v>
      </c>
      <c r="AK179" s="8">
        <f t="shared" si="86"/>
        <v>0</v>
      </c>
      <c r="AL179" s="8">
        <f t="shared" si="87"/>
        <v>1</v>
      </c>
      <c r="AM179" s="8">
        <f t="shared" si="112"/>
        <v>0</v>
      </c>
      <c r="AN179" s="8">
        <f t="shared" si="113"/>
        <v>1</v>
      </c>
      <c r="AO179" s="8">
        <f>IFERROR(VLOOKUP(A179,PERSAMAAN!B:D,3,0),AN179)</f>
        <v>1</v>
      </c>
      <c r="AP179" s="1">
        <v>2</v>
      </c>
      <c r="AQ179" s="8">
        <f t="shared" si="88"/>
        <v>2</v>
      </c>
      <c r="AR179" s="8" t="str">
        <f>IF(AQ179=0,"-",VLOOKUP(A179,FR_HITUNG_MINMAX!A:H,8,0))</f>
        <v>SLT</v>
      </c>
      <c r="AS179" s="1" t="s">
        <v>30</v>
      </c>
      <c r="AT179" s="8" t="str">
        <f t="shared" si="89"/>
        <v>GSM</v>
      </c>
      <c r="AU179" s="12">
        <f t="shared" si="90"/>
        <v>96000</v>
      </c>
      <c r="AV179" s="12">
        <f t="shared" si="91"/>
        <v>2132750</v>
      </c>
      <c r="AW179" s="8">
        <f t="shared" si="114"/>
        <v>3</v>
      </c>
      <c r="AX179" s="1"/>
      <c r="AY179" s="8">
        <f t="shared" si="92"/>
        <v>3</v>
      </c>
      <c r="AZ179" s="8" t="str">
        <f>IF(AY179=0,"-",VLOOKUP(A179,FR_HITUNG_MINMAX!A:I,9,0))</f>
        <v>NSA</v>
      </c>
      <c r="BB179" s="8" t="str">
        <f t="shared" si="93"/>
        <v>NSA</v>
      </c>
      <c r="BC179" s="12">
        <f t="shared" si="94"/>
        <v>144000</v>
      </c>
      <c r="BD179" s="12">
        <f t="shared" si="95"/>
        <v>57564082.685275108</v>
      </c>
      <c r="BE179" s="16"/>
      <c r="BF179" s="8">
        <f>SUMIF('REALISASI ORDER'!C:C,A179,'REALISASI ORDER'!E:E)</f>
        <v>0</v>
      </c>
      <c r="BG179" s="8">
        <f t="shared" si="115"/>
        <v>0</v>
      </c>
      <c r="BH179" s="8">
        <f t="shared" si="96"/>
        <v>1</v>
      </c>
      <c r="BI179" s="8">
        <f t="shared" si="97"/>
        <v>0</v>
      </c>
      <c r="BJ179" s="8">
        <f t="shared" si="116"/>
        <v>0</v>
      </c>
      <c r="BK179" s="33">
        <f t="shared" si="117"/>
        <v>0</v>
      </c>
      <c r="BL179" s="33">
        <f t="shared" si="98"/>
        <v>0</v>
      </c>
      <c r="BM179" s="33">
        <f t="shared" si="99"/>
        <v>2</v>
      </c>
      <c r="BN179" s="33">
        <f t="shared" si="118"/>
        <v>0</v>
      </c>
      <c r="BO179" s="8">
        <f t="shared" si="100"/>
        <v>0</v>
      </c>
      <c r="BP179" s="8">
        <f t="shared" si="101"/>
        <v>0</v>
      </c>
      <c r="BQ179" s="8">
        <f t="shared" si="102"/>
        <v>0</v>
      </c>
      <c r="BR179" s="8">
        <f>IFERROR(ROUNDDOWN(BF179*BN179/(BK179+BL179+BM179+BN),0),0)</f>
        <v>0</v>
      </c>
      <c r="BS179" s="8" t="str">
        <f t="shared" si="103"/>
        <v>53178-KVB-N60</v>
      </c>
      <c r="BT179" s="8">
        <f>SUMIF(FR_HITUNG_MINMAX!A:A,ORDER!A179,FR_HITUNG_MINMAX!AS:AS)</f>
        <v>3</v>
      </c>
      <c r="BU179" s="8">
        <f t="shared" si="119"/>
        <v>0</v>
      </c>
      <c r="BV179" s="8" t="str">
        <f t="shared" si="104"/>
        <v>GSM</v>
      </c>
      <c r="BW179" s="8" t="str">
        <f>VLOOKUP(A179,'STOK PESALAKAN'!A:F,6,0)</f>
        <v/>
      </c>
    </row>
    <row r="180" spans="1:75" ht="15" customHeight="1">
      <c r="A180" s="41" t="s">
        <v>301</v>
      </c>
      <c r="B180" s="99">
        <f>IFERROR(IFERROR(VLOOKUP(A180,'STOK PACUL'!C:H,6,0),VLOOKUP(A180,'KATEGORI PACUL'!A:C,3,0)),0)</f>
        <v>0</v>
      </c>
      <c r="C180" s="8">
        <f>IFERROR(VLOOKUP(A180,'KATEGORI PACUL'!A:D,4,0),0)</f>
        <v>0</v>
      </c>
      <c r="D180" s="99">
        <f>IFERROR(IFERROR(VLOOKUP(A180,'STOK PESALAKAN'!C:H,6,0),VLOOKUP(A180,'KATEGORI PESALAKAN'!A:C,3,0)),0)</f>
        <v>0</v>
      </c>
      <c r="E180" s="8">
        <f>IFERROR(VLOOKUP(A180,'KATEGORI PESALAKAN'!A:D,4,0),0)</f>
        <v>0</v>
      </c>
      <c r="F180" s="99">
        <f>IFERROR(IFERROR(VLOOKUP(A180,'STOK CIKDITIRO'!C:H,6,0),VLOOKUP(A180,'KATEGORI CIKDITIRO'!A:C,3,0)),0)</f>
        <v>0</v>
      </c>
      <c r="G180" s="8">
        <f>IFERROR(VLOOKUP(A180,'KATEGORI CIKDITIRO'!A:D,4,0),0)</f>
        <v>3</v>
      </c>
      <c r="H180" s="99">
        <f>IFERROR(IFERROR(VLOOKUP(A180,'STOK TRAYEMAN'!C:H,6,0),VLOOKUP(A180,'KATEGORI TRAYEMAN'!A:C,3,0)),0)</f>
        <v>0</v>
      </c>
      <c r="I180" s="8">
        <f>IFERROR(VLOOKUP(A180,'KATEGORI TRAYEMAN'!A:D,4,0),0)</f>
        <v>0</v>
      </c>
      <c r="J180" s="8" t="str">
        <f>IFERROR(VLOOKUP(A180,'NOSTOK PACUL'!A:C,3,0),IFERROR(IF(VLOOKUP(A180,'STOK PACUL'!A:B,2,0)="NOSTOK","E",VLOOKUP(A180,'KATEGORI PACUL'!A:B,2,0)),"E"))</f>
        <v>E</v>
      </c>
      <c r="K180" s="8" t="str">
        <f>IFERROR(VLOOKUP(A180,'NOSTOK PESALAKAN'!A:C,3,0),IFERROR(IF(VLOOKUP(A180,'STOK PESALAKAN'!A:B,2,0)="NOSTOK","E",VLOOKUP(A180,'KATEGORI PESALAKAN'!A:B,2,0)),"E"))</f>
        <v>E</v>
      </c>
      <c r="L180" s="8" t="str">
        <f>IFERROR(VLOOKUP(A180,'NOSTOK CIKDITIRO'!A:C,3,0),IFERROR(IF(VLOOKUP(A180,'STOK CIKDITIRO'!A:B,2,0)="NOSTOK","E",VLOOKUP(A180,'KATEGORI CIKDITIRO'!A:B,2,0)),"E"))</f>
        <v>C</v>
      </c>
      <c r="M180" s="8" t="str">
        <f>IFERROR(VLOOKUP(A180,'NOSTOK TRAYEMAN'!A:C,3,0),IFERROR(IF(VLOOKUP(A180,'STOK TRAYEMAN'!A:B,2,0)="NOSTOK","E",VLOOKUP(A180,'KATEGORI TRAYEMAN'!A:B,2,0)),"E"))</f>
        <v>E</v>
      </c>
      <c r="N180" s="8" t="str">
        <f>IFERROR(VLOOKUP(A180,FR_HITUNG_MINMAX!A:B,2,0),0)</f>
        <v>PER COMBI BRAKE H.AHM ORI</v>
      </c>
      <c r="O180" s="8" t="str">
        <f>IFERROR(VLOOKUP(A180,FR_HITUNG_MINMAX!A:D,4,0),0)</f>
        <v>ORISIN</v>
      </c>
      <c r="P180" s="8">
        <f>IFERROR(VLOOKUP(A180,FR_HITUNG_MINMAX!A:G,7,0),1)</f>
        <v>1</v>
      </c>
      <c r="Q180" s="11" t="str">
        <f>IFERROR(VLOOKUP(A180,FR_HITUNG_MINMAX!A:J,10,0),1)</f>
        <v>1</v>
      </c>
      <c r="R180" s="8">
        <f>IFERROR(VLOOKUP(A180,FR_HITUNG_MINMAX!A:K,11,0),1)</f>
        <v>1</v>
      </c>
      <c r="S180" s="12">
        <f>IFERROR(VLOOKUP(A180,FR_HITUNG_MINMAX!A:F,6,0),0)</f>
        <v>7000</v>
      </c>
      <c r="T180" s="8">
        <f t="shared" si="105"/>
        <v>0</v>
      </c>
      <c r="U180" s="8">
        <f t="shared" si="80"/>
        <v>0</v>
      </c>
      <c r="V180" s="8">
        <f t="shared" si="81"/>
        <v>-3</v>
      </c>
      <c r="W180" s="8">
        <f t="shared" si="106"/>
        <v>0</v>
      </c>
      <c r="X180" s="8">
        <f t="shared" si="107"/>
        <v>0</v>
      </c>
      <c r="Y180" s="16"/>
      <c r="Z180" s="15">
        <f t="shared" si="82"/>
        <v>0</v>
      </c>
      <c r="AA180" s="8">
        <f t="shared" si="108"/>
        <v>0</v>
      </c>
      <c r="AB180" s="16"/>
      <c r="AC180" s="15">
        <f t="shared" si="83"/>
        <v>0</v>
      </c>
      <c r="AD180" s="8">
        <f t="shared" si="84"/>
        <v>0</v>
      </c>
      <c r="AE180" s="16"/>
      <c r="AF180" s="15">
        <f t="shared" si="85"/>
        <v>0</v>
      </c>
      <c r="AG180" s="15">
        <f t="shared" si="109"/>
        <v>0</v>
      </c>
      <c r="AH180" s="16"/>
      <c r="AI180" s="15">
        <f t="shared" si="110"/>
        <v>0</v>
      </c>
      <c r="AJ180" s="8">
        <f t="shared" si="111"/>
        <v>0</v>
      </c>
      <c r="AK180" s="8">
        <f t="shared" si="86"/>
        <v>0</v>
      </c>
      <c r="AL180" s="8">
        <f t="shared" si="87"/>
        <v>2</v>
      </c>
      <c r="AM180" s="8">
        <f t="shared" si="112"/>
        <v>0</v>
      </c>
      <c r="AN180" s="8">
        <f t="shared" si="113"/>
        <v>2</v>
      </c>
      <c r="AO180" s="8">
        <f>IFERROR(VLOOKUP(A180,PERSAMAAN!B:D,3,0),AN180)</f>
        <v>2</v>
      </c>
      <c r="AP180" s="1">
        <v>0</v>
      </c>
      <c r="AQ180" s="8">
        <f t="shared" si="88"/>
        <v>0</v>
      </c>
      <c r="AR180" s="8" t="str">
        <f>IF(AQ180=0,"-",VLOOKUP(A180,FR_HITUNG_MINMAX!A:H,8,0))</f>
        <v>-</v>
      </c>
      <c r="AS180" s="1"/>
      <c r="AT180" s="8" t="str">
        <f t="shared" si="89"/>
        <v>-</v>
      </c>
      <c r="AU180" s="12">
        <f t="shared" si="90"/>
        <v>0</v>
      </c>
      <c r="AV180" s="12">
        <f t="shared" si="91"/>
        <v>0</v>
      </c>
      <c r="AW180" s="8">
        <f t="shared" si="114"/>
        <v>3</v>
      </c>
      <c r="AX180" s="1"/>
      <c r="AY180" s="8">
        <f t="shared" si="92"/>
        <v>3</v>
      </c>
      <c r="AZ180" s="8" t="str">
        <f>IF(AY180=0,"-",VLOOKUP(A180,FR_HITUNG_MINMAX!A:I,9,0))</f>
        <v>NSA</v>
      </c>
      <c r="BB180" s="8" t="str">
        <f t="shared" si="93"/>
        <v>NSA</v>
      </c>
      <c r="BC180" s="12">
        <f t="shared" si="94"/>
        <v>21000</v>
      </c>
      <c r="BD180" s="12">
        <f t="shared" si="95"/>
        <v>57564082.685275108</v>
      </c>
      <c r="BE180" s="16"/>
      <c r="BF180" s="8">
        <f>SUMIF('REALISASI ORDER'!C:C,A180,'REALISASI ORDER'!E:E)</f>
        <v>0</v>
      </c>
      <c r="BG180" s="8">
        <f t="shared" si="115"/>
        <v>0</v>
      </c>
      <c r="BH180" s="8">
        <f t="shared" si="96"/>
        <v>0</v>
      </c>
      <c r="BI180" s="8">
        <f t="shared" si="97"/>
        <v>0</v>
      </c>
      <c r="BJ180" s="8">
        <f t="shared" si="116"/>
        <v>0</v>
      </c>
      <c r="BK180" s="33">
        <f t="shared" si="117"/>
        <v>0</v>
      </c>
      <c r="BL180" s="33">
        <f t="shared" si="98"/>
        <v>0</v>
      </c>
      <c r="BM180" s="33">
        <f t="shared" si="99"/>
        <v>3</v>
      </c>
      <c r="BN180" s="33">
        <f t="shared" si="118"/>
        <v>0</v>
      </c>
      <c r="BO180" s="8">
        <f t="shared" si="100"/>
        <v>0</v>
      </c>
      <c r="BP180" s="8">
        <f t="shared" si="101"/>
        <v>0</v>
      </c>
      <c r="BQ180" s="8">
        <f t="shared" si="102"/>
        <v>0</v>
      </c>
      <c r="BR180" s="8">
        <f>IFERROR(ROUNDDOWN(BF180*BN180/(BK180+BL180+BM180+BN),0),0)</f>
        <v>0</v>
      </c>
      <c r="BS180" s="8" t="str">
        <f t="shared" si="103"/>
        <v>53199-K59-A71</v>
      </c>
      <c r="BT180" s="8">
        <f>SUMIF(FR_HITUNG_MINMAX!A:A,ORDER!A180,FR_HITUNG_MINMAX!AS:AS)</f>
        <v>1</v>
      </c>
      <c r="BU180" s="8">
        <f t="shared" si="119"/>
        <v>0</v>
      </c>
      <c r="BV180" s="8" t="str">
        <f t="shared" si="104"/>
        <v>-</v>
      </c>
      <c r="BW180" s="8" t="str">
        <f>VLOOKUP(A180,'STOK PESALAKAN'!A:F,6,0)</f>
        <v/>
      </c>
    </row>
    <row r="181" spans="1:75" ht="15" customHeight="1">
      <c r="A181" s="41" t="s">
        <v>302</v>
      </c>
      <c r="B181" s="99">
        <f>IFERROR(IFERROR(VLOOKUP(A181,'STOK PACUL'!C:H,6,0),VLOOKUP(A181,'KATEGORI PACUL'!A:C,3,0)),0)</f>
        <v>3</v>
      </c>
      <c r="C181" s="8">
        <f>IFERROR(VLOOKUP(A181,'KATEGORI PACUL'!A:D,4,0),0)</f>
        <v>4</v>
      </c>
      <c r="D181" s="99">
        <f>IFERROR(IFERROR(VLOOKUP(A181,'STOK PESALAKAN'!C:H,6,0),VLOOKUP(A181,'KATEGORI PESALAKAN'!A:C,3,0)),0)</f>
        <v>10</v>
      </c>
      <c r="E181" s="8">
        <f>IFERROR(VLOOKUP(A181,'KATEGORI PESALAKAN'!A:D,4,0),0)</f>
        <v>3</v>
      </c>
      <c r="F181" s="99">
        <f>IFERROR(IFERROR(VLOOKUP(A181,'STOK CIKDITIRO'!C:H,6,0),VLOOKUP(A181,'KATEGORI CIKDITIRO'!A:C,3,0)),0)</f>
        <v>5</v>
      </c>
      <c r="G181" s="8">
        <f>IFERROR(VLOOKUP(A181,'KATEGORI CIKDITIRO'!A:D,4,0),0)</f>
        <v>5</v>
      </c>
      <c r="H181" s="99">
        <f>IFERROR(IFERROR(VLOOKUP(A181,'STOK TRAYEMAN'!C:H,6,0),VLOOKUP(A181,'KATEGORI TRAYEMAN'!A:C,3,0)),0)</f>
        <v>2</v>
      </c>
      <c r="I181" s="8">
        <f>IFERROR(VLOOKUP(A181,'KATEGORI TRAYEMAN'!A:D,4,0),0)</f>
        <v>0</v>
      </c>
      <c r="J181" s="8" t="str">
        <f>IFERROR(VLOOKUP(A181,'NOSTOK PACUL'!A:C,3,0),IFERROR(IF(VLOOKUP(A181,'STOK PACUL'!A:B,2,0)="NOSTOK","E",VLOOKUP(A181,'KATEGORI PACUL'!A:B,2,0)),"E"))</f>
        <v>B</v>
      </c>
      <c r="K181" s="8" t="str">
        <f>IFERROR(VLOOKUP(A181,'NOSTOK PESALAKAN'!A:C,3,0),IFERROR(IF(VLOOKUP(A181,'STOK PESALAKAN'!A:B,2,0)="NOSTOK","E",VLOOKUP(A181,'KATEGORI PESALAKAN'!A:B,2,0)),"E"))</f>
        <v>C</v>
      </c>
      <c r="L181" s="8" t="str">
        <f>IFERROR(VLOOKUP(A181,'NOSTOK CIKDITIRO'!A:C,3,0),IFERROR(IF(VLOOKUP(A181,'STOK CIKDITIRO'!A:B,2,0)="NOSTOK","E",VLOOKUP(A181,'KATEGORI CIKDITIRO'!A:B,2,0)),"E"))</f>
        <v>B</v>
      </c>
      <c r="M181" s="8" t="str">
        <f>IFERROR(VLOOKUP(A181,'NOSTOK TRAYEMAN'!A:C,3,0),IFERROR(IF(VLOOKUP(A181,'STOK TRAYEMAN'!A:B,2,0)="NOSTOK","E",VLOOKUP(A181,'KATEGORI TRAYEMAN'!A:B,2,0)),"E"))</f>
        <v>E</v>
      </c>
      <c r="N181" s="8" t="str">
        <f>IFERROR(VLOOKUP(A181,FR_HITUNG_MINMAX!A:B,2,0),0)</f>
        <v>PER COMBI BRAKE H.AHM ORI</v>
      </c>
      <c r="O181" s="8" t="str">
        <f>IFERROR(VLOOKUP(A181,FR_HITUNG_MINMAX!A:D,4,0),0)</f>
        <v>ORISIN</v>
      </c>
      <c r="P181" s="8">
        <f>IFERROR(VLOOKUP(A181,FR_HITUNG_MINMAX!A:G,7,0),1)</f>
        <v>1</v>
      </c>
      <c r="Q181" s="11">
        <f>IFERROR(VLOOKUP(A181,FR_HITUNG_MINMAX!A:J,10,0),1)</f>
        <v>1</v>
      </c>
      <c r="R181" s="8">
        <f>IFERROR(VLOOKUP(A181,FR_HITUNG_MINMAX!A:K,11,0),1)</f>
        <v>1</v>
      </c>
      <c r="S181" s="12">
        <f>IFERROR(VLOOKUP(A181,FR_HITUNG_MINMAX!A:F,6,0),0)</f>
        <v>7000</v>
      </c>
      <c r="T181" s="8">
        <f t="shared" si="105"/>
        <v>-1</v>
      </c>
      <c r="U181" s="8">
        <f t="shared" si="80"/>
        <v>7</v>
      </c>
      <c r="V181" s="8">
        <f t="shared" si="81"/>
        <v>0</v>
      </c>
      <c r="W181" s="8">
        <f t="shared" si="106"/>
        <v>2</v>
      </c>
      <c r="X181" s="8">
        <f t="shared" si="107"/>
        <v>0</v>
      </c>
      <c r="Y181" s="16"/>
      <c r="Z181" s="15">
        <f t="shared" si="82"/>
        <v>0</v>
      </c>
      <c r="AA181" s="8">
        <f t="shared" si="108"/>
        <v>1</v>
      </c>
      <c r="AB181" s="16"/>
      <c r="AC181" s="15">
        <f t="shared" si="83"/>
        <v>0</v>
      </c>
      <c r="AD181" s="8">
        <f t="shared" si="84"/>
        <v>0</v>
      </c>
      <c r="AE181" s="16"/>
      <c r="AF181" s="15">
        <f t="shared" si="85"/>
        <v>0</v>
      </c>
      <c r="AG181" s="15">
        <f t="shared" si="109"/>
        <v>0</v>
      </c>
      <c r="AH181" s="16"/>
      <c r="AI181" s="15">
        <f t="shared" si="110"/>
        <v>0</v>
      </c>
      <c r="AJ181" s="8">
        <f t="shared" si="111"/>
        <v>0</v>
      </c>
      <c r="AK181" s="8">
        <f t="shared" si="86"/>
        <v>0</v>
      </c>
      <c r="AL181" s="8">
        <f t="shared" si="87"/>
        <v>0</v>
      </c>
      <c r="AM181" s="8">
        <f t="shared" si="112"/>
        <v>0</v>
      </c>
      <c r="AN181" s="8">
        <f t="shared" si="113"/>
        <v>0</v>
      </c>
      <c r="AO181" s="8">
        <f>IFERROR(VLOOKUP(A181,PERSAMAAN!B:D,3,0),AN181)</f>
        <v>0</v>
      </c>
      <c r="AP181" s="1">
        <v>0</v>
      </c>
      <c r="AQ181" s="8">
        <f t="shared" si="88"/>
        <v>0</v>
      </c>
      <c r="AR181" s="8" t="str">
        <f>IF(AQ181=0,"-",VLOOKUP(A181,FR_HITUNG_MINMAX!A:H,8,0))</f>
        <v>-</v>
      </c>
      <c r="AS181" s="1"/>
      <c r="AT181" s="8" t="str">
        <f t="shared" si="89"/>
        <v>-</v>
      </c>
      <c r="AU181" s="12">
        <f t="shared" si="90"/>
        <v>0</v>
      </c>
      <c r="AV181" s="12">
        <f t="shared" si="91"/>
        <v>0</v>
      </c>
      <c r="AW181" s="8">
        <f t="shared" si="114"/>
        <v>-2</v>
      </c>
      <c r="AX181" s="1"/>
      <c r="AY181" s="8">
        <f t="shared" si="92"/>
        <v>0</v>
      </c>
      <c r="AZ181" s="8" t="str">
        <f>IF(AY181=0,"-",VLOOKUP(A181,FR_HITUNG_MINMAX!A:I,9,0))</f>
        <v>-</v>
      </c>
      <c r="BB181" s="8" t="str">
        <f t="shared" si="93"/>
        <v>-</v>
      </c>
      <c r="BC181" s="12">
        <f t="shared" si="94"/>
        <v>0</v>
      </c>
      <c r="BD181" s="12">
        <f t="shared" si="95"/>
        <v>0</v>
      </c>
      <c r="BE181" s="16"/>
      <c r="BF181" s="8">
        <f>SUMIF('REALISASI ORDER'!C:C,A181,'REALISASI ORDER'!E:E)</f>
        <v>0</v>
      </c>
      <c r="BG181" s="8">
        <f t="shared" si="115"/>
        <v>3</v>
      </c>
      <c r="BH181" s="8">
        <f t="shared" si="96"/>
        <v>10</v>
      </c>
      <c r="BI181" s="8">
        <f t="shared" si="97"/>
        <v>5</v>
      </c>
      <c r="BJ181" s="8">
        <f t="shared" si="116"/>
        <v>2</v>
      </c>
      <c r="BK181" s="33">
        <f t="shared" si="117"/>
        <v>4</v>
      </c>
      <c r="BL181" s="33">
        <f t="shared" si="98"/>
        <v>0</v>
      </c>
      <c r="BM181" s="33">
        <f t="shared" si="99"/>
        <v>0</v>
      </c>
      <c r="BN181" s="33">
        <f t="shared" si="118"/>
        <v>0</v>
      </c>
      <c r="BO181" s="8">
        <f t="shared" si="100"/>
        <v>0</v>
      </c>
      <c r="BP181" s="8">
        <f t="shared" si="101"/>
        <v>0</v>
      </c>
      <c r="BQ181" s="8">
        <f t="shared" si="102"/>
        <v>0</v>
      </c>
      <c r="BR181" s="8">
        <f>IFERROR(ROUNDDOWN(BF181*BN181/(BK181+BL181+BM181+BN),0),0)</f>
        <v>0</v>
      </c>
      <c r="BS181" s="8" t="str">
        <f t="shared" si="103"/>
        <v>53199-KVG-910</v>
      </c>
      <c r="BT181" s="8">
        <f>SUMIF(FR_HITUNG_MINMAX!A:A,ORDER!A181,FR_HITUNG_MINMAX!AS:AS)</f>
        <v>5</v>
      </c>
      <c r="BU181" s="8">
        <f t="shared" si="119"/>
        <v>0</v>
      </c>
      <c r="BV181" s="8" t="str">
        <f t="shared" si="104"/>
        <v>-</v>
      </c>
      <c r="BW181" s="8" t="str">
        <f>VLOOKUP(A181,'STOK PESALAKAN'!A:F,6,0)</f>
        <v/>
      </c>
    </row>
    <row r="182" spans="1:75" ht="15" customHeight="1">
      <c r="A182" s="41" t="s">
        <v>303</v>
      </c>
      <c r="B182" s="99">
        <f>IFERROR(IFERROR(VLOOKUP(A182,'STOK PACUL'!C:H,6,0),VLOOKUP(A182,'KATEGORI PACUL'!A:C,3,0)),0)</f>
        <v>5</v>
      </c>
      <c r="C182" s="8">
        <f>IFERROR(VLOOKUP(A182,'KATEGORI PACUL'!A:D,4,0),0)</f>
        <v>5</v>
      </c>
      <c r="D182" s="99">
        <f>IFERROR(IFERROR(VLOOKUP(A182,'STOK PESALAKAN'!C:H,6,0),VLOOKUP(A182,'KATEGORI PESALAKAN'!A:C,3,0)),0)</f>
        <v>7</v>
      </c>
      <c r="E182" s="8">
        <f>IFERROR(VLOOKUP(A182,'KATEGORI PESALAKAN'!A:D,4,0),0)</f>
        <v>4</v>
      </c>
      <c r="F182" s="99">
        <f>IFERROR(IFERROR(VLOOKUP(A182,'STOK CIKDITIRO'!C:H,6,0),VLOOKUP(A182,'KATEGORI CIKDITIRO'!A:C,3,0)),0)</f>
        <v>2</v>
      </c>
      <c r="G182" s="8">
        <f>IFERROR(VLOOKUP(A182,'KATEGORI CIKDITIRO'!A:D,4,0),0)</f>
        <v>0</v>
      </c>
      <c r="H182" s="99">
        <f>IFERROR(IFERROR(VLOOKUP(A182,'STOK TRAYEMAN'!C:H,6,0),VLOOKUP(A182,'KATEGORI TRAYEMAN'!A:C,3,0)),0)</f>
        <v>0</v>
      </c>
      <c r="I182" s="8">
        <f>IFERROR(VLOOKUP(A182,'KATEGORI TRAYEMAN'!A:D,4,0),0)</f>
        <v>0</v>
      </c>
      <c r="J182" s="8" t="str">
        <f>IFERROR(VLOOKUP(A182,'NOSTOK PACUL'!A:C,3,0),IFERROR(IF(VLOOKUP(A182,'STOK PACUL'!A:B,2,0)="NOSTOK","E",VLOOKUP(A182,'KATEGORI PACUL'!A:B,2,0)),"E"))</f>
        <v>B</v>
      </c>
      <c r="K182" s="8" t="str">
        <f>IFERROR(VLOOKUP(A182,'NOSTOK PESALAKAN'!A:C,3,0),IFERROR(IF(VLOOKUP(A182,'STOK PESALAKAN'!A:B,2,0)="NOSTOK","E",VLOOKUP(A182,'KATEGORI PESALAKAN'!A:B,2,0)),"E"))</f>
        <v>C</v>
      </c>
      <c r="L182" s="8" t="str">
        <f>IFERROR(VLOOKUP(A182,'NOSTOK CIKDITIRO'!A:C,3,0),IFERROR(IF(VLOOKUP(A182,'STOK CIKDITIRO'!A:B,2,0)="NOSTOK","E",VLOOKUP(A182,'KATEGORI CIKDITIRO'!A:B,2,0)),"E"))</f>
        <v>E</v>
      </c>
      <c r="M182" s="8" t="str">
        <f>IFERROR(VLOOKUP(A182,'NOSTOK TRAYEMAN'!A:C,3,0),IFERROR(IF(VLOOKUP(A182,'STOK TRAYEMAN'!A:B,2,0)="NOSTOK","E",VLOOKUP(A182,'KATEGORI TRAYEMAN'!A:B,2,0)),"E"))</f>
        <v>E</v>
      </c>
      <c r="N182" s="8" t="str">
        <f>IFERROR(VLOOKUP(A182,FR_HITUNG_MINMAX!A:B,2,0),0)</f>
        <v>MUR KOMSTIR H.BEBEK ORI</v>
      </c>
      <c r="O182" s="8" t="str">
        <f>IFERROR(VLOOKUP(A182,FR_HITUNG_MINMAX!A:D,4,0),0)</f>
        <v>ORISIN</v>
      </c>
      <c r="P182" s="8">
        <f>IFERROR(VLOOKUP(A182,FR_HITUNG_MINMAX!A:G,7,0),1)</f>
        <v>1</v>
      </c>
      <c r="Q182" s="11">
        <f>IFERROR(VLOOKUP(A182,FR_HITUNG_MINMAX!A:J,10,0),1)</f>
        <v>1</v>
      </c>
      <c r="R182" s="8">
        <f>IFERROR(VLOOKUP(A182,FR_HITUNG_MINMAX!A:K,11,0),1)</f>
        <v>1</v>
      </c>
      <c r="S182" s="12">
        <f>IFERROR(VLOOKUP(A182,FR_HITUNG_MINMAX!A:F,6,0),0)</f>
        <v>24500</v>
      </c>
      <c r="T182" s="8">
        <f t="shared" si="105"/>
        <v>0</v>
      </c>
      <c r="U182" s="8">
        <f t="shared" si="80"/>
        <v>3</v>
      </c>
      <c r="V182" s="8">
        <f t="shared" si="81"/>
        <v>2</v>
      </c>
      <c r="W182" s="8">
        <f t="shared" si="106"/>
        <v>0</v>
      </c>
      <c r="X182" s="8">
        <f t="shared" si="107"/>
        <v>0</v>
      </c>
      <c r="Y182" s="16"/>
      <c r="Z182" s="15">
        <f t="shared" si="82"/>
        <v>0</v>
      </c>
      <c r="AA182" s="8">
        <f t="shared" si="108"/>
        <v>0</v>
      </c>
      <c r="AB182" s="16"/>
      <c r="AC182" s="15">
        <f t="shared" si="83"/>
        <v>0</v>
      </c>
      <c r="AD182" s="8">
        <f t="shared" si="84"/>
        <v>0</v>
      </c>
      <c r="AE182" s="16"/>
      <c r="AF182" s="15">
        <f t="shared" si="85"/>
        <v>0</v>
      </c>
      <c r="AG182" s="15">
        <f t="shared" si="109"/>
        <v>0</v>
      </c>
      <c r="AH182" s="16"/>
      <c r="AI182" s="15">
        <f t="shared" si="110"/>
        <v>0</v>
      </c>
      <c r="AJ182" s="8">
        <f t="shared" si="111"/>
        <v>1</v>
      </c>
      <c r="AK182" s="8">
        <f t="shared" si="86"/>
        <v>0</v>
      </c>
      <c r="AL182" s="8">
        <f t="shared" si="87"/>
        <v>0</v>
      </c>
      <c r="AM182" s="8">
        <f t="shared" si="112"/>
        <v>0</v>
      </c>
      <c r="AN182" s="8">
        <f t="shared" si="113"/>
        <v>1</v>
      </c>
      <c r="AO182" s="8">
        <f>IFERROR(VLOOKUP(A182,PERSAMAAN!B:D,3,0),AN182)</f>
        <v>1</v>
      </c>
      <c r="AP182" s="1">
        <v>0</v>
      </c>
      <c r="AQ182" s="8">
        <f t="shared" si="88"/>
        <v>0</v>
      </c>
      <c r="AR182" s="8" t="str">
        <f>IF(AQ182=0,"-",VLOOKUP(A182,FR_HITUNG_MINMAX!A:H,8,0))</f>
        <v>-</v>
      </c>
      <c r="AS182" s="1"/>
      <c r="AT182" s="8" t="str">
        <f t="shared" si="89"/>
        <v>-</v>
      </c>
      <c r="AU182" s="12">
        <f t="shared" si="90"/>
        <v>0</v>
      </c>
      <c r="AV182" s="12">
        <f t="shared" si="91"/>
        <v>0</v>
      </c>
      <c r="AW182" s="8">
        <f t="shared" si="114"/>
        <v>-1</v>
      </c>
      <c r="AX182" s="1"/>
      <c r="AY182" s="8">
        <f t="shared" si="92"/>
        <v>0</v>
      </c>
      <c r="AZ182" s="8" t="str">
        <f>IF(AY182=0,"-",VLOOKUP(A182,FR_HITUNG_MINMAX!A:I,9,0))</f>
        <v>-</v>
      </c>
      <c r="BB182" s="8" t="str">
        <f t="shared" si="93"/>
        <v>-</v>
      </c>
      <c r="BC182" s="12">
        <f t="shared" si="94"/>
        <v>0</v>
      </c>
      <c r="BD182" s="12">
        <f t="shared" si="95"/>
        <v>0</v>
      </c>
      <c r="BE182" s="16"/>
      <c r="BF182" s="8">
        <f>SUMIF('REALISASI ORDER'!C:C,A182,'REALISASI ORDER'!E:E)</f>
        <v>0</v>
      </c>
      <c r="BG182" s="8">
        <f t="shared" si="115"/>
        <v>5</v>
      </c>
      <c r="BH182" s="8">
        <f t="shared" si="96"/>
        <v>7</v>
      </c>
      <c r="BI182" s="8">
        <f t="shared" si="97"/>
        <v>2</v>
      </c>
      <c r="BJ182" s="8">
        <f t="shared" si="116"/>
        <v>0</v>
      </c>
      <c r="BK182" s="33">
        <f t="shared" si="117"/>
        <v>5</v>
      </c>
      <c r="BL182" s="33">
        <f t="shared" si="98"/>
        <v>0</v>
      </c>
      <c r="BM182" s="33">
        <f t="shared" si="99"/>
        <v>0</v>
      </c>
      <c r="BN182" s="33">
        <f t="shared" si="118"/>
        <v>0</v>
      </c>
      <c r="BO182" s="8">
        <f t="shared" si="100"/>
        <v>0</v>
      </c>
      <c r="BP182" s="8">
        <f t="shared" si="101"/>
        <v>0</v>
      </c>
      <c r="BQ182" s="8">
        <f t="shared" si="102"/>
        <v>0</v>
      </c>
      <c r="BR182" s="8">
        <f>IFERROR(ROUNDDOWN(BF182*BN182/(BK182+BL182+BM182+BN),0),0)</f>
        <v>0</v>
      </c>
      <c r="BS182" s="8" t="str">
        <f t="shared" si="103"/>
        <v>53220-GN5-900</v>
      </c>
      <c r="BT182" s="8">
        <f>SUMIF(FR_HITUNG_MINMAX!A:A,ORDER!A182,FR_HITUNG_MINMAX!AS:AS)</f>
        <v>3</v>
      </c>
      <c r="BU182" s="8">
        <f t="shared" si="119"/>
        <v>0</v>
      </c>
      <c r="BV182" s="8" t="str">
        <f t="shared" si="104"/>
        <v>-</v>
      </c>
      <c r="BW182" s="8" t="str">
        <f>VLOOKUP(A182,'STOK PESALAKAN'!A:F,6,0)</f>
        <v/>
      </c>
    </row>
    <row r="183" spans="1:75" ht="15" customHeight="1">
      <c r="A183" s="41" t="s">
        <v>304</v>
      </c>
      <c r="B183" s="99">
        <f>IFERROR(IFERROR(VLOOKUP(A183,'STOK PACUL'!C:H,6,0),VLOOKUP(A183,'KATEGORI PACUL'!A:C,3,0)),0)</f>
        <v>4</v>
      </c>
      <c r="C183" s="8">
        <f>IFERROR(VLOOKUP(A183,'KATEGORI PACUL'!A:D,4,0),0)</f>
        <v>0</v>
      </c>
      <c r="D183" s="99">
        <f>IFERROR(IFERROR(VLOOKUP(A183,'STOK PESALAKAN'!C:H,6,0),VLOOKUP(A183,'KATEGORI PESALAKAN'!A:C,3,0)),0)</f>
        <v>0</v>
      </c>
      <c r="E183" s="8">
        <f>IFERROR(VLOOKUP(A183,'KATEGORI PESALAKAN'!A:D,4,0),0)</f>
        <v>2</v>
      </c>
      <c r="F183" s="99">
        <f>IFERROR(IFERROR(VLOOKUP(A183,'STOK CIKDITIRO'!C:H,6,0),VLOOKUP(A183,'KATEGORI CIKDITIRO'!A:C,3,0)),0)</f>
        <v>2</v>
      </c>
      <c r="G183" s="8">
        <f>IFERROR(VLOOKUP(A183,'KATEGORI CIKDITIRO'!A:D,4,0),0)</f>
        <v>0</v>
      </c>
      <c r="H183" s="99">
        <f>IFERROR(IFERROR(VLOOKUP(A183,'STOK TRAYEMAN'!C:H,6,0),VLOOKUP(A183,'KATEGORI TRAYEMAN'!A:C,3,0)),0)</f>
        <v>0</v>
      </c>
      <c r="I183" s="8">
        <f>IFERROR(VLOOKUP(A183,'KATEGORI TRAYEMAN'!A:D,4,0),0)</f>
        <v>2</v>
      </c>
      <c r="J183" s="8" t="str">
        <f>IFERROR(VLOOKUP(A183,'NOSTOK PACUL'!A:C,3,0),IFERROR(IF(VLOOKUP(A183,'STOK PACUL'!A:B,2,0)="NOSTOK","E",VLOOKUP(A183,'KATEGORI PACUL'!A:B,2,0)),"E"))</f>
        <v>E</v>
      </c>
      <c r="K183" s="8" t="str">
        <f>IFERROR(VLOOKUP(A183,'NOSTOK PESALAKAN'!A:C,3,0),IFERROR(IF(VLOOKUP(A183,'STOK PESALAKAN'!A:B,2,0)="NOSTOK","E",VLOOKUP(A183,'KATEGORI PESALAKAN'!A:B,2,0)),"E"))</f>
        <v>D</v>
      </c>
      <c r="L183" s="8" t="str">
        <f>IFERROR(VLOOKUP(A183,'NOSTOK CIKDITIRO'!A:C,3,0),IFERROR(IF(VLOOKUP(A183,'STOK CIKDITIRO'!A:B,2,0)="NOSTOK","E",VLOOKUP(A183,'KATEGORI CIKDITIRO'!A:B,2,0)),"E"))</f>
        <v>E</v>
      </c>
      <c r="M183" s="8" t="str">
        <f>IFERROR(VLOOKUP(A183,'NOSTOK TRAYEMAN'!A:C,3,0),IFERROR(IF(VLOOKUP(A183,'STOK TRAYEMAN'!A:B,2,0)="NOSTOK","E",VLOOKUP(A183,'KATEGORI TRAYEMAN'!A:B,2,0)),"E"))</f>
        <v>D</v>
      </c>
      <c r="N183" s="8" t="str">
        <f>IFERROR(VLOOKUP(A183,FR_HITUNG_MINMAX!A:B,2,0),0)</f>
        <v>ORING PULLY Y.MIO J ORI</v>
      </c>
      <c r="O183" s="8" t="str">
        <f>IFERROR(VLOOKUP(A183,FR_HITUNG_MINMAX!A:D,4,0),0)</f>
        <v>ORISIN</v>
      </c>
      <c r="P183" s="8">
        <f>IFERROR(VLOOKUP(A183,FR_HITUNG_MINMAX!A:G,7,0),1)</f>
        <v>1</v>
      </c>
      <c r="Q183" s="11" t="str">
        <f>IFERROR(VLOOKUP(A183,FR_HITUNG_MINMAX!A:J,10,0),1)</f>
        <v>1</v>
      </c>
      <c r="R183" s="8">
        <f>IFERROR(VLOOKUP(A183,FR_HITUNG_MINMAX!A:K,11,0),1)</f>
        <v>1</v>
      </c>
      <c r="S183" s="12">
        <f>IFERROR(VLOOKUP(A183,FR_HITUNG_MINMAX!A:F,6,0),0)</f>
        <v>10000</v>
      </c>
      <c r="T183" s="8">
        <f t="shared" si="105"/>
        <v>4</v>
      </c>
      <c r="U183" s="8">
        <f t="shared" si="80"/>
        <v>-2</v>
      </c>
      <c r="V183" s="8">
        <f t="shared" si="81"/>
        <v>2</v>
      </c>
      <c r="W183" s="8">
        <f t="shared" si="106"/>
        <v>-2</v>
      </c>
      <c r="X183" s="8">
        <f t="shared" si="107"/>
        <v>2</v>
      </c>
      <c r="Y183" s="16"/>
      <c r="Z183" s="15">
        <f t="shared" si="82"/>
        <v>0</v>
      </c>
      <c r="AA183" s="8">
        <f t="shared" si="108"/>
        <v>0</v>
      </c>
      <c r="AB183" s="16"/>
      <c r="AC183" s="15">
        <f t="shared" si="83"/>
        <v>0</v>
      </c>
      <c r="AD183" s="8">
        <f t="shared" si="84"/>
        <v>0</v>
      </c>
      <c r="AE183" s="16"/>
      <c r="AF183" s="15">
        <f t="shared" si="85"/>
        <v>0</v>
      </c>
      <c r="AG183" s="15">
        <f t="shared" si="109"/>
        <v>0</v>
      </c>
      <c r="AH183" s="16"/>
      <c r="AI183" s="15">
        <f t="shared" si="110"/>
        <v>0</v>
      </c>
      <c r="AJ183" s="8">
        <f t="shared" si="111"/>
        <v>0</v>
      </c>
      <c r="AK183" s="8">
        <f t="shared" si="86"/>
        <v>1</v>
      </c>
      <c r="AL183" s="8">
        <f t="shared" si="87"/>
        <v>0</v>
      </c>
      <c r="AM183" s="8">
        <f t="shared" si="112"/>
        <v>1</v>
      </c>
      <c r="AN183" s="8">
        <f t="shared" si="113"/>
        <v>2</v>
      </c>
      <c r="AO183" s="8">
        <f>IFERROR(VLOOKUP(A183,PERSAMAAN!B:D,3,0),AN183)</f>
        <v>2</v>
      </c>
      <c r="AP183" s="1">
        <v>6</v>
      </c>
      <c r="AQ183" s="8">
        <f t="shared" si="88"/>
        <v>6</v>
      </c>
      <c r="AR183" s="8" t="str">
        <f>IF(AQ183=0,"-",VLOOKUP(A183,FR_HITUNG_MINMAX!A:H,8,0))</f>
        <v>GSM</v>
      </c>
      <c r="AS183" s="1" t="s">
        <v>31</v>
      </c>
      <c r="AT183" s="8" t="str">
        <f t="shared" si="89"/>
        <v>SLT</v>
      </c>
      <c r="AU183" s="12">
        <f t="shared" si="90"/>
        <v>60000</v>
      </c>
      <c r="AV183" s="12">
        <f t="shared" si="91"/>
        <v>1865800</v>
      </c>
      <c r="AW183" s="8">
        <f t="shared" si="114"/>
        <v>-6</v>
      </c>
      <c r="AX183" s="1"/>
      <c r="AY183" s="8">
        <f t="shared" si="92"/>
        <v>0</v>
      </c>
      <c r="AZ183" s="8" t="str">
        <f>IF(AY183=0,"-",VLOOKUP(A183,FR_HITUNG_MINMAX!A:I,9,0))</f>
        <v>-</v>
      </c>
      <c r="BB183" s="8" t="str">
        <f t="shared" si="93"/>
        <v>-</v>
      </c>
      <c r="BC183" s="12">
        <f t="shared" si="94"/>
        <v>0</v>
      </c>
      <c r="BD183" s="12">
        <f t="shared" si="95"/>
        <v>0</v>
      </c>
      <c r="BE183" s="16"/>
      <c r="BF183" s="8">
        <f>SUMIF('REALISASI ORDER'!C:C,A183,'REALISASI ORDER'!E:E)</f>
        <v>0</v>
      </c>
      <c r="BG183" s="8">
        <f t="shared" si="115"/>
        <v>4</v>
      </c>
      <c r="BH183" s="8">
        <f t="shared" si="96"/>
        <v>0</v>
      </c>
      <c r="BI183" s="8">
        <f t="shared" si="97"/>
        <v>2</v>
      </c>
      <c r="BJ183" s="8">
        <f t="shared" si="116"/>
        <v>0</v>
      </c>
      <c r="BK183" s="33">
        <f t="shared" si="117"/>
        <v>0</v>
      </c>
      <c r="BL183" s="33">
        <f t="shared" si="98"/>
        <v>2</v>
      </c>
      <c r="BM183" s="33">
        <f t="shared" si="99"/>
        <v>0</v>
      </c>
      <c r="BN183" s="33">
        <f t="shared" si="118"/>
        <v>2</v>
      </c>
      <c r="BO183" s="8">
        <f t="shared" si="100"/>
        <v>0</v>
      </c>
      <c r="BP183" s="8">
        <f t="shared" si="101"/>
        <v>0</v>
      </c>
      <c r="BQ183" s="8">
        <f t="shared" si="102"/>
        <v>0</v>
      </c>
      <c r="BR183" s="8">
        <f>IFERROR(ROUNDDOWN(BF183*BN183/(BK183+BL183+BM183+BN),0),0)</f>
        <v>0</v>
      </c>
      <c r="BS183" s="8" t="str">
        <f t="shared" si="103"/>
        <v>54P-E7465-10</v>
      </c>
      <c r="BT183" s="8">
        <f>SUMIF(FR_HITUNG_MINMAX!A:A,ORDER!A183,FR_HITUNG_MINMAX!AS:AS)</f>
        <v>2</v>
      </c>
      <c r="BU183" s="8">
        <f t="shared" si="119"/>
        <v>0</v>
      </c>
      <c r="BV183" s="8" t="str">
        <f t="shared" si="104"/>
        <v>SLT</v>
      </c>
      <c r="BW183" s="8" t="str">
        <f>VLOOKUP(A183,'STOK PESALAKAN'!A:F,6,0)</f>
        <v/>
      </c>
    </row>
    <row r="184" spans="1:75" ht="15" customHeight="1">
      <c r="A184" s="41" t="s">
        <v>305</v>
      </c>
      <c r="B184" s="99">
        <f>IFERROR(IFERROR(VLOOKUP(A184,'STOK PACUL'!C:H,6,0),VLOOKUP(A184,'KATEGORI PACUL'!A:C,3,0)),0)</f>
        <v>2</v>
      </c>
      <c r="C184" s="8">
        <f>IFERROR(VLOOKUP(A184,'KATEGORI PACUL'!A:D,4,0),0)</f>
        <v>1</v>
      </c>
      <c r="D184" s="99">
        <f>IFERROR(IFERROR(VLOOKUP(A184,'STOK PESALAKAN'!C:H,6,0),VLOOKUP(A184,'KATEGORI PESALAKAN'!A:C,3,0)),0)</f>
        <v>1</v>
      </c>
      <c r="E184" s="8">
        <f>IFERROR(VLOOKUP(A184,'KATEGORI PESALAKAN'!A:D,4,0),0)</f>
        <v>0</v>
      </c>
      <c r="F184" s="99">
        <f>IFERROR(IFERROR(VLOOKUP(A184,'STOK CIKDITIRO'!C:H,6,0),VLOOKUP(A184,'KATEGORI CIKDITIRO'!A:C,3,0)),0)</f>
        <v>1</v>
      </c>
      <c r="G184" s="8">
        <f>IFERROR(VLOOKUP(A184,'KATEGORI CIKDITIRO'!A:D,4,0),0)</f>
        <v>0</v>
      </c>
      <c r="H184" s="99">
        <f>IFERROR(IFERROR(VLOOKUP(A184,'STOK TRAYEMAN'!C:H,6,0),VLOOKUP(A184,'KATEGORI TRAYEMAN'!A:C,3,0)),0)</f>
        <v>0</v>
      </c>
      <c r="I184" s="8">
        <f>IFERROR(VLOOKUP(A184,'KATEGORI TRAYEMAN'!A:D,4,0),0)</f>
        <v>0</v>
      </c>
      <c r="J184" s="8" t="str">
        <f>IFERROR(VLOOKUP(A184,'NOSTOK PACUL'!A:C,3,0),IFERROR(IF(VLOOKUP(A184,'STOK PACUL'!A:B,2,0)="NOSTOK","E",VLOOKUP(A184,'KATEGORI PACUL'!A:B,2,0)),"E"))</f>
        <v>D</v>
      </c>
      <c r="K184" s="8" t="str">
        <f>IFERROR(VLOOKUP(A184,'NOSTOK PESALAKAN'!A:C,3,0),IFERROR(IF(VLOOKUP(A184,'STOK PESALAKAN'!A:B,2,0)="NOSTOK","E",VLOOKUP(A184,'KATEGORI PESALAKAN'!A:B,2,0)),"E"))</f>
        <v>E</v>
      </c>
      <c r="L184" s="8" t="str">
        <f>IFERROR(VLOOKUP(A184,'NOSTOK CIKDITIRO'!A:C,3,0),IFERROR(IF(VLOOKUP(A184,'STOK CIKDITIRO'!A:B,2,0)="NOSTOK","E",VLOOKUP(A184,'KATEGORI CIKDITIRO'!A:B,2,0)),"E"))</f>
        <v>E</v>
      </c>
      <c r="M184" s="8" t="str">
        <f>IFERROR(VLOOKUP(A184,'NOSTOK TRAYEMAN'!A:C,3,0),IFERROR(IF(VLOOKUP(A184,'STOK TRAYEMAN'!A:B,2,0)="NOSTOK","E",VLOOKUP(A184,'KATEGORI TRAYEMAN'!A:B,2,0)),"E"))</f>
        <v>E</v>
      </c>
      <c r="N184" s="8" t="str">
        <f>IFERROR(VLOOKUP(A184,FR_HITUNG_MINMAX!A:B,2,0),0)</f>
        <v>KIPAS PULLY Y.SOUL GT ORI</v>
      </c>
      <c r="O184" s="8" t="str">
        <f>IFERROR(VLOOKUP(A184,FR_HITUNG_MINMAX!A:D,4,0),0)</f>
        <v>ORISIN</v>
      </c>
      <c r="P184" s="8">
        <f>IFERROR(VLOOKUP(A184,FR_HITUNG_MINMAX!A:G,7,0),1)</f>
        <v>1</v>
      </c>
      <c r="Q184" s="11" t="str">
        <f>IFERROR(VLOOKUP(A184,FR_HITUNG_MINMAX!A:J,10,0),1)</f>
        <v>2</v>
      </c>
      <c r="R184" s="8">
        <f>IFERROR(VLOOKUP(A184,FR_HITUNG_MINMAX!A:K,11,0),1)</f>
        <v>1</v>
      </c>
      <c r="S184" s="12">
        <f>IFERROR(VLOOKUP(A184,FR_HITUNG_MINMAX!A:F,6,0),0)</f>
        <v>45000</v>
      </c>
      <c r="T184" s="8">
        <f t="shared" si="105"/>
        <v>1</v>
      </c>
      <c r="U184" s="8">
        <f t="shared" si="80"/>
        <v>1</v>
      </c>
      <c r="V184" s="8">
        <f t="shared" si="81"/>
        <v>1</v>
      </c>
      <c r="W184" s="8">
        <f t="shared" si="106"/>
        <v>0</v>
      </c>
      <c r="X184" s="8">
        <f t="shared" si="107"/>
        <v>0</v>
      </c>
      <c r="Y184" s="16"/>
      <c r="Z184" s="15">
        <f t="shared" si="82"/>
        <v>0</v>
      </c>
      <c r="AA184" s="8">
        <f t="shared" si="108"/>
        <v>0</v>
      </c>
      <c r="AB184" s="16"/>
      <c r="AC184" s="15">
        <f t="shared" si="83"/>
        <v>0</v>
      </c>
      <c r="AD184" s="8">
        <f t="shared" si="84"/>
        <v>0</v>
      </c>
      <c r="AE184" s="16"/>
      <c r="AF184" s="15">
        <f t="shared" si="85"/>
        <v>0</v>
      </c>
      <c r="AG184" s="15">
        <f t="shared" si="109"/>
        <v>0</v>
      </c>
      <c r="AH184" s="16"/>
      <c r="AI184" s="15">
        <f t="shared" si="110"/>
        <v>0</v>
      </c>
      <c r="AJ184" s="8">
        <f t="shared" si="111"/>
        <v>0</v>
      </c>
      <c r="AK184" s="8">
        <f t="shared" si="86"/>
        <v>0</v>
      </c>
      <c r="AL184" s="8">
        <f t="shared" si="87"/>
        <v>0</v>
      </c>
      <c r="AM184" s="8">
        <f t="shared" si="112"/>
        <v>0</v>
      </c>
      <c r="AN184" s="8">
        <f t="shared" si="113"/>
        <v>0</v>
      </c>
      <c r="AO184" s="8">
        <f>IFERROR(VLOOKUP(A184,PERSAMAAN!B:D,3,0),AN184)</f>
        <v>0</v>
      </c>
      <c r="AP184" s="1"/>
      <c r="AQ184" s="8">
        <f t="shared" si="88"/>
        <v>0</v>
      </c>
      <c r="AR184" s="8" t="str">
        <f>IF(AQ184=0,"-",VLOOKUP(A184,FR_HITUNG_MINMAX!A:H,8,0))</f>
        <v>-</v>
      </c>
      <c r="AS184" s="1"/>
      <c r="AT184" s="8" t="str">
        <f t="shared" si="89"/>
        <v>-</v>
      </c>
      <c r="AU184" s="12">
        <f t="shared" si="90"/>
        <v>0</v>
      </c>
      <c r="AV184" s="12">
        <f t="shared" si="91"/>
        <v>0</v>
      </c>
      <c r="AW184" s="8">
        <f t="shared" si="114"/>
        <v>-4</v>
      </c>
      <c r="AX184" s="1">
        <v>1</v>
      </c>
      <c r="AY184" s="8">
        <f t="shared" si="92"/>
        <v>1</v>
      </c>
      <c r="AZ184" s="8" t="str">
        <f>IF(AY184=0,"-",VLOOKUP(A184,FR_HITUNG_MINMAX!A:I,9,0))</f>
        <v/>
      </c>
      <c r="BA184" s="1" t="s">
        <v>151</v>
      </c>
      <c r="BB184" s="8" t="str">
        <f t="shared" si="93"/>
        <v>SAPTA AJI</v>
      </c>
      <c r="BC184" s="12">
        <f t="shared" si="94"/>
        <v>45000</v>
      </c>
      <c r="BD184" s="12">
        <f t="shared" si="95"/>
        <v>1601800</v>
      </c>
      <c r="BE184" s="16"/>
      <c r="BF184" s="8">
        <f>SUMIF('REALISASI ORDER'!C:C,A184,'REALISASI ORDER'!E:E)</f>
        <v>0</v>
      </c>
      <c r="BG184" s="8">
        <f t="shared" si="115"/>
        <v>2</v>
      </c>
      <c r="BH184" s="8">
        <f t="shared" si="96"/>
        <v>1</v>
      </c>
      <c r="BI184" s="8">
        <f t="shared" si="97"/>
        <v>1</v>
      </c>
      <c r="BJ184" s="8">
        <f t="shared" si="116"/>
        <v>0</v>
      </c>
      <c r="BK184" s="33">
        <f t="shared" si="117"/>
        <v>0</v>
      </c>
      <c r="BL184" s="33">
        <f t="shared" si="98"/>
        <v>0</v>
      </c>
      <c r="BM184" s="33">
        <f t="shared" si="99"/>
        <v>0</v>
      </c>
      <c r="BN184" s="33">
        <f t="shared" si="118"/>
        <v>0</v>
      </c>
      <c r="BO184" s="8">
        <f t="shared" si="100"/>
        <v>0</v>
      </c>
      <c r="BP184" s="8">
        <f t="shared" si="101"/>
        <v>0</v>
      </c>
      <c r="BQ184" s="8">
        <f t="shared" si="102"/>
        <v>0</v>
      </c>
      <c r="BR184" s="8">
        <f>IFERROR(ROUNDDOWN(BF184*BN184/(BK184+BL184+BM184+BN),0),0)</f>
        <v>0</v>
      </c>
      <c r="BS184" s="8" t="str">
        <f t="shared" si="103"/>
        <v>54P-E7611-00</v>
      </c>
      <c r="BT184" s="8">
        <f>SUMIF(FR_HITUNG_MINMAX!A:A,ORDER!A184,FR_HITUNG_MINMAX!AS:AS)</f>
        <v>1</v>
      </c>
      <c r="BU184" s="8">
        <f t="shared" si="119"/>
        <v>0</v>
      </c>
      <c r="BV184" s="8" t="str">
        <f t="shared" si="104"/>
        <v>-</v>
      </c>
      <c r="BW184" s="8" t="str">
        <f>VLOOKUP(A184,'STOK PESALAKAN'!A:F,6,0)</f>
        <v/>
      </c>
    </row>
    <row r="185" spans="1:75" ht="15" customHeight="1">
      <c r="A185" s="41" t="s">
        <v>1077</v>
      </c>
      <c r="B185" s="99">
        <f>IFERROR(IFERROR(VLOOKUP(A185,'STOK PACUL'!C:H,6,0),VLOOKUP(A185,'KATEGORI PACUL'!A:C,3,0)),0)</f>
        <v>2</v>
      </c>
      <c r="C185" s="8">
        <f>IFERROR(VLOOKUP(A185,'KATEGORI PACUL'!A:D,4,0),0)</f>
        <v>1</v>
      </c>
      <c r="D185" s="99">
        <f>IFERROR(IFERROR(VLOOKUP(A185,'STOK PESALAKAN'!C:H,6,0),VLOOKUP(A185,'KATEGORI PESALAKAN'!A:C,3,0)),0)</f>
        <v>1</v>
      </c>
      <c r="E185" s="8">
        <f>IFERROR(VLOOKUP(A185,'KATEGORI PESALAKAN'!A:D,4,0),0)</f>
        <v>0</v>
      </c>
      <c r="F185" s="99">
        <f>IFERROR(IFERROR(VLOOKUP(A185,'STOK CIKDITIRO'!C:H,6,0),VLOOKUP(A185,'KATEGORI CIKDITIRO'!A:C,3,0)),0)</f>
        <v>1</v>
      </c>
      <c r="G185" s="8">
        <f>IFERROR(VLOOKUP(A185,'KATEGORI CIKDITIRO'!A:D,4,0),0)</f>
        <v>0</v>
      </c>
      <c r="H185" s="99">
        <f>IFERROR(IFERROR(VLOOKUP(A185,'STOK TRAYEMAN'!C:H,6,0),VLOOKUP(A185,'KATEGORI TRAYEMAN'!A:C,3,0)),0)</f>
        <v>0</v>
      </c>
      <c r="I185" s="8">
        <f>IFERROR(VLOOKUP(A185,'KATEGORI TRAYEMAN'!A:D,4,0),0)</f>
        <v>0</v>
      </c>
      <c r="J185" s="8" t="str">
        <f>IFERROR(VLOOKUP(A185,'NOSTOK PACUL'!A:C,3,0),IFERROR(IF(VLOOKUP(A185,'STOK PACUL'!A:B,2,0)="NOSTOK","E",VLOOKUP(A185,'KATEGORI PACUL'!A:B,2,0)),"E"))</f>
        <v>D</v>
      </c>
      <c r="K185" s="8" t="str">
        <f>IFERROR(VLOOKUP(A185,'NOSTOK PESALAKAN'!A:C,3,0),IFERROR(IF(VLOOKUP(A185,'STOK PESALAKAN'!A:B,2,0)="NOSTOK","E",VLOOKUP(A185,'KATEGORI PESALAKAN'!A:B,2,0)),"E"))</f>
        <v>E</v>
      </c>
      <c r="L185" s="8" t="str">
        <f>IFERROR(VLOOKUP(A185,'NOSTOK CIKDITIRO'!A:C,3,0),IFERROR(IF(VLOOKUP(A185,'STOK CIKDITIRO'!A:B,2,0)="NOSTOK","E",VLOOKUP(A185,'KATEGORI CIKDITIRO'!A:B,2,0)),"E"))</f>
        <v>E</v>
      </c>
      <c r="M185" s="8" t="str">
        <f>IFERROR(VLOOKUP(A185,'NOSTOK TRAYEMAN'!A:C,3,0),IFERROR(IF(VLOOKUP(A185,'STOK TRAYEMAN'!A:B,2,0)="NOSTOK","E",VLOOKUP(A185,'KATEGORI TRAYEMAN'!A:B,2,0)),"E"))</f>
        <v>E</v>
      </c>
      <c r="N185" s="8" t="str">
        <f>IFERROR(VLOOKUP(A185,FR_HITUNG_MINMAX!A:B,2,0),0)</f>
        <v>RUMAH ROLLER Y.MIO J ORI</v>
      </c>
      <c r="O185" s="8" t="str">
        <f>IFERROR(VLOOKUP(A185,FR_HITUNG_MINMAX!A:D,4,0),0)</f>
        <v>ORISIN</v>
      </c>
      <c r="P185" s="8">
        <f>IFERROR(VLOOKUP(A185,FR_HITUNG_MINMAX!A:G,7,0),1)</f>
        <v>1</v>
      </c>
      <c r="Q185" s="11">
        <f>IFERROR(VLOOKUP(A185,FR_HITUNG_MINMAX!A:J,10,0),1)</f>
        <v>1</v>
      </c>
      <c r="R185" s="8">
        <f>IFERROR(VLOOKUP(A185,FR_HITUNG_MINMAX!A:K,11,0),1)</f>
        <v>1</v>
      </c>
      <c r="S185" s="12">
        <f>IFERROR(VLOOKUP(A185,FR_HITUNG_MINMAX!A:F,6,0),0)</f>
        <v>87000</v>
      </c>
      <c r="T185" s="8">
        <f t="shared" si="105"/>
        <v>1</v>
      </c>
      <c r="U185" s="8">
        <f t="shared" si="80"/>
        <v>1</v>
      </c>
      <c r="V185" s="8">
        <f t="shared" si="81"/>
        <v>1</v>
      </c>
      <c r="W185" s="8">
        <f t="shared" si="106"/>
        <v>0</v>
      </c>
      <c r="X185" s="8">
        <f t="shared" si="107"/>
        <v>0</v>
      </c>
      <c r="Y185" s="16"/>
      <c r="Z185" s="15">
        <f t="shared" si="82"/>
        <v>0</v>
      </c>
      <c r="AA185" s="8">
        <f t="shared" si="108"/>
        <v>0</v>
      </c>
      <c r="AB185" s="16"/>
      <c r="AC185" s="15">
        <f t="shared" si="83"/>
        <v>0</v>
      </c>
      <c r="AD185" s="8">
        <f t="shared" si="84"/>
        <v>0</v>
      </c>
      <c r="AE185" s="16"/>
      <c r="AF185" s="15">
        <f t="shared" si="85"/>
        <v>0</v>
      </c>
      <c r="AG185" s="15">
        <f t="shared" si="109"/>
        <v>0</v>
      </c>
      <c r="AH185" s="16"/>
      <c r="AI185" s="15">
        <f t="shared" si="110"/>
        <v>0</v>
      </c>
      <c r="AJ185" s="8">
        <f t="shared" si="111"/>
        <v>0</v>
      </c>
      <c r="AK185" s="8">
        <f t="shared" si="86"/>
        <v>0</v>
      </c>
      <c r="AL185" s="8">
        <f t="shared" si="87"/>
        <v>0</v>
      </c>
      <c r="AM185" s="8">
        <f t="shared" si="112"/>
        <v>0</v>
      </c>
      <c r="AN185" s="8">
        <f t="shared" si="113"/>
        <v>0</v>
      </c>
      <c r="AO185" s="8">
        <f>IFERROR(VLOOKUP(A185,PERSAMAAN!B:D,3,0),AN185)</f>
        <v>0</v>
      </c>
      <c r="AP185" s="1"/>
      <c r="AQ185" s="8">
        <f t="shared" si="88"/>
        <v>0</v>
      </c>
      <c r="AR185" s="8" t="str">
        <f>IF(AQ185=0,"-",VLOOKUP(A185,FR_HITUNG_MINMAX!A:H,8,0))</f>
        <v>-</v>
      </c>
      <c r="AS185" s="1"/>
      <c r="AT185" s="8" t="str">
        <f t="shared" si="89"/>
        <v>-</v>
      </c>
      <c r="AU185" s="12">
        <f t="shared" si="90"/>
        <v>0</v>
      </c>
      <c r="AV185" s="12">
        <f t="shared" si="91"/>
        <v>0</v>
      </c>
      <c r="AW185" s="8">
        <f t="shared" si="114"/>
        <v>-3</v>
      </c>
      <c r="AX185" s="1">
        <v>1</v>
      </c>
      <c r="AY185" s="8">
        <f t="shared" si="92"/>
        <v>1</v>
      </c>
      <c r="AZ185" s="8" t="str">
        <f>IF(AY185=0,"-",VLOOKUP(A185,FR_HITUNG_MINMAX!A:I,9,0))</f>
        <v/>
      </c>
      <c r="BA185" s="1" t="s">
        <v>151</v>
      </c>
      <c r="BB185" s="8" t="str">
        <f t="shared" si="93"/>
        <v>SAPTA AJI</v>
      </c>
      <c r="BC185" s="12">
        <f t="shared" si="94"/>
        <v>87000</v>
      </c>
      <c r="BD185" s="12">
        <f t="shared" si="95"/>
        <v>1601800</v>
      </c>
      <c r="BE185" s="16"/>
      <c r="BF185" s="8">
        <f>SUMIF('REALISASI ORDER'!C:C,A185,'REALISASI ORDER'!E:E)</f>
        <v>0</v>
      </c>
      <c r="BG185" s="8">
        <f t="shared" si="115"/>
        <v>2</v>
      </c>
      <c r="BH185" s="8">
        <f t="shared" si="96"/>
        <v>1</v>
      </c>
      <c r="BI185" s="8">
        <f t="shared" si="97"/>
        <v>1</v>
      </c>
      <c r="BJ185" s="8">
        <f t="shared" si="116"/>
        <v>0</v>
      </c>
      <c r="BK185" s="33">
        <f t="shared" si="117"/>
        <v>0</v>
      </c>
      <c r="BL185" s="33">
        <f t="shared" si="98"/>
        <v>0</v>
      </c>
      <c r="BM185" s="33">
        <f t="shared" si="99"/>
        <v>0</v>
      </c>
      <c r="BN185" s="33">
        <f t="shared" si="118"/>
        <v>0</v>
      </c>
      <c r="BO185" s="8">
        <f t="shared" si="100"/>
        <v>0</v>
      </c>
      <c r="BP185" s="8">
        <f t="shared" si="101"/>
        <v>0</v>
      </c>
      <c r="BQ185" s="8">
        <f t="shared" si="102"/>
        <v>0</v>
      </c>
      <c r="BR185" s="8">
        <f>IFERROR(ROUNDDOWN(BF185*BN185/(BK185+BL185+BM185+BN),0),0)</f>
        <v>0</v>
      </c>
      <c r="BS185" s="8" t="str">
        <f t="shared" si="103"/>
        <v>54P-E7620-00</v>
      </c>
      <c r="BT185" s="8">
        <f>SUMIF(FR_HITUNG_MINMAX!A:A,ORDER!A185,FR_HITUNG_MINMAX!AS:AS)</f>
        <v>1</v>
      </c>
      <c r="BU185" s="8">
        <f t="shared" si="119"/>
        <v>0</v>
      </c>
      <c r="BV185" s="8" t="str">
        <f t="shared" si="104"/>
        <v>-</v>
      </c>
      <c r="BW185" s="8" t="str">
        <f>VLOOKUP(A185,'STOK PESALAKAN'!A:F,6,0)</f>
        <v/>
      </c>
    </row>
    <row r="186" spans="1:75" ht="15" customHeight="1">
      <c r="A186" s="41" t="s">
        <v>1817</v>
      </c>
      <c r="B186" s="99">
        <f>IFERROR(IFERROR(VLOOKUP(A186,'STOK PACUL'!C:H,6,0),VLOOKUP(A186,'KATEGORI PACUL'!A:C,3,0)),0)</f>
        <v>1</v>
      </c>
      <c r="C186" s="8">
        <f>IFERROR(VLOOKUP(A186,'KATEGORI PACUL'!A:D,4,0),0)</f>
        <v>1</v>
      </c>
      <c r="D186" s="99">
        <f>IFERROR(IFERROR(VLOOKUP(A186,'STOK PESALAKAN'!C:H,6,0),VLOOKUP(A186,'KATEGORI PESALAKAN'!A:C,3,0)),0)</f>
        <v>1</v>
      </c>
      <c r="E186" s="8">
        <f>IFERROR(VLOOKUP(A186,'KATEGORI PESALAKAN'!A:D,4,0),0)</f>
        <v>0</v>
      </c>
      <c r="F186" s="99">
        <f>IFERROR(IFERROR(VLOOKUP(A186,'STOK CIKDITIRO'!C:H,6,0),VLOOKUP(A186,'KATEGORI CIKDITIRO'!A:C,3,0)),0)</f>
        <v>1</v>
      </c>
      <c r="G186" s="8">
        <f>IFERROR(VLOOKUP(A186,'KATEGORI CIKDITIRO'!A:D,4,0),0)</f>
        <v>0</v>
      </c>
      <c r="H186" s="99">
        <f>IFERROR(IFERROR(VLOOKUP(A186,'STOK TRAYEMAN'!C:H,6,0),VLOOKUP(A186,'KATEGORI TRAYEMAN'!A:C,3,0)),0)</f>
        <v>0</v>
      </c>
      <c r="I186" s="8">
        <f>IFERROR(VLOOKUP(A186,'KATEGORI TRAYEMAN'!A:D,4,0),0)</f>
        <v>0</v>
      </c>
      <c r="J186" s="8" t="str">
        <f>IFERROR(VLOOKUP(A186,'NOSTOK PACUL'!A:C,3,0),IFERROR(IF(VLOOKUP(A186,'STOK PACUL'!A:B,2,0)="NOSTOK","E",VLOOKUP(A186,'KATEGORI PACUL'!A:B,2,0)),"E"))</f>
        <v>D</v>
      </c>
      <c r="K186" s="8" t="str">
        <f>IFERROR(VLOOKUP(A186,'NOSTOK PESALAKAN'!A:C,3,0),IFERROR(IF(VLOOKUP(A186,'STOK PESALAKAN'!A:B,2,0)="NOSTOK","E",VLOOKUP(A186,'KATEGORI PESALAKAN'!A:B,2,0)),"E"))</f>
        <v>E</v>
      </c>
      <c r="L186" s="8" t="str">
        <f>IFERROR(VLOOKUP(A186,'NOSTOK CIKDITIRO'!A:C,3,0),IFERROR(IF(VLOOKUP(A186,'STOK CIKDITIRO'!A:B,2,0)="NOSTOK","E",VLOOKUP(A186,'KATEGORI CIKDITIRO'!A:B,2,0)),"E"))</f>
        <v>E</v>
      </c>
      <c r="M186" s="8" t="str">
        <f>IFERROR(VLOOKUP(A186,'NOSTOK TRAYEMAN'!A:C,3,0),IFERROR(IF(VLOOKUP(A186,'STOK TRAYEMAN'!A:B,2,0)="NOSTOK","E",VLOOKUP(A186,'KATEGORI TRAYEMAN'!A:B,2,0)),"E"))</f>
        <v>E</v>
      </c>
      <c r="N186" s="8" t="str">
        <f>IFERROR(VLOOKUP(A186,FR_HITUNG_MINMAX!A:B,2,0),0)</f>
        <v>LAWAN RUMAH ROLLER Y.MIO J ORI</v>
      </c>
      <c r="O186" s="8" t="str">
        <f>IFERROR(VLOOKUP(A186,FR_HITUNG_MINMAX!A:D,4,0),0)</f>
        <v>ORISIN</v>
      </c>
      <c r="P186" s="8">
        <f>IFERROR(VLOOKUP(A186,FR_HITUNG_MINMAX!A:G,7,0),1)</f>
        <v>1</v>
      </c>
      <c r="Q186" s="11">
        <f>IFERROR(VLOOKUP(A186,FR_HITUNG_MINMAX!A:J,10,0),1)</f>
        <v>1</v>
      </c>
      <c r="R186" s="8">
        <f>IFERROR(VLOOKUP(A186,FR_HITUNG_MINMAX!A:K,11,0),1)</f>
        <v>1</v>
      </c>
      <c r="S186" s="12">
        <f>IFERROR(VLOOKUP(A186,FR_HITUNG_MINMAX!A:F,6,0),0)</f>
        <v>42000</v>
      </c>
      <c r="T186" s="8">
        <f t="shared" si="105"/>
        <v>0</v>
      </c>
      <c r="U186" s="8">
        <f t="shared" si="80"/>
        <v>1</v>
      </c>
      <c r="V186" s="8">
        <f t="shared" si="81"/>
        <v>1</v>
      </c>
      <c r="W186" s="8">
        <f t="shared" si="106"/>
        <v>0</v>
      </c>
      <c r="X186" s="8">
        <f t="shared" si="107"/>
        <v>0</v>
      </c>
      <c r="Y186" s="16"/>
      <c r="Z186" s="15">
        <f t="shared" si="82"/>
        <v>0</v>
      </c>
      <c r="AA186" s="8">
        <f t="shared" si="108"/>
        <v>0</v>
      </c>
      <c r="AB186" s="16"/>
      <c r="AC186" s="15">
        <f t="shared" si="83"/>
        <v>0</v>
      </c>
      <c r="AD186" s="8">
        <f t="shared" si="84"/>
        <v>0</v>
      </c>
      <c r="AE186" s="16"/>
      <c r="AF186" s="15">
        <f t="shared" si="85"/>
        <v>0</v>
      </c>
      <c r="AG186" s="15">
        <f t="shared" si="109"/>
        <v>0</v>
      </c>
      <c r="AH186" s="16"/>
      <c r="AI186" s="15">
        <f t="shared" si="110"/>
        <v>0</v>
      </c>
      <c r="AJ186" s="8">
        <f t="shared" si="111"/>
        <v>1</v>
      </c>
      <c r="AK186" s="8">
        <f t="shared" si="86"/>
        <v>0</v>
      </c>
      <c r="AL186" s="8">
        <f t="shared" si="87"/>
        <v>0</v>
      </c>
      <c r="AM186" s="8">
        <f t="shared" si="112"/>
        <v>0</v>
      </c>
      <c r="AN186" s="8">
        <f t="shared" si="113"/>
        <v>1</v>
      </c>
      <c r="AO186" s="8">
        <f>IFERROR(VLOOKUP(A186,PERSAMAAN!B:D,3,0),AN186)</f>
        <v>1</v>
      </c>
      <c r="AP186" s="1">
        <v>0</v>
      </c>
      <c r="AQ186" s="8">
        <f t="shared" si="88"/>
        <v>0</v>
      </c>
      <c r="AR186" s="8" t="str">
        <f>IF(AQ186=0,"-",VLOOKUP(A186,FR_HITUNG_MINMAX!A:H,8,0))</f>
        <v>-</v>
      </c>
      <c r="AS186" s="1"/>
      <c r="AT186" s="8" t="str">
        <f t="shared" si="89"/>
        <v>-</v>
      </c>
      <c r="AU186" s="12">
        <f t="shared" si="90"/>
        <v>0</v>
      </c>
      <c r="AV186" s="12">
        <f t="shared" si="91"/>
        <v>0</v>
      </c>
      <c r="AW186" s="8">
        <f t="shared" si="114"/>
        <v>-2</v>
      </c>
      <c r="AX186" s="1"/>
      <c r="AY186" s="8">
        <f t="shared" si="92"/>
        <v>0</v>
      </c>
      <c r="AZ186" s="8" t="str">
        <f>IF(AY186=0,"-",VLOOKUP(A186,FR_HITUNG_MINMAX!A:I,9,0))</f>
        <v>-</v>
      </c>
      <c r="BB186" s="8" t="str">
        <f t="shared" si="93"/>
        <v>-</v>
      </c>
      <c r="BC186" s="12">
        <f t="shared" si="94"/>
        <v>0</v>
      </c>
      <c r="BD186" s="12">
        <f t="shared" si="95"/>
        <v>0</v>
      </c>
      <c r="BE186" s="16"/>
      <c r="BF186" s="8">
        <f>SUMIF('REALISASI ORDER'!C:C,A186,'REALISASI ORDER'!E:E)</f>
        <v>0</v>
      </c>
      <c r="BG186" s="8">
        <f t="shared" si="115"/>
        <v>1</v>
      </c>
      <c r="BH186" s="8">
        <f t="shared" si="96"/>
        <v>1</v>
      </c>
      <c r="BI186" s="8">
        <f t="shared" si="97"/>
        <v>1</v>
      </c>
      <c r="BJ186" s="8">
        <f t="shared" si="116"/>
        <v>0</v>
      </c>
      <c r="BK186" s="33">
        <f t="shared" si="117"/>
        <v>1</v>
      </c>
      <c r="BL186" s="33">
        <f t="shared" si="98"/>
        <v>0</v>
      </c>
      <c r="BM186" s="33">
        <f t="shared" si="99"/>
        <v>0</v>
      </c>
      <c r="BN186" s="33">
        <f t="shared" si="118"/>
        <v>0</v>
      </c>
      <c r="BO186" s="8">
        <f t="shared" si="100"/>
        <v>0</v>
      </c>
      <c r="BP186" s="8">
        <f t="shared" si="101"/>
        <v>0</v>
      </c>
      <c r="BQ186" s="8">
        <f t="shared" si="102"/>
        <v>0</v>
      </c>
      <c r="BR186" s="8">
        <f>IFERROR(ROUNDDOWN(BF186*BN186/(BK186+BL186+BM186+BN),0),0)</f>
        <v>0</v>
      </c>
      <c r="BS186" s="8" t="str">
        <f t="shared" si="103"/>
        <v>54P-E7623-00</v>
      </c>
      <c r="BT186" s="8">
        <f>SUMIF(FR_HITUNG_MINMAX!A:A,ORDER!A186,FR_HITUNG_MINMAX!AS:AS)</f>
        <v>1</v>
      </c>
      <c r="BU186" s="8">
        <f t="shared" si="119"/>
        <v>0</v>
      </c>
      <c r="BV186" s="8" t="str">
        <f t="shared" si="104"/>
        <v>-</v>
      </c>
      <c r="BW186" s="8" t="str">
        <f>VLOOKUP(A186,'STOK PESALAKAN'!A:F,6,0)</f>
        <v/>
      </c>
    </row>
    <row r="187" spans="1:75" ht="15" customHeight="1">
      <c r="A187" s="41" t="s">
        <v>306</v>
      </c>
      <c r="B187" s="99">
        <f>IFERROR(IFERROR(VLOOKUP(A187,'STOK PACUL'!C:H,6,0),VLOOKUP(A187,'KATEGORI PACUL'!A:C,3,0)),0)</f>
        <v>3</v>
      </c>
      <c r="C187" s="8">
        <f>IFERROR(VLOOKUP(A187,'KATEGORI PACUL'!A:D,4,0),0)</f>
        <v>1</v>
      </c>
      <c r="D187" s="99">
        <f>IFERROR(IFERROR(VLOOKUP(A187,'STOK PESALAKAN'!C:H,6,0),VLOOKUP(A187,'KATEGORI PESALAKAN'!A:C,3,0)),0)</f>
        <v>2</v>
      </c>
      <c r="E187" s="8">
        <f>IFERROR(VLOOKUP(A187,'KATEGORI PESALAKAN'!A:D,4,0),0)</f>
        <v>0</v>
      </c>
      <c r="F187" s="99">
        <f>IFERROR(IFERROR(VLOOKUP(A187,'STOK CIKDITIRO'!C:H,6,0),VLOOKUP(A187,'KATEGORI CIKDITIRO'!A:C,3,0)),0)</f>
        <v>1</v>
      </c>
      <c r="G187" s="8">
        <f>IFERROR(VLOOKUP(A187,'KATEGORI CIKDITIRO'!A:D,4,0),0)</f>
        <v>1</v>
      </c>
      <c r="H187" s="99">
        <f>IFERROR(IFERROR(VLOOKUP(A187,'STOK TRAYEMAN'!C:H,6,0),VLOOKUP(A187,'KATEGORI TRAYEMAN'!A:C,3,0)),0)</f>
        <v>0</v>
      </c>
      <c r="I187" s="8">
        <f>IFERROR(VLOOKUP(A187,'KATEGORI TRAYEMAN'!A:D,4,0),0)</f>
        <v>0</v>
      </c>
      <c r="J187" s="8" t="str">
        <f>IFERROR(VLOOKUP(A187,'NOSTOK PACUL'!A:C,3,0),IFERROR(IF(VLOOKUP(A187,'STOK PACUL'!A:B,2,0)="NOSTOK","E",VLOOKUP(A187,'KATEGORI PACUL'!A:B,2,0)),"E"))</f>
        <v>D</v>
      </c>
      <c r="K187" s="8" t="str">
        <f>IFERROR(VLOOKUP(A187,'NOSTOK PESALAKAN'!A:C,3,0),IFERROR(IF(VLOOKUP(A187,'STOK PESALAKAN'!A:B,2,0)="NOSTOK","E",VLOOKUP(A187,'KATEGORI PESALAKAN'!A:B,2,0)),"E"))</f>
        <v>E</v>
      </c>
      <c r="L187" s="8" t="str">
        <f>IFERROR(VLOOKUP(A187,'NOSTOK CIKDITIRO'!A:C,3,0),IFERROR(IF(VLOOKUP(A187,'STOK CIKDITIRO'!A:B,2,0)="NOSTOK","E",VLOOKUP(A187,'KATEGORI CIKDITIRO'!A:B,2,0)),"E"))</f>
        <v>D</v>
      </c>
      <c r="M187" s="8" t="str">
        <f>IFERROR(VLOOKUP(A187,'NOSTOK TRAYEMAN'!A:C,3,0),IFERROR(IF(VLOOKUP(A187,'STOK TRAYEMAN'!A:B,2,0)="NOSTOK","E",VLOOKUP(A187,'KATEGORI TRAYEMAN'!A:B,2,0)),"E"))</f>
        <v>E</v>
      </c>
      <c r="N187" s="8" t="str">
        <f>IFERROR(VLOOKUP(A187,FR_HITUNG_MINMAX!A:B,2,0),0)</f>
        <v>FANBELT Y.MIO J ORI</v>
      </c>
      <c r="O187" s="8" t="str">
        <f>IFERROR(VLOOKUP(A187,FR_HITUNG_MINMAX!A:D,4,0),0)</f>
        <v>ORISIN</v>
      </c>
      <c r="P187" s="8">
        <f>IFERROR(VLOOKUP(A187,FR_HITUNG_MINMAX!A:G,7,0),1)</f>
        <v>1</v>
      </c>
      <c r="Q187" s="11">
        <f>IFERROR(VLOOKUP(A187,FR_HITUNG_MINMAX!A:J,10,0),1)</f>
        <v>1</v>
      </c>
      <c r="R187" s="8">
        <f>IFERROR(VLOOKUP(A187,FR_HITUNG_MINMAX!A:K,11,0),1)</f>
        <v>1</v>
      </c>
      <c r="S187" s="12">
        <f>IFERROR(VLOOKUP(A187,FR_HITUNG_MINMAX!A:F,6,0),0)</f>
        <v>83500</v>
      </c>
      <c r="T187" s="8">
        <f t="shared" si="105"/>
        <v>2</v>
      </c>
      <c r="U187" s="8">
        <f t="shared" si="80"/>
        <v>2</v>
      </c>
      <c r="V187" s="8">
        <f t="shared" si="81"/>
        <v>0</v>
      </c>
      <c r="W187" s="8">
        <f t="shared" si="106"/>
        <v>0</v>
      </c>
      <c r="X187" s="8">
        <f t="shared" si="107"/>
        <v>0</v>
      </c>
      <c r="Y187" s="16"/>
      <c r="Z187" s="15">
        <f t="shared" si="82"/>
        <v>0</v>
      </c>
      <c r="AA187" s="8">
        <f t="shared" si="108"/>
        <v>0</v>
      </c>
      <c r="AB187" s="16"/>
      <c r="AC187" s="15">
        <f t="shared" si="83"/>
        <v>0</v>
      </c>
      <c r="AD187" s="8">
        <f t="shared" si="84"/>
        <v>0</v>
      </c>
      <c r="AE187" s="16"/>
      <c r="AF187" s="15">
        <f t="shared" si="85"/>
        <v>0</v>
      </c>
      <c r="AG187" s="15">
        <f t="shared" si="109"/>
        <v>0</v>
      </c>
      <c r="AH187" s="16"/>
      <c r="AI187" s="15">
        <f t="shared" si="110"/>
        <v>0</v>
      </c>
      <c r="AJ187" s="8">
        <f t="shared" si="111"/>
        <v>0</v>
      </c>
      <c r="AK187" s="8">
        <f t="shared" si="86"/>
        <v>0</v>
      </c>
      <c r="AL187" s="8">
        <f t="shared" si="87"/>
        <v>0</v>
      </c>
      <c r="AM187" s="8">
        <f t="shared" si="112"/>
        <v>0</v>
      </c>
      <c r="AN187" s="8">
        <f t="shared" si="113"/>
        <v>0</v>
      </c>
      <c r="AO187" s="8">
        <f>IFERROR(VLOOKUP(A187,PERSAMAAN!B:D,3,0),AN187)</f>
        <v>0</v>
      </c>
      <c r="AP187" s="1"/>
      <c r="AQ187" s="8">
        <f t="shared" si="88"/>
        <v>0</v>
      </c>
      <c r="AR187" s="8" t="str">
        <f>IF(AQ187=0,"-",VLOOKUP(A187,FR_HITUNG_MINMAX!A:H,8,0))</f>
        <v>-</v>
      </c>
      <c r="AS187" s="1"/>
      <c r="AT187" s="8" t="str">
        <f t="shared" si="89"/>
        <v>-</v>
      </c>
      <c r="AU187" s="12">
        <f t="shared" si="90"/>
        <v>0</v>
      </c>
      <c r="AV187" s="12">
        <f t="shared" si="91"/>
        <v>0</v>
      </c>
      <c r="AW187" s="8">
        <f t="shared" si="114"/>
        <v>-4</v>
      </c>
      <c r="AX187" s="1"/>
      <c r="AY187" s="8">
        <f t="shared" si="92"/>
        <v>0</v>
      </c>
      <c r="AZ187" s="8" t="str">
        <f>IF(AY187=0,"-",VLOOKUP(A187,FR_HITUNG_MINMAX!A:I,9,0))</f>
        <v>-</v>
      </c>
      <c r="BB187" s="8" t="str">
        <f t="shared" si="93"/>
        <v>-</v>
      </c>
      <c r="BC187" s="12">
        <f t="shared" si="94"/>
        <v>0</v>
      </c>
      <c r="BD187" s="12">
        <f t="shared" si="95"/>
        <v>0</v>
      </c>
      <c r="BE187" s="16"/>
      <c r="BF187" s="8">
        <f>SUMIF('REALISASI ORDER'!C:C,A187,'REALISASI ORDER'!E:E)</f>
        <v>0</v>
      </c>
      <c r="BG187" s="8">
        <f t="shared" si="115"/>
        <v>3</v>
      </c>
      <c r="BH187" s="8">
        <f t="shared" si="96"/>
        <v>2</v>
      </c>
      <c r="BI187" s="8">
        <f t="shared" si="97"/>
        <v>1</v>
      </c>
      <c r="BJ187" s="8">
        <f t="shared" si="116"/>
        <v>0</v>
      </c>
      <c r="BK187" s="33">
        <f t="shared" si="117"/>
        <v>1</v>
      </c>
      <c r="BL187" s="33">
        <f t="shared" si="98"/>
        <v>0</v>
      </c>
      <c r="BM187" s="33">
        <f t="shared" si="99"/>
        <v>0</v>
      </c>
      <c r="BN187" s="33">
        <f t="shared" si="118"/>
        <v>0</v>
      </c>
      <c r="BO187" s="8">
        <f t="shared" si="100"/>
        <v>0</v>
      </c>
      <c r="BP187" s="8">
        <f t="shared" si="101"/>
        <v>0</v>
      </c>
      <c r="BQ187" s="8">
        <f t="shared" si="102"/>
        <v>0</v>
      </c>
      <c r="BR187" s="8">
        <f>IFERROR(ROUNDDOWN(BF187*BN187/(BK187+BL187+BM187+BN),0),0)</f>
        <v>0</v>
      </c>
      <c r="BS187" s="8" t="str">
        <f t="shared" si="103"/>
        <v>54P-E7641-00</v>
      </c>
      <c r="BT187" s="8">
        <f>SUMIF(FR_HITUNG_MINMAX!A:A,ORDER!A187,FR_HITUNG_MINMAX!AS:AS)</f>
        <v>2</v>
      </c>
      <c r="BU187" s="8">
        <f t="shared" si="119"/>
        <v>0</v>
      </c>
      <c r="BV187" s="8" t="str">
        <f t="shared" si="104"/>
        <v>-</v>
      </c>
      <c r="BW187" s="8" t="str">
        <f>VLOOKUP(A187,'STOK PESALAKAN'!A:F,6,0)</f>
        <v/>
      </c>
    </row>
    <row r="188" spans="1:75" ht="15" customHeight="1">
      <c r="A188" s="41" t="s">
        <v>307</v>
      </c>
      <c r="B188" s="99">
        <f>IFERROR(IFERROR(VLOOKUP(A188,'STOK PACUL'!C:H,6,0),VLOOKUP(A188,'KATEGORI PACUL'!A:C,3,0)),0)</f>
        <v>2</v>
      </c>
      <c r="C188" s="8">
        <f>IFERROR(VLOOKUP(A188,'KATEGORI PACUL'!A:D,4,0),0)</f>
        <v>1</v>
      </c>
      <c r="D188" s="99">
        <f>IFERROR(IFERROR(VLOOKUP(A188,'STOK PESALAKAN'!C:H,6,0),VLOOKUP(A188,'KATEGORI PESALAKAN'!A:C,3,0)),0)</f>
        <v>1</v>
      </c>
      <c r="E188" s="8">
        <f>IFERROR(VLOOKUP(A188,'KATEGORI PESALAKAN'!A:D,4,0),0)</f>
        <v>0</v>
      </c>
      <c r="F188" s="99">
        <f>IFERROR(IFERROR(VLOOKUP(A188,'STOK CIKDITIRO'!C:H,6,0),VLOOKUP(A188,'KATEGORI CIKDITIRO'!A:C,3,0)),0)</f>
        <v>1</v>
      </c>
      <c r="G188" s="8">
        <f>IFERROR(VLOOKUP(A188,'KATEGORI CIKDITIRO'!A:D,4,0),0)</f>
        <v>0</v>
      </c>
      <c r="H188" s="99">
        <f>IFERROR(IFERROR(VLOOKUP(A188,'STOK TRAYEMAN'!C:H,6,0),VLOOKUP(A188,'KATEGORI TRAYEMAN'!A:C,3,0)),0)</f>
        <v>0</v>
      </c>
      <c r="I188" s="8">
        <f>IFERROR(VLOOKUP(A188,'KATEGORI TRAYEMAN'!A:D,4,0),0)</f>
        <v>0</v>
      </c>
      <c r="J188" s="8" t="str">
        <f>IFERROR(VLOOKUP(A188,'NOSTOK PACUL'!A:C,3,0),IFERROR(IF(VLOOKUP(A188,'STOK PACUL'!A:B,2,0)="NOSTOK","E",VLOOKUP(A188,'KATEGORI PACUL'!A:B,2,0)),"E"))</f>
        <v>D</v>
      </c>
      <c r="K188" s="8" t="str">
        <f>IFERROR(VLOOKUP(A188,'NOSTOK PESALAKAN'!A:C,3,0),IFERROR(IF(VLOOKUP(A188,'STOK PESALAKAN'!A:B,2,0)="NOSTOK","E",VLOOKUP(A188,'KATEGORI PESALAKAN'!A:B,2,0)),"E"))</f>
        <v>E</v>
      </c>
      <c r="L188" s="8" t="str">
        <f>IFERROR(VLOOKUP(A188,'NOSTOK CIKDITIRO'!A:C,3,0),IFERROR(IF(VLOOKUP(A188,'STOK CIKDITIRO'!A:B,2,0)="NOSTOK","E",VLOOKUP(A188,'KATEGORI CIKDITIRO'!A:B,2,0)),"E"))</f>
        <v>E</v>
      </c>
      <c r="M188" s="8" t="str">
        <f>IFERROR(VLOOKUP(A188,'NOSTOK TRAYEMAN'!A:C,3,0),IFERROR(IF(VLOOKUP(A188,'STOK TRAYEMAN'!A:B,2,0)="NOSTOK","E",VLOOKUP(A188,'KATEGORI TRAYEMAN'!A:B,2,0)),"E"))</f>
        <v>E</v>
      </c>
      <c r="N188" s="8" t="str">
        <f>IFERROR(VLOOKUP(A188,FR_HITUNG_MINMAX!A:B,2,0),0)</f>
        <v>BOSH PULLY / BOSH ROLLER Y.MIO J ORI</v>
      </c>
      <c r="O188" s="8" t="str">
        <f>IFERROR(VLOOKUP(A188,FR_HITUNG_MINMAX!A:D,4,0),0)</f>
        <v>ORISIN</v>
      </c>
      <c r="P188" s="8">
        <f>IFERROR(VLOOKUP(A188,FR_HITUNG_MINMAX!A:G,7,0),1)</f>
        <v>1</v>
      </c>
      <c r="Q188" s="11">
        <f>IFERROR(VLOOKUP(A188,FR_HITUNG_MINMAX!A:J,10,0),1)</f>
        <v>1</v>
      </c>
      <c r="R188" s="8">
        <f>IFERROR(VLOOKUP(A188,FR_HITUNG_MINMAX!A:K,11,0),1)</f>
        <v>1</v>
      </c>
      <c r="S188" s="12">
        <f>IFERROR(VLOOKUP(A188,FR_HITUNG_MINMAX!A:F,6,0),0)</f>
        <v>38500</v>
      </c>
      <c r="T188" s="8">
        <f t="shared" si="105"/>
        <v>1</v>
      </c>
      <c r="U188" s="8">
        <f t="shared" si="80"/>
        <v>1</v>
      </c>
      <c r="V188" s="8">
        <f t="shared" si="81"/>
        <v>1</v>
      </c>
      <c r="W188" s="8">
        <f t="shared" si="106"/>
        <v>0</v>
      </c>
      <c r="X188" s="8">
        <f t="shared" si="107"/>
        <v>0</v>
      </c>
      <c r="Y188" s="16"/>
      <c r="Z188" s="15">
        <f t="shared" si="82"/>
        <v>0</v>
      </c>
      <c r="AA188" s="8">
        <f t="shared" si="108"/>
        <v>0</v>
      </c>
      <c r="AB188" s="16"/>
      <c r="AC188" s="15">
        <f t="shared" si="83"/>
        <v>0</v>
      </c>
      <c r="AD188" s="8">
        <f t="shared" si="84"/>
        <v>0</v>
      </c>
      <c r="AE188" s="16"/>
      <c r="AF188" s="15">
        <f t="shared" si="85"/>
        <v>0</v>
      </c>
      <c r="AG188" s="15">
        <f t="shared" si="109"/>
        <v>0</v>
      </c>
      <c r="AH188" s="16"/>
      <c r="AI188" s="15">
        <f t="shared" si="110"/>
        <v>0</v>
      </c>
      <c r="AJ188" s="8">
        <f t="shared" si="111"/>
        <v>0</v>
      </c>
      <c r="AK188" s="8">
        <f t="shared" si="86"/>
        <v>0</v>
      </c>
      <c r="AL188" s="8">
        <f t="shared" si="87"/>
        <v>0</v>
      </c>
      <c r="AM188" s="8">
        <f t="shared" si="112"/>
        <v>0</v>
      </c>
      <c r="AN188" s="8">
        <f t="shared" si="113"/>
        <v>0</v>
      </c>
      <c r="AO188" s="8">
        <f>IFERROR(VLOOKUP(A188,PERSAMAAN!B:D,3,0),AN188)</f>
        <v>0</v>
      </c>
      <c r="AP188" s="1"/>
      <c r="AQ188" s="8">
        <f t="shared" si="88"/>
        <v>0</v>
      </c>
      <c r="AR188" s="8" t="str">
        <f>IF(AQ188=0,"-",VLOOKUP(A188,FR_HITUNG_MINMAX!A:H,8,0))</f>
        <v>-</v>
      </c>
      <c r="AS188" s="1"/>
      <c r="AT188" s="8" t="str">
        <f t="shared" si="89"/>
        <v>-</v>
      </c>
      <c r="AU188" s="12">
        <f t="shared" si="90"/>
        <v>0</v>
      </c>
      <c r="AV188" s="12">
        <f t="shared" si="91"/>
        <v>0</v>
      </c>
      <c r="AW188" s="8">
        <f t="shared" si="114"/>
        <v>-3</v>
      </c>
      <c r="AX188" s="1">
        <v>1</v>
      </c>
      <c r="AY188" s="8">
        <f t="shared" si="92"/>
        <v>1</v>
      </c>
      <c r="AZ188" s="8" t="str">
        <f>IF(AY188=0,"-",VLOOKUP(A188,FR_HITUNG_MINMAX!A:I,9,0))</f>
        <v/>
      </c>
      <c r="BA188" s="1" t="s">
        <v>151</v>
      </c>
      <c r="BB188" s="8" t="str">
        <f t="shared" si="93"/>
        <v>SAPTA AJI</v>
      </c>
      <c r="BC188" s="12">
        <f t="shared" si="94"/>
        <v>38500</v>
      </c>
      <c r="BD188" s="12">
        <f t="shared" si="95"/>
        <v>1601800</v>
      </c>
      <c r="BE188" s="16"/>
      <c r="BF188" s="8">
        <f>SUMIF('REALISASI ORDER'!C:C,A188,'REALISASI ORDER'!E:E)</f>
        <v>0</v>
      </c>
      <c r="BG188" s="8">
        <f t="shared" si="115"/>
        <v>2</v>
      </c>
      <c r="BH188" s="8">
        <f t="shared" si="96"/>
        <v>1</v>
      </c>
      <c r="BI188" s="8">
        <f t="shared" si="97"/>
        <v>1</v>
      </c>
      <c r="BJ188" s="8">
        <f t="shared" si="116"/>
        <v>0</v>
      </c>
      <c r="BK188" s="33">
        <f t="shared" si="117"/>
        <v>0</v>
      </c>
      <c r="BL188" s="33">
        <f t="shared" si="98"/>
        <v>0</v>
      </c>
      <c r="BM188" s="33">
        <f t="shared" si="99"/>
        <v>0</v>
      </c>
      <c r="BN188" s="33">
        <f t="shared" si="118"/>
        <v>0</v>
      </c>
      <c r="BO188" s="8">
        <f t="shared" si="100"/>
        <v>0</v>
      </c>
      <c r="BP188" s="8">
        <f t="shared" si="101"/>
        <v>0</v>
      </c>
      <c r="BQ188" s="8">
        <f t="shared" si="102"/>
        <v>0</v>
      </c>
      <c r="BR188" s="8">
        <f>IFERROR(ROUNDDOWN(BF188*BN188/(BK188+BL188+BM188+BN),0),0)</f>
        <v>0</v>
      </c>
      <c r="BS188" s="8" t="str">
        <f t="shared" si="103"/>
        <v>54P-E7674-00</v>
      </c>
      <c r="BT188" s="8">
        <f>SUMIF(FR_HITUNG_MINMAX!A:A,ORDER!A188,FR_HITUNG_MINMAX!AS:AS)</f>
        <v>1</v>
      </c>
      <c r="BU188" s="8">
        <f t="shared" si="119"/>
        <v>0</v>
      </c>
      <c r="BV188" s="8" t="str">
        <f t="shared" si="104"/>
        <v>-</v>
      </c>
      <c r="BW188" s="8" t="str">
        <f>VLOOKUP(A188,'STOK PESALAKAN'!A:F,6,0)</f>
        <v/>
      </c>
    </row>
    <row r="189" spans="1:75" ht="15" customHeight="1">
      <c r="A189" s="41" t="s">
        <v>1635</v>
      </c>
      <c r="B189" s="99">
        <f>IFERROR(IFERROR(VLOOKUP(A189,'STOK PACUL'!C:H,6,0),VLOOKUP(A189,'KATEGORI PACUL'!A:C,3,0)),0)</f>
        <v>0</v>
      </c>
      <c r="C189" s="8">
        <f>IFERROR(VLOOKUP(A189,'KATEGORI PACUL'!A:D,4,0),0)</f>
        <v>0</v>
      </c>
      <c r="D189" s="99">
        <f>IFERROR(IFERROR(VLOOKUP(A189,'STOK PESALAKAN'!C:H,6,0),VLOOKUP(A189,'KATEGORI PESALAKAN'!A:C,3,0)),0)</f>
        <v>0</v>
      </c>
      <c r="E189" s="8">
        <f>IFERROR(VLOOKUP(A189,'KATEGORI PESALAKAN'!A:D,4,0),0)</f>
        <v>0</v>
      </c>
      <c r="F189" s="99">
        <f>IFERROR(IFERROR(VLOOKUP(A189,'STOK CIKDITIRO'!C:H,6,0),VLOOKUP(A189,'KATEGORI CIKDITIRO'!A:C,3,0)),0)</f>
        <v>0</v>
      </c>
      <c r="G189" s="8">
        <f>IFERROR(VLOOKUP(A189,'KATEGORI CIKDITIRO'!A:D,4,0),0)</f>
        <v>0</v>
      </c>
      <c r="H189" s="99">
        <f>IFERROR(IFERROR(VLOOKUP(A189,'STOK TRAYEMAN'!C:H,6,0),VLOOKUP(A189,'KATEGORI TRAYEMAN'!A:C,3,0)),0)</f>
        <v>0</v>
      </c>
      <c r="I189" s="8">
        <f>IFERROR(VLOOKUP(A189,'KATEGORI TRAYEMAN'!A:D,4,0),0)</f>
        <v>0</v>
      </c>
      <c r="J189" s="8" t="str">
        <f>IFERROR(VLOOKUP(A189,'NOSTOK PACUL'!A:C,3,0),IFERROR(IF(VLOOKUP(A189,'STOK PACUL'!A:B,2,0)="NOSTOK","E",VLOOKUP(A189,'KATEGORI PACUL'!A:B,2,0)),"E"))</f>
        <v>E</v>
      </c>
      <c r="K189" s="8" t="str">
        <f>IFERROR(VLOOKUP(A189,'NOSTOK PESALAKAN'!A:C,3,0),IFERROR(IF(VLOOKUP(A189,'STOK PESALAKAN'!A:B,2,0)="NOSTOK","E",VLOOKUP(A189,'KATEGORI PESALAKAN'!A:B,2,0)),"E"))</f>
        <v>E</v>
      </c>
      <c r="L189" s="8" t="str">
        <f>IFERROR(VLOOKUP(A189,'NOSTOK CIKDITIRO'!A:C,3,0),IFERROR(IF(VLOOKUP(A189,'STOK CIKDITIRO'!A:B,2,0)="NOSTOK","E",VLOOKUP(A189,'KATEGORI CIKDITIRO'!A:B,2,0)),"E"))</f>
        <v>E</v>
      </c>
      <c r="M189" s="8" t="str">
        <f>IFERROR(VLOOKUP(A189,'NOSTOK TRAYEMAN'!A:C,3,0),IFERROR(IF(VLOOKUP(A189,'STOK TRAYEMAN'!A:B,2,0)="NOSTOK","E",VLOOKUP(A189,'KATEGORI TRAYEMAN'!A:B,2,0)),"E"))</f>
        <v>E</v>
      </c>
      <c r="N189" s="8" t="str">
        <f>IFERROR(VLOOKUP(A189,FR_HITUNG_MINMAX!A:B,2,0),0)</f>
        <v>DINAMO STATER Y.MIO J ORI</v>
      </c>
      <c r="O189" s="8" t="str">
        <f>IFERROR(VLOOKUP(A189,FR_HITUNG_MINMAX!A:D,4,0),0)</f>
        <v>IMITAS</v>
      </c>
      <c r="P189" s="8">
        <f>IFERROR(VLOOKUP(A189,FR_HITUNG_MINMAX!A:G,7,0),1)</f>
        <v>1</v>
      </c>
      <c r="Q189" s="11" t="str">
        <f>IFERROR(VLOOKUP(A189,FR_HITUNG_MINMAX!A:J,10,0),1)</f>
        <v>1</v>
      </c>
      <c r="R189" s="8">
        <f>IFERROR(VLOOKUP(A189,FR_HITUNG_MINMAX!A:K,11,0),1)</f>
        <v>1</v>
      </c>
      <c r="S189" s="12">
        <f>IFERROR(VLOOKUP(A189,FR_HITUNG_MINMAX!A:F,6,0),0)</f>
        <v>249000</v>
      </c>
      <c r="T189" s="8">
        <f t="shared" si="105"/>
        <v>0</v>
      </c>
      <c r="U189" s="8">
        <f t="shared" si="80"/>
        <v>0</v>
      </c>
      <c r="V189" s="8">
        <f t="shared" si="81"/>
        <v>0</v>
      </c>
      <c r="W189" s="8">
        <f t="shared" si="106"/>
        <v>0</v>
      </c>
      <c r="X189" s="8">
        <f t="shared" si="107"/>
        <v>0</v>
      </c>
      <c r="Y189" s="16"/>
      <c r="Z189" s="15">
        <f t="shared" si="82"/>
        <v>0</v>
      </c>
      <c r="AA189" s="8">
        <f t="shared" si="108"/>
        <v>0</v>
      </c>
      <c r="AB189" s="16"/>
      <c r="AC189" s="15">
        <f t="shared" si="83"/>
        <v>0</v>
      </c>
      <c r="AD189" s="8">
        <f t="shared" si="84"/>
        <v>0</v>
      </c>
      <c r="AE189" s="16"/>
      <c r="AF189" s="15">
        <f t="shared" si="85"/>
        <v>0</v>
      </c>
      <c r="AG189" s="15">
        <f t="shared" si="109"/>
        <v>0</v>
      </c>
      <c r="AH189" s="16"/>
      <c r="AI189" s="15">
        <f t="shared" si="110"/>
        <v>0</v>
      </c>
      <c r="AJ189" s="8">
        <f t="shared" si="111"/>
        <v>0</v>
      </c>
      <c r="AK189" s="8">
        <f t="shared" si="86"/>
        <v>0</v>
      </c>
      <c r="AL189" s="8">
        <f t="shared" si="87"/>
        <v>0</v>
      </c>
      <c r="AM189" s="8">
        <f t="shared" si="112"/>
        <v>0</v>
      </c>
      <c r="AN189" s="8">
        <f t="shared" si="113"/>
        <v>0</v>
      </c>
      <c r="AO189" s="8">
        <f>IFERROR(VLOOKUP(A189,PERSAMAAN!B:D,3,0),AN189)</f>
        <v>0</v>
      </c>
      <c r="AP189" s="1"/>
      <c r="AQ189" s="8">
        <f t="shared" si="88"/>
        <v>0</v>
      </c>
      <c r="AR189" s="8" t="str">
        <f>IF(AQ189=0,"-",VLOOKUP(A189,FR_HITUNG_MINMAX!A:H,8,0))</f>
        <v>-</v>
      </c>
      <c r="AS189" s="1"/>
      <c r="AT189" s="8" t="str">
        <f t="shared" si="89"/>
        <v>-</v>
      </c>
      <c r="AU189" s="12">
        <f t="shared" si="90"/>
        <v>0</v>
      </c>
      <c r="AV189" s="12">
        <f t="shared" si="91"/>
        <v>0</v>
      </c>
      <c r="AW189" s="8" t="b">
        <f t="shared" si="114"/>
        <v>0</v>
      </c>
      <c r="AX189" s="1"/>
      <c r="AY189" s="8">
        <f t="shared" si="92"/>
        <v>0</v>
      </c>
      <c r="AZ189" s="8" t="str">
        <f>IF(AY189=0,"-",VLOOKUP(A189,FR_HITUNG_MINMAX!A:I,9,0))</f>
        <v>-</v>
      </c>
      <c r="BB189" s="8" t="str">
        <f t="shared" si="93"/>
        <v>-</v>
      </c>
      <c r="BC189" s="12">
        <f t="shared" si="94"/>
        <v>0</v>
      </c>
      <c r="BD189" s="12">
        <f t="shared" si="95"/>
        <v>0</v>
      </c>
      <c r="BE189" s="16"/>
      <c r="BF189" s="8">
        <f>SUMIF('REALISASI ORDER'!C:C,A189,'REALISASI ORDER'!E:E)</f>
        <v>0</v>
      </c>
      <c r="BG189" s="8">
        <f t="shared" si="115"/>
        <v>0</v>
      </c>
      <c r="BH189" s="8">
        <f t="shared" si="96"/>
        <v>0</v>
      </c>
      <c r="BI189" s="8">
        <f t="shared" si="97"/>
        <v>0</v>
      </c>
      <c r="BJ189" s="8">
        <f t="shared" si="116"/>
        <v>0</v>
      </c>
      <c r="BK189" s="33">
        <f t="shared" si="117"/>
        <v>0</v>
      </c>
      <c r="BL189" s="33">
        <f t="shared" si="98"/>
        <v>0</v>
      </c>
      <c r="BM189" s="33">
        <f t="shared" si="99"/>
        <v>0</v>
      </c>
      <c r="BN189" s="33">
        <f t="shared" si="118"/>
        <v>0</v>
      </c>
      <c r="BO189" s="8">
        <f t="shared" si="100"/>
        <v>0</v>
      </c>
      <c r="BP189" s="8">
        <f t="shared" si="101"/>
        <v>0</v>
      </c>
      <c r="BQ189" s="8">
        <f t="shared" si="102"/>
        <v>0</v>
      </c>
      <c r="BR189" s="8">
        <f>IFERROR(ROUNDDOWN(BF189*BN189/(BK189+BL189+BM189+BN),0),0)</f>
        <v>0</v>
      </c>
      <c r="BS189" s="8" t="str">
        <f t="shared" si="103"/>
        <v>54P-H1890-02</v>
      </c>
      <c r="BT189" s="8">
        <f>SUMIF(FR_HITUNG_MINMAX!A:A,ORDER!A189,FR_HITUNG_MINMAX!AS:AS)</f>
        <v>0</v>
      </c>
      <c r="BU189" s="8">
        <f t="shared" si="119"/>
        <v>0</v>
      </c>
      <c r="BV189" s="8" t="str">
        <f t="shared" si="104"/>
        <v>-</v>
      </c>
      <c r="BW189" s="8" t="str">
        <f>VLOOKUP(A189,'STOK PESALAKAN'!A:F,6,0)</f>
        <v/>
      </c>
    </row>
    <row r="190" spans="1:75" ht="15" customHeight="1">
      <c r="A190" s="41" t="s">
        <v>308</v>
      </c>
      <c r="B190" s="99">
        <f>IFERROR(IFERROR(VLOOKUP(A190,'STOK PACUL'!C:H,6,0),VLOOKUP(A190,'KATEGORI PACUL'!A:C,3,0)),0)</f>
        <v>2</v>
      </c>
      <c r="C190" s="8">
        <f>IFERROR(VLOOKUP(A190,'KATEGORI PACUL'!A:D,4,0),0)</f>
        <v>2</v>
      </c>
      <c r="D190" s="99">
        <f>IFERROR(IFERROR(VLOOKUP(A190,'STOK PESALAKAN'!C:H,6,0),VLOOKUP(A190,'KATEGORI PESALAKAN'!A:C,3,0)),0)</f>
        <v>1</v>
      </c>
      <c r="E190" s="8">
        <f>IFERROR(VLOOKUP(A190,'KATEGORI PESALAKAN'!A:D,4,0),0)</f>
        <v>1</v>
      </c>
      <c r="F190" s="99">
        <f>IFERROR(IFERROR(VLOOKUP(A190,'STOK CIKDITIRO'!C:H,6,0),VLOOKUP(A190,'KATEGORI CIKDITIRO'!A:C,3,0)),0)</f>
        <v>0</v>
      </c>
      <c r="G190" s="8">
        <f>IFERROR(VLOOKUP(A190,'KATEGORI CIKDITIRO'!A:D,4,0),0)</f>
        <v>1</v>
      </c>
      <c r="H190" s="99">
        <f>IFERROR(IFERROR(VLOOKUP(A190,'STOK TRAYEMAN'!C:H,6,0),VLOOKUP(A190,'KATEGORI TRAYEMAN'!A:C,3,0)),0)</f>
        <v>0</v>
      </c>
      <c r="I190" s="8">
        <f>IFERROR(VLOOKUP(A190,'KATEGORI TRAYEMAN'!A:D,4,0),0)</f>
        <v>0</v>
      </c>
      <c r="J190" s="8" t="str">
        <f>IFERROR(VLOOKUP(A190,'NOSTOK PACUL'!A:C,3,0),IFERROR(IF(VLOOKUP(A190,'STOK PACUL'!A:B,2,0)="NOSTOK","E",VLOOKUP(A190,'KATEGORI PACUL'!A:B,2,0)),"E"))</f>
        <v>D</v>
      </c>
      <c r="K190" s="8" t="str">
        <f>IFERROR(VLOOKUP(A190,'NOSTOK PESALAKAN'!A:C,3,0),IFERROR(IF(VLOOKUP(A190,'STOK PESALAKAN'!A:B,2,0)="NOSTOK","E",VLOOKUP(A190,'KATEGORI PESALAKAN'!A:B,2,0)),"E"))</f>
        <v>D</v>
      </c>
      <c r="L190" s="8" t="str">
        <f>IFERROR(VLOOKUP(A190,'NOSTOK CIKDITIRO'!A:C,3,0),IFERROR(IF(VLOOKUP(A190,'STOK CIKDITIRO'!A:B,2,0)="NOSTOK","E",VLOOKUP(A190,'KATEGORI CIKDITIRO'!A:B,2,0)),"E"))</f>
        <v>D</v>
      </c>
      <c r="M190" s="8" t="str">
        <f>IFERROR(VLOOKUP(A190,'NOSTOK TRAYEMAN'!A:C,3,0),IFERROR(IF(VLOOKUP(A190,'STOK TRAYEMAN'!A:B,2,0)="NOSTOK","E",VLOOKUP(A190,'KATEGORI TRAYEMAN'!A:B,2,0)),"E"))</f>
        <v>E</v>
      </c>
      <c r="N190" s="8" t="str">
        <f>IFERROR(VLOOKUP(A190,FR_HITUNG_MINMAX!A:B,2,0),0)</f>
        <v>KABEL KILOMETER Y.MIO J ORI (PB)</v>
      </c>
      <c r="O190" s="8" t="str">
        <f>IFERROR(VLOOKUP(A190,FR_HITUNG_MINMAX!A:D,4,0),0)</f>
        <v>ORISIN</v>
      </c>
      <c r="P190" s="8">
        <f>IFERROR(VLOOKUP(A190,FR_HITUNG_MINMAX!A:G,7,0),1)</f>
        <v>1</v>
      </c>
      <c r="Q190" s="11" t="str">
        <f>IFERROR(VLOOKUP(A190,FR_HITUNG_MINMAX!A:J,10,0),1)</f>
        <v>1</v>
      </c>
      <c r="R190" s="8">
        <f>IFERROR(VLOOKUP(A190,FR_HITUNG_MINMAX!A:K,11,0),1)</f>
        <v>1</v>
      </c>
      <c r="S190" s="12">
        <f>IFERROR(VLOOKUP(A190,FR_HITUNG_MINMAX!A:F,6,0),0)</f>
        <v>36000</v>
      </c>
      <c r="T190" s="8">
        <f t="shared" si="105"/>
        <v>0</v>
      </c>
      <c r="U190" s="8">
        <f t="shared" si="80"/>
        <v>0</v>
      </c>
      <c r="V190" s="8">
        <f t="shared" si="81"/>
        <v>-1</v>
      </c>
      <c r="W190" s="8">
        <f t="shared" si="106"/>
        <v>0</v>
      </c>
      <c r="X190" s="8">
        <f t="shared" si="107"/>
        <v>0</v>
      </c>
      <c r="Y190" s="16"/>
      <c r="Z190" s="15">
        <f t="shared" si="82"/>
        <v>0</v>
      </c>
      <c r="AA190" s="8">
        <f t="shared" si="108"/>
        <v>0</v>
      </c>
      <c r="AB190" s="16"/>
      <c r="AC190" s="15">
        <f t="shared" si="83"/>
        <v>0</v>
      </c>
      <c r="AD190" s="8">
        <f t="shared" si="84"/>
        <v>0</v>
      </c>
      <c r="AE190" s="16"/>
      <c r="AF190" s="15">
        <f t="shared" si="85"/>
        <v>0</v>
      </c>
      <c r="AG190" s="15">
        <f t="shared" si="109"/>
        <v>0</v>
      </c>
      <c r="AH190" s="16"/>
      <c r="AI190" s="15">
        <f t="shared" si="110"/>
        <v>0</v>
      </c>
      <c r="AJ190" s="8">
        <f t="shared" si="111"/>
        <v>0</v>
      </c>
      <c r="AK190" s="8">
        <f t="shared" si="86"/>
        <v>0</v>
      </c>
      <c r="AL190" s="8">
        <f t="shared" si="87"/>
        <v>1</v>
      </c>
      <c r="AM190" s="8">
        <f t="shared" si="112"/>
        <v>0</v>
      </c>
      <c r="AN190" s="8">
        <f t="shared" si="113"/>
        <v>1</v>
      </c>
      <c r="AO190" s="8">
        <f>IFERROR(VLOOKUP(A190,PERSAMAAN!B:D,3,0),AN190)</f>
        <v>1</v>
      </c>
      <c r="AP190" s="1"/>
      <c r="AQ190" s="8">
        <f t="shared" si="88"/>
        <v>1</v>
      </c>
      <c r="AR190" s="8" t="str">
        <f>IF(AQ190=0,"-",VLOOKUP(A190,FR_HITUNG_MINMAX!A:H,8,0))</f>
        <v>GSM</v>
      </c>
      <c r="AS190" s="1" t="s">
        <v>32</v>
      </c>
      <c r="AT190" s="8" t="str">
        <f t="shared" si="89"/>
        <v>HKJ</v>
      </c>
      <c r="AU190" s="12">
        <f t="shared" si="90"/>
        <v>36000</v>
      </c>
      <c r="AV190" s="12">
        <f t="shared" si="91"/>
        <v>7262685</v>
      </c>
      <c r="AW190" s="8">
        <f t="shared" si="114"/>
        <v>2</v>
      </c>
      <c r="AX190" s="1"/>
      <c r="AY190" s="8">
        <f t="shared" si="92"/>
        <v>2</v>
      </c>
      <c r="AZ190" s="8" t="str">
        <f>IF(AY190=0,"-",VLOOKUP(A190,FR_HITUNG_MINMAX!A:I,9,0))</f>
        <v/>
      </c>
      <c r="BB190" s="8" t="str">
        <f t="shared" si="93"/>
        <v/>
      </c>
      <c r="BC190" s="12">
        <f t="shared" si="94"/>
        <v>72000</v>
      </c>
      <c r="BD190" s="12">
        <f t="shared" si="95"/>
        <v>21965380</v>
      </c>
      <c r="BE190" s="16"/>
      <c r="BF190" s="8">
        <f>SUMIF('REALISASI ORDER'!C:C,A190,'REALISASI ORDER'!E:E)</f>
        <v>0</v>
      </c>
      <c r="BG190" s="8">
        <f t="shared" si="115"/>
        <v>2</v>
      </c>
      <c r="BH190" s="8">
        <f t="shared" si="96"/>
        <v>1</v>
      </c>
      <c r="BI190" s="8">
        <f t="shared" si="97"/>
        <v>0</v>
      </c>
      <c r="BJ190" s="8">
        <f t="shared" si="116"/>
        <v>0</v>
      </c>
      <c r="BK190" s="33">
        <f t="shared" si="117"/>
        <v>0</v>
      </c>
      <c r="BL190" s="33">
        <f t="shared" si="98"/>
        <v>0</v>
      </c>
      <c r="BM190" s="33">
        <f t="shared" si="99"/>
        <v>1</v>
      </c>
      <c r="BN190" s="33">
        <f t="shared" si="118"/>
        <v>0</v>
      </c>
      <c r="BO190" s="8">
        <f t="shared" si="100"/>
        <v>0</v>
      </c>
      <c r="BP190" s="8">
        <f t="shared" si="101"/>
        <v>0</v>
      </c>
      <c r="BQ190" s="8">
        <f t="shared" si="102"/>
        <v>0</v>
      </c>
      <c r="BR190" s="8">
        <f>IFERROR(ROUNDDOWN(BF190*BN190/(BK190+BL190+BM190+BN),0),0)</f>
        <v>0</v>
      </c>
      <c r="BS190" s="8" t="str">
        <f t="shared" si="103"/>
        <v>54P-H3550-10</v>
      </c>
      <c r="BT190" s="8">
        <f>SUMIF(FR_HITUNG_MINMAX!A:A,ORDER!A190,FR_HITUNG_MINMAX!AS:AS)</f>
        <v>3</v>
      </c>
      <c r="BU190" s="8">
        <f t="shared" si="119"/>
        <v>0</v>
      </c>
      <c r="BV190" s="8" t="str">
        <f t="shared" si="104"/>
        <v>HKJ</v>
      </c>
      <c r="BW190" s="8" t="str">
        <f>VLOOKUP(A190,'STOK PESALAKAN'!A:F,6,0)</f>
        <v/>
      </c>
    </row>
    <row r="191" spans="1:75" ht="15" customHeight="1">
      <c r="A191" s="41" t="s">
        <v>309</v>
      </c>
      <c r="B191" s="99">
        <f>IFERROR(IFERROR(VLOOKUP(A191,'STOK PACUL'!C:H,6,0),VLOOKUP(A191,'KATEGORI PACUL'!A:C,3,0)),0)</f>
        <v>3</v>
      </c>
      <c r="C191" s="8">
        <f>IFERROR(VLOOKUP(A191,'KATEGORI PACUL'!A:D,4,0),0)</f>
        <v>1</v>
      </c>
      <c r="D191" s="99">
        <f>IFERROR(IFERROR(VLOOKUP(A191,'STOK PESALAKAN'!C:H,6,0),VLOOKUP(A191,'KATEGORI PESALAKAN'!A:C,3,0)),0)</f>
        <v>2</v>
      </c>
      <c r="E191" s="8">
        <f>IFERROR(VLOOKUP(A191,'KATEGORI PESALAKAN'!A:D,4,0),0)</f>
        <v>0</v>
      </c>
      <c r="F191" s="99">
        <f>IFERROR(IFERROR(VLOOKUP(A191,'STOK CIKDITIRO'!C:H,6,0),VLOOKUP(A191,'KATEGORI CIKDITIRO'!A:C,3,0)),0)</f>
        <v>2</v>
      </c>
      <c r="G191" s="8">
        <f>IFERROR(VLOOKUP(A191,'KATEGORI CIKDITIRO'!A:D,4,0),0)</f>
        <v>2</v>
      </c>
      <c r="H191" s="99">
        <f>IFERROR(IFERROR(VLOOKUP(A191,'STOK TRAYEMAN'!C:H,6,0),VLOOKUP(A191,'KATEGORI TRAYEMAN'!A:C,3,0)),0)</f>
        <v>0</v>
      </c>
      <c r="I191" s="8">
        <f>IFERROR(VLOOKUP(A191,'KATEGORI TRAYEMAN'!A:D,4,0),0)</f>
        <v>0</v>
      </c>
      <c r="J191" s="8" t="str">
        <f>IFERROR(VLOOKUP(A191,'NOSTOK PACUL'!A:C,3,0),IFERROR(IF(VLOOKUP(A191,'STOK PACUL'!A:B,2,0)="NOSTOK","E",VLOOKUP(A191,'KATEGORI PACUL'!A:B,2,0)),"E"))</f>
        <v>D</v>
      </c>
      <c r="K191" s="8" t="str">
        <f>IFERROR(VLOOKUP(A191,'NOSTOK PESALAKAN'!A:C,3,0),IFERROR(IF(VLOOKUP(A191,'STOK PESALAKAN'!A:B,2,0)="NOSTOK","E",VLOOKUP(A191,'KATEGORI PESALAKAN'!A:B,2,0)),"E"))</f>
        <v>E</v>
      </c>
      <c r="L191" s="8" t="str">
        <f>IFERROR(VLOOKUP(A191,'NOSTOK CIKDITIRO'!A:C,3,0),IFERROR(IF(VLOOKUP(A191,'STOK CIKDITIRO'!A:B,2,0)="NOSTOK","E",VLOOKUP(A191,'KATEGORI CIKDITIRO'!A:B,2,0)),"E"))</f>
        <v>D</v>
      </c>
      <c r="M191" s="8" t="str">
        <f>IFERROR(VLOOKUP(A191,'NOSTOK TRAYEMAN'!A:C,3,0),IFERROR(IF(VLOOKUP(A191,'STOK TRAYEMAN'!A:B,2,0)="NOSTOK","E",VLOOKUP(A191,'KATEGORI TRAYEMAN'!A:B,2,0)),"E"))</f>
        <v>E</v>
      </c>
      <c r="N191" s="8" t="str">
        <f>IFERROR(VLOOKUP(A191,FR_HITUNG_MINMAX!A:B,2,0),0)</f>
        <v>ROLLER Y.MIO J ORI (1SET)</v>
      </c>
      <c r="O191" s="8" t="str">
        <f>IFERROR(VLOOKUP(A191,FR_HITUNG_MINMAX!A:D,4,0),0)</f>
        <v>ORISIN</v>
      </c>
      <c r="P191" s="8">
        <f>IFERROR(VLOOKUP(A191,FR_HITUNG_MINMAX!A:G,7,0),1)</f>
        <v>1</v>
      </c>
      <c r="Q191" s="11" t="str">
        <f>IFERROR(VLOOKUP(A191,FR_HITUNG_MINMAX!A:J,10,0),1)</f>
        <v>1</v>
      </c>
      <c r="R191" s="8">
        <f>IFERROR(VLOOKUP(A191,FR_HITUNG_MINMAX!A:K,11,0),1)</f>
        <v>1</v>
      </c>
      <c r="S191" s="12">
        <f>IFERROR(VLOOKUP(A191,FR_HITUNG_MINMAX!A:F,6,0),0)</f>
        <v>57500</v>
      </c>
      <c r="T191" s="8">
        <f t="shared" si="105"/>
        <v>2</v>
      </c>
      <c r="U191" s="8">
        <f t="shared" si="80"/>
        <v>2</v>
      </c>
      <c r="V191" s="8">
        <f t="shared" si="81"/>
        <v>0</v>
      </c>
      <c r="W191" s="8">
        <f t="shared" si="106"/>
        <v>0</v>
      </c>
      <c r="X191" s="8">
        <f t="shared" si="107"/>
        <v>0</v>
      </c>
      <c r="Y191" s="16"/>
      <c r="Z191" s="15">
        <f t="shared" si="82"/>
        <v>0</v>
      </c>
      <c r="AA191" s="8">
        <f t="shared" si="108"/>
        <v>0</v>
      </c>
      <c r="AB191" s="16"/>
      <c r="AC191" s="15">
        <f t="shared" si="83"/>
        <v>0</v>
      </c>
      <c r="AD191" s="8">
        <f t="shared" si="84"/>
        <v>0</v>
      </c>
      <c r="AE191" s="16"/>
      <c r="AF191" s="15">
        <f t="shared" si="85"/>
        <v>0</v>
      </c>
      <c r="AG191" s="15">
        <f t="shared" si="109"/>
        <v>0</v>
      </c>
      <c r="AH191" s="16"/>
      <c r="AI191" s="15">
        <f t="shared" si="110"/>
        <v>0</v>
      </c>
      <c r="AJ191" s="8">
        <f t="shared" si="111"/>
        <v>0</v>
      </c>
      <c r="AK191" s="8">
        <f t="shared" si="86"/>
        <v>0</v>
      </c>
      <c r="AL191" s="8">
        <f t="shared" si="87"/>
        <v>0</v>
      </c>
      <c r="AM191" s="8">
        <f t="shared" si="112"/>
        <v>0</v>
      </c>
      <c r="AN191" s="8">
        <f t="shared" si="113"/>
        <v>0</v>
      </c>
      <c r="AO191" s="8">
        <f>IFERROR(VLOOKUP(A191,PERSAMAAN!B:D,3,0),AN191)</f>
        <v>0</v>
      </c>
      <c r="AP191" s="1"/>
      <c r="AQ191" s="8">
        <f t="shared" si="88"/>
        <v>0</v>
      </c>
      <c r="AR191" s="8" t="str">
        <f>IF(AQ191=0,"-",VLOOKUP(A191,FR_HITUNG_MINMAX!A:H,8,0))</f>
        <v>-</v>
      </c>
      <c r="AS191" s="1"/>
      <c r="AT191" s="8" t="str">
        <f t="shared" si="89"/>
        <v>-</v>
      </c>
      <c r="AU191" s="12">
        <f t="shared" si="90"/>
        <v>0</v>
      </c>
      <c r="AV191" s="12">
        <f t="shared" si="91"/>
        <v>0</v>
      </c>
      <c r="AW191" s="8">
        <f t="shared" si="114"/>
        <v>-4</v>
      </c>
      <c r="AX191" s="1"/>
      <c r="AY191" s="8">
        <f t="shared" si="92"/>
        <v>0</v>
      </c>
      <c r="AZ191" s="8" t="str">
        <f>IF(AY191=0,"-",VLOOKUP(A191,FR_HITUNG_MINMAX!A:I,9,0))</f>
        <v>-</v>
      </c>
      <c r="BB191" s="8" t="str">
        <f t="shared" si="93"/>
        <v>-</v>
      </c>
      <c r="BC191" s="12">
        <f t="shared" si="94"/>
        <v>0</v>
      </c>
      <c r="BD191" s="12">
        <f t="shared" si="95"/>
        <v>0</v>
      </c>
      <c r="BE191" s="16"/>
      <c r="BF191" s="8">
        <f>SUMIF('REALISASI ORDER'!C:C,A191,'REALISASI ORDER'!E:E)</f>
        <v>0</v>
      </c>
      <c r="BG191" s="8">
        <f t="shared" si="115"/>
        <v>3</v>
      </c>
      <c r="BH191" s="8">
        <f t="shared" si="96"/>
        <v>2</v>
      </c>
      <c r="BI191" s="8">
        <f t="shared" si="97"/>
        <v>2</v>
      </c>
      <c r="BJ191" s="8">
        <f t="shared" si="116"/>
        <v>0</v>
      </c>
      <c r="BK191" s="33">
        <f t="shared" si="117"/>
        <v>1</v>
      </c>
      <c r="BL191" s="33">
        <f t="shared" si="98"/>
        <v>0</v>
      </c>
      <c r="BM191" s="33">
        <f t="shared" si="99"/>
        <v>0</v>
      </c>
      <c r="BN191" s="33">
        <f t="shared" si="118"/>
        <v>0</v>
      </c>
      <c r="BO191" s="8">
        <f t="shared" si="100"/>
        <v>0</v>
      </c>
      <c r="BP191" s="8">
        <f t="shared" si="101"/>
        <v>0</v>
      </c>
      <c r="BQ191" s="8">
        <f t="shared" si="102"/>
        <v>0</v>
      </c>
      <c r="BR191" s="8">
        <f>IFERROR(ROUNDDOWN(BF191*BN191/(BK191+BL191+BM191+BN),0),0)</f>
        <v>0</v>
      </c>
      <c r="BS191" s="8" t="str">
        <f t="shared" si="103"/>
        <v>54P-WE763-00</v>
      </c>
      <c r="BT191" s="8">
        <f>SUMIF(FR_HITUNG_MINMAX!A:A,ORDER!A191,FR_HITUNG_MINMAX!AS:AS)</f>
        <v>2</v>
      </c>
      <c r="BU191" s="8">
        <f t="shared" si="119"/>
        <v>0</v>
      </c>
      <c r="BV191" s="8" t="str">
        <f t="shared" si="104"/>
        <v>-</v>
      </c>
      <c r="BW191" s="8" t="str">
        <f>VLOOKUP(A191,'STOK PESALAKAN'!A:F,6,0)</f>
        <v/>
      </c>
    </row>
    <row r="192" spans="1:75" ht="15" customHeight="1">
      <c r="A192" s="41" t="s">
        <v>2000</v>
      </c>
      <c r="B192" s="99">
        <f>IFERROR(IFERROR(VLOOKUP(A192,'STOK PACUL'!C:H,6,0),VLOOKUP(A192,'KATEGORI PACUL'!A:C,3,0)),0)</f>
        <v>2</v>
      </c>
      <c r="C192" s="8">
        <f>IFERROR(VLOOKUP(A192,'KATEGORI PACUL'!A:D,4,0),0)</f>
        <v>0</v>
      </c>
      <c r="D192" s="99">
        <f>IFERROR(IFERROR(VLOOKUP(A192,'STOK PESALAKAN'!C:H,6,0),VLOOKUP(A192,'KATEGORI PESALAKAN'!A:C,3,0)),0)</f>
        <v>2</v>
      </c>
      <c r="E192" s="8">
        <f>IFERROR(VLOOKUP(A192,'KATEGORI PESALAKAN'!A:D,4,0),0)</f>
        <v>2</v>
      </c>
      <c r="F192" s="99">
        <f>IFERROR(IFERROR(VLOOKUP(A192,'STOK CIKDITIRO'!C:H,6,0),VLOOKUP(A192,'KATEGORI CIKDITIRO'!A:C,3,0)),0)</f>
        <v>3</v>
      </c>
      <c r="G192" s="8">
        <f>IFERROR(VLOOKUP(A192,'KATEGORI CIKDITIRO'!A:D,4,0),0)</f>
        <v>0</v>
      </c>
      <c r="H192" s="99">
        <f>IFERROR(IFERROR(VLOOKUP(A192,'STOK TRAYEMAN'!C:H,6,0),VLOOKUP(A192,'KATEGORI TRAYEMAN'!A:C,3,0)),0)</f>
        <v>0</v>
      </c>
      <c r="I192" s="8">
        <f>IFERROR(VLOOKUP(A192,'KATEGORI TRAYEMAN'!A:D,4,0),0)</f>
        <v>0</v>
      </c>
      <c r="J192" s="8" t="str">
        <f>IFERROR(VLOOKUP(A192,'NOSTOK PACUL'!A:C,3,0),IFERROR(IF(VLOOKUP(A192,'STOK PACUL'!A:B,2,0)="NOSTOK","E",VLOOKUP(A192,'KATEGORI PACUL'!A:B,2,0)),"E"))</f>
        <v>E</v>
      </c>
      <c r="K192" s="8" t="str">
        <f>IFERROR(VLOOKUP(A192,'NOSTOK PESALAKAN'!A:C,3,0),IFERROR(IF(VLOOKUP(A192,'STOK PESALAKAN'!A:B,2,0)="NOSTOK","E",VLOOKUP(A192,'KATEGORI PESALAKAN'!A:B,2,0)),"E"))</f>
        <v>D</v>
      </c>
      <c r="L192" s="8" t="str">
        <f>IFERROR(VLOOKUP(A192,'NOSTOK CIKDITIRO'!A:C,3,0),IFERROR(IF(VLOOKUP(A192,'STOK CIKDITIRO'!A:B,2,0)="NOSTOK","E",VLOOKUP(A192,'KATEGORI CIKDITIRO'!A:B,2,0)),"E"))</f>
        <v>E</v>
      </c>
      <c r="M192" s="8" t="str">
        <f>IFERROR(VLOOKUP(A192,'NOSTOK TRAYEMAN'!A:C,3,0),IFERROR(IF(VLOOKUP(A192,'STOK TRAYEMAN'!A:B,2,0)="NOSTOK","E",VLOOKUP(A192,'KATEGORI TRAYEMAN'!A:B,2,0)),"E"))</f>
        <v>E</v>
      </c>
      <c r="N192" s="8" t="str">
        <f>IFERROR(VLOOKUP(A192,FR_HITUNG_MINMAX!A:B,2,0),0)</f>
        <v>SEAL SHOCK / SEAL SOK Y.VIXION ORI</v>
      </c>
      <c r="O192" s="8" t="str">
        <f>IFERROR(VLOOKUP(A192,FR_HITUNG_MINMAX!A:D,4,0),0)</f>
        <v>ORISIN</v>
      </c>
      <c r="P192" s="8">
        <f>IFERROR(VLOOKUP(A192,FR_HITUNG_MINMAX!A:G,7,0),1)</f>
        <v>1</v>
      </c>
      <c r="Q192" s="11" t="str">
        <f>IFERROR(VLOOKUP(A192,FR_HITUNG_MINMAX!A:J,10,0),1)</f>
        <v>1</v>
      </c>
      <c r="R192" s="8">
        <f>IFERROR(VLOOKUP(A192,FR_HITUNG_MINMAX!A:K,11,0),1)</f>
        <v>1</v>
      </c>
      <c r="S192" s="12">
        <f>IFERROR(VLOOKUP(A192,FR_HITUNG_MINMAX!A:F,6,0),0)</f>
        <v>39000</v>
      </c>
      <c r="T192" s="8">
        <f t="shared" si="105"/>
        <v>2</v>
      </c>
      <c r="U192" s="8">
        <f t="shared" si="80"/>
        <v>0</v>
      </c>
      <c r="V192" s="8">
        <f t="shared" si="81"/>
        <v>3</v>
      </c>
      <c r="W192" s="8">
        <f t="shared" si="106"/>
        <v>0</v>
      </c>
      <c r="X192" s="8">
        <f t="shared" si="107"/>
        <v>0</v>
      </c>
      <c r="Y192" s="16"/>
      <c r="Z192" s="15">
        <f t="shared" si="82"/>
        <v>0</v>
      </c>
      <c r="AA192" s="8">
        <f t="shared" si="108"/>
        <v>0</v>
      </c>
      <c r="AB192" s="16"/>
      <c r="AC192" s="15">
        <f t="shared" si="83"/>
        <v>0</v>
      </c>
      <c r="AD192" s="8">
        <f t="shared" si="84"/>
        <v>0</v>
      </c>
      <c r="AE192" s="16"/>
      <c r="AF192" s="15">
        <f t="shared" si="85"/>
        <v>0</v>
      </c>
      <c r="AG192" s="15">
        <f t="shared" si="109"/>
        <v>0</v>
      </c>
      <c r="AH192" s="16"/>
      <c r="AI192" s="15">
        <f t="shared" si="110"/>
        <v>0</v>
      </c>
      <c r="AJ192" s="8">
        <f t="shared" si="111"/>
        <v>1</v>
      </c>
      <c r="AK192" s="8">
        <f t="shared" si="86"/>
        <v>0</v>
      </c>
      <c r="AL192" s="8">
        <f t="shared" si="87"/>
        <v>0</v>
      </c>
      <c r="AM192" s="8">
        <f t="shared" si="112"/>
        <v>0</v>
      </c>
      <c r="AN192" s="8">
        <f t="shared" si="113"/>
        <v>1</v>
      </c>
      <c r="AO192" s="8">
        <f>IFERROR(VLOOKUP(A192,PERSAMAAN!B:D,3,0),AN192)</f>
        <v>1</v>
      </c>
      <c r="AP192" s="1">
        <v>0</v>
      </c>
      <c r="AQ192" s="8">
        <f t="shared" si="88"/>
        <v>0</v>
      </c>
      <c r="AR192" s="8" t="str">
        <f>IF(AQ192=0,"-",VLOOKUP(A192,FR_HITUNG_MINMAX!A:H,8,0))</f>
        <v>-</v>
      </c>
      <c r="AS192" s="1"/>
      <c r="AT192" s="8" t="str">
        <f t="shared" si="89"/>
        <v>-</v>
      </c>
      <c r="AU192" s="12">
        <f t="shared" si="90"/>
        <v>0</v>
      </c>
      <c r="AV192" s="12">
        <f t="shared" si="91"/>
        <v>0</v>
      </c>
      <c r="AW192" s="8">
        <f t="shared" si="114"/>
        <v>-5</v>
      </c>
      <c r="AX192" s="1"/>
      <c r="AY192" s="8">
        <f t="shared" si="92"/>
        <v>0</v>
      </c>
      <c r="AZ192" s="8" t="str">
        <f>IF(AY192=0,"-",VLOOKUP(A192,FR_HITUNG_MINMAX!A:I,9,0))</f>
        <v>-</v>
      </c>
      <c r="BB192" s="8" t="str">
        <f t="shared" si="93"/>
        <v>-</v>
      </c>
      <c r="BC192" s="12">
        <f t="shared" si="94"/>
        <v>0</v>
      </c>
      <c r="BD192" s="12">
        <f t="shared" si="95"/>
        <v>0</v>
      </c>
      <c r="BE192" s="16"/>
      <c r="BF192" s="8">
        <f>SUMIF('REALISASI ORDER'!C:C,A192,'REALISASI ORDER'!E:E)</f>
        <v>0</v>
      </c>
      <c r="BG192" s="8">
        <f t="shared" si="115"/>
        <v>2</v>
      </c>
      <c r="BH192" s="8">
        <f t="shared" si="96"/>
        <v>2</v>
      </c>
      <c r="BI192" s="8">
        <f t="shared" si="97"/>
        <v>3</v>
      </c>
      <c r="BJ192" s="8">
        <f t="shared" si="116"/>
        <v>0</v>
      </c>
      <c r="BK192" s="33">
        <f t="shared" si="117"/>
        <v>0</v>
      </c>
      <c r="BL192" s="33">
        <f t="shared" si="98"/>
        <v>0</v>
      </c>
      <c r="BM192" s="33">
        <f t="shared" si="99"/>
        <v>0</v>
      </c>
      <c r="BN192" s="33">
        <f t="shared" si="118"/>
        <v>0</v>
      </c>
      <c r="BO192" s="8">
        <f t="shared" si="100"/>
        <v>0</v>
      </c>
      <c r="BP192" s="8">
        <f t="shared" si="101"/>
        <v>0</v>
      </c>
      <c r="BQ192" s="8">
        <f t="shared" si="102"/>
        <v>0</v>
      </c>
      <c r="BR192" s="8">
        <f>IFERROR(ROUNDDOWN(BF192*BN192/(BK192+BL192+BM192+BN),0),0)</f>
        <v>0</v>
      </c>
      <c r="BS192" s="8" t="str">
        <f t="shared" si="103"/>
        <v>5BP-F3145-00</v>
      </c>
      <c r="BT192" s="8">
        <f>SUMIF(FR_HITUNG_MINMAX!A:A,ORDER!A192,FR_HITUNG_MINMAX!AS:AS)</f>
        <v>1</v>
      </c>
      <c r="BU192" s="8">
        <f t="shared" si="119"/>
        <v>0</v>
      </c>
      <c r="BV192" s="8" t="str">
        <f t="shared" si="104"/>
        <v>-</v>
      </c>
      <c r="BW192" s="8" t="str">
        <f>VLOOKUP(A192,'STOK PESALAKAN'!A:F,6,0)</f>
        <v/>
      </c>
    </row>
    <row r="193" spans="1:75" ht="15" customHeight="1">
      <c r="A193" s="41" t="s">
        <v>310</v>
      </c>
      <c r="B193" s="99">
        <f>IFERROR(IFERROR(VLOOKUP(A193,'STOK PACUL'!C:H,6,0),VLOOKUP(A193,'KATEGORI PACUL'!A:C,3,0)),0)</f>
        <v>1</v>
      </c>
      <c r="C193" s="8">
        <f>IFERROR(VLOOKUP(A193,'KATEGORI PACUL'!A:D,4,0),0)</f>
        <v>0</v>
      </c>
      <c r="D193" s="99">
        <f>IFERROR(IFERROR(VLOOKUP(A193,'STOK PESALAKAN'!C:H,6,0),VLOOKUP(A193,'KATEGORI PESALAKAN'!A:C,3,0)),0)</f>
        <v>1</v>
      </c>
      <c r="E193" s="8">
        <f>IFERROR(VLOOKUP(A193,'KATEGORI PESALAKAN'!A:D,4,0),0)</f>
        <v>1</v>
      </c>
      <c r="F193" s="99">
        <f>IFERROR(IFERROR(VLOOKUP(A193,'STOK CIKDITIRO'!C:H,6,0),VLOOKUP(A193,'KATEGORI CIKDITIRO'!A:C,3,0)),0)</f>
        <v>1</v>
      </c>
      <c r="G193" s="8">
        <f>IFERROR(VLOOKUP(A193,'KATEGORI CIKDITIRO'!A:D,4,0),0)</f>
        <v>0</v>
      </c>
      <c r="H193" s="99">
        <f>IFERROR(IFERROR(VLOOKUP(A193,'STOK TRAYEMAN'!C:H,6,0),VLOOKUP(A193,'KATEGORI TRAYEMAN'!A:C,3,0)),0)</f>
        <v>0</v>
      </c>
      <c r="I193" s="8">
        <f>IFERROR(VLOOKUP(A193,'KATEGORI TRAYEMAN'!A:D,4,0),0)</f>
        <v>0</v>
      </c>
      <c r="J193" s="8" t="str">
        <f>IFERROR(VLOOKUP(A193,'NOSTOK PACUL'!A:C,3,0),IFERROR(IF(VLOOKUP(A193,'STOK PACUL'!A:B,2,0)="NOSTOK","E",VLOOKUP(A193,'KATEGORI PACUL'!A:B,2,0)),"E"))</f>
        <v>E</v>
      </c>
      <c r="K193" s="8" t="str">
        <f>IFERROR(VLOOKUP(A193,'NOSTOK PESALAKAN'!A:C,3,0),IFERROR(IF(VLOOKUP(A193,'STOK PESALAKAN'!A:B,2,0)="NOSTOK","E",VLOOKUP(A193,'KATEGORI PESALAKAN'!A:B,2,0)),"E"))</f>
        <v>D</v>
      </c>
      <c r="L193" s="8" t="str">
        <f>IFERROR(VLOOKUP(A193,'NOSTOK CIKDITIRO'!A:C,3,0),IFERROR(IF(VLOOKUP(A193,'STOK CIKDITIRO'!A:B,2,0)="NOSTOK","E",VLOOKUP(A193,'KATEGORI CIKDITIRO'!A:B,2,0)),"E"))</f>
        <v>E</v>
      </c>
      <c r="M193" s="8" t="str">
        <f>IFERROR(VLOOKUP(A193,'NOSTOK TRAYEMAN'!A:C,3,0),IFERROR(IF(VLOOKUP(A193,'STOK TRAYEMAN'!A:B,2,0)="NOSTOK","E",VLOOKUP(A193,'KATEGORI TRAYEMAN'!A:B,2,0)),"E"))</f>
        <v>E</v>
      </c>
      <c r="N193" s="8" t="str">
        <f>IFERROR(VLOOKUP(A193,FR_HITUNG_MINMAX!A:B,2,0),0)</f>
        <v>KOMSTIR BAWAH BAGIAN ATAS Y.NMAX ORI</v>
      </c>
      <c r="O193" s="8" t="str">
        <f>IFERROR(VLOOKUP(A193,FR_HITUNG_MINMAX!A:D,4,0),0)</f>
        <v>ORISIN</v>
      </c>
      <c r="P193" s="8">
        <f>IFERROR(VLOOKUP(A193,FR_HITUNG_MINMAX!A:G,7,0),1)</f>
        <v>1</v>
      </c>
      <c r="Q193" s="11" t="str">
        <f>IFERROR(VLOOKUP(A193,FR_HITUNG_MINMAX!A:J,10,0),1)</f>
        <v>1</v>
      </c>
      <c r="R193" s="8">
        <f>IFERROR(VLOOKUP(A193,FR_HITUNG_MINMAX!A:K,11,0),1)</f>
        <v>1</v>
      </c>
      <c r="S193" s="12">
        <f>IFERROR(VLOOKUP(A193,FR_HITUNG_MINMAX!A:F,6,0),0)</f>
        <v>105000</v>
      </c>
      <c r="T193" s="8">
        <f t="shared" si="105"/>
        <v>1</v>
      </c>
      <c r="U193" s="8">
        <f t="shared" si="80"/>
        <v>0</v>
      </c>
      <c r="V193" s="8">
        <f t="shared" si="81"/>
        <v>1</v>
      </c>
      <c r="W193" s="8">
        <f t="shared" si="106"/>
        <v>0</v>
      </c>
      <c r="X193" s="8">
        <f t="shared" si="107"/>
        <v>0</v>
      </c>
      <c r="Y193" s="16"/>
      <c r="Z193" s="15">
        <f t="shared" si="82"/>
        <v>0</v>
      </c>
      <c r="AA193" s="8">
        <f t="shared" si="108"/>
        <v>0</v>
      </c>
      <c r="AB193" s="16"/>
      <c r="AC193" s="15">
        <f t="shared" si="83"/>
        <v>0</v>
      </c>
      <c r="AD193" s="8">
        <f t="shared" si="84"/>
        <v>0</v>
      </c>
      <c r="AE193" s="16"/>
      <c r="AF193" s="15">
        <f t="shared" si="85"/>
        <v>0</v>
      </c>
      <c r="AG193" s="15">
        <f t="shared" si="109"/>
        <v>0</v>
      </c>
      <c r="AH193" s="16"/>
      <c r="AI193" s="15">
        <f t="shared" si="110"/>
        <v>0</v>
      </c>
      <c r="AJ193" s="8">
        <f t="shared" si="111"/>
        <v>0</v>
      </c>
      <c r="AK193" s="8">
        <f t="shared" si="86"/>
        <v>0</v>
      </c>
      <c r="AL193" s="8">
        <f t="shared" si="87"/>
        <v>0</v>
      </c>
      <c r="AM193" s="8">
        <f t="shared" si="112"/>
        <v>0</v>
      </c>
      <c r="AN193" s="8">
        <f t="shared" si="113"/>
        <v>0</v>
      </c>
      <c r="AO193" s="8">
        <f>IFERROR(VLOOKUP(A193,PERSAMAAN!B:D,3,0),AN193)</f>
        <v>0</v>
      </c>
      <c r="AP193" s="1"/>
      <c r="AQ193" s="8">
        <f t="shared" si="88"/>
        <v>0</v>
      </c>
      <c r="AR193" s="8" t="str">
        <f>IF(AQ193=0,"-",VLOOKUP(A193,FR_HITUNG_MINMAX!A:H,8,0))</f>
        <v>-</v>
      </c>
      <c r="AS193" s="1"/>
      <c r="AT193" s="8" t="str">
        <f t="shared" si="89"/>
        <v>-</v>
      </c>
      <c r="AU193" s="12">
        <f t="shared" si="90"/>
        <v>0</v>
      </c>
      <c r="AV193" s="12">
        <f t="shared" si="91"/>
        <v>0</v>
      </c>
      <c r="AW193" s="8">
        <f t="shared" si="114"/>
        <v>-2</v>
      </c>
      <c r="AX193" s="1"/>
      <c r="AY193" s="8">
        <f t="shared" si="92"/>
        <v>0</v>
      </c>
      <c r="AZ193" s="8" t="str">
        <f>IF(AY193=0,"-",VLOOKUP(A193,FR_HITUNG_MINMAX!A:I,9,0))</f>
        <v>-</v>
      </c>
      <c r="BB193" s="8" t="str">
        <f t="shared" si="93"/>
        <v>-</v>
      </c>
      <c r="BC193" s="12">
        <f t="shared" si="94"/>
        <v>0</v>
      </c>
      <c r="BD193" s="12">
        <f t="shared" si="95"/>
        <v>0</v>
      </c>
      <c r="BE193" s="16"/>
      <c r="BF193" s="8">
        <f>SUMIF('REALISASI ORDER'!C:C,A193,'REALISASI ORDER'!E:E)</f>
        <v>0</v>
      </c>
      <c r="BG193" s="8">
        <f t="shared" si="115"/>
        <v>1</v>
      </c>
      <c r="BH193" s="8">
        <f t="shared" si="96"/>
        <v>1</v>
      </c>
      <c r="BI193" s="8">
        <f t="shared" si="97"/>
        <v>1</v>
      </c>
      <c r="BJ193" s="8">
        <f t="shared" si="116"/>
        <v>0</v>
      </c>
      <c r="BK193" s="33">
        <f t="shared" si="117"/>
        <v>0</v>
      </c>
      <c r="BL193" s="33">
        <f t="shared" si="98"/>
        <v>0</v>
      </c>
      <c r="BM193" s="33">
        <f t="shared" si="99"/>
        <v>0</v>
      </c>
      <c r="BN193" s="33">
        <f t="shared" si="118"/>
        <v>0</v>
      </c>
      <c r="BO193" s="8">
        <f t="shared" si="100"/>
        <v>0</v>
      </c>
      <c r="BP193" s="8">
        <f t="shared" si="101"/>
        <v>0</v>
      </c>
      <c r="BQ193" s="8">
        <f t="shared" si="102"/>
        <v>0</v>
      </c>
      <c r="BR193" s="8">
        <f>IFERROR(ROUNDDOWN(BF193*BN193/(BK193+BL193+BM193+BN),0),0)</f>
        <v>0</v>
      </c>
      <c r="BS193" s="8" t="str">
        <f t="shared" si="103"/>
        <v>5BP-F3873-01</v>
      </c>
      <c r="BT193" s="8">
        <f>SUMIF(FR_HITUNG_MINMAX!A:A,ORDER!A193,FR_HITUNG_MINMAX!AS:AS)</f>
        <v>1</v>
      </c>
      <c r="BU193" s="8">
        <f t="shared" si="119"/>
        <v>0</v>
      </c>
      <c r="BV193" s="8" t="str">
        <f t="shared" si="104"/>
        <v>-</v>
      </c>
      <c r="BW193" s="8" t="str">
        <f>VLOOKUP(A193,'STOK PESALAKAN'!A:F,6,0)</f>
        <v/>
      </c>
    </row>
    <row r="194" spans="1:75" ht="15" customHeight="1">
      <c r="A194" s="41" t="s">
        <v>311</v>
      </c>
      <c r="B194" s="99">
        <f>IFERROR(IFERROR(VLOOKUP(A194,'STOK PACUL'!C:H,6,0),VLOOKUP(A194,'KATEGORI PACUL'!A:C,3,0)),0)</f>
        <v>1</v>
      </c>
      <c r="C194" s="8">
        <f>IFERROR(VLOOKUP(A194,'KATEGORI PACUL'!A:D,4,0),0)</f>
        <v>0</v>
      </c>
      <c r="D194" s="99">
        <f>IFERROR(IFERROR(VLOOKUP(A194,'STOK PESALAKAN'!C:H,6,0),VLOOKUP(A194,'KATEGORI PESALAKAN'!A:C,3,0)),0)</f>
        <v>1</v>
      </c>
      <c r="E194" s="8">
        <f>IFERROR(VLOOKUP(A194,'KATEGORI PESALAKAN'!A:D,4,0),0)</f>
        <v>1</v>
      </c>
      <c r="F194" s="99">
        <f>IFERROR(IFERROR(VLOOKUP(A194,'STOK CIKDITIRO'!C:H,6,0),VLOOKUP(A194,'KATEGORI CIKDITIRO'!A:C,3,0)),0)</f>
        <v>1</v>
      </c>
      <c r="G194" s="8">
        <f>IFERROR(VLOOKUP(A194,'KATEGORI CIKDITIRO'!A:D,4,0),0)</f>
        <v>0</v>
      </c>
      <c r="H194" s="99">
        <f>IFERROR(IFERROR(VLOOKUP(A194,'STOK TRAYEMAN'!C:H,6,0),VLOOKUP(A194,'KATEGORI TRAYEMAN'!A:C,3,0)),0)</f>
        <v>0</v>
      </c>
      <c r="I194" s="8">
        <f>IFERROR(VLOOKUP(A194,'KATEGORI TRAYEMAN'!A:D,4,0),0)</f>
        <v>0</v>
      </c>
      <c r="J194" s="8" t="str">
        <f>IFERROR(VLOOKUP(A194,'NOSTOK PACUL'!A:C,3,0),IFERROR(IF(VLOOKUP(A194,'STOK PACUL'!A:B,2,0)="NOSTOK","E",VLOOKUP(A194,'KATEGORI PACUL'!A:B,2,0)),"E"))</f>
        <v>E</v>
      </c>
      <c r="K194" s="8" t="str">
        <f>IFERROR(VLOOKUP(A194,'NOSTOK PESALAKAN'!A:C,3,0),IFERROR(IF(VLOOKUP(A194,'STOK PESALAKAN'!A:B,2,0)="NOSTOK","E",VLOOKUP(A194,'KATEGORI PESALAKAN'!A:B,2,0)),"E"))</f>
        <v>D</v>
      </c>
      <c r="L194" s="8" t="str">
        <f>IFERROR(VLOOKUP(A194,'NOSTOK CIKDITIRO'!A:C,3,0),IFERROR(IF(VLOOKUP(A194,'STOK CIKDITIRO'!A:B,2,0)="NOSTOK","E",VLOOKUP(A194,'KATEGORI CIKDITIRO'!A:B,2,0)),"E"))</f>
        <v>E</v>
      </c>
      <c r="M194" s="8" t="str">
        <f>IFERROR(VLOOKUP(A194,'NOSTOK TRAYEMAN'!A:C,3,0),IFERROR(IF(VLOOKUP(A194,'STOK TRAYEMAN'!A:B,2,0)="NOSTOK","E",VLOOKUP(A194,'KATEGORI TRAYEMAN'!A:B,2,0)),"E"))</f>
        <v>E</v>
      </c>
      <c r="N194" s="8" t="str">
        <f>IFERROR(VLOOKUP(A194,FR_HITUNG_MINMAX!A:B,2,0),0)</f>
        <v>KOMSTIR BAWAH BAGIAN BAWAH Y.NMAX ORI</v>
      </c>
      <c r="O194" s="8" t="str">
        <f>IFERROR(VLOOKUP(A194,FR_HITUNG_MINMAX!A:D,4,0),0)</f>
        <v>ORISIN</v>
      </c>
      <c r="P194" s="8">
        <f>IFERROR(VLOOKUP(A194,FR_HITUNG_MINMAX!A:G,7,0),1)</f>
        <v>1</v>
      </c>
      <c r="Q194" s="11" t="str">
        <f>IFERROR(VLOOKUP(A194,FR_HITUNG_MINMAX!A:J,10,0),1)</f>
        <v>1</v>
      </c>
      <c r="R194" s="8">
        <f>IFERROR(VLOOKUP(A194,FR_HITUNG_MINMAX!A:K,11,0),1)</f>
        <v>1</v>
      </c>
      <c r="S194" s="12">
        <f>IFERROR(VLOOKUP(A194,FR_HITUNG_MINMAX!A:F,6,0),0)</f>
        <v>52000</v>
      </c>
      <c r="T194" s="8">
        <f t="shared" si="105"/>
        <v>1</v>
      </c>
      <c r="U194" s="8">
        <f t="shared" si="80"/>
        <v>0</v>
      </c>
      <c r="V194" s="8">
        <f t="shared" si="81"/>
        <v>1</v>
      </c>
      <c r="W194" s="8">
        <f t="shared" si="106"/>
        <v>0</v>
      </c>
      <c r="X194" s="8">
        <f t="shared" si="107"/>
        <v>0</v>
      </c>
      <c r="Y194" s="16"/>
      <c r="Z194" s="15">
        <f t="shared" si="82"/>
        <v>0</v>
      </c>
      <c r="AA194" s="8">
        <f t="shared" si="108"/>
        <v>0</v>
      </c>
      <c r="AB194" s="16"/>
      <c r="AC194" s="15">
        <f t="shared" si="83"/>
        <v>0</v>
      </c>
      <c r="AD194" s="8">
        <f t="shared" si="84"/>
        <v>0</v>
      </c>
      <c r="AE194" s="16"/>
      <c r="AF194" s="15">
        <f t="shared" si="85"/>
        <v>0</v>
      </c>
      <c r="AG194" s="15">
        <f t="shared" si="109"/>
        <v>0</v>
      </c>
      <c r="AH194" s="16"/>
      <c r="AI194" s="15">
        <f t="shared" si="110"/>
        <v>0</v>
      </c>
      <c r="AJ194" s="8">
        <f t="shared" si="111"/>
        <v>0</v>
      </c>
      <c r="AK194" s="8">
        <f t="shared" si="86"/>
        <v>0</v>
      </c>
      <c r="AL194" s="8">
        <f t="shared" si="87"/>
        <v>0</v>
      </c>
      <c r="AM194" s="8">
        <f t="shared" si="112"/>
        <v>0</v>
      </c>
      <c r="AN194" s="8">
        <f t="shared" si="113"/>
        <v>0</v>
      </c>
      <c r="AO194" s="8">
        <f>IFERROR(VLOOKUP(A194,PERSAMAAN!B:D,3,0),AN194)</f>
        <v>0</v>
      </c>
      <c r="AP194" s="1"/>
      <c r="AQ194" s="8">
        <f t="shared" si="88"/>
        <v>0</v>
      </c>
      <c r="AR194" s="8" t="str">
        <f>IF(AQ194=0,"-",VLOOKUP(A194,FR_HITUNG_MINMAX!A:H,8,0))</f>
        <v>-</v>
      </c>
      <c r="AS194" s="1"/>
      <c r="AT194" s="8" t="str">
        <f t="shared" si="89"/>
        <v>-</v>
      </c>
      <c r="AU194" s="12">
        <f t="shared" si="90"/>
        <v>0</v>
      </c>
      <c r="AV194" s="12">
        <f t="shared" si="91"/>
        <v>0</v>
      </c>
      <c r="AW194" s="8">
        <f t="shared" si="114"/>
        <v>-2</v>
      </c>
      <c r="AX194" s="1"/>
      <c r="AY194" s="8">
        <f t="shared" si="92"/>
        <v>0</v>
      </c>
      <c r="AZ194" s="8" t="str">
        <f>IF(AY194=0,"-",VLOOKUP(A194,FR_HITUNG_MINMAX!A:I,9,0))</f>
        <v>-</v>
      </c>
      <c r="BB194" s="8" t="str">
        <f t="shared" si="93"/>
        <v>-</v>
      </c>
      <c r="BC194" s="12">
        <f t="shared" si="94"/>
        <v>0</v>
      </c>
      <c r="BD194" s="12">
        <f t="shared" si="95"/>
        <v>0</v>
      </c>
      <c r="BE194" s="16"/>
      <c r="BF194" s="8">
        <f>SUMIF('REALISASI ORDER'!C:C,A194,'REALISASI ORDER'!E:E)</f>
        <v>0</v>
      </c>
      <c r="BG194" s="8">
        <f t="shared" si="115"/>
        <v>1</v>
      </c>
      <c r="BH194" s="8">
        <f t="shared" si="96"/>
        <v>1</v>
      </c>
      <c r="BI194" s="8">
        <f t="shared" si="97"/>
        <v>1</v>
      </c>
      <c r="BJ194" s="8">
        <f t="shared" si="116"/>
        <v>0</v>
      </c>
      <c r="BK194" s="33">
        <f t="shared" si="117"/>
        <v>0</v>
      </c>
      <c r="BL194" s="33">
        <f t="shared" si="98"/>
        <v>0</v>
      </c>
      <c r="BM194" s="33">
        <f t="shared" si="99"/>
        <v>0</v>
      </c>
      <c r="BN194" s="33">
        <f t="shared" si="118"/>
        <v>0</v>
      </c>
      <c r="BO194" s="8">
        <f t="shared" si="100"/>
        <v>0</v>
      </c>
      <c r="BP194" s="8">
        <f t="shared" si="101"/>
        <v>0</v>
      </c>
      <c r="BQ194" s="8">
        <f t="shared" si="102"/>
        <v>0</v>
      </c>
      <c r="BR194" s="8">
        <f>IFERROR(ROUNDDOWN(BF194*BN194/(BK194+BL194+BM194+BN),0),0)</f>
        <v>0</v>
      </c>
      <c r="BS194" s="8" t="str">
        <f t="shared" si="103"/>
        <v>5BP-F3875-00</v>
      </c>
      <c r="BT194" s="8">
        <f>SUMIF(FR_HITUNG_MINMAX!A:A,ORDER!A194,FR_HITUNG_MINMAX!AS:AS)</f>
        <v>1</v>
      </c>
      <c r="BU194" s="8">
        <f t="shared" si="119"/>
        <v>0</v>
      </c>
      <c r="BV194" s="8" t="str">
        <f t="shared" si="104"/>
        <v>-</v>
      </c>
      <c r="BW194" s="8" t="str">
        <f>VLOOKUP(A194,'STOK PESALAKAN'!A:F,6,0)</f>
        <v/>
      </c>
    </row>
    <row r="195" spans="1:75" ht="15" customHeight="1">
      <c r="A195" s="41" t="s">
        <v>312</v>
      </c>
      <c r="B195" s="99">
        <f>IFERROR(IFERROR(VLOOKUP(A195,'STOK PACUL'!C:H,6,0),VLOOKUP(A195,'KATEGORI PACUL'!A:C,3,0)),0)</f>
        <v>1</v>
      </c>
      <c r="C195" s="8">
        <f>IFERROR(VLOOKUP(A195,'KATEGORI PACUL'!A:D,4,0),0)</f>
        <v>2</v>
      </c>
      <c r="D195" s="99">
        <f>IFERROR(IFERROR(VLOOKUP(A195,'STOK PESALAKAN'!C:H,6,0),VLOOKUP(A195,'KATEGORI PESALAKAN'!A:C,3,0)),0)</f>
        <v>1</v>
      </c>
      <c r="E195" s="8">
        <f>IFERROR(VLOOKUP(A195,'KATEGORI PESALAKAN'!A:D,4,0),0)</f>
        <v>0</v>
      </c>
      <c r="F195" s="99">
        <f>IFERROR(IFERROR(VLOOKUP(A195,'STOK CIKDITIRO'!C:H,6,0),VLOOKUP(A195,'KATEGORI CIKDITIRO'!A:C,3,0)),0)</f>
        <v>1</v>
      </c>
      <c r="G195" s="8">
        <f>IFERROR(VLOOKUP(A195,'KATEGORI CIKDITIRO'!A:D,4,0),0)</f>
        <v>1</v>
      </c>
      <c r="H195" s="99">
        <f>IFERROR(IFERROR(VLOOKUP(A195,'STOK TRAYEMAN'!C:H,6,0),VLOOKUP(A195,'KATEGORI TRAYEMAN'!A:C,3,0)),0)</f>
        <v>0</v>
      </c>
      <c r="I195" s="8">
        <f>IFERROR(VLOOKUP(A195,'KATEGORI TRAYEMAN'!A:D,4,0),0)</f>
        <v>0</v>
      </c>
      <c r="J195" s="8" t="str">
        <f>IFERROR(VLOOKUP(A195,'NOSTOK PACUL'!A:C,3,0),IFERROR(IF(VLOOKUP(A195,'STOK PACUL'!A:B,2,0)="NOSTOK","E",VLOOKUP(A195,'KATEGORI PACUL'!A:B,2,0)),"E"))</f>
        <v>D</v>
      </c>
      <c r="K195" s="8" t="str">
        <f>IFERROR(VLOOKUP(A195,'NOSTOK PESALAKAN'!A:C,3,0),IFERROR(IF(VLOOKUP(A195,'STOK PESALAKAN'!A:B,2,0)="NOSTOK","E",VLOOKUP(A195,'KATEGORI PESALAKAN'!A:B,2,0)),"E"))</f>
        <v>E</v>
      </c>
      <c r="L195" s="8" t="str">
        <f>IFERROR(VLOOKUP(A195,'NOSTOK CIKDITIRO'!A:C,3,0),IFERROR(IF(VLOOKUP(A195,'STOK CIKDITIRO'!A:B,2,0)="NOSTOK","E",VLOOKUP(A195,'KATEGORI CIKDITIRO'!A:B,2,0)),"E"))</f>
        <v>D</v>
      </c>
      <c r="M195" s="8" t="str">
        <f>IFERROR(VLOOKUP(A195,'NOSTOK TRAYEMAN'!A:C,3,0),IFERROR(IF(VLOOKUP(A195,'STOK TRAYEMAN'!A:B,2,0)="NOSTOK","E",VLOOKUP(A195,'KATEGORI TRAYEMAN'!A:B,2,0)),"E"))</f>
        <v>E</v>
      </c>
      <c r="N195" s="8" t="str">
        <f>IFERROR(VLOOKUP(A195,FR_HITUNG_MINMAX!A:B,2,0),0)</f>
        <v>KAMPAS REM Y.AEROX 155/SCORPIO ORI</v>
      </c>
      <c r="O195" s="8" t="str">
        <f>IFERROR(VLOOKUP(A195,FR_HITUNG_MINMAX!A:D,4,0),0)</f>
        <v>ORISIN</v>
      </c>
      <c r="P195" s="8">
        <f>IFERROR(VLOOKUP(A195,FR_HITUNG_MINMAX!A:G,7,0),1)</f>
        <v>1</v>
      </c>
      <c r="Q195" s="11">
        <f>IFERROR(VLOOKUP(A195,FR_HITUNG_MINMAX!A:J,10,0),1)</f>
        <v>1</v>
      </c>
      <c r="R195" s="8">
        <f>IFERROR(VLOOKUP(A195,FR_HITUNG_MINMAX!A:K,11,0),1)</f>
        <v>1</v>
      </c>
      <c r="S195" s="12">
        <f>IFERROR(VLOOKUP(A195,FR_HITUNG_MINMAX!A:F,6,0),0)</f>
        <v>62000</v>
      </c>
      <c r="T195" s="8">
        <f t="shared" si="105"/>
        <v>-1</v>
      </c>
      <c r="U195" s="8">
        <f t="shared" si="80"/>
        <v>1</v>
      </c>
      <c r="V195" s="8">
        <f t="shared" si="81"/>
        <v>0</v>
      </c>
      <c r="W195" s="8">
        <f t="shared" si="106"/>
        <v>0</v>
      </c>
      <c r="X195" s="8">
        <f t="shared" si="107"/>
        <v>0</v>
      </c>
      <c r="Y195" s="16"/>
      <c r="Z195" s="15">
        <f t="shared" si="82"/>
        <v>0</v>
      </c>
      <c r="AA195" s="8">
        <f t="shared" si="108"/>
        <v>1</v>
      </c>
      <c r="AB195" s="16"/>
      <c r="AC195" s="15">
        <f t="shared" si="83"/>
        <v>0</v>
      </c>
      <c r="AD195" s="8">
        <f t="shared" si="84"/>
        <v>0</v>
      </c>
      <c r="AE195" s="16"/>
      <c r="AF195" s="15">
        <f t="shared" si="85"/>
        <v>0</v>
      </c>
      <c r="AG195" s="15">
        <f t="shared" si="109"/>
        <v>0</v>
      </c>
      <c r="AH195" s="16"/>
      <c r="AI195" s="15">
        <f t="shared" si="110"/>
        <v>0</v>
      </c>
      <c r="AJ195" s="8">
        <f t="shared" si="111"/>
        <v>1</v>
      </c>
      <c r="AK195" s="8">
        <f t="shared" si="86"/>
        <v>0</v>
      </c>
      <c r="AL195" s="8">
        <f t="shared" si="87"/>
        <v>0</v>
      </c>
      <c r="AM195" s="8">
        <f t="shared" si="112"/>
        <v>0</v>
      </c>
      <c r="AN195" s="8">
        <f t="shared" si="113"/>
        <v>1</v>
      </c>
      <c r="AO195" s="8">
        <f>IFERROR(VLOOKUP(A195,PERSAMAAN!B:D,3,0),AN195)</f>
        <v>1</v>
      </c>
      <c r="AP195" s="1">
        <v>1</v>
      </c>
      <c r="AQ195" s="8">
        <f t="shared" si="88"/>
        <v>1</v>
      </c>
      <c r="AR195" s="8" t="str">
        <f>IF(AQ195=0,"-",VLOOKUP(A195,FR_HITUNG_MINMAX!A:H,8,0))</f>
        <v>GSM</v>
      </c>
      <c r="AS195" s="1" t="s">
        <v>32</v>
      </c>
      <c r="AT195" s="8" t="str">
        <f t="shared" si="89"/>
        <v>HKJ</v>
      </c>
      <c r="AU195" s="12">
        <f t="shared" si="90"/>
        <v>62000</v>
      </c>
      <c r="AV195" s="12">
        <f t="shared" si="91"/>
        <v>7262685</v>
      </c>
      <c r="AW195" s="8">
        <f t="shared" si="114"/>
        <v>-1</v>
      </c>
      <c r="AX195" s="1"/>
      <c r="AY195" s="8">
        <f t="shared" si="92"/>
        <v>0</v>
      </c>
      <c r="AZ195" s="8" t="str">
        <f>IF(AY195=0,"-",VLOOKUP(A195,FR_HITUNG_MINMAX!A:I,9,0))</f>
        <v>-</v>
      </c>
      <c r="BB195" s="8" t="str">
        <f t="shared" si="93"/>
        <v>-</v>
      </c>
      <c r="BC195" s="12">
        <f t="shared" si="94"/>
        <v>0</v>
      </c>
      <c r="BD195" s="12">
        <f t="shared" si="95"/>
        <v>0</v>
      </c>
      <c r="BE195" s="16"/>
      <c r="BF195" s="8">
        <f>SUMIF('REALISASI ORDER'!C:C,A195,'REALISASI ORDER'!E:E)</f>
        <v>0</v>
      </c>
      <c r="BG195" s="8">
        <f t="shared" si="115"/>
        <v>1</v>
      </c>
      <c r="BH195" s="8">
        <f t="shared" si="96"/>
        <v>1</v>
      </c>
      <c r="BI195" s="8">
        <f t="shared" si="97"/>
        <v>1</v>
      </c>
      <c r="BJ195" s="8">
        <f t="shared" si="116"/>
        <v>0</v>
      </c>
      <c r="BK195" s="33">
        <f t="shared" si="117"/>
        <v>2</v>
      </c>
      <c r="BL195" s="33">
        <f t="shared" si="98"/>
        <v>0</v>
      </c>
      <c r="BM195" s="33">
        <f t="shared" si="99"/>
        <v>0</v>
      </c>
      <c r="BN195" s="33">
        <f t="shared" si="118"/>
        <v>0</v>
      </c>
      <c r="BO195" s="8">
        <f t="shared" si="100"/>
        <v>0</v>
      </c>
      <c r="BP195" s="8">
        <f t="shared" si="101"/>
        <v>0</v>
      </c>
      <c r="BQ195" s="8">
        <f t="shared" si="102"/>
        <v>0</v>
      </c>
      <c r="BR195" s="8">
        <f>IFERROR(ROUNDDOWN(BF195*BN195/(BK195+BL195+BM195+BN),0),0)</f>
        <v>0</v>
      </c>
      <c r="BS195" s="8" t="str">
        <f t="shared" si="103"/>
        <v>5BP-F530K-20</v>
      </c>
      <c r="BT195" s="8">
        <f>SUMIF(FR_HITUNG_MINMAX!A:A,ORDER!A195,FR_HITUNG_MINMAX!AS:AS)</f>
        <v>2</v>
      </c>
      <c r="BU195" s="8">
        <f t="shared" si="119"/>
        <v>0</v>
      </c>
      <c r="BV195" s="8" t="str">
        <f t="shared" si="104"/>
        <v>HKJ</v>
      </c>
      <c r="BW195" s="8" t="str">
        <f>VLOOKUP(A195,'STOK PESALAKAN'!A:F,6,0)</f>
        <v/>
      </c>
    </row>
    <row r="196" spans="1:75" ht="15" customHeight="1">
      <c r="A196" s="41" t="s">
        <v>313</v>
      </c>
      <c r="B196" s="99">
        <f>IFERROR(IFERROR(VLOOKUP(A196,'STOK PACUL'!C:H,6,0),VLOOKUP(A196,'KATEGORI PACUL'!A:C,3,0)),0)</f>
        <v>1</v>
      </c>
      <c r="C196" s="8">
        <f>IFERROR(VLOOKUP(A196,'KATEGORI PACUL'!A:D,4,0),0)</f>
        <v>1</v>
      </c>
      <c r="D196" s="99">
        <f>IFERROR(IFERROR(VLOOKUP(A196,'STOK PESALAKAN'!C:H,6,0),VLOOKUP(A196,'KATEGORI PESALAKAN'!A:C,3,0)),0)</f>
        <v>1</v>
      </c>
      <c r="E196" s="8">
        <f>IFERROR(VLOOKUP(A196,'KATEGORI PESALAKAN'!A:D,4,0),0)</f>
        <v>0</v>
      </c>
      <c r="F196" s="99">
        <f>IFERROR(IFERROR(VLOOKUP(A196,'STOK CIKDITIRO'!C:H,6,0),VLOOKUP(A196,'KATEGORI CIKDITIRO'!A:C,3,0)),0)</f>
        <v>1</v>
      </c>
      <c r="G196" s="8">
        <f>IFERROR(VLOOKUP(A196,'KATEGORI CIKDITIRO'!A:D,4,0),0)</f>
        <v>0</v>
      </c>
      <c r="H196" s="99">
        <f>IFERROR(IFERROR(VLOOKUP(A196,'STOK TRAYEMAN'!C:H,6,0),VLOOKUP(A196,'KATEGORI TRAYEMAN'!A:C,3,0)),0)</f>
        <v>0</v>
      </c>
      <c r="I196" s="8">
        <f>IFERROR(VLOOKUP(A196,'KATEGORI TRAYEMAN'!A:D,4,0),0)</f>
        <v>0</v>
      </c>
      <c r="J196" s="8" t="str">
        <f>IFERROR(VLOOKUP(A196,'NOSTOK PACUL'!A:C,3,0),IFERROR(IF(VLOOKUP(A196,'STOK PACUL'!A:B,2,0)="NOSTOK","E",VLOOKUP(A196,'KATEGORI PACUL'!A:B,2,0)),"E"))</f>
        <v>D</v>
      </c>
      <c r="K196" s="8" t="str">
        <f>IFERROR(VLOOKUP(A196,'NOSTOK PESALAKAN'!A:C,3,0),IFERROR(IF(VLOOKUP(A196,'STOK PESALAKAN'!A:B,2,0)="NOSTOK","E",VLOOKUP(A196,'KATEGORI PESALAKAN'!A:B,2,0)),"E"))</f>
        <v>E</v>
      </c>
      <c r="L196" s="8" t="str">
        <f>IFERROR(VLOOKUP(A196,'NOSTOK CIKDITIRO'!A:C,3,0),IFERROR(IF(VLOOKUP(A196,'STOK CIKDITIRO'!A:B,2,0)="NOSTOK","E",VLOOKUP(A196,'KATEGORI CIKDITIRO'!A:B,2,0)),"E"))</f>
        <v>E</v>
      </c>
      <c r="M196" s="8" t="str">
        <f>IFERROR(VLOOKUP(A196,'NOSTOK TRAYEMAN'!A:C,3,0),IFERROR(IF(VLOOKUP(A196,'STOK TRAYEMAN'!A:B,2,0)="NOSTOK","E",VLOOKUP(A196,'KATEGORI TRAYEMAN'!A:B,2,0)),"E"))</f>
        <v>E</v>
      </c>
      <c r="N196" s="8" t="str">
        <f>IFERROR(VLOOKUP(A196,FR_HITUNG_MINMAX!A:B,2,0),0)</f>
        <v>KAMPAS REM Y.VEGA ZR ORI</v>
      </c>
      <c r="O196" s="8" t="str">
        <f>IFERROR(VLOOKUP(A196,FR_HITUNG_MINMAX!A:D,4,0),0)</f>
        <v>ORISIN</v>
      </c>
      <c r="P196" s="8">
        <f>IFERROR(VLOOKUP(A196,FR_HITUNG_MINMAX!A:G,7,0),1)</f>
        <v>1</v>
      </c>
      <c r="Q196" s="11" t="str">
        <f>IFERROR(VLOOKUP(A196,FR_HITUNG_MINMAX!A:J,10,0),1)</f>
        <v>1</v>
      </c>
      <c r="R196" s="8">
        <f>IFERROR(VLOOKUP(A196,FR_HITUNG_MINMAX!A:K,11,0),1)</f>
        <v>1</v>
      </c>
      <c r="S196" s="12">
        <f>IFERROR(VLOOKUP(A196,FR_HITUNG_MINMAX!A:F,6,0),0)</f>
        <v>57000</v>
      </c>
      <c r="T196" s="8">
        <f t="shared" si="105"/>
        <v>0</v>
      </c>
      <c r="U196" s="8">
        <f t="shared" ref="U196:U259" si="120">D196-E196</f>
        <v>1</v>
      </c>
      <c r="V196" s="8">
        <f t="shared" ref="V196:V259" si="121">F196-G196</f>
        <v>1</v>
      </c>
      <c r="W196" s="8">
        <f t="shared" si="106"/>
        <v>0</v>
      </c>
      <c r="X196" s="8">
        <f t="shared" si="107"/>
        <v>0</v>
      </c>
      <c r="Y196" s="16"/>
      <c r="Z196" s="15">
        <f t="shared" ref="Z196:Z259" si="122">IF(ISBLANK(Y196),0,Y196)</f>
        <v>0</v>
      </c>
      <c r="AA196" s="8">
        <f t="shared" si="108"/>
        <v>0</v>
      </c>
      <c r="AB196" s="16"/>
      <c r="AC196" s="15">
        <f t="shared" ref="AC196:AC259" si="123">IF(ISBLANK(AB196),0,AB196)</f>
        <v>0</v>
      </c>
      <c r="AD196" s="8">
        <f t="shared" ref="AD196:AD259" si="124">IF(AND(T196&gt;0,U196&gt;0,U196&gt;V196+1,E196&gt;0,V196&lt;1),IF(U196/2&gt;G196,G196+1,ROUNDUP(U196/2,0)),0)</f>
        <v>0</v>
      </c>
      <c r="AE196" s="16"/>
      <c r="AF196" s="15">
        <f t="shared" ref="AF196:AF259" si="125">IF(ISBLANK(AE196),0,AE196)</f>
        <v>0</v>
      </c>
      <c r="AG196" s="15">
        <f t="shared" si="109"/>
        <v>0</v>
      </c>
      <c r="AH196" s="16"/>
      <c r="AI196" s="15">
        <f t="shared" si="110"/>
        <v>0</v>
      </c>
      <c r="AJ196" s="8">
        <f t="shared" si="111"/>
        <v>1</v>
      </c>
      <c r="AK196" s="8">
        <f t="shared" ref="AK196:AK259" si="126">ROUND(IF(K196="E",0,IF(AND(K196="D",D196&gt;=1),0,IF(K196="D",1-D196,IF(E196*0.75-D196-Z196+AC196&lt;0,0,E196*0.75-D196-Z196+AC196)))),0)</f>
        <v>0</v>
      </c>
      <c r="AL196" s="8">
        <f t="shared" ref="AL196:AL259" si="127">ROUND(IF(L196="E",0,IF(AND(L196="D",F196&gt;=1),0,IF(L196="D",1-F196,IF(G196*0.75-F196-AF196&lt;0,0,G196*0.75-F196-AF196)))),0)</f>
        <v>0</v>
      </c>
      <c r="AM196" s="8">
        <f t="shared" si="112"/>
        <v>0</v>
      </c>
      <c r="AN196" s="8">
        <f t="shared" si="113"/>
        <v>1</v>
      </c>
      <c r="AO196" s="8">
        <f>IFERROR(VLOOKUP(A196,PERSAMAAN!B:D,3,0),AN196)</f>
        <v>1</v>
      </c>
      <c r="AP196" s="1">
        <v>0</v>
      </c>
      <c r="AQ196" s="8">
        <f t="shared" ref="AQ196:AQ259" si="128">IF(ISBLANK(AP196),AN196,AP196)</f>
        <v>0</v>
      </c>
      <c r="AR196" s="8" t="str">
        <f>IF(AQ196=0,"-",VLOOKUP(A196,FR_HITUNG_MINMAX!A:H,8,0))</f>
        <v>-</v>
      </c>
      <c r="AS196" s="1"/>
      <c r="AT196" s="8" t="str">
        <f t="shared" ref="AT196:AT259" si="129">IF(ISBLANK(AS196),AR196,AS196)</f>
        <v>-</v>
      </c>
      <c r="AU196" s="12">
        <f t="shared" ref="AU196:AU259" si="130">AQ196*S196*R196</f>
        <v>0</v>
      </c>
      <c r="AV196" s="12">
        <f t="shared" ref="AV196:AV259" si="131">SUMIF(AT:AT,AT196,AU:AU)</f>
        <v>0</v>
      </c>
      <c r="AW196" s="8">
        <f t="shared" si="114"/>
        <v>-2</v>
      </c>
      <c r="AX196" s="1"/>
      <c r="AY196" s="8">
        <f t="shared" ref="AY196:AY259" si="132">IF(ISBLANK(AX196),IF(OR(AW196&lt;0,AW196=FALSE),0,AW196),AX196)</f>
        <v>0</v>
      </c>
      <c r="AZ196" s="8" t="str">
        <f>IF(AY196=0,"-",VLOOKUP(A196,FR_HITUNG_MINMAX!A:I,9,0))</f>
        <v>-</v>
      </c>
      <c r="BB196" s="8" t="str">
        <f t="shared" ref="BB196:BB259" si="133">IF(ISBLANK(BA196),AZ196,BA196)</f>
        <v>-</v>
      </c>
      <c r="BC196" s="12">
        <f t="shared" ref="BC196:BC259" si="134">AY196*S196*R196</f>
        <v>0</v>
      </c>
      <c r="BD196" s="12">
        <f t="shared" ref="BD196:BD259" si="135">SUMIF(BB:BB,BB196,BC:BC)</f>
        <v>0</v>
      </c>
      <c r="BE196" s="16"/>
      <c r="BF196" s="8">
        <f>SUMIF('REALISASI ORDER'!C:C,A196,'REALISASI ORDER'!E:E)</f>
        <v>0</v>
      </c>
      <c r="BG196" s="8">
        <f t="shared" si="115"/>
        <v>1</v>
      </c>
      <c r="BH196" s="8">
        <f t="shared" ref="BH196:BH259" si="136">D196+Z196-AC196-AF196</f>
        <v>1</v>
      </c>
      <c r="BI196" s="8">
        <f t="shared" ref="BI196:BI259" si="137">F196+AF196</f>
        <v>1</v>
      </c>
      <c r="BJ196" s="8">
        <f t="shared" si="116"/>
        <v>0</v>
      </c>
      <c r="BK196" s="33">
        <f t="shared" si="117"/>
        <v>1</v>
      </c>
      <c r="BL196" s="33">
        <f t="shared" ref="BL196:BL259" si="138">IFERROR(IF((E196-BH196)&lt;0,0,(E196-BH196)),0)</f>
        <v>0</v>
      </c>
      <c r="BM196" s="33">
        <f t="shared" ref="BM196:BM259" si="139">IFERROR(IF((G196-BI196)&lt;0,0,(G196-BI196)),0)</f>
        <v>0</v>
      </c>
      <c r="BN196" s="33">
        <f t="shared" si="118"/>
        <v>0</v>
      </c>
      <c r="BO196" s="8">
        <f t="shared" ref="BO196:BO259" si="140">IFERROR(ROUNDDOWN(BF196*BK196/(BK196+BL196+BM196),0),0)</f>
        <v>0</v>
      </c>
      <c r="BP196" s="8">
        <f t="shared" ref="BP196:BP259" si="141">IFERROR(ROUNDUP(BF196*BL196/(BK196+BL196+BM196),0),0)</f>
        <v>0</v>
      </c>
      <c r="BQ196" s="8">
        <f t="shared" ref="BQ196:BQ259" si="142">IFERROR(ROUNDDOWN(BF196*BM196/(BK196+BL196+BM196),0),0)</f>
        <v>0</v>
      </c>
      <c r="BR196" s="8">
        <f>IFERROR(ROUNDDOWN(BF196*BN196/(BK196+BL196+BM196+BN),0),0)</f>
        <v>0</v>
      </c>
      <c r="BS196" s="8" t="str">
        <f t="shared" ref="BS196:BS259" si="143">A196</f>
        <v>5D9-F530K-00</v>
      </c>
      <c r="BT196" s="8">
        <f>SUMIF(FR_HITUNG_MINMAX!A:A,ORDER!A196,FR_HITUNG_MINMAX!AS:AS)</f>
        <v>1</v>
      </c>
      <c r="BU196" s="8">
        <f t="shared" si="119"/>
        <v>0</v>
      </c>
      <c r="BV196" s="8" t="str">
        <f t="shared" ref="BV196:BV259" si="144">AT196</f>
        <v>-</v>
      </c>
      <c r="BW196" s="8" t="str">
        <f>VLOOKUP(A196,'STOK PESALAKAN'!A:F,6,0)</f>
        <v/>
      </c>
    </row>
    <row r="197" spans="1:75" ht="15" customHeight="1">
      <c r="A197" s="41" t="s">
        <v>314</v>
      </c>
      <c r="B197" s="99">
        <f>IFERROR(IFERROR(VLOOKUP(A197,'STOK PACUL'!C:H,6,0),VLOOKUP(A197,'KATEGORI PACUL'!A:C,3,0)),0)</f>
        <v>3</v>
      </c>
      <c r="C197" s="8">
        <f>IFERROR(VLOOKUP(A197,'KATEGORI PACUL'!A:D,4,0),0)</f>
        <v>6</v>
      </c>
      <c r="D197" s="99">
        <f>IFERROR(IFERROR(VLOOKUP(A197,'STOK PESALAKAN'!C:H,6,0),VLOOKUP(A197,'KATEGORI PESALAKAN'!A:C,3,0)),0)</f>
        <v>2</v>
      </c>
      <c r="E197" s="8">
        <f>IFERROR(VLOOKUP(A197,'KATEGORI PESALAKAN'!A:D,4,0),0)</f>
        <v>2</v>
      </c>
      <c r="F197" s="99">
        <f>IFERROR(IFERROR(VLOOKUP(A197,'STOK CIKDITIRO'!C:H,6,0),VLOOKUP(A197,'KATEGORI CIKDITIRO'!A:C,3,0)),0)</f>
        <v>2</v>
      </c>
      <c r="G197" s="8">
        <f>IFERROR(VLOOKUP(A197,'KATEGORI CIKDITIRO'!A:D,4,0),0)</f>
        <v>2</v>
      </c>
      <c r="H197" s="99">
        <f>IFERROR(IFERROR(VLOOKUP(A197,'STOK TRAYEMAN'!C:H,6,0),VLOOKUP(A197,'KATEGORI TRAYEMAN'!A:C,3,0)),0)</f>
        <v>0</v>
      </c>
      <c r="I197" s="8">
        <f>IFERROR(VLOOKUP(A197,'KATEGORI TRAYEMAN'!A:D,4,0),0)</f>
        <v>0</v>
      </c>
      <c r="J197" s="8" t="str">
        <f>IFERROR(VLOOKUP(A197,'NOSTOK PACUL'!A:C,3,0),IFERROR(IF(VLOOKUP(A197,'STOK PACUL'!A:B,2,0)="NOSTOK","E",VLOOKUP(A197,'KATEGORI PACUL'!A:B,2,0)),"E"))</f>
        <v>B</v>
      </c>
      <c r="K197" s="8" t="str">
        <f>IFERROR(VLOOKUP(A197,'NOSTOK PESALAKAN'!A:C,3,0),IFERROR(IF(VLOOKUP(A197,'STOK PESALAKAN'!A:B,2,0)="NOSTOK","E",VLOOKUP(A197,'KATEGORI PESALAKAN'!A:B,2,0)),"E"))</f>
        <v>D</v>
      </c>
      <c r="L197" s="8" t="str">
        <f>IFERROR(VLOOKUP(A197,'NOSTOK CIKDITIRO'!A:C,3,0),IFERROR(IF(VLOOKUP(A197,'STOK CIKDITIRO'!A:B,2,0)="NOSTOK","E",VLOOKUP(A197,'KATEGORI CIKDITIRO'!A:B,2,0)),"E"))</f>
        <v>C</v>
      </c>
      <c r="M197" s="8" t="str">
        <f>IFERROR(VLOOKUP(A197,'NOSTOK TRAYEMAN'!A:C,3,0),IFERROR(IF(VLOOKUP(A197,'STOK TRAYEMAN'!A:B,2,0)="NOSTOK","E",VLOOKUP(A197,'KATEGORI TRAYEMAN'!A:B,2,0)),"E"))</f>
        <v>E</v>
      </c>
      <c r="N197" s="8" t="str">
        <f>IFERROR(VLOOKUP(A197,FR_HITUNG_MINMAX!A:B,2,0),0)</f>
        <v>KAMPAS REM Y.MIO/JUPITER MX/VIXION ORI</v>
      </c>
      <c r="O197" s="8" t="str">
        <f>IFERROR(VLOOKUP(A197,FR_HITUNG_MINMAX!A:D,4,0),0)</f>
        <v>ORISIN</v>
      </c>
      <c r="P197" s="8">
        <f>IFERROR(VLOOKUP(A197,FR_HITUNG_MINMAX!A:G,7,0),1)</f>
        <v>1</v>
      </c>
      <c r="Q197" s="11" t="str">
        <f>IFERROR(VLOOKUP(A197,FR_HITUNG_MINMAX!A:J,10,0),1)</f>
        <v>2</v>
      </c>
      <c r="R197" s="8">
        <f>IFERROR(VLOOKUP(A197,FR_HITUNG_MINMAX!A:K,11,0),1)</f>
        <v>1</v>
      </c>
      <c r="S197" s="12">
        <f>IFERROR(VLOOKUP(A197,FR_HITUNG_MINMAX!A:F,6,0),0)</f>
        <v>55000</v>
      </c>
      <c r="T197" s="8">
        <f t="shared" ref="T197:T260" si="145">B197-C197</f>
        <v>-3</v>
      </c>
      <c r="U197" s="8">
        <f t="shared" si="120"/>
        <v>0</v>
      </c>
      <c r="V197" s="8">
        <f t="shared" si="121"/>
        <v>0</v>
      </c>
      <c r="W197" s="8">
        <f t="shared" ref="W197:W260" si="146">H197-I197</f>
        <v>0</v>
      </c>
      <c r="X197" s="8">
        <f t="shared" ref="X197:X260" si="147">ROUNDDOWN(IF(AND(B197&gt;C197,D197&lt;E197),MIN(B197-C197,E197-D197),IF(AND(B197&gt;0.5*C197,D197&lt;0.5*E197),MIN(B197-(0.5*C197),(0.5*E197)-D197),0)),0)</f>
        <v>0</v>
      </c>
      <c r="Y197" s="16"/>
      <c r="Z197" s="15">
        <f t="shared" si="122"/>
        <v>0</v>
      </c>
      <c r="AA197" s="8">
        <f t="shared" ref="AA197:AA260" si="148">ROUNDDOWN(IF(AND(D197&gt;E197,B197&lt;C197),MIN(D197-E197,C197-B197),IF(AND(D197&gt;0.5*E197,B197&lt;0.5*C197),MIN(D197-(0.5*E197),(0.5*C197)-B197),0)),0)</f>
        <v>0</v>
      </c>
      <c r="AB197" s="16"/>
      <c r="AC197" s="15">
        <f t="shared" si="123"/>
        <v>0</v>
      </c>
      <c r="AD197" s="8">
        <f t="shared" si="124"/>
        <v>0</v>
      </c>
      <c r="AE197" s="16"/>
      <c r="AF197" s="15">
        <f t="shared" si="125"/>
        <v>0</v>
      </c>
      <c r="AG197" s="15">
        <f t="shared" ref="AG197:AG260" si="149">IF(AND(T197&gt;0,U197&gt;0,U197&gt;W197+1,E197&gt;0,W197&lt;1),IF(U197/2&gt;I197,I197+1,ROUNDUP(U197/2,0)),0)</f>
        <v>0</v>
      </c>
      <c r="AH197" s="16"/>
      <c r="AI197" s="15">
        <f t="shared" ref="AI197:AI260" si="150">IF(ISBLANK(AH197),0,AH197)</f>
        <v>0</v>
      </c>
      <c r="AJ197" s="8">
        <f t="shared" ref="AJ197:AJ260" si="151">ROUND(IF(H197="E",0,IF(AND(H197="D",B197&gt;=1),0,IF(H197="D",1-B197,IF(C197*0.75-B197-Y197+V197&lt;0,0,C197*0.75-B197-Y197+V197)))),0)</f>
        <v>2</v>
      </c>
      <c r="AK197" s="8">
        <f t="shared" si="126"/>
        <v>0</v>
      </c>
      <c r="AL197" s="8">
        <f t="shared" si="127"/>
        <v>0</v>
      </c>
      <c r="AM197" s="8">
        <f t="shared" ref="AM197:AM260" si="152">ROUND(IF(M197="E",0,IF(AND(M197="D",H197&gt;=1),0,IF(M197="D",1-H197,IF(I197*0.75-H197-AI197&lt;0,0,I197*0.75-H197-AI197)))),0)</f>
        <v>0</v>
      </c>
      <c r="AN197" s="8">
        <f t="shared" ref="AN197:AN260" si="153">ROUNDUP((AJ197+AK197+AL197+AM197)/P197/R197,0)*P197</f>
        <v>2</v>
      </c>
      <c r="AO197" s="8">
        <f>IFERROR(VLOOKUP(A197,PERSAMAAN!B:D,3,0),AN197)</f>
        <v>2</v>
      </c>
      <c r="AP197" s="1">
        <v>0</v>
      </c>
      <c r="AQ197" s="8">
        <f t="shared" si="128"/>
        <v>0</v>
      </c>
      <c r="AR197" s="8" t="str">
        <f>IF(AQ197=0,"-",VLOOKUP(A197,FR_HITUNG_MINMAX!A:H,8,0))</f>
        <v>-</v>
      </c>
      <c r="AS197" s="1"/>
      <c r="AT197" s="8" t="str">
        <f t="shared" si="129"/>
        <v>-</v>
      </c>
      <c r="AU197" s="12">
        <f t="shared" si="130"/>
        <v>0</v>
      </c>
      <c r="AV197" s="12">
        <f t="shared" si="131"/>
        <v>0</v>
      </c>
      <c r="AW197" s="8">
        <f t="shared" ref="AW197:AW260" si="154">IF(ISNUMBER(SEARCH("S.",N197,1)),0,IF(OR(O197="ORISIN",O197="OLIGEN",O197="AKIGEN"),IF(C197+E197+G197+I197&lt;=3,(ROUND(((C197+E197+G197+I197)-B197-D197-F197-H197-AQ197)/Q197/R197,0)*Q197),(ROUND((((C197+E197+G197+I197)*1.5)-B197-D197-F197-H197-AQ197)/Q197/R197,0)*Q197))))</f>
        <v>8</v>
      </c>
      <c r="AX197" s="1"/>
      <c r="AY197" s="8">
        <f t="shared" si="132"/>
        <v>8</v>
      </c>
      <c r="AZ197" s="8" t="str">
        <f>IF(AY197=0,"-",VLOOKUP(A197,FR_HITUNG_MINMAX!A:I,9,0))</f>
        <v/>
      </c>
      <c r="BB197" s="8" t="str">
        <f t="shared" si="133"/>
        <v/>
      </c>
      <c r="BC197" s="12">
        <f t="shared" si="134"/>
        <v>440000</v>
      </c>
      <c r="BD197" s="12">
        <f t="shared" si="135"/>
        <v>21965380</v>
      </c>
      <c r="BE197" s="16"/>
      <c r="BF197" s="8">
        <f>SUMIF('REALISASI ORDER'!C:C,A197,'REALISASI ORDER'!E:E)</f>
        <v>0</v>
      </c>
      <c r="BG197" s="8">
        <f t="shared" ref="BG197:BG260" si="155">B197-Z197+AC197</f>
        <v>3</v>
      </c>
      <c r="BH197" s="8">
        <f t="shared" si="136"/>
        <v>2</v>
      </c>
      <c r="BI197" s="8">
        <f t="shared" si="137"/>
        <v>2</v>
      </c>
      <c r="BJ197" s="8">
        <f t="shared" ref="BJ197:BJ260" si="156">H197+AI197</f>
        <v>0</v>
      </c>
      <c r="BK197" s="33">
        <f t="shared" ref="BK197:BK260" si="157">IFERROR(IF((C197-AY197)&lt;0,0,(C197-AY197)),0)</f>
        <v>0</v>
      </c>
      <c r="BL197" s="33">
        <f t="shared" si="138"/>
        <v>0</v>
      </c>
      <c r="BM197" s="33">
        <f t="shared" si="139"/>
        <v>0</v>
      </c>
      <c r="BN197" s="33">
        <f t="shared" ref="BN197:BN260" si="158">IFERROR(IF((I197-BJ197)&lt;0,0,(I197-BJ197)),0)</f>
        <v>0</v>
      </c>
      <c r="BO197" s="8">
        <f t="shared" si="140"/>
        <v>0</v>
      </c>
      <c r="BP197" s="8">
        <f t="shared" si="141"/>
        <v>0</v>
      </c>
      <c r="BQ197" s="8">
        <f t="shared" si="142"/>
        <v>0</v>
      </c>
      <c r="BR197" s="8">
        <f>IFERROR(ROUNDDOWN(BF197*BN197/(BK197+BL197+BM197+BN),0),0)</f>
        <v>0</v>
      </c>
      <c r="BS197" s="8" t="str">
        <f t="shared" si="143"/>
        <v>5MX-F530K-00</v>
      </c>
      <c r="BT197" s="8">
        <f>SUMIF(FR_HITUNG_MINMAX!A:A,ORDER!A197,FR_HITUNG_MINMAX!AS:AS)</f>
        <v>4</v>
      </c>
      <c r="BU197" s="8">
        <f t="shared" ref="BU197:BU260" si="159">IF(B197+D197&gt;=BI197,0,IF(OR(H197="A",I197="A",H197="B",I197="B"),AI197,0))</f>
        <v>0</v>
      </c>
      <c r="BV197" s="8" t="str">
        <f t="shared" si="144"/>
        <v>-</v>
      </c>
      <c r="BW197" s="8" t="str">
        <f>VLOOKUP(A197,'STOK PESALAKAN'!A:F,6,0)</f>
        <v>5MX-F530K-00</v>
      </c>
    </row>
    <row r="198" spans="1:75" ht="15" customHeight="1">
      <c r="A198" s="41" t="s">
        <v>1822</v>
      </c>
      <c r="B198" s="99">
        <f>IFERROR(IFERROR(VLOOKUP(A198,'STOK PACUL'!C:H,6,0),VLOOKUP(A198,'KATEGORI PACUL'!A:C,3,0)),0)</f>
        <v>0</v>
      </c>
      <c r="C198" s="8">
        <f>IFERROR(VLOOKUP(A198,'KATEGORI PACUL'!A:D,4,0),0)</f>
        <v>0</v>
      </c>
      <c r="D198" s="99">
        <f>IFERROR(IFERROR(VLOOKUP(A198,'STOK PESALAKAN'!C:H,6,0),VLOOKUP(A198,'KATEGORI PESALAKAN'!A:C,3,0)),0)</f>
        <v>0</v>
      </c>
      <c r="E198" s="8">
        <f>IFERROR(VLOOKUP(A198,'KATEGORI PESALAKAN'!A:D,4,0),0)</f>
        <v>0</v>
      </c>
      <c r="F198" s="99">
        <f>IFERROR(IFERROR(VLOOKUP(A198,'STOK CIKDITIRO'!C:H,6,0),VLOOKUP(A198,'KATEGORI CIKDITIRO'!A:C,3,0)),0)</f>
        <v>0</v>
      </c>
      <c r="G198" s="8">
        <f>IFERROR(VLOOKUP(A198,'KATEGORI CIKDITIRO'!A:D,4,0),0)</f>
        <v>0</v>
      </c>
      <c r="H198" s="99">
        <f>IFERROR(IFERROR(VLOOKUP(A198,'STOK TRAYEMAN'!C:H,6,0),VLOOKUP(A198,'KATEGORI TRAYEMAN'!A:C,3,0)),0)</f>
        <v>0</v>
      </c>
      <c r="I198" s="8">
        <f>IFERROR(VLOOKUP(A198,'KATEGORI TRAYEMAN'!A:D,4,0),0)</f>
        <v>0</v>
      </c>
      <c r="J198" s="8" t="str">
        <f>IFERROR(VLOOKUP(A198,'NOSTOK PACUL'!A:C,3,0),IFERROR(IF(VLOOKUP(A198,'STOK PACUL'!A:B,2,0)="NOSTOK","E",VLOOKUP(A198,'KATEGORI PACUL'!A:B,2,0)),"E"))</f>
        <v>E</v>
      </c>
      <c r="K198" s="8" t="str">
        <f>IFERROR(VLOOKUP(A198,'NOSTOK PESALAKAN'!A:C,3,0),IFERROR(IF(VLOOKUP(A198,'STOK PESALAKAN'!A:B,2,0)="NOSTOK","E",VLOOKUP(A198,'KATEGORI PESALAKAN'!A:B,2,0)),"E"))</f>
        <v>E</v>
      </c>
      <c r="L198" s="8" t="str">
        <f>IFERROR(VLOOKUP(A198,'NOSTOK CIKDITIRO'!A:C,3,0),IFERROR(IF(VLOOKUP(A198,'STOK CIKDITIRO'!A:B,2,0)="NOSTOK","E",VLOOKUP(A198,'KATEGORI CIKDITIRO'!A:B,2,0)),"E"))</f>
        <v>E</v>
      </c>
      <c r="M198" s="8" t="str">
        <f>IFERROR(VLOOKUP(A198,'NOSTOK TRAYEMAN'!A:C,3,0),IFERROR(IF(VLOOKUP(A198,'STOK TRAYEMAN'!A:B,2,0)="NOSTOK","E",VLOOKUP(A198,'KATEGORI TRAYEMAN'!A:B,2,0)),"E"))</f>
        <v>E</v>
      </c>
      <c r="N198" s="8" t="str">
        <f>IFERROR(VLOOKUP(A198,FR_HITUNG_MINMAX!A:B,2,0),0)</f>
        <v>DUDUKAN SPION MIO/JUPITER Z</v>
      </c>
      <c r="O198" s="8" t="str">
        <f>IFERROR(VLOOKUP(A198,FR_HITUNG_MINMAX!A:D,4,0),0)</f>
        <v>ORISIN</v>
      </c>
      <c r="P198" s="8">
        <f>IFERROR(VLOOKUP(A198,FR_HITUNG_MINMAX!A:G,7,0),1)</f>
        <v>1</v>
      </c>
      <c r="Q198" s="11">
        <f>IFERROR(VLOOKUP(A198,FR_HITUNG_MINMAX!A:J,10,0),1)</f>
        <v>1</v>
      </c>
      <c r="R198" s="8">
        <f>IFERROR(VLOOKUP(A198,FR_HITUNG_MINMAX!A:K,11,0),1)</f>
        <v>1</v>
      </c>
      <c r="S198" s="12">
        <f>IFERROR(VLOOKUP(A198,FR_HITUNG_MINMAX!A:F,6,0),0)</f>
        <v>22038.592299284599</v>
      </c>
      <c r="T198" s="8">
        <f t="shared" si="145"/>
        <v>0</v>
      </c>
      <c r="U198" s="8">
        <f t="shared" si="120"/>
        <v>0</v>
      </c>
      <c r="V198" s="8">
        <f t="shared" si="121"/>
        <v>0</v>
      </c>
      <c r="W198" s="8">
        <f t="shared" si="146"/>
        <v>0</v>
      </c>
      <c r="X198" s="8">
        <f t="shared" si="147"/>
        <v>0</v>
      </c>
      <c r="Y198" s="16"/>
      <c r="Z198" s="15">
        <f t="shared" si="122"/>
        <v>0</v>
      </c>
      <c r="AA198" s="8">
        <f t="shared" si="148"/>
        <v>0</v>
      </c>
      <c r="AB198" s="16"/>
      <c r="AC198" s="15">
        <f t="shared" si="123"/>
        <v>0</v>
      </c>
      <c r="AD198" s="8">
        <f t="shared" si="124"/>
        <v>0</v>
      </c>
      <c r="AE198" s="16"/>
      <c r="AF198" s="15">
        <f t="shared" si="125"/>
        <v>0</v>
      </c>
      <c r="AG198" s="15">
        <f t="shared" si="149"/>
        <v>0</v>
      </c>
      <c r="AH198" s="16"/>
      <c r="AI198" s="15">
        <f t="shared" si="150"/>
        <v>0</v>
      </c>
      <c r="AJ198" s="8">
        <f t="shared" si="151"/>
        <v>0</v>
      </c>
      <c r="AK198" s="8">
        <f t="shared" si="126"/>
        <v>0</v>
      </c>
      <c r="AL198" s="8">
        <f t="shared" si="127"/>
        <v>0</v>
      </c>
      <c r="AM198" s="8">
        <f t="shared" si="152"/>
        <v>0</v>
      </c>
      <c r="AN198" s="8">
        <f t="shared" si="153"/>
        <v>0</v>
      </c>
      <c r="AO198" s="8">
        <f>IFERROR(VLOOKUP(A198,PERSAMAAN!B:D,3,0),AN198)</f>
        <v>0</v>
      </c>
      <c r="AP198" s="1"/>
      <c r="AQ198" s="8">
        <f t="shared" si="128"/>
        <v>0</v>
      </c>
      <c r="AR198" s="8" t="str">
        <f>IF(AQ198=0,"-",VLOOKUP(A198,FR_HITUNG_MINMAX!A:H,8,0))</f>
        <v>-</v>
      </c>
      <c r="AS198" s="1"/>
      <c r="AT198" s="8" t="str">
        <f t="shared" si="129"/>
        <v>-</v>
      </c>
      <c r="AU198" s="12">
        <f t="shared" si="130"/>
        <v>0</v>
      </c>
      <c r="AV198" s="12">
        <f t="shared" si="131"/>
        <v>0</v>
      </c>
      <c r="AW198" s="8">
        <f t="shared" si="154"/>
        <v>0</v>
      </c>
      <c r="AX198" s="1"/>
      <c r="AY198" s="8">
        <f t="shared" si="132"/>
        <v>0</v>
      </c>
      <c r="AZ198" s="8" t="str">
        <f>IF(AY198=0,"-",VLOOKUP(A198,FR_HITUNG_MINMAX!A:I,9,0))</f>
        <v>-</v>
      </c>
      <c r="BB198" s="8" t="str">
        <f t="shared" si="133"/>
        <v>-</v>
      </c>
      <c r="BC198" s="12">
        <f t="shared" si="134"/>
        <v>0</v>
      </c>
      <c r="BD198" s="12">
        <f t="shared" si="135"/>
        <v>0</v>
      </c>
      <c r="BE198" s="16"/>
      <c r="BF198" s="8">
        <f>SUMIF('REALISASI ORDER'!C:C,A198,'REALISASI ORDER'!E:E)</f>
        <v>0</v>
      </c>
      <c r="BG198" s="8">
        <f t="shared" si="155"/>
        <v>0</v>
      </c>
      <c r="BH198" s="8">
        <f t="shared" si="136"/>
        <v>0</v>
      </c>
      <c r="BI198" s="8">
        <f t="shared" si="137"/>
        <v>0</v>
      </c>
      <c r="BJ198" s="8">
        <f t="shared" si="156"/>
        <v>0</v>
      </c>
      <c r="BK198" s="33">
        <f t="shared" si="157"/>
        <v>0</v>
      </c>
      <c r="BL198" s="33">
        <f t="shared" si="138"/>
        <v>0</v>
      </c>
      <c r="BM198" s="33">
        <f t="shared" si="139"/>
        <v>0</v>
      </c>
      <c r="BN198" s="33">
        <f t="shared" si="158"/>
        <v>0</v>
      </c>
      <c r="BO198" s="8">
        <f t="shared" si="140"/>
        <v>0</v>
      </c>
      <c r="BP198" s="8">
        <f t="shared" si="141"/>
        <v>0</v>
      </c>
      <c r="BQ198" s="8">
        <f t="shared" si="142"/>
        <v>0</v>
      </c>
      <c r="BR198" s="8">
        <f>IFERROR(ROUNDDOWN(BF198*BN198/(BK198+BL198+BM198+BN),0),0)</f>
        <v>0</v>
      </c>
      <c r="BS198" s="8" t="str">
        <f t="shared" si="143"/>
        <v>5TL-F5867-01</v>
      </c>
      <c r="BT198" s="8">
        <f>SUMIF(FR_HITUNG_MINMAX!A:A,ORDER!A198,FR_HITUNG_MINMAX!AS:AS)</f>
        <v>0</v>
      </c>
      <c r="BU198" s="8">
        <f t="shared" si="159"/>
        <v>0</v>
      </c>
      <c r="BV198" s="8" t="str">
        <f t="shared" si="144"/>
        <v>-</v>
      </c>
      <c r="BW198" s="8" t="str">
        <f>VLOOKUP(A198,'STOK PESALAKAN'!A:F,6,0)</f>
        <v/>
      </c>
    </row>
    <row r="199" spans="1:75" ht="15" customHeight="1">
      <c r="A199" s="41" t="s">
        <v>315</v>
      </c>
      <c r="B199" s="99">
        <f>IFERROR(IFERROR(VLOOKUP(A199,'STOK PACUL'!C:H,6,0),VLOOKUP(A199,'KATEGORI PACUL'!A:C,3,0)),0)</f>
        <v>1</v>
      </c>
      <c r="C199" s="8">
        <f>IFERROR(VLOOKUP(A199,'KATEGORI PACUL'!A:D,4,0),0)</f>
        <v>0</v>
      </c>
      <c r="D199" s="99">
        <f>IFERROR(IFERROR(VLOOKUP(A199,'STOK PESALAKAN'!C:H,6,0),VLOOKUP(A199,'KATEGORI PESALAKAN'!A:C,3,0)),0)</f>
        <v>1</v>
      </c>
      <c r="E199" s="8">
        <f>IFERROR(VLOOKUP(A199,'KATEGORI PESALAKAN'!A:D,4,0),0)</f>
        <v>0</v>
      </c>
      <c r="F199" s="99">
        <f>IFERROR(IFERROR(VLOOKUP(A199,'STOK CIKDITIRO'!C:H,6,0),VLOOKUP(A199,'KATEGORI CIKDITIRO'!A:C,3,0)),0)</f>
        <v>1</v>
      </c>
      <c r="G199" s="8">
        <f>IFERROR(VLOOKUP(A199,'KATEGORI CIKDITIRO'!A:D,4,0),0)</f>
        <v>1</v>
      </c>
      <c r="H199" s="99">
        <f>IFERROR(IFERROR(VLOOKUP(A199,'STOK TRAYEMAN'!C:H,6,0),VLOOKUP(A199,'KATEGORI TRAYEMAN'!A:C,3,0)),0)</f>
        <v>0</v>
      </c>
      <c r="I199" s="8">
        <f>IFERROR(VLOOKUP(A199,'KATEGORI TRAYEMAN'!A:D,4,0),0)</f>
        <v>0</v>
      </c>
      <c r="J199" s="8" t="str">
        <f>IFERROR(VLOOKUP(A199,'NOSTOK PACUL'!A:C,3,0),IFERROR(IF(VLOOKUP(A199,'STOK PACUL'!A:B,2,0)="NOSTOK","E",VLOOKUP(A199,'KATEGORI PACUL'!A:B,2,0)),"E"))</f>
        <v>E</v>
      </c>
      <c r="K199" s="8" t="str">
        <f>IFERROR(VLOOKUP(A199,'NOSTOK PESALAKAN'!A:C,3,0),IFERROR(IF(VLOOKUP(A199,'STOK PESALAKAN'!A:B,2,0)="NOSTOK","E",VLOOKUP(A199,'KATEGORI PESALAKAN'!A:B,2,0)),"E"))</f>
        <v>E</v>
      </c>
      <c r="L199" s="8" t="str">
        <f>IFERROR(VLOOKUP(A199,'NOSTOK CIKDITIRO'!A:C,3,0),IFERROR(IF(VLOOKUP(A199,'STOK CIKDITIRO'!A:B,2,0)="NOSTOK","E",VLOOKUP(A199,'KATEGORI CIKDITIRO'!A:B,2,0)),"E"))</f>
        <v>D</v>
      </c>
      <c r="M199" s="8" t="str">
        <f>IFERROR(VLOOKUP(A199,'NOSTOK TRAYEMAN'!A:C,3,0),IFERROR(IF(VLOOKUP(A199,'STOK TRAYEMAN'!A:B,2,0)="NOSTOK","E",VLOOKUP(A199,'KATEGORI TRAYEMAN'!A:B,2,0)),"E"))</f>
        <v>E</v>
      </c>
      <c r="N199" s="8" t="str">
        <f>IFERROR(VLOOKUP(A199,FR_HITUNG_MINMAX!A:B,2,0),0)</f>
        <v>SWITCH REM KANAN Y.MIO ORI (PB)</v>
      </c>
      <c r="O199" s="8" t="str">
        <f>IFERROR(VLOOKUP(A199,FR_HITUNG_MINMAX!A:D,4,0),0)</f>
        <v>ORISIN</v>
      </c>
      <c r="P199" s="8">
        <f>IFERROR(VLOOKUP(A199,FR_HITUNG_MINMAX!A:G,7,0),1)</f>
        <v>1</v>
      </c>
      <c r="Q199" s="11" t="str">
        <f>IFERROR(VLOOKUP(A199,FR_HITUNG_MINMAX!A:J,10,0),1)</f>
        <v>1</v>
      </c>
      <c r="R199" s="8">
        <f>IFERROR(VLOOKUP(A199,FR_HITUNG_MINMAX!A:K,11,0),1)</f>
        <v>1</v>
      </c>
      <c r="S199" s="12">
        <f>IFERROR(VLOOKUP(A199,FR_HITUNG_MINMAX!A:F,6,0),0)</f>
        <v>35000</v>
      </c>
      <c r="T199" s="8">
        <f t="shared" si="145"/>
        <v>1</v>
      </c>
      <c r="U199" s="8">
        <f t="shared" si="120"/>
        <v>1</v>
      </c>
      <c r="V199" s="8">
        <f t="shared" si="121"/>
        <v>0</v>
      </c>
      <c r="W199" s="8">
        <f t="shared" si="146"/>
        <v>0</v>
      </c>
      <c r="X199" s="8">
        <f t="shared" si="147"/>
        <v>0</v>
      </c>
      <c r="Y199" s="16"/>
      <c r="Z199" s="15">
        <f t="shared" si="122"/>
        <v>0</v>
      </c>
      <c r="AA199" s="8">
        <f t="shared" si="148"/>
        <v>0</v>
      </c>
      <c r="AB199" s="16"/>
      <c r="AC199" s="15">
        <f t="shared" si="123"/>
        <v>0</v>
      </c>
      <c r="AD199" s="8">
        <f t="shared" si="124"/>
        <v>0</v>
      </c>
      <c r="AE199" s="16"/>
      <c r="AF199" s="15">
        <f t="shared" si="125"/>
        <v>0</v>
      </c>
      <c r="AG199" s="15">
        <f t="shared" si="149"/>
        <v>0</v>
      </c>
      <c r="AH199" s="16"/>
      <c r="AI199" s="15">
        <f t="shared" si="150"/>
        <v>0</v>
      </c>
      <c r="AJ199" s="8">
        <f t="shared" si="151"/>
        <v>0</v>
      </c>
      <c r="AK199" s="8">
        <f t="shared" si="126"/>
        <v>0</v>
      </c>
      <c r="AL199" s="8">
        <f t="shared" si="127"/>
        <v>0</v>
      </c>
      <c r="AM199" s="8">
        <f t="shared" si="152"/>
        <v>0</v>
      </c>
      <c r="AN199" s="8">
        <f t="shared" si="153"/>
        <v>0</v>
      </c>
      <c r="AO199" s="8">
        <f>IFERROR(VLOOKUP(A199,PERSAMAAN!B:D,3,0),AN199)</f>
        <v>0</v>
      </c>
      <c r="AP199" s="1"/>
      <c r="AQ199" s="8">
        <f t="shared" si="128"/>
        <v>0</v>
      </c>
      <c r="AR199" s="8" t="str">
        <f>IF(AQ199=0,"-",VLOOKUP(A199,FR_HITUNG_MINMAX!A:H,8,0))</f>
        <v>-</v>
      </c>
      <c r="AS199" s="1"/>
      <c r="AT199" s="8" t="str">
        <f t="shared" si="129"/>
        <v>-</v>
      </c>
      <c r="AU199" s="12">
        <f t="shared" si="130"/>
        <v>0</v>
      </c>
      <c r="AV199" s="12">
        <f t="shared" si="131"/>
        <v>0</v>
      </c>
      <c r="AW199" s="8">
        <f t="shared" si="154"/>
        <v>-2</v>
      </c>
      <c r="AX199" s="1"/>
      <c r="AY199" s="8">
        <f t="shared" si="132"/>
        <v>0</v>
      </c>
      <c r="AZ199" s="8" t="str">
        <f>IF(AY199=0,"-",VLOOKUP(A199,FR_HITUNG_MINMAX!A:I,9,0))</f>
        <v>-</v>
      </c>
      <c r="BB199" s="8" t="str">
        <f t="shared" si="133"/>
        <v>-</v>
      </c>
      <c r="BC199" s="12">
        <f t="shared" si="134"/>
        <v>0</v>
      </c>
      <c r="BD199" s="12">
        <f t="shared" si="135"/>
        <v>0</v>
      </c>
      <c r="BE199" s="16"/>
      <c r="BF199" s="8">
        <f>SUMIF('REALISASI ORDER'!C:C,A199,'REALISASI ORDER'!E:E)</f>
        <v>0</v>
      </c>
      <c r="BG199" s="8">
        <f t="shared" si="155"/>
        <v>1</v>
      </c>
      <c r="BH199" s="8">
        <f t="shared" si="136"/>
        <v>1</v>
      </c>
      <c r="BI199" s="8">
        <f t="shared" si="137"/>
        <v>1</v>
      </c>
      <c r="BJ199" s="8">
        <f t="shared" si="156"/>
        <v>0</v>
      </c>
      <c r="BK199" s="33">
        <f t="shared" si="157"/>
        <v>0</v>
      </c>
      <c r="BL199" s="33">
        <f t="shared" si="138"/>
        <v>0</v>
      </c>
      <c r="BM199" s="33">
        <f t="shared" si="139"/>
        <v>0</v>
      </c>
      <c r="BN199" s="33">
        <f t="shared" si="158"/>
        <v>0</v>
      </c>
      <c r="BO199" s="8">
        <f t="shared" si="140"/>
        <v>0</v>
      </c>
      <c r="BP199" s="8">
        <f t="shared" si="141"/>
        <v>0</v>
      </c>
      <c r="BQ199" s="8">
        <f t="shared" si="142"/>
        <v>0</v>
      </c>
      <c r="BR199" s="8">
        <f>IFERROR(ROUNDDOWN(BF199*BN199/(BK199+BL199+BM199+BN),0),0)</f>
        <v>0</v>
      </c>
      <c r="BS199" s="8" t="str">
        <f t="shared" si="143"/>
        <v>5TL-H3980-20</v>
      </c>
      <c r="BT199" s="8">
        <f>SUMIF(FR_HITUNG_MINMAX!A:A,ORDER!A199,FR_HITUNG_MINMAX!AS:AS)</f>
        <v>1</v>
      </c>
      <c r="BU199" s="8">
        <f t="shared" si="159"/>
        <v>0</v>
      </c>
      <c r="BV199" s="8" t="str">
        <f t="shared" si="144"/>
        <v>-</v>
      </c>
      <c r="BW199" s="8" t="str">
        <f>VLOOKUP(A199,'STOK PESALAKAN'!A:F,6,0)</f>
        <v/>
      </c>
    </row>
    <row r="200" spans="1:75" ht="15" customHeight="1">
      <c r="A200" s="41" t="s">
        <v>2008</v>
      </c>
      <c r="B200" s="99">
        <f>IFERROR(IFERROR(VLOOKUP(A200,'STOK PACUL'!C:H,6,0),VLOOKUP(A200,'KATEGORI PACUL'!A:C,3,0)),0)</f>
        <v>0</v>
      </c>
      <c r="C200" s="8">
        <f>IFERROR(VLOOKUP(A200,'KATEGORI PACUL'!A:D,4,0),0)</f>
        <v>0</v>
      </c>
      <c r="D200" s="99">
        <f>IFERROR(IFERROR(VLOOKUP(A200,'STOK PESALAKAN'!C:H,6,0),VLOOKUP(A200,'KATEGORI PESALAKAN'!A:C,3,0)),0)</f>
        <v>0</v>
      </c>
      <c r="E200" s="8">
        <f>IFERROR(VLOOKUP(A200,'KATEGORI PESALAKAN'!A:D,4,0),0)</f>
        <v>0</v>
      </c>
      <c r="F200" s="99">
        <f>IFERROR(IFERROR(VLOOKUP(A200,'STOK CIKDITIRO'!C:H,6,0),VLOOKUP(A200,'KATEGORI CIKDITIRO'!A:C,3,0)),0)</f>
        <v>0</v>
      </c>
      <c r="G200" s="8">
        <f>IFERROR(VLOOKUP(A200,'KATEGORI CIKDITIRO'!A:D,4,0),0)</f>
        <v>0</v>
      </c>
      <c r="H200" s="99">
        <f>IFERROR(IFERROR(VLOOKUP(A200,'STOK TRAYEMAN'!C:H,6,0),VLOOKUP(A200,'KATEGORI TRAYEMAN'!A:C,3,0)),0)</f>
        <v>0</v>
      </c>
      <c r="I200" s="8">
        <f>IFERROR(VLOOKUP(A200,'KATEGORI TRAYEMAN'!A:D,4,0),0)</f>
        <v>0</v>
      </c>
      <c r="J200" s="8" t="str">
        <f>IFERROR(VLOOKUP(A200,'NOSTOK PACUL'!A:C,3,0),IFERROR(IF(VLOOKUP(A200,'STOK PACUL'!A:B,2,0)="NOSTOK","E",VLOOKUP(A200,'KATEGORI PACUL'!A:B,2,0)),"E"))</f>
        <v>E</v>
      </c>
      <c r="K200" s="8" t="str">
        <f>IFERROR(VLOOKUP(A200,'NOSTOK PESALAKAN'!A:C,3,0),IFERROR(IF(VLOOKUP(A200,'STOK PESALAKAN'!A:B,2,0)="NOSTOK","E",VLOOKUP(A200,'KATEGORI PESALAKAN'!A:B,2,0)),"E"))</f>
        <v>E</v>
      </c>
      <c r="L200" s="8" t="str">
        <f>IFERROR(VLOOKUP(A200,'NOSTOK CIKDITIRO'!A:C,3,0),IFERROR(IF(VLOOKUP(A200,'STOK CIKDITIRO'!A:B,2,0)="NOSTOK","E",VLOOKUP(A200,'KATEGORI CIKDITIRO'!A:B,2,0)),"E"))</f>
        <v>E</v>
      </c>
      <c r="M200" s="8" t="str">
        <f>IFERROR(VLOOKUP(A200,'NOSTOK TRAYEMAN'!A:C,3,0),IFERROR(IF(VLOOKUP(A200,'STOK TRAYEMAN'!A:B,2,0)="NOSTOK","E",VLOOKUP(A200,'KATEGORI TRAYEMAN'!A:B,2,0)),"E"))</f>
        <v>E</v>
      </c>
      <c r="N200" s="8" t="str">
        <f>IFERROR(VLOOKUP(A200,FR_HITUNG_MINMAX!A:B,2,0),0)</f>
        <v>BORDES/PIJAKAN KAKI H.BEAT ESP ORI</v>
      </c>
      <c r="O200" s="8" t="str">
        <f>IFERROR(VLOOKUP(A200,FR_HITUNG_MINMAX!A:D,4,0),0)</f>
        <v>ORISIN</v>
      </c>
      <c r="P200" s="8">
        <f>IFERROR(VLOOKUP(A200,FR_HITUNG_MINMAX!A:G,7,0),1)</f>
        <v>1</v>
      </c>
      <c r="Q200" s="11">
        <f>IFERROR(VLOOKUP(A200,FR_HITUNG_MINMAX!A:J,10,0),1)</f>
        <v>1</v>
      </c>
      <c r="R200" s="8">
        <f>IFERROR(VLOOKUP(A200,FR_HITUNG_MINMAX!A:K,11,0),1)</f>
        <v>1</v>
      </c>
      <c r="S200" s="12">
        <f>IFERROR(VLOOKUP(A200,FR_HITUNG_MINMAX!A:F,6,0),0)</f>
        <v>118000</v>
      </c>
      <c r="T200" s="8">
        <f t="shared" si="145"/>
        <v>0</v>
      </c>
      <c r="U200" s="8">
        <f t="shared" si="120"/>
        <v>0</v>
      </c>
      <c r="V200" s="8">
        <f t="shared" si="121"/>
        <v>0</v>
      </c>
      <c r="W200" s="8">
        <f t="shared" si="146"/>
        <v>0</v>
      </c>
      <c r="X200" s="8">
        <f t="shared" si="147"/>
        <v>0</v>
      </c>
      <c r="Y200" s="16"/>
      <c r="Z200" s="15">
        <f t="shared" si="122"/>
        <v>0</v>
      </c>
      <c r="AA200" s="8">
        <f t="shared" si="148"/>
        <v>0</v>
      </c>
      <c r="AB200" s="16"/>
      <c r="AC200" s="15">
        <f t="shared" si="123"/>
        <v>0</v>
      </c>
      <c r="AD200" s="8">
        <f t="shared" si="124"/>
        <v>0</v>
      </c>
      <c r="AE200" s="16"/>
      <c r="AF200" s="15">
        <f t="shared" si="125"/>
        <v>0</v>
      </c>
      <c r="AG200" s="15">
        <f t="shared" si="149"/>
        <v>0</v>
      </c>
      <c r="AH200" s="16"/>
      <c r="AI200" s="15">
        <f t="shared" si="150"/>
        <v>0</v>
      </c>
      <c r="AJ200" s="8">
        <f t="shared" si="151"/>
        <v>0</v>
      </c>
      <c r="AK200" s="8">
        <f t="shared" si="126"/>
        <v>0</v>
      </c>
      <c r="AL200" s="8">
        <f t="shared" si="127"/>
        <v>0</v>
      </c>
      <c r="AM200" s="8">
        <f t="shared" si="152"/>
        <v>0</v>
      </c>
      <c r="AN200" s="8">
        <f t="shared" si="153"/>
        <v>0</v>
      </c>
      <c r="AO200" s="8">
        <f>IFERROR(VLOOKUP(A200,PERSAMAAN!B:D,3,0),AN200)</f>
        <v>0</v>
      </c>
      <c r="AP200" s="1"/>
      <c r="AQ200" s="8">
        <f t="shared" si="128"/>
        <v>0</v>
      </c>
      <c r="AR200" s="8" t="str">
        <f>IF(AQ200=0,"-",VLOOKUP(A200,FR_HITUNG_MINMAX!A:H,8,0))</f>
        <v>-</v>
      </c>
      <c r="AS200" s="1"/>
      <c r="AT200" s="8" t="str">
        <f t="shared" si="129"/>
        <v>-</v>
      </c>
      <c r="AU200" s="12">
        <f t="shared" si="130"/>
        <v>0</v>
      </c>
      <c r="AV200" s="12">
        <f t="shared" si="131"/>
        <v>0</v>
      </c>
      <c r="AW200" s="8">
        <f t="shared" si="154"/>
        <v>0</v>
      </c>
      <c r="AX200" s="1"/>
      <c r="AY200" s="8">
        <f t="shared" si="132"/>
        <v>0</v>
      </c>
      <c r="AZ200" s="8" t="str">
        <f>IF(AY200=0,"-",VLOOKUP(A200,FR_HITUNG_MINMAX!A:I,9,0))</f>
        <v>-</v>
      </c>
      <c r="BB200" s="8" t="str">
        <f t="shared" si="133"/>
        <v>-</v>
      </c>
      <c r="BC200" s="12">
        <f t="shared" si="134"/>
        <v>0</v>
      </c>
      <c r="BD200" s="12">
        <f t="shared" si="135"/>
        <v>0</v>
      </c>
      <c r="BE200" s="16"/>
      <c r="BF200" s="8">
        <f>SUMIF('REALISASI ORDER'!C:C,A200,'REALISASI ORDER'!E:E)</f>
        <v>0</v>
      </c>
      <c r="BG200" s="8">
        <f t="shared" si="155"/>
        <v>0</v>
      </c>
      <c r="BH200" s="8">
        <f t="shared" si="136"/>
        <v>0</v>
      </c>
      <c r="BI200" s="8">
        <f t="shared" si="137"/>
        <v>0</v>
      </c>
      <c r="BJ200" s="8">
        <f t="shared" si="156"/>
        <v>0</v>
      </c>
      <c r="BK200" s="33">
        <f t="shared" si="157"/>
        <v>0</v>
      </c>
      <c r="BL200" s="33">
        <f t="shared" si="138"/>
        <v>0</v>
      </c>
      <c r="BM200" s="33">
        <f t="shared" si="139"/>
        <v>0</v>
      </c>
      <c r="BN200" s="33">
        <f t="shared" si="158"/>
        <v>0</v>
      </c>
      <c r="BO200" s="8">
        <f t="shared" si="140"/>
        <v>0</v>
      </c>
      <c r="BP200" s="8">
        <f t="shared" si="141"/>
        <v>0</v>
      </c>
      <c r="BQ200" s="8">
        <f t="shared" si="142"/>
        <v>0</v>
      </c>
      <c r="BR200" s="8">
        <f>IFERROR(ROUNDDOWN(BF200*BN200/(BK200+BL200+BM200+BN),0),0)</f>
        <v>0</v>
      </c>
      <c r="BS200" s="8" t="str">
        <f t="shared" si="143"/>
        <v>64310-K81-N00ZA</v>
      </c>
      <c r="BT200" s="8">
        <f>SUMIF(FR_HITUNG_MINMAX!A:A,ORDER!A200,FR_HITUNG_MINMAX!AS:AS)</f>
        <v>0</v>
      </c>
      <c r="BU200" s="8">
        <f t="shared" si="159"/>
        <v>0</v>
      </c>
      <c r="BV200" s="8" t="str">
        <f t="shared" si="144"/>
        <v>-</v>
      </c>
      <c r="BW200" s="8" t="str">
        <f>VLOOKUP(A200,'STOK PESALAKAN'!A:F,6,0)</f>
        <v/>
      </c>
    </row>
    <row r="201" spans="1:75" ht="15" customHeight="1">
      <c r="A201" s="41" t="s">
        <v>316</v>
      </c>
      <c r="B201" s="99">
        <f>IFERROR(IFERROR(VLOOKUP(A201,'STOK PACUL'!C:H,6,0),VLOOKUP(A201,'KATEGORI PACUL'!A:C,3,0)),0)</f>
        <v>4</v>
      </c>
      <c r="C201" s="8">
        <f>IFERROR(VLOOKUP(A201,'KATEGORI PACUL'!A:D,4,0),0)</f>
        <v>1</v>
      </c>
      <c r="D201" s="99">
        <f>IFERROR(IFERROR(VLOOKUP(A201,'STOK PESALAKAN'!C:H,6,0),VLOOKUP(A201,'KATEGORI PESALAKAN'!A:C,3,0)),0)</f>
        <v>0</v>
      </c>
      <c r="E201" s="8">
        <f>IFERROR(VLOOKUP(A201,'KATEGORI PESALAKAN'!A:D,4,0),0)</f>
        <v>3</v>
      </c>
      <c r="F201" s="99">
        <f>IFERROR(IFERROR(VLOOKUP(A201,'STOK CIKDITIRO'!C:H,6,0),VLOOKUP(A201,'KATEGORI CIKDITIRO'!A:C,3,0)),0)</f>
        <v>2</v>
      </c>
      <c r="G201" s="8">
        <f>IFERROR(VLOOKUP(A201,'KATEGORI CIKDITIRO'!A:D,4,0),0)</f>
        <v>2</v>
      </c>
      <c r="H201" s="99">
        <f>IFERROR(IFERROR(VLOOKUP(A201,'STOK TRAYEMAN'!C:H,6,0),VLOOKUP(A201,'KATEGORI TRAYEMAN'!A:C,3,0)),0)</f>
        <v>1</v>
      </c>
      <c r="I201" s="8">
        <f>IFERROR(VLOOKUP(A201,'KATEGORI TRAYEMAN'!A:D,4,0),0)</f>
        <v>0</v>
      </c>
      <c r="J201" s="8" t="str">
        <f>IFERROR(VLOOKUP(A201,'NOSTOK PACUL'!A:C,3,0),IFERROR(IF(VLOOKUP(A201,'STOK PACUL'!A:B,2,0)="NOSTOK","E",VLOOKUP(A201,'KATEGORI PACUL'!A:B,2,0)),"E"))</f>
        <v>D</v>
      </c>
      <c r="K201" s="8" t="str">
        <f>IFERROR(VLOOKUP(A201,'NOSTOK PESALAKAN'!A:C,3,0),IFERROR(IF(VLOOKUP(A201,'STOK PESALAKAN'!A:B,2,0)="NOSTOK","E",VLOOKUP(A201,'KATEGORI PESALAKAN'!A:B,2,0)),"E"))</f>
        <v>C</v>
      </c>
      <c r="L201" s="8" t="str">
        <f>IFERROR(VLOOKUP(A201,'NOSTOK CIKDITIRO'!A:C,3,0),IFERROR(IF(VLOOKUP(A201,'STOK CIKDITIRO'!A:B,2,0)="NOSTOK","E",VLOOKUP(A201,'KATEGORI CIKDITIRO'!A:B,2,0)),"E"))</f>
        <v>C</v>
      </c>
      <c r="M201" s="8" t="str">
        <f>IFERROR(VLOOKUP(A201,'NOSTOK TRAYEMAN'!A:C,3,0),IFERROR(IF(VLOOKUP(A201,'STOK TRAYEMAN'!A:B,2,0)="NOSTOK","E",VLOOKUP(A201,'KATEGORI TRAYEMAN'!A:B,2,0)),"E"))</f>
        <v>E</v>
      </c>
      <c r="N201" s="8" t="str">
        <f>IFERROR(VLOOKUP(A201,FR_HITUNG_MINMAX!A:B,2,0),0)</f>
        <v>OLI SUPER SPORT H.MPX 1 1,2L</v>
      </c>
      <c r="O201" s="8" t="str">
        <f>IFERROR(VLOOKUP(A201,FR_HITUNG_MINMAX!A:D,4,0),0)</f>
        <v>OLIGEN</v>
      </c>
      <c r="P201" s="8">
        <f>IFERROR(VLOOKUP(A201,FR_HITUNG_MINMAX!A:G,7,0),1)</f>
        <v>1</v>
      </c>
      <c r="Q201" s="11" t="str">
        <f>IFERROR(VLOOKUP(A201,FR_HITUNG_MINMAX!A:J,10,0),1)</f>
        <v>1</v>
      </c>
      <c r="R201" s="8">
        <f>IFERROR(VLOOKUP(A201,FR_HITUNG_MINMAX!A:K,11,0),1)</f>
        <v>1</v>
      </c>
      <c r="S201" s="12">
        <f>IFERROR(VLOOKUP(A201,FR_HITUNG_MINMAX!A:F,6,0),0)</f>
        <v>85000</v>
      </c>
      <c r="T201" s="8">
        <f t="shared" si="145"/>
        <v>3</v>
      </c>
      <c r="U201" s="8">
        <f t="shared" si="120"/>
        <v>-3</v>
      </c>
      <c r="V201" s="8">
        <f t="shared" si="121"/>
        <v>0</v>
      </c>
      <c r="W201" s="8">
        <f t="shared" si="146"/>
        <v>1</v>
      </c>
      <c r="X201" s="8">
        <f t="shared" si="147"/>
        <v>3</v>
      </c>
      <c r="Y201" s="16"/>
      <c r="Z201" s="15">
        <f t="shared" si="122"/>
        <v>0</v>
      </c>
      <c r="AA201" s="8">
        <f t="shared" si="148"/>
        <v>0</v>
      </c>
      <c r="AB201" s="16"/>
      <c r="AC201" s="15">
        <f t="shared" si="123"/>
        <v>0</v>
      </c>
      <c r="AD201" s="8">
        <f t="shared" si="124"/>
        <v>0</v>
      </c>
      <c r="AE201" s="16"/>
      <c r="AF201" s="15">
        <f t="shared" si="125"/>
        <v>0</v>
      </c>
      <c r="AG201" s="15">
        <f t="shared" si="149"/>
        <v>0</v>
      </c>
      <c r="AH201" s="16"/>
      <c r="AI201" s="15">
        <f t="shared" si="150"/>
        <v>0</v>
      </c>
      <c r="AJ201" s="8">
        <f t="shared" si="151"/>
        <v>0</v>
      </c>
      <c r="AK201" s="8">
        <f t="shared" si="126"/>
        <v>2</v>
      </c>
      <c r="AL201" s="8">
        <f t="shared" si="127"/>
        <v>0</v>
      </c>
      <c r="AM201" s="8">
        <f t="shared" si="152"/>
        <v>0</v>
      </c>
      <c r="AN201" s="8">
        <f t="shared" si="153"/>
        <v>2</v>
      </c>
      <c r="AO201" s="8">
        <f>IFERROR(VLOOKUP(A201,PERSAMAAN!B:D,3,0),AN201)</f>
        <v>2</v>
      </c>
      <c r="AP201" s="1">
        <v>0</v>
      </c>
      <c r="AQ201" s="8">
        <f t="shared" si="128"/>
        <v>0</v>
      </c>
      <c r="AR201" s="8" t="str">
        <f>IF(AQ201=0,"-",VLOOKUP(A201,FR_HITUNG_MINMAX!A:H,8,0))</f>
        <v>-</v>
      </c>
      <c r="AS201" s="1"/>
      <c r="AT201" s="8" t="str">
        <f t="shared" si="129"/>
        <v>-</v>
      </c>
      <c r="AU201" s="12">
        <f t="shared" si="130"/>
        <v>0</v>
      </c>
      <c r="AV201" s="12">
        <f t="shared" si="131"/>
        <v>0</v>
      </c>
      <c r="AW201" s="8">
        <f t="shared" si="154"/>
        <v>2</v>
      </c>
      <c r="AX201" s="1"/>
      <c r="AY201" s="8">
        <f t="shared" si="132"/>
        <v>2</v>
      </c>
      <c r="AZ201" s="8" t="str">
        <f>IF(AY201=0,"-",VLOOKUP(A201,FR_HITUNG_MINMAX!A:I,9,0))</f>
        <v>NSA</v>
      </c>
      <c r="BB201" s="8" t="str">
        <f t="shared" si="133"/>
        <v>NSA</v>
      </c>
      <c r="BC201" s="12">
        <f t="shared" si="134"/>
        <v>170000</v>
      </c>
      <c r="BD201" s="12">
        <f t="shared" si="135"/>
        <v>57564082.685275108</v>
      </c>
      <c r="BE201" s="16"/>
      <c r="BF201" s="8">
        <f>SUMIF('REALISASI ORDER'!C:C,A201,'REALISASI ORDER'!E:E)</f>
        <v>0</v>
      </c>
      <c r="BG201" s="8">
        <f t="shared" si="155"/>
        <v>4</v>
      </c>
      <c r="BH201" s="8">
        <f t="shared" si="136"/>
        <v>0</v>
      </c>
      <c r="BI201" s="8">
        <f t="shared" si="137"/>
        <v>2</v>
      </c>
      <c r="BJ201" s="8">
        <f t="shared" si="156"/>
        <v>1</v>
      </c>
      <c r="BK201" s="33">
        <f t="shared" si="157"/>
        <v>0</v>
      </c>
      <c r="BL201" s="33">
        <f t="shared" si="138"/>
        <v>3</v>
      </c>
      <c r="BM201" s="33">
        <f t="shared" si="139"/>
        <v>0</v>
      </c>
      <c r="BN201" s="33">
        <f t="shared" si="158"/>
        <v>0</v>
      </c>
      <c r="BO201" s="8">
        <f t="shared" si="140"/>
        <v>0</v>
      </c>
      <c r="BP201" s="8">
        <f t="shared" si="141"/>
        <v>0</v>
      </c>
      <c r="BQ201" s="8">
        <f t="shared" si="142"/>
        <v>0</v>
      </c>
      <c r="BR201" s="8">
        <f>IFERROR(ROUNDDOWN(BF201*BN201/(BK201+BL201+BM201+BN),0),0)</f>
        <v>0</v>
      </c>
      <c r="BS201" s="8" t="str">
        <f t="shared" si="143"/>
        <v>82322MAK8LN1</v>
      </c>
      <c r="BT201" s="8">
        <f>SUMIF(FR_HITUNG_MINMAX!A:A,ORDER!A201,FR_HITUNG_MINMAX!AS:AS)</f>
        <v>3</v>
      </c>
      <c r="BU201" s="8">
        <f t="shared" si="159"/>
        <v>0</v>
      </c>
      <c r="BV201" s="8" t="str">
        <f t="shared" si="144"/>
        <v>-</v>
      </c>
      <c r="BW201" s="8" t="str">
        <f>VLOOKUP(A201,'STOK PESALAKAN'!A:F,6,0)</f>
        <v/>
      </c>
    </row>
    <row r="202" spans="1:75" ht="15" customHeight="1">
      <c r="A202" s="41" t="s">
        <v>514</v>
      </c>
      <c r="B202" s="99">
        <f>IFERROR(IFERROR(VLOOKUP(A202,'STOK PACUL'!C:H,6,0),VLOOKUP(A202,'KATEGORI PACUL'!A:C,3,0)),0)</f>
        <v>2</v>
      </c>
      <c r="C202" s="8">
        <f>IFERROR(VLOOKUP(A202,'KATEGORI PACUL'!A:D,4,0),0)</f>
        <v>1</v>
      </c>
      <c r="D202" s="99">
        <f>IFERROR(IFERROR(VLOOKUP(A202,'STOK PESALAKAN'!C:H,6,0),VLOOKUP(A202,'KATEGORI PESALAKAN'!A:C,3,0)),0)</f>
        <v>1</v>
      </c>
      <c r="E202" s="8">
        <f>IFERROR(VLOOKUP(A202,'KATEGORI PESALAKAN'!A:D,4,0),0)</f>
        <v>0</v>
      </c>
      <c r="F202" s="99">
        <f>IFERROR(IFERROR(VLOOKUP(A202,'STOK CIKDITIRO'!C:H,6,0),VLOOKUP(A202,'KATEGORI CIKDITIRO'!A:C,3,0)),0)</f>
        <v>1</v>
      </c>
      <c r="G202" s="8">
        <f>IFERROR(VLOOKUP(A202,'KATEGORI CIKDITIRO'!A:D,4,0),0)</f>
        <v>0</v>
      </c>
      <c r="H202" s="99">
        <f>IFERROR(IFERROR(VLOOKUP(A202,'STOK TRAYEMAN'!C:H,6,0),VLOOKUP(A202,'KATEGORI TRAYEMAN'!A:C,3,0)),0)</f>
        <v>0</v>
      </c>
      <c r="I202" s="8">
        <f>IFERROR(VLOOKUP(A202,'KATEGORI TRAYEMAN'!A:D,4,0),0)</f>
        <v>0</v>
      </c>
      <c r="J202" s="8" t="str">
        <f>IFERROR(VLOOKUP(A202,'NOSTOK PACUL'!A:C,3,0),IFERROR(IF(VLOOKUP(A202,'STOK PACUL'!A:B,2,0)="NOSTOK","E",VLOOKUP(A202,'KATEGORI PACUL'!A:B,2,0)),"E"))</f>
        <v>D</v>
      </c>
      <c r="K202" s="8" t="str">
        <f>IFERROR(VLOOKUP(A202,'NOSTOK PESALAKAN'!A:C,3,0),IFERROR(IF(VLOOKUP(A202,'STOK PESALAKAN'!A:B,2,0)="NOSTOK","E",VLOOKUP(A202,'KATEGORI PESALAKAN'!A:B,2,0)),"E"))</f>
        <v>E</v>
      </c>
      <c r="L202" s="8" t="str">
        <f>IFERROR(VLOOKUP(A202,'NOSTOK CIKDITIRO'!A:C,3,0),IFERROR(IF(VLOOKUP(A202,'STOK CIKDITIRO'!A:B,2,0)="NOSTOK","E",VLOOKUP(A202,'KATEGORI CIKDITIRO'!A:B,2,0)),"E"))</f>
        <v>E</v>
      </c>
      <c r="M202" s="8" t="str">
        <f>IFERROR(VLOOKUP(A202,'NOSTOK TRAYEMAN'!A:C,3,0),IFERROR(IF(VLOOKUP(A202,'STOK TRAYEMAN'!A:B,2,0)="NOSTOK","E",VLOOKUP(A202,'KATEGORI TRAYEMAN'!A:B,2,0)),"E"))</f>
        <v>E</v>
      </c>
      <c r="N202" s="8" t="str">
        <f>IFERROR(VLOOKUP(A202,FR_HITUNG_MINMAX!A:B,2,0),0)</f>
        <v>BAN DALAM 70/90-14 IRC</v>
      </c>
      <c r="O202" s="8" t="str">
        <f>IFERROR(VLOOKUP(A202,FR_HITUNG_MINMAX!A:D,4,0),0)</f>
        <v>IMITAS</v>
      </c>
      <c r="P202" s="8">
        <f>IFERROR(VLOOKUP(A202,FR_HITUNG_MINMAX!A:G,7,0),1)</f>
        <v>1</v>
      </c>
      <c r="Q202" s="11">
        <f>IFERROR(VLOOKUP(A202,FR_HITUNG_MINMAX!A:J,10,0),1)</f>
        <v>1</v>
      </c>
      <c r="R202" s="8">
        <f>IFERROR(VLOOKUP(A202,FR_HITUNG_MINMAX!A:K,11,0),1)</f>
        <v>1</v>
      </c>
      <c r="S202" s="12">
        <f>IFERROR(VLOOKUP(A202,FR_HITUNG_MINMAX!A:F,6,0),0)</f>
        <v>26500</v>
      </c>
      <c r="T202" s="8">
        <f t="shared" si="145"/>
        <v>1</v>
      </c>
      <c r="U202" s="8">
        <f t="shared" si="120"/>
        <v>1</v>
      </c>
      <c r="V202" s="8">
        <f t="shared" si="121"/>
        <v>1</v>
      </c>
      <c r="W202" s="8">
        <f t="shared" si="146"/>
        <v>0</v>
      </c>
      <c r="X202" s="8">
        <f t="shared" si="147"/>
        <v>0</v>
      </c>
      <c r="Y202" s="16"/>
      <c r="Z202" s="15">
        <f t="shared" si="122"/>
        <v>0</v>
      </c>
      <c r="AA202" s="8">
        <f t="shared" si="148"/>
        <v>0</v>
      </c>
      <c r="AB202" s="16"/>
      <c r="AC202" s="15">
        <f t="shared" si="123"/>
        <v>0</v>
      </c>
      <c r="AD202" s="8">
        <f t="shared" si="124"/>
        <v>0</v>
      </c>
      <c r="AE202" s="16"/>
      <c r="AF202" s="15">
        <f t="shared" si="125"/>
        <v>0</v>
      </c>
      <c r="AG202" s="15">
        <f t="shared" si="149"/>
        <v>0</v>
      </c>
      <c r="AH202" s="16"/>
      <c r="AI202" s="15">
        <f t="shared" si="150"/>
        <v>0</v>
      </c>
      <c r="AJ202" s="8">
        <f t="shared" si="151"/>
        <v>0</v>
      </c>
      <c r="AK202" s="8">
        <f t="shared" si="126"/>
        <v>0</v>
      </c>
      <c r="AL202" s="8">
        <f t="shared" si="127"/>
        <v>0</v>
      </c>
      <c r="AM202" s="8">
        <f t="shared" si="152"/>
        <v>0</v>
      </c>
      <c r="AN202" s="8">
        <f t="shared" si="153"/>
        <v>0</v>
      </c>
      <c r="AO202" s="8">
        <f>IFERROR(VLOOKUP(A202,PERSAMAAN!B:D,3,0),AN202)</f>
        <v>0</v>
      </c>
      <c r="AP202" s="1"/>
      <c r="AQ202" s="8">
        <f t="shared" si="128"/>
        <v>0</v>
      </c>
      <c r="AR202" s="8" t="str">
        <f>IF(AQ202=0,"-",VLOOKUP(A202,FR_HITUNG_MINMAX!A:H,8,0))</f>
        <v>-</v>
      </c>
      <c r="AS202" s="1"/>
      <c r="AT202" s="8" t="str">
        <f t="shared" si="129"/>
        <v>-</v>
      </c>
      <c r="AU202" s="12">
        <f t="shared" si="130"/>
        <v>0</v>
      </c>
      <c r="AV202" s="12">
        <f t="shared" si="131"/>
        <v>0</v>
      </c>
      <c r="AW202" s="8" t="b">
        <f t="shared" si="154"/>
        <v>0</v>
      </c>
      <c r="AX202" s="1"/>
      <c r="AY202" s="8">
        <f t="shared" si="132"/>
        <v>0</v>
      </c>
      <c r="AZ202" s="8" t="str">
        <f>IF(AY202=0,"-",VLOOKUP(A202,FR_HITUNG_MINMAX!A:I,9,0))</f>
        <v>-</v>
      </c>
      <c r="BB202" s="8" t="str">
        <f t="shared" si="133"/>
        <v>-</v>
      </c>
      <c r="BC202" s="12">
        <f t="shared" si="134"/>
        <v>0</v>
      </c>
      <c r="BD202" s="12">
        <f t="shared" si="135"/>
        <v>0</v>
      </c>
      <c r="BE202" s="16"/>
      <c r="BF202" s="8">
        <f>SUMIF('REALISASI ORDER'!C:C,A202,'REALISASI ORDER'!E:E)</f>
        <v>0</v>
      </c>
      <c r="BG202" s="8">
        <f t="shared" si="155"/>
        <v>2</v>
      </c>
      <c r="BH202" s="8">
        <f t="shared" si="136"/>
        <v>1</v>
      </c>
      <c r="BI202" s="8">
        <f t="shared" si="137"/>
        <v>1</v>
      </c>
      <c r="BJ202" s="8">
        <f t="shared" si="156"/>
        <v>0</v>
      </c>
      <c r="BK202" s="33">
        <f t="shared" si="157"/>
        <v>1</v>
      </c>
      <c r="BL202" s="33">
        <f t="shared" si="138"/>
        <v>0</v>
      </c>
      <c r="BM202" s="33">
        <f t="shared" si="139"/>
        <v>0</v>
      </c>
      <c r="BN202" s="33">
        <f t="shared" si="158"/>
        <v>0</v>
      </c>
      <c r="BO202" s="8">
        <f t="shared" si="140"/>
        <v>0</v>
      </c>
      <c r="BP202" s="8">
        <f t="shared" si="141"/>
        <v>0</v>
      </c>
      <c r="BQ202" s="8">
        <f t="shared" si="142"/>
        <v>0</v>
      </c>
      <c r="BR202" s="8">
        <f>IFERROR(ROUNDDOWN(BF202*BN202/(BK202+BL202+BM202+BN),0),0)</f>
        <v>0</v>
      </c>
      <c r="BS202" s="8" t="str">
        <f t="shared" si="143"/>
        <v>8990876610040</v>
      </c>
      <c r="BT202" s="8">
        <f>SUMIF(FR_HITUNG_MINMAX!A:A,ORDER!A202,FR_HITUNG_MINMAX!AS:AS)</f>
        <v>1</v>
      </c>
      <c r="BU202" s="8">
        <f t="shared" si="159"/>
        <v>0</v>
      </c>
      <c r="BV202" s="8" t="str">
        <f t="shared" si="144"/>
        <v>-</v>
      </c>
      <c r="BW202" s="8" t="str">
        <f>VLOOKUP(A202,'STOK PESALAKAN'!A:F,6,0)</f>
        <v/>
      </c>
    </row>
    <row r="203" spans="1:75" ht="15" customHeight="1">
      <c r="A203" s="41" t="s">
        <v>317</v>
      </c>
      <c r="B203" s="99">
        <f>IFERROR(IFERROR(VLOOKUP(A203,'STOK PACUL'!C:H,6,0),VLOOKUP(A203,'KATEGORI PACUL'!A:C,3,0)),0)</f>
        <v>2</v>
      </c>
      <c r="C203" s="8">
        <f>IFERROR(VLOOKUP(A203,'KATEGORI PACUL'!A:D,4,0),0)</f>
        <v>4</v>
      </c>
      <c r="D203" s="99">
        <f>IFERROR(IFERROR(VLOOKUP(A203,'STOK PESALAKAN'!C:H,6,0),VLOOKUP(A203,'KATEGORI PESALAKAN'!A:C,3,0)),0)</f>
        <v>2</v>
      </c>
      <c r="E203" s="8">
        <f>IFERROR(VLOOKUP(A203,'KATEGORI PESALAKAN'!A:D,4,0),0)</f>
        <v>1</v>
      </c>
      <c r="F203" s="99">
        <f>IFERROR(IFERROR(VLOOKUP(A203,'STOK CIKDITIRO'!C:H,6,0),VLOOKUP(A203,'KATEGORI CIKDITIRO'!A:C,3,0)),0)</f>
        <v>2</v>
      </c>
      <c r="G203" s="8">
        <f>IFERROR(VLOOKUP(A203,'KATEGORI CIKDITIRO'!A:D,4,0),0)</f>
        <v>2</v>
      </c>
      <c r="H203" s="99">
        <f>IFERROR(IFERROR(VLOOKUP(A203,'STOK TRAYEMAN'!C:H,6,0),VLOOKUP(A203,'KATEGORI TRAYEMAN'!A:C,3,0)),0)</f>
        <v>1</v>
      </c>
      <c r="I203" s="8">
        <f>IFERROR(VLOOKUP(A203,'KATEGORI TRAYEMAN'!A:D,4,0),0)</f>
        <v>0</v>
      </c>
      <c r="J203" s="8" t="str">
        <f>IFERROR(VLOOKUP(A203,'NOSTOK PACUL'!A:C,3,0),IFERROR(IF(VLOOKUP(A203,'STOK PACUL'!A:B,2,0)="NOSTOK","E",VLOOKUP(A203,'KATEGORI PACUL'!A:B,2,0)),"E"))</f>
        <v>B</v>
      </c>
      <c r="K203" s="8" t="str">
        <f>IFERROR(VLOOKUP(A203,'NOSTOK PESALAKAN'!A:C,3,0),IFERROR(IF(VLOOKUP(A203,'STOK PESALAKAN'!A:B,2,0)="NOSTOK","E",VLOOKUP(A203,'KATEGORI PESALAKAN'!A:B,2,0)),"E"))</f>
        <v>D</v>
      </c>
      <c r="L203" s="8" t="str">
        <f>IFERROR(VLOOKUP(A203,'NOSTOK CIKDITIRO'!A:C,3,0),IFERROR(IF(VLOOKUP(A203,'STOK CIKDITIRO'!A:B,2,0)="NOSTOK","E",VLOOKUP(A203,'KATEGORI CIKDITIRO'!A:B,2,0)),"E"))</f>
        <v>D</v>
      </c>
      <c r="M203" s="8" t="str">
        <f>IFERROR(VLOOKUP(A203,'NOSTOK TRAYEMAN'!A:C,3,0),IFERROR(IF(VLOOKUP(A203,'STOK TRAYEMAN'!A:B,2,0)="NOSTOK","E",VLOOKUP(A203,'KATEGORI TRAYEMAN'!A:B,2,0)),"E"))</f>
        <v>E</v>
      </c>
      <c r="N203" s="8" t="str">
        <f>IFERROR(VLOOKUP(A203,FR_HITUNG_MINMAX!A:B,2,0),0)</f>
        <v>BAN DALAM 80/90-14 IRC</v>
      </c>
      <c r="O203" s="8" t="str">
        <f>IFERROR(VLOOKUP(A203,FR_HITUNG_MINMAX!A:D,4,0),0)</f>
        <v>ORISIN</v>
      </c>
      <c r="P203" s="8">
        <f>IFERROR(VLOOKUP(A203,FR_HITUNG_MINMAX!A:G,7,0),1)</f>
        <v>1</v>
      </c>
      <c r="Q203" s="11">
        <f>IFERROR(VLOOKUP(A203,FR_HITUNG_MINMAX!A:J,10,0),1)</f>
        <v>1</v>
      </c>
      <c r="R203" s="8">
        <f>IFERROR(VLOOKUP(A203,FR_HITUNG_MINMAX!A:K,11,0),1)</f>
        <v>1</v>
      </c>
      <c r="S203" s="12">
        <f>IFERROR(VLOOKUP(A203,FR_HITUNG_MINMAX!A:F,6,0),0)</f>
        <v>28800</v>
      </c>
      <c r="T203" s="8">
        <f t="shared" si="145"/>
        <v>-2</v>
      </c>
      <c r="U203" s="8">
        <f t="shared" si="120"/>
        <v>1</v>
      </c>
      <c r="V203" s="8">
        <f t="shared" si="121"/>
        <v>0</v>
      </c>
      <c r="W203" s="8">
        <f t="shared" si="146"/>
        <v>1</v>
      </c>
      <c r="X203" s="8">
        <f t="shared" si="147"/>
        <v>0</v>
      </c>
      <c r="Y203" s="16"/>
      <c r="Z203" s="15">
        <f t="shared" si="122"/>
        <v>0</v>
      </c>
      <c r="AA203" s="8">
        <f t="shared" si="148"/>
        <v>1</v>
      </c>
      <c r="AB203" s="16"/>
      <c r="AC203" s="15">
        <f t="shared" si="123"/>
        <v>0</v>
      </c>
      <c r="AD203" s="8">
        <f t="shared" si="124"/>
        <v>0</v>
      </c>
      <c r="AE203" s="16"/>
      <c r="AF203" s="15">
        <f t="shared" si="125"/>
        <v>0</v>
      </c>
      <c r="AG203" s="15">
        <f t="shared" si="149"/>
        <v>0</v>
      </c>
      <c r="AH203" s="16"/>
      <c r="AI203" s="15">
        <f t="shared" si="150"/>
        <v>0</v>
      </c>
      <c r="AJ203" s="8">
        <f t="shared" si="151"/>
        <v>1</v>
      </c>
      <c r="AK203" s="8">
        <f t="shared" si="126"/>
        <v>0</v>
      </c>
      <c r="AL203" s="8">
        <f t="shared" si="127"/>
        <v>0</v>
      </c>
      <c r="AM203" s="8">
        <f t="shared" si="152"/>
        <v>0</v>
      </c>
      <c r="AN203" s="8">
        <f t="shared" si="153"/>
        <v>1</v>
      </c>
      <c r="AO203" s="8">
        <f>IFERROR(VLOOKUP(A203,PERSAMAAN!B:D,3,0),AN203)</f>
        <v>1</v>
      </c>
      <c r="AP203" s="1">
        <v>2</v>
      </c>
      <c r="AQ203" s="8">
        <f t="shared" si="128"/>
        <v>2</v>
      </c>
      <c r="AR203" s="8" t="str">
        <f>IF(AQ203=0,"-",VLOOKUP(A203,FR_HITUNG_MINMAX!A:H,8,0))</f>
        <v>GSM</v>
      </c>
      <c r="AS203" s="1" t="s">
        <v>32</v>
      </c>
      <c r="AT203" s="8" t="str">
        <f t="shared" si="129"/>
        <v>HKJ</v>
      </c>
      <c r="AU203" s="12">
        <f t="shared" si="130"/>
        <v>57600</v>
      </c>
      <c r="AV203" s="12">
        <f t="shared" si="131"/>
        <v>7262685</v>
      </c>
      <c r="AW203" s="8">
        <f t="shared" si="154"/>
        <v>2</v>
      </c>
      <c r="AX203" s="1"/>
      <c r="AY203" s="8">
        <f t="shared" si="132"/>
        <v>2</v>
      </c>
      <c r="AZ203" s="8" t="str">
        <f>IF(AY203=0,"-",VLOOKUP(A203,FR_HITUNG_MINMAX!A:I,9,0))</f>
        <v/>
      </c>
      <c r="BB203" s="8" t="str">
        <f t="shared" si="133"/>
        <v/>
      </c>
      <c r="BC203" s="12">
        <f t="shared" si="134"/>
        <v>57600</v>
      </c>
      <c r="BD203" s="12">
        <f t="shared" si="135"/>
        <v>21965380</v>
      </c>
      <c r="BE203" s="16"/>
      <c r="BF203" s="8">
        <f>SUMIF('REALISASI ORDER'!C:C,A203,'REALISASI ORDER'!E:E)</f>
        <v>0</v>
      </c>
      <c r="BG203" s="8">
        <f t="shared" si="155"/>
        <v>2</v>
      </c>
      <c r="BH203" s="8">
        <f t="shared" si="136"/>
        <v>2</v>
      </c>
      <c r="BI203" s="8">
        <f t="shared" si="137"/>
        <v>2</v>
      </c>
      <c r="BJ203" s="8">
        <f t="shared" si="156"/>
        <v>1</v>
      </c>
      <c r="BK203" s="33">
        <f t="shared" si="157"/>
        <v>2</v>
      </c>
      <c r="BL203" s="33">
        <f t="shared" si="138"/>
        <v>0</v>
      </c>
      <c r="BM203" s="33">
        <f t="shared" si="139"/>
        <v>0</v>
      </c>
      <c r="BN203" s="33">
        <f t="shared" si="158"/>
        <v>0</v>
      </c>
      <c r="BO203" s="8">
        <f t="shared" si="140"/>
        <v>0</v>
      </c>
      <c r="BP203" s="8">
        <f t="shared" si="141"/>
        <v>0</v>
      </c>
      <c r="BQ203" s="8">
        <f t="shared" si="142"/>
        <v>0</v>
      </c>
      <c r="BR203" s="8">
        <f>IFERROR(ROUNDDOWN(BF203*BN203/(BK203+BL203+BM203+BN),0),0)</f>
        <v>0</v>
      </c>
      <c r="BS203" s="8" t="str">
        <f t="shared" si="143"/>
        <v>8990876610057</v>
      </c>
      <c r="BT203" s="8">
        <f>SUMIF(FR_HITUNG_MINMAX!A:A,ORDER!A203,FR_HITUNG_MINMAX!AS:AS)</f>
        <v>3</v>
      </c>
      <c r="BU203" s="8">
        <f t="shared" si="159"/>
        <v>0</v>
      </c>
      <c r="BV203" s="8" t="str">
        <f t="shared" si="144"/>
        <v>HKJ</v>
      </c>
      <c r="BW203" s="8" t="str">
        <f>VLOOKUP(A203,'STOK PESALAKAN'!A:F,6,0)</f>
        <v/>
      </c>
    </row>
    <row r="204" spans="1:75">
      <c r="A204" s="41" t="s">
        <v>318</v>
      </c>
      <c r="B204" s="99">
        <f>IFERROR(IFERROR(VLOOKUP(A204,'STOK PACUL'!C:H,6,0),VLOOKUP(A204,'KATEGORI PACUL'!A:C,3,0)),0)</f>
        <v>2</v>
      </c>
      <c r="C204" s="8">
        <f>IFERROR(VLOOKUP(A204,'KATEGORI PACUL'!A:D,4,0),0)</f>
        <v>1</v>
      </c>
      <c r="D204" s="99">
        <f>IFERROR(IFERROR(VLOOKUP(A204,'STOK PESALAKAN'!C:H,6,0),VLOOKUP(A204,'KATEGORI PESALAKAN'!A:C,3,0)),0)</f>
        <v>2</v>
      </c>
      <c r="E204" s="8">
        <f>IFERROR(VLOOKUP(A204,'KATEGORI PESALAKAN'!A:D,4,0),0)</f>
        <v>0</v>
      </c>
      <c r="F204" s="99">
        <f>IFERROR(IFERROR(VLOOKUP(A204,'STOK CIKDITIRO'!C:H,6,0),VLOOKUP(A204,'KATEGORI CIKDITIRO'!A:C,3,0)),0)</f>
        <v>2</v>
      </c>
      <c r="G204" s="8">
        <f>IFERROR(VLOOKUP(A204,'KATEGORI CIKDITIRO'!A:D,4,0),0)</f>
        <v>0</v>
      </c>
      <c r="H204" s="99">
        <f>IFERROR(IFERROR(VLOOKUP(A204,'STOK TRAYEMAN'!C:H,6,0),VLOOKUP(A204,'KATEGORI TRAYEMAN'!A:C,3,0)),0)</f>
        <v>0</v>
      </c>
      <c r="I204" s="8">
        <f>IFERROR(VLOOKUP(A204,'KATEGORI TRAYEMAN'!A:D,4,0),0)</f>
        <v>0</v>
      </c>
      <c r="J204" s="8" t="str">
        <f>IFERROR(VLOOKUP(A204,'NOSTOK PACUL'!A:C,3,0),IFERROR(IF(VLOOKUP(A204,'STOK PACUL'!A:B,2,0)="NOSTOK","E",VLOOKUP(A204,'KATEGORI PACUL'!A:B,2,0)),"E"))</f>
        <v>D</v>
      </c>
      <c r="K204" s="8" t="str">
        <f>IFERROR(VLOOKUP(A204,'NOSTOK PESALAKAN'!A:C,3,0),IFERROR(IF(VLOOKUP(A204,'STOK PESALAKAN'!A:B,2,0)="NOSTOK","E",VLOOKUP(A204,'KATEGORI PESALAKAN'!A:B,2,0)),"E"))</f>
        <v>E</v>
      </c>
      <c r="L204" s="8" t="str">
        <f>IFERROR(VLOOKUP(A204,'NOSTOK CIKDITIRO'!A:C,3,0),IFERROR(IF(VLOOKUP(A204,'STOK CIKDITIRO'!A:B,2,0)="NOSTOK","E",VLOOKUP(A204,'KATEGORI CIKDITIRO'!A:B,2,0)),"E"))</f>
        <v>E</v>
      </c>
      <c r="M204" s="8" t="str">
        <f>IFERROR(VLOOKUP(A204,'NOSTOK TRAYEMAN'!A:C,3,0),IFERROR(IF(VLOOKUP(A204,'STOK TRAYEMAN'!A:B,2,0)="NOSTOK","E",VLOOKUP(A204,'KATEGORI TRAYEMAN'!A:B,2,0)),"E"))</f>
        <v>E</v>
      </c>
      <c r="N204" s="8" t="str">
        <f>IFERROR(VLOOKUP(A204,FR_HITUNG_MINMAX!A:B,2,0),0)</f>
        <v>BAN DALAM 250-17 IRC</v>
      </c>
      <c r="O204" s="8" t="str">
        <f>IFERROR(VLOOKUP(A204,FR_HITUNG_MINMAX!A:D,4,0),0)</f>
        <v>IMITAS</v>
      </c>
      <c r="P204" s="8">
        <f>IFERROR(VLOOKUP(A204,FR_HITUNG_MINMAX!A:G,7,0),1)</f>
        <v>1</v>
      </c>
      <c r="Q204" s="11">
        <f>IFERROR(VLOOKUP(A204,FR_HITUNG_MINMAX!A:J,10,0),1)</f>
        <v>1</v>
      </c>
      <c r="R204" s="8">
        <f>IFERROR(VLOOKUP(A204,FR_HITUNG_MINMAX!A:K,11,0),1)</f>
        <v>1</v>
      </c>
      <c r="S204" s="12">
        <f>IFERROR(VLOOKUP(A204,FR_HITUNG_MINMAX!A:F,6,0),0)</f>
        <v>28080</v>
      </c>
      <c r="T204" s="8">
        <f t="shared" si="145"/>
        <v>1</v>
      </c>
      <c r="U204" s="8">
        <f t="shared" si="120"/>
        <v>2</v>
      </c>
      <c r="V204" s="8">
        <f t="shared" si="121"/>
        <v>2</v>
      </c>
      <c r="W204" s="8">
        <f t="shared" si="146"/>
        <v>0</v>
      </c>
      <c r="X204" s="8">
        <f t="shared" si="147"/>
        <v>0</v>
      </c>
      <c r="Y204" s="16"/>
      <c r="Z204" s="15">
        <f t="shared" si="122"/>
        <v>0</v>
      </c>
      <c r="AA204" s="8">
        <f t="shared" si="148"/>
        <v>0</v>
      </c>
      <c r="AB204" s="16"/>
      <c r="AC204" s="15">
        <f t="shared" si="123"/>
        <v>0</v>
      </c>
      <c r="AD204" s="8">
        <f t="shared" si="124"/>
        <v>0</v>
      </c>
      <c r="AE204" s="16"/>
      <c r="AF204" s="15">
        <f t="shared" si="125"/>
        <v>0</v>
      </c>
      <c r="AG204" s="15">
        <f t="shared" si="149"/>
        <v>0</v>
      </c>
      <c r="AH204" s="16"/>
      <c r="AI204" s="15">
        <f t="shared" si="150"/>
        <v>0</v>
      </c>
      <c r="AJ204" s="8">
        <f t="shared" si="151"/>
        <v>1</v>
      </c>
      <c r="AK204" s="8">
        <f t="shared" si="126"/>
        <v>0</v>
      </c>
      <c r="AL204" s="8">
        <f t="shared" si="127"/>
        <v>0</v>
      </c>
      <c r="AM204" s="8">
        <f t="shared" si="152"/>
        <v>0</v>
      </c>
      <c r="AN204" s="8">
        <f t="shared" si="153"/>
        <v>1</v>
      </c>
      <c r="AO204" s="8">
        <f>IFERROR(VLOOKUP(A204,PERSAMAAN!B:D,3,0),AN204)</f>
        <v>1</v>
      </c>
      <c r="AP204" s="1"/>
      <c r="AQ204" s="8">
        <f t="shared" si="128"/>
        <v>1</v>
      </c>
      <c r="AR204" s="8" t="str">
        <f>IF(AQ204=0,"-",VLOOKUP(A204,FR_HITUNG_MINMAX!A:H,8,0))</f>
        <v>GSM</v>
      </c>
      <c r="AS204" s="1" t="s">
        <v>32</v>
      </c>
      <c r="AT204" s="8" t="str">
        <f t="shared" si="129"/>
        <v>HKJ</v>
      </c>
      <c r="AU204" s="12">
        <f t="shared" si="130"/>
        <v>28080</v>
      </c>
      <c r="AV204" s="12">
        <f t="shared" si="131"/>
        <v>7262685</v>
      </c>
      <c r="AW204" s="8" t="b">
        <f t="shared" si="154"/>
        <v>0</v>
      </c>
      <c r="AX204" s="1"/>
      <c r="AY204" s="8">
        <f t="shared" si="132"/>
        <v>0</v>
      </c>
      <c r="AZ204" s="8" t="str">
        <f>IF(AY204=0,"-",VLOOKUP(A204,FR_HITUNG_MINMAX!A:I,9,0))</f>
        <v>-</v>
      </c>
      <c r="BB204" s="8" t="str">
        <f t="shared" si="133"/>
        <v>-</v>
      </c>
      <c r="BC204" s="12">
        <f t="shared" si="134"/>
        <v>0</v>
      </c>
      <c r="BD204" s="12">
        <f t="shared" si="135"/>
        <v>0</v>
      </c>
      <c r="BE204" s="16"/>
      <c r="BF204" s="8">
        <f>SUMIF('REALISASI ORDER'!C:C,A204,'REALISASI ORDER'!E:E)</f>
        <v>0</v>
      </c>
      <c r="BG204" s="8">
        <f t="shared" si="155"/>
        <v>2</v>
      </c>
      <c r="BH204" s="8">
        <f t="shared" si="136"/>
        <v>2</v>
      </c>
      <c r="BI204" s="8">
        <f t="shared" si="137"/>
        <v>2</v>
      </c>
      <c r="BJ204" s="8">
        <f t="shared" si="156"/>
        <v>0</v>
      </c>
      <c r="BK204" s="33">
        <f t="shared" si="157"/>
        <v>1</v>
      </c>
      <c r="BL204" s="33">
        <f t="shared" si="138"/>
        <v>0</v>
      </c>
      <c r="BM204" s="33">
        <f t="shared" si="139"/>
        <v>0</v>
      </c>
      <c r="BN204" s="33">
        <f t="shared" si="158"/>
        <v>0</v>
      </c>
      <c r="BO204" s="8">
        <f t="shared" si="140"/>
        <v>0</v>
      </c>
      <c r="BP204" s="8">
        <f t="shared" si="141"/>
        <v>0</v>
      </c>
      <c r="BQ204" s="8">
        <f t="shared" si="142"/>
        <v>0</v>
      </c>
      <c r="BR204" s="8">
        <f>IFERROR(ROUNDDOWN(BF204*BN204/(BK204+BL204+BM204+BN),0),0)</f>
        <v>0</v>
      </c>
      <c r="BS204" s="8" t="str">
        <f t="shared" si="143"/>
        <v>8990876610095</v>
      </c>
      <c r="BT204" s="8">
        <f>SUMIF(FR_HITUNG_MINMAX!A:A,ORDER!A204,FR_HITUNG_MINMAX!AS:AS)</f>
        <v>1</v>
      </c>
      <c r="BU204" s="8">
        <f t="shared" si="159"/>
        <v>0</v>
      </c>
      <c r="BV204" s="8" t="str">
        <f t="shared" si="144"/>
        <v>HKJ</v>
      </c>
      <c r="BW204" s="8" t="str">
        <f>VLOOKUP(A204,'STOK PESALAKAN'!A:F,6,0)</f>
        <v/>
      </c>
    </row>
    <row r="205" spans="1:75">
      <c r="A205" s="41" t="s">
        <v>319</v>
      </c>
      <c r="B205" s="99">
        <f>IFERROR(IFERROR(VLOOKUP(A205,'STOK PACUL'!C:H,6,0),VLOOKUP(A205,'KATEGORI PACUL'!A:C,3,0)),0)</f>
        <v>2</v>
      </c>
      <c r="C205" s="8">
        <f>IFERROR(VLOOKUP(A205,'KATEGORI PACUL'!A:D,4,0),0)</f>
        <v>2</v>
      </c>
      <c r="D205" s="99">
        <f>IFERROR(IFERROR(VLOOKUP(A205,'STOK PESALAKAN'!C:H,6,0),VLOOKUP(A205,'KATEGORI PESALAKAN'!A:C,3,0)),0)</f>
        <v>1</v>
      </c>
      <c r="E205" s="8">
        <f>IFERROR(VLOOKUP(A205,'KATEGORI PESALAKAN'!A:D,4,0),0)</f>
        <v>1</v>
      </c>
      <c r="F205" s="99">
        <f>IFERROR(IFERROR(VLOOKUP(A205,'STOK CIKDITIRO'!C:H,6,0),VLOOKUP(A205,'KATEGORI CIKDITIRO'!A:C,3,0)),0)</f>
        <v>2</v>
      </c>
      <c r="G205" s="8">
        <f>IFERROR(VLOOKUP(A205,'KATEGORI CIKDITIRO'!A:D,4,0),0)</f>
        <v>1</v>
      </c>
      <c r="H205" s="99">
        <f>IFERROR(IFERROR(VLOOKUP(A205,'STOK TRAYEMAN'!C:H,6,0),VLOOKUP(A205,'KATEGORI TRAYEMAN'!A:C,3,0)),0)</f>
        <v>0</v>
      </c>
      <c r="I205" s="8">
        <f>IFERROR(VLOOKUP(A205,'KATEGORI TRAYEMAN'!A:D,4,0),0)</f>
        <v>0</v>
      </c>
      <c r="J205" s="8" t="str">
        <f>IFERROR(VLOOKUP(A205,'NOSTOK PACUL'!A:C,3,0),IFERROR(IF(VLOOKUP(A205,'STOK PACUL'!A:B,2,0)="NOSTOK","E",VLOOKUP(A205,'KATEGORI PACUL'!A:B,2,0)),"E"))</f>
        <v>C</v>
      </c>
      <c r="K205" s="8" t="str">
        <f>IFERROR(VLOOKUP(A205,'NOSTOK PESALAKAN'!A:C,3,0),IFERROR(IF(VLOOKUP(A205,'STOK PESALAKAN'!A:B,2,0)="NOSTOK","E",VLOOKUP(A205,'KATEGORI PESALAKAN'!A:B,2,0)),"E"))</f>
        <v>D</v>
      </c>
      <c r="L205" s="8" t="str">
        <f>IFERROR(VLOOKUP(A205,'NOSTOK CIKDITIRO'!A:C,3,0),IFERROR(IF(VLOOKUP(A205,'STOK CIKDITIRO'!A:B,2,0)="NOSTOK","E",VLOOKUP(A205,'KATEGORI CIKDITIRO'!A:B,2,0)),"E"))</f>
        <v>D</v>
      </c>
      <c r="M205" s="8" t="str">
        <f>IFERROR(VLOOKUP(A205,'NOSTOK TRAYEMAN'!A:C,3,0),IFERROR(IF(VLOOKUP(A205,'STOK TRAYEMAN'!A:B,2,0)="NOSTOK","E",VLOOKUP(A205,'KATEGORI TRAYEMAN'!A:B,2,0)),"E"))</f>
        <v>E</v>
      </c>
      <c r="N205" s="8" t="str">
        <f>IFERROR(VLOOKUP(A205,FR_HITUNG_MINMAX!A:B,2,0),0)</f>
        <v>BAN DALAM 275-17 IRC</v>
      </c>
      <c r="O205" s="8" t="str">
        <f>IFERROR(VLOOKUP(A205,FR_HITUNG_MINMAX!A:D,4,0),0)</f>
        <v>IMITAS</v>
      </c>
      <c r="P205" s="8">
        <f>IFERROR(VLOOKUP(A205,FR_HITUNG_MINMAX!A:G,7,0),1)</f>
        <v>1</v>
      </c>
      <c r="Q205" s="11">
        <f>IFERROR(VLOOKUP(A205,FR_HITUNG_MINMAX!A:J,10,0),1)</f>
        <v>1</v>
      </c>
      <c r="R205" s="8">
        <f>IFERROR(VLOOKUP(A205,FR_HITUNG_MINMAX!A:K,11,0),1)</f>
        <v>1</v>
      </c>
      <c r="S205" s="12">
        <f>IFERROR(VLOOKUP(A205,FR_HITUNG_MINMAX!A:F,6,0),0)</f>
        <v>31500</v>
      </c>
      <c r="T205" s="8">
        <f t="shared" si="145"/>
        <v>0</v>
      </c>
      <c r="U205" s="8">
        <f t="shared" si="120"/>
        <v>0</v>
      </c>
      <c r="V205" s="8">
        <f t="shared" si="121"/>
        <v>1</v>
      </c>
      <c r="W205" s="8">
        <f t="shared" si="146"/>
        <v>0</v>
      </c>
      <c r="X205" s="8">
        <f t="shared" si="147"/>
        <v>0</v>
      </c>
      <c r="Y205" s="16"/>
      <c r="Z205" s="15">
        <f t="shared" si="122"/>
        <v>0</v>
      </c>
      <c r="AA205" s="8">
        <f t="shared" si="148"/>
        <v>0</v>
      </c>
      <c r="AB205" s="16"/>
      <c r="AC205" s="15">
        <f t="shared" si="123"/>
        <v>0</v>
      </c>
      <c r="AD205" s="8">
        <f t="shared" si="124"/>
        <v>0</v>
      </c>
      <c r="AE205" s="16"/>
      <c r="AF205" s="15">
        <f t="shared" si="125"/>
        <v>0</v>
      </c>
      <c r="AG205" s="15">
        <f t="shared" si="149"/>
        <v>0</v>
      </c>
      <c r="AH205" s="16"/>
      <c r="AI205" s="15">
        <f t="shared" si="150"/>
        <v>0</v>
      </c>
      <c r="AJ205" s="8">
        <f t="shared" si="151"/>
        <v>1</v>
      </c>
      <c r="AK205" s="8">
        <f t="shared" si="126"/>
        <v>0</v>
      </c>
      <c r="AL205" s="8">
        <f t="shared" si="127"/>
        <v>0</v>
      </c>
      <c r="AM205" s="8">
        <f t="shared" si="152"/>
        <v>0</v>
      </c>
      <c r="AN205" s="8">
        <f t="shared" si="153"/>
        <v>1</v>
      </c>
      <c r="AO205" s="8">
        <f>IFERROR(VLOOKUP(A205,PERSAMAAN!B:D,3,0),AN205)</f>
        <v>1</v>
      </c>
      <c r="AP205" s="1">
        <v>2</v>
      </c>
      <c r="AQ205" s="8">
        <f t="shared" si="128"/>
        <v>2</v>
      </c>
      <c r="AR205" s="8" t="str">
        <f>IF(AQ205=0,"-",VLOOKUP(A205,FR_HITUNG_MINMAX!A:H,8,0))</f>
        <v>GSM</v>
      </c>
      <c r="AS205" s="1" t="s">
        <v>32</v>
      </c>
      <c r="AT205" s="8" t="str">
        <f t="shared" si="129"/>
        <v>HKJ</v>
      </c>
      <c r="AU205" s="12">
        <f t="shared" si="130"/>
        <v>63000</v>
      </c>
      <c r="AV205" s="12">
        <f t="shared" si="131"/>
        <v>7262685</v>
      </c>
      <c r="AW205" s="8" t="b">
        <f t="shared" si="154"/>
        <v>0</v>
      </c>
      <c r="AX205" s="1"/>
      <c r="AY205" s="8">
        <f t="shared" si="132"/>
        <v>0</v>
      </c>
      <c r="AZ205" s="8" t="str">
        <f>IF(AY205=0,"-",VLOOKUP(A205,FR_HITUNG_MINMAX!A:I,9,0))</f>
        <v>-</v>
      </c>
      <c r="BB205" s="8" t="str">
        <f t="shared" si="133"/>
        <v>-</v>
      </c>
      <c r="BC205" s="12">
        <f t="shared" si="134"/>
        <v>0</v>
      </c>
      <c r="BD205" s="12">
        <f t="shared" si="135"/>
        <v>0</v>
      </c>
      <c r="BE205" s="16"/>
      <c r="BF205" s="8">
        <f>SUMIF('REALISASI ORDER'!C:C,A205,'REALISASI ORDER'!E:E)</f>
        <v>0</v>
      </c>
      <c r="BG205" s="8">
        <f t="shared" si="155"/>
        <v>2</v>
      </c>
      <c r="BH205" s="8">
        <f t="shared" si="136"/>
        <v>1</v>
      </c>
      <c r="BI205" s="8">
        <f t="shared" si="137"/>
        <v>2</v>
      </c>
      <c r="BJ205" s="8">
        <f t="shared" si="156"/>
        <v>0</v>
      </c>
      <c r="BK205" s="33">
        <f t="shared" si="157"/>
        <v>2</v>
      </c>
      <c r="BL205" s="33">
        <f t="shared" si="138"/>
        <v>0</v>
      </c>
      <c r="BM205" s="33">
        <f t="shared" si="139"/>
        <v>0</v>
      </c>
      <c r="BN205" s="33">
        <f t="shared" si="158"/>
        <v>0</v>
      </c>
      <c r="BO205" s="8">
        <f t="shared" si="140"/>
        <v>0</v>
      </c>
      <c r="BP205" s="8">
        <f t="shared" si="141"/>
        <v>0</v>
      </c>
      <c r="BQ205" s="8">
        <f t="shared" si="142"/>
        <v>0</v>
      </c>
      <c r="BR205" s="8">
        <f>IFERROR(ROUNDDOWN(BF205*BN205/(BK205+BL205+BM205+BN),0),0)</f>
        <v>0</v>
      </c>
      <c r="BS205" s="8" t="str">
        <f t="shared" si="143"/>
        <v>8990876610101</v>
      </c>
      <c r="BT205" s="8">
        <f>SUMIF(FR_HITUNG_MINMAX!A:A,ORDER!A205,FR_HITUNG_MINMAX!AS:AS)</f>
        <v>3</v>
      </c>
      <c r="BU205" s="8">
        <f t="shared" si="159"/>
        <v>0</v>
      </c>
      <c r="BV205" s="8" t="str">
        <f t="shared" si="144"/>
        <v>HKJ</v>
      </c>
      <c r="BW205" s="8" t="str">
        <f>VLOOKUP(A205,'STOK PESALAKAN'!A:F,6,0)</f>
        <v/>
      </c>
    </row>
    <row r="206" spans="1:75" ht="15" customHeight="1">
      <c r="A206" s="41" t="s">
        <v>320</v>
      </c>
      <c r="B206" s="99">
        <f>IFERROR(IFERROR(VLOOKUP(A206,'STOK PACUL'!C:H,6,0),VLOOKUP(A206,'KATEGORI PACUL'!A:C,3,0)),0)</f>
        <v>3</v>
      </c>
      <c r="C206" s="8">
        <f>IFERROR(VLOOKUP(A206,'KATEGORI PACUL'!A:D,4,0),0)</f>
        <v>3</v>
      </c>
      <c r="D206" s="99">
        <f>IFERROR(IFERROR(VLOOKUP(A206,'STOK PESALAKAN'!C:H,6,0),VLOOKUP(A206,'KATEGORI PESALAKAN'!A:C,3,0)),0)</f>
        <v>5</v>
      </c>
      <c r="E206" s="8">
        <f>IFERROR(VLOOKUP(A206,'KATEGORI PESALAKAN'!A:D,4,0),0)</f>
        <v>2</v>
      </c>
      <c r="F206" s="99">
        <f>IFERROR(IFERROR(VLOOKUP(A206,'STOK CIKDITIRO'!C:H,6,0),VLOOKUP(A206,'KATEGORI CIKDITIRO'!A:C,3,0)),0)</f>
        <v>2</v>
      </c>
      <c r="G206" s="8">
        <f>IFERROR(VLOOKUP(A206,'KATEGORI CIKDITIRO'!A:D,4,0),0)</f>
        <v>0</v>
      </c>
      <c r="H206" s="99">
        <f>IFERROR(IFERROR(VLOOKUP(A206,'STOK TRAYEMAN'!C:H,6,0),VLOOKUP(A206,'KATEGORI TRAYEMAN'!A:C,3,0)),0)</f>
        <v>1</v>
      </c>
      <c r="I206" s="8">
        <f>IFERROR(VLOOKUP(A206,'KATEGORI TRAYEMAN'!A:D,4,0),0)</f>
        <v>0</v>
      </c>
      <c r="J206" s="8" t="str">
        <f>IFERROR(VLOOKUP(A206,'NOSTOK PACUL'!A:C,3,0),IFERROR(IF(VLOOKUP(A206,'STOK PACUL'!A:B,2,0)="NOSTOK","E",VLOOKUP(A206,'KATEGORI PACUL'!A:B,2,0)),"E"))</f>
        <v>B</v>
      </c>
      <c r="K206" s="8" t="str">
        <f>IFERROR(VLOOKUP(A206,'NOSTOK PESALAKAN'!A:C,3,0),IFERROR(IF(VLOOKUP(A206,'STOK PESALAKAN'!A:B,2,0)="NOSTOK","E",VLOOKUP(A206,'KATEGORI PESALAKAN'!A:B,2,0)),"E"))</f>
        <v>C</v>
      </c>
      <c r="L206" s="8" t="str">
        <f>IFERROR(VLOOKUP(A206,'NOSTOK CIKDITIRO'!A:C,3,0),IFERROR(IF(VLOOKUP(A206,'STOK CIKDITIRO'!A:B,2,0)="NOSTOK","E",VLOOKUP(A206,'KATEGORI CIKDITIRO'!A:B,2,0)),"E"))</f>
        <v>E</v>
      </c>
      <c r="M206" s="8" t="str">
        <f>IFERROR(VLOOKUP(A206,'NOSTOK TRAYEMAN'!A:C,3,0),IFERROR(IF(VLOOKUP(A206,'STOK TRAYEMAN'!A:B,2,0)="NOSTOK","E",VLOOKUP(A206,'KATEGORI TRAYEMAN'!A:B,2,0)),"E"))</f>
        <v>E</v>
      </c>
      <c r="N206" s="8" t="str">
        <f>IFERROR(VLOOKUP(A206,FR_HITUNG_MINMAX!A:B,2,0),0)</f>
        <v>BAN DALAM 90/90-14 IRC</v>
      </c>
      <c r="O206" s="8" t="str">
        <f>IFERROR(VLOOKUP(A206,FR_HITUNG_MINMAX!A:D,4,0),0)</f>
        <v>ORISIN</v>
      </c>
      <c r="P206" s="8">
        <f>IFERROR(VLOOKUP(A206,FR_HITUNG_MINMAX!A:G,7,0),1)</f>
        <v>1</v>
      </c>
      <c r="Q206" s="11">
        <f>IFERROR(VLOOKUP(A206,FR_HITUNG_MINMAX!A:J,10,0),1)</f>
        <v>1</v>
      </c>
      <c r="R206" s="8">
        <f>IFERROR(VLOOKUP(A206,FR_HITUNG_MINMAX!A:K,11,0),1)</f>
        <v>1</v>
      </c>
      <c r="S206" s="12">
        <f>IFERROR(VLOOKUP(A206,FR_HITUNG_MINMAX!A:F,6,0),0)</f>
        <v>34000</v>
      </c>
      <c r="T206" s="8">
        <f t="shared" si="145"/>
        <v>0</v>
      </c>
      <c r="U206" s="8">
        <f t="shared" si="120"/>
        <v>3</v>
      </c>
      <c r="V206" s="8">
        <f t="shared" si="121"/>
        <v>2</v>
      </c>
      <c r="W206" s="8">
        <f t="shared" si="146"/>
        <v>1</v>
      </c>
      <c r="X206" s="8">
        <f t="shared" si="147"/>
        <v>0</v>
      </c>
      <c r="Y206" s="16"/>
      <c r="Z206" s="15">
        <f t="shared" si="122"/>
        <v>0</v>
      </c>
      <c r="AA206" s="8">
        <f t="shared" si="148"/>
        <v>0</v>
      </c>
      <c r="AB206" s="16"/>
      <c r="AC206" s="15">
        <f t="shared" si="123"/>
        <v>0</v>
      </c>
      <c r="AD206" s="8">
        <f t="shared" si="124"/>
        <v>0</v>
      </c>
      <c r="AE206" s="16"/>
      <c r="AF206" s="15">
        <f t="shared" si="125"/>
        <v>0</v>
      </c>
      <c r="AG206" s="15">
        <f t="shared" si="149"/>
        <v>0</v>
      </c>
      <c r="AH206" s="16"/>
      <c r="AI206" s="15">
        <f t="shared" si="150"/>
        <v>0</v>
      </c>
      <c r="AJ206" s="8">
        <f t="shared" si="151"/>
        <v>1</v>
      </c>
      <c r="AK206" s="8">
        <f t="shared" si="126"/>
        <v>0</v>
      </c>
      <c r="AL206" s="8">
        <f t="shared" si="127"/>
        <v>0</v>
      </c>
      <c r="AM206" s="8">
        <f t="shared" si="152"/>
        <v>0</v>
      </c>
      <c r="AN206" s="8">
        <f t="shared" si="153"/>
        <v>1</v>
      </c>
      <c r="AO206" s="8">
        <f>IFERROR(VLOOKUP(A206,PERSAMAAN!B:D,3,0),AN206)</f>
        <v>1</v>
      </c>
      <c r="AP206" s="1">
        <v>0</v>
      </c>
      <c r="AQ206" s="8">
        <f t="shared" si="128"/>
        <v>0</v>
      </c>
      <c r="AR206" s="8" t="str">
        <f>IF(AQ206=0,"-",VLOOKUP(A206,FR_HITUNG_MINMAX!A:H,8,0))</f>
        <v>-</v>
      </c>
      <c r="AS206" s="1"/>
      <c r="AT206" s="8" t="str">
        <f t="shared" si="129"/>
        <v>-</v>
      </c>
      <c r="AU206" s="12">
        <f t="shared" si="130"/>
        <v>0</v>
      </c>
      <c r="AV206" s="12">
        <f t="shared" si="131"/>
        <v>0</v>
      </c>
      <c r="AW206" s="8">
        <f t="shared" si="154"/>
        <v>-4</v>
      </c>
      <c r="AX206" s="1"/>
      <c r="AY206" s="8">
        <f t="shared" si="132"/>
        <v>0</v>
      </c>
      <c r="AZ206" s="8" t="str">
        <f>IF(AY206=0,"-",VLOOKUP(A206,FR_HITUNG_MINMAX!A:I,9,0))</f>
        <v>-</v>
      </c>
      <c r="BB206" s="8" t="str">
        <f t="shared" si="133"/>
        <v>-</v>
      </c>
      <c r="BC206" s="12">
        <f t="shared" si="134"/>
        <v>0</v>
      </c>
      <c r="BD206" s="12">
        <f t="shared" si="135"/>
        <v>0</v>
      </c>
      <c r="BE206" s="16"/>
      <c r="BF206" s="8">
        <f>SUMIF('REALISASI ORDER'!C:C,A206,'REALISASI ORDER'!E:E)</f>
        <v>0</v>
      </c>
      <c r="BG206" s="8">
        <f t="shared" si="155"/>
        <v>3</v>
      </c>
      <c r="BH206" s="8">
        <f t="shared" si="136"/>
        <v>5</v>
      </c>
      <c r="BI206" s="8">
        <f t="shared" si="137"/>
        <v>2</v>
      </c>
      <c r="BJ206" s="8">
        <f t="shared" si="156"/>
        <v>1</v>
      </c>
      <c r="BK206" s="33">
        <f t="shared" si="157"/>
        <v>3</v>
      </c>
      <c r="BL206" s="33">
        <f t="shared" si="138"/>
        <v>0</v>
      </c>
      <c r="BM206" s="33">
        <f t="shared" si="139"/>
        <v>0</v>
      </c>
      <c r="BN206" s="33">
        <f t="shared" si="158"/>
        <v>0</v>
      </c>
      <c r="BO206" s="8">
        <f t="shared" si="140"/>
        <v>0</v>
      </c>
      <c r="BP206" s="8">
        <f t="shared" si="141"/>
        <v>0</v>
      </c>
      <c r="BQ206" s="8">
        <f t="shared" si="142"/>
        <v>0</v>
      </c>
      <c r="BR206" s="8">
        <f>IFERROR(ROUNDDOWN(BF206*BN206/(BK206+BL206+BM206+BN),0),0)</f>
        <v>0</v>
      </c>
      <c r="BS206" s="8" t="str">
        <f t="shared" si="143"/>
        <v>8990876610255</v>
      </c>
      <c r="BT206" s="8">
        <f>SUMIF(FR_HITUNG_MINMAX!A:A,ORDER!A206,FR_HITUNG_MINMAX!AS:AS)</f>
        <v>2</v>
      </c>
      <c r="BU206" s="8">
        <f t="shared" si="159"/>
        <v>0</v>
      </c>
      <c r="BV206" s="8" t="str">
        <f t="shared" si="144"/>
        <v>-</v>
      </c>
      <c r="BW206" s="8" t="str">
        <f>VLOOKUP(A206,'STOK PESALAKAN'!A:F,6,0)</f>
        <v/>
      </c>
    </row>
    <row r="207" spans="1:75" ht="15" customHeight="1">
      <c r="A207" s="41" t="s">
        <v>321</v>
      </c>
      <c r="B207" s="99">
        <f>IFERROR(IFERROR(VLOOKUP(A207,'STOK PACUL'!C:H,6,0),VLOOKUP(A207,'KATEGORI PACUL'!A:C,3,0)),0)</f>
        <v>2</v>
      </c>
      <c r="C207" s="8">
        <f>IFERROR(VLOOKUP(A207,'KATEGORI PACUL'!A:D,4,0),0)</f>
        <v>3</v>
      </c>
      <c r="D207" s="99">
        <f>IFERROR(IFERROR(VLOOKUP(A207,'STOK PESALAKAN'!C:H,6,0),VLOOKUP(A207,'KATEGORI PESALAKAN'!A:C,3,0)),0)</f>
        <v>3</v>
      </c>
      <c r="E207" s="8">
        <f>IFERROR(VLOOKUP(A207,'KATEGORI PESALAKAN'!A:D,4,0),0)</f>
        <v>2</v>
      </c>
      <c r="F207" s="99">
        <f>IFERROR(IFERROR(VLOOKUP(A207,'STOK CIKDITIRO'!C:H,6,0),VLOOKUP(A207,'KATEGORI CIKDITIRO'!A:C,3,0)),0)</f>
        <v>3</v>
      </c>
      <c r="G207" s="8">
        <f>IFERROR(VLOOKUP(A207,'KATEGORI CIKDITIRO'!A:D,4,0),0)</f>
        <v>2</v>
      </c>
      <c r="H207" s="99">
        <f>IFERROR(IFERROR(VLOOKUP(A207,'STOK TRAYEMAN'!C:H,6,0),VLOOKUP(A207,'KATEGORI TRAYEMAN'!A:C,3,0)),0)</f>
        <v>1</v>
      </c>
      <c r="I207" s="8">
        <f>IFERROR(VLOOKUP(A207,'KATEGORI TRAYEMAN'!A:D,4,0),0)</f>
        <v>0</v>
      </c>
      <c r="J207" s="8" t="str">
        <f>IFERROR(VLOOKUP(A207,'NOSTOK PACUL'!A:C,3,0),IFERROR(IF(VLOOKUP(A207,'STOK PACUL'!A:B,2,0)="NOSTOK","E",VLOOKUP(A207,'KATEGORI PACUL'!A:B,2,0)),"E"))</f>
        <v>B</v>
      </c>
      <c r="K207" s="8" t="str">
        <f>IFERROR(VLOOKUP(A207,'NOSTOK PESALAKAN'!A:C,3,0),IFERROR(IF(VLOOKUP(A207,'STOK PESALAKAN'!A:B,2,0)="NOSTOK","E",VLOOKUP(A207,'KATEGORI PESALAKAN'!A:B,2,0)),"E"))</f>
        <v>C</v>
      </c>
      <c r="L207" s="8" t="str">
        <f>IFERROR(VLOOKUP(A207,'NOSTOK CIKDITIRO'!A:C,3,0),IFERROR(IF(VLOOKUP(A207,'STOK CIKDITIRO'!A:B,2,0)="NOSTOK","E",VLOOKUP(A207,'KATEGORI CIKDITIRO'!A:B,2,0)),"E"))</f>
        <v>D</v>
      </c>
      <c r="M207" s="8" t="str">
        <f>IFERROR(VLOOKUP(A207,'NOSTOK TRAYEMAN'!A:C,3,0),IFERROR(IF(VLOOKUP(A207,'STOK TRAYEMAN'!A:B,2,0)="NOSTOK","E",VLOOKUP(A207,'KATEGORI TRAYEMAN'!A:B,2,0)),"E"))</f>
        <v>E</v>
      </c>
      <c r="N207" s="8" t="str">
        <f>IFERROR(VLOOKUP(A207,FR_HITUNG_MINMAX!A:B,2,0),0)</f>
        <v>OLI SPORT ENDURO RACING 1L</v>
      </c>
      <c r="O207" s="8" t="str">
        <f>IFERROR(VLOOKUP(A207,FR_HITUNG_MINMAX!A:D,4,0),0)</f>
        <v>OLIGEN</v>
      </c>
      <c r="P207" s="8">
        <f>IFERROR(VLOOKUP(A207,FR_HITUNG_MINMAX!A:G,7,0),1)</f>
        <v>2</v>
      </c>
      <c r="Q207" s="11">
        <f>IFERROR(VLOOKUP(A207,FR_HITUNG_MINMAX!A:J,10,0),1)</f>
        <v>1</v>
      </c>
      <c r="R207" s="8">
        <f>IFERROR(VLOOKUP(A207,FR_HITUNG_MINMAX!A:K,11,0),1)</f>
        <v>1</v>
      </c>
      <c r="S207" s="12">
        <f>IFERROR(VLOOKUP(A207,FR_HITUNG_MINMAX!A:F,6,0),0)</f>
        <v>59000</v>
      </c>
      <c r="T207" s="8">
        <f t="shared" si="145"/>
        <v>-1</v>
      </c>
      <c r="U207" s="8">
        <f t="shared" si="120"/>
        <v>1</v>
      </c>
      <c r="V207" s="8">
        <f t="shared" si="121"/>
        <v>1</v>
      </c>
      <c r="W207" s="8">
        <f t="shared" si="146"/>
        <v>1</v>
      </c>
      <c r="X207" s="8">
        <f t="shared" si="147"/>
        <v>0</v>
      </c>
      <c r="Y207" s="16"/>
      <c r="Z207" s="15">
        <f t="shared" si="122"/>
        <v>0</v>
      </c>
      <c r="AA207" s="8">
        <f t="shared" si="148"/>
        <v>1</v>
      </c>
      <c r="AB207" s="16"/>
      <c r="AC207" s="15">
        <f t="shared" si="123"/>
        <v>0</v>
      </c>
      <c r="AD207" s="8">
        <f t="shared" si="124"/>
        <v>0</v>
      </c>
      <c r="AE207" s="16"/>
      <c r="AF207" s="15">
        <f t="shared" si="125"/>
        <v>0</v>
      </c>
      <c r="AG207" s="15">
        <f t="shared" si="149"/>
        <v>0</v>
      </c>
      <c r="AH207" s="16"/>
      <c r="AI207" s="15">
        <f t="shared" si="150"/>
        <v>0</v>
      </c>
      <c r="AJ207" s="8">
        <f t="shared" si="151"/>
        <v>1</v>
      </c>
      <c r="AK207" s="8">
        <f t="shared" si="126"/>
        <v>0</v>
      </c>
      <c r="AL207" s="8">
        <f t="shared" si="127"/>
        <v>0</v>
      </c>
      <c r="AM207" s="8">
        <f t="shared" si="152"/>
        <v>0</v>
      </c>
      <c r="AN207" s="8">
        <f t="shared" si="153"/>
        <v>2</v>
      </c>
      <c r="AO207" s="8">
        <f>IFERROR(VLOOKUP(A207,PERSAMAAN!B:D,3,0),AN207)</f>
        <v>2</v>
      </c>
      <c r="AP207" s="1">
        <v>1</v>
      </c>
      <c r="AQ207" s="8">
        <f t="shared" si="128"/>
        <v>1</v>
      </c>
      <c r="AR207" s="8" t="str">
        <f>IF(AQ207=0,"-",VLOOKUP(A207,FR_HITUNG_MINMAX!A:H,8,0))</f>
        <v>HKJ</v>
      </c>
      <c r="AS207" s="1"/>
      <c r="AT207" s="8" t="str">
        <f t="shared" si="129"/>
        <v>HKJ</v>
      </c>
      <c r="AU207" s="12">
        <f t="shared" si="130"/>
        <v>59000</v>
      </c>
      <c r="AV207" s="12">
        <f t="shared" si="131"/>
        <v>7262685</v>
      </c>
      <c r="AW207" s="8">
        <f t="shared" si="154"/>
        <v>1</v>
      </c>
      <c r="AX207" s="1"/>
      <c r="AY207" s="8">
        <f t="shared" si="132"/>
        <v>1</v>
      </c>
      <c r="AZ207" s="8" t="str">
        <f>IF(AY207=0,"-",VLOOKUP(A207,FR_HITUNG_MINMAX!A:I,9,0))</f>
        <v/>
      </c>
      <c r="BB207" s="8" t="str">
        <f t="shared" si="133"/>
        <v/>
      </c>
      <c r="BC207" s="12">
        <f t="shared" si="134"/>
        <v>59000</v>
      </c>
      <c r="BD207" s="12">
        <f t="shared" si="135"/>
        <v>21965380</v>
      </c>
      <c r="BE207" s="16"/>
      <c r="BF207" s="8">
        <f>SUMIF('REALISASI ORDER'!C:C,A207,'REALISASI ORDER'!E:E)</f>
        <v>0</v>
      </c>
      <c r="BG207" s="8">
        <f t="shared" si="155"/>
        <v>2</v>
      </c>
      <c r="BH207" s="8">
        <f t="shared" si="136"/>
        <v>3</v>
      </c>
      <c r="BI207" s="8">
        <f t="shared" si="137"/>
        <v>3</v>
      </c>
      <c r="BJ207" s="8">
        <f t="shared" si="156"/>
        <v>1</v>
      </c>
      <c r="BK207" s="33">
        <f t="shared" si="157"/>
        <v>2</v>
      </c>
      <c r="BL207" s="33">
        <f t="shared" si="138"/>
        <v>0</v>
      </c>
      <c r="BM207" s="33">
        <f t="shared" si="139"/>
        <v>0</v>
      </c>
      <c r="BN207" s="33">
        <f t="shared" si="158"/>
        <v>0</v>
      </c>
      <c r="BO207" s="8">
        <f t="shared" si="140"/>
        <v>0</v>
      </c>
      <c r="BP207" s="8">
        <f t="shared" si="141"/>
        <v>0</v>
      </c>
      <c r="BQ207" s="8">
        <f t="shared" si="142"/>
        <v>0</v>
      </c>
      <c r="BR207" s="8">
        <f>IFERROR(ROUNDDOWN(BF207*BN207/(BK207+BL207+BM207+BN),0),0)</f>
        <v>0</v>
      </c>
      <c r="BS207" s="8" t="str">
        <f t="shared" si="143"/>
        <v>8991011328073</v>
      </c>
      <c r="BT207" s="8">
        <f>SUMIF(FR_HITUNG_MINMAX!A:A,ORDER!A207,FR_HITUNG_MINMAX!AS:AS)</f>
        <v>3</v>
      </c>
      <c r="BU207" s="8">
        <f t="shared" si="159"/>
        <v>0</v>
      </c>
      <c r="BV207" s="8" t="str">
        <f t="shared" si="144"/>
        <v>HKJ</v>
      </c>
      <c r="BW207" s="8" t="str">
        <f>VLOOKUP(A207,'STOK PESALAKAN'!A:F,6,0)</f>
        <v/>
      </c>
    </row>
    <row r="208" spans="1:75" ht="15" customHeight="1">
      <c r="A208" s="41" t="s">
        <v>322</v>
      </c>
      <c r="B208" s="99">
        <f>IFERROR(IFERROR(VLOOKUP(A208,'STOK PACUL'!C:H,6,0),VLOOKUP(A208,'KATEGORI PACUL'!A:C,3,0)),0)</f>
        <v>7</v>
      </c>
      <c r="C208" s="8">
        <f>IFERROR(VLOOKUP(A208,'KATEGORI PACUL'!A:D,4,0),0)</f>
        <v>217</v>
      </c>
      <c r="D208" s="99">
        <f>IFERROR(IFERROR(VLOOKUP(A208,'STOK PESALAKAN'!C:H,6,0),VLOOKUP(A208,'KATEGORI PESALAKAN'!A:C,3,0)),0)</f>
        <v>32</v>
      </c>
      <c r="E208" s="8">
        <f>IFERROR(VLOOKUP(A208,'KATEGORI PESALAKAN'!A:D,4,0),0)</f>
        <v>194</v>
      </c>
      <c r="F208" s="99">
        <f>IFERROR(IFERROR(VLOOKUP(A208,'STOK CIKDITIRO'!C:H,6,0),VLOOKUP(A208,'KATEGORI CIKDITIRO'!A:C,3,0)),0)</f>
        <v>10</v>
      </c>
      <c r="G208" s="8">
        <f>IFERROR(VLOOKUP(A208,'KATEGORI CIKDITIRO'!A:D,4,0),0)</f>
        <v>84</v>
      </c>
      <c r="H208" s="99">
        <f>IFERROR(IFERROR(VLOOKUP(A208,'STOK TRAYEMAN'!C:H,6,0),VLOOKUP(A208,'KATEGORI TRAYEMAN'!A:C,3,0)),0)</f>
        <v>13</v>
      </c>
      <c r="I208" s="8">
        <f>IFERROR(VLOOKUP(A208,'KATEGORI TRAYEMAN'!A:D,4,0),0)</f>
        <v>27</v>
      </c>
      <c r="J208" s="8" t="str">
        <f>IFERROR(VLOOKUP(A208,'NOSTOK PACUL'!A:C,3,0),IFERROR(IF(VLOOKUP(A208,'STOK PACUL'!A:B,2,0)="NOSTOK","E",VLOOKUP(A208,'KATEGORI PACUL'!A:B,2,0)),"E"))</f>
        <v>A</v>
      </c>
      <c r="K208" s="8" t="str">
        <f>IFERROR(VLOOKUP(A208,'NOSTOK PESALAKAN'!A:C,3,0),IFERROR(IF(VLOOKUP(A208,'STOK PESALAKAN'!A:B,2,0)="NOSTOK","E",VLOOKUP(A208,'KATEGORI PESALAKAN'!A:B,2,0)),"E"))</f>
        <v>A</v>
      </c>
      <c r="L208" s="8" t="str">
        <f>IFERROR(VLOOKUP(A208,'NOSTOK CIKDITIRO'!A:C,3,0),IFERROR(IF(VLOOKUP(A208,'STOK CIKDITIRO'!A:B,2,0)="NOSTOK","E",VLOOKUP(A208,'KATEGORI CIKDITIRO'!A:B,2,0)),"E"))</f>
        <v>A</v>
      </c>
      <c r="M208" s="8" t="str">
        <f>IFERROR(VLOOKUP(A208,'NOSTOK TRAYEMAN'!A:C,3,0),IFERROR(IF(VLOOKUP(A208,'STOK TRAYEMAN'!A:B,2,0)="NOSTOK","E",VLOOKUP(A208,'KATEGORI TRAYEMAN'!A:B,2,0)),"E"))</f>
        <v>B</v>
      </c>
      <c r="N208" s="8" t="str">
        <f>IFERROR(VLOOKUP(A208,FR_HITUNG_MINMAX!A:B,2,0),0)</f>
        <v>CARBU CLEANER</v>
      </c>
      <c r="O208" s="8" t="str">
        <f>IFERROR(VLOOKUP(A208,FR_HITUNG_MINMAX!A:D,4,0),0)</f>
        <v>IMITAS</v>
      </c>
      <c r="P208" s="8">
        <f>IFERROR(VLOOKUP(A208,FR_HITUNG_MINMAX!A:G,7,0),1)</f>
        <v>20</v>
      </c>
      <c r="Q208" s="11">
        <f>IFERROR(VLOOKUP(A208,FR_HITUNG_MINMAX!A:J,10,0),1)</f>
        <v>1</v>
      </c>
      <c r="R208" s="8">
        <f>IFERROR(VLOOKUP(A208,FR_HITUNG_MINMAX!A:K,11,0),1)</f>
        <v>5</v>
      </c>
      <c r="S208" s="12">
        <f>IFERROR(VLOOKUP(A208,FR_HITUNG_MINMAX!A:F,6,0),0)</f>
        <v>4000</v>
      </c>
      <c r="T208" s="8">
        <f t="shared" si="145"/>
        <v>-210</v>
      </c>
      <c r="U208" s="8">
        <f t="shared" si="120"/>
        <v>-162</v>
      </c>
      <c r="V208" s="8">
        <f t="shared" si="121"/>
        <v>-74</v>
      </c>
      <c r="W208" s="8">
        <f t="shared" si="146"/>
        <v>-14</v>
      </c>
      <c r="X208" s="8">
        <f t="shared" si="147"/>
        <v>0</v>
      </c>
      <c r="Y208" s="16"/>
      <c r="Z208" s="15">
        <f t="shared" si="122"/>
        <v>0</v>
      </c>
      <c r="AA208" s="8">
        <f t="shared" si="148"/>
        <v>0</v>
      </c>
      <c r="AB208" s="16"/>
      <c r="AC208" s="15">
        <f t="shared" si="123"/>
        <v>0</v>
      </c>
      <c r="AD208" s="8">
        <f t="shared" si="124"/>
        <v>0</v>
      </c>
      <c r="AE208" s="16"/>
      <c r="AF208" s="15">
        <f t="shared" si="125"/>
        <v>0</v>
      </c>
      <c r="AG208" s="15">
        <f t="shared" si="149"/>
        <v>0</v>
      </c>
      <c r="AH208" s="16"/>
      <c r="AI208" s="15">
        <f t="shared" si="150"/>
        <v>0</v>
      </c>
      <c r="AJ208" s="8">
        <f t="shared" si="151"/>
        <v>82</v>
      </c>
      <c r="AK208" s="8">
        <f t="shared" si="126"/>
        <v>114</v>
      </c>
      <c r="AL208" s="8">
        <f t="shared" si="127"/>
        <v>53</v>
      </c>
      <c r="AM208" s="8">
        <f t="shared" si="152"/>
        <v>7</v>
      </c>
      <c r="AN208" s="8">
        <f t="shared" si="153"/>
        <v>60</v>
      </c>
      <c r="AO208" s="8">
        <f>IFERROR(VLOOKUP(A208,PERSAMAAN!B:D,3,0),AN208)</f>
        <v>60</v>
      </c>
      <c r="AP208" s="1">
        <v>0</v>
      </c>
      <c r="AQ208" s="8">
        <f t="shared" si="128"/>
        <v>0</v>
      </c>
      <c r="AR208" s="8" t="str">
        <f>IF(AQ208=0,"-",VLOOKUP(A208,FR_HITUNG_MINMAX!A:H,8,0))</f>
        <v>-</v>
      </c>
      <c r="AS208" s="1"/>
      <c r="AT208" s="8" t="str">
        <f t="shared" si="129"/>
        <v>-</v>
      </c>
      <c r="AU208" s="12">
        <f t="shared" si="130"/>
        <v>0</v>
      </c>
      <c r="AV208" s="12">
        <f t="shared" si="131"/>
        <v>0</v>
      </c>
      <c r="AW208" s="8" t="b">
        <f t="shared" si="154"/>
        <v>0</v>
      </c>
      <c r="AX208" s="1"/>
      <c r="AY208" s="8">
        <f t="shared" si="132"/>
        <v>0</v>
      </c>
      <c r="AZ208" s="8" t="str">
        <f>IF(AY208=0,"-",VLOOKUP(A208,FR_HITUNG_MINMAX!A:I,9,0))</f>
        <v>-</v>
      </c>
      <c r="BB208" s="8" t="str">
        <f t="shared" si="133"/>
        <v>-</v>
      </c>
      <c r="BC208" s="12">
        <f t="shared" si="134"/>
        <v>0</v>
      </c>
      <c r="BD208" s="12">
        <f t="shared" si="135"/>
        <v>0</v>
      </c>
      <c r="BE208" s="16"/>
      <c r="BF208" s="8">
        <f>SUMIF('REALISASI ORDER'!C:C,A208,'REALISASI ORDER'!E:E)</f>
        <v>0</v>
      </c>
      <c r="BG208" s="8">
        <f t="shared" si="155"/>
        <v>7</v>
      </c>
      <c r="BH208" s="8">
        <f t="shared" si="136"/>
        <v>32</v>
      </c>
      <c r="BI208" s="8">
        <f t="shared" si="137"/>
        <v>10</v>
      </c>
      <c r="BJ208" s="8">
        <f t="shared" si="156"/>
        <v>13</v>
      </c>
      <c r="BK208" s="33">
        <f t="shared" si="157"/>
        <v>217</v>
      </c>
      <c r="BL208" s="33">
        <f t="shared" si="138"/>
        <v>162</v>
      </c>
      <c r="BM208" s="33">
        <f t="shared" si="139"/>
        <v>74</v>
      </c>
      <c r="BN208" s="33">
        <f t="shared" si="158"/>
        <v>14</v>
      </c>
      <c r="BO208" s="8">
        <f t="shared" si="140"/>
        <v>0</v>
      </c>
      <c r="BP208" s="8">
        <f t="shared" si="141"/>
        <v>0</v>
      </c>
      <c r="BQ208" s="8">
        <f t="shared" si="142"/>
        <v>0</v>
      </c>
      <c r="BR208" s="8">
        <f>IFERROR(ROUNDDOWN(BF208*BN208/(BK208+BL208+BM208+BN),0),0)</f>
        <v>0</v>
      </c>
      <c r="BS208" s="8" t="str">
        <f t="shared" si="143"/>
        <v>8997034790026</v>
      </c>
      <c r="BT208" s="8">
        <f>SUMIF(FR_HITUNG_MINMAX!A:A,ORDER!A208,FR_HITUNG_MINMAX!AS:AS)</f>
        <v>151</v>
      </c>
      <c r="BU208" s="8">
        <f t="shared" si="159"/>
        <v>0</v>
      </c>
      <c r="BV208" s="8" t="str">
        <f t="shared" si="144"/>
        <v>-</v>
      </c>
      <c r="BW208" s="8" t="str">
        <f>VLOOKUP(A208,'STOK PESALAKAN'!A:F,6,0)</f>
        <v/>
      </c>
    </row>
    <row r="209" spans="1:75" ht="15" customHeight="1">
      <c r="A209" s="41" t="s">
        <v>2020</v>
      </c>
      <c r="B209" s="99">
        <f>IFERROR(IFERROR(VLOOKUP(A209,'STOK PACUL'!C:H,6,0),VLOOKUP(A209,'KATEGORI PACUL'!A:C,3,0)),0)</f>
        <v>2</v>
      </c>
      <c r="C209" s="8">
        <f>IFERROR(VLOOKUP(A209,'KATEGORI PACUL'!A:D,4,0),0)</f>
        <v>0</v>
      </c>
      <c r="D209" s="99">
        <f>IFERROR(IFERROR(VLOOKUP(A209,'STOK PESALAKAN'!C:H,6,0),VLOOKUP(A209,'KATEGORI PESALAKAN'!A:C,3,0)),0)</f>
        <v>2</v>
      </c>
      <c r="E209" s="8">
        <f>IFERROR(VLOOKUP(A209,'KATEGORI PESALAKAN'!A:D,4,0),0)</f>
        <v>2</v>
      </c>
      <c r="F209" s="99">
        <f>IFERROR(IFERROR(VLOOKUP(A209,'STOK CIKDITIRO'!C:H,6,0),VLOOKUP(A209,'KATEGORI CIKDITIRO'!A:C,3,0)),0)</f>
        <v>0</v>
      </c>
      <c r="G209" s="8">
        <f>IFERROR(VLOOKUP(A209,'KATEGORI CIKDITIRO'!A:D,4,0),0)</f>
        <v>2</v>
      </c>
      <c r="H209" s="99">
        <f>IFERROR(IFERROR(VLOOKUP(A209,'STOK TRAYEMAN'!C:H,6,0),VLOOKUP(A209,'KATEGORI TRAYEMAN'!A:C,3,0)),0)</f>
        <v>0</v>
      </c>
      <c r="I209" s="8">
        <f>IFERROR(VLOOKUP(A209,'KATEGORI TRAYEMAN'!A:D,4,0),0)</f>
        <v>0</v>
      </c>
      <c r="J209" s="8" t="str">
        <f>IFERROR(VLOOKUP(A209,'NOSTOK PACUL'!A:C,3,0),IFERROR(IF(VLOOKUP(A209,'STOK PACUL'!A:B,2,0)="NOSTOK","E",VLOOKUP(A209,'KATEGORI PACUL'!A:B,2,0)),"E"))</f>
        <v>E</v>
      </c>
      <c r="K209" s="8" t="str">
        <f>IFERROR(VLOOKUP(A209,'NOSTOK PESALAKAN'!A:C,3,0),IFERROR(IF(VLOOKUP(A209,'STOK PESALAKAN'!A:B,2,0)="NOSTOK","E",VLOOKUP(A209,'KATEGORI PESALAKAN'!A:B,2,0)),"E"))</f>
        <v>D</v>
      </c>
      <c r="L209" s="8" t="str">
        <f>IFERROR(VLOOKUP(A209,'NOSTOK CIKDITIRO'!A:C,3,0),IFERROR(IF(VLOOKUP(A209,'STOK CIKDITIRO'!A:B,2,0)="NOSTOK","E",VLOOKUP(A209,'KATEGORI CIKDITIRO'!A:B,2,0)),"E"))</f>
        <v>D</v>
      </c>
      <c r="M209" s="8" t="str">
        <f>IFERROR(VLOOKUP(A209,'NOSTOK TRAYEMAN'!A:C,3,0),IFERROR(IF(VLOOKUP(A209,'STOK TRAYEMAN'!A:B,2,0)="NOSTOK","E",VLOOKUP(A209,'KATEGORI TRAYEMAN'!A:B,2,0)),"E"))</f>
        <v>E</v>
      </c>
      <c r="N209" s="8" t="str">
        <f>IFERROR(VLOOKUP(A209,FR_HITUNG_MINMAX!A:B,2,0),0)</f>
        <v>MUR PULLY Y.MIO M3 ORI</v>
      </c>
      <c r="O209" s="8" t="str">
        <f>IFERROR(VLOOKUP(A209,FR_HITUNG_MINMAX!A:D,4,0),0)</f>
        <v>ORISIN</v>
      </c>
      <c r="P209" s="8">
        <f>IFERROR(VLOOKUP(A209,FR_HITUNG_MINMAX!A:G,7,0),1)</f>
        <v>1</v>
      </c>
      <c r="Q209" s="11" t="str">
        <f>IFERROR(VLOOKUP(A209,FR_HITUNG_MINMAX!A:J,10,0),1)</f>
        <v>1</v>
      </c>
      <c r="R209" s="8">
        <f>IFERROR(VLOOKUP(A209,FR_HITUNG_MINMAX!A:K,11,0),1)</f>
        <v>1</v>
      </c>
      <c r="S209" s="12">
        <f>IFERROR(VLOOKUP(A209,FR_HITUNG_MINMAX!A:F,6,0),0)</f>
        <v>12000</v>
      </c>
      <c r="T209" s="8">
        <f t="shared" si="145"/>
        <v>2</v>
      </c>
      <c r="U209" s="8">
        <f t="shared" si="120"/>
        <v>0</v>
      </c>
      <c r="V209" s="8">
        <f t="shared" si="121"/>
        <v>-2</v>
      </c>
      <c r="W209" s="8">
        <f t="shared" si="146"/>
        <v>0</v>
      </c>
      <c r="X209" s="8">
        <f t="shared" si="147"/>
        <v>0</v>
      </c>
      <c r="Y209" s="16"/>
      <c r="Z209" s="15">
        <f t="shared" si="122"/>
        <v>0</v>
      </c>
      <c r="AA209" s="8">
        <f t="shared" si="148"/>
        <v>0</v>
      </c>
      <c r="AB209" s="16"/>
      <c r="AC209" s="15">
        <f t="shared" si="123"/>
        <v>0</v>
      </c>
      <c r="AD209" s="8">
        <f t="shared" si="124"/>
        <v>0</v>
      </c>
      <c r="AE209" s="16"/>
      <c r="AF209" s="15">
        <f t="shared" si="125"/>
        <v>0</v>
      </c>
      <c r="AG209" s="15">
        <f t="shared" si="149"/>
        <v>0</v>
      </c>
      <c r="AH209" s="16"/>
      <c r="AI209" s="15">
        <f t="shared" si="150"/>
        <v>0</v>
      </c>
      <c r="AJ209" s="8">
        <f t="shared" si="151"/>
        <v>0</v>
      </c>
      <c r="AK209" s="8">
        <f t="shared" si="126"/>
        <v>0</v>
      </c>
      <c r="AL209" s="8">
        <f t="shared" si="127"/>
        <v>1</v>
      </c>
      <c r="AM209" s="8">
        <f t="shared" si="152"/>
        <v>0</v>
      </c>
      <c r="AN209" s="8">
        <f t="shared" si="153"/>
        <v>1</v>
      </c>
      <c r="AO209" s="8">
        <f>IFERROR(VLOOKUP(A209,PERSAMAAN!B:D,3,0),AN209)</f>
        <v>1</v>
      </c>
      <c r="AP209" s="1">
        <v>0</v>
      </c>
      <c r="AQ209" s="8">
        <f t="shared" si="128"/>
        <v>0</v>
      </c>
      <c r="AR209" s="8" t="str">
        <f>IF(AQ209=0,"-",VLOOKUP(A209,FR_HITUNG_MINMAX!A:H,8,0))</f>
        <v>-</v>
      </c>
      <c r="AS209" s="1"/>
      <c r="AT209" s="8" t="str">
        <f t="shared" si="129"/>
        <v>-</v>
      </c>
      <c r="AU209" s="12">
        <f t="shared" si="130"/>
        <v>0</v>
      </c>
      <c r="AV209" s="12">
        <f t="shared" si="131"/>
        <v>0</v>
      </c>
      <c r="AW209" s="8">
        <f t="shared" si="154"/>
        <v>2</v>
      </c>
      <c r="AX209" s="1"/>
      <c r="AY209" s="8">
        <f t="shared" si="132"/>
        <v>2</v>
      </c>
      <c r="AZ209" s="8" t="str">
        <f>IF(AY209=0,"-",VLOOKUP(A209,FR_HITUNG_MINMAX!A:I,9,0))</f>
        <v/>
      </c>
      <c r="BB209" s="8" t="str">
        <f t="shared" si="133"/>
        <v/>
      </c>
      <c r="BC209" s="12">
        <f t="shared" si="134"/>
        <v>24000</v>
      </c>
      <c r="BD209" s="12">
        <f t="shared" si="135"/>
        <v>21965380</v>
      </c>
      <c r="BE209" s="16"/>
      <c r="BF209" s="8">
        <f>SUMIF('REALISASI ORDER'!C:C,A209,'REALISASI ORDER'!E:E)</f>
        <v>0</v>
      </c>
      <c r="BG209" s="8">
        <f t="shared" si="155"/>
        <v>2</v>
      </c>
      <c r="BH209" s="8">
        <f t="shared" si="136"/>
        <v>2</v>
      </c>
      <c r="BI209" s="8">
        <f t="shared" si="137"/>
        <v>0</v>
      </c>
      <c r="BJ209" s="8">
        <f t="shared" si="156"/>
        <v>0</v>
      </c>
      <c r="BK209" s="33">
        <f t="shared" si="157"/>
        <v>0</v>
      </c>
      <c r="BL209" s="33">
        <f t="shared" si="138"/>
        <v>0</v>
      </c>
      <c r="BM209" s="33">
        <f t="shared" si="139"/>
        <v>2</v>
      </c>
      <c r="BN209" s="33">
        <f t="shared" si="158"/>
        <v>0</v>
      </c>
      <c r="BO209" s="8">
        <f t="shared" si="140"/>
        <v>0</v>
      </c>
      <c r="BP209" s="8">
        <f t="shared" si="141"/>
        <v>0</v>
      </c>
      <c r="BQ209" s="8">
        <f t="shared" si="142"/>
        <v>0</v>
      </c>
      <c r="BR209" s="8">
        <f>IFERROR(ROUNDDOWN(BF209*BN209/(BK209+BL209+BM209+BN),0),0)</f>
        <v>0</v>
      </c>
      <c r="BS209" s="8" t="str">
        <f t="shared" si="143"/>
        <v>90170-12802</v>
      </c>
      <c r="BT209" s="8">
        <f>SUMIF(FR_HITUNG_MINMAX!A:A,ORDER!A209,FR_HITUNG_MINMAX!AS:AS)</f>
        <v>2</v>
      </c>
      <c r="BU209" s="8">
        <f t="shared" si="159"/>
        <v>0</v>
      </c>
      <c r="BV209" s="8" t="str">
        <f t="shared" si="144"/>
        <v>-</v>
      </c>
      <c r="BW209" s="8" t="str">
        <f>VLOOKUP(A209,'STOK PESALAKAN'!A:F,6,0)</f>
        <v/>
      </c>
    </row>
    <row r="210" spans="1:75" ht="15" customHeight="1">
      <c r="A210" s="41" t="s">
        <v>4707</v>
      </c>
      <c r="B210" s="99">
        <f>IFERROR(IFERROR(VLOOKUP(A210,'STOK PACUL'!C:H,6,0),VLOOKUP(A210,'KATEGORI PACUL'!A:C,3,0)),0)</f>
        <v>0</v>
      </c>
      <c r="C210" s="8">
        <f>IFERROR(VLOOKUP(A210,'KATEGORI PACUL'!A:D,4,0),0)</f>
        <v>2</v>
      </c>
      <c r="D210" s="99">
        <f>IFERROR(IFERROR(VLOOKUP(A210,'STOK PESALAKAN'!C:H,6,0),VLOOKUP(A210,'KATEGORI PESALAKAN'!A:C,3,0)),0)</f>
        <v>0</v>
      </c>
      <c r="E210" s="8">
        <f>IFERROR(VLOOKUP(A210,'KATEGORI PESALAKAN'!A:D,4,0),0)</f>
        <v>0</v>
      </c>
      <c r="F210" s="99">
        <f>IFERROR(IFERROR(VLOOKUP(A210,'STOK CIKDITIRO'!C:H,6,0),VLOOKUP(A210,'KATEGORI CIKDITIRO'!A:C,3,0)),0)</f>
        <v>1</v>
      </c>
      <c r="G210" s="8">
        <f>IFERROR(VLOOKUP(A210,'KATEGORI CIKDITIRO'!A:D,4,0),0)</f>
        <v>0</v>
      </c>
      <c r="H210" s="99">
        <f>IFERROR(IFERROR(VLOOKUP(A210,'STOK TRAYEMAN'!C:H,6,0),VLOOKUP(A210,'KATEGORI TRAYEMAN'!A:C,3,0)),0)</f>
        <v>0</v>
      </c>
      <c r="I210" s="8">
        <f>IFERROR(VLOOKUP(A210,'KATEGORI TRAYEMAN'!A:D,4,0),0)</f>
        <v>0</v>
      </c>
      <c r="J210" s="8" t="str">
        <f>IFERROR(VLOOKUP(A210,'NOSTOK PACUL'!A:C,3,0),IFERROR(IF(VLOOKUP(A210,'STOK PACUL'!A:B,2,0)="NOSTOK","E",VLOOKUP(A210,'KATEGORI PACUL'!A:B,2,0)),"E"))</f>
        <v>D</v>
      </c>
      <c r="K210" s="8" t="str">
        <f>IFERROR(VLOOKUP(A210,'NOSTOK PESALAKAN'!A:C,3,0),IFERROR(IF(VLOOKUP(A210,'STOK PESALAKAN'!A:B,2,0)="NOSTOK","E",VLOOKUP(A210,'KATEGORI PESALAKAN'!A:B,2,0)),"E"))</f>
        <v>E</v>
      </c>
      <c r="L210" s="8" t="str">
        <f>IFERROR(VLOOKUP(A210,'NOSTOK CIKDITIRO'!A:C,3,0),IFERROR(IF(VLOOKUP(A210,'STOK CIKDITIRO'!A:B,2,0)="NOSTOK","E",VLOOKUP(A210,'KATEGORI CIKDITIRO'!A:B,2,0)),"E"))</f>
        <v>E</v>
      </c>
      <c r="M210" s="8" t="str">
        <f>IFERROR(VLOOKUP(A210,'NOSTOK TRAYEMAN'!A:C,3,0),IFERROR(IF(VLOOKUP(A210,'STOK TRAYEMAN'!A:B,2,0)="NOSTOK","E",VLOOKUP(A210,'KATEGORI TRAYEMAN'!A:B,2,0)),"E"))</f>
        <v>E</v>
      </c>
      <c r="N210" s="8" t="str">
        <f>IFERROR(VLOOKUP(A210,FR_HITUNG_MINMAX!A:B,2,0),0)</f>
        <v>RING PULLY Y.MIO J ORI</v>
      </c>
      <c r="O210" s="8" t="str">
        <f>IFERROR(VLOOKUP(A210,FR_HITUNG_MINMAX!A:D,4,0),0)</f>
        <v>ORISIN</v>
      </c>
      <c r="P210" s="8">
        <f>IFERROR(VLOOKUP(A210,FR_HITUNG_MINMAX!A:G,7,0),1)</f>
        <v>1</v>
      </c>
      <c r="Q210" s="11">
        <f>IFERROR(VLOOKUP(A210,FR_HITUNG_MINMAX!A:J,10,0),1)</f>
        <v>1</v>
      </c>
      <c r="R210" s="8">
        <f>IFERROR(VLOOKUP(A210,FR_HITUNG_MINMAX!A:K,11,0),1)</f>
        <v>1</v>
      </c>
      <c r="S210" s="12">
        <f>IFERROR(VLOOKUP(A210,FR_HITUNG_MINMAX!A:F,6,0),0)</f>
        <v>12000</v>
      </c>
      <c r="T210" s="8">
        <f t="shared" si="145"/>
        <v>-2</v>
      </c>
      <c r="U210" s="8">
        <f t="shared" si="120"/>
        <v>0</v>
      </c>
      <c r="V210" s="8">
        <f t="shared" si="121"/>
        <v>1</v>
      </c>
      <c r="W210" s="8">
        <f t="shared" si="146"/>
        <v>0</v>
      </c>
      <c r="X210" s="8">
        <f t="shared" si="147"/>
        <v>0</v>
      </c>
      <c r="Y210" s="16"/>
      <c r="Z210" s="15">
        <f t="shared" si="122"/>
        <v>0</v>
      </c>
      <c r="AA210" s="8">
        <f t="shared" si="148"/>
        <v>0</v>
      </c>
      <c r="AB210" s="16"/>
      <c r="AC210" s="15">
        <f t="shared" si="123"/>
        <v>0</v>
      </c>
      <c r="AD210" s="8">
        <f t="shared" si="124"/>
        <v>0</v>
      </c>
      <c r="AE210" s="16"/>
      <c r="AF210" s="15">
        <f t="shared" si="125"/>
        <v>0</v>
      </c>
      <c r="AG210" s="15">
        <f t="shared" si="149"/>
        <v>0</v>
      </c>
      <c r="AH210" s="16"/>
      <c r="AI210" s="15">
        <f t="shared" si="150"/>
        <v>0</v>
      </c>
      <c r="AJ210" s="8">
        <f t="shared" si="151"/>
        <v>3</v>
      </c>
      <c r="AK210" s="8">
        <f t="shared" si="126"/>
        <v>0</v>
      </c>
      <c r="AL210" s="8">
        <f t="shared" si="127"/>
        <v>0</v>
      </c>
      <c r="AM210" s="8">
        <f t="shared" si="152"/>
        <v>0</v>
      </c>
      <c r="AN210" s="8">
        <f t="shared" si="153"/>
        <v>3</v>
      </c>
      <c r="AO210" s="8">
        <f>IFERROR(VLOOKUP(A210,PERSAMAAN!B:D,3,0),AN210)</f>
        <v>3</v>
      </c>
      <c r="AP210" s="1">
        <v>0</v>
      </c>
      <c r="AQ210" s="8">
        <f t="shared" si="128"/>
        <v>0</v>
      </c>
      <c r="AR210" s="8" t="str">
        <f>IF(AQ210=0,"-",VLOOKUP(A210,FR_HITUNG_MINMAX!A:H,8,0))</f>
        <v>-</v>
      </c>
      <c r="AS210" s="1"/>
      <c r="AT210" s="8" t="str">
        <f t="shared" si="129"/>
        <v>-</v>
      </c>
      <c r="AU210" s="12">
        <f t="shared" si="130"/>
        <v>0</v>
      </c>
      <c r="AV210" s="12">
        <f t="shared" si="131"/>
        <v>0</v>
      </c>
      <c r="AW210" s="8">
        <f t="shared" si="154"/>
        <v>1</v>
      </c>
      <c r="AX210" s="1"/>
      <c r="AY210" s="8">
        <f t="shared" si="132"/>
        <v>1</v>
      </c>
      <c r="AZ210" s="8" t="str">
        <f>IF(AY210=0,"-",VLOOKUP(A210,FR_HITUNG_MINMAX!A:I,9,0))</f>
        <v/>
      </c>
      <c r="BB210" s="8" t="str">
        <f t="shared" si="133"/>
        <v/>
      </c>
      <c r="BC210" s="12">
        <f t="shared" si="134"/>
        <v>12000</v>
      </c>
      <c r="BD210" s="12">
        <f t="shared" si="135"/>
        <v>21965380</v>
      </c>
      <c r="BE210" s="16"/>
      <c r="BF210" s="8">
        <f>SUMIF('REALISASI ORDER'!C:C,A210,'REALISASI ORDER'!E:E)</f>
        <v>0</v>
      </c>
      <c r="BG210" s="8">
        <f t="shared" si="155"/>
        <v>0</v>
      </c>
      <c r="BH210" s="8">
        <f t="shared" si="136"/>
        <v>0</v>
      </c>
      <c r="BI210" s="8">
        <f t="shared" si="137"/>
        <v>1</v>
      </c>
      <c r="BJ210" s="8">
        <f t="shared" si="156"/>
        <v>0</v>
      </c>
      <c r="BK210" s="33">
        <f t="shared" si="157"/>
        <v>1</v>
      </c>
      <c r="BL210" s="33">
        <f t="shared" si="138"/>
        <v>0</v>
      </c>
      <c r="BM210" s="33">
        <f t="shared" si="139"/>
        <v>0</v>
      </c>
      <c r="BN210" s="33">
        <f t="shared" si="158"/>
        <v>0</v>
      </c>
      <c r="BO210" s="8">
        <f t="shared" si="140"/>
        <v>0</v>
      </c>
      <c r="BP210" s="8">
        <f t="shared" si="141"/>
        <v>0</v>
      </c>
      <c r="BQ210" s="8">
        <f t="shared" si="142"/>
        <v>0</v>
      </c>
      <c r="BR210" s="8">
        <f>IFERROR(ROUNDDOWN(BF210*BN210/(BK210+BL210+BM210+BN),0),0)</f>
        <v>0</v>
      </c>
      <c r="BS210" s="8" t="str">
        <f t="shared" si="143"/>
        <v>90201-15841</v>
      </c>
      <c r="BT210" s="8">
        <f>SUMIF(FR_HITUNG_MINMAX!A:A,ORDER!A210,FR_HITUNG_MINMAX!AS:AS)</f>
        <v>1</v>
      </c>
      <c r="BU210" s="8">
        <f t="shared" si="159"/>
        <v>0</v>
      </c>
      <c r="BV210" s="8" t="str">
        <f t="shared" si="144"/>
        <v>-</v>
      </c>
      <c r="BW210" s="8" t="str">
        <f>VLOOKUP(A210,'STOK PESALAKAN'!A:F,6,0)</f>
        <v/>
      </c>
    </row>
    <row r="211" spans="1:75" ht="15" customHeight="1">
      <c r="A211" s="41" t="s">
        <v>1840</v>
      </c>
      <c r="B211" s="99">
        <f>IFERROR(IFERROR(VLOOKUP(A211,'STOK PACUL'!C:H,6,0),VLOOKUP(A211,'KATEGORI PACUL'!A:C,3,0)),0)</f>
        <v>0</v>
      </c>
      <c r="C211" s="8">
        <f>IFERROR(VLOOKUP(A211,'KATEGORI PACUL'!A:D,4,0),0)</f>
        <v>2</v>
      </c>
      <c r="D211" s="99">
        <f>IFERROR(IFERROR(VLOOKUP(A211,'STOK PESALAKAN'!C:H,6,0),VLOOKUP(A211,'KATEGORI PESALAKAN'!A:C,3,0)),0)</f>
        <v>0</v>
      </c>
      <c r="E211" s="8">
        <f>IFERROR(VLOOKUP(A211,'KATEGORI PESALAKAN'!A:D,4,0),0)</f>
        <v>0</v>
      </c>
      <c r="F211" s="99">
        <f>IFERROR(IFERROR(VLOOKUP(A211,'STOK CIKDITIRO'!C:H,6,0),VLOOKUP(A211,'KATEGORI CIKDITIRO'!A:C,3,0)),0)</f>
        <v>0</v>
      </c>
      <c r="G211" s="8">
        <f>IFERROR(VLOOKUP(A211,'KATEGORI CIKDITIRO'!A:D,4,0),0)</f>
        <v>0</v>
      </c>
      <c r="H211" s="99">
        <f>IFERROR(IFERROR(VLOOKUP(A211,'STOK TRAYEMAN'!C:H,6,0),VLOOKUP(A211,'KATEGORI TRAYEMAN'!A:C,3,0)),0)</f>
        <v>0</v>
      </c>
      <c r="I211" s="8">
        <f>IFERROR(VLOOKUP(A211,'KATEGORI TRAYEMAN'!A:D,4,0),0)</f>
        <v>0</v>
      </c>
      <c r="J211" s="8" t="str">
        <f>IFERROR(VLOOKUP(A211,'NOSTOK PACUL'!A:C,3,0),IFERROR(IF(VLOOKUP(A211,'STOK PACUL'!A:B,2,0)="NOSTOK","E",VLOOKUP(A211,'KATEGORI PACUL'!A:B,2,0)),"E"))</f>
        <v>D</v>
      </c>
      <c r="K211" s="8" t="str">
        <f>IFERROR(VLOOKUP(A211,'NOSTOK PESALAKAN'!A:C,3,0),IFERROR(IF(VLOOKUP(A211,'STOK PESALAKAN'!A:B,2,0)="NOSTOK","E",VLOOKUP(A211,'KATEGORI PESALAKAN'!A:B,2,0)),"E"))</f>
        <v>E</v>
      </c>
      <c r="L211" s="8" t="str">
        <f>IFERROR(VLOOKUP(A211,'NOSTOK CIKDITIRO'!A:C,3,0),IFERROR(IF(VLOOKUP(A211,'STOK CIKDITIRO'!A:B,2,0)="NOSTOK","E",VLOOKUP(A211,'KATEGORI CIKDITIRO'!A:B,2,0)),"E"))</f>
        <v>E</v>
      </c>
      <c r="M211" s="8" t="str">
        <f>IFERROR(VLOOKUP(A211,'NOSTOK TRAYEMAN'!A:C,3,0),IFERROR(IF(VLOOKUP(A211,'STOK TRAYEMAN'!A:B,2,0)="NOSTOK","E",VLOOKUP(A211,'KATEGORI TRAYEMAN'!A:B,2,0)),"E"))</f>
        <v>E</v>
      </c>
      <c r="N211" s="8" t="str">
        <f>IFERROR(VLOOKUP(A211,FR_HITUNG_MINMAX!A:B,2,0),0)</f>
        <v>MUR PULLY H.BEAT FI ORI</v>
      </c>
      <c r="O211" s="8" t="str">
        <f>IFERROR(VLOOKUP(A211,FR_HITUNG_MINMAX!A:D,4,0),0)</f>
        <v>ORISIN</v>
      </c>
      <c r="P211" s="8">
        <f>IFERROR(VLOOKUP(A211,FR_HITUNG_MINMAX!A:G,7,0),1)</f>
        <v>1</v>
      </c>
      <c r="Q211" s="11">
        <f>IFERROR(VLOOKUP(A211,FR_HITUNG_MINMAX!A:J,10,0),1)</f>
        <v>1</v>
      </c>
      <c r="R211" s="8">
        <f>IFERROR(VLOOKUP(A211,FR_HITUNG_MINMAX!A:K,11,0),1)</f>
        <v>1</v>
      </c>
      <c r="S211" s="12">
        <f>IFERROR(VLOOKUP(A211,FR_HITUNG_MINMAX!A:F,6,0),0)</f>
        <v>15000</v>
      </c>
      <c r="T211" s="8">
        <f t="shared" si="145"/>
        <v>-2</v>
      </c>
      <c r="U211" s="8">
        <f t="shared" si="120"/>
        <v>0</v>
      </c>
      <c r="V211" s="8">
        <f t="shared" si="121"/>
        <v>0</v>
      </c>
      <c r="W211" s="8">
        <f t="shared" si="146"/>
        <v>0</v>
      </c>
      <c r="X211" s="8">
        <f t="shared" si="147"/>
        <v>0</v>
      </c>
      <c r="Y211" s="16"/>
      <c r="Z211" s="15">
        <f t="shared" si="122"/>
        <v>0</v>
      </c>
      <c r="AA211" s="8">
        <f t="shared" si="148"/>
        <v>0</v>
      </c>
      <c r="AB211" s="16"/>
      <c r="AC211" s="15">
        <f t="shared" si="123"/>
        <v>0</v>
      </c>
      <c r="AD211" s="8">
        <f t="shared" si="124"/>
        <v>0</v>
      </c>
      <c r="AE211" s="16"/>
      <c r="AF211" s="15">
        <f t="shared" si="125"/>
        <v>0</v>
      </c>
      <c r="AG211" s="15">
        <f t="shared" si="149"/>
        <v>0</v>
      </c>
      <c r="AH211" s="16"/>
      <c r="AI211" s="15">
        <f t="shared" si="150"/>
        <v>0</v>
      </c>
      <c r="AJ211" s="8">
        <f t="shared" si="151"/>
        <v>2</v>
      </c>
      <c r="AK211" s="8">
        <f t="shared" si="126"/>
        <v>0</v>
      </c>
      <c r="AL211" s="8">
        <f t="shared" si="127"/>
        <v>0</v>
      </c>
      <c r="AM211" s="8">
        <f t="shared" si="152"/>
        <v>0</v>
      </c>
      <c r="AN211" s="8">
        <f t="shared" si="153"/>
        <v>2</v>
      </c>
      <c r="AO211" s="8">
        <f>IFERROR(VLOOKUP(A211,PERSAMAAN!B:D,3,0),AN211)</f>
        <v>2</v>
      </c>
      <c r="AP211" s="1">
        <v>0</v>
      </c>
      <c r="AQ211" s="8">
        <f t="shared" si="128"/>
        <v>0</v>
      </c>
      <c r="AR211" s="8" t="str">
        <f>IF(AQ211=0,"-",VLOOKUP(A211,FR_HITUNG_MINMAX!A:H,8,0))</f>
        <v>-</v>
      </c>
      <c r="AS211" s="1"/>
      <c r="AT211" s="8" t="str">
        <f t="shared" si="129"/>
        <v>-</v>
      </c>
      <c r="AU211" s="12">
        <f t="shared" si="130"/>
        <v>0</v>
      </c>
      <c r="AV211" s="12">
        <f t="shared" si="131"/>
        <v>0</v>
      </c>
      <c r="AW211" s="8">
        <f t="shared" si="154"/>
        <v>2</v>
      </c>
      <c r="AX211" s="1"/>
      <c r="AY211" s="8">
        <f t="shared" si="132"/>
        <v>2</v>
      </c>
      <c r="AZ211" s="8" t="str">
        <f>IF(AY211=0,"-",VLOOKUP(A211,FR_HITUNG_MINMAX!A:I,9,0))</f>
        <v>NSA</v>
      </c>
      <c r="BB211" s="8" t="str">
        <f t="shared" si="133"/>
        <v>NSA</v>
      </c>
      <c r="BC211" s="12">
        <f t="shared" si="134"/>
        <v>30000</v>
      </c>
      <c r="BD211" s="12">
        <f t="shared" si="135"/>
        <v>57564082.685275108</v>
      </c>
      <c r="BE211" s="16"/>
      <c r="BF211" s="8">
        <f>SUMIF('REALISASI ORDER'!C:C,A211,'REALISASI ORDER'!E:E)</f>
        <v>0</v>
      </c>
      <c r="BG211" s="8">
        <f t="shared" si="155"/>
        <v>0</v>
      </c>
      <c r="BH211" s="8">
        <f t="shared" si="136"/>
        <v>0</v>
      </c>
      <c r="BI211" s="8">
        <f t="shared" si="137"/>
        <v>0</v>
      </c>
      <c r="BJ211" s="8">
        <f t="shared" si="156"/>
        <v>0</v>
      </c>
      <c r="BK211" s="33">
        <f t="shared" si="157"/>
        <v>0</v>
      </c>
      <c r="BL211" s="33">
        <f t="shared" si="138"/>
        <v>0</v>
      </c>
      <c r="BM211" s="33">
        <f t="shared" si="139"/>
        <v>0</v>
      </c>
      <c r="BN211" s="33">
        <f t="shared" si="158"/>
        <v>0</v>
      </c>
      <c r="BO211" s="8">
        <f t="shared" si="140"/>
        <v>0</v>
      </c>
      <c r="BP211" s="8">
        <f t="shared" si="141"/>
        <v>0</v>
      </c>
      <c r="BQ211" s="8">
        <f t="shared" si="142"/>
        <v>0</v>
      </c>
      <c r="BR211" s="8">
        <f>IFERROR(ROUNDDOWN(BF211*BN211/(BK211+BL211+BM211+BN),0),0)</f>
        <v>0</v>
      </c>
      <c r="BS211" s="8" t="str">
        <f t="shared" si="143"/>
        <v>90202-KN7-670</v>
      </c>
      <c r="BT211" s="8">
        <f>SUMIF(FR_HITUNG_MINMAX!A:A,ORDER!A211,FR_HITUNG_MINMAX!AS:AS)</f>
        <v>1</v>
      </c>
      <c r="BU211" s="8">
        <f t="shared" si="159"/>
        <v>0</v>
      </c>
      <c r="BV211" s="8" t="str">
        <f t="shared" si="144"/>
        <v>-</v>
      </c>
      <c r="BW211" s="8" t="str">
        <f>VLOOKUP(A211,'STOK PESALAKAN'!A:F,6,0)</f>
        <v/>
      </c>
    </row>
    <row r="212" spans="1:75" ht="15" customHeight="1">
      <c r="A212" s="41" t="s">
        <v>323</v>
      </c>
      <c r="B212" s="99">
        <f>IFERROR(IFERROR(VLOOKUP(A212,'STOK PACUL'!C:H,6,0),VLOOKUP(A212,'KATEGORI PACUL'!A:C,3,0)),0)</f>
        <v>3</v>
      </c>
      <c r="C212" s="8">
        <f>IFERROR(VLOOKUP(A212,'KATEGORI PACUL'!A:D,4,0),0)</f>
        <v>4</v>
      </c>
      <c r="D212" s="99">
        <f>IFERROR(IFERROR(VLOOKUP(A212,'STOK PESALAKAN'!C:H,6,0),VLOOKUP(A212,'KATEGORI PESALAKAN'!A:C,3,0)),0)</f>
        <v>3</v>
      </c>
      <c r="E212" s="8">
        <f>IFERROR(VLOOKUP(A212,'KATEGORI PESALAKAN'!A:D,4,0),0)</f>
        <v>0</v>
      </c>
      <c r="F212" s="99">
        <f>IFERROR(IFERROR(VLOOKUP(A212,'STOK CIKDITIRO'!C:H,6,0),VLOOKUP(A212,'KATEGORI CIKDITIRO'!A:C,3,0)),0)</f>
        <v>3</v>
      </c>
      <c r="G212" s="8">
        <f>IFERROR(VLOOKUP(A212,'KATEGORI CIKDITIRO'!A:D,4,0),0)</f>
        <v>2</v>
      </c>
      <c r="H212" s="99">
        <f>IFERROR(IFERROR(VLOOKUP(A212,'STOK TRAYEMAN'!C:H,6,0),VLOOKUP(A212,'KATEGORI TRAYEMAN'!A:C,3,0)),0)</f>
        <v>0</v>
      </c>
      <c r="I212" s="8">
        <f>IFERROR(VLOOKUP(A212,'KATEGORI TRAYEMAN'!A:D,4,0),0)</f>
        <v>0</v>
      </c>
      <c r="J212" s="8" t="str">
        <f>IFERROR(VLOOKUP(A212,'NOSTOK PACUL'!A:C,3,0),IFERROR(IF(VLOOKUP(A212,'STOK PACUL'!A:B,2,0)="NOSTOK","E",VLOOKUP(A212,'KATEGORI PACUL'!A:B,2,0)),"E"))</f>
        <v>D</v>
      </c>
      <c r="K212" s="8" t="str">
        <f>IFERROR(VLOOKUP(A212,'NOSTOK PESALAKAN'!A:C,3,0),IFERROR(IF(VLOOKUP(A212,'STOK PESALAKAN'!A:B,2,0)="NOSTOK","E",VLOOKUP(A212,'KATEGORI PESALAKAN'!A:B,2,0)),"E"))</f>
        <v>E</v>
      </c>
      <c r="L212" s="8" t="str">
        <f>IFERROR(VLOOKUP(A212,'NOSTOK CIKDITIRO'!A:C,3,0),IFERROR(IF(VLOOKUP(A212,'STOK CIKDITIRO'!A:B,2,0)="NOSTOK","E",VLOOKUP(A212,'KATEGORI CIKDITIRO'!A:B,2,0)),"E"))</f>
        <v>E</v>
      </c>
      <c r="M212" s="8" t="str">
        <f>IFERROR(VLOOKUP(A212,'NOSTOK TRAYEMAN'!A:C,3,0),IFERROR(IF(VLOOKUP(A212,'STOK TRAYEMAN'!A:B,2,0)="NOSTOK","E",VLOOKUP(A212,'KATEGORI TRAYEMAN'!A:B,2,0)),"E"))</f>
        <v>E</v>
      </c>
      <c r="N212" s="8" t="str">
        <f>IFERROR(VLOOKUP(A212,FR_HITUNG_MINMAX!A:B,2,0),0)</f>
        <v>KANCING GANDA H.BEAT ORI</v>
      </c>
      <c r="O212" s="8" t="str">
        <f>IFERROR(VLOOKUP(A212,FR_HITUNG_MINMAX!A:D,4,0),0)</f>
        <v>ORISIN</v>
      </c>
      <c r="P212" s="8">
        <f>IFERROR(VLOOKUP(A212,FR_HITUNG_MINMAX!A:G,7,0),1)</f>
        <v>1</v>
      </c>
      <c r="Q212" s="11">
        <f>IFERROR(VLOOKUP(A212,FR_HITUNG_MINMAX!A:J,10,0),1)</f>
        <v>1</v>
      </c>
      <c r="R212" s="8">
        <f>IFERROR(VLOOKUP(A212,FR_HITUNG_MINMAX!A:K,11,0),1)</f>
        <v>1</v>
      </c>
      <c r="S212" s="12">
        <f>IFERROR(VLOOKUP(A212,FR_HITUNG_MINMAX!A:F,6,0),0)</f>
        <v>6000</v>
      </c>
      <c r="T212" s="8">
        <f t="shared" si="145"/>
        <v>-1</v>
      </c>
      <c r="U212" s="8">
        <f t="shared" si="120"/>
        <v>3</v>
      </c>
      <c r="V212" s="8">
        <f t="shared" si="121"/>
        <v>1</v>
      </c>
      <c r="W212" s="8">
        <f t="shared" si="146"/>
        <v>0</v>
      </c>
      <c r="X212" s="8">
        <f t="shared" si="147"/>
        <v>0</v>
      </c>
      <c r="Y212" s="16"/>
      <c r="Z212" s="15">
        <f t="shared" si="122"/>
        <v>0</v>
      </c>
      <c r="AA212" s="8">
        <f t="shared" si="148"/>
        <v>1</v>
      </c>
      <c r="AB212" s="16"/>
      <c r="AC212" s="15">
        <f t="shared" si="123"/>
        <v>0</v>
      </c>
      <c r="AD212" s="8">
        <f t="shared" si="124"/>
        <v>0</v>
      </c>
      <c r="AE212" s="16"/>
      <c r="AF212" s="15">
        <f t="shared" si="125"/>
        <v>0</v>
      </c>
      <c r="AG212" s="15">
        <f t="shared" si="149"/>
        <v>0</v>
      </c>
      <c r="AH212" s="16"/>
      <c r="AI212" s="15">
        <f t="shared" si="150"/>
        <v>0</v>
      </c>
      <c r="AJ212" s="8">
        <f t="shared" si="151"/>
        <v>1</v>
      </c>
      <c r="AK212" s="8">
        <f t="shared" si="126"/>
        <v>0</v>
      </c>
      <c r="AL212" s="8">
        <f t="shared" si="127"/>
        <v>0</v>
      </c>
      <c r="AM212" s="8">
        <f t="shared" si="152"/>
        <v>0</v>
      </c>
      <c r="AN212" s="8">
        <f t="shared" si="153"/>
        <v>1</v>
      </c>
      <c r="AO212" s="8">
        <f>IFERROR(VLOOKUP(A212,PERSAMAAN!B:D,3,0),AN212)</f>
        <v>1</v>
      </c>
      <c r="AP212" s="1">
        <v>0</v>
      </c>
      <c r="AQ212" s="8">
        <f t="shared" si="128"/>
        <v>0</v>
      </c>
      <c r="AR212" s="8" t="str">
        <f>IF(AQ212=0,"-",VLOOKUP(A212,FR_HITUNG_MINMAX!A:H,8,0))</f>
        <v>-</v>
      </c>
      <c r="AS212" s="1"/>
      <c r="AT212" s="8" t="str">
        <f t="shared" si="129"/>
        <v>-</v>
      </c>
      <c r="AU212" s="12">
        <f t="shared" si="130"/>
        <v>0</v>
      </c>
      <c r="AV212" s="12">
        <f t="shared" si="131"/>
        <v>0</v>
      </c>
      <c r="AW212" s="8">
        <f t="shared" si="154"/>
        <v>0</v>
      </c>
      <c r="AX212" s="1"/>
      <c r="AY212" s="8">
        <f t="shared" si="132"/>
        <v>0</v>
      </c>
      <c r="AZ212" s="8" t="str">
        <f>IF(AY212=0,"-",VLOOKUP(A212,FR_HITUNG_MINMAX!A:I,9,0))</f>
        <v>-</v>
      </c>
      <c r="BB212" s="8" t="str">
        <f t="shared" si="133"/>
        <v>-</v>
      </c>
      <c r="BC212" s="12">
        <f t="shared" si="134"/>
        <v>0</v>
      </c>
      <c r="BD212" s="12">
        <f t="shared" si="135"/>
        <v>0</v>
      </c>
      <c r="BE212" s="16"/>
      <c r="BF212" s="8">
        <f>SUMIF('REALISASI ORDER'!C:C,A212,'REALISASI ORDER'!E:E)</f>
        <v>0</v>
      </c>
      <c r="BG212" s="8">
        <f t="shared" si="155"/>
        <v>3</v>
      </c>
      <c r="BH212" s="8">
        <f t="shared" si="136"/>
        <v>3</v>
      </c>
      <c r="BI212" s="8">
        <f t="shared" si="137"/>
        <v>3</v>
      </c>
      <c r="BJ212" s="8">
        <f t="shared" si="156"/>
        <v>0</v>
      </c>
      <c r="BK212" s="33">
        <f t="shared" si="157"/>
        <v>4</v>
      </c>
      <c r="BL212" s="33">
        <f t="shared" si="138"/>
        <v>0</v>
      </c>
      <c r="BM212" s="33">
        <f t="shared" si="139"/>
        <v>0</v>
      </c>
      <c r="BN212" s="33">
        <f t="shared" si="158"/>
        <v>0</v>
      </c>
      <c r="BO212" s="8">
        <f t="shared" si="140"/>
        <v>0</v>
      </c>
      <c r="BP212" s="8">
        <f t="shared" si="141"/>
        <v>0</v>
      </c>
      <c r="BQ212" s="8">
        <f t="shared" si="142"/>
        <v>0</v>
      </c>
      <c r="BR212" s="8">
        <f>IFERROR(ROUNDDOWN(BF212*BN212/(BK212+BL212+BM212+BN),0),0)</f>
        <v>0</v>
      </c>
      <c r="BS212" s="8" t="str">
        <f t="shared" si="143"/>
        <v>90454-GB2-000</v>
      </c>
      <c r="BT212" s="8">
        <f>SUMIF(FR_HITUNG_MINMAX!A:A,ORDER!A212,FR_HITUNG_MINMAX!AS:AS)</f>
        <v>3</v>
      </c>
      <c r="BU212" s="8">
        <f t="shared" si="159"/>
        <v>0</v>
      </c>
      <c r="BV212" s="8" t="str">
        <f t="shared" si="144"/>
        <v>-</v>
      </c>
      <c r="BW212" s="8" t="str">
        <f>VLOOKUP(A212,'STOK PESALAKAN'!A:F,6,0)</f>
        <v/>
      </c>
    </row>
    <row r="213" spans="1:75" ht="15" customHeight="1">
      <c r="A213" s="41" t="s">
        <v>324</v>
      </c>
      <c r="B213" s="99">
        <f>IFERROR(IFERROR(VLOOKUP(A213,'STOK PACUL'!C:H,6,0),VLOOKUP(A213,'KATEGORI PACUL'!A:C,3,0)),0)</f>
        <v>19</v>
      </c>
      <c r="C213" s="8">
        <f>IFERROR(VLOOKUP(A213,'KATEGORI PACUL'!A:D,4,0),0)</f>
        <v>13</v>
      </c>
      <c r="D213" s="99">
        <f>IFERROR(IFERROR(VLOOKUP(A213,'STOK PESALAKAN'!C:H,6,0),VLOOKUP(A213,'KATEGORI PESALAKAN'!A:C,3,0)),0)</f>
        <v>26</v>
      </c>
      <c r="E213" s="8">
        <f>IFERROR(VLOOKUP(A213,'KATEGORI PESALAKAN'!A:D,4,0),0)</f>
        <v>9</v>
      </c>
      <c r="F213" s="99">
        <f>IFERROR(IFERROR(VLOOKUP(A213,'STOK CIKDITIRO'!C:H,6,0),VLOOKUP(A213,'KATEGORI CIKDITIRO'!A:C,3,0)),0)</f>
        <v>11</v>
      </c>
      <c r="G213" s="8">
        <f>IFERROR(VLOOKUP(A213,'KATEGORI CIKDITIRO'!A:D,4,0),0)</f>
        <v>9</v>
      </c>
      <c r="H213" s="99">
        <f>IFERROR(IFERROR(VLOOKUP(A213,'STOK TRAYEMAN'!C:H,6,0),VLOOKUP(A213,'KATEGORI TRAYEMAN'!A:C,3,0)),0)</f>
        <v>1</v>
      </c>
      <c r="I213" s="8">
        <f>IFERROR(VLOOKUP(A213,'KATEGORI TRAYEMAN'!A:D,4,0),0)</f>
        <v>1</v>
      </c>
      <c r="J213" s="8" t="str">
        <f>IFERROR(VLOOKUP(A213,'NOSTOK PACUL'!A:C,3,0),IFERROR(IF(VLOOKUP(A213,'STOK PACUL'!A:B,2,0)="NOSTOK","E",VLOOKUP(A213,'KATEGORI PACUL'!A:B,2,0)),"E"))</f>
        <v>A</v>
      </c>
      <c r="K213" s="8" t="str">
        <f>IFERROR(VLOOKUP(A213,'NOSTOK PESALAKAN'!A:C,3,0),IFERROR(IF(VLOOKUP(A213,'STOK PESALAKAN'!A:B,2,0)="NOSTOK","E",VLOOKUP(A213,'KATEGORI PESALAKAN'!A:B,2,0)),"E"))</f>
        <v>A</v>
      </c>
      <c r="L213" s="8" t="str">
        <f>IFERROR(VLOOKUP(A213,'NOSTOK CIKDITIRO'!A:C,3,0),IFERROR(IF(VLOOKUP(A213,'STOK CIKDITIRO'!A:B,2,0)="NOSTOK","E",VLOOKUP(A213,'KATEGORI CIKDITIRO'!A:B,2,0)),"E"))</f>
        <v>A</v>
      </c>
      <c r="M213" s="8" t="str">
        <f>IFERROR(VLOOKUP(A213,'NOSTOK TRAYEMAN'!A:C,3,0),IFERROR(IF(VLOOKUP(A213,'STOK TRAYEMAN'!A:B,2,0)="NOSTOK","E",VLOOKUP(A213,'KATEGORI TRAYEMAN'!A:B,2,0)),"E"))</f>
        <v>D</v>
      </c>
      <c r="N213" s="8" t="str">
        <f>IFERROR(VLOOKUP(A213,FR_HITUNG_MINMAX!A:B,2,0),0)</f>
        <v>OLI MATIC Y.YAMALUBE SUPER 1L</v>
      </c>
      <c r="O213" s="8" t="str">
        <f>IFERROR(VLOOKUP(A213,FR_HITUNG_MINMAX!A:D,4,0),0)</f>
        <v>OLIGEN</v>
      </c>
      <c r="P213" s="8">
        <f>IFERROR(VLOOKUP(A213,FR_HITUNG_MINMAX!A:G,7,0),1)</f>
        <v>2</v>
      </c>
      <c r="Q213" s="11" t="str">
        <f>IFERROR(VLOOKUP(A213,FR_HITUNG_MINMAX!A:J,10,0),1)</f>
        <v>2</v>
      </c>
      <c r="R213" s="8">
        <f>IFERROR(VLOOKUP(A213,FR_HITUNG_MINMAX!A:K,11,0),1)</f>
        <v>1</v>
      </c>
      <c r="S213" s="12">
        <f>IFERROR(VLOOKUP(A213,FR_HITUNG_MINMAX!A:F,6,0),0)</f>
        <v>66000</v>
      </c>
      <c r="T213" s="8">
        <f t="shared" si="145"/>
        <v>6</v>
      </c>
      <c r="U213" s="8">
        <f t="shared" si="120"/>
        <v>17</v>
      </c>
      <c r="V213" s="8">
        <f t="shared" si="121"/>
        <v>2</v>
      </c>
      <c r="W213" s="8">
        <f t="shared" si="146"/>
        <v>0</v>
      </c>
      <c r="X213" s="8">
        <f t="shared" si="147"/>
        <v>0</v>
      </c>
      <c r="Y213" s="16"/>
      <c r="Z213" s="15">
        <f t="shared" si="122"/>
        <v>0</v>
      </c>
      <c r="AA213" s="8">
        <f t="shared" si="148"/>
        <v>0</v>
      </c>
      <c r="AB213" s="16"/>
      <c r="AC213" s="15">
        <f t="shared" si="123"/>
        <v>0</v>
      </c>
      <c r="AD213" s="8">
        <f t="shared" si="124"/>
        <v>0</v>
      </c>
      <c r="AE213" s="16"/>
      <c r="AF213" s="15">
        <f t="shared" si="125"/>
        <v>0</v>
      </c>
      <c r="AG213" s="15">
        <f t="shared" si="149"/>
        <v>2</v>
      </c>
      <c r="AH213" s="16"/>
      <c r="AI213" s="15">
        <f t="shared" si="150"/>
        <v>0</v>
      </c>
      <c r="AJ213" s="8">
        <f t="shared" si="151"/>
        <v>0</v>
      </c>
      <c r="AK213" s="8">
        <f t="shared" si="126"/>
        <v>0</v>
      </c>
      <c r="AL213" s="8">
        <f t="shared" si="127"/>
        <v>0</v>
      </c>
      <c r="AM213" s="8">
        <f t="shared" si="152"/>
        <v>0</v>
      </c>
      <c r="AN213" s="8">
        <f t="shared" si="153"/>
        <v>0</v>
      </c>
      <c r="AO213" s="8">
        <f>IFERROR(VLOOKUP(A213,PERSAMAAN!B:D,3,0),AN213)</f>
        <v>0</v>
      </c>
      <c r="AP213" s="1"/>
      <c r="AQ213" s="8">
        <f t="shared" si="128"/>
        <v>0</v>
      </c>
      <c r="AR213" s="8" t="str">
        <f>IF(AQ213=0,"-",VLOOKUP(A213,FR_HITUNG_MINMAX!A:H,8,0))</f>
        <v>-</v>
      </c>
      <c r="AS213" s="1"/>
      <c r="AT213" s="8" t="str">
        <f t="shared" si="129"/>
        <v>-</v>
      </c>
      <c r="AU213" s="12">
        <f t="shared" si="130"/>
        <v>0</v>
      </c>
      <c r="AV213" s="12">
        <f t="shared" si="131"/>
        <v>0</v>
      </c>
      <c r="AW213" s="8">
        <f t="shared" si="154"/>
        <v>-10</v>
      </c>
      <c r="AX213" s="1"/>
      <c r="AY213" s="8">
        <f t="shared" si="132"/>
        <v>0</v>
      </c>
      <c r="AZ213" s="8" t="str">
        <f>IF(AY213=0,"-",VLOOKUP(A213,FR_HITUNG_MINMAX!A:I,9,0))</f>
        <v>-</v>
      </c>
      <c r="BB213" s="8" t="str">
        <f t="shared" si="133"/>
        <v>-</v>
      </c>
      <c r="BC213" s="12">
        <f t="shared" si="134"/>
        <v>0</v>
      </c>
      <c r="BD213" s="12">
        <f t="shared" si="135"/>
        <v>0</v>
      </c>
      <c r="BE213" s="16"/>
      <c r="BF213" s="8">
        <f>SUMIF('REALISASI ORDER'!C:C,A213,'REALISASI ORDER'!E:E)</f>
        <v>0</v>
      </c>
      <c r="BG213" s="8">
        <f t="shared" si="155"/>
        <v>19</v>
      </c>
      <c r="BH213" s="8">
        <f t="shared" si="136"/>
        <v>26</v>
      </c>
      <c r="BI213" s="8">
        <f t="shared" si="137"/>
        <v>11</v>
      </c>
      <c r="BJ213" s="8">
        <f t="shared" si="156"/>
        <v>1</v>
      </c>
      <c r="BK213" s="33">
        <f t="shared" si="157"/>
        <v>13</v>
      </c>
      <c r="BL213" s="33">
        <f t="shared" si="138"/>
        <v>0</v>
      </c>
      <c r="BM213" s="33">
        <f t="shared" si="139"/>
        <v>0</v>
      </c>
      <c r="BN213" s="33">
        <f t="shared" si="158"/>
        <v>0</v>
      </c>
      <c r="BO213" s="8">
        <f t="shared" si="140"/>
        <v>0</v>
      </c>
      <c r="BP213" s="8">
        <f t="shared" si="141"/>
        <v>0</v>
      </c>
      <c r="BQ213" s="8">
        <f t="shared" si="142"/>
        <v>0</v>
      </c>
      <c r="BR213" s="8">
        <f>IFERROR(ROUNDDOWN(BF213*BN213/(BK213+BL213+BM213+BN),0),0)</f>
        <v>0</v>
      </c>
      <c r="BS213" s="8" t="str">
        <f t="shared" si="143"/>
        <v>90793AJ425</v>
      </c>
      <c r="BT213" s="8">
        <f>SUMIF(FR_HITUNG_MINMAX!A:A,ORDER!A213,FR_HITUNG_MINMAX!AS:AS)</f>
        <v>11</v>
      </c>
      <c r="BU213" s="8">
        <f t="shared" si="159"/>
        <v>0</v>
      </c>
      <c r="BV213" s="8" t="str">
        <f t="shared" si="144"/>
        <v>-</v>
      </c>
      <c r="BW213" s="8" t="str">
        <f>VLOOKUP(A213,'STOK PESALAKAN'!A:F,6,0)</f>
        <v/>
      </c>
    </row>
    <row r="214" spans="1:75" ht="15" customHeight="1">
      <c r="A214" s="41" t="s">
        <v>325</v>
      </c>
      <c r="B214" s="99">
        <f>IFERROR(IFERROR(VLOOKUP(A214,'STOK PACUL'!C:H,6,0),VLOOKUP(A214,'KATEGORI PACUL'!A:C,3,0)),0)</f>
        <v>4</v>
      </c>
      <c r="C214" s="8">
        <f>IFERROR(VLOOKUP(A214,'KATEGORI PACUL'!A:D,4,0),0)</f>
        <v>5</v>
      </c>
      <c r="D214" s="99">
        <f>IFERROR(IFERROR(VLOOKUP(A214,'STOK PESALAKAN'!C:H,6,0),VLOOKUP(A214,'KATEGORI PESALAKAN'!A:C,3,0)),0)</f>
        <v>3</v>
      </c>
      <c r="E214" s="8">
        <f>IFERROR(VLOOKUP(A214,'KATEGORI PESALAKAN'!A:D,4,0),0)</f>
        <v>4</v>
      </c>
      <c r="F214" s="99">
        <f>IFERROR(IFERROR(VLOOKUP(A214,'STOK CIKDITIRO'!C:H,6,0),VLOOKUP(A214,'KATEGORI CIKDITIRO'!A:C,3,0)),0)</f>
        <v>2</v>
      </c>
      <c r="G214" s="8">
        <f>IFERROR(VLOOKUP(A214,'KATEGORI CIKDITIRO'!A:D,4,0),0)</f>
        <v>3</v>
      </c>
      <c r="H214" s="99">
        <f>IFERROR(IFERROR(VLOOKUP(A214,'STOK TRAYEMAN'!C:H,6,0),VLOOKUP(A214,'KATEGORI TRAYEMAN'!A:C,3,0)),0)</f>
        <v>1</v>
      </c>
      <c r="I214" s="8">
        <f>IFERROR(VLOOKUP(A214,'KATEGORI TRAYEMAN'!A:D,4,0),0)</f>
        <v>0</v>
      </c>
      <c r="J214" s="8" t="str">
        <f>IFERROR(VLOOKUP(A214,'NOSTOK PACUL'!A:C,3,0),IFERROR(IF(VLOOKUP(A214,'STOK PACUL'!A:B,2,0)="NOSTOK","E",VLOOKUP(A214,'KATEGORI PACUL'!A:B,2,0)),"E"))</f>
        <v>B</v>
      </c>
      <c r="K214" s="8" t="str">
        <f>IFERROR(VLOOKUP(A214,'NOSTOK PESALAKAN'!A:C,3,0),IFERROR(IF(VLOOKUP(A214,'STOK PESALAKAN'!A:B,2,0)="NOSTOK","E",VLOOKUP(A214,'KATEGORI PESALAKAN'!A:B,2,0)),"E"))</f>
        <v>C</v>
      </c>
      <c r="L214" s="8" t="str">
        <f>IFERROR(VLOOKUP(A214,'NOSTOK CIKDITIRO'!A:C,3,0),IFERROR(IF(VLOOKUP(A214,'STOK CIKDITIRO'!A:B,2,0)="NOSTOK","E",VLOOKUP(A214,'KATEGORI CIKDITIRO'!A:B,2,0)),"E"))</f>
        <v>C</v>
      </c>
      <c r="M214" s="8" t="str">
        <f>IFERROR(VLOOKUP(A214,'NOSTOK TRAYEMAN'!A:C,3,0),IFERROR(IF(VLOOKUP(A214,'STOK TRAYEMAN'!A:B,2,0)="NOSTOK","E",VLOOKUP(A214,'KATEGORI TRAYEMAN'!A:B,2,0)),"E"))</f>
        <v>E</v>
      </c>
      <c r="N214" s="8" t="str">
        <f>IFERROR(VLOOKUP(A214,FR_HITUNG_MINMAX!A:B,2,0),0)</f>
        <v>OLI SPORT Y.YAMALUBE 1L</v>
      </c>
      <c r="O214" s="8" t="str">
        <f>IFERROR(VLOOKUP(A214,FR_HITUNG_MINMAX!A:D,4,0),0)</f>
        <v>OLIGEN</v>
      </c>
      <c r="P214" s="8">
        <f>IFERROR(VLOOKUP(A214,FR_HITUNG_MINMAX!A:G,7,0),1)</f>
        <v>2</v>
      </c>
      <c r="Q214" s="11" t="str">
        <f>IFERROR(VLOOKUP(A214,FR_HITUNG_MINMAX!A:J,10,0),1)</f>
        <v>3</v>
      </c>
      <c r="R214" s="8">
        <f>IFERROR(VLOOKUP(A214,FR_HITUNG_MINMAX!A:K,11,0),1)</f>
        <v>1</v>
      </c>
      <c r="S214" s="12">
        <f>IFERROR(VLOOKUP(A214,FR_HITUNG_MINMAX!A:F,6,0),0)</f>
        <v>51500</v>
      </c>
      <c r="T214" s="8">
        <f t="shared" si="145"/>
        <v>-1</v>
      </c>
      <c r="U214" s="8">
        <f t="shared" si="120"/>
        <v>-1</v>
      </c>
      <c r="V214" s="8">
        <f t="shared" si="121"/>
        <v>-1</v>
      </c>
      <c r="W214" s="8">
        <f t="shared" si="146"/>
        <v>1</v>
      </c>
      <c r="X214" s="8">
        <f t="shared" si="147"/>
        <v>0</v>
      </c>
      <c r="Y214" s="16"/>
      <c r="Z214" s="15">
        <f t="shared" si="122"/>
        <v>0</v>
      </c>
      <c r="AA214" s="8">
        <f t="shared" si="148"/>
        <v>0</v>
      </c>
      <c r="AB214" s="16"/>
      <c r="AC214" s="15">
        <f t="shared" si="123"/>
        <v>0</v>
      </c>
      <c r="AD214" s="8">
        <f t="shared" si="124"/>
        <v>0</v>
      </c>
      <c r="AE214" s="16"/>
      <c r="AF214" s="15">
        <f t="shared" si="125"/>
        <v>0</v>
      </c>
      <c r="AG214" s="15">
        <f t="shared" si="149"/>
        <v>0</v>
      </c>
      <c r="AH214" s="16"/>
      <c r="AI214" s="15">
        <f t="shared" si="150"/>
        <v>0</v>
      </c>
      <c r="AJ214" s="8">
        <f t="shared" si="151"/>
        <v>0</v>
      </c>
      <c r="AK214" s="8">
        <f t="shared" si="126"/>
        <v>0</v>
      </c>
      <c r="AL214" s="8">
        <f t="shared" si="127"/>
        <v>0</v>
      </c>
      <c r="AM214" s="8">
        <f t="shared" si="152"/>
        <v>0</v>
      </c>
      <c r="AN214" s="8">
        <f t="shared" si="153"/>
        <v>0</v>
      </c>
      <c r="AO214" s="8">
        <f>IFERROR(VLOOKUP(A214,PERSAMAAN!B:D,3,0),AN214)</f>
        <v>0</v>
      </c>
      <c r="AP214" s="1">
        <v>3</v>
      </c>
      <c r="AQ214" s="8">
        <f t="shared" si="128"/>
        <v>3</v>
      </c>
      <c r="AR214" s="8" t="str">
        <f>IF(AQ214=0,"-",VLOOKUP(A214,FR_HITUNG_MINMAX!A:H,8,0))</f>
        <v>HKJ</v>
      </c>
      <c r="AS214" s="1"/>
      <c r="AT214" s="8" t="str">
        <f t="shared" si="129"/>
        <v>HKJ</v>
      </c>
      <c r="AU214" s="12">
        <f t="shared" si="130"/>
        <v>154500</v>
      </c>
      <c r="AV214" s="12">
        <f t="shared" si="131"/>
        <v>7262685</v>
      </c>
      <c r="AW214" s="8">
        <f t="shared" si="154"/>
        <v>6</v>
      </c>
      <c r="AX214" s="1"/>
      <c r="AY214" s="8">
        <f t="shared" si="132"/>
        <v>6</v>
      </c>
      <c r="AZ214" s="8" t="str">
        <f>IF(AY214=0,"-",VLOOKUP(A214,FR_HITUNG_MINMAX!A:I,9,0))</f>
        <v/>
      </c>
      <c r="BB214" s="8" t="str">
        <f t="shared" si="133"/>
        <v/>
      </c>
      <c r="BC214" s="12">
        <f t="shared" si="134"/>
        <v>309000</v>
      </c>
      <c r="BD214" s="12">
        <f t="shared" si="135"/>
        <v>21965380</v>
      </c>
      <c r="BE214" s="16"/>
      <c r="BF214" s="8">
        <f>SUMIF('REALISASI ORDER'!C:C,A214,'REALISASI ORDER'!E:E)</f>
        <v>0</v>
      </c>
      <c r="BG214" s="8">
        <f t="shared" si="155"/>
        <v>4</v>
      </c>
      <c r="BH214" s="8">
        <f t="shared" si="136"/>
        <v>3</v>
      </c>
      <c r="BI214" s="8">
        <f t="shared" si="137"/>
        <v>2</v>
      </c>
      <c r="BJ214" s="8">
        <f t="shared" si="156"/>
        <v>1</v>
      </c>
      <c r="BK214" s="33">
        <f t="shared" si="157"/>
        <v>0</v>
      </c>
      <c r="BL214" s="33">
        <f t="shared" si="138"/>
        <v>1</v>
      </c>
      <c r="BM214" s="33">
        <f t="shared" si="139"/>
        <v>1</v>
      </c>
      <c r="BN214" s="33">
        <f t="shared" si="158"/>
        <v>0</v>
      </c>
      <c r="BO214" s="8">
        <f t="shared" si="140"/>
        <v>0</v>
      </c>
      <c r="BP214" s="8">
        <f t="shared" si="141"/>
        <v>0</v>
      </c>
      <c r="BQ214" s="8">
        <f t="shared" si="142"/>
        <v>0</v>
      </c>
      <c r="BR214" s="8">
        <f>IFERROR(ROUNDDOWN(BF214*BN214/(BK214+BL214+BM214+BN),0),0)</f>
        <v>0</v>
      </c>
      <c r="BS214" s="8" t="str">
        <f t="shared" si="143"/>
        <v>90793AJ437</v>
      </c>
      <c r="BT214" s="8">
        <f>SUMIF(FR_HITUNG_MINMAX!A:A,ORDER!A214,FR_HITUNG_MINMAX!AS:AS)</f>
        <v>4</v>
      </c>
      <c r="BU214" s="8">
        <f t="shared" si="159"/>
        <v>0</v>
      </c>
      <c r="BV214" s="8" t="str">
        <f t="shared" si="144"/>
        <v>HKJ</v>
      </c>
      <c r="BW214" s="8" t="str">
        <f>VLOOKUP(A214,'STOK PESALAKAN'!A:F,6,0)</f>
        <v/>
      </c>
    </row>
    <row r="215" spans="1:75" ht="15" customHeight="1">
      <c r="A215" s="41" t="s">
        <v>326</v>
      </c>
      <c r="B215" s="99">
        <f>IFERROR(IFERROR(VLOOKUP(A215,'STOK PACUL'!C:H,6,0),VLOOKUP(A215,'KATEGORI PACUL'!A:C,3,0)),0)</f>
        <v>7</v>
      </c>
      <c r="C215" s="8">
        <f>IFERROR(VLOOKUP(A215,'KATEGORI PACUL'!A:D,4,0),0)</f>
        <v>7</v>
      </c>
      <c r="D215" s="99">
        <f>IFERROR(IFERROR(VLOOKUP(A215,'STOK PESALAKAN'!C:H,6,0),VLOOKUP(A215,'KATEGORI PESALAKAN'!A:C,3,0)),0)</f>
        <v>12</v>
      </c>
      <c r="E215" s="8">
        <f>IFERROR(VLOOKUP(A215,'KATEGORI PESALAKAN'!A:D,4,0),0)</f>
        <v>6</v>
      </c>
      <c r="F215" s="99">
        <f>IFERROR(IFERROR(VLOOKUP(A215,'STOK CIKDITIRO'!C:H,6,0),VLOOKUP(A215,'KATEGORI CIKDITIRO'!A:C,3,0)),0)</f>
        <v>8</v>
      </c>
      <c r="G215" s="8">
        <f>IFERROR(VLOOKUP(A215,'KATEGORI CIKDITIRO'!A:D,4,0),0)</f>
        <v>6</v>
      </c>
      <c r="H215" s="99">
        <f>IFERROR(IFERROR(VLOOKUP(A215,'STOK TRAYEMAN'!C:H,6,0),VLOOKUP(A215,'KATEGORI TRAYEMAN'!A:C,3,0)),0)</f>
        <v>3</v>
      </c>
      <c r="I215" s="8">
        <f>IFERROR(VLOOKUP(A215,'KATEGORI TRAYEMAN'!A:D,4,0),0)</f>
        <v>2</v>
      </c>
      <c r="J215" s="8" t="str">
        <f>IFERROR(VLOOKUP(A215,'NOSTOK PACUL'!A:C,3,0),IFERROR(IF(VLOOKUP(A215,'STOK PACUL'!A:B,2,0)="NOSTOK","E",VLOOKUP(A215,'KATEGORI PACUL'!A:B,2,0)),"E"))</f>
        <v>B</v>
      </c>
      <c r="K215" s="8" t="str">
        <f>IFERROR(VLOOKUP(A215,'NOSTOK PESALAKAN'!A:C,3,0),IFERROR(IF(VLOOKUP(A215,'STOK PESALAKAN'!A:B,2,0)="NOSTOK","E",VLOOKUP(A215,'KATEGORI PESALAKAN'!A:B,2,0)),"E"))</f>
        <v>B</v>
      </c>
      <c r="L215" s="8" t="str">
        <f>IFERROR(VLOOKUP(A215,'NOSTOK CIKDITIRO'!A:C,3,0),IFERROR(IF(VLOOKUP(A215,'STOK CIKDITIRO'!A:B,2,0)="NOSTOK","E",VLOOKUP(A215,'KATEGORI CIKDITIRO'!A:B,2,0)),"E"))</f>
        <v>B</v>
      </c>
      <c r="M215" s="8" t="str">
        <f>IFERROR(VLOOKUP(A215,'NOSTOK TRAYEMAN'!A:C,3,0),IFERROR(IF(VLOOKUP(A215,'STOK TRAYEMAN'!A:B,2,0)="NOSTOK","E",VLOOKUP(A215,'KATEGORI TRAYEMAN'!A:B,2,0)),"E"))</f>
        <v>D</v>
      </c>
      <c r="N215" s="8" t="str">
        <f>IFERROR(VLOOKUP(A215,FR_HITUNG_MINMAX!A:B,2,0),0)</f>
        <v xml:space="preserve">OLI GEAR Y.YAMALUBE 100ML </v>
      </c>
      <c r="O215" s="8" t="str">
        <f>IFERROR(VLOOKUP(A215,FR_HITUNG_MINMAX!A:D,4,0),0)</f>
        <v>ORISIN</v>
      </c>
      <c r="P215" s="8">
        <f>IFERROR(VLOOKUP(A215,FR_HITUNG_MINMAX!A:G,7,0),1)</f>
        <v>2</v>
      </c>
      <c r="Q215" s="11" t="str">
        <f>IFERROR(VLOOKUP(A215,FR_HITUNG_MINMAX!A:J,10,0),1)</f>
        <v>6</v>
      </c>
      <c r="R215" s="8">
        <f>IFERROR(VLOOKUP(A215,FR_HITUNG_MINMAX!A:K,11,0),1)</f>
        <v>1</v>
      </c>
      <c r="S215" s="12">
        <f>IFERROR(VLOOKUP(A215,FR_HITUNG_MINMAX!A:F,6,0),0)</f>
        <v>13000</v>
      </c>
      <c r="T215" s="8">
        <f t="shared" si="145"/>
        <v>0</v>
      </c>
      <c r="U215" s="8">
        <f t="shared" si="120"/>
        <v>6</v>
      </c>
      <c r="V215" s="8">
        <f t="shared" si="121"/>
        <v>2</v>
      </c>
      <c r="W215" s="8">
        <f t="shared" si="146"/>
        <v>1</v>
      </c>
      <c r="X215" s="8">
        <f t="shared" si="147"/>
        <v>0</v>
      </c>
      <c r="Y215" s="16"/>
      <c r="Z215" s="15">
        <f t="shared" si="122"/>
        <v>0</v>
      </c>
      <c r="AA215" s="8">
        <f t="shared" si="148"/>
        <v>0</v>
      </c>
      <c r="AB215" s="16"/>
      <c r="AC215" s="15">
        <f t="shared" si="123"/>
        <v>0</v>
      </c>
      <c r="AD215" s="8">
        <f t="shared" si="124"/>
        <v>0</v>
      </c>
      <c r="AE215" s="16"/>
      <c r="AF215" s="15">
        <f t="shared" si="125"/>
        <v>0</v>
      </c>
      <c r="AG215" s="15">
        <f t="shared" si="149"/>
        <v>0</v>
      </c>
      <c r="AH215" s="16"/>
      <c r="AI215" s="15">
        <f t="shared" si="150"/>
        <v>0</v>
      </c>
      <c r="AJ215" s="8">
        <f t="shared" si="151"/>
        <v>0</v>
      </c>
      <c r="AK215" s="8">
        <f t="shared" si="126"/>
        <v>0</v>
      </c>
      <c r="AL215" s="8">
        <f t="shared" si="127"/>
        <v>0</v>
      </c>
      <c r="AM215" s="8">
        <f t="shared" si="152"/>
        <v>0</v>
      </c>
      <c r="AN215" s="8">
        <f t="shared" si="153"/>
        <v>0</v>
      </c>
      <c r="AO215" s="8">
        <f>IFERROR(VLOOKUP(A215,PERSAMAAN!B:D,3,0),AN215)</f>
        <v>0</v>
      </c>
      <c r="AP215" s="1"/>
      <c r="AQ215" s="8">
        <f t="shared" si="128"/>
        <v>0</v>
      </c>
      <c r="AR215" s="8" t="str">
        <f>IF(AQ215=0,"-",VLOOKUP(A215,FR_HITUNG_MINMAX!A:H,8,0))</f>
        <v>-</v>
      </c>
      <c r="AS215" s="1"/>
      <c r="AT215" s="8" t="str">
        <f t="shared" si="129"/>
        <v>-</v>
      </c>
      <c r="AU215" s="12">
        <f t="shared" si="130"/>
        <v>0</v>
      </c>
      <c r="AV215" s="12">
        <f t="shared" si="131"/>
        <v>0</v>
      </c>
      <c r="AW215" s="8">
        <f t="shared" si="154"/>
        <v>0</v>
      </c>
      <c r="AX215" s="1">
        <v>48</v>
      </c>
      <c r="AY215" s="8">
        <f t="shared" si="132"/>
        <v>48</v>
      </c>
      <c r="AZ215" s="8" t="str">
        <f>IF(AY215=0,"-",VLOOKUP(A215,FR_HITUNG_MINMAX!A:I,9,0))</f>
        <v/>
      </c>
      <c r="BA215" s="1" t="s">
        <v>151</v>
      </c>
      <c r="BB215" s="8" t="str">
        <f t="shared" si="133"/>
        <v>SAPTA AJI</v>
      </c>
      <c r="BC215" s="12">
        <f t="shared" si="134"/>
        <v>624000</v>
      </c>
      <c r="BD215" s="12">
        <f t="shared" si="135"/>
        <v>1601800</v>
      </c>
      <c r="BE215" s="16"/>
      <c r="BF215" s="8">
        <f>SUMIF('REALISASI ORDER'!C:C,A215,'REALISASI ORDER'!E:E)</f>
        <v>0</v>
      </c>
      <c r="BG215" s="8">
        <f t="shared" si="155"/>
        <v>7</v>
      </c>
      <c r="BH215" s="8">
        <f t="shared" si="136"/>
        <v>12</v>
      </c>
      <c r="BI215" s="8">
        <f t="shared" si="137"/>
        <v>8</v>
      </c>
      <c r="BJ215" s="8">
        <f t="shared" si="156"/>
        <v>3</v>
      </c>
      <c r="BK215" s="33">
        <f t="shared" si="157"/>
        <v>0</v>
      </c>
      <c r="BL215" s="33">
        <f t="shared" si="138"/>
        <v>0</v>
      </c>
      <c r="BM215" s="33">
        <f t="shared" si="139"/>
        <v>0</v>
      </c>
      <c r="BN215" s="33">
        <f t="shared" si="158"/>
        <v>0</v>
      </c>
      <c r="BO215" s="8">
        <f t="shared" si="140"/>
        <v>0</v>
      </c>
      <c r="BP215" s="8">
        <f t="shared" si="141"/>
        <v>0</v>
      </c>
      <c r="BQ215" s="8">
        <f t="shared" si="142"/>
        <v>0</v>
      </c>
      <c r="BR215" s="8">
        <f>IFERROR(ROUNDDOWN(BF215*BN215/(BK215+BL215+BM215+BN),0),0)</f>
        <v>0</v>
      </c>
      <c r="BS215" s="8" t="str">
        <f t="shared" si="143"/>
        <v>90793AJ804</v>
      </c>
      <c r="BT215" s="8">
        <f>SUMIF(FR_HITUNG_MINMAX!A:A,ORDER!A215,FR_HITUNG_MINMAX!AS:AS)</f>
        <v>8</v>
      </c>
      <c r="BU215" s="8">
        <f t="shared" si="159"/>
        <v>0</v>
      </c>
      <c r="BV215" s="8" t="str">
        <f t="shared" si="144"/>
        <v>-</v>
      </c>
      <c r="BW215" s="8" t="str">
        <f>VLOOKUP(A215,'STOK PESALAKAN'!A:F,6,0)</f>
        <v/>
      </c>
    </row>
    <row r="216" spans="1:75" ht="15" customHeight="1">
      <c r="A216" s="41" t="s">
        <v>327</v>
      </c>
      <c r="B216" s="99">
        <f>IFERROR(IFERROR(VLOOKUP(A216,'STOK PACUL'!C:H,6,0),VLOOKUP(A216,'KATEGORI PACUL'!A:C,3,0)),0)</f>
        <v>9</v>
      </c>
      <c r="C216" s="8">
        <f>IFERROR(VLOOKUP(A216,'KATEGORI PACUL'!A:D,4,0),0)</f>
        <v>8</v>
      </c>
      <c r="D216" s="99">
        <f>IFERROR(IFERROR(VLOOKUP(A216,'STOK PESALAKAN'!C:H,6,0),VLOOKUP(A216,'KATEGORI PESALAKAN'!A:C,3,0)),0)</f>
        <v>18</v>
      </c>
      <c r="E216" s="8">
        <f>IFERROR(VLOOKUP(A216,'KATEGORI PESALAKAN'!A:D,4,0),0)</f>
        <v>8</v>
      </c>
      <c r="F216" s="99">
        <f>IFERROR(IFERROR(VLOOKUP(A216,'STOK CIKDITIRO'!C:H,6,0),VLOOKUP(A216,'KATEGORI CIKDITIRO'!A:C,3,0)),0)</f>
        <v>10</v>
      </c>
      <c r="G216" s="8">
        <f>IFERROR(VLOOKUP(A216,'KATEGORI CIKDITIRO'!A:D,4,0),0)</f>
        <v>6</v>
      </c>
      <c r="H216" s="99">
        <f>IFERROR(IFERROR(VLOOKUP(A216,'STOK TRAYEMAN'!C:H,6,0),VLOOKUP(A216,'KATEGORI TRAYEMAN'!A:C,3,0)),0)</f>
        <v>1</v>
      </c>
      <c r="I216" s="8">
        <f>IFERROR(VLOOKUP(A216,'KATEGORI TRAYEMAN'!A:D,4,0),0)</f>
        <v>1</v>
      </c>
      <c r="J216" s="8" t="str">
        <f>IFERROR(VLOOKUP(A216,'NOSTOK PACUL'!A:C,3,0),IFERROR(IF(VLOOKUP(A216,'STOK PACUL'!A:B,2,0)="NOSTOK","E",VLOOKUP(A216,'KATEGORI PACUL'!A:B,2,0)),"E"))</f>
        <v>B</v>
      </c>
      <c r="K216" s="8" t="str">
        <f>IFERROR(VLOOKUP(A216,'NOSTOK PESALAKAN'!A:C,3,0),IFERROR(IF(VLOOKUP(A216,'STOK PESALAKAN'!A:B,2,0)="NOSTOK","E",VLOOKUP(A216,'KATEGORI PESALAKAN'!A:B,2,0)),"E"))</f>
        <v>A</v>
      </c>
      <c r="L216" s="8" t="str">
        <f>IFERROR(VLOOKUP(A216,'NOSTOK CIKDITIRO'!A:C,3,0),IFERROR(IF(VLOOKUP(A216,'STOK CIKDITIRO'!A:B,2,0)="NOSTOK","E",VLOOKUP(A216,'KATEGORI CIKDITIRO'!A:B,2,0)),"E"))</f>
        <v>B</v>
      </c>
      <c r="M216" s="8" t="str">
        <f>IFERROR(VLOOKUP(A216,'NOSTOK TRAYEMAN'!A:C,3,0),IFERROR(IF(VLOOKUP(A216,'STOK TRAYEMAN'!A:B,2,0)="NOSTOK","E",VLOOKUP(A216,'KATEGORI TRAYEMAN'!A:B,2,0)),"E"))</f>
        <v>D</v>
      </c>
      <c r="N216" s="8" t="str">
        <f>IFERROR(VLOOKUP(A216,FR_HITUNG_MINMAX!A:B,2,0),0)</f>
        <v>OLI GEAR Y.YAMALUBE 150ML</v>
      </c>
      <c r="O216" s="8" t="str">
        <f>IFERROR(VLOOKUP(A216,FR_HITUNG_MINMAX!A:D,4,0),0)</f>
        <v>ORISIN</v>
      </c>
      <c r="P216" s="8">
        <f>IFERROR(VLOOKUP(A216,FR_HITUNG_MINMAX!A:G,7,0),1)</f>
        <v>2</v>
      </c>
      <c r="Q216" s="11">
        <f>IFERROR(VLOOKUP(A216,FR_HITUNG_MINMAX!A:J,10,0),1)</f>
        <v>1</v>
      </c>
      <c r="R216" s="8">
        <f>IFERROR(VLOOKUP(A216,FR_HITUNG_MINMAX!A:K,11,0),1)</f>
        <v>1</v>
      </c>
      <c r="S216" s="12">
        <f>IFERROR(VLOOKUP(A216,FR_HITUNG_MINMAX!A:F,6,0),0)</f>
        <v>18500</v>
      </c>
      <c r="T216" s="8">
        <f t="shared" si="145"/>
        <v>1</v>
      </c>
      <c r="U216" s="8">
        <f t="shared" si="120"/>
        <v>10</v>
      </c>
      <c r="V216" s="8">
        <f t="shared" si="121"/>
        <v>4</v>
      </c>
      <c r="W216" s="8">
        <f t="shared" si="146"/>
        <v>0</v>
      </c>
      <c r="X216" s="8">
        <f t="shared" si="147"/>
        <v>0</v>
      </c>
      <c r="Y216" s="16"/>
      <c r="Z216" s="15">
        <f t="shared" si="122"/>
        <v>0</v>
      </c>
      <c r="AA216" s="8">
        <f t="shared" si="148"/>
        <v>0</v>
      </c>
      <c r="AB216" s="16"/>
      <c r="AC216" s="15">
        <f t="shared" si="123"/>
        <v>0</v>
      </c>
      <c r="AD216" s="8">
        <f t="shared" si="124"/>
        <v>0</v>
      </c>
      <c r="AE216" s="16"/>
      <c r="AF216" s="15">
        <f t="shared" si="125"/>
        <v>0</v>
      </c>
      <c r="AG216" s="15">
        <f t="shared" si="149"/>
        <v>2</v>
      </c>
      <c r="AH216" s="16"/>
      <c r="AI216" s="15">
        <f t="shared" si="150"/>
        <v>0</v>
      </c>
      <c r="AJ216" s="8">
        <f t="shared" si="151"/>
        <v>1</v>
      </c>
      <c r="AK216" s="8">
        <f t="shared" si="126"/>
        <v>0</v>
      </c>
      <c r="AL216" s="8">
        <f t="shared" si="127"/>
        <v>0</v>
      </c>
      <c r="AM216" s="8">
        <f t="shared" si="152"/>
        <v>0</v>
      </c>
      <c r="AN216" s="8">
        <f t="shared" si="153"/>
        <v>2</v>
      </c>
      <c r="AO216" s="8">
        <f>IFERROR(VLOOKUP(A216,PERSAMAAN!B:D,3,0),AN216)</f>
        <v>2</v>
      </c>
      <c r="AP216" s="1">
        <v>0</v>
      </c>
      <c r="AQ216" s="8">
        <f t="shared" si="128"/>
        <v>0</v>
      </c>
      <c r="AR216" s="8" t="str">
        <f>IF(AQ216=0,"-",VLOOKUP(A216,FR_HITUNG_MINMAX!A:H,8,0))</f>
        <v>-</v>
      </c>
      <c r="AS216" s="1"/>
      <c r="AT216" s="8" t="str">
        <f t="shared" si="129"/>
        <v>-</v>
      </c>
      <c r="AU216" s="12">
        <f t="shared" si="130"/>
        <v>0</v>
      </c>
      <c r="AV216" s="12">
        <f t="shared" si="131"/>
        <v>0</v>
      </c>
      <c r="AW216" s="8">
        <f t="shared" si="154"/>
        <v>-4</v>
      </c>
      <c r="AX216" s="1"/>
      <c r="AY216" s="8">
        <f t="shared" si="132"/>
        <v>0</v>
      </c>
      <c r="AZ216" s="8" t="str">
        <f>IF(AY216=0,"-",VLOOKUP(A216,FR_HITUNG_MINMAX!A:I,9,0))</f>
        <v>-</v>
      </c>
      <c r="BB216" s="8" t="str">
        <f t="shared" si="133"/>
        <v>-</v>
      </c>
      <c r="BC216" s="12">
        <f t="shared" si="134"/>
        <v>0</v>
      </c>
      <c r="BD216" s="12">
        <f t="shared" si="135"/>
        <v>0</v>
      </c>
      <c r="BE216" s="16"/>
      <c r="BF216" s="8">
        <f>SUMIF('REALISASI ORDER'!C:C,A216,'REALISASI ORDER'!E:E)</f>
        <v>0</v>
      </c>
      <c r="BG216" s="8">
        <f t="shared" si="155"/>
        <v>9</v>
      </c>
      <c r="BH216" s="8">
        <f t="shared" si="136"/>
        <v>18</v>
      </c>
      <c r="BI216" s="8">
        <f t="shared" si="137"/>
        <v>10</v>
      </c>
      <c r="BJ216" s="8">
        <f t="shared" si="156"/>
        <v>1</v>
      </c>
      <c r="BK216" s="33">
        <f t="shared" si="157"/>
        <v>8</v>
      </c>
      <c r="BL216" s="33">
        <f t="shared" si="138"/>
        <v>0</v>
      </c>
      <c r="BM216" s="33">
        <f t="shared" si="139"/>
        <v>0</v>
      </c>
      <c r="BN216" s="33">
        <f t="shared" si="158"/>
        <v>0</v>
      </c>
      <c r="BO216" s="8">
        <f t="shared" si="140"/>
        <v>0</v>
      </c>
      <c r="BP216" s="8">
        <f t="shared" si="141"/>
        <v>0</v>
      </c>
      <c r="BQ216" s="8">
        <f t="shared" si="142"/>
        <v>0</v>
      </c>
      <c r="BR216" s="8">
        <f>IFERROR(ROUNDDOWN(BF216*BN216/(BK216+BL216+BM216+BN),0),0)</f>
        <v>0</v>
      </c>
      <c r="BS216" s="8" t="str">
        <f t="shared" si="143"/>
        <v>90793AJ829</v>
      </c>
      <c r="BT216" s="8">
        <f>SUMIF(FR_HITUNG_MINMAX!A:A,ORDER!A216,FR_HITUNG_MINMAX!AS:AS)</f>
        <v>8</v>
      </c>
      <c r="BU216" s="8">
        <f t="shared" si="159"/>
        <v>0</v>
      </c>
      <c r="BV216" s="8" t="str">
        <f t="shared" si="144"/>
        <v>-</v>
      </c>
      <c r="BW216" s="8" t="str">
        <f>VLOOKUP(A216,'STOK PESALAKAN'!A:F,6,0)</f>
        <v/>
      </c>
    </row>
    <row r="217" spans="1:75">
      <c r="A217" s="41" t="s">
        <v>1637</v>
      </c>
      <c r="B217" s="99">
        <f>IFERROR(IFERROR(VLOOKUP(A217,'STOK PACUL'!C:H,6,0),VLOOKUP(A217,'KATEGORI PACUL'!A:C,3,0)),0)</f>
        <v>0</v>
      </c>
      <c r="C217" s="8">
        <f>IFERROR(VLOOKUP(A217,'KATEGORI PACUL'!A:D,4,0),0)</f>
        <v>0</v>
      </c>
      <c r="D217" s="99">
        <f>IFERROR(IFERROR(VLOOKUP(A217,'STOK PESALAKAN'!C:H,6,0),VLOOKUP(A217,'KATEGORI PESALAKAN'!A:C,3,0)),0)</f>
        <v>0</v>
      </c>
      <c r="E217" s="8">
        <f>IFERROR(VLOOKUP(A217,'KATEGORI PESALAKAN'!A:D,4,0),0)</f>
        <v>0</v>
      </c>
      <c r="F217" s="99">
        <f>IFERROR(IFERROR(VLOOKUP(A217,'STOK CIKDITIRO'!C:H,6,0),VLOOKUP(A217,'KATEGORI CIKDITIRO'!A:C,3,0)),0)</f>
        <v>0</v>
      </c>
      <c r="G217" s="8">
        <f>IFERROR(VLOOKUP(A217,'KATEGORI CIKDITIRO'!A:D,4,0),0)</f>
        <v>0</v>
      </c>
      <c r="H217" s="99">
        <f>IFERROR(IFERROR(VLOOKUP(A217,'STOK TRAYEMAN'!C:H,6,0),VLOOKUP(A217,'KATEGORI TRAYEMAN'!A:C,3,0)),0)</f>
        <v>0</v>
      </c>
      <c r="I217" s="8">
        <f>IFERROR(VLOOKUP(A217,'KATEGORI TRAYEMAN'!A:D,4,0),0)</f>
        <v>0</v>
      </c>
      <c r="J217" s="8" t="str">
        <f>IFERROR(VLOOKUP(A217,'NOSTOK PACUL'!A:C,3,0),IFERROR(IF(VLOOKUP(A217,'STOK PACUL'!A:B,2,0)="NOSTOK","E",VLOOKUP(A217,'KATEGORI PACUL'!A:B,2,0)),"E"))</f>
        <v>E</v>
      </c>
      <c r="K217" s="8" t="str">
        <f>IFERROR(VLOOKUP(A217,'NOSTOK PESALAKAN'!A:C,3,0),IFERROR(IF(VLOOKUP(A217,'STOK PESALAKAN'!A:B,2,0)="NOSTOK","E",VLOOKUP(A217,'KATEGORI PESALAKAN'!A:B,2,0)),"E"))</f>
        <v>E</v>
      </c>
      <c r="L217" s="8" t="str">
        <f>IFERROR(VLOOKUP(A217,'NOSTOK CIKDITIRO'!A:C,3,0),IFERROR(IF(VLOOKUP(A217,'STOK CIKDITIRO'!A:B,2,0)="NOSTOK","E",VLOOKUP(A217,'KATEGORI CIKDITIRO'!A:B,2,0)),"E"))</f>
        <v>E</v>
      </c>
      <c r="M217" s="8" t="str">
        <f>IFERROR(VLOOKUP(A217,'NOSTOK TRAYEMAN'!A:C,3,0),IFERROR(IF(VLOOKUP(A217,'STOK TRAYEMAN'!A:B,2,0)="NOSTOK","E",VLOOKUP(A217,'KATEGORI TRAYEMAN'!A:B,2,0)),"E"))</f>
        <v>E</v>
      </c>
      <c r="N217" s="8" t="str">
        <f>IFERROR(VLOOKUP(A217,FR_HITUNG_MINMAX!A:B,2,0),0)</f>
        <v>LAHER 6205 KRUK AS KANAN H.BEAT ORI</v>
      </c>
      <c r="O217" s="8" t="str">
        <f>IFERROR(VLOOKUP(A217,FR_HITUNG_MINMAX!A:D,4,0),0)</f>
        <v>ORISIN</v>
      </c>
      <c r="P217" s="8">
        <f>IFERROR(VLOOKUP(A217,FR_HITUNG_MINMAX!A:G,7,0),1)</f>
        <v>1</v>
      </c>
      <c r="Q217" s="11">
        <f>IFERROR(VLOOKUP(A217,FR_HITUNG_MINMAX!A:J,10,0),1)</f>
        <v>1</v>
      </c>
      <c r="R217" s="8">
        <f>IFERROR(VLOOKUP(A217,FR_HITUNG_MINMAX!A:K,11,0),1)</f>
        <v>1</v>
      </c>
      <c r="S217" s="12">
        <f>IFERROR(VLOOKUP(A217,FR_HITUNG_MINMAX!A:F,6,0),0)</f>
        <v>53000</v>
      </c>
      <c r="T217" s="8">
        <f t="shared" si="145"/>
        <v>0</v>
      </c>
      <c r="U217" s="8">
        <f t="shared" si="120"/>
        <v>0</v>
      </c>
      <c r="V217" s="8">
        <f t="shared" si="121"/>
        <v>0</v>
      </c>
      <c r="W217" s="8">
        <f t="shared" si="146"/>
        <v>0</v>
      </c>
      <c r="X217" s="8">
        <f t="shared" si="147"/>
        <v>0</v>
      </c>
      <c r="Y217" s="16"/>
      <c r="Z217" s="15">
        <f t="shared" si="122"/>
        <v>0</v>
      </c>
      <c r="AA217" s="8">
        <f t="shared" si="148"/>
        <v>0</v>
      </c>
      <c r="AB217" s="16"/>
      <c r="AC217" s="15">
        <f t="shared" si="123"/>
        <v>0</v>
      </c>
      <c r="AD217" s="8">
        <f t="shared" si="124"/>
        <v>0</v>
      </c>
      <c r="AE217" s="16"/>
      <c r="AF217" s="15">
        <f t="shared" si="125"/>
        <v>0</v>
      </c>
      <c r="AG217" s="15">
        <f t="shared" si="149"/>
        <v>0</v>
      </c>
      <c r="AH217" s="16"/>
      <c r="AI217" s="15">
        <f t="shared" si="150"/>
        <v>0</v>
      </c>
      <c r="AJ217" s="8">
        <f t="shared" si="151"/>
        <v>0</v>
      </c>
      <c r="AK217" s="8">
        <f t="shared" si="126"/>
        <v>0</v>
      </c>
      <c r="AL217" s="8">
        <f t="shared" si="127"/>
        <v>0</v>
      </c>
      <c r="AM217" s="8">
        <f t="shared" si="152"/>
        <v>0</v>
      </c>
      <c r="AN217" s="8">
        <f t="shared" si="153"/>
        <v>0</v>
      </c>
      <c r="AO217" s="8">
        <f>IFERROR(VLOOKUP(A217,PERSAMAAN!B:D,3,0),AN217)</f>
        <v>0</v>
      </c>
      <c r="AP217" s="1"/>
      <c r="AQ217" s="8">
        <f t="shared" si="128"/>
        <v>0</v>
      </c>
      <c r="AR217" s="8" t="str">
        <f>IF(AQ217=0,"-",VLOOKUP(A217,FR_HITUNG_MINMAX!A:H,8,0))</f>
        <v>-</v>
      </c>
      <c r="AS217" s="1"/>
      <c r="AT217" s="8" t="str">
        <f t="shared" si="129"/>
        <v>-</v>
      </c>
      <c r="AU217" s="12">
        <f t="shared" si="130"/>
        <v>0</v>
      </c>
      <c r="AV217" s="12">
        <f t="shared" si="131"/>
        <v>0</v>
      </c>
      <c r="AW217" s="8">
        <f t="shared" si="154"/>
        <v>0</v>
      </c>
      <c r="AX217" s="1"/>
      <c r="AY217" s="8">
        <f t="shared" si="132"/>
        <v>0</v>
      </c>
      <c r="AZ217" s="8" t="str">
        <f>IF(AY217=0,"-",VLOOKUP(A217,FR_HITUNG_MINMAX!A:I,9,0))</f>
        <v>-</v>
      </c>
      <c r="BB217" s="8" t="str">
        <f t="shared" si="133"/>
        <v>-</v>
      </c>
      <c r="BC217" s="12">
        <f t="shared" si="134"/>
        <v>0</v>
      </c>
      <c r="BD217" s="12">
        <f t="shared" si="135"/>
        <v>0</v>
      </c>
      <c r="BE217" s="16"/>
      <c r="BF217" s="8">
        <f>SUMIF('REALISASI ORDER'!C:C,A217,'REALISASI ORDER'!E:E)</f>
        <v>0</v>
      </c>
      <c r="BG217" s="8">
        <f t="shared" si="155"/>
        <v>0</v>
      </c>
      <c r="BH217" s="8">
        <f t="shared" si="136"/>
        <v>0</v>
      </c>
      <c r="BI217" s="8">
        <f t="shared" si="137"/>
        <v>0</v>
      </c>
      <c r="BJ217" s="8">
        <f t="shared" si="156"/>
        <v>0</v>
      </c>
      <c r="BK217" s="33">
        <f t="shared" si="157"/>
        <v>0</v>
      </c>
      <c r="BL217" s="33">
        <f t="shared" si="138"/>
        <v>0</v>
      </c>
      <c r="BM217" s="33">
        <f t="shared" si="139"/>
        <v>0</v>
      </c>
      <c r="BN217" s="33">
        <f t="shared" si="158"/>
        <v>0</v>
      </c>
      <c r="BO217" s="8">
        <f t="shared" si="140"/>
        <v>0</v>
      </c>
      <c r="BP217" s="8">
        <f t="shared" si="141"/>
        <v>0</v>
      </c>
      <c r="BQ217" s="8">
        <f t="shared" si="142"/>
        <v>0</v>
      </c>
      <c r="BR217" s="8">
        <f>IFERROR(ROUNDDOWN(BF217*BN217/(BK217+BL217+BM217+BN),0),0)</f>
        <v>0</v>
      </c>
      <c r="BS217" s="8" t="str">
        <f t="shared" si="143"/>
        <v>91001-KZL-A01</v>
      </c>
      <c r="BT217" s="8">
        <f>SUMIF(FR_HITUNG_MINMAX!A:A,ORDER!A217,FR_HITUNG_MINMAX!AS:AS)</f>
        <v>0</v>
      </c>
      <c r="BU217" s="8">
        <f t="shared" si="159"/>
        <v>0</v>
      </c>
      <c r="BV217" s="8" t="str">
        <f t="shared" si="144"/>
        <v>-</v>
      </c>
      <c r="BW217" s="8" t="str">
        <f>VLOOKUP(A217,'STOK PESALAKAN'!A:F,6,0)</f>
        <v/>
      </c>
    </row>
    <row r="218" spans="1:75" ht="15" customHeight="1">
      <c r="A218" s="41" t="s">
        <v>1107</v>
      </c>
      <c r="B218" s="99">
        <f>IFERROR(IFERROR(VLOOKUP(A218,'STOK PACUL'!C:H,6,0),VLOOKUP(A218,'KATEGORI PACUL'!A:C,3,0)),0)</f>
        <v>0</v>
      </c>
      <c r="C218" s="8">
        <f>IFERROR(VLOOKUP(A218,'KATEGORI PACUL'!A:D,4,0),0)</f>
        <v>0</v>
      </c>
      <c r="D218" s="99">
        <f>IFERROR(IFERROR(VLOOKUP(A218,'STOK PESALAKAN'!C:H,6,0),VLOOKUP(A218,'KATEGORI PESALAKAN'!A:C,3,0)),0)</f>
        <v>0</v>
      </c>
      <c r="E218" s="8">
        <f>IFERROR(VLOOKUP(A218,'KATEGORI PESALAKAN'!A:D,4,0),0)</f>
        <v>0</v>
      </c>
      <c r="F218" s="99">
        <f>IFERROR(IFERROR(VLOOKUP(A218,'STOK CIKDITIRO'!C:H,6,0),VLOOKUP(A218,'KATEGORI CIKDITIRO'!A:C,3,0)),0)</f>
        <v>0</v>
      </c>
      <c r="G218" s="8">
        <f>IFERROR(VLOOKUP(A218,'KATEGORI CIKDITIRO'!A:D,4,0),0)</f>
        <v>0</v>
      </c>
      <c r="H218" s="99">
        <f>IFERROR(IFERROR(VLOOKUP(A218,'STOK TRAYEMAN'!C:H,6,0),VLOOKUP(A218,'KATEGORI TRAYEMAN'!A:C,3,0)),0)</f>
        <v>0</v>
      </c>
      <c r="I218" s="8">
        <f>IFERROR(VLOOKUP(A218,'KATEGORI TRAYEMAN'!A:D,4,0),0)</f>
        <v>0</v>
      </c>
      <c r="J218" s="8" t="str">
        <f>IFERROR(VLOOKUP(A218,'NOSTOK PACUL'!A:C,3,0),IFERROR(IF(VLOOKUP(A218,'STOK PACUL'!A:B,2,0)="NOSTOK","E",VLOOKUP(A218,'KATEGORI PACUL'!A:B,2,0)),"E"))</f>
        <v>E</v>
      </c>
      <c r="K218" s="8" t="str">
        <f>IFERROR(VLOOKUP(A218,'NOSTOK PESALAKAN'!A:C,3,0),IFERROR(IF(VLOOKUP(A218,'STOK PESALAKAN'!A:B,2,0)="NOSTOK","E",VLOOKUP(A218,'KATEGORI PESALAKAN'!A:B,2,0)),"E"))</f>
        <v>E</v>
      </c>
      <c r="L218" s="8" t="str">
        <f>IFERROR(VLOOKUP(A218,'NOSTOK CIKDITIRO'!A:C,3,0),IFERROR(IF(VLOOKUP(A218,'STOK CIKDITIRO'!A:B,2,0)="NOSTOK","E",VLOOKUP(A218,'KATEGORI CIKDITIRO'!A:B,2,0)),"E"))</f>
        <v>E</v>
      </c>
      <c r="M218" s="8" t="str">
        <f>IFERROR(VLOOKUP(A218,'NOSTOK TRAYEMAN'!A:C,3,0),IFERROR(IF(VLOOKUP(A218,'STOK TRAYEMAN'!A:B,2,0)="NOSTOK","E",VLOOKUP(A218,'KATEGORI TRAYEMAN'!A:B,2,0)),"E"))</f>
        <v>E</v>
      </c>
      <c r="N218" s="8" t="str">
        <f>IFERROR(VLOOKUP(A218,FR_HITUNG_MINMAX!A:B,2,0),0)</f>
        <v>LAHER KRUK AS KANAN H.VARIO 125 ORI</v>
      </c>
      <c r="O218" s="8" t="str">
        <f>IFERROR(VLOOKUP(A218,FR_HITUNG_MINMAX!A:D,4,0),0)</f>
        <v>ORISIN</v>
      </c>
      <c r="P218" s="8">
        <f>IFERROR(VLOOKUP(A218,FR_HITUNG_MINMAX!A:G,7,0),1)</f>
        <v>1</v>
      </c>
      <c r="Q218" s="11">
        <f>IFERROR(VLOOKUP(A218,FR_HITUNG_MINMAX!A:J,10,0),1)</f>
        <v>1</v>
      </c>
      <c r="R218" s="8">
        <f>IFERROR(VLOOKUP(A218,FR_HITUNG_MINMAX!A:K,11,0),1)</f>
        <v>1</v>
      </c>
      <c r="S218" s="12">
        <f>IFERROR(VLOOKUP(A218,FR_HITUNG_MINMAX!A:F,6,0),0)</f>
        <v>124000</v>
      </c>
      <c r="T218" s="8">
        <f t="shared" si="145"/>
        <v>0</v>
      </c>
      <c r="U218" s="8">
        <f t="shared" si="120"/>
        <v>0</v>
      </c>
      <c r="V218" s="8">
        <f t="shared" si="121"/>
        <v>0</v>
      </c>
      <c r="W218" s="8">
        <f t="shared" si="146"/>
        <v>0</v>
      </c>
      <c r="X218" s="8">
        <f t="shared" si="147"/>
        <v>0</v>
      </c>
      <c r="Y218" s="16"/>
      <c r="Z218" s="15">
        <f t="shared" si="122"/>
        <v>0</v>
      </c>
      <c r="AA218" s="8">
        <f t="shared" si="148"/>
        <v>0</v>
      </c>
      <c r="AB218" s="16"/>
      <c r="AC218" s="15">
        <f t="shared" si="123"/>
        <v>0</v>
      </c>
      <c r="AD218" s="8">
        <f t="shared" si="124"/>
        <v>0</v>
      </c>
      <c r="AE218" s="16"/>
      <c r="AF218" s="15">
        <f t="shared" si="125"/>
        <v>0</v>
      </c>
      <c r="AG218" s="15">
        <f t="shared" si="149"/>
        <v>0</v>
      </c>
      <c r="AH218" s="16"/>
      <c r="AI218" s="15">
        <f t="shared" si="150"/>
        <v>0</v>
      </c>
      <c r="AJ218" s="8">
        <f t="shared" si="151"/>
        <v>0</v>
      </c>
      <c r="AK218" s="8">
        <f t="shared" si="126"/>
        <v>0</v>
      </c>
      <c r="AL218" s="8">
        <f t="shared" si="127"/>
        <v>0</v>
      </c>
      <c r="AM218" s="8">
        <f t="shared" si="152"/>
        <v>0</v>
      </c>
      <c r="AN218" s="8">
        <f t="shared" si="153"/>
        <v>0</v>
      </c>
      <c r="AO218" s="8">
        <f>IFERROR(VLOOKUP(A218,PERSAMAAN!B:D,3,0),AN218)</f>
        <v>0</v>
      </c>
      <c r="AP218" s="1"/>
      <c r="AQ218" s="8">
        <f t="shared" si="128"/>
        <v>0</v>
      </c>
      <c r="AR218" s="8" t="str">
        <f>IF(AQ218=0,"-",VLOOKUP(A218,FR_HITUNG_MINMAX!A:H,8,0))</f>
        <v>-</v>
      </c>
      <c r="AS218" s="1"/>
      <c r="AT218" s="8" t="str">
        <f t="shared" si="129"/>
        <v>-</v>
      </c>
      <c r="AU218" s="12">
        <f t="shared" si="130"/>
        <v>0</v>
      </c>
      <c r="AV218" s="12">
        <f t="shared" si="131"/>
        <v>0</v>
      </c>
      <c r="AW218" s="8">
        <f t="shared" si="154"/>
        <v>0</v>
      </c>
      <c r="AX218" s="1"/>
      <c r="AY218" s="8">
        <f t="shared" si="132"/>
        <v>0</v>
      </c>
      <c r="AZ218" s="8" t="str">
        <f>IF(AY218=0,"-",VLOOKUP(A218,FR_HITUNG_MINMAX!A:I,9,0))</f>
        <v>-</v>
      </c>
      <c r="BB218" s="8" t="str">
        <f t="shared" si="133"/>
        <v>-</v>
      </c>
      <c r="BC218" s="12">
        <f t="shared" si="134"/>
        <v>0</v>
      </c>
      <c r="BD218" s="12">
        <f t="shared" si="135"/>
        <v>0</v>
      </c>
      <c r="BE218" s="16"/>
      <c r="BF218" s="8">
        <f>SUMIF('REALISASI ORDER'!C:C,A218,'REALISASI ORDER'!E:E)</f>
        <v>0</v>
      </c>
      <c r="BG218" s="8">
        <f t="shared" si="155"/>
        <v>0</v>
      </c>
      <c r="BH218" s="8">
        <f t="shared" si="136"/>
        <v>0</v>
      </c>
      <c r="BI218" s="8">
        <f t="shared" si="137"/>
        <v>0</v>
      </c>
      <c r="BJ218" s="8">
        <f t="shared" si="156"/>
        <v>0</v>
      </c>
      <c r="BK218" s="33">
        <f t="shared" si="157"/>
        <v>0</v>
      </c>
      <c r="BL218" s="33">
        <f t="shared" si="138"/>
        <v>0</v>
      </c>
      <c r="BM218" s="33">
        <f t="shared" si="139"/>
        <v>0</v>
      </c>
      <c r="BN218" s="33">
        <f t="shared" si="158"/>
        <v>0</v>
      </c>
      <c r="BO218" s="8">
        <f t="shared" si="140"/>
        <v>0</v>
      </c>
      <c r="BP218" s="8">
        <f t="shared" si="141"/>
        <v>0</v>
      </c>
      <c r="BQ218" s="8">
        <f t="shared" si="142"/>
        <v>0</v>
      </c>
      <c r="BR218" s="8">
        <f>IFERROR(ROUNDDOWN(BF218*BN218/(BK218+BL218+BM218+BN),0),0)</f>
        <v>0</v>
      </c>
      <c r="BS218" s="8" t="str">
        <f t="shared" si="143"/>
        <v>91001-KZR-600</v>
      </c>
      <c r="BT218" s="8">
        <f>SUMIF(FR_HITUNG_MINMAX!A:A,ORDER!A218,FR_HITUNG_MINMAX!AS:AS)</f>
        <v>0</v>
      </c>
      <c r="BU218" s="8">
        <f t="shared" si="159"/>
        <v>0</v>
      </c>
      <c r="BV218" s="8" t="str">
        <f t="shared" si="144"/>
        <v>-</v>
      </c>
      <c r="BW218" s="8" t="str">
        <f>VLOOKUP(A218,'STOK PESALAKAN'!A:F,6,0)</f>
        <v/>
      </c>
    </row>
    <row r="219" spans="1:75" ht="15" customHeight="1">
      <c r="A219" s="41" t="s">
        <v>1109</v>
      </c>
      <c r="B219" s="99">
        <f>IFERROR(IFERROR(VLOOKUP(A219,'STOK PACUL'!C:H,6,0),VLOOKUP(A219,'KATEGORI PACUL'!A:C,3,0)),0)</f>
        <v>0</v>
      </c>
      <c r="C219" s="8">
        <f>IFERROR(VLOOKUP(A219,'KATEGORI PACUL'!A:D,4,0),0)</f>
        <v>0</v>
      </c>
      <c r="D219" s="99">
        <f>IFERROR(IFERROR(VLOOKUP(A219,'STOK PESALAKAN'!C:H,6,0),VLOOKUP(A219,'KATEGORI PESALAKAN'!A:C,3,0)),0)</f>
        <v>0</v>
      </c>
      <c r="E219" s="8">
        <f>IFERROR(VLOOKUP(A219,'KATEGORI PESALAKAN'!A:D,4,0),0)</f>
        <v>0</v>
      </c>
      <c r="F219" s="99">
        <f>IFERROR(IFERROR(VLOOKUP(A219,'STOK CIKDITIRO'!C:H,6,0),VLOOKUP(A219,'KATEGORI CIKDITIRO'!A:C,3,0)),0)</f>
        <v>0</v>
      </c>
      <c r="G219" s="8">
        <f>IFERROR(VLOOKUP(A219,'KATEGORI CIKDITIRO'!A:D,4,0),0)</f>
        <v>0</v>
      </c>
      <c r="H219" s="99">
        <f>IFERROR(IFERROR(VLOOKUP(A219,'STOK TRAYEMAN'!C:H,6,0),VLOOKUP(A219,'KATEGORI TRAYEMAN'!A:C,3,0)),0)</f>
        <v>0</v>
      </c>
      <c r="I219" s="8">
        <f>IFERROR(VLOOKUP(A219,'KATEGORI TRAYEMAN'!A:D,4,0),0)</f>
        <v>0</v>
      </c>
      <c r="J219" s="8" t="str">
        <f>IFERROR(VLOOKUP(A219,'NOSTOK PACUL'!A:C,3,0),IFERROR(IF(VLOOKUP(A219,'STOK PACUL'!A:B,2,0)="NOSTOK","E",VLOOKUP(A219,'KATEGORI PACUL'!A:B,2,0)),"E"))</f>
        <v>E</v>
      </c>
      <c r="K219" s="8" t="str">
        <f>IFERROR(VLOOKUP(A219,'NOSTOK PESALAKAN'!A:C,3,0),IFERROR(IF(VLOOKUP(A219,'STOK PESALAKAN'!A:B,2,0)="NOSTOK","E",VLOOKUP(A219,'KATEGORI PESALAKAN'!A:B,2,0)),"E"))</f>
        <v>E</v>
      </c>
      <c r="L219" s="8" t="str">
        <f>IFERROR(VLOOKUP(A219,'NOSTOK CIKDITIRO'!A:C,3,0),IFERROR(IF(VLOOKUP(A219,'STOK CIKDITIRO'!A:B,2,0)="NOSTOK","E",VLOOKUP(A219,'KATEGORI CIKDITIRO'!A:B,2,0)),"E"))</f>
        <v>E</v>
      </c>
      <c r="M219" s="8" t="str">
        <f>IFERROR(VLOOKUP(A219,'NOSTOK TRAYEMAN'!A:C,3,0),IFERROR(IF(VLOOKUP(A219,'STOK TRAYEMAN'!A:B,2,0)="NOSTOK","E",VLOOKUP(A219,'KATEGORI TRAYEMAN'!A:B,2,0)),"E"))</f>
        <v>E</v>
      </c>
      <c r="N219" s="8" t="str">
        <f>IFERROR(VLOOKUP(A219,FR_HITUNG_MINMAX!A:B,2,0),0)</f>
        <v>LAHER KRUK AS KIRI H.VARIO 125 LED ORI</v>
      </c>
      <c r="O219" s="8" t="str">
        <f>IFERROR(VLOOKUP(A219,FR_HITUNG_MINMAX!A:D,4,0),0)</f>
        <v>ORISIN</v>
      </c>
      <c r="P219" s="8">
        <f>IFERROR(VLOOKUP(A219,FR_HITUNG_MINMAX!A:G,7,0),1)</f>
        <v>1</v>
      </c>
      <c r="Q219" s="11" t="str">
        <f>IFERROR(VLOOKUP(A219,FR_HITUNG_MINMAX!A:J,10,0),1)</f>
        <v>1</v>
      </c>
      <c r="R219" s="8">
        <f>IFERROR(VLOOKUP(A219,FR_HITUNG_MINMAX!A:K,11,0),1)</f>
        <v>1</v>
      </c>
      <c r="S219" s="12">
        <f>IFERROR(VLOOKUP(A219,FR_HITUNG_MINMAX!A:F,6,0),0)</f>
        <v>71500</v>
      </c>
      <c r="T219" s="8">
        <f t="shared" si="145"/>
        <v>0</v>
      </c>
      <c r="U219" s="8">
        <f t="shared" si="120"/>
        <v>0</v>
      </c>
      <c r="V219" s="8">
        <f t="shared" si="121"/>
        <v>0</v>
      </c>
      <c r="W219" s="8">
        <f t="shared" si="146"/>
        <v>0</v>
      </c>
      <c r="X219" s="8">
        <f t="shared" si="147"/>
        <v>0</v>
      </c>
      <c r="Y219" s="16"/>
      <c r="Z219" s="15">
        <f t="shared" si="122"/>
        <v>0</v>
      </c>
      <c r="AA219" s="8">
        <f t="shared" si="148"/>
        <v>0</v>
      </c>
      <c r="AB219" s="16"/>
      <c r="AC219" s="15">
        <f t="shared" si="123"/>
        <v>0</v>
      </c>
      <c r="AD219" s="8">
        <f t="shared" si="124"/>
        <v>0</v>
      </c>
      <c r="AE219" s="16"/>
      <c r="AF219" s="15">
        <f t="shared" si="125"/>
        <v>0</v>
      </c>
      <c r="AG219" s="15">
        <f t="shared" si="149"/>
        <v>0</v>
      </c>
      <c r="AH219" s="16"/>
      <c r="AI219" s="15">
        <f t="shared" si="150"/>
        <v>0</v>
      </c>
      <c r="AJ219" s="8">
        <f t="shared" si="151"/>
        <v>0</v>
      </c>
      <c r="AK219" s="8">
        <f t="shared" si="126"/>
        <v>0</v>
      </c>
      <c r="AL219" s="8">
        <f t="shared" si="127"/>
        <v>0</v>
      </c>
      <c r="AM219" s="8">
        <f t="shared" si="152"/>
        <v>0</v>
      </c>
      <c r="AN219" s="8">
        <f t="shared" si="153"/>
        <v>0</v>
      </c>
      <c r="AO219" s="8">
        <f>IFERROR(VLOOKUP(A219,PERSAMAAN!B:D,3,0),AN219)</f>
        <v>0</v>
      </c>
      <c r="AP219" s="1"/>
      <c r="AQ219" s="8">
        <f t="shared" si="128"/>
        <v>0</v>
      </c>
      <c r="AR219" s="8" t="str">
        <f>IF(AQ219=0,"-",VLOOKUP(A219,FR_HITUNG_MINMAX!A:H,8,0))</f>
        <v>-</v>
      </c>
      <c r="AS219" s="1"/>
      <c r="AT219" s="8" t="str">
        <f t="shared" si="129"/>
        <v>-</v>
      </c>
      <c r="AU219" s="12">
        <f t="shared" si="130"/>
        <v>0</v>
      </c>
      <c r="AV219" s="12">
        <f t="shared" si="131"/>
        <v>0</v>
      </c>
      <c r="AW219" s="8">
        <f t="shared" si="154"/>
        <v>0</v>
      </c>
      <c r="AX219" s="1"/>
      <c r="AY219" s="8">
        <f t="shared" si="132"/>
        <v>0</v>
      </c>
      <c r="AZ219" s="8" t="str">
        <f>IF(AY219=0,"-",VLOOKUP(A219,FR_HITUNG_MINMAX!A:I,9,0))</f>
        <v>-</v>
      </c>
      <c r="BB219" s="8" t="str">
        <f t="shared" si="133"/>
        <v>-</v>
      </c>
      <c r="BC219" s="12">
        <f t="shared" si="134"/>
        <v>0</v>
      </c>
      <c r="BD219" s="12">
        <f t="shared" si="135"/>
        <v>0</v>
      </c>
      <c r="BE219" s="16"/>
      <c r="BF219" s="8">
        <f>SUMIF('REALISASI ORDER'!C:C,A219,'REALISASI ORDER'!E:E)</f>
        <v>0</v>
      </c>
      <c r="BG219" s="8">
        <f t="shared" si="155"/>
        <v>0</v>
      </c>
      <c r="BH219" s="8">
        <f t="shared" si="136"/>
        <v>0</v>
      </c>
      <c r="BI219" s="8">
        <f t="shared" si="137"/>
        <v>0</v>
      </c>
      <c r="BJ219" s="8">
        <f t="shared" si="156"/>
        <v>0</v>
      </c>
      <c r="BK219" s="33">
        <f t="shared" si="157"/>
        <v>0</v>
      </c>
      <c r="BL219" s="33">
        <f t="shared" si="138"/>
        <v>0</v>
      </c>
      <c r="BM219" s="33">
        <f t="shared" si="139"/>
        <v>0</v>
      </c>
      <c r="BN219" s="33">
        <f t="shared" si="158"/>
        <v>0</v>
      </c>
      <c r="BO219" s="8">
        <f t="shared" si="140"/>
        <v>0</v>
      </c>
      <c r="BP219" s="8">
        <f t="shared" si="141"/>
        <v>0</v>
      </c>
      <c r="BQ219" s="8">
        <f t="shared" si="142"/>
        <v>0</v>
      </c>
      <c r="BR219" s="8">
        <f>IFERROR(ROUNDDOWN(BF219*BN219/(BK219+BL219+BM219+BN),0),0)</f>
        <v>0</v>
      </c>
      <c r="BS219" s="8" t="str">
        <f t="shared" si="143"/>
        <v>91002-KVB-930</v>
      </c>
      <c r="BT219" s="8">
        <f>SUMIF(FR_HITUNG_MINMAX!A:A,ORDER!A219,FR_HITUNG_MINMAX!AS:AS)</f>
        <v>0</v>
      </c>
      <c r="BU219" s="8">
        <f t="shared" si="159"/>
        <v>0</v>
      </c>
      <c r="BV219" s="8" t="str">
        <f t="shared" si="144"/>
        <v>-</v>
      </c>
      <c r="BW219" s="8" t="str">
        <f>VLOOKUP(A219,'STOK PESALAKAN'!A:F,6,0)</f>
        <v/>
      </c>
    </row>
    <row r="220" spans="1:75">
      <c r="A220" s="41" t="s">
        <v>1638</v>
      </c>
      <c r="B220" s="99">
        <f>IFERROR(IFERROR(VLOOKUP(A220,'STOK PACUL'!C:H,6,0),VLOOKUP(A220,'KATEGORI PACUL'!A:C,3,0)),0)</f>
        <v>0</v>
      </c>
      <c r="C220" s="8">
        <f>IFERROR(VLOOKUP(A220,'KATEGORI PACUL'!A:D,4,0),0)</f>
        <v>0</v>
      </c>
      <c r="D220" s="99">
        <f>IFERROR(IFERROR(VLOOKUP(A220,'STOK PESALAKAN'!C:H,6,0),VLOOKUP(A220,'KATEGORI PESALAKAN'!A:C,3,0)),0)</f>
        <v>0</v>
      </c>
      <c r="E220" s="8">
        <f>IFERROR(VLOOKUP(A220,'KATEGORI PESALAKAN'!A:D,4,0),0)</f>
        <v>0</v>
      </c>
      <c r="F220" s="99">
        <f>IFERROR(IFERROR(VLOOKUP(A220,'STOK CIKDITIRO'!C:H,6,0),VLOOKUP(A220,'KATEGORI CIKDITIRO'!A:C,3,0)),0)</f>
        <v>0</v>
      </c>
      <c r="G220" s="8">
        <f>IFERROR(VLOOKUP(A220,'KATEGORI CIKDITIRO'!A:D,4,0),0)</f>
        <v>0</v>
      </c>
      <c r="H220" s="99">
        <f>IFERROR(IFERROR(VLOOKUP(A220,'STOK TRAYEMAN'!C:H,6,0),VLOOKUP(A220,'KATEGORI TRAYEMAN'!A:C,3,0)),0)</f>
        <v>0</v>
      </c>
      <c r="I220" s="8">
        <f>IFERROR(VLOOKUP(A220,'KATEGORI TRAYEMAN'!A:D,4,0),0)</f>
        <v>0</v>
      </c>
      <c r="J220" s="8" t="str">
        <f>IFERROR(VLOOKUP(A220,'NOSTOK PACUL'!A:C,3,0),IFERROR(IF(VLOOKUP(A220,'STOK PACUL'!A:B,2,0)="NOSTOK","E",VLOOKUP(A220,'KATEGORI PACUL'!A:B,2,0)),"E"))</f>
        <v>E</v>
      </c>
      <c r="K220" s="8" t="str">
        <f>IFERROR(VLOOKUP(A220,'NOSTOK PESALAKAN'!A:C,3,0),IFERROR(IF(VLOOKUP(A220,'STOK PESALAKAN'!A:B,2,0)="NOSTOK","E",VLOOKUP(A220,'KATEGORI PESALAKAN'!A:B,2,0)),"E"))</f>
        <v>E</v>
      </c>
      <c r="L220" s="8" t="str">
        <f>IFERROR(VLOOKUP(A220,'NOSTOK CIKDITIRO'!A:C,3,0),IFERROR(IF(VLOOKUP(A220,'STOK CIKDITIRO'!A:B,2,0)="NOSTOK","E",VLOOKUP(A220,'KATEGORI CIKDITIRO'!A:B,2,0)),"E"))</f>
        <v>E</v>
      </c>
      <c r="M220" s="8" t="str">
        <f>IFERROR(VLOOKUP(A220,'NOSTOK TRAYEMAN'!A:C,3,0),IFERROR(IF(VLOOKUP(A220,'STOK TRAYEMAN'!A:B,2,0)="NOSTOK","E",VLOOKUP(A220,'KATEGORI TRAYEMAN'!A:B,2,0)),"E"))</f>
        <v>E</v>
      </c>
      <c r="N220" s="8" t="str">
        <f>IFERROR(VLOOKUP(A220,FR_HITUNG_MINMAX!A:B,2,0),0)</f>
        <v>LAHER 6007 KRUK AS KIRI H.BEAT FI/VARIO FI ORI</v>
      </c>
      <c r="O220" s="8" t="str">
        <f>IFERROR(VLOOKUP(A220,FR_HITUNG_MINMAX!A:D,4,0),0)</f>
        <v>ORISIN</v>
      </c>
      <c r="P220" s="8">
        <f>IFERROR(VLOOKUP(A220,FR_HITUNG_MINMAX!A:G,7,0),1)</f>
        <v>1</v>
      </c>
      <c r="Q220" s="11">
        <f>IFERROR(VLOOKUP(A220,FR_HITUNG_MINMAX!A:J,10,0),1)</f>
        <v>1</v>
      </c>
      <c r="R220" s="8">
        <f>IFERROR(VLOOKUP(A220,FR_HITUNG_MINMAX!A:K,11,0),1)</f>
        <v>1</v>
      </c>
      <c r="S220" s="12">
        <f>IFERROR(VLOOKUP(A220,FR_HITUNG_MINMAX!A:F,6,0),0)</f>
        <v>53000</v>
      </c>
      <c r="T220" s="8">
        <f t="shared" si="145"/>
        <v>0</v>
      </c>
      <c r="U220" s="8">
        <f t="shared" si="120"/>
        <v>0</v>
      </c>
      <c r="V220" s="8">
        <f t="shared" si="121"/>
        <v>0</v>
      </c>
      <c r="W220" s="8">
        <f t="shared" si="146"/>
        <v>0</v>
      </c>
      <c r="X220" s="8">
        <f t="shared" si="147"/>
        <v>0</v>
      </c>
      <c r="Y220" s="16"/>
      <c r="Z220" s="15">
        <f t="shared" si="122"/>
        <v>0</v>
      </c>
      <c r="AA220" s="8">
        <f t="shared" si="148"/>
        <v>0</v>
      </c>
      <c r="AB220" s="16"/>
      <c r="AC220" s="15">
        <f t="shared" si="123"/>
        <v>0</v>
      </c>
      <c r="AD220" s="8">
        <f t="shared" si="124"/>
        <v>0</v>
      </c>
      <c r="AE220" s="16"/>
      <c r="AF220" s="15">
        <f t="shared" si="125"/>
        <v>0</v>
      </c>
      <c r="AG220" s="15">
        <f t="shared" si="149"/>
        <v>0</v>
      </c>
      <c r="AH220" s="16"/>
      <c r="AI220" s="15">
        <f t="shared" si="150"/>
        <v>0</v>
      </c>
      <c r="AJ220" s="8">
        <f t="shared" si="151"/>
        <v>0</v>
      </c>
      <c r="AK220" s="8">
        <f t="shared" si="126"/>
        <v>0</v>
      </c>
      <c r="AL220" s="8">
        <f t="shared" si="127"/>
        <v>0</v>
      </c>
      <c r="AM220" s="8">
        <f t="shared" si="152"/>
        <v>0</v>
      </c>
      <c r="AN220" s="8">
        <f t="shared" si="153"/>
        <v>0</v>
      </c>
      <c r="AO220" s="8">
        <f>IFERROR(VLOOKUP(A220,PERSAMAAN!B:D,3,0),AN220)</f>
        <v>0</v>
      </c>
      <c r="AP220" s="1"/>
      <c r="AQ220" s="8">
        <f t="shared" si="128"/>
        <v>0</v>
      </c>
      <c r="AR220" s="8" t="str">
        <f>IF(AQ220=0,"-",VLOOKUP(A220,FR_HITUNG_MINMAX!A:H,8,0))</f>
        <v>-</v>
      </c>
      <c r="AS220" s="1"/>
      <c r="AT220" s="8" t="str">
        <f t="shared" si="129"/>
        <v>-</v>
      </c>
      <c r="AU220" s="12">
        <f t="shared" si="130"/>
        <v>0</v>
      </c>
      <c r="AV220" s="12">
        <f t="shared" si="131"/>
        <v>0</v>
      </c>
      <c r="AW220" s="8">
        <f t="shared" si="154"/>
        <v>0</v>
      </c>
      <c r="AX220" s="1"/>
      <c r="AY220" s="8">
        <f t="shared" si="132"/>
        <v>0</v>
      </c>
      <c r="AZ220" s="8" t="str">
        <f>IF(AY220=0,"-",VLOOKUP(A220,FR_HITUNG_MINMAX!A:I,9,0))</f>
        <v>-</v>
      </c>
      <c r="BB220" s="8" t="str">
        <f t="shared" si="133"/>
        <v>-</v>
      </c>
      <c r="BC220" s="12">
        <f t="shared" si="134"/>
        <v>0</v>
      </c>
      <c r="BD220" s="12">
        <f t="shared" si="135"/>
        <v>0</v>
      </c>
      <c r="BE220" s="16"/>
      <c r="BF220" s="8">
        <f>SUMIF('REALISASI ORDER'!C:C,A220,'REALISASI ORDER'!E:E)</f>
        <v>0</v>
      </c>
      <c r="BG220" s="8">
        <f t="shared" si="155"/>
        <v>0</v>
      </c>
      <c r="BH220" s="8">
        <f t="shared" si="136"/>
        <v>0</v>
      </c>
      <c r="BI220" s="8">
        <f t="shared" si="137"/>
        <v>0</v>
      </c>
      <c r="BJ220" s="8">
        <f t="shared" si="156"/>
        <v>0</v>
      </c>
      <c r="BK220" s="33">
        <f t="shared" si="157"/>
        <v>0</v>
      </c>
      <c r="BL220" s="33">
        <f t="shared" si="138"/>
        <v>0</v>
      </c>
      <c r="BM220" s="33">
        <f t="shared" si="139"/>
        <v>0</v>
      </c>
      <c r="BN220" s="33">
        <f t="shared" si="158"/>
        <v>0</v>
      </c>
      <c r="BO220" s="8">
        <f t="shared" si="140"/>
        <v>0</v>
      </c>
      <c r="BP220" s="8">
        <f t="shared" si="141"/>
        <v>0</v>
      </c>
      <c r="BQ220" s="8">
        <f t="shared" si="142"/>
        <v>0</v>
      </c>
      <c r="BR220" s="8">
        <f>IFERROR(ROUNDDOWN(BF220*BN220/(BK220+BL220+BM220+BN),0),0)</f>
        <v>0</v>
      </c>
      <c r="BS220" s="8" t="str">
        <f t="shared" si="143"/>
        <v>91002-KVY-901</v>
      </c>
      <c r="BT220" s="8">
        <f>SUMIF(FR_HITUNG_MINMAX!A:A,ORDER!A220,FR_HITUNG_MINMAX!AS:AS)</f>
        <v>0</v>
      </c>
      <c r="BU220" s="8">
        <f t="shared" si="159"/>
        <v>0</v>
      </c>
      <c r="BV220" s="8" t="str">
        <f t="shared" si="144"/>
        <v>-</v>
      </c>
      <c r="BW220" s="8" t="str">
        <f>VLOOKUP(A220,'STOK PESALAKAN'!A:F,6,0)</f>
        <v/>
      </c>
    </row>
    <row r="221" spans="1:75" ht="15" customHeight="1">
      <c r="A221" s="41" t="s">
        <v>328</v>
      </c>
      <c r="B221" s="99">
        <f>IFERROR(IFERROR(VLOOKUP(A221,'STOK PACUL'!C:H,6,0),VLOOKUP(A221,'KATEGORI PACUL'!A:C,3,0)),0)</f>
        <v>3</v>
      </c>
      <c r="C221" s="8">
        <f>IFERROR(VLOOKUP(A221,'KATEGORI PACUL'!A:D,4,0),0)</f>
        <v>3</v>
      </c>
      <c r="D221" s="99">
        <f>IFERROR(IFERROR(VLOOKUP(A221,'STOK PESALAKAN'!C:H,6,0),VLOOKUP(A221,'KATEGORI PESALAKAN'!A:C,3,0)),0)</f>
        <v>8</v>
      </c>
      <c r="E221" s="8">
        <f>IFERROR(VLOOKUP(A221,'KATEGORI PESALAKAN'!A:D,4,0),0)</f>
        <v>2</v>
      </c>
      <c r="F221" s="99">
        <f>IFERROR(IFERROR(VLOOKUP(A221,'STOK CIKDITIRO'!C:H,6,0),VLOOKUP(A221,'KATEGORI CIKDITIRO'!A:C,3,0)),0)</f>
        <v>4</v>
      </c>
      <c r="G221" s="8">
        <f>IFERROR(VLOOKUP(A221,'KATEGORI CIKDITIRO'!A:D,4,0),0)</f>
        <v>6</v>
      </c>
      <c r="H221" s="99">
        <f>IFERROR(IFERROR(VLOOKUP(A221,'STOK TRAYEMAN'!C:H,6,0),VLOOKUP(A221,'KATEGORI TRAYEMAN'!A:C,3,0)),0)</f>
        <v>1</v>
      </c>
      <c r="I221" s="8">
        <f>IFERROR(VLOOKUP(A221,'KATEGORI TRAYEMAN'!A:D,4,0),0)</f>
        <v>0</v>
      </c>
      <c r="J221" s="8" t="str">
        <f>IFERROR(VLOOKUP(A221,'NOSTOK PACUL'!A:C,3,0),IFERROR(IF(VLOOKUP(A221,'STOK PACUL'!A:B,2,0)="NOSTOK","E",VLOOKUP(A221,'KATEGORI PACUL'!A:B,2,0)),"E"))</f>
        <v>B</v>
      </c>
      <c r="K221" s="8" t="str">
        <f>IFERROR(VLOOKUP(A221,'NOSTOK PESALAKAN'!A:C,3,0),IFERROR(IF(VLOOKUP(A221,'STOK PESALAKAN'!A:B,2,0)="NOSTOK","E",VLOOKUP(A221,'KATEGORI PESALAKAN'!A:B,2,0)),"E"))</f>
        <v>C</v>
      </c>
      <c r="L221" s="8" t="str">
        <f>IFERROR(VLOOKUP(A221,'NOSTOK CIKDITIRO'!A:C,3,0),IFERROR(IF(VLOOKUP(A221,'STOK CIKDITIRO'!A:B,2,0)="NOSTOK","E",VLOOKUP(A221,'KATEGORI CIKDITIRO'!A:B,2,0)),"E"))</f>
        <v>B</v>
      </c>
      <c r="M221" s="8" t="str">
        <f>IFERROR(VLOOKUP(A221,'NOSTOK TRAYEMAN'!A:C,3,0),IFERROR(IF(VLOOKUP(A221,'STOK TRAYEMAN'!A:B,2,0)="NOSTOK","E",VLOOKUP(A221,'KATEGORI TRAYEMAN'!A:B,2,0)),"E"))</f>
        <v>E</v>
      </c>
      <c r="N221" s="8" t="str">
        <f>IFERROR(VLOOKUP(A221,FR_HITUNG_MINMAX!A:B,2,0),0)</f>
        <v>LAHER CVT H.BEAT ORI</v>
      </c>
      <c r="O221" s="8" t="str">
        <f>IFERROR(VLOOKUP(A221,FR_HITUNG_MINMAX!A:D,4,0),0)</f>
        <v>ORISIN</v>
      </c>
      <c r="P221" s="8">
        <f>IFERROR(VLOOKUP(A221,FR_HITUNG_MINMAX!A:G,7,0),1)</f>
        <v>1</v>
      </c>
      <c r="Q221" s="11" t="str">
        <f>IFERROR(VLOOKUP(A221,FR_HITUNG_MINMAX!A:J,10,0),1)</f>
        <v>3</v>
      </c>
      <c r="R221" s="8">
        <f>IFERROR(VLOOKUP(A221,FR_HITUNG_MINMAX!A:K,11,0),1)</f>
        <v>1</v>
      </c>
      <c r="S221" s="12">
        <f>IFERROR(VLOOKUP(A221,FR_HITUNG_MINMAX!A:F,6,0),0)</f>
        <v>41000</v>
      </c>
      <c r="T221" s="8">
        <f t="shared" si="145"/>
        <v>0</v>
      </c>
      <c r="U221" s="8">
        <f t="shared" si="120"/>
        <v>6</v>
      </c>
      <c r="V221" s="8">
        <f t="shared" si="121"/>
        <v>-2</v>
      </c>
      <c r="W221" s="8">
        <f t="shared" si="146"/>
        <v>1</v>
      </c>
      <c r="X221" s="8">
        <f t="shared" si="147"/>
        <v>0</v>
      </c>
      <c r="Y221" s="16"/>
      <c r="Z221" s="15">
        <f t="shared" si="122"/>
        <v>0</v>
      </c>
      <c r="AA221" s="8">
        <f t="shared" si="148"/>
        <v>0</v>
      </c>
      <c r="AB221" s="16"/>
      <c r="AC221" s="15">
        <f t="shared" si="123"/>
        <v>0</v>
      </c>
      <c r="AD221" s="8">
        <f t="shared" si="124"/>
        <v>0</v>
      </c>
      <c r="AE221" s="16"/>
      <c r="AF221" s="15">
        <f t="shared" si="125"/>
        <v>0</v>
      </c>
      <c r="AG221" s="15">
        <f t="shared" si="149"/>
        <v>0</v>
      </c>
      <c r="AH221" s="16"/>
      <c r="AI221" s="15">
        <f t="shared" si="150"/>
        <v>0</v>
      </c>
      <c r="AJ221" s="8">
        <f t="shared" si="151"/>
        <v>0</v>
      </c>
      <c r="AK221" s="8">
        <f t="shared" si="126"/>
        <v>0</v>
      </c>
      <c r="AL221" s="8">
        <f t="shared" si="127"/>
        <v>1</v>
      </c>
      <c r="AM221" s="8">
        <f t="shared" si="152"/>
        <v>0</v>
      </c>
      <c r="AN221" s="8">
        <f t="shared" si="153"/>
        <v>1</v>
      </c>
      <c r="AO221" s="8">
        <f>IFERROR(VLOOKUP(A221,PERSAMAAN!B:D,3,0),AN221)</f>
        <v>1</v>
      </c>
      <c r="AP221" s="1">
        <v>0</v>
      </c>
      <c r="AQ221" s="8">
        <f t="shared" si="128"/>
        <v>0</v>
      </c>
      <c r="AR221" s="8" t="str">
        <f>IF(AQ221=0,"-",VLOOKUP(A221,FR_HITUNG_MINMAX!A:H,8,0))</f>
        <v>-</v>
      </c>
      <c r="AS221" s="1"/>
      <c r="AT221" s="8" t="str">
        <f t="shared" si="129"/>
        <v>-</v>
      </c>
      <c r="AU221" s="12">
        <f t="shared" si="130"/>
        <v>0</v>
      </c>
      <c r="AV221" s="12">
        <f t="shared" si="131"/>
        <v>0</v>
      </c>
      <c r="AW221" s="8">
        <f t="shared" si="154"/>
        <v>0</v>
      </c>
      <c r="AX221" s="1"/>
      <c r="AY221" s="8">
        <f t="shared" si="132"/>
        <v>0</v>
      </c>
      <c r="AZ221" s="8" t="str">
        <f>IF(AY221=0,"-",VLOOKUP(A221,FR_HITUNG_MINMAX!A:I,9,0))</f>
        <v>-</v>
      </c>
      <c r="BB221" s="8" t="str">
        <f t="shared" si="133"/>
        <v>-</v>
      </c>
      <c r="BC221" s="12">
        <f t="shared" si="134"/>
        <v>0</v>
      </c>
      <c r="BD221" s="12">
        <f t="shared" si="135"/>
        <v>0</v>
      </c>
      <c r="BE221" s="16"/>
      <c r="BF221" s="8">
        <f>SUMIF('REALISASI ORDER'!C:C,A221,'REALISASI ORDER'!E:E)</f>
        <v>0</v>
      </c>
      <c r="BG221" s="8">
        <f t="shared" si="155"/>
        <v>3</v>
      </c>
      <c r="BH221" s="8">
        <f t="shared" si="136"/>
        <v>8</v>
      </c>
      <c r="BI221" s="8">
        <f t="shared" si="137"/>
        <v>4</v>
      </c>
      <c r="BJ221" s="8">
        <f t="shared" si="156"/>
        <v>1</v>
      </c>
      <c r="BK221" s="33">
        <f t="shared" si="157"/>
        <v>3</v>
      </c>
      <c r="BL221" s="33">
        <f t="shared" si="138"/>
        <v>0</v>
      </c>
      <c r="BM221" s="33">
        <f t="shared" si="139"/>
        <v>2</v>
      </c>
      <c r="BN221" s="33">
        <f t="shared" si="158"/>
        <v>0</v>
      </c>
      <c r="BO221" s="8">
        <f t="shared" si="140"/>
        <v>0</v>
      </c>
      <c r="BP221" s="8">
        <f t="shared" si="141"/>
        <v>0</v>
      </c>
      <c r="BQ221" s="8">
        <f t="shared" si="142"/>
        <v>0</v>
      </c>
      <c r="BR221" s="8">
        <f>IFERROR(ROUNDDOWN(BF221*BN221/(BK221+BL221+BM221+BN),0),0)</f>
        <v>0</v>
      </c>
      <c r="BS221" s="8" t="str">
        <f t="shared" si="143"/>
        <v>91005-KVB-N50</v>
      </c>
      <c r="BT221" s="8">
        <f>SUMIF(FR_HITUNG_MINMAX!A:A,ORDER!A221,FR_HITUNG_MINMAX!AS:AS)</f>
        <v>4</v>
      </c>
      <c r="BU221" s="8">
        <f t="shared" si="159"/>
        <v>0</v>
      </c>
      <c r="BV221" s="8" t="str">
        <f t="shared" si="144"/>
        <v>-</v>
      </c>
      <c r="BW221" s="8" t="str">
        <f>VLOOKUP(A221,'STOK PESALAKAN'!A:F,6,0)</f>
        <v/>
      </c>
    </row>
    <row r="222" spans="1:75" ht="15" customHeight="1">
      <c r="A222" s="41" t="s">
        <v>329</v>
      </c>
      <c r="B222" s="99">
        <f>IFERROR(IFERROR(VLOOKUP(A222,'STOK PACUL'!C:H,6,0),VLOOKUP(A222,'KATEGORI PACUL'!A:C,3,0)),0)</f>
        <v>1</v>
      </c>
      <c r="C222" s="8">
        <f>IFERROR(VLOOKUP(A222,'KATEGORI PACUL'!A:D,4,0),0)</f>
        <v>1</v>
      </c>
      <c r="D222" s="99">
        <f>IFERROR(IFERROR(VLOOKUP(A222,'STOK PESALAKAN'!C:H,6,0),VLOOKUP(A222,'KATEGORI PESALAKAN'!A:C,3,0)),0)</f>
        <v>2</v>
      </c>
      <c r="E222" s="8">
        <f>IFERROR(VLOOKUP(A222,'KATEGORI PESALAKAN'!A:D,4,0),0)</f>
        <v>3</v>
      </c>
      <c r="F222" s="99">
        <f>IFERROR(IFERROR(VLOOKUP(A222,'STOK CIKDITIRO'!C:H,6,0),VLOOKUP(A222,'KATEGORI CIKDITIRO'!A:C,3,0)),0)</f>
        <v>2</v>
      </c>
      <c r="G222" s="8">
        <f>IFERROR(VLOOKUP(A222,'KATEGORI CIKDITIRO'!A:D,4,0),0)</f>
        <v>1</v>
      </c>
      <c r="H222" s="99">
        <f>IFERROR(IFERROR(VLOOKUP(A222,'STOK TRAYEMAN'!C:H,6,0),VLOOKUP(A222,'KATEGORI TRAYEMAN'!A:C,3,0)),0)</f>
        <v>0</v>
      </c>
      <c r="I222" s="8">
        <f>IFERROR(VLOOKUP(A222,'KATEGORI TRAYEMAN'!A:D,4,0),0)</f>
        <v>0</v>
      </c>
      <c r="J222" s="8" t="str">
        <f>IFERROR(VLOOKUP(A222,'NOSTOK PACUL'!A:C,3,0),IFERROR(IF(VLOOKUP(A222,'STOK PACUL'!A:B,2,0)="NOSTOK","E",VLOOKUP(A222,'KATEGORI PACUL'!A:B,2,0)),"E"))</f>
        <v>D</v>
      </c>
      <c r="K222" s="8" t="str">
        <f>IFERROR(VLOOKUP(A222,'NOSTOK PESALAKAN'!A:C,3,0),IFERROR(IF(VLOOKUP(A222,'STOK PESALAKAN'!A:B,2,0)="NOSTOK","E",VLOOKUP(A222,'KATEGORI PESALAKAN'!A:B,2,0)),"E"))</f>
        <v>D</v>
      </c>
      <c r="L222" s="8" t="str">
        <f>IFERROR(VLOOKUP(A222,'NOSTOK CIKDITIRO'!A:C,3,0),IFERROR(IF(VLOOKUP(A222,'STOK CIKDITIRO'!A:B,2,0)="NOSTOK","E",VLOOKUP(A222,'KATEGORI CIKDITIRO'!A:B,2,0)),"E"))</f>
        <v>D</v>
      </c>
      <c r="M222" s="8" t="str">
        <f>IFERROR(VLOOKUP(A222,'NOSTOK TRAYEMAN'!A:C,3,0),IFERROR(IF(VLOOKUP(A222,'STOK TRAYEMAN'!A:B,2,0)="NOSTOK","E",VLOOKUP(A222,'KATEGORI TRAYEMAN'!A:B,2,0)),"E"))</f>
        <v>E</v>
      </c>
      <c r="N222" s="8" t="str">
        <f>IFERROR(VLOOKUP(A222,FR_HITUNG_MINMAX!A:B,2,0),0)</f>
        <v>LAHER 60/22 UU / LAHER GEAR AS RODA H.VARIO ORI</v>
      </c>
      <c r="O222" s="8" t="str">
        <f>IFERROR(VLOOKUP(A222,FR_HITUNG_MINMAX!A:D,4,0),0)</f>
        <v>ORISIN</v>
      </c>
      <c r="P222" s="8">
        <f>IFERROR(VLOOKUP(A222,FR_HITUNG_MINMAX!A:G,7,0),1)</f>
        <v>1</v>
      </c>
      <c r="Q222" s="11">
        <f>IFERROR(VLOOKUP(A222,FR_HITUNG_MINMAX!A:J,10,0),1)</f>
        <v>1</v>
      </c>
      <c r="R222" s="8">
        <f>IFERROR(VLOOKUP(A222,FR_HITUNG_MINMAX!A:K,11,0),1)</f>
        <v>1</v>
      </c>
      <c r="S222" s="12">
        <f>IFERROR(VLOOKUP(A222,FR_HITUNG_MINMAX!A:F,6,0),0)</f>
        <v>48250</v>
      </c>
      <c r="T222" s="8">
        <f t="shared" si="145"/>
        <v>0</v>
      </c>
      <c r="U222" s="8">
        <f t="shared" si="120"/>
        <v>-1</v>
      </c>
      <c r="V222" s="8">
        <f t="shared" si="121"/>
        <v>1</v>
      </c>
      <c r="W222" s="8">
        <f t="shared" si="146"/>
        <v>0</v>
      </c>
      <c r="X222" s="8">
        <f t="shared" si="147"/>
        <v>0</v>
      </c>
      <c r="Y222" s="16"/>
      <c r="Z222" s="15">
        <f t="shared" si="122"/>
        <v>0</v>
      </c>
      <c r="AA222" s="8">
        <f t="shared" si="148"/>
        <v>0</v>
      </c>
      <c r="AB222" s="16"/>
      <c r="AC222" s="15">
        <f t="shared" si="123"/>
        <v>0</v>
      </c>
      <c r="AD222" s="8">
        <f t="shared" si="124"/>
        <v>0</v>
      </c>
      <c r="AE222" s="16"/>
      <c r="AF222" s="15">
        <f t="shared" si="125"/>
        <v>0</v>
      </c>
      <c r="AG222" s="15">
        <f t="shared" si="149"/>
        <v>0</v>
      </c>
      <c r="AH222" s="16"/>
      <c r="AI222" s="15">
        <f t="shared" si="150"/>
        <v>0</v>
      </c>
      <c r="AJ222" s="8">
        <f t="shared" si="151"/>
        <v>1</v>
      </c>
      <c r="AK222" s="8">
        <f t="shared" si="126"/>
        <v>0</v>
      </c>
      <c r="AL222" s="8">
        <f t="shared" si="127"/>
        <v>0</v>
      </c>
      <c r="AM222" s="8">
        <f t="shared" si="152"/>
        <v>0</v>
      </c>
      <c r="AN222" s="8">
        <f t="shared" si="153"/>
        <v>1</v>
      </c>
      <c r="AO222" s="8">
        <f>IFERROR(VLOOKUP(A222,PERSAMAAN!B:D,3,0),AN222)</f>
        <v>1</v>
      </c>
      <c r="AP222" s="1">
        <v>0</v>
      </c>
      <c r="AQ222" s="8">
        <f t="shared" si="128"/>
        <v>0</v>
      </c>
      <c r="AR222" s="8" t="str">
        <f>IF(AQ222=0,"-",VLOOKUP(A222,FR_HITUNG_MINMAX!A:H,8,0))</f>
        <v>-</v>
      </c>
      <c r="AS222" s="1"/>
      <c r="AT222" s="8" t="str">
        <f t="shared" si="129"/>
        <v>-</v>
      </c>
      <c r="AU222" s="12">
        <f t="shared" si="130"/>
        <v>0</v>
      </c>
      <c r="AV222" s="12">
        <f t="shared" si="131"/>
        <v>0</v>
      </c>
      <c r="AW222" s="8">
        <f t="shared" si="154"/>
        <v>3</v>
      </c>
      <c r="AX222" s="1"/>
      <c r="AY222" s="8">
        <f t="shared" si="132"/>
        <v>3</v>
      </c>
      <c r="AZ222" s="8" t="str">
        <f>IF(AY222=0,"-",VLOOKUP(A222,FR_HITUNG_MINMAX!A:I,9,0))</f>
        <v>NSA</v>
      </c>
      <c r="BB222" s="8" t="str">
        <f t="shared" si="133"/>
        <v>NSA</v>
      </c>
      <c r="BC222" s="12">
        <f t="shared" si="134"/>
        <v>144750</v>
      </c>
      <c r="BD222" s="12">
        <f t="shared" si="135"/>
        <v>57564082.685275108</v>
      </c>
      <c r="BE222" s="16"/>
      <c r="BF222" s="8">
        <f>SUMIF('REALISASI ORDER'!C:C,A222,'REALISASI ORDER'!E:E)</f>
        <v>0</v>
      </c>
      <c r="BG222" s="8">
        <f t="shared" si="155"/>
        <v>1</v>
      </c>
      <c r="BH222" s="8">
        <f t="shared" si="136"/>
        <v>2</v>
      </c>
      <c r="BI222" s="8">
        <f t="shared" si="137"/>
        <v>2</v>
      </c>
      <c r="BJ222" s="8">
        <f t="shared" si="156"/>
        <v>0</v>
      </c>
      <c r="BK222" s="33">
        <f t="shared" si="157"/>
        <v>0</v>
      </c>
      <c r="BL222" s="33">
        <f t="shared" si="138"/>
        <v>1</v>
      </c>
      <c r="BM222" s="33">
        <f t="shared" si="139"/>
        <v>0</v>
      </c>
      <c r="BN222" s="33">
        <f t="shared" si="158"/>
        <v>0</v>
      </c>
      <c r="BO222" s="8">
        <f t="shared" si="140"/>
        <v>0</v>
      </c>
      <c r="BP222" s="8">
        <f t="shared" si="141"/>
        <v>0</v>
      </c>
      <c r="BQ222" s="8">
        <f t="shared" si="142"/>
        <v>0</v>
      </c>
      <c r="BR222" s="8">
        <f>IFERROR(ROUNDDOWN(BF222*BN222/(BK222+BL222+BM222+BN),0),0)</f>
        <v>0</v>
      </c>
      <c r="BS222" s="8" t="str">
        <f t="shared" si="143"/>
        <v>91009-KVB-903</v>
      </c>
      <c r="BT222" s="8">
        <f>SUMIF(FR_HITUNG_MINMAX!A:A,ORDER!A222,FR_HITUNG_MINMAX!AS:AS)</f>
        <v>3</v>
      </c>
      <c r="BU222" s="8">
        <f t="shared" si="159"/>
        <v>0</v>
      </c>
      <c r="BV222" s="8" t="str">
        <f t="shared" si="144"/>
        <v>-</v>
      </c>
      <c r="BW222" s="8" t="str">
        <f>VLOOKUP(A222,'STOK PESALAKAN'!A:F,6,0)</f>
        <v/>
      </c>
    </row>
    <row r="223" spans="1:75" ht="15" customHeight="1">
      <c r="A223" s="41" t="s">
        <v>330</v>
      </c>
      <c r="B223" s="99">
        <f>IFERROR(IFERROR(VLOOKUP(A223,'STOK PACUL'!C:H,6,0),VLOOKUP(A223,'KATEGORI PACUL'!A:C,3,0)),0)</f>
        <v>3</v>
      </c>
      <c r="C223" s="8">
        <f>IFERROR(VLOOKUP(A223,'KATEGORI PACUL'!A:D,4,0),0)</f>
        <v>6</v>
      </c>
      <c r="D223" s="99">
        <f>IFERROR(IFERROR(VLOOKUP(A223,'STOK PESALAKAN'!C:H,6,0),VLOOKUP(A223,'KATEGORI PESALAKAN'!A:C,3,0)),0)</f>
        <v>1</v>
      </c>
      <c r="E223" s="8">
        <f>IFERROR(VLOOKUP(A223,'KATEGORI PESALAKAN'!A:D,4,0),0)</f>
        <v>2</v>
      </c>
      <c r="F223" s="99">
        <f>IFERROR(IFERROR(VLOOKUP(A223,'STOK CIKDITIRO'!C:H,6,0),VLOOKUP(A223,'KATEGORI CIKDITIRO'!A:C,3,0)),0)</f>
        <v>2</v>
      </c>
      <c r="G223" s="8">
        <f>IFERROR(VLOOKUP(A223,'KATEGORI CIKDITIRO'!A:D,4,0),0)</f>
        <v>3</v>
      </c>
      <c r="H223" s="99">
        <f>IFERROR(IFERROR(VLOOKUP(A223,'STOK TRAYEMAN'!C:H,6,0),VLOOKUP(A223,'KATEGORI TRAYEMAN'!A:C,3,0)),0)</f>
        <v>0</v>
      </c>
      <c r="I223" s="8">
        <f>IFERROR(VLOOKUP(A223,'KATEGORI TRAYEMAN'!A:D,4,0),0)</f>
        <v>1</v>
      </c>
      <c r="J223" s="8" t="str">
        <f>IFERROR(VLOOKUP(A223,'NOSTOK PACUL'!A:C,3,0),IFERROR(IF(VLOOKUP(A223,'STOK PACUL'!A:B,2,0)="NOSTOK","E",VLOOKUP(A223,'KATEGORI PACUL'!A:B,2,0)),"E"))</f>
        <v>B</v>
      </c>
      <c r="K223" s="8" t="str">
        <f>IFERROR(VLOOKUP(A223,'NOSTOK PESALAKAN'!A:C,3,0),IFERROR(IF(VLOOKUP(A223,'STOK PESALAKAN'!A:B,2,0)="NOSTOK","E",VLOOKUP(A223,'KATEGORI PESALAKAN'!A:B,2,0)),"E"))</f>
        <v>B</v>
      </c>
      <c r="L223" s="8" t="str">
        <f>IFERROR(VLOOKUP(A223,'NOSTOK CIKDITIRO'!A:C,3,0),IFERROR(IF(VLOOKUP(A223,'STOK CIKDITIRO'!A:B,2,0)="NOSTOK","E",VLOOKUP(A223,'KATEGORI CIKDITIRO'!A:B,2,0)),"E"))</f>
        <v>B</v>
      </c>
      <c r="M223" s="8" t="str">
        <f>IFERROR(VLOOKUP(A223,'NOSTOK TRAYEMAN'!A:C,3,0),IFERROR(IF(VLOOKUP(A223,'STOK TRAYEMAN'!A:B,2,0)="NOSTOK","E",VLOOKUP(A223,'KATEGORI TRAYEMAN'!A:B,2,0)),"E"))</f>
        <v>D</v>
      </c>
      <c r="N223" s="8" t="str">
        <f>IFERROR(VLOOKUP(A223,FR_HITUNG_MINMAX!A:B,2,0),0)</f>
        <v>LAHER 6902 U PULLY H.AHM ORI</v>
      </c>
      <c r="O223" s="8" t="str">
        <f>IFERROR(VLOOKUP(A223,FR_HITUNG_MINMAX!A:D,4,0),0)</f>
        <v>ORISIN</v>
      </c>
      <c r="P223" s="8">
        <f>IFERROR(VLOOKUP(A223,FR_HITUNG_MINMAX!A:G,7,0),1)</f>
        <v>1</v>
      </c>
      <c r="Q223" s="11">
        <f>IFERROR(VLOOKUP(A223,FR_HITUNG_MINMAX!A:J,10,0),1)</f>
        <v>1</v>
      </c>
      <c r="R223" s="8">
        <f>IFERROR(VLOOKUP(A223,FR_HITUNG_MINMAX!A:K,11,0),1)</f>
        <v>1</v>
      </c>
      <c r="S223" s="12">
        <f>IFERROR(VLOOKUP(A223,FR_HITUNG_MINMAX!A:F,6,0),0)</f>
        <v>31000</v>
      </c>
      <c r="T223" s="8">
        <f t="shared" si="145"/>
        <v>-3</v>
      </c>
      <c r="U223" s="8">
        <f t="shared" si="120"/>
        <v>-1</v>
      </c>
      <c r="V223" s="8">
        <f t="shared" si="121"/>
        <v>-1</v>
      </c>
      <c r="W223" s="8">
        <f t="shared" si="146"/>
        <v>-1</v>
      </c>
      <c r="X223" s="8">
        <f t="shared" si="147"/>
        <v>0</v>
      </c>
      <c r="Y223" s="16"/>
      <c r="Z223" s="15">
        <f t="shared" si="122"/>
        <v>0</v>
      </c>
      <c r="AA223" s="8">
        <f t="shared" si="148"/>
        <v>0</v>
      </c>
      <c r="AB223" s="16"/>
      <c r="AC223" s="15">
        <f t="shared" si="123"/>
        <v>0</v>
      </c>
      <c r="AD223" s="8">
        <f t="shared" si="124"/>
        <v>0</v>
      </c>
      <c r="AE223" s="16"/>
      <c r="AF223" s="15">
        <f t="shared" si="125"/>
        <v>0</v>
      </c>
      <c r="AG223" s="15">
        <f t="shared" si="149"/>
        <v>0</v>
      </c>
      <c r="AH223" s="16"/>
      <c r="AI223" s="15">
        <f t="shared" si="150"/>
        <v>0</v>
      </c>
      <c r="AJ223" s="8">
        <f t="shared" si="151"/>
        <v>1</v>
      </c>
      <c r="AK223" s="8">
        <f t="shared" si="126"/>
        <v>1</v>
      </c>
      <c r="AL223" s="8">
        <f t="shared" si="127"/>
        <v>0</v>
      </c>
      <c r="AM223" s="8">
        <f t="shared" si="152"/>
        <v>1</v>
      </c>
      <c r="AN223" s="8">
        <f t="shared" si="153"/>
        <v>3</v>
      </c>
      <c r="AO223" s="8">
        <f>IFERROR(VLOOKUP(A223,PERSAMAAN!B:D,3,0),AN223)</f>
        <v>3</v>
      </c>
      <c r="AP223" s="1">
        <v>5</v>
      </c>
      <c r="AQ223" s="8">
        <f t="shared" si="128"/>
        <v>5</v>
      </c>
      <c r="AR223" s="8" t="str">
        <f>IF(AQ223=0,"-",VLOOKUP(A223,FR_HITUNG_MINMAX!A:H,8,0))</f>
        <v>GSM</v>
      </c>
      <c r="AS223" s="1" t="s">
        <v>491</v>
      </c>
      <c r="AT223" s="8" t="str">
        <f t="shared" si="129"/>
        <v>TSJ</v>
      </c>
      <c r="AU223" s="12">
        <f t="shared" si="130"/>
        <v>155000</v>
      </c>
      <c r="AV223" s="12">
        <f t="shared" si="131"/>
        <v>155000</v>
      </c>
      <c r="AW223" s="8">
        <f t="shared" si="154"/>
        <v>7</v>
      </c>
      <c r="AX223" s="1"/>
      <c r="AY223" s="8">
        <f t="shared" si="132"/>
        <v>7</v>
      </c>
      <c r="AZ223" s="8" t="str">
        <f>IF(AY223=0,"-",VLOOKUP(A223,FR_HITUNG_MINMAX!A:I,9,0))</f>
        <v>NSA</v>
      </c>
      <c r="BB223" s="8" t="str">
        <f t="shared" si="133"/>
        <v>NSA</v>
      </c>
      <c r="BC223" s="12">
        <f t="shared" si="134"/>
        <v>217000</v>
      </c>
      <c r="BD223" s="12">
        <f t="shared" si="135"/>
        <v>57564082.685275108</v>
      </c>
      <c r="BE223" s="16"/>
      <c r="BF223" s="8">
        <f>SUMIF('REALISASI ORDER'!C:C,A223,'REALISASI ORDER'!E:E)</f>
        <v>0</v>
      </c>
      <c r="BG223" s="8">
        <f t="shared" si="155"/>
        <v>3</v>
      </c>
      <c r="BH223" s="8">
        <f t="shared" si="136"/>
        <v>1</v>
      </c>
      <c r="BI223" s="8">
        <f t="shared" si="137"/>
        <v>2</v>
      </c>
      <c r="BJ223" s="8">
        <f t="shared" si="156"/>
        <v>0</v>
      </c>
      <c r="BK223" s="33">
        <f t="shared" si="157"/>
        <v>0</v>
      </c>
      <c r="BL223" s="33">
        <f t="shared" si="138"/>
        <v>1</v>
      </c>
      <c r="BM223" s="33">
        <f t="shared" si="139"/>
        <v>1</v>
      </c>
      <c r="BN223" s="33">
        <f t="shared" si="158"/>
        <v>1</v>
      </c>
      <c r="BO223" s="8">
        <f t="shared" si="140"/>
        <v>0</v>
      </c>
      <c r="BP223" s="8">
        <f t="shared" si="141"/>
        <v>0</v>
      </c>
      <c r="BQ223" s="8">
        <f t="shared" si="142"/>
        <v>0</v>
      </c>
      <c r="BR223" s="8">
        <f>IFERROR(ROUNDDOWN(BF223*BN223/(BK223+BL223+BM223+BN),0),0)</f>
        <v>0</v>
      </c>
      <c r="BS223" s="8" t="str">
        <f t="shared" si="143"/>
        <v>91009-KVY-961</v>
      </c>
      <c r="BT223" s="8">
        <f>SUMIF(FR_HITUNG_MINMAX!A:A,ORDER!A223,FR_HITUNG_MINMAX!AS:AS)</f>
        <v>5</v>
      </c>
      <c r="BU223" s="8">
        <f t="shared" si="159"/>
        <v>0</v>
      </c>
      <c r="BV223" s="8" t="str">
        <f t="shared" si="144"/>
        <v>TSJ</v>
      </c>
      <c r="BW223" s="8" t="str">
        <f>VLOOKUP(A223,'STOK PESALAKAN'!A:F,6,0)</f>
        <v>91009-KVY-961</v>
      </c>
    </row>
    <row r="224" spans="1:75">
      <c r="A224" s="41" t="s">
        <v>331</v>
      </c>
      <c r="B224" s="99">
        <f>IFERROR(IFERROR(VLOOKUP(A224,'STOK PACUL'!C:H,6,0),VLOOKUP(A224,'KATEGORI PACUL'!A:C,3,0)),0)</f>
        <v>0</v>
      </c>
      <c r="C224" s="8">
        <f>IFERROR(VLOOKUP(A224,'KATEGORI PACUL'!A:D,4,0),0)</f>
        <v>2</v>
      </c>
      <c r="D224" s="99">
        <f>IFERROR(IFERROR(VLOOKUP(A224,'STOK PESALAKAN'!C:H,6,0),VLOOKUP(A224,'KATEGORI PESALAKAN'!A:C,3,0)),0)</f>
        <v>0</v>
      </c>
      <c r="E224" s="8">
        <f>IFERROR(VLOOKUP(A224,'KATEGORI PESALAKAN'!A:D,4,0),0)</f>
        <v>1</v>
      </c>
      <c r="F224" s="99">
        <f>IFERROR(IFERROR(VLOOKUP(A224,'STOK CIKDITIRO'!C:H,6,0),VLOOKUP(A224,'KATEGORI CIKDITIRO'!A:C,3,0)),0)</f>
        <v>0</v>
      </c>
      <c r="G224" s="8">
        <f>IFERROR(VLOOKUP(A224,'KATEGORI CIKDITIRO'!A:D,4,0),0)</f>
        <v>2</v>
      </c>
      <c r="H224" s="99">
        <f>IFERROR(IFERROR(VLOOKUP(A224,'STOK TRAYEMAN'!C:H,6,0),VLOOKUP(A224,'KATEGORI TRAYEMAN'!A:C,3,0)),0)</f>
        <v>0</v>
      </c>
      <c r="I224" s="8">
        <f>IFERROR(VLOOKUP(A224,'KATEGORI TRAYEMAN'!A:D,4,0),0)</f>
        <v>0</v>
      </c>
      <c r="J224" s="8" t="str">
        <f>IFERROR(VLOOKUP(A224,'NOSTOK PACUL'!A:C,3,0),IFERROR(IF(VLOOKUP(A224,'STOK PACUL'!A:B,2,0)="NOSTOK","E",VLOOKUP(A224,'KATEGORI PACUL'!A:B,2,0)),"E"))</f>
        <v>C</v>
      </c>
      <c r="K224" s="8" t="str">
        <f>IFERROR(VLOOKUP(A224,'NOSTOK PESALAKAN'!A:C,3,0),IFERROR(IF(VLOOKUP(A224,'STOK PESALAKAN'!A:B,2,0)="NOSTOK","E",VLOOKUP(A224,'KATEGORI PESALAKAN'!A:B,2,0)),"E"))</f>
        <v>D</v>
      </c>
      <c r="L224" s="8" t="str">
        <f>IFERROR(VLOOKUP(A224,'NOSTOK CIKDITIRO'!A:C,3,0),IFERROR(IF(VLOOKUP(A224,'STOK CIKDITIRO'!A:B,2,0)="NOSTOK","E",VLOOKUP(A224,'KATEGORI CIKDITIRO'!A:B,2,0)),"E"))</f>
        <v>D</v>
      </c>
      <c r="M224" s="8" t="str">
        <f>IFERROR(VLOOKUP(A224,'NOSTOK TRAYEMAN'!A:C,3,0),IFERROR(IF(VLOOKUP(A224,'STOK TRAYEMAN'!A:B,2,0)="NOSTOK","E",VLOOKUP(A224,'KATEGORI TRAYEMAN'!A:B,2,0)),"E"))</f>
        <v>E</v>
      </c>
      <c r="N224" s="8" t="str">
        <f>IFERROR(VLOOKUP(A224,FR_HITUNG_MINMAX!A:B,2,0),0)</f>
        <v>LAHER 20X29X18 BAMBU H.AHM</v>
      </c>
      <c r="O224" s="8" t="str">
        <f>IFERROR(VLOOKUP(A224,FR_HITUNG_MINMAX!A:D,4,0),0)</f>
        <v>ORISIN</v>
      </c>
      <c r="P224" s="8">
        <f>IFERROR(VLOOKUP(A224,FR_HITUNG_MINMAX!A:G,7,0),1)</f>
        <v>1</v>
      </c>
      <c r="Q224" s="11" t="str">
        <f>IFERROR(VLOOKUP(A224,FR_HITUNG_MINMAX!A:J,10,0),1)</f>
        <v>1</v>
      </c>
      <c r="R224" s="8">
        <f>IFERROR(VLOOKUP(A224,FR_HITUNG_MINMAX!A:K,11,0),1)</f>
        <v>1</v>
      </c>
      <c r="S224" s="12">
        <f>IFERROR(VLOOKUP(A224,FR_HITUNG_MINMAX!A:F,6,0),0)</f>
        <v>46000</v>
      </c>
      <c r="T224" s="8">
        <f t="shared" si="145"/>
        <v>-2</v>
      </c>
      <c r="U224" s="8">
        <f t="shared" si="120"/>
        <v>-1</v>
      </c>
      <c r="V224" s="8">
        <f t="shared" si="121"/>
        <v>-2</v>
      </c>
      <c r="W224" s="8">
        <f t="shared" si="146"/>
        <v>0</v>
      </c>
      <c r="X224" s="8">
        <f t="shared" si="147"/>
        <v>0</v>
      </c>
      <c r="Y224" s="16"/>
      <c r="Z224" s="15">
        <f t="shared" si="122"/>
        <v>0</v>
      </c>
      <c r="AA224" s="8">
        <f t="shared" si="148"/>
        <v>0</v>
      </c>
      <c r="AB224" s="16"/>
      <c r="AC224" s="15">
        <f t="shared" si="123"/>
        <v>0</v>
      </c>
      <c r="AD224" s="8">
        <f t="shared" si="124"/>
        <v>0</v>
      </c>
      <c r="AE224" s="16"/>
      <c r="AF224" s="15">
        <f t="shared" si="125"/>
        <v>0</v>
      </c>
      <c r="AG224" s="15">
        <f t="shared" si="149"/>
        <v>0</v>
      </c>
      <c r="AH224" s="16"/>
      <c r="AI224" s="15">
        <f t="shared" si="150"/>
        <v>0</v>
      </c>
      <c r="AJ224" s="8">
        <f t="shared" si="151"/>
        <v>0</v>
      </c>
      <c r="AK224" s="8">
        <f t="shared" si="126"/>
        <v>1</v>
      </c>
      <c r="AL224" s="8">
        <f t="shared" si="127"/>
        <v>1</v>
      </c>
      <c r="AM224" s="8">
        <f t="shared" si="152"/>
        <v>0</v>
      </c>
      <c r="AN224" s="8">
        <f t="shared" si="153"/>
        <v>2</v>
      </c>
      <c r="AO224" s="8">
        <f>IFERROR(VLOOKUP(A224,PERSAMAAN!B:D,3,0),AN224)</f>
        <v>2</v>
      </c>
      <c r="AP224" s="1">
        <v>10</v>
      </c>
      <c r="AQ224" s="8">
        <f t="shared" si="128"/>
        <v>10</v>
      </c>
      <c r="AR224" s="8" t="str">
        <f>IF(AQ224=0,"-",VLOOKUP(A224,FR_HITUNG_MINMAX!A:H,8,0))</f>
        <v>GSM</v>
      </c>
      <c r="AS224" s="1" t="s">
        <v>171</v>
      </c>
      <c r="AT224" s="8" t="str">
        <f t="shared" si="129"/>
        <v>AHASS</v>
      </c>
      <c r="AU224" s="12">
        <f t="shared" si="130"/>
        <v>460000</v>
      </c>
      <c r="AV224" s="12">
        <f t="shared" si="131"/>
        <v>2437200</v>
      </c>
      <c r="AW224" s="8">
        <f t="shared" si="154"/>
        <v>-3</v>
      </c>
      <c r="AX224" s="1"/>
      <c r="AY224" s="8">
        <f t="shared" si="132"/>
        <v>0</v>
      </c>
      <c r="AZ224" s="8" t="str">
        <f>IF(AY224=0,"-",VLOOKUP(A224,FR_HITUNG_MINMAX!A:I,9,0))</f>
        <v>-</v>
      </c>
      <c r="BB224" s="8" t="str">
        <f t="shared" si="133"/>
        <v>-</v>
      </c>
      <c r="BC224" s="12">
        <f t="shared" si="134"/>
        <v>0</v>
      </c>
      <c r="BD224" s="12">
        <f t="shared" si="135"/>
        <v>0</v>
      </c>
      <c r="BE224" s="16"/>
      <c r="BF224" s="8">
        <f>SUMIF('REALISASI ORDER'!C:C,A224,'REALISASI ORDER'!E:E)</f>
        <v>0</v>
      </c>
      <c r="BG224" s="8">
        <f t="shared" si="155"/>
        <v>0</v>
      </c>
      <c r="BH224" s="8">
        <f t="shared" si="136"/>
        <v>0</v>
      </c>
      <c r="BI224" s="8">
        <f t="shared" si="137"/>
        <v>0</v>
      </c>
      <c r="BJ224" s="8">
        <f t="shared" si="156"/>
        <v>0</v>
      </c>
      <c r="BK224" s="33">
        <f t="shared" si="157"/>
        <v>2</v>
      </c>
      <c r="BL224" s="33">
        <f t="shared" si="138"/>
        <v>1</v>
      </c>
      <c r="BM224" s="33">
        <f t="shared" si="139"/>
        <v>2</v>
      </c>
      <c r="BN224" s="33">
        <f t="shared" si="158"/>
        <v>0</v>
      </c>
      <c r="BO224" s="8">
        <f t="shared" si="140"/>
        <v>0</v>
      </c>
      <c r="BP224" s="8">
        <f t="shared" si="141"/>
        <v>0</v>
      </c>
      <c r="BQ224" s="8">
        <f t="shared" si="142"/>
        <v>0</v>
      </c>
      <c r="BR224" s="8">
        <f>IFERROR(ROUNDDOWN(BF224*BN224/(BK224+BL224+BM224+BN),0),0)</f>
        <v>0</v>
      </c>
      <c r="BS224" s="8" t="str">
        <f t="shared" si="143"/>
        <v>91109-KVY-901</v>
      </c>
      <c r="BT224" s="8">
        <f>SUMIF(FR_HITUNG_MINMAX!A:A,ORDER!A224,FR_HITUNG_MINMAX!AS:AS)</f>
        <v>3</v>
      </c>
      <c r="BU224" s="8">
        <f t="shared" si="159"/>
        <v>0</v>
      </c>
      <c r="BV224" s="8" t="str">
        <f t="shared" si="144"/>
        <v>AHASS</v>
      </c>
      <c r="BW224" s="8" t="str">
        <f>VLOOKUP(A224,'STOK PESALAKAN'!A:F,6,0)</f>
        <v/>
      </c>
    </row>
    <row r="225" spans="1:75">
      <c r="A225" s="41" t="s">
        <v>332</v>
      </c>
      <c r="B225" s="99">
        <f>IFERROR(IFERROR(VLOOKUP(A225,'STOK PACUL'!C:H,6,0),VLOOKUP(A225,'KATEGORI PACUL'!A:C,3,0)),0)</f>
        <v>2</v>
      </c>
      <c r="C225" s="8">
        <f>IFERROR(VLOOKUP(A225,'KATEGORI PACUL'!A:D,4,0),0)</f>
        <v>2</v>
      </c>
      <c r="D225" s="99">
        <f>IFERROR(IFERROR(VLOOKUP(A225,'STOK PESALAKAN'!C:H,6,0),VLOOKUP(A225,'KATEGORI PESALAKAN'!A:C,3,0)),0)</f>
        <v>0</v>
      </c>
      <c r="E225" s="8">
        <f>IFERROR(VLOOKUP(A225,'KATEGORI PESALAKAN'!A:D,4,0),0)</f>
        <v>2</v>
      </c>
      <c r="F225" s="99">
        <f>IFERROR(IFERROR(VLOOKUP(A225,'STOK CIKDITIRO'!C:H,6,0),VLOOKUP(A225,'KATEGORI CIKDITIRO'!A:C,3,0)),0)</f>
        <v>2</v>
      </c>
      <c r="G225" s="8">
        <f>IFERROR(VLOOKUP(A225,'KATEGORI CIKDITIRO'!A:D,4,0),0)</f>
        <v>0</v>
      </c>
      <c r="H225" s="99">
        <f>IFERROR(IFERROR(VLOOKUP(A225,'STOK TRAYEMAN'!C:H,6,0),VLOOKUP(A225,'KATEGORI TRAYEMAN'!A:C,3,0)),0)</f>
        <v>0</v>
      </c>
      <c r="I225" s="8">
        <f>IFERROR(VLOOKUP(A225,'KATEGORI TRAYEMAN'!A:D,4,0),0)</f>
        <v>0</v>
      </c>
      <c r="J225" s="8" t="str">
        <f>IFERROR(VLOOKUP(A225,'NOSTOK PACUL'!A:C,3,0),IFERROR(IF(VLOOKUP(A225,'STOK PACUL'!A:B,2,0)="NOSTOK","E",VLOOKUP(A225,'KATEGORI PACUL'!A:B,2,0)),"E"))</f>
        <v>D</v>
      </c>
      <c r="K225" s="8" t="str">
        <f>IFERROR(VLOOKUP(A225,'NOSTOK PESALAKAN'!A:C,3,0),IFERROR(IF(VLOOKUP(A225,'STOK PESALAKAN'!A:B,2,0)="NOSTOK","E",VLOOKUP(A225,'KATEGORI PESALAKAN'!A:B,2,0)),"E"))</f>
        <v>D</v>
      </c>
      <c r="L225" s="8" t="str">
        <f>IFERROR(VLOOKUP(A225,'NOSTOK CIKDITIRO'!A:C,3,0),IFERROR(IF(VLOOKUP(A225,'STOK CIKDITIRO'!A:B,2,0)="NOSTOK","E",VLOOKUP(A225,'KATEGORI CIKDITIRO'!A:B,2,0)),"E"))</f>
        <v>E</v>
      </c>
      <c r="M225" s="8" t="str">
        <f>IFERROR(VLOOKUP(A225,'NOSTOK TRAYEMAN'!A:C,3,0),IFERROR(IF(VLOOKUP(A225,'STOK TRAYEMAN'!A:B,2,0)="NOSTOK","E",VLOOKUP(A225,'KATEGORI TRAYEMAN'!A:B,2,0)),"E"))</f>
        <v>E</v>
      </c>
      <c r="N225" s="8" t="str">
        <f>IFERROR(VLOOKUP(A225,FR_HITUNG_MINMAX!A:B,2,0),0)</f>
        <v>OIL SEAL MAGHNET H.BEAT FI NON ESP/ 16X26X7 ORI</v>
      </c>
      <c r="O225" s="8" t="str">
        <f>IFERROR(VLOOKUP(A225,FR_HITUNG_MINMAX!A:D,4,0),0)</f>
        <v>ORISIN</v>
      </c>
      <c r="P225" s="8">
        <f>IFERROR(VLOOKUP(A225,FR_HITUNG_MINMAX!A:G,7,0),1)</f>
        <v>1</v>
      </c>
      <c r="Q225" s="11">
        <f>IFERROR(VLOOKUP(A225,FR_HITUNG_MINMAX!A:J,10,0),1)</f>
        <v>1</v>
      </c>
      <c r="R225" s="8">
        <f>IFERROR(VLOOKUP(A225,FR_HITUNG_MINMAX!A:K,11,0),1)</f>
        <v>1</v>
      </c>
      <c r="S225" s="12">
        <f>IFERROR(VLOOKUP(A225,FR_HITUNG_MINMAX!A:F,6,0),0)</f>
        <v>12000</v>
      </c>
      <c r="T225" s="8">
        <f t="shared" si="145"/>
        <v>0</v>
      </c>
      <c r="U225" s="8">
        <f t="shared" si="120"/>
        <v>-2</v>
      </c>
      <c r="V225" s="8">
        <f t="shared" si="121"/>
        <v>2</v>
      </c>
      <c r="W225" s="8">
        <f t="shared" si="146"/>
        <v>0</v>
      </c>
      <c r="X225" s="8">
        <f t="shared" si="147"/>
        <v>1</v>
      </c>
      <c r="Y225" s="16"/>
      <c r="Z225" s="15">
        <f t="shared" si="122"/>
        <v>0</v>
      </c>
      <c r="AA225" s="8">
        <f t="shared" si="148"/>
        <v>0</v>
      </c>
      <c r="AB225" s="16"/>
      <c r="AC225" s="15">
        <f t="shared" si="123"/>
        <v>0</v>
      </c>
      <c r="AD225" s="8">
        <f t="shared" si="124"/>
        <v>0</v>
      </c>
      <c r="AE225" s="16"/>
      <c r="AF225" s="15">
        <f t="shared" si="125"/>
        <v>0</v>
      </c>
      <c r="AG225" s="15">
        <f t="shared" si="149"/>
        <v>0</v>
      </c>
      <c r="AH225" s="16"/>
      <c r="AI225" s="15">
        <f t="shared" si="150"/>
        <v>0</v>
      </c>
      <c r="AJ225" s="8">
        <f t="shared" si="151"/>
        <v>2</v>
      </c>
      <c r="AK225" s="8">
        <f t="shared" si="126"/>
        <v>1</v>
      </c>
      <c r="AL225" s="8">
        <f t="shared" si="127"/>
        <v>0</v>
      </c>
      <c r="AM225" s="8">
        <f t="shared" si="152"/>
        <v>0</v>
      </c>
      <c r="AN225" s="8">
        <f t="shared" si="153"/>
        <v>3</v>
      </c>
      <c r="AO225" s="8">
        <f>IFERROR(VLOOKUP(A225,PERSAMAAN!B:D,3,0),AN225)</f>
        <v>3</v>
      </c>
      <c r="AP225" s="1">
        <v>2</v>
      </c>
      <c r="AQ225" s="8">
        <f t="shared" si="128"/>
        <v>2</v>
      </c>
      <c r="AR225" s="8" t="str">
        <f>IF(AQ225=0,"-",VLOOKUP(A225,FR_HITUNG_MINMAX!A:H,8,0))</f>
        <v>BNMKMR</v>
      </c>
      <c r="AS225" s="1" t="s">
        <v>30</v>
      </c>
      <c r="AT225" s="8" t="str">
        <f t="shared" si="129"/>
        <v>GSM</v>
      </c>
      <c r="AU225" s="12">
        <f t="shared" si="130"/>
        <v>24000</v>
      </c>
      <c r="AV225" s="12">
        <f t="shared" si="131"/>
        <v>2132750</v>
      </c>
      <c r="AW225" s="8">
        <f t="shared" si="154"/>
        <v>0</v>
      </c>
      <c r="AX225" s="1"/>
      <c r="AY225" s="8">
        <f t="shared" si="132"/>
        <v>0</v>
      </c>
      <c r="AZ225" s="8" t="str">
        <f>IF(AY225=0,"-",VLOOKUP(A225,FR_HITUNG_MINMAX!A:I,9,0))</f>
        <v>-</v>
      </c>
      <c r="BB225" s="8" t="str">
        <f t="shared" si="133"/>
        <v>-</v>
      </c>
      <c r="BC225" s="12">
        <f t="shared" si="134"/>
        <v>0</v>
      </c>
      <c r="BD225" s="12">
        <f t="shared" si="135"/>
        <v>0</v>
      </c>
      <c r="BE225" s="16"/>
      <c r="BF225" s="8">
        <f>SUMIF('REALISASI ORDER'!C:C,A225,'REALISASI ORDER'!E:E)</f>
        <v>0</v>
      </c>
      <c r="BG225" s="8">
        <f t="shared" si="155"/>
        <v>2</v>
      </c>
      <c r="BH225" s="8">
        <f t="shared" si="136"/>
        <v>0</v>
      </c>
      <c r="BI225" s="8">
        <f t="shared" si="137"/>
        <v>2</v>
      </c>
      <c r="BJ225" s="8">
        <f t="shared" si="156"/>
        <v>0</v>
      </c>
      <c r="BK225" s="33">
        <f t="shared" si="157"/>
        <v>2</v>
      </c>
      <c r="BL225" s="33">
        <f t="shared" si="138"/>
        <v>2</v>
      </c>
      <c r="BM225" s="33">
        <f t="shared" si="139"/>
        <v>0</v>
      </c>
      <c r="BN225" s="33">
        <f t="shared" si="158"/>
        <v>0</v>
      </c>
      <c r="BO225" s="8">
        <f t="shared" si="140"/>
        <v>0</v>
      </c>
      <c r="BP225" s="8">
        <f t="shared" si="141"/>
        <v>0</v>
      </c>
      <c r="BQ225" s="8">
        <f t="shared" si="142"/>
        <v>0</v>
      </c>
      <c r="BR225" s="8">
        <f>IFERROR(ROUNDDOWN(BF225*BN225/(BK225+BL225+BM225+BN),0),0)</f>
        <v>0</v>
      </c>
      <c r="BS225" s="8" t="str">
        <f t="shared" si="143"/>
        <v>91201-GCC-771</v>
      </c>
      <c r="BT225" s="8">
        <f>SUMIF(FR_HITUNG_MINMAX!A:A,ORDER!A225,FR_HITUNG_MINMAX!AS:AS)</f>
        <v>2</v>
      </c>
      <c r="BU225" s="8">
        <f t="shared" si="159"/>
        <v>0</v>
      </c>
      <c r="BV225" s="8" t="str">
        <f t="shared" si="144"/>
        <v>GSM</v>
      </c>
      <c r="BW225" s="8" t="str">
        <f>VLOOKUP(A225,'STOK PESALAKAN'!A:F,6,0)</f>
        <v/>
      </c>
    </row>
    <row r="226" spans="1:75" ht="15" customHeight="1">
      <c r="A226" s="41" t="s">
        <v>333</v>
      </c>
      <c r="B226" s="99">
        <f>IFERROR(IFERROR(VLOOKUP(A226,'STOK PACUL'!C:H,6,0),VLOOKUP(A226,'KATEGORI PACUL'!A:C,3,0)),0)</f>
        <v>2</v>
      </c>
      <c r="C226" s="8">
        <f>IFERROR(VLOOKUP(A226,'KATEGORI PACUL'!A:D,4,0),0)</f>
        <v>0</v>
      </c>
      <c r="D226" s="99">
        <f>IFERROR(IFERROR(VLOOKUP(A226,'STOK PESALAKAN'!C:H,6,0),VLOOKUP(A226,'KATEGORI PESALAKAN'!A:C,3,0)),0)</f>
        <v>2</v>
      </c>
      <c r="E226" s="8">
        <f>IFERROR(VLOOKUP(A226,'KATEGORI PESALAKAN'!A:D,4,0),0)</f>
        <v>2</v>
      </c>
      <c r="F226" s="99">
        <f>IFERROR(IFERROR(VLOOKUP(A226,'STOK CIKDITIRO'!C:H,6,0),VLOOKUP(A226,'KATEGORI CIKDITIRO'!A:C,3,0)),0)</f>
        <v>2</v>
      </c>
      <c r="G226" s="8">
        <f>IFERROR(VLOOKUP(A226,'KATEGORI CIKDITIRO'!A:D,4,0),0)</f>
        <v>2</v>
      </c>
      <c r="H226" s="99">
        <f>IFERROR(IFERROR(VLOOKUP(A226,'STOK TRAYEMAN'!C:H,6,0),VLOOKUP(A226,'KATEGORI TRAYEMAN'!A:C,3,0)),0)</f>
        <v>0</v>
      </c>
      <c r="I226" s="8">
        <f>IFERROR(VLOOKUP(A226,'KATEGORI TRAYEMAN'!A:D,4,0),0)</f>
        <v>0</v>
      </c>
      <c r="J226" s="8" t="str">
        <f>IFERROR(VLOOKUP(A226,'NOSTOK PACUL'!A:C,3,0),IFERROR(IF(VLOOKUP(A226,'STOK PACUL'!A:B,2,0)="NOSTOK","E",VLOOKUP(A226,'KATEGORI PACUL'!A:B,2,0)),"E"))</f>
        <v>E</v>
      </c>
      <c r="K226" s="8" t="str">
        <f>IFERROR(VLOOKUP(A226,'NOSTOK PESALAKAN'!A:C,3,0),IFERROR(IF(VLOOKUP(A226,'STOK PESALAKAN'!A:B,2,0)="NOSTOK","E",VLOOKUP(A226,'KATEGORI PESALAKAN'!A:B,2,0)),"E"))</f>
        <v>D</v>
      </c>
      <c r="L226" s="8" t="str">
        <f>IFERROR(VLOOKUP(A226,'NOSTOK CIKDITIRO'!A:C,3,0),IFERROR(IF(VLOOKUP(A226,'STOK CIKDITIRO'!A:B,2,0)="NOSTOK","E",VLOOKUP(A226,'KATEGORI CIKDITIRO'!A:B,2,0)),"E"))</f>
        <v>D</v>
      </c>
      <c r="M226" s="8" t="str">
        <f>IFERROR(VLOOKUP(A226,'NOSTOK TRAYEMAN'!A:C,3,0),IFERROR(IF(VLOOKUP(A226,'STOK TRAYEMAN'!A:B,2,0)="NOSTOK","E",VLOOKUP(A226,'KATEGORI TRAYEMAN'!A:B,2,0)),"E"))</f>
        <v>E</v>
      </c>
      <c r="N226" s="8" t="str">
        <f>IFERROR(VLOOKUP(A226,FR_HITUNG_MINMAX!A:B,2,0),0)</f>
        <v>OIL SEAL MAGHNET BEAT FI ESP</v>
      </c>
      <c r="O226" s="8" t="str">
        <f>IFERROR(VLOOKUP(A226,FR_HITUNG_MINMAX!A:D,4,0),0)</f>
        <v>ORISIN</v>
      </c>
      <c r="P226" s="8">
        <f>IFERROR(VLOOKUP(A226,FR_HITUNG_MINMAX!A:G,7,0),1)</f>
        <v>1</v>
      </c>
      <c r="Q226" s="11" t="str">
        <f>IFERROR(VLOOKUP(A226,FR_HITUNG_MINMAX!A:J,10,0),1)</f>
        <v>1</v>
      </c>
      <c r="R226" s="8">
        <f>IFERROR(VLOOKUP(A226,FR_HITUNG_MINMAX!A:K,11,0),1)</f>
        <v>1</v>
      </c>
      <c r="S226" s="12">
        <f>IFERROR(VLOOKUP(A226,FR_HITUNG_MINMAX!A:F,6,0),0)</f>
        <v>10000</v>
      </c>
      <c r="T226" s="8">
        <f t="shared" si="145"/>
        <v>2</v>
      </c>
      <c r="U226" s="8">
        <f t="shared" si="120"/>
        <v>0</v>
      </c>
      <c r="V226" s="8">
        <f t="shared" si="121"/>
        <v>0</v>
      </c>
      <c r="W226" s="8">
        <f t="shared" si="146"/>
        <v>0</v>
      </c>
      <c r="X226" s="8">
        <f t="shared" si="147"/>
        <v>0</v>
      </c>
      <c r="Y226" s="16"/>
      <c r="Z226" s="15">
        <f t="shared" si="122"/>
        <v>0</v>
      </c>
      <c r="AA226" s="8">
        <f t="shared" si="148"/>
        <v>0</v>
      </c>
      <c r="AB226" s="16"/>
      <c r="AC226" s="15">
        <f t="shared" si="123"/>
        <v>0</v>
      </c>
      <c r="AD226" s="8">
        <f t="shared" si="124"/>
        <v>0</v>
      </c>
      <c r="AE226" s="16"/>
      <c r="AF226" s="15">
        <f t="shared" si="125"/>
        <v>0</v>
      </c>
      <c r="AG226" s="15">
        <f t="shared" si="149"/>
        <v>0</v>
      </c>
      <c r="AH226" s="16"/>
      <c r="AI226" s="15">
        <f t="shared" si="150"/>
        <v>0</v>
      </c>
      <c r="AJ226" s="8">
        <f t="shared" si="151"/>
        <v>0</v>
      </c>
      <c r="AK226" s="8">
        <f t="shared" si="126"/>
        <v>0</v>
      </c>
      <c r="AL226" s="8">
        <f t="shared" si="127"/>
        <v>0</v>
      </c>
      <c r="AM226" s="8">
        <f t="shared" si="152"/>
        <v>0</v>
      </c>
      <c r="AN226" s="8">
        <f t="shared" si="153"/>
        <v>0</v>
      </c>
      <c r="AO226" s="8">
        <f>IFERROR(VLOOKUP(A226,PERSAMAAN!B:D,3,0),AN226)</f>
        <v>0</v>
      </c>
      <c r="AP226" s="1"/>
      <c r="AQ226" s="8">
        <f t="shared" si="128"/>
        <v>0</v>
      </c>
      <c r="AR226" s="8" t="str">
        <f>IF(AQ226=0,"-",VLOOKUP(A226,FR_HITUNG_MINMAX!A:H,8,0))</f>
        <v>-</v>
      </c>
      <c r="AS226" s="1"/>
      <c r="AT226" s="8" t="str">
        <f t="shared" si="129"/>
        <v>-</v>
      </c>
      <c r="AU226" s="12">
        <f t="shared" si="130"/>
        <v>0</v>
      </c>
      <c r="AV226" s="12">
        <f t="shared" si="131"/>
        <v>0</v>
      </c>
      <c r="AW226" s="8">
        <f t="shared" si="154"/>
        <v>0</v>
      </c>
      <c r="AX226" s="1"/>
      <c r="AY226" s="8">
        <f t="shared" si="132"/>
        <v>0</v>
      </c>
      <c r="AZ226" s="8" t="str">
        <f>IF(AY226=0,"-",VLOOKUP(A226,FR_HITUNG_MINMAX!A:I,9,0))</f>
        <v>-</v>
      </c>
      <c r="BB226" s="8" t="str">
        <f t="shared" si="133"/>
        <v>-</v>
      </c>
      <c r="BC226" s="12">
        <f t="shared" si="134"/>
        <v>0</v>
      </c>
      <c r="BD226" s="12">
        <f t="shared" si="135"/>
        <v>0</v>
      </c>
      <c r="BE226" s="16"/>
      <c r="BF226" s="8">
        <f>SUMIF('REALISASI ORDER'!C:C,A226,'REALISASI ORDER'!E:E)</f>
        <v>0</v>
      </c>
      <c r="BG226" s="8">
        <f t="shared" si="155"/>
        <v>2</v>
      </c>
      <c r="BH226" s="8">
        <f t="shared" si="136"/>
        <v>2</v>
      </c>
      <c r="BI226" s="8">
        <f t="shared" si="137"/>
        <v>2</v>
      </c>
      <c r="BJ226" s="8">
        <f t="shared" si="156"/>
        <v>0</v>
      </c>
      <c r="BK226" s="33">
        <f t="shared" si="157"/>
        <v>0</v>
      </c>
      <c r="BL226" s="33">
        <f t="shared" si="138"/>
        <v>0</v>
      </c>
      <c r="BM226" s="33">
        <f t="shared" si="139"/>
        <v>0</v>
      </c>
      <c r="BN226" s="33">
        <f t="shared" si="158"/>
        <v>0</v>
      </c>
      <c r="BO226" s="8">
        <f t="shared" si="140"/>
        <v>0</v>
      </c>
      <c r="BP226" s="8">
        <f t="shared" si="141"/>
        <v>0</v>
      </c>
      <c r="BQ226" s="8">
        <f t="shared" si="142"/>
        <v>0</v>
      </c>
      <c r="BR226" s="8">
        <f>IFERROR(ROUNDDOWN(BF226*BN226/(BK226+BL226+BM226+BN),0),0)</f>
        <v>0</v>
      </c>
      <c r="BS226" s="8" t="str">
        <f t="shared" si="143"/>
        <v>91201-K44-V01</v>
      </c>
      <c r="BT226" s="8">
        <f>SUMIF(FR_HITUNG_MINMAX!A:A,ORDER!A226,FR_HITUNG_MINMAX!AS:AS)</f>
        <v>2</v>
      </c>
      <c r="BU226" s="8">
        <f t="shared" si="159"/>
        <v>0</v>
      </c>
      <c r="BV226" s="8" t="str">
        <f t="shared" si="144"/>
        <v>-</v>
      </c>
      <c r="BW226" s="8" t="str">
        <f>VLOOKUP(A226,'STOK PESALAKAN'!A:F,6,0)</f>
        <v/>
      </c>
    </row>
    <row r="227" spans="1:75" ht="15" customHeight="1">
      <c r="A227" s="41" t="s">
        <v>334</v>
      </c>
      <c r="B227" s="99">
        <f>IFERROR(IFERROR(VLOOKUP(A227,'STOK PACUL'!C:H,6,0),VLOOKUP(A227,'KATEGORI PACUL'!A:C,3,0)),0)</f>
        <v>2</v>
      </c>
      <c r="C227" s="8">
        <f>IFERROR(VLOOKUP(A227,'KATEGORI PACUL'!A:D,4,0),0)</f>
        <v>2</v>
      </c>
      <c r="D227" s="99">
        <f>IFERROR(IFERROR(VLOOKUP(A227,'STOK PESALAKAN'!C:H,6,0),VLOOKUP(A227,'KATEGORI PESALAKAN'!A:C,3,0)),0)</f>
        <v>1</v>
      </c>
      <c r="E227" s="8">
        <f>IFERROR(VLOOKUP(A227,'KATEGORI PESALAKAN'!A:D,4,0),0)</f>
        <v>0</v>
      </c>
      <c r="F227" s="99">
        <f>IFERROR(IFERROR(VLOOKUP(A227,'STOK CIKDITIRO'!C:H,6,0),VLOOKUP(A227,'KATEGORI CIKDITIRO'!A:C,3,0)),0)</f>
        <v>2</v>
      </c>
      <c r="G227" s="8">
        <f>IFERROR(VLOOKUP(A227,'KATEGORI CIKDITIRO'!A:D,4,0),0)</f>
        <v>2</v>
      </c>
      <c r="H227" s="99">
        <f>IFERROR(IFERROR(VLOOKUP(A227,'STOK TRAYEMAN'!C:H,6,0),VLOOKUP(A227,'KATEGORI TRAYEMAN'!A:C,3,0)),0)</f>
        <v>0</v>
      </c>
      <c r="I227" s="8">
        <f>IFERROR(VLOOKUP(A227,'KATEGORI TRAYEMAN'!A:D,4,0),0)</f>
        <v>0</v>
      </c>
      <c r="J227" s="8" t="str">
        <f>IFERROR(VLOOKUP(A227,'NOSTOK PACUL'!A:C,3,0),IFERROR(IF(VLOOKUP(A227,'STOK PACUL'!A:B,2,0)="NOSTOK","E",VLOOKUP(A227,'KATEGORI PACUL'!A:B,2,0)),"E"))</f>
        <v>D</v>
      </c>
      <c r="K227" s="8" t="str">
        <f>IFERROR(VLOOKUP(A227,'NOSTOK PESALAKAN'!A:C,3,0),IFERROR(IF(VLOOKUP(A227,'STOK PESALAKAN'!A:B,2,0)="NOSTOK","E",VLOOKUP(A227,'KATEGORI PESALAKAN'!A:B,2,0)),"E"))</f>
        <v>E</v>
      </c>
      <c r="L227" s="8" t="str">
        <f>IFERROR(VLOOKUP(A227,'NOSTOK CIKDITIRO'!A:C,3,0),IFERROR(IF(VLOOKUP(A227,'STOK CIKDITIRO'!A:B,2,0)="NOSTOK","E",VLOOKUP(A227,'KATEGORI CIKDITIRO'!A:B,2,0)),"E"))</f>
        <v>D</v>
      </c>
      <c r="M227" s="8" t="str">
        <f>IFERROR(VLOOKUP(A227,'NOSTOK TRAYEMAN'!A:C,3,0),IFERROR(IF(VLOOKUP(A227,'STOK TRAYEMAN'!A:B,2,0)="NOSTOK","E",VLOOKUP(A227,'KATEGORI TRAYEMAN'!A:B,2,0)),"E"))</f>
        <v>E</v>
      </c>
      <c r="N227" s="8" t="str">
        <f>IFERROR(VLOOKUP(A227,FR_HITUNG_MINMAX!A:B,2,0),0)</f>
        <v>OIL SEAL MAGHNET H.BEAT CARBU/ 19.8X30X7 ORI</v>
      </c>
      <c r="O227" s="8" t="str">
        <f>IFERROR(VLOOKUP(A227,FR_HITUNG_MINMAX!A:D,4,0),0)</f>
        <v>ORISIN</v>
      </c>
      <c r="P227" s="8">
        <f>IFERROR(VLOOKUP(A227,FR_HITUNG_MINMAX!A:G,7,0),1)</f>
        <v>1</v>
      </c>
      <c r="Q227" s="11">
        <f>IFERROR(VLOOKUP(A227,FR_HITUNG_MINMAX!A:J,10,0),1)</f>
        <v>1</v>
      </c>
      <c r="R227" s="8">
        <f>IFERROR(VLOOKUP(A227,FR_HITUNG_MINMAX!A:K,11,0),1)</f>
        <v>1</v>
      </c>
      <c r="S227" s="12">
        <f>IFERROR(VLOOKUP(A227,FR_HITUNG_MINMAX!A:F,6,0),0)</f>
        <v>15000</v>
      </c>
      <c r="T227" s="8">
        <f t="shared" si="145"/>
        <v>0</v>
      </c>
      <c r="U227" s="8">
        <f t="shared" si="120"/>
        <v>1</v>
      </c>
      <c r="V227" s="8">
        <f t="shared" si="121"/>
        <v>0</v>
      </c>
      <c r="W227" s="8">
        <f t="shared" si="146"/>
        <v>0</v>
      </c>
      <c r="X227" s="8">
        <f t="shared" si="147"/>
        <v>0</v>
      </c>
      <c r="Y227" s="16"/>
      <c r="Z227" s="15">
        <f t="shared" si="122"/>
        <v>0</v>
      </c>
      <c r="AA227" s="8">
        <f t="shared" si="148"/>
        <v>0</v>
      </c>
      <c r="AB227" s="16"/>
      <c r="AC227" s="15">
        <f t="shared" si="123"/>
        <v>0</v>
      </c>
      <c r="AD227" s="8">
        <f t="shared" si="124"/>
        <v>0</v>
      </c>
      <c r="AE227" s="16"/>
      <c r="AF227" s="15">
        <f t="shared" si="125"/>
        <v>0</v>
      </c>
      <c r="AG227" s="15">
        <f t="shared" si="149"/>
        <v>0</v>
      </c>
      <c r="AH227" s="16"/>
      <c r="AI227" s="15">
        <f t="shared" si="150"/>
        <v>0</v>
      </c>
      <c r="AJ227" s="8">
        <f t="shared" si="151"/>
        <v>0</v>
      </c>
      <c r="AK227" s="8">
        <f t="shared" si="126"/>
        <v>0</v>
      </c>
      <c r="AL227" s="8">
        <f t="shared" si="127"/>
        <v>0</v>
      </c>
      <c r="AM227" s="8">
        <f t="shared" si="152"/>
        <v>0</v>
      </c>
      <c r="AN227" s="8">
        <f t="shared" si="153"/>
        <v>0</v>
      </c>
      <c r="AO227" s="8">
        <f>IFERROR(VLOOKUP(A227,PERSAMAAN!B:D,3,0),AN227)</f>
        <v>0</v>
      </c>
      <c r="AP227" s="1"/>
      <c r="AQ227" s="8">
        <f t="shared" si="128"/>
        <v>0</v>
      </c>
      <c r="AR227" s="8" t="str">
        <f>IF(AQ227=0,"-",VLOOKUP(A227,FR_HITUNG_MINMAX!A:H,8,0))</f>
        <v>-</v>
      </c>
      <c r="AS227" s="1"/>
      <c r="AT227" s="8" t="str">
        <f t="shared" si="129"/>
        <v>-</v>
      </c>
      <c r="AU227" s="12">
        <f t="shared" si="130"/>
        <v>0</v>
      </c>
      <c r="AV227" s="12">
        <f t="shared" si="131"/>
        <v>0</v>
      </c>
      <c r="AW227" s="8">
        <f t="shared" si="154"/>
        <v>1</v>
      </c>
      <c r="AX227" s="1"/>
      <c r="AY227" s="8">
        <f t="shared" si="132"/>
        <v>1</v>
      </c>
      <c r="AZ227" s="8" t="str">
        <f>IF(AY227=0,"-",VLOOKUP(A227,FR_HITUNG_MINMAX!A:I,9,0))</f>
        <v>NSA</v>
      </c>
      <c r="BB227" s="8" t="str">
        <f t="shared" si="133"/>
        <v>NSA</v>
      </c>
      <c r="BC227" s="12">
        <f t="shared" si="134"/>
        <v>15000</v>
      </c>
      <c r="BD227" s="12">
        <f t="shared" si="135"/>
        <v>57564082.685275108</v>
      </c>
      <c r="BE227" s="16"/>
      <c r="BF227" s="8">
        <f>SUMIF('REALISASI ORDER'!C:C,A227,'REALISASI ORDER'!E:E)</f>
        <v>0</v>
      </c>
      <c r="BG227" s="8">
        <f t="shared" si="155"/>
        <v>2</v>
      </c>
      <c r="BH227" s="8">
        <f t="shared" si="136"/>
        <v>1</v>
      </c>
      <c r="BI227" s="8">
        <f t="shared" si="137"/>
        <v>2</v>
      </c>
      <c r="BJ227" s="8">
        <f t="shared" si="156"/>
        <v>0</v>
      </c>
      <c r="BK227" s="33">
        <f t="shared" si="157"/>
        <v>1</v>
      </c>
      <c r="BL227" s="33">
        <f t="shared" si="138"/>
        <v>0</v>
      </c>
      <c r="BM227" s="33">
        <f t="shared" si="139"/>
        <v>0</v>
      </c>
      <c r="BN227" s="33">
        <f t="shared" si="158"/>
        <v>0</v>
      </c>
      <c r="BO227" s="8">
        <f t="shared" si="140"/>
        <v>0</v>
      </c>
      <c r="BP227" s="8">
        <f t="shared" si="141"/>
        <v>0</v>
      </c>
      <c r="BQ227" s="8">
        <f t="shared" si="142"/>
        <v>0</v>
      </c>
      <c r="BR227" s="8">
        <f>IFERROR(ROUNDDOWN(BF227*BN227/(BK227+BL227+BM227+BN),0),0)</f>
        <v>0</v>
      </c>
      <c r="BS227" s="8" t="str">
        <f t="shared" si="143"/>
        <v>91201-KCW-851</v>
      </c>
      <c r="BT227" s="8">
        <f>SUMIF(FR_HITUNG_MINMAX!A:A,ORDER!A227,FR_HITUNG_MINMAX!AS:AS)</f>
        <v>2</v>
      </c>
      <c r="BU227" s="8">
        <f t="shared" si="159"/>
        <v>0</v>
      </c>
      <c r="BV227" s="8" t="str">
        <f t="shared" si="144"/>
        <v>-</v>
      </c>
      <c r="BW227" s="8" t="str">
        <f>VLOOKUP(A227,'STOK PESALAKAN'!A:F,6,0)</f>
        <v/>
      </c>
    </row>
    <row r="228" spans="1:75" ht="15" customHeight="1">
      <c r="A228" s="41" t="s">
        <v>335</v>
      </c>
      <c r="B228" s="99">
        <f>IFERROR(IFERROR(VLOOKUP(A228,'STOK PACUL'!C:H,6,0),VLOOKUP(A228,'KATEGORI PACUL'!A:C,3,0)),0)</f>
        <v>1</v>
      </c>
      <c r="C228" s="8">
        <f>IFERROR(VLOOKUP(A228,'KATEGORI PACUL'!A:D,4,0),0)</f>
        <v>2</v>
      </c>
      <c r="D228" s="99">
        <f>IFERROR(IFERROR(VLOOKUP(A228,'STOK PESALAKAN'!C:H,6,0),VLOOKUP(A228,'KATEGORI PESALAKAN'!A:C,3,0)),0)</f>
        <v>1</v>
      </c>
      <c r="E228" s="8">
        <f>IFERROR(VLOOKUP(A228,'KATEGORI PESALAKAN'!A:D,4,0),0)</f>
        <v>2</v>
      </c>
      <c r="F228" s="99">
        <f>IFERROR(IFERROR(VLOOKUP(A228,'STOK CIKDITIRO'!C:H,6,0),VLOOKUP(A228,'KATEGORI CIKDITIRO'!A:C,3,0)),0)</f>
        <v>1</v>
      </c>
      <c r="G228" s="8">
        <f>IFERROR(VLOOKUP(A228,'KATEGORI CIKDITIRO'!A:D,4,0),0)</f>
        <v>2</v>
      </c>
      <c r="H228" s="99">
        <f>IFERROR(IFERROR(VLOOKUP(A228,'STOK TRAYEMAN'!C:H,6,0),VLOOKUP(A228,'KATEGORI TRAYEMAN'!A:C,3,0)),0)</f>
        <v>0</v>
      </c>
      <c r="I228" s="8">
        <f>IFERROR(VLOOKUP(A228,'KATEGORI TRAYEMAN'!A:D,4,0),0)</f>
        <v>0</v>
      </c>
      <c r="J228" s="8" t="str">
        <f>IFERROR(VLOOKUP(A228,'NOSTOK PACUL'!A:C,3,0),IFERROR(IF(VLOOKUP(A228,'STOK PACUL'!A:B,2,0)="NOSTOK","E",VLOOKUP(A228,'KATEGORI PACUL'!A:B,2,0)),"E"))</f>
        <v>D</v>
      </c>
      <c r="K228" s="8" t="str">
        <f>IFERROR(VLOOKUP(A228,'NOSTOK PESALAKAN'!A:C,3,0),IFERROR(IF(VLOOKUP(A228,'STOK PESALAKAN'!A:B,2,0)="NOSTOK","E",VLOOKUP(A228,'KATEGORI PESALAKAN'!A:B,2,0)),"E"))</f>
        <v>D</v>
      </c>
      <c r="L228" s="8" t="str">
        <f>IFERROR(VLOOKUP(A228,'NOSTOK CIKDITIRO'!A:C,3,0),IFERROR(IF(VLOOKUP(A228,'STOK CIKDITIRO'!A:B,2,0)="NOSTOK","E",VLOOKUP(A228,'KATEGORI CIKDITIRO'!A:B,2,0)),"E"))</f>
        <v>D</v>
      </c>
      <c r="M228" s="8" t="str">
        <f>IFERROR(VLOOKUP(A228,'NOSTOK TRAYEMAN'!A:C,3,0),IFERROR(IF(VLOOKUP(A228,'STOK TRAYEMAN'!A:B,2,0)="NOSTOK","E",VLOOKUP(A228,'KATEGORI TRAYEMAN'!A:B,2,0)),"E"))</f>
        <v>E</v>
      </c>
      <c r="N228" s="8" t="str">
        <f>IFERROR(VLOOKUP(A228,FR_HITUNG_MINMAX!A:B,2,0),0)</f>
        <v>OIL SEAL MAGHNET H.VARIO LED/ 20.8X32X6 ORI</v>
      </c>
      <c r="O228" s="8" t="str">
        <f>IFERROR(VLOOKUP(A228,FR_HITUNG_MINMAX!A:D,4,0),0)</f>
        <v>ORISIN</v>
      </c>
      <c r="P228" s="8">
        <f>IFERROR(VLOOKUP(A228,FR_HITUNG_MINMAX!A:G,7,0),1)</f>
        <v>1</v>
      </c>
      <c r="Q228" s="11" t="str">
        <f>IFERROR(VLOOKUP(A228,FR_HITUNG_MINMAX!A:J,10,0),1)</f>
        <v>1</v>
      </c>
      <c r="R228" s="8">
        <f>IFERROR(VLOOKUP(A228,FR_HITUNG_MINMAX!A:K,11,0),1)</f>
        <v>1</v>
      </c>
      <c r="S228" s="12">
        <f>IFERROR(VLOOKUP(A228,FR_HITUNG_MINMAX!A:F,6,0),0)</f>
        <v>12000</v>
      </c>
      <c r="T228" s="8">
        <f t="shared" si="145"/>
        <v>-1</v>
      </c>
      <c r="U228" s="8">
        <f t="shared" si="120"/>
        <v>-1</v>
      </c>
      <c r="V228" s="8">
        <f t="shared" si="121"/>
        <v>-1</v>
      </c>
      <c r="W228" s="8">
        <f t="shared" si="146"/>
        <v>0</v>
      </c>
      <c r="X228" s="8">
        <f t="shared" si="147"/>
        <v>0</v>
      </c>
      <c r="Y228" s="16"/>
      <c r="Z228" s="15">
        <f t="shared" si="122"/>
        <v>0</v>
      </c>
      <c r="AA228" s="8">
        <f t="shared" si="148"/>
        <v>0</v>
      </c>
      <c r="AB228" s="16"/>
      <c r="AC228" s="15">
        <f t="shared" si="123"/>
        <v>0</v>
      </c>
      <c r="AD228" s="8">
        <f t="shared" si="124"/>
        <v>0</v>
      </c>
      <c r="AE228" s="16"/>
      <c r="AF228" s="15">
        <f t="shared" si="125"/>
        <v>0</v>
      </c>
      <c r="AG228" s="15">
        <f t="shared" si="149"/>
        <v>0</v>
      </c>
      <c r="AH228" s="16"/>
      <c r="AI228" s="15">
        <f t="shared" si="150"/>
        <v>0</v>
      </c>
      <c r="AJ228" s="8">
        <f t="shared" si="151"/>
        <v>0</v>
      </c>
      <c r="AK228" s="8">
        <f t="shared" si="126"/>
        <v>0</v>
      </c>
      <c r="AL228" s="8">
        <f t="shared" si="127"/>
        <v>0</v>
      </c>
      <c r="AM228" s="8">
        <f t="shared" si="152"/>
        <v>0</v>
      </c>
      <c r="AN228" s="8">
        <f t="shared" si="153"/>
        <v>0</v>
      </c>
      <c r="AO228" s="8">
        <f>IFERROR(VLOOKUP(A228,PERSAMAAN!B:D,3,0),AN228)</f>
        <v>0</v>
      </c>
      <c r="AP228" s="1"/>
      <c r="AQ228" s="8">
        <f t="shared" si="128"/>
        <v>0</v>
      </c>
      <c r="AR228" s="8" t="str">
        <f>IF(AQ228=0,"-",VLOOKUP(A228,FR_HITUNG_MINMAX!A:H,8,0))</f>
        <v>-</v>
      </c>
      <c r="AS228" s="1"/>
      <c r="AT228" s="8" t="str">
        <f t="shared" si="129"/>
        <v>-</v>
      </c>
      <c r="AU228" s="12">
        <f t="shared" si="130"/>
        <v>0</v>
      </c>
      <c r="AV228" s="12">
        <f t="shared" si="131"/>
        <v>0</v>
      </c>
      <c r="AW228" s="8">
        <f t="shared" si="154"/>
        <v>6</v>
      </c>
      <c r="AX228" s="1"/>
      <c r="AY228" s="8">
        <f t="shared" si="132"/>
        <v>6</v>
      </c>
      <c r="AZ228" s="8" t="str">
        <f>IF(AY228=0,"-",VLOOKUP(A228,FR_HITUNG_MINMAX!A:I,9,0))</f>
        <v>NSA</v>
      </c>
      <c r="BB228" s="8" t="str">
        <f t="shared" si="133"/>
        <v>NSA</v>
      </c>
      <c r="BC228" s="12">
        <f t="shared" si="134"/>
        <v>72000</v>
      </c>
      <c r="BD228" s="12">
        <f t="shared" si="135"/>
        <v>57564082.685275108</v>
      </c>
      <c r="BE228" s="16"/>
      <c r="BF228" s="8">
        <f>SUMIF('REALISASI ORDER'!C:C,A228,'REALISASI ORDER'!E:E)</f>
        <v>0</v>
      </c>
      <c r="BG228" s="8">
        <f t="shared" si="155"/>
        <v>1</v>
      </c>
      <c r="BH228" s="8">
        <f t="shared" si="136"/>
        <v>1</v>
      </c>
      <c r="BI228" s="8">
        <f t="shared" si="137"/>
        <v>1</v>
      </c>
      <c r="BJ228" s="8">
        <f t="shared" si="156"/>
        <v>0</v>
      </c>
      <c r="BK228" s="33">
        <f t="shared" si="157"/>
        <v>0</v>
      </c>
      <c r="BL228" s="33">
        <f t="shared" si="138"/>
        <v>1</v>
      </c>
      <c r="BM228" s="33">
        <f t="shared" si="139"/>
        <v>1</v>
      </c>
      <c r="BN228" s="33">
        <f t="shared" si="158"/>
        <v>0</v>
      </c>
      <c r="BO228" s="8">
        <f t="shared" si="140"/>
        <v>0</v>
      </c>
      <c r="BP228" s="8">
        <f t="shared" si="141"/>
        <v>0</v>
      </c>
      <c r="BQ228" s="8">
        <f t="shared" si="142"/>
        <v>0</v>
      </c>
      <c r="BR228" s="8">
        <f>IFERROR(ROUNDDOWN(BF228*BN228/(BK228+BL228+BM228+BN),0),0)</f>
        <v>0</v>
      </c>
      <c r="BS228" s="8" t="str">
        <f t="shared" si="143"/>
        <v>91201-KWN-902</v>
      </c>
      <c r="BT228" s="8">
        <f>SUMIF(FR_HITUNG_MINMAX!A:A,ORDER!A228,FR_HITUNG_MINMAX!AS:AS)</f>
        <v>3</v>
      </c>
      <c r="BU228" s="8">
        <f t="shared" si="159"/>
        <v>0</v>
      </c>
      <c r="BV228" s="8" t="str">
        <f t="shared" si="144"/>
        <v>-</v>
      </c>
      <c r="BW228" s="8" t="str">
        <f>VLOOKUP(A228,'STOK PESALAKAN'!A:F,6,0)</f>
        <v>91201-K59-A11</v>
      </c>
    </row>
    <row r="229" spans="1:75" ht="15" customHeight="1">
      <c r="A229" s="41" t="s">
        <v>336</v>
      </c>
      <c r="B229" s="99">
        <f>IFERROR(IFERROR(VLOOKUP(A229,'STOK PACUL'!C:H,6,0),VLOOKUP(A229,'KATEGORI PACUL'!A:C,3,0)),0)</f>
        <v>6</v>
      </c>
      <c r="C229" s="8">
        <f>IFERROR(VLOOKUP(A229,'KATEGORI PACUL'!A:D,4,0),0)</f>
        <v>9</v>
      </c>
      <c r="D229" s="99">
        <f>IFERROR(IFERROR(VLOOKUP(A229,'STOK PESALAKAN'!C:H,6,0),VLOOKUP(A229,'KATEGORI PESALAKAN'!A:C,3,0)),0)</f>
        <v>9</v>
      </c>
      <c r="E229" s="8">
        <f>IFERROR(VLOOKUP(A229,'KATEGORI PESALAKAN'!A:D,4,0),0)</f>
        <v>6</v>
      </c>
      <c r="F229" s="99">
        <f>IFERROR(IFERROR(VLOOKUP(A229,'STOK CIKDITIRO'!C:H,6,0),VLOOKUP(A229,'KATEGORI CIKDITIRO'!A:C,3,0)),0)</f>
        <v>4</v>
      </c>
      <c r="G229" s="8">
        <f>IFERROR(VLOOKUP(A229,'KATEGORI CIKDITIRO'!A:D,4,0),0)</f>
        <v>4</v>
      </c>
      <c r="H229" s="99">
        <f>IFERROR(IFERROR(VLOOKUP(A229,'STOK TRAYEMAN'!C:H,6,0),VLOOKUP(A229,'KATEGORI TRAYEMAN'!A:C,3,0)),0)</f>
        <v>1</v>
      </c>
      <c r="I229" s="8">
        <f>IFERROR(VLOOKUP(A229,'KATEGORI TRAYEMAN'!A:D,4,0),0)</f>
        <v>1</v>
      </c>
      <c r="J229" s="8" t="str">
        <f>IFERROR(VLOOKUP(A229,'NOSTOK PACUL'!A:C,3,0),IFERROR(IF(VLOOKUP(A229,'STOK PACUL'!A:B,2,0)="NOSTOK","E",VLOOKUP(A229,'KATEGORI PACUL'!A:B,2,0)),"E"))</f>
        <v>A</v>
      </c>
      <c r="K229" s="8" t="str">
        <f>IFERROR(VLOOKUP(A229,'NOSTOK PESALAKAN'!A:C,3,0),IFERROR(IF(VLOOKUP(A229,'STOK PESALAKAN'!A:B,2,0)="NOSTOK","E",VLOOKUP(A229,'KATEGORI PESALAKAN'!A:B,2,0)),"E"))</f>
        <v>B</v>
      </c>
      <c r="L229" s="8" t="str">
        <f>IFERROR(VLOOKUP(A229,'NOSTOK CIKDITIRO'!A:C,3,0),IFERROR(IF(VLOOKUP(A229,'STOK CIKDITIRO'!A:B,2,0)="NOSTOK","E",VLOOKUP(A229,'KATEGORI CIKDITIRO'!A:B,2,0)),"E"))</f>
        <v>B</v>
      </c>
      <c r="M229" s="8" t="str">
        <f>IFERROR(VLOOKUP(A229,'NOSTOK TRAYEMAN'!A:C,3,0),IFERROR(IF(VLOOKUP(A229,'STOK TRAYEMAN'!A:B,2,0)="NOSTOK","E",VLOOKUP(A229,'KATEGORI TRAYEMAN'!A:B,2,0)),"E"))</f>
        <v>D</v>
      </c>
      <c r="N229" s="8" t="str">
        <f>IFERROR(VLOOKUP(A229,FR_HITUNG_MINMAX!A:B,2,0),0)</f>
        <v>OIL SEAL KRUK AS / SIL KER AS H.GENIO/ 19.5X31.5X6 ORI (PK)</v>
      </c>
      <c r="O229" s="8" t="str">
        <f>IFERROR(VLOOKUP(A229,FR_HITUNG_MINMAX!A:D,4,0),0)</f>
        <v>ORISIN</v>
      </c>
      <c r="P229" s="8">
        <f>IFERROR(VLOOKUP(A229,FR_HITUNG_MINMAX!A:G,7,0),1)</f>
        <v>1</v>
      </c>
      <c r="Q229" s="11" t="str">
        <f>IFERROR(VLOOKUP(A229,FR_HITUNG_MINMAX!A:J,10,0),1)</f>
        <v>1</v>
      </c>
      <c r="R229" s="8">
        <f>IFERROR(VLOOKUP(A229,FR_HITUNG_MINMAX!A:K,11,0),1)</f>
        <v>1</v>
      </c>
      <c r="S229" s="12">
        <f>IFERROR(VLOOKUP(A229,FR_HITUNG_MINMAX!A:F,6,0),0)</f>
        <v>24500</v>
      </c>
      <c r="T229" s="8">
        <f t="shared" si="145"/>
        <v>-3</v>
      </c>
      <c r="U229" s="8">
        <f t="shared" si="120"/>
        <v>3</v>
      </c>
      <c r="V229" s="8">
        <f t="shared" si="121"/>
        <v>0</v>
      </c>
      <c r="W229" s="8">
        <f t="shared" si="146"/>
        <v>0</v>
      </c>
      <c r="X229" s="8">
        <f t="shared" si="147"/>
        <v>0</v>
      </c>
      <c r="Y229" s="16"/>
      <c r="Z229" s="15">
        <f t="shared" si="122"/>
        <v>0</v>
      </c>
      <c r="AA229" s="8">
        <f t="shared" si="148"/>
        <v>3</v>
      </c>
      <c r="AB229" s="16"/>
      <c r="AC229" s="15">
        <f t="shared" si="123"/>
        <v>0</v>
      </c>
      <c r="AD229" s="8">
        <f t="shared" si="124"/>
        <v>0</v>
      </c>
      <c r="AE229" s="16"/>
      <c r="AF229" s="15">
        <f t="shared" si="125"/>
        <v>0</v>
      </c>
      <c r="AG229" s="15">
        <f t="shared" si="149"/>
        <v>0</v>
      </c>
      <c r="AH229" s="16"/>
      <c r="AI229" s="15">
        <f t="shared" si="150"/>
        <v>0</v>
      </c>
      <c r="AJ229" s="8">
        <f t="shared" si="151"/>
        <v>1</v>
      </c>
      <c r="AK229" s="8">
        <f t="shared" si="126"/>
        <v>0</v>
      </c>
      <c r="AL229" s="8">
        <f t="shared" si="127"/>
        <v>0</v>
      </c>
      <c r="AM229" s="8">
        <f t="shared" si="152"/>
        <v>0</v>
      </c>
      <c r="AN229" s="8">
        <f t="shared" si="153"/>
        <v>1</v>
      </c>
      <c r="AO229" s="8">
        <f>IFERROR(VLOOKUP(A229,PERSAMAAN!B:D,3,0),AN229)</f>
        <v>1</v>
      </c>
      <c r="AP229" s="1">
        <v>0</v>
      </c>
      <c r="AQ229" s="8">
        <f t="shared" si="128"/>
        <v>0</v>
      </c>
      <c r="AR229" s="8" t="str">
        <f>IF(AQ229=0,"-",VLOOKUP(A229,FR_HITUNG_MINMAX!A:H,8,0))</f>
        <v>-</v>
      </c>
      <c r="AS229" s="1"/>
      <c r="AT229" s="8" t="str">
        <f t="shared" si="129"/>
        <v>-</v>
      </c>
      <c r="AU229" s="12">
        <f t="shared" si="130"/>
        <v>0</v>
      </c>
      <c r="AV229" s="12">
        <f t="shared" si="131"/>
        <v>0</v>
      </c>
      <c r="AW229" s="8">
        <f t="shared" si="154"/>
        <v>10</v>
      </c>
      <c r="AX229" s="1"/>
      <c r="AY229" s="8">
        <f t="shared" si="132"/>
        <v>10</v>
      </c>
      <c r="AZ229" s="8" t="str">
        <f>IF(AY229=0,"-",VLOOKUP(A229,FR_HITUNG_MINMAX!A:I,9,0))</f>
        <v>NSA</v>
      </c>
      <c r="BB229" s="8" t="str">
        <f t="shared" si="133"/>
        <v>NSA</v>
      </c>
      <c r="BC229" s="12">
        <f t="shared" si="134"/>
        <v>245000</v>
      </c>
      <c r="BD229" s="12">
        <f t="shared" si="135"/>
        <v>57564082.685275108</v>
      </c>
      <c r="BE229" s="16"/>
      <c r="BF229" s="8">
        <f>SUMIF('REALISASI ORDER'!C:C,A229,'REALISASI ORDER'!E:E)</f>
        <v>0</v>
      </c>
      <c r="BG229" s="8">
        <f t="shared" si="155"/>
        <v>6</v>
      </c>
      <c r="BH229" s="8">
        <f t="shared" si="136"/>
        <v>9</v>
      </c>
      <c r="BI229" s="8">
        <f t="shared" si="137"/>
        <v>4</v>
      </c>
      <c r="BJ229" s="8">
        <f t="shared" si="156"/>
        <v>1</v>
      </c>
      <c r="BK229" s="33">
        <f t="shared" si="157"/>
        <v>0</v>
      </c>
      <c r="BL229" s="33">
        <f t="shared" si="138"/>
        <v>0</v>
      </c>
      <c r="BM229" s="33">
        <f t="shared" si="139"/>
        <v>0</v>
      </c>
      <c r="BN229" s="33">
        <f t="shared" si="158"/>
        <v>0</v>
      </c>
      <c r="BO229" s="8">
        <f t="shared" si="140"/>
        <v>0</v>
      </c>
      <c r="BP229" s="8">
        <f t="shared" si="141"/>
        <v>0</v>
      </c>
      <c r="BQ229" s="8">
        <f t="shared" si="142"/>
        <v>0</v>
      </c>
      <c r="BR229" s="8">
        <f>IFERROR(ROUNDDOWN(BF229*BN229/(BK229+BL229+BM229+BN),0),0)</f>
        <v>0</v>
      </c>
      <c r="BS229" s="8" t="str">
        <f t="shared" si="143"/>
        <v>91202-K0J-N01</v>
      </c>
      <c r="BT229" s="8">
        <f>SUMIF(FR_HITUNG_MINMAX!A:A,ORDER!A229,FR_HITUNG_MINMAX!AS:AS)</f>
        <v>9</v>
      </c>
      <c r="BU229" s="8">
        <f t="shared" si="159"/>
        <v>0</v>
      </c>
      <c r="BV229" s="8" t="str">
        <f t="shared" si="144"/>
        <v>-</v>
      </c>
      <c r="BW229" s="8" t="str">
        <f>VLOOKUP(A229,'STOK PESALAKAN'!A:F,6,0)</f>
        <v/>
      </c>
    </row>
    <row r="230" spans="1:75" ht="15" customHeight="1">
      <c r="A230" s="41" t="s">
        <v>337</v>
      </c>
      <c r="B230" s="99">
        <f>IFERROR(IFERROR(VLOOKUP(A230,'STOK PACUL'!C:H,6,0),VLOOKUP(A230,'KATEGORI PACUL'!A:C,3,0)),0)</f>
        <v>0</v>
      </c>
      <c r="C230" s="8">
        <f>IFERROR(VLOOKUP(A230,'KATEGORI PACUL'!A:D,4,0),0)</f>
        <v>8</v>
      </c>
      <c r="D230" s="99">
        <f>IFERROR(IFERROR(VLOOKUP(A230,'STOK PESALAKAN'!C:H,6,0),VLOOKUP(A230,'KATEGORI PESALAKAN'!A:C,3,0)),0)</f>
        <v>0</v>
      </c>
      <c r="E230" s="8">
        <f>IFERROR(VLOOKUP(A230,'KATEGORI PESALAKAN'!A:D,4,0),0)</f>
        <v>2</v>
      </c>
      <c r="F230" s="99">
        <f>IFERROR(IFERROR(VLOOKUP(A230,'STOK CIKDITIRO'!C:H,6,0),VLOOKUP(A230,'KATEGORI CIKDITIRO'!A:C,3,0)),0)</f>
        <v>0</v>
      </c>
      <c r="G230" s="8">
        <f>IFERROR(VLOOKUP(A230,'KATEGORI CIKDITIRO'!A:D,4,0),0)</f>
        <v>5</v>
      </c>
      <c r="H230" s="99">
        <f>IFERROR(IFERROR(VLOOKUP(A230,'STOK TRAYEMAN'!C:H,6,0),VLOOKUP(A230,'KATEGORI TRAYEMAN'!A:C,3,0)),0)</f>
        <v>0</v>
      </c>
      <c r="I230" s="8">
        <f>IFERROR(VLOOKUP(A230,'KATEGORI TRAYEMAN'!A:D,4,0),0)</f>
        <v>0</v>
      </c>
      <c r="J230" s="8" t="str">
        <f>IFERROR(VLOOKUP(A230,'NOSTOK PACUL'!A:C,3,0),IFERROR(IF(VLOOKUP(A230,'STOK PACUL'!A:B,2,0)="NOSTOK","E",VLOOKUP(A230,'KATEGORI PACUL'!A:B,2,0)),"E"))</f>
        <v>B</v>
      </c>
      <c r="K230" s="8" t="str">
        <f>IFERROR(VLOOKUP(A230,'NOSTOK PESALAKAN'!A:C,3,0),IFERROR(IF(VLOOKUP(A230,'STOK PESALAKAN'!A:B,2,0)="NOSTOK","E",VLOOKUP(A230,'KATEGORI PESALAKAN'!A:B,2,0)),"E"))</f>
        <v>D</v>
      </c>
      <c r="L230" s="8" t="str">
        <f>IFERROR(VLOOKUP(A230,'NOSTOK CIKDITIRO'!A:C,3,0),IFERROR(IF(VLOOKUP(A230,'STOK CIKDITIRO'!A:B,2,0)="NOSTOK","E",VLOOKUP(A230,'KATEGORI CIKDITIRO'!A:B,2,0)),"E"))</f>
        <v>B</v>
      </c>
      <c r="M230" s="8" t="str">
        <f>IFERROR(VLOOKUP(A230,'NOSTOK TRAYEMAN'!A:C,3,0),IFERROR(IF(VLOOKUP(A230,'STOK TRAYEMAN'!A:B,2,0)="NOSTOK","E",VLOOKUP(A230,'KATEGORI TRAYEMAN'!A:B,2,0)),"E"))</f>
        <v>E</v>
      </c>
      <c r="N230" s="8" t="str">
        <f>IFERROR(VLOOKUP(A230,FR_HITUNG_MINMAX!A:B,2,0),0)</f>
        <v>OIL SEAL KRUK AS / SIL KER AS H.BEAT/ 20.8X52X6X7.5 ORI (PK)</v>
      </c>
      <c r="O230" s="8" t="str">
        <f>IFERROR(VLOOKUP(A230,FR_HITUNG_MINMAX!A:D,4,0),0)</f>
        <v>ORISIN</v>
      </c>
      <c r="P230" s="8">
        <f>IFERROR(VLOOKUP(A230,FR_HITUNG_MINMAX!A:G,7,0),1)</f>
        <v>1</v>
      </c>
      <c r="Q230" s="11">
        <f>IFERROR(VLOOKUP(A230,FR_HITUNG_MINMAX!A:J,10,0),1)</f>
        <v>1</v>
      </c>
      <c r="R230" s="8">
        <f>IFERROR(VLOOKUP(A230,FR_HITUNG_MINMAX!A:K,11,0),1)</f>
        <v>1</v>
      </c>
      <c r="S230" s="12">
        <f>IFERROR(VLOOKUP(A230,FR_HITUNG_MINMAX!A:F,6,0),0)</f>
        <v>12000</v>
      </c>
      <c r="T230" s="8">
        <f t="shared" si="145"/>
        <v>-8</v>
      </c>
      <c r="U230" s="8">
        <f t="shared" si="120"/>
        <v>-2</v>
      </c>
      <c r="V230" s="8">
        <f t="shared" si="121"/>
        <v>-5</v>
      </c>
      <c r="W230" s="8">
        <f t="shared" si="146"/>
        <v>0</v>
      </c>
      <c r="X230" s="8">
        <f t="shared" si="147"/>
        <v>0</v>
      </c>
      <c r="Y230" s="16"/>
      <c r="Z230" s="15">
        <f t="shared" si="122"/>
        <v>0</v>
      </c>
      <c r="AA230" s="8">
        <f t="shared" si="148"/>
        <v>0</v>
      </c>
      <c r="AB230" s="16"/>
      <c r="AC230" s="15">
        <f t="shared" si="123"/>
        <v>0</v>
      </c>
      <c r="AD230" s="8">
        <f t="shared" si="124"/>
        <v>0</v>
      </c>
      <c r="AE230" s="16"/>
      <c r="AF230" s="15">
        <f t="shared" si="125"/>
        <v>0</v>
      </c>
      <c r="AG230" s="15">
        <f t="shared" si="149"/>
        <v>0</v>
      </c>
      <c r="AH230" s="16"/>
      <c r="AI230" s="15">
        <f t="shared" si="150"/>
        <v>0</v>
      </c>
      <c r="AJ230" s="8">
        <f t="shared" si="151"/>
        <v>1</v>
      </c>
      <c r="AK230" s="8">
        <f t="shared" si="126"/>
        <v>1</v>
      </c>
      <c r="AL230" s="8">
        <f t="shared" si="127"/>
        <v>4</v>
      </c>
      <c r="AM230" s="8">
        <f t="shared" si="152"/>
        <v>0</v>
      </c>
      <c r="AN230" s="8">
        <f t="shared" si="153"/>
        <v>6</v>
      </c>
      <c r="AO230" s="8">
        <f>IFERROR(VLOOKUP(A230,PERSAMAAN!B:D,3,0),AN230)</f>
        <v>6</v>
      </c>
      <c r="AP230" s="1">
        <v>0</v>
      </c>
      <c r="AQ230" s="8">
        <f t="shared" si="128"/>
        <v>0</v>
      </c>
      <c r="AR230" s="8" t="str">
        <f>IF(AQ230=0,"-",VLOOKUP(A230,FR_HITUNG_MINMAX!A:H,8,0))</f>
        <v>-</v>
      </c>
      <c r="AS230" s="1"/>
      <c r="AT230" s="8" t="str">
        <f t="shared" si="129"/>
        <v>-</v>
      </c>
      <c r="AU230" s="12">
        <f t="shared" si="130"/>
        <v>0</v>
      </c>
      <c r="AV230" s="12">
        <f t="shared" si="131"/>
        <v>0</v>
      </c>
      <c r="AW230" s="8">
        <f t="shared" si="154"/>
        <v>23</v>
      </c>
      <c r="AX230" s="1"/>
      <c r="AY230" s="8">
        <f t="shared" si="132"/>
        <v>23</v>
      </c>
      <c r="AZ230" s="8" t="str">
        <f>IF(AY230=0,"-",VLOOKUP(A230,FR_HITUNG_MINMAX!A:I,9,0))</f>
        <v/>
      </c>
      <c r="BB230" s="8" t="str">
        <f t="shared" si="133"/>
        <v/>
      </c>
      <c r="BC230" s="12">
        <f t="shared" si="134"/>
        <v>276000</v>
      </c>
      <c r="BD230" s="12">
        <f t="shared" si="135"/>
        <v>21965380</v>
      </c>
      <c r="BE230" s="16"/>
      <c r="BF230" s="8">
        <f>SUMIF('REALISASI ORDER'!C:C,A230,'REALISASI ORDER'!E:E)</f>
        <v>0</v>
      </c>
      <c r="BG230" s="8">
        <f t="shared" si="155"/>
        <v>0</v>
      </c>
      <c r="BH230" s="8">
        <f t="shared" si="136"/>
        <v>0</v>
      </c>
      <c r="BI230" s="8">
        <f t="shared" si="137"/>
        <v>0</v>
      </c>
      <c r="BJ230" s="8">
        <f t="shared" si="156"/>
        <v>0</v>
      </c>
      <c r="BK230" s="33">
        <f t="shared" si="157"/>
        <v>0</v>
      </c>
      <c r="BL230" s="33">
        <f t="shared" si="138"/>
        <v>2</v>
      </c>
      <c r="BM230" s="33">
        <f t="shared" si="139"/>
        <v>5</v>
      </c>
      <c r="BN230" s="33">
        <f t="shared" si="158"/>
        <v>0</v>
      </c>
      <c r="BO230" s="8">
        <f t="shared" si="140"/>
        <v>0</v>
      </c>
      <c r="BP230" s="8">
        <f t="shared" si="141"/>
        <v>0</v>
      </c>
      <c r="BQ230" s="8">
        <f t="shared" si="142"/>
        <v>0</v>
      </c>
      <c r="BR230" s="8">
        <f>IFERROR(ROUNDDOWN(BF230*BN230/(BK230+BL230+BM230+BN),0),0)</f>
        <v>0</v>
      </c>
      <c r="BS230" s="8" t="str">
        <f t="shared" si="143"/>
        <v>91202-K50-T01</v>
      </c>
      <c r="BT230" s="8">
        <f>SUMIF(FR_HITUNG_MINMAX!A:A,ORDER!A230,FR_HITUNG_MINMAX!AS:AS)</f>
        <v>7</v>
      </c>
      <c r="BU230" s="8">
        <f t="shared" si="159"/>
        <v>0</v>
      </c>
      <c r="BV230" s="8" t="str">
        <f t="shared" si="144"/>
        <v>-</v>
      </c>
      <c r="BW230" s="8" t="str">
        <f>VLOOKUP(A230,'STOK PESALAKAN'!A:F,6,0)</f>
        <v>91202-K50-T01</v>
      </c>
    </row>
    <row r="231" spans="1:75" ht="15" customHeight="1">
      <c r="A231" s="41" t="s">
        <v>338</v>
      </c>
      <c r="B231" s="99">
        <f>IFERROR(IFERROR(VLOOKUP(A231,'STOK PACUL'!C:H,6,0),VLOOKUP(A231,'KATEGORI PACUL'!A:C,3,0)),0)</f>
        <v>6</v>
      </c>
      <c r="C231" s="8">
        <f>IFERROR(VLOOKUP(A231,'KATEGORI PACUL'!A:D,4,0),0)</f>
        <v>6</v>
      </c>
      <c r="D231" s="99">
        <f>IFERROR(IFERROR(VLOOKUP(A231,'STOK PESALAKAN'!C:H,6,0),VLOOKUP(A231,'KATEGORI PESALAKAN'!A:C,3,0)),0)</f>
        <v>8</v>
      </c>
      <c r="E231" s="8">
        <f>IFERROR(VLOOKUP(A231,'KATEGORI PESALAKAN'!A:D,4,0),0)</f>
        <v>5</v>
      </c>
      <c r="F231" s="99">
        <f>IFERROR(IFERROR(VLOOKUP(A231,'STOK CIKDITIRO'!C:H,6,0),VLOOKUP(A231,'KATEGORI CIKDITIRO'!A:C,3,0)),0)</f>
        <v>4</v>
      </c>
      <c r="G231" s="8">
        <f>IFERROR(VLOOKUP(A231,'KATEGORI CIKDITIRO'!A:D,4,0),0)</f>
        <v>4</v>
      </c>
      <c r="H231" s="99">
        <f>IFERROR(IFERROR(VLOOKUP(A231,'STOK TRAYEMAN'!C:H,6,0),VLOOKUP(A231,'KATEGORI TRAYEMAN'!A:C,3,0)),0)</f>
        <v>2</v>
      </c>
      <c r="I231" s="8">
        <f>IFERROR(VLOOKUP(A231,'KATEGORI TRAYEMAN'!A:D,4,0),0)</f>
        <v>2</v>
      </c>
      <c r="J231" s="8" t="str">
        <f>IFERROR(VLOOKUP(A231,'NOSTOK PACUL'!A:C,3,0),IFERROR(IF(VLOOKUP(A231,'STOK PACUL'!A:B,2,0)="NOSTOK","E",VLOOKUP(A231,'KATEGORI PACUL'!A:B,2,0)),"E"))</f>
        <v>B</v>
      </c>
      <c r="K231" s="8" t="str">
        <f>IFERROR(VLOOKUP(A231,'NOSTOK PESALAKAN'!A:C,3,0),IFERROR(IF(VLOOKUP(A231,'STOK PESALAKAN'!A:B,2,0)="NOSTOK","E",VLOOKUP(A231,'KATEGORI PESALAKAN'!A:B,2,0)),"E"))</f>
        <v>B</v>
      </c>
      <c r="L231" s="8" t="str">
        <f>IFERROR(VLOOKUP(A231,'NOSTOK CIKDITIRO'!A:C,3,0),IFERROR(IF(VLOOKUP(A231,'STOK CIKDITIRO'!A:B,2,0)="NOSTOK","E",VLOOKUP(A231,'KATEGORI CIKDITIRO'!A:B,2,0)),"E"))</f>
        <v>B</v>
      </c>
      <c r="M231" s="8" t="str">
        <f>IFERROR(VLOOKUP(A231,'NOSTOK TRAYEMAN'!A:C,3,0),IFERROR(IF(VLOOKUP(A231,'STOK TRAYEMAN'!A:B,2,0)="NOSTOK","E",VLOOKUP(A231,'KATEGORI TRAYEMAN'!A:B,2,0)),"E"))</f>
        <v>D</v>
      </c>
      <c r="N231" s="8" t="str">
        <f>IFERROR(VLOOKUP(A231,FR_HITUNG_MINMAX!A:B,2,0),0)</f>
        <v>OIL SEAL GARDAN / SIL GARDAN H.BEAT/20X32X6 ORI (PK)</v>
      </c>
      <c r="O231" s="8" t="str">
        <f>IFERROR(VLOOKUP(A231,FR_HITUNG_MINMAX!A:D,4,0),0)</f>
        <v>ORISIN</v>
      </c>
      <c r="P231" s="8">
        <f>IFERROR(VLOOKUP(A231,FR_HITUNG_MINMAX!A:G,7,0),1)</f>
        <v>1</v>
      </c>
      <c r="Q231" s="11" t="str">
        <f>IFERROR(VLOOKUP(A231,FR_HITUNG_MINMAX!A:J,10,0),1)</f>
        <v>2</v>
      </c>
      <c r="R231" s="8">
        <f>IFERROR(VLOOKUP(A231,FR_HITUNG_MINMAX!A:K,11,0),1)</f>
        <v>1</v>
      </c>
      <c r="S231" s="12">
        <f>IFERROR(VLOOKUP(A231,FR_HITUNG_MINMAX!A:F,6,0),0)</f>
        <v>12000</v>
      </c>
      <c r="T231" s="8">
        <f t="shared" si="145"/>
        <v>0</v>
      </c>
      <c r="U231" s="8">
        <f t="shared" si="120"/>
        <v>3</v>
      </c>
      <c r="V231" s="8">
        <f t="shared" si="121"/>
        <v>0</v>
      </c>
      <c r="W231" s="8">
        <f t="shared" si="146"/>
        <v>0</v>
      </c>
      <c r="X231" s="8">
        <f t="shared" si="147"/>
        <v>0</v>
      </c>
      <c r="Y231" s="16"/>
      <c r="Z231" s="15">
        <f t="shared" si="122"/>
        <v>0</v>
      </c>
      <c r="AA231" s="8">
        <f t="shared" si="148"/>
        <v>0</v>
      </c>
      <c r="AB231" s="16"/>
      <c r="AC231" s="15">
        <f t="shared" si="123"/>
        <v>0</v>
      </c>
      <c r="AD231" s="8">
        <f t="shared" si="124"/>
        <v>0</v>
      </c>
      <c r="AE231" s="16"/>
      <c r="AF231" s="15">
        <f t="shared" si="125"/>
        <v>0</v>
      </c>
      <c r="AG231" s="15">
        <f t="shared" si="149"/>
        <v>0</v>
      </c>
      <c r="AH231" s="16"/>
      <c r="AI231" s="15">
        <f t="shared" si="150"/>
        <v>0</v>
      </c>
      <c r="AJ231" s="8">
        <f t="shared" si="151"/>
        <v>0</v>
      </c>
      <c r="AK231" s="8">
        <f t="shared" si="126"/>
        <v>0</v>
      </c>
      <c r="AL231" s="8">
        <f t="shared" si="127"/>
        <v>0</v>
      </c>
      <c r="AM231" s="8">
        <f t="shared" si="152"/>
        <v>0</v>
      </c>
      <c r="AN231" s="8">
        <f t="shared" si="153"/>
        <v>0</v>
      </c>
      <c r="AO231" s="8">
        <f>IFERROR(VLOOKUP(A231,PERSAMAAN!B:D,3,0),AN231)</f>
        <v>0</v>
      </c>
      <c r="AP231" s="1"/>
      <c r="AQ231" s="8">
        <f t="shared" si="128"/>
        <v>0</v>
      </c>
      <c r="AR231" s="8" t="str">
        <f>IF(AQ231=0,"-",VLOOKUP(A231,FR_HITUNG_MINMAX!A:H,8,0))</f>
        <v>-</v>
      </c>
      <c r="AS231" s="1"/>
      <c r="AT231" s="8" t="str">
        <f t="shared" si="129"/>
        <v>-</v>
      </c>
      <c r="AU231" s="12">
        <f t="shared" si="130"/>
        <v>0</v>
      </c>
      <c r="AV231" s="12">
        <f t="shared" si="131"/>
        <v>0</v>
      </c>
      <c r="AW231" s="8">
        <f t="shared" si="154"/>
        <v>6</v>
      </c>
      <c r="AX231" s="1"/>
      <c r="AY231" s="8">
        <f t="shared" si="132"/>
        <v>6</v>
      </c>
      <c r="AZ231" s="8" t="str">
        <f>IF(AY231=0,"-",VLOOKUP(A231,FR_HITUNG_MINMAX!A:I,9,0))</f>
        <v>NSA</v>
      </c>
      <c r="BB231" s="8" t="str">
        <f t="shared" si="133"/>
        <v>NSA</v>
      </c>
      <c r="BC231" s="12">
        <f t="shared" si="134"/>
        <v>72000</v>
      </c>
      <c r="BD231" s="12">
        <f t="shared" si="135"/>
        <v>57564082.685275108</v>
      </c>
      <c r="BE231" s="16"/>
      <c r="BF231" s="8">
        <f>SUMIF('REALISASI ORDER'!C:C,A231,'REALISASI ORDER'!E:E)</f>
        <v>0</v>
      </c>
      <c r="BG231" s="8">
        <f t="shared" si="155"/>
        <v>6</v>
      </c>
      <c r="BH231" s="8">
        <f t="shared" si="136"/>
        <v>8</v>
      </c>
      <c r="BI231" s="8">
        <f t="shared" si="137"/>
        <v>4</v>
      </c>
      <c r="BJ231" s="8">
        <f t="shared" si="156"/>
        <v>2</v>
      </c>
      <c r="BK231" s="33">
        <f t="shared" si="157"/>
        <v>0</v>
      </c>
      <c r="BL231" s="33">
        <f t="shared" si="138"/>
        <v>0</v>
      </c>
      <c r="BM231" s="33">
        <f t="shared" si="139"/>
        <v>0</v>
      </c>
      <c r="BN231" s="33">
        <f t="shared" si="158"/>
        <v>0</v>
      </c>
      <c r="BO231" s="8">
        <f t="shared" si="140"/>
        <v>0</v>
      </c>
      <c r="BP231" s="8">
        <f t="shared" si="141"/>
        <v>0</v>
      </c>
      <c r="BQ231" s="8">
        <f t="shared" si="142"/>
        <v>0</v>
      </c>
      <c r="BR231" s="8">
        <f>IFERROR(ROUNDDOWN(BF231*BN231/(BK231+BL231+BM231+BN),0),0)</f>
        <v>0</v>
      </c>
      <c r="BS231" s="8" t="str">
        <f t="shared" si="143"/>
        <v>91202-KJ9-003</v>
      </c>
      <c r="BT231" s="8">
        <f>SUMIF(FR_HITUNG_MINMAX!A:A,ORDER!A231,FR_HITUNG_MINMAX!AS:AS)</f>
        <v>7</v>
      </c>
      <c r="BU231" s="8">
        <f t="shared" si="159"/>
        <v>0</v>
      </c>
      <c r="BV231" s="8" t="str">
        <f t="shared" si="144"/>
        <v>-</v>
      </c>
      <c r="BW231" s="8" t="str">
        <f>VLOOKUP(A231,'STOK PESALAKAN'!A:F,6,0)</f>
        <v/>
      </c>
    </row>
    <row r="232" spans="1:75">
      <c r="A232" s="41" t="s">
        <v>339</v>
      </c>
      <c r="B232" s="99">
        <f>IFERROR(IFERROR(VLOOKUP(A232,'STOK PACUL'!C:H,6,0),VLOOKUP(A232,'KATEGORI PACUL'!A:C,3,0)),0)</f>
        <v>12</v>
      </c>
      <c r="C232" s="8">
        <f>IFERROR(VLOOKUP(A232,'KATEGORI PACUL'!A:D,4,0),0)</f>
        <v>11</v>
      </c>
      <c r="D232" s="99">
        <f>IFERROR(IFERROR(VLOOKUP(A232,'STOK PESALAKAN'!C:H,6,0),VLOOKUP(A232,'KATEGORI PESALAKAN'!A:C,3,0)),0)</f>
        <v>24</v>
      </c>
      <c r="E232" s="8">
        <f>IFERROR(VLOOKUP(A232,'KATEGORI PESALAKAN'!A:D,4,0),0)</f>
        <v>18</v>
      </c>
      <c r="F232" s="99">
        <f>IFERROR(IFERROR(VLOOKUP(A232,'STOK CIKDITIRO'!C:H,6,0),VLOOKUP(A232,'KATEGORI CIKDITIRO'!A:C,3,0)),0)</f>
        <v>12</v>
      </c>
      <c r="G232" s="8">
        <f>IFERROR(VLOOKUP(A232,'KATEGORI CIKDITIRO'!A:D,4,0),0)</f>
        <v>9</v>
      </c>
      <c r="H232" s="99">
        <f>IFERROR(IFERROR(VLOOKUP(A232,'STOK TRAYEMAN'!C:H,6,0),VLOOKUP(A232,'KATEGORI TRAYEMAN'!A:C,3,0)),0)</f>
        <v>6</v>
      </c>
      <c r="I232" s="8">
        <f>IFERROR(VLOOKUP(A232,'KATEGORI TRAYEMAN'!A:D,4,0),0)</f>
        <v>2</v>
      </c>
      <c r="J232" s="8" t="str">
        <f>IFERROR(VLOOKUP(A232,'NOSTOK PACUL'!A:C,3,0),IFERROR(IF(VLOOKUP(A232,'STOK PACUL'!A:B,2,0)="NOSTOK","E",VLOOKUP(A232,'KATEGORI PACUL'!A:B,2,0)),"E"))</f>
        <v>A</v>
      </c>
      <c r="K232" s="8" t="str">
        <f>IFERROR(VLOOKUP(A232,'NOSTOK PESALAKAN'!A:C,3,0),IFERROR(IF(VLOOKUP(A232,'STOK PESALAKAN'!A:B,2,0)="NOSTOK","E",VLOOKUP(A232,'KATEGORI PESALAKAN'!A:B,2,0)),"E"))</f>
        <v>A</v>
      </c>
      <c r="L232" s="8" t="str">
        <f>IFERROR(VLOOKUP(A232,'NOSTOK CIKDITIRO'!A:C,3,0),IFERROR(IF(VLOOKUP(A232,'STOK CIKDITIRO'!A:B,2,0)="NOSTOK","E",VLOOKUP(A232,'KATEGORI CIKDITIRO'!A:B,2,0)),"E"))</f>
        <v>B</v>
      </c>
      <c r="M232" s="8" t="str">
        <f>IFERROR(VLOOKUP(A232,'NOSTOK TRAYEMAN'!A:C,3,0),IFERROR(IF(VLOOKUP(A232,'STOK TRAYEMAN'!A:B,2,0)="NOSTOK","E",VLOOKUP(A232,'KATEGORI TRAYEMAN'!A:B,2,0)),"E"))</f>
        <v>D</v>
      </c>
      <c r="N232" s="8" t="str">
        <f>IFERROR(VLOOKUP(A232,FR_HITUNG_MINMAX!A:B,2,0),0)</f>
        <v>OIL SEAL KRUK AS / SIL KER AS H.BEAT/ 20.8X52X7.5 ORI (PK)</v>
      </c>
      <c r="O232" s="8" t="str">
        <f>IFERROR(VLOOKUP(A232,FR_HITUNG_MINMAX!A:D,4,0),0)</f>
        <v>ORISIN</v>
      </c>
      <c r="P232" s="8">
        <f>IFERROR(VLOOKUP(A232,FR_HITUNG_MINMAX!A:G,7,0),1)</f>
        <v>1</v>
      </c>
      <c r="Q232" s="11" t="str">
        <f>IFERROR(VLOOKUP(A232,FR_HITUNG_MINMAX!A:J,10,0),1)</f>
        <v>5</v>
      </c>
      <c r="R232" s="8">
        <f>IFERROR(VLOOKUP(A232,FR_HITUNG_MINMAX!A:K,11,0),1)</f>
        <v>1</v>
      </c>
      <c r="S232" s="12">
        <f>IFERROR(VLOOKUP(A232,FR_HITUNG_MINMAX!A:F,6,0),0)</f>
        <v>12000</v>
      </c>
      <c r="T232" s="8">
        <f t="shared" si="145"/>
        <v>1</v>
      </c>
      <c r="U232" s="8">
        <f t="shared" si="120"/>
        <v>6</v>
      </c>
      <c r="V232" s="8">
        <f t="shared" si="121"/>
        <v>3</v>
      </c>
      <c r="W232" s="8">
        <f t="shared" si="146"/>
        <v>4</v>
      </c>
      <c r="X232" s="8">
        <f t="shared" si="147"/>
        <v>0</v>
      </c>
      <c r="Y232" s="16"/>
      <c r="Z232" s="15">
        <f t="shared" si="122"/>
        <v>0</v>
      </c>
      <c r="AA232" s="8">
        <f t="shared" si="148"/>
        <v>0</v>
      </c>
      <c r="AB232" s="16"/>
      <c r="AC232" s="15">
        <f t="shared" si="123"/>
        <v>0</v>
      </c>
      <c r="AD232" s="8">
        <f t="shared" si="124"/>
        <v>0</v>
      </c>
      <c r="AE232" s="16"/>
      <c r="AF232" s="15">
        <f t="shared" si="125"/>
        <v>0</v>
      </c>
      <c r="AG232" s="15">
        <f t="shared" si="149"/>
        <v>0</v>
      </c>
      <c r="AH232" s="16"/>
      <c r="AI232" s="15">
        <f t="shared" si="150"/>
        <v>0</v>
      </c>
      <c r="AJ232" s="8">
        <f t="shared" si="151"/>
        <v>0</v>
      </c>
      <c r="AK232" s="8">
        <f t="shared" si="126"/>
        <v>0</v>
      </c>
      <c r="AL232" s="8">
        <f t="shared" si="127"/>
        <v>0</v>
      </c>
      <c r="AM232" s="8">
        <f t="shared" si="152"/>
        <v>0</v>
      </c>
      <c r="AN232" s="8">
        <f t="shared" si="153"/>
        <v>0</v>
      </c>
      <c r="AO232" s="8">
        <f>IFERROR(VLOOKUP(A232,PERSAMAAN!B:D,3,0),AN232)</f>
        <v>0</v>
      </c>
      <c r="AP232" s="1"/>
      <c r="AQ232" s="8">
        <f t="shared" si="128"/>
        <v>0</v>
      </c>
      <c r="AR232" s="8" t="str">
        <f>IF(AQ232=0,"-",VLOOKUP(A232,FR_HITUNG_MINMAX!A:H,8,0))</f>
        <v>-</v>
      </c>
      <c r="AS232" s="1"/>
      <c r="AT232" s="8" t="str">
        <f t="shared" si="129"/>
        <v>-</v>
      </c>
      <c r="AU232" s="12">
        <f t="shared" si="130"/>
        <v>0</v>
      </c>
      <c r="AV232" s="12">
        <f t="shared" si="131"/>
        <v>0</v>
      </c>
      <c r="AW232" s="8">
        <f t="shared" si="154"/>
        <v>5</v>
      </c>
      <c r="AX232" s="1"/>
      <c r="AY232" s="8">
        <f t="shared" si="132"/>
        <v>5</v>
      </c>
      <c r="AZ232" s="8" t="str">
        <f>IF(AY232=0,"-",VLOOKUP(A232,FR_HITUNG_MINMAX!A:I,9,0))</f>
        <v>NSA</v>
      </c>
      <c r="BB232" s="8" t="str">
        <f t="shared" si="133"/>
        <v>NSA</v>
      </c>
      <c r="BC232" s="12">
        <f t="shared" si="134"/>
        <v>60000</v>
      </c>
      <c r="BD232" s="12">
        <f t="shared" si="135"/>
        <v>57564082.685275108</v>
      </c>
      <c r="BE232" s="16"/>
      <c r="BF232" s="8">
        <f>SUMIF('REALISASI ORDER'!C:C,A232,'REALISASI ORDER'!E:E)</f>
        <v>0</v>
      </c>
      <c r="BG232" s="8">
        <f t="shared" si="155"/>
        <v>12</v>
      </c>
      <c r="BH232" s="8">
        <f t="shared" si="136"/>
        <v>24</v>
      </c>
      <c r="BI232" s="8">
        <f t="shared" si="137"/>
        <v>12</v>
      </c>
      <c r="BJ232" s="8">
        <f t="shared" si="156"/>
        <v>6</v>
      </c>
      <c r="BK232" s="33">
        <f t="shared" si="157"/>
        <v>6</v>
      </c>
      <c r="BL232" s="33">
        <f t="shared" si="138"/>
        <v>0</v>
      </c>
      <c r="BM232" s="33">
        <f t="shared" si="139"/>
        <v>0</v>
      </c>
      <c r="BN232" s="33">
        <f t="shared" si="158"/>
        <v>0</v>
      </c>
      <c r="BO232" s="8">
        <f t="shared" si="140"/>
        <v>0</v>
      </c>
      <c r="BP232" s="8">
        <f t="shared" si="141"/>
        <v>0</v>
      </c>
      <c r="BQ232" s="8">
        <f t="shared" si="142"/>
        <v>0</v>
      </c>
      <c r="BR232" s="8">
        <f>IFERROR(ROUNDDOWN(BF232*BN232/(BK232+BL232+BM232+BN),0),0)</f>
        <v>0</v>
      </c>
      <c r="BS232" s="8" t="str">
        <f t="shared" si="143"/>
        <v>91202-KVB-901</v>
      </c>
      <c r="BT232" s="8">
        <f>SUMIF(FR_HITUNG_MINMAX!A:A,ORDER!A232,FR_HITUNG_MINMAX!AS:AS)</f>
        <v>13</v>
      </c>
      <c r="BU232" s="8">
        <f t="shared" si="159"/>
        <v>0</v>
      </c>
      <c r="BV232" s="8" t="str">
        <f t="shared" si="144"/>
        <v>-</v>
      </c>
      <c r="BW232" s="8" t="str">
        <f>VLOOKUP(A232,'STOK PESALAKAN'!A:F,6,0)</f>
        <v>91202-K50-T01</v>
      </c>
    </row>
    <row r="233" spans="1:75" ht="15" customHeight="1">
      <c r="A233" s="41" t="s">
        <v>340</v>
      </c>
      <c r="B233" s="99">
        <f>IFERROR(IFERROR(VLOOKUP(A233,'STOK PACUL'!C:H,6,0),VLOOKUP(A233,'KATEGORI PACUL'!A:C,3,0)),0)</f>
        <v>2</v>
      </c>
      <c r="C233" s="8">
        <f>IFERROR(VLOOKUP(A233,'KATEGORI PACUL'!A:D,4,0),0)</f>
        <v>2</v>
      </c>
      <c r="D233" s="99">
        <f>IFERROR(IFERROR(VLOOKUP(A233,'STOK PESALAKAN'!C:H,6,0),VLOOKUP(A233,'KATEGORI PESALAKAN'!A:C,3,0)),0)</f>
        <v>2</v>
      </c>
      <c r="E233" s="8">
        <f>IFERROR(VLOOKUP(A233,'KATEGORI PESALAKAN'!A:D,4,0),0)</f>
        <v>2</v>
      </c>
      <c r="F233" s="99">
        <f>IFERROR(IFERROR(VLOOKUP(A233,'STOK CIKDITIRO'!C:H,6,0),VLOOKUP(A233,'KATEGORI CIKDITIRO'!A:C,3,0)),0)</f>
        <v>1</v>
      </c>
      <c r="G233" s="8">
        <f>IFERROR(VLOOKUP(A233,'KATEGORI CIKDITIRO'!A:D,4,0),0)</f>
        <v>1</v>
      </c>
      <c r="H233" s="99">
        <f>IFERROR(IFERROR(VLOOKUP(A233,'STOK TRAYEMAN'!C:H,6,0),VLOOKUP(A233,'KATEGORI TRAYEMAN'!A:C,3,0)),0)</f>
        <v>1</v>
      </c>
      <c r="I233" s="8">
        <f>IFERROR(VLOOKUP(A233,'KATEGORI TRAYEMAN'!A:D,4,0),0)</f>
        <v>0</v>
      </c>
      <c r="J233" s="8" t="str">
        <f>IFERROR(VLOOKUP(A233,'NOSTOK PACUL'!A:C,3,0),IFERROR(IF(VLOOKUP(A233,'STOK PACUL'!A:B,2,0)="NOSTOK","E",VLOOKUP(A233,'KATEGORI PACUL'!A:B,2,0)),"E"))</f>
        <v>D</v>
      </c>
      <c r="K233" s="8" t="str">
        <f>IFERROR(VLOOKUP(A233,'NOSTOK PESALAKAN'!A:C,3,0),IFERROR(IF(VLOOKUP(A233,'STOK PESALAKAN'!A:B,2,0)="NOSTOK","E",VLOOKUP(A233,'KATEGORI PESALAKAN'!A:B,2,0)),"E"))</f>
        <v>C</v>
      </c>
      <c r="L233" s="8" t="str">
        <f>IFERROR(VLOOKUP(A233,'NOSTOK CIKDITIRO'!A:C,3,0),IFERROR(IF(VLOOKUP(A233,'STOK CIKDITIRO'!A:B,2,0)="NOSTOK","E",VLOOKUP(A233,'KATEGORI CIKDITIRO'!A:B,2,0)),"E"))</f>
        <v>D</v>
      </c>
      <c r="M233" s="8" t="str">
        <f>IFERROR(VLOOKUP(A233,'NOSTOK TRAYEMAN'!A:C,3,0),IFERROR(IF(VLOOKUP(A233,'STOK TRAYEMAN'!A:B,2,0)="NOSTOK","E",VLOOKUP(A233,'KATEGORI TRAYEMAN'!A:B,2,0)),"E"))</f>
        <v>E</v>
      </c>
      <c r="N233" s="8" t="str">
        <f>IFERROR(VLOOKUP(A233,FR_HITUNG_MINMAX!A:B,2,0),0)</f>
        <v>OIL SEAL KRUK AS / SIL KER AS H.VARIO 125/ 26X45X6 ORI (PK)</v>
      </c>
      <c r="O233" s="8" t="str">
        <f>IFERROR(VLOOKUP(A233,FR_HITUNG_MINMAX!A:D,4,0),0)</f>
        <v>ORISIN</v>
      </c>
      <c r="P233" s="8">
        <f>IFERROR(VLOOKUP(A233,FR_HITUNG_MINMAX!A:G,7,0),1)</f>
        <v>1</v>
      </c>
      <c r="Q233" s="11">
        <f>IFERROR(VLOOKUP(A233,FR_HITUNG_MINMAX!A:J,10,0),1)</f>
        <v>1</v>
      </c>
      <c r="R233" s="8">
        <f>IFERROR(VLOOKUP(A233,FR_HITUNG_MINMAX!A:K,11,0),1)</f>
        <v>1</v>
      </c>
      <c r="S233" s="12">
        <f>IFERROR(VLOOKUP(A233,FR_HITUNG_MINMAX!A:F,6,0),0)</f>
        <v>13000</v>
      </c>
      <c r="T233" s="8">
        <f t="shared" si="145"/>
        <v>0</v>
      </c>
      <c r="U233" s="8">
        <f t="shared" si="120"/>
        <v>0</v>
      </c>
      <c r="V233" s="8">
        <f t="shared" si="121"/>
        <v>0</v>
      </c>
      <c r="W233" s="8">
        <f t="shared" si="146"/>
        <v>1</v>
      </c>
      <c r="X233" s="8">
        <f t="shared" si="147"/>
        <v>0</v>
      </c>
      <c r="Y233" s="16"/>
      <c r="Z233" s="15">
        <f t="shared" si="122"/>
        <v>0</v>
      </c>
      <c r="AA233" s="8">
        <f t="shared" si="148"/>
        <v>0</v>
      </c>
      <c r="AB233" s="16"/>
      <c r="AC233" s="15">
        <f t="shared" si="123"/>
        <v>0</v>
      </c>
      <c r="AD233" s="8">
        <f t="shared" si="124"/>
        <v>0</v>
      </c>
      <c r="AE233" s="16"/>
      <c r="AF233" s="15">
        <f t="shared" si="125"/>
        <v>0</v>
      </c>
      <c r="AG233" s="15">
        <f t="shared" si="149"/>
        <v>0</v>
      </c>
      <c r="AH233" s="16"/>
      <c r="AI233" s="15">
        <f t="shared" si="150"/>
        <v>0</v>
      </c>
      <c r="AJ233" s="8">
        <f t="shared" si="151"/>
        <v>0</v>
      </c>
      <c r="AK233" s="8">
        <f t="shared" si="126"/>
        <v>0</v>
      </c>
      <c r="AL233" s="8">
        <f t="shared" si="127"/>
        <v>0</v>
      </c>
      <c r="AM233" s="8">
        <f t="shared" si="152"/>
        <v>0</v>
      </c>
      <c r="AN233" s="8">
        <f t="shared" si="153"/>
        <v>0</v>
      </c>
      <c r="AO233" s="8">
        <f>IFERROR(VLOOKUP(A233,PERSAMAAN!B:D,3,0),AN233)</f>
        <v>0</v>
      </c>
      <c r="AP233" s="1"/>
      <c r="AQ233" s="8">
        <f t="shared" si="128"/>
        <v>0</v>
      </c>
      <c r="AR233" s="8" t="str">
        <f>IF(AQ233=0,"-",VLOOKUP(A233,FR_HITUNG_MINMAX!A:H,8,0))</f>
        <v>-</v>
      </c>
      <c r="AS233" s="1"/>
      <c r="AT233" s="8" t="str">
        <f t="shared" si="129"/>
        <v>-</v>
      </c>
      <c r="AU233" s="12">
        <f t="shared" si="130"/>
        <v>0</v>
      </c>
      <c r="AV233" s="12">
        <f t="shared" si="131"/>
        <v>0</v>
      </c>
      <c r="AW233" s="8">
        <f t="shared" si="154"/>
        <v>2</v>
      </c>
      <c r="AX233" s="1"/>
      <c r="AY233" s="8">
        <f t="shared" si="132"/>
        <v>2</v>
      </c>
      <c r="AZ233" s="8" t="str">
        <f>IF(AY233=0,"-",VLOOKUP(A233,FR_HITUNG_MINMAX!A:I,9,0))</f>
        <v>NSA</v>
      </c>
      <c r="BB233" s="8" t="str">
        <f t="shared" si="133"/>
        <v>NSA</v>
      </c>
      <c r="BC233" s="12">
        <f t="shared" si="134"/>
        <v>26000</v>
      </c>
      <c r="BD233" s="12">
        <f t="shared" si="135"/>
        <v>57564082.685275108</v>
      </c>
      <c r="BE233" s="16"/>
      <c r="BF233" s="8">
        <f>SUMIF('REALISASI ORDER'!C:C,A233,'REALISASI ORDER'!E:E)</f>
        <v>0</v>
      </c>
      <c r="BG233" s="8">
        <f t="shared" si="155"/>
        <v>2</v>
      </c>
      <c r="BH233" s="8">
        <f t="shared" si="136"/>
        <v>2</v>
      </c>
      <c r="BI233" s="8">
        <f t="shared" si="137"/>
        <v>1</v>
      </c>
      <c r="BJ233" s="8">
        <f t="shared" si="156"/>
        <v>1</v>
      </c>
      <c r="BK233" s="33">
        <f t="shared" si="157"/>
        <v>0</v>
      </c>
      <c r="BL233" s="33">
        <f t="shared" si="138"/>
        <v>0</v>
      </c>
      <c r="BM233" s="33">
        <f t="shared" si="139"/>
        <v>0</v>
      </c>
      <c r="BN233" s="33">
        <f t="shared" si="158"/>
        <v>0</v>
      </c>
      <c r="BO233" s="8">
        <f t="shared" si="140"/>
        <v>0</v>
      </c>
      <c r="BP233" s="8">
        <f t="shared" si="141"/>
        <v>0</v>
      </c>
      <c r="BQ233" s="8">
        <f t="shared" si="142"/>
        <v>0</v>
      </c>
      <c r="BR233" s="8">
        <f>IFERROR(ROUNDDOWN(BF233*BN233/(BK233+BL233+BM233+BN),0),0)</f>
        <v>0</v>
      </c>
      <c r="BS233" s="8" t="str">
        <f t="shared" si="143"/>
        <v>91202-KWN-901</v>
      </c>
      <c r="BT233" s="8">
        <f>SUMIF(FR_HITUNG_MINMAX!A:A,ORDER!A233,FR_HITUNG_MINMAX!AS:AS)</f>
        <v>3</v>
      </c>
      <c r="BU233" s="8">
        <f t="shared" si="159"/>
        <v>0</v>
      </c>
      <c r="BV233" s="8" t="str">
        <f t="shared" si="144"/>
        <v>-</v>
      </c>
      <c r="BW233" s="8" t="str">
        <f>VLOOKUP(A233,'STOK PESALAKAN'!A:F,6,0)</f>
        <v>91202-KWN-901</v>
      </c>
    </row>
    <row r="234" spans="1:75" ht="15" customHeight="1">
      <c r="A234" s="41" t="s">
        <v>341</v>
      </c>
      <c r="B234" s="99">
        <f>IFERROR(IFERROR(VLOOKUP(A234,'STOK PACUL'!C:H,6,0),VLOOKUP(A234,'KATEGORI PACUL'!A:C,3,0)),0)</f>
        <v>2</v>
      </c>
      <c r="C234" s="8">
        <f>IFERROR(VLOOKUP(A234,'KATEGORI PACUL'!A:D,4,0),0)</f>
        <v>2</v>
      </c>
      <c r="D234" s="99">
        <f>IFERROR(IFERROR(VLOOKUP(A234,'STOK PESALAKAN'!C:H,6,0),VLOOKUP(A234,'KATEGORI PESALAKAN'!A:C,3,0)),0)</f>
        <v>1</v>
      </c>
      <c r="E234" s="8">
        <f>IFERROR(VLOOKUP(A234,'KATEGORI PESALAKAN'!A:D,4,0),0)</f>
        <v>0</v>
      </c>
      <c r="F234" s="99">
        <f>IFERROR(IFERROR(VLOOKUP(A234,'STOK CIKDITIRO'!C:H,6,0),VLOOKUP(A234,'KATEGORI CIKDITIRO'!A:C,3,0)),0)</f>
        <v>2</v>
      </c>
      <c r="G234" s="8">
        <f>IFERROR(VLOOKUP(A234,'KATEGORI CIKDITIRO'!A:D,4,0),0)</f>
        <v>2</v>
      </c>
      <c r="H234" s="99">
        <f>IFERROR(IFERROR(VLOOKUP(A234,'STOK TRAYEMAN'!C:H,6,0),VLOOKUP(A234,'KATEGORI TRAYEMAN'!A:C,3,0)),0)</f>
        <v>0</v>
      </c>
      <c r="I234" s="8">
        <f>IFERROR(VLOOKUP(A234,'KATEGORI TRAYEMAN'!A:D,4,0),0)</f>
        <v>0</v>
      </c>
      <c r="J234" s="8" t="str">
        <f>IFERROR(VLOOKUP(A234,'NOSTOK PACUL'!A:C,3,0),IFERROR(IF(VLOOKUP(A234,'STOK PACUL'!A:B,2,0)="NOSTOK","E",VLOOKUP(A234,'KATEGORI PACUL'!A:B,2,0)),"E"))</f>
        <v>D</v>
      </c>
      <c r="K234" s="8" t="str">
        <f>IFERROR(VLOOKUP(A234,'NOSTOK PESALAKAN'!A:C,3,0),IFERROR(IF(VLOOKUP(A234,'STOK PESALAKAN'!A:B,2,0)="NOSTOK","E",VLOOKUP(A234,'KATEGORI PESALAKAN'!A:B,2,0)),"E"))</f>
        <v>E</v>
      </c>
      <c r="L234" s="8" t="str">
        <f>IFERROR(VLOOKUP(A234,'NOSTOK CIKDITIRO'!A:C,3,0),IFERROR(IF(VLOOKUP(A234,'STOK CIKDITIRO'!A:B,2,0)="NOSTOK","E",VLOOKUP(A234,'KATEGORI CIKDITIRO'!A:B,2,0)),"E"))</f>
        <v>D</v>
      </c>
      <c r="M234" s="8" t="str">
        <f>IFERROR(VLOOKUP(A234,'NOSTOK TRAYEMAN'!A:C,3,0),IFERROR(IF(VLOOKUP(A234,'STOK TRAYEMAN'!A:B,2,0)="NOSTOK","E",VLOOKUP(A234,'KATEGORI TRAYEMAN'!A:B,2,0)),"E"))</f>
        <v>E</v>
      </c>
      <c r="N234" s="8" t="str">
        <f>IFERROR(VLOOKUP(A234,FR_HITUNG_MINMAX!A:B,2,0),0)</f>
        <v>OIL SEAL WATERPUMP H.VARIO/ 12X24X5 ORI</v>
      </c>
      <c r="O234" s="8" t="str">
        <f>IFERROR(VLOOKUP(A234,FR_HITUNG_MINMAX!A:D,4,0),0)</f>
        <v>ORISIN</v>
      </c>
      <c r="P234" s="8">
        <f>IFERROR(VLOOKUP(A234,FR_HITUNG_MINMAX!A:G,7,0),1)</f>
        <v>1</v>
      </c>
      <c r="Q234" s="11" t="str">
        <f>IFERROR(VLOOKUP(A234,FR_HITUNG_MINMAX!A:J,10,0),1)</f>
        <v>1</v>
      </c>
      <c r="R234" s="8">
        <f>IFERROR(VLOOKUP(A234,FR_HITUNG_MINMAX!A:K,11,0),1)</f>
        <v>1</v>
      </c>
      <c r="S234" s="12">
        <f>IFERROR(VLOOKUP(A234,FR_HITUNG_MINMAX!A:F,6,0),0)</f>
        <v>12000</v>
      </c>
      <c r="T234" s="8">
        <f t="shared" si="145"/>
        <v>0</v>
      </c>
      <c r="U234" s="8">
        <f t="shared" si="120"/>
        <v>1</v>
      </c>
      <c r="V234" s="8">
        <f t="shared" si="121"/>
        <v>0</v>
      </c>
      <c r="W234" s="8">
        <f t="shared" si="146"/>
        <v>0</v>
      </c>
      <c r="X234" s="8">
        <f t="shared" si="147"/>
        <v>0</v>
      </c>
      <c r="Y234" s="16"/>
      <c r="Z234" s="15">
        <f t="shared" si="122"/>
        <v>0</v>
      </c>
      <c r="AA234" s="8">
        <f t="shared" si="148"/>
        <v>0</v>
      </c>
      <c r="AB234" s="16"/>
      <c r="AC234" s="15">
        <f t="shared" si="123"/>
        <v>0</v>
      </c>
      <c r="AD234" s="8">
        <f t="shared" si="124"/>
        <v>0</v>
      </c>
      <c r="AE234" s="16"/>
      <c r="AF234" s="15">
        <f t="shared" si="125"/>
        <v>0</v>
      </c>
      <c r="AG234" s="15">
        <f t="shared" si="149"/>
        <v>0</v>
      </c>
      <c r="AH234" s="16"/>
      <c r="AI234" s="15">
        <f t="shared" si="150"/>
        <v>0</v>
      </c>
      <c r="AJ234" s="8">
        <f t="shared" si="151"/>
        <v>0</v>
      </c>
      <c r="AK234" s="8">
        <f t="shared" si="126"/>
        <v>0</v>
      </c>
      <c r="AL234" s="8">
        <f t="shared" si="127"/>
        <v>0</v>
      </c>
      <c r="AM234" s="8">
        <f t="shared" si="152"/>
        <v>0</v>
      </c>
      <c r="AN234" s="8">
        <f t="shared" si="153"/>
        <v>0</v>
      </c>
      <c r="AO234" s="8">
        <f>IFERROR(VLOOKUP(A234,PERSAMAAN!B:D,3,0),AN234)</f>
        <v>0</v>
      </c>
      <c r="AP234" s="1"/>
      <c r="AQ234" s="8">
        <f t="shared" si="128"/>
        <v>0</v>
      </c>
      <c r="AR234" s="8" t="str">
        <f>IF(AQ234=0,"-",VLOOKUP(A234,FR_HITUNG_MINMAX!A:H,8,0))</f>
        <v>-</v>
      </c>
      <c r="AS234" s="1"/>
      <c r="AT234" s="8" t="str">
        <f t="shared" si="129"/>
        <v>-</v>
      </c>
      <c r="AU234" s="12">
        <f t="shared" si="130"/>
        <v>0</v>
      </c>
      <c r="AV234" s="12">
        <f t="shared" si="131"/>
        <v>0</v>
      </c>
      <c r="AW234" s="8">
        <f t="shared" si="154"/>
        <v>1</v>
      </c>
      <c r="AX234" s="1"/>
      <c r="AY234" s="8">
        <f t="shared" si="132"/>
        <v>1</v>
      </c>
      <c r="AZ234" s="8" t="str">
        <f>IF(AY234=0,"-",VLOOKUP(A234,FR_HITUNG_MINMAX!A:I,9,0))</f>
        <v>NSA</v>
      </c>
      <c r="BB234" s="8" t="str">
        <f t="shared" si="133"/>
        <v>NSA</v>
      </c>
      <c r="BC234" s="12">
        <f t="shared" si="134"/>
        <v>12000</v>
      </c>
      <c r="BD234" s="12">
        <f t="shared" si="135"/>
        <v>57564082.685275108</v>
      </c>
      <c r="BE234" s="16"/>
      <c r="BF234" s="8">
        <f>SUMIF('REALISASI ORDER'!C:C,A234,'REALISASI ORDER'!E:E)</f>
        <v>0</v>
      </c>
      <c r="BG234" s="8">
        <f t="shared" si="155"/>
        <v>2</v>
      </c>
      <c r="BH234" s="8">
        <f t="shared" si="136"/>
        <v>1</v>
      </c>
      <c r="BI234" s="8">
        <f t="shared" si="137"/>
        <v>2</v>
      </c>
      <c r="BJ234" s="8">
        <f t="shared" si="156"/>
        <v>0</v>
      </c>
      <c r="BK234" s="33">
        <f t="shared" si="157"/>
        <v>1</v>
      </c>
      <c r="BL234" s="33">
        <f t="shared" si="138"/>
        <v>0</v>
      </c>
      <c r="BM234" s="33">
        <f t="shared" si="139"/>
        <v>0</v>
      </c>
      <c r="BN234" s="33">
        <f t="shared" si="158"/>
        <v>0</v>
      </c>
      <c r="BO234" s="8">
        <f t="shared" si="140"/>
        <v>0</v>
      </c>
      <c r="BP234" s="8">
        <f t="shared" si="141"/>
        <v>0</v>
      </c>
      <c r="BQ234" s="8">
        <f t="shared" si="142"/>
        <v>0</v>
      </c>
      <c r="BR234" s="8">
        <f>IFERROR(ROUNDDOWN(BF234*BN234/(BK234+BL234+BM234+BN),0),0)</f>
        <v>0</v>
      </c>
      <c r="BS234" s="8" t="str">
        <f t="shared" si="143"/>
        <v>91203-436-004</v>
      </c>
      <c r="BT234" s="8">
        <f>SUMIF(FR_HITUNG_MINMAX!A:A,ORDER!A234,FR_HITUNG_MINMAX!AS:AS)</f>
        <v>2</v>
      </c>
      <c r="BU234" s="8">
        <f t="shared" si="159"/>
        <v>0</v>
      </c>
      <c r="BV234" s="8" t="str">
        <f t="shared" si="144"/>
        <v>-</v>
      </c>
      <c r="BW234" s="8" t="str">
        <f>VLOOKUP(A234,'STOK PESALAKAN'!A:F,6,0)</f>
        <v/>
      </c>
    </row>
    <row r="235" spans="1:75">
      <c r="A235" s="41" t="s">
        <v>342</v>
      </c>
      <c r="B235" s="99">
        <f>IFERROR(IFERROR(VLOOKUP(A235,'STOK PACUL'!C:H,6,0),VLOOKUP(A235,'KATEGORI PACUL'!A:C,3,0)),0)</f>
        <v>2</v>
      </c>
      <c r="C235" s="8">
        <f>IFERROR(VLOOKUP(A235,'KATEGORI PACUL'!A:D,4,0),0)</f>
        <v>2</v>
      </c>
      <c r="D235" s="99">
        <f>IFERROR(IFERROR(VLOOKUP(A235,'STOK PESALAKAN'!C:H,6,0),VLOOKUP(A235,'KATEGORI PESALAKAN'!A:C,3,0)),0)</f>
        <v>5</v>
      </c>
      <c r="E235" s="8">
        <f>IFERROR(VLOOKUP(A235,'KATEGORI PESALAKAN'!A:D,4,0),0)</f>
        <v>3</v>
      </c>
      <c r="F235" s="99">
        <f>IFERROR(IFERROR(VLOOKUP(A235,'STOK CIKDITIRO'!C:H,6,0),VLOOKUP(A235,'KATEGORI CIKDITIRO'!A:C,3,0)),0)</f>
        <v>0</v>
      </c>
      <c r="G235" s="8">
        <f>IFERROR(VLOOKUP(A235,'KATEGORI CIKDITIRO'!A:D,4,0),0)</f>
        <v>1</v>
      </c>
      <c r="H235" s="99">
        <f>IFERROR(IFERROR(VLOOKUP(A235,'STOK TRAYEMAN'!C:H,6,0),VLOOKUP(A235,'KATEGORI TRAYEMAN'!A:C,3,0)),0)</f>
        <v>0</v>
      </c>
      <c r="I235" s="8">
        <f>IFERROR(VLOOKUP(A235,'KATEGORI TRAYEMAN'!A:D,4,0),0)</f>
        <v>0</v>
      </c>
      <c r="J235" s="8" t="str">
        <f>IFERROR(VLOOKUP(A235,'NOSTOK PACUL'!A:C,3,0),IFERROR(IF(VLOOKUP(A235,'STOK PACUL'!A:B,2,0)="NOSTOK","E",VLOOKUP(A235,'KATEGORI PACUL'!A:B,2,0)),"E"))</f>
        <v>C</v>
      </c>
      <c r="K235" s="8" t="str">
        <f>IFERROR(VLOOKUP(A235,'NOSTOK PESALAKAN'!A:C,3,0),IFERROR(IF(VLOOKUP(A235,'STOK PESALAKAN'!A:B,2,0)="NOSTOK","E",VLOOKUP(A235,'KATEGORI PESALAKAN'!A:B,2,0)),"E"))</f>
        <v>C</v>
      </c>
      <c r="L235" s="8" t="str">
        <f>IFERROR(VLOOKUP(A235,'NOSTOK CIKDITIRO'!A:C,3,0),IFERROR(IF(VLOOKUP(A235,'STOK CIKDITIRO'!A:B,2,0)="NOSTOK","E",VLOOKUP(A235,'KATEGORI CIKDITIRO'!A:B,2,0)),"E"))</f>
        <v>D</v>
      </c>
      <c r="M235" s="8" t="str">
        <f>IFERROR(VLOOKUP(A235,'NOSTOK TRAYEMAN'!A:C,3,0),IFERROR(IF(VLOOKUP(A235,'STOK TRAYEMAN'!A:B,2,0)="NOSTOK","E",VLOOKUP(A235,'KATEGORI TRAYEMAN'!A:B,2,0)),"E"))</f>
        <v>E</v>
      </c>
      <c r="N235" s="8" t="str">
        <f>IFERROR(VLOOKUP(A235,FR_HITUNG_MINMAX!A:B,2,0),0)</f>
        <v>OIL SEAL RODA BELAKANG H.BEAT/ 29X44X7 ORI</v>
      </c>
      <c r="O235" s="8" t="str">
        <f>IFERROR(VLOOKUP(A235,FR_HITUNG_MINMAX!A:D,4,0),0)</f>
        <v>ORISIN</v>
      </c>
      <c r="P235" s="8">
        <f>IFERROR(VLOOKUP(A235,FR_HITUNG_MINMAX!A:G,7,0),1)</f>
        <v>1</v>
      </c>
      <c r="Q235" s="11" t="str">
        <f>IFERROR(VLOOKUP(A235,FR_HITUNG_MINMAX!A:J,10,0),1)</f>
        <v>1</v>
      </c>
      <c r="R235" s="8">
        <f>IFERROR(VLOOKUP(A235,FR_HITUNG_MINMAX!A:K,11,0),1)</f>
        <v>1</v>
      </c>
      <c r="S235" s="12">
        <f>IFERROR(VLOOKUP(A235,FR_HITUNG_MINMAX!A:F,6,0),0)</f>
        <v>16000</v>
      </c>
      <c r="T235" s="8">
        <f t="shared" si="145"/>
        <v>0</v>
      </c>
      <c r="U235" s="8">
        <f t="shared" si="120"/>
        <v>2</v>
      </c>
      <c r="V235" s="8">
        <f t="shared" si="121"/>
        <v>-1</v>
      </c>
      <c r="W235" s="8">
        <f t="shared" si="146"/>
        <v>0</v>
      </c>
      <c r="X235" s="8">
        <f t="shared" si="147"/>
        <v>0</v>
      </c>
      <c r="Y235" s="16"/>
      <c r="Z235" s="15">
        <f t="shared" si="122"/>
        <v>0</v>
      </c>
      <c r="AA235" s="8">
        <f t="shared" si="148"/>
        <v>0</v>
      </c>
      <c r="AB235" s="16"/>
      <c r="AC235" s="15">
        <f t="shared" si="123"/>
        <v>0</v>
      </c>
      <c r="AD235" s="8">
        <f t="shared" si="124"/>
        <v>0</v>
      </c>
      <c r="AE235" s="16"/>
      <c r="AF235" s="15">
        <f t="shared" si="125"/>
        <v>0</v>
      </c>
      <c r="AG235" s="15">
        <f t="shared" si="149"/>
        <v>0</v>
      </c>
      <c r="AH235" s="16"/>
      <c r="AI235" s="15">
        <f t="shared" si="150"/>
        <v>0</v>
      </c>
      <c r="AJ235" s="8">
        <f t="shared" si="151"/>
        <v>0</v>
      </c>
      <c r="AK235" s="8">
        <f t="shared" si="126"/>
        <v>0</v>
      </c>
      <c r="AL235" s="8">
        <f t="shared" si="127"/>
        <v>1</v>
      </c>
      <c r="AM235" s="8">
        <f t="shared" si="152"/>
        <v>0</v>
      </c>
      <c r="AN235" s="8">
        <f t="shared" si="153"/>
        <v>1</v>
      </c>
      <c r="AO235" s="8">
        <f>IFERROR(VLOOKUP(A235,PERSAMAAN!B:D,3,0),AN235)</f>
        <v>1</v>
      </c>
      <c r="AP235" s="1">
        <v>0</v>
      </c>
      <c r="AQ235" s="8">
        <f t="shared" si="128"/>
        <v>0</v>
      </c>
      <c r="AR235" s="8" t="str">
        <f>IF(AQ235=0,"-",VLOOKUP(A235,FR_HITUNG_MINMAX!A:H,8,0))</f>
        <v>-</v>
      </c>
      <c r="AS235" s="1"/>
      <c r="AT235" s="8" t="str">
        <f t="shared" si="129"/>
        <v>-</v>
      </c>
      <c r="AU235" s="12">
        <f t="shared" si="130"/>
        <v>0</v>
      </c>
      <c r="AV235" s="12">
        <f t="shared" si="131"/>
        <v>0</v>
      </c>
      <c r="AW235" s="8">
        <f t="shared" si="154"/>
        <v>2</v>
      </c>
      <c r="AX235" s="1"/>
      <c r="AY235" s="8">
        <f t="shared" si="132"/>
        <v>2</v>
      </c>
      <c r="AZ235" s="8" t="str">
        <f>IF(AY235=0,"-",VLOOKUP(A235,FR_HITUNG_MINMAX!A:I,9,0))</f>
        <v>NSA</v>
      </c>
      <c r="BB235" s="8" t="str">
        <f t="shared" si="133"/>
        <v>NSA</v>
      </c>
      <c r="BC235" s="12">
        <f t="shared" si="134"/>
        <v>32000</v>
      </c>
      <c r="BD235" s="12">
        <f t="shared" si="135"/>
        <v>57564082.685275108</v>
      </c>
      <c r="BE235" s="16"/>
      <c r="BF235" s="8">
        <f>SUMIF('REALISASI ORDER'!C:C,A235,'REALISASI ORDER'!E:E)</f>
        <v>0</v>
      </c>
      <c r="BG235" s="8">
        <f t="shared" si="155"/>
        <v>2</v>
      </c>
      <c r="BH235" s="8">
        <f t="shared" si="136"/>
        <v>5</v>
      </c>
      <c r="BI235" s="8">
        <f t="shared" si="137"/>
        <v>0</v>
      </c>
      <c r="BJ235" s="8">
        <f t="shared" si="156"/>
        <v>0</v>
      </c>
      <c r="BK235" s="33">
        <f t="shared" si="157"/>
        <v>0</v>
      </c>
      <c r="BL235" s="33">
        <f t="shared" si="138"/>
        <v>0</v>
      </c>
      <c r="BM235" s="33">
        <f t="shared" si="139"/>
        <v>1</v>
      </c>
      <c r="BN235" s="33">
        <f t="shared" si="158"/>
        <v>0</v>
      </c>
      <c r="BO235" s="8">
        <f t="shared" si="140"/>
        <v>0</v>
      </c>
      <c r="BP235" s="8">
        <f t="shared" si="141"/>
        <v>0</v>
      </c>
      <c r="BQ235" s="8">
        <f t="shared" si="142"/>
        <v>0</v>
      </c>
      <c r="BR235" s="8">
        <f>IFERROR(ROUNDDOWN(BF235*BN235/(BK235+BL235+BM235+BN),0),0)</f>
        <v>0</v>
      </c>
      <c r="BS235" s="8" t="str">
        <f t="shared" si="143"/>
        <v>91204-K50-T01</v>
      </c>
      <c r="BT235" s="8">
        <f>SUMIF(FR_HITUNG_MINMAX!A:A,ORDER!A235,FR_HITUNG_MINMAX!AS:AS)</f>
        <v>3</v>
      </c>
      <c r="BU235" s="8">
        <f t="shared" si="159"/>
        <v>0</v>
      </c>
      <c r="BV235" s="8" t="str">
        <f t="shared" si="144"/>
        <v>-</v>
      </c>
      <c r="BW235" s="8" t="str">
        <f>VLOOKUP(A235,'STOK PESALAKAN'!A:F,6,0)</f>
        <v>91204-K50-T01</v>
      </c>
    </row>
    <row r="236" spans="1:75">
      <c r="A236" s="41" t="s">
        <v>344</v>
      </c>
      <c r="B236" s="99">
        <f>IFERROR(IFERROR(VLOOKUP(A236,'STOK PACUL'!C:H,6,0),VLOOKUP(A236,'KATEGORI PACUL'!A:C,3,0)),0)</f>
        <v>4</v>
      </c>
      <c r="C236" s="8">
        <f>IFERROR(VLOOKUP(A236,'KATEGORI PACUL'!A:D,4,0),0)</f>
        <v>4</v>
      </c>
      <c r="D236" s="99">
        <f>IFERROR(IFERROR(VLOOKUP(A236,'STOK PESALAKAN'!C:H,6,0),VLOOKUP(A236,'KATEGORI PESALAKAN'!A:C,3,0)),0)</f>
        <v>4</v>
      </c>
      <c r="E236" s="8">
        <f>IFERROR(VLOOKUP(A236,'KATEGORI PESALAKAN'!A:D,4,0),0)</f>
        <v>6</v>
      </c>
      <c r="F236" s="99">
        <f>IFERROR(IFERROR(VLOOKUP(A236,'STOK CIKDITIRO'!C:H,6,0),VLOOKUP(A236,'KATEGORI CIKDITIRO'!A:C,3,0)),0)</f>
        <v>4</v>
      </c>
      <c r="G236" s="8">
        <f>IFERROR(VLOOKUP(A236,'KATEGORI CIKDITIRO'!A:D,4,0),0)</f>
        <v>4</v>
      </c>
      <c r="H236" s="99">
        <f>IFERROR(IFERROR(VLOOKUP(A236,'STOK TRAYEMAN'!C:H,6,0),VLOOKUP(A236,'KATEGORI TRAYEMAN'!A:C,3,0)),0)</f>
        <v>2</v>
      </c>
      <c r="I236" s="8">
        <f>IFERROR(VLOOKUP(A236,'KATEGORI TRAYEMAN'!A:D,4,0),0)</f>
        <v>2</v>
      </c>
      <c r="J236" s="8" t="str">
        <f>IFERROR(VLOOKUP(A236,'NOSTOK PACUL'!A:C,3,0),IFERROR(IF(VLOOKUP(A236,'STOK PACUL'!A:B,2,0)="NOSTOK","E",VLOOKUP(A236,'KATEGORI PACUL'!A:B,2,0)),"E"))</f>
        <v>B</v>
      </c>
      <c r="K236" s="8" t="str">
        <f>IFERROR(VLOOKUP(A236,'NOSTOK PESALAKAN'!A:C,3,0),IFERROR(IF(VLOOKUP(A236,'STOK PESALAKAN'!A:B,2,0)="NOSTOK","E",VLOOKUP(A236,'KATEGORI PESALAKAN'!A:B,2,0)),"E"))</f>
        <v>B</v>
      </c>
      <c r="L236" s="8" t="str">
        <f>IFERROR(VLOOKUP(A236,'NOSTOK CIKDITIRO'!A:C,3,0),IFERROR(IF(VLOOKUP(A236,'STOK CIKDITIRO'!A:B,2,0)="NOSTOK","E",VLOOKUP(A236,'KATEGORI CIKDITIRO'!A:B,2,0)),"E"))</f>
        <v>D</v>
      </c>
      <c r="M236" s="8" t="str">
        <f>IFERROR(VLOOKUP(A236,'NOSTOK TRAYEMAN'!A:C,3,0),IFERROR(IF(VLOOKUP(A236,'STOK TRAYEMAN'!A:B,2,0)="NOSTOK","E",VLOOKUP(A236,'KATEGORI TRAYEMAN'!A:B,2,0)),"E"))</f>
        <v>D</v>
      </c>
      <c r="N236" s="8" t="str">
        <f>IFERROR(VLOOKUP(A236,FR_HITUNG_MINMAX!A:B,2,0),0)</f>
        <v>SEAL PULLY / SIL PULLY H.BEAT FI ORI</v>
      </c>
      <c r="O236" s="8" t="str">
        <f>IFERROR(VLOOKUP(A236,FR_HITUNG_MINMAX!A:D,4,0),0)</f>
        <v>ORISIN</v>
      </c>
      <c r="P236" s="8">
        <f>IFERROR(VLOOKUP(A236,FR_HITUNG_MINMAX!A:G,7,0),1)</f>
        <v>1</v>
      </c>
      <c r="Q236" s="11" t="str">
        <f>IFERROR(VLOOKUP(A236,FR_HITUNG_MINMAX!A:J,10,0),1)</f>
        <v>4</v>
      </c>
      <c r="R236" s="8">
        <f>IFERROR(VLOOKUP(A236,FR_HITUNG_MINMAX!A:K,11,0),1)</f>
        <v>1</v>
      </c>
      <c r="S236" s="12">
        <f>IFERROR(VLOOKUP(A236,FR_HITUNG_MINMAX!A:F,6,0),0)</f>
        <v>13000</v>
      </c>
      <c r="T236" s="8">
        <f t="shared" si="145"/>
        <v>0</v>
      </c>
      <c r="U236" s="8">
        <f t="shared" si="120"/>
        <v>-2</v>
      </c>
      <c r="V236" s="8">
        <f t="shared" si="121"/>
        <v>0</v>
      </c>
      <c r="W236" s="8">
        <f t="shared" si="146"/>
        <v>0</v>
      </c>
      <c r="X236" s="8">
        <f t="shared" si="147"/>
        <v>0</v>
      </c>
      <c r="Y236" s="16"/>
      <c r="Z236" s="15">
        <f t="shared" si="122"/>
        <v>0</v>
      </c>
      <c r="AA236" s="8">
        <f t="shared" si="148"/>
        <v>0</v>
      </c>
      <c r="AB236" s="16"/>
      <c r="AC236" s="15">
        <f t="shared" si="123"/>
        <v>0</v>
      </c>
      <c r="AD236" s="8">
        <f t="shared" si="124"/>
        <v>0</v>
      </c>
      <c r="AE236" s="16"/>
      <c r="AF236" s="15">
        <f t="shared" si="125"/>
        <v>0</v>
      </c>
      <c r="AG236" s="15">
        <f t="shared" si="149"/>
        <v>0</v>
      </c>
      <c r="AH236" s="16"/>
      <c r="AI236" s="15">
        <f t="shared" si="150"/>
        <v>0</v>
      </c>
      <c r="AJ236" s="8">
        <f t="shared" si="151"/>
        <v>0</v>
      </c>
      <c r="AK236" s="8">
        <f t="shared" si="126"/>
        <v>1</v>
      </c>
      <c r="AL236" s="8">
        <f t="shared" si="127"/>
        <v>0</v>
      </c>
      <c r="AM236" s="8">
        <f t="shared" si="152"/>
        <v>0</v>
      </c>
      <c r="AN236" s="8">
        <f t="shared" si="153"/>
        <v>1</v>
      </c>
      <c r="AO236" s="8">
        <f>IFERROR(VLOOKUP(A236,PERSAMAAN!B:D,3,0),AN236)</f>
        <v>6</v>
      </c>
      <c r="AP236" s="1">
        <v>4</v>
      </c>
      <c r="AQ236" s="8">
        <f t="shared" si="128"/>
        <v>4</v>
      </c>
      <c r="AR236" s="8" t="str">
        <f>IF(AQ236=0,"-",VLOOKUP(A236,FR_HITUNG_MINMAX!A:H,8,0))</f>
        <v>GSM</v>
      </c>
      <c r="AS236" s="1" t="s">
        <v>32</v>
      </c>
      <c r="AT236" s="8" t="str">
        <f t="shared" si="129"/>
        <v>HKJ</v>
      </c>
      <c r="AU236" s="12">
        <f t="shared" si="130"/>
        <v>52000</v>
      </c>
      <c r="AV236" s="12">
        <f t="shared" si="131"/>
        <v>7262685</v>
      </c>
      <c r="AW236" s="8">
        <f t="shared" si="154"/>
        <v>8</v>
      </c>
      <c r="AX236" s="1"/>
      <c r="AY236" s="8">
        <f t="shared" si="132"/>
        <v>8</v>
      </c>
      <c r="AZ236" s="8" t="str">
        <f>IF(AY236=0,"-",VLOOKUP(A236,FR_HITUNG_MINMAX!A:I,9,0))</f>
        <v>NSA</v>
      </c>
      <c r="BB236" s="8" t="str">
        <f t="shared" si="133"/>
        <v>NSA</v>
      </c>
      <c r="BC236" s="12">
        <f t="shared" si="134"/>
        <v>104000</v>
      </c>
      <c r="BD236" s="12">
        <f t="shared" si="135"/>
        <v>57564082.685275108</v>
      </c>
      <c r="BE236" s="16"/>
      <c r="BF236" s="8">
        <f>SUMIF('REALISASI ORDER'!C:C,A236,'REALISASI ORDER'!E:E)</f>
        <v>0</v>
      </c>
      <c r="BG236" s="8">
        <f t="shared" si="155"/>
        <v>4</v>
      </c>
      <c r="BH236" s="8">
        <f t="shared" si="136"/>
        <v>4</v>
      </c>
      <c r="BI236" s="8">
        <f t="shared" si="137"/>
        <v>4</v>
      </c>
      <c r="BJ236" s="8">
        <f t="shared" si="156"/>
        <v>2</v>
      </c>
      <c r="BK236" s="33">
        <f t="shared" si="157"/>
        <v>0</v>
      </c>
      <c r="BL236" s="33">
        <f t="shared" si="138"/>
        <v>2</v>
      </c>
      <c r="BM236" s="33">
        <f t="shared" si="139"/>
        <v>0</v>
      </c>
      <c r="BN236" s="33">
        <f t="shared" si="158"/>
        <v>0</v>
      </c>
      <c r="BO236" s="8">
        <f t="shared" si="140"/>
        <v>0</v>
      </c>
      <c r="BP236" s="8">
        <f t="shared" si="141"/>
        <v>0</v>
      </c>
      <c r="BQ236" s="8">
        <f t="shared" si="142"/>
        <v>0</v>
      </c>
      <c r="BR236" s="8">
        <f>IFERROR(ROUNDDOWN(BF236*BN236/(BK236+BL236+BM236+BN),0),0)</f>
        <v>0</v>
      </c>
      <c r="BS236" s="8" t="str">
        <f t="shared" si="143"/>
        <v>91211-GK8-013</v>
      </c>
      <c r="BT236" s="8">
        <f>SUMIF(FR_HITUNG_MINMAX!A:A,ORDER!A236,FR_HITUNG_MINMAX!AS:AS)</f>
        <v>6</v>
      </c>
      <c r="BU236" s="8">
        <f t="shared" si="159"/>
        <v>0</v>
      </c>
      <c r="BV236" s="8" t="str">
        <f t="shared" si="144"/>
        <v>HKJ</v>
      </c>
      <c r="BW236" s="8" t="str">
        <f>VLOOKUP(A236,'STOK PESALAKAN'!A:F,6,0)</f>
        <v>91211-GK8-013</v>
      </c>
    </row>
    <row r="237" spans="1:75">
      <c r="A237" s="41" t="s">
        <v>345</v>
      </c>
      <c r="B237" s="99">
        <f>IFERROR(IFERROR(VLOOKUP(A237,'STOK PACUL'!C:H,6,0),VLOOKUP(A237,'KATEGORI PACUL'!A:C,3,0)),0)</f>
        <v>10</v>
      </c>
      <c r="C237" s="8">
        <f>IFERROR(VLOOKUP(A237,'KATEGORI PACUL'!A:D,4,0),0)</f>
        <v>6</v>
      </c>
      <c r="D237" s="99">
        <f>IFERROR(IFERROR(VLOOKUP(A237,'STOK PESALAKAN'!C:H,6,0),VLOOKUP(A237,'KATEGORI PESALAKAN'!A:C,3,0)),0)</f>
        <v>10</v>
      </c>
      <c r="E237" s="8">
        <f>IFERROR(VLOOKUP(A237,'KATEGORI PESALAKAN'!A:D,4,0),0)</f>
        <v>14</v>
      </c>
      <c r="F237" s="99">
        <f>IFERROR(IFERROR(VLOOKUP(A237,'STOK CIKDITIRO'!C:H,6,0),VLOOKUP(A237,'KATEGORI CIKDITIRO'!A:C,3,0)),0)</f>
        <v>6</v>
      </c>
      <c r="G237" s="8">
        <f>IFERROR(VLOOKUP(A237,'KATEGORI CIKDITIRO'!A:D,4,0),0)</f>
        <v>6</v>
      </c>
      <c r="H237" s="99">
        <f>IFERROR(IFERROR(VLOOKUP(A237,'STOK TRAYEMAN'!C:H,6,0),VLOOKUP(A237,'KATEGORI TRAYEMAN'!A:C,3,0)),0)</f>
        <v>2</v>
      </c>
      <c r="I237" s="8">
        <f>IFERROR(VLOOKUP(A237,'KATEGORI TRAYEMAN'!A:D,4,0),0)</f>
        <v>4</v>
      </c>
      <c r="J237" s="8" t="str">
        <f>IFERROR(VLOOKUP(A237,'NOSTOK PACUL'!A:C,3,0),IFERROR(IF(VLOOKUP(A237,'STOK PACUL'!A:B,2,0)="NOSTOK","E",VLOOKUP(A237,'KATEGORI PACUL'!A:B,2,0)),"E"))</f>
        <v>B</v>
      </c>
      <c r="K237" s="8" t="str">
        <f>IFERROR(VLOOKUP(A237,'NOSTOK PESALAKAN'!A:C,3,0),IFERROR(IF(VLOOKUP(A237,'STOK PESALAKAN'!A:B,2,0)="NOSTOK","E",VLOOKUP(A237,'KATEGORI PESALAKAN'!A:B,2,0)),"E"))</f>
        <v>B</v>
      </c>
      <c r="L237" s="8" t="str">
        <f>IFERROR(VLOOKUP(A237,'NOSTOK CIKDITIRO'!A:C,3,0),IFERROR(IF(VLOOKUP(A237,'STOK CIKDITIRO'!A:B,2,0)="NOSTOK","E",VLOOKUP(A237,'KATEGORI CIKDITIRO'!A:B,2,0)),"E"))</f>
        <v>C</v>
      </c>
      <c r="M237" s="8" t="str">
        <f>IFERROR(VLOOKUP(A237,'NOSTOK TRAYEMAN'!A:C,3,0),IFERROR(IF(VLOOKUP(A237,'STOK TRAYEMAN'!A:B,2,0)="NOSTOK","E",VLOOKUP(A237,'KATEGORI TRAYEMAN'!A:B,2,0)),"E"))</f>
        <v>D</v>
      </c>
      <c r="N237" s="8" t="str">
        <f>IFERROR(VLOOKUP(A237,FR_HITUNG_MINMAX!A:B,2,0),0)</f>
        <v>SEAL PULLY / SIL PULLY H.VARIO ORI</v>
      </c>
      <c r="O237" s="8" t="str">
        <f>IFERROR(VLOOKUP(A237,FR_HITUNG_MINMAX!A:D,4,0),0)</f>
        <v>ORISIN</v>
      </c>
      <c r="P237" s="8">
        <f>IFERROR(VLOOKUP(A237,FR_HITUNG_MINMAX!A:G,7,0),1)</f>
        <v>1</v>
      </c>
      <c r="Q237" s="11" t="str">
        <f>IFERROR(VLOOKUP(A237,FR_HITUNG_MINMAX!A:J,10,0),1)</f>
        <v>3</v>
      </c>
      <c r="R237" s="8">
        <f>IFERROR(VLOOKUP(A237,FR_HITUNG_MINMAX!A:K,11,0),1)</f>
        <v>1</v>
      </c>
      <c r="S237" s="12">
        <f>IFERROR(VLOOKUP(A237,FR_HITUNG_MINMAX!A:F,6,0),0)</f>
        <v>15000</v>
      </c>
      <c r="T237" s="8">
        <f t="shared" si="145"/>
        <v>4</v>
      </c>
      <c r="U237" s="8">
        <f t="shared" si="120"/>
        <v>-4</v>
      </c>
      <c r="V237" s="8">
        <f t="shared" si="121"/>
        <v>0</v>
      </c>
      <c r="W237" s="8">
        <f t="shared" si="146"/>
        <v>-2</v>
      </c>
      <c r="X237" s="8">
        <f t="shared" si="147"/>
        <v>4</v>
      </c>
      <c r="Y237" s="16"/>
      <c r="Z237" s="15">
        <f t="shared" si="122"/>
        <v>0</v>
      </c>
      <c r="AA237" s="8">
        <f t="shared" si="148"/>
        <v>0</v>
      </c>
      <c r="AB237" s="16"/>
      <c r="AC237" s="15">
        <f t="shared" si="123"/>
        <v>0</v>
      </c>
      <c r="AD237" s="8">
        <f t="shared" si="124"/>
        <v>0</v>
      </c>
      <c r="AE237" s="16"/>
      <c r="AF237" s="15">
        <f t="shared" si="125"/>
        <v>0</v>
      </c>
      <c r="AG237" s="15">
        <f t="shared" si="149"/>
        <v>0</v>
      </c>
      <c r="AH237" s="16"/>
      <c r="AI237" s="15">
        <f t="shared" si="150"/>
        <v>0</v>
      </c>
      <c r="AJ237" s="8">
        <f t="shared" si="151"/>
        <v>0</v>
      </c>
      <c r="AK237" s="8">
        <f t="shared" si="126"/>
        <v>1</v>
      </c>
      <c r="AL237" s="8">
        <f t="shared" si="127"/>
        <v>0</v>
      </c>
      <c r="AM237" s="8">
        <f t="shared" si="152"/>
        <v>0</v>
      </c>
      <c r="AN237" s="8">
        <f t="shared" si="153"/>
        <v>1</v>
      </c>
      <c r="AO237" s="8">
        <f>IFERROR(VLOOKUP(A237,PERSAMAAN!B:D,3,0),AN237)</f>
        <v>1</v>
      </c>
      <c r="AP237" s="1">
        <v>6</v>
      </c>
      <c r="AQ237" s="8">
        <f t="shared" si="128"/>
        <v>6</v>
      </c>
      <c r="AR237" s="8" t="str">
        <f>IF(AQ237=0,"-",VLOOKUP(A237,FR_HITUNG_MINMAX!A:H,8,0))</f>
        <v>GSM</v>
      </c>
      <c r="AS237" s="1" t="s">
        <v>32</v>
      </c>
      <c r="AT237" s="8" t="str">
        <f t="shared" si="129"/>
        <v>HKJ</v>
      </c>
      <c r="AU237" s="12">
        <f t="shared" si="130"/>
        <v>90000</v>
      </c>
      <c r="AV237" s="12">
        <f t="shared" si="131"/>
        <v>7262685</v>
      </c>
      <c r="AW237" s="8">
        <f t="shared" si="154"/>
        <v>12</v>
      </c>
      <c r="AX237" s="1"/>
      <c r="AY237" s="8">
        <f t="shared" si="132"/>
        <v>12</v>
      </c>
      <c r="AZ237" s="8" t="str">
        <f>IF(AY237=0,"-",VLOOKUP(A237,FR_HITUNG_MINMAX!A:I,9,0))</f>
        <v>NSA</v>
      </c>
      <c r="BB237" s="8" t="str">
        <f t="shared" si="133"/>
        <v>NSA</v>
      </c>
      <c r="BC237" s="12">
        <f t="shared" si="134"/>
        <v>180000</v>
      </c>
      <c r="BD237" s="12">
        <f t="shared" si="135"/>
        <v>57564082.685275108</v>
      </c>
      <c r="BE237" s="16"/>
      <c r="BF237" s="8">
        <f>SUMIF('REALISASI ORDER'!C:C,A237,'REALISASI ORDER'!E:E)</f>
        <v>0</v>
      </c>
      <c r="BG237" s="8">
        <f t="shared" si="155"/>
        <v>10</v>
      </c>
      <c r="BH237" s="8">
        <f t="shared" si="136"/>
        <v>10</v>
      </c>
      <c r="BI237" s="8">
        <f t="shared" si="137"/>
        <v>6</v>
      </c>
      <c r="BJ237" s="8">
        <f t="shared" si="156"/>
        <v>2</v>
      </c>
      <c r="BK237" s="33">
        <f t="shared" si="157"/>
        <v>0</v>
      </c>
      <c r="BL237" s="33">
        <f t="shared" si="138"/>
        <v>4</v>
      </c>
      <c r="BM237" s="33">
        <f t="shared" si="139"/>
        <v>0</v>
      </c>
      <c r="BN237" s="33">
        <f t="shared" si="158"/>
        <v>2</v>
      </c>
      <c r="BO237" s="8">
        <f t="shared" si="140"/>
        <v>0</v>
      </c>
      <c r="BP237" s="8">
        <f t="shared" si="141"/>
        <v>0</v>
      </c>
      <c r="BQ237" s="8">
        <f t="shared" si="142"/>
        <v>0</v>
      </c>
      <c r="BR237" s="8">
        <f>IFERROR(ROUNDDOWN(BF237*BN237/(BK237+BL237+BM237+BN),0),0)</f>
        <v>0</v>
      </c>
      <c r="BS237" s="8" t="str">
        <f t="shared" si="143"/>
        <v>91211-KN7-671</v>
      </c>
      <c r="BT237" s="8">
        <f>SUMIF(FR_HITUNG_MINMAX!A:A,ORDER!A237,FR_HITUNG_MINMAX!AS:AS)</f>
        <v>10</v>
      </c>
      <c r="BU237" s="8">
        <f t="shared" si="159"/>
        <v>0</v>
      </c>
      <c r="BV237" s="8" t="str">
        <f t="shared" si="144"/>
        <v>HKJ</v>
      </c>
      <c r="BW237" s="8" t="str">
        <f>VLOOKUP(A237,'STOK PESALAKAN'!A:F,6,0)</f>
        <v>91211-KN7-671</v>
      </c>
    </row>
    <row r="238" spans="1:75" ht="15" customHeight="1">
      <c r="A238" s="41" t="s">
        <v>346</v>
      </c>
      <c r="B238" s="99">
        <f>IFERROR(IFERROR(VLOOKUP(A238,'STOK PACUL'!C:H,6,0),VLOOKUP(A238,'KATEGORI PACUL'!A:C,3,0)),0)</f>
        <v>8</v>
      </c>
      <c r="C238" s="8">
        <f>IFERROR(VLOOKUP(A238,'KATEGORI PACUL'!A:D,4,0),0)</f>
        <v>8</v>
      </c>
      <c r="D238" s="99">
        <f>IFERROR(IFERROR(VLOOKUP(A238,'STOK PESALAKAN'!C:H,6,0),VLOOKUP(A238,'KATEGORI PESALAKAN'!A:C,3,0)),0)</f>
        <v>4</v>
      </c>
      <c r="E238" s="8">
        <f>IFERROR(VLOOKUP(A238,'KATEGORI PESALAKAN'!A:D,4,0),0)</f>
        <v>14</v>
      </c>
      <c r="F238" s="99">
        <f>IFERROR(IFERROR(VLOOKUP(A238,'STOK CIKDITIRO'!C:H,6,0),VLOOKUP(A238,'KATEGORI CIKDITIRO'!A:C,3,0)),0)</f>
        <v>6</v>
      </c>
      <c r="G238" s="8">
        <f>IFERROR(VLOOKUP(A238,'KATEGORI CIKDITIRO'!A:D,4,0),0)</f>
        <v>4</v>
      </c>
      <c r="H238" s="99">
        <f>IFERROR(IFERROR(VLOOKUP(A238,'STOK TRAYEMAN'!C:H,6,0),VLOOKUP(A238,'KATEGORI TRAYEMAN'!A:C,3,0)),0)</f>
        <v>6</v>
      </c>
      <c r="I238" s="8">
        <f>IFERROR(VLOOKUP(A238,'KATEGORI TRAYEMAN'!A:D,4,0),0)</f>
        <v>4</v>
      </c>
      <c r="J238" s="8" t="str">
        <f>IFERROR(VLOOKUP(A238,'NOSTOK PACUL'!A:C,3,0),IFERROR(IF(VLOOKUP(A238,'STOK PACUL'!A:B,2,0)="NOSTOK","E",VLOOKUP(A238,'KATEGORI PACUL'!A:B,2,0)),"E"))</f>
        <v>B</v>
      </c>
      <c r="K238" s="8" t="str">
        <f>IFERROR(VLOOKUP(A238,'NOSTOK PESALAKAN'!A:C,3,0),IFERROR(IF(VLOOKUP(A238,'STOK PESALAKAN'!A:B,2,0)="NOSTOK","E",VLOOKUP(A238,'KATEGORI PESALAKAN'!A:B,2,0)),"E"))</f>
        <v>B</v>
      </c>
      <c r="L238" s="8" t="str">
        <f>IFERROR(VLOOKUP(A238,'NOSTOK CIKDITIRO'!A:C,3,0),IFERROR(IF(VLOOKUP(A238,'STOK CIKDITIRO'!A:B,2,0)="NOSTOK","E",VLOOKUP(A238,'KATEGORI CIKDITIRO'!A:B,2,0)),"E"))</f>
        <v>C</v>
      </c>
      <c r="M238" s="8" t="str">
        <f>IFERROR(VLOOKUP(A238,'NOSTOK TRAYEMAN'!A:C,3,0),IFERROR(IF(VLOOKUP(A238,'STOK TRAYEMAN'!A:B,2,0)="NOSTOK","E",VLOOKUP(A238,'KATEGORI TRAYEMAN'!A:B,2,0)),"E"))</f>
        <v>D</v>
      </c>
      <c r="N238" s="8" t="str">
        <f>IFERROR(VLOOKUP(A238,FR_HITUNG_MINMAX!A:B,2,0),0)</f>
        <v>ORING PULLY H.VARIO/ 38.5X2 ORI</v>
      </c>
      <c r="O238" s="8" t="str">
        <f>IFERROR(VLOOKUP(A238,FR_HITUNG_MINMAX!A:D,4,0),0)</f>
        <v>ORISIN</v>
      </c>
      <c r="P238" s="8">
        <f>IFERROR(VLOOKUP(A238,FR_HITUNG_MINMAX!A:G,7,0),1)</f>
        <v>1</v>
      </c>
      <c r="Q238" s="11" t="str">
        <f>IFERROR(VLOOKUP(A238,FR_HITUNG_MINMAX!A:J,10,0),1)</f>
        <v>2</v>
      </c>
      <c r="R238" s="8">
        <f>IFERROR(VLOOKUP(A238,FR_HITUNG_MINMAX!A:K,11,0),1)</f>
        <v>1</v>
      </c>
      <c r="S238" s="12">
        <f>IFERROR(VLOOKUP(A238,FR_HITUNG_MINMAX!A:F,6,0),0)</f>
        <v>6500</v>
      </c>
      <c r="T238" s="8">
        <f t="shared" si="145"/>
        <v>0</v>
      </c>
      <c r="U238" s="8">
        <f t="shared" si="120"/>
        <v>-10</v>
      </c>
      <c r="V238" s="8">
        <f t="shared" si="121"/>
        <v>2</v>
      </c>
      <c r="W238" s="8">
        <f t="shared" si="146"/>
        <v>2</v>
      </c>
      <c r="X238" s="8">
        <f t="shared" si="147"/>
        <v>3</v>
      </c>
      <c r="Y238" s="16"/>
      <c r="Z238" s="15">
        <f t="shared" si="122"/>
        <v>0</v>
      </c>
      <c r="AA238" s="8">
        <f t="shared" si="148"/>
        <v>0</v>
      </c>
      <c r="AB238" s="16"/>
      <c r="AC238" s="15">
        <f t="shared" si="123"/>
        <v>0</v>
      </c>
      <c r="AD238" s="8">
        <f t="shared" si="124"/>
        <v>0</v>
      </c>
      <c r="AE238" s="16"/>
      <c r="AF238" s="15">
        <f t="shared" si="125"/>
        <v>0</v>
      </c>
      <c r="AG238" s="15">
        <f t="shared" si="149"/>
        <v>0</v>
      </c>
      <c r="AH238" s="16"/>
      <c r="AI238" s="15">
        <f t="shared" si="150"/>
        <v>0</v>
      </c>
      <c r="AJ238" s="8">
        <f t="shared" si="151"/>
        <v>0</v>
      </c>
      <c r="AK238" s="8">
        <f t="shared" si="126"/>
        <v>7</v>
      </c>
      <c r="AL238" s="8">
        <f t="shared" si="127"/>
        <v>0</v>
      </c>
      <c r="AM238" s="8">
        <f t="shared" si="152"/>
        <v>0</v>
      </c>
      <c r="AN238" s="8">
        <f t="shared" si="153"/>
        <v>7</v>
      </c>
      <c r="AO238" s="8">
        <f>IFERROR(VLOOKUP(A238,PERSAMAAN!B:D,3,0),AN238)</f>
        <v>8</v>
      </c>
      <c r="AP238" s="1">
        <v>10</v>
      </c>
      <c r="AQ238" s="8">
        <f t="shared" si="128"/>
        <v>10</v>
      </c>
      <c r="AR238" s="8" t="str">
        <f>IF(AQ238=0,"-",VLOOKUP(A238,FR_HITUNG_MINMAX!A:H,8,0))</f>
        <v>GSM</v>
      </c>
      <c r="AS238" s="1" t="s">
        <v>31</v>
      </c>
      <c r="AT238" s="8" t="str">
        <f t="shared" si="129"/>
        <v>SLT</v>
      </c>
      <c r="AU238" s="12">
        <f t="shared" si="130"/>
        <v>65000</v>
      </c>
      <c r="AV238" s="12">
        <f t="shared" si="131"/>
        <v>1865800</v>
      </c>
      <c r="AW238" s="8">
        <f t="shared" si="154"/>
        <v>12</v>
      </c>
      <c r="AX238" s="1"/>
      <c r="AY238" s="8">
        <f t="shared" si="132"/>
        <v>12</v>
      </c>
      <c r="AZ238" s="8" t="str">
        <f>IF(AY238=0,"-",VLOOKUP(A238,FR_HITUNG_MINMAX!A:I,9,0))</f>
        <v>NSA</v>
      </c>
      <c r="BB238" s="8" t="str">
        <f t="shared" si="133"/>
        <v>NSA</v>
      </c>
      <c r="BC238" s="12">
        <f t="shared" si="134"/>
        <v>78000</v>
      </c>
      <c r="BD238" s="12">
        <f t="shared" si="135"/>
        <v>57564082.685275108</v>
      </c>
      <c r="BE238" s="16"/>
      <c r="BF238" s="8">
        <f>SUMIF('REALISASI ORDER'!C:C,A238,'REALISASI ORDER'!E:E)</f>
        <v>0</v>
      </c>
      <c r="BG238" s="8">
        <f t="shared" si="155"/>
        <v>8</v>
      </c>
      <c r="BH238" s="8">
        <f t="shared" si="136"/>
        <v>4</v>
      </c>
      <c r="BI238" s="8">
        <f t="shared" si="137"/>
        <v>6</v>
      </c>
      <c r="BJ238" s="8">
        <f t="shared" si="156"/>
        <v>6</v>
      </c>
      <c r="BK238" s="33">
        <f t="shared" si="157"/>
        <v>0</v>
      </c>
      <c r="BL238" s="33">
        <f t="shared" si="138"/>
        <v>10</v>
      </c>
      <c r="BM238" s="33">
        <f t="shared" si="139"/>
        <v>0</v>
      </c>
      <c r="BN238" s="33">
        <f t="shared" si="158"/>
        <v>0</v>
      </c>
      <c r="BO238" s="8">
        <f t="shared" si="140"/>
        <v>0</v>
      </c>
      <c r="BP238" s="8">
        <f t="shared" si="141"/>
        <v>0</v>
      </c>
      <c r="BQ238" s="8">
        <f t="shared" si="142"/>
        <v>0</v>
      </c>
      <c r="BR238" s="8">
        <f>IFERROR(ROUNDDOWN(BF238*BN238/(BK238+BL238+BM238+BN),0),0)</f>
        <v>0</v>
      </c>
      <c r="BS238" s="8" t="str">
        <f t="shared" si="143"/>
        <v>91351-GR1-000</v>
      </c>
      <c r="BT238" s="8">
        <f>SUMIF(FR_HITUNG_MINMAX!A:A,ORDER!A238,FR_HITUNG_MINMAX!AS:AS)</f>
        <v>9</v>
      </c>
      <c r="BU238" s="8">
        <f t="shared" si="159"/>
        <v>0</v>
      </c>
      <c r="BV238" s="8" t="str">
        <f t="shared" si="144"/>
        <v>SLT</v>
      </c>
      <c r="BW238" s="8" t="str">
        <f>VLOOKUP(A238,'STOK PESALAKAN'!A:F,6,0)</f>
        <v>91351-GR1-000</v>
      </c>
    </row>
    <row r="239" spans="1:75">
      <c r="A239" s="41" t="s">
        <v>1444</v>
      </c>
      <c r="B239" s="99">
        <f>IFERROR(IFERROR(VLOOKUP(A239,'STOK PACUL'!C:H,6,0),VLOOKUP(A239,'KATEGORI PACUL'!A:C,3,0)),0)</f>
        <v>1</v>
      </c>
      <c r="C239" s="8">
        <f>IFERROR(VLOOKUP(A239,'KATEGORI PACUL'!A:D,4,0),0)</f>
        <v>0</v>
      </c>
      <c r="D239" s="99">
        <f>IFERROR(IFERROR(VLOOKUP(A239,'STOK PESALAKAN'!C:H,6,0),VLOOKUP(A239,'KATEGORI PESALAKAN'!A:C,3,0)),0)</f>
        <v>0</v>
      </c>
      <c r="E239" s="8">
        <f>IFERROR(VLOOKUP(A239,'KATEGORI PESALAKAN'!A:D,4,0),0)</f>
        <v>2</v>
      </c>
      <c r="F239" s="99">
        <f>IFERROR(IFERROR(VLOOKUP(A239,'STOK CIKDITIRO'!C:H,6,0),VLOOKUP(A239,'KATEGORI CIKDITIRO'!A:C,3,0)),0)</f>
        <v>0</v>
      </c>
      <c r="G239" s="8">
        <f>IFERROR(VLOOKUP(A239,'KATEGORI CIKDITIRO'!A:D,4,0),0)</f>
        <v>0</v>
      </c>
      <c r="H239" s="99">
        <f>IFERROR(IFERROR(VLOOKUP(A239,'STOK TRAYEMAN'!C:H,6,0),VLOOKUP(A239,'KATEGORI TRAYEMAN'!A:C,3,0)),0)</f>
        <v>0</v>
      </c>
      <c r="I239" s="8">
        <f>IFERROR(VLOOKUP(A239,'KATEGORI TRAYEMAN'!A:D,4,0),0)</f>
        <v>0</v>
      </c>
      <c r="J239" s="8" t="str">
        <f>IFERROR(VLOOKUP(A239,'NOSTOK PACUL'!A:C,3,0),IFERROR(IF(VLOOKUP(A239,'STOK PACUL'!A:B,2,0)="NOSTOK","E",VLOOKUP(A239,'KATEGORI PACUL'!A:B,2,0)),"E"))</f>
        <v>E</v>
      </c>
      <c r="K239" s="8" t="str">
        <f>IFERROR(VLOOKUP(A239,'NOSTOK PESALAKAN'!A:C,3,0),IFERROR(IF(VLOOKUP(A239,'STOK PESALAKAN'!A:B,2,0)="NOSTOK","E",VLOOKUP(A239,'KATEGORI PESALAKAN'!A:B,2,0)),"E"))</f>
        <v>D</v>
      </c>
      <c r="L239" s="8" t="str">
        <f>IFERROR(VLOOKUP(A239,'NOSTOK CIKDITIRO'!A:C,3,0),IFERROR(IF(VLOOKUP(A239,'STOK CIKDITIRO'!A:B,2,0)="NOSTOK","E",VLOOKUP(A239,'KATEGORI CIKDITIRO'!A:B,2,0)),"E"))</f>
        <v>E</v>
      </c>
      <c r="M239" s="8" t="str">
        <f>IFERROR(VLOOKUP(A239,'NOSTOK TRAYEMAN'!A:C,3,0),IFERROR(IF(VLOOKUP(A239,'STOK TRAYEMAN'!A:B,2,0)="NOSTOK","E",VLOOKUP(A239,'KATEGORI TRAYEMAN'!A:B,2,0)),"E"))</f>
        <v>E</v>
      </c>
      <c r="N239" s="8" t="str">
        <f>IFERROR(VLOOKUP(A239,FR_HITUNG_MINMAX!A:B,2,0),0)</f>
        <v>ORING PULLY H.BEAT FI/ 38.8X1.9 ORI</v>
      </c>
      <c r="O239" s="8" t="str">
        <f>IFERROR(VLOOKUP(A239,FR_HITUNG_MINMAX!A:D,4,0),0)</f>
        <v>ORISIN</v>
      </c>
      <c r="P239" s="8">
        <f>IFERROR(VLOOKUP(A239,FR_HITUNG_MINMAX!A:G,7,0),1)</f>
        <v>1</v>
      </c>
      <c r="Q239" s="11">
        <f>IFERROR(VLOOKUP(A239,FR_HITUNG_MINMAX!A:J,10,0),1)</f>
        <v>1</v>
      </c>
      <c r="R239" s="8">
        <f>IFERROR(VLOOKUP(A239,FR_HITUNG_MINMAX!A:K,11,0),1)</f>
        <v>1</v>
      </c>
      <c r="S239" s="12">
        <f>IFERROR(VLOOKUP(A239,FR_HITUNG_MINMAX!A:F,6,0),0)</f>
        <v>9500</v>
      </c>
      <c r="T239" s="8">
        <f t="shared" si="145"/>
        <v>1</v>
      </c>
      <c r="U239" s="8">
        <f t="shared" si="120"/>
        <v>-2</v>
      </c>
      <c r="V239" s="8">
        <f t="shared" si="121"/>
        <v>0</v>
      </c>
      <c r="W239" s="8">
        <f t="shared" si="146"/>
        <v>0</v>
      </c>
      <c r="X239" s="8">
        <f t="shared" si="147"/>
        <v>1</v>
      </c>
      <c r="Y239" s="16"/>
      <c r="Z239" s="15">
        <f t="shared" si="122"/>
        <v>0</v>
      </c>
      <c r="AA239" s="8">
        <f t="shared" si="148"/>
        <v>0</v>
      </c>
      <c r="AB239" s="16"/>
      <c r="AC239" s="15">
        <f t="shared" si="123"/>
        <v>0</v>
      </c>
      <c r="AD239" s="8">
        <f t="shared" si="124"/>
        <v>0</v>
      </c>
      <c r="AE239" s="16"/>
      <c r="AF239" s="15">
        <f t="shared" si="125"/>
        <v>0</v>
      </c>
      <c r="AG239" s="15">
        <f t="shared" si="149"/>
        <v>0</v>
      </c>
      <c r="AH239" s="16"/>
      <c r="AI239" s="15">
        <f t="shared" si="150"/>
        <v>0</v>
      </c>
      <c r="AJ239" s="8">
        <f t="shared" si="151"/>
        <v>0</v>
      </c>
      <c r="AK239" s="8">
        <f t="shared" si="126"/>
        <v>1</v>
      </c>
      <c r="AL239" s="8">
        <f t="shared" si="127"/>
        <v>0</v>
      </c>
      <c r="AM239" s="8">
        <f t="shared" si="152"/>
        <v>0</v>
      </c>
      <c r="AN239" s="8">
        <f t="shared" si="153"/>
        <v>1</v>
      </c>
      <c r="AO239" s="8">
        <f>IFERROR(VLOOKUP(A239,PERSAMAAN!B:D,3,0),AN239)</f>
        <v>0</v>
      </c>
      <c r="AP239" s="1">
        <v>0</v>
      </c>
      <c r="AQ239" s="8">
        <f t="shared" si="128"/>
        <v>0</v>
      </c>
      <c r="AR239" s="8" t="str">
        <f>IF(AQ239=0,"-",VLOOKUP(A239,FR_HITUNG_MINMAX!A:H,8,0))</f>
        <v>-</v>
      </c>
      <c r="AS239" s="1"/>
      <c r="AT239" s="8" t="str">
        <f t="shared" si="129"/>
        <v>-</v>
      </c>
      <c r="AU239" s="12">
        <f t="shared" si="130"/>
        <v>0</v>
      </c>
      <c r="AV239" s="12">
        <f t="shared" si="131"/>
        <v>0</v>
      </c>
      <c r="AW239" s="8">
        <f t="shared" si="154"/>
        <v>1</v>
      </c>
      <c r="AX239" s="1"/>
      <c r="AY239" s="8">
        <f t="shared" si="132"/>
        <v>1</v>
      </c>
      <c r="AZ239" s="8" t="str">
        <f>IF(AY239=0,"-",VLOOKUP(A239,FR_HITUNG_MINMAX!A:I,9,0))</f>
        <v>NSA</v>
      </c>
      <c r="BB239" s="8" t="str">
        <f t="shared" si="133"/>
        <v>NSA</v>
      </c>
      <c r="BC239" s="12">
        <f t="shared" si="134"/>
        <v>9500</v>
      </c>
      <c r="BD239" s="12">
        <f t="shared" si="135"/>
        <v>57564082.685275108</v>
      </c>
      <c r="BE239" s="16"/>
      <c r="BF239" s="8">
        <f>SUMIF('REALISASI ORDER'!C:C,A239,'REALISASI ORDER'!E:E)</f>
        <v>0</v>
      </c>
      <c r="BG239" s="8">
        <f t="shared" si="155"/>
        <v>1</v>
      </c>
      <c r="BH239" s="8">
        <f t="shared" si="136"/>
        <v>0</v>
      </c>
      <c r="BI239" s="8">
        <f t="shared" si="137"/>
        <v>0</v>
      </c>
      <c r="BJ239" s="8">
        <f t="shared" si="156"/>
        <v>0</v>
      </c>
      <c r="BK239" s="33">
        <f t="shared" si="157"/>
        <v>0</v>
      </c>
      <c r="BL239" s="33">
        <f t="shared" si="138"/>
        <v>2</v>
      </c>
      <c r="BM239" s="33">
        <f t="shared" si="139"/>
        <v>0</v>
      </c>
      <c r="BN239" s="33">
        <f t="shared" si="158"/>
        <v>0</v>
      </c>
      <c r="BO239" s="8">
        <f t="shared" si="140"/>
        <v>0</v>
      </c>
      <c r="BP239" s="8">
        <f t="shared" si="141"/>
        <v>0</v>
      </c>
      <c r="BQ239" s="8">
        <f t="shared" si="142"/>
        <v>0</v>
      </c>
      <c r="BR239" s="8">
        <f>IFERROR(ROUNDDOWN(BF239*BN239/(BK239+BL239+BM239+BN),0),0)</f>
        <v>0</v>
      </c>
      <c r="BS239" s="8" t="str">
        <f t="shared" si="143"/>
        <v>91384-KVB-900</v>
      </c>
      <c r="BT239" s="8">
        <f>SUMIF(FR_HITUNG_MINMAX!A:A,ORDER!A239,FR_HITUNG_MINMAX!AS:AS)</f>
        <v>1</v>
      </c>
      <c r="BU239" s="8">
        <f t="shared" si="159"/>
        <v>0</v>
      </c>
      <c r="BV239" s="8" t="str">
        <f t="shared" si="144"/>
        <v>-</v>
      </c>
      <c r="BW239" s="8" t="str">
        <f>VLOOKUP(A239,'STOK PESALAKAN'!A:F,6,0)</f>
        <v>91351-GR1-000</v>
      </c>
    </row>
    <row r="240" spans="1:75" ht="15" customHeight="1">
      <c r="A240" s="41" t="s">
        <v>1446</v>
      </c>
      <c r="B240" s="99">
        <f>IFERROR(IFERROR(VLOOKUP(A240,'STOK PACUL'!C:H,6,0),VLOOKUP(A240,'KATEGORI PACUL'!A:C,3,0)),0)</f>
        <v>4</v>
      </c>
      <c r="C240" s="8">
        <f>IFERROR(VLOOKUP(A240,'KATEGORI PACUL'!A:D,4,0),0)</f>
        <v>1</v>
      </c>
      <c r="D240" s="99">
        <f>IFERROR(IFERROR(VLOOKUP(A240,'STOK PESALAKAN'!C:H,6,0),VLOOKUP(A240,'KATEGORI PESALAKAN'!A:C,3,0)),0)</f>
        <v>3</v>
      </c>
      <c r="E240" s="8">
        <f>IFERROR(VLOOKUP(A240,'KATEGORI PESALAKAN'!A:D,4,0),0)</f>
        <v>0</v>
      </c>
      <c r="F240" s="99">
        <f>IFERROR(IFERROR(VLOOKUP(A240,'STOK CIKDITIRO'!C:H,6,0),VLOOKUP(A240,'KATEGORI CIKDITIRO'!A:C,3,0)),0)</f>
        <v>2</v>
      </c>
      <c r="G240" s="8">
        <f>IFERROR(VLOOKUP(A240,'KATEGORI CIKDITIRO'!A:D,4,0),0)</f>
        <v>0</v>
      </c>
      <c r="H240" s="99">
        <f>IFERROR(IFERROR(VLOOKUP(A240,'STOK TRAYEMAN'!C:H,6,0),VLOOKUP(A240,'KATEGORI TRAYEMAN'!A:C,3,0)),0)</f>
        <v>1</v>
      </c>
      <c r="I240" s="8">
        <f>IFERROR(VLOOKUP(A240,'KATEGORI TRAYEMAN'!A:D,4,0),0)</f>
        <v>0</v>
      </c>
      <c r="J240" s="8" t="str">
        <f>IFERROR(VLOOKUP(A240,'NOSTOK PACUL'!A:C,3,0),IFERROR(IF(VLOOKUP(A240,'STOK PACUL'!A:B,2,0)="NOSTOK","E",VLOOKUP(A240,'KATEGORI PACUL'!A:B,2,0)),"E"))</f>
        <v>D</v>
      </c>
      <c r="K240" s="8" t="str">
        <f>IFERROR(VLOOKUP(A240,'NOSTOK PESALAKAN'!A:C,3,0),IFERROR(IF(VLOOKUP(A240,'STOK PESALAKAN'!A:B,2,0)="NOSTOK","E",VLOOKUP(A240,'KATEGORI PESALAKAN'!A:B,2,0)),"E"))</f>
        <v>E</v>
      </c>
      <c r="L240" s="8" t="str">
        <f>IFERROR(VLOOKUP(A240,'NOSTOK CIKDITIRO'!A:C,3,0),IFERROR(IF(VLOOKUP(A240,'STOK CIKDITIRO'!A:B,2,0)="NOSTOK","E",VLOOKUP(A240,'KATEGORI CIKDITIRO'!A:B,2,0)),"E"))</f>
        <v>E</v>
      </c>
      <c r="M240" s="8" t="str">
        <f>IFERROR(VLOOKUP(A240,'NOSTOK TRAYEMAN'!A:C,3,0),IFERROR(IF(VLOOKUP(A240,'STOK TRAYEMAN'!A:B,2,0)="NOSTOK","E",VLOOKUP(A240,'KATEGORI TRAYEMAN'!A:B,2,0)),"E"))</f>
        <v>E</v>
      </c>
      <c r="N240" s="8" t="str">
        <f>IFERROR(VLOOKUP(A240,FR_HITUNG_MINMAX!A:B,2,0),0)</f>
        <v>OIL SEAL GARDAN / SIL GARDAN Y.MIO J ORI (PK)</v>
      </c>
      <c r="O240" s="8" t="str">
        <f>IFERROR(VLOOKUP(A240,FR_HITUNG_MINMAX!A:D,4,0),0)</f>
        <v>ORISIN</v>
      </c>
      <c r="P240" s="8">
        <f>IFERROR(VLOOKUP(A240,FR_HITUNG_MINMAX!A:G,7,0),1)</f>
        <v>1</v>
      </c>
      <c r="Q240" s="11" t="str">
        <f>IFERROR(VLOOKUP(A240,FR_HITUNG_MINMAX!A:J,10,0),1)</f>
        <v>2</v>
      </c>
      <c r="R240" s="8">
        <f>IFERROR(VLOOKUP(A240,FR_HITUNG_MINMAX!A:K,11,0),1)</f>
        <v>1</v>
      </c>
      <c r="S240" s="12">
        <f>IFERROR(VLOOKUP(A240,FR_HITUNG_MINMAX!A:F,6,0),0)</f>
        <v>28000</v>
      </c>
      <c r="T240" s="8">
        <f t="shared" si="145"/>
        <v>3</v>
      </c>
      <c r="U240" s="8">
        <f t="shared" si="120"/>
        <v>3</v>
      </c>
      <c r="V240" s="8">
        <f t="shared" si="121"/>
        <v>2</v>
      </c>
      <c r="W240" s="8">
        <f t="shared" si="146"/>
        <v>1</v>
      </c>
      <c r="X240" s="8">
        <f t="shared" si="147"/>
        <v>0</v>
      </c>
      <c r="Y240" s="16"/>
      <c r="Z240" s="15">
        <f t="shared" si="122"/>
        <v>0</v>
      </c>
      <c r="AA240" s="8">
        <f t="shared" si="148"/>
        <v>0</v>
      </c>
      <c r="AB240" s="16"/>
      <c r="AC240" s="15">
        <f t="shared" si="123"/>
        <v>0</v>
      </c>
      <c r="AD240" s="8">
        <f t="shared" si="124"/>
        <v>0</v>
      </c>
      <c r="AE240" s="16"/>
      <c r="AF240" s="15">
        <f t="shared" si="125"/>
        <v>0</v>
      </c>
      <c r="AG240" s="15">
        <f t="shared" si="149"/>
        <v>0</v>
      </c>
      <c r="AH240" s="16"/>
      <c r="AI240" s="15">
        <f t="shared" si="150"/>
        <v>0</v>
      </c>
      <c r="AJ240" s="8">
        <f t="shared" si="151"/>
        <v>0</v>
      </c>
      <c r="AK240" s="8">
        <f t="shared" si="126"/>
        <v>0</v>
      </c>
      <c r="AL240" s="8">
        <f t="shared" si="127"/>
        <v>0</v>
      </c>
      <c r="AM240" s="8">
        <f t="shared" si="152"/>
        <v>0</v>
      </c>
      <c r="AN240" s="8">
        <f t="shared" si="153"/>
        <v>0</v>
      </c>
      <c r="AO240" s="8">
        <f>IFERROR(VLOOKUP(A240,PERSAMAAN!B:D,3,0),AN240)</f>
        <v>0</v>
      </c>
      <c r="AP240" s="1"/>
      <c r="AQ240" s="8">
        <f t="shared" si="128"/>
        <v>0</v>
      </c>
      <c r="AR240" s="8" t="str">
        <f>IF(AQ240=0,"-",VLOOKUP(A240,FR_HITUNG_MINMAX!A:H,8,0))</f>
        <v>-</v>
      </c>
      <c r="AS240" s="1"/>
      <c r="AT240" s="8" t="str">
        <f t="shared" si="129"/>
        <v>-</v>
      </c>
      <c r="AU240" s="12">
        <f t="shared" si="130"/>
        <v>0</v>
      </c>
      <c r="AV240" s="12">
        <f t="shared" si="131"/>
        <v>0</v>
      </c>
      <c r="AW240" s="8">
        <f t="shared" si="154"/>
        <v>-10</v>
      </c>
      <c r="AX240" s="1"/>
      <c r="AY240" s="8">
        <f t="shared" si="132"/>
        <v>0</v>
      </c>
      <c r="AZ240" s="8" t="str">
        <f>IF(AY240=0,"-",VLOOKUP(A240,FR_HITUNG_MINMAX!A:I,9,0))</f>
        <v>-</v>
      </c>
      <c r="BB240" s="8" t="str">
        <f t="shared" si="133"/>
        <v>-</v>
      </c>
      <c r="BC240" s="12">
        <f t="shared" si="134"/>
        <v>0</v>
      </c>
      <c r="BD240" s="12">
        <f t="shared" si="135"/>
        <v>0</v>
      </c>
      <c r="BE240" s="16"/>
      <c r="BF240" s="8">
        <f>SUMIF('REALISASI ORDER'!C:C,A240,'REALISASI ORDER'!E:E)</f>
        <v>0</v>
      </c>
      <c r="BG240" s="8">
        <f t="shared" si="155"/>
        <v>4</v>
      </c>
      <c r="BH240" s="8">
        <f t="shared" si="136"/>
        <v>3</v>
      </c>
      <c r="BI240" s="8">
        <f t="shared" si="137"/>
        <v>2</v>
      </c>
      <c r="BJ240" s="8">
        <f t="shared" si="156"/>
        <v>1</v>
      </c>
      <c r="BK240" s="33">
        <f t="shared" si="157"/>
        <v>1</v>
      </c>
      <c r="BL240" s="33">
        <f t="shared" si="138"/>
        <v>0</v>
      </c>
      <c r="BM240" s="33">
        <f t="shared" si="139"/>
        <v>0</v>
      </c>
      <c r="BN240" s="33">
        <f t="shared" si="158"/>
        <v>0</v>
      </c>
      <c r="BO240" s="8">
        <f t="shared" si="140"/>
        <v>0</v>
      </c>
      <c r="BP240" s="8">
        <f t="shared" si="141"/>
        <v>0</v>
      </c>
      <c r="BQ240" s="8">
        <f t="shared" si="142"/>
        <v>0</v>
      </c>
      <c r="BR240" s="8">
        <f>IFERROR(ROUNDDOWN(BF240*BN240/(BK240+BL240+BM240+BN),0),0)</f>
        <v>0</v>
      </c>
      <c r="BS240" s="8" t="str">
        <f t="shared" si="143"/>
        <v>93102-17803</v>
      </c>
      <c r="BT240" s="8">
        <f>SUMIF(FR_HITUNG_MINMAX!A:A,ORDER!A240,FR_HITUNG_MINMAX!AS:AS)</f>
        <v>1</v>
      </c>
      <c r="BU240" s="8">
        <f t="shared" si="159"/>
        <v>0</v>
      </c>
      <c r="BV240" s="8" t="str">
        <f t="shared" si="144"/>
        <v>-</v>
      </c>
      <c r="BW240" s="8" t="str">
        <f>VLOOKUP(A240,'STOK PESALAKAN'!A:F,6,0)</f>
        <v/>
      </c>
    </row>
    <row r="241" spans="1:75" ht="15" customHeight="1">
      <c r="A241" s="41" t="s">
        <v>2193</v>
      </c>
      <c r="B241" s="99">
        <f>IFERROR(IFERROR(VLOOKUP(A241,'STOK PACUL'!C:H,6,0),VLOOKUP(A241,'KATEGORI PACUL'!A:C,3,0)),0)</f>
        <v>1</v>
      </c>
      <c r="C241" s="8">
        <f>IFERROR(VLOOKUP(A241,'KATEGORI PACUL'!A:D,4,0),0)</f>
        <v>0</v>
      </c>
      <c r="D241" s="99">
        <f>IFERROR(IFERROR(VLOOKUP(A241,'STOK PESALAKAN'!C:H,6,0),VLOOKUP(A241,'KATEGORI PESALAKAN'!A:C,3,0)),0)</f>
        <v>0</v>
      </c>
      <c r="E241" s="8">
        <f>IFERROR(VLOOKUP(A241,'KATEGORI PESALAKAN'!A:D,4,0),0)</f>
        <v>0</v>
      </c>
      <c r="F241" s="99">
        <f>IFERROR(IFERROR(VLOOKUP(A241,'STOK CIKDITIRO'!C:H,6,0),VLOOKUP(A241,'KATEGORI CIKDITIRO'!A:C,3,0)),0)</f>
        <v>1</v>
      </c>
      <c r="G241" s="8">
        <f>IFERROR(VLOOKUP(A241,'KATEGORI CIKDITIRO'!A:D,4,0),0)</f>
        <v>2</v>
      </c>
      <c r="H241" s="99">
        <f>IFERROR(IFERROR(VLOOKUP(A241,'STOK TRAYEMAN'!C:H,6,0),VLOOKUP(A241,'KATEGORI TRAYEMAN'!A:C,3,0)),0)</f>
        <v>0</v>
      </c>
      <c r="I241" s="8">
        <f>IFERROR(VLOOKUP(A241,'KATEGORI TRAYEMAN'!A:D,4,0),0)</f>
        <v>0</v>
      </c>
      <c r="J241" s="8" t="str">
        <f>IFERROR(VLOOKUP(A241,'NOSTOK PACUL'!A:C,3,0),IFERROR(IF(VLOOKUP(A241,'STOK PACUL'!A:B,2,0)="NOSTOK","E",VLOOKUP(A241,'KATEGORI PACUL'!A:B,2,0)),"E"))</f>
        <v>E</v>
      </c>
      <c r="K241" s="8" t="str">
        <f>IFERROR(VLOOKUP(A241,'NOSTOK PESALAKAN'!A:C,3,0),IFERROR(IF(VLOOKUP(A241,'STOK PESALAKAN'!A:B,2,0)="NOSTOK","E",VLOOKUP(A241,'KATEGORI PESALAKAN'!A:B,2,0)),"E"))</f>
        <v>E</v>
      </c>
      <c r="L241" s="8" t="str">
        <f>IFERROR(VLOOKUP(A241,'NOSTOK CIKDITIRO'!A:C,3,0),IFERROR(IF(VLOOKUP(A241,'STOK CIKDITIRO'!A:B,2,0)="NOSTOK","E",VLOOKUP(A241,'KATEGORI CIKDITIRO'!A:B,2,0)),"E"))</f>
        <v>D</v>
      </c>
      <c r="M241" s="8" t="str">
        <f>IFERROR(VLOOKUP(A241,'NOSTOK TRAYEMAN'!A:C,3,0),IFERROR(IF(VLOOKUP(A241,'STOK TRAYEMAN'!A:B,2,0)="NOSTOK","E",VLOOKUP(A241,'KATEGORI TRAYEMAN'!A:B,2,0)),"E"))</f>
        <v>E</v>
      </c>
      <c r="N241" s="8" t="str">
        <f>IFERROR(VLOOKUP(A241,FR_HITUNG_MINMAX!A:B,2,0),0)</f>
        <v>OIL SEAL MAGHNET Y.MIO J ORI</v>
      </c>
      <c r="O241" s="8" t="str">
        <f>IFERROR(VLOOKUP(A241,FR_HITUNG_MINMAX!A:D,4,0),0)</f>
        <v>ORISIN</v>
      </c>
      <c r="P241" s="8">
        <f>IFERROR(VLOOKUP(A241,FR_HITUNG_MINMAX!A:G,7,0),1)</f>
        <v>1</v>
      </c>
      <c r="Q241" s="11" t="str">
        <f>IFERROR(VLOOKUP(A241,FR_HITUNG_MINMAX!A:J,10,0),1)</f>
        <v>1</v>
      </c>
      <c r="R241" s="8">
        <f>IFERROR(VLOOKUP(A241,FR_HITUNG_MINMAX!A:K,11,0),1)</f>
        <v>1</v>
      </c>
      <c r="S241" s="12">
        <f>IFERROR(VLOOKUP(A241,FR_HITUNG_MINMAX!A:F,6,0),0)</f>
        <v>11000</v>
      </c>
      <c r="T241" s="8">
        <f t="shared" si="145"/>
        <v>1</v>
      </c>
      <c r="U241" s="8">
        <f t="shared" si="120"/>
        <v>0</v>
      </c>
      <c r="V241" s="8">
        <f t="shared" si="121"/>
        <v>-1</v>
      </c>
      <c r="W241" s="8">
        <f t="shared" si="146"/>
        <v>0</v>
      </c>
      <c r="X241" s="8">
        <f t="shared" si="147"/>
        <v>0</v>
      </c>
      <c r="Y241" s="16"/>
      <c r="Z241" s="15">
        <f t="shared" si="122"/>
        <v>0</v>
      </c>
      <c r="AA241" s="8">
        <f t="shared" si="148"/>
        <v>0</v>
      </c>
      <c r="AB241" s="16"/>
      <c r="AC241" s="15">
        <f t="shared" si="123"/>
        <v>0</v>
      </c>
      <c r="AD241" s="8">
        <f t="shared" si="124"/>
        <v>0</v>
      </c>
      <c r="AE241" s="16"/>
      <c r="AF241" s="15">
        <f t="shared" si="125"/>
        <v>0</v>
      </c>
      <c r="AG241" s="15">
        <f t="shared" si="149"/>
        <v>0</v>
      </c>
      <c r="AH241" s="16"/>
      <c r="AI241" s="15">
        <f t="shared" si="150"/>
        <v>0</v>
      </c>
      <c r="AJ241" s="8">
        <f t="shared" si="151"/>
        <v>0</v>
      </c>
      <c r="AK241" s="8">
        <f t="shared" si="126"/>
        <v>0</v>
      </c>
      <c r="AL241" s="8">
        <f t="shared" si="127"/>
        <v>0</v>
      </c>
      <c r="AM241" s="8">
        <f t="shared" si="152"/>
        <v>0</v>
      </c>
      <c r="AN241" s="8">
        <f t="shared" si="153"/>
        <v>0</v>
      </c>
      <c r="AO241" s="8">
        <f>IFERROR(VLOOKUP(A241,PERSAMAAN!B:D,3,0),AN241)</f>
        <v>0</v>
      </c>
      <c r="AP241" s="1">
        <v>1</v>
      </c>
      <c r="AQ241" s="8">
        <f t="shared" si="128"/>
        <v>1</v>
      </c>
      <c r="AR241" s="8" t="str">
        <f>IF(AQ241=0,"-",VLOOKUP(A241,FR_HITUNG_MINMAX!A:H,8,0))</f>
        <v>NSM</v>
      </c>
      <c r="AS241" s="1" t="s">
        <v>30</v>
      </c>
      <c r="AT241" s="8" t="str">
        <f t="shared" si="129"/>
        <v>GSM</v>
      </c>
      <c r="AU241" s="12">
        <f t="shared" si="130"/>
        <v>11000</v>
      </c>
      <c r="AV241" s="12">
        <f t="shared" si="131"/>
        <v>2132750</v>
      </c>
      <c r="AW241" s="8">
        <f t="shared" si="154"/>
        <v>-1</v>
      </c>
      <c r="AX241" s="1"/>
      <c r="AY241" s="8">
        <f t="shared" si="132"/>
        <v>0</v>
      </c>
      <c r="AZ241" s="8" t="str">
        <f>IF(AY241=0,"-",VLOOKUP(A241,FR_HITUNG_MINMAX!A:I,9,0))</f>
        <v>-</v>
      </c>
      <c r="BB241" s="8" t="str">
        <f t="shared" si="133"/>
        <v>-</v>
      </c>
      <c r="BC241" s="12">
        <f t="shared" si="134"/>
        <v>0</v>
      </c>
      <c r="BD241" s="12">
        <f t="shared" si="135"/>
        <v>0</v>
      </c>
      <c r="BE241" s="16"/>
      <c r="BF241" s="8">
        <f>SUMIF('REALISASI ORDER'!C:C,A241,'REALISASI ORDER'!E:E)</f>
        <v>0</v>
      </c>
      <c r="BG241" s="8">
        <f t="shared" si="155"/>
        <v>1</v>
      </c>
      <c r="BH241" s="8">
        <f t="shared" si="136"/>
        <v>0</v>
      </c>
      <c r="BI241" s="8">
        <f t="shared" si="137"/>
        <v>1</v>
      </c>
      <c r="BJ241" s="8">
        <f t="shared" si="156"/>
        <v>0</v>
      </c>
      <c r="BK241" s="33">
        <f t="shared" si="157"/>
        <v>0</v>
      </c>
      <c r="BL241" s="33">
        <f t="shared" si="138"/>
        <v>0</v>
      </c>
      <c r="BM241" s="33">
        <f t="shared" si="139"/>
        <v>1</v>
      </c>
      <c r="BN241" s="33">
        <f t="shared" si="158"/>
        <v>0</v>
      </c>
      <c r="BO241" s="8">
        <f t="shared" si="140"/>
        <v>0</v>
      </c>
      <c r="BP241" s="8">
        <f t="shared" si="141"/>
        <v>0</v>
      </c>
      <c r="BQ241" s="8">
        <f t="shared" si="142"/>
        <v>0</v>
      </c>
      <c r="BR241" s="8">
        <f>IFERROR(ROUNDDOWN(BF241*BN241/(BK241+BL241+BM241+BN),0),0)</f>
        <v>0</v>
      </c>
      <c r="BS241" s="8" t="str">
        <f t="shared" si="143"/>
        <v>93102-19814</v>
      </c>
      <c r="BT241" s="8">
        <f>SUMIF(FR_HITUNG_MINMAX!A:A,ORDER!A241,FR_HITUNG_MINMAX!AS:AS)</f>
        <v>1</v>
      </c>
      <c r="BU241" s="8">
        <f t="shared" si="159"/>
        <v>0</v>
      </c>
      <c r="BV241" s="8" t="str">
        <f t="shared" si="144"/>
        <v>GSM</v>
      </c>
      <c r="BW241" s="8" t="str">
        <f>VLOOKUP(A241,'STOK PESALAKAN'!A:F,6,0)</f>
        <v/>
      </c>
    </row>
    <row r="242" spans="1:75" ht="15" customHeight="1">
      <c r="A242" s="41" t="s">
        <v>347</v>
      </c>
      <c r="B242" s="99">
        <f>IFERROR(IFERROR(VLOOKUP(A242,'STOK PACUL'!C:H,6,0),VLOOKUP(A242,'KATEGORI PACUL'!A:C,3,0)),0)</f>
        <v>2</v>
      </c>
      <c r="C242" s="8">
        <f>IFERROR(VLOOKUP(A242,'KATEGORI PACUL'!A:D,4,0),0)</f>
        <v>2</v>
      </c>
      <c r="D242" s="99">
        <f>IFERROR(IFERROR(VLOOKUP(A242,'STOK PESALAKAN'!C:H,6,0),VLOOKUP(A242,'KATEGORI PESALAKAN'!A:C,3,0)),0)</f>
        <v>5</v>
      </c>
      <c r="E242" s="8">
        <f>IFERROR(VLOOKUP(A242,'KATEGORI PESALAKAN'!A:D,4,0),0)</f>
        <v>2</v>
      </c>
      <c r="F242" s="99">
        <f>IFERROR(IFERROR(VLOOKUP(A242,'STOK CIKDITIRO'!C:H,6,0),VLOOKUP(A242,'KATEGORI CIKDITIRO'!A:C,3,0)),0)</f>
        <v>3</v>
      </c>
      <c r="G242" s="8">
        <f>IFERROR(VLOOKUP(A242,'KATEGORI CIKDITIRO'!A:D,4,0),0)</f>
        <v>0</v>
      </c>
      <c r="H242" s="99">
        <f>IFERROR(IFERROR(VLOOKUP(A242,'STOK TRAYEMAN'!C:H,6,0),VLOOKUP(A242,'KATEGORI TRAYEMAN'!A:C,3,0)),0)</f>
        <v>1</v>
      </c>
      <c r="I242" s="8">
        <f>IFERROR(VLOOKUP(A242,'KATEGORI TRAYEMAN'!A:D,4,0),0)</f>
        <v>2</v>
      </c>
      <c r="J242" s="8" t="str">
        <f>IFERROR(VLOOKUP(A242,'NOSTOK PACUL'!A:C,3,0),IFERROR(IF(VLOOKUP(A242,'STOK PACUL'!A:B,2,0)="NOSTOK","E",VLOOKUP(A242,'KATEGORI PACUL'!A:B,2,0)),"E"))</f>
        <v>D</v>
      </c>
      <c r="K242" s="8" t="str">
        <f>IFERROR(VLOOKUP(A242,'NOSTOK PESALAKAN'!A:C,3,0),IFERROR(IF(VLOOKUP(A242,'STOK PESALAKAN'!A:B,2,0)="NOSTOK","E",VLOOKUP(A242,'KATEGORI PESALAKAN'!A:B,2,0)),"E"))</f>
        <v>D</v>
      </c>
      <c r="L242" s="8" t="str">
        <f>IFERROR(VLOOKUP(A242,'NOSTOK CIKDITIRO'!A:C,3,0),IFERROR(IF(VLOOKUP(A242,'STOK CIKDITIRO'!A:B,2,0)="NOSTOK","E",VLOOKUP(A242,'KATEGORI CIKDITIRO'!A:B,2,0)),"E"))</f>
        <v>E</v>
      </c>
      <c r="M242" s="8" t="str">
        <f>IFERROR(VLOOKUP(A242,'NOSTOK TRAYEMAN'!A:C,3,0),IFERROR(IF(VLOOKUP(A242,'STOK TRAYEMAN'!A:B,2,0)="NOSTOK","E",VLOOKUP(A242,'KATEGORI TRAYEMAN'!A:B,2,0)),"E"))</f>
        <v>D</v>
      </c>
      <c r="N242" s="8" t="str">
        <f>IFERROR(VLOOKUP(A242,FR_HITUNG_MINMAX!A:B,2,0),0)</f>
        <v>OIL SEAL GARDAN / SIL GARDAN Y.AEROX/MIO M3/S/Z ORI (PK)</v>
      </c>
      <c r="O242" s="8" t="str">
        <f>IFERROR(VLOOKUP(A242,FR_HITUNG_MINMAX!A:D,4,0),0)</f>
        <v>ORISIN</v>
      </c>
      <c r="P242" s="8">
        <f>IFERROR(VLOOKUP(A242,FR_HITUNG_MINMAX!A:G,7,0),1)</f>
        <v>1</v>
      </c>
      <c r="Q242" s="11">
        <f>IFERROR(VLOOKUP(A242,FR_HITUNG_MINMAX!A:J,10,0),1)</f>
        <v>1</v>
      </c>
      <c r="R242" s="8">
        <f>IFERROR(VLOOKUP(A242,FR_HITUNG_MINMAX!A:K,11,0),1)</f>
        <v>1</v>
      </c>
      <c r="S242" s="12">
        <f>IFERROR(VLOOKUP(A242,FR_HITUNG_MINMAX!A:F,6,0),0)</f>
        <v>9000</v>
      </c>
      <c r="T242" s="8">
        <f t="shared" si="145"/>
        <v>0</v>
      </c>
      <c r="U242" s="8">
        <f t="shared" si="120"/>
        <v>3</v>
      </c>
      <c r="V242" s="8">
        <f t="shared" si="121"/>
        <v>3</v>
      </c>
      <c r="W242" s="8">
        <f t="shared" si="146"/>
        <v>-1</v>
      </c>
      <c r="X242" s="8">
        <f t="shared" si="147"/>
        <v>0</v>
      </c>
      <c r="Y242" s="16"/>
      <c r="Z242" s="15">
        <f t="shared" si="122"/>
        <v>0</v>
      </c>
      <c r="AA242" s="8">
        <f t="shared" si="148"/>
        <v>0</v>
      </c>
      <c r="AB242" s="16"/>
      <c r="AC242" s="15">
        <f t="shared" si="123"/>
        <v>0</v>
      </c>
      <c r="AD242" s="8">
        <f t="shared" si="124"/>
        <v>0</v>
      </c>
      <c r="AE242" s="16"/>
      <c r="AF242" s="15">
        <f t="shared" si="125"/>
        <v>0</v>
      </c>
      <c r="AG242" s="15">
        <f t="shared" si="149"/>
        <v>0</v>
      </c>
      <c r="AH242" s="16"/>
      <c r="AI242" s="15">
        <f t="shared" si="150"/>
        <v>0</v>
      </c>
      <c r="AJ242" s="8">
        <f t="shared" si="151"/>
        <v>3</v>
      </c>
      <c r="AK242" s="8">
        <f t="shared" si="126"/>
        <v>0</v>
      </c>
      <c r="AL242" s="8">
        <f t="shared" si="127"/>
        <v>0</v>
      </c>
      <c r="AM242" s="8">
        <f t="shared" si="152"/>
        <v>0</v>
      </c>
      <c r="AN242" s="8">
        <f t="shared" si="153"/>
        <v>3</v>
      </c>
      <c r="AO242" s="8">
        <f>IFERROR(VLOOKUP(A242,PERSAMAAN!B:D,3,0),AN242)</f>
        <v>3</v>
      </c>
      <c r="AP242" s="1">
        <v>0</v>
      </c>
      <c r="AQ242" s="8">
        <f t="shared" si="128"/>
        <v>0</v>
      </c>
      <c r="AR242" s="8" t="str">
        <f>IF(AQ242=0,"-",VLOOKUP(A242,FR_HITUNG_MINMAX!A:H,8,0))</f>
        <v>-</v>
      </c>
      <c r="AS242" s="1"/>
      <c r="AT242" s="8" t="str">
        <f t="shared" si="129"/>
        <v>-</v>
      </c>
      <c r="AU242" s="12">
        <f t="shared" si="130"/>
        <v>0</v>
      </c>
      <c r="AV242" s="12">
        <f t="shared" si="131"/>
        <v>0</v>
      </c>
      <c r="AW242" s="8">
        <f t="shared" si="154"/>
        <v>-2</v>
      </c>
      <c r="AX242" s="1"/>
      <c r="AY242" s="8">
        <f t="shared" si="132"/>
        <v>0</v>
      </c>
      <c r="AZ242" s="8" t="str">
        <f>IF(AY242=0,"-",VLOOKUP(A242,FR_HITUNG_MINMAX!A:I,9,0))</f>
        <v>-</v>
      </c>
      <c r="BB242" s="8" t="str">
        <f t="shared" si="133"/>
        <v>-</v>
      </c>
      <c r="BC242" s="12">
        <f t="shared" si="134"/>
        <v>0</v>
      </c>
      <c r="BD242" s="12">
        <f t="shared" si="135"/>
        <v>0</v>
      </c>
      <c r="BE242" s="16"/>
      <c r="BF242" s="8">
        <f>SUMIF('REALISASI ORDER'!C:C,A242,'REALISASI ORDER'!E:E)</f>
        <v>0</v>
      </c>
      <c r="BG242" s="8">
        <f t="shared" si="155"/>
        <v>2</v>
      </c>
      <c r="BH242" s="8">
        <f t="shared" si="136"/>
        <v>5</v>
      </c>
      <c r="BI242" s="8">
        <f t="shared" si="137"/>
        <v>3</v>
      </c>
      <c r="BJ242" s="8">
        <f t="shared" si="156"/>
        <v>1</v>
      </c>
      <c r="BK242" s="33">
        <f t="shared" si="157"/>
        <v>2</v>
      </c>
      <c r="BL242" s="33">
        <f t="shared" si="138"/>
        <v>0</v>
      </c>
      <c r="BM242" s="33">
        <f t="shared" si="139"/>
        <v>0</v>
      </c>
      <c r="BN242" s="33">
        <f t="shared" si="158"/>
        <v>1</v>
      </c>
      <c r="BO242" s="8">
        <f t="shared" si="140"/>
        <v>0</v>
      </c>
      <c r="BP242" s="8">
        <f t="shared" si="141"/>
        <v>0</v>
      </c>
      <c r="BQ242" s="8">
        <f t="shared" si="142"/>
        <v>0</v>
      </c>
      <c r="BR242" s="8">
        <f>IFERROR(ROUNDDOWN(BF242*BN242/(BK242+BL242+BM242+BN),0),0)</f>
        <v>0</v>
      </c>
      <c r="BS242" s="8" t="str">
        <f t="shared" si="143"/>
        <v>93102-20815</v>
      </c>
      <c r="BT242" s="8">
        <f>SUMIF(FR_HITUNG_MINMAX!A:A,ORDER!A242,FR_HITUNG_MINMAX!AS:AS)</f>
        <v>3</v>
      </c>
      <c r="BU242" s="8">
        <f t="shared" si="159"/>
        <v>0</v>
      </c>
      <c r="BV242" s="8" t="str">
        <f t="shared" si="144"/>
        <v>-</v>
      </c>
      <c r="BW242" s="8" t="str">
        <f>VLOOKUP(A242,'STOK PESALAKAN'!A:F,6,0)</f>
        <v/>
      </c>
    </row>
    <row r="243" spans="1:75" ht="15" customHeight="1">
      <c r="A243" s="41" t="s">
        <v>348</v>
      </c>
      <c r="B243" s="99">
        <f>IFERROR(IFERROR(VLOOKUP(A243,'STOK PACUL'!C:H,6,0),VLOOKUP(A243,'KATEGORI PACUL'!A:C,3,0)),0)</f>
        <v>2</v>
      </c>
      <c r="C243" s="8">
        <f>IFERROR(VLOOKUP(A243,'KATEGORI PACUL'!A:D,4,0),0)</f>
        <v>2</v>
      </c>
      <c r="D243" s="99">
        <f>IFERROR(IFERROR(VLOOKUP(A243,'STOK PESALAKAN'!C:H,6,0),VLOOKUP(A243,'KATEGORI PESALAKAN'!A:C,3,0)),0)</f>
        <v>1</v>
      </c>
      <c r="E243" s="8">
        <f>IFERROR(VLOOKUP(A243,'KATEGORI PESALAKAN'!A:D,4,0),0)</f>
        <v>0</v>
      </c>
      <c r="F243" s="99">
        <f>IFERROR(IFERROR(VLOOKUP(A243,'STOK CIKDITIRO'!C:H,6,0),VLOOKUP(A243,'KATEGORI CIKDITIRO'!A:C,3,0)),0)</f>
        <v>1</v>
      </c>
      <c r="G243" s="8">
        <f>IFERROR(VLOOKUP(A243,'KATEGORI CIKDITIRO'!A:D,4,0),0)</f>
        <v>2</v>
      </c>
      <c r="H243" s="99">
        <f>IFERROR(IFERROR(VLOOKUP(A243,'STOK TRAYEMAN'!C:H,6,0),VLOOKUP(A243,'KATEGORI TRAYEMAN'!A:C,3,0)),0)</f>
        <v>0</v>
      </c>
      <c r="I243" s="8">
        <f>IFERROR(VLOOKUP(A243,'KATEGORI TRAYEMAN'!A:D,4,0),0)</f>
        <v>0</v>
      </c>
      <c r="J243" s="8" t="str">
        <f>IFERROR(VLOOKUP(A243,'NOSTOK PACUL'!A:C,3,0),IFERROR(IF(VLOOKUP(A243,'STOK PACUL'!A:B,2,0)="NOSTOK","E",VLOOKUP(A243,'KATEGORI PACUL'!A:B,2,0)),"E"))</f>
        <v>D</v>
      </c>
      <c r="K243" s="8" t="str">
        <f>IFERROR(VLOOKUP(A243,'NOSTOK PESALAKAN'!A:C,3,0),IFERROR(IF(VLOOKUP(A243,'STOK PESALAKAN'!A:B,2,0)="NOSTOK","E",VLOOKUP(A243,'KATEGORI PESALAKAN'!A:B,2,0)),"E"))</f>
        <v>E</v>
      </c>
      <c r="L243" s="8" t="str">
        <f>IFERROR(VLOOKUP(A243,'NOSTOK CIKDITIRO'!A:C,3,0),IFERROR(IF(VLOOKUP(A243,'STOK CIKDITIRO'!A:B,2,0)="NOSTOK","E",VLOOKUP(A243,'KATEGORI CIKDITIRO'!A:B,2,0)),"E"))</f>
        <v>D</v>
      </c>
      <c r="M243" s="8" t="str">
        <f>IFERROR(VLOOKUP(A243,'NOSTOK TRAYEMAN'!A:C,3,0),IFERROR(IF(VLOOKUP(A243,'STOK TRAYEMAN'!A:B,2,0)="NOSTOK","E",VLOOKUP(A243,'KATEGORI TRAYEMAN'!A:B,2,0)),"E"))</f>
        <v>E</v>
      </c>
      <c r="N243" s="8" t="str">
        <f>IFERROR(VLOOKUP(A243,FR_HITUNG_MINMAX!A:B,2,0),0)</f>
        <v>OIL SEAL MAGHNET Y.NMAX ORI (PK)</v>
      </c>
      <c r="O243" s="8" t="str">
        <f>IFERROR(VLOOKUP(A243,FR_HITUNG_MINMAX!A:D,4,0),0)</f>
        <v>ORISIN</v>
      </c>
      <c r="P243" s="8">
        <f>IFERROR(VLOOKUP(A243,FR_HITUNG_MINMAX!A:G,7,0),1)</f>
        <v>1</v>
      </c>
      <c r="Q243" s="11">
        <f>IFERROR(VLOOKUP(A243,FR_HITUNG_MINMAX!A:J,10,0),1)</f>
        <v>1</v>
      </c>
      <c r="R243" s="8">
        <f>IFERROR(VLOOKUP(A243,FR_HITUNG_MINMAX!A:K,11,0),1)</f>
        <v>1</v>
      </c>
      <c r="S243" s="12">
        <f>IFERROR(VLOOKUP(A243,FR_HITUNG_MINMAX!A:F,6,0),0)</f>
        <v>14000</v>
      </c>
      <c r="T243" s="8">
        <f t="shared" si="145"/>
        <v>0</v>
      </c>
      <c r="U243" s="8">
        <f t="shared" si="120"/>
        <v>1</v>
      </c>
      <c r="V243" s="8">
        <f t="shared" si="121"/>
        <v>-1</v>
      </c>
      <c r="W243" s="8">
        <f t="shared" si="146"/>
        <v>0</v>
      </c>
      <c r="X243" s="8">
        <f t="shared" si="147"/>
        <v>0</v>
      </c>
      <c r="Y243" s="16"/>
      <c r="Z243" s="15">
        <f t="shared" si="122"/>
        <v>0</v>
      </c>
      <c r="AA243" s="8">
        <f t="shared" si="148"/>
        <v>0</v>
      </c>
      <c r="AB243" s="16"/>
      <c r="AC243" s="15">
        <f t="shared" si="123"/>
        <v>0</v>
      </c>
      <c r="AD243" s="8">
        <f t="shared" si="124"/>
        <v>0</v>
      </c>
      <c r="AE243" s="16"/>
      <c r="AF243" s="15">
        <f t="shared" si="125"/>
        <v>0</v>
      </c>
      <c r="AG243" s="15">
        <f t="shared" si="149"/>
        <v>0</v>
      </c>
      <c r="AH243" s="16"/>
      <c r="AI243" s="15">
        <f t="shared" si="150"/>
        <v>0</v>
      </c>
      <c r="AJ243" s="8">
        <f t="shared" si="151"/>
        <v>0</v>
      </c>
      <c r="AK243" s="8">
        <f t="shared" si="126"/>
        <v>0</v>
      </c>
      <c r="AL243" s="8">
        <f t="shared" si="127"/>
        <v>0</v>
      </c>
      <c r="AM243" s="8">
        <f t="shared" si="152"/>
        <v>0</v>
      </c>
      <c r="AN243" s="8">
        <f t="shared" si="153"/>
        <v>0</v>
      </c>
      <c r="AO243" s="8">
        <f>IFERROR(VLOOKUP(A243,PERSAMAAN!B:D,3,0),AN243)</f>
        <v>0</v>
      </c>
      <c r="AP243" s="1"/>
      <c r="AQ243" s="8">
        <f t="shared" si="128"/>
        <v>0</v>
      </c>
      <c r="AR243" s="8" t="str">
        <f>IF(AQ243=0,"-",VLOOKUP(A243,FR_HITUNG_MINMAX!A:H,8,0))</f>
        <v>-</v>
      </c>
      <c r="AS243" s="1"/>
      <c r="AT243" s="8" t="str">
        <f t="shared" si="129"/>
        <v>-</v>
      </c>
      <c r="AU243" s="12">
        <f t="shared" si="130"/>
        <v>0</v>
      </c>
      <c r="AV243" s="12">
        <f t="shared" si="131"/>
        <v>0</v>
      </c>
      <c r="AW243" s="8">
        <f t="shared" si="154"/>
        <v>2</v>
      </c>
      <c r="AX243" s="1"/>
      <c r="AY243" s="8">
        <f t="shared" si="132"/>
        <v>2</v>
      </c>
      <c r="AZ243" s="8" t="str">
        <f>IF(AY243=0,"-",VLOOKUP(A243,FR_HITUNG_MINMAX!A:I,9,0))</f>
        <v/>
      </c>
      <c r="BB243" s="8" t="str">
        <f t="shared" si="133"/>
        <v/>
      </c>
      <c r="BC243" s="12">
        <f t="shared" si="134"/>
        <v>28000</v>
      </c>
      <c r="BD243" s="12">
        <f t="shared" si="135"/>
        <v>21965380</v>
      </c>
      <c r="BE243" s="16"/>
      <c r="BF243" s="8">
        <f>SUMIF('REALISASI ORDER'!C:C,A243,'REALISASI ORDER'!E:E)</f>
        <v>0</v>
      </c>
      <c r="BG243" s="8">
        <f t="shared" si="155"/>
        <v>2</v>
      </c>
      <c r="BH243" s="8">
        <f t="shared" si="136"/>
        <v>1</v>
      </c>
      <c r="BI243" s="8">
        <f t="shared" si="137"/>
        <v>1</v>
      </c>
      <c r="BJ243" s="8">
        <f t="shared" si="156"/>
        <v>0</v>
      </c>
      <c r="BK243" s="33">
        <f t="shared" si="157"/>
        <v>0</v>
      </c>
      <c r="BL243" s="33">
        <f t="shared" si="138"/>
        <v>0</v>
      </c>
      <c r="BM243" s="33">
        <f t="shared" si="139"/>
        <v>1</v>
      </c>
      <c r="BN243" s="33">
        <f t="shared" si="158"/>
        <v>0</v>
      </c>
      <c r="BO243" s="8">
        <f t="shared" si="140"/>
        <v>0</v>
      </c>
      <c r="BP243" s="8">
        <f t="shared" si="141"/>
        <v>0</v>
      </c>
      <c r="BQ243" s="8">
        <f t="shared" si="142"/>
        <v>0</v>
      </c>
      <c r="BR243" s="8">
        <f>IFERROR(ROUNDDOWN(BF243*BN243/(BK243+BL243+BM243+BN),0),0)</f>
        <v>0</v>
      </c>
      <c r="BS243" s="8" t="str">
        <f t="shared" si="143"/>
        <v>93102-22829</v>
      </c>
      <c r="BT243" s="8">
        <f>SUMIF(FR_HITUNG_MINMAX!A:A,ORDER!A243,FR_HITUNG_MINMAX!AS:AS)</f>
        <v>2</v>
      </c>
      <c r="BU243" s="8">
        <f t="shared" si="159"/>
        <v>0</v>
      </c>
      <c r="BV243" s="8" t="str">
        <f t="shared" si="144"/>
        <v>-</v>
      </c>
      <c r="BW243" s="8" t="str">
        <f>VLOOKUP(A243,'STOK PESALAKAN'!A:F,6,0)</f>
        <v/>
      </c>
    </row>
    <row r="244" spans="1:75" ht="15" customHeight="1">
      <c r="A244" s="41" t="s">
        <v>349</v>
      </c>
      <c r="B244" s="99">
        <f>IFERROR(IFERROR(VLOOKUP(A244,'STOK PACUL'!C:H,6,0),VLOOKUP(A244,'KATEGORI PACUL'!A:C,3,0)),0)</f>
        <v>4</v>
      </c>
      <c r="C244" s="8">
        <f>IFERROR(VLOOKUP(A244,'KATEGORI PACUL'!A:D,4,0),0)</f>
        <v>2</v>
      </c>
      <c r="D244" s="99">
        <f>IFERROR(IFERROR(VLOOKUP(A244,'STOK PESALAKAN'!C:H,6,0),VLOOKUP(A244,'KATEGORI PESALAKAN'!A:C,3,0)),0)</f>
        <v>4</v>
      </c>
      <c r="E244" s="8">
        <f>IFERROR(VLOOKUP(A244,'KATEGORI PESALAKAN'!A:D,4,0),0)</f>
        <v>2</v>
      </c>
      <c r="F244" s="99">
        <f>IFERROR(IFERROR(VLOOKUP(A244,'STOK CIKDITIRO'!C:H,6,0),VLOOKUP(A244,'KATEGORI CIKDITIRO'!A:C,3,0)),0)</f>
        <v>2</v>
      </c>
      <c r="G244" s="8">
        <f>IFERROR(VLOOKUP(A244,'KATEGORI CIKDITIRO'!A:D,4,0),0)</f>
        <v>2</v>
      </c>
      <c r="H244" s="99">
        <f>IFERROR(IFERROR(VLOOKUP(A244,'STOK TRAYEMAN'!C:H,6,0),VLOOKUP(A244,'KATEGORI TRAYEMAN'!A:C,3,0)),0)</f>
        <v>0</v>
      </c>
      <c r="I244" s="8">
        <f>IFERROR(VLOOKUP(A244,'KATEGORI TRAYEMAN'!A:D,4,0),0)</f>
        <v>0</v>
      </c>
      <c r="J244" s="8" t="str">
        <f>IFERROR(VLOOKUP(A244,'NOSTOK PACUL'!A:C,3,0),IFERROR(IF(VLOOKUP(A244,'STOK PACUL'!A:B,2,0)="NOSTOK","E",VLOOKUP(A244,'KATEGORI PACUL'!A:B,2,0)),"E"))</f>
        <v>C</v>
      </c>
      <c r="K244" s="8" t="str">
        <f>IFERROR(VLOOKUP(A244,'NOSTOK PESALAKAN'!A:C,3,0),IFERROR(IF(VLOOKUP(A244,'STOK PESALAKAN'!A:B,2,0)="NOSTOK","E",VLOOKUP(A244,'KATEGORI PESALAKAN'!A:B,2,0)),"E"))</f>
        <v>D</v>
      </c>
      <c r="L244" s="8" t="str">
        <f>IFERROR(VLOOKUP(A244,'NOSTOK CIKDITIRO'!A:C,3,0),IFERROR(IF(VLOOKUP(A244,'STOK CIKDITIRO'!A:B,2,0)="NOSTOK","E",VLOOKUP(A244,'KATEGORI CIKDITIRO'!A:B,2,0)),"E"))</f>
        <v>D</v>
      </c>
      <c r="M244" s="8" t="str">
        <f>IFERROR(VLOOKUP(A244,'NOSTOK TRAYEMAN'!A:C,3,0),IFERROR(IF(VLOOKUP(A244,'STOK TRAYEMAN'!A:B,2,0)="NOSTOK","E",VLOOKUP(A244,'KATEGORI TRAYEMAN'!A:B,2,0)),"E"))</f>
        <v>E</v>
      </c>
      <c r="N244" s="8" t="str">
        <f>IFERROR(VLOOKUP(A244,FR_HITUNG_MINMAX!A:B,2,0),0)</f>
        <v>OIL SEAL KRUK AS / SIL KER AS Y.LEXI ORI (PK)</v>
      </c>
      <c r="O244" s="8" t="str">
        <f>IFERROR(VLOOKUP(A244,FR_HITUNG_MINMAX!A:D,4,0),0)</f>
        <v>ORISIN</v>
      </c>
      <c r="P244" s="8">
        <f>IFERROR(VLOOKUP(A244,FR_HITUNG_MINMAX!A:G,7,0),1)</f>
        <v>1</v>
      </c>
      <c r="Q244" s="11">
        <f>IFERROR(VLOOKUP(A244,FR_HITUNG_MINMAX!A:J,10,0),1)</f>
        <v>1</v>
      </c>
      <c r="R244" s="8">
        <f>IFERROR(VLOOKUP(A244,FR_HITUNG_MINMAX!A:K,11,0),1)</f>
        <v>1</v>
      </c>
      <c r="S244" s="12">
        <f>IFERROR(VLOOKUP(A244,FR_HITUNG_MINMAX!A:F,6,0),0)</f>
        <v>14000</v>
      </c>
      <c r="T244" s="8">
        <f t="shared" si="145"/>
        <v>2</v>
      </c>
      <c r="U244" s="8">
        <f t="shared" si="120"/>
        <v>2</v>
      </c>
      <c r="V244" s="8">
        <f t="shared" si="121"/>
        <v>0</v>
      </c>
      <c r="W244" s="8">
        <f t="shared" si="146"/>
        <v>0</v>
      </c>
      <c r="X244" s="8">
        <f t="shared" si="147"/>
        <v>0</v>
      </c>
      <c r="Y244" s="16"/>
      <c r="Z244" s="15">
        <f t="shared" si="122"/>
        <v>0</v>
      </c>
      <c r="AA244" s="8">
        <f t="shared" si="148"/>
        <v>0</v>
      </c>
      <c r="AB244" s="16"/>
      <c r="AC244" s="15">
        <f t="shared" si="123"/>
        <v>0</v>
      </c>
      <c r="AD244" s="8">
        <f t="shared" si="124"/>
        <v>1</v>
      </c>
      <c r="AE244" s="16"/>
      <c r="AF244" s="15">
        <f t="shared" si="125"/>
        <v>0</v>
      </c>
      <c r="AG244" s="15">
        <f t="shared" si="149"/>
        <v>1</v>
      </c>
      <c r="AH244" s="16"/>
      <c r="AI244" s="15">
        <f t="shared" si="150"/>
        <v>0</v>
      </c>
      <c r="AJ244" s="8">
        <f t="shared" si="151"/>
        <v>0</v>
      </c>
      <c r="AK244" s="8">
        <f t="shared" si="126"/>
        <v>0</v>
      </c>
      <c r="AL244" s="8">
        <f t="shared" si="127"/>
        <v>0</v>
      </c>
      <c r="AM244" s="8">
        <f t="shared" si="152"/>
        <v>0</v>
      </c>
      <c r="AN244" s="8">
        <f t="shared" si="153"/>
        <v>0</v>
      </c>
      <c r="AO244" s="8">
        <f>IFERROR(VLOOKUP(A244,PERSAMAAN!B:D,3,0),AN244)</f>
        <v>0</v>
      </c>
      <c r="AP244" s="1"/>
      <c r="AQ244" s="8">
        <f t="shared" si="128"/>
        <v>0</v>
      </c>
      <c r="AR244" s="8" t="str">
        <f>IF(AQ244=0,"-",VLOOKUP(A244,FR_HITUNG_MINMAX!A:H,8,0))</f>
        <v>-</v>
      </c>
      <c r="AS244" s="1"/>
      <c r="AT244" s="8" t="str">
        <f t="shared" si="129"/>
        <v>-</v>
      </c>
      <c r="AU244" s="12">
        <f t="shared" si="130"/>
        <v>0</v>
      </c>
      <c r="AV244" s="12">
        <f t="shared" si="131"/>
        <v>0</v>
      </c>
      <c r="AW244" s="8">
        <f t="shared" si="154"/>
        <v>-1</v>
      </c>
      <c r="AX244" s="1"/>
      <c r="AY244" s="8">
        <f t="shared" si="132"/>
        <v>0</v>
      </c>
      <c r="AZ244" s="8" t="str">
        <f>IF(AY244=0,"-",VLOOKUP(A244,FR_HITUNG_MINMAX!A:I,9,0))</f>
        <v>-</v>
      </c>
      <c r="BB244" s="8" t="str">
        <f t="shared" si="133"/>
        <v>-</v>
      </c>
      <c r="BC244" s="12">
        <f t="shared" si="134"/>
        <v>0</v>
      </c>
      <c r="BD244" s="12">
        <f t="shared" si="135"/>
        <v>0</v>
      </c>
      <c r="BE244" s="16"/>
      <c r="BF244" s="8">
        <f>SUMIF('REALISASI ORDER'!C:C,A244,'REALISASI ORDER'!E:E)</f>
        <v>0</v>
      </c>
      <c r="BG244" s="8">
        <f t="shared" si="155"/>
        <v>4</v>
      </c>
      <c r="BH244" s="8">
        <f t="shared" si="136"/>
        <v>4</v>
      </c>
      <c r="BI244" s="8">
        <f t="shared" si="137"/>
        <v>2</v>
      </c>
      <c r="BJ244" s="8">
        <f t="shared" si="156"/>
        <v>0</v>
      </c>
      <c r="BK244" s="33">
        <f t="shared" si="157"/>
        <v>2</v>
      </c>
      <c r="BL244" s="33">
        <f t="shared" si="138"/>
        <v>0</v>
      </c>
      <c r="BM244" s="33">
        <f t="shared" si="139"/>
        <v>0</v>
      </c>
      <c r="BN244" s="33">
        <f t="shared" si="158"/>
        <v>0</v>
      </c>
      <c r="BO244" s="8">
        <f t="shared" si="140"/>
        <v>0</v>
      </c>
      <c r="BP244" s="8">
        <f t="shared" si="141"/>
        <v>0</v>
      </c>
      <c r="BQ244" s="8">
        <f t="shared" si="142"/>
        <v>0</v>
      </c>
      <c r="BR244" s="8">
        <f>IFERROR(ROUNDDOWN(BF244*BN244/(BK244+BL244+BM244+BN),0),0)</f>
        <v>0</v>
      </c>
      <c r="BS244" s="8" t="str">
        <f t="shared" si="143"/>
        <v>93102-24802</v>
      </c>
      <c r="BT244" s="8">
        <f>SUMIF(FR_HITUNG_MINMAX!A:A,ORDER!A244,FR_HITUNG_MINMAX!AS:AS)</f>
        <v>3</v>
      </c>
      <c r="BU244" s="8">
        <f t="shared" si="159"/>
        <v>0</v>
      </c>
      <c r="BV244" s="8" t="str">
        <f t="shared" si="144"/>
        <v>-</v>
      </c>
      <c r="BW244" s="8" t="str">
        <f>VLOOKUP(A244,'STOK PESALAKAN'!A:F,6,0)</f>
        <v/>
      </c>
    </row>
    <row r="245" spans="1:75" ht="15" customHeight="1">
      <c r="A245" s="41" t="s">
        <v>350</v>
      </c>
      <c r="B245" s="99">
        <f>IFERROR(IFERROR(VLOOKUP(A245,'STOK PACUL'!C:H,6,0),VLOOKUP(A245,'KATEGORI PACUL'!A:C,3,0)),0)</f>
        <v>4</v>
      </c>
      <c r="C245" s="8">
        <f>IFERROR(VLOOKUP(A245,'KATEGORI PACUL'!A:D,4,0),0)</f>
        <v>5</v>
      </c>
      <c r="D245" s="99">
        <f>IFERROR(IFERROR(VLOOKUP(A245,'STOK PESALAKAN'!C:H,6,0),VLOOKUP(A245,'KATEGORI PESALAKAN'!A:C,3,0)),0)</f>
        <v>3</v>
      </c>
      <c r="E245" s="8">
        <f>IFERROR(VLOOKUP(A245,'KATEGORI PESALAKAN'!A:D,4,0),0)</f>
        <v>2</v>
      </c>
      <c r="F245" s="99">
        <f>IFERROR(IFERROR(VLOOKUP(A245,'STOK CIKDITIRO'!C:H,6,0),VLOOKUP(A245,'KATEGORI CIKDITIRO'!A:C,3,0)),0)</f>
        <v>3</v>
      </c>
      <c r="G245" s="8">
        <f>IFERROR(VLOOKUP(A245,'KATEGORI CIKDITIRO'!A:D,4,0),0)</f>
        <v>3</v>
      </c>
      <c r="H245" s="99">
        <f>IFERROR(IFERROR(VLOOKUP(A245,'STOK TRAYEMAN'!C:H,6,0),VLOOKUP(A245,'KATEGORI TRAYEMAN'!A:C,3,0)),0)</f>
        <v>0</v>
      </c>
      <c r="I245" s="8">
        <f>IFERROR(VLOOKUP(A245,'KATEGORI TRAYEMAN'!A:D,4,0),0)</f>
        <v>3</v>
      </c>
      <c r="J245" s="8" t="str">
        <f>IFERROR(VLOOKUP(A245,'NOSTOK PACUL'!A:C,3,0),IFERROR(IF(VLOOKUP(A245,'STOK PACUL'!A:B,2,0)="NOSTOK","E",VLOOKUP(A245,'KATEGORI PACUL'!A:B,2,0)),"E"))</f>
        <v>B</v>
      </c>
      <c r="K245" s="8" t="str">
        <f>IFERROR(VLOOKUP(A245,'NOSTOK PESALAKAN'!A:C,3,0),IFERROR(IF(VLOOKUP(A245,'STOK PESALAKAN'!A:B,2,0)="NOSTOK","E",VLOOKUP(A245,'KATEGORI PESALAKAN'!A:B,2,0)),"E"))</f>
        <v>C</v>
      </c>
      <c r="L245" s="8" t="str">
        <f>IFERROR(VLOOKUP(A245,'NOSTOK CIKDITIRO'!A:C,3,0),IFERROR(IF(VLOOKUP(A245,'STOK CIKDITIRO'!A:B,2,0)="NOSTOK","E",VLOOKUP(A245,'KATEGORI CIKDITIRO'!A:B,2,0)),"E"))</f>
        <v>B</v>
      </c>
      <c r="M245" s="8" t="str">
        <f>IFERROR(VLOOKUP(A245,'NOSTOK TRAYEMAN'!A:C,3,0),IFERROR(IF(VLOOKUP(A245,'STOK TRAYEMAN'!A:B,2,0)="NOSTOK","E",VLOOKUP(A245,'KATEGORI TRAYEMAN'!A:B,2,0)),"E"))</f>
        <v>D</v>
      </c>
      <c r="N245" s="8" t="str">
        <f>IFERROR(VLOOKUP(A245,FR_HITUNG_MINMAX!A:B,2,0),0)</f>
        <v>OIL SEAL KRUK AS / SIL KER AS Y.MIO J ORI (PK)</v>
      </c>
      <c r="O245" s="8" t="str">
        <f>IFERROR(VLOOKUP(A245,FR_HITUNG_MINMAX!A:D,4,0),0)</f>
        <v>ORISIN</v>
      </c>
      <c r="P245" s="8">
        <f>IFERROR(VLOOKUP(A245,FR_HITUNG_MINMAX!A:G,7,0),1)</f>
        <v>1</v>
      </c>
      <c r="Q245" s="11" t="str">
        <f>IFERROR(VLOOKUP(A245,FR_HITUNG_MINMAX!A:J,10,0),1)</f>
        <v>3</v>
      </c>
      <c r="R245" s="8">
        <f>IFERROR(VLOOKUP(A245,FR_HITUNG_MINMAX!A:K,11,0),1)</f>
        <v>1</v>
      </c>
      <c r="S245" s="12">
        <f>IFERROR(VLOOKUP(A245,FR_HITUNG_MINMAX!A:F,6,0),0)</f>
        <v>12000</v>
      </c>
      <c r="T245" s="8">
        <f t="shared" si="145"/>
        <v>-1</v>
      </c>
      <c r="U245" s="8">
        <f t="shared" si="120"/>
        <v>1</v>
      </c>
      <c r="V245" s="8">
        <f t="shared" si="121"/>
        <v>0</v>
      </c>
      <c r="W245" s="8">
        <f t="shared" si="146"/>
        <v>-3</v>
      </c>
      <c r="X245" s="8">
        <f t="shared" si="147"/>
        <v>0</v>
      </c>
      <c r="Y245" s="16"/>
      <c r="Z245" s="15">
        <f t="shared" si="122"/>
        <v>0</v>
      </c>
      <c r="AA245" s="8">
        <f t="shared" si="148"/>
        <v>1</v>
      </c>
      <c r="AB245" s="16"/>
      <c r="AC245" s="15">
        <f t="shared" si="123"/>
        <v>0</v>
      </c>
      <c r="AD245" s="8">
        <f t="shared" si="124"/>
        <v>0</v>
      </c>
      <c r="AE245" s="16"/>
      <c r="AF245" s="15">
        <f t="shared" si="125"/>
        <v>0</v>
      </c>
      <c r="AG245" s="15">
        <f t="shared" si="149"/>
        <v>0</v>
      </c>
      <c r="AH245" s="16"/>
      <c r="AI245" s="15">
        <f t="shared" si="150"/>
        <v>0</v>
      </c>
      <c r="AJ245" s="8">
        <f t="shared" si="151"/>
        <v>0</v>
      </c>
      <c r="AK245" s="8">
        <f t="shared" si="126"/>
        <v>0</v>
      </c>
      <c r="AL245" s="8">
        <f t="shared" si="127"/>
        <v>0</v>
      </c>
      <c r="AM245" s="8">
        <f t="shared" si="152"/>
        <v>1</v>
      </c>
      <c r="AN245" s="8">
        <f t="shared" si="153"/>
        <v>1</v>
      </c>
      <c r="AO245" s="8">
        <f>IFERROR(VLOOKUP(A245,PERSAMAAN!B:D,3,0),AN245)</f>
        <v>1</v>
      </c>
      <c r="AP245" s="1">
        <v>0</v>
      </c>
      <c r="AQ245" s="8">
        <f t="shared" si="128"/>
        <v>0</v>
      </c>
      <c r="AR245" s="8" t="str">
        <f>IF(AQ245=0,"-",VLOOKUP(A245,FR_HITUNG_MINMAX!A:H,8,0))</f>
        <v>-</v>
      </c>
      <c r="AS245" s="1"/>
      <c r="AT245" s="8" t="str">
        <f t="shared" si="129"/>
        <v>-</v>
      </c>
      <c r="AU245" s="12">
        <f t="shared" si="130"/>
        <v>0</v>
      </c>
      <c r="AV245" s="12">
        <f t="shared" si="131"/>
        <v>0</v>
      </c>
      <c r="AW245" s="8">
        <f t="shared" si="154"/>
        <v>9</v>
      </c>
      <c r="AX245" s="1"/>
      <c r="AY245" s="8">
        <f t="shared" si="132"/>
        <v>9</v>
      </c>
      <c r="AZ245" s="8" t="str">
        <f>IF(AY245=0,"-",VLOOKUP(A245,FR_HITUNG_MINMAX!A:I,9,0))</f>
        <v/>
      </c>
      <c r="BB245" s="8" t="str">
        <f t="shared" si="133"/>
        <v/>
      </c>
      <c r="BC245" s="12">
        <f t="shared" si="134"/>
        <v>108000</v>
      </c>
      <c r="BD245" s="12">
        <f t="shared" si="135"/>
        <v>21965380</v>
      </c>
      <c r="BE245" s="16"/>
      <c r="BF245" s="8">
        <f>SUMIF('REALISASI ORDER'!C:C,A245,'REALISASI ORDER'!E:E)</f>
        <v>0</v>
      </c>
      <c r="BG245" s="8">
        <f t="shared" si="155"/>
        <v>4</v>
      </c>
      <c r="BH245" s="8">
        <f t="shared" si="136"/>
        <v>3</v>
      </c>
      <c r="BI245" s="8">
        <f t="shared" si="137"/>
        <v>3</v>
      </c>
      <c r="BJ245" s="8">
        <f t="shared" si="156"/>
        <v>0</v>
      </c>
      <c r="BK245" s="33">
        <f t="shared" si="157"/>
        <v>0</v>
      </c>
      <c r="BL245" s="33">
        <f t="shared" si="138"/>
        <v>0</v>
      </c>
      <c r="BM245" s="33">
        <f t="shared" si="139"/>
        <v>0</v>
      </c>
      <c r="BN245" s="33">
        <f t="shared" si="158"/>
        <v>3</v>
      </c>
      <c r="BO245" s="8">
        <f t="shared" si="140"/>
        <v>0</v>
      </c>
      <c r="BP245" s="8">
        <f t="shared" si="141"/>
        <v>0</v>
      </c>
      <c r="BQ245" s="8">
        <f t="shared" si="142"/>
        <v>0</v>
      </c>
      <c r="BR245" s="8">
        <f>IFERROR(ROUNDDOWN(BF245*BN245/(BK245+BL245+BM245+BN),0),0)</f>
        <v>0</v>
      </c>
      <c r="BS245" s="8" t="str">
        <f t="shared" si="143"/>
        <v>93102-25816</v>
      </c>
      <c r="BT245" s="8">
        <f>SUMIF(FR_HITUNG_MINMAX!A:A,ORDER!A245,FR_HITUNG_MINMAX!AS:AS)</f>
        <v>5</v>
      </c>
      <c r="BU245" s="8">
        <f t="shared" si="159"/>
        <v>0</v>
      </c>
      <c r="BV245" s="8" t="str">
        <f t="shared" si="144"/>
        <v>-</v>
      </c>
      <c r="BW245" s="8" t="str">
        <f>VLOOKUP(A245,'STOK PESALAKAN'!A:F,6,0)</f>
        <v/>
      </c>
    </row>
    <row r="246" spans="1:75" ht="15" customHeight="1">
      <c r="A246" s="41" t="s">
        <v>351</v>
      </c>
      <c r="B246" s="99">
        <f>IFERROR(IFERROR(VLOOKUP(A246,'STOK PACUL'!C:H,6,0),VLOOKUP(A246,'KATEGORI PACUL'!A:C,3,0)),0)</f>
        <v>2</v>
      </c>
      <c r="C246" s="8">
        <f>IFERROR(VLOOKUP(A246,'KATEGORI PACUL'!A:D,4,0),0)</f>
        <v>2</v>
      </c>
      <c r="D246" s="99">
        <f>IFERROR(IFERROR(VLOOKUP(A246,'STOK PESALAKAN'!C:H,6,0),VLOOKUP(A246,'KATEGORI PESALAKAN'!A:C,3,0)),0)</f>
        <v>0</v>
      </c>
      <c r="E246" s="8">
        <f>IFERROR(VLOOKUP(A246,'KATEGORI PESALAKAN'!A:D,4,0),0)</f>
        <v>1</v>
      </c>
      <c r="F246" s="99">
        <f>IFERROR(IFERROR(VLOOKUP(A246,'STOK CIKDITIRO'!C:H,6,0),VLOOKUP(A246,'KATEGORI CIKDITIRO'!A:C,3,0)),0)</f>
        <v>1</v>
      </c>
      <c r="G246" s="8">
        <f>IFERROR(VLOOKUP(A246,'KATEGORI CIKDITIRO'!A:D,4,0),0)</f>
        <v>1</v>
      </c>
      <c r="H246" s="99">
        <f>IFERROR(IFERROR(VLOOKUP(A246,'STOK TRAYEMAN'!C:H,6,0),VLOOKUP(A246,'KATEGORI TRAYEMAN'!A:C,3,0)),0)</f>
        <v>0</v>
      </c>
      <c r="I246" s="8">
        <f>IFERROR(VLOOKUP(A246,'KATEGORI TRAYEMAN'!A:D,4,0),0)</f>
        <v>0</v>
      </c>
      <c r="J246" s="8" t="str">
        <f>IFERROR(VLOOKUP(A246,'NOSTOK PACUL'!A:C,3,0),IFERROR(IF(VLOOKUP(A246,'STOK PACUL'!A:B,2,0)="NOSTOK","E",VLOOKUP(A246,'KATEGORI PACUL'!A:B,2,0)),"E"))</f>
        <v>D</v>
      </c>
      <c r="K246" s="8" t="str">
        <f>IFERROR(VLOOKUP(A246,'NOSTOK PESALAKAN'!A:C,3,0),IFERROR(IF(VLOOKUP(A246,'STOK PESALAKAN'!A:B,2,0)="NOSTOK","E",VLOOKUP(A246,'KATEGORI PESALAKAN'!A:B,2,0)),"E"))</f>
        <v>D</v>
      </c>
      <c r="L246" s="8" t="str">
        <f>IFERROR(VLOOKUP(A246,'NOSTOK CIKDITIRO'!A:C,3,0),IFERROR(IF(VLOOKUP(A246,'STOK CIKDITIRO'!A:B,2,0)="NOSTOK","E",VLOOKUP(A246,'KATEGORI CIKDITIRO'!A:B,2,0)),"E"))</f>
        <v>D</v>
      </c>
      <c r="M246" s="8" t="str">
        <f>IFERROR(VLOOKUP(A246,'NOSTOK TRAYEMAN'!A:C,3,0),IFERROR(IF(VLOOKUP(A246,'STOK TRAYEMAN'!A:B,2,0)="NOSTOK","E",VLOOKUP(A246,'KATEGORI TRAYEMAN'!A:B,2,0)),"E"))</f>
        <v>E</v>
      </c>
      <c r="N246" s="8" t="str">
        <f>IFERROR(VLOOKUP(A246,FR_HITUNG_MINMAX!A:B,2,0),0)</f>
        <v>OIL SEAL KRUK AS / SIL KER AS Y.NMAX ORI (PK)</v>
      </c>
      <c r="O246" s="8" t="str">
        <f>IFERROR(VLOOKUP(A246,FR_HITUNG_MINMAX!A:D,4,0),0)</f>
        <v>ORISIN</v>
      </c>
      <c r="P246" s="8">
        <f>IFERROR(VLOOKUP(A246,FR_HITUNG_MINMAX!A:G,7,0),1)</f>
        <v>1</v>
      </c>
      <c r="Q246" s="11">
        <f>IFERROR(VLOOKUP(A246,FR_HITUNG_MINMAX!A:J,10,0),1)</f>
        <v>1</v>
      </c>
      <c r="R246" s="8">
        <f>IFERROR(VLOOKUP(A246,FR_HITUNG_MINMAX!A:K,11,0),1)</f>
        <v>1</v>
      </c>
      <c r="S246" s="12">
        <f>IFERROR(VLOOKUP(A246,FR_HITUNG_MINMAX!A:F,6,0),0)</f>
        <v>16000</v>
      </c>
      <c r="T246" s="8">
        <f t="shared" si="145"/>
        <v>0</v>
      </c>
      <c r="U246" s="8">
        <f t="shared" si="120"/>
        <v>-1</v>
      </c>
      <c r="V246" s="8">
        <f t="shared" si="121"/>
        <v>0</v>
      </c>
      <c r="W246" s="8">
        <f t="shared" si="146"/>
        <v>0</v>
      </c>
      <c r="X246" s="8">
        <f t="shared" si="147"/>
        <v>0</v>
      </c>
      <c r="Y246" s="16"/>
      <c r="Z246" s="15">
        <f t="shared" si="122"/>
        <v>0</v>
      </c>
      <c r="AA246" s="8">
        <f t="shared" si="148"/>
        <v>0</v>
      </c>
      <c r="AB246" s="16"/>
      <c r="AC246" s="15">
        <f t="shared" si="123"/>
        <v>0</v>
      </c>
      <c r="AD246" s="8">
        <f t="shared" si="124"/>
        <v>0</v>
      </c>
      <c r="AE246" s="16"/>
      <c r="AF246" s="15">
        <f t="shared" si="125"/>
        <v>0</v>
      </c>
      <c r="AG246" s="15">
        <f t="shared" si="149"/>
        <v>0</v>
      </c>
      <c r="AH246" s="16"/>
      <c r="AI246" s="15">
        <f t="shared" si="150"/>
        <v>0</v>
      </c>
      <c r="AJ246" s="8">
        <f t="shared" si="151"/>
        <v>0</v>
      </c>
      <c r="AK246" s="8">
        <f t="shared" si="126"/>
        <v>1</v>
      </c>
      <c r="AL246" s="8">
        <f t="shared" si="127"/>
        <v>0</v>
      </c>
      <c r="AM246" s="8">
        <f t="shared" si="152"/>
        <v>0</v>
      </c>
      <c r="AN246" s="8">
        <f t="shared" si="153"/>
        <v>1</v>
      </c>
      <c r="AO246" s="8">
        <f>IFERROR(VLOOKUP(A246,PERSAMAAN!B:D,3,0),AN246)</f>
        <v>1</v>
      </c>
      <c r="AP246" s="1">
        <v>3</v>
      </c>
      <c r="AQ246" s="8">
        <f t="shared" si="128"/>
        <v>3</v>
      </c>
      <c r="AR246" s="8" t="str">
        <f>IF(AQ246=0,"-",VLOOKUP(A246,FR_HITUNG_MINMAX!A:H,8,0))</f>
        <v>GSM</v>
      </c>
      <c r="AS246" s="1" t="s">
        <v>32</v>
      </c>
      <c r="AT246" s="8" t="str">
        <f t="shared" si="129"/>
        <v>HKJ</v>
      </c>
      <c r="AU246" s="12">
        <f t="shared" si="130"/>
        <v>48000</v>
      </c>
      <c r="AV246" s="12">
        <f t="shared" si="131"/>
        <v>7262685</v>
      </c>
      <c r="AW246" s="8">
        <f t="shared" si="154"/>
        <v>0</v>
      </c>
      <c r="AX246" s="1"/>
      <c r="AY246" s="8">
        <f t="shared" si="132"/>
        <v>0</v>
      </c>
      <c r="AZ246" s="8" t="str">
        <f>IF(AY246=0,"-",VLOOKUP(A246,FR_HITUNG_MINMAX!A:I,9,0))</f>
        <v>-</v>
      </c>
      <c r="BB246" s="8" t="str">
        <f t="shared" si="133"/>
        <v>-</v>
      </c>
      <c r="BC246" s="12">
        <f t="shared" si="134"/>
        <v>0</v>
      </c>
      <c r="BD246" s="12">
        <f t="shared" si="135"/>
        <v>0</v>
      </c>
      <c r="BE246" s="16"/>
      <c r="BF246" s="8">
        <f>SUMIF('REALISASI ORDER'!C:C,A246,'REALISASI ORDER'!E:E)</f>
        <v>0</v>
      </c>
      <c r="BG246" s="8">
        <f t="shared" si="155"/>
        <v>2</v>
      </c>
      <c r="BH246" s="8">
        <f t="shared" si="136"/>
        <v>0</v>
      </c>
      <c r="BI246" s="8">
        <f t="shared" si="137"/>
        <v>1</v>
      </c>
      <c r="BJ246" s="8">
        <f t="shared" si="156"/>
        <v>0</v>
      </c>
      <c r="BK246" s="33">
        <f t="shared" si="157"/>
        <v>2</v>
      </c>
      <c r="BL246" s="33">
        <f t="shared" si="138"/>
        <v>1</v>
      </c>
      <c r="BM246" s="33">
        <f t="shared" si="139"/>
        <v>0</v>
      </c>
      <c r="BN246" s="33">
        <f t="shared" si="158"/>
        <v>0</v>
      </c>
      <c r="BO246" s="8">
        <f t="shared" si="140"/>
        <v>0</v>
      </c>
      <c r="BP246" s="8">
        <f t="shared" si="141"/>
        <v>0</v>
      </c>
      <c r="BQ246" s="8">
        <f t="shared" si="142"/>
        <v>0</v>
      </c>
      <c r="BR246" s="8">
        <f>IFERROR(ROUNDDOWN(BF246*BN246/(BK246+BL246+BM246+BN),0),0)</f>
        <v>0</v>
      </c>
      <c r="BS246" s="8" t="str">
        <f t="shared" si="143"/>
        <v>93102-30802</v>
      </c>
      <c r="BT246" s="8">
        <f>SUMIF(FR_HITUNG_MINMAX!A:A,ORDER!A246,FR_HITUNG_MINMAX!AS:AS)</f>
        <v>3</v>
      </c>
      <c r="BU246" s="8">
        <f t="shared" si="159"/>
        <v>0</v>
      </c>
      <c r="BV246" s="8" t="str">
        <f t="shared" si="144"/>
        <v>HKJ</v>
      </c>
      <c r="BW246" s="8" t="str">
        <f>VLOOKUP(A246,'STOK PESALAKAN'!A:F,6,0)</f>
        <v/>
      </c>
    </row>
    <row r="247" spans="1:75" ht="15" customHeight="1">
      <c r="A247" s="41" t="s">
        <v>1639</v>
      </c>
      <c r="B247" s="99">
        <f>IFERROR(IFERROR(VLOOKUP(A247,'STOK PACUL'!C:H,6,0),VLOOKUP(A247,'KATEGORI PACUL'!A:C,3,0)),0)</f>
        <v>2</v>
      </c>
      <c r="C247" s="8">
        <f>IFERROR(VLOOKUP(A247,'KATEGORI PACUL'!A:D,4,0),0)</f>
        <v>0</v>
      </c>
      <c r="D247" s="99">
        <f>IFERROR(IFERROR(VLOOKUP(A247,'STOK PESALAKAN'!C:H,6,0),VLOOKUP(A247,'KATEGORI PESALAKAN'!A:C,3,0)),0)</f>
        <v>3</v>
      </c>
      <c r="E247" s="8">
        <f>IFERROR(VLOOKUP(A247,'KATEGORI PESALAKAN'!A:D,4,0),0)</f>
        <v>2</v>
      </c>
      <c r="F247" s="99">
        <f>IFERROR(IFERROR(VLOOKUP(A247,'STOK CIKDITIRO'!C:H,6,0),VLOOKUP(A247,'KATEGORI CIKDITIRO'!A:C,3,0)),0)</f>
        <v>2</v>
      </c>
      <c r="G247" s="8">
        <f>IFERROR(VLOOKUP(A247,'KATEGORI CIKDITIRO'!A:D,4,0),0)</f>
        <v>0</v>
      </c>
      <c r="H247" s="99">
        <f>IFERROR(IFERROR(VLOOKUP(A247,'STOK TRAYEMAN'!C:H,6,0),VLOOKUP(A247,'KATEGORI TRAYEMAN'!A:C,3,0)),0)</f>
        <v>0</v>
      </c>
      <c r="I247" s="8">
        <f>IFERROR(VLOOKUP(A247,'KATEGORI TRAYEMAN'!A:D,4,0),0)</f>
        <v>0</v>
      </c>
      <c r="J247" s="8" t="str">
        <f>IFERROR(VLOOKUP(A247,'NOSTOK PACUL'!A:C,3,0),IFERROR(IF(VLOOKUP(A247,'STOK PACUL'!A:B,2,0)="NOSTOK","E",VLOOKUP(A247,'KATEGORI PACUL'!A:B,2,0)),"E"))</f>
        <v>E</v>
      </c>
      <c r="K247" s="8" t="str">
        <f>IFERROR(VLOOKUP(A247,'NOSTOK PESALAKAN'!A:C,3,0),IFERROR(IF(VLOOKUP(A247,'STOK PESALAKAN'!A:B,2,0)="NOSTOK","E",VLOOKUP(A247,'KATEGORI PESALAKAN'!A:B,2,0)),"E"))</f>
        <v>D</v>
      </c>
      <c r="L247" s="8" t="str">
        <f>IFERROR(VLOOKUP(A247,'NOSTOK CIKDITIRO'!A:C,3,0),IFERROR(IF(VLOOKUP(A247,'STOK CIKDITIRO'!A:B,2,0)="NOSTOK","E",VLOOKUP(A247,'KATEGORI CIKDITIRO'!A:B,2,0)),"E"))</f>
        <v>E</v>
      </c>
      <c r="M247" s="8" t="str">
        <f>IFERROR(VLOOKUP(A247,'NOSTOK TRAYEMAN'!A:C,3,0),IFERROR(IF(VLOOKUP(A247,'STOK TRAYEMAN'!A:B,2,0)="NOSTOK","E",VLOOKUP(A247,'KATEGORI TRAYEMAN'!A:B,2,0)),"E"))</f>
        <v>E</v>
      </c>
      <c r="N247" s="8" t="str">
        <f>IFERROR(VLOOKUP(A247,FR_HITUNG_MINMAX!A:B,2,0),0)</f>
        <v>OIL SEAL RODA BELAKANG Y.MIO M3 125 ORI (PK)</v>
      </c>
      <c r="O247" s="8" t="str">
        <f>IFERROR(VLOOKUP(A247,FR_HITUNG_MINMAX!A:D,4,0),0)</f>
        <v>ORISIN</v>
      </c>
      <c r="P247" s="8">
        <f>IFERROR(VLOOKUP(A247,FR_HITUNG_MINMAX!A:G,7,0),1)</f>
        <v>1</v>
      </c>
      <c r="Q247" s="11" t="str">
        <f>IFERROR(VLOOKUP(A247,FR_HITUNG_MINMAX!A:J,10,0),1)</f>
        <v>1</v>
      </c>
      <c r="R247" s="8">
        <f>IFERROR(VLOOKUP(A247,FR_HITUNG_MINMAX!A:K,11,0),1)</f>
        <v>1</v>
      </c>
      <c r="S247" s="12">
        <f>IFERROR(VLOOKUP(A247,FR_HITUNG_MINMAX!A:F,6,0),0)</f>
        <v>14000</v>
      </c>
      <c r="T247" s="8">
        <f t="shared" si="145"/>
        <v>2</v>
      </c>
      <c r="U247" s="8">
        <f t="shared" si="120"/>
        <v>1</v>
      </c>
      <c r="V247" s="8">
        <f t="shared" si="121"/>
        <v>2</v>
      </c>
      <c r="W247" s="8">
        <f t="shared" si="146"/>
        <v>0</v>
      </c>
      <c r="X247" s="8">
        <f t="shared" si="147"/>
        <v>0</v>
      </c>
      <c r="Y247" s="16"/>
      <c r="Z247" s="15">
        <f t="shared" si="122"/>
        <v>0</v>
      </c>
      <c r="AA247" s="8">
        <f t="shared" si="148"/>
        <v>0</v>
      </c>
      <c r="AB247" s="16"/>
      <c r="AC247" s="15">
        <f t="shared" si="123"/>
        <v>0</v>
      </c>
      <c r="AD247" s="8">
        <f t="shared" si="124"/>
        <v>0</v>
      </c>
      <c r="AE247" s="16"/>
      <c r="AF247" s="15">
        <f t="shared" si="125"/>
        <v>0</v>
      </c>
      <c r="AG247" s="15">
        <f t="shared" si="149"/>
        <v>0</v>
      </c>
      <c r="AH247" s="16"/>
      <c r="AI247" s="15">
        <f t="shared" si="150"/>
        <v>0</v>
      </c>
      <c r="AJ247" s="8">
        <f t="shared" si="151"/>
        <v>0</v>
      </c>
      <c r="AK247" s="8">
        <f t="shared" si="126"/>
        <v>0</v>
      </c>
      <c r="AL247" s="8">
        <f t="shared" si="127"/>
        <v>0</v>
      </c>
      <c r="AM247" s="8">
        <f t="shared" si="152"/>
        <v>0</v>
      </c>
      <c r="AN247" s="8">
        <f t="shared" si="153"/>
        <v>0</v>
      </c>
      <c r="AO247" s="8">
        <f>IFERROR(VLOOKUP(A247,PERSAMAAN!B:D,3,0),AN247)</f>
        <v>0</v>
      </c>
      <c r="AP247" s="1"/>
      <c r="AQ247" s="8">
        <f t="shared" si="128"/>
        <v>0</v>
      </c>
      <c r="AR247" s="8" t="str">
        <f>IF(AQ247=0,"-",VLOOKUP(A247,FR_HITUNG_MINMAX!A:H,8,0))</f>
        <v>-</v>
      </c>
      <c r="AS247" s="1"/>
      <c r="AT247" s="8" t="str">
        <f t="shared" si="129"/>
        <v>-</v>
      </c>
      <c r="AU247" s="12">
        <f t="shared" si="130"/>
        <v>0</v>
      </c>
      <c r="AV247" s="12">
        <f t="shared" si="131"/>
        <v>0</v>
      </c>
      <c r="AW247" s="8">
        <f t="shared" si="154"/>
        <v>-5</v>
      </c>
      <c r="AX247" s="1"/>
      <c r="AY247" s="8">
        <f t="shared" si="132"/>
        <v>0</v>
      </c>
      <c r="AZ247" s="8" t="str">
        <f>IF(AY247=0,"-",VLOOKUP(A247,FR_HITUNG_MINMAX!A:I,9,0))</f>
        <v>-</v>
      </c>
      <c r="BB247" s="8" t="str">
        <f t="shared" si="133"/>
        <v>-</v>
      </c>
      <c r="BC247" s="12">
        <f t="shared" si="134"/>
        <v>0</v>
      </c>
      <c r="BD247" s="12">
        <f t="shared" si="135"/>
        <v>0</v>
      </c>
      <c r="BE247" s="16"/>
      <c r="BF247" s="8">
        <f>SUMIF('REALISASI ORDER'!C:C,A247,'REALISASI ORDER'!E:E)</f>
        <v>0</v>
      </c>
      <c r="BG247" s="8">
        <f t="shared" si="155"/>
        <v>2</v>
      </c>
      <c r="BH247" s="8">
        <f t="shared" si="136"/>
        <v>3</v>
      </c>
      <c r="BI247" s="8">
        <f t="shared" si="137"/>
        <v>2</v>
      </c>
      <c r="BJ247" s="8">
        <f t="shared" si="156"/>
        <v>0</v>
      </c>
      <c r="BK247" s="33">
        <f t="shared" si="157"/>
        <v>0</v>
      </c>
      <c r="BL247" s="33">
        <f t="shared" si="138"/>
        <v>0</v>
      </c>
      <c r="BM247" s="33">
        <f t="shared" si="139"/>
        <v>0</v>
      </c>
      <c r="BN247" s="33">
        <f t="shared" si="158"/>
        <v>0</v>
      </c>
      <c r="BO247" s="8">
        <f t="shared" si="140"/>
        <v>0</v>
      </c>
      <c r="BP247" s="8">
        <f t="shared" si="141"/>
        <v>0</v>
      </c>
      <c r="BQ247" s="8">
        <f t="shared" si="142"/>
        <v>0</v>
      </c>
      <c r="BR247" s="8">
        <f>IFERROR(ROUNDDOWN(BF247*BN247/(BK247+BL247+BM247+BN),0),0)</f>
        <v>0</v>
      </c>
      <c r="BS247" s="8" t="str">
        <f t="shared" si="143"/>
        <v>93102-32801</v>
      </c>
      <c r="BT247" s="8">
        <f>SUMIF(FR_HITUNG_MINMAX!A:A,ORDER!A247,FR_HITUNG_MINMAX!AS:AS)</f>
        <v>1</v>
      </c>
      <c r="BU247" s="8">
        <f t="shared" si="159"/>
        <v>0</v>
      </c>
      <c r="BV247" s="8" t="str">
        <f t="shared" si="144"/>
        <v>-</v>
      </c>
      <c r="BW247" s="8" t="str">
        <f>VLOOKUP(A247,'STOK PESALAKAN'!A:F,6,0)</f>
        <v/>
      </c>
    </row>
    <row r="248" spans="1:75" ht="15" customHeight="1">
      <c r="A248" s="41" t="s">
        <v>1850</v>
      </c>
      <c r="B248" s="99">
        <f>IFERROR(IFERROR(VLOOKUP(A248,'STOK PACUL'!C:H,6,0),VLOOKUP(A248,'KATEGORI PACUL'!A:C,3,0)),0)</f>
        <v>0</v>
      </c>
      <c r="C248" s="8">
        <f>IFERROR(VLOOKUP(A248,'KATEGORI PACUL'!A:D,4,0),0)</f>
        <v>0</v>
      </c>
      <c r="D248" s="99">
        <f>IFERROR(IFERROR(VLOOKUP(A248,'STOK PESALAKAN'!C:H,6,0),VLOOKUP(A248,'KATEGORI PESALAKAN'!A:C,3,0)),0)</f>
        <v>0</v>
      </c>
      <c r="E248" s="8">
        <f>IFERROR(VLOOKUP(A248,'KATEGORI PESALAKAN'!A:D,4,0),0)</f>
        <v>0</v>
      </c>
      <c r="F248" s="99">
        <f>IFERROR(IFERROR(VLOOKUP(A248,'STOK CIKDITIRO'!C:H,6,0),VLOOKUP(A248,'KATEGORI CIKDITIRO'!A:C,3,0)),0)</f>
        <v>0</v>
      </c>
      <c r="G248" s="8">
        <f>IFERROR(VLOOKUP(A248,'KATEGORI CIKDITIRO'!A:D,4,0),0)</f>
        <v>0</v>
      </c>
      <c r="H248" s="99">
        <f>IFERROR(IFERROR(VLOOKUP(A248,'STOK TRAYEMAN'!C:H,6,0),VLOOKUP(A248,'KATEGORI TRAYEMAN'!A:C,3,0)),0)</f>
        <v>0</v>
      </c>
      <c r="I248" s="8">
        <f>IFERROR(VLOOKUP(A248,'KATEGORI TRAYEMAN'!A:D,4,0),0)</f>
        <v>0</v>
      </c>
      <c r="J248" s="8" t="str">
        <f>IFERROR(VLOOKUP(A248,'NOSTOK PACUL'!A:C,3,0),IFERROR(IF(VLOOKUP(A248,'STOK PACUL'!A:B,2,0)="NOSTOK","E",VLOOKUP(A248,'KATEGORI PACUL'!A:B,2,0)),"E"))</f>
        <v>E</v>
      </c>
      <c r="K248" s="8" t="str">
        <f>IFERROR(VLOOKUP(A248,'NOSTOK PESALAKAN'!A:C,3,0),IFERROR(IF(VLOOKUP(A248,'STOK PESALAKAN'!A:B,2,0)="NOSTOK","E",VLOOKUP(A248,'KATEGORI PESALAKAN'!A:B,2,0)),"E"))</f>
        <v>E</v>
      </c>
      <c r="L248" s="8" t="str">
        <f>IFERROR(VLOOKUP(A248,'NOSTOK CIKDITIRO'!A:C,3,0),IFERROR(IF(VLOOKUP(A248,'STOK CIKDITIRO'!A:B,2,0)="NOSTOK","E",VLOOKUP(A248,'KATEGORI CIKDITIRO'!A:B,2,0)),"E"))</f>
        <v>E</v>
      </c>
      <c r="M248" s="8" t="str">
        <f>IFERROR(VLOOKUP(A248,'NOSTOK TRAYEMAN'!A:C,3,0),IFERROR(IF(VLOOKUP(A248,'STOK TRAYEMAN'!A:B,2,0)="NOSTOK","E",VLOOKUP(A248,'KATEGORI TRAYEMAN'!A:B,2,0)),"E"))</f>
        <v>E</v>
      </c>
      <c r="N248" s="8" t="str">
        <f>IFERROR(VLOOKUP(A248,FR_HITUNG_MINMAX!A:B,2,0),0)</f>
        <v>SEAL WATER PUMP Y.VIXION ORI</v>
      </c>
      <c r="O248" s="8" t="str">
        <f>IFERROR(VLOOKUP(A248,FR_HITUNG_MINMAX!A:D,4,0),0)</f>
        <v>ORISIN</v>
      </c>
      <c r="P248" s="8">
        <f>IFERROR(VLOOKUP(A248,FR_HITUNG_MINMAX!A:G,7,0),1)</f>
        <v>1</v>
      </c>
      <c r="Q248" s="11">
        <f>IFERROR(VLOOKUP(A248,FR_HITUNG_MINMAX!A:J,10,0),1)</f>
        <v>1</v>
      </c>
      <c r="R248" s="8">
        <f>IFERROR(VLOOKUP(A248,FR_HITUNG_MINMAX!A:K,11,0),1)</f>
        <v>1</v>
      </c>
      <c r="S248" s="12">
        <f>IFERROR(VLOOKUP(A248,FR_HITUNG_MINMAX!A:F,6,0),0)</f>
        <v>155000</v>
      </c>
      <c r="T248" s="8">
        <f t="shared" si="145"/>
        <v>0</v>
      </c>
      <c r="U248" s="8">
        <f t="shared" si="120"/>
        <v>0</v>
      </c>
      <c r="V248" s="8">
        <f t="shared" si="121"/>
        <v>0</v>
      </c>
      <c r="W248" s="8">
        <f t="shared" si="146"/>
        <v>0</v>
      </c>
      <c r="X248" s="8">
        <f t="shared" si="147"/>
        <v>0</v>
      </c>
      <c r="Y248" s="16"/>
      <c r="Z248" s="15">
        <f t="shared" si="122"/>
        <v>0</v>
      </c>
      <c r="AA248" s="8">
        <f t="shared" si="148"/>
        <v>0</v>
      </c>
      <c r="AB248" s="16"/>
      <c r="AC248" s="15">
        <f t="shared" si="123"/>
        <v>0</v>
      </c>
      <c r="AD248" s="8">
        <f t="shared" si="124"/>
        <v>0</v>
      </c>
      <c r="AE248" s="16"/>
      <c r="AF248" s="15">
        <f t="shared" si="125"/>
        <v>0</v>
      </c>
      <c r="AG248" s="15">
        <f t="shared" si="149"/>
        <v>0</v>
      </c>
      <c r="AH248" s="16"/>
      <c r="AI248" s="15">
        <f t="shared" si="150"/>
        <v>0</v>
      </c>
      <c r="AJ248" s="8">
        <f t="shared" si="151"/>
        <v>0</v>
      </c>
      <c r="AK248" s="8">
        <f t="shared" si="126"/>
        <v>0</v>
      </c>
      <c r="AL248" s="8">
        <f t="shared" si="127"/>
        <v>0</v>
      </c>
      <c r="AM248" s="8">
        <f t="shared" si="152"/>
        <v>0</v>
      </c>
      <c r="AN248" s="8">
        <f t="shared" si="153"/>
        <v>0</v>
      </c>
      <c r="AO248" s="8">
        <f>IFERROR(VLOOKUP(A248,PERSAMAAN!B:D,3,0),AN248)</f>
        <v>0</v>
      </c>
      <c r="AP248" s="1"/>
      <c r="AQ248" s="8">
        <f t="shared" si="128"/>
        <v>0</v>
      </c>
      <c r="AR248" s="8" t="str">
        <f>IF(AQ248=0,"-",VLOOKUP(A248,FR_HITUNG_MINMAX!A:H,8,0))</f>
        <v>-</v>
      </c>
      <c r="AS248" s="1"/>
      <c r="AT248" s="8" t="str">
        <f t="shared" si="129"/>
        <v>-</v>
      </c>
      <c r="AU248" s="12">
        <f t="shared" si="130"/>
        <v>0</v>
      </c>
      <c r="AV248" s="12">
        <f t="shared" si="131"/>
        <v>0</v>
      </c>
      <c r="AW248" s="8">
        <f t="shared" si="154"/>
        <v>0</v>
      </c>
      <c r="AX248" s="1"/>
      <c r="AY248" s="8">
        <f t="shared" si="132"/>
        <v>0</v>
      </c>
      <c r="AZ248" s="8" t="str">
        <f>IF(AY248=0,"-",VLOOKUP(A248,FR_HITUNG_MINMAX!A:I,9,0))</f>
        <v>-</v>
      </c>
      <c r="BB248" s="8" t="str">
        <f t="shared" si="133"/>
        <v>-</v>
      </c>
      <c r="BC248" s="12">
        <f t="shared" si="134"/>
        <v>0</v>
      </c>
      <c r="BD248" s="12">
        <f t="shared" si="135"/>
        <v>0</v>
      </c>
      <c r="BE248" s="16"/>
      <c r="BF248" s="8">
        <f>SUMIF('REALISASI ORDER'!C:C,A248,'REALISASI ORDER'!E:E)</f>
        <v>0</v>
      </c>
      <c r="BG248" s="8">
        <f t="shared" si="155"/>
        <v>0</v>
      </c>
      <c r="BH248" s="8">
        <f t="shared" si="136"/>
        <v>0</v>
      </c>
      <c r="BI248" s="8">
        <f t="shared" si="137"/>
        <v>0</v>
      </c>
      <c r="BJ248" s="8">
        <f t="shared" si="156"/>
        <v>0</v>
      </c>
      <c r="BK248" s="33">
        <f t="shared" si="157"/>
        <v>0</v>
      </c>
      <c r="BL248" s="33">
        <f t="shared" si="138"/>
        <v>0</v>
      </c>
      <c r="BM248" s="33">
        <f t="shared" si="139"/>
        <v>0</v>
      </c>
      <c r="BN248" s="33">
        <f t="shared" si="158"/>
        <v>0</v>
      </c>
      <c r="BO248" s="8">
        <f t="shared" si="140"/>
        <v>0</v>
      </c>
      <c r="BP248" s="8">
        <f t="shared" si="141"/>
        <v>0</v>
      </c>
      <c r="BQ248" s="8">
        <f t="shared" si="142"/>
        <v>0</v>
      </c>
      <c r="BR248" s="8">
        <f>IFERROR(ROUNDDOWN(BF248*BN248/(BK248+BL248+BM248+BN),0),0)</f>
        <v>0</v>
      </c>
      <c r="BS248" s="8" t="str">
        <f t="shared" si="143"/>
        <v>93103-10801</v>
      </c>
      <c r="BT248" s="8">
        <f>SUMIF(FR_HITUNG_MINMAX!A:A,ORDER!A248,FR_HITUNG_MINMAX!AS:AS)</f>
        <v>0</v>
      </c>
      <c r="BU248" s="8">
        <f t="shared" si="159"/>
        <v>0</v>
      </c>
      <c r="BV248" s="8" t="str">
        <f t="shared" si="144"/>
        <v>-</v>
      </c>
      <c r="BW248" s="8" t="str">
        <f>VLOOKUP(A248,'STOK PESALAKAN'!A:F,6,0)</f>
        <v/>
      </c>
    </row>
    <row r="249" spans="1:75" ht="15" customHeight="1">
      <c r="A249" s="41" t="s">
        <v>1852</v>
      </c>
      <c r="B249" s="99">
        <f>IFERROR(IFERROR(VLOOKUP(A249,'STOK PACUL'!C:H,6,0),VLOOKUP(A249,'KATEGORI PACUL'!A:C,3,0)),0)</f>
        <v>0</v>
      </c>
      <c r="C249" s="8">
        <f>IFERROR(VLOOKUP(A249,'KATEGORI PACUL'!A:D,4,0),0)</f>
        <v>0</v>
      </c>
      <c r="D249" s="99">
        <f>IFERROR(IFERROR(VLOOKUP(A249,'STOK PESALAKAN'!C:H,6,0),VLOOKUP(A249,'KATEGORI PESALAKAN'!A:C,3,0)),0)</f>
        <v>0</v>
      </c>
      <c r="E249" s="8">
        <f>IFERROR(VLOOKUP(A249,'KATEGORI PESALAKAN'!A:D,4,0),0)</f>
        <v>0</v>
      </c>
      <c r="F249" s="99">
        <f>IFERROR(IFERROR(VLOOKUP(A249,'STOK CIKDITIRO'!C:H,6,0),VLOOKUP(A249,'KATEGORI CIKDITIRO'!A:C,3,0)),0)</f>
        <v>0</v>
      </c>
      <c r="G249" s="8">
        <f>IFERROR(VLOOKUP(A249,'KATEGORI CIKDITIRO'!A:D,4,0),0)</f>
        <v>2</v>
      </c>
      <c r="H249" s="99">
        <f>IFERROR(IFERROR(VLOOKUP(A249,'STOK TRAYEMAN'!C:H,6,0),VLOOKUP(A249,'KATEGORI TRAYEMAN'!A:C,3,0)),0)</f>
        <v>0</v>
      </c>
      <c r="I249" s="8">
        <f>IFERROR(VLOOKUP(A249,'KATEGORI TRAYEMAN'!A:D,4,0),0)</f>
        <v>0</v>
      </c>
      <c r="J249" s="8" t="str">
        <f>IFERROR(VLOOKUP(A249,'NOSTOK PACUL'!A:C,3,0),IFERROR(IF(VLOOKUP(A249,'STOK PACUL'!A:B,2,0)="NOSTOK","E",VLOOKUP(A249,'KATEGORI PACUL'!A:B,2,0)),"E"))</f>
        <v>E</v>
      </c>
      <c r="K249" s="8" t="str">
        <f>IFERROR(VLOOKUP(A249,'NOSTOK PESALAKAN'!A:C,3,0),IFERROR(IF(VLOOKUP(A249,'STOK PESALAKAN'!A:B,2,0)="NOSTOK","E",VLOOKUP(A249,'KATEGORI PESALAKAN'!A:B,2,0)),"E"))</f>
        <v>E</v>
      </c>
      <c r="L249" s="8" t="str">
        <f>IFERROR(VLOOKUP(A249,'NOSTOK CIKDITIRO'!A:C,3,0),IFERROR(IF(VLOOKUP(A249,'STOK CIKDITIRO'!A:B,2,0)="NOSTOK","E",VLOOKUP(A249,'KATEGORI CIKDITIRO'!A:B,2,0)),"E"))</f>
        <v>D</v>
      </c>
      <c r="M249" s="8" t="str">
        <f>IFERROR(VLOOKUP(A249,'NOSTOK TRAYEMAN'!A:C,3,0),IFERROR(IF(VLOOKUP(A249,'STOK TRAYEMAN'!A:B,2,0)="NOSTOK","E",VLOOKUP(A249,'KATEGORI TRAYEMAN'!A:B,2,0)),"E"))</f>
        <v>E</v>
      </c>
      <c r="N249" s="8" t="str">
        <f>IFERROR(VLOOKUP(A249,FR_HITUNG_MINMAX!A:B,2,0),0)</f>
        <v>ORING WATER PUMP KECIL VIXION/JUP MX</v>
      </c>
      <c r="O249" s="8" t="str">
        <f>IFERROR(VLOOKUP(A249,FR_HITUNG_MINMAX!A:D,4,0),0)</f>
        <v>ORISIN</v>
      </c>
      <c r="P249" s="8">
        <f>IFERROR(VLOOKUP(A249,FR_HITUNG_MINMAX!A:G,7,0),1)</f>
        <v>1</v>
      </c>
      <c r="Q249" s="11">
        <f>IFERROR(VLOOKUP(A249,FR_HITUNG_MINMAX!A:J,10,0),1)</f>
        <v>1</v>
      </c>
      <c r="R249" s="8">
        <f>IFERROR(VLOOKUP(A249,FR_HITUNG_MINMAX!A:K,11,0),1)</f>
        <v>1</v>
      </c>
      <c r="S249" s="12">
        <f>IFERROR(VLOOKUP(A249,FR_HITUNG_MINMAX!A:F,6,0),0)</f>
        <v>11000</v>
      </c>
      <c r="T249" s="8">
        <f t="shared" si="145"/>
        <v>0</v>
      </c>
      <c r="U249" s="8">
        <f t="shared" si="120"/>
        <v>0</v>
      </c>
      <c r="V249" s="8">
        <f t="shared" si="121"/>
        <v>-2</v>
      </c>
      <c r="W249" s="8">
        <f t="shared" si="146"/>
        <v>0</v>
      </c>
      <c r="X249" s="8">
        <f t="shared" si="147"/>
        <v>0</v>
      </c>
      <c r="Y249" s="16"/>
      <c r="Z249" s="15">
        <f t="shared" si="122"/>
        <v>0</v>
      </c>
      <c r="AA249" s="8">
        <f t="shared" si="148"/>
        <v>0</v>
      </c>
      <c r="AB249" s="16"/>
      <c r="AC249" s="15">
        <f t="shared" si="123"/>
        <v>0</v>
      </c>
      <c r="AD249" s="8">
        <f t="shared" si="124"/>
        <v>0</v>
      </c>
      <c r="AE249" s="16"/>
      <c r="AF249" s="15">
        <f t="shared" si="125"/>
        <v>0</v>
      </c>
      <c r="AG249" s="15">
        <f t="shared" si="149"/>
        <v>0</v>
      </c>
      <c r="AH249" s="16"/>
      <c r="AI249" s="15">
        <f t="shared" si="150"/>
        <v>0</v>
      </c>
      <c r="AJ249" s="8">
        <f t="shared" si="151"/>
        <v>0</v>
      </c>
      <c r="AK249" s="8">
        <f t="shared" si="126"/>
        <v>0</v>
      </c>
      <c r="AL249" s="8">
        <f t="shared" si="127"/>
        <v>1</v>
      </c>
      <c r="AM249" s="8">
        <f t="shared" si="152"/>
        <v>0</v>
      </c>
      <c r="AN249" s="8">
        <f t="shared" si="153"/>
        <v>1</v>
      </c>
      <c r="AO249" s="8">
        <f>IFERROR(VLOOKUP(A249,PERSAMAAN!B:D,3,0),AN249)</f>
        <v>1</v>
      </c>
      <c r="AP249" s="1">
        <v>0</v>
      </c>
      <c r="AQ249" s="8">
        <f t="shared" si="128"/>
        <v>0</v>
      </c>
      <c r="AR249" s="8" t="str">
        <f>IF(AQ249=0,"-",VLOOKUP(A249,FR_HITUNG_MINMAX!A:H,8,0))</f>
        <v>-</v>
      </c>
      <c r="AS249" s="1"/>
      <c r="AT249" s="8" t="str">
        <f t="shared" si="129"/>
        <v>-</v>
      </c>
      <c r="AU249" s="12">
        <f t="shared" si="130"/>
        <v>0</v>
      </c>
      <c r="AV249" s="12">
        <f t="shared" si="131"/>
        <v>0</v>
      </c>
      <c r="AW249" s="8">
        <f t="shared" si="154"/>
        <v>2</v>
      </c>
      <c r="AX249" s="1"/>
      <c r="AY249" s="8">
        <f t="shared" si="132"/>
        <v>2</v>
      </c>
      <c r="AZ249" s="8" t="str">
        <f>IF(AY249=0,"-",VLOOKUP(A249,FR_HITUNG_MINMAX!A:I,9,0))</f>
        <v/>
      </c>
      <c r="BB249" s="8" t="str">
        <f t="shared" si="133"/>
        <v/>
      </c>
      <c r="BC249" s="12">
        <f t="shared" si="134"/>
        <v>22000</v>
      </c>
      <c r="BD249" s="12">
        <f t="shared" si="135"/>
        <v>21965380</v>
      </c>
      <c r="BE249" s="16"/>
      <c r="BF249" s="8">
        <f>SUMIF('REALISASI ORDER'!C:C,A249,'REALISASI ORDER'!E:E)</f>
        <v>0</v>
      </c>
      <c r="BG249" s="8">
        <f t="shared" si="155"/>
        <v>0</v>
      </c>
      <c r="BH249" s="8">
        <f t="shared" si="136"/>
        <v>0</v>
      </c>
      <c r="BI249" s="8">
        <f t="shared" si="137"/>
        <v>0</v>
      </c>
      <c r="BJ249" s="8">
        <f t="shared" si="156"/>
        <v>0</v>
      </c>
      <c r="BK249" s="33">
        <f t="shared" si="157"/>
        <v>0</v>
      </c>
      <c r="BL249" s="33">
        <f t="shared" si="138"/>
        <v>0</v>
      </c>
      <c r="BM249" s="33">
        <f t="shared" si="139"/>
        <v>2</v>
      </c>
      <c r="BN249" s="33">
        <f t="shared" si="158"/>
        <v>0</v>
      </c>
      <c r="BO249" s="8">
        <f t="shared" si="140"/>
        <v>0</v>
      </c>
      <c r="BP249" s="8">
        <f t="shared" si="141"/>
        <v>0</v>
      </c>
      <c r="BQ249" s="8">
        <f t="shared" si="142"/>
        <v>0</v>
      </c>
      <c r="BR249" s="8">
        <f>IFERROR(ROUNDDOWN(BF249*BN249/(BK249+BL249+BM249+BN),0),0)</f>
        <v>0</v>
      </c>
      <c r="BS249" s="8" t="str">
        <f t="shared" si="143"/>
        <v>93210-19809</v>
      </c>
      <c r="BT249" s="8">
        <f>SUMIF(FR_HITUNG_MINMAX!A:A,ORDER!A249,FR_HITUNG_MINMAX!AS:AS)</f>
        <v>1</v>
      </c>
      <c r="BU249" s="8">
        <f t="shared" si="159"/>
        <v>0</v>
      </c>
      <c r="BV249" s="8" t="str">
        <f t="shared" si="144"/>
        <v>-</v>
      </c>
      <c r="BW249" s="8" t="str">
        <f>VLOOKUP(A249,'STOK PESALAKAN'!A:F,6,0)</f>
        <v/>
      </c>
    </row>
    <row r="250" spans="1:75" ht="15" customHeight="1">
      <c r="A250" s="41" t="s">
        <v>1854</v>
      </c>
      <c r="B250" s="99">
        <f>IFERROR(IFERROR(VLOOKUP(A250,'STOK PACUL'!C:H,6,0),VLOOKUP(A250,'KATEGORI PACUL'!A:C,3,0)),0)</f>
        <v>0</v>
      </c>
      <c r="C250" s="8">
        <f>IFERROR(VLOOKUP(A250,'KATEGORI PACUL'!A:D,4,0),0)</f>
        <v>0</v>
      </c>
      <c r="D250" s="99">
        <f>IFERROR(IFERROR(VLOOKUP(A250,'STOK PESALAKAN'!C:H,6,0),VLOOKUP(A250,'KATEGORI PESALAKAN'!A:C,3,0)),0)</f>
        <v>0</v>
      </c>
      <c r="E250" s="8">
        <f>IFERROR(VLOOKUP(A250,'KATEGORI PESALAKAN'!A:D,4,0),0)</f>
        <v>0</v>
      </c>
      <c r="F250" s="99">
        <f>IFERROR(IFERROR(VLOOKUP(A250,'STOK CIKDITIRO'!C:H,6,0),VLOOKUP(A250,'KATEGORI CIKDITIRO'!A:C,3,0)),0)</f>
        <v>0</v>
      </c>
      <c r="G250" s="8">
        <f>IFERROR(VLOOKUP(A250,'KATEGORI CIKDITIRO'!A:D,4,0),0)</f>
        <v>0</v>
      </c>
      <c r="H250" s="99">
        <f>IFERROR(IFERROR(VLOOKUP(A250,'STOK TRAYEMAN'!C:H,6,0),VLOOKUP(A250,'KATEGORI TRAYEMAN'!A:C,3,0)),0)</f>
        <v>0</v>
      </c>
      <c r="I250" s="8">
        <f>IFERROR(VLOOKUP(A250,'KATEGORI TRAYEMAN'!A:D,4,0),0)</f>
        <v>0</v>
      </c>
      <c r="J250" s="8" t="str">
        <f>IFERROR(VLOOKUP(A250,'NOSTOK PACUL'!A:C,3,0),IFERROR(IF(VLOOKUP(A250,'STOK PACUL'!A:B,2,0)="NOSTOK","E",VLOOKUP(A250,'KATEGORI PACUL'!A:B,2,0)),"E"))</f>
        <v>E</v>
      </c>
      <c r="K250" s="8" t="str">
        <f>IFERROR(VLOOKUP(A250,'NOSTOK PESALAKAN'!A:C,3,0),IFERROR(IF(VLOOKUP(A250,'STOK PESALAKAN'!A:B,2,0)="NOSTOK","E",VLOOKUP(A250,'KATEGORI PESALAKAN'!A:B,2,0)),"E"))</f>
        <v>E</v>
      </c>
      <c r="L250" s="8" t="str">
        <f>IFERROR(VLOOKUP(A250,'NOSTOK CIKDITIRO'!A:C,3,0),IFERROR(IF(VLOOKUP(A250,'STOK CIKDITIRO'!A:B,2,0)="NOSTOK","E",VLOOKUP(A250,'KATEGORI CIKDITIRO'!A:B,2,0)),"E"))</f>
        <v>E</v>
      </c>
      <c r="M250" s="8" t="str">
        <f>IFERROR(VLOOKUP(A250,'NOSTOK TRAYEMAN'!A:C,3,0),IFERROR(IF(VLOOKUP(A250,'STOK TRAYEMAN'!A:B,2,0)="NOSTOK","E",VLOOKUP(A250,'KATEGORI TRAYEMAN'!A:B,2,0)),"E"))</f>
        <v>E</v>
      </c>
      <c r="N250" s="8" t="str">
        <f>IFERROR(VLOOKUP(A250,FR_HITUNG_MINMAX!A:B,2,0),0)</f>
        <v>ORING WATER PUMP BESAR VIXION/JUP MX</v>
      </c>
      <c r="O250" s="8" t="str">
        <f>IFERROR(VLOOKUP(A250,FR_HITUNG_MINMAX!A:D,4,0),0)</f>
        <v>ORISIN</v>
      </c>
      <c r="P250" s="8">
        <f>IFERROR(VLOOKUP(A250,FR_HITUNG_MINMAX!A:G,7,0),1)</f>
        <v>1</v>
      </c>
      <c r="Q250" s="11">
        <f>IFERROR(VLOOKUP(A250,FR_HITUNG_MINMAX!A:J,10,0),1)</f>
        <v>1</v>
      </c>
      <c r="R250" s="8">
        <f>IFERROR(VLOOKUP(A250,FR_HITUNG_MINMAX!A:K,11,0),1)</f>
        <v>1</v>
      </c>
      <c r="S250" s="12">
        <f>IFERROR(VLOOKUP(A250,FR_HITUNG_MINMAX!A:F,6,0),0)</f>
        <v>10000</v>
      </c>
      <c r="T250" s="8">
        <f t="shared" si="145"/>
        <v>0</v>
      </c>
      <c r="U250" s="8">
        <f t="shared" si="120"/>
        <v>0</v>
      </c>
      <c r="V250" s="8">
        <f t="shared" si="121"/>
        <v>0</v>
      </c>
      <c r="W250" s="8">
        <f t="shared" si="146"/>
        <v>0</v>
      </c>
      <c r="X250" s="8">
        <f t="shared" si="147"/>
        <v>0</v>
      </c>
      <c r="Y250" s="16"/>
      <c r="Z250" s="15">
        <f t="shared" si="122"/>
        <v>0</v>
      </c>
      <c r="AA250" s="8">
        <f t="shared" si="148"/>
        <v>0</v>
      </c>
      <c r="AB250" s="16"/>
      <c r="AC250" s="15">
        <f t="shared" si="123"/>
        <v>0</v>
      </c>
      <c r="AD250" s="8">
        <f t="shared" si="124"/>
        <v>0</v>
      </c>
      <c r="AE250" s="16"/>
      <c r="AF250" s="15">
        <f t="shared" si="125"/>
        <v>0</v>
      </c>
      <c r="AG250" s="15">
        <f t="shared" si="149"/>
        <v>0</v>
      </c>
      <c r="AH250" s="16"/>
      <c r="AI250" s="15">
        <f t="shared" si="150"/>
        <v>0</v>
      </c>
      <c r="AJ250" s="8">
        <f t="shared" si="151"/>
        <v>0</v>
      </c>
      <c r="AK250" s="8">
        <f t="shared" si="126"/>
        <v>0</v>
      </c>
      <c r="AL250" s="8">
        <f t="shared" si="127"/>
        <v>0</v>
      </c>
      <c r="AM250" s="8">
        <f t="shared" si="152"/>
        <v>0</v>
      </c>
      <c r="AN250" s="8">
        <f t="shared" si="153"/>
        <v>0</v>
      </c>
      <c r="AO250" s="8">
        <f>IFERROR(VLOOKUP(A250,PERSAMAAN!B:D,3,0),AN250)</f>
        <v>0</v>
      </c>
      <c r="AP250" s="1"/>
      <c r="AQ250" s="8">
        <f t="shared" si="128"/>
        <v>0</v>
      </c>
      <c r="AR250" s="8" t="str">
        <f>IF(AQ250=0,"-",VLOOKUP(A250,FR_HITUNG_MINMAX!A:H,8,0))</f>
        <v>-</v>
      </c>
      <c r="AS250" s="1"/>
      <c r="AT250" s="8" t="str">
        <f t="shared" si="129"/>
        <v>-</v>
      </c>
      <c r="AU250" s="12">
        <f t="shared" si="130"/>
        <v>0</v>
      </c>
      <c r="AV250" s="12">
        <f t="shared" si="131"/>
        <v>0</v>
      </c>
      <c r="AW250" s="8">
        <f t="shared" si="154"/>
        <v>0</v>
      </c>
      <c r="AX250" s="1"/>
      <c r="AY250" s="8">
        <f t="shared" si="132"/>
        <v>0</v>
      </c>
      <c r="AZ250" s="8" t="str">
        <f>IF(AY250=0,"-",VLOOKUP(A250,FR_HITUNG_MINMAX!A:I,9,0))</f>
        <v>-</v>
      </c>
      <c r="BB250" s="8" t="str">
        <f t="shared" si="133"/>
        <v>-</v>
      </c>
      <c r="BC250" s="12">
        <f t="shared" si="134"/>
        <v>0</v>
      </c>
      <c r="BD250" s="12">
        <f t="shared" si="135"/>
        <v>0</v>
      </c>
      <c r="BE250" s="16"/>
      <c r="BF250" s="8">
        <f>SUMIF('REALISASI ORDER'!C:C,A250,'REALISASI ORDER'!E:E)</f>
        <v>0</v>
      </c>
      <c r="BG250" s="8">
        <f t="shared" si="155"/>
        <v>0</v>
      </c>
      <c r="BH250" s="8">
        <f t="shared" si="136"/>
        <v>0</v>
      </c>
      <c r="BI250" s="8">
        <f t="shared" si="137"/>
        <v>0</v>
      </c>
      <c r="BJ250" s="8">
        <f t="shared" si="156"/>
        <v>0</v>
      </c>
      <c r="BK250" s="33">
        <f t="shared" si="157"/>
        <v>0</v>
      </c>
      <c r="BL250" s="33">
        <f t="shared" si="138"/>
        <v>0</v>
      </c>
      <c r="BM250" s="33">
        <f t="shared" si="139"/>
        <v>0</v>
      </c>
      <c r="BN250" s="33">
        <f t="shared" si="158"/>
        <v>0</v>
      </c>
      <c r="BO250" s="8">
        <f t="shared" si="140"/>
        <v>0</v>
      </c>
      <c r="BP250" s="8">
        <f t="shared" si="141"/>
        <v>0</v>
      </c>
      <c r="BQ250" s="8">
        <f t="shared" si="142"/>
        <v>0</v>
      </c>
      <c r="BR250" s="8">
        <f>IFERROR(ROUNDDOWN(BF250*BN250/(BK250+BL250+BM250+BN),0),0)</f>
        <v>0</v>
      </c>
      <c r="BS250" s="8" t="str">
        <f t="shared" si="143"/>
        <v>93210-84801</v>
      </c>
      <c r="BT250" s="8">
        <f>SUMIF(FR_HITUNG_MINMAX!A:A,ORDER!A250,FR_HITUNG_MINMAX!AS:AS)</f>
        <v>0</v>
      </c>
      <c r="BU250" s="8">
        <f t="shared" si="159"/>
        <v>0</v>
      </c>
      <c r="BV250" s="8" t="str">
        <f t="shared" si="144"/>
        <v>-</v>
      </c>
      <c r="BW250" s="8" t="str">
        <f>VLOOKUP(A250,'STOK PESALAKAN'!A:F,6,0)</f>
        <v/>
      </c>
    </row>
    <row r="251" spans="1:75" ht="15" customHeight="1">
      <c r="A251" s="41" t="s">
        <v>1856</v>
      </c>
      <c r="B251" s="99">
        <f>IFERROR(IFERROR(VLOOKUP(A251,'STOK PACUL'!C:H,6,0),VLOOKUP(A251,'KATEGORI PACUL'!A:C,3,0)),0)</f>
        <v>1</v>
      </c>
      <c r="C251" s="8">
        <f>IFERROR(VLOOKUP(A251,'KATEGORI PACUL'!A:D,4,0),0)</f>
        <v>2</v>
      </c>
      <c r="D251" s="99">
        <f>IFERROR(IFERROR(VLOOKUP(A251,'STOK PESALAKAN'!C:H,6,0),VLOOKUP(A251,'KATEGORI PESALAKAN'!A:C,3,0)),0)</f>
        <v>1</v>
      </c>
      <c r="E251" s="8">
        <f>IFERROR(VLOOKUP(A251,'KATEGORI PESALAKAN'!A:D,4,0),0)</f>
        <v>0</v>
      </c>
      <c r="F251" s="99">
        <f>IFERROR(IFERROR(VLOOKUP(A251,'STOK CIKDITIRO'!C:H,6,0),VLOOKUP(A251,'KATEGORI CIKDITIRO'!A:C,3,0)),0)</f>
        <v>0</v>
      </c>
      <c r="G251" s="8">
        <f>IFERROR(VLOOKUP(A251,'KATEGORI CIKDITIRO'!A:D,4,0),0)</f>
        <v>0</v>
      </c>
      <c r="H251" s="99">
        <f>IFERROR(IFERROR(VLOOKUP(A251,'STOK TRAYEMAN'!C:H,6,0),VLOOKUP(A251,'KATEGORI TRAYEMAN'!A:C,3,0)),0)</f>
        <v>0</v>
      </c>
      <c r="I251" s="8">
        <f>IFERROR(VLOOKUP(A251,'KATEGORI TRAYEMAN'!A:D,4,0),0)</f>
        <v>0</v>
      </c>
      <c r="J251" s="8" t="str">
        <f>IFERROR(VLOOKUP(A251,'NOSTOK PACUL'!A:C,3,0),IFERROR(IF(VLOOKUP(A251,'STOK PACUL'!A:B,2,0)="NOSTOK","E",VLOOKUP(A251,'KATEGORI PACUL'!A:B,2,0)),"E"))</f>
        <v>C</v>
      </c>
      <c r="K251" s="8" t="str">
        <f>IFERROR(VLOOKUP(A251,'NOSTOK PESALAKAN'!A:C,3,0),IFERROR(IF(VLOOKUP(A251,'STOK PESALAKAN'!A:B,2,0)="NOSTOK","E",VLOOKUP(A251,'KATEGORI PESALAKAN'!A:B,2,0)),"E"))</f>
        <v>E</v>
      </c>
      <c r="L251" s="8" t="str">
        <f>IFERROR(VLOOKUP(A251,'NOSTOK CIKDITIRO'!A:C,3,0),IFERROR(IF(VLOOKUP(A251,'STOK CIKDITIRO'!A:B,2,0)="NOSTOK","E",VLOOKUP(A251,'KATEGORI CIKDITIRO'!A:B,2,0)),"E"))</f>
        <v>E</v>
      </c>
      <c r="M251" s="8" t="str">
        <f>IFERROR(VLOOKUP(A251,'NOSTOK TRAYEMAN'!A:C,3,0),IFERROR(IF(VLOOKUP(A251,'STOK TRAYEMAN'!A:B,2,0)="NOSTOK","E",VLOOKUP(A251,'KATEGORI TRAYEMAN'!A:B,2,0)),"E"))</f>
        <v>E</v>
      </c>
      <c r="N251" s="8" t="str">
        <f>IFERROR(VLOOKUP(A251,FR_HITUNG_MINMAX!A:B,2,0),0)</f>
        <v>LAHER 6000 Y.YAMAHA</v>
      </c>
      <c r="O251" s="8" t="str">
        <f>IFERROR(VLOOKUP(A251,FR_HITUNG_MINMAX!A:D,4,0),0)</f>
        <v>ORISIN</v>
      </c>
      <c r="P251" s="8">
        <f>IFERROR(VLOOKUP(A251,FR_HITUNG_MINMAX!A:G,7,0),1)</f>
        <v>1</v>
      </c>
      <c r="Q251" s="11">
        <f>IFERROR(VLOOKUP(A251,FR_HITUNG_MINMAX!A:J,10,0),1)</f>
        <v>1</v>
      </c>
      <c r="R251" s="8">
        <f>IFERROR(VLOOKUP(A251,FR_HITUNG_MINMAX!A:K,11,0),1)</f>
        <v>1</v>
      </c>
      <c r="S251" s="12">
        <f>IFERROR(VLOOKUP(A251,FR_HITUNG_MINMAX!A:F,6,0),0)</f>
        <v>24000</v>
      </c>
      <c r="T251" s="8">
        <f t="shared" si="145"/>
        <v>-1</v>
      </c>
      <c r="U251" s="8">
        <f t="shared" si="120"/>
        <v>1</v>
      </c>
      <c r="V251" s="8">
        <f t="shared" si="121"/>
        <v>0</v>
      </c>
      <c r="W251" s="8">
        <f t="shared" si="146"/>
        <v>0</v>
      </c>
      <c r="X251" s="8">
        <f t="shared" si="147"/>
        <v>0</v>
      </c>
      <c r="Y251" s="16"/>
      <c r="Z251" s="15">
        <f t="shared" si="122"/>
        <v>0</v>
      </c>
      <c r="AA251" s="8">
        <f t="shared" si="148"/>
        <v>1</v>
      </c>
      <c r="AB251" s="16"/>
      <c r="AC251" s="15">
        <f t="shared" si="123"/>
        <v>0</v>
      </c>
      <c r="AD251" s="8">
        <f t="shared" si="124"/>
        <v>0</v>
      </c>
      <c r="AE251" s="16"/>
      <c r="AF251" s="15">
        <f t="shared" si="125"/>
        <v>0</v>
      </c>
      <c r="AG251" s="15">
        <f t="shared" si="149"/>
        <v>0</v>
      </c>
      <c r="AH251" s="16"/>
      <c r="AI251" s="15">
        <f t="shared" si="150"/>
        <v>0</v>
      </c>
      <c r="AJ251" s="8">
        <f t="shared" si="151"/>
        <v>1</v>
      </c>
      <c r="AK251" s="8">
        <f t="shared" si="126"/>
        <v>0</v>
      </c>
      <c r="AL251" s="8">
        <f t="shared" si="127"/>
        <v>0</v>
      </c>
      <c r="AM251" s="8">
        <f t="shared" si="152"/>
        <v>0</v>
      </c>
      <c r="AN251" s="8">
        <f t="shared" si="153"/>
        <v>1</v>
      </c>
      <c r="AO251" s="8">
        <f>IFERROR(VLOOKUP(A251,PERSAMAAN!B:D,3,0),AN251)</f>
        <v>1</v>
      </c>
      <c r="AP251" s="1">
        <v>0</v>
      </c>
      <c r="AQ251" s="8">
        <f t="shared" si="128"/>
        <v>0</v>
      </c>
      <c r="AR251" s="8" t="str">
        <f>IF(AQ251=0,"-",VLOOKUP(A251,FR_HITUNG_MINMAX!A:H,8,0))</f>
        <v>-</v>
      </c>
      <c r="AS251" s="1"/>
      <c r="AT251" s="8" t="str">
        <f t="shared" si="129"/>
        <v>-</v>
      </c>
      <c r="AU251" s="12">
        <f t="shared" si="130"/>
        <v>0</v>
      </c>
      <c r="AV251" s="12">
        <f t="shared" si="131"/>
        <v>0</v>
      </c>
      <c r="AW251" s="8">
        <f t="shared" si="154"/>
        <v>0</v>
      </c>
      <c r="AX251" s="1"/>
      <c r="AY251" s="8">
        <f t="shared" si="132"/>
        <v>0</v>
      </c>
      <c r="AZ251" s="8" t="str">
        <f>IF(AY251=0,"-",VLOOKUP(A251,FR_HITUNG_MINMAX!A:I,9,0))</f>
        <v>-</v>
      </c>
      <c r="BB251" s="8" t="str">
        <f t="shared" si="133"/>
        <v>-</v>
      </c>
      <c r="BC251" s="12">
        <f t="shared" si="134"/>
        <v>0</v>
      </c>
      <c r="BD251" s="12">
        <f t="shared" si="135"/>
        <v>0</v>
      </c>
      <c r="BE251" s="16"/>
      <c r="BF251" s="8">
        <f>SUMIF('REALISASI ORDER'!C:C,A251,'REALISASI ORDER'!E:E)</f>
        <v>0</v>
      </c>
      <c r="BG251" s="8">
        <f t="shared" si="155"/>
        <v>1</v>
      </c>
      <c r="BH251" s="8">
        <f t="shared" si="136"/>
        <v>1</v>
      </c>
      <c r="BI251" s="8">
        <f t="shared" si="137"/>
        <v>0</v>
      </c>
      <c r="BJ251" s="8">
        <f t="shared" si="156"/>
        <v>0</v>
      </c>
      <c r="BK251" s="33">
        <f t="shared" si="157"/>
        <v>2</v>
      </c>
      <c r="BL251" s="33">
        <f t="shared" si="138"/>
        <v>0</v>
      </c>
      <c r="BM251" s="33">
        <f t="shared" si="139"/>
        <v>0</v>
      </c>
      <c r="BN251" s="33">
        <f t="shared" si="158"/>
        <v>0</v>
      </c>
      <c r="BO251" s="8">
        <f t="shared" si="140"/>
        <v>0</v>
      </c>
      <c r="BP251" s="8">
        <f t="shared" si="141"/>
        <v>0</v>
      </c>
      <c r="BQ251" s="8">
        <f t="shared" si="142"/>
        <v>0</v>
      </c>
      <c r="BR251" s="8">
        <f>IFERROR(ROUNDDOWN(BF251*BN251/(BK251+BL251+BM251+BN),0),0)</f>
        <v>0</v>
      </c>
      <c r="BS251" s="8" t="str">
        <f t="shared" si="143"/>
        <v>93306-000Y3</v>
      </c>
      <c r="BT251" s="8">
        <f>SUMIF(FR_HITUNG_MINMAX!A:A,ORDER!A251,FR_HITUNG_MINMAX!AS:AS)</f>
        <v>1</v>
      </c>
      <c r="BU251" s="8">
        <f t="shared" si="159"/>
        <v>0</v>
      </c>
      <c r="BV251" s="8" t="str">
        <f t="shared" si="144"/>
        <v>-</v>
      </c>
      <c r="BW251" s="8" t="str">
        <f>VLOOKUP(A251,'STOK PESALAKAN'!A:F,6,0)</f>
        <v/>
      </c>
    </row>
    <row r="252" spans="1:75" ht="15" customHeight="1">
      <c r="A252" s="41" t="s">
        <v>352</v>
      </c>
      <c r="B252" s="99">
        <f>IFERROR(IFERROR(VLOOKUP(A252,'STOK PACUL'!C:H,6,0),VLOOKUP(A252,'KATEGORI PACUL'!A:C,3,0)),0)</f>
        <v>2</v>
      </c>
      <c r="C252" s="8">
        <f>IFERROR(VLOOKUP(A252,'KATEGORI PACUL'!A:D,4,0),0)</f>
        <v>7</v>
      </c>
      <c r="D252" s="99">
        <f>IFERROR(IFERROR(VLOOKUP(A252,'STOK PESALAKAN'!C:H,6,0),VLOOKUP(A252,'KATEGORI PESALAKAN'!A:C,3,0)),0)</f>
        <v>4</v>
      </c>
      <c r="E252" s="8">
        <f>IFERROR(VLOOKUP(A252,'KATEGORI PESALAKAN'!A:D,4,0),0)</f>
        <v>2</v>
      </c>
      <c r="F252" s="99">
        <f>IFERROR(IFERROR(VLOOKUP(A252,'STOK CIKDITIRO'!C:H,6,0),VLOOKUP(A252,'KATEGORI CIKDITIRO'!A:C,3,0)),0)</f>
        <v>2</v>
      </c>
      <c r="G252" s="8">
        <f>IFERROR(VLOOKUP(A252,'KATEGORI CIKDITIRO'!A:D,4,0),0)</f>
        <v>4</v>
      </c>
      <c r="H252" s="99">
        <f>IFERROR(IFERROR(VLOOKUP(A252,'STOK TRAYEMAN'!C:H,6,0),VLOOKUP(A252,'KATEGORI TRAYEMAN'!A:C,3,0)),0)</f>
        <v>0</v>
      </c>
      <c r="I252" s="8">
        <f>IFERROR(VLOOKUP(A252,'KATEGORI TRAYEMAN'!A:D,4,0),0)</f>
        <v>0</v>
      </c>
      <c r="J252" s="8" t="str">
        <f>IFERROR(VLOOKUP(A252,'NOSTOK PACUL'!A:C,3,0),IFERROR(IF(VLOOKUP(A252,'STOK PACUL'!A:B,2,0)="NOSTOK","E",VLOOKUP(A252,'KATEGORI PACUL'!A:B,2,0)),"E"))</f>
        <v>B</v>
      </c>
      <c r="K252" s="8" t="str">
        <f>IFERROR(VLOOKUP(A252,'NOSTOK PESALAKAN'!A:C,3,0),IFERROR(IF(VLOOKUP(A252,'STOK PESALAKAN'!A:B,2,0)="NOSTOK","E",VLOOKUP(A252,'KATEGORI PESALAKAN'!A:B,2,0)),"E"))</f>
        <v>D</v>
      </c>
      <c r="L252" s="8" t="str">
        <f>IFERROR(VLOOKUP(A252,'NOSTOK CIKDITIRO'!A:C,3,0),IFERROR(IF(VLOOKUP(A252,'STOK CIKDITIRO'!A:B,2,0)="NOSTOK","E",VLOOKUP(A252,'KATEGORI CIKDITIRO'!A:B,2,0)),"E"))</f>
        <v>C</v>
      </c>
      <c r="M252" s="8" t="str">
        <f>IFERROR(VLOOKUP(A252,'NOSTOK TRAYEMAN'!A:C,3,0),IFERROR(IF(VLOOKUP(A252,'STOK TRAYEMAN'!A:B,2,0)="NOSTOK","E",VLOOKUP(A252,'KATEGORI TRAYEMAN'!A:B,2,0)),"E"))</f>
        <v>E</v>
      </c>
      <c r="N252" s="8" t="str">
        <f>IFERROR(VLOOKUP(A252,FR_HITUNG_MINMAX!A:B,2,0),0)</f>
        <v>LAHER 6300 / LAHER RODA DEPAN YAMAHA ORI</v>
      </c>
      <c r="O252" s="8" t="str">
        <f>IFERROR(VLOOKUP(A252,FR_HITUNG_MINMAX!A:D,4,0),0)</f>
        <v>ORISIN</v>
      </c>
      <c r="P252" s="8">
        <f>IFERROR(VLOOKUP(A252,FR_HITUNG_MINMAX!A:G,7,0),1)</f>
        <v>1</v>
      </c>
      <c r="Q252" s="11">
        <f>IFERROR(VLOOKUP(A252,FR_HITUNG_MINMAX!A:J,10,0),1)</f>
        <v>1</v>
      </c>
      <c r="R252" s="8">
        <f>IFERROR(VLOOKUP(A252,FR_HITUNG_MINMAX!A:K,11,0),1)</f>
        <v>1</v>
      </c>
      <c r="S252" s="12">
        <f>IFERROR(VLOOKUP(A252,FR_HITUNG_MINMAX!A:F,6,0),0)</f>
        <v>22500</v>
      </c>
      <c r="T252" s="8">
        <f t="shared" si="145"/>
        <v>-5</v>
      </c>
      <c r="U252" s="8">
        <f t="shared" si="120"/>
        <v>2</v>
      </c>
      <c r="V252" s="8">
        <f t="shared" si="121"/>
        <v>-2</v>
      </c>
      <c r="W252" s="8">
        <f t="shared" si="146"/>
        <v>0</v>
      </c>
      <c r="X252" s="8">
        <f t="shared" si="147"/>
        <v>0</v>
      </c>
      <c r="Y252" s="16"/>
      <c r="Z252" s="15">
        <f t="shared" si="122"/>
        <v>0</v>
      </c>
      <c r="AA252" s="8">
        <f t="shared" si="148"/>
        <v>2</v>
      </c>
      <c r="AB252" s="16"/>
      <c r="AC252" s="15">
        <f t="shared" si="123"/>
        <v>0</v>
      </c>
      <c r="AD252" s="8">
        <f t="shared" si="124"/>
        <v>0</v>
      </c>
      <c r="AE252" s="16"/>
      <c r="AF252" s="15">
        <f t="shared" si="125"/>
        <v>0</v>
      </c>
      <c r="AG252" s="15">
        <f t="shared" si="149"/>
        <v>0</v>
      </c>
      <c r="AH252" s="16"/>
      <c r="AI252" s="15">
        <f t="shared" si="150"/>
        <v>0</v>
      </c>
      <c r="AJ252" s="8">
        <f t="shared" si="151"/>
        <v>1</v>
      </c>
      <c r="AK252" s="8">
        <f t="shared" si="126"/>
        <v>0</v>
      </c>
      <c r="AL252" s="8">
        <f t="shared" si="127"/>
        <v>1</v>
      </c>
      <c r="AM252" s="8">
        <f t="shared" si="152"/>
        <v>0</v>
      </c>
      <c r="AN252" s="8">
        <f t="shared" si="153"/>
        <v>2</v>
      </c>
      <c r="AO252" s="8">
        <f>IFERROR(VLOOKUP(A252,PERSAMAAN!B:D,3,0),AN252)</f>
        <v>2</v>
      </c>
      <c r="AP252" s="1">
        <v>0</v>
      </c>
      <c r="AQ252" s="8">
        <f t="shared" si="128"/>
        <v>0</v>
      </c>
      <c r="AR252" s="8" t="str">
        <f>IF(AQ252=0,"-",VLOOKUP(A252,FR_HITUNG_MINMAX!A:H,8,0))</f>
        <v>-</v>
      </c>
      <c r="AS252" s="1"/>
      <c r="AT252" s="8" t="str">
        <f t="shared" si="129"/>
        <v>-</v>
      </c>
      <c r="AU252" s="12">
        <f t="shared" si="130"/>
        <v>0</v>
      </c>
      <c r="AV252" s="12">
        <f t="shared" si="131"/>
        <v>0</v>
      </c>
      <c r="AW252" s="8">
        <f t="shared" si="154"/>
        <v>12</v>
      </c>
      <c r="AX252" s="1"/>
      <c r="AY252" s="8">
        <f t="shared" si="132"/>
        <v>12</v>
      </c>
      <c r="AZ252" s="8" t="str">
        <f>IF(AY252=0,"-",VLOOKUP(A252,FR_HITUNG_MINMAX!A:I,9,0))</f>
        <v/>
      </c>
      <c r="BB252" s="8" t="str">
        <f t="shared" si="133"/>
        <v/>
      </c>
      <c r="BC252" s="12">
        <f t="shared" si="134"/>
        <v>270000</v>
      </c>
      <c r="BD252" s="12">
        <f t="shared" si="135"/>
        <v>21965380</v>
      </c>
      <c r="BE252" s="16"/>
      <c r="BF252" s="8">
        <f>SUMIF('REALISASI ORDER'!C:C,A252,'REALISASI ORDER'!E:E)</f>
        <v>0</v>
      </c>
      <c r="BG252" s="8">
        <f t="shared" si="155"/>
        <v>2</v>
      </c>
      <c r="BH252" s="8">
        <f t="shared" si="136"/>
        <v>4</v>
      </c>
      <c r="BI252" s="8">
        <f t="shared" si="137"/>
        <v>2</v>
      </c>
      <c r="BJ252" s="8">
        <f t="shared" si="156"/>
        <v>0</v>
      </c>
      <c r="BK252" s="33">
        <f t="shared" si="157"/>
        <v>0</v>
      </c>
      <c r="BL252" s="33">
        <f t="shared" si="138"/>
        <v>0</v>
      </c>
      <c r="BM252" s="33">
        <f t="shared" si="139"/>
        <v>2</v>
      </c>
      <c r="BN252" s="33">
        <f t="shared" si="158"/>
        <v>0</v>
      </c>
      <c r="BO252" s="8">
        <f t="shared" si="140"/>
        <v>0</v>
      </c>
      <c r="BP252" s="8">
        <f t="shared" si="141"/>
        <v>0</v>
      </c>
      <c r="BQ252" s="8">
        <f t="shared" si="142"/>
        <v>0</v>
      </c>
      <c r="BR252" s="8">
        <f>IFERROR(ROUNDDOWN(BF252*BN252/(BK252+BL252+BM252+BN),0),0)</f>
        <v>0</v>
      </c>
      <c r="BS252" s="8" t="str">
        <f t="shared" si="143"/>
        <v>93306-300YK</v>
      </c>
      <c r="BT252" s="8">
        <f>SUMIF(FR_HITUNG_MINMAX!A:A,ORDER!A252,FR_HITUNG_MINMAX!AS:AS)</f>
        <v>4</v>
      </c>
      <c r="BU252" s="8">
        <f t="shared" si="159"/>
        <v>0</v>
      </c>
      <c r="BV252" s="8" t="str">
        <f t="shared" si="144"/>
        <v>-</v>
      </c>
      <c r="BW252" s="8" t="str">
        <f>VLOOKUP(A252,'STOK PESALAKAN'!A:F,6,0)</f>
        <v/>
      </c>
    </row>
    <row r="253" spans="1:75" ht="15" customHeight="1">
      <c r="A253" s="41" t="s">
        <v>1860</v>
      </c>
      <c r="B253" s="99">
        <f>IFERROR(IFERROR(VLOOKUP(A253,'STOK PACUL'!C:H,6,0),VLOOKUP(A253,'KATEGORI PACUL'!A:C,3,0)),0)</f>
        <v>0</v>
      </c>
      <c r="C253" s="8">
        <f>IFERROR(VLOOKUP(A253,'KATEGORI PACUL'!A:D,4,0),0)</f>
        <v>2</v>
      </c>
      <c r="D253" s="99">
        <f>IFERROR(IFERROR(VLOOKUP(A253,'STOK PESALAKAN'!C:H,6,0),VLOOKUP(A253,'KATEGORI PESALAKAN'!A:C,3,0)),0)</f>
        <v>0</v>
      </c>
      <c r="E253" s="8">
        <f>IFERROR(VLOOKUP(A253,'KATEGORI PESALAKAN'!A:D,4,0),0)</f>
        <v>0</v>
      </c>
      <c r="F253" s="99">
        <f>IFERROR(IFERROR(VLOOKUP(A253,'STOK CIKDITIRO'!C:H,6,0),VLOOKUP(A253,'KATEGORI CIKDITIRO'!A:C,3,0)),0)</f>
        <v>0</v>
      </c>
      <c r="G253" s="8">
        <f>IFERROR(VLOOKUP(A253,'KATEGORI CIKDITIRO'!A:D,4,0),0)</f>
        <v>0</v>
      </c>
      <c r="H253" s="99">
        <f>IFERROR(IFERROR(VLOOKUP(A253,'STOK TRAYEMAN'!C:H,6,0),VLOOKUP(A253,'KATEGORI TRAYEMAN'!A:C,3,0)),0)</f>
        <v>0</v>
      </c>
      <c r="I253" s="8">
        <f>IFERROR(VLOOKUP(A253,'KATEGORI TRAYEMAN'!A:D,4,0),0)</f>
        <v>0</v>
      </c>
      <c r="J253" s="8" t="str">
        <f>IFERROR(VLOOKUP(A253,'NOSTOK PACUL'!A:C,3,0),IFERROR(IF(VLOOKUP(A253,'STOK PACUL'!A:B,2,0)="NOSTOK","E",VLOOKUP(A253,'KATEGORI PACUL'!A:B,2,0)),"E"))</f>
        <v>D</v>
      </c>
      <c r="K253" s="8" t="str">
        <f>IFERROR(VLOOKUP(A253,'NOSTOK PESALAKAN'!A:C,3,0),IFERROR(IF(VLOOKUP(A253,'STOK PESALAKAN'!A:B,2,0)="NOSTOK","E",VLOOKUP(A253,'KATEGORI PESALAKAN'!A:B,2,0)),"E"))</f>
        <v>E</v>
      </c>
      <c r="L253" s="8" t="str">
        <f>IFERROR(VLOOKUP(A253,'NOSTOK CIKDITIRO'!A:C,3,0),IFERROR(IF(VLOOKUP(A253,'STOK CIKDITIRO'!A:B,2,0)="NOSTOK","E",VLOOKUP(A253,'KATEGORI CIKDITIRO'!A:B,2,0)),"E"))</f>
        <v>E</v>
      </c>
      <c r="M253" s="8" t="str">
        <f>IFERROR(VLOOKUP(A253,'NOSTOK TRAYEMAN'!A:C,3,0),IFERROR(IF(VLOOKUP(A253,'STOK TRAYEMAN'!A:B,2,0)="NOSTOK","E",VLOOKUP(A253,'KATEGORI TRAYEMAN'!A:B,2,0)),"E"))</f>
        <v>E</v>
      </c>
      <c r="N253" s="8" t="str">
        <f>IFERROR(VLOOKUP(A253,FR_HITUNG_MINMAX!A:B,2,0),0)</f>
        <v>LAHER 6300 / LAHER RODA DEPAN YAMAHA ORI (93306-300YK)</v>
      </c>
      <c r="O253" s="8" t="str">
        <f>IFERROR(VLOOKUP(A253,FR_HITUNG_MINMAX!A:D,4,0),0)</f>
        <v>ORISIN</v>
      </c>
      <c r="P253" s="8">
        <f>IFERROR(VLOOKUP(A253,FR_HITUNG_MINMAX!A:G,7,0),1)</f>
        <v>1</v>
      </c>
      <c r="Q253" s="11">
        <f>IFERROR(VLOOKUP(A253,FR_HITUNG_MINMAX!A:J,10,0),1)</f>
        <v>1</v>
      </c>
      <c r="R253" s="8">
        <f>IFERROR(VLOOKUP(A253,FR_HITUNG_MINMAX!A:K,11,0),1)</f>
        <v>1</v>
      </c>
      <c r="S253" s="12">
        <f>IFERROR(VLOOKUP(A253,FR_HITUNG_MINMAX!A:F,6,0),0)</f>
        <v>22000</v>
      </c>
      <c r="T253" s="8">
        <f t="shared" si="145"/>
        <v>-2</v>
      </c>
      <c r="U253" s="8">
        <f t="shared" si="120"/>
        <v>0</v>
      </c>
      <c r="V253" s="8">
        <f t="shared" si="121"/>
        <v>0</v>
      </c>
      <c r="W253" s="8">
        <f t="shared" si="146"/>
        <v>0</v>
      </c>
      <c r="X253" s="8">
        <f t="shared" si="147"/>
        <v>0</v>
      </c>
      <c r="Y253" s="16"/>
      <c r="Z253" s="15">
        <f t="shared" si="122"/>
        <v>0</v>
      </c>
      <c r="AA253" s="8">
        <f t="shared" si="148"/>
        <v>0</v>
      </c>
      <c r="AB253" s="16"/>
      <c r="AC253" s="15">
        <f t="shared" si="123"/>
        <v>0</v>
      </c>
      <c r="AD253" s="8">
        <f t="shared" si="124"/>
        <v>0</v>
      </c>
      <c r="AE253" s="16"/>
      <c r="AF253" s="15">
        <f t="shared" si="125"/>
        <v>0</v>
      </c>
      <c r="AG253" s="15">
        <f t="shared" si="149"/>
        <v>0</v>
      </c>
      <c r="AH253" s="16"/>
      <c r="AI253" s="15">
        <f t="shared" si="150"/>
        <v>0</v>
      </c>
      <c r="AJ253" s="8">
        <f t="shared" si="151"/>
        <v>2</v>
      </c>
      <c r="AK253" s="8">
        <f t="shared" si="126"/>
        <v>0</v>
      </c>
      <c r="AL253" s="8">
        <f t="shared" si="127"/>
        <v>0</v>
      </c>
      <c r="AM253" s="8">
        <f t="shared" si="152"/>
        <v>0</v>
      </c>
      <c r="AN253" s="8">
        <f t="shared" si="153"/>
        <v>2</v>
      </c>
      <c r="AO253" s="8">
        <f>IFERROR(VLOOKUP(A253,PERSAMAAN!B:D,3,0),AN253)</f>
        <v>2</v>
      </c>
      <c r="AP253" s="1">
        <v>0</v>
      </c>
      <c r="AQ253" s="8">
        <f t="shared" si="128"/>
        <v>0</v>
      </c>
      <c r="AR253" s="8" t="str">
        <f>IF(AQ253=0,"-",VLOOKUP(A253,FR_HITUNG_MINMAX!A:H,8,0))</f>
        <v>-</v>
      </c>
      <c r="AS253" s="1"/>
      <c r="AT253" s="8" t="str">
        <f t="shared" si="129"/>
        <v>-</v>
      </c>
      <c r="AU253" s="12">
        <f t="shared" si="130"/>
        <v>0</v>
      </c>
      <c r="AV253" s="12">
        <f t="shared" si="131"/>
        <v>0</v>
      </c>
      <c r="AW253" s="8">
        <f t="shared" si="154"/>
        <v>2</v>
      </c>
      <c r="AX253" s="1"/>
      <c r="AY253" s="8">
        <f t="shared" si="132"/>
        <v>2</v>
      </c>
      <c r="AZ253" s="8" t="str">
        <f>IF(AY253=0,"-",VLOOKUP(A253,FR_HITUNG_MINMAX!A:I,9,0))</f>
        <v/>
      </c>
      <c r="BB253" s="8" t="str">
        <f t="shared" si="133"/>
        <v/>
      </c>
      <c r="BC253" s="12">
        <f t="shared" si="134"/>
        <v>44000</v>
      </c>
      <c r="BD253" s="12">
        <f t="shared" si="135"/>
        <v>21965380</v>
      </c>
      <c r="BE253" s="16"/>
      <c r="BF253" s="8">
        <f>SUMIF('REALISASI ORDER'!C:C,A253,'REALISASI ORDER'!E:E)</f>
        <v>0</v>
      </c>
      <c r="BG253" s="8">
        <f t="shared" si="155"/>
        <v>0</v>
      </c>
      <c r="BH253" s="8">
        <f t="shared" si="136"/>
        <v>0</v>
      </c>
      <c r="BI253" s="8">
        <f t="shared" si="137"/>
        <v>0</v>
      </c>
      <c r="BJ253" s="8">
        <f t="shared" si="156"/>
        <v>0</v>
      </c>
      <c r="BK253" s="33">
        <f t="shared" si="157"/>
        <v>0</v>
      </c>
      <c r="BL253" s="33">
        <f t="shared" si="138"/>
        <v>0</v>
      </c>
      <c r="BM253" s="33">
        <f t="shared" si="139"/>
        <v>0</v>
      </c>
      <c r="BN253" s="33">
        <f t="shared" si="158"/>
        <v>0</v>
      </c>
      <c r="BO253" s="8">
        <f t="shared" si="140"/>
        <v>0</v>
      </c>
      <c r="BP253" s="8">
        <f t="shared" si="141"/>
        <v>0</v>
      </c>
      <c r="BQ253" s="8">
        <f t="shared" si="142"/>
        <v>0</v>
      </c>
      <c r="BR253" s="8">
        <f>IFERROR(ROUNDDOWN(BF253*BN253/(BK253+BL253+BM253+BN),0),0)</f>
        <v>0</v>
      </c>
      <c r="BS253" s="8" t="str">
        <f t="shared" si="143"/>
        <v>93306-300YL</v>
      </c>
      <c r="BT253" s="8">
        <f>SUMIF(FR_HITUNG_MINMAX!A:A,ORDER!A253,FR_HITUNG_MINMAX!AS:AS)</f>
        <v>1</v>
      </c>
      <c r="BU253" s="8">
        <f t="shared" si="159"/>
        <v>0</v>
      </c>
      <c r="BV253" s="8" t="str">
        <f t="shared" si="144"/>
        <v>-</v>
      </c>
      <c r="BW253" s="8" t="str">
        <f>VLOOKUP(A253,'STOK PESALAKAN'!A:F,6,0)</f>
        <v/>
      </c>
    </row>
    <row r="254" spans="1:75" ht="15" customHeight="1">
      <c r="A254" s="41" t="s">
        <v>1448</v>
      </c>
      <c r="B254" s="99">
        <f>IFERROR(IFERROR(VLOOKUP(A254,'STOK PACUL'!C:H,6,0),VLOOKUP(A254,'KATEGORI PACUL'!A:C,3,0)),0)</f>
        <v>2</v>
      </c>
      <c r="C254" s="8">
        <f>IFERROR(VLOOKUP(A254,'KATEGORI PACUL'!A:D,4,0),0)</f>
        <v>0</v>
      </c>
      <c r="D254" s="99">
        <f>IFERROR(IFERROR(VLOOKUP(A254,'STOK PESALAKAN'!C:H,6,0),VLOOKUP(A254,'KATEGORI PESALAKAN'!A:C,3,0)),0)</f>
        <v>1</v>
      </c>
      <c r="E254" s="8">
        <f>IFERROR(VLOOKUP(A254,'KATEGORI PESALAKAN'!A:D,4,0),0)</f>
        <v>0</v>
      </c>
      <c r="F254" s="99">
        <f>IFERROR(IFERROR(VLOOKUP(A254,'STOK CIKDITIRO'!C:H,6,0),VLOOKUP(A254,'KATEGORI CIKDITIRO'!A:C,3,0)),0)</f>
        <v>0</v>
      </c>
      <c r="G254" s="8">
        <f>IFERROR(VLOOKUP(A254,'KATEGORI CIKDITIRO'!A:D,4,0),0)</f>
        <v>1</v>
      </c>
      <c r="H254" s="99">
        <f>IFERROR(IFERROR(VLOOKUP(A254,'STOK TRAYEMAN'!C:H,6,0),VLOOKUP(A254,'KATEGORI TRAYEMAN'!A:C,3,0)),0)</f>
        <v>0</v>
      </c>
      <c r="I254" s="8">
        <f>IFERROR(VLOOKUP(A254,'KATEGORI TRAYEMAN'!A:D,4,0),0)</f>
        <v>0</v>
      </c>
      <c r="J254" s="8" t="str">
        <f>IFERROR(VLOOKUP(A254,'NOSTOK PACUL'!A:C,3,0),IFERROR(IF(VLOOKUP(A254,'STOK PACUL'!A:B,2,0)="NOSTOK","E",VLOOKUP(A254,'KATEGORI PACUL'!A:B,2,0)),"E"))</f>
        <v>E</v>
      </c>
      <c r="K254" s="8" t="str">
        <f>IFERROR(VLOOKUP(A254,'NOSTOK PESALAKAN'!A:C,3,0),IFERROR(IF(VLOOKUP(A254,'STOK PESALAKAN'!A:B,2,0)="NOSTOK","E",VLOOKUP(A254,'KATEGORI PESALAKAN'!A:B,2,0)),"E"))</f>
        <v>E</v>
      </c>
      <c r="L254" s="8" t="str">
        <f>IFERROR(VLOOKUP(A254,'NOSTOK CIKDITIRO'!A:C,3,0),IFERROR(IF(VLOOKUP(A254,'STOK CIKDITIRO'!A:B,2,0)="NOSTOK","E",VLOOKUP(A254,'KATEGORI CIKDITIRO'!A:B,2,0)),"E"))</f>
        <v>D</v>
      </c>
      <c r="M254" s="8" t="str">
        <f>IFERROR(VLOOKUP(A254,'NOSTOK TRAYEMAN'!A:C,3,0),IFERROR(IF(VLOOKUP(A254,'STOK TRAYEMAN'!A:B,2,0)="NOSTOK","E",VLOOKUP(A254,'KATEGORI TRAYEMAN'!A:B,2,0)),"E"))</f>
        <v>E</v>
      </c>
      <c r="N254" s="8" t="str">
        <f>IFERROR(VLOOKUP(A254,FR_HITUNG_MINMAX!A:B,2,0),0)</f>
        <v>LAHER 6303 Y. NMAX ORI</v>
      </c>
      <c r="O254" s="8" t="str">
        <f>IFERROR(VLOOKUP(A254,FR_HITUNG_MINMAX!A:D,4,0),0)</f>
        <v>ORISIN</v>
      </c>
      <c r="P254" s="8">
        <f>IFERROR(VLOOKUP(A254,FR_HITUNG_MINMAX!A:G,7,0),1)</f>
        <v>1</v>
      </c>
      <c r="Q254" s="11">
        <f>IFERROR(VLOOKUP(A254,FR_HITUNG_MINMAX!A:J,10,0),1)</f>
        <v>1</v>
      </c>
      <c r="R254" s="8">
        <f>IFERROR(VLOOKUP(A254,FR_HITUNG_MINMAX!A:K,11,0),1)</f>
        <v>1</v>
      </c>
      <c r="S254" s="12">
        <f>IFERROR(VLOOKUP(A254,FR_HITUNG_MINMAX!A:F,6,0),0)</f>
        <v>35000</v>
      </c>
      <c r="T254" s="8">
        <f t="shared" si="145"/>
        <v>2</v>
      </c>
      <c r="U254" s="8">
        <f t="shared" si="120"/>
        <v>1</v>
      </c>
      <c r="V254" s="8">
        <f t="shared" si="121"/>
        <v>-1</v>
      </c>
      <c r="W254" s="8">
        <f t="shared" si="146"/>
        <v>0</v>
      </c>
      <c r="X254" s="8">
        <f t="shared" si="147"/>
        <v>0</v>
      </c>
      <c r="Y254" s="16"/>
      <c r="Z254" s="15">
        <f t="shared" si="122"/>
        <v>0</v>
      </c>
      <c r="AA254" s="8">
        <f t="shared" si="148"/>
        <v>0</v>
      </c>
      <c r="AB254" s="16"/>
      <c r="AC254" s="15">
        <f t="shared" si="123"/>
        <v>0</v>
      </c>
      <c r="AD254" s="8">
        <f t="shared" si="124"/>
        <v>0</v>
      </c>
      <c r="AE254" s="16"/>
      <c r="AF254" s="15">
        <f t="shared" si="125"/>
        <v>0</v>
      </c>
      <c r="AG254" s="15">
        <f t="shared" si="149"/>
        <v>0</v>
      </c>
      <c r="AH254" s="16"/>
      <c r="AI254" s="15">
        <f t="shared" si="150"/>
        <v>0</v>
      </c>
      <c r="AJ254" s="8">
        <f t="shared" si="151"/>
        <v>0</v>
      </c>
      <c r="AK254" s="8">
        <f t="shared" si="126"/>
        <v>0</v>
      </c>
      <c r="AL254" s="8">
        <f t="shared" si="127"/>
        <v>1</v>
      </c>
      <c r="AM254" s="8">
        <f t="shared" si="152"/>
        <v>0</v>
      </c>
      <c r="AN254" s="8">
        <f t="shared" si="153"/>
        <v>1</v>
      </c>
      <c r="AO254" s="8">
        <f>IFERROR(VLOOKUP(A254,PERSAMAAN!B:D,3,0),AN254)</f>
        <v>1</v>
      </c>
      <c r="AP254" s="1">
        <v>0</v>
      </c>
      <c r="AQ254" s="8">
        <f t="shared" si="128"/>
        <v>0</v>
      </c>
      <c r="AR254" s="8" t="str">
        <f>IF(AQ254=0,"-",VLOOKUP(A254,FR_HITUNG_MINMAX!A:H,8,0))</f>
        <v>-</v>
      </c>
      <c r="AS254" s="1"/>
      <c r="AT254" s="8" t="str">
        <f t="shared" si="129"/>
        <v>-</v>
      </c>
      <c r="AU254" s="12">
        <f t="shared" si="130"/>
        <v>0</v>
      </c>
      <c r="AV254" s="12">
        <f t="shared" si="131"/>
        <v>0</v>
      </c>
      <c r="AW254" s="8">
        <f t="shared" si="154"/>
        <v>-2</v>
      </c>
      <c r="AX254" s="1">
        <v>1</v>
      </c>
      <c r="AY254" s="8">
        <f t="shared" si="132"/>
        <v>1</v>
      </c>
      <c r="AZ254" s="8" t="str">
        <f>IF(AY254=0,"-",VLOOKUP(A254,FR_HITUNG_MINMAX!A:I,9,0))</f>
        <v/>
      </c>
      <c r="BA254" s="1" t="s">
        <v>151</v>
      </c>
      <c r="BB254" s="8" t="str">
        <f t="shared" si="133"/>
        <v>SAPTA AJI</v>
      </c>
      <c r="BC254" s="12">
        <f t="shared" si="134"/>
        <v>35000</v>
      </c>
      <c r="BD254" s="12">
        <f t="shared" si="135"/>
        <v>1601800</v>
      </c>
      <c r="BE254" s="16"/>
      <c r="BF254" s="8">
        <f>SUMIF('REALISASI ORDER'!C:C,A254,'REALISASI ORDER'!E:E)</f>
        <v>0</v>
      </c>
      <c r="BG254" s="8">
        <f t="shared" si="155"/>
        <v>2</v>
      </c>
      <c r="BH254" s="8">
        <f t="shared" si="136"/>
        <v>1</v>
      </c>
      <c r="BI254" s="8">
        <f t="shared" si="137"/>
        <v>0</v>
      </c>
      <c r="BJ254" s="8">
        <f t="shared" si="156"/>
        <v>0</v>
      </c>
      <c r="BK254" s="33">
        <f t="shared" si="157"/>
        <v>0</v>
      </c>
      <c r="BL254" s="33">
        <f t="shared" si="138"/>
        <v>0</v>
      </c>
      <c r="BM254" s="33">
        <f t="shared" si="139"/>
        <v>1</v>
      </c>
      <c r="BN254" s="33">
        <f t="shared" si="158"/>
        <v>0</v>
      </c>
      <c r="BO254" s="8">
        <f t="shared" si="140"/>
        <v>0</v>
      </c>
      <c r="BP254" s="8">
        <f t="shared" si="141"/>
        <v>0</v>
      </c>
      <c r="BQ254" s="8">
        <f t="shared" si="142"/>
        <v>0</v>
      </c>
      <c r="BR254" s="8">
        <f>IFERROR(ROUNDDOWN(BF254*BN254/(BK254+BL254+BM254+BN),0),0)</f>
        <v>0</v>
      </c>
      <c r="BS254" s="8" t="str">
        <f t="shared" si="143"/>
        <v>93306-303YP</v>
      </c>
      <c r="BT254" s="8">
        <f>SUMIF(FR_HITUNG_MINMAX!A:A,ORDER!A254,FR_HITUNG_MINMAX!AS:AS)</f>
        <v>1</v>
      </c>
      <c r="BU254" s="8">
        <f t="shared" si="159"/>
        <v>0</v>
      </c>
      <c r="BV254" s="8" t="str">
        <f t="shared" si="144"/>
        <v>-</v>
      </c>
      <c r="BW254" s="8" t="str">
        <f>VLOOKUP(A254,'STOK PESALAKAN'!A:F,6,0)</f>
        <v/>
      </c>
    </row>
    <row r="255" spans="1:75" ht="15" customHeight="1">
      <c r="A255" s="41" t="s">
        <v>353</v>
      </c>
      <c r="B255" s="99">
        <f>IFERROR(IFERROR(VLOOKUP(A255,'STOK PACUL'!C:H,6,0),VLOOKUP(A255,'KATEGORI PACUL'!A:C,3,0)),0)</f>
        <v>2</v>
      </c>
      <c r="C255" s="8">
        <f>IFERROR(VLOOKUP(A255,'KATEGORI PACUL'!A:D,4,0),0)</f>
        <v>2</v>
      </c>
      <c r="D255" s="99">
        <f>IFERROR(IFERROR(VLOOKUP(A255,'STOK PESALAKAN'!C:H,6,0),VLOOKUP(A255,'KATEGORI PESALAKAN'!A:C,3,0)),0)</f>
        <v>5</v>
      </c>
      <c r="E255" s="8">
        <f>IFERROR(VLOOKUP(A255,'KATEGORI PESALAKAN'!A:D,4,0),0)</f>
        <v>2</v>
      </c>
      <c r="F255" s="99">
        <f>IFERROR(IFERROR(VLOOKUP(A255,'STOK CIKDITIRO'!C:H,6,0),VLOOKUP(A255,'KATEGORI CIKDITIRO'!A:C,3,0)),0)</f>
        <v>0</v>
      </c>
      <c r="G255" s="8">
        <f>IFERROR(VLOOKUP(A255,'KATEGORI CIKDITIRO'!A:D,4,0),0)</f>
        <v>3</v>
      </c>
      <c r="H255" s="99">
        <f>IFERROR(IFERROR(VLOOKUP(A255,'STOK TRAYEMAN'!C:H,6,0),VLOOKUP(A255,'KATEGORI TRAYEMAN'!A:C,3,0)),0)</f>
        <v>0</v>
      </c>
      <c r="I255" s="8">
        <f>IFERROR(VLOOKUP(A255,'KATEGORI TRAYEMAN'!A:D,4,0),0)</f>
        <v>0</v>
      </c>
      <c r="J255" s="8" t="str">
        <f>IFERROR(VLOOKUP(A255,'NOSTOK PACUL'!A:C,3,0),IFERROR(IF(VLOOKUP(A255,'STOK PACUL'!A:B,2,0)="NOSTOK","E",VLOOKUP(A255,'KATEGORI PACUL'!A:B,2,0)),"E"))</f>
        <v>C</v>
      </c>
      <c r="K255" s="8" t="str">
        <f>IFERROR(VLOOKUP(A255,'NOSTOK PESALAKAN'!A:C,3,0),IFERROR(IF(VLOOKUP(A255,'STOK PESALAKAN'!A:B,2,0)="NOSTOK","E",VLOOKUP(A255,'KATEGORI PESALAKAN'!A:B,2,0)),"E"))</f>
        <v>C</v>
      </c>
      <c r="L255" s="8" t="str">
        <f>IFERROR(VLOOKUP(A255,'NOSTOK CIKDITIRO'!A:C,3,0),IFERROR(IF(VLOOKUP(A255,'STOK CIKDITIRO'!A:B,2,0)="NOSTOK","E",VLOOKUP(A255,'KATEGORI CIKDITIRO'!A:B,2,0)),"E"))</f>
        <v>D</v>
      </c>
      <c r="M255" s="8" t="str">
        <f>IFERROR(VLOOKUP(A255,'NOSTOK TRAYEMAN'!A:C,3,0),IFERROR(IF(VLOOKUP(A255,'STOK TRAYEMAN'!A:B,2,0)="NOSTOK","E",VLOOKUP(A255,'KATEGORI TRAYEMAN'!A:B,2,0)),"E"))</f>
        <v>E</v>
      </c>
      <c r="N255" s="8" t="str">
        <f>IFERROR(VLOOKUP(A255,FR_HITUNG_MINMAX!A:B,2,0),0)</f>
        <v>BUSI Y.NGK CR6HSA ORI</v>
      </c>
      <c r="O255" s="8" t="str">
        <f>IFERROR(VLOOKUP(A255,FR_HITUNG_MINMAX!A:D,4,0),0)</f>
        <v>ORISIN</v>
      </c>
      <c r="P255" s="8">
        <f>IFERROR(VLOOKUP(A255,FR_HITUNG_MINMAX!A:G,7,0),1)</f>
        <v>1</v>
      </c>
      <c r="Q255" s="11">
        <f>IFERROR(VLOOKUP(A255,FR_HITUNG_MINMAX!A:J,10,0),1)</f>
        <v>1</v>
      </c>
      <c r="R255" s="8">
        <f>IFERROR(VLOOKUP(A255,FR_HITUNG_MINMAX!A:K,11,0),1)</f>
        <v>1</v>
      </c>
      <c r="S255" s="12">
        <f>IFERROR(VLOOKUP(A255,FR_HITUNG_MINMAX!A:F,6,0),0)</f>
        <v>20000</v>
      </c>
      <c r="T255" s="8">
        <f t="shared" si="145"/>
        <v>0</v>
      </c>
      <c r="U255" s="8">
        <f t="shared" si="120"/>
        <v>3</v>
      </c>
      <c r="V255" s="8">
        <f t="shared" si="121"/>
        <v>-3</v>
      </c>
      <c r="W255" s="8">
        <f t="shared" si="146"/>
        <v>0</v>
      </c>
      <c r="X255" s="8">
        <f t="shared" si="147"/>
        <v>0</v>
      </c>
      <c r="Y255" s="16"/>
      <c r="Z255" s="15">
        <f t="shared" si="122"/>
        <v>0</v>
      </c>
      <c r="AA255" s="8">
        <f t="shared" si="148"/>
        <v>0</v>
      </c>
      <c r="AB255" s="16"/>
      <c r="AC255" s="15">
        <f t="shared" si="123"/>
        <v>0</v>
      </c>
      <c r="AD255" s="8">
        <f t="shared" si="124"/>
        <v>0</v>
      </c>
      <c r="AE255" s="16"/>
      <c r="AF255" s="15">
        <f t="shared" si="125"/>
        <v>0</v>
      </c>
      <c r="AG255" s="15">
        <f t="shared" si="149"/>
        <v>0</v>
      </c>
      <c r="AH255" s="16"/>
      <c r="AI255" s="15">
        <f t="shared" si="150"/>
        <v>0</v>
      </c>
      <c r="AJ255" s="8">
        <f t="shared" si="151"/>
        <v>0</v>
      </c>
      <c r="AK255" s="8">
        <f t="shared" si="126"/>
        <v>0</v>
      </c>
      <c r="AL255" s="8">
        <f t="shared" si="127"/>
        <v>1</v>
      </c>
      <c r="AM255" s="8">
        <f t="shared" si="152"/>
        <v>0</v>
      </c>
      <c r="AN255" s="8">
        <f t="shared" si="153"/>
        <v>1</v>
      </c>
      <c r="AO255" s="8">
        <f>IFERROR(VLOOKUP(A255,PERSAMAAN!B:D,3,0),AN255)</f>
        <v>1</v>
      </c>
      <c r="AP255" s="1">
        <v>0</v>
      </c>
      <c r="AQ255" s="8">
        <f t="shared" si="128"/>
        <v>0</v>
      </c>
      <c r="AR255" s="8" t="str">
        <f>IF(AQ255=0,"-",VLOOKUP(A255,FR_HITUNG_MINMAX!A:H,8,0))</f>
        <v>-</v>
      </c>
      <c r="AS255" s="1"/>
      <c r="AT255" s="8" t="str">
        <f t="shared" si="129"/>
        <v>-</v>
      </c>
      <c r="AU255" s="12">
        <f t="shared" si="130"/>
        <v>0</v>
      </c>
      <c r="AV255" s="12">
        <f t="shared" si="131"/>
        <v>0</v>
      </c>
      <c r="AW255" s="8">
        <f t="shared" si="154"/>
        <v>4</v>
      </c>
      <c r="AX255" s="1"/>
      <c r="AY255" s="8">
        <f t="shared" si="132"/>
        <v>4</v>
      </c>
      <c r="AZ255" s="8" t="str">
        <f>IF(AY255=0,"-",VLOOKUP(A255,FR_HITUNG_MINMAX!A:I,9,0))</f>
        <v/>
      </c>
      <c r="BB255" s="8" t="str">
        <f t="shared" si="133"/>
        <v/>
      </c>
      <c r="BC255" s="12">
        <f t="shared" si="134"/>
        <v>80000</v>
      </c>
      <c r="BD255" s="12">
        <f t="shared" si="135"/>
        <v>21965380</v>
      </c>
      <c r="BE255" s="16"/>
      <c r="BF255" s="8">
        <f>SUMIF('REALISASI ORDER'!C:C,A255,'REALISASI ORDER'!E:E)</f>
        <v>0</v>
      </c>
      <c r="BG255" s="8">
        <f t="shared" si="155"/>
        <v>2</v>
      </c>
      <c r="BH255" s="8">
        <f t="shared" si="136"/>
        <v>5</v>
      </c>
      <c r="BI255" s="8">
        <f t="shared" si="137"/>
        <v>0</v>
      </c>
      <c r="BJ255" s="8">
        <f t="shared" si="156"/>
        <v>0</v>
      </c>
      <c r="BK255" s="33">
        <f t="shared" si="157"/>
        <v>0</v>
      </c>
      <c r="BL255" s="33">
        <f t="shared" si="138"/>
        <v>0</v>
      </c>
      <c r="BM255" s="33">
        <f t="shared" si="139"/>
        <v>3</v>
      </c>
      <c r="BN255" s="33">
        <f t="shared" si="158"/>
        <v>0</v>
      </c>
      <c r="BO255" s="8">
        <f t="shared" si="140"/>
        <v>0</v>
      </c>
      <c r="BP255" s="8">
        <f t="shared" si="141"/>
        <v>0</v>
      </c>
      <c r="BQ255" s="8">
        <f t="shared" si="142"/>
        <v>0</v>
      </c>
      <c r="BR255" s="8">
        <f>IFERROR(ROUNDDOWN(BF255*BN255/(BK255+BL255+BM255+BN),0),0)</f>
        <v>0</v>
      </c>
      <c r="BS255" s="8" t="str">
        <f t="shared" si="143"/>
        <v>94700-00372</v>
      </c>
      <c r="BT255" s="8">
        <f>SUMIF(FR_HITUNG_MINMAX!A:A,ORDER!A255,FR_HITUNG_MINMAX!AS:AS)</f>
        <v>3</v>
      </c>
      <c r="BU255" s="8">
        <f t="shared" si="159"/>
        <v>0</v>
      </c>
      <c r="BV255" s="8" t="str">
        <f t="shared" si="144"/>
        <v>-</v>
      </c>
      <c r="BW255" s="8" t="str">
        <f>VLOOKUP(A255,'STOK PESALAKAN'!A:F,6,0)</f>
        <v/>
      </c>
    </row>
    <row r="256" spans="1:75">
      <c r="A256" s="41" t="s">
        <v>354</v>
      </c>
      <c r="B256" s="99">
        <f>IFERROR(IFERROR(VLOOKUP(A256,'STOK PACUL'!C:H,6,0),VLOOKUP(A256,'KATEGORI PACUL'!A:C,3,0)),0)</f>
        <v>3</v>
      </c>
      <c r="C256" s="8">
        <f>IFERROR(VLOOKUP(A256,'KATEGORI PACUL'!A:D,4,0),0)</f>
        <v>6</v>
      </c>
      <c r="D256" s="99">
        <f>IFERROR(IFERROR(VLOOKUP(A256,'STOK PESALAKAN'!C:H,6,0),VLOOKUP(A256,'KATEGORI PESALAKAN'!A:C,3,0)),0)</f>
        <v>4</v>
      </c>
      <c r="E256" s="8">
        <f>IFERROR(VLOOKUP(A256,'KATEGORI PESALAKAN'!A:D,4,0),0)</f>
        <v>5</v>
      </c>
      <c r="F256" s="99">
        <f>IFERROR(IFERROR(VLOOKUP(A256,'STOK CIKDITIRO'!C:H,6,0),VLOOKUP(A256,'KATEGORI CIKDITIRO'!A:C,3,0)),0)</f>
        <v>2</v>
      </c>
      <c r="G256" s="8">
        <f>IFERROR(VLOOKUP(A256,'KATEGORI CIKDITIRO'!A:D,4,0),0)</f>
        <v>5</v>
      </c>
      <c r="H256" s="99">
        <f>IFERROR(IFERROR(VLOOKUP(A256,'STOK TRAYEMAN'!C:H,6,0),VLOOKUP(A256,'KATEGORI TRAYEMAN'!A:C,3,0)),0)</f>
        <v>1</v>
      </c>
      <c r="I256" s="8">
        <f>IFERROR(VLOOKUP(A256,'KATEGORI TRAYEMAN'!A:D,4,0),0)</f>
        <v>2</v>
      </c>
      <c r="J256" s="8" t="str">
        <f>IFERROR(VLOOKUP(A256,'NOSTOK PACUL'!A:C,3,0),IFERROR(IF(VLOOKUP(A256,'STOK PACUL'!A:B,2,0)="NOSTOK","E",VLOOKUP(A256,'KATEGORI PACUL'!A:B,2,0)),"E"))</f>
        <v>B</v>
      </c>
      <c r="K256" s="8" t="str">
        <f>IFERROR(VLOOKUP(A256,'NOSTOK PESALAKAN'!A:C,3,0),IFERROR(IF(VLOOKUP(A256,'STOK PESALAKAN'!A:B,2,0)="NOSTOK","E",VLOOKUP(A256,'KATEGORI PESALAKAN'!A:B,2,0)),"E"))</f>
        <v>B</v>
      </c>
      <c r="L256" s="8" t="str">
        <f>IFERROR(VLOOKUP(A256,'NOSTOK CIKDITIRO'!A:C,3,0),IFERROR(IF(VLOOKUP(A256,'STOK CIKDITIRO'!A:B,2,0)="NOSTOK","E",VLOOKUP(A256,'KATEGORI CIKDITIRO'!A:B,2,0)),"E"))</f>
        <v>B</v>
      </c>
      <c r="M256" s="8" t="str">
        <f>IFERROR(VLOOKUP(A256,'NOSTOK TRAYEMAN'!A:C,3,0),IFERROR(IF(VLOOKUP(A256,'STOK TRAYEMAN'!A:B,2,0)="NOSTOK","E",VLOOKUP(A256,'KATEGORI TRAYEMAN'!A:B,2,0)),"E"))</f>
        <v>D</v>
      </c>
      <c r="N256" s="8" t="str">
        <f>IFERROR(VLOOKUP(A256,FR_HITUNG_MINMAX!A:B,2,0),0)</f>
        <v>BUSI NGK H.AHM U22FER9 ORI (CR7EH-9 NGK)</v>
      </c>
      <c r="O256" s="8" t="str">
        <f>IFERROR(VLOOKUP(A256,FR_HITUNG_MINMAX!A:D,4,0),0)</f>
        <v>ORISIN</v>
      </c>
      <c r="P256" s="8">
        <f>IFERROR(VLOOKUP(A256,FR_HITUNG_MINMAX!A:G,7,0),1)</f>
        <v>1</v>
      </c>
      <c r="Q256" s="11" t="str">
        <f>IFERROR(VLOOKUP(A256,FR_HITUNG_MINMAX!A:J,10,0),1)</f>
        <v>3</v>
      </c>
      <c r="R256" s="8">
        <f>IFERROR(VLOOKUP(A256,FR_HITUNG_MINMAX!A:K,11,0),1)</f>
        <v>1</v>
      </c>
      <c r="S256" s="12">
        <f>IFERROR(VLOOKUP(A256,FR_HITUNG_MINMAX!A:F,6,0),0)</f>
        <v>29000</v>
      </c>
      <c r="T256" s="8">
        <f t="shared" si="145"/>
        <v>-3</v>
      </c>
      <c r="U256" s="8">
        <f t="shared" si="120"/>
        <v>-1</v>
      </c>
      <c r="V256" s="8">
        <f t="shared" si="121"/>
        <v>-3</v>
      </c>
      <c r="W256" s="8">
        <f t="shared" si="146"/>
        <v>-1</v>
      </c>
      <c r="X256" s="8">
        <f t="shared" si="147"/>
        <v>0</v>
      </c>
      <c r="Y256" s="16"/>
      <c r="Z256" s="15">
        <f t="shared" si="122"/>
        <v>0</v>
      </c>
      <c r="AA256" s="8">
        <f t="shared" si="148"/>
        <v>0</v>
      </c>
      <c r="AB256" s="16"/>
      <c r="AC256" s="15">
        <f t="shared" si="123"/>
        <v>0</v>
      </c>
      <c r="AD256" s="8">
        <f t="shared" si="124"/>
        <v>0</v>
      </c>
      <c r="AE256" s="16"/>
      <c r="AF256" s="15">
        <f t="shared" si="125"/>
        <v>0</v>
      </c>
      <c r="AG256" s="15">
        <f t="shared" si="149"/>
        <v>0</v>
      </c>
      <c r="AH256" s="16"/>
      <c r="AI256" s="15">
        <f t="shared" si="150"/>
        <v>0</v>
      </c>
      <c r="AJ256" s="8">
        <f t="shared" si="151"/>
        <v>0</v>
      </c>
      <c r="AK256" s="8">
        <f t="shared" si="126"/>
        <v>0</v>
      </c>
      <c r="AL256" s="8">
        <f t="shared" si="127"/>
        <v>2</v>
      </c>
      <c r="AM256" s="8">
        <f t="shared" si="152"/>
        <v>0</v>
      </c>
      <c r="AN256" s="8">
        <f t="shared" si="153"/>
        <v>2</v>
      </c>
      <c r="AO256" s="8">
        <f>IFERROR(VLOOKUP(A256,PERSAMAAN!B:D,3,0),AN256)</f>
        <v>2</v>
      </c>
      <c r="AP256" s="1">
        <v>0</v>
      </c>
      <c r="AQ256" s="8">
        <f t="shared" si="128"/>
        <v>0</v>
      </c>
      <c r="AR256" s="8" t="str">
        <f>IF(AQ256=0,"-",VLOOKUP(A256,FR_HITUNG_MINMAX!A:H,8,0))</f>
        <v>-</v>
      </c>
      <c r="AS256" s="1"/>
      <c r="AT256" s="8" t="str">
        <f t="shared" si="129"/>
        <v>-</v>
      </c>
      <c r="AU256" s="12">
        <f t="shared" si="130"/>
        <v>0</v>
      </c>
      <c r="AV256" s="12">
        <f t="shared" si="131"/>
        <v>0</v>
      </c>
      <c r="AW256" s="8">
        <f t="shared" si="154"/>
        <v>18</v>
      </c>
      <c r="AX256" s="1"/>
      <c r="AY256" s="8">
        <f t="shared" si="132"/>
        <v>18</v>
      </c>
      <c r="AZ256" s="8" t="str">
        <f>IF(AY256=0,"-",VLOOKUP(A256,FR_HITUNG_MINMAX!A:I,9,0))</f>
        <v>NSA</v>
      </c>
      <c r="BB256" s="8" t="str">
        <f t="shared" si="133"/>
        <v>NSA</v>
      </c>
      <c r="BC256" s="12">
        <f t="shared" si="134"/>
        <v>522000</v>
      </c>
      <c r="BD256" s="12">
        <f t="shared" si="135"/>
        <v>57564082.685275108</v>
      </c>
      <c r="BE256" s="16"/>
      <c r="BF256" s="8">
        <f>SUMIF('REALISASI ORDER'!C:C,A256,'REALISASI ORDER'!E:E)</f>
        <v>0</v>
      </c>
      <c r="BG256" s="8">
        <f t="shared" si="155"/>
        <v>3</v>
      </c>
      <c r="BH256" s="8">
        <f t="shared" si="136"/>
        <v>4</v>
      </c>
      <c r="BI256" s="8">
        <f t="shared" si="137"/>
        <v>2</v>
      </c>
      <c r="BJ256" s="8">
        <f t="shared" si="156"/>
        <v>1</v>
      </c>
      <c r="BK256" s="33">
        <f t="shared" si="157"/>
        <v>0</v>
      </c>
      <c r="BL256" s="33">
        <f t="shared" si="138"/>
        <v>1</v>
      </c>
      <c r="BM256" s="33">
        <f t="shared" si="139"/>
        <v>3</v>
      </c>
      <c r="BN256" s="33">
        <f t="shared" si="158"/>
        <v>1</v>
      </c>
      <c r="BO256" s="8">
        <f t="shared" si="140"/>
        <v>0</v>
      </c>
      <c r="BP256" s="8">
        <f t="shared" si="141"/>
        <v>0</v>
      </c>
      <c r="BQ256" s="8">
        <f t="shared" si="142"/>
        <v>0</v>
      </c>
      <c r="BR256" s="8">
        <f>IFERROR(ROUNDDOWN(BF256*BN256/(BK256+BL256+BM256+BN),0),0)</f>
        <v>0</v>
      </c>
      <c r="BS256" s="8" t="str">
        <f t="shared" si="143"/>
        <v>98059-57927</v>
      </c>
      <c r="BT256" s="8">
        <f>SUMIF(FR_HITUNG_MINMAX!A:A,ORDER!A256,FR_HITUNG_MINMAX!AS:AS)</f>
        <v>7</v>
      </c>
      <c r="BU256" s="8">
        <f t="shared" si="159"/>
        <v>0</v>
      </c>
      <c r="BV256" s="8" t="str">
        <f t="shared" si="144"/>
        <v>-</v>
      </c>
      <c r="BW256" s="8" t="str">
        <f>VLOOKUP(A256,'STOK PESALAKAN'!A:F,6,0)</f>
        <v/>
      </c>
    </row>
    <row r="257" spans="1:75">
      <c r="A257" s="41" t="s">
        <v>355</v>
      </c>
      <c r="B257" s="99">
        <f>IFERROR(IFERROR(VLOOKUP(A257,'STOK PACUL'!C:H,6,0),VLOOKUP(A257,'KATEGORI PACUL'!A:C,3,0)),0)</f>
        <v>82</v>
      </c>
      <c r="C257" s="8">
        <f>IFERROR(VLOOKUP(A257,'KATEGORI PACUL'!A:D,4,0),0)</f>
        <v>129</v>
      </c>
      <c r="D257" s="99">
        <f>IFERROR(IFERROR(VLOOKUP(A257,'STOK PESALAKAN'!C:H,6,0),VLOOKUP(A257,'KATEGORI PESALAKAN'!A:C,3,0)),0)</f>
        <v>319</v>
      </c>
      <c r="E257" s="8">
        <f>IFERROR(VLOOKUP(A257,'KATEGORI PESALAKAN'!A:D,4,0),0)</f>
        <v>128</v>
      </c>
      <c r="F257" s="99">
        <f>IFERROR(IFERROR(VLOOKUP(A257,'STOK CIKDITIRO'!C:H,6,0),VLOOKUP(A257,'KATEGORI CIKDITIRO'!A:C,3,0)),0)</f>
        <v>94</v>
      </c>
      <c r="G257" s="8">
        <f>IFERROR(VLOOKUP(A257,'KATEGORI CIKDITIRO'!A:D,4,0),0)</f>
        <v>130</v>
      </c>
      <c r="H257" s="99">
        <f>IFERROR(IFERROR(VLOOKUP(A257,'STOK TRAYEMAN'!C:H,6,0),VLOOKUP(A257,'KATEGORI TRAYEMAN'!A:C,3,0)),0)</f>
        <v>33</v>
      </c>
      <c r="I257" s="8">
        <f>IFERROR(VLOOKUP(A257,'KATEGORI TRAYEMAN'!A:D,4,0),0)</f>
        <v>23</v>
      </c>
      <c r="J257" s="8" t="str">
        <f>IFERROR(VLOOKUP(A257,'NOSTOK PACUL'!A:C,3,0),IFERROR(IF(VLOOKUP(A257,'STOK PACUL'!A:B,2,0)="NOSTOK","E",VLOOKUP(A257,'KATEGORI PACUL'!A:B,2,0)),"E"))</f>
        <v>A</v>
      </c>
      <c r="K257" s="8" t="str">
        <f>IFERROR(VLOOKUP(A257,'NOSTOK PESALAKAN'!A:C,3,0),IFERROR(IF(VLOOKUP(A257,'STOK PESALAKAN'!A:B,2,0)="NOSTOK","E",VLOOKUP(A257,'KATEGORI PESALAKAN'!A:B,2,0)),"E"))</f>
        <v>A</v>
      </c>
      <c r="L257" s="8" t="str">
        <f>IFERROR(VLOOKUP(A257,'NOSTOK CIKDITIRO'!A:C,3,0),IFERROR(IF(VLOOKUP(A257,'STOK CIKDITIRO'!A:B,2,0)="NOSTOK","E",VLOOKUP(A257,'KATEGORI CIKDITIRO'!A:B,2,0)),"E"))</f>
        <v>A</v>
      </c>
      <c r="M257" s="8" t="str">
        <f>IFERROR(VLOOKUP(A257,'NOSTOK TRAYEMAN'!A:C,3,0),IFERROR(IF(VLOOKUP(A257,'STOK TRAYEMAN'!A:B,2,0)="NOSTOK","E",VLOOKUP(A257,'KATEGORI TRAYEMAN'!A:B,2,0)),"E"))</f>
        <v>B</v>
      </c>
      <c r="N257" s="8" t="str">
        <f>IFERROR(VLOOKUP(A257,FR_HITUNG_MINMAX!A:B,2,0),0)</f>
        <v>GREASE CVT S.SGP</v>
      </c>
      <c r="O257" s="8" t="str">
        <f>IFERROR(VLOOKUP(A257,FR_HITUNG_MINMAX!A:D,4,0),0)</f>
        <v>ORISIN</v>
      </c>
      <c r="P257" s="8">
        <f>IFERROR(VLOOKUP(A257,FR_HITUNG_MINMAX!A:G,7,0),1)</f>
        <v>10</v>
      </c>
      <c r="Q257" s="11" t="str">
        <f>IFERROR(VLOOKUP(A257,FR_HITUNG_MINMAX!A:J,10,0),1)</f>
        <v>11</v>
      </c>
      <c r="R257" s="8">
        <f>IFERROR(VLOOKUP(A257,FR_HITUNG_MINMAX!A:K,11,0),1)</f>
        <v>2</v>
      </c>
      <c r="S257" s="12">
        <f>IFERROR(VLOOKUP(A257,FR_HITUNG_MINMAX!A:F,6,0),0)</f>
        <v>2500</v>
      </c>
      <c r="T257" s="8">
        <f t="shared" si="145"/>
        <v>-47</v>
      </c>
      <c r="U257" s="8">
        <f t="shared" si="120"/>
        <v>191</v>
      </c>
      <c r="V257" s="8">
        <f t="shared" si="121"/>
        <v>-36</v>
      </c>
      <c r="W257" s="8">
        <f t="shared" si="146"/>
        <v>10</v>
      </c>
      <c r="X257" s="8">
        <f t="shared" si="147"/>
        <v>0</v>
      </c>
      <c r="Y257" s="16"/>
      <c r="Z257" s="15">
        <f t="shared" si="122"/>
        <v>0</v>
      </c>
      <c r="AA257" s="8">
        <f t="shared" si="148"/>
        <v>47</v>
      </c>
      <c r="AB257" s="16"/>
      <c r="AC257" s="15">
        <f t="shared" si="123"/>
        <v>0</v>
      </c>
      <c r="AD257" s="8">
        <f t="shared" si="124"/>
        <v>0</v>
      </c>
      <c r="AE257" s="16"/>
      <c r="AF257" s="15">
        <f t="shared" si="125"/>
        <v>0</v>
      </c>
      <c r="AG257" s="15">
        <f t="shared" si="149"/>
        <v>0</v>
      </c>
      <c r="AH257" s="16"/>
      <c r="AI257" s="15">
        <f t="shared" si="150"/>
        <v>0</v>
      </c>
      <c r="AJ257" s="8">
        <f t="shared" si="151"/>
        <v>0</v>
      </c>
      <c r="AK257" s="8">
        <f t="shared" si="126"/>
        <v>0</v>
      </c>
      <c r="AL257" s="8">
        <f t="shared" si="127"/>
        <v>4</v>
      </c>
      <c r="AM257" s="8">
        <f t="shared" si="152"/>
        <v>0</v>
      </c>
      <c r="AN257" s="8">
        <f t="shared" si="153"/>
        <v>10</v>
      </c>
      <c r="AO257" s="8">
        <f>IFERROR(VLOOKUP(A257,PERSAMAAN!B:D,3,0),AN257)</f>
        <v>10</v>
      </c>
      <c r="AP257" s="1">
        <v>0</v>
      </c>
      <c r="AQ257" s="8">
        <f t="shared" si="128"/>
        <v>0</v>
      </c>
      <c r="AR257" s="8" t="str">
        <f>IF(AQ257=0,"-",VLOOKUP(A257,FR_HITUNG_MINMAX!A:H,8,0))</f>
        <v>-</v>
      </c>
      <c r="AS257" s="1"/>
      <c r="AT257" s="8" t="str">
        <f t="shared" si="129"/>
        <v>-</v>
      </c>
      <c r="AU257" s="12">
        <f t="shared" si="130"/>
        <v>0</v>
      </c>
      <c r="AV257" s="12">
        <f t="shared" si="131"/>
        <v>0</v>
      </c>
      <c r="AW257" s="8">
        <f t="shared" si="154"/>
        <v>0</v>
      </c>
      <c r="AX257" s="1"/>
      <c r="AY257" s="8">
        <f t="shared" si="132"/>
        <v>0</v>
      </c>
      <c r="AZ257" s="8" t="str">
        <f>IF(AY257=0,"-",VLOOKUP(A257,FR_HITUNG_MINMAX!A:I,9,0))</f>
        <v>-</v>
      </c>
      <c r="BB257" s="8" t="str">
        <f t="shared" si="133"/>
        <v>-</v>
      </c>
      <c r="BC257" s="12">
        <f t="shared" si="134"/>
        <v>0</v>
      </c>
      <c r="BD257" s="12">
        <f t="shared" si="135"/>
        <v>0</v>
      </c>
      <c r="BE257" s="16"/>
      <c r="BF257" s="8">
        <f>SUMIF('REALISASI ORDER'!C:C,A257,'REALISASI ORDER'!E:E)</f>
        <v>0</v>
      </c>
      <c r="BG257" s="8">
        <f t="shared" si="155"/>
        <v>82</v>
      </c>
      <c r="BH257" s="8">
        <f t="shared" si="136"/>
        <v>319</v>
      </c>
      <c r="BI257" s="8">
        <f t="shared" si="137"/>
        <v>94</v>
      </c>
      <c r="BJ257" s="8">
        <f t="shared" si="156"/>
        <v>33</v>
      </c>
      <c r="BK257" s="33">
        <f t="shared" si="157"/>
        <v>129</v>
      </c>
      <c r="BL257" s="33">
        <f t="shared" si="138"/>
        <v>0</v>
      </c>
      <c r="BM257" s="33">
        <f t="shared" si="139"/>
        <v>36</v>
      </c>
      <c r="BN257" s="33">
        <f t="shared" si="158"/>
        <v>0</v>
      </c>
      <c r="BO257" s="8">
        <f t="shared" si="140"/>
        <v>0</v>
      </c>
      <c r="BP257" s="8">
        <f t="shared" si="141"/>
        <v>0</v>
      </c>
      <c r="BQ257" s="8">
        <f t="shared" si="142"/>
        <v>0</v>
      </c>
      <c r="BR257" s="8">
        <f>IFERROR(ROUNDDOWN(BF257*BN257/(BK257+BL257+BM257+BN),0),0)</f>
        <v>0</v>
      </c>
      <c r="BS257" s="8" t="str">
        <f t="shared" si="143"/>
        <v>99000B00MP3NSCH</v>
      </c>
      <c r="BT257" s="8">
        <f>SUMIF(FR_HITUNG_MINMAX!A:A,ORDER!A257,FR_HITUNG_MINMAX!AS:AS)</f>
        <v>115</v>
      </c>
      <c r="BU257" s="8">
        <f t="shared" si="159"/>
        <v>0</v>
      </c>
      <c r="BV257" s="8" t="str">
        <f t="shared" si="144"/>
        <v>-</v>
      </c>
      <c r="BW257" s="8" t="str">
        <f>VLOOKUP(A257,'STOK PESALAKAN'!A:F,6,0)</f>
        <v/>
      </c>
    </row>
    <row r="258" spans="1:75" ht="15" customHeight="1">
      <c r="A258" s="41" t="s">
        <v>356</v>
      </c>
      <c r="B258" s="99">
        <f>IFERROR(IFERROR(VLOOKUP(A258,'STOK PACUL'!C:H,6,0),VLOOKUP(A258,'KATEGORI PACUL'!A:C,3,0)),0)</f>
        <v>1</v>
      </c>
      <c r="C258" s="8">
        <f>IFERROR(VLOOKUP(A258,'KATEGORI PACUL'!A:D,4,0),0)</f>
        <v>2</v>
      </c>
      <c r="D258" s="99">
        <f>IFERROR(IFERROR(VLOOKUP(A258,'STOK PESALAKAN'!C:H,6,0),VLOOKUP(A258,'KATEGORI PESALAKAN'!A:C,3,0)),0)</f>
        <v>1</v>
      </c>
      <c r="E258" s="8">
        <f>IFERROR(VLOOKUP(A258,'KATEGORI PESALAKAN'!A:D,4,0),0)</f>
        <v>0</v>
      </c>
      <c r="F258" s="99">
        <f>IFERROR(IFERROR(VLOOKUP(A258,'STOK CIKDITIRO'!C:H,6,0),VLOOKUP(A258,'KATEGORI CIKDITIRO'!A:C,3,0)),0)</f>
        <v>0</v>
      </c>
      <c r="G258" s="8">
        <f>IFERROR(VLOOKUP(A258,'KATEGORI CIKDITIRO'!A:D,4,0),0)</f>
        <v>0</v>
      </c>
      <c r="H258" s="99">
        <f>IFERROR(IFERROR(VLOOKUP(A258,'STOK TRAYEMAN'!C:H,6,0),VLOOKUP(A258,'KATEGORI TRAYEMAN'!A:C,3,0)),0)</f>
        <v>0</v>
      </c>
      <c r="I258" s="8">
        <f>IFERROR(VLOOKUP(A258,'KATEGORI TRAYEMAN'!A:D,4,0),0)</f>
        <v>0</v>
      </c>
      <c r="J258" s="8" t="str">
        <f>IFERROR(VLOOKUP(A258,'NOSTOK PACUL'!A:C,3,0),IFERROR(IF(VLOOKUP(A258,'STOK PACUL'!A:B,2,0)="NOSTOK","E",VLOOKUP(A258,'KATEGORI PACUL'!A:B,2,0)),"E"))</f>
        <v>D</v>
      </c>
      <c r="K258" s="8" t="str">
        <f>IFERROR(VLOOKUP(A258,'NOSTOK PESALAKAN'!A:C,3,0),IFERROR(IF(VLOOKUP(A258,'STOK PESALAKAN'!A:B,2,0)="NOSTOK","E",VLOOKUP(A258,'KATEGORI PESALAKAN'!A:B,2,0)),"E"))</f>
        <v>E</v>
      </c>
      <c r="L258" s="8" t="str">
        <f>IFERROR(VLOOKUP(A258,'NOSTOK CIKDITIRO'!A:C,3,0),IFERROR(IF(VLOOKUP(A258,'STOK CIKDITIRO'!A:B,2,0)="NOSTOK","E",VLOOKUP(A258,'KATEGORI CIKDITIRO'!A:B,2,0)),"E"))</f>
        <v>E</v>
      </c>
      <c r="M258" s="8" t="str">
        <f>IFERROR(VLOOKUP(A258,'NOSTOK TRAYEMAN'!A:C,3,0),IFERROR(IF(VLOOKUP(A258,'STOK TRAYEMAN'!A:B,2,0)="NOSTOK","E",VLOOKUP(A258,'KATEGORI TRAYEMAN'!A:B,2,0)),"E"))</f>
        <v>E</v>
      </c>
      <c r="N258" s="8" t="str">
        <f>IFERROR(VLOOKUP(A258,FR_HITUNG_MINMAX!A:B,2,0),0)</f>
        <v>AIR ACCU JAGO / AIR AKI</v>
      </c>
      <c r="O258" s="8" t="str">
        <f>IFERROR(VLOOKUP(A258,FR_HITUNG_MINMAX!A:D,4,0),0)</f>
        <v>IMITAS</v>
      </c>
      <c r="P258" s="8">
        <f>IFERROR(VLOOKUP(A258,FR_HITUNG_MINMAX!A:G,7,0),1)</f>
        <v>1</v>
      </c>
      <c r="Q258" s="11" t="str">
        <f>IFERROR(VLOOKUP(A258,FR_HITUNG_MINMAX!A:J,10,0),1)</f>
        <v>2</v>
      </c>
      <c r="R258" s="8">
        <f>IFERROR(VLOOKUP(A258,FR_HITUNG_MINMAX!A:K,11,0),1)</f>
        <v>1</v>
      </c>
      <c r="S258" s="12">
        <f>IFERROR(VLOOKUP(A258,FR_HITUNG_MINMAX!A:F,6,0),0)</f>
        <v>3500</v>
      </c>
      <c r="T258" s="8">
        <f t="shared" si="145"/>
        <v>-1</v>
      </c>
      <c r="U258" s="8">
        <f t="shared" si="120"/>
        <v>1</v>
      </c>
      <c r="V258" s="8">
        <f t="shared" si="121"/>
        <v>0</v>
      </c>
      <c r="W258" s="8">
        <f t="shared" si="146"/>
        <v>0</v>
      </c>
      <c r="X258" s="8">
        <f t="shared" si="147"/>
        <v>0</v>
      </c>
      <c r="Y258" s="16"/>
      <c r="Z258" s="15">
        <f t="shared" si="122"/>
        <v>0</v>
      </c>
      <c r="AA258" s="8">
        <f t="shared" si="148"/>
        <v>1</v>
      </c>
      <c r="AB258" s="16"/>
      <c r="AC258" s="15">
        <f t="shared" si="123"/>
        <v>0</v>
      </c>
      <c r="AD258" s="8">
        <f t="shared" si="124"/>
        <v>0</v>
      </c>
      <c r="AE258" s="16"/>
      <c r="AF258" s="15">
        <f t="shared" si="125"/>
        <v>0</v>
      </c>
      <c r="AG258" s="15">
        <f t="shared" si="149"/>
        <v>0</v>
      </c>
      <c r="AH258" s="16"/>
      <c r="AI258" s="15">
        <f t="shared" si="150"/>
        <v>0</v>
      </c>
      <c r="AJ258" s="8">
        <f t="shared" si="151"/>
        <v>1</v>
      </c>
      <c r="AK258" s="8">
        <f t="shared" si="126"/>
        <v>0</v>
      </c>
      <c r="AL258" s="8">
        <f t="shared" si="127"/>
        <v>0</v>
      </c>
      <c r="AM258" s="8">
        <f t="shared" si="152"/>
        <v>0</v>
      </c>
      <c r="AN258" s="8">
        <f t="shared" si="153"/>
        <v>1</v>
      </c>
      <c r="AO258" s="8">
        <f>IFERROR(VLOOKUP(A258,PERSAMAAN!B:D,3,0),AN258)</f>
        <v>1</v>
      </c>
      <c r="AP258" s="1">
        <v>0</v>
      </c>
      <c r="AQ258" s="8">
        <f t="shared" si="128"/>
        <v>0</v>
      </c>
      <c r="AR258" s="8" t="str">
        <f>IF(AQ258=0,"-",VLOOKUP(A258,FR_HITUNG_MINMAX!A:H,8,0))</f>
        <v>-</v>
      </c>
      <c r="AS258" s="1"/>
      <c r="AT258" s="8" t="str">
        <f t="shared" si="129"/>
        <v>-</v>
      </c>
      <c r="AU258" s="12">
        <f t="shared" si="130"/>
        <v>0</v>
      </c>
      <c r="AV258" s="12">
        <f t="shared" si="131"/>
        <v>0</v>
      </c>
      <c r="AW258" s="8" t="b">
        <f t="shared" si="154"/>
        <v>0</v>
      </c>
      <c r="AX258" s="1"/>
      <c r="AY258" s="8">
        <f t="shared" si="132"/>
        <v>0</v>
      </c>
      <c r="AZ258" s="8" t="str">
        <f>IF(AY258=0,"-",VLOOKUP(A258,FR_HITUNG_MINMAX!A:I,9,0))</f>
        <v>-</v>
      </c>
      <c r="BB258" s="8" t="str">
        <f t="shared" si="133"/>
        <v>-</v>
      </c>
      <c r="BC258" s="12">
        <f t="shared" si="134"/>
        <v>0</v>
      </c>
      <c r="BD258" s="12">
        <f t="shared" si="135"/>
        <v>0</v>
      </c>
      <c r="BE258" s="16"/>
      <c r="BF258" s="8">
        <f>SUMIF('REALISASI ORDER'!C:C,A258,'REALISASI ORDER'!E:E)</f>
        <v>0</v>
      </c>
      <c r="BG258" s="8">
        <f t="shared" si="155"/>
        <v>1</v>
      </c>
      <c r="BH258" s="8">
        <f t="shared" si="136"/>
        <v>1</v>
      </c>
      <c r="BI258" s="8">
        <f t="shared" si="137"/>
        <v>0</v>
      </c>
      <c r="BJ258" s="8">
        <f t="shared" si="156"/>
        <v>0</v>
      </c>
      <c r="BK258" s="33">
        <f t="shared" si="157"/>
        <v>2</v>
      </c>
      <c r="BL258" s="33">
        <f t="shared" si="138"/>
        <v>0</v>
      </c>
      <c r="BM258" s="33">
        <f t="shared" si="139"/>
        <v>0</v>
      </c>
      <c r="BN258" s="33">
        <f t="shared" si="158"/>
        <v>0</v>
      </c>
      <c r="BO258" s="8">
        <f t="shared" si="140"/>
        <v>0</v>
      </c>
      <c r="BP258" s="8">
        <f t="shared" si="141"/>
        <v>0</v>
      </c>
      <c r="BQ258" s="8">
        <f t="shared" si="142"/>
        <v>0</v>
      </c>
      <c r="BR258" s="8">
        <f>IFERROR(ROUNDDOWN(BF258*BN258/(BK258+BL258+BM258+BN),0),0)</f>
        <v>0</v>
      </c>
      <c r="BS258" s="8" t="str">
        <f t="shared" si="143"/>
        <v>AAJ</v>
      </c>
      <c r="BT258" s="8">
        <f>SUMIF(FR_HITUNG_MINMAX!A:A,ORDER!A258,FR_HITUNG_MINMAX!AS:AS)</f>
        <v>1</v>
      </c>
      <c r="BU258" s="8">
        <f t="shared" si="159"/>
        <v>0</v>
      </c>
      <c r="BV258" s="8" t="str">
        <f t="shared" si="144"/>
        <v>-</v>
      </c>
      <c r="BW258" s="8" t="str">
        <f>VLOOKUP(A258,'STOK PESALAKAN'!A:F,6,0)</f>
        <v/>
      </c>
    </row>
    <row r="259" spans="1:75">
      <c r="A259" s="41" t="s">
        <v>357</v>
      </c>
      <c r="B259" s="99">
        <f>IFERROR(IFERROR(VLOOKUP(A259,'STOK PACUL'!C:H,6,0),VLOOKUP(A259,'KATEGORI PACUL'!A:C,3,0)),0)</f>
        <v>16</v>
      </c>
      <c r="C259" s="8">
        <f>IFERROR(VLOOKUP(A259,'KATEGORI PACUL'!A:D,4,0),0)</f>
        <v>24</v>
      </c>
      <c r="D259" s="99">
        <f>IFERROR(IFERROR(VLOOKUP(A259,'STOK PESALAKAN'!C:H,6,0),VLOOKUP(A259,'KATEGORI PESALAKAN'!A:C,3,0)),0)</f>
        <v>29</v>
      </c>
      <c r="E259" s="8">
        <f>IFERROR(VLOOKUP(A259,'KATEGORI PESALAKAN'!A:D,4,0),0)</f>
        <v>16</v>
      </c>
      <c r="F259" s="99">
        <f>IFERROR(IFERROR(VLOOKUP(A259,'STOK CIKDITIRO'!C:H,6,0),VLOOKUP(A259,'KATEGORI CIKDITIRO'!A:C,3,0)),0)</f>
        <v>4</v>
      </c>
      <c r="G259" s="8">
        <f>IFERROR(VLOOKUP(A259,'KATEGORI CIKDITIRO'!A:D,4,0),0)</f>
        <v>12</v>
      </c>
      <c r="H259" s="99">
        <f>IFERROR(IFERROR(VLOOKUP(A259,'STOK TRAYEMAN'!C:H,6,0),VLOOKUP(A259,'KATEGORI TRAYEMAN'!A:C,3,0)),0)</f>
        <v>2</v>
      </c>
      <c r="I259" s="8">
        <f>IFERROR(VLOOKUP(A259,'KATEGORI TRAYEMAN'!A:D,4,0),0)</f>
        <v>2</v>
      </c>
      <c r="J259" s="8" t="str">
        <f>IFERROR(VLOOKUP(A259,'NOSTOK PACUL'!A:C,3,0),IFERROR(IF(VLOOKUP(A259,'STOK PACUL'!A:B,2,0)="NOSTOK","E",VLOOKUP(A259,'KATEGORI PACUL'!A:B,2,0)),"E"))</f>
        <v>A</v>
      </c>
      <c r="K259" s="8" t="str">
        <f>IFERROR(VLOOKUP(A259,'NOSTOK PESALAKAN'!A:C,3,0),IFERROR(IF(VLOOKUP(A259,'STOK PESALAKAN'!A:B,2,0)="NOSTOK","E",VLOOKUP(A259,'KATEGORI PESALAKAN'!A:B,2,0)),"E"))</f>
        <v>A</v>
      </c>
      <c r="L259" s="8" t="str">
        <f>IFERROR(VLOOKUP(A259,'NOSTOK CIKDITIRO'!A:C,3,0),IFERROR(IF(VLOOKUP(A259,'STOK CIKDITIRO'!A:B,2,0)="NOSTOK","E",VLOOKUP(A259,'KATEGORI CIKDITIRO'!A:B,2,0)),"E"))</f>
        <v>B</v>
      </c>
      <c r="M259" s="8" t="str">
        <f>IFERROR(VLOOKUP(A259,'NOSTOK TRAYEMAN'!A:C,3,0),IFERROR(IF(VLOOKUP(A259,'STOK TRAYEMAN'!A:B,2,0)="NOSTOK","E",VLOOKUP(A259,'KATEGORI TRAYEMAN'!A:B,2,0)),"E"))</f>
        <v>D</v>
      </c>
      <c r="N259" s="8" t="str">
        <f>IFERROR(VLOOKUP(A259,FR_HITUNG_MINMAX!A:B,2,0),0)</f>
        <v>LAHER 6201 / LAHER RODA DEPAN H.AHM ORI (SATUAN)</v>
      </c>
      <c r="O259" s="8" t="str">
        <f>IFERROR(VLOOKUP(A259,FR_HITUNG_MINMAX!A:D,4,0),0)</f>
        <v>ORISIN</v>
      </c>
      <c r="P259" s="8">
        <f>IFERROR(VLOOKUP(A259,FR_HITUNG_MINMAX!A:G,7,0),1)</f>
        <v>1</v>
      </c>
      <c r="Q259" s="11">
        <f>IFERROR(VLOOKUP(A259,FR_HITUNG_MINMAX!A:J,10,0),1)</f>
        <v>1</v>
      </c>
      <c r="R259" s="8">
        <f>IFERROR(VLOOKUP(A259,FR_HITUNG_MINMAX!A:K,11,0),1)</f>
        <v>1</v>
      </c>
      <c r="S259" s="12">
        <f>IFERROR(VLOOKUP(A259,FR_HITUNG_MINMAX!A:F,6,0),0)</f>
        <v>30875</v>
      </c>
      <c r="T259" s="8">
        <f t="shared" si="145"/>
        <v>-8</v>
      </c>
      <c r="U259" s="8">
        <f t="shared" si="120"/>
        <v>13</v>
      </c>
      <c r="V259" s="8">
        <f t="shared" si="121"/>
        <v>-8</v>
      </c>
      <c r="W259" s="8">
        <f t="shared" si="146"/>
        <v>0</v>
      </c>
      <c r="X259" s="8">
        <f t="shared" si="147"/>
        <v>0</v>
      </c>
      <c r="Y259" s="16"/>
      <c r="Z259" s="15">
        <f t="shared" si="122"/>
        <v>0</v>
      </c>
      <c r="AA259" s="8">
        <f t="shared" si="148"/>
        <v>8</v>
      </c>
      <c r="AB259" s="16"/>
      <c r="AC259" s="15">
        <f t="shared" si="123"/>
        <v>0</v>
      </c>
      <c r="AD259" s="8">
        <f t="shared" si="124"/>
        <v>0</v>
      </c>
      <c r="AE259" s="16"/>
      <c r="AF259" s="15">
        <f t="shared" si="125"/>
        <v>0</v>
      </c>
      <c r="AG259" s="15">
        <f t="shared" si="149"/>
        <v>0</v>
      </c>
      <c r="AH259" s="16"/>
      <c r="AI259" s="15">
        <f t="shared" si="150"/>
        <v>0</v>
      </c>
      <c r="AJ259" s="8">
        <f t="shared" si="151"/>
        <v>0</v>
      </c>
      <c r="AK259" s="8">
        <f t="shared" si="126"/>
        <v>0</v>
      </c>
      <c r="AL259" s="8">
        <f t="shared" si="127"/>
        <v>5</v>
      </c>
      <c r="AM259" s="8">
        <f t="shared" si="152"/>
        <v>0</v>
      </c>
      <c r="AN259" s="8">
        <f t="shared" si="153"/>
        <v>5</v>
      </c>
      <c r="AO259" s="8">
        <f>IFERROR(VLOOKUP(A259,PERSAMAAN!B:D,3,0),AN259)</f>
        <v>7</v>
      </c>
      <c r="AP259" s="1">
        <v>0</v>
      </c>
      <c r="AQ259" s="8">
        <f t="shared" si="128"/>
        <v>0</v>
      </c>
      <c r="AR259" s="8" t="str">
        <f>IF(AQ259=0,"-",VLOOKUP(A259,FR_HITUNG_MINMAX!A:H,8,0))</f>
        <v>-</v>
      </c>
      <c r="AS259" s="1"/>
      <c r="AT259" s="8" t="str">
        <f t="shared" si="129"/>
        <v>-</v>
      </c>
      <c r="AU259" s="12">
        <f t="shared" si="130"/>
        <v>0</v>
      </c>
      <c r="AV259" s="12">
        <f t="shared" si="131"/>
        <v>0</v>
      </c>
      <c r="AW259" s="8">
        <f t="shared" si="154"/>
        <v>30</v>
      </c>
      <c r="AX259" s="1"/>
      <c r="AY259" s="8">
        <f t="shared" si="132"/>
        <v>30</v>
      </c>
      <c r="AZ259" s="8" t="str">
        <f>IF(AY259=0,"-",VLOOKUP(A259,FR_HITUNG_MINMAX!A:I,9,0))</f>
        <v>NSA</v>
      </c>
      <c r="BB259" s="8" t="str">
        <f t="shared" si="133"/>
        <v>NSA</v>
      </c>
      <c r="BC259" s="12">
        <f t="shared" si="134"/>
        <v>926250</v>
      </c>
      <c r="BD259" s="12">
        <f t="shared" si="135"/>
        <v>57564082.685275108</v>
      </c>
      <c r="BE259" s="16"/>
      <c r="BF259" s="8">
        <f>SUMIF('REALISASI ORDER'!C:C,A259,'REALISASI ORDER'!E:E)</f>
        <v>0</v>
      </c>
      <c r="BG259" s="8">
        <f t="shared" si="155"/>
        <v>16</v>
      </c>
      <c r="BH259" s="8">
        <f t="shared" si="136"/>
        <v>29</v>
      </c>
      <c r="BI259" s="8">
        <f t="shared" si="137"/>
        <v>4</v>
      </c>
      <c r="BJ259" s="8">
        <f t="shared" si="156"/>
        <v>2</v>
      </c>
      <c r="BK259" s="33">
        <f t="shared" si="157"/>
        <v>0</v>
      </c>
      <c r="BL259" s="33">
        <f t="shared" si="138"/>
        <v>0</v>
      </c>
      <c r="BM259" s="33">
        <f t="shared" si="139"/>
        <v>8</v>
      </c>
      <c r="BN259" s="33">
        <f t="shared" si="158"/>
        <v>0</v>
      </c>
      <c r="BO259" s="8">
        <f t="shared" si="140"/>
        <v>0</v>
      </c>
      <c r="BP259" s="8">
        <f t="shared" si="141"/>
        <v>0</v>
      </c>
      <c r="BQ259" s="8">
        <f t="shared" si="142"/>
        <v>0</v>
      </c>
      <c r="BR259" s="8">
        <f>IFERROR(ROUNDDOWN(BF259*BN259/(BK259+BL259+BM259+BN),0),0)</f>
        <v>0</v>
      </c>
      <c r="BS259" s="8" t="str">
        <f t="shared" si="143"/>
        <v>ALF62-01RS</v>
      </c>
      <c r="BT259" s="8">
        <f>SUMIF(FR_HITUNG_MINMAX!A:A,ORDER!A259,FR_HITUNG_MINMAX!AS:AS)</f>
        <v>17</v>
      </c>
      <c r="BU259" s="8">
        <f t="shared" si="159"/>
        <v>0</v>
      </c>
      <c r="BV259" s="8" t="str">
        <f t="shared" si="144"/>
        <v>-</v>
      </c>
      <c r="BW259" s="8" t="str">
        <f>VLOOKUP(A259,'STOK PESALAKAN'!A:F,6,0)</f>
        <v>ALF62-01RS</v>
      </c>
    </row>
    <row r="260" spans="1:75" ht="15" customHeight="1">
      <c r="A260" s="41" t="s">
        <v>358</v>
      </c>
      <c r="B260" s="99">
        <f>IFERROR(IFERROR(VLOOKUP(A260,'STOK PACUL'!C:H,6,0),VLOOKUP(A260,'KATEGORI PACUL'!A:C,3,0)),0)</f>
        <v>3</v>
      </c>
      <c r="C260" s="8">
        <f>IFERROR(VLOOKUP(A260,'KATEGORI PACUL'!A:D,4,0),0)</f>
        <v>2</v>
      </c>
      <c r="D260" s="99">
        <f>IFERROR(IFERROR(VLOOKUP(A260,'STOK PESALAKAN'!C:H,6,0),VLOOKUP(A260,'KATEGORI PESALAKAN'!A:C,3,0)),0)</f>
        <v>2</v>
      </c>
      <c r="E260" s="8">
        <f>IFERROR(VLOOKUP(A260,'KATEGORI PESALAKAN'!A:D,4,0),0)</f>
        <v>2</v>
      </c>
      <c r="F260" s="99">
        <f>IFERROR(IFERROR(VLOOKUP(A260,'STOK CIKDITIRO'!C:H,6,0),VLOOKUP(A260,'KATEGORI CIKDITIRO'!A:C,3,0)),0)</f>
        <v>0</v>
      </c>
      <c r="G260" s="8">
        <f>IFERROR(VLOOKUP(A260,'KATEGORI CIKDITIRO'!A:D,4,0),0)</f>
        <v>0</v>
      </c>
      <c r="H260" s="99">
        <f>IFERROR(IFERROR(VLOOKUP(A260,'STOK TRAYEMAN'!C:H,6,0),VLOOKUP(A260,'KATEGORI TRAYEMAN'!A:C,3,0)),0)</f>
        <v>0</v>
      </c>
      <c r="I260" s="8">
        <f>IFERROR(VLOOKUP(A260,'KATEGORI TRAYEMAN'!A:D,4,0),0)</f>
        <v>0</v>
      </c>
      <c r="J260" s="8" t="str">
        <f>IFERROR(VLOOKUP(A260,'NOSTOK PACUL'!A:C,3,0),IFERROR(IF(VLOOKUP(A260,'STOK PACUL'!A:B,2,0)="NOSTOK","E",VLOOKUP(A260,'KATEGORI PACUL'!A:B,2,0)),"E"))</f>
        <v>C</v>
      </c>
      <c r="K260" s="8" t="str">
        <f>IFERROR(VLOOKUP(A260,'NOSTOK PESALAKAN'!A:C,3,0),IFERROR(IF(VLOOKUP(A260,'STOK PESALAKAN'!A:B,2,0)="NOSTOK","E",VLOOKUP(A260,'KATEGORI PESALAKAN'!A:B,2,0)),"E"))</f>
        <v>D</v>
      </c>
      <c r="L260" s="8" t="str">
        <f>IFERROR(VLOOKUP(A260,'NOSTOK CIKDITIRO'!A:C,3,0),IFERROR(IF(VLOOKUP(A260,'STOK CIKDITIRO'!A:B,2,0)="NOSTOK","E",VLOOKUP(A260,'KATEGORI CIKDITIRO'!A:B,2,0)),"E"))</f>
        <v>E</v>
      </c>
      <c r="M260" s="8" t="str">
        <f>IFERROR(VLOOKUP(A260,'NOSTOK TRAYEMAN'!A:C,3,0),IFERROR(IF(VLOOKUP(A260,'STOK TRAYEMAN'!A:B,2,0)="NOSTOK","E",VLOOKUP(A260,'KATEGORI TRAYEMAN'!A:B,2,0)),"E"))</f>
        <v>E</v>
      </c>
      <c r="N260" s="8" t="str">
        <f>IFERROR(VLOOKUP(A260,FR_HITUNG_MINMAX!A:B,2,0),0)</f>
        <v>BAUD 12 PANJANG 3CM</v>
      </c>
      <c r="O260" s="8" t="str">
        <f>IFERROR(VLOOKUP(A260,FR_HITUNG_MINMAX!A:D,4,0),0)</f>
        <v>BAUDMU</v>
      </c>
      <c r="P260" s="8">
        <f>IFERROR(VLOOKUP(A260,FR_HITUNG_MINMAX!A:G,7,0),1)</f>
        <v>2</v>
      </c>
      <c r="Q260" s="11" t="str">
        <f>IFERROR(VLOOKUP(A260,FR_HITUNG_MINMAX!A:J,10,0),1)</f>
        <v>1</v>
      </c>
      <c r="R260" s="8">
        <f>IFERROR(VLOOKUP(A260,FR_HITUNG_MINMAX!A:K,11,0),1)</f>
        <v>1</v>
      </c>
      <c r="S260" s="12">
        <f>IFERROR(VLOOKUP(A260,FR_HITUNG_MINMAX!A:F,6,0),0)</f>
        <v>900</v>
      </c>
      <c r="T260" s="8">
        <f t="shared" si="145"/>
        <v>1</v>
      </c>
      <c r="U260" s="8">
        <f t="shared" ref="U260:U323" si="160">D260-E260</f>
        <v>0</v>
      </c>
      <c r="V260" s="8">
        <f t="shared" ref="V260:V323" si="161">F260-G260</f>
        <v>0</v>
      </c>
      <c r="W260" s="8">
        <f t="shared" si="146"/>
        <v>0</v>
      </c>
      <c r="X260" s="8">
        <f t="shared" si="147"/>
        <v>0</v>
      </c>
      <c r="Y260" s="16"/>
      <c r="Z260" s="15">
        <f t="shared" ref="Z260:Z323" si="162">IF(ISBLANK(Y260),0,Y260)</f>
        <v>0</v>
      </c>
      <c r="AA260" s="8">
        <f t="shared" si="148"/>
        <v>0</v>
      </c>
      <c r="AB260" s="16"/>
      <c r="AC260" s="15">
        <f t="shared" ref="AC260:AC323" si="163">IF(ISBLANK(AB260),0,AB260)</f>
        <v>0</v>
      </c>
      <c r="AD260" s="8">
        <f t="shared" ref="AD260:AD323" si="164">IF(AND(T260&gt;0,U260&gt;0,U260&gt;V260+1,E260&gt;0,V260&lt;1),IF(U260/2&gt;G260,G260+1,ROUNDUP(U260/2,0)),0)</f>
        <v>0</v>
      </c>
      <c r="AE260" s="16"/>
      <c r="AF260" s="15">
        <f t="shared" ref="AF260:AF323" si="165">IF(ISBLANK(AE260),0,AE260)</f>
        <v>0</v>
      </c>
      <c r="AG260" s="15">
        <f t="shared" si="149"/>
        <v>0</v>
      </c>
      <c r="AH260" s="16"/>
      <c r="AI260" s="15">
        <f t="shared" si="150"/>
        <v>0</v>
      </c>
      <c r="AJ260" s="8">
        <f t="shared" si="151"/>
        <v>0</v>
      </c>
      <c r="AK260" s="8">
        <f t="shared" ref="AK260:AK323" si="166">ROUND(IF(K260="E",0,IF(AND(K260="D",D260&gt;=1),0,IF(K260="D",1-D260,IF(E260*0.75-D260-Z260+AC260&lt;0,0,E260*0.75-D260-Z260+AC260)))),0)</f>
        <v>0</v>
      </c>
      <c r="AL260" s="8">
        <f t="shared" ref="AL260:AL323" si="167">ROUND(IF(L260="E",0,IF(AND(L260="D",F260&gt;=1),0,IF(L260="D",1-F260,IF(G260*0.75-F260-AF260&lt;0,0,G260*0.75-F260-AF260)))),0)</f>
        <v>0</v>
      </c>
      <c r="AM260" s="8">
        <f t="shared" si="152"/>
        <v>0</v>
      </c>
      <c r="AN260" s="8">
        <f t="shared" si="153"/>
        <v>0</v>
      </c>
      <c r="AO260" s="8">
        <f>IFERROR(VLOOKUP(A260,PERSAMAAN!B:D,3,0),AN260)</f>
        <v>0</v>
      </c>
      <c r="AP260" s="1"/>
      <c r="AQ260" s="8">
        <f t="shared" ref="AQ260:AQ323" si="168">IF(ISBLANK(AP260),AN260,AP260)</f>
        <v>0</v>
      </c>
      <c r="AR260" s="8" t="str">
        <f>IF(AQ260=0,"-",VLOOKUP(A260,FR_HITUNG_MINMAX!A:H,8,0))</f>
        <v>-</v>
      </c>
      <c r="AS260" s="1"/>
      <c r="AT260" s="8" t="str">
        <f t="shared" ref="AT260:AT323" si="169">IF(ISBLANK(AS260),AR260,AS260)</f>
        <v>-</v>
      </c>
      <c r="AU260" s="12">
        <f t="shared" ref="AU260:AU323" si="170">AQ260*S260*R260</f>
        <v>0</v>
      </c>
      <c r="AV260" s="12">
        <f t="shared" ref="AV260:AV323" si="171">SUMIF(AT:AT,AT260,AU:AU)</f>
        <v>0</v>
      </c>
      <c r="AW260" s="8" t="b">
        <f t="shared" si="154"/>
        <v>0</v>
      </c>
      <c r="AX260" s="1"/>
      <c r="AY260" s="8">
        <f t="shared" ref="AY260:AY323" si="172">IF(ISBLANK(AX260),IF(OR(AW260&lt;0,AW260=FALSE),0,AW260),AX260)</f>
        <v>0</v>
      </c>
      <c r="AZ260" s="8" t="str">
        <f>IF(AY260=0,"-",VLOOKUP(A260,FR_HITUNG_MINMAX!A:I,9,0))</f>
        <v>-</v>
      </c>
      <c r="BB260" s="8" t="str">
        <f t="shared" ref="BB260:BB323" si="173">IF(ISBLANK(BA260),AZ260,BA260)</f>
        <v>-</v>
      </c>
      <c r="BC260" s="12">
        <f t="shared" ref="BC260:BC323" si="174">AY260*S260*R260</f>
        <v>0</v>
      </c>
      <c r="BD260" s="12">
        <f t="shared" ref="BD260:BD323" si="175">SUMIF(BB:BB,BB260,BC:BC)</f>
        <v>0</v>
      </c>
      <c r="BE260" s="16"/>
      <c r="BF260" s="8">
        <f>SUMIF('REALISASI ORDER'!C:C,A260,'REALISASI ORDER'!E:E)</f>
        <v>0</v>
      </c>
      <c r="BG260" s="8">
        <f t="shared" si="155"/>
        <v>3</v>
      </c>
      <c r="BH260" s="8">
        <f t="shared" ref="BH260:BH323" si="176">D260+Z260-AC260-AF260</f>
        <v>2</v>
      </c>
      <c r="BI260" s="8">
        <f t="shared" ref="BI260:BI323" si="177">F260+AF260</f>
        <v>0</v>
      </c>
      <c r="BJ260" s="8">
        <f t="shared" si="156"/>
        <v>0</v>
      </c>
      <c r="BK260" s="33">
        <f t="shared" si="157"/>
        <v>2</v>
      </c>
      <c r="BL260" s="33">
        <f t="shared" ref="BL260:BL323" si="178">IFERROR(IF((E260-BH260)&lt;0,0,(E260-BH260)),0)</f>
        <v>0</v>
      </c>
      <c r="BM260" s="33">
        <f t="shared" ref="BM260:BM323" si="179">IFERROR(IF((G260-BI260)&lt;0,0,(G260-BI260)),0)</f>
        <v>0</v>
      </c>
      <c r="BN260" s="33">
        <f t="shared" si="158"/>
        <v>0</v>
      </c>
      <c r="BO260" s="8">
        <f t="shared" ref="BO260:BO323" si="180">IFERROR(ROUNDDOWN(BF260*BK260/(BK260+BL260+BM260),0),0)</f>
        <v>0</v>
      </c>
      <c r="BP260" s="8">
        <f t="shared" ref="BP260:BP323" si="181">IFERROR(ROUNDUP(BF260*BL260/(BK260+BL260+BM260),0),0)</f>
        <v>0</v>
      </c>
      <c r="BQ260" s="8">
        <f t="shared" ref="BQ260:BQ323" si="182">IFERROR(ROUNDDOWN(BF260*BM260/(BK260+BL260+BM260),0),0)</f>
        <v>0</v>
      </c>
      <c r="BR260" s="8">
        <f>IFERROR(ROUNDDOWN(BF260*BN260/(BK260+BL260+BM260+BN),0),0)</f>
        <v>0</v>
      </c>
      <c r="BS260" s="8" t="str">
        <f t="shared" ref="BS260:BS323" si="183">A260</f>
        <v>B12P3C</v>
      </c>
      <c r="BT260" s="8">
        <f>SUMIF(FR_HITUNG_MINMAX!A:A,ORDER!A260,FR_HITUNG_MINMAX!AS:AS)</f>
        <v>2</v>
      </c>
      <c r="BU260" s="8">
        <f t="shared" si="159"/>
        <v>0</v>
      </c>
      <c r="BV260" s="8" t="str">
        <f t="shared" ref="BV260:BV323" si="184">AT260</f>
        <v>-</v>
      </c>
      <c r="BW260" s="8" t="str">
        <f>VLOOKUP(A260,'STOK PESALAKAN'!A:F,6,0)</f>
        <v/>
      </c>
    </row>
    <row r="261" spans="1:75">
      <c r="A261" s="41" t="s">
        <v>359</v>
      </c>
      <c r="B261" s="99">
        <f>IFERROR(IFERROR(VLOOKUP(A261,'STOK PACUL'!C:H,6,0),VLOOKUP(A261,'KATEGORI PACUL'!A:C,3,0)),0)</f>
        <v>1</v>
      </c>
      <c r="C261" s="8">
        <f>IFERROR(VLOOKUP(A261,'KATEGORI PACUL'!A:D,4,0),0)</f>
        <v>1</v>
      </c>
      <c r="D261" s="99">
        <f>IFERROR(IFERROR(VLOOKUP(A261,'STOK PESALAKAN'!C:H,6,0),VLOOKUP(A261,'KATEGORI PESALAKAN'!A:C,3,0)),0)</f>
        <v>1</v>
      </c>
      <c r="E261" s="8">
        <f>IFERROR(VLOOKUP(A261,'KATEGORI PESALAKAN'!A:D,4,0),0)</f>
        <v>0</v>
      </c>
      <c r="F261" s="99">
        <f>IFERROR(IFERROR(VLOOKUP(A261,'STOK CIKDITIRO'!C:H,6,0),VLOOKUP(A261,'KATEGORI CIKDITIRO'!A:C,3,0)),0)</f>
        <v>1</v>
      </c>
      <c r="G261" s="8">
        <f>IFERROR(VLOOKUP(A261,'KATEGORI CIKDITIRO'!A:D,4,0),0)</f>
        <v>0</v>
      </c>
      <c r="H261" s="99">
        <f>IFERROR(IFERROR(VLOOKUP(A261,'STOK TRAYEMAN'!C:H,6,0),VLOOKUP(A261,'KATEGORI TRAYEMAN'!A:C,3,0)),0)</f>
        <v>0</v>
      </c>
      <c r="I261" s="8">
        <f>IFERROR(VLOOKUP(A261,'KATEGORI TRAYEMAN'!A:D,4,0),0)</f>
        <v>0</v>
      </c>
      <c r="J261" s="8" t="str">
        <f>IFERROR(VLOOKUP(A261,'NOSTOK PACUL'!A:C,3,0),IFERROR(IF(VLOOKUP(A261,'STOK PACUL'!A:B,2,0)="NOSTOK","E",VLOOKUP(A261,'KATEGORI PACUL'!A:B,2,0)),"E"))</f>
        <v>D</v>
      </c>
      <c r="K261" s="8" t="str">
        <f>IFERROR(VLOOKUP(A261,'NOSTOK PESALAKAN'!A:C,3,0),IFERROR(IF(VLOOKUP(A261,'STOK PESALAKAN'!A:B,2,0)="NOSTOK","E",VLOOKUP(A261,'KATEGORI PESALAKAN'!A:B,2,0)),"E"))</f>
        <v>E</v>
      </c>
      <c r="L261" s="8" t="str">
        <f>IFERROR(VLOOKUP(A261,'NOSTOK CIKDITIRO'!A:C,3,0),IFERROR(IF(VLOOKUP(A261,'STOK CIKDITIRO'!A:B,2,0)="NOSTOK","E",VLOOKUP(A261,'KATEGORI CIKDITIRO'!A:B,2,0)),"E"))</f>
        <v>E</v>
      </c>
      <c r="M261" s="8" t="str">
        <f>IFERROR(VLOOKUP(A261,'NOSTOK TRAYEMAN'!A:C,3,0),IFERROR(IF(VLOOKUP(A261,'STOK TRAYEMAN'!A:B,2,0)="NOSTOK","E",VLOOKUP(A261,'KATEGORI TRAYEMAN'!A:B,2,0)),"E"))</f>
        <v>E</v>
      </c>
      <c r="N261" s="8" t="str">
        <f>IFERROR(VLOOKUP(A261,FR_HITUNG_MINMAX!A:B,2,0),0)</f>
        <v>FANBELT Y.LEXI ORI</v>
      </c>
      <c r="O261" s="8" t="str">
        <f>IFERROR(VLOOKUP(A261,FR_HITUNG_MINMAX!A:D,4,0),0)</f>
        <v>ORISIN</v>
      </c>
      <c r="P261" s="8">
        <f>IFERROR(VLOOKUP(A261,FR_HITUNG_MINMAX!A:G,7,0),1)</f>
        <v>1</v>
      </c>
      <c r="Q261" s="11">
        <f>IFERROR(VLOOKUP(A261,FR_HITUNG_MINMAX!A:J,10,0),1)</f>
        <v>1</v>
      </c>
      <c r="R261" s="8">
        <f>IFERROR(VLOOKUP(A261,FR_HITUNG_MINMAX!A:K,11,0),1)</f>
        <v>1</v>
      </c>
      <c r="S261" s="12">
        <f>IFERROR(VLOOKUP(A261,FR_HITUNG_MINMAX!A:F,6,0),0)</f>
        <v>126000</v>
      </c>
      <c r="T261" s="8">
        <f t="shared" ref="T261:T324" si="185">B261-C261</f>
        <v>0</v>
      </c>
      <c r="U261" s="8">
        <f t="shared" si="160"/>
        <v>1</v>
      </c>
      <c r="V261" s="8">
        <f t="shared" si="161"/>
        <v>1</v>
      </c>
      <c r="W261" s="8">
        <f t="shared" ref="W261:W324" si="186">H261-I261</f>
        <v>0</v>
      </c>
      <c r="X261" s="8">
        <f t="shared" ref="X261:X324" si="187">ROUNDDOWN(IF(AND(B261&gt;C261,D261&lt;E261),MIN(B261-C261,E261-D261),IF(AND(B261&gt;0.5*C261,D261&lt;0.5*E261),MIN(B261-(0.5*C261),(0.5*E261)-D261),0)),0)</f>
        <v>0</v>
      </c>
      <c r="Y261" s="16"/>
      <c r="Z261" s="15">
        <f t="shared" si="162"/>
        <v>0</v>
      </c>
      <c r="AA261" s="8">
        <f t="shared" ref="AA261:AA324" si="188">ROUNDDOWN(IF(AND(D261&gt;E261,B261&lt;C261),MIN(D261-E261,C261-B261),IF(AND(D261&gt;0.5*E261,B261&lt;0.5*C261),MIN(D261-(0.5*E261),(0.5*C261)-B261),0)),0)</f>
        <v>0</v>
      </c>
      <c r="AB261" s="16"/>
      <c r="AC261" s="15">
        <f t="shared" si="163"/>
        <v>0</v>
      </c>
      <c r="AD261" s="8">
        <f t="shared" si="164"/>
        <v>0</v>
      </c>
      <c r="AE261" s="16"/>
      <c r="AF261" s="15">
        <f t="shared" si="165"/>
        <v>0</v>
      </c>
      <c r="AG261" s="15">
        <f t="shared" ref="AG261:AG324" si="189">IF(AND(T261&gt;0,U261&gt;0,U261&gt;W261+1,E261&gt;0,W261&lt;1),IF(U261/2&gt;I261,I261+1,ROUNDUP(U261/2,0)),0)</f>
        <v>0</v>
      </c>
      <c r="AH261" s="16"/>
      <c r="AI261" s="15">
        <f t="shared" ref="AI261:AI324" si="190">IF(ISBLANK(AH261),0,AH261)</f>
        <v>0</v>
      </c>
      <c r="AJ261" s="8">
        <f t="shared" ref="AJ261:AJ324" si="191">ROUND(IF(H261="E",0,IF(AND(H261="D",B261&gt;=1),0,IF(H261="D",1-B261,IF(C261*0.75-B261-Y261+V261&lt;0,0,C261*0.75-B261-Y261+V261)))),0)</f>
        <v>1</v>
      </c>
      <c r="AK261" s="8">
        <f t="shared" si="166"/>
        <v>0</v>
      </c>
      <c r="AL261" s="8">
        <f t="shared" si="167"/>
        <v>0</v>
      </c>
      <c r="AM261" s="8">
        <f t="shared" ref="AM261:AM324" si="192">ROUND(IF(M261="E",0,IF(AND(M261="D",H261&gt;=1),0,IF(M261="D",1-H261,IF(I261*0.75-H261-AI261&lt;0,0,I261*0.75-H261-AI261)))),0)</f>
        <v>0</v>
      </c>
      <c r="AN261" s="8">
        <f t="shared" ref="AN261:AN324" si="193">ROUNDUP((AJ261+AK261+AL261+AM261)/P261/R261,0)*P261</f>
        <v>1</v>
      </c>
      <c r="AO261" s="8">
        <f>IFERROR(VLOOKUP(A261,PERSAMAAN!B:D,3,0),AN261)</f>
        <v>1</v>
      </c>
      <c r="AP261" s="1">
        <v>0</v>
      </c>
      <c r="AQ261" s="8">
        <f t="shared" si="168"/>
        <v>0</v>
      </c>
      <c r="AR261" s="8" t="str">
        <f>IF(AQ261=0,"-",VLOOKUP(A261,FR_HITUNG_MINMAX!A:H,8,0))</f>
        <v>-</v>
      </c>
      <c r="AS261" s="1"/>
      <c r="AT261" s="8" t="str">
        <f t="shared" si="169"/>
        <v>-</v>
      </c>
      <c r="AU261" s="12">
        <f t="shared" si="170"/>
        <v>0</v>
      </c>
      <c r="AV261" s="12">
        <f t="shared" si="171"/>
        <v>0</v>
      </c>
      <c r="AW261" s="8">
        <f t="shared" ref="AW261:AW324" si="194">IF(ISNUMBER(SEARCH("S.",N261,1)),0,IF(OR(O261="ORISIN",O261="OLIGEN",O261="AKIGEN"),IF(C261+E261+G261+I261&lt;=3,(ROUND(((C261+E261+G261+I261)-B261-D261-F261-H261-AQ261)/Q261/R261,0)*Q261),(ROUND((((C261+E261+G261+I261)*1.5)-B261-D261-F261-H261-AQ261)/Q261/R261,0)*Q261))))</f>
        <v>-2</v>
      </c>
      <c r="AX261" s="1"/>
      <c r="AY261" s="8">
        <f t="shared" si="172"/>
        <v>0</v>
      </c>
      <c r="AZ261" s="8" t="str">
        <f>IF(AY261=0,"-",VLOOKUP(A261,FR_HITUNG_MINMAX!A:I,9,0))</f>
        <v>-</v>
      </c>
      <c r="BB261" s="8" t="str">
        <f t="shared" si="173"/>
        <v>-</v>
      </c>
      <c r="BC261" s="12">
        <f t="shared" si="174"/>
        <v>0</v>
      </c>
      <c r="BD261" s="12">
        <f t="shared" si="175"/>
        <v>0</v>
      </c>
      <c r="BE261" s="16"/>
      <c r="BF261" s="8">
        <f>SUMIF('REALISASI ORDER'!C:C,A261,'REALISASI ORDER'!E:E)</f>
        <v>0</v>
      </c>
      <c r="BG261" s="8">
        <f t="shared" ref="BG261:BG324" si="195">B261-Z261+AC261</f>
        <v>1</v>
      </c>
      <c r="BH261" s="8">
        <f t="shared" si="176"/>
        <v>1</v>
      </c>
      <c r="BI261" s="8">
        <f t="shared" si="177"/>
        <v>1</v>
      </c>
      <c r="BJ261" s="8">
        <f t="shared" ref="BJ261:BJ324" si="196">H261+AI261</f>
        <v>0</v>
      </c>
      <c r="BK261" s="33">
        <f t="shared" ref="BK261:BK324" si="197">IFERROR(IF((C261-AY261)&lt;0,0,(C261-AY261)),0)</f>
        <v>1</v>
      </c>
      <c r="BL261" s="33">
        <f t="shared" si="178"/>
        <v>0</v>
      </c>
      <c r="BM261" s="33">
        <f t="shared" si="179"/>
        <v>0</v>
      </c>
      <c r="BN261" s="33">
        <f t="shared" ref="BN261:BN324" si="198">IFERROR(IF((I261-BJ261)&lt;0,0,(I261-BJ261)),0)</f>
        <v>0</v>
      </c>
      <c r="BO261" s="8">
        <f t="shared" si="180"/>
        <v>0</v>
      </c>
      <c r="BP261" s="8">
        <f t="shared" si="181"/>
        <v>0</v>
      </c>
      <c r="BQ261" s="8">
        <f t="shared" si="182"/>
        <v>0</v>
      </c>
      <c r="BR261" s="8">
        <f>IFERROR(ROUNDDOWN(BF261*BN261/(BK261+BL261+BM261+BN),0),0)</f>
        <v>0</v>
      </c>
      <c r="BS261" s="8" t="str">
        <f t="shared" si="183"/>
        <v>B65-E7641-00</v>
      </c>
      <c r="BT261" s="8">
        <f>SUMIF(FR_HITUNG_MINMAX!A:A,ORDER!A261,FR_HITUNG_MINMAX!AS:AS)</f>
        <v>1</v>
      </c>
      <c r="BU261" s="8">
        <f t="shared" ref="BU261:BU324" si="199">IF(B261+D261&gt;=BI261,0,IF(OR(H261="A",I261="A",H261="B",I261="B"),AI261,0))</f>
        <v>0</v>
      </c>
      <c r="BV261" s="8" t="str">
        <f t="shared" si="184"/>
        <v>-</v>
      </c>
      <c r="BW261" s="8" t="str">
        <f>VLOOKUP(A261,'STOK PESALAKAN'!A:F,6,0)</f>
        <v/>
      </c>
    </row>
    <row r="262" spans="1:75" ht="15" customHeight="1">
      <c r="A262" s="41" t="s">
        <v>1449</v>
      </c>
      <c r="B262" s="99">
        <f>IFERROR(IFERROR(VLOOKUP(A262,'STOK PACUL'!C:H,6,0),VLOOKUP(A262,'KATEGORI PACUL'!A:C,3,0)),0)</f>
        <v>1</v>
      </c>
      <c r="C262" s="8">
        <f>IFERROR(VLOOKUP(A262,'KATEGORI PACUL'!A:D,4,0),0)</f>
        <v>1</v>
      </c>
      <c r="D262" s="99">
        <f>IFERROR(IFERROR(VLOOKUP(A262,'STOK PESALAKAN'!C:H,6,0),VLOOKUP(A262,'KATEGORI PESALAKAN'!A:C,3,0)),0)</f>
        <v>1</v>
      </c>
      <c r="E262" s="8">
        <f>IFERROR(VLOOKUP(A262,'KATEGORI PESALAKAN'!A:D,4,0),0)</f>
        <v>1</v>
      </c>
      <c r="F262" s="99">
        <f>IFERROR(IFERROR(VLOOKUP(A262,'STOK CIKDITIRO'!C:H,6,0),VLOOKUP(A262,'KATEGORI CIKDITIRO'!A:C,3,0)),0)</f>
        <v>1</v>
      </c>
      <c r="G262" s="8">
        <f>IFERROR(VLOOKUP(A262,'KATEGORI CIKDITIRO'!A:D,4,0),0)</f>
        <v>0</v>
      </c>
      <c r="H262" s="99">
        <f>IFERROR(IFERROR(VLOOKUP(A262,'STOK TRAYEMAN'!C:H,6,0),VLOOKUP(A262,'KATEGORI TRAYEMAN'!A:C,3,0)),0)</f>
        <v>0</v>
      </c>
      <c r="I262" s="8">
        <f>IFERROR(VLOOKUP(A262,'KATEGORI TRAYEMAN'!A:D,4,0),0)</f>
        <v>0</v>
      </c>
      <c r="J262" s="8" t="str">
        <f>IFERROR(VLOOKUP(A262,'NOSTOK PACUL'!A:C,3,0),IFERROR(IF(VLOOKUP(A262,'STOK PACUL'!A:B,2,0)="NOSTOK","E",VLOOKUP(A262,'KATEGORI PACUL'!A:B,2,0)),"E"))</f>
        <v>D</v>
      </c>
      <c r="K262" s="8" t="str">
        <f>IFERROR(VLOOKUP(A262,'NOSTOK PESALAKAN'!A:C,3,0),IFERROR(IF(VLOOKUP(A262,'STOK PESALAKAN'!A:B,2,0)="NOSTOK","E",VLOOKUP(A262,'KATEGORI PESALAKAN'!A:B,2,0)),"E"))</f>
        <v>D</v>
      </c>
      <c r="L262" s="8" t="str">
        <f>IFERROR(VLOOKUP(A262,'NOSTOK CIKDITIRO'!A:C,3,0),IFERROR(IF(VLOOKUP(A262,'STOK CIKDITIRO'!A:B,2,0)="NOSTOK","E",VLOOKUP(A262,'KATEGORI CIKDITIRO'!A:B,2,0)),"E"))</f>
        <v>E</v>
      </c>
      <c r="M262" s="8" t="str">
        <f>IFERROR(VLOOKUP(A262,'NOSTOK TRAYEMAN'!A:C,3,0),IFERROR(IF(VLOOKUP(A262,'STOK TRAYEMAN'!A:B,2,0)="NOSTOK","E",VLOOKUP(A262,'KATEGORI TRAYEMAN'!A:B,2,0)),"E"))</f>
        <v>E</v>
      </c>
      <c r="N262" s="8" t="str">
        <f>IFERROR(VLOOKUP(A262,FR_HITUNG_MINMAX!A:B,2,0),0)</f>
        <v>ROLLER SET Y. AEROX/NMAX 155</v>
      </c>
      <c r="O262" s="8" t="str">
        <f>IFERROR(VLOOKUP(A262,FR_HITUNG_MINMAX!A:D,4,0),0)</f>
        <v>ORISIN</v>
      </c>
      <c r="P262" s="8">
        <f>IFERROR(VLOOKUP(A262,FR_HITUNG_MINMAX!A:G,7,0),1)</f>
        <v>1</v>
      </c>
      <c r="Q262" s="11">
        <f>IFERROR(VLOOKUP(A262,FR_HITUNG_MINMAX!A:J,10,0),1)</f>
        <v>1</v>
      </c>
      <c r="R262" s="8">
        <f>IFERROR(VLOOKUP(A262,FR_HITUNG_MINMAX!A:K,11,0),1)</f>
        <v>1</v>
      </c>
      <c r="S262" s="12">
        <f>IFERROR(VLOOKUP(A262,FR_HITUNG_MINMAX!A:F,6,0),0)</f>
        <v>57800</v>
      </c>
      <c r="T262" s="8">
        <f t="shared" si="185"/>
        <v>0</v>
      </c>
      <c r="U262" s="8">
        <f t="shared" si="160"/>
        <v>0</v>
      </c>
      <c r="V262" s="8">
        <f t="shared" si="161"/>
        <v>1</v>
      </c>
      <c r="W262" s="8">
        <f t="shared" si="186"/>
        <v>0</v>
      </c>
      <c r="X262" s="8">
        <f t="shared" si="187"/>
        <v>0</v>
      </c>
      <c r="Y262" s="16"/>
      <c r="Z262" s="15">
        <f t="shared" si="162"/>
        <v>0</v>
      </c>
      <c r="AA262" s="8">
        <f t="shared" si="188"/>
        <v>0</v>
      </c>
      <c r="AB262" s="16"/>
      <c r="AC262" s="15">
        <f t="shared" si="163"/>
        <v>0</v>
      </c>
      <c r="AD262" s="8">
        <f t="shared" si="164"/>
        <v>0</v>
      </c>
      <c r="AE262" s="16"/>
      <c r="AF262" s="15">
        <f t="shared" si="165"/>
        <v>0</v>
      </c>
      <c r="AG262" s="15">
        <f t="shared" si="189"/>
        <v>0</v>
      </c>
      <c r="AH262" s="16"/>
      <c r="AI262" s="15">
        <f t="shared" si="190"/>
        <v>0</v>
      </c>
      <c r="AJ262" s="8">
        <f t="shared" si="191"/>
        <v>1</v>
      </c>
      <c r="AK262" s="8">
        <f t="shared" si="166"/>
        <v>0</v>
      </c>
      <c r="AL262" s="8">
        <f t="shared" si="167"/>
        <v>0</v>
      </c>
      <c r="AM262" s="8">
        <f t="shared" si="192"/>
        <v>0</v>
      </c>
      <c r="AN262" s="8">
        <f t="shared" si="193"/>
        <v>1</v>
      </c>
      <c r="AO262" s="8">
        <f>IFERROR(VLOOKUP(A262,PERSAMAAN!B:D,3,0),AN262)</f>
        <v>1</v>
      </c>
      <c r="AP262" s="1">
        <v>0</v>
      </c>
      <c r="AQ262" s="8">
        <f t="shared" si="168"/>
        <v>0</v>
      </c>
      <c r="AR262" s="8" t="str">
        <f>IF(AQ262=0,"-",VLOOKUP(A262,FR_HITUNG_MINMAX!A:H,8,0))</f>
        <v>-</v>
      </c>
      <c r="AS262" s="1"/>
      <c r="AT262" s="8" t="str">
        <f t="shared" si="169"/>
        <v>-</v>
      </c>
      <c r="AU262" s="12">
        <f t="shared" si="170"/>
        <v>0</v>
      </c>
      <c r="AV262" s="12">
        <f t="shared" si="171"/>
        <v>0</v>
      </c>
      <c r="AW262" s="8">
        <f t="shared" si="194"/>
        <v>-1</v>
      </c>
      <c r="AX262" s="1"/>
      <c r="AY262" s="8">
        <f t="shared" si="172"/>
        <v>0</v>
      </c>
      <c r="AZ262" s="8" t="str">
        <f>IF(AY262=0,"-",VLOOKUP(A262,FR_HITUNG_MINMAX!A:I,9,0))</f>
        <v>-</v>
      </c>
      <c r="BB262" s="8" t="str">
        <f t="shared" si="173"/>
        <v>-</v>
      </c>
      <c r="BC262" s="12">
        <f t="shared" si="174"/>
        <v>0</v>
      </c>
      <c r="BD262" s="12">
        <f t="shared" si="175"/>
        <v>0</v>
      </c>
      <c r="BE262" s="16"/>
      <c r="BF262" s="8">
        <f>SUMIF('REALISASI ORDER'!C:C,A262,'REALISASI ORDER'!E:E)</f>
        <v>0</v>
      </c>
      <c r="BG262" s="8">
        <f t="shared" si="195"/>
        <v>1</v>
      </c>
      <c r="BH262" s="8">
        <f t="shared" si="176"/>
        <v>1</v>
      </c>
      <c r="BI262" s="8">
        <f t="shared" si="177"/>
        <v>1</v>
      </c>
      <c r="BJ262" s="8">
        <f t="shared" si="196"/>
        <v>0</v>
      </c>
      <c r="BK262" s="33">
        <f t="shared" si="197"/>
        <v>1</v>
      </c>
      <c r="BL262" s="33">
        <f t="shared" si="178"/>
        <v>0</v>
      </c>
      <c r="BM262" s="33">
        <f t="shared" si="179"/>
        <v>0</v>
      </c>
      <c r="BN262" s="33">
        <f t="shared" si="198"/>
        <v>0</v>
      </c>
      <c r="BO262" s="8">
        <f t="shared" si="180"/>
        <v>0</v>
      </c>
      <c r="BP262" s="8">
        <f t="shared" si="181"/>
        <v>0</v>
      </c>
      <c r="BQ262" s="8">
        <f t="shared" si="182"/>
        <v>0</v>
      </c>
      <c r="BR262" s="8">
        <f>IFERROR(ROUNDDOWN(BF262*BN262/(BK262+BL262+BM262+BN),0),0)</f>
        <v>0</v>
      </c>
      <c r="BS262" s="8" t="str">
        <f t="shared" si="183"/>
        <v>B65-WE763-00</v>
      </c>
      <c r="BT262" s="8">
        <f>SUMIF(FR_HITUNG_MINMAX!A:A,ORDER!A262,FR_HITUNG_MINMAX!AS:AS)</f>
        <v>2</v>
      </c>
      <c r="BU262" s="8">
        <f t="shared" si="199"/>
        <v>0</v>
      </c>
      <c r="BV262" s="8" t="str">
        <f t="shared" si="184"/>
        <v>-</v>
      </c>
      <c r="BW262" s="8" t="str">
        <f>VLOOKUP(A262,'STOK PESALAKAN'!A:F,6,0)</f>
        <v/>
      </c>
    </row>
    <row r="263" spans="1:75" ht="15" customHeight="1">
      <c r="A263" s="41" t="s">
        <v>360</v>
      </c>
      <c r="B263" s="99">
        <f>IFERROR(IFERROR(VLOOKUP(A263,'STOK PACUL'!C:H,6,0),VLOOKUP(A263,'KATEGORI PACUL'!A:C,3,0)),0)</f>
        <v>16</v>
      </c>
      <c r="C263" s="8">
        <f>IFERROR(VLOOKUP(A263,'KATEGORI PACUL'!A:D,4,0),0)</f>
        <v>2</v>
      </c>
      <c r="D263" s="99">
        <f>IFERROR(IFERROR(VLOOKUP(A263,'STOK PESALAKAN'!C:H,6,0),VLOOKUP(A263,'KATEGORI PESALAKAN'!A:C,3,0)),0)</f>
        <v>18</v>
      </c>
      <c r="E263" s="8">
        <f>IFERROR(VLOOKUP(A263,'KATEGORI PESALAKAN'!A:D,4,0),0)</f>
        <v>0</v>
      </c>
      <c r="F263" s="99">
        <f>IFERROR(IFERROR(VLOOKUP(A263,'STOK CIKDITIRO'!C:H,6,0),VLOOKUP(A263,'KATEGORI CIKDITIRO'!A:C,3,0)),0)</f>
        <v>12</v>
      </c>
      <c r="G263" s="8">
        <f>IFERROR(VLOOKUP(A263,'KATEGORI CIKDITIRO'!A:D,4,0),0)</f>
        <v>2</v>
      </c>
      <c r="H263" s="99">
        <f>IFERROR(IFERROR(VLOOKUP(A263,'STOK TRAYEMAN'!C:H,6,0),VLOOKUP(A263,'KATEGORI TRAYEMAN'!A:C,3,0)),0)</f>
        <v>0</v>
      </c>
      <c r="I263" s="8">
        <f>IFERROR(VLOOKUP(A263,'KATEGORI TRAYEMAN'!A:D,4,0),0)</f>
        <v>0</v>
      </c>
      <c r="J263" s="8" t="str">
        <f>IFERROR(VLOOKUP(A263,'NOSTOK PACUL'!A:C,3,0),IFERROR(IF(VLOOKUP(A263,'STOK PACUL'!A:B,2,0)="NOSTOK","E",VLOOKUP(A263,'KATEGORI PACUL'!A:B,2,0)),"E"))</f>
        <v>D</v>
      </c>
      <c r="K263" s="8" t="str">
        <f>IFERROR(VLOOKUP(A263,'NOSTOK PESALAKAN'!A:C,3,0),IFERROR(IF(VLOOKUP(A263,'STOK PESALAKAN'!A:B,2,0)="NOSTOK","E",VLOOKUP(A263,'KATEGORI PESALAKAN'!A:B,2,0)),"E"))</f>
        <v>E</v>
      </c>
      <c r="L263" s="8" t="str">
        <f>IFERROR(VLOOKUP(A263,'NOSTOK CIKDITIRO'!A:C,3,0),IFERROR(IF(VLOOKUP(A263,'STOK CIKDITIRO'!A:B,2,0)="NOSTOK","E",VLOOKUP(A263,'KATEGORI CIKDITIRO'!A:B,2,0)),"E"))</f>
        <v>D</v>
      </c>
      <c r="M263" s="8" t="str">
        <f>IFERROR(VLOOKUP(A263,'NOSTOK TRAYEMAN'!A:C,3,0),IFERROR(IF(VLOOKUP(A263,'STOK TRAYEMAN'!A:B,2,0)="NOSTOK","E",VLOOKUP(A263,'KATEGORI TRAYEMAN'!A:B,2,0)),"E"))</f>
        <v>E</v>
      </c>
      <c r="N263" s="8" t="str">
        <f>IFERROR(VLOOKUP(A263,FR_HITUNG_MINMAX!A:B,2,0),0)</f>
        <v>BAUD KLEM BATOK</v>
      </c>
      <c r="O263" s="8" t="str">
        <f>IFERROR(VLOOKUP(A263,FR_HITUNG_MINMAX!A:D,4,0),0)</f>
        <v>BAUDMU</v>
      </c>
      <c r="P263" s="8">
        <f>IFERROR(VLOOKUP(A263,FR_HITUNG_MINMAX!A:G,7,0),1)</f>
        <v>10</v>
      </c>
      <c r="Q263" s="11" t="str">
        <f>IFERROR(VLOOKUP(A263,FR_HITUNG_MINMAX!A:J,10,0),1)</f>
        <v>1</v>
      </c>
      <c r="R263" s="8">
        <f>IFERROR(VLOOKUP(A263,FR_HITUNG_MINMAX!A:K,11,0),1)</f>
        <v>1</v>
      </c>
      <c r="S263" s="12">
        <f>IFERROR(VLOOKUP(A263,FR_HITUNG_MINMAX!A:F,6,0),0)</f>
        <v>900</v>
      </c>
      <c r="T263" s="8">
        <f t="shared" si="185"/>
        <v>14</v>
      </c>
      <c r="U263" s="8">
        <f t="shared" si="160"/>
        <v>18</v>
      </c>
      <c r="V263" s="8">
        <f t="shared" si="161"/>
        <v>10</v>
      </c>
      <c r="W263" s="8">
        <f t="shared" si="186"/>
        <v>0</v>
      </c>
      <c r="X263" s="8">
        <f t="shared" si="187"/>
        <v>0</v>
      </c>
      <c r="Y263" s="16"/>
      <c r="Z263" s="15">
        <f t="shared" si="162"/>
        <v>0</v>
      </c>
      <c r="AA263" s="8">
        <f t="shared" si="188"/>
        <v>0</v>
      </c>
      <c r="AB263" s="16"/>
      <c r="AC263" s="15">
        <f t="shared" si="163"/>
        <v>0</v>
      </c>
      <c r="AD263" s="8">
        <f t="shared" si="164"/>
        <v>0</v>
      </c>
      <c r="AE263" s="16"/>
      <c r="AF263" s="15">
        <f t="shared" si="165"/>
        <v>0</v>
      </c>
      <c r="AG263" s="15">
        <f t="shared" si="189"/>
        <v>0</v>
      </c>
      <c r="AH263" s="16"/>
      <c r="AI263" s="15">
        <f t="shared" si="190"/>
        <v>0</v>
      </c>
      <c r="AJ263" s="8">
        <f t="shared" si="191"/>
        <v>0</v>
      </c>
      <c r="AK263" s="8">
        <f t="shared" si="166"/>
        <v>0</v>
      </c>
      <c r="AL263" s="8">
        <f t="shared" si="167"/>
        <v>0</v>
      </c>
      <c r="AM263" s="8">
        <f t="shared" si="192"/>
        <v>0</v>
      </c>
      <c r="AN263" s="8">
        <f t="shared" si="193"/>
        <v>0</v>
      </c>
      <c r="AO263" s="8">
        <f>IFERROR(VLOOKUP(A263,PERSAMAAN!B:D,3,0),AN263)</f>
        <v>0</v>
      </c>
      <c r="AP263" s="1"/>
      <c r="AQ263" s="8">
        <f t="shared" si="168"/>
        <v>0</v>
      </c>
      <c r="AR263" s="8" t="str">
        <f>IF(AQ263=0,"-",VLOOKUP(A263,FR_HITUNG_MINMAX!A:H,8,0))</f>
        <v>-</v>
      </c>
      <c r="AS263" s="1"/>
      <c r="AT263" s="8" t="str">
        <f t="shared" si="169"/>
        <v>-</v>
      </c>
      <c r="AU263" s="12">
        <f t="shared" si="170"/>
        <v>0</v>
      </c>
      <c r="AV263" s="12">
        <f t="shared" si="171"/>
        <v>0</v>
      </c>
      <c r="AW263" s="8" t="b">
        <f t="shared" si="194"/>
        <v>0</v>
      </c>
      <c r="AX263" s="1"/>
      <c r="AY263" s="8">
        <f t="shared" si="172"/>
        <v>0</v>
      </c>
      <c r="AZ263" s="8" t="str">
        <f>IF(AY263=0,"-",VLOOKUP(A263,FR_HITUNG_MINMAX!A:I,9,0))</f>
        <v>-</v>
      </c>
      <c r="BB263" s="8" t="str">
        <f t="shared" si="173"/>
        <v>-</v>
      </c>
      <c r="BC263" s="12">
        <f t="shared" si="174"/>
        <v>0</v>
      </c>
      <c r="BD263" s="12">
        <f t="shared" si="175"/>
        <v>0</v>
      </c>
      <c r="BE263" s="16"/>
      <c r="BF263" s="8">
        <f>SUMIF('REALISASI ORDER'!C:C,A263,'REALISASI ORDER'!E:E)</f>
        <v>0</v>
      </c>
      <c r="BG263" s="8">
        <f t="shared" si="195"/>
        <v>16</v>
      </c>
      <c r="BH263" s="8">
        <f t="shared" si="176"/>
        <v>18</v>
      </c>
      <c r="BI263" s="8">
        <f t="shared" si="177"/>
        <v>12</v>
      </c>
      <c r="BJ263" s="8">
        <f t="shared" si="196"/>
        <v>0</v>
      </c>
      <c r="BK263" s="33">
        <f t="shared" si="197"/>
        <v>2</v>
      </c>
      <c r="BL263" s="33">
        <f t="shared" si="178"/>
        <v>0</v>
      </c>
      <c r="BM263" s="33">
        <f t="shared" si="179"/>
        <v>0</v>
      </c>
      <c r="BN263" s="33">
        <f t="shared" si="198"/>
        <v>0</v>
      </c>
      <c r="BO263" s="8">
        <f t="shared" si="180"/>
        <v>0</v>
      </c>
      <c r="BP263" s="8">
        <f t="shared" si="181"/>
        <v>0</v>
      </c>
      <c r="BQ263" s="8">
        <f t="shared" si="182"/>
        <v>0</v>
      </c>
      <c r="BR263" s="8">
        <f>IFERROR(ROUNDDOWN(BF263*BN263/(BK263+BL263+BM263+BN),0),0)</f>
        <v>0</v>
      </c>
      <c r="BS263" s="8" t="str">
        <f t="shared" si="183"/>
        <v>BAUD0001</v>
      </c>
      <c r="BT263" s="8">
        <f>SUMIF(FR_HITUNG_MINMAX!A:A,ORDER!A263,FR_HITUNG_MINMAX!AS:AS)</f>
        <v>2</v>
      </c>
      <c r="BU263" s="8">
        <f t="shared" si="199"/>
        <v>0</v>
      </c>
      <c r="BV263" s="8" t="str">
        <f t="shared" si="184"/>
        <v>-</v>
      </c>
      <c r="BW263" s="8" t="str">
        <f>VLOOKUP(A263,'STOK PESALAKAN'!A:F,6,0)</f>
        <v/>
      </c>
    </row>
    <row r="264" spans="1:75" ht="15" customHeight="1">
      <c r="A264" s="41" t="s">
        <v>361</v>
      </c>
      <c r="B264" s="99">
        <f>IFERROR(IFERROR(VLOOKUP(A264,'STOK PACUL'!C:H,6,0),VLOOKUP(A264,'KATEGORI PACUL'!A:C,3,0)),0)</f>
        <v>8</v>
      </c>
      <c r="C264" s="8">
        <f>IFERROR(VLOOKUP(A264,'KATEGORI PACUL'!A:D,4,0),0)</f>
        <v>50</v>
      </c>
      <c r="D264" s="99">
        <f>IFERROR(IFERROR(VLOOKUP(A264,'STOK PESALAKAN'!C:H,6,0),VLOOKUP(A264,'KATEGORI PESALAKAN'!A:C,3,0)),0)</f>
        <v>8</v>
      </c>
      <c r="E264" s="8">
        <f>IFERROR(VLOOKUP(A264,'KATEGORI PESALAKAN'!A:D,4,0),0)</f>
        <v>4</v>
      </c>
      <c r="F264" s="99">
        <f>IFERROR(IFERROR(VLOOKUP(A264,'STOK CIKDITIRO'!C:H,6,0),VLOOKUP(A264,'KATEGORI CIKDITIRO'!A:C,3,0)),0)</f>
        <v>25</v>
      </c>
      <c r="G264" s="8">
        <f>IFERROR(VLOOKUP(A264,'KATEGORI CIKDITIRO'!A:D,4,0),0)</f>
        <v>32</v>
      </c>
      <c r="H264" s="99">
        <f>IFERROR(IFERROR(VLOOKUP(A264,'STOK TRAYEMAN'!C:H,6,0),VLOOKUP(A264,'KATEGORI TRAYEMAN'!A:C,3,0)),0)</f>
        <v>5</v>
      </c>
      <c r="I264" s="8">
        <f>IFERROR(VLOOKUP(A264,'KATEGORI TRAYEMAN'!A:D,4,0),0)</f>
        <v>0</v>
      </c>
      <c r="J264" s="8" t="str">
        <f>IFERROR(VLOOKUP(A264,'NOSTOK PACUL'!A:C,3,0),IFERROR(IF(VLOOKUP(A264,'STOK PACUL'!A:B,2,0)="NOSTOK","E",VLOOKUP(A264,'KATEGORI PACUL'!A:B,2,0)),"E"))</f>
        <v>B</v>
      </c>
      <c r="K264" s="8" t="str">
        <f>IFERROR(VLOOKUP(A264,'NOSTOK PESALAKAN'!A:C,3,0),IFERROR(IF(VLOOKUP(A264,'STOK PESALAKAN'!A:B,2,0)="NOSTOK","E",VLOOKUP(A264,'KATEGORI PESALAKAN'!A:B,2,0)),"E"))</f>
        <v>B</v>
      </c>
      <c r="L264" s="8" t="str">
        <f>IFERROR(VLOOKUP(A264,'NOSTOK CIKDITIRO'!A:C,3,0),IFERROR(IF(VLOOKUP(A264,'STOK CIKDITIRO'!A:B,2,0)="NOSTOK","E",VLOOKUP(A264,'KATEGORI CIKDITIRO'!A:B,2,0)),"E"))</f>
        <v>B</v>
      </c>
      <c r="M264" s="8" t="str">
        <f>IFERROR(VLOOKUP(A264,'NOSTOK TRAYEMAN'!A:C,3,0),IFERROR(IF(VLOOKUP(A264,'STOK TRAYEMAN'!A:B,2,0)="NOSTOK","E",VLOOKUP(A264,'KATEGORI TRAYEMAN'!A:B,2,0)),"E"))</f>
        <v>E</v>
      </c>
      <c r="N264" s="8" t="str">
        <f>IFERROR(VLOOKUP(A264,FR_HITUNG_MINMAX!A:B,2,0),0)</f>
        <v>BAUD KLEM CUN YAMAHA</v>
      </c>
      <c r="O264" s="8" t="str">
        <f>IFERROR(VLOOKUP(A264,FR_HITUNG_MINMAX!A:D,4,0),0)</f>
        <v>BAUDMU</v>
      </c>
      <c r="P264" s="8">
        <f>IFERROR(VLOOKUP(A264,FR_HITUNG_MINMAX!A:G,7,0),1)</f>
        <v>10</v>
      </c>
      <c r="Q264" s="11" t="str">
        <f>IFERROR(VLOOKUP(A264,FR_HITUNG_MINMAX!A:J,10,0),1)</f>
        <v>5</v>
      </c>
      <c r="R264" s="8">
        <f>IFERROR(VLOOKUP(A264,FR_HITUNG_MINMAX!A:K,11,0),1)</f>
        <v>1</v>
      </c>
      <c r="S264" s="12">
        <f>IFERROR(VLOOKUP(A264,FR_HITUNG_MINMAX!A:F,6,0),0)</f>
        <v>900</v>
      </c>
      <c r="T264" s="8">
        <f t="shared" si="185"/>
        <v>-42</v>
      </c>
      <c r="U264" s="8">
        <f t="shared" si="160"/>
        <v>4</v>
      </c>
      <c r="V264" s="8">
        <f t="shared" si="161"/>
        <v>-7</v>
      </c>
      <c r="W264" s="8">
        <f t="shared" si="186"/>
        <v>5</v>
      </c>
      <c r="X264" s="8">
        <f t="shared" si="187"/>
        <v>0</v>
      </c>
      <c r="Y264" s="16"/>
      <c r="Z264" s="15">
        <f t="shared" si="162"/>
        <v>0</v>
      </c>
      <c r="AA264" s="8">
        <f t="shared" si="188"/>
        <v>4</v>
      </c>
      <c r="AB264" s="16"/>
      <c r="AC264" s="15">
        <f t="shared" si="163"/>
        <v>0</v>
      </c>
      <c r="AD264" s="8">
        <f t="shared" si="164"/>
        <v>0</v>
      </c>
      <c r="AE264" s="16"/>
      <c r="AF264" s="15">
        <f t="shared" si="165"/>
        <v>0</v>
      </c>
      <c r="AG264" s="15">
        <f t="shared" si="189"/>
        <v>0</v>
      </c>
      <c r="AH264" s="16"/>
      <c r="AI264" s="15">
        <f t="shared" si="190"/>
        <v>0</v>
      </c>
      <c r="AJ264" s="8">
        <f t="shared" si="191"/>
        <v>23</v>
      </c>
      <c r="AK264" s="8">
        <f t="shared" si="166"/>
        <v>0</v>
      </c>
      <c r="AL264" s="8">
        <f t="shared" si="167"/>
        <v>0</v>
      </c>
      <c r="AM264" s="8">
        <f t="shared" si="192"/>
        <v>0</v>
      </c>
      <c r="AN264" s="8">
        <f t="shared" si="193"/>
        <v>30</v>
      </c>
      <c r="AO264" s="8">
        <f>IFERROR(VLOOKUP(A264,PERSAMAAN!B:D,3,0),AN264)</f>
        <v>30</v>
      </c>
      <c r="AP264" s="1">
        <v>60</v>
      </c>
      <c r="AQ264" s="8">
        <f t="shared" si="168"/>
        <v>60</v>
      </c>
      <c r="AR264" s="8" t="str">
        <f>IF(AQ264=0,"-",VLOOKUP(A264,FR_HITUNG_MINMAX!A:H,8,0))</f>
        <v>GSM</v>
      </c>
      <c r="AS264" s="1" t="s">
        <v>34</v>
      </c>
      <c r="AT264" s="8" t="str">
        <f t="shared" si="169"/>
        <v>AAR</v>
      </c>
      <c r="AU264" s="12">
        <f t="shared" si="170"/>
        <v>54000</v>
      </c>
      <c r="AV264" s="12">
        <f t="shared" si="171"/>
        <v>508500</v>
      </c>
      <c r="AW264" s="8" t="b">
        <f t="shared" si="194"/>
        <v>0</v>
      </c>
      <c r="AX264" s="1"/>
      <c r="AY264" s="8">
        <f t="shared" si="172"/>
        <v>0</v>
      </c>
      <c r="AZ264" s="8" t="str">
        <f>IF(AY264=0,"-",VLOOKUP(A264,FR_HITUNG_MINMAX!A:I,9,0))</f>
        <v>-</v>
      </c>
      <c r="BB264" s="8" t="str">
        <f t="shared" si="173"/>
        <v>-</v>
      </c>
      <c r="BC264" s="12">
        <f t="shared" si="174"/>
        <v>0</v>
      </c>
      <c r="BD264" s="12">
        <f t="shared" si="175"/>
        <v>0</v>
      </c>
      <c r="BE264" s="16"/>
      <c r="BF264" s="8">
        <f>SUMIF('REALISASI ORDER'!C:C,A264,'REALISASI ORDER'!E:E)</f>
        <v>0</v>
      </c>
      <c r="BG264" s="8">
        <f t="shared" si="195"/>
        <v>8</v>
      </c>
      <c r="BH264" s="8">
        <f t="shared" si="176"/>
        <v>8</v>
      </c>
      <c r="BI264" s="8">
        <f t="shared" si="177"/>
        <v>25</v>
      </c>
      <c r="BJ264" s="8">
        <f t="shared" si="196"/>
        <v>5</v>
      </c>
      <c r="BK264" s="33">
        <f t="shared" si="197"/>
        <v>50</v>
      </c>
      <c r="BL264" s="33">
        <f t="shared" si="178"/>
        <v>0</v>
      </c>
      <c r="BM264" s="33">
        <f t="shared" si="179"/>
        <v>7</v>
      </c>
      <c r="BN264" s="33">
        <f t="shared" si="198"/>
        <v>0</v>
      </c>
      <c r="BO264" s="8">
        <f t="shared" si="180"/>
        <v>0</v>
      </c>
      <c r="BP264" s="8">
        <f t="shared" si="181"/>
        <v>0</v>
      </c>
      <c r="BQ264" s="8">
        <f t="shared" si="182"/>
        <v>0</v>
      </c>
      <c r="BR264" s="8">
        <f>IFERROR(ROUNDDOWN(BF264*BN264/(BK264+BL264+BM264+BN),0),0)</f>
        <v>0</v>
      </c>
      <c r="BS264" s="8" t="str">
        <f t="shared" si="183"/>
        <v>BAUD0002</v>
      </c>
      <c r="BT264" s="8">
        <f>SUMIF(FR_HITUNG_MINMAX!A:A,ORDER!A264,FR_HITUNG_MINMAX!AS:AS)</f>
        <v>11</v>
      </c>
      <c r="BU264" s="8">
        <f t="shared" si="199"/>
        <v>0</v>
      </c>
      <c r="BV264" s="8" t="str">
        <f t="shared" si="184"/>
        <v>AAR</v>
      </c>
      <c r="BW264" s="8" t="str">
        <f>VLOOKUP(A264,'STOK PESALAKAN'!A:F,6,0)</f>
        <v/>
      </c>
    </row>
    <row r="265" spans="1:75" ht="15" customHeight="1">
      <c r="A265" s="41" t="s">
        <v>362</v>
      </c>
      <c r="B265" s="99">
        <f>IFERROR(IFERROR(VLOOKUP(A265,'STOK PACUL'!C:H,6,0),VLOOKUP(A265,'KATEGORI PACUL'!A:C,3,0)),0)</f>
        <v>12</v>
      </c>
      <c r="C265" s="8">
        <f>IFERROR(VLOOKUP(A265,'KATEGORI PACUL'!A:D,4,0),0)</f>
        <v>32</v>
      </c>
      <c r="D265" s="99">
        <f>IFERROR(IFERROR(VLOOKUP(A265,'STOK PESALAKAN'!C:H,6,0),VLOOKUP(A265,'KATEGORI PESALAKAN'!A:C,3,0)),0)</f>
        <v>10</v>
      </c>
      <c r="E265" s="8">
        <f>IFERROR(VLOOKUP(A265,'KATEGORI PESALAKAN'!A:D,4,0),0)</f>
        <v>4</v>
      </c>
      <c r="F265" s="99">
        <f>IFERROR(IFERROR(VLOOKUP(A265,'STOK CIKDITIRO'!C:H,6,0),VLOOKUP(A265,'KATEGORI CIKDITIRO'!A:C,3,0)),0)</f>
        <v>19</v>
      </c>
      <c r="G265" s="8">
        <f>IFERROR(VLOOKUP(A265,'KATEGORI CIKDITIRO'!A:D,4,0),0)</f>
        <v>3</v>
      </c>
      <c r="H265" s="99">
        <f>IFERROR(IFERROR(VLOOKUP(A265,'STOK TRAYEMAN'!C:H,6,0),VLOOKUP(A265,'KATEGORI TRAYEMAN'!A:C,3,0)),0)</f>
        <v>5</v>
      </c>
      <c r="I265" s="8">
        <f>IFERROR(VLOOKUP(A265,'KATEGORI TRAYEMAN'!A:D,4,0),0)</f>
        <v>5</v>
      </c>
      <c r="J265" s="8" t="str">
        <f>IFERROR(VLOOKUP(A265,'NOSTOK PACUL'!A:C,3,0),IFERROR(IF(VLOOKUP(A265,'STOK PACUL'!A:B,2,0)="NOSTOK","E",VLOOKUP(A265,'KATEGORI PACUL'!A:B,2,0)),"E"))</f>
        <v>B</v>
      </c>
      <c r="K265" s="8" t="str">
        <f>IFERROR(VLOOKUP(A265,'NOSTOK PESALAKAN'!A:C,3,0),IFERROR(IF(VLOOKUP(A265,'STOK PESALAKAN'!A:B,2,0)="NOSTOK","E",VLOOKUP(A265,'KATEGORI PESALAKAN'!A:B,2,0)),"E"))</f>
        <v>B</v>
      </c>
      <c r="L265" s="8" t="str">
        <f>IFERROR(VLOOKUP(A265,'NOSTOK CIKDITIRO'!A:C,3,0),IFERROR(IF(VLOOKUP(A265,'STOK CIKDITIRO'!A:B,2,0)="NOSTOK","E",VLOOKUP(A265,'KATEGORI CIKDITIRO'!A:B,2,0)),"E"))</f>
        <v>C</v>
      </c>
      <c r="M265" s="8" t="str">
        <f>IFERROR(VLOOKUP(A265,'NOSTOK TRAYEMAN'!A:C,3,0),IFERROR(IF(VLOOKUP(A265,'STOK TRAYEMAN'!A:B,2,0)="NOSTOK","E",VLOOKUP(A265,'KATEGORI TRAYEMAN'!A:B,2,0)),"E"))</f>
        <v>D</v>
      </c>
      <c r="N265" s="8" t="str">
        <f>IFERROR(VLOOKUP(A265,FR_HITUNG_MINMAX!A:B,2,0),0)</f>
        <v>JEK ACCU KOTAK</v>
      </c>
      <c r="O265" s="8" t="str">
        <f>IFERROR(VLOOKUP(A265,FR_HITUNG_MINMAX!A:D,4,0),0)</f>
        <v>BAUDMU</v>
      </c>
      <c r="P265" s="8">
        <f>IFERROR(VLOOKUP(A265,FR_HITUNG_MINMAX!A:G,7,0),1)</f>
        <v>10</v>
      </c>
      <c r="Q265" s="11" t="str">
        <f>IFERROR(VLOOKUP(A265,FR_HITUNG_MINMAX!A:J,10,0),1)</f>
        <v>3</v>
      </c>
      <c r="R265" s="8">
        <f>IFERROR(VLOOKUP(A265,FR_HITUNG_MINMAX!A:K,11,0),1)</f>
        <v>1</v>
      </c>
      <c r="S265" s="12">
        <f>IFERROR(VLOOKUP(A265,FR_HITUNG_MINMAX!A:F,6,0),0)</f>
        <v>750</v>
      </c>
      <c r="T265" s="8">
        <f t="shared" si="185"/>
        <v>-20</v>
      </c>
      <c r="U265" s="8">
        <f t="shared" si="160"/>
        <v>6</v>
      </c>
      <c r="V265" s="8">
        <f t="shared" si="161"/>
        <v>16</v>
      </c>
      <c r="W265" s="8">
        <f t="shared" si="186"/>
        <v>0</v>
      </c>
      <c r="X265" s="8">
        <f t="shared" si="187"/>
        <v>0</v>
      </c>
      <c r="Y265" s="16"/>
      <c r="Z265" s="15">
        <f t="shared" si="162"/>
        <v>0</v>
      </c>
      <c r="AA265" s="8">
        <f t="shared" si="188"/>
        <v>6</v>
      </c>
      <c r="AB265" s="16"/>
      <c r="AC265" s="15">
        <f t="shared" si="163"/>
        <v>0</v>
      </c>
      <c r="AD265" s="8">
        <f t="shared" si="164"/>
        <v>0</v>
      </c>
      <c r="AE265" s="16"/>
      <c r="AF265" s="15">
        <f t="shared" si="165"/>
        <v>0</v>
      </c>
      <c r="AG265" s="15">
        <f t="shared" si="189"/>
        <v>0</v>
      </c>
      <c r="AH265" s="16"/>
      <c r="AI265" s="15">
        <f t="shared" si="190"/>
        <v>0</v>
      </c>
      <c r="AJ265" s="8">
        <f t="shared" si="191"/>
        <v>28</v>
      </c>
      <c r="AK265" s="8">
        <f t="shared" si="166"/>
        <v>0</v>
      </c>
      <c r="AL265" s="8">
        <f t="shared" si="167"/>
        <v>0</v>
      </c>
      <c r="AM265" s="8">
        <f t="shared" si="192"/>
        <v>0</v>
      </c>
      <c r="AN265" s="8">
        <f t="shared" si="193"/>
        <v>30</v>
      </c>
      <c r="AO265" s="8">
        <f>IFERROR(VLOOKUP(A265,PERSAMAAN!B:D,3,0),AN265)</f>
        <v>30</v>
      </c>
      <c r="AP265" s="1">
        <v>20</v>
      </c>
      <c r="AQ265" s="8">
        <f t="shared" si="168"/>
        <v>20</v>
      </c>
      <c r="AR265" s="8" t="str">
        <f>IF(AQ265=0,"-",VLOOKUP(A265,FR_HITUNG_MINMAX!A:H,8,0))</f>
        <v>GSM</v>
      </c>
      <c r="AS265" s="1" t="s">
        <v>34</v>
      </c>
      <c r="AT265" s="8" t="str">
        <f t="shared" si="169"/>
        <v>AAR</v>
      </c>
      <c r="AU265" s="12">
        <f t="shared" si="170"/>
        <v>15000</v>
      </c>
      <c r="AV265" s="12">
        <f t="shared" si="171"/>
        <v>508500</v>
      </c>
      <c r="AW265" s="8" t="b">
        <f t="shared" si="194"/>
        <v>0</v>
      </c>
      <c r="AX265" s="1"/>
      <c r="AY265" s="8">
        <f t="shared" si="172"/>
        <v>0</v>
      </c>
      <c r="AZ265" s="8" t="str">
        <f>IF(AY265=0,"-",VLOOKUP(A265,FR_HITUNG_MINMAX!A:I,9,0))</f>
        <v>-</v>
      </c>
      <c r="BB265" s="8" t="str">
        <f t="shared" si="173"/>
        <v>-</v>
      </c>
      <c r="BC265" s="12">
        <f t="shared" si="174"/>
        <v>0</v>
      </c>
      <c r="BD265" s="12">
        <f t="shared" si="175"/>
        <v>0</v>
      </c>
      <c r="BE265" s="16"/>
      <c r="BF265" s="8">
        <f>SUMIF('REALISASI ORDER'!C:C,A265,'REALISASI ORDER'!E:E)</f>
        <v>0</v>
      </c>
      <c r="BG265" s="8">
        <f t="shared" si="195"/>
        <v>12</v>
      </c>
      <c r="BH265" s="8">
        <f t="shared" si="176"/>
        <v>10</v>
      </c>
      <c r="BI265" s="8">
        <f t="shared" si="177"/>
        <v>19</v>
      </c>
      <c r="BJ265" s="8">
        <f t="shared" si="196"/>
        <v>5</v>
      </c>
      <c r="BK265" s="33">
        <f t="shared" si="197"/>
        <v>32</v>
      </c>
      <c r="BL265" s="33">
        <f t="shared" si="178"/>
        <v>0</v>
      </c>
      <c r="BM265" s="33">
        <f t="shared" si="179"/>
        <v>0</v>
      </c>
      <c r="BN265" s="33">
        <f t="shared" si="198"/>
        <v>0</v>
      </c>
      <c r="BO265" s="8">
        <f t="shared" si="180"/>
        <v>0</v>
      </c>
      <c r="BP265" s="8">
        <f t="shared" si="181"/>
        <v>0</v>
      </c>
      <c r="BQ265" s="8">
        <f t="shared" si="182"/>
        <v>0</v>
      </c>
      <c r="BR265" s="8">
        <f>IFERROR(ROUNDDOWN(BF265*BN265/(BK265+BL265+BM265+BN),0),0)</f>
        <v>0</v>
      </c>
      <c r="BS265" s="8" t="str">
        <f t="shared" si="183"/>
        <v>BAUD0003</v>
      </c>
      <c r="BT265" s="8">
        <f>SUMIF(FR_HITUNG_MINMAX!A:A,ORDER!A265,FR_HITUNG_MINMAX!AS:AS)</f>
        <v>9</v>
      </c>
      <c r="BU265" s="8">
        <f t="shared" si="199"/>
        <v>0</v>
      </c>
      <c r="BV265" s="8" t="str">
        <f t="shared" si="184"/>
        <v>AAR</v>
      </c>
      <c r="BW265" s="8" t="str">
        <f>VLOOKUP(A265,'STOK PESALAKAN'!A:F,6,0)</f>
        <v/>
      </c>
    </row>
    <row r="266" spans="1:75" ht="15" customHeight="1">
      <c r="A266" s="41" t="s">
        <v>363</v>
      </c>
      <c r="B266" s="99">
        <f>IFERROR(IFERROR(VLOOKUP(A266,'STOK PACUL'!C:H,6,0),VLOOKUP(A266,'KATEGORI PACUL'!A:C,3,0)),0)</f>
        <v>2</v>
      </c>
      <c r="C266" s="8">
        <f>IFERROR(VLOOKUP(A266,'KATEGORI PACUL'!A:D,4,0),0)</f>
        <v>2</v>
      </c>
      <c r="D266" s="99">
        <f>IFERROR(IFERROR(VLOOKUP(A266,'STOK PESALAKAN'!C:H,6,0),VLOOKUP(A266,'KATEGORI PESALAKAN'!A:C,3,0)),0)</f>
        <v>2</v>
      </c>
      <c r="E266" s="8">
        <f>IFERROR(VLOOKUP(A266,'KATEGORI PESALAKAN'!A:D,4,0),0)</f>
        <v>4</v>
      </c>
      <c r="F266" s="99">
        <f>IFERROR(IFERROR(VLOOKUP(A266,'STOK CIKDITIRO'!C:H,6,0),VLOOKUP(A266,'KATEGORI CIKDITIRO'!A:C,3,0)),0)</f>
        <v>3</v>
      </c>
      <c r="G266" s="8">
        <f>IFERROR(VLOOKUP(A266,'KATEGORI CIKDITIRO'!A:D,4,0),0)</f>
        <v>0</v>
      </c>
      <c r="H266" s="99">
        <f>IFERROR(IFERROR(VLOOKUP(A266,'STOK TRAYEMAN'!C:H,6,0),VLOOKUP(A266,'KATEGORI TRAYEMAN'!A:C,3,0)),0)</f>
        <v>2</v>
      </c>
      <c r="I266" s="8">
        <f>IFERROR(VLOOKUP(A266,'KATEGORI TRAYEMAN'!A:D,4,0),0)</f>
        <v>0</v>
      </c>
      <c r="J266" s="8" t="str">
        <f>IFERROR(VLOOKUP(A266,'NOSTOK PACUL'!A:C,3,0),IFERROR(IF(VLOOKUP(A266,'STOK PACUL'!A:B,2,0)="NOSTOK","E",VLOOKUP(A266,'KATEGORI PACUL'!A:B,2,0)),"E"))</f>
        <v>D</v>
      </c>
      <c r="K266" s="8" t="str">
        <f>IFERROR(VLOOKUP(A266,'NOSTOK PESALAKAN'!A:C,3,0),IFERROR(IF(VLOOKUP(A266,'STOK PESALAKAN'!A:B,2,0)="NOSTOK","E",VLOOKUP(A266,'KATEGORI PESALAKAN'!A:B,2,0)),"E"))</f>
        <v>D</v>
      </c>
      <c r="L266" s="8" t="str">
        <f>IFERROR(VLOOKUP(A266,'NOSTOK CIKDITIRO'!A:C,3,0),IFERROR(IF(VLOOKUP(A266,'STOK CIKDITIRO'!A:B,2,0)="NOSTOK","E",VLOOKUP(A266,'KATEGORI CIKDITIRO'!A:B,2,0)),"E"))</f>
        <v>E</v>
      </c>
      <c r="M266" s="8" t="str">
        <f>IFERROR(VLOOKUP(A266,'NOSTOK TRAYEMAN'!A:C,3,0),IFERROR(IF(VLOOKUP(A266,'STOK TRAYEMAN'!A:B,2,0)="NOSTOK","E",VLOOKUP(A266,'KATEGORI TRAYEMAN'!A:B,2,0)),"E"))</f>
        <v>E</v>
      </c>
      <c r="N266" s="8" t="str">
        <f>IFERROR(VLOOKUP(A266,FR_HITUNG_MINMAX!A:B,2,0),0)</f>
        <v>BAUD ACCU</v>
      </c>
      <c r="O266" s="8" t="str">
        <f>IFERROR(VLOOKUP(A266,FR_HITUNG_MINMAX!A:D,4,0),0)</f>
        <v>BAUDMU</v>
      </c>
      <c r="P266" s="8">
        <f>IFERROR(VLOOKUP(A266,FR_HITUNG_MINMAX!A:G,7,0),1)</f>
        <v>10</v>
      </c>
      <c r="Q266" s="11" t="str">
        <f>IFERROR(VLOOKUP(A266,FR_HITUNG_MINMAX!A:J,10,0),1)</f>
        <v>3</v>
      </c>
      <c r="R266" s="8">
        <f>IFERROR(VLOOKUP(A266,FR_HITUNG_MINMAX!A:K,11,0),1)</f>
        <v>1</v>
      </c>
      <c r="S266" s="12">
        <f>IFERROR(VLOOKUP(A266,FR_HITUNG_MINMAX!A:F,6,0),0)</f>
        <v>750</v>
      </c>
      <c r="T266" s="8">
        <f t="shared" si="185"/>
        <v>0</v>
      </c>
      <c r="U266" s="8">
        <f t="shared" si="160"/>
        <v>-2</v>
      </c>
      <c r="V266" s="8">
        <f t="shared" si="161"/>
        <v>3</v>
      </c>
      <c r="W266" s="8">
        <f t="shared" si="186"/>
        <v>2</v>
      </c>
      <c r="X266" s="8">
        <f t="shared" si="187"/>
        <v>0</v>
      </c>
      <c r="Y266" s="16"/>
      <c r="Z266" s="15">
        <f t="shared" si="162"/>
        <v>0</v>
      </c>
      <c r="AA266" s="8">
        <f t="shared" si="188"/>
        <v>0</v>
      </c>
      <c r="AB266" s="16"/>
      <c r="AC266" s="15">
        <f t="shared" si="163"/>
        <v>0</v>
      </c>
      <c r="AD266" s="8">
        <f t="shared" si="164"/>
        <v>0</v>
      </c>
      <c r="AE266" s="16"/>
      <c r="AF266" s="15">
        <f t="shared" si="165"/>
        <v>0</v>
      </c>
      <c r="AG266" s="15">
        <f t="shared" si="189"/>
        <v>0</v>
      </c>
      <c r="AH266" s="16"/>
      <c r="AI266" s="15">
        <f t="shared" si="190"/>
        <v>0</v>
      </c>
      <c r="AJ266" s="8">
        <f t="shared" si="191"/>
        <v>3</v>
      </c>
      <c r="AK266" s="8">
        <f t="shared" si="166"/>
        <v>0</v>
      </c>
      <c r="AL266" s="8">
        <f t="shared" si="167"/>
        <v>0</v>
      </c>
      <c r="AM266" s="8">
        <f t="shared" si="192"/>
        <v>0</v>
      </c>
      <c r="AN266" s="8">
        <f t="shared" si="193"/>
        <v>10</v>
      </c>
      <c r="AO266" s="8">
        <f>IFERROR(VLOOKUP(A266,PERSAMAAN!B:D,3,0),AN266)</f>
        <v>10</v>
      </c>
      <c r="AP266" s="1">
        <v>0</v>
      </c>
      <c r="AQ266" s="8">
        <f t="shared" si="168"/>
        <v>0</v>
      </c>
      <c r="AR266" s="8" t="str">
        <f>IF(AQ266=0,"-",VLOOKUP(A266,FR_HITUNG_MINMAX!A:H,8,0))</f>
        <v>-</v>
      </c>
      <c r="AS266" s="1"/>
      <c r="AT266" s="8" t="str">
        <f t="shared" si="169"/>
        <v>-</v>
      </c>
      <c r="AU266" s="12">
        <f t="shared" si="170"/>
        <v>0</v>
      </c>
      <c r="AV266" s="12">
        <f t="shared" si="171"/>
        <v>0</v>
      </c>
      <c r="AW266" s="8" t="b">
        <f t="shared" si="194"/>
        <v>0</v>
      </c>
      <c r="AX266" s="1"/>
      <c r="AY266" s="8">
        <f t="shared" si="172"/>
        <v>0</v>
      </c>
      <c r="AZ266" s="8" t="str">
        <f>IF(AY266=0,"-",VLOOKUP(A266,FR_HITUNG_MINMAX!A:I,9,0))</f>
        <v>-</v>
      </c>
      <c r="BB266" s="8" t="str">
        <f t="shared" si="173"/>
        <v>-</v>
      </c>
      <c r="BC266" s="12">
        <f t="shared" si="174"/>
        <v>0</v>
      </c>
      <c r="BD266" s="12">
        <f t="shared" si="175"/>
        <v>0</v>
      </c>
      <c r="BE266" s="16"/>
      <c r="BF266" s="8">
        <f>SUMIF('REALISASI ORDER'!C:C,A266,'REALISASI ORDER'!E:E)</f>
        <v>0</v>
      </c>
      <c r="BG266" s="8">
        <f t="shared" si="195"/>
        <v>2</v>
      </c>
      <c r="BH266" s="8">
        <f t="shared" si="176"/>
        <v>2</v>
      </c>
      <c r="BI266" s="8">
        <f t="shared" si="177"/>
        <v>3</v>
      </c>
      <c r="BJ266" s="8">
        <f t="shared" si="196"/>
        <v>2</v>
      </c>
      <c r="BK266" s="33">
        <f t="shared" si="197"/>
        <v>2</v>
      </c>
      <c r="BL266" s="33">
        <f t="shared" si="178"/>
        <v>2</v>
      </c>
      <c r="BM266" s="33">
        <f t="shared" si="179"/>
        <v>0</v>
      </c>
      <c r="BN266" s="33">
        <f t="shared" si="198"/>
        <v>0</v>
      </c>
      <c r="BO266" s="8">
        <f t="shared" si="180"/>
        <v>0</v>
      </c>
      <c r="BP266" s="8">
        <f t="shared" si="181"/>
        <v>0</v>
      </c>
      <c r="BQ266" s="8">
        <f t="shared" si="182"/>
        <v>0</v>
      </c>
      <c r="BR266" s="8">
        <f>IFERROR(ROUNDDOWN(BF266*BN266/(BK266+BL266+BM266+BN),0),0)</f>
        <v>0</v>
      </c>
      <c r="BS266" s="8" t="str">
        <f t="shared" si="183"/>
        <v>BAUD0004</v>
      </c>
      <c r="BT266" s="8">
        <f>SUMIF(FR_HITUNG_MINMAX!A:A,ORDER!A266,FR_HITUNG_MINMAX!AS:AS)</f>
        <v>3</v>
      </c>
      <c r="BU266" s="8">
        <f t="shared" si="199"/>
        <v>0</v>
      </c>
      <c r="BV266" s="8" t="str">
        <f t="shared" si="184"/>
        <v>-</v>
      </c>
      <c r="BW266" s="8" t="str">
        <f>VLOOKUP(A266,'STOK PESALAKAN'!A:F,6,0)</f>
        <v/>
      </c>
    </row>
    <row r="267" spans="1:75" ht="15" customHeight="1">
      <c r="A267" s="41" t="s">
        <v>364</v>
      </c>
      <c r="B267" s="99">
        <f>IFERROR(IFERROR(VLOOKUP(A267,'STOK PACUL'!C:H,6,0),VLOOKUP(A267,'KATEGORI PACUL'!A:C,3,0)),0)</f>
        <v>73</v>
      </c>
      <c r="C267" s="8">
        <f>IFERROR(VLOOKUP(A267,'KATEGORI PACUL'!A:D,4,0),0)</f>
        <v>88</v>
      </c>
      <c r="D267" s="99">
        <f>IFERROR(IFERROR(VLOOKUP(A267,'STOK PESALAKAN'!C:H,6,0),VLOOKUP(A267,'KATEGORI PESALAKAN'!A:C,3,0)),0)</f>
        <v>50</v>
      </c>
      <c r="E267" s="8">
        <f>IFERROR(VLOOKUP(A267,'KATEGORI PESALAKAN'!A:D,4,0),0)</f>
        <v>90</v>
      </c>
      <c r="F267" s="99">
        <f>IFERROR(IFERROR(VLOOKUP(A267,'STOK CIKDITIRO'!C:H,6,0),VLOOKUP(A267,'KATEGORI CIKDITIRO'!A:C,3,0)),0)</f>
        <v>44</v>
      </c>
      <c r="G267" s="8">
        <f>IFERROR(VLOOKUP(A267,'KATEGORI CIKDITIRO'!A:D,4,0),0)</f>
        <v>114</v>
      </c>
      <c r="H267" s="99">
        <f>IFERROR(IFERROR(VLOOKUP(A267,'STOK TRAYEMAN'!C:H,6,0),VLOOKUP(A267,'KATEGORI TRAYEMAN'!A:C,3,0)),0)</f>
        <v>6</v>
      </c>
      <c r="I267" s="8">
        <f>IFERROR(VLOOKUP(A267,'KATEGORI TRAYEMAN'!A:D,4,0),0)</f>
        <v>44</v>
      </c>
      <c r="J267" s="8" t="str">
        <f>IFERROR(VLOOKUP(A267,'NOSTOK PACUL'!A:C,3,0),IFERROR(IF(VLOOKUP(A267,'STOK PACUL'!A:B,2,0)="NOSTOK","E",VLOOKUP(A267,'KATEGORI PACUL'!A:B,2,0)),"E"))</f>
        <v>A</v>
      </c>
      <c r="K267" s="8" t="str">
        <f>IFERROR(VLOOKUP(A267,'NOSTOK PESALAKAN'!A:C,3,0),IFERROR(IF(VLOOKUP(A267,'STOK PESALAKAN'!A:B,2,0)="NOSTOK","E",VLOOKUP(A267,'KATEGORI PESALAKAN'!A:B,2,0)),"E"))</f>
        <v>A</v>
      </c>
      <c r="L267" s="8" t="str">
        <f>IFERROR(VLOOKUP(A267,'NOSTOK CIKDITIRO'!A:C,3,0),IFERROR(IF(VLOOKUP(A267,'STOK CIKDITIRO'!A:B,2,0)="NOSTOK","E",VLOOKUP(A267,'KATEGORI CIKDITIRO'!A:B,2,0)),"E"))</f>
        <v>A</v>
      </c>
      <c r="M267" s="8" t="str">
        <f>IFERROR(VLOOKUP(A267,'NOSTOK TRAYEMAN'!A:C,3,0),IFERROR(IF(VLOOKUP(A267,'STOK TRAYEMAN'!A:B,2,0)="NOSTOK","E",VLOOKUP(A267,'KATEGORI TRAYEMAN'!A:B,2,0)),"E"))</f>
        <v>B</v>
      </c>
      <c r="N267" s="8" t="str">
        <f>IFERROR(VLOOKUP(A267,FR_HITUNG_MINMAX!A:B,2,0),0)</f>
        <v>BAUD CUN VARIO PANJANG</v>
      </c>
      <c r="O267" s="8" t="str">
        <f>IFERROR(VLOOKUP(A267,FR_HITUNG_MINMAX!A:D,4,0),0)</f>
        <v>BAUDMU</v>
      </c>
      <c r="P267" s="8">
        <f>IFERROR(VLOOKUP(A267,FR_HITUNG_MINMAX!A:G,7,0),1)</f>
        <v>10</v>
      </c>
      <c r="Q267" s="11" t="str">
        <f>IFERROR(VLOOKUP(A267,FR_HITUNG_MINMAX!A:J,10,0),1)</f>
        <v>4</v>
      </c>
      <c r="R267" s="8">
        <f>IFERROR(VLOOKUP(A267,FR_HITUNG_MINMAX!A:K,11,0),1)</f>
        <v>1</v>
      </c>
      <c r="S267" s="12">
        <f>IFERROR(VLOOKUP(A267,FR_HITUNG_MINMAX!A:F,6,0),0)</f>
        <v>400</v>
      </c>
      <c r="T267" s="8">
        <f t="shared" si="185"/>
        <v>-15</v>
      </c>
      <c r="U267" s="8">
        <f t="shared" si="160"/>
        <v>-40</v>
      </c>
      <c r="V267" s="8">
        <f t="shared" si="161"/>
        <v>-70</v>
      </c>
      <c r="W267" s="8">
        <f t="shared" si="186"/>
        <v>-38</v>
      </c>
      <c r="X267" s="8">
        <f t="shared" si="187"/>
        <v>0</v>
      </c>
      <c r="Y267" s="16"/>
      <c r="Z267" s="15">
        <f t="shared" si="162"/>
        <v>0</v>
      </c>
      <c r="AA267" s="8">
        <f t="shared" si="188"/>
        <v>0</v>
      </c>
      <c r="AB267" s="16"/>
      <c r="AC267" s="15">
        <f t="shared" si="163"/>
        <v>0</v>
      </c>
      <c r="AD267" s="8">
        <f t="shared" si="164"/>
        <v>0</v>
      </c>
      <c r="AE267" s="16"/>
      <c r="AF267" s="15">
        <f t="shared" si="165"/>
        <v>0</v>
      </c>
      <c r="AG267" s="15">
        <f t="shared" si="189"/>
        <v>0</v>
      </c>
      <c r="AH267" s="16"/>
      <c r="AI267" s="15">
        <f t="shared" si="190"/>
        <v>0</v>
      </c>
      <c r="AJ267" s="8">
        <f t="shared" si="191"/>
        <v>0</v>
      </c>
      <c r="AK267" s="8">
        <f t="shared" si="166"/>
        <v>18</v>
      </c>
      <c r="AL267" s="8">
        <f t="shared" si="167"/>
        <v>42</v>
      </c>
      <c r="AM267" s="8">
        <f t="shared" si="192"/>
        <v>27</v>
      </c>
      <c r="AN267" s="8">
        <f t="shared" si="193"/>
        <v>90</v>
      </c>
      <c r="AO267" s="8">
        <f>IFERROR(VLOOKUP(A267,PERSAMAAN!B:D,3,0),AN267)</f>
        <v>90</v>
      </c>
      <c r="AP267" s="1">
        <v>20</v>
      </c>
      <c r="AQ267" s="8">
        <f t="shared" si="168"/>
        <v>20</v>
      </c>
      <c r="AR267" s="8" t="str">
        <f>IF(AQ267=0,"-",VLOOKUP(A267,FR_HITUNG_MINMAX!A:H,8,0))</f>
        <v>GSM</v>
      </c>
      <c r="AS267" s="1" t="s">
        <v>34</v>
      </c>
      <c r="AT267" s="8" t="str">
        <f t="shared" si="169"/>
        <v>AAR</v>
      </c>
      <c r="AU267" s="12">
        <f t="shared" si="170"/>
        <v>8000</v>
      </c>
      <c r="AV267" s="12">
        <f t="shared" si="171"/>
        <v>508500</v>
      </c>
      <c r="AW267" s="8" t="b">
        <f t="shared" si="194"/>
        <v>0</v>
      </c>
      <c r="AX267" s="1"/>
      <c r="AY267" s="8">
        <f t="shared" si="172"/>
        <v>0</v>
      </c>
      <c r="AZ267" s="8" t="str">
        <f>IF(AY267=0,"-",VLOOKUP(A267,FR_HITUNG_MINMAX!A:I,9,0))</f>
        <v>-</v>
      </c>
      <c r="BB267" s="8" t="str">
        <f t="shared" si="173"/>
        <v>-</v>
      </c>
      <c r="BC267" s="12">
        <f t="shared" si="174"/>
        <v>0</v>
      </c>
      <c r="BD267" s="12">
        <f t="shared" si="175"/>
        <v>0</v>
      </c>
      <c r="BE267" s="16"/>
      <c r="BF267" s="8">
        <f>SUMIF('REALISASI ORDER'!C:C,A267,'REALISASI ORDER'!E:E)</f>
        <v>0</v>
      </c>
      <c r="BG267" s="8">
        <f t="shared" si="195"/>
        <v>73</v>
      </c>
      <c r="BH267" s="8">
        <f t="shared" si="176"/>
        <v>50</v>
      </c>
      <c r="BI267" s="8">
        <f t="shared" si="177"/>
        <v>44</v>
      </c>
      <c r="BJ267" s="8">
        <f t="shared" si="196"/>
        <v>6</v>
      </c>
      <c r="BK267" s="33">
        <f t="shared" si="197"/>
        <v>88</v>
      </c>
      <c r="BL267" s="33">
        <f t="shared" si="178"/>
        <v>40</v>
      </c>
      <c r="BM267" s="33">
        <f t="shared" si="179"/>
        <v>70</v>
      </c>
      <c r="BN267" s="33">
        <f t="shared" si="198"/>
        <v>38</v>
      </c>
      <c r="BO267" s="8">
        <f t="shared" si="180"/>
        <v>0</v>
      </c>
      <c r="BP267" s="8">
        <f t="shared" si="181"/>
        <v>0</v>
      </c>
      <c r="BQ267" s="8">
        <f t="shared" si="182"/>
        <v>0</v>
      </c>
      <c r="BR267" s="8">
        <f>IFERROR(ROUNDDOWN(BF267*BN267/(BK267+BL267+BM267+BN),0),0)</f>
        <v>0</v>
      </c>
      <c r="BS267" s="8" t="str">
        <f t="shared" si="183"/>
        <v>BAUD0005</v>
      </c>
      <c r="BT267" s="8">
        <f>SUMIF(FR_HITUNG_MINMAX!A:A,ORDER!A267,FR_HITUNG_MINMAX!AS:AS)</f>
        <v>32</v>
      </c>
      <c r="BU267" s="8">
        <f t="shared" si="199"/>
        <v>0</v>
      </c>
      <c r="BV267" s="8" t="str">
        <f t="shared" si="184"/>
        <v>AAR</v>
      </c>
      <c r="BW267" s="8" t="str">
        <f>VLOOKUP(A267,'STOK PESALAKAN'!A:F,6,0)</f>
        <v/>
      </c>
    </row>
    <row r="268" spans="1:75" ht="15" customHeight="1">
      <c r="A268" s="41" t="s">
        <v>365</v>
      </c>
      <c r="B268" s="99">
        <f>IFERROR(IFERROR(VLOOKUP(A268,'STOK PACUL'!C:H,6,0),VLOOKUP(A268,'KATEGORI PACUL'!A:C,3,0)),0)</f>
        <v>43</v>
      </c>
      <c r="C268" s="8">
        <f>IFERROR(VLOOKUP(A268,'KATEGORI PACUL'!A:D,4,0),0)</f>
        <v>142</v>
      </c>
      <c r="D268" s="99">
        <f>IFERROR(IFERROR(VLOOKUP(A268,'STOK PESALAKAN'!C:H,6,0),VLOOKUP(A268,'KATEGORI PESALAKAN'!A:C,3,0)),0)</f>
        <v>85</v>
      </c>
      <c r="E268" s="8">
        <f>IFERROR(VLOOKUP(A268,'KATEGORI PESALAKAN'!A:D,4,0),0)</f>
        <v>64</v>
      </c>
      <c r="F268" s="99">
        <f>IFERROR(IFERROR(VLOOKUP(A268,'STOK CIKDITIRO'!C:H,6,0),VLOOKUP(A268,'KATEGORI CIKDITIRO'!A:C,3,0)),0)</f>
        <v>23</v>
      </c>
      <c r="G268" s="8">
        <f>IFERROR(VLOOKUP(A268,'KATEGORI CIKDITIRO'!A:D,4,0),0)</f>
        <v>40</v>
      </c>
      <c r="H268" s="99">
        <f>IFERROR(IFERROR(VLOOKUP(A268,'STOK TRAYEMAN'!C:H,6,0),VLOOKUP(A268,'KATEGORI TRAYEMAN'!A:C,3,0)),0)</f>
        <v>20</v>
      </c>
      <c r="I268" s="8">
        <f>IFERROR(VLOOKUP(A268,'KATEGORI TRAYEMAN'!A:D,4,0),0)</f>
        <v>0</v>
      </c>
      <c r="J268" s="8" t="str">
        <f>IFERROR(VLOOKUP(A268,'NOSTOK PACUL'!A:C,3,0),IFERROR(IF(VLOOKUP(A268,'STOK PACUL'!A:B,2,0)="NOSTOK","E",VLOOKUP(A268,'KATEGORI PACUL'!A:B,2,0)),"E"))</f>
        <v>A</v>
      </c>
      <c r="K268" s="8" t="str">
        <f>IFERROR(VLOOKUP(A268,'NOSTOK PESALAKAN'!A:C,3,0),IFERROR(IF(VLOOKUP(A268,'STOK PESALAKAN'!A:B,2,0)="NOSTOK","E",VLOOKUP(A268,'KATEGORI PESALAKAN'!A:B,2,0)),"E"))</f>
        <v>A</v>
      </c>
      <c r="L268" s="8" t="str">
        <f>IFERROR(VLOOKUP(A268,'NOSTOK CIKDITIRO'!A:C,3,0),IFERROR(IF(VLOOKUP(A268,'STOK CIKDITIRO'!A:B,2,0)="NOSTOK","E",VLOOKUP(A268,'KATEGORI CIKDITIRO'!A:B,2,0)),"E"))</f>
        <v>B</v>
      </c>
      <c r="M268" s="8" t="str">
        <f>IFERROR(VLOOKUP(A268,'NOSTOK TRAYEMAN'!A:C,3,0),IFERROR(IF(VLOOKUP(A268,'STOK TRAYEMAN'!A:B,2,0)="NOSTOK","E",VLOOKUP(A268,'KATEGORI TRAYEMAN'!A:B,2,0)),"E"))</f>
        <v>E</v>
      </c>
      <c r="N268" s="8" t="str">
        <f>IFERROR(VLOOKUP(A268,FR_HITUNG_MINMAX!A:B,2,0),0)</f>
        <v>BAUD CUN VARIO PENDEK</v>
      </c>
      <c r="O268" s="8" t="str">
        <f>IFERROR(VLOOKUP(A268,FR_HITUNG_MINMAX!A:D,4,0),0)</f>
        <v>BAUDMU</v>
      </c>
      <c r="P268" s="8">
        <f>IFERROR(VLOOKUP(A268,FR_HITUNG_MINMAX!A:G,7,0),1)</f>
        <v>10</v>
      </c>
      <c r="Q268" s="11" t="str">
        <f>IFERROR(VLOOKUP(A268,FR_HITUNG_MINMAX!A:J,10,0),1)</f>
        <v>3</v>
      </c>
      <c r="R268" s="8">
        <f>IFERROR(VLOOKUP(A268,FR_HITUNG_MINMAX!A:K,11,0),1)</f>
        <v>1</v>
      </c>
      <c r="S268" s="12">
        <f>IFERROR(VLOOKUP(A268,FR_HITUNG_MINMAX!A:F,6,0),0)</f>
        <v>400</v>
      </c>
      <c r="T268" s="8">
        <f t="shared" si="185"/>
        <v>-99</v>
      </c>
      <c r="U268" s="8">
        <f t="shared" si="160"/>
        <v>21</v>
      </c>
      <c r="V268" s="8">
        <f t="shared" si="161"/>
        <v>-17</v>
      </c>
      <c r="W268" s="8">
        <f t="shared" si="186"/>
        <v>20</v>
      </c>
      <c r="X268" s="8">
        <f t="shared" si="187"/>
        <v>0</v>
      </c>
      <c r="Y268" s="16"/>
      <c r="Z268" s="15">
        <f t="shared" si="162"/>
        <v>0</v>
      </c>
      <c r="AA268" s="8">
        <f t="shared" si="188"/>
        <v>21</v>
      </c>
      <c r="AB268" s="16"/>
      <c r="AC268" s="15">
        <f t="shared" si="163"/>
        <v>0</v>
      </c>
      <c r="AD268" s="8">
        <f t="shared" si="164"/>
        <v>0</v>
      </c>
      <c r="AE268" s="16"/>
      <c r="AF268" s="15">
        <f t="shared" si="165"/>
        <v>0</v>
      </c>
      <c r="AG268" s="15">
        <f t="shared" si="189"/>
        <v>0</v>
      </c>
      <c r="AH268" s="16"/>
      <c r="AI268" s="15">
        <f t="shared" si="190"/>
        <v>0</v>
      </c>
      <c r="AJ268" s="8">
        <f t="shared" si="191"/>
        <v>47</v>
      </c>
      <c r="AK268" s="8">
        <f t="shared" si="166"/>
        <v>0</v>
      </c>
      <c r="AL268" s="8">
        <f t="shared" si="167"/>
        <v>7</v>
      </c>
      <c r="AM268" s="8">
        <f t="shared" si="192"/>
        <v>0</v>
      </c>
      <c r="AN268" s="8">
        <f t="shared" si="193"/>
        <v>60</v>
      </c>
      <c r="AO268" s="8">
        <f>IFERROR(VLOOKUP(A268,PERSAMAAN!B:D,3,0),AN268)</f>
        <v>60</v>
      </c>
      <c r="AP268" s="1">
        <v>0</v>
      </c>
      <c r="AQ268" s="8">
        <f t="shared" si="168"/>
        <v>0</v>
      </c>
      <c r="AR268" s="8" t="str">
        <f>IF(AQ268=0,"-",VLOOKUP(A268,FR_HITUNG_MINMAX!A:H,8,0))</f>
        <v>-</v>
      </c>
      <c r="AS268" s="1"/>
      <c r="AT268" s="8" t="str">
        <f t="shared" si="169"/>
        <v>-</v>
      </c>
      <c r="AU268" s="12">
        <f t="shared" si="170"/>
        <v>0</v>
      </c>
      <c r="AV268" s="12">
        <f t="shared" si="171"/>
        <v>0</v>
      </c>
      <c r="AW268" s="8" t="b">
        <f t="shared" si="194"/>
        <v>0</v>
      </c>
      <c r="AX268" s="1"/>
      <c r="AY268" s="8">
        <f t="shared" si="172"/>
        <v>0</v>
      </c>
      <c r="AZ268" s="8" t="str">
        <f>IF(AY268=0,"-",VLOOKUP(A268,FR_HITUNG_MINMAX!A:I,9,0))</f>
        <v>-</v>
      </c>
      <c r="BB268" s="8" t="str">
        <f t="shared" si="173"/>
        <v>-</v>
      </c>
      <c r="BC268" s="12">
        <f t="shared" si="174"/>
        <v>0</v>
      </c>
      <c r="BD268" s="12">
        <f t="shared" si="175"/>
        <v>0</v>
      </c>
      <c r="BE268" s="16"/>
      <c r="BF268" s="8">
        <f>SUMIF('REALISASI ORDER'!C:C,A268,'REALISASI ORDER'!E:E)</f>
        <v>0</v>
      </c>
      <c r="BG268" s="8">
        <f t="shared" si="195"/>
        <v>43</v>
      </c>
      <c r="BH268" s="8">
        <f t="shared" si="176"/>
        <v>85</v>
      </c>
      <c r="BI268" s="8">
        <f t="shared" si="177"/>
        <v>23</v>
      </c>
      <c r="BJ268" s="8">
        <f t="shared" si="196"/>
        <v>20</v>
      </c>
      <c r="BK268" s="33">
        <f t="shared" si="197"/>
        <v>142</v>
      </c>
      <c r="BL268" s="33">
        <f t="shared" si="178"/>
        <v>0</v>
      </c>
      <c r="BM268" s="33">
        <f t="shared" si="179"/>
        <v>17</v>
      </c>
      <c r="BN268" s="33">
        <f t="shared" si="198"/>
        <v>0</v>
      </c>
      <c r="BO268" s="8">
        <f t="shared" si="180"/>
        <v>0</v>
      </c>
      <c r="BP268" s="8">
        <f t="shared" si="181"/>
        <v>0</v>
      </c>
      <c r="BQ268" s="8">
        <f t="shared" si="182"/>
        <v>0</v>
      </c>
      <c r="BR268" s="8">
        <f>IFERROR(ROUNDDOWN(BF268*BN268/(BK268+BL268+BM268+BN),0),0)</f>
        <v>0</v>
      </c>
      <c r="BS268" s="8" t="str">
        <f t="shared" si="183"/>
        <v>BAUD0006</v>
      </c>
      <c r="BT268" s="8">
        <f>SUMIF(FR_HITUNG_MINMAX!A:A,ORDER!A268,FR_HITUNG_MINMAX!AS:AS)</f>
        <v>25</v>
      </c>
      <c r="BU268" s="8">
        <f t="shared" si="199"/>
        <v>0</v>
      </c>
      <c r="BV268" s="8" t="str">
        <f t="shared" si="184"/>
        <v>-</v>
      </c>
      <c r="BW268" s="8" t="str">
        <f>VLOOKUP(A268,'STOK PESALAKAN'!A:F,6,0)</f>
        <v/>
      </c>
    </row>
    <row r="269" spans="1:75" ht="15" customHeight="1">
      <c r="A269" s="41" t="s">
        <v>366</v>
      </c>
      <c r="B269" s="99">
        <f>IFERROR(IFERROR(VLOOKUP(A269,'STOK PACUL'!C:H,6,0),VLOOKUP(A269,'KATEGORI PACUL'!A:C,3,0)),0)</f>
        <v>35</v>
      </c>
      <c r="C269" s="8">
        <f>IFERROR(VLOOKUP(A269,'KATEGORI PACUL'!A:D,4,0),0)</f>
        <v>40</v>
      </c>
      <c r="D269" s="99">
        <f>IFERROR(IFERROR(VLOOKUP(A269,'STOK PESALAKAN'!C:H,6,0),VLOOKUP(A269,'KATEGORI PESALAKAN'!A:C,3,0)),0)</f>
        <v>29</v>
      </c>
      <c r="E269" s="8">
        <f>IFERROR(VLOOKUP(A269,'KATEGORI PESALAKAN'!A:D,4,0),0)</f>
        <v>28</v>
      </c>
      <c r="F269" s="99">
        <f>IFERROR(IFERROR(VLOOKUP(A269,'STOK CIKDITIRO'!C:H,6,0),VLOOKUP(A269,'KATEGORI CIKDITIRO'!A:C,3,0)),0)</f>
        <v>7</v>
      </c>
      <c r="G269" s="8">
        <f>IFERROR(VLOOKUP(A269,'KATEGORI CIKDITIRO'!A:D,4,0),0)</f>
        <v>3</v>
      </c>
      <c r="H269" s="99">
        <f>IFERROR(IFERROR(VLOOKUP(A269,'STOK TRAYEMAN'!C:H,6,0),VLOOKUP(A269,'KATEGORI TRAYEMAN'!A:C,3,0)),0)</f>
        <v>12</v>
      </c>
      <c r="I269" s="8">
        <f>IFERROR(VLOOKUP(A269,'KATEGORI TRAYEMAN'!A:D,4,0),0)</f>
        <v>3</v>
      </c>
      <c r="J269" s="8" t="str">
        <f>IFERROR(VLOOKUP(A269,'NOSTOK PACUL'!A:C,3,0),IFERROR(IF(VLOOKUP(A269,'STOK PACUL'!A:B,2,0)="NOSTOK","E",VLOOKUP(A269,'KATEGORI PACUL'!A:B,2,0)),"E"))</f>
        <v>A</v>
      </c>
      <c r="K269" s="8" t="str">
        <f>IFERROR(VLOOKUP(A269,'NOSTOK PESALAKAN'!A:C,3,0),IFERROR(IF(VLOOKUP(A269,'STOK PESALAKAN'!A:B,2,0)="NOSTOK","E",VLOOKUP(A269,'KATEGORI PESALAKAN'!A:B,2,0)),"E"))</f>
        <v>B</v>
      </c>
      <c r="L269" s="8" t="str">
        <f>IFERROR(VLOOKUP(A269,'NOSTOK CIKDITIRO'!A:C,3,0),IFERROR(IF(VLOOKUP(A269,'STOK CIKDITIRO'!A:B,2,0)="NOSTOK","E",VLOOKUP(A269,'KATEGORI CIKDITIRO'!A:B,2,0)),"E"))</f>
        <v>B</v>
      </c>
      <c r="M269" s="8" t="str">
        <f>IFERROR(VLOOKUP(A269,'NOSTOK TRAYEMAN'!A:C,3,0),IFERROR(IF(VLOOKUP(A269,'STOK TRAYEMAN'!A:B,2,0)="NOSTOK","E",VLOOKUP(A269,'KATEGORI TRAYEMAN'!A:B,2,0)),"E"))</f>
        <v>D</v>
      </c>
      <c r="N269" s="8" t="str">
        <f>IFERROR(VLOOKUP(A269,FR_HITUNG_MINMAX!A:B,2,0),0)</f>
        <v>BAUD CUN 8X1/2/BAUD SKRUP KASAR 5X16 YMH</v>
      </c>
      <c r="O269" s="8" t="str">
        <f>IFERROR(VLOOKUP(A269,FR_HITUNG_MINMAX!A:D,4,0),0)</f>
        <v>BAUDMU</v>
      </c>
      <c r="P269" s="8">
        <f>IFERROR(VLOOKUP(A269,FR_HITUNG_MINMAX!A:G,7,0),1)</f>
        <v>10</v>
      </c>
      <c r="Q269" s="11" t="str">
        <f>IFERROR(VLOOKUP(A269,FR_HITUNG_MINMAX!A:J,10,0),1)</f>
        <v>4</v>
      </c>
      <c r="R269" s="8">
        <f>IFERROR(VLOOKUP(A269,FR_HITUNG_MINMAX!A:K,11,0),1)</f>
        <v>1</v>
      </c>
      <c r="S269" s="12">
        <f>IFERROR(VLOOKUP(A269,FR_HITUNG_MINMAX!A:F,6,0),0)</f>
        <v>400</v>
      </c>
      <c r="T269" s="8">
        <f t="shared" si="185"/>
        <v>-5</v>
      </c>
      <c r="U269" s="8">
        <f t="shared" si="160"/>
        <v>1</v>
      </c>
      <c r="V269" s="8">
        <f t="shared" si="161"/>
        <v>4</v>
      </c>
      <c r="W269" s="8">
        <f t="shared" si="186"/>
        <v>9</v>
      </c>
      <c r="X269" s="8">
        <f t="shared" si="187"/>
        <v>0</v>
      </c>
      <c r="Y269" s="16"/>
      <c r="Z269" s="15">
        <f t="shared" si="162"/>
        <v>0</v>
      </c>
      <c r="AA269" s="8">
        <f t="shared" si="188"/>
        <v>1</v>
      </c>
      <c r="AB269" s="16"/>
      <c r="AC269" s="15">
        <f t="shared" si="163"/>
        <v>0</v>
      </c>
      <c r="AD269" s="8">
        <f t="shared" si="164"/>
        <v>0</v>
      </c>
      <c r="AE269" s="16"/>
      <c r="AF269" s="15">
        <f t="shared" si="165"/>
        <v>0</v>
      </c>
      <c r="AG269" s="15">
        <f t="shared" si="189"/>
        <v>0</v>
      </c>
      <c r="AH269" s="16"/>
      <c r="AI269" s="15">
        <f t="shared" si="190"/>
        <v>0</v>
      </c>
      <c r="AJ269" s="8">
        <f t="shared" si="191"/>
        <v>0</v>
      </c>
      <c r="AK269" s="8">
        <f t="shared" si="166"/>
        <v>0</v>
      </c>
      <c r="AL269" s="8">
        <f t="shared" si="167"/>
        <v>0</v>
      </c>
      <c r="AM269" s="8">
        <f t="shared" si="192"/>
        <v>0</v>
      </c>
      <c r="AN269" s="8">
        <f t="shared" si="193"/>
        <v>0</v>
      </c>
      <c r="AO269" s="8">
        <f>IFERROR(VLOOKUP(A269,PERSAMAAN!B:D,3,0),AN269)</f>
        <v>0</v>
      </c>
      <c r="AP269" s="1">
        <v>10</v>
      </c>
      <c r="AQ269" s="8">
        <f t="shared" si="168"/>
        <v>10</v>
      </c>
      <c r="AR269" s="8" t="str">
        <f>IF(AQ269=0,"-",VLOOKUP(A269,FR_HITUNG_MINMAX!A:H,8,0))</f>
        <v>AAR</v>
      </c>
      <c r="AS269" s="1"/>
      <c r="AT269" s="8" t="str">
        <f t="shared" si="169"/>
        <v>AAR</v>
      </c>
      <c r="AU269" s="12">
        <f t="shared" si="170"/>
        <v>4000</v>
      </c>
      <c r="AV269" s="12">
        <f t="shared" si="171"/>
        <v>508500</v>
      </c>
      <c r="AW269" s="8" t="b">
        <f t="shared" si="194"/>
        <v>0</v>
      </c>
      <c r="AX269" s="1"/>
      <c r="AY269" s="8">
        <f t="shared" si="172"/>
        <v>0</v>
      </c>
      <c r="AZ269" s="8" t="str">
        <f>IF(AY269=0,"-",VLOOKUP(A269,FR_HITUNG_MINMAX!A:I,9,0))</f>
        <v>-</v>
      </c>
      <c r="BB269" s="8" t="str">
        <f t="shared" si="173"/>
        <v>-</v>
      </c>
      <c r="BC269" s="12">
        <f t="shared" si="174"/>
        <v>0</v>
      </c>
      <c r="BD269" s="12">
        <f t="shared" si="175"/>
        <v>0</v>
      </c>
      <c r="BE269" s="16"/>
      <c r="BF269" s="8">
        <f>SUMIF('REALISASI ORDER'!C:C,A269,'REALISASI ORDER'!E:E)</f>
        <v>0</v>
      </c>
      <c r="BG269" s="8">
        <f t="shared" si="195"/>
        <v>35</v>
      </c>
      <c r="BH269" s="8">
        <f t="shared" si="176"/>
        <v>29</v>
      </c>
      <c r="BI269" s="8">
        <f t="shared" si="177"/>
        <v>7</v>
      </c>
      <c r="BJ269" s="8">
        <f t="shared" si="196"/>
        <v>12</v>
      </c>
      <c r="BK269" s="33">
        <f t="shared" si="197"/>
        <v>40</v>
      </c>
      <c r="BL269" s="33">
        <f t="shared" si="178"/>
        <v>0</v>
      </c>
      <c r="BM269" s="33">
        <f t="shared" si="179"/>
        <v>0</v>
      </c>
      <c r="BN269" s="33">
        <f t="shared" si="198"/>
        <v>0</v>
      </c>
      <c r="BO269" s="8">
        <f t="shared" si="180"/>
        <v>0</v>
      </c>
      <c r="BP269" s="8">
        <f t="shared" si="181"/>
        <v>0</v>
      </c>
      <c r="BQ269" s="8">
        <f t="shared" si="182"/>
        <v>0</v>
      </c>
      <c r="BR269" s="8">
        <f>IFERROR(ROUNDDOWN(BF269*BN269/(BK269+BL269+BM269+BN),0),0)</f>
        <v>0</v>
      </c>
      <c r="BS269" s="8" t="str">
        <f t="shared" si="183"/>
        <v>BAUD0007</v>
      </c>
      <c r="BT269" s="8">
        <f>SUMIF(FR_HITUNG_MINMAX!A:A,ORDER!A269,FR_HITUNG_MINMAX!AS:AS)</f>
        <v>11</v>
      </c>
      <c r="BU269" s="8">
        <f t="shared" si="199"/>
        <v>0</v>
      </c>
      <c r="BV269" s="8" t="str">
        <f t="shared" si="184"/>
        <v>AAR</v>
      </c>
      <c r="BW269" s="8" t="str">
        <f>VLOOKUP(A269,'STOK PESALAKAN'!A:F,6,0)</f>
        <v/>
      </c>
    </row>
    <row r="270" spans="1:75" ht="15" customHeight="1">
      <c r="A270" s="41" t="s">
        <v>367</v>
      </c>
      <c r="B270" s="99">
        <f>IFERROR(IFERROR(VLOOKUP(A270,'STOK PACUL'!C:H,6,0),VLOOKUP(A270,'KATEGORI PACUL'!A:C,3,0)),0)</f>
        <v>6</v>
      </c>
      <c r="C270" s="8">
        <f>IFERROR(VLOOKUP(A270,'KATEGORI PACUL'!A:D,4,0),0)</f>
        <v>4</v>
      </c>
      <c r="D270" s="99">
        <f>IFERROR(IFERROR(VLOOKUP(A270,'STOK PESALAKAN'!C:H,6,0),VLOOKUP(A270,'KATEGORI PESALAKAN'!A:C,3,0)),0)</f>
        <v>4</v>
      </c>
      <c r="E270" s="8">
        <f>IFERROR(VLOOKUP(A270,'KATEGORI PESALAKAN'!A:D,4,0),0)</f>
        <v>4</v>
      </c>
      <c r="F270" s="99">
        <f>IFERROR(IFERROR(VLOOKUP(A270,'STOK CIKDITIRO'!C:H,6,0),VLOOKUP(A270,'KATEGORI CIKDITIRO'!A:C,3,0)),0)</f>
        <v>15</v>
      </c>
      <c r="G270" s="8">
        <f>IFERROR(VLOOKUP(A270,'KATEGORI CIKDITIRO'!A:D,4,0),0)</f>
        <v>2</v>
      </c>
      <c r="H270" s="99">
        <f>IFERROR(IFERROR(VLOOKUP(A270,'STOK TRAYEMAN'!C:H,6,0),VLOOKUP(A270,'KATEGORI TRAYEMAN'!A:C,3,0)),0)</f>
        <v>6</v>
      </c>
      <c r="I270" s="8">
        <f>IFERROR(VLOOKUP(A270,'KATEGORI TRAYEMAN'!A:D,4,0),0)</f>
        <v>0</v>
      </c>
      <c r="J270" s="8" t="str">
        <f>IFERROR(VLOOKUP(A270,'NOSTOK PACUL'!A:C,3,0),IFERROR(IF(VLOOKUP(A270,'STOK PACUL'!A:B,2,0)="NOSTOK","E",VLOOKUP(A270,'KATEGORI PACUL'!A:B,2,0)),"E"))</f>
        <v>B</v>
      </c>
      <c r="K270" s="8" t="str">
        <f>IFERROR(VLOOKUP(A270,'NOSTOK PESALAKAN'!A:C,3,0),IFERROR(IF(VLOOKUP(A270,'STOK PESALAKAN'!A:B,2,0)="NOSTOK","E",VLOOKUP(A270,'KATEGORI PESALAKAN'!A:B,2,0)),"E"))</f>
        <v>C</v>
      </c>
      <c r="L270" s="8" t="str">
        <f>IFERROR(VLOOKUP(A270,'NOSTOK CIKDITIRO'!A:C,3,0),IFERROR(IF(VLOOKUP(A270,'STOK CIKDITIRO'!A:B,2,0)="NOSTOK","E",VLOOKUP(A270,'KATEGORI CIKDITIRO'!A:B,2,0)),"E"))</f>
        <v>D</v>
      </c>
      <c r="M270" s="8" t="str">
        <f>IFERROR(VLOOKUP(A270,'NOSTOK TRAYEMAN'!A:C,3,0),IFERROR(IF(VLOOKUP(A270,'STOK TRAYEMAN'!A:B,2,0)="NOSTOK","E",VLOOKUP(A270,'KATEGORI TRAYEMAN'!A:B,2,0)),"E"))</f>
        <v>E</v>
      </c>
      <c r="N270" s="8" t="str">
        <f>IFERROR(VLOOKUP(A270,FR_HITUNG_MINMAX!A:B,2,0),0)</f>
        <v>BAUD CROM PENDEK 1.5CM/BAUD BODY SUPRA</v>
      </c>
      <c r="O270" s="8" t="str">
        <f>IFERROR(VLOOKUP(A270,FR_HITUNG_MINMAX!A:D,4,0),0)</f>
        <v>BAUDMU</v>
      </c>
      <c r="P270" s="8">
        <f>IFERROR(VLOOKUP(A270,FR_HITUNG_MINMAX!A:G,7,0),1)</f>
        <v>10</v>
      </c>
      <c r="Q270" s="11" t="str">
        <f>IFERROR(VLOOKUP(A270,FR_HITUNG_MINMAX!A:J,10,0),1)</f>
        <v>14</v>
      </c>
      <c r="R270" s="8">
        <f>IFERROR(VLOOKUP(A270,FR_HITUNG_MINMAX!A:K,11,0),1)</f>
        <v>1</v>
      </c>
      <c r="S270" s="12">
        <f>IFERROR(VLOOKUP(A270,FR_HITUNG_MINMAX!A:F,6,0),0)</f>
        <v>900</v>
      </c>
      <c r="T270" s="8">
        <f t="shared" si="185"/>
        <v>2</v>
      </c>
      <c r="U270" s="8">
        <f t="shared" si="160"/>
        <v>0</v>
      </c>
      <c r="V270" s="8">
        <f t="shared" si="161"/>
        <v>13</v>
      </c>
      <c r="W270" s="8">
        <f t="shared" si="186"/>
        <v>6</v>
      </c>
      <c r="X270" s="8">
        <f t="shared" si="187"/>
        <v>0</v>
      </c>
      <c r="Y270" s="16"/>
      <c r="Z270" s="15">
        <f t="shared" si="162"/>
        <v>0</v>
      </c>
      <c r="AA270" s="8">
        <f t="shared" si="188"/>
        <v>0</v>
      </c>
      <c r="AB270" s="16"/>
      <c r="AC270" s="15">
        <f t="shared" si="163"/>
        <v>0</v>
      </c>
      <c r="AD270" s="8">
        <f t="shared" si="164"/>
        <v>0</v>
      </c>
      <c r="AE270" s="16"/>
      <c r="AF270" s="15">
        <f t="shared" si="165"/>
        <v>0</v>
      </c>
      <c r="AG270" s="15">
        <f t="shared" si="189"/>
        <v>0</v>
      </c>
      <c r="AH270" s="16"/>
      <c r="AI270" s="15">
        <f t="shared" si="190"/>
        <v>0</v>
      </c>
      <c r="AJ270" s="8">
        <f t="shared" si="191"/>
        <v>10</v>
      </c>
      <c r="AK270" s="8">
        <f t="shared" si="166"/>
        <v>0</v>
      </c>
      <c r="AL270" s="8">
        <f t="shared" si="167"/>
        <v>0</v>
      </c>
      <c r="AM270" s="8">
        <f t="shared" si="192"/>
        <v>0</v>
      </c>
      <c r="AN270" s="8">
        <f t="shared" si="193"/>
        <v>10</v>
      </c>
      <c r="AO270" s="8">
        <f>IFERROR(VLOOKUP(A270,PERSAMAAN!B:D,3,0),AN270)</f>
        <v>10</v>
      </c>
      <c r="AP270" s="1">
        <v>10</v>
      </c>
      <c r="AQ270" s="8">
        <f t="shared" si="168"/>
        <v>10</v>
      </c>
      <c r="AR270" s="8" t="str">
        <f>IF(AQ270=0,"-",VLOOKUP(A270,FR_HITUNG_MINMAX!A:H,8,0))</f>
        <v>GSM</v>
      </c>
      <c r="AS270" s="1" t="s">
        <v>34</v>
      </c>
      <c r="AT270" s="8" t="str">
        <f t="shared" si="169"/>
        <v>AAR</v>
      </c>
      <c r="AU270" s="12">
        <f t="shared" si="170"/>
        <v>9000</v>
      </c>
      <c r="AV270" s="12">
        <f t="shared" si="171"/>
        <v>508500</v>
      </c>
      <c r="AW270" s="8" t="b">
        <f t="shared" si="194"/>
        <v>0</v>
      </c>
      <c r="AX270" s="1"/>
      <c r="AY270" s="8">
        <f t="shared" si="172"/>
        <v>0</v>
      </c>
      <c r="AZ270" s="8" t="str">
        <f>IF(AY270=0,"-",VLOOKUP(A270,FR_HITUNG_MINMAX!A:I,9,0))</f>
        <v>-</v>
      </c>
      <c r="BB270" s="8" t="str">
        <f t="shared" si="173"/>
        <v>-</v>
      </c>
      <c r="BC270" s="12">
        <f t="shared" si="174"/>
        <v>0</v>
      </c>
      <c r="BD270" s="12">
        <f t="shared" si="175"/>
        <v>0</v>
      </c>
      <c r="BE270" s="16"/>
      <c r="BF270" s="8">
        <f>SUMIF('REALISASI ORDER'!C:C,A270,'REALISASI ORDER'!E:E)</f>
        <v>0</v>
      </c>
      <c r="BG270" s="8">
        <f t="shared" si="195"/>
        <v>6</v>
      </c>
      <c r="BH270" s="8">
        <f t="shared" si="176"/>
        <v>4</v>
      </c>
      <c r="BI270" s="8">
        <f t="shared" si="177"/>
        <v>15</v>
      </c>
      <c r="BJ270" s="8">
        <f t="shared" si="196"/>
        <v>6</v>
      </c>
      <c r="BK270" s="33">
        <f t="shared" si="197"/>
        <v>4</v>
      </c>
      <c r="BL270" s="33">
        <f t="shared" si="178"/>
        <v>0</v>
      </c>
      <c r="BM270" s="33">
        <f t="shared" si="179"/>
        <v>0</v>
      </c>
      <c r="BN270" s="33">
        <f t="shared" si="198"/>
        <v>0</v>
      </c>
      <c r="BO270" s="8">
        <f t="shared" si="180"/>
        <v>0</v>
      </c>
      <c r="BP270" s="8">
        <f t="shared" si="181"/>
        <v>0</v>
      </c>
      <c r="BQ270" s="8">
        <f t="shared" si="182"/>
        <v>0</v>
      </c>
      <c r="BR270" s="8">
        <f>IFERROR(ROUNDDOWN(BF270*BN270/(BK270+BL270+BM270+BN),0),0)</f>
        <v>0</v>
      </c>
      <c r="BS270" s="8" t="str">
        <f t="shared" si="183"/>
        <v>BAUD0009</v>
      </c>
      <c r="BT270" s="8">
        <f>SUMIF(FR_HITUNG_MINMAX!A:A,ORDER!A270,FR_HITUNG_MINMAX!AS:AS)</f>
        <v>5</v>
      </c>
      <c r="BU270" s="8">
        <f t="shared" si="199"/>
        <v>0</v>
      </c>
      <c r="BV270" s="8" t="str">
        <f t="shared" si="184"/>
        <v>AAR</v>
      </c>
      <c r="BW270" s="8" t="str">
        <f>VLOOKUP(A270,'STOK PESALAKAN'!A:F,6,0)</f>
        <v/>
      </c>
    </row>
    <row r="271" spans="1:75" ht="15" customHeight="1">
      <c r="A271" s="41" t="s">
        <v>1640</v>
      </c>
      <c r="B271" s="99">
        <f>IFERROR(IFERROR(VLOOKUP(A271,'STOK PACUL'!C:H,6,0),VLOOKUP(A271,'KATEGORI PACUL'!A:C,3,0)),0)</f>
        <v>0</v>
      </c>
      <c r="C271" s="8">
        <f>IFERROR(VLOOKUP(A271,'KATEGORI PACUL'!A:D,4,0),0)</f>
        <v>2</v>
      </c>
      <c r="D271" s="99">
        <f>IFERROR(IFERROR(VLOOKUP(A271,'STOK PESALAKAN'!C:H,6,0),VLOOKUP(A271,'KATEGORI PESALAKAN'!A:C,3,0)),0)</f>
        <v>2</v>
      </c>
      <c r="E271" s="8">
        <f>IFERROR(VLOOKUP(A271,'KATEGORI PESALAKAN'!A:D,4,0),0)</f>
        <v>0</v>
      </c>
      <c r="F271" s="99">
        <f>IFERROR(IFERROR(VLOOKUP(A271,'STOK CIKDITIRO'!C:H,6,0),VLOOKUP(A271,'KATEGORI CIKDITIRO'!A:C,3,0)),0)</f>
        <v>0</v>
      </c>
      <c r="G271" s="8">
        <f>IFERROR(VLOOKUP(A271,'KATEGORI CIKDITIRO'!A:D,4,0),0)</f>
        <v>0</v>
      </c>
      <c r="H271" s="99">
        <f>IFERROR(IFERROR(VLOOKUP(A271,'STOK TRAYEMAN'!C:H,6,0),VLOOKUP(A271,'KATEGORI TRAYEMAN'!A:C,3,0)),0)</f>
        <v>0</v>
      </c>
      <c r="I271" s="8">
        <f>IFERROR(VLOOKUP(A271,'KATEGORI TRAYEMAN'!A:D,4,0),0)</f>
        <v>0</v>
      </c>
      <c r="J271" s="8" t="str">
        <f>IFERROR(VLOOKUP(A271,'NOSTOK PACUL'!A:C,3,0),IFERROR(IF(VLOOKUP(A271,'STOK PACUL'!A:B,2,0)="NOSTOK","E",VLOOKUP(A271,'KATEGORI PACUL'!A:B,2,0)),"E"))</f>
        <v>E</v>
      </c>
      <c r="K271" s="8" t="str">
        <f>IFERROR(VLOOKUP(A271,'NOSTOK PESALAKAN'!A:C,3,0),IFERROR(IF(VLOOKUP(A271,'STOK PESALAKAN'!A:B,2,0)="NOSTOK","E",VLOOKUP(A271,'KATEGORI PESALAKAN'!A:B,2,0)),"E"))</f>
        <v>E</v>
      </c>
      <c r="L271" s="8" t="str">
        <f>IFERROR(VLOOKUP(A271,'NOSTOK CIKDITIRO'!A:C,3,0),IFERROR(IF(VLOOKUP(A271,'STOK CIKDITIRO'!A:B,2,0)="NOSTOK","E",VLOOKUP(A271,'KATEGORI CIKDITIRO'!A:B,2,0)),"E"))</f>
        <v>E</v>
      </c>
      <c r="M271" s="8" t="str">
        <f>IFERROR(VLOOKUP(A271,'NOSTOK TRAYEMAN'!A:C,3,0),IFERROR(IF(VLOOKUP(A271,'STOK TRAYEMAN'!A:B,2,0)="NOSTOK","E",VLOOKUP(A271,'KATEGORI TRAYEMAN'!A:B,2,0)),"E"))</f>
        <v>E</v>
      </c>
      <c r="N271" s="8" t="str">
        <f>IFERROR(VLOOKUP(A271,FR_HITUNG_MINMAX!A:B,2,0),0)</f>
        <v>BAUD KALIPER BEAT</v>
      </c>
      <c r="O271" s="8" t="str">
        <f>IFERROR(VLOOKUP(A271,FR_HITUNG_MINMAX!A:D,4,0),0)</f>
        <v>BAUDMU</v>
      </c>
      <c r="P271" s="8">
        <f>IFERROR(VLOOKUP(A271,FR_HITUNG_MINMAX!A:G,7,0),1)</f>
        <v>2</v>
      </c>
      <c r="Q271" s="11">
        <f>IFERROR(VLOOKUP(A271,FR_HITUNG_MINMAX!A:J,10,0),1)</f>
        <v>1</v>
      </c>
      <c r="R271" s="8">
        <f>IFERROR(VLOOKUP(A271,FR_HITUNG_MINMAX!A:K,11,0),1)</f>
        <v>1</v>
      </c>
      <c r="S271" s="12">
        <f>IFERROR(VLOOKUP(A271,FR_HITUNG_MINMAX!A:F,6,0),0)</f>
        <v>5000</v>
      </c>
      <c r="T271" s="8">
        <f t="shared" si="185"/>
        <v>-2</v>
      </c>
      <c r="U271" s="8">
        <f t="shared" si="160"/>
        <v>2</v>
      </c>
      <c r="V271" s="8">
        <f t="shared" si="161"/>
        <v>0</v>
      </c>
      <c r="W271" s="8">
        <f t="shared" si="186"/>
        <v>0</v>
      </c>
      <c r="X271" s="8">
        <f t="shared" si="187"/>
        <v>0</v>
      </c>
      <c r="Y271" s="16"/>
      <c r="Z271" s="15">
        <f t="shared" si="162"/>
        <v>0</v>
      </c>
      <c r="AA271" s="8">
        <f t="shared" si="188"/>
        <v>2</v>
      </c>
      <c r="AB271" s="16"/>
      <c r="AC271" s="15">
        <f t="shared" si="163"/>
        <v>0</v>
      </c>
      <c r="AD271" s="8">
        <f t="shared" si="164"/>
        <v>0</v>
      </c>
      <c r="AE271" s="16"/>
      <c r="AF271" s="15">
        <f t="shared" si="165"/>
        <v>0</v>
      </c>
      <c r="AG271" s="15">
        <f t="shared" si="189"/>
        <v>0</v>
      </c>
      <c r="AH271" s="16"/>
      <c r="AI271" s="15">
        <f t="shared" si="190"/>
        <v>0</v>
      </c>
      <c r="AJ271" s="8">
        <f t="shared" si="191"/>
        <v>2</v>
      </c>
      <c r="AK271" s="8">
        <f t="shared" si="166"/>
        <v>0</v>
      </c>
      <c r="AL271" s="8">
        <f t="shared" si="167"/>
        <v>0</v>
      </c>
      <c r="AM271" s="8">
        <f t="shared" si="192"/>
        <v>0</v>
      </c>
      <c r="AN271" s="8">
        <f t="shared" si="193"/>
        <v>2</v>
      </c>
      <c r="AO271" s="8">
        <f>IFERROR(VLOOKUP(A271,PERSAMAAN!B:D,3,0),AN271)</f>
        <v>2</v>
      </c>
      <c r="AP271" s="1">
        <v>0</v>
      </c>
      <c r="AQ271" s="8">
        <f t="shared" si="168"/>
        <v>0</v>
      </c>
      <c r="AR271" s="8" t="str">
        <f>IF(AQ271=0,"-",VLOOKUP(A271,FR_HITUNG_MINMAX!A:H,8,0))</f>
        <v>-</v>
      </c>
      <c r="AS271" s="1"/>
      <c r="AT271" s="8" t="str">
        <f t="shared" si="169"/>
        <v>-</v>
      </c>
      <c r="AU271" s="12">
        <f t="shared" si="170"/>
        <v>0</v>
      </c>
      <c r="AV271" s="12">
        <f t="shared" si="171"/>
        <v>0</v>
      </c>
      <c r="AW271" s="8" t="b">
        <f t="shared" si="194"/>
        <v>0</v>
      </c>
      <c r="AX271" s="1"/>
      <c r="AY271" s="8">
        <f t="shared" si="172"/>
        <v>0</v>
      </c>
      <c r="AZ271" s="8" t="str">
        <f>IF(AY271=0,"-",VLOOKUP(A271,FR_HITUNG_MINMAX!A:I,9,0))</f>
        <v>-</v>
      </c>
      <c r="BB271" s="8" t="str">
        <f t="shared" si="173"/>
        <v>-</v>
      </c>
      <c r="BC271" s="12">
        <f t="shared" si="174"/>
        <v>0</v>
      </c>
      <c r="BD271" s="12">
        <f t="shared" si="175"/>
        <v>0</v>
      </c>
      <c r="BE271" s="16"/>
      <c r="BF271" s="8">
        <f>SUMIF('REALISASI ORDER'!C:C,A271,'REALISASI ORDER'!E:E)</f>
        <v>0</v>
      </c>
      <c r="BG271" s="8">
        <f t="shared" si="195"/>
        <v>0</v>
      </c>
      <c r="BH271" s="8">
        <f t="shared" si="176"/>
        <v>2</v>
      </c>
      <c r="BI271" s="8">
        <f t="shared" si="177"/>
        <v>0</v>
      </c>
      <c r="BJ271" s="8">
        <f t="shared" si="196"/>
        <v>0</v>
      </c>
      <c r="BK271" s="33">
        <f t="shared" si="197"/>
        <v>2</v>
      </c>
      <c r="BL271" s="33">
        <f t="shared" si="178"/>
        <v>0</v>
      </c>
      <c r="BM271" s="33">
        <f t="shared" si="179"/>
        <v>0</v>
      </c>
      <c r="BN271" s="33">
        <f t="shared" si="198"/>
        <v>0</v>
      </c>
      <c r="BO271" s="8">
        <f t="shared" si="180"/>
        <v>0</v>
      </c>
      <c r="BP271" s="8">
        <f t="shared" si="181"/>
        <v>0</v>
      </c>
      <c r="BQ271" s="8">
        <f t="shared" si="182"/>
        <v>0</v>
      </c>
      <c r="BR271" s="8">
        <f>IFERROR(ROUNDDOWN(BF271*BN271/(BK271+BL271+BM271+BN),0),0)</f>
        <v>0</v>
      </c>
      <c r="BS271" s="8" t="str">
        <f t="shared" si="183"/>
        <v>BAUD0012</v>
      </c>
      <c r="BT271" s="8">
        <f>SUMIF(FR_HITUNG_MINMAX!A:A,ORDER!A271,FR_HITUNG_MINMAX!AS:AS)</f>
        <v>1</v>
      </c>
      <c r="BU271" s="8">
        <f t="shared" si="199"/>
        <v>0</v>
      </c>
      <c r="BV271" s="8" t="str">
        <f t="shared" si="184"/>
        <v>-</v>
      </c>
      <c r="BW271" s="8" t="str">
        <f>VLOOKUP(A271,'STOK PESALAKAN'!A:F,6,0)</f>
        <v/>
      </c>
    </row>
    <row r="272" spans="1:75" ht="15" customHeight="1">
      <c r="A272" s="41" t="s">
        <v>368</v>
      </c>
      <c r="B272" s="99">
        <f>IFERROR(IFERROR(VLOOKUP(A272,'STOK PACUL'!C:H,6,0),VLOOKUP(A272,'KATEGORI PACUL'!A:C,3,0)),0)</f>
        <v>23</v>
      </c>
      <c r="C272" s="8">
        <f>IFERROR(VLOOKUP(A272,'KATEGORI PACUL'!A:D,4,0),0)</f>
        <v>62</v>
      </c>
      <c r="D272" s="99">
        <f>IFERROR(IFERROR(VLOOKUP(A272,'STOK PESALAKAN'!C:H,6,0),VLOOKUP(A272,'KATEGORI PESALAKAN'!A:C,3,0)),0)</f>
        <v>28</v>
      </c>
      <c r="E272" s="8">
        <f>IFERROR(VLOOKUP(A272,'KATEGORI PESALAKAN'!A:D,4,0),0)</f>
        <v>26</v>
      </c>
      <c r="F272" s="99">
        <f>IFERROR(IFERROR(VLOOKUP(A272,'STOK CIKDITIRO'!C:H,6,0),VLOOKUP(A272,'KATEGORI CIKDITIRO'!A:C,3,0)),0)</f>
        <v>21</v>
      </c>
      <c r="G272" s="8">
        <f>IFERROR(VLOOKUP(A272,'KATEGORI CIKDITIRO'!A:D,4,0),0)</f>
        <v>38</v>
      </c>
      <c r="H272" s="99">
        <f>IFERROR(IFERROR(VLOOKUP(A272,'STOK TRAYEMAN'!C:H,6,0),VLOOKUP(A272,'KATEGORI TRAYEMAN'!A:C,3,0)),0)</f>
        <v>3</v>
      </c>
      <c r="I272" s="8">
        <f>IFERROR(VLOOKUP(A272,'KATEGORI TRAYEMAN'!A:D,4,0),0)</f>
        <v>2</v>
      </c>
      <c r="J272" s="8" t="str">
        <f>IFERROR(VLOOKUP(A272,'NOSTOK PACUL'!A:C,3,0),IFERROR(IF(VLOOKUP(A272,'STOK PACUL'!A:B,2,0)="NOSTOK","E",VLOOKUP(A272,'KATEGORI PACUL'!A:B,2,0)),"E"))</f>
        <v>A</v>
      </c>
      <c r="K272" s="8" t="str">
        <f>IFERROR(VLOOKUP(A272,'NOSTOK PESALAKAN'!A:C,3,0),IFERROR(IF(VLOOKUP(A272,'STOK PESALAKAN'!A:B,2,0)="NOSTOK","E",VLOOKUP(A272,'KATEGORI PESALAKAN'!A:B,2,0)),"E"))</f>
        <v>B</v>
      </c>
      <c r="L272" s="8" t="str">
        <f>IFERROR(VLOOKUP(A272,'NOSTOK CIKDITIRO'!A:C,3,0),IFERROR(IF(VLOOKUP(A272,'STOK CIKDITIRO'!A:B,2,0)="NOSTOK","E",VLOOKUP(A272,'KATEGORI CIKDITIRO'!A:B,2,0)),"E"))</f>
        <v>B</v>
      </c>
      <c r="M272" s="8" t="str">
        <f>IFERROR(VLOOKUP(A272,'NOSTOK TRAYEMAN'!A:C,3,0),IFERROR(IF(VLOOKUP(A272,'STOK TRAYEMAN'!A:B,2,0)="NOSTOK","E",VLOOKUP(A272,'KATEGORI TRAYEMAN'!A:B,2,0)),"E"))</f>
        <v>D</v>
      </c>
      <c r="N272" s="8" t="str">
        <f>IFERROR(VLOOKUP(A272,FR_HITUNG_MINMAX!A:B,2,0),0)</f>
        <v>BAUD MUR 6X20</v>
      </c>
      <c r="O272" s="8" t="str">
        <f>IFERROR(VLOOKUP(A272,FR_HITUNG_MINMAX!A:D,4,0),0)</f>
        <v>BAUDMU</v>
      </c>
      <c r="P272" s="8">
        <f>IFERROR(VLOOKUP(A272,FR_HITUNG_MINMAX!A:G,7,0),1)</f>
        <v>10</v>
      </c>
      <c r="Q272" s="11" t="str">
        <f>IFERROR(VLOOKUP(A272,FR_HITUNG_MINMAX!A:J,10,0),1)</f>
        <v>18</v>
      </c>
      <c r="R272" s="8">
        <f>IFERROR(VLOOKUP(A272,FR_HITUNG_MINMAX!A:K,11,0),1)</f>
        <v>1</v>
      </c>
      <c r="S272" s="12">
        <f>IFERROR(VLOOKUP(A272,FR_HITUNG_MINMAX!A:F,6,0),0)</f>
        <v>400</v>
      </c>
      <c r="T272" s="8">
        <f t="shared" si="185"/>
        <v>-39</v>
      </c>
      <c r="U272" s="8">
        <f t="shared" si="160"/>
        <v>2</v>
      </c>
      <c r="V272" s="8">
        <f t="shared" si="161"/>
        <v>-17</v>
      </c>
      <c r="W272" s="8">
        <f t="shared" si="186"/>
        <v>1</v>
      </c>
      <c r="X272" s="8">
        <f t="shared" si="187"/>
        <v>0</v>
      </c>
      <c r="Y272" s="16"/>
      <c r="Z272" s="15">
        <f t="shared" si="162"/>
        <v>0</v>
      </c>
      <c r="AA272" s="8">
        <f t="shared" si="188"/>
        <v>2</v>
      </c>
      <c r="AB272" s="16"/>
      <c r="AC272" s="15">
        <f t="shared" si="163"/>
        <v>0</v>
      </c>
      <c r="AD272" s="8">
        <f t="shared" si="164"/>
        <v>0</v>
      </c>
      <c r="AE272" s="16"/>
      <c r="AF272" s="15">
        <f t="shared" si="165"/>
        <v>0</v>
      </c>
      <c r="AG272" s="15">
        <f t="shared" si="189"/>
        <v>0</v>
      </c>
      <c r="AH272" s="16"/>
      <c r="AI272" s="15">
        <f t="shared" si="190"/>
        <v>0</v>
      </c>
      <c r="AJ272" s="8">
        <f t="shared" si="191"/>
        <v>7</v>
      </c>
      <c r="AK272" s="8">
        <f t="shared" si="166"/>
        <v>0</v>
      </c>
      <c r="AL272" s="8">
        <f t="shared" si="167"/>
        <v>8</v>
      </c>
      <c r="AM272" s="8">
        <f t="shared" si="192"/>
        <v>0</v>
      </c>
      <c r="AN272" s="8">
        <f t="shared" si="193"/>
        <v>20</v>
      </c>
      <c r="AO272" s="8">
        <f>IFERROR(VLOOKUP(A272,PERSAMAAN!B:D,3,0),AN272)</f>
        <v>20</v>
      </c>
      <c r="AP272" s="1"/>
      <c r="AQ272" s="8">
        <f t="shared" si="168"/>
        <v>20</v>
      </c>
      <c r="AR272" s="8" t="str">
        <f>IF(AQ272=0,"-",VLOOKUP(A272,FR_HITUNG_MINMAX!A:H,8,0))</f>
        <v>GSM</v>
      </c>
      <c r="AS272" s="1" t="s">
        <v>34</v>
      </c>
      <c r="AT272" s="8" t="str">
        <f t="shared" si="169"/>
        <v>AAR</v>
      </c>
      <c r="AU272" s="12">
        <f t="shared" si="170"/>
        <v>8000</v>
      </c>
      <c r="AV272" s="12">
        <f t="shared" si="171"/>
        <v>508500</v>
      </c>
      <c r="AW272" s="8" t="b">
        <f t="shared" si="194"/>
        <v>0</v>
      </c>
      <c r="AX272" s="1"/>
      <c r="AY272" s="8">
        <f t="shared" si="172"/>
        <v>0</v>
      </c>
      <c r="AZ272" s="8" t="str">
        <f>IF(AY272=0,"-",VLOOKUP(A272,FR_HITUNG_MINMAX!A:I,9,0))</f>
        <v>-</v>
      </c>
      <c r="BB272" s="8" t="str">
        <f t="shared" si="173"/>
        <v>-</v>
      </c>
      <c r="BC272" s="12">
        <f t="shared" si="174"/>
        <v>0</v>
      </c>
      <c r="BD272" s="12">
        <f t="shared" si="175"/>
        <v>0</v>
      </c>
      <c r="BE272" s="16"/>
      <c r="BF272" s="8">
        <f>SUMIF('REALISASI ORDER'!C:C,A272,'REALISASI ORDER'!E:E)</f>
        <v>0</v>
      </c>
      <c r="BG272" s="8">
        <f t="shared" si="195"/>
        <v>23</v>
      </c>
      <c r="BH272" s="8">
        <f t="shared" si="176"/>
        <v>28</v>
      </c>
      <c r="BI272" s="8">
        <f t="shared" si="177"/>
        <v>21</v>
      </c>
      <c r="BJ272" s="8">
        <f t="shared" si="196"/>
        <v>3</v>
      </c>
      <c r="BK272" s="33">
        <f t="shared" si="197"/>
        <v>62</v>
      </c>
      <c r="BL272" s="33">
        <f t="shared" si="178"/>
        <v>0</v>
      </c>
      <c r="BM272" s="33">
        <f t="shared" si="179"/>
        <v>17</v>
      </c>
      <c r="BN272" s="33">
        <f t="shared" si="198"/>
        <v>0</v>
      </c>
      <c r="BO272" s="8">
        <f t="shared" si="180"/>
        <v>0</v>
      </c>
      <c r="BP272" s="8">
        <f t="shared" si="181"/>
        <v>0</v>
      </c>
      <c r="BQ272" s="8">
        <f t="shared" si="182"/>
        <v>0</v>
      </c>
      <c r="BR272" s="8">
        <f>IFERROR(ROUNDDOWN(BF272*BN272/(BK272+BL272+BM272+BN),0),0)</f>
        <v>0</v>
      </c>
      <c r="BS272" s="8" t="str">
        <f t="shared" si="183"/>
        <v>BAUD0014</v>
      </c>
      <c r="BT272" s="8">
        <f>SUMIF(FR_HITUNG_MINMAX!A:A,ORDER!A272,FR_HITUNG_MINMAX!AS:AS)</f>
        <v>14</v>
      </c>
      <c r="BU272" s="8">
        <f t="shared" si="199"/>
        <v>0</v>
      </c>
      <c r="BV272" s="8" t="str">
        <f t="shared" si="184"/>
        <v>AAR</v>
      </c>
      <c r="BW272" s="8" t="str">
        <f>VLOOKUP(A272,'STOK PESALAKAN'!A:F,6,0)</f>
        <v/>
      </c>
    </row>
    <row r="273" spans="1:75" ht="15" customHeight="1">
      <c r="A273" s="41" t="s">
        <v>369</v>
      </c>
      <c r="B273" s="99">
        <f>IFERROR(IFERROR(VLOOKUP(A273,'STOK PACUL'!C:H,6,0),VLOOKUP(A273,'KATEGORI PACUL'!A:C,3,0)),0)</f>
        <v>15</v>
      </c>
      <c r="C273" s="8">
        <f>IFERROR(VLOOKUP(A273,'KATEGORI PACUL'!A:D,4,0),0)</f>
        <v>6</v>
      </c>
      <c r="D273" s="99">
        <f>IFERROR(IFERROR(VLOOKUP(A273,'STOK PESALAKAN'!C:H,6,0),VLOOKUP(A273,'KATEGORI PESALAKAN'!A:C,3,0)),0)</f>
        <v>14</v>
      </c>
      <c r="E273" s="8">
        <f>IFERROR(VLOOKUP(A273,'KATEGORI PESALAKAN'!A:D,4,0),0)</f>
        <v>2</v>
      </c>
      <c r="F273" s="99">
        <f>IFERROR(IFERROR(VLOOKUP(A273,'STOK CIKDITIRO'!C:H,6,0),VLOOKUP(A273,'KATEGORI CIKDITIRO'!A:C,3,0)),0)</f>
        <v>8</v>
      </c>
      <c r="G273" s="8">
        <f>IFERROR(VLOOKUP(A273,'KATEGORI CIKDITIRO'!A:D,4,0),0)</f>
        <v>5</v>
      </c>
      <c r="H273" s="99">
        <f>IFERROR(IFERROR(VLOOKUP(A273,'STOK TRAYEMAN'!C:H,6,0),VLOOKUP(A273,'KATEGORI TRAYEMAN'!A:C,3,0)),0)</f>
        <v>0</v>
      </c>
      <c r="I273" s="8">
        <f>IFERROR(VLOOKUP(A273,'KATEGORI TRAYEMAN'!A:D,4,0),0)</f>
        <v>0</v>
      </c>
      <c r="J273" s="8" t="str">
        <f>IFERROR(VLOOKUP(A273,'NOSTOK PACUL'!A:C,3,0),IFERROR(IF(VLOOKUP(A273,'STOK PACUL'!A:B,2,0)="NOSTOK","E",VLOOKUP(A273,'KATEGORI PACUL'!A:B,2,0)),"E"))</f>
        <v>B</v>
      </c>
      <c r="K273" s="8" t="str">
        <f>IFERROR(VLOOKUP(A273,'NOSTOK PESALAKAN'!A:C,3,0),IFERROR(IF(VLOOKUP(A273,'STOK PESALAKAN'!A:B,2,0)="NOSTOK","E",VLOOKUP(A273,'KATEGORI PESALAKAN'!A:B,2,0)),"E"))</f>
        <v>D</v>
      </c>
      <c r="L273" s="8" t="str">
        <f>IFERROR(VLOOKUP(A273,'NOSTOK CIKDITIRO'!A:C,3,0),IFERROR(IF(VLOOKUP(A273,'STOK CIKDITIRO'!A:B,2,0)="NOSTOK","E",VLOOKUP(A273,'KATEGORI CIKDITIRO'!A:B,2,0)),"E"))</f>
        <v>C</v>
      </c>
      <c r="M273" s="8" t="str">
        <f>IFERROR(VLOOKUP(A273,'NOSTOK TRAYEMAN'!A:C,3,0),IFERROR(IF(VLOOKUP(A273,'STOK TRAYEMAN'!A:B,2,0)="NOSTOK","E",VLOOKUP(A273,'KATEGORI TRAYEMAN'!A:B,2,0)),"E"))</f>
        <v>E</v>
      </c>
      <c r="N273" s="8" t="str">
        <f>IFERROR(VLOOKUP(A273,FR_HITUNG_MINMAX!A:B,2,0),0)</f>
        <v>BAUD MUR 6X30</v>
      </c>
      <c r="O273" s="8" t="str">
        <f>IFERROR(VLOOKUP(A273,FR_HITUNG_MINMAX!A:D,4,0),0)</f>
        <v>BAUDMU</v>
      </c>
      <c r="P273" s="8">
        <f>IFERROR(VLOOKUP(A273,FR_HITUNG_MINMAX!A:G,7,0),1)</f>
        <v>10</v>
      </c>
      <c r="Q273" s="11" t="str">
        <f>IFERROR(VLOOKUP(A273,FR_HITUNG_MINMAX!A:J,10,0),1)</f>
        <v>4</v>
      </c>
      <c r="R273" s="8">
        <f>IFERROR(VLOOKUP(A273,FR_HITUNG_MINMAX!A:K,11,0),1)</f>
        <v>1</v>
      </c>
      <c r="S273" s="12">
        <f>IFERROR(VLOOKUP(A273,FR_HITUNG_MINMAX!A:F,6,0),0)</f>
        <v>600</v>
      </c>
      <c r="T273" s="8">
        <f t="shared" si="185"/>
        <v>9</v>
      </c>
      <c r="U273" s="8">
        <f t="shared" si="160"/>
        <v>12</v>
      </c>
      <c r="V273" s="8">
        <f t="shared" si="161"/>
        <v>3</v>
      </c>
      <c r="W273" s="8">
        <f t="shared" si="186"/>
        <v>0</v>
      </c>
      <c r="X273" s="8">
        <f t="shared" si="187"/>
        <v>0</v>
      </c>
      <c r="Y273" s="16"/>
      <c r="Z273" s="15">
        <f t="shared" si="162"/>
        <v>0</v>
      </c>
      <c r="AA273" s="8">
        <f t="shared" si="188"/>
        <v>0</v>
      </c>
      <c r="AB273" s="16"/>
      <c r="AC273" s="15">
        <f t="shared" si="163"/>
        <v>0</v>
      </c>
      <c r="AD273" s="8">
        <f t="shared" si="164"/>
        <v>0</v>
      </c>
      <c r="AE273" s="16"/>
      <c r="AF273" s="15">
        <f t="shared" si="165"/>
        <v>0</v>
      </c>
      <c r="AG273" s="15">
        <f t="shared" si="189"/>
        <v>1</v>
      </c>
      <c r="AH273" s="16"/>
      <c r="AI273" s="15">
        <f t="shared" si="190"/>
        <v>0</v>
      </c>
      <c r="AJ273" s="8">
        <f t="shared" si="191"/>
        <v>0</v>
      </c>
      <c r="AK273" s="8">
        <f t="shared" si="166"/>
        <v>0</v>
      </c>
      <c r="AL273" s="8">
        <f t="shared" si="167"/>
        <v>0</v>
      </c>
      <c r="AM273" s="8">
        <f t="shared" si="192"/>
        <v>0</v>
      </c>
      <c r="AN273" s="8">
        <f t="shared" si="193"/>
        <v>0</v>
      </c>
      <c r="AO273" s="8">
        <f>IFERROR(VLOOKUP(A273,PERSAMAAN!B:D,3,0),AN273)</f>
        <v>0</v>
      </c>
      <c r="AP273" s="1">
        <v>20</v>
      </c>
      <c r="AQ273" s="8">
        <f t="shared" si="168"/>
        <v>20</v>
      </c>
      <c r="AR273" s="8" t="str">
        <f>IF(AQ273=0,"-",VLOOKUP(A273,FR_HITUNG_MINMAX!A:H,8,0))</f>
        <v>GSM</v>
      </c>
      <c r="AS273" s="1" t="s">
        <v>34</v>
      </c>
      <c r="AT273" s="8" t="str">
        <f t="shared" si="169"/>
        <v>AAR</v>
      </c>
      <c r="AU273" s="12">
        <f t="shared" si="170"/>
        <v>12000</v>
      </c>
      <c r="AV273" s="12">
        <f t="shared" si="171"/>
        <v>508500</v>
      </c>
      <c r="AW273" s="8" t="b">
        <f t="shared" si="194"/>
        <v>0</v>
      </c>
      <c r="AX273" s="1"/>
      <c r="AY273" s="8">
        <f t="shared" si="172"/>
        <v>0</v>
      </c>
      <c r="AZ273" s="8" t="str">
        <f>IF(AY273=0,"-",VLOOKUP(A273,FR_HITUNG_MINMAX!A:I,9,0))</f>
        <v>-</v>
      </c>
      <c r="BB273" s="8" t="str">
        <f t="shared" si="173"/>
        <v>-</v>
      </c>
      <c r="BC273" s="12">
        <f t="shared" si="174"/>
        <v>0</v>
      </c>
      <c r="BD273" s="12">
        <f t="shared" si="175"/>
        <v>0</v>
      </c>
      <c r="BE273" s="16"/>
      <c r="BF273" s="8">
        <f>SUMIF('REALISASI ORDER'!C:C,A273,'REALISASI ORDER'!E:E)</f>
        <v>0</v>
      </c>
      <c r="BG273" s="8">
        <f t="shared" si="195"/>
        <v>15</v>
      </c>
      <c r="BH273" s="8">
        <f t="shared" si="176"/>
        <v>14</v>
      </c>
      <c r="BI273" s="8">
        <f t="shared" si="177"/>
        <v>8</v>
      </c>
      <c r="BJ273" s="8">
        <f t="shared" si="196"/>
        <v>0</v>
      </c>
      <c r="BK273" s="33">
        <f t="shared" si="197"/>
        <v>6</v>
      </c>
      <c r="BL273" s="33">
        <f t="shared" si="178"/>
        <v>0</v>
      </c>
      <c r="BM273" s="33">
        <f t="shared" si="179"/>
        <v>0</v>
      </c>
      <c r="BN273" s="33">
        <f t="shared" si="198"/>
        <v>0</v>
      </c>
      <c r="BO273" s="8">
        <f t="shared" si="180"/>
        <v>0</v>
      </c>
      <c r="BP273" s="8">
        <f t="shared" si="181"/>
        <v>0</v>
      </c>
      <c r="BQ273" s="8">
        <f t="shared" si="182"/>
        <v>0</v>
      </c>
      <c r="BR273" s="8">
        <f>IFERROR(ROUNDDOWN(BF273*BN273/(BK273+BL273+BM273+BN),0),0)</f>
        <v>0</v>
      </c>
      <c r="BS273" s="8" t="str">
        <f t="shared" si="183"/>
        <v>BAUD0016</v>
      </c>
      <c r="BT273" s="8">
        <f>SUMIF(FR_HITUNG_MINMAX!A:A,ORDER!A273,FR_HITUNG_MINMAX!AS:AS)</f>
        <v>5</v>
      </c>
      <c r="BU273" s="8">
        <f t="shared" si="199"/>
        <v>0</v>
      </c>
      <c r="BV273" s="8" t="str">
        <f t="shared" si="184"/>
        <v>AAR</v>
      </c>
      <c r="BW273" s="8" t="str">
        <f>VLOOKUP(A273,'STOK PESALAKAN'!A:F,6,0)</f>
        <v/>
      </c>
    </row>
    <row r="274" spans="1:75" ht="15" customHeight="1">
      <c r="A274" s="41" t="s">
        <v>1642</v>
      </c>
      <c r="B274" s="99">
        <f>IFERROR(IFERROR(VLOOKUP(A274,'STOK PACUL'!C:H,6,0),VLOOKUP(A274,'KATEGORI PACUL'!A:C,3,0)),0)</f>
        <v>0</v>
      </c>
      <c r="C274" s="8">
        <f>IFERROR(VLOOKUP(A274,'KATEGORI PACUL'!A:D,4,0),0)</f>
        <v>0</v>
      </c>
      <c r="D274" s="99">
        <f>IFERROR(IFERROR(VLOOKUP(A274,'STOK PESALAKAN'!C:H,6,0),VLOOKUP(A274,'KATEGORI PESALAKAN'!A:C,3,0)),0)</f>
        <v>21</v>
      </c>
      <c r="E274" s="8">
        <f>IFERROR(VLOOKUP(A274,'KATEGORI PESALAKAN'!A:D,4,0),0)</f>
        <v>2</v>
      </c>
      <c r="F274" s="99">
        <f>IFERROR(IFERROR(VLOOKUP(A274,'STOK CIKDITIRO'!C:H,6,0),VLOOKUP(A274,'KATEGORI CIKDITIRO'!A:C,3,0)),0)</f>
        <v>0</v>
      </c>
      <c r="G274" s="8">
        <f>IFERROR(VLOOKUP(A274,'KATEGORI CIKDITIRO'!A:D,4,0),0)</f>
        <v>0</v>
      </c>
      <c r="H274" s="99">
        <f>IFERROR(IFERROR(VLOOKUP(A274,'STOK TRAYEMAN'!C:H,6,0),VLOOKUP(A274,'KATEGORI TRAYEMAN'!A:C,3,0)),0)</f>
        <v>0</v>
      </c>
      <c r="I274" s="8">
        <f>IFERROR(VLOOKUP(A274,'KATEGORI TRAYEMAN'!A:D,4,0),0)</f>
        <v>0</v>
      </c>
      <c r="J274" s="8" t="str">
        <f>IFERROR(VLOOKUP(A274,'NOSTOK PACUL'!A:C,3,0),IFERROR(IF(VLOOKUP(A274,'STOK PACUL'!A:B,2,0)="NOSTOK","E",VLOOKUP(A274,'KATEGORI PACUL'!A:B,2,0)),"E"))</f>
        <v>E</v>
      </c>
      <c r="K274" s="8" t="str">
        <f>IFERROR(VLOOKUP(A274,'NOSTOK PESALAKAN'!A:C,3,0),IFERROR(IF(VLOOKUP(A274,'STOK PESALAKAN'!A:B,2,0)="NOSTOK","E",VLOOKUP(A274,'KATEGORI PESALAKAN'!A:B,2,0)),"E"))</f>
        <v>E</v>
      </c>
      <c r="L274" s="8" t="str">
        <f>IFERROR(VLOOKUP(A274,'NOSTOK CIKDITIRO'!A:C,3,0),IFERROR(IF(VLOOKUP(A274,'STOK CIKDITIRO'!A:B,2,0)="NOSTOK","E",VLOOKUP(A274,'KATEGORI CIKDITIRO'!A:B,2,0)),"E"))</f>
        <v>E</v>
      </c>
      <c r="M274" s="8" t="str">
        <f>IFERROR(VLOOKUP(A274,'NOSTOK TRAYEMAN'!A:C,3,0),IFERROR(IF(VLOOKUP(A274,'STOK TRAYEMAN'!A:B,2,0)="NOSTOK","E",VLOOKUP(A274,'KATEGORI TRAYEMAN'!A:B,2,0)),"E"))</f>
        <v>E</v>
      </c>
      <c r="N274" s="8" t="str">
        <f>IFERROR(VLOOKUP(A274,FR_HITUNG_MINMAX!A:B,2,0),0)</f>
        <v>BAUD KRAN BENSIN</v>
      </c>
      <c r="O274" s="8" t="str">
        <f>IFERROR(VLOOKUP(A274,FR_HITUNG_MINMAX!A:D,4,0),0)</f>
        <v>NOSTOK</v>
      </c>
      <c r="P274" s="8">
        <f>IFERROR(VLOOKUP(A274,FR_HITUNG_MINMAX!A:G,7,0),1)</f>
        <v>2</v>
      </c>
      <c r="Q274" s="11" t="str">
        <f>IFERROR(VLOOKUP(A274,FR_HITUNG_MINMAX!A:J,10,0),1)</f>
        <v>1</v>
      </c>
      <c r="R274" s="8">
        <f>IFERROR(VLOOKUP(A274,FR_HITUNG_MINMAX!A:K,11,0),1)</f>
        <v>1</v>
      </c>
      <c r="S274" s="12">
        <f>IFERROR(VLOOKUP(A274,FR_HITUNG_MINMAX!A:F,6,0),0)</f>
        <v>190</v>
      </c>
      <c r="T274" s="8">
        <f t="shared" si="185"/>
        <v>0</v>
      </c>
      <c r="U274" s="8">
        <f t="shared" si="160"/>
        <v>19</v>
      </c>
      <c r="V274" s="8">
        <f t="shared" si="161"/>
        <v>0</v>
      </c>
      <c r="W274" s="8">
        <f t="shared" si="186"/>
        <v>0</v>
      </c>
      <c r="X274" s="8">
        <f t="shared" si="187"/>
        <v>0</v>
      </c>
      <c r="Y274" s="16"/>
      <c r="Z274" s="15">
        <f t="shared" si="162"/>
        <v>0</v>
      </c>
      <c r="AA274" s="8">
        <f t="shared" si="188"/>
        <v>0</v>
      </c>
      <c r="AB274" s="16"/>
      <c r="AC274" s="15">
        <f t="shared" si="163"/>
        <v>0</v>
      </c>
      <c r="AD274" s="8">
        <f t="shared" si="164"/>
        <v>0</v>
      </c>
      <c r="AE274" s="16"/>
      <c r="AF274" s="15">
        <f t="shared" si="165"/>
        <v>0</v>
      </c>
      <c r="AG274" s="15">
        <f t="shared" si="189"/>
        <v>0</v>
      </c>
      <c r="AH274" s="16"/>
      <c r="AI274" s="15">
        <f t="shared" si="190"/>
        <v>0</v>
      </c>
      <c r="AJ274" s="8">
        <f t="shared" si="191"/>
        <v>0</v>
      </c>
      <c r="AK274" s="8">
        <f t="shared" si="166"/>
        <v>0</v>
      </c>
      <c r="AL274" s="8">
        <f t="shared" si="167"/>
        <v>0</v>
      </c>
      <c r="AM274" s="8">
        <f t="shared" si="192"/>
        <v>0</v>
      </c>
      <c r="AN274" s="8">
        <f t="shared" si="193"/>
        <v>0</v>
      </c>
      <c r="AO274" s="8">
        <f>IFERROR(VLOOKUP(A274,PERSAMAAN!B:D,3,0),AN274)</f>
        <v>0</v>
      </c>
      <c r="AP274" s="1"/>
      <c r="AQ274" s="8">
        <f t="shared" si="168"/>
        <v>0</v>
      </c>
      <c r="AR274" s="8" t="str">
        <f>IF(AQ274=0,"-",VLOOKUP(A274,FR_HITUNG_MINMAX!A:H,8,0))</f>
        <v>-</v>
      </c>
      <c r="AS274" s="1"/>
      <c r="AT274" s="8" t="str">
        <f t="shared" si="169"/>
        <v>-</v>
      </c>
      <c r="AU274" s="12">
        <f t="shared" si="170"/>
        <v>0</v>
      </c>
      <c r="AV274" s="12">
        <f t="shared" si="171"/>
        <v>0</v>
      </c>
      <c r="AW274" s="8" t="b">
        <f t="shared" si="194"/>
        <v>0</v>
      </c>
      <c r="AX274" s="1"/>
      <c r="AY274" s="8">
        <f t="shared" si="172"/>
        <v>0</v>
      </c>
      <c r="AZ274" s="8" t="str">
        <f>IF(AY274=0,"-",VLOOKUP(A274,FR_HITUNG_MINMAX!A:I,9,0))</f>
        <v>-</v>
      </c>
      <c r="BB274" s="8" t="str">
        <f t="shared" si="173"/>
        <v>-</v>
      </c>
      <c r="BC274" s="12">
        <f t="shared" si="174"/>
        <v>0</v>
      </c>
      <c r="BD274" s="12">
        <f t="shared" si="175"/>
        <v>0</v>
      </c>
      <c r="BE274" s="16"/>
      <c r="BF274" s="8">
        <f>SUMIF('REALISASI ORDER'!C:C,A274,'REALISASI ORDER'!E:E)</f>
        <v>0</v>
      </c>
      <c r="BG274" s="8">
        <f t="shared" si="195"/>
        <v>0</v>
      </c>
      <c r="BH274" s="8">
        <f t="shared" si="176"/>
        <v>21</v>
      </c>
      <c r="BI274" s="8">
        <f t="shared" si="177"/>
        <v>0</v>
      </c>
      <c r="BJ274" s="8">
        <f t="shared" si="196"/>
        <v>0</v>
      </c>
      <c r="BK274" s="33">
        <f t="shared" si="197"/>
        <v>0</v>
      </c>
      <c r="BL274" s="33">
        <f t="shared" si="178"/>
        <v>0</v>
      </c>
      <c r="BM274" s="33">
        <f t="shared" si="179"/>
        <v>0</v>
      </c>
      <c r="BN274" s="33">
        <f t="shared" si="198"/>
        <v>0</v>
      </c>
      <c r="BO274" s="8">
        <f t="shared" si="180"/>
        <v>0</v>
      </c>
      <c r="BP274" s="8">
        <f t="shared" si="181"/>
        <v>0</v>
      </c>
      <c r="BQ274" s="8">
        <f t="shared" si="182"/>
        <v>0</v>
      </c>
      <c r="BR274" s="8">
        <f>IFERROR(ROUNDDOWN(BF274*BN274/(BK274+BL274+BM274+BN),0),0)</f>
        <v>0</v>
      </c>
      <c r="BS274" s="8" t="str">
        <f t="shared" si="183"/>
        <v>BAUD0020</v>
      </c>
      <c r="BT274" s="8">
        <f>SUMIF(FR_HITUNG_MINMAX!A:A,ORDER!A274,FR_HITUNG_MINMAX!AS:AS)</f>
        <v>1</v>
      </c>
      <c r="BU274" s="8">
        <f t="shared" si="199"/>
        <v>0</v>
      </c>
      <c r="BV274" s="8" t="str">
        <f t="shared" si="184"/>
        <v>-</v>
      </c>
      <c r="BW274" s="8" t="str">
        <f>VLOOKUP(A274,'STOK PESALAKAN'!A:F,6,0)</f>
        <v/>
      </c>
    </row>
    <row r="275" spans="1:75" ht="15" customHeight="1">
      <c r="A275" s="41" t="s">
        <v>370</v>
      </c>
      <c r="B275" s="99">
        <f>IFERROR(IFERROR(VLOOKUP(A275,'STOK PACUL'!C:H,6,0),VLOOKUP(A275,'KATEGORI PACUL'!A:C,3,0)),0)</f>
        <v>0</v>
      </c>
      <c r="C275" s="8">
        <f>IFERROR(VLOOKUP(A275,'KATEGORI PACUL'!A:D,4,0),0)</f>
        <v>0</v>
      </c>
      <c r="D275" s="99">
        <f>IFERROR(IFERROR(VLOOKUP(A275,'STOK PESALAKAN'!C:H,6,0),VLOOKUP(A275,'KATEGORI PESALAKAN'!A:C,3,0)),0)</f>
        <v>1</v>
      </c>
      <c r="E275" s="8">
        <f>IFERROR(VLOOKUP(A275,'KATEGORI PESALAKAN'!A:D,4,0),0)</f>
        <v>2</v>
      </c>
      <c r="F275" s="99">
        <f>IFERROR(IFERROR(VLOOKUP(A275,'STOK CIKDITIRO'!C:H,6,0),VLOOKUP(A275,'KATEGORI CIKDITIRO'!A:C,3,0)),0)</f>
        <v>0</v>
      </c>
      <c r="G275" s="8">
        <f>IFERROR(VLOOKUP(A275,'KATEGORI CIKDITIRO'!A:D,4,0),0)</f>
        <v>0</v>
      </c>
      <c r="H275" s="99">
        <f>IFERROR(IFERROR(VLOOKUP(A275,'STOK TRAYEMAN'!C:H,6,0),VLOOKUP(A275,'KATEGORI TRAYEMAN'!A:C,3,0)),0)</f>
        <v>0</v>
      </c>
      <c r="I275" s="8">
        <f>IFERROR(VLOOKUP(A275,'KATEGORI TRAYEMAN'!A:D,4,0),0)</f>
        <v>0</v>
      </c>
      <c r="J275" s="8" t="str">
        <f>IFERROR(VLOOKUP(A275,'NOSTOK PACUL'!A:C,3,0),IFERROR(IF(VLOOKUP(A275,'STOK PACUL'!A:B,2,0)="NOSTOK","E",VLOOKUP(A275,'KATEGORI PACUL'!A:B,2,0)),"E"))</f>
        <v>E</v>
      </c>
      <c r="K275" s="8" t="str">
        <f>IFERROR(VLOOKUP(A275,'NOSTOK PESALAKAN'!A:C,3,0),IFERROR(IF(VLOOKUP(A275,'STOK PESALAKAN'!A:B,2,0)="NOSTOK","E",VLOOKUP(A275,'KATEGORI PESALAKAN'!A:B,2,0)),"E"))</f>
        <v>E</v>
      </c>
      <c r="L275" s="8" t="str">
        <f>IFERROR(VLOOKUP(A275,'NOSTOK CIKDITIRO'!A:C,3,0),IFERROR(IF(VLOOKUP(A275,'STOK CIKDITIRO'!A:B,2,0)="NOSTOK","E",VLOOKUP(A275,'KATEGORI CIKDITIRO'!A:B,2,0)),"E"))</f>
        <v>E</v>
      </c>
      <c r="M275" s="8" t="str">
        <f>IFERROR(VLOOKUP(A275,'NOSTOK TRAYEMAN'!A:C,3,0),IFERROR(IF(VLOOKUP(A275,'STOK TRAYEMAN'!A:B,2,0)="NOSTOK","E",VLOOKUP(A275,'KATEGORI TRAYEMAN'!A:B,2,0)),"E"))</f>
        <v>E</v>
      </c>
      <c r="N275" s="8" t="str">
        <f>IFERROR(VLOOKUP(A275,FR_HITUNG_MINMAX!A:B,2,0),0)</f>
        <v>BAUD HANDLE MATIC KIRI HONDA / MIO</v>
      </c>
      <c r="O275" s="8" t="str">
        <f>IFERROR(VLOOKUP(A275,FR_HITUNG_MINMAX!A:D,4,0),0)</f>
        <v>BAUDMU</v>
      </c>
      <c r="P275" s="8">
        <f>IFERROR(VLOOKUP(A275,FR_HITUNG_MINMAX!A:G,7,0),1)</f>
        <v>2</v>
      </c>
      <c r="Q275" s="11">
        <f>IFERROR(VLOOKUP(A275,FR_HITUNG_MINMAX!A:J,10,0),1)</f>
        <v>1</v>
      </c>
      <c r="R275" s="8">
        <f>IFERROR(VLOOKUP(A275,FR_HITUNG_MINMAX!A:K,11,0),1)</f>
        <v>1</v>
      </c>
      <c r="S275" s="12">
        <f>IFERROR(VLOOKUP(A275,FR_HITUNG_MINMAX!A:F,6,0),0)</f>
        <v>3500</v>
      </c>
      <c r="T275" s="8">
        <f t="shared" si="185"/>
        <v>0</v>
      </c>
      <c r="U275" s="8">
        <f t="shared" si="160"/>
        <v>-1</v>
      </c>
      <c r="V275" s="8">
        <f t="shared" si="161"/>
        <v>0</v>
      </c>
      <c r="W275" s="8">
        <f t="shared" si="186"/>
        <v>0</v>
      </c>
      <c r="X275" s="8">
        <f t="shared" si="187"/>
        <v>0</v>
      </c>
      <c r="Y275" s="16"/>
      <c r="Z275" s="15">
        <f t="shared" si="162"/>
        <v>0</v>
      </c>
      <c r="AA275" s="8">
        <f t="shared" si="188"/>
        <v>0</v>
      </c>
      <c r="AB275" s="16"/>
      <c r="AC275" s="15">
        <f t="shared" si="163"/>
        <v>0</v>
      </c>
      <c r="AD275" s="8">
        <f t="shared" si="164"/>
        <v>0</v>
      </c>
      <c r="AE275" s="16"/>
      <c r="AF275" s="15">
        <f t="shared" si="165"/>
        <v>0</v>
      </c>
      <c r="AG275" s="15">
        <f t="shared" si="189"/>
        <v>0</v>
      </c>
      <c r="AH275" s="16"/>
      <c r="AI275" s="15">
        <f t="shared" si="190"/>
        <v>0</v>
      </c>
      <c r="AJ275" s="8">
        <f t="shared" si="191"/>
        <v>0</v>
      </c>
      <c r="AK275" s="8">
        <f t="shared" si="166"/>
        <v>0</v>
      </c>
      <c r="AL275" s="8">
        <f t="shared" si="167"/>
        <v>0</v>
      </c>
      <c r="AM275" s="8">
        <f t="shared" si="192"/>
        <v>0</v>
      </c>
      <c r="AN275" s="8">
        <f t="shared" si="193"/>
        <v>0</v>
      </c>
      <c r="AO275" s="8">
        <f>IFERROR(VLOOKUP(A275,PERSAMAAN!B:D,3,0),AN275)</f>
        <v>0</v>
      </c>
      <c r="AP275" s="1"/>
      <c r="AQ275" s="8">
        <f t="shared" si="168"/>
        <v>0</v>
      </c>
      <c r="AR275" s="8" t="str">
        <f>IF(AQ275=0,"-",VLOOKUP(A275,FR_HITUNG_MINMAX!A:H,8,0))</f>
        <v>-</v>
      </c>
      <c r="AS275" s="1"/>
      <c r="AT275" s="8" t="str">
        <f t="shared" si="169"/>
        <v>-</v>
      </c>
      <c r="AU275" s="12">
        <f t="shared" si="170"/>
        <v>0</v>
      </c>
      <c r="AV275" s="12">
        <f t="shared" si="171"/>
        <v>0</v>
      </c>
      <c r="AW275" s="8" t="b">
        <f t="shared" si="194"/>
        <v>0</v>
      </c>
      <c r="AX275" s="1"/>
      <c r="AY275" s="8">
        <f t="shared" si="172"/>
        <v>0</v>
      </c>
      <c r="AZ275" s="8" t="str">
        <f>IF(AY275=0,"-",VLOOKUP(A275,FR_HITUNG_MINMAX!A:I,9,0))</f>
        <v>-</v>
      </c>
      <c r="BB275" s="8" t="str">
        <f t="shared" si="173"/>
        <v>-</v>
      </c>
      <c r="BC275" s="12">
        <f t="shared" si="174"/>
        <v>0</v>
      </c>
      <c r="BD275" s="12">
        <f t="shared" si="175"/>
        <v>0</v>
      </c>
      <c r="BE275" s="16"/>
      <c r="BF275" s="8">
        <f>SUMIF('REALISASI ORDER'!C:C,A275,'REALISASI ORDER'!E:E)</f>
        <v>0</v>
      </c>
      <c r="BG275" s="8">
        <f t="shared" si="195"/>
        <v>0</v>
      </c>
      <c r="BH275" s="8">
        <f t="shared" si="176"/>
        <v>1</v>
      </c>
      <c r="BI275" s="8">
        <f t="shared" si="177"/>
        <v>0</v>
      </c>
      <c r="BJ275" s="8">
        <f t="shared" si="196"/>
        <v>0</v>
      </c>
      <c r="BK275" s="33">
        <f t="shared" si="197"/>
        <v>0</v>
      </c>
      <c r="BL275" s="33">
        <f t="shared" si="178"/>
        <v>1</v>
      </c>
      <c r="BM275" s="33">
        <f t="shared" si="179"/>
        <v>0</v>
      </c>
      <c r="BN275" s="33">
        <f t="shared" si="198"/>
        <v>0</v>
      </c>
      <c r="BO275" s="8">
        <f t="shared" si="180"/>
        <v>0</v>
      </c>
      <c r="BP275" s="8">
        <f t="shared" si="181"/>
        <v>0</v>
      </c>
      <c r="BQ275" s="8">
        <f t="shared" si="182"/>
        <v>0</v>
      </c>
      <c r="BR275" s="8">
        <f>IFERROR(ROUNDDOWN(BF275*BN275/(BK275+BL275+BM275+BN),0),0)</f>
        <v>0</v>
      </c>
      <c r="BS275" s="8" t="str">
        <f t="shared" si="183"/>
        <v>BAUD0038</v>
      </c>
      <c r="BT275" s="8">
        <f>SUMIF(FR_HITUNG_MINMAX!A:A,ORDER!A275,FR_HITUNG_MINMAX!AS:AS)</f>
        <v>1</v>
      </c>
      <c r="BU275" s="8">
        <f t="shared" si="199"/>
        <v>0</v>
      </c>
      <c r="BV275" s="8" t="str">
        <f t="shared" si="184"/>
        <v>-</v>
      </c>
      <c r="BW275" s="8" t="str">
        <f>VLOOKUP(A275,'STOK PESALAKAN'!A:F,6,0)</f>
        <v/>
      </c>
    </row>
    <row r="276" spans="1:75" ht="15" customHeight="1">
      <c r="A276" s="41" t="s">
        <v>371</v>
      </c>
      <c r="B276" s="99">
        <f>IFERROR(IFERROR(VLOOKUP(A276,'STOK PACUL'!C:H,6,0),VLOOKUP(A276,'KATEGORI PACUL'!A:C,3,0)),0)</f>
        <v>2</v>
      </c>
      <c r="C276" s="8">
        <f>IFERROR(VLOOKUP(A276,'KATEGORI PACUL'!A:D,4,0),0)</f>
        <v>3</v>
      </c>
      <c r="D276" s="99">
        <f>IFERROR(IFERROR(VLOOKUP(A276,'STOK PESALAKAN'!C:H,6,0),VLOOKUP(A276,'KATEGORI PESALAKAN'!A:C,3,0)),0)</f>
        <v>2</v>
      </c>
      <c r="E276" s="8">
        <f>IFERROR(VLOOKUP(A276,'KATEGORI PESALAKAN'!A:D,4,0),0)</f>
        <v>0</v>
      </c>
      <c r="F276" s="99">
        <f>IFERROR(IFERROR(VLOOKUP(A276,'STOK CIKDITIRO'!C:H,6,0),VLOOKUP(A276,'KATEGORI CIKDITIRO'!A:C,3,0)),0)</f>
        <v>1</v>
      </c>
      <c r="G276" s="8">
        <f>IFERROR(VLOOKUP(A276,'KATEGORI CIKDITIRO'!A:D,4,0),0)</f>
        <v>0</v>
      </c>
      <c r="H276" s="99">
        <f>IFERROR(IFERROR(VLOOKUP(A276,'STOK TRAYEMAN'!C:H,6,0),VLOOKUP(A276,'KATEGORI TRAYEMAN'!A:C,3,0)),0)</f>
        <v>0</v>
      </c>
      <c r="I276" s="8">
        <f>IFERROR(VLOOKUP(A276,'KATEGORI TRAYEMAN'!A:D,4,0),0)</f>
        <v>0</v>
      </c>
      <c r="J276" s="8" t="str">
        <f>IFERROR(VLOOKUP(A276,'NOSTOK PACUL'!A:C,3,0),IFERROR(IF(VLOOKUP(A276,'STOK PACUL'!A:B,2,0)="NOSTOK","E",VLOOKUP(A276,'KATEGORI PACUL'!A:B,2,0)),"E"))</f>
        <v>C</v>
      </c>
      <c r="K276" s="8" t="str">
        <f>IFERROR(VLOOKUP(A276,'NOSTOK PESALAKAN'!A:C,3,0),IFERROR(IF(VLOOKUP(A276,'STOK PESALAKAN'!A:B,2,0)="NOSTOK","E",VLOOKUP(A276,'KATEGORI PESALAKAN'!A:B,2,0)),"E"))</f>
        <v>E</v>
      </c>
      <c r="L276" s="8" t="str">
        <f>IFERROR(VLOOKUP(A276,'NOSTOK CIKDITIRO'!A:C,3,0),IFERROR(IF(VLOOKUP(A276,'STOK CIKDITIRO'!A:B,2,0)="NOSTOK","E",VLOOKUP(A276,'KATEGORI CIKDITIRO'!A:B,2,0)),"E"))</f>
        <v>E</v>
      </c>
      <c r="M276" s="8" t="str">
        <f>IFERROR(VLOOKUP(A276,'NOSTOK TRAYEMAN'!A:C,3,0),IFERROR(IF(VLOOKUP(A276,'STOK TRAYEMAN'!A:B,2,0)="NOSTOK","E",VLOOKUP(A276,'KATEGORI TRAYEMAN'!A:B,2,0)),"E"))</f>
        <v>E</v>
      </c>
      <c r="N276" s="8" t="str">
        <f>IFERROR(VLOOKUP(A276,FR_HITUNG_MINMAX!A:B,2,0),0)</f>
        <v>BAUD 12 PANJANG 2CM / BAUD 8X20</v>
      </c>
      <c r="O276" s="8" t="str">
        <f>IFERROR(VLOOKUP(A276,FR_HITUNG_MINMAX!A:D,4,0),0)</f>
        <v>BAUDMU</v>
      </c>
      <c r="P276" s="8">
        <f>IFERROR(VLOOKUP(A276,FR_HITUNG_MINMAX!A:G,7,0),1)</f>
        <v>2</v>
      </c>
      <c r="Q276" s="11" t="str">
        <f>IFERROR(VLOOKUP(A276,FR_HITUNG_MINMAX!A:J,10,0),1)</f>
        <v>14</v>
      </c>
      <c r="R276" s="8">
        <f>IFERROR(VLOOKUP(A276,FR_HITUNG_MINMAX!A:K,11,0),1)</f>
        <v>1</v>
      </c>
      <c r="S276" s="12">
        <f>IFERROR(VLOOKUP(A276,FR_HITUNG_MINMAX!A:F,6,0),0)</f>
        <v>700</v>
      </c>
      <c r="T276" s="8">
        <f t="shared" si="185"/>
        <v>-1</v>
      </c>
      <c r="U276" s="8">
        <f t="shared" si="160"/>
        <v>2</v>
      </c>
      <c r="V276" s="8">
        <f t="shared" si="161"/>
        <v>1</v>
      </c>
      <c r="W276" s="8">
        <f t="shared" si="186"/>
        <v>0</v>
      </c>
      <c r="X276" s="8">
        <f t="shared" si="187"/>
        <v>0</v>
      </c>
      <c r="Y276" s="16"/>
      <c r="Z276" s="15">
        <f t="shared" si="162"/>
        <v>0</v>
      </c>
      <c r="AA276" s="8">
        <f t="shared" si="188"/>
        <v>1</v>
      </c>
      <c r="AB276" s="16"/>
      <c r="AC276" s="15">
        <f t="shared" si="163"/>
        <v>0</v>
      </c>
      <c r="AD276" s="8">
        <f t="shared" si="164"/>
        <v>0</v>
      </c>
      <c r="AE276" s="16"/>
      <c r="AF276" s="15">
        <f t="shared" si="165"/>
        <v>0</v>
      </c>
      <c r="AG276" s="15">
        <f t="shared" si="189"/>
        <v>0</v>
      </c>
      <c r="AH276" s="16"/>
      <c r="AI276" s="15">
        <f t="shared" si="190"/>
        <v>0</v>
      </c>
      <c r="AJ276" s="8">
        <f t="shared" si="191"/>
        <v>1</v>
      </c>
      <c r="AK276" s="8">
        <f t="shared" si="166"/>
        <v>0</v>
      </c>
      <c r="AL276" s="8">
        <f t="shared" si="167"/>
        <v>0</v>
      </c>
      <c r="AM276" s="8">
        <f t="shared" si="192"/>
        <v>0</v>
      </c>
      <c r="AN276" s="8">
        <f t="shared" si="193"/>
        <v>2</v>
      </c>
      <c r="AO276" s="8">
        <f>IFERROR(VLOOKUP(A276,PERSAMAAN!B:D,3,0),AN276)</f>
        <v>2</v>
      </c>
      <c r="AP276" s="1">
        <v>0</v>
      </c>
      <c r="AQ276" s="8">
        <f t="shared" si="168"/>
        <v>0</v>
      </c>
      <c r="AR276" s="8" t="str">
        <f>IF(AQ276=0,"-",VLOOKUP(A276,FR_HITUNG_MINMAX!A:H,8,0))</f>
        <v>-</v>
      </c>
      <c r="AS276" s="1"/>
      <c r="AT276" s="8" t="str">
        <f t="shared" si="169"/>
        <v>-</v>
      </c>
      <c r="AU276" s="12">
        <f t="shared" si="170"/>
        <v>0</v>
      </c>
      <c r="AV276" s="12">
        <f t="shared" si="171"/>
        <v>0</v>
      </c>
      <c r="AW276" s="8" t="b">
        <f t="shared" si="194"/>
        <v>0</v>
      </c>
      <c r="AX276" s="1"/>
      <c r="AY276" s="8">
        <f t="shared" si="172"/>
        <v>0</v>
      </c>
      <c r="AZ276" s="8" t="str">
        <f>IF(AY276=0,"-",VLOOKUP(A276,FR_HITUNG_MINMAX!A:I,9,0))</f>
        <v>-</v>
      </c>
      <c r="BB276" s="8" t="str">
        <f t="shared" si="173"/>
        <v>-</v>
      </c>
      <c r="BC276" s="12">
        <f t="shared" si="174"/>
        <v>0</v>
      </c>
      <c r="BD276" s="12">
        <f t="shared" si="175"/>
        <v>0</v>
      </c>
      <c r="BE276" s="16"/>
      <c r="BF276" s="8">
        <f>SUMIF('REALISASI ORDER'!C:C,A276,'REALISASI ORDER'!E:E)</f>
        <v>0</v>
      </c>
      <c r="BG276" s="8">
        <f t="shared" si="195"/>
        <v>2</v>
      </c>
      <c r="BH276" s="8">
        <f t="shared" si="176"/>
        <v>2</v>
      </c>
      <c r="BI276" s="8">
        <f t="shared" si="177"/>
        <v>1</v>
      </c>
      <c r="BJ276" s="8">
        <f t="shared" si="196"/>
        <v>0</v>
      </c>
      <c r="BK276" s="33">
        <f t="shared" si="197"/>
        <v>3</v>
      </c>
      <c r="BL276" s="33">
        <f t="shared" si="178"/>
        <v>0</v>
      </c>
      <c r="BM276" s="33">
        <f t="shared" si="179"/>
        <v>0</v>
      </c>
      <c r="BN276" s="33">
        <f t="shared" si="198"/>
        <v>0</v>
      </c>
      <c r="BO276" s="8">
        <f t="shared" si="180"/>
        <v>0</v>
      </c>
      <c r="BP276" s="8">
        <f t="shared" si="181"/>
        <v>0</v>
      </c>
      <c r="BQ276" s="8">
        <f t="shared" si="182"/>
        <v>0</v>
      </c>
      <c r="BR276" s="8">
        <f>IFERROR(ROUNDDOWN(BF276*BN276/(BK276+BL276+BM276+BN),0),0)</f>
        <v>0</v>
      </c>
      <c r="BS276" s="8" t="str">
        <f t="shared" si="183"/>
        <v>BAUD12</v>
      </c>
      <c r="BT276" s="8">
        <f>SUMIF(FR_HITUNG_MINMAX!A:A,ORDER!A276,FR_HITUNG_MINMAX!AS:AS)</f>
        <v>2</v>
      </c>
      <c r="BU276" s="8">
        <f t="shared" si="199"/>
        <v>0</v>
      </c>
      <c r="BV276" s="8" t="str">
        <f t="shared" si="184"/>
        <v>-</v>
      </c>
      <c r="BW276" s="8" t="str">
        <f>VLOOKUP(A276,'STOK PESALAKAN'!A:F,6,0)</f>
        <v/>
      </c>
    </row>
    <row r="277" spans="1:75" ht="15" customHeight="1">
      <c r="A277" s="41" t="s">
        <v>1646</v>
      </c>
      <c r="B277" s="99">
        <f>IFERROR(IFERROR(VLOOKUP(A277,'STOK PACUL'!C:H,6,0),VLOOKUP(A277,'KATEGORI PACUL'!A:C,3,0)),0)</f>
        <v>4</v>
      </c>
      <c r="C277" s="8">
        <f>IFERROR(VLOOKUP(A277,'KATEGORI PACUL'!A:D,4,0),0)</f>
        <v>2</v>
      </c>
      <c r="D277" s="99">
        <f>IFERROR(IFERROR(VLOOKUP(A277,'STOK PESALAKAN'!C:H,6,0),VLOOKUP(A277,'KATEGORI PESALAKAN'!A:C,3,0)),0)</f>
        <v>0</v>
      </c>
      <c r="E277" s="8">
        <f>IFERROR(VLOOKUP(A277,'KATEGORI PESALAKAN'!A:D,4,0),0)</f>
        <v>2</v>
      </c>
      <c r="F277" s="99">
        <f>IFERROR(IFERROR(VLOOKUP(A277,'STOK CIKDITIRO'!C:H,6,0),VLOOKUP(A277,'KATEGORI CIKDITIRO'!A:C,3,0)),0)</f>
        <v>0</v>
      </c>
      <c r="G277" s="8">
        <f>IFERROR(VLOOKUP(A277,'KATEGORI CIKDITIRO'!A:D,4,0),0)</f>
        <v>0</v>
      </c>
      <c r="H277" s="99">
        <f>IFERROR(IFERROR(VLOOKUP(A277,'STOK TRAYEMAN'!C:H,6,0),VLOOKUP(A277,'KATEGORI TRAYEMAN'!A:C,3,0)),0)</f>
        <v>0</v>
      </c>
      <c r="I277" s="8">
        <f>IFERROR(VLOOKUP(A277,'KATEGORI TRAYEMAN'!A:D,4,0),0)</f>
        <v>0</v>
      </c>
      <c r="J277" s="8" t="str">
        <f>IFERROR(VLOOKUP(A277,'NOSTOK PACUL'!A:C,3,0),IFERROR(IF(VLOOKUP(A277,'STOK PACUL'!A:B,2,0)="NOSTOK","E",VLOOKUP(A277,'KATEGORI PACUL'!A:B,2,0)),"E"))</f>
        <v>D</v>
      </c>
      <c r="K277" s="8" t="str">
        <f>IFERROR(VLOOKUP(A277,'NOSTOK PESALAKAN'!A:C,3,0),IFERROR(IF(VLOOKUP(A277,'STOK PESALAKAN'!A:B,2,0)="NOSTOK","E",VLOOKUP(A277,'KATEGORI PESALAKAN'!A:B,2,0)),"E"))</f>
        <v>D</v>
      </c>
      <c r="L277" s="8" t="str">
        <f>IFERROR(VLOOKUP(A277,'NOSTOK CIKDITIRO'!A:C,3,0),IFERROR(IF(VLOOKUP(A277,'STOK CIKDITIRO'!A:B,2,0)="NOSTOK","E",VLOOKUP(A277,'KATEGORI CIKDITIRO'!A:B,2,0)),"E"))</f>
        <v>E</v>
      </c>
      <c r="M277" s="8" t="str">
        <f>IFERROR(VLOOKUP(A277,'NOSTOK TRAYEMAN'!A:C,3,0),IFERROR(IF(VLOOKUP(A277,'STOK TRAYEMAN'!A:B,2,0)="NOSTOK","E",VLOOKUP(A277,'KATEGORI TRAYEMAN'!A:B,2,0)),"E"))</f>
        <v>E</v>
      </c>
      <c r="N277" s="8" t="str">
        <f>IFERROR(VLOOKUP(A277,FR_HITUNG_MINMAX!A:B,2,0),0)</f>
        <v>BAUD 14 PANJANG 3CM/ BAUD 10X30</v>
      </c>
      <c r="O277" s="8" t="str">
        <f>IFERROR(VLOOKUP(A277,FR_HITUNG_MINMAX!A:D,4,0),0)</f>
        <v>BAUDMU</v>
      </c>
      <c r="P277" s="8">
        <f>IFERROR(VLOOKUP(A277,FR_HITUNG_MINMAX!A:G,7,0),1)</f>
        <v>2</v>
      </c>
      <c r="Q277" s="11">
        <f>IFERROR(VLOOKUP(A277,FR_HITUNG_MINMAX!A:J,10,0),1)</f>
        <v>1</v>
      </c>
      <c r="R277" s="8">
        <f>IFERROR(VLOOKUP(A277,FR_HITUNG_MINMAX!A:K,11,0),1)</f>
        <v>1</v>
      </c>
      <c r="S277" s="12">
        <f>IFERROR(VLOOKUP(A277,FR_HITUNG_MINMAX!A:F,6,0),0)</f>
        <v>1750</v>
      </c>
      <c r="T277" s="8">
        <f t="shared" si="185"/>
        <v>2</v>
      </c>
      <c r="U277" s="8">
        <f t="shared" si="160"/>
        <v>-2</v>
      </c>
      <c r="V277" s="8">
        <f t="shared" si="161"/>
        <v>0</v>
      </c>
      <c r="W277" s="8">
        <f t="shared" si="186"/>
        <v>0</v>
      </c>
      <c r="X277" s="8">
        <f t="shared" si="187"/>
        <v>2</v>
      </c>
      <c r="Y277" s="16"/>
      <c r="Z277" s="15">
        <f t="shared" si="162"/>
        <v>0</v>
      </c>
      <c r="AA277" s="8">
        <f t="shared" si="188"/>
        <v>0</v>
      </c>
      <c r="AB277" s="16"/>
      <c r="AC277" s="15">
        <f t="shared" si="163"/>
        <v>0</v>
      </c>
      <c r="AD277" s="8">
        <f t="shared" si="164"/>
        <v>0</v>
      </c>
      <c r="AE277" s="16"/>
      <c r="AF277" s="15">
        <f t="shared" si="165"/>
        <v>0</v>
      </c>
      <c r="AG277" s="15">
        <f t="shared" si="189"/>
        <v>0</v>
      </c>
      <c r="AH277" s="16"/>
      <c r="AI277" s="15">
        <f t="shared" si="190"/>
        <v>0</v>
      </c>
      <c r="AJ277" s="8">
        <f t="shared" si="191"/>
        <v>0</v>
      </c>
      <c r="AK277" s="8">
        <f t="shared" si="166"/>
        <v>1</v>
      </c>
      <c r="AL277" s="8">
        <f t="shared" si="167"/>
        <v>0</v>
      </c>
      <c r="AM277" s="8">
        <f t="shared" si="192"/>
        <v>0</v>
      </c>
      <c r="AN277" s="8">
        <f t="shared" si="193"/>
        <v>2</v>
      </c>
      <c r="AO277" s="8">
        <f>IFERROR(VLOOKUP(A277,PERSAMAAN!B:D,3,0),AN277)</f>
        <v>2</v>
      </c>
      <c r="AP277" s="1">
        <v>2</v>
      </c>
      <c r="AQ277" s="8">
        <f t="shared" si="168"/>
        <v>2</v>
      </c>
      <c r="AR277" s="8" t="str">
        <f>IF(AQ277=0,"-",VLOOKUP(A277,FR_HITUNG_MINMAX!A:H,8,0))</f>
        <v>BNMKMR</v>
      </c>
      <c r="AS277" s="1" t="s">
        <v>34</v>
      </c>
      <c r="AT277" s="8" t="str">
        <f t="shared" si="169"/>
        <v>AAR</v>
      </c>
      <c r="AU277" s="12">
        <f t="shared" si="170"/>
        <v>3500</v>
      </c>
      <c r="AV277" s="12">
        <f t="shared" si="171"/>
        <v>508500</v>
      </c>
      <c r="AW277" s="8" t="b">
        <f t="shared" si="194"/>
        <v>0</v>
      </c>
      <c r="AX277" s="1"/>
      <c r="AY277" s="8">
        <f t="shared" si="172"/>
        <v>0</v>
      </c>
      <c r="AZ277" s="8" t="str">
        <f>IF(AY277=0,"-",VLOOKUP(A277,FR_HITUNG_MINMAX!A:I,9,0))</f>
        <v>-</v>
      </c>
      <c r="BB277" s="8" t="str">
        <f t="shared" si="173"/>
        <v>-</v>
      </c>
      <c r="BC277" s="12">
        <f t="shared" si="174"/>
        <v>0</v>
      </c>
      <c r="BD277" s="12">
        <f t="shared" si="175"/>
        <v>0</v>
      </c>
      <c r="BE277" s="16"/>
      <c r="BF277" s="8">
        <f>SUMIF('REALISASI ORDER'!C:C,A277,'REALISASI ORDER'!E:E)</f>
        <v>0</v>
      </c>
      <c r="BG277" s="8">
        <f t="shared" si="195"/>
        <v>4</v>
      </c>
      <c r="BH277" s="8">
        <f t="shared" si="176"/>
        <v>0</v>
      </c>
      <c r="BI277" s="8">
        <f t="shared" si="177"/>
        <v>0</v>
      </c>
      <c r="BJ277" s="8">
        <f t="shared" si="196"/>
        <v>0</v>
      </c>
      <c r="BK277" s="33">
        <f t="shared" si="197"/>
        <v>2</v>
      </c>
      <c r="BL277" s="33">
        <f t="shared" si="178"/>
        <v>2</v>
      </c>
      <c r="BM277" s="33">
        <f t="shared" si="179"/>
        <v>0</v>
      </c>
      <c r="BN277" s="33">
        <f t="shared" si="198"/>
        <v>0</v>
      </c>
      <c r="BO277" s="8">
        <f t="shared" si="180"/>
        <v>0</v>
      </c>
      <c r="BP277" s="8">
        <f t="shared" si="181"/>
        <v>0</v>
      </c>
      <c r="BQ277" s="8">
        <f t="shared" si="182"/>
        <v>0</v>
      </c>
      <c r="BR277" s="8">
        <f>IFERROR(ROUNDDOWN(BF277*BN277/(BK277+BL277+BM277+BN),0),0)</f>
        <v>0</v>
      </c>
      <c r="BS277" s="8" t="str">
        <f t="shared" si="183"/>
        <v>BAUD14</v>
      </c>
      <c r="BT277" s="8">
        <f>SUMIF(FR_HITUNG_MINMAX!A:A,ORDER!A277,FR_HITUNG_MINMAX!AS:AS)</f>
        <v>2</v>
      </c>
      <c r="BU277" s="8">
        <f t="shared" si="199"/>
        <v>0</v>
      </c>
      <c r="BV277" s="8" t="str">
        <f t="shared" si="184"/>
        <v>AAR</v>
      </c>
      <c r="BW277" s="8" t="str">
        <f>VLOOKUP(A277,'STOK PESALAKAN'!A:F,6,0)</f>
        <v/>
      </c>
    </row>
    <row r="278" spans="1:75" ht="15" customHeight="1">
      <c r="A278" s="41" t="s">
        <v>372</v>
      </c>
      <c r="B278" s="99">
        <f>IFERROR(IFERROR(VLOOKUP(A278,'STOK PACUL'!C:H,6,0),VLOOKUP(A278,'KATEGORI PACUL'!A:C,3,0)),0)</f>
        <v>31</v>
      </c>
      <c r="C278" s="8">
        <f>IFERROR(VLOOKUP(A278,'KATEGORI PACUL'!A:D,4,0),0)</f>
        <v>4</v>
      </c>
      <c r="D278" s="99">
        <f>IFERROR(IFERROR(VLOOKUP(A278,'STOK PESALAKAN'!C:H,6,0),VLOOKUP(A278,'KATEGORI PESALAKAN'!A:C,3,0)),0)</f>
        <v>34</v>
      </c>
      <c r="E278" s="8">
        <f>IFERROR(VLOOKUP(A278,'KATEGORI PESALAKAN'!A:D,4,0),0)</f>
        <v>36</v>
      </c>
      <c r="F278" s="99">
        <f>IFERROR(IFERROR(VLOOKUP(A278,'STOK CIKDITIRO'!C:H,6,0),VLOOKUP(A278,'KATEGORI CIKDITIRO'!A:C,3,0)),0)</f>
        <v>18</v>
      </c>
      <c r="G278" s="8">
        <f>IFERROR(VLOOKUP(A278,'KATEGORI CIKDITIRO'!A:D,4,0),0)</f>
        <v>26</v>
      </c>
      <c r="H278" s="99">
        <f>IFERROR(IFERROR(VLOOKUP(A278,'STOK TRAYEMAN'!C:H,6,0),VLOOKUP(A278,'KATEGORI TRAYEMAN'!A:C,3,0)),0)</f>
        <v>10</v>
      </c>
      <c r="I278" s="8">
        <f>IFERROR(VLOOKUP(A278,'KATEGORI TRAYEMAN'!A:D,4,0),0)</f>
        <v>5</v>
      </c>
      <c r="J278" s="8" t="str">
        <f>IFERROR(VLOOKUP(A278,'NOSTOK PACUL'!A:C,3,0),IFERROR(IF(VLOOKUP(A278,'STOK PACUL'!A:B,2,0)="NOSTOK","E",VLOOKUP(A278,'KATEGORI PACUL'!A:B,2,0)),"E"))</f>
        <v>B</v>
      </c>
      <c r="K278" s="8" t="str">
        <f>IFERROR(VLOOKUP(A278,'NOSTOK PESALAKAN'!A:C,3,0),IFERROR(IF(VLOOKUP(A278,'STOK PESALAKAN'!A:B,2,0)="NOSTOK","E",VLOOKUP(A278,'KATEGORI PESALAKAN'!A:B,2,0)),"E"))</f>
        <v>B</v>
      </c>
      <c r="L278" s="8" t="str">
        <f>IFERROR(VLOOKUP(A278,'NOSTOK CIKDITIRO'!A:C,3,0),IFERROR(IF(VLOOKUP(A278,'STOK CIKDITIRO'!A:B,2,0)="NOSTOK","E",VLOOKUP(A278,'KATEGORI CIKDITIRO'!A:B,2,0)),"E"))</f>
        <v>B</v>
      </c>
      <c r="M278" s="8" t="str">
        <f>IFERROR(VLOOKUP(A278,'NOSTOK TRAYEMAN'!A:C,3,0),IFERROR(IF(VLOOKUP(A278,'STOK TRAYEMAN'!A:B,2,0)="NOSTOK","E",VLOOKUP(A278,'KATEGORI TRAYEMAN'!A:B,2,0)),"E"))</f>
        <v>C</v>
      </c>
      <c r="N278" s="8" t="str">
        <f>IFERROR(VLOOKUP(A278,FR_HITUNG_MINMAX!A:B,2,0),0)</f>
        <v>BAUD CVT 6 x 35</v>
      </c>
      <c r="O278" s="8" t="str">
        <f>IFERROR(VLOOKUP(A278,FR_HITUNG_MINMAX!A:D,4,0),0)</f>
        <v>BAUDMU</v>
      </c>
      <c r="P278" s="8">
        <f>IFERROR(VLOOKUP(A278,FR_HITUNG_MINMAX!A:G,7,0),1)</f>
        <v>2</v>
      </c>
      <c r="Q278" s="11">
        <f>IFERROR(VLOOKUP(A278,FR_HITUNG_MINMAX!A:J,10,0),1)</f>
        <v>1</v>
      </c>
      <c r="R278" s="8">
        <f>IFERROR(VLOOKUP(A278,FR_HITUNG_MINMAX!A:K,11,0),1)</f>
        <v>1</v>
      </c>
      <c r="S278" s="12">
        <f>IFERROR(VLOOKUP(A278,FR_HITUNG_MINMAX!A:F,6,0),0)</f>
        <v>1300</v>
      </c>
      <c r="T278" s="8">
        <f t="shared" si="185"/>
        <v>27</v>
      </c>
      <c r="U278" s="8">
        <f t="shared" si="160"/>
        <v>-2</v>
      </c>
      <c r="V278" s="8">
        <f t="shared" si="161"/>
        <v>-8</v>
      </c>
      <c r="W278" s="8">
        <f t="shared" si="186"/>
        <v>5</v>
      </c>
      <c r="X278" s="8">
        <f t="shared" si="187"/>
        <v>2</v>
      </c>
      <c r="Y278" s="16"/>
      <c r="Z278" s="15">
        <f t="shared" si="162"/>
        <v>0</v>
      </c>
      <c r="AA278" s="8">
        <f t="shared" si="188"/>
        <v>0</v>
      </c>
      <c r="AB278" s="16"/>
      <c r="AC278" s="15">
        <f t="shared" si="163"/>
        <v>0</v>
      </c>
      <c r="AD278" s="8">
        <f t="shared" si="164"/>
        <v>0</v>
      </c>
      <c r="AE278" s="16"/>
      <c r="AF278" s="15">
        <f t="shared" si="165"/>
        <v>0</v>
      </c>
      <c r="AG278" s="15">
        <f t="shared" si="189"/>
        <v>0</v>
      </c>
      <c r="AH278" s="16"/>
      <c r="AI278" s="15">
        <f t="shared" si="190"/>
        <v>0</v>
      </c>
      <c r="AJ278" s="8">
        <f t="shared" si="191"/>
        <v>0</v>
      </c>
      <c r="AK278" s="8">
        <f t="shared" si="166"/>
        <v>0</v>
      </c>
      <c r="AL278" s="8">
        <f t="shared" si="167"/>
        <v>2</v>
      </c>
      <c r="AM278" s="8">
        <f t="shared" si="192"/>
        <v>0</v>
      </c>
      <c r="AN278" s="8">
        <f t="shared" si="193"/>
        <v>2</v>
      </c>
      <c r="AO278" s="8">
        <f>IFERROR(VLOOKUP(A278,PERSAMAAN!B:D,3,0),AN278)</f>
        <v>2</v>
      </c>
      <c r="AP278" s="1">
        <v>10</v>
      </c>
      <c r="AQ278" s="8">
        <f t="shared" si="168"/>
        <v>10</v>
      </c>
      <c r="AR278" s="8" t="str">
        <f>IF(AQ278=0,"-",VLOOKUP(A278,FR_HITUNG_MINMAX!A:H,8,0))</f>
        <v>AAR</v>
      </c>
      <c r="AS278" s="1"/>
      <c r="AT278" s="8" t="str">
        <f t="shared" si="169"/>
        <v>AAR</v>
      </c>
      <c r="AU278" s="12">
        <f t="shared" si="170"/>
        <v>13000</v>
      </c>
      <c r="AV278" s="12">
        <f t="shared" si="171"/>
        <v>508500</v>
      </c>
      <c r="AW278" s="8" t="b">
        <f t="shared" si="194"/>
        <v>0</v>
      </c>
      <c r="AX278" s="1"/>
      <c r="AY278" s="8">
        <f t="shared" si="172"/>
        <v>0</v>
      </c>
      <c r="AZ278" s="8" t="str">
        <f>IF(AY278=0,"-",VLOOKUP(A278,FR_HITUNG_MINMAX!A:I,9,0))</f>
        <v>-</v>
      </c>
      <c r="BB278" s="8" t="str">
        <f t="shared" si="173"/>
        <v>-</v>
      </c>
      <c r="BC278" s="12">
        <f t="shared" si="174"/>
        <v>0</v>
      </c>
      <c r="BD278" s="12">
        <f t="shared" si="175"/>
        <v>0</v>
      </c>
      <c r="BE278" s="16"/>
      <c r="BF278" s="8">
        <f>SUMIF('REALISASI ORDER'!C:C,A278,'REALISASI ORDER'!E:E)</f>
        <v>0</v>
      </c>
      <c r="BG278" s="8">
        <f t="shared" si="195"/>
        <v>31</v>
      </c>
      <c r="BH278" s="8">
        <f t="shared" si="176"/>
        <v>34</v>
      </c>
      <c r="BI278" s="8">
        <f t="shared" si="177"/>
        <v>18</v>
      </c>
      <c r="BJ278" s="8">
        <f t="shared" si="196"/>
        <v>10</v>
      </c>
      <c r="BK278" s="33">
        <f t="shared" si="197"/>
        <v>4</v>
      </c>
      <c r="BL278" s="33">
        <f t="shared" si="178"/>
        <v>2</v>
      </c>
      <c r="BM278" s="33">
        <f t="shared" si="179"/>
        <v>8</v>
      </c>
      <c r="BN278" s="33">
        <f t="shared" si="198"/>
        <v>0</v>
      </c>
      <c r="BO278" s="8">
        <f t="shared" si="180"/>
        <v>0</v>
      </c>
      <c r="BP278" s="8">
        <f t="shared" si="181"/>
        <v>0</v>
      </c>
      <c r="BQ278" s="8">
        <f t="shared" si="182"/>
        <v>0</v>
      </c>
      <c r="BR278" s="8">
        <f>IFERROR(ROUNDDOWN(BF278*BN278/(BK278+BL278+BM278+BN),0),0)</f>
        <v>0</v>
      </c>
      <c r="BS278" s="8" t="str">
        <f t="shared" si="183"/>
        <v>BAUDBLC</v>
      </c>
      <c r="BT278" s="8">
        <f>SUMIF(FR_HITUNG_MINMAX!A:A,ORDER!A278,FR_HITUNG_MINMAX!AS:AS)</f>
        <v>11</v>
      </c>
      <c r="BU278" s="8">
        <f t="shared" si="199"/>
        <v>0</v>
      </c>
      <c r="BV278" s="8" t="str">
        <f t="shared" si="184"/>
        <v>AAR</v>
      </c>
      <c r="BW278" s="8" t="str">
        <f>VLOOKUP(A278,'STOK PESALAKAN'!A:F,6,0)</f>
        <v/>
      </c>
    </row>
    <row r="279" spans="1:75" ht="15" customHeight="1">
      <c r="A279" s="41" t="s">
        <v>373</v>
      </c>
      <c r="B279" s="99">
        <f>IFERROR(IFERROR(VLOOKUP(A279,'STOK PACUL'!C:H,6,0),VLOOKUP(A279,'KATEGORI PACUL'!A:C,3,0)),0)</f>
        <v>7</v>
      </c>
      <c r="C279" s="8">
        <f>IFERROR(VLOOKUP(A279,'KATEGORI PACUL'!A:D,4,0),0)</f>
        <v>38</v>
      </c>
      <c r="D279" s="99">
        <f>IFERROR(IFERROR(VLOOKUP(A279,'STOK PESALAKAN'!C:H,6,0),VLOOKUP(A279,'KATEGORI PESALAKAN'!A:C,3,0)),0)</f>
        <v>6</v>
      </c>
      <c r="E279" s="8">
        <f>IFERROR(VLOOKUP(A279,'KATEGORI PESALAKAN'!A:D,4,0),0)</f>
        <v>24</v>
      </c>
      <c r="F279" s="99">
        <f>IFERROR(IFERROR(VLOOKUP(A279,'STOK CIKDITIRO'!C:H,6,0),VLOOKUP(A279,'KATEGORI CIKDITIRO'!A:C,3,0)),0)</f>
        <v>0</v>
      </c>
      <c r="G279" s="8">
        <f>IFERROR(VLOOKUP(A279,'KATEGORI CIKDITIRO'!A:D,4,0),0)</f>
        <v>13</v>
      </c>
      <c r="H279" s="99">
        <f>IFERROR(IFERROR(VLOOKUP(A279,'STOK TRAYEMAN'!C:H,6,0),VLOOKUP(A279,'KATEGORI TRAYEMAN'!A:C,3,0)),0)</f>
        <v>0</v>
      </c>
      <c r="I279" s="8">
        <f>IFERROR(VLOOKUP(A279,'KATEGORI TRAYEMAN'!A:D,4,0),0)</f>
        <v>0</v>
      </c>
      <c r="J279" s="8" t="str">
        <f>IFERROR(VLOOKUP(A279,'NOSTOK PACUL'!A:C,3,0),IFERROR(IF(VLOOKUP(A279,'STOK PACUL'!A:B,2,0)="NOSTOK","E",VLOOKUP(A279,'KATEGORI PACUL'!A:B,2,0)),"E"))</f>
        <v>A</v>
      </c>
      <c r="K279" s="8" t="str">
        <f>IFERROR(VLOOKUP(A279,'NOSTOK PESALAKAN'!A:C,3,0),IFERROR(IF(VLOOKUP(A279,'STOK PESALAKAN'!A:B,2,0)="NOSTOK","E",VLOOKUP(A279,'KATEGORI PESALAKAN'!A:B,2,0)),"E"))</f>
        <v>A</v>
      </c>
      <c r="L279" s="8" t="str">
        <f>IFERROR(VLOOKUP(A279,'NOSTOK CIKDITIRO'!A:C,3,0),IFERROR(IF(VLOOKUP(A279,'STOK CIKDITIRO'!A:B,2,0)="NOSTOK","E",VLOOKUP(A279,'KATEGORI CIKDITIRO'!A:B,2,0)),"E"))</f>
        <v>B</v>
      </c>
      <c r="M279" s="8" t="str">
        <f>IFERROR(VLOOKUP(A279,'NOSTOK TRAYEMAN'!A:C,3,0),IFERROR(IF(VLOOKUP(A279,'STOK TRAYEMAN'!A:B,2,0)="NOSTOK","E",VLOOKUP(A279,'KATEGORI TRAYEMAN'!A:B,2,0)),"E"))</f>
        <v>E</v>
      </c>
      <c r="N279" s="8" t="str">
        <f>IFERROR(VLOOKUP(A279,FR_HITUNG_MINMAX!A:B,2,0),0)</f>
        <v>BENSIN JERIGEN KECIL</v>
      </c>
      <c r="O279" s="8" t="str">
        <f>IFERROR(VLOOKUP(A279,FR_HITUNG_MINMAX!A:D,4,0),0)</f>
        <v>IMITAS</v>
      </c>
      <c r="P279" s="8">
        <f>IFERROR(VLOOKUP(A279,FR_HITUNG_MINMAX!A:G,7,0),1)</f>
        <v>1</v>
      </c>
      <c r="Q279" s="11" t="str">
        <f>IFERROR(VLOOKUP(A279,FR_HITUNG_MINMAX!A:J,10,0),1)</f>
        <v>14</v>
      </c>
      <c r="R279" s="8">
        <f>IFERROR(VLOOKUP(A279,FR_HITUNG_MINMAX!A:K,11,0),1)</f>
        <v>2</v>
      </c>
      <c r="S279" s="12">
        <f>IFERROR(VLOOKUP(A279,FR_HITUNG_MINMAX!A:F,6,0),0)</f>
        <v>5000</v>
      </c>
      <c r="T279" s="8">
        <f t="shared" si="185"/>
        <v>-31</v>
      </c>
      <c r="U279" s="8">
        <f t="shared" si="160"/>
        <v>-18</v>
      </c>
      <c r="V279" s="8">
        <f t="shared" si="161"/>
        <v>-13</v>
      </c>
      <c r="W279" s="8">
        <f t="shared" si="186"/>
        <v>0</v>
      </c>
      <c r="X279" s="8">
        <f t="shared" si="187"/>
        <v>0</v>
      </c>
      <c r="Y279" s="16"/>
      <c r="Z279" s="15">
        <f t="shared" si="162"/>
        <v>0</v>
      </c>
      <c r="AA279" s="8">
        <f t="shared" si="188"/>
        <v>0</v>
      </c>
      <c r="AB279" s="16"/>
      <c r="AC279" s="15">
        <f t="shared" si="163"/>
        <v>0</v>
      </c>
      <c r="AD279" s="8">
        <f t="shared" si="164"/>
        <v>0</v>
      </c>
      <c r="AE279" s="16"/>
      <c r="AF279" s="15">
        <f t="shared" si="165"/>
        <v>0</v>
      </c>
      <c r="AG279" s="15">
        <f t="shared" si="189"/>
        <v>0</v>
      </c>
      <c r="AH279" s="16"/>
      <c r="AI279" s="15">
        <f t="shared" si="190"/>
        <v>0</v>
      </c>
      <c r="AJ279" s="8">
        <f t="shared" si="191"/>
        <v>9</v>
      </c>
      <c r="AK279" s="8">
        <f t="shared" si="166"/>
        <v>12</v>
      </c>
      <c r="AL279" s="8">
        <f t="shared" si="167"/>
        <v>10</v>
      </c>
      <c r="AM279" s="8">
        <f t="shared" si="192"/>
        <v>0</v>
      </c>
      <c r="AN279" s="8">
        <f t="shared" si="193"/>
        <v>16</v>
      </c>
      <c r="AO279" s="8">
        <f>IFERROR(VLOOKUP(A279,PERSAMAAN!B:D,3,0),AN279)</f>
        <v>16</v>
      </c>
      <c r="AP279" s="1">
        <v>0</v>
      </c>
      <c r="AQ279" s="8">
        <f t="shared" si="168"/>
        <v>0</v>
      </c>
      <c r="AR279" s="8" t="str">
        <f>IF(AQ279=0,"-",VLOOKUP(A279,FR_HITUNG_MINMAX!A:H,8,0))</f>
        <v>-</v>
      </c>
      <c r="AS279" s="1"/>
      <c r="AT279" s="8" t="str">
        <f t="shared" si="169"/>
        <v>-</v>
      </c>
      <c r="AU279" s="12">
        <f t="shared" si="170"/>
        <v>0</v>
      </c>
      <c r="AV279" s="12">
        <f t="shared" si="171"/>
        <v>0</v>
      </c>
      <c r="AW279" s="8" t="b">
        <f t="shared" si="194"/>
        <v>0</v>
      </c>
      <c r="AX279" s="1"/>
      <c r="AY279" s="8">
        <f t="shared" si="172"/>
        <v>0</v>
      </c>
      <c r="AZ279" s="8" t="str">
        <f>IF(AY279=0,"-",VLOOKUP(A279,FR_HITUNG_MINMAX!A:I,9,0))</f>
        <v>-</v>
      </c>
      <c r="BB279" s="8" t="str">
        <f t="shared" si="173"/>
        <v>-</v>
      </c>
      <c r="BC279" s="12">
        <f t="shared" si="174"/>
        <v>0</v>
      </c>
      <c r="BD279" s="12">
        <f t="shared" si="175"/>
        <v>0</v>
      </c>
      <c r="BE279" s="16"/>
      <c r="BF279" s="8">
        <f>SUMIF('REALISASI ORDER'!C:C,A279,'REALISASI ORDER'!E:E)</f>
        <v>0</v>
      </c>
      <c r="BG279" s="8">
        <f t="shared" si="195"/>
        <v>7</v>
      </c>
      <c r="BH279" s="8">
        <f t="shared" si="176"/>
        <v>6</v>
      </c>
      <c r="BI279" s="8">
        <f t="shared" si="177"/>
        <v>0</v>
      </c>
      <c r="BJ279" s="8">
        <f t="shared" si="196"/>
        <v>0</v>
      </c>
      <c r="BK279" s="33">
        <f t="shared" si="197"/>
        <v>38</v>
      </c>
      <c r="BL279" s="33">
        <f t="shared" si="178"/>
        <v>18</v>
      </c>
      <c r="BM279" s="33">
        <f t="shared" si="179"/>
        <v>13</v>
      </c>
      <c r="BN279" s="33">
        <f t="shared" si="198"/>
        <v>0</v>
      </c>
      <c r="BO279" s="8">
        <f t="shared" si="180"/>
        <v>0</v>
      </c>
      <c r="BP279" s="8">
        <f t="shared" si="181"/>
        <v>0</v>
      </c>
      <c r="BQ279" s="8">
        <f t="shared" si="182"/>
        <v>0</v>
      </c>
      <c r="BR279" s="8">
        <f>IFERROR(ROUNDDOWN(BF279*BN279/(BK279+BL279+BM279+BN),0),0)</f>
        <v>0</v>
      </c>
      <c r="BS279" s="8" t="str">
        <f t="shared" si="183"/>
        <v>BBM</v>
      </c>
      <c r="BT279" s="8">
        <f>SUMIF(FR_HITUNG_MINMAX!A:A,ORDER!A279,FR_HITUNG_MINMAX!AS:AS)</f>
        <v>25</v>
      </c>
      <c r="BU279" s="8">
        <f t="shared" si="199"/>
        <v>0</v>
      </c>
      <c r="BV279" s="8" t="str">
        <f t="shared" si="184"/>
        <v>-</v>
      </c>
      <c r="BW279" s="8" t="str">
        <f>VLOOKUP(A279,'STOK PESALAKAN'!A:F,6,0)</f>
        <v/>
      </c>
    </row>
    <row r="280" spans="1:75" ht="15" customHeight="1">
      <c r="A280" s="41" t="s">
        <v>374</v>
      </c>
      <c r="B280" s="99">
        <f>IFERROR(IFERROR(VLOOKUP(A280,'STOK PACUL'!C:H,6,0),VLOOKUP(A280,'KATEGORI PACUL'!A:C,3,0)),0)</f>
        <v>6</v>
      </c>
      <c r="C280" s="8">
        <f>IFERROR(VLOOKUP(A280,'KATEGORI PACUL'!A:D,4,0),0)</f>
        <v>4</v>
      </c>
      <c r="D280" s="99">
        <f>IFERROR(IFERROR(VLOOKUP(A280,'STOK PESALAKAN'!C:H,6,0),VLOOKUP(A280,'KATEGORI PESALAKAN'!A:C,3,0)),0)</f>
        <v>8</v>
      </c>
      <c r="E280" s="8">
        <f>IFERROR(VLOOKUP(A280,'KATEGORI PESALAKAN'!A:D,4,0),0)</f>
        <v>3</v>
      </c>
      <c r="F280" s="99">
        <f>IFERROR(IFERROR(VLOOKUP(A280,'STOK CIKDITIRO'!C:H,6,0),VLOOKUP(A280,'KATEGORI CIKDITIRO'!A:C,3,0)),0)</f>
        <v>2</v>
      </c>
      <c r="G280" s="8">
        <f>IFERROR(VLOOKUP(A280,'KATEGORI CIKDITIRO'!A:D,4,0),0)</f>
        <v>2</v>
      </c>
      <c r="H280" s="99">
        <f>IFERROR(IFERROR(VLOOKUP(A280,'STOK TRAYEMAN'!C:H,6,0),VLOOKUP(A280,'KATEGORI TRAYEMAN'!A:C,3,0)),0)</f>
        <v>3</v>
      </c>
      <c r="I280" s="8">
        <f>IFERROR(VLOOKUP(A280,'KATEGORI TRAYEMAN'!A:D,4,0),0)</f>
        <v>0</v>
      </c>
      <c r="J280" s="8" t="str">
        <f>IFERROR(VLOOKUP(A280,'NOSTOK PACUL'!A:C,3,0),IFERROR(IF(VLOOKUP(A280,'STOK PACUL'!A:B,2,0)="NOSTOK","E",VLOOKUP(A280,'KATEGORI PACUL'!A:B,2,0)),"E"))</f>
        <v>B</v>
      </c>
      <c r="K280" s="8" t="str">
        <f>IFERROR(VLOOKUP(A280,'NOSTOK PESALAKAN'!A:C,3,0),IFERROR(IF(VLOOKUP(A280,'STOK PESALAKAN'!A:B,2,0)="NOSTOK","E",VLOOKUP(A280,'KATEGORI PESALAKAN'!A:B,2,0)),"E"))</f>
        <v>B</v>
      </c>
      <c r="L280" s="8" t="str">
        <f>IFERROR(VLOOKUP(A280,'NOSTOK CIKDITIRO'!A:C,3,0),IFERROR(IF(VLOOKUP(A280,'STOK CIKDITIRO'!A:B,2,0)="NOSTOK","E",VLOOKUP(A280,'KATEGORI CIKDITIRO'!A:B,2,0)),"E"))</f>
        <v>C</v>
      </c>
      <c r="M280" s="8" t="str">
        <f>IFERROR(VLOOKUP(A280,'NOSTOK TRAYEMAN'!A:C,3,0),IFERROR(IF(VLOOKUP(A280,'STOK TRAYEMAN'!A:B,2,0)="NOSTOK","E",VLOOKUP(A280,'KATEGORI TRAYEMAN'!A:B,2,0)),"E"))</f>
        <v>E</v>
      </c>
      <c r="N280" s="8" t="str">
        <f>IFERROR(VLOOKUP(A280,FR_HITUNG_MINMAX!A:B,2,0),0)</f>
        <v>BAUD BUANGAN OLI BAWAH BEAT / BAUD OLI 17 YAMAHA</v>
      </c>
      <c r="O280" s="8" t="str">
        <f>IFERROR(VLOOKUP(A280,FR_HITUNG_MINMAX!A:D,4,0),0)</f>
        <v>BAUDMU</v>
      </c>
      <c r="P280" s="8">
        <f>IFERROR(VLOOKUP(A280,FR_HITUNG_MINMAX!A:G,7,0),1)</f>
        <v>1</v>
      </c>
      <c r="Q280" s="11" t="str">
        <f>IFERROR(VLOOKUP(A280,FR_HITUNG_MINMAX!A:J,10,0),1)</f>
        <v>3</v>
      </c>
      <c r="R280" s="8">
        <f>IFERROR(VLOOKUP(A280,FR_HITUNG_MINMAX!A:K,11,0),1)</f>
        <v>1</v>
      </c>
      <c r="S280" s="12">
        <f>IFERROR(VLOOKUP(A280,FR_HITUNG_MINMAX!A:F,6,0),0)</f>
        <v>3000</v>
      </c>
      <c r="T280" s="8">
        <f t="shared" si="185"/>
        <v>2</v>
      </c>
      <c r="U280" s="8">
        <f t="shared" si="160"/>
        <v>5</v>
      </c>
      <c r="V280" s="8">
        <f t="shared" si="161"/>
        <v>0</v>
      </c>
      <c r="W280" s="8">
        <f t="shared" si="186"/>
        <v>3</v>
      </c>
      <c r="X280" s="8">
        <f t="shared" si="187"/>
        <v>0</v>
      </c>
      <c r="Y280" s="16"/>
      <c r="Z280" s="15">
        <f t="shared" si="162"/>
        <v>0</v>
      </c>
      <c r="AA280" s="8">
        <f t="shared" si="188"/>
        <v>0</v>
      </c>
      <c r="AB280" s="16"/>
      <c r="AC280" s="15">
        <f t="shared" si="163"/>
        <v>0</v>
      </c>
      <c r="AD280" s="8">
        <f t="shared" si="164"/>
        <v>3</v>
      </c>
      <c r="AE280" s="16"/>
      <c r="AF280" s="15">
        <f t="shared" si="165"/>
        <v>0</v>
      </c>
      <c r="AG280" s="15">
        <f t="shared" si="189"/>
        <v>0</v>
      </c>
      <c r="AH280" s="16"/>
      <c r="AI280" s="15">
        <f t="shared" si="190"/>
        <v>0</v>
      </c>
      <c r="AJ280" s="8">
        <f t="shared" si="191"/>
        <v>0</v>
      </c>
      <c r="AK280" s="8">
        <f t="shared" si="166"/>
        <v>0</v>
      </c>
      <c r="AL280" s="8">
        <f t="shared" si="167"/>
        <v>0</v>
      </c>
      <c r="AM280" s="8">
        <f t="shared" si="192"/>
        <v>0</v>
      </c>
      <c r="AN280" s="8">
        <f t="shared" si="193"/>
        <v>0</v>
      </c>
      <c r="AO280" s="8">
        <f>IFERROR(VLOOKUP(A280,PERSAMAAN!B:D,3,0),AN280)</f>
        <v>0</v>
      </c>
      <c r="AP280" s="1"/>
      <c r="AQ280" s="8">
        <f t="shared" si="168"/>
        <v>0</v>
      </c>
      <c r="AR280" s="8" t="str">
        <f>IF(AQ280=0,"-",VLOOKUP(A280,FR_HITUNG_MINMAX!A:H,8,0))</f>
        <v>-</v>
      </c>
      <c r="AS280" s="1"/>
      <c r="AT280" s="8" t="str">
        <f t="shared" si="169"/>
        <v>-</v>
      </c>
      <c r="AU280" s="12">
        <f t="shared" si="170"/>
        <v>0</v>
      </c>
      <c r="AV280" s="12">
        <f t="shared" si="171"/>
        <v>0</v>
      </c>
      <c r="AW280" s="8" t="b">
        <f t="shared" si="194"/>
        <v>0</v>
      </c>
      <c r="AX280" s="1"/>
      <c r="AY280" s="8">
        <f t="shared" si="172"/>
        <v>0</v>
      </c>
      <c r="AZ280" s="8" t="str">
        <f>IF(AY280=0,"-",VLOOKUP(A280,FR_HITUNG_MINMAX!A:I,9,0))</f>
        <v>-</v>
      </c>
      <c r="BB280" s="8" t="str">
        <f t="shared" si="173"/>
        <v>-</v>
      </c>
      <c r="BC280" s="12">
        <f t="shared" si="174"/>
        <v>0</v>
      </c>
      <c r="BD280" s="12">
        <f t="shared" si="175"/>
        <v>0</v>
      </c>
      <c r="BE280" s="16"/>
      <c r="BF280" s="8">
        <f>SUMIF('REALISASI ORDER'!C:C,A280,'REALISASI ORDER'!E:E)</f>
        <v>0</v>
      </c>
      <c r="BG280" s="8">
        <f t="shared" si="195"/>
        <v>6</v>
      </c>
      <c r="BH280" s="8">
        <f t="shared" si="176"/>
        <v>8</v>
      </c>
      <c r="BI280" s="8">
        <f t="shared" si="177"/>
        <v>2</v>
      </c>
      <c r="BJ280" s="8">
        <f t="shared" si="196"/>
        <v>3</v>
      </c>
      <c r="BK280" s="33">
        <f t="shared" si="197"/>
        <v>4</v>
      </c>
      <c r="BL280" s="33">
        <f t="shared" si="178"/>
        <v>0</v>
      </c>
      <c r="BM280" s="33">
        <f t="shared" si="179"/>
        <v>0</v>
      </c>
      <c r="BN280" s="33">
        <f t="shared" si="198"/>
        <v>0</v>
      </c>
      <c r="BO280" s="8">
        <f t="shared" si="180"/>
        <v>0</v>
      </c>
      <c r="BP280" s="8">
        <f t="shared" si="181"/>
        <v>0</v>
      </c>
      <c r="BQ280" s="8">
        <f t="shared" si="182"/>
        <v>0</v>
      </c>
      <c r="BR280" s="8">
        <f>IFERROR(ROUNDDOWN(BF280*BN280/(BK280+BL280+BM280+BN),0),0)</f>
        <v>0</v>
      </c>
      <c r="BS280" s="8" t="str">
        <f t="shared" si="183"/>
        <v>BBOBB</v>
      </c>
      <c r="BT280" s="8">
        <f>SUMIF(FR_HITUNG_MINMAX!A:A,ORDER!A280,FR_HITUNG_MINMAX!AS:AS)</f>
        <v>4</v>
      </c>
      <c r="BU280" s="8">
        <f t="shared" si="199"/>
        <v>0</v>
      </c>
      <c r="BV280" s="8" t="str">
        <f t="shared" si="184"/>
        <v>-</v>
      </c>
      <c r="BW280" s="8" t="str">
        <f>VLOOKUP(A280,'STOK PESALAKAN'!A:F,6,0)</f>
        <v/>
      </c>
    </row>
    <row r="281" spans="1:75" ht="15" customHeight="1">
      <c r="A281" s="41" t="s">
        <v>375</v>
      </c>
      <c r="B281" s="99">
        <f>IFERROR(IFERROR(VLOOKUP(A281,'STOK PACUL'!C:H,6,0),VLOOKUP(A281,'KATEGORI PACUL'!A:C,3,0)),0)</f>
        <v>24</v>
      </c>
      <c r="C281" s="8">
        <f>IFERROR(VLOOKUP(A281,'KATEGORI PACUL'!A:D,4,0),0)</f>
        <v>2</v>
      </c>
      <c r="D281" s="99">
        <f>IFERROR(IFERROR(VLOOKUP(A281,'STOK PESALAKAN'!C:H,6,0),VLOOKUP(A281,'KATEGORI PESALAKAN'!A:C,3,0)),0)</f>
        <v>18</v>
      </c>
      <c r="E281" s="8">
        <f>IFERROR(VLOOKUP(A281,'KATEGORI PESALAKAN'!A:D,4,0),0)</f>
        <v>4</v>
      </c>
      <c r="F281" s="99">
        <f>IFERROR(IFERROR(VLOOKUP(A281,'STOK CIKDITIRO'!C:H,6,0),VLOOKUP(A281,'KATEGORI CIKDITIRO'!A:C,3,0)),0)</f>
        <v>22</v>
      </c>
      <c r="G281" s="8">
        <f>IFERROR(VLOOKUP(A281,'KATEGORI CIKDITIRO'!A:D,4,0),0)</f>
        <v>30</v>
      </c>
      <c r="H281" s="99">
        <f>IFERROR(IFERROR(VLOOKUP(A281,'STOK TRAYEMAN'!C:H,6,0),VLOOKUP(A281,'KATEGORI TRAYEMAN'!A:C,3,0)),0)</f>
        <v>4</v>
      </c>
      <c r="I281" s="8">
        <f>IFERROR(VLOOKUP(A281,'KATEGORI TRAYEMAN'!A:D,4,0),0)</f>
        <v>0</v>
      </c>
      <c r="J281" s="8" t="str">
        <f>IFERROR(VLOOKUP(A281,'NOSTOK PACUL'!A:C,3,0),IFERROR(IF(VLOOKUP(A281,'STOK PACUL'!A:B,2,0)="NOSTOK","E",VLOOKUP(A281,'KATEGORI PACUL'!A:B,2,0)),"E"))</f>
        <v>D</v>
      </c>
      <c r="K281" s="8" t="str">
        <f>IFERROR(VLOOKUP(A281,'NOSTOK PESALAKAN'!A:C,3,0),IFERROR(IF(VLOOKUP(A281,'STOK PESALAKAN'!A:B,2,0)="NOSTOK","E",VLOOKUP(A281,'KATEGORI PESALAKAN'!A:B,2,0)),"E"))</f>
        <v>C</v>
      </c>
      <c r="L281" s="8" t="str">
        <f>IFERROR(VLOOKUP(A281,'NOSTOK CIKDITIRO'!A:C,3,0),IFERROR(IF(VLOOKUP(A281,'STOK CIKDITIRO'!A:B,2,0)="NOSTOK","E",VLOOKUP(A281,'KATEGORI CIKDITIRO'!A:B,2,0)),"E"))</f>
        <v>B</v>
      </c>
      <c r="M281" s="8" t="str">
        <f>IFERROR(VLOOKUP(A281,'NOSTOK TRAYEMAN'!A:C,3,0),IFERROR(IF(VLOOKUP(A281,'STOK TRAYEMAN'!A:B,2,0)="NOSTOK","E",VLOOKUP(A281,'KATEGORI TRAYEMAN'!A:B,2,0)),"E"))</f>
        <v>E</v>
      </c>
      <c r="N281" s="8" t="str">
        <f>IFERROR(VLOOKUP(A281,FR_HITUNG_MINMAX!A:B,2,0),0)</f>
        <v>BAUD CUN CARBU / BAUD JP 4X15</v>
      </c>
      <c r="O281" s="8" t="str">
        <f>IFERROR(VLOOKUP(A281,FR_HITUNG_MINMAX!A:D,4,0),0)</f>
        <v>BAUDMU</v>
      </c>
      <c r="P281" s="8">
        <f>IFERROR(VLOOKUP(A281,FR_HITUNG_MINMAX!A:G,7,0),1)</f>
        <v>10</v>
      </c>
      <c r="Q281" s="11" t="str">
        <f>IFERROR(VLOOKUP(A281,FR_HITUNG_MINMAX!A:J,10,0),1)</f>
        <v>16</v>
      </c>
      <c r="R281" s="8">
        <f>IFERROR(VLOOKUP(A281,FR_HITUNG_MINMAX!A:K,11,0),1)</f>
        <v>1</v>
      </c>
      <c r="S281" s="12">
        <f>IFERROR(VLOOKUP(A281,FR_HITUNG_MINMAX!A:F,6,0),0)</f>
        <v>300</v>
      </c>
      <c r="T281" s="8">
        <f t="shared" si="185"/>
        <v>22</v>
      </c>
      <c r="U281" s="8">
        <f t="shared" si="160"/>
        <v>14</v>
      </c>
      <c r="V281" s="8">
        <f t="shared" si="161"/>
        <v>-8</v>
      </c>
      <c r="W281" s="8">
        <f t="shared" si="186"/>
        <v>4</v>
      </c>
      <c r="X281" s="8">
        <f t="shared" si="187"/>
        <v>0</v>
      </c>
      <c r="Y281" s="16"/>
      <c r="Z281" s="15">
        <f t="shared" si="162"/>
        <v>0</v>
      </c>
      <c r="AA281" s="8">
        <f t="shared" si="188"/>
        <v>0</v>
      </c>
      <c r="AB281" s="16"/>
      <c r="AC281" s="15">
        <f t="shared" si="163"/>
        <v>0</v>
      </c>
      <c r="AD281" s="8">
        <f t="shared" si="164"/>
        <v>7</v>
      </c>
      <c r="AE281" s="16"/>
      <c r="AF281" s="15">
        <f t="shared" si="165"/>
        <v>0</v>
      </c>
      <c r="AG281" s="15">
        <f t="shared" si="189"/>
        <v>0</v>
      </c>
      <c r="AH281" s="16"/>
      <c r="AI281" s="15">
        <f t="shared" si="190"/>
        <v>0</v>
      </c>
      <c r="AJ281" s="8">
        <f t="shared" si="191"/>
        <v>0</v>
      </c>
      <c r="AK281" s="8">
        <f t="shared" si="166"/>
        <v>0</v>
      </c>
      <c r="AL281" s="8">
        <f t="shared" si="167"/>
        <v>1</v>
      </c>
      <c r="AM281" s="8">
        <f t="shared" si="192"/>
        <v>0</v>
      </c>
      <c r="AN281" s="8">
        <f t="shared" si="193"/>
        <v>10</v>
      </c>
      <c r="AO281" s="8">
        <f>IFERROR(VLOOKUP(A281,PERSAMAAN!B:D,3,0),AN281)</f>
        <v>10</v>
      </c>
      <c r="AP281" s="1"/>
      <c r="AQ281" s="8">
        <f t="shared" si="168"/>
        <v>10</v>
      </c>
      <c r="AR281" s="8" t="str">
        <f>IF(AQ281=0,"-",VLOOKUP(A281,FR_HITUNG_MINMAX!A:H,8,0))</f>
        <v>GSM</v>
      </c>
      <c r="AS281" s="1" t="s">
        <v>34</v>
      </c>
      <c r="AT281" s="8" t="str">
        <f t="shared" si="169"/>
        <v>AAR</v>
      </c>
      <c r="AU281" s="12">
        <f t="shared" si="170"/>
        <v>3000</v>
      </c>
      <c r="AV281" s="12">
        <f t="shared" si="171"/>
        <v>508500</v>
      </c>
      <c r="AW281" s="8" t="b">
        <f t="shared" si="194"/>
        <v>0</v>
      </c>
      <c r="AX281" s="1"/>
      <c r="AY281" s="8">
        <f t="shared" si="172"/>
        <v>0</v>
      </c>
      <c r="AZ281" s="8" t="str">
        <f>IF(AY281=0,"-",VLOOKUP(A281,FR_HITUNG_MINMAX!A:I,9,0))</f>
        <v>-</v>
      </c>
      <c r="BB281" s="8" t="str">
        <f t="shared" si="173"/>
        <v>-</v>
      </c>
      <c r="BC281" s="12">
        <f t="shared" si="174"/>
        <v>0</v>
      </c>
      <c r="BD281" s="12">
        <f t="shared" si="175"/>
        <v>0</v>
      </c>
      <c r="BE281" s="16"/>
      <c r="BF281" s="8">
        <f>SUMIF('REALISASI ORDER'!C:C,A281,'REALISASI ORDER'!E:E)</f>
        <v>0</v>
      </c>
      <c r="BG281" s="8">
        <f t="shared" si="195"/>
        <v>24</v>
      </c>
      <c r="BH281" s="8">
        <f t="shared" si="176"/>
        <v>18</v>
      </c>
      <c r="BI281" s="8">
        <f t="shared" si="177"/>
        <v>22</v>
      </c>
      <c r="BJ281" s="8">
        <f t="shared" si="196"/>
        <v>4</v>
      </c>
      <c r="BK281" s="33">
        <f t="shared" si="197"/>
        <v>2</v>
      </c>
      <c r="BL281" s="33">
        <f t="shared" si="178"/>
        <v>0</v>
      </c>
      <c r="BM281" s="33">
        <f t="shared" si="179"/>
        <v>8</v>
      </c>
      <c r="BN281" s="33">
        <f t="shared" si="198"/>
        <v>0</v>
      </c>
      <c r="BO281" s="8">
        <f t="shared" si="180"/>
        <v>0</v>
      </c>
      <c r="BP281" s="8">
        <f t="shared" si="181"/>
        <v>0</v>
      </c>
      <c r="BQ281" s="8">
        <f t="shared" si="182"/>
        <v>0</v>
      </c>
      <c r="BR281" s="8">
        <f>IFERROR(ROUNDDOWN(BF281*BN281/(BK281+BL281+BM281+BN),0),0)</f>
        <v>0</v>
      </c>
      <c r="BS281" s="8" t="str">
        <f t="shared" si="183"/>
        <v>BCC1,5CM</v>
      </c>
      <c r="BT281" s="8">
        <f>SUMIF(FR_HITUNG_MINMAX!A:A,ORDER!A281,FR_HITUNG_MINMAX!AS:AS)</f>
        <v>7</v>
      </c>
      <c r="BU281" s="8">
        <f t="shared" si="199"/>
        <v>0</v>
      </c>
      <c r="BV281" s="8" t="str">
        <f t="shared" si="184"/>
        <v>AAR</v>
      </c>
      <c r="BW281" s="8" t="str">
        <f>VLOOKUP(A281,'STOK PESALAKAN'!A:F,6,0)</f>
        <v/>
      </c>
    </row>
    <row r="282" spans="1:75" ht="15" customHeight="1">
      <c r="A282" s="41" t="s">
        <v>376</v>
      </c>
      <c r="B282" s="99">
        <f>IFERROR(IFERROR(VLOOKUP(A282,'STOK PACUL'!C:H,6,0),VLOOKUP(A282,'KATEGORI PACUL'!A:C,3,0)),0)</f>
        <v>5</v>
      </c>
      <c r="C282" s="8">
        <f>IFERROR(VLOOKUP(A282,'KATEGORI PACUL'!A:D,4,0),0)</f>
        <v>16</v>
      </c>
      <c r="D282" s="99">
        <f>IFERROR(IFERROR(VLOOKUP(A282,'STOK PESALAKAN'!C:H,6,0),VLOOKUP(A282,'KATEGORI PESALAKAN'!A:C,3,0)),0)</f>
        <v>2</v>
      </c>
      <c r="E282" s="8">
        <f>IFERROR(VLOOKUP(A282,'KATEGORI PESALAKAN'!A:D,4,0),0)</f>
        <v>16</v>
      </c>
      <c r="F282" s="99">
        <f>IFERROR(IFERROR(VLOOKUP(A282,'STOK CIKDITIRO'!C:H,6,0),VLOOKUP(A282,'KATEGORI CIKDITIRO'!A:C,3,0)),0)</f>
        <v>2</v>
      </c>
      <c r="G282" s="8">
        <f>IFERROR(VLOOKUP(A282,'KATEGORI CIKDITIRO'!A:D,4,0),0)</f>
        <v>5</v>
      </c>
      <c r="H282" s="99">
        <f>IFERROR(IFERROR(VLOOKUP(A282,'STOK TRAYEMAN'!C:H,6,0),VLOOKUP(A282,'KATEGORI TRAYEMAN'!A:C,3,0)),0)</f>
        <v>2</v>
      </c>
      <c r="I282" s="8">
        <f>IFERROR(VLOOKUP(A282,'KATEGORI TRAYEMAN'!A:D,4,0),0)</f>
        <v>2</v>
      </c>
      <c r="J282" s="8" t="str">
        <f>IFERROR(VLOOKUP(A282,'NOSTOK PACUL'!A:C,3,0),IFERROR(IF(VLOOKUP(A282,'STOK PACUL'!A:B,2,0)="NOSTOK","E",VLOOKUP(A282,'KATEGORI PACUL'!A:B,2,0)),"E"))</f>
        <v>B</v>
      </c>
      <c r="K282" s="8" t="str">
        <f>IFERROR(VLOOKUP(A282,'NOSTOK PESALAKAN'!A:C,3,0),IFERROR(IF(VLOOKUP(A282,'STOK PESALAKAN'!A:B,2,0)="NOSTOK","E",VLOOKUP(A282,'KATEGORI PESALAKAN'!A:B,2,0)),"E"))</f>
        <v>A</v>
      </c>
      <c r="L282" s="8" t="str">
        <f>IFERROR(VLOOKUP(A282,'NOSTOK CIKDITIRO'!A:C,3,0),IFERROR(IF(VLOOKUP(A282,'STOK CIKDITIRO'!A:B,2,0)="NOSTOK","E",VLOOKUP(A282,'KATEGORI CIKDITIRO'!A:B,2,0)),"E"))</f>
        <v>C</v>
      </c>
      <c r="M282" s="8" t="str">
        <f>IFERROR(VLOOKUP(A282,'NOSTOK TRAYEMAN'!A:C,3,0),IFERROR(IF(VLOOKUP(A282,'STOK TRAYEMAN'!A:B,2,0)="NOSTOK","E",VLOOKUP(A282,'KATEGORI TRAYEMAN'!A:B,2,0)),"E"))</f>
        <v>D</v>
      </c>
      <c r="N282" s="8" t="str">
        <f>IFERROR(VLOOKUP(A282,FR_HITUNG_MINMAX!A:B,2,0),0)</f>
        <v>BUSI NGK CPR6EA-9 / BUSI U24</v>
      </c>
      <c r="O282" s="8" t="str">
        <f>IFERROR(VLOOKUP(A282,FR_HITUNG_MINMAX!A:D,4,0),0)</f>
        <v>IMITAS</v>
      </c>
      <c r="P282" s="8">
        <f>IFERROR(VLOOKUP(A282,FR_HITUNG_MINMAX!A:G,7,0),1)</f>
        <v>1</v>
      </c>
      <c r="Q282" s="11">
        <f>IFERROR(VLOOKUP(A282,FR_HITUNG_MINMAX!A:J,10,0),1)</f>
        <v>1</v>
      </c>
      <c r="R282" s="8">
        <f>IFERROR(VLOOKUP(A282,FR_HITUNG_MINMAX!A:K,11,0),1)</f>
        <v>1</v>
      </c>
      <c r="S282" s="12">
        <f>IFERROR(VLOOKUP(A282,FR_HITUNG_MINMAX!A:F,6,0),0)</f>
        <v>20500</v>
      </c>
      <c r="T282" s="8">
        <f t="shared" si="185"/>
        <v>-11</v>
      </c>
      <c r="U282" s="8">
        <f t="shared" si="160"/>
        <v>-14</v>
      </c>
      <c r="V282" s="8">
        <f t="shared" si="161"/>
        <v>-3</v>
      </c>
      <c r="W282" s="8">
        <f t="shared" si="186"/>
        <v>0</v>
      </c>
      <c r="X282" s="8">
        <f t="shared" si="187"/>
        <v>0</v>
      </c>
      <c r="Y282" s="16"/>
      <c r="Z282" s="15">
        <f t="shared" si="162"/>
        <v>0</v>
      </c>
      <c r="AA282" s="8">
        <f t="shared" si="188"/>
        <v>0</v>
      </c>
      <c r="AB282" s="16"/>
      <c r="AC282" s="15">
        <f t="shared" si="163"/>
        <v>0</v>
      </c>
      <c r="AD282" s="8">
        <f t="shared" si="164"/>
        <v>0</v>
      </c>
      <c r="AE282" s="16"/>
      <c r="AF282" s="15">
        <f t="shared" si="165"/>
        <v>0</v>
      </c>
      <c r="AG282" s="15">
        <f t="shared" si="189"/>
        <v>0</v>
      </c>
      <c r="AH282" s="16"/>
      <c r="AI282" s="15">
        <f t="shared" si="190"/>
        <v>0</v>
      </c>
      <c r="AJ282" s="8">
        <f t="shared" si="191"/>
        <v>4</v>
      </c>
      <c r="AK282" s="8">
        <f t="shared" si="166"/>
        <v>10</v>
      </c>
      <c r="AL282" s="8">
        <f t="shared" si="167"/>
        <v>2</v>
      </c>
      <c r="AM282" s="8">
        <f t="shared" si="192"/>
        <v>0</v>
      </c>
      <c r="AN282" s="8">
        <f t="shared" si="193"/>
        <v>16</v>
      </c>
      <c r="AO282" s="8">
        <f>IFERROR(VLOOKUP(A282,PERSAMAAN!B:D,3,0),AN282)</f>
        <v>16</v>
      </c>
      <c r="AP282" s="1">
        <v>10</v>
      </c>
      <c r="AQ282" s="8">
        <f t="shared" si="168"/>
        <v>10</v>
      </c>
      <c r="AR282" s="8" t="str">
        <f>IF(AQ282=0,"-",VLOOKUP(A282,FR_HITUNG_MINMAX!A:H,8,0))</f>
        <v>GSM</v>
      </c>
      <c r="AS282" s="1"/>
      <c r="AT282" s="8" t="str">
        <f t="shared" si="169"/>
        <v>GSM</v>
      </c>
      <c r="AU282" s="12">
        <f t="shared" si="170"/>
        <v>205000</v>
      </c>
      <c r="AV282" s="12">
        <f t="shared" si="171"/>
        <v>2132750</v>
      </c>
      <c r="AW282" s="8" t="b">
        <f t="shared" si="194"/>
        <v>0</v>
      </c>
      <c r="AX282" s="1"/>
      <c r="AY282" s="8">
        <f t="shared" si="172"/>
        <v>0</v>
      </c>
      <c r="AZ282" s="8" t="str">
        <f>IF(AY282=0,"-",VLOOKUP(A282,FR_HITUNG_MINMAX!A:I,9,0))</f>
        <v>-</v>
      </c>
      <c r="BB282" s="8" t="str">
        <f t="shared" si="173"/>
        <v>-</v>
      </c>
      <c r="BC282" s="12">
        <f t="shared" si="174"/>
        <v>0</v>
      </c>
      <c r="BD282" s="12">
        <f t="shared" si="175"/>
        <v>0</v>
      </c>
      <c r="BE282" s="16"/>
      <c r="BF282" s="8">
        <f>SUMIF('REALISASI ORDER'!C:C,A282,'REALISASI ORDER'!E:E)</f>
        <v>0</v>
      </c>
      <c r="BG282" s="8">
        <f t="shared" si="195"/>
        <v>5</v>
      </c>
      <c r="BH282" s="8">
        <f t="shared" si="176"/>
        <v>2</v>
      </c>
      <c r="BI282" s="8">
        <f t="shared" si="177"/>
        <v>2</v>
      </c>
      <c r="BJ282" s="8">
        <f t="shared" si="196"/>
        <v>2</v>
      </c>
      <c r="BK282" s="33">
        <f t="shared" si="197"/>
        <v>16</v>
      </c>
      <c r="BL282" s="33">
        <f t="shared" si="178"/>
        <v>14</v>
      </c>
      <c r="BM282" s="33">
        <f t="shared" si="179"/>
        <v>3</v>
      </c>
      <c r="BN282" s="33">
        <f t="shared" si="198"/>
        <v>0</v>
      </c>
      <c r="BO282" s="8">
        <f t="shared" si="180"/>
        <v>0</v>
      </c>
      <c r="BP282" s="8">
        <f t="shared" si="181"/>
        <v>0</v>
      </c>
      <c r="BQ282" s="8">
        <f t="shared" si="182"/>
        <v>0</v>
      </c>
      <c r="BR282" s="8">
        <f>IFERROR(ROUNDDOWN(BF282*BN282/(BK282+BL282+BM282+BN),0),0)</f>
        <v>0</v>
      </c>
      <c r="BS282" s="8" t="str">
        <f t="shared" si="183"/>
        <v>BCPRGEA-9NGK</v>
      </c>
      <c r="BT282" s="8">
        <f>SUMIF(FR_HITUNG_MINMAX!A:A,ORDER!A282,FR_HITUNG_MINMAX!AS:AS)</f>
        <v>14</v>
      </c>
      <c r="BU282" s="8">
        <f t="shared" si="199"/>
        <v>0</v>
      </c>
      <c r="BV282" s="8" t="str">
        <f t="shared" si="184"/>
        <v>GSM</v>
      </c>
      <c r="BW282" s="8" t="str">
        <f>VLOOKUP(A282,'STOK PESALAKAN'!A:F,6,0)</f>
        <v/>
      </c>
    </row>
    <row r="283" spans="1:75" ht="15" customHeight="1">
      <c r="A283" s="41" t="s">
        <v>377</v>
      </c>
      <c r="B283" s="99">
        <f>IFERROR(IFERROR(VLOOKUP(A283,'STOK PACUL'!C:H,6,0),VLOOKUP(A283,'KATEGORI PACUL'!A:C,3,0)),0)</f>
        <v>2</v>
      </c>
      <c r="C283" s="8">
        <f>IFERROR(VLOOKUP(A283,'KATEGORI PACUL'!A:D,4,0),0)</f>
        <v>2</v>
      </c>
      <c r="D283" s="99">
        <f>IFERROR(IFERROR(VLOOKUP(A283,'STOK PESALAKAN'!C:H,6,0),VLOOKUP(A283,'KATEGORI PESALAKAN'!A:C,3,0)),0)</f>
        <v>1</v>
      </c>
      <c r="E283" s="8">
        <f>IFERROR(VLOOKUP(A283,'KATEGORI PESALAKAN'!A:D,4,0),0)</f>
        <v>2</v>
      </c>
      <c r="F283" s="99">
        <f>IFERROR(IFERROR(VLOOKUP(A283,'STOK CIKDITIRO'!C:H,6,0),VLOOKUP(A283,'KATEGORI CIKDITIRO'!A:C,3,0)),0)</f>
        <v>0</v>
      </c>
      <c r="G283" s="8">
        <f>IFERROR(VLOOKUP(A283,'KATEGORI CIKDITIRO'!A:D,4,0),0)</f>
        <v>0</v>
      </c>
      <c r="H283" s="99">
        <f>IFERROR(IFERROR(VLOOKUP(A283,'STOK TRAYEMAN'!C:H,6,0),VLOOKUP(A283,'KATEGORI TRAYEMAN'!A:C,3,0)),0)</f>
        <v>0</v>
      </c>
      <c r="I283" s="8">
        <f>IFERROR(VLOOKUP(A283,'KATEGORI TRAYEMAN'!A:D,4,0),0)</f>
        <v>0</v>
      </c>
      <c r="J283" s="8" t="str">
        <f>IFERROR(VLOOKUP(A283,'NOSTOK PACUL'!A:C,3,0),IFERROR(IF(VLOOKUP(A283,'STOK PACUL'!A:B,2,0)="NOSTOK","E",VLOOKUP(A283,'KATEGORI PACUL'!A:B,2,0)),"E"))</f>
        <v>D</v>
      </c>
      <c r="K283" s="8" t="str">
        <f>IFERROR(VLOOKUP(A283,'NOSTOK PESALAKAN'!A:C,3,0),IFERROR(IF(VLOOKUP(A283,'STOK PESALAKAN'!A:B,2,0)="NOSTOK","E",VLOOKUP(A283,'KATEGORI PESALAKAN'!A:B,2,0)),"E"))</f>
        <v>D</v>
      </c>
      <c r="L283" s="8" t="str">
        <f>IFERROR(VLOOKUP(A283,'NOSTOK CIKDITIRO'!A:C,3,0),IFERROR(IF(VLOOKUP(A283,'STOK CIKDITIRO'!A:B,2,0)="NOSTOK","E",VLOOKUP(A283,'KATEGORI CIKDITIRO'!A:B,2,0)),"E"))</f>
        <v>E</v>
      </c>
      <c r="M283" s="8" t="str">
        <f>IFERROR(VLOOKUP(A283,'NOSTOK TRAYEMAN'!A:C,3,0),IFERROR(IF(VLOOKUP(A283,'STOK TRAYEMAN'!A:B,2,0)="NOSTOK","E",VLOOKUP(A283,'KATEGORI TRAYEMAN'!A:B,2,0)),"E"))</f>
        <v>E</v>
      </c>
      <c r="N283" s="8" t="str">
        <f>IFERROR(VLOOKUP(A283,FR_HITUNG_MINMAX!A:B,2,0),0)</f>
        <v>BAUD 12 PANJANG 7CM</v>
      </c>
      <c r="O283" s="8" t="str">
        <f>IFERROR(VLOOKUP(A283,FR_HITUNG_MINMAX!A:D,4,0),0)</f>
        <v>BAUDMU</v>
      </c>
      <c r="P283" s="8">
        <f>IFERROR(VLOOKUP(A283,FR_HITUNG_MINMAX!A:G,7,0),1)</f>
        <v>1</v>
      </c>
      <c r="Q283" s="11">
        <f>IFERROR(VLOOKUP(A283,FR_HITUNG_MINMAX!A:J,10,0),1)</f>
        <v>1</v>
      </c>
      <c r="R283" s="8">
        <f>IFERROR(VLOOKUP(A283,FR_HITUNG_MINMAX!A:K,11,0),1)</f>
        <v>1</v>
      </c>
      <c r="S283" s="12">
        <f>IFERROR(VLOOKUP(A283,FR_HITUNG_MINMAX!A:F,6,0),0)</f>
        <v>1500</v>
      </c>
      <c r="T283" s="8">
        <f t="shared" si="185"/>
        <v>0</v>
      </c>
      <c r="U283" s="8">
        <f t="shared" si="160"/>
        <v>-1</v>
      </c>
      <c r="V283" s="8">
        <f t="shared" si="161"/>
        <v>0</v>
      </c>
      <c r="W283" s="8">
        <f t="shared" si="186"/>
        <v>0</v>
      </c>
      <c r="X283" s="8">
        <f t="shared" si="187"/>
        <v>0</v>
      </c>
      <c r="Y283" s="16"/>
      <c r="Z283" s="15">
        <f t="shared" si="162"/>
        <v>0</v>
      </c>
      <c r="AA283" s="8">
        <f t="shared" si="188"/>
        <v>0</v>
      </c>
      <c r="AB283" s="16"/>
      <c r="AC283" s="15">
        <f t="shared" si="163"/>
        <v>0</v>
      </c>
      <c r="AD283" s="8">
        <f t="shared" si="164"/>
        <v>0</v>
      </c>
      <c r="AE283" s="16"/>
      <c r="AF283" s="15">
        <f t="shared" si="165"/>
        <v>0</v>
      </c>
      <c r="AG283" s="15">
        <f t="shared" si="189"/>
        <v>0</v>
      </c>
      <c r="AH283" s="16"/>
      <c r="AI283" s="15">
        <f t="shared" si="190"/>
        <v>0</v>
      </c>
      <c r="AJ283" s="8">
        <f t="shared" si="191"/>
        <v>0</v>
      </c>
      <c r="AK283" s="8">
        <f t="shared" si="166"/>
        <v>0</v>
      </c>
      <c r="AL283" s="8">
        <f t="shared" si="167"/>
        <v>0</v>
      </c>
      <c r="AM283" s="8">
        <f t="shared" si="192"/>
        <v>0</v>
      </c>
      <c r="AN283" s="8">
        <f t="shared" si="193"/>
        <v>0</v>
      </c>
      <c r="AO283" s="8">
        <f>IFERROR(VLOOKUP(A283,PERSAMAAN!B:D,3,0),AN283)</f>
        <v>0</v>
      </c>
      <c r="AP283" s="1"/>
      <c r="AQ283" s="8">
        <f t="shared" si="168"/>
        <v>0</v>
      </c>
      <c r="AR283" s="8" t="str">
        <f>IF(AQ283=0,"-",VLOOKUP(A283,FR_HITUNG_MINMAX!A:H,8,0))</f>
        <v>-</v>
      </c>
      <c r="AS283" s="1"/>
      <c r="AT283" s="8" t="str">
        <f t="shared" si="169"/>
        <v>-</v>
      </c>
      <c r="AU283" s="12">
        <f t="shared" si="170"/>
        <v>0</v>
      </c>
      <c r="AV283" s="12">
        <f t="shared" si="171"/>
        <v>0</v>
      </c>
      <c r="AW283" s="8" t="b">
        <f t="shared" si="194"/>
        <v>0</v>
      </c>
      <c r="AX283" s="1"/>
      <c r="AY283" s="8">
        <f t="shared" si="172"/>
        <v>0</v>
      </c>
      <c r="AZ283" s="8" t="str">
        <f>IF(AY283=0,"-",VLOOKUP(A283,FR_HITUNG_MINMAX!A:I,9,0))</f>
        <v>-</v>
      </c>
      <c r="BB283" s="8" t="str">
        <f t="shared" si="173"/>
        <v>-</v>
      </c>
      <c r="BC283" s="12">
        <f t="shared" si="174"/>
        <v>0</v>
      </c>
      <c r="BD283" s="12">
        <f t="shared" si="175"/>
        <v>0</v>
      </c>
      <c r="BE283" s="16"/>
      <c r="BF283" s="8">
        <f>SUMIF('REALISASI ORDER'!C:C,A283,'REALISASI ORDER'!E:E)</f>
        <v>0</v>
      </c>
      <c r="BG283" s="8">
        <f t="shared" si="195"/>
        <v>2</v>
      </c>
      <c r="BH283" s="8">
        <f t="shared" si="176"/>
        <v>1</v>
      </c>
      <c r="BI283" s="8">
        <f t="shared" si="177"/>
        <v>0</v>
      </c>
      <c r="BJ283" s="8">
        <f t="shared" si="196"/>
        <v>0</v>
      </c>
      <c r="BK283" s="33">
        <f t="shared" si="197"/>
        <v>2</v>
      </c>
      <c r="BL283" s="33">
        <f t="shared" si="178"/>
        <v>1</v>
      </c>
      <c r="BM283" s="33">
        <f t="shared" si="179"/>
        <v>0</v>
      </c>
      <c r="BN283" s="33">
        <f t="shared" si="198"/>
        <v>0</v>
      </c>
      <c r="BO283" s="8">
        <f t="shared" si="180"/>
        <v>0</v>
      </c>
      <c r="BP283" s="8">
        <f t="shared" si="181"/>
        <v>0</v>
      </c>
      <c r="BQ283" s="8">
        <f t="shared" si="182"/>
        <v>0</v>
      </c>
      <c r="BR283" s="8">
        <f>IFERROR(ROUNDDOWN(BF283*BN283/(BK283+BL283+BM283+BN),0),0)</f>
        <v>0</v>
      </c>
      <c r="BS283" s="8" t="str">
        <f t="shared" si="183"/>
        <v>BD12P7</v>
      </c>
      <c r="BT283" s="8">
        <f>SUMIF(FR_HITUNG_MINMAX!A:A,ORDER!A283,FR_HITUNG_MINMAX!AS:AS)</f>
        <v>2</v>
      </c>
      <c r="BU283" s="8">
        <f t="shared" si="199"/>
        <v>0</v>
      </c>
      <c r="BV283" s="8" t="str">
        <f t="shared" si="184"/>
        <v>-</v>
      </c>
      <c r="BW283" s="8" t="str">
        <f>VLOOKUP(A283,'STOK PESALAKAN'!A:F,6,0)</f>
        <v/>
      </c>
    </row>
    <row r="284" spans="1:75" ht="15" customHeight="1">
      <c r="A284" s="41" t="s">
        <v>378</v>
      </c>
      <c r="B284" s="99">
        <f>IFERROR(IFERROR(VLOOKUP(A284,'STOK PACUL'!C:H,6,0),VLOOKUP(A284,'KATEGORI PACUL'!A:C,3,0)),0)</f>
        <v>18</v>
      </c>
      <c r="C284" s="8">
        <f>IFERROR(VLOOKUP(A284,'KATEGORI PACUL'!A:D,4,0),0)</f>
        <v>40</v>
      </c>
      <c r="D284" s="99">
        <f>IFERROR(IFERROR(VLOOKUP(A284,'STOK PESALAKAN'!C:H,6,0),VLOOKUP(A284,'KATEGORI PESALAKAN'!A:C,3,0)),0)</f>
        <v>8</v>
      </c>
      <c r="E284" s="8">
        <f>IFERROR(VLOOKUP(A284,'KATEGORI PESALAKAN'!A:D,4,0),0)</f>
        <v>6</v>
      </c>
      <c r="F284" s="99">
        <f>IFERROR(IFERROR(VLOOKUP(A284,'STOK CIKDITIRO'!C:H,6,0),VLOOKUP(A284,'KATEGORI CIKDITIRO'!A:C,3,0)),0)</f>
        <v>25</v>
      </c>
      <c r="G284" s="8">
        <f>IFERROR(VLOOKUP(A284,'KATEGORI CIKDITIRO'!A:D,4,0),0)</f>
        <v>24</v>
      </c>
      <c r="H284" s="99">
        <f>IFERROR(IFERROR(VLOOKUP(A284,'STOK TRAYEMAN'!C:H,6,0),VLOOKUP(A284,'KATEGORI TRAYEMAN'!A:C,3,0)),0)</f>
        <v>13</v>
      </c>
      <c r="I284" s="8">
        <f>IFERROR(VLOOKUP(A284,'KATEGORI TRAYEMAN'!A:D,4,0),0)</f>
        <v>2</v>
      </c>
      <c r="J284" s="8" t="str">
        <f>IFERROR(VLOOKUP(A284,'NOSTOK PACUL'!A:C,3,0),IFERROR(IF(VLOOKUP(A284,'STOK PACUL'!A:B,2,0)="NOSTOK","E",VLOOKUP(A284,'KATEGORI PACUL'!A:B,2,0)),"E"))</f>
        <v>B</v>
      </c>
      <c r="K284" s="8" t="str">
        <f>IFERROR(VLOOKUP(A284,'NOSTOK PESALAKAN'!A:C,3,0),IFERROR(IF(VLOOKUP(A284,'STOK PESALAKAN'!A:B,2,0)="NOSTOK","E",VLOOKUP(A284,'KATEGORI PESALAKAN'!A:B,2,0)),"E"))</f>
        <v>B</v>
      </c>
      <c r="L284" s="8" t="str">
        <f>IFERROR(VLOOKUP(A284,'NOSTOK CIKDITIRO'!A:C,3,0),IFERROR(IF(VLOOKUP(A284,'STOK CIKDITIRO'!A:B,2,0)="NOSTOK","E",VLOOKUP(A284,'KATEGORI CIKDITIRO'!A:B,2,0)),"E"))</f>
        <v>B</v>
      </c>
      <c r="M284" s="8" t="str">
        <f>IFERROR(VLOOKUP(A284,'NOSTOK TRAYEMAN'!A:C,3,0),IFERROR(IF(VLOOKUP(A284,'STOK TRAYEMAN'!A:B,2,0)="NOSTOK","E",VLOOKUP(A284,'KATEGORI TRAYEMAN'!A:B,2,0)),"E"))</f>
        <v>D</v>
      </c>
      <c r="N284" s="8" t="str">
        <f>IFERROR(VLOOKUP(A284,FR_HITUNG_MINMAX!A:B,2,0),0)</f>
        <v>BAUD DOP COVER ABS/BAUD SCOOPY 1,5CM</v>
      </c>
      <c r="O284" s="8" t="str">
        <f>IFERROR(VLOOKUP(A284,FR_HITUNG_MINMAX!A:D,4,0),0)</f>
        <v>BAUDMU</v>
      </c>
      <c r="P284" s="8">
        <f>IFERROR(VLOOKUP(A284,FR_HITUNG_MINMAX!A:G,7,0),1)</f>
        <v>10</v>
      </c>
      <c r="Q284" s="11">
        <f>IFERROR(VLOOKUP(A284,FR_HITUNG_MINMAX!A:J,10,0),1)</f>
        <v>1</v>
      </c>
      <c r="R284" s="8">
        <f>IFERROR(VLOOKUP(A284,FR_HITUNG_MINMAX!A:K,11,0),1)</f>
        <v>1</v>
      </c>
      <c r="S284" s="12">
        <f>IFERROR(VLOOKUP(A284,FR_HITUNG_MINMAX!A:F,6,0),0)</f>
        <v>900</v>
      </c>
      <c r="T284" s="8">
        <f t="shared" si="185"/>
        <v>-22</v>
      </c>
      <c r="U284" s="8">
        <f t="shared" si="160"/>
        <v>2</v>
      </c>
      <c r="V284" s="8">
        <f t="shared" si="161"/>
        <v>1</v>
      </c>
      <c r="W284" s="8">
        <f t="shared" si="186"/>
        <v>11</v>
      </c>
      <c r="X284" s="8">
        <f t="shared" si="187"/>
        <v>0</v>
      </c>
      <c r="Y284" s="16"/>
      <c r="Z284" s="15">
        <f t="shared" si="162"/>
        <v>0</v>
      </c>
      <c r="AA284" s="8">
        <f t="shared" si="188"/>
        <v>2</v>
      </c>
      <c r="AB284" s="16"/>
      <c r="AC284" s="15">
        <f t="shared" si="163"/>
        <v>0</v>
      </c>
      <c r="AD284" s="8">
        <f t="shared" si="164"/>
        <v>0</v>
      </c>
      <c r="AE284" s="16"/>
      <c r="AF284" s="15">
        <f t="shared" si="165"/>
        <v>0</v>
      </c>
      <c r="AG284" s="15">
        <f t="shared" si="189"/>
        <v>0</v>
      </c>
      <c r="AH284" s="16"/>
      <c r="AI284" s="15">
        <f t="shared" si="190"/>
        <v>0</v>
      </c>
      <c r="AJ284" s="8">
        <f t="shared" si="191"/>
        <v>13</v>
      </c>
      <c r="AK284" s="8">
        <f t="shared" si="166"/>
        <v>0</v>
      </c>
      <c r="AL284" s="8">
        <f t="shared" si="167"/>
        <v>0</v>
      </c>
      <c r="AM284" s="8">
        <f t="shared" si="192"/>
        <v>0</v>
      </c>
      <c r="AN284" s="8">
        <f t="shared" si="193"/>
        <v>20</v>
      </c>
      <c r="AO284" s="8">
        <f>IFERROR(VLOOKUP(A284,PERSAMAAN!B:D,3,0),AN284)</f>
        <v>20</v>
      </c>
      <c r="AP284" s="1">
        <v>40</v>
      </c>
      <c r="AQ284" s="8">
        <f t="shared" si="168"/>
        <v>40</v>
      </c>
      <c r="AR284" s="8" t="str">
        <f>IF(AQ284=0,"-",VLOOKUP(A284,FR_HITUNG_MINMAX!A:H,8,0))</f>
        <v>AAR</v>
      </c>
      <c r="AS284" s="1"/>
      <c r="AT284" s="8" t="str">
        <f t="shared" si="169"/>
        <v>AAR</v>
      </c>
      <c r="AU284" s="12">
        <f t="shared" si="170"/>
        <v>36000</v>
      </c>
      <c r="AV284" s="12">
        <f t="shared" si="171"/>
        <v>508500</v>
      </c>
      <c r="AW284" s="8" t="b">
        <f t="shared" si="194"/>
        <v>0</v>
      </c>
      <c r="AX284" s="1"/>
      <c r="AY284" s="8">
        <f t="shared" si="172"/>
        <v>0</v>
      </c>
      <c r="AZ284" s="8" t="str">
        <f>IF(AY284=0,"-",VLOOKUP(A284,FR_HITUNG_MINMAX!A:I,9,0))</f>
        <v>-</v>
      </c>
      <c r="BB284" s="8" t="str">
        <f t="shared" si="173"/>
        <v>-</v>
      </c>
      <c r="BC284" s="12">
        <f t="shared" si="174"/>
        <v>0</v>
      </c>
      <c r="BD284" s="12">
        <f t="shared" si="175"/>
        <v>0</v>
      </c>
      <c r="BE284" s="16"/>
      <c r="BF284" s="8">
        <f>SUMIF('REALISASI ORDER'!C:C,A284,'REALISASI ORDER'!E:E)</f>
        <v>0</v>
      </c>
      <c r="BG284" s="8">
        <f t="shared" si="195"/>
        <v>18</v>
      </c>
      <c r="BH284" s="8">
        <f t="shared" si="176"/>
        <v>8</v>
      </c>
      <c r="BI284" s="8">
        <f t="shared" si="177"/>
        <v>25</v>
      </c>
      <c r="BJ284" s="8">
        <f t="shared" si="196"/>
        <v>13</v>
      </c>
      <c r="BK284" s="33">
        <f t="shared" si="197"/>
        <v>40</v>
      </c>
      <c r="BL284" s="33">
        <f t="shared" si="178"/>
        <v>0</v>
      </c>
      <c r="BM284" s="33">
        <f t="shared" si="179"/>
        <v>0</v>
      </c>
      <c r="BN284" s="33">
        <f t="shared" si="198"/>
        <v>0</v>
      </c>
      <c r="BO284" s="8">
        <f t="shared" si="180"/>
        <v>0</v>
      </c>
      <c r="BP284" s="8">
        <f t="shared" si="181"/>
        <v>0</v>
      </c>
      <c r="BQ284" s="8">
        <f t="shared" si="182"/>
        <v>0</v>
      </c>
      <c r="BR284" s="8">
        <f>IFERROR(ROUNDDOWN(BF284*BN284/(BK284+BL284+BM284+BN),0),0)</f>
        <v>0</v>
      </c>
      <c r="BS284" s="8" t="str">
        <f t="shared" si="183"/>
        <v>BDCS1,5</v>
      </c>
      <c r="BT284" s="8">
        <f>SUMIF(FR_HITUNG_MINMAX!A:A,ORDER!A284,FR_HITUNG_MINMAX!AS:AS)</f>
        <v>10</v>
      </c>
      <c r="BU284" s="8">
        <f t="shared" si="199"/>
        <v>0</v>
      </c>
      <c r="BV284" s="8" t="str">
        <f t="shared" si="184"/>
        <v>AAR</v>
      </c>
      <c r="BW284" s="8" t="str">
        <f>VLOOKUP(A284,'STOK PESALAKAN'!A:F,6,0)</f>
        <v/>
      </c>
    </row>
    <row r="285" spans="1:75">
      <c r="A285" s="41" t="s">
        <v>379</v>
      </c>
      <c r="B285" s="99">
        <f>IFERROR(IFERROR(VLOOKUP(A285,'STOK PACUL'!C:H,6,0),VLOOKUP(A285,'KATEGORI PACUL'!A:C,3,0)),0)</f>
        <v>5</v>
      </c>
      <c r="C285" s="8">
        <f>IFERROR(VLOOKUP(A285,'KATEGORI PACUL'!A:D,4,0),0)</f>
        <v>2</v>
      </c>
      <c r="D285" s="99">
        <f>IFERROR(IFERROR(VLOOKUP(A285,'STOK PESALAKAN'!C:H,6,0),VLOOKUP(A285,'KATEGORI PESALAKAN'!A:C,3,0)),0)</f>
        <v>0</v>
      </c>
      <c r="E285" s="8">
        <f>IFERROR(VLOOKUP(A285,'KATEGORI PESALAKAN'!A:D,4,0),0)</f>
        <v>3</v>
      </c>
      <c r="F285" s="99">
        <f>IFERROR(IFERROR(VLOOKUP(A285,'STOK CIKDITIRO'!C:H,6,0),VLOOKUP(A285,'KATEGORI CIKDITIRO'!A:C,3,0)),0)</f>
        <v>1</v>
      </c>
      <c r="G285" s="8">
        <f>IFERROR(VLOOKUP(A285,'KATEGORI CIKDITIRO'!A:D,4,0),0)</f>
        <v>4</v>
      </c>
      <c r="H285" s="99">
        <f>IFERROR(IFERROR(VLOOKUP(A285,'STOK TRAYEMAN'!C:H,6,0),VLOOKUP(A285,'KATEGORI TRAYEMAN'!A:C,3,0)),0)</f>
        <v>3</v>
      </c>
      <c r="I285" s="8">
        <f>IFERROR(VLOOKUP(A285,'KATEGORI TRAYEMAN'!A:D,4,0),0)</f>
        <v>0</v>
      </c>
      <c r="J285" s="8" t="str">
        <f>IFERROR(VLOOKUP(A285,'NOSTOK PACUL'!A:C,3,0),IFERROR(IF(VLOOKUP(A285,'STOK PACUL'!A:B,2,0)="NOSTOK","E",VLOOKUP(A285,'KATEGORI PACUL'!A:B,2,0)),"E"))</f>
        <v>D</v>
      </c>
      <c r="K285" s="8" t="str">
        <f>IFERROR(VLOOKUP(A285,'NOSTOK PESALAKAN'!A:C,3,0),IFERROR(IF(VLOOKUP(A285,'STOK PESALAKAN'!A:B,2,0)="NOSTOK","E",VLOOKUP(A285,'KATEGORI PESALAKAN'!A:B,2,0)),"E"))</f>
        <v>C</v>
      </c>
      <c r="L285" s="8" t="str">
        <f>IFERROR(VLOOKUP(A285,'NOSTOK CIKDITIRO'!A:C,3,0),IFERROR(IF(VLOOKUP(A285,'STOK CIKDITIRO'!A:B,2,0)="NOSTOK","E",VLOOKUP(A285,'KATEGORI CIKDITIRO'!A:B,2,0)),"E"))</f>
        <v>B</v>
      </c>
      <c r="M285" s="8" t="str">
        <f>IFERROR(VLOOKUP(A285,'NOSTOK TRAYEMAN'!A:C,3,0),IFERROR(IF(VLOOKUP(A285,'STOK TRAYEMAN'!A:B,2,0)="NOSTOK","E",VLOOKUP(A285,'KATEGORI TRAYEMAN'!A:B,2,0)),"E"))</f>
        <v>E</v>
      </c>
      <c r="N285" s="8" t="str">
        <f>IFERROR(VLOOKUP(A285,FR_HITUNG_MINMAX!A:B,2,0),0)</f>
        <v>BAUD CVT PANJANG 6CM</v>
      </c>
      <c r="O285" s="8" t="str">
        <f>IFERROR(VLOOKUP(A285,FR_HITUNG_MINMAX!A:D,4,0),0)</f>
        <v>BAUDMU</v>
      </c>
      <c r="P285" s="8">
        <f>IFERROR(VLOOKUP(A285,FR_HITUNG_MINMAX!A:G,7,0),1)</f>
        <v>1</v>
      </c>
      <c r="Q285" s="11">
        <f>IFERROR(VLOOKUP(A285,FR_HITUNG_MINMAX!A:J,10,0),1)</f>
        <v>1</v>
      </c>
      <c r="R285" s="8">
        <f>IFERROR(VLOOKUP(A285,FR_HITUNG_MINMAX!A:K,11,0),1)</f>
        <v>1</v>
      </c>
      <c r="S285" s="12">
        <f>IFERROR(VLOOKUP(A285,FR_HITUNG_MINMAX!A:F,6,0),0)</f>
        <v>1500</v>
      </c>
      <c r="T285" s="8">
        <f t="shared" si="185"/>
        <v>3</v>
      </c>
      <c r="U285" s="8">
        <f t="shared" si="160"/>
        <v>-3</v>
      </c>
      <c r="V285" s="8">
        <f t="shared" si="161"/>
        <v>-3</v>
      </c>
      <c r="W285" s="8">
        <f t="shared" si="186"/>
        <v>3</v>
      </c>
      <c r="X285" s="8">
        <f t="shared" si="187"/>
        <v>3</v>
      </c>
      <c r="Y285" s="16"/>
      <c r="Z285" s="15">
        <f t="shared" si="162"/>
        <v>0</v>
      </c>
      <c r="AA285" s="8">
        <f t="shared" si="188"/>
        <v>0</v>
      </c>
      <c r="AB285" s="16"/>
      <c r="AC285" s="15">
        <f t="shared" si="163"/>
        <v>0</v>
      </c>
      <c r="AD285" s="8">
        <f t="shared" si="164"/>
        <v>0</v>
      </c>
      <c r="AE285" s="16"/>
      <c r="AF285" s="15">
        <f t="shared" si="165"/>
        <v>0</v>
      </c>
      <c r="AG285" s="15">
        <f t="shared" si="189"/>
        <v>0</v>
      </c>
      <c r="AH285" s="16"/>
      <c r="AI285" s="15">
        <f t="shared" si="190"/>
        <v>0</v>
      </c>
      <c r="AJ285" s="8">
        <f t="shared" si="191"/>
        <v>0</v>
      </c>
      <c r="AK285" s="8">
        <f t="shared" si="166"/>
        <v>2</v>
      </c>
      <c r="AL285" s="8">
        <f t="shared" si="167"/>
        <v>2</v>
      </c>
      <c r="AM285" s="8">
        <f t="shared" si="192"/>
        <v>0</v>
      </c>
      <c r="AN285" s="8">
        <f t="shared" si="193"/>
        <v>4</v>
      </c>
      <c r="AO285" s="8">
        <f>IFERROR(VLOOKUP(A285,PERSAMAAN!B:D,3,0),AN285)</f>
        <v>4</v>
      </c>
      <c r="AP285" s="1">
        <v>10</v>
      </c>
      <c r="AQ285" s="8">
        <f t="shared" si="168"/>
        <v>10</v>
      </c>
      <c r="AR285" s="8" t="str">
        <f>IF(AQ285=0,"-",VLOOKUP(A285,FR_HITUNG_MINMAX!A:H,8,0))</f>
        <v>AAR</v>
      </c>
      <c r="AS285" s="1"/>
      <c r="AT285" s="8" t="str">
        <f t="shared" si="169"/>
        <v>AAR</v>
      </c>
      <c r="AU285" s="12">
        <f t="shared" si="170"/>
        <v>15000</v>
      </c>
      <c r="AV285" s="12">
        <f t="shared" si="171"/>
        <v>508500</v>
      </c>
      <c r="AW285" s="8" t="b">
        <f t="shared" si="194"/>
        <v>0</v>
      </c>
      <c r="AX285" s="1"/>
      <c r="AY285" s="8">
        <f t="shared" si="172"/>
        <v>0</v>
      </c>
      <c r="AZ285" s="8" t="str">
        <f>IF(AY285=0,"-",VLOOKUP(A285,FR_HITUNG_MINMAX!A:I,9,0))</f>
        <v>-</v>
      </c>
      <c r="BB285" s="8" t="str">
        <f t="shared" si="173"/>
        <v>-</v>
      </c>
      <c r="BC285" s="12">
        <f t="shared" si="174"/>
        <v>0</v>
      </c>
      <c r="BD285" s="12">
        <f t="shared" si="175"/>
        <v>0</v>
      </c>
      <c r="BE285" s="16"/>
      <c r="BF285" s="8">
        <f>SUMIF('REALISASI ORDER'!C:C,A285,'REALISASI ORDER'!E:E)</f>
        <v>0</v>
      </c>
      <c r="BG285" s="8">
        <f t="shared" si="195"/>
        <v>5</v>
      </c>
      <c r="BH285" s="8">
        <f t="shared" si="176"/>
        <v>0</v>
      </c>
      <c r="BI285" s="8">
        <f t="shared" si="177"/>
        <v>1</v>
      </c>
      <c r="BJ285" s="8">
        <f t="shared" si="196"/>
        <v>3</v>
      </c>
      <c r="BK285" s="33">
        <f t="shared" si="197"/>
        <v>2</v>
      </c>
      <c r="BL285" s="33">
        <f t="shared" si="178"/>
        <v>3</v>
      </c>
      <c r="BM285" s="33">
        <f t="shared" si="179"/>
        <v>3</v>
      </c>
      <c r="BN285" s="33">
        <f t="shared" si="198"/>
        <v>0</v>
      </c>
      <c r="BO285" s="8">
        <f t="shared" si="180"/>
        <v>0</v>
      </c>
      <c r="BP285" s="8">
        <f t="shared" si="181"/>
        <v>0</v>
      </c>
      <c r="BQ285" s="8">
        <f t="shared" si="182"/>
        <v>0</v>
      </c>
      <c r="BR285" s="8">
        <f>IFERROR(ROUNDDOWN(BF285*BN285/(BK285+BL285+BM285+BN),0),0)</f>
        <v>0</v>
      </c>
      <c r="BS285" s="8" t="str">
        <f t="shared" si="183"/>
        <v>BDCVT6</v>
      </c>
      <c r="BT285" s="8">
        <f>SUMIF(FR_HITUNG_MINMAX!A:A,ORDER!A285,FR_HITUNG_MINMAX!AS:AS)</f>
        <v>5</v>
      </c>
      <c r="BU285" s="8">
        <f t="shared" si="199"/>
        <v>0</v>
      </c>
      <c r="BV285" s="8" t="str">
        <f t="shared" si="184"/>
        <v>AAR</v>
      </c>
      <c r="BW285" s="8" t="str">
        <f>VLOOKUP(A285,'STOK PESALAKAN'!A:F,6,0)</f>
        <v/>
      </c>
    </row>
    <row r="286" spans="1:75" ht="15" customHeight="1">
      <c r="A286" s="41" t="s">
        <v>380</v>
      </c>
      <c r="B286" s="99">
        <f>IFERROR(IFERROR(VLOOKUP(A286,'STOK PACUL'!C:H,6,0),VLOOKUP(A286,'KATEGORI PACUL'!A:C,3,0)),0)</f>
        <v>30</v>
      </c>
      <c r="C286" s="8">
        <f>IFERROR(VLOOKUP(A286,'KATEGORI PACUL'!A:D,4,0),0)</f>
        <v>72</v>
      </c>
      <c r="D286" s="99">
        <f>IFERROR(IFERROR(VLOOKUP(A286,'STOK PESALAKAN'!C:H,6,0),VLOOKUP(A286,'KATEGORI PESALAKAN'!A:C,3,0)),0)</f>
        <v>16</v>
      </c>
      <c r="E286" s="8">
        <f>IFERROR(VLOOKUP(A286,'KATEGORI PESALAKAN'!A:D,4,0),0)</f>
        <v>54</v>
      </c>
      <c r="F286" s="99">
        <f>IFERROR(IFERROR(VLOOKUP(A286,'STOK CIKDITIRO'!C:H,6,0),VLOOKUP(A286,'KATEGORI CIKDITIRO'!A:C,3,0)),0)</f>
        <v>28</v>
      </c>
      <c r="G286" s="8">
        <f>IFERROR(VLOOKUP(A286,'KATEGORI CIKDITIRO'!A:D,4,0),0)</f>
        <v>48</v>
      </c>
      <c r="H286" s="99">
        <f>IFERROR(IFERROR(VLOOKUP(A286,'STOK TRAYEMAN'!C:H,6,0),VLOOKUP(A286,'KATEGORI TRAYEMAN'!A:C,3,0)),0)</f>
        <v>12</v>
      </c>
      <c r="I286" s="8">
        <f>IFERROR(VLOOKUP(A286,'KATEGORI TRAYEMAN'!A:D,4,0),0)</f>
        <v>3</v>
      </c>
      <c r="J286" s="8" t="str">
        <f>IFERROR(VLOOKUP(A286,'NOSTOK PACUL'!A:C,3,0),IFERROR(IF(VLOOKUP(A286,'STOK PACUL'!A:B,2,0)="NOSTOK","E",VLOOKUP(A286,'KATEGORI PACUL'!A:B,2,0)),"E"))</f>
        <v>A</v>
      </c>
      <c r="K286" s="8" t="str">
        <f>IFERROR(VLOOKUP(A286,'NOSTOK PESALAKAN'!A:C,3,0),IFERROR(IF(VLOOKUP(A286,'STOK PESALAKAN'!A:B,2,0)="NOSTOK","E",VLOOKUP(A286,'KATEGORI PESALAKAN'!A:B,2,0)),"E"))</f>
        <v>B</v>
      </c>
      <c r="L286" s="8" t="str">
        <f>IFERROR(VLOOKUP(A286,'NOSTOK CIKDITIRO'!A:C,3,0),IFERROR(IF(VLOOKUP(A286,'STOK CIKDITIRO'!A:B,2,0)="NOSTOK","E",VLOOKUP(A286,'KATEGORI CIKDITIRO'!A:B,2,0)),"E"))</f>
        <v>B</v>
      </c>
      <c r="M286" s="8" t="str">
        <f>IFERROR(VLOOKUP(A286,'NOSTOK TRAYEMAN'!A:C,3,0),IFERROR(IF(VLOOKUP(A286,'STOK TRAYEMAN'!A:B,2,0)="NOSTOK","E",VLOOKUP(A286,'KATEGORI TRAYEMAN'!A:B,2,0)),"E"))</f>
        <v>D</v>
      </c>
      <c r="N286" s="8" t="str">
        <f>IFERROR(VLOOKUP(A286,FR_HITUNG_MINMAX!A:B,2,0),0)</f>
        <v>BAUD FILTER HONDA</v>
      </c>
      <c r="O286" s="8" t="str">
        <f>IFERROR(VLOOKUP(A286,FR_HITUNG_MINMAX!A:D,4,0),0)</f>
        <v>BAUDMU</v>
      </c>
      <c r="P286" s="8">
        <f>IFERROR(VLOOKUP(A286,FR_HITUNG_MINMAX!A:G,7,0),1)</f>
        <v>10</v>
      </c>
      <c r="Q286" s="11" t="str">
        <f>IFERROR(VLOOKUP(A286,FR_HITUNG_MINMAX!A:J,10,0),1)</f>
        <v>3</v>
      </c>
      <c r="R286" s="8">
        <f>IFERROR(VLOOKUP(A286,FR_HITUNG_MINMAX!A:K,11,0),1)</f>
        <v>1</v>
      </c>
      <c r="S286" s="12">
        <f>IFERROR(VLOOKUP(A286,FR_HITUNG_MINMAX!A:F,6,0),0)</f>
        <v>750</v>
      </c>
      <c r="T286" s="8">
        <f t="shared" si="185"/>
        <v>-42</v>
      </c>
      <c r="U286" s="8">
        <f t="shared" si="160"/>
        <v>-38</v>
      </c>
      <c r="V286" s="8">
        <f t="shared" si="161"/>
        <v>-20</v>
      </c>
      <c r="W286" s="8">
        <f t="shared" si="186"/>
        <v>9</v>
      </c>
      <c r="X286" s="8">
        <f t="shared" si="187"/>
        <v>0</v>
      </c>
      <c r="Y286" s="16"/>
      <c r="Z286" s="15">
        <f t="shared" si="162"/>
        <v>0</v>
      </c>
      <c r="AA286" s="8">
        <f t="shared" si="188"/>
        <v>0</v>
      </c>
      <c r="AB286" s="16"/>
      <c r="AC286" s="15">
        <f t="shared" si="163"/>
        <v>0</v>
      </c>
      <c r="AD286" s="8">
        <f t="shared" si="164"/>
        <v>0</v>
      </c>
      <c r="AE286" s="16"/>
      <c r="AF286" s="15">
        <f t="shared" si="165"/>
        <v>0</v>
      </c>
      <c r="AG286" s="15">
        <f t="shared" si="189"/>
        <v>0</v>
      </c>
      <c r="AH286" s="16"/>
      <c r="AI286" s="15">
        <f t="shared" si="190"/>
        <v>0</v>
      </c>
      <c r="AJ286" s="8">
        <f t="shared" si="191"/>
        <v>4</v>
      </c>
      <c r="AK286" s="8">
        <f t="shared" si="166"/>
        <v>25</v>
      </c>
      <c r="AL286" s="8">
        <f t="shared" si="167"/>
        <v>8</v>
      </c>
      <c r="AM286" s="8">
        <f t="shared" si="192"/>
        <v>0</v>
      </c>
      <c r="AN286" s="8">
        <f t="shared" si="193"/>
        <v>40</v>
      </c>
      <c r="AO286" s="8">
        <f>IFERROR(VLOOKUP(A286,PERSAMAAN!B:D,3,0),AN286)</f>
        <v>40</v>
      </c>
      <c r="AP286" s="1">
        <v>30</v>
      </c>
      <c r="AQ286" s="8">
        <f t="shared" si="168"/>
        <v>30</v>
      </c>
      <c r="AR286" s="8" t="str">
        <f>IF(AQ286=0,"-",VLOOKUP(A286,FR_HITUNG_MINMAX!A:H,8,0))</f>
        <v>GSM</v>
      </c>
      <c r="AS286" s="1" t="s">
        <v>34</v>
      </c>
      <c r="AT286" s="8" t="str">
        <f t="shared" si="169"/>
        <v>AAR</v>
      </c>
      <c r="AU286" s="12">
        <f t="shared" si="170"/>
        <v>22500</v>
      </c>
      <c r="AV286" s="12">
        <f t="shared" si="171"/>
        <v>508500</v>
      </c>
      <c r="AW286" s="8" t="b">
        <f t="shared" si="194"/>
        <v>0</v>
      </c>
      <c r="AX286" s="1"/>
      <c r="AY286" s="8">
        <f t="shared" si="172"/>
        <v>0</v>
      </c>
      <c r="AZ286" s="8" t="str">
        <f>IF(AY286=0,"-",VLOOKUP(A286,FR_HITUNG_MINMAX!A:I,9,0))</f>
        <v>-</v>
      </c>
      <c r="BB286" s="8" t="str">
        <f t="shared" si="173"/>
        <v>-</v>
      </c>
      <c r="BC286" s="12">
        <f t="shared" si="174"/>
        <v>0</v>
      </c>
      <c r="BD286" s="12">
        <f t="shared" si="175"/>
        <v>0</v>
      </c>
      <c r="BE286" s="16"/>
      <c r="BF286" s="8">
        <f>SUMIF('REALISASI ORDER'!C:C,A286,'REALISASI ORDER'!E:E)</f>
        <v>0</v>
      </c>
      <c r="BG286" s="8">
        <f t="shared" si="195"/>
        <v>30</v>
      </c>
      <c r="BH286" s="8">
        <f t="shared" si="176"/>
        <v>16</v>
      </c>
      <c r="BI286" s="8">
        <f t="shared" si="177"/>
        <v>28</v>
      </c>
      <c r="BJ286" s="8">
        <f t="shared" si="196"/>
        <v>12</v>
      </c>
      <c r="BK286" s="33">
        <f t="shared" si="197"/>
        <v>72</v>
      </c>
      <c r="BL286" s="33">
        <f t="shared" si="178"/>
        <v>38</v>
      </c>
      <c r="BM286" s="33">
        <f t="shared" si="179"/>
        <v>20</v>
      </c>
      <c r="BN286" s="33">
        <f t="shared" si="198"/>
        <v>0</v>
      </c>
      <c r="BO286" s="8">
        <f t="shared" si="180"/>
        <v>0</v>
      </c>
      <c r="BP286" s="8">
        <f t="shared" si="181"/>
        <v>0</v>
      </c>
      <c r="BQ286" s="8">
        <f t="shared" si="182"/>
        <v>0</v>
      </c>
      <c r="BR286" s="8">
        <f>IFERROR(ROUNDDOWN(BF286*BN286/(BK286+BL286+BM286+BN),0),0)</f>
        <v>0</v>
      </c>
      <c r="BS286" s="8" t="str">
        <f t="shared" si="183"/>
        <v>BDFRHA</v>
      </c>
      <c r="BT286" s="8">
        <f>SUMIF(FR_HITUNG_MINMAX!A:A,ORDER!A286,FR_HITUNG_MINMAX!AS:AS)</f>
        <v>20</v>
      </c>
      <c r="BU286" s="8">
        <f t="shared" si="199"/>
        <v>0</v>
      </c>
      <c r="BV286" s="8" t="str">
        <f t="shared" si="184"/>
        <v>AAR</v>
      </c>
      <c r="BW286" s="8" t="str">
        <f>VLOOKUP(A286,'STOK PESALAKAN'!A:F,6,0)</f>
        <v/>
      </c>
    </row>
    <row r="287" spans="1:75" ht="15" customHeight="1">
      <c r="A287" s="41" t="s">
        <v>1455</v>
      </c>
      <c r="B287" s="99">
        <f>IFERROR(IFERROR(VLOOKUP(A287,'STOK PACUL'!C:H,6,0),VLOOKUP(A287,'KATEGORI PACUL'!A:C,3,0)),0)</f>
        <v>1</v>
      </c>
      <c r="C287" s="8">
        <f>IFERROR(VLOOKUP(A287,'KATEGORI PACUL'!A:D,4,0),0)</f>
        <v>0</v>
      </c>
      <c r="D287" s="99">
        <f>IFERROR(IFERROR(VLOOKUP(A287,'STOK PESALAKAN'!C:H,6,0),VLOOKUP(A287,'KATEGORI PESALAKAN'!A:C,3,0)),0)</f>
        <v>2</v>
      </c>
      <c r="E287" s="8">
        <f>IFERROR(VLOOKUP(A287,'KATEGORI PESALAKAN'!A:D,4,0),0)</f>
        <v>0</v>
      </c>
      <c r="F287" s="99">
        <f>IFERROR(IFERROR(VLOOKUP(A287,'STOK CIKDITIRO'!C:H,6,0),VLOOKUP(A287,'KATEGORI CIKDITIRO'!A:C,3,0)),0)</f>
        <v>0</v>
      </c>
      <c r="G287" s="8">
        <f>IFERROR(VLOOKUP(A287,'KATEGORI CIKDITIRO'!A:D,4,0),0)</f>
        <v>2</v>
      </c>
      <c r="H287" s="99">
        <f>IFERROR(IFERROR(VLOOKUP(A287,'STOK TRAYEMAN'!C:H,6,0),VLOOKUP(A287,'KATEGORI TRAYEMAN'!A:C,3,0)),0)</f>
        <v>0</v>
      </c>
      <c r="I287" s="8">
        <f>IFERROR(VLOOKUP(A287,'KATEGORI TRAYEMAN'!A:D,4,0),0)</f>
        <v>0</v>
      </c>
      <c r="J287" s="8" t="str">
        <f>IFERROR(VLOOKUP(A287,'NOSTOK PACUL'!A:C,3,0),IFERROR(IF(VLOOKUP(A287,'STOK PACUL'!A:B,2,0)="NOSTOK","E",VLOOKUP(A287,'KATEGORI PACUL'!A:B,2,0)),"E"))</f>
        <v>E</v>
      </c>
      <c r="K287" s="8" t="str">
        <f>IFERROR(VLOOKUP(A287,'NOSTOK PESALAKAN'!A:C,3,0),IFERROR(IF(VLOOKUP(A287,'STOK PESALAKAN'!A:B,2,0)="NOSTOK","E",VLOOKUP(A287,'KATEGORI PESALAKAN'!A:B,2,0)),"E"))</f>
        <v>E</v>
      </c>
      <c r="L287" s="8" t="str">
        <f>IFERROR(VLOOKUP(A287,'NOSTOK CIKDITIRO'!A:C,3,0),IFERROR(IF(VLOOKUP(A287,'STOK CIKDITIRO'!A:B,2,0)="NOSTOK","E",VLOOKUP(A287,'KATEGORI CIKDITIRO'!A:B,2,0)),"E"))</f>
        <v>E</v>
      </c>
      <c r="M287" s="8" t="str">
        <f>IFERROR(VLOOKUP(A287,'NOSTOK TRAYEMAN'!A:C,3,0),IFERROR(IF(VLOOKUP(A287,'STOK TRAYEMAN'!A:B,2,0)="NOSTOK","E",VLOOKUP(A287,'KATEGORI TRAYEMAN'!A:B,2,0)),"E"))</f>
        <v>E</v>
      </c>
      <c r="N287" s="8" t="str">
        <f>IFERROR(VLOOKUP(A287,FR_HITUNG_MINMAX!A:B,2,0),0)</f>
        <v>BAUD HANDLE REM YAMAHA</v>
      </c>
      <c r="O287" s="8" t="str">
        <f>IFERROR(VLOOKUP(A287,FR_HITUNG_MINMAX!A:D,4,0),0)</f>
        <v>BAUDMU</v>
      </c>
      <c r="P287" s="8">
        <f>IFERROR(VLOOKUP(A287,FR_HITUNG_MINMAX!A:G,7,0),1)</f>
        <v>2</v>
      </c>
      <c r="Q287" s="11" t="str">
        <f>IFERROR(VLOOKUP(A287,FR_HITUNG_MINMAX!A:J,10,0),1)</f>
        <v>1</v>
      </c>
      <c r="R287" s="8">
        <f>IFERROR(VLOOKUP(A287,FR_HITUNG_MINMAX!A:K,11,0),1)</f>
        <v>1</v>
      </c>
      <c r="S287" s="12">
        <f>IFERROR(VLOOKUP(A287,FR_HITUNG_MINMAX!A:F,6,0),0)</f>
        <v>4000</v>
      </c>
      <c r="T287" s="8">
        <f t="shared" si="185"/>
        <v>1</v>
      </c>
      <c r="U287" s="8">
        <f t="shared" si="160"/>
        <v>2</v>
      </c>
      <c r="V287" s="8">
        <f t="shared" si="161"/>
        <v>-2</v>
      </c>
      <c r="W287" s="8">
        <f t="shared" si="186"/>
        <v>0</v>
      </c>
      <c r="X287" s="8">
        <f t="shared" si="187"/>
        <v>0</v>
      </c>
      <c r="Y287" s="16"/>
      <c r="Z287" s="15">
        <f t="shared" si="162"/>
        <v>0</v>
      </c>
      <c r="AA287" s="8">
        <f t="shared" si="188"/>
        <v>0</v>
      </c>
      <c r="AB287" s="16"/>
      <c r="AC287" s="15">
        <f t="shared" si="163"/>
        <v>0</v>
      </c>
      <c r="AD287" s="8">
        <f t="shared" si="164"/>
        <v>0</v>
      </c>
      <c r="AE287" s="16"/>
      <c r="AF287" s="15">
        <f t="shared" si="165"/>
        <v>0</v>
      </c>
      <c r="AG287" s="15">
        <f t="shared" si="189"/>
        <v>0</v>
      </c>
      <c r="AH287" s="16"/>
      <c r="AI287" s="15">
        <f t="shared" si="190"/>
        <v>0</v>
      </c>
      <c r="AJ287" s="8">
        <f t="shared" si="191"/>
        <v>0</v>
      </c>
      <c r="AK287" s="8">
        <f t="shared" si="166"/>
        <v>0</v>
      </c>
      <c r="AL287" s="8">
        <f t="shared" si="167"/>
        <v>0</v>
      </c>
      <c r="AM287" s="8">
        <f t="shared" si="192"/>
        <v>0</v>
      </c>
      <c r="AN287" s="8">
        <f t="shared" si="193"/>
        <v>0</v>
      </c>
      <c r="AO287" s="8">
        <f>IFERROR(VLOOKUP(A287,PERSAMAAN!B:D,3,0),AN287)</f>
        <v>0</v>
      </c>
      <c r="AP287" s="1"/>
      <c r="AQ287" s="8">
        <f t="shared" si="168"/>
        <v>0</v>
      </c>
      <c r="AR287" s="8" t="str">
        <f>IF(AQ287=0,"-",VLOOKUP(A287,FR_HITUNG_MINMAX!A:H,8,0))</f>
        <v>-</v>
      </c>
      <c r="AS287" s="1"/>
      <c r="AT287" s="8" t="str">
        <f t="shared" si="169"/>
        <v>-</v>
      </c>
      <c r="AU287" s="12">
        <f t="shared" si="170"/>
        <v>0</v>
      </c>
      <c r="AV287" s="12">
        <f t="shared" si="171"/>
        <v>0</v>
      </c>
      <c r="AW287" s="8" t="b">
        <f t="shared" si="194"/>
        <v>0</v>
      </c>
      <c r="AX287" s="1"/>
      <c r="AY287" s="8">
        <f t="shared" si="172"/>
        <v>0</v>
      </c>
      <c r="AZ287" s="8" t="str">
        <f>IF(AY287=0,"-",VLOOKUP(A287,FR_HITUNG_MINMAX!A:I,9,0))</f>
        <v>-</v>
      </c>
      <c r="BB287" s="8" t="str">
        <f t="shared" si="173"/>
        <v>-</v>
      </c>
      <c r="BC287" s="12">
        <f t="shared" si="174"/>
        <v>0</v>
      </c>
      <c r="BD287" s="12">
        <f t="shared" si="175"/>
        <v>0</v>
      </c>
      <c r="BE287" s="16"/>
      <c r="BF287" s="8">
        <f>SUMIF('REALISASI ORDER'!C:C,A287,'REALISASI ORDER'!E:E)</f>
        <v>0</v>
      </c>
      <c r="BG287" s="8">
        <f t="shared" si="195"/>
        <v>1</v>
      </c>
      <c r="BH287" s="8">
        <f t="shared" si="176"/>
        <v>2</v>
      </c>
      <c r="BI287" s="8">
        <f t="shared" si="177"/>
        <v>0</v>
      </c>
      <c r="BJ287" s="8">
        <f t="shared" si="196"/>
        <v>0</v>
      </c>
      <c r="BK287" s="33">
        <f t="shared" si="197"/>
        <v>0</v>
      </c>
      <c r="BL287" s="33">
        <f t="shared" si="178"/>
        <v>0</v>
      </c>
      <c r="BM287" s="33">
        <f t="shared" si="179"/>
        <v>2</v>
      </c>
      <c r="BN287" s="33">
        <f t="shared" si="198"/>
        <v>0</v>
      </c>
      <c r="BO287" s="8">
        <f t="shared" si="180"/>
        <v>0</v>
      </c>
      <c r="BP287" s="8">
        <f t="shared" si="181"/>
        <v>0</v>
      </c>
      <c r="BQ287" s="8">
        <f t="shared" si="182"/>
        <v>0</v>
      </c>
      <c r="BR287" s="8">
        <f>IFERROR(ROUNDDOWN(BF287*BN287/(BK287+BL287+BM287+BN),0),0)</f>
        <v>0</v>
      </c>
      <c r="BS287" s="8" t="str">
        <f t="shared" si="183"/>
        <v>BDHDRM</v>
      </c>
      <c r="BT287" s="8">
        <f>SUMIF(FR_HITUNG_MINMAX!A:A,ORDER!A287,FR_HITUNG_MINMAX!AS:AS)</f>
        <v>1</v>
      </c>
      <c r="BU287" s="8">
        <f t="shared" si="199"/>
        <v>0</v>
      </c>
      <c r="BV287" s="8" t="str">
        <f t="shared" si="184"/>
        <v>-</v>
      </c>
      <c r="BW287" s="8" t="str">
        <f>VLOOKUP(A287,'STOK PESALAKAN'!A:F,6,0)</f>
        <v/>
      </c>
    </row>
    <row r="288" spans="1:75" ht="15" customHeight="1">
      <c r="A288" s="41" t="s">
        <v>381</v>
      </c>
      <c r="B288" s="99">
        <f>IFERROR(IFERROR(VLOOKUP(A288,'STOK PACUL'!C:H,6,0),VLOOKUP(A288,'KATEGORI PACUL'!A:C,3,0)),0)</f>
        <v>27</v>
      </c>
      <c r="C288" s="8">
        <f>IFERROR(VLOOKUP(A288,'KATEGORI PACUL'!A:D,4,0),0)</f>
        <v>38</v>
      </c>
      <c r="D288" s="99">
        <f>IFERROR(IFERROR(VLOOKUP(A288,'STOK PESALAKAN'!C:H,6,0),VLOOKUP(A288,'KATEGORI PESALAKAN'!A:C,3,0)),0)</f>
        <v>48</v>
      </c>
      <c r="E288" s="8">
        <f>IFERROR(VLOOKUP(A288,'KATEGORI PESALAKAN'!A:D,4,0),0)</f>
        <v>42</v>
      </c>
      <c r="F288" s="99">
        <f>IFERROR(IFERROR(VLOOKUP(A288,'STOK CIKDITIRO'!C:H,6,0),VLOOKUP(A288,'KATEGORI CIKDITIRO'!A:C,3,0)),0)</f>
        <v>29</v>
      </c>
      <c r="G288" s="8">
        <f>IFERROR(VLOOKUP(A288,'KATEGORI CIKDITIRO'!A:D,4,0),0)</f>
        <v>36</v>
      </c>
      <c r="H288" s="99">
        <f>IFERROR(IFERROR(VLOOKUP(A288,'STOK TRAYEMAN'!C:H,6,0),VLOOKUP(A288,'KATEGORI TRAYEMAN'!A:C,3,0)),0)</f>
        <v>13</v>
      </c>
      <c r="I288" s="8">
        <f>IFERROR(VLOOKUP(A288,'KATEGORI TRAYEMAN'!A:D,4,0),0)</f>
        <v>2</v>
      </c>
      <c r="J288" s="8" t="str">
        <f>IFERROR(VLOOKUP(A288,'NOSTOK PACUL'!A:C,3,0),IFERROR(IF(VLOOKUP(A288,'STOK PACUL'!A:B,2,0)="NOSTOK","E",VLOOKUP(A288,'KATEGORI PACUL'!A:B,2,0)),"E"))</f>
        <v>A</v>
      </c>
      <c r="K288" s="8" t="str">
        <f>IFERROR(VLOOKUP(A288,'NOSTOK PESALAKAN'!A:C,3,0),IFERROR(IF(VLOOKUP(A288,'STOK PESALAKAN'!A:B,2,0)="NOSTOK","E",VLOOKUP(A288,'KATEGORI PESALAKAN'!A:B,2,0)),"E"))</f>
        <v>B</v>
      </c>
      <c r="L288" s="8" t="str">
        <f>IFERROR(VLOOKUP(A288,'NOSTOK CIKDITIRO'!A:C,3,0),IFERROR(IF(VLOOKUP(A288,'STOK CIKDITIRO'!A:B,2,0)="NOSTOK","E",VLOOKUP(A288,'KATEGORI CIKDITIRO'!A:B,2,0)),"E"))</f>
        <v>B</v>
      </c>
      <c r="M288" s="8" t="str">
        <f>IFERROR(VLOOKUP(A288,'NOSTOK TRAYEMAN'!A:C,3,0),IFERROR(IF(VLOOKUP(A288,'STOK TRAYEMAN'!A:B,2,0)="NOSTOK","E",VLOOKUP(A288,'KATEGORI TRAYEMAN'!A:B,2,0)),"E"))</f>
        <v>D</v>
      </c>
      <c r="N288" s="8" t="str">
        <f>IFERROR(VLOOKUP(A288,FR_HITUNG_MINMAX!A:B,2,0),0)</f>
        <v>BAUD KLEM CUN HONDA</v>
      </c>
      <c r="O288" s="8" t="str">
        <f>IFERROR(VLOOKUP(A288,FR_HITUNG_MINMAX!A:D,4,0),0)</f>
        <v>BAUDMU</v>
      </c>
      <c r="P288" s="8">
        <f>IFERROR(VLOOKUP(A288,FR_HITUNG_MINMAX!A:G,7,0),1)</f>
        <v>10</v>
      </c>
      <c r="Q288" s="11" t="str">
        <f>IFERROR(VLOOKUP(A288,FR_HITUNG_MINMAX!A:J,10,0),1)</f>
        <v>15</v>
      </c>
      <c r="R288" s="8">
        <f>IFERROR(VLOOKUP(A288,FR_HITUNG_MINMAX!A:K,11,0),1)</f>
        <v>1</v>
      </c>
      <c r="S288" s="12">
        <f>IFERROR(VLOOKUP(A288,FR_HITUNG_MINMAX!A:F,6,0),0)</f>
        <v>900</v>
      </c>
      <c r="T288" s="8">
        <f t="shared" si="185"/>
        <v>-11</v>
      </c>
      <c r="U288" s="8">
        <f t="shared" si="160"/>
        <v>6</v>
      </c>
      <c r="V288" s="8">
        <f t="shared" si="161"/>
        <v>-7</v>
      </c>
      <c r="W288" s="8">
        <f t="shared" si="186"/>
        <v>11</v>
      </c>
      <c r="X288" s="8">
        <f t="shared" si="187"/>
        <v>0</v>
      </c>
      <c r="Y288" s="16"/>
      <c r="Z288" s="15">
        <f t="shared" si="162"/>
        <v>0</v>
      </c>
      <c r="AA288" s="8">
        <f t="shared" si="188"/>
        <v>6</v>
      </c>
      <c r="AB288" s="16"/>
      <c r="AC288" s="15">
        <f t="shared" si="163"/>
        <v>0</v>
      </c>
      <c r="AD288" s="8">
        <f t="shared" si="164"/>
        <v>0</v>
      </c>
      <c r="AE288" s="16"/>
      <c r="AF288" s="15">
        <f t="shared" si="165"/>
        <v>0</v>
      </c>
      <c r="AG288" s="15">
        <f t="shared" si="189"/>
        <v>0</v>
      </c>
      <c r="AH288" s="16"/>
      <c r="AI288" s="15">
        <f t="shared" si="190"/>
        <v>0</v>
      </c>
      <c r="AJ288" s="8">
        <f t="shared" si="191"/>
        <v>0</v>
      </c>
      <c r="AK288" s="8">
        <f t="shared" si="166"/>
        <v>0</v>
      </c>
      <c r="AL288" s="8">
        <f t="shared" si="167"/>
        <v>0</v>
      </c>
      <c r="AM288" s="8">
        <f t="shared" si="192"/>
        <v>0</v>
      </c>
      <c r="AN288" s="8">
        <f t="shared" si="193"/>
        <v>0</v>
      </c>
      <c r="AO288" s="8">
        <f>IFERROR(VLOOKUP(A288,PERSAMAAN!B:D,3,0),AN288)</f>
        <v>0</v>
      </c>
      <c r="AP288" s="1"/>
      <c r="AQ288" s="8">
        <f t="shared" si="168"/>
        <v>0</v>
      </c>
      <c r="AR288" s="8" t="str">
        <f>IF(AQ288=0,"-",VLOOKUP(A288,FR_HITUNG_MINMAX!A:H,8,0))</f>
        <v>-</v>
      </c>
      <c r="AS288" s="1"/>
      <c r="AT288" s="8" t="str">
        <f t="shared" si="169"/>
        <v>-</v>
      </c>
      <c r="AU288" s="12">
        <f t="shared" si="170"/>
        <v>0</v>
      </c>
      <c r="AV288" s="12">
        <f t="shared" si="171"/>
        <v>0</v>
      </c>
      <c r="AW288" s="8" t="b">
        <f t="shared" si="194"/>
        <v>0</v>
      </c>
      <c r="AX288" s="1"/>
      <c r="AY288" s="8">
        <f t="shared" si="172"/>
        <v>0</v>
      </c>
      <c r="AZ288" s="8" t="str">
        <f>IF(AY288=0,"-",VLOOKUP(A288,FR_HITUNG_MINMAX!A:I,9,0))</f>
        <v>-</v>
      </c>
      <c r="BB288" s="8" t="str">
        <f t="shared" si="173"/>
        <v>-</v>
      </c>
      <c r="BC288" s="12">
        <f t="shared" si="174"/>
        <v>0</v>
      </c>
      <c r="BD288" s="12">
        <f t="shared" si="175"/>
        <v>0</v>
      </c>
      <c r="BE288" s="16"/>
      <c r="BF288" s="8">
        <f>SUMIF('REALISASI ORDER'!C:C,A288,'REALISASI ORDER'!E:E)</f>
        <v>0</v>
      </c>
      <c r="BG288" s="8">
        <f t="shared" si="195"/>
        <v>27</v>
      </c>
      <c r="BH288" s="8">
        <f t="shared" si="176"/>
        <v>48</v>
      </c>
      <c r="BI288" s="8">
        <f t="shared" si="177"/>
        <v>29</v>
      </c>
      <c r="BJ288" s="8">
        <f t="shared" si="196"/>
        <v>13</v>
      </c>
      <c r="BK288" s="33">
        <f t="shared" si="197"/>
        <v>38</v>
      </c>
      <c r="BL288" s="33">
        <f t="shared" si="178"/>
        <v>0</v>
      </c>
      <c r="BM288" s="33">
        <f t="shared" si="179"/>
        <v>7</v>
      </c>
      <c r="BN288" s="33">
        <f t="shared" si="198"/>
        <v>0</v>
      </c>
      <c r="BO288" s="8">
        <f t="shared" si="180"/>
        <v>0</v>
      </c>
      <c r="BP288" s="8">
        <f t="shared" si="181"/>
        <v>0</v>
      </c>
      <c r="BQ288" s="8">
        <f t="shared" si="182"/>
        <v>0</v>
      </c>
      <c r="BR288" s="8">
        <f>IFERROR(ROUNDDOWN(BF288*BN288/(BK288+BL288+BM288+BN),0),0)</f>
        <v>0</v>
      </c>
      <c r="BS288" s="8" t="str">
        <f t="shared" si="183"/>
        <v>BDKMCH</v>
      </c>
      <c r="BT288" s="8">
        <f>SUMIF(FR_HITUNG_MINMAX!A:A,ORDER!A288,FR_HITUNG_MINMAX!AS:AS)</f>
        <v>14</v>
      </c>
      <c r="BU288" s="8">
        <f t="shared" si="199"/>
        <v>0</v>
      </c>
      <c r="BV288" s="8" t="str">
        <f t="shared" si="184"/>
        <v>-</v>
      </c>
      <c r="BW288" s="8" t="str">
        <f>VLOOKUP(A288,'STOK PESALAKAN'!A:F,6,0)</f>
        <v/>
      </c>
    </row>
    <row r="289" spans="1:75" ht="15" customHeight="1">
      <c r="A289" s="41" t="s">
        <v>382</v>
      </c>
      <c r="B289" s="99">
        <f>IFERROR(IFERROR(VLOOKUP(A289,'STOK PACUL'!C:H,6,0),VLOOKUP(A289,'KATEGORI PACUL'!A:C,3,0)),0)</f>
        <v>21</v>
      </c>
      <c r="C289" s="8">
        <f>IFERROR(VLOOKUP(A289,'KATEGORI PACUL'!A:D,4,0),0)</f>
        <v>2</v>
      </c>
      <c r="D289" s="99">
        <f>IFERROR(IFERROR(VLOOKUP(A289,'STOK PESALAKAN'!C:H,6,0),VLOOKUP(A289,'KATEGORI PESALAKAN'!A:C,3,0)),0)</f>
        <v>18</v>
      </c>
      <c r="E289" s="8">
        <f>IFERROR(VLOOKUP(A289,'KATEGORI PESALAKAN'!A:D,4,0),0)</f>
        <v>2</v>
      </c>
      <c r="F289" s="99">
        <f>IFERROR(IFERROR(VLOOKUP(A289,'STOK CIKDITIRO'!C:H,6,0),VLOOKUP(A289,'KATEGORI CIKDITIRO'!A:C,3,0)),0)</f>
        <v>16</v>
      </c>
      <c r="G289" s="8">
        <f>IFERROR(VLOOKUP(A289,'KATEGORI CIKDITIRO'!A:D,4,0),0)</f>
        <v>2</v>
      </c>
      <c r="H289" s="99">
        <f>IFERROR(IFERROR(VLOOKUP(A289,'STOK TRAYEMAN'!C:H,6,0),VLOOKUP(A289,'KATEGORI TRAYEMAN'!A:C,3,0)),0)</f>
        <v>5</v>
      </c>
      <c r="I289" s="8">
        <f>IFERROR(VLOOKUP(A289,'KATEGORI TRAYEMAN'!A:D,4,0),0)</f>
        <v>0</v>
      </c>
      <c r="J289" s="8" t="str">
        <f>IFERROR(VLOOKUP(A289,'NOSTOK PACUL'!A:C,3,0),IFERROR(IF(VLOOKUP(A289,'STOK PACUL'!A:B,2,0)="NOSTOK","E",VLOOKUP(A289,'KATEGORI PACUL'!A:B,2,0)),"E"))</f>
        <v>D</v>
      </c>
      <c r="K289" s="8" t="str">
        <f>IFERROR(VLOOKUP(A289,'NOSTOK PESALAKAN'!A:C,3,0),IFERROR(IF(VLOOKUP(A289,'STOK PESALAKAN'!A:B,2,0)="NOSTOK","E",VLOOKUP(A289,'KATEGORI PESALAKAN'!A:B,2,0)),"E"))</f>
        <v>D</v>
      </c>
      <c r="L289" s="8" t="str">
        <f>IFERROR(VLOOKUP(A289,'NOSTOK CIKDITIRO'!A:C,3,0),IFERROR(IF(VLOOKUP(A289,'STOK CIKDITIRO'!A:B,2,0)="NOSTOK","E",VLOOKUP(A289,'KATEGORI CIKDITIRO'!A:B,2,0)),"E"))</f>
        <v>D</v>
      </c>
      <c r="M289" s="8" t="str">
        <f>IFERROR(VLOOKUP(A289,'NOSTOK TRAYEMAN'!A:C,3,0),IFERROR(IF(VLOOKUP(A289,'STOK TRAYEMAN'!A:B,2,0)="NOSTOK","E",VLOOKUP(A289,'KATEGORI TRAYEMAN'!A:B,2,0)),"E"))</f>
        <v>E</v>
      </c>
      <c r="N289" s="8" t="str">
        <f>IFERROR(VLOOKUP(A289,FR_HITUNG_MINMAX!A:B,2,0),0)</f>
        <v>BAUD KLIP PLASTIK BESAR</v>
      </c>
      <c r="O289" s="8" t="str">
        <f>IFERROR(VLOOKUP(A289,FR_HITUNG_MINMAX!A:D,4,0),0)</f>
        <v>BAUDMU</v>
      </c>
      <c r="P289" s="8">
        <f>IFERROR(VLOOKUP(A289,FR_HITUNG_MINMAX!A:G,7,0),1)</f>
        <v>1</v>
      </c>
      <c r="Q289" s="11">
        <f>IFERROR(VLOOKUP(A289,FR_HITUNG_MINMAX!A:J,10,0),1)</f>
        <v>1</v>
      </c>
      <c r="R289" s="8">
        <f>IFERROR(VLOOKUP(A289,FR_HITUNG_MINMAX!A:K,11,0),1)</f>
        <v>1</v>
      </c>
      <c r="S289" s="12">
        <f>IFERROR(VLOOKUP(A289,FR_HITUNG_MINMAX!A:F,6,0),0)</f>
        <v>1500</v>
      </c>
      <c r="T289" s="8">
        <f t="shared" si="185"/>
        <v>19</v>
      </c>
      <c r="U289" s="8">
        <f t="shared" si="160"/>
        <v>16</v>
      </c>
      <c r="V289" s="8">
        <f t="shared" si="161"/>
        <v>14</v>
      </c>
      <c r="W289" s="8">
        <f t="shared" si="186"/>
        <v>5</v>
      </c>
      <c r="X289" s="8">
        <f t="shared" si="187"/>
        <v>0</v>
      </c>
      <c r="Y289" s="16"/>
      <c r="Z289" s="15">
        <f t="shared" si="162"/>
        <v>0</v>
      </c>
      <c r="AA289" s="8">
        <f t="shared" si="188"/>
        <v>0</v>
      </c>
      <c r="AB289" s="16"/>
      <c r="AC289" s="15">
        <f t="shared" si="163"/>
        <v>0</v>
      </c>
      <c r="AD289" s="8">
        <f t="shared" si="164"/>
        <v>0</v>
      </c>
      <c r="AE289" s="16"/>
      <c r="AF289" s="15">
        <f t="shared" si="165"/>
        <v>0</v>
      </c>
      <c r="AG289" s="15">
        <f t="shared" si="189"/>
        <v>0</v>
      </c>
      <c r="AH289" s="16"/>
      <c r="AI289" s="15">
        <f t="shared" si="190"/>
        <v>0</v>
      </c>
      <c r="AJ289" s="8">
        <f t="shared" si="191"/>
        <v>0</v>
      </c>
      <c r="AK289" s="8">
        <f t="shared" si="166"/>
        <v>0</v>
      </c>
      <c r="AL289" s="8">
        <f t="shared" si="167"/>
        <v>0</v>
      </c>
      <c r="AM289" s="8">
        <f t="shared" si="192"/>
        <v>0</v>
      </c>
      <c r="AN289" s="8">
        <f t="shared" si="193"/>
        <v>0</v>
      </c>
      <c r="AO289" s="8">
        <f>IFERROR(VLOOKUP(A289,PERSAMAAN!B:D,3,0),AN289)</f>
        <v>0</v>
      </c>
      <c r="AP289" s="1"/>
      <c r="AQ289" s="8">
        <f t="shared" si="168"/>
        <v>0</v>
      </c>
      <c r="AR289" s="8" t="str">
        <f>IF(AQ289=0,"-",VLOOKUP(A289,FR_HITUNG_MINMAX!A:H,8,0))</f>
        <v>-</v>
      </c>
      <c r="AS289" s="1"/>
      <c r="AT289" s="8" t="str">
        <f t="shared" si="169"/>
        <v>-</v>
      </c>
      <c r="AU289" s="12">
        <f t="shared" si="170"/>
        <v>0</v>
      </c>
      <c r="AV289" s="12">
        <f t="shared" si="171"/>
        <v>0</v>
      </c>
      <c r="AW289" s="8" t="b">
        <f t="shared" si="194"/>
        <v>0</v>
      </c>
      <c r="AX289" s="1"/>
      <c r="AY289" s="8">
        <f t="shared" si="172"/>
        <v>0</v>
      </c>
      <c r="AZ289" s="8" t="str">
        <f>IF(AY289=0,"-",VLOOKUP(A289,FR_HITUNG_MINMAX!A:I,9,0))</f>
        <v>-</v>
      </c>
      <c r="BB289" s="8" t="str">
        <f t="shared" si="173"/>
        <v>-</v>
      </c>
      <c r="BC289" s="12">
        <f t="shared" si="174"/>
        <v>0</v>
      </c>
      <c r="BD289" s="12">
        <f t="shared" si="175"/>
        <v>0</v>
      </c>
      <c r="BE289" s="16"/>
      <c r="BF289" s="8">
        <f>SUMIF('REALISASI ORDER'!C:C,A289,'REALISASI ORDER'!E:E)</f>
        <v>0</v>
      </c>
      <c r="BG289" s="8">
        <f t="shared" si="195"/>
        <v>21</v>
      </c>
      <c r="BH289" s="8">
        <f t="shared" si="176"/>
        <v>18</v>
      </c>
      <c r="BI289" s="8">
        <f t="shared" si="177"/>
        <v>16</v>
      </c>
      <c r="BJ289" s="8">
        <f t="shared" si="196"/>
        <v>5</v>
      </c>
      <c r="BK289" s="33">
        <f t="shared" si="197"/>
        <v>2</v>
      </c>
      <c r="BL289" s="33">
        <f t="shared" si="178"/>
        <v>0</v>
      </c>
      <c r="BM289" s="33">
        <f t="shared" si="179"/>
        <v>0</v>
      </c>
      <c r="BN289" s="33">
        <f t="shared" si="198"/>
        <v>0</v>
      </c>
      <c r="BO289" s="8">
        <f t="shared" si="180"/>
        <v>0</v>
      </c>
      <c r="BP289" s="8">
        <f t="shared" si="181"/>
        <v>0</v>
      </c>
      <c r="BQ289" s="8">
        <f t="shared" si="182"/>
        <v>0</v>
      </c>
      <c r="BR289" s="8">
        <f>IFERROR(ROUNDDOWN(BF289*BN289/(BK289+BL289+BM289+BN),0),0)</f>
        <v>0</v>
      </c>
      <c r="BS289" s="8" t="str">
        <f t="shared" si="183"/>
        <v>BDKPLB</v>
      </c>
      <c r="BT289" s="8">
        <f>SUMIF(FR_HITUNG_MINMAX!A:A,ORDER!A289,FR_HITUNG_MINMAX!AS:AS)</f>
        <v>3</v>
      </c>
      <c r="BU289" s="8">
        <f t="shared" si="199"/>
        <v>0</v>
      </c>
      <c r="BV289" s="8" t="str">
        <f t="shared" si="184"/>
        <v>-</v>
      </c>
      <c r="BW289" s="8" t="str">
        <f>VLOOKUP(A289,'STOK PESALAKAN'!A:F,6,0)</f>
        <v/>
      </c>
    </row>
    <row r="290" spans="1:75" ht="15" customHeight="1">
      <c r="A290" s="41" t="s">
        <v>383</v>
      </c>
      <c r="B290" s="99">
        <f>IFERROR(IFERROR(VLOOKUP(A290,'STOK PACUL'!C:H,6,0),VLOOKUP(A290,'KATEGORI PACUL'!A:C,3,0)),0)</f>
        <v>83</v>
      </c>
      <c r="C290" s="8">
        <f>IFERROR(VLOOKUP(A290,'KATEGORI PACUL'!A:D,4,0),0)</f>
        <v>104</v>
      </c>
      <c r="D290" s="99">
        <f>IFERROR(IFERROR(VLOOKUP(A290,'STOK PESALAKAN'!C:H,6,0),VLOOKUP(A290,'KATEGORI PESALAKAN'!A:C,3,0)),0)</f>
        <v>31</v>
      </c>
      <c r="E290" s="8">
        <f>IFERROR(VLOOKUP(A290,'KATEGORI PESALAKAN'!A:D,4,0),0)</f>
        <v>88</v>
      </c>
      <c r="F290" s="99">
        <f>IFERROR(IFERROR(VLOOKUP(A290,'STOK CIKDITIRO'!C:H,6,0),VLOOKUP(A290,'KATEGORI CIKDITIRO'!A:C,3,0)),0)</f>
        <v>27</v>
      </c>
      <c r="G290" s="8">
        <f>IFERROR(VLOOKUP(A290,'KATEGORI CIKDITIRO'!A:D,4,0),0)</f>
        <v>126</v>
      </c>
      <c r="H290" s="99">
        <f>IFERROR(IFERROR(VLOOKUP(A290,'STOK TRAYEMAN'!C:H,6,0),VLOOKUP(A290,'KATEGORI TRAYEMAN'!A:C,3,0)),0)</f>
        <v>5</v>
      </c>
      <c r="I290" s="8">
        <f>IFERROR(VLOOKUP(A290,'KATEGORI TRAYEMAN'!A:D,4,0),0)</f>
        <v>48</v>
      </c>
      <c r="J290" s="8" t="str">
        <f>IFERROR(VLOOKUP(A290,'NOSTOK PACUL'!A:C,3,0),IFERROR(IF(VLOOKUP(A290,'STOK PACUL'!A:B,2,0)="NOSTOK","E",VLOOKUP(A290,'KATEGORI PACUL'!A:B,2,0)),"E"))</f>
        <v>A</v>
      </c>
      <c r="K290" s="8" t="str">
        <f>IFERROR(VLOOKUP(A290,'NOSTOK PESALAKAN'!A:C,3,0),IFERROR(IF(VLOOKUP(A290,'STOK PESALAKAN'!A:B,2,0)="NOSTOK","E",VLOOKUP(A290,'KATEGORI PESALAKAN'!A:B,2,0)),"E"))</f>
        <v>A</v>
      </c>
      <c r="L290" s="8" t="str">
        <f>IFERROR(VLOOKUP(A290,'NOSTOK CIKDITIRO'!A:C,3,0),IFERROR(IF(VLOOKUP(A290,'STOK CIKDITIRO'!A:B,2,0)="NOSTOK","E",VLOOKUP(A290,'KATEGORI CIKDITIRO'!A:B,2,0)),"E"))</f>
        <v>A</v>
      </c>
      <c r="M290" s="8" t="str">
        <f>IFERROR(VLOOKUP(A290,'NOSTOK TRAYEMAN'!A:C,3,0),IFERROR(IF(VLOOKUP(A290,'STOK TRAYEMAN'!A:B,2,0)="NOSTOK","E",VLOOKUP(A290,'KATEGORI TRAYEMAN'!A:B,2,0)),"E"))</f>
        <v>C</v>
      </c>
      <c r="N290" s="8" t="str">
        <f>IFERROR(VLOOKUP(A290,FR_HITUNG_MINMAX!A:B,2,0),0)</f>
        <v>BAUD KLIP PLASTIK KECIL</v>
      </c>
      <c r="O290" s="8" t="str">
        <f>IFERROR(VLOOKUP(A290,FR_HITUNG_MINMAX!A:D,4,0),0)</f>
        <v>BAUDMU</v>
      </c>
      <c r="P290" s="8">
        <f>IFERROR(VLOOKUP(A290,FR_HITUNG_MINMAX!A:G,7,0),1)</f>
        <v>1</v>
      </c>
      <c r="Q290" s="11">
        <f>IFERROR(VLOOKUP(A290,FR_HITUNG_MINMAX!A:J,10,0),1)</f>
        <v>1</v>
      </c>
      <c r="R290" s="8">
        <f>IFERROR(VLOOKUP(A290,FR_HITUNG_MINMAX!A:K,11,0),1)</f>
        <v>1</v>
      </c>
      <c r="S290" s="12">
        <f>IFERROR(VLOOKUP(A290,FR_HITUNG_MINMAX!A:F,6,0),0)</f>
        <v>1000</v>
      </c>
      <c r="T290" s="8">
        <f t="shared" si="185"/>
        <v>-21</v>
      </c>
      <c r="U290" s="8">
        <f t="shared" si="160"/>
        <v>-57</v>
      </c>
      <c r="V290" s="8">
        <f t="shared" si="161"/>
        <v>-99</v>
      </c>
      <c r="W290" s="8">
        <f t="shared" si="186"/>
        <v>-43</v>
      </c>
      <c r="X290" s="8">
        <f t="shared" si="187"/>
        <v>13</v>
      </c>
      <c r="Y290" s="16"/>
      <c r="Z290" s="15">
        <f t="shared" si="162"/>
        <v>0</v>
      </c>
      <c r="AA290" s="8">
        <f t="shared" si="188"/>
        <v>0</v>
      </c>
      <c r="AB290" s="16"/>
      <c r="AC290" s="15">
        <f t="shared" si="163"/>
        <v>0</v>
      </c>
      <c r="AD290" s="8">
        <f t="shared" si="164"/>
        <v>0</v>
      </c>
      <c r="AE290" s="16"/>
      <c r="AF290" s="15">
        <f t="shared" si="165"/>
        <v>0</v>
      </c>
      <c r="AG290" s="15">
        <f t="shared" si="189"/>
        <v>0</v>
      </c>
      <c r="AH290" s="16"/>
      <c r="AI290" s="15">
        <f t="shared" si="190"/>
        <v>0</v>
      </c>
      <c r="AJ290" s="8">
        <f t="shared" si="191"/>
        <v>0</v>
      </c>
      <c r="AK290" s="8">
        <f t="shared" si="166"/>
        <v>35</v>
      </c>
      <c r="AL290" s="8">
        <f t="shared" si="167"/>
        <v>68</v>
      </c>
      <c r="AM290" s="8">
        <f t="shared" si="192"/>
        <v>31</v>
      </c>
      <c r="AN290" s="8">
        <f t="shared" si="193"/>
        <v>134</v>
      </c>
      <c r="AO290" s="8">
        <f>IFERROR(VLOOKUP(A290,PERSAMAAN!B:D,3,0),AN290)</f>
        <v>134</v>
      </c>
      <c r="AP290" s="1">
        <v>50</v>
      </c>
      <c r="AQ290" s="8">
        <f t="shared" si="168"/>
        <v>50</v>
      </c>
      <c r="AR290" s="8" t="str">
        <f>IF(AQ290=0,"-",VLOOKUP(A290,FR_HITUNG_MINMAX!A:H,8,0))</f>
        <v>SLT</v>
      </c>
      <c r="AS290" s="1" t="s">
        <v>34</v>
      </c>
      <c r="AT290" s="8" t="str">
        <f t="shared" si="169"/>
        <v>AAR</v>
      </c>
      <c r="AU290" s="12">
        <f t="shared" si="170"/>
        <v>50000</v>
      </c>
      <c r="AV290" s="12">
        <f t="shared" si="171"/>
        <v>508500</v>
      </c>
      <c r="AW290" s="8" t="b">
        <f t="shared" si="194"/>
        <v>0</v>
      </c>
      <c r="AX290" s="1"/>
      <c r="AY290" s="8">
        <f t="shared" si="172"/>
        <v>0</v>
      </c>
      <c r="AZ290" s="8" t="str">
        <f>IF(AY290=0,"-",VLOOKUP(A290,FR_HITUNG_MINMAX!A:I,9,0))</f>
        <v>-</v>
      </c>
      <c r="BB290" s="8" t="str">
        <f t="shared" si="173"/>
        <v>-</v>
      </c>
      <c r="BC290" s="12">
        <f t="shared" si="174"/>
        <v>0</v>
      </c>
      <c r="BD290" s="12">
        <f t="shared" si="175"/>
        <v>0</v>
      </c>
      <c r="BE290" s="16"/>
      <c r="BF290" s="8">
        <f>SUMIF('REALISASI ORDER'!C:C,A290,'REALISASI ORDER'!E:E)</f>
        <v>0</v>
      </c>
      <c r="BG290" s="8">
        <f t="shared" si="195"/>
        <v>83</v>
      </c>
      <c r="BH290" s="8">
        <f t="shared" si="176"/>
        <v>31</v>
      </c>
      <c r="BI290" s="8">
        <f t="shared" si="177"/>
        <v>27</v>
      </c>
      <c r="BJ290" s="8">
        <f t="shared" si="196"/>
        <v>5</v>
      </c>
      <c r="BK290" s="33">
        <f t="shared" si="197"/>
        <v>104</v>
      </c>
      <c r="BL290" s="33">
        <f t="shared" si="178"/>
        <v>57</v>
      </c>
      <c r="BM290" s="33">
        <f t="shared" si="179"/>
        <v>99</v>
      </c>
      <c r="BN290" s="33">
        <f t="shared" si="198"/>
        <v>43</v>
      </c>
      <c r="BO290" s="8">
        <f t="shared" si="180"/>
        <v>0</v>
      </c>
      <c r="BP290" s="8">
        <f t="shared" si="181"/>
        <v>0</v>
      </c>
      <c r="BQ290" s="8">
        <f t="shared" si="182"/>
        <v>0</v>
      </c>
      <c r="BR290" s="8">
        <f>IFERROR(ROUNDDOWN(BF290*BN290/(BK290+BL290+BM290+BN),0),0)</f>
        <v>0</v>
      </c>
      <c r="BS290" s="8" t="str">
        <f t="shared" si="183"/>
        <v>BDKPPK</v>
      </c>
      <c r="BT290" s="8">
        <f>SUMIF(FR_HITUNG_MINMAX!A:A,ORDER!A290,FR_HITUNG_MINMAX!AS:AS)</f>
        <v>34</v>
      </c>
      <c r="BU290" s="8">
        <f t="shared" si="199"/>
        <v>0</v>
      </c>
      <c r="BV290" s="8" t="str">
        <f t="shared" si="184"/>
        <v>AAR</v>
      </c>
      <c r="BW290" s="8" t="str">
        <f>VLOOKUP(A290,'STOK PESALAKAN'!A:F,6,0)</f>
        <v/>
      </c>
    </row>
    <row r="291" spans="1:75" ht="15" customHeight="1">
      <c r="A291" s="41" t="s">
        <v>384</v>
      </c>
      <c r="B291" s="99">
        <f>IFERROR(IFERROR(VLOOKUP(A291,'STOK PACUL'!C:H,6,0),VLOOKUP(A291,'KATEGORI PACUL'!A:C,3,0)),0)</f>
        <v>4</v>
      </c>
      <c r="C291" s="8">
        <f>IFERROR(VLOOKUP(A291,'KATEGORI PACUL'!A:D,4,0),0)</f>
        <v>2</v>
      </c>
      <c r="D291" s="99">
        <f>IFERROR(IFERROR(VLOOKUP(A291,'STOK PESALAKAN'!C:H,6,0),VLOOKUP(A291,'KATEGORI PESALAKAN'!A:C,3,0)),0)</f>
        <v>0</v>
      </c>
      <c r="E291" s="8">
        <f>IFERROR(VLOOKUP(A291,'KATEGORI PESALAKAN'!A:D,4,0),0)</f>
        <v>3</v>
      </c>
      <c r="F291" s="99">
        <f>IFERROR(IFERROR(VLOOKUP(A291,'STOK CIKDITIRO'!C:H,6,0),VLOOKUP(A291,'KATEGORI CIKDITIRO'!A:C,3,0)),0)</f>
        <v>2</v>
      </c>
      <c r="G291" s="8">
        <f>IFERROR(VLOOKUP(A291,'KATEGORI CIKDITIRO'!A:D,4,0),0)</f>
        <v>2</v>
      </c>
      <c r="H291" s="99">
        <f>IFERROR(IFERROR(VLOOKUP(A291,'STOK TRAYEMAN'!C:H,6,0),VLOOKUP(A291,'KATEGORI TRAYEMAN'!A:C,3,0)),0)</f>
        <v>2</v>
      </c>
      <c r="I291" s="8">
        <f>IFERROR(VLOOKUP(A291,'KATEGORI TRAYEMAN'!A:D,4,0),0)</f>
        <v>0</v>
      </c>
      <c r="J291" s="8" t="str">
        <f>IFERROR(VLOOKUP(A291,'NOSTOK PACUL'!A:C,3,0),IFERROR(IF(VLOOKUP(A291,'STOK PACUL'!A:B,2,0)="NOSTOK","E",VLOOKUP(A291,'KATEGORI PACUL'!A:B,2,0)),"E"))</f>
        <v>D</v>
      </c>
      <c r="K291" s="8" t="str">
        <f>IFERROR(VLOOKUP(A291,'NOSTOK PESALAKAN'!A:C,3,0),IFERROR(IF(VLOOKUP(A291,'STOK PESALAKAN'!A:B,2,0)="NOSTOK","E",VLOOKUP(A291,'KATEGORI PESALAKAN'!A:B,2,0)),"E"))</f>
        <v>C</v>
      </c>
      <c r="L291" s="8" t="str">
        <f>IFERROR(VLOOKUP(A291,'NOSTOK CIKDITIRO'!A:C,3,0),IFERROR(IF(VLOOKUP(A291,'STOK CIKDITIRO'!A:B,2,0)="NOSTOK","E",VLOOKUP(A291,'KATEGORI CIKDITIRO'!A:B,2,0)),"E"))</f>
        <v>D</v>
      </c>
      <c r="M291" s="8" t="str">
        <f>IFERROR(VLOOKUP(A291,'NOSTOK TRAYEMAN'!A:C,3,0),IFERROR(IF(VLOOKUP(A291,'STOK TRAYEMAN'!A:B,2,0)="NOSTOK","E",VLOOKUP(A291,'KATEGORI TRAYEMAN'!A:B,2,0)),"E"))</f>
        <v>E</v>
      </c>
      <c r="N291" s="8" t="str">
        <f>IFERROR(VLOOKUP(A291,FR_HITUNG_MINMAX!A:B,2,0),0)</f>
        <v>BAUD OLI GARDAN</v>
      </c>
      <c r="O291" s="8" t="str">
        <f>IFERROR(VLOOKUP(A291,FR_HITUNG_MINMAX!A:D,4,0),0)</f>
        <v>BAUDMU</v>
      </c>
      <c r="P291" s="8">
        <f>IFERROR(VLOOKUP(A291,FR_HITUNG_MINMAX!A:G,7,0),1)</f>
        <v>2</v>
      </c>
      <c r="Q291" s="11" t="str">
        <f>IFERROR(VLOOKUP(A291,FR_HITUNG_MINMAX!A:J,10,0),1)</f>
        <v>1</v>
      </c>
      <c r="R291" s="8">
        <f>IFERROR(VLOOKUP(A291,FR_HITUNG_MINMAX!A:K,11,0),1)</f>
        <v>1</v>
      </c>
      <c r="S291" s="12">
        <f>IFERROR(VLOOKUP(A291,FR_HITUNG_MINMAX!A:F,6,0),0)</f>
        <v>1500</v>
      </c>
      <c r="T291" s="8">
        <f t="shared" si="185"/>
        <v>2</v>
      </c>
      <c r="U291" s="8">
        <f t="shared" si="160"/>
        <v>-3</v>
      </c>
      <c r="V291" s="8">
        <f t="shared" si="161"/>
        <v>0</v>
      </c>
      <c r="W291" s="8">
        <f t="shared" si="186"/>
        <v>2</v>
      </c>
      <c r="X291" s="8">
        <f t="shared" si="187"/>
        <v>2</v>
      </c>
      <c r="Y291" s="16"/>
      <c r="Z291" s="15">
        <f t="shared" si="162"/>
        <v>0</v>
      </c>
      <c r="AA291" s="8">
        <f t="shared" si="188"/>
        <v>0</v>
      </c>
      <c r="AB291" s="16"/>
      <c r="AC291" s="15">
        <f t="shared" si="163"/>
        <v>0</v>
      </c>
      <c r="AD291" s="8">
        <f t="shared" si="164"/>
        <v>0</v>
      </c>
      <c r="AE291" s="16"/>
      <c r="AF291" s="15">
        <f t="shared" si="165"/>
        <v>0</v>
      </c>
      <c r="AG291" s="15">
        <f t="shared" si="189"/>
        <v>0</v>
      </c>
      <c r="AH291" s="16"/>
      <c r="AI291" s="15">
        <f t="shared" si="190"/>
        <v>0</v>
      </c>
      <c r="AJ291" s="8">
        <f t="shared" si="191"/>
        <v>0</v>
      </c>
      <c r="AK291" s="8">
        <f t="shared" si="166"/>
        <v>2</v>
      </c>
      <c r="AL291" s="8">
        <f t="shared" si="167"/>
        <v>0</v>
      </c>
      <c r="AM291" s="8">
        <f t="shared" si="192"/>
        <v>0</v>
      </c>
      <c r="AN291" s="8">
        <f t="shared" si="193"/>
        <v>2</v>
      </c>
      <c r="AO291" s="8">
        <f>IFERROR(VLOOKUP(A291,PERSAMAAN!B:D,3,0),AN291)</f>
        <v>2</v>
      </c>
      <c r="AP291" s="1">
        <v>5</v>
      </c>
      <c r="AQ291" s="8">
        <f t="shared" si="168"/>
        <v>5</v>
      </c>
      <c r="AR291" s="8" t="str">
        <f>IF(AQ291=0,"-",VLOOKUP(A291,FR_HITUNG_MINMAX!A:H,8,0))</f>
        <v>NJM</v>
      </c>
      <c r="AS291" s="1" t="s">
        <v>34</v>
      </c>
      <c r="AT291" s="8" t="str">
        <f t="shared" si="169"/>
        <v>AAR</v>
      </c>
      <c r="AU291" s="12">
        <f t="shared" si="170"/>
        <v>7500</v>
      </c>
      <c r="AV291" s="12">
        <f t="shared" si="171"/>
        <v>508500</v>
      </c>
      <c r="AW291" s="8" t="b">
        <f t="shared" si="194"/>
        <v>0</v>
      </c>
      <c r="AX291" s="1"/>
      <c r="AY291" s="8">
        <f t="shared" si="172"/>
        <v>0</v>
      </c>
      <c r="AZ291" s="8" t="str">
        <f>IF(AY291=0,"-",VLOOKUP(A291,FR_HITUNG_MINMAX!A:I,9,0))</f>
        <v>-</v>
      </c>
      <c r="BB291" s="8" t="str">
        <f t="shared" si="173"/>
        <v>-</v>
      </c>
      <c r="BC291" s="12">
        <f t="shared" si="174"/>
        <v>0</v>
      </c>
      <c r="BD291" s="12">
        <f t="shared" si="175"/>
        <v>0</v>
      </c>
      <c r="BE291" s="16"/>
      <c r="BF291" s="8">
        <f>SUMIF('REALISASI ORDER'!C:C,A291,'REALISASI ORDER'!E:E)</f>
        <v>0</v>
      </c>
      <c r="BG291" s="8">
        <f t="shared" si="195"/>
        <v>4</v>
      </c>
      <c r="BH291" s="8">
        <f t="shared" si="176"/>
        <v>0</v>
      </c>
      <c r="BI291" s="8">
        <f t="shared" si="177"/>
        <v>2</v>
      </c>
      <c r="BJ291" s="8">
        <f t="shared" si="196"/>
        <v>2</v>
      </c>
      <c r="BK291" s="33">
        <f t="shared" si="197"/>
        <v>2</v>
      </c>
      <c r="BL291" s="33">
        <f t="shared" si="178"/>
        <v>3</v>
      </c>
      <c r="BM291" s="33">
        <f t="shared" si="179"/>
        <v>0</v>
      </c>
      <c r="BN291" s="33">
        <f t="shared" si="198"/>
        <v>0</v>
      </c>
      <c r="BO291" s="8">
        <f t="shared" si="180"/>
        <v>0</v>
      </c>
      <c r="BP291" s="8">
        <f t="shared" si="181"/>
        <v>0</v>
      </c>
      <c r="BQ291" s="8">
        <f t="shared" si="182"/>
        <v>0</v>
      </c>
      <c r="BR291" s="8">
        <f>IFERROR(ROUNDDOWN(BF291*BN291/(BK291+BL291+BM291+BN),0),0)</f>
        <v>0</v>
      </c>
      <c r="BS291" s="8" t="str">
        <f t="shared" si="183"/>
        <v>BDOLGR</v>
      </c>
      <c r="BT291" s="8">
        <f>SUMIF(FR_HITUNG_MINMAX!A:A,ORDER!A291,FR_HITUNG_MINMAX!AS:AS)</f>
        <v>3</v>
      </c>
      <c r="BU291" s="8">
        <f t="shared" si="199"/>
        <v>0</v>
      </c>
      <c r="BV291" s="8" t="str">
        <f t="shared" si="184"/>
        <v>AAR</v>
      </c>
      <c r="BW291" s="8" t="str">
        <f>VLOOKUP(A291,'STOK PESALAKAN'!A:F,6,0)</f>
        <v/>
      </c>
    </row>
    <row r="292" spans="1:75" ht="15" customHeight="1">
      <c r="A292" s="41" t="s">
        <v>385</v>
      </c>
      <c r="B292" s="99">
        <f>IFERROR(IFERROR(VLOOKUP(A292,'STOK PACUL'!C:H,6,0),VLOOKUP(A292,'KATEGORI PACUL'!A:C,3,0)),0)</f>
        <v>1</v>
      </c>
      <c r="C292" s="8">
        <f>IFERROR(VLOOKUP(A292,'KATEGORI PACUL'!A:D,4,0),0)</f>
        <v>1</v>
      </c>
      <c r="D292" s="99">
        <f>IFERROR(IFERROR(VLOOKUP(A292,'STOK PESALAKAN'!C:H,6,0),VLOOKUP(A292,'KATEGORI PESALAKAN'!A:C,3,0)),0)</f>
        <v>2</v>
      </c>
      <c r="E292" s="8">
        <f>IFERROR(VLOOKUP(A292,'KATEGORI PESALAKAN'!A:D,4,0),0)</f>
        <v>2</v>
      </c>
      <c r="F292" s="99">
        <f>IFERROR(IFERROR(VLOOKUP(A292,'STOK CIKDITIRO'!C:H,6,0),VLOOKUP(A292,'KATEGORI CIKDITIRO'!A:C,3,0)),0)</f>
        <v>1</v>
      </c>
      <c r="G292" s="8">
        <f>IFERROR(VLOOKUP(A292,'KATEGORI CIKDITIRO'!A:D,4,0),0)</f>
        <v>0</v>
      </c>
      <c r="H292" s="99">
        <f>IFERROR(IFERROR(VLOOKUP(A292,'STOK TRAYEMAN'!C:H,6,0),VLOOKUP(A292,'KATEGORI TRAYEMAN'!A:C,3,0)),0)</f>
        <v>0</v>
      </c>
      <c r="I292" s="8">
        <f>IFERROR(VLOOKUP(A292,'KATEGORI TRAYEMAN'!A:D,4,0),0)</f>
        <v>0</v>
      </c>
      <c r="J292" s="8" t="str">
        <f>IFERROR(VLOOKUP(A292,'NOSTOK PACUL'!A:C,3,0),IFERROR(IF(VLOOKUP(A292,'STOK PACUL'!A:B,2,0)="NOSTOK","E",VLOOKUP(A292,'KATEGORI PACUL'!A:B,2,0)),"E"))</f>
        <v>D</v>
      </c>
      <c r="K292" s="8" t="str">
        <f>IFERROR(VLOOKUP(A292,'NOSTOK PESALAKAN'!A:C,3,0),IFERROR(IF(VLOOKUP(A292,'STOK PESALAKAN'!A:B,2,0)="NOSTOK","E",VLOOKUP(A292,'KATEGORI PESALAKAN'!A:B,2,0)),"E"))</f>
        <v>D</v>
      </c>
      <c r="L292" s="8" t="str">
        <f>IFERROR(VLOOKUP(A292,'NOSTOK CIKDITIRO'!A:C,3,0),IFERROR(IF(VLOOKUP(A292,'STOK CIKDITIRO'!A:B,2,0)="NOSTOK","E",VLOOKUP(A292,'KATEGORI CIKDITIRO'!A:B,2,0)),"E"))</f>
        <v>E</v>
      </c>
      <c r="M292" s="8" t="str">
        <f>IFERROR(VLOOKUP(A292,'NOSTOK TRAYEMAN'!A:C,3,0),IFERROR(IF(VLOOKUP(A292,'STOK TRAYEMAN'!A:B,2,0)="NOSTOK","E",VLOOKUP(A292,'KATEGORI TRAYEMAN'!A:B,2,0)),"E"))</f>
        <v>E</v>
      </c>
      <c r="N292" s="8" t="str">
        <f>IFERROR(VLOOKUP(A292,FR_HITUNG_MINMAX!A:B,2,0),0)</f>
        <v>BOHLAM DEPAN H.SCOOPY ASPIRA (PS)</v>
      </c>
      <c r="O292" s="8" t="str">
        <f>IFERROR(VLOOKUP(A292,FR_HITUNG_MINMAX!A:D,4,0),0)</f>
        <v>IMITAS</v>
      </c>
      <c r="P292" s="8">
        <f>IFERROR(VLOOKUP(A292,FR_HITUNG_MINMAX!A:G,7,0),1)</f>
        <v>1</v>
      </c>
      <c r="Q292" s="11" t="str">
        <f>IFERROR(VLOOKUP(A292,FR_HITUNG_MINMAX!A:J,10,0),1)</f>
        <v>3</v>
      </c>
      <c r="R292" s="8">
        <f>IFERROR(VLOOKUP(A292,FR_HITUNG_MINMAX!A:K,11,0),1)</f>
        <v>1</v>
      </c>
      <c r="S292" s="12">
        <f>IFERROR(VLOOKUP(A292,FR_HITUNG_MINMAX!A:F,6,0),0)</f>
        <v>28000</v>
      </c>
      <c r="T292" s="8">
        <f t="shared" si="185"/>
        <v>0</v>
      </c>
      <c r="U292" s="8">
        <f t="shared" si="160"/>
        <v>0</v>
      </c>
      <c r="V292" s="8">
        <f t="shared" si="161"/>
        <v>1</v>
      </c>
      <c r="W292" s="8">
        <f t="shared" si="186"/>
        <v>0</v>
      </c>
      <c r="X292" s="8">
        <f t="shared" si="187"/>
        <v>0</v>
      </c>
      <c r="Y292" s="16"/>
      <c r="Z292" s="15">
        <f t="shared" si="162"/>
        <v>0</v>
      </c>
      <c r="AA292" s="8">
        <f t="shared" si="188"/>
        <v>0</v>
      </c>
      <c r="AB292" s="16"/>
      <c r="AC292" s="15">
        <f t="shared" si="163"/>
        <v>0</v>
      </c>
      <c r="AD292" s="8">
        <f t="shared" si="164"/>
        <v>0</v>
      </c>
      <c r="AE292" s="16"/>
      <c r="AF292" s="15">
        <f t="shared" si="165"/>
        <v>0</v>
      </c>
      <c r="AG292" s="15">
        <f t="shared" si="189"/>
        <v>0</v>
      </c>
      <c r="AH292" s="16"/>
      <c r="AI292" s="15">
        <f t="shared" si="190"/>
        <v>0</v>
      </c>
      <c r="AJ292" s="8">
        <f t="shared" si="191"/>
        <v>1</v>
      </c>
      <c r="AK292" s="8">
        <f t="shared" si="166"/>
        <v>0</v>
      </c>
      <c r="AL292" s="8">
        <f t="shared" si="167"/>
        <v>0</v>
      </c>
      <c r="AM292" s="8">
        <f t="shared" si="192"/>
        <v>0</v>
      </c>
      <c r="AN292" s="8">
        <f t="shared" si="193"/>
        <v>1</v>
      </c>
      <c r="AO292" s="8">
        <f>IFERROR(VLOOKUP(A292,PERSAMAAN!B:D,3,0),AN292)</f>
        <v>1</v>
      </c>
      <c r="AP292" s="1">
        <v>0</v>
      </c>
      <c r="AQ292" s="8">
        <f t="shared" si="168"/>
        <v>0</v>
      </c>
      <c r="AR292" s="8" t="str">
        <f>IF(AQ292=0,"-",VLOOKUP(A292,FR_HITUNG_MINMAX!A:H,8,0))</f>
        <v>-</v>
      </c>
      <c r="AS292" s="1"/>
      <c r="AT292" s="8" t="str">
        <f t="shared" si="169"/>
        <v>-</v>
      </c>
      <c r="AU292" s="12">
        <f t="shared" si="170"/>
        <v>0</v>
      </c>
      <c r="AV292" s="12">
        <f t="shared" si="171"/>
        <v>0</v>
      </c>
      <c r="AW292" s="8" t="b">
        <f t="shared" si="194"/>
        <v>0</v>
      </c>
      <c r="AX292" s="1"/>
      <c r="AY292" s="8">
        <f t="shared" si="172"/>
        <v>0</v>
      </c>
      <c r="AZ292" s="8" t="str">
        <f>IF(AY292=0,"-",VLOOKUP(A292,FR_HITUNG_MINMAX!A:I,9,0))</f>
        <v>-</v>
      </c>
      <c r="BB292" s="8" t="str">
        <f t="shared" si="173"/>
        <v>-</v>
      </c>
      <c r="BC292" s="12">
        <f t="shared" si="174"/>
        <v>0</v>
      </c>
      <c r="BD292" s="12">
        <f t="shared" si="175"/>
        <v>0</v>
      </c>
      <c r="BE292" s="16"/>
      <c r="BF292" s="8">
        <f>SUMIF('REALISASI ORDER'!C:C,A292,'REALISASI ORDER'!E:E)</f>
        <v>0</v>
      </c>
      <c r="BG292" s="8">
        <f t="shared" si="195"/>
        <v>1</v>
      </c>
      <c r="BH292" s="8">
        <f t="shared" si="176"/>
        <v>2</v>
      </c>
      <c r="BI292" s="8">
        <f t="shared" si="177"/>
        <v>1</v>
      </c>
      <c r="BJ292" s="8">
        <f t="shared" si="196"/>
        <v>0</v>
      </c>
      <c r="BK292" s="33">
        <f t="shared" si="197"/>
        <v>1</v>
      </c>
      <c r="BL292" s="33">
        <f t="shared" si="178"/>
        <v>0</v>
      </c>
      <c r="BM292" s="33">
        <f t="shared" si="179"/>
        <v>0</v>
      </c>
      <c r="BN292" s="33">
        <f t="shared" si="198"/>
        <v>0</v>
      </c>
      <c r="BO292" s="8">
        <f t="shared" si="180"/>
        <v>0</v>
      </c>
      <c r="BP292" s="8">
        <f t="shared" si="181"/>
        <v>0</v>
      </c>
      <c r="BQ292" s="8">
        <f t="shared" si="182"/>
        <v>0</v>
      </c>
      <c r="BR292" s="8">
        <f>IFERROR(ROUNDDOWN(BF292*BN292/(BK292+BL292+BM292+BN),0),0)</f>
        <v>0</v>
      </c>
      <c r="BS292" s="8" t="str">
        <f t="shared" si="183"/>
        <v>BDSAPR</v>
      </c>
      <c r="BT292" s="8">
        <f>SUMIF(FR_HITUNG_MINMAX!A:A,ORDER!A292,FR_HITUNG_MINMAX!AS:AS)</f>
        <v>2</v>
      </c>
      <c r="BU292" s="8">
        <f t="shared" si="199"/>
        <v>0</v>
      </c>
      <c r="BV292" s="8" t="str">
        <f t="shared" si="184"/>
        <v>-</v>
      </c>
      <c r="BW292" s="8" t="str">
        <f>VLOOKUP(A292,'STOK PESALAKAN'!A:F,6,0)</f>
        <v/>
      </c>
    </row>
    <row r="293" spans="1:75" ht="15" customHeight="1">
      <c r="A293" s="41" t="s">
        <v>2303</v>
      </c>
      <c r="B293" s="99">
        <f>IFERROR(IFERROR(VLOOKUP(A293,'STOK PACUL'!C:H,6,0),VLOOKUP(A293,'KATEGORI PACUL'!A:C,3,0)),0)</f>
        <v>0</v>
      </c>
      <c r="C293" s="8">
        <f>IFERROR(VLOOKUP(A293,'KATEGORI PACUL'!A:D,4,0),0)</f>
        <v>0</v>
      </c>
      <c r="D293" s="99">
        <f>IFERROR(IFERROR(VLOOKUP(A293,'STOK PESALAKAN'!C:H,6,0),VLOOKUP(A293,'KATEGORI PESALAKAN'!A:C,3,0)),0)</f>
        <v>0</v>
      </c>
      <c r="E293" s="8">
        <f>IFERROR(VLOOKUP(A293,'KATEGORI PESALAKAN'!A:D,4,0),0)</f>
        <v>0</v>
      </c>
      <c r="F293" s="99">
        <f>IFERROR(IFERROR(VLOOKUP(A293,'STOK CIKDITIRO'!C:H,6,0),VLOOKUP(A293,'KATEGORI CIKDITIRO'!A:C,3,0)),0)</f>
        <v>0</v>
      </c>
      <c r="G293" s="8">
        <f>IFERROR(VLOOKUP(A293,'KATEGORI CIKDITIRO'!A:D,4,0),0)</f>
        <v>0</v>
      </c>
      <c r="H293" s="99">
        <f>IFERROR(IFERROR(VLOOKUP(A293,'STOK TRAYEMAN'!C:H,6,0),VLOOKUP(A293,'KATEGORI TRAYEMAN'!A:C,3,0)),0)</f>
        <v>0</v>
      </c>
      <c r="I293" s="8">
        <f>IFERROR(VLOOKUP(A293,'KATEGORI TRAYEMAN'!A:D,4,0),0)</f>
        <v>0</v>
      </c>
      <c r="J293" s="8" t="str">
        <f>IFERROR(VLOOKUP(A293,'NOSTOK PACUL'!A:C,3,0),IFERROR(IF(VLOOKUP(A293,'STOK PACUL'!A:B,2,0)="NOSTOK","E",VLOOKUP(A293,'KATEGORI PACUL'!A:B,2,0)),"E"))</f>
        <v>E</v>
      </c>
      <c r="K293" s="8" t="str">
        <f>IFERROR(VLOOKUP(A293,'NOSTOK PESALAKAN'!A:C,3,0),IFERROR(IF(VLOOKUP(A293,'STOK PESALAKAN'!A:B,2,0)="NOSTOK","E",VLOOKUP(A293,'KATEGORI PESALAKAN'!A:B,2,0)),"E"))</f>
        <v>E</v>
      </c>
      <c r="L293" s="8" t="str">
        <f>IFERROR(VLOOKUP(A293,'NOSTOK CIKDITIRO'!A:C,3,0),IFERROR(IF(VLOOKUP(A293,'STOK CIKDITIRO'!A:B,2,0)="NOSTOK","E",VLOOKUP(A293,'KATEGORI CIKDITIRO'!A:B,2,0)),"E"))</f>
        <v>E</v>
      </c>
      <c r="M293" s="8" t="str">
        <f>IFERROR(VLOOKUP(A293,'NOSTOK TRAYEMAN'!A:C,3,0),IFERROR(IF(VLOOKUP(A293,'STOK TRAYEMAN'!A:B,2,0)="NOSTOK","E",VLOOKUP(A293,'KATEGORI TRAYEMAN'!A:B,2,0)),"E"))</f>
        <v>E</v>
      </c>
      <c r="N293" s="8" t="str">
        <f>IFERROR(VLOOKUP(A293,FR_HITUNG_MINMAX!A:B,2,0),0)</f>
        <v>BOSH KLEP H.VARIO CARBU IMI</v>
      </c>
      <c r="O293" s="8" t="str">
        <f>IFERROR(VLOOKUP(A293,FR_HITUNG_MINMAX!A:D,4,0),0)</f>
        <v>IMITAS</v>
      </c>
      <c r="P293" s="8">
        <f>IFERROR(VLOOKUP(A293,FR_HITUNG_MINMAX!A:G,7,0),1)</f>
        <v>1</v>
      </c>
      <c r="Q293" s="11">
        <f>IFERROR(VLOOKUP(A293,FR_HITUNG_MINMAX!A:J,10,0),1)</f>
        <v>1</v>
      </c>
      <c r="R293" s="8">
        <f>IFERROR(VLOOKUP(A293,FR_HITUNG_MINMAX!A:K,11,0),1)</f>
        <v>1</v>
      </c>
      <c r="S293" s="12">
        <f>IFERROR(VLOOKUP(A293,FR_HITUNG_MINMAX!A:F,6,0),0)</f>
        <v>27500</v>
      </c>
      <c r="T293" s="8">
        <f t="shared" si="185"/>
        <v>0</v>
      </c>
      <c r="U293" s="8">
        <f t="shared" si="160"/>
        <v>0</v>
      </c>
      <c r="V293" s="8">
        <f t="shared" si="161"/>
        <v>0</v>
      </c>
      <c r="W293" s="8">
        <f t="shared" si="186"/>
        <v>0</v>
      </c>
      <c r="X293" s="8">
        <f t="shared" si="187"/>
        <v>0</v>
      </c>
      <c r="Y293" s="16"/>
      <c r="Z293" s="15">
        <f t="shared" si="162"/>
        <v>0</v>
      </c>
      <c r="AA293" s="8">
        <f t="shared" si="188"/>
        <v>0</v>
      </c>
      <c r="AB293" s="16"/>
      <c r="AC293" s="15">
        <f t="shared" si="163"/>
        <v>0</v>
      </c>
      <c r="AD293" s="8">
        <f t="shared" si="164"/>
        <v>0</v>
      </c>
      <c r="AE293" s="16"/>
      <c r="AF293" s="15">
        <f t="shared" si="165"/>
        <v>0</v>
      </c>
      <c r="AG293" s="15">
        <f t="shared" si="189"/>
        <v>0</v>
      </c>
      <c r="AH293" s="16"/>
      <c r="AI293" s="15">
        <f t="shared" si="190"/>
        <v>0</v>
      </c>
      <c r="AJ293" s="8">
        <f t="shared" si="191"/>
        <v>0</v>
      </c>
      <c r="AK293" s="8">
        <f t="shared" si="166"/>
        <v>0</v>
      </c>
      <c r="AL293" s="8">
        <f t="shared" si="167"/>
        <v>0</v>
      </c>
      <c r="AM293" s="8">
        <f t="shared" si="192"/>
        <v>0</v>
      </c>
      <c r="AN293" s="8">
        <f t="shared" si="193"/>
        <v>0</v>
      </c>
      <c r="AO293" s="8">
        <f>IFERROR(VLOOKUP(A293,PERSAMAAN!B:D,3,0),AN293)</f>
        <v>0</v>
      </c>
      <c r="AP293" s="1"/>
      <c r="AQ293" s="8">
        <f t="shared" si="168"/>
        <v>0</v>
      </c>
      <c r="AR293" s="8" t="str">
        <f>IF(AQ293=0,"-",VLOOKUP(A293,FR_HITUNG_MINMAX!A:H,8,0))</f>
        <v>-</v>
      </c>
      <c r="AS293" s="1"/>
      <c r="AT293" s="8" t="str">
        <f t="shared" si="169"/>
        <v>-</v>
      </c>
      <c r="AU293" s="12">
        <f t="shared" si="170"/>
        <v>0</v>
      </c>
      <c r="AV293" s="12">
        <f t="shared" si="171"/>
        <v>0</v>
      </c>
      <c r="AW293" s="8" t="b">
        <f t="shared" si="194"/>
        <v>0</v>
      </c>
      <c r="AX293" s="1"/>
      <c r="AY293" s="8">
        <f t="shared" si="172"/>
        <v>0</v>
      </c>
      <c r="AZ293" s="8" t="str">
        <f>IF(AY293=0,"-",VLOOKUP(A293,FR_HITUNG_MINMAX!A:I,9,0))</f>
        <v>-</v>
      </c>
      <c r="BB293" s="8" t="str">
        <f t="shared" si="173"/>
        <v>-</v>
      </c>
      <c r="BC293" s="12">
        <f t="shared" si="174"/>
        <v>0</v>
      </c>
      <c r="BD293" s="12">
        <f t="shared" si="175"/>
        <v>0</v>
      </c>
      <c r="BE293" s="16"/>
      <c r="BF293" s="8">
        <f>SUMIF('REALISASI ORDER'!C:C,A293,'REALISASI ORDER'!E:E)</f>
        <v>0</v>
      </c>
      <c r="BG293" s="8">
        <f t="shared" si="195"/>
        <v>0</v>
      </c>
      <c r="BH293" s="8">
        <f t="shared" si="176"/>
        <v>0</v>
      </c>
      <c r="BI293" s="8">
        <f t="shared" si="177"/>
        <v>0</v>
      </c>
      <c r="BJ293" s="8">
        <f t="shared" si="196"/>
        <v>0</v>
      </c>
      <c r="BK293" s="33">
        <f t="shared" si="197"/>
        <v>0</v>
      </c>
      <c r="BL293" s="33">
        <f t="shared" si="178"/>
        <v>0</v>
      </c>
      <c r="BM293" s="33">
        <f t="shared" si="179"/>
        <v>0</v>
      </c>
      <c r="BN293" s="33">
        <f t="shared" si="198"/>
        <v>0</v>
      </c>
      <c r="BO293" s="8">
        <f t="shared" si="180"/>
        <v>0</v>
      </c>
      <c r="BP293" s="8">
        <f t="shared" si="181"/>
        <v>0</v>
      </c>
      <c r="BQ293" s="8">
        <f t="shared" si="182"/>
        <v>0</v>
      </c>
      <c r="BR293" s="8">
        <f>IFERROR(ROUNDDOWN(BF293*BN293/(BK293+BL293+BM293+BN),0),0)</f>
        <v>0</v>
      </c>
      <c r="BS293" s="8" t="str">
        <f t="shared" si="183"/>
        <v>BHKVCI</v>
      </c>
      <c r="BT293" s="8">
        <f>SUMIF(FR_HITUNG_MINMAX!A:A,ORDER!A293,FR_HITUNG_MINMAX!AS:AS)</f>
        <v>0</v>
      </c>
      <c r="BU293" s="8">
        <f t="shared" si="199"/>
        <v>0</v>
      </c>
      <c r="BV293" s="8" t="str">
        <f t="shared" si="184"/>
        <v>-</v>
      </c>
      <c r="BW293" s="8" t="str">
        <f>VLOOKUP(A293,'STOK PESALAKAN'!A:F,6,0)</f>
        <v/>
      </c>
    </row>
    <row r="294" spans="1:75" ht="15" customHeight="1">
      <c r="A294" s="41" t="s">
        <v>2030</v>
      </c>
      <c r="B294" s="99">
        <f>IFERROR(IFERROR(VLOOKUP(A294,'STOK PACUL'!C:H,6,0),VLOOKUP(A294,'KATEGORI PACUL'!A:C,3,0)),0)</f>
        <v>0</v>
      </c>
      <c r="C294" s="8">
        <f>IFERROR(VLOOKUP(A294,'KATEGORI PACUL'!A:D,4,0),0)</f>
        <v>0</v>
      </c>
      <c r="D294" s="99">
        <f>IFERROR(IFERROR(VLOOKUP(A294,'STOK PESALAKAN'!C:H,6,0),VLOOKUP(A294,'KATEGORI PESALAKAN'!A:C,3,0)),0)</f>
        <v>0</v>
      </c>
      <c r="E294" s="8">
        <f>IFERROR(VLOOKUP(A294,'KATEGORI PESALAKAN'!A:D,4,0),0)</f>
        <v>1</v>
      </c>
      <c r="F294" s="99">
        <f>IFERROR(IFERROR(VLOOKUP(A294,'STOK CIKDITIRO'!C:H,6,0),VLOOKUP(A294,'KATEGORI CIKDITIRO'!A:C,3,0)),0)</f>
        <v>0</v>
      </c>
      <c r="G294" s="8">
        <f>IFERROR(VLOOKUP(A294,'KATEGORI CIKDITIRO'!A:D,4,0),0)</f>
        <v>0</v>
      </c>
      <c r="H294" s="99">
        <f>IFERROR(IFERROR(VLOOKUP(A294,'STOK TRAYEMAN'!C:H,6,0),VLOOKUP(A294,'KATEGORI TRAYEMAN'!A:C,3,0)),0)</f>
        <v>0</v>
      </c>
      <c r="I294" s="8">
        <f>IFERROR(VLOOKUP(A294,'KATEGORI TRAYEMAN'!A:D,4,0),0)</f>
        <v>0</v>
      </c>
      <c r="J294" s="8" t="str">
        <f>IFERROR(VLOOKUP(A294,'NOSTOK PACUL'!A:C,3,0),IFERROR(IF(VLOOKUP(A294,'STOK PACUL'!A:B,2,0)="NOSTOK","E",VLOOKUP(A294,'KATEGORI PACUL'!A:B,2,0)),"E"))</f>
        <v>E</v>
      </c>
      <c r="K294" s="8" t="str">
        <f>IFERROR(VLOOKUP(A294,'NOSTOK PESALAKAN'!A:C,3,0),IFERROR(IF(VLOOKUP(A294,'STOK PESALAKAN'!A:B,2,0)="NOSTOK","E",VLOOKUP(A294,'KATEGORI PESALAKAN'!A:B,2,0)),"E"))</f>
        <v>D</v>
      </c>
      <c r="L294" s="8" t="str">
        <f>IFERROR(VLOOKUP(A294,'NOSTOK CIKDITIRO'!A:C,3,0),IFERROR(IF(VLOOKUP(A294,'STOK CIKDITIRO'!A:B,2,0)="NOSTOK","E",VLOOKUP(A294,'KATEGORI CIKDITIRO'!A:B,2,0)),"E"))</f>
        <v>E</v>
      </c>
      <c r="M294" s="8" t="str">
        <f>IFERROR(VLOOKUP(A294,'NOSTOK TRAYEMAN'!A:C,3,0),IFERROR(IF(VLOOKUP(A294,'STOK TRAYEMAN'!A:B,2,0)="NOSTOK","E",VLOOKUP(A294,'KATEGORI TRAYEMAN'!A:B,2,0)),"E"))</f>
        <v>E</v>
      </c>
      <c r="N294" s="8" t="str">
        <f>IFERROR(VLOOKUP(A294,FR_HITUNG_MINMAX!A:B,2,0),0)</f>
        <v>BAN LUAR 80/90-17 FDR</v>
      </c>
      <c r="O294" s="8" t="str">
        <f>IFERROR(VLOOKUP(A294,FR_HITUNG_MINMAX!A:D,4,0),0)</f>
        <v>ORISIN</v>
      </c>
      <c r="P294" s="8">
        <f>IFERROR(VLOOKUP(A294,FR_HITUNG_MINMAX!A:G,7,0),1)</f>
        <v>1</v>
      </c>
      <c r="Q294" s="11">
        <f>IFERROR(VLOOKUP(A294,FR_HITUNG_MINMAX!A:J,10,0),1)</f>
        <v>1</v>
      </c>
      <c r="R294" s="8">
        <f>IFERROR(VLOOKUP(A294,FR_HITUNG_MINMAX!A:K,11,0),1)</f>
        <v>1</v>
      </c>
      <c r="S294" s="12">
        <f>IFERROR(VLOOKUP(A294,FR_HITUNG_MINMAX!A:F,6,0),0)</f>
        <v>175000</v>
      </c>
      <c r="T294" s="8">
        <f t="shared" si="185"/>
        <v>0</v>
      </c>
      <c r="U294" s="8">
        <f t="shared" si="160"/>
        <v>-1</v>
      </c>
      <c r="V294" s="8">
        <f t="shared" si="161"/>
        <v>0</v>
      </c>
      <c r="W294" s="8">
        <f t="shared" si="186"/>
        <v>0</v>
      </c>
      <c r="X294" s="8">
        <f t="shared" si="187"/>
        <v>0</v>
      </c>
      <c r="Y294" s="16"/>
      <c r="Z294" s="15">
        <f t="shared" si="162"/>
        <v>0</v>
      </c>
      <c r="AA294" s="8">
        <f t="shared" si="188"/>
        <v>0</v>
      </c>
      <c r="AB294" s="16"/>
      <c r="AC294" s="15">
        <f t="shared" si="163"/>
        <v>0</v>
      </c>
      <c r="AD294" s="8">
        <f t="shared" si="164"/>
        <v>0</v>
      </c>
      <c r="AE294" s="16"/>
      <c r="AF294" s="15">
        <f t="shared" si="165"/>
        <v>0</v>
      </c>
      <c r="AG294" s="15">
        <f t="shared" si="189"/>
        <v>0</v>
      </c>
      <c r="AH294" s="16"/>
      <c r="AI294" s="15">
        <f t="shared" si="190"/>
        <v>0</v>
      </c>
      <c r="AJ294" s="8">
        <f t="shared" si="191"/>
        <v>0</v>
      </c>
      <c r="AK294" s="8">
        <f t="shared" si="166"/>
        <v>1</v>
      </c>
      <c r="AL294" s="8">
        <f t="shared" si="167"/>
        <v>0</v>
      </c>
      <c r="AM294" s="8">
        <f t="shared" si="192"/>
        <v>0</v>
      </c>
      <c r="AN294" s="8">
        <f t="shared" si="193"/>
        <v>1</v>
      </c>
      <c r="AO294" s="8">
        <f>IFERROR(VLOOKUP(A294,PERSAMAAN!B:D,3,0),AN294)</f>
        <v>1</v>
      </c>
      <c r="AP294" s="1"/>
      <c r="AQ294" s="8">
        <f t="shared" si="168"/>
        <v>1</v>
      </c>
      <c r="AR294" s="8" t="str">
        <f>IF(AQ294=0,"-",VLOOKUP(A294,FR_HITUNG_MINMAX!A:H,8,0))</f>
        <v>HKJ</v>
      </c>
      <c r="AS294" s="1"/>
      <c r="AT294" s="8" t="str">
        <f t="shared" si="169"/>
        <v>HKJ</v>
      </c>
      <c r="AU294" s="12">
        <f t="shared" si="170"/>
        <v>175000</v>
      </c>
      <c r="AV294" s="12">
        <f t="shared" si="171"/>
        <v>7262685</v>
      </c>
      <c r="AW294" s="8">
        <f t="shared" si="194"/>
        <v>0</v>
      </c>
      <c r="AX294" s="1"/>
      <c r="AY294" s="8">
        <f t="shared" si="172"/>
        <v>0</v>
      </c>
      <c r="AZ294" s="8" t="str">
        <f>IF(AY294=0,"-",VLOOKUP(A294,FR_HITUNG_MINMAX!A:I,9,0))</f>
        <v>-</v>
      </c>
      <c r="BB294" s="8" t="str">
        <f t="shared" si="173"/>
        <v>-</v>
      </c>
      <c r="BC294" s="12">
        <f t="shared" si="174"/>
        <v>0</v>
      </c>
      <c r="BD294" s="12">
        <f t="shared" si="175"/>
        <v>0</v>
      </c>
      <c r="BE294" s="16"/>
      <c r="BF294" s="8">
        <f>SUMIF('REALISASI ORDER'!C:C,A294,'REALISASI ORDER'!E:E)</f>
        <v>0</v>
      </c>
      <c r="BG294" s="8">
        <f t="shared" si="195"/>
        <v>0</v>
      </c>
      <c r="BH294" s="8">
        <f t="shared" si="176"/>
        <v>0</v>
      </c>
      <c r="BI294" s="8">
        <f t="shared" si="177"/>
        <v>0</v>
      </c>
      <c r="BJ294" s="8">
        <f t="shared" si="196"/>
        <v>0</v>
      </c>
      <c r="BK294" s="33">
        <f t="shared" si="197"/>
        <v>0</v>
      </c>
      <c r="BL294" s="33">
        <f t="shared" si="178"/>
        <v>1</v>
      </c>
      <c r="BM294" s="33">
        <f t="shared" si="179"/>
        <v>0</v>
      </c>
      <c r="BN294" s="33">
        <f t="shared" si="198"/>
        <v>0</v>
      </c>
      <c r="BO294" s="8">
        <f t="shared" si="180"/>
        <v>0</v>
      </c>
      <c r="BP294" s="8">
        <f t="shared" si="181"/>
        <v>0</v>
      </c>
      <c r="BQ294" s="8">
        <f t="shared" si="182"/>
        <v>0</v>
      </c>
      <c r="BR294" s="8">
        <f>IFERROR(ROUNDDOWN(BF294*BN294/(BK294+BL294+BM294+BN),0),0)</f>
        <v>0</v>
      </c>
      <c r="BS294" s="8" t="str">
        <f t="shared" si="183"/>
        <v>BLBLKG</v>
      </c>
      <c r="BT294" s="8">
        <f>SUMIF(FR_HITUNG_MINMAX!A:A,ORDER!A294,FR_HITUNG_MINMAX!AS:AS)</f>
        <v>1</v>
      </c>
      <c r="BU294" s="8">
        <f t="shared" si="199"/>
        <v>0</v>
      </c>
      <c r="BV294" s="8" t="str">
        <f t="shared" si="184"/>
        <v>HKJ</v>
      </c>
      <c r="BW294" s="8" t="str">
        <f>VLOOKUP(A294,'STOK PESALAKAN'!A:F,6,0)</f>
        <v/>
      </c>
    </row>
    <row r="295" spans="1:75">
      <c r="A295" s="41" t="s">
        <v>719</v>
      </c>
      <c r="B295" s="99">
        <f>IFERROR(IFERROR(VLOOKUP(A295,'STOK PACUL'!C:H,6,0),VLOOKUP(A295,'KATEGORI PACUL'!A:C,3,0)),0)</f>
        <v>1</v>
      </c>
      <c r="C295" s="8">
        <f>IFERROR(VLOOKUP(A295,'KATEGORI PACUL'!A:D,4,0),0)</f>
        <v>0</v>
      </c>
      <c r="D295" s="99">
        <f>IFERROR(IFERROR(VLOOKUP(A295,'STOK PESALAKAN'!C:H,6,0),VLOOKUP(A295,'KATEGORI PESALAKAN'!A:C,3,0)),0)</f>
        <v>1</v>
      </c>
      <c r="E295" s="8">
        <f>IFERROR(VLOOKUP(A295,'KATEGORI PESALAKAN'!A:D,4,0),0)</f>
        <v>1</v>
      </c>
      <c r="F295" s="99">
        <f>IFERROR(IFERROR(VLOOKUP(A295,'STOK CIKDITIRO'!C:H,6,0),VLOOKUP(A295,'KATEGORI CIKDITIRO'!A:C,3,0)),0)</f>
        <v>0</v>
      </c>
      <c r="G295" s="8">
        <f>IFERROR(VLOOKUP(A295,'KATEGORI CIKDITIRO'!A:D,4,0),0)</f>
        <v>0</v>
      </c>
      <c r="H295" s="99">
        <f>IFERROR(IFERROR(VLOOKUP(A295,'STOK TRAYEMAN'!C:H,6,0),VLOOKUP(A295,'KATEGORI TRAYEMAN'!A:C,3,0)),0)</f>
        <v>0</v>
      </c>
      <c r="I295" s="8">
        <f>IFERROR(VLOOKUP(A295,'KATEGORI TRAYEMAN'!A:D,4,0),0)</f>
        <v>0</v>
      </c>
      <c r="J295" s="8" t="str">
        <f>IFERROR(VLOOKUP(A295,'NOSTOK PACUL'!A:C,3,0),IFERROR(IF(VLOOKUP(A295,'STOK PACUL'!A:B,2,0)="NOSTOK","E",VLOOKUP(A295,'KATEGORI PACUL'!A:B,2,0)),"E"))</f>
        <v>E</v>
      </c>
      <c r="K295" s="8" t="str">
        <f>IFERROR(VLOOKUP(A295,'NOSTOK PESALAKAN'!A:C,3,0),IFERROR(IF(VLOOKUP(A295,'STOK PESALAKAN'!A:B,2,0)="NOSTOK","E",VLOOKUP(A295,'KATEGORI PESALAKAN'!A:B,2,0)),"E"))</f>
        <v>D</v>
      </c>
      <c r="L295" s="8" t="str">
        <f>IFERROR(VLOOKUP(A295,'NOSTOK CIKDITIRO'!A:C,3,0),IFERROR(IF(VLOOKUP(A295,'STOK CIKDITIRO'!A:B,2,0)="NOSTOK","E",VLOOKUP(A295,'KATEGORI CIKDITIRO'!A:B,2,0)),"E"))</f>
        <v>E</v>
      </c>
      <c r="M295" s="8" t="str">
        <f>IFERROR(VLOOKUP(A295,'NOSTOK TRAYEMAN'!A:C,3,0),IFERROR(IF(VLOOKUP(A295,'STOK TRAYEMAN'!A:B,2,0)="NOSTOK","E",VLOOKUP(A295,'KATEGORI TRAYEMAN'!A:B,2,0)),"E"))</f>
        <v>E</v>
      </c>
      <c r="N295" s="8" t="str">
        <f>IFERROR(VLOOKUP(A295,FR_HITUNG_MINMAX!A:B,2,0),0)</f>
        <v>BAN TUBLES 100/80-14 FDR</v>
      </c>
      <c r="O295" s="8" t="str">
        <f>IFERROR(VLOOKUP(A295,FR_HITUNG_MINMAX!A:D,4,0),0)</f>
        <v>ORISIN</v>
      </c>
      <c r="P295" s="8">
        <f>IFERROR(VLOOKUP(A295,FR_HITUNG_MINMAX!A:G,7,0),1)</f>
        <v>1</v>
      </c>
      <c r="Q295" s="11" t="str">
        <f>IFERROR(VLOOKUP(A295,FR_HITUNG_MINMAX!A:J,10,0),1)</f>
        <v>1</v>
      </c>
      <c r="R295" s="8">
        <f>IFERROR(VLOOKUP(A295,FR_HITUNG_MINMAX!A:K,11,0),1)</f>
        <v>1</v>
      </c>
      <c r="S295" s="12">
        <f>IFERROR(VLOOKUP(A295,FR_HITUNG_MINMAX!A:F,6,0),0)</f>
        <v>248000</v>
      </c>
      <c r="T295" s="8">
        <f t="shared" si="185"/>
        <v>1</v>
      </c>
      <c r="U295" s="8">
        <f t="shared" si="160"/>
        <v>0</v>
      </c>
      <c r="V295" s="8">
        <f t="shared" si="161"/>
        <v>0</v>
      </c>
      <c r="W295" s="8">
        <f t="shared" si="186"/>
        <v>0</v>
      </c>
      <c r="X295" s="8">
        <f t="shared" si="187"/>
        <v>0</v>
      </c>
      <c r="Y295" s="16"/>
      <c r="Z295" s="15">
        <f t="shared" si="162"/>
        <v>0</v>
      </c>
      <c r="AA295" s="8">
        <f t="shared" si="188"/>
        <v>0</v>
      </c>
      <c r="AB295" s="16"/>
      <c r="AC295" s="15">
        <f t="shared" si="163"/>
        <v>0</v>
      </c>
      <c r="AD295" s="8">
        <f t="shared" si="164"/>
        <v>0</v>
      </c>
      <c r="AE295" s="16"/>
      <c r="AF295" s="15">
        <f t="shared" si="165"/>
        <v>0</v>
      </c>
      <c r="AG295" s="15">
        <f t="shared" si="189"/>
        <v>0</v>
      </c>
      <c r="AH295" s="16"/>
      <c r="AI295" s="15">
        <f t="shared" si="190"/>
        <v>0</v>
      </c>
      <c r="AJ295" s="8">
        <f t="shared" si="191"/>
        <v>0</v>
      </c>
      <c r="AK295" s="8">
        <f t="shared" si="166"/>
        <v>0</v>
      </c>
      <c r="AL295" s="8">
        <f t="shared" si="167"/>
        <v>0</v>
      </c>
      <c r="AM295" s="8">
        <f t="shared" si="192"/>
        <v>0</v>
      </c>
      <c r="AN295" s="8">
        <f t="shared" si="193"/>
        <v>0</v>
      </c>
      <c r="AO295" s="8">
        <f>IFERROR(VLOOKUP(A295,PERSAMAAN!B:D,3,0),AN295)</f>
        <v>0</v>
      </c>
      <c r="AP295" s="1"/>
      <c r="AQ295" s="8">
        <f t="shared" si="168"/>
        <v>0</v>
      </c>
      <c r="AR295" s="8" t="str">
        <f>IF(AQ295=0,"-",VLOOKUP(A295,FR_HITUNG_MINMAX!A:H,8,0))</f>
        <v>-</v>
      </c>
      <c r="AS295" s="1"/>
      <c r="AT295" s="8" t="str">
        <f t="shared" si="169"/>
        <v>-</v>
      </c>
      <c r="AU295" s="12">
        <f t="shared" si="170"/>
        <v>0</v>
      </c>
      <c r="AV295" s="12">
        <f t="shared" si="171"/>
        <v>0</v>
      </c>
      <c r="AW295" s="8">
        <f t="shared" si="194"/>
        <v>-1</v>
      </c>
      <c r="AX295" s="1"/>
      <c r="AY295" s="8">
        <f t="shared" si="172"/>
        <v>0</v>
      </c>
      <c r="AZ295" s="8" t="str">
        <f>IF(AY295=0,"-",VLOOKUP(A295,FR_HITUNG_MINMAX!A:I,9,0))</f>
        <v>-</v>
      </c>
      <c r="BB295" s="8" t="str">
        <f t="shared" si="173"/>
        <v>-</v>
      </c>
      <c r="BC295" s="12">
        <f t="shared" si="174"/>
        <v>0</v>
      </c>
      <c r="BD295" s="12">
        <f t="shared" si="175"/>
        <v>0</v>
      </c>
      <c r="BE295" s="16"/>
      <c r="BF295" s="8">
        <f>SUMIF('REALISASI ORDER'!C:C,A295,'REALISASI ORDER'!E:E)</f>
        <v>0</v>
      </c>
      <c r="BG295" s="8">
        <f t="shared" si="195"/>
        <v>1</v>
      </c>
      <c r="BH295" s="8">
        <f t="shared" si="176"/>
        <v>1</v>
      </c>
      <c r="BI295" s="8">
        <f t="shared" si="177"/>
        <v>0</v>
      </c>
      <c r="BJ295" s="8">
        <f t="shared" si="196"/>
        <v>0</v>
      </c>
      <c r="BK295" s="33">
        <f t="shared" si="197"/>
        <v>0</v>
      </c>
      <c r="BL295" s="33">
        <f t="shared" si="178"/>
        <v>0</v>
      </c>
      <c r="BM295" s="33">
        <f t="shared" si="179"/>
        <v>0</v>
      </c>
      <c r="BN295" s="33">
        <f t="shared" si="198"/>
        <v>0</v>
      </c>
      <c r="BO295" s="8">
        <f t="shared" si="180"/>
        <v>0</v>
      </c>
      <c r="BP295" s="8">
        <f t="shared" si="181"/>
        <v>0</v>
      </c>
      <c r="BQ295" s="8">
        <f t="shared" si="182"/>
        <v>0</v>
      </c>
      <c r="BR295" s="8">
        <f>IFERROR(ROUNDDOWN(BF295*BN295/(BK295+BL295+BM295+BN),0),0)</f>
        <v>0</v>
      </c>
      <c r="BS295" s="8" t="str">
        <f t="shared" si="183"/>
        <v>BLT100/80-14FDR</v>
      </c>
      <c r="BT295" s="8">
        <f>SUMIF(FR_HITUNG_MINMAX!A:A,ORDER!A295,FR_HITUNG_MINMAX!AS:AS)</f>
        <v>1</v>
      </c>
      <c r="BU295" s="8">
        <f t="shared" si="199"/>
        <v>0</v>
      </c>
      <c r="BV295" s="8" t="str">
        <f t="shared" si="184"/>
        <v>-</v>
      </c>
      <c r="BW295" s="8" t="str">
        <f>VLOOKUP(A295,'STOK PESALAKAN'!A:F,6,0)</f>
        <v/>
      </c>
    </row>
    <row r="296" spans="1:75" ht="15" customHeight="1">
      <c r="A296" s="41" t="s">
        <v>2035</v>
      </c>
      <c r="B296" s="99">
        <f>IFERROR(IFERROR(VLOOKUP(A296,'STOK PACUL'!C:H,6,0),VLOOKUP(A296,'KATEGORI PACUL'!A:C,3,0)),0)</f>
        <v>0</v>
      </c>
      <c r="C296" s="8">
        <f>IFERROR(VLOOKUP(A296,'KATEGORI PACUL'!A:D,4,0),0)</f>
        <v>0</v>
      </c>
      <c r="D296" s="99">
        <f>IFERROR(IFERROR(VLOOKUP(A296,'STOK PESALAKAN'!C:H,6,0),VLOOKUP(A296,'KATEGORI PESALAKAN'!A:C,3,0)),0)</f>
        <v>1</v>
      </c>
      <c r="E296" s="8">
        <f>IFERROR(VLOOKUP(A296,'KATEGORI PESALAKAN'!A:D,4,0),0)</f>
        <v>1</v>
      </c>
      <c r="F296" s="99">
        <f>IFERROR(IFERROR(VLOOKUP(A296,'STOK CIKDITIRO'!C:H,6,0),VLOOKUP(A296,'KATEGORI CIKDITIRO'!A:C,3,0)),0)</f>
        <v>0</v>
      </c>
      <c r="G296" s="8">
        <f>IFERROR(VLOOKUP(A296,'KATEGORI CIKDITIRO'!A:D,4,0),0)</f>
        <v>0</v>
      </c>
      <c r="H296" s="99">
        <f>IFERROR(IFERROR(VLOOKUP(A296,'STOK TRAYEMAN'!C:H,6,0),VLOOKUP(A296,'KATEGORI TRAYEMAN'!A:C,3,0)),0)</f>
        <v>0</v>
      </c>
      <c r="I296" s="8">
        <f>IFERROR(VLOOKUP(A296,'KATEGORI TRAYEMAN'!A:D,4,0),0)</f>
        <v>0</v>
      </c>
      <c r="J296" s="8" t="str">
        <f>IFERROR(VLOOKUP(A296,'NOSTOK PACUL'!A:C,3,0),IFERROR(IF(VLOOKUP(A296,'STOK PACUL'!A:B,2,0)="NOSTOK","E",VLOOKUP(A296,'KATEGORI PACUL'!A:B,2,0)),"E"))</f>
        <v>E</v>
      </c>
      <c r="K296" s="8" t="str">
        <f>IFERROR(VLOOKUP(A296,'NOSTOK PESALAKAN'!A:C,3,0),IFERROR(IF(VLOOKUP(A296,'STOK PESALAKAN'!A:B,2,0)="NOSTOK","E",VLOOKUP(A296,'KATEGORI PESALAKAN'!A:B,2,0)),"E"))</f>
        <v>D</v>
      </c>
      <c r="L296" s="8" t="str">
        <f>IFERROR(VLOOKUP(A296,'NOSTOK CIKDITIRO'!A:C,3,0),IFERROR(IF(VLOOKUP(A296,'STOK CIKDITIRO'!A:B,2,0)="NOSTOK","E",VLOOKUP(A296,'KATEGORI CIKDITIRO'!A:B,2,0)),"E"))</f>
        <v>E</v>
      </c>
      <c r="M296" s="8" t="str">
        <f>IFERROR(VLOOKUP(A296,'NOSTOK TRAYEMAN'!A:C,3,0),IFERROR(IF(VLOOKUP(A296,'STOK TRAYEMAN'!A:B,2,0)="NOSTOK","E",VLOOKUP(A296,'KATEGORI TRAYEMAN'!A:B,2,0)),"E"))</f>
        <v>E</v>
      </c>
      <c r="N296" s="8" t="str">
        <f>IFERROR(VLOOKUP(A296,FR_HITUNG_MINMAX!A:B,2,0),0)</f>
        <v>BAN LUAR 70/90-17 FDR</v>
      </c>
      <c r="O296" s="8" t="str">
        <f>IFERROR(VLOOKUP(A296,FR_HITUNG_MINMAX!A:D,4,0),0)</f>
        <v>ORISIN</v>
      </c>
      <c r="P296" s="8">
        <f>IFERROR(VLOOKUP(A296,FR_HITUNG_MINMAX!A:G,7,0),1)</f>
        <v>1</v>
      </c>
      <c r="Q296" s="11">
        <f>IFERROR(VLOOKUP(A296,FR_HITUNG_MINMAX!A:J,10,0),1)</f>
        <v>1</v>
      </c>
      <c r="R296" s="8">
        <f>IFERROR(VLOOKUP(A296,FR_HITUNG_MINMAX!A:K,11,0),1)</f>
        <v>1</v>
      </c>
      <c r="S296" s="12">
        <f>IFERROR(VLOOKUP(A296,FR_HITUNG_MINMAX!A:F,6,0),0)</f>
        <v>142000</v>
      </c>
      <c r="T296" s="8">
        <f t="shared" si="185"/>
        <v>0</v>
      </c>
      <c r="U296" s="8">
        <f t="shared" si="160"/>
        <v>0</v>
      </c>
      <c r="V296" s="8">
        <f t="shared" si="161"/>
        <v>0</v>
      </c>
      <c r="W296" s="8">
        <f t="shared" si="186"/>
        <v>0</v>
      </c>
      <c r="X296" s="8">
        <f t="shared" si="187"/>
        <v>0</v>
      </c>
      <c r="Y296" s="16"/>
      <c r="Z296" s="15">
        <f t="shared" si="162"/>
        <v>0</v>
      </c>
      <c r="AA296" s="8">
        <f t="shared" si="188"/>
        <v>0</v>
      </c>
      <c r="AB296" s="16"/>
      <c r="AC296" s="15">
        <f t="shared" si="163"/>
        <v>0</v>
      </c>
      <c r="AD296" s="8">
        <f t="shared" si="164"/>
        <v>0</v>
      </c>
      <c r="AE296" s="16"/>
      <c r="AF296" s="15">
        <f t="shared" si="165"/>
        <v>0</v>
      </c>
      <c r="AG296" s="15">
        <f t="shared" si="189"/>
        <v>0</v>
      </c>
      <c r="AH296" s="16"/>
      <c r="AI296" s="15">
        <f t="shared" si="190"/>
        <v>0</v>
      </c>
      <c r="AJ296" s="8">
        <f t="shared" si="191"/>
        <v>0</v>
      </c>
      <c r="AK296" s="8">
        <f t="shared" si="166"/>
        <v>0</v>
      </c>
      <c r="AL296" s="8">
        <f t="shared" si="167"/>
        <v>0</v>
      </c>
      <c r="AM296" s="8">
        <f t="shared" si="192"/>
        <v>0</v>
      </c>
      <c r="AN296" s="8">
        <f t="shared" si="193"/>
        <v>0</v>
      </c>
      <c r="AO296" s="8">
        <f>IFERROR(VLOOKUP(A296,PERSAMAAN!B:D,3,0),AN296)</f>
        <v>0</v>
      </c>
      <c r="AP296" s="1"/>
      <c r="AQ296" s="8">
        <f t="shared" si="168"/>
        <v>0</v>
      </c>
      <c r="AR296" s="8" t="str">
        <f>IF(AQ296=0,"-",VLOOKUP(A296,FR_HITUNG_MINMAX!A:H,8,0))</f>
        <v>-</v>
      </c>
      <c r="AS296" s="1"/>
      <c r="AT296" s="8" t="str">
        <f t="shared" si="169"/>
        <v>-</v>
      </c>
      <c r="AU296" s="12">
        <f t="shared" si="170"/>
        <v>0</v>
      </c>
      <c r="AV296" s="12">
        <f t="shared" si="171"/>
        <v>0</v>
      </c>
      <c r="AW296" s="8">
        <f t="shared" si="194"/>
        <v>0</v>
      </c>
      <c r="AX296" s="1"/>
      <c r="AY296" s="8">
        <f t="shared" si="172"/>
        <v>0</v>
      </c>
      <c r="AZ296" s="8" t="str">
        <f>IF(AY296=0,"-",VLOOKUP(A296,FR_HITUNG_MINMAX!A:I,9,0))</f>
        <v>-</v>
      </c>
      <c r="BB296" s="8" t="str">
        <f t="shared" si="173"/>
        <v>-</v>
      </c>
      <c r="BC296" s="12">
        <f t="shared" si="174"/>
        <v>0</v>
      </c>
      <c r="BD296" s="12">
        <f t="shared" si="175"/>
        <v>0</v>
      </c>
      <c r="BE296" s="16"/>
      <c r="BF296" s="8">
        <f>SUMIF('REALISASI ORDER'!C:C,A296,'REALISASI ORDER'!E:E)</f>
        <v>0</v>
      </c>
      <c r="BG296" s="8">
        <f t="shared" si="195"/>
        <v>0</v>
      </c>
      <c r="BH296" s="8">
        <f t="shared" si="176"/>
        <v>1</v>
      </c>
      <c r="BI296" s="8">
        <f t="shared" si="177"/>
        <v>0</v>
      </c>
      <c r="BJ296" s="8">
        <f t="shared" si="196"/>
        <v>0</v>
      </c>
      <c r="BK296" s="33">
        <f t="shared" si="197"/>
        <v>0</v>
      </c>
      <c r="BL296" s="33">
        <f t="shared" si="178"/>
        <v>0</v>
      </c>
      <c r="BM296" s="33">
        <f t="shared" si="179"/>
        <v>0</v>
      </c>
      <c r="BN296" s="33">
        <f t="shared" si="198"/>
        <v>0</v>
      </c>
      <c r="BO296" s="8">
        <f t="shared" si="180"/>
        <v>0</v>
      </c>
      <c r="BP296" s="8">
        <f t="shared" si="181"/>
        <v>0</v>
      </c>
      <c r="BQ296" s="8">
        <f t="shared" si="182"/>
        <v>0</v>
      </c>
      <c r="BR296" s="8">
        <f>IFERROR(ROUNDDOWN(BF296*BN296/(BK296+BL296+BM296+BN),0),0)</f>
        <v>0</v>
      </c>
      <c r="BS296" s="8" t="str">
        <f t="shared" si="183"/>
        <v>BNLFDR</v>
      </c>
      <c r="BT296" s="8">
        <f>SUMIF(FR_HITUNG_MINMAX!A:A,ORDER!A296,FR_HITUNG_MINMAX!AS:AS)</f>
        <v>1</v>
      </c>
      <c r="BU296" s="8">
        <f t="shared" si="199"/>
        <v>0</v>
      </c>
      <c r="BV296" s="8" t="str">
        <f t="shared" si="184"/>
        <v>-</v>
      </c>
      <c r="BW296" s="8" t="str">
        <f>VLOOKUP(A296,'STOK PESALAKAN'!A:F,6,0)</f>
        <v/>
      </c>
    </row>
    <row r="297" spans="1:75" ht="15" customHeight="1">
      <c r="A297" s="41" t="s">
        <v>386</v>
      </c>
      <c r="B297" s="99">
        <f>IFERROR(IFERROR(VLOOKUP(A297,'STOK PACUL'!C:H,6,0),VLOOKUP(A297,'KATEGORI PACUL'!A:C,3,0)),0)</f>
        <v>18</v>
      </c>
      <c r="C297" s="8">
        <f>IFERROR(VLOOKUP(A297,'KATEGORI PACUL'!A:D,4,0),0)</f>
        <v>16</v>
      </c>
      <c r="D297" s="99">
        <f>IFERROR(IFERROR(VLOOKUP(A297,'STOK PESALAKAN'!C:H,6,0),VLOOKUP(A297,'KATEGORI PESALAKAN'!A:C,3,0)),0)</f>
        <v>30</v>
      </c>
      <c r="E297" s="8">
        <f>IFERROR(VLOOKUP(A297,'KATEGORI PESALAKAN'!A:D,4,0),0)</f>
        <v>19</v>
      </c>
      <c r="F297" s="99">
        <f>IFERROR(IFERROR(VLOOKUP(A297,'STOK CIKDITIRO'!C:H,6,0),VLOOKUP(A297,'KATEGORI CIKDITIRO'!A:C,3,0)),0)</f>
        <v>16</v>
      </c>
      <c r="G297" s="8">
        <f>IFERROR(VLOOKUP(A297,'KATEGORI CIKDITIRO'!A:D,4,0),0)</f>
        <v>18</v>
      </c>
      <c r="H297" s="99">
        <f>IFERROR(IFERROR(VLOOKUP(A297,'STOK TRAYEMAN'!C:H,6,0),VLOOKUP(A297,'KATEGORI TRAYEMAN'!A:C,3,0)),0)</f>
        <v>6</v>
      </c>
      <c r="I297" s="8">
        <f>IFERROR(VLOOKUP(A297,'KATEGORI TRAYEMAN'!A:D,4,0),0)</f>
        <v>4</v>
      </c>
      <c r="J297" s="8" t="str">
        <f>IFERROR(VLOOKUP(A297,'NOSTOK PACUL'!A:C,3,0),IFERROR(IF(VLOOKUP(A297,'STOK PACUL'!A:B,2,0)="NOSTOK","E",VLOOKUP(A297,'KATEGORI PACUL'!A:B,2,0)),"E"))</f>
        <v>B</v>
      </c>
      <c r="K297" s="8" t="str">
        <f>IFERROR(VLOOKUP(A297,'NOSTOK PESALAKAN'!A:C,3,0),IFERROR(IF(VLOOKUP(A297,'STOK PESALAKAN'!A:B,2,0)="NOSTOK","E",VLOOKUP(A297,'KATEGORI PESALAKAN'!A:B,2,0)),"E"))</f>
        <v>A</v>
      </c>
      <c r="L297" s="8" t="str">
        <f>IFERROR(VLOOKUP(A297,'NOSTOK CIKDITIRO'!A:C,3,0),IFERROR(IF(VLOOKUP(A297,'STOK CIKDITIRO'!A:B,2,0)="NOSTOK","E",VLOOKUP(A297,'KATEGORI CIKDITIRO'!A:B,2,0)),"E"))</f>
        <v>A</v>
      </c>
      <c r="M297" s="8" t="str">
        <f>IFERROR(VLOOKUP(A297,'NOSTOK TRAYEMAN'!A:C,3,0),IFERROR(IF(VLOOKUP(A297,'STOK TRAYEMAN'!A:B,2,0)="NOSTOK","E",VLOOKUP(A297,'KATEGORI TRAYEMAN'!A:B,2,0)),"E"))</f>
        <v>D</v>
      </c>
      <c r="N297" s="8" t="str">
        <f>IFERROR(VLOOKUP(A297,FR_HITUNG_MINMAX!A:B,2,0),0)</f>
        <v>BOHLAM CUMI SPEEDOMETER IMI (PS)</v>
      </c>
      <c r="O297" s="8" t="str">
        <f>IFERROR(VLOOKUP(A297,FR_HITUNG_MINMAX!A:D,4,0),0)</f>
        <v>IMITAS</v>
      </c>
      <c r="P297" s="8">
        <f>IFERROR(VLOOKUP(A297,FR_HITUNG_MINMAX!A:G,7,0),1)</f>
        <v>1</v>
      </c>
      <c r="Q297" s="11" t="str">
        <f>IFERROR(VLOOKUP(A297,FR_HITUNG_MINMAX!A:J,10,0),1)</f>
        <v>6</v>
      </c>
      <c r="R297" s="8">
        <f>IFERROR(VLOOKUP(A297,FR_HITUNG_MINMAX!A:K,11,0),1)</f>
        <v>1</v>
      </c>
      <c r="S297" s="12">
        <f>IFERROR(VLOOKUP(A297,FR_HITUNG_MINMAX!A:F,6,0),0)</f>
        <v>1000</v>
      </c>
      <c r="T297" s="8">
        <f t="shared" si="185"/>
        <v>2</v>
      </c>
      <c r="U297" s="8">
        <f t="shared" si="160"/>
        <v>11</v>
      </c>
      <c r="V297" s="8">
        <f t="shared" si="161"/>
        <v>-2</v>
      </c>
      <c r="W297" s="8">
        <f t="shared" si="186"/>
        <v>2</v>
      </c>
      <c r="X297" s="8">
        <f t="shared" si="187"/>
        <v>0</v>
      </c>
      <c r="Y297" s="16"/>
      <c r="Z297" s="15">
        <f t="shared" si="162"/>
        <v>0</v>
      </c>
      <c r="AA297" s="8">
        <f t="shared" si="188"/>
        <v>0</v>
      </c>
      <c r="AB297" s="16"/>
      <c r="AC297" s="15">
        <f t="shared" si="163"/>
        <v>0</v>
      </c>
      <c r="AD297" s="8">
        <f t="shared" si="164"/>
        <v>6</v>
      </c>
      <c r="AE297" s="16"/>
      <c r="AF297" s="15">
        <f t="shared" si="165"/>
        <v>0</v>
      </c>
      <c r="AG297" s="15">
        <f t="shared" si="189"/>
        <v>0</v>
      </c>
      <c r="AH297" s="16"/>
      <c r="AI297" s="15">
        <f t="shared" si="190"/>
        <v>0</v>
      </c>
      <c r="AJ297" s="8">
        <f t="shared" si="191"/>
        <v>0</v>
      </c>
      <c r="AK297" s="8">
        <f t="shared" si="166"/>
        <v>0</v>
      </c>
      <c r="AL297" s="8">
        <f t="shared" si="167"/>
        <v>0</v>
      </c>
      <c r="AM297" s="8">
        <f t="shared" si="192"/>
        <v>0</v>
      </c>
      <c r="AN297" s="8">
        <f t="shared" si="193"/>
        <v>0</v>
      </c>
      <c r="AO297" s="8">
        <f>IFERROR(VLOOKUP(A297,PERSAMAAN!B:D,3,0),AN297)</f>
        <v>0</v>
      </c>
      <c r="AP297" s="1"/>
      <c r="AQ297" s="8">
        <f t="shared" si="168"/>
        <v>0</v>
      </c>
      <c r="AR297" s="8" t="str">
        <f>IF(AQ297=0,"-",VLOOKUP(A297,FR_HITUNG_MINMAX!A:H,8,0))</f>
        <v>-</v>
      </c>
      <c r="AS297" s="1"/>
      <c r="AT297" s="8" t="str">
        <f t="shared" si="169"/>
        <v>-</v>
      </c>
      <c r="AU297" s="12">
        <f t="shared" si="170"/>
        <v>0</v>
      </c>
      <c r="AV297" s="12">
        <f t="shared" si="171"/>
        <v>0</v>
      </c>
      <c r="AW297" s="8" t="b">
        <f t="shared" si="194"/>
        <v>0</v>
      </c>
      <c r="AX297" s="1"/>
      <c r="AY297" s="8">
        <f t="shared" si="172"/>
        <v>0</v>
      </c>
      <c r="AZ297" s="8" t="str">
        <f>IF(AY297=0,"-",VLOOKUP(A297,FR_HITUNG_MINMAX!A:I,9,0))</f>
        <v>-</v>
      </c>
      <c r="BB297" s="8" t="str">
        <f t="shared" si="173"/>
        <v>-</v>
      </c>
      <c r="BC297" s="12">
        <f t="shared" si="174"/>
        <v>0</v>
      </c>
      <c r="BD297" s="12">
        <f t="shared" si="175"/>
        <v>0</v>
      </c>
      <c r="BE297" s="16"/>
      <c r="BF297" s="8">
        <f>SUMIF('REALISASI ORDER'!C:C,A297,'REALISASI ORDER'!E:E)</f>
        <v>0</v>
      </c>
      <c r="BG297" s="8">
        <f t="shared" si="195"/>
        <v>18</v>
      </c>
      <c r="BH297" s="8">
        <f t="shared" si="176"/>
        <v>30</v>
      </c>
      <c r="BI297" s="8">
        <f t="shared" si="177"/>
        <v>16</v>
      </c>
      <c r="BJ297" s="8">
        <f t="shared" si="196"/>
        <v>6</v>
      </c>
      <c r="BK297" s="33">
        <f t="shared" si="197"/>
        <v>16</v>
      </c>
      <c r="BL297" s="33">
        <f t="shared" si="178"/>
        <v>0</v>
      </c>
      <c r="BM297" s="33">
        <f t="shared" si="179"/>
        <v>2</v>
      </c>
      <c r="BN297" s="33">
        <f t="shared" si="198"/>
        <v>0</v>
      </c>
      <c r="BO297" s="8">
        <f t="shared" si="180"/>
        <v>0</v>
      </c>
      <c r="BP297" s="8">
        <f t="shared" si="181"/>
        <v>0</v>
      </c>
      <c r="BQ297" s="8">
        <f t="shared" si="182"/>
        <v>0</v>
      </c>
      <c r="BR297" s="8">
        <f>IFERROR(ROUNDDOWN(BF297*BN297/(BK297+BL297+BM297+BN),0),0)</f>
        <v>0</v>
      </c>
      <c r="BS297" s="8" t="str">
        <f t="shared" si="183"/>
        <v>BOCU-R0J</v>
      </c>
      <c r="BT297" s="8">
        <f>SUMIF(FR_HITUNG_MINMAX!A:A,ORDER!A297,FR_HITUNG_MINMAX!AS:AS)</f>
        <v>19</v>
      </c>
      <c r="BU297" s="8">
        <f t="shared" si="199"/>
        <v>0</v>
      </c>
      <c r="BV297" s="8" t="str">
        <f t="shared" si="184"/>
        <v>-</v>
      </c>
      <c r="BW297" s="8" t="str">
        <f>VLOOKUP(A297,'STOK PESALAKAN'!A:F,6,0)</f>
        <v/>
      </c>
    </row>
    <row r="298" spans="1:75">
      <c r="A298" s="41" t="s">
        <v>387</v>
      </c>
      <c r="B298" s="99">
        <f>IFERROR(IFERROR(VLOOKUP(A298,'STOK PACUL'!C:H,6,0),VLOOKUP(A298,'KATEGORI PACUL'!A:C,3,0)),0)</f>
        <v>10</v>
      </c>
      <c r="C298" s="8">
        <f>IFERROR(VLOOKUP(A298,'KATEGORI PACUL'!A:D,4,0),0)</f>
        <v>6</v>
      </c>
      <c r="D298" s="99">
        <f>IFERROR(IFERROR(VLOOKUP(A298,'STOK PESALAKAN'!C:H,6,0),VLOOKUP(A298,'KATEGORI PESALAKAN'!A:C,3,0)),0)</f>
        <v>5</v>
      </c>
      <c r="E298" s="8">
        <f>IFERROR(VLOOKUP(A298,'KATEGORI PESALAKAN'!A:D,4,0),0)</f>
        <v>10</v>
      </c>
      <c r="F298" s="99">
        <f>IFERROR(IFERROR(VLOOKUP(A298,'STOK CIKDITIRO'!C:H,6,0),VLOOKUP(A298,'KATEGORI CIKDITIRO'!A:C,3,0)),0)</f>
        <v>5</v>
      </c>
      <c r="G298" s="8">
        <f>IFERROR(VLOOKUP(A298,'KATEGORI CIKDITIRO'!A:D,4,0),0)</f>
        <v>5</v>
      </c>
      <c r="H298" s="99">
        <f>IFERROR(IFERROR(VLOOKUP(A298,'STOK TRAYEMAN'!C:H,6,0),VLOOKUP(A298,'KATEGORI TRAYEMAN'!A:C,3,0)),0)</f>
        <v>3</v>
      </c>
      <c r="I298" s="8">
        <f>IFERROR(VLOOKUP(A298,'KATEGORI TRAYEMAN'!A:D,4,0),0)</f>
        <v>2</v>
      </c>
      <c r="J298" s="8" t="str">
        <f>IFERROR(VLOOKUP(A298,'NOSTOK PACUL'!A:C,3,0),IFERROR(IF(VLOOKUP(A298,'STOK PACUL'!A:B,2,0)="NOSTOK","E",VLOOKUP(A298,'KATEGORI PACUL'!A:B,2,0)),"E"))</f>
        <v>C</v>
      </c>
      <c r="K298" s="8" t="str">
        <f>IFERROR(VLOOKUP(A298,'NOSTOK PESALAKAN'!A:C,3,0),IFERROR(IF(VLOOKUP(A298,'STOK PESALAKAN'!A:B,2,0)="NOSTOK","E",VLOOKUP(A298,'KATEGORI PESALAKAN'!A:B,2,0)),"E"))</f>
        <v>B</v>
      </c>
      <c r="L298" s="8" t="str">
        <f>IFERROR(VLOOKUP(A298,'NOSTOK CIKDITIRO'!A:C,3,0),IFERROR(IF(VLOOKUP(A298,'STOK CIKDITIRO'!A:B,2,0)="NOSTOK","E",VLOOKUP(A298,'KATEGORI CIKDITIRO'!A:B,2,0)),"E"))</f>
        <v>D</v>
      </c>
      <c r="M298" s="8" t="str">
        <f>IFERROR(VLOOKUP(A298,'NOSTOK TRAYEMAN'!A:C,3,0),IFERROR(IF(VLOOKUP(A298,'STOK TRAYEMAN'!A:B,2,0)="NOSTOK","E",VLOOKUP(A298,'KATEGORI TRAYEMAN'!A:B,2,0)),"E"))</f>
        <v>D</v>
      </c>
      <c r="N298" s="8" t="str">
        <f>IFERROR(VLOOKUP(A298,FR_HITUNG_MINMAX!A:B,2,0),0)</f>
        <v>BRIGHT GAS 220G</v>
      </c>
      <c r="O298" s="8" t="str">
        <f>IFERROR(VLOOKUP(A298,FR_HITUNG_MINMAX!A:D,4,0),0)</f>
        <v>IMITAS</v>
      </c>
      <c r="P298" s="8">
        <f>IFERROR(VLOOKUP(A298,FR_HITUNG_MINMAX!A:G,7,0),1)</f>
        <v>1</v>
      </c>
      <c r="Q298" s="11">
        <f>IFERROR(VLOOKUP(A298,FR_HITUNG_MINMAX!A:J,10,0),1)</f>
        <v>1</v>
      </c>
      <c r="R298" s="8">
        <f>IFERROR(VLOOKUP(A298,FR_HITUNG_MINMAX!A:K,11,0),1)</f>
        <v>5</v>
      </c>
      <c r="S298" s="12">
        <f>IFERROR(VLOOKUP(A298,FR_HITUNG_MINMAX!A:F,6,0),0)</f>
        <v>5200</v>
      </c>
      <c r="T298" s="8">
        <f t="shared" si="185"/>
        <v>4</v>
      </c>
      <c r="U298" s="8">
        <f t="shared" si="160"/>
        <v>-5</v>
      </c>
      <c r="V298" s="8">
        <f t="shared" si="161"/>
        <v>0</v>
      </c>
      <c r="W298" s="8">
        <f t="shared" si="186"/>
        <v>1</v>
      </c>
      <c r="X298" s="8">
        <f t="shared" si="187"/>
        <v>4</v>
      </c>
      <c r="Y298" s="16"/>
      <c r="Z298" s="15">
        <f t="shared" si="162"/>
        <v>0</v>
      </c>
      <c r="AA298" s="8">
        <f t="shared" si="188"/>
        <v>0</v>
      </c>
      <c r="AB298" s="16"/>
      <c r="AC298" s="15">
        <f t="shared" si="163"/>
        <v>0</v>
      </c>
      <c r="AD298" s="8">
        <f t="shared" si="164"/>
        <v>0</v>
      </c>
      <c r="AE298" s="16"/>
      <c r="AF298" s="15">
        <f t="shared" si="165"/>
        <v>0</v>
      </c>
      <c r="AG298" s="15">
        <f t="shared" si="189"/>
        <v>0</v>
      </c>
      <c r="AH298" s="16"/>
      <c r="AI298" s="15">
        <f t="shared" si="190"/>
        <v>0</v>
      </c>
      <c r="AJ298" s="8">
        <f t="shared" si="191"/>
        <v>0</v>
      </c>
      <c r="AK298" s="8">
        <f t="shared" si="166"/>
        <v>3</v>
      </c>
      <c r="AL298" s="8">
        <f t="shared" si="167"/>
        <v>0</v>
      </c>
      <c r="AM298" s="8">
        <f t="shared" si="192"/>
        <v>0</v>
      </c>
      <c r="AN298" s="8">
        <f t="shared" si="193"/>
        <v>1</v>
      </c>
      <c r="AO298" s="8">
        <f>IFERROR(VLOOKUP(A298,PERSAMAAN!B:D,3,0),AN298)</f>
        <v>1</v>
      </c>
      <c r="AP298" s="1">
        <v>0</v>
      </c>
      <c r="AQ298" s="8">
        <f t="shared" si="168"/>
        <v>0</v>
      </c>
      <c r="AR298" s="8" t="str">
        <f>IF(AQ298=0,"-",VLOOKUP(A298,FR_HITUNG_MINMAX!A:H,8,0))</f>
        <v>-</v>
      </c>
      <c r="AS298" s="1"/>
      <c r="AT298" s="8" t="str">
        <f t="shared" si="169"/>
        <v>-</v>
      </c>
      <c r="AU298" s="12">
        <f t="shared" si="170"/>
        <v>0</v>
      </c>
      <c r="AV298" s="12">
        <f t="shared" si="171"/>
        <v>0</v>
      </c>
      <c r="AW298" s="8" t="b">
        <f t="shared" si="194"/>
        <v>0</v>
      </c>
      <c r="AX298" s="1"/>
      <c r="AY298" s="8">
        <f t="shared" si="172"/>
        <v>0</v>
      </c>
      <c r="AZ298" s="8" t="str">
        <f>IF(AY298=0,"-",VLOOKUP(A298,FR_HITUNG_MINMAX!A:I,9,0))</f>
        <v>-</v>
      </c>
      <c r="BB298" s="8" t="str">
        <f t="shared" si="173"/>
        <v>-</v>
      </c>
      <c r="BC298" s="12">
        <f t="shared" si="174"/>
        <v>0</v>
      </c>
      <c r="BD298" s="12">
        <f t="shared" si="175"/>
        <v>0</v>
      </c>
      <c r="BE298" s="16"/>
      <c r="BF298" s="8">
        <f>SUMIF('REALISASI ORDER'!C:C,A298,'REALISASI ORDER'!E:E)</f>
        <v>0</v>
      </c>
      <c r="BG298" s="8">
        <f t="shared" si="195"/>
        <v>10</v>
      </c>
      <c r="BH298" s="8">
        <f t="shared" si="176"/>
        <v>5</v>
      </c>
      <c r="BI298" s="8">
        <f t="shared" si="177"/>
        <v>5</v>
      </c>
      <c r="BJ298" s="8">
        <f t="shared" si="196"/>
        <v>3</v>
      </c>
      <c r="BK298" s="33">
        <f t="shared" si="197"/>
        <v>6</v>
      </c>
      <c r="BL298" s="33">
        <f t="shared" si="178"/>
        <v>5</v>
      </c>
      <c r="BM298" s="33">
        <f t="shared" si="179"/>
        <v>0</v>
      </c>
      <c r="BN298" s="33">
        <f t="shared" si="198"/>
        <v>0</v>
      </c>
      <c r="BO298" s="8">
        <f t="shared" si="180"/>
        <v>0</v>
      </c>
      <c r="BP298" s="8">
        <f t="shared" si="181"/>
        <v>0</v>
      </c>
      <c r="BQ298" s="8">
        <f t="shared" si="182"/>
        <v>0</v>
      </c>
      <c r="BR298" s="8">
        <f>IFERROR(ROUNDDOWN(BF298*BN298/(BK298+BL298+BM298+BN),0),0)</f>
        <v>0</v>
      </c>
      <c r="BS298" s="8" t="str">
        <f t="shared" si="183"/>
        <v>BRGGAS</v>
      </c>
      <c r="BT298" s="8">
        <f>SUMIF(FR_HITUNG_MINMAX!A:A,ORDER!A298,FR_HITUNG_MINMAX!AS:AS)</f>
        <v>11</v>
      </c>
      <c r="BU298" s="8">
        <f t="shared" si="199"/>
        <v>0</v>
      </c>
      <c r="BV298" s="8" t="str">
        <f t="shared" si="184"/>
        <v>-</v>
      </c>
      <c r="BW298" s="8" t="str">
        <f>VLOOKUP(A298,'STOK PESALAKAN'!A:F,6,0)</f>
        <v/>
      </c>
    </row>
    <row r="299" spans="1:75" ht="15" customHeight="1">
      <c r="A299" s="41" t="s">
        <v>388</v>
      </c>
      <c r="B299" s="99">
        <f>IFERROR(IFERROR(VLOOKUP(A299,'STOK PACUL'!C:H,6,0),VLOOKUP(A299,'KATEGORI PACUL'!A:C,3,0)),0)</f>
        <v>1</v>
      </c>
      <c r="C299" s="8">
        <f>IFERROR(VLOOKUP(A299,'KATEGORI PACUL'!A:D,4,0),0)</f>
        <v>5</v>
      </c>
      <c r="D299" s="99">
        <f>IFERROR(IFERROR(VLOOKUP(A299,'STOK PESALAKAN'!C:H,6,0),VLOOKUP(A299,'KATEGORI PESALAKAN'!A:C,3,0)),0)</f>
        <v>6</v>
      </c>
      <c r="E299" s="8">
        <f>IFERROR(VLOOKUP(A299,'KATEGORI PESALAKAN'!A:D,4,0),0)</f>
        <v>4</v>
      </c>
      <c r="F299" s="99">
        <f>IFERROR(IFERROR(VLOOKUP(A299,'STOK CIKDITIRO'!C:H,6,0),VLOOKUP(A299,'KATEGORI CIKDITIRO'!A:C,3,0)),0)</f>
        <v>3</v>
      </c>
      <c r="G299" s="8">
        <f>IFERROR(VLOOKUP(A299,'KATEGORI CIKDITIRO'!A:D,4,0),0)</f>
        <v>2</v>
      </c>
      <c r="H299" s="99">
        <f>IFERROR(IFERROR(VLOOKUP(A299,'STOK TRAYEMAN'!C:H,6,0),VLOOKUP(A299,'KATEGORI TRAYEMAN'!A:C,3,0)),0)</f>
        <v>1</v>
      </c>
      <c r="I299" s="8">
        <f>IFERROR(VLOOKUP(A299,'KATEGORI TRAYEMAN'!A:D,4,0),0)</f>
        <v>0</v>
      </c>
      <c r="J299" s="8" t="str">
        <f>IFERROR(VLOOKUP(A299,'NOSTOK PACUL'!A:C,3,0),IFERROR(IF(VLOOKUP(A299,'STOK PACUL'!A:B,2,0)="NOSTOK","E",VLOOKUP(A299,'KATEGORI PACUL'!A:B,2,0)),"E"))</f>
        <v>B</v>
      </c>
      <c r="K299" s="8" t="str">
        <f>IFERROR(VLOOKUP(A299,'NOSTOK PESALAKAN'!A:C,3,0),IFERROR(IF(VLOOKUP(A299,'STOK PESALAKAN'!A:B,2,0)="NOSTOK","E",VLOOKUP(A299,'KATEGORI PESALAKAN'!A:B,2,0)),"E"))</f>
        <v>B</v>
      </c>
      <c r="L299" s="8" t="str">
        <f>IFERROR(VLOOKUP(A299,'NOSTOK CIKDITIRO'!A:C,3,0),IFERROR(IF(VLOOKUP(A299,'STOK CIKDITIRO'!A:B,2,0)="NOSTOK","E",VLOOKUP(A299,'KATEGORI CIKDITIRO'!A:B,2,0)),"E"))</f>
        <v>D</v>
      </c>
      <c r="M299" s="8" t="str">
        <f>IFERROR(VLOOKUP(A299,'NOSTOK TRAYEMAN'!A:C,3,0),IFERROR(IF(VLOOKUP(A299,'STOK TRAYEMAN'!A:B,2,0)="NOSTOK","E",VLOOKUP(A299,'KATEGORI TRAYEMAN'!A:B,2,0)),"E"))</f>
        <v>E</v>
      </c>
      <c r="N299" s="8" t="str">
        <f>IFERROR(VLOOKUP(A299,FR_HITUNG_MINMAX!A:B,2,0),0)</f>
        <v>BATERAI REMOTE</v>
      </c>
      <c r="O299" s="8" t="str">
        <f>IFERROR(VLOOKUP(A299,FR_HITUNG_MINMAX!A:D,4,0),0)</f>
        <v>IMITAS</v>
      </c>
      <c r="P299" s="8">
        <f>IFERROR(VLOOKUP(A299,FR_HITUNG_MINMAX!A:G,7,0),1)</f>
        <v>1</v>
      </c>
      <c r="Q299" s="11">
        <f>IFERROR(VLOOKUP(A299,FR_HITUNG_MINMAX!A:J,10,0),1)</f>
        <v>1</v>
      </c>
      <c r="R299" s="8">
        <f>IFERROR(VLOOKUP(A299,FR_HITUNG_MINMAX!A:K,11,0),1)</f>
        <v>1</v>
      </c>
      <c r="S299" s="12">
        <f>IFERROR(VLOOKUP(A299,FR_HITUNG_MINMAX!A:F,6,0),0)</f>
        <v>13083.333333333299</v>
      </c>
      <c r="T299" s="8">
        <f t="shared" si="185"/>
        <v>-4</v>
      </c>
      <c r="U299" s="8">
        <f t="shared" si="160"/>
        <v>2</v>
      </c>
      <c r="V299" s="8">
        <f t="shared" si="161"/>
        <v>1</v>
      </c>
      <c r="W299" s="8">
        <f t="shared" si="186"/>
        <v>1</v>
      </c>
      <c r="X299" s="8">
        <f t="shared" si="187"/>
        <v>0</v>
      </c>
      <c r="Y299" s="16"/>
      <c r="Z299" s="15">
        <f t="shared" si="162"/>
        <v>0</v>
      </c>
      <c r="AA299" s="8">
        <f t="shared" si="188"/>
        <v>2</v>
      </c>
      <c r="AB299" s="16"/>
      <c r="AC299" s="15">
        <f t="shared" si="163"/>
        <v>0</v>
      </c>
      <c r="AD299" s="8">
        <f t="shared" si="164"/>
        <v>0</v>
      </c>
      <c r="AE299" s="16"/>
      <c r="AF299" s="15">
        <f t="shared" si="165"/>
        <v>0</v>
      </c>
      <c r="AG299" s="15">
        <f t="shared" si="189"/>
        <v>0</v>
      </c>
      <c r="AH299" s="16"/>
      <c r="AI299" s="15">
        <f t="shared" si="190"/>
        <v>0</v>
      </c>
      <c r="AJ299" s="8">
        <f t="shared" si="191"/>
        <v>4</v>
      </c>
      <c r="AK299" s="8">
        <f t="shared" si="166"/>
        <v>0</v>
      </c>
      <c r="AL299" s="8">
        <f t="shared" si="167"/>
        <v>0</v>
      </c>
      <c r="AM299" s="8">
        <f t="shared" si="192"/>
        <v>0</v>
      </c>
      <c r="AN299" s="8">
        <f t="shared" si="193"/>
        <v>4</v>
      </c>
      <c r="AO299" s="8">
        <f>IFERROR(VLOOKUP(A299,PERSAMAAN!B:D,3,0),AN299)</f>
        <v>4</v>
      </c>
      <c r="AP299" s="1">
        <v>0</v>
      </c>
      <c r="AQ299" s="8">
        <f t="shared" si="168"/>
        <v>0</v>
      </c>
      <c r="AR299" s="8" t="str">
        <f>IF(AQ299=0,"-",VLOOKUP(A299,FR_HITUNG_MINMAX!A:H,8,0))</f>
        <v>-</v>
      </c>
      <c r="AS299" s="1"/>
      <c r="AT299" s="8" t="str">
        <f t="shared" si="169"/>
        <v>-</v>
      </c>
      <c r="AU299" s="12">
        <f t="shared" si="170"/>
        <v>0</v>
      </c>
      <c r="AV299" s="12">
        <f t="shared" si="171"/>
        <v>0</v>
      </c>
      <c r="AW299" s="8" t="b">
        <f t="shared" si="194"/>
        <v>0</v>
      </c>
      <c r="AX299" s="1"/>
      <c r="AY299" s="8">
        <f t="shared" si="172"/>
        <v>0</v>
      </c>
      <c r="AZ299" s="8" t="str">
        <f>IF(AY299=0,"-",VLOOKUP(A299,FR_HITUNG_MINMAX!A:I,9,0))</f>
        <v>-</v>
      </c>
      <c r="BB299" s="8" t="str">
        <f t="shared" si="173"/>
        <v>-</v>
      </c>
      <c r="BC299" s="12">
        <f t="shared" si="174"/>
        <v>0</v>
      </c>
      <c r="BD299" s="12">
        <f t="shared" si="175"/>
        <v>0</v>
      </c>
      <c r="BE299" s="16"/>
      <c r="BF299" s="8">
        <f>SUMIF('REALISASI ORDER'!C:C,A299,'REALISASI ORDER'!E:E)</f>
        <v>0</v>
      </c>
      <c r="BG299" s="8">
        <f t="shared" si="195"/>
        <v>1</v>
      </c>
      <c r="BH299" s="8">
        <f t="shared" si="176"/>
        <v>6</v>
      </c>
      <c r="BI299" s="8">
        <f t="shared" si="177"/>
        <v>3</v>
      </c>
      <c r="BJ299" s="8">
        <f t="shared" si="196"/>
        <v>1</v>
      </c>
      <c r="BK299" s="33">
        <f t="shared" si="197"/>
        <v>5</v>
      </c>
      <c r="BL299" s="33">
        <f t="shared" si="178"/>
        <v>0</v>
      </c>
      <c r="BM299" s="33">
        <f t="shared" si="179"/>
        <v>0</v>
      </c>
      <c r="BN299" s="33">
        <f t="shared" si="198"/>
        <v>0</v>
      </c>
      <c r="BO299" s="8">
        <f t="shared" si="180"/>
        <v>0</v>
      </c>
      <c r="BP299" s="8">
        <f t="shared" si="181"/>
        <v>0</v>
      </c>
      <c r="BQ299" s="8">
        <f t="shared" si="182"/>
        <v>0</v>
      </c>
      <c r="BR299" s="8">
        <f>IFERROR(ROUNDDOWN(BF299*BN299/(BK299+BL299+BM299+BN),0),0)</f>
        <v>0</v>
      </c>
      <c r="BS299" s="8" t="str">
        <f t="shared" si="183"/>
        <v>BTRRMT</v>
      </c>
      <c r="BT299" s="8">
        <f>SUMIF(FR_HITUNG_MINMAX!A:A,ORDER!A299,FR_HITUNG_MINMAX!AS:AS)</f>
        <v>4</v>
      </c>
      <c r="BU299" s="8">
        <f t="shared" si="199"/>
        <v>0</v>
      </c>
      <c r="BV299" s="8" t="str">
        <f t="shared" si="184"/>
        <v>-</v>
      </c>
      <c r="BW299" s="8" t="str">
        <f>VLOOKUP(A299,'STOK PESALAKAN'!A:F,6,0)</f>
        <v/>
      </c>
    </row>
    <row r="300" spans="1:75">
      <c r="A300" s="41" t="s">
        <v>389</v>
      </c>
      <c r="B300" s="99">
        <f>IFERROR(IFERROR(VLOOKUP(A300,'STOK PACUL'!C:H,6,0),VLOOKUP(A300,'KATEGORI PACUL'!A:C,3,0)),0)</f>
        <v>2</v>
      </c>
      <c r="C300" s="8">
        <f>IFERROR(VLOOKUP(A300,'KATEGORI PACUL'!A:D,4,0),0)</f>
        <v>2</v>
      </c>
      <c r="D300" s="99">
        <f>IFERROR(IFERROR(VLOOKUP(A300,'STOK PESALAKAN'!C:H,6,0),VLOOKUP(A300,'KATEGORI PESALAKAN'!A:C,3,0)),0)</f>
        <v>5</v>
      </c>
      <c r="E300" s="8">
        <f>IFERROR(VLOOKUP(A300,'KATEGORI PESALAKAN'!A:D,4,0),0)</f>
        <v>3</v>
      </c>
      <c r="F300" s="99">
        <f>IFERROR(IFERROR(VLOOKUP(A300,'STOK CIKDITIRO'!C:H,6,0),VLOOKUP(A300,'KATEGORI CIKDITIRO'!A:C,3,0)),0)</f>
        <v>2</v>
      </c>
      <c r="G300" s="8">
        <f>IFERROR(VLOOKUP(A300,'KATEGORI CIKDITIRO'!A:D,4,0),0)</f>
        <v>2</v>
      </c>
      <c r="H300" s="99">
        <f>IFERROR(IFERROR(VLOOKUP(A300,'STOK TRAYEMAN'!C:H,6,0),VLOOKUP(A300,'KATEGORI TRAYEMAN'!A:C,3,0)),0)</f>
        <v>1</v>
      </c>
      <c r="I300" s="8">
        <f>IFERROR(VLOOKUP(A300,'KATEGORI TRAYEMAN'!A:D,4,0),0)</f>
        <v>2</v>
      </c>
      <c r="J300" s="8" t="str">
        <f>IFERROR(VLOOKUP(A300,'NOSTOK PACUL'!A:C,3,0),IFERROR(IF(VLOOKUP(A300,'STOK PACUL'!A:B,2,0)="NOSTOK","E",VLOOKUP(A300,'KATEGORI PACUL'!A:B,2,0)),"E"))</f>
        <v>D</v>
      </c>
      <c r="K300" s="8" t="str">
        <f>IFERROR(VLOOKUP(A300,'NOSTOK PESALAKAN'!A:C,3,0),IFERROR(IF(VLOOKUP(A300,'STOK PESALAKAN'!A:B,2,0)="NOSTOK","E",VLOOKUP(A300,'KATEGORI PESALAKAN'!A:B,2,0)),"E"))</f>
        <v>C</v>
      </c>
      <c r="L300" s="8" t="str">
        <f>IFERROR(VLOOKUP(A300,'NOSTOK CIKDITIRO'!A:C,3,0),IFERROR(IF(VLOOKUP(A300,'STOK CIKDITIRO'!A:B,2,0)="NOSTOK","E",VLOOKUP(A300,'KATEGORI CIKDITIRO'!A:B,2,0)),"E"))</f>
        <v>B</v>
      </c>
      <c r="M300" s="8" t="str">
        <f>IFERROR(VLOOKUP(A300,'NOSTOK TRAYEMAN'!A:C,3,0),IFERROR(IF(VLOOKUP(A300,'STOK TRAYEMAN'!A:B,2,0)="NOSTOK","E",VLOOKUP(A300,'KATEGORI TRAYEMAN'!A:B,2,0)),"E"))</f>
        <v>D</v>
      </c>
      <c r="N300" s="8" t="str">
        <f>IFERROR(VLOOKUP(A300,FR_HITUNG_MINMAX!A:B,2,0),0)</f>
        <v>BAUD CVT PANJANG  8CM</v>
      </c>
      <c r="O300" s="8" t="str">
        <f>IFERROR(VLOOKUP(A300,FR_HITUNG_MINMAX!A:D,4,0),0)</f>
        <v>BAUDMU</v>
      </c>
      <c r="P300" s="8">
        <f>IFERROR(VLOOKUP(A300,FR_HITUNG_MINMAX!A:G,7,0),1)</f>
        <v>1</v>
      </c>
      <c r="Q300" s="11">
        <f>IFERROR(VLOOKUP(A300,FR_HITUNG_MINMAX!A:J,10,0),1)</f>
        <v>1</v>
      </c>
      <c r="R300" s="8">
        <f>IFERROR(VLOOKUP(A300,FR_HITUNG_MINMAX!A:K,11,0),1)</f>
        <v>1</v>
      </c>
      <c r="S300" s="12">
        <f>IFERROR(VLOOKUP(A300,FR_HITUNG_MINMAX!A:F,6,0),0)</f>
        <v>2000</v>
      </c>
      <c r="T300" s="8">
        <f t="shared" si="185"/>
        <v>0</v>
      </c>
      <c r="U300" s="8">
        <f t="shared" si="160"/>
        <v>2</v>
      </c>
      <c r="V300" s="8">
        <f t="shared" si="161"/>
        <v>0</v>
      </c>
      <c r="W300" s="8">
        <f t="shared" si="186"/>
        <v>-1</v>
      </c>
      <c r="X300" s="8">
        <f t="shared" si="187"/>
        <v>0</v>
      </c>
      <c r="Y300" s="16"/>
      <c r="Z300" s="15">
        <f t="shared" si="162"/>
        <v>0</v>
      </c>
      <c r="AA300" s="8">
        <f t="shared" si="188"/>
        <v>0</v>
      </c>
      <c r="AB300" s="16"/>
      <c r="AC300" s="15">
        <f t="shared" si="163"/>
        <v>0</v>
      </c>
      <c r="AD300" s="8">
        <f t="shared" si="164"/>
        <v>0</v>
      </c>
      <c r="AE300" s="16"/>
      <c r="AF300" s="15">
        <f t="shared" si="165"/>
        <v>0</v>
      </c>
      <c r="AG300" s="15">
        <f t="shared" si="189"/>
        <v>0</v>
      </c>
      <c r="AH300" s="16"/>
      <c r="AI300" s="15">
        <f t="shared" si="190"/>
        <v>0</v>
      </c>
      <c r="AJ300" s="8">
        <f t="shared" si="191"/>
        <v>0</v>
      </c>
      <c r="AK300" s="8">
        <f t="shared" si="166"/>
        <v>0</v>
      </c>
      <c r="AL300" s="8">
        <f t="shared" si="167"/>
        <v>0</v>
      </c>
      <c r="AM300" s="8">
        <f t="shared" si="192"/>
        <v>0</v>
      </c>
      <c r="AN300" s="8">
        <f t="shared" si="193"/>
        <v>0</v>
      </c>
      <c r="AO300" s="8">
        <f>IFERROR(VLOOKUP(A300,PERSAMAAN!B:D,3,0),AN300)</f>
        <v>0</v>
      </c>
      <c r="AP300" s="1"/>
      <c r="AQ300" s="8">
        <f t="shared" si="168"/>
        <v>0</v>
      </c>
      <c r="AR300" s="8" t="str">
        <f>IF(AQ300=0,"-",VLOOKUP(A300,FR_HITUNG_MINMAX!A:H,8,0))</f>
        <v>-</v>
      </c>
      <c r="AS300" s="1"/>
      <c r="AT300" s="8" t="str">
        <f t="shared" si="169"/>
        <v>-</v>
      </c>
      <c r="AU300" s="12">
        <f t="shared" si="170"/>
        <v>0</v>
      </c>
      <c r="AV300" s="12">
        <f t="shared" si="171"/>
        <v>0</v>
      </c>
      <c r="AW300" s="8" t="b">
        <f t="shared" si="194"/>
        <v>0</v>
      </c>
      <c r="AX300" s="1"/>
      <c r="AY300" s="8">
        <f t="shared" si="172"/>
        <v>0</v>
      </c>
      <c r="AZ300" s="8" t="str">
        <f>IF(AY300=0,"-",VLOOKUP(A300,FR_HITUNG_MINMAX!A:I,9,0))</f>
        <v>-</v>
      </c>
      <c r="BB300" s="8" t="str">
        <f t="shared" si="173"/>
        <v>-</v>
      </c>
      <c r="BC300" s="12">
        <f t="shared" si="174"/>
        <v>0</v>
      </c>
      <c r="BD300" s="12">
        <f t="shared" si="175"/>
        <v>0</v>
      </c>
      <c r="BE300" s="16"/>
      <c r="BF300" s="8">
        <f>SUMIF('REALISASI ORDER'!C:C,A300,'REALISASI ORDER'!E:E)</f>
        <v>0</v>
      </c>
      <c r="BG300" s="8">
        <f t="shared" si="195"/>
        <v>2</v>
      </c>
      <c r="BH300" s="8">
        <f t="shared" si="176"/>
        <v>5</v>
      </c>
      <c r="BI300" s="8">
        <f t="shared" si="177"/>
        <v>2</v>
      </c>
      <c r="BJ300" s="8">
        <f t="shared" si="196"/>
        <v>1</v>
      </c>
      <c r="BK300" s="33">
        <f t="shared" si="197"/>
        <v>2</v>
      </c>
      <c r="BL300" s="33">
        <f t="shared" si="178"/>
        <v>0</v>
      </c>
      <c r="BM300" s="33">
        <f t="shared" si="179"/>
        <v>0</v>
      </c>
      <c r="BN300" s="33">
        <f t="shared" si="198"/>
        <v>1</v>
      </c>
      <c r="BO300" s="8">
        <f t="shared" si="180"/>
        <v>0</v>
      </c>
      <c r="BP300" s="8">
        <f t="shared" si="181"/>
        <v>0</v>
      </c>
      <c r="BQ300" s="8">
        <f t="shared" si="182"/>
        <v>0</v>
      </c>
      <c r="BR300" s="8">
        <f>IFERROR(ROUNDDOWN(BF300*BN300/(BK300+BL300+BM300+BN),0),0)</f>
        <v>0</v>
      </c>
      <c r="BS300" s="8" t="str">
        <f t="shared" si="183"/>
        <v>BUDCVT</v>
      </c>
      <c r="BT300" s="8">
        <f>SUMIF(FR_HITUNG_MINMAX!A:A,ORDER!A300,FR_HITUNG_MINMAX!AS:AS)</f>
        <v>4</v>
      </c>
      <c r="BU300" s="8">
        <f t="shared" si="199"/>
        <v>0</v>
      </c>
      <c r="BV300" s="8" t="str">
        <f t="shared" si="184"/>
        <v>-</v>
      </c>
      <c r="BW300" s="8" t="str">
        <f>VLOOKUP(A300,'STOK PESALAKAN'!A:F,6,0)</f>
        <v/>
      </c>
    </row>
    <row r="301" spans="1:75">
      <c r="A301" s="41" t="s">
        <v>390</v>
      </c>
      <c r="B301" s="99">
        <f>IFERROR(IFERROR(VLOOKUP(A301,'STOK PACUL'!C:H,6,0),VLOOKUP(A301,'KATEGORI PACUL'!A:C,3,0)),0)</f>
        <v>2</v>
      </c>
      <c r="C301" s="8">
        <f>IFERROR(VLOOKUP(A301,'KATEGORI PACUL'!A:D,4,0),0)</f>
        <v>4</v>
      </c>
      <c r="D301" s="99">
        <f>IFERROR(IFERROR(VLOOKUP(A301,'STOK PESALAKAN'!C:H,6,0),VLOOKUP(A301,'KATEGORI PESALAKAN'!A:C,3,0)),0)</f>
        <v>1</v>
      </c>
      <c r="E301" s="8">
        <f>IFERROR(VLOOKUP(A301,'KATEGORI PESALAKAN'!A:D,4,0),0)</f>
        <v>1</v>
      </c>
      <c r="F301" s="99">
        <f>IFERROR(IFERROR(VLOOKUP(A301,'STOK CIKDITIRO'!C:H,6,0),VLOOKUP(A301,'KATEGORI CIKDITIRO'!A:C,3,0)),0)</f>
        <v>4</v>
      </c>
      <c r="G301" s="8">
        <f>IFERROR(VLOOKUP(A301,'KATEGORI CIKDITIRO'!A:D,4,0),0)</f>
        <v>4</v>
      </c>
      <c r="H301" s="99">
        <f>IFERROR(IFERROR(VLOOKUP(A301,'STOK TRAYEMAN'!C:H,6,0),VLOOKUP(A301,'KATEGORI TRAYEMAN'!A:C,3,0)),0)</f>
        <v>2</v>
      </c>
      <c r="I301" s="8">
        <f>IFERROR(VLOOKUP(A301,'KATEGORI TRAYEMAN'!A:D,4,0),0)</f>
        <v>0</v>
      </c>
      <c r="J301" s="8" t="str">
        <f>IFERROR(VLOOKUP(A301,'NOSTOK PACUL'!A:C,3,0),IFERROR(IF(VLOOKUP(A301,'STOK PACUL'!A:B,2,0)="NOSTOK","E",VLOOKUP(A301,'KATEGORI PACUL'!A:B,2,0)),"E"))</f>
        <v>B</v>
      </c>
      <c r="K301" s="8" t="str">
        <f>IFERROR(VLOOKUP(A301,'NOSTOK PESALAKAN'!A:C,3,0),IFERROR(IF(VLOOKUP(A301,'STOK PESALAKAN'!A:B,2,0)="NOSTOK","E",VLOOKUP(A301,'KATEGORI PESALAKAN'!A:B,2,0)),"E"))</f>
        <v>D</v>
      </c>
      <c r="L301" s="8" t="str">
        <f>IFERROR(VLOOKUP(A301,'NOSTOK CIKDITIRO'!A:C,3,0),IFERROR(IF(VLOOKUP(A301,'STOK CIKDITIRO'!A:B,2,0)="NOSTOK","E",VLOOKUP(A301,'KATEGORI CIKDITIRO'!A:B,2,0)),"E"))</f>
        <v>C</v>
      </c>
      <c r="M301" s="8" t="str">
        <f>IFERROR(VLOOKUP(A301,'NOSTOK TRAYEMAN'!A:C,3,0),IFERROR(IF(VLOOKUP(A301,'STOK TRAYEMAN'!A:B,2,0)="NOSTOK","E",VLOOKUP(A301,'KATEGORI TRAYEMAN'!A:B,2,0)),"E"))</f>
        <v>E</v>
      </c>
      <c r="N301" s="8" t="str">
        <f>IFERROR(VLOOKUP(A301,FR_HITUNG_MINMAX!A:B,2,0),0)</f>
        <v>BUSI NGK Y.MIO J CR6HSA</v>
      </c>
      <c r="O301" s="8" t="str">
        <f>IFERROR(VLOOKUP(A301,FR_HITUNG_MINMAX!A:D,4,0),0)</f>
        <v>IMITAS</v>
      </c>
      <c r="P301" s="8">
        <f>IFERROR(VLOOKUP(A301,FR_HITUNG_MINMAX!A:G,7,0),1)</f>
        <v>1</v>
      </c>
      <c r="Q301" s="11">
        <f>IFERROR(VLOOKUP(A301,FR_HITUNG_MINMAX!A:J,10,0),1)</f>
        <v>1</v>
      </c>
      <c r="R301" s="8">
        <f>IFERROR(VLOOKUP(A301,FR_HITUNG_MINMAX!A:K,11,0),1)</f>
        <v>1</v>
      </c>
      <c r="S301" s="12">
        <f>IFERROR(VLOOKUP(A301,FR_HITUNG_MINMAX!A:F,6,0),0)</f>
        <v>18000</v>
      </c>
      <c r="T301" s="8">
        <f t="shared" si="185"/>
        <v>-2</v>
      </c>
      <c r="U301" s="8">
        <f t="shared" si="160"/>
        <v>0</v>
      </c>
      <c r="V301" s="8">
        <f t="shared" si="161"/>
        <v>0</v>
      </c>
      <c r="W301" s="8">
        <f t="shared" si="186"/>
        <v>2</v>
      </c>
      <c r="X301" s="8">
        <f t="shared" si="187"/>
        <v>0</v>
      </c>
      <c r="Y301" s="16"/>
      <c r="Z301" s="15">
        <f t="shared" si="162"/>
        <v>0</v>
      </c>
      <c r="AA301" s="8">
        <f t="shared" si="188"/>
        <v>0</v>
      </c>
      <c r="AB301" s="16"/>
      <c r="AC301" s="15">
        <f t="shared" si="163"/>
        <v>0</v>
      </c>
      <c r="AD301" s="8">
        <f t="shared" si="164"/>
        <v>0</v>
      </c>
      <c r="AE301" s="16"/>
      <c r="AF301" s="15">
        <f t="shared" si="165"/>
        <v>0</v>
      </c>
      <c r="AG301" s="15">
        <f t="shared" si="189"/>
        <v>0</v>
      </c>
      <c r="AH301" s="16"/>
      <c r="AI301" s="15">
        <f t="shared" si="190"/>
        <v>0</v>
      </c>
      <c r="AJ301" s="8">
        <f t="shared" si="191"/>
        <v>1</v>
      </c>
      <c r="AK301" s="8">
        <f t="shared" si="166"/>
        <v>0</v>
      </c>
      <c r="AL301" s="8">
        <f t="shared" si="167"/>
        <v>0</v>
      </c>
      <c r="AM301" s="8">
        <f t="shared" si="192"/>
        <v>0</v>
      </c>
      <c r="AN301" s="8">
        <f t="shared" si="193"/>
        <v>1</v>
      </c>
      <c r="AO301" s="8">
        <f>IFERROR(VLOOKUP(A301,PERSAMAAN!B:D,3,0),AN301)</f>
        <v>1</v>
      </c>
      <c r="AP301" s="1">
        <v>0</v>
      </c>
      <c r="AQ301" s="8">
        <f t="shared" si="168"/>
        <v>0</v>
      </c>
      <c r="AR301" s="8" t="str">
        <f>IF(AQ301=0,"-",VLOOKUP(A301,FR_HITUNG_MINMAX!A:H,8,0))</f>
        <v>-</v>
      </c>
      <c r="AS301" s="1"/>
      <c r="AT301" s="8" t="str">
        <f t="shared" si="169"/>
        <v>-</v>
      </c>
      <c r="AU301" s="12">
        <f t="shared" si="170"/>
        <v>0</v>
      </c>
      <c r="AV301" s="12">
        <f t="shared" si="171"/>
        <v>0</v>
      </c>
      <c r="AW301" s="8" t="b">
        <f t="shared" si="194"/>
        <v>0</v>
      </c>
      <c r="AX301" s="1"/>
      <c r="AY301" s="8">
        <f t="shared" si="172"/>
        <v>0</v>
      </c>
      <c r="AZ301" s="8" t="str">
        <f>IF(AY301=0,"-",VLOOKUP(A301,FR_HITUNG_MINMAX!A:I,9,0))</f>
        <v>-</v>
      </c>
      <c r="BB301" s="8" t="str">
        <f t="shared" si="173"/>
        <v>-</v>
      </c>
      <c r="BC301" s="12">
        <f t="shared" si="174"/>
        <v>0</v>
      </c>
      <c r="BD301" s="12">
        <f t="shared" si="175"/>
        <v>0</v>
      </c>
      <c r="BE301" s="16"/>
      <c r="BF301" s="8">
        <f>SUMIF('REALISASI ORDER'!C:C,A301,'REALISASI ORDER'!E:E)</f>
        <v>0</v>
      </c>
      <c r="BG301" s="8">
        <f t="shared" si="195"/>
        <v>2</v>
      </c>
      <c r="BH301" s="8">
        <f t="shared" si="176"/>
        <v>1</v>
      </c>
      <c r="BI301" s="8">
        <f t="shared" si="177"/>
        <v>4</v>
      </c>
      <c r="BJ301" s="8">
        <f t="shared" si="196"/>
        <v>2</v>
      </c>
      <c r="BK301" s="33">
        <f t="shared" si="197"/>
        <v>4</v>
      </c>
      <c r="BL301" s="33">
        <f t="shared" si="178"/>
        <v>0</v>
      </c>
      <c r="BM301" s="33">
        <f t="shared" si="179"/>
        <v>0</v>
      </c>
      <c r="BN301" s="33">
        <f t="shared" si="198"/>
        <v>0</v>
      </c>
      <c r="BO301" s="8">
        <f t="shared" si="180"/>
        <v>0</v>
      </c>
      <c r="BP301" s="8">
        <f t="shared" si="181"/>
        <v>0</v>
      </c>
      <c r="BQ301" s="8">
        <f t="shared" si="182"/>
        <v>0</v>
      </c>
      <c r="BR301" s="8">
        <f>IFERROR(ROUNDDOWN(BF301*BN301/(BK301+BL301+BM301+BN),0),0)</f>
        <v>0</v>
      </c>
      <c r="BS301" s="8" t="str">
        <f t="shared" si="183"/>
        <v>CR6HSA-NGK</v>
      </c>
      <c r="BT301" s="8">
        <f>SUMIF(FR_HITUNG_MINMAX!A:A,ORDER!A301,FR_HITUNG_MINMAX!AS:AS)</f>
        <v>5</v>
      </c>
      <c r="BU301" s="8">
        <f t="shared" si="199"/>
        <v>0</v>
      </c>
      <c r="BV301" s="8" t="str">
        <f t="shared" si="184"/>
        <v>-</v>
      </c>
      <c r="BW301" s="8" t="str">
        <f>VLOOKUP(A301,'STOK PESALAKAN'!A:F,6,0)</f>
        <v/>
      </c>
    </row>
    <row r="302" spans="1:75" ht="15" customHeight="1">
      <c r="A302" s="41" t="s">
        <v>391</v>
      </c>
      <c r="B302" s="99">
        <f>IFERROR(IFERROR(VLOOKUP(A302,'STOK PACUL'!C:H,6,0),VLOOKUP(A302,'KATEGORI PACUL'!A:C,3,0)),0)</f>
        <v>2</v>
      </c>
      <c r="C302" s="8">
        <f>IFERROR(VLOOKUP(A302,'KATEGORI PACUL'!A:D,4,0),0)</f>
        <v>1</v>
      </c>
      <c r="D302" s="99">
        <f>IFERROR(IFERROR(VLOOKUP(A302,'STOK PESALAKAN'!C:H,6,0),VLOOKUP(A302,'KATEGORI PESALAKAN'!A:C,3,0)),0)</f>
        <v>2</v>
      </c>
      <c r="E302" s="8">
        <f>IFERROR(VLOOKUP(A302,'KATEGORI PESALAKAN'!A:D,4,0),0)</f>
        <v>1</v>
      </c>
      <c r="F302" s="99">
        <f>IFERROR(IFERROR(VLOOKUP(A302,'STOK CIKDITIRO'!C:H,6,0),VLOOKUP(A302,'KATEGORI CIKDITIRO'!A:C,3,0)),0)</f>
        <v>2</v>
      </c>
      <c r="G302" s="8">
        <f>IFERROR(VLOOKUP(A302,'KATEGORI CIKDITIRO'!A:D,4,0),0)</f>
        <v>3</v>
      </c>
      <c r="H302" s="99">
        <f>IFERROR(IFERROR(VLOOKUP(A302,'STOK TRAYEMAN'!C:H,6,0),VLOOKUP(A302,'KATEGORI TRAYEMAN'!A:C,3,0)),0)</f>
        <v>0</v>
      </c>
      <c r="I302" s="8">
        <f>IFERROR(VLOOKUP(A302,'KATEGORI TRAYEMAN'!A:D,4,0),0)</f>
        <v>0</v>
      </c>
      <c r="J302" s="8" t="str">
        <f>IFERROR(VLOOKUP(A302,'NOSTOK PACUL'!A:C,3,0),IFERROR(IF(VLOOKUP(A302,'STOK PACUL'!A:B,2,0)="NOSTOK","E",VLOOKUP(A302,'KATEGORI PACUL'!A:B,2,0)),"E"))</f>
        <v>D</v>
      </c>
      <c r="K302" s="8" t="str">
        <f>IFERROR(VLOOKUP(A302,'NOSTOK PESALAKAN'!A:C,3,0),IFERROR(IF(VLOOKUP(A302,'STOK PESALAKAN'!A:B,2,0)="NOSTOK","E",VLOOKUP(A302,'KATEGORI PESALAKAN'!A:B,2,0)),"E"))</f>
        <v>D</v>
      </c>
      <c r="L302" s="8" t="str">
        <f>IFERROR(VLOOKUP(A302,'NOSTOK CIKDITIRO'!A:C,3,0),IFERROR(IF(VLOOKUP(A302,'STOK CIKDITIRO'!A:B,2,0)="NOSTOK","E",VLOOKUP(A302,'KATEGORI CIKDITIRO'!A:B,2,0)),"E"))</f>
        <v>B</v>
      </c>
      <c r="M302" s="8" t="str">
        <f>IFERROR(VLOOKUP(A302,'NOSTOK TRAYEMAN'!A:C,3,0),IFERROR(IF(VLOOKUP(A302,'STOK TRAYEMAN'!A:B,2,0)="NOSTOK","E",VLOOKUP(A302,'KATEGORI TRAYEMAN'!A:B,2,0)),"E"))</f>
        <v>E</v>
      </c>
      <c r="N302" s="8" t="str">
        <f>IFERROR(VLOOKUP(A302,FR_HITUNG_MINMAX!A:B,2,0),0)</f>
        <v>BUSI NGK CR8E</v>
      </c>
      <c r="O302" s="8" t="str">
        <f>IFERROR(VLOOKUP(A302,FR_HITUNG_MINMAX!A:D,4,0),0)</f>
        <v>IMITAS</v>
      </c>
      <c r="P302" s="8">
        <f>IFERROR(VLOOKUP(A302,FR_HITUNG_MINMAX!A:G,7,0),1)</f>
        <v>1</v>
      </c>
      <c r="Q302" s="11" t="str">
        <f>IFERROR(VLOOKUP(A302,FR_HITUNG_MINMAX!A:J,10,0),1)</f>
        <v>1</v>
      </c>
      <c r="R302" s="8">
        <f>IFERROR(VLOOKUP(A302,FR_HITUNG_MINMAX!A:K,11,0),1)</f>
        <v>1</v>
      </c>
      <c r="S302" s="12">
        <f>IFERROR(VLOOKUP(A302,FR_HITUNG_MINMAX!A:F,6,0),0)</f>
        <v>22000</v>
      </c>
      <c r="T302" s="8">
        <f t="shared" si="185"/>
        <v>1</v>
      </c>
      <c r="U302" s="8">
        <f t="shared" si="160"/>
        <v>1</v>
      </c>
      <c r="V302" s="8">
        <f t="shared" si="161"/>
        <v>-1</v>
      </c>
      <c r="W302" s="8">
        <f t="shared" si="186"/>
        <v>0</v>
      </c>
      <c r="X302" s="8">
        <f t="shared" si="187"/>
        <v>0</v>
      </c>
      <c r="Y302" s="16"/>
      <c r="Z302" s="15">
        <f t="shared" si="162"/>
        <v>0</v>
      </c>
      <c r="AA302" s="8">
        <f t="shared" si="188"/>
        <v>0</v>
      </c>
      <c r="AB302" s="16"/>
      <c r="AC302" s="15">
        <f t="shared" si="163"/>
        <v>0</v>
      </c>
      <c r="AD302" s="8">
        <f t="shared" si="164"/>
        <v>1</v>
      </c>
      <c r="AE302" s="16"/>
      <c r="AF302" s="15">
        <f t="shared" si="165"/>
        <v>0</v>
      </c>
      <c r="AG302" s="15">
        <f t="shared" si="189"/>
        <v>0</v>
      </c>
      <c r="AH302" s="16"/>
      <c r="AI302" s="15">
        <f t="shared" si="190"/>
        <v>0</v>
      </c>
      <c r="AJ302" s="8">
        <f t="shared" si="191"/>
        <v>0</v>
      </c>
      <c r="AK302" s="8">
        <f t="shared" si="166"/>
        <v>0</v>
      </c>
      <c r="AL302" s="8">
        <f t="shared" si="167"/>
        <v>0</v>
      </c>
      <c r="AM302" s="8">
        <f t="shared" si="192"/>
        <v>0</v>
      </c>
      <c r="AN302" s="8">
        <f t="shared" si="193"/>
        <v>0</v>
      </c>
      <c r="AO302" s="8">
        <f>IFERROR(VLOOKUP(A302,PERSAMAAN!B:D,3,0),AN302)</f>
        <v>0</v>
      </c>
      <c r="AP302" s="1"/>
      <c r="AQ302" s="8">
        <f t="shared" si="168"/>
        <v>0</v>
      </c>
      <c r="AR302" s="8" t="str">
        <f>IF(AQ302=0,"-",VLOOKUP(A302,FR_HITUNG_MINMAX!A:H,8,0))</f>
        <v>-</v>
      </c>
      <c r="AS302" s="1"/>
      <c r="AT302" s="8" t="str">
        <f t="shared" si="169"/>
        <v>-</v>
      </c>
      <c r="AU302" s="12">
        <f t="shared" si="170"/>
        <v>0</v>
      </c>
      <c r="AV302" s="12">
        <f t="shared" si="171"/>
        <v>0</v>
      </c>
      <c r="AW302" s="8" t="b">
        <f t="shared" si="194"/>
        <v>0</v>
      </c>
      <c r="AX302" s="1"/>
      <c r="AY302" s="8">
        <f t="shared" si="172"/>
        <v>0</v>
      </c>
      <c r="AZ302" s="8" t="str">
        <f>IF(AY302=0,"-",VLOOKUP(A302,FR_HITUNG_MINMAX!A:I,9,0))</f>
        <v>-</v>
      </c>
      <c r="BB302" s="8" t="str">
        <f t="shared" si="173"/>
        <v>-</v>
      </c>
      <c r="BC302" s="12">
        <f t="shared" si="174"/>
        <v>0</v>
      </c>
      <c r="BD302" s="12">
        <f t="shared" si="175"/>
        <v>0</v>
      </c>
      <c r="BE302" s="16"/>
      <c r="BF302" s="8">
        <f>SUMIF('REALISASI ORDER'!C:C,A302,'REALISASI ORDER'!E:E)</f>
        <v>0</v>
      </c>
      <c r="BG302" s="8">
        <f t="shared" si="195"/>
        <v>2</v>
      </c>
      <c r="BH302" s="8">
        <f t="shared" si="176"/>
        <v>2</v>
      </c>
      <c r="BI302" s="8">
        <f t="shared" si="177"/>
        <v>2</v>
      </c>
      <c r="BJ302" s="8">
        <f t="shared" si="196"/>
        <v>0</v>
      </c>
      <c r="BK302" s="33">
        <f t="shared" si="197"/>
        <v>1</v>
      </c>
      <c r="BL302" s="33">
        <f t="shared" si="178"/>
        <v>0</v>
      </c>
      <c r="BM302" s="33">
        <f t="shared" si="179"/>
        <v>1</v>
      </c>
      <c r="BN302" s="33">
        <f t="shared" si="198"/>
        <v>0</v>
      </c>
      <c r="BO302" s="8">
        <f t="shared" si="180"/>
        <v>0</v>
      </c>
      <c r="BP302" s="8">
        <f t="shared" si="181"/>
        <v>0</v>
      </c>
      <c r="BQ302" s="8">
        <f t="shared" si="182"/>
        <v>0</v>
      </c>
      <c r="BR302" s="8">
        <f>IFERROR(ROUNDDOWN(BF302*BN302/(BK302+BL302+BM302+BN),0),0)</f>
        <v>0</v>
      </c>
      <c r="BS302" s="8" t="str">
        <f t="shared" si="183"/>
        <v>CR8ENGK</v>
      </c>
      <c r="BT302" s="8">
        <f>SUMIF(FR_HITUNG_MINMAX!A:A,ORDER!A302,FR_HITUNG_MINMAX!AS:AS)</f>
        <v>4</v>
      </c>
      <c r="BU302" s="8">
        <f t="shared" si="199"/>
        <v>0</v>
      </c>
      <c r="BV302" s="8" t="str">
        <f t="shared" si="184"/>
        <v>-</v>
      </c>
      <c r="BW302" s="8" t="str">
        <f>VLOOKUP(A302,'STOK PESALAKAN'!A:F,6,0)</f>
        <v/>
      </c>
    </row>
    <row r="303" spans="1:75" ht="15" customHeight="1">
      <c r="A303" s="41" t="s">
        <v>392</v>
      </c>
      <c r="B303" s="99">
        <f>IFERROR(IFERROR(VLOOKUP(A303,'STOK PACUL'!C:H,6,0),VLOOKUP(A303,'KATEGORI PACUL'!A:C,3,0)),0)</f>
        <v>5</v>
      </c>
      <c r="C303" s="8">
        <f>IFERROR(VLOOKUP(A303,'KATEGORI PACUL'!A:D,4,0),0)</f>
        <v>3</v>
      </c>
      <c r="D303" s="99">
        <f>IFERROR(IFERROR(VLOOKUP(A303,'STOK PESALAKAN'!C:H,6,0),VLOOKUP(A303,'KATEGORI PESALAKAN'!A:C,3,0)),0)</f>
        <v>11</v>
      </c>
      <c r="E303" s="8">
        <f>IFERROR(VLOOKUP(A303,'KATEGORI PESALAKAN'!A:D,4,0),0)</f>
        <v>3</v>
      </c>
      <c r="F303" s="99">
        <f>IFERROR(IFERROR(VLOOKUP(A303,'STOK CIKDITIRO'!C:H,6,0),VLOOKUP(A303,'KATEGORI CIKDITIRO'!A:C,3,0)),0)</f>
        <v>5</v>
      </c>
      <c r="G303" s="8">
        <f>IFERROR(VLOOKUP(A303,'KATEGORI CIKDITIRO'!A:D,4,0),0)</f>
        <v>3</v>
      </c>
      <c r="H303" s="99">
        <f>IFERROR(IFERROR(VLOOKUP(A303,'STOK TRAYEMAN'!C:H,6,0),VLOOKUP(A303,'KATEGORI TRAYEMAN'!A:C,3,0)),0)</f>
        <v>1</v>
      </c>
      <c r="I303" s="8">
        <f>IFERROR(VLOOKUP(A303,'KATEGORI TRAYEMAN'!A:D,4,0),0)</f>
        <v>0</v>
      </c>
      <c r="J303" s="8" t="str">
        <f>IFERROR(VLOOKUP(A303,'NOSTOK PACUL'!A:C,3,0),IFERROR(IF(VLOOKUP(A303,'STOK PACUL'!A:B,2,0)="NOSTOK","E",VLOOKUP(A303,'KATEGORI PACUL'!A:B,2,0)),"E"))</f>
        <v>B</v>
      </c>
      <c r="K303" s="8" t="str">
        <f>IFERROR(VLOOKUP(A303,'NOSTOK PESALAKAN'!A:C,3,0),IFERROR(IF(VLOOKUP(A303,'STOK PESALAKAN'!A:B,2,0)="NOSTOK","E",VLOOKUP(A303,'KATEGORI PESALAKAN'!A:B,2,0)),"E"))</f>
        <v>C</v>
      </c>
      <c r="L303" s="8" t="str">
        <f>IFERROR(VLOOKUP(A303,'NOSTOK CIKDITIRO'!A:C,3,0),IFERROR(IF(VLOOKUP(A303,'STOK CIKDITIRO'!A:B,2,0)="NOSTOK","E",VLOOKUP(A303,'KATEGORI CIKDITIRO'!A:B,2,0)),"E"))</f>
        <v>C</v>
      </c>
      <c r="M303" s="8" t="str">
        <f>IFERROR(VLOOKUP(A303,'NOSTOK TRAYEMAN'!A:C,3,0),IFERROR(IF(VLOOKUP(A303,'STOK TRAYEMAN'!A:B,2,0)="NOSTOK","E",VLOOKUP(A303,'KATEGORI TRAYEMAN'!A:B,2,0)),"E"))</f>
        <v>E</v>
      </c>
      <c r="N303" s="8" t="str">
        <f>IFERROR(VLOOKUP(A303,FR_HITUNG_MINMAX!A:B,2,0),0)</f>
        <v>DISC PAD BELAKANG H.PCX MST (PB)</v>
      </c>
      <c r="O303" s="8" t="str">
        <f>IFERROR(VLOOKUP(A303,FR_HITUNG_MINMAX!A:D,4,0),0)</f>
        <v>BAUDMU</v>
      </c>
      <c r="P303" s="8">
        <f>IFERROR(VLOOKUP(A303,FR_HITUNG_MINMAX!A:G,7,0),1)</f>
        <v>1</v>
      </c>
      <c r="Q303" s="11">
        <f>IFERROR(VLOOKUP(A303,FR_HITUNG_MINMAX!A:J,10,0),1)</f>
        <v>1</v>
      </c>
      <c r="R303" s="8">
        <f>IFERROR(VLOOKUP(A303,FR_HITUNG_MINMAX!A:K,11,0),1)</f>
        <v>1</v>
      </c>
      <c r="S303" s="12">
        <f>IFERROR(VLOOKUP(A303,FR_HITUNG_MINMAX!A:F,6,0),0)</f>
        <v>21000</v>
      </c>
      <c r="T303" s="8">
        <f t="shared" si="185"/>
        <v>2</v>
      </c>
      <c r="U303" s="8">
        <f t="shared" si="160"/>
        <v>8</v>
      </c>
      <c r="V303" s="8">
        <f t="shared" si="161"/>
        <v>2</v>
      </c>
      <c r="W303" s="8">
        <f t="shared" si="186"/>
        <v>1</v>
      </c>
      <c r="X303" s="8">
        <f t="shared" si="187"/>
        <v>0</v>
      </c>
      <c r="Y303" s="16"/>
      <c r="Z303" s="15">
        <f t="shared" si="162"/>
        <v>0</v>
      </c>
      <c r="AA303" s="8">
        <f t="shared" si="188"/>
        <v>0</v>
      </c>
      <c r="AB303" s="16"/>
      <c r="AC303" s="15">
        <f t="shared" si="163"/>
        <v>0</v>
      </c>
      <c r="AD303" s="8">
        <f t="shared" si="164"/>
        <v>0</v>
      </c>
      <c r="AE303" s="16"/>
      <c r="AF303" s="15">
        <f t="shared" si="165"/>
        <v>0</v>
      </c>
      <c r="AG303" s="15">
        <f t="shared" si="189"/>
        <v>0</v>
      </c>
      <c r="AH303" s="16"/>
      <c r="AI303" s="15">
        <f t="shared" si="190"/>
        <v>0</v>
      </c>
      <c r="AJ303" s="8">
        <f t="shared" si="191"/>
        <v>0</v>
      </c>
      <c r="AK303" s="8">
        <f t="shared" si="166"/>
        <v>0</v>
      </c>
      <c r="AL303" s="8">
        <f t="shared" si="167"/>
        <v>0</v>
      </c>
      <c r="AM303" s="8">
        <f t="shared" si="192"/>
        <v>0</v>
      </c>
      <c r="AN303" s="8">
        <f t="shared" si="193"/>
        <v>0</v>
      </c>
      <c r="AO303" s="8">
        <f>IFERROR(VLOOKUP(A303,PERSAMAAN!B:D,3,0),AN303)</f>
        <v>0</v>
      </c>
      <c r="AP303" s="1"/>
      <c r="AQ303" s="8">
        <f t="shared" si="168"/>
        <v>0</v>
      </c>
      <c r="AR303" s="8" t="str">
        <f>IF(AQ303=0,"-",VLOOKUP(A303,FR_HITUNG_MINMAX!A:H,8,0))</f>
        <v>-</v>
      </c>
      <c r="AS303" s="1"/>
      <c r="AT303" s="8" t="str">
        <f t="shared" si="169"/>
        <v>-</v>
      </c>
      <c r="AU303" s="12">
        <f t="shared" si="170"/>
        <v>0</v>
      </c>
      <c r="AV303" s="12">
        <f t="shared" si="171"/>
        <v>0</v>
      </c>
      <c r="AW303" s="8" t="b">
        <f t="shared" si="194"/>
        <v>0</v>
      </c>
      <c r="AX303" s="1"/>
      <c r="AY303" s="8">
        <f t="shared" si="172"/>
        <v>0</v>
      </c>
      <c r="AZ303" s="8" t="str">
        <f>IF(AY303=0,"-",VLOOKUP(A303,FR_HITUNG_MINMAX!A:I,9,0))</f>
        <v>-</v>
      </c>
      <c r="BB303" s="8" t="str">
        <f t="shared" si="173"/>
        <v>-</v>
      </c>
      <c r="BC303" s="12">
        <f t="shared" si="174"/>
        <v>0</v>
      </c>
      <c r="BD303" s="12">
        <f t="shared" si="175"/>
        <v>0</v>
      </c>
      <c r="BE303" s="16"/>
      <c r="BF303" s="8">
        <f>SUMIF('REALISASI ORDER'!C:C,A303,'REALISASI ORDER'!E:E)</f>
        <v>0</v>
      </c>
      <c r="BG303" s="8">
        <f t="shared" si="195"/>
        <v>5</v>
      </c>
      <c r="BH303" s="8">
        <f t="shared" si="176"/>
        <v>11</v>
      </c>
      <c r="BI303" s="8">
        <f t="shared" si="177"/>
        <v>5</v>
      </c>
      <c r="BJ303" s="8">
        <f t="shared" si="196"/>
        <v>1</v>
      </c>
      <c r="BK303" s="33">
        <f t="shared" si="197"/>
        <v>3</v>
      </c>
      <c r="BL303" s="33">
        <f t="shared" si="178"/>
        <v>0</v>
      </c>
      <c r="BM303" s="33">
        <f t="shared" si="179"/>
        <v>0</v>
      </c>
      <c r="BN303" s="33">
        <f t="shared" si="198"/>
        <v>0</v>
      </c>
      <c r="BO303" s="8">
        <f t="shared" si="180"/>
        <v>0</v>
      </c>
      <c r="BP303" s="8">
        <f t="shared" si="181"/>
        <v>0</v>
      </c>
      <c r="BQ303" s="8">
        <f t="shared" si="182"/>
        <v>0</v>
      </c>
      <c r="BR303" s="8">
        <f>IFERROR(ROUNDDOWN(BF303*BN303/(BK303+BL303+BM303+BN),0),0)</f>
        <v>0</v>
      </c>
      <c r="BS303" s="8" t="str">
        <f t="shared" si="183"/>
        <v>DBPCXM</v>
      </c>
      <c r="BT303" s="8">
        <f>SUMIF(FR_HITUNG_MINMAX!A:A,ORDER!A303,FR_HITUNG_MINMAX!AS:AS)</f>
        <v>3</v>
      </c>
      <c r="BU303" s="8">
        <f t="shared" si="199"/>
        <v>0</v>
      </c>
      <c r="BV303" s="8" t="str">
        <f t="shared" si="184"/>
        <v>-</v>
      </c>
      <c r="BW303" s="8" t="str">
        <f>VLOOKUP(A303,'STOK PESALAKAN'!A:F,6,0)</f>
        <v/>
      </c>
    </row>
    <row r="304" spans="1:75" ht="15" customHeight="1">
      <c r="A304" s="41" t="s">
        <v>393</v>
      </c>
      <c r="B304" s="99">
        <f>IFERROR(IFERROR(VLOOKUP(A304,'STOK PACUL'!C:H,6,0),VLOOKUP(A304,'KATEGORI PACUL'!A:C,3,0)),0)</f>
        <v>7</v>
      </c>
      <c r="C304" s="8">
        <f>IFERROR(VLOOKUP(A304,'KATEGORI PACUL'!A:D,4,0),0)</f>
        <v>3</v>
      </c>
      <c r="D304" s="99">
        <f>IFERROR(IFERROR(VLOOKUP(A304,'STOK PESALAKAN'!C:H,6,0),VLOOKUP(A304,'KATEGORI PESALAKAN'!A:C,3,0)),0)</f>
        <v>11</v>
      </c>
      <c r="E304" s="8">
        <f>IFERROR(VLOOKUP(A304,'KATEGORI PESALAKAN'!A:D,4,0),0)</f>
        <v>2</v>
      </c>
      <c r="F304" s="99">
        <f>IFERROR(IFERROR(VLOOKUP(A304,'STOK CIKDITIRO'!C:H,6,0),VLOOKUP(A304,'KATEGORI CIKDITIRO'!A:C,3,0)),0)</f>
        <v>2</v>
      </c>
      <c r="G304" s="8">
        <f>IFERROR(VLOOKUP(A304,'KATEGORI CIKDITIRO'!A:D,4,0),0)</f>
        <v>2</v>
      </c>
      <c r="H304" s="99">
        <f>IFERROR(IFERROR(VLOOKUP(A304,'STOK TRAYEMAN'!C:H,6,0),VLOOKUP(A304,'KATEGORI TRAYEMAN'!A:C,3,0)),0)</f>
        <v>0</v>
      </c>
      <c r="I304" s="8">
        <f>IFERROR(VLOOKUP(A304,'KATEGORI TRAYEMAN'!A:D,4,0),0)</f>
        <v>0</v>
      </c>
      <c r="J304" s="8" t="str">
        <f>IFERROR(VLOOKUP(A304,'NOSTOK PACUL'!A:C,3,0),IFERROR(IF(VLOOKUP(A304,'STOK PACUL'!A:B,2,0)="NOSTOK","E",VLOOKUP(A304,'KATEGORI PACUL'!A:B,2,0)),"E"))</f>
        <v>C</v>
      </c>
      <c r="K304" s="8" t="str">
        <f>IFERROR(VLOOKUP(A304,'NOSTOK PESALAKAN'!A:C,3,0),IFERROR(IF(VLOOKUP(A304,'STOK PESALAKAN'!A:B,2,0)="NOSTOK","E",VLOOKUP(A304,'KATEGORI PESALAKAN'!A:B,2,0)),"E"))</f>
        <v>D</v>
      </c>
      <c r="L304" s="8" t="str">
        <f>IFERROR(VLOOKUP(A304,'NOSTOK CIKDITIRO'!A:C,3,0),IFERROR(IF(VLOOKUP(A304,'STOK CIKDITIRO'!A:B,2,0)="NOSTOK","E",VLOOKUP(A304,'KATEGORI CIKDITIRO'!A:B,2,0)),"E"))</f>
        <v>D</v>
      </c>
      <c r="M304" s="8" t="str">
        <f>IFERROR(VLOOKUP(A304,'NOSTOK TRAYEMAN'!A:C,3,0),IFERROR(IF(VLOOKUP(A304,'STOK TRAYEMAN'!A:B,2,0)="NOSTOK","E",VLOOKUP(A304,'KATEGORI TRAYEMAN'!A:B,2,0)),"E"))</f>
        <v>E</v>
      </c>
      <c r="N304" s="8" t="str">
        <f>IFERROR(VLOOKUP(A304,FR_HITUNG_MINMAX!A:B,2,0),0)</f>
        <v>DISC PAD H.BLADE/REVO MST (PB)</v>
      </c>
      <c r="O304" s="8" t="str">
        <f>IFERROR(VLOOKUP(A304,FR_HITUNG_MINMAX!A:D,4,0),0)</f>
        <v>VARIAS</v>
      </c>
      <c r="P304" s="8">
        <f>IFERROR(VLOOKUP(A304,FR_HITUNG_MINMAX!A:G,7,0),1)</f>
        <v>1</v>
      </c>
      <c r="Q304" s="11">
        <f>IFERROR(VLOOKUP(A304,FR_HITUNG_MINMAX!A:J,10,0),1)</f>
        <v>1</v>
      </c>
      <c r="R304" s="8">
        <f>IFERROR(VLOOKUP(A304,FR_HITUNG_MINMAX!A:K,11,0),1)</f>
        <v>1</v>
      </c>
      <c r="S304" s="12">
        <f>IFERROR(VLOOKUP(A304,FR_HITUNG_MINMAX!A:F,6,0),0)</f>
        <v>11000</v>
      </c>
      <c r="T304" s="8">
        <f t="shared" si="185"/>
        <v>4</v>
      </c>
      <c r="U304" s="8">
        <f t="shared" si="160"/>
        <v>9</v>
      </c>
      <c r="V304" s="8">
        <f t="shared" si="161"/>
        <v>0</v>
      </c>
      <c r="W304" s="8">
        <f t="shared" si="186"/>
        <v>0</v>
      </c>
      <c r="X304" s="8">
        <f t="shared" si="187"/>
        <v>0</v>
      </c>
      <c r="Y304" s="16"/>
      <c r="Z304" s="15">
        <f t="shared" si="162"/>
        <v>0</v>
      </c>
      <c r="AA304" s="8">
        <f t="shared" si="188"/>
        <v>0</v>
      </c>
      <c r="AB304" s="16"/>
      <c r="AC304" s="15">
        <f t="shared" si="163"/>
        <v>0</v>
      </c>
      <c r="AD304" s="8">
        <f t="shared" si="164"/>
        <v>3</v>
      </c>
      <c r="AE304" s="16"/>
      <c r="AF304" s="15">
        <f t="shared" si="165"/>
        <v>0</v>
      </c>
      <c r="AG304" s="15">
        <f t="shared" si="189"/>
        <v>1</v>
      </c>
      <c r="AH304" s="16"/>
      <c r="AI304" s="15">
        <f t="shared" si="190"/>
        <v>0</v>
      </c>
      <c r="AJ304" s="8">
        <f t="shared" si="191"/>
        <v>0</v>
      </c>
      <c r="AK304" s="8">
        <f t="shared" si="166"/>
        <v>0</v>
      </c>
      <c r="AL304" s="8">
        <f t="shared" si="167"/>
        <v>0</v>
      </c>
      <c r="AM304" s="8">
        <f t="shared" si="192"/>
        <v>0</v>
      </c>
      <c r="AN304" s="8">
        <f t="shared" si="193"/>
        <v>0</v>
      </c>
      <c r="AO304" s="8">
        <f>IFERROR(VLOOKUP(A304,PERSAMAAN!B:D,3,0),AN304)</f>
        <v>0</v>
      </c>
      <c r="AP304" s="1"/>
      <c r="AQ304" s="8">
        <f t="shared" si="168"/>
        <v>0</v>
      </c>
      <c r="AR304" s="8" t="str">
        <f>IF(AQ304=0,"-",VLOOKUP(A304,FR_HITUNG_MINMAX!A:H,8,0))</f>
        <v>-</v>
      </c>
      <c r="AS304" s="1"/>
      <c r="AT304" s="8" t="str">
        <f t="shared" si="169"/>
        <v>-</v>
      </c>
      <c r="AU304" s="12">
        <f t="shared" si="170"/>
        <v>0</v>
      </c>
      <c r="AV304" s="12">
        <f t="shared" si="171"/>
        <v>0</v>
      </c>
      <c r="AW304" s="8" t="b">
        <f t="shared" si="194"/>
        <v>0</v>
      </c>
      <c r="AX304" s="1"/>
      <c r="AY304" s="8">
        <f t="shared" si="172"/>
        <v>0</v>
      </c>
      <c r="AZ304" s="8" t="str">
        <f>IF(AY304=0,"-",VLOOKUP(A304,FR_HITUNG_MINMAX!A:I,9,0))</f>
        <v>-</v>
      </c>
      <c r="BB304" s="8" t="str">
        <f t="shared" si="173"/>
        <v>-</v>
      </c>
      <c r="BC304" s="12">
        <f t="shared" si="174"/>
        <v>0</v>
      </c>
      <c r="BD304" s="12">
        <f t="shared" si="175"/>
        <v>0</v>
      </c>
      <c r="BE304" s="16"/>
      <c r="BF304" s="8">
        <f>SUMIF('REALISASI ORDER'!C:C,A304,'REALISASI ORDER'!E:E)</f>
        <v>0</v>
      </c>
      <c r="BG304" s="8">
        <f t="shared" si="195"/>
        <v>7</v>
      </c>
      <c r="BH304" s="8">
        <f t="shared" si="176"/>
        <v>11</v>
      </c>
      <c r="BI304" s="8">
        <f t="shared" si="177"/>
        <v>2</v>
      </c>
      <c r="BJ304" s="8">
        <f t="shared" si="196"/>
        <v>0</v>
      </c>
      <c r="BK304" s="33">
        <f t="shared" si="197"/>
        <v>3</v>
      </c>
      <c r="BL304" s="33">
        <f t="shared" si="178"/>
        <v>0</v>
      </c>
      <c r="BM304" s="33">
        <f t="shared" si="179"/>
        <v>0</v>
      </c>
      <c r="BN304" s="33">
        <f t="shared" si="198"/>
        <v>0</v>
      </c>
      <c r="BO304" s="8">
        <f t="shared" si="180"/>
        <v>0</v>
      </c>
      <c r="BP304" s="8">
        <f t="shared" si="181"/>
        <v>0</v>
      </c>
      <c r="BQ304" s="8">
        <f t="shared" si="182"/>
        <v>0</v>
      </c>
      <c r="BR304" s="8">
        <f>IFERROR(ROUNDDOWN(BF304*BN304/(BK304+BL304+BM304+BN),0),0)</f>
        <v>0</v>
      </c>
      <c r="BS304" s="8" t="str">
        <f t="shared" si="183"/>
        <v>DCPBRM</v>
      </c>
      <c r="BT304" s="8">
        <f>SUMIF(FR_HITUNG_MINMAX!A:A,ORDER!A304,FR_HITUNG_MINMAX!AS:AS)</f>
        <v>3</v>
      </c>
      <c r="BU304" s="8">
        <f t="shared" si="199"/>
        <v>0</v>
      </c>
      <c r="BV304" s="8" t="str">
        <f t="shared" si="184"/>
        <v>-</v>
      </c>
      <c r="BW304" s="8" t="str">
        <f>VLOOKUP(A304,'STOK PESALAKAN'!A:F,6,0)</f>
        <v/>
      </c>
    </row>
    <row r="305" spans="1:75">
      <c r="A305" s="41" t="s">
        <v>394</v>
      </c>
      <c r="B305" s="99">
        <f>IFERROR(IFERROR(VLOOKUP(A305,'STOK PACUL'!C:H,6,0),VLOOKUP(A305,'KATEGORI PACUL'!A:C,3,0)),0)</f>
        <v>4</v>
      </c>
      <c r="C305" s="8">
        <f>IFERROR(VLOOKUP(A305,'KATEGORI PACUL'!A:D,4,0),0)</f>
        <v>4</v>
      </c>
      <c r="D305" s="99">
        <f>IFERROR(IFERROR(VLOOKUP(A305,'STOK PESALAKAN'!C:H,6,0),VLOOKUP(A305,'KATEGORI PESALAKAN'!A:C,3,0)),0)</f>
        <v>11</v>
      </c>
      <c r="E305" s="8">
        <f>IFERROR(VLOOKUP(A305,'KATEGORI PESALAKAN'!A:D,4,0),0)</f>
        <v>3</v>
      </c>
      <c r="F305" s="99">
        <f>IFERROR(IFERROR(VLOOKUP(A305,'STOK CIKDITIRO'!C:H,6,0),VLOOKUP(A305,'KATEGORI CIKDITIRO'!A:C,3,0)),0)</f>
        <v>4</v>
      </c>
      <c r="G305" s="8">
        <f>IFERROR(VLOOKUP(A305,'KATEGORI CIKDITIRO'!A:D,4,0),0)</f>
        <v>1</v>
      </c>
      <c r="H305" s="99">
        <f>IFERROR(IFERROR(VLOOKUP(A305,'STOK TRAYEMAN'!C:H,6,0),VLOOKUP(A305,'KATEGORI TRAYEMAN'!A:C,3,0)),0)</f>
        <v>1</v>
      </c>
      <c r="I305" s="8">
        <f>IFERROR(VLOOKUP(A305,'KATEGORI TRAYEMAN'!A:D,4,0),0)</f>
        <v>0</v>
      </c>
      <c r="J305" s="8" t="str">
        <f>IFERROR(VLOOKUP(A305,'NOSTOK PACUL'!A:C,3,0),IFERROR(IF(VLOOKUP(A305,'STOK PACUL'!A:B,2,0)="NOSTOK","E",VLOOKUP(A305,'KATEGORI PACUL'!A:B,2,0)),"E"))</f>
        <v>C</v>
      </c>
      <c r="K305" s="8" t="str">
        <f>IFERROR(VLOOKUP(A305,'NOSTOK PESALAKAN'!A:C,3,0),IFERROR(IF(VLOOKUP(A305,'STOK PESALAKAN'!A:B,2,0)="NOSTOK","E",VLOOKUP(A305,'KATEGORI PESALAKAN'!A:B,2,0)),"E"))</f>
        <v>D</v>
      </c>
      <c r="L305" s="8" t="str">
        <f>IFERROR(VLOOKUP(A305,'NOSTOK CIKDITIRO'!A:C,3,0),IFERROR(IF(VLOOKUP(A305,'STOK CIKDITIRO'!A:B,2,0)="NOSTOK","E",VLOOKUP(A305,'KATEGORI CIKDITIRO'!A:B,2,0)),"E"))</f>
        <v>C</v>
      </c>
      <c r="M305" s="8" t="str">
        <f>IFERROR(VLOOKUP(A305,'NOSTOK TRAYEMAN'!A:C,3,0),IFERROR(IF(VLOOKUP(A305,'STOK TRAYEMAN'!A:B,2,0)="NOSTOK","E",VLOOKUP(A305,'KATEGORI TRAYEMAN'!A:B,2,0)),"E"))</f>
        <v>E</v>
      </c>
      <c r="N305" s="8" t="str">
        <f>IFERROR(VLOOKUP(A305,FR_HITUNG_MINMAX!A:B,2,0),0)</f>
        <v>DISC PAD H.PCX MST (PB)</v>
      </c>
      <c r="O305" s="8" t="str">
        <f>IFERROR(VLOOKUP(A305,FR_HITUNG_MINMAX!A:D,4,0),0)</f>
        <v>BAUDMU</v>
      </c>
      <c r="P305" s="8">
        <f>IFERROR(VLOOKUP(A305,FR_HITUNG_MINMAX!A:G,7,0),1)</f>
        <v>1</v>
      </c>
      <c r="Q305" s="11">
        <f>IFERROR(VLOOKUP(A305,FR_HITUNG_MINMAX!A:J,10,0),1)</f>
        <v>1</v>
      </c>
      <c r="R305" s="8">
        <f>IFERROR(VLOOKUP(A305,FR_HITUNG_MINMAX!A:K,11,0),1)</f>
        <v>1</v>
      </c>
      <c r="S305" s="12">
        <f>IFERROR(VLOOKUP(A305,FR_HITUNG_MINMAX!A:F,6,0),0)</f>
        <v>21000</v>
      </c>
      <c r="T305" s="8">
        <f t="shared" si="185"/>
        <v>0</v>
      </c>
      <c r="U305" s="8">
        <f t="shared" si="160"/>
        <v>8</v>
      </c>
      <c r="V305" s="8">
        <f t="shared" si="161"/>
        <v>3</v>
      </c>
      <c r="W305" s="8">
        <f t="shared" si="186"/>
        <v>1</v>
      </c>
      <c r="X305" s="8">
        <f t="shared" si="187"/>
        <v>0</v>
      </c>
      <c r="Y305" s="16"/>
      <c r="Z305" s="15">
        <f t="shared" si="162"/>
        <v>0</v>
      </c>
      <c r="AA305" s="8">
        <f t="shared" si="188"/>
        <v>0</v>
      </c>
      <c r="AB305" s="16"/>
      <c r="AC305" s="15">
        <f t="shared" si="163"/>
        <v>0</v>
      </c>
      <c r="AD305" s="8">
        <f t="shared" si="164"/>
        <v>0</v>
      </c>
      <c r="AE305" s="16"/>
      <c r="AF305" s="15">
        <f t="shared" si="165"/>
        <v>0</v>
      </c>
      <c r="AG305" s="15">
        <f t="shared" si="189"/>
        <v>0</v>
      </c>
      <c r="AH305" s="16"/>
      <c r="AI305" s="15">
        <f t="shared" si="190"/>
        <v>0</v>
      </c>
      <c r="AJ305" s="8">
        <f t="shared" si="191"/>
        <v>2</v>
      </c>
      <c r="AK305" s="8">
        <f t="shared" si="166"/>
        <v>0</v>
      </c>
      <c r="AL305" s="8">
        <f t="shared" si="167"/>
        <v>0</v>
      </c>
      <c r="AM305" s="8">
        <f t="shared" si="192"/>
        <v>0</v>
      </c>
      <c r="AN305" s="8">
        <f t="shared" si="193"/>
        <v>2</v>
      </c>
      <c r="AO305" s="8">
        <f>IFERROR(VLOOKUP(A305,PERSAMAAN!B:D,3,0),AN305)</f>
        <v>2</v>
      </c>
      <c r="AP305" s="1">
        <v>0</v>
      </c>
      <c r="AQ305" s="8">
        <f t="shared" si="168"/>
        <v>0</v>
      </c>
      <c r="AR305" s="8" t="str">
        <f>IF(AQ305=0,"-",VLOOKUP(A305,FR_HITUNG_MINMAX!A:H,8,0))</f>
        <v>-</v>
      </c>
      <c r="AS305" s="1"/>
      <c r="AT305" s="8" t="str">
        <f t="shared" si="169"/>
        <v>-</v>
      </c>
      <c r="AU305" s="12">
        <f t="shared" si="170"/>
        <v>0</v>
      </c>
      <c r="AV305" s="12">
        <f t="shared" si="171"/>
        <v>0</v>
      </c>
      <c r="AW305" s="8" t="b">
        <f t="shared" si="194"/>
        <v>0</v>
      </c>
      <c r="AX305" s="1"/>
      <c r="AY305" s="8">
        <f t="shared" si="172"/>
        <v>0</v>
      </c>
      <c r="AZ305" s="8" t="str">
        <f>IF(AY305=0,"-",VLOOKUP(A305,FR_HITUNG_MINMAX!A:I,9,0))</f>
        <v>-</v>
      </c>
      <c r="BB305" s="8" t="str">
        <f t="shared" si="173"/>
        <v>-</v>
      </c>
      <c r="BC305" s="12">
        <f t="shared" si="174"/>
        <v>0</v>
      </c>
      <c r="BD305" s="12">
        <f t="shared" si="175"/>
        <v>0</v>
      </c>
      <c r="BE305" s="16"/>
      <c r="BF305" s="8">
        <f>SUMIF('REALISASI ORDER'!C:C,A305,'REALISASI ORDER'!E:E)</f>
        <v>0</v>
      </c>
      <c r="BG305" s="8">
        <f t="shared" si="195"/>
        <v>4</v>
      </c>
      <c r="BH305" s="8">
        <f t="shared" si="176"/>
        <v>11</v>
      </c>
      <c r="BI305" s="8">
        <f t="shared" si="177"/>
        <v>4</v>
      </c>
      <c r="BJ305" s="8">
        <f t="shared" si="196"/>
        <v>1</v>
      </c>
      <c r="BK305" s="33">
        <f t="shared" si="197"/>
        <v>4</v>
      </c>
      <c r="BL305" s="33">
        <f t="shared" si="178"/>
        <v>0</v>
      </c>
      <c r="BM305" s="33">
        <f t="shared" si="179"/>
        <v>0</v>
      </c>
      <c r="BN305" s="33">
        <f t="shared" si="198"/>
        <v>0</v>
      </c>
      <c r="BO305" s="8">
        <f t="shared" si="180"/>
        <v>0</v>
      </c>
      <c r="BP305" s="8">
        <f t="shared" si="181"/>
        <v>0</v>
      </c>
      <c r="BQ305" s="8">
        <f t="shared" si="182"/>
        <v>0</v>
      </c>
      <c r="BR305" s="8">
        <f>IFERROR(ROUNDDOWN(BF305*BN305/(BK305+BL305+BM305+BN),0),0)</f>
        <v>0</v>
      </c>
      <c r="BS305" s="8" t="str">
        <f t="shared" si="183"/>
        <v>DDPCXM</v>
      </c>
      <c r="BT305" s="8">
        <f>SUMIF(FR_HITUNG_MINMAX!A:A,ORDER!A305,FR_HITUNG_MINMAX!AS:AS)</f>
        <v>4</v>
      </c>
      <c r="BU305" s="8">
        <f t="shared" si="199"/>
        <v>0</v>
      </c>
      <c r="BV305" s="8" t="str">
        <f t="shared" si="184"/>
        <v>-</v>
      </c>
      <c r="BW305" s="8" t="str">
        <f>VLOOKUP(A305,'STOK PESALAKAN'!A:F,6,0)</f>
        <v/>
      </c>
    </row>
    <row r="306" spans="1:75" ht="15" customHeight="1">
      <c r="A306" s="41" t="s">
        <v>395</v>
      </c>
      <c r="B306" s="99">
        <f>IFERROR(IFERROR(VLOOKUP(A306,'STOK PACUL'!C:H,6,0),VLOOKUP(A306,'KATEGORI PACUL'!A:C,3,0)),0)</f>
        <v>2</v>
      </c>
      <c r="C306" s="8">
        <f>IFERROR(VLOOKUP(A306,'KATEGORI PACUL'!A:D,4,0),0)</f>
        <v>4</v>
      </c>
      <c r="D306" s="99">
        <f>IFERROR(IFERROR(VLOOKUP(A306,'STOK PESALAKAN'!C:H,6,0),VLOOKUP(A306,'KATEGORI PESALAKAN'!A:C,3,0)),0)</f>
        <v>2</v>
      </c>
      <c r="E306" s="8">
        <f>IFERROR(VLOOKUP(A306,'KATEGORI PESALAKAN'!A:D,4,0),0)</f>
        <v>3</v>
      </c>
      <c r="F306" s="99">
        <f>IFERROR(IFERROR(VLOOKUP(A306,'STOK CIKDITIRO'!C:H,6,0),VLOOKUP(A306,'KATEGORI CIKDITIRO'!A:C,3,0)),0)</f>
        <v>2</v>
      </c>
      <c r="G306" s="8">
        <f>IFERROR(VLOOKUP(A306,'KATEGORI CIKDITIRO'!A:D,4,0),0)</f>
        <v>3</v>
      </c>
      <c r="H306" s="99">
        <f>IFERROR(IFERROR(VLOOKUP(A306,'STOK TRAYEMAN'!C:H,6,0),VLOOKUP(A306,'KATEGORI TRAYEMAN'!A:C,3,0)),0)</f>
        <v>2</v>
      </c>
      <c r="I306" s="8">
        <f>IFERROR(VLOOKUP(A306,'KATEGORI TRAYEMAN'!A:D,4,0),0)</f>
        <v>2</v>
      </c>
      <c r="J306" s="8" t="str">
        <f>IFERROR(VLOOKUP(A306,'NOSTOK PACUL'!A:C,3,0),IFERROR(IF(VLOOKUP(A306,'STOK PACUL'!A:B,2,0)="NOSTOK","E",VLOOKUP(A306,'KATEGORI PACUL'!A:B,2,0)),"E"))</f>
        <v>B</v>
      </c>
      <c r="K306" s="8" t="str">
        <f>IFERROR(VLOOKUP(A306,'NOSTOK PESALAKAN'!A:C,3,0),IFERROR(IF(VLOOKUP(A306,'STOK PESALAKAN'!A:B,2,0)="NOSTOK","E",VLOOKUP(A306,'KATEGORI PESALAKAN'!A:B,2,0)),"E"))</f>
        <v>B</v>
      </c>
      <c r="L306" s="8" t="str">
        <f>IFERROR(VLOOKUP(A306,'NOSTOK CIKDITIRO'!A:C,3,0),IFERROR(IF(VLOOKUP(A306,'STOK CIKDITIRO'!A:B,2,0)="NOSTOK","E",VLOOKUP(A306,'KATEGORI CIKDITIRO'!A:B,2,0)),"E"))</f>
        <v>B</v>
      </c>
      <c r="M306" s="8" t="str">
        <f>IFERROR(VLOOKUP(A306,'NOSTOK TRAYEMAN'!A:C,3,0),IFERROR(IF(VLOOKUP(A306,'STOK TRAYEMAN'!A:B,2,0)="NOSTOK","E",VLOOKUP(A306,'KATEGORI TRAYEMAN'!A:B,2,0)),"E"))</f>
        <v>D</v>
      </c>
      <c r="N306" s="8" t="str">
        <f>IFERROR(VLOOKUP(A306,FR_HITUNG_MINMAX!A:B,2,0),0)</f>
        <v>DOUBLE TAPE FOAM</v>
      </c>
      <c r="O306" s="8" t="str">
        <f>IFERROR(VLOOKUP(A306,FR_HITUNG_MINMAX!A:D,4,0),0)</f>
        <v>IMITAS</v>
      </c>
      <c r="P306" s="8">
        <f>IFERROR(VLOOKUP(A306,FR_HITUNG_MINMAX!A:G,7,0),1)</f>
        <v>1</v>
      </c>
      <c r="Q306" s="11" t="str">
        <f>IFERROR(VLOOKUP(A306,FR_HITUNG_MINMAX!A:J,10,0),1)</f>
        <v>1</v>
      </c>
      <c r="R306" s="8">
        <f>IFERROR(VLOOKUP(A306,FR_HITUNG_MINMAX!A:K,11,0),1)</f>
        <v>1</v>
      </c>
      <c r="S306" s="12">
        <f>IFERROR(VLOOKUP(A306,FR_HITUNG_MINMAX!A:F,6,0),0)</f>
        <v>15000</v>
      </c>
      <c r="T306" s="8">
        <f t="shared" si="185"/>
        <v>-2</v>
      </c>
      <c r="U306" s="8">
        <f t="shared" si="160"/>
        <v>-1</v>
      </c>
      <c r="V306" s="8">
        <f t="shared" si="161"/>
        <v>-1</v>
      </c>
      <c r="W306" s="8">
        <f t="shared" si="186"/>
        <v>0</v>
      </c>
      <c r="X306" s="8">
        <f t="shared" si="187"/>
        <v>0</v>
      </c>
      <c r="Y306" s="16"/>
      <c r="Z306" s="15">
        <f t="shared" si="162"/>
        <v>0</v>
      </c>
      <c r="AA306" s="8">
        <f t="shared" si="188"/>
        <v>0</v>
      </c>
      <c r="AB306" s="16"/>
      <c r="AC306" s="15">
        <f t="shared" si="163"/>
        <v>0</v>
      </c>
      <c r="AD306" s="8">
        <f t="shared" si="164"/>
        <v>0</v>
      </c>
      <c r="AE306" s="16"/>
      <c r="AF306" s="15">
        <f t="shared" si="165"/>
        <v>0</v>
      </c>
      <c r="AG306" s="15">
        <f t="shared" si="189"/>
        <v>0</v>
      </c>
      <c r="AH306" s="16"/>
      <c r="AI306" s="15">
        <f t="shared" si="190"/>
        <v>0</v>
      </c>
      <c r="AJ306" s="8">
        <f t="shared" si="191"/>
        <v>0</v>
      </c>
      <c r="AK306" s="8">
        <f t="shared" si="166"/>
        <v>0</v>
      </c>
      <c r="AL306" s="8">
        <f t="shared" si="167"/>
        <v>0</v>
      </c>
      <c r="AM306" s="8">
        <f t="shared" si="192"/>
        <v>0</v>
      </c>
      <c r="AN306" s="8">
        <f t="shared" si="193"/>
        <v>0</v>
      </c>
      <c r="AO306" s="8">
        <f>IFERROR(VLOOKUP(A306,PERSAMAAN!B:D,3,0),AN306)</f>
        <v>0</v>
      </c>
      <c r="AP306" s="1">
        <v>10</v>
      </c>
      <c r="AQ306" s="8">
        <f t="shared" si="168"/>
        <v>10</v>
      </c>
      <c r="AR306" s="8" t="str">
        <f>IF(AQ306=0,"-",VLOOKUP(A306,FR_HITUNG_MINMAX!A:H,8,0))</f>
        <v>FC</v>
      </c>
      <c r="AS306" s="1" t="s">
        <v>490</v>
      </c>
      <c r="AT306" s="8" t="str">
        <f t="shared" si="169"/>
        <v>ADL</v>
      </c>
      <c r="AU306" s="12">
        <f t="shared" si="170"/>
        <v>150000</v>
      </c>
      <c r="AV306" s="12">
        <f t="shared" si="171"/>
        <v>277000</v>
      </c>
      <c r="AW306" s="8" t="b">
        <f t="shared" si="194"/>
        <v>0</v>
      </c>
      <c r="AX306" s="1"/>
      <c r="AY306" s="8">
        <f t="shared" si="172"/>
        <v>0</v>
      </c>
      <c r="AZ306" s="8" t="str">
        <f>IF(AY306=0,"-",VLOOKUP(A306,FR_HITUNG_MINMAX!A:I,9,0))</f>
        <v>-</v>
      </c>
      <c r="BB306" s="8" t="str">
        <f t="shared" si="173"/>
        <v>-</v>
      </c>
      <c r="BC306" s="12">
        <f t="shared" si="174"/>
        <v>0</v>
      </c>
      <c r="BD306" s="12">
        <f t="shared" si="175"/>
        <v>0</v>
      </c>
      <c r="BE306" s="16"/>
      <c r="BF306" s="8">
        <f>SUMIF('REALISASI ORDER'!C:C,A306,'REALISASI ORDER'!E:E)</f>
        <v>0</v>
      </c>
      <c r="BG306" s="8">
        <f t="shared" si="195"/>
        <v>2</v>
      </c>
      <c r="BH306" s="8">
        <f t="shared" si="176"/>
        <v>2</v>
      </c>
      <c r="BI306" s="8">
        <f t="shared" si="177"/>
        <v>2</v>
      </c>
      <c r="BJ306" s="8">
        <f t="shared" si="196"/>
        <v>2</v>
      </c>
      <c r="BK306" s="33">
        <f t="shared" si="197"/>
        <v>4</v>
      </c>
      <c r="BL306" s="33">
        <f t="shared" si="178"/>
        <v>1</v>
      </c>
      <c r="BM306" s="33">
        <f t="shared" si="179"/>
        <v>1</v>
      </c>
      <c r="BN306" s="33">
        <f t="shared" si="198"/>
        <v>0</v>
      </c>
      <c r="BO306" s="8">
        <f t="shared" si="180"/>
        <v>0</v>
      </c>
      <c r="BP306" s="8">
        <f t="shared" si="181"/>
        <v>0</v>
      </c>
      <c r="BQ306" s="8">
        <f t="shared" si="182"/>
        <v>0</v>
      </c>
      <c r="BR306" s="8">
        <f>IFERROR(ROUNDDOWN(BF306*BN306/(BK306+BL306+BM306+BN),0),0)</f>
        <v>0</v>
      </c>
      <c r="BS306" s="8" t="str">
        <f t="shared" si="183"/>
        <v>DLTPFM</v>
      </c>
      <c r="BT306" s="8">
        <f>SUMIF(FR_HITUNG_MINMAX!A:A,ORDER!A306,FR_HITUNG_MINMAX!AS:AS)</f>
        <v>4</v>
      </c>
      <c r="BU306" s="8">
        <f t="shared" si="199"/>
        <v>0</v>
      </c>
      <c r="BV306" s="8" t="str">
        <f t="shared" si="184"/>
        <v>ADL</v>
      </c>
      <c r="BW306" s="8" t="str">
        <f>VLOOKUP(A306,'STOK PESALAKAN'!A:F,6,0)</f>
        <v/>
      </c>
    </row>
    <row r="307" spans="1:75">
      <c r="A307" s="41" t="s">
        <v>396</v>
      </c>
      <c r="B307" s="99">
        <f>IFERROR(IFERROR(VLOOKUP(A307,'STOK PACUL'!C:H,6,0),VLOOKUP(A307,'KATEGORI PACUL'!A:C,3,0)),0)</f>
        <v>9</v>
      </c>
      <c r="C307" s="8">
        <f>IFERROR(VLOOKUP(A307,'KATEGORI PACUL'!A:D,4,0),0)</f>
        <v>0</v>
      </c>
      <c r="D307" s="99">
        <f>IFERROR(IFERROR(VLOOKUP(A307,'STOK PESALAKAN'!C:H,6,0),VLOOKUP(A307,'KATEGORI PESALAKAN'!A:C,3,0)),0)</f>
        <v>5</v>
      </c>
      <c r="E307" s="8">
        <f>IFERROR(VLOOKUP(A307,'KATEGORI PESALAKAN'!A:D,4,0),0)</f>
        <v>2</v>
      </c>
      <c r="F307" s="99">
        <f>IFERROR(IFERROR(VLOOKUP(A307,'STOK CIKDITIRO'!C:H,6,0),VLOOKUP(A307,'KATEGORI CIKDITIRO'!A:C,3,0)),0)</f>
        <v>5</v>
      </c>
      <c r="G307" s="8">
        <f>IFERROR(VLOOKUP(A307,'KATEGORI CIKDITIRO'!A:D,4,0),0)</f>
        <v>3</v>
      </c>
      <c r="H307" s="99">
        <f>IFERROR(IFERROR(VLOOKUP(A307,'STOK TRAYEMAN'!C:H,6,0),VLOOKUP(A307,'KATEGORI TRAYEMAN'!A:C,3,0)),0)</f>
        <v>1</v>
      </c>
      <c r="I307" s="8">
        <f>IFERROR(VLOOKUP(A307,'KATEGORI TRAYEMAN'!A:D,4,0),0)</f>
        <v>0</v>
      </c>
      <c r="J307" s="8" t="str">
        <f>IFERROR(VLOOKUP(A307,'NOSTOK PACUL'!A:C,3,0),IFERROR(IF(VLOOKUP(A307,'STOK PACUL'!A:B,2,0)="NOSTOK","E",VLOOKUP(A307,'KATEGORI PACUL'!A:B,2,0)),"E"))</f>
        <v>E</v>
      </c>
      <c r="K307" s="8" t="str">
        <f>IFERROR(VLOOKUP(A307,'NOSTOK PESALAKAN'!A:C,3,0),IFERROR(IF(VLOOKUP(A307,'STOK PESALAKAN'!A:B,2,0)="NOSTOK","E",VLOOKUP(A307,'KATEGORI PESALAKAN'!A:B,2,0)),"E"))</f>
        <v>D</v>
      </c>
      <c r="L307" s="8" t="str">
        <f>IFERROR(VLOOKUP(A307,'NOSTOK CIKDITIRO'!A:C,3,0),IFERROR(IF(VLOOKUP(A307,'STOK CIKDITIRO'!A:B,2,0)="NOSTOK","E",VLOOKUP(A307,'KATEGORI CIKDITIRO'!A:B,2,0)),"E"))</f>
        <v>B</v>
      </c>
      <c r="M307" s="8" t="str">
        <f>IFERROR(VLOOKUP(A307,'NOSTOK TRAYEMAN'!A:C,3,0),IFERROR(IF(VLOOKUP(A307,'STOK TRAYEMAN'!A:B,2,0)="NOSTOK","E",VLOOKUP(A307,'KATEGORI TRAYEMAN'!A:B,2,0)),"E"))</f>
        <v>E</v>
      </c>
      <c r="N307" s="8" t="str">
        <f>IFERROR(VLOOKUP(A307,FR_HITUNG_MINMAX!A:B,2,0),0)</f>
        <v>DISC PAD Y.MIO M3 MST (PB)</v>
      </c>
      <c r="O307" s="8" t="str">
        <f>IFERROR(VLOOKUP(A307,FR_HITUNG_MINMAX!A:D,4,0),0)</f>
        <v>BAUDMU</v>
      </c>
      <c r="P307" s="8">
        <f>IFERROR(VLOOKUP(A307,FR_HITUNG_MINMAX!A:G,7,0),1)</f>
        <v>1</v>
      </c>
      <c r="Q307" s="11">
        <f>IFERROR(VLOOKUP(A307,FR_HITUNG_MINMAX!A:J,10,0),1)</f>
        <v>1</v>
      </c>
      <c r="R307" s="8">
        <f>IFERROR(VLOOKUP(A307,FR_HITUNG_MINMAX!A:K,11,0),1)</f>
        <v>1</v>
      </c>
      <c r="S307" s="12">
        <f>IFERROR(VLOOKUP(A307,FR_HITUNG_MINMAX!A:F,6,0),0)</f>
        <v>11000</v>
      </c>
      <c r="T307" s="8">
        <f t="shared" si="185"/>
        <v>9</v>
      </c>
      <c r="U307" s="8">
        <f t="shared" si="160"/>
        <v>3</v>
      </c>
      <c r="V307" s="8">
        <f t="shared" si="161"/>
        <v>2</v>
      </c>
      <c r="W307" s="8">
        <f t="shared" si="186"/>
        <v>1</v>
      </c>
      <c r="X307" s="8">
        <f t="shared" si="187"/>
        <v>0</v>
      </c>
      <c r="Y307" s="16"/>
      <c r="Z307" s="15">
        <f t="shared" si="162"/>
        <v>0</v>
      </c>
      <c r="AA307" s="8">
        <f t="shared" si="188"/>
        <v>0</v>
      </c>
      <c r="AB307" s="16"/>
      <c r="AC307" s="15">
        <f t="shared" si="163"/>
        <v>0</v>
      </c>
      <c r="AD307" s="8">
        <f t="shared" si="164"/>
        <v>0</v>
      </c>
      <c r="AE307" s="16"/>
      <c r="AF307" s="15">
        <f t="shared" si="165"/>
        <v>0</v>
      </c>
      <c r="AG307" s="15">
        <f t="shared" si="189"/>
        <v>0</v>
      </c>
      <c r="AH307" s="16"/>
      <c r="AI307" s="15">
        <f t="shared" si="190"/>
        <v>0</v>
      </c>
      <c r="AJ307" s="8">
        <f t="shared" si="191"/>
        <v>0</v>
      </c>
      <c r="AK307" s="8">
        <f t="shared" si="166"/>
        <v>0</v>
      </c>
      <c r="AL307" s="8">
        <f t="shared" si="167"/>
        <v>0</v>
      </c>
      <c r="AM307" s="8">
        <f t="shared" si="192"/>
        <v>0</v>
      </c>
      <c r="AN307" s="8">
        <f t="shared" si="193"/>
        <v>0</v>
      </c>
      <c r="AO307" s="8">
        <f>IFERROR(VLOOKUP(A307,PERSAMAAN!B:D,3,0),AN307)</f>
        <v>0</v>
      </c>
      <c r="AP307" s="1"/>
      <c r="AQ307" s="8">
        <f t="shared" si="168"/>
        <v>0</v>
      </c>
      <c r="AR307" s="8" t="str">
        <f>IF(AQ307=0,"-",VLOOKUP(A307,FR_HITUNG_MINMAX!A:H,8,0))</f>
        <v>-</v>
      </c>
      <c r="AS307" s="1"/>
      <c r="AT307" s="8" t="str">
        <f t="shared" si="169"/>
        <v>-</v>
      </c>
      <c r="AU307" s="12">
        <f t="shared" si="170"/>
        <v>0</v>
      </c>
      <c r="AV307" s="12">
        <f t="shared" si="171"/>
        <v>0</v>
      </c>
      <c r="AW307" s="8" t="b">
        <f t="shared" si="194"/>
        <v>0</v>
      </c>
      <c r="AX307" s="1"/>
      <c r="AY307" s="8">
        <f t="shared" si="172"/>
        <v>0</v>
      </c>
      <c r="AZ307" s="8" t="str">
        <f>IF(AY307=0,"-",VLOOKUP(A307,FR_HITUNG_MINMAX!A:I,9,0))</f>
        <v>-</v>
      </c>
      <c r="BB307" s="8" t="str">
        <f t="shared" si="173"/>
        <v>-</v>
      </c>
      <c r="BC307" s="12">
        <f t="shared" si="174"/>
        <v>0</v>
      </c>
      <c r="BD307" s="12">
        <f t="shared" si="175"/>
        <v>0</v>
      </c>
      <c r="BE307" s="16"/>
      <c r="BF307" s="8">
        <f>SUMIF('REALISASI ORDER'!C:C,A307,'REALISASI ORDER'!E:E)</f>
        <v>0</v>
      </c>
      <c r="BG307" s="8">
        <f t="shared" si="195"/>
        <v>9</v>
      </c>
      <c r="BH307" s="8">
        <f t="shared" si="176"/>
        <v>5</v>
      </c>
      <c r="BI307" s="8">
        <f t="shared" si="177"/>
        <v>5</v>
      </c>
      <c r="BJ307" s="8">
        <f t="shared" si="196"/>
        <v>1</v>
      </c>
      <c r="BK307" s="33">
        <f t="shared" si="197"/>
        <v>0</v>
      </c>
      <c r="BL307" s="33">
        <f t="shared" si="178"/>
        <v>0</v>
      </c>
      <c r="BM307" s="33">
        <f t="shared" si="179"/>
        <v>0</v>
      </c>
      <c r="BN307" s="33">
        <f t="shared" si="198"/>
        <v>0</v>
      </c>
      <c r="BO307" s="8">
        <f t="shared" si="180"/>
        <v>0</v>
      </c>
      <c r="BP307" s="8">
        <f t="shared" si="181"/>
        <v>0</v>
      </c>
      <c r="BQ307" s="8">
        <f t="shared" si="182"/>
        <v>0</v>
      </c>
      <c r="BR307" s="8">
        <f>IFERROR(ROUNDDOWN(BF307*BN307/(BK307+BL307+BM307+BN),0),0)</f>
        <v>0</v>
      </c>
      <c r="BS307" s="8" t="str">
        <f t="shared" si="183"/>
        <v>DPMMMS</v>
      </c>
      <c r="BT307" s="8">
        <f>SUMIF(FR_HITUNG_MINMAX!A:A,ORDER!A307,FR_HITUNG_MINMAX!AS:AS)</f>
        <v>2</v>
      </c>
      <c r="BU307" s="8">
        <f t="shared" si="199"/>
        <v>0</v>
      </c>
      <c r="BV307" s="8" t="str">
        <f t="shared" si="184"/>
        <v>-</v>
      </c>
      <c r="BW307" s="8" t="str">
        <f>VLOOKUP(A307,'STOK PESALAKAN'!A:F,6,0)</f>
        <v/>
      </c>
    </row>
    <row r="308" spans="1:75" ht="15" customHeight="1">
      <c r="A308" s="41" t="s">
        <v>397</v>
      </c>
      <c r="B308" s="99">
        <f>IFERROR(IFERROR(VLOOKUP(A308,'STOK PACUL'!C:H,6,0),VLOOKUP(A308,'KATEGORI PACUL'!A:C,3,0)),0)</f>
        <v>4</v>
      </c>
      <c r="C308" s="8">
        <f>IFERROR(VLOOKUP(A308,'KATEGORI PACUL'!A:D,4,0),0)</f>
        <v>4</v>
      </c>
      <c r="D308" s="99">
        <f>IFERROR(IFERROR(VLOOKUP(A308,'STOK PESALAKAN'!C:H,6,0),VLOOKUP(A308,'KATEGORI PESALAKAN'!A:C,3,0)),0)</f>
        <v>5</v>
      </c>
      <c r="E308" s="8">
        <f>IFERROR(VLOOKUP(A308,'KATEGORI PESALAKAN'!A:D,4,0),0)</f>
        <v>2</v>
      </c>
      <c r="F308" s="99">
        <f>IFERROR(IFERROR(VLOOKUP(A308,'STOK CIKDITIRO'!C:H,6,0),VLOOKUP(A308,'KATEGORI CIKDITIRO'!A:C,3,0)),0)</f>
        <v>4</v>
      </c>
      <c r="G308" s="8">
        <f>IFERROR(VLOOKUP(A308,'KATEGORI CIKDITIRO'!A:D,4,0),0)</f>
        <v>2</v>
      </c>
      <c r="H308" s="99">
        <f>IFERROR(IFERROR(VLOOKUP(A308,'STOK TRAYEMAN'!C:H,6,0),VLOOKUP(A308,'KATEGORI TRAYEMAN'!A:C,3,0)),0)</f>
        <v>1</v>
      </c>
      <c r="I308" s="8">
        <f>IFERROR(VLOOKUP(A308,'KATEGORI TRAYEMAN'!A:D,4,0),0)</f>
        <v>0</v>
      </c>
      <c r="J308" s="8" t="str">
        <f>IFERROR(VLOOKUP(A308,'NOSTOK PACUL'!A:C,3,0),IFERROR(IF(VLOOKUP(A308,'STOK PACUL'!A:B,2,0)="NOSTOK","E",VLOOKUP(A308,'KATEGORI PACUL'!A:B,2,0)),"E"))</f>
        <v>B</v>
      </c>
      <c r="K308" s="8" t="str">
        <f>IFERROR(VLOOKUP(A308,'NOSTOK PESALAKAN'!A:C,3,0),IFERROR(IF(VLOOKUP(A308,'STOK PESALAKAN'!A:B,2,0)="NOSTOK","E",VLOOKUP(A308,'KATEGORI PESALAKAN'!A:B,2,0)),"E"))</f>
        <v>D</v>
      </c>
      <c r="L308" s="8" t="str">
        <f>IFERROR(VLOOKUP(A308,'NOSTOK CIKDITIRO'!A:C,3,0),IFERROR(IF(VLOOKUP(A308,'STOK CIKDITIRO'!A:B,2,0)="NOSTOK","E",VLOOKUP(A308,'KATEGORI CIKDITIRO'!A:B,2,0)),"E"))</f>
        <v>C</v>
      </c>
      <c r="M308" s="8" t="str">
        <f>IFERROR(VLOOKUP(A308,'NOSTOK TRAYEMAN'!A:C,3,0),IFERROR(IF(VLOOKUP(A308,'STOK TRAYEMAN'!A:B,2,0)="NOSTOK","E",VLOOKUP(A308,'KATEGORI TRAYEMAN'!A:B,2,0)),"E"))</f>
        <v>E</v>
      </c>
      <c r="N308" s="8" t="str">
        <f>IFERROR(VLOOKUP(A308,FR_HITUNG_MINMAX!A:B,2,0),0)</f>
        <v>DISC PAD Y.MIO SOUL NEW MST (PB)</v>
      </c>
      <c r="O308" s="8" t="str">
        <f>IFERROR(VLOOKUP(A308,FR_HITUNG_MINMAX!A:D,4,0),0)</f>
        <v>VARIAS</v>
      </c>
      <c r="P308" s="8">
        <f>IFERROR(VLOOKUP(A308,FR_HITUNG_MINMAX!A:G,7,0),1)</f>
        <v>1</v>
      </c>
      <c r="Q308" s="11">
        <f>IFERROR(VLOOKUP(A308,FR_HITUNG_MINMAX!A:J,10,0),1)</f>
        <v>1</v>
      </c>
      <c r="R308" s="8">
        <f>IFERROR(VLOOKUP(A308,FR_HITUNG_MINMAX!A:K,11,0),1)</f>
        <v>1</v>
      </c>
      <c r="S308" s="12">
        <f>IFERROR(VLOOKUP(A308,FR_HITUNG_MINMAX!A:F,6,0),0)</f>
        <v>11000</v>
      </c>
      <c r="T308" s="8">
        <f t="shared" si="185"/>
        <v>0</v>
      </c>
      <c r="U308" s="8">
        <f t="shared" si="160"/>
        <v>3</v>
      </c>
      <c r="V308" s="8">
        <f t="shared" si="161"/>
        <v>2</v>
      </c>
      <c r="W308" s="8">
        <f t="shared" si="186"/>
        <v>1</v>
      </c>
      <c r="X308" s="8">
        <f t="shared" si="187"/>
        <v>0</v>
      </c>
      <c r="Y308" s="16"/>
      <c r="Z308" s="15">
        <f t="shared" si="162"/>
        <v>0</v>
      </c>
      <c r="AA308" s="8">
        <f t="shared" si="188"/>
        <v>0</v>
      </c>
      <c r="AB308" s="16"/>
      <c r="AC308" s="15">
        <f t="shared" si="163"/>
        <v>0</v>
      </c>
      <c r="AD308" s="8">
        <f t="shared" si="164"/>
        <v>0</v>
      </c>
      <c r="AE308" s="16"/>
      <c r="AF308" s="15">
        <f t="shared" si="165"/>
        <v>0</v>
      </c>
      <c r="AG308" s="15">
        <f t="shared" si="189"/>
        <v>0</v>
      </c>
      <c r="AH308" s="16"/>
      <c r="AI308" s="15">
        <f t="shared" si="190"/>
        <v>0</v>
      </c>
      <c r="AJ308" s="8">
        <f t="shared" si="191"/>
        <v>1</v>
      </c>
      <c r="AK308" s="8">
        <f t="shared" si="166"/>
        <v>0</v>
      </c>
      <c r="AL308" s="8">
        <f t="shared" si="167"/>
        <v>0</v>
      </c>
      <c r="AM308" s="8">
        <f t="shared" si="192"/>
        <v>0</v>
      </c>
      <c r="AN308" s="8">
        <f t="shared" si="193"/>
        <v>1</v>
      </c>
      <c r="AO308" s="8">
        <f>IFERROR(VLOOKUP(A308,PERSAMAAN!B:D,3,0),AN308)</f>
        <v>1</v>
      </c>
      <c r="AP308" s="1">
        <v>0</v>
      </c>
      <c r="AQ308" s="8">
        <f t="shared" si="168"/>
        <v>0</v>
      </c>
      <c r="AR308" s="8" t="str">
        <f>IF(AQ308=0,"-",VLOOKUP(A308,FR_HITUNG_MINMAX!A:H,8,0))</f>
        <v>-</v>
      </c>
      <c r="AS308" s="1"/>
      <c r="AT308" s="8" t="str">
        <f t="shared" si="169"/>
        <v>-</v>
      </c>
      <c r="AU308" s="12">
        <f t="shared" si="170"/>
        <v>0</v>
      </c>
      <c r="AV308" s="12">
        <f t="shared" si="171"/>
        <v>0</v>
      </c>
      <c r="AW308" s="8" t="b">
        <f t="shared" si="194"/>
        <v>0</v>
      </c>
      <c r="AX308" s="1"/>
      <c r="AY308" s="8">
        <f t="shared" si="172"/>
        <v>0</v>
      </c>
      <c r="AZ308" s="8" t="str">
        <f>IF(AY308=0,"-",VLOOKUP(A308,FR_HITUNG_MINMAX!A:I,9,0))</f>
        <v>-</v>
      </c>
      <c r="BB308" s="8" t="str">
        <f t="shared" si="173"/>
        <v>-</v>
      </c>
      <c r="BC308" s="12">
        <f t="shared" si="174"/>
        <v>0</v>
      </c>
      <c r="BD308" s="12">
        <f t="shared" si="175"/>
        <v>0</v>
      </c>
      <c r="BE308" s="16"/>
      <c r="BF308" s="8">
        <f>SUMIF('REALISASI ORDER'!C:C,A308,'REALISASI ORDER'!E:E)</f>
        <v>0</v>
      </c>
      <c r="BG308" s="8">
        <f t="shared" si="195"/>
        <v>4</v>
      </c>
      <c r="BH308" s="8">
        <f t="shared" si="176"/>
        <v>5</v>
      </c>
      <c r="BI308" s="8">
        <f t="shared" si="177"/>
        <v>4</v>
      </c>
      <c r="BJ308" s="8">
        <f t="shared" si="196"/>
        <v>1</v>
      </c>
      <c r="BK308" s="33">
        <f t="shared" si="197"/>
        <v>4</v>
      </c>
      <c r="BL308" s="33">
        <f t="shared" si="178"/>
        <v>0</v>
      </c>
      <c r="BM308" s="33">
        <f t="shared" si="179"/>
        <v>0</v>
      </c>
      <c r="BN308" s="33">
        <f t="shared" si="198"/>
        <v>0</v>
      </c>
      <c r="BO308" s="8">
        <f t="shared" si="180"/>
        <v>0</v>
      </c>
      <c r="BP308" s="8">
        <f t="shared" si="181"/>
        <v>0</v>
      </c>
      <c r="BQ308" s="8">
        <f t="shared" si="182"/>
        <v>0</v>
      </c>
      <c r="BR308" s="8">
        <f>IFERROR(ROUNDDOWN(BF308*BN308/(BK308+BL308+BM308+BN),0),0)</f>
        <v>0</v>
      </c>
      <c r="BS308" s="8" t="str">
        <f t="shared" si="183"/>
        <v>DPMSNM</v>
      </c>
      <c r="BT308" s="8">
        <f>SUMIF(FR_HITUNG_MINMAX!A:A,ORDER!A308,FR_HITUNG_MINMAX!AS:AS)</f>
        <v>4</v>
      </c>
      <c r="BU308" s="8">
        <f t="shared" si="199"/>
        <v>0</v>
      </c>
      <c r="BV308" s="8" t="str">
        <f t="shared" si="184"/>
        <v>-</v>
      </c>
      <c r="BW308" s="8" t="str">
        <f>VLOOKUP(A308,'STOK PESALAKAN'!A:F,6,0)</f>
        <v/>
      </c>
    </row>
    <row r="309" spans="1:75" ht="15" customHeight="1">
      <c r="A309" s="41" t="s">
        <v>398</v>
      </c>
      <c r="B309" s="99">
        <f>IFERROR(IFERROR(VLOOKUP(A309,'STOK PACUL'!C:H,6,0),VLOOKUP(A309,'KATEGORI PACUL'!A:C,3,0)),0)</f>
        <v>9</v>
      </c>
      <c r="C309" s="8">
        <f>IFERROR(VLOOKUP(A309,'KATEGORI PACUL'!A:D,4,0),0)</f>
        <v>3</v>
      </c>
      <c r="D309" s="99">
        <f>IFERROR(IFERROR(VLOOKUP(A309,'STOK PESALAKAN'!C:H,6,0),VLOOKUP(A309,'KATEGORI PESALAKAN'!A:C,3,0)),0)</f>
        <v>8</v>
      </c>
      <c r="E309" s="8">
        <f>IFERROR(VLOOKUP(A309,'KATEGORI PESALAKAN'!A:D,4,0),0)</f>
        <v>4</v>
      </c>
      <c r="F309" s="99">
        <f>IFERROR(IFERROR(VLOOKUP(A309,'STOK CIKDITIRO'!C:H,6,0),VLOOKUP(A309,'KATEGORI CIKDITIRO'!A:C,3,0)),0)</f>
        <v>4</v>
      </c>
      <c r="G309" s="8">
        <f>IFERROR(VLOOKUP(A309,'KATEGORI CIKDITIRO'!A:D,4,0),0)</f>
        <v>2</v>
      </c>
      <c r="H309" s="99">
        <f>IFERROR(IFERROR(VLOOKUP(A309,'STOK TRAYEMAN'!C:H,6,0),VLOOKUP(A309,'KATEGORI TRAYEMAN'!A:C,3,0)),0)</f>
        <v>2</v>
      </c>
      <c r="I309" s="8">
        <f>IFERROR(VLOOKUP(A309,'KATEGORI TRAYEMAN'!A:D,4,0),0)</f>
        <v>0</v>
      </c>
      <c r="J309" s="8" t="str">
        <f>IFERROR(VLOOKUP(A309,'NOSTOK PACUL'!A:C,3,0),IFERROR(IF(VLOOKUP(A309,'STOK PACUL'!A:B,2,0)="NOSTOK","E",VLOOKUP(A309,'KATEGORI PACUL'!A:B,2,0)),"E"))</f>
        <v>C</v>
      </c>
      <c r="K309" s="8" t="str">
        <f>IFERROR(VLOOKUP(A309,'NOSTOK PESALAKAN'!A:C,3,0),IFERROR(IF(VLOOKUP(A309,'STOK PESALAKAN'!A:B,2,0)="NOSTOK","E",VLOOKUP(A309,'KATEGORI PESALAKAN'!A:B,2,0)),"E"))</f>
        <v>B</v>
      </c>
      <c r="L309" s="8" t="str">
        <f>IFERROR(VLOOKUP(A309,'NOSTOK CIKDITIRO'!A:C,3,0),IFERROR(IF(VLOOKUP(A309,'STOK CIKDITIRO'!A:B,2,0)="NOSTOK","E",VLOOKUP(A309,'KATEGORI CIKDITIRO'!A:B,2,0)),"E"))</f>
        <v>D</v>
      </c>
      <c r="M309" s="8" t="str">
        <f>IFERROR(VLOOKUP(A309,'NOSTOK TRAYEMAN'!A:C,3,0),IFERROR(IF(VLOOKUP(A309,'STOK TRAYEMAN'!A:B,2,0)="NOSTOK","E",VLOOKUP(A309,'KATEGORI TRAYEMAN'!A:B,2,0)),"E"))</f>
        <v>E</v>
      </c>
      <c r="N309" s="8" t="str">
        <f>IFERROR(VLOOKUP(A309,FR_HITUNG_MINMAX!A:B,2,0),0)</f>
        <v>DISC PAD H.VARIO 125 NEW /150/ GENIO MST (PB)</v>
      </c>
      <c r="O309" s="8" t="str">
        <f>IFERROR(VLOOKUP(A309,FR_HITUNG_MINMAX!A:D,4,0),0)</f>
        <v>BAUDMU</v>
      </c>
      <c r="P309" s="8">
        <f>IFERROR(VLOOKUP(A309,FR_HITUNG_MINMAX!A:G,7,0),1)</f>
        <v>1</v>
      </c>
      <c r="Q309" s="11">
        <f>IFERROR(VLOOKUP(A309,FR_HITUNG_MINMAX!A:J,10,0),1)</f>
        <v>1</v>
      </c>
      <c r="R309" s="8">
        <f>IFERROR(VLOOKUP(A309,FR_HITUNG_MINMAX!A:K,11,0),1)</f>
        <v>1</v>
      </c>
      <c r="S309" s="12">
        <f>IFERROR(VLOOKUP(A309,FR_HITUNG_MINMAX!A:F,6,0),0)</f>
        <v>15000</v>
      </c>
      <c r="T309" s="8">
        <f t="shared" si="185"/>
        <v>6</v>
      </c>
      <c r="U309" s="8">
        <f t="shared" si="160"/>
        <v>4</v>
      </c>
      <c r="V309" s="8">
        <f t="shared" si="161"/>
        <v>2</v>
      </c>
      <c r="W309" s="8">
        <f t="shared" si="186"/>
        <v>2</v>
      </c>
      <c r="X309" s="8">
        <f t="shared" si="187"/>
        <v>0</v>
      </c>
      <c r="Y309" s="16"/>
      <c r="Z309" s="15">
        <f t="shared" si="162"/>
        <v>0</v>
      </c>
      <c r="AA309" s="8">
        <f t="shared" si="188"/>
        <v>0</v>
      </c>
      <c r="AB309" s="16"/>
      <c r="AC309" s="15">
        <f t="shared" si="163"/>
        <v>0</v>
      </c>
      <c r="AD309" s="8">
        <f t="shared" si="164"/>
        <v>0</v>
      </c>
      <c r="AE309" s="16"/>
      <c r="AF309" s="15">
        <f t="shared" si="165"/>
        <v>0</v>
      </c>
      <c r="AG309" s="15">
        <f t="shared" si="189"/>
        <v>0</v>
      </c>
      <c r="AH309" s="16"/>
      <c r="AI309" s="15">
        <f t="shared" si="190"/>
        <v>0</v>
      </c>
      <c r="AJ309" s="8">
        <f t="shared" si="191"/>
        <v>0</v>
      </c>
      <c r="AK309" s="8">
        <f t="shared" si="166"/>
        <v>0</v>
      </c>
      <c r="AL309" s="8">
        <f t="shared" si="167"/>
        <v>0</v>
      </c>
      <c r="AM309" s="8">
        <f t="shared" si="192"/>
        <v>0</v>
      </c>
      <c r="AN309" s="8">
        <f t="shared" si="193"/>
        <v>0</v>
      </c>
      <c r="AO309" s="8">
        <f>IFERROR(VLOOKUP(A309,PERSAMAAN!B:D,3,0),AN309)</f>
        <v>0</v>
      </c>
      <c r="AP309" s="1"/>
      <c r="AQ309" s="8">
        <f t="shared" si="168"/>
        <v>0</v>
      </c>
      <c r="AR309" s="8" t="str">
        <f>IF(AQ309=0,"-",VLOOKUP(A309,FR_HITUNG_MINMAX!A:H,8,0))</f>
        <v>-</v>
      </c>
      <c r="AS309" s="1"/>
      <c r="AT309" s="8" t="str">
        <f t="shared" si="169"/>
        <v>-</v>
      </c>
      <c r="AU309" s="12">
        <f t="shared" si="170"/>
        <v>0</v>
      </c>
      <c r="AV309" s="12">
        <f t="shared" si="171"/>
        <v>0</v>
      </c>
      <c r="AW309" s="8" t="b">
        <f t="shared" si="194"/>
        <v>0</v>
      </c>
      <c r="AX309" s="1"/>
      <c r="AY309" s="8">
        <f t="shared" si="172"/>
        <v>0</v>
      </c>
      <c r="AZ309" s="8" t="str">
        <f>IF(AY309=0,"-",VLOOKUP(A309,FR_HITUNG_MINMAX!A:I,9,0))</f>
        <v>-</v>
      </c>
      <c r="BB309" s="8" t="str">
        <f t="shared" si="173"/>
        <v>-</v>
      </c>
      <c r="BC309" s="12">
        <f t="shared" si="174"/>
        <v>0</v>
      </c>
      <c r="BD309" s="12">
        <f t="shared" si="175"/>
        <v>0</v>
      </c>
      <c r="BE309" s="16"/>
      <c r="BF309" s="8">
        <f>SUMIF('REALISASI ORDER'!C:C,A309,'REALISASI ORDER'!E:E)</f>
        <v>0</v>
      </c>
      <c r="BG309" s="8">
        <f t="shared" si="195"/>
        <v>9</v>
      </c>
      <c r="BH309" s="8">
        <f t="shared" si="176"/>
        <v>8</v>
      </c>
      <c r="BI309" s="8">
        <f t="shared" si="177"/>
        <v>4</v>
      </c>
      <c r="BJ309" s="8">
        <f t="shared" si="196"/>
        <v>2</v>
      </c>
      <c r="BK309" s="33">
        <f t="shared" si="197"/>
        <v>3</v>
      </c>
      <c r="BL309" s="33">
        <f t="shared" si="178"/>
        <v>0</v>
      </c>
      <c r="BM309" s="33">
        <f t="shared" si="179"/>
        <v>0</v>
      </c>
      <c r="BN309" s="33">
        <f t="shared" si="198"/>
        <v>0</v>
      </c>
      <c r="BO309" s="8">
        <f t="shared" si="180"/>
        <v>0</v>
      </c>
      <c r="BP309" s="8">
        <f t="shared" si="181"/>
        <v>0</v>
      </c>
      <c r="BQ309" s="8">
        <f t="shared" si="182"/>
        <v>0</v>
      </c>
      <c r="BR309" s="8">
        <f>IFERROR(ROUNDDOWN(BF309*BN309/(BK309+BL309+BM309+BN),0),0)</f>
        <v>0</v>
      </c>
      <c r="BS309" s="8" t="str">
        <f t="shared" si="183"/>
        <v>DPV125</v>
      </c>
      <c r="BT309" s="8">
        <f>SUMIF(FR_HITUNG_MINMAX!A:A,ORDER!A309,FR_HITUNG_MINMAX!AS:AS)</f>
        <v>4</v>
      </c>
      <c r="BU309" s="8">
        <f t="shared" si="199"/>
        <v>0</v>
      </c>
      <c r="BV309" s="8" t="str">
        <f t="shared" si="184"/>
        <v>-</v>
      </c>
      <c r="BW309" s="8" t="str">
        <f>VLOOKUP(A309,'STOK PESALAKAN'!A:F,6,0)</f>
        <v/>
      </c>
    </row>
    <row r="310" spans="1:75">
      <c r="A310" s="41" t="s">
        <v>399</v>
      </c>
      <c r="B310" s="99">
        <f>IFERROR(IFERROR(VLOOKUP(A310,'STOK PACUL'!C:H,6,0),VLOOKUP(A310,'KATEGORI PACUL'!A:C,3,0)),0)</f>
        <v>1</v>
      </c>
      <c r="C310" s="8">
        <f>IFERROR(VLOOKUP(A310,'KATEGORI PACUL'!A:D,4,0),0)</f>
        <v>4</v>
      </c>
      <c r="D310" s="99">
        <f>IFERROR(IFERROR(VLOOKUP(A310,'STOK PESALAKAN'!C:H,6,0),VLOOKUP(A310,'KATEGORI PESALAKAN'!A:C,3,0)),0)</f>
        <v>2</v>
      </c>
      <c r="E310" s="8">
        <f>IFERROR(VLOOKUP(A310,'KATEGORI PESALAKAN'!A:D,4,0),0)</f>
        <v>12</v>
      </c>
      <c r="F310" s="99">
        <f>IFERROR(IFERROR(VLOOKUP(A310,'STOK CIKDITIRO'!C:H,6,0),VLOOKUP(A310,'KATEGORI CIKDITIRO'!A:C,3,0)),0)</f>
        <v>4</v>
      </c>
      <c r="G310" s="8">
        <f>IFERROR(VLOOKUP(A310,'KATEGORI CIKDITIRO'!A:D,4,0),0)</f>
        <v>7</v>
      </c>
      <c r="H310" s="99">
        <f>IFERROR(IFERROR(VLOOKUP(A310,'STOK TRAYEMAN'!C:H,6,0),VLOOKUP(A310,'KATEGORI TRAYEMAN'!A:C,3,0)),0)</f>
        <v>5</v>
      </c>
      <c r="I310" s="8">
        <f>IFERROR(VLOOKUP(A310,'KATEGORI TRAYEMAN'!A:D,4,0),0)</f>
        <v>0</v>
      </c>
      <c r="J310" s="8" t="str">
        <f>IFERROR(VLOOKUP(A310,'NOSTOK PACUL'!A:C,3,0),IFERROR(IF(VLOOKUP(A310,'STOK PACUL'!A:B,2,0)="NOSTOK","E",VLOOKUP(A310,'KATEGORI PACUL'!A:B,2,0)),"E"))</f>
        <v>B</v>
      </c>
      <c r="K310" s="8" t="str">
        <f>IFERROR(VLOOKUP(A310,'NOSTOK PESALAKAN'!A:C,3,0),IFERROR(IF(VLOOKUP(A310,'STOK PESALAKAN'!A:B,2,0)="NOSTOK","E",VLOOKUP(A310,'KATEGORI PESALAKAN'!A:B,2,0)),"E"))</f>
        <v>A</v>
      </c>
      <c r="L310" s="8" t="str">
        <f>IFERROR(VLOOKUP(A310,'NOSTOK CIKDITIRO'!A:C,3,0),IFERROR(IF(VLOOKUP(A310,'STOK CIKDITIRO'!A:B,2,0)="NOSTOK","E",VLOOKUP(A310,'KATEGORI CIKDITIRO'!A:B,2,0)),"E"))</f>
        <v>B</v>
      </c>
      <c r="M310" s="8" t="str">
        <f>IFERROR(VLOOKUP(A310,'NOSTOK TRAYEMAN'!A:C,3,0),IFERROR(IF(VLOOKUP(A310,'STOK TRAYEMAN'!A:B,2,0)="NOSTOK","E",VLOOKUP(A310,'KATEGORI TRAYEMAN'!A:B,2,0)),"E"))</f>
        <v>E</v>
      </c>
      <c r="N310" s="8" t="str">
        <f>IFERROR(VLOOKUP(A310,FR_HITUNG_MINMAX!A:B,2,0),0)</f>
        <v>DISC PAD H.VARIO TECHNO/VARIO CBS MST (PB)</v>
      </c>
      <c r="O310" s="8" t="str">
        <f>IFERROR(VLOOKUP(A310,FR_HITUNG_MINMAX!A:D,4,0),0)</f>
        <v>BAUDMU</v>
      </c>
      <c r="P310" s="8">
        <f>IFERROR(VLOOKUP(A310,FR_HITUNG_MINMAX!A:G,7,0),1)</f>
        <v>1</v>
      </c>
      <c r="Q310" s="11" t="str">
        <f>IFERROR(VLOOKUP(A310,FR_HITUNG_MINMAX!A:J,10,0),1)</f>
        <v>3</v>
      </c>
      <c r="R310" s="8">
        <f>IFERROR(VLOOKUP(A310,FR_HITUNG_MINMAX!A:K,11,0),1)</f>
        <v>1</v>
      </c>
      <c r="S310" s="12">
        <f>IFERROR(VLOOKUP(A310,FR_HITUNG_MINMAX!A:F,6,0),0)</f>
        <v>11000</v>
      </c>
      <c r="T310" s="8">
        <f t="shared" si="185"/>
        <v>-3</v>
      </c>
      <c r="U310" s="8">
        <f t="shared" si="160"/>
        <v>-10</v>
      </c>
      <c r="V310" s="8">
        <f t="shared" si="161"/>
        <v>-3</v>
      </c>
      <c r="W310" s="8">
        <f t="shared" si="186"/>
        <v>5</v>
      </c>
      <c r="X310" s="8">
        <f t="shared" si="187"/>
        <v>0</v>
      </c>
      <c r="Y310" s="16"/>
      <c r="Z310" s="15">
        <f t="shared" si="162"/>
        <v>0</v>
      </c>
      <c r="AA310" s="8">
        <f t="shared" si="188"/>
        <v>0</v>
      </c>
      <c r="AB310" s="16"/>
      <c r="AC310" s="15">
        <f t="shared" si="163"/>
        <v>0</v>
      </c>
      <c r="AD310" s="8">
        <f t="shared" si="164"/>
        <v>0</v>
      </c>
      <c r="AE310" s="16"/>
      <c r="AF310" s="15">
        <f t="shared" si="165"/>
        <v>0</v>
      </c>
      <c r="AG310" s="15">
        <f t="shared" si="189"/>
        <v>0</v>
      </c>
      <c r="AH310" s="16"/>
      <c r="AI310" s="15">
        <f t="shared" si="190"/>
        <v>0</v>
      </c>
      <c r="AJ310" s="8">
        <f t="shared" si="191"/>
        <v>0</v>
      </c>
      <c r="AK310" s="8">
        <f t="shared" si="166"/>
        <v>7</v>
      </c>
      <c r="AL310" s="8">
        <f t="shared" si="167"/>
        <v>1</v>
      </c>
      <c r="AM310" s="8">
        <f t="shared" si="192"/>
        <v>0</v>
      </c>
      <c r="AN310" s="8">
        <f t="shared" si="193"/>
        <v>8</v>
      </c>
      <c r="AO310" s="8">
        <f>IFERROR(VLOOKUP(A310,PERSAMAAN!B:D,3,0),AN310)</f>
        <v>8</v>
      </c>
      <c r="AP310" s="1">
        <v>0</v>
      </c>
      <c r="AQ310" s="8">
        <f t="shared" si="168"/>
        <v>0</v>
      </c>
      <c r="AR310" s="8" t="str">
        <f>IF(AQ310=0,"-",VLOOKUP(A310,FR_HITUNG_MINMAX!A:H,8,0))</f>
        <v>-</v>
      </c>
      <c r="AS310" s="1"/>
      <c r="AT310" s="8" t="str">
        <f t="shared" si="169"/>
        <v>-</v>
      </c>
      <c r="AU310" s="12">
        <f t="shared" si="170"/>
        <v>0</v>
      </c>
      <c r="AV310" s="12">
        <f t="shared" si="171"/>
        <v>0</v>
      </c>
      <c r="AW310" s="8" t="b">
        <f t="shared" si="194"/>
        <v>0</v>
      </c>
      <c r="AX310" s="1"/>
      <c r="AY310" s="8">
        <f t="shared" si="172"/>
        <v>0</v>
      </c>
      <c r="AZ310" s="8" t="str">
        <f>IF(AY310=0,"-",VLOOKUP(A310,FR_HITUNG_MINMAX!A:I,9,0))</f>
        <v>-</v>
      </c>
      <c r="BB310" s="8" t="str">
        <f t="shared" si="173"/>
        <v>-</v>
      </c>
      <c r="BC310" s="12">
        <f t="shared" si="174"/>
        <v>0</v>
      </c>
      <c r="BD310" s="12">
        <f t="shared" si="175"/>
        <v>0</v>
      </c>
      <c r="BE310" s="16"/>
      <c r="BF310" s="8">
        <f>SUMIF('REALISASI ORDER'!C:C,A310,'REALISASI ORDER'!E:E)</f>
        <v>0</v>
      </c>
      <c r="BG310" s="8">
        <f t="shared" si="195"/>
        <v>1</v>
      </c>
      <c r="BH310" s="8">
        <f t="shared" si="176"/>
        <v>2</v>
      </c>
      <c r="BI310" s="8">
        <f t="shared" si="177"/>
        <v>4</v>
      </c>
      <c r="BJ310" s="8">
        <f t="shared" si="196"/>
        <v>5</v>
      </c>
      <c r="BK310" s="33">
        <f t="shared" si="197"/>
        <v>4</v>
      </c>
      <c r="BL310" s="33">
        <f t="shared" si="178"/>
        <v>10</v>
      </c>
      <c r="BM310" s="33">
        <f t="shared" si="179"/>
        <v>3</v>
      </c>
      <c r="BN310" s="33">
        <f t="shared" si="198"/>
        <v>0</v>
      </c>
      <c r="BO310" s="8">
        <f t="shared" si="180"/>
        <v>0</v>
      </c>
      <c r="BP310" s="8">
        <f t="shared" si="181"/>
        <v>0</v>
      </c>
      <c r="BQ310" s="8">
        <f t="shared" si="182"/>
        <v>0</v>
      </c>
      <c r="BR310" s="8">
        <f>IFERROR(ROUNDDOWN(BF310*BN310/(BK310+BL310+BM310+BN),0),0)</f>
        <v>0</v>
      </c>
      <c r="BS310" s="8" t="str">
        <f t="shared" si="183"/>
        <v>DVTZTHC</v>
      </c>
      <c r="BT310" s="8">
        <f>SUMIF(FR_HITUNG_MINMAX!A:A,ORDER!A310,FR_HITUNG_MINMAX!AS:AS)</f>
        <v>8</v>
      </c>
      <c r="BU310" s="8">
        <f t="shared" si="199"/>
        <v>0</v>
      </c>
      <c r="BV310" s="8" t="str">
        <f t="shared" si="184"/>
        <v>-</v>
      </c>
      <c r="BW310" s="8" t="str">
        <f>VLOOKUP(A310,'STOK PESALAKAN'!A:F,6,0)</f>
        <v/>
      </c>
    </row>
    <row r="311" spans="1:75" ht="15" customHeight="1">
      <c r="A311" s="41" t="s">
        <v>400</v>
      </c>
      <c r="B311" s="99">
        <f>IFERROR(IFERROR(VLOOKUP(A311,'STOK PACUL'!C:H,6,0),VLOOKUP(A311,'KATEGORI PACUL'!A:C,3,0)),0)</f>
        <v>2</v>
      </c>
      <c r="C311" s="8">
        <f>IFERROR(VLOOKUP(A311,'KATEGORI PACUL'!A:D,4,0),0)</f>
        <v>2</v>
      </c>
      <c r="D311" s="99">
        <f>IFERROR(IFERROR(VLOOKUP(A311,'STOK PESALAKAN'!C:H,6,0),VLOOKUP(A311,'KATEGORI PESALAKAN'!A:C,3,0)),0)</f>
        <v>2</v>
      </c>
      <c r="E311" s="8">
        <f>IFERROR(VLOOKUP(A311,'KATEGORI PESALAKAN'!A:D,4,0),0)</f>
        <v>2</v>
      </c>
      <c r="F311" s="99">
        <f>IFERROR(IFERROR(VLOOKUP(A311,'STOK CIKDITIRO'!C:H,6,0),VLOOKUP(A311,'KATEGORI CIKDITIRO'!A:C,3,0)),0)</f>
        <v>1</v>
      </c>
      <c r="G311" s="8">
        <f>IFERROR(VLOOKUP(A311,'KATEGORI CIKDITIRO'!A:D,4,0),0)</f>
        <v>0</v>
      </c>
      <c r="H311" s="99">
        <f>IFERROR(IFERROR(VLOOKUP(A311,'STOK TRAYEMAN'!C:H,6,0),VLOOKUP(A311,'KATEGORI TRAYEMAN'!A:C,3,0)),0)</f>
        <v>0</v>
      </c>
      <c r="I311" s="8">
        <f>IFERROR(VLOOKUP(A311,'KATEGORI TRAYEMAN'!A:D,4,0),0)</f>
        <v>0</v>
      </c>
      <c r="J311" s="8" t="str">
        <f>IFERROR(VLOOKUP(A311,'NOSTOK PACUL'!A:C,3,0),IFERROR(IF(VLOOKUP(A311,'STOK PACUL'!A:B,2,0)="NOSTOK","E",VLOOKUP(A311,'KATEGORI PACUL'!A:B,2,0)),"E"))</f>
        <v>D</v>
      </c>
      <c r="K311" s="8" t="str">
        <f>IFERROR(VLOOKUP(A311,'NOSTOK PESALAKAN'!A:C,3,0),IFERROR(IF(VLOOKUP(A311,'STOK PESALAKAN'!A:B,2,0)="NOSTOK","E",VLOOKUP(A311,'KATEGORI PESALAKAN'!A:B,2,0)),"E"))</f>
        <v>D</v>
      </c>
      <c r="L311" s="8" t="str">
        <f>IFERROR(VLOOKUP(A311,'NOSTOK CIKDITIRO'!A:C,3,0),IFERROR(IF(VLOOKUP(A311,'STOK CIKDITIRO'!A:B,2,0)="NOSTOK","E",VLOOKUP(A311,'KATEGORI CIKDITIRO'!A:B,2,0)),"E"))</f>
        <v>E</v>
      </c>
      <c r="M311" s="8" t="str">
        <f>IFERROR(VLOOKUP(A311,'NOSTOK TRAYEMAN'!A:C,3,0),IFERROR(IF(VLOOKUP(A311,'STOK TRAYEMAN'!A:B,2,0)="NOSTOK","E",VLOOKUP(A311,'KATEGORI TRAYEMAN'!A:B,2,0)),"E"))</f>
        <v>E</v>
      </c>
      <c r="N311" s="8" t="str">
        <f>IFERROR(VLOOKUP(A311,FR_HITUNG_MINMAX!A:B,2,0),0)</f>
        <v>DEXTONE EXPOXY ADHESIVES / LEM BESI</v>
      </c>
      <c r="O311" s="8" t="str">
        <f>IFERROR(VLOOKUP(A311,FR_HITUNG_MINMAX!A:D,4,0),0)</f>
        <v>IMITAS</v>
      </c>
      <c r="P311" s="8">
        <f>IFERROR(VLOOKUP(A311,FR_HITUNG_MINMAX!A:G,7,0),1)</f>
        <v>1</v>
      </c>
      <c r="Q311" s="11">
        <f>IFERROR(VLOOKUP(A311,FR_HITUNG_MINMAX!A:J,10,0),1)</f>
        <v>1</v>
      </c>
      <c r="R311" s="8">
        <f>IFERROR(VLOOKUP(A311,FR_HITUNG_MINMAX!A:K,11,0),1)</f>
        <v>1</v>
      </c>
      <c r="S311" s="12">
        <f>IFERROR(VLOOKUP(A311,FR_HITUNG_MINMAX!A:F,6,0),0)</f>
        <v>15000</v>
      </c>
      <c r="T311" s="8">
        <f t="shared" si="185"/>
        <v>0</v>
      </c>
      <c r="U311" s="8">
        <f t="shared" si="160"/>
        <v>0</v>
      </c>
      <c r="V311" s="8">
        <f t="shared" si="161"/>
        <v>1</v>
      </c>
      <c r="W311" s="8">
        <f t="shared" si="186"/>
        <v>0</v>
      </c>
      <c r="X311" s="8">
        <f t="shared" si="187"/>
        <v>0</v>
      </c>
      <c r="Y311" s="16"/>
      <c r="Z311" s="15">
        <f t="shared" si="162"/>
        <v>0</v>
      </c>
      <c r="AA311" s="8">
        <f t="shared" si="188"/>
        <v>0</v>
      </c>
      <c r="AB311" s="16"/>
      <c r="AC311" s="15">
        <f t="shared" si="163"/>
        <v>0</v>
      </c>
      <c r="AD311" s="8">
        <f t="shared" si="164"/>
        <v>0</v>
      </c>
      <c r="AE311" s="16"/>
      <c r="AF311" s="15">
        <f t="shared" si="165"/>
        <v>0</v>
      </c>
      <c r="AG311" s="15">
        <f t="shared" si="189"/>
        <v>0</v>
      </c>
      <c r="AH311" s="16"/>
      <c r="AI311" s="15">
        <f t="shared" si="190"/>
        <v>0</v>
      </c>
      <c r="AJ311" s="8">
        <f t="shared" si="191"/>
        <v>1</v>
      </c>
      <c r="AK311" s="8">
        <f t="shared" si="166"/>
        <v>0</v>
      </c>
      <c r="AL311" s="8">
        <f t="shared" si="167"/>
        <v>0</v>
      </c>
      <c r="AM311" s="8">
        <f t="shared" si="192"/>
        <v>0</v>
      </c>
      <c r="AN311" s="8">
        <f t="shared" si="193"/>
        <v>1</v>
      </c>
      <c r="AO311" s="8">
        <f>IFERROR(VLOOKUP(A311,PERSAMAAN!B:D,3,0),AN311)</f>
        <v>1</v>
      </c>
      <c r="AP311" s="1"/>
      <c r="AQ311" s="8">
        <f t="shared" si="168"/>
        <v>1</v>
      </c>
      <c r="AR311" s="8" t="str">
        <f>IF(AQ311=0,"-",VLOOKUP(A311,FR_HITUNG_MINMAX!A:H,8,0))</f>
        <v>TB.SS</v>
      </c>
      <c r="AS311" s="1" t="s">
        <v>32</v>
      </c>
      <c r="AT311" s="8" t="str">
        <f t="shared" si="169"/>
        <v>HKJ</v>
      </c>
      <c r="AU311" s="12">
        <f t="shared" si="170"/>
        <v>15000</v>
      </c>
      <c r="AV311" s="12">
        <f t="shared" si="171"/>
        <v>7262685</v>
      </c>
      <c r="AW311" s="8" t="b">
        <f t="shared" si="194"/>
        <v>0</v>
      </c>
      <c r="AX311" s="1"/>
      <c r="AY311" s="8">
        <f t="shared" si="172"/>
        <v>0</v>
      </c>
      <c r="AZ311" s="8" t="str">
        <f>IF(AY311=0,"-",VLOOKUP(A311,FR_HITUNG_MINMAX!A:I,9,0))</f>
        <v>-</v>
      </c>
      <c r="BB311" s="8" t="str">
        <f t="shared" si="173"/>
        <v>-</v>
      </c>
      <c r="BC311" s="12">
        <f t="shared" si="174"/>
        <v>0</v>
      </c>
      <c r="BD311" s="12">
        <f t="shared" si="175"/>
        <v>0</v>
      </c>
      <c r="BE311" s="16"/>
      <c r="BF311" s="8">
        <f>SUMIF('REALISASI ORDER'!C:C,A311,'REALISASI ORDER'!E:E)</f>
        <v>0</v>
      </c>
      <c r="BG311" s="8">
        <f t="shared" si="195"/>
        <v>2</v>
      </c>
      <c r="BH311" s="8">
        <f t="shared" si="176"/>
        <v>2</v>
      </c>
      <c r="BI311" s="8">
        <f t="shared" si="177"/>
        <v>1</v>
      </c>
      <c r="BJ311" s="8">
        <f t="shared" si="196"/>
        <v>0</v>
      </c>
      <c r="BK311" s="33">
        <f t="shared" si="197"/>
        <v>2</v>
      </c>
      <c r="BL311" s="33">
        <f t="shared" si="178"/>
        <v>0</v>
      </c>
      <c r="BM311" s="33">
        <f t="shared" si="179"/>
        <v>0</v>
      </c>
      <c r="BN311" s="33">
        <f t="shared" si="198"/>
        <v>0</v>
      </c>
      <c r="BO311" s="8">
        <f t="shared" si="180"/>
        <v>0</v>
      </c>
      <c r="BP311" s="8">
        <f t="shared" si="181"/>
        <v>0</v>
      </c>
      <c r="BQ311" s="8">
        <f t="shared" si="182"/>
        <v>0</v>
      </c>
      <c r="BR311" s="8">
        <f>IFERROR(ROUNDDOWN(BF311*BN311/(BK311+BL311+BM311+BN),0),0)</f>
        <v>0</v>
      </c>
      <c r="BS311" s="8" t="str">
        <f t="shared" si="183"/>
        <v>DXTNEA</v>
      </c>
      <c r="BT311" s="8">
        <f>SUMIF(FR_HITUNG_MINMAX!A:A,ORDER!A311,FR_HITUNG_MINMAX!AS:AS)</f>
        <v>2</v>
      </c>
      <c r="BU311" s="8">
        <f t="shared" si="199"/>
        <v>0</v>
      </c>
      <c r="BV311" s="8" t="str">
        <f t="shared" si="184"/>
        <v>HKJ</v>
      </c>
      <c r="BW311" s="8" t="str">
        <f>VLOOKUP(A311,'STOK PESALAKAN'!A:F,6,0)</f>
        <v/>
      </c>
    </row>
    <row r="312" spans="1:75" ht="15" customHeight="1">
      <c r="A312" s="41" t="s">
        <v>401</v>
      </c>
      <c r="B312" s="99">
        <f>IFERROR(IFERROR(VLOOKUP(A312,'STOK PACUL'!C:H,6,0),VLOOKUP(A312,'KATEGORI PACUL'!A:C,3,0)),0)</f>
        <v>5</v>
      </c>
      <c r="C312" s="8">
        <f>IFERROR(VLOOKUP(A312,'KATEGORI PACUL'!A:D,4,0),0)</f>
        <v>9</v>
      </c>
      <c r="D312" s="99">
        <f>IFERROR(IFERROR(VLOOKUP(A312,'STOK PESALAKAN'!C:H,6,0),VLOOKUP(A312,'KATEGORI PESALAKAN'!A:C,3,0)),0)</f>
        <v>9</v>
      </c>
      <c r="E312" s="8">
        <f>IFERROR(VLOOKUP(A312,'KATEGORI PESALAKAN'!A:D,4,0),0)</f>
        <v>6</v>
      </c>
      <c r="F312" s="99">
        <f>IFERROR(IFERROR(VLOOKUP(A312,'STOK CIKDITIRO'!C:H,6,0),VLOOKUP(A312,'KATEGORI CIKDITIRO'!A:C,3,0)),0)</f>
        <v>4</v>
      </c>
      <c r="G312" s="8">
        <f>IFERROR(VLOOKUP(A312,'KATEGORI CIKDITIRO'!A:D,4,0),0)</f>
        <v>5</v>
      </c>
      <c r="H312" s="99">
        <f>IFERROR(IFERROR(VLOOKUP(A312,'STOK TRAYEMAN'!C:H,6,0),VLOOKUP(A312,'KATEGORI TRAYEMAN'!A:C,3,0)),0)</f>
        <v>1</v>
      </c>
      <c r="I312" s="8">
        <f>IFERROR(VLOOKUP(A312,'KATEGORI TRAYEMAN'!A:D,4,0),0)</f>
        <v>3</v>
      </c>
      <c r="J312" s="8" t="str">
        <f>IFERROR(VLOOKUP(A312,'NOSTOK PACUL'!A:C,3,0),IFERROR(IF(VLOOKUP(A312,'STOK PACUL'!A:B,2,0)="NOSTOK","E",VLOOKUP(A312,'KATEGORI PACUL'!A:B,2,0)),"E"))</f>
        <v>B</v>
      </c>
      <c r="K312" s="8" t="str">
        <f>IFERROR(VLOOKUP(A312,'NOSTOK PESALAKAN'!A:C,3,0),IFERROR(IF(VLOOKUP(A312,'STOK PESALAKAN'!A:B,2,0)="NOSTOK","E",VLOOKUP(A312,'KATEGORI PESALAKAN'!A:B,2,0)),"E"))</f>
        <v>B</v>
      </c>
      <c r="L312" s="8" t="str">
        <f>IFERROR(VLOOKUP(A312,'NOSTOK CIKDITIRO'!A:C,3,0),IFERROR(IF(VLOOKUP(A312,'STOK CIKDITIRO'!A:B,2,0)="NOSTOK","E",VLOOKUP(A312,'KATEGORI CIKDITIRO'!A:B,2,0)),"E"))</f>
        <v>B</v>
      </c>
      <c r="M312" s="8" t="str">
        <f>IFERROR(VLOOKUP(A312,'NOSTOK TRAYEMAN'!A:C,3,0),IFERROR(IF(VLOOKUP(A312,'STOK TRAYEMAN'!A:B,2,0)="NOSTOK","E",VLOOKUP(A312,'KATEGORI TRAYEMAN'!A:B,2,0)),"E"))</f>
        <v>D</v>
      </c>
      <c r="N312" s="8" t="str">
        <f>IFERROR(VLOOKUP(A312,FR_HITUNG_MINMAX!A:B,2,0),0)</f>
        <v>OLI MATIC ENDURO G 0.8</v>
      </c>
      <c r="O312" s="8" t="str">
        <f>IFERROR(VLOOKUP(A312,FR_HITUNG_MINMAX!A:D,4,0),0)</f>
        <v>OLIGEN</v>
      </c>
      <c r="P312" s="8">
        <f>IFERROR(VLOOKUP(A312,FR_HITUNG_MINMAX!A:G,7,0),1)</f>
        <v>3</v>
      </c>
      <c r="Q312" s="11" t="str">
        <f>IFERROR(VLOOKUP(A312,FR_HITUNG_MINMAX!A:J,10,0),1)</f>
        <v>4</v>
      </c>
      <c r="R312" s="8">
        <f>IFERROR(VLOOKUP(A312,FR_HITUNG_MINMAX!A:K,11,0),1)</f>
        <v>1</v>
      </c>
      <c r="S312" s="12">
        <f>IFERROR(VLOOKUP(A312,FR_HITUNG_MINMAX!A:F,6,0),0)</f>
        <v>37500</v>
      </c>
      <c r="T312" s="8">
        <f t="shared" si="185"/>
        <v>-4</v>
      </c>
      <c r="U312" s="8">
        <f t="shared" si="160"/>
        <v>3</v>
      </c>
      <c r="V312" s="8">
        <f t="shared" si="161"/>
        <v>-1</v>
      </c>
      <c r="W312" s="8">
        <f t="shared" si="186"/>
        <v>-2</v>
      </c>
      <c r="X312" s="8">
        <f t="shared" si="187"/>
        <v>0</v>
      </c>
      <c r="Y312" s="16"/>
      <c r="Z312" s="15">
        <f t="shared" si="162"/>
        <v>0</v>
      </c>
      <c r="AA312" s="8">
        <f t="shared" si="188"/>
        <v>3</v>
      </c>
      <c r="AB312" s="16"/>
      <c r="AC312" s="15">
        <f t="shared" si="163"/>
        <v>0</v>
      </c>
      <c r="AD312" s="8">
        <f t="shared" si="164"/>
        <v>0</v>
      </c>
      <c r="AE312" s="16"/>
      <c r="AF312" s="15">
        <f t="shared" si="165"/>
        <v>0</v>
      </c>
      <c r="AG312" s="15">
        <f t="shared" si="189"/>
        <v>0</v>
      </c>
      <c r="AH312" s="16"/>
      <c r="AI312" s="15">
        <f t="shared" si="190"/>
        <v>0</v>
      </c>
      <c r="AJ312" s="8">
        <f t="shared" si="191"/>
        <v>1</v>
      </c>
      <c r="AK312" s="8">
        <f t="shared" si="166"/>
        <v>0</v>
      </c>
      <c r="AL312" s="8">
        <f t="shared" si="167"/>
        <v>0</v>
      </c>
      <c r="AM312" s="8">
        <f t="shared" si="192"/>
        <v>0</v>
      </c>
      <c r="AN312" s="8">
        <f t="shared" si="193"/>
        <v>3</v>
      </c>
      <c r="AO312" s="8">
        <f>IFERROR(VLOOKUP(A312,PERSAMAAN!B:D,3,0),AN312)</f>
        <v>3</v>
      </c>
      <c r="AP312" s="1">
        <v>6</v>
      </c>
      <c r="AQ312" s="8">
        <f t="shared" si="168"/>
        <v>6</v>
      </c>
      <c r="AR312" s="8" t="str">
        <f>IF(AQ312=0,"-",VLOOKUP(A312,FR_HITUNG_MINMAX!A:H,8,0))</f>
        <v>HKJ</v>
      </c>
      <c r="AS312" s="1"/>
      <c r="AT312" s="8" t="str">
        <f t="shared" si="169"/>
        <v>HKJ</v>
      </c>
      <c r="AU312" s="12">
        <f t="shared" si="170"/>
        <v>225000</v>
      </c>
      <c r="AV312" s="12">
        <f t="shared" si="171"/>
        <v>7262685</v>
      </c>
      <c r="AW312" s="8">
        <f t="shared" si="194"/>
        <v>8</v>
      </c>
      <c r="AX312" s="1"/>
      <c r="AY312" s="8">
        <f t="shared" si="172"/>
        <v>8</v>
      </c>
      <c r="AZ312" s="8" t="str">
        <f>IF(AY312=0,"-",VLOOKUP(A312,FR_HITUNG_MINMAX!A:I,9,0))</f>
        <v/>
      </c>
      <c r="BB312" s="8" t="str">
        <f t="shared" si="173"/>
        <v/>
      </c>
      <c r="BC312" s="12">
        <f t="shared" si="174"/>
        <v>300000</v>
      </c>
      <c r="BD312" s="12">
        <f t="shared" si="175"/>
        <v>21965380</v>
      </c>
      <c r="BE312" s="16"/>
      <c r="BF312" s="8">
        <f>SUMIF('REALISASI ORDER'!C:C,A312,'REALISASI ORDER'!E:E)</f>
        <v>0</v>
      </c>
      <c r="BG312" s="8">
        <f t="shared" si="195"/>
        <v>5</v>
      </c>
      <c r="BH312" s="8">
        <f t="shared" si="176"/>
        <v>9</v>
      </c>
      <c r="BI312" s="8">
        <f t="shared" si="177"/>
        <v>4</v>
      </c>
      <c r="BJ312" s="8">
        <f t="shared" si="196"/>
        <v>1</v>
      </c>
      <c r="BK312" s="33">
        <f t="shared" si="197"/>
        <v>1</v>
      </c>
      <c r="BL312" s="33">
        <f t="shared" si="178"/>
        <v>0</v>
      </c>
      <c r="BM312" s="33">
        <f t="shared" si="179"/>
        <v>1</v>
      </c>
      <c r="BN312" s="33">
        <f t="shared" si="198"/>
        <v>2</v>
      </c>
      <c r="BO312" s="8">
        <f t="shared" si="180"/>
        <v>0</v>
      </c>
      <c r="BP312" s="8">
        <f t="shared" si="181"/>
        <v>0</v>
      </c>
      <c r="BQ312" s="8">
        <f t="shared" si="182"/>
        <v>0</v>
      </c>
      <c r="BR312" s="8">
        <f>IFERROR(ROUNDDOWN(BF312*BN312/(BK312+BL312+BM312+BN),0),0)</f>
        <v>0</v>
      </c>
      <c r="BS312" s="8" t="str">
        <f t="shared" si="183"/>
        <v>edrsae20w-40</v>
      </c>
      <c r="BT312" s="8">
        <f>SUMIF(FR_HITUNG_MINMAX!A:A,ORDER!A312,FR_HITUNG_MINMAX!AS:AS)</f>
        <v>8</v>
      </c>
      <c r="BU312" s="8">
        <f t="shared" si="199"/>
        <v>0</v>
      </c>
      <c r="BV312" s="8" t="str">
        <f t="shared" si="184"/>
        <v>HKJ</v>
      </c>
      <c r="BW312" s="8" t="str">
        <f>VLOOKUP(A312,'STOK PESALAKAN'!A:F,6,0)</f>
        <v/>
      </c>
    </row>
    <row r="313" spans="1:75" ht="15" customHeight="1">
      <c r="A313" s="41" t="s">
        <v>402</v>
      </c>
      <c r="B313" s="99">
        <f>IFERROR(IFERROR(VLOOKUP(A313,'STOK PACUL'!C:H,6,0),VLOOKUP(A313,'KATEGORI PACUL'!A:C,3,0)),0)</f>
        <v>3</v>
      </c>
      <c r="C313" s="8">
        <f>IFERROR(VLOOKUP(A313,'KATEGORI PACUL'!A:D,4,0),0)</f>
        <v>3</v>
      </c>
      <c r="D313" s="99">
        <f>IFERROR(IFERROR(VLOOKUP(A313,'STOK PESALAKAN'!C:H,6,0),VLOOKUP(A313,'KATEGORI PESALAKAN'!A:C,3,0)),0)</f>
        <v>3</v>
      </c>
      <c r="E313" s="8">
        <f>IFERROR(VLOOKUP(A313,'KATEGORI PESALAKAN'!A:D,4,0),0)</f>
        <v>5</v>
      </c>
      <c r="F313" s="99">
        <f>IFERROR(IFERROR(VLOOKUP(A313,'STOK CIKDITIRO'!C:H,6,0),VLOOKUP(A313,'KATEGORI CIKDITIRO'!A:C,3,0)),0)</f>
        <v>3</v>
      </c>
      <c r="G313" s="8">
        <f>IFERROR(VLOOKUP(A313,'KATEGORI CIKDITIRO'!A:D,4,0),0)</f>
        <v>2</v>
      </c>
      <c r="H313" s="99">
        <f>IFERROR(IFERROR(VLOOKUP(A313,'STOK TRAYEMAN'!C:H,6,0),VLOOKUP(A313,'KATEGORI TRAYEMAN'!A:C,3,0)),0)</f>
        <v>2</v>
      </c>
      <c r="I313" s="8">
        <f>IFERROR(VLOOKUP(A313,'KATEGORI TRAYEMAN'!A:D,4,0),0)</f>
        <v>0</v>
      </c>
      <c r="J313" s="8" t="str">
        <f>IFERROR(VLOOKUP(A313,'NOSTOK PACUL'!A:C,3,0),IFERROR(IF(VLOOKUP(A313,'STOK PACUL'!A:B,2,0)="NOSTOK","E",VLOOKUP(A313,'KATEGORI PACUL'!A:B,2,0)),"E"))</f>
        <v>C</v>
      </c>
      <c r="K313" s="8" t="str">
        <f>IFERROR(VLOOKUP(A313,'NOSTOK PESALAKAN'!A:C,3,0),IFERROR(IF(VLOOKUP(A313,'STOK PESALAKAN'!A:B,2,0)="NOSTOK","E",VLOOKUP(A313,'KATEGORI PESALAKAN'!A:B,2,0)),"E"))</f>
        <v>B</v>
      </c>
      <c r="L313" s="8" t="str">
        <f>IFERROR(VLOOKUP(A313,'NOSTOK CIKDITIRO'!A:C,3,0),IFERROR(IF(VLOOKUP(A313,'STOK CIKDITIRO'!A:B,2,0)="NOSTOK","E",VLOOKUP(A313,'KATEGORI CIKDITIRO'!A:B,2,0)),"E"))</f>
        <v>C</v>
      </c>
      <c r="M313" s="8" t="str">
        <f>IFERROR(VLOOKUP(A313,'NOSTOK TRAYEMAN'!A:C,3,0),IFERROR(IF(VLOOKUP(A313,'STOK TRAYEMAN'!A:B,2,0)="NOSTOK","E",VLOOKUP(A313,'KATEGORI TRAYEMAN'!A:B,2,0)),"E"))</f>
        <v>E</v>
      </c>
      <c r="N313" s="8" t="str">
        <f>IFERROR(VLOOKUP(A313,FR_HITUNG_MINMAX!A:B,2,0),0)</f>
        <v>OLI GEAR ENDURO 120ML</v>
      </c>
      <c r="O313" s="8" t="str">
        <f>IFERROR(VLOOKUP(A313,FR_HITUNG_MINMAX!A:D,4,0),0)</f>
        <v>ORISIN</v>
      </c>
      <c r="P313" s="8">
        <f>IFERROR(VLOOKUP(A313,FR_HITUNG_MINMAX!A:G,7,0),1)</f>
        <v>2</v>
      </c>
      <c r="Q313" s="11" t="str">
        <f>IFERROR(VLOOKUP(A313,FR_HITUNG_MINMAX!A:J,10,0),1)</f>
        <v>3</v>
      </c>
      <c r="R313" s="8">
        <f>IFERROR(VLOOKUP(A313,FR_HITUNG_MINMAX!A:K,11,0),1)</f>
        <v>1</v>
      </c>
      <c r="S313" s="12">
        <f>IFERROR(VLOOKUP(A313,FR_HITUNG_MINMAX!A:F,6,0),0)</f>
        <v>14000</v>
      </c>
      <c r="T313" s="8">
        <f t="shared" si="185"/>
        <v>0</v>
      </c>
      <c r="U313" s="8">
        <f t="shared" si="160"/>
        <v>-2</v>
      </c>
      <c r="V313" s="8">
        <f t="shared" si="161"/>
        <v>1</v>
      </c>
      <c r="W313" s="8">
        <f t="shared" si="186"/>
        <v>2</v>
      </c>
      <c r="X313" s="8">
        <f t="shared" si="187"/>
        <v>0</v>
      </c>
      <c r="Y313" s="16"/>
      <c r="Z313" s="15">
        <f t="shared" si="162"/>
        <v>0</v>
      </c>
      <c r="AA313" s="8">
        <f t="shared" si="188"/>
        <v>0</v>
      </c>
      <c r="AB313" s="16"/>
      <c r="AC313" s="15">
        <f t="shared" si="163"/>
        <v>0</v>
      </c>
      <c r="AD313" s="8">
        <f t="shared" si="164"/>
        <v>0</v>
      </c>
      <c r="AE313" s="16"/>
      <c r="AF313" s="15">
        <f t="shared" si="165"/>
        <v>0</v>
      </c>
      <c r="AG313" s="15">
        <f t="shared" si="189"/>
        <v>0</v>
      </c>
      <c r="AH313" s="16"/>
      <c r="AI313" s="15">
        <f t="shared" si="190"/>
        <v>0</v>
      </c>
      <c r="AJ313" s="8">
        <f t="shared" si="191"/>
        <v>0</v>
      </c>
      <c r="AK313" s="8">
        <f t="shared" si="166"/>
        <v>1</v>
      </c>
      <c r="AL313" s="8">
        <f t="shared" si="167"/>
        <v>0</v>
      </c>
      <c r="AM313" s="8">
        <f t="shared" si="192"/>
        <v>0</v>
      </c>
      <c r="AN313" s="8">
        <f t="shared" si="193"/>
        <v>2</v>
      </c>
      <c r="AO313" s="8">
        <f>IFERROR(VLOOKUP(A313,PERSAMAAN!B:D,3,0),AN313)</f>
        <v>2</v>
      </c>
      <c r="AP313" s="1">
        <v>3</v>
      </c>
      <c r="AQ313" s="8">
        <f t="shared" si="168"/>
        <v>3</v>
      </c>
      <c r="AR313" s="8" t="str">
        <f>IF(AQ313=0,"-",VLOOKUP(A313,FR_HITUNG_MINMAX!A:H,8,0))</f>
        <v>GSM</v>
      </c>
      <c r="AS313" s="1" t="s">
        <v>32</v>
      </c>
      <c r="AT313" s="8" t="str">
        <f t="shared" si="169"/>
        <v>HKJ</v>
      </c>
      <c r="AU313" s="12">
        <f t="shared" si="170"/>
        <v>42000</v>
      </c>
      <c r="AV313" s="12">
        <f t="shared" si="171"/>
        <v>7262685</v>
      </c>
      <c r="AW313" s="8">
        <f t="shared" si="194"/>
        <v>0</v>
      </c>
      <c r="AX313" s="1"/>
      <c r="AY313" s="8">
        <f t="shared" si="172"/>
        <v>0</v>
      </c>
      <c r="AZ313" s="8" t="str">
        <f>IF(AY313=0,"-",VLOOKUP(A313,FR_HITUNG_MINMAX!A:I,9,0))</f>
        <v>-</v>
      </c>
      <c r="BB313" s="8" t="str">
        <f t="shared" si="173"/>
        <v>-</v>
      </c>
      <c r="BC313" s="12">
        <f t="shared" si="174"/>
        <v>0</v>
      </c>
      <c r="BD313" s="12">
        <f t="shared" si="175"/>
        <v>0</v>
      </c>
      <c r="BE313" s="16"/>
      <c r="BF313" s="8">
        <f>SUMIF('REALISASI ORDER'!C:C,A313,'REALISASI ORDER'!E:E)</f>
        <v>0</v>
      </c>
      <c r="BG313" s="8">
        <f t="shared" si="195"/>
        <v>3</v>
      </c>
      <c r="BH313" s="8">
        <f t="shared" si="176"/>
        <v>3</v>
      </c>
      <c r="BI313" s="8">
        <f t="shared" si="177"/>
        <v>3</v>
      </c>
      <c r="BJ313" s="8">
        <f t="shared" si="196"/>
        <v>2</v>
      </c>
      <c r="BK313" s="33">
        <f t="shared" si="197"/>
        <v>3</v>
      </c>
      <c r="BL313" s="33">
        <f t="shared" si="178"/>
        <v>2</v>
      </c>
      <c r="BM313" s="33">
        <f t="shared" si="179"/>
        <v>0</v>
      </c>
      <c r="BN313" s="33">
        <f t="shared" si="198"/>
        <v>0</v>
      </c>
      <c r="BO313" s="8">
        <f t="shared" si="180"/>
        <v>0</v>
      </c>
      <c r="BP313" s="8">
        <f t="shared" si="181"/>
        <v>0</v>
      </c>
      <c r="BQ313" s="8">
        <f t="shared" si="182"/>
        <v>0</v>
      </c>
      <c r="BR313" s="8">
        <f>IFERROR(ROUNDDOWN(BF313*BN313/(BK313+BL313+BM313+BN),0),0)</f>
        <v>0</v>
      </c>
      <c r="BS313" s="8" t="str">
        <f t="shared" si="183"/>
        <v>ENDUROGEAR120</v>
      </c>
      <c r="BT313" s="8">
        <f>SUMIF(FR_HITUNG_MINMAX!A:A,ORDER!A313,FR_HITUNG_MINMAX!AS:AS)</f>
        <v>4</v>
      </c>
      <c r="BU313" s="8">
        <f t="shared" si="199"/>
        <v>0</v>
      </c>
      <c r="BV313" s="8" t="str">
        <f t="shared" si="184"/>
        <v>HKJ</v>
      </c>
      <c r="BW313" s="8" t="str">
        <f>VLOOKUP(A313,'STOK PESALAKAN'!A:F,6,0)</f>
        <v/>
      </c>
    </row>
    <row r="314" spans="1:75" ht="15" customHeight="1">
      <c r="A314" s="41" t="s">
        <v>403</v>
      </c>
      <c r="B314" s="99">
        <f>IFERROR(IFERROR(VLOOKUP(A314,'STOK PACUL'!C:H,6,0),VLOOKUP(A314,'KATEGORI PACUL'!A:C,3,0)),0)</f>
        <v>3</v>
      </c>
      <c r="C314" s="8">
        <f>IFERROR(VLOOKUP(A314,'KATEGORI PACUL'!A:D,4,0),0)</f>
        <v>3</v>
      </c>
      <c r="D314" s="99">
        <f>IFERROR(IFERROR(VLOOKUP(A314,'STOK PESALAKAN'!C:H,6,0),VLOOKUP(A314,'KATEGORI PESALAKAN'!A:C,3,0)),0)</f>
        <v>6</v>
      </c>
      <c r="E314" s="8">
        <f>IFERROR(VLOOKUP(A314,'KATEGORI PESALAKAN'!A:D,4,0),0)</f>
        <v>6</v>
      </c>
      <c r="F314" s="99">
        <f>IFERROR(IFERROR(VLOOKUP(A314,'STOK CIKDITIRO'!C:H,6,0),VLOOKUP(A314,'KATEGORI CIKDITIRO'!A:C,3,0)),0)</f>
        <v>0</v>
      </c>
      <c r="G314" s="8">
        <f>IFERROR(VLOOKUP(A314,'KATEGORI CIKDITIRO'!A:D,4,0),0)</f>
        <v>0</v>
      </c>
      <c r="H314" s="99">
        <f>IFERROR(IFERROR(VLOOKUP(A314,'STOK TRAYEMAN'!C:H,6,0),VLOOKUP(A314,'KATEGORI TRAYEMAN'!A:C,3,0)),0)</f>
        <v>1</v>
      </c>
      <c r="I314" s="8">
        <f>IFERROR(VLOOKUP(A314,'KATEGORI TRAYEMAN'!A:D,4,0),0)</f>
        <v>0</v>
      </c>
      <c r="J314" s="8" t="str">
        <f>IFERROR(VLOOKUP(A314,'NOSTOK PACUL'!A:C,3,0),IFERROR(IF(VLOOKUP(A314,'STOK PACUL'!A:B,2,0)="NOSTOK","E",VLOOKUP(A314,'KATEGORI PACUL'!A:B,2,0)),"E"))</f>
        <v>C</v>
      </c>
      <c r="K314" s="8" t="str">
        <f>IFERROR(VLOOKUP(A314,'NOSTOK PESALAKAN'!A:C,3,0),IFERROR(IF(VLOOKUP(A314,'STOK PESALAKAN'!A:B,2,0)="NOSTOK","E",VLOOKUP(A314,'KATEGORI PESALAKAN'!A:B,2,0)),"E"))</f>
        <v>B</v>
      </c>
      <c r="L314" s="8" t="str">
        <f>IFERROR(VLOOKUP(A314,'NOSTOK CIKDITIRO'!A:C,3,0),IFERROR(IF(VLOOKUP(A314,'STOK CIKDITIRO'!A:B,2,0)="NOSTOK","E",VLOOKUP(A314,'KATEGORI CIKDITIRO'!A:B,2,0)),"E"))</f>
        <v>E</v>
      </c>
      <c r="M314" s="8" t="str">
        <f>IFERROR(VLOOKUP(A314,'NOSTOK TRAYEMAN'!A:C,3,0),IFERROR(IF(VLOOKUP(A314,'STOK TRAYEMAN'!A:B,2,0)="NOSTOK","E",VLOOKUP(A314,'KATEGORI TRAYEMAN'!A:B,2,0)),"E"))</f>
        <v>E</v>
      </c>
      <c r="N314" s="8" t="str">
        <f>IFERROR(VLOOKUP(A314,FR_HITUNG_MINMAX!A:B,2,0),0)</f>
        <v>OLI MATIC ENDURO S 0.8</v>
      </c>
      <c r="O314" s="8" t="str">
        <f>IFERROR(VLOOKUP(A314,FR_HITUNG_MINMAX!A:D,4,0),0)</f>
        <v>OLIGEN</v>
      </c>
      <c r="P314" s="8">
        <f>IFERROR(VLOOKUP(A314,FR_HITUNG_MINMAX!A:G,7,0),1)</f>
        <v>1</v>
      </c>
      <c r="Q314" s="11">
        <f>IFERROR(VLOOKUP(A314,FR_HITUNG_MINMAX!A:J,10,0),1)</f>
        <v>1</v>
      </c>
      <c r="R314" s="8">
        <f>IFERROR(VLOOKUP(A314,FR_HITUNG_MINMAX!A:K,11,0),1)</f>
        <v>6</v>
      </c>
      <c r="S314" s="12">
        <f>IFERROR(VLOOKUP(A314,FR_HITUNG_MINMAX!A:F,6,0),0)</f>
        <v>38500</v>
      </c>
      <c r="T314" s="8">
        <f t="shared" si="185"/>
        <v>0</v>
      </c>
      <c r="U314" s="8">
        <f t="shared" si="160"/>
        <v>0</v>
      </c>
      <c r="V314" s="8">
        <f t="shared" si="161"/>
        <v>0</v>
      </c>
      <c r="W314" s="8">
        <f t="shared" si="186"/>
        <v>1</v>
      </c>
      <c r="X314" s="8">
        <f t="shared" si="187"/>
        <v>0</v>
      </c>
      <c r="Y314" s="16"/>
      <c r="Z314" s="15">
        <f t="shared" si="162"/>
        <v>0</v>
      </c>
      <c r="AA314" s="8">
        <f t="shared" si="188"/>
        <v>0</v>
      </c>
      <c r="AB314" s="16"/>
      <c r="AC314" s="15">
        <f t="shared" si="163"/>
        <v>0</v>
      </c>
      <c r="AD314" s="8">
        <f t="shared" si="164"/>
        <v>0</v>
      </c>
      <c r="AE314" s="16"/>
      <c r="AF314" s="15">
        <f t="shared" si="165"/>
        <v>0</v>
      </c>
      <c r="AG314" s="15">
        <f t="shared" si="189"/>
        <v>0</v>
      </c>
      <c r="AH314" s="16"/>
      <c r="AI314" s="15">
        <f t="shared" si="190"/>
        <v>0</v>
      </c>
      <c r="AJ314" s="8">
        <f t="shared" si="191"/>
        <v>0</v>
      </c>
      <c r="AK314" s="8">
        <f t="shared" si="166"/>
        <v>0</v>
      </c>
      <c r="AL314" s="8">
        <f t="shared" si="167"/>
        <v>0</v>
      </c>
      <c r="AM314" s="8">
        <f t="shared" si="192"/>
        <v>0</v>
      </c>
      <c r="AN314" s="8">
        <f t="shared" si="193"/>
        <v>0</v>
      </c>
      <c r="AO314" s="8">
        <f>IFERROR(VLOOKUP(A314,PERSAMAAN!B:D,3,0),AN314)</f>
        <v>0</v>
      </c>
      <c r="AP314" s="1"/>
      <c r="AQ314" s="8">
        <f t="shared" si="168"/>
        <v>0</v>
      </c>
      <c r="AR314" s="8" t="str">
        <f>IF(AQ314=0,"-",VLOOKUP(A314,FR_HITUNG_MINMAX!A:H,8,0))</f>
        <v>-</v>
      </c>
      <c r="AS314" s="1"/>
      <c r="AT314" s="8" t="str">
        <f t="shared" si="169"/>
        <v>-</v>
      </c>
      <c r="AU314" s="12">
        <f t="shared" si="170"/>
        <v>0</v>
      </c>
      <c r="AV314" s="12">
        <f t="shared" si="171"/>
        <v>0</v>
      </c>
      <c r="AW314" s="8">
        <f t="shared" si="194"/>
        <v>1</v>
      </c>
      <c r="AX314" s="1"/>
      <c r="AY314" s="8">
        <f t="shared" si="172"/>
        <v>1</v>
      </c>
      <c r="AZ314" s="8" t="str">
        <f>IF(AY314=0,"-",VLOOKUP(A314,FR_HITUNG_MINMAX!A:I,9,0))</f>
        <v/>
      </c>
      <c r="BB314" s="8" t="str">
        <f t="shared" si="173"/>
        <v/>
      </c>
      <c r="BC314" s="12">
        <f t="shared" si="174"/>
        <v>231000</v>
      </c>
      <c r="BD314" s="12">
        <f t="shared" si="175"/>
        <v>21965380</v>
      </c>
      <c r="BE314" s="16"/>
      <c r="BF314" s="8">
        <f>SUMIF('REALISASI ORDER'!C:C,A314,'REALISASI ORDER'!E:E)</f>
        <v>0</v>
      </c>
      <c r="BG314" s="8">
        <f t="shared" si="195"/>
        <v>3</v>
      </c>
      <c r="BH314" s="8">
        <f t="shared" si="176"/>
        <v>6</v>
      </c>
      <c r="BI314" s="8">
        <f t="shared" si="177"/>
        <v>0</v>
      </c>
      <c r="BJ314" s="8">
        <f t="shared" si="196"/>
        <v>1</v>
      </c>
      <c r="BK314" s="33">
        <f t="shared" si="197"/>
        <v>2</v>
      </c>
      <c r="BL314" s="33">
        <f t="shared" si="178"/>
        <v>0</v>
      </c>
      <c r="BM314" s="33">
        <f t="shared" si="179"/>
        <v>0</v>
      </c>
      <c r="BN314" s="33">
        <f t="shared" si="198"/>
        <v>0</v>
      </c>
      <c r="BO314" s="8">
        <f t="shared" si="180"/>
        <v>0</v>
      </c>
      <c r="BP314" s="8">
        <f t="shared" si="181"/>
        <v>0</v>
      </c>
      <c r="BQ314" s="8">
        <f t="shared" si="182"/>
        <v>0</v>
      </c>
      <c r="BR314" s="8">
        <f>IFERROR(ROUNDDOWN(BF314*BN314/(BK314+BL314+BM314+BN),0),0)</f>
        <v>0</v>
      </c>
      <c r="BS314" s="8" t="str">
        <f t="shared" si="183"/>
        <v>ENMTCS</v>
      </c>
      <c r="BT314" s="8">
        <f>SUMIF(FR_HITUNG_MINMAX!A:A,ORDER!A314,FR_HITUNG_MINMAX!AS:AS)</f>
        <v>4</v>
      </c>
      <c r="BU314" s="8">
        <f t="shared" si="199"/>
        <v>0</v>
      </c>
      <c r="BV314" s="8" t="str">
        <f t="shared" si="184"/>
        <v>-</v>
      </c>
      <c r="BW314" s="8" t="str">
        <f>VLOOKUP(A314,'STOK PESALAKAN'!A:F,6,0)</f>
        <v/>
      </c>
    </row>
    <row r="315" spans="1:75" ht="15" customHeight="1">
      <c r="A315" s="41" t="s">
        <v>404</v>
      </c>
      <c r="B315" s="99">
        <f>IFERROR(IFERROR(VLOOKUP(A315,'STOK PACUL'!C:H,6,0),VLOOKUP(A315,'KATEGORI PACUL'!A:C,3,0)),0)</f>
        <v>1</v>
      </c>
      <c r="C315" s="8">
        <f>IFERROR(VLOOKUP(A315,'KATEGORI PACUL'!A:D,4,0),0)</f>
        <v>1</v>
      </c>
      <c r="D315" s="99">
        <f>IFERROR(IFERROR(VLOOKUP(A315,'STOK PESALAKAN'!C:H,6,0),VLOOKUP(A315,'KATEGORI PESALAKAN'!A:C,3,0)),0)</f>
        <v>2</v>
      </c>
      <c r="E315" s="8">
        <f>IFERROR(VLOOKUP(A315,'KATEGORI PESALAKAN'!A:D,4,0),0)</f>
        <v>1</v>
      </c>
      <c r="F315" s="99">
        <f>IFERROR(IFERROR(VLOOKUP(A315,'STOK CIKDITIRO'!C:H,6,0),VLOOKUP(A315,'KATEGORI CIKDITIRO'!A:C,3,0)),0)</f>
        <v>0</v>
      </c>
      <c r="G315" s="8">
        <f>IFERROR(VLOOKUP(A315,'KATEGORI CIKDITIRO'!A:D,4,0),0)</f>
        <v>1</v>
      </c>
      <c r="H315" s="99">
        <f>IFERROR(IFERROR(VLOOKUP(A315,'STOK TRAYEMAN'!C:H,6,0),VLOOKUP(A315,'KATEGORI TRAYEMAN'!A:C,3,0)),0)</f>
        <v>0</v>
      </c>
      <c r="I315" s="8">
        <f>IFERROR(VLOOKUP(A315,'KATEGORI TRAYEMAN'!A:D,4,0),0)</f>
        <v>0</v>
      </c>
      <c r="J315" s="8" t="str">
        <f>IFERROR(VLOOKUP(A315,'NOSTOK PACUL'!A:C,3,0),IFERROR(IF(VLOOKUP(A315,'STOK PACUL'!A:B,2,0)="NOSTOK","E",VLOOKUP(A315,'KATEGORI PACUL'!A:B,2,0)),"E"))</f>
        <v>D</v>
      </c>
      <c r="K315" s="8" t="str">
        <f>IFERROR(VLOOKUP(A315,'NOSTOK PESALAKAN'!A:C,3,0),IFERROR(IF(VLOOKUP(A315,'STOK PESALAKAN'!A:B,2,0)="NOSTOK","E",VLOOKUP(A315,'KATEGORI PESALAKAN'!A:B,2,0)),"E"))</f>
        <v>D</v>
      </c>
      <c r="L315" s="8" t="str">
        <f>IFERROR(VLOOKUP(A315,'NOSTOK CIKDITIRO'!A:C,3,0),IFERROR(IF(VLOOKUP(A315,'STOK CIKDITIRO'!A:B,2,0)="NOSTOK","E",VLOOKUP(A315,'KATEGORI CIKDITIRO'!A:B,2,0)),"E"))</f>
        <v>D</v>
      </c>
      <c r="M315" s="8" t="str">
        <f>IFERROR(VLOOKUP(A315,'NOSTOK TRAYEMAN'!A:C,3,0),IFERROR(IF(VLOOKUP(A315,'STOK TRAYEMAN'!A:B,2,0)="NOSTOK","E",VLOOKUP(A315,'KATEGORI TRAYEMAN'!A:B,2,0)),"E"))</f>
        <v>E</v>
      </c>
      <c r="N315" s="8" t="str">
        <f>IFERROR(VLOOKUP(A315,FR_HITUNG_MINMAX!A:B,2,0),0)</f>
        <v>BAN TUBLES FDR 100/90-12</v>
      </c>
      <c r="O315" s="8" t="str">
        <f>IFERROR(VLOOKUP(A315,FR_HITUNG_MINMAX!A:D,4,0),0)</f>
        <v>IMITAS</v>
      </c>
      <c r="P315" s="8">
        <f>IFERROR(VLOOKUP(A315,FR_HITUNG_MINMAX!A:G,7,0),1)</f>
        <v>1</v>
      </c>
      <c r="Q315" s="11">
        <f>IFERROR(VLOOKUP(A315,FR_HITUNG_MINMAX!A:J,10,0),1)</f>
        <v>1</v>
      </c>
      <c r="R315" s="8">
        <f>IFERROR(VLOOKUP(A315,FR_HITUNG_MINMAX!A:K,11,0),1)</f>
        <v>1</v>
      </c>
      <c r="S315" s="12">
        <f>IFERROR(VLOOKUP(A315,FR_HITUNG_MINMAX!A:F,6,0),0)</f>
        <v>201500</v>
      </c>
      <c r="T315" s="8">
        <f t="shared" si="185"/>
        <v>0</v>
      </c>
      <c r="U315" s="8">
        <f t="shared" si="160"/>
        <v>1</v>
      </c>
      <c r="V315" s="8">
        <f t="shared" si="161"/>
        <v>-1</v>
      </c>
      <c r="W315" s="8">
        <f t="shared" si="186"/>
        <v>0</v>
      </c>
      <c r="X315" s="8">
        <f t="shared" si="187"/>
        <v>0</v>
      </c>
      <c r="Y315" s="16"/>
      <c r="Z315" s="15">
        <f t="shared" si="162"/>
        <v>0</v>
      </c>
      <c r="AA315" s="8">
        <f t="shared" si="188"/>
        <v>0</v>
      </c>
      <c r="AB315" s="16"/>
      <c r="AC315" s="15">
        <f t="shared" si="163"/>
        <v>0</v>
      </c>
      <c r="AD315" s="8">
        <f t="shared" si="164"/>
        <v>0</v>
      </c>
      <c r="AE315" s="16"/>
      <c r="AF315" s="15">
        <f t="shared" si="165"/>
        <v>0</v>
      </c>
      <c r="AG315" s="15">
        <f t="shared" si="189"/>
        <v>0</v>
      </c>
      <c r="AH315" s="16"/>
      <c r="AI315" s="15">
        <f t="shared" si="190"/>
        <v>0</v>
      </c>
      <c r="AJ315" s="8">
        <f t="shared" si="191"/>
        <v>0</v>
      </c>
      <c r="AK315" s="8">
        <f t="shared" si="166"/>
        <v>0</v>
      </c>
      <c r="AL315" s="8">
        <f t="shared" si="167"/>
        <v>1</v>
      </c>
      <c r="AM315" s="8">
        <f t="shared" si="192"/>
        <v>0</v>
      </c>
      <c r="AN315" s="8">
        <f t="shared" si="193"/>
        <v>1</v>
      </c>
      <c r="AO315" s="8">
        <f>IFERROR(VLOOKUP(A315,PERSAMAAN!B:D,3,0),AN315)</f>
        <v>1</v>
      </c>
      <c r="AP315" s="1">
        <v>0</v>
      </c>
      <c r="AQ315" s="8">
        <f t="shared" si="168"/>
        <v>0</v>
      </c>
      <c r="AR315" s="8" t="str">
        <f>IF(AQ315=0,"-",VLOOKUP(A315,FR_HITUNG_MINMAX!A:H,8,0))</f>
        <v>-</v>
      </c>
      <c r="AS315" s="1"/>
      <c r="AT315" s="8" t="str">
        <f t="shared" si="169"/>
        <v>-</v>
      </c>
      <c r="AU315" s="12">
        <f t="shared" si="170"/>
        <v>0</v>
      </c>
      <c r="AV315" s="12">
        <f t="shared" si="171"/>
        <v>0</v>
      </c>
      <c r="AW315" s="8" t="b">
        <f t="shared" si="194"/>
        <v>0</v>
      </c>
      <c r="AX315" s="1"/>
      <c r="AY315" s="8">
        <f t="shared" si="172"/>
        <v>0</v>
      </c>
      <c r="AZ315" s="8" t="str">
        <f>IF(AY315=0,"-",VLOOKUP(A315,FR_HITUNG_MINMAX!A:I,9,0))</f>
        <v>-</v>
      </c>
      <c r="BB315" s="8" t="str">
        <f t="shared" si="173"/>
        <v>-</v>
      </c>
      <c r="BC315" s="12">
        <f t="shared" si="174"/>
        <v>0</v>
      </c>
      <c r="BD315" s="12">
        <f t="shared" si="175"/>
        <v>0</v>
      </c>
      <c r="BE315" s="16"/>
      <c r="BF315" s="8">
        <f>SUMIF('REALISASI ORDER'!C:C,A315,'REALISASI ORDER'!E:E)</f>
        <v>0</v>
      </c>
      <c r="BG315" s="8">
        <f t="shared" si="195"/>
        <v>1</v>
      </c>
      <c r="BH315" s="8">
        <f t="shared" si="176"/>
        <v>2</v>
      </c>
      <c r="BI315" s="8">
        <f t="shared" si="177"/>
        <v>0</v>
      </c>
      <c r="BJ315" s="8">
        <f t="shared" si="196"/>
        <v>0</v>
      </c>
      <c r="BK315" s="33">
        <f t="shared" si="197"/>
        <v>1</v>
      </c>
      <c r="BL315" s="33">
        <f t="shared" si="178"/>
        <v>0</v>
      </c>
      <c r="BM315" s="33">
        <f t="shared" si="179"/>
        <v>1</v>
      </c>
      <c r="BN315" s="33">
        <f t="shared" si="198"/>
        <v>0</v>
      </c>
      <c r="BO315" s="8">
        <f t="shared" si="180"/>
        <v>0</v>
      </c>
      <c r="BP315" s="8">
        <f t="shared" si="181"/>
        <v>0</v>
      </c>
      <c r="BQ315" s="8">
        <f t="shared" si="182"/>
        <v>0</v>
      </c>
      <c r="BR315" s="8">
        <f>IFERROR(ROUNDDOWN(BF315*BN315/(BK315+BL315+BM315+BN),0),0)</f>
        <v>0</v>
      </c>
      <c r="BS315" s="8" t="str">
        <f t="shared" si="183"/>
        <v>FDR100/90-12</v>
      </c>
      <c r="BT315" s="8">
        <f>SUMIF(FR_HITUNG_MINMAX!A:A,ORDER!A315,FR_HITUNG_MINMAX!AS:AS)</f>
        <v>3</v>
      </c>
      <c r="BU315" s="8">
        <f t="shared" si="199"/>
        <v>0</v>
      </c>
      <c r="BV315" s="8" t="str">
        <f t="shared" si="184"/>
        <v>-</v>
      </c>
      <c r="BW315" s="8" t="str">
        <f>VLOOKUP(A315,'STOK PESALAKAN'!A:F,6,0)</f>
        <v/>
      </c>
    </row>
    <row r="316" spans="1:75">
      <c r="A316" s="41" t="s">
        <v>405</v>
      </c>
      <c r="B316" s="99">
        <f>IFERROR(IFERROR(VLOOKUP(A316,'STOK PACUL'!C:H,6,0),VLOOKUP(A316,'KATEGORI PACUL'!A:C,3,0)),0)</f>
        <v>1</v>
      </c>
      <c r="C316" s="8">
        <f>IFERROR(VLOOKUP(A316,'KATEGORI PACUL'!A:D,4,0),0)</f>
        <v>2</v>
      </c>
      <c r="D316" s="99">
        <f>IFERROR(IFERROR(VLOOKUP(A316,'STOK PESALAKAN'!C:H,6,0),VLOOKUP(A316,'KATEGORI PESALAKAN'!A:C,3,0)),0)</f>
        <v>1</v>
      </c>
      <c r="E316" s="8">
        <f>IFERROR(VLOOKUP(A316,'KATEGORI PESALAKAN'!A:D,4,0),0)</f>
        <v>0</v>
      </c>
      <c r="F316" s="99">
        <f>IFERROR(IFERROR(VLOOKUP(A316,'STOK CIKDITIRO'!C:H,6,0),VLOOKUP(A316,'KATEGORI CIKDITIRO'!A:C,3,0)),0)</f>
        <v>2</v>
      </c>
      <c r="G316" s="8">
        <f>IFERROR(VLOOKUP(A316,'KATEGORI CIKDITIRO'!A:D,4,0),0)</f>
        <v>0</v>
      </c>
      <c r="H316" s="99">
        <f>IFERROR(IFERROR(VLOOKUP(A316,'STOK TRAYEMAN'!C:H,6,0),VLOOKUP(A316,'KATEGORI TRAYEMAN'!A:C,3,0)),0)</f>
        <v>0</v>
      </c>
      <c r="I316" s="8">
        <f>IFERROR(VLOOKUP(A316,'KATEGORI TRAYEMAN'!A:D,4,0),0)</f>
        <v>1</v>
      </c>
      <c r="J316" s="8" t="str">
        <f>IFERROR(VLOOKUP(A316,'NOSTOK PACUL'!A:C,3,0),IFERROR(IF(VLOOKUP(A316,'STOK PACUL'!A:B,2,0)="NOSTOK","E",VLOOKUP(A316,'KATEGORI PACUL'!A:B,2,0)),"E"))</f>
        <v>D</v>
      </c>
      <c r="K316" s="8" t="str">
        <f>IFERROR(VLOOKUP(A316,'NOSTOK PESALAKAN'!A:C,3,0),IFERROR(IF(VLOOKUP(A316,'STOK PESALAKAN'!A:B,2,0)="NOSTOK","E",VLOOKUP(A316,'KATEGORI PESALAKAN'!A:B,2,0)),"E"))</f>
        <v>E</v>
      </c>
      <c r="L316" s="8" t="str">
        <f>IFERROR(VLOOKUP(A316,'NOSTOK CIKDITIRO'!A:C,3,0),IFERROR(IF(VLOOKUP(A316,'STOK CIKDITIRO'!A:B,2,0)="NOSTOK","E",VLOOKUP(A316,'KATEGORI CIKDITIRO'!A:B,2,0)),"E"))</f>
        <v>E</v>
      </c>
      <c r="M316" s="8" t="str">
        <f>IFERROR(VLOOKUP(A316,'NOSTOK TRAYEMAN'!A:C,3,0),IFERROR(IF(VLOOKUP(A316,'STOK TRAYEMAN'!A:B,2,0)="NOSTOK","E",VLOOKUP(A316,'KATEGORI TRAYEMAN'!A:B,2,0)),"E"))</f>
        <v>D</v>
      </c>
      <c r="N316" s="8" t="str">
        <f>IFERROR(VLOOKUP(A316,FR_HITUNG_MINMAX!A:B,2,0),0)</f>
        <v>FILTER FUEL PUMP / FILTER FP Y.MIO J IMI</v>
      </c>
      <c r="O316" s="8" t="str">
        <f>IFERROR(VLOOKUP(A316,FR_HITUNG_MINMAX!A:D,4,0),0)</f>
        <v>IMITAS</v>
      </c>
      <c r="P316" s="8">
        <f>IFERROR(VLOOKUP(A316,FR_HITUNG_MINMAX!A:G,7,0),1)</f>
        <v>1</v>
      </c>
      <c r="Q316" s="11">
        <f>IFERROR(VLOOKUP(A316,FR_HITUNG_MINMAX!A:J,10,0),1)</f>
        <v>1</v>
      </c>
      <c r="R316" s="8">
        <f>IFERROR(VLOOKUP(A316,FR_HITUNG_MINMAX!A:K,11,0),1)</f>
        <v>1</v>
      </c>
      <c r="S316" s="12">
        <f>IFERROR(VLOOKUP(A316,FR_HITUNG_MINMAX!A:F,6,0),0)</f>
        <v>17000</v>
      </c>
      <c r="T316" s="8">
        <f t="shared" si="185"/>
        <v>-1</v>
      </c>
      <c r="U316" s="8">
        <f t="shared" si="160"/>
        <v>1</v>
      </c>
      <c r="V316" s="8">
        <f t="shared" si="161"/>
        <v>2</v>
      </c>
      <c r="W316" s="8">
        <f t="shared" si="186"/>
        <v>-1</v>
      </c>
      <c r="X316" s="8">
        <f t="shared" si="187"/>
        <v>0</v>
      </c>
      <c r="Y316" s="16"/>
      <c r="Z316" s="15">
        <f t="shared" si="162"/>
        <v>0</v>
      </c>
      <c r="AA316" s="8">
        <f t="shared" si="188"/>
        <v>1</v>
      </c>
      <c r="AB316" s="16"/>
      <c r="AC316" s="15">
        <f t="shared" si="163"/>
        <v>0</v>
      </c>
      <c r="AD316" s="8">
        <f t="shared" si="164"/>
        <v>0</v>
      </c>
      <c r="AE316" s="16"/>
      <c r="AF316" s="15">
        <f t="shared" si="165"/>
        <v>0</v>
      </c>
      <c r="AG316" s="15">
        <f t="shared" si="189"/>
        <v>0</v>
      </c>
      <c r="AH316" s="16"/>
      <c r="AI316" s="15">
        <f t="shared" si="190"/>
        <v>0</v>
      </c>
      <c r="AJ316" s="8">
        <f t="shared" si="191"/>
        <v>3</v>
      </c>
      <c r="AK316" s="8">
        <f t="shared" si="166"/>
        <v>0</v>
      </c>
      <c r="AL316" s="8">
        <f t="shared" si="167"/>
        <v>0</v>
      </c>
      <c r="AM316" s="8">
        <f t="shared" si="192"/>
        <v>1</v>
      </c>
      <c r="AN316" s="8">
        <f t="shared" si="193"/>
        <v>4</v>
      </c>
      <c r="AO316" s="8">
        <f>IFERROR(VLOOKUP(A316,PERSAMAAN!B:D,3,0),AN316)</f>
        <v>4</v>
      </c>
      <c r="AP316" s="1">
        <v>2</v>
      </c>
      <c r="AQ316" s="8">
        <f t="shared" si="168"/>
        <v>2</v>
      </c>
      <c r="AR316" s="8" t="str">
        <f>IF(AQ316=0,"-",VLOOKUP(A316,FR_HITUNG_MINMAX!A:H,8,0))</f>
        <v>GSM</v>
      </c>
      <c r="AS316" s="1" t="s">
        <v>32</v>
      </c>
      <c r="AT316" s="8" t="str">
        <f t="shared" si="169"/>
        <v>HKJ</v>
      </c>
      <c r="AU316" s="12">
        <f t="shared" si="170"/>
        <v>34000</v>
      </c>
      <c r="AV316" s="12">
        <f t="shared" si="171"/>
        <v>7262685</v>
      </c>
      <c r="AW316" s="8" t="b">
        <f t="shared" si="194"/>
        <v>0</v>
      </c>
      <c r="AX316" s="1"/>
      <c r="AY316" s="8">
        <f t="shared" si="172"/>
        <v>0</v>
      </c>
      <c r="AZ316" s="8" t="str">
        <f>IF(AY316=0,"-",VLOOKUP(A316,FR_HITUNG_MINMAX!A:I,9,0))</f>
        <v>-</v>
      </c>
      <c r="BB316" s="8" t="str">
        <f t="shared" si="173"/>
        <v>-</v>
      </c>
      <c r="BC316" s="12">
        <f t="shared" si="174"/>
        <v>0</v>
      </c>
      <c r="BD316" s="12">
        <f t="shared" si="175"/>
        <v>0</v>
      </c>
      <c r="BE316" s="16"/>
      <c r="BF316" s="8">
        <f>SUMIF('REALISASI ORDER'!C:C,A316,'REALISASI ORDER'!E:E)</f>
        <v>0</v>
      </c>
      <c r="BG316" s="8">
        <f t="shared" si="195"/>
        <v>1</v>
      </c>
      <c r="BH316" s="8">
        <f t="shared" si="176"/>
        <v>1</v>
      </c>
      <c r="BI316" s="8">
        <f t="shared" si="177"/>
        <v>2</v>
      </c>
      <c r="BJ316" s="8">
        <f t="shared" si="196"/>
        <v>0</v>
      </c>
      <c r="BK316" s="33">
        <f t="shared" si="197"/>
        <v>2</v>
      </c>
      <c r="BL316" s="33">
        <f t="shared" si="178"/>
        <v>0</v>
      </c>
      <c r="BM316" s="33">
        <f t="shared" si="179"/>
        <v>0</v>
      </c>
      <c r="BN316" s="33">
        <f t="shared" si="198"/>
        <v>1</v>
      </c>
      <c r="BO316" s="8">
        <f t="shared" si="180"/>
        <v>0</v>
      </c>
      <c r="BP316" s="8">
        <f t="shared" si="181"/>
        <v>0</v>
      </c>
      <c r="BQ316" s="8">
        <f t="shared" si="182"/>
        <v>0</v>
      </c>
      <c r="BR316" s="8">
        <f>IFERROR(ROUNDDOWN(BF316*BN316/(BK316+BL316+BM316+BN),0),0)</f>
        <v>0</v>
      </c>
      <c r="BS316" s="8" t="str">
        <f t="shared" si="183"/>
        <v>FLBMJ</v>
      </c>
      <c r="BT316" s="8">
        <f>SUMIF(FR_HITUNG_MINMAX!A:A,ORDER!A316,FR_HITUNG_MINMAX!AS:AS)</f>
        <v>2</v>
      </c>
      <c r="BU316" s="8">
        <f t="shared" si="199"/>
        <v>0</v>
      </c>
      <c r="BV316" s="8" t="str">
        <f t="shared" si="184"/>
        <v>HKJ</v>
      </c>
      <c r="BW316" s="8" t="str">
        <f>VLOOKUP(A316,'STOK PESALAKAN'!A:F,6,0)</f>
        <v/>
      </c>
    </row>
    <row r="317" spans="1:75">
      <c r="A317" s="41" t="s">
        <v>406</v>
      </c>
      <c r="B317" s="99">
        <f>IFERROR(IFERROR(VLOOKUP(A317,'STOK PACUL'!C:H,6,0),VLOOKUP(A317,'KATEGORI PACUL'!A:C,3,0)),0)</f>
        <v>4</v>
      </c>
      <c r="C317" s="8">
        <f>IFERROR(VLOOKUP(A317,'KATEGORI PACUL'!A:D,4,0),0)</f>
        <v>5</v>
      </c>
      <c r="D317" s="99">
        <f>IFERROR(IFERROR(VLOOKUP(A317,'STOK PESALAKAN'!C:H,6,0),VLOOKUP(A317,'KATEGORI PESALAKAN'!A:C,3,0)),0)</f>
        <v>2</v>
      </c>
      <c r="E317" s="8">
        <f>IFERROR(VLOOKUP(A317,'KATEGORI PESALAKAN'!A:D,4,0),0)</f>
        <v>2</v>
      </c>
      <c r="F317" s="99">
        <f>IFERROR(IFERROR(VLOOKUP(A317,'STOK CIKDITIRO'!C:H,6,0),VLOOKUP(A317,'KATEGORI CIKDITIRO'!A:C,3,0)),0)</f>
        <v>3</v>
      </c>
      <c r="G317" s="8">
        <f>IFERROR(VLOOKUP(A317,'KATEGORI CIKDITIRO'!A:D,4,0),0)</f>
        <v>2</v>
      </c>
      <c r="H317" s="99">
        <f>IFERROR(IFERROR(VLOOKUP(A317,'STOK TRAYEMAN'!C:H,6,0),VLOOKUP(A317,'KATEGORI TRAYEMAN'!A:C,3,0)),0)</f>
        <v>1</v>
      </c>
      <c r="I317" s="8">
        <f>IFERROR(VLOOKUP(A317,'KATEGORI TRAYEMAN'!A:D,4,0),0)</f>
        <v>0</v>
      </c>
      <c r="J317" s="8" t="str">
        <f>IFERROR(VLOOKUP(A317,'NOSTOK PACUL'!A:C,3,0),IFERROR(IF(VLOOKUP(A317,'STOK PACUL'!A:B,2,0)="NOSTOK","E",VLOOKUP(A317,'KATEGORI PACUL'!A:B,2,0)),"E"))</f>
        <v>B</v>
      </c>
      <c r="K317" s="8" t="str">
        <f>IFERROR(VLOOKUP(A317,'NOSTOK PESALAKAN'!A:C,3,0),IFERROR(IF(VLOOKUP(A317,'STOK PESALAKAN'!A:B,2,0)="NOSTOK","E",VLOOKUP(A317,'KATEGORI PESALAKAN'!A:B,2,0)),"E"))</f>
        <v>C</v>
      </c>
      <c r="L317" s="8" t="str">
        <f>IFERROR(VLOOKUP(A317,'NOSTOK CIKDITIRO'!A:C,3,0),IFERROR(IF(VLOOKUP(A317,'STOK CIKDITIRO'!A:B,2,0)="NOSTOK","E",VLOOKUP(A317,'KATEGORI CIKDITIRO'!A:B,2,0)),"E"))</f>
        <v>C</v>
      </c>
      <c r="M317" s="8" t="str">
        <f>IFERROR(VLOOKUP(A317,'NOSTOK TRAYEMAN'!A:C,3,0),IFERROR(IF(VLOOKUP(A317,'STOK TRAYEMAN'!A:B,2,0)="NOSTOK","E",VLOOKUP(A317,'KATEGORI TRAYEMAN'!A:B,2,0)),"E"))</f>
        <v>E</v>
      </c>
      <c r="N317" s="8" t="str">
        <f>IFERROR(VLOOKUP(A317,FR_HITUNG_MINMAX!A:B,2,0),0)</f>
        <v>FLASHER RITING VARIASI</v>
      </c>
      <c r="O317" s="8" t="str">
        <f>IFERROR(VLOOKUP(A317,FR_HITUNG_MINMAX!A:D,4,0),0)</f>
        <v>VARIAS</v>
      </c>
      <c r="P317" s="8">
        <f>IFERROR(VLOOKUP(A317,FR_HITUNG_MINMAX!A:G,7,0),1)</f>
        <v>1</v>
      </c>
      <c r="Q317" s="11" t="str">
        <f>IFERROR(VLOOKUP(A317,FR_HITUNG_MINMAX!A:J,10,0),1)</f>
        <v>1</v>
      </c>
      <c r="R317" s="8">
        <f>IFERROR(VLOOKUP(A317,FR_HITUNG_MINMAX!A:K,11,0),1)</f>
        <v>1</v>
      </c>
      <c r="S317" s="12">
        <f>IFERROR(VLOOKUP(A317,FR_HITUNG_MINMAX!A:F,6,0),0)</f>
        <v>11000</v>
      </c>
      <c r="T317" s="8">
        <f t="shared" si="185"/>
        <v>-1</v>
      </c>
      <c r="U317" s="8">
        <f t="shared" si="160"/>
        <v>0</v>
      </c>
      <c r="V317" s="8">
        <f t="shared" si="161"/>
        <v>1</v>
      </c>
      <c r="W317" s="8">
        <f t="shared" si="186"/>
        <v>1</v>
      </c>
      <c r="X317" s="8">
        <f t="shared" si="187"/>
        <v>0</v>
      </c>
      <c r="Y317" s="16"/>
      <c r="Z317" s="15">
        <f t="shared" si="162"/>
        <v>0</v>
      </c>
      <c r="AA317" s="8">
        <f t="shared" si="188"/>
        <v>0</v>
      </c>
      <c r="AB317" s="16"/>
      <c r="AC317" s="15">
        <f t="shared" si="163"/>
        <v>0</v>
      </c>
      <c r="AD317" s="8">
        <f t="shared" si="164"/>
        <v>0</v>
      </c>
      <c r="AE317" s="16"/>
      <c r="AF317" s="15">
        <f t="shared" si="165"/>
        <v>0</v>
      </c>
      <c r="AG317" s="15">
        <f t="shared" si="189"/>
        <v>0</v>
      </c>
      <c r="AH317" s="16"/>
      <c r="AI317" s="15">
        <f t="shared" si="190"/>
        <v>0</v>
      </c>
      <c r="AJ317" s="8">
        <f t="shared" si="191"/>
        <v>1</v>
      </c>
      <c r="AK317" s="8">
        <f t="shared" si="166"/>
        <v>0</v>
      </c>
      <c r="AL317" s="8">
        <f t="shared" si="167"/>
        <v>0</v>
      </c>
      <c r="AM317" s="8">
        <f t="shared" si="192"/>
        <v>0</v>
      </c>
      <c r="AN317" s="8">
        <f t="shared" si="193"/>
        <v>1</v>
      </c>
      <c r="AO317" s="8">
        <f>IFERROR(VLOOKUP(A317,PERSAMAAN!B:D,3,0),AN317)</f>
        <v>1</v>
      </c>
      <c r="AP317" s="1">
        <v>0</v>
      </c>
      <c r="AQ317" s="8">
        <f t="shared" si="168"/>
        <v>0</v>
      </c>
      <c r="AR317" s="8" t="str">
        <f>IF(AQ317=0,"-",VLOOKUP(A317,FR_HITUNG_MINMAX!A:H,8,0))</f>
        <v>-</v>
      </c>
      <c r="AS317" s="1"/>
      <c r="AT317" s="8" t="str">
        <f t="shared" si="169"/>
        <v>-</v>
      </c>
      <c r="AU317" s="12">
        <f t="shared" si="170"/>
        <v>0</v>
      </c>
      <c r="AV317" s="12">
        <f t="shared" si="171"/>
        <v>0</v>
      </c>
      <c r="AW317" s="8" t="b">
        <f t="shared" si="194"/>
        <v>0</v>
      </c>
      <c r="AX317" s="1"/>
      <c r="AY317" s="8">
        <f t="shared" si="172"/>
        <v>0</v>
      </c>
      <c r="AZ317" s="8" t="str">
        <f>IF(AY317=0,"-",VLOOKUP(A317,FR_HITUNG_MINMAX!A:I,9,0))</f>
        <v>-</v>
      </c>
      <c r="BB317" s="8" t="str">
        <f t="shared" si="173"/>
        <v>-</v>
      </c>
      <c r="BC317" s="12">
        <f t="shared" si="174"/>
        <v>0</v>
      </c>
      <c r="BD317" s="12">
        <f t="shared" si="175"/>
        <v>0</v>
      </c>
      <c r="BE317" s="16"/>
      <c r="BF317" s="8">
        <f>SUMIF('REALISASI ORDER'!C:C,A317,'REALISASI ORDER'!E:E)</f>
        <v>0</v>
      </c>
      <c r="BG317" s="8">
        <f t="shared" si="195"/>
        <v>4</v>
      </c>
      <c r="BH317" s="8">
        <f t="shared" si="176"/>
        <v>2</v>
      </c>
      <c r="BI317" s="8">
        <f t="shared" si="177"/>
        <v>3</v>
      </c>
      <c r="BJ317" s="8">
        <f t="shared" si="196"/>
        <v>1</v>
      </c>
      <c r="BK317" s="33">
        <f t="shared" si="197"/>
        <v>5</v>
      </c>
      <c r="BL317" s="33">
        <f t="shared" si="178"/>
        <v>0</v>
      </c>
      <c r="BM317" s="33">
        <f t="shared" si="179"/>
        <v>0</v>
      </c>
      <c r="BN317" s="33">
        <f t="shared" si="198"/>
        <v>0</v>
      </c>
      <c r="BO317" s="8">
        <f t="shared" si="180"/>
        <v>0</v>
      </c>
      <c r="BP317" s="8">
        <f t="shared" si="181"/>
        <v>0</v>
      </c>
      <c r="BQ317" s="8">
        <f t="shared" si="182"/>
        <v>0</v>
      </c>
      <c r="BR317" s="8">
        <f>IFERROR(ROUNDDOWN(BF317*BN317/(BK317+BL317+BM317+BN),0),0)</f>
        <v>0</v>
      </c>
      <c r="BS317" s="8" t="str">
        <f t="shared" si="183"/>
        <v>FLSRTV</v>
      </c>
      <c r="BT317" s="8">
        <f>SUMIF(FR_HITUNG_MINMAX!A:A,ORDER!A317,FR_HITUNG_MINMAX!AS:AS)</f>
        <v>4</v>
      </c>
      <c r="BU317" s="8">
        <f t="shared" si="199"/>
        <v>0</v>
      </c>
      <c r="BV317" s="8" t="str">
        <f t="shared" si="184"/>
        <v>-</v>
      </c>
      <c r="BW317" s="8" t="str">
        <f>VLOOKUP(A317,'STOK PESALAKAN'!A:F,6,0)</f>
        <v/>
      </c>
    </row>
    <row r="318" spans="1:75" ht="15" customHeight="1">
      <c r="A318" s="41" t="s">
        <v>2048</v>
      </c>
      <c r="B318" s="99">
        <f>IFERROR(IFERROR(VLOOKUP(A318,'STOK PACUL'!C:H,6,0),VLOOKUP(A318,'KATEGORI PACUL'!A:C,3,0)),0)</f>
        <v>0</v>
      </c>
      <c r="C318" s="8">
        <f>IFERROR(VLOOKUP(A318,'KATEGORI PACUL'!A:D,4,0),0)</f>
        <v>0</v>
      </c>
      <c r="D318" s="99">
        <f>IFERROR(IFERROR(VLOOKUP(A318,'STOK PESALAKAN'!C:H,6,0),VLOOKUP(A318,'KATEGORI PESALAKAN'!A:C,3,0)),0)</f>
        <v>0</v>
      </c>
      <c r="E318" s="8">
        <f>IFERROR(VLOOKUP(A318,'KATEGORI PESALAKAN'!A:D,4,0),0)</f>
        <v>0</v>
      </c>
      <c r="F318" s="99">
        <f>IFERROR(IFERROR(VLOOKUP(A318,'STOK CIKDITIRO'!C:H,6,0),VLOOKUP(A318,'KATEGORI CIKDITIRO'!A:C,3,0)),0)</f>
        <v>0</v>
      </c>
      <c r="G318" s="8">
        <f>IFERROR(VLOOKUP(A318,'KATEGORI CIKDITIRO'!A:D,4,0),0)</f>
        <v>0</v>
      </c>
      <c r="H318" s="99">
        <f>IFERROR(IFERROR(VLOOKUP(A318,'STOK TRAYEMAN'!C:H,6,0),VLOOKUP(A318,'KATEGORI TRAYEMAN'!A:C,3,0)),0)</f>
        <v>0</v>
      </c>
      <c r="I318" s="8">
        <f>IFERROR(VLOOKUP(A318,'KATEGORI TRAYEMAN'!A:D,4,0),0)</f>
        <v>0</v>
      </c>
      <c r="J318" s="8" t="str">
        <f>IFERROR(VLOOKUP(A318,'NOSTOK PACUL'!A:C,3,0),IFERROR(IF(VLOOKUP(A318,'STOK PACUL'!A:B,2,0)="NOSTOK","E",VLOOKUP(A318,'KATEGORI PACUL'!A:B,2,0)),"E"))</f>
        <v>E</v>
      </c>
      <c r="K318" s="8" t="str">
        <f>IFERROR(VLOOKUP(A318,'NOSTOK PESALAKAN'!A:C,3,0),IFERROR(IF(VLOOKUP(A318,'STOK PESALAKAN'!A:B,2,0)="NOSTOK","E",VLOOKUP(A318,'KATEGORI PESALAKAN'!A:B,2,0)),"E"))</f>
        <v>E</v>
      </c>
      <c r="L318" s="8" t="str">
        <f>IFERROR(VLOOKUP(A318,'NOSTOK CIKDITIRO'!A:C,3,0),IFERROR(IF(VLOOKUP(A318,'STOK CIKDITIRO'!A:B,2,0)="NOSTOK","E",VLOOKUP(A318,'KATEGORI CIKDITIRO'!A:B,2,0)),"E"))</f>
        <v>E</v>
      </c>
      <c r="M318" s="8" t="str">
        <f>IFERROR(VLOOKUP(A318,'NOSTOK TRAYEMAN'!A:C,3,0),IFERROR(IF(VLOOKUP(A318,'STOK TRAYEMAN'!A:B,2,0)="NOSTOK","E",VLOOKUP(A318,'KATEGORI TRAYEMAN'!A:B,2,0)),"E"))</f>
        <v>E</v>
      </c>
      <c r="N318" s="8" t="str">
        <f>IFERROR(VLOOKUP(A318,FR_HITUNG_MINMAX!A:B,2,0),0)</f>
        <v>TOP SET GRAND/SUPRA</v>
      </c>
      <c r="O318" s="8" t="str">
        <f>IFERROR(VLOOKUP(A318,FR_HITUNG_MINMAX!A:D,4,0),0)</f>
        <v>IMITAS</v>
      </c>
      <c r="P318" s="8">
        <f>IFERROR(VLOOKUP(A318,FR_HITUNG_MINMAX!A:G,7,0),1)</f>
        <v>1</v>
      </c>
      <c r="Q318" s="11" t="str">
        <f>IFERROR(VLOOKUP(A318,FR_HITUNG_MINMAX!A:J,10,0),1)</f>
        <v>1</v>
      </c>
      <c r="R318" s="8">
        <f>IFERROR(VLOOKUP(A318,FR_HITUNG_MINMAX!A:K,11,0),1)</f>
        <v>1</v>
      </c>
      <c r="S318" s="12">
        <f>IFERROR(VLOOKUP(A318,FR_HITUNG_MINMAX!A:F,6,0),0)</f>
        <v>36500</v>
      </c>
      <c r="T318" s="8">
        <f t="shared" si="185"/>
        <v>0</v>
      </c>
      <c r="U318" s="8">
        <f t="shared" si="160"/>
        <v>0</v>
      </c>
      <c r="V318" s="8">
        <f t="shared" si="161"/>
        <v>0</v>
      </c>
      <c r="W318" s="8">
        <f t="shared" si="186"/>
        <v>0</v>
      </c>
      <c r="X318" s="8">
        <f t="shared" si="187"/>
        <v>0</v>
      </c>
      <c r="Y318" s="16"/>
      <c r="Z318" s="15">
        <f t="shared" si="162"/>
        <v>0</v>
      </c>
      <c r="AA318" s="8">
        <f t="shared" si="188"/>
        <v>0</v>
      </c>
      <c r="AB318" s="16"/>
      <c r="AC318" s="15">
        <f t="shared" si="163"/>
        <v>0</v>
      </c>
      <c r="AD318" s="8">
        <f t="shared" si="164"/>
        <v>0</v>
      </c>
      <c r="AE318" s="16"/>
      <c r="AF318" s="15">
        <f t="shared" si="165"/>
        <v>0</v>
      </c>
      <c r="AG318" s="15">
        <f t="shared" si="189"/>
        <v>0</v>
      </c>
      <c r="AH318" s="16"/>
      <c r="AI318" s="15">
        <f t="shared" si="190"/>
        <v>0</v>
      </c>
      <c r="AJ318" s="8">
        <f t="shared" si="191"/>
        <v>0</v>
      </c>
      <c r="AK318" s="8">
        <f t="shared" si="166"/>
        <v>0</v>
      </c>
      <c r="AL318" s="8">
        <f t="shared" si="167"/>
        <v>0</v>
      </c>
      <c r="AM318" s="8">
        <f t="shared" si="192"/>
        <v>0</v>
      </c>
      <c r="AN318" s="8">
        <f t="shared" si="193"/>
        <v>0</v>
      </c>
      <c r="AO318" s="8">
        <f>IFERROR(VLOOKUP(A318,PERSAMAAN!B:D,3,0),AN318)</f>
        <v>0</v>
      </c>
      <c r="AP318" s="1"/>
      <c r="AQ318" s="8">
        <f t="shared" si="168"/>
        <v>0</v>
      </c>
      <c r="AR318" s="8" t="str">
        <f>IF(AQ318=0,"-",VLOOKUP(A318,FR_HITUNG_MINMAX!A:H,8,0))</f>
        <v>-</v>
      </c>
      <c r="AS318" s="1"/>
      <c r="AT318" s="8" t="str">
        <f t="shared" si="169"/>
        <v>-</v>
      </c>
      <c r="AU318" s="12">
        <f t="shared" si="170"/>
        <v>0</v>
      </c>
      <c r="AV318" s="12">
        <f t="shared" si="171"/>
        <v>0</v>
      </c>
      <c r="AW318" s="8" t="b">
        <f t="shared" si="194"/>
        <v>0</v>
      </c>
      <c r="AX318" s="1"/>
      <c r="AY318" s="8">
        <f t="shared" si="172"/>
        <v>0</v>
      </c>
      <c r="AZ318" s="8" t="str">
        <f>IF(AY318=0,"-",VLOOKUP(A318,FR_HITUNG_MINMAX!A:I,9,0))</f>
        <v>-</v>
      </c>
      <c r="BB318" s="8" t="str">
        <f t="shared" si="173"/>
        <v>-</v>
      </c>
      <c r="BC318" s="12">
        <f t="shared" si="174"/>
        <v>0</v>
      </c>
      <c r="BD318" s="12">
        <f t="shared" si="175"/>
        <v>0</v>
      </c>
      <c r="BE318" s="16"/>
      <c r="BF318" s="8">
        <f>SUMIF('REALISASI ORDER'!C:C,A318,'REALISASI ORDER'!E:E)</f>
        <v>0</v>
      </c>
      <c r="BG318" s="8">
        <f t="shared" si="195"/>
        <v>0</v>
      </c>
      <c r="BH318" s="8">
        <f t="shared" si="176"/>
        <v>0</v>
      </c>
      <c r="BI318" s="8">
        <f t="shared" si="177"/>
        <v>0</v>
      </c>
      <c r="BJ318" s="8">
        <f t="shared" si="196"/>
        <v>0</v>
      </c>
      <c r="BK318" s="33">
        <f t="shared" si="197"/>
        <v>0</v>
      </c>
      <c r="BL318" s="33">
        <f t="shared" si="178"/>
        <v>0</v>
      </c>
      <c r="BM318" s="33">
        <f t="shared" si="179"/>
        <v>0</v>
      </c>
      <c r="BN318" s="33">
        <f t="shared" si="198"/>
        <v>0</v>
      </c>
      <c r="BO318" s="8">
        <f t="shared" si="180"/>
        <v>0</v>
      </c>
      <c r="BP318" s="8">
        <f t="shared" si="181"/>
        <v>0</v>
      </c>
      <c r="BQ318" s="8">
        <f t="shared" si="182"/>
        <v>0</v>
      </c>
      <c r="BR318" s="8">
        <f>IFERROR(ROUNDDOWN(BF318*BN318/(BK318+BL318+BM318+BN),0),0)</f>
        <v>0</v>
      </c>
      <c r="BS318" s="8" t="str">
        <f t="shared" si="183"/>
        <v>FP-061T1-KEV-2101</v>
      </c>
      <c r="BT318" s="8">
        <f>SUMIF(FR_HITUNG_MINMAX!A:A,ORDER!A318,FR_HITUNG_MINMAX!AS:AS)</f>
        <v>0</v>
      </c>
      <c r="BU318" s="8">
        <f t="shared" si="199"/>
        <v>0</v>
      </c>
      <c r="BV318" s="8" t="str">
        <f t="shared" si="184"/>
        <v>-</v>
      </c>
      <c r="BW318" s="8" t="str">
        <f>VLOOKUP(A318,'STOK PESALAKAN'!A:F,6,0)</f>
        <v/>
      </c>
    </row>
    <row r="319" spans="1:75" ht="15" customHeight="1">
      <c r="A319" s="41" t="s">
        <v>407</v>
      </c>
      <c r="B319" s="99">
        <f>IFERROR(IFERROR(VLOOKUP(A319,'STOK PACUL'!C:H,6,0),VLOOKUP(A319,'KATEGORI PACUL'!A:C,3,0)),0)</f>
        <v>4</v>
      </c>
      <c r="C319" s="8">
        <f>IFERROR(VLOOKUP(A319,'KATEGORI PACUL'!A:D,4,0),0)</f>
        <v>5</v>
      </c>
      <c r="D319" s="99">
        <f>IFERROR(IFERROR(VLOOKUP(A319,'STOK PESALAKAN'!C:H,6,0),VLOOKUP(A319,'KATEGORI PESALAKAN'!A:C,3,0)),0)</f>
        <v>3</v>
      </c>
      <c r="E319" s="8">
        <f>IFERROR(VLOOKUP(A319,'KATEGORI PESALAKAN'!A:D,4,0),0)</f>
        <v>5</v>
      </c>
      <c r="F319" s="99">
        <f>IFERROR(IFERROR(VLOOKUP(A319,'STOK CIKDITIRO'!C:H,6,0),VLOOKUP(A319,'KATEGORI CIKDITIRO'!A:C,3,0)),0)</f>
        <v>4</v>
      </c>
      <c r="G319" s="8">
        <f>IFERROR(VLOOKUP(A319,'KATEGORI CIKDITIRO'!A:D,4,0),0)</f>
        <v>4</v>
      </c>
      <c r="H319" s="99">
        <f>IFERROR(IFERROR(VLOOKUP(A319,'STOK TRAYEMAN'!C:H,6,0),VLOOKUP(A319,'KATEGORI TRAYEMAN'!A:C,3,0)),0)</f>
        <v>2</v>
      </c>
      <c r="I319" s="8">
        <f>IFERROR(VLOOKUP(A319,'KATEGORI TRAYEMAN'!A:D,4,0),0)</f>
        <v>0</v>
      </c>
      <c r="J319" s="8" t="str">
        <f>IFERROR(VLOOKUP(A319,'NOSTOK PACUL'!A:C,3,0),IFERROR(IF(VLOOKUP(A319,'STOK PACUL'!A:B,2,0)="NOSTOK","E",VLOOKUP(A319,'KATEGORI PACUL'!A:B,2,0)),"E"))</f>
        <v>C</v>
      </c>
      <c r="K319" s="8" t="str">
        <f>IFERROR(VLOOKUP(A319,'NOSTOK PESALAKAN'!A:C,3,0),IFERROR(IF(VLOOKUP(A319,'STOK PESALAKAN'!A:B,2,0)="NOSTOK","E",VLOOKUP(A319,'KATEGORI PESALAKAN'!A:B,2,0)),"E"))</f>
        <v>B</v>
      </c>
      <c r="L319" s="8" t="str">
        <f>IFERROR(VLOOKUP(A319,'NOSTOK CIKDITIRO'!A:C,3,0),IFERROR(IF(VLOOKUP(A319,'STOK CIKDITIRO'!A:B,2,0)="NOSTOK","E",VLOOKUP(A319,'KATEGORI CIKDITIRO'!A:B,2,0)),"E"))</f>
        <v>B</v>
      </c>
      <c r="M319" s="8" t="str">
        <f>IFERROR(VLOOKUP(A319,'NOSTOK TRAYEMAN'!A:C,3,0),IFERROR(IF(VLOOKUP(A319,'STOK TRAYEMAN'!A:B,2,0)="NOSTOK","E",VLOOKUP(A319,'KATEGORI TRAYEMAN'!A:B,2,0)),"E"))</f>
        <v>E</v>
      </c>
      <c r="N319" s="8" t="str">
        <f>IFERROR(VLOOKUP(A319,FR_HITUNG_MINMAX!A:B,2,0),0)</f>
        <v>FILTER FUEL PUMP / FILTER FP H.BEAT IMI</v>
      </c>
      <c r="O319" s="8" t="str">
        <f>IFERROR(VLOOKUP(A319,FR_HITUNG_MINMAX!A:D,4,0),0)</f>
        <v>IMITAS</v>
      </c>
      <c r="P319" s="8">
        <f>IFERROR(VLOOKUP(A319,FR_HITUNG_MINMAX!A:G,7,0),1)</f>
        <v>1</v>
      </c>
      <c r="Q319" s="11">
        <f>IFERROR(VLOOKUP(A319,FR_HITUNG_MINMAX!A:J,10,0),1)</f>
        <v>1</v>
      </c>
      <c r="R319" s="8">
        <f>IFERROR(VLOOKUP(A319,FR_HITUNG_MINMAX!A:K,11,0),1)</f>
        <v>1</v>
      </c>
      <c r="S319" s="12">
        <f>IFERROR(VLOOKUP(A319,FR_HITUNG_MINMAX!A:F,6,0),0)</f>
        <v>15000</v>
      </c>
      <c r="T319" s="8">
        <f t="shared" si="185"/>
        <v>-1</v>
      </c>
      <c r="U319" s="8">
        <f t="shared" si="160"/>
        <v>-2</v>
      </c>
      <c r="V319" s="8">
        <f t="shared" si="161"/>
        <v>0</v>
      </c>
      <c r="W319" s="8">
        <f t="shared" si="186"/>
        <v>2</v>
      </c>
      <c r="X319" s="8">
        <f t="shared" si="187"/>
        <v>0</v>
      </c>
      <c r="Y319" s="16"/>
      <c r="Z319" s="15">
        <f t="shared" si="162"/>
        <v>0</v>
      </c>
      <c r="AA319" s="8">
        <f t="shared" si="188"/>
        <v>0</v>
      </c>
      <c r="AB319" s="16"/>
      <c r="AC319" s="15">
        <f t="shared" si="163"/>
        <v>0</v>
      </c>
      <c r="AD319" s="8">
        <f t="shared" si="164"/>
        <v>0</v>
      </c>
      <c r="AE319" s="16"/>
      <c r="AF319" s="15">
        <f t="shared" si="165"/>
        <v>0</v>
      </c>
      <c r="AG319" s="15">
        <f t="shared" si="189"/>
        <v>0</v>
      </c>
      <c r="AH319" s="16"/>
      <c r="AI319" s="15">
        <f t="shared" si="190"/>
        <v>0</v>
      </c>
      <c r="AJ319" s="8">
        <f t="shared" si="191"/>
        <v>0</v>
      </c>
      <c r="AK319" s="8">
        <f t="shared" si="166"/>
        <v>1</v>
      </c>
      <c r="AL319" s="8">
        <f t="shared" si="167"/>
        <v>0</v>
      </c>
      <c r="AM319" s="8">
        <f t="shared" si="192"/>
        <v>0</v>
      </c>
      <c r="AN319" s="8">
        <f t="shared" si="193"/>
        <v>1</v>
      </c>
      <c r="AO319" s="8">
        <f>IFERROR(VLOOKUP(A319,PERSAMAAN!B:D,3,0),AN319)</f>
        <v>1</v>
      </c>
      <c r="AP319" s="1">
        <v>4</v>
      </c>
      <c r="AQ319" s="8">
        <f t="shared" si="168"/>
        <v>4</v>
      </c>
      <c r="AR319" s="8" t="str">
        <f>IF(AQ319=0,"-",VLOOKUP(A319,FR_HITUNG_MINMAX!A:H,8,0))</f>
        <v>GSM</v>
      </c>
      <c r="AS319" s="1" t="s">
        <v>32</v>
      </c>
      <c r="AT319" s="8" t="str">
        <f t="shared" si="169"/>
        <v>HKJ</v>
      </c>
      <c r="AU319" s="12">
        <f t="shared" si="170"/>
        <v>60000</v>
      </c>
      <c r="AV319" s="12">
        <f t="shared" si="171"/>
        <v>7262685</v>
      </c>
      <c r="AW319" s="8" t="b">
        <f t="shared" si="194"/>
        <v>0</v>
      </c>
      <c r="AX319" s="1"/>
      <c r="AY319" s="8">
        <f t="shared" si="172"/>
        <v>0</v>
      </c>
      <c r="AZ319" s="8" t="str">
        <f>IF(AY319=0,"-",VLOOKUP(A319,FR_HITUNG_MINMAX!A:I,9,0))</f>
        <v>-</v>
      </c>
      <c r="BB319" s="8" t="str">
        <f t="shared" si="173"/>
        <v>-</v>
      </c>
      <c r="BC319" s="12">
        <f t="shared" si="174"/>
        <v>0</v>
      </c>
      <c r="BD319" s="12">
        <f t="shared" si="175"/>
        <v>0</v>
      </c>
      <c r="BE319" s="16"/>
      <c r="BF319" s="8">
        <f>SUMIF('REALISASI ORDER'!C:C,A319,'REALISASI ORDER'!E:E)</f>
        <v>0</v>
      </c>
      <c r="BG319" s="8">
        <f t="shared" si="195"/>
        <v>4</v>
      </c>
      <c r="BH319" s="8">
        <f t="shared" si="176"/>
        <v>3</v>
      </c>
      <c r="BI319" s="8">
        <f t="shared" si="177"/>
        <v>4</v>
      </c>
      <c r="BJ319" s="8">
        <f t="shared" si="196"/>
        <v>2</v>
      </c>
      <c r="BK319" s="33">
        <f t="shared" si="197"/>
        <v>5</v>
      </c>
      <c r="BL319" s="33">
        <f t="shared" si="178"/>
        <v>2</v>
      </c>
      <c r="BM319" s="33">
        <f t="shared" si="179"/>
        <v>0</v>
      </c>
      <c r="BN319" s="33">
        <f t="shared" si="198"/>
        <v>0</v>
      </c>
      <c r="BO319" s="8">
        <f t="shared" si="180"/>
        <v>0</v>
      </c>
      <c r="BP319" s="8">
        <f t="shared" si="181"/>
        <v>0</v>
      </c>
      <c r="BQ319" s="8">
        <f t="shared" si="182"/>
        <v>0</v>
      </c>
      <c r="BR319" s="8">
        <f>IFERROR(ROUNDDOWN(BF319*BN319/(BK319+BL319+BM319+BN),0),0)</f>
        <v>0</v>
      </c>
      <c r="BS319" s="8" t="str">
        <f t="shared" si="183"/>
        <v>FRFLPB</v>
      </c>
      <c r="BT319" s="8">
        <f>SUMIF(FR_HITUNG_MINMAX!A:A,ORDER!A319,FR_HITUNG_MINMAX!AS:AS)</f>
        <v>6</v>
      </c>
      <c r="BU319" s="8">
        <f t="shared" si="199"/>
        <v>0</v>
      </c>
      <c r="BV319" s="8" t="str">
        <f t="shared" si="184"/>
        <v>HKJ</v>
      </c>
      <c r="BW319" s="8" t="str">
        <f>VLOOKUP(A319,'STOK PESALAKAN'!A:F,6,0)</f>
        <v/>
      </c>
    </row>
    <row r="320" spans="1:75" ht="15" customHeight="1">
      <c r="A320" s="41" t="s">
        <v>2050</v>
      </c>
      <c r="B320" s="99">
        <f>IFERROR(IFERROR(VLOOKUP(A320,'STOK PACUL'!C:H,6,0),VLOOKUP(A320,'KATEGORI PACUL'!A:C,3,0)),0)</f>
        <v>0</v>
      </c>
      <c r="C320" s="8">
        <f>IFERROR(VLOOKUP(A320,'KATEGORI PACUL'!A:D,4,0),0)</f>
        <v>0</v>
      </c>
      <c r="D320" s="99">
        <f>IFERROR(IFERROR(VLOOKUP(A320,'STOK PESALAKAN'!C:H,6,0),VLOOKUP(A320,'KATEGORI PESALAKAN'!A:C,3,0)),0)</f>
        <v>0</v>
      </c>
      <c r="E320" s="8">
        <f>IFERROR(VLOOKUP(A320,'KATEGORI PESALAKAN'!A:D,4,0),0)</f>
        <v>1</v>
      </c>
      <c r="F320" s="99">
        <f>IFERROR(IFERROR(VLOOKUP(A320,'STOK CIKDITIRO'!C:H,6,0),VLOOKUP(A320,'KATEGORI CIKDITIRO'!A:C,3,0)),0)</f>
        <v>0</v>
      </c>
      <c r="G320" s="8">
        <f>IFERROR(VLOOKUP(A320,'KATEGORI CIKDITIRO'!A:D,4,0),0)</f>
        <v>0</v>
      </c>
      <c r="H320" s="99">
        <f>IFERROR(IFERROR(VLOOKUP(A320,'STOK TRAYEMAN'!C:H,6,0),VLOOKUP(A320,'KATEGORI TRAYEMAN'!A:C,3,0)),0)</f>
        <v>0</v>
      </c>
      <c r="I320" s="8">
        <f>IFERROR(VLOOKUP(A320,'KATEGORI TRAYEMAN'!A:D,4,0),0)</f>
        <v>0</v>
      </c>
      <c r="J320" s="8" t="str">
        <f>IFERROR(VLOOKUP(A320,'NOSTOK PACUL'!A:C,3,0),IFERROR(IF(VLOOKUP(A320,'STOK PACUL'!A:B,2,0)="NOSTOK","E",VLOOKUP(A320,'KATEGORI PACUL'!A:B,2,0)),"E"))</f>
        <v>E</v>
      </c>
      <c r="K320" s="8" t="str">
        <f>IFERROR(VLOOKUP(A320,'NOSTOK PESALAKAN'!A:C,3,0),IFERROR(IF(VLOOKUP(A320,'STOK PESALAKAN'!A:B,2,0)="NOSTOK","E",VLOOKUP(A320,'KATEGORI PESALAKAN'!A:B,2,0)),"E"))</f>
        <v>D</v>
      </c>
      <c r="L320" s="8" t="str">
        <f>IFERROR(VLOOKUP(A320,'NOSTOK CIKDITIRO'!A:C,3,0),IFERROR(IF(VLOOKUP(A320,'STOK CIKDITIRO'!A:B,2,0)="NOSTOK","E",VLOOKUP(A320,'KATEGORI CIKDITIRO'!A:B,2,0)),"E"))</f>
        <v>E</v>
      </c>
      <c r="M320" s="8" t="str">
        <f>IFERROR(VLOOKUP(A320,'NOSTOK TRAYEMAN'!A:C,3,0),IFERROR(IF(VLOOKUP(A320,'STOK TRAYEMAN'!A:B,2,0)="NOSTOK","E",VLOOKUP(A320,'KATEGORI TRAYEMAN'!A:B,2,0)),"E"))</f>
        <v>E</v>
      </c>
      <c r="N320" s="8" t="str">
        <f>IFERROR(VLOOKUP(A320,FR_HITUNG_MINMAX!A:B,2,0),0)</f>
        <v>FILTER FUEL PUMP H.CB150 IMI</v>
      </c>
      <c r="O320" s="8" t="str">
        <f>IFERROR(VLOOKUP(A320,FR_HITUNG_MINMAX!A:D,4,0),0)</f>
        <v>IMITAS</v>
      </c>
      <c r="P320" s="8">
        <f>IFERROR(VLOOKUP(A320,FR_HITUNG_MINMAX!A:G,7,0),1)</f>
        <v>1</v>
      </c>
      <c r="Q320" s="11">
        <f>IFERROR(VLOOKUP(A320,FR_HITUNG_MINMAX!A:J,10,0),1)</f>
        <v>1</v>
      </c>
      <c r="R320" s="8">
        <f>IFERROR(VLOOKUP(A320,FR_HITUNG_MINMAX!A:K,11,0),1)</f>
        <v>1</v>
      </c>
      <c r="S320" s="12">
        <f>IFERROR(VLOOKUP(A320,FR_HITUNG_MINMAX!A:F,6,0),0)</f>
        <v>35000</v>
      </c>
      <c r="T320" s="8">
        <f t="shared" si="185"/>
        <v>0</v>
      </c>
      <c r="U320" s="8">
        <f t="shared" si="160"/>
        <v>-1</v>
      </c>
      <c r="V320" s="8">
        <f t="shared" si="161"/>
        <v>0</v>
      </c>
      <c r="W320" s="8">
        <f t="shared" si="186"/>
        <v>0</v>
      </c>
      <c r="X320" s="8">
        <f t="shared" si="187"/>
        <v>0</v>
      </c>
      <c r="Y320" s="16"/>
      <c r="Z320" s="15">
        <f t="shared" si="162"/>
        <v>0</v>
      </c>
      <c r="AA320" s="8">
        <f t="shared" si="188"/>
        <v>0</v>
      </c>
      <c r="AB320" s="16"/>
      <c r="AC320" s="15">
        <f t="shared" si="163"/>
        <v>0</v>
      </c>
      <c r="AD320" s="8">
        <f t="shared" si="164"/>
        <v>0</v>
      </c>
      <c r="AE320" s="16"/>
      <c r="AF320" s="15">
        <f t="shared" si="165"/>
        <v>0</v>
      </c>
      <c r="AG320" s="15">
        <f t="shared" si="189"/>
        <v>0</v>
      </c>
      <c r="AH320" s="16"/>
      <c r="AI320" s="15">
        <f t="shared" si="190"/>
        <v>0</v>
      </c>
      <c r="AJ320" s="8">
        <f t="shared" si="191"/>
        <v>0</v>
      </c>
      <c r="AK320" s="8">
        <f t="shared" si="166"/>
        <v>1</v>
      </c>
      <c r="AL320" s="8">
        <f t="shared" si="167"/>
        <v>0</v>
      </c>
      <c r="AM320" s="8">
        <f t="shared" si="192"/>
        <v>0</v>
      </c>
      <c r="AN320" s="8">
        <f t="shared" si="193"/>
        <v>1</v>
      </c>
      <c r="AO320" s="8">
        <f>IFERROR(VLOOKUP(A320,PERSAMAAN!B:D,3,0),AN320)</f>
        <v>1</v>
      </c>
      <c r="AP320" s="1">
        <v>0</v>
      </c>
      <c r="AQ320" s="8">
        <f t="shared" si="168"/>
        <v>0</v>
      </c>
      <c r="AR320" s="8" t="str">
        <f>IF(AQ320=0,"-",VLOOKUP(A320,FR_HITUNG_MINMAX!A:H,8,0))</f>
        <v>-</v>
      </c>
      <c r="AS320" s="1"/>
      <c r="AT320" s="8" t="str">
        <f t="shared" si="169"/>
        <v>-</v>
      </c>
      <c r="AU320" s="12">
        <f t="shared" si="170"/>
        <v>0</v>
      </c>
      <c r="AV320" s="12">
        <f t="shared" si="171"/>
        <v>0</v>
      </c>
      <c r="AW320" s="8" t="b">
        <f t="shared" si="194"/>
        <v>0</v>
      </c>
      <c r="AX320" s="1"/>
      <c r="AY320" s="8">
        <f t="shared" si="172"/>
        <v>0</v>
      </c>
      <c r="AZ320" s="8" t="str">
        <f>IF(AY320=0,"-",VLOOKUP(A320,FR_HITUNG_MINMAX!A:I,9,0))</f>
        <v>-</v>
      </c>
      <c r="BB320" s="8" t="str">
        <f t="shared" si="173"/>
        <v>-</v>
      </c>
      <c r="BC320" s="12">
        <f t="shared" si="174"/>
        <v>0</v>
      </c>
      <c r="BD320" s="12">
        <f t="shared" si="175"/>
        <v>0</v>
      </c>
      <c r="BE320" s="16"/>
      <c r="BF320" s="8">
        <f>SUMIF('REALISASI ORDER'!C:C,A320,'REALISASI ORDER'!E:E)</f>
        <v>0</v>
      </c>
      <c r="BG320" s="8">
        <f t="shared" si="195"/>
        <v>0</v>
      </c>
      <c r="BH320" s="8">
        <f t="shared" si="176"/>
        <v>0</v>
      </c>
      <c r="BI320" s="8">
        <f t="shared" si="177"/>
        <v>0</v>
      </c>
      <c r="BJ320" s="8">
        <f t="shared" si="196"/>
        <v>0</v>
      </c>
      <c r="BK320" s="33">
        <f t="shared" si="197"/>
        <v>0</v>
      </c>
      <c r="BL320" s="33">
        <f t="shared" si="178"/>
        <v>1</v>
      </c>
      <c r="BM320" s="33">
        <f t="shared" si="179"/>
        <v>0</v>
      </c>
      <c r="BN320" s="33">
        <f t="shared" si="198"/>
        <v>0</v>
      </c>
      <c r="BO320" s="8">
        <f t="shared" si="180"/>
        <v>0</v>
      </c>
      <c r="BP320" s="8">
        <f t="shared" si="181"/>
        <v>0</v>
      </c>
      <c r="BQ320" s="8">
        <f t="shared" si="182"/>
        <v>0</v>
      </c>
      <c r="BR320" s="8">
        <f>IFERROR(ROUNDDOWN(BF320*BN320/(BK320+BL320+BM320+BN),0),0)</f>
        <v>0</v>
      </c>
      <c r="BS320" s="8" t="str">
        <f t="shared" si="183"/>
        <v>FRFLPC</v>
      </c>
      <c r="BT320" s="8">
        <f>SUMIF(FR_HITUNG_MINMAX!A:A,ORDER!A320,FR_HITUNG_MINMAX!AS:AS)</f>
        <v>1</v>
      </c>
      <c r="BU320" s="8">
        <f t="shared" si="199"/>
        <v>0</v>
      </c>
      <c r="BV320" s="8" t="str">
        <f t="shared" si="184"/>
        <v>-</v>
      </c>
      <c r="BW320" s="8" t="str">
        <f>VLOOKUP(A320,'STOK PESALAKAN'!A:F,6,0)</f>
        <v/>
      </c>
    </row>
    <row r="321" spans="1:75" ht="15" customHeight="1">
      <c r="A321" s="41" t="s">
        <v>408</v>
      </c>
      <c r="B321" s="99">
        <f>IFERROR(IFERROR(VLOOKUP(A321,'STOK PACUL'!C:H,6,0),VLOOKUP(A321,'KATEGORI PACUL'!A:C,3,0)),0)</f>
        <v>4</v>
      </c>
      <c r="C321" s="8">
        <f>IFERROR(VLOOKUP(A321,'KATEGORI PACUL'!A:D,4,0),0)</f>
        <v>5</v>
      </c>
      <c r="D321" s="99">
        <f>IFERROR(IFERROR(VLOOKUP(A321,'STOK PESALAKAN'!C:H,6,0),VLOOKUP(A321,'KATEGORI PESALAKAN'!A:C,3,0)),0)</f>
        <v>4</v>
      </c>
      <c r="E321" s="8">
        <f>IFERROR(VLOOKUP(A321,'KATEGORI PESALAKAN'!A:D,4,0),0)</f>
        <v>4</v>
      </c>
      <c r="F321" s="99">
        <f>IFERROR(IFERROR(VLOOKUP(A321,'STOK CIKDITIRO'!C:H,6,0),VLOOKUP(A321,'KATEGORI CIKDITIRO'!A:C,3,0)),0)</f>
        <v>2</v>
      </c>
      <c r="G321" s="8">
        <f>IFERROR(VLOOKUP(A321,'KATEGORI CIKDITIRO'!A:D,4,0),0)</f>
        <v>5</v>
      </c>
      <c r="H321" s="99">
        <f>IFERROR(IFERROR(VLOOKUP(A321,'STOK TRAYEMAN'!C:H,6,0),VLOOKUP(A321,'KATEGORI TRAYEMAN'!A:C,3,0)),0)</f>
        <v>2</v>
      </c>
      <c r="I321" s="8">
        <f>IFERROR(VLOOKUP(A321,'KATEGORI TRAYEMAN'!A:D,4,0),0)</f>
        <v>0</v>
      </c>
      <c r="J321" s="8" t="str">
        <f>IFERROR(VLOOKUP(A321,'NOSTOK PACUL'!A:C,3,0),IFERROR(IF(VLOOKUP(A321,'STOK PACUL'!A:B,2,0)="NOSTOK","E",VLOOKUP(A321,'KATEGORI PACUL'!A:B,2,0)),"E"))</f>
        <v>B</v>
      </c>
      <c r="K321" s="8" t="str">
        <f>IFERROR(VLOOKUP(A321,'NOSTOK PESALAKAN'!A:C,3,0),IFERROR(IF(VLOOKUP(A321,'STOK PESALAKAN'!A:B,2,0)="NOSTOK","E",VLOOKUP(A321,'KATEGORI PESALAKAN'!A:B,2,0)),"E"))</f>
        <v>B</v>
      </c>
      <c r="L321" s="8" t="str">
        <f>IFERROR(VLOOKUP(A321,'NOSTOK CIKDITIRO'!A:C,3,0),IFERROR(IF(VLOOKUP(A321,'STOK CIKDITIRO'!A:B,2,0)="NOSTOK","E",VLOOKUP(A321,'KATEGORI CIKDITIRO'!A:B,2,0)),"E"))</f>
        <v>B</v>
      </c>
      <c r="M321" s="8" t="str">
        <f>IFERROR(VLOOKUP(A321,'NOSTOK TRAYEMAN'!A:C,3,0),IFERROR(IF(VLOOKUP(A321,'STOK TRAYEMAN'!A:B,2,0)="NOSTOK","E",VLOOKUP(A321,'KATEGORI TRAYEMAN'!A:B,2,0)),"E"))</f>
        <v>E</v>
      </c>
      <c r="N321" s="8" t="str">
        <f>IFERROR(VLOOKUP(A321,FR_HITUNG_MINMAX!A:B,2,0),0)</f>
        <v>FILTER FUEL PUMP / FILTER FP H.VARIO 125 LAMA IMI</v>
      </c>
      <c r="O321" s="8" t="str">
        <f>IFERROR(VLOOKUP(A321,FR_HITUNG_MINMAX!A:D,4,0),0)</f>
        <v>IMITAS</v>
      </c>
      <c r="P321" s="8">
        <f>IFERROR(VLOOKUP(A321,FR_HITUNG_MINMAX!A:G,7,0),1)</f>
        <v>1</v>
      </c>
      <c r="Q321" s="11">
        <f>IFERROR(VLOOKUP(A321,FR_HITUNG_MINMAX!A:J,10,0),1)</f>
        <v>1</v>
      </c>
      <c r="R321" s="8">
        <f>IFERROR(VLOOKUP(A321,FR_HITUNG_MINMAX!A:K,11,0),1)</f>
        <v>1</v>
      </c>
      <c r="S321" s="12">
        <f>IFERROR(VLOOKUP(A321,FR_HITUNG_MINMAX!A:F,6,0),0)</f>
        <v>40000</v>
      </c>
      <c r="T321" s="8">
        <f t="shared" si="185"/>
        <v>-1</v>
      </c>
      <c r="U321" s="8">
        <f t="shared" si="160"/>
        <v>0</v>
      </c>
      <c r="V321" s="8">
        <f t="shared" si="161"/>
        <v>-3</v>
      </c>
      <c r="W321" s="8">
        <f t="shared" si="186"/>
        <v>2</v>
      </c>
      <c r="X321" s="8">
        <f t="shared" si="187"/>
        <v>0</v>
      </c>
      <c r="Y321" s="16"/>
      <c r="Z321" s="15">
        <f t="shared" si="162"/>
        <v>0</v>
      </c>
      <c r="AA321" s="8">
        <f t="shared" si="188"/>
        <v>0</v>
      </c>
      <c r="AB321" s="16"/>
      <c r="AC321" s="15">
        <f t="shared" si="163"/>
        <v>0</v>
      </c>
      <c r="AD321" s="8">
        <f t="shared" si="164"/>
        <v>0</v>
      </c>
      <c r="AE321" s="16"/>
      <c r="AF321" s="15">
        <f t="shared" si="165"/>
        <v>0</v>
      </c>
      <c r="AG321" s="15">
        <f t="shared" si="189"/>
        <v>0</v>
      </c>
      <c r="AH321" s="16"/>
      <c r="AI321" s="15">
        <f t="shared" si="190"/>
        <v>0</v>
      </c>
      <c r="AJ321" s="8">
        <f t="shared" si="191"/>
        <v>0</v>
      </c>
      <c r="AK321" s="8">
        <f t="shared" si="166"/>
        <v>0</v>
      </c>
      <c r="AL321" s="8">
        <f t="shared" si="167"/>
        <v>2</v>
      </c>
      <c r="AM321" s="8">
        <f t="shared" si="192"/>
        <v>0</v>
      </c>
      <c r="AN321" s="8">
        <f t="shared" si="193"/>
        <v>2</v>
      </c>
      <c r="AO321" s="8">
        <f>IFERROR(VLOOKUP(A321,PERSAMAAN!B:D,3,0),AN321)</f>
        <v>2</v>
      </c>
      <c r="AP321" s="1">
        <v>6</v>
      </c>
      <c r="AQ321" s="8">
        <f t="shared" si="168"/>
        <v>6</v>
      </c>
      <c r="AR321" s="8" t="str">
        <f>IF(AQ321=0,"-",VLOOKUP(A321,FR_HITUNG_MINMAX!A:H,8,0))</f>
        <v>GSM</v>
      </c>
      <c r="AS321" s="1" t="s">
        <v>32</v>
      </c>
      <c r="AT321" s="8" t="str">
        <f t="shared" si="169"/>
        <v>HKJ</v>
      </c>
      <c r="AU321" s="12">
        <f t="shared" si="170"/>
        <v>240000</v>
      </c>
      <c r="AV321" s="12">
        <f t="shared" si="171"/>
        <v>7262685</v>
      </c>
      <c r="AW321" s="8" t="b">
        <f t="shared" si="194"/>
        <v>0</v>
      </c>
      <c r="AX321" s="1"/>
      <c r="AY321" s="8">
        <f t="shared" si="172"/>
        <v>0</v>
      </c>
      <c r="AZ321" s="8" t="str">
        <f>IF(AY321=0,"-",VLOOKUP(A321,FR_HITUNG_MINMAX!A:I,9,0))</f>
        <v>-</v>
      </c>
      <c r="BB321" s="8" t="str">
        <f t="shared" si="173"/>
        <v>-</v>
      </c>
      <c r="BC321" s="12">
        <f t="shared" si="174"/>
        <v>0</v>
      </c>
      <c r="BD321" s="12">
        <f t="shared" si="175"/>
        <v>0</v>
      </c>
      <c r="BE321" s="16"/>
      <c r="BF321" s="8">
        <f>SUMIF('REALISASI ORDER'!C:C,A321,'REALISASI ORDER'!E:E)</f>
        <v>0</v>
      </c>
      <c r="BG321" s="8">
        <f t="shared" si="195"/>
        <v>4</v>
      </c>
      <c r="BH321" s="8">
        <f t="shared" si="176"/>
        <v>4</v>
      </c>
      <c r="BI321" s="8">
        <f t="shared" si="177"/>
        <v>2</v>
      </c>
      <c r="BJ321" s="8">
        <f t="shared" si="196"/>
        <v>2</v>
      </c>
      <c r="BK321" s="33">
        <f t="shared" si="197"/>
        <v>5</v>
      </c>
      <c r="BL321" s="33">
        <f t="shared" si="178"/>
        <v>0</v>
      </c>
      <c r="BM321" s="33">
        <f t="shared" si="179"/>
        <v>3</v>
      </c>
      <c r="BN321" s="33">
        <f t="shared" si="198"/>
        <v>0</v>
      </c>
      <c r="BO321" s="8">
        <f t="shared" si="180"/>
        <v>0</v>
      </c>
      <c r="BP321" s="8">
        <f t="shared" si="181"/>
        <v>0</v>
      </c>
      <c r="BQ321" s="8">
        <f t="shared" si="182"/>
        <v>0</v>
      </c>
      <c r="BR321" s="8">
        <f>IFERROR(ROUNDDOWN(BF321*BN321/(BK321+BL321+BM321+BN),0),0)</f>
        <v>0</v>
      </c>
      <c r="BS321" s="8" t="str">
        <f t="shared" si="183"/>
        <v>FRFLPP</v>
      </c>
      <c r="BT321" s="8">
        <f>SUMIF(FR_HITUNG_MINMAX!A:A,ORDER!A321,FR_HITUNG_MINMAX!AS:AS)</f>
        <v>6</v>
      </c>
      <c r="BU321" s="8">
        <f t="shared" si="199"/>
        <v>0</v>
      </c>
      <c r="BV321" s="8" t="str">
        <f t="shared" si="184"/>
        <v>HKJ</v>
      </c>
      <c r="BW321" s="8" t="str">
        <f>VLOOKUP(A321,'STOK PESALAKAN'!A:F,6,0)</f>
        <v/>
      </c>
    </row>
    <row r="322" spans="1:75" ht="15" customHeight="1">
      <c r="A322" s="41" t="s">
        <v>409</v>
      </c>
      <c r="B322" s="99">
        <f>IFERROR(IFERROR(VLOOKUP(A322,'STOK PACUL'!C:H,6,0),VLOOKUP(A322,'KATEGORI PACUL'!A:C,3,0)),0)</f>
        <v>8</v>
      </c>
      <c r="C322" s="8">
        <f>IFERROR(VLOOKUP(A322,'KATEGORI PACUL'!A:D,4,0),0)</f>
        <v>9</v>
      </c>
      <c r="D322" s="99">
        <f>IFERROR(IFERROR(VLOOKUP(A322,'STOK PESALAKAN'!C:H,6,0),VLOOKUP(A322,'KATEGORI PESALAKAN'!A:C,3,0)),0)</f>
        <v>6</v>
      </c>
      <c r="E322" s="8">
        <f>IFERROR(VLOOKUP(A322,'KATEGORI PESALAKAN'!A:D,4,0),0)</f>
        <v>8</v>
      </c>
      <c r="F322" s="99">
        <f>IFERROR(IFERROR(VLOOKUP(A322,'STOK CIKDITIRO'!C:H,6,0),VLOOKUP(A322,'KATEGORI CIKDITIRO'!A:C,3,0)),0)</f>
        <v>8</v>
      </c>
      <c r="G322" s="8">
        <f>IFERROR(VLOOKUP(A322,'KATEGORI CIKDITIRO'!A:D,4,0),0)</f>
        <v>8</v>
      </c>
      <c r="H322" s="99">
        <f>IFERROR(IFERROR(VLOOKUP(A322,'STOK TRAYEMAN'!C:H,6,0),VLOOKUP(A322,'KATEGORI TRAYEMAN'!A:C,3,0)),0)</f>
        <v>0</v>
      </c>
      <c r="I322" s="8">
        <f>IFERROR(VLOOKUP(A322,'KATEGORI TRAYEMAN'!A:D,4,0),0)</f>
        <v>2</v>
      </c>
      <c r="J322" s="8" t="str">
        <f>IFERROR(VLOOKUP(A322,'NOSTOK PACUL'!A:C,3,0),IFERROR(IF(VLOOKUP(A322,'STOK PACUL'!A:B,2,0)="NOSTOK","E",VLOOKUP(A322,'KATEGORI PACUL'!A:B,2,0)),"E"))</f>
        <v>A</v>
      </c>
      <c r="K322" s="8" t="str">
        <f>IFERROR(VLOOKUP(A322,'NOSTOK PESALAKAN'!A:C,3,0),IFERROR(IF(VLOOKUP(A322,'STOK PESALAKAN'!A:B,2,0)="NOSTOK","E",VLOOKUP(A322,'KATEGORI PESALAKAN'!A:B,2,0)),"E"))</f>
        <v>B</v>
      </c>
      <c r="L322" s="8" t="str">
        <f>IFERROR(VLOOKUP(A322,'NOSTOK CIKDITIRO'!A:C,3,0),IFERROR(IF(VLOOKUP(A322,'STOK CIKDITIRO'!A:B,2,0)="NOSTOK","E",VLOOKUP(A322,'KATEGORI CIKDITIRO'!A:B,2,0)),"E"))</f>
        <v>B</v>
      </c>
      <c r="M322" s="8" t="str">
        <f>IFERROR(VLOOKUP(A322,'NOSTOK TRAYEMAN'!A:C,3,0),IFERROR(IF(VLOOKUP(A322,'STOK TRAYEMAN'!A:B,2,0)="NOSTOK","E",VLOOKUP(A322,'KATEGORI TRAYEMAN'!A:B,2,0)),"E"))</f>
        <v>D</v>
      </c>
      <c r="N322" s="8" t="str">
        <f>IFERROR(VLOOKUP(A322,FR_HITUNG_MINMAX!A:B,2,0),0)</f>
        <v>OLI SHOCK JUMBO (OLI SOK)</v>
      </c>
      <c r="O322" s="8" t="str">
        <f>IFERROR(VLOOKUP(A322,FR_HITUNG_MINMAX!A:D,4,0),0)</f>
        <v>IMITAS</v>
      </c>
      <c r="P322" s="8">
        <f>IFERROR(VLOOKUP(A322,FR_HITUNG_MINMAX!A:G,7,0),1)</f>
        <v>1</v>
      </c>
      <c r="Q322" s="11" t="str">
        <f>IFERROR(VLOOKUP(A322,FR_HITUNG_MINMAX!A:J,10,0),1)</f>
        <v>3</v>
      </c>
      <c r="R322" s="8">
        <f>IFERROR(VLOOKUP(A322,FR_HITUNG_MINMAX!A:K,11,0),1)</f>
        <v>1</v>
      </c>
      <c r="S322" s="12">
        <f>IFERROR(VLOOKUP(A322,FR_HITUNG_MINMAX!A:F,6,0),0)</f>
        <v>9500</v>
      </c>
      <c r="T322" s="8">
        <f t="shared" si="185"/>
        <v>-1</v>
      </c>
      <c r="U322" s="8">
        <f t="shared" si="160"/>
        <v>-2</v>
      </c>
      <c r="V322" s="8">
        <f t="shared" si="161"/>
        <v>0</v>
      </c>
      <c r="W322" s="8">
        <f t="shared" si="186"/>
        <v>-2</v>
      </c>
      <c r="X322" s="8">
        <f t="shared" si="187"/>
        <v>0</v>
      </c>
      <c r="Y322" s="16"/>
      <c r="Z322" s="15">
        <f t="shared" si="162"/>
        <v>0</v>
      </c>
      <c r="AA322" s="8">
        <f t="shared" si="188"/>
        <v>0</v>
      </c>
      <c r="AB322" s="16"/>
      <c r="AC322" s="15">
        <f t="shared" si="163"/>
        <v>0</v>
      </c>
      <c r="AD322" s="8">
        <f t="shared" si="164"/>
        <v>0</v>
      </c>
      <c r="AE322" s="16"/>
      <c r="AF322" s="15">
        <f t="shared" si="165"/>
        <v>0</v>
      </c>
      <c r="AG322" s="15">
        <f t="shared" si="189"/>
        <v>0</v>
      </c>
      <c r="AH322" s="16"/>
      <c r="AI322" s="15">
        <f t="shared" si="190"/>
        <v>0</v>
      </c>
      <c r="AJ322" s="8">
        <f t="shared" si="191"/>
        <v>0</v>
      </c>
      <c r="AK322" s="8">
        <f t="shared" si="166"/>
        <v>0</v>
      </c>
      <c r="AL322" s="8">
        <f t="shared" si="167"/>
        <v>0</v>
      </c>
      <c r="AM322" s="8">
        <f t="shared" si="192"/>
        <v>1</v>
      </c>
      <c r="AN322" s="8">
        <f t="shared" si="193"/>
        <v>1</v>
      </c>
      <c r="AO322" s="8">
        <f>IFERROR(VLOOKUP(A322,PERSAMAAN!B:D,3,0),AN322)</f>
        <v>1</v>
      </c>
      <c r="AP322" s="1">
        <v>6</v>
      </c>
      <c r="AQ322" s="8">
        <f t="shared" si="168"/>
        <v>6</v>
      </c>
      <c r="AR322" s="8" t="str">
        <f>IF(AQ322=0,"-",VLOOKUP(A322,FR_HITUNG_MINMAX!A:H,8,0))</f>
        <v>HKJ</v>
      </c>
      <c r="AS322" s="1"/>
      <c r="AT322" s="8" t="str">
        <f t="shared" si="169"/>
        <v>HKJ</v>
      </c>
      <c r="AU322" s="12">
        <f t="shared" si="170"/>
        <v>57000</v>
      </c>
      <c r="AV322" s="12">
        <f t="shared" si="171"/>
        <v>7262685</v>
      </c>
      <c r="AW322" s="8" t="b">
        <f t="shared" si="194"/>
        <v>0</v>
      </c>
      <c r="AX322" s="1"/>
      <c r="AY322" s="8">
        <f t="shared" si="172"/>
        <v>0</v>
      </c>
      <c r="AZ322" s="8" t="str">
        <f>IF(AY322=0,"-",VLOOKUP(A322,FR_HITUNG_MINMAX!A:I,9,0))</f>
        <v>-</v>
      </c>
      <c r="BB322" s="8" t="str">
        <f t="shared" si="173"/>
        <v>-</v>
      </c>
      <c r="BC322" s="12">
        <f t="shared" si="174"/>
        <v>0</v>
      </c>
      <c r="BD322" s="12">
        <f t="shared" si="175"/>
        <v>0</v>
      </c>
      <c r="BE322" s="16"/>
      <c r="BF322" s="8">
        <f>SUMIF('REALISASI ORDER'!C:C,A322,'REALISASI ORDER'!E:E)</f>
        <v>0</v>
      </c>
      <c r="BG322" s="8">
        <f t="shared" si="195"/>
        <v>8</v>
      </c>
      <c r="BH322" s="8">
        <f t="shared" si="176"/>
        <v>6</v>
      </c>
      <c r="BI322" s="8">
        <f t="shared" si="177"/>
        <v>8</v>
      </c>
      <c r="BJ322" s="8">
        <f t="shared" si="196"/>
        <v>0</v>
      </c>
      <c r="BK322" s="33">
        <f t="shared" si="197"/>
        <v>9</v>
      </c>
      <c r="BL322" s="33">
        <f t="shared" si="178"/>
        <v>2</v>
      </c>
      <c r="BM322" s="33">
        <f t="shared" si="179"/>
        <v>0</v>
      </c>
      <c r="BN322" s="33">
        <f t="shared" si="198"/>
        <v>2</v>
      </c>
      <c r="BO322" s="8">
        <f t="shared" si="180"/>
        <v>0</v>
      </c>
      <c r="BP322" s="8">
        <f t="shared" si="181"/>
        <v>0</v>
      </c>
      <c r="BQ322" s="8">
        <f t="shared" si="182"/>
        <v>0</v>
      </c>
      <c r="BR322" s="8">
        <f>IFERROR(ROUNDDOWN(BF322*BN322/(BK322+BL322+BM322+BN),0),0)</f>
        <v>0</v>
      </c>
      <c r="BS322" s="8" t="str">
        <f t="shared" si="183"/>
        <v>GEN000010</v>
      </c>
      <c r="BT322" s="8">
        <f>SUMIF(FR_HITUNG_MINMAX!A:A,ORDER!A322,FR_HITUNG_MINMAX!AS:AS)</f>
        <v>10</v>
      </c>
      <c r="BU322" s="8">
        <f t="shared" si="199"/>
        <v>0</v>
      </c>
      <c r="BV322" s="8" t="str">
        <f t="shared" si="184"/>
        <v>HKJ</v>
      </c>
      <c r="BW322" s="8" t="str">
        <f>VLOOKUP(A322,'STOK PESALAKAN'!A:F,6,0)</f>
        <v/>
      </c>
    </row>
    <row r="323" spans="1:75" ht="15" customHeight="1">
      <c r="A323" s="41" t="s">
        <v>410</v>
      </c>
      <c r="B323" s="99">
        <f>IFERROR(IFERROR(VLOOKUP(A323,'STOK PACUL'!C:H,6,0),VLOOKUP(A323,'KATEGORI PACUL'!A:C,3,0)),0)</f>
        <v>11</v>
      </c>
      <c r="C323" s="8">
        <f>IFERROR(VLOOKUP(A323,'KATEGORI PACUL'!A:D,4,0),0)</f>
        <v>33</v>
      </c>
      <c r="D323" s="99">
        <f>IFERROR(IFERROR(VLOOKUP(A323,'STOK PESALAKAN'!C:H,6,0),VLOOKUP(A323,'KATEGORI PESALAKAN'!A:C,3,0)),0)</f>
        <v>25</v>
      </c>
      <c r="E323" s="8">
        <f>IFERROR(VLOOKUP(A323,'KATEGORI PESALAKAN'!A:D,4,0),0)</f>
        <v>17</v>
      </c>
      <c r="F323" s="99">
        <f>IFERROR(IFERROR(VLOOKUP(A323,'STOK CIKDITIRO'!C:H,6,0),VLOOKUP(A323,'KATEGORI CIKDITIRO'!A:C,3,0)),0)</f>
        <v>12</v>
      </c>
      <c r="G323" s="8">
        <f>IFERROR(VLOOKUP(A323,'KATEGORI CIKDITIRO'!A:D,4,0),0)</f>
        <v>26</v>
      </c>
      <c r="H323" s="99">
        <f>IFERROR(IFERROR(VLOOKUP(A323,'STOK TRAYEMAN'!C:H,6,0),VLOOKUP(A323,'KATEGORI TRAYEMAN'!A:C,3,0)),0)</f>
        <v>2</v>
      </c>
      <c r="I323" s="8">
        <f>IFERROR(VLOOKUP(A323,'KATEGORI TRAYEMAN'!A:D,4,0),0)</f>
        <v>3</v>
      </c>
      <c r="J323" s="8" t="str">
        <f>IFERROR(VLOOKUP(A323,'NOSTOK PACUL'!A:C,3,0),IFERROR(IF(VLOOKUP(A323,'STOK PACUL'!A:B,2,0)="NOSTOK","E",VLOOKUP(A323,'KATEGORI PACUL'!A:B,2,0)),"E"))</f>
        <v>A</v>
      </c>
      <c r="K323" s="8" t="str">
        <f>IFERROR(VLOOKUP(A323,'NOSTOK PESALAKAN'!A:C,3,0),IFERROR(IF(VLOOKUP(A323,'STOK PESALAKAN'!A:B,2,0)="NOSTOK","E",VLOOKUP(A323,'KATEGORI PESALAKAN'!A:B,2,0)),"E"))</f>
        <v>A</v>
      </c>
      <c r="L323" s="8" t="str">
        <f>IFERROR(VLOOKUP(A323,'NOSTOK CIKDITIRO'!A:C,3,0),IFERROR(IF(VLOOKUP(A323,'STOK CIKDITIRO'!A:B,2,0)="NOSTOK","E",VLOOKUP(A323,'KATEGORI CIKDITIRO'!A:B,2,0)),"E"))</f>
        <v>A</v>
      </c>
      <c r="M323" s="8" t="str">
        <f>IFERROR(VLOOKUP(A323,'NOSTOK TRAYEMAN'!A:C,3,0),IFERROR(IF(VLOOKUP(A323,'STOK TRAYEMAN'!A:B,2,0)="NOSTOK","E",VLOOKUP(A323,'KATEGORI TRAYEMAN'!A:B,2,0)),"E"))</f>
        <v>D</v>
      </c>
      <c r="N323" s="8" t="str">
        <f>IFERROR(VLOOKUP(A323,FR_HITUNG_MINMAX!A:B,2,0),0)</f>
        <v>MINYAK REM 50ML</v>
      </c>
      <c r="O323" s="8" t="str">
        <f>IFERROR(VLOOKUP(A323,FR_HITUNG_MINMAX!A:D,4,0),0)</f>
        <v>IMITAS</v>
      </c>
      <c r="P323" s="8">
        <f>IFERROR(VLOOKUP(A323,FR_HITUNG_MINMAX!A:G,7,0),1)</f>
        <v>1</v>
      </c>
      <c r="Q323" s="11" t="str">
        <f>IFERROR(VLOOKUP(A323,FR_HITUNG_MINMAX!A:J,10,0),1)</f>
        <v>4</v>
      </c>
      <c r="R323" s="8">
        <f>IFERROR(VLOOKUP(A323,FR_HITUNG_MINMAX!A:K,11,0),1)</f>
        <v>1</v>
      </c>
      <c r="S323" s="12">
        <f>IFERROR(VLOOKUP(A323,FR_HITUNG_MINMAX!A:F,6,0),0)</f>
        <v>5500</v>
      </c>
      <c r="T323" s="8">
        <f t="shared" si="185"/>
        <v>-22</v>
      </c>
      <c r="U323" s="8">
        <f t="shared" si="160"/>
        <v>8</v>
      </c>
      <c r="V323" s="8">
        <f t="shared" si="161"/>
        <v>-14</v>
      </c>
      <c r="W323" s="8">
        <f t="shared" si="186"/>
        <v>-1</v>
      </c>
      <c r="X323" s="8">
        <f t="shared" si="187"/>
        <v>0</v>
      </c>
      <c r="Y323" s="16"/>
      <c r="Z323" s="15">
        <f t="shared" si="162"/>
        <v>0</v>
      </c>
      <c r="AA323" s="8">
        <f t="shared" si="188"/>
        <v>8</v>
      </c>
      <c r="AB323" s="16"/>
      <c r="AC323" s="15">
        <f t="shared" si="163"/>
        <v>0</v>
      </c>
      <c r="AD323" s="8">
        <f t="shared" si="164"/>
        <v>0</v>
      </c>
      <c r="AE323" s="16"/>
      <c r="AF323" s="15">
        <f t="shared" si="165"/>
        <v>0</v>
      </c>
      <c r="AG323" s="15">
        <f t="shared" si="189"/>
        <v>0</v>
      </c>
      <c r="AH323" s="16"/>
      <c r="AI323" s="15">
        <f t="shared" si="190"/>
        <v>0</v>
      </c>
      <c r="AJ323" s="8">
        <f t="shared" si="191"/>
        <v>0</v>
      </c>
      <c r="AK323" s="8">
        <f t="shared" si="166"/>
        <v>0</v>
      </c>
      <c r="AL323" s="8">
        <f t="shared" si="167"/>
        <v>8</v>
      </c>
      <c r="AM323" s="8">
        <f t="shared" si="192"/>
        <v>0</v>
      </c>
      <c r="AN323" s="8">
        <f t="shared" si="193"/>
        <v>8</v>
      </c>
      <c r="AO323" s="8">
        <f>IFERROR(VLOOKUP(A323,PERSAMAAN!B:D,3,0),AN323)</f>
        <v>8</v>
      </c>
      <c r="AP323" s="1">
        <v>0</v>
      </c>
      <c r="AQ323" s="8">
        <f t="shared" si="168"/>
        <v>0</v>
      </c>
      <c r="AR323" s="8" t="str">
        <f>IF(AQ323=0,"-",VLOOKUP(A323,FR_HITUNG_MINMAX!A:H,8,0))</f>
        <v>-</v>
      </c>
      <c r="AS323" s="1"/>
      <c r="AT323" s="8" t="str">
        <f t="shared" si="169"/>
        <v>-</v>
      </c>
      <c r="AU323" s="12">
        <f t="shared" si="170"/>
        <v>0</v>
      </c>
      <c r="AV323" s="12">
        <f t="shared" si="171"/>
        <v>0</v>
      </c>
      <c r="AW323" s="8" t="b">
        <f t="shared" si="194"/>
        <v>0</v>
      </c>
      <c r="AX323" s="1"/>
      <c r="AY323" s="8">
        <f t="shared" si="172"/>
        <v>0</v>
      </c>
      <c r="AZ323" s="8" t="str">
        <f>IF(AY323=0,"-",VLOOKUP(A323,FR_HITUNG_MINMAX!A:I,9,0))</f>
        <v>-</v>
      </c>
      <c r="BB323" s="8" t="str">
        <f t="shared" si="173"/>
        <v>-</v>
      </c>
      <c r="BC323" s="12">
        <f t="shared" si="174"/>
        <v>0</v>
      </c>
      <c r="BD323" s="12">
        <f t="shared" si="175"/>
        <v>0</v>
      </c>
      <c r="BE323" s="16"/>
      <c r="BF323" s="8">
        <f>SUMIF('REALISASI ORDER'!C:C,A323,'REALISASI ORDER'!E:E)</f>
        <v>0</v>
      </c>
      <c r="BG323" s="8">
        <f t="shared" si="195"/>
        <v>11</v>
      </c>
      <c r="BH323" s="8">
        <f t="shared" si="176"/>
        <v>25</v>
      </c>
      <c r="BI323" s="8">
        <f t="shared" si="177"/>
        <v>12</v>
      </c>
      <c r="BJ323" s="8">
        <f t="shared" si="196"/>
        <v>2</v>
      </c>
      <c r="BK323" s="33">
        <f t="shared" si="197"/>
        <v>33</v>
      </c>
      <c r="BL323" s="33">
        <f t="shared" si="178"/>
        <v>0</v>
      </c>
      <c r="BM323" s="33">
        <f t="shared" si="179"/>
        <v>14</v>
      </c>
      <c r="BN323" s="33">
        <f t="shared" si="198"/>
        <v>1</v>
      </c>
      <c r="BO323" s="8">
        <f t="shared" si="180"/>
        <v>0</v>
      </c>
      <c r="BP323" s="8">
        <f t="shared" si="181"/>
        <v>0</v>
      </c>
      <c r="BQ323" s="8">
        <f t="shared" si="182"/>
        <v>0</v>
      </c>
      <c r="BR323" s="8">
        <f>IFERROR(ROUNDDOWN(BF323*BN323/(BK323+BL323+BM323+BN),0),0)</f>
        <v>0</v>
      </c>
      <c r="BS323" s="8" t="str">
        <f t="shared" si="183"/>
        <v>GEN00007</v>
      </c>
      <c r="BT323" s="8">
        <f>SUMIF(FR_HITUNG_MINMAX!A:A,ORDER!A323,FR_HITUNG_MINMAX!AS:AS)</f>
        <v>24</v>
      </c>
      <c r="BU323" s="8">
        <f t="shared" si="199"/>
        <v>0</v>
      </c>
      <c r="BV323" s="8" t="str">
        <f t="shared" si="184"/>
        <v>-</v>
      </c>
      <c r="BW323" s="8" t="str">
        <f>VLOOKUP(A323,'STOK PESALAKAN'!A:F,6,0)</f>
        <v/>
      </c>
    </row>
    <row r="324" spans="1:75" ht="15" customHeight="1">
      <c r="A324" s="41" t="s">
        <v>1875</v>
      </c>
      <c r="B324" s="99">
        <f>IFERROR(IFERROR(VLOOKUP(A324,'STOK PACUL'!C:H,6,0),VLOOKUP(A324,'KATEGORI PACUL'!A:C,3,0)),0)</f>
        <v>9</v>
      </c>
      <c r="C324" s="8">
        <f>IFERROR(VLOOKUP(A324,'KATEGORI PACUL'!A:D,4,0),0)</f>
        <v>2</v>
      </c>
      <c r="D324" s="99">
        <f>IFERROR(IFERROR(VLOOKUP(A324,'STOK PESALAKAN'!C:H,6,0),VLOOKUP(A324,'KATEGORI PESALAKAN'!A:C,3,0)),0)</f>
        <v>7</v>
      </c>
      <c r="E324" s="8">
        <f>IFERROR(VLOOKUP(A324,'KATEGORI PESALAKAN'!A:D,4,0),0)</f>
        <v>0</v>
      </c>
      <c r="F324" s="99">
        <f>IFERROR(IFERROR(VLOOKUP(A324,'STOK CIKDITIRO'!C:H,6,0),VLOOKUP(A324,'KATEGORI CIKDITIRO'!A:C,3,0)),0)</f>
        <v>8</v>
      </c>
      <c r="G324" s="8">
        <f>IFERROR(VLOOKUP(A324,'KATEGORI CIKDITIRO'!A:D,4,0),0)</f>
        <v>0</v>
      </c>
      <c r="H324" s="99">
        <f>IFERROR(IFERROR(VLOOKUP(A324,'STOK TRAYEMAN'!C:H,6,0),VLOOKUP(A324,'KATEGORI TRAYEMAN'!A:C,3,0)),0)</f>
        <v>0</v>
      </c>
      <c r="I324" s="8">
        <f>IFERROR(VLOOKUP(A324,'KATEGORI TRAYEMAN'!A:D,4,0),0)</f>
        <v>0</v>
      </c>
      <c r="J324" s="8" t="str">
        <f>IFERROR(VLOOKUP(A324,'NOSTOK PACUL'!A:C,3,0),IFERROR(IF(VLOOKUP(A324,'STOK PACUL'!A:B,2,0)="NOSTOK","E",VLOOKUP(A324,'KATEGORI PACUL'!A:B,2,0)),"E"))</f>
        <v>D</v>
      </c>
      <c r="K324" s="8" t="str">
        <f>IFERROR(VLOOKUP(A324,'NOSTOK PESALAKAN'!A:C,3,0),IFERROR(IF(VLOOKUP(A324,'STOK PESALAKAN'!A:B,2,0)="NOSTOK","E",VLOOKUP(A324,'KATEGORI PESALAKAN'!A:B,2,0)),"E"))</f>
        <v>E</v>
      </c>
      <c r="L324" s="8" t="str">
        <f>IFERROR(VLOOKUP(A324,'NOSTOK CIKDITIRO'!A:C,3,0),IFERROR(IF(VLOOKUP(A324,'STOK CIKDITIRO'!A:B,2,0)="NOSTOK","E",VLOOKUP(A324,'KATEGORI CIKDITIRO'!A:B,2,0)),"E"))</f>
        <v>E</v>
      </c>
      <c r="M324" s="8" t="str">
        <f>IFERROR(VLOOKUP(A324,'NOSTOK TRAYEMAN'!A:C,3,0),IFERROR(IF(VLOOKUP(A324,'STOK TRAYEMAN'!A:B,2,0)="NOSTOK","E",VLOOKUP(A324,'KATEGORI TRAYEMAN'!A:B,2,0)),"E"))</f>
        <v>E</v>
      </c>
      <c r="N324" s="8" t="str">
        <f>IFERROR(VLOOKUP(A324,FR_HITUNG_MINMAX!A:B,2,0),0)</f>
        <v>SIKRING TANCAP KECIL 20A IMI</v>
      </c>
      <c r="O324" s="8" t="str">
        <f>IFERROR(VLOOKUP(A324,FR_HITUNG_MINMAX!A:D,4,0),0)</f>
        <v>IMITAS</v>
      </c>
      <c r="P324" s="8">
        <f>IFERROR(VLOOKUP(A324,FR_HITUNG_MINMAX!A:G,7,0),1)</f>
        <v>1</v>
      </c>
      <c r="Q324" s="11">
        <f>IFERROR(VLOOKUP(A324,FR_HITUNG_MINMAX!A:J,10,0),1)</f>
        <v>1</v>
      </c>
      <c r="R324" s="8">
        <f>IFERROR(VLOOKUP(A324,FR_HITUNG_MINMAX!A:K,11,0),1)</f>
        <v>1</v>
      </c>
      <c r="S324" s="12">
        <f>IFERROR(VLOOKUP(A324,FR_HITUNG_MINMAX!A:F,6,0),0)</f>
        <v>1000</v>
      </c>
      <c r="T324" s="8">
        <f t="shared" si="185"/>
        <v>7</v>
      </c>
      <c r="U324" s="8">
        <f t="shared" ref="U324:U387" si="200">D324-E324</f>
        <v>7</v>
      </c>
      <c r="V324" s="8">
        <f t="shared" ref="V324:V387" si="201">F324-G324</f>
        <v>8</v>
      </c>
      <c r="W324" s="8">
        <f t="shared" si="186"/>
        <v>0</v>
      </c>
      <c r="X324" s="8">
        <f t="shared" si="187"/>
        <v>0</v>
      </c>
      <c r="Y324" s="16"/>
      <c r="Z324" s="15">
        <f t="shared" ref="Z324:Z387" si="202">IF(ISBLANK(Y324),0,Y324)</f>
        <v>0</v>
      </c>
      <c r="AA324" s="8">
        <f t="shared" si="188"/>
        <v>0</v>
      </c>
      <c r="AB324" s="16"/>
      <c r="AC324" s="15">
        <f t="shared" ref="AC324:AC387" si="203">IF(ISBLANK(AB324),0,AB324)</f>
        <v>0</v>
      </c>
      <c r="AD324" s="8">
        <f t="shared" ref="AD324:AD387" si="204">IF(AND(T324&gt;0,U324&gt;0,U324&gt;V324+1,E324&gt;0,V324&lt;1),IF(U324/2&gt;G324,G324+1,ROUNDUP(U324/2,0)),0)</f>
        <v>0</v>
      </c>
      <c r="AE324" s="16"/>
      <c r="AF324" s="15">
        <f t="shared" ref="AF324:AF387" si="205">IF(ISBLANK(AE324),0,AE324)</f>
        <v>0</v>
      </c>
      <c r="AG324" s="15">
        <f t="shared" si="189"/>
        <v>0</v>
      </c>
      <c r="AH324" s="16"/>
      <c r="AI324" s="15">
        <f t="shared" si="190"/>
        <v>0</v>
      </c>
      <c r="AJ324" s="8">
        <f t="shared" si="191"/>
        <v>1</v>
      </c>
      <c r="AK324" s="8">
        <f t="shared" ref="AK324:AK387" si="206">ROUND(IF(K324="E",0,IF(AND(K324="D",D324&gt;=1),0,IF(K324="D",1-D324,IF(E324*0.75-D324-Z324+AC324&lt;0,0,E324*0.75-D324-Z324+AC324)))),0)</f>
        <v>0</v>
      </c>
      <c r="AL324" s="8">
        <f t="shared" ref="AL324:AL387" si="207">ROUND(IF(L324="E",0,IF(AND(L324="D",F324&gt;=1),0,IF(L324="D",1-F324,IF(G324*0.75-F324-AF324&lt;0,0,G324*0.75-F324-AF324)))),0)</f>
        <v>0</v>
      </c>
      <c r="AM324" s="8">
        <f t="shared" si="192"/>
        <v>0</v>
      </c>
      <c r="AN324" s="8">
        <f t="shared" si="193"/>
        <v>1</v>
      </c>
      <c r="AO324" s="8">
        <f>IFERROR(VLOOKUP(A324,PERSAMAAN!B:D,3,0),AN324)</f>
        <v>1</v>
      </c>
      <c r="AP324" s="1">
        <v>0</v>
      </c>
      <c r="AQ324" s="8">
        <f t="shared" ref="AQ324:AQ387" si="208">IF(ISBLANK(AP324),AN324,AP324)</f>
        <v>0</v>
      </c>
      <c r="AR324" s="8" t="str">
        <f>IF(AQ324=0,"-",VLOOKUP(A324,FR_HITUNG_MINMAX!A:H,8,0))</f>
        <v>-</v>
      </c>
      <c r="AS324" s="1"/>
      <c r="AT324" s="8" t="str">
        <f t="shared" ref="AT324:AT387" si="209">IF(ISBLANK(AS324),AR324,AS324)</f>
        <v>-</v>
      </c>
      <c r="AU324" s="12">
        <f t="shared" ref="AU324:AU387" si="210">AQ324*S324*R324</f>
        <v>0</v>
      </c>
      <c r="AV324" s="12">
        <f t="shared" ref="AV324:AV387" si="211">SUMIF(AT:AT,AT324,AU:AU)</f>
        <v>0</v>
      </c>
      <c r="AW324" s="8" t="b">
        <f t="shared" si="194"/>
        <v>0</v>
      </c>
      <c r="AX324" s="1"/>
      <c r="AY324" s="8">
        <f t="shared" ref="AY324:AY387" si="212">IF(ISBLANK(AX324),IF(OR(AW324&lt;0,AW324=FALSE),0,AW324),AX324)</f>
        <v>0</v>
      </c>
      <c r="AZ324" s="8" t="str">
        <f>IF(AY324=0,"-",VLOOKUP(A324,FR_HITUNG_MINMAX!A:I,9,0))</f>
        <v>-</v>
      </c>
      <c r="BB324" s="8" t="str">
        <f t="shared" ref="BB324:BB387" si="213">IF(ISBLANK(BA324),AZ324,BA324)</f>
        <v>-</v>
      </c>
      <c r="BC324" s="12">
        <f t="shared" ref="BC324:BC387" si="214">AY324*S324*R324</f>
        <v>0</v>
      </c>
      <c r="BD324" s="12">
        <f t="shared" ref="BD324:BD387" si="215">SUMIF(BB:BB,BB324,BC:BC)</f>
        <v>0</v>
      </c>
      <c r="BE324" s="16"/>
      <c r="BF324" s="8">
        <f>SUMIF('REALISASI ORDER'!C:C,A324,'REALISASI ORDER'!E:E)</f>
        <v>0</v>
      </c>
      <c r="BG324" s="8">
        <f t="shared" si="195"/>
        <v>9</v>
      </c>
      <c r="BH324" s="8">
        <f t="shared" ref="BH324:BH387" si="216">D324+Z324-AC324-AF324</f>
        <v>7</v>
      </c>
      <c r="BI324" s="8">
        <f t="shared" ref="BI324:BI387" si="217">F324+AF324</f>
        <v>8</v>
      </c>
      <c r="BJ324" s="8">
        <f t="shared" si="196"/>
        <v>0</v>
      </c>
      <c r="BK324" s="33">
        <f t="shared" si="197"/>
        <v>2</v>
      </c>
      <c r="BL324" s="33">
        <f t="shared" ref="BL324:BL387" si="218">IFERROR(IF((E324-BH324)&lt;0,0,(E324-BH324)),0)</f>
        <v>0</v>
      </c>
      <c r="BM324" s="33">
        <f t="shared" ref="BM324:BM387" si="219">IFERROR(IF((G324-BI324)&lt;0,0,(G324-BI324)),0)</f>
        <v>0</v>
      </c>
      <c r="BN324" s="33">
        <f t="shared" si="198"/>
        <v>0</v>
      </c>
      <c r="BO324" s="8">
        <f t="shared" ref="BO324:BO387" si="220">IFERROR(ROUNDDOWN(BF324*BK324/(BK324+BL324+BM324),0),0)</f>
        <v>0</v>
      </c>
      <c r="BP324" s="8">
        <f t="shared" ref="BP324:BP387" si="221">IFERROR(ROUNDUP(BF324*BL324/(BK324+BL324+BM324),0),0)</f>
        <v>0</v>
      </c>
      <c r="BQ324" s="8">
        <f t="shared" ref="BQ324:BQ387" si="222">IFERROR(ROUNDDOWN(BF324*BM324/(BK324+BL324+BM324),0),0)</f>
        <v>0</v>
      </c>
      <c r="BR324" s="8">
        <f>IFERROR(ROUNDDOWN(BF324*BN324/(BK324+BL324+BM324+BN),0),0)</f>
        <v>0</v>
      </c>
      <c r="BS324" s="8" t="str">
        <f t="shared" ref="BS324:BS387" si="223">A324</f>
        <v>GEN0025</v>
      </c>
      <c r="BT324" s="8">
        <f>SUMIF(FR_HITUNG_MINMAX!A:A,ORDER!A324,FR_HITUNG_MINMAX!AS:AS)</f>
        <v>1</v>
      </c>
      <c r="BU324" s="8">
        <f t="shared" si="199"/>
        <v>0</v>
      </c>
      <c r="BV324" s="8" t="str">
        <f t="shared" ref="BV324:BV387" si="224">AT324</f>
        <v>-</v>
      </c>
      <c r="BW324" s="8" t="str">
        <f>VLOOKUP(A324,'STOK PESALAKAN'!A:F,6,0)</f>
        <v/>
      </c>
    </row>
    <row r="325" spans="1:75" ht="15" customHeight="1">
      <c r="A325" s="41" t="s">
        <v>411</v>
      </c>
      <c r="B325" s="99">
        <f>IFERROR(IFERROR(VLOOKUP(A325,'STOK PACUL'!C:H,6,0),VLOOKUP(A325,'KATEGORI PACUL'!A:C,3,0)),0)</f>
        <v>6</v>
      </c>
      <c r="C325" s="8">
        <f>IFERROR(VLOOKUP(A325,'KATEGORI PACUL'!A:D,4,0),0)</f>
        <v>2</v>
      </c>
      <c r="D325" s="99">
        <f>IFERROR(IFERROR(VLOOKUP(A325,'STOK PESALAKAN'!C:H,6,0),VLOOKUP(A325,'KATEGORI PESALAKAN'!A:C,3,0)),0)</f>
        <v>5</v>
      </c>
      <c r="E325" s="8">
        <f>IFERROR(VLOOKUP(A325,'KATEGORI PESALAKAN'!A:D,4,0),0)</f>
        <v>2</v>
      </c>
      <c r="F325" s="99">
        <f>IFERROR(IFERROR(VLOOKUP(A325,'STOK CIKDITIRO'!C:H,6,0),VLOOKUP(A325,'KATEGORI CIKDITIRO'!A:C,3,0)),0)</f>
        <v>4</v>
      </c>
      <c r="G325" s="8">
        <f>IFERROR(VLOOKUP(A325,'KATEGORI CIKDITIRO'!A:D,4,0),0)</f>
        <v>2</v>
      </c>
      <c r="H325" s="99">
        <f>IFERROR(IFERROR(VLOOKUP(A325,'STOK TRAYEMAN'!C:H,6,0),VLOOKUP(A325,'KATEGORI TRAYEMAN'!A:C,3,0)),0)</f>
        <v>0</v>
      </c>
      <c r="I325" s="8">
        <f>IFERROR(VLOOKUP(A325,'KATEGORI TRAYEMAN'!A:D,4,0),0)</f>
        <v>0</v>
      </c>
      <c r="J325" s="8" t="str">
        <f>IFERROR(VLOOKUP(A325,'NOSTOK PACUL'!A:C,3,0),IFERROR(IF(VLOOKUP(A325,'STOK PACUL'!A:B,2,0)="NOSTOK","E",VLOOKUP(A325,'KATEGORI PACUL'!A:B,2,0)),"E"))</f>
        <v>D</v>
      </c>
      <c r="K325" s="8" t="str">
        <f>IFERROR(VLOOKUP(A325,'NOSTOK PESALAKAN'!A:C,3,0),IFERROR(IF(VLOOKUP(A325,'STOK PESALAKAN'!A:B,2,0)="NOSTOK","E",VLOOKUP(A325,'KATEGORI PESALAKAN'!A:B,2,0)),"E"))</f>
        <v>D</v>
      </c>
      <c r="L325" s="8" t="str">
        <f>IFERROR(VLOOKUP(A325,'NOSTOK CIKDITIRO'!A:C,3,0),IFERROR(IF(VLOOKUP(A325,'STOK CIKDITIRO'!A:B,2,0)="NOSTOK","E",VLOOKUP(A325,'KATEGORI CIKDITIRO'!A:B,2,0)),"E"))</f>
        <v>D</v>
      </c>
      <c r="M325" s="8" t="str">
        <f>IFERROR(VLOOKUP(A325,'NOSTOK TRAYEMAN'!A:C,3,0),IFERROR(IF(VLOOKUP(A325,'STOK TRAYEMAN'!A:B,2,0)="NOSTOK","E",VLOOKUP(A325,'KATEGORI TRAYEMAN'!A:B,2,0)),"E"))</f>
        <v>E</v>
      </c>
      <c r="N325" s="8" t="str">
        <f>IFERROR(VLOOKUP(A325,FR_HITUNG_MINMAX!A:B,2,0),0)</f>
        <v>BAUD CROM PANJANG 2.5CM</v>
      </c>
      <c r="O325" s="8" t="str">
        <f>IFERROR(VLOOKUP(A325,FR_HITUNG_MINMAX!A:D,4,0),0)</f>
        <v>BAUDMU</v>
      </c>
      <c r="P325" s="8">
        <f>IFERROR(VLOOKUP(A325,FR_HITUNG_MINMAX!A:G,7,0),1)</f>
        <v>2</v>
      </c>
      <c r="Q325" s="11" t="str">
        <f>IFERROR(VLOOKUP(A325,FR_HITUNG_MINMAX!A:J,10,0),1)</f>
        <v>4</v>
      </c>
      <c r="R325" s="8">
        <f>IFERROR(VLOOKUP(A325,FR_HITUNG_MINMAX!A:K,11,0),1)</f>
        <v>1</v>
      </c>
      <c r="S325" s="12">
        <f>IFERROR(VLOOKUP(A325,FR_HITUNG_MINMAX!A:F,6,0),0)</f>
        <v>900</v>
      </c>
      <c r="T325" s="8">
        <f t="shared" ref="T325:T388" si="225">B325-C325</f>
        <v>4</v>
      </c>
      <c r="U325" s="8">
        <f t="shared" si="200"/>
        <v>3</v>
      </c>
      <c r="V325" s="8">
        <f t="shared" si="201"/>
        <v>2</v>
      </c>
      <c r="W325" s="8">
        <f t="shared" ref="W325:W388" si="226">H325-I325</f>
        <v>0</v>
      </c>
      <c r="X325" s="8">
        <f t="shared" ref="X325:X388" si="227">ROUNDDOWN(IF(AND(B325&gt;C325,D325&lt;E325),MIN(B325-C325,E325-D325),IF(AND(B325&gt;0.5*C325,D325&lt;0.5*E325),MIN(B325-(0.5*C325),(0.5*E325)-D325),0)),0)</f>
        <v>0</v>
      </c>
      <c r="Y325" s="16"/>
      <c r="Z325" s="15">
        <f t="shared" si="202"/>
        <v>0</v>
      </c>
      <c r="AA325" s="8">
        <f t="shared" ref="AA325:AA388" si="228">ROUNDDOWN(IF(AND(D325&gt;E325,B325&lt;C325),MIN(D325-E325,C325-B325),IF(AND(D325&gt;0.5*E325,B325&lt;0.5*C325),MIN(D325-(0.5*E325),(0.5*C325)-B325),0)),0)</f>
        <v>0</v>
      </c>
      <c r="AB325" s="16"/>
      <c r="AC325" s="15">
        <f t="shared" si="203"/>
        <v>0</v>
      </c>
      <c r="AD325" s="8">
        <f t="shared" si="204"/>
        <v>0</v>
      </c>
      <c r="AE325" s="16"/>
      <c r="AF325" s="15">
        <f t="shared" si="205"/>
        <v>0</v>
      </c>
      <c r="AG325" s="15">
        <f t="shared" ref="AG325:AG388" si="229">IF(AND(T325&gt;0,U325&gt;0,U325&gt;W325+1,E325&gt;0,W325&lt;1),IF(U325/2&gt;I325,I325+1,ROUNDUP(U325/2,0)),0)</f>
        <v>1</v>
      </c>
      <c r="AH325" s="16"/>
      <c r="AI325" s="15">
        <f t="shared" ref="AI325:AI388" si="230">IF(ISBLANK(AH325),0,AH325)</f>
        <v>0</v>
      </c>
      <c r="AJ325" s="8">
        <f t="shared" ref="AJ325:AJ388" si="231">ROUND(IF(H325="E",0,IF(AND(H325="D",B325&gt;=1),0,IF(H325="D",1-B325,IF(C325*0.75-B325-Y325+V325&lt;0,0,C325*0.75-B325-Y325+V325)))),0)</f>
        <v>0</v>
      </c>
      <c r="AK325" s="8">
        <f t="shared" si="206"/>
        <v>0</v>
      </c>
      <c r="AL325" s="8">
        <f t="shared" si="207"/>
        <v>0</v>
      </c>
      <c r="AM325" s="8">
        <f t="shared" ref="AM325:AM388" si="232">ROUND(IF(M325="E",0,IF(AND(M325="D",H325&gt;=1),0,IF(M325="D",1-H325,IF(I325*0.75-H325-AI325&lt;0,0,I325*0.75-H325-AI325)))),0)</f>
        <v>0</v>
      </c>
      <c r="AN325" s="8">
        <f t="shared" ref="AN325:AN388" si="233">ROUNDUP((AJ325+AK325+AL325+AM325)/P325/R325,0)*P325</f>
        <v>0</v>
      </c>
      <c r="AO325" s="8">
        <f>IFERROR(VLOOKUP(A325,PERSAMAAN!B:D,3,0),AN325)</f>
        <v>0</v>
      </c>
      <c r="AP325" s="1"/>
      <c r="AQ325" s="8">
        <f t="shared" si="208"/>
        <v>0</v>
      </c>
      <c r="AR325" s="8" t="str">
        <f>IF(AQ325=0,"-",VLOOKUP(A325,FR_HITUNG_MINMAX!A:H,8,0))</f>
        <v>-</v>
      </c>
      <c r="AS325" s="1"/>
      <c r="AT325" s="8" t="str">
        <f t="shared" si="209"/>
        <v>-</v>
      </c>
      <c r="AU325" s="12">
        <f t="shared" si="210"/>
        <v>0</v>
      </c>
      <c r="AV325" s="12">
        <f t="shared" si="211"/>
        <v>0</v>
      </c>
      <c r="AW325" s="8" t="b">
        <f t="shared" ref="AW325:AW388" si="234">IF(ISNUMBER(SEARCH("S.",N325,1)),0,IF(OR(O325="ORISIN",O325="OLIGEN",O325="AKIGEN"),IF(C325+E325+G325+I325&lt;=3,(ROUND(((C325+E325+G325+I325)-B325-D325-F325-H325-AQ325)/Q325/R325,0)*Q325),(ROUND((((C325+E325+G325+I325)*1.5)-B325-D325-F325-H325-AQ325)/Q325/R325,0)*Q325))))</f>
        <v>0</v>
      </c>
      <c r="AX325" s="1"/>
      <c r="AY325" s="8">
        <f t="shared" si="212"/>
        <v>0</v>
      </c>
      <c r="AZ325" s="8" t="str">
        <f>IF(AY325=0,"-",VLOOKUP(A325,FR_HITUNG_MINMAX!A:I,9,0))</f>
        <v>-</v>
      </c>
      <c r="BB325" s="8" t="str">
        <f t="shared" si="213"/>
        <v>-</v>
      </c>
      <c r="BC325" s="12">
        <f t="shared" si="214"/>
        <v>0</v>
      </c>
      <c r="BD325" s="12">
        <f t="shared" si="215"/>
        <v>0</v>
      </c>
      <c r="BE325" s="16"/>
      <c r="BF325" s="8">
        <f>SUMIF('REALISASI ORDER'!C:C,A325,'REALISASI ORDER'!E:E)</f>
        <v>0</v>
      </c>
      <c r="BG325" s="8">
        <f t="shared" ref="BG325:BG388" si="235">B325-Z325+AC325</f>
        <v>6</v>
      </c>
      <c r="BH325" s="8">
        <f t="shared" si="216"/>
        <v>5</v>
      </c>
      <c r="BI325" s="8">
        <f t="shared" si="217"/>
        <v>4</v>
      </c>
      <c r="BJ325" s="8">
        <f t="shared" ref="BJ325:BJ388" si="236">H325+AI325</f>
        <v>0</v>
      </c>
      <c r="BK325" s="33">
        <f t="shared" ref="BK325:BK388" si="237">IFERROR(IF((C325-AY325)&lt;0,0,(C325-AY325)),0)</f>
        <v>2</v>
      </c>
      <c r="BL325" s="33">
        <f t="shared" si="218"/>
        <v>0</v>
      </c>
      <c r="BM325" s="33">
        <f t="shared" si="219"/>
        <v>0</v>
      </c>
      <c r="BN325" s="33">
        <f t="shared" ref="BN325:BN388" si="238">IFERROR(IF((I325-BJ325)&lt;0,0,(I325-BJ325)),0)</f>
        <v>0</v>
      </c>
      <c r="BO325" s="8">
        <f t="shared" si="220"/>
        <v>0</v>
      </c>
      <c r="BP325" s="8">
        <f t="shared" si="221"/>
        <v>0</v>
      </c>
      <c r="BQ325" s="8">
        <f t="shared" si="222"/>
        <v>0</v>
      </c>
      <c r="BR325" s="8">
        <f>IFERROR(ROUNDDOWN(BF325*BN325/(BK325+BL325+BM325+BN),0),0)</f>
        <v>0</v>
      </c>
      <c r="BS325" s="8" t="str">
        <f t="shared" si="223"/>
        <v>GP0002</v>
      </c>
      <c r="BT325" s="8">
        <f>SUMIF(FR_HITUNG_MINMAX!A:A,ORDER!A325,FR_HITUNG_MINMAX!AS:AS)</f>
        <v>3</v>
      </c>
      <c r="BU325" s="8">
        <f t="shared" ref="BU325:BU388" si="239">IF(B325+D325&gt;=BI325,0,IF(OR(H325="A",I325="A",H325="B",I325="B"),AI325,0))</f>
        <v>0</v>
      </c>
      <c r="BV325" s="8" t="str">
        <f t="shared" si="224"/>
        <v>-</v>
      </c>
      <c r="BW325" s="8" t="str">
        <f>VLOOKUP(A325,'STOK PESALAKAN'!A:F,6,0)</f>
        <v/>
      </c>
    </row>
    <row r="326" spans="1:75" ht="15" customHeight="1">
      <c r="A326" s="41" t="s">
        <v>412</v>
      </c>
      <c r="B326" s="99">
        <f>IFERROR(IFERROR(VLOOKUP(A326,'STOK PACUL'!C:H,6,0),VLOOKUP(A326,'KATEGORI PACUL'!A:C,3,0)),0)</f>
        <v>19</v>
      </c>
      <c r="C326" s="8">
        <f>IFERROR(VLOOKUP(A326,'KATEGORI PACUL'!A:D,4,0),0)</f>
        <v>32</v>
      </c>
      <c r="D326" s="99">
        <f>IFERROR(IFERROR(VLOOKUP(A326,'STOK PESALAKAN'!C:H,6,0),VLOOKUP(A326,'KATEGORI PESALAKAN'!A:C,3,0)),0)</f>
        <v>22</v>
      </c>
      <c r="E326" s="8">
        <f>IFERROR(VLOOKUP(A326,'KATEGORI PESALAKAN'!A:D,4,0),0)</f>
        <v>2</v>
      </c>
      <c r="F326" s="99">
        <f>IFERROR(IFERROR(VLOOKUP(A326,'STOK CIKDITIRO'!C:H,6,0),VLOOKUP(A326,'KATEGORI CIKDITIRO'!A:C,3,0)),0)</f>
        <v>20</v>
      </c>
      <c r="G326" s="8">
        <f>IFERROR(VLOOKUP(A326,'KATEGORI CIKDITIRO'!A:D,4,0),0)</f>
        <v>26</v>
      </c>
      <c r="H326" s="99">
        <f>IFERROR(IFERROR(VLOOKUP(A326,'STOK TRAYEMAN'!C:H,6,0),VLOOKUP(A326,'KATEGORI TRAYEMAN'!A:C,3,0)),0)</f>
        <v>9</v>
      </c>
      <c r="I326" s="8">
        <f>IFERROR(VLOOKUP(A326,'KATEGORI TRAYEMAN'!A:D,4,0),0)</f>
        <v>2</v>
      </c>
      <c r="J326" s="8" t="str">
        <f>IFERROR(VLOOKUP(A326,'NOSTOK PACUL'!A:C,3,0),IFERROR(IF(VLOOKUP(A326,'STOK PACUL'!A:B,2,0)="NOSTOK","E",VLOOKUP(A326,'KATEGORI PACUL'!A:B,2,0)),"E"))</f>
        <v>B</v>
      </c>
      <c r="K326" s="8" t="str">
        <f>IFERROR(VLOOKUP(A326,'NOSTOK PESALAKAN'!A:C,3,0),IFERROR(IF(VLOOKUP(A326,'STOK PESALAKAN'!A:B,2,0)="NOSTOK","E",VLOOKUP(A326,'KATEGORI PESALAKAN'!A:B,2,0)),"E"))</f>
        <v>D</v>
      </c>
      <c r="L326" s="8" t="str">
        <f>IFERROR(VLOOKUP(A326,'NOSTOK CIKDITIRO'!A:C,3,0),IFERROR(IF(VLOOKUP(A326,'STOK CIKDITIRO'!A:B,2,0)="NOSTOK","E",VLOOKUP(A326,'KATEGORI CIKDITIRO'!A:B,2,0)),"E"))</f>
        <v>C</v>
      </c>
      <c r="M326" s="8" t="str">
        <f>IFERROR(VLOOKUP(A326,'NOSTOK TRAYEMAN'!A:C,3,0),IFERROR(IF(VLOOKUP(A326,'STOK TRAYEMAN'!A:B,2,0)="NOSTOK","E",VLOOKUP(A326,'KATEGORI TRAYEMAN'!A:B,2,0)),"E"))</f>
        <v>D</v>
      </c>
      <c r="N326" s="8" t="str">
        <f>IFERROR(VLOOKUP(A326,FR_HITUNG_MINMAX!A:B,2,0),0)</f>
        <v>BAUD TUTUP MINYAK REM ATAS UNIVERSAL</v>
      </c>
      <c r="O326" s="8" t="str">
        <f>IFERROR(VLOOKUP(A326,FR_HITUNG_MINMAX!A:D,4,0),0)</f>
        <v>BAUDMU</v>
      </c>
      <c r="P326" s="8">
        <f>IFERROR(VLOOKUP(A326,FR_HITUNG_MINMAX!A:G,7,0),1)</f>
        <v>10</v>
      </c>
      <c r="Q326" s="11" t="str">
        <f>IFERROR(VLOOKUP(A326,FR_HITUNG_MINMAX!A:J,10,0),1)</f>
        <v>3</v>
      </c>
      <c r="R326" s="8">
        <f>IFERROR(VLOOKUP(A326,FR_HITUNG_MINMAX!A:K,11,0),1)</f>
        <v>1</v>
      </c>
      <c r="S326" s="12">
        <f>IFERROR(VLOOKUP(A326,FR_HITUNG_MINMAX!A:F,6,0),0)</f>
        <v>400</v>
      </c>
      <c r="T326" s="8">
        <f t="shared" si="225"/>
        <v>-13</v>
      </c>
      <c r="U326" s="8">
        <f t="shared" si="200"/>
        <v>20</v>
      </c>
      <c r="V326" s="8">
        <f t="shared" si="201"/>
        <v>-6</v>
      </c>
      <c r="W326" s="8">
        <f t="shared" si="226"/>
        <v>7</v>
      </c>
      <c r="X326" s="8">
        <f t="shared" si="227"/>
        <v>0</v>
      </c>
      <c r="Y326" s="16"/>
      <c r="Z326" s="15">
        <f t="shared" si="202"/>
        <v>0</v>
      </c>
      <c r="AA326" s="8">
        <f t="shared" si="228"/>
        <v>13</v>
      </c>
      <c r="AB326" s="16"/>
      <c r="AC326" s="15">
        <f t="shared" si="203"/>
        <v>0</v>
      </c>
      <c r="AD326" s="8">
        <f t="shared" si="204"/>
        <v>0</v>
      </c>
      <c r="AE326" s="16"/>
      <c r="AF326" s="15">
        <f t="shared" si="205"/>
        <v>0</v>
      </c>
      <c r="AG326" s="15">
        <f t="shared" si="229"/>
        <v>0</v>
      </c>
      <c r="AH326" s="16"/>
      <c r="AI326" s="15">
        <f t="shared" si="230"/>
        <v>0</v>
      </c>
      <c r="AJ326" s="8">
        <f t="shared" si="231"/>
        <v>0</v>
      </c>
      <c r="AK326" s="8">
        <f t="shared" si="206"/>
        <v>0</v>
      </c>
      <c r="AL326" s="8">
        <f t="shared" si="207"/>
        <v>0</v>
      </c>
      <c r="AM326" s="8">
        <f t="shared" si="232"/>
        <v>0</v>
      </c>
      <c r="AN326" s="8">
        <f t="shared" si="233"/>
        <v>0</v>
      </c>
      <c r="AO326" s="8">
        <f>IFERROR(VLOOKUP(A326,PERSAMAAN!B:D,3,0),AN326)</f>
        <v>0</v>
      </c>
      <c r="AP326" s="1">
        <v>10</v>
      </c>
      <c r="AQ326" s="8">
        <f t="shared" si="208"/>
        <v>10</v>
      </c>
      <c r="AR326" s="8" t="str">
        <f>IF(AQ326=0,"-",VLOOKUP(A326,FR_HITUNG_MINMAX!A:H,8,0))</f>
        <v>GSM</v>
      </c>
      <c r="AS326" s="1" t="s">
        <v>34</v>
      </c>
      <c r="AT326" s="8" t="str">
        <f t="shared" si="209"/>
        <v>AAR</v>
      </c>
      <c r="AU326" s="12">
        <f t="shared" si="210"/>
        <v>4000</v>
      </c>
      <c r="AV326" s="12">
        <f t="shared" si="211"/>
        <v>508500</v>
      </c>
      <c r="AW326" s="8" t="b">
        <f t="shared" si="234"/>
        <v>0</v>
      </c>
      <c r="AX326" s="1"/>
      <c r="AY326" s="8">
        <f t="shared" si="212"/>
        <v>0</v>
      </c>
      <c r="AZ326" s="8" t="str">
        <f>IF(AY326=0,"-",VLOOKUP(A326,FR_HITUNG_MINMAX!A:I,9,0))</f>
        <v>-</v>
      </c>
      <c r="BB326" s="8" t="str">
        <f t="shared" si="213"/>
        <v>-</v>
      </c>
      <c r="BC326" s="12">
        <f t="shared" si="214"/>
        <v>0</v>
      </c>
      <c r="BD326" s="12">
        <f t="shared" si="215"/>
        <v>0</v>
      </c>
      <c r="BE326" s="16"/>
      <c r="BF326" s="8">
        <f>SUMIF('REALISASI ORDER'!C:C,A326,'REALISASI ORDER'!E:E)</f>
        <v>0</v>
      </c>
      <c r="BG326" s="8">
        <f t="shared" si="235"/>
        <v>19</v>
      </c>
      <c r="BH326" s="8">
        <f t="shared" si="216"/>
        <v>22</v>
      </c>
      <c r="BI326" s="8">
        <f t="shared" si="217"/>
        <v>20</v>
      </c>
      <c r="BJ326" s="8">
        <f t="shared" si="236"/>
        <v>9</v>
      </c>
      <c r="BK326" s="33">
        <f t="shared" si="237"/>
        <v>32</v>
      </c>
      <c r="BL326" s="33">
        <f t="shared" si="218"/>
        <v>0</v>
      </c>
      <c r="BM326" s="33">
        <f t="shared" si="219"/>
        <v>6</v>
      </c>
      <c r="BN326" s="33">
        <f t="shared" si="238"/>
        <v>0</v>
      </c>
      <c r="BO326" s="8">
        <f t="shared" si="220"/>
        <v>0</v>
      </c>
      <c r="BP326" s="8">
        <f t="shared" si="221"/>
        <v>0</v>
      </c>
      <c r="BQ326" s="8">
        <f t="shared" si="222"/>
        <v>0</v>
      </c>
      <c r="BR326" s="8">
        <f>IFERROR(ROUNDDOWN(BF326*BN326/(BK326+BL326+BM326+BN),0),0)</f>
        <v>0</v>
      </c>
      <c r="BS326" s="8" t="str">
        <f t="shared" si="223"/>
        <v>GP0011</v>
      </c>
      <c r="BT326" s="8">
        <f>SUMIF(FR_HITUNG_MINMAX!A:A,ORDER!A326,FR_HITUNG_MINMAX!AS:AS)</f>
        <v>9</v>
      </c>
      <c r="BU326" s="8">
        <f t="shared" si="239"/>
        <v>0</v>
      </c>
      <c r="BV326" s="8" t="str">
        <f t="shared" si="224"/>
        <v>AAR</v>
      </c>
      <c r="BW326" s="8" t="str">
        <f>VLOOKUP(A326,'STOK PESALAKAN'!A:F,6,0)</f>
        <v/>
      </c>
    </row>
    <row r="327" spans="1:75" ht="15" customHeight="1">
      <c r="A327" s="41" t="s">
        <v>2244</v>
      </c>
      <c r="B327" s="99">
        <f>IFERROR(IFERROR(VLOOKUP(A327,'STOK PACUL'!C:H,6,0),VLOOKUP(A327,'KATEGORI PACUL'!A:C,3,0)),0)</f>
        <v>0</v>
      </c>
      <c r="C327" s="8">
        <f>IFERROR(VLOOKUP(A327,'KATEGORI PACUL'!A:D,4,0),0)</f>
        <v>0</v>
      </c>
      <c r="D327" s="99">
        <f>IFERROR(IFERROR(VLOOKUP(A327,'STOK PESALAKAN'!C:H,6,0),VLOOKUP(A327,'KATEGORI PESALAKAN'!A:C,3,0)),0)</f>
        <v>0</v>
      </c>
      <c r="E327" s="8">
        <f>IFERROR(VLOOKUP(A327,'KATEGORI PESALAKAN'!A:D,4,0),0)</f>
        <v>0</v>
      </c>
      <c r="F327" s="99">
        <f>IFERROR(IFERROR(VLOOKUP(A327,'STOK CIKDITIRO'!C:H,6,0),VLOOKUP(A327,'KATEGORI CIKDITIRO'!A:C,3,0)),0)</f>
        <v>0</v>
      </c>
      <c r="G327" s="8">
        <f>IFERROR(VLOOKUP(A327,'KATEGORI CIKDITIRO'!A:D,4,0),0)</f>
        <v>0</v>
      </c>
      <c r="H327" s="99">
        <f>IFERROR(IFERROR(VLOOKUP(A327,'STOK TRAYEMAN'!C:H,6,0),VLOOKUP(A327,'KATEGORI TRAYEMAN'!A:C,3,0)),0)</f>
        <v>0</v>
      </c>
      <c r="I327" s="8">
        <f>IFERROR(VLOOKUP(A327,'KATEGORI TRAYEMAN'!A:D,4,0),0)</f>
        <v>0</v>
      </c>
      <c r="J327" s="8" t="str">
        <f>IFERROR(VLOOKUP(A327,'NOSTOK PACUL'!A:C,3,0),IFERROR(IF(VLOOKUP(A327,'STOK PACUL'!A:B,2,0)="NOSTOK","E",VLOOKUP(A327,'KATEGORI PACUL'!A:B,2,0)),"E"))</f>
        <v>E</v>
      </c>
      <c r="K327" s="8" t="str">
        <f>IFERROR(VLOOKUP(A327,'NOSTOK PESALAKAN'!A:C,3,0),IFERROR(IF(VLOOKUP(A327,'STOK PESALAKAN'!A:B,2,0)="NOSTOK","E",VLOOKUP(A327,'KATEGORI PESALAKAN'!A:B,2,0)),"E"))</f>
        <v>E</v>
      </c>
      <c r="L327" s="8" t="str">
        <f>IFERROR(VLOOKUP(A327,'NOSTOK CIKDITIRO'!A:C,3,0),IFERROR(IF(VLOOKUP(A327,'STOK CIKDITIRO'!A:B,2,0)="NOSTOK","E",VLOOKUP(A327,'KATEGORI CIKDITIRO'!A:B,2,0)),"E"))</f>
        <v>E</v>
      </c>
      <c r="M327" s="8" t="str">
        <f>IFERROR(VLOOKUP(A327,'NOSTOK TRAYEMAN'!A:C,3,0),IFERROR(IF(VLOOKUP(A327,'STOK TRAYEMAN'!A:B,2,0)="NOSTOK","E",VLOOKUP(A327,'KATEGORI TRAYEMAN'!A:B,2,0)),"E"))</f>
        <v>E</v>
      </c>
      <c r="N327" s="8" t="str">
        <f>IFERROR(VLOOKUP(A327,FR_HITUNG_MINMAX!A:B,2,0),0)</f>
        <v>REPAIR KIT H.KARISMA IMI</v>
      </c>
      <c r="O327" s="8" t="str">
        <f>IFERROR(VLOOKUP(A327,FR_HITUNG_MINMAX!A:D,4,0),0)</f>
        <v>IMITAS</v>
      </c>
      <c r="P327" s="8">
        <f>IFERROR(VLOOKUP(A327,FR_HITUNG_MINMAX!A:G,7,0),1)</f>
        <v>1</v>
      </c>
      <c r="Q327" s="11">
        <f>IFERROR(VLOOKUP(A327,FR_HITUNG_MINMAX!A:J,10,0),1)</f>
        <v>1</v>
      </c>
      <c r="R327" s="8">
        <f>IFERROR(VLOOKUP(A327,FR_HITUNG_MINMAX!A:K,11,0),1)</f>
        <v>1</v>
      </c>
      <c r="S327" s="12">
        <f>IFERROR(VLOOKUP(A327,FR_HITUNG_MINMAX!A:F,6,0),0)</f>
        <v>20000</v>
      </c>
      <c r="T327" s="8">
        <f t="shared" si="225"/>
        <v>0</v>
      </c>
      <c r="U327" s="8">
        <f t="shared" si="200"/>
        <v>0</v>
      </c>
      <c r="V327" s="8">
        <f t="shared" si="201"/>
        <v>0</v>
      </c>
      <c r="W327" s="8">
        <f t="shared" si="226"/>
        <v>0</v>
      </c>
      <c r="X327" s="8">
        <f t="shared" si="227"/>
        <v>0</v>
      </c>
      <c r="Y327" s="16"/>
      <c r="Z327" s="15">
        <f t="shared" si="202"/>
        <v>0</v>
      </c>
      <c r="AA327" s="8">
        <f t="shared" si="228"/>
        <v>0</v>
      </c>
      <c r="AB327" s="16"/>
      <c r="AC327" s="15">
        <f t="shared" si="203"/>
        <v>0</v>
      </c>
      <c r="AD327" s="8">
        <f t="shared" si="204"/>
        <v>0</v>
      </c>
      <c r="AE327" s="16"/>
      <c r="AF327" s="15">
        <f t="shared" si="205"/>
        <v>0</v>
      </c>
      <c r="AG327" s="15">
        <f t="shared" si="229"/>
        <v>0</v>
      </c>
      <c r="AH327" s="16"/>
      <c r="AI327" s="15">
        <f t="shared" si="230"/>
        <v>0</v>
      </c>
      <c r="AJ327" s="8">
        <f t="shared" si="231"/>
        <v>0</v>
      </c>
      <c r="AK327" s="8">
        <f t="shared" si="206"/>
        <v>0</v>
      </c>
      <c r="AL327" s="8">
        <f t="shared" si="207"/>
        <v>0</v>
      </c>
      <c r="AM327" s="8">
        <f t="shared" si="232"/>
        <v>0</v>
      </c>
      <c r="AN327" s="8">
        <f t="shared" si="233"/>
        <v>0</v>
      </c>
      <c r="AO327" s="8">
        <f>IFERROR(VLOOKUP(A327,PERSAMAAN!B:D,3,0),AN327)</f>
        <v>0</v>
      </c>
      <c r="AP327" s="1"/>
      <c r="AQ327" s="8">
        <f t="shared" si="208"/>
        <v>0</v>
      </c>
      <c r="AR327" s="8" t="str">
        <f>IF(AQ327=0,"-",VLOOKUP(A327,FR_HITUNG_MINMAX!A:H,8,0))</f>
        <v>-</v>
      </c>
      <c r="AS327" s="1"/>
      <c r="AT327" s="8" t="str">
        <f t="shared" si="209"/>
        <v>-</v>
      </c>
      <c r="AU327" s="12">
        <f t="shared" si="210"/>
        <v>0</v>
      </c>
      <c r="AV327" s="12">
        <f t="shared" si="211"/>
        <v>0</v>
      </c>
      <c r="AW327" s="8" t="b">
        <f t="shared" si="234"/>
        <v>0</v>
      </c>
      <c r="AX327" s="1"/>
      <c r="AY327" s="8">
        <f t="shared" si="212"/>
        <v>0</v>
      </c>
      <c r="AZ327" s="8" t="str">
        <f>IF(AY327=0,"-",VLOOKUP(A327,FR_HITUNG_MINMAX!A:I,9,0))</f>
        <v>-</v>
      </c>
      <c r="BB327" s="8" t="str">
        <f t="shared" si="213"/>
        <v>-</v>
      </c>
      <c r="BC327" s="12">
        <f t="shared" si="214"/>
        <v>0</v>
      </c>
      <c r="BD327" s="12">
        <f t="shared" si="215"/>
        <v>0</v>
      </c>
      <c r="BE327" s="16"/>
      <c r="BF327" s="8">
        <f>SUMIF('REALISASI ORDER'!C:C,A327,'REALISASI ORDER'!E:E)</f>
        <v>0</v>
      </c>
      <c r="BG327" s="8">
        <f t="shared" si="235"/>
        <v>0</v>
      </c>
      <c r="BH327" s="8">
        <f t="shared" si="216"/>
        <v>0</v>
      </c>
      <c r="BI327" s="8">
        <f t="shared" si="217"/>
        <v>0</v>
      </c>
      <c r="BJ327" s="8">
        <f t="shared" si="236"/>
        <v>0</v>
      </c>
      <c r="BK327" s="33">
        <f t="shared" si="237"/>
        <v>0</v>
      </c>
      <c r="BL327" s="33">
        <f t="shared" si="218"/>
        <v>0</v>
      </c>
      <c r="BM327" s="33">
        <f t="shared" si="219"/>
        <v>0</v>
      </c>
      <c r="BN327" s="33">
        <f t="shared" si="238"/>
        <v>0</v>
      </c>
      <c r="BO327" s="8">
        <f t="shared" si="220"/>
        <v>0</v>
      </c>
      <c r="BP327" s="8">
        <f t="shared" si="221"/>
        <v>0</v>
      </c>
      <c r="BQ327" s="8">
        <f t="shared" si="222"/>
        <v>0</v>
      </c>
      <c r="BR327" s="8">
        <f>IFERROR(ROUNDDOWN(BF327*BN327/(BK327+BL327+BM327+BN),0),0)</f>
        <v>0</v>
      </c>
      <c r="BS327" s="8" t="str">
        <f t="shared" si="223"/>
        <v>GP00200</v>
      </c>
      <c r="BT327" s="8">
        <f>SUMIF(FR_HITUNG_MINMAX!A:A,ORDER!A327,FR_HITUNG_MINMAX!AS:AS)</f>
        <v>0</v>
      </c>
      <c r="BU327" s="8">
        <f t="shared" si="239"/>
        <v>0</v>
      </c>
      <c r="BV327" s="8" t="str">
        <f t="shared" si="224"/>
        <v>-</v>
      </c>
      <c r="BW327" s="8" t="str">
        <f>VLOOKUP(A327,'STOK PESALAKAN'!A:F,6,0)</f>
        <v/>
      </c>
    </row>
    <row r="328" spans="1:75" ht="15" customHeight="1">
      <c r="A328" s="41" t="s">
        <v>413</v>
      </c>
      <c r="B328" s="99">
        <f>IFERROR(IFERROR(VLOOKUP(A328,'STOK PACUL'!C:H,6,0),VLOOKUP(A328,'KATEGORI PACUL'!A:C,3,0)),0)</f>
        <v>3</v>
      </c>
      <c r="C328" s="8">
        <f>IFERROR(VLOOKUP(A328,'KATEGORI PACUL'!A:D,4,0),0)</f>
        <v>5</v>
      </c>
      <c r="D328" s="99">
        <f>IFERROR(IFERROR(VLOOKUP(A328,'STOK PESALAKAN'!C:H,6,0),VLOOKUP(A328,'KATEGORI PESALAKAN'!A:C,3,0)),0)</f>
        <v>1</v>
      </c>
      <c r="E328" s="8">
        <f>IFERROR(VLOOKUP(A328,'KATEGORI PESALAKAN'!A:D,4,0),0)</f>
        <v>0</v>
      </c>
      <c r="F328" s="99">
        <f>IFERROR(IFERROR(VLOOKUP(A328,'STOK CIKDITIRO'!C:H,6,0),VLOOKUP(A328,'KATEGORI CIKDITIRO'!A:C,3,0)),0)</f>
        <v>3</v>
      </c>
      <c r="G328" s="8">
        <f>IFERROR(VLOOKUP(A328,'KATEGORI CIKDITIRO'!A:D,4,0),0)</f>
        <v>2</v>
      </c>
      <c r="H328" s="99">
        <f>IFERROR(IFERROR(VLOOKUP(A328,'STOK TRAYEMAN'!C:H,6,0),VLOOKUP(A328,'KATEGORI TRAYEMAN'!A:C,3,0)),0)</f>
        <v>1</v>
      </c>
      <c r="I328" s="8">
        <f>IFERROR(VLOOKUP(A328,'KATEGORI TRAYEMAN'!A:D,4,0),0)</f>
        <v>0</v>
      </c>
      <c r="J328" s="8" t="str">
        <f>IFERROR(VLOOKUP(A328,'NOSTOK PACUL'!A:C,3,0),IFERROR(IF(VLOOKUP(A328,'STOK PACUL'!A:B,2,0)="NOSTOK","E",VLOOKUP(A328,'KATEGORI PACUL'!A:B,2,0)),"E"))</f>
        <v>B</v>
      </c>
      <c r="K328" s="8" t="str">
        <f>IFERROR(VLOOKUP(A328,'NOSTOK PESALAKAN'!A:C,3,0),IFERROR(IF(VLOOKUP(A328,'STOK PESALAKAN'!A:B,2,0)="NOSTOK","E",VLOOKUP(A328,'KATEGORI PESALAKAN'!A:B,2,0)),"E"))</f>
        <v>E</v>
      </c>
      <c r="L328" s="8" t="str">
        <f>IFERROR(VLOOKUP(A328,'NOSTOK CIKDITIRO'!A:C,3,0),IFERROR(IF(VLOOKUP(A328,'STOK CIKDITIRO'!A:B,2,0)="NOSTOK","E",VLOOKUP(A328,'KATEGORI CIKDITIRO'!A:B,2,0)),"E"))</f>
        <v>D</v>
      </c>
      <c r="M328" s="8" t="str">
        <f>IFERROR(VLOOKUP(A328,'NOSTOK TRAYEMAN'!A:C,3,0),IFERROR(IF(VLOOKUP(A328,'STOK TRAYEMAN'!A:B,2,0)="NOSTOK","E",VLOOKUP(A328,'KATEGORI TRAYEMAN'!A:B,2,0)),"E"))</f>
        <v>E</v>
      </c>
      <c r="N328" s="8" t="str">
        <f>IFERROR(VLOOKUP(A328,FR_HITUNG_MINMAX!A:B,2,0),0)</f>
        <v>COOL STATER H.BEAT/BLADE IMI</v>
      </c>
      <c r="O328" s="8" t="str">
        <f>IFERROR(VLOOKUP(A328,FR_HITUNG_MINMAX!A:D,4,0),0)</f>
        <v>IMITAS</v>
      </c>
      <c r="P328" s="8">
        <f>IFERROR(VLOOKUP(A328,FR_HITUNG_MINMAX!A:G,7,0),1)</f>
        <v>1</v>
      </c>
      <c r="Q328" s="11">
        <f>IFERROR(VLOOKUP(A328,FR_HITUNG_MINMAX!A:J,10,0),1)</f>
        <v>1</v>
      </c>
      <c r="R328" s="8">
        <f>IFERROR(VLOOKUP(A328,FR_HITUNG_MINMAX!A:K,11,0),1)</f>
        <v>1</v>
      </c>
      <c r="S328" s="12">
        <f>IFERROR(VLOOKUP(A328,FR_HITUNG_MINMAX!A:F,6,0),0)</f>
        <v>12000</v>
      </c>
      <c r="T328" s="8">
        <f t="shared" si="225"/>
        <v>-2</v>
      </c>
      <c r="U328" s="8">
        <f t="shared" si="200"/>
        <v>1</v>
      </c>
      <c r="V328" s="8">
        <f t="shared" si="201"/>
        <v>1</v>
      </c>
      <c r="W328" s="8">
        <f t="shared" si="226"/>
        <v>1</v>
      </c>
      <c r="X328" s="8">
        <f t="shared" si="227"/>
        <v>0</v>
      </c>
      <c r="Y328" s="16"/>
      <c r="Z328" s="15">
        <f t="shared" si="202"/>
        <v>0</v>
      </c>
      <c r="AA328" s="8">
        <f t="shared" si="228"/>
        <v>1</v>
      </c>
      <c r="AB328" s="16"/>
      <c r="AC328" s="15">
        <f t="shared" si="203"/>
        <v>0</v>
      </c>
      <c r="AD328" s="8">
        <f t="shared" si="204"/>
        <v>0</v>
      </c>
      <c r="AE328" s="16"/>
      <c r="AF328" s="15">
        <f t="shared" si="205"/>
        <v>0</v>
      </c>
      <c r="AG328" s="15">
        <f t="shared" si="229"/>
        <v>0</v>
      </c>
      <c r="AH328" s="16"/>
      <c r="AI328" s="15">
        <f t="shared" si="230"/>
        <v>0</v>
      </c>
      <c r="AJ328" s="8">
        <f t="shared" si="231"/>
        <v>2</v>
      </c>
      <c r="AK328" s="8">
        <f t="shared" si="206"/>
        <v>0</v>
      </c>
      <c r="AL328" s="8">
        <f t="shared" si="207"/>
        <v>0</v>
      </c>
      <c r="AM328" s="8">
        <f t="shared" si="232"/>
        <v>0</v>
      </c>
      <c r="AN328" s="8">
        <f t="shared" si="233"/>
        <v>2</v>
      </c>
      <c r="AO328" s="8">
        <f>IFERROR(VLOOKUP(A328,PERSAMAAN!B:D,3,0),AN328)</f>
        <v>2</v>
      </c>
      <c r="AP328" s="1">
        <v>0</v>
      </c>
      <c r="AQ328" s="8">
        <f t="shared" si="208"/>
        <v>0</v>
      </c>
      <c r="AR328" s="8" t="str">
        <f>IF(AQ328=0,"-",VLOOKUP(A328,FR_HITUNG_MINMAX!A:H,8,0))</f>
        <v>-</v>
      </c>
      <c r="AS328" s="1"/>
      <c r="AT328" s="8" t="str">
        <f t="shared" si="209"/>
        <v>-</v>
      </c>
      <c r="AU328" s="12">
        <f t="shared" si="210"/>
        <v>0</v>
      </c>
      <c r="AV328" s="12">
        <f t="shared" si="211"/>
        <v>0</v>
      </c>
      <c r="AW328" s="8" t="b">
        <f t="shared" si="234"/>
        <v>0</v>
      </c>
      <c r="AX328" s="1"/>
      <c r="AY328" s="8">
        <f t="shared" si="212"/>
        <v>0</v>
      </c>
      <c r="AZ328" s="8" t="str">
        <f>IF(AY328=0,"-",VLOOKUP(A328,FR_HITUNG_MINMAX!A:I,9,0))</f>
        <v>-</v>
      </c>
      <c r="BB328" s="8" t="str">
        <f t="shared" si="213"/>
        <v>-</v>
      </c>
      <c r="BC328" s="12">
        <f t="shared" si="214"/>
        <v>0</v>
      </c>
      <c r="BD328" s="12">
        <f t="shared" si="215"/>
        <v>0</v>
      </c>
      <c r="BE328" s="16"/>
      <c r="BF328" s="8">
        <f>SUMIF('REALISASI ORDER'!C:C,A328,'REALISASI ORDER'!E:E)</f>
        <v>0</v>
      </c>
      <c r="BG328" s="8">
        <f t="shared" si="235"/>
        <v>3</v>
      </c>
      <c r="BH328" s="8">
        <f t="shared" si="216"/>
        <v>1</v>
      </c>
      <c r="BI328" s="8">
        <f t="shared" si="217"/>
        <v>3</v>
      </c>
      <c r="BJ328" s="8">
        <f t="shared" si="236"/>
        <v>1</v>
      </c>
      <c r="BK328" s="33">
        <f t="shared" si="237"/>
        <v>5</v>
      </c>
      <c r="BL328" s="33">
        <f t="shared" si="218"/>
        <v>0</v>
      </c>
      <c r="BM328" s="33">
        <f t="shared" si="219"/>
        <v>0</v>
      </c>
      <c r="BN328" s="33">
        <f t="shared" si="238"/>
        <v>0</v>
      </c>
      <c r="BO328" s="8">
        <f t="shared" si="220"/>
        <v>0</v>
      </c>
      <c r="BP328" s="8">
        <f t="shared" si="221"/>
        <v>0</v>
      </c>
      <c r="BQ328" s="8">
        <f t="shared" si="222"/>
        <v>0</v>
      </c>
      <c r="BR328" s="8">
        <f>IFERROR(ROUNDDOWN(BF328*BN328/(BK328+BL328+BM328+BN),0),0)</f>
        <v>0</v>
      </c>
      <c r="BS328" s="8" t="str">
        <f t="shared" si="223"/>
        <v>GP0041</v>
      </c>
      <c r="BT328" s="8">
        <f>SUMIF(FR_HITUNG_MINMAX!A:A,ORDER!A328,FR_HITUNG_MINMAX!AS:AS)</f>
        <v>3</v>
      </c>
      <c r="BU328" s="8">
        <f t="shared" si="239"/>
        <v>0</v>
      </c>
      <c r="BV328" s="8" t="str">
        <f t="shared" si="224"/>
        <v>-</v>
      </c>
      <c r="BW328" s="8" t="str">
        <f>VLOOKUP(A328,'STOK PESALAKAN'!A:F,6,0)</f>
        <v/>
      </c>
    </row>
    <row r="329" spans="1:75" ht="15" customHeight="1">
      <c r="A329" s="41" t="s">
        <v>2052</v>
      </c>
      <c r="B329" s="99">
        <f>IFERROR(IFERROR(VLOOKUP(A329,'STOK PACUL'!C:H,6,0),VLOOKUP(A329,'KATEGORI PACUL'!A:C,3,0)),0)</f>
        <v>1</v>
      </c>
      <c r="C329" s="8">
        <f>IFERROR(VLOOKUP(A329,'KATEGORI PACUL'!A:D,4,0),0)</f>
        <v>0</v>
      </c>
      <c r="D329" s="99">
        <f>IFERROR(IFERROR(VLOOKUP(A329,'STOK PESALAKAN'!C:H,6,0),VLOOKUP(A329,'KATEGORI PESALAKAN'!A:C,3,0)),0)</f>
        <v>0</v>
      </c>
      <c r="E329" s="8">
        <f>IFERROR(VLOOKUP(A329,'KATEGORI PESALAKAN'!A:D,4,0),0)</f>
        <v>2</v>
      </c>
      <c r="F329" s="99">
        <f>IFERROR(IFERROR(VLOOKUP(A329,'STOK CIKDITIRO'!C:H,6,0),VLOOKUP(A329,'KATEGORI CIKDITIRO'!A:C,3,0)),0)</f>
        <v>0</v>
      </c>
      <c r="G329" s="8">
        <f>IFERROR(VLOOKUP(A329,'KATEGORI CIKDITIRO'!A:D,4,0),0)</f>
        <v>0</v>
      </c>
      <c r="H329" s="99">
        <f>IFERROR(IFERROR(VLOOKUP(A329,'STOK TRAYEMAN'!C:H,6,0),VLOOKUP(A329,'KATEGORI TRAYEMAN'!A:C,3,0)),0)</f>
        <v>0</v>
      </c>
      <c r="I329" s="8">
        <f>IFERROR(VLOOKUP(A329,'KATEGORI TRAYEMAN'!A:D,4,0),0)</f>
        <v>0</v>
      </c>
      <c r="J329" s="8" t="str">
        <f>IFERROR(VLOOKUP(A329,'NOSTOK PACUL'!A:C,3,0),IFERROR(IF(VLOOKUP(A329,'STOK PACUL'!A:B,2,0)="NOSTOK","E",VLOOKUP(A329,'KATEGORI PACUL'!A:B,2,0)),"E"))</f>
        <v>E</v>
      </c>
      <c r="K329" s="8" t="str">
        <f>IFERROR(VLOOKUP(A329,'NOSTOK PESALAKAN'!A:C,3,0),IFERROR(IF(VLOOKUP(A329,'STOK PESALAKAN'!A:B,2,0)="NOSTOK","E",VLOOKUP(A329,'KATEGORI PESALAKAN'!A:B,2,0)),"E"))</f>
        <v>D</v>
      </c>
      <c r="L329" s="8" t="str">
        <f>IFERROR(VLOOKUP(A329,'NOSTOK CIKDITIRO'!A:C,3,0),IFERROR(IF(VLOOKUP(A329,'STOK CIKDITIRO'!A:B,2,0)="NOSTOK","E",VLOOKUP(A329,'KATEGORI CIKDITIRO'!A:B,2,0)),"E"))</f>
        <v>E</v>
      </c>
      <c r="M329" s="8" t="str">
        <f>IFERROR(VLOOKUP(A329,'NOSTOK TRAYEMAN'!A:C,3,0),IFERROR(IF(VLOOKUP(A329,'STOK TRAYEMAN'!A:B,2,0)="NOSTOK","E",VLOOKUP(A329,'KATEGORI TRAYEMAN'!A:B,2,0)),"E"))</f>
        <v>E</v>
      </c>
      <c r="N329" s="8" t="str">
        <f>IFERROR(VLOOKUP(A329,FR_HITUNG_MINMAX!A:B,2,0),0)</f>
        <v>COOL STATER H.GRAND</v>
      </c>
      <c r="O329" s="8" t="str">
        <f>IFERROR(VLOOKUP(A329,FR_HITUNG_MINMAX!A:D,4,0),0)</f>
        <v>NOSTOK</v>
      </c>
      <c r="P329" s="8">
        <f>IFERROR(VLOOKUP(A329,FR_HITUNG_MINMAX!A:G,7,0),1)</f>
        <v>1</v>
      </c>
      <c r="Q329" s="11">
        <f>IFERROR(VLOOKUP(A329,FR_HITUNG_MINMAX!A:J,10,0),1)</f>
        <v>1</v>
      </c>
      <c r="R329" s="8">
        <f>IFERROR(VLOOKUP(A329,FR_HITUNG_MINMAX!A:K,11,0),1)</f>
        <v>1</v>
      </c>
      <c r="S329" s="12">
        <f>IFERROR(VLOOKUP(A329,FR_HITUNG_MINMAX!A:F,6,0),0)</f>
        <v>12000</v>
      </c>
      <c r="T329" s="8">
        <f t="shared" si="225"/>
        <v>1</v>
      </c>
      <c r="U329" s="8">
        <f t="shared" si="200"/>
        <v>-2</v>
      </c>
      <c r="V329" s="8">
        <f t="shared" si="201"/>
        <v>0</v>
      </c>
      <c r="W329" s="8">
        <f t="shared" si="226"/>
        <v>0</v>
      </c>
      <c r="X329" s="8">
        <f t="shared" si="227"/>
        <v>1</v>
      </c>
      <c r="Y329" s="16"/>
      <c r="Z329" s="15">
        <f t="shared" si="202"/>
        <v>0</v>
      </c>
      <c r="AA329" s="8">
        <f t="shared" si="228"/>
        <v>0</v>
      </c>
      <c r="AB329" s="16"/>
      <c r="AC329" s="15">
        <f t="shared" si="203"/>
        <v>0</v>
      </c>
      <c r="AD329" s="8">
        <f t="shared" si="204"/>
        <v>0</v>
      </c>
      <c r="AE329" s="16"/>
      <c r="AF329" s="15">
        <f t="shared" si="205"/>
        <v>0</v>
      </c>
      <c r="AG329" s="15">
        <f t="shared" si="229"/>
        <v>0</v>
      </c>
      <c r="AH329" s="16"/>
      <c r="AI329" s="15">
        <f t="shared" si="230"/>
        <v>0</v>
      </c>
      <c r="AJ329" s="8">
        <f t="shared" si="231"/>
        <v>0</v>
      </c>
      <c r="AK329" s="8">
        <f t="shared" si="206"/>
        <v>1</v>
      </c>
      <c r="AL329" s="8">
        <f t="shared" si="207"/>
        <v>0</v>
      </c>
      <c r="AM329" s="8">
        <f t="shared" si="232"/>
        <v>0</v>
      </c>
      <c r="AN329" s="8">
        <f t="shared" si="233"/>
        <v>1</v>
      </c>
      <c r="AO329" s="8">
        <f>IFERROR(VLOOKUP(A329,PERSAMAAN!B:D,3,0),AN329)</f>
        <v>1</v>
      </c>
      <c r="AP329" s="1">
        <v>0</v>
      </c>
      <c r="AQ329" s="8">
        <f t="shared" si="208"/>
        <v>0</v>
      </c>
      <c r="AR329" s="8" t="str">
        <f>IF(AQ329=0,"-",VLOOKUP(A329,FR_HITUNG_MINMAX!A:H,8,0))</f>
        <v>-</v>
      </c>
      <c r="AS329" s="1"/>
      <c r="AT329" s="8" t="str">
        <f t="shared" si="209"/>
        <v>-</v>
      </c>
      <c r="AU329" s="12">
        <f t="shared" si="210"/>
        <v>0</v>
      </c>
      <c r="AV329" s="12">
        <f t="shared" si="211"/>
        <v>0</v>
      </c>
      <c r="AW329" s="8" t="b">
        <f t="shared" si="234"/>
        <v>0</v>
      </c>
      <c r="AX329" s="1"/>
      <c r="AY329" s="8">
        <f t="shared" si="212"/>
        <v>0</v>
      </c>
      <c r="AZ329" s="8" t="str">
        <f>IF(AY329=0,"-",VLOOKUP(A329,FR_HITUNG_MINMAX!A:I,9,0))</f>
        <v>-</v>
      </c>
      <c r="BB329" s="8" t="str">
        <f t="shared" si="213"/>
        <v>-</v>
      </c>
      <c r="BC329" s="12">
        <f t="shared" si="214"/>
        <v>0</v>
      </c>
      <c r="BD329" s="12">
        <f t="shared" si="215"/>
        <v>0</v>
      </c>
      <c r="BE329" s="16"/>
      <c r="BF329" s="8">
        <f>SUMIF('REALISASI ORDER'!C:C,A329,'REALISASI ORDER'!E:E)</f>
        <v>0</v>
      </c>
      <c r="BG329" s="8">
        <f t="shared" si="235"/>
        <v>1</v>
      </c>
      <c r="BH329" s="8">
        <f t="shared" si="216"/>
        <v>0</v>
      </c>
      <c r="BI329" s="8">
        <f t="shared" si="217"/>
        <v>0</v>
      </c>
      <c r="BJ329" s="8">
        <f t="shared" si="236"/>
        <v>0</v>
      </c>
      <c r="BK329" s="33">
        <f t="shared" si="237"/>
        <v>0</v>
      </c>
      <c r="BL329" s="33">
        <f t="shared" si="218"/>
        <v>2</v>
      </c>
      <c r="BM329" s="33">
        <f t="shared" si="219"/>
        <v>0</v>
      </c>
      <c r="BN329" s="33">
        <f t="shared" si="238"/>
        <v>0</v>
      </c>
      <c r="BO329" s="8">
        <f t="shared" si="220"/>
        <v>0</v>
      </c>
      <c r="BP329" s="8">
        <f t="shared" si="221"/>
        <v>0</v>
      </c>
      <c r="BQ329" s="8">
        <f t="shared" si="222"/>
        <v>0</v>
      </c>
      <c r="BR329" s="8">
        <f>IFERROR(ROUNDDOWN(BF329*BN329/(BK329+BL329+BM329+BN),0),0)</f>
        <v>0</v>
      </c>
      <c r="BS329" s="8" t="str">
        <f t="shared" si="223"/>
        <v>GP0042</v>
      </c>
      <c r="BT329" s="8">
        <f>SUMIF(FR_HITUNG_MINMAX!A:A,ORDER!A329,FR_HITUNG_MINMAX!AS:AS)</f>
        <v>1</v>
      </c>
      <c r="BU329" s="8">
        <f t="shared" si="239"/>
        <v>0</v>
      </c>
      <c r="BV329" s="8" t="str">
        <f t="shared" si="224"/>
        <v>-</v>
      </c>
      <c r="BW329" s="8" t="str">
        <f>VLOOKUP(A329,'STOK PESALAKAN'!A:F,6,0)</f>
        <v/>
      </c>
    </row>
    <row r="330" spans="1:75" ht="15" customHeight="1">
      <c r="A330" s="41" t="s">
        <v>414</v>
      </c>
      <c r="B330" s="99">
        <f>IFERROR(IFERROR(VLOOKUP(A330,'STOK PACUL'!C:H,6,0),VLOOKUP(A330,'KATEGORI PACUL'!A:C,3,0)),0)</f>
        <v>2</v>
      </c>
      <c r="C330" s="8">
        <f>IFERROR(VLOOKUP(A330,'KATEGORI PACUL'!A:D,4,0),0)</f>
        <v>0</v>
      </c>
      <c r="D330" s="99">
        <f>IFERROR(IFERROR(VLOOKUP(A330,'STOK PESALAKAN'!C:H,6,0),VLOOKUP(A330,'KATEGORI PESALAKAN'!A:C,3,0)),0)</f>
        <v>2</v>
      </c>
      <c r="E330" s="8">
        <f>IFERROR(VLOOKUP(A330,'KATEGORI PESALAKAN'!A:D,4,0),0)</f>
        <v>2</v>
      </c>
      <c r="F330" s="99">
        <f>IFERROR(IFERROR(VLOOKUP(A330,'STOK CIKDITIRO'!C:H,6,0),VLOOKUP(A330,'KATEGORI CIKDITIRO'!A:C,3,0)),0)</f>
        <v>2</v>
      </c>
      <c r="G330" s="8">
        <f>IFERROR(VLOOKUP(A330,'KATEGORI CIKDITIRO'!A:D,4,0),0)</f>
        <v>2</v>
      </c>
      <c r="H330" s="99">
        <f>IFERROR(IFERROR(VLOOKUP(A330,'STOK TRAYEMAN'!C:H,6,0),VLOOKUP(A330,'KATEGORI TRAYEMAN'!A:C,3,0)),0)</f>
        <v>0</v>
      </c>
      <c r="I330" s="8">
        <f>IFERROR(VLOOKUP(A330,'KATEGORI TRAYEMAN'!A:D,4,0),0)</f>
        <v>0</v>
      </c>
      <c r="J330" s="8" t="str">
        <f>IFERROR(VLOOKUP(A330,'NOSTOK PACUL'!A:C,3,0),IFERROR(IF(VLOOKUP(A330,'STOK PACUL'!A:B,2,0)="NOSTOK","E",VLOOKUP(A330,'KATEGORI PACUL'!A:B,2,0)),"E"))</f>
        <v>E</v>
      </c>
      <c r="K330" s="8" t="str">
        <f>IFERROR(VLOOKUP(A330,'NOSTOK PESALAKAN'!A:C,3,0),IFERROR(IF(VLOOKUP(A330,'STOK PESALAKAN'!A:B,2,0)="NOSTOK","E",VLOOKUP(A330,'KATEGORI PESALAKAN'!A:B,2,0)),"E"))</f>
        <v>D</v>
      </c>
      <c r="L330" s="8" t="str">
        <f>IFERROR(VLOOKUP(A330,'NOSTOK CIKDITIRO'!A:C,3,0),IFERROR(IF(VLOOKUP(A330,'STOK CIKDITIRO'!A:B,2,0)="NOSTOK","E",VLOOKUP(A330,'KATEGORI CIKDITIRO'!A:B,2,0)),"E"))</f>
        <v>D</v>
      </c>
      <c r="M330" s="8" t="str">
        <f>IFERROR(VLOOKUP(A330,'NOSTOK TRAYEMAN'!A:C,3,0),IFERROR(IF(VLOOKUP(A330,'STOK TRAYEMAN'!A:B,2,0)="NOSTOK","E",VLOOKUP(A330,'KATEGORI TRAYEMAN'!A:B,2,0)),"E"))</f>
        <v>E</v>
      </c>
      <c r="N330" s="8" t="str">
        <f>IFERROR(VLOOKUP(A330,FR_HITUNG_MINMAX!A:B,2,0),0)</f>
        <v>COOL STATER H.KARISMA IMI</v>
      </c>
      <c r="O330" s="8" t="str">
        <f>IFERROR(VLOOKUP(A330,FR_HITUNG_MINMAX!A:D,4,0),0)</f>
        <v>IMITAS</v>
      </c>
      <c r="P330" s="8">
        <f>IFERROR(VLOOKUP(A330,FR_HITUNG_MINMAX!A:G,7,0),1)</f>
        <v>1</v>
      </c>
      <c r="Q330" s="11" t="str">
        <f>IFERROR(VLOOKUP(A330,FR_HITUNG_MINMAX!A:J,10,0),1)</f>
        <v>1</v>
      </c>
      <c r="R330" s="8">
        <f>IFERROR(VLOOKUP(A330,FR_HITUNG_MINMAX!A:K,11,0),1)</f>
        <v>1</v>
      </c>
      <c r="S330" s="12">
        <f>IFERROR(VLOOKUP(A330,FR_HITUNG_MINMAX!A:F,6,0),0)</f>
        <v>12000</v>
      </c>
      <c r="T330" s="8">
        <f t="shared" si="225"/>
        <v>2</v>
      </c>
      <c r="U330" s="8">
        <f t="shared" si="200"/>
        <v>0</v>
      </c>
      <c r="V330" s="8">
        <f t="shared" si="201"/>
        <v>0</v>
      </c>
      <c r="W330" s="8">
        <f t="shared" si="226"/>
        <v>0</v>
      </c>
      <c r="X330" s="8">
        <f t="shared" si="227"/>
        <v>0</v>
      </c>
      <c r="Y330" s="16"/>
      <c r="Z330" s="15">
        <f t="shared" si="202"/>
        <v>0</v>
      </c>
      <c r="AA330" s="8">
        <f t="shared" si="228"/>
        <v>0</v>
      </c>
      <c r="AB330" s="16"/>
      <c r="AC330" s="15">
        <f t="shared" si="203"/>
        <v>0</v>
      </c>
      <c r="AD330" s="8">
        <f t="shared" si="204"/>
        <v>0</v>
      </c>
      <c r="AE330" s="16"/>
      <c r="AF330" s="15">
        <f t="shared" si="205"/>
        <v>0</v>
      </c>
      <c r="AG330" s="15">
        <f t="shared" si="229"/>
        <v>0</v>
      </c>
      <c r="AH330" s="16"/>
      <c r="AI330" s="15">
        <f t="shared" si="230"/>
        <v>0</v>
      </c>
      <c r="AJ330" s="8">
        <f t="shared" si="231"/>
        <v>0</v>
      </c>
      <c r="AK330" s="8">
        <f t="shared" si="206"/>
        <v>0</v>
      </c>
      <c r="AL330" s="8">
        <f t="shared" si="207"/>
        <v>0</v>
      </c>
      <c r="AM330" s="8">
        <f t="shared" si="232"/>
        <v>0</v>
      </c>
      <c r="AN330" s="8">
        <f t="shared" si="233"/>
        <v>0</v>
      </c>
      <c r="AO330" s="8">
        <f>IFERROR(VLOOKUP(A330,PERSAMAAN!B:D,3,0),AN330)</f>
        <v>0</v>
      </c>
      <c r="AP330" s="1"/>
      <c r="AQ330" s="8">
        <f t="shared" si="208"/>
        <v>0</v>
      </c>
      <c r="AR330" s="8" t="str">
        <f>IF(AQ330=0,"-",VLOOKUP(A330,FR_HITUNG_MINMAX!A:H,8,0))</f>
        <v>-</v>
      </c>
      <c r="AS330" s="1"/>
      <c r="AT330" s="8" t="str">
        <f t="shared" si="209"/>
        <v>-</v>
      </c>
      <c r="AU330" s="12">
        <f t="shared" si="210"/>
        <v>0</v>
      </c>
      <c r="AV330" s="12">
        <f t="shared" si="211"/>
        <v>0</v>
      </c>
      <c r="AW330" s="8" t="b">
        <f t="shared" si="234"/>
        <v>0</v>
      </c>
      <c r="AX330" s="1"/>
      <c r="AY330" s="8">
        <f t="shared" si="212"/>
        <v>0</v>
      </c>
      <c r="AZ330" s="8" t="str">
        <f>IF(AY330=0,"-",VLOOKUP(A330,FR_HITUNG_MINMAX!A:I,9,0))</f>
        <v>-</v>
      </c>
      <c r="BB330" s="8" t="str">
        <f t="shared" si="213"/>
        <v>-</v>
      </c>
      <c r="BC330" s="12">
        <f t="shared" si="214"/>
        <v>0</v>
      </c>
      <c r="BD330" s="12">
        <f t="shared" si="215"/>
        <v>0</v>
      </c>
      <c r="BE330" s="16"/>
      <c r="BF330" s="8">
        <f>SUMIF('REALISASI ORDER'!C:C,A330,'REALISASI ORDER'!E:E)</f>
        <v>0</v>
      </c>
      <c r="BG330" s="8">
        <f t="shared" si="235"/>
        <v>2</v>
      </c>
      <c r="BH330" s="8">
        <f t="shared" si="216"/>
        <v>2</v>
      </c>
      <c r="BI330" s="8">
        <f t="shared" si="217"/>
        <v>2</v>
      </c>
      <c r="BJ330" s="8">
        <f t="shared" si="236"/>
        <v>0</v>
      </c>
      <c r="BK330" s="33">
        <f t="shared" si="237"/>
        <v>0</v>
      </c>
      <c r="BL330" s="33">
        <f t="shared" si="218"/>
        <v>0</v>
      </c>
      <c r="BM330" s="33">
        <f t="shared" si="219"/>
        <v>0</v>
      </c>
      <c r="BN330" s="33">
        <f t="shared" si="238"/>
        <v>0</v>
      </c>
      <c r="BO330" s="8">
        <f t="shared" si="220"/>
        <v>0</v>
      </c>
      <c r="BP330" s="8">
        <f t="shared" si="221"/>
        <v>0</v>
      </c>
      <c r="BQ330" s="8">
        <f t="shared" si="222"/>
        <v>0</v>
      </c>
      <c r="BR330" s="8">
        <f>IFERROR(ROUNDDOWN(BF330*BN330/(BK330+BL330+BM330+BN),0),0)</f>
        <v>0</v>
      </c>
      <c r="BS330" s="8" t="str">
        <f t="shared" si="223"/>
        <v>GP0043</v>
      </c>
      <c r="BT330" s="8">
        <f>SUMIF(FR_HITUNG_MINMAX!A:A,ORDER!A330,FR_HITUNG_MINMAX!AS:AS)</f>
        <v>2</v>
      </c>
      <c r="BU330" s="8">
        <f t="shared" si="239"/>
        <v>0</v>
      </c>
      <c r="BV330" s="8" t="str">
        <f t="shared" si="224"/>
        <v>-</v>
      </c>
      <c r="BW330" s="8" t="str">
        <f>VLOOKUP(A330,'STOK PESALAKAN'!A:F,6,0)</f>
        <v/>
      </c>
    </row>
    <row r="331" spans="1:75">
      <c r="A331" s="41" t="s">
        <v>1877</v>
      </c>
      <c r="B331" s="99">
        <f>IFERROR(IFERROR(VLOOKUP(A331,'STOK PACUL'!C:H,6,0),VLOOKUP(A331,'KATEGORI PACUL'!A:C,3,0)),0)</f>
        <v>0</v>
      </c>
      <c r="C331" s="8">
        <f>IFERROR(VLOOKUP(A331,'KATEGORI PACUL'!A:D,4,0),0)</f>
        <v>0</v>
      </c>
      <c r="D331" s="99">
        <f>IFERROR(IFERROR(VLOOKUP(A331,'STOK PESALAKAN'!C:H,6,0),VLOOKUP(A331,'KATEGORI PESALAKAN'!A:C,3,0)),0)</f>
        <v>0</v>
      </c>
      <c r="E331" s="8">
        <f>IFERROR(VLOOKUP(A331,'KATEGORI PESALAKAN'!A:D,4,0),0)</f>
        <v>0</v>
      </c>
      <c r="F331" s="99">
        <f>IFERROR(IFERROR(VLOOKUP(A331,'STOK CIKDITIRO'!C:H,6,0),VLOOKUP(A331,'KATEGORI CIKDITIRO'!A:C,3,0)),0)</f>
        <v>0</v>
      </c>
      <c r="G331" s="8">
        <f>IFERROR(VLOOKUP(A331,'KATEGORI CIKDITIRO'!A:D,4,0),0)</f>
        <v>0</v>
      </c>
      <c r="H331" s="99">
        <f>IFERROR(IFERROR(VLOOKUP(A331,'STOK TRAYEMAN'!C:H,6,0),VLOOKUP(A331,'KATEGORI TRAYEMAN'!A:C,3,0)),0)</f>
        <v>0</v>
      </c>
      <c r="I331" s="8">
        <f>IFERROR(VLOOKUP(A331,'KATEGORI TRAYEMAN'!A:D,4,0),0)</f>
        <v>0</v>
      </c>
      <c r="J331" s="8" t="str">
        <f>IFERROR(VLOOKUP(A331,'NOSTOK PACUL'!A:C,3,0),IFERROR(IF(VLOOKUP(A331,'STOK PACUL'!A:B,2,0)="NOSTOK","E",VLOOKUP(A331,'KATEGORI PACUL'!A:B,2,0)),"E"))</f>
        <v>E</v>
      </c>
      <c r="K331" s="8" t="str">
        <f>IFERROR(VLOOKUP(A331,'NOSTOK PESALAKAN'!A:C,3,0),IFERROR(IF(VLOOKUP(A331,'STOK PESALAKAN'!A:B,2,0)="NOSTOK","E",VLOOKUP(A331,'KATEGORI PESALAKAN'!A:B,2,0)),"E"))</f>
        <v>E</v>
      </c>
      <c r="L331" s="8" t="str">
        <f>IFERROR(VLOOKUP(A331,'NOSTOK CIKDITIRO'!A:C,3,0),IFERROR(IF(VLOOKUP(A331,'STOK CIKDITIRO'!A:B,2,0)="NOSTOK","E",VLOOKUP(A331,'KATEGORI CIKDITIRO'!A:B,2,0)),"E"))</f>
        <v>E</v>
      </c>
      <c r="M331" s="8" t="str">
        <f>IFERROR(VLOOKUP(A331,'NOSTOK TRAYEMAN'!A:C,3,0),IFERROR(IF(VLOOKUP(A331,'STOK TRAYEMAN'!A:B,2,0)="NOSTOK","E",VLOOKUP(A331,'KATEGORI TRAYEMAN'!A:B,2,0)),"E"))</f>
        <v>E</v>
      </c>
      <c r="N331" s="8" t="str">
        <f>IFERROR(VLOOKUP(A331,FR_HITUNG_MINMAX!A:B,2,0),0)</f>
        <v>COOL STATER Y.JUPITER MX IMI</v>
      </c>
      <c r="O331" s="8" t="str">
        <f>IFERROR(VLOOKUP(A331,FR_HITUNG_MINMAX!A:D,4,0),0)</f>
        <v>IMITAS</v>
      </c>
      <c r="P331" s="8">
        <f>IFERROR(VLOOKUP(A331,FR_HITUNG_MINMAX!A:G,7,0),1)</f>
        <v>1</v>
      </c>
      <c r="Q331" s="11" t="str">
        <f>IFERROR(VLOOKUP(A331,FR_HITUNG_MINMAX!A:J,10,0),1)</f>
        <v>1</v>
      </c>
      <c r="R331" s="8">
        <f>IFERROR(VLOOKUP(A331,FR_HITUNG_MINMAX!A:K,11,0),1)</f>
        <v>1</v>
      </c>
      <c r="S331" s="12">
        <f>IFERROR(VLOOKUP(A331,FR_HITUNG_MINMAX!A:F,6,0),0)</f>
        <v>25000</v>
      </c>
      <c r="T331" s="8">
        <f t="shared" si="225"/>
        <v>0</v>
      </c>
      <c r="U331" s="8">
        <f t="shared" si="200"/>
        <v>0</v>
      </c>
      <c r="V331" s="8">
        <f t="shared" si="201"/>
        <v>0</v>
      </c>
      <c r="W331" s="8">
        <f t="shared" si="226"/>
        <v>0</v>
      </c>
      <c r="X331" s="8">
        <f t="shared" si="227"/>
        <v>0</v>
      </c>
      <c r="Y331" s="16"/>
      <c r="Z331" s="15">
        <f t="shared" si="202"/>
        <v>0</v>
      </c>
      <c r="AA331" s="8">
        <f t="shared" si="228"/>
        <v>0</v>
      </c>
      <c r="AB331" s="16"/>
      <c r="AC331" s="15">
        <f t="shared" si="203"/>
        <v>0</v>
      </c>
      <c r="AD331" s="8">
        <f t="shared" si="204"/>
        <v>0</v>
      </c>
      <c r="AE331" s="16"/>
      <c r="AF331" s="15">
        <f t="shared" si="205"/>
        <v>0</v>
      </c>
      <c r="AG331" s="15">
        <f t="shared" si="229"/>
        <v>0</v>
      </c>
      <c r="AH331" s="16"/>
      <c r="AI331" s="15">
        <f t="shared" si="230"/>
        <v>0</v>
      </c>
      <c r="AJ331" s="8">
        <f t="shared" si="231"/>
        <v>0</v>
      </c>
      <c r="AK331" s="8">
        <f t="shared" si="206"/>
        <v>0</v>
      </c>
      <c r="AL331" s="8">
        <f t="shared" si="207"/>
        <v>0</v>
      </c>
      <c r="AM331" s="8">
        <f t="shared" si="232"/>
        <v>0</v>
      </c>
      <c r="AN331" s="8">
        <f t="shared" si="233"/>
        <v>0</v>
      </c>
      <c r="AO331" s="8">
        <f>IFERROR(VLOOKUP(A331,PERSAMAAN!B:D,3,0),AN331)</f>
        <v>0</v>
      </c>
      <c r="AP331" s="1"/>
      <c r="AQ331" s="8">
        <f t="shared" si="208"/>
        <v>0</v>
      </c>
      <c r="AR331" s="8" t="str">
        <f>IF(AQ331=0,"-",VLOOKUP(A331,FR_HITUNG_MINMAX!A:H,8,0))</f>
        <v>-</v>
      </c>
      <c r="AS331" s="1"/>
      <c r="AT331" s="8" t="str">
        <f t="shared" si="209"/>
        <v>-</v>
      </c>
      <c r="AU331" s="12">
        <f t="shared" si="210"/>
        <v>0</v>
      </c>
      <c r="AV331" s="12">
        <f t="shared" si="211"/>
        <v>0</v>
      </c>
      <c r="AW331" s="8" t="b">
        <f t="shared" si="234"/>
        <v>0</v>
      </c>
      <c r="AX331" s="1"/>
      <c r="AY331" s="8">
        <f t="shared" si="212"/>
        <v>0</v>
      </c>
      <c r="AZ331" s="8" t="str">
        <f>IF(AY331=0,"-",VLOOKUP(A331,FR_HITUNG_MINMAX!A:I,9,0))</f>
        <v>-</v>
      </c>
      <c r="BB331" s="8" t="str">
        <f t="shared" si="213"/>
        <v>-</v>
      </c>
      <c r="BC331" s="12">
        <f t="shared" si="214"/>
        <v>0</v>
      </c>
      <c r="BD331" s="12">
        <f t="shared" si="215"/>
        <v>0</v>
      </c>
      <c r="BE331" s="16"/>
      <c r="BF331" s="8">
        <f>SUMIF('REALISASI ORDER'!C:C,A331,'REALISASI ORDER'!E:E)</f>
        <v>0</v>
      </c>
      <c r="BG331" s="8">
        <f t="shared" si="235"/>
        <v>0</v>
      </c>
      <c r="BH331" s="8">
        <f t="shared" si="216"/>
        <v>0</v>
      </c>
      <c r="BI331" s="8">
        <f t="shared" si="217"/>
        <v>0</v>
      </c>
      <c r="BJ331" s="8">
        <f t="shared" si="236"/>
        <v>0</v>
      </c>
      <c r="BK331" s="33">
        <f t="shared" si="237"/>
        <v>0</v>
      </c>
      <c r="BL331" s="33">
        <f t="shared" si="218"/>
        <v>0</v>
      </c>
      <c r="BM331" s="33">
        <f t="shared" si="219"/>
        <v>0</v>
      </c>
      <c r="BN331" s="33">
        <f t="shared" si="238"/>
        <v>0</v>
      </c>
      <c r="BO331" s="8">
        <f t="shared" si="220"/>
        <v>0</v>
      </c>
      <c r="BP331" s="8">
        <f t="shared" si="221"/>
        <v>0</v>
      </c>
      <c r="BQ331" s="8">
        <f t="shared" si="222"/>
        <v>0</v>
      </c>
      <c r="BR331" s="8">
        <f>IFERROR(ROUNDDOWN(BF331*BN331/(BK331+BL331+BM331+BN),0),0)</f>
        <v>0</v>
      </c>
      <c r="BS331" s="8" t="str">
        <f t="shared" si="223"/>
        <v>GP0044</v>
      </c>
      <c r="BT331" s="8">
        <f>SUMIF(FR_HITUNG_MINMAX!A:A,ORDER!A331,FR_HITUNG_MINMAX!AS:AS)</f>
        <v>0</v>
      </c>
      <c r="BU331" s="8">
        <f t="shared" si="239"/>
        <v>0</v>
      </c>
      <c r="BV331" s="8" t="str">
        <f t="shared" si="224"/>
        <v>-</v>
      </c>
      <c r="BW331" s="8" t="str">
        <f>VLOOKUP(A331,'STOK PESALAKAN'!A:F,6,0)</f>
        <v/>
      </c>
    </row>
    <row r="332" spans="1:75" ht="15" customHeight="1">
      <c r="A332" s="41" t="s">
        <v>415</v>
      </c>
      <c r="B332" s="99">
        <f>IFERROR(IFERROR(VLOOKUP(A332,'STOK PACUL'!C:H,6,0),VLOOKUP(A332,'KATEGORI PACUL'!A:C,3,0)),0)</f>
        <v>1</v>
      </c>
      <c r="C332" s="8">
        <f>IFERROR(VLOOKUP(A332,'KATEGORI PACUL'!A:D,4,0),0)</f>
        <v>1</v>
      </c>
      <c r="D332" s="99">
        <f>IFERROR(IFERROR(VLOOKUP(A332,'STOK PESALAKAN'!C:H,6,0),VLOOKUP(A332,'KATEGORI PESALAKAN'!A:C,3,0)),0)</f>
        <v>1</v>
      </c>
      <c r="E332" s="8">
        <f>IFERROR(VLOOKUP(A332,'KATEGORI PESALAKAN'!A:D,4,0),0)</f>
        <v>0</v>
      </c>
      <c r="F332" s="99">
        <f>IFERROR(IFERROR(VLOOKUP(A332,'STOK CIKDITIRO'!C:H,6,0),VLOOKUP(A332,'KATEGORI CIKDITIRO'!A:C,3,0)),0)</f>
        <v>0</v>
      </c>
      <c r="G332" s="8">
        <f>IFERROR(VLOOKUP(A332,'KATEGORI CIKDITIRO'!A:D,4,0),0)</f>
        <v>0</v>
      </c>
      <c r="H332" s="99">
        <f>IFERROR(IFERROR(VLOOKUP(A332,'STOK TRAYEMAN'!C:H,6,0),VLOOKUP(A332,'KATEGORI TRAYEMAN'!A:C,3,0)),0)</f>
        <v>0</v>
      </c>
      <c r="I332" s="8">
        <f>IFERROR(VLOOKUP(A332,'KATEGORI TRAYEMAN'!A:D,4,0),0)</f>
        <v>0</v>
      </c>
      <c r="J332" s="8" t="str">
        <f>IFERROR(VLOOKUP(A332,'NOSTOK PACUL'!A:C,3,0),IFERROR(IF(VLOOKUP(A332,'STOK PACUL'!A:B,2,0)="NOSTOK","E",VLOOKUP(A332,'KATEGORI PACUL'!A:B,2,0)),"E"))</f>
        <v>D</v>
      </c>
      <c r="K332" s="8" t="str">
        <f>IFERROR(VLOOKUP(A332,'NOSTOK PESALAKAN'!A:C,3,0),IFERROR(IF(VLOOKUP(A332,'STOK PESALAKAN'!A:B,2,0)="NOSTOK","E",VLOOKUP(A332,'KATEGORI PESALAKAN'!A:B,2,0)),"E"))</f>
        <v>E</v>
      </c>
      <c r="L332" s="8" t="str">
        <f>IFERROR(VLOOKUP(A332,'NOSTOK CIKDITIRO'!A:C,3,0),IFERROR(IF(VLOOKUP(A332,'STOK CIKDITIRO'!A:B,2,0)="NOSTOK","E",VLOOKUP(A332,'KATEGORI CIKDITIRO'!A:B,2,0)),"E"))</f>
        <v>E</v>
      </c>
      <c r="M332" s="8" t="str">
        <f>IFERROR(VLOOKUP(A332,'NOSTOK TRAYEMAN'!A:C,3,0),IFERROR(IF(VLOOKUP(A332,'STOK TRAYEMAN'!A:B,2,0)="NOSTOK","E",VLOOKUP(A332,'KATEGORI TRAYEMAN'!A:B,2,0)),"E"))</f>
        <v>E</v>
      </c>
      <c r="N332" s="8" t="str">
        <f>IFERROR(VLOOKUP(A332,FR_HITUNG_MINMAX!A:B,2,0),0)</f>
        <v>DISC PAD H.VARIO LAMA / DISC PAD H.PCX 2018 (PB)</v>
      </c>
      <c r="O332" s="8" t="str">
        <f>IFERROR(VLOOKUP(A332,FR_HITUNG_MINMAX!A:D,4,0),0)</f>
        <v>IMITAS</v>
      </c>
      <c r="P332" s="8">
        <f>IFERROR(VLOOKUP(A332,FR_HITUNG_MINMAX!A:G,7,0),1)</f>
        <v>1</v>
      </c>
      <c r="Q332" s="11">
        <f>IFERROR(VLOOKUP(A332,FR_HITUNG_MINMAX!A:J,10,0),1)</f>
        <v>1</v>
      </c>
      <c r="R332" s="8">
        <f>IFERROR(VLOOKUP(A332,FR_HITUNG_MINMAX!A:K,11,0),1)</f>
        <v>1</v>
      </c>
      <c r="S332" s="12">
        <f>IFERROR(VLOOKUP(A332,FR_HITUNG_MINMAX!A:F,6,0),0)</f>
        <v>27000</v>
      </c>
      <c r="T332" s="8">
        <f t="shared" si="225"/>
        <v>0</v>
      </c>
      <c r="U332" s="8">
        <f t="shared" si="200"/>
        <v>1</v>
      </c>
      <c r="V332" s="8">
        <f t="shared" si="201"/>
        <v>0</v>
      </c>
      <c r="W332" s="8">
        <f t="shared" si="226"/>
        <v>0</v>
      </c>
      <c r="X332" s="8">
        <f t="shared" si="227"/>
        <v>0</v>
      </c>
      <c r="Y332" s="16"/>
      <c r="Z332" s="15">
        <f t="shared" si="202"/>
        <v>0</v>
      </c>
      <c r="AA332" s="8">
        <f t="shared" si="228"/>
        <v>0</v>
      </c>
      <c r="AB332" s="16"/>
      <c r="AC332" s="15">
        <f t="shared" si="203"/>
        <v>0</v>
      </c>
      <c r="AD332" s="8">
        <f t="shared" si="204"/>
        <v>0</v>
      </c>
      <c r="AE332" s="16"/>
      <c r="AF332" s="15">
        <f t="shared" si="205"/>
        <v>0</v>
      </c>
      <c r="AG332" s="15">
        <f t="shared" si="229"/>
        <v>0</v>
      </c>
      <c r="AH332" s="16"/>
      <c r="AI332" s="15">
        <f t="shared" si="230"/>
        <v>0</v>
      </c>
      <c r="AJ332" s="8">
        <f t="shared" si="231"/>
        <v>0</v>
      </c>
      <c r="AK332" s="8">
        <f t="shared" si="206"/>
        <v>0</v>
      </c>
      <c r="AL332" s="8">
        <f t="shared" si="207"/>
        <v>0</v>
      </c>
      <c r="AM332" s="8">
        <f t="shared" si="232"/>
        <v>0</v>
      </c>
      <c r="AN332" s="8">
        <f t="shared" si="233"/>
        <v>0</v>
      </c>
      <c r="AO332" s="8">
        <f>IFERROR(VLOOKUP(A332,PERSAMAAN!B:D,3,0),AN332)</f>
        <v>0</v>
      </c>
      <c r="AP332" s="1"/>
      <c r="AQ332" s="8">
        <f t="shared" si="208"/>
        <v>0</v>
      </c>
      <c r="AR332" s="8" t="str">
        <f>IF(AQ332=0,"-",VLOOKUP(A332,FR_HITUNG_MINMAX!A:H,8,0))</f>
        <v>-</v>
      </c>
      <c r="AS332" s="1"/>
      <c r="AT332" s="8" t="str">
        <f t="shared" si="209"/>
        <v>-</v>
      </c>
      <c r="AU332" s="12">
        <f t="shared" si="210"/>
        <v>0</v>
      </c>
      <c r="AV332" s="12">
        <f t="shared" si="211"/>
        <v>0</v>
      </c>
      <c r="AW332" s="8" t="b">
        <f t="shared" si="234"/>
        <v>0</v>
      </c>
      <c r="AX332" s="1"/>
      <c r="AY332" s="8">
        <f t="shared" si="212"/>
        <v>0</v>
      </c>
      <c r="AZ332" s="8" t="str">
        <f>IF(AY332=0,"-",VLOOKUP(A332,FR_HITUNG_MINMAX!A:I,9,0))</f>
        <v>-</v>
      </c>
      <c r="BB332" s="8" t="str">
        <f t="shared" si="213"/>
        <v>-</v>
      </c>
      <c r="BC332" s="12">
        <f t="shared" si="214"/>
        <v>0</v>
      </c>
      <c r="BD332" s="12">
        <f t="shared" si="215"/>
        <v>0</v>
      </c>
      <c r="BE332" s="16"/>
      <c r="BF332" s="8">
        <f>SUMIF('REALISASI ORDER'!C:C,A332,'REALISASI ORDER'!E:E)</f>
        <v>0</v>
      </c>
      <c r="BG332" s="8">
        <f t="shared" si="235"/>
        <v>1</v>
      </c>
      <c r="BH332" s="8">
        <f t="shared" si="216"/>
        <v>1</v>
      </c>
      <c r="BI332" s="8">
        <f t="shared" si="217"/>
        <v>0</v>
      </c>
      <c r="BJ332" s="8">
        <f t="shared" si="236"/>
        <v>0</v>
      </c>
      <c r="BK332" s="33">
        <f t="shared" si="237"/>
        <v>1</v>
      </c>
      <c r="BL332" s="33">
        <f t="shared" si="218"/>
        <v>0</v>
      </c>
      <c r="BM332" s="33">
        <f t="shared" si="219"/>
        <v>0</v>
      </c>
      <c r="BN332" s="33">
        <f t="shared" si="238"/>
        <v>0</v>
      </c>
      <c r="BO332" s="8">
        <f t="shared" si="220"/>
        <v>0</v>
      </c>
      <c r="BP332" s="8">
        <f t="shared" si="221"/>
        <v>0</v>
      </c>
      <c r="BQ332" s="8">
        <f t="shared" si="222"/>
        <v>0</v>
      </c>
      <c r="BR332" s="8">
        <f>IFERROR(ROUNDDOWN(BF332*BN332/(BK332+BL332+BM332+BN),0),0)</f>
        <v>0</v>
      </c>
      <c r="BS332" s="8" t="str">
        <f t="shared" si="223"/>
        <v>GP0063</v>
      </c>
      <c r="BT332" s="8">
        <f>SUMIF(FR_HITUNG_MINMAX!A:A,ORDER!A332,FR_HITUNG_MINMAX!AS:AS)</f>
        <v>1</v>
      </c>
      <c r="BU332" s="8">
        <f t="shared" si="239"/>
        <v>0</v>
      </c>
      <c r="BV332" s="8" t="str">
        <f t="shared" si="224"/>
        <v>-</v>
      </c>
      <c r="BW332" s="8" t="str">
        <f>VLOOKUP(A332,'STOK PESALAKAN'!A:F,6,0)</f>
        <v/>
      </c>
    </row>
    <row r="333" spans="1:75" ht="15" customHeight="1">
      <c r="A333" s="41" t="s">
        <v>1464</v>
      </c>
      <c r="B333" s="99">
        <f>IFERROR(IFERROR(VLOOKUP(A333,'STOK PACUL'!C:H,6,0),VLOOKUP(A333,'KATEGORI PACUL'!A:C,3,0)),0)</f>
        <v>2</v>
      </c>
      <c r="C333" s="8">
        <f>IFERROR(VLOOKUP(A333,'KATEGORI PACUL'!A:D,4,0),0)</f>
        <v>2</v>
      </c>
      <c r="D333" s="99">
        <f>IFERROR(IFERROR(VLOOKUP(A333,'STOK PESALAKAN'!C:H,6,0),VLOOKUP(A333,'KATEGORI PESALAKAN'!A:C,3,0)),0)</f>
        <v>2</v>
      </c>
      <c r="E333" s="8">
        <f>IFERROR(VLOOKUP(A333,'KATEGORI PESALAKAN'!A:D,4,0),0)</f>
        <v>0</v>
      </c>
      <c r="F333" s="99">
        <f>IFERROR(IFERROR(VLOOKUP(A333,'STOK CIKDITIRO'!C:H,6,0),VLOOKUP(A333,'KATEGORI CIKDITIRO'!A:C,3,0)),0)</f>
        <v>2</v>
      </c>
      <c r="G333" s="8">
        <f>IFERROR(VLOOKUP(A333,'KATEGORI CIKDITIRO'!A:D,4,0),0)</f>
        <v>2</v>
      </c>
      <c r="H333" s="99">
        <f>IFERROR(IFERROR(VLOOKUP(A333,'STOK TRAYEMAN'!C:H,6,0),VLOOKUP(A333,'KATEGORI TRAYEMAN'!A:C,3,0)),0)</f>
        <v>0</v>
      </c>
      <c r="I333" s="8">
        <f>IFERROR(VLOOKUP(A333,'KATEGORI TRAYEMAN'!A:D,4,0),0)</f>
        <v>0</v>
      </c>
      <c r="J333" s="8" t="str">
        <f>IFERROR(VLOOKUP(A333,'NOSTOK PACUL'!A:C,3,0),IFERROR(IF(VLOOKUP(A333,'STOK PACUL'!A:B,2,0)="NOSTOK","E",VLOOKUP(A333,'KATEGORI PACUL'!A:B,2,0)),"E"))</f>
        <v>D</v>
      </c>
      <c r="K333" s="8" t="str">
        <f>IFERROR(VLOOKUP(A333,'NOSTOK PESALAKAN'!A:C,3,0),IFERROR(IF(VLOOKUP(A333,'STOK PESALAKAN'!A:B,2,0)="NOSTOK","E",VLOOKUP(A333,'KATEGORI PESALAKAN'!A:B,2,0)),"E"))</f>
        <v>E</v>
      </c>
      <c r="L333" s="8" t="str">
        <f>IFERROR(VLOOKUP(A333,'NOSTOK CIKDITIRO'!A:C,3,0),IFERROR(IF(VLOOKUP(A333,'STOK CIKDITIRO'!A:B,2,0)="NOSTOK","E",VLOOKUP(A333,'KATEGORI CIKDITIRO'!A:B,2,0)),"E"))</f>
        <v>D</v>
      </c>
      <c r="M333" s="8" t="str">
        <f>IFERROR(VLOOKUP(A333,'NOSTOK TRAYEMAN'!A:C,3,0),IFERROR(IF(VLOOKUP(A333,'STOK TRAYEMAN'!A:B,2,0)="NOSTOK","E",VLOOKUP(A333,'KATEGORI TRAYEMAN'!A:B,2,0)),"E"))</f>
        <v>E</v>
      </c>
      <c r="N333" s="8" t="str">
        <f>IFERROR(VLOOKUP(A333,FR_HITUNG_MINMAX!A:B,2,0),0)</f>
        <v>KANCING RANTAI 420 C/L IMI</v>
      </c>
      <c r="O333" s="8" t="str">
        <f>IFERROR(VLOOKUP(A333,FR_HITUNG_MINMAX!A:D,4,0),0)</f>
        <v>IMITAS</v>
      </c>
      <c r="P333" s="8">
        <f>IFERROR(VLOOKUP(A333,FR_HITUNG_MINMAX!A:G,7,0),1)</f>
        <v>1</v>
      </c>
      <c r="Q333" s="11" t="str">
        <f>IFERROR(VLOOKUP(A333,FR_HITUNG_MINMAX!A:J,10,0),1)</f>
        <v>1</v>
      </c>
      <c r="R333" s="8">
        <f>IFERROR(VLOOKUP(A333,FR_HITUNG_MINMAX!A:K,11,0),1)</f>
        <v>1</v>
      </c>
      <c r="S333" s="12">
        <f>IFERROR(VLOOKUP(A333,FR_HITUNG_MINMAX!A:F,6,0),0)</f>
        <v>1500</v>
      </c>
      <c r="T333" s="8">
        <f t="shared" si="225"/>
        <v>0</v>
      </c>
      <c r="U333" s="8">
        <f t="shared" si="200"/>
        <v>2</v>
      </c>
      <c r="V333" s="8">
        <f t="shared" si="201"/>
        <v>0</v>
      </c>
      <c r="W333" s="8">
        <f t="shared" si="226"/>
        <v>0</v>
      </c>
      <c r="X333" s="8">
        <f t="shared" si="227"/>
        <v>0</v>
      </c>
      <c r="Y333" s="16"/>
      <c r="Z333" s="15">
        <f t="shared" si="202"/>
        <v>0</v>
      </c>
      <c r="AA333" s="8">
        <f t="shared" si="228"/>
        <v>0</v>
      </c>
      <c r="AB333" s="16"/>
      <c r="AC333" s="15">
        <f t="shared" si="203"/>
        <v>0</v>
      </c>
      <c r="AD333" s="8">
        <f t="shared" si="204"/>
        <v>0</v>
      </c>
      <c r="AE333" s="16"/>
      <c r="AF333" s="15">
        <f t="shared" si="205"/>
        <v>0</v>
      </c>
      <c r="AG333" s="15">
        <f t="shared" si="229"/>
        <v>0</v>
      </c>
      <c r="AH333" s="16"/>
      <c r="AI333" s="15">
        <f t="shared" si="230"/>
        <v>0</v>
      </c>
      <c r="AJ333" s="8">
        <f t="shared" si="231"/>
        <v>0</v>
      </c>
      <c r="AK333" s="8">
        <f t="shared" si="206"/>
        <v>0</v>
      </c>
      <c r="AL333" s="8">
        <f t="shared" si="207"/>
        <v>0</v>
      </c>
      <c r="AM333" s="8">
        <f t="shared" si="232"/>
        <v>0</v>
      </c>
      <c r="AN333" s="8">
        <f t="shared" si="233"/>
        <v>0</v>
      </c>
      <c r="AO333" s="8">
        <f>IFERROR(VLOOKUP(A333,PERSAMAAN!B:D,3,0),AN333)</f>
        <v>0</v>
      </c>
      <c r="AP333" s="1"/>
      <c r="AQ333" s="8">
        <f t="shared" si="208"/>
        <v>0</v>
      </c>
      <c r="AR333" s="8" t="str">
        <f>IF(AQ333=0,"-",VLOOKUP(A333,FR_HITUNG_MINMAX!A:H,8,0))</f>
        <v>-</v>
      </c>
      <c r="AS333" s="1"/>
      <c r="AT333" s="8" t="str">
        <f t="shared" si="209"/>
        <v>-</v>
      </c>
      <c r="AU333" s="12">
        <f t="shared" si="210"/>
        <v>0</v>
      </c>
      <c r="AV333" s="12">
        <f t="shared" si="211"/>
        <v>0</v>
      </c>
      <c r="AW333" s="8" t="b">
        <f t="shared" si="234"/>
        <v>0</v>
      </c>
      <c r="AX333" s="1"/>
      <c r="AY333" s="8">
        <f t="shared" si="212"/>
        <v>0</v>
      </c>
      <c r="AZ333" s="8" t="str">
        <f>IF(AY333=0,"-",VLOOKUP(A333,FR_HITUNG_MINMAX!A:I,9,0))</f>
        <v>-</v>
      </c>
      <c r="BB333" s="8" t="str">
        <f t="shared" si="213"/>
        <v>-</v>
      </c>
      <c r="BC333" s="12">
        <f t="shared" si="214"/>
        <v>0</v>
      </c>
      <c r="BD333" s="12">
        <f t="shared" si="215"/>
        <v>0</v>
      </c>
      <c r="BE333" s="16"/>
      <c r="BF333" s="8">
        <f>SUMIF('REALISASI ORDER'!C:C,A333,'REALISASI ORDER'!E:E)</f>
        <v>0</v>
      </c>
      <c r="BG333" s="8">
        <f t="shared" si="235"/>
        <v>2</v>
      </c>
      <c r="BH333" s="8">
        <f t="shared" si="216"/>
        <v>2</v>
      </c>
      <c r="BI333" s="8">
        <f t="shared" si="217"/>
        <v>2</v>
      </c>
      <c r="BJ333" s="8">
        <f t="shared" si="236"/>
        <v>0</v>
      </c>
      <c r="BK333" s="33">
        <f t="shared" si="237"/>
        <v>2</v>
      </c>
      <c r="BL333" s="33">
        <f t="shared" si="218"/>
        <v>0</v>
      </c>
      <c r="BM333" s="33">
        <f t="shared" si="219"/>
        <v>0</v>
      </c>
      <c r="BN333" s="33">
        <f t="shared" si="238"/>
        <v>0</v>
      </c>
      <c r="BO333" s="8">
        <f t="shared" si="220"/>
        <v>0</v>
      </c>
      <c r="BP333" s="8">
        <f t="shared" si="221"/>
        <v>0</v>
      </c>
      <c r="BQ333" s="8">
        <f t="shared" si="222"/>
        <v>0</v>
      </c>
      <c r="BR333" s="8">
        <f>IFERROR(ROUNDDOWN(BF333*BN333/(BK333+BL333+BM333+BN),0),0)</f>
        <v>0</v>
      </c>
      <c r="BS333" s="8" t="str">
        <f t="shared" si="223"/>
        <v>GP0112</v>
      </c>
      <c r="BT333" s="8">
        <f>SUMIF(FR_HITUNG_MINMAX!A:A,ORDER!A333,FR_HITUNG_MINMAX!AS:AS)</f>
        <v>2</v>
      </c>
      <c r="BU333" s="8">
        <f t="shared" si="239"/>
        <v>0</v>
      </c>
      <c r="BV333" s="8" t="str">
        <f t="shared" si="224"/>
        <v>-</v>
      </c>
      <c r="BW333" s="8" t="str">
        <f>VLOOKUP(A333,'STOK PESALAKAN'!A:F,6,0)</f>
        <v/>
      </c>
    </row>
    <row r="334" spans="1:75">
      <c r="A334" s="41" t="s">
        <v>1466</v>
      </c>
      <c r="B334" s="99">
        <f>IFERROR(IFERROR(VLOOKUP(A334,'STOK PACUL'!C:H,6,0),VLOOKUP(A334,'KATEGORI PACUL'!A:C,3,0)),0)</f>
        <v>2</v>
      </c>
      <c r="C334" s="8">
        <f>IFERROR(VLOOKUP(A334,'KATEGORI PACUL'!A:D,4,0),0)</f>
        <v>2</v>
      </c>
      <c r="D334" s="99">
        <f>IFERROR(IFERROR(VLOOKUP(A334,'STOK PESALAKAN'!C:H,6,0),VLOOKUP(A334,'KATEGORI PESALAKAN'!A:C,3,0)),0)</f>
        <v>2</v>
      </c>
      <c r="E334" s="8">
        <f>IFERROR(VLOOKUP(A334,'KATEGORI PESALAKAN'!A:D,4,0),0)</f>
        <v>2</v>
      </c>
      <c r="F334" s="99">
        <f>IFERROR(IFERROR(VLOOKUP(A334,'STOK CIKDITIRO'!C:H,6,0),VLOOKUP(A334,'KATEGORI CIKDITIRO'!A:C,3,0)),0)</f>
        <v>2</v>
      </c>
      <c r="G334" s="8">
        <f>IFERROR(VLOOKUP(A334,'KATEGORI CIKDITIRO'!A:D,4,0),0)</f>
        <v>0</v>
      </c>
      <c r="H334" s="99">
        <f>IFERROR(IFERROR(VLOOKUP(A334,'STOK TRAYEMAN'!C:H,6,0),VLOOKUP(A334,'KATEGORI TRAYEMAN'!A:C,3,0)),0)</f>
        <v>0</v>
      </c>
      <c r="I334" s="8">
        <f>IFERROR(VLOOKUP(A334,'KATEGORI TRAYEMAN'!A:D,4,0),0)</f>
        <v>0</v>
      </c>
      <c r="J334" s="8" t="str">
        <f>IFERROR(VLOOKUP(A334,'NOSTOK PACUL'!A:C,3,0),IFERROR(IF(VLOOKUP(A334,'STOK PACUL'!A:B,2,0)="NOSTOK","E",VLOOKUP(A334,'KATEGORI PACUL'!A:B,2,0)),"E"))</f>
        <v>D</v>
      </c>
      <c r="K334" s="8" t="str">
        <f>IFERROR(VLOOKUP(A334,'NOSTOK PESALAKAN'!A:C,3,0),IFERROR(IF(VLOOKUP(A334,'STOK PESALAKAN'!A:B,2,0)="NOSTOK","E",VLOOKUP(A334,'KATEGORI PESALAKAN'!A:B,2,0)),"E"))</f>
        <v>D</v>
      </c>
      <c r="L334" s="8" t="str">
        <f>IFERROR(VLOOKUP(A334,'NOSTOK CIKDITIRO'!A:C,3,0),IFERROR(IF(VLOOKUP(A334,'STOK CIKDITIRO'!A:B,2,0)="NOSTOK","E",VLOOKUP(A334,'KATEGORI CIKDITIRO'!A:B,2,0)),"E"))</f>
        <v>E</v>
      </c>
      <c r="M334" s="8" t="str">
        <f>IFERROR(VLOOKUP(A334,'NOSTOK TRAYEMAN'!A:C,3,0),IFERROR(IF(VLOOKUP(A334,'STOK TRAYEMAN'!A:B,2,0)="NOSTOK","E",VLOOKUP(A334,'KATEGORI TRAYEMAN'!A:B,2,0)),"E"))</f>
        <v>E</v>
      </c>
      <c r="N334" s="8" t="str">
        <f>IFERROR(VLOOKUP(A334,FR_HITUNG_MINMAX!A:B,2,0),0)</f>
        <v>KANCING RANTAI 428 C/L IMI</v>
      </c>
      <c r="O334" s="8" t="str">
        <f>IFERROR(VLOOKUP(A334,FR_HITUNG_MINMAX!A:D,4,0),0)</f>
        <v>IMITAS</v>
      </c>
      <c r="P334" s="8">
        <f>IFERROR(VLOOKUP(A334,FR_HITUNG_MINMAX!A:G,7,0),1)</f>
        <v>1</v>
      </c>
      <c r="Q334" s="11" t="str">
        <f>IFERROR(VLOOKUP(A334,FR_HITUNG_MINMAX!A:J,10,0),1)</f>
        <v>2</v>
      </c>
      <c r="R334" s="8">
        <f>IFERROR(VLOOKUP(A334,FR_HITUNG_MINMAX!A:K,11,0),1)</f>
        <v>1</v>
      </c>
      <c r="S334" s="12">
        <f>IFERROR(VLOOKUP(A334,FR_HITUNG_MINMAX!A:F,6,0),0)</f>
        <v>2500</v>
      </c>
      <c r="T334" s="8">
        <f t="shared" si="225"/>
        <v>0</v>
      </c>
      <c r="U334" s="8">
        <f t="shared" si="200"/>
        <v>0</v>
      </c>
      <c r="V334" s="8">
        <f t="shared" si="201"/>
        <v>2</v>
      </c>
      <c r="W334" s="8">
        <f t="shared" si="226"/>
        <v>0</v>
      </c>
      <c r="X334" s="8">
        <f t="shared" si="227"/>
        <v>0</v>
      </c>
      <c r="Y334" s="16"/>
      <c r="Z334" s="15">
        <f t="shared" si="202"/>
        <v>0</v>
      </c>
      <c r="AA334" s="8">
        <f t="shared" si="228"/>
        <v>0</v>
      </c>
      <c r="AB334" s="16"/>
      <c r="AC334" s="15">
        <f t="shared" si="203"/>
        <v>0</v>
      </c>
      <c r="AD334" s="8">
        <f t="shared" si="204"/>
        <v>0</v>
      </c>
      <c r="AE334" s="16"/>
      <c r="AF334" s="15">
        <f t="shared" si="205"/>
        <v>0</v>
      </c>
      <c r="AG334" s="15">
        <f t="shared" si="229"/>
        <v>0</v>
      </c>
      <c r="AH334" s="16"/>
      <c r="AI334" s="15">
        <f t="shared" si="230"/>
        <v>0</v>
      </c>
      <c r="AJ334" s="8">
        <f t="shared" si="231"/>
        <v>2</v>
      </c>
      <c r="AK334" s="8">
        <f t="shared" si="206"/>
        <v>0</v>
      </c>
      <c r="AL334" s="8">
        <f t="shared" si="207"/>
        <v>0</v>
      </c>
      <c r="AM334" s="8">
        <f t="shared" si="232"/>
        <v>0</v>
      </c>
      <c r="AN334" s="8">
        <f t="shared" si="233"/>
        <v>2</v>
      </c>
      <c r="AO334" s="8">
        <f>IFERROR(VLOOKUP(A334,PERSAMAAN!B:D,3,0),AN334)</f>
        <v>2</v>
      </c>
      <c r="AP334" s="1">
        <v>0</v>
      </c>
      <c r="AQ334" s="8">
        <f t="shared" si="208"/>
        <v>0</v>
      </c>
      <c r="AR334" s="8" t="str">
        <f>IF(AQ334=0,"-",VLOOKUP(A334,FR_HITUNG_MINMAX!A:H,8,0))</f>
        <v>-</v>
      </c>
      <c r="AS334" s="1"/>
      <c r="AT334" s="8" t="str">
        <f t="shared" si="209"/>
        <v>-</v>
      </c>
      <c r="AU334" s="12">
        <f t="shared" si="210"/>
        <v>0</v>
      </c>
      <c r="AV334" s="12">
        <f t="shared" si="211"/>
        <v>0</v>
      </c>
      <c r="AW334" s="8" t="b">
        <f t="shared" si="234"/>
        <v>0</v>
      </c>
      <c r="AX334" s="1"/>
      <c r="AY334" s="8">
        <f t="shared" si="212"/>
        <v>0</v>
      </c>
      <c r="AZ334" s="8" t="str">
        <f>IF(AY334=0,"-",VLOOKUP(A334,FR_HITUNG_MINMAX!A:I,9,0))</f>
        <v>-</v>
      </c>
      <c r="BB334" s="8" t="str">
        <f t="shared" si="213"/>
        <v>-</v>
      </c>
      <c r="BC334" s="12">
        <f t="shared" si="214"/>
        <v>0</v>
      </c>
      <c r="BD334" s="12">
        <f t="shared" si="215"/>
        <v>0</v>
      </c>
      <c r="BE334" s="16"/>
      <c r="BF334" s="8">
        <f>SUMIF('REALISASI ORDER'!C:C,A334,'REALISASI ORDER'!E:E)</f>
        <v>0</v>
      </c>
      <c r="BG334" s="8">
        <f t="shared" si="235"/>
        <v>2</v>
      </c>
      <c r="BH334" s="8">
        <f t="shared" si="216"/>
        <v>2</v>
      </c>
      <c r="BI334" s="8">
        <f t="shared" si="217"/>
        <v>2</v>
      </c>
      <c r="BJ334" s="8">
        <f t="shared" si="236"/>
        <v>0</v>
      </c>
      <c r="BK334" s="33">
        <f t="shared" si="237"/>
        <v>2</v>
      </c>
      <c r="BL334" s="33">
        <f t="shared" si="218"/>
        <v>0</v>
      </c>
      <c r="BM334" s="33">
        <f t="shared" si="219"/>
        <v>0</v>
      </c>
      <c r="BN334" s="33">
        <f t="shared" si="238"/>
        <v>0</v>
      </c>
      <c r="BO334" s="8">
        <f t="shared" si="220"/>
        <v>0</v>
      </c>
      <c r="BP334" s="8">
        <f t="shared" si="221"/>
        <v>0</v>
      </c>
      <c r="BQ334" s="8">
        <f t="shared" si="222"/>
        <v>0</v>
      </c>
      <c r="BR334" s="8">
        <f>IFERROR(ROUNDDOWN(BF334*BN334/(BK334+BL334+BM334+BN),0),0)</f>
        <v>0</v>
      </c>
      <c r="BS334" s="8" t="str">
        <f t="shared" si="223"/>
        <v>GP0113</v>
      </c>
      <c r="BT334" s="8">
        <f>SUMIF(FR_HITUNG_MINMAX!A:A,ORDER!A334,FR_HITUNG_MINMAX!AS:AS)</f>
        <v>2</v>
      </c>
      <c r="BU334" s="8">
        <f t="shared" si="239"/>
        <v>0</v>
      </c>
      <c r="BV334" s="8" t="str">
        <f t="shared" si="224"/>
        <v>-</v>
      </c>
      <c r="BW334" s="8" t="str">
        <f>VLOOKUP(A334,'STOK PESALAKAN'!A:F,6,0)</f>
        <v/>
      </c>
    </row>
    <row r="335" spans="1:75" ht="15" customHeight="1">
      <c r="A335" s="41" t="s">
        <v>1468</v>
      </c>
      <c r="B335" s="99">
        <f>IFERROR(IFERROR(VLOOKUP(A335,'STOK PACUL'!C:H,6,0),VLOOKUP(A335,'KATEGORI PACUL'!A:C,3,0)),0)</f>
        <v>1</v>
      </c>
      <c r="C335" s="8">
        <f>IFERROR(VLOOKUP(A335,'KATEGORI PACUL'!A:D,4,0),0)</f>
        <v>2</v>
      </c>
      <c r="D335" s="99">
        <f>IFERROR(IFERROR(VLOOKUP(A335,'STOK PESALAKAN'!C:H,6,0),VLOOKUP(A335,'KATEGORI PESALAKAN'!A:C,3,0)),0)</f>
        <v>1</v>
      </c>
      <c r="E335" s="8">
        <f>IFERROR(VLOOKUP(A335,'KATEGORI PESALAKAN'!A:D,4,0),0)</f>
        <v>2</v>
      </c>
      <c r="F335" s="99">
        <f>IFERROR(IFERROR(VLOOKUP(A335,'STOK CIKDITIRO'!C:H,6,0),VLOOKUP(A335,'KATEGORI CIKDITIRO'!A:C,3,0)),0)</f>
        <v>1</v>
      </c>
      <c r="G335" s="8">
        <f>IFERROR(VLOOKUP(A335,'KATEGORI CIKDITIRO'!A:D,4,0),0)</f>
        <v>2</v>
      </c>
      <c r="H335" s="99">
        <f>IFERROR(IFERROR(VLOOKUP(A335,'STOK TRAYEMAN'!C:H,6,0),VLOOKUP(A335,'KATEGORI TRAYEMAN'!A:C,3,0)),0)</f>
        <v>0</v>
      </c>
      <c r="I335" s="8">
        <f>IFERROR(VLOOKUP(A335,'KATEGORI TRAYEMAN'!A:D,4,0),0)</f>
        <v>0</v>
      </c>
      <c r="J335" s="8" t="str">
        <f>IFERROR(VLOOKUP(A335,'NOSTOK PACUL'!A:C,3,0),IFERROR(IF(VLOOKUP(A335,'STOK PACUL'!A:B,2,0)="NOSTOK","E",VLOOKUP(A335,'KATEGORI PACUL'!A:B,2,0)),"E"))</f>
        <v>D</v>
      </c>
      <c r="K335" s="8" t="str">
        <f>IFERROR(VLOOKUP(A335,'NOSTOK PESALAKAN'!A:C,3,0),IFERROR(IF(VLOOKUP(A335,'STOK PESALAKAN'!A:B,2,0)="NOSTOK","E",VLOOKUP(A335,'KATEGORI PESALAKAN'!A:B,2,0)),"E"))</f>
        <v>D</v>
      </c>
      <c r="L335" s="8" t="str">
        <f>IFERROR(VLOOKUP(A335,'NOSTOK CIKDITIRO'!A:C,3,0),IFERROR(IF(VLOOKUP(A335,'STOK CIKDITIRO'!A:B,2,0)="NOSTOK","E",VLOOKUP(A335,'KATEGORI CIKDITIRO'!A:B,2,0)),"E"))</f>
        <v>D</v>
      </c>
      <c r="M335" s="8" t="str">
        <f>IFERROR(VLOOKUP(A335,'NOSTOK TRAYEMAN'!A:C,3,0),IFERROR(IF(VLOOKUP(A335,'STOK TRAYEMAN'!A:B,2,0)="NOSTOK","E",VLOOKUP(A335,'KATEGORI TRAYEMAN'!A:B,2,0)),"E"))</f>
        <v>E</v>
      </c>
      <c r="N335" s="8" t="str">
        <f>IFERROR(VLOOKUP(A335,FR_HITUNG_MINMAX!A:B,2,0),0)</f>
        <v xml:space="preserve">MASTER REM S.SATRIA BELAKANG/SUPRA X 125 IMI </v>
      </c>
      <c r="O335" s="8" t="str">
        <f>IFERROR(VLOOKUP(A335,FR_HITUNG_MINMAX!A:D,4,0),0)</f>
        <v>IMITAS</v>
      </c>
      <c r="P335" s="8">
        <f>IFERROR(VLOOKUP(A335,FR_HITUNG_MINMAX!A:G,7,0),1)</f>
        <v>1</v>
      </c>
      <c r="Q335" s="11" t="str">
        <f>IFERROR(VLOOKUP(A335,FR_HITUNG_MINMAX!A:J,10,0),1)</f>
        <v>1</v>
      </c>
      <c r="R335" s="8">
        <f>IFERROR(VLOOKUP(A335,FR_HITUNG_MINMAX!A:K,11,0),1)</f>
        <v>1</v>
      </c>
      <c r="S335" s="12">
        <f>IFERROR(VLOOKUP(A335,FR_HITUNG_MINMAX!A:F,6,0),0)</f>
        <v>28000</v>
      </c>
      <c r="T335" s="8">
        <f t="shared" si="225"/>
        <v>-1</v>
      </c>
      <c r="U335" s="8">
        <f t="shared" si="200"/>
        <v>-1</v>
      </c>
      <c r="V335" s="8">
        <f t="shared" si="201"/>
        <v>-1</v>
      </c>
      <c r="W335" s="8">
        <f t="shared" si="226"/>
        <v>0</v>
      </c>
      <c r="X335" s="8">
        <f t="shared" si="227"/>
        <v>0</v>
      </c>
      <c r="Y335" s="16"/>
      <c r="Z335" s="15">
        <f t="shared" si="202"/>
        <v>0</v>
      </c>
      <c r="AA335" s="8">
        <f t="shared" si="228"/>
        <v>0</v>
      </c>
      <c r="AB335" s="16"/>
      <c r="AC335" s="15">
        <f t="shared" si="203"/>
        <v>0</v>
      </c>
      <c r="AD335" s="8">
        <f t="shared" si="204"/>
        <v>0</v>
      </c>
      <c r="AE335" s="16"/>
      <c r="AF335" s="15">
        <f t="shared" si="205"/>
        <v>0</v>
      </c>
      <c r="AG335" s="15">
        <f t="shared" si="229"/>
        <v>0</v>
      </c>
      <c r="AH335" s="16"/>
      <c r="AI335" s="15">
        <f t="shared" si="230"/>
        <v>0</v>
      </c>
      <c r="AJ335" s="8">
        <f t="shared" si="231"/>
        <v>0</v>
      </c>
      <c r="AK335" s="8">
        <f t="shared" si="206"/>
        <v>0</v>
      </c>
      <c r="AL335" s="8">
        <f t="shared" si="207"/>
        <v>0</v>
      </c>
      <c r="AM335" s="8">
        <f t="shared" si="232"/>
        <v>0</v>
      </c>
      <c r="AN335" s="8">
        <f t="shared" si="233"/>
        <v>0</v>
      </c>
      <c r="AO335" s="8">
        <f>IFERROR(VLOOKUP(A335,PERSAMAAN!B:D,3,0),AN335)</f>
        <v>0</v>
      </c>
      <c r="AP335" s="1"/>
      <c r="AQ335" s="8">
        <f t="shared" si="208"/>
        <v>0</v>
      </c>
      <c r="AR335" s="8" t="str">
        <f>IF(AQ335=0,"-",VLOOKUP(A335,FR_HITUNG_MINMAX!A:H,8,0))</f>
        <v>-</v>
      </c>
      <c r="AS335" s="1"/>
      <c r="AT335" s="8" t="str">
        <f t="shared" si="209"/>
        <v>-</v>
      </c>
      <c r="AU335" s="12">
        <f t="shared" si="210"/>
        <v>0</v>
      </c>
      <c r="AV335" s="12">
        <f t="shared" si="211"/>
        <v>0</v>
      </c>
      <c r="AW335" s="8">
        <f t="shared" si="234"/>
        <v>0</v>
      </c>
      <c r="AX335" s="1"/>
      <c r="AY335" s="8">
        <f t="shared" si="212"/>
        <v>0</v>
      </c>
      <c r="AZ335" s="8" t="str">
        <f>IF(AY335=0,"-",VLOOKUP(A335,FR_HITUNG_MINMAX!A:I,9,0))</f>
        <v>-</v>
      </c>
      <c r="BB335" s="8" t="str">
        <f t="shared" si="213"/>
        <v>-</v>
      </c>
      <c r="BC335" s="12">
        <f t="shared" si="214"/>
        <v>0</v>
      </c>
      <c r="BD335" s="12">
        <f t="shared" si="215"/>
        <v>0</v>
      </c>
      <c r="BE335" s="16"/>
      <c r="BF335" s="8">
        <f>SUMIF('REALISASI ORDER'!C:C,A335,'REALISASI ORDER'!E:E)</f>
        <v>0</v>
      </c>
      <c r="BG335" s="8">
        <f t="shared" si="235"/>
        <v>1</v>
      </c>
      <c r="BH335" s="8">
        <f t="shared" si="216"/>
        <v>1</v>
      </c>
      <c r="BI335" s="8">
        <f t="shared" si="217"/>
        <v>1</v>
      </c>
      <c r="BJ335" s="8">
        <f t="shared" si="236"/>
        <v>0</v>
      </c>
      <c r="BK335" s="33">
        <f t="shared" si="237"/>
        <v>2</v>
      </c>
      <c r="BL335" s="33">
        <f t="shared" si="218"/>
        <v>1</v>
      </c>
      <c r="BM335" s="33">
        <f t="shared" si="219"/>
        <v>1</v>
      </c>
      <c r="BN335" s="33">
        <f t="shared" si="238"/>
        <v>0</v>
      </c>
      <c r="BO335" s="8">
        <f t="shared" si="220"/>
        <v>0</v>
      </c>
      <c r="BP335" s="8">
        <f t="shared" si="221"/>
        <v>0</v>
      </c>
      <c r="BQ335" s="8">
        <f t="shared" si="222"/>
        <v>0</v>
      </c>
      <c r="BR335" s="8">
        <f>IFERROR(ROUNDDOWN(BF335*BN335/(BK335+BL335+BM335+BN),0),0)</f>
        <v>0</v>
      </c>
      <c r="BS335" s="8" t="str">
        <f t="shared" si="223"/>
        <v>GP0118</v>
      </c>
      <c r="BT335" s="8">
        <f>SUMIF(FR_HITUNG_MINMAX!A:A,ORDER!A335,FR_HITUNG_MINMAX!AS:AS)</f>
        <v>3</v>
      </c>
      <c r="BU335" s="8">
        <f t="shared" si="239"/>
        <v>0</v>
      </c>
      <c r="BV335" s="8" t="str">
        <f t="shared" si="224"/>
        <v>-</v>
      </c>
      <c r="BW335" s="8" t="str">
        <f>VLOOKUP(A335,'STOK PESALAKAN'!A:F,6,0)</f>
        <v/>
      </c>
    </row>
    <row r="336" spans="1:75" ht="15" customHeight="1">
      <c r="A336" s="41" t="s">
        <v>416</v>
      </c>
      <c r="B336" s="99">
        <f>IFERROR(IFERROR(VLOOKUP(A336,'STOK PACUL'!C:H,6,0),VLOOKUP(A336,'KATEGORI PACUL'!A:C,3,0)),0)</f>
        <v>3</v>
      </c>
      <c r="C336" s="8">
        <f>IFERROR(VLOOKUP(A336,'KATEGORI PACUL'!A:D,4,0),0)</f>
        <v>5</v>
      </c>
      <c r="D336" s="99">
        <f>IFERROR(IFERROR(VLOOKUP(A336,'STOK PESALAKAN'!C:H,6,0),VLOOKUP(A336,'KATEGORI PESALAKAN'!A:C,3,0)),0)</f>
        <v>4</v>
      </c>
      <c r="E336" s="8">
        <f>IFERROR(VLOOKUP(A336,'KATEGORI PESALAKAN'!A:D,4,0),0)</f>
        <v>2</v>
      </c>
      <c r="F336" s="99">
        <f>IFERROR(IFERROR(VLOOKUP(A336,'STOK CIKDITIRO'!C:H,6,0),VLOOKUP(A336,'KATEGORI CIKDITIRO'!A:C,3,0)),0)</f>
        <v>2</v>
      </c>
      <c r="G336" s="8">
        <f>IFERROR(VLOOKUP(A336,'KATEGORI CIKDITIRO'!A:D,4,0),0)</f>
        <v>3</v>
      </c>
      <c r="H336" s="99">
        <f>IFERROR(IFERROR(VLOOKUP(A336,'STOK TRAYEMAN'!C:H,6,0),VLOOKUP(A336,'KATEGORI TRAYEMAN'!A:C,3,0)),0)</f>
        <v>0</v>
      </c>
      <c r="I336" s="8">
        <f>IFERROR(VLOOKUP(A336,'KATEGORI TRAYEMAN'!A:D,4,0),0)</f>
        <v>2</v>
      </c>
      <c r="J336" s="8" t="str">
        <f>IFERROR(VLOOKUP(A336,'NOSTOK PACUL'!A:C,3,0),IFERROR(IF(VLOOKUP(A336,'STOK PACUL'!A:B,2,0)="NOSTOK","E",VLOOKUP(A336,'KATEGORI PACUL'!A:B,2,0)),"E"))</f>
        <v>B</v>
      </c>
      <c r="K336" s="8" t="str">
        <f>IFERROR(VLOOKUP(A336,'NOSTOK PESALAKAN'!A:C,3,0),IFERROR(IF(VLOOKUP(A336,'STOK PESALAKAN'!A:B,2,0)="NOSTOK","E",VLOOKUP(A336,'KATEGORI PESALAKAN'!A:B,2,0)),"E"))</f>
        <v>D</v>
      </c>
      <c r="L336" s="8" t="str">
        <f>IFERROR(VLOOKUP(A336,'NOSTOK CIKDITIRO'!A:C,3,0),IFERROR(IF(VLOOKUP(A336,'STOK CIKDITIRO'!A:B,2,0)="NOSTOK","E",VLOOKUP(A336,'KATEGORI CIKDITIRO'!A:B,2,0)),"E"))</f>
        <v>B</v>
      </c>
      <c r="M336" s="8" t="str">
        <f>IFERROR(VLOOKUP(A336,'NOSTOK TRAYEMAN'!A:C,3,0),IFERROR(IF(VLOOKUP(A336,'STOK TRAYEMAN'!A:B,2,0)="NOSTOK","E",VLOOKUP(A336,'KATEGORI TRAYEMAN'!A:B,2,0)),"E"))</f>
        <v>D</v>
      </c>
      <c r="N336" s="8" t="str">
        <f>IFERROR(VLOOKUP(A336,FR_HITUNG_MINMAX!A:B,2,0),0)</f>
        <v>MASTER REM Y.MIO IMI</v>
      </c>
      <c r="O336" s="8" t="str">
        <f>IFERROR(VLOOKUP(A336,FR_HITUNG_MINMAX!A:D,4,0),0)</f>
        <v>IMITAS</v>
      </c>
      <c r="P336" s="8">
        <f>IFERROR(VLOOKUP(A336,FR_HITUNG_MINMAX!A:G,7,0),1)</f>
        <v>1</v>
      </c>
      <c r="Q336" s="11" t="str">
        <f>IFERROR(VLOOKUP(A336,FR_HITUNG_MINMAX!A:J,10,0),1)</f>
        <v>3</v>
      </c>
      <c r="R336" s="8">
        <f>IFERROR(VLOOKUP(A336,FR_HITUNG_MINMAX!A:K,11,0),1)</f>
        <v>1</v>
      </c>
      <c r="S336" s="12">
        <f>IFERROR(VLOOKUP(A336,FR_HITUNG_MINMAX!A:F,6,0),0)</f>
        <v>12500</v>
      </c>
      <c r="T336" s="8">
        <f t="shared" si="225"/>
        <v>-2</v>
      </c>
      <c r="U336" s="8">
        <f t="shared" si="200"/>
        <v>2</v>
      </c>
      <c r="V336" s="8">
        <f t="shared" si="201"/>
        <v>-1</v>
      </c>
      <c r="W336" s="8">
        <f t="shared" si="226"/>
        <v>-2</v>
      </c>
      <c r="X336" s="8">
        <f t="shared" si="227"/>
        <v>0</v>
      </c>
      <c r="Y336" s="16"/>
      <c r="Z336" s="15">
        <f t="shared" si="202"/>
        <v>0</v>
      </c>
      <c r="AA336" s="8">
        <f t="shared" si="228"/>
        <v>2</v>
      </c>
      <c r="AB336" s="16"/>
      <c r="AC336" s="15">
        <f t="shared" si="203"/>
        <v>0</v>
      </c>
      <c r="AD336" s="8">
        <f t="shared" si="204"/>
        <v>0</v>
      </c>
      <c r="AE336" s="16"/>
      <c r="AF336" s="15">
        <f t="shared" si="205"/>
        <v>0</v>
      </c>
      <c r="AG336" s="15">
        <f t="shared" si="229"/>
        <v>0</v>
      </c>
      <c r="AH336" s="16"/>
      <c r="AI336" s="15">
        <f t="shared" si="230"/>
        <v>0</v>
      </c>
      <c r="AJ336" s="8">
        <f t="shared" si="231"/>
        <v>0</v>
      </c>
      <c r="AK336" s="8">
        <f t="shared" si="206"/>
        <v>0</v>
      </c>
      <c r="AL336" s="8">
        <f t="shared" si="207"/>
        <v>0</v>
      </c>
      <c r="AM336" s="8">
        <f t="shared" si="232"/>
        <v>1</v>
      </c>
      <c r="AN336" s="8">
        <f t="shared" si="233"/>
        <v>1</v>
      </c>
      <c r="AO336" s="8">
        <f>IFERROR(VLOOKUP(A336,PERSAMAAN!B:D,3,0),AN336)</f>
        <v>1</v>
      </c>
      <c r="AP336" s="1">
        <v>5</v>
      </c>
      <c r="AQ336" s="8">
        <f t="shared" si="208"/>
        <v>5</v>
      </c>
      <c r="AR336" s="8" t="str">
        <f>IF(AQ336=0,"-",VLOOKUP(A336,FR_HITUNG_MINMAX!A:H,8,0))</f>
        <v>HKJ</v>
      </c>
      <c r="AS336" s="1" t="s">
        <v>32</v>
      </c>
      <c r="AT336" s="8" t="str">
        <f t="shared" si="209"/>
        <v>HKJ</v>
      </c>
      <c r="AU336" s="12">
        <f t="shared" si="210"/>
        <v>62500</v>
      </c>
      <c r="AV336" s="12">
        <f t="shared" si="211"/>
        <v>7262685</v>
      </c>
      <c r="AW336" s="8" t="b">
        <f t="shared" si="234"/>
        <v>0</v>
      </c>
      <c r="AX336" s="1"/>
      <c r="AY336" s="8">
        <f t="shared" si="212"/>
        <v>0</v>
      </c>
      <c r="AZ336" s="8" t="str">
        <f>IF(AY336=0,"-",VLOOKUP(A336,FR_HITUNG_MINMAX!A:I,9,0))</f>
        <v>-</v>
      </c>
      <c r="BB336" s="8" t="str">
        <f t="shared" si="213"/>
        <v>-</v>
      </c>
      <c r="BC336" s="12">
        <f t="shared" si="214"/>
        <v>0</v>
      </c>
      <c r="BD336" s="12">
        <f t="shared" si="215"/>
        <v>0</v>
      </c>
      <c r="BE336" s="16"/>
      <c r="BF336" s="8">
        <f>SUMIF('REALISASI ORDER'!C:C,A336,'REALISASI ORDER'!E:E)</f>
        <v>0</v>
      </c>
      <c r="BG336" s="8">
        <f t="shared" si="235"/>
        <v>3</v>
      </c>
      <c r="BH336" s="8">
        <f t="shared" si="216"/>
        <v>4</v>
      </c>
      <c r="BI336" s="8">
        <f t="shared" si="217"/>
        <v>2</v>
      </c>
      <c r="BJ336" s="8">
        <f t="shared" si="236"/>
        <v>0</v>
      </c>
      <c r="BK336" s="33">
        <f t="shared" si="237"/>
        <v>5</v>
      </c>
      <c r="BL336" s="33">
        <f t="shared" si="218"/>
        <v>0</v>
      </c>
      <c r="BM336" s="33">
        <f t="shared" si="219"/>
        <v>1</v>
      </c>
      <c r="BN336" s="33">
        <f t="shared" si="238"/>
        <v>2</v>
      </c>
      <c r="BO336" s="8">
        <f t="shared" si="220"/>
        <v>0</v>
      </c>
      <c r="BP336" s="8">
        <f t="shared" si="221"/>
        <v>0</v>
      </c>
      <c r="BQ336" s="8">
        <f t="shared" si="222"/>
        <v>0</v>
      </c>
      <c r="BR336" s="8">
        <f>IFERROR(ROUNDDOWN(BF336*BN336/(BK336+BL336+BM336+BN),0),0)</f>
        <v>0</v>
      </c>
      <c r="BS336" s="8" t="str">
        <f t="shared" si="223"/>
        <v>GP0119</v>
      </c>
      <c r="BT336" s="8">
        <f>SUMIF(FR_HITUNG_MINMAX!A:A,ORDER!A336,FR_HITUNG_MINMAX!AS:AS)</f>
        <v>6</v>
      </c>
      <c r="BU336" s="8">
        <f t="shared" si="239"/>
        <v>0</v>
      </c>
      <c r="BV336" s="8" t="str">
        <f t="shared" si="224"/>
        <v>HKJ</v>
      </c>
      <c r="BW336" s="8" t="str">
        <f>VLOOKUP(A336,'STOK PESALAKAN'!A:F,6,0)</f>
        <v/>
      </c>
    </row>
    <row r="337" spans="1:75" ht="15" customHeight="1">
      <c r="A337" s="41" t="s">
        <v>417</v>
      </c>
      <c r="B337" s="99">
        <f>IFERROR(IFERROR(VLOOKUP(A337,'STOK PACUL'!C:H,6,0),VLOOKUP(A337,'KATEGORI PACUL'!A:C,3,0)),0)</f>
        <v>3</v>
      </c>
      <c r="C337" s="8">
        <f>IFERROR(VLOOKUP(A337,'KATEGORI PACUL'!A:D,4,0),0)</f>
        <v>2</v>
      </c>
      <c r="D337" s="99">
        <f>IFERROR(IFERROR(VLOOKUP(A337,'STOK PESALAKAN'!C:H,6,0),VLOOKUP(A337,'KATEGORI PESALAKAN'!A:C,3,0)),0)</f>
        <v>10</v>
      </c>
      <c r="E337" s="8">
        <f>IFERROR(VLOOKUP(A337,'KATEGORI PESALAKAN'!A:D,4,0),0)</f>
        <v>9</v>
      </c>
      <c r="F337" s="99">
        <f>IFERROR(IFERROR(VLOOKUP(A337,'STOK CIKDITIRO'!C:H,6,0),VLOOKUP(A337,'KATEGORI CIKDITIRO'!A:C,3,0)),0)</f>
        <v>5</v>
      </c>
      <c r="G337" s="8">
        <f>IFERROR(VLOOKUP(A337,'KATEGORI CIKDITIRO'!A:D,4,0),0)</f>
        <v>2</v>
      </c>
      <c r="H337" s="99">
        <f>IFERROR(IFERROR(VLOOKUP(A337,'STOK TRAYEMAN'!C:H,6,0),VLOOKUP(A337,'KATEGORI TRAYEMAN'!A:C,3,0)),0)</f>
        <v>5</v>
      </c>
      <c r="I337" s="8">
        <f>IFERROR(VLOOKUP(A337,'KATEGORI TRAYEMAN'!A:D,4,0),0)</f>
        <v>0</v>
      </c>
      <c r="J337" s="8" t="str">
        <f>IFERROR(VLOOKUP(A337,'NOSTOK PACUL'!A:C,3,0),IFERROR(IF(VLOOKUP(A337,'STOK PACUL'!A:B,2,0)="NOSTOK","E",VLOOKUP(A337,'KATEGORI PACUL'!A:B,2,0)),"E"))</f>
        <v>C</v>
      </c>
      <c r="K337" s="8" t="str">
        <f>IFERROR(VLOOKUP(A337,'NOSTOK PESALAKAN'!A:C,3,0),IFERROR(IF(VLOOKUP(A337,'STOK PESALAKAN'!A:B,2,0)="NOSTOK","E",VLOOKUP(A337,'KATEGORI PESALAKAN'!A:B,2,0)),"E"))</f>
        <v>B</v>
      </c>
      <c r="L337" s="8" t="str">
        <f>IFERROR(VLOOKUP(A337,'NOSTOK CIKDITIRO'!A:C,3,0),IFERROR(IF(VLOOKUP(A337,'STOK CIKDITIRO'!A:B,2,0)="NOSTOK","E",VLOOKUP(A337,'KATEGORI CIKDITIRO'!A:B,2,0)),"E"))</f>
        <v>C</v>
      </c>
      <c r="M337" s="8" t="str">
        <f>IFERROR(VLOOKUP(A337,'NOSTOK TRAYEMAN'!A:C,3,0),IFERROR(IF(VLOOKUP(A337,'STOK TRAYEMAN'!A:B,2,0)="NOSTOK","E",VLOOKUP(A337,'KATEGORI TRAYEMAN'!A:B,2,0)),"E"))</f>
        <v>E</v>
      </c>
      <c r="N337" s="8" t="str">
        <f>IFERROR(VLOOKUP(A337,FR_HITUNG_MINMAX!A:B,2,0),0)</f>
        <v>ORING TUTUP KLEP H.GRAND/SUPRA IMI</v>
      </c>
      <c r="O337" s="8" t="str">
        <f>IFERROR(VLOOKUP(A337,FR_HITUNG_MINMAX!A:D,4,0),0)</f>
        <v>BAUDMU</v>
      </c>
      <c r="P337" s="8">
        <f>IFERROR(VLOOKUP(A337,FR_HITUNG_MINMAX!A:G,7,0),1)</f>
        <v>1</v>
      </c>
      <c r="Q337" s="11" t="str">
        <f>IFERROR(VLOOKUP(A337,FR_HITUNG_MINMAX!A:J,10,0),1)</f>
        <v>1</v>
      </c>
      <c r="R337" s="8">
        <f>IFERROR(VLOOKUP(A337,FR_HITUNG_MINMAX!A:K,11,0),1)</f>
        <v>1</v>
      </c>
      <c r="S337" s="12">
        <f>IFERROR(VLOOKUP(A337,FR_HITUNG_MINMAX!A:F,6,0),0)</f>
        <v>5000</v>
      </c>
      <c r="T337" s="8">
        <f t="shared" si="225"/>
        <v>1</v>
      </c>
      <c r="U337" s="8">
        <f t="shared" si="200"/>
        <v>1</v>
      </c>
      <c r="V337" s="8">
        <f t="shared" si="201"/>
        <v>3</v>
      </c>
      <c r="W337" s="8">
        <f t="shared" si="226"/>
        <v>5</v>
      </c>
      <c r="X337" s="8">
        <f t="shared" si="227"/>
        <v>0</v>
      </c>
      <c r="Y337" s="16"/>
      <c r="Z337" s="15">
        <f t="shared" si="202"/>
        <v>0</v>
      </c>
      <c r="AA337" s="8">
        <f t="shared" si="228"/>
        <v>0</v>
      </c>
      <c r="AB337" s="16"/>
      <c r="AC337" s="15">
        <f t="shared" si="203"/>
        <v>0</v>
      </c>
      <c r="AD337" s="8">
        <f t="shared" si="204"/>
        <v>0</v>
      </c>
      <c r="AE337" s="16"/>
      <c r="AF337" s="15">
        <f t="shared" si="205"/>
        <v>0</v>
      </c>
      <c r="AG337" s="15">
        <f t="shared" si="229"/>
        <v>0</v>
      </c>
      <c r="AH337" s="16"/>
      <c r="AI337" s="15">
        <f t="shared" si="230"/>
        <v>0</v>
      </c>
      <c r="AJ337" s="8">
        <f t="shared" si="231"/>
        <v>2</v>
      </c>
      <c r="AK337" s="8">
        <f t="shared" si="206"/>
        <v>0</v>
      </c>
      <c r="AL337" s="8">
        <f t="shared" si="207"/>
        <v>0</v>
      </c>
      <c r="AM337" s="8">
        <f t="shared" si="232"/>
        <v>0</v>
      </c>
      <c r="AN337" s="8">
        <f t="shared" si="233"/>
        <v>2</v>
      </c>
      <c r="AO337" s="8">
        <f>IFERROR(VLOOKUP(A337,PERSAMAAN!B:D,3,0),AN337)</f>
        <v>2</v>
      </c>
      <c r="AP337" s="1">
        <v>0</v>
      </c>
      <c r="AQ337" s="8">
        <f t="shared" si="208"/>
        <v>0</v>
      </c>
      <c r="AR337" s="8" t="str">
        <f>IF(AQ337=0,"-",VLOOKUP(A337,FR_HITUNG_MINMAX!A:H,8,0))</f>
        <v>-</v>
      </c>
      <c r="AS337" s="1"/>
      <c r="AT337" s="8" t="str">
        <f t="shared" si="209"/>
        <v>-</v>
      </c>
      <c r="AU337" s="12">
        <f t="shared" si="210"/>
        <v>0</v>
      </c>
      <c r="AV337" s="12">
        <f t="shared" si="211"/>
        <v>0</v>
      </c>
      <c r="AW337" s="8" t="b">
        <f t="shared" si="234"/>
        <v>0</v>
      </c>
      <c r="AX337" s="1"/>
      <c r="AY337" s="8">
        <f t="shared" si="212"/>
        <v>0</v>
      </c>
      <c r="AZ337" s="8" t="str">
        <f>IF(AY337=0,"-",VLOOKUP(A337,FR_HITUNG_MINMAX!A:I,9,0))</f>
        <v>-</v>
      </c>
      <c r="BB337" s="8" t="str">
        <f t="shared" si="213"/>
        <v>-</v>
      </c>
      <c r="BC337" s="12">
        <f t="shared" si="214"/>
        <v>0</v>
      </c>
      <c r="BD337" s="12">
        <f t="shared" si="215"/>
        <v>0</v>
      </c>
      <c r="BE337" s="16"/>
      <c r="BF337" s="8">
        <f>SUMIF('REALISASI ORDER'!C:C,A337,'REALISASI ORDER'!E:E)</f>
        <v>0</v>
      </c>
      <c r="BG337" s="8">
        <f t="shared" si="235"/>
        <v>3</v>
      </c>
      <c r="BH337" s="8">
        <f t="shared" si="216"/>
        <v>10</v>
      </c>
      <c r="BI337" s="8">
        <f t="shared" si="217"/>
        <v>5</v>
      </c>
      <c r="BJ337" s="8">
        <f t="shared" si="236"/>
        <v>5</v>
      </c>
      <c r="BK337" s="33">
        <f t="shared" si="237"/>
        <v>2</v>
      </c>
      <c r="BL337" s="33">
        <f t="shared" si="218"/>
        <v>0</v>
      </c>
      <c r="BM337" s="33">
        <f t="shared" si="219"/>
        <v>0</v>
      </c>
      <c r="BN337" s="33">
        <f t="shared" si="238"/>
        <v>0</v>
      </c>
      <c r="BO337" s="8">
        <f t="shared" si="220"/>
        <v>0</v>
      </c>
      <c r="BP337" s="8">
        <f t="shared" si="221"/>
        <v>0</v>
      </c>
      <c r="BQ337" s="8">
        <f t="shared" si="222"/>
        <v>0</v>
      </c>
      <c r="BR337" s="8">
        <f>IFERROR(ROUNDDOWN(BF337*BN337/(BK337+BL337+BM337+BN),0),0)</f>
        <v>0</v>
      </c>
      <c r="BS337" s="8" t="str">
        <f t="shared" si="223"/>
        <v>GP0124</v>
      </c>
      <c r="BT337" s="8">
        <f>SUMIF(FR_HITUNG_MINMAX!A:A,ORDER!A337,FR_HITUNG_MINMAX!AS:AS)</f>
        <v>5</v>
      </c>
      <c r="BU337" s="8">
        <f t="shared" si="239"/>
        <v>0</v>
      </c>
      <c r="BV337" s="8" t="str">
        <f t="shared" si="224"/>
        <v>-</v>
      </c>
      <c r="BW337" s="8" t="str">
        <f>VLOOKUP(A337,'STOK PESALAKAN'!A:F,6,0)</f>
        <v/>
      </c>
    </row>
    <row r="338" spans="1:75">
      <c r="A338" s="41" t="s">
        <v>418</v>
      </c>
      <c r="B338" s="99">
        <f>IFERROR(IFERROR(VLOOKUP(A338,'STOK PACUL'!C:H,6,0),VLOOKUP(A338,'KATEGORI PACUL'!A:C,3,0)),0)</f>
        <v>5</v>
      </c>
      <c r="C338" s="8">
        <f>IFERROR(VLOOKUP(A338,'KATEGORI PACUL'!A:D,4,0),0)</f>
        <v>4</v>
      </c>
      <c r="D338" s="99">
        <f>IFERROR(IFERROR(VLOOKUP(A338,'STOK PESALAKAN'!C:H,6,0),VLOOKUP(A338,'KATEGORI PESALAKAN'!A:C,3,0)),0)</f>
        <v>14</v>
      </c>
      <c r="E338" s="8">
        <f>IFERROR(VLOOKUP(A338,'KATEGORI PESALAKAN'!A:D,4,0),0)</f>
        <v>24</v>
      </c>
      <c r="F338" s="99">
        <f>IFERROR(IFERROR(VLOOKUP(A338,'STOK CIKDITIRO'!C:H,6,0),VLOOKUP(A338,'KATEGORI CIKDITIRO'!A:C,3,0)),0)</f>
        <v>4</v>
      </c>
      <c r="G338" s="8">
        <f>IFERROR(VLOOKUP(A338,'KATEGORI CIKDITIRO'!A:D,4,0),0)</f>
        <v>2</v>
      </c>
      <c r="H338" s="99">
        <f>IFERROR(IFERROR(VLOOKUP(A338,'STOK TRAYEMAN'!C:H,6,0),VLOOKUP(A338,'KATEGORI TRAYEMAN'!A:C,3,0)),0)</f>
        <v>2</v>
      </c>
      <c r="I338" s="8">
        <f>IFERROR(VLOOKUP(A338,'KATEGORI TRAYEMAN'!A:D,4,0),0)</f>
        <v>8</v>
      </c>
      <c r="J338" s="8" t="str">
        <f>IFERROR(VLOOKUP(A338,'NOSTOK PACUL'!A:C,3,0),IFERROR(IF(VLOOKUP(A338,'STOK PACUL'!A:B,2,0)="NOSTOK","E",VLOOKUP(A338,'KATEGORI PACUL'!A:B,2,0)),"E"))</f>
        <v>C</v>
      </c>
      <c r="K338" s="8" t="str">
        <f>IFERROR(VLOOKUP(A338,'NOSTOK PESALAKAN'!A:C,3,0),IFERROR(IF(VLOOKUP(A338,'STOK PESALAKAN'!A:B,2,0)="NOSTOK","E",VLOOKUP(A338,'KATEGORI PESALAKAN'!A:B,2,0)),"E"))</f>
        <v>D</v>
      </c>
      <c r="L338" s="8" t="str">
        <f>IFERROR(VLOOKUP(A338,'NOSTOK CIKDITIRO'!A:C,3,0),IFERROR(IF(VLOOKUP(A338,'STOK CIKDITIRO'!A:B,2,0)="NOSTOK","E",VLOOKUP(A338,'KATEGORI CIKDITIRO'!A:B,2,0)),"E"))</f>
        <v>D</v>
      </c>
      <c r="M338" s="8" t="str">
        <f>IFERROR(VLOOKUP(A338,'NOSTOK TRAYEMAN'!A:C,3,0),IFERROR(IF(VLOOKUP(A338,'STOK TRAYEMAN'!A:B,2,0)="NOSTOK","E",VLOOKUP(A338,'KATEGORI TRAYEMAN'!A:B,2,0)),"E"))</f>
        <v>D</v>
      </c>
      <c r="N338" s="8" t="str">
        <f>IFERROR(VLOOKUP(A338,FR_HITUNG_MINMAX!A:B,2,0),0)</f>
        <v>ORING TUTUP KLEP H.KARISMA/SUPRAX 125 IMI</v>
      </c>
      <c r="O338" s="8" t="str">
        <f>IFERROR(VLOOKUP(A338,FR_HITUNG_MINMAX!A:D,4,0),0)</f>
        <v>BAUDMU</v>
      </c>
      <c r="P338" s="8">
        <f>IFERROR(VLOOKUP(A338,FR_HITUNG_MINMAX!A:G,7,0),1)</f>
        <v>1</v>
      </c>
      <c r="Q338" s="11" t="str">
        <f>IFERROR(VLOOKUP(A338,FR_HITUNG_MINMAX!A:J,10,0),1)</f>
        <v>2</v>
      </c>
      <c r="R338" s="8">
        <f>IFERROR(VLOOKUP(A338,FR_HITUNG_MINMAX!A:K,11,0),1)</f>
        <v>1</v>
      </c>
      <c r="S338" s="12">
        <f>IFERROR(VLOOKUP(A338,FR_HITUNG_MINMAX!A:F,6,0),0)</f>
        <v>2500</v>
      </c>
      <c r="T338" s="8">
        <f t="shared" si="225"/>
        <v>1</v>
      </c>
      <c r="U338" s="8">
        <f t="shared" si="200"/>
        <v>-10</v>
      </c>
      <c r="V338" s="8">
        <f t="shared" si="201"/>
        <v>2</v>
      </c>
      <c r="W338" s="8">
        <f t="shared" si="226"/>
        <v>-6</v>
      </c>
      <c r="X338" s="8">
        <f t="shared" si="227"/>
        <v>1</v>
      </c>
      <c r="Y338" s="16"/>
      <c r="Z338" s="15">
        <f t="shared" si="202"/>
        <v>0</v>
      </c>
      <c r="AA338" s="8">
        <f t="shared" si="228"/>
        <v>0</v>
      </c>
      <c r="AB338" s="16"/>
      <c r="AC338" s="15">
        <f t="shared" si="203"/>
        <v>0</v>
      </c>
      <c r="AD338" s="8">
        <f t="shared" si="204"/>
        <v>0</v>
      </c>
      <c r="AE338" s="16"/>
      <c r="AF338" s="15">
        <f t="shared" si="205"/>
        <v>0</v>
      </c>
      <c r="AG338" s="15">
        <f t="shared" si="229"/>
        <v>0</v>
      </c>
      <c r="AH338" s="16"/>
      <c r="AI338" s="15">
        <f t="shared" si="230"/>
        <v>0</v>
      </c>
      <c r="AJ338" s="8">
        <f t="shared" si="231"/>
        <v>0</v>
      </c>
      <c r="AK338" s="8">
        <f t="shared" si="206"/>
        <v>0</v>
      </c>
      <c r="AL338" s="8">
        <f t="shared" si="207"/>
        <v>0</v>
      </c>
      <c r="AM338" s="8">
        <f t="shared" si="232"/>
        <v>0</v>
      </c>
      <c r="AN338" s="8">
        <f t="shared" si="233"/>
        <v>0</v>
      </c>
      <c r="AO338" s="8">
        <f>IFERROR(VLOOKUP(A338,PERSAMAAN!B:D,3,0),AN338)</f>
        <v>0</v>
      </c>
      <c r="AP338" s="1"/>
      <c r="AQ338" s="8">
        <f t="shared" si="208"/>
        <v>0</v>
      </c>
      <c r="AR338" s="8" t="str">
        <f>IF(AQ338=0,"-",VLOOKUP(A338,FR_HITUNG_MINMAX!A:H,8,0))</f>
        <v>-</v>
      </c>
      <c r="AS338" s="1"/>
      <c r="AT338" s="8" t="str">
        <f t="shared" si="209"/>
        <v>-</v>
      </c>
      <c r="AU338" s="12">
        <f t="shared" si="210"/>
        <v>0</v>
      </c>
      <c r="AV338" s="12">
        <f t="shared" si="211"/>
        <v>0</v>
      </c>
      <c r="AW338" s="8" t="b">
        <f t="shared" si="234"/>
        <v>0</v>
      </c>
      <c r="AX338" s="1"/>
      <c r="AY338" s="8">
        <f t="shared" si="212"/>
        <v>0</v>
      </c>
      <c r="AZ338" s="8" t="str">
        <f>IF(AY338=0,"-",VLOOKUP(A338,FR_HITUNG_MINMAX!A:I,9,0))</f>
        <v>-</v>
      </c>
      <c r="BB338" s="8" t="str">
        <f t="shared" si="213"/>
        <v>-</v>
      </c>
      <c r="BC338" s="12">
        <f t="shared" si="214"/>
        <v>0</v>
      </c>
      <c r="BD338" s="12">
        <f t="shared" si="215"/>
        <v>0</v>
      </c>
      <c r="BE338" s="16"/>
      <c r="BF338" s="8">
        <f>SUMIF('REALISASI ORDER'!C:C,A338,'REALISASI ORDER'!E:E)</f>
        <v>0</v>
      </c>
      <c r="BG338" s="8">
        <f t="shared" si="235"/>
        <v>5</v>
      </c>
      <c r="BH338" s="8">
        <f t="shared" si="216"/>
        <v>14</v>
      </c>
      <c r="BI338" s="8">
        <f t="shared" si="217"/>
        <v>4</v>
      </c>
      <c r="BJ338" s="8">
        <f t="shared" si="236"/>
        <v>2</v>
      </c>
      <c r="BK338" s="33">
        <f t="shared" si="237"/>
        <v>4</v>
      </c>
      <c r="BL338" s="33">
        <f t="shared" si="218"/>
        <v>10</v>
      </c>
      <c r="BM338" s="33">
        <f t="shared" si="219"/>
        <v>0</v>
      </c>
      <c r="BN338" s="33">
        <f t="shared" si="238"/>
        <v>6</v>
      </c>
      <c r="BO338" s="8">
        <f t="shared" si="220"/>
        <v>0</v>
      </c>
      <c r="BP338" s="8">
        <f t="shared" si="221"/>
        <v>0</v>
      </c>
      <c r="BQ338" s="8">
        <f t="shared" si="222"/>
        <v>0</v>
      </c>
      <c r="BR338" s="8">
        <f>IFERROR(ROUNDDOWN(BF338*BN338/(BK338+BL338+BM338+BN),0),0)</f>
        <v>0</v>
      </c>
      <c r="BS338" s="8" t="str">
        <f t="shared" si="223"/>
        <v>GP0125</v>
      </c>
      <c r="BT338" s="8">
        <f>SUMIF(FR_HITUNG_MINMAX!A:A,ORDER!A338,FR_HITUNG_MINMAX!AS:AS)</f>
        <v>6</v>
      </c>
      <c r="BU338" s="8">
        <f t="shared" si="239"/>
        <v>0</v>
      </c>
      <c r="BV338" s="8" t="str">
        <f t="shared" si="224"/>
        <v>-</v>
      </c>
      <c r="BW338" s="8" t="str">
        <f>VLOOKUP(A338,'STOK PESALAKAN'!A:F,6,0)</f>
        <v/>
      </c>
    </row>
    <row r="339" spans="1:75">
      <c r="A339" s="41" t="s">
        <v>419</v>
      </c>
      <c r="B339" s="99">
        <f>IFERROR(IFERROR(VLOOKUP(A339,'STOK PACUL'!C:H,6,0),VLOOKUP(A339,'KATEGORI PACUL'!A:C,3,0)),0)</f>
        <v>9</v>
      </c>
      <c r="C339" s="8">
        <f>IFERROR(VLOOKUP(A339,'KATEGORI PACUL'!A:D,4,0),0)</f>
        <v>28</v>
      </c>
      <c r="D339" s="99">
        <f>IFERROR(IFERROR(VLOOKUP(A339,'STOK PESALAKAN'!C:H,6,0),VLOOKUP(A339,'KATEGORI PESALAKAN'!A:C,3,0)),0)</f>
        <v>13</v>
      </c>
      <c r="E339" s="8">
        <f>IFERROR(VLOOKUP(A339,'KATEGORI PESALAKAN'!A:D,4,0),0)</f>
        <v>36</v>
      </c>
      <c r="F339" s="99">
        <f>IFERROR(IFERROR(VLOOKUP(A339,'STOK CIKDITIRO'!C:H,6,0),VLOOKUP(A339,'KATEGORI CIKDITIRO'!A:C,3,0)),0)</f>
        <v>15</v>
      </c>
      <c r="G339" s="8">
        <f>IFERROR(VLOOKUP(A339,'KATEGORI CIKDITIRO'!A:D,4,0),0)</f>
        <v>32</v>
      </c>
      <c r="H339" s="99">
        <f>IFERROR(IFERROR(VLOOKUP(A339,'STOK TRAYEMAN'!C:H,6,0),VLOOKUP(A339,'KATEGORI TRAYEMAN'!A:C,3,0)),0)</f>
        <v>2</v>
      </c>
      <c r="I339" s="8">
        <f>IFERROR(VLOOKUP(A339,'KATEGORI TRAYEMAN'!A:D,4,0),0)</f>
        <v>4</v>
      </c>
      <c r="J339" s="8" t="str">
        <f>IFERROR(VLOOKUP(A339,'NOSTOK PACUL'!A:C,3,0),IFERROR(IF(VLOOKUP(A339,'STOK PACUL'!A:B,2,0)="NOSTOK","E",VLOOKUP(A339,'KATEGORI PACUL'!A:B,2,0)),"E"))</f>
        <v>A</v>
      </c>
      <c r="K339" s="8" t="str">
        <f>IFERROR(VLOOKUP(A339,'NOSTOK PESALAKAN'!A:C,3,0),IFERROR(IF(VLOOKUP(A339,'STOK PESALAKAN'!A:B,2,0)="NOSTOK","E",VLOOKUP(A339,'KATEGORI PESALAKAN'!A:B,2,0)),"E"))</f>
        <v>B</v>
      </c>
      <c r="L339" s="8" t="str">
        <f>IFERROR(VLOOKUP(A339,'NOSTOK CIKDITIRO'!A:C,3,0),IFERROR(IF(VLOOKUP(A339,'STOK CIKDITIRO'!A:B,2,0)="NOSTOK","E",VLOOKUP(A339,'KATEGORI CIKDITIRO'!A:B,2,0)),"E"))</f>
        <v>A</v>
      </c>
      <c r="M339" s="8" t="str">
        <f>IFERROR(VLOOKUP(A339,'NOSTOK TRAYEMAN'!A:C,3,0),IFERROR(IF(VLOOKUP(A339,'STOK TRAYEMAN'!A:B,2,0)="NOSTOK","E",VLOOKUP(A339,'KATEGORI TRAYEMAN'!A:B,2,0)),"E"))</f>
        <v>D</v>
      </c>
      <c r="N339" s="8" t="str">
        <f>IFERROR(VLOOKUP(A339,FR_HITUNG_MINMAX!A:B,2,0),0)</f>
        <v>ORING TUTUP KLEP Y.MIO IMI (ORING FP)</v>
      </c>
      <c r="O339" s="8" t="str">
        <f>IFERROR(VLOOKUP(A339,FR_HITUNG_MINMAX!A:D,4,0),0)</f>
        <v>BAUDMU</v>
      </c>
      <c r="P339" s="8">
        <f>IFERROR(VLOOKUP(A339,FR_HITUNG_MINMAX!A:G,7,0),1)</f>
        <v>1</v>
      </c>
      <c r="Q339" s="11" t="str">
        <f>IFERROR(VLOOKUP(A339,FR_HITUNG_MINMAX!A:J,10,0),1)</f>
        <v>2</v>
      </c>
      <c r="R339" s="8">
        <f>IFERROR(VLOOKUP(A339,FR_HITUNG_MINMAX!A:K,11,0),1)</f>
        <v>1</v>
      </c>
      <c r="S339" s="12">
        <f>IFERROR(VLOOKUP(A339,FR_HITUNG_MINMAX!A:F,6,0),0)</f>
        <v>2000</v>
      </c>
      <c r="T339" s="8">
        <f t="shared" si="225"/>
        <v>-19</v>
      </c>
      <c r="U339" s="8">
        <f t="shared" si="200"/>
        <v>-23</v>
      </c>
      <c r="V339" s="8">
        <f t="shared" si="201"/>
        <v>-17</v>
      </c>
      <c r="W339" s="8">
        <f t="shared" si="226"/>
        <v>-2</v>
      </c>
      <c r="X339" s="8">
        <f t="shared" si="227"/>
        <v>0</v>
      </c>
      <c r="Y339" s="16"/>
      <c r="Z339" s="15">
        <f t="shared" si="202"/>
        <v>0</v>
      </c>
      <c r="AA339" s="8">
        <f t="shared" si="228"/>
        <v>0</v>
      </c>
      <c r="AB339" s="16"/>
      <c r="AC339" s="15">
        <f t="shared" si="203"/>
        <v>0</v>
      </c>
      <c r="AD339" s="8">
        <f t="shared" si="204"/>
        <v>0</v>
      </c>
      <c r="AE339" s="16"/>
      <c r="AF339" s="15">
        <f t="shared" si="205"/>
        <v>0</v>
      </c>
      <c r="AG339" s="15">
        <f t="shared" si="229"/>
        <v>0</v>
      </c>
      <c r="AH339" s="16"/>
      <c r="AI339" s="15">
        <f t="shared" si="230"/>
        <v>0</v>
      </c>
      <c r="AJ339" s="8">
        <f t="shared" si="231"/>
        <v>0</v>
      </c>
      <c r="AK339" s="8">
        <f t="shared" si="206"/>
        <v>14</v>
      </c>
      <c r="AL339" s="8">
        <f t="shared" si="207"/>
        <v>9</v>
      </c>
      <c r="AM339" s="8">
        <f t="shared" si="232"/>
        <v>0</v>
      </c>
      <c r="AN339" s="8">
        <f t="shared" si="233"/>
        <v>23</v>
      </c>
      <c r="AO339" s="8">
        <f>IFERROR(VLOOKUP(A339,PERSAMAAN!B:D,3,0),AN339)</f>
        <v>23</v>
      </c>
      <c r="AP339" s="1">
        <v>10</v>
      </c>
      <c r="AQ339" s="8">
        <f t="shared" si="208"/>
        <v>10</v>
      </c>
      <c r="AR339" s="8" t="str">
        <f>IF(AQ339=0,"-",VLOOKUP(A339,FR_HITUNG_MINMAX!A:H,8,0))</f>
        <v>GSM</v>
      </c>
      <c r="AS339" s="1" t="s">
        <v>32</v>
      </c>
      <c r="AT339" s="8" t="str">
        <f t="shared" si="209"/>
        <v>HKJ</v>
      </c>
      <c r="AU339" s="12">
        <f t="shared" si="210"/>
        <v>20000</v>
      </c>
      <c r="AV339" s="12">
        <f t="shared" si="211"/>
        <v>7262685</v>
      </c>
      <c r="AW339" s="8" t="b">
        <f t="shared" si="234"/>
        <v>0</v>
      </c>
      <c r="AX339" s="1"/>
      <c r="AY339" s="8">
        <f t="shared" si="212"/>
        <v>0</v>
      </c>
      <c r="AZ339" s="8" t="str">
        <f>IF(AY339=0,"-",VLOOKUP(A339,FR_HITUNG_MINMAX!A:I,9,0))</f>
        <v>-</v>
      </c>
      <c r="BB339" s="8" t="str">
        <f t="shared" si="213"/>
        <v>-</v>
      </c>
      <c r="BC339" s="12">
        <f t="shared" si="214"/>
        <v>0</v>
      </c>
      <c r="BD339" s="12">
        <f t="shared" si="215"/>
        <v>0</v>
      </c>
      <c r="BE339" s="16"/>
      <c r="BF339" s="8">
        <f>SUMIF('REALISASI ORDER'!C:C,A339,'REALISASI ORDER'!E:E)</f>
        <v>0</v>
      </c>
      <c r="BG339" s="8">
        <f t="shared" si="235"/>
        <v>9</v>
      </c>
      <c r="BH339" s="8">
        <f t="shared" si="216"/>
        <v>13</v>
      </c>
      <c r="BI339" s="8">
        <f t="shared" si="217"/>
        <v>15</v>
      </c>
      <c r="BJ339" s="8">
        <f t="shared" si="236"/>
        <v>2</v>
      </c>
      <c r="BK339" s="33">
        <f t="shared" si="237"/>
        <v>28</v>
      </c>
      <c r="BL339" s="33">
        <f t="shared" si="218"/>
        <v>23</v>
      </c>
      <c r="BM339" s="33">
        <f t="shared" si="219"/>
        <v>17</v>
      </c>
      <c r="BN339" s="33">
        <f t="shared" si="238"/>
        <v>2</v>
      </c>
      <c r="BO339" s="8">
        <f t="shared" si="220"/>
        <v>0</v>
      </c>
      <c r="BP339" s="8">
        <f t="shared" si="221"/>
        <v>0</v>
      </c>
      <c r="BQ339" s="8">
        <f t="shared" si="222"/>
        <v>0</v>
      </c>
      <c r="BR339" s="8">
        <f>IFERROR(ROUNDDOWN(BF339*BN339/(BK339+BL339+BM339+BN),0),0)</f>
        <v>0</v>
      </c>
      <c r="BS339" s="8" t="str">
        <f t="shared" si="223"/>
        <v>GP0127</v>
      </c>
      <c r="BT339" s="8">
        <f>SUMIF(FR_HITUNG_MINMAX!A:A,ORDER!A339,FR_HITUNG_MINMAX!AS:AS)</f>
        <v>11</v>
      </c>
      <c r="BU339" s="8">
        <f t="shared" si="239"/>
        <v>0</v>
      </c>
      <c r="BV339" s="8" t="str">
        <f t="shared" si="224"/>
        <v>HKJ</v>
      </c>
      <c r="BW339" s="8" t="str">
        <f>VLOOKUP(A339,'STOK PESALAKAN'!A:F,6,0)</f>
        <v/>
      </c>
    </row>
    <row r="340" spans="1:75" ht="15" customHeight="1">
      <c r="A340" s="41" t="s">
        <v>420</v>
      </c>
      <c r="B340" s="99">
        <f>IFERROR(IFERROR(VLOOKUP(A340,'STOK PACUL'!C:H,6,0),VLOOKUP(A340,'KATEGORI PACUL'!A:C,3,0)),0)</f>
        <v>4</v>
      </c>
      <c r="C340" s="8">
        <f>IFERROR(VLOOKUP(A340,'KATEGORI PACUL'!A:D,4,0),0)</f>
        <v>0</v>
      </c>
      <c r="D340" s="99">
        <f>IFERROR(IFERROR(VLOOKUP(A340,'STOK PESALAKAN'!C:H,6,0),VLOOKUP(A340,'KATEGORI PESALAKAN'!A:C,3,0)),0)</f>
        <v>4</v>
      </c>
      <c r="E340" s="8">
        <f>IFERROR(VLOOKUP(A340,'KATEGORI PESALAKAN'!A:D,4,0),0)</f>
        <v>0</v>
      </c>
      <c r="F340" s="99">
        <f>IFERROR(IFERROR(VLOOKUP(A340,'STOK CIKDITIRO'!C:H,6,0),VLOOKUP(A340,'KATEGORI CIKDITIRO'!A:C,3,0)),0)</f>
        <v>2</v>
      </c>
      <c r="G340" s="8">
        <f>IFERROR(VLOOKUP(A340,'KATEGORI CIKDITIRO'!A:D,4,0),0)</f>
        <v>5</v>
      </c>
      <c r="H340" s="99">
        <f>IFERROR(IFERROR(VLOOKUP(A340,'STOK TRAYEMAN'!C:H,6,0),VLOOKUP(A340,'KATEGORI TRAYEMAN'!A:C,3,0)),0)</f>
        <v>0</v>
      </c>
      <c r="I340" s="8">
        <f>IFERROR(VLOOKUP(A340,'KATEGORI TRAYEMAN'!A:D,4,0),0)</f>
        <v>0</v>
      </c>
      <c r="J340" s="8" t="str">
        <f>IFERROR(VLOOKUP(A340,'NOSTOK PACUL'!A:C,3,0),IFERROR(IF(VLOOKUP(A340,'STOK PACUL'!A:B,2,0)="NOSTOK","E",VLOOKUP(A340,'KATEGORI PACUL'!A:B,2,0)),"E"))</f>
        <v>E</v>
      </c>
      <c r="K340" s="8" t="str">
        <f>IFERROR(VLOOKUP(A340,'NOSTOK PESALAKAN'!A:C,3,0),IFERROR(IF(VLOOKUP(A340,'STOK PESALAKAN'!A:B,2,0)="NOSTOK","E",VLOOKUP(A340,'KATEGORI PESALAKAN'!A:B,2,0)),"E"))</f>
        <v>E</v>
      </c>
      <c r="L340" s="8" t="str">
        <f>IFERROR(VLOOKUP(A340,'NOSTOK CIKDITIRO'!A:C,3,0),IFERROR(IF(VLOOKUP(A340,'STOK CIKDITIRO'!A:B,2,0)="NOSTOK","E",VLOOKUP(A340,'KATEGORI CIKDITIRO'!A:B,2,0)),"E"))</f>
        <v>C</v>
      </c>
      <c r="M340" s="8" t="str">
        <f>IFERROR(VLOOKUP(A340,'NOSTOK TRAYEMAN'!A:C,3,0),IFERROR(IF(VLOOKUP(A340,'STOK TRAYEMAN'!A:B,2,0)="NOSTOK","E",VLOOKUP(A340,'KATEGORI TRAYEMAN'!A:B,2,0)),"E"))</f>
        <v>E</v>
      </c>
      <c r="N340" s="8" t="str">
        <f>IFERROR(VLOOKUP(A340,FR_HITUNG_MINMAX!A:B,2,0),0)</f>
        <v>RUMAH SIKRING TANCAP IMI</v>
      </c>
      <c r="O340" s="8" t="str">
        <f>IFERROR(VLOOKUP(A340,FR_HITUNG_MINMAX!A:D,4,0),0)</f>
        <v>IMITAS</v>
      </c>
      <c r="P340" s="8">
        <f>IFERROR(VLOOKUP(A340,FR_HITUNG_MINMAX!A:G,7,0),1)</f>
        <v>1</v>
      </c>
      <c r="Q340" s="11">
        <f>IFERROR(VLOOKUP(A340,FR_HITUNG_MINMAX!A:J,10,0),1)</f>
        <v>1</v>
      </c>
      <c r="R340" s="8">
        <f>IFERROR(VLOOKUP(A340,FR_HITUNG_MINMAX!A:K,11,0),1)</f>
        <v>1</v>
      </c>
      <c r="S340" s="12">
        <f>IFERROR(VLOOKUP(A340,FR_HITUNG_MINMAX!A:F,6,0),0)</f>
        <v>10000</v>
      </c>
      <c r="T340" s="8">
        <f t="shared" si="225"/>
        <v>4</v>
      </c>
      <c r="U340" s="8">
        <f t="shared" si="200"/>
        <v>4</v>
      </c>
      <c r="V340" s="8">
        <f t="shared" si="201"/>
        <v>-3</v>
      </c>
      <c r="W340" s="8">
        <f t="shared" si="226"/>
        <v>0</v>
      </c>
      <c r="X340" s="8">
        <f t="shared" si="227"/>
        <v>0</v>
      </c>
      <c r="Y340" s="16"/>
      <c r="Z340" s="15">
        <f t="shared" si="202"/>
        <v>0</v>
      </c>
      <c r="AA340" s="8">
        <f t="shared" si="228"/>
        <v>0</v>
      </c>
      <c r="AB340" s="16"/>
      <c r="AC340" s="15">
        <f t="shared" si="203"/>
        <v>0</v>
      </c>
      <c r="AD340" s="8">
        <f t="shared" si="204"/>
        <v>0</v>
      </c>
      <c r="AE340" s="16"/>
      <c r="AF340" s="15">
        <f t="shared" si="205"/>
        <v>0</v>
      </c>
      <c r="AG340" s="15">
        <f t="shared" si="229"/>
        <v>0</v>
      </c>
      <c r="AH340" s="16"/>
      <c r="AI340" s="15">
        <f t="shared" si="230"/>
        <v>0</v>
      </c>
      <c r="AJ340" s="8">
        <f t="shared" si="231"/>
        <v>0</v>
      </c>
      <c r="AK340" s="8">
        <f t="shared" si="206"/>
        <v>0</v>
      </c>
      <c r="AL340" s="8">
        <f t="shared" si="207"/>
        <v>2</v>
      </c>
      <c r="AM340" s="8">
        <f t="shared" si="232"/>
        <v>0</v>
      </c>
      <c r="AN340" s="8">
        <f t="shared" si="233"/>
        <v>2</v>
      </c>
      <c r="AO340" s="8">
        <f>IFERROR(VLOOKUP(A340,PERSAMAAN!B:D,3,0),AN340)</f>
        <v>2</v>
      </c>
      <c r="AP340" s="1">
        <v>0</v>
      </c>
      <c r="AQ340" s="8">
        <f t="shared" si="208"/>
        <v>0</v>
      </c>
      <c r="AR340" s="8" t="str">
        <f>IF(AQ340=0,"-",VLOOKUP(A340,FR_HITUNG_MINMAX!A:H,8,0))</f>
        <v>-</v>
      </c>
      <c r="AS340" s="1"/>
      <c r="AT340" s="8" t="str">
        <f t="shared" si="209"/>
        <v>-</v>
      </c>
      <c r="AU340" s="12">
        <f t="shared" si="210"/>
        <v>0</v>
      </c>
      <c r="AV340" s="12">
        <f t="shared" si="211"/>
        <v>0</v>
      </c>
      <c r="AW340" s="8" t="b">
        <f t="shared" si="234"/>
        <v>0</v>
      </c>
      <c r="AX340" s="1"/>
      <c r="AY340" s="8">
        <f t="shared" si="212"/>
        <v>0</v>
      </c>
      <c r="AZ340" s="8" t="str">
        <f>IF(AY340=0,"-",VLOOKUP(A340,FR_HITUNG_MINMAX!A:I,9,0))</f>
        <v>-</v>
      </c>
      <c r="BB340" s="8" t="str">
        <f t="shared" si="213"/>
        <v>-</v>
      </c>
      <c r="BC340" s="12">
        <f t="shared" si="214"/>
        <v>0</v>
      </c>
      <c r="BD340" s="12">
        <f t="shared" si="215"/>
        <v>0</v>
      </c>
      <c r="BE340" s="16"/>
      <c r="BF340" s="8">
        <f>SUMIF('REALISASI ORDER'!C:C,A340,'REALISASI ORDER'!E:E)</f>
        <v>0</v>
      </c>
      <c r="BG340" s="8">
        <f t="shared" si="235"/>
        <v>4</v>
      </c>
      <c r="BH340" s="8">
        <f t="shared" si="216"/>
        <v>4</v>
      </c>
      <c r="BI340" s="8">
        <f t="shared" si="217"/>
        <v>2</v>
      </c>
      <c r="BJ340" s="8">
        <f t="shared" si="236"/>
        <v>0</v>
      </c>
      <c r="BK340" s="33">
        <f t="shared" si="237"/>
        <v>0</v>
      </c>
      <c r="BL340" s="33">
        <f t="shared" si="218"/>
        <v>0</v>
      </c>
      <c r="BM340" s="33">
        <f t="shared" si="219"/>
        <v>3</v>
      </c>
      <c r="BN340" s="33">
        <f t="shared" si="238"/>
        <v>0</v>
      </c>
      <c r="BO340" s="8">
        <f t="shared" si="220"/>
        <v>0</v>
      </c>
      <c r="BP340" s="8">
        <f t="shared" si="221"/>
        <v>0</v>
      </c>
      <c r="BQ340" s="8">
        <f t="shared" si="222"/>
        <v>0</v>
      </c>
      <c r="BR340" s="8">
        <f>IFERROR(ROUNDDOWN(BF340*BN340/(BK340+BL340+BM340+BN),0),0)</f>
        <v>0</v>
      </c>
      <c r="BS340" s="8" t="str">
        <f t="shared" si="223"/>
        <v>GP0166</v>
      </c>
      <c r="BT340" s="8">
        <f>SUMIF(FR_HITUNG_MINMAX!A:A,ORDER!A340,FR_HITUNG_MINMAX!AS:AS)</f>
        <v>2</v>
      </c>
      <c r="BU340" s="8">
        <f t="shared" si="239"/>
        <v>0</v>
      </c>
      <c r="BV340" s="8" t="str">
        <f t="shared" si="224"/>
        <v>-</v>
      </c>
      <c r="BW340" s="8" t="str">
        <f>VLOOKUP(A340,'STOK PESALAKAN'!A:F,6,0)</f>
        <v/>
      </c>
    </row>
    <row r="341" spans="1:75" ht="15" customHeight="1">
      <c r="A341" s="41" t="s">
        <v>421</v>
      </c>
      <c r="B341" s="99">
        <f>IFERROR(IFERROR(VLOOKUP(A341,'STOK PACUL'!C:H,6,0),VLOOKUP(A341,'KATEGORI PACUL'!A:C,3,0)),0)</f>
        <v>7</v>
      </c>
      <c r="C341" s="8">
        <f>IFERROR(VLOOKUP(A341,'KATEGORI PACUL'!A:D,4,0),0)</f>
        <v>0</v>
      </c>
      <c r="D341" s="99">
        <f>IFERROR(IFERROR(VLOOKUP(A341,'STOK PESALAKAN'!C:H,6,0),VLOOKUP(A341,'KATEGORI PESALAKAN'!A:C,3,0)),0)</f>
        <v>7</v>
      </c>
      <c r="E341" s="8">
        <f>IFERROR(VLOOKUP(A341,'KATEGORI PESALAKAN'!A:D,4,0),0)</f>
        <v>2</v>
      </c>
      <c r="F341" s="99">
        <f>IFERROR(IFERROR(VLOOKUP(A341,'STOK CIKDITIRO'!C:H,6,0),VLOOKUP(A341,'KATEGORI CIKDITIRO'!A:C,3,0)),0)</f>
        <v>5</v>
      </c>
      <c r="G341" s="8">
        <f>IFERROR(VLOOKUP(A341,'KATEGORI CIKDITIRO'!A:D,4,0),0)</f>
        <v>2</v>
      </c>
      <c r="H341" s="99">
        <f>IFERROR(IFERROR(VLOOKUP(A341,'STOK TRAYEMAN'!C:H,6,0),VLOOKUP(A341,'KATEGORI TRAYEMAN'!A:C,3,0)),0)</f>
        <v>0</v>
      </c>
      <c r="I341" s="8">
        <f>IFERROR(VLOOKUP(A341,'KATEGORI TRAYEMAN'!A:D,4,0),0)</f>
        <v>0</v>
      </c>
      <c r="J341" s="8" t="str">
        <f>IFERROR(VLOOKUP(A341,'NOSTOK PACUL'!A:C,3,0),IFERROR(IF(VLOOKUP(A341,'STOK PACUL'!A:B,2,0)="NOSTOK","E",VLOOKUP(A341,'KATEGORI PACUL'!A:B,2,0)),"E"))</f>
        <v>E</v>
      </c>
      <c r="K341" s="8" t="str">
        <f>IFERROR(VLOOKUP(A341,'NOSTOK PESALAKAN'!A:C,3,0),IFERROR(IF(VLOOKUP(A341,'STOK PESALAKAN'!A:B,2,0)="NOSTOK","E",VLOOKUP(A341,'KATEGORI PESALAKAN'!A:B,2,0)),"E"))</f>
        <v>D</v>
      </c>
      <c r="L341" s="8" t="str">
        <f>IFERROR(VLOOKUP(A341,'NOSTOK CIKDITIRO'!A:C,3,0),IFERROR(IF(VLOOKUP(A341,'STOK CIKDITIRO'!A:B,2,0)="NOSTOK","E",VLOOKUP(A341,'KATEGORI CIKDITIRO'!A:B,2,0)),"E"))</f>
        <v>D</v>
      </c>
      <c r="M341" s="8" t="str">
        <f>IFERROR(VLOOKUP(A341,'NOSTOK TRAYEMAN'!A:C,3,0),IFERROR(IF(VLOOKUP(A341,'STOK TRAYEMAN'!A:B,2,0)="NOSTOK","E",VLOOKUP(A341,'KATEGORI TRAYEMAN'!A:B,2,0)),"E"))</f>
        <v>E</v>
      </c>
      <c r="N341" s="8" t="str">
        <f>IFERROR(VLOOKUP(A341,FR_HITUNG_MINMAX!A:B,2,0),0)</f>
        <v>SIKRING TANCAP UNIVERSAL 10A IMI</v>
      </c>
      <c r="O341" s="8" t="str">
        <f>IFERROR(VLOOKUP(A341,FR_HITUNG_MINMAX!A:D,4,0),0)</f>
        <v>IMITAS</v>
      </c>
      <c r="P341" s="8">
        <f>IFERROR(VLOOKUP(A341,FR_HITUNG_MINMAX!A:G,7,0),1)</f>
        <v>1</v>
      </c>
      <c r="Q341" s="11">
        <f>IFERROR(VLOOKUP(A341,FR_HITUNG_MINMAX!A:J,10,0),1)</f>
        <v>1</v>
      </c>
      <c r="R341" s="8">
        <f>IFERROR(VLOOKUP(A341,FR_HITUNG_MINMAX!A:K,11,0),1)</f>
        <v>1</v>
      </c>
      <c r="S341" s="12">
        <f>IFERROR(VLOOKUP(A341,FR_HITUNG_MINMAX!A:F,6,0),0)</f>
        <v>1000</v>
      </c>
      <c r="T341" s="8">
        <f t="shared" si="225"/>
        <v>7</v>
      </c>
      <c r="U341" s="8">
        <f t="shared" si="200"/>
        <v>5</v>
      </c>
      <c r="V341" s="8">
        <f t="shared" si="201"/>
        <v>3</v>
      </c>
      <c r="W341" s="8">
        <f t="shared" si="226"/>
        <v>0</v>
      </c>
      <c r="X341" s="8">
        <f t="shared" si="227"/>
        <v>0</v>
      </c>
      <c r="Y341" s="16"/>
      <c r="Z341" s="15">
        <f t="shared" si="202"/>
        <v>0</v>
      </c>
      <c r="AA341" s="8">
        <f t="shared" si="228"/>
        <v>0</v>
      </c>
      <c r="AB341" s="16"/>
      <c r="AC341" s="15">
        <f t="shared" si="203"/>
        <v>0</v>
      </c>
      <c r="AD341" s="8">
        <f t="shared" si="204"/>
        <v>0</v>
      </c>
      <c r="AE341" s="16"/>
      <c r="AF341" s="15">
        <f t="shared" si="205"/>
        <v>0</v>
      </c>
      <c r="AG341" s="15">
        <f t="shared" si="229"/>
        <v>1</v>
      </c>
      <c r="AH341" s="16"/>
      <c r="AI341" s="15">
        <f t="shared" si="230"/>
        <v>0</v>
      </c>
      <c r="AJ341" s="8">
        <f t="shared" si="231"/>
        <v>0</v>
      </c>
      <c r="AK341" s="8">
        <f t="shared" si="206"/>
        <v>0</v>
      </c>
      <c r="AL341" s="8">
        <f t="shared" si="207"/>
        <v>0</v>
      </c>
      <c r="AM341" s="8">
        <f t="shared" si="232"/>
        <v>0</v>
      </c>
      <c r="AN341" s="8">
        <f t="shared" si="233"/>
        <v>0</v>
      </c>
      <c r="AO341" s="8">
        <f>IFERROR(VLOOKUP(A341,PERSAMAAN!B:D,3,0),AN341)</f>
        <v>0</v>
      </c>
      <c r="AP341" s="1">
        <v>10</v>
      </c>
      <c r="AQ341" s="8">
        <f t="shared" si="208"/>
        <v>10</v>
      </c>
      <c r="AR341" s="8" t="str">
        <f>IF(AQ341=0,"-",VLOOKUP(A341,FR_HITUNG_MINMAX!A:H,8,0))</f>
        <v>GSM</v>
      </c>
      <c r="AS341" s="1" t="s">
        <v>32</v>
      </c>
      <c r="AT341" s="8" t="str">
        <f t="shared" si="209"/>
        <v>HKJ</v>
      </c>
      <c r="AU341" s="12">
        <f t="shared" si="210"/>
        <v>10000</v>
      </c>
      <c r="AV341" s="12">
        <f t="shared" si="211"/>
        <v>7262685</v>
      </c>
      <c r="AW341" s="8" t="b">
        <f t="shared" si="234"/>
        <v>0</v>
      </c>
      <c r="AX341" s="1"/>
      <c r="AY341" s="8">
        <f t="shared" si="212"/>
        <v>0</v>
      </c>
      <c r="AZ341" s="8" t="str">
        <f>IF(AY341=0,"-",VLOOKUP(A341,FR_HITUNG_MINMAX!A:I,9,0))</f>
        <v>-</v>
      </c>
      <c r="BB341" s="8" t="str">
        <f t="shared" si="213"/>
        <v>-</v>
      </c>
      <c r="BC341" s="12">
        <f t="shared" si="214"/>
        <v>0</v>
      </c>
      <c r="BD341" s="12">
        <f t="shared" si="215"/>
        <v>0</v>
      </c>
      <c r="BE341" s="16"/>
      <c r="BF341" s="8">
        <f>SUMIF('REALISASI ORDER'!C:C,A341,'REALISASI ORDER'!E:E)</f>
        <v>0</v>
      </c>
      <c r="BG341" s="8">
        <f t="shared" si="235"/>
        <v>7</v>
      </c>
      <c r="BH341" s="8">
        <f t="shared" si="216"/>
        <v>7</v>
      </c>
      <c r="BI341" s="8">
        <f t="shared" si="217"/>
        <v>5</v>
      </c>
      <c r="BJ341" s="8">
        <f t="shared" si="236"/>
        <v>0</v>
      </c>
      <c r="BK341" s="33">
        <f t="shared" si="237"/>
        <v>0</v>
      </c>
      <c r="BL341" s="33">
        <f t="shared" si="218"/>
        <v>0</v>
      </c>
      <c r="BM341" s="33">
        <f t="shared" si="219"/>
        <v>0</v>
      </c>
      <c r="BN341" s="33">
        <f t="shared" si="238"/>
        <v>0</v>
      </c>
      <c r="BO341" s="8">
        <f t="shared" si="220"/>
        <v>0</v>
      </c>
      <c r="BP341" s="8">
        <f t="shared" si="221"/>
        <v>0</v>
      </c>
      <c r="BQ341" s="8">
        <f t="shared" si="222"/>
        <v>0</v>
      </c>
      <c r="BR341" s="8">
        <f>IFERROR(ROUNDDOWN(BF341*BN341/(BK341+BL341+BM341+BN),0),0)</f>
        <v>0</v>
      </c>
      <c r="BS341" s="8" t="str">
        <f t="shared" si="223"/>
        <v>GP0171</v>
      </c>
      <c r="BT341" s="8">
        <f>SUMIF(FR_HITUNG_MINMAX!A:A,ORDER!A341,FR_HITUNG_MINMAX!AS:AS)</f>
        <v>2</v>
      </c>
      <c r="BU341" s="8">
        <f t="shared" si="239"/>
        <v>0</v>
      </c>
      <c r="BV341" s="8" t="str">
        <f t="shared" si="224"/>
        <v>HKJ</v>
      </c>
      <c r="BW341" s="8" t="str">
        <f>VLOOKUP(A341,'STOK PESALAKAN'!A:F,6,0)</f>
        <v/>
      </c>
    </row>
    <row r="342" spans="1:75" ht="15" customHeight="1">
      <c r="A342" s="41" t="s">
        <v>422</v>
      </c>
      <c r="B342" s="99">
        <f>IFERROR(IFERROR(VLOOKUP(A342,'STOK PACUL'!C:H,6,0),VLOOKUP(A342,'KATEGORI PACUL'!A:C,3,0)),0)</f>
        <v>5</v>
      </c>
      <c r="C342" s="8">
        <f>IFERROR(VLOOKUP(A342,'KATEGORI PACUL'!A:D,4,0),0)</f>
        <v>2</v>
      </c>
      <c r="D342" s="99">
        <f>IFERROR(IFERROR(VLOOKUP(A342,'STOK PESALAKAN'!C:H,6,0),VLOOKUP(A342,'KATEGORI PESALAKAN'!A:C,3,0)),0)</f>
        <v>1</v>
      </c>
      <c r="E342" s="8">
        <f>IFERROR(VLOOKUP(A342,'KATEGORI PESALAKAN'!A:D,4,0),0)</f>
        <v>2</v>
      </c>
      <c r="F342" s="99">
        <f>IFERROR(IFERROR(VLOOKUP(A342,'STOK CIKDITIRO'!C:H,6,0),VLOOKUP(A342,'KATEGORI CIKDITIRO'!A:C,3,0)),0)</f>
        <v>6</v>
      </c>
      <c r="G342" s="8">
        <f>IFERROR(VLOOKUP(A342,'KATEGORI CIKDITIRO'!A:D,4,0),0)</f>
        <v>2</v>
      </c>
      <c r="H342" s="99">
        <f>IFERROR(IFERROR(VLOOKUP(A342,'STOK TRAYEMAN'!C:H,6,0),VLOOKUP(A342,'KATEGORI TRAYEMAN'!A:C,3,0)),0)</f>
        <v>2</v>
      </c>
      <c r="I342" s="8">
        <f>IFERROR(VLOOKUP(A342,'KATEGORI TRAYEMAN'!A:D,4,0),0)</f>
        <v>0</v>
      </c>
      <c r="J342" s="8" t="str">
        <f>IFERROR(VLOOKUP(A342,'NOSTOK PACUL'!A:C,3,0),IFERROR(IF(VLOOKUP(A342,'STOK PACUL'!A:B,2,0)="NOSTOK","E",VLOOKUP(A342,'KATEGORI PACUL'!A:B,2,0)),"E"))</f>
        <v>D</v>
      </c>
      <c r="K342" s="8" t="str">
        <f>IFERROR(VLOOKUP(A342,'NOSTOK PESALAKAN'!A:C,3,0),IFERROR(IF(VLOOKUP(A342,'STOK PESALAKAN'!A:B,2,0)="NOSTOK","E",VLOOKUP(A342,'KATEGORI PESALAKAN'!A:B,2,0)),"E"))</f>
        <v>E</v>
      </c>
      <c r="L342" s="8" t="str">
        <f>IFERROR(VLOOKUP(A342,'NOSTOK CIKDITIRO'!A:C,3,0),IFERROR(IF(VLOOKUP(A342,'STOK CIKDITIRO'!A:B,2,0)="NOSTOK","E",VLOOKUP(A342,'KATEGORI CIKDITIRO'!A:B,2,0)),"E"))</f>
        <v>C</v>
      </c>
      <c r="M342" s="8" t="str">
        <f>IFERROR(VLOOKUP(A342,'NOSTOK TRAYEMAN'!A:C,3,0),IFERROR(IF(VLOOKUP(A342,'STOK TRAYEMAN'!A:B,2,0)="NOSTOK","E",VLOOKUP(A342,'KATEGORI TRAYEMAN'!A:B,2,0)),"E"))</f>
        <v>E</v>
      </c>
      <c r="N342" s="8" t="str">
        <f>IFERROR(VLOOKUP(A342,FR_HITUNG_MINMAX!A:B,2,0),0)</f>
        <v>SIKRING TANCAP UNIVERSAL 15A IMI</v>
      </c>
      <c r="O342" s="8" t="str">
        <f>IFERROR(VLOOKUP(A342,FR_HITUNG_MINMAX!A:D,4,0),0)</f>
        <v>IMITAS</v>
      </c>
      <c r="P342" s="8">
        <f>IFERROR(VLOOKUP(A342,FR_HITUNG_MINMAX!A:G,7,0),1)</f>
        <v>1</v>
      </c>
      <c r="Q342" s="11" t="str">
        <f>IFERROR(VLOOKUP(A342,FR_HITUNG_MINMAX!A:J,10,0),1)</f>
        <v>1</v>
      </c>
      <c r="R342" s="8">
        <f>IFERROR(VLOOKUP(A342,FR_HITUNG_MINMAX!A:K,11,0),1)</f>
        <v>1</v>
      </c>
      <c r="S342" s="12">
        <f>IFERROR(VLOOKUP(A342,FR_HITUNG_MINMAX!A:F,6,0),0)</f>
        <v>750</v>
      </c>
      <c r="T342" s="8">
        <f t="shared" si="225"/>
        <v>3</v>
      </c>
      <c r="U342" s="8">
        <f t="shared" si="200"/>
        <v>-1</v>
      </c>
      <c r="V342" s="8">
        <f t="shared" si="201"/>
        <v>4</v>
      </c>
      <c r="W342" s="8">
        <f t="shared" si="226"/>
        <v>2</v>
      </c>
      <c r="X342" s="8">
        <f t="shared" si="227"/>
        <v>1</v>
      </c>
      <c r="Y342" s="16"/>
      <c r="Z342" s="15">
        <f t="shared" si="202"/>
        <v>0</v>
      </c>
      <c r="AA342" s="8">
        <f t="shared" si="228"/>
        <v>0</v>
      </c>
      <c r="AB342" s="16"/>
      <c r="AC342" s="15">
        <f t="shared" si="203"/>
        <v>0</v>
      </c>
      <c r="AD342" s="8">
        <f t="shared" si="204"/>
        <v>0</v>
      </c>
      <c r="AE342" s="16"/>
      <c r="AF342" s="15">
        <f t="shared" si="205"/>
        <v>0</v>
      </c>
      <c r="AG342" s="15">
        <f t="shared" si="229"/>
        <v>0</v>
      </c>
      <c r="AH342" s="16"/>
      <c r="AI342" s="15">
        <f t="shared" si="230"/>
        <v>0</v>
      </c>
      <c r="AJ342" s="8">
        <f t="shared" si="231"/>
        <v>1</v>
      </c>
      <c r="AK342" s="8">
        <f t="shared" si="206"/>
        <v>0</v>
      </c>
      <c r="AL342" s="8">
        <f t="shared" si="207"/>
        <v>0</v>
      </c>
      <c r="AM342" s="8">
        <f t="shared" si="232"/>
        <v>0</v>
      </c>
      <c r="AN342" s="8">
        <f t="shared" si="233"/>
        <v>1</v>
      </c>
      <c r="AO342" s="8">
        <f>IFERROR(VLOOKUP(A342,PERSAMAAN!B:D,3,0),AN342)</f>
        <v>1</v>
      </c>
      <c r="AP342" s="1">
        <v>10</v>
      </c>
      <c r="AQ342" s="8">
        <f t="shared" si="208"/>
        <v>10</v>
      </c>
      <c r="AR342" s="8" t="str">
        <f>IF(AQ342=0,"-",VLOOKUP(A342,FR_HITUNG_MINMAX!A:H,8,0))</f>
        <v>JMT</v>
      </c>
      <c r="AS342" s="1" t="s">
        <v>32</v>
      </c>
      <c r="AT342" s="8" t="str">
        <f t="shared" si="209"/>
        <v>HKJ</v>
      </c>
      <c r="AU342" s="12">
        <f t="shared" si="210"/>
        <v>7500</v>
      </c>
      <c r="AV342" s="12">
        <f t="shared" si="211"/>
        <v>7262685</v>
      </c>
      <c r="AW342" s="8" t="b">
        <f t="shared" si="234"/>
        <v>0</v>
      </c>
      <c r="AX342" s="1"/>
      <c r="AY342" s="8">
        <f t="shared" si="212"/>
        <v>0</v>
      </c>
      <c r="AZ342" s="8" t="str">
        <f>IF(AY342=0,"-",VLOOKUP(A342,FR_HITUNG_MINMAX!A:I,9,0))</f>
        <v>-</v>
      </c>
      <c r="BB342" s="8" t="str">
        <f t="shared" si="213"/>
        <v>-</v>
      </c>
      <c r="BC342" s="12">
        <f t="shared" si="214"/>
        <v>0</v>
      </c>
      <c r="BD342" s="12">
        <f t="shared" si="215"/>
        <v>0</v>
      </c>
      <c r="BE342" s="16"/>
      <c r="BF342" s="8">
        <f>SUMIF('REALISASI ORDER'!C:C,A342,'REALISASI ORDER'!E:E)</f>
        <v>0</v>
      </c>
      <c r="BG342" s="8">
        <f t="shared" si="235"/>
        <v>5</v>
      </c>
      <c r="BH342" s="8">
        <f t="shared" si="216"/>
        <v>1</v>
      </c>
      <c r="BI342" s="8">
        <f t="shared" si="217"/>
        <v>6</v>
      </c>
      <c r="BJ342" s="8">
        <f t="shared" si="236"/>
        <v>2</v>
      </c>
      <c r="BK342" s="33">
        <f t="shared" si="237"/>
        <v>2</v>
      </c>
      <c r="BL342" s="33">
        <f t="shared" si="218"/>
        <v>1</v>
      </c>
      <c r="BM342" s="33">
        <f t="shared" si="219"/>
        <v>0</v>
      </c>
      <c r="BN342" s="33">
        <f t="shared" si="238"/>
        <v>0</v>
      </c>
      <c r="BO342" s="8">
        <f t="shared" si="220"/>
        <v>0</v>
      </c>
      <c r="BP342" s="8">
        <f t="shared" si="221"/>
        <v>0</v>
      </c>
      <c r="BQ342" s="8">
        <f t="shared" si="222"/>
        <v>0</v>
      </c>
      <c r="BR342" s="8">
        <f>IFERROR(ROUNDDOWN(BF342*BN342/(BK342+BL342+BM342+BN),0),0)</f>
        <v>0</v>
      </c>
      <c r="BS342" s="8" t="str">
        <f t="shared" si="223"/>
        <v>GP0172</v>
      </c>
      <c r="BT342" s="8">
        <f>SUMIF(FR_HITUNG_MINMAX!A:A,ORDER!A342,FR_HITUNG_MINMAX!AS:AS)</f>
        <v>3</v>
      </c>
      <c r="BU342" s="8">
        <f t="shared" si="239"/>
        <v>0</v>
      </c>
      <c r="BV342" s="8" t="str">
        <f t="shared" si="224"/>
        <v>HKJ</v>
      </c>
      <c r="BW342" s="8" t="str">
        <f>VLOOKUP(A342,'STOK PESALAKAN'!A:F,6,0)</f>
        <v/>
      </c>
    </row>
    <row r="343" spans="1:75" ht="15" customHeight="1">
      <c r="A343" s="41" t="s">
        <v>1666</v>
      </c>
      <c r="B343" s="99">
        <f>IFERROR(IFERROR(VLOOKUP(A343,'STOK PACUL'!C:H,6,0),VLOOKUP(A343,'KATEGORI PACUL'!A:C,3,0)),0)</f>
        <v>23</v>
      </c>
      <c r="C343" s="8">
        <f>IFERROR(VLOOKUP(A343,'KATEGORI PACUL'!A:D,4,0),0)</f>
        <v>0</v>
      </c>
      <c r="D343" s="99">
        <f>IFERROR(IFERROR(VLOOKUP(A343,'STOK PESALAKAN'!C:H,6,0),VLOOKUP(A343,'KATEGORI PESALAKAN'!A:C,3,0)),0)</f>
        <v>101</v>
      </c>
      <c r="E343" s="8">
        <f>IFERROR(VLOOKUP(A343,'KATEGORI PESALAKAN'!A:D,4,0),0)</f>
        <v>0</v>
      </c>
      <c r="F343" s="99">
        <f>IFERROR(IFERROR(VLOOKUP(A343,'STOK CIKDITIRO'!C:H,6,0),VLOOKUP(A343,'KATEGORI CIKDITIRO'!A:C,3,0)),0)</f>
        <v>7</v>
      </c>
      <c r="G343" s="8">
        <f>IFERROR(VLOOKUP(A343,'KATEGORI CIKDITIRO'!A:D,4,0),0)</f>
        <v>2</v>
      </c>
      <c r="H343" s="99">
        <f>IFERROR(IFERROR(VLOOKUP(A343,'STOK TRAYEMAN'!C:H,6,0),VLOOKUP(A343,'KATEGORI TRAYEMAN'!A:C,3,0)),0)</f>
        <v>2</v>
      </c>
      <c r="I343" s="8">
        <f>IFERROR(VLOOKUP(A343,'KATEGORI TRAYEMAN'!A:D,4,0),0)</f>
        <v>0</v>
      </c>
      <c r="J343" s="8" t="str">
        <f>IFERROR(VLOOKUP(A343,'NOSTOK PACUL'!A:C,3,0),IFERROR(IF(VLOOKUP(A343,'STOK PACUL'!A:B,2,0)="NOSTOK","E",VLOOKUP(A343,'KATEGORI PACUL'!A:B,2,0)),"E"))</f>
        <v>E</v>
      </c>
      <c r="K343" s="8" t="str">
        <f>IFERROR(VLOOKUP(A343,'NOSTOK PESALAKAN'!A:C,3,0),IFERROR(IF(VLOOKUP(A343,'STOK PESALAKAN'!A:B,2,0)="NOSTOK","E",VLOOKUP(A343,'KATEGORI PESALAKAN'!A:B,2,0)),"E"))</f>
        <v>E</v>
      </c>
      <c r="L343" s="8" t="str">
        <f>IFERROR(VLOOKUP(A343,'NOSTOK CIKDITIRO'!A:C,3,0),IFERROR(IF(VLOOKUP(A343,'STOK CIKDITIRO'!A:B,2,0)="NOSTOK","E",VLOOKUP(A343,'KATEGORI CIKDITIRO'!A:B,2,0)),"E"))</f>
        <v>D</v>
      </c>
      <c r="M343" s="8" t="str">
        <f>IFERROR(VLOOKUP(A343,'NOSTOK TRAYEMAN'!A:C,3,0),IFERROR(IF(VLOOKUP(A343,'STOK TRAYEMAN'!A:B,2,0)="NOSTOK","E",VLOOKUP(A343,'KATEGORI TRAYEMAN'!A:B,2,0)),"E"))</f>
        <v>E</v>
      </c>
      <c r="N343" s="8" t="str">
        <f>IFERROR(VLOOKUP(A343,FR_HITUNG_MINMAX!A:B,2,0),0)</f>
        <v>SIKRING TANCAP UNIVERSAL 20A</v>
      </c>
      <c r="O343" s="8" t="str">
        <f>IFERROR(VLOOKUP(A343,FR_HITUNG_MINMAX!A:D,4,0),0)</f>
        <v>IMITAS</v>
      </c>
      <c r="P343" s="8">
        <f>IFERROR(VLOOKUP(A343,FR_HITUNG_MINMAX!A:G,7,0),1)</f>
        <v>1</v>
      </c>
      <c r="Q343" s="11">
        <f>IFERROR(VLOOKUP(A343,FR_HITUNG_MINMAX!A:J,10,0),1)</f>
        <v>1</v>
      </c>
      <c r="R343" s="8">
        <f>IFERROR(VLOOKUP(A343,FR_HITUNG_MINMAX!A:K,11,0),1)</f>
        <v>1</v>
      </c>
      <c r="S343" s="12">
        <f>IFERROR(VLOOKUP(A343,FR_HITUNG_MINMAX!A:F,6,0),0)</f>
        <v>295</v>
      </c>
      <c r="T343" s="8">
        <f t="shared" si="225"/>
        <v>23</v>
      </c>
      <c r="U343" s="8">
        <f t="shared" si="200"/>
        <v>101</v>
      </c>
      <c r="V343" s="8">
        <f t="shared" si="201"/>
        <v>5</v>
      </c>
      <c r="W343" s="8">
        <f t="shared" si="226"/>
        <v>2</v>
      </c>
      <c r="X343" s="8">
        <f t="shared" si="227"/>
        <v>0</v>
      </c>
      <c r="Y343" s="16"/>
      <c r="Z343" s="15">
        <f t="shared" si="202"/>
        <v>0</v>
      </c>
      <c r="AA343" s="8">
        <f t="shared" si="228"/>
        <v>0</v>
      </c>
      <c r="AB343" s="16"/>
      <c r="AC343" s="15">
        <f t="shared" si="203"/>
        <v>0</v>
      </c>
      <c r="AD343" s="8">
        <f t="shared" si="204"/>
        <v>0</v>
      </c>
      <c r="AE343" s="16"/>
      <c r="AF343" s="15">
        <f t="shared" si="205"/>
        <v>0</v>
      </c>
      <c r="AG343" s="15">
        <f t="shared" si="229"/>
        <v>0</v>
      </c>
      <c r="AH343" s="16"/>
      <c r="AI343" s="15">
        <f t="shared" si="230"/>
        <v>0</v>
      </c>
      <c r="AJ343" s="8">
        <f t="shared" si="231"/>
        <v>0</v>
      </c>
      <c r="AK343" s="8">
        <f t="shared" si="206"/>
        <v>0</v>
      </c>
      <c r="AL343" s="8">
        <f t="shared" si="207"/>
        <v>0</v>
      </c>
      <c r="AM343" s="8">
        <f t="shared" si="232"/>
        <v>0</v>
      </c>
      <c r="AN343" s="8">
        <f t="shared" si="233"/>
        <v>0</v>
      </c>
      <c r="AO343" s="8">
        <f>IFERROR(VLOOKUP(A343,PERSAMAAN!B:D,3,0),AN343)</f>
        <v>0</v>
      </c>
      <c r="AP343" s="1"/>
      <c r="AQ343" s="8">
        <f t="shared" si="208"/>
        <v>0</v>
      </c>
      <c r="AR343" s="8" t="str">
        <f>IF(AQ343=0,"-",VLOOKUP(A343,FR_HITUNG_MINMAX!A:H,8,0))</f>
        <v>-</v>
      </c>
      <c r="AS343" s="1"/>
      <c r="AT343" s="8" t="str">
        <f t="shared" si="209"/>
        <v>-</v>
      </c>
      <c r="AU343" s="12">
        <f t="shared" si="210"/>
        <v>0</v>
      </c>
      <c r="AV343" s="12">
        <f t="shared" si="211"/>
        <v>0</v>
      </c>
      <c r="AW343" s="8" t="b">
        <f t="shared" si="234"/>
        <v>0</v>
      </c>
      <c r="AX343" s="1"/>
      <c r="AY343" s="8">
        <f t="shared" si="212"/>
        <v>0</v>
      </c>
      <c r="AZ343" s="8" t="str">
        <f>IF(AY343=0,"-",VLOOKUP(A343,FR_HITUNG_MINMAX!A:I,9,0))</f>
        <v>-</v>
      </c>
      <c r="BB343" s="8" t="str">
        <f t="shared" si="213"/>
        <v>-</v>
      </c>
      <c r="BC343" s="12">
        <f t="shared" si="214"/>
        <v>0</v>
      </c>
      <c r="BD343" s="12">
        <f t="shared" si="215"/>
        <v>0</v>
      </c>
      <c r="BE343" s="16"/>
      <c r="BF343" s="8">
        <f>SUMIF('REALISASI ORDER'!C:C,A343,'REALISASI ORDER'!E:E)</f>
        <v>0</v>
      </c>
      <c r="BG343" s="8">
        <f t="shared" si="235"/>
        <v>23</v>
      </c>
      <c r="BH343" s="8">
        <f t="shared" si="216"/>
        <v>101</v>
      </c>
      <c r="BI343" s="8">
        <f t="shared" si="217"/>
        <v>7</v>
      </c>
      <c r="BJ343" s="8">
        <f t="shared" si="236"/>
        <v>2</v>
      </c>
      <c r="BK343" s="33">
        <f t="shared" si="237"/>
        <v>0</v>
      </c>
      <c r="BL343" s="33">
        <f t="shared" si="218"/>
        <v>0</v>
      </c>
      <c r="BM343" s="33">
        <f t="shared" si="219"/>
        <v>0</v>
      </c>
      <c r="BN343" s="33">
        <f t="shared" si="238"/>
        <v>0</v>
      </c>
      <c r="BO343" s="8">
        <f t="shared" si="220"/>
        <v>0</v>
      </c>
      <c r="BP343" s="8">
        <f t="shared" si="221"/>
        <v>0</v>
      </c>
      <c r="BQ343" s="8">
        <f t="shared" si="222"/>
        <v>0</v>
      </c>
      <c r="BR343" s="8">
        <f>IFERROR(ROUNDDOWN(BF343*BN343/(BK343+BL343+BM343+BN),0),0)</f>
        <v>0</v>
      </c>
      <c r="BS343" s="8" t="str">
        <f t="shared" si="223"/>
        <v>GP0173</v>
      </c>
      <c r="BT343" s="8">
        <f>SUMIF(FR_HITUNG_MINMAX!A:A,ORDER!A343,FR_HITUNG_MINMAX!AS:AS)</f>
        <v>1</v>
      </c>
      <c r="BU343" s="8">
        <f t="shared" si="239"/>
        <v>0</v>
      </c>
      <c r="BV343" s="8" t="str">
        <f t="shared" si="224"/>
        <v>-</v>
      </c>
      <c r="BW343" s="8" t="str">
        <f>VLOOKUP(A343,'STOK PESALAKAN'!A:F,6,0)</f>
        <v/>
      </c>
    </row>
    <row r="344" spans="1:75" ht="15" customHeight="1">
      <c r="A344" s="41" t="s">
        <v>2246</v>
      </c>
      <c r="B344" s="99">
        <f>IFERROR(IFERROR(VLOOKUP(A344,'STOK PACUL'!C:H,6,0),VLOOKUP(A344,'KATEGORI PACUL'!A:C,3,0)),0)</f>
        <v>0</v>
      </c>
      <c r="C344" s="8">
        <f>IFERROR(VLOOKUP(A344,'KATEGORI PACUL'!A:D,4,0),0)</f>
        <v>0</v>
      </c>
      <c r="D344" s="99">
        <f>IFERROR(IFERROR(VLOOKUP(A344,'STOK PESALAKAN'!C:H,6,0),VLOOKUP(A344,'KATEGORI PESALAKAN'!A:C,3,0)),0)</f>
        <v>0</v>
      </c>
      <c r="E344" s="8">
        <f>IFERROR(VLOOKUP(A344,'KATEGORI PESALAKAN'!A:D,4,0),0)</f>
        <v>0</v>
      </c>
      <c r="F344" s="99">
        <f>IFERROR(IFERROR(VLOOKUP(A344,'STOK CIKDITIRO'!C:H,6,0),VLOOKUP(A344,'KATEGORI CIKDITIRO'!A:C,3,0)),0)</f>
        <v>0</v>
      </c>
      <c r="G344" s="8">
        <f>IFERROR(VLOOKUP(A344,'KATEGORI CIKDITIRO'!A:D,4,0),0)</f>
        <v>2</v>
      </c>
      <c r="H344" s="99">
        <f>IFERROR(IFERROR(VLOOKUP(A344,'STOK TRAYEMAN'!C:H,6,0),VLOOKUP(A344,'KATEGORI TRAYEMAN'!A:C,3,0)),0)</f>
        <v>0</v>
      </c>
      <c r="I344" s="8">
        <f>IFERROR(VLOOKUP(A344,'KATEGORI TRAYEMAN'!A:D,4,0),0)</f>
        <v>0</v>
      </c>
      <c r="J344" s="8" t="str">
        <f>IFERROR(VLOOKUP(A344,'NOSTOK PACUL'!A:C,3,0),IFERROR(IF(VLOOKUP(A344,'STOK PACUL'!A:B,2,0)="NOSTOK","E",VLOOKUP(A344,'KATEGORI PACUL'!A:B,2,0)),"E"))</f>
        <v>E</v>
      </c>
      <c r="K344" s="8" t="str">
        <f>IFERROR(VLOOKUP(A344,'NOSTOK PESALAKAN'!A:C,3,0),IFERROR(IF(VLOOKUP(A344,'STOK PESALAKAN'!A:B,2,0)="NOSTOK","E",VLOOKUP(A344,'KATEGORI PESALAKAN'!A:B,2,0)),"E"))</f>
        <v>E</v>
      </c>
      <c r="L344" s="8" t="str">
        <f>IFERROR(VLOOKUP(A344,'NOSTOK CIKDITIRO'!A:C,3,0),IFERROR(IF(VLOOKUP(A344,'STOK CIKDITIRO'!A:B,2,0)="NOSTOK","E",VLOOKUP(A344,'KATEGORI CIKDITIRO'!A:B,2,0)),"E"))</f>
        <v>D</v>
      </c>
      <c r="M344" s="8" t="str">
        <f>IFERROR(VLOOKUP(A344,'NOSTOK TRAYEMAN'!A:C,3,0),IFERROR(IF(VLOOKUP(A344,'STOK TRAYEMAN'!A:B,2,0)="NOSTOK","E",VLOOKUP(A344,'KATEGORI TRAYEMAN'!A:B,2,0)),"E"))</f>
        <v>E</v>
      </c>
      <c r="N344" s="8" t="str">
        <f>IFERROR(VLOOKUP(A344,FR_HITUNG_MINMAX!A:B,2,0),0)</f>
        <v>SWITCH REM KANAN H.BEAT IMI (PB)</v>
      </c>
      <c r="O344" s="8" t="str">
        <f>IFERROR(VLOOKUP(A344,FR_HITUNG_MINMAX!A:D,4,0),0)</f>
        <v>IMITAS</v>
      </c>
      <c r="P344" s="8">
        <f>IFERROR(VLOOKUP(A344,FR_HITUNG_MINMAX!A:G,7,0),1)</f>
        <v>1</v>
      </c>
      <c r="Q344" s="11">
        <f>IFERROR(VLOOKUP(A344,FR_HITUNG_MINMAX!A:J,10,0),1)</f>
        <v>1</v>
      </c>
      <c r="R344" s="8">
        <f>IFERROR(VLOOKUP(A344,FR_HITUNG_MINMAX!A:K,11,0),1)</f>
        <v>1</v>
      </c>
      <c r="S344" s="12">
        <f>IFERROR(VLOOKUP(A344,FR_HITUNG_MINMAX!A:F,6,0),0)</f>
        <v>9000</v>
      </c>
      <c r="T344" s="8">
        <f t="shared" si="225"/>
        <v>0</v>
      </c>
      <c r="U344" s="8">
        <f t="shared" si="200"/>
        <v>0</v>
      </c>
      <c r="V344" s="8">
        <f t="shared" si="201"/>
        <v>-2</v>
      </c>
      <c r="W344" s="8">
        <f t="shared" si="226"/>
        <v>0</v>
      </c>
      <c r="X344" s="8">
        <f t="shared" si="227"/>
        <v>0</v>
      </c>
      <c r="Y344" s="16"/>
      <c r="Z344" s="15">
        <f t="shared" si="202"/>
        <v>0</v>
      </c>
      <c r="AA344" s="8">
        <f t="shared" si="228"/>
        <v>0</v>
      </c>
      <c r="AB344" s="16"/>
      <c r="AC344" s="15">
        <f t="shared" si="203"/>
        <v>0</v>
      </c>
      <c r="AD344" s="8">
        <f t="shared" si="204"/>
        <v>0</v>
      </c>
      <c r="AE344" s="16"/>
      <c r="AF344" s="15">
        <f t="shared" si="205"/>
        <v>0</v>
      </c>
      <c r="AG344" s="15">
        <f t="shared" si="229"/>
        <v>0</v>
      </c>
      <c r="AH344" s="16"/>
      <c r="AI344" s="15">
        <f t="shared" si="230"/>
        <v>0</v>
      </c>
      <c r="AJ344" s="8">
        <f t="shared" si="231"/>
        <v>0</v>
      </c>
      <c r="AK344" s="8">
        <f t="shared" si="206"/>
        <v>0</v>
      </c>
      <c r="AL344" s="8">
        <f t="shared" si="207"/>
        <v>1</v>
      </c>
      <c r="AM344" s="8">
        <f t="shared" si="232"/>
        <v>0</v>
      </c>
      <c r="AN344" s="8">
        <f t="shared" si="233"/>
        <v>1</v>
      </c>
      <c r="AO344" s="8">
        <f>IFERROR(VLOOKUP(A344,PERSAMAAN!B:D,3,0),AN344)</f>
        <v>1</v>
      </c>
      <c r="AP344" s="1">
        <v>0</v>
      </c>
      <c r="AQ344" s="8">
        <f t="shared" si="208"/>
        <v>0</v>
      </c>
      <c r="AR344" s="8" t="str">
        <f>IF(AQ344=0,"-",VLOOKUP(A344,FR_HITUNG_MINMAX!A:H,8,0))</f>
        <v>-</v>
      </c>
      <c r="AS344" s="1"/>
      <c r="AT344" s="8" t="str">
        <f t="shared" si="209"/>
        <v>-</v>
      </c>
      <c r="AU344" s="12">
        <f t="shared" si="210"/>
        <v>0</v>
      </c>
      <c r="AV344" s="12">
        <f t="shared" si="211"/>
        <v>0</v>
      </c>
      <c r="AW344" s="8" t="b">
        <f t="shared" si="234"/>
        <v>0</v>
      </c>
      <c r="AX344" s="1"/>
      <c r="AY344" s="8">
        <f t="shared" si="212"/>
        <v>0</v>
      </c>
      <c r="AZ344" s="8" t="str">
        <f>IF(AY344=0,"-",VLOOKUP(A344,FR_HITUNG_MINMAX!A:I,9,0))</f>
        <v>-</v>
      </c>
      <c r="BB344" s="8" t="str">
        <f t="shared" si="213"/>
        <v>-</v>
      </c>
      <c r="BC344" s="12">
        <f t="shared" si="214"/>
        <v>0</v>
      </c>
      <c r="BD344" s="12">
        <f t="shared" si="215"/>
        <v>0</v>
      </c>
      <c r="BE344" s="16"/>
      <c r="BF344" s="8">
        <f>SUMIF('REALISASI ORDER'!C:C,A344,'REALISASI ORDER'!E:E)</f>
        <v>0</v>
      </c>
      <c r="BG344" s="8">
        <f t="shared" si="235"/>
        <v>0</v>
      </c>
      <c r="BH344" s="8">
        <f t="shared" si="216"/>
        <v>0</v>
      </c>
      <c r="BI344" s="8">
        <f t="shared" si="217"/>
        <v>0</v>
      </c>
      <c r="BJ344" s="8">
        <f t="shared" si="236"/>
        <v>0</v>
      </c>
      <c r="BK344" s="33">
        <f t="shared" si="237"/>
        <v>0</v>
      </c>
      <c r="BL344" s="33">
        <f t="shared" si="218"/>
        <v>0</v>
      </c>
      <c r="BM344" s="33">
        <f t="shared" si="219"/>
        <v>2</v>
      </c>
      <c r="BN344" s="33">
        <f t="shared" si="238"/>
        <v>0</v>
      </c>
      <c r="BO344" s="8">
        <f t="shared" si="220"/>
        <v>0</v>
      </c>
      <c r="BP344" s="8">
        <f t="shared" si="221"/>
        <v>0</v>
      </c>
      <c r="BQ344" s="8">
        <f t="shared" si="222"/>
        <v>0</v>
      </c>
      <c r="BR344" s="8">
        <f>IFERROR(ROUNDDOWN(BF344*BN344/(BK344+BL344+BM344+BN),0),0)</f>
        <v>0</v>
      </c>
      <c r="BS344" s="8" t="str">
        <f t="shared" si="223"/>
        <v>GP0176</v>
      </c>
      <c r="BT344" s="8">
        <f>SUMIF(FR_HITUNG_MINMAX!A:A,ORDER!A344,FR_HITUNG_MINMAX!AS:AS)</f>
        <v>1</v>
      </c>
      <c r="BU344" s="8">
        <f t="shared" si="239"/>
        <v>0</v>
      </c>
      <c r="BV344" s="8" t="str">
        <f t="shared" si="224"/>
        <v>-</v>
      </c>
      <c r="BW344" s="8" t="str">
        <f>VLOOKUP(A344,'STOK PESALAKAN'!A:F,6,0)</f>
        <v/>
      </c>
    </row>
    <row r="345" spans="1:75">
      <c r="A345" s="41" t="s">
        <v>423</v>
      </c>
      <c r="B345" s="99">
        <f>IFERROR(IFERROR(VLOOKUP(A345,'STOK PACUL'!C:H,6,0),VLOOKUP(A345,'KATEGORI PACUL'!A:C,3,0)),0)</f>
        <v>12</v>
      </c>
      <c r="C345" s="8">
        <f>IFERROR(VLOOKUP(A345,'KATEGORI PACUL'!A:D,4,0),0)</f>
        <v>2</v>
      </c>
      <c r="D345" s="99">
        <f>IFERROR(IFERROR(VLOOKUP(A345,'STOK PESALAKAN'!C:H,6,0),VLOOKUP(A345,'KATEGORI PESALAKAN'!A:C,3,0)),0)</f>
        <v>4</v>
      </c>
      <c r="E345" s="8">
        <f>IFERROR(VLOOKUP(A345,'KATEGORI PESALAKAN'!A:D,4,0),0)</f>
        <v>3</v>
      </c>
      <c r="F345" s="99">
        <f>IFERROR(IFERROR(VLOOKUP(A345,'STOK CIKDITIRO'!C:H,6,0),VLOOKUP(A345,'KATEGORI CIKDITIRO'!A:C,3,0)),0)</f>
        <v>4</v>
      </c>
      <c r="G345" s="8">
        <f>IFERROR(VLOOKUP(A345,'KATEGORI CIKDITIRO'!A:D,4,0),0)</f>
        <v>2</v>
      </c>
      <c r="H345" s="99">
        <f>IFERROR(IFERROR(VLOOKUP(A345,'STOK TRAYEMAN'!C:H,6,0),VLOOKUP(A345,'KATEGORI TRAYEMAN'!A:C,3,0)),0)</f>
        <v>0</v>
      </c>
      <c r="I345" s="8">
        <f>IFERROR(VLOOKUP(A345,'KATEGORI TRAYEMAN'!A:D,4,0),0)</f>
        <v>2</v>
      </c>
      <c r="J345" s="8" t="str">
        <f>IFERROR(VLOOKUP(A345,'NOSTOK PACUL'!A:C,3,0),IFERROR(IF(VLOOKUP(A345,'STOK PACUL'!A:B,2,0)="NOSTOK","E",VLOOKUP(A345,'KATEGORI PACUL'!A:B,2,0)),"E"))</f>
        <v>C</v>
      </c>
      <c r="K345" s="8" t="str">
        <f>IFERROR(VLOOKUP(A345,'NOSTOK PESALAKAN'!A:C,3,0),IFERROR(IF(VLOOKUP(A345,'STOK PESALAKAN'!A:B,2,0)="NOSTOK","E",VLOOKUP(A345,'KATEGORI PESALAKAN'!A:B,2,0)),"E"))</f>
        <v>E</v>
      </c>
      <c r="L345" s="8" t="str">
        <f>IFERROR(VLOOKUP(A345,'NOSTOK CIKDITIRO'!A:C,3,0),IFERROR(IF(VLOOKUP(A345,'STOK CIKDITIRO'!A:B,2,0)="NOSTOK","E",VLOOKUP(A345,'KATEGORI CIKDITIRO'!A:B,2,0)),"E"))</f>
        <v>D</v>
      </c>
      <c r="M345" s="8" t="str">
        <f>IFERROR(VLOOKUP(A345,'NOSTOK TRAYEMAN'!A:C,3,0),IFERROR(IF(VLOOKUP(A345,'STOK TRAYEMAN'!A:B,2,0)="NOSTOK","E",VLOOKUP(A345,'KATEGORI TRAYEMAN'!A:B,2,0)),"E"))</f>
        <v>D</v>
      </c>
      <c r="N345" s="8" t="str">
        <f>IFERROR(VLOOKUP(A345,FR_HITUNG_MINMAX!A:B,2,0),0)</f>
        <v>SIKRING TANCAP KECIL 10A IMI</v>
      </c>
      <c r="O345" s="8" t="str">
        <f>IFERROR(VLOOKUP(A345,FR_HITUNG_MINMAX!A:D,4,0),0)</f>
        <v>IMITAS</v>
      </c>
      <c r="P345" s="8">
        <f>IFERROR(VLOOKUP(A345,FR_HITUNG_MINMAX!A:G,7,0),1)</f>
        <v>1</v>
      </c>
      <c r="Q345" s="11" t="str">
        <f>IFERROR(VLOOKUP(A345,FR_HITUNG_MINMAX!A:J,10,0),1)</f>
        <v>2</v>
      </c>
      <c r="R345" s="8">
        <f>IFERROR(VLOOKUP(A345,FR_HITUNG_MINMAX!A:K,11,0),1)</f>
        <v>1</v>
      </c>
      <c r="S345" s="12">
        <f>IFERROR(VLOOKUP(A345,FR_HITUNG_MINMAX!A:F,6,0),0)</f>
        <v>1300</v>
      </c>
      <c r="T345" s="8">
        <f t="shared" si="225"/>
        <v>10</v>
      </c>
      <c r="U345" s="8">
        <f t="shared" si="200"/>
        <v>1</v>
      </c>
      <c r="V345" s="8">
        <f t="shared" si="201"/>
        <v>2</v>
      </c>
      <c r="W345" s="8">
        <f t="shared" si="226"/>
        <v>-2</v>
      </c>
      <c r="X345" s="8">
        <f t="shared" si="227"/>
        <v>0</v>
      </c>
      <c r="Y345" s="16"/>
      <c r="Z345" s="15">
        <f t="shared" si="202"/>
        <v>0</v>
      </c>
      <c r="AA345" s="8">
        <f t="shared" si="228"/>
        <v>0</v>
      </c>
      <c r="AB345" s="16"/>
      <c r="AC345" s="15">
        <f t="shared" si="203"/>
        <v>0</v>
      </c>
      <c r="AD345" s="8">
        <f t="shared" si="204"/>
        <v>0</v>
      </c>
      <c r="AE345" s="16"/>
      <c r="AF345" s="15">
        <f t="shared" si="205"/>
        <v>0</v>
      </c>
      <c r="AG345" s="15">
        <f t="shared" si="229"/>
        <v>1</v>
      </c>
      <c r="AH345" s="16"/>
      <c r="AI345" s="15">
        <f t="shared" si="230"/>
        <v>0</v>
      </c>
      <c r="AJ345" s="8">
        <f t="shared" si="231"/>
        <v>0</v>
      </c>
      <c r="AK345" s="8">
        <f t="shared" si="206"/>
        <v>0</v>
      </c>
      <c r="AL345" s="8">
        <f t="shared" si="207"/>
        <v>0</v>
      </c>
      <c r="AM345" s="8">
        <f t="shared" si="232"/>
        <v>1</v>
      </c>
      <c r="AN345" s="8">
        <f t="shared" si="233"/>
        <v>1</v>
      </c>
      <c r="AO345" s="8">
        <f>IFERROR(VLOOKUP(A345,PERSAMAAN!B:D,3,0),AN345)</f>
        <v>1</v>
      </c>
      <c r="AP345" s="1">
        <v>10</v>
      </c>
      <c r="AQ345" s="8">
        <f t="shared" si="208"/>
        <v>10</v>
      </c>
      <c r="AR345" s="8" t="str">
        <f>IF(AQ345=0,"-",VLOOKUP(A345,FR_HITUNG_MINMAX!A:H,8,0))</f>
        <v>GSM</v>
      </c>
      <c r="AS345" s="1"/>
      <c r="AT345" s="8" t="str">
        <f t="shared" si="209"/>
        <v>GSM</v>
      </c>
      <c r="AU345" s="12">
        <f t="shared" si="210"/>
        <v>13000</v>
      </c>
      <c r="AV345" s="12">
        <f t="shared" si="211"/>
        <v>2132750</v>
      </c>
      <c r="AW345" s="8" t="b">
        <f t="shared" si="234"/>
        <v>0</v>
      </c>
      <c r="AX345" s="1"/>
      <c r="AY345" s="8">
        <f t="shared" si="212"/>
        <v>0</v>
      </c>
      <c r="AZ345" s="8" t="str">
        <f>IF(AY345=0,"-",VLOOKUP(A345,FR_HITUNG_MINMAX!A:I,9,0))</f>
        <v>-</v>
      </c>
      <c r="BB345" s="8" t="str">
        <f t="shared" si="213"/>
        <v>-</v>
      </c>
      <c r="BC345" s="12">
        <f t="shared" si="214"/>
        <v>0</v>
      </c>
      <c r="BD345" s="12">
        <f t="shared" si="215"/>
        <v>0</v>
      </c>
      <c r="BE345" s="16"/>
      <c r="BF345" s="8">
        <f>SUMIF('REALISASI ORDER'!C:C,A345,'REALISASI ORDER'!E:E)</f>
        <v>0</v>
      </c>
      <c r="BG345" s="8">
        <f t="shared" si="235"/>
        <v>12</v>
      </c>
      <c r="BH345" s="8">
        <f t="shared" si="216"/>
        <v>4</v>
      </c>
      <c r="BI345" s="8">
        <f t="shared" si="217"/>
        <v>4</v>
      </c>
      <c r="BJ345" s="8">
        <f t="shared" si="236"/>
        <v>0</v>
      </c>
      <c r="BK345" s="33">
        <f t="shared" si="237"/>
        <v>2</v>
      </c>
      <c r="BL345" s="33">
        <f t="shared" si="218"/>
        <v>0</v>
      </c>
      <c r="BM345" s="33">
        <f t="shared" si="219"/>
        <v>0</v>
      </c>
      <c r="BN345" s="33">
        <f t="shared" si="238"/>
        <v>2</v>
      </c>
      <c r="BO345" s="8">
        <f t="shared" si="220"/>
        <v>0</v>
      </c>
      <c r="BP345" s="8">
        <f t="shared" si="221"/>
        <v>0</v>
      </c>
      <c r="BQ345" s="8">
        <f t="shared" si="222"/>
        <v>0</v>
      </c>
      <c r="BR345" s="8">
        <f>IFERROR(ROUNDDOWN(BF345*BN345/(BK345+BL345+BM345+BN),0),0)</f>
        <v>0</v>
      </c>
      <c r="BS345" s="8" t="str">
        <f t="shared" si="223"/>
        <v>GP0178</v>
      </c>
      <c r="BT345" s="8">
        <f>SUMIF(FR_HITUNG_MINMAX!A:A,ORDER!A345,FR_HITUNG_MINMAX!AS:AS)</f>
        <v>4</v>
      </c>
      <c r="BU345" s="8">
        <f t="shared" si="239"/>
        <v>0</v>
      </c>
      <c r="BV345" s="8" t="str">
        <f t="shared" si="224"/>
        <v>GSM</v>
      </c>
      <c r="BW345" s="8" t="str">
        <f>VLOOKUP(A345,'STOK PESALAKAN'!A:F,6,0)</f>
        <v/>
      </c>
    </row>
    <row r="346" spans="1:75">
      <c r="A346" s="41" t="s">
        <v>424</v>
      </c>
      <c r="B346" s="99">
        <f>IFERROR(IFERROR(VLOOKUP(A346,'STOK PACUL'!C:H,6,0),VLOOKUP(A346,'KATEGORI PACUL'!A:C,3,0)),0)</f>
        <v>2</v>
      </c>
      <c r="C346" s="8">
        <f>IFERROR(VLOOKUP(A346,'KATEGORI PACUL'!A:D,4,0),0)</f>
        <v>2</v>
      </c>
      <c r="D346" s="99">
        <f>IFERROR(IFERROR(VLOOKUP(A346,'STOK PESALAKAN'!C:H,6,0),VLOOKUP(A346,'KATEGORI PESALAKAN'!A:C,3,0)),0)</f>
        <v>2</v>
      </c>
      <c r="E346" s="8">
        <f>IFERROR(VLOOKUP(A346,'KATEGORI PESALAKAN'!A:D,4,0),0)</f>
        <v>2</v>
      </c>
      <c r="F346" s="99">
        <f>IFERROR(IFERROR(VLOOKUP(A346,'STOK CIKDITIRO'!C:H,6,0),VLOOKUP(A346,'KATEGORI CIKDITIRO'!A:C,3,0)),0)</f>
        <v>3</v>
      </c>
      <c r="G346" s="8">
        <f>IFERROR(VLOOKUP(A346,'KATEGORI CIKDITIRO'!A:D,4,0),0)</f>
        <v>0</v>
      </c>
      <c r="H346" s="99">
        <f>IFERROR(IFERROR(VLOOKUP(A346,'STOK TRAYEMAN'!C:H,6,0),VLOOKUP(A346,'KATEGORI TRAYEMAN'!A:C,3,0)),0)</f>
        <v>1</v>
      </c>
      <c r="I346" s="8">
        <f>IFERROR(VLOOKUP(A346,'KATEGORI TRAYEMAN'!A:D,4,0),0)</f>
        <v>0</v>
      </c>
      <c r="J346" s="8" t="str">
        <f>IFERROR(VLOOKUP(A346,'NOSTOK PACUL'!A:C,3,0),IFERROR(IF(VLOOKUP(A346,'STOK PACUL'!A:B,2,0)="NOSTOK","E",VLOOKUP(A346,'KATEGORI PACUL'!A:B,2,0)),"E"))</f>
        <v>C</v>
      </c>
      <c r="K346" s="8" t="str">
        <f>IFERROR(VLOOKUP(A346,'NOSTOK PESALAKAN'!A:C,3,0),IFERROR(IF(VLOOKUP(A346,'STOK PESALAKAN'!A:B,2,0)="NOSTOK","E",VLOOKUP(A346,'KATEGORI PESALAKAN'!A:B,2,0)),"E"))</f>
        <v>D</v>
      </c>
      <c r="L346" s="8" t="str">
        <f>IFERROR(VLOOKUP(A346,'NOSTOK CIKDITIRO'!A:C,3,0),IFERROR(IF(VLOOKUP(A346,'STOK CIKDITIRO'!A:B,2,0)="NOSTOK","E",VLOOKUP(A346,'KATEGORI CIKDITIRO'!A:B,2,0)),"E"))</f>
        <v>E</v>
      </c>
      <c r="M346" s="8" t="str">
        <f>IFERROR(VLOOKUP(A346,'NOSTOK TRAYEMAN'!A:C,3,0),IFERROR(IF(VLOOKUP(A346,'STOK TRAYEMAN'!A:B,2,0)="NOSTOK","E",VLOOKUP(A346,'KATEGORI TRAYEMAN'!A:B,2,0)),"E"))</f>
        <v>E</v>
      </c>
      <c r="N346" s="8" t="str">
        <f>IFERROR(VLOOKUP(A346,FR_HITUNG_MINMAX!A:B,2,0),0)</f>
        <v>COOL STATER Y.JUPITER Z/ MIO 125 IMI</v>
      </c>
      <c r="O346" s="8" t="str">
        <f>IFERROR(VLOOKUP(A346,FR_HITUNG_MINMAX!A:D,4,0),0)</f>
        <v>IMITAS</v>
      </c>
      <c r="P346" s="8">
        <f>IFERROR(VLOOKUP(A346,FR_HITUNG_MINMAX!A:G,7,0),1)</f>
        <v>1</v>
      </c>
      <c r="Q346" s="11">
        <f>IFERROR(VLOOKUP(A346,FR_HITUNG_MINMAX!A:J,10,0),1)</f>
        <v>1</v>
      </c>
      <c r="R346" s="8">
        <f>IFERROR(VLOOKUP(A346,FR_HITUNG_MINMAX!A:K,11,0),1)</f>
        <v>1</v>
      </c>
      <c r="S346" s="12">
        <f>IFERROR(VLOOKUP(A346,FR_HITUNG_MINMAX!A:F,6,0),0)</f>
        <v>13000</v>
      </c>
      <c r="T346" s="8">
        <f t="shared" si="225"/>
        <v>0</v>
      </c>
      <c r="U346" s="8">
        <f t="shared" si="200"/>
        <v>0</v>
      </c>
      <c r="V346" s="8">
        <f t="shared" si="201"/>
        <v>3</v>
      </c>
      <c r="W346" s="8">
        <f t="shared" si="226"/>
        <v>1</v>
      </c>
      <c r="X346" s="8">
        <f t="shared" si="227"/>
        <v>0</v>
      </c>
      <c r="Y346" s="16"/>
      <c r="Z346" s="15">
        <f t="shared" si="202"/>
        <v>0</v>
      </c>
      <c r="AA346" s="8">
        <f t="shared" si="228"/>
        <v>0</v>
      </c>
      <c r="AB346" s="16"/>
      <c r="AC346" s="15">
        <f t="shared" si="203"/>
        <v>0</v>
      </c>
      <c r="AD346" s="8">
        <f t="shared" si="204"/>
        <v>0</v>
      </c>
      <c r="AE346" s="16"/>
      <c r="AF346" s="15">
        <f t="shared" si="205"/>
        <v>0</v>
      </c>
      <c r="AG346" s="15">
        <f t="shared" si="229"/>
        <v>0</v>
      </c>
      <c r="AH346" s="16"/>
      <c r="AI346" s="15">
        <f t="shared" si="230"/>
        <v>0</v>
      </c>
      <c r="AJ346" s="8">
        <f t="shared" si="231"/>
        <v>3</v>
      </c>
      <c r="AK346" s="8">
        <f t="shared" si="206"/>
        <v>0</v>
      </c>
      <c r="AL346" s="8">
        <f t="shared" si="207"/>
        <v>0</v>
      </c>
      <c r="AM346" s="8">
        <f t="shared" si="232"/>
        <v>0</v>
      </c>
      <c r="AN346" s="8">
        <f t="shared" si="233"/>
        <v>3</v>
      </c>
      <c r="AO346" s="8">
        <f>IFERROR(VLOOKUP(A346,PERSAMAAN!B:D,3,0),AN346)</f>
        <v>3</v>
      </c>
      <c r="AP346" s="1">
        <v>0</v>
      </c>
      <c r="AQ346" s="8">
        <f t="shared" si="208"/>
        <v>0</v>
      </c>
      <c r="AR346" s="8" t="str">
        <f>IF(AQ346=0,"-",VLOOKUP(A346,FR_HITUNG_MINMAX!A:H,8,0))</f>
        <v>-</v>
      </c>
      <c r="AS346" s="1"/>
      <c r="AT346" s="8" t="str">
        <f t="shared" si="209"/>
        <v>-</v>
      </c>
      <c r="AU346" s="12">
        <f t="shared" si="210"/>
        <v>0</v>
      </c>
      <c r="AV346" s="12">
        <f t="shared" si="211"/>
        <v>0</v>
      </c>
      <c r="AW346" s="8" t="b">
        <f t="shared" si="234"/>
        <v>0</v>
      </c>
      <c r="AX346" s="1"/>
      <c r="AY346" s="8">
        <f t="shared" si="212"/>
        <v>0</v>
      </c>
      <c r="AZ346" s="8" t="str">
        <f>IF(AY346=0,"-",VLOOKUP(A346,FR_HITUNG_MINMAX!A:I,9,0))</f>
        <v>-</v>
      </c>
      <c r="BB346" s="8" t="str">
        <f t="shared" si="213"/>
        <v>-</v>
      </c>
      <c r="BC346" s="12">
        <f t="shared" si="214"/>
        <v>0</v>
      </c>
      <c r="BD346" s="12">
        <f t="shared" si="215"/>
        <v>0</v>
      </c>
      <c r="BE346" s="16"/>
      <c r="BF346" s="8">
        <f>SUMIF('REALISASI ORDER'!C:C,A346,'REALISASI ORDER'!E:E)</f>
        <v>0</v>
      </c>
      <c r="BG346" s="8">
        <f t="shared" si="235"/>
        <v>2</v>
      </c>
      <c r="BH346" s="8">
        <f t="shared" si="216"/>
        <v>2</v>
      </c>
      <c r="BI346" s="8">
        <f t="shared" si="217"/>
        <v>3</v>
      </c>
      <c r="BJ346" s="8">
        <f t="shared" si="236"/>
        <v>1</v>
      </c>
      <c r="BK346" s="33">
        <f t="shared" si="237"/>
        <v>2</v>
      </c>
      <c r="BL346" s="33">
        <f t="shared" si="218"/>
        <v>0</v>
      </c>
      <c r="BM346" s="33">
        <f t="shared" si="219"/>
        <v>0</v>
      </c>
      <c r="BN346" s="33">
        <f t="shared" si="238"/>
        <v>0</v>
      </c>
      <c r="BO346" s="8">
        <f t="shared" si="220"/>
        <v>0</v>
      </c>
      <c r="BP346" s="8">
        <f t="shared" si="221"/>
        <v>0</v>
      </c>
      <c r="BQ346" s="8">
        <f t="shared" si="222"/>
        <v>0</v>
      </c>
      <c r="BR346" s="8">
        <f>IFERROR(ROUNDDOWN(BF346*BN346/(BK346+BL346+BM346+BN),0),0)</f>
        <v>0</v>
      </c>
      <c r="BS346" s="8" t="str">
        <f t="shared" si="223"/>
        <v>GP0205</v>
      </c>
      <c r="BT346" s="8">
        <f>SUMIF(FR_HITUNG_MINMAX!A:A,ORDER!A346,FR_HITUNG_MINMAX!AS:AS)</f>
        <v>2</v>
      </c>
      <c r="BU346" s="8">
        <f t="shared" si="239"/>
        <v>0</v>
      </c>
      <c r="BV346" s="8" t="str">
        <f t="shared" si="224"/>
        <v>-</v>
      </c>
      <c r="BW346" s="8" t="str">
        <f>VLOOKUP(A346,'STOK PESALAKAN'!A:F,6,0)</f>
        <v/>
      </c>
    </row>
    <row r="347" spans="1:75" ht="15" customHeight="1">
      <c r="A347" s="41" t="s">
        <v>425</v>
      </c>
      <c r="B347" s="99">
        <f>IFERROR(IFERROR(VLOOKUP(A347,'STOK PACUL'!C:H,6,0),VLOOKUP(A347,'KATEGORI PACUL'!A:C,3,0)),0)</f>
        <v>4</v>
      </c>
      <c r="C347" s="8">
        <f>IFERROR(VLOOKUP(A347,'KATEGORI PACUL'!A:D,4,0),0)</f>
        <v>4</v>
      </c>
      <c r="D347" s="99">
        <f>IFERROR(IFERROR(VLOOKUP(A347,'STOK PESALAKAN'!C:H,6,0),VLOOKUP(A347,'KATEGORI PESALAKAN'!A:C,3,0)),0)</f>
        <v>1</v>
      </c>
      <c r="E347" s="8">
        <f>IFERROR(VLOOKUP(A347,'KATEGORI PESALAKAN'!A:D,4,0),0)</f>
        <v>3</v>
      </c>
      <c r="F347" s="99">
        <f>IFERROR(IFERROR(VLOOKUP(A347,'STOK CIKDITIRO'!C:H,6,0),VLOOKUP(A347,'KATEGORI CIKDITIRO'!A:C,3,0)),0)</f>
        <v>2</v>
      </c>
      <c r="G347" s="8">
        <f>IFERROR(VLOOKUP(A347,'KATEGORI CIKDITIRO'!A:D,4,0),0)</f>
        <v>3</v>
      </c>
      <c r="H347" s="99">
        <f>IFERROR(IFERROR(VLOOKUP(A347,'STOK TRAYEMAN'!C:H,6,0),VLOOKUP(A347,'KATEGORI TRAYEMAN'!A:C,3,0)),0)</f>
        <v>1</v>
      </c>
      <c r="I347" s="8">
        <f>IFERROR(VLOOKUP(A347,'KATEGORI TRAYEMAN'!A:D,4,0),0)</f>
        <v>0</v>
      </c>
      <c r="J347" s="8" t="str">
        <f>IFERROR(VLOOKUP(A347,'NOSTOK PACUL'!A:C,3,0),IFERROR(IF(VLOOKUP(A347,'STOK PACUL'!A:B,2,0)="NOSTOK","E",VLOOKUP(A347,'KATEGORI PACUL'!A:B,2,0)),"E"))</f>
        <v>C</v>
      </c>
      <c r="K347" s="8" t="str">
        <f>IFERROR(VLOOKUP(A347,'NOSTOK PESALAKAN'!A:C,3,0),IFERROR(IF(VLOOKUP(A347,'STOK PESALAKAN'!A:B,2,0)="NOSTOK","E",VLOOKUP(A347,'KATEGORI PESALAKAN'!A:B,2,0)),"E"))</f>
        <v>B</v>
      </c>
      <c r="L347" s="8" t="str">
        <f>IFERROR(VLOOKUP(A347,'NOSTOK CIKDITIRO'!A:C,3,0),IFERROR(IF(VLOOKUP(A347,'STOK CIKDITIRO'!A:B,2,0)="NOSTOK","E",VLOOKUP(A347,'KATEGORI CIKDITIRO'!A:B,2,0)),"E"))</f>
        <v>B</v>
      </c>
      <c r="M347" s="8" t="str">
        <f>IFERROR(VLOOKUP(A347,'NOSTOK TRAYEMAN'!A:C,3,0),IFERROR(IF(VLOOKUP(A347,'STOK TRAYEMAN'!A:B,2,0)="NOSTOK","E",VLOOKUP(A347,'KATEGORI TRAYEMAN'!A:B,2,0)),"E"))</f>
        <v>E</v>
      </c>
      <c r="N347" s="8" t="str">
        <f>IFERROR(VLOOKUP(A347,FR_HITUNG_MINMAX!A:B,2,0),0)</f>
        <v>MASTER REM H.VARIO 125 NEW/150/160/GENIO IMI</v>
      </c>
      <c r="O347" s="8" t="str">
        <f>IFERROR(VLOOKUP(A347,FR_HITUNG_MINMAX!A:D,4,0),0)</f>
        <v>IMITAS</v>
      </c>
      <c r="P347" s="8">
        <f>IFERROR(VLOOKUP(A347,FR_HITUNG_MINMAX!A:G,7,0),1)</f>
        <v>1</v>
      </c>
      <c r="Q347" s="11" t="str">
        <f>IFERROR(VLOOKUP(A347,FR_HITUNG_MINMAX!A:J,10,0),1)</f>
        <v>1</v>
      </c>
      <c r="R347" s="8">
        <f>IFERROR(VLOOKUP(A347,FR_HITUNG_MINMAX!A:K,11,0),1)</f>
        <v>1</v>
      </c>
      <c r="S347" s="12">
        <f>IFERROR(VLOOKUP(A347,FR_HITUNG_MINMAX!A:F,6,0),0)</f>
        <v>19500</v>
      </c>
      <c r="T347" s="8">
        <f t="shared" si="225"/>
        <v>0</v>
      </c>
      <c r="U347" s="8">
        <f t="shared" si="200"/>
        <v>-2</v>
      </c>
      <c r="V347" s="8">
        <f t="shared" si="201"/>
        <v>-1</v>
      </c>
      <c r="W347" s="8">
        <f t="shared" si="226"/>
        <v>1</v>
      </c>
      <c r="X347" s="8">
        <f t="shared" si="227"/>
        <v>0</v>
      </c>
      <c r="Y347" s="16"/>
      <c r="Z347" s="15">
        <f t="shared" si="202"/>
        <v>0</v>
      </c>
      <c r="AA347" s="8">
        <f t="shared" si="228"/>
        <v>0</v>
      </c>
      <c r="AB347" s="16"/>
      <c r="AC347" s="15">
        <f t="shared" si="203"/>
        <v>0</v>
      </c>
      <c r="AD347" s="8">
        <f t="shared" si="204"/>
        <v>0</v>
      </c>
      <c r="AE347" s="16"/>
      <c r="AF347" s="15">
        <f t="shared" si="205"/>
        <v>0</v>
      </c>
      <c r="AG347" s="15">
        <f t="shared" si="229"/>
        <v>0</v>
      </c>
      <c r="AH347" s="16"/>
      <c r="AI347" s="15">
        <f t="shared" si="230"/>
        <v>0</v>
      </c>
      <c r="AJ347" s="8">
        <f t="shared" si="231"/>
        <v>0</v>
      </c>
      <c r="AK347" s="8">
        <f t="shared" si="206"/>
        <v>1</v>
      </c>
      <c r="AL347" s="8">
        <f t="shared" si="207"/>
        <v>0</v>
      </c>
      <c r="AM347" s="8">
        <f t="shared" si="232"/>
        <v>0</v>
      </c>
      <c r="AN347" s="8">
        <f t="shared" si="233"/>
        <v>1</v>
      </c>
      <c r="AO347" s="8">
        <f>IFERROR(VLOOKUP(A347,PERSAMAAN!B:D,3,0),AN347)</f>
        <v>1</v>
      </c>
      <c r="AP347" s="1">
        <v>5</v>
      </c>
      <c r="AQ347" s="8">
        <f t="shared" si="208"/>
        <v>5</v>
      </c>
      <c r="AR347" s="8" t="str">
        <f>IF(AQ347=0,"-",VLOOKUP(A347,FR_HITUNG_MINMAX!A:H,8,0))</f>
        <v>SWM</v>
      </c>
      <c r="AS347" s="1" t="s">
        <v>32</v>
      </c>
      <c r="AT347" s="8" t="str">
        <f t="shared" si="209"/>
        <v>HKJ</v>
      </c>
      <c r="AU347" s="12">
        <f t="shared" si="210"/>
        <v>97500</v>
      </c>
      <c r="AV347" s="12">
        <f t="shared" si="211"/>
        <v>7262685</v>
      </c>
      <c r="AW347" s="8" t="b">
        <f t="shared" si="234"/>
        <v>0</v>
      </c>
      <c r="AX347" s="1"/>
      <c r="AY347" s="8">
        <f t="shared" si="212"/>
        <v>0</v>
      </c>
      <c r="AZ347" s="8" t="str">
        <f>IF(AY347=0,"-",VLOOKUP(A347,FR_HITUNG_MINMAX!A:I,9,0))</f>
        <v>-</v>
      </c>
      <c r="BB347" s="8" t="str">
        <f t="shared" si="213"/>
        <v>-</v>
      </c>
      <c r="BC347" s="12">
        <f t="shared" si="214"/>
        <v>0</v>
      </c>
      <c r="BD347" s="12">
        <f t="shared" si="215"/>
        <v>0</v>
      </c>
      <c r="BE347" s="16"/>
      <c r="BF347" s="8">
        <f>SUMIF('REALISASI ORDER'!C:C,A347,'REALISASI ORDER'!E:E)</f>
        <v>0</v>
      </c>
      <c r="BG347" s="8">
        <f t="shared" si="235"/>
        <v>4</v>
      </c>
      <c r="BH347" s="8">
        <f t="shared" si="216"/>
        <v>1</v>
      </c>
      <c r="BI347" s="8">
        <f t="shared" si="217"/>
        <v>2</v>
      </c>
      <c r="BJ347" s="8">
        <f t="shared" si="236"/>
        <v>1</v>
      </c>
      <c r="BK347" s="33">
        <f t="shared" si="237"/>
        <v>4</v>
      </c>
      <c r="BL347" s="33">
        <f t="shared" si="218"/>
        <v>2</v>
      </c>
      <c r="BM347" s="33">
        <f t="shared" si="219"/>
        <v>1</v>
      </c>
      <c r="BN347" s="33">
        <f t="shared" si="238"/>
        <v>0</v>
      </c>
      <c r="BO347" s="8">
        <f t="shared" si="220"/>
        <v>0</v>
      </c>
      <c r="BP347" s="8">
        <f t="shared" si="221"/>
        <v>0</v>
      </c>
      <c r="BQ347" s="8">
        <f t="shared" si="222"/>
        <v>0</v>
      </c>
      <c r="BR347" s="8">
        <f>IFERROR(ROUNDDOWN(BF347*BN347/(BK347+BL347+BM347+BN),0),0)</f>
        <v>0</v>
      </c>
      <c r="BS347" s="8" t="str">
        <f t="shared" si="223"/>
        <v>GP0211</v>
      </c>
      <c r="BT347" s="8">
        <f>SUMIF(FR_HITUNG_MINMAX!A:A,ORDER!A347,FR_HITUNG_MINMAX!AS:AS)</f>
        <v>4</v>
      </c>
      <c r="BU347" s="8">
        <f t="shared" si="239"/>
        <v>0</v>
      </c>
      <c r="BV347" s="8" t="str">
        <f t="shared" si="224"/>
        <v>HKJ</v>
      </c>
      <c r="BW347" s="8" t="str">
        <f>VLOOKUP(A347,'STOK PESALAKAN'!A:F,6,0)</f>
        <v/>
      </c>
    </row>
    <row r="348" spans="1:75" ht="15" customHeight="1">
      <c r="A348" s="41" t="s">
        <v>426</v>
      </c>
      <c r="B348" s="99">
        <f>IFERROR(IFERROR(VLOOKUP(A348,'STOK PACUL'!C:H,6,0),VLOOKUP(A348,'KATEGORI PACUL'!A:C,3,0)),0)</f>
        <v>7</v>
      </c>
      <c r="C348" s="8">
        <f>IFERROR(VLOOKUP(A348,'KATEGORI PACUL'!A:D,4,0),0)</f>
        <v>7</v>
      </c>
      <c r="D348" s="99">
        <f>IFERROR(IFERROR(VLOOKUP(A348,'STOK PESALAKAN'!C:H,6,0),VLOOKUP(A348,'KATEGORI PESALAKAN'!A:C,3,0)),0)</f>
        <v>7</v>
      </c>
      <c r="E348" s="8">
        <f>IFERROR(VLOOKUP(A348,'KATEGORI PESALAKAN'!A:D,4,0),0)</f>
        <v>4</v>
      </c>
      <c r="F348" s="99">
        <f>IFERROR(IFERROR(VLOOKUP(A348,'STOK CIKDITIRO'!C:H,6,0),VLOOKUP(A348,'KATEGORI CIKDITIRO'!A:C,3,0)),0)</f>
        <v>7</v>
      </c>
      <c r="G348" s="8">
        <f>IFERROR(VLOOKUP(A348,'KATEGORI CIKDITIRO'!A:D,4,0),0)</f>
        <v>7</v>
      </c>
      <c r="H348" s="99">
        <f>IFERROR(IFERROR(VLOOKUP(A348,'STOK TRAYEMAN'!C:H,6,0),VLOOKUP(A348,'KATEGORI TRAYEMAN'!A:C,3,0)),0)</f>
        <v>2</v>
      </c>
      <c r="I348" s="8">
        <f>IFERROR(VLOOKUP(A348,'KATEGORI TRAYEMAN'!A:D,4,0),0)</f>
        <v>0</v>
      </c>
      <c r="J348" s="8" t="str">
        <f>IFERROR(VLOOKUP(A348,'NOSTOK PACUL'!A:C,3,0),IFERROR(IF(VLOOKUP(A348,'STOK PACUL'!A:B,2,0)="NOSTOK","E",VLOOKUP(A348,'KATEGORI PACUL'!A:B,2,0)),"E"))</f>
        <v>B</v>
      </c>
      <c r="K348" s="8" t="str">
        <f>IFERROR(VLOOKUP(A348,'NOSTOK PESALAKAN'!A:C,3,0),IFERROR(IF(VLOOKUP(A348,'STOK PESALAKAN'!A:B,2,0)="NOSTOK","E",VLOOKUP(A348,'KATEGORI PESALAKAN'!A:B,2,0)),"E"))</f>
        <v>B</v>
      </c>
      <c r="L348" s="8" t="str">
        <f>IFERROR(VLOOKUP(A348,'NOSTOK CIKDITIRO'!A:C,3,0),IFERROR(IF(VLOOKUP(A348,'STOK CIKDITIRO'!A:B,2,0)="NOSTOK","E",VLOOKUP(A348,'KATEGORI CIKDITIRO'!A:B,2,0)),"E"))</f>
        <v>B</v>
      </c>
      <c r="M348" s="8" t="str">
        <f>IFERROR(VLOOKUP(A348,'NOSTOK TRAYEMAN'!A:C,3,0),IFERROR(IF(VLOOKUP(A348,'STOK TRAYEMAN'!A:B,2,0)="NOSTOK","E",VLOOKUP(A348,'KATEGORI TRAYEMAN'!A:B,2,0)),"E"))</f>
        <v>E</v>
      </c>
      <c r="N348" s="8" t="str">
        <f>IFERROR(VLOOKUP(A348,FR_HITUNG_MINMAX!A:B,2,0),0)</f>
        <v>MASTER REM H.SUPRA X IMI</v>
      </c>
      <c r="O348" s="8" t="str">
        <f>IFERROR(VLOOKUP(A348,FR_HITUNG_MINMAX!A:D,4,0),0)</f>
        <v>IMITAS</v>
      </c>
      <c r="P348" s="8">
        <f>IFERROR(VLOOKUP(A348,FR_HITUNG_MINMAX!A:G,7,0),1)</f>
        <v>1</v>
      </c>
      <c r="Q348" s="11" t="str">
        <f>IFERROR(VLOOKUP(A348,FR_HITUNG_MINMAX!A:J,10,0),1)</f>
        <v>3</v>
      </c>
      <c r="R348" s="8">
        <f>IFERROR(VLOOKUP(A348,FR_HITUNG_MINMAX!A:K,11,0),1)</f>
        <v>1</v>
      </c>
      <c r="S348" s="12">
        <f>IFERROR(VLOOKUP(A348,FR_HITUNG_MINMAX!A:F,6,0),0)</f>
        <v>25000</v>
      </c>
      <c r="T348" s="8">
        <f t="shared" si="225"/>
        <v>0</v>
      </c>
      <c r="U348" s="8">
        <f t="shared" si="200"/>
        <v>3</v>
      </c>
      <c r="V348" s="8">
        <f t="shared" si="201"/>
        <v>0</v>
      </c>
      <c r="W348" s="8">
        <f t="shared" si="226"/>
        <v>2</v>
      </c>
      <c r="X348" s="8">
        <f t="shared" si="227"/>
        <v>0</v>
      </c>
      <c r="Y348" s="16"/>
      <c r="Z348" s="15">
        <f t="shared" si="202"/>
        <v>0</v>
      </c>
      <c r="AA348" s="8">
        <f t="shared" si="228"/>
        <v>0</v>
      </c>
      <c r="AB348" s="16"/>
      <c r="AC348" s="15">
        <f t="shared" si="203"/>
        <v>0</v>
      </c>
      <c r="AD348" s="8">
        <f t="shared" si="204"/>
        <v>0</v>
      </c>
      <c r="AE348" s="16"/>
      <c r="AF348" s="15">
        <f t="shared" si="205"/>
        <v>0</v>
      </c>
      <c r="AG348" s="15">
        <f t="shared" si="229"/>
        <v>0</v>
      </c>
      <c r="AH348" s="16"/>
      <c r="AI348" s="15">
        <f t="shared" si="230"/>
        <v>0</v>
      </c>
      <c r="AJ348" s="8">
        <f t="shared" si="231"/>
        <v>0</v>
      </c>
      <c r="AK348" s="8">
        <f t="shared" si="206"/>
        <v>0</v>
      </c>
      <c r="AL348" s="8">
        <f t="shared" si="207"/>
        <v>0</v>
      </c>
      <c r="AM348" s="8">
        <f t="shared" si="232"/>
        <v>0</v>
      </c>
      <c r="AN348" s="8">
        <f t="shared" si="233"/>
        <v>0</v>
      </c>
      <c r="AO348" s="8">
        <f>IFERROR(VLOOKUP(A348,PERSAMAAN!B:D,3,0),AN348)</f>
        <v>0</v>
      </c>
      <c r="AP348" s="1"/>
      <c r="AQ348" s="8">
        <f t="shared" si="208"/>
        <v>0</v>
      </c>
      <c r="AR348" s="8" t="str">
        <f>IF(AQ348=0,"-",VLOOKUP(A348,FR_HITUNG_MINMAX!A:H,8,0))</f>
        <v>-</v>
      </c>
      <c r="AS348" s="1"/>
      <c r="AT348" s="8" t="str">
        <f t="shared" si="209"/>
        <v>-</v>
      </c>
      <c r="AU348" s="12">
        <f t="shared" si="210"/>
        <v>0</v>
      </c>
      <c r="AV348" s="12">
        <f t="shared" si="211"/>
        <v>0</v>
      </c>
      <c r="AW348" s="8" t="b">
        <f t="shared" si="234"/>
        <v>0</v>
      </c>
      <c r="AX348" s="1"/>
      <c r="AY348" s="8">
        <f t="shared" si="212"/>
        <v>0</v>
      </c>
      <c r="AZ348" s="8" t="str">
        <f>IF(AY348=0,"-",VLOOKUP(A348,FR_HITUNG_MINMAX!A:I,9,0))</f>
        <v>-</v>
      </c>
      <c r="BB348" s="8" t="str">
        <f t="shared" si="213"/>
        <v>-</v>
      </c>
      <c r="BC348" s="12">
        <f t="shared" si="214"/>
        <v>0</v>
      </c>
      <c r="BD348" s="12">
        <f t="shared" si="215"/>
        <v>0</v>
      </c>
      <c r="BE348" s="16"/>
      <c r="BF348" s="8">
        <f>SUMIF('REALISASI ORDER'!C:C,A348,'REALISASI ORDER'!E:E)</f>
        <v>0</v>
      </c>
      <c r="BG348" s="8">
        <f t="shared" si="235"/>
        <v>7</v>
      </c>
      <c r="BH348" s="8">
        <f t="shared" si="216"/>
        <v>7</v>
      </c>
      <c r="BI348" s="8">
        <f t="shared" si="217"/>
        <v>7</v>
      </c>
      <c r="BJ348" s="8">
        <f t="shared" si="236"/>
        <v>2</v>
      </c>
      <c r="BK348" s="33">
        <f t="shared" si="237"/>
        <v>7</v>
      </c>
      <c r="BL348" s="33">
        <f t="shared" si="218"/>
        <v>0</v>
      </c>
      <c r="BM348" s="33">
        <f t="shared" si="219"/>
        <v>0</v>
      </c>
      <c r="BN348" s="33">
        <f t="shared" si="238"/>
        <v>0</v>
      </c>
      <c r="BO348" s="8">
        <f t="shared" si="220"/>
        <v>0</v>
      </c>
      <c r="BP348" s="8">
        <f t="shared" si="221"/>
        <v>0</v>
      </c>
      <c r="BQ348" s="8">
        <f t="shared" si="222"/>
        <v>0</v>
      </c>
      <c r="BR348" s="8">
        <f>IFERROR(ROUNDDOWN(BF348*BN348/(BK348+BL348+BM348+BN),0),0)</f>
        <v>0</v>
      </c>
      <c r="BS348" s="8" t="str">
        <f t="shared" si="223"/>
        <v>GP0212</v>
      </c>
      <c r="BT348" s="8">
        <f>SUMIF(FR_HITUNG_MINMAX!A:A,ORDER!A348,FR_HITUNG_MINMAX!AS:AS)</f>
        <v>7</v>
      </c>
      <c r="BU348" s="8">
        <f t="shared" si="239"/>
        <v>0</v>
      </c>
      <c r="BV348" s="8" t="str">
        <f t="shared" si="224"/>
        <v>-</v>
      </c>
      <c r="BW348" s="8" t="str">
        <f>VLOOKUP(A348,'STOK PESALAKAN'!A:F,6,0)</f>
        <v/>
      </c>
    </row>
    <row r="349" spans="1:75" ht="15" customHeight="1">
      <c r="A349" s="41" t="s">
        <v>1880</v>
      </c>
      <c r="B349" s="99">
        <f>IFERROR(IFERROR(VLOOKUP(A349,'STOK PACUL'!C:H,6,0),VLOOKUP(A349,'KATEGORI PACUL'!A:C,3,0)),0)</f>
        <v>0</v>
      </c>
      <c r="C349" s="8">
        <f>IFERROR(VLOOKUP(A349,'KATEGORI PACUL'!A:D,4,0),0)</f>
        <v>2</v>
      </c>
      <c r="D349" s="99">
        <f>IFERROR(IFERROR(VLOOKUP(A349,'STOK PESALAKAN'!C:H,6,0),VLOOKUP(A349,'KATEGORI PESALAKAN'!A:C,3,0)),0)</f>
        <v>3</v>
      </c>
      <c r="E349" s="8">
        <f>IFERROR(VLOOKUP(A349,'KATEGORI PESALAKAN'!A:D,4,0),0)</f>
        <v>0</v>
      </c>
      <c r="F349" s="99">
        <f>IFERROR(IFERROR(VLOOKUP(A349,'STOK CIKDITIRO'!C:H,6,0),VLOOKUP(A349,'KATEGORI CIKDITIRO'!A:C,3,0)),0)</f>
        <v>0</v>
      </c>
      <c r="G349" s="8">
        <f>IFERROR(VLOOKUP(A349,'KATEGORI CIKDITIRO'!A:D,4,0),0)</f>
        <v>0</v>
      </c>
      <c r="H349" s="99">
        <f>IFERROR(IFERROR(VLOOKUP(A349,'STOK TRAYEMAN'!C:H,6,0),VLOOKUP(A349,'KATEGORI TRAYEMAN'!A:C,3,0)),0)</f>
        <v>0</v>
      </c>
      <c r="I349" s="8">
        <f>IFERROR(VLOOKUP(A349,'KATEGORI TRAYEMAN'!A:D,4,0),0)</f>
        <v>0</v>
      </c>
      <c r="J349" s="8" t="str">
        <f>IFERROR(VLOOKUP(A349,'NOSTOK PACUL'!A:C,3,0),IFERROR(IF(VLOOKUP(A349,'STOK PACUL'!A:B,2,0)="NOSTOK","E",VLOOKUP(A349,'KATEGORI PACUL'!A:B,2,0)),"E"))</f>
        <v>D</v>
      </c>
      <c r="K349" s="8" t="str">
        <f>IFERROR(VLOOKUP(A349,'NOSTOK PESALAKAN'!A:C,3,0),IFERROR(IF(VLOOKUP(A349,'STOK PESALAKAN'!A:B,2,0)="NOSTOK","E",VLOOKUP(A349,'KATEGORI PESALAKAN'!A:B,2,0)),"E"))</f>
        <v>E</v>
      </c>
      <c r="L349" s="8" t="str">
        <f>IFERROR(VLOOKUP(A349,'NOSTOK CIKDITIRO'!A:C,3,0),IFERROR(IF(VLOOKUP(A349,'STOK CIKDITIRO'!A:B,2,0)="NOSTOK","E",VLOOKUP(A349,'KATEGORI CIKDITIRO'!A:B,2,0)),"E"))</f>
        <v>E</v>
      </c>
      <c r="M349" s="8" t="str">
        <f>IFERROR(VLOOKUP(A349,'NOSTOK TRAYEMAN'!A:C,3,0),IFERROR(IF(VLOOKUP(A349,'STOK TRAYEMAN'!A:B,2,0)="NOSTOK","E",VLOOKUP(A349,'KATEGORI TRAYEMAN'!A:B,2,0)),"E"))</f>
        <v>E</v>
      </c>
      <c r="N349" s="8" t="str">
        <f>IFERROR(VLOOKUP(A349,FR_HITUNG_MINMAX!A:B,2,0),0)</f>
        <v>PER KAMPAS H.GRAND IMI</v>
      </c>
      <c r="O349" s="8" t="str">
        <f>IFERROR(VLOOKUP(A349,FR_HITUNG_MINMAX!A:D,4,0),0)</f>
        <v>NOSTOK</v>
      </c>
      <c r="P349" s="8">
        <f>IFERROR(VLOOKUP(A349,FR_HITUNG_MINMAX!A:G,7,0),1)</f>
        <v>1</v>
      </c>
      <c r="Q349" s="11">
        <f>IFERROR(VLOOKUP(A349,FR_HITUNG_MINMAX!A:J,10,0),1)</f>
        <v>1</v>
      </c>
      <c r="R349" s="8">
        <f>IFERROR(VLOOKUP(A349,FR_HITUNG_MINMAX!A:K,11,0),1)</f>
        <v>1</v>
      </c>
      <c r="S349" s="12">
        <f>IFERROR(VLOOKUP(A349,FR_HITUNG_MINMAX!A:F,6,0),0)</f>
        <v>5000</v>
      </c>
      <c r="T349" s="8">
        <f t="shared" si="225"/>
        <v>-2</v>
      </c>
      <c r="U349" s="8">
        <f t="shared" si="200"/>
        <v>3</v>
      </c>
      <c r="V349" s="8">
        <f t="shared" si="201"/>
        <v>0</v>
      </c>
      <c r="W349" s="8">
        <f t="shared" si="226"/>
        <v>0</v>
      </c>
      <c r="X349" s="8">
        <f t="shared" si="227"/>
        <v>0</v>
      </c>
      <c r="Y349" s="16"/>
      <c r="Z349" s="15">
        <f t="shared" si="202"/>
        <v>0</v>
      </c>
      <c r="AA349" s="8">
        <f t="shared" si="228"/>
        <v>2</v>
      </c>
      <c r="AB349" s="16"/>
      <c r="AC349" s="15">
        <f t="shared" si="203"/>
        <v>0</v>
      </c>
      <c r="AD349" s="8">
        <f t="shared" si="204"/>
        <v>0</v>
      </c>
      <c r="AE349" s="16"/>
      <c r="AF349" s="15">
        <f t="shared" si="205"/>
        <v>0</v>
      </c>
      <c r="AG349" s="15">
        <f t="shared" si="229"/>
        <v>0</v>
      </c>
      <c r="AH349" s="16"/>
      <c r="AI349" s="15">
        <f t="shared" si="230"/>
        <v>0</v>
      </c>
      <c r="AJ349" s="8">
        <f t="shared" si="231"/>
        <v>2</v>
      </c>
      <c r="AK349" s="8">
        <f t="shared" si="206"/>
        <v>0</v>
      </c>
      <c r="AL349" s="8">
        <f t="shared" si="207"/>
        <v>0</v>
      </c>
      <c r="AM349" s="8">
        <f t="shared" si="232"/>
        <v>0</v>
      </c>
      <c r="AN349" s="8">
        <f t="shared" si="233"/>
        <v>2</v>
      </c>
      <c r="AO349" s="8">
        <f>IFERROR(VLOOKUP(A349,PERSAMAAN!B:D,3,0),AN349)</f>
        <v>2</v>
      </c>
      <c r="AP349" s="1">
        <v>0</v>
      </c>
      <c r="AQ349" s="8">
        <f t="shared" si="208"/>
        <v>0</v>
      </c>
      <c r="AR349" s="8" t="str">
        <f>IF(AQ349=0,"-",VLOOKUP(A349,FR_HITUNG_MINMAX!A:H,8,0))</f>
        <v>-</v>
      </c>
      <c r="AS349" s="1"/>
      <c r="AT349" s="8" t="str">
        <f t="shared" si="209"/>
        <v>-</v>
      </c>
      <c r="AU349" s="12">
        <f t="shared" si="210"/>
        <v>0</v>
      </c>
      <c r="AV349" s="12">
        <f t="shared" si="211"/>
        <v>0</v>
      </c>
      <c r="AW349" s="8" t="b">
        <f t="shared" si="234"/>
        <v>0</v>
      </c>
      <c r="AX349" s="1"/>
      <c r="AY349" s="8">
        <f t="shared" si="212"/>
        <v>0</v>
      </c>
      <c r="AZ349" s="8" t="str">
        <f>IF(AY349=0,"-",VLOOKUP(A349,FR_HITUNG_MINMAX!A:I,9,0))</f>
        <v>-</v>
      </c>
      <c r="BB349" s="8" t="str">
        <f t="shared" si="213"/>
        <v>-</v>
      </c>
      <c r="BC349" s="12">
        <f t="shared" si="214"/>
        <v>0</v>
      </c>
      <c r="BD349" s="12">
        <f t="shared" si="215"/>
        <v>0</v>
      </c>
      <c r="BE349" s="16"/>
      <c r="BF349" s="8">
        <f>SUMIF('REALISASI ORDER'!C:C,A349,'REALISASI ORDER'!E:E)</f>
        <v>0</v>
      </c>
      <c r="BG349" s="8">
        <f t="shared" si="235"/>
        <v>0</v>
      </c>
      <c r="BH349" s="8">
        <f t="shared" si="216"/>
        <v>3</v>
      </c>
      <c r="BI349" s="8">
        <f t="shared" si="217"/>
        <v>0</v>
      </c>
      <c r="BJ349" s="8">
        <f t="shared" si="236"/>
        <v>0</v>
      </c>
      <c r="BK349" s="33">
        <f t="shared" si="237"/>
        <v>2</v>
      </c>
      <c r="BL349" s="33">
        <f t="shared" si="218"/>
        <v>0</v>
      </c>
      <c r="BM349" s="33">
        <f t="shared" si="219"/>
        <v>0</v>
      </c>
      <c r="BN349" s="33">
        <f t="shared" si="238"/>
        <v>0</v>
      </c>
      <c r="BO349" s="8">
        <f t="shared" si="220"/>
        <v>0</v>
      </c>
      <c r="BP349" s="8">
        <f t="shared" si="221"/>
        <v>0</v>
      </c>
      <c r="BQ349" s="8">
        <f t="shared" si="222"/>
        <v>0</v>
      </c>
      <c r="BR349" s="8">
        <f>IFERROR(ROUNDDOWN(BF349*BN349/(BK349+BL349+BM349+BN),0),0)</f>
        <v>0</v>
      </c>
      <c r="BS349" s="8" t="str">
        <f t="shared" si="223"/>
        <v>GP0213</v>
      </c>
      <c r="BT349" s="8">
        <f>SUMIF(FR_HITUNG_MINMAX!A:A,ORDER!A349,FR_HITUNG_MINMAX!AS:AS)</f>
        <v>1</v>
      </c>
      <c r="BU349" s="8">
        <f t="shared" si="239"/>
        <v>0</v>
      </c>
      <c r="BV349" s="8" t="str">
        <f t="shared" si="224"/>
        <v>-</v>
      </c>
      <c r="BW349" s="8" t="str">
        <f>VLOOKUP(A349,'STOK PESALAKAN'!A:F,6,0)</f>
        <v/>
      </c>
    </row>
    <row r="350" spans="1:75">
      <c r="A350" s="41" t="s">
        <v>427</v>
      </c>
      <c r="B350" s="99">
        <f>IFERROR(IFERROR(VLOOKUP(A350,'STOK PACUL'!C:H,6,0),VLOOKUP(A350,'KATEGORI PACUL'!A:C,3,0)),0)</f>
        <v>185</v>
      </c>
      <c r="C350" s="8">
        <f>IFERROR(VLOOKUP(A350,'KATEGORI PACUL'!A:D,4,0),0)</f>
        <v>106</v>
      </c>
      <c r="D350" s="99">
        <f>IFERROR(IFERROR(VLOOKUP(A350,'STOK PESALAKAN'!C:H,6,0),VLOOKUP(A350,'KATEGORI PESALAKAN'!A:C,3,0)),0)</f>
        <v>118</v>
      </c>
      <c r="E350" s="8">
        <f>IFERROR(VLOOKUP(A350,'KATEGORI PESALAKAN'!A:D,4,0),0)</f>
        <v>53</v>
      </c>
      <c r="F350" s="99">
        <f>IFERROR(IFERROR(VLOOKUP(A350,'STOK CIKDITIRO'!C:H,6,0),VLOOKUP(A350,'KATEGORI CIKDITIRO'!A:C,3,0)),0)</f>
        <v>202</v>
      </c>
      <c r="G350" s="8">
        <f>IFERROR(VLOOKUP(A350,'KATEGORI CIKDITIRO'!A:D,4,0),0)</f>
        <v>38</v>
      </c>
      <c r="H350" s="99">
        <f>IFERROR(IFERROR(VLOOKUP(A350,'STOK TRAYEMAN'!C:H,6,0),VLOOKUP(A350,'KATEGORI TRAYEMAN'!A:C,3,0)),0)</f>
        <v>74</v>
      </c>
      <c r="I350" s="8">
        <f>IFERROR(VLOOKUP(A350,'KATEGORI TRAYEMAN'!A:D,4,0),0)</f>
        <v>22</v>
      </c>
      <c r="J350" s="8" t="str">
        <f>IFERROR(VLOOKUP(A350,'NOSTOK PACUL'!A:C,3,0),IFERROR(IF(VLOOKUP(A350,'STOK PACUL'!A:B,2,0)="NOSTOK","E",VLOOKUP(A350,'KATEGORI PACUL'!A:B,2,0)),"E"))</f>
        <v>A</v>
      </c>
      <c r="K350" s="8" t="str">
        <f>IFERROR(VLOOKUP(A350,'NOSTOK PESALAKAN'!A:C,3,0),IFERROR(IF(VLOOKUP(A350,'STOK PESALAKAN'!A:B,2,0)="NOSTOK","E",VLOOKUP(A350,'KATEGORI PESALAKAN'!A:B,2,0)),"E"))</f>
        <v>A</v>
      </c>
      <c r="L350" s="8" t="str">
        <f>IFERROR(VLOOKUP(A350,'NOSTOK CIKDITIRO'!A:C,3,0),IFERROR(IF(VLOOKUP(A350,'STOK CIKDITIRO'!A:B,2,0)="NOSTOK","E",VLOOKUP(A350,'KATEGORI CIKDITIRO'!A:B,2,0)),"E"))</f>
        <v>A</v>
      </c>
      <c r="M350" s="8" t="str">
        <f>IFERROR(VLOOKUP(A350,'NOSTOK TRAYEMAN'!A:C,3,0),IFERROR(IF(VLOOKUP(A350,'STOK TRAYEMAN'!A:B,2,0)="NOSTOK","E",VLOOKUP(A350,'KATEGORI TRAYEMAN'!A:B,2,0)),"E"))</f>
        <v>C</v>
      </c>
      <c r="N350" s="8" t="str">
        <f>IFERROR(VLOOKUP(A350,FR_HITUNG_MINMAX!A:B,2,0),0)</f>
        <v>KABEL TISH 20 CM</v>
      </c>
      <c r="O350" s="8" t="str">
        <f>IFERROR(VLOOKUP(A350,FR_HITUNG_MINMAX!A:D,4,0),0)</f>
        <v>IMITAS</v>
      </c>
      <c r="P350" s="8">
        <f>IFERROR(VLOOKUP(A350,FR_HITUNG_MINMAX!A:G,7,0),1)</f>
        <v>1</v>
      </c>
      <c r="Q350" s="11">
        <f>IFERROR(VLOOKUP(A350,FR_HITUNG_MINMAX!A:J,10,0),1)</f>
        <v>1</v>
      </c>
      <c r="R350" s="8">
        <f>IFERROR(VLOOKUP(A350,FR_HITUNG_MINMAX!A:K,11,0),1)</f>
        <v>100</v>
      </c>
      <c r="S350" s="12">
        <f>IFERROR(VLOOKUP(A350,FR_HITUNG_MINMAX!A:F,6,0),0)</f>
        <v>178</v>
      </c>
      <c r="T350" s="8">
        <f t="shared" si="225"/>
        <v>79</v>
      </c>
      <c r="U350" s="8">
        <f t="shared" si="200"/>
        <v>65</v>
      </c>
      <c r="V350" s="8">
        <f t="shared" si="201"/>
        <v>164</v>
      </c>
      <c r="W350" s="8">
        <f t="shared" si="226"/>
        <v>52</v>
      </c>
      <c r="X350" s="8">
        <f t="shared" si="227"/>
        <v>0</v>
      </c>
      <c r="Y350" s="16"/>
      <c r="Z350" s="15">
        <f t="shared" si="202"/>
        <v>0</v>
      </c>
      <c r="AA350" s="8">
        <f t="shared" si="228"/>
        <v>0</v>
      </c>
      <c r="AB350" s="16"/>
      <c r="AC350" s="15">
        <f t="shared" si="203"/>
        <v>0</v>
      </c>
      <c r="AD350" s="8">
        <f t="shared" si="204"/>
        <v>0</v>
      </c>
      <c r="AE350" s="16"/>
      <c r="AF350" s="15">
        <f t="shared" si="205"/>
        <v>0</v>
      </c>
      <c r="AG350" s="15">
        <f t="shared" si="229"/>
        <v>0</v>
      </c>
      <c r="AH350" s="16"/>
      <c r="AI350" s="15">
        <f t="shared" si="230"/>
        <v>0</v>
      </c>
      <c r="AJ350" s="8">
        <f t="shared" si="231"/>
        <v>59</v>
      </c>
      <c r="AK350" s="8">
        <f t="shared" si="206"/>
        <v>0</v>
      </c>
      <c r="AL350" s="8">
        <f t="shared" si="207"/>
        <v>0</v>
      </c>
      <c r="AM350" s="8">
        <f t="shared" si="232"/>
        <v>0</v>
      </c>
      <c r="AN350" s="8">
        <f t="shared" si="233"/>
        <v>1</v>
      </c>
      <c r="AO350" s="8">
        <f>IFERROR(VLOOKUP(A350,PERSAMAAN!B:D,3,0),AN350)</f>
        <v>1</v>
      </c>
      <c r="AP350" s="1">
        <v>0</v>
      </c>
      <c r="AQ350" s="8">
        <f t="shared" si="208"/>
        <v>0</v>
      </c>
      <c r="AR350" s="8" t="str">
        <f>IF(AQ350=0,"-",VLOOKUP(A350,FR_HITUNG_MINMAX!A:H,8,0))</f>
        <v>-</v>
      </c>
      <c r="AS350" s="1"/>
      <c r="AT350" s="8" t="str">
        <f t="shared" si="209"/>
        <v>-</v>
      </c>
      <c r="AU350" s="12">
        <f t="shared" si="210"/>
        <v>0</v>
      </c>
      <c r="AV350" s="12">
        <f t="shared" si="211"/>
        <v>0</v>
      </c>
      <c r="AW350" s="8" t="b">
        <f t="shared" si="234"/>
        <v>0</v>
      </c>
      <c r="AX350" s="1"/>
      <c r="AY350" s="8">
        <f t="shared" si="212"/>
        <v>0</v>
      </c>
      <c r="AZ350" s="8" t="str">
        <f>IF(AY350=0,"-",VLOOKUP(A350,FR_HITUNG_MINMAX!A:I,9,0))</f>
        <v>-</v>
      </c>
      <c r="BB350" s="8" t="str">
        <f t="shared" si="213"/>
        <v>-</v>
      </c>
      <c r="BC350" s="12">
        <f t="shared" si="214"/>
        <v>0</v>
      </c>
      <c r="BD350" s="12">
        <f t="shared" si="215"/>
        <v>0</v>
      </c>
      <c r="BE350" s="16"/>
      <c r="BF350" s="8">
        <f>SUMIF('REALISASI ORDER'!C:C,A350,'REALISASI ORDER'!E:E)</f>
        <v>0</v>
      </c>
      <c r="BG350" s="8">
        <f t="shared" si="235"/>
        <v>185</v>
      </c>
      <c r="BH350" s="8">
        <f t="shared" si="216"/>
        <v>118</v>
      </c>
      <c r="BI350" s="8">
        <f t="shared" si="217"/>
        <v>202</v>
      </c>
      <c r="BJ350" s="8">
        <f t="shared" si="236"/>
        <v>74</v>
      </c>
      <c r="BK350" s="33">
        <f t="shared" si="237"/>
        <v>106</v>
      </c>
      <c r="BL350" s="33">
        <f t="shared" si="218"/>
        <v>0</v>
      </c>
      <c r="BM350" s="33">
        <f t="shared" si="219"/>
        <v>0</v>
      </c>
      <c r="BN350" s="33">
        <f t="shared" si="238"/>
        <v>0</v>
      </c>
      <c r="BO350" s="8">
        <f t="shared" si="220"/>
        <v>0</v>
      </c>
      <c r="BP350" s="8">
        <f t="shared" si="221"/>
        <v>0</v>
      </c>
      <c r="BQ350" s="8">
        <f t="shared" si="222"/>
        <v>0</v>
      </c>
      <c r="BR350" s="8">
        <f>IFERROR(ROUNDDOWN(BF350*BN350/(BK350+BL350+BM350+BN),0),0)</f>
        <v>0</v>
      </c>
      <c r="BS350" s="8" t="str">
        <f t="shared" si="223"/>
        <v>GP0265</v>
      </c>
      <c r="BT350" s="8">
        <f>SUMIF(FR_HITUNG_MINMAX!A:A,ORDER!A350,FR_HITUNG_MINMAX!AS:AS)</f>
        <v>72</v>
      </c>
      <c r="BU350" s="8">
        <f t="shared" si="239"/>
        <v>0</v>
      </c>
      <c r="BV350" s="8" t="str">
        <f t="shared" si="224"/>
        <v>-</v>
      </c>
      <c r="BW350" s="8" t="str">
        <f>VLOOKUP(A350,'STOK PESALAKAN'!A:F,6,0)</f>
        <v/>
      </c>
    </row>
    <row r="351" spans="1:75">
      <c r="A351" s="41" t="s">
        <v>428</v>
      </c>
      <c r="B351" s="99">
        <f>IFERROR(IFERROR(VLOOKUP(A351,'STOK PACUL'!C:H,6,0),VLOOKUP(A351,'KATEGORI PACUL'!A:C,3,0)),0)</f>
        <v>8</v>
      </c>
      <c r="C351" s="8">
        <f>IFERROR(VLOOKUP(A351,'KATEGORI PACUL'!A:D,4,0),0)</f>
        <v>8</v>
      </c>
      <c r="D351" s="99">
        <f>IFERROR(IFERROR(VLOOKUP(A351,'STOK PESALAKAN'!C:H,6,0),VLOOKUP(A351,'KATEGORI PESALAKAN'!A:C,3,0)),0)</f>
        <v>10</v>
      </c>
      <c r="E351" s="8">
        <f>IFERROR(VLOOKUP(A351,'KATEGORI PESALAKAN'!A:D,4,0),0)</f>
        <v>5</v>
      </c>
      <c r="F351" s="99">
        <f>IFERROR(IFERROR(VLOOKUP(A351,'STOK CIKDITIRO'!C:H,6,0),VLOOKUP(A351,'KATEGORI CIKDITIRO'!A:C,3,0)),0)</f>
        <v>5</v>
      </c>
      <c r="G351" s="8">
        <f>IFERROR(VLOOKUP(A351,'KATEGORI CIKDITIRO'!A:D,4,0),0)</f>
        <v>5</v>
      </c>
      <c r="H351" s="99">
        <f>IFERROR(IFERROR(VLOOKUP(A351,'STOK TRAYEMAN'!C:H,6,0),VLOOKUP(A351,'KATEGORI TRAYEMAN'!A:C,3,0)),0)</f>
        <v>1</v>
      </c>
      <c r="I351" s="8">
        <f>IFERROR(VLOOKUP(A351,'KATEGORI TRAYEMAN'!A:D,4,0),0)</f>
        <v>0</v>
      </c>
      <c r="J351" s="8" t="str">
        <f>IFERROR(VLOOKUP(A351,'NOSTOK PACUL'!A:C,3,0),IFERROR(IF(VLOOKUP(A351,'STOK PACUL'!A:B,2,0)="NOSTOK","E",VLOOKUP(A351,'KATEGORI PACUL'!A:B,2,0)),"E"))</f>
        <v>A</v>
      </c>
      <c r="K351" s="8" t="str">
        <f>IFERROR(VLOOKUP(A351,'NOSTOK PESALAKAN'!A:C,3,0),IFERROR(IF(VLOOKUP(A351,'STOK PESALAKAN'!A:B,2,0)="NOSTOK","E",VLOOKUP(A351,'KATEGORI PESALAKAN'!A:B,2,0)),"E"))</f>
        <v>B</v>
      </c>
      <c r="L351" s="8" t="str">
        <f>IFERROR(VLOOKUP(A351,'NOSTOK CIKDITIRO'!A:C,3,0),IFERROR(IF(VLOOKUP(A351,'STOK CIKDITIRO'!A:B,2,0)="NOSTOK","E",VLOOKUP(A351,'KATEGORI CIKDITIRO'!A:B,2,0)),"E"))</f>
        <v>B</v>
      </c>
      <c r="M351" s="8" t="str">
        <f>IFERROR(VLOOKUP(A351,'NOSTOK TRAYEMAN'!A:C,3,0),IFERROR(IF(VLOOKUP(A351,'STOK TRAYEMAN'!A:B,2,0)="NOSTOK","E",VLOOKUP(A351,'KATEGORI TRAYEMAN'!A:B,2,0)),"E"))</f>
        <v>E</v>
      </c>
      <c r="N351" s="8" t="str">
        <f>IFERROR(VLOOKUP(A351,FR_HITUNG_MINMAX!A:B,2,0),0)</f>
        <v>AKI KERING H.GTZ5S ORI (PK)</v>
      </c>
      <c r="O351" s="8" t="str">
        <f>IFERROR(VLOOKUP(A351,FR_HITUNG_MINMAX!A:D,4,0),0)</f>
        <v>AKIGEN</v>
      </c>
      <c r="P351" s="8">
        <f>IFERROR(VLOOKUP(A351,FR_HITUNG_MINMAX!A:G,7,0),1)</f>
        <v>1</v>
      </c>
      <c r="Q351" s="11">
        <f>IFERROR(VLOOKUP(A351,FR_HITUNG_MINMAX!A:J,10,0),1)</f>
        <v>1</v>
      </c>
      <c r="R351" s="8">
        <f>IFERROR(VLOOKUP(A351,FR_HITUNG_MINMAX!A:K,11,0),1)</f>
        <v>1</v>
      </c>
      <c r="S351" s="12">
        <f>IFERROR(VLOOKUP(A351,FR_HITUNG_MINMAX!A:F,6,0),0)</f>
        <v>198400</v>
      </c>
      <c r="T351" s="8">
        <f t="shared" si="225"/>
        <v>0</v>
      </c>
      <c r="U351" s="8">
        <f t="shared" si="200"/>
        <v>5</v>
      </c>
      <c r="V351" s="8">
        <f t="shared" si="201"/>
        <v>0</v>
      </c>
      <c r="W351" s="8">
        <f t="shared" si="226"/>
        <v>1</v>
      </c>
      <c r="X351" s="8">
        <f t="shared" si="227"/>
        <v>0</v>
      </c>
      <c r="Y351" s="16"/>
      <c r="Z351" s="15">
        <f t="shared" si="202"/>
        <v>0</v>
      </c>
      <c r="AA351" s="8">
        <f t="shared" si="228"/>
        <v>0</v>
      </c>
      <c r="AB351" s="16"/>
      <c r="AC351" s="15">
        <f t="shared" si="203"/>
        <v>0</v>
      </c>
      <c r="AD351" s="8">
        <f t="shared" si="204"/>
        <v>0</v>
      </c>
      <c r="AE351" s="16"/>
      <c r="AF351" s="15">
        <f t="shared" si="205"/>
        <v>0</v>
      </c>
      <c r="AG351" s="15">
        <f t="shared" si="229"/>
        <v>0</v>
      </c>
      <c r="AH351" s="16"/>
      <c r="AI351" s="15">
        <f t="shared" si="230"/>
        <v>0</v>
      </c>
      <c r="AJ351" s="8">
        <f t="shared" si="231"/>
        <v>0</v>
      </c>
      <c r="AK351" s="8">
        <f t="shared" si="206"/>
        <v>0</v>
      </c>
      <c r="AL351" s="8">
        <f t="shared" si="207"/>
        <v>0</v>
      </c>
      <c r="AM351" s="8">
        <f t="shared" si="232"/>
        <v>0</v>
      </c>
      <c r="AN351" s="8">
        <f t="shared" si="233"/>
        <v>0</v>
      </c>
      <c r="AO351" s="8">
        <f>IFERROR(VLOOKUP(A351,PERSAMAAN!B:D,3,0),AN351)</f>
        <v>0</v>
      </c>
      <c r="AP351" s="1"/>
      <c r="AQ351" s="8">
        <f t="shared" si="208"/>
        <v>0</v>
      </c>
      <c r="AR351" s="8" t="str">
        <f>IF(AQ351=0,"-",VLOOKUP(A351,FR_HITUNG_MINMAX!A:H,8,0))</f>
        <v>-</v>
      </c>
      <c r="AS351" s="1"/>
      <c r="AT351" s="8" t="str">
        <f t="shared" si="209"/>
        <v>-</v>
      </c>
      <c r="AU351" s="12">
        <f t="shared" si="210"/>
        <v>0</v>
      </c>
      <c r="AV351" s="12">
        <f t="shared" si="211"/>
        <v>0</v>
      </c>
      <c r="AW351" s="8">
        <f t="shared" si="234"/>
        <v>3</v>
      </c>
      <c r="AX351" s="1"/>
      <c r="AY351" s="8">
        <f t="shared" si="212"/>
        <v>3</v>
      </c>
      <c r="AZ351" s="8" t="str">
        <f>IF(AY351=0,"-",VLOOKUP(A351,FR_HITUNG_MINMAX!A:I,9,0))</f>
        <v>NSA</v>
      </c>
      <c r="BB351" s="8" t="str">
        <f t="shared" si="213"/>
        <v>NSA</v>
      </c>
      <c r="BC351" s="12">
        <f t="shared" si="214"/>
        <v>595200</v>
      </c>
      <c r="BD351" s="12">
        <f t="shared" si="215"/>
        <v>57564082.685275108</v>
      </c>
      <c r="BE351" s="16"/>
      <c r="BF351" s="8">
        <f>SUMIF('REALISASI ORDER'!C:C,A351,'REALISASI ORDER'!E:E)</f>
        <v>0</v>
      </c>
      <c r="BG351" s="8">
        <f t="shared" si="235"/>
        <v>8</v>
      </c>
      <c r="BH351" s="8">
        <f t="shared" si="216"/>
        <v>10</v>
      </c>
      <c r="BI351" s="8">
        <f t="shared" si="217"/>
        <v>5</v>
      </c>
      <c r="BJ351" s="8">
        <f t="shared" si="236"/>
        <v>1</v>
      </c>
      <c r="BK351" s="33">
        <f t="shared" si="237"/>
        <v>5</v>
      </c>
      <c r="BL351" s="33">
        <f t="shared" si="218"/>
        <v>0</v>
      </c>
      <c r="BM351" s="33">
        <f t="shared" si="219"/>
        <v>0</v>
      </c>
      <c r="BN351" s="33">
        <f t="shared" si="238"/>
        <v>0</v>
      </c>
      <c r="BO351" s="8">
        <f t="shared" si="220"/>
        <v>0</v>
      </c>
      <c r="BP351" s="8">
        <f t="shared" si="221"/>
        <v>0</v>
      </c>
      <c r="BQ351" s="8">
        <f t="shared" si="222"/>
        <v>0</v>
      </c>
      <c r="BR351" s="8">
        <f>IFERROR(ROUNDDOWN(BF351*BN351/(BK351+BL351+BM351+BN),0),0)</f>
        <v>0</v>
      </c>
      <c r="BS351" s="8" t="str">
        <f t="shared" si="223"/>
        <v>GTZ5S</v>
      </c>
      <c r="BT351" s="8">
        <f>SUMIF(FR_HITUNG_MINMAX!A:A,ORDER!A351,FR_HITUNG_MINMAX!AS:AS)</f>
        <v>7</v>
      </c>
      <c r="BU351" s="8">
        <f t="shared" si="239"/>
        <v>0</v>
      </c>
      <c r="BV351" s="8" t="str">
        <f t="shared" si="224"/>
        <v>-</v>
      </c>
      <c r="BW351" s="8" t="str">
        <f>VLOOKUP(A351,'STOK PESALAKAN'!A:F,6,0)</f>
        <v/>
      </c>
    </row>
    <row r="352" spans="1:75" ht="15" customHeight="1">
      <c r="A352" s="41" t="s">
        <v>1470</v>
      </c>
      <c r="B352" s="99">
        <f>IFERROR(IFERROR(VLOOKUP(A352,'STOK PACUL'!C:H,6,0),VLOOKUP(A352,'KATEGORI PACUL'!A:C,3,0)),0)</f>
        <v>0</v>
      </c>
      <c r="C352" s="8">
        <f>IFERROR(VLOOKUP(A352,'KATEGORI PACUL'!A:D,4,0),0)</f>
        <v>2</v>
      </c>
      <c r="D352" s="99">
        <f>IFERROR(IFERROR(VLOOKUP(A352,'STOK PESALAKAN'!C:H,6,0),VLOOKUP(A352,'KATEGORI PESALAKAN'!A:C,3,0)),0)</f>
        <v>0</v>
      </c>
      <c r="E352" s="8">
        <f>IFERROR(VLOOKUP(A352,'KATEGORI PESALAKAN'!A:D,4,0),0)</f>
        <v>0</v>
      </c>
      <c r="F352" s="99">
        <f>IFERROR(IFERROR(VLOOKUP(A352,'STOK CIKDITIRO'!C:H,6,0),VLOOKUP(A352,'KATEGORI CIKDITIRO'!A:C,3,0)),0)</f>
        <v>0</v>
      </c>
      <c r="G352" s="8">
        <f>IFERROR(VLOOKUP(A352,'KATEGORI CIKDITIRO'!A:D,4,0),0)</f>
        <v>0</v>
      </c>
      <c r="H352" s="99">
        <f>IFERROR(IFERROR(VLOOKUP(A352,'STOK TRAYEMAN'!C:H,6,0),VLOOKUP(A352,'KATEGORI TRAYEMAN'!A:C,3,0)),0)</f>
        <v>0</v>
      </c>
      <c r="I352" s="8">
        <f>IFERROR(VLOOKUP(A352,'KATEGORI TRAYEMAN'!A:D,4,0),0)</f>
        <v>0</v>
      </c>
      <c r="J352" s="8" t="str">
        <f>IFERROR(VLOOKUP(A352,'NOSTOK PACUL'!A:C,3,0),IFERROR(IF(VLOOKUP(A352,'STOK PACUL'!A:B,2,0)="NOSTOK","E",VLOOKUP(A352,'KATEGORI PACUL'!A:B,2,0)),"E"))</f>
        <v>D</v>
      </c>
      <c r="K352" s="8" t="str">
        <f>IFERROR(VLOOKUP(A352,'NOSTOK PESALAKAN'!A:C,3,0),IFERROR(IF(VLOOKUP(A352,'STOK PESALAKAN'!A:B,2,0)="NOSTOK","E",VLOOKUP(A352,'KATEGORI PESALAKAN'!A:B,2,0)),"E"))</f>
        <v>E</v>
      </c>
      <c r="L352" s="8" t="str">
        <f>IFERROR(VLOOKUP(A352,'NOSTOK CIKDITIRO'!A:C,3,0),IFERROR(IF(VLOOKUP(A352,'STOK CIKDITIRO'!A:B,2,0)="NOSTOK","E",VLOOKUP(A352,'KATEGORI CIKDITIRO'!A:B,2,0)),"E"))</f>
        <v>E</v>
      </c>
      <c r="M352" s="8" t="str">
        <f>IFERROR(VLOOKUP(A352,'NOSTOK TRAYEMAN'!A:C,3,0),IFERROR(IF(VLOOKUP(A352,'STOK TRAYEMAN'!A:B,2,0)="NOSTOK","E",VLOOKUP(A352,'KATEGORI TRAYEMAN'!A:B,2,0)),"E"))</f>
        <v>E</v>
      </c>
      <c r="N352" s="8" t="str">
        <f>IFERROR(VLOOKUP(A352,FR_HITUNG_MINMAX!A:B,2,0),0)</f>
        <v>LAHER 6201 H.AHM (SATUAN)</v>
      </c>
      <c r="O352" s="8" t="str">
        <f>IFERROR(VLOOKUP(A352,FR_HITUNG_MINMAX!A:D,4,0),0)</f>
        <v>ORISIN</v>
      </c>
      <c r="P352" s="8">
        <f>IFERROR(VLOOKUP(A352,FR_HITUNG_MINMAX!A:G,7,0),1)</f>
        <v>1</v>
      </c>
      <c r="Q352" s="11" t="str">
        <f>IFERROR(VLOOKUP(A352,FR_HITUNG_MINMAX!A:J,10,0),1)</f>
        <v>2</v>
      </c>
      <c r="R352" s="8">
        <f>IFERROR(VLOOKUP(A352,FR_HITUNG_MINMAX!A:K,11,0),1)</f>
        <v>1</v>
      </c>
      <c r="S352" s="12">
        <f>IFERROR(VLOOKUP(A352,FR_HITUNG_MINMAX!A:F,6,0),0)</f>
        <v>24000</v>
      </c>
      <c r="T352" s="8">
        <f t="shared" si="225"/>
        <v>-2</v>
      </c>
      <c r="U352" s="8">
        <f t="shared" si="200"/>
        <v>0</v>
      </c>
      <c r="V352" s="8">
        <f t="shared" si="201"/>
        <v>0</v>
      </c>
      <c r="W352" s="8">
        <f t="shared" si="226"/>
        <v>0</v>
      </c>
      <c r="X352" s="8">
        <f t="shared" si="227"/>
        <v>0</v>
      </c>
      <c r="Y352" s="16"/>
      <c r="Z352" s="15">
        <f t="shared" si="202"/>
        <v>0</v>
      </c>
      <c r="AA352" s="8">
        <f t="shared" si="228"/>
        <v>0</v>
      </c>
      <c r="AB352" s="16"/>
      <c r="AC352" s="15">
        <f t="shared" si="203"/>
        <v>0</v>
      </c>
      <c r="AD352" s="8">
        <f t="shared" si="204"/>
        <v>0</v>
      </c>
      <c r="AE352" s="16"/>
      <c r="AF352" s="15">
        <f t="shared" si="205"/>
        <v>0</v>
      </c>
      <c r="AG352" s="15">
        <f t="shared" si="229"/>
        <v>0</v>
      </c>
      <c r="AH352" s="16"/>
      <c r="AI352" s="15">
        <f t="shared" si="230"/>
        <v>0</v>
      </c>
      <c r="AJ352" s="8">
        <f t="shared" si="231"/>
        <v>2</v>
      </c>
      <c r="AK352" s="8">
        <f t="shared" si="206"/>
        <v>0</v>
      </c>
      <c r="AL352" s="8">
        <f t="shared" si="207"/>
        <v>0</v>
      </c>
      <c r="AM352" s="8">
        <f t="shared" si="232"/>
        <v>0</v>
      </c>
      <c r="AN352" s="8">
        <f t="shared" si="233"/>
        <v>2</v>
      </c>
      <c r="AO352" s="8">
        <f>IFERROR(VLOOKUP(A352,PERSAMAAN!B:D,3,0),AN352)</f>
        <v>0</v>
      </c>
      <c r="AP352" s="1">
        <v>0</v>
      </c>
      <c r="AQ352" s="8">
        <f t="shared" si="208"/>
        <v>0</v>
      </c>
      <c r="AR352" s="8" t="str">
        <f>IF(AQ352=0,"-",VLOOKUP(A352,FR_HITUNG_MINMAX!A:H,8,0))</f>
        <v>-</v>
      </c>
      <c r="AS352" s="1"/>
      <c r="AT352" s="8" t="str">
        <f t="shared" si="209"/>
        <v>-</v>
      </c>
      <c r="AU352" s="12">
        <f t="shared" si="210"/>
        <v>0</v>
      </c>
      <c r="AV352" s="12">
        <f t="shared" si="211"/>
        <v>0</v>
      </c>
      <c r="AW352" s="8">
        <f t="shared" si="234"/>
        <v>2</v>
      </c>
      <c r="AX352" s="1"/>
      <c r="AY352" s="8">
        <f t="shared" si="212"/>
        <v>2</v>
      </c>
      <c r="AZ352" s="8" t="str">
        <f>IF(AY352=0,"-",VLOOKUP(A352,FR_HITUNG_MINMAX!A:I,9,0))</f>
        <v>NSA</v>
      </c>
      <c r="BB352" s="8" t="str">
        <f t="shared" si="213"/>
        <v>NSA</v>
      </c>
      <c r="BC352" s="12">
        <f t="shared" si="214"/>
        <v>48000</v>
      </c>
      <c r="BD352" s="12">
        <f t="shared" si="215"/>
        <v>57564082.685275108</v>
      </c>
      <c r="BE352" s="16"/>
      <c r="BF352" s="8">
        <f>SUMIF('REALISASI ORDER'!C:C,A352,'REALISASI ORDER'!E:E)</f>
        <v>0</v>
      </c>
      <c r="BG352" s="8">
        <f t="shared" si="235"/>
        <v>0</v>
      </c>
      <c r="BH352" s="8">
        <f t="shared" si="216"/>
        <v>0</v>
      </c>
      <c r="BI352" s="8">
        <f t="shared" si="217"/>
        <v>0</v>
      </c>
      <c r="BJ352" s="8">
        <f t="shared" si="236"/>
        <v>0</v>
      </c>
      <c r="BK352" s="33">
        <f t="shared" si="237"/>
        <v>0</v>
      </c>
      <c r="BL352" s="33">
        <f t="shared" si="218"/>
        <v>0</v>
      </c>
      <c r="BM352" s="33">
        <f t="shared" si="219"/>
        <v>0</v>
      </c>
      <c r="BN352" s="33">
        <f t="shared" si="238"/>
        <v>0</v>
      </c>
      <c r="BO352" s="8">
        <f t="shared" si="220"/>
        <v>0</v>
      </c>
      <c r="BP352" s="8">
        <f t="shared" si="221"/>
        <v>0</v>
      </c>
      <c r="BQ352" s="8">
        <f t="shared" si="222"/>
        <v>0</v>
      </c>
      <c r="BR352" s="8">
        <f>IFERROR(ROUNDDOWN(BF352*BN352/(BK352+BL352+BM352+BN),0),0)</f>
        <v>0</v>
      </c>
      <c r="BS352" s="8" t="str">
        <f t="shared" si="223"/>
        <v>HB6201RS</v>
      </c>
      <c r="BT352" s="8">
        <f>SUMIF(FR_HITUNG_MINMAX!A:A,ORDER!A352,FR_HITUNG_MINMAX!AS:AS)</f>
        <v>1</v>
      </c>
      <c r="BU352" s="8">
        <f t="shared" si="239"/>
        <v>0</v>
      </c>
      <c r="BV352" s="8" t="str">
        <f t="shared" si="224"/>
        <v>-</v>
      </c>
      <c r="BW352" s="8" t="str">
        <f>VLOOKUP(A352,'STOK PESALAKAN'!A:F,6,0)</f>
        <v>ALF62-01RS</v>
      </c>
    </row>
    <row r="353" spans="1:75" ht="15" customHeight="1">
      <c r="A353" s="41" t="s">
        <v>566</v>
      </c>
      <c r="B353" s="99">
        <f>IFERROR(IFERROR(VLOOKUP(A353,'STOK PACUL'!C:H,6,0),VLOOKUP(A353,'KATEGORI PACUL'!A:C,3,0)),0)</f>
        <v>2</v>
      </c>
      <c r="C353" s="8">
        <f>IFERROR(VLOOKUP(A353,'KATEGORI PACUL'!A:D,4,0),0)</f>
        <v>0</v>
      </c>
      <c r="D353" s="99">
        <f>IFERROR(IFERROR(VLOOKUP(A353,'STOK PESALAKAN'!C:H,6,0),VLOOKUP(A353,'KATEGORI PESALAKAN'!A:C,3,0)),0)</f>
        <v>4</v>
      </c>
      <c r="E353" s="8">
        <f>IFERROR(VLOOKUP(A353,'KATEGORI PESALAKAN'!A:D,4,0),0)</f>
        <v>1</v>
      </c>
      <c r="F353" s="99">
        <f>IFERROR(IFERROR(VLOOKUP(A353,'STOK CIKDITIRO'!C:H,6,0),VLOOKUP(A353,'KATEGORI CIKDITIRO'!A:C,3,0)),0)</f>
        <v>1</v>
      </c>
      <c r="G353" s="8">
        <f>IFERROR(VLOOKUP(A353,'KATEGORI CIKDITIRO'!A:D,4,0),0)</f>
        <v>1</v>
      </c>
      <c r="H353" s="99">
        <f>IFERROR(IFERROR(VLOOKUP(A353,'STOK TRAYEMAN'!C:H,6,0),VLOOKUP(A353,'KATEGORI TRAYEMAN'!A:C,3,0)),0)</f>
        <v>0</v>
      </c>
      <c r="I353" s="8">
        <f>IFERROR(VLOOKUP(A353,'KATEGORI TRAYEMAN'!A:D,4,0),0)</f>
        <v>0</v>
      </c>
      <c r="J353" s="8" t="str">
        <f>IFERROR(VLOOKUP(A353,'NOSTOK PACUL'!A:C,3,0),IFERROR(IF(VLOOKUP(A353,'STOK PACUL'!A:B,2,0)="NOSTOK","E",VLOOKUP(A353,'KATEGORI PACUL'!A:B,2,0)),"E"))</f>
        <v>E</v>
      </c>
      <c r="K353" s="8" t="str">
        <f>IFERROR(VLOOKUP(A353,'NOSTOK PESALAKAN'!A:C,3,0),IFERROR(IF(VLOOKUP(A353,'STOK PESALAKAN'!A:B,2,0)="NOSTOK","E",VLOOKUP(A353,'KATEGORI PESALAKAN'!A:B,2,0)),"E"))</f>
        <v>D</v>
      </c>
      <c r="L353" s="8" t="str">
        <f>IFERROR(VLOOKUP(A353,'NOSTOK CIKDITIRO'!A:C,3,0),IFERROR(IF(VLOOKUP(A353,'STOK CIKDITIRO'!A:B,2,0)="NOSTOK","E",VLOOKUP(A353,'KATEGORI CIKDITIRO'!A:B,2,0)),"E"))</f>
        <v>D</v>
      </c>
      <c r="M353" s="8" t="str">
        <f>IFERROR(VLOOKUP(A353,'NOSTOK TRAYEMAN'!A:C,3,0),IFERROR(IF(VLOOKUP(A353,'STOK TRAYEMAN'!A:B,2,0)="NOSTOK","E",VLOOKUP(A353,'KATEGORI TRAYEMAN'!A:B,2,0)),"E"))</f>
        <v>E</v>
      </c>
      <c r="N353" s="8" t="str">
        <f>IFERROR(VLOOKUP(A353,FR_HITUNG_MINMAX!A:B,2,0),0)</f>
        <v>LAHER 6204 H.AHM ORI (SATUAN)</v>
      </c>
      <c r="O353" s="8" t="str">
        <f>IFERROR(VLOOKUP(A353,FR_HITUNG_MINMAX!A:D,4,0),0)</f>
        <v>ORISIN</v>
      </c>
      <c r="P353" s="8">
        <f>IFERROR(VLOOKUP(A353,FR_HITUNG_MINMAX!A:G,7,0),1)</f>
        <v>1</v>
      </c>
      <c r="Q353" s="11">
        <f>IFERROR(VLOOKUP(A353,FR_HITUNG_MINMAX!A:J,10,0),1)</f>
        <v>1</v>
      </c>
      <c r="R353" s="8">
        <f>IFERROR(VLOOKUP(A353,FR_HITUNG_MINMAX!A:K,11,0),1)</f>
        <v>1</v>
      </c>
      <c r="S353" s="12">
        <f>IFERROR(VLOOKUP(A353,FR_HITUNG_MINMAX!A:F,6,0),0)</f>
        <v>38000</v>
      </c>
      <c r="T353" s="8">
        <f t="shared" si="225"/>
        <v>2</v>
      </c>
      <c r="U353" s="8">
        <f t="shared" si="200"/>
        <v>3</v>
      </c>
      <c r="V353" s="8">
        <f t="shared" si="201"/>
        <v>0</v>
      </c>
      <c r="W353" s="8">
        <f t="shared" si="226"/>
        <v>0</v>
      </c>
      <c r="X353" s="8">
        <f t="shared" si="227"/>
        <v>0</v>
      </c>
      <c r="Y353" s="16"/>
      <c r="Z353" s="15">
        <f t="shared" si="202"/>
        <v>0</v>
      </c>
      <c r="AA353" s="8">
        <f t="shared" si="228"/>
        <v>0</v>
      </c>
      <c r="AB353" s="16"/>
      <c r="AC353" s="15">
        <f t="shared" si="203"/>
        <v>0</v>
      </c>
      <c r="AD353" s="8">
        <f t="shared" si="204"/>
        <v>2</v>
      </c>
      <c r="AE353" s="16"/>
      <c r="AF353" s="15">
        <f t="shared" si="205"/>
        <v>0</v>
      </c>
      <c r="AG353" s="15">
        <f t="shared" si="229"/>
        <v>1</v>
      </c>
      <c r="AH353" s="16"/>
      <c r="AI353" s="15">
        <f t="shared" si="230"/>
        <v>0</v>
      </c>
      <c r="AJ353" s="8">
        <f t="shared" si="231"/>
        <v>0</v>
      </c>
      <c r="AK353" s="8">
        <f t="shared" si="206"/>
        <v>0</v>
      </c>
      <c r="AL353" s="8">
        <f t="shared" si="207"/>
        <v>0</v>
      </c>
      <c r="AM353" s="8">
        <f t="shared" si="232"/>
        <v>0</v>
      </c>
      <c r="AN353" s="8">
        <f t="shared" si="233"/>
        <v>0</v>
      </c>
      <c r="AO353" s="8">
        <f>IFERROR(VLOOKUP(A353,PERSAMAAN!B:D,3,0),AN353)</f>
        <v>0</v>
      </c>
      <c r="AP353" s="1"/>
      <c r="AQ353" s="8">
        <f t="shared" si="208"/>
        <v>0</v>
      </c>
      <c r="AR353" s="8" t="str">
        <f>IF(AQ353=0,"-",VLOOKUP(A353,FR_HITUNG_MINMAX!A:H,8,0))</f>
        <v>-</v>
      </c>
      <c r="AS353" s="1"/>
      <c r="AT353" s="8" t="str">
        <f t="shared" si="209"/>
        <v>-</v>
      </c>
      <c r="AU353" s="12">
        <f t="shared" si="210"/>
        <v>0</v>
      </c>
      <c r="AV353" s="12">
        <f t="shared" si="211"/>
        <v>0</v>
      </c>
      <c r="AW353" s="8">
        <f t="shared" si="234"/>
        <v>-5</v>
      </c>
      <c r="AX353" s="1"/>
      <c r="AY353" s="8">
        <f t="shared" si="212"/>
        <v>0</v>
      </c>
      <c r="AZ353" s="8" t="str">
        <f>IF(AY353=0,"-",VLOOKUP(A353,FR_HITUNG_MINMAX!A:I,9,0))</f>
        <v>-</v>
      </c>
      <c r="BB353" s="8" t="str">
        <f t="shared" si="213"/>
        <v>-</v>
      </c>
      <c r="BC353" s="12">
        <f t="shared" si="214"/>
        <v>0</v>
      </c>
      <c r="BD353" s="12">
        <f t="shared" si="215"/>
        <v>0</v>
      </c>
      <c r="BE353" s="16"/>
      <c r="BF353" s="8">
        <f>SUMIF('REALISASI ORDER'!C:C,A353,'REALISASI ORDER'!E:E)</f>
        <v>0</v>
      </c>
      <c r="BG353" s="8">
        <f t="shared" si="235"/>
        <v>2</v>
      </c>
      <c r="BH353" s="8">
        <f t="shared" si="216"/>
        <v>4</v>
      </c>
      <c r="BI353" s="8">
        <f t="shared" si="217"/>
        <v>1</v>
      </c>
      <c r="BJ353" s="8">
        <f t="shared" si="236"/>
        <v>0</v>
      </c>
      <c r="BK353" s="33">
        <f t="shared" si="237"/>
        <v>0</v>
      </c>
      <c r="BL353" s="33">
        <f t="shared" si="218"/>
        <v>0</v>
      </c>
      <c r="BM353" s="33">
        <f t="shared" si="219"/>
        <v>0</v>
      </c>
      <c r="BN353" s="33">
        <f t="shared" si="238"/>
        <v>0</v>
      </c>
      <c r="BO353" s="8">
        <f t="shared" si="220"/>
        <v>0</v>
      </c>
      <c r="BP353" s="8">
        <f t="shared" si="221"/>
        <v>0</v>
      </c>
      <c r="BQ353" s="8">
        <f t="shared" si="222"/>
        <v>0</v>
      </c>
      <c r="BR353" s="8">
        <f>IFERROR(ROUNDDOWN(BF353*BN353/(BK353+BL353+BM353+BN),0),0)</f>
        <v>0</v>
      </c>
      <c r="BS353" s="8" t="str">
        <f t="shared" si="223"/>
        <v>HB6204</v>
      </c>
      <c r="BT353" s="8">
        <f>SUMIF(FR_HITUNG_MINMAX!A:A,ORDER!A353,FR_HITUNG_MINMAX!AS:AS)</f>
        <v>2</v>
      </c>
      <c r="BU353" s="8">
        <f t="shared" si="239"/>
        <v>0</v>
      </c>
      <c r="BV353" s="8" t="str">
        <f t="shared" si="224"/>
        <v>-</v>
      </c>
      <c r="BW353" s="8" t="str">
        <f>VLOOKUP(A353,'STOK PESALAKAN'!A:F,6,0)</f>
        <v/>
      </c>
    </row>
    <row r="354" spans="1:75" ht="15" customHeight="1">
      <c r="A354" s="41" t="s">
        <v>1888</v>
      </c>
      <c r="B354" s="99">
        <f>IFERROR(IFERROR(VLOOKUP(A354,'STOK PACUL'!C:H,6,0),VLOOKUP(A354,'KATEGORI PACUL'!A:C,3,0)),0)</f>
        <v>0</v>
      </c>
      <c r="C354" s="8">
        <f>IFERROR(VLOOKUP(A354,'KATEGORI PACUL'!A:D,4,0),0)</f>
        <v>4</v>
      </c>
      <c r="D354" s="99">
        <f>IFERROR(IFERROR(VLOOKUP(A354,'STOK PESALAKAN'!C:H,6,0),VLOOKUP(A354,'KATEGORI PESALAKAN'!A:C,3,0)),0)</f>
        <v>0</v>
      </c>
      <c r="E354" s="8">
        <f>IFERROR(VLOOKUP(A354,'KATEGORI PESALAKAN'!A:D,4,0),0)</f>
        <v>4</v>
      </c>
      <c r="F354" s="99">
        <f>IFERROR(IFERROR(VLOOKUP(A354,'STOK CIKDITIRO'!C:H,6,0),VLOOKUP(A354,'KATEGORI CIKDITIRO'!A:C,3,0)),0)</f>
        <v>0</v>
      </c>
      <c r="G354" s="8">
        <f>IFERROR(VLOOKUP(A354,'KATEGORI CIKDITIRO'!A:D,4,0),0)</f>
        <v>0</v>
      </c>
      <c r="H354" s="99">
        <f>IFERROR(IFERROR(VLOOKUP(A354,'STOK TRAYEMAN'!C:H,6,0),VLOOKUP(A354,'KATEGORI TRAYEMAN'!A:C,3,0)),0)</f>
        <v>0</v>
      </c>
      <c r="I354" s="8">
        <f>IFERROR(VLOOKUP(A354,'KATEGORI TRAYEMAN'!A:D,4,0),0)</f>
        <v>0</v>
      </c>
      <c r="J354" s="8" t="str">
        <f>IFERROR(VLOOKUP(A354,'NOSTOK PACUL'!A:C,3,0),IFERROR(IF(VLOOKUP(A354,'STOK PACUL'!A:B,2,0)="NOSTOK","E",VLOOKUP(A354,'KATEGORI PACUL'!A:B,2,0)),"E"))</f>
        <v>D</v>
      </c>
      <c r="K354" s="8" t="str">
        <f>IFERROR(VLOOKUP(A354,'NOSTOK PESALAKAN'!A:C,3,0),IFERROR(IF(VLOOKUP(A354,'STOK PESALAKAN'!A:B,2,0)="NOSTOK","E",VLOOKUP(A354,'KATEGORI PESALAKAN'!A:B,2,0)),"E"))</f>
        <v>D</v>
      </c>
      <c r="L354" s="8" t="str">
        <f>IFERROR(VLOOKUP(A354,'NOSTOK CIKDITIRO'!A:C,3,0),IFERROR(IF(VLOOKUP(A354,'STOK CIKDITIRO'!A:B,2,0)="NOSTOK","E",VLOOKUP(A354,'KATEGORI CIKDITIRO'!A:B,2,0)),"E"))</f>
        <v>E</v>
      </c>
      <c r="M354" s="8" t="str">
        <f>IFERROR(VLOOKUP(A354,'NOSTOK TRAYEMAN'!A:C,3,0),IFERROR(IF(VLOOKUP(A354,'STOK TRAYEMAN'!A:B,2,0)="NOSTOK","E",VLOOKUP(A354,'KATEGORI TRAYEMAN'!A:B,2,0)),"E"))</f>
        <v>E</v>
      </c>
      <c r="N354" s="8" t="str">
        <f>IFERROR(VLOOKUP(A354,FR_HITUNG_MINMAX!A:B,2,0),0)</f>
        <v>LAHER 6300 / LAHER RODA DEPAN H.AHM ORI (SATUAN)</v>
      </c>
      <c r="O354" s="8" t="str">
        <f>IFERROR(VLOOKUP(A354,FR_HITUNG_MINMAX!A:D,4,0),0)</f>
        <v>ORISIN</v>
      </c>
      <c r="P354" s="8">
        <f>IFERROR(VLOOKUP(A354,FR_HITUNG_MINMAX!A:G,7,0),1)</f>
        <v>1</v>
      </c>
      <c r="Q354" s="11" t="str">
        <f>IFERROR(VLOOKUP(A354,FR_HITUNG_MINMAX!A:J,10,0),1)</f>
        <v>2</v>
      </c>
      <c r="R354" s="8">
        <f>IFERROR(VLOOKUP(A354,FR_HITUNG_MINMAX!A:K,11,0),1)</f>
        <v>1</v>
      </c>
      <c r="S354" s="12">
        <f>IFERROR(VLOOKUP(A354,FR_HITUNG_MINMAX!A:F,6,0),0)</f>
        <v>26500</v>
      </c>
      <c r="T354" s="8">
        <f t="shared" si="225"/>
        <v>-4</v>
      </c>
      <c r="U354" s="8">
        <f t="shared" si="200"/>
        <v>-4</v>
      </c>
      <c r="V354" s="8">
        <f t="shared" si="201"/>
        <v>0</v>
      </c>
      <c r="W354" s="8">
        <f t="shared" si="226"/>
        <v>0</v>
      </c>
      <c r="X354" s="8">
        <f t="shared" si="227"/>
        <v>0</v>
      </c>
      <c r="Y354" s="16"/>
      <c r="Z354" s="15">
        <f t="shared" si="202"/>
        <v>0</v>
      </c>
      <c r="AA354" s="8">
        <f t="shared" si="228"/>
        <v>0</v>
      </c>
      <c r="AB354" s="16"/>
      <c r="AC354" s="15">
        <f t="shared" si="203"/>
        <v>0</v>
      </c>
      <c r="AD354" s="8">
        <f t="shared" si="204"/>
        <v>0</v>
      </c>
      <c r="AE354" s="16"/>
      <c r="AF354" s="15">
        <f t="shared" si="205"/>
        <v>0</v>
      </c>
      <c r="AG354" s="15">
        <f t="shared" si="229"/>
        <v>0</v>
      </c>
      <c r="AH354" s="16"/>
      <c r="AI354" s="15">
        <f t="shared" si="230"/>
        <v>0</v>
      </c>
      <c r="AJ354" s="8">
        <f t="shared" si="231"/>
        <v>3</v>
      </c>
      <c r="AK354" s="8">
        <f t="shared" si="206"/>
        <v>1</v>
      </c>
      <c r="AL354" s="8">
        <f t="shared" si="207"/>
        <v>0</v>
      </c>
      <c r="AM354" s="8">
        <f t="shared" si="232"/>
        <v>0</v>
      </c>
      <c r="AN354" s="8">
        <f t="shared" si="233"/>
        <v>4</v>
      </c>
      <c r="AO354" s="8">
        <f>IFERROR(VLOOKUP(A354,PERSAMAAN!B:D,3,0),AN354)</f>
        <v>4</v>
      </c>
      <c r="AP354" s="1">
        <v>0</v>
      </c>
      <c r="AQ354" s="8">
        <f t="shared" si="208"/>
        <v>0</v>
      </c>
      <c r="AR354" s="8" t="str">
        <f>IF(AQ354=0,"-",VLOOKUP(A354,FR_HITUNG_MINMAX!A:H,8,0))</f>
        <v>-</v>
      </c>
      <c r="AS354" s="1"/>
      <c r="AT354" s="8" t="str">
        <f t="shared" si="209"/>
        <v>-</v>
      </c>
      <c r="AU354" s="12">
        <f t="shared" si="210"/>
        <v>0</v>
      </c>
      <c r="AV354" s="12">
        <f t="shared" si="211"/>
        <v>0</v>
      </c>
      <c r="AW354" s="8">
        <f t="shared" si="234"/>
        <v>12</v>
      </c>
      <c r="AX354" s="1"/>
      <c r="AY354" s="8">
        <f t="shared" si="212"/>
        <v>12</v>
      </c>
      <c r="AZ354" s="8" t="str">
        <f>IF(AY354=0,"-",VLOOKUP(A354,FR_HITUNG_MINMAX!A:I,9,0))</f>
        <v>NSA</v>
      </c>
      <c r="BB354" s="8" t="str">
        <f t="shared" si="213"/>
        <v>NSA</v>
      </c>
      <c r="BC354" s="12">
        <f t="shared" si="214"/>
        <v>318000</v>
      </c>
      <c r="BD354" s="12">
        <f t="shared" si="215"/>
        <v>57564082.685275108</v>
      </c>
      <c r="BE354" s="16"/>
      <c r="BF354" s="8">
        <f>SUMIF('REALISASI ORDER'!C:C,A354,'REALISASI ORDER'!E:E)</f>
        <v>0</v>
      </c>
      <c r="BG354" s="8">
        <f t="shared" si="235"/>
        <v>0</v>
      </c>
      <c r="BH354" s="8">
        <f t="shared" si="216"/>
        <v>0</v>
      </c>
      <c r="BI354" s="8">
        <f t="shared" si="217"/>
        <v>0</v>
      </c>
      <c r="BJ354" s="8">
        <f t="shared" si="236"/>
        <v>0</v>
      </c>
      <c r="BK354" s="33">
        <f t="shared" si="237"/>
        <v>0</v>
      </c>
      <c r="BL354" s="33">
        <f t="shared" si="218"/>
        <v>4</v>
      </c>
      <c r="BM354" s="33">
        <f t="shared" si="219"/>
        <v>0</v>
      </c>
      <c r="BN354" s="33">
        <f t="shared" si="238"/>
        <v>0</v>
      </c>
      <c r="BO354" s="8">
        <f t="shared" si="220"/>
        <v>0</v>
      </c>
      <c r="BP354" s="8">
        <f t="shared" si="221"/>
        <v>0</v>
      </c>
      <c r="BQ354" s="8">
        <f t="shared" si="222"/>
        <v>0</v>
      </c>
      <c r="BR354" s="8">
        <f>IFERROR(ROUNDDOWN(BF354*BN354/(BK354+BL354+BM354+BN),0),0)</f>
        <v>0</v>
      </c>
      <c r="BS354" s="8" t="str">
        <f t="shared" si="223"/>
        <v>HB6300RS</v>
      </c>
      <c r="BT354" s="8">
        <f>SUMIF(FR_HITUNG_MINMAX!A:A,ORDER!A354,FR_HITUNG_MINMAX!AS:AS)</f>
        <v>4</v>
      </c>
      <c r="BU354" s="8">
        <f t="shared" si="239"/>
        <v>0</v>
      </c>
      <c r="BV354" s="8" t="str">
        <f t="shared" si="224"/>
        <v>-</v>
      </c>
      <c r="BW354" s="8" t="str">
        <f>VLOOKUP(A354,'STOK PESALAKAN'!A:F,6,0)</f>
        <v/>
      </c>
    </row>
    <row r="355" spans="1:75" ht="15" customHeight="1">
      <c r="A355" s="41" t="s">
        <v>429</v>
      </c>
      <c r="B355" s="99">
        <f>IFERROR(IFERROR(VLOOKUP(A355,'STOK PACUL'!C:H,6,0),VLOOKUP(A355,'KATEGORI PACUL'!A:C,3,0)),0)</f>
        <v>0</v>
      </c>
      <c r="C355" s="8">
        <f>IFERROR(VLOOKUP(A355,'KATEGORI PACUL'!A:D,4,0),0)</f>
        <v>2</v>
      </c>
      <c r="D355" s="99">
        <f>IFERROR(IFERROR(VLOOKUP(A355,'STOK PESALAKAN'!C:H,6,0),VLOOKUP(A355,'KATEGORI PESALAKAN'!A:C,3,0)),0)</f>
        <v>0</v>
      </c>
      <c r="E355" s="8">
        <f>IFERROR(VLOOKUP(A355,'KATEGORI PESALAKAN'!A:D,4,0),0)</f>
        <v>2</v>
      </c>
      <c r="F355" s="99">
        <f>IFERROR(IFERROR(VLOOKUP(A355,'STOK CIKDITIRO'!C:H,6,0),VLOOKUP(A355,'KATEGORI CIKDITIRO'!A:C,3,0)),0)</f>
        <v>0</v>
      </c>
      <c r="G355" s="8">
        <f>IFERROR(VLOOKUP(A355,'KATEGORI CIKDITIRO'!A:D,4,0),0)</f>
        <v>2</v>
      </c>
      <c r="H355" s="99">
        <f>IFERROR(IFERROR(VLOOKUP(A355,'STOK TRAYEMAN'!C:H,6,0),VLOOKUP(A355,'KATEGORI TRAYEMAN'!A:C,3,0)),0)</f>
        <v>0</v>
      </c>
      <c r="I355" s="8">
        <f>IFERROR(VLOOKUP(A355,'KATEGORI TRAYEMAN'!A:D,4,0),0)</f>
        <v>0</v>
      </c>
      <c r="J355" s="8" t="str">
        <f>IFERROR(VLOOKUP(A355,'NOSTOK PACUL'!A:C,3,0),IFERROR(IF(VLOOKUP(A355,'STOK PACUL'!A:B,2,0)="NOSTOK","E",VLOOKUP(A355,'KATEGORI PACUL'!A:B,2,0)),"E"))</f>
        <v>C</v>
      </c>
      <c r="K355" s="8" t="str">
        <f>IFERROR(VLOOKUP(A355,'NOSTOK PESALAKAN'!A:C,3,0),IFERROR(IF(VLOOKUP(A355,'STOK PESALAKAN'!A:B,2,0)="NOSTOK","E",VLOOKUP(A355,'KATEGORI PESALAKAN'!A:B,2,0)),"E"))</f>
        <v>D</v>
      </c>
      <c r="L355" s="8" t="str">
        <f>IFERROR(VLOOKUP(A355,'NOSTOK CIKDITIRO'!A:C,3,0),IFERROR(IF(VLOOKUP(A355,'STOK CIKDITIRO'!A:B,2,0)="NOSTOK","E",VLOOKUP(A355,'KATEGORI CIKDITIRO'!A:B,2,0)),"E"))</f>
        <v>D</v>
      </c>
      <c r="M355" s="8" t="str">
        <f>IFERROR(VLOOKUP(A355,'NOSTOK TRAYEMAN'!A:C,3,0),IFERROR(IF(VLOOKUP(A355,'STOK TRAYEMAN'!A:B,2,0)="NOSTOK","E",VLOOKUP(A355,'KATEGORI TRAYEMAN'!A:B,2,0)),"E"))</f>
        <v>E</v>
      </c>
      <c r="N355" s="8" t="str">
        <f>IFERROR(VLOOKUP(A355,FR_HITUNG_MINMAX!A:B,2,0),0)</f>
        <v>LAHER 6301 H.AHM (SATUAN)</v>
      </c>
      <c r="O355" s="8" t="str">
        <f>IFERROR(VLOOKUP(A355,FR_HITUNG_MINMAX!A:D,4,0),0)</f>
        <v>ORISIN</v>
      </c>
      <c r="P355" s="8">
        <f>IFERROR(VLOOKUP(A355,FR_HITUNG_MINMAX!A:G,7,0),1)</f>
        <v>1</v>
      </c>
      <c r="Q355" s="11" t="str">
        <f>IFERROR(VLOOKUP(A355,FR_HITUNG_MINMAX!A:J,10,0),1)</f>
        <v>2</v>
      </c>
      <c r="R355" s="8">
        <f>IFERROR(VLOOKUP(A355,FR_HITUNG_MINMAX!A:K,11,0),1)</f>
        <v>1</v>
      </c>
      <c r="S355" s="12">
        <f>IFERROR(VLOOKUP(A355,FR_HITUNG_MINMAX!A:F,6,0),0)</f>
        <v>28000</v>
      </c>
      <c r="T355" s="8">
        <f t="shared" si="225"/>
        <v>-2</v>
      </c>
      <c r="U355" s="8">
        <f t="shared" si="200"/>
        <v>-2</v>
      </c>
      <c r="V355" s="8">
        <f t="shared" si="201"/>
        <v>-2</v>
      </c>
      <c r="W355" s="8">
        <f t="shared" si="226"/>
        <v>0</v>
      </c>
      <c r="X355" s="8">
        <f t="shared" si="227"/>
        <v>0</v>
      </c>
      <c r="Y355" s="16"/>
      <c r="Z355" s="15">
        <f t="shared" si="202"/>
        <v>0</v>
      </c>
      <c r="AA355" s="8">
        <f t="shared" si="228"/>
        <v>0</v>
      </c>
      <c r="AB355" s="16"/>
      <c r="AC355" s="15">
        <f t="shared" si="203"/>
        <v>0</v>
      </c>
      <c r="AD355" s="8">
        <f t="shared" si="204"/>
        <v>0</v>
      </c>
      <c r="AE355" s="16"/>
      <c r="AF355" s="15">
        <f t="shared" si="205"/>
        <v>0</v>
      </c>
      <c r="AG355" s="15">
        <f t="shared" si="229"/>
        <v>0</v>
      </c>
      <c r="AH355" s="16"/>
      <c r="AI355" s="15">
        <f t="shared" si="230"/>
        <v>0</v>
      </c>
      <c r="AJ355" s="8">
        <f t="shared" si="231"/>
        <v>0</v>
      </c>
      <c r="AK355" s="8">
        <f t="shared" si="206"/>
        <v>1</v>
      </c>
      <c r="AL355" s="8">
        <f t="shared" si="207"/>
        <v>1</v>
      </c>
      <c r="AM355" s="8">
        <f t="shared" si="232"/>
        <v>0</v>
      </c>
      <c r="AN355" s="8">
        <f t="shared" si="233"/>
        <v>2</v>
      </c>
      <c r="AO355" s="8">
        <f>IFERROR(VLOOKUP(A355,PERSAMAAN!B:D,3,0),AN355)</f>
        <v>2</v>
      </c>
      <c r="AP355" s="1">
        <v>0</v>
      </c>
      <c r="AQ355" s="8">
        <f t="shared" si="208"/>
        <v>0</v>
      </c>
      <c r="AR355" s="8" t="str">
        <f>IF(AQ355=0,"-",VLOOKUP(A355,FR_HITUNG_MINMAX!A:H,8,0))</f>
        <v>-</v>
      </c>
      <c r="AS355" s="1"/>
      <c r="AT355" s="8" t="str">
        <f t="shared" si="209"/>
        <v>-</v>
      </c>
      <c r="AU355" s="12">
        <f t="shared" si="210"/>
        <v>0</v>
      </c>
      <c r="AV355" s="12">
        <f t="shared" si="211"/>
        <v>0</v>
      </c>
      <c r="AW355" s="8">
        <f t="shared" si="234"/>
        <v>10</v>
      </c>
      <c r="AX355" s="1"/>
      <c r="AY355" s="8">
        <f t="shared" si="212"/>
        <v>10</v>
      </c>
      <c r="AZ355" s="8" t="str">
        <f>IF(AY355=0,"-",VLOOKUP(A355,FR_HITUNG_MINMAX!A:I,9,0))</f>
        <v>NSA</v>
      </c>
      <c r="BB355" s="8" t="str">
        <f t="shared" si="213"/>
        <v>NSA</v>
      </c>
      <c r="BC355" s="12">
        <f t="shared" si="214"/>
        <v>280000</v>
      </c>
      <c r="BD355" s="12">
        <f t="shared" si="215"/>
        <v>57564082.685275108</v>
      </c>
      <c r="BE355" s="16"/>
      <c r="BF355" s="8">
        <f>SUMIF('REALISASI ORDER'!C:C,A355,'REALISASI ORDER'!E:E)</f>
        <v>0</v>
      </c>
      <c r="BG355" s="8">
        <f t="shared" si="235"/>
        <v>0</v>
      </c>
      <c r="BH355" s="8">
        <f t="shared" si="216"/>
        <v>0</v>
      </c>
      <c r="BI355" s="8">
        <f t="shared" si="217"/>
        <v>0</v>
      </c>
      <c r="BJ355" s="8">
        <f t="shared" si="236"/>
        <v>0</v>
      </c>
      <c r="BK355" s="33">
        <f t="shared" si="237"/>
        <v>0</v>
      </c>
      <c r="BL355" s="33">
        <f t="shared" si="218"/>
        <v>2</v>
      </c>
      <c r="BM355" s="33">
        <f t="shared" si="219"/>
        <v>2</v>
      </c>
      <c r="BN355" s="33">
        <f t="shared" si="238"/>
        <v>0</v>
      </c>
      <c r="BO355" s="8">
        <f t="shared" si="220"/>
        <v>0</v>
      </c>
      <c r="BP355" s="8">
        <f t="shared" si="221"/>
        <v>0</v>
      </c>
      <c r="BQ355" s="8">
        <f t="shared" si="222"/>
        <v>0</v>
      </c>
      <c r="BR355" s="8">
        <f>IFERROR(ROUNDDOWN(BF355*BN355/(BK355+BL355+BM355+BN),0),0)</f>
        <v>0</v>
      </c>
      <c r="BS355" s="8" t="str">
        <f t="shared" si="223"/>
        <v>HB6301RS</v>
      </c>
      <c r="BT355" s="8">
        <f>SUMIF(FR_HITUNG_MINMAX!A:A,ORDER!A355,FR_HITUNG_MINMAX!AS:AS)</f>
        <v>3</v>
      </c>
      <c r="BU355" s="8">
        <f t="shared" si="239"/>
        <v>0</v>
      </c>
      <c r="BV355" s="8" t="str">
        <f t="shared" si="224"/>
        <v>-</v>
      </c>
      <c r="BW355" s="8" t="str">
        <f>VLOOKUP(A355,'STOK PESALAKAN'!A:F,6,0)</f>
        <v/>
      </c>
    </row>
    <row r="356" spans="1:75" ht="15" customHeight="1">
      <c r="A356" s="41" t="s">
        <v>430</v>
      </c>
      <c r="B356" s="99">
        <f>IFERROR(IFERROR(VLOOKUP(A356,'STOK PACUL'!C:H,6,0),VLOOKUP(A356,'KATEGORI PACUL'!A:C,3,0)),0)</f>
        <v>1</v>
      </c>
      <c r="C356" s="8">
        <f>IFERROR(VLOOKUP(A356,'KATEGORI PACUL'!A:D,4,0),0)</f>
        <v>2</v>
      </c>
      <c r="D356" s="99">
        <f>IFERROR(IFERROR(VLOOKUP(A356,'STOK PESALAKAN'!C:H,6,0),VLOOKUP(A356,'KATEGORI PESALAKAN'!A:C,3,0)),0)</f>
        <v>1</v>
      </c>
      <c r="E356" s="8">
        <f>IFERROR(VLOOKUP(A356,'KATEGORI PESALAKAN'!A:D,4,0),0)</f>
        <v>0</v>
      </c>
      <c r="F356" s="99">
        <f>IFERROR(IFERROR(VLOOKUP(A356,'STOK CIKDITIRO'!C:H,6,0),VLOOKUP(A356,'KATEGORI CIKDITIRO'!A:C,3,0)),0)</f>
        <v>0</v>
      </c>
      <c r="G356" s="8">
        <f>IFERROR(VLOOKUP(A356,'KATEGORI CIKDITIRO'!A:D,4,0),0)</f>
        <v>0</v>
      </c>
      <c r="H356" s="99">
        <f>IFERROR(IFERROR(VLOOKUP(A356,'STOK TRAYEMAN'!C:H,6,0),VLOOKUP(A356,'KATEGORI TRAYEMAN'!A:C,3,0)),0)</f>
        <v>0</v>
      </c>
      <c r="I356" s="8">
        <f>IFERROR(VLOOKUP(A356,'KATEGORI TRAYEMAN'!A:D,4,0),0)</f>
        <v>0</v>
      </c>
      <c r="J356" s="8" t="str">
        <f>IFERROR(VLOOKUP(A356,'NOSTOK PACUL'!A:C,3,0),IFERROR(IF(VLOOKUP(A356,'STOK PACUL'!A:B,2,0)="NOSTOK","E",VLOOKUP(A356,'KATEGORI PACUL'!A:B,2,0)),"E"))</f>
        <v>D</v>
      </c>
      <c r="K356" s="8" t="str">
        <f>IFERROR(VLOOKUP(A356,'NOSTOK PESALAKAN'!A:C,3,0),IFERROR(IF(VLOOKUP(A356,'STOK PESALAKAN'!A:B,2,0)="NOSTOK","E",VLOOKUP(A356,'KATEGORI PESALAKAN'!A:B,2,0)),"E"))</f>
        <v>E</v>
      </c>
      <c r="L356" s="8" t="str">
        <f>IFERROR(VLOOKUP(A356,'NOSTOK CIKDITIRO'!A:C,3,0),IFERROR(IF(VLOOKUP(A356,'STOK CIKDITIRO'!A:B,2,0)="NOSTOK","E",VLOOKUP(A356,'KATEGORI CIKDITIRO'!A:B,2,0)),"E"))</f>
        <v>E</v>
      </c>
      <c r="M356" s="8" t="str">
        <f>IFERROR(VLOOKUP(A356,'NOSTOK TRAYEMAN'!A:C,3,0),IFERROR(IF(VLOOKUP(A356,'STOK TRAYEMAN'!A:B,2,0)="NOSTOK","E",VLOOKUP(A356,'KATEGORI TRAYEMAN'!A:B,2,0)),"E"))</f>
        <v>E</v>
      </c>
      <c r="N356" s="8" t="str">
        <f>IFERROR(VLOOKUP(A356,FR_HITUNG_MINMAX!A:B,2,0),0)</f>
        <v>LAHER 6302 H.AHM ORI (SATUAN)</v>
      </c>
      <c r="O356" s="8" t="str">
        <f>IFERROR(VLOOKUP(A356,FR_HITUNG_MINMAX!A:D,4,0),0)</f>
        <v>ORISIN</v>
      </c>
      <c r="P356" s="8">
        <f>IFERROR(VLOOKUP(A356,FR_HITUNG_MINMAX!A:G,7,0),1)</f>
        <v>1</v>
      </c>
      <c r="Q356" s="11">
        <f>IFERROR(VLOOKUP(A356,FR_HITUNG_MINMAX!A:J,10,0),1)</f>
        <v>1</v>
      </c>
      <c r="R356" s="8">
        <f>IFERROR(VLOOKUP(A356,FR_HITUNG_MINMAX!A:K,11,0),1)</f>
        <v>1</v>
      </c>
      <c r="S356" s="12">
        <f>IFERROR(VLOOKUP(A356,FR_HITUNG_MINMAX!A:F,6,0),0)</f>
        <v>31500</v>
      </c>
      <c r="T356" s="8">
        <f t="shared" si="225"/>
        <v>-1</v>
      </c>
      <c r="U356" s="8">
        <f t="shared" si="200"/>
        <v>1</v>
      </c>
      <c r="V356" s="8">
        <f t="shared" si="201"/>
        <v>0</v>
      </c>
      <c r="W356" s="8">
        <f t="shared" si="226"/>
        <v>0</v>
      </c>
      <c r="X356" s="8">
        <f t="shared" si="227"/>
        <v>0</v>
      </c>
      <c r="Y356" s="16"/>
      <c r="Z356" s="15">
        <f t="shared" si="202"/>
        <v>0</v>
      </c>
      <c r="AA356" s="8">
        <f t="shared" si="228"/>
        <v>1</v>
      </c>
      <c r="AB356" s="16"/>
      <c r="AC356" s="15">
        <f t="shared" si="203"/>
        <v>0</v>
      </c>
      <c r="AD356" s="8">
        <f t="shared" si="204"/>
        <v>0</v>
      </c>
      <c r="AE356" s="16"/>
      <c r="AF356" s="15">
        <f t="shared" si="205"/>
        <v>0</v>
      </c>
      <c r="AG356" s="15">
        <f t="shared" si="229"/>
        <v>0</v>
      </c>
      <c r="AH356" s="16"/>
      <c r="AI356" s="15">
        <f t="shared" si="230"/>
        <v>0</v>
      </c>
      <c r="AJ356" s="8">
        <f t="shared" si="231"/>
        <v>1</v>
      </c>
      <c r="AK356" s="8">
        <f t="shared" si="206"/>
        <v>0</v>
      </c>
      <c r="AL356" s="8">
        <f t="shared" si="207"/>
        <v>0</v>
      </c>
      <c r="AM356" s="8">
        <f t="shared" si="232"/>
        <v>0</v>
      </c>
      <c r="AN356" s="8">
        <f t="shared" si="233"/>
        <v>1</v>
      </c>
      <c r="AO356" s="8">
        <f>IFERROR(VLOOKUP(A356,PERSAMAAN!B:D,3,0),AN356)</f>
        <v>1</v>
      </c>
      <c r="AP356" s="1">
        <v>0</v>
      </c>
      <c r="AQ356" s="8">
        <f t="shared" si="208"/>
        <v>0</v>
      </c>
      <c r="AR356" s="8" t="str">
        <f>IF(AQ356=0,"-",VLOOKUP(A356,FR_HITUNG_MINMAX!A:H,8,0))</f>
        <v>-</v>
      </c>
      <c r="AS356" s="1"/>
      <c r="AT356" s="8" t="str">
        <f t="shared" si="209"/>
        <v>-</v>
      </c>
      <c r="AU356" s="12">
        <f t="shared" si="210"/>
        <v>0</v>
      </c>
      <c r="AV356" s="12">
        <f t="shared" si="211"/>
        <v>0</v>
      </c>
      <c r="AW356" s="8">
        <f t="shared" si="234"/>
        <v>0</v>
      </c>
      <c r="AX356" s="1"/>
      <c r="AY356" s="8">
        <f t="shared" si="212"/>
        <v>0</v>
      </c>
      <c r="AZ356" s="8" t="str">
        <f>IF(AY356=0,"-",VLOOKUP(A356,FR_HITUNG_MINMAX!A:I,9,0))</f>
        <v>-</v>
      </c>
      <c r="BB356" s="8" t="str">
        <f t="shared" si="213"/>
        <v>-</v>
      </c>
      <c r="BC356" s="12">
        <f t="shared" si="214"/>
        <v>0</v>
      </c>
      <c r="BD356" s="12">
        <f t="shared" si="215"/>
        <v>0</v>
      </c>
      <c r="BE356" s="16"/>
      <c r="BF356" s="8">
        <f>SUMIF('REALISASI ORDER'!C:C,A356,'REALISASI ORDER'!E:E)</f>
        <v>0</v>
      </c>
      <c r="BG356" s="8">
        <f t="shared" si="235"/>
        <v>1</v>
      </c>
      <c r="BH356" s="8">
        <f t="shared" si="216"/>
        <v>1</v>
      </c>
      <c r="BI356" s="8">
        <f t="shared" si="217"/>
        <v>0</v>
      </c>
      <c r="BJ356" s="8">
        <f t="shared" si="236"/>
        <v>0</v>
      </c>
      <c r="BK356" s="33">
        <f t="shared" si="237"/>
        <v>2</v>
      </c>
      <c r="BL356" s="33">
        <f t="shared" si="218"/>
        <v>0</v>
      </c>
      <c r="BM356" s="33">
        <f t="shared" si="219"/>
        <v>0</v>
      </c>
      <c r="BN356" s="33">
        <f t="shared" si="238"/>
        <v>0</v>
      </c>
      <c r="BO356" s="8">
        <f t="shared" si="220"/>
        <v>0</v>
      </c>
      <c r="BP356" s="8">
        <f t="shared" si="221"/>
        <v>0</v>
      </c>
      <c r="BQ356" s="8">
        <f t="shared" si="222"/>
        <v>0</v>
      </c>
      <c r="BR356" s="8">
        <f>IFERROR(ROUNDDOWN(BF356*BN356/(BK356+BL356+BM356+BN),0),0)</f>
        <v>0</v>
      </c>
      <c r="BS356" s="8" t="str">
        <f t="shared" si="223"/>
        <v>HB63-02RS</v>
      </c>
      <c r="BT356" s="8">
        <f>SUMIF(FR_HITUNG_MINMAX!A:A,ORDER!A356,FR_HITUNG_MINMAX!AS:AS)</f>
        <v>1</v>
      </c>
      <c r="BU356" s="8">
        <f t="shared" si="239"/>
        <v>0</v>
      </c>
      <c r="BV356" s="8" t="str">
        <f t="shared" si="224"/>
        <v>-</v>
      </c>
      <c r="BW356" s="8" t="str">
        <f>VLOOKUP(A356,'STOK PESALAKAN'!A:F,6,0)</f>
        <v/>
      </c>
    </row>
    <row r="357" spans="1:75" ht="15" customHeight="1">
      <c r="A357" s="41" t="s">
        <v>431</v>
      </c>
      <c r="B357" s="99">
        <f>IFERROR(IFERROR(VLOOKUP(A357,'STOK PACUL'!C:H,6,0),VLOOKUP(A357,'KATEGORI PACUL'!A:C,3,0)),0)</f>
        <v>2</v>
      </c>
      <c r="C357" s="8">
        <f>IFERROR(VLOOKUP(A357,'KATEGORI PACUL'!A:D,4,0),0)</f>
        <v>10</v>
      </c>
      <c r="D357" s="99">
        <f>IFERROR(IFERROR(VLOOKUP(A357,'STOK PESALAKAN'!C:H,6,0),VLOOKUP(A357,'KATEGORI PESALAKAN'!A:C,3,0)),0)</f>
        <v>2</v>
      </c>
      <c r="E357" s="8">
        <f>IFERROR(VLOOKUP(A357,'KATEGORI PESALAKAN'!A:D,4,0),0)</f>
        <v>7</v>
      </c>
      <c r="F357" s="99">
        <f>IFERROR(IFERROR(VLOOKUP(A357,'STOK CIKDITIRO'!C:H,6,0),VLOOKUP(A357,'KATEGORI CIKDITIRO'!A:C,3,0)),0)</f>
        <v>4</v>
      </c>
      <c r="G357" s="8">
        <f>IFERROR(VLOOKUP(A357,'KATEGORI CIKDITIRO'!A:D,4,0),0)</f>
        <v>7</v>
      </c>
      <c r="H357" s="99">
        <f>IFERROR(IFERROR(VLOOKUP(A357,'STOK TRAYEMAN'!C:H,6,0),VLOOKUP(A357,'KATEGORI TRAYEMAN'!A:C,3,0)),0)</f>
        <v>1</v>
      </c>
      <c r="I357" s="8">
        <f>IFERROR(VLOOKUP(A357,'KATEGORI TRAYEMAN'!A:D,4,0),0)</f>
        <v>2</v>
      </c>
      <c r="J357" s="8" t="str">
        <f>IFERROR(VLOOKUP(A357,'NOSTOK PACUL'!A:C,3,0),IFERROR(IF(VLOOKUP(A357,'STOK PACUL'!A:B,2,0)="NOSTOK","E",VLOOKUP(A357,'KATEGORI PACUL'!A:B,2,0)),"E"))</f>
        <v>B</v>
      </c>
      <c r="K357" s="8" t="str">
        <f>IFERROR(VLOOKUP(A357,'NOSTOK PESALAKAN'!A:C,3,0),IFERROR(IF(VLOOKUP(A357,'STOK PESALAKAN'!A:B,2,0)="NOSTOK","E",VLOOKUP(A357,'KATEGORI PESALAKAN'!A:B,2,0)),"E"))</f>
        <v>B</v>
      </c>
      <c r="L357" s="8" t="str">
        <f>IFERROR(VLOOKUP(A357,'NOSTOK CIKDITIRO'!A:C,3,0),IFERROR(IF(VLOOKUP(A357,'STOK CIKDITIRO'!A:B,2,0)="NOSTOK","E",VLOOKUP(A357,'KATEGORI CIKDITIRO'!A:B,2,0)),"E"))</f>
        <v>B</v>
      </c>
      <c r="M357" s="8" t="str">
        <f>IFERROR(VLOOKUP(A357,'NOSTOK TRAYEMAN'!A:C,3,0),IFERROR(IF(VLOOKUP(A357,'STOK TRAYEMAN'!A:B,2,0)="NOSTOK","E",VLOOKUP(A357,'KATEGORI TRAYEMAN'!A:B,2,0)),"E"))</f>
        <v>D</v>
      </c>
      <c r="N357" s="8" t="str">
        <f>IFERROR(VLOOKUP(A357,FR_HITUNG_MINMAX!A:B,2,0),0)</f>
        <v>KABEL BODY PVC 20 MM IMI</v>
      </c>
      <c r="O357" s="8" t="str">
        <f>IFERROR(VLOOKUP(A357,FR_HITUNG_MINMAX!A:D,4,0),0)</f>
        <v>IMITAS</v>
      </c>
      <c r="P357" s="8">
        <f>IFERROR(VLOOKUP(A357,FR_HITUNG_MINMAX!A:G,7,0),1)</f>
        <v>1</v>
      </c>
      <c r="Q357" s="11" t="str">
        <f>IFERROR(VLOOKUP(A357,FR_HITUNG_MINMAX!A:J,10,0),1)</f>
        <v>2</v>
      </c>
      <c r="R357" s="8">
        <f>IFERROR(VLOOKUP(A357,FR_HITUNG_MINMAX!A:K,11,0),1)</f>
        <v>15</v>
      </c>
      <c r="S357" s="12">
        <f>IFERROR(VLOOKUP(A357,FR_HITUNG_MINMAX!A:F,6,0),0)</f>
        <v>4000</v>
      </c>
      <c r="T357" s="8">
        <f t="shared" si="225"/>
        <v>-8</v>
      </c>
      <c r="U357" s="8">
        <f t="shared" si="200"/>
        <v>-5</v>
      </c>
      <c r="V357" s="8">
        <f t="shared" si="201"/>
        <v>-3</v>
      </c>
      <c r="W357" s="8">
        <f t="shared" si="226"/>
        <v>-1</v>
      </c>
      <c r="X357" s="8">
        <f t="shared" si="227"/>
        <v>0</v>
      </c>
      <c r="Y357" s="16"/>
      <c r="Z357" s="15">
        <f t="shared" si="202"/>
        <v>0</v>
      </c>
      <c r="AA357" s="8">
        <f t="shared" si="228"/>
        <v>0</v>
      </c>
      <c r="AB357" s="16"/>
      <c r="AC357" s="15">
        <f t="shared" si="203"/>
        <v>0</v>
      </c>
      <c r="AD357" s="8">
        <f t="shared" si="204"/>
        <v>0</v>
      </c>
      <c r="AE357" s="16"/>
      <c r="AF357" s="15">
        <f t="shared" si="205"/>
        <v>0</v>
      </c>
      <c r="AG357" s="15">
        <f t="shared" si="229"/>
        <v>0</v>
      </c>
      <c r="AH357" s="16"/>
      <c r="AI357" s="15">
        <f t="shared" si="230"/>
        <v>0</v>
      </c>
      <c r="AJ357" s="8">
        <f t="shared" si="231"/>
        <v>3</v>
      </c>
      <c r="AK357" s="8">
        <f t="shared" si="206"/>
        <v>3</v>
      </c>
      <c r="AL357" s="8">
        <f t="shared" si="207"/>
        <v>1</v>
      </c>
      <c r="AM357" s="8">
        <f t="shared" si="232"/>
        <v>0</v>
      </c>
      <c r="AN357" s="8">
        <f t="shared" si="233"/>
        <v>1</v>
      </c>
      <c r="AO357" s="8">
        <f>IFERROR(VLOOKUP(A357,PERSAMAAN!B:D,3,0),AN357)</f>
        <v>1</v>
      </c>
      <c r="AP357" s="1">
        <v>0</v>
      </c>
      <c r="AQ357" s="8">
        <f t="shared" si="208"/>
        <v>0</v>
      </c>
      <c r="AR357" s="8" t="str">
        <f>IF(AQ357=0,"-",VLOOKUP(A357,FR_HITUNG_MINMAX!A:H,8,0))</f>
        <v>-</v>
      </c>
      <c r="AS357" s="1"/>
      <c r="AT357" s="8" t="str">
        <f t="shared" si="209"/>
        <v>-</v>
      </c>
      <c r="AU357" s="12">
        <f t="shared" si="210"/>
        <v>0</v>
      </c>
      <c r="AV357" s="12">
        <f t="shared" si="211"/>
        <v>0</v>
      </c>
      <c r="AW357" s="8" t="b">
        <f t="shared" si="234"/>
        <v>0</v>
      </c>
      <c r="AX357" s="1"/>
      <c r="AY357" s="8">
        <f t="shared" si="212"/>
        <v>0</v>
      </c>
      <c r="AZ357" s="8" t="str">
        <f>IF(AY357=0,"-",VLOOKUP(A357,FR_HITUNG_MINMAX!A:I,9,0))</f>
        <v>-</v>
      </c>
      <c r="BB357" s="8" t="str">
        <f t="shared" si="213"/>
        <v>-</v>
      </c>
      <c r="BC357" s="12">
        <f t="shared" si="214"/>
        <v>0</v>
      </c>
      <c r="BD357" s="12">
        <f t="shared" si="215"/>
        <v>0</v>
      </c>
      <c r="BE357" s="16"/>
      <c r="BF357" s="8">
        <f>SUMIF('REALISASI ORDER'!C:C,A357,'REALISASI ORDER'!E:E)</f>
        <v>0</v>
      </c>
      <c r="BG357" s="8">
        <f t="shared" si="235"/>
        <v>2</v>
      </c>
      <c r="BH357" s="8">
        <f t="shared" si="216"/>
        <v>2</v>
      </c>
      <c r="BI357" s="8">
        <f t="shared" si="217"/>
        <v>4</v>
      </c>
      <c r="BJ357" s="8">
        <f t="shared" si="236"/>
        <v>1</v>
      </c>
      <c r="BK357" s="33">
        <f t="shared" si="237"/>
        <v>10</v>
      </c>
      <c r="BL357" s="33">
        <f t="shared" si="218"/>
        <v>5</v>
      </c>
      <c r="BM357" s="33">
        <f t="shared" si="219"/>
        <v>3</v>
      </c>
      <c r="BN357" s="33">
        <f t="shared" si="238"/>
        <v>1</v>
      </c>
      <c r="BO357" s="8">
        <f t="shared" si="220"/>
        <v>0</v>
      </c>
      <c r="BP357" s="8">
        <f t="shared" si="221"/>
        <v>0</v>
      </c>
      <c r="BQ357" s="8">
        <f t="shared" si="222"/>
        <v>0</v>
      </c>
      <c r="BR357" s="8">
        <f>IFERROR(ROUNDDOWN(BF357*BN357/(BK357+BL357+BM357+BN),0),0)</f>
        <v>0</v>
      </c>
      <c r="BS357" s="8" t="str">
        <f t="shared" si="223"/>
        <v>KBGHBCI</v>
      </c>
      <c r="BT357" s="8">
        <f>SUMIF(FR_HITUNG_MINMAX!A:A,ORDER!A357,FR_HITUNG_MINMAX!AS:AS)</f>
        <v>10</v>
      </c>
      <c r="BU357" s="8">
        <f t="shared" si="239"/>
        <v>0</v>
      </c>
      <c r="BV357" s="8" t="str">
        <f t="shared" si="224"/>
        <v>-</v>
      </c>
      <c r="BW357" s="8" t="str">
        <f>VLOOKUP(A357,'STOK PESALAKAN'!A:F,6,0)</f>
        <v/>
      </c>
    </row>
    <row r="358" spans="1:75" ht="15" customHeight="1">
      <c r="A358" s="41" t="s">
        <v>432</v>
      </c>
      <c r="B358" s="99">
        <f>IFERROR(IFERROR(VLOOKUP(A358,'STOK PACUL'!C:H,6,0),VLOOKUP(A358,'KATEGORI PACUL'!A:C,3,0)),0)</f>
        <v>6</v>
      </c>
      <c r="C358" s="8">
        <f>IFERROR(VLOOKUP(A358,'KATEGORI PACUL'!A:D,4,0),0)</f>
        <v>3</v>
      </c>
      <c r="D358" s="99">
        <f>IFERROR(IFERROR(VLOOKUP(A358,'STOK PESALAKAN'!C:H,6,0),VLOOKUP(A358,'KATEGORI PESALAKAN'!A:C,3,0)),0)</f>
        <v>2</v>
      </c>
      <c r="E358" s="8">
        <f>IFERROR(VLOOKUP(A358,'KATEGORI PESALAKAN'!A:D,4,0),0)</f>
        <v>3</v>
      </c>
      <c r="F358" s="99">
        <f>IFERROR(IFERROR(VLOOKUP(A358,'STOK CIKDITIRO'!C:H,6,0),VLOOKUP(A358,'KATEGORI CIKDITIRO'!A:C,3,0)),0)</f>
        <v>3</v>
      </c>
      <c r="G358" s="8">
        <f>IFERROR(VLOOKUP(A358,'KATEGORI CIKDITIRO'!A:D,4,0),0)</f>
        <v>3</v>
      </c>
      <c r="H358" s="99">
        <f>IFERROR(IFERROR(VLOOKUP(A358,'STOK TRAYEMAN'!C:H,6,0),VLOOKUP(A358,'KATEGORI TRAYEMAN'!A:C,3,0)),0)</f>
        <v>0</v>
      </c>
      <c r="I358" s="8">
        <f>IFERROR(VLOOKUP(A358,'KATEGORI TRAYEMAN'!A:D,4,0),0)</f>
        <v>0</v>
      </c>
      <c r="J358" s="8" t="str">
        <f>IFERROR(VLOOKUP(A358,'NOSTOK PACUL'!A:C,3,0),IFERROR(IF(VLOOKUP(A358,'STOK PACUL'!A:B,2,0)="NOSTOK","E",VLOOKUP(A358,'KATEGORI PACUL'!A:B,2,0)),"E"))</f>
        <v>B</v>
      </c>
      <c r="K358" s="8" t="str">
        <f>IFERROR(VLOOKUP(A358,'NOSTOK PESALAKAN'!A:C,3,0),IFERROR(IF(VLOOKUP(A358,'STOK PESALAKAN'!A:B,2,0)="NOSTOK","E",VLOOKUP(A358,'KATEGORI PESALAKAN'!A:B,2,0)),"E"))</f>
        <v>C</v>
      </c>
      <c r="L358" s="8" t="str">
        <f>IFERROR(VLOOKUP(A358,'NOSTOK CIKDITIRO'!A:C,3,0),IFERROR(IF(VLOOKUP(A358,'STOK CIKDITIRO'!A:B,2,0)="NOSTOK","E",VLOOKUP(A358,'KATEGORI CIKDITIRO'!A:B,2,0)),"E"))</f>
        <v>C</v>
      </c>
      <c r="M358" s="8" t="str">
        <f>IFERROR(VLOOKUP(A358,'NOSTOK TRAYEMAN'!A:C,3,0),IFERROR(IF(VLOOKUP(A358,'STOK TRAYEMAN'!A:B,2,0)="NOSTOK","E",VLOOKUP(A358,'KATEGORI TRAYEMAN'!A:B,2,0)),"E"))</f>
        <v>E</v>
      </c>
      <c r="N358" s="8" t="str">
        <f>IFERROR(VLOOKUP(A358,FR_HITUNG_MINMAX!A:B,2,0),0)</f>
        <v>KANCING PANEL</v>
      </c>
      <c r="O358" s="8" t="str">
        <f>IFERROR(VLOOKUP(A358,FR_HITUNG_MINMAX!A:D,4,0),0)</f>
        <v>IMITAS</v>
      </c>
      <c r="P358" s="8">
        <f>IFERROR(VLOOKUP(A358,FR_HITUNG_MINMAX!A:G,7,0),1)</f>
        <v>1</v>
      </c>
      <c r="Q358" s="11" t="str">
        <f>IFERROR(VLOOKUP(A358,FR_HITUNG_MINMAX!A:J,10,0),1)</f>
        <v>2</v>
      </c>
      <c r="R358" s="8">
        <f>IFERROR(VLOOKUP(A358,FR_HITUNG_MINMAX!A:K,11,0),1)</f>
        <v>1</v>
      </c>
      <c r="S358" s="12">
        <f>IFERROR(VLOOKUP(A358,FR_HITUNG_MINMAX!A:F,6,0),0)</f>
        <v>1500</v>
      </c>
      <c r="T358" s="8">
        <f t="shared" si="225"/>
        <v>3</v>
      </c>
      <c r="U358" s="8">
        <f t="shared" si="200"/>
        <v>-1</v>
      </c>
      <c r="V358" s="8">
        <f t="shared" si="201"/>
        <v>0</v>
      </c>
      <c r="W358" s="8">
        <f t="shared" si="226"/>
        <v>0</v>
      </c>
      <c r="X358" s="8">
        <f t="shared" si="227"/>
        <v>1</v>
      </c>
      <c r="Y358" s="16"/>
      <c r="Z358" s="15">
        <f t="shared" si="202"/>
        <v>0</v>
      </c>
      <c r="AA358" s="8">
        <f t="shared" si="228"/>
        <v>0</v>
      </c>
      <c r="AB358" s="16"/>
      <c r="AC358" s="15">
        <f t="shared" si="203"/>
        <v>0</v>
      </c>
      <c r="AD358" s="8">
        <f t="shared" si="204"/>
        <v>0</v>
      </c>
      <c r="AE358" s="16"/>
      <c r="AF358" s="15">
        <f t="shared" si="205"/>
        <v>0</v>
      </c>
      <c r="AG358" s="15">
        <f t="shared" si="229"/>
        <v>0</v>
      </c>
      <c r="AH358" s="16"/>
      <c r="AI358" s="15">
        <f t="shared" si="230"/>
        <v>0</v>
      </c>
      <c r="AJ358" s="8">
        <f t="shared" si="231"/>
        <v>0</v>
      </c>
      <c r="AK358" s="8">
        <f t="shared" si="206"/>
        <v>0</v>
      </c>
      <c r="AL358" s="8">
        <f t="shared" si="207"/>
        <v>0</v>
      </c>
      <c r="AM358" s="8">
        <f t="shared" si="232"/>
        <v>0</v>
      </c>
      <c r="AN358" s="8">
        <f t="shared" si="233"/>
        <v>0</v>
      </c>
      <c r="AO358" s="8">
        <f>IFERROR(VLOOKUP(A358,PERSAMAAN!B:D,3,0),AN358)</f>
        <v>0</v>
      </c>
      <c r="AP358" s="1"/>
      <c r="AQ358" s="8">
        <f t="shared" si="208"/>
        <v>0</v>
      </c>
      <c r="AR358" s="8" t="str">
        <f>IF(AQ358=0,"-",VLOOKUP(A358,FR_HITUNG_MINMAX!A:H,8,0))</f>
        <v>-</v>
      </c>
      <c r="AS358" s="1"/>
      <c r="AT358" s="8" t="str">
        <f t="shared" si="209"/>
        <v>-</v>
      </c>
      <c r="AU358" s="12">
        <f t="shared" si="210"/>
        <v>0</v>
      </c>
      <c r="AV358" s="12">
        <f t="shared" si="211"/>
        <v>0</v>
      </c>
      <c r="AW358" s="8" t="b">
        <f t="shared" si="234"/>
        <v>0</v>
      </c>
      <c r="AX358" s="1"/>
      <c r="AY358" s="8">
        <f t="shared" si="212"/>
        <v>0</v>
      </c>
      <c r="AZ358" s="8" t="str">
        <f>IF(AY358=0,"-",VLOOKUP(A358,FR_HITUNG_MINMAX!A:I,9,0))</f>
        <v>-</v>
      </c>
      <c r="BB358" s="8" t="str">
        <f t="shared" si="213"/>
        <v>-</v>
      </c>
      <c r="BC358" s="12">
        <f t="shared" si="214"/>
        <v>0</v>
      </c>
      <c r="BD358" s="12">
        <f t="shared" si="215"/>
        <v>0</v>
      </c>
      <c r="BE358" s="16"/>
      <c r="BF358" s="8">
        <f>SUMIF('REALISASI ORDER'!C:C,A358,'REALISASI ORDER'!E:E)</f>
        <v>0</v>
      </c>
      <c r="BG358" s="8">
        <f t="shared" si="235"/>
        <v>6</v>
      </c>
      <c r="BH358" s="8">
        <f t="shared" si="216"/>
        <v>2</v>
      </c>
      <c r="BI358" s="8">
        <f t="shared" si="217"/>
        <v>3</v>
      </c>
      <c r="BJ358" s="8">
        <f t="shared" si="236"/>
        <v>0</v>
      </c>
      <c r="BK358" s="33">
        <f t="shared" si="237"/>
        <v>3</v>
      </c>
      <c r="BL358" s="33">
        <f t="shared" si="218"/>
        <v>1</v>
      </c>
      <c r="BM358" s="33">
        <f t="shared" si="219"/>
        <v>0</v>
      </c>
      <c r="BN358" s="33">
        <f t="shared" si="238"/>
        <v>0</v>
      </c>
      <c r="BO358" s="8">
        <f t="shared" si="220"/>
        <v>0</v>
      </c>
      <c r="BP358" s="8">
        <f t="shared" si="221"/>
        <v>0</v>
      </c>
      <c r="BQ358" s="8">
        <f t="shared" si="222"/>
        <v>0</v>
      </c>
      <c r="BR358" s="8">
        <f>IFERROR(ROUNDDOWN(BF358*BN358/(BK358+BL358+BM358+BN),0),0)</f>
        <v>0</v>
      </c>
      <c r="BS358" s="8" t="str">
        <f t="shared" si="223"/>
        <v>KCGPNL</v>
      </c>
      <c r="BT358" s="8">
        <f>SUMIF(FR_HITUNG_MINMAX!A:A,ORDER!A358,FR_HITUNG_MINMAX!AS:AS)</f>
        <v>5</v>
      </c>
      <c r="BU358" s="8">
        <f t="shared" si="239"/>
        <v>0</v>
      </c>
      <c r="BV358" s="8" t="str">
        <f t="shared" si="224"/>
        <v>-</v>
      </c>
      <c r="BW358" s="8" t="str">
        <f>VLOOKUP(A358,'STOK PESALAKAN'!A:F,6,0)</f>
        <v/>
      </c>
    </row>
    <row r="359" spans="1:75" ht="15" customHeight="1">
      <c r="A359" s="41" t="s">
        <v>433</v>
      </c>
      <c r="B359" s="99">
        <f>IFERROR(IFERROR(VLOOKUP(A359,'STOK PACUL'!C:H,6,0),VLOOKUP(A359,'KATEGORI PACUL'!A:C,3,0)),0)</f>
        <v>4</v>
      </c>
      <c r="C359" s="8">
        <f>IFERROR(VLOOKUP(A359,'KATEGORI PACUL'!A:D,4,0),0)</f>
        <v>0</v>
      </c>
      <c r="D359" s="99">
        <f>IFERROR(IFERROR(VLOOKUP(A359,'STOK PESALAKAN'!C:H,6,0),VLOOKUP(A359,'KATEGORI PESALAKAN'!A:C,3,0)),0)</f>
        <v>6</v>
      </c>
      <c r="E359" s="8">
        <f>IFERROR(VLOOKUP(A359,'KATEGORI PESALAKAN'!A:D,4,0),0)</f>
        <v>2</v>
      </c>
      <c r="F359" s="99">
        <f>IFERROR(IFERROR(VLOOKUP(A359,'STOK CIKDITIRO'!C:H,6,0),VLOOKUP(A359,'KATEGORI CIKDITIRO'!A:C,3,0)),0)</f>
        <v>3</v>
      </c>
      <c r="G359" s="8">
        <f>IFERROR(VLOOKUP(A359,'KATEGORI CIKDITIRO'!A:D,4,0),0)</f>
        <v>3</v>
      </c>
      <c r="H359" s="99">
        <f>IFERROR(IFERROR(VLOOKUP(A359,'STOK TRAYEMAN'!C:H,6,0),VLOOKUP(A359,'KATEGORI TRAYEMAN'!A:C,3,0)),0)</f>
        <v>0</v>
      </c>
      <c r="I359" s="8">
        <f>IFERROR(VLOOKUP(A359,'KATEGORI TRAYEMAN'!A:D,4,0),0)</f>
        <v>0</v>
      </c>
      <c r="J359" s="8" t="str">
        <f>IFERROR(VLOOKUP(A359,'NOSTOK PACUL'!A:C,3,0),IFERROR(IF(VLOOKUP(A359,'STOK PACUL'!A:B,2,0)="NOSTOK","E",VLOOKUP(A359,'KATEGORI PACUL'!A:B,2,0)),"E"))</f>
        <v>E</v>
      </c>
      <c r="K359" s="8" t="str">
        <f>IFERROR(VLOOKUP(A359,'NOSTOK PESALAKAN'!A:C,3,0),IFERROR(IF(VLOOKUP(A359,'STOK PESALAKAN'!A:B,2,0)="NOSTOK","E",VLOOKUP(A359,'KATEGORI PESALAKAN'!A:B,2,0)),"E"))</f>
        <v>D</v>
      </c>
      <c r="L359" s="8" t="str">
        <f>IFERROR(VLOOKUP(A359,'NOSTOK CIKDITIRO'!A:C,3,0),IFERROR(IF(VLOOKUP(A359,'STOK CIKDITIRO'!A:B,2,0)="NOSTOK","E",VLOOKUP(A359,'KATEGORI CIKDITIRO'!A:B,2,0)),"E"))</f>
        <v>D</v>
      </c>
      <c r="M359" s="8" t="str">
        <f>IFERROR(VLOOKUP(A359,'NOSTOK TRAYEMAN'!A:C,3,0),IFERROR(IF(VLOOKUP(A359,'STOK TRAYEMAN'!A:B,2,0)="NOSTOK","E",VLOOKUP(A359,'KATEGORI TRAYEMAN'!A:B,2,0)),"E"))</f>
        <v>E</v>
      </c>
      <c r="N359" s="8" t="str">
        <f>IFERROR(VLOOKUP(A359,FR_HITUNG_MINMAX!A:B,2,0),0)</f>
        <v>KANCING REFLEKTOR</v>
      </c>
      <c r="O359" s="8" t="str">
        <f>IFERROR(VLOOKUP(A359,FR_HITUNG_MINMAX!A:D,4,0),0)</f>
        <v>IMITAS</v>
      </c>
      <c r="P359" s="8">
        <f>IFERROR(VLOOKUP(A359,FR_HITUNG_MINMAX!A:G,7,0),1)</f>
        <v>1</v>
      </c>
      <c r="Q359" s="11" t="str">
        <f>IFERROR(VLOOKUP(A359,FR_HITUNG_MINMAX!A:J,10,0),1)</f>
        <v>1</v>
      </c>
      <c r="R359" s="8">
        <f>IFERROR(VLOOKUP(A359,FR_HITUNG_MINMAX!A:K,11,0),1)</f>
        <v>1</v>
      </c>
      <c r="S359" s="12">
        <f>IFERROR(VLOOKUP(A359,FR_HITUNG_MINMAX!A:F,6,0),0)</f>
        <v>2000</v>
      </c>
      <c r="T359" s="8">
        <f t="shared" si="225"/>
        <v>4</v>
      </c>
      <c r="U359" s="8">
        <f t="shared" si="200"/>
        <v>4</v>
      </c>
      <c r="V359" s="8">
        <f t="shared" si="201"/>
        <v>0</v>
      </c>
      <c r="W359" s="8">
        <f t="shared" si="226"/>
        <v>0</v>
      </c>
      <c r="X359" s="8">
        <f t="shared" si="227"/>
        <v>0</v>
      </c>
      <c r="Y359" s="16"/>
      <c r="Z359" s="15">
        <f t="shared" si="202"/>
        <v>0</v>
      </c>
      <c r="AA359" s="8">
        <f t="shared" si="228"/>
        <v>0</v>
      </c>
      <c r="AB359" s="16"/>
      <c r="AC359" s="15">
        <f t="shared" si="203"/>
        <v>0</v>
      </c>
      <c r="AD359" s="8">
        <f t="shared" si="204"/>
        <v>2</v>
      </c>
      <c r="AE359" s="16"/>
      <c r="AF359" s="15">
        <f t="shared" si="205"/>
        <v>0</v>
      </c>
      <c r="AG359" s="15">
        <f t="shared" si="229"/>
        <v>1</v>
      </c>
      <c r="AH359" s="16"/>
      <c r="AI359" s="15">
        <f t="shared" si="230"/>
        <v>0</v>
      </c>
      <c r="AJ359" s="8">
        <f t="shared" si="231"/>
        <v>0</v>
      </c>
      <c r="AK359" s="8">
        <f t="shared" si="206"/>
        <v>0</v>
      </c>
      <c r="AL359" s="8">
        <f t="shared" si="207"/>
        <v>0</v>
      </c>
      <c r="AM359" s="8">
        <f t="shared" si="232"/>
        <v>0</v>
      </c>
      <c r="AN359" s="8">
        <f t="shared" si="233"/>
        <v>0</v>
      </c>
      <c r="AO359" s="8">
        <f>IFERROR(VLOOKUP(A359,PERSAMAAN!B:D,3,0),AN359)</f>
        <v>0</v>
      </c>
      <c r="AP359" s="1"/>
      <c r="AQ359" s="8">
        <f t="shared" si="208"/>
        <v>0</v>
      </c>
      <c r="AR359" s="8" t="str">
        <f>IF(AQ359=0,"-",VLOOKUP(A359,FR_HITUNG_MINMAX!A:H,8,0))</f>
        <v>-</v>
      </c>
      <c r="AS359" s="1"/>
      <c r="AT359" s="8" t="str">
        <f t="shared" si="209"/>
        <v>-</v>
      </c>
      <c r="AU359" s="12">
        <f t="shared" si="210"/>
        <v>0</v>
      </c>
      <c r="AV359" s="12">
        <f t="shared" si="211"/>
        <v>0</v>
      </c>
      <c r="AW359" s="8" t="b">
        <f t="shared" si="234"/>
        <v>0</v>
      </c>
      <c r="AX359" s="1"/>
      <c r="AY359" s="8">
        <f t="shared" si="212"/>
        <v>0</v>
      </c>
      <c r="AZ359" s="8" t="str">
        <f>IF(AY359=0,"-",VLOOKUP(A359,FR_HITUNG_MINMAX!A:I,9,0))</f>
        <v>-</v>
      </c>
      <c r="BB359" s="8" t="str">
        <f t="shared" si="213"/>
        <v>-</v>
      </c>
      <c r="BC359" s="12">
        <f t="shared" si="214"/>
        <v>0</v>
      </c>
      <c r="BD359" s="12">
        <f t="shared" si="215"/>
        <v>0</v>
      </c>
      <c r="BE359" s="16"/>
      <c r="BF359" s="8">
        <f>SUMIF('REALISASI ORDER'!C:C,A359,'REALISASI ORDER'!E:E)</f>
        <v>0</v>
      </c>
      <c r="BG359" s="8">
        <f t="shared" si="235"/>
        <v>4</v>
      </c>
      <c r="BH359" s="8">
        <f t="shared" si="216"/>
        <v>6</v>
      </c>
      <c r="BI359" s="8">
        <f t="shared" si="217"/>
        <v>3</v>
      </c>
      <c r="BJ359" s="8">
        <f t="shared" si="236"/>
        <v>0</v>
      </c>
      <c r="BK359" s="33">
        <f t="shared" si="237"/>
        <v>0</v>
      </c>
      <c r="BL359" s="33">
        <f t="shared" si="218"/>
        <v>0</v>
      </c>
      <c r="BM359" s="33">
        <f t="shared" si="219"/>
        <v>0</v>
      </c>
      <c r="BN359" s="33">
        <f t="shared" si="238"/>
        <v>0</v>
      </c>
      <c r="BO359" s="8">
        <f t="shared" si="220"/>
        <v>0</v>
      </c>
      <c r="BP359" s="8">
        <f t="shared" si="221"/>
        <v>0</v>
      </c>
      <c r="BQ359" s="8">
        <f t="shared" si="222"/>
        <v>0</v>
      </c>
      <c r="BR359" s="8">
        <f>IFERROR(ROUNDDOWN(BF359*BN359/(BK359+BL359+BM359+BN),0),0)</f>
        <v>0</v>
      </c>
      <c r="BS359" s="8" t="str">
        <f t="shared" si="223"/>
        <v>KCRFLKT</v>
      </c>
      <c r="BT359" s="8">
        <f>SUMIF(FR_HITUNG_MINMAX!A:A,ORDER!A359,FR_HITUNG_MINMAX!AS:AS)</f>
        <v>2</v>
      </c>
      <c r="BU359" s="8">
        <f t="shared" si="239"/>
        <v>0</v>
      </c>
      <c r="BV359" s="8" t="str">
        <f t="shared" si="224"/>
        <v>-</v>
      </c>
      <c r="BW359" s="8" t="str">
        <f>VLOOKUP(A359,'STOK PESALAKAN'!A:F,6,0)</f>
        <v/>
      </c>
    </row>
    <row r="360" spans="1:75">
      <c r="A360" s="41" t="s">
        <v>568</v>
      </c>
      <c r="B360" s="99">
        <f>IFERROR(IFERROR(VLOOKUP(A360,'STOK PACUL'!C:H,6,0),VLOOKUP(A360,'KATEGORI PACUL'!A:C,3,0)),0)</f>
        <v>3</v>
      </c>
      <c r="C360" s="8">
        <f>IFERROR(VLOOKUP(A360,'KATEGORI PACUL'!A:D,4,0),0)</f>
        <v>2</v>
      </c>
      <c r="D360" s="99">
        <f>IFERROR(IFERROR(VLOOKUP(A360,'STOK PESALAKAN'!C:H,6,0),VLOOKUP(A360,'KATEGORI PESALAKAN'!A:C,3,0)),0)</f>
        <v>0</v>
      </c>
      <c r="E360" s="8">
        <f>IFERROR(VLOOKUP(A360,'KATEGORI PESALAKAN'!A:D,4,0),0)</f>
        <v>0</v>
      </c>
      <c r="F360" s="99">
        <f>IFERROR(IFERROR(VLOOKUP(A360,'STOK CIKDITIRO'!C:H,6,0),VLOOKUP(A360,'KATEGORI CIKDITIRO'!A:C,3,0)),0)</f>
        <v>0</v>
      </c>
      <c r="G360" s="8">
        <f>IFERROR(VLOOKUP(A360,'KATEGORI CIKDITIRO'!A:D,4,0),0)</f>
        <v>2</v>
      </c>
      <c r="H360" s="99">
        <f>IFERROR(IFERROR(VLOOKUP(A360,'STOK TRAYEMAN'!C:H,6,0),VLOOKUP(A360,'KATEGORI TRAYEMAN'!A:C,3,0)),0)</f>
        <v>0</v>
      </c>
      <c r="I360" s="8">
        <f>IFERROR(VLOOKUP(A360,'KATEGORI TRAYEMAN'!A:D,4,0),0)</f>
        <v>0</v>
      </c>
      <c r="J360" s="8" t="str">
        <f>IFERROR(VLOOKUP(A360,'NOSTOK PACUL'!A:C,3,0),IFERROR(IF(VLOOKUP(A360,'STOK PACUL'!A:B,2,0)="NOSTOK","E",VLOOKUP(A360,'KATEGORI PACUL'!A:B,2,0)),"E"))</f>
        <v>D</v>
      </c>
      <c r="K360" s="8" t="str">
        <f>IFERROR(VLOOKUP(A360,'NOSTOK PESALAKAN'!A:C,3,0),IFERROR(IF(VLOOKUP(A360,'STOK PESALAKAN'!A:B,2,0)="NOSTOK","E",VLOOKUP(A360,'KATEGORI PESALAKAN'!A:B,2,0)),"E"))</f>
        <v>E</v>
      </c>
      <c r="L360" s="8" t="str">
        <f>IFERROR(VLOOKUP(A360,'NOSTOK CIKDITIRO'!A:C,3,0),IFERROR(IF(VLOOKUP(A360,'STOK CIKDITIRO'!A:B,2,0)="NOSTOK","E",VLOOKUP(A360,'KATEGORI CIKDITIRO'!A:B,2,0)),"E"))</f>
        <v>D</v>
      </c>
      <c r="M360" s="8" t="str">
        <f>IFERROR(VLOOKUP(A360,'NOSTOK TRAYEMAN'!A:C,3,0),IFERROR(IF(VLOOKUP(A360,'STOK TRAYEMAN'!A:B,2,0)="NOSTOK","E",VLOOKUP(A360,'KATEGORI TRAYEMAN'!A:B,2,0)),"E"))</f>
        <v>E</v>
      </c>
      <c r="N360" s="8" t="str">
        <f>IFERROR(VLOOKUP(A360,FR_HITUNG_MINMAX!A:B,2,0),0)</f>
        <v>KANCING GANDA VARIO</v>
      </c>
      <c r="O360" s="8" t="str">
        <f>IFERROR(VLOOKUP(A360,FR_HITUNG_MINMAX!A:D,4,0),0)</f>
        <v>IMITAS</v>
      </c>
      <c r="P360" s="8">
        <f>IFERROR(VLOOKUP(A360,FR_HITUNG_MINMAX!A:G,7,0),1)</f>
        <v>1</v>
      </c>
      <c r="Q360" s="11">
        <f>IFERROR(VLOOKUP(A360,FR_HITUNG_MINMAX!A:J,10,0),1)</f>
        <v>1</v>
      </c>
      <c r="R360" s="8">
        <f>IFERROR(VLOOKUP(A360,FR_HITUNG_MINMAX!A:K,11,0),1)</f>
        <v>1</v>
      </c>
      <c r="S360" s="12">
        <f>IFERROR(VLOOKUP(A360,FR_HITUNG_MINMAX!A:F,6,0),0)</f>
        <v>3200</v>
      </c>
      <c r="T360" s="8">
        <f t="shared" si="225"/>
        <v>1</v>
      </c>
      <c r="U360" s="8">
        <f t="shared" si="200"/>
        <v>0</v>
      </c>
      <c r="V360" s="8">
        <f t="shared" si="201"/>
        <v>-2</v>
      </c>
      <c r="W360" s="8">
        <f t="shared" si="226"/>
        <v>0</v>
      </c>
      <c r="X360" s="8">
        <f t="shared" si="227"/>
        <v>0</v>
      </c>
      <c r="Y360" s="16"/>
      <c r="Z360" s="15">
        <f t="shared" si="202"/>
        <v>0</v>
      </c>
      <c r="AA360" s="8">
        <f t="shared" si="228"/>
        <v>0</v>
      </c>
      <c r="AB360" s="16"/>
      <c r="AC360" s="15">
        <f t="shared" si="203"/>
        <v>0</v>
      </c>
      <c r="AD360" s="8">
        <f t="shared" si="204"/>
        <v>0</v>
      </c>
      <c r="AE360" s="16"/>
      <c r="AF360" s="15">
        <f t="shared" si="205"/>
        <v>0</v>
      </c>
      <c r="AG360" s="15">
        <f t="shared" si="229"/>
        <v>0</v>
      </c>
      <c r="AH360" s="16"/>
      <c r="AI360" s="15">
        <f t="shared" si="230"/>
        <v>0</v>
      </c>
      <c r="AJ360" s="8">
        <f t="shared" si="231"/>
        <v>0</v>
      </c>
      <c r="AK360" s="8">
        <f t="shared" si="206"/>
        <v>0</v>
      </c>
      <c r="AL360" s="8">
        <f t="shared" si="207"/>
        <v>1</v>
      </c>
      <c r="AM360" s="8">
        <f t="shared" si="232"/>
        <v>0</v>
      </c>
      <c r="AN360" s="8">
        <f t="shared" si="233"/>
        <v>1</v>
      </c>
      <c r="AO360" s="8">
        <f>IFERROR(VLOOKUP(A360,PERSAMAAN!B:D,3,0),AN360)</f>
        <v>1</v>
      </c>
      <c r="AP360" s="1">
        <v>0</v>
      </c>
      <c r="AQ360" s="8">
        <f t="shared" si="208"/>
        <v>0</v>
      </c>
      <c r="AR360" s="8" t="str">
        <f>IF(AQ360=0,"-",VLOOKUP(A360,FR_HITUNG_MINMAX!A:H,8,0))</f>
        <v>-</v>
      </c>
      <c r="AS360" s="1"/>
      <c r="AT360" s="8" t="str">
        <f t="shared" si="209"/>
        <v>-</v>
      </c>
      <c r="AU360" s="12">
        <f t="shared" si="210"/>
        <v>0</v>
      </c>
      <c r="AV360" s="12">
        <f t="shared" si="211"/>
        <v>0</v>
      </c>
      <c r="AW360" s="8" t="b">
        <f t="shared" si="234"/>
        <v>0</v>
      </c>
      <c r="AX360" s="1"/>
      <c r="AY360" s="8">
        <f t="shared" si="212"/>
        <v>0</v>
      </c>
      <c r="AZ360" s="8" t="str">
        <f>IF(AY360=0,"-",VLOOKUP(A360,FR_HITUNG_MINMAX!A:I,9,0))</f>
        <v>-</v>
      </c>
      <c r="BB360" s="8" t="str">
        <f t="shared" si="213"/>
        <v>-</v>
      </c>
      <c r="BC360" s="12">
        <f t="shared" si="214"/>
        <v>0</v>
      </c>
      <c r="BD360" s="12">
        <f t="shared" si="215"/>
        <v>0</v>
      </c>
      <c r="BE360" s="16"/>
      <c r="BF360" s="8">
        <f>SUMIF('REALISASI ORDER'!C:C,A360,'REALISASI ORDER'!E:E)</f>
        <v>0</v>
      </c>
      <c r="BG360" s="8">
        <f t="shared" si="235"/>
        <v>3</v>
      </c>
      <c r="BH360" s="8">
        <f t="shared" si="216"/>
        <v>0</v>
      </c>
      <c r="BI360" s="8">
        <f t="shared" si="217"/>
        <v>0</v>
      </c>
      <c r="BJ360" s="8">
        <f t="shared" si="236"/>
        <v>0</v>
      </c>
      <c r="BK360" s="33">
        <f t="shared" si="237"/>
        <v>2</v>
      </c>
      <c r="BL360" s="33">
        <f t="shared" si="218"/>
        <v>0</v>
      </c>
      <c r="BM360" s="33">
        <f t="shared" si="219"/>
        <v>2</v>
      </c>
      <c r="BN360" s="33">
        <f t="shared" si="238"/>
        <v>0</v>
      </c>
      <c r="BO360" s="8">
        <f t="shared" si="220"/>
        <v>0</v>
      </c>
      <c r="BP360" s="8">
        <f t="shared" si="221"/>
        <v>0</v>
      </c>
      <c r="BQ360" s="8">
        <f t="shared" si="222"/>
        <v>0</v>
      </c>
      <c r="BR360" s="8">
        <f>IFERROR(ROUNDDOWN(BF360*BN360/(BK360+BL360+BM360+BN),0),0)</f>
        <v>0</v>
      </c>
      <c r="BS360" s="8" t="str">
        <f t="shared" si="223"/>
        <v>KGGAVO</v>
      </c>
      <c r="BT360" s="8">
        <f>SUMIF(FR_HITUNG_MINMAX!A:A,ORDER!A360,FR_HITUNG_MINMAX!AS:AS)</f>
        <v>2</v>
      </c>
      <c r="BU360" s="8">
        <f t="shared" si="239"/>
        <v>0</v>
      </c>
      <c r="BV360" s="8" t="str">
        <f t="shared" si="224"/>
        <v>-</v>
      </c>
      <c r="BW360" s="8" t="str">
        <f>VLOOKUP(A360,'STOK PESALAKAN'!A:F,6,0)</f>
        <v/>
      </c>
    </row>
    <row r="361" spans="1:75" ht="15" customHeight="1">
      <c r="A361" s="41" t="s">
        <v>2256</v>
      </c>
      <c r="B361" s="99">
        <f>IFERROR(IFERROR(VLOOKUP(A361,'STOK PACUL'!C:H,6,0),VLOOKUP(A361,'KATEGORI PACUL'!A:C,3,0)),0)</f>
        <v>0</v>
      </c>
      <c r="C361" s="8">
        <f>IFERROR(VLOOKUP(A361,'KATEGORI PACUL'!A:D,4,0),0)</f>
        <v>0</v>
      </c>
      <c r="D361" s="99">
        <f>IFERROR(IFERROR(VLOOKUP(A361,'STOK PESALAKAN'!C:H,6,0),VLOOKUP(A361,'KATEGORI PESALAKAN'!A:C,3,0)),0)</f>
        <v>0</v>
      </c>
      <c r="E361" s="8">
        <f>IFERROR(VLOOKUP(A361,'KATEGORI PESALAKAN'!A:D,4,0),0)</f>
        <v>0</v>
      </c>
      <c r="F361" s="99">
        <f>IFERROR(IFERROR(VLOOKUP(A361,'STOK CIKDITIRO'!C:H,6,0),VLOOKUP(A361,'KATEGORI CIKDITIRO'!A:C,3,0)),0)</f>
        <v>0</v>
      </c>
      <c r="G361" s="8">
        <f>IFERROR(VLOOKUP(A361,'KATEGORI CIKDITIRO'!A:D,4,0),0)</f>
        <v>0</v>
      </c>
      <c r="H361" s="99">
        <f>IFERROR(IFERROR(VLOOKUP(A361,'STOK TRAYEMAN'!C:H,6,0),VLOOKUP(A361,'KATEGORI TRAYEMAN'!A:C,3,0)),0)</f>
        <v>0</v>
      </c>
      <c r="I361" s="8">
        <f>IFERROR(VLOOKUP(A361,'KATEGORI TRAYEMAN'!A:D,4,0),0)</f>
        <v>0</v>
      </c>
      <c r="J361" s="8" t="str">
        <f>IFERROR(VLOOKUP(A361,'NOSTOK PACUL'!A:C,3,0),IFERROR(IF(VLOOKUP(A361,'STOK PACUL'!A:B,2,0)="NOSTOK","E",VLOOKUP(A361,'KATEGORI PACUL'!A:B,2,0)),"E"))</f>
        <v>E</v>
      </c>
      <c r="K361" s="8" t="str">
        <f>IFERROR(VLOOKUP(A361,'NOSTOK PESALAKAN'!A:C,3,0),IFERROR(IF(VLOOKUP(A361,'STOK PESALAKAN'!A:B,2,0)="NOSTOK","E",VLOOKUP(A361,'KATEGORI PESALAKAN'!A:B,2,0)),"E"))</f>
        <v>E</v>
      </c>
      <c r="L361" s="8" t="str">
        <f>IFERROR(VLOOKUP(A361,'NOSTOK CIKDITIRO'!A:C,3,0),IFERROR(IF(VLOOKUP(A361,'STOK CIKDITIRO'!A:B,2,0)="NOSTOK","E",VLOOKUP(A361,'KATEGORI CIKDITIRO'!A:B,2,0)),"E"))</f>
        <v>E</v>
      </c>
      <c r="M361" s="8" t="str">
        <f>IFERROR(VLOOKUP(A361,'NOSTOK TRAYEMAN'!A:C,3,0),IFERROR(IF(VLOOKUP(A361,'STOK TRAYEMAN'!A:B,2,0)="NOSTOK","E",VLOOKUP(A361,'KATEGORI TRAYEMAN'!A:B,2,0)),"E"))</f>
        <v>E</v>
      </c>
      <c r="N361" s="8" t="str">
        <f>IFERROR(VLOOKUP(A361,FR_HITUNG_MINMAX!A:B,2,0),0)</f>
        <v>KANCING KAMPAS GANDA</v>
      </c>
      <c r="O361" s="8" t="str">
        <f>IFERROR(VLOOKUP(A361,FR_HITUNG_MINMAX!A:D,4,0),0)</f>
        <v>IMITAS</v>
      </c>
      <c r="P361" s="8">
        <f>IFERROR(VLOOKUP(A361,FR_HITUNG_MINMAX!A:G,7,0),1)</f>
        <v>1</v>
      </c>
      <c r="Q361" s="11">
        <f>IFERROR(VLOOKUP(A361,FR_HITUNG_MINMAX!A:J,10,0),1)</f>
        <v>1</v>
      </c>
      <c r="R361" s="8">
        <f>IFERROR(VLOOKUP(A361,FR_HITUNG_MINMAX!A:K,11,0),1)</f>
        <v>1</v>
      </c>
      <c r="S361" s="12">
        <f>IFERROR(VLOOKUP(A361,FR_HITUNG_MINMAX!A:F,6,0),0)</f>
        <v>1500</v>
      </c>
      <c r="T361" s="8">
        <f t="shared" si="225"/>
        <v>0</v>
      </c>
      <c r="U361" s="8">
        <f t="shared" si="200"/>
        <v>0</v>
      </c>
      <c r="V361" s="8">
        <f t="shared" si="201"/>
        <v>0</v>
      </c>
      <c r="W361" s="8">
        <f t="shared" si="226"/>
        <v>0</v>
      </c>
      <c r="X361" s="8">
        <f t="shared" si="227"/>
        <v>0</v>
      </c>
      <c r="Y361" s="16"/>
      <c r="Z361" s="15">
        <f t="shared" si="202"/>
        <v>0</v>
      </c>
      <c r="AA361" s="8">
        <f t="shared" si="228"/>
        <v>0</v>
      </c>
      <c r="AB361" s="16"/>
      <c r="AC361" s="15">
        <f t="shared" si="203"/>
        <v>0</v>
      </c>
      <c r="AD361" s="8">
        <f t="shared" si="204"/>
        <v>0</v>
      </c>
      <c r="AE361" s="16"/>
      <c r="AF361" s="15">
        <f t="shared" si="205"/>
        <v>0</v>
      </c>
      <c r="AG361" s="15">
        <f t="shared" si="229"/>
        <v>0</v>
      </c>
      <c r="AH361" s="16"/>
      <c r="AI361" s="15">
        <f t="shared" si="230"/>
        <v>0</v>
      </c>
      <c r="AJ361" s="8">
        <f t="shared" si="231"/>
        <v>0</v>
      </c>
      <c r="AK361" s="8">
        <f t="shared" si="206"/>
        <v>0</v>
      </c>
      <c r="AL361" s="8">
        <f t="shared" si="207"/>
        <v>0</v>
      </c>
      <c r="AM361" s="8">
        <f t="shared" si="232"/>
        <v>0</v>
      </c>
      <c r="AN361" s="8">
        <f t="shared" si="233"/>
        <v>0</v>
      </c>
      <c r="AO361" s="8">
        <f>IFERROR(VLOOKUP(A361,PERSAMAAN!B:D,3,0),AN361)</f>
        <v>0</v>
      </c>
      <c r="AP361" s="1"/>
      <c r="AQ361" s="8">
        <f t="shared" si="208"/>
        <v>0</v>
      </c>
      <c r="AR361" s="8" t="str">
        <f>IF(AQ361=0,"-",VLOOKUP(A361,FR_HITUNG_MINMAX!A:H,8,0))</f>
        <v>-</v>
      </c>
      <c r="AS361" s="1"/>
      <c r="AT361" s="8" t="str">
        <f t="shared" si="209"/>
        <v>-</v>
      </c>
      <c r="AU361" s="12">
        <f t="shared" si="210"/>
        <v>0</v>
      </c>
      <c r="AV361" s="12">
        <f t="shared" si="211"/>
        <v>0</v>
      </c>
      <c r="AW361" s="8" t="b">
        <f t="shared" si="234"/>
        <v>0</v>
      </c>
      <c r="AX361" s="1"/>
      <c r="AY361" s="8">
        <f t="shared" si="212"/>
        <v>0</v>
      </c>
      <c r="AZ361" s="8" t="str">
        <f>IF(AY361=0,"-",VLOOKUP(A361,FR_HITUNG_MINMAX!A:I,9,0))</f>
        <v>-</v>
      </c>
      <c r="BB361" s="8" t="str">
        <f t="shared" si="213"/>
        <v>-</v>
      </c>
      <c r="BC361" s="12">
        <f t="shared" si="214"/>
        <v>0</v>
      </c>
      <c r="BD361" s="12">
        <f t="shared" si="215"/>
        <v>0</v>
      </c>
      <c r="BE361" s="16"/>
      <c r="BF361" s="8">
        <f>SUMIF('REALISASI ORDER'!C:C,A361,'REALISASI ORDER'!E:E)</f>
        <v>0</v>
      </c>
      <c r="BG361" s="8">
        <f t="shared" si="235"/>
        <v>0</v>
      </c>
      <c r="BH361" s="8">
        <f t="shared" si="216"/>
        <v>0</v>
      </c>
      <c r="BI361" s="8">
        <f t="shared" si="217"/>
        <v>0</v>
      </c>
      <c r="BJ361" s="8">
        <f t="shared" si="236"/>
        <v>0</v>
      </c>
      <c r="BK361" s="33">
        <f t="shared" si="237"/>
        <v>0</v>
      </c>
      <c r="BL361" s="33">
        <f t="shared" si="218"/>
        <v>0</v>
      </c>
      <c r="BM361" s="33">
        <f t="shared" si="219"/>
        <v>0</v>
      </c>
      <c r="BN361" s="33">
        <f t="shared" si="238"/>
        <v>0</v>
      </c>
      <c r="BO361" s="8">
        <f t="shared" si="220"/>
        <v>0</v>
      </c>
      <c r="BP361" s="8">
        <f t="shared" si="221"/>
        <v>0</v>
      </c>
      <c r="BQ361" s="8">
        <f t="shared" si="222"/>
        <v>0</v>
      </c>
      <c r="BR361" s="8">
        <f>IFERROR(ROUNDDOWN(BF361*BN361/(BK361+BL361+BM361+BN),0),0)</f>
        <v>0</v>
      </c>
      <c r="BS361" s="8" t="str">
        <f t="shared" si="223"/>
        <v>KGKSGA</v>
      </c>
      <c r="BT361" s="8">
        <f>SUMIF(FR_HITUNG_MINMAX!A:A,ORDER!A361,FR_HITUNG_MINMAX!AS:AS)</f>
        <v>0</v>
      </c>
      <c r="BU361" s="8">
        <f t="shared" si="239"/>
        <v>0</v>
      </c>
      <c r="BV361" s="8" t="str">
        <f t="shared" si="224"/>
        <v>-</v>
      </c>
      <c r="BW361" s="8" t="e">
        <f>VLOOKUP(A361,'STOK PESALAKAN'!A:F,6,0)</f>
        <v>#N/A</v>
      </c>
    </row>
    <row r="362" spans="1:75">
      <c r="A362" s="41" t="s">
        <v>1894</v>
      </c>
      <c r="B362" s="99">
        <f>IFERROR(IFERROR(VLOOKUP(A362,'STOK PACUL'!C:H,6,0),VLOOKUP(A362,'KATEGORI PACUL'!A:C,3,0)),0)</f>
        <v>0</v>
      </c>
      <c r="C362" s="8">
        <f>IFERROR(VLOOKUP(A362,'KATEGORI PACUL'!A:D,4,0),0)</f>
        <v>0</v>
      </c>
      <c r="D362" s="99">
        <f>IFERROR(IFERROR(VLOOKUP(A362,'STOK PESALAKAN'!C:H,6,0),VLOOKUP(A362,'KATEGORI PESALAKAN'!A:C,3,0)),0)</f>
        <v>0</v>
      </c>
      <c r="E362" s="8">
        <f>IFERROR(VLOOKUP(A362,'KATEGORI PESALAKAN'!A:D,4,0),0)</f>
        <v>0</v>
      </c>
      <c r="F362" s="99">
        <f>IFERROR(IFERROR(VLOOKUP(A362,'STOK CIKDITIRO'!C:H,6,0),VLOOKUP(A362,'KATEGORI CIKDITIRO'!A:C,3,0)),0)</f>
        <v>0</v>
      </c>
      <c r="G362" s="8">
        <f>IFERROR(VLOOKUP(A362,'KATEGORI CIKDITIRO'!A:D,4,0),0)</f>
        <v>0</v>
      </c>
      <c r="H362" s="99">
        <f>IFERROR(IFERROR(VLOOKUP(A362,'STOK TRAYEMAN'!C:H,6,0),VLOOKUP(A362,'KATEGORI TRAYEMAN'!A:C,3,0)),0)</f>
        <v>0</v>
      </c>
      <c r="I362" s="8">
        <f>IFERROR(VLOOKUP(A362,'KATEGORI TRAYEMAN'!A:D,4,0),0)</f>
        <v>0</v>
      </c>
      <c r="J362" s="8" t="str">
        <f>IFERROR(VLOOKUP(A362,'NOSTOK PACUL'!A:C,3,0),IFERROR(IF(VLOOKUP(A362,'STOK PACUL'!A:B,2,0)="NOSTOK","E",VLOOKUP(A362,'KATEGORI PACUL'!A:B,2,0)),"E"))</f>
        <v>E</v>
      </c>
      <c r="K362" s="8" t="str">
        <f>IFERROR(VLOOKUP(A362,'NOSTOK PESALAKAN'!A:C,3,0),IFERROR(IF(VLOOKUP(A362,'STOK PESALAKAN'!A:B,2,0)="NOSTOK","E",VLOOKUP(A362,'KATEGORI PESALAKAN'!A:B,2,0)),"E"))</f>
        <v>E</v>
      </c>
      <c r="L362" s="8" t="str">
        <f>IFERROR(VLOOKUP(A362,'NOSTOK CIKDITIRO'!A:C,3,0),IFERROR(IF(VLOOKUP(A362,'STOK CIKDITIRO'!A:B,2,0)="NOSTOK","E",VLOOKUP(A362,'KATEGORI CIKDITIRO'!A:B,2,0)),"E"))</f>
        <v>E</v>
      </c>
      <c r="M362" s="8" t="str">
        <f>IFERROR(VLOOKUP(A362,'NOSTOK TRAYEMAN'!A:C,3,0),IFERROR(IF(VLOOKUP(A362,'STOK TRAYEMAN'!A:B,2,0)="NOSTOK","E",VLOOKUP(A362,'KATEGORI TRAYEMAN'!A:B,2,0)),"E"))</f>
        <v>E</v>
      </c>
      <c r="N362" s="8" t="str">
        <f>IFERROR(VLOOKUP(A362,FR_HITUNG_MINMAX!A:B,2,0),0)</f>
        <v>KLIP ROLLER H.VARIO 110 IMI (1SET)</v>
      </c>
      <c r="O362" s="8" t="str">
        <f>IFERROR(VLOOKUP(A362,FR_HITUNG_MINMAX!A:D,4,0),0)</f>
        <v>IMITAS</v>
      </c>
      <c r="P362" s="8">
        <f>IFERROR(VLOOKUP(A362,FR_HITUNG_MINMAX!A:G,7,0),1)</f>
        <v>1</v>
      </c>
      <c r="Q362" s="11">
        <f>IFERROR(VLOOKUP(A362,FR_HITUNG_MINMAX!A:J,10,0),1)</f>
        <v>1</v>
      </c>
      <c r="R362" s="8">
        <f>IFERROR(VLOOKUP(A362,FR_HITUNG_MINMAX!A:K,11,0),1)</f>
        <v>1</v>
      </c>
      <c r="S362" s="12">
        <f>IFERROR(VLOOKUP(A362,FR_HITUNG_MINMAX!A:F,6,0),0)</f>
        <v>18000</v>
      </c>
      <c r="T362" s="8">
        <f t="shared" si="225"/>
        <v>0</v>
      </c>
      <c r="U362" s="8">
        <f t="shared" si="200"/>
        <v>0</v>
      </c>
      <c r="V362" s="8">
        <f t="shared" si="201"/>
        <v>0</v>
      </c>
      <c r="W362" s="8">
        <f t="shared" si="226"/>
        <v>0</v>
      </c>
      <c r="X362" s="8">
        <f t="shared" si="227"/>
        <v>0</v>
      </c>
      <c r="Y362" s="16"/>
      <c r="Z362" s="15">
        <f t="shared" si="202"/>
        <v>0</v>
      </c>
      <c r="AA362" s="8">
        <f t="shared" si="228"/>
        <v>0</v>
      </c>
      <c r="AB362" s="16"/>
      <c r="AC362" s="15">
        <f t="shared" si="203"/>
        <v>0</v>
      </c>
      <c r="AD362" s="8">
        <f t="shared" si="204"/>
        <v>0</v>
      </c>
      <c r="AE362" s="16"/>
      <c r="AF362" s="15">
        <f t="shared" si="205"/>
        <v>0</v>
      </c>
      <c r="AG362" s="15">
        <f t="shared" si="229"/>
        <v>0</v>
      </c>
      <c r="AH362" s="16"/>
      <c r="AI362" s="15">
        <f t="shared" si="230"/>
        <v>0</v>
      </c>
      <c r="AJ362" s="8">
        <f t="shared" si="231"/>
        <v>0</v>
      </c>
      <c r="AK362" s="8">
        <f t="shared" si="206"/>
        <v>0</v>
      </c>
      <c r="AL362" s="8">
        <f t="shared" si="207"/>
        <v>0</v>
      </c>
      <c r="AM362" s="8">
        <f t="shared" si="232"/>
        <v>0</v>
      </c>
      <c r="AN362" s="8">
        <f t="shared" si="233"/>
        <v>0</v>
      </c>
      <c r="AO362" s="8">
        <f>IFERROR(VLOOKUP(A362,PERSAMAAN!B:D,3,0),AN362)</f>
        <v>0</v>
      </c>
      <c r="AP362" s="1"/>
      <c r="AQ362" s="8">
        <f t="shared" si="208"/>
        <v>0</v>
      </c>
      <c r="AR362" s="8" t="str">
        <f>IF(AQ362=0,"-",VLOOKUP(A362,FR_HITUNG_MINMAX!A:H,8,0))</f>
        <v>-</v>
      </c>
      <c r="AS362" s="1"/>
      <c r="AT362" s="8" t="str">
        <f t="shared" si="209"/>
        <v>-</v>
      </c>
      <c r="AU362" s="12">
        <f t="shared" si="210"/>
        <v>0</v>
      </c>
      <c r="AV362" s="12">
        <f t="shared" si="211"/>
        <v>0</v>
      </c>
      <c r="AW362" s="8" t="b">
        <f t="shared" si="234"/>
        <v>0</v>
      </c>
      <c r="AX362" s="1"/>
      <c r="AY362" s="8">
        <f t="shared" si="212"/>
        <v>0</v>
      </c>
      <c r="AZ362" s="8" t="str">
        <f>IF(AY362=0,"-",VLOOKUP(A362,FR_HITUNG_MINMAX!A:I,9,0))</f>
        <v>-</v>
      </c>
      <c r="BB362" s="8" t="str">
        <f t="shared" si="213"/>
        <v>-</v>
      </c>
      <c r="BC362" s="12">
        <f t="shared" si="214"/>
        <v>0</v>
      </c>
      <c r="BD362" s="12">
        <f t="shared" si="215"/>
        <v>0</v>
      </c>
      <c r="BE362" s="16"/>
      <c r="BF362" s="8">
        <f>SUMIF('REALISASI ORDER'!C:C,A362,'REALISASI ORDER'!E:E)</f>
        <v>0</v>
      </c>
      <c r="BG362" s="8">
        <f t="shared" si="235"/>
        <v>0</v>
      </c>
      <c r="BH362" s="8">
        <f t="shared" si="216"/>
        <v>0</v>
      </c>
      <c r="BI362" s="8">
        <f t="shared" si="217"/>
        <v>0</v>
      </c>
      <c r="BJ362" s="8">
        <f t="shared" si="236"/>
        <v>0</v>
      </c>
      <c r="BK362" s="33">
        <f t="shared" si="237"/>
        <v>0</v>
      </c>
      <c r="BL362" s="33">
        <f t="shared" si="218"/>
        <v>0</v>
      </c>
      <c r="BM362" s="33">
        <f t="shared" si="219"/>
        <v>0</v>
      </c>
      <c r="BN362" s="33">
        <f t="shared" si="238"/>
        <v>0</v>
      </c>
      <c r="BO362" s="8">
        <f t="shared" si="220"/>
        <v>0</v>
      </c>
      <c r="BP362" s="8">
        <f t="shared" si="221"/>
        <v>0</v>
      </c>
      <c r="BQ362" s="8">
        <f t="shared" si="222"/>
        <v>0</v>
      </c>
      <c r="BR362" s="8">
        <f>IFERROR(ROUNDDOWN(BF362*BN362/(BK362+BL362+BM362+BN),0),0)</f>
        <v>0</v>
      </c>
      <c r="BS362" s="8" t="str">
        <f t="shared" si="223"/>
        <v>KLPADL</v>
      </c>
      <c r="BT362" s="8">
        <f>SUMIF(FR_HITUNG_MINMAX!A:A,ORDER!A362,FR_HITUNG_MINMAX!AS:AS)</f>
        <v>0</v>
      </c>
      <c r="BU362" s="8">
        <f t="shared" si="239"/>
        <v>0</v>
      </c>
      <c r="BV362" s="8" t="str">
        <f t="shared" si="224"/>
        <v>-</v>
      </c>
      <c r="BW362" s="8" t="str">
        <f>VLOOKUP(A362,'STOK PESALAKAN'!A:F,6,0)</f>
        <v/>
      </c>
    </row>
    <row r="363" spans="1:75">
      <c r="A363" s="41" t="s">
        <v>434</v>
      </c>
      <c r="B363" s="99">
        <f>IFERROR(IFERROR(VLOOKUP(A363,'STOK PACUL'!C:H,6,0),VLOOKUP(A363,'KATEGORI PACUL'!A:C,3,0)),0)</f>
        <v>2</v>
      </c>
      <c r="C363" s="8">
        <f>IFERROR(VLOOKUP(A363,'KATEGORI PACUL'!A:D,4,0),0)</f>
        <v>2</v>
      </c>
      <c r="D363" s="99">
        <f>IFERROR(IFERROR(VLOOKUP(A363,'STOK PESALAKAN'!C:H,6,0),VLOOKUP(A363,'KATEGORI PESALAKAN'!A:C,3,0)),0)</f>
        <v>1</v>
      </c>
      <c r="E363" s="8">
        <f>IFERROR(VLOOKUP(A363,'KATEGORI PESALAKAN'!A:D,4,0),0)</f>
        <v>2</v>
      </c>
      <c r="F363" s="99">
        <f>IFERROR(IFERROR(VLOOKUP(A363,'STOK CIKDITIRO'!C:H,6,0),VLOOKUP(A363,'KATEGORI CIKDITIRO'!A:C,3,0)),0)</f>
        <v>2</v>
      </c>
      <c r="G363" s="8">
        <f>IFERROR(VLOOKUP(A363,'KATEGORI CIKDITIRO'!A:D,4,0),0)</f>
        <v>2</v>
      </c>
      <c r="H363" s="99">
        <f>IFERROR(IFERROR(VLOOKUP(A363,'STOK TRAYEMAN'!C:H,6,0),VLOOKUP(A363,'KATEGORI TRAYEMAN'!A:C,3,0)),0)</f>
        <v>0</v>
      </c>
      <c r="I363" s="8">
        <f>IFERROR(VLOOKUP(A363,'KATEGORI TRAYEMAN'!A:D,4,0),0)</f>
        <v>0</v>
      </c>
      <c r="J363" s="8" t="str">
        <f>IFERROR(VLOOKUP(A363,'NOSTOK PACUL'!A:C,3,0),IFERROR(IF(VLOOKUP(A363,'STOK PACUL'!A:B,2,0)="NOSTOK","E",VLOOKUP(A363,'KATEGORI PACUL'!A:B,2,0)),"E"))</f>
        <v>D</v>
      </c>
      <c r="K363" s="8" t="str">
        <f>IFERROR(VLOOKUP(A363,'NOSTOK PESALAKAN'!A:C,3,0),IFERROR(IF(VLOOKUP(A363,'STOK PESALAKAN'!A:B,2,0)="NOSTOK","E",VLOOKUP(A363,'KATEGORI PESALAKAN'!A:B,2,0)),"E"))</f>
        <v>D</v>
      </c>
      <c r="L363" s="8" t="str">
        <f>IFERROR(VLOOKUP(A363,'NOSTOK CIKDITIRO'!A:C,3,0),IFERROR(IF(VLOOKUP(A363,'STOK CIKDITIRO'!A:B,2,0)="NOSTOK","E",VLOOKUP(A363,'KATEGORI CIKDITIRO'!A:B,2,0)),"E"))</f>
        <v>D</v>
      </c>
      <c r="M363" s="8" t="str">
        <f>IFERROR(VLOOKUP(A363,'NOSTOK TRAYEMAN'!A:C,3,0),IFERROR(IF(VLOOKUP(A363,'STOK TRAYEMAN'!A:B,2,0)="NOSTOK","E",VLOOKUP(A363,'KATEGORI TRAYEMAN'!A:B,2,0)),"E"))</f>
        <v>E</v>
      </c>
      <c r="N363" s="8" t="str">
        <f>IFERROR(VLOOKUP(A363,FR_HITUNG_MINMAX!A:B,2,0),0)</f>
        <v>KARET STANDAR TENGAH H.BEAT IMI</v>
      </c>
      <c r="O363" s="8" t="str">
        <f>IFERROR(VLOOKUP(A363,FR_HITUNG_MINMAX!A:D,4,0),0)</f>
        <v>IMITAS</v>
      </c>
      <c r="P363" s="8">
        <f>IFERROR(VLOOKUP(A363,FR_HITUNG_MINMAX!A:G,7,0),1)</f>
        <v>1</v>
      </c>
      <c r="Q363" s="11">
        <f>IFERROR(VLOOKUP(A363,FR_HITUNG_MINMAX!A:J,10,0),1)</f>
        <v>1</v>
      </c>
      <c r="R363" s="8">
        <f>IFERROR(VLOOKUP(A363,FR_HITUNG_MINMAX!A:K,11,0),1)</f>
        <v>1</v>
      </c>
      <c r="S363" s="12">
        <f>IFERROR(VLOOKUP(A363,FR_HITUNG_MINMAX!A:F,6,0),0)</f>
        <v>8000</v>
      </c>
      <c r="T363" s="8">
        <f t="shared" si="225"/>
        <v>0</v>
      </c>
      <c r="U363" s="8">
        <f t="shared" si="200"/>
        <v>-1</v>
      </c>
      <c r="V363" s="8">
        <f t="shared" si="201"/>
        <v>0</v>
      </c>
      <c r="W363" s="8">
        <f t="shared" si="226"/>
        <v>0</v>
      </c>
      <c r="X363" s="8">
        <f t="shared" si="227"/>
        <v>0</v>
      </c>
      <c r="Y363" s="16"/>
      <c r="Z363" s="15">
        <f t="shared" si="202"/>
        <v>0</v>
      </c>
      <c r="AA363" s="8">
        <f t="shared" si="228"/>
        <v>0</v>
      </c>
      <c r="AB363" s="16"/>
      <c r="AC363" s="15">
        <f t="shared" si="203"/>
        <v>0</v>
      </c>
      <c r="AD363" s="8">
        <f t="shared" si="204"/>
        <v>0</v>
      </c>
      <c r="AE363" s="16"/>
      <c r="AF363" s="15">
        <f t="shared" si="205"/>
        <v>0</v>
      </c>
      <c r="AG363" s="15">
        <f t="shared" si="229"/>
        <v>0</v>
      </c>
      <c r="AH363" s="16"/>
      <c r="AI363" s="15">
        <f t="shared" si="230"/>
        <v>0</v>
      </c>
      <c r="AJ363" s="8">
        <f t="shared" si="231"/>
        <v>0</v>
      </c>
      <c r="AK363" s="8">
        <f t="shared" si="206"/>
        <v>0</v>
      </c>
      <c r="AL363" s="8">
        <f t="shared" si="207"/>
        <v>0</v>
      </c>
      <c r="AM363" s="8">
        <f t="shared" si="232"/>
        <v>0</v>
      </c>
      <c r="AN363" s="8">
        <f t="shared" si="233"/>
        <v>0</v>
      </c>
      <c r="AO363" s="8">
        <f>IFERROR(VLOOKUP(A363,PERSAMAAN!B:D,3,0),AN363)</f>
        <v>0</v>
      </c>
      <c r="AP363" s="1">
        <v>1</v>
      </c>
      <c r="AQ363" s="8">
        <f t="shared" si="208"/>
        <v>1</v>
      </c>
      <c r="AR363" s="8" t="str">
        <f>IF(AQ363=0,"-",VLOOKUP(A363,FR_HITUNG_MINMAX!A:H,8,0))</f>
        <v>GSM</v>
      </c>
      <c r="AS363" s="1"/>
      <c r="AT363" s="8" t="str">
        <f t="shared" si="209"/>
        <v>GSM</v>
      </c>
      <c r="AU363" s="12">
        <f t="shared" si="210"/>
        <v>8000</v>
      </c>
      <c r="AV363" s="12">
        <f t="shared" si="211"/>
        <v>2132750</v>
      </c>
      <c r="AW363" s="8" t="b">
        <f t="shared" si="234"/>
        <v>0</v>
      </c>
      <c r="AX363" s="1"/>
      <c r="AY363" s="8">
        <f t="shared" si="212"/>
        <v>0</v>
      </c>
      <c r="AZ363" s="8" t="str">
        <f>IF(AY363=0,"-",VLOOKUP(A363,FR_HITUNG_MINMAX!A:I,9,0))</f>
        <v>-</v>
      </c>
      <c r="BB363" s="8" t="str">
        <f t="shared" si="213"/>
        <v>-</v>
      </c>
      <c r="BC363" s="12">
        <f t="shared" si="214"/>
        <v>0</v>
      </c>
      <c r="BD363" s="12">
        <f t="shared" si="215"/>
        <v>0</v>
      </c>
      <c r="BE363" s="16"/>
      <c r="BF363" s="8">
        <f>SUMIF('REALISASI ORDER'!C:C,A363,'REALISASI ORDER'!E:E)</f>
        <v>0</v>
      </c>
      <c r="BG363" s="8">
        <f t="shared" si="235"/>
        <v>2</v>
      </c>
      <c r="BH363" s="8">
        <f t="shared" si="216"/>
        <v>1</v>
      </c>
      <c r="BI363" s="8">
        <f t="shared" si="217"/>
        <v>2</v>
      </c>
      <c r="BJ363" s="8">
        <f t="shared" si="236"/>
        <v>0</v>
      </c>
      <c r="BK363" s="33">
        <f t="shared" si="237"/>
        <v>2</v>
      </c>
      <c r="BL363" s="33">
        <f t="shared" si="218"/>
        <v>1</v>
      </c>
      <c r="BM363" s="33">
        <f t="shared" si="219"/>
        <v>0</v>
      </c>
      <c r="BN363" s="33">
        <f t="shared" si="238"/>
        <v>0</v>
      </c>
      <c r="BO363" s="8">
        <f t="shared" si="220"/>
        <v>0</v>
      </c>
      <c r="BP363" s="8">
        <f t="shared" si="221"/>
        <v>0</v>
      </c>
      <c r="BQ363" s="8">
        <f t="shared" si="222"/>
        <v>0</v>
      </c>
      <c r="BR363" s="8">
        <f>IFERROR(ROUNDDOWN(BF363*BN363/(BK363+BL363+BM363+BN),0),0)</f>
        <v>0</v>
      </c>
      <c r="BS363" s="8" t="str">
        <f t="shared" si="223"/>
        <v>KRSTBT</v>
      </c>
      <c r="BT363" s="8">
        <f>SUMIF(FR_HITUNG_MINMAX!A:A,ORDER!A363,FR_HITUNG_MINMAX!AS:AS)</f>
        <v>3</v>
      </c>
      <c r="BU363" s="8">
        <f t="shared" si="239"/>
        <v>0</v>
      </c>
      <c r="BV363" s="8" t="str">
        <f t="shared" si="224"/>
        <v>GSM</v>
      </c>
      <c r="BW363" s="8" t="str">
        <f>VLOOKUP(A363,'STOK PESALAKAN'!A:F,6,0)</f>
        <v/>
      </c>
    </row>
    <row r="364" spans="1:75" ht="15" customHeight="1">
      <c r="A364" s="41" t="s">
        <v>435</v>
      </c>
      <c r="B364" s="99">
        <f>IFERROR(IFERROR(VLOOKUP(A364,'STOK PACUL'!C:H,6,0),VLOOKUP(A364,'KATEGORI PACUL'!A:C,3,0)),0)</f>
        <v>1</v>
      </c>
      <c r="C364" s="8">
        <f>IFERROR(VLOOKUP(A364,'KATEGORI PACUL'!A:D,4,0),0)</f>
        <v>2</v>
      </c>
      <c r="D364" s="99">
        <f>IFERROR(IFERROR(VLOOKUP(A364,'STOK PESALAKAN'!C:H,6,0),VLOOKUP(A364,'KATEGORI PESALAKAN'!A:C,3,0)),0)</f>
        <v>0</v>
      </c>
      <c r="E364" s="8">
        <f>IFERROR(VLOOKUP(A364,'KATEGORI PESALAKAN'!A:D,4,0),0)</f>
        <v>2</v>
      </c>
      <c r="F364" s="99">
        <f>IFERROR(IFERROR(VLOOKUP(A364,'STOK CIKDITIRO'!C:H,6,0),VLOOKUP(A364,'KATEGORI CIKDITIRO'!A:C,3,0)),0)</f>
        <v>2</v>
      </c>
      <c r="G364" s="8">
        <f>IFERROR(VLOOKUP(A364,'KATEGORI CIKDITIRO'!A:D,4,0),0)</f>
        <v>2</v>
      </c>
      <c r="H364" s="99">
        <f>IFERROR(IFERROR(VLOOKUP(A364,'STOK TRAYEMAN'!C:H,6,0),VLOOKUP(A364,'KATEGORI TRAYEMAN'!A:C,3,0)),0)</f>
        <v>0</v>
      </c>
      <c r="I364" s="8">
        <f>IFERROR(VLOOKUP(A364,'KATEGORI TRAYEMAN'!A:D,4,0),0)</f>
        <v>0</v>
      </c>
      <c r="J364" s="8" t="str">
        <f>IFERROR(VLOOKUP(A364,'NOSTOK PACUL'!A:C,3,0),IFERROR(IF(VLOOKUP(A364,'STOK PACUL'!A:B,2,0)="NOSTOK","E",VLOOKUP(A364,'KATEGORI PACUL'!A:B,2,0)),"E"))</f>
        <v>D</v>
      </c>
      <c r="K364" s="8" t="str">
        <f>IFERROR(VLOOKUP(A364,'NOSTOK PESALAKAN'!A:C,3,0),IFERROR(IF(VLOOKUP(A364,'STOK PESALAKAN'!A:B,2,0)="NOSTOK","E",VLOOKUP(A364,'KATEGORI PESALAKAN'!A:B,2,0)),"E"))</f>
        <v>D</v>
      </c>
      <c r="L364" s="8" t="str">
        <f>IFERROR(VLOOKUP(A364,'NOSTOK CIKDITIRO'!A:C,3,0),IFERROR(IF(VLOOKUP(A364,'STOK CIKDITIRO'!A:B,2,0)="NOSTOK","E",VLOOKUP(A364,'KATEGORI CIKDITIRO'!A:B,2,0)),"E"))</f>
        <v>D</v>
      </c>
      <c r="M364" s="8" t="str">
        <f>IFERROR(VLOOKUP(A364,'NOSTOK TRAYEMAN'!A:C,3,0),IFERROR(IF(VLOOKUP(A364,'STOK TRAYEMAN'!A:B,2,0)="NOSTOK","E",VLOOKUP(A364,'KATEGORI TRAYEMAN'!A:B,2,0)),"E"))</f>
        <v>E</v>
      </c>
      <c r="N364" s="8" t="str">
        <f>IFERROR(VLOOKUP(A364,FR_HITUNG_MINMAX!A:B,2,0),0)</f>
        <v>KARET STANDAR TENGAH Y.MIO IMI</v>
      </c>
      <c r="O364" s="8" t="str">
        <f>IFERROR(VLOOKUP(A364,FR_HITUNG_MINMAX!A:D,4,0),0)</f>
        <v>IMITAS</v>
      </c>
      <c r="P364" s="8">
        <f>IFERROR(VLOOKUP(A364,FR_HITUNG_MINMAX!A:G,7,0),1)</f>
        <v>1</v>
      </c>
      <c r="Q364" s="11">
        <f>IFERROR(VLOOKUP(A364,FR_HITUNG_MINMAX!A:J,10,0),1)</f>
        <v>1</v>
      </c>
      <c r="R364" s="8">
        <f>IFERROR(VLOOKUP(A364,FR_HITUNG_MINMAX!A:K,11,0),1)</f>
        <v>1</v>
      </c>
      <c r="S364" s="12">
        <f>IFERROR(VLOOKUP(A364,FR_HITUNG_MINMAX!A:F,6,0),0)</f>
        <v>7000</v>
      </c>
      <c r="T364" s="8">
        <f t="shared" si="225"/>
        <v>-1</v>
      </c>
      <c r="U364" s="8">
        <f t="shared" si="200"/>
        <v>-2</v>
      </c>
      <c r="V364" s="8">
        <f t="shared" si="201"/>
        <v>0</v>
      </c>
      <c r="W364" s="8">
        <f t="shared" si="226"/>
        <v>0</v>
      </c>
      <c r="X364" s="8">
        <f t="shared" si="227"/>
        <v>0</v>
      </c>
      <c r="Y364" s="16"/>
      <c r="Z364" s="15">
        <f t="shared" si="202"/>
        <v>0</v>
      </c>
      <c r="AA364" s="8">
        <f t="shared" si="228"/>
        <v>0</v>
      </c>
      <c r="AB364" s="16"/>
      <c r="AC364" s="15">
        <f t="shared" si="203"/>
        <v>0</v>
      </c>
      <c r="AD364" s="8">
        <f t="shared" si="204"/>
        <v>0</v>
      </c>
      <c r="AE364" s="16"/>
      <c r="AF364" s="15">
        <f t="shared" si="205"/>
        <v>0</v>
      </c>
      <c r="AG364" s="15">
        <f t="shared" si="229"/>
        <v>0</v>
      </c>
      <c r="AH364" s="16"/>
      <c r="AI364" s="15">
        <f t="shared" si="230"/>
        <v>0</v>
      </c>
      <c r="AJ364" s="8">
        <f t="shared" si="231"/>
        <v>1</v>
      </c>
      <c r="AK364" s="8">
        <f t="shared" si="206"/>
        <v>1</v>
      </c>
      <c r="AL364" s="8">
        <f t="shared" si="207"/>
        <v>0</v>
      </c>
      <c r="AM364" s="8">
        <f t="shared" si="232"/>
        <v>0</v>
      </c>
      <c r="AN364" s="8">
        <f t="shared" si="233"/>
        <v>2</v>
      </c>
      <c r="AO364" s="8">
        <f>IFERROR(VLOOKUP(A364,PERSAMAAN!B:D,3,0),AN364)</f>
        <v>2</v>
      </c>
      <c r="AP364" s="1">
        <v>3</v>
      </c>
      <c r="AQ364" s="8">
        <f t="shared" si="208"/>
        <v>3</v>
      </c>
      <c r="AR364" s="8" t="str">
        <f>IF(AQ364=0,"-",VLOOKUP(A364,FR_HITUNG_MINMAX!A:H,8,0))</f>
        <v>GSM</v>
      </c>
      <c r="AS364" s="1"/>
      <c r="AT364" s="8" t="str">
        <f t="shared" si="209"/>
        <v>GSM</v>
      </c>
      <c r="AU364" s="12">
        <f t="shared" si="210"/>
        <v>21000</v>
      </c>
      <c r="AV364" s="12">
        <f t="shared" si="211"/>
        <v>2132750</v>
      </c>
      <c r="AW364" s="8" t="b">
        <f t="shared" si="234"/>
        <v>0</v>
      </c>
      <c r="AX364" s="1"/>
      <c r="AY364" s="8">
        <f t="shared" si="212"/>
        <v>0</v>
      </c>
      <c r="AZ364" s="8" t="str">
        <f>IF(AY364=0,"-",VLOOKUP(A364,FR_HITUNG_MINMAX!A:I,9,0))</f>
        <v>-</v>
      </c>
      <c r="BB364" s="8" t="str">
        <f t="shared" si="213"/>
        <v>-</v>
      </c>
      <c r="BC364" s="12">
        <f t="shared" si="214"/>
        <v>0</v>
      </c>
      <c r="BD364" s="12">
        <f t="shared" si="215"/>
        <v>0</v>
      </c>
      <c r="BE364" s="16"/>
      <c r="BF364" s="8">
        <f>SUMIF('REALISASI ORDER'!C:C,A364,'REALISASI ORDER'!E:E)</f>
        <v>0</v>
      </c>
      <c r="BG364" s="8">
        <f t="shared" si="235"/>
        <v>1</v>
      </c>
      <c r="BH364" s="8">
        <f t="shared" si="216"/>
        <v>0</v>
      </c>
      <c r="BI364" s="8">
        <f t="shared" si="217"/>
        <v>2</v>
      </c>
      <c r="BJ364" s="8">
        <f t="shared" si="236"/>
        <v>0</v>
      </c>
      <c r="BK364" s="33">
        <f t="shared" si="237"/>
        <v>2</v>
      </c>
      <c r="BL364" s="33">
        <f t="shared" si="218"/>
        <v>2</v>
      </c>
      <c r="BM364" s="33">
        <f t="shared" si="219"/>
        <v>0</v>
      </c>
      <c r="BN364" s="33">
        <f t="shared" si="238"/>
        <v>0</v>
      </c>
      <c r="BO364" s="8">
        <f t="shared" si="220"/>
        <v>0</v>
      </c>
      <c r="BP364" s="8">
        <f t="shared" si="221"/>
        <v>0</v>
      </c>
      <c r="BQ364" s="8">
        <f t="shared" si="222"/>
        <v>0</v>
      </c>
      <c r="BR364" s="8">
        <f>IFERROR(ROUNDDOWN(BF364*BN364/(BK364+BL364+BM364+BN),0),0)</f>
        <v>0</v>
      </c>
      <c r="BS364" s="8" t="str">
        <f t="shared" si="223"/>
        <v>KRTSTM</v>
      </c>
      <c r="BT364" s="8">
        <f>SUMIF(FR_HITUNG_MINMAX!A:A,ORDER!A364,FR_HITUNG_MINMAX!AS:AS)</f>
        <v>3</v>
      </c>
      <c r="BU364" s="8">
        <f t="shared" si="239"/>
        <v>0</v>
      </c>
      <c r="BV364" s="8" t="str">
        <f t="shared" si="224"/>
        <v>GSM</v>
      </c>
      <c r="BW364" s="8" t="str">
        <f>VLOOKUP(A364,'STOK PESALAKAN'!A:F,6,0)</f>
        <v/>
      </c>
    </row>
    <row r="365" spans="1:75" ht="15" customHeight="1">
      <c r="A365" s="41" t="s">
        <v>436</v>
      </c>
      <c r="B365" s="99">
        <f>IFERROR(IFERROR(VLOOKUP(A365,'STOK PACUL'!C:H,6,0),VLOOKUP(A365,'KATEGORI PACUL'!A:C,3,0)),0)</f>
        <v>9</v>
      </c>
      <c r="C365" s="8">
        <f>IFERROR(VLOOKUP(A365,'KATEGORI PACUL'!A:D,4,0),0)</f>
        <v>6</v>
      </c>
      <c r="D365" s="99">
        <f>IFERROR(IFERROR(VLOOKUP(A365,'STOK PESALAKAN'!C:H,6,0),VLOOKUP(A365,'KATEGORI PESALAKAN'!A:C,3,0)),0)</f>
        <v>12</v>
      </c>
      <c r="E365" s="8">
        <f>IFERROR(VLOOKUP(A365,'KATEGORI PESALAKAN'!A:D,4,0),0)</f>
        <v>3</v>
      </c>
      <c r="F365" s="99">
        <f>IFERROR(IFERROR(VLOOKUP(A365,'STOK CIKDITIRO'!C:H,6,0),VLOOKUP(A365,'KATEGORI CIKDITIRO'!A:C,3,0)),0)</f>
        <v>0</v>
      </c>
      <c r="G365" s="8">
        <f>IFERROR(VLOOKUP(A365,'KATEGORI CIKDITIRO'!A:D,4,0),0)</f>
        <v>0</v>
      </c>
      <c r="H365" s="99">
        <f>IFERROR(IFERROR(VLOOKUP(A365,'STOK TRAYEMAN'!C:H,6,0),VLOOKUP(A365,'KATEGORI TRAYEMAN'!A:C,3,0)),0)</f>
        <v>0</v>
      </c>
      <c r="I365" s="8">
        <f>IFERROR(VLOOKUP(A365,'KATEGORI TRAYEMAN'!A:D,4,0),0)</f>
        <v>0</v>
      </c>
      <c r="J365" s="8" t="str">
        <f>IFERROR(VLOOKUP(A365,'NOSTOK PACUL'!A:C,3,0),IFERROR(IF(VLOOKUP(A365,'STOK PACUL'!A:B,2,0)="NOSTOK","E",VLOOKUP(A365,'KATEGORI PACUL'!A:B,2,0)),"E"))</f>
        <v>B</v>
      </c>
      <c r="K365" s="8" t="str">
        <f>IFERROR(VLOOKUP(A365,'NOSTOK PESALAKAN'!A:C,3,0),IFERROR(IF(VLOOKUP(A365,'STOK PESALAKAN'!A:B,2,0)="NOSTOK","E",VLOOKUP(A365,'KATEGORI PESALAKAN'!A:B,2,0)),"E"))</f>
        <v>C</v>
      </c>
      <c r="L365" s="8" t="str">
        <f>IFERROR(VLOOKUP(A365,'NOSTOK CIKDITIRO'!A:C,3,0),IFERROR(IF(VLOOKUP(A365,'STOK CIKDITIRO'!A:B,2,0)="NOSTOK","E",VLOOKUP(A365,'KATEGORI CIKDITIRO'!A:B,2,0)),"E"))</f>
        <v>E</v>
      </c>
      <c r="M365" s="8" t="str">
        <f>IFERROR(VLOOKUP(A365,'NOSTOK TRAYEMAN'!A:C,3,0),IFERROR(IF(VLOOKUP(A365,'STOK TRAYEMAN'!A:B,2,0)="NOSTOK","E",VLOOKUP(A365,'KATEGORI TRAYEMAN'!A:B,2,0)),"E"))</f>
        <v>E</v>
      </c>
      <c r="N365" s="8" t="str">
        <f>IFERROR(VLOOKUP(A365,FR_HITUNG_MINMAX!A:B,2,0),0)</f>
        <v>KOPI HITAM ©</v>
      </c>
      <c r="O365" s="8" t="str">
        <f>IFERROR(VLOOKUP(A365,FR_HITUNG_MINMAX!A:D,4,0),0)</f>
        <v>KTNMNM</v>
      </c>
      <c r="P365" s="8">
        <f>IFERROR(VLOOKUP(A365,FR_HITUNG_MINMAX!A:G,7,0),1)</f>
        <v>1</v>
      </c>
      <c r="Q365" s="11" t="str">
        <f>IFERROR(VLOOKUP(A365,FR_HITUNG_MINMAX!A:J,10,0),1)</f>
        <v>3</v>
      </c>
      <c r="R365" s="8">
        <f>IFERROR(VLOOKUP(A365,FR_HITUNG_MINMAX!A:K,11,0),1)</f>
        <v>1</v>
      </c>
      <c r="S365" s="12">
        <f>IFERROR(VLOOKUP(A365,FR_HITUNG_MINMAX!A:F,6,0),0)</f>
        <v>1500</v>
      </c>
      <c r="T365" s="8">
        <f t="shared" si="225"/>
        <v>3</v>
      </c>
      <c r="U365" s="8">
        <f t="shared" si="200"/>
        <v>9</v>
      </c>
      <c r="V365" s="8">
        <f t="shared" si="201"/>
        <v>0</v>
      </c>
      <c r="W365" s="8">
        <f t="shared" si="226"/>
        <v>0</v>
      </c>
      <c r="X365" s="8">
        <f t="shared" si="227"/>
        <v>0</v>
      </c>
      <c r="Y365" s="16"/>
      <c r="Z365" s="15">
        <f t="shared" si="202"/>
        <v>0</v>
      </c>
      <c r="AA365" s="8">
        <f t="shared" si="228"/>
        <v>0</v>
      </c>
      <c r="AB365" s="16"/>
      <c r="AC365" s="15">
        <f t="shared" si="203"/>
        <v>0</v>
      </c>
      <c r="AD365" s="8">
        <f t="shared" si="204"/>
        <v>1</v>
      </c>
      <c r="AE365" s="16"/>
      <c r="AF365" s="15">
        <f t="shared" si="205"/>
        <v>0</v>
      </c>
      <c r="AG365" s="15">
        <f t="shared" si="229"/>
        <v>1</v>
      </c>
      <c r="AH365" s="16"/>
      <c r="AI365" s="15">
        <f t="shared" si="230"/>
        <v>0</v>
      </c>
      <c r="AJ365" s="8">
        <f t="shared" si="231"/>
        <v>0</v>
      </c>
      <c r="AK365" s="8">
        <f t="shared" si="206"/>
        <v>0</v>
      </c>
      <c r="AL365" s="8">
        <f t="shared" si="207"/>
        <v>0</v>
      </c>
      <c r="AM365" s="8">
        <f t="shared" si="232"/>
        <v>0</v>
      </c>
      <c r="AN365" s="8">
        <f t="shared" si="233"/>
        <v>0</v>
      </c>
      <c r="AO365" s="8">
        <f>IFERROR(VLOOKUP(A365,PERSAMAAN!B:D,3,0),AN365)</f>
        <v>0</v>
      </c>
      <c r="AP365" s="1"/>
      <c r="AQ365" s="8">
        <f t="shared" si="208"/>
        <v>0</v>
      </c>
      <c r="AR365" s="8" t="str">
        <f>IF(AQ365=0,"-",VLOOKUP(A365,FR_HITUNG_MINMAX!A:H,8,0))</f>
        <v>-</v>
      </c>
      <c r="AS365" s="1"/>
      <c r="AT365" s="8" t="str">
        <f t="shared" si="209"/>
        <v>-</v>
      </c>
      <c r="AU365" s="12">
        <f t="shared" si="210"/>
        <v>0</v>
      </c>
      <c r="AV365" s="12">
        <f t="shared" si="211"/>
        <v>0</v>
      </c>
      <c r="AW365" s="8" t="b">
        <f t="shared" si="234"/>
        <v>0</v>
      </c>
      <c r="AX365" s="1"/>
      <c r="AY365" s="8">
        <f t="shared" si="212"/>
        <v>0</v>
      </c>
      <c r="AZ365" s="8" t="str">
        <f>IF(AY365=0,"-",VLOOKUP(A365,FR_HITUNG_MINMAX!A:I,9,0))</f>
        <v>-</v>
      </c>
      <c r="BB365" s="8" t="str">
        <f t="shared" si="213"/>
        <v>-</v>
      </c>
      <c r="BC365" s="12">
        <f t="shared" si="214"/>
        <v>0</v>
      </c>
      <c r="BD365" s="12">
        <f t="shared" si="215"/>
        <v>0</v>
      </c>
      <c r="BE365" s="16"/>
      <c r="BF365" s="8">
        <f>SUMIF('REALISASI ORDER'!C:C,A365,'REALISASI ORDER'!E:E)</f>
        <v>0</v>
      </c>
      <c r="BG365" s="8">
        <f t="shared" si="235"/>
        <v>9</v>
      </c>
      <c r="BH365" s="8">
        <f t="shared" si="216"/>
        <v>12</v>
      </c>
      <c r="BI365" s="8">
        <f t="shared" si="217"/>
        <v>0</v>
      </c>
      <c r="BJ365" s="8">
        <f t="shared" si="236"/>
        <v>0</v>
      </c>
      <c r="BK365" s="33">
        <f t="shared" si="237"/>
        <v>6</v>
      </c>
      <c r="BL365" s="33">
        <f t="shared" si="218"/>
        <v>0</v>
      </c>
      <c r="BM365" s="33">
        <f t="shared" si="219"/>
        <v>0</v>
      </c>
      <c r="BN365" s="33">
        <f t="shared" si="238"/>
        <v>0</v>
      </c>
      <c r="BO365" s="8">
        <f t="shared" si="220"/>
        <v>0</v>
      </c>
      <c r="BP365" s="8">
        <f t="shared" si="221"/>
        <v>0</v>
      </c>
      <c r="BQ365" s="8">
        <f t="shared" si="222"/>
        <v>0</v>
      </c>
      <c r="BR365" s="8">
        <f>IFERROR(ROUNDDOWN(BF365*BN365/(BK365+BL365+BM365+BN),0),0)</f>
        <v>0</v>
      </c>
      <c r="BS365" s="8" t="str">
        <f t="shared" si="223"/>
        <v>KTN0006</v>
      </c>
      <c r="BT365" s="8">
        <f>SUMIF(FR_HITUNG_MINMAX!A:A,ORDER!A365,FR_HITUNG_MINMAX!AS:AS)</f>
        <v>3</v>
      </c>
      <c r="BU365" s="8">
        <f t="shared" si="239"/>
        <v>0</v>
      </c>
      <c r="BV365" s="8" t="str">
        <f t="shared" si="224"/>
        <v>-</v>
      </c>
      <c r="BW365" s="8" t="str">
        <f>VLOOKUP(A365,'STOK PESALAKAN'!A:F,6,0)</f>
        <v/>
      </c>
    </row>
    <row r="366" spans="1:75">
      <c r="A366" s="41" t="s">
        <v>437</v>
      </c>
      <c r="B366" s="99">
        <f>IFERROR(IFERROR(VLOOKUP(A366,'STOK PACUL'!C:H,6,0),VLOOKUP(A366,'KATEGORI PACUL'!A:C,3,0)),0)</f>
        <v>0</v>
      </c>
      <c r="C366" s="8">
        <f>IFERROR(VLOOKUP(A366,'KATEGORI PACUL'!A:D,4,0),0)</f>
        <v>0</v>
      </c>
      <c r="D366" s="99">
        <f>IFERROR(IFERROR(VLOOKUP(A366,'STOK PESALAKAN'!C:H,6,0),VLOOKUP(A366,'KATEGORI PESALAKAN'!A:C,3,0)),0)</f>
        <v>0</v>
      </c>
      <c r="E366" s="8">
        <f>IFERROR(VLOOKUP(A366,'KATEGORI PESALAKAN'!A:D,4,0),0)</f>
        <v>46</v>
      </c>
      <c r="F366" s="99">
        <f>IFERROR(IFERROR(VLOOKUP(A366,'STOK CIKDITIRO'!C:H,6,0),VLOOKUP(A366,'KATEGORI CIKDITIRO'!A:C,3,0)),0)</f>
        <v>0</v>
      </c>
      <c r="G366" s="8">
        <f>IFERROR(VLOOKUP(A366,'KATEGORI CIKDITIRO'!A:D,4,0),0)</f>
        <v>0</v>
      </c>
      <c r="H366" s="99">
        <f>IFERROR(IFERROR(VLOOKUP(A366,'STOK TRAYEMAN'!C:H,6,0),VLOOKUP(A366,'KATEGORI TRAYEMAN'!A:C,3,0)),0)</f>
        <v>0</v>
      </c>
      <c r="I366" s="8">
        <f>IFERROR(VLOOKUP(A366,'KATEGORI TRAYEMAN'!A:D,4,0),0)</f>
        <v>0</v>
      </c>
      <c r="J366" s="8" t="str">
        <f>IFERROR(VLOOKUP(A366,'NOSTOK PACUL'!A:C,3,0),IFERROR(IF(VLOOKUP(A366,'STOK PACUL'!A:B,2,0)="NOSTOK","E",VLOOKUP(A366,'KATEGORI PACUL'!A:B,2,0)),"E"))</f>
        <v>E</v>
      </c>
      <c r="K366" s="8" t="str">
        <f>IFERROR(VLOOKUP(A366,'NOSTOK PESALAKAN'!A:C,3,0),IFERROR(IF(VLOOKUP(A366,'STOK PESALAKAN'!A:B,2,0)="NOSTOK","E",VLOOKUP(A366,'KATEGORI PESALAKAN'!A:B,2,0)),"E"))</f>
        <v>A</v>
      </c>
      <c r="L366" s="8" t="str">
        <f>IFERROR(VLOOKUP(A366,'NOSTOK CIKDITIRO'!A:C,3,0),IFERROR(IF(VLOOKUP(A366,'STOK CIKDITIRO'!A:B,2,0)="NOSTOK","E",VLOOKUP(A366,'KATEGORI CIKDITIRO'!A:B,2,0)),"E"))</f>
        <v>E</v>
      </c>
      <c r="M366" s="8" t="str">
        <f>IFERROR(VLOOKUP(A366,'NOSTOK TRAYEMAN'!A:C,3,0),IFERROR(IF(VLOOKUP(A366,'STOK TRAYEMAN'!A:B,2,0)="NOSTOK","E",VLOOKUP(A366,'KATEGORI TRAYEMAN'!A:B,2,0)),"E"))</f>
        <v>E</v>
      </c>
      <c r="N366" s="8" t="str">
        <f>IFERROR(VLOOKUP(A366,FR_HITUNG_MINMAX!A:B,2,0),0)</f>
        <v>FLORIDINA/KOPI GOLDA ABC/ISHOPLAS</v>
      </c>
      <c r="O366" s="8" t="str">
        <f>IFERROR(VLOOKUP(A366,FR_HITUNG_MINMAX!A:D,4,0),0)</f>
        <v>KTNMNM</v>
      </c>
      <c r="P366" s="8">
        <f>IFERROR(VLOOKUP(A366,FR_HITUNG_MINMAX!A:G,7,0),1)</f>
        <v>1</v>
      </c>
      <c r="Q366" s="11">
        <f>IFERROR(VLOOKUP(A366,FR_HITUNG_MINMAX!A:J,10,0),1)</f>
        <v>1</v>
      </c>
      <c r="R366" s="8">
        <f>IFERROR(VLOOKUP(A366,FR_HITUNG_MINMAX!A:K,11,0),1)</f>
        <v>1</v>
      </c>
      <c r="S366" s="12">
        <f>IFERROR(VLOOKUP(A366,FR_HITUNG_MINMAX!A:F,6,0),0)</f>
        <v>2833.61548913869</v>
      </c>
      <c r="T366" s="8">
        <f t="shared" si="225"/>
        <v>0</v>
      </c>
      <c r="U366" s="8">
        <f t="shared" si="200"/>
        <v>-46</v>
      </c>
      <c r="V366" s="8">
        <f t="shared" si="201"/>
        <v>0</v>
      </c>
      <c r="W366" s="8">
        <f t="shared" si="226"/>
        <v>0</v>
      </c>
      <c r="X366" s="8">
        <f t="shared" si="227"/>
        <v>0</v>
      </c>
      <c r="Y366" s="16"/>
      <c r="Z366" s="15">
        <f t="shared" si="202"/>
        <v>0</v>
      </c>
      <c r="AA366" s="8">
        <f t="shared" si="228"/>
        <v>0</v>
      </c>
      <c r="AB366" s="16"/>
      <c r="AC366" s="15">
        <f t="shared" si="203"/>
        <v>0</v>
      </c>
      <c r="AD366" s="8">
        <f t="shared" si="204"/>
        <v>0</v>
      </c>
      <c r="AE366" s="16"/>
      <c r="AF366" s="15">
        <f t="shared" si="205"/>
        <v>0</v>
      </c>
      <c r="AG366" s="15">
        <f t="shared" si="229"/>
        <v>0</v>
      </c>
      <c r="AH366" s="16"/>
      <c r="AI366" s="15">
        <f t="shared" si="230"/>
        <v>0</v>
      </c>
      <c r="AJ366" s="8">
        <f t="shared" si="231"/>
        <v>0</v>
      </c>
      <c r="AK366" s="8">
        <f t="shared" si="206"/>
        <v>35</v>
      </c>
      <c r="AL366" s="8">
        <f t="shared" si="207"/>
        <v>0</v>
      </c>
      <c r="AM366" s="8">
        <f t="shared" si="232"/>
        <v>0</v>
      </c>
      <c r="AN366" s="8">
        <f t="shared" si="233"/>
        <v>35</v>
      </c>
      <c r="AO366" s="8">
        <f>IFERROR(VLOOKUP(A366,PERSAMAAN!B:D,3,0),AN366)</f>
        <v>35</v>
      </c>
      <c r="AP366" s="1">
        <v>0</v>
      </c>
      <c r="AQ366" s="8">
        <f t="shared" si="208"/>
        <v>0</v>
      </c>
      <c r="AR366" s="8" t="str">
        <f>IF(AQ366=0,"-",VLOOKUP(A366,FR_HITUNG_MINMAX!A:H,8,0))</f>
        <v>-</v>
      </c>
      <c r="AS366" s="1"/>
      <c r="AT366" s="8" t="str">
        <f t="shared" si="209"/>
        <v>-</v>
      </c>
      <c r="AU366" s="12">
        <f t="shared" si="210"/>
        <v>0</v>
      </c>
      <c r="AV366" s="12">
        <f t="shared" si="211"/>
        <v>0</v>
      </c>
      <c r="AW366" s="8" t="b">
        <f t="shared" si="234"/>
        <v>0</v>
      </c>
      <c r="AX366" s="1"/>
      <c r="AY366" s="8">
        <f t="shared" si="212"/>
        <v>0</v>
      </c>
      <c r="AZ366" s="8" t="str">
        <f>IF(AY366=0,"-",VLOOKUP(A366,FR_HITUNG_MINMAX!A:I,9,0))</f>
        <v>-</v>
      </c>
      <c r="BB366" s="8" t="str">
        <f t="shared" si="213"/>
        <v>-</v>
      </c>
      <c r="BC366" s="12">
        <f t="shared" si="214"/>
        <v>0</v>
      </c>
      <c r="BD366" s="12">
        <f t="shared" si="215"/>
        <v>0</v>
      </c>
      <c r="BE366" s="16"/>
      <c r="BF366" s="8">
        <f>SUMIF('REALISASI ORDER'!C:C,A366,'REALISASI ORDER'!E:E)</f>
        <v>0</v>
      </c>
      <c r="BG366" s="8">
        <f t="shared" si="235"/>
        <v>0</v>
      </c>
      <c r="BH366" s="8">
        <f t="shared" si="216"/>
        <v>0</v>
      </c>
      <c r="BI366" s="8">
        <f t="shared" si="217"/>
        <v>0</v>
      </c>
      <c r="BJ366" s="8">
        <f t="shared" si="236"/>
        <v>0</v>
      </c>
      <c r="BK366" s="33">
        <f t="shared" si="237"/>
        <v>0</v>
      </c>
      <c r="BL366" s="33">
        <f t="shared" si="218"/>
        <v>46</v>
      </c>
      <c r="BM366" s="33">
        <f t="shared" si="219"/>
        <v>0</v>
      </c>
      <c r="BN366" s="33">
        <f t="shared" si="238"/>
        <v>0</v>
      </c>
      <c r="BO366" s="8">
        <f t="shared" si="220"/>
        <v>0</v>
      </c>
      <c r="BP366" s="8">
        <f t="shared" si="221"/>
        <v>0</v>
      </c>
      <c r="BQ366" s="8">
        <f t="shared" si="222"/>
        <v>0</v>
      </c>
      <c r="BR366" s="8">
        <f>IFERROR(ROUNDDOWN(BF366*BN366/(BK366+BL366+BM366+BN),0),0)</f>
        <v>0</v>
      </c>
      <c r="BS366" s="8" t="str">
        <f t="shared" si="223"/>
        <v>KTN0020</v>
      </c>
      <c r="BT366" s="8">
        <f>SUMIF(FR_HITUNG_MINMAX!A:A,ORDER!A366,FR_HITUNG_MINMAX!AS:AS)</f>
        <v>12</v>
      </c>
      <c r="BU366" s="8">
        <f t="shared" si="239"/>
        <v>0</v>
      </c>
      <c r="BV366" s="8" t="str">
        <f t="shared" si="224"/>
        <v>-</v>
      </c>
      <c r="BW366" s="8" t="str">
        <f>VLOOKUP(A366,'STOK PESALAKAN'!A:F,6,0)</f>
        <v/>
      </c>
    </row>
    <row r="367" spans="1:75" ht="15" customHeight="1">
      <c r="A367" s="41" t="s">
        <v>438</v>
      </c>
      <c r="B367" s="99">
        <f>IFERROR(IFERROR(VLOOKUP(A367,'STOK PACUL'!C:H,6,0),VLOOKUP(A367,'KATEGORI PACUL'!A:C,3,0)),0)</f>
        <v>0</v>
      </c>
      <c r="C367" s="8">
        <f>IFERROR(VLOOKUP(A367,'KATEGORI PACUL'!A:D,4,0),0)</f>
        <v>0</v>
      </c>
      <c r="D367" s="99">
        <f>IFERROR(IFERROR(VLOOKUP(A367,'STOK PESALAKAN'!C:H,6,0),VLOOKUP(A367,'KATEGORI PESALAKAN'!A:C,3,0)),0)</f>
        <v>0</v>
      </c>
      <c r="E367" s="8">
        <f>IFERROR(VLOOKUP(A367,'KATEGORI PESALAKAN'!A:D,4,0),0)</f>
        <v>4</v>
      </c>
      <c r="F367" s="99">
        <f>IFERROR(IFERROR(VLOOKUP(A367,'STOK CIKDITIRO'!C:H,6,0),VLOOKUP(A367,'KATEGORI CIKDITIRO'!A:C,3,0)),0)</f>
        <v>0</v>
      </c>
      <c r="G367" s="8">
        <f>IFERROR(VLOOKUP(A367,'KATEGORI CIKDITIRO'!A:D,4,0),0)</f>
        <v>0</v>
      </c>
      <c r="H367" s="99">
        <f>IFERROR(IFERROR(VLOOKUP(A367,'STOK TRAYEMAN'!C:H,6,0),VLOOKUP(A367,'KATEGORI TRAYEMAN'!A:C,3,0)),0)</f>
        <v>0</v>
      </c>
      <c r="I367" s="8">
        <f>IFERROR(VLOOKUP(A367,'KATEGORI TRAYEMAN'!A:D,4,0),0)</f>
        <v>0</v>
      </c>
      <c r="J367" s="8" t="str">
        <f>IFERROR(VLOOKUP(A367,'NOSTOK PACUL'!A:C,3,0),IFERROR(IF(VLOOKUP(A367,'STOK PACUL'!A:B,2,0)="NOSTOK","E",VLOOKUP(A367,'KATEGORI PACUL'!A:B,2,0)),"E"))</f>
        <v>E</v>
      </c>
      <c r="K367" s="8" t="str">
        <f>IFERROR(VLOOKUP(A367,'NOSTOK PESALAKAN'!A:C,3,0),IFERROR(IF(VLOOKUP(A367,'STOK PESALAKAN'!A:B,2,0)="NOSTOK","E",VLOOKUP(A367,'KATEGORI PESALAKAN'!A:B,2,0)),"E"))</f>
        <v>C</v>
      </c>
      <c r="L367" s="8" t="str">
        <f>IFERROR(VLOOKUP(A367,'NOSTOK CIKDITIRO'!A:C,3,0),IFERROR(IF(VLOOKUP(A367,'STOK CIKDITIRO'!A:B,2,0)="NOSTOK","E",VLOOKUP(A367,'KATEGORI CIKDITIRO'!A:B,2,0)),"E"))</f>
        <v>E</v>
      </c>
      <c r="M367" s="8" t="str">
        <f>IFERROR(VLOOKUP(A367,'NOSTOK TRAYEMAN'!A:C,3,0),IFERROR(IF(VLOOKUP(A367,'STOK TRAYEMAN'!A:B,2,0)="NOSTOK","E",VLOOKUP(A367,'KATEGORI TRAYEMAN'!A:B,2,0)),"E"))</f>
        <v>E</v>
      </c>
      <c r="N367" s="8" t="str">
        <f>IFERROR(VLOOKUP(A367,FR_HITUNG_MINMAX!A:B,2,0),0)</f>
        <v>JAVANA MELATI 350 ML / THE PUCUK / FRESH TEA</v>
      </c>
      <c r="O367" s="8" t="str">
        <f>IFERROR(VLOOKUP(A367,FR_HITUNG_MINMAX!A:D,4,0),0)</f>
        <v>KTNMNM</v>
      </c>
      <c r="P367" s="8">
        <f>IFERROR(VLOOKUP(A367,FR_HITUNG_MINMAX!A:G,7,0),1)</f>
        <v>1</v>
      </c>
      <c r="Q367" s="11">
        <f>IFERROR(VLOOKUP(A367,FR_HITUNG_MINMAX!A:J,10,0),1)</f>
        <v>1</v>
      </c>
      <c r="R367" s="8">
        <f>IFERROR(VLOOKUP(A367,FR_HITUNG_MINMAX!A:K,11,0),1)</f>
        <v>1</v>
      </c>
      <c r="S367" s="12">
        <f>IFERROR(VLOOKUP(A367,FR_HITUNG_MINMAX!A:F,6,0),0)</f>
        <v>2122.442</v>
      </c>
      <c r="T367" s="8">
        <f t="shared" si="225"/>
        <v>0</v>
      </c>
      <c r="U367" s="8">
        <f t="shared" si="200"/>
        <v>-4</v>
      </c>
      <c r="V367" s="8">
        <f t="shared" si="201"/>
        <v>0</v>
      </c>
      <c r="W367" s="8">
        <f t="shared" si="226"/>
        <v>0</v>
      </c>
      <c r="X367" s="8">
        <f t="shared" si="227"/>
        <v>0</v>
      </c>
      <c r="Y367" s="16"/>
      <c r="Z367" s="15">
        <f t="shared" si="202"/>
        <v>0</v>
      </c>
      <c r="AA367" s="8">
        <f t="shared" si="228"/>
        <v>0</v>
      </c>
      <c r="AB367" s="16"/>
      <c r="AC367" s="15">
        <f t="shared" si="203"/>
        <v>0</v>
      </c>
      <c r="AD367" s="8">
        <f t="shared" si="204"/>
        <v>0</v>
      </c>
      <c r="AE367" s="16"/>
      <c r="AF367" s="15">
        <f t="shared" si="205"/>
        <v>0</v>
      </c>
      <c r="AG367" s="15">
        <f t="shared" si="229"/>
        <v>0</v>
      </c>
      <c r="AH367" s="16"/>
      <c r="AI367" s="15">
        <f t="shared" si="230"/>
        <v>0</v>
      </c>
      <c r="AJ367" s="8">
        <f t="shared" si="231"/>
        <v>0</v>
      </c>
      <c r="AK367" s="8">
        <f t="shared" si="206"/>
        <v>3</v>
      </c>
      <c r="AL367" s="8">
        <f t="shared" si="207"/>
        <v>0</v>
      </c>
      <c r="AM367" s="8">
        <f t="shared" si="232"/>
        <v>0</v>
      </c>
      <c r="AN367" s="8">
        <f t="shared" si="233"/>
        <v>3</v>
      </c>
      <c r="AO367" s="8">
        <f>IFERROR(VLOOKUP(A367,PERSAMAAN!B:D,3,0),AN367)</f>
        <v>3</v>
      </c>
      <c r="AP367" s="1">
        <v>0</v>
      </c>
      <c r="AQ367" s="8">
        <f t="shared" si="208"/>
        <v>0</v>
      </c>
      <c r="AR367" s="8" t="str">
        <f>IF(AQ367=0,"-",VLOOKUP(A367,FR_HITUNG_MINMAX!A:H,8,0))</f>
        <v>-</v>
      </c>
      <c r="AS367" s="1"/>
      <c r="AT367" s="8" t="str">
        <f t="shared" si="209"/>
        <v>-</v>
      </c>
      <c r="AU367" s="12">
        <f t="shared" si="210"/>
        <v>0</v>
      </c>
      <c r="AV367" s="12">
        <f t="shared" si="211"/>
        <v>0</v>
      </c>
      <c r="AW367" s="8" t="b">
        <f t="shared" si="234"/>
        <v>0</v>
      </c>
      <c r="AX367" s="1"/>
      <c r="AY367" s="8">
        <f t="shared" si="212"/>
        <v>0</v>
      </c>
      <c r="AZ367" s="8" t="str">
        <f>IF(AY367=0,"-",VLOOKUP(A367,FR_HITUNG_MINMAX!A:I,9,0))</f>
        <v>-</v>
      </c>
      <c r="BB367" s="8" t="str">
        <f t="shared" si="213"/>
        <v>-</v>
      </c>
      <c r="BC367" s="12">
        <f t="shared" si="214"/>
        <v>0</v>
      </c>
      <c r="BD367" s="12">
        <f t="shared" si="215"/>
        <v>0</v>
      </c>
      <c r="BE367" s="16"/>
      <c r="BF367" s="8">
        <f>SUMIF('REALISASI ORDER'!C:C,A367,'REALISASI ORDER'!E:E)</f>
        <v>0</v>
      </c>
      <c r="BG367" s="8">
        <f t="shared" si="235"/>
        <v>0</v>
      </c>
      <c r="BH367" s="8">
        <f t="shared" si="216"/>
        <v>0</v>
      </c>
      <c r="BI367" s="8">
        <f t="shared" si="217"/>
        <v>0</v>
      </c>
      <c r="BJ367" s="8">
        <f t="shared" si="236"/>
        <v>0</v>
      </c>
      <c r="BK367" s="33">
        <f t="shared" si="237"/>
        <v>0</v>
      </c>
      <c r="BL367" s="33">
        <f t="shared" si="218"/>
        <v>4</v>
      </c>
      <c r="BM367" s="33">
        <f t="shared" si="219"/>
        <v>0</v>
      </c>
      <c r="BN367" s="33">
        <f t="shared" si="238"/>
        <v>0</v>
      </c>
      <c r="BO367" s="8">
        <f t="shared" si="220"/>
        <v>0</v>
      </c>
      <c r="BP367" s="8">
        <f t="shared" si="221"/>
        <v>0</v>
      </c>
      <c r="BQ367" s="8">
        <f t="shared" si="222"/>
        <v>0</v>
      </c>
      <c r="BR367" s="8">
        <f>IFERROR(ROUNDDOWN(BF367*BN367/(BK367+BL367+BM367+BN),0),0)</f>
        <v>0</v>
      </c>
      <c r="BS367" s="8" t="str">
        <f t="shared" si="223"/>
        <v>KTN0023</v>
      </c>
      <c r="BT367" s="8">
        <f>SUMIF(FR_HITUNG_MINMAX!A:A,ORDER!A367,FR_HITUNG_MINMAX!AS:AS)</f>
        <v>2</v>
      </c>
      <c r="BU367" s="8">
        <f t="shared" si="239"/>
        <v>0</v>
      </c>
      <c r="BV367" s="8" t="str">
        <f t="shared" si="224"/>
        <v>-</v>
      </c>
      <c r="BW367" s="8" t="str">
        <f>VLOOKUP(A367,'STOK PESALAKAN'!A:F,6,0)</f>
        <v/>
      </c>
    </row>
    <row r="368" spans="1:75">
      <c r="A368" s="41" t="s">
        <v>1472</v>
      </c>
      <c r="B368" s="99">
        <f>IFERROR(IFERROR(VLOOKUP(A368,'STOK PACUL'!C:H,6,0),VLOOKUP(A368,'KATEGORI PACUL'!A:C,3,0)),0)</f>
        <v>1</v>
      </c>
      <c r="C368" s="8">
        <f>IFERROR(VLOOKUP(A368,'KATEGORI PACUL'!A:D,4,0),0)</f>
        <v>0</v>
      </c>
      <c r="D368" s="99">
        <f>IFERROR(IFERROR(VLOOKUP(A368,'STOK PESALAKAN'!C:H,6,0),VLOOKUP(A368,'KATEGORI PESALAKAN'!A:C,3,0)),0)</f>
        <v>0</v>
      </c>
      <c r="E368" s="8">
        <f>IFERROR(VLOOKUP(A368,'KATEGORI PESALAKAN'!A:D,4,0),0)</f>
        <v>0</v>
      </c>
      <c r="F368" s="99">
        <f>IFERROR(IFERROR(VLOOKUP(A368,'STOK CIKDITIRO'!C:H,6,0),VLOOKUP(A368,'KATEGORI CIKDITIRO'!A:C,3,0)),0)</f>
        <v>0</v>
      </c>
      <c r="G368" s="8">
        <f>IFERROR(VLOOKUP(A368,'KATEGORI CIKDITIRO'!A:D,4,0),0)</f>
        <v>0</v>
      </c>
      <c r="H368" s="99">
        <f>IFERROR(IFERROR(VLOOKUP(A368,'STOK TRAYEMAN'!C:H,6,0),VLOOKUP(A368,'KATEGORI TRAYEMAN'!A:C,3,0)),0)</f>
        <v>0</v>
      </c>
      <c r="I368" s="8">
        <f>IFERROR(VLOOKUP(A368,'KATEGORI TRAYEMAN'!A:D,4,0),0)</f>
        <v>0</v>
      </c>
      <c r="J368" s="8" t="str">
        <f>IFERROR(VLOOKUP(A368,'NOSTOK PACUL'!A:C,3,0),IFERROR(IF(VLOOKUP(A368,'STOK PACUL'!A:B,2,0)="NOSTOK","E",VLOOKUP(A368,'KATEGORI PACUL'!A:B,2,0)),"E"))</f>
        <v>E</v>
      </c>
      <c r="K368" s="8" t="str">
        <f>IFERROR(VLOOKUP(A368,'NOSTOK PESALAKAN'!A:C,3,0),IFERROR(IF(VLOOKUP(A368,'STOK PESALAKAN'!A:B,2,0)="NOSTOK","E",VLOOKUP(A368,'KATEGORI PESALAKAN'!A:B,2,0)),"E"))</f>
        <v>E</v>
      </c>
      <c r="L368" s="8" t="str">
        <f>IFERROR(VLOOKUP(A368,'NOSTOK CIKDITIRO'!A:C,3,0),IFERROR(IF(VLOOKUP(A368,'STOK CIKDITIRO'!A:B,2,0)="NOSTOK","E",VLOOKUP(A368,'KATEGORI CIKDITIRO'!A:B,2,0)),"E"))</f>
        <v>E</v>
      </c>
      <c r="M368" s="8" t="str">
        <f>IFERROR(VLOOKUP(A368,'NOSTOK TRAYEMAN'!A:C,3,0),IFERROR(IF(VLOOKUP(A368,'STOK TRAYEMAN'!A:B,2,0)="NOSTOK","E",VLOOKUP(A368,'KATEGORI TRAYEMAN'!A:B,2,0)),"E"))</f>
        <v>E</v>
      </c>
      <c r="N368" s="8" t="str">
        <f>IFERROR(VLOOKUP(A368,FR_HITUNG_MINMAX!A:B,2,0),0)</f>
        <v>KAWAT GAS IMI</v>
      </c>
      <c r="O368" s="8" t="str">
        <f>IFERROR(VLOOKUP(A368,FR_HITUNG_MINMAX!A:D,4,0),0)</f>
        <v>IMITAS</v>
      </c>
      <c r="P368" s="8">
        <f>IFERROR(VLOOKUP(A368,FR_HITUNG_MINMAX!A:G,7,0),1)</f>
        <v>1</v>
      </c>
      <c r="Q368" s="11" t="str">
        <f>IFERROR(VLOOKUP(A368,FR_HITUNG_MINMAX!A:J,10,0),1)</f>
        <v>1</v>
      </c>
      <c r="R368" s="8">
        <f>IFERROR(VLOOKUP(A368,FR_HITUNG_MINMAX!A:K,11,0),1)</f>
        <v>1</v>
      </c>
      <c r="S368" s="12">
        <f>IFERROR(VLOOKUP(A368,FR_HITUNG_MINMAX!A:F,6,0),0)</f>
        <v>6000</v>
      </c>
      <c r="T368" s="8">
        <f t="shared" si="225"/>
        <v>1</v>
      </c>
      <c r="U368" s="8">
        <f t="shared" si="200"/>
        <v>0</v>
      </c>
      <c r="V368" s="8">
        <f t="shared" si="201"/>
        <v>0</v>
      </c>
      <c r="W368" s="8">
        <f t="shared" si="226"/>
        <v>0</v>
      </c>
      <c r="X368" s="8">
        <f t="shared" si="227"/>
        <v>0</v>
      </c>
      <c r="Y368" s="16"/>
      <c r="Z368" s="15">
        <f t="shared" si="202"/>
        <v>0</v>
      </c>
      <c r="AA368" s="8">
        <f t="shared" si="228"/>
        <v>0</v>
      </c>
      <c r="AB368" s="16"/>
      <c r="AC368" s="15">
        <f t="shared" si="203"/>
        <v>0</v>
      </c>
      <c r="AD368" s="8">
        <f t="shared" si="204"/>
        <v>0</v>
      </c>
      <c r="AE368" s="16"/>
      <c r="AF368" s="15">
        <f t="shared" si="205"/>
        <v>0</v>
      </c>
      <c r="AG368" s="15">
        <f t="shared" si="229"/>
        <v>0</v>
      </c>
      <c r="AH368" s="16"/>
      <c r="AI368" s="15">
        <f t="shared" si="230"/>
        <v>0</v>
      </c>
      <c r="AJ368" s="8">
        <f t="shared" si="231"/>
        <v>0</v>
      </c>
      <c r="AK368" s="8">
        <f t="shared" si="206"/>
        <v>0</v>
      </c>
      <c r="AL368" s="8">
        <f t="shared" si="207"/>
        <v>0</v>
      </c>
      <c r="AM368" s="8">
        <f t="shared" si="232"/>
        <v>0</v>
      </c>
      <c r="AN368" s="8">
        <f t="shared" si="233"/>
        <v>0</v>
      </c>
      <c r="AO368" s="8">
        <f>IFERROR(VLOOKUP(A368,PERSAMAAN!B:D,3,0),AN368)</f>
        <v>0</v>
      </c>
      <c r="AP368" s="1"/>
      <c r="AQ368" s="8">
        <f t="shared" si="208"/>
        <v>0</v>
      </c>
      <c r="AR368" s="8" t="str">
        <f>IF(AQ368=0,"-",VLOOKUP(A368,FR_HITUNG_MINMAX!A:H,8,0))</f>
        <v>-</v>
      </c>
      <c r="AS368" s="1"/>
      <c r="AT368" s="8" t="str">
        <f t="shared" si="209"/>
        <v>-</v>
      </c>
      <c r="AU368" s="12">
        <f t="shared" si="210"/>
        <v>0</v>
      </c>
      <c r="AV368" s="12">
        <f t="shared" si="211"/>
        <v>0</v>
      </c>
      <c r="AW368" s="8" t="b">
        <f t="shared" si="234"/>
        <v>0</v>
      </c>
      <c r="AX368" s="1"/>
      <c r="AY368" s="8">
        <f t="shared" si="212"/>
        <v>0</v>
      </c>
      <c r="AZ368" s="8" t="str">
        <f>IF(AY368=0,"-",VLOOKUP(A368,FR_HITUNG_MINMAX!A:I,9,0))</f>
        <v>-</v>
      </c>
      <c r="BB368" s="8" t="str">
        <f t="shared" si="213"/>
        <v>-</v>
      </c>
      <c r="BC368" s="12">
        <f t="shared" si="214"/>
        <v>0</v>
      </c>
      <c r="BD368" s="12">
        <f t="shared" si="215"/>
        <v>0</v>
      </c>
      <c r="BE368" s="16"/>
      <c r="BF368" s="8">
        <f>SUMIF('REALISASI ORDER'!C:C,A368,'REALISASI ORDER'!E:E)</f>
        <v>0</v>
      </c>
      <c r="BG368" s="8">
        <f t="shared" si="235"/>
        <v>1</v>
      </c>
      <c r="BH368" s="8">
        <f t="shared" si="216"/>
        <v>0</v>
      </c>
      <c r="BI368" s="8">
        <f t="shared" si="217"/>
        <v>0</v>
      </c>
      <c r="BJ368" s="8">
        <f t="shared" si="236"/>
        <v>0</v>
      </c>
      <c r="BK368" s="33">
        <f t="shared" si="237"/>
        <v>0</v>
      </c>
      <c r="BL368" s="33">
        <f t="shared" si="218"/>
        <v>0</v>
      </c>
      <c r="BM368" s="33">
        <f t="shared" si="219"/>
        <v>0</v>
      </c>
      <c r="BN368" s="33">
        <f t="shared" si="238"/>
        <v>0</v>
      </c>
      <c r="BO368" s="8">
        <f t="shared" si="220"/>
        <v>0</v>
      </c>
      <c r="BP368" s="8">
        <f t="shared" si="221"/>
        <v>0</v>
      </c>
      <c r="BQ368" s="8">
        <f t="shared" si="222"/>
        <v>0</v>
      </c>
      <c r="BR368" s="8">
        <f>IFERROR(ROUNDDOWN(BF368*BN368/(BK368+BL368+BM368+BN),0),0)</f>
        <v>0</v>
      </c>
      <c r="BS368" s="8" t="str">
        <f t="shared" si="223"/>
        <v>KWTGAS</v>
      </c>
      <c r="BT368" s="8">
        <f>SUMIF(FR_HITUNG_MINMAX!A:A,ORDER!A368,FR_HITUNG_MINMAX!AS:AS)</f>
        <v>0</v>
      </c>
      <c r="BU368" s="8">
        <f t="shared" si="239"/>
        <v>0</v>
      </c>
      <c r="BV368" s="8" t="str">
        <f t="shared" si="224"/>
        <v>-</v>
      </c>
      <c r="BW368" s="8" t="str">
        <f>VLOOKUP(A368,'STOK PESALAKAN'!A:F,6,0)</f>
        <v/>
      </c>
    </row>
    <row r="369" spans="1:75">
      <c r="A369" s="41" t="s">
        <v>2264</v>
      </c>
      <c r="B369" s="99">
        <f>IFERROR(IFERROR(VLOOKUP(A369,'STOK PACUL'!C:H,6,0),VLOOKUP(A369,'KATEGORI PACUL'!A:C,3,0)),0)</f>
        <v>1</v>
      </c>
      <c r="C369" s="8">
        <f>IFERROR(VLOOKUP(A369,'KATEGORI PACUL'!A:D,4,0),0)</f>
        <v>0</v>
      </c>
      <c r="D369" s="99">
        <f>IFERROR(IFERROR(VLOOKUP(A369,'STOK PESALAKAN'!C:H,6,0),VLOOKUP(A369,'KATEGORI PESALAKAN'!A:C,3,0)),0)</f>
        <v>1</v>
      </c>
      <c r="E369" s="8">
        <f>IFERROR(VLOOKUP(A369,'KATEGORI PESALAKAN'!A:D,4,0),0)</f>
        <v>0</v>
      </c>
      <c r="F369" s="99">
        <f>IFERROR(IFERROR(VLOOKUP(A369,'STOK CIKDITIRO'!C:H,6,0),VLOOKUP(A369,'KATEGORI CIKDITIRO'!A:C,3,0)),0)</f>
        <v>2</v>
      </c>
      <c r="G369" s="8">
        <f>IFERROR(VLOOKUP(A369,'KATEGORI CIKDITIRO'!A:D,4,0),0)</f>
        <v>2</v>
      </c>
      <c r="H369" s="99">
        <f>IFERROR(IFERROR(VLOOKUP(A369,'STOK TRAYEMAN'!C:H,6,0),VLOOKUP(A369,'KATEGORI TRAYEMAN'!A:C,3,0)),0)</f>
        <v>0</v>
      </c>
      <c r="I369" s="8">
        <f>IFERROR(VLOOKUP(A369,'KATEGORI TRAYEMAN'!A:D,4,0),0)</f>
        <v>0</v>
      </c>
      <c r="J369" s="8" t="str">
        <f>IFERROR(VLOOKUP(A369,'NOSTOK PACUL'!A:C,3,0),IFERROR(IF(VLOOKUP(A369,'STOK PACUL'!A:B,2,0)="NOSTOK","E",VLOOKUP(A369,'KATEGORI PACUL'!A:B,2,0)),"E"))</f>
        <v>E</v>
      </c>
      <c r="K369" s="8" t="str">
        <f>IFERROR(VLOOKUP(A369,'NOSTOK PESALAKAN'!A:C,3,0),IFERROR(IF(VLOOKUP(A369,'STOK PESALAKAN'!A:B,2,0)="NOSTOK","E",VLOOKUP(A369,'KATEGORI PESALAKAN'!A:B,2,0)),"E"))</f>
        <v>E</v>
      </c>
      <c r="L369" s="8" t="str">
        <f>IFERROR(VLOOKUP(A369,'NOSTOK CIKDITIRO'!A:C,3,0),IFERROR(IF(VLOOKUP(A369,'STOK CIKDITIRO'!A:B,2,0)="NOSTOK","E",VLOOKUP(A369,'KATEGORI CIKDITIRO'!A:B,2,0)),"E"))</f>
        <v>D</v>
      </c>
      <c r="M369" s="8" t="str">
        <f>IFERROR(VLOOKUP(A369,'NOSTOK TRAYEMAN'!A:C,3,0),IFERROR(IF(VLOOKUP(A369,'STOK TRAYEMAN'!A:B,2,0)="NOSTOK","E",VLOOKUP(A369,'KATEGORI TRAYEMAN'!A:B,2,0)),"E"))</f>
        <v>E</v>
      </c>
      <c r="N369" s="8" t="str">
        <f>IFERROR(VLOOKUP(A369,FR_HITUNG_MINMAX!A:B,2,0),0)</f>
        <v>KAWAT KOPLING IMI</v>
      </c>
      <c r="O369" s="8" t="str">
        <f>IFERROR(VLOOKUP(A369,FR_HITUNG_MINMAX!A:D,4,0),0)</f>
        <v>IMITAS</v>
      </c>
      <c r="P369" s="8">
        <f>IFERROR(VLOOKUP(A369,FR_HITUNG_MINMAX!A:G,7,0),1)</f>
        <v>1</v>
      </c>
      <c r="Q369" s="11" t="str">
        <f>IFERROR(VLOOKUP(A369,FR_HITUNG_MINMAX!A:J,10,0),1)</f>
        <v>1</v>
      </c>
      <c r="R369" s="8">
        <f>IFERROR(VLOOKUP(A369,FR_HITUNG_MINMAX!A:K,11,0),1)</f>
        <v>1</v>
      </c>
      <c r="S369" s="12">
        <f>IFERROR(VLOOKUP(A369,FR_HITUNG_MINMAX!A:F,6,0),0)</f>
        <v>7500</v>
      </c>
      <c r="T369" s="8">
        <f t="shared" si="225"/>
        <v>1</v>
      </c>
      <c r="U369" s="8">
        <f t="shared" si="200"/>
        <v>1</v>
      </c>
      <c r="V369" s="8">
        <f t="shared" si="201"/>
        <v>0</v>
      </c>
      <c r="W369" s="8">
        <f t="shared" si="226"/>
        <v>0</v>
      </c>
      <c r="X369" s="8">
        <f t="shared" si="227"/>
        <v>0</v>
      </c>
      <c r="Y369" s="16"/>
      <c r="Z369" s="15">
        <f t="shared" si="202"/>
        <v>0</v>
      </c>
      <c r="AA369" s="8">
        <f t="shared" si="228"/>
        <v>0</v>
      </c>
      <c r="AB369" s="16"/>
      <c r="AC369" s="15">
        <f t="shared" si="203"/>
        <v>0</v>
      </c>
      <c r="AD369" s="8">
        <f t="shared" si="204"/>
        <v>0</v>
      </c>
      <c r="AE369" s="16"/>
      <c r="AF369" s="15">
        <f t="shared" si="205"/>
        <v>0</v>
      </c>
      <c r="AG369" s="15">
        <f t="shared" si="229"/>
        <v>0</v>
      </c>
      <c r="AH369" s="16"/>
      <c r="AI369" s="15">
        <f t="shared" si="230"/>
        <v>0</v>
      </c>
      <c r="AJ369" s="8">
        <f t="shared" si="231"/>
        <v>0</v>
      </c>
      <c r="AK369" s="8">
        <f t="shared" si="206"/>
        <v>0</v>
      </c>
      <c r="AL369" s="8">
        <f t="shared" si="207"/>
        <v>0</v>
      </c>
      <c r="AM369" s="8">
        <f t="shared" si="232"/>
        <v>0</v>
      </c>
      <c r="AN369" s="8">
        <f t="shared" si="233"/>
        <v>0</v>
      </c>
      <c r="AO369" s="8">
        <f>IFERROR(VLOOKUP(A369,PERSAMAAN!B:D,3,0),AN369)</f>
        <v>0</v>
      </c>
      <c r="AP369" s="1"/>
      <c r="AQ369" s="8">
        <f t="shared" si="208"/>
        <v>0</v>
      </c>
      <c r="AR369" s="8" t="str">
        <f>IF(AQ369=0,"-",VLOOKUP(A369,FR_HITUNG_MINMAX!A:H,8,0))</f>
        <v>-</v>
      </c>
      <c r="AS369" s="1"/>
      <c r="AT369" s="8" t="str">
        <f t="shared" si="209"/>
        <v>-</v>
      </c>
      <c r="AU369" s="12">
        <f t="shared" si="210"/>
        <v>0</v>
      </c>
      <c r="AV369" s="12">
        <f t="shared" si="211"/>
        <v>0</v>
      </c>
      <c r="AW369" s="8" t="b">
        <f t="shared" si="234"/>
        <v>0</v>
      </c>
      <c r="AX369" s="1"/>
      <c r="AY369" s="8">
        <f t="shared" si="212"/>
        <v>0</v>
      </c>
      <c r="AZ369" s="8" t="str">
        <f>IF(AY369=0,"-",VLOOKUP(A369,FR_HITUNG_MINMAX!A:I,9,0))</f>
        <v>-</v>
      </c>
      <c r="BB369" s="8" t="str">
        <f t="shared" si="213"/>
        <v>-</v>
      </c>
      <c r="BC369" s="12">
        <f t="shared" si="214"/>
        <v>0</v>
      </c>
      <c r="BD369" s="12">
        <f t="shared" si="215"/>
        <v>0</v>
      </c>
      <c r="BE369" s="16"/>
      <c r="BF369" s="8">
        <f>SUMIF('REALISASI ORDER'!C:C,A369,'REALISASI ORDER'!E:E)</f>
        <v>0</v>
      </c>
      <c r="BG369" s="8">
        <f t="shared" si="235"/>
        <v>1</v>
      </c>
      <c r="BH369" s="8">
        <f t="shared" si="216"/>
        <v>1</v>
      </c>
      <c r="BI369" s="8">
        <f t="shared" si="217"/>
        <v>2</v>
      </c>
      <c r="BJ369" s="8">
        <f t="shared" si="236"/>
        <v>0</v>
      </c>
      <c r="BK369" s="33">
        <f t="shared" si="237"/>
        <v>0</v>
      </c>
      <c r="BL369" s="33">
        <f t="shared" si="218"/>
        <v>0</v>
      </c>
      <c r="BM369" s="33">
        <f t="shared" si="219"/>
        <v>0</v>
      </c>
      <c r="BN369" s="33">
        <f t="shared" si="238"/>
        <v>0</v>
      </c>
      <c r="BO369" s="8">
        <f t="shared" si="220"/>
        <v>0</v>
      </c>
      <c r="BP369" s="8">
        <f t="shared" si="221"/>
        <v>0</v>
      </c>
      <c r="BQ369" s="8">
        <f t="shared" si="222"/>
        <v>0</v>
      </c>
      <c r="BR369" s="8">
        <f>IFERROR(ROUNDDOWN(BF369*BN369/(BK369+BL369+BM369+BN),0),0)</f>
        <v>0</v>
      </c>
      <c r="BS369" s="8" t="str">
        <f t="shared" si="223"/>
        <v>KWTKPL</v>
      </c>
      <c r="BT369" s="8">
        <f>SUMIF(FR_HITUNG_MINMAX!A:A,ORDER!A369,FR_HITUNG_MINMAX!AS:AS)</f>
        <v>1</v>
      </c>
      <c r="BU369" s="8">
        <f t="shared" si="239"/>
        <v>0</v>
      </c>
      <c r="BV369" s="8" t="str">
        <f t="shared" si="224"/>
        <v>-</v>
      </c>
      <c r="BW369" s="8" t="str">
        <f>VLOOKUP(A369,'STOK PESALAKAN'!A:F,6,0)</f>
        <v/>
      </c>
    </row>
    <row r="370" spans="1:75" ht="15" customHeight="1">
      <c r="A370" s="41" t="s">
        <v>439</v>
      </c>
      <c r="B370" s="99">
        <f>IFERROR(IFERROR(VLOOKUP(A370,'STOK PACUL'!C:H,6,0),VLOOKUP(A370,'KATEGORI PACUL'!A:C,3,0)),0)</f>
        <v>3</v>
      </c>
      <c r="C370" s="8">
        <f>IFERROR(VLOOKUP(A370,'KATEGORI PACUL'!A:D,4,0),0)</f>
        <v>9</v>
      </c>
      <c r="D370" s="99">
        <f>IFERROR(IFERROR(VLOOKUP(A370,'STOK PESALAKAN'!C:H,6,0),VLOOKUP(A370,'KATEGORI PESALAKAN'!A:C,3,0)),0)</f>
        <v>2</v>
      </c>
      <c r="E370" s="8">
        <f>IFERROR(VLOOKUP(A370,'KATEGORI PESALAKAN'!A:D,4,0),0)</f>
        <v>8</v>
      </c>
      <c r="F370" s="99">
        <f>IFERROR(IFERROR(VLOOKUP(A370,'STOK CIKDITIRO'!C:H,6,0),VLOOKUP(A370,'KATEGORI CIKDITIRO'!A:C,3,0)),0)</f>
        <v>2</v>
      </c>
      <c r="G370" s="8">
        <f>IFERROR(VLOOKUP(A370,'KATEGORI CIKDITIRO'!A:D,4,0),0)</f>
        <v>6</v>
      </c>
      <c r="H370" s="99">
        <f>IFERROR(IFERROR(VLOOKUP(A370,'STOK TRAYEMAN'!C:H,6,0),VLOOKUP(A370,'KATEGORI TRAYEMAN'!A:C,3,0)),0)</f>
        <v>1</v>
      </c>
      <c r="I370" s="8">
        <f>IFERROR(VLOOKUP(A370,'KATEGORI TRAYEMAN'!A:D,4,0),0)</f>
        <v>2</v>
      </c>
      <c r="J370" s="8" t="str">
        <f>IFERROR(VLOOKUP(A370,'NOSTOK PACUL'!A:C,3,0),IFERROR(IF(VLOOKUP(A370,'STOK PACUL'!A:B,2,0)="NOSTOK","E",VLOOKUP(A370,'KATEGORI PACUL'!A:B,2,0)),"E"))</f>
        <v>A</v>
      </c>
      <c r="K370" s="8" t="str">
        <f>IFERROR(VLOOKUP(A370,'NOSTOK PESALAKAN'!A:C,3,0),IFERROR(IF(VLOOKUP(A370,'STOK PESALAKAN'!A:B,2,0)="NOSTOK","E",VLOOKUP(A370,'KATEGORI PESALAKAN'!A:B,2,0)),"E"))</f>
        <v>B</v>
      </c>
      <c r="L370" s="8" t="str">
        <f>IFERROR(VLOOKUP(A370,'NOSTOK CIKDITIRO'!A:C,3,0),IFERROR(IF(VLOOKUP(A370,'STOK CIKDITIRO'!A:B,2,0)="NOSTOK","E",VLOOKUP(A370,'KATEGORI CIKDITIRO'!A:B,2,0)),"E"))</f>
        <v>B</v>
      </c>
      <c r="M370" s="8" t="str">
        <f>IFERROR(VLOOKUP(A370,'NOSTOK TRAYEMAN'!A:C,3,0),IFERROR(IF(VLOOKUP(A370,'STOK TRAYEMAN'!A:B,2,0)="NOSTOK","E",VLOOKUP(A370,'KATEGORI TRAYEMAN'!A:B,2,0)),"E"))</f>
        <v>D</v>
      </c>
      <c r="N370" s="8" t="str">
        <f>IFERROR(VLOOKUP(A370,FR_HITUNG_MINMAX!A:B,2,0),0)</f>
        <v>LEM KOREA</v>
      </c>
      <c r="O370" s="8" t="str">
        <f>IFERROR(VLOOKUP(A370,FR_HITUNG_MINMAX!A:D,4,0),0)</f>
        <v>IMITAS</v>
      </c>
      <c r="P370" s="8">
        <f>IFERROR(VLOOKUP(A370,FR_HITUNG_MINMAX!A:G,7,0),1)</f>
        <v>1</v>
      </c>
      <c r="Q370" s="11" t="str">
        <f>IFERROR(VLOOKUP(A370,FR_HITUNG_MINMAX!A:J,10,0),1)</f>
        <v>2</v>
      </c>
      <c r="R370" s="8">
        <f>IFERROR(VLOOKUP(A370,FR_HITUNG_MINMAX!A:K,11,0),1)</f>
        <v>1</v>
      </c>
      <c r="S370" s="12">
        <f>IFERROR(VLOOKUP(A370,FR_HITUNG_MINMAX!A:F,6,0),0)</f>
        <v>5000</v>
      </c>
      <c r="T370" s="8">
        <f t="shared" si="225"/>
        <v>-6</v>
      </c>
      <c r="U370" s="8">
        <f t="shared" si="200"/>
        <v>-6</v>
      </c>
      <c r="V370" s="8">
        <f t="shared" si="201"/>
        <v>-4</v>
      </c>
      <c r="W370" s="8">
        <f t="shared" si="226"/>
        <v>-1</v>
      </c>
      <c r="X370" s="8">
        <f t="shared" si="227"/>
        <v>0</v>
      </c>
      <c r="Y370" s="16"/>
      <c r="Z370" s="15">
        <f t="shared" si="202"/>
        <v>0</v>
      </c>
      <c r="AA370" s="8">
        <f t="shared" si="228"/>
        <v>0</v>
      </c>
      <c r="AB370" s="16"/>
      <c r="AC370" s="15">
        <f t="shared" si="203"/>
        <v>0</v>
      </c>
      <c r="AD370" s="8">
        <f t="shared" si="204"/>
        <v>0</v>
      </c>
      <c r="AE370" s="16"/>
      <c r="AF370" s="15">
        <f t="shared" si="205"/>
        <v>0</v>
      </c>
      <c r="AG370" s="15">
        <f t="shared" si="229"/>
        <v>0</v>
      </c>
      <c r="AH370" s="16"/>
      <c r="AI370" s="15">
        <f t="shared" si="230"/>
        <v>0</v>
      </c>
      <c r="AJ370" s="8">
        <f t="shared" si="231"/>
        <v>0</v>
      </c>
      <c r="AK370" s="8">
        <f t="shared" si="206"/>
        <v>4</v>
      </c>
      <c r="AL370" s="8">
        <f t="shared" si="207"/>
        <v>3</v>
      </c>
      <c r="AM370" s="8">
        <f t="shared" si="232"/>
        <v>0</v>
      </c>
      <c r="AN370" s="8">
        <f t="shared" si="233"/>
        <v>7</v>
      </c>
      <c r="AO370" s="8">
        <f>IFERROR(VLOOKUP(A370,PERSAMAAN!B:D,3,0),AN370)</f>
        <v>7</v>
      </c>
      <c r="AP370" s="1">
        <v>15</v>
      </c>
      <c r="AQ370" s="8">
        <f t="shared" si="208"/>
        <v>15</v>
      </c>
      <c r="AR370" s="8" t="str">
        <f>IF(AQ370=0,"-",VLOOKUP(A370,FR_HITUNG_MINMAX!A:H,8,0))</f>
        <v>GSM</v>
      </c>
      <c r="AS370" s="1" t="s">
        <v>490</v>
      </c>
      <c r="AT370" s="8" t="str">
        <f t="shared" si="209"/>
        <v>ADL</v>
      </c>
      <c r="AU370" s="12">
        <f t="shared" si="210"/>
        <v>75000</v>
      </c>
      <c r="AV370" s="12">
        <f t="shared" si="211"/>
        <v>277000</v>
      </c>
      <c r="AW370" s="8" t="b">
        <f t="shared" si="234"/>
        <v>0</v>
      </c>
      <c r="AX370" s="1"/>
      <c r="AY370" s="8">
        <f t="shared" si="212"/>
        <v>0</v>
      </c>
      <c r="AZ370" s="8" t="str">
        <f>IF(AY370=0,"-",VLOOKUP(A370,FR_HITUNG_MINMAX!A:I,9,0))</f>
        <v>-</v>
      </c>
      <c r="BB370" s="8" t="str">
        <f t="shared" si="213"/>
        <v>-</v>
      </c>
      <c r="BC370" s="12">
        <f t="shared" si="214"/>
        <v>0</v>
      </c>
      <c r="BD370" s="12">
        <f t="shared" si="215"/>
        <v>0</v>
      </c>
      <c r="BE370" s="16"/>
      <c r="BF370" s="8">
        <f>SUMIF('REALISASI ORDER'!C:C,A370,'REALISASI ORDER'!E:E)</f>
        <v>0</v>
      </c>
      <c r="BG370" s="8">
        <f t="shared" si="235"/>
        <v>3</v>
      </c>
      <c r="BH370" s="8">
        <f t="shared" si="216"/>
        <v>2</v>
      </c>
      <c r="BI370" s="8">
        <f t="shared" si="217"/>
        <v>2</v>
      </c>
      <c r="BJ370" s="8">
        <f t="shared" si="236"/>
        <v>1</v>
      </c>
      <c r="BK370" s="33">
        <f t="shared" si="237"/>
        <v>9</v>
      </c>
      <c r="BL370" s="33">
        <f t="shared" si="218"/>
        <v>6</v>
      </c>
      <c r="BM370" s="33">
        <f t="shared" si="219"/>
        <v>4</v>
      </c>
      <c r="BN370" s="33">
        <f t="shared" si="238"/>
        <v>1</v>
      </c>
      <c r="BO370" s="8">
        <f t="shared" si="220"/>
        <v>0</v>
      </c>
      <c r="BP370" s="8">
        <f t="shared" si="221"/>
        <v>0</v>
      </c>
      <c r="BQ370" s="8">
        <f t="shared" si="222"/>
        <v>0</v>
      </c>
      <c r="BR370" s="8">
        <f>IFERROR(ROUNDDOWN(BF370*BN370/(BK370+BL370+BM370+BN),0),0)</f>
        <v>0</v>
      </c>
      <c r="BS370" s="8" t="str">
        <f t="shared" si="223"/>
        <v>LECIN-01</v>
      </c>
      <c r="BT370" s="8">
        <f>SUMIF(FR_HITUNG_MINMAX!A:A,ORDER!A370,FR_HITUNG_MINMAX!AS:AS)</f>
        <v>10</v>
      </c>
      <c r="BU370" s="8">
        <f t="shared" si="239"/>
        <v>0</v>
      </c>
      <c r="BV370" s="8" t="str">
        <f t="shared" si="224"/>
        <v>ADL</v>
      </c>
      <c r="BW370" s="8" t="str">
        <f>VLOOKUP(A370,'STOK PESALAKAN'!A:F,6,0)</f>
        <v/>
      </c>
    </row>
    <row r="371" spans="1:75" ht="15" customHeight="1">
      <c r="A371" s="41" t="s">
        <v>440</v>
      </c>
      <c r="B371" s="99">
        <f>IFERROR(IFERROR(VLOOKUP(A371,'STOK PACUL'!C:H,6,0),VLOOKUP(A371,'KATEGORI PACUL'!A:C,3,0)),0)</f>
        <v>4</v>
      </c>
      <c r="C371" s="8">
        <f>IFERROR(VLOOKUP(A371,'KATEGORI PACUL'!A:D,4,0),0)</f>
        <v>3</v>
      </c>
      <c r="D371" s="99">
        <f>IFERROR(IFERROR(VLOOKUP(A371,'STOK PESALAKAN'!C:H,6,0),VLOOKUP(A371,'KATEGORI PESALAKAN'!A:C,3,0)),0)</f>
        <v>4</v>
      </c>
      <c r="E371" s="8">
        <f>IFERROR(VLOOKUP(A371,'KATEGORI PESALAKAN'!A:D,4,0),0)</f>
        <v>3</v>
      </c>
      <c r="F371" s="99">
        <f>IFERROR(IFERROR(VLOOKUP(A371,'STOK CIKDITIRO'!C:H,6,0),VLOOKUP(A371,'KATEGORI CIKDITIRO'!A:C,3,0)),0)</f>
        <v>2</v>
      </c>
      <c r="G371" s="8">
        <f>IFERROR(VLOOKUP(A371,'KATEGORI CIKDITIRO'!A:D,4,0),0)</f>
        <v>2</v>
      </c>
      <c r="H371" s="99">
        <f>IFERROR(IFERROR(VLOOKUP(A371,'STOK TRAYEMAN'!C:H,6,0),VLOOKUP(A371,'KATEGORI TRAYEMAN'!A:C,3,0)),0)</f>
        <v>2</v>
      </c>
      <c r="I371" s="8">
        <f>IFERROR(VLOOKUP(A371,'KATEGORI TRAYEMAN'!A:D,4,0),0)</f>
        <v>0</v>
      </c>
      <c r="J371" s="8" t="str">
        <f>IFERROR(VLOOKUP(A371,'NOSTOK PACUL'!A:C,3,0),IFERROR(IF(VLOOKUP(A371,'STOK PACUL'!A:B,2,0)="NOSTOK","E",VLOOKUP(A371,'KATEGORI PACUL'!A:B,2,0)),"E"))</f>
        <v>C</v>
      </c>
      <c r="K371" s="8" t="str">
        <f>IFERROR(VLOOKUP(A371,'NOSTOK PESALAKAN'!A:C,3,0),IFERROR(IF(VLOOKUP(A371,'STOK PESALAKAN'!A:B,2,0)="NOSTOK","E",VLOOKUP(A371,'KATEGORI PESALAKAN'!A:B,2,0)),"E"))</f>
        <v>B</v>
      </c>
      <c r="L371" s="8" t="str">
        <f>IFERROR(VLOOKUP(A371,'NOSTOK CIKDITIRO'!A:C,3,0),IFERROR(IF(VLOOKUP(A371,'STOK CIKDITIRO'!A:B,2,0)="NOSTOK","E",VLOOKUP(A371,'KATEGORI CIKDITIRO'!A:B,2,0)),"E"))</f>
        <v>C</v>
      </c>
      <c r="M371" s="8" t="str">
        <f>IFERROR(VLOOKUP(A371,'NOSTOK TRAYEMAN'!A:C,3,0),IFERROR(IF(VLOOKUP(A371,'STOK TRAYEMAN'!A:B,2,0)="NOSTOK","E",VLOOKUP(A371,'KATEGORI TRAYEMAN'!A:B,2,0)),"E"))</f>
        <v>E</v>
      </c>
      <c r="N371" s="8" t="str">
        <f>IFERROR(VLOOKUP(A371,FR_HITUNG_MINMAX!A:B,2,0),0)</f>
        <v>BOHLAM DEPAN LED 15W LUMINOS H6/LG1 (PS)</v>
      </c>
      <c r="O371" s="8" t="str">
        <f>IFERROR(VLOOKUP(A371,FR_HITUNG_MINMAX!A:D,4,0),0)</f>
        <v>IMITAS</v>
      </c>
      <c r="P371" s="8">
        <f>IFERROR(VLOOKUP(A371,FR_HITUNG_MINMAX!A:G,7,0),1)</f>
        <v>1</v>
      </c>
      <c r="Q371" s="11">
        <f>IFERROR(VLOOKUP(A371,FR_HITUNG_MINMAX!A:J,10,0),1)</f>
        <v>1</v>
      </c>
      <c r="R371" s="8">
        <f>IFERROR(VLOOKUP(A371,FR_HITUNG_MINMAX!A:K,11,0),1)</f>
        <v>1</v>
      </c>
      <c r="S371" s="12">
        <f>IFERROR(VLOOKUP(A371,FR_HITUNG_MINMAX!A:F,6,0),0)</f>
        <v>45000</v>
      </c>
      <c r="T371" s="8">
        <f t="shared" si="225"/>
        <v>1</v>
      </c>
      <c r="U371" s="8">
        <f t="shared" si="200"/>
        <v>1</v>
      </c>
      <c r="V371" s="8">
        <f t="shared" si="201"/>
        <v>0</v>
      </c>
      <c r="W371" s="8">
        <f t="shared" si="226"/>
        <v>2</v>
      </c>
      <c r="X371" s="8">
        <f t="shared" si="227"/>
        <v>0</v>
      </c>
      <c r="Y371" s="16"/>
      <c r="Z371" s="15">
        <f t="shared" si="202"/>
        <v>0</v>
      </c>
      <c r="AA371" s="8">
        <f t="shared" si="228"/>
        <v>0</v>
      </c>
      <c r="AB371" s="16"/>
      <c r="AC371" s="15">
        <f t="shared" si="203"/>
        <v>0</v>
      </c>
      <c r="AD371" s="8">
        <f t="shared" si="204"/>
        <v>0</v>
      </c>
      <c r="AE371" s="16"/>
      <c r="AF371" s="15">
        <f t="shared" si="205"/>
        <v>0</v>
      </c>
      <c r="AG371" s="15">
        <f t="shared" si="229"/>
        <v>0</v>
      </c>
      <c r="AH371" s="16"/>
      <c r="AI371" s="15">
        <f t="shared" si="230"/>
        <v>0</v>
      </c>
      <c r="AJ371" s="8">
        <f t="shared" si="231"/>
        <v>0</v>
      </c>
      <c r="AK371" s="8">
        <f t="shared" si="206"/>
        <v>0</v>
      </c>
      <c r="AL371" s="8">
        <f t="shared" si="207"/>
        <v>0</v>
      </c>
      <c r="AM371" s="8">
        <f t="shared" si="232"/>
        <v>0</v>
      </c>
      <c r="AN371" s="8">
        <f t="shared" si="233"/>
        <v>0</v>
      </c>
      <c r="AO371" s="8">
        <f>IFERROR(VLOOKUP(A371,PERSAMAAN!B:D,3,0),AN371)</f>
        <v>0</v>
      </c>
      <c r="AP371" s="1"/>
      <c r="AQ371" s="8">
        <f t="shared" si="208"/>
        <v>0</v>
      </c>
      <c r="AR371" s="8" t="str">
        <f>IF(AQ371=0,"-",VLOOKUP(A371,FR_HITUNG_MINMAX!A:H,8,0))</f>
        <v>-</v>
      </c>
      <c r="AS371" s="1"/>
      <c r="AT371" s="8" t="str">
        <f t="shared" si="209"/>
        <v>-</v>
      </c>
      <c r="AU371" s="12">
        <f t="shared" si="210"/>
        <v>0</v>
      </c>
      <c r="AV371" s="12">
        <f t="shared" si="211"/>
        <v>0</v>
      </c>
      <c r="AW371" s="8" t="b">
        <f t="shared" si="234"/>
        <v>0</v>
      </c>
      <c r="AX371" s="1"/>
      <c r="AY371" s="8">
        <f t="shared" si="212"/>
        <v>0</v>
      </c>
      <c r="AZ371" s="8" t="str">
        <f>IF(AY371=0,"-",VLOOKUP(A371,FR_HITUNG_MINMAX!A:I,9,0))</f>
        <v>-</v>
      </c>
      <c r="BB371" s="8" t="str">
        <f t="shared" si="213"/>
        <v>-</v>
      </c>
      <c r="BC371" s="12">
        <f t="shared" si="214"/>
        <v>0</v>
      </c>
      <c r="BD371" s="12">
        <f t="shared" si="215"/>
        <v>0</v>
      </c>
      <c r="BE371" s="16"/>
      <c r="BF371" s="8">
        <f>SUMIF('REALISASI ORDER'!C:C,A371,'REALISASI ORDER'!E:E)</f>
        <v>0</v>
      </c>
      <c r="BG371" s="8">
        <f t="shared" si="235"/>
        <v>4</v>
      </c>
      <c r="BH371" s="8">
        <f t="shared" si="216"/>
        <v>4</v>
      </c>
      <c r="BI371" s="8">
        <f t="shared" si="217"/>
        <v>2</v>
      </c>
      <c r="BJ371" s="8">
        <f t="shared" si="236"/>
        <v>2</v>
      </c>
      <c r="BK371" s="33">
        <f t="shared" si="237"/>
        <v>3</v>
      </c>
      <c r="BL371" s="33">
        <f t="shared" si="218"/>
        <v>0</v>
      </c>
      <c r="BM371" s="33">
        <f t="shared" si="219"/>
        <v>0</v>
      </c>
      <c r="BN371" s="33">
        <f t="shared" si="238"/>
        <v>0</v>
      </c>
      <c r="BO371" s="8">
        <f t="shared" si="220"/>
        <v>0</v>
      </c>
      <c r="BP371" s="8">
        <f t="shared" si="221"/>
        <v>0</v>
      </c>
      <c r="BQ371" s="8">
        <f t="shared" si="222"/>
        <v>0</v>
      </c>
      <c r="BR371" s="8">
        <f>IFERROR(ROUNDDOWN(BF371*BN371/(BK371+BL371+BM371+BN),0),0)</f>
        <v>0</v>
      </c>
      <c r="BS371" s="8" t="str">
        <f t="shared" si="223"/>
        <v>LEDLMH</v>
      </c>
      <c r="BT371" s="8">
        <f>SUMIF(FR_HITUNG_MINMAX!A:A,ORDER!A371,FR_HITUNG_MINMAX!AS:AS)</f>
        <v>4</v>
      </c>
      <c r="BU371" s="8">
        <f t="shared" si="239"/>
        <v>0</v>
      </c>
      <c r="BV371" s="8" t="str">
        <f t="shared" si="224"/>
        <v>-</v>
      </c>
      <c r="BW371" s="8" t="str">
        <f>VLOOKUP(A371,'STOK PESALAKAN'!A:F,6,0)</f>
        <v/>
      </c>
    </row>
    <row r="372" spans="1:75" ht="15" customHeight="1">
      <c r="A372" s="41" t="s">
        <v>1244</v>
      </c>
      <c r="B372" s="99">
        <f>IFERROR(IFERROR(VLOOKUP(A372,'STOK PACUL'!C:H,6,0),VLOOKUP(A372,'KATEGORI PACUL'!A:C,3,0)),0)</f>
        <v>3</v>
      </c>
      <c r="C372" s="8">
        <f>IFERROR(VLOOKUP(A372,'KATEGORI PACUL'!A:D,4,0),0)</f>
        <v>1</v>
      </c>
      <c r="D372" s="99">
        <f>IFERROR(IFERROR(VLOOKUP(A372,'STOK PESALAKAN'!C:H,6,0),VLOOKUP(A372,'KATEGORI PESALAKAN'!A:C,3,0)),0)</f>
        <v>1</v>
      </c>
      <c r="E372" s="8">
        <f>IFERROR(VLOOKUP(A372,'KATEGORI PESALAKAN'!A:D,4,0),0)</f>
        <v>1</v>
      </c>
      <c r="F372" s="99">
        <f>IFERROR(IFERROR(VLOOKUP(A372,'STOK CIKDITIRO'!C:H,6,0),VLOOKUP(A372,'KATEGORI CIKDITIRO'!A:C,3,0)),0)</f>
        <v>0</v>
      </c>
      <c r="G372" s="8">
        <f>IFERROR(VLOOKUP(A372,'KATEGORI CIKDITIRO'!A:D,4,0),0)</f>
        <v>0</v>
      </c>
      <c r="H372" s="99">
        <f>IFERROR(IFERROR(VLOOKUP(A372,'STOK TRAYEMAN'!C:H,6,0),VLOOKUP(A372,'KATEGORI TRAYEMAN'!A:C,3,0)),0)</f>
        <v>0</v>
      </c>
      <c r="I372" s="8">
        <f>IFERROR(VLOOKUP(A372,'KATEGORI TRAYEMAN'!A:D,4,0),0)</f>
        <v>0</v>
      </c>
      <c r="J372" s="8" t="str">
        <f>IFERROR(VLOOKUP(A372,'NOSTOK PACUL'!A:C,3,0),IFERROR(IF(VLOOKUP(A372,'STOK PACUL'!A:B,2,0)="NOSTOK","E",VLOOKUP(A372,'KATEGORI PACUL'!A:B,2,0)),"E"))</f>
        <v>D</v>
      </c>
      <c r="K372" s="8" t="str">
        <f>IFERROR(VLOOKUP(A372,'NOSTOK PESALAKAN'!A:C,3,0),IFERROR(IF(VLOOKUP(A372,'STOK PESALAKAN'!A:B,2,0)="NOSTOK","E",VLOOKUP(A372,'KATEGORI PESALAKAN'!A:B,2,0)),"E"))</f>
        <v>D</v>
      </c>
      <c r="L372" s="8" t="str">
        <f>IFERROR(VLOOKUP(A372,'NOSTOK CIKDITIRO'!A:C,3,0),IFERROR(IF(VLOOKUP(A372,'STOK CIKDITIRO'!A:B,2,0)="NOSTOK","E",VLOOKUP(A372,'KATEGORI CIKDITIRO'!A:B,2,0)),"E"))</f>
        <v>E</v>
      </c>
      <c r="M372" s="8" t="str">
        <f>IFERROR(VLOOKUP(A372,'NOSTOK TRAYEMAN'!A:C,3,0),IFERROR(IF(VLOOKUP(A372,'STOK TRAYEMAN'!A:B,2,0)="NOSTOK","E",VLOOKUP(A372,'KATEGORI TRAYEMAN'!A:B,2,0)),"E"))</f>
        <v>E</v>
      </c>
      <c r="N372" s="8" t="str">
        <f>IFERROR(VLOOKUP(A372,FR_HITUNG_MINMAX!A:B,2,0),0)</f>
        <v>LAHER 6203 H.AHM ORI</v>
      </c>
      <c r="O372" s="8" t="str">
        <f>IFERROR(VLOOKUP(A372,FR_HITUNG_MINMAX!A:D,4,0),0)</f>
        <v>ORISIN</v>
      </c>
      <c r="P372" s="8">
        <f>IFERROR(VLOOKUP(A372,FR_HITUNG_MINMAX!A:G,7,0),1)</f>
        <v>1</v>
      </c>
      <c r="Q372" s="11">
        <f>IFERROR(VLOOKUP(A372,FR_HITUNG_MINMAX!A:J,10,0),1)</f>
        <v>1</v>
      </c>
      <c r="R372" s="8">
        <f>IFERROR(VLOOKUP(A372,FR_HITUNG_MINMAX!A:K,11,0),1)</f>
        <v>1</v>
      </c>
      <c r="S372" s="12">
        <f>IFERROR(VLOOKUP(A372,FR_HITUNG_MINMAX!A:F,6,0),0)</f>
        <v>30150</v>
      </c>
      <c r="T372" s="8">
        <f t="shared" si="225"/>
        <v>2</v>
      </c>
      <c r="U372" s="8">
        <f t="shared" si="200"/>
        <v>0</v>
      </c>
      <c r="V372" s="8">
        <f t="shared" si="201"/>
        <v>0</v>
      </c>
      <c r="W372" s="8">
        <f t="shared" si="226"/>
        <v>0</v>
      </c>
      <c r="X372" s="8">
        <f t="shared" si="227"/>
        <v>0</v>
      </c>
      <c r="Y372" s="16"/>
      <c r="Z372" s="15">
        <f t="shared" si="202"/>
        <v>0</v>
      </c>
      <c r="AA372" s="8">
        <f t="shared" si="228"/>
        <v>0</v>
      </c>
      <c r="AB372" s="16"/>
      <c r="AC372" s="15">
        <f t="shared" si="203"/>
        <v>0</v>
      </c>
      <c r="AD372" s="8">
        <f t="shared" si="204"/>
        <v>0</v>
      </c>
      <c r="AE372" s="16"/>
      <c r="AF372" s="15">
        <f t="shared" si="205"/>
        <v>0</v>
      </c>
      <c r="AG372" s="15">
        <f t="shared" si="229"/>
        <v>0</v>
      </c>
      <c r="AH372" s="16"/>
      <c r="AI372" s="15">
        <f t="shared" si="230"/>
        <v>0</v>
      </c>
      <c r="AJ372" s="8">
        <f t="shared" si="231"/>
        <v>0</v>
      </c>
      <c r="AK372" s="8">
        <f t="shared" si="206"/>
        <v>0</v>
      </c>
      <c r="AL372" s="8">
        <f t="shared" si="207"/>
        <v>0</v>
      </c>
      <c r="AM372" s="8">
        <f t="shared" si="232"/>
        <v>0</v>
      </c>
      <c r="AN372" s="8">
        <f t="shared" si="233"/>
        <v>0</v>
      </c>
      <c r="AO372" s="8">
        <f>IFERROR(VLOOKUP(A372,PERSAMAAN!B:D,3,0),AN372)</f>
        <v>0</v>
      </c>
      <c r="AP372" s="1"/>
      <c r="AQ372" s="8">
        <f t="shared" si="208"/>
        <v>0</v>
      </c>
      <c r="AR372" s="8" t="str">
        <f>IF(AQ372=0,"-",VLOOKUP(A372,FR_HITUNG_MINMAX!A:H,8,0))</f>
        <v>-</v>
      </c>
      <c r="AS372" s="1"/>
      <c r="AT372" s="8" t="str">
        <f t="shared" si="209"/>
        <v>-</v>
      </c>
      <c r="AU372" s="12">
        <f t="shared" si="210"/>
        <v>0</v>
      </c>
      <c r="AV372" s="12">
        <f t="shared" si="211"/>
        <v>0</v>
      </c>
      <c r="AW372" s="8">
        <f t="shared" si="234"/>
        <v>-2</v>
      </c>
      <c r="AX372" s="1"/>
      <c r="AY372" s="8">
        <f t="shared" si="212"/>
        <v>0</v>
      </c>
      <c r="AZ372" s="8" t="str">
        <f>IF(AY372=0,"-",VLOOKUP(A372,FR_HITUNG_MINMAX!A:I,9,0))</f>
        <v>-</v>
      </c>
      <c r="BB372" s="8" t="str">
        <f t="shared" si="213"/>
        <v>-</v>
      </c>
      <c r="BC372" s="12">
        <f t="shared" si="214"/>
        <v>0</v>
      </c>
      <c r="BD372" s="12">
        <f t="shared" si="215"/>
        <v>0</v>
      </c>
      <c r="BE372" s="16"/>
      <c r="BF372" s="8">
        <f>SUMIF('REALISASI ORDER'!C:C,A372,'REALISASI ORDER'!E:E)</f>
        <v>0</v>
      </c>
      <c r="BG372" s="8">
        <f t="shared" si="235"/>
        <v>3</v>
      </c>
      <c r="BH372" s="8">
        <f t="shared" si="216"/>
        <v>1</v>
      </c>
      <c r="BI372" s="8">
        <f t="shared" si="217"/>
        <v>0</v>
      </c>
      <c r="BJ372" s="8">
        <f t="shared" si="236"/>
        <v>0</v>
      </c>
      <c r="BK372" s="33">
        <f t="shared" si="237"/>
        <v>1</v>
      </c>
      <c r="BL372" s="33">
        <f t="shared" si="218"/>
        <v>0</v>
      </c>
      <c r="BM372" s="33">
        <f t="shared" si="219"/>
        <v>0</v>
      </c>
      <c r="BN372" s="33">
        <f t="shared" si="238"/>
        <v>0</v>
      </c>
      <c r="BO372" s="8">
        <f t="shared" si="220"/>
        <v>0</v>
      </c>
      <c r="BP372" s="8">
        <f t="shared" si="221"/>
        <v>0</v>
      </c>
      <c r="BQ372" s="8">
        <f t="shared" si="222"/>
        <v>0</v>
      </c>
      <c r="BR372" s="8">
        <f>IFERROR(ROUNDDOWN(BF372*BN372/(BK372+BL372+BM372+BN),0),0)</f>
        <v>0</v>
      </c>
      <c r="BS372" s="8" t="str">
        <f t="shared" si="223"/>
        <v>LF6203RS</v>
      </c>
      <c r="BT372" s="8">
        <f>SUMIF(FR_HITUNG_MINMAX!A:A,ORDER!A372,FR_HITUNG_MINMAX!AS:AS)</f>
        <v>2</v>
      </c>
      <c r="BU372" s="8">
        <f t="shared" si="239"/>
        <v>0</v>
      </c>
      <c r="BV372" s="8" t="str">
        <f t="shared" si="224"/>
        <v>-</v>
      </c>
      <c r="BW372" s="8" t="str">
        <f>VLOOKUP(A372,'STOK PESALAKAN'!A:F,6,0)</f>
        <v/>
      </c>
    </row>
    <row r="373" spans="1:75" ht="15" customHeight="1">
      <c r="A373" s="41" t="s">
        <v>441</v>
      </c>
      <c r="B373" s="99">
        <f>IFERROR(IFERROR(VLOOKUP(A373,'STOK PACUL'!C:H,6,0),VLOOKUP(A373,'KATEGORI PACUL'!A:C,3,0)),0)</f>
        <v>2</v>
      </c>
      <c r="C373" s="8">
        <f>IFERROR(VLOOKUP(A373,'KATEGORI PACUL'!A:D,4,0),0)</f>
        <v>3</v>
      </c>
      <c r="D373" s="99">
        <f>IFERROR(IFERROR(VLOOKUP(A373,'STOK PESALAKAN'!C:H,6,0),VLOOKUP(A373,'KATEGORI PESALAKAN'!A:C,3,0)),0)</f>
        <v>6</v>
      </c>
      <c r="E373" s="8">
        <f>IFERROR(VLOOKUP(A373,'KATEGORI PESALAKAN'!A:D,4,0),0)</f>
        <v>3</v>
      </c>
      <c r="F373" s="99">
        <f>IFERROR(IFERROR(VLOOKUP(A373,'STOK CIKDITIRO'!C:H,6,0),VLOOKUP(A373,'KATEGORI CIKDITIRO'!A:C,3,0)),0)</f>
        <v>3</v>
      </c>
      <c r="G373" s="8">
        <f>IFERROR(VLOOKUP(A373,'KATEGORI CIKDITIRO'!A:D,4,0),0)</f>
        <v>4</v>
      </c>
      <c r="H373" s="99">
        <f>IFERROR(IFERROR(VLOOKUP(A373,'STOK TRAYEMAN'!C:H,6,0),VLOOKUP(A373,'KATEGORI TRAYEMAN'!A:C,3,0)),0)</f>
        <v>1</v>
      </c>
      <c r="I373" s="8">
        <f>IFERROR(VLOOKUP(A373,'KATEGORI TRAYEMAN'!A:D,4,0),0)</f>
        <v>0</v>
      </c>
      <c r="J373" s="8" t="str">
        <f>IFERROR(VLOOKUP(A373,'NOSTOK PACUL'!A:C,3,0),IFERROR(IF(VLOOKUP(A373,'STOK PACUL'!A:B,2,0)="NOSTOK","E",VLOOKUP(A373,'KATEGORI PACUL'!A:B,2,0)),"E"))</f>
        <v>B</v>
      </c>
      <c r="K373" s="8" t="str">
        <f>IFERROR(VLOOKUP(A373,'NOSTOK PESALAKAN'!A:C,3,0),IFERROR(IF(VLOOKUP(A373,'STOK PESALAKAN'!A:B,2,0)="NOSTOK","E",VLOOKUP(A373,'KATEGORI PESALAKAN'!A:B,2,0)),"E"))</f>
        <v>B</v>
      </c>
      <c r="L373" s="8" t="str">
        <f>IFERROR(VLOOKUP(A373,'NOSTOK CIKDITIRO'!A:C,3,0),IFERROR(IF(VLOOKUP(A373,'STOK CIKDITIRO'!A:B,2,0)="NOSTOK","E",VLOOKUP(A373,'KATEGORI CIKDITIRO'!A:B,2,0)),"E"))</f>
        <v>B</v>
      </c>
      <c r="M373" s="8" t="str">
        <f>IFERROR(VLOOKUP(A373,'NOSTOK TRAYEMAN'!A:C,3,0),IFERROR(IF(VLOOKUP(A373,'STOK TRAYEMAN'!A:B,2,0)="NOSTOK","E",VLOOKUP(A373,'KATEGORI TRAYEMAN'!A:B,2,0)),"E"))</f>
        <v>E</v>
      </c>
      <c r="N373" s="8" t="str">
        <f>IFERROR(VLOOKUP(A373,FR_HITUNG_MINMAX!A:B,2,0),0)</f>
        <v>ROTAK POMPA BENSIN INJEKSI H.BEAT IMI</v>
      </c>
      <c r="O373" s="8" t="str">
        <f>IFERROR(VLOOKUP(A373,FR_HITUNG_MINMAX!A:D,4,0),0)</f>
        <v>IMITAS</v>
      </c>
      <c r="P373" s="8">
        <f>IFERROR(VLOOKUP(A373,FR_HITUNG_MINMAX!A:G,7,0),1)</f>
        <v>1</v>
      </c>
      <c r="Q373" s="11" t="str">
        <f>IFERROR(VLOOKUP(A373,FR_HITUNG_MINMAX!A:J,10,0),1)</f>
        <v>1</v>
      </c>
      <c r="R373" s="8">
        <f>IFERROR(VLOOKUP(A373,FR_HITUNG_MINMAX!A:K,11,0),1)</f>
        <v>1</v>
      </c>
      <c r="S373" s="12">
        <f>IFERROR(VLOOKUP(A373,FR_HITUNG_MINMAX!A:F,6,0),0)</f>
        <v>140000</v>
      </c>
      <c r="T373" s="8">
        <f t="shared" si="225"/>
        <v>-1</v>
      </c>
      <c r="U373" s="8">
        <f t="shared" si="200"/>
        <v>3</v>
      </c>
      <c r="V373" s="8">
        <f t="shared" si="201"/>
        <v>-1</v>
      </c>
      <c r="W373" s="8">
        <f t="shared" si="226"/>
        <v>1</v>
      </c>
      <c r="X373" s="8">
        <f t="shared" si="227"/>
        <v>0</v>
      </c>
      <c r="Y373" s="16"/>
      <c r="Z373" s="15">
        <f t="shared" si="202"/>
        <v>0</v>
      </c>
      <c r="AA373" s="8">
        <f t="shared" si="228"/>
        <v>1</v>
      </c>
      <c r="AB373" s="16"/>
      <c r="AC373" s="15">
        <f t="shared" si="203"/>
        <v>0</v>
      </c>
      <c r="AD373" s="8">
        <f t="shared" si="204"/>
        <v>0</v>
      </c>
      <c r="AE373" s="16"/>
      <c r="AF373" s="15">
        <f t="shared" si="205"/>
        <v>0</v>
      </c>
      <c r="AG373" s="15">
        <f t="shared" si="229"/>
        <v>0</v>
      </c>
      <c r="AH373" s="16"/>
      <c r="AI373" s="15">
        <f t="shared" si="230"/>
        <v>0</v>
      </c>
      <c r="AJ373" s="8">
        <f t="shared" si="231"/>
        <v>0</v>
      </c>
      <c r="AK373" s="8">
        <f t="shared" si="206"/>
        <v>0</v>
      </c>
      <c r="AL373" s="8">
        <f t="shared" si="207"/>
        <v>0</v>
      </c>
      <c r="AM373" s="8">
        <f t="shared" si="232"/>
        <v>0</v>
      </c>
      <c r="AN373" s="8">
        <f t="shared" si="233"/>
        <v>0</v>
      </c>
      <c r="AO373" s="8">
        <f>IFERROR(VLOOKUP(A373,PERSAMAAN!B:D,3,0),AN373)</f>
        <v>0</v>
      </c>
      <c r="AP373" s="1"/>
      <c r="AQ373" s="8">
        <f t="shared" si="208"/>
        <v>0</v>
      </c>
      <c r="AR373" s="8" t="str">
        <f>IF(AQ373=0,"-",VLOOKUP(A373,FR_HITUNG_MINMAX!A:H,8,0))</f>
        <v>-</v>
      </c>
      <c r="AS373" s="1"/>
      <c r="AT373" s="8" t="str">
        <f t="shared" si="209"/>
        <v>-</v>
      </c>
      <c r="AU373" s="12">
        <f t="shared" si="210"/>
        <v>0</v>
      </c>
      <c r="AV373" s="12">
        <f t="shared" si="211"/>
        <v>0</v>
      </c>
      <c r="AW373" s="8" t="b">
        <f t="shared" si="234"/>
        <v>0</v>
      </c>
      <c r="AX373" s="1"/>
      <c r="AY373" s="8">
        <f t="shared" si="212"/>
        <v>0</v>
      </c>
      <c r="AZ373" s="8" t="str">
        <f>IF(AY373=0,"-",VLOOKUP(A373,FR_HITUNG_MINMAX!A:I,9,0))</f>
        <v>-</v>
      </c>
      <c r="BB373" s="8" t="str">
        <f t="shared" si="213"/>
        <v>-</v>
      </c>
      <c r="BC373" s="12">
        <f t="shared" si="214"/>
        <v>0</v>
      </c>
      <c r="BD373" s="12">
        <f t="shared" si="215"/>
        <v>0</v>
      </c>
      <c r="BE373" s="16"/>
      <c r="BF373" s="8">
        <f>SUMIF('REALISASI ORDER'!C:C,A373,'REALISASI ORDER'!E:E)</f>
        <v>0</v>
      </c>
      <c r="BG373" s="8">
        <f t="shared" si="235"/>
        <v>2</v>
      </c>
      <c r="BH373" s="8">
        <f t="shared" si="216"/>
        <v>6</v>
      </c>
      <c r="BI373" s="8">
        <f t="shared" si="217"/>
        <v>3</v>
      </c>
      <c r="BJ373" s="8">
        <f t="shared" si="236"/>
        <v>1</v>
      </c>
      <c r="BK373" s="33">
        <f t="shared" si="237"/>
        <v>3</v>
      </c>
      <c r="BL373" s="33">
        <f t="shared" si="218"/>
        <v>0</v>
      </c>
      <c r="BM373" s="33">
        <f t="shared" si="219"/>
        <v>1</v>
      </c>
      <c r="BN373" s="33">
        <f t="shared" si="238"/>
        <v>0</v>
      </c>
      <c r="BO373" s="8">
        <f t="shared" si="220"/>
        <v>0</v>
      </c>
      <c r="BP373" s="8">
        <f t="shared" si="221"/>
        <v>0</v>
      </c>
      <c r="BQ373" s="8">
        <f t="shared" si="222"/>
        <v>0</v>
      </c>
      <c r="BR373" s="8">
        <f>IFERROR(ROUNDDOWN(BF373*BN373/(BK373+BL373+BM373+BN),0),0)</f>
        <v>0</v>
      </c>
      <c r="BS373" s="8" t="str">
        <f t="shared" si="223"/>
        <v>MG00001</v>
      </c>
      <c r="BT373" s="8">
        <f>SUMIF(FR_HITUNG_MINMAX!A:A,ORDER!A373,FR_HITUNG_MINMAX!AS:AS)</f>
        <v>4</v>
      </c>
      <c r="BU373" s="8">
        <f t="shared" si="239"/>
        <v>0</v>
      </c>
      <c r="BV373" s="8" t="str">
        <f t="shared" si="224"/>
        <v>-</v>
      </c>
      <c r="BW373" s="8" t="str">
        <f>VLOOKUP(A373,'STOK PESALAKAN'!A:F,6,0)</f>
        <v/>
      </c>
    </row>
    <row r="374" spans="1:75" ht="15" customHeight="1">
      <c r="A374" s="41" t="s">
        <v>2305</v>
      </c>
      <c r="B374" s="99">
        <f>IFERROR(IFERROR(VLOOKUP(A374,'STOK PACUL'!C:H,6,0),VLOOKUP(A374,'KATEGORI PACUL'!A:C,3,0)),0)</f>
        <v>1</v>
      </c>
      <c r="C374" s="8">
        <f>IFERROR(VLOOKUP(A374,'KATEGORI PACUL'!A:D,4,0),0)</f>
        <v>0</v>
      </c>
      <c r="D374" s="99">
        <f>IFERROR(IFERROR(VLOOKUP(A374,'STOK PESALAKAN'!C:H,6,0),VLOOKUP(A374,'KATEGORI PESALAKAN'!A:C,3,0)),0)</f>
        <v>2</v>
      </c>
      <c r="E374" s="8">
        <f>IFERROR(VLOOKUP(A374,'KATEGORI PESALAKAN'!A:D,4,0),0)</f>
        <v>0</v>
      </c>
      <c r="F374" s="99">
        <f>IFERROR(IFERROR(VLOOKUP(A374,'STOK CIKDITIRO'!C:H,6,0),VLOOKUP(A374,'KATEGORI CIKDITIRO'!A:C,3,0)),0)</f>
        <v>1</v>
      </c>
      <c r="G374" s="8">
        <f>IFERROR(VLOOKUP(A374,'KATEGORI CIKDITIRO'!A:D,4,0),0)</f>
        <v>0</v>
      </c>
      <c r="H374" s="99">
        <f>IFERROR(IFERROR(VLOOKUP(A374,'STOK TRAYEMAN'!C:H,6,0),VLOOKUP(A374,'KATEGORI TRAYEMAN'!A:C,3,0)),0)</f>
        <v>0</v>
      </c>
      <c r="I374" s="8">
        <f>IFERROR(VLOOKUP(A374,'KATEGORI TRAYEMAN'!A:D,4,0),0)</f>
        <v>1</v>
      </c>
      <c r="J374" s="8" t="str">
        <f>IFERROR(VLOOKUP(A374,'NOSTOK PACUL'!A:C,3,0),IFERROR(IF(VLOOKUP(A374,'STOK PACUL'!A:B,2,0)="NOSTOK","E",VLOOKUP(A374,'KATEGORI PACUL'!A:B,2,0)),"E"))</f>
        <v>E</v>
      </c>
      <c r="K374" s="8" t="str">
        <f>IFERROR(VLOOKUP(A374,'NOSTOK PESALAKAN'!A:C,3,0),IFERROR(IF(VLOOKUP(A374,'STOK PESALAKAN'!A:B,2,0)="NOSTOK","E",VLOOKUP(A374,'KATEGORI PESALAKAN'!A:B,2,0)),"E"))</f>
        <v>E</v>
      </c>
      <c r="L374" s="8" t="str">
        <f>IFERROR(VLOOKUP(A374,'NOSTOK CIKDITIRO'!A:C,3,0),IFERROR(IF(VLOOKUP(A374,'STOK CIKDITIRO'!A:B,2,0)="NOSTOK","E",VLOOKUP(A374,'KATEGORI CIKDITIRO'!A:B,2,0)),"E"))</f>
        <v>E</v>
      </c>
      <c r="M374" s="8" t="str">
        <f>IFERROR(VLOOKUP(A374,'NOSTOK TRAYEMAN'!A:C,3,0),IFERROR(IF(VLOOKUP(A374,'STOK TRAYEMAN'!A:B,2,0)="NOSTOK","E",VLOOKUP(A374,'KATEGORI TRAYEMAN'!A:B,2,0)),"E"))</f>
        <v>D</v>
      </c>
      <c r="N374" s="8" t="str">
        <f>IFERROR(VLOOKUP(A374,FR_HITUNG_MINMAX!A:B,2,0),0)</f>
        <v>ROTAK POMPA BENSIN INJEKSI Y.MIO IMI</v>
      </c>
      <c r="O374" s="8" t="str">
        <f>IFERROR(VLOOKUP(A374,FR_HITUNG_MINMAX!A:D,4,0),0)</f>
        <v>IMITAS</v>
      </c>
      <c r="P374" s="8">
        <f>IFERROR(VLOOKUP(A374,FR_HITUNG_MINMAX!A:G,7,0),1)</f>
        <v>1</v>
      </c>
      <c r="Q374" s="11">
        <f>IFERROR(VLOOKUP(A374,FR_HITUNG_MINMAX!A:J,10,0),1)</f>
        <v>1</v>
      </c>
      <c r="R374" s="8">
        <f>IFERROR(VLOOKUP(A374,FR_HITUNG_MINMAX!A:K,11,0),1)</f>
        <v>1</v>
      </c>
      <c r="S374" s="12">
        <f>IFERROR(VLOOKUP(A374,FR_HITUNG_MINMAX!A:F,6,0),0)</f>
        <v>165000</v>
      </c>
      <c r="T374" s="8">
        <f t="shared" si="225"/>
        <v>1</v>
      </c>
      <c r="U374" s="8">
        <f t="shared" si="200"/>
        <v>2</v>
      </c>
      <c r="V374" s="8">
        <f t="shared" si="201"/>
        <v>1</v>
      </c>
      <c r="W374" s="8">
        <f t="shared" si="226"/>
        <v>-1</v>
      </c>
      <c r="X374" s="8">
        <f t="shared" si="227"/>
        <v>0</v>
      </c>
      <c r="Y374" s="16"/>
      <c r="Z374" s="15">
        <f t="shared" si="202"/>
        <v>0</v>
      </c>
      <c r="AA374" s="8">
        <f t="shared" si="228"/>
        <v>0</v>
      </c>
      <c r="AB374" s="16"/>
      <c r="AC374" s="15">
        <f t="shared" si="203"/>
        <v>0</v>
      </c>
      <c r="AD374" s="8">
        <f t="shared" si="204"/>
        <v>0</v>
      </c>
      <c r="AE374" s="16"/>
      <c r="AF374" s="15">
        <f t="shared" si="205"/>
        <v>0</v>
      </c>
      <c r="AG374" s="15">
        <f t="shared" si="229"/>
        <v>0</v>
      </c>
      <c r="AH374" s="16"/>
      <c r="AI374" s="15">
        <f t="shared" si="230"/>
        <v>0</v>
      </c>
      <c r="AJ374" s="8">
        <f t="shared" si="231"/>
        <v>0</v>
      </c>
      <c r="AK374" s="8">
        <f t="shared" si="206"/>
        <v>0</v>
      </c>
      <c r="AL374" s="8">
        <f t="shared" si="207"/>
        <v>0</v>
      </c>
      <c r="AM374" s="8">
        <f t="shared" si="232"/>
        <v>1</v>
      </c>
      <c r="AN374" s="8">
        <f t="shared" si="233"/>
        <v>1</v>
      </c>
      <c r="AO374" s="8">
        <f>IFERROR(VLOOKUP(A374,PERSAMAAN!B:D,3,0),AN374)</f>
        <v>1</v>
      </c>
      <c r="AP374" s="1">
        <v>0</v>
      </c>
      <c r="AQ374" s="8">
        <f t="shared" si="208"/>
        <v>0</v>
      </c>
      <c r="AR374" s="8" t="str">
        <f>IF(AQ374=0,"-",VLOOKUP(A374,FR_HITUNG_MINMAX!A:H,8,0))</f>
        <v>-</v>
      </c>
      <c r="AS374" s="1"/>
      <c r="AT374" s="8" t="str">
        <f t="shared" si="209"/>
        <v>-</v>
      </c>
      <c r="AU374" s="12">
        <f t="shared" si="210"/>
        <v>0</v>
      </c>
      <c r="AV374" s="12">
        <f t="shared" si="211"/>
        <v>0</v>
      </c>
      <c r="AW374" s="8" t="b">
        <f t="shared" si="234"/>
        <v>0</v>
      </c>
      <c r="AX374" s="1"/>
      <c r="AY374" s="8">
        <f t="shared" si="212"/>
        <v>0</v>
      </c>
      <c r="AZ374" s="8" t="str">
        <f>IF(AY374=0,"-",VLOOKUP(A374,FR_HITUNG_MINMAX!A:I,9,0))</f>
        <v>-</v>
      </c>
      <c r="BB374" s="8" t="str">
        <f t="shared" si="213"/>
        <v>-</v>
      </c>
      <c r="BC374" s="12">
        <f t="shared" si="214"/>
        <v>0</v>
      </c>
      <c r="BD374" s="12">
        <f t="shared" si="215"/>
        <v>0</v>
      </c>
      <c r="BE374" s="16"/>
      <c r="BF374" s="8">
        <f>SUMIF('REALISASI ORDER'!C:C,A374,'REALISASI ORDER'!E:E)</f>
        <v>0</v>
      </c>
      <c r="BG374" s="8">
        <f t="shared" si="235"/>
        <v>1</v>
      </c>
      <c r="BH374" s="8">
        <f t="shared" si="216"/>
        <v>2</v>
      </c>
      <c r="BI374" s="8">
        <f t="shared" si="217"/>
        <v>1</v>
      </c>
      <c r="BJ374" s="8">
        <f t="shared" si="236"/>
        <v>0</v>
      </c>
      <c r="BK374" s="33">
        <f t="shared" si="237"/>
        <v>0</v>
      </c>
      <c r="BL374" s="33">
        <f t="shared" si="218"/>
        <v>0</v>
      </c>
      <c r="BM374" s="33">
        <f t="shared" si="219"/>
        <v>0</v>
      </c>
      <c r="BN374" s="33">
        <f t="shared" si="238"/>
        <v>1</v>
      </c>
      <c r="BO374" s="8">
        <f t="shared" si="220"/>
        <v>0</v>
      </c>
      <c r="BP374" s="8">
        <f t="shared" si="221"/>
        <v>0</v>
      </c>
      <c r="BQ374" s="8">
        <f t="shared" si="222"/>
        <v>0</v>
      </c>
      <c r="BR374" s="8">
        <f>IFERROR(ROUNDDOWN(BF374*BN374/(BK374+BL374+BM374+BN),0),0)</f>
        <v>0</v>
      </c>
      <c r="BS374" s="8" t="str">
        <f t="shared" si="223"/>
        <v>MG00002</v>
      </c>
      <c r="BT374" s="8">
        <f>SUMIF(FR_HITUNG_MINMAX!A:A,ORDER!A374,FR_HITUNG_MINMAX!AS:AS)</f>
        <v>1</v>
      </c>
      <c r="BU374" s="8">
        <f t="shared" si="239"/>
        <v>0</v>
      </c>
      <c r="BV374" s="8" t="str">
        <f t="shared" si="224"/>
        <v>-</v>
      </c>
      <c r="BW374" s="8" t="str">
        <f>VLOOKUP(A374,'STOK PESALAKAN'!A:F,6,0)</f>
        <v/>
      </c>
    </row>
    <row r="375" spans="1:75" ht="15" customHeight="1">
      <c r="A375" s="41" t="s">
        <v>442</v>
      </c>
      <c r="B375" s="99">
        <f>IFERROR(IFERROR(VLOOKUP(A375,'STOK PACUL'!C:H,6,0),VLOOKUP(A375,'KATEGORI PACUL'!A:C,3,0)),0)</f>
        <v>13</v>
      </c>
      <c r="C375" s="8">
        <f>IFERROR(VLOOKUP(A375,'KATEGORI PACUL'!A:D,4,0),0)</f>
        <v>21</v>
      </c>
      <c r="D375" s="99">
        <f>IFERROR(IFERROR(VLOOKUP(A375,'STOK PESALAKAN'!C:H,6,0),VLOOKUP(A375,'KATEGORI PESALAKAN'!A:C,3,0)),0)</f>
        <v>14</v>
      </c>
      <c r="E375" s="8">
        <f>IFERROR(VLOOKUP(A375,'KATEGORI PESALAKAN'!A:D,4,0),0)</f>
        <v>11</v>
      </c>
      <c r="F375" s="99">
        <f>IFERROR(IFERROR(VLOOKUP(A375,'STOK CIKDITIRO'!C:H,6,0),VLOOKUP(A375,'KATEGORI CIKDITIRO'!A:C,3,0)),0)</f>
        <v>7</v>
      </c>
      <c r="G375" s="8">
        <f>IFERROR(VLOOKUP(A375,'KATEGORI CIKDITIRO'!A:D,4,0),0)</f>
        <v>16</v>
      </c>
      <c r="H375" s="99">
        <f>IFERROR(IFERROR(VLOOKUP(A375,'STOK TRAYEMAN'!C:H,6,0),VLOOKUP(A375,'KATEGORI TRAYEMAN'!A:C,3,0)),0)</f>
        <v>4</v>
      </c>
      <c r="I375" s="8">
        <f>IFERROR(VLOOKUP(A375,'KATEGORI TRAYEMAN'!A:D,4,0),0)</f>
        <v>1</v>
      </c>
      <c r="J375" s="8" t="str">
        <f>IFERROR(VLOOKUP(A375,'NOSTOK PACUL'!A:C,3,0),IFERROR(IF(VLOOKUP(A375,'STOK PACUL'!A:B,2,0)="NOSTOK","E",VLOOKUP(A375,'KATEGORI PACUL'!A:B,2,0)),"E"))</f>
        <v>A</v>
      </c>
      <c r="K375" s="8" t="str">
        <f>IFERROR(VLOOKUP(A375,'NOSTOK PESALAKAN'!A:C,3,0),IFERROR(IF(VLOOKUP(A375,'STOK PESALAKAN'!A:B,2,0)="NOSTOK","E",VLOOKUP(A375,'KATEGORI PESALAKAN'!A:B,2,0)),"E"))</f>
        <v>A</v>
      </c>
      <c r="L375" s="8" t="str">
        <f>IFERROR(VLOOKUP(A375,'NOSTOK CIKDITIRO'!A:C,3,0),IFERROR(IF(VLOOKUP(A375,'STOK CIKDITIRO'!A:B,2,0)="NOSTOK","E",VLOOKUP(A375,'KATEGORI CIKDITIRO'!A:B,2,0)),"E"))</f>
        <v>A</v>
      </c>
      <c r="M375" s="8" t="str">
        <f>IFERROR(VLOOKUP(A375,'NOSTOK TRAYEMAN'!A:C,3,0),IFERROR(IF(VLOOKUP(A375,'STOK TRAYEMAN'!A:B,2,0)="NOSTOK","E",VLOOKUP(A375,'KATEGORI TRAYEMAN'!A:B,2,0)),"E"))</f>
        <v>D</v>
      </c>
      <c r="N375" s="8" t="str">
        <f>IFERROR(VLOOKUP(A375,FR_HITUNG_MINMAX!A:B,2,0),0)</f>
        <v>MASTER REM H.BEAT FI IMI</v>
      </c>
      <c r="O375" s="8" t="str">
        <f>IFERROR(VLOOKUP(A375,FR_HITUNG_MINMAX!A:D,4,0),0)</f>
        <v>IMITAS</v>
      </c>
      <c r="P375" s="8">
        <f>IFERROR(VLOOKUP(A375,FR_HITUNG_MINMAX!A:G,7,0),1)</f>
        <v>1</v>
      </c>
      <c r="Q375" s="11" t="str">
        <f>IFERROR(VLOOKUP(A375,FR_HITUNG_MINMAX!A:J,10,0),1)</f>
        <v>2</v>
      </c>
      <c r="R375" s="8">
        <f>IFERROR(VLOOKUP(A375,FR_HITUNG_MINMAX!A:K,11,0),1)</f>
        <v>1</v>
      </c>
      <c r="S375" s="12">
        <f>IFERROR(VLOOKUP(A375,FR_HITUNG_MINMAX!A:F,6,0),0)</f>
        <v>27667</v>
      </c>
      <c r="T375" s="8">
        <f t="shared" si="225"/>
        <v>-8</v>
      </c>
      <c r="U375" s="8">
        <f t="shared" si="200"/>
        <v>3</v>
      </c>
      <c r="V375" s="8">
        <f t="shared" si="201"/>
        <v>-9</v>
      </c>
      <c r="W375" s="8">
        <f t="shared" si="226"/>
        <v>3</v>
      </c>
      <c r="X375" s="8">
        <f t="shared" si="227"/>
        <v>0</v>
      </c>
      <c r="Y375" s="16"/>
      <c r="Z375" s="15">
        <f t="shared" si="202"/>
        <v>0</v>
      </c>
      <c r="AA375" s="8">
        <f t="shared" si="228"/>
        <v>3</v>
      </c>
      <c r="AB375" s="16"/>
      <c r="AC375" s="15">
        <f t="shared" si="203"/>
        <v>0</v>
      </c>
      <c r="AD375" s="8">
        <f t="shared" si="204"/>
        <v>0</v>
      </c>
      <c r="AE375" s="16"/>
      <c r="AF375" s="15">
        <f t="shared" si="205"/>
        <v>0</v>
      </c>
      <c r="AG375" s="15">
        <f t="shared" si="229"/>
        <v>0</v>
      </c>
      <c r="AH375" s="16"/>
      <c r="AI375" s="15">
        <f t="shared" si="230"/>
        <v>0</v>
      </c>
      <c r="AJ375" s="8">
        <f t="shared" si="231"/>
        <v>0</v>
      </c>
      <c r="AK375" s="8">
        <f t="shared" si="206"/>
        <v>0</v>
      </c>
      <c r="AL375" s="8">
        <f t="shared" si="207"/>
        <v>5</v>
      </c>
      <c r="AM375" s="8">
        <f t="shared" si="232"/>
        <v>0</v>
      </c>
      <c r="AN375" s="8">
        <f t="shared" si="233"/>
        <v>5</v>
      </c>
      <c r="AO375" s="8">
        <f>IFERROR(VLOOKUP(A375,PERSAMAAN!B:D,3,0),AN375)</f>
        <v>5</v>
      </c>
      <c r="AP375" s="1">
        <v>0</v>
      </c>
      <c r="AQ375" s="8">
        <f t="shared" si="208"/>
        <v>0</v>
      </c>
      <c r="AR375" s="8" t="str">
        <f>IF(AQ375=0,"-",VLOOKUP(A375,FR_HITUNG_MINMAX!A:H,8,0))</f>
        <v>-</v>
      </c>
      <c r="AS375" s="1"/>
      <c r="AT375" s="8" t="str">
        <f t="shared" si="209"/>
        <v>-</v>
      </c>
      <c r="AU375" s="12">
        <f t="shared" si="210"/>
        <v>0</v>
      </c>
      <c r="AV375" s="12">
        <f t="shared" si="211"/>
        <v>0</v>
      </c>
      <c r="AW375" s="8" t="b">
        <f t="shared" si="234"/>
        <v>0</v>
      </c>
      <c r="AX375" s="1"/>
      <c r="AY375" s="8">
        <f t="shared" si="212"/>
        <v>0</v>
      </c>
      <c r="AZ375" s="8" t="str">
        <f>IF(AY375=0,"-",VLOOKUP(A375,FR_HITUNG_MINMAX!A:I,9,0))</f>
        <v>-</v>
      </c>
      <c r="BB375" s="8" t="str">
        <f t="shared" si="213"/>
        <v>-</v>
      </c>
      <c r="BC375" s="12">
        <f t="shared" si="214"/>
        <v>0</v>
      </c>
      <c r="BD375" s="12">
        <f t="shared" si="215"/>
        <v>0</v>
      </c>
      <c r="BE375" s="16"/>
      <c r="BF375" s="8">
        <f>SUMIF('REALISASI ORDER'!C:C,A375,'REALISASI ORDER'!E:E)</f>
        <v>0</v>
      </c>
      <c r="BG375" s="8">
        <f t="shared" si="235"/>
        <v>13</v>
      </c>
      <c r="BH375" s="8">
        <f t="shared" si="216"/>
        <v>14</v>
      </c>
      <c r="BI375" s="8">
        <f t="shared" si="217"/>
        <v>7</v>
      </c>
      <c r="BJ375" s="8">
        <f t="shared" si="236"/>
        <v>4</v>
      </c>
      <c r="BK375" s="33">
        <f t="shared" si="237"/>
        <v>21</v>
      </c>
      <c r="BL375" s="33">
        <f t="shared" si="218"/>
        <v>0</v>
      </c>
      <c r="BM375" s="33">
        <f t="shared" si="219"/>
        <v>9</v>
      </c>
      <c r="BN375" s="33">
        <f t="shared" si="238"/>
        <v>0</v>
      </c>
      <c r="BO375" s="8">
        <f t="shared" si="220"/>
        <v>0</v>
      </c>
      <c r="BP375" s="8">
        <f t="shared" si="221"/>
        <v>0</v>
      </c>
      <c r="BQ375" s="8">
        <f t="shared" si="222"/>
        <v>0</v>
      </c>
      <c r="BR375" s="8">
        <f>IFERROR(ROUNDDOWN(BF375*BN375/(BK375+BL375+BM375+BN),0),0)</f>
        <v>0</v>
      </c>
      <c r="BS375" s="8" t="str">
        <f t="shared" si="223"/>
        <v>MRRMKT</v>
      </c>
      <c r="BT375" s="8">
        <f>SUMIF(FR_HITUNG_MINMAX!A:A,ORDER!A375,FR_HITUNG_MINMAX!AS:AS)</f>
        <v>17</v>
      </c>
      <c r="BU375" s="8">
        <f t="shared" si="239"/>
        <v>0</v>
      </c>
      <c r="BV375" s="8" t="str">
        <f t="shared" si="224"/>
        <v>-</v>
      </c>
      <c r="BW375" s="8" t="str">
        <f>VLOOKUP(A375,'STOK PESALAKAN'!A:F,6,0)</f>
        <v/>
      </c>
    </row>
    <row r="376" spans="1:75">
      <c r="A376" s="41" t="s">
        <v>443</v>
      </c>
      <c r="B376" s="99">
        <f>IFERROR(IFERROR(VLOOKUP(A376,'STOK PACUL'!C:H,6,0),VLOOKUP(A376,'KATEGORI PACUL'!A:C,3,0)),0)</f>
        <v>0</v>
      </c>
      <c r="C376" s="8">
        <f>IFERROR(VLOOKUP(A376,'KATEGORI PACUL'!A:D,4,0),0)</f>
        <v>13</v>
      </c>
      <c r="D376" s="99">
        <f>IFERROR(IFERROR(VLOOKUP(A376,'STOK PESALAKAN'!C:H,6,0),VLOOKUP(A376,'KATEGORI PESALAKAN'!A:C,3,0)),0)</f>
        <v>0</v>
      </c>
      <c r="E376" s="8">
        <f>IFERROR(VLOOKUP(A376,'KATEGORI PESALAKAN'!A:D,4,0),0)</f>
        <v>3</v>
      </c>
      <c r="F376" s="99">
        <f>IFERROR(IFERROR(VLOOKUP(A376,'STOK CIKDITIRO'!C:H,6,0),VLOOKUP(A376,'KATEGORI CIKDITIRO'!A:C,3,0)),0)</f>
        <v>0</v>
      </c>
      <c r="G376" s="8">
        <f>IFERROR(VLOOKUP(A376,'KATEGORI CIKDITIRO'!A:D,4,0),0)</f>
        <v>10</v>
      </c>
      <c r="H376" s="99">
        <f>IFERROR(IFERROR(VLOOKUP(A376,'STOK TRAYEMAN'!C:H,6,0),VLOOKUP(A376,'KATEGORI TRAYEMAN'!A:C,3,0)),0)</f>
        <v>0</v>
      </c>
      <c r="I376" s="8">
        <f>IFERROR(VLOOKUP(A376,'KATEGORI TRAYEMAN'!A:D,4,0),0)</f>
        <v>0</v>
      </c>
      <c r="J376" s="8" t="str">
        <f>IFERROR(VLOOKUP(A376,'NOSTOK PACUL'!A:C,3,0),IFERROR(IF(VLOOKUP(A376,'STOK PACUL'!A:B,2,0)="NOSTOK","E",VLOOKUP(A376,'KATEGORI PACUL'!A:B,2,0)),"E"))</f>
        <v>C</v>
      </c>
      <c r="K376" s="8" t="str">
        <f>IFERROR(VLOOKUP(A376,'NOSTOK PESALAKAN'!A:C,3,0),IFERROR(IF(VLOOKUP(A376,'STOK PESALAKAN'!A:B,2,0)="NOSTOK","E",VLOOKUP(A376,'KATEGORI PESALAKAN'!A:B,2,0)),"E"))</f>
        <v>D</v>
      </c>
      <c r="L376" s="8" t="str">
        <f>IFERROR(VLOOKUP(A376,'NOSTOK CIKDITIRO'!A:C,3,0),IFERROR(IF(VLOOKUP(A376,'STOK CIKDITIRO'!A:B,2,0)="NOSTOK","E",VLOOKUP(A376,'KATEGORI CIKDITIRO'!A:B,2,0)),"E"))</f>
        <v>B</v>
      </c>
      <c r="M376" s="8" t="str">
        <f>IFERROR(VLOOKUP(A376,'NOSTOK TRAYEMAN'!A:C,3,0),IFERROR(IF(VLOOKUP(A376,'STOK TRAYEMAN'!A:B,2,0)="NOSTOK","E",VLOOKUP(A376,'KATEGORI TRAYEMAN'!A:B,2,0)),"E"))</f>
        <v>E</v>
      </c>
      <c r="N376" s="8" t="str">
        <f>IFERROR(VLOOKUP(A376,FR_HITUNG_MINMAX!A:B,2,0),0)</f>
        <v>MASTER COOLANT 1 LITER</v>
      </c>
      <c r="O376" s="8" t="str">
        <f>IFERROR(VLOOKUP(A376,FR_HITUNG_MINMAX!A:D,4,0),0)</f>
        <v>IMITAS</v>
      </c>
      <c r="P376" s="8">
        <f>IFERROR(VLOOKUP(A376,FR_HITUNG_MINMAX!A:G,7,0),1)</f>
        <v>1</v>
      </c>
      <c r="Q376" s="11">
        <f>IFERROR(VLOOKUP(A376,FR_HITUNG_MINMAX!A:J,10,0),1)</f>
        <v>1</v>
      </c>
      <c r="R376" s="8">
        <f>IFERROR(VLOOKUP(A376,FR_HITUNG_MINMAX!A:K,11,0),1)</f>
        <v>1</v>
      </c>
      <c r="S376" s="12">
        <f>IFERROR(VLOOKUP(A376,FR_HITUNG_MINMAX!A:F,6,0),0)</f>
        <v>16000</v>
      </c>
      <c r="T376" s="8">
        <f t="shared" si="225"/>
        <v>-13</v>
      </c>
      <c r="U376" s="8">
        <f t="shared" si="200"/>
        <v>-3</v>
      </c>
      <c r="V376" s="8">
        <f t="shared" si="201"/>
        <v>-10</v>
      </c>
      <c r="W376" s="8">
        <f t="shared" si="226"/>
        <v>0</v>
      </c>
      <c r="X376" s="8">
        <f t="shared" si="227"/>
        <v>0</v>
      </c>
      <c r="Y376" s="16"/>
      <c r="Z376" s="15">
        <f t="shared" si="202"/>
        <v>0</v>
      </c>
      <c r="AA376" s="8">
        <f t="shared" si="228"/>
        <v>0</v>
      </c>
      <c r="AB376" s="16"/>
      <c r="AC376" s="15">
        <f t="shared" si="203"/>
        <v>0</v>
      </c>
      <c r="AD376" s="8">
        <f t="shared" si="204"/>
        <v>0</v>
      </c>
      <c r="AE376" s="16"/>
      <c r="AF376" s="15">
        <f t="shared" si="205"/>
        <v>0</v>
      </c>
      <c r="AG376" s="15">
        <f t="shared" si="229"/>
        <v>0</v>
      </c>
      <c r="AH376" s="16"/>
      <c r="AI376" s="15">
        <f t="shared" si="230"/>
        <v>0</v>
      </c>
      <c r="AJ376" s="8">
        <f t="shared" si="231"/>
        <v>0</v>
      </c>
      <c r="AK376" s="8">
        <f t="shared" si="206"/>
        <v>1</v>
      </c>
      <c r="AL376" s="8">
        <f t="shared" si="207"/>
        <v>8</v>
      </c>
      <c r="AM376" s="8">
        <f t="shared" si="232"/>
        <v>0</v>
      </c>
      <c r="AN376" s="8">
        <f t="shared" si="233"/>
        <v>9</v>
      </c>
      <c r="AO376" s="8">
        <f>IFERROR(VLOOKUP(A376,PERSAMAAN!B:D,3,0),AN376)</f>
        <v>9</v>
      </c>
      <c r="AP376" s="1">
        <v>0</v>
      </c>
      <c r="AQ376" s="8">
        <f t="shared" si="208"/>
        <v>0</v>
      </c>
      <c r="AR376" s="8" t="str">
        <f>IF(AQ376=0,"-",VLOOKUP(A376,FR_HITUNG_MINMAX!A:H,8,0))</f>
        <v>-</v>
      </c>
      <c r="AS376" s="1"/>
      <c r="AT376" s="8" t="str">
        <f t="shared" si="209"/>
        <v>-</v>
      </c>
      <c r="AU376" s="12">
        <f t="shared" si="210"/>
        <v>0</v>
      </c>
      <c r="AV376" s="12">
        <f t="shared" si="211"/>
        <v>0</v>
      </c>
      <c r="AW376" s="8" t="b">
        <f t="shared" si="234"/>
        <v>0</v>
      </c>
      <c r="AX376" s="1"/>
      <c r="AY376" s="8">
        <f t="shared" si="212"/>
        <v>0</v>
      </c>
      <c r="AZ376" s="8" t="str">
        <f>IF(AY376=0,"-",VLOOKUP(A376,FR_HITUNG_MINMAX!A:I,9,0))</f>
        <v>-</v>
      </c>
      <c r="BB376" s="8" t="str">
        <f t="shared" si="213"/>
        <v>-</v>
      </c>
      <c r="BC376" s="12">
        <f t="shared" si="214"/>
        <v>0</v>
      </c>
      <c r="BD376" s="12">
        <f t="shared" si="215"/>
        <v>0</v>
      </c>
      <c r="BE376" s="16"/>
      <c r="BF376" s="8">
        <f>SUMIF('REALISASI ORDER'!C:C,A376,'REALISASI ORDER'!E:E)</f>
        <v>0</v>
      </c>
      <c r="BG376" s="8">
        <f t="shared" si="235"/>
        <v>0</v>
      </c>
      <c r="BH376" s="8">
        <f t="shared" si="216"/>
        <v>0</v>
      </c>
      <c r="BI376" s="8">
        <f t="shared" si="217"/>
        <v>0</v>
      </c>
      <c r="BJ376" s="8">
        <f t="shared" si="236"/>
        <v>0</v>
      </c>
      <c r="BK376" s="33">
        <f t="shared" si="237"/>
        <v>13</v>
      </c>
      <c r="BL376" s="33">
        <f t="shared" si="218"/>
        <v>3</v>
      </c>
      <c r="BM376" s="33">
        <f t="shared" si="219"/>
        <v>10</v>
      </c>
      <c r="BN376" s="33">
        <f t="shared" si="238"/>
        <v>0</v>
      </c>
      <c r="BO376" s="8">
        <f t="shared" si="220"/>
        <v>0</v>
      </c>
      <c r="BP376" s="8">
        <f t="shared" si="221"/>
        <v>0</v>
      </c>
      <c r="BQ376" s="8">
        <f t="shared" si="222"/>
        <v>0</v>
      </c>
      <c r="BR376" s="8">
        <f>IFERROR(ROUNDDOWN(BF376*BN376/(BK376+BL376+BM376+BN),0),0)</f>
        <v>0</v>
      </c>
      <c r="BS376" s="8" t="str">
        <f t="shared" si="223"/>
        <v>MSTCLN</v>
      </c>
      <c r="BT376" s="8">
        <f>SUMIF(FR_HITUNG_MINMAX!A:A,ORDER!A376,FR_HITUNG_MINMAX!AS:AS)</f>
        <v>9</v>
      </c>
      <c r="BU376" s="8">
        <f t="shared" si="239"/>
        <v>0</v>
      </c>
      <c r="BV376" s="8" t="str">
        <f t="shared" si="224"/>
        <v>-</v>
      </c>
      <c r="BW376" s="8" t="str">
        <f>VLOOKUP(A376,'STOK PESALAKAN'!A:F,6,0)</f>
        <v/>
      </c>
    </row>
    <row r="377" spans="1:75" ht="15" customHeight="1">
      <c r="A377" s="41" t="s">
        <v>445</v>
      </c>
      <c r="B377" s="99">
        <f>IFERROR(IFERROR(VLOOKUP(A377,'STOK PACUL'!C:H,6,0),VLOOKUP(A377,'KATEGORI PACUL'!A:C,3,0)),0)</f>
        <v>3</v>
      </c>
      <c r="C377" s="8">
        <f>IFERROR(VLOOKUP(A377,'KATEGORI PACUL'!A:D,4,0),0)</f>
        <v>2</v>
      </c>
      <c r="D377" s="99">
        <f>IFERROR(IFERROR(VLOOKUP(A377,'STOK PESALAKAN'!C:H,6,0),VLOOKUP(A377,'KATEGORI PESALAKAN'!A:C,3,0)),0)</f>
        <v>3</v>
      </c>
      <c r="E377" s="8">
        <f>IFERROR(VLOOKUP(A377,'KATEGORI PESALAKAN'!A:D,4,0),0)</f>
        <v>0</v>
      </c>
      <c r="F377" s="99">
        <f>IFERROR(IFERROR(VLOOKUP(A377,'STOK CIKDITIRO'!C:H,6,0),VLOOKUP(A377,'KATEGORI CIKDITIRO'!A:C,3,0)),0)</f>
        <v>2</v>
      </c>
      <c r="G377" s="8">
        <f>IFERROR(VLOOKUP(A377,'KATEGORI CIKDITIRO'!A:D,4,0),0)</f>
        <v>0</v>
      </c>
      <c r="H377" s="99">
        <f>IFERROR(IFERROR(VLOOKUP(A377,'STOK TRAYEMAN'!C:H,6,0),VLOOKUP(A377,'KATEGORI TRAYEMAN'!A:C,3,0)),0)</f>
        <v>2</v>
      </c>
      <c r="I377" s="8">
        <f>IFERROR(VLOOKUP(A377,'KATEGORI TRAYEMAN'!A:D,4,0),0)</f>
        <v>0</v>
      </c>
      <c r="J377" s="8" t="str">
        <f>IFERROR(VLOOKUP(A377,'NOSTOK PACUL'!A:C,3,0),IFERROR(IF(VLOOKUP(A377,'STOK PACUL'!A:B,2,0)="NOSTOK","E",VLOOKUP(A377,'KATEGORI PACUL'!A:B,2,0)),"E"))</f>
        <v>D</v>
      </c>
      <c r="K377" s="8" t="str">
        <f>IFERROR(VLOOKUP(A377,'NOSTOK PESALAKAN'!A:C,3,0),IFERROR(IF(VLOOKUP(A377,'STOK PESALAKAN'!A:B,2,0)="NOSTOK","E",VLOOKUP(A377,'KATEGORI PESALAKAN'!A:B,2,0)),"E"))</f>
        <v>E</v>
      </c>
      <c r="L377" s="8" t="str">
        <f>IFERROR(VLOOKUP(A377,'NOSTOK CIKDITIRO'!A:C,3,0),IFERROR(IF(VLOOKUP(A377,'STOK CIKDITIRO'!A:B,2,0)="NOSTOK","E",VLOOKUP(A377,'KATEGORI CIKDITIRO'!A:B,2,0)),"E"))</f>
        <v>E</v>
      </c>
      <c r="M377" s="8" t="str">
        <f>IFERROR(VLOOKUP(A377,'NOSTOK TRAYEMAN'!A:C,3,0),IFERROR(IF(VLOOKUP(A377,'STOK TRAYEMAN'!A:B,2,0)="NOSTOK","E",VLOOKUP(A377,'KATEGORI TRAYEMAN'!A:B,2,0)),"E"))</f>
        <v>E</v>
      </c>
      <c r="N377" s="8" t="str">
        <f>IFERROR(VLOOKUP(A377,FR_HITUNG_MINMAX!A:B,2,0),0)</f>
        <v>MUR KOMSTIR ATAS HONDA</v>
      </c>
      <c r="O377" s="8" t="str">
        <f>IFERROR(VLOOKUP(A377,FR_HITUNG_MINMAX!A:D,4,0),0)</f>
        <v>IMITAS</v>
      </c>
      <c r="P377" s="8">
        <f>IFERROR(VLOOKUP(A377,FR_HITUNG_MINMAX!A:G,7,0),1)</f>
        <v>1</v>
      </c>
      <c r="Q377" s="11">
        <f>IFERROR(VLOOKUP(A377,FR_HITUNG_MINMAX!A:J,10,0),1)</f>
        <v>1</v>
      </c>
      <c r="R377" s="8">
        <f>IFERROR(VLOOKUP(A377,FR_HITUNG_MINMAX!A:K,11,0),1)</f>
        <v>1</v>
      </c>
      <c r="S377" s="12">
        <f>IFERROR(VLOOKUP(A377,FR_HITUNG_MINMAX!A:F,6,0),0)</f>
        <v>13000</v>
      </c>
      <c r="T377" s="8">
        <f t="shared" si="225"/>
        <v>1</v>
      </c>
      <c r="U377" s="8">
        <f t="shared" si="200"/>
        <v>3</v>
      </c>
      <c r="V377" s="8">
        <f t="shared" si="201"/>
        <v>2</v>
      </c>
      <c r="W377" s="8">
        <f t="shared" si="226"/>
        <v>2</v>
      </c>
      <c r="X377" s="8">
        <f t="shared" si="227"/>
        <v>0</v>
      </c>
      <c r="Y377" s="16"/>
      <c r="Z377" s="15">
        <f t="shared" si="202"/>
        <v>0</v>
      </c>
      <c r="AA377" s="8">
        <f t="shared" si="228"/>
        <v>0</v>
      </c>
      <c r="AB377" s="16"/>
      <c r="AC377" s="15">
        <f t="shared" si="203"/>
        <v>0</v>
      </c>
      <c r="AD377" s="8">
        <f t="shared" si="204"/>
        <v>0</v>
      </c>
      <c r="AE377" s="16"/>
      <c r="AF377" s="15">
        <f t="shared" si="205"/>
        <v>0</v>
      </c>
      <c r="AG377" s="15">
        <f t="shared" si="229"/>
        <v>0</v>
      </c>
      <c r="AH377" s="16"/>
      <c r="AI377" s="15">
        <f t="shared" si="230"/>
        <v>0</v>
      </c>
      <c r="AJ377" s="8">
        <f t="shared" si="231"/>
        <v>1</v>
      </c>
      <c r="AK377" s="8">
        <f t="shared" si="206"/>
        <v>0</v>
      </c>
      <c r="AL377" s="8">
        <f t="shared" si="207"/>
        <v>0</v>
      </c>
      <c r="AM377" s="8">
        <f t="shared" si="232"/>
        <v>0</v>
      </c>
      <c r="AN377" s="8">
        <f t="shared" si="233"/>
        <v>1</v>
      </c>
      <c r="AO377" s="8">
        <f>IFERROR(VLOOKUP(A377,PERSAMAAN!B:D,3,0),AN377)</f>
        <v>1</v>
      </c>
      <c r="AP377" s="1">
        <v>0</v>
      </c>
      <c r="AQ377" s="8">
        <f t="shared" si="208"/>
        <v>0</v>
      </c>
      <c r="AR377" s="8" t="str">
        <f>IF(AQ377=0,"-",VLOOKUP(A377,FR_HITUNG_MINMAX!A:H,8,0))</f>
        <v>-</v>
      </c>
      <c r="AS377" s="1"/>
      <c r="AT377" s="8" t="str">
        <f t="shared" si="209"/>
        <v>-</v>
      </c>
      <c r="AU377" s="12">
        <f t="shared" si="210"/>
        <v>0</v>
      </c>
      <c r="AV377" s="12">
        <f t="shared" si="211"/>
        <v>0</v>
      </c>
      <c r="AW377" s="8" t="b">
        <f t="shared" si="234"/>
        <v>0</v>
      </c>
      <c r="AX377" s="1"/>
      <c r="AY377" s="8">
        <f t="shared" si="212"/>
        <v>0</v>
      </c>
      <c r="AZ377" s="8" t="str">
        <f>IF(AY377=0,"-",VLOOKUP(A377,FR_HITUNG_MINMAX!A:I,9,0))</f>
        <v>-</v>
      </c>
      <c r="BB377" s="8" t="str">
        <f t="shared" si="213"/>
        <v>-</v>
      </c>
      <c r="BC377" s="12">
        <f t="shared" si="214"/>
        <v>0</v>
      </c>
      <c r="BD377" s="12">
        <f t="shared" si="215"/>
        <v>0</v>
      </c>
      <c r="BE377" s="16"/>
      <c r="BF377" s="8">
        <f>SUMIF('REALISASI ORDER'!C:C,A377,'REALISASI ORDER'!E:E)</f>
        <v>0</v>
      </c>
      <c r="BG377" s="8">
        <f t="shared" si="235"/>
        <v>3</v>
      </c>
      <c r="BH377" s="8">
        <f t="shared" si="216"/>
        <v>3</v>
      </c>
      <c r="BI377" s="8">
        <f t="shared" si="217"/>
        <v>2</v>
      </c>
      <c r="BJ377" s="8">
        <f t="shared" si="236"/>
        <v>2</v>
      </c>
      <c r="BK377" s="33">
        <f t="shared" si="237"/>
        <v>2</v>
      </c>
      <c r="BL377" s="33">
        <f t="shared" si="218"/>
        <v>0</v>
      </c>
      <c r="BM377" s="33">
        <f t="shared" si="219"/>
        <v>0</v>
      </c>
      <c r="BN377" s="33">
        <f t="shared" si="238"/>
        <v>0</v>
      </c>
      <c r="BO377" s="8">
        <f t="shared" si="220"/>
        <v>0</v>
      </c>
      <c r="BP377" s="8">
        <f t="shared" si="221"/>
        <v>0</v>
      </c>
      <c r="BQ377" s="8">
        <f t="shared" si="222"/>
        <v>0</v>
      </c>
      <c r="BR377" s="8">
        <f>IFERROR(ROUNDDOWN(BF377*BN377/(BK377+BL377+BM377+BN),0),0)</f>
        <v>0</v>
      </c>
      <c r="BS377" s="8" t="str">
        <f t="shared" si="223"/>
        <v>MURKMSTRATS</v>
      </c>
      <c r="BT377" s="8">
        <f>SUMIF(FR_HITUNG_MINMAX!A:A,ORDER!A377,FR_HITUNG_MINMAX!AS:AS)</f>
        <v>1</v>
      </c>
      <c r="BU377" s="8">
        <f t="shared" si="239"/>
        <v>0</v>
      </c>
      <c r="BV377" s="8" t="str">
        <f t="shared" si="224"/>
        <v>-</v>
      </c>
      <c r="BW377" s="8" t="str">
        <f>VLOOKUP(A377,'STOK PESALAKAN'!A:F,6,0)</f>
        <v/>
      </c>
    </row>
    <row r="378" spans="1:75" ht="15" customHeight="1">
      <c r="A378" s="41" t="s">
        <v>2060</v>
      </c>
      <c r="B378" s="99">
        <f>IFERROR(IFERROR(VLOOKUP(A378,'STOK PACUL'!C:H,6,0),VLOOKUP(A378,'KATEGORI PACUL'!A:C,3,0)),0)</f>
        <v>0</v>
      </c>
      <c r="C378" s="8">
        <f>IFERROR(VLOOKUP(A378,'KATEGORI PACUL'!A:D,4,0),0)</f>
        <v>0</v>
      </c>
      <c r="D378" s="99">
        <f>IFERROR(IFERROR(VLOOKUP(A378,'STOK PESALAKAN'!C:H,6,0),VLOOKUP(A378,'KATEGORI PESALAKAN'!A:C,3,0)),0)</f>
        <v>4</v>
      </c>
      <c r="E378" s="8">
        <f>IFERROR(VLOOKUP(A378,'KATEGORI PESALAKAN'!A:D,4,0),0)</f>
        <v>0</v>
      </c>
      <c r="F378" s="99">
        <f>IFERROR(IFERROR(VLOOKUP(A378,'STOK CIKDITIRO'!C:H,6,0),VLOOKUP(A378,'KATEGORI CIKDITIRO'!A:C,3,0)),0)</f>
        <v>0</v>
      </c>
      <c r="G378" s="8">
        <f>IFERROR(VLOOKUP(A378,'KATEGORI CIKDITIRO'!A:D,4,0),0)</f>
        <v>0</v>
      </c>
      <c r="H378" s="99">
        <f>IFERROR(IFERROR(VLOOKUP(A378,'STOK TRAYEMAN'!C:H,6,0),VLOOKUP(A378,'KATEGORI TRAYEMAN'!A:C,3,0)),0)</f>
        <v>0</v>
      </c>
      <c r="I378" s="8">
        <f>IFERROR(VLOOKUP(A378,'KATEGORI TRAYEMAN'!A:D,4,0),0)</f>
        <v>0</v>
      </c>
      <c r="J378" s="8" t="str">
        <f>IFERROR(VLOOKUP(A378,'NOSTOK PACUL'!A:C,3,0),IFERROR(IF(VLOOKUP(A378,'STOK PACUL'!A:B,2,0)="NOSTOK","E",VLOOKUP(A378,'KATEGORI PACUL'!A:B,2,0)),"E"))</f>
        <v>E</v>
      </c>
      <c r="K378" s="8" t="str">
        <f>IFERROR(VLOOKUP(A378,'NOSTOK PESALAKAN'!A:C,3,0),IFERROR(IF(VLOOKUP(A378,'STOK PESALAKAN'!A:B,2,0)="NOSTOK","E",VLOOKUP(A378,'KATEGORI PESALAKAN'!A:B,2,0)),"E"))</f>
        <v>E</v>
      </c>
      <c r="L378" s="8" t="str">
        <f>IFERROR(VLOOKUP(A378,'NOSTOK CIKDITIRO'!A:C,3,0),IFERROR(IF(VLOOKUP(A378,'STOK CIKDITIRO'!A:B,2,0)="NOSTOK","E",VLOOKUP(A378,'KATEGORI CIKDITIRO'!A:B,2,0)),"E"))</f>
        <v>E</v>
      </c>
      <c r="M378" s="8" t="str">
        <f>IFERROR(VLOOKUP(A378,'NOSTOK TRAYEMAN'!A:C,3,0),IFERROR(IF(VLOOKUP(A378,'STOK TRAYEMAN'!A:B,2,0)="NOSTOK","E",VLOOKUP(A378,'KATEGORI TRAYEMAN'!A:B,2,0)),"E"))</f>
        <v>E</v>
      </c>
      <c r="N378" s="8" t="str">
        <f>IFERROR(VLOOKUP(A378,FR_HITUNG_MINMAX!A:B,2,0),0)</f>
        <v>MUR MAGNET</v>
      </c>
      <c r="O378" s="8" t="str">
        <f>IFERROR(VLOOKUP(A378,FR_HITUNG_MINMAX!A:D,4,0),0)</f>
        <v>BAUDMU</v>
      </c>
      <c r="P378" s="8">
        <f>IFERROR(VLOOKUP(A378,FR_HITUNG_MINMAX!A:G,7,0),1)</f>
        <v>2</v>
      </c>
      <c r="Q378" s="11" t="str">
        <f>IFERROR(VLOOKUP(A378,FR_HITUNG_MINMAX!A:J,10,0),1)</f>
        <v>1</v>
      </c>
      <c r="R378" s="8">
        <f>IFERROR(VLOOKUP(A378,FR_HITUNG_MINMAX!A:K,11,0),1)</f>
        <v>1</v>
      </c>
      <c r="S378" s="12">
        <f>IFERROR(VLOOKUP(A378,FR_HITUNG_MINMAX!A:F,6,0),0)</f>
        <v>5000</v>
      </c>
      <c r="T378" s="8">
        <f t="shared" si="225"/>
        <v>0</v>
      </c>
      <c r="U378" s="8">
        <f t="shared" si="200"/>
        <v>4</v>
      </c>
      <c r="V378" s="8">
        <f t="shared" si="201"/>
        <v>0</v>
      </c>
      <c r="W378" s="8">
        <f t="shared" si="226"/>
        <v>0</v>
      </c>
      <c r="X378" s="8">
        <f t="shared" si="227"/>
        <v>0</v>
      </c>
      <c r="Y378" s="16"/>
      <c r="Z378" s="15">
        <f t="shared" si="202"/>
        <v>0</v>
      </c>
      <c r="AA378" s="8">
        <f t="shared" si="228"/>
        <v>0</v>
      </c>
      <c r="AB378" s="16"/>
      <c r="AC378" s="15">
        <f t="shared" si="203"/>
        <v>0</v>
      </c>
      <c r="AD378" s="8">
        <f t="shared" si="204"/>
        <v>0</v>
      </c>
      <c r="AE378" s="16"/>
      <c r="AF378" s="15">
        <f t="shared" si="205"/>
        <v>0</v>
      </c>
      <c r="AG378" s="15">
        <f t="shared" si="229"/>
        <v>0</v>
      </c>
      <c r="AH378" s="16"/>
      <c r="AI378" s="15">
        <f t="shared" si="230"/>
        <v>0</v>
      </c>
      <c r="AJ378" s="8">
        <f t="shared" si="231"/>
        <v>0</v>
      </c>
      <c r="AK378" s="8">
        <f t="shared" si="206"/>
        <v>0</v>
      </c>
      <c r="AL378" s="8">
        <f t="shared" si="207"/>
        <v>0</v>
      </c>
      <c r="AM378" s="8">
        <f t="shared" si="232"/>
        <v>0</v>
      </c>
      <c r="AN378" s="8">
        <f t="shared" si="233"/>
        <v>0</v>
      </c>
      <c r="AO378" s="8">
        <f>IFERROR(VLOOKUP(A378,PERSAMAAN!B:D,3,0),AN378)</f>
        <v>0</v>
      </c>
      <c r="AP378" s="1"/>
      <c r="AQ378" s="8">
        <f t="shared" si="208"/>
        <v>0</v>
      </c>
      <c r="AR378" s="8" t="str">
        <f>IF(AQ378=0,"-",VLOOKUP(A378,FR_HITUNG_MINMAX!A:H,8,0))</f>
        <v>-</v>
      </c>
      <c r="AS378" s="1"/>
      <c r="AT378" s="8" t="str">
        <f t="shared" si="209"/>
        <v>-</v>
      </c>
      <c r="AU378" s="12">
        <f t="shared" si="210"/>
        <v>0</v>
      </c>
      <c r="AV378" s="12">
        <f t="shared" si="211"/>
        <v>0</v>
      </c>
      <c r="AW378" s="8" t="b">
        <f t="shared" si="234"/>
        <v>0</v>
      </c>
      <c r="AX378" s="1"/>
      <c r="AY378" s="8">
        <f t="shared" si="212"/>
        <v>0</v>
      </c>
      <c r="AZ378" s="8" t="str">
        <f>IF(AY378=0,"-",VLOOKUP(A378,FR_HITUNG_MINMAX!A:I,9,0))</f>
        <v>-</v>
      </c>
      <c r="BB378" s="8" t="str">
        <f t="shared" si="213"/>
        <v>-</v>
      </c>
      <c r="BC378" s="12">
        <f t="shared" si="214"/>
        <v>0</v>
      </c>
      <c r="BD378" s="12">
        <f t="shared" si="215"/>
        <v>0</v>
      </c>
      <c r="BE378" s="16"/>
      <c r="BF378" s="8">
        <f>SUMIF('REALISASI ORDER'!C:C,A378,'REALISASI ORDER'!E:E)</f>
        <v>0</v>
      </c>
      <c r="BG378" s="8">
        <f t="shared" si="235"/>
        <v>0</v>
      </c>
      <c r="BH378" s="8">
        <f t="shared" si="216"/>
        <v>4</v>
      </c>
      <c r="BI378" s="8">
        <f t="shared" si="217"/>
        <v>0</v>
      </c>
      <c r="BJ378" s="8">
        <f t="shared" si="236"/>
        <v>0</v>
      </c>
      <c r="BK378" s="33">
        <f t="shared" si="237"/>
        <v>0</v>
      </c>
      <c r="BL378" s="33">
        <f t="shared" si="218"/>
        <v>0</v>
      </c>
      <c r="BM378" s="33">
        <f t="shared" si="219"/>
        <v>0</v>
      </c>
      <c r="BN378" s="33">
        <f t="shared" si="238"/>
        <v>0</v>
      </c>
      <c r="BO378" s="8">
        <f t="shared" si="220"/>
        <v>0</v>
      </c>
      <c r="BP378" s="8">
        <f t="shared" si="221"/>
        <v>0</v>
      </c>
      <c r="BQ378" s="8">
        <f t="shared" si="222"/>
        <v>0</v>
      </c>
      <c r="BR378" s="8">
        <f>IFERROR(ROUNDDOWN(BF378*BN378/(BK378+BL378+BM378+BN),0),0)</f>
        <v>0</v>
      </c>
      <c r="BS378" s="8" t="str">
        <f t="shared" si="223"/>
        <v>MURMGT</v>
      </c>
      <c r="BT378" s="8">
        <f>SUMIF(FR_HITUNG_MINMAX!A:A,ORDER!A378,FR_HITUNG_MINMAX!AS:AS)</f>
        <v>0</v>
      </c>
      <c r="BU378" s="8">
        <f t="shared" si="239"/>
        <v>0</v>
      </c>
      <c r="BV378" s="8" t="str">
        <f t="shared" si="224"/>
        <v>-</v>
      </c>
      <c r="BW378" s="8" t="str">
        <f>VLOOKUP(A378,'STOK PESALAKAN'!A:F,6,0)</f>
        <v/>
      </c>
    </row>
    <row r="379" spans="1:75" ht="15" customHeight="1">
      <c r="A379" s="41" t="s">
        <v>446</v>
      </c>
      <c r="B379" s="99">
        <f>IFERROR(IFERROR(VLOOKUP(A379,'STOK PACUL'!C:H,6,0),VLOOKUP(A379,'KATEGORI PACUL'!A:C,3,0)),0)</f>
        <v>5</v>
      </c>
      <c r="C379" s="8">
        <f>IFERROR(VLOOKUP(A379,'KATEGORI PACUL'!A:D,4,0),0)</f>
        <v>6</v>
      </c>
      <c r="D379" s="99">
        <f>IFERROR(IFERROR(VLOOKUP(A379,'STOK PESALAKAN'!C:H,6,0),VLOOKUP(A379,'KATEGORI PESALAKAN'!A:C,3,0)),0)</f>
        <v>6</v>
      </c>
      <c r="E379" s="8">
        <f>IFERROR(VLOOKUP(A379,'KATEGORI PESALAKAN'!A:D,4,0),0)</f>
        <v>5</v>
      </c>
      <c r="F379" s="99">
        <f>IFERROR(IFERROR(VLOOKUP(A379,'STOK CIKDITIRO'!C:H,6,0),VLOOKUP(A379,'KATEGORI CIKDITIRO'!A:C,3,0)),0)</f>
        <v>2</v>
      </c>
      <c r="G379" s="8">
        <f>IFERROR(VLOOKUP(A379,'KATEGORI CIKDITIRO'!A:D,4,0),0)</f>
        <v>4</v>
      </c>
      <c r="H379" s="99">
        <f>IFERROR(IFERROR(VLOOKUP(A379,'STOK TRAYEMAN'!C:H,6,0),VLOOKUP(A379,'KATEGORI TRAYEMAN'!A:C,3,0)),0)</f>
        <v>2</v>
      </c>
      <c r="I379" s="8">
        <f>IFERROR(VLOOKUP(A379,'KATEGORI TRAYEMAN'!A:D,4,0),0)</f>
        <v>0</v>
      </c>
      <c r="J379" s="8" t="str">
        <f>IFERROR(VLOOKUP(A379,'NOSTOK PACUL'!A:C,3,0),IFERROR(IF(VLOOKUP(A379,'STOK PACUL'!A:B,2,0)="NOSTOK","E",VLOOKUP(A379,'KATEGORI PACUL'!A:B,2,0)),"E"))</f>
        <v>B</v>
      </c>
      <c r="K379" s="8" t="str">
        <f>IFERROR(VLOOKUP(A379,'NOSTOK PESALAKAN'!A:C,3,0),IFERROR(IF(VLOOKUP(A379,'STOK PESALAKAN'!A:B,2,0)="NOSTOK","E",VLOOKUP(A379,'KATEGORI PESALAKAN'!A:B,2,0)),"E"))</f>
        <v>B</v>
      </c>
      <c r="L379" s="8" t="str">
        <f>IFERROR(VLOOKUP(A379,'NOSTOK CIKDITIRO'!A:C,3,0),IFERROR(IF(VLOOKUP(A379,'STOK CIKDITIRO'!A:B,2,0)="NOSTOK","E",VLOOKUP(A379,'KATEGORI CIKDITIRO'!A:B,2,0)),"E"))</f>
        <v>C</v>
      </c>
      <c r="M379" s="8" t="str">
        <f>IFERROR(VLOOKUP(A379,'NOSTOK TRAYEMAN'!A:C,3,0),IFERROR(IF(VLOOKUP(A379,'STOK TRAYEMAN'!A:B,2,0)="NOSTOK","E",VLOOKUP(A379,'KATEGORI TRAYEMAN'!A:B,2,0)),"E"))</f>
        <v>E</v>
      </c>
      <c r="N379" s="8" t="str">
        <f>IFERROR(VLOOKUP(A379,FR_HITUNG_MINMAX!A:B,2,0),0)</f>
        <v>BUSI NGK C7HSA</v>
      </c>
      <c r="O379" s="8" t="str">
        <f>IFERROR(VLOOKUP(A379,FR_HITUNG_MINMAX!A:D,4,0),0)</f>
        <v>IMITAS</v>
      </c>
      <c r="P379" s="8">
        <f>IFERROR(VLOOKUP(A379,FR_HITUNG_MINMAX!A:G,7,0),1)</f>
        <v>1</v>
      </c>
      <c r="Q379" s="11">
        <f>IFERROR(VLOOKUP(A379,FR_HITUNG_MINMAX!A:J,10,0),1)</f>
        <v>1</v>
      </c>
      <c r="R379" s="8">
        <f>IFERROR(VLOOKUP(A379,FR_HITUNG_MINMAX!A:K,11,0),1)</f>
        <v>1</v>
      </c>
      <c r="S379" s="12">
        <f>IFERROR(VLOOKUP(A379,FR_HITUNG_MINMAX!A:F,6,0),0)</f>
        <v>20000</v>
      </c>
      <c r="T379" s="8">
        <f t="shared" si="225"/>
        <v>-1</v>
      </c>
      <c r="U379" s="8">
        <f t="shared" si="200"/>
        <v>1</v>
      </c>
      <c r="V379" s="8">
        <f t="shared" si="201"/>
        <v>-2</v>
      </c>
      <c r="W379" s="8">
        <f t="shared" si="226"/>
        <v>2</v>
      </c>
      <c r="X379" s="8">
        <f t="shared" si="227"/>
        <v>0</v>
      </c>
      <c r="Y379" s="16"/>
      <c r="Z379" s="15">
        <f t="shared" si="202"/>
        <v>0</v>
      </c>
      <c r="AA379" s="8">
        <f t="shared" si="228"/>
        <v>1</v>
      </c>
      <c r="AB379" s="16"/>
      <c r="AC379" s="15">
        <f t="shared" si="203"/>
        <v>0</v>
      </c>
      <c r="AD379" s="8">
        <f t="shared" si="204"/>
        <v>0</v>
      </c>
      <c r="AE379" s="16"/>
      <c r="AF379" s="15">
        <f t="shared" si="205"/>
        <v>0</v>
      </c>
      <c r="AG379" s="15">
        <f t="shared" si="229"/>
        <v>0</v>
      </c>
      <c r="AH379" s="16"/>
      <c r="AI379" s="15">
        <f t="shared" si="230"/>
        <v>0</v>
      </c>
      <c r="AJ379" s="8">
        <f t="shared" si="231"/>
        <v>0</v>
      </c>
      <c r="AK379" s="8">
        <f t="shared" si="206"/>
        <v>0</v>
      </c>
      <c r="AL379" s="8">
        <f t="shared" si="207"/>
        <v>1</v>
      </c>
      <c r="AM379" s="8">
        <f t="shared" si="232"/>
        <v>0</v>
      </c>
      <c r="AN379" s="8">
        <f t="shared" si="233"/>
        <v>1</v>
      </c>
      <c r="AO379" s="8">
        <f>IFERROR(VLOOKUP(A379,PERSAMAAN!B:D,3,0),AN379)</f>
        <v>1</v>
      </c>
      <c r="AP379" s="1">
        <v>0</v>
      </c>
      <c r="AQ379" s="8">
        <f t="shared" si="208"/>
        <v>0</v>
      </c>
      <c r="AR379" s="8" t="str">
        <f>IF(AQ379=0,"-",VLOOKUP(A379,FR_HITUNG_MINMAX!A:H,8,0))</f>
        <v>-</v>
      </c>
      <c r="AS379" s="1"/>
      <c r="AT379" s="8" t="str">
        <f t="shared" si="209"/>
        <v>-</v>
      </c>
      <c r="AU379" s="12">
        <f t="shared" si="210"/>
        <v>0</v>
      </c>
      <c r="AV379" s="12">
        <f t="shared" si="211"/>
        <v>0</v>
      </c>
      <c r="AW379" s="8" t="b">
        <f t="shared" si="234"/>
        <v>0</v>
      </c>
      <c r="AX379" s="1"/>
      <c r="AY379" s="8">
        <f t="shared" si="212"/>
        <v>0</v>
      </c>
      <c r="AZ379" s="8" t="str">
        <f>IF(AY379=0,"-",VLOOKUP(A379,FR_HITUNG_MINMAX!A:I,9,0))</f>
        <v>-</v>
      </c>
      <c r="BB379" s="8" t="str">
        <f t="shared" si="213"/>
        <v>-</v>
      </c>
      <c r="BC379" s="12">
        <f t="shared" si="214"/>
        <v>0</v>
      </c>
      <c r="BD379" s="12">
        <f t="shared" si="215"/>
        <v>0</v>
      </c>
      <c r="BE379" s="16"/>
      <c r="BF379" s="8">
        <f>SUMIF('REALISASI ORDER'!C:C,A379,'REALISASI ORDER'!E:E)</f>
        <v>0</v>
      </c>
      <c r="BG379" s="8">
        <f t="shared" si="235"/>
        <v>5</v>
      </c>
      <c r="BH379" s="8">
        <f t="shared" si="216"/>
        <v>6</v>
      </c>
      <c r="BI379" s="8">
        <f t="shared" si="217"/>
        <v>2</v>
      </c>
      <c r="BJ379" s="8">
        <f t="shared" si="236"/>
        <v>2</v>
      </c>
      <c r="BK379" s="33">
        <f t="shared" si="237"/>
        <v>6</v>
      </c>
      <c r="BL379" s="33">
        <f t="shared" si="218"/>
        <v>0</v>
      </c>
      <c r="BM379" s="33">
        <f t="shared" si="219"/>
        <v>2</v>
      </c>
      <c r="BN379" s="33">
        <f t="shared" si="238"/>
        <v>0</v>
      </c>
      <c r="BO379" s="8">
        <f t="shared" si="220"/>
        <v>0</v>
      </c>
      <c r="BP379" s="8">
        <f t="shared" si="221"/>
        <v>0</v>
      </c>
      <c r="BQ379" s="8">
        <f t="shared" si="222"/>
        <v>0</v>
      </c>
      <c r="BR379" s="8">
        <f>IFERROR(ROUNDDOWN(BF379*BN379/(BK379+BL379+BM379+BN),0),0)</f>
        <v>0</v>
      </c>
      <c r="BS379" s="8" t="str">
        <f t="shared" si="223"/>
        <v>NGKC7HSA</v>
      </c>
      <c r="BT379" s="8">
        <f>SUMIF(FR_HITUNG_MINMAX!A:A,ORDER!A379,FR_HITUNG_MINMAX!AS:AS)</f>
        <v>6</v>
      </c>
      <c r="BU379" s="8">
        <f t="shared" si="239"/>
        <v>0</v>
      </c>
      <c r="BV379" s="8" t="str">
        <f t="shared" si="224"/>
        <v>-</v>
      </c>
      <c r="BW379" s="8" t="str">
        <f>VLOOKUP(A379,'STOK PESALAKAN'!A:F,6,0)</f>
        <v/>
      </c>
    </row>
    <row r="380" spans="1:75" ht="15" customHeight="1">
      <c r="A380" s="41" t="s">
        <v>447</v>
      </c>
      <c r="B380" s="99">
        <f>IFERROR(IFERROR(VLOOKUP(A380,'STOK PACUL'!C:H,6,0),VLOOKUP(A380,'KATEGORI PACUL'!A:C,3,0)),0)</f>
        <v>8</v>
      </c>
      <c r="C380" s="8">
        <f>IFERROR(VLOOKUP(A380,'KATEGORI PACUL'!A:D,4,0),0)</f>
        <v>36</v>
      </c>
      <c r="D380" s="99">
        <f>IFERROR(IFERROR(VLOOKUP(A380,'STOK PESALAKAN'!C:H,6,0),VLOOKUP(A380,'KATEGORI PESALAKAN'!A:C,3,0)),0)</f>
        <v>18</v>
      </c>
      <c r="E380" s="8">
        <f>IFERROR(VLOOKUP(A380,'KATEGORI PESALAKAN'!A:D,4,0),0)</f>
        <v>34</v>
      </c>
      <c r="F380" s="99">
        <f>IFERROR(IFERROR(VLOOKUP(A380,'STOK CIKDITIRO'!C:H,6,0),VLOOKUP(A380,'KATEGORI CIKDITIRO'!A:C,3,0)),0)</f>
        <v>9</v>
      </c>
      <c r="G380" s="8">
        <f>IFERROR(VLOOKUP(A380,'KATEGORI CIKDITIRO'!A:D,4,0),0)</f>
        <v>28</v>
      </c>
      <c r="H380" s="99">
        <f>IFERROR(IFERROR(VLOOKUP(A380,'STOK TRAYEMAN'!C:H,6,0),VLOOKUP(A380,'KATEGORI TRAYEMAN'!A:C,3,0)),0)</f>
        <v>7</v>
      </c>
      <c r="I380" s="8">
        <f>IFERROR(VLOOKUP(A380,'KATEGORI TRAYEMAN'!A:D,4,0),0)</f>
        <v>3</v>
      </c>
      <c r="J380" s="8" t="str">
        <f>IFERROR(VLOOKUP(A380,'NOSTOK PACUL'!A:C,3,0),IFERROR(IF(VLOOKUP(A380,'STOK PACUL'!A:B,2,0)="NOSTOK","E",VLOOKUP(A380,'KATEGORI PACUL'!A:B,2,0)),"E"))</f>
        <v>A</v>
      </c>
      <c r="K380" s="8" t="str">
        <f>IFERROR(VLOOKUP(A380,'NOSTOK PESALAKAN'!A:C,3,0),IFERROR(IF(VLOOKUP(A380,'STOK PESALAKAN'!A:B,2,0)="NOSTOK","E",VLOOKUP(A380,'KATEGORI PESALAKAN'!A:B,2,0)),"E"))</f>
        <v>A</v>
      </c>
      <c r="L380" s="8" t="str">
        <f>IFERROR(VLOOKUP(A380,'NOSTOK CIKDITIRO'!A:C,3,0),IFERROR(IF(VLOOKUP(A380,'STOK CIKDITIRO'!A:B,2,0)="NOSTOK","E",VLOOKUP(A380,'KATEGORI CIKDITIRO'!A:B,2,0)),"E"))</f>
        <v>A</v>
      </c>
      <c r="M380" s="8" t="str">
        <f>IFERROR(VLOOKUP(A380,'NOSTOK TRAYEMAN'!A:C,3,0),IFERROR(IF(VLOOKUP(A380,'STOK TRAYEMAN'!A:B,2,0)="NOSTOK","E",VLOOKUP(A380,'KATEGORI TRAYEMAN'!A:B,2,0)),"E"))</f>
        <v>D</v>
      </c>
      <c r="N380" s="8" t="str">
        <f>IFERROR(VLOOKUP(A380,FR_HITUNG_MINMAX!A:B,2,0),0)</f>
        <v>BUSI NGK CPR9EA-9</v>
      </c>
      <c r="O380" s="8" t="str">
        <f>IFERROR(VLOOKUP(A380,FR_HITUNG_MINMAX!A:D,4,0),0)</f>
        <v>IMITAS</v>
      </c>
      <c r="P380" s="8">
        <f>IFERROR(VLOOKUP(A380,FR_HITUNG_MINMAX!A:G,7,0),1)</f>
        <v>1</v>
      </c>
      <c r="Q380" s="11" t="str">
        <f>IFERROR(VLOOKUP(A380,FR_HITUNG_MINMAX!A:J,10,0),1)</f>
        <v>2</v>
      </c>
      <c r="R380" s="8">
        <f>IFERROR(VLOOKUP(A380,FR_HITUNG_MINMAX!A:K,11,0),1)</f>
        <v>1</v>
      </c>
      <c r="S380" s="12">
        <f>IFERROR(VLOOKUP(A380,FR_HITUNG_MINMAX!A:F,6,0),0)</f>
        <v>21500</v>
      </c>
      <c r="T380" s="8">
        <f t="shared" si="225"/>
        <v>-28</v>
      </c>
      <c r="U380" s="8">
        <f t="shared" si="200"/>
        <v>-16</v>
      </c>
      <c r="V380" s="8">
        <f t="shared" si="201"/>
        <v>-19</v>
      </c>
      <c r="W380" s="8">
        <f t="shared" si="226"/>
        <v>4</v>
      </c>
      <c r="X380" s="8">
        <f t="shared" si="227"/>
        <v>0</v>
      </c>
      <c r="Y380" s="16"/>
      <c r="Z380" s="15">
        <f t="shared" si="202"/>
        <v>0</v>
      </c>
      <c r="AA380" s="8">
        <f t="shared" si="228"/>
        <v>1</v>
      </c>
      <c r="AB380" s="16"/>
      <c r="AC380" s="15">
        <f t="shared" si="203"/>
        <v>0</v>
      </c>
      <c r="AD380" s="8">
        <f t="shared" si="204"/>
        <v>0</v>
      </c>
      <c r="AE380" s="16"/>
      <c r="AF380" s="15">
        <f t="shared" si="205"/>
        <v>0</v>
      </c>
      <c r="AG380" s="15">
        <f t="shared" si="229"/>
        <v>0</v>
      </c>
      <c r="AH380" s="16"/>
      <c r="AI380" s="15">
        <f t="shared" si="230"/>
        <v>0</v>
      </c>
      <c r="AJ380" s="8">
        <f t="shared" si="231"/>
        <v>0</v>
      </c>
      <c r="AK380" s="8">
        <f t="shared" si="206"/>
        <v>8</v>
      </c>
      <c r="AL380" s="8">
        <f t="shared" si="207"/>
        <v>12</v>
      </c>
      <c r="AM380" s="8">
        <f t="shared" si="232"/>
        <v>0</v>
      </c>
      <c r="AN380" s="8">
        <f t="shared" si="233"/>
        <v>20</v>
      </c>
      <c r="AO380" s="8">
        <f>IFERROR(VLOOKUP(A380,PERSAMAAN!B:D,3,0),AN380)</f>
        <v>20</v>
      </c>
      <c r="AP380" s="1">
        <v>30</v>
      </c>
      <c r="AQ380" s="8">
        <f t="shared" si="208"/>
        <v>30</v>
      </c>
      <c r="AR380" s="8" t="str">
        <f>IF(AQ380=0,"-",VLOOKUP(A380,FR_HITUNG_MINMAX!A:H,8,0))</f>
        <v>SLT</v>
      </c>
      <c r="AS380" s="1" t="s">
        <v>32</v>
      </c>
      <c r="AT380" s="8" t="str">
        <f t="shared" si="209"/>
        <v>HKJ</v>
      </c>
      <c r="AU380" s="12">
        <f t="shared" si="210"/>
        <v>645000</v>
      </c>
      <c r="AV380" s="12">
        <f t="shared" si="211"/>
        <v>7262685</v>
      </c>
      <c r="AW380" s="8" t="b">
        <f t="shared" si="234"/>
        <v>0</v>
      </c>
      <c r="AX380" s="1"/>
      <c r="AY380" s="8">
        <f t="shared" si="212"/>
        <v>0</v>
      </c>
      <c r="AZ380" s="8" t="str">
        <f>IF(AY380=0,"-",VLOOKUP(A380,FR_HITUNG_MINMAX!A:I,9,0))</f>
        <v>-</v>
      </c>
      <c r="BB380" s="8" t="str">
        <f t="shared" si="213"/>
        <v>-</v>
      </c>
      <c r="BC380" s="12">
        <f t="shared" si="214"/>
        <v>0</v>
      </c>
      <c r="BD380" s="12">
        <f t="shared" si="215"/>
        <v>0</v>
      </c>
      <c r="BE380" s="16"/>
      <c r="BF380" s="8">
        <f>SUMIF('REALISASI ORDER'!C:C,A380,'REALISASI ORDER'!E:E)</f>
        <v>0</v>
      </c>
      <c r="BG380" s="8">
        <f t="shared" si="235"/>
        <v>8</v>
      </c>
      <c r="BH380" s="8">
        <f t="shared" si="216"/>
        <v>18</v>
      </c>
      <c r="BI380" s="8">
        <f t="shared" si="217"/>
        <v>9</v>
      </c>
      <c r="BJ380" s="8">
        <f t="shared" si="236"/>
        <v>7</v>
      </c>
      <c r="BK380" s="33">
        <f t="shared" si="237"/>
        <v>36</v>
      </c>
      <c r="BL380" s="33">
        <f t="shared" si="218"/>
        <v>16</v>
      </c>
      <c r="BM380" s="33">
        <f t="shared" si="219"/>
        <v>19</v>
      </c>
      <c r="BN380" s="33">
        <f t="shared" si="238"/>
        <v>0</v>
      </c>
      <c r="BO380" s="8">
        <f t="shared" si="220"/>
        <v>0</v>
      </c>
      <c r="BP380" s="8">
        <f t="shared" si="221"/>
        <v>0</v>
      </c>
      <c r="BQ380" s="8">
        <f t="shared" si="222"/>
        <v>0</v>
      </c>
      <c r="BR380" s="8">
        <f>IFERROR(ROUNDDOWN(BF380*BN380/(BK380+BL380+BM380+BN),0),0)</f>
        <v>0</v>
      </c>
      <c r="BS380" s="8" t="str">
        <f t="shared" si="223"/>
        <v>NGK-CPR9EA-9</v>
      </c>
      <c r="BT380" s="8">
        <f>SUMIF(FR_HITUNG_MINMAX!A:A,ORDER!A380,FR_HITUNG_MINMAX!AS:AS)</f>
        <v>28</v>
      </c>
      <c r="BU380" s="8">
        <f t="shared" si="239"/>
        <v>0</v>
      </c>
      <c r="BV380" s="8" t="str">
        <f t="shared" si="224"/>
        <v>HKJ</v>
      </c>
      <c r="BW380" s="8" t="str">
        <f>VLOOKUP(A380,'STOK PESALAKAN'!A:F,6,0)</f>
        <v/>
      </c>
    </row>
    <row r="381" spans="1:75">
      <c r="A381" s="41" t="s">
        <v>1672</v>
      </c>
      <c r="B381" s="99">
        <f>IFERROR(IFERROR(VLOOKUP(A381,'STOK PACUL'!C:H,6,0),VLOOKUP(A381,'KATEGORI PACUL'!A:C,3,0)),0)</f>
        <v>0</v>
      </c>
      <c r="C381" s="8">
        <f>IFERROR(VLOOKUP(A381,'KATEGORI PACUL'!A:D,4,0),0)</f>
        <v>0</v>
      </c>
      <c r="D381" s="99">
        <f>IFERROR(IFERROR(VLOOKUP(A381,'STOK PESALAKAN'!C:H,6,0),VLOOKUP(A381,'KATEGORI PESALAKAN'!A:C,3,0)),0)</f>
        <v>0</v>
      </c>
      <c r="E381" s="8">
        <f>IFERROR(VLOOKUP(A381,'KATEGORI PESALAKAN'!A:D,4,0),0)</f>
        <v>0</v>
      </c>
      <c r="F381" s="99">
        <f>IFERROR(IFERROR(VLOOKUP(A381,'STOK CIKDITIRO'!C:H,6,0),VLOOKUP(A381,'KATEGORI CIKDITIRO'!A:C,3,0)),0)</f>
        <v>0</v>
      </c>
      <c r="G381" s="8">
        <f>IFERROR(VLOOKUP(A381,'KATEGORI CIKDITIRO'!A:D,4,0),0)</f>
        <v>0</v>
      </c>
      <c r="H381" s="99">
        <f>IFERROR(IFERROR(VLOOKUP(A381,'STOK TRAYEMAN'!C:H,6,0),VLOOKUP(A381,'KATEGORI TRAYEMAN'!A:C,3,0)),0)</f>
        <v>0</v>
      </c>
      <c r="I381" s="8">
        <f>IFERROR(VLOOKUP(A381,'KATEGORI TRAYEMAN'!A:D,4,0),0)</f>
        <v>0</v>
      </c>
      <c r="J381" s="8" t="str">
        <f>IFERROR(VLOOKUP(A381,'NOSTOK PACUL'!A:C,3,0),IFERROR(IF(VLOOKUP(A381,'STOK PACUL'!A:B,2,0)="NOSTOK","E",VLOOKUP(A381,'KATEGORI PACUL'!A:B,2,0)),"E"))</f>
        <v>E</v>
      </c>
      <c r="K381" s="8" t="str">
        <f>IFERROR(VLOOKUP(A381,'NOSTOK PESALAKAN'!A:C,3,0),IFERROR(IF(VLOOKUP(A381,'STOK PESALAKAN'!A:B,2,0)="NOSTOK","E",VLOOKUP(A381,'KATEGORI PESALAKAN'!A:B,2,0)),"E"))</f>
        <v>E</v>
      </c>
      <c r="L381" s="8" t="str">
        <f>IFERROR(VLOOKUP(A381,'NOSTOK CIKDITIRO'!A:C,3,0),IFERROR(IF(VLOOKUP(A381,'STOK CIKDITIRO'!A:B,2,0)="NOSTOK","E",VLOOKUP(A381,'KATEGORI CIKDITIRO'!A:B,2,0)),"E"))</f>
        <v>E</v>
      </c>
      <c r="M381" s="8" t="str">
        <f>IFERROR(VLOOKUP(A381,'NOSTOK TRAYEMAN'!A:C,3,0),IFERROR(IF(VLOOKUP(A381,'STOK TRAYEMAN'!A:B,2,0)="NOSTOK","E",VLOOKUP(A381,'KATEGORI TRAYEMAN'!A:B,2,0)),"E"))</f>
        <v>E</v>
      </c>
      <c r="N381" s="8" t="str">
        <f>IFERROR(VLOOKUP(A381,FR_HITUNG_MINMAX!A:B,2,0),0)</f>
        <v>KRAN BENSIN H.VARIO IMI</v>
      </c>
      <c r="O381" s="8" t="str">
        <f>IFERROR(VLOOKUP(A381,FR_HITUNG_MINMAX!A:D,4,0),0)</f>
        <v>IMITAS</v>
      </c>
      <c r="P381" s="8">
        <f>IFERROR(VLOOKUP(A381,FR_HITUNG_MINMAX!A:G,7,0),1)</f>
        <v>1</v>
      </c>
      <c r="Q381" s="11">
        <f>IFERROR(VLOOKUP(A381,FR_HITUNG_MINMAX!A:J,10,0),1)</f>
        <v>1</v>
      </c>
      <c r="R381" s="8">
        <f>IFERROR(VLOOKUP(A381,FR_HITUNG_MINMAX!A:K,11,0),1)</f>
        <v>1</v>
      </c>
      <c r="S381" s="12">
        <f>IFERROR(VLOOKUP(A381,FR_HITUNG_MINMAX!A:F,6,0),0)</f>
        <v>48000</v>
      </c>
      <c r="T381" s="8">
        <f t="shared" si="225"/>
        <v>0</v>
      </c>
      <c r="U381" s="8">
        <f t="shared" si="200"/>
        <v>0</v>
      </c>
      <c r="V381" s="8">
        <f t="shared" si="201"/>
        <v>0</v>
      </c>
      <c r="W381" s="8">
        <f t="shared" si="226"/>
        <v>0</v>
      </c>
      <c r="X381" s="8">
        <f t="shared" si="227"/>
        <v>0</v>
      </c>
      <c r="Y381" s="16"/>
      <c r="Z381" s="15">
        <f t="shared" si="202"/>
        <v>0</v>
      </c>
      <c r="AA381" s="8">
        <f t="shared" si="228"/>
        <v>0</v>
      </c>
      <c r="AB381" s="16"/>
      <c r="AC381" s="15">
        <f t="shared" si="203"/>
        <v>0</v>
      </c>
      <c r="AD381" s="8">
        <f t="shared" si="204"/>
        <v>0</v>
      </c>
      <c r="AE381" s="16"/>
      <c r="AF381" s="15">
        <f t="shared" si="205"/>
        <v>0</v>
      </c>
      <c r="AG381" s="15">
        <f t="shared" si="229"/>
        <v>0</v>
      </c>
      <c r="AH381" s="16"/>
      <c r="AI381" s="15">
        <f t="shared" si="230"/>
        <v>0</v>
      </c>
      <c r="AJ381" s="8">
        <f t="shared" si="231"/>
        <v>0</v>
      </c>
      <c r="AK381" s="8">
        <f t="shared" si="206"/>
        <v>0</v>
      </c>
      <c r="AL381" s="8">
        <f t="shared" si="207"/>
        <v>0</v>
      </c>
      <c r="AM381" s="8">
        <f t="shared" si="232"/>
        <v>0</v>
      </c>
      <c r="AN381" s="8">
        <f t="shared" si="233"/>
        <v>0</v>
      </c>
      <c r="AO381" s="8">
        <f>IFERROR(VLOOKUP(A381,PERSAMAAN!B:D,3,0),AN381)</f>
        <v>0</v>
      </c>
      <c r="AP381" s="1"/>
      <c r="AQ381" s="8">
        <f t="shared" si="208"/>
        <v>0</v>
      </c>
      <c r="AR381" s="8" t="str">
        <f>IF(AQ381=0,"-",VLOOKUP(A381,FR_HITUNG_MINMAX!A:H,8,0))</f>
        <v>-</v>
      </c>
      <c r="AS381" s="1"/>
      <c r="AT381" s="8" t="str">
        <f t="shared" si="209"/>
        <v>-</v>
      </c>
      <c r="AU381" s="12">
        <f t="shared" si="210"/>
        <v>0</v>
      </c>
      <c r="AV381" s="12">
        <f t="shared" si="211"/>
        <v>0</v>
      </c>
      <c r="AW381" s="8" t="b">
        <f t="shared" si="234"/>
        <v>0</v>
      </c>
      <c r="AX381" s="1"/>
      <c r="AY381" s="8">
        <f t="shared" si="212"/>
        <v>0</v>
      </c>
      <c r="AZ381" s="8" t="str">
        <f>IF(AY381=0,"-",VLOOKUP(A381,FR_HITUNG_MINMAX!A:I,9,0))</f>
        <v>-</v>
      </c>
      <c r="BB381" s="8" t="str">
        <f t="shared" si="213"/>
        <v>-</v>
      </c>
      <c r="BC381" s="12">
        <f t="shared" si="214"/>
        <v>0</v>
      </c>
      <c r="BD381" s="12">
        <f t="shared" si="215"/>
        <v>0</v>
      </c>
      <c r="BE381" s="16"/>
      <c r="BF381" s="8">
        <f>SUMIF('REALISASI ORDER'!C:C,A381,'REALISASI ORDER'!E:E)</f>
        <v>0</v>
      </c>
      <c r="BG381" s="8">
        <f t="shared" si="235"/>
        <v>0</v>
      </c>
      <c r="BH381" s="8">
        <f t="shared" si="216"/>
        <v>0</v>
      </c>
      <c r="BI381" s="8">
        <f t="shared" si="217"/>
        <v>0</v>
      </c>
      <c r="BJ381" s="8">
        <f t="shared" si="236"/>
        <v>0</v>
      </c>
      <c r="BK381" s="33">
        <f t="shared" si="237"/>
        <v>0</v>
      </c>
      <c r="BL381" s="33">
        <f t="shared" si="218"/>
        <v>0</v>
      </c>
      <c r="BM381" s="33">
        <f t="shared" si="219"/>
        <v>0</v>
      </c>
      <c r="BN381" s="33">
        <f t="shared" si="238"/>
        <v>0</v>
      </c>
      <c r="BO381" s="8">
        <f t="shared" si="220"/>
        <v>0</v>
      </c>
      <c r="BP381" s="8">
        <f t="shared" si="221"/>
        <v>0</v>
      </c>
      <c r="BQ381" s="8">
        <f t="shared" si="222"/>
        <v>0</v>
      </c>
      <c r="BR381" s="8">
        <f>IFERROR(ROUNDDOWN(BF381*BN381/(BK381+BL381+BM381+BN),0),0)</f>
        <v>0</v>
      </c>
      <c r="BS381" s="8" t="str">
        <f t="shared" si="223"/>
        <v>NN0003</v>
      </c>
      <c r="BT381" s="8">
        <f>SUMIF(FR_HITUNG_MINMAX!A:A,ORDER!A381,FR_HITUNG_MINMAX!AS:AS)</f>
        <v>0</v>
      </c>
      <c r="BU381" s="8">
        <f t="shared" si="239"/>
        <v>0</v>
      </c>
      <c r="BV381" s="8" t="str">
        <f t="shared" si="224"/>
        <v>-</v>
      </c>
      <c r="BW381" s="8" t="str">
        <f>VLOOKUP(A381,'STOK PESALAKAN'!A:F,6,0)</f>
        <v/>
      </c>
    </row>
    <row r="382" spans="1:75" ht="15" customHeight="1">
      <c r="A382" s="41" t="s">
        <v>448</v>
      </c>
      <c r="B382" s="99">
        <f>IFERROR(IFERROR(VLOOKUP(A382,'STOK PACUL'!C:H,6,0),VLOOKUP(A382,'KATEGORI PACUL'!A:C,3,0)),0)</f>
        <v>15</v>
      </c>
      <c r="C382" s="8">
        <f>IFERROR(VLOOKUP(A382,'KATEGORI PACUL'!A:D,4,0),0)</f>
        <v>24</v>
      </c>
      <c r="D382" s="99">
        <f>IFERROR(IFERROR(VLOOKUP(A382,'STOK PESALAKAN'!C:H,6,0),VLOOKUP(A382,'KATEGORI PESALAKAN'!A:C,3,0)),0)</f>
        <v>25</v>
      </c>
      <c r="E382" s="8">
        <f>IFERROR(VLOOKUP(A382,'KATEGORI PESALAKAN'!A:D,4,0),0)</f>
        <v>28</v>
      </c>
      <c r="F382" s="99">
        <f>IFERROR(IFERROR(VLOOKUP(A382,'STOK CIKDITIRO'!C:H,6,0),VLOOKUP(A382,'KATEGORI CIKDITIRO'!A:C,3,0)),0)</f>
        <v>14</v>
      </c>
      <c r="G382" s="8">
        <f>IFERROR(VLOOKUP(A382,'KATEGORI CIKDITIRO'!A:D,4,0),0)</f>
        <v>3</v>
      </c>
      <c r="H382" s="99">
        <f>IFERROR(IFERROR(VLOOKUP(A382,'STOK TRAYEMAN'!C:H,6,0),VLOOKUP(A382,'KATEGORI TRAYEMAN'!A:C,3,0)),0)</f>
        <v>4</v>
      </c>
      <c r="I382" s="8">
        <f>IFERROR(VLOOKUP(A382,'KATEGORI TRAYEMAN'!A:D,4,0),0)</f>
        <v>2</v>
      </c>
      <c r="J382" s="8" t="str">
        <f>IFERROR(VLOOKUP(A382,'NOSTOK PACUL'!A:C,3,0),IFERROR(IF(VLOOKUP(A382,'STOK PACUL'!A:B,2,0)="NOSTOK","E",VLOOKUP(A382,'KATEGORI PACUL'!A:B,2,0)),"E"))</f>
        <v>B</v>
      </c>
      <c r="K382" s="8" t="str">
        <f>IFERROR(VLOOKUP(A382,'NOSTOK PESALAKAN'!A:C,3,0),IFERROR(IF(VLOOKUP(A382,'STOK PESALAKAN'!A:B,2,0)="NOSTOK","E",VLOOKUP(A382,'KATEGORI PESALAKAN'!A:B,2,0)),"E"))</f>
        <v>D</v>
      </c>
      <c r="L382" s="8" t="str">
        <f>IFERROR(VLOOKUP(A382,'NOSTOK CIKDITIRO'!A:C,3,0),IFERROR(IF(VLOOKUP(A382,'STOK CIKDITIRO'!A:B,2,0)="NOSTOK","E",VLOOKUP(A382,'KATEGORI CIKDITIRO'!A:B,2,0)),"E"))</f>
        <v>C</v>
      </c>
      <c r="M382" s="8" t="str">
        <f>IFERROR(VLOOKUP(A382,'NOSTOK TRAYEMAN'!A:C,3,0),IFERROR(IF(VLOOKUP(A382,'STOK TRAYEMAN'!A:B,2,0)="NOSTOK","E",VLOOKUP(A382,'KATEGORI TRAYEMAN'!A:B,2,0)),"E"))</f>
        <v>D</v>
      </c>
      <c r="N382" s="8" t="str">
        <f>IFERROR(VLOOKUP(A382,FR_HITUNG_MINMAX!A:B,2,0),0)</f>
        <v>BAUD FILTER YAMAHA / BAUD 6X25</v>
      </c>
      <c r="O382" s="8" t="str">
        <f>IFERROR(VLOOKUP(A382,FR_HITUNG_MINMAX!A:D,4,0),0)</f>
        <v>BAUDMU</v>
      </c>
      <c r="P382" s="8">
        <f>IFERROR(VLOOKUP(A382,FR_HITUNG_MINMAX!A:G,7,0),1)</f>
        <v>10</v>
      </c>
      <c r="Q382" s="11" t="str">
        <f>IFERROR(VLOOKUP(A382,FR_HITUNG_MINMAX!A:J,10,0),1)</f>
        <v>2</v>
      </c>
      <c r="R382" s="8">
        <f>IFERROR(VLOOKUP(A382,FR_HITUNG_MINMAX!A:K,11,0),1)</f>
        <v>1</v>
      </c>
      <c r="S382" s="12">
        <f>IFERROR(VLOOKUP(A382,FR_HITUNG_MINMAX!A:F,6,0),0)</f>
        <v>900</v>
      </c>
      <c r="T382" s="8">
        <f t="shared" si="225"/>
        <v>-9</v>
      </c>
      <c r="U382" s="8">
        <f t="shared" si="200"/>
        <v>-3</v>
      </c>
      <c r="V382" s="8">
        <f t="shared" si="201"/>
        <v>11</v>
      </c>
      <c r="W382" s="8">
        <f t="shared" si="226"/>
        <v>2</v>
      </c>
      <c r="X382" s="8">
        <f t="shared" si="227"/>
        <v>0</v>
      </c>
      <c r="Y382" s="16"/>
      <c r="Z382" s="15">
        <f t="shared" si="202"/>
        <v>0</v>
      </c>
      <c r="AA382" s="8">
        <f t="shared" si="228"/>
        <v>0</v>
      </c>
      <c r="AB382" s="16"/>
      <c r="AC382" s="15">
        <f t="shared" si="203"/>
        <v>0</v>
      </c>
      <c r="AD382" s="8">
        <f t="shared" si="204"/>
        <v>0</v>
      </c>
      <c r="AE382" s="16"/>
      <c r="AF382" s="15">
        <f t="shared" si="205"/>
        <v>0</v>
      </c>
      <c r="AG382" s="15">
        <f t="shared" si="229"/>
        <v>0</v>
      </c>
      <c r="AH382" s="16"/>
      <c r="AI382" s="15">
        <f t="shared" si="230"/>
        <v>0</v>
      </c>
      <c r="AJ382" s="8">
        <f t="shared" si="231"/>
        <v>14</v>
      </c>
      <c r="AK382" s="8">
        <f t="shared" si="206"/>
        <v>0</v>
      </c>
      <c r="AL382" s="8">
        <f t="shared" si="207"/>
        <v>0</v>
      </c>
      <c r="AM382" s="8">
        <f t="shared" si="232"/>
        <v>0</v>
      </c>
      <c r="AN382" s="8">
        <f t="shared" si="233"/>
        <v>20</v>
      </c>
      <c r="AO382" s="8">
        <f>IFERROR(VLOOKUP(A382,PERSAMAAN!B:D,3,0),AN382)</f>
        <v>20</v>
      </c>
      <c r="AP382" s="1"/>
      <c r="AQ382" s="8">
        <f t="shared" si="208"/>
        <v>20</v>
      </c>
      <c r="AR382" s="8" t="str">
        <f>IF(AQ382=0,"-",VLOOKUP(A382,FR_HITUNG_MINMAX!A:H,8,0))</f>
        <v>AAR</v>
      </c>
      <c r="AS382" s="1"/>
      <c r="AT382" s="8" t="str">
        <f t="shared" si="209"/>
        <v>AAR</v>
      </c>
      <c r="AU382" s="12">
        <f t="shared" si="210"/>
        <v>18000</v>
      </c>
      <c r="AV382" s="12">
        <f t="shared" si="211"/>
        <v>508500</v>
      </c>
      <c r="AW382" s="8" t="b">
        <f t="shared" si="234"/>
        <v>0</v>
      </c>
      <c r="AX382" s="1"/>
      <c r="AY382" s="8">
        <f t="shared" si="212"/>
        <v>0</v>
      </c>
      <c r="AZ382" s="8" t="str">
        <f>IF(AY382=0,"-",VLOOKUP(A382,FR_HITUNG_MINMAX!A:I,9,0))</f>
        <v>-</v>
      </c>
      <c r="BB382" s="8" t="str">
        <f t="shared" si="213"/>
        <v>-</v>
      </c>
      <c r="BC382" s="12">
        <f t="shared" si="214"/>
        <v>0</v>
      </c>
      <c r="BD382" s="12">
        <f t="shared" si="215"/>
        <v>0</v>
      </c>
      <c r="BE382" s="16"/>
      <c r="BF382" s="8">
        <f>SUMIF('REALISASI ORDER'!C:C,A382,'REALISASI ORDER'!E:E)</f>
        <v>0</v>
      </c>
      <c r="BG382" s="8">
        <f t="shared" si="235"/>
        <v>15</v>
      </c>
      <c r="BH382" s="8">
        <f t="shared" si="216"/>
        <v>25</v>
      </c>
      <c r="BI382" s="8">
        <f t="shared" si="217"/>
        <v>14</v>
      </c>
      <c r="BJ382" s="8">
        <f t="shared" si="236"/>
        <v>4</v>
      </c>
      <c r="BK382" s="33">
        <f t="shared" si="237"/>
        <v>24</v>
      </c>
      <c r="BL382" s="33">
        <f t="shared" si="218"/>
        <v>3</v>
      </c>
      <c r="BM382" s="33">
        <f t="shared" si="219"/>
        <v>0</v>
      </c>
      <c r="BN382" s="33">
        <f t="shared" si="238"/>
        <v>0</v>
      </c>
      <c r="BO382" s="8">
        <f t="shared" si="220"/>
        <v>0</v>
      </c>
      <c r="BP382" s="8">
        <f t="shared" si="221"/>
        <v>0</v>
      </c>
      <c r="BQ382" s="8">
        <f t="shared" si="222"/>
        <v>0</v>
      </c>
      <c r="BR382" s="8">
        <f>IFERROR(ROUNDDOWN(BF382*BN382/(BK382+BL382+BM382+BN),0),0)</f>
        <v>0</v>
      </c>
      <c r="BS382" s="8" t="str">
        <f t="shared" si="223"/>
        <v>NN000521</v>
      </c>
      <c r="BT382" s="8">
        <f>SUMIF(FR_HITUNG_MINMAX!A:A,ORDER!A382,FR_HITUNG_MINMAX!AS:AS)</f>
        <v>9</v>
      </c>
      <c r="BU382" s="8">
        <f t="shared" si="239"/>
        <v>0</v>
      </c>
      <c r="BV382" s="8" t="str">
        <f t="shared" si="224"/>
        <v>AAR</v>
      </c>
      <c r="BW382" s="8" t="str">
        <f>VLOOKUP(A382,'STOK PESALAKAN'!A:F,6,0)</f>
        <v/>
      </c>
    </row>
    <row r="383" spans="1:75" ht="15" customHeight="1">
      <c r="A383" s="41" t="s">
        <v>449</v>
      </c>
      <c r="B383" s="99">
        <f>IFERROR(IFERROR(VLOOKUP(A383,'STOK PACUL'!C:H,6,0),VLOOKUP(A383,'KATEGORI PACUL'!A:C,3,0)),0)</f>
        <v>2</v>
      </c>
      <c r="C383" s="8">
        <f>IFERROR(VLOOKUP(A383,'KATEGORI PACUL'!A:D,4,0),0)</f>
        <v>0</v>
      </c>
      <c r="D383" s="99">
        <f>IFERROR(IFERROR(VLOOKUP(A383,'STOK PESALAKAN'!C:H,6,0),VLOOKUP(A383,'KATEGORI PESALAKAN'!A:C,3,0)),0)</f>
        <v>0</v>
      </c>
      <c r="E383" s="8">
        <f>IFERROR(VLOOKUP(A383,'KATEGORI PESALAKAN'!A:D,4,0),0)</f>
        <v>2</v>
      </c>
      <c r="F383" s="99">
        <f>IFERROR(IFERROR(VLOOKUP(A383,'STOK CIKDITIRO'!C:H,6,0),VLOOKUP(A383,'KATEGORI CIKDITIRO'!A:C,3,0)),0)</f>
        <v>2</v>
      </c>
      <c r="G383" s="8">
        <f>IFERROR(VLOOKUP(A383,'KATEGORI CIKDITIRO'!A:D,4,0),0)</f>
        <v>0</v>
      </c>
      <c r="H383" s="99">
        <f>IFERROR(IFERROR(VLOOKUP(A383,'STOK TRAYEMAN'!C:H,6,0),VLOOKUP(A383,'KATEGORI TRAYEMAN'!A:C,3,0)),0)</f>
        <v>0</v>
      </c>
      <c r="I383" s="8">
        <f>IFERROR(VLOOKUP(A383,'KATEGORI TRAYEMAN'!A:D,4,0),0)</f>
        <v>0</v>
      </c>
      <c r="J383" s="8" t="str">
        <f>IFERROR(VLOOKUP(A383,'NOSTOK PACUL'!A:C,3,0),IFERROR(IF(VLOOKUP(A383,'STOK PACUL'!A:B,2,0)="NOSTOK","E",VLOOKUP(A383,'KATEGORI PACUL'!A:B,2,0)),"E"))</f>
        <v>E</v>
      </c>
      <c r="K383" s="8" t="str">
        <f>IFERROR(VLOOKUP(A383,'NOSTOK PESALAKAN'!A:C,3,0),IFERROR(IF(VLOOKUP(A383,'STOK PESALAKAN'!A:B,2,0)="NOSTOK","E",VLOOKUP(A383,'KATEGORI PESALAKAN'!A:B,2,0)),"E"))</f>
        <v>D</v>
      </c>
      <c r="L383" s="8" t="str">
        <f>IFERROR(VLOOKUP(A383,'NOSTOK CIKDITIRO'!A:C,3,0),IFERROR(IF(VLOOKUP(A383,'STOK CIKDITIRO'!A:B,2,0)="NOSTOK","E",VLOOKUP(A383,'KATEGORI CIKDITIRO'!A:B,2,0)),"E"))</f>
        <v>E</v>
      </c>
      <c r="M383" s="8" t="str">
        <f>IFERROR(VLOOKUP(A383,'NOSTOK TRAYEMAN'!A:C,3,0),IFERROR(IF(VLOOKUP(A383,'STOK TRAYEMAN'!A:B,2,0)="NOSTOK","E",VLOOKUP(A383,'KATEGORI TRAYEMAN'!A:B,2,0)),"E"))</f>
        <v>E</v>
      </c>
      <c r="N383" s="8" t="str">
        <f>IFERROR(VLOOKUP(A383,FR_HITUNG_MINMAX!A:B,2,0),0)</f>
        <v>FITING SEN H.GRAND IMI</v>
      </c>
      <c r="O383" s="8" t="str">
        <f>IFERROR(VLOOKUP(A383,FR_HITUNG_MINMAX!A:D,4,0),0)</f>
        <v>IMITAS</v>
      </c>
      <c r="P383" s="8">
        <f>IFERROR(VLOOKUP(A383,FR_HITUNG_MINMAX!A:G,7,0),1)</f>
        <v>1</v>
      </c>
      <c r="Q383" s="11">
        <f>IFERROR(VLOOKUP(A383,FR_HITUNG_MINMAX!A:J,10,0),1)</f>
        <v>1</v>
      </c>
      <c r="R383" s="8">
        <f>IFERROR(VLOOKUP(A383,FR_HITUNG_MINMAX!A:K,11,0),1)</f>
        <v>1</v>
      </c>
      <c r="S383" s="12">
        <f>IFERROR(VLOOKUP(A383,FR_HITUNG_MINMAX!A:F,6,0),0)</f>
        <v>5000</v>
      </c>
      <c r="T383" s="8">
        <f t="shared" si="225"/>
        <v>2</v>
      </c>
      <c r="U383" s="8">
        <f t="shared" si="200"/>
        <v>-2</v>
      </c>
      <c r="V383" s="8">
        <f t="shared" si="201"/>
        <v>2</v>
      </c>
      <c r="W383" s="8">
        <f t="shared" si="226"/>
        <v>0</v>
      </c>
      <c r="X383" s="8">
        <f t="shared" si="227"/>
        <v>2</v>
      </c>
      <c r="Y383" s="16"/>
      <c r="Z383" s="15">
        <f t="shared" si="202"/>
        <v>0</v>
      </c>
      <c r="AA383" s="8">
        <f t="shared" si="228"/>
        <v>0</v>
      </c>
      <c r="AB383" s="16"/>
      <c r="AC383" s="15">
        <f t="shared" si="203"/>
        <v>0</v>
      </c>
      <c r="AD383" s="8">
        <f t="shared" si="204"/>
        <v>0</v>
      </c>
      <c r="AE383" s="16"/>
      <c r="AF383" s="15">
        <f t="shared" si="205"/>
        <v>0</v>
      </c>
      <c r="AG383" s="15">
        <f t="shared" si="229"/>
        <v>0</v>
      </c>
      <c r="AH383" s="16"/>
      <c r="AI383" s="15">
        <f t="shared" si="230"/>
        <v>0</v>
      </c>
      <c r="AJ383" s="8">
        <f t="shared" si="231"/>
        <v>0</v>
      </c>
      <c r="AK383" s="8">
        <f t="shared" si="206"/>
        <v>1</v>
      </c>
      <c r="AL383" s="8">
        <f t="shared" si="207"/>
        <v>0</v>
      </c>
      <c r="AM383" s="8">
        <f t="shared" si="232"/>
        <v>0</v>
      </c>
      <c r="AN383" s="8">
        <f t="shared" si="233"/>
        <v>1</v>
      </c>
      <c r="AO383" s="8">
        <f>IFERROR(VLOOKUP(A383,PERSAMAAN!B:D,3,0),AN383)</f>
        <v>1</v>
      </c>
      <c r="AP383" s="1">
        <v>3</v>
      </c>
      <c r="AQ383" s="8">
        <f t="shared" si="208"/>
        <v>3</v>
      </c>
      <c r="AR383" s="8" t="str">
        <f>IF(AQ383=0,"-",VLOOKUP(A383,FR_HITUNG_MINMAX!A:H,8,0))</f>
        <v>GSM</v>
      </c>
      <c r="AS383" s="1" t="s">
        <v>32</v>
      </c>
      <c r="AT383" s="8" t="str">
        <f t="shared" si="209"/>
        <v>HKJ</v>
      </c>
      <c r="AU383" s="12">
        <f t="shared" si="210"/>
        <v>15000</v>
      </c>
      <c r="AV383" s="12">
        <f t="shared" si="211"/>
        <v>7262685</v>
      </c>
      <c r="AW383" s="8" t="b">
        <f t="shared" si="234"/>
        <v>0</v>
      </c>
      <c r="AX383" s="1"/>
      <c r="AY383" s="8">
        <f t="shared" si="212"/>
        <v>0</v>
      </c>
      <c r="AZ383" s="8" t="str">
        <f>IF(AY383=0,"-",VLOOKUP(A383,FR_HITUNG_MINMAX!A:I,9,0))</f>
        <v>-</v>
      </c>
      <c r="BB383" s="8" t="str">
        <f t="shared" si="213"/>
        <v>-</v>
      </c>
      <c r="BC383" s="12">
        <f t="shared" si="214"/>
        <v>0</v>
      </c>
      <c r="BD383" s="12">
        <f t="shared" si="215"/>
        <v>0</v>
      </c>
      <c r="BE383" s="16"/>
      <c r="BF383" s="8">
        <f>SUMIF('REALISASI ORDER'!C:C,A383,'REALISASI ORDER'!E:E)</f>
        <v>0</v>
      </c>
      <c r="BG383" s="8">
        <f t="shared" si="235"/>
        <v>2</v>
      </c>
      <c r="BH383" s="8">
        <f t="shared" si="216"/>
        <v>0</v>
      </c>
      <c r="BI383" s="8">
        <f t="shared" si="217"/>
        <v>2</v>
      </c>
      <c r="BJ383" s="8">
        <f t="shared" si="236"/>
        <v>0</v>
      </c>
      <c r="BK383" s="33">
        <f t="shared" si="237"/>
        <v>0</v>
      </c>
      <c r="BL383" s="33">
        <f t="shared" si="218"/>
        <v>2</v>
      </c>
      <c r="BM383" s="33">
        <f t="shared" si="219"/>
        <v>0</v>
      </c>
      <c r="BN383" s="33">
        <f t="shared" si="238"/>
        <v>0</v>
      </c>
      <c r="BO383" s="8">
        <f t="shared" si="220"/>
        <v>0</v>
      </c>
      <c r="BP383" s="8">
        <f t="shared" si="221"/>
        <v>0</v>
      </c>
      <c r="BQ383" s="8">
        <f t="shared" si="222"/>
        <v>0</v>
      </c>
      <c r="BR383" s="8">
        <f>IFERROR(ROUNDDOWN(BF383*BN383/(BK383+BL383+BM383+BN),0),0)</f>
        <v>0</v>
      </c>
      <c r="BS383" s="8" t="str">
        <f t="shared" si="223"/>
        <v>NN00118</v>
      </c>
      <c r="BT383" s="8">
        <f>SUMIF(FR_HITUNG_MINMAX!A:A,ORDER!A383,FR_HITUNG_MINMAX!AS:AS)</f>
        <v>1</v>
      </c>
      <c r="BU383" s="8">
        <f t="shared" si="239"/>
        <v>0</v>
      </c>
      <c r="BV383" s="8" t="str">
        <f t="shared" si="224"/>
        <v>HKJ</v>
      </c>
      <c r="BW383" s="8" t="str">
        <f>VLOOKUP(A383,'STOK PESALAKAN'!A:F,6,0)</f>
        <v/>
      </c>
    </row>
    <row r="384" spans="1:75">
      <c r="A384" s="41" t="s">
        <v>450</v>
      </c>
      <c r="B384" s="99">
        <f>IFERROR(IFERROR(VLOOKUP(A384,'STOK PACUL'!C:H,6,0),VLOOKUP(A384,'KATEGORI PACUL'!A:C,3,0)),0)</f>
        <v>24</v>
      </c>
      <c r="C384" s="8">
        <f>IFERROR(VLOOKUP(A384,'KATEGORI PACUL'!A:D,4,0),0)</f>
        <v>30</v>
      </c>
      <c r="D384" s="99">
        <f>IFERROR(IFERROR(VLOOKUP(A384,'STOK PESALAKAN'!C:H,6,0),VLOOKUP(A384,'KATEGORI PESALAKAN'!A:C,3,0)),0)</f>
        <v>15</v>
      </c>
      <c r="E384" s="8">
        <f>IFERROR(VLOOKUP(A384,'KATEGORI PESALAKAN'!A:D,4,0),0)</f>
        <v>5</v>
      </c>
      <c r="F384" s="99">
        <f>IFERROR(IFERROR(VLOOKUP(A384,'STOK CIKDITIRO'!C:H,6,0),VLOOKUP(A384,'KATEGORI CIKDITIRO'!A:C,3,0)),0)</f>
        <v>8</v>
      </c>
      <c r="G384" s="8">
        <f>IFERROR(VLOOKUP(A384,'KATEGORI CIKDITIRO'!A:D,4,0),0)</f>
        <v>20</v>
      </c>
      <c r="H384" s="99">
        <f>IFERROR(IFERROR(VLOOKUP(A384,'STOK TRAYEMAN'!C:H,6,0),VLOOKUP(A384,'KATEGORI TRAYEMAN'!A:C,3,0)),0)</f>
        <v>3</v>
      </c>
      <c r="I384" s="8">
        <f>IFERROR(VLOOKUP(A384,'KATEGORI TRAYEMAN'!A:D,4,0),0)</f>
        <v>2</v>
      </c>
      <c r="J384" s="8" t="str">
        <f>IFERROR(VLOOKUP(A384,'NOSTOK PACUL'!A:C,3,0),IFERROR(IF(VLOOKUP(A384,'STOK PACUL'!A:B,2,0)="NOSTOK","E",VLOOKUP(A384,'KATEGORI PACUL'!A:B,2,0)),"E"))</f>
        <v>B</v>
      </c>
      <c r="K384" s="8" t="str">
        <f>IFERROR(VLOOKUP(A384,'NOSTOK PESALAKAN'!A:C,3,0),IFERROR(IF(VLOOKUP(A384,'STOK PESALAKAN'!A:B,2,0)="NOSTOK","E",VLOOKUP(A384,'KATEGORI PESALAKAN'!A:B,2,0)),"E"))</f>
        <v>B</v>
      </c>
      <c r="L384" s="8" t="str">
        <f>IFERROR(VLOOKUP(A384,'NOSTOK CIKDITIRO'!A:C,3,0),IFERROR(IF(VLOOKUP(A384,'STOK CIKDITIRO'!A:B,2,0)="NOSTOK","E",VLOOKUP(A384,'KATEGORI CIKDITIRO'!A:B,2,0)),"E"))</f>
        <v>B</v>
      </c>
      <c r="M384" s="8" t="str">
        <f>IFERROR(VLOOKUP(A384,'NOSTOK TRAYEMAN'!A:C,3,0),IFERROR(IF(VLOOKUP(A384,'STOK TRAYEMAN'!A:B,2,0)="NOSTOK","E",VLOOKUP(A384,'KATEGORI TRAYEMAN'!A:B,2,0)),"E"))</f>
        <v>D</v>
      </c>
      <c r="N384" s="8" t="str">
        <f>IFERROR(VLOOKUP(A384,FR_HITUNG_MINMAX!A:B,2,0),0)</f>
        <v>BAUD CVT 6X40</v>
      </c>
      <c r="O384" s="8" t="str">
        <f>IFERROR(VLOOKUP(A384,FR_HITUNG_MINMAX!A:D,4,0),0)</f>
        <v>BAUDMU</v>
      </c>
      <c r="P384" s="8">
        <f>IFERROR(VLOOKUP(A384,FR_HITUNG_MINMAX!A:G,7,0),1)</f>
        <v>2</v>
      </c>
      <c r="Q384" s="11">
        <f>IFERROR(VLOOKUP(A384,FR_HITUNG_MINMAX!A:J,10,0),1)</f>
        <v>1</v>
      </c>
      <c r="R384" s="8">
        <f>IFERROR(VLOOKUP(A384,FR_HITUNG_MINMAX!A:K,11,0),1)</f>
        <v>1</v>
      </c>
      <c r="S384" s="12">
        <f>IFERROR(VLOOKUP(A384,FR_HITUNG_MINMAX!A:F,6,0),0)</f>
        <v>1500</v>
      </c>
      <c r="T384" s="8">
        <f t="shared" si="225"/>
        <v>-6</v>
      </c>
      <c r="U384" s="8">
        <f t="shared" si="200"/>
        <v>10</v>
      </c>
      <c r="V384" s="8">
        <f t="shared" si="201"/>
        <v>-12</v>
      </c>
      <c r="W384" s="8">
        <f t="shared" si="226"/>
        <v>1</v>
      </c>
      <c r="X384" s="8">
        <f t="shared" si="227"/>
        <v>0</v>
      </c>
      <c r="Y384" s="16"/>
      <c r="Z384" s="15">
        <f t="shared" si="202"/>
        <v>0</v>
      </c>
      <c r="AA384" s="8">
        <f t="shared" si="228"/>
        <v>6</v>
      </c>
      <c r="AB384" s="16"/>
      <c r="AC384" s="15">
        <f t="shared" si="203"/>
        <v>0</v>
      </c>
      <c r="AD384" s="8">
        <f t="shared" si="204"/>
        <v>0</v>
      </c>
      <c r="AE384" s="16"/>
      <c r="AF384" s="15">
        <f t="shared" si="205"/>
        <v>0</v>
      </c>
      <c r="AG384" s="15">
        <f t="shared" si="229"/>
        <v>0</v>
      </c>
      <c r="AH384" s="16"/>
      <c r="AI384" s="15">
        <f t="shared" si="230"/>
        <v>0</v>
      </c>
      <c r="AJ384" s="8">
        <f t="shared" si="231"/>
        <v>0</v>
      </c>
      <c r="AK384" s="8">
        <f t="shared" si="206"/>
        <v>0</v>
      </c>
      <c r="AL384" s="8">
        <f t="shared" si="207"/>
        <v>7</v>
      </c>
      <c r="AM384" s="8">
        <f t="shared" si="232"/>
        <v>0</v>
      </c>
      <c r="AN384" s="8">
        <f t="shared" si="233"/>
        <v>8</v>
      </c>
      <c r="AO384" s="8">
        <f>IFERROR(VLOOKUP(A384,PERSAMAAN!B:D,3,0),AN384)</f>
        <v>8</v>
      </c>
      <c r="AP384" s="1">
        <v>20</v>
      </c>
      <c r="AQ384" s="8">
        <f t="shared" si="208"/>
        <v>20</v>
      </c>
      <c r="AR384" s="8" t="str">
        <f>IF(AQ384=0,"-",VLOOKUP(A384,FR_HITUNG_MINMAX!A:H,8,0))</f>
        <v>AAR</v>
      </c>
      <c r="AS384" s="1"/>
      <c r="AT384" s="8" t="str">
        <f t="shared" si="209"/>
        <v>AAR</v>
      </c>
      <c r="AU384" s="12">
        <f t="shared" si="210"/>
        <v>30000</v>
      </c>
      <c r="AV384" s="12">
        <f t="shared" si="211"/>
        <v>508500</v>
      </c>
      <c r="AW384" s="8" t="b">
        <f t="shared" si="234"/>
        <v>0</v>
      </c>
      <c r="AX384" s="1"/>
      <c r="AY384" s="8">
        <f t="shared" si="212"/>
        <v>0</v>
      </c>
      <c r="AZ384" s="8" t="str">
        <f>IF(AY384=0,"-",VLOOKUP(A384,FR_HITUNG_MINMAX!A:I,9,0))</f>
        <v>-</v>
      </c>
      <c r="BB384" s="8" t="str">
        <f t="shared" si="213"/>
        <v>-</v>
      </c>
      <c r="BC384" s="12">
        <f t="shared" si="214"/>
        <v>0</v>
      </c>
      <c r="BD384" s="12">
        <f t="shared" si="215"/>
        <v>0</v>
      </c>
      <c r="BE384" s="16"/>
      <c r="BF384" s="8">
        <f>SUMIF('REALISASI ORDER'!C:C,A384,'REALISASI ORDER'!E:E)</f>
        <v>0</v>
      </c>
      <c r="BG384" s="8">
        <f t="shared" si="235"/>
        <v>24</v>
      </c>
      <c r="BH384" s="8">
        <f t="shared" si="216"/>
        <v>15</v>
      </c>
      <c r="BI384" s="8">
        <f t="shared" si="217"/>
        <v>8</v>
      </c>
      <c r="BJ384" s="8">
        <f t="shared" si="236"/>
        <v>3</v>
      </c>
      <c r="BK384" s="33">
        <f t="shared" si="237"/>
        <v>30</v>
      </c>
      <c r="BL384" s="33">
        <f t="shared" si="218"/>
        <v>0</v>
      </c>
      <c r="BM384" s="33">
        <f t="shared" si="219"/>
        <v>12</v>
      </c>
      <c r="BN384" s="33">
        <f t="shared" si="238"/>
        <v>0</v>
      </c>
      <c r="BO384" s="8">
        <f t="shared" si="220"/>
        <v>0</v>
      </c>
      <c r="BP384" s="8">
        <f t="shared" si="221"/>
        <v>0</v>
      </c>
      <c r="BQ384" s="8">
        <f t="shared" si="222"/>
        <v>0</v>
      </c>
      <c r="BR384" s="8">
        <f>IFERROR(ROUNDDOWN(BF384*BN384/(BK384+BL384+BM384+BN),0),0)</f>
        <v>0</v>
      </c>
      <c r="BS384" s="8" t="str">
        <f t="shared" si="223"/>
        <v>NN00210</v>
      </c>
      <c r="BT384" s="8">
        <f>SUMIF(FR_HITUNG_MINMAX!A:A,ORDER!A384,FR_HITUNG_MINMAX!AS:AS)</f>
        <v>9</v>
      </c>
      <c r="BU384" s="8">
        <f t="shared" si="239"/>
        <v>0</v>
      </c>
      <c r="BV384" s="8" t="str">
        <f t="shared" si="224"/>
        <v>AAR</v>
      </c>
      <c r="BW384" s="8" t="str">
        <f>VLOOKUP(A384,'STOK PESALAKAN'!A:F,6,0)</f>
        <v/>
      </c>
    </row>
    <row r="385" spans="1:75" ht="15" customHeight="1">
      <c r="A385" s="41" t="s">
        <v>451</v>
      </c>
      <c r="B385" s="99">
        <f>IFERROR(IFERROR(VLOOKUP(A385,'STOK PACUL'!C:H,6,0),VLOOKUP(A385,'KATEGORI PACUL'!A:C,3,0)),0)</f>
        <v>14</v>
      </c>
      <c r="C385" s="8">
        <f>IFERROR(VLOOKUP(A385,'KATEGORI PACUL'!A:D,4,0),0)</f>
        <v>2</v>
      </c>
      <c r="D385" s="99">
        <f>IFERROR(IFERROR(VLOOKUP(A385,'STOK PESALAKAN'!C:H,6,0),VLOOKUP(A385,'KATEGORI PESALAKAN'!A:C,3,0)),0)</f>
        <v>16</v>
      </c>
      <c r="E385" s="8">
        <f>IFERROR(VLOOKUP(A385,'KATEGORI PESALAKAN'!A:D,4,0),0)</f>
        <v>5</v>
      </c>
      <c r="F385" s="99">
        <f>IFERROR(IFERROR(VLOOKUP(A385,'STOK CIKDITIRO'!C:H,6,0),VLOOKUP(A385,'KATEGORI CIKDITIRO'!A:C,3,0)),0)</f>
        <v>11</v>
      </c>
      <c r="G385" s="8">
        <f>IFERROR(VLOOKUP(A385,'KATEGORI CIKDITIRO'!A:D,4,0),0)</f>
        <v>3</v>
      </c>
      <c r="H385" s="99">
        <f>IFERROR(IFERROR(VLOOKUP(A385,'STOK TRAYEMAN'!C:H,6,0),VLOOKUP(A385,'KATEGORI TRAYEMAN'!A:C,3,0)),0)</f>
        <v>9</v>
      </c>
      <c r="I385" s="8">
        <f>IFERROR(VLOOKUP(A385,'KATEGORI TRAYEMAN'!A:D,4,0),0)</f>
        <v>2</v>
      </c>
      <c r="J385" s="8" t="str">
        <f>IFERROR(VLOOKUP(A385,'NOSTOK PACUL'!A:C,3,0),IFERROR(IF(VLOOKUP(A385,'STOK PACUL'!A:B,2,0)="NOSTOK","E",VLOOKUP(A385,'KATEGORI PACUL'!A:B,2,0)),"E"))</f>
        <v>C</v>
      </c>
      <c r="K385" s="8" t="str">
        <f>IFERROR(VLOOKUP(A385,'NOSTOK PESALAKAN'!A:C,3,0),IFERROR(IF(VLOOKUP(A385,'STOK PESALAKAN'!A:B,2,0)="NOSTOK","E",VLOOKUP(A385,'KATEGORI PESALAKAN'!A:B,2,0)),"E"))</f>
        <v>B</v>
      </c>
      <c r="L385" s="8" t="str">
        <f>IFERROR(VLOOKUP(A385,'NOSTOK CIKDITIRO'!A:C,3,0),IFERROR(IF(VLOOKUP(A385,'STOK CIKDITIRO'!A:B,2,0)="NOSTOK","E",VLOOKUP(A385,'KATEGORI CIKDITIRO'!A:B,2,0)),"E"))</f>
        <v>B</v>
      </c>
      <c r="M385" s="8" t="str">
        <f>IFERROR(VLOOKUP(A385,'NOSTOK TRAYEMAN'!A:C,3,0),IFERROR(IF(VLOOKUP(A385,'STOK TRAYEMAN'!A:B,2,0)="NOSTOK","E",VLOOKUP(A385,'KATEGORI TRAYEMAN'!A:B,2,0)),"E"))</f>
        <v>D</v>
      </c>
      <c r="N385" s="8" t="str">
        <f>IFERROR(VLOOKUP(A385,FR_HITUNG_MINMAX!A:B,2,0),0)</f>
        <v>ORING TUTUP OLI ALL IMI</v>
      </c>
      <c r="O385" s="8" t="str">
        <f>IFERROR(VLOOKUP(A385,FR_HITUNG_MINMAX!A:D,4,0),0)</f>
        <v>BAUDMU</v>
      </c>
      <c r="P385" s="8">
        <f>IFERROR(VLOOKUP(A385,FR_HITUNG_MINMAX!A:G,7,0),1)</f>
        <v>1</v>
      </c>
      <c r="Q385" s="11" t="str">
        <f>IFERROR(VLOOKUP(A385,FR_HITUNG_MINMAX!A:J,10,0),1)</f>
        <v>1</v>
      </c>
      <c r="R385" s="8">
        <f>IFERROR(VLOOKUP(A385,FR_HITUNG_MINMAX!A:K,11,0),1)</f>
        <v>1</v>
      </c>
      <c r="S385" s="12">
        <f>IFERROR(VLOOKUP(A385,FR_HITUNG_MINMAX!A:F,6,0),0)</f>
        <v>2250</v>
      </c>
      <c r="T385" s="8">
        <f t="shared" si="225"/>
        <v>12</v>
      </c>
      <c r="U385" s="8">
        <f t="shared" si="200"/>
        <v>11</v>
      </c>
      <c r="V385" s="8">
        <f t="shared" si="201"/>
        <v>8</v>
      </c>
      <c r="W385" s="8">
        <f t="shared" si="226"/>
        <v>7</v>
      </c>
      <c r="X385" s="8">
        <f t="shared" si="227"/>
        <v>0</v>
      </c>
      <c r="Y385" s="16"/>
      <c r="Z385" s="15">
        <f t="shared" si="202"/>
        <v>0</v>
      </c>
      <c r="AA385" s="8">
        <f t="shared" si="228"/>
        <v>0</v>
      </c>
      <c r="AB385" s="16"/>
      <c r="AC385" s="15">
        <f t="shared" si="203"/>
        <v>0</v>
      </c>
      <c r="AD385" s="8">
        <f t="shared" si="204"/>
        <v>0</v>
      </c>
      <c r="AE385" s="16"/>
      <c r="AF385" s="15">
        <f t="shared" si="205"/>
        <v>0</v>
      </c>
      <c r="AG385" s="15">
        <f t="shared" si="229"/>
        <v>0</v>
      </c>
      <c r="AH385" s="16"/>
      <c r="AI385" s="15">
        <f t="shared" si="230"/>
        <v>0</v>
      </c>
      <c r="AJ385" s="8">
        <f t="shared" si="231"/>
        <v>0</v>
      </c>
      <c r="AK385" s="8">
        <f t="shared" si="206"/>
        <v>0</v>
      </c>
      <c r="AL385" s="8">
        <f t="shared" si="207"/>
        <v>0</v>
      </c>
      <c r="AM385" s="8">
        <f t="shared" si="232"/>
        <v>0</v>
      </c>
      <c r="AN385" s="8">
        <f t="shared" si="233"/>
        <v>0</v>
      </c>
      <c r="AO385" s="8">
        <f>IFERROR(VLOOKUP(A385,PERSAMAAN!B:D,3,0),AN385)</f>
        <v>0</v>
      </c>
      <c r="AP385" s="1"/>
      <c r="AQ385" s="8">
        <f t="shared" si="208"/>
        <v>0</v>
      </c>
      <c r="AR385" s="8" t="str">
        <f>IF(AQ385=0,"-",VLOOKUP(A385,FR_HITUNG_MINMAX!A:H,8,0))</f>
        <v>-</v>
      </c>
      <c r="AS385" s="1"/>
      <c r="AT385" s="8" t="str">
        <f t="shared" si="209"/>
        <v>-</v>
      </c>
      <c r="AU385" s="12">
        <f t="shared" si="210"/>
        <v>0</v>
      </c>
      <c r="AV385" s="12">
        <f t="shared" si="211"/>
        <v>0</v>
      </c>
      <c r="AW385" s="8" t="b">
        <f t="shared" si="234"/>
        <v>0</v>
      </c>
      <c r="AX385" s="1"/>
      <c r="AY385" s="8">
        <f t="shared" si="212"/>
        <v>0</v>
      </c>
      <c r="AZ385" s="8" t="str">
        <f>IF(AY385=0,"-",VLOOKUP(A385,FR_HITUNG_MINMAX!A:I,9,0))</f>
        <v>-</v>
      </c>
      <c r="BB385" s="8" t="str">
        <f t="shared" si="213"/>
        <v>-</v>
      </c>
      <c r="BC385" s="12">
        <f t="shared" si="214"/>
        <v>0</v>
      </c>
      <c r="BD385" s="12">
        <f t="shared" si="215"/>
        <v>0</v>
      </c>
      <c r="BE385" s="16"/>
      <c r="BF385" s="8">
        <f>SUMIF('REALISASI ORDER'!C:C,A385,'REALISASI ORDER'!E:E)</f>
        <v>0</v>
      </c>
      <c r="BG385" s="8">
        <f t="shared" si="235"/>
        <v>14</v>
      </c>
      <c r="BH385" s="8">
        <f t="shared" si="216"/>
        <v>16</v>
      </c>
      <c r="BI385" s="8">
        <f t="shared" si="217"/>
        <v>11</v>
      </c>
      <c r="BJ385" s="8">
        <f t="shared" si="236"/>
        <v>9</v>
      </c>
      <c r="BK385" s="33">
        <f t="shared" si="237"/>
        <v>2</v>
      </c>
      <c r="BL385" s="33">
        <f t="shared" si="218"/>
        <v>0</v>
      </c>
      <c r="BM385" s="33">
        <f t="shared" si="219"/>
        <v>0</v>
      </c>
      <c r="BN385" s="33">
        <f t="shared" si="238"/>
        <v>0</v>
      </c>
      <c r="BO385" s="8">
        <f t="shared" si="220"/>
        <v>0</v>
      </c>
      <c r="BP385" s="8">
        <f t="shared" si="221"/>
        <v>0</v>
      </c>
      <c r="BQ385" s="8">
        <f t="shared" si="222"/>
        <v>0</v>
      </c>
      <c r="BR385" s="8">
        <f>IFERROR(ROUNDDOWN(BF385*BN385/(BK385+BL385+BM385+BN),0),0)</f>
        <v>0</v>
      </c>
      <c r="BS385" s="8" t="str">
        <f t="shared" si="223"/>
        <v>ORGTOA</v>
      </c>
      <c r="BT385" s="8">
        <f>SUMIF(FR_HITUNG_MINMAX!A:A,ORDER!A385,FR_HITUNG_MINMAX!AS:AS)</f>
        <v>6</v>
      </c>
      <c r="BU385" s="8">
        <f t="shared" si="239"/>
        <v>0</v>
      </c>
      <c r="BV385" s="8" t="str">
        <f t="shared" si="224"/>
        <v>-</v>
      </c>
      <c r="BW385" s="8" t="str">
        <f>VLOOKUP(A385,'STOK PESALAKAN'!A:F,6,0)</f>
        <v/>
      </c>
    </row>
    <row r="386" spans="1:75" ht="15" customHeight="1">
      <c r="A386" s="41" t="s">
        <v>452</v>
      </c>
      <c r="B386" s="99">
        <f>IFERROR(IFERROR(VLOOKUP(A386,'STOK PACUL'!C:H,6,0),VLOOKUP(A386,'KATEGORI PACUL'!A:C,3,0)),0)</f>
        <v>2</v>
      </c>
      <c r="C386" s="8">
        <f>IFERROR(VLOOKUP(A386,'KATEGORI PACUL'!A:D,4,0),0)</f>
        <v>0</v>
      </c>
      <c r="D386" s="99">
        <f>IFERROR(IFERROR(VLOOKUP(A386,'STOK PESALAKAN'!C:H,6,0),VLOOKUP(A386,'KATEGORI PESALAKAN'!A:C,3,0)),0)</f>
        <v>1</v>
      </c>
      <c r="E386" s="8">
        <f>IFERROR(VLOOKUP(A386,'KATEGORI PESALAKAN'!A:D,4,0),0)</f>
        <v>0</v>
      </c>
      <c r="F386" s="99">
        <f>IFERROR(IFERROR(VLOOKUP(A386,'STOK CIKDITIRO'!C:H,6,0),VLOOKUP(A386,'KATEGORI CIKDITIRO'!A:C,3,0)),0)</f>
        <v>0</v>
      </c>
      <c r="G386" s="8">
        <f>IFERROR(VLOOKUP(A386,'KATEGORI CIKDITIRO'!A:D,4,0),0)</f>
        <v>0</v>
      </c>
      <c r="H386" s="99">
        <f>IFERROR(IFERROR(VLOOKUP(A386,'STOK TRAYEMAN'!C:H,6,0),VLOOKUP(A386,'KATEGORI TRAYEMAN'!A:C,3,0)),0)</f>
        <v>0</v>
      </c>
      <c r="I386" s="8">
        <f>IFERROR(VLOOKUP(A386,'KATEGORI TRAYEMAN'!A:D,4,0),0)</f>
        <v>0</v>
      </c>
      <c r="J386" s="8" t="str">
        <f>IFERROR(VLOOKUP(A386,'NOSTOK PACUL'!A:C,3,0),IFERROR(IF(VLOOKUP(A386,'STOK PACUL'!A:B,2,0)="NOSTOK","E",VLOOKUP(A386,'KATEGORI PACUL'!A:B,2,0)),"E"))</f>
        <v>E</v>
      </c>
      <c r="K386" s="8" t="str">
        <f>IFERROR(VLOOKUP(A386,'NOSTOK PESALAKAN'!A:C,3,0),IFERROR(IF(VLOOKUP(A386,'STOK PESALAKAN'!A:B,2,0)="NOSTOK","E",VLOOKUP(A386,'KATEGORI PESALAKAN'!A:B,2,0)),"E"))</f>
        <v>E</v>
      </c>
      <c r="L386" s="8" t="str">
        <f>IFERROR(VLOOKUP(A386,'NOSTOK CIKDITIRO'!A:C,3,0),IFERROR(IF(VLOOKUP(A386,'STOK CIKDITIRO'!A:B,2,0)="NOSTOK","E",VLOOKUP(A386,'KATEGORI CIKDITIRO'!A:B,2,0)),"E"))</f>
        <v>E</v>
      </c>
      <c r="M386" s="8" t="str">
        <f>IFERROR(VLOOKUP(A386,'NOSTOK TRAYEMAN'!A:C,3,0),IFERROR(IF(VLOOKUP(A386,'STOK TRAYEMAN'!A:B,2,0)="NOSTOK","E",VLOOKUP(A386,'KATEGORI TRAYEMAN'!A:B,2,0)),"E"))</f>
        <v>E</v>
      </c>
      <c r="N386" s="8" t="str">
        <f>IFERROR(VLOOKUP(A386,FR_HITUNG_MINMAX!A:B,2,0),0)</f>
        <v>PERPAK GARDAN BEAT FI</v>
      </c>
      <c r="O386" s="8" t="str">
        <f>IFERROR(VLOOKUP(A386,FR_HITUNG_MINMAX!A:D,4,0),0)</f>
        <v>IMITAS</v>
      </c>
      <c r="P386" s="8">
        <f>IFERROR(VLOOKUP(A386,FR_HITUNG_MINMAX!A:G,7,0),1)</f>
        <v>1</v>
      </c>
      <c r="Q386" s="11" t="str">
        <f>IFERROR(VLOOKUP(A386,FR_HITUNG_MINMAX!A:J,10,0),1)</f>
        <v>1</v>
      </c>
      <c r="R386" s="8">
        <f>IFERROR(VLOOKUP(A386,FR_HITUNG_MINMAX!A:K,11,0),1)</f>
        <v>1</v>
      </c>
      <c r="S386" s="12">
        <f>IFERROR(VLOOKUP(A386,FR_HITUNG_MINMAX!A:F,6,0),0)</f>
        <v>13000</v>
      </c>
      <c r="T386" s="8">
        <f t="shared" si="225"/>
        <v>2</v>
      </c>
      <c r="U386" s="8">
        <f t="shared" si="200"/>
        <v>1</v>
      </c>
      <c r="V386" s="8">
        <f t="shared" si="201"/>
        <v>0</v>
      </c>
      <c r="W386" s="8">
        <f t="shared" si="226"/>
        <v>0</v>
      </c>
      <c r="X386" s="8">
        <f t="shared" si="227"/>
        <v>0</v>
      </c>
      <c r="Y386" s="16"/>
      <c r="Z386" s="15">
        <f t="shared" si="202"/>
        <v>0</v>
      </c>
      <c r="AA386" s="8">
        <f t="shared" si="228"/>
        <v>0</v>
      </c>
      <c r="AB386" s="16"/>
      <c r="AC386" s="15">
        <f t="shared" si="203"/>
        <v>0</v>
      </c>
      <c r="AD386" s="8">
        <f t="shared" si="204"/>
        <v>0</v>
      </c>
      <c r="AE386" s="16"/>
      <c r="AF386" s="15">
        <f t="shared" si="205"/>
        <v>0</v>
      </c>
      <c r="AG386" s="15">
        <f t="shared" si="229"/>
        <v>0</v>
      </c>
      <c r="AH386" s="16"/>
      <c r="AI386" s="15">
        <f t="shared" si="230"/>
        <v>0</v>
      </c>
      <c r="AJ386" s="8">
        <f t="shared" si="231"/>
        <v>0</v>
      </c>
      <c r="AK386" s="8">
        <f t="shared" si="206"/>
        <v>0</v>
      </c>
      <c r="AL386" s="8">
        <f t="shared" si="207"/>
        <v>0</v>
      </c>
      <c r="AM386" s="8">
        <f t="shared" si="232"/>
        <v>0</v>
      </c>
      <c r="AN386" s="8">
        <f t="shared" si="233"/>
        <v>0</v>
      </c>
      <c r="AO386" s="8">
        <f>IFERROR(VLOOKUP(A386,PERSAMAAN!B:D,3,0),AN386)</f>
        <v>0</v>
      </c>
      <c r="AP386" s="1">
        <v>1</v>
      </c>
      <c r="AQ386" s="8">
        <f t="shared" si="208"/>
        <v>1</v>
      </c>
      <c r="AR386" s="8" t="str">
        <f>IF(AQ386=0,"-",VLOOKUP(A386,FR_HITUNG_MINMAX!A:H,8,0))</f>
        <v>NSM</v>
      </c>
      <c r="AS386" s="1" t="s">
        <v>32</v>
      </c>
      <c r="AT386" s="8" t="str">
        <f t="shared" si="209"/>
        <v>HKJ</v>
      </c>
      <c r="AU386" s="12">
        <f t="shared" si="210"/>
        <v>13000</v>
      </c>
      <c r="AV386" s="12">
        <f t="shared" si="211"/>
        <v>7262685</v>
      </c>
      <c r="AW386" s="8" t="b">
        <f t="shared" si="234"/>
        <v>0</v>
      </c>
      <c r="AX386" s="1"/>
      <c r="AY386" s="8">
        <f t="shared" si="212"/>
        <v>0</v>
      </c>
      <c r="AZ386" s="8" t="str">
        <f>IF(AY386=0,"-",VLOOKUP(A386,FR_HITUNG_MINMAX!A:I,9,0))</f>
        <v>-</v>
      </c>
      <c r="BB386" s="8" t="str">
        <f t="shared" si="213"/>
        <v>-</v>
      </c>
      <c r="BC386" s="12">
        <f t="shared" si="214"/>
        <v>0</v>
      </c>
      <c r="BD386" s="12">
        <f t="shared" si="215"/>
        <v>0</v>
      </c>
      <c r="BE386" s="16"/>
      <c r="BF386" s="8">
        <f>SUMIF('REALISASI ORDER'!C:C,A386,'REALISASI ORDER'!E:E)</f>
        <v>0</v>
      </c>
      <c r="BG386" s="8">
        <f t="shared" si="235"/>
        <v>2</v>
      </c>
      <c r="BH386" s="8">
        <f t="shared" si="216"/>
        <v>1</v>
      </c>
      <c r="BI386" s="8">
        <f t="shared" si="217"/>
        <v>0</v>
      </c>
      <c r="BJ386" s="8">
        <f t="shared" si="236"/>
        <v>0</v>
      </c>
      <c r="BK386" s="33">
        <f t="shared" si="237"/>
        <v>0</v>
      </c>
      <c r="BL386" s="33">
        <f t="shared" si="218"/>
        <v>0</v>
      </c>
      <c r="BM386" s="33">
        <f t="shared" si="219"/>
        <v>0</v>
      </c>
      <c r="BN386" s="33">
        <f t="shared" si="238"/>
        <v>0</v>
      </c>
      <c r="BO386" s="8">
        <f t="shared" si="220"/>
        <v>0</v>
      </c>
      <c r="BP386" s="8">
        <f t="shared" si="221"/>
        <v>0</v>
      </c>
      <c r="BQ386" s="8">
        <f t="shared" si="222"/>
        <v>0</v>
      </c>
      <c r="BR386" s="8">
        <f>IFERROR(ROUNDDOWN(BF386*BN386/(BK386+BL386+BM386+BN),0),0)</f>
        <v>0</v>
      </c>
      <c r="BS386" s="8" t="str">
        <f t="shared" si="223"/>
        <v>PRKGRN</v>
      </c>
      <c r="BT386" s="8">
        <f>SUMIF(FR_HITUNG_MINMAX!A:A,ORDER!A386,FR_HITUNG_MINMAX!AS:AS)</f>
        <v>0</v>
      </c>
      <c r="BU386" s="8">
        <f t="shared" si="239"/>
        <v>0</v>
      </c>
      <c r="BV386" s="8" t="str">
        <f t="shared" si="224"/>
        <v>HKJ</v>
      </c>
      <c r="BW386" s="8" t="str">
        <f>VLOOKUP(A386,'STOK PESALAKAN'!A:F,6,0)</f>
        <v/>
      </c>
    </row>
    <row r="387" spans="1:75" ht="15" customHeight="1">
      <c r="A387" s="41" t="s">
        <v>1918</v>
      </c>
      <c r="B387" s="99">
        <f>IFERROR(IFERROR(VLOOKUP(A387,'STOK PACUL'!C:H,6,0),VLOOKUP(A387,'KATEGORI PACUL'!A:C,3,0)),0)</f>
        <v>0</v>
      </c>
      <c r="C387" s="8">
        <f>IFERROR(VLOOKUP(A387,'KATEGORI PACUL'!A:D,4,0),0)</f>
        <v>0</v>
      </c>
      <c r="D387" s="99">
        <f>IFERROR(IFERROR(VLOOKUP(A387,'STOK PESALAKAN'!C:H,6,0),VLOOKUP(A387,'KATEGORI PESALAKAN'!A:C,3,0)),0)</f>
        <v>0</v>
      </c>
      <c r="E387" s="8">
        <f>IFERROR(VLOOKUP(A387,'KATEGORI PESALAKAN'!A:D,4,0),0)</f>
        <v>0</v>
      </c>
      <c r="F387" s="99">
        <f>IFERROR(IFERROR(VLOOKUP(A387,'STOK CIKDITIRO'!C:H,6,0),VLOOKUP(A387,'KATEGORI CIKDITIRO'!A:C,3,0)),0)</f>
        <v>2</v>
      </c>
      <c r="G387" s="8">
        <f>IFERROR(VLOOKUP(A387,'KATEGORI CIKDITIRO'!A:D,4,0),0)</f>
        <v>0</v>
      </c>
      <c r="H387" s="99">
        <f>IFERROR(IFERROR(VLOOKUP(A387,'STOK TRAYEMAN'!C:H,6,0),VLOOKUP(A387,'KATEGORI TRAYEMAN'!A:C,3,0)),0)</f>
        <v>0</v>
      </c>
      <c r="I387" s="8">
        <f>IFERROR(VLOOKUP(A387,'KATEGORI TRAYEMAN'!A:D,4,0),0)</f>
        <v>0</v>
      </c>
      <c r="J387" s="8" t="str">
        <f>IFERROR(VLOOKUP(A387,'NOSTOK PACUL'!A:C,3,0),IFERROR(IF(VLOOKUP(A387,'STOK PACUL'!A:B,2,0)="NOSTOK","E",VLOOKUP(A387,'KATEGORI PACUL'!A:B,2,0)),"E"))</f>
        <v>E</v>
      </c>
      <c r="K387" s="8" t="str">
        <f>IFERROR(VLOOKUP(A387,'NOSTOK PESALAKAN'!A:C,3,0),IFERROR(IF(VLOOKUP(A387,'STOK PESALAKAN'!A:B,2,0)="NOSTOK","E",VLOOKUP(A387,'KATEGORI PESALAKAN'!A:B,2,0)),"E"))</f>
        <v>E</v>
      </c>
      <c r="L387" s="8" t="str">
        <f>IFERROR(VLOOKUP(A387,'NOSTOK CIKDITIRO'!A:C,3,0),IFERROR(IF(VLOOKUP(A387,'STOK CIKDITIRO'!A:B,2,0)="NOSTOK","E",VLOOKUP(A387,'KATEGORI CIKDITIRO'!A:B,2,0)),"E"))</f>
        <v>E</v>
      </c>
      <c r="M387" s="8" t="str">
        <f>IFERROR(VLOOKUP(A387,'NOSTOK TRAYEMAN'!A:C,3,0),IFERROR(IF(VLOOKUP(A387,'STOK TRAYEMAN'!A:B,2,0)="NOSTOK","E",VLOOKUP(A387,'KATEGORI TRAYEMAN'!A:B,2,0)),"E"))</f>
        <v>E</v>
      </c>
      <c r="N387" s="8" t="str">
        <f>IFERROR(VLOOKUP(A387,FR_HITUNG_MINMAX!A:B,2,0),0)</f>
        <v>PER KAMPAS REM IMI</v>
      </c>
      <c r="O387" s="8" t="str">
        <f>IFERROR(VLOOKUP(A387,FR_HITUNG_MINMAX!A:D,4,0),0)</f>
        <v>IMITAS</v>
      </c>
      <c r="P387" s="8">
        <f>IFERROR(VLOOKUP(A387,FR_HITUNG_MINMAX!A:G,7,0),1)</f>
        <v>1</v>
      </c>
      <c r="Q387" s="11">
        <f>IFERROR(VLOOKUP(A387,FR_HITUNG_MINMAX!A:J,10,0),1)</f>
        <v>1</v>
      </c>
      <c r="R387" s="8">
        <f>IFERROR(VLOOKUP(A387,FR_HITUNG_MINMAX!A:K,11,0),1)</f>
        <v>1</v>
      </c>
      <c r="S387" s="12">
        <f>IFERROR(VLOOKUP(A387,FR_HITUNG_MINMAX!A:F,6,0),0)</f>
        <v>10000</v>
      </c>
      <c r="T387" s="8">
        <f t="shared" si="225"/>
        <v>0</v>
      </c>
      <c r="U387" s="8">
        <f t="shared" si="200"/>
        <v>0</v>
      </c>
      <c r="V387" s="8">
        <f t="shared" si="201"/>
        <v>2</v>
      </c>
      <c r="W387" s="8">
        <f t="shared" si="226"/>
        <v>0</v>
      </c>
      <c r="X387" s="8">
        <f t="shared" si="227"/>
        <v>0</v>
      </c>
      <c r="Y387" s="16"/>
      <c r="Z387" s="15">
        <f t="shared" si="202"/>
        <v>0</v>
      </c>
      <c r="AA387" s="8">
        <f t="shared" si="228"/>
        <v>0</v>
      </c>
      <c r="AB387" s="16"/>
      <c r="AC387" s="15">
        <f t="shared" si="203"/>
        <v>0</v>
      </c>
      <c r="AD387" s="8">
        <f t="shared" si="204"/>
        <v>0</v>
      </c>
      <c r="AE387" s="16"/>
      <c r="AF387" s="15">
        <f t="shared" si="205"/>
        <v>0</v>
      </c>
      <c r="AG387" s="15">
        <f t="shared" si="229"/>
        <v>0</v>
      </c>
      <c r="AH387" s="16"/>
      <c r="AI387" s="15">
        <f t="shared" si="230"/>
        <v>0</v>
      </c>
      <c r="AJ387" s="8">
        <f t="shared" si="231"/>
        <v>2</v>
      </c>
      <c r="AK387" s="8">
        <f t="shared" si="206"/>
        <v>0</v>
      </c>
      <c r="AL387" s="8">
        <f t="shared" si="207"/>
        <v>0</v>
      </c>
      <c r="AM387" s="8">
        <f t="shared" si="232"/>
        <v>0</v>
      </c>
      <c r="AN387" s="8">
        <f t="shared" si="233"/>
        <v>2</v>
      </c>
      <c r="AO387" s="8">
        <f>IFERROR(VLOOKUP(A387,PERSAMAAN!B:D,3,0),AN387)</f>
        <v>2</v>
      </c>
      <c r="AP387" s="1">
        <v>0</v>
      </c>
      <c r="AQ387" s="8">
        <f t="shared" si="208"/>
        <v>0</v>
      </c>
      <c r="AR387" s="8" t="str">
        <f>IF(AQ387=0,"-",VLOOKUP(A387,FR_HITUNG_MINMAX!A:H,8,0))</f>
        <v>-</v>
      </c>
      <c r="AS387" s="1"/>
      <c r="AT387" s="8" t="str">
        <f t="shared" si="209"/>
        <v>-</v>
      </c>
      <c r="AU387" s="12">
        <f t="shared" si="210"/>
        <v>0</v>
      </c>
      <c r="AV387" s="12">
        <f t="shared" si="211"/>
        <v>0</v>
      </c>
      <c r="AW387" s="8" t="b">
        <f t="shared" si="234"/>
        <v>0</v>
      </c>
      <c r="AX387" s="1"/>
      <c r="AY387" s="8">
        <f t="shared" si="212"/>
        <v>0</v>
      </c>
      <c r="AZ387" s="8" t="str">
        <f>IF(AY387=0,"-",VLOOKUP(A387,FR_HITUNG_MINMAX!A:I,9,0))</f>
        <v>-</v>
      </c>
      <c r="BB387" s="8" t="str">
        <f t="shared" si="213"/>
        <v>-</v>
      </c>
      <c r="BC387" s="12">
        <f t="shared" si="214"/>
        <v>0</v>
      </c>
      <c r="BD387" s="12">
        <f t="shared" si="215"/>
        <v>0</v>
      </c>
      <c r="BE387" s="16"/>
      <c r="BF387" s="8">
        <f>SUMIF('REALISASI ORDER'!C:C,A387,'REALISASI ORDER'!E:E)</f>
        <v>0</v>
      </c>
      <c r="BG387" s="8">
        <f t="shared" si="235"/>
        <v>0</v>
      </c>
      <c r="BH387" s="8">
        <f t="shared" si="216"/>
        <v>0</v>
      </c>
      <c r="BI387" s="8">
        <f t="shared" si="217"/>
        <v>2</v>
      </c>
      <c r="BJ387" s="8">
        <f t="shared" si="236"/>
        <v>0</v>
      </c>
      <c r="BK387" s="33">
        <f t="shared" si="237"/>
        <v>0</v>
      </c>
      <c r="BL387" s="33">
        <f t="shared" si="218"/>
        <v>0</v>
      </c>
      <c r="BM387" s="33">
        <f t="shared" si="219"/>
        <v>0</v>
      </c>
      <c r="BN387" s="33">
        <f t="shared" si="238"/>
        <v>0</v>
      </c>
      <c r="BO387" s="8">
        <f t="shared" si="220"/>
        <v>0</v>
      </c>
      <c r="BP387" s="8">
        <f t="shared" si="221"/>
        <v>0</v>
      </c>
      <c r="BQ387" s="8">
        <f t="shared" si="222"/>
        <v>0</v>
      </c>
      <c r="BR387" s="8">
        <f>IFERROR(ROUNDDOWN(BF387*BN387/(BK387+BL387+BM387+BN),0),0)</f>
        <v>0</v>
      </c>
      <c r="BS387" s="8" t="str">
        <f t="shared" si="223"/>
        <v>PRKMRM</v>
      </c>
      <c r="BT387" s="8">
        <f>SUMIF(FR_HITUNG_MINMAX!A:A,ORDER!A387,FR_HITUNG_MINMAX!AS:AS)</f>
        <v>0</v>
      </c>
      <c r="BU387" s="8">
        <f t="shared" si="239"/>
        <v>0</v>
      </c>
      <c r="BV387" s="8" t="str">
        <f t="shared" si="224"/>
        <v>-</v>
      </c>
      <c r="BW387" s="8" t="str">
        <f>VLOOKUP(A387,'STOK PESALAKAN'!A:F,6,0)</f>
        <v/>
      </c>
    </row>
    <row r="388" spans="1:75">
      <c r="A388" s="41" t="s">
        <v>1263</v>
      </c>
      <c r="B388" s="99">
        <f>IFERROR(IFERROR(VLOOKUP(A388,'STOK PACUL'!C:H,6,0),VLOOKUP(A388,'KATEGORI PACUL'!A:C,3,0)),0)</f>
        <v>2</v>
      </c>
      <c r="C388" s="8">
        <f>IFERROR(VLOOKUP(A388,'KATEGORI PACUL'!A:D,4,0),0)</f>
        <v>2</v>
      </c>
      <c r="D388" s="99">
        <f>IFERROR(IFERROR(VLOOKUP(A388,'STOK PESALAKAN'!C:H,6,0),VLOOKUP(A388,'KATEGORI PESALAKAN'!A:C,3,0)),0)</f>
        <v>1</v>
      </c>
      <c r="E388" s="8">
        <f>IFERROR(VLOOKUP(A388,'KATEGORI PESALAKAN'!A:D,4,0),0)</f>
        <v>0</v>
      </c>
      <c r="F388" s="99">
        <f>IFERROR(IFERROR(VLOOKUP(A388,'STOK CIKDITIRO'!C:H,6,0),VLOOKUP(A388,'KATEGORI CIKDITIRO'!A:C,3,0)),0)</f>
        <v>3</v>
      </c>
      <c r="G388" s="8">
        <f>IFERROR(VLOOKUP(A388,'KATEGORI CIKDITIRO'!A:D,4,0),0)</f>
        <v>0</v>
      </c>
      <c r="H388" s="99">
        <f>IFERROR(IFERROR(VLOOKUP(A388,'STOK TRAYEMAN'!C:H,6,0),VLOOKUP(A388,'KATEGORI TRAYEMAN'!A:C,3,0)),0)</f>
        <v>0</v>
      </c>
      <c r="I388" s="8">
        <f>IFERROR(VLOOKUP(A388,'KATEGORI TRAYEMAN'!A:D,4,0),0)</f>
        <v>0</v>
      </c>
      <c r="J388" s="8" t="str">
        <f>IFERROR(VLOOKUP(A388,'NOSTOK PACUL'!A:C,3,0),IFERROR(IF(VLOOKUP(A388,'STOK PACUL'!A:B,2,0)="NOSTOK","E",VLOOKUP(A388,'KATEGORI PACUL'!A:B,2,0)),"E"))</f>
        <v>D</v>
      </c>
      <c r="K388" s="8" t="str">
        <f>IFERROR(VLOOKUP(A388,'NOSTOK PESALAKAN'!A:C,3,0),IFERROR(IF(VLOOKUP(A388,'STOK PESALAKAN'!A:B,2,0)="NOSTOK","E",VLOOKUP(A388,'KATEGORI PESALAKAN'!A:B,2,0)),"E"))</f>
        <v>E</v>
      </c>
      <c r="L388" s="8" t="str">
        <f>IFERROR(VLOOKUP(A388,'NOSTOK CIKDITIRO'!A:C,3,0),IFERROR(IF(VLOOKUP(A388,'STOK CIKDITIRO'!A:B,2,0)="NOSTOK","E",VLOOKUP(A388,'KATEGORI CIKDITIRO'!A:B,2,0)),"E"))</f>
        <v>E</v>
      </c>
      <c r="M388" s="8" t="str">
        <f>IFERROR(VLOOKUP(A388,'NOSTOK TRAYEMAN'!A:C,3,0),IFERROR(IF(VLOOKUP(A388,'STOK TRAYEMAN'!A:B,2,0)="NOSTOK","E",VLOOKUP(A388,'KATEGORI TRAYEMAN'!A:B,2,0)),"E"))</f>
        <v>E</v>
      </c>
      <c r="N388" s="8" t="str">
        <f>IFERROR(VLOOKUP(A388,FR_HITUNG_MINMAX!A:B,2,0),0)</f>
        <v>PER STANDAR TENGAH H.BEAT IMI</v>
      </c>
      <c r="O388" s="8" t="str">
        <f>IFERROR(VLOOKUP(A388,FR_HITUNG_MINMAX!A:D,4,0),0)</f>
        <v>IMITAS</v>
      </c>
      <c r="P388" s="8">
        <f>IFERROR(VLOOKUP(A388,FR_HITUNG_MINMAX!A:G,7,0),1)</f>
        <v>1</v>
      </c>
      <c r="Q388" s="11" t="str">
        <f>IFERROR(VLOOKUP(A388,FR_HITUNG_MINMAX!A:J,10,0),1)</f>
        <v>3</v>
      </c>
      <c r="R388" s="8">
        <f>IFERROR(VLOOKUP(A388,FR_HITUNG_MINMAX!A:K,11,0),1)</f>
        <v>1</v>
      </c>
      <c r="S388" s="12">
        <f>IFERROR(VLOOKUP(A388,FR_HITUNG_MINMAX!A:F,6,0),0)</f>
        <v>8000</v>
      </c>
      <c r="T388" s="8">
        <f t="shared" si="225"/>
        <v>0</v>
      </c>
      <c r="U388" s="8">
        <f t="shared" ref="U388:U451" si="240">D388-E388</f>
        <v>1</v>
      </c>
      <c r="V388" s="8">
        <f t="shared" ref="V388:V451" si="241">F388-G388</f>
        <v>3</v>
      </c>
      <c r="W388" s="8">
        <f t="shared" si="226"/>
        <v>0</v>
      </c>
      <c r="X388" s="8">
        <f t="shared" si="227"/>
        <v>0</v>
      </c>
      <c r="Y388" s="16"/>
      <c r="Z388" s="15">
        <f t="shared" ref="Z388:Z451" si="242">IF(ISBLANK(Y388),0,Y388)</f>
        <v>0</v>
      </c>
      <c r="AA388" s="8">
        <f t="shared" si="228"/>
        <v>0</v>
      </c>
      <c r="AB388" s="16"/>
      <c r="AC388" s="15">
        <f t="shared" ref="AC388:AC451" si="243">IF(ISBLANK(AB388),0,AB388)</f>
        <v>0</v>
      </c>
      <c r="AD388" s="8">
        <f t="shared" ref="AD388:AD451" si="244">IF(AND(T388&gt;0,U388&gt;0,U388&gt;V388+1,E388&gt;0,V388&lt;1),IF(U388/2&gt;G388,G388+1,ROUNDUP(U388/2,0)),0)</f>
        <v>0</v>
      </c>
      <c r="AE388" s="16"/>
      <c r="AF388" s="15">
        <f t="shared" ref="AF388:AF451" si="245">IF(ISBLANK(AE388),0,AE388)</f>
        <v>0</v>
      </c>
      <c r="AG388" s="15">
        <f t="shared" si="229"/>
        <v>0</v>
      </c>
      <c r="AH388" s="16"/>
      <c r="AI388" s="15">
        <f t="shared" si="230"/>
        <v>0</v>
      </c>
      <c r="AJ388" s="8">
        <f t="shared" si="231"/>
        <v>3</v>
      </c>
      <c r="AK388" s="8">
        <f t="shared" ref="AK388:AK451" si="246">ROUND(IF(K388="E",0,IF(AND(K388="D",D388&gt;=1),0,IF(K388="D",1-D388,IF(E388*0.75-D388-Z388+AC388&lt;0,0,E388*0.75-D388-Z388+AC388)))),0)</f>
        <v>0</v>
      </c>
      <c r="AL388" s="8">
        <f t="shared" ref="AL388:AL451" si="247">ROUND(IF(L388="E",0,IF(AND(L388="D",F388&gt;=1),0,IF(L388="D",1-F388,IF(G388*0.75-F388-AF388&lt;0,0,G388*0.75-F388-AF388)))),0)</f>
        <v>0</v>
      </c>
      <c r="AM388" s="8">
        <f t="shared" si="232"/>
        <v>0</v>
      </c>
      <c r="AN388" s="8">
        <f t="shared" si="233"/>
        <v>3</v>
      </c>
      <c r="AO388" s="8">
        <f>IFERROR(VLOOKUP(A388,PERSAMAAN!B:D,3,0),AN388)</f>
        <v>3</v>
      </c>
      <c r="AP388" s="1">
        <v>0</v>
      </c>
      <c r="AQ388" s="8">
        <f t="shared" ref="AQ388:AQ451" si="248">IF(ISBLANK(AP388),AN388,AP388)</f>
        <v>0</v>
      </c>
      <c r="AR388" s="8" t="str">
        <f>IF(AQ388=0,"-",VLOOKUP(A388,FR_HITUNG_MINMAX!A:H,8,0))</f>
        <v>-</v>
      </c>
      <c r="AS388" s="1"/>
      <c r="AT388" s="8" t="str">
        <f t="shared" ref="AT388:AT451" si="249">IF(ISBLANK(AS388),AR388,AS388)</f>
        <v>-</v>
      </c>
      <c r="AU388" s="12">
        <f t="shared" ref="AU388:AU451" si="250">AQ388*S388*R388</f>
        <v>0</v>
      </c>
      <c r="AV388" s="12">
        <f t="shared" ref="AV388:AV451" si="251">SUMIF(AT:AT,AT388,AU:AU)</f>
        <v>0</v>
      </c>
      <c r="AW388" s="8" t="b">
        <f t="shared" si="234"/>
        <v>0</v>
      </c>
      <c r="AX388" s="1"/>
      <c r="AY388" s="8">
        <f t="shared" ref="AY388:AY451" si="252">IF(ISBLANK(AX388),IF(OR(AW388&lt;0,AW388=FALSE),0,AW388),AX388)</f>
        <v>0</v>
      </c>
      <c r="AZ388" s="8" t="str">
        <f>IF(AY388=0,"-",VLOOKUP(A388,FR_HITUNG_MINMAX!A:I,9,0))</f>
        <v>-</v>
      </c>
      <c r="BB388" s="8" t="str">
        <f t="shared" ref="BB388:BB451" si="253">IF(ISBLANK(BA388),AZ388,BA388)</f>
        <v>-</v>
      </c>
      <c r="BC388" s="12">
        <f t="shared" ref="BC388:BC451" si="254">AY388*S388*R388</f>
        <v>0</v>
      </c>
      <c r="BD388" s="12">
        <f t="shared" ref="BD388:BD451" si="255">SUMIF(BB:BB,BB388,BC:BC)</f>
        <v>0</v>
      </c>
      <c r="BE388" s="16"/>
      <c r="BF388" s="8">
        <f>SUMIF('REALISASI ORDER'!C:C,A388,'REALISASI ORDER'!E:E)</f>
        <v>0</v>
      </c>
      <c r="BG388" s="8">
        <f t="shared" si="235"/>
        <v>2</v>
      </c>
      <c r="BH388" s="8">
        <f t="shared" ref="BH388:BH451" si="256">D388+Z388-AC388-AF388</f>
        <v>1</v>
      </c>
      <c r="BI388" s="8">
        <f t="shared" ref="BI388:BI451" si="257">F388+AF388</f>
        <v>3</v>
      </c>
      <c r="BJ388" s="8">
        <f t="shared" si="236"/>
        <v>0</v>
      </c>
      <c r="BK388" s="33">
        <f t="shared" si="237"/>
        <v>2</v>
      </c>
      <c r="BL388" s="33">
        <f t="shared" ref="BL388:BL451" si="258">IFERROR(IF((E388-BH388)&lt;0,0,(E388-BH388)),0)</f>
        <v>0</v>
      </c>
      <c r="BM388" s="33">
        <f t="shared" ref="BM388:BM451" si="259">IFERROR(IF((G388-BI388)&lt;0,0,(G388-BI388)),0)</f>
        <v>0</v>
      </c>
      <c r="BN388" s="33">
        <f t="shared" si="238"/>
        <v>0</v>
      </c>
      <c r="BO388" s="8">
        <f t="shared" ref="BO388:BO451" si="260">IFERROR(ROUNDDOWN(BF388*BK388/(BK388+BL388+BM388),0),0)</f>
        <v>0</v>
      </c>
      <c r="BP388" s="8">
        <f t="shared" ref="BP388:BP451" si="261">IFERROR(ROUNDUP(BF388*BL388/(BK388+BL388+BM388),0),0)</f>
        <v>0</v>
      </c>
      <c r="BQ388" s="8">
        <f t="shared" ref="BQ388:BQ451" si="262">IFERROR(ROUNDDOWN(BF388*BM388/(BK388+BL388+BM388),0),0)</f>
        <v>0</v>
      </c>
      <c r="BR388" s="8">
        <f>IFERROR(ROUNDDOWN(BF388*BN388/(BK388+BL388+BM388+BN),0),0)</f>
        <v>0</v>
      </c>
      <c r="BS388" s="8" t="str">
        <f t="shared" ref="BS388:BS451" si="263">A388</f>
        <v>PSTBI</v>
      </c>
      <c r="BT388" s="8">
        <f>SUMIF(FR_HITUNG_MINMAX!A:A,ORDER!A388,FR_HITUNG_MINMAX!AS:AS)</f>
        <v>1</v>
      </c>
      <c r="BU388" s="8">
        <f t="shared" si="239"/>
        <v>0</v>
      </c>
      <c r="BV388" s="8" t="str">
        <f t="shared" ref="BV388:BV451" si="264">AT388</f>
        <v>-</v>
      </c>
      <c r="BW388" s="8" t="str">
        <f>VLOOKUP(A388,'STOK PESALAKAN'!A:F,6,0)</f>
        <v/>
      </c>
    </row>
    <row r="389" spans="1:75">
      <c r="A389" s="41" t="s">
        <v>453</v>
      </c>
      <c r="B389" s="99">
        <f>IFERROR(IFERROR(VLOOKUP(A389,'STOK PACUL'!C:H,6,0),VLOOKUP(A389,'KATEGORI PACUL'!A:C,3,0)),0)</f>
        <v>3</v>
      </c>
      <c r="C389" s="8">
        <f>IFERROR(VLOOKUP(A389,'KATEGORI PACUL'!A:D,4,0),0)</f>
        <v>4</v>
      </c>
      <c r="D389" s="99">
        <f>IFERROR(IFERROR(VLOOKUP(A389,'STOK PESALAKAN'!C:H,6,0),VLOOKUP(A389,'KATEGORI PESALAKAN'!A:C,3,0)),0)</f>
        <v>11</v>
      </c>
      <c r="E389" s="8">
        <f>IFERROR(VLOOKUP(A389,'KATEGORI PESALAKAN'!A:D,4,0),0)</f>
        <v>2</v>
      </c>
      <c r="F389" s="99">
        <f>IFERROR(IFERROR(VLOOKUP(A389,'STOK CIKDITIRO'!C:H,6,0),VLOOKUP(A389,'KATEGORI CIKDITIRO'!A:C,3,0)),0)</f>
        <v>4</v>
      </c>
      <c r="G389" s="8">
        <f>IFERROR(VLOOKUP(A389,'KATEGORI CIKDITIRO'!A:D,4,0),0)</f>
        <v>3</v>
      </c>
      <c r="H389" s="99">
        <f>IFERROR(IFERROR(VLOOKUP(A389,'STOK TRAYEMAN'!C:H,6,0),VLOOKUP(A389,'KATEGORI TRAYEMAN'!A:C,3,0)),0)</f>
        <v>2</v>
      </c>
      <c r="I389" s="8">
        <f>IFERROR(VLOOKUP(A389,'KATEGORI TRAYEMAN'!A:D,4,0),0)</f>
        <v>0</v>
      </c>
      <c r="J389" s="8" t="str">
        <f>IFERROR(VLOOKUP(A389,'NOSTOK PACUL'!A:C,3,0),IFERROR(IF(VLOOKUP(A389,'STOK PACUL'!A:B,2,0)="NOSTOK","E",VLOOKUP(A389,'KATEGORI PACUL'!A:B,2,0)),"E"))</f>
        <v>B</v>
      </c>
      <c r="K389" s="8" t="str">
        <f>IFERROR(VLOOKUP(A389,'NOSTOK PESALAKAN'!A:C,3,0),IFERROR(IF(VLOOKUP(A389,'STOK PESALAKAN'!A:B,2,0)="NOSTOK","E",VLOOKUP(A389,'KATEGORI PESALAKAN'!A:B,2,0)),"E"))</f>
        <v>B</v>
      </c>
      <c r="L389" s="8" t="str">
        <f>IFERROR(VLOOKUP(A389,'NOSTOK CIKDITIRO'!A:C,3,0),IFERROR(IF(VLOOKUP(A389,'STOK CIKDITIRO'!A:B,2,0)="NOSTOK","E",VLOOKUP(A389,'KATEGORI CIKDITIRO'!A:B,2,0)),"E"))</f>
        <v>C</v>
      </c>
      <c r="M389" s="8" t="str">
        <f>IFERROR(VLOOKUP(A389,'NOSTOK TRAYEMAN'!A:C,3,0),IFERROR(IF(VLOOKUP(A389,'STOK TRAYEMAN'!A:B,2,0)="NOSTOK","E",VLOOKUP(A389,'KATEGORI TRAYEMAN'!A:B,2,0)),"E"))</f>
        <v>E</v>
      </c>
      <c r="N389" s="8" t="str">
        <f>IFERROR(VLOOKUP(A389,FR_HITUNG_MINMAX!A:B,2,0),0)</f>
        <v>RING KOMSTIR</v>
      </c>
      <c r="O389" s="8" t="str">
        <f>IFERROR(VLOOKUP(A389,FR_HITUNG_MINMAX!A:D,4,0),0)</f>
        <v>IMITAS</v>
      </c>
      <c r="P389" s="8">
        <f>IFERROR(VLOOKUP(A389,FR_HITUNG_MINMAX!A:G,7,0),1)</f>
        <v>1</v>
      </c>
      <c r="Q389" s="11">
        <f>IFERROR(VLOOKUP(A389,FR_HITUNG_MINMAX!A:J,10,0),1)</f>
        <v>1</v>
      </c>
      <c r="R389" s="8">
        <f>IFERROR(VLOOKUP(A389,FR_HITUNG_MINMAX!A:K,11,0),1)</f>
        <v>1</v>
      </c>
      <c r="S389" s="12">
        <f>IFERROR(VLOOKUP(A389,FR_HITUNG_MINMAX!A:F,6,0),0)</f>
        <v>1500</v>
      </c>
      <c r="T389" s="8">
        <f t="shared" ref="T389:T452" si="265">B389-C389</f>
        <v>-1</v>
      </c>
      <c r="U389" s="8">
        <f t="shared" si="240"/>
        <v>9</v>
      </c>
      <c r="V389" s="8">
        <f t="shared" si="241"/>
        <v>1</v>
      </c>
      <c r="W389" s="8">
        <f t="shared" ref="W389:W452" si="266">H389-I389</f>
        <v>2</v>
      </c>
      <c r="X389" s="8">
        <f t="shared" ref="X389:X452" si="267">ROUNDDOWN(IF(AND(B389&gt;C389,D389&lt;E389),MIN(B389-C389,E389-D389),IF(AND(B389&gt;0.5*C389,D389&lt;0.5*E389),MIN(B389-(0.5*C389),(0.5*E389)-D389),0)),0)</f>
        <v>0</v>
      </c>
      <c r="Y389" s="16"/>
      <c r="Z389" s="15">
        <f t="shared" si="242"/>
        <v>0</v>
      </c>
      <c r="AA389" s="8">
        <f t="shared" ref="AA389:AA452" si="268">ROUNDDOWN(IF(AND(D389&gt;E389,B389&lt;C389),MIN(D389-E389,C389-B389),IF(AND(D389&gt;0.5*E389,B389&lt;0.5*C389),MIN(D389-(0.5*E389),(0.5*C389)-B389),0)),0)</f>
        <v>1</v>
      </c>
      <c r="AB389" s="16"/>
      <c r="AC389" s="15">
        <f t="shared" si="243"/>
        <v>0</v>
      </c>
      <c r="AD389" s="8">
        <f t="shared" si="244"/>
        <v>0</v>
      </c>
      <c r="AE389" s="16"/>
      <c r="AF389" s="15">
        <f t="shared" si="245"/>
        <v>0</v>
      </c>
      <c r="AG389" s="15">
        <f t="shared" ref="AG389:AG452" si="269">IF(AND(T389&gt;0,U389&gt;0,U389&gt;W389+1,E389&gt;0,W389&lt;1),IF(U389/2&gt;I389,I389+1,ROUNDUP(U389/2,0)),0)</f>
        <v>0</v>
      </c>
      <c r="AH389" s="16"/>
      <c r="AI389" s="15">
        <f t="shared" ref="AI389:AI452" si="270">IF(ISBLANK(AH389),0,AH389)</f>
        <v>0</v>
      </c>
      <c r="AJ389" s="8">
        <f t="shared" ref="AJ389:AJ452" si="271">ROUND(IF(H389="E",0,IF(AND(H389="D",B389&gt;=1),0,IF(H389="D",1-B389,IF(C389*0.75-B389-Y389+V389&lt;0,0,C389*0.75-B389-Y389+V389)))),0)</f>
        <v>1</v>
      </c>
      <c r="AK389" s="8">
        <f t="shared" si="246"/>
        <v>0</v>
      </c>
      <c r="AL389" s="8">
        <f t="shared" si="247"/>
        <v>0</v>
      </c>
      <c r="AM389" s="8">
        <f t="shared" ref="AM389:AM452" si="272">ROUND(IF(M389="E",0,IF(AND(M389="D",H389&gt;=1),0,IF(M389="D",1-H389,IF(I389*0.75-H389-AI389&lt;0,0,I389*0.75-H389-AI389)))),0)</f>
        <v>0</v>
      </c>
      <c r="AN389" s="8">
        <f t="shared" ref="AN389:AN452" si="273">ROUNDUP((AJ389+AK389+AL389+AM389)/P389/R389,0)*P389</f>
        <v>1</v>
      </c>
      <c r="AO389" s="8">
        <f>IFERROR(VLOOKUP(A389,PERSAMAAN!B:D,3,0),AN389)</f>
        <v>1</v>
      </c>
      <c r="AP389" s="1">
        <v>0</v>
      </c>
      <c r="AQ389" s="8">
        <f t="shared" si="248"/>
        <v>0</v>
      </c>
      <c r="AR389" s="8" t="str">
        <f>IF(AQ389=0,"-",VLOOKUP(A389,FR_HITUNG_MINMAX!A:H,8,0))</f>
        <v>-</v>
      </c>
      <c r="AS389" s="1"/>
      <c r="AT389" s="8" t="str">
        <f t="shared" si="249"/>
        <v>-</v>
      </c>
      <c r="AU389" s="12">
        <f t="shared" si="250"/>
        <v>0</v>
      </c>
      <c r="AV389" s="12">
        <f t="shared" si="251"/>
        <v>0</v>
      </c>
      <c r="AW389" s="8" t="b">
        <f t="shared" ref="AW389:AW452" si="274">IF(ISNUMBER(SEARCH("S.",N389,1)),0,IF(OR(O389="ORISIN",O389="OLIGEN",O389="AKIGEN"),IF(C389+E389+G389+I389&lt;=3,(ROUND(((C389+E389+G389+I389)-B389-D389-F389-H389-AQ389)/Q389/R389,0)*Q389),(ROUND((((C389+E389+G389+I389)*1.5)-B389-D389-F389-H389-AQ389)/Q389/R389,0)*Q389))))</f>
        <v>0</v>
      </c>
      <c r="AX389" s="1"/>
      <c r="AY389" s="8">
        <f t="shared" si="252"/>
        <v>0</v>
      </c>
      <c r="AZ389" s="8" t="str">
        <f>IF(AY389=0,"-",VLOOKUP(A389,FR_HITUNG_MINMAX!A:I,9,0))</f>
        <v>-</v>
      </c>
      <c r="BB389" s="8" t="str">
        <f t="shared" si="253"/>
        <v>-</v>
      </c>
      <c r="BC389" s="12">
        <f t="shared" si="254"/>
        <v>0</v>
      </c>
      <c r="BD389" s="12">
        <f t="shared" si="255"/>
        <v>0</v>
      </c>
      <c r="BE389" s="16"/>
      <c r="BF389" s="8">
        <f>SUMIF('REALISASI ORDER'!C:C,A389,'REALISASI ORDER'!E:E)</f>
        <v>0</v>
      </c>
      <c r="BG389" s="8">
        <f t="shared" ref="BG389:BG452" si="275">B389-Z389+AC389</f>
        <v>3</v>
      </c>
      <c r="BH389" s="8">
        <f t="shared" si="256"/>
        <v>11</v>
      </c>
      <c r="BI389" s="8">
        <f t="shared" si="257"/>
        <v>4</v>
      </c>
      <c r="BJ389" s="8">
        <f t="shared" ref="BJ389:BJ452" si="276">H389+AI389</f>
        <v>2</v>
      </c>
      <c r="BK389" s="33">
        <f t="shared" ref="BK389:BK452" si="277">IFERROR(IF((C389-AY389)&lt;0,0,(C389-AY389)),0)</f>
        <v>4</v>
      </c>
      <c r="BL389" s="33">
        <f t="shared" si="258"/>
        <v>0</v>
      </c>
      <c r="BM389" s="33">
        <f t="shared" si="259"/>
        <v>0</v>
      </c>
      <c r="BN389" s="33">
        <f t="shared" ref="BN389:BN452" si="278">IFERROR(IF((I389-BJ389)&lt;0,0,(I389-BJ389)),0)</f>
        <v>0</v>
      </c>
      <c r="BO389" s="8">
        <f t="shared" si="260"/>
        <v>0</v>
      </c>
      <c r="BP389" s="8">
        <f t="shared" si="261"/>
        <v>0</v>
      </c>
      <c r="BQ389" s="8">
        <f t="shared" si="262"/>
        <v>0</v>
      </c>
      <c r="BR389" s="8">
        <f>IFERROR(ROUNDDOWN(BF389*BN389/(BK389+BL389+BM389+BN),0),0)</f>
        <v>0</v>
      </c>
      <c r="BS389" s="8" t="str">
        <f t="shared" si="263"/>
        <v>RGKMR</v>
      </c>
      <c r="BT389" s="8">
        <f>SUMIF(FR_HITUNG_MINMAX!A:A,ORDER!A389,FR_HITUNG_MINMAX!AS:AS)</f>
        <v>3</v>
      </c>
      <c r="BU389" s="8">
        <f t="shared" ref="BU389:BU452" si="279">IF(B389+D389&gt;=BI389,0,IF(OR(H389="A",I389="A",H389="B",I389="B"),AI389,0))</f>
        <v>0</v>
      </c>
      <c r="BV389" s="8" t="str">
        <f t="shared" si="264"/>
        <v>-</v>
      </c>
      <c r="BW389" s="8" t="str">
        <f>VLOOKUP(A389,'STOK PESALAKAN'!A:F,6,0)</f>
        <v/>
      </c>
    </row>
    <row r="390" spans="1:75" ht="15" customHeight="1">
      <c r="A390" s="41" t="s">
        <v>454</v>
      </c>
      <c r="B390" s="99">
        <f>IFERROR(IFERROR(VLOOKUP(A390,'STOK PACUL'!C:H,6,0),VLOOKUP(A390,'KATEGORI PACUL'!A:C,3,0)),0)</f>
        <v>6</v>
      </c>
      <c r="C390" s="8">
        <f>IFERROR(VLOOKUP(A390,'KATEGORI PACUL'!A:D,4,0),0)</f>
        <v>2</v>
      </c>
      <c r="D390" s="99">
        <f>IFERROR(IFERROR(VLOOKUP(A390,'STOK PESALAKAN'!C:H,6,0),VLOOKUP(A390,'KATEGORI PESALAKAN'!A:C,3,0)),0)</f>
        <v>1</v>
      </c>
      <c r="E390" s="8">
        <f>IFERROR(VLOOKUP(A390,'KATEGORI PESALAKAN'!A:D,4,0),0)</f>
        <v>0</v>
      </c>
      <c r="F390" s="99">
        <f>IFERROR(IFERROR(VLOOKUP(A390,'STOK CIKDITIRO'!C:H,6,0),VLOOKUP(A390,'KATEGORI CIKDITIRO'!A:C,3,0)),0)</f>
        <v>0</v>
      </c>
      <c r="G390" s="8">
        <f>IFERROR(VLOOKUP(A390,'KATEGORI CIKDITIRO'!A:D,4,0),0)</f>
        <v>2</v>
      </c>
      <c r="H390" s="99">
        <f>IFERROR(IFERROR(VLOOKUP(A390,'STOK TRAYEMAN'!C:H,6,0),VLOOKUP(A390,'KATEGORI TRAYEMAN'!A:C,3,0)),0)</f>
        <v>0</v>
      </c>
      <c r="I390" s="8">
        <f>IFERROR(VLOOKUP(A390,'KATEGORI TRAYEMAN'!A:D,4,0),0)</f>
        <v>0</v>
      </c>
      <c r="J390" s="8" t="str">
        <f>IFERROR(VLOOKUP(A390,'NOSTOK PACUL'!A:C,3,0),IFERROR(IF(VLOOKUP(A390,'STOK PACUL'!A:B,2,0)="NOSTOK","E",VLOOKUP(A390,'KATEGORI PACUL'!A:B,2,0)),"E"))</f>
        <v>E</v>
      </c>
      <c r="K390" s="8" t="str">
        <f>IFERROR(VLOOKUP(A390,'NOSTOK PESALAKAN'!A:C,3,0),IFERROR(IF(VLOOKUP(A390,'STOK PESALAKAN'!A:B,2,0)="NOSTOK","E",VLOOKUP(A390,'KATEGORI PESALAKAN'!A:B,2,0)),"E"))</f>
        <v>E</v>
      </c>
      <c r="L390" s="8" t="str">
        <f>IFERROR(VLOOKUP(A390,'NOSTOK CIKDITIRO'!A:C,3,0),IFERROR(IF(VLOOKUP(A390,'STOK CIKDITIRO'!A:B,2,0)="NOSTOK","E",VLOOKUP(A390,'KATEGORI CIKDITIRO'!A:B,2,0)),"E"))</f>
        <v>D</v>
      </c>
      <c r="M390" s="8" t="str">
        <f>IFERROR(VLOOKUP(A390,'NOSTOK TRAYEMAN'!A:C,3,0),IFERROR(IF(VLOOKUP(A390,'STOK TRAYEMAN'!A:B,2,0)="NOSTOK","E",VLOOKUP(A390,'KATEGORI TRAYEMAN'!A:B,2,0)),"E"))</f>
        <v>E</v>
      </c>
      <c r="N390" s="8" t="str">
        <f>IFERROR(VLOOKUP(A390,FR_HITUNG_MINMAX!A:B,2,0),0)</f>
        <v>RING 14</v>
      </c>
      <c r="O390" s="8" t="str">
        <f>IFERROR(VLOOKUP(A390,FR_HITUNG_MINMAX!A:D,4,0),0)</f>
        <v>BAUDMU</v>
      </c>
      <c r="P390" s="8">
        <f>IFERROR(VLOOKUP(A390,FR_HITUNG_MINMAX!A:G,7,0),1)</f>
        <v>10</v>
      </c>
      <c r="Q390" s="11" t="str">
        <f>IFERROR(VLOOKUP(A390,FR_HITUNG_MINMAX!A:J,10,0),1)</f>
        <v>1</v>
      </c>
      <c r="R390" s="8">
        <f>IFERROR(VLOOKUP(A390,FR_HITUNG_MINMAX!A:K,11,0),1)</f>
        <v>1</v>
      </c>
      <c r="S390" s="12">
        <f>IFERROR(VLOOKUP(A390,FR_HITUNG_MINMAX!A:F,6,0),0)</f>
        <v>500</v>
      </c>
      <c r="T390" s="8">
        <f t="shared" si="265"/>
        <v>4</v>
      </c>
      <c r="U390" s="8">
        <f t="shared" si="240"/>
        <v>1</v>
      </c>
      <c r="V390" s="8">
        <f t="shared" si="241"/>
        <v>-2</v>
      </c>
      <c r="W390" s="8">
        <f t="shared" si="266"/>
        <v>0</v>
      </c>
      <c r="X390" s="8">
        <f t="shared" si="267"/>
        <v>0</v>
      </c>
      <c r="Y390" s="16"/>
      <c r="Z390" s="15">
        <f t="shared" si="242"/>
        <v>0</v>
      </c>
      <c r="AA390" s="8">
        <f t="shared" si="268"/>
        <v>0</v>
      </c>
      <c r="AB390" s="16"/>
      <c r="AC390" s="15">
        <f t="shared" si="243"/>
        <v>0</v>
      </c>
      <c r="AD390" s="8">
        <f t="shared" si="244"/>
        <v>0</v>
      </c>
      <c r="AE390" s="16"/>
      <c r="AF390" s="15">
        <f t="shared" si="245"/>
        <v>0</v>
      </c>
      <c r="AG390" s="15">
        <f t="shared" si="269"/>
        <v>0</v>
      </c>
      <c r="AH390" s="16"/>
      <c r="AI390" s="15">
        <f t="shared" si="270"/>
        <v>0</v>
      </c>
      <c r="AJ390" s="8">
        <f t="shared" si="271"/>
        <v>0</v>
      </c>
      <c r="AK390" s="8">
        <f t="shared" si="246"/>
        <v>0</v>
      </c>
      <c r="AL390" s="8">
        <f t="shared" si="247"/>
        <v>1</v>
      </c>
      <c r="AM390" s="8">
        <f t="shared" si="272"/>
        <v>0</v>
      </c>
      <c r="AN390" s="8">
        <f t="shared" si="273"/>
        <v>10</v>
      </c>
      <c r="AO390" s="8">
        <f>IFERROR(VLOOKUP(A390,PERSAMAAN!B:D,3,0),AN390)</f>
        <v>10</v>
      </c>
      <c r="AP390" s="1"/>
      <c r="AQ390" s="8">
        <f t="shared" si="248"/>
        <v>10</v>
      </c>
      <c r="AR390" s="8" t="str">
        <f>IF(AQ390=0,"-",VLOOKUP(A390,FR_HITUNG_MINMAX!A:H,8,0))</f>
        <v>GSM</v>
      </c>
      <c r="AS390" s="1" t="s">
        <v>34</v>
      </c>
      <c r="AT390" s="8" t="str">
        <f t="shared" si="249"/>
        <v>AAR</v>
      </c>
      <c r="AU390" s="12">
        <f t="shared" si="250"/>
        <v>5000</v>
      </c>
      <c r="AV390" s="12">
        <f t="shared" si="251"/>
        <v>508500</v>
      </c>
      <c r="AW390" s="8" t="b">
        <f t="shared" si="274"/>
        <v>0</v>
      </c>
      <c r="AX390" s="1"/>
      <c r="AY390" s="8">
        <f t="shared" si="252"/>
        <v>0</v>
      </c>
      <c r="AZ390" s="8" t="str">
        <f>IF(AY390=0,"-",VLOOKUP(A390,FR_HITUNG_MINMAX!A:I,9,0))</f>
        <v>-</v>
      </c>
      <c r="BB390" s="8" t="str">
        <f t="shared" si="253"/>
        <v>-</v>
      </c>
      <c r="BC390" s="12">
        <f t="shared" si="254"/>
        <v>0</v>
      </c>
      <c r="BD390" s="12">
        <f t="shared" si="255"/>
        <v>0</v>
      </c>
      <c r="BE390" s="16"/>
      <c r="BF390" s="8">
        <f>SUMIF('REALISASI ORDER'!C:C,A390,'REALISASI ORDER'!E:E)</f>
        <v>0</v>
      </c>
      <c r="BG390" s="8">
        <f t="shared" si="275"/>
        <v>6</v>
      </c>
      <c r="BH390" s="8">
        <f t="shared" si="256"/>
        <v>1</v>
      </c>
      <c r="BI390" s="8">
        <f t="shared" si="257"/>
        <v>0</v>
      </c>
      <c r="BJ390" s="8">
        <f t="shared" si="276"/>
        <v>0</v>
      </c>
      <c r="BK390" s="33">
        <f t="shared" si="277"/>
        <v>2</v>
      </c>
      <c r="BL390" s="33">
        <f t="shared" si="258"/>
        <v>0</v>
      </c>
      <c r="BM390" s="33">
        <f t="shared" si="259"/>
        <v>2</v>
      </c>
      <c r="BN390" s="33">
        <f t="shared" si="278"/>
        <v>0</v>
      </c>
      <c r="BO390" s="8">
        <f t="shared" si="260"/>
        <v>0</v>
      </c>
      <c r="BP390" s="8">
        <f t="shared" si="261"/>
        <v>0</v>
      </c>
      <c r="BQ390" s="8">
        <f t="shared" si="262"/>
        <v>0</v>
      </c>
      <c r="BR390" s="8">
        <f>IFERROR(ROUNDDOWN(BF390*BN390/(BK390+BL390+BM390+BN),0),0)</f>
        <v>0</v>
      </c>
      <c r="BS390" s="8" t="str">
        <f t="shared" si="263"/>
        <v>RING14</v>
      </c>
      <c r="BT390" s="8">
        <f>SUMIF(FR_HITUNG_MINMAX!A:A,ORDER!A390,FR_HITUNG_MINMAX!AS:AS)</f>
        <v>2</v>
      </c>
      <c r="BU390" s="8">
        <f t="shared" si="279"/>
        <v>0</v>
      </c>
      <c r="BV390" s="8" t="str">
        <f t="shared" si="264"/>
        <v>AAR</v>
      </c>
      <c r="BW390" s="8" t="str">
        <f>VLOOKUP(A390,'STOK PESALAKAN'!A:F,6,0)</f>
        <v/>
      </c>
    </row>
    <row r="391" spans="1:75" ht="15" customHeight="1">
      <c r="A391" s="41" t="s">
        <v>455</v>
      </c>
      <c r="B391" s="99">
        <f>IFERROR(IFERROR(VLOOKUP(A391,'STOK PACUL'!C:H,6,0),VLOOKUP(A391,'KATEGORI PACUL'!A:C,3,0)),0)</f>
        <v>62</v>
      </c>
      <c r="C391" s="8">
        <f>IFERROR(VLOOKUP(A391,'KATEGORI PACUL'!A:D,4,0),0)</f>
        <v>156</v>
      </c>
      <c r="D391" s="99">
        <f>IFERROR(IFERROR(VLOOKUP(A391,'STOK PESALAKAN'!C:H,6,0),VLOOKUP(A391,'KATEGORI PESALAKAN'!A:C,3,0)),0)</f>
        <v>45</v>
      </c>
      <c r="E391" s="8">
        <f>IFERROR(VLOOKUP(A391,'KATEGORI PESALAKAN'!A:D,4,0),0)</f>
        <v>70</v>
      </c>
      <c r="F391" s="99">
        <f>IFERROR(IFERROR(VLOOKUP(A391,'STOK CIKDITIRO'!C:H,6,0),VLOOKUP(A391,'KATEGORI CIKDITIRO'!A:C,3,0)),0)</f>
        <v>25</v>
      </c>
      <c r="G391" s="8">
        <f>IFERROR(VLOOKUP(A391,'KATEGORI CIKDITIRO'!A:D,4,0),0)</f>
        <v>34</v>
      </c>
      <c r="H391" s="99">
        <f>IFERROR(IFERROR(VLOOKUP(A391,'STOK TRAYEMAN'!C:H,6,0),VLOOKUP(A391,'KATEGORI TRAYEMAN'!A:C,3,0)),0)</f>
        <v>6</v>
      </c>
      <c r="I391" s="8">
        <f>IFERROR(VLOOKUP(A391,'KATEGORI TRAYEMAN'!A:D,4,0),0)</f>
        <v>2</v>
      </c>
      <c r="J391" s="8" t="str">
        <f>IFERROR(VLOOKUP(A391,'NOSTOK PACUL'!A:C,3,0),IFERROR(IF(VLOOKUP(A391,'STOK PACUL'!A:B,2,0)="NOSTOK","E",VLOOKUP(A391,'KATEGORI PACUL'!A:B,2,0)),"E"))</f>
        <v>A</v>
      </c>
      <c r="K391" s="8" t="str">
        <f>IFERROR(VLOOKUP(A391,'NOSTOK PESALAKAN'!A:C,3,0),IFERROR(IF(VLOOKUP(A391,'STOK PESALAKAN'!A:B,2,0)="NOSTOK","E",VLOOKUP(A391,'KATEGORI PESALAKAN'!A:B,2,0)),"E"))</f>
        <v>B</v>
      </c>
      <c r="L391" s="8" t="str">
        <f>IFERROR(VLOOKUP(A391,'NOSTOK CIKDITIRO'!A:C,3,0),IFERROR(IF(VLOOKUP(A391,'STOK CIKDITIRO'!A:B,2,0)="NOSTOK","E",VLOOKUP(A391,'KATEGORI CIKDITIRO'!A:B,2,0)),"E"))</f>
        <v>B</v>
      </c>
      <c r="M391" s="8" t="str">
        <f>IFERROR(VLOOKUP(A391,'NOSTOK TRAYEMAN'!A:C,3,0),IFERROR(IF(VLOOKUP(A391,'STOK TRAYEMAN'!A:B,2,0)="NOSTOK","E",VLOOKUP(A391,'KATEGORI TRAYEMAN'!A:B,2,0)),"E"))</f>
        <v>D</v>
      </c>
      <c r="N391" s="8" t="str">
        <f>IFERROR(VLOOKUP(A391,FR_HITUNG_MINMAX!A:B,2,0),0)</f>
        <v>RING 6x20</v>
      </c>
      <c r="O391" s="8" t="str">
        <f>IFERROR(VLOOKUP(A391,FR_HITUNG_MINMAX!A:D,4,0),0)</f>
        <v>BAUDMU</v>
      </c>
      <c r="P391" s="8">
        <f>IFERROR(VLOOKUP(A391,FR_HITUNG_MINMAX!A:G,7,0),1)</f>
        <v>10</v>
      </c>
      <c r="Q391" s="11" t="str">
        <f>IFERROR(VLOOKUP(A391,FR_HITUNG_MINMAX!A:J,10,0),1)</f>
        <v>8</v>
      </c>
      <c r="R391" s="8">
        <f>IFERROR(VLOOKUP(A391,FR_HITUNG_MINMAX!A:K,11,0),1)</f>
        <v>1</v>
      </c>
      <c r="S391" s="12">
        <f>IFERROR(VLOOKUP(A391,FR_HITUNG_MINMAX!A:F,6,0),0)</f>
        <v>100</v>
      </c>
      <c r="T391" s="8">
        <f t="shared" si="265"/>
        <v>-94</v>
      </c>
      <c r="U391" s="8">
        <f t="shared" si="240"/>
        <v>-25</v>
      </c>
      <c r="V391" s="8">
        <f t="shared" si="241"/>
        <v>-9</v>
      </c>
      <c r="W391" s="8">
        <f t="shared" si="266"/>
        <v>4</v>
      </c>
      <c r="X391" s="8">
        <f t="shared" si="267"/>
        <v>0</v>
      </c>
      <c r="Y391" s="16"/>
      <c r="Z391" s="15">
        <f t="shared" si="242"/>
        <v>0</v>
      </c>
      <c r="AA391" s="8">
        <f t="shared" si="268"/>
        <v>10</v>
      </c>
      <c r="AB391" s="16"/>
      <c r="AC391" s="15">
        <f t="shared" si="243"/>
        <v>0</v>
      </c>
      <c r="AD391" s="8">
        <f t="shared" si="244"/>
        <v>0</v>
      </c>
      <c r="AE391" s="16"/>
      <c r="AF391" s="15">
        <f t="shared" si="245"/>
        <v>0</v>
      </c>
      <c r="AG391" s="15">
        <f t="shared" si="269"/>
        <v>0</v>
      </c>
      <c r="AH391" s="16"/>
      <c r="AI391" s="15">
        <f t="shared" si="270"/>
        <v>0</v>
      </c>
      <c r="AJ391" s="8">
        <f t="shared" si="271"/>
        <v>46</v>
      </c>
      <c r="AK391" s="8">
        <f t="shared" si="246"/>
        <v>8</v>
      </c>
      <c r="AL391" s="8">
        <f t="shared" si="247"/>
        <v>1</v>
      </c>
      <c r="AM391" s="8">
        <f t="shared" si="272"/>
        <v>0</v>
      </c>
      <c r="AN391" s="8">
        <f t="shared" si="273"/>
        <v>60</v>
      </c>
      <c r="AO391" s="8">
        <f>IFERROR(VLOOKUP(A391,PERSAMAAN!B:D,3,0),AN391)</f>
        <v>60</v>
      </c>
      <c r="AP391" s="1">
        <v>0</v>
      </c>
      <c r="AQ391" s="8">
        <f t="shared" si="248"/>
        <v>0</v>
      </c>
      <c r="AR391" s="8" t="str">
        <f>IF(AQ391=0,"-",VLOOKUP(A391,FR_HITUNG_MINMAX!A:H,8,0))</f>
        <v>-</v>
      </c>
      <c r="AS391" s="1"/>
      <c r="AT391" s="8" t="str">
        <f t="shared" si="249"/>
        <v>-</v>
      </c>
      <c r="AU391" s="12">
        <f t="shared" si="250"/>
        <v>0</v>
      </c>
      <c r="AV391" s="12">
        <f t="shared" si="251"/>
        <v>0</v>
      </c>
      <c r="AW391" s="8" t="b">
        <f t="shared" si="274"/>
        <v>0</v>
      </c>
      <c r="AX391" s="1"/>
      <c r="AY391" s="8">
        <f t="shared" si="252"/>
        <v>0</v>
      </c>
      <c r="AZ391" s="8" t="str">
        <f>IF(AY391=0,"-",VLOOKUP(A391,FR_HITUNG_MINMAX!A:I,9,0))</f>
        <v>-</v>
      </c>
      <c r="BB391" s="8" t="str">
        <f t="shared" si="253"/>
        <v>-</v>
      </c>
      <c r="BC391" s="12">
        <f t="shared" si="254"/>
        <v>0</v>
      </c>
      <c r="BD391" s="12">
        <f t="shared" si="255"/>
        <v>0</v>
      </c>
      <c r="BE391" s="16"/>
      <c r="BF391" s="8">
        <f>SUMIF('REALISASI ORDER'!C:C,A391,'REALISASI ORDER'!E:E)</f>
        <v>0</v>
      </c>
      <c r="BG391" s="8">
        <f t="shared" si="275"/>
        <v>62</v>
      </c>
      <c r="BH391" s="8">
        <f t="shared" si="256"/>
        <v>45</v>
      </c>
      <c r="BI391" s="8">
        <f t="shared" si="257"/>
        <v>25</v>
      </c>
      <c r="BJ391" s="8">
        <f t="shared" si="276"/>
        <v>6</v>
      </c>
      <c r="BK391" s="33">
        <f t="shared" si="277"/>
        <v>156</v>
      </c>
      <c r="BL391" s="33">
        <f t="shared" si="258"/>
        <v>25</v>
      </c>
      <c r="BM391" s="33">
        <f t="shared" si="259"/>
        <v>9</v>
      </c>
      <c r="BN391" s="33">
        <f t="shared" si="278"/>
        <v>0</v>
      </c>
      <c r="BO391" s="8">
        <f t="shared" si="260"/>
        <v>0</v>
      </c>
      <c r="BP391" s="8">
        <f t="shared" si="261"/>
        <v>0</v>
      </c>
      <c r="BQ391" s="8">
        <f t="shared" si="262"/>
        <v>0</v>
      </c>
      <c r="BR391" s="8">
        <f>IFERROR(ROUNDDOWN(BF391*BN391/(BK391+BL391+BM391+BN),0),0)</f>
        <v>0</v>
      </c>
      <c r="BS391" s="8" t="str">
        <f t="shared" si="263"/>
        <v>RING6x20</v>
      </c>
      <c r="BT391" s="8">
        <f>SUMIF(FR_HITUNG_MINMAX!A:A,ORDER!A391,FR_HITUNG_MINMAX!AS:AS)</f>
        <v>28</v>
      </c>
      <c r="BU391" s="8">
        <f t="shared" si="279"/>
        <v>0</v>
      </c>
      <c r="BV391" s="8" t="str">
        <f t="shared" si="264"/>
        <v>-</v>
      </c>
      <c r="BW391" s="8" t="str">
        <f>VLOOKUP(A391,'STOK PESALAKAN'!A:F,6,0)</f>
        <v/>
      </c>
    </row>
    <row r="392" spans="1:75" ht="15" customHeight="1">
      <c r="A392" s="41" t="s">
        <v>456</v>
      </c>
      <c r="B392" s="99">
        <f>IFERROR(IFERROR(VLOOKUP(A392,'STOK PACUL'!C:H,6,0),VLOOKUP(A392,'KATEGORI PACUL'!A:C,3,0)),0)</f>
        <v>12</v>
      </c>
      <c r="C392" s="8">
        <f>IFERROR(VLOOKUP(A392,'KATEGORI PACUL'!A:D,4,0),0)</f>
        <v>4</v>
      </c>
      <c r="D392" s="99">
        <f>IFERROR(IFERROR(VLOOKUP(A392,'STOK PESALAKAN'!C:H,6,0),VLOOKUP(A392,'KATEGORI PESALAKAN'!A:C,3,0)),0)</f>
        <v>0</v>
      </c>
      <c r="E392" s="8">
        <f>IFERROR(VLOOKUP(A392,'KATEGORI PESALAKAN'!A:D,4,0),0)</f>
        <v>5</v>
      </c>
      <c r="F392" s="99">
        <f>IFERROR(IFERROR(VLOOKUP(A392,'STOK CIKDITIRO'!C:H,6,0),VLOOKUP(A392,'KATEGORI CIKDITIRO'!A:C,3,0)),0)</f>
        <v>4</v>
      </c>
      <c r="G392" s="8">
        <f>IFERROR(VLOOKUP(A392,'KATEGORI CIKDITIRO'!A:D,4,0),0)</f>
        <v>4</v>
      </c>
      <c r="H392" s="99">
        <f>IFERROR(IFERROR(VLOOKUP(A392,'STOK TRAYEMAN'!C:H,6,0),VLOOKUP(A392,'KATEGORI TRAYEMAN'!A:C,3,0)),0)</f>
        <v>3</v>
      </c>
      <c r="I392" s="8">
        <f>IFERROR(VLOOKUP(A392,'KATEGORI TRAYEMAN'!A:D,4,0),0)</f>
        <v>2</v>
      </c>
      <c r="J392" s="8" t="str">
        <f>IFERROR(VLOOKUP(A392,'NOSTOK PACUL'!A:C,3,0),IFERROR(IF(VLOOKUP(A392,'STOK PACUL'!A:B,2,0)="NOSTOK","E",VLOOKUP(A392,'KATEGORI PACUL'!A:B,2,0)),"E"))</f>
        <v>B</v>
      </c>
      <c r="K392" s="8" t="str">
        <f>IFERROR(VLOOKUP(A392,'NOSTOK PESALAKAN'!A:C,3,0),IFERROR(IF(VLOOKUP(A392,'STOK PESALAKAN'!A:B,2,0)="NOSTOK","E",VLOOKUP(A392,'KATEGORI PESALAKAN'!A:B,2,0)),"E"))</f>
        <v>B</v>
      </c>
      <c r="L392" s="8" t="str">
        <f>IFERROR(VLOOKUP(A392,'NOSTOK CIKDITIRO'!A:C,3,0),IFERROR(IF(VLOOKUP(A392,'STOK CIKDITIRO'!A:B,2,0)="NOSTOK","E",VLOOKUP(A392,'KATEGORI CIKDITIRO'!A:B,2,0)),"E"))</f>
        <v>B</v>
      </c>
      <c r="M392" s="8" t="str">
        <f>IFERROR(VLOOKUP(A392,'NOSTOK TRAYEMAN'!A:C,3,0),IFERROR(IF(VLOOKUP(A392,'STOK TRAYEMAN'!A:B,2,0)="NOSTOK","E",VLOOKUP(A392,'KATEGORI TRAYEMAN'!A:B,2,0)),"E"))</f>
        <v>D</v>
      </c>
      <c r="N392" s="8" t="str">
        <f>IFERROR(VLOOKUP(A392,FR_HITUNG_MINMAX!A:B,2,0),0)</f>
        <v>RING PLAT 12</v>
      </c>
      <c r="O392" s="8" t="str">
        <f>IFERROR(VLOOKUP(A392,FR_HITUNG_MINMAX!A:D,4,0),0)</f>
        <v>IMITAS</v>
      </c>
      <c r="P392" s="8">
        <f>IFERROR(VLOOKUP(A392,FR_HITUNG_MINMAX!A:G,7,0),1)</f>
        <v>10</v>
      </c>
      <c r="Q392" s="11" t="str">
        <f>IFERROR(VLOOKUP(A392,FR_HITUNG_MINMAX!A:J,10,0),1)</f>
        <v>4</v>
      </c>
      <c r="R392" s="8">
        <f>IFERROR(VLOOKUP(A392,FR_HITUNG_MINMAX!A:K,11,0),1)</f>
        <v>1</v>
      </c>
      <c r="S392" s="12">
        <f>IFERROR(VLOOKUP(A392,FR_HITUNG_MINMAX!A:F,6,0),0)</f>
        <v>100</v>
      </c>
      <c r="T392" s="8">
        <f t="shared" si="265"/>
        <v>8</v>
      </c>
      <c r="U392" s="8">
        <f t="shared" si="240"/>
        <v>-5</v>
      </c>
      <c r="V392" s="8">
        <f t="shared" si="241"/>
        <v>0</v>
      </c>
      <c r="W392" s="8">
        <f t="shared" si="266"/>
        <v>1</v>
      </c>
      <c r="X392" s="8">
        <f t="shared" si="267"/>
        <v>5</v>
      </c>
      <c r="Y392" s="16"/>
      <c r="Z392" s="15">
        <f t="shared" si="242"/>
        <v>0</v>
      </c>
      <c r="AA392" s="8">
        <f t="shared" si="268"/>
        <v>0</v>
      </c>
      <c r="AB392" s="16"/>
      <c r="AC392" s="15">
        <f t="shared" si="243"/>
        <v>0</v>
      </c>
      <c r="AD392" s="8">
        <f t="shared" si="244"/>
        <v>0</v>
      </c>
      <c r="AE392" s="16"/>
      <c r="AF392" s="15">
        <f t="shared" si="245"/>
        <v>0</v>
      </c>
      <c r="AG392" s="15">
        <f t="shared" si="269"/>
        <v>0</v>
      </c>
      <c r="AH392" s="16"/>
      <c r="AI392" s="15">
        <f t="shared" si="270"/>
        <v>0</v>
      </c>
      <c r="AJ392" s="8">
        <f t="shared" si="271"/>
        <v>0</v>
      </c>
      <c r="AK392" s="8">
        <f t="shared" si="246"/>
        <v>4</v>
      </c>
      <c r="AL392" s="8">
        <f t="shared" si="247"/>
        <v>0</v>
      </c>
      <c r="AM392" s="8">
        <f t="shared" si="272"/>
        <v>0</v>
      </c>
      <c r="AN392" s="8">
        <f t="shared" si="273"/>
        <v>10</v>
      </c>
      <c r="AO392" s="8">
        <f>IFERROR(VLOOKUP(A392,PERSAMAAN!B:D,3,0),AN392)</f>
        <v>10</v>
      </c>
      <c r="AP392" s="1">
        <v>20</v>
      </c>
      <c r="AQ392" s="8">
        <f t="shared" si="248"/>
        <v>20</v>
      </c>
      <c r="AR392" s="8" t="str">
        <f>IF(AQ392=0,"-",VLOOKUP(A392,FR_HITUNG_MINMAX!A:H,8,0))</f>
        <v>GSM</v>
      </c>
      <c r="AS392" s="1" t="s">
        <v>34</v>
      </c>
      <c r="AT392" s="8" t="str">
        <f t="shared" si="249"/>
        <v>AAR</v>
      </c>
      <c r="AU392" s="12">
        <f t="shared" si="250"/>
        <v>2000</v>
      </c>
      <c r="AV392" s="12">
        <f t="shared" si="251"/>
        <v>508500</v>
      </c>
      <c r="AW392" s="8" t="b">
        <f t="shared" si="274"/>
        <v>0</v>
      </c>
      <c r="AX392" s="1"/>
      <c r="AY392" s="8">
        <f t="shared" si="252"/>
        <v>0</v>
      </c>
      <c r="AZ392" s="8" t="str">
        <f>IF(AY392=0,"-",VLOOKUP(A392,FR_HITUNG_MINMAX!A:I,9,0))</f>
        <v>-</v>
      </c>
      <c r="BB392" s="8" t="str">
        <f t="shared" si="253"/>
        <v>-</v>
      </c>
      <c r="BC392" s="12">
        <f t="shared" si="254"/>
        <v>0</v>
      </c>
      <c r="BD392" s="12">
        <f t="shared" si="255"/>
        <v>0</v>
      </c>
      <c r="BE392" s="16"/>
      <c r="BF392" s="8">
        <f>SUMIF('REALISASI ORDER'!C:C,A392,'REALISASI ORDER'!E:E)</f>
        <v>0</v>
      </c>
      <c r="BG392" s="8">
        <f t="shared" si="275"/>
        <v>12</v>
      </c>
      <c r="BH392" s="8">
        <f t="shared" si="256"/>
        <v>0</v>
      </c>
      <c r="BI392" s="8">
        <f t="shared" si="257"/>
        <v>4</v>
      </c>
      <c r="BJ392" s="8">
        <f t="shared" si="276"/>
        <v>3</v>
      </c>
      <c r="BK392" s="33">
        <f t="shared" si="277"/>
        <v>4</v>
      </c>
      <c r="BL392" s="33">
        <f t="shared" si="258"/>
        <v>5</v>
      </c>
      <c r="BM392" s="33">
        <f t="shared" si="259"/>
        <v>0</v>
      </c>
      <c r="BN392" s="33">
        <f t="shared" si="278"/>
        <v>0</v>
      </c>
      <c r="BO392" s="8">
        <f t="shared" si="260"/>
        <v>0</v>
      </c>
      <c r="BP392" s="8">
        <f t="shared" si="261"/>
        <v>0</v>
      </c>
      <c r="BQ392" s="8">
        <f t="shared" si="262"/>
        <v>0</v>
      </c>
      <c r="BR392" s="8">
        <f>IFERROR(ROUNDDOWN(BF392*BN392/(BK392+BL392+BM392+BN),0),0)</f>
        <v>0</v>
      </c>
      <c r="BS392" s="8" t="str">
        <f t="shared" si="263"/>
        <v>RINGPT</v>
      </c>
      <c r="BT392" s="8">
        <f>SUMIF(FR_HITUNG_MINMAX!A:A,ORDER!A392,FR_HITUNG_MINMAX!AS:AS)</f>
        <v>7</v>
      </c>
      <c r="BU392" s="8">
        <f t="shared" si="279"/>
        <v>0</v>
      </c>
      <c r="BV392" s="8" t="str">
        <f t="shared" si="264"/>
        <v>AAR</v>
      </c>
      <c r="BW392" s="8" t="str">
        <f>VLOOKUP(A392,'STOK PESALAKAN'!A:F,6,0)</f>
        <v/>
      </c>
    </row>
    <row r="393" spans="1:75">
      <c r="A393" s="41" t="s">
        <v>1922</v>
      </c>
      <c r="B393" s="99">
        <f>IFERROR(IFERROR(VLOOKUP(A393,'STOK PACUL'!C:H,6,0),VLOOKUP(A393,'KATEGORI PACUL'!A:C,3,0)),0)</f>
        <v>2</v>
      </c>
      <c r="C393" s="8">
        <f>IFERROR(VLOOKUP(A393,'KATEGORI PACUL'!A:D,4,0),0)</f>
        <v>2</v>
      </c>
      <c r="D393" s="99">
        <f>IFERROR(IFERROR(VLOOKUP(A393,'STOK PESALAKAN'!C:H,6,0),VLOOKUP(A393,'KATEGORI PESALAKAN'!A:C,3,0)),0)</f>
        <v>2</v>
      </c>
      <c r="E393" s="8">
        <f>IFERROR(VLOOKUP(A393,'KATEGORI PESALAKAN'!A:D,4,0),0)</f>
        <v>2</v>
      </c>
      <c r="F393" s="99">
        <f>IFERROR(IFERROR(VLOOKUP(A393,'STOK CIKDITIRO'!C:H,6,0),VLOOKUP(A393,'KATEGORI CIKDITIRO'!A:C,3,0)),0)</f>
        <v>2</v>
      </c>
      <c r="G393" s="8">
        <f>IFERROR(VLOOKUP(A393,'KATEGORI CIKDITIRO'!A:D,4,0),0)</f>
        <v>0</v>
      </c>
      <c r="H393" s="99">
        <f>IFERROR(IFERROR(VLOOKUP(A393,'STOK TRAYEMAN'!C:H,6,0),VLOOKUP(A393,'KATEGORI TRAYEMAN'!A:C,3,0)),0)</f>
        <v>0</v>
      </c>
      <c r="I393" s="8">
        <f>IFERROR(VLOOKUP(A393,'KATEGORI TRAYEMAN'!A:D,4,0),0)</f>
        <v>0</v>
      </c>
      <c r="J393" s="8" t="str">
        <f>IFERROR(VLOOKUP(A393,'NOSTOK PACUL'!A:C,3,0),IFERROR(IF(VLOOKUP(A393,'STOK PACUL'!A:B,2,0)="NOSTOK","E",VLOOKUP(A393,'KATEGORI PACUL'!A:B,2,0)),"E"))</f>
        <v>D</v>
      </c>
      <c r="K393" s="8" t="str">
        <f>IFERROR(VLOOKUP(A393,'NOSTOK PESALAKAN'!A:C,3,0),IFERROR(IF(VLOOKUP(A393,'STOK PESALAKAN'!A:B,2,0)="NOSTOK","E",VLOOKUP(A393,'KATEGORI PESALAKAN'!A:B,2,0)),"E"))</f>
        <v>D</v>
      </c>
      <c r="L393" s="8" t="str">
        <f>IFERROR(VLOOKUP(A393,'NOSTOK CIKDITIRO'!A:C,3,0),IFERROR(IF(VLOOKUP(A393,'STOK CIKDITIRO'!A:B,2,0)="NOSTOK","E",VLOOKUP(A393,'KATEGORI CIKDITIRO'!A:B,2,0)),"E"))</f>
        <v>E</v>
      </c>
      <c r="M393" s="8" t="str">
        <f>IFERROR(VLOOKUP(A393,'NOSTOK TRAYEMAN'!A:C,3,0),IFERROR(IF(VLOOKUP(A393,'STOK TRAYEMAN'!A:B,2,0)="NOSTOK","E",VLOOKUP(A393,'KATEGORI TRAYEMAN'!A:B,2,0)),"E"))</f>
        <v>E</v>
      </c>
      <c r="N393" s="8" t="str">
        <f>IFERROR(VLOOKUP(A393,FR_HITUNG_MINMAX!A:B,2,0),0)</f>
        <v>RELAY KLAKSON UNIVERSAL</v>
      </c>
      <c r="O393" s="8" t="str">
        <f>IFERROR(VLOOKUP(A393,FR_HITUNG_MINMAX!A:D,4,0),0)</f>
        <v>IMITAS</v>
      </c>
      <c r="P393" s="8">
        <f>IFERROR(VLOOKUP(A393,FR_HITUNG_MINMAX!A:G,7,0),1)</f>
        <v>1</v>
      </c>
      <c r="Q393" s="11">
        <f>IFERROR(VLOOKUP(A393,FR_HITUNG_MINMAX!A:J,10,0),1)</f>
        <v>1</v>
      </c>
      <c r="R393" s="8">
        <f>IFERROR(VLOOKUP(A393,FR_HITUNG_MINMAX!A:K,11,0),1)</f>
        <v>1</v>
      </c>
      <c r="S393" s="12">
        <f>IFERROR(VLOOKUP(A393,FR_HITUNG_MINMAX!A:F,6,0),0)</f>
        <v>25000</v>
      </c>
      <c r="T393" s="8">
        <f t="shared" si="265"/>
        <v>0</v>
      </c>
      <c r="U393" s="8">
        <f t="shared" si="240"/>
        <v>0</v>
      </c>
      <c r="V393" s="8">
        <f t="shared" si="241"/>
        <v>2</v>
      </c>
      <c r="W393" s="8">
        <f t="shared" si="266"/>
        <v>0</v>
      </c>
      <c r="X393" s="8">
        <f t="shared" si="267"/>
        <v>0</v>
      </c>
      <c r="Y393" s="16"/>
      <c r="Z393" s="15">
        <f t="shared" si="242"/>
        <v>0</v>
      </c>
      <c r="AA393" s="8">
        <f t="shared" si="268"/>
        <v>0</v>
      </c>
      <c r="AB393" s="16"/>
      <c r="AC393" s="15">
        <f t="shared" si="243"/>
        <v>0</v>
      </c>
      <c r="AD393" s="8">
        <f t="shared" si="244"/>
        <v>0</v>
      </c>
      <c r="AE393" s="16"/>
      <c r="AF393" s="15">
        <f t="shared" si="245"/>
        <v>0</v>
      </c>
      <c r="AG393" s="15">
        <f t="shared" si="269"/>
        <v>0</v>
      </c>
      <c r="AH393" s="16"/>
      <c r="AI393" s="15">
        <f t="shared" si="270"/>
        <v>0</v>
      </c>
      <c r="AJ393" s="8">
        <f t="shared" si="271"/>
        <v>2</v>
      </c>
      <c r="AK393" s="8">
        <f t="shared" si="246"/>
        <v>0</v>
      </c>
      <c r="AL393" s="8">
        <f t="shared" si="247"/>
        <v>0</v>
      </c>
      <c r="AM393" s="8">
        <f t="shared" si="272"/>
        <v>0</v>
      </c>
      <c r="AN393" s="8">
        <f t="shared" si="273"/>
        <v>2</v>
      </c>
      <c r="AO393" s="8">
        <f>IFERROR(VLOOKUP(A393,PERSAMAAN!B:D,3,0),AN393)</f>
        <v>2</v>
      </c>
      <c r="AP393" s="1">
        <v>0</v>
      </c>
      <c r="AQ393" s="8">
        <f t="shared" si="248"/>
        <v>0</v>
      </c>
      <c r="AR393" s="8" t="str">
        <f>IF(AQ393=0,"-",VLOOKUP(A393,FR_HITUNG_MINMAX!A:H,8,0))</f>
        <v>-</v>
      </c>
      <c r="AS393" s="1"/>
      <c r="AT393" s="8" t="str">
        <f t="shared" si="249"/>
        <v>-</v>
      </c>
      <c r="AU393" s="12">
        <f t="shared" si="250"/>
        <v>0</v>
      </c>
      <c r="AV393" s="12">
        <f t="shared" si="251"/>
        <v>0</v>
      </c>
      <c r="AW393" s="8" t="b">
        <f t="shared" si="274"/>
        <v>0</v>
      </c>
      <c r="AX393" s="1"/>
      <c r="AY393" s="8">
        <f t="shared" si="252"/>
        <v>0</v>
      </c>
      <c r="AZ393" s="8" t="str">
        <f>IF(AY393=0,"-",VLOOKUP(A393,FR_HITUNG_MINMAX!A:I,9,0))</f>
        <v>-</v>
      </c>
      <c r="BB393" s="8" t="str">
        <f t="shared" si="253"/>
        <v>-</v>
      </c>
      <c r="BC393" s="12">
        <f t="shared" si="254"/>
        <v>0</v>
      </c>
      <c r="BD393" s="12">
        <f t="shared" si="255"/>
        <v>0</v>
      </c>
      <c r="BE393" s="16"/>
      <c r="BF393" s="8">
        <f>SUMIF('REALISASI ORDER'!C:C,A393,'REALISASI ORDER'!E:E)</f>
        <v>0</v>
      </c>
      <c r="BG393" s="8">
        <f t="shared" si="275"/>
        <v>2</v>
      </c>
      <c r="BH393" s="8">
        <f t="shared" si="256"/>
        <v>2</v>
      </c>
      <c r="BI393" s="8">
        <f t="shared" si="257"/>
        <v>2</v>
      </c>
      <c r="BJ393" s="8">
        <f t="shared" si="276"/>
        <v>0</v>
      </c>
      <c r="BK393" s="33">
        <f t="shared" si="277"/>
        <v>2</v>
      </c>
      <c r="BL393" s="33">
        <f t="shared" si="258"/>
        <v>0</v>
      </c>
      <c r="BM393" s="33">
        <f t="shared" si="259"/>
        <v>0</v>
      </c>
      <c r="BN393" s="33">
        <f t="shared" si="278"/>
        <v>0</v>
      </c>
      <c r="BO393" s="8">
        <f t="shared" si="260"/>
        <v>0</v>
      </c>
      <c r="BP393" s="8">
        <f t="shared" si="261"/>
        <v>0</v>
      </c>
      <c r="BQ393" s="8">
        <f t="shared" si="262"/>
        <v>0</v>
      </c>
      <c r="BR393" s="8">
        <f>IFERROR(ROUNDDOWN(BF393*BN393/(BK393+BL393+BM393+BN),0),0)</f>
        <v>0</v>
      </c>
      <c r="BS393" s="8" t="str">
        <f t="shared" si="263"/>
        <v>RKU</v>
      </c>
      <c r="BT393" s="8">
        <f>SUMIF(FR_HITUNG_MINMAX!A:A,ORDER!A393,FR_HITUNG_MINMAX!AS:AS)</f>
        <v>2</v>
      </c>
      <c r="BU393" s="8">
        <f t="shared" si="279"/>
        <v>0</v>
      </c>
      <c r="BV393" s="8" t="str">
        <f t="shared" si="264"/>
        <v>-</v>
      </c>
      <c r="BW393" s="8" t="str">
        <f>VLOOKUP(A393,'STOK PESALAKAN'!A:F,6,0)</f>
        <v/>
      </c>
    </row>
    <row r="394" spans="1:75" ht="15" customHeight="1">
      <c r="A394" s="41" t="s">
        <v>457</v>
      </c>
      <c r="B394" s="99">
        <f>IFERROR(IFERROR(VLOOKUP(A394,'STOK PACUL'!C:H,6,0),VLOOKUP(A394,'KATEGORI PACUL'!A:C,3,0)),0)</f>
        <v>21</v>
      </c>
      <c r="C394" s="8">
        <f>IFERROR(VLOOKUP(A394,'KATEGORI PACUL'!A:D,4,0),0)</f>
        <v>48</v>
      </c>
      <c r="D394" s="99">
        <f>IFERROR(IFERROR(VLOOKUP(A394,'STOK PESALAKAN'!C:H,6,0),VLOOKUP(A394,'KATEGORI PESALAKAN'!A:C,3,0)),0)</f>
        <v>25</v>
      </c>
      <c r="E394" s="8">
        <f>IFERROR(VLOOKUP(A394,'KATEGORI PESALAKAN'!A:D,4,0),0)</f>
        <v>74</v>
      </c>
      <c r="F394" s="99">
        <f>IFERROR(IFERROR(VLOOKUP(A394,'STOK CIKDITIRO'!C:H,6,0),VLOOKUP(A394,'KATEGORI CIKDITIRO'!A:C,3,0)),0)</f>
        <v>29</v>
      </c>
      <c r="G394" s="8">
        <f>IFERROR(VLOOKUP(A394,'KATEGORI CIKDITIRO'!A:D,4,0),0)</f>
        <v>50</v>
      </c>
      <c r="H394" s="99">
        <f>IFERROR(IFERROR(VLOOKUP(A394,'STOK TRAYEMAN'!C:H,6,0),VLOOKUP(A394,'KATEGORI TRAYEMAN'!A:C,3,0)),0)</f>
        <v>17</v>
      </c>
      <c r="I394" s="8">
        <f>IFERROR(VLOOKUP(A394,'KATEGORI TRAYEMAN'!A:D,4,0),0)</f>
        <v>2</v>
      </c>
      <c r="J394" s="8" t="str">
        <f>IFERROR(VLOOKUP(A394,'NOSTOK PACUL'!A:C,3,0),IFERROR(IF(VLOOKUP(A394,'STOK PACUL'!A:B,2,0)="NOSTOK","E",VLOOKUP(A394,'KATEGORI PACUL'!A:B,2,0)),"E"))</f>
        <v>A</v>
      </c>
      <c r="K394" s="8" t="str">
        <f>IFERROR(VLOOKUP(A394,'NOSTOK PESALAKAN'!A:C,3,0),IFERROR(IF(VLOOKUP(A394,'STOK PESALAKAN'!A:B,2,0)="NOSTOK","E",VLOOKUP(A394,'KATEGORI PESALAKAN'!A:B,2,0)),"E"))</f>
        <v>A</v>
      </c>
      <c r="L394" s="8" t="str">
        <f>IFERROR(VLOOKUP(A394,'NOSTOK CIKDITIRO'!A:C,3,0),IFERROR(IF(VLOOKUP(A394,'STOK CIKDITIRO'!A:B,2,0)="NOSTOK","E",VLOOKUP(A394,'KATEGORI CIKDITIRO'!A:B,2,0)),"E"))</f>
        <v>A</v>
      </c>
      <c r="M394" s="8" t="str">
        <f>IFERROR(VLOOKUP(A394,'NOSTOK TRAYEMAN'!A:C,3,0),IFERROR(IF(VLOOKUP(A394,'STOK TRAYEMAN'!A:B,2,0)="NOSTOK","E",VLOOKUP(A394,'KATEGORI TRAYEMAN'!A:B,2,0)),"E"))</f>
        <v>D</v>
      </c>
      <c r="N394" s="8" t="str">
        <f>IFERROR(VLOOKUP(A394,FR_HITUNG_MINMAX!A:B,2,0),0)</f>
        <v>RING OLI ALUMUNIUM 12/17 MM ALL (RING 17)</v>
      </c>
      <c r="O394" s="8" t="str">
        <f>IFERROR(VLOOKUP(A394,FR_HITUNG_MINMAX!A:D,4,0),0)</f>
        <v>IMITAS</v>
      </c>
      <c r="P394" s="8">
        <f>IFERROR(VLOOKUP(A394,FR_HITUNG_MINMAX!A:G,7,0),1)</f>
        <v>10</v>
      </c>
      <c r="Q394" s="11" t="str">
        <f>IFERROR(VLOOKUP(A394,FR_HITUNG_MINMAX!A:J,10,0),1)</f>
        <v>4</v>
      </c>
      <c r="R394" s="8">
        <f>IFERROR(VLOOKUP(A394,FR_HITUNG_MINMAX!A:K,11,0),1)</f>
        <v>1</v>
      </c>
      <c r="S394" s="12">
        <f>IFERROR(VLOOKUP(A394,FR_HITUNG_MINMAX!A:F,6,0),0)</f>
        <v>900</v>
      </c>
      <c r="T394" s="8">
        <f t="shared" si="265"/>
        <v>-27</v>
      </c>
      <c r="U394" s="8">
        <f t="shared" si="240"/>
        <v>-49</v>
      </c>
      <c r="V394" s="8">
        <f t="shared" si="241"/>
        <v>-21</v>
      </c>
      <c r="W394" s="8">
        <f t="shared" si="266"/>
        <v>15</v>
      </c>
      <c r="X394" s="8">
        <f t="shared" si="267"/>
        <v>0</v>
      </c>
      <c r="Y394" s="16"/>
      <c r="Z394" s="15">
        <f t="shared" si="242"/>
        <v>0</v>
      </c>
      <c r="AA394" s="8">
        <f t="shared" si="268"/>
        <v>0</v>
      </c>
      <c r="AB394" s="16"/>
      <c r="AC394" s="15">
        <f t="shared" si="243"/>
        <v>0</v>
      </c>
      <c r="AD394" s="8">
        <f t="shared" si="244"/>
        <v>0</v>
      </c>
      <c r="AE394" s="16"/>
      <c r="AF394" s="15">
        <f t="shared" si="245"/>
        <v>0</v>
      </c>
      <c r="AG394" s="15">
        <f t="shared" si="269"/>
        <v>0</v>
      </c>
      <c r="AH394" s="16"/>
      <c r="AI394" s="15">
        <f t="shared" si="270"/>
        <v>0</v>
      </c>
      <c r="AJ394" s="8">
        <f t="shared" si="271"/>
        <v>0</v>
      </c>
      <c r="AK394" s="8">
        <f t="shared" si="246"/>
        <v>31</v>
      </c>
      <c r="AL394" s="8">
        <f t="shared" si="247"/>
        <v>9</v>
      </c>
      <c r="AM394" s="8">
        <f t="shared" si="272"/>
        <v>0</v>
      </c>
      <c r="AN394" s="8">
        <f t="shared" si="273"/>
        <v>40</v>
      </c>
      <c r="AO394" s="8">
        <f>IFERROR(VLOOKUP(A394,PERSAMAAN!B:D,3,0),AN394)</f>
        <v>40</v>
      </c>
      <c r="AP394" s="1">
        <v>100</v>
      </c>
      <c r="AQ394" s="8">
        <f t="shared" si="248"/>
        <v>100</v>
      </c>
      <c r="AR394" s="8" t="str">
        <f>IF(AQ394=0,"-",VLOOKUP(A394,FR_HITUNG_MINMAX!A:H,8,0))</f>
        <v>GSM</v>
      </c>
      <c r="AS394" s="1" t="s">
        <v>34</v>
      </c>
      <c r="AT394" s="8" t="str">
        <f t="shared" si="249"/>
        <v>AAR</v>
      </c>
      <c r="AU394" s="12">
        <f t="shared" si="250"/>
        <v>90000</v>
      </c>
      <c r="AV394" s="12">
        <f t="shared" si="251"/>
        <v>508500</v>
      </c>
      <c r="AW394" s="8" t="b">
        <f t="shared" si="274"/>
        <v>0</v>
      </c>
      <c r="AX394" s="1"/>
      <c r="AY394" s="8">
        <f t="shared" si="252"/>
        <v>0</v>
      </c>
      <c r="AZ394" s="8" t="str">
        <f>IF(AY394=0,"-",VLOOKUP(A394,FR_HITUNG_MINMAX!A:I,9,0))</f>
        <v>-</v>
      </c>
      <c r="BB394" s="8" t="str">
        <f t="shared" si="253"/>
        <v>-</v>
      </c>
      <c r="BC394" s="12">
        <f t="shared" si="254"/>
        <v>0</v>
      </c>
      <c r="BD394" s="12">
        <f t="shared" si="255"/>
        <v>0</v>
      </c>
      <c r="BE394" s="16"/>
      <c r="BF394" s="8">
        <f>SUMIF('REALISASI ORDER'!C:C,A394,'REALISASI ORDER'!E:E)</f>
        <v>0</v>
      </c>
      <c r="BG394" s="8">
        <f t="shared" si="275"/>
        <v>21</v>
      </c>
      <c r="BH394" s="8">
        <f t="shared" si="256"/>
        <v>25</v>
      </c>
      <c r="BI394" s="8">
        <f t="shared" si="257"/>
        <v>29</v>
      </c>
      <c r="BJ394" s="8">
        <f t="shared" si="276"/>
        <v>17</v>
      </c>
      <c r="BK394" s="33">
        <f t="shared" si="277"/>
        <v>48</v>
      </c>
      <c r="BL394" s="33">
        <f t="shared" si="258"/>
        <v>49</v>
      </c>
      <c r="BM394" s="33">
        <f t="shared" si="259"/>
        <v>21</v>
      </c>
      <c r="BN394" s="33">
        <f t="shared" si="278"/>
        <v>0</v>
      </c>
      <c r="BO394" s="8">
        <f t="shared" si="260"/>
        <v>0</v>
      </c>
      <c r="BP394" s="8">
        <f t="shared" si="261"/>
        <v>0</v>
      </c>
      <c r="BQ394" s="8">
        <f t="shared" si="262"/>
        <v>0</v>
      </c>
      <c r="BR394" s="8">
        <f>IFERROR(ROUNDDOWN(BF394*BN394/(BK394+BL394+BM394+BN),0),0)</f>
        <v>0</v>
      </c>
      <c r="BS394" s="8" t="str">
        <f t="shared" si="263"/>
        <v>ROLI-17</v>
      </c>
      <c r="BT394" s="8">
        <f>SUMIF(FR_HITUNG_MINMAX!A:A,ORDER!A394,FR_HITUNG_MINMAX!AS:AS)</f>
        <v>33</v>
      </c>
      <c r="BU394" s="8">
        <f t="shared" si="279"/>
        <v>0</v>
      </c>
      <c r="BV394" s="8" t="str">
        <f t="shared" si="264"/>
        <v>AAR</v>
      </c>
      <c r="BW394" s="8" t="str">
        <f>VLOOKUP(A394,'STOK PESALAKAN'!A:F,6,0)</f>
        <v/>
      </c>
    </row>
    <row r="395" spans="1:75" ht="15" customHeight="1">
      <c r="A395" s="41" t="s">
        <v>458</v>
      </c>
      <c r="B395" s="99">
        <f>IFERROR(IFERROR(VLOOKUP(A395,'STOK PACUL'!C:H,6,0),VLOOKUP(A395,'KATEGORI PACUL'!A:C,3,0)),0)</f>
        <v>5</v>
      </c>
      <c r="C395" s="8">
        <f>IFERROR(VLOOKUP(A395,'KATEGORI PACUL'!A:D,4,0),0)</f>
        <v>2</v>
      </c>
      <c r="D395" s="99">
        <f>IFERROR(IFERROR(VLOOKUP(A395,'STOK PESALAKAN'!C:H,6,0),VLOOKUP(A395,'KATEGORI PESALAKAN'!A:C,3,0)),0)</f>
        <v>2</v>
      </c>
      <c r="E395" s="8">
        <f>IFERROR(VLOOKUP(A395,'KATEGORI PESALAKAN'!A:D,4,0),0)</f>
        <v>2</v>
      </c>
      <c r="F395" s="99">
        <f>IFERROR(IFERROR(VLOOKUP(A395,'STOK CIKDITIRO'!C:H,6,0),VLOOKUP(A395,'KATEGORI CIKDITIRO'!A:C,3,0)),0)</f>
        <v>0</v>
      </c>
      <c r="G395" s="8">
        <f>IFERROR(VLOOKUP(A395,'KATEGORI CIKDITIRO'!A:D,4,0),0)</f>
        <v>4</v>
      </c>
      <c r="H395" s="99">
        <f>IFERROR(IFERROR(VLOOKUP(A395,'STOK TRAYEMAN'!C:H,6,0),VLOOKUP(A395,'KATEGORI TRAYEMAN'!A:C,3,0)),0)</f>
        <v>2</v>
      </c>
      <c r="I395" s="8">
        <f>IFERROR(VLOOKUP(A395,'KATEGORI TRAYEMAN'!A:D,4,0),0)</f>
        <v>0</v>
      </c>
      <c r="J395" s="8" t="str">
        <f>IFERROR(VLOOKUP(A395,'NOSTOK PACUL'!A:C,3,0),IFERROR(IF(VLOOKUP(A395,'STOK PACUL'!A:B,2,0)="NOSTOK","E",VLOOKUP(A395,'KATEGORI PACUL'!A:B,2,0)),"E"))</f>
        <v>D</v>
      </c>
      <c r="K395" s="8" t="str">
        <f>IFERROR(VLOOKUP(A395,'NOSTOK PESALAKAN'!A:C,3,0),IFERROR(IF(VLOOKUP(A395,'STOK PESALAKAN'!A:B,2,0)="NOSTOK","E",VLOOKUP(A395,'KATEGORI PESALAKAN'!A:B,2,0)),"E"))</f>
        <v>C</v>
      </c>
      <c r="L395" s="8" t="str">
        <f>IFERROR(VLOOKUP(A395,'NOSTOK CIKDITIRO'!A:C,3,0),IFERROR(IF(VLOOKUP(A395,'STOK CIKDITIRO'!A:B,2,0)="NOSTOK","E",VLOOKUP(A395,'KATEGORI CIKDITIRO'!A:B,2,0)),"E"))</f>
        <v>C</v>
      </c>
      <c r="M395" s="8" t="str">
        <f>IFERROR(VLOOKUP(A395,'NOSTOK TRAYEMAN'!A:C,3,0),IFERROR(IF(VLOOKUP(A395,'STOK TRAYEMAN'!A:B,2,0)="NOSTOK","E",VLOOKUP(A395,'KATEGORI TRAYEMAN'!A:B,2,0)),"E"))</f>
        <v>E</v>
      </c>
      <c r="N395" s="8" t="str">
        <f>IFERROR(VLOOKUP(A395,FR_HITUNG_MINMAX!A:B,2,0),0)</f>
        <v>RING OLI ALUMINIUM 14/19 MM ALL (RING 19)</v>
      </c>
      <c r="O395" s="8" t="str">
        <f>IFERROR(VLOOKUP(A395,FR_HITUNG_MINMAX!A:D,4,0),0)</f>
        <v>IMITAS</v>
      </c>
      <c r="P395" s="8">
        <f>IFERROR(VLOOKUP(A395,FR_HITUNG_MINMAX!A:G,7,0),1)</f>
        <v>10</v>
      </c>
      <c r="Q395" s="11" t="str">
        <f>IFERROR(VLOOKUP(A395,FR_HITUNG_MINMAX!A:J,10,0),1)</f>
        <v>2</v>
      </c>
      <c r="R395" s="8">
        <f>IFERROR(VLOOKUP(A395,FR_HITUNG_MINMAX!A:K,11,0),1)</f>
        <v>1</v>
      </c>
      <c r="S395" s="12">
        <f>IFERROR(VLOOKUP(A395,FR_HITUNG_MINMAX!A:F,6,0),0)</f>
        <v>900</v>
      </c>
      <c r="T395" s="8">
        <f t="shared" si="265"/>
        <v>3</v>
      </c>
      <c r="U395" s="8">
        <f t="shared" si="240"/>
        <v>0</v>
      </c>
      <c r="V395" s="8">
        <f t="shared" si="241"/>
        <v>-4</v>
      </c>
      <c r="W395" s="8">
        <f t="shared" si="266"/>
        <v>2</v>
      </c>
      <c r="X395" s="8">
        <f t="shared" si="267"/>
        <v>0</v>
      </c>
      <c r="Y395" s="16"/>
      <c r="Z395" s="15">
        <f t="shared" si="242"/>
        <v>0</v>
      </c>
      <c r="AA395" s="8">
        <f t="shared" si="268"/>
        <v>0</v>
      </c>
      <c r="AB395" s="16"/>
      <c r="AC395" s="15">
        <f t="shared" si="243"/>
        <v>0</v>
      </c>
      <c r="AD395" s="8">
        <f t="shared" si="244"/>
        <v>0</v>
      </c>
      <c r="AE395" s="16"/>
      <c r="AF395" s="15">
        <f t="shared" si="245"/>
        <v>0</v>
      </c>
      <c r="AG395" s="15">
        <f t="shared" si="269"/>
        <v>0</v>
      </c>
      <c r="AH395" s="16"/>
      <c r="AI395" s="15">
        <f t="shared" si="270"/>
        <v>0</v>
      </c>
      <c r="AJ395" s="8">
        <f t="shared" si="271"/>
        <v>0</v>
      </c>
      <c r="AK395" s="8">
        <f t="shared" si="246"/>
        <v>0</v>
      </c>
      <c r="AL395" s="8">
        <f t="shared" si="247"/>
        <v>3</v>
      </c>
      <c r="AM395" s="8">
        <f t="shared" si="272"/>
        <v>0</v>
      </c>
      <c r="AN395" s="8">
        <f t="shared" si="273"/>
        <v>10</v>
      </c>
      <c r="AO395" s="8">
        <f>IFERROR(VLOOKUP(A395,PERSAMAAN!B:D,3,0),AN395)</f>
        <v>10</v>
      </c>
      <c r="AP395" s="1"/>
      <c r="AQ395" s="8">
        <f t="shared" si="248"/>
        <v>10</v>
      </c>
      <c r="AR395" s="8" t="str">
        <f>IF(AQ395=0,"-",VLOOKUP(A395,FR_HITUNG_MINMAX!A:H,8,0))</f>
        <v>GSM</v>
      </c>
      <c r="AS395" s="1" t="s">
        <v>34</v>
      </c>
      <c r="AT395" s="8" t="str">
        <f t="shared" si="249"/>
        <v>AAR</v>
      </c>
      <c r="AU395" s="12">
        <f t="shared" si="250"/>
        <v>9000</v>
      </c>
      <c r="AV395" s="12">
        <f t="shared" si="251"/>
        <v>508500</v>
      </c>
      <c r="AW395" s="8" t="b">
        <f t="shared" si="274"/>
        <v>0</v>
      </c>
      <c r="AX395" s="1"/>
      <c r="AY395" s="8">
        <f t="shared" si="252"/>
        <v>0</v>
      </c>
      <c r="AZ395" s="8" t="str">
        <f>IF(AY395=0,"-",VLOOKUP(A395,FR_HITUNG_MINMAX!A:I,9,0))</f>
        <v>-</v>
      </c>
      <c r="BB395" s="8" t="str">
        <f t="shared" si="253"/>
        <v>-</v>
      </c>
      <c r="BC395" s="12">
        <f t="shared" si="254"/>
        <v>0</v>
      </c>
      <c r="BD395" s="12">
        <f t="shared" si="255"/>
        <v>0</v>
      </c>
      <c r="BE395" s="16"/>
      <c r="BF395" s="8">
        <f>SUMIF('REALISASI ORDER'!C:C,A395,'REALISASI ORDER'!E:E)</f>
        <v>0</v>
      </c>
      <c r="BG395" s="8">
        <f t="shared" si="275"/>
        <v>5</v>
      </c>
      <c r="BH395" s="8">
        <f t="shared" si="256"/>
        <v>2</v>
      </c>
      <c r="BI395" s="8">
        <f t="shared" si="257"/>
        <v>0</v>
      </c>
      <c r="BJ395" s="8">
        <f t="shared" si="276"/>
        <v>2</v>
      </c>
      <c r="BK395" s="33">
        <f t="shared" si="277"/>
        <v>2</v>
      </c>
      <c r="BL395" s="33">
        <f t="shared" si="258"/>
        <v>0</v>
      </c>
      <c r="BM395" s="33">
        <f t="shared" si="259"/>
        <v>4</v>
      </c>
      <c r="BN395" s="33">
        <f t="shared" si="278"/>
        <v>0</v>
      </c>
      <c r="BO395" s="8">
        <f t="shared" si="260"/>
        <v>0</v>
      </c>
      <c r="BP395" s="8">
        <f t="shared" si="261"/>
        <v>0</v>
      </c>
      <c r="BQ395" s="8">
        <f t="shared" si="262"/>
        <v>0</v>
      </c>
      <c r="BR395" s="8">
        <f>IFERROR(ROUNDDOWN(BF395*BN395/(BK395+BL395+BM395+BN),0),0)</f>
        <v>0</v>
      </c>
      <c r="BS395" s="8" t="str">
        <f t="shared" si="263"/>
        <v>ROLI-19</v>
      </c>
      <c r="BT395" s="8">
        <f>SUMIF(FR_HITUNG_MINMAX!A:A,ORDER!A395,FR_HITUNG_MINMAX!AS:AS)</f>
        <v>3</v>
      </c>
      <c r="BU395" s="8">
        <f t="shared" si="279"/>
        <v>0</v>
      </c>
      <c r="BV395" s="8" t="str">
        <f t="shared" si="264"/>
        <v>AAR</v>
      </c>
      <c r="BW395" s="8" t="str">
        <f>VLOOKUP(A395,'STOK PESALAKAN'!A:F,6,0)</f>
        <v/>
      </c>
    </row>
    <row r="396" spans="1:75">
      <c r="A396" s="41" t="s">
        <v>459</v>
      </c>
      <c r="B396" s="99">
        <f>IFERROR(IFERROR(VLOOKUP(A396,'STOK PACUL'!C:H,6,0),VLOOKUP(A396,'KATEGORI PACUL'!A:C,3,0)),0)</f>
        <v>34</v>
      </c>
      <c r="C396" s="8">
        <f>IFERROR(VLOOKUP(A396,'KATEGORI PACUL'!A:D,4,0),0)</f>
        <v>22</v>
      </c>
      <c r="D396" s="99">
        <f>IFERROR(IFERROR(VLOOKUP(A396,'STOK PESALAKAN'!C:H,6,0),VLOOKUP(A396,'KATEGORI PESALAKAN'!A:C,3,0)),0)</f>
        <v>18</v>
      </c>
      <c r="E396" s="8">
        <f>IFERROR(VLOOKUP(A396,'KATEGORI PESALAKAN'!A:D,4,0),0)</f>
        <v>64</v>
      </c>
      <c r="F396" s="99">
        <f>IFERROR(IFERROR(VLOOKUP(A396,'STOK CIKDITIRO'!C:H,6,0),VLOOKUP(A396,'KATEGORI CIKDITIRO'!A:C,3,0)),0)</f>
        <v>53</v>
      </c>
      <c r="G396" s="8">
        <f>IFERROR(VLOOKUP(A396,'KATEGORI CIKDITIRO'!A:D,4,0),0)</f>
        <v>26</v>
      </c>
      <c r="H396" s="99">
        <f>IFERROR(IFERROR(VLOOKUP(A396,'STOK TRAYEMAN'!C:H,6,0),VLOOKUP(A396,'KATEGORI TRAYEMAN'!A:C,3,0)),0)</f>
        <v>18</v>
      </c>
      <c r="I396" s="8">
        <f>IFERROR(VLOOKUP(A396,'KATEGORI TRAYEMAN'!A:D,4,0),0)</f>
        <v>2</v>
      </c>
      <c r="J396" s="8" t="str">
        <f>IFERROR(VLOOKUP(A396,'NOSTOK PACUL'!A:C,3,0),IFERROR(IF(VLOOKUP(A396,'STOK PACUL'!A:B,2,0)="NOSTOK","E",VLOOKUP(A396,'KATEGORI PACUL'!A:B,2,0)),"E"))</f>
        <v>A</v>
      </c>
      <c r="K396" s="8" t="str">
        <f>IFERROR(VLOOKUP(A396,'NOSTOK PESALAKAN'!A:C,3,0),IFERROR(IF(VLOOKUP(A396,'STOK PESALAKAN'!A:B,2,0)="NOSTOK","E",VLOOKUP(A396,'KATEGORI PESALAKAN'!A:B,2,0)),"E"))</f>
        <v>A</v>
      </c>
      <c r="L396" s="8" t="str">
        <f>IFERROR(VLOOKUP(A396,'NOSTOK CIKDITIRO'!A:C,3,0),IFERROR(IF(VLOOKUP(A396,'STOK CIKDITIRO'!A:B,2,0)="NOSTOK","E",VLOOKUP(A396,'KATEGORI CIKDITIRO'!A:B,2,0)),"E"))</f>
        <v>B</v>
      </c>
      <c r="M396" s="8" t="str">
        <f>IFERROR(VLOOKUP(A396,'NOSTOK TRAYEMAN'!A:C,3,0),IFERROR(IF(VLOOKUP(A396,'STOK TRAYEMAN'!A:B,2,0)="NOSTOK","E",VLOOKUP(A396,'KATEGORI TRAYEMAN'!A:B,2,0)),"E"))</f>
        <v>D</v>
      </c>
      <c r="N396" s="8" t="str">
        <f>IFERROR(VLOOKUP(A396,FR_HITUNG_MINMAX!A:B,2,0),0)</f>
        <v>RING OLI GARDAN</v>
      </c>
      <c r="O396" s="8" t="str">
        <f>IFERROR(VLOOKUP(A396,FR_HITUNG_MINMAX!A:D,4,0),0)</f>
        <v>IMITAS</v>
      </c>
      <c r="P396" s="8">
        <f>IFERROR(VLOOKUP(A396,FR_HITUNG_MINMAX!A:G,7,0),1)</f>
        <v>10</v>
      </c>
      <c r="Q396" s="11">
        <f>IFERROR(VLOOKUP(A396,FR_HITUNG_MINMAX!A:J,10,0),1)</f>
        <v>1</v>
      </c>
      <c r="R396" s="8">
        <f>IFERROR(VLOOKUP(A396,FR_HITUNG_MINMAX!A:K,11,0),1)</f>
        <v>1</v>
      </c>
      <c r="S396" s="12">
        <f>IFERROR(VLOOKUP(A396,FR_HITUNG_MINMAX!A:F,6,0),0)</f>
        <v>900</v>
      </c>
      <c r="T396" s="8">
        <f t="shared" si="265"/>
        <v>12</v>
      </c>
      <c r="U396" s="8">
        <f t="shared" si="240"/>
        <v>-46</v>
      </c>
      <c r="V396" s="8">
        <f t="shared" si="241"/>
        <v>27</v>
      </c>
      <c r="W396" s="8">
        <f t="shared" si="266"/>
        <v>16</v>
      </c>
      <c r="X396" s="8">
        <f t="shared" si="267"/>
        <v>12</v>
      </c>
      <c r="Y396" s="16"/>
      <c r="Z396" s="15">
        <f t="shared" si="242"/>
        <v>0</v>
      </c>
      <c r="AA396" s="8">
        <f t="shared" si="268"/>
        <v>0</v>
      </c>
      <c r="AB396" s="16"/>
      <c r="AC396" s="15">
        <f t="shared" si="243"/>
        <v>0</v>
      </c>
      <c r="AD396" s="8">
        <f t="shared" si="244"/>
        <v>0</v>
      </c>
      <c r="AE396" s="16"/>
      <c r="AF396" s="15">
        <f t="shared" si="245"/>
        <v>0</v>
      </c>
      <c r="AG396" s="15">
        <f t="shared" si="269"/>
        <v>0</v>
      </c>
      <c r="AH396" s="16"/>
      <c r="AI396" s="15">
        <f t="shared" si="270"/>
        <v>0</v>
      </c>
      <c r="AJ396" s="8">
        <f t="shared" si="271"/>
        <v>10</v>
      </c>
      <c r="AK396" s="8">
        <f t="shared" si="246"/>
        <v>30</v>
      </c>
      <c r="AL396" s="8">
        <f t="shared" si="247"/>
        <v>0</v>
      </c>
      <c r="AM396" s="8">
        <f t="shared" si="272"/>
        <v>0</v>
      </c>
      <c r="AN396" s="8">
        <f t="shared" si="273"/>
        <v>40</v>
      </c>
      <c r="AO396" s="8">
        <f>IFERROR(VLOOKUP(A396,PERSAMAAN!B:D,3,0),AN396)</f>
        <v>40</v>
      </c>
      <c r="AP396" s="1">
        <v>100</v>
      </c>
      <c r="AQ396" s="8">
        <f t="shared" si="248"/>
        <v>100</v>
      </c>
      <c r="AR396" s="8" t="str">
        <f>IF(AQ396=0,"-",VLOOKUP(A396,FR_HITUNG_MINMAX!A:H,8,0))</f>
        <v>MNCBD</v>
      </c>
      <c r="AS396" s="1" t="s">
        <v>34</v>
      </c>
      <c r="AT396" s="8" t="str">
        <f t="shared" si="249"/>
        <v>AAR</v>
      </c>
      <c r="AU396" s="12">
        <f t="shared" si="250"/>
        <v>90000</v>
      </c>
      <c r="AV396" s="12">
        <f t="shared" si="251"/>
        <v>508500</v>
      </c>
      <c r="AW396" s="8" t="b">
        <f t="shared" si="274"/>
        <v>0</v>
      </c>
      <c r="AX396" s="1"/>
      <c r="AY396" s="8">
        <f t="shared" si="252"/>
        <v>0</v>
      </c>
      <c r="AZ396" s="8" t="str">
        <f>IF(AY396=0,"-",VLOOKUP(A396,FR_HITUNG_MINMAX!A:I,9,0))</f>
        <v>-</v>
      </c>
      <c r="BB396" s="8" t="str">
        <f t="shared" si="253"/>
        <v>-</v>
      </c>
      <c r="BC396" s="12">
        <f t="shared" si="254"/>
        <v>0</v>
      </c>
      <c r="BD396" s="12">
        <f t="shared" si="255"/>
        <v>0</v>
      </c>
      <c r="BE396" s="16"/>
      <c r="BF396" s="8">
        <f>SUMIF('REALISASI ORDER'!C:C,A396,'REALISASI ORDER'!E:E)</f>
        <v>0</v>
      </c>
      <c r="BG396" s="8">
        <f t="shared" si="275"/>
        <v>34</v>
      </c>
      <c r="BH396" s="8">
        <f t="shared" si="256"/>
        <v>18</v>
      </c>
      <c r="BI396" s="8">
        <f t="shared" si="257"/>
        <v>53</v>
      </c>
      <c r="BJ396" s="8">
        <f t="shared" si="276"/>
        <v>18</v>
      </c>
      <c r="BK396" s="33">
        <f t="shared" si="277"/>
        <v>22</v>
      </c>
      <c r="BL396" s="33">
        <f t="shared" si="258"/>
        <v>46</v>
      </c>
      <c r="BM396" s="33">
        <f t="shared" si="259"/>
        <v>0</v>
      </c>
      <c r="BN396" s="33">
        <f t="shared" si="278"/>
        <v>0</v>
      </c>
      <c r="BO396" s="8">
        <f t="shared" si="260"/>
        <v>0</v>
      </c>
      <c r="BP396" s="8">
        <f t="shared" si="261"/>
        <v>0</v>
      </c>
      <c r="BQ396" s="8">
        <f t="shared" si="262"/>
        <v>0</v>
      </c>
      <c r="BR396" s="8">
        <f>IFERROR(ROUNDDOWN(BF396*BN396/(BK396+BL396+BM396+BN),0),0)</f>
        <v>0</v>
      </c>
      <c r="BS396" s="8" t="str">
        <f t="shared" si="263"/>
        <v>ROLIGN</v>
      </c>
      <c r="BT396" s="8">
        <f>SUMIF(FR_HITUNG_MINMAX!A:A,ORDER!A396,FR_HITUNG_MINMAX!AS:AS)</f>
        <v>18</v>
      </c>
      <c r="BU396" s="8">
        <f t="shared" si="279"/>
        <v>0</v>
      </c>
      <c r="BV396" s="8" t="str">
        <f t="shared" si="264"/>
        <v>AAR</v>
      </c>
      <c r="BW396" s="8" t="str">
        <f>VLOOKUP(A396,'STOK PESALAKAN'!A:F,6,0)</f>
        <v/>
      </c>
    </row>
    <row r="397" spans="1:75" ht="15" customHeight="1">
      <c r="A397" s="41" t="s">
        <v>460</v>
      </c>
      <c r="B397" s="99">
        <f>IFERROR(IFERROR(VLOOKUP(A397,'STOK PACUL'!C:H,6,0),VLOOKUP(A397,'KATEGORI PACUL'!A:C,3,0)),0)</f>
        <v>59</v>
      </c>
      <c r="C397" s="8">
        <f>IFERROR(VLOOKUP(A397,'KATEGORI PACUL'!A:D,4,0),0)</f>
        <v>131</v>
      </c>
      <c r="D397" s="99">
        <f>IFERROR(IFERROR(VLOOKUP(A397,'STOK PESALAKAN'!C:H,6,0),VLOOKUP(A397,'KATEGORI PESALAKAN'!A:C,3,0)),0)</f>
        <v>44</v>
      </c>
      <c r="E397" s="8">
        <f>IFERROR(VLOOKUP(A397,'KATEGORI PESALAKAN'!A:D,4,0),0)</f>
        <v>117</v>
      </c>
      <c r="F397" s="99">
        <f>IFERROR(IFERROR(VLOOKUP(A397,'STOK CIKDITIRO'!C:H,6,0),VLOOKUP(A397,'KATEGORI CIKDITIRO'!A:C,3,0)),0)</f>
        <v>46</v>
      </c>
      <c r="G397" s="8">
        <f>IFERROR(VLOOKUP(A397,'KATEGORI CIKDITIRO'!A:D,4,0),0)</f>
        <v>105</v>
      </c>
      <c r="H397" s="99">
        <f>IFERROR(IFERROR(VLOOKUP(A397,'STOK TRAYEMAN'!C:H,6,0),VLOOKUP(A397,'KATEGORI TRAYEMAN'!A:C,3,0)),0)</f>
        <v>13</v>
      </c>
      <c r="I397" s="8">
        <f>IFERROR(VLOOKUP(A397,'KATEGORI TRAYEMAN'!A:D,4,0),0)</f>
        <v>21</v>
      </c>
      <c r="J397" s="8" t="str">
        <f>IFERROR(VLOOKUP(A397,'NOSTOK PACUL'!A:C,3,0),IFERROR(IF(VLOOKUP(A397,'STOK PACUL'!A:B,2,0)="NOSTOK","E",VLOOKUP(A397,'KATEGORI PACUL'!A:B,2,0)),"E"))</f>
        <v>A</v>
      </c>
      <c r="K397" s="8" t="str">
        <f>IFERROR(VLOOKUP(A397,'NOSTOK PESALAKAN'!A:C,3,0),IFERROR(IF(VLOOKUP(A397,'STOK PESALAKAN'!A:B,2,0)="NOSTOK","E",VLOOKUP(A397,'KATEGORI PESALAKAN'!A:B,2,0)),"E"))</f>
        <v>A</v>
      </c>
      <c r="L397" s="8" t="str">
        <f>IFERROR(VLOOKUP(A397,'NOSTOK CIKDITIRO'!A:C,3,0),IFERROR(IF(VLOOKUP(A397,'STOK CIKDITIRO'!A:B,2,0)="NOSTOK","E",VLOOKUP(A397,'KATEGORI CIKDITIRO'!A:B,2,0)),"E"))</f>
        <v>A</v>
      </c>
      <c r="M397" s="8" t="str">
        <f>IFERROR(VLOOKUP(A397,'NOSTOK TRAYEMAN'!A:C,3,0),IFERROR(IF(VLOOKUP(A397,'STOK TRAYEMAN'!A:B,2,0)="NOSTOK","E",VLOOKUP(A397,'KATEGORI TRAYEMAN'!A:B,2,0)),"E"))</f>
        <v>B</v>
      </c>
      <c r="N397" s="8" t="str">
        <f>IFERROR(VLOOKUP(A397,FR_HITUNG_MINMAX!A:B,2,0),0)</f>
        <v>PEMBERSIH CVT</v>
      </c>
      <c r="O397" s="8" t="str">
        <f>IFERROR(VLOOKUP(A397,FR_HITUNG_MINMAX!A:D,4,0),0)</f>
        <v>IMITAS</v>
      </c>
      <c r="P397" s="8">
        <f>IFERROR(VLOOKUP(A397,FR_HITUNG_MINMAX!A:G,7,0),1)</f>
        <v>10</v>
      </c>
      <c r="Q397" s="11" t="str">
        <f>IFERROR(VLOOKUP(A397,FR_HITUNG_MINMAX!A:J,10,0),1)</f>
        <v>20</v>
      </c>
      <c r="R397" s="8">
        <f>IFERROR(VLOOKUP(A397,FR_HITUNG_MINMAX!A:K,11,0),1)</f>
        <v>2</v>
      </c>
      <c r="S397" s="12">
        <f>IFERROR(VLOOKUP(A397,FR_HITUNG_MINMAX!A:F,6,0),0)</f>
        <v>250</v>
      </c>
      <c r="T397" s="8">
        <f t="shared" si="265"/>
        <v>-72</v>
      </c>
      <c r="U397" s="8">
        <f t="shared" si="240"/>
        <v>-73</v>
      </c>
      <c r="V397" s="8">
        <f t="shared" si="241"/>
        <v>-59</v>
      </c>
      <c r="W397" s="8">
        <f t="shared" si="266"/>
        <v>-8</v>
      </c>
      <c r="X397" s="8">
        <f t="shared" si="267"/>
        <v>0</v>
      </c>
      <c r="Y397" s="16"/>
      <c r="Z397" s="15">
        <f t="shared" si="242"/>
        <v>0</v>
      </c>
      <c r="AA397" s="8">
        <f t="shared" si="268"/>
        <v>0</v>
      </c>
      <c r="AB397" s="16"/>
      <c r="AC397" s="15">
        <f t="shared" si="243"/>
        <v>0</v>
      </c>
      <c r="AD397" s="8">
        <f t="shared" si="244"/>
        <v>0</v>
      </c>
      <c r="AE397" s="16"/>
      <c r="AF397" s="15">
        <f t="shared" si="245"/>
        <v>0</v>
      </c>
      <c r="AG397" s="15">
        <f t="shared" si="269"/>
        <v>0</v>
      </c>
      <c r="AH397" s="16"/>
      <c r="AI397" s="15">
        <f t="shared" si="270"/>
        <v>0</v>
      </c>
      <c r="AJ397" s="8">
        <f t="shared" si="271"/>
        <v>0</v>
      </c>
      <c r="AK397" s="8">
        <f t="shared" si="246"/>
        <v>44</v>
      </c>
      <c r="AL397" s="8">
        <f t="shared" si="247"/>
        <v>33</v>
      </c>
      <c r="AM397" s="8">
        <f t="shared" si="272"/>
        <v>3</v>
      </c>
      <c r="AN397" s="8">
        <f t="shared" si="273"/>
        <v>40</v>
      </c>
      <c r="AO397" s="8">
        <f>IFERROR(VLOOKUP(A397,PERSAMAAN!B:D,3,0),AN397)</f>
        <v>40</v>
      </c>
      <c r="AP397" s="1">
        <v>0</v>
      </c>
      <c r="AQ397" s="8">
        <f t="shared" si="248"/>
        <v>0</v>
      </c>
      <c r="AR397" s="8" t="str">
        <f>IF(AQ397=0,"-",VLOOKUP(A397,FR_HITUNG_MINMAX!A:H,8,0))</f>
        <v>-</v>
      </c>
      <c r="AS397" s="1"/>
      <c r="AT397" s="8" t="str">
        <f t="shared" si="249"/>
        <v>-</v>
      </c>
      <c r="AU397" s="12">
        <f t="shared" si="250"/>
        <v>0</v>
      </c>
      <c r="AV397" s="12">
        <f t="shared" si="251"/>
        <v>0</v>
      </c>
      <c r="AW397" s="8" t="b">
        <f t="shared" si="274"/>
        <v>0</v>
      </c>
      <c r="AX397" s="1"/>
      <c r="AY397" s="8">
        <f t="shared" si="252"/>
        <v>0</v>
      </c>
      <c r="AZ397" s="8" t="str">
        <f>IF(AY397=0,"-",VLOOKUP(A397,FR_HITUNG_MINMAX!A:I,9,0))</f>
        <v>-</v>
      </c>
      <c r="BB397" s="8" t="str">
        <f t="shared" si="253"/>
        <v>-</v>
      </c>
      <c r="BC397" s="12">
        <f t="shared" si="254"/>
        <v>0</v>
      </c>
      <c r="BD397" s="12">
        <f t="shared" si="255"/>
        <v>0</v>
      </c>
      <c r="BE397" s="16"/>
      <c r="BF397" s="8">
        <f>SUMIF('REALISASI ORDER'!C:C,A397,'REALISASI ORDER'!E:E)</f>
        <v>0</v>
      </c>
      <c r="BG397" s="8">
        <f t="shared" si="275"/>
        <v>59</v>
      </c>
      <c r="BH397" s="8">
        <f t="shared" si="256"/>
        <v>44</v>
      </c>
      <c r="BI397" s="8">
        <f t="shared" si="257"/>
        <v>46</v>
      </c>
      <c r="BJ397" s="8">
        <f t="shared" si="276"/>
        <v>13</v>
      </c>
      <c r="BK397" s="33">
        <f t="shared" si="277"/>
        <v>131</v>
      </c>
      <c r="BL397" s="33">
        <f t="shared" si="258"/>
        <v>73</v>
      </c>
      <c r="BM397" s="33">
        <f t="shared" si="259"/>
        <v>59</v>
      </c>
      <c r="BN397" s="33">
        <f t="shared" si="278"/>
        <v>8</v>
      </c>
      <c r="BO397" s="8">
        <f t="shared" si="260"/>
        <v>0</v>
      </c>
      <c r="BP397" s="8">
        <f t="shared" si="261"/>
        <v>0</v>
      </c>
      <c r="BQ397" s="8">
        <f t="shared" si="262"/>
        <v>0</v>
      </c>
      <c r="BR397" s="8">
        <f>IFERROR(ROUNDDOWN(BF397*BN397/(BK397+BL397+BM397+BN),0),0)</f>
        <v>0</v>
      </c>
      <c r="BS397" s="8" t="str">
        <f t="shared" si="263"/>
        <v>SBNCLK</v>
      </c>
      <c r="BT397" s="8">
        <f>SUMIF(FR_HITUNG_MINMAX!A:A,ORDER!A397,FR_HITUNG_MINMAX!AS:AS)</f>
        <v>111</v>
      </c>
      <c r="BU397" s="8">
        <f t="shared" si="279"/>
        <v>0</v>
      </c>
      <c r="BV397" s="8" t="str">
        <f t="shared" si="264"/>
        <v>-</v>
      </c>
      <c r="BW397" s="8" t="str">
        <f>VLOOKUP(A397,'STOK PESALAKAN'!A:F,6,0)</f>
        <v/>
      </c>
    </row>
    <row r="398" spans="1:75" ht="15" customHeight="1">
      <c r="A398" s="41" t="s">
        <v>2282</v>
      </c>
      <c r="B398" s="99">
        <f>IFERROR(IFERROR(VLOOKUP(A398,'STOK PACUL'!C:H,6,0),VLOOKUP(A398,'KATEGORI PACUL'!A:C,3,0)),0)</f>
        <v>1</v>
      </c>
      <c r="C398" s="8">
        <f>IFERROR(VLOOKUP(A398,'KATEGORI PACUL'!A:D,4,0),0)</f>
        <v>0</v>
      </c>
      <c r="D398" s="99">
        <f>IFERROR(IFERROR(VLOOKUP(A398,'STOK PESALAKAN'!C:H,6,0),VLOOKUP(A398,'KATEGORI PESALAKAN'!A:C,3,0)),0)</f>
        <v>1</v>
      </c>
      <c r="E398" s="8">
        <f>IFERROR(VLOOKUP(A398,'KATEGORI PESALAKAN'!A:D,4,0),0)</f>
        <v>0</v>
      </c>
      <c r="F398" s="99">
        <f>IFERROR(IFERROR(VLOOKUP(A398,'STOK CIKDITIRO'!C:H,6,0),VLOOKUP(A398,'KATEGORI CIKDITIRO'!A:C,3,0)),0)</f>
        <v>2</v>
      </c>
      <c r="G398" s="8">
        <f>IFERROR(VLOOKUP(A398,'KATEGORI CIKDITIRO'!A:D,4,0),0)</f>
        <v>2</v>
      </c>
      <c r="H398" s="99">
        <f>IFERROR(IFERROR(VLOOKUP(A398,'STOK TRAYEMAN'!C:H,6,0),VLOOKUP(A398,'KATEGORI TRAYEMAN'!A:C,3,0)),0)</f>
        <v>0</v>
      </c>
      <c r="I398" s="8">
        <f>IFERROR(VLOOKUP(A398,'KATEGORI TRAYEMAN'!A:D,4,0),0)</f>
        <v>0</v>
      </c>
      <c r="J398" s="8" t="str">
        <f>IFERROR(VLOOKUP(A398,'NOSTOK PACUL'!A:C,3,0),IFERROR(IF(VLOOKUP(A398,'STOK PACUL'!A:B,2,0)="NOSTOK","E",VLOOKUP(A398,'KATEGORI PACUL'!A:B,2,0)),"E"))</f>
        <v>E</v>
      </c>
      <c r="K398" s="8" t="str">
        <f>IFERROR(VLOOKUP(A398,'NOSTOK PESALAKAN'!A:C,3,0),IFERROR(IF(VLOOKUP(A398,'STOK PESALAKAN'!A:B,2,0)="NOSTOK","E",VLOOKUP(A398,'KATEGORI PESALAKAN'!A:B,2,0)),"E"))</f>
        <v>E</v>
      </c>
      <c r="L398" s="8" t="str">
        <f>IFERROR(VLOOKUP(A398,'NOSTOK CIKDITIRO'!A:C,3,0),IFERROR(IF(VLOOKUP(A398,'STOK CIKDITIRO'!A:B,2,0)="NOSTOK","E",VLOOKUP(A398,'KATEGORI CIKDITIRO'!A:B,2,0)),"E"))</f>
        <v>D</v>
      </c>
      <c r="M398" s="8" t="str">
        <f>IFERROR(VLOOKUP(A398,'NOSTOK TRAYEMAN'!A:C,3,0),IFERROR(IF(VLOOKUP(A398,'STOK TRAYEMAN'!A:B,2,0)="NOSTOK","E",VLOOKUP(A398,'KATEGORI TRAYEMAN'!A:B,2,0)),"E"))</f>
        <v>E</v>
      </c>
      <c r="N398" s="8" t="str">
        <f>IFERROR(VLOOKUP(A398,FR_HITUNG_MINMAX!A:B,2,0),0)</f>
        <v>SARINGAN BENSIN H.SUPRA IMI</v>
      </c>
      <c r="O398" s="8" t="str">
        <f>IFERROR(VLOOKUP(A398,FR_HITUNG_MINMAX!A:D,4,0),0)</f>
        <v>IMITAS</v>
      </c>
      <c r="P398" s="8">
        <f>IFERROR(VLOOKUP(A398,FR_HITUNG_MINMAX!A:G,7,0),1)</f>
        <v>1</v>
      </c>
      <c r="Q398" s="11">
        <f>IFERROR(VLOOKUP(A398,FR_HITUNG_MINMAX!A:J,10,0),1)</f>
        <v>1</v>
      </c>
      <c r="R398" s="8">
        <f>IFERROR(VLOOKUP(A398,FR_HITUNG_MINMAX!A:K,11,0),1)</f>
        <v>1</v>
      </c>
      <c r="S398" s="12">
        <f>IFERROR(VLOOKUP(A398,FR_HITUNG_MINMAX!A:F,6,0),0)</f>
        <v>4500</v>
      </c>
      <c r="T398" s="8">
        <f t="shared" si="265"/>
        <v>1</v>
      </c>
      <c r="U398" s="8">
        <f t="shared" si="240"/>
        <v>1</v>
      </c>
      <c r="V398" s="8">
        <f t="shared" si="241"/>
        <v>0</v>
      </c>
      <c r="W398" s="8">
        <f t="shared" si="266"/>
        <v>0</v>
      </c>
      <c r="X398" s="8">
        <f t="shared" si="267"/>
        <v>0</v>
      </c>
      <c r="Y398" s="16"/>
      <c r="Z398" s="15">
        <f t="shared" si="242"/>
        <v>0</v>
      </c>
      <c r="AA398" s="8">
        <f t="shared" si="268"/>
        <v>0</v>
      </c>
      <c r="AB398" s="16"/>
      <c r="AC398" s="15">
        <f t="shared" si="243"/>
        <v>0</v>
      </c>
      <c r="AD398" s="8">
        <f t="shared" si="244"/>
        <v>0</v>
      </c>
      <c r="AE398" s="16"/>
      <c r="AF398" s="15">
        <f t="shared" si="245"/>
        <v>0</v>
      </c>
      <c r="AG398" s="15">
        <f t="shared" si="269"/>
        <v>0</v>
      </c>
      <c r="AH398" s="16"/>
      <c r="AI398" s="15">
        <f t="shared" si="270"/>
        <v>0</v>
      </c>
      <c r="AJ398" s="8">
        <f t="shared" si="271"/>
        <v>0</v>
      </c>
      <c r="AK398" s="8">
        <f t="shared" si="246"/>
        <v>0</v>
      </c>
      <c r="AL398" s="8">
        <f t="shared" si="247"/>
        <v>0</v>
      </c>
      <c r="AM398" s="8">
        <f t="shared" si="272"/>
        <v>0</v>
      </c>
      <c r="AN398" s="8">
        <f t="shared" si="273"/>
        <v>0</v>
      </c>
      <c r="AO398" s="8">
        <f>IFERROR(VLOOKUP(A398,PERSAMAAN!B:D,3,0),AN398)</f>
        <v>0</v>
      </c>
      <c r="AP398" s="1"/>
      <c r="AQ398" s="8">
        <f t="shared" si="248"/>
        <v>0</v>
      </c>
      <c r="AR398" s="8" t="str">
        <f>IF(AQ398=0,"-",VLOOKUP(A398,FR_HITUNG_MINMAX!A:H,8,0))</f>
        <v>-</v>
      </c>
      <c r="AS398" s="1"/>
      <c r="AT398" s="8" t="str">
        <f t="shared" si="249"/>
        <v>-</v>
      </c>
      <c r="AU398" s="12">
        <f t="shared" si="250"/>
        <v>0</v>
      </c>
      <c r="AV398" s="12">
        <f t="shared" si="251"/>
        <v>0</v>
      </c>
      <c r="AW398" s="8" t="b">
        <f t="shared" si="274"/>
        <v>0</v>
      </c>
      <c r="AX398" s="1"/>
      <c r="AY398" s="8">
        <f t="shared" si="252"/>
        <v>0</v>
      </c>
      <c r="AZ398" s="8" t="str">
        <f>IF(AY398=0,"-",VLOOKUP(A398,FR_HITUNG_MINMAX!A:I,9,0))</f>
        <v>-</v>
      </c>
      <c r="BB398" s="8" t="str">
        <f t="shared" si="253"/>
        <v>-</v>
      </c>
      <c r="BC398" s="12">
        <f t="shared" si="254"/>
        <v>0</v>
      </c>
      <c r="BD398" s="12">
        <f t="shared" si="255"/>
        <v>0</v>
      </c>
      <c r="BE398" s="16"/>
      <c r="BF398" s="8">
        <f>SUMIF('REALISASI ORDER'!C:C,A398,'REALISASI ORDER'!E:E)</f>
        <v>0</v>
      </c>
      <c r="BG398" s="8">
        <f t="shared" si="275"/>
        <v>1</v>
      </c>
      <c r="BH398" s="8">
        <f t="shared" si="256"/>
        <v>1</v>
      </c>
      <c r="BI398" s="8">
        <f t="shared" si="257"/>
        <v>2</v>
      </c>
      <c r="BJ398" s="8">
        <f t="shared" si="276"/>
        <v>0</v>
      </c>
      <c r="BK398" s="33">
        <f t="shared" si="277"/>
        <v>0</v>
      </c>
      <c r="BL398" s="33">
        <f t="shared" si="258"/>
        <v>0</v>
      </c>
      <c r="BM398" s="33">
        <f t="shared" si="259"/>
        <v>0</v>
      </c>
      <c r="BN398" s="33">
        <f t="shared" si="278"/>
        <v>0</v>
      </c>
      <c r="BO398" s="8">
        <f t="shared" si="260"/>
        <v>0</v>
      </c>
      <c r="BP398" s="8">
        <f t="shared" si="261"/>
        <v>0</v>
      </c>
      <c r="BQ398" s="8">
        <f t="shared" si="262"/>
        <v>0</v>
      </c>
      <c r="BR398" s="8">
        <f>IFERROR(ROUNDDOWN(BF398*BN398/(BK398+BL398+BM398+BN),0),0)</f>
        <v>0</v>
      </c>
      <c r="BS398" s="8" t="str">
        <f t="shared" si="263"/>
        <v>SBS</v>
      </c>
      <c r="BT398" s="8">
        <f>SUMIF(FR_HITUNG_MINMAX!A:A,ORDER!A398,FR_HITUNG_MINMAX!AS:AS)</f>
        <v>1</v>
      </c>
      <c r="BU398" s="8">
        <f t="shared" si="279"/>
        <v>0</v>
      </c>
      <c r="BV398" s="8" t="str">
        <f t="shared" si="264"/>
        <v>-</v>
      </c>
      <c r="BW398" s="8" t="str">
        <f>VLOOKUP(A398,'STOK PESALAKAN'!A:F,6,0)</f>
        <v/>
      </c>
    </row>
    <row r="399" spans="1:75">
      <c r="A399" s="41" t="s">
        <v>1275</v>
      </c>
      <c r="B399" s="99">
        <f>IFERROR(IFERROR(VLOOKUP(A399,'STOK PACUL'!C:H,6,0),VLOOKUP(A399,'KATEGORI PACUL'!A:C,3,0)),0)</f>
        <v>2</v>
      </c>
      <c r="C399" s="8">
        <f>IFERROR(VLOOKUP(A399,'KATEGORI PACUL'!A:D,4,0),0)</f>
        <v>1</v>
      </c>
      <c r="D399" s="99">
        <f>IFERROR(IFERROR(VLOOKUP(A399,'STOK PESALAKAN'!C:H,6,0),VLOOKUP(A399,'KATEGORI PESALAKAN'!A:C,3,0)),0)</f>
        <v>2</v>
      </c>
      <c r="E399" s="8">
        <f>IFERROR(VLOOKUP(A399,'KATEGORI PESALAKAN'!A:D,4,0),0)</f>
        <v>1</v>
      </c>
      <c r="F399" s="99">
        <f>IFERROR(IFERROR(VLOOKUP(A399,'STOK CIKDITIRO'!C:H,6,0),VLOOKUP(A399,'KATEGORI CIKDITIRO'!A:C,3,0)),0)</f>
        <v>1</v>
      </c>
      <c r="G399" s="8">
        <f>IFERROR(VLOOKUP(A399,'KATEGORI CIKDITIRO'!A:D,4,0),0)</f>
        <v>2</v>
      </c>
      <c r="H399" s="99">
        <f>IFERROR(IFERROR(VLOOKUP(A399,'STOK TRAYEMAN'!C:H,6,0),VLOOKUP(A399,'KATEGORI TRAYEMAN'!A:C,3,0)),0)</f>
        <v>0</v>
      </c>
      <c r="I399" s="8">
        <f>IFERROR(VLOOKUP(A399,'KATEGORI TRAYEMAN'!A:D,4,0),0)</f>
        <v>0</v>
      </c>
      <c r="J399" s="8" t="str">
        <f>IFERROR(VLOOKUP(A399,'NOSTOK PACUL'!A:C,3,0),IFERROR(IF(VLOOKUP(A399,'STOK PACUL'!A:B,2,0)="NOSTOK","E",VLOOKUP(A399,'KATEGORI PACUL'!A:B,2,0)),"E"))</f>
        <v>D</v>
      </c>
      <c r="K399" s="8" t="str">
        <f>IFERROR(VLOOKUP(A399,'NOSTOK PESALAKAN'!A:C,3,0),IFERROR(IF(VLOOKUP(A399,'STOK PESALAKAN'!A:B,2,0)="NOSTOK","E",VLOOKUP(A399,'KATEGORI PESALAKAN'!A:B,2,0)),"E"))</f>
        <v>D</v>
      </c>
      <c r="L399" s="8" t="str">
        <f>IFERROR(VLOOKUP(A399,'NOSTOK CIKDITIRO'!A:C,3,0),IFERROR(IF(VLOOKUP(A399,'STOK CIKDITIRO'!A:B,2,0)="NOSTOK","E",VLOOKUP(A399,'KATEGORI CIKDITIRO'!A:B,2,0)),"E"))</f>
        <v>D</v>
      </c>
      <c r="M399" s="8" t="str">
        <f>IFERROR(VLOOKUP(A399,'NOSTOK TRAYEMAN'!A:C,3,0),IFERROR(IF(VLOOKUP(A399,'STOK TRAYEMAN'!A:B,2,0)="NOSTOK","E",VLOOKUP(A399,'KATEGORI TRAYEMAN'!A:B,2,0)),"E"))</f>
        <v>E</v>
      </c>
      <c r="N399" s="8" t="str">
        <f>IFERROR(VLOOKUP(A399,FR_HITUNG_MINMAX!A:B,2,0),0)</f>
        <v>SENSOR CKP H.BEAT ECO MST (KAKI 3)</v>
      </c>
      <c r="O399" s="8" t="str">
        <f>IFERROR(VLOOKUP(A399,FR_HITUNG_MINMAX!A:D,4,0),0)</f>
        <v>IMITAS</v>
      </c>
      <c r="P399" s="8">
        <f>IFERROR(VLOOKUP(A399,FR_HITUNG_MINMAX!A:G,7,0),1)</f>
        <v>1</v>
      </c>
      <c r="Q399" s="11">
        <f>IFERROR(VLOOKUP(A399,FR_HITUNG_MINMAX!A:J,10,0),1)</f>
        <v>1</v>
      </c>
      <c r="R399" s="8">
        <f>IFERROR(VLOOKUP(A399,FR_HITUNG_MINMAX!A:K,11,0),1)</f>
        <v>1</v>
      </c>
      <c r="S399" s="12">
        <f>IFERROR(VLOOKUP(A399,FR_HITUNG_MINMAX!A:F,6,0),0)</f>
        <v>195000</v>
      </c>
      <c r="T399" s="8">
        <f t="shared" si="265"/>
        <v>1</v>
      </c>
      <c r="U399" s="8">
        <f t="shared" si="240"/>
        <v>1</v>
      </c>
      <c r="V399" s="8">
        <f t="shared" si="241"/>
        <v>-1</v>
      </c>
      <c r="W399" s="8">
        <f t="shared" si="266"/>
        <v>0</v>
      </c>
      <c r="X399" s="8">
        <f t="shared" si="267"/>
        <v>0</v>
      </c>
      <c r="Y399" s="16"/>
      <c r="Z399" s="15">
        <f t="shared" si="242"/>
        <v>0</v>
      </c>
      <c r="AA399" s="8">
        <f t="shared" si="268"/>
        <v>0</v>
      </c>
      <c r="AB399" s="16"/>
      <c r="AC399" s="15">
        <f t="shared" si="243"/>
        <v>0</v>
      </c>
      <c r="AD399" s="8">
        <f t="shared" si="244"/>
        <v>1</v>
      </c>
      <c r="AE399" s="16"/>
      <c r="AF399" s="15">
        <f t="shared" si="245"/>
        <v>0</v>
      </c>
      <c r="AG399" s="15">
        <f t="shared" si="269"/>
        <v>0</v>
      </c>
      <c r="AH399" s="16"/>
      <c r="AI399" s="15">
        <f t="shared" si="270"/>
        <v>0</v>
      </c>
      <c r="AJ399" s="8">
        <f t="shared" si="271"/>
        <v>0</v>
      </c>
      <c r="AK399" s="8">
        <f t="shared" si="246"/>
        <v>0</v>
      </c>
      <c r="AL399" s="8">
        <f t="shared" si="247"/>
        <v>0</v>
      </c>
      <c r="AM399" s="8">
        <f t="shared" si="272"/>
        <v>0</v>
      </c>
      <c r="AN399" s="8">
        <f t="shared" si="273"/>
        <v>0</v>
      </c>
      <c r="AO399" s="8">
        <f>IFERROR(VLOOKUP(A399,PERSAMAAN!B:D,3,0),AN399)</f>
        <v>0</v>
      </c>
      <c r="AP399" s="1"/>
      <c r="AQ399" s="8">
        <f t="shared" si="248"/>
        <v>0</v>
      </c>
      <c r="AR399" s="8" t="str">
        <f>IF(AQ399=0,"-",VLOOKUP(A399,FR_HITUNG_MINMAX!A:H,8,0))</f>
        <v>-</v>
      </c>
      <c r="AS399" s="1"/>
      <c r="AT399" s="8" t="str">
        <f t="shared" si="249"/>
        <v>-</v>
      </c>
      <c r="AU399" s="12">
        <f t="shared" si="250"/>
        <v>0</v>
      </c>
      <c r="AV399" s="12">
        <f t="shared" si="251"/>
        <v>0</v>
      </c>
      <c r="AW399" s="8" t="b">
        <f t="shared" si="274"/>
        <v>0</v>
      </c>
      <c r="AX399" s="1"/>
      <c r="AY399" s="8">
        <f t="shared" si="252"/>
        <v>0</v>
      </c>
      <c r="AZ399" s="8" t="str">
        <f>IF(AY399=0,"-",VLOOKUP(A399,FR_HITUNG_MINMAX!A:I,9,0))</f>
        <v>-</v>
      </c>
      <c r="BB399" s="8" t="str">
        <f t="shared" si="253"/>
        <v>-</v>
      </c>
      <c r="BC399" s="12">
        <f t="shared" si="254"/>
        <v>0</v>
      </c>
      <c r="BD399" s="12">
        <f t="shared" si="255"/>
        <v>0</v>
      </c>
      <c r="BE399" s="16"/>
      <c r="BF399" s="8">
        <f>SUMIF('REALISASI ORDER'!C:C,A399,'REALISASI ORDER'!E:E)</f>
        <v>0</v>
      </c>
      <c r="BG399" s="8">
        <f t="shared" si="275"/>
        <v>2</v>
      </c>
      <c r="BH399" s="8">
        <f t="shared" si="256"/>
        <v>2</v>
      </c>
      <c r="BI399" s="8">
        <f t="shared" si="257"/>
        <v>1</v>
      </c>
      <c r="BJ399" s="8">
        <f t="shared" si="276"/>
        <v>0</v>
      </c>
      <c r="BK399" s="33">
        <f t="shared" si="277"/>
        <v>1</v>
      </c>
      <c r="BL399" s="33">
        <f t="shared" si="258"/>
        <v>0</v>
      </c>
      <c r="BM399" s="33">
        <f t="shared" si="259"/>
        <v>1</v>
      </c>
      <c r="BN399" s="33">
        <f t="shared" si="278"/>
        <v>0</v>
      </c>
      <c r="BO399" s="8">
        <f t="shared" si="260"/>
        <v>0</v>
      </c>
      <c r="BP399" s="8">
        <f t="shared" si="261"/>
        <v>0</v>
      </c>
      <c r="BQ399" s="8">
        <f t="shared" si="262"/>
        <v>0</v>
      </c>
      <c r="BR399" s="8">
        <f>IFERROR(ROUNDDOWN(BF399*BN399/(BK399+BL399+BM399+BN),0),0)</f>
        <v>0</v>
      </c>
      <c r="BS399" s="8" t="str">
        <f t="shared" si="263"/>
        <v>SCHBEM</v>
      </c>
      <c r="BT399" s="8">
        <f>SUMIF(FR_HITUNG_MINMAX!A:A,ORDER!A399,FR_HITUNG_MINMAX!AS:AS)</f>
        <v>3</v>
      </c>
      <c r="BU399" s="8">
        <f t="shared" si="279"/>
        <v>0</v>
      </c>
      <c r="BV399" s="8" t="str">
        <f t="shared" si="264"/>
        <v>-</v>
      </c>
      <c r="BW399" s="8" t="str">
        <f>VLOOKUP(A399,'STOK PESALAKAN'!A:F,6,0)</f>
        <v/>
      </c>
    </row>
    <row r="400" spans="1:75" ht="15" customHeight="1">
      <c r="A400" s="41" t="s">
        <v>461</v>
      </c>
      <c r="B400" s="99">
        <f>IFERROR(IFERROR(VLOOKUP(A400,'STOK PACUL'!C:H,6,0),VLOOKUP(A400,'KATEGORI PACUL'!A:C,3,0)),0)</f>
        <v>0</v>
      </c>
      <c r="C400" s="8">
        <f>IFERROR(VLOOKUP(A400,'KATEGORI PACUL'!A:D,4,0),0)</f>
        <v>1</v>
      </c>
      <c r="D400" s="99">
        <f>IFERROR(IFERROR(VLOOKUP(A400,'STOK PESALAKAN'!C:H,6,0),VLOOKUP(A400,'KATEGORI PESALAKAN'!A:C,3,0)),0)</f>
        <v>1</v>
      </c>
      <c r="E400" s="8">
        <f>IFERROR(VLOOKUP(A400,'KATEGORI PESALAKAN'!A:D,4,0),0)</f>
        <v>0</v>
      </c>
      <c r="F400" s="99">
        <f>IFERROR(IFERROR(VLOOKUP(A400,'STOK CIKDITIRO'!C:H,6,0),VLOOKUP(A400,'KATEGORI CIKDITIRO'!A:C,3,0)),0)</f>
        <v>0</v>
      </c>
      <c r="G400" s="8">
        <f>IFERROR(VLOOKUP(A400,'KATEGORI CIKDITIRO'!A:D,4,0),0)</f>
        <v>0</v>
      </c>
      <c r="H400" s="99">
        <f>IFERROR(IFERROR(VLOOKUP(A400,'STOK TRAYEMAN'!C:H,6,0),VLOOKUP(A400,'KATEGORI TRAYEMAN'!A:C,3,0)),0)</f>
        <v>0</v>
      </c>
      <c r="I400" s="8">
        <f>IFERROR(VLOOKUP(A400,'KATEGORI TRAYEMAN'!A:D,4,0),0)</f>
        <v>0</v>
      </c>
      <c r="J400" s="8" t="str">
        <f>IFERROR(VLOOKUP(A400,'NOSTOK PACUL'!A:C,3,0),IFERROR(IF(VLOOKUP(A400,'STOK PACUL'!A:B,2,0)="NOSTOK","E",VLOOKUP(A400,'KATEGORI PACUL'!A:B,2,0)),"E"))</f>
        <v>D</v>
      </c>
      <c r="K400" s="8" t="str">
        <f>IFERROR(VLOOKUP(A400,'NOSTOK PESALAKAN'!A:C,3,0),IFERROR(IF(VLOOKUP(A400,'STOK PESALAKAN'!A:B,2,0)="NOSTOK","E",VLOOKUP(A400,'KATEGORI PESALAKAN'!A:B,2,0)),"E"))</f>
        <v>E</v>
      </c>
      <c r="L400" s="8" t="str">
        <f>IFERROR(VLOOKUP(A400,'NOSTOK CIKDITIRO'!A:C,3,0),IFERROR(IF(VLOOKUP(A400,'STOK CIKDITIRO'!A:B,2,0)="NOSTOK","E",VLOOKUP(A400,'KATEGORI CIKDITIRO'!A:B,2,0)),"E"))</f>
        <v>E</v>
      </c>
      <c r="M400" s="8" t="str">
        <f>IFERROR(VLOOKUP(A400,'NOSTOK TRAYEMAN'!A:C,3,0),IFERROR(IF(VLOOKUP(A400,'STOK TRAYEMAN'!A:B,2,0)="NOSTOK","E",VLOOKUP(A400,'KATEGORI TRAYEMAN'!A:B,2,0)),"E"))</f>
        <v>E</v>
      </c>
      <c r="N400" s="8" t="str">
        <f>IFERROR(VLOOKUP(A400,FR_HITUNG_MINMAX!A:B,2,0),0)</f>
        <v>SENSOR CKP Y.AEROX/LEXI/NMAX IMI</v>
      </c>
      <c r="O400" s="8" t="str">
        <f>IFERROR(VLOOKUP(A400,FR_HITUNG_MINMAX!A:D,4,0),0)</f>
        <v>IMITAS</v>
      </c>
      <c r="P400" s="8">
        <f>IFERROR(VLOOKUP(A400,FR_HITUNG_MINMAX!A:G,7,0),1)</f>
        <v>1</v>
      </c>
      <c r="Q400" s="11">
        <f>IFERROR(VLOOKUP(A400,FR_HITUNG_MINMAX!A:J,10,0),1)</f>
        <v>1</v>
      </c>
      <c r="R400" s="8">
        <f>IFERROR(VLOOKUP(A400,FR_HITUNG_MINMAX!A:K,11,0),1)</f>
        <v>1</v>
      </c>
      <c r="S400" s="12">
        <f>IFERROR(VLOOKUP(A400,FR_HITUNG_MINMAX!A:F,6,0),0)</f>
        <v>200000</v>
      </c>
      <c r="T400" s="8">
        <f t="shared" si="265"/>
        <v>-1</v>
      </c>
      <c r="U400" s="8">
        <f t="shared" si="240"/>
        <v>1</v>
      </c>
      <c r="V400" s="8">
        <f t="shared" si="241"/>
        <v>0</v>
      </c>
      <c r="W400" s="8">
        <f t="shared" si="266"/>
        <v>0</v>
      </c>
      <c r="X400" s="8">
        <f t="shared" si="267"/>
        <v>0</v>
      </c>
      <c r="Y400" s="16"/>
      <c r="Z400" s="15">
        <f t="shared" si="242"/>
        <v>0</v>
      </c>
      <c r="AA400" s="8">
        <f t="shared" si="268"/>
        <v>1</v>
      </c>
      <c r="AB400" s="16"/>
      <c r="AC400" s="15">
        <f t="shared" si="243"/>
        <v>0</v>
      </c>
      <c r="AD400" s="8">
        <f t="shared" si="244"/>
        <v>0</v>
      </c>
      <c r="AE400" s="16"/>
      <c r="AF400" s="15">
        <f t="shared" si="245"/>
        <v>0</v>
      </c>
      <c r="AG400" s="15">
        <f t="shared" si="269"/>
        <v>0</v>
      </c>
      <c r="AH400" s="16"/>
      <c r="AI400" s="15">
        <f t="shared" si="270"/>
        <v>0</v>
      </c>
      <c r="AJ400" s="8">
        <f t="shared" si="271"/>
        <v>1</v>
      </c>
      <c r="AK400" s="8">
        <f t="shared" si="246"/>
        <v>0</v>
      </c>
      <c r="AL400" s="8">
        <f t="shared" si="247"/>
        <v>0</v>
      </c>
      <c r="AM400" s="8">
        <f t="shared" si="272"/>
        <v>0</v>
      </c>
      <c r="AN400" s="8">
        <f t="shared" si="273"/>
        <v>1</v>
      </c>
      <c r="AO400" s="8">
        <f>IFERROR(VLOOKUP(A400,PERSAMAAN!B:D,3,0),AN400)</f>
        <v>1</v>
      </c>
      <c r="AP400" s="1">
        <v>0</v>
      </c>
      <c r="AQ400" s="8">
        <f t="shared" si="248"/>
        <v>0</v>
      </c>
      <c r="AR400" s="8" t="str">
        <f>IF(AQ400=0,"-",VLOOKUP(A400,FR_HITUNG_MINMAX!A:H,8,0))</f>
        <v>-</v>
      </c>
      <c r="AS400" s="1"/>
      <c r="AT400" s="8" t="str">
        <f t="shared" si="249"/>
        <v>-</v>
      </c>
      <c r="AU400" s="12">
        <f t="shared" si="250"/>
        <v>0</v>
      </c>
      <c r="AV400" s="12">
        <f t="shared" si="251"/>
        <v>0</v>
      </c>
      <c r="AW400" s="8" t="b">
        <f t="shared" si="274"/>
        <v>0</v>
      </c>
      <c r="AX400" s="1"/>
      <c r="AY400" s="8">
        <f t="shared" si="252"/>
        <v>0</v>
      </c>
      <c r="AZ400" s="8" t="str">
        <f>IF(AY400=0,"-",VLOOKUP(A400,FR_HITUNG_MINMAX!A:I,9,0))</f>
        <v>-</v>
      </c>
      <c r="BB400" s="8" t="str">
        <f t="shared" si="253"/>
        <v>-</v>
      </c>
      <c r="BC400" s="12">
        <f t="shared" si="254"/>
        <v>0</v>
      </c>
      <c r="BD400" s="12">
        <f t="shared" si="255"/>
        <v>0</v>
      </c>
      <c r="BE400" s="16"/>
      <c r="BF400" s="8">
        <f>SUMIF('REALISASI ORDER'!C:C,A400,'REALISASI ORDER'!E:E)</f>
        <v>0</v>
      </c>
      <c r="BG400" s="8">
        <f t="shared" si="275"/>
        <v>0</v>
      </c>
      <c r="BH400" s="8">
        <f t="shared" si="256"/>
        <v>1</v>
      </c>
      <c r="BI400" s="8">
        <f t="shared" si="257"/>
        <v>0</v>
      </c>
      <c r="BJ400" s="8">
        <f t="shared" si="276"/>
        <v>0</v>
      </c>
      <c r="BK400" s="33">
        <f t="shared" si="277"/>
        <v>1</v>
      </c>
      <c r="BL400" s="33">
        <f t="shared" si="258"/>
        <v>0</v>
      </c>
      <c r="BM400" s="33">
        <f t="shared" si="259"/>
        <v>0</v>
      </c>
      <c r="BN400" s="33">
        <f t="shared" si="278"/>
        <v>0</v>
      </c>
      <c r="BO400" s="8">
        <f t="shared" si="260"/>
        <v>0</v>
      </c>
      <c r="BP400" s="8">
        <f t="shared" si="261"/>
        <v>0</v>
      </c>
      <c r="BQ400" s="8">
        <f t="shared" si="262"/>
        <v>0</v>
      </c>
      <c r="BR400" s="8">
        <f>IFERROR(ROUNDDOWN(BF400*BN400/(BK400+BL400+BM400+BN),0),0)</f>
        <v>0</v>
      </c>
      <c r="BS400" s="8" t="str">
        <f t="shared" si="263"/>
        <v>SCYALN</v>
      </c>
      <c r="BT400" s="8">
        <f>SUMIF(FR_HITUNG_MINMAX!A:A,ORDER!A400,FR_HITUNG_MINMAX!AS:AS)</f>
        <v>1</v>
      </c>
      <c r="BU400" s="8">
        <f t="shared" si="279"/>
        <v>0</v>
      </c>
      <c r="BV400" s="8" t="str">
        <f t="shared" si="264"/>
        <v>-</v>
      </c>
      <c r="BW400" s="8" t="str">
        <f>VLOOKUP(A400,'STOK PESALAKAN'!A:F,6,0)</f>
        <v/>
      </c>
    </row>
    <row r="401" spans="1:75" ht="15" customHeight="1">
      <c r="A401" s="41" t="s">
        <v>462</v>
      </c>
      <c r="B401" s="99">
        <f>IFERROR(IFERROR(VLOOKUP(A401,'STOK PACUL'!C:H,6,0),VLOOKUP(A401,'KATEGORI PACUL'!A:C,3,0)),0)</f>
        <v>4</v>
      </c>
      <c r="C401" s="8">
        <f>IFERROR(VLOOKUP(A401,'KATEGORI PACUL'!A:D,4,0),0)</f>
        <v>2</v>
      </c>
      <c r="D401" s="99">
        <f>IFERROR(IFERROR(VLOOKUP(A401,'STOK PESALAKAN'!C:H,6,0),VLOOKUP(A401,'KATEGORI PESALAKAN'!A:C,3,0)),0)</f>
        <v>6</v>
      </c>
      <c r="E401" s="8">
        <f>IFERROR(VLOOKUP(A401,'KATEGORI PESALAKAN'!A:D,4,0),0)</f>
        <v>0</v>
      </c>
      <c r="F401" s="99">
        <f>IFERROR(IFERROR(VLOOKUP(A401,'STOK CIKDITIRO'!C:H,6,0),VLOOKUP(A401,'KATEGORI CIKDITIRO'!A:C,3,0)),0)</f>
        <v>5</v>
      </c>
      <c r="G401" s="8">
        <f>IFERROR(VLOOKUP(A401,'KATEGORI CIKDITIRO'!A:D,4,0),0)</f>
        <v>0</v>
      </c>
      <c r="H401" s="99">
        <f>IFERROR(IFERROR(VLOOKUP(A401,'STOK TRAYEMAN'!C:H,6,0),VLOOKUP(A401,'KATEGORI TRAYEMAN'!A:C,3,0)),0)</f>
        <v>0</v>
      </c>
      <c r="I401" s="8">
        <f>IFERROR(VLOOKUP(A401,'KATEGORI TRAYEMAN'!A:D,4,0),0)</f>
        <v>0</v>
      </c>
      <c r="J401" s="8" t="str">
        <f>IFERROR(VLOOKUP(A401,'NOSTOK PACUL'!A:C,3,0),IFERROR(IF(VLOOKUP(A401,'STOK PACUL'!A:B,2,0)="NOSTOK","E",VLOOKUP(A401,'KATEGORI PACUL'!A:B,2,0)),"E"))</f>
        <v>D</v>
      </c>
      <c r="K401" s="8" t="str">
        <f>IFERROR(VLOOKUP(A401,'NOSTOK PESALAKAN'!A:C,3,0),IFERROR(IF(VLOOKUP(A401,'STOK PESALAKAN'!A:B,2,0)="NOSTOK","E",VLOOKUP(A401,'KATEGORI PESALAKAN'!A:B,2,0)),"E"))</f>
        <v>E</v>
      </c>
      <c r="L401" s="8" t="str">
        <f>IFERROR(VLOOKUP(A401,'NOSTOK CIKDITIRO'!A:C,3,0),IFERROR(IF(VLOOKUP(A401,'STOK CIKDITIRO'!A:B,2,0)="NOSTOK","E",VLOOKUP(A401,'KATEGORI CIKDITIRO'!A:B,2,0)),"E"))</f>
        <v>E</v>
      </c>
      <c r="M401" s="8" t="str">
        <f>IFERROR(VLOOKUP(A401,'NOSTOK TRAYEMAN'!A:C,3,0),IFERROR(IF(VLOOKUP(A401,'STOK TRAYEMAN'!A:B,2,0)="NOSTOK","E",VLOOKUP(A401,'KATEGORI TRAYEMAN'!A:B,2,0)),"E"))</f>
        <v>E</v>
      </c>
      <c r="N401" s="8" t="str">
        <f>IFERROR(VLOOKUP(A401,FR_HITUNG_MINMAX!A:B,2,0),0)</f>
        <v>SIKRING TANCAP KECIL 15A IMI</v>
      </c>
      <c r="O401" s="8" t="str">
        <f>IFERROR(VLOOKUP(A401,FR_HITUNG_MINMAX!A:D,4,0),0)</f>
        <v>IMITAS</v>
      </c>
      <c r="P401" s="8">
        <f>IFERROR(VLOOKUP(A401,FR_HITUNG_MINMAX!A:G,7,0),1)</f>
        <v>1</v>
      </c>
      <c r="Q401" s="11">
        <f>IFERROR(VLOOKUP(A401,FR_HITUNG_MINMAX!A:J,10,0),1)</f>
        <v>1</v>
      </c>
      <c r="R401" s="8">
        <f>IFERROR(VLOOKUP(A401,FR_HITUNG_MINMAX!A:K,11,0),1)</f>
        <v>1</v>
      </c>
      <c r="S401" s="12">
        <f>IFERROR(VLOOKUP(A401,FR_HITUNG_MINMAX!A:F,6,0),0)</f>
        <v>1000</v>
      </c>
      <c r="T401" s="8">
        <f t="shared" si="265"/>
        <v>2</v>
      </c>
      <c r="U401" s="8">
        <f t="shared" si="240"/>
        <v>6</v>
      </c>
      <c r="V401" s="8">
        <f t="shared" si="241"/>
        <v>5</v>
      </c>
      <c r="W401" s="8">
        <f t="shared" si="266"/>
        <v>0</v>
      </c>
      <c r="X401" s="8">
        <f t="shared" si="267"/>
        <v>0</v>
      </c>
      <c r="Y401" s="16"/>
      <c r="Z401" s="15">
        <f t="shared" si="242"/>
        <v>0</v>
      </c>
      <c r="AA401" s="8">
        <f t="shared" si="268"/>
        <v>0</v>
      </c>
      <c r="AB401" s="16"/>
      <c r="AC401" s="15">
        <f t="shared" si="243"/>
        <v>0</v>
      </c>
      <c r="AD401" s="8">
        <f t="shared" si="244"/>
        <v>0</v>
      </c>
      <c r="AE401" s="16"/>
      <c r="AF401" s="15">
        <f t="shared" si="245"/>
        <v>0</v>
      </c>
      <c r="AG401" s="15">
        <f t="shared" si="269"/>
        <v>0</v>
      </c>
      <c r="AH401" s="16"/>
      <c r="AI401" s="15">
        <f t="shared" si="270"/>
        <v>0</v>
      </c>
      <c r="AJ401" s="8">
        <f t="shared" si="271"/>
        <v>3</v>
      </c>
      <c r="AK401" s="8">
        <f t="shared" si="246"/>
        <v>0</v>
      </c>
      <c r="AL401" s="8">
        <f t="shared" si="247"/>
        <v>0</v>
      </c>
      <c r="AM401" s="8">
        <f t="shared" si="272"/>
        <v>0</v>
      </c>
      <c r="AN401" s="8">
        <f t="shared" si="273"/>
        <v>3</v>
      </c>
      <c r="AO401" s="8">
        <f>IFERROR(VLOOKUP(A401,PERSAMAAN!B:D,3,0),AN401)</f>
        <v>3</v>
      </c>
      <c r="AP401" s="1">
        <v>0</v>
      </c>
      <c r="AQ401" s="8">
        <f t="shared" si="248"/>
        <v>0</v>
      </c>
      <c r="AR401" s="8" t="str">
        <f>IF(AQ401=0,"-",VLOOKUP(A401,FR_HITUNG_MINMAX!A:H,8,0))</f>
        <v>-</v>
      </c>
      <c r="AS401" s="1"/>
      <c r="AT401" s="8" t="str">
        <f t="shared" si="249"/>
        <v>-</v>
      </c>
      <c r="AU401" s="12">
        <f t="shared" si="250"/>
        <v>0</v>
      </c>
      <c r="AV401" s="12">
        <f t="shared" si="251"/>
        <v>0</v>
      </c>
      <c r="AW401" s="8" t="b">
        <f t="shared" si="274"/>
        <v>0</v>
      </c>
      <c r="AX401" s="1"/>
      <c r="AY401" s="8">
        <f t="shared" si="252"/>
        <v>0</v>
      </c>
      <c r="AZ401" s="8" t="str">
        <f>IF(AY401=0,"-",VLOOKUP(A401,FR_HITUNG_MINMAX!A:I,9,0))</f>
        <v>-</v>
      </c>
      <c r="BB401" s="8" t="str">
        <f t="shared" si="253"/>
        <v>-</v>
      </c>
      <c r="BC401" s="12">
        <f t="shared" si="254"/>
        <v>0</v>
      </c>
      <c r="BD401" s="12">
        <f t="shared" si="255"/>
        <v>0</v>
      </c>
      <c r="BE401" s="16"/>
      <c r="BF401" s="8">
        <f>SUMIF('REALISASI ORDER'!C:C,A401,'REALISASI ORDER'!E:E)</f>
        <v>0</v>
      </c>
      <c r="BG401" s="8">
        <f t="shared" si="275"/>
        <v>4</v>
      </c>
      <c r="BH401" s="8">
        <f t="shared" si="256"/>
        <v>6</v>
      </c>
      <c r="BI401" s="8">
        <f t="shared" si="257"/>
        <v>5</v>
      </c>
      <c r="BJ401" s="8">
        <f t="shared" si="276"/>
        <v>0</v>
      </c>
      <c r="BK401" s="33">
        <f t="shared" si="277"/>
        <v>2</v>
      </c>
      <c r="BL401" s="33">
        <f t="shared" si="258"/>
        <v>0</v>
      </c>
      <c r="BM401" s="33">
        <f t="shared" si="259"/>
        <v>0</v>
      </c>
      <c r="BN401" s="33">
        <f t="shared" si="278"/>
        <v>0</v>
      </c>
      <c r="BO401" s="8">
        <f t="shared" si="260"/>
        <v>0</v>
      </c>
      <c r="BP401" s="8">
        <f t="shared" si="261"/>
        <v>0</v>
      </c>
      <c r="BQ401" s="8">
        <f t="shared" si="262"/>
        <v>0</v>
      </c>
      <c r="BR401" s="8">
        <f>IFERROR(ROUNDDOWN(BF401*BN401/(BK401+BL401+BM401+BN),0),0)</f>
        <v>0</v>
      </c>
      <c r="BS401" s="8" t="str">
        <f t="shared" si="263"/>
        <v>SGTPKL</v>
      </c>
      <c r="BT401" s="8">
        <f>SUMIF(FR_HITUNG_MINMAX!A:A,ORDER!A401,FR_HITUNG_MINMAX!AS:AS)</f>
        <v>1</v>
      </c>
      <c r="BU401" s="8">
        <f t="shared" si="279"/>
        <v>0</v>
      </c>
      <c r="BV401" s="8" t="str">
        <f t="shared" si="264"/>
        <v>-</v>
      </c>
      <c r="BW401" s="8" t="str">
        <f>VLOOKUP(A401,'STOK PESALAKAN'!A:F,6,0)</f>
        <v/>
      </c>
    </row>
    <row r="402" spans="1:75" ht="15" customHeight="1">
      <c r="A402" s="41" t="s">
        <v>574</v>
      </c>
      <c r="B402" s="99">
        <f>IFERROR(IFERROR(VLOOKUP(A402,'STOK PACUL'!C:H,6,0),VLOOKUP(A402,'KATEGORI PACUL'!A:C,3,0)),0)</f>
        <v>1</v>
      </c>
      <c r="C402" s="8">
        <f>IFERROR(VLOOKUP(A402,'KATEGORI PACUL'!A:D,4,0),0)</f>
        <v>1</v>
      </c>
      <c r="D402" s="99">
        <f>IFERROR(IFERROR(VLOOKUP(A402,'STOK PESALAKAN'!C:H,6,0),VLOOKUP(A402,'KATEGORI PESALAKAN'!A:C,3,0)),0)</f>
        <v>2</v>
      </c>
      <c r="E402" s="8">
        <f>IFERROR(VLOOKUP(A402,'KATEGORI PESALAKAN'!A:D,4,0),0)</f>
        <v>0</v>
      </c>
      <c r="F402" s="99">
        <f>IFERROR(IFERROR(VLOOKUP(A402,'STOK CIKDITIRO'!C:H,6,0),VLOOKUP(A402,'KATEGORI CIKDITIRO'!A:C,3,0)),0)</f>
        <v>0</v>
      </c>
      <c r="G402" s="8">
        <f>IFERROR(VLOOKUP(A402,'KATEGORI CIKDITIRO'!A:D,4,0),0)</f>
        <v>0</v>
      </c>
      <c r="H402" s="99">
        <f>IFERROR(IFERROR(VLOOKUP(A402,'STOK TRAYEMAN'!C:H,6,0),VLOOKUP(A402,'KATEGORI TRAYEMAN'!A:C,3,0)),0)</f>
        <v>0</v>
      </c>
      <c r="I402" s="8">
        <f>IFERROR(VLOOKUP(A402,'KATEGORI TRAYEMAN'!A:D,4,0),0)</f>
        <v>0</v>
      </c>
      <c r="J402" s="8" t="str">
        <f>IFERROR(VLOOKUP(A402,'NOSTOK PACUL'!A:C,3,0),IFERROR(IF(VLOOKUP(A402,'STOK PACUL'!A:B,2,0)="NOSTOK","E",VLOOKUP(A402,'KATEGORI PACUL'!A:B,2,0)),"E"))</f>
        <v>D</v>
      </c>
      <c r="K402" s="8" t="str">
        <f>IFERROR(VLOOKUP(A402,'NOSTOK PESALAKAN'!A:C,3,0),IFERROR(IF(VLOOKUP(A402,'STOK PESALAKAN'!A:B,2,0)="NOSTOK","E",VLOOKUP(A402,'KATEGORI PESALAKAN'!A:B,2,0)),"E"))</f>
        <v>E</v>
      </c>
      <c r="L402" s="8" t="str">
        <f>IFERROR(VLOOKUP(A402,'NOSTOK CIKDITIRO'!A:C,3,0),IFERROR(IF(VLOOKUP(A402,'STOK CIKDITIRO'!A:B,2,0)="NOSTOK","E",VLOOKUP(A402,'KATEGORI CIKDITIRO'!A:B,2,0)),"E"))</f>
        <v>E</v>
      </c>
      <c r="M402" s="8" t="str">
        <f>IFERROR(VLOOKUP(A402,'NOSTOK TRAYEMAN'!A:C,3,0),IFERROR(IF(VLOOKUP(A402,'STOK TRAYEMAN'!A:B,2,0)="NOSTOK","E",VLOOKUP(A402,'KATEGORI TRAYEMAN'!A:B,2,0)),"E"))</f>
        <v>E</v>
      </c>
      <c r="N402" s="8" t="str">
        <f>IFERROR(VLOOKUP(A402,FR_HITUNG_MINMAX!A:B,2,0),0)</f>
        <v>SOKET IC FUEL PUMP Y.MIO J IMI</v>
      </c>
      <c r="O402" s="8" t="str">
        <f>IFERROR(VLOOKUP(A402,FR_HITUNG_MINMAX!A:D,4,0),0)</f>
        <v>IMITAS</v>
      </c>
      <c r="P402" s="8">
        <f>IFERROR(VLOOKUP(A402,FR_HITUNG_MINMAX!A:G,7,0),1)</f>
        <v>1</v>
      </c>
      <c r="Q402" s="11">
        <f>IFERROR(VLOOKUP(A402,FR_HITUNG_MINMAX!A:J,10,0),1)</f>
        <v>1</v>
      </c>
      <c r="R402" s="8">
        <f>IFERROR(VLOOKUP(A402,FR_HITUNG_MINMAX!A:K,11,0),1)</f>
        <v>1</v>
      </c>
      <c r="S402" s="12">
        <f>IFERROR(VLOOKUP(A402,FR_HITUNG_MINMAX!A:F,6,0),0)</f>
        <v>30000</v>
      </c>
      <c r="T402" s="8">
        <f t="shared" si="265"/>
        <v>0</v>
      </c>
      <c r="U402" s="8">
        <f t="shared" si="240"/>
        <v>2</v>
      </c>
      <c r="V402" s="8">
        <f t="shared" si="241"/>
        <v>0</v>
      </c>
      <c r="W402" s="8">
        <f t="shared" si="266"/>
        <v>0</v>
      </c>
      <c r="X402" s="8">
        <f t="shared" si="267"/>
        <v>0</v>
      </c>
      <c r="Y402" s="16"/>
      <c r="Z402" s="15">
        <f t="shared" si="242"/>
        <v>0</v>
      </c>
      <c r="AA402" s="8">
        <f t="shared" si="268"/>
        <v>0</v>
      </c>
      <c r="AB402" s="16"/>
      <c r="AC402" s="15">
        <f t="shared" si="243"/>
        <v>0</v>
      </c>
      <c r="AD402" s="8">
        <f t="shared" si="244"/>
        <v>0</v>
      </c>
      <c r="AE402" s="16"/>
      <c r="AF402" s="15">
        <f t="shared" si="245"/>
        <v>0</v>
      </c>
      <c r="AG402" s="15">
        <f t="shared" si="269"/>
        <v>0</v>
      </c>
      <c r="AH402" s="16"/>
      <c r="AI402" s="15">
        <f t="shared" si="270"/>
        <v>0</v>
      </c>
      <c r="AJ402" s="8">
        <f t="shared" si="271"/>
        <v>0</v>
      </c>
      <c r="AK402" s="8">
        <f t="shared" si="246"/>
        <v>0</v>
      </c>
      <c r="AL402" s="8">
        <f t="shared" si="247"/>
        <v>0</v>
      </c>
      <c r="AM402" s="8">
        <f t="shared" si="272"/>
        <v>0</v>
      </c>
      <c r="AN402" s="8">
        <f t="shared" si="273"/>
        <v>0</v>
      </c>
      <c r="AO402" s="8">
        <f>IFERROR(VLOOKUP(A402,PERSAMAAN!B:D,3,0),AN402)</f>
        <v>0</v>
      </c>
      <c r="AP402" s="1"/>
      <c r="AQ402" s="8">
        <f t="shared" si="248"/>
        <v>0</v>
      </c>
      <c r="AR402" s="8" t="str">
        <f>IF(AQ402=0,"-",VLOOKUP(A402,FR_HITUNG_MINMAX!A:H,8,0))</f>
        <v>-</v>
      </c>
      <c r="AS402" s="1"/>
      <c r="AT402" s="8" t="str">
        <f t="shared" si="249"/>
        <v>-</v>
      </c>
      <c r="AU402" s="12">
        <f t="shared" si="250"/>
        <v>0</v>
      </c>
      <c r="AV402" s="12">
        <f t="shared" si="251"/>
        <v>0</v>
      </c>
      <c r="AW402" s="8" t="b">
        <f t="shared" si="274"/>
        <v>0</v>
      </c>
      <c r="AX402" s="1"/>
      <c r="AY402" s="8">
        <f t="shared" si="252"/>
        <v>0</v>
      </c>
      <c r="AZ402" s="8" t="str">
        <f>IF(AY402=0,"-",VLOOKUP(A402,FR_HITUNG_MINMAX!A:I,9,0))</f>
        <v>-</v>
      </c>
      <c r="BB402" s="8" t="str">
        <f t="shared" si="253"/>
        <v>-</v>
      </c>
      <c r="BC402" s="12">
        <f t="shared" si="254"/>
        <v>0</v>
      </c>
      <c r="BD402" s="12">
        <f t="shared" si="255"/>
        <v>0</v>
      </c>
      <c r="BE402" s="16"/>
      <c r="BF402" s="8">
        <f>SUMIF('REALISASI ORDER'!C:C,A402,'REALISASI ORDER'!E:E)</f>
        <v>0</v>
      </c>
      <c r="BG402" s="8">
        <f t="shared" si="275"/>
        <v>1</v>
      </c>
      <c r="BH402" s="8">
        <f t="shared" si="256"/>
        <v>2</v>
      </c>
      <c r="BI402" s="8">
        <f t="shared" si="257"/>
        <v>0</v>
      </c>
      <c r="BJ402" s="8">
        <f t="shared" si="276"/>
        <v>0</v>
      </c>
      <c r="BK402" s="33">
        <f t="shared" si="277"/>
        <v>1</v>
      </c>
      <c r="BL402" s="33">
        <f t="shared" si="258"/>
        <v>0</v>
      </c>
      <c r="BM402" s="33">
        <f t="shared" si="259"/>
        <v>0</v>
      </c>
      <c r="BN402" s="33">
        <f t="shared" si="278"/>
        <v>0</v>
      </c>
      <c r="BO402" s="8">
        <f t="shared" si="260"/>
        <v>0</v>
      </c>
      <c r="BP402" s="8">
        <f t="shared" si="261"/>
        <v>0</v>
      </c>
      <c r="BQ402" s="8">
        <f t="shared" si="262"/>
        <v>0</v>
      </c>
      <c r="BR402" s="8">
        <f>IFERROR(ROUNDDOWN(BF402*BN402/(BK402+BL402+BM402+BN),0),0)</f>
        <v>0</v>
      </c>
      <c r="BS402" s="8" t="str">
        <f t="shared" si="263"/>
        <v>SICFLY</v>
      </c>
      <c r="BT402" s="8">
        <f>SUMIF(FR_HITUNG_MINMAX!A:A,ORDER!A402,FR_HITUNG_MINMAX!AS:AS)</f>
        <v>1</v>
      </c>
      <c r="BU402" s="8">
        <f t="shared" si="279"/>
        <v>0</v>
      </c>
      <c r="BV402" s="8" t="str">
        <f t="shared" si="264"/>
        <v>-</v>
      </c>
      <c r="BW402" s="8" t="str">
        <f>VLOOKUP(A402,'STOK PESALAKAN'!A:F,6,0)</f>
        <v/>
      </c>
    </row>
    <row r="403" spans="1:75" ht="15" customHeight="1">
      <c r="A403" s="41" t="s">
        <v>463</v>
      </c>
      <c r="B403" s="99">
        <f>IFERROR(IFERROR(VLOOKUP(A403,'STOK PACUL'!C:H,6,0),VLOOKUP(A403,'KATEGORI PACUL'!A:C,3,0)),0)</f>
        <v>2</v>
      </c>
      <c r="C403" s="8">
        <f>IFERROR(VLOOKUP(A403,'KATEGORI PACUL'!A:D,4,0),0)</f>
        <v>1</v>
      </c>
      <c r="D403" s="99">
        <f>IFERROR(IFERROR(VLOOKUP(A403,'STOK PESALAKAN'!C:H,6,0),VLOOKUP(A403,'KATEGORI PESALAKAN'!A:C,3,0)),0)</f>
        <v>3</v>
      </c>
      <c r="E403" s="8">
        <f>IFERROR(VLOOKUP(A403,'KATEGORI PESALAKAN'!A:D,4,0),0)</f>
        <v>0</v>
      </c>
      <c r="F403" s="99">
        <f>IFERROR(IFERROR(VLOOKUP(A403,'STOK CIKDITIRO'!C:H,6,0),VLOOKUP(A403,'KATEGORI CIKDITIRO'!A:C,3,0)),0)</f>
        <v>2</v>
      </c>
      <c r="G403" s="8">
        <f>IFERROR(VLOOKUP(A403,'KATEGORI CIKDITIRO'!A:D,4,0),0)</f>
        <v>1</v>
      </c>
      <c r="H403" s="99">
        <f>IFERROR(IFERROR(VLOOKUP(A403,'STOK TRAYEMAN'!C:H,6,0),VLOOKUP(A403,'KATEGORI TRAYEMAN'!A:C,3,0)),0)</f>
        <v>0</v>
      </c>
      <c r="I403" s="8">
        <f>IFERROR(VLOOKUP(A403,'KATEGORI TRAYEMAN'!A:D,4,0),0)</f>
        <v>0</v>
      </c>
      <c r="J403" s="8" t="str">
        <f>IFERROR(VLOOKUP(A403,'NOSTOK PACUL'!A:C,3,0),IFERROR(IF(VLOOKUP(A403,'STOK PACUL'!A:B,2,0)="NOSTOK","E",VLOOKUP(A403,'KATEGORI PACUL'!A:B,2,0)),"E"))</f>
        <v>D</v>
      </c>
      <c r="K403" s="8" t="str">
        <f>IFERROR(VLOOKUP(A403,'NOSTOK PESALAKAN'!A:C,3,0),IFERROR(IF(VLOOKUP(A403,'STOK PESALAKAN'!A:B,2,0)="NOSTOK","E",VLOOKUP(A403,'KATEGORI PESALAKAN'!A:B,2,0)),"E"))</f>
        <v>E</v>
      </c>
      <c r="L403" s="8" t="str">
        <f>IFERROR(VLOOKUP(A403,'NOSTOK CIKDITIRO'!A:C,3,0),IFERROR(IF(VLOOKUP(A403,'STOK CIKDITIRO'!A:B,2,0)="NOSTOK","E",VLOOKUP(A403,'KATEGORI CIKDITIRO'!A:B,2,0)),"E"))</f>
        <v>D</v>
      </c>
      <c r="M403" s="8" t="str">
        <f>IFERROR(VLOOKUP(A403,'NOSTOK TRAYEMAN'!A:C,3,0),IFERROR(IF(VLOOKUP(A403,'STOK TRAYEMAN'!A:B,2,0)="NOSTOK","E",VLOOKUP(A403,'KATEGORI TRAYEMAN'!A:B,2,0)),"E"))</f>
        <v>E</v>
      </c>
      <c r="N403" s="8" t="str">
        <f>IFERROR(VLOOKUP(A403,FR_HITUNG_MINMAX!A:B,2,0),0)</f>
        <v>SENSOR ISC MANUAL Y.MIO J/X-RIDE/NMAX/AEROX/LEXI IMI</v>
      </c>
      <c r="O403" s="8" t="str">
        <f>IFERROR(VLOOKUP(A403,FR_HITUNG_MINMAX!A:D,4,0),0)</f>
        <v>IMITAS</v>
      </c>
      <c r="P403" s="8">
        <f>IFERROR(VLOOKUP(A403,FR_HITUNG_MINMAX!A:G,7,0),1)</f>
        <v>1</v>
      </c>
      <c r="Q403" s="11">
        <f>IFERROR(VLOOKUP(A403,FR_HITUNG_MINMAX!A:J,10,0),1)</f>
        <v>1</v>
      </c>
      <c r="R403" s="8">
        <f>IFERROR(VLOOKUP(A403,FR_HITUNG_MINMAX!A:K,11,0),1)</f>
        <v>1</v>
      </c>
      <c r="S403" s="12">
        <f>IFERROR(VLOOKUP(A403,FR_HITUNG_MINMAX!A:F,6,0),0)</f>
        <v>42000</v>
      </c>
      <c r="T403" s="8">
        <f t="shared" si="265"/>
        <v>1</v>
      </c>
      <c r="U403" s="8">
        <f t="shared" si="240"/>
        <v>3</v>
      </c>
      <c r="V403" s="8">
        <f t="shared" si="241"/>
        <v>1</v>
      </c>
      <c r="W403" s="8">
        <f t="shared" si="266"/>
        <v>0</v>
      </c>
      <c r="X403" s="8">
        <f t="shared" si="267"/>
        <v>0</v>
      </c>
      <c r="Y403" s="16"/>
      <c r="Z403" s="15">
        <f t="shared" si="242"/>
        <v>0</v>
      </c>
      <c r="AA403" s="8">
        <f t="shared" si="268"/>
        <v>0</v>
      </c>
      <c r="AB403" s="16"/>
      <c r="AC403" s="15">
        <f t="shared" si="243"/>
        <v>0</v>
      </c>
      <c r="AD403" s="8">
        <f t="shared" si="244"/>
        <v>0</v>
      </c>
      <c r="AE403" s="16"/>
      <c r="AF403" s="15">
        <f t="shared" si="245"/>
        <v>0</v>
      </c>
      <c r="AG403" s="15">
        <f t="shared" si="269"/>
        <v>0</v>
      </c>
      <c r="AH403" s="16"/>
      <c r="AI403" s="15">
        <f t="shared" si="270"/>
        <v>0</v>
      </c>
      <c r="AJ403" s="8">
        <f t="shared" si="271"/>
        <v>0</v>
      </c>
      <c r="AK403" s="8">
        <f t="shared" si="246"/>
        <v>0</v>
      </c>
      <c r="AL403" s="8">
        <f t="shared" si="247"/>
        <v>0</v>
      </c>
      <c r="AM403" s="8">
        <f t="shared" si="272"/>
        <v>0</v>
      </c>
      <c r="AN403" s="8">
        <f t="shared" si="273"/>
        <v>0</v>
      </c>
      <c r="AO403" s="8">
        <f>IFERROR(VLOOKUP(A403,PERSAMAAN!B:D,3,0),AN403)</f>
        <v>0</v>
      </c>
      <c r="AP403" s="1"/>
      <c r="AQ403" s="8">
        <f t="shared" si="248"/>
        <v>0</v>
      </c>
      <c r="AR403" s="8" t="str">
        <f>IF(AQ403=0,"-",VLOOKUP(A403,FR_HITUNG_MINMAX!A:H,8,0))</f>
        <v>-</v>
      </c>
      <c r="AS403" s="1"/>
      <c r="AT403" s="8" t="str">
        <f t="shared" si="249"/>
        <v>-</v>
      </c>
      <c r="AU403" s="12">
        <f t="shared" si="250"/>
        <v>0</v>
      </c>
      <c r="AV403" s="12">
        <f t="shared" si="251"/>
        <v>0</v>
      </c>
      <c r="AW403" s="8" t="b">
        <f t="shared" si="274"/>
        <v>0</v>
      </c>
      <c r="AX403" s="1"/>
      <c r="AY403" s="8">
        <f t="shared" si="252"/>
        <v>0</v>
      </c>
      <c r="AZ403" s="8" t="str">
        <f>IF(AY403=0,"-",VLOOKUP(A403,FR_HITUNG_MINMAX!A:I,9,0))</f>
        <v>-</v>
      </c>
      <c r="BB403" s="8" t="str">
        <f t="shared" si="253"/>
        <v>-</v>
      </c>
      <c r="BC403" s="12">
        <f t="shared" si="254"/>
        <v>0</v>
      </c>
      <c r="BD403" s="12">
        <f t="shared" si="255"/>
        <v>0</v>
      </c>
      <c r="BE403" s="16"/>
      <c r="BF403" s="8">
        <f>SUMIF('REALISASI ORDER'!C:C,A403,'REALISASI ORDER'!E:E)</f>
        <v>0</v>
      </c>
      <c r="BG403" s="8">
        <f t="shared" si="275"/>
        <v>2</v>
      </c>
      <c r="BH403" s="8">
        <f t="shared" si="256"/>
        <v>3</v>
      </c>
      <c r="BI403" s="8">
        <f t="shared" si="257"/>
        <v>2</v>
      </c>
      <c r="BJ403" s="8">
        <f t="shared" si="276"/>
        <v>0</v>
      </c>
      <c r="BK403" s="33">
        <f t="shared" si="277"/>
        <v>1</v>
      </c>
      <c r="BL403" s="33">
        <f t="shared" si="258"/>
        <v>0</v>
      </c>
      <c r="BM403" s="33">
        <f t="shared" si="259"/>
        <v>0</v>
      </c>
      <c r="BN403" s="33">
        <f t="shared" si="278"/>
        <v>0</v>
      </c>
      <c r="BO403" s="8">
        <f t="shared" si="260"/>
        <v>0</v>
      </c>
      <c r="BP403" s="8">
        <f t="shared" si="261"/>
        <v>0</v>
      </c>
      <c r="BQ403" s="8">
        <f t="shared" si="262"/>
        <v>0</v>
      </c>
      <c r="BR403" s="8">
        <f>IFERROR(ROUNDDOWN(BF403*BN403/(BK403+BL403+BM403+BN),0),0)</f>
        <v>0</v>
      </c>
      <c r="BS403" s="8" t="str">
        <f t="shared" si="263"/>
        <v>SIMYMI</v>
      </c>
      <c r="BT403" s="8">
        <f>SUMIF(FR_HITUNG_MINMAX!A:A,ORDER!A403,FR_HITUNG_MINMAX!AS:AS)</f>
        <v>2</v>
      </c>
      <c r="BU403" s="8">
        <f t="shared" si="279"/>
        <v>0</v>
      </c>
      <c r="BV403" s="8" t="str">
        <f t="shared" si="264"/>
        <v>-</v>
      </c>
      <c r="BW403" s="8" t="str">
        <f>VLOOKUP(A403,'STOK PESALAKAN'!A:F,6,0)</f>
        <v/>
      </c>
    </row>
    <row r="404" spans="1:75" ht="15" customHeight="1">
      <c r="A404" s="41" t="s">
        <v>464</v>
      </c>
      <c r="B404" s="99">
        <f>IFERROR(IFERROR(VLOOKUP(A404,'STOK PACUL'!C:H,6,0),VLOOKUP(A404,'KATEGORI PACUL'!A:C,3,0)),0)</f>
        <v>5</v>
      </c>
      <c r="C404" s="8">
        <f>IFERROR(VLOOKUP(A404,'KATEGORI PACUL'!A:D,4,0),0)</f>
        <v>2</v>
      </c>
      <c r="D404" s="99">
        <f>IFERROR(IFERROR(VLOOKUP(A404,'STOK PESALAKAN'!C:H,6,0),VLOOKUP(A404,'KATEGORI PESALAKAN'!A:C,3,0)),0)</f>
        <v>1</v>
      </c>
      <c r="E404" s="8">
        <f>IFERROR(VLOOKUP(A404,'KATEGORI PESALAKAN'!A:D,4,0),0)</f>
        <v>3</v>
      </c>
      <c r="F404" s="99">
        <f>IFERROR(IFERROR(VLOOKUP(A404,'STOK CIKDITIRO'!C:H,6,0),VLOOKUP(A404,'KATEGORI CIKDITIRO'!A:C,3,0)),0)</f>
        <v>1</v>
      </c>
      <c r="G404" s="8">
        <f>IFERROR(VLOOKUP(A404,'KATEGORI CIKDITIRO'!A:D,4,0),0)</f>
        <v>2</v>
      </c>
      <c r="H404" s="99">
        <f>IFERROR(IFERROR(VLOOKUP(A404,'STOK TRAYEMAN'!C:H,6,0),VLOOKUP(A404,'KATEGORI TRAYEMAN'!A:C,3,0)),0)</f>
        <v>2</v>
      </c>
      <c r="I404" s="8">
        <f>IFERROR(VLOOKUP(A404,'KATEGORI TRAYEMAN'!A:D,4,0),0)</f>
        <v>0</v>
      </c>
      <c r="J404" s="8" t="str">
        <f>IFERROR(VLOOKUP(A404,'NOSTOK PACUL'!A:C,3,0),IFERROR(IF(VLOOKUP(A404,'STOK PACUL'!A:B,2,0)="NOSTOK","E",VLOOKUP(A404,'KATEGORI PACUL'!A:B,2,0)),"E"))</f>
        <v>D</v>
      </c>
      <c r="K404" s="8" t="str">
        <f>IFERROR(VLOOKUP(A404,'NOSTOK PESALAKAN'!A:C,3,0),IFERROR(IF(VLOOKUP(A404,'STOK PESALAKAN'!A:B,2,0)="NOSTOK","E",VLOOKUP(A404,'KATEGORI PESALAKAN'!A:B,2,0)),"E"))</f>
        <v>D</v>
      </c>
      <c r="L404" s="8" t="str">
        <f>IFERROR(VLOOKUP(A404,'NOSTOK CIKDITIRO'!A:C,3,0),IFERROR(IF(VLOOKUP(A404,'STOK CIKDITIRO'!A:B,2,0)="NOSTOK","E",VLOOKUP(A404,'KATEGORI CIKDITIRO'!A:B,2,0)),"E"))</f>
        <v>D</v>
      </c>
      <c r="M404" s="8" t="str">
        <f>IFERROR(VLOOKUP(A404,'NOSTOK TRAYEMAN'!A:C,3,0),IFERROR(IF(VLOOKUP(A404,'STOK TRAYEMAN'!A:B,2,0)="NOSTOK","E",VLOOKUP(A404,'KATEGORI TRAYEMAN'!A:B,2,0)),"E"))</f>
        <v>E</v>
      </c>
      <c r="N404" s="8" t="str">
        <f>IFERROR(VLOOKUP(A404,FR_HITUNG_MINMAX!A:B,2,0),0)</f>
        <v>SIKRING TANCAP KECIL 5A IMI</v>
      </c>
      <c r="O404" s="8" t="str">
        <f>IFERROR(VLOOKUP(A404,FR_HITUNG_MINMAX!A:D,4,0),0)</f>
        <v>IMITAS</v>
      </c>
      <c r="P404" s="8">
        <f>IFERROR(VLOOKUP(A404,FR_HITUNG_MINMAX!A:G,7,0),1)</f>
        <v>1</v>
      </c>
      <c r="Q404" s="11">
        <f>IFERROR(VLOOKUP(A404,FR_HITUNG_MINMAX!A:J,10,0),1)</f>
        <v>1</v>
      </c>
      <c r="R404" s="8">
        <f>IFERROR(VLOOKUP(A404,FR_HITUNG_MINMAX!A:K,11,0),1)</f>
        <v>1</v>
      </c>
      <c r="S404" s="12">
        <f>IFERROR(VLOOKUP(A404,FR_HITUNG_MINMAX!A:F,6,0),0)</f>
        <v>5000</v>
      </c>
      <c r="T404" s="8">
        <f t="shared" si="265"/>
        <v>3</v>
      </c>
      <c r="U404" s="8">
        <f t="shared" si="240"/>
        <v>-2</v>
      </c>
      <c r="V404" s="8">
        <f t="shared" si="241"/>
        <v>-1</v>
      </c>
      <c r="W404" s="8">
        <f t="shared" si="266"/>
        <v>2</v>
      </c>
      <c r="X404" s="8">
        <f t="shared" si="267"/>
        <v>2</v>
      </c>
      <c r="Y404" s="16"/>
      <c r="Z404" s="15">
        <f t="shared" si="242"/>
        <v>0</v>
      </c>
      <c r="AA404" s="8">
        <f t="shared" si="268"/>
        <v>0</v>
      </c>
      <c r="AB404" s="16"/>
      <c r="AC404" s="15">
        <f t="shared" si="243"/>
        <v>0</v>
      </c>
      <c r="AD404" s="8">
        <f t="shared" si="244"/>
        <v>0</v>
      </c>
      <c r="AE404" s="16"/>
      <c r="AF404" s="15">
        <f t="shared" si="245"/>
        <v>0</v>
      </c>
      <c r="AG404" s="15">
        <f t="shared" si="269"/>
        <v>0</v>
      </c>
      <c r="AH404" s="16"/>
      <c r="AI404" s="15">
        <f t="shared" si="270"/>
        <v>0</v>
      </c>
      <c r="AJ404" s="8">
        <f t="shared" si="271"/>
        <v>0</v>
      </c>
      <c r="AK404" s="8">
        <f t="shared" si="246"/>
        <v>0</v>
      </c>
      <c r="AL404" s="8">
        <f t="shared" si="247"/>
        <v>0</v>
      </c>
      <c r="AM404" s="8">
        <f t="shared" si="272"/>
        <v>0</v>
      </c>
      <c r="AN404" s="8">
        <f t="shared" si="273"/>
        <v>0</v>
      </c>
      <c r="AO404" s="8">
        <f>IFERROR(VLOOKUP(A404,PERSAMAAN!B:D,3,0),AN404)</f>
        <v>0</v>
      </c>
      <c r="AP404" s="1"/>
      <c r="AQ404" s="8">
        <f t="shared" si="248"/>
        <v>0</v>
      </c>
      <c r="AR404" s="8" t="str">
        <f>IF(AQ404=0,"-",VLOOKUP(A404,FR_HITUNG_MINMAX!A:H,8,0))</f>
        <v>-</v>
      </c>
      <c r="AS404" s="1"/>
      <c r="AT404" s="8" t="str">
        <f t="shared" si="249"/>
        <v>-</v>
      </c>
      <c r="AU404" s="12">
        <f t="shared" si="250"/>
        <v>0</v>
      </c>
      <c r="AV404" s="12">
        <f t="shared" si="251"/>
        <v>0</v>
      </c>
      <c r="AW404" s="8" t="b">
        <f t="shared" si="274"/>
        <v>0</v>
      </c>
      <c r="AX404" s="1"/>
      <c r="AY404" s="8">
        <f t="shared" si="252"/>
        <v>0</v>
      </c>
      <c r="AZ404" s="8" t="str">
        <f>IF(AY404=0,"-",VLOOKUP(A404,FR_HITUNG_MINMAX!A:I,9,0))</f>
        <v>-</v>
      </c>
      <c r="BB404" s="8" t="str">
        <f t="shared" si="253"/>
        <v>-</v>
      </c>
      <c r="BC404" s="12">
        <f t="shared" si="254"/>
        <v>0</v>
      </c>
      <c r="BD404" s="12">
        <f t="shared" si="255"/>
        <v>0</v>
      </c>
      <c r="BE404" s="16"/>
      <c r="BF404" s="8">
        <f>SUMIF('REALISASI ORDER'!C:C,A404,'REALISASI ORDER'!E:E)</f>
        <v>0</v>
      </c>
      <c r="BG404" s="8">
        <f t="shared" si="275"/>
        <v>5</v>
      </c>
      <c r="BH404" s="8">
        <f t="shared" si="256"/>
        <v>1</v>
      </c>
      <c r="BI404" s="8">
        <f t="shared" si="257"/>
        <v>1</v>
      </c>
      <c r="BJ404" s="8">
        <f t="shared" si="276"/>
        <v>2</v>
      </c>
      <c r="BK404" s="33">
        <f t="shared" si="277"/>
        <v>2</v>
      </c>
      <c r="BL404" s="33">
        <f t="shared" si="258"/>
        <v>2</v>
      </c>
      <c r="BM404" s="33">
        <f t="shared" si="259"/>
        <v>1</v>
      </c>
      <c r="BN404" s="33">
        <f t="shared" si="278"/>
        <v>0</v>
      </c>
      <c r="BO404" s="8">
        <f t="shared" si="260"/>
        <v>0</v>
      </c>
      <c r="BP404" s="8">
        <f t="shared" si="261"/>
        <v>0</v>
      </c>
      <c r="BQ404" s="8">
        <f t="shared" si="262"/>
        <v>0</v>
      </c>
      <c r="BR404" s="8">
        <f>IFERROR(ROUNDDOWN(BF404*BN404/(BK404+BL404+BM404+BN),0),0)</f>
        <v>0</v>
      </c>
      <c r="BS404" s="8" t="str">
        <f t="shared" si="263"/>
        <v>SKRNG5</v>
      </c>
      <c r="BT404" s="8">
        <f>SUMIF(FR_HITUNG_MINMAX!A:A,ORDER!A404,FR_HITUNG_MINMAX!AS:AS)</f>
        <v>3</v>
      </c>
      <c r="BU404" s="8">
        <f t="shared" si="279"/>
        <v>0</v>
      </c>
      <c r="BV404" s="8" t="str">
        <f t="shared" si="264"/>
        <v>-</v>
      </c>
      <c r="BW404" s="8" t="str">
        <f>VLOOKUP(A404,'STOK PESALAKAN'!A:F,6,0)</f>
        <v/>
      </c>
    </row>
    <row r="405" spans="1:75">
      <c r="A405" s="41" t="s">
        <v>465</v>
      </c>
      <c r="B405" s="99">
        <f>IFERROR(IFERROR(VLOOKUP(A405,'STOK PACUL'!C:H,6,0),VLOOKUP(A405,'KATEGORI PACUL'!A:C,3,0)),0)</f>
        <v>2</v>
      </c>
      <c r="C405" s="8">
        <f>IFERROR(VLOOKUP(A405,'KATEGORI PACUL'!A:D,4,0),0)</f>
        <v>2</v>
      </c>
      <c r="D405" s="99">
        <f>IFERROR(IFERROR(VLOOKUP(A405,'STOK PESALAKAN'!C:H,6,0),VLOOKUP(A405,'KATEGORI PESALAKAN'!A:C,3,0)),0)</f>
        <v>1</v>
      </c>
      <c r="E405" s="8">
        <f>IFERROR(VLOOKUP(A405,'KATEGORI PESALAKAN'!A:D,4,0),0)</f>
        <v>0</v>
      </c>
      <c r="F405" s="99">
        <f>IFERROR(IFERROR(VLOOKUP(A405,'STOK CIKDITIRO'!C:H,6,0),VLOOKUP(A405,'KATEGORI CIKDITIRO'!A:C,3,0)),0)</f>
        <v>2</v>
      </c>
      <c r="G405" s="8">
        <f>IFERROR(VLOOKUP(A405,'KATEGORI CIKDITIRO'!A:D,4,0),0)</f>
        <v>0</v>
      </c>
      <c r="H405" s="99">
        <f>IFERROR(IFERROR(VLOOKUP(A405,'STOK TRAYEMAN'!C:H,6,0),VLOOKUP(A405,'KATEGORI TRAYEMAN'!A:C,3,0)),0)</f>
        <v>0</v>
      </c>
      <c r="I405" s="8">
        <f>IFERROR(VLOOKUP(A405,'KATEGORI TRAYEMAN'!A:D,4,0),0)</f>
        <v>0</v>
      </c>
      <c r="J405" s="8" t="str">
        <f>IFERROR(VLOOKUP(A405,'NOSTOK PACUL'!A:C,3,0),IFERROR(IF(VLOOKUP(A405,'STOK PACUL'!A:B,2,0)="NOSTOK","E",VLOOKUP(A405,'KATEGORI PACUL'!A:B,2,0)),"E"))</f>
        <v>D</v>
      </c>
      <c r="K405" s="8" t="str">
        <f>IFERROR(VLOOKUP(A405,'NOSTOK PESALAKAN'!A:C,3,0),IFERROR(IF(VLOOKUP(A405,'STOK PESALAKAN'!A:B,2,0)="NOSTOK","E",VLOOKUP(A405,'KATEGORI PESALAKAN'!A:B,2,0)),"E"))</f>
        <v>E</v>
      </c>
      <c r="L405" s="8" t="str">
        <f>IFERROR(VLOOKUP(A405,'NOSTOK CIKDITIRO'!A:C,3,0),IFERROR(IF(VLOOKUP(A405,'STOK CIKDITIRO'!A:B,2,0)="NOSTOK","E",VLOOKUP(A405,'KATEGORI CIKDITIRO'!A:B,2,0)),"E"))</f>
        <v>E</v>
      </c>
      <c r="M405" s="8" t="str">
        <f>IFERROR(VLOOKUP(A405,'NOSTOK TRAYEMAN'!A:C,3,0),IFERROR(IF(VLOOKUP(A405,'STOK TRAYEMAN'!A:B,2,0)="NOSTOK","E",VLOOKUP(A405,'KATEGORI TRAYEMAN'!A:B,2,0)),"E"))</f>
        <v>E</v>
      </c>
      <c r="N405" s="8" t="str">
        <f>IFERROR(VLOOKUP(A405,FR_HITUNG_MINMAX!A:B,2,0),0)</f>
        <v>SOCKET TOMBOL 3 KABEL IMI</v>
      </c>
      <c r="O405" s="8" t="str">
        <f>IFERROR(VLOOKUP(A405,FR_HITUNG_MINMAX!A:D,4,0),0)</f>
        <v>IMITAS</v>
      </c>
      <c r="P405" s="8">
        <f>IFERROR(VLOOKUP(A405,FR_HITUNG_MINMAX!A:G,7,0),1)</f>
        <v>1</v>
      </c>
      <c r="Q405" s="11">
        <f>IFERROR(VLOOKUP(A405,FR_HITUNG_MINMAX!A:J,10,0),1)</f>
        <v>1</v>
      </c>
      <c r="R405" s="8">
        <f>IFERROR(VLOOKUP(A405,FR_HITUNG_MINMAX!A:K,11,0),1)</f>
        <v>1</v>
      </c>
      <c r="S405" s="12">
        <f>IFERROR(VLOOKUP(A405,FR_HITUNG_MINMAX!A:F,6,0),0)</f>
        <v>6000</v>
      </c>
      <c r="T405" s="8">
        <f t="shared" si="265"/>
        <v>0</v>
      </c>
      <c r="U405" s="8">
        <f t="shared" si="240"/>
        <v>1</v>
      </c>
      <c r="V405" s="8">
        <f t="shared" si="241"/>
        <v>2</v>
      </c>
      <c r="W405" s="8">
        <f t="shared" si="266"/>
        <v>0</v>
      </c>
      <c r="X405" s="8">
        <f t="shared" si="267"/>
        <v>0</v>
      </c>
      <c r="Y405" s="16"/>
      <c r="Z405" s="15">
        <f t="shared" si="242"/>
        <v>0</v>
      </c>
      <c r="AA405" s="8">
        <f t="shared" si="268"/>
        <v>0</v>
      </c>
      <c r="AB405" s="16"/>
      <c r="AC405" s="15">
        <f t="shared" si="243"/>
        <v>0</v>
      </c>
      <c r="AD405" s="8">
        <f t="shared" si="244"/>
        <v>0</v>
      </c>
      <c r="AE405" s="16"/>
      <c r="AF405" s="15">
        <f t="shared" si="245"/>
        <v>0</v>
      </c>
      <c r="AG405" s="15">
        <f t="shared" si="269"/>
        <v>0</v>
      </c>
      <c r="AH405" s="16"/>
      <c r="AI405" s="15">
        <f t="shared" si="270"/>
        <v>0</v>
      </c>
      <c r="AJ405" s="8">
        <f t="shared" si="271"/>
        <v>2</v>
      </c>
      <c r="AK405" s="8">
        <f t="shared" si="246"/>
        <v>0</v>
      </c>
      <c r="AL405" s="8">
        <f t="shared" si="247"/>
        <v>0</v>
      </c>
      <c r="AM405" s="8">
        <f t="shared" si="272"/>
        <v>0</v>
      </c>
      <c r="AN405" s="8">
        <f t="shared" si="273"/>
        <v>2</v>
      </c>
      <c r="AO405" s="8">
        <f>IFERROR(VLOOKUP(A405,PERSAMAAN!B:D,3,0),AN405)</f>
        <v>2</v>
      </c>
      <c r="AP405" s="1">
        <v>1</v>
      </c>
      <c r="AQ405" s="8">
        <f t="shared" si="248"/>
        <v>1</v>
      </c>
      <c r="AR405" s="8" t="str">
        <f>IF(AQ405=0,"-",VLOOKUP(A405,FR_HITUNG_MINMAX!A:H,8,0))</f>
        <v>GSM</v>
      </c>
      <c r="AS405" s="1"/>
      <c r="AT405" s="8" t="str">
        <f t="shared" si="249"/>
        <v>GSM</v>
      </c>
      <c r="AU405" s="12">
        <f t="shared" si="250"/>
        <v>6000</v>
      </c>
      <c r="AV405" s="12">
        <f t="shared" si="251"/>
        <v>2132750</v>
      </c>
      <c r="AW405" s="8" t="b">
        <f t="shared" si="274"/>
        <v>0</v>
      </c>
      <c r="AX405" s="1"/>
      <c r="AY405" s="8">
        <f t="shared" si="252"/>
        <v>0</v>
      </c>
      <c r="AZ405" s="8" t="str">
        <f>IF(AY405=0,"-",VLOOKUP(A405,FR_HITUNG_MINMAX!A:I,9,0))</f>
        <v>-</v>
      </c>
      <c r="BB405" s="8" t="str">
        <f t="shared" si="253"/>
        <v>-</v>
      </c>
      <c r="BC405" s="12">
        <f t="shared" si="254"/>
        <v>0</v>
      </c>
      <c r="BD405" s="12">
        <f t="shared" si="255"/>
        <v>0</v>
      </c>
      <c r="BE405" s="16"/>
      <c r="BF405" s="8">
        <f>SUMIF('REALISASI ORDER'!C:C,A405,'REALISASI ORDER'!E:E)</f>
        <v>0</v>
      </c>
      <c r="BG405" s="8">
        <f t="shared" si="275"/>
        <v>2</v>
      </c>
      <c r="BH405" s="8">
        <f t="shared" si="256"/>
        <v>1</v>
      </c>
      <c r="BI405" s="8">
        <f t="shared" si="257"/>
        <v>2</v>
      </c>
      <c r="BJ405" s="8">
        <f t="shared" si="276"/>
        <v>0</v>
      </c>
      <c r="BK405" s="33">
        <f t="shared" si="277"/>
        <v>2</v>
      </c>
      <c r="BL405" s="33">
        <f t="shared" si="258"/>
        <v>0</v>
      </c>
      <c r="BM405" s="33">
        <f t="shared" si="259"/>
        <v>0</v>
      </c>
      <c r="BN405" s="33">
        <f t="shared" si="278"/>
        <v>0</v>
      </c>
      <c r="BO405" s="8">
        <f t="shared" si="260"/>
        <v>0</v>
      </c>
      <c r="BP405" s="8">
        <f t="shared" si="261"/>
        <v>0</v>
      </c>
      <c r="BQ405" s="8">
        <f t="shared" si="262"/>
        <v>0</v>
      </c>
      <c r="BR405" s="8">
        <f>IFERROR(ROUNDDOWN(BF405*BN405/(BK405+BL405+BM405+BN),0),0)</f>
        <v>0</v>
      </c>
      <c r="BS405" s="8" t="str">
        <f t="shared" si="263"/>
        <v>SKTTML</v>
      </c>
      <c r="BT405" s="8">
        <f>SUMIF(FR_HITUNG_MINMAX!A:A,ORDER!A405,FR_HITUNG_MINMAX!AS:AS)</f>
        <v>1</v>
      </c>
      <c r="BU405" s="8">
        <f t="shared" si="279"/>
        <v>0</v>
      </c>
      <c r="BV405" s="8" t="str">
        <f t="shared" si="264"/>
        <v>GSM</v>
      </c>
      <c r="BW405" s="8" t="str">
        <f>VLOOKUP(A405,'STOK PESALAKAN'!A:F,6,0)</f>
        <v/>
      </c>
    </row>
    <row r="406" spans="1:75" ht="15" customHeight="1">
      <c r="A406" s="41" t="s">
        <v>466</v>
      </c>
      <c r="B406" s="99">
        <f>IFERROR(IFERROR(VLOOKUP(A406,'STOK PACUL'!C:H,6,0),VLOOKUP(A406,'KATEGORI PACUL'!A:C,3,0)),0)</f>
        <v>11</v>
      </c>
      <c r="C406" s="8">
        <f>IFERROR(VLOOKUP(A406,'KATEGORI PACUL'!A:D,4,0),0)</f>
        <v>6</v>
      </c>
      <c r="D406" s="99">
        <f>IFERROR(IFERROR(VLOOKUP(A406,'STOK PESALAKAN'!C:H,6,0),VLOOKUP(A406,'KATEGORI PESALAKAN'!A:C,3,0)),0)</f>
        <v>13</v>
      </c>
      <c r="E406" s="8">
        <f>IFERROR(VLOOKUP(A406,'KATEGORI PESALAKAN'!A:D,4,0),0)</f>
        <v>2</v>
      </c>
      <c r="F406" s="99">
        <f>IFERROR(IFERROR(VLOOKUP(A406,'STOK CIKDITIRO'!C:H,6,0),VLOOKUP(A406,'KATEGORI CIKDITIRO'!A:C,3,0)),0)</f>
        <v>12</v>
      </c>
      <c r="G406" s="8">
        <f>IFERROR(VLOOKUP(A406,'KATEGORI CIKDITIRO'!A:D,4,0),0)</f>
        <v>10</v>
      </c>
      <c r="H406" s="99">
        <f>IFERROR(IFERROR(VLOOKUP(A406,'STOK TRAYEMAN'!C:H,6,0),VLOOKUP(A406,'KATEGORI TRAYEMAN'!A:C,3,0)),0)</f>
        <v>5</v>
      </c>
      <c r="I406" s="8">
        <f>IFERROR(VLOOKUP(A406,'KATEGORI TRAYEMAN'!A:D,4,0),0)</f>
        <v>0</v>
      </c>
      <c r="J406" s="8" t="str">
        <f>IFERROR(VLOOKUP(A406,'NOSTOK PACUL'!A:C,3,0),IFERROR(IF(VLOOKUP(A406,'STOK PACUL'!A:B,2,0)="NOSTOK","E",VLOOKUP(A406,'KATEGORI PACUL'!A:B,2,0)),"E"))</f>
        <v>B</v>
      </c>
      <c r="K406" s="8" t="str">
        <f>IFERROR(VLOOKUP(A406,'NOSTOK PESALAKAN'!A:C,3,0),IFERROR(IF(VLOOKUP(A406,'STOK PESALAKAN'!A:B,2,0)="NOSTOK","E",VLOOKUP(A406,'KATEGORI PESALAKAN'!A:B,2,0)),"E"))</f>
        <v>D</v>
      </c>
      <c r="L406" s="8" t="str">
        <f>IFERROR(VLOOKUP(A406,'NOSTOK CIKDITIRO'!A:C,3,0),IFERROR(IF(VLOOKUP(A406,'STOK CIKDITIRO'!A:B,2,0)="NOSTOK","E",VLOOKUP(A406,'KATEGORI CIKDITIRO'!A:B,2,0)),"E"))</f>
        <v>D</v>
      </c>
      <c r="M406" s="8" t="str">
        <f>IFERROR(VLOOKUP(A406,'NOSTOK TRAYEMAN'!A:C,3,0),IFERROR(IF(VLOOKUP(A406,'STOK TRAYEMAN'!A:B,2,0)="NOSTOK","E",VLOOKUP(A406,'KATEGORI TRAYEMAN'!A:B,2,0)),"E"))</f>
        <v>E</v>
      </c>
      <c r="N406" s="8" t="str">
        <f>IFERROR(VLOOKUP(A406,FR_HITUNG_MINMAX!A:B,2,0),0)</f>
        <v>SKUN</v>
      </c>
      <c r="O406" s="8" t="str">
        <f>IFERROR(VLOOKUP(A406,FR_HITUNG_MINMAX!A:D,4,0),0)</f>
        <v>IMITAS</v>
      </c>
      <c r="P406" s="8">
        <f>IFERROR(VLOOKUP(A406,FR_HITUNG_MINMAX!A:G,7,0),1)</f>
        <v>10</v>
      </c>
      <c r="Q406" s="11">
        <f>IFERROR(VLOOKUP(A406,FR_HITUNG_MINMAX!A:J,10,0),1)</f>
        <v>1</v>
      </c>
      <c r="R406" s="8">
        <f>IFERROR(VLOOKUP(A406,FR_HITUNG_MINMAX!A:K,11,0),1)</f>
        <v>1</v>
      </c>
      <c r="S406" s="12">
        <f>IFERROR(VLOOKUP(A406,FR_HITUNG_MINMAX!A:F,6,0),0)</f>
        <v>500</v>
      </c>
      <c r="T406" s="8">
        <f t="shared" si="265"/>
        <v>5</v>
      </c>
      <c r="U406" s="8">
        <f t="shared" si="240"/>
        <v>11</v>
      </c>
      <c r="V406" s="8">
        <f t="shared" si="241"/>
        <v>2</v>
      </c>
      <c r="W406" s="8">
        <f t="shared" si="266"/>
        <v>5</v>
      </c>
      <c r="X406" s="8">
        <f t="shared" si="267"/>
        <v>0</v>
      </c>
      <c r="Y406" s="16"/>
      <c r="Z406" s="15">
        <f t="shared" si="242"/>
        <v>0</v>
      </c>
      <c r="AA406" s="8">
        <f t="shared" si="268"/>
        <v>0</v>
      </c>
      <c r="AB406" s="16"/>
      <c r="AC406" s="15">
        <f t="shared" si="243"/>
        <v>0</v>
      </c>
      <c r="AD406" s="8">
        <f t="shared" si="244"/>
        <v>0</v>
      </c>
      <c r="AE406" s="16"/>
      <c r="AF406" s="15">
        <f t="shared" si="245"/>
        <v>0</v>
      </c>
      <c r="AG406" s="15">
        <f t="shared" si="269"/>
        <v>0</v>
      </c>
      <c r="AH406" s="16"/>
      <c r="AI406" s="15">
        <f t="shared" si="270"/>
        <v>0</v>
      </c>
      <c r="AJ406" s="8">
        <f t="shared" si="271"/>
        <v>0</v>
      </c>
      <c r="AK406" s="8">
        <f t="shared" si="246"/>
        <v>0</v>
      </c>
      <c r="AL406" s="8">
        <f t="shared" si="247"/>
        <v>0</v>
      </c>
      <c r="AM406" s="8">
        <f t="shared" si="272"/>
        <v>0</v>
      </c>
      <c r="AN406" s="8">
        <f t="shared" si="273"/>
        <v>0</v>
      </c>
      <c r="AO406" s="8">
        <f>IFERROR(VLOOKUP(A406,PERSAMAAN!B:D,3,0),AN406)</f>
        <v>0</v>
      </c>
      <c r="AP406" s="1"/>
      <c r="AQ406" s="8">
        <f t="shared" si="248"/>
        <v>0</v>
      </c>
      <c r="AR406" s="8" t="str">
        <f>IF(AQ406=0,"-",VLOOKUP(A406,FR_HITUNG_MINMAX!A:H,8,0))</f>
        <v>-</v>
      </c>
      <c r="AS406" s="1"/>
      <c r="AT406" s="8" t="str">
        <f t="shared" si="249"/>
        <v>-</v>
      </c>
      <c r="AU406" s="12">
        <f t="shared" si="250"/>
        <v>0</v>
      </c>
      <c r="AV406" s="12">
        <f t="shared" si="251"/>
        <v>0</v>
      </c>
      <c r="AW406" s="8" t="b">
        <f t="shared" si="274"/>
        <v>0</v>
      </c>
      <c r="AX406" s="1"/>
      <c r="AY406" s="8">
        <f t="shared" si="252"/>
        <v>0</v>
      </c>
      <c r="AZ406" s="8" t="str">
        <f>IF(AY406=0,"-",VLOOKUP(A406,FR_HITUNG_MINMAX!A:I,9,0))</f>
        <v>-</v>
      </c>
      <c r="BB406" s="8" t="str">
        <f t="shared" si="253"/>
        <v>-</v>
      </c>
      <c r="BC406" s="12">
        <f t="shared" si="254"/>
        <v>0</v>
      </c>
      <c r="BD406" s="12">
        <f t="shared" si="255"/>
        <v>0</v>
      </c>
      <c r="BE406" s="16"/>
      <c r="BF406" s="8">
        <f>SUMIF('REALISASI ORDER'!C:C,A406,'REALISASI ORDER'!E:E)</f>
        <v>0</v>
      </c>
      <c r="BG406" s="8">
        <f t="shared" si="275"/>
        <v>11</v>
      </c>
      <c r="BH406" s="8">
        <f t="shared" si="256"/>
        <v>13</v>
      </c>
      <c r="BI406" s="8">
        <f t="shared" si="257"/>
        <v>12</v>
      </c>
      <c r="BJ406" s="8">
        <f t="shared" si="276"/>
        <v>5</v>
      </c>
      <c r="BK406" s="33">
        <f t="shared" si="277"/>
        <v>6</v>
      </c>
      <c r="BL406" s="33">
        <f t="shared" si="258"/>
        <v>0</v>
      </c>
      <c r="BM406" s="33">
        <f t="shared" si="259"/>
        <v>0</v>
      </c>
      <c r="BN406" s="33">
        <f t="shared" si="278"/>
        <v>0</v>
      </c>
      <c r="BO406" s="8">
        <f t="shared" si="260"/>
        <v>0</v>
      </c>
      <c r="BP406" s="8">
        <f t="shared" si="261"/>
        <v>0</v>
      </c>
      <c r="BQ406" s="8">
        <f t="shared" si="262"/>
        <v>0</v>
      </c>
      <c r="BR406" s="8">
        <f>IFERROR(ROUNDDOWN(BF406*BN406/(BK406+BL406+BM406+BN),0),0)</f>
        <v>0</v>
      </c>
      <c r="BS406" s="8" t="str">
        <f t="shared" si="263"/>
        <v>SKUUUN</v>
      </c>
      <c r="BT406" s="8">
        <f>SUMIF(FR_HITUNG_MINMAX!A:A,ORDER!A406,FR_HITUNG_MINMAX!AS:AS)</f>
        <v>7</v>
      </c>
      <c r="BU406" s="8">
        <f t="shared" si="279"/>
        <v>0</v>
      </c>
      <c r="BV406" s="8" t="str">
        <f t="shared" si="264"/>
        <v>-</v>
      </c>
      <c r="BW406" s="8" t="str">
        <f>VLOOKUP(A406,'STOK PESALAKAN'!A:F,6,0)</f>
        <v/>
      </c>
    </row>
    <row r="407" spans="1:75" ht="15" customHeight="1">
      <c r="A407" s="41" t="s">
        <v>467</v>
      </c>
      <c r="B407" s="99">
        <f>IFERROR(IFERROR(VLOOKUP(A407,'STOK PACUL'!C:H,6,0),VLOOKUP(A407,'KATEGORI PACUL'!A:C,3,0)),0)</f>
        <v>3</v>
      </c>
      <c r="C407" s="8">
        <f>IFERROR(VLOOKUP(A407,'KATEGORI PACUL'!A:D,4,0),0)</f>
        <v>4</v>
      </c>
      <c r="D407" s="99">
        <f>IFERROR(IFERROR(VLOOKUP(A407,'STOK PESALAKAN'!C:H,6,0),VLOOKUP(A407,'KATEGORI PESALAKAN'!A:C,3,0)),0)</f>
        <v>2</v>
      </c>
      <c r="E407" s="8">
        <f>IFERROR(VLOOKUP(A407,'KATEGORI PESALAKAN'!A:D,4,0),0)</f>
        <v>2</v>
      </c>
      <c r="F407" s="99">
        <f>IFERROR(IFERROR(VLOOKUP(A407,'STOK CIKDITIRO'!C:H,6,0),VLOOKUP(A407,'KATEGORI CIKDITIRO'!A:C,3,0)),0)</f>
        <v>2</v>
      </c>
      <c r="G407" s="8">
        <f>IFERROR(VLOOKUP(A407,'KATEGORI CIKDITIRO'!A:D,4,0),0)</f>
        <v>2</v>
      </c>
      <c r="H407" s="99">
        <f>IFERROR(IFERROR(VLOOKUP(A407,'STOK TRAYEMAN'!C:H,6,0),VLOOKUP(A407,'KATEGORI TRAYEMAN'!A:C,3,0)),0)</f>
        <v>1</v>
      </c>
      <c r="I407" s="8">
        <f>IFERROR(VLOOKUP(A407,'KATEGORI TRAYEMAN'!A:D,4,0),0)</f>
        <v>0</v>
      </c>
      <c r="J407" s="8" t="str">
        <f>IFERROR(VLOOKUP(A407,'NOSTOK PACUL'!A:C,3,0),IFERROR(IF(VLOOKUP(A407,'STOK PACUL'!A:B,2,0)="NOSTOK","E",VLOOKUP(A407,'KATEGORI PACUL'!A:B,2,0)),"E"))</f>
        <v>B</v>
      </c>
      <c r="K407" s="8" t="str">
        <f>IFERROR(VLOOKUP(A407,'NOSTOK PESALAKAN'!A:C,3,0),IFERROR(IF(VLOOKUP(A407,'STOK PESALAKAN'!A:B,2,0)="NOSTOK","E",VLOOKUP(A407,'KATEGORI PESALAKAN'!A:B,2,0)),"E"))</f>
        <v>C</v>
      </c>
      <c r="L407" s="8" t="str">
        <f>IFERROR(VLOOKUP(A407,'NOSTOK CIKDITIRO'!A:C,3,0),IFERROR(IF(VLOOKUP(A407,'STOK CIKDITIRO'!A:B,2,0)="NOSTOK","E",VLOOKUP(A407,'KATEGORI CIKDITIRO'!A:B,2,0)),"E"))</f>
        <v>B</v>
      </c>
      <c r="M407" s="8" t="str">
        <f>IFERROR(VLOOKUP(A407,'NOSTOK TRAYEMAN'!A:C,3,0),IFERROR(IF(VLOOKUP(A407,'STOK TRAYEMAN'!A:B,2,0)="NOSTOK","E",VLOOKUP(A407,'KATEGORI TRAYEMAN'!A:B,2,0)),"E"))</f>
        <v>E</v>
      </c>
      <c r="N407" s="8" t="str">
        <f>IFERROR(VLOOKUP(A407,FR_HITUNG_MINMAX!A:B,2,0),0)</f>
        <v>SAKLAR DIMMER H.BEAT 3 PHASE IMI (PK)</v>
      </c>
      <c r="O407" s="8" t="str">
        <f>IFERROR(VLOOKUP(A407,FR_HITUNG_MINMAX!A:D,4,0),0)</f>
        <v>IMITAS</v>
      </c>
      <c r="P407" s="8">
        <f>IFERROR(VLOOKUP(A407,FR_HITUNG_MINMAX!A:G,7,0),1)</f>
        <v>1</v>
      </c>
      <c r="Q407" s="11" t="str">
        <f>IFERROR(VLOOKUP(A407,FR_HITUNG_MINMAX!A:J,10,0),1)</f>
        <v>3</v>
      </c>
      <c r="R407" s="8">
        <f>IFERROR(VLOOKUP(A407,FR_HITUNG_MINMAX!A:K,11,0),1)</f>
        <v>1</v>
      </c>
      <c r="S407" s="12">
        <f>IFERROR(VLOOKUP(A407,FR_HITUNG_MINMAX!A:F,6,0),0)</f>
        <v>8000</v>
      </c>
      <c r="T407" s="8">
        <f t="shared" si="265"/>
        <v>-1</v>
      </c>
      <c r="U407" s="8">
        <f t="shared" si="240"/>
        <v>0</v>
      </c>
      <c r="V407" s="8">
        <f t="shared" si="241"/>
        <v>0</v>
      </c>
      <c r="W407" s="8">
        <f t="shared" si="266"/>
        <v>1</v>
      </c>
      <c r="X407" s="8">
        <f t="shared" si="267"/>
        <v>0</v>
      </c>
      <c r="Y407" s="16"/>
      <c r="Z407" s="15">
        <f t="shared" si="242"/>
        <v>0</v>
      </c>
      <c r="AA407" s="8">
        <f t="shared" si="268"/>
        <v>0</v>
      </c>
      <c r="AB407" s="16"/>
      <c r="AC407" s="15">
        <f t="shared" si="243"/>
        <v>0</v>
      </c>
      <c r="AD407" s="8">
        <f t="shared" si="244"/>
        <v>0</v>
      </c>
      <c r="AE407" s="16"/>
      <c r="AF407" s="15">
        <f t="shared" si="245"/>
        <v>0</v>
      </c>
      <c r="AG407" s="15">
        <f t="shared" si="269"/>
        <v>0</v>
      </c>
      <c r="AH407" s="16"/>
      <c r="AI407" s="15">
        <f t="shared" si="270"/>
        <v>0</v>
      </c>
      <c r="AJ407" s="8">
        <f t="shared" si="271"/>
        <v>0</v>
      </c>
      <c r="AK407" s="8">
        <f t="shared" si="246"/>
        <v>0</v>
      </c>
      <c r="AL407" s="8">
        <f t="shared" si="247"/>
        <v>0</v>
      </c>
      <c r="AM407" s="8">
        <f t="shared" si="272"/>
        <v>0</v>
      </c>
      <c r="AN407" s="8">
        <f t="shared" si="273"/>
        <v>0</v>
      </c>
      <c r="AO407" s="8">
        <f>IFERROR(VLOOKUP(A407,PERSAMAAN!B:D,3,0),AN407)</f>
        <v>0</v>
      </c>
      <c r="AP407" s="1"/>
      <c r="AQ407" s="8">
        <f t="shared" si="248"/>
        <v>0</v>
      </c>
      <c r="AR407" s="8" t="str">
        <f>IF(AQ407=0,"-",VLOOKUP(A407,FR_HITUNG_MINMAX!A:H,8,0))</f>
        <v>-</v>
      </c>
      <c r="AS407" s="1"/>
      <c r="AT407" s="8" t="str">
        <f t="shared" si="249"/>
        <v>-</v>
      </c>
      <c r="AU407" s="12">
        <f t="shared" si="250"/>
        <v>0</v>
      </c>
      <c r="AV407" s="12">
        <f t="shared" si="251"/>
        <v>0</v>
      </c>
      <c r="AW407" s="8" t="b">
        <f t="shared" si="274"/>
        <v>0</v>
      </c>
      <c r="AX407" s="1"/>
      <c r="AY407" s="8">
        <f t="shared" si="252"/>
        <v>0</v>
      </c>
      <c r="AZ407" s="8" t="str">
        <f>IF(AY407=0,"-",VLOOKUP(A407,FR_HITUNG_MINMAX!A:I,9,0))</f>
        <v>-</v>
      </c>
      <c r="BB407" s="8" t="str">
        <f t="shared" si="253"/>
        <v>-</v>
      </c>
      <c r="BC407" s="12">
        <f t="shared" si="254"/>
        <v>0</v>
      </c>
      <c r="BD407" s="12">
        <f t="shared" si="255"/>
        <v>0</v>
      </c>
      <c r="BE407" s="16"/>
      <c r="BF407" s="8">
        <f>SUMIF('REALISASI ORDER'!C:C,A407,'REALISASI ORDER'!E:E)</f>
        <v>0</v>
      </c>
      <c r="BG407" s="8">
        <f t="shared" si="275"/>
        <v>3</v>
      </c>
      <c r="BH407" s="8">
        <f t="shared" si="256"/>
        <v>2</v>
      </c>
      <c r="BI407" s="8">
        <f t="shared" si="257"/>
        <v>2</v>
      </c>
      <c r="BJ407" s="8">
        <f t="shared" si="276"/>
        <v>1</v>
      </c>
      <c r="BK407" s="33">
        <f t="shared" si="277"/>
        <v>4</v>
      </c>
      <c r="BL407" s="33">
        <f t="shared" si="258"/>
        <v>0</v>
      </c>
      <c r="BM407" s="33">
        <f t="shared" si="259"/>
        <v>0</v>
      </c>
      <c r="BN407" s="33">
        <f t="shared" si="278"/>
        <v>0</v>
      </c>
      <c r="BO407" s="8">
        <f t="shared" si="260"/>
        <v>0</v>
      </c>
      <c r="BP407" s="8">
        <f t="shared" si="261"/>
        <v>0</v>
      </c>
      <c r="BQ407" s="8">
        <f t="shared" si="262"/>
        <v>0</v>
      </c>
      <c r="BR407" s="8">
        <f>IFERROR(ROUNDDOWN(BF407*BN407/(BK407+BL407+BM407+BN),0),0)</f>
        <v>0</v>
      </c>
      <c r="BS407" s="8" t="str">
        <f t="shared" si="263"/>
        <v>SLRDMR</v>
      </c>
      <c r="BT407" s="8">
        <f>SUMIF(FR_HITUNG_MINMAX!A:A,ORDER!A407,FR_HITUNG_MINMAX!AS:AS)</f>
        <v>3</v>
      </c>
      <c r="BU407" s="8">
        <f t="shared" si="279"/>
        <v>0</v>
      </c>
      <c r="BV407" s="8" t="str">
        <f t="shared" si="264"/>
        <v>-</v>
      </c>
      <c r="BW407" s="8" t="str">
        <f>VLOOKUP(A407,'STOK PESALAKAN'!A:F,6,0)</f>
        <v/>
      </c>
    </row>
    <row r="408" spans="1:75">
      <c r="A408" s="41" t="s">
        <v>468</v>
      </c>
      <c r="B408" s="99">
        <f>IFERROR(IFERROR(VLOOKUP(A408,'STOK PACUL'!C:H,6,0),VLOOKUP(A408,'KATEGORI PACUL'!A:C,3,0)),0)</f>
        <v>39</v>
      </c>
      <c r="C408" s="8">
        <f>IFERROR(VLOOKUP(A408,'KATEGORI PACUL'!A:D,4,0),0)</f>
        <v>17</v>
      </c>
      <c r="D408" s="99">
        <f>IFERROR(IFERROR(VLOOKUP(A408,'STOK PESALAKAN'!C:H,6,0),VLOOKUP(A408,'KATEGORI PESALAKAN'!A:C,3,0)),0)</f>
        <v>25</v>
      </c>
      <c r="E408" s="8">
        <f>IFERROR(VLOOKUP(A408,'KATEGORI PESALAKAN'!A:D,4,0),0)</f>
        <v>13</v>
      </c>
      <c r="F408" s="99">
        <f>IFERROR(IFERROR(VLOOKUP(A408,'STOK CIKDITIRO'!C:H,6,0),VLOOKUP(A408,'KATEGORI CIKDITIRO'!A:C,3,0)),0)</f>
        <v>33</v>
      </c>
      <c r="G408" s="8">
        <f>IFERROR(VLOOKUP(A408,'KATEGORI CIKDITIRO'!A:D,4,0),0)</f>
        <v>3</v>
      </c>
      <c r="H408" s="99">
        <f>IFERROR(IFERROR(VLOOKUP(A408,'STOK TRAYEMAN'!C:H,6,0),VLOOKUP(A408,'KATEGORI TRAYEMAN'!A:C,3,0)),0)</f>
        <v>5</v>
      </c>
      <c r="I408" s="8">
        <f>IFERROR(VLOOKUP(A408,'KATEGORI TRAYEMAN'!A:D,4,0),0)</f>
        <v>0</v>
      </c>
      <c r="J408" s="8" t="str">
        <f>IFERROR(VLOOKUP(A408,'NOSTOK PACUL'!A:C,3,0),IFERROR(IF(VLOOKUP(A408,'STOK PACUL'!A:B,2,0)="NOSTOK","E",VLOOKUP(A408,'KATEGORI PACUL'!A:B,2,0)),"E"))</f>
        <v>C</v>
      </c>
      <c r="K408" s="8" t="str">
        <f>IFERROR(VLOOKUP(A408,'NOSTOK PESALAKAN'!A:C,3,0),IFERROR(IF(VLOOKUP(A408,'STOK PESALAKAN'!A:B,2,0)="NOSTOK","E",VLOOKUP(A408,'KATEGORI PESALAKAN'!A:B,2,0)),"E"))</f>
        <v>B</v>
      </c>
      <c r="L408" s="8" t="str">
        <f>IFERROR(VLOOKUP(A408,'NOSTOK CIKDITIRO'!A:C,3,0),IFERROR(IF(VLOOKUP(A408,'STOK CIKDITIRO'!A:B,2,0)="NOSTOK","E",VLOOKUP(A408,'KATEGORI CIKDITIRO'!A:B,2,0)),"E"))</f>
        <v>D</v>
      </c>
      <c r="M408" s="8" t="str">
        <f>IFERROR(VLOOKUP(A408,'NOSTOK TRAYEMAN'!A:C,3,0),IFERROR(IF(VLOOKUP(A408,'STOK TRAYEMAN'!A:B,2,0)="NOSTOK","E",VLOOKUP(A408,'KATEGORI TRAYEMAN'!A:B,2,0)),"E"))</f>
        <v>E</v>
      </c>
      <c r="N408" s="8" t="str">
        <f>IFERROR(VLOOKUP(A408,FR_HITUNG_MINMAX!A:B,2,0),0)</f>
        <v>SOLASI BAKAR BESAR 3CM</v>
      </c>
      <c r="O408" s="8" t="str">
        <f>IFERROR(VLOOKUP(A408,FR_HITUNG_MINMAX!A:D,4,0),0)</f>
        <v>IMITAS</v>
      </c>
      <c r="P408" s="8">
        <f>IFERROR(VLOOKUP(A408,FR_HITUNG_MINMAX!A:G,7,0),1)</f>
        <v>1</v>
      </c>
      <c r="Q408" s="11">
        <f>IFERROR(VLOOKUP(A408,FR_HITUNG_MINMAX!A:J,10,0),1)</f>
        <v>1</v>
      </c>
      <c r="R408" s="8">
        <f>IFERROR(VLOOKUP(A408,FR_HITUNG_MINMAX!A:K,11,0),1)</f>
        <v>30</v>
      </c>
      <c r="S408" s="12">
        <f>IFERROR(VLOOKUP(A408,FR_HITUNG_MINMAX!A:F,6,0),0)</f>
        <v>175</v>
      </c>
      <c r="T408" s="8">
        <f t="shared" si="265"/>
        <v>22</v>
      </c>
      <c r="U408" s="8">
        <f t="shared" si="240"/>
        <v>12</v>
      </c>
      <c r="V408" s="8">
        <f t="shared" si="241"/>
        <v>30</v>
      </c>
      <c r="W408" s="8">
        <f t="shared" si="266"/>
        <v>5</v>
      </c>
      <c r="X408" s="8">
        <f t="shared" si="267"/>
        <v>0</v>
      </c>
      <c r="Y408" s="16"/>
      <c r="Z408" s="15">
        <f t="shared" si="242"/>
        <v>0</v>
      </c>
      <c r="AA408" s="8">
        <f t="shared" si="268"/>
        <v>0</v>
      </c>
      <c r="AB408" s="16"/>
      <c r="AC408" s="15">
        <f t="shared" si="243"/>
        <v>0</v>
      </c>
      <c r="AD408" s="8">
        <f t="shared" si="244"/>
        <v>0</v>
      </c>
      <c r="AE408" s="16"/>
      <c r="AF408" s="15">
        <f t="shared" si="245"/>
        <v>0</v>
      </c>
      <c r="AG408" s="15">
        <f t="shared" si="269"/>
        <v>0</v>
      </c>
      <c r="AH408" s="16"/>
      <c r="AI408" s="15">
        <f t="shared" si="270"/>
        <v>0</v>
      </c>
      <c r="AJ408" s="8">
        <f t="shared" si="271"/>
        <v>4</v>
      </c>
      <c r="AK408" s="8">
        <f t="shared" si="246"/>
        <v>0</v>
      </c>
      <c r="AL408" s="8">
        <f t="shared" si="247"/>
        <v>0</v>
      </c>
      <c r="AM408" s="8">
        <f t="shared" si="272"/>
        <v>0</v>
      </c>
      <c r="AN408" s="8">
        <f t="shared" si="273"/>
        <v>1</v>
      </c>
      <c r="AO408" s="8">
        <f>IFERROR(VLOOKUP(A408,PERSAMAAN!B:D,3,0),AN408)</f>
        <v>1</v>
      </c>
      <c r="AP408" s="1">
        <v>0</v>
      </c>
      <c r="AQ408" s="8">
        <f t="shared" si="248"/>
        <v>0</v>
      </c>
      <c r="AR408" s="8" t="str">
        <f>IF(AQ408=0,"-",VLOOKUP(A408,FR_HITUNG_MINMAX!A:H,8,0))</f>
        <v>-</v>
      </c>
      <c r="AS408" s="1"/>
      <c r="AT408" s="8" t="str">
        <f t="shared" si="249"/>
        <v>-</v>
      </c>
      <c r="AU408" s="12">
        <f t="shared" si="250"/>
        <v>0</v>
      </c>
      <c r="AV408" s="12">
        <f t="shared" si="251"/>
        <v>0</v>
      </c>
      <c r="AW408" s="8" t="b">
        <f t="shared" si="274"/>
        <v>0</v>
      </c>
      <c r="AX408" s="1"/>
      <c r="AY408" s="8">
        <f t="shared" si="252"/>
        <v>0</v>
      </c>
      <c r="AZ408" s="8" t="str">
        <f>IF(AY408=0,"-",VLOOKUP(A408,FR_HITUNG_MINMAX!A:I,9,0))</f>
        <v>-</v>
      </c>
      <c r="BB408" s="8" t="str">
        <f t="shared" si="253"/>
        <v>-</v>
      </c>
      <c r="BC408" s="12">
        <f t="shared" si="254"/>
        <v>0</v>
      </c>
      <c r="BD408" s="12">
        <f t="shared" si="255"/>
        <v>0</v>
      </c>
      <c r="BE408" s="16"/>
      <c r="BF408" s="8">
        <f>SUMIF('REALISASI ORDER'!C:C,A408,'REALISASI ORDER'!E:E)</f>
        <v>0</v>
      </c>
      <c r="BG408" s="8">
        <f t="shared" si="275"/>
        <v>39</v>
      </c>
      <c r="BH408" s="8">
        <f t="shared" si="256"/>
        <v>25</v>
      </c>
      <c r="BI408" s="8">
        <f t="shared" si="257"/>
        <v>33</v>
      </c>
      <c r="BJ408" s="8">
        <f t="shared" si="276"/>
        <v>5</v>
      </c>
      <c r="BK408" s="33">
        <f t="shared" si="277"/>
        <v>17</v>
      </c>
      <c r="BL408" s="33">
        <f t="shared" si="258"/>
        <v>0</v>
      </c>
      <c r="BM408" s="33">
        <f t="shared" si="259"/>
        <v>0</v>
      </c>
      <c r="BN408" s="33">
        <f t="shared" si="278"/>
        <v>0</v>
      </c>
      <c r="BO408" s="8">
        <f t="shared" si="260"/>
        <v>0</v>
      </c>
      <c r="BP408" s="8">
        <f t="shared" si="261"/>
        <v>0</v>
      </c>
      <c r="BQ408" s="8">
        <f t="shared" si="262"/>
        <v>0</v>
      </c>
      <c r="BR408" s="8">
        <f>IFERROR(ROUNDDOWN(BF408*BN408/(BK408+BL408+BM408+BN),0),0)</f>
        <v>0</v>
      </c>
      <c r="BS408" s="8" t="str">
        <f t="shared" si="263"/>
        <v>SLSBSR</v>
      </c>
      <c r="BT408" s="8">
        <f>SUMIF(FR_HITUNG_MINMAX!A:A,ORDER!A408,FR_HITUNG_MINMAX!AS:AS)</f>
        <v>14</v>
      </c>
      <c r="BU408" s="8">
        <f t="shared" si="279"/>
        <v>0</v>
      </c>
      <c r="BV408" s="8" t="str">
        <f t="shared" si="264"/>
        <v>-</v>
      </c>
      <c r="BW408" s="8" t="str">
        <f>VLOOKUP(A408,'STOK PESALAKAN'!A:F,6,0)</f>
        <v/>
      </c>
    </row>
    <row r="409" spans="1:75" ht="15" customHeight="1">
      <c r="A409" s="41" t="s">
        <v>469</v>
      </c>
      <c r="B409" s="99">
        <f>IFERROR(IFERROR(VLOOKUP(A409,'STOK PACUL'!C:H,6,0),VLOOKUP(A409,'KATEGORI PACUL'!A:C,3,0)),0)</f>
        <v>3</v>
      </c>
      <c r="C409" s="8">
        <f>IFERROR(VLOOKUP(A409,'KATEGORI PACUL'!A:D,4,0),0)</f>
        <v>4</v>
      </c>
      <c r="D409" s="99">
        <f>IFERROR(IFERROR(VLOOKUP(A409,'STOK PESALAKAN'!C:H,6,0),VLOOKUP(A409,'KATEGORI PESALAKAN'!A:C,3,0)),0)</f>
        <v>1</v>
      </c>
      <c r="E409" s="8">
        <f>IFERROR(VLOOKUP(A409,'KATEGORI PESALAKAN'!A:D,4,0),0)</f>
        <v>4</v>
      </c>
      <c r="F409" s="99">
        <f>IFERROR(IFERROR(VLOOKUP(A409,'STOK CIKDITIRO'!C:H,6,0),VLOOKUP(A409,'KATEGORI CIKDITIRO'!A:C,3,0)),0)</f>
        <v>0</v>
      </c>
      <c r="G409" s="8">
        <f>IFERROR(VLOOKUP(A409,'KATEGORI CIKDITIRO'!A:D,4,0),0)</f>
        <v>3</v>
      </c>
      <c r="H409" s="99">
        <f>IFERROR(IFERROR(VLOOKUP(A409,'STOK TRAYEMAN'!C:H,6,0),VLOOKUP(A409,'KATEGORI TRAYEMAN'!A:C,3,0)),0)</f>
        <v>1</v>
      </c>
      <c r="I409" s="8">
        <f>IFERROR(VLOOKUP(A409,'KATEGORI TRAYEMAN'!A:D,4,0),0)</f>
        <v>2</v>
      </c>
      <c r="J409" s="8" t="str">
        <f>IFERROR(VLOOKUP(A409,'NOSTOK PACUL'!A:C,3,0),IFERROR(IF(VLOOKUP(A409,'STOK PACUL'!A:B,2,0)="NOSTOK","E",VLOOKUP(A409,'KATEGORI PACUL'!A:B,2,0)),"E"))</f>
        <v>B</v>
      </c>
      <c r="K409" s="8" t="str">
        <f>IFERROR(VLOOKUP(A409,'NOSTOK PESALAKAN'!A:C,3,0),IFERROR(IF(VLOOKUP(A409,'STOK PESALAKAN'!A:B,2,0)="NOSTOK","E",VLOOKUP(A409,'KATEGORI PESALAKAN'!A:B,2,0)),"E"))</f>
        <v>B</v>
      </c>
      <c r="L409" s="8" t="str">
        <f>IFERROR(VLOOKUP(A409,'NOSTOK CIKDITIRO'!A:C,3,0),IFERROR(IF(VLOOKUP(A409,'STOK CIKDITIRO'!A:B,2,0)="NOSTOK","E",VLOOKUP(A409,'KATEGORI CIKDITIRO'!A:B,2,0)),"E"))</f>
        <v>B</v>
      </c>
      <c r="M409" s="8" t="str">
        <f>IFERROR(VLOOKUP(A409,'NOSTOK TRAYEMAN'!A:C,3,0),IFERROR(IF(VLOOKUP(A409,'STOK TRAYEMAN'!A:B,2,0)="NOSTOK","E",VLOOKUP(A409,'KATEGORI TRAYEMAN'!A:B,2,0)),"E"))</f>
        <v>D</v>
      </c>
      <c r="N409" s="8" t="str">
        <f>IFERROR(VLOOKUP(A409,FR_HITUNG_MINMAX!A:B,2,0),0)</f>
        <v>SOLASI HITAM NASIONAL</v>
      </c>
      <c r="O409" s="8" t="str">
        <f>IFERROR(VLOOKUP(A409,FR_HITUNG_MINMAX!A:D,4,0),0)</f>
        <v>IMITAS</v>
      </c>
      <c r="P409" s="8">
        <f>IFERROR(VLOOKUP(A409,FR_HITUNG_MINMAX!A:G,7,0),1)</f>
        <v>1</v>
      </c>
      <c r="Q409" s="11" t="str">
        <f>IFERROR(VLOOKUP(A409,FR_HITUNG_MINMAX!A:J,10,0),1)</f>
        <v>2</v>
      </c>
      <c r="R409" s="8">
        <f>IFERROR(VLOOKUP(A409,FR_HITUNG_MINMAX!A:K,11,0),1)</f>
        <v>1</v>
      </c>
      <c r="S409" s="12">
        <f>IFERROR(VLOOKUP(A409,FR_HITUNG_MINMAX!A:F,6,0),0)</f>
        <v>5200</v>
      </c>
      <c r="T409" s="8">
        <f t="shared" si="265"/>
        <v>-1</v>
      </c>
      <c r="U409" s="8">
        <f t="shared" si="240"/>
        <v>-3</v>
      </c>
      <c r="V409" s="8">
        <f t="shared" si="241"/>
        <v>-3</v>
      </c>
      <c r="W409" s="8">
        <f t="shared" si="266"/>
        <v>-1</v>
      </c>
      <c r="X409" s="8">
        <f t="shared" si="267"/>
        <v>1</v>
      </c>
      <c r="Y409" s="16"/>
      <c r="Z409" s="15">
        <f t="shared" si="242"/>
        <v>0</v>
      </c>
      <c r="AA409" s="8">
        <f t="shared" si="268"/>
        <v>0</v>
      </c>
      <c r="AB409" s="16"/>
      <c r="AC409" s="15">
        <f t="shared" si="243"/>
        <v>0</v>
      </c>
      <c r="AD409" s="8">
        <f t="shared" si="244"/>
        <v>0</v>
      </c>
      <c r="AE409" s="16"/>
      <c r="AF409" s="15">
        <f t="shared" si="245"/>
        <v>0</v>
      </c>
      <c r="AG409" s="15">
        <f t="shared" si="269"/>
        <v>0</v>
      </c>
      <c r="AH409" s="16"/>
      <c r="AI409" s="15">
        <f t="shared" si="270"/>
        <v>0</v>
      </c>
      <c r="AJ409" s="8">
        <f t="shared" si="271"/>
        <v>0</v>
      </c>
      <c r="AK409" s="8">
        <f t="shared" si="246"/>
        <v>2</v>
      </c>
      <c r="AL409" s="8">
        <f t="shared" si="247"/>
        <v>2</v>
      </c>
      <c r="AM409" s="8">
        <f t="shared" si="272"/>
        <v>0</v>
      </c>
      <c r="AN409" s="8">
        <f t="shared" si="273"/>
        <v>4</v>
      </c>
      <c r="AO409" s="8">
        <f>IFERROR(VLOOKUP(A409,PERSAMAAN!B:D,3,0),AN409)</f>
        <v>4</v>
      </c>
      <c r="AP409" s="1">
        <v>10</v>
      </c>
      <c r="AQ409" s="8">
        <f t="shared" si="248"/>
        <v>10</v>
      </c>
      <c r="AR409" s="8" t="str">
        <f>IF(AQ409=0,"-",VLOOKUP(A409,FR_HITUNG_MINMAX!A:H,8,0))</f>
        <v>GSM</v>
      </c>
      <c r="AS409" s="1" t="s">
        <v>490</v>
      </c>
      <c r="AT409" s="8" t="str">
        <f t="shared" si="249"/>
        <v>ADL</v>
      </c>
      <c r="AU409" s="12">
        <f t="shared" si="250"/>
        <v>52000</v>
      </c>
      <c r="AV409" s="12">
        <f t="shared" si="251"/>
        <v>277000</v>
      </c>
      <c r="AW409" s="8" t="b">
        <f t="shared" si="274"/>
        <v>0</v>
      </c>
      <c r="AX409" s="1"/>
      <c r="AY409" s="8">
        <f t="shared" si="252"/>
        <v>0</v>
      </c>
      <c r="AZ409" s="8" t="str">
        <f>IF(AY409=0,"-",VLOOKUP(A409,FR_HITUNG_MINMAX!A:I,9,0))</f>
        <v>-</v>
      </c>
      <c r="BB409" s="8" t="str">
        <f t="shared" si="253"/>
        <v>-</v>
      </c>
      <c r="BC409" s="12">
        <f t="shared" si="254"/>
        <v>0</v>
      </c>
      <c r="BD409" s="12">
        <f t="shared" si="255"/>
        <v>0</v>
      </c>
      <c r="BE409" s="16"/>
      <c r="BF409" s="8">
        <f>SUMIF('REALISASI ORDER'!C:C,A409,'REALISASI ORDER'!E:E)</f>
        <v>0</v>
      </c>
      <c r="BG409" s="8">
        <f t="shared" si="275"/>
        <v>3</v>
      </c>
      <c r="BH409" s="8">
        <f t="shared" si="256"/>
        <v>1</v>
      </c>
      <c r="BI409" s="8">
        <f t="shared" si="257"/>
        <v>0</v>
      </c>
      <c r="BJ409" s="8">
        <f t="shared" si="276"/>
        <v>1</v>
      </c>
      <c r="BK409" s="33">
        <f t="shared" si="277"/>
        <v>4</v>
      </c>
      <c r="BL409" s="33">
        <f t="shared" si="258"/>
        <v>3</v>
      </c>
      <c r="BM409" s="33">
        <f t="shared" si="259"/>
        <v>3</v>
      </c>
      <c r="BN409" s="33">
        <f t="shared" si="278"/>
        <v>1</v>
      </c>
      <c r="BO409" s="8">
        <f t="shared" si="260"/>
        <v>0</v>
      </c>
      <c r="BP409" s="8">
        <f t="shared" si="261"/>
        <v>0</v>
      </c>
      <c r="BQ409" s="8">
        <f t="shared" si="262"/>
        <v>0</v>
      </c>
      <c r="BR409" s="8">
        <f>IFERROR(ROUNDDOWN(BF409*BN409/(BK409+BL409+BM409+BN),0),0)</f>
        <v>0</v>
      </c>
      <c r="BS409" s="8" t="str">
        <f t="shared" si="263"/>
        <v>SLSHTMNSL</v>
      </c>
      <c r="BT409" s="8">
        <f>SUMIF(FR_HITUNG_MINMAX!A:A,ORDER!A409,FR_HITUNG_MINMAX!AS:AS)</f>
        <v>4</v>
      </c>
      <c r="BU409" s="8">
        <f t="shared" si="279"/>
        <v>0</v>
      </c>
      <c r="BV409" s="8" t="str">
        <f t="shared" si="264"/>
        <v>ADL</v>
      </c>
      <c r="BW409" s="8" t="str">
        <f>VLOOKUP(A409,'STOK PESALAKAN'!A:F,6,0)</f>
        <v/>
      </c>
    </row>
    <row r="410" spans="1:75" ht="15" customHeight="1">
      <c r="A410" s="41" t="s">
        <v>470</v>
      </c>
      <c r="B410" s="99">
        <f>IFERROR(IFERROR(VLOOKUP(A410,'STOK PACUL'!C:H,6,0),VLOOKUP(A410,'KATEGORI PACUL'!A:C,3,0)),0)</f>
        <v>0</v>
      </c>
      <c r="C410" s="8">
        <f>IFERROR(VLOOKUP(A410,'KATEGORI PACUL'!A:D,4,0),0)</f>
        <v>7</v>
      </c>
      <c r="D410" s="99">
        <f>IFERROR(IFERROR(VLOOKUP(A410,'STOK PESALAKAN'!C:H,6,0),VLOOKUP(A410,'KATEGORI PESALAKAN'!A:C,3,0)),0)</f>
        <v>13</v>
      </c>
      <c r="E410" s="8">
        <f>IFERROR(VLOOKUP(A410,'KATEGORI PESALAKAN'!A:D,4,0),0)</f>
        <v>9</v>
      </c>
      <c r="F410" s="99">
        <f>IFERROR(IFERROR(VLOOKUP(A410,'STOK CIKDITIRO'!C:H,6,0),VLOOKUP(A410,'KATEGORI CIKDITIRO'!A:C,3,0)),0)</f>
        <v>2</v>
      </c>
      <c r="G410" s="8">
        <f>IFERROR(VLOOKUP(A410,'KATEGORI CIKDITIRO'!A:D,4,0),0)</f>
        <v>4</v>
      </c>
      <c r="H410" s="99">
        <f>IFERROR(IFERROR(VLOOKUP(A410,'STOK TRAYEMAN'!C:H,6,0),VLOOKUP(A410,'KATEGORI TRAYEMAN'!A:C,3,0)),0)</f>
        <v>1</v>
      </c>
      <c r="I410" s="8">
        <f>IFERROR(VLOOKUP(A410,'KATEGORI TRAYEMAN'!A:D,4,0),0)</f>
        <v>2</v>
      </c>
      <c r="J410" s="8" t="str">
        <f>IFERROR(VLOOKUP(A410,'NOSTOK PACUL'!A:C,3,0),IFERROR(IF(VLOOKUP(A410,'STOK PACUL'!A:B,2,0)="NOSTOK","E",VLOOKUP(A410,'KATEGORI PACUL'!A:B,2,0)),"E"))</f>
        <v>B</v>
      </c>
      <c r="K410" s="8" t="str">
        <f>IFERROR(VLOOKUP(A410,'NOSTOK PESALAKAN'!A:C,3,0),IFERROR(IF(VLOOKUP(A410,'STOK PESALAKAN'!A:B,2,0)="NOSTOK","E",VLOOKUP(A410,'KATEGORI PESALAKAN'!A:B,2,0)),"E"))</f>
        <v>B</v>
      </c>
      <c r="L410" s="8" t="str">
        <f>IFERROR(VLOOKUP(A410,'NOSTOK CIKDITIRO'!A:C,3,0),IFERROR(IF(VLOOKUP(A410,'STOK CIKDITIRO'!A:B,2,0)="NOSTOK","E",VLOOKUP(A410,'KATEGORI CIKDITIRO'!A:B,2,0)),"E"))</f>
        <v>B</v>
      </c>
      <c r="M410" s="8" t="str">
        <f>IFERROR(VLOOKUP(A410,'NOSTOK TRAYEMAN'!A:C,3,0),IFERROR(IF(VLOOKUP(A410,'STOK TRAYEMAN'!A:B,2,0)="NOSTOK","E",VLOOKUP(A410,'KATEGORI TRAYEMAN'!A:B,2,0)),"E"))</f>
        <v>D</v>
      </c>
      <c r="N410" s="8" t="str">
        <f>IFERROR(VLOOKUP(A410,FR_HITUNG_MINMAX!A:B,2,0),0)</f>
        <v>SILTIP WASSER KECIL</v>
      </c>
      <c r="O410" s="8" t="str">
        <f>IFERROR(VLOOKUP(A410,FR_HITUNG_MINMAX!A:D,4,0),0)</f>
        <v>IMITAS</v>
      </c>
      <c r="P410" s="8">
        <f>IFERROR(VLOOKUP(A410,FR_HITUNG_MINMAX!A:G,7,0),1)</f>
        <v>1</v>
      </c>
      <c r="Q410" s="11" t="str">
        <f>IFERROR(VLOOKUP(A410,FR_HITUNG_MINMAX!A:J,10,0),1)</f>
        <v>3</v>
      </c>
      <c r="R410" s="8">
        <f>IFERROR(VLOOKUP(A410,FR_HITUNG_MINMAX!A:K,11,0),1)</f>
        <v>1</v>
      </c>
      <c r="S410" s="12">
        <f>IFERROR(VLOOKUP(A410,FR_HITUNG_MINMAX!A:F,6,0),0)</f>
        <v>3000</v>
      </c>
      <c r="T410" s="8">
        <f t="shared" si="265"/>
        <v>-7</v>
      </c>
      <c r="U410" s="8">
        <f t="shared" si="240"/>
        <v>4</v>
      </c>
      <c r="V410" s="8">
        <f t="shared" si="241"/>
        <v>-2</v>
      </c>
      <c r="W410" s="8">
        <f t="shared" si="266"/>
        <v>-1</v>
      </c>
      <c r="X410" s="8">
        <f t="shared" si="267"/>
        <v>0</v>
      </c>
      <c r="Y410" s="16"/>
      <c r="Z410" s="15">
        <f t="shared" si="242"/>
        <v>0</v>
      </c>
      <c r="AA410" s="8">
        <f t="shared" si="268"/>
        <v>4</v>
      </c>
      <c r="AB410" s="16"/>
      <c r="AC410" s="15">
        <f t="shared" si="243"/>
        <v>0</v>
      </c>
      <c r="AD410" s="8">
        <f t="shared" si="244"/>
        <v>0</v>
      </c>
      <c r="AE410" s="16"/>
      <c r="AF410" s="15">
        <f t="shared" si="245"/>
        <v>0</v>
      </c>
      <c r="AG410" s="15">
        <f t="shared" si="269"/>
        <v>0</v>
      </c>
      <c r="AH410" s="16"/>
      <c r="AI410" s="15">
        <f t="shared" si="270"/>
        <v>0</v>
      </c>
      <c r="AJ410" s="8">
        <f t="shared" si="271"/>
        <v>3</v>
      </c>
      <c r="AK410" s="8">
        <f t="shared" si="246"/>
        <v>0</v>
      </c>
      <c r="AL410" s="8">
        <f t="shared" si="247"/>
        <v>1</v>
      </c>
      <c r="AM410" s="8">
        <f t="shared" si="272"/>
        <v>0</v>
      </c>
      <c r="AN410" s="8">
        <f t="shared" si="273"/>
        <v>4</v>
      </c>
      <c r="AO410" s="8">
        <f>IFERROR(VLOOKUP(A410,PERSAMAAN!B:D,3,0),AN410)</f>
        <v>4</v>
      </c>
      <c r="AP410" s="1">
        <v>0</v>
      </c>
      <c r="AQ410" s="8">
        <f t="shared" si="248"/>
        <v>0</v>
      </c>
      <c r="AR410" s="8" t="str">
        <f>IF(AQ410=0,"-",VLOOKUP(A410,FR_HITUNG_MINMAX!A:H,8,0))</f>
        <v>-</v>
      </c>
      <c r="AS410" s="1"/>
      <c r="AT410" s="8" t="str">
        <f t="shared" si="249"/>
        <v>-</v>
      </c>
      <c r="AU410" s="12">
        <f t="shared" si="250"/>
        <v>0</v>
      </c>
      <c r="AV410" s="12">
        <f t="shared" si="251"/>
        <v>0</v>
      </c>
      <c r="AW410" s="8" t="b">
        <f t="shared" si="274"/>
        <v>0</v>
      </c>
      <c r="AX410" s="1"/>
      <c r="AY410" s="8">
        <f t="shared" si="252"/>
        <v>0</v>
      </c>
      <c r="AZ410" s="8" t="str">
        <f>IF(AY410=0,"-",VLOOKUP(A410,FR_HITUNG_MINMAX!A:I,9,0))</f>
        <v>-</v>
      </c>
      <c r="BB410" s="8" t="str">
        <f t="shared" si="253"/>
        <v>-</v>
      </c>
      <c r="BC410" s="12">
        <f t="shared" si="254"/>
        <v>0</v>
      </c>
      <c r="BD410" s="12">
        <f t="shared" si="255"/>
        <v>0</v>
      </c>
      <c r="BE410" s="16"/>
      <c r="BF410" s="8">
        <f>SUMIF('REALISASI ORDER'!C:C,A410,'REALISASI ORDER'!E:E)</f>
        <v>0</v>
      </c>
      <c r="BG410" s="8">
        <f t="shared" si="275"/>
        <v>0</v>
      </c>
      <c r="BH410" s="8">
        <f t="shared" si="256"/>
        <v>13</v>
      </c>
      <c r="BI410" s="8">
        <f t="shared" si="257"/>
        <v>2</v>
      </c>
      <c r="BJ410" s="8">
        <f t="shared" si="276"/>
        <v>1</v>
      </c>
      <c r="BK410" s="33">
        <f t="shared" si="277"/>
        <v>7</v>
      </c>
      <c r="BL410" s="33">
        <f t="shared" si="258"/>
        <v>0</v>
      </c>
      <c r="BM410" s="33">
        <f t="shared" si="259"/>
        <v>2</v>
      </c>
      <c r="BN410" s="33">
        <f t="shared" si="278"/>
        <v>1</v>
      </c>
      <c r="BO410" s="8">
        <f t="shared" si="260"/>
        <v>0</v>
      </c>
      <c r="BP410" s="8">
        <f t="shared" si="261"/>
        <v>0</v>
      </c>
      <c r="BQ410" s="8">
        <f t="shared" si="262"/>
        <v>0</v>
      </c>
      <c r="BR410" s="8">
        <f>IFERROR(ROUNDDOWN(BF410*BN410/(BK410+BL410+BM410+BN),0),0)</f>
        <v>0</v>
      </c>
      <c r="BS410" s="8" t="str">
        <f t="shared" si="263"/>
        <v>SLTPWS</v>
      </c>
      <c r="BT410" s="8">
        <f>SUMIF(FR_HITUNG_MINMAX!A:A,ORDER!A410,FR_HITUNG_MINMAX!AS:AS)</f>
        <v>9</v>
      </c>
      <c r="BU410" s="8">
        <f t="shared" si="279"/>
        <v>0</v>
      </c>
      <c r="BV410" s="8" t="str">
        <f t="shared" si="264"/>
        <v>-</v>
      </c>
      <c r="BW410" s="8" t="str">
        <f>VLOOKUP(A410,'STOK PESALAKAN'!A:F,6,0)</f>
        <v/>
      </c>
    </row>
    <row r="411" spans="1:75">
      <c r="A411" s="41" t="s">
        <v>471</v>
      </c>
      <c r="B411" s="99">
        <f>IFERROR(IFERROR(VLOOKUP(A411,'STOK PACUL'!C:H,6,0),VLOOKUP(A411,'KATEGORI PACUL'!A:C,3,0)),0)</f>
        <v>3</v>
      </c>
      <c r="C411" s="8">
        <f>IFERROR(VLOOKUP(A411,'KATEGORI PACUL'!A:D,4,0),0)</f>
        <v>1</v>
      </c>
      <c r="D411" s="99">
        <f>IFERROR(IFERROR(VLOOKUP(A411,'STOK PESALAKAN'!C:H,6,0),VLOOKUP(A411,'KATEGORI PESALAKAN'!A:C,3,0)),0)</f>
        <v>5</v>
      </c>
      <c r="E411" s="8">
        <f>IFERROR(VLOOKUP(A411,'KATEGORI PESALAKAN'!A:D,4,0),0)</f>
        <v>2</v>
      </c>
      <c r="F411" s="99">
        <f>IFERROR(IFERROR(VLOOKUP(A411,'STOK CIKDITIRO'!C:H,6,0),VLOOKUP(A411,'KATEGORI CIKDITIRO'!A:C,3,0)),0)</f>
        <v>2</v>
      </c>
      <c r="G411" s="8">
        <f>IFERROR(VLOOKUP(A411,'KATEGORI CIKDITIRO'!A:D,4,0),0)</f>
        <v>1</v>
      </c>
      <c r="H411" s="99">
        <f>IFERROR(IFERROR(VLOOKUP(A411,'STOK TRAYEMAN'!C:H,6,0),VLOOKUP(A411,'KATEGORI TRAYEMAN'!A:C,3,0)),0)</f>
        <v>0</v>
      </c>
      <c r="I411" s="8">
        <f>IFERROR(VLOOKUP(A411,'KATEGORI TRAYEMAN'!A:D,4,0),0)</f>
        <v>0</v>
      </c>
      <c r="J411" s="8" t="str">
        <f>IFERROR(VLOOKUP(A411,'NOSTOK PACUL'!A:C,3,0),IFERROR(IF(VLOOKUP(A411,'STOK PACUL'!A:B,2,0)="NOSTOK","E",VLOOKUP(A411,'KATEGORI PACUL'!A:B,2,0)),"E"))</f>
        <v>D</v>
      </c>
      <c r="K411" s="8" t="str">
        <f>IFERROR(VLOOKUP(A411,'NOSTOK PESALAKAN'!A:C,3,0),IFERROR(IF(VLOOKUP(A411,'STOK PESALAKAN'!A:B,2,0)="NOSTOK","E",VLOOKUP(A411,'KATEGORI PESALAKAN'!A:B,2,0)),"E"))</f>
        <v>C</v>
      </c>
      <c r="L411" s="8" t="str">
        <f>IFERROR(VLOOKUP(A411,'NOSTOK CIKDITIRO'!A:C,3,0),IFERROR(IF(VLOOKUP(A411,'STOK CIKDITIRO'!A:B,2,0)="NOSTOK","E",VLOOKUP(A411,'KATEGORI CIKDITIRO'!A:B,2,0)),"E"))</f>
        <v>D</v>
      </c>
      <c r="M411" s="8" t="str">
        <f>IFERROR(VLOOKUP(A411,'NOSTOK TRAYEMAN'!A:C,3,0),IFERROR(IF(VLOOKUP(A411,'STOK TRAYEMAN'!A:B,2,0)="NOSTOK","E",VLOOKUP(A411,'KATEGORI TRAYEMAN'!A:B,2,0)),"E"))</f>
        <v>E</v>
      </c>
      <c r="N411" s="8" t="str">
        <f>IFERROR(VLOOKUP(A411,FR_HITUNG_MINMAX!A:B,2,0),0)</f>
        <v>SENSOR CKP H.VARIO 110 LED MST (KAKI 4)</v>
      </c>
      <c r="O411" s="8" t="str">
        <f>IFERROR(VLOOKUP(A411,FR_HITUNG_MINMAX!A:D,4,0),0)</f>
        <v>IMITAS</v>
      </c>
      <c r="P411" s="8">
        <f>IFERROR(VLOOKUP(A411,FR_HITUNG_MINMAX!A:G,7,0),1)</f>
        <v>1</v>
      </c>
      <c r="Q411" s="11">
        <f>IFERROR(VLOOKUP(A411,FR_HITUNG_MINMAX!A:J,10,0),1)</f>
        <v>1</v>
      </c>
      <c r="R411" s="8">
        <f>IFERROR(VLOOKUP(A411,FR_HITUNG_MINMAX!A:K,11,0),1)</f>
        <v>1</v>
      </c>
      <c r="S411" s="12">
        <f>IFERROR(VLOOKUP(A411,FR_HITUNG_MINMAX!A:F,6,0),0)</f>
        <v>195000</v>
      </c>
      <c r="T411" s="8">
        <f t="shared" si="265"/>
        <v>2</v>
      </c>
      <c r="U411" s="8">
        <f t="shared" si="240"/>
        <v>3</v>
      </c>
      <c r="V411" s="8">
        <f t="shared" si="241"/>
        <v>1</v>
      </c>
      <c r="W411" s="8">
        <f t="shared" si="266"/>
        <v>0</v>
      </c>
      <c r="X411" s="8">
        <f t="shared" si="267"/>
        <v>0</v>
      </c>
      <c r="Y411" s="16"/>
      <c r="Z411" s="15">
        <f t="shared" si="242"/>
        <v>0</v>
      </c>
      <c r="AA411" s="8">
        <f t="shared" si="268"/>
        <v>0</v>
      </c>
      <c r="AB411" s="16"/>
      <c r="AC411" s="15">
        <f t="shared" si="243"/>
        <v>0</v>
      </c>
      <c r="AD411" s="8">
        <f t="shared" si="244"/>
        <v>0</v>
      </c>
      <c r="AE411" s="16"/>
      <c r="AF411" s="15">
        <f t="shared" si="245"/>
        <v>0</v>
      </c>
      <c r="AG411" s="15">
        <f t="shared" si="269"/>
        <v>1</v>
      </c>
      <c r="AH411" s="16"/>
      <c r="AI411" s="15">
        <f t="shared" si="270"/>
        <v>0</v>
      </c>
      <c r="AJ411" s="8">
        <f t="shared" si="271"/>
        <v>0</v>
      </c>
      <c r="AK411" s="8">
        <f t="shared" si="246"/>
        <v>0</v>
      </c>
      <c r="AL411" s="8">
        <f t="shared" si="247"/>
        <v>0</v>
      </c>
      <c r="AM411" s="8">
        <f t="shared" si="272"/>
        <v>0</v>
      </c>
      <c r="AN411" s="8">
        <f t="shared" si="273"/>
        <v>0</v>
      </c>
      <c r="AO411" s="8">
        <f>IFERROR(VLOOKUP(A411,PERSAMAAN!B:D,3,0),AN411)</f>
        <v>0</v>
      </c>
      <c r="AP411" s="1"/>
      <c r="AQ411" s="8">
        <f t="shared" si="248"/>
        <v>0</v>
      </c>
      <c r="AR411" s="8" t="str">
        <f>IF(AQ411=0,"-",VLOOKUP(A411,FR_HITUNG_MINMAX!A:H,8,0))</f>
        <v>-</v>
      </c>
      <c r="AS411" s="1"/>
      <c r="AT411" s="8" t="str">
        <f t="shared" si="249"/>
        <v>-</v>
      </c>
      <c r="AU411" s="12">
        <f t="shared" si="250"/>
        <v>0</v>
      </c>
      <c r="AV411" s="12">
        <f t="shared" si="251"/>
        <v>0</v>
      </c>
      <c r="AW411" s="8" t="b">
        <f t="shared" si="274"/>
        <v>0</v>
      </c>
      <c r="AX411" s="1"/>
      <c r="AY411" s="8">
        <f t="shared" si="252"/>
        <v>0</v>
      </c>
      <c r="AZ411" s="8" t="str">
        <f>IF(AY411=0,"-",VLOOKUP(A411,FR_HITUNG_MINMAX!A:I,9,0))</f>
        <v>-</v>
      </c>
      <c r="BB411" s="8" t="str">
        <f t="shared" si="253"/>
        <v>-</v>
      </c>
      <c r="BC411" s="12">
        <f t="shared" si="254"/>
        <v>0</v>
      </c>
      <c r="BD411" s="12">
        <f t="shared" si="255"/>
        <v>0</v>
      </c>
      <c r="BE411" s="16"/>
      <c r="BF411" s="8">
        <f>SUMIF('REALISASI ORDER'!C:C,A411,'REALISASI ORDER'!E:E)</f>
        <v>0</v>
      </c>
      <c r="BG411" s="8">
        <f t="shared" si="275"/>
        <v>3</v>
      </c>
      <c r="BH411" s="8">
        <f t="shared" si="256"/>
        <v>5</v>
      </c>
      <c r="BI411" s="8">
        <f t="shared" si="257"/>
        <v>2</v>
      </c>
      <c r="BJ411" s="8">
        <f t="shared" si="276"/>
        <v>0</v>
      </c>
      <c r="BK411" s="33">
        <f t="shared" si="277"/>
        <v>1</v>
      </c>
      <c r="BL411" s="33">
        <f t="shared" si="258"/>
        <v>0</v>
      </c>
      <c r="BM411" s="33">
        <f t="shared" si="259"/>
        <v>0</v>
      </c>
      <c r="BN411" s="33">
        <f t="shared" si="278"/>
        <v>0</v>
      </c>
      <c r="BO411" s="8">
        <f t="shared" si="260"/>
        <v>0</v>
      </c>
      <c r="BP411" s="8">
        <f t="shared" si="261"/>
        <v>0</v>
      </c>
      <c r="BQ411" s="8">
        <f t="shared" si="262"/>
        <v>0</v>
      </c>
      <c r="BR411" s="8">
        <f>IFERROR(ROUNDDOWN(BF411*BN411/(BK411+BL411+BM411+BN),0),0)</f>
        <v>0</v>
      </c>
      <c r="BS411" s="8" t="str">
        <f t="shared" si="263"/>
        <v>SNSCKP</v>
      </c>
      <c r="BT411" s="8">
        <f>SUMIF(FR_HITUNG_MINMAX!A:A,ORDER!A411,FR_HITUNG_MINMAX!AS:AS)</f>
        <v>3</v>
      </c>
      <c r="BU411" s="8">
        <f t="shared" si="279"/>
        <v>0</v>
      </c>
      <c r="BV411" s="8" t="str">
        <f t="shared" si="264"/>
        <v>-</v>
      </c>
      <c r="BW411" s="8" t="str">
        <f>VLOOKUP(A411,'STOK PESALAKAN'!A:F,6,0)</f>
        <v/>
      </c>
    </row>
    <row r="412" spans="1:75">
      <c r="A412" s="41" t="s">
        <v>472</v>
      </c>
      <c r="B412" s="99">
        <f>IFERROR(IFERROR(VLOOKUP(A412,'STOK PACUL'!C:H,6,0),VLOOKUP(A412,'KATEGORI PACUL'!A:C,3,0)),0)</f>
        <v>2</v>
      </c>
      <c r="C412" s="8">
        <f>IFERROR(VLOOKUP(A412,'KATEGORI PACUL'!A:D,4,0),0)</f>
        <v>2</v>
      </c>
      <c r="D412" s="99">
        <f>IFERROR(IFERROR(VLOOKUP(A412,'STOK PESALAKAN'!C:H,6,0),VLOOKUP(A412,'KATEGORI PESALAKAN'!A:C,3,0)),0)</f>
        <v>2</v>
      </c>
      <c r="E412" s="8">
        <f>IFERROR(VLOOKUP(A412,'KATEGORI PESALAKAN'!A:D,4,0),0)</f>
        <v>2</v>
      </c>
      <c r="F412" s="99">
        <f>IFERROR(IFERROR(VLOOKUP(A412,'STOK CIKDITIRO'!C:H,6,0),VLOOKUP(A412,'KATEGORI CIKDITIRO'!A:C,3,0)),0)</f>
        <v>0</v>
      </c>
      <c r="G412" s="8">
        <f>IFERROR(VLOOKUP(A412,'KATEGORI CIKDITIRO'!A:D,4,0),0)</f>
        <v>1</v>
      </c>
      <c r="H412" s="99">
        <f>IFERROR(IFERROR(VLOOKUP(A412,'STOK TRAYEMAN'!C:H,6,0),VLOOKUP(A412,'KATEGORI TRAYEMAN'!A:C,3,0)),0)</f>
        <v>0</v>
      </c>
      <c r="I412" s="8">
        <f>IFERROR(VLOOKUP(A412,'KATEGORI TRAYEMAN'!A:D,4,0),0)</f>
        <v>0</v>
      </c>
      <c r="J412" s="8" t="str">
        <f>IFERROR(VLOOKUP(A412,'NOSTOK PACUL'!A:C,3,0),IFERROR(IF(VLOOKUP(A412,'STOK PACUL'!A:B,2,0)="NOSTOK","E",VLOOKUP(A412,'KATEGORI PACUL'!A:B,2,0)),"E"))</f>
        <v>D</v>
      </c>
      <c r="K412" s="8" t="str">
        <f>IFERROR(VLOOKUP(A412,'NOSTOK PESALAKAN'!A:C,3,0),IFERROR(IF(VLOOKUP(A412,'STOK PESALAKAN'!A:B,2,0)="NOSTOK","E",VLOOKUP(A412,'KATEGORI PESALAKAN'!A:B,2,0)),"E"))</f>
        <v>D</v>
      </c>
      <c r="L412" s="8" t="str">
        <f>IFERROR(VLOOKUP(A412,'NOSTOK CIKDITIRO'!A:C,3,0),IFERROR(IF(VLOOKUP(A412,'STOK CIKDITIRO'!A:B,2,0)="NOSTOK","E",VLOOKUP(A412,'KATEGORI CIKDITIRO'!A:B,2,0)),"E"))</f>
        <v>D</v>
      </c>
      <c r="M412" s="8" t="str">
        <f>IFERROR(VLOOKUP(A412,'NOSTOK TRAYEMAN'!A:C,3,0),IFERROR(IF(VLOOKUP(A412,'STOK TRAYEMAN'!A:B,2,0)="NOSTOK","E",VLOOKUP(A412,'KATEGORI TRAYEMAN'!A:B,2,0)),"E"))</f>
        <v>E</v>
      </c>
      <c r="N412" s="8" t="str">
        <f>IFERROR(VLOOKUP(A412,FR_HITUNG_MINMAX!A:B,2,0),0)</f>
        <v>SENSOR MAQS Y.MIO J IMI</v>
      </c>
      <c r="O412" s="8" t="str">
        <f>IFERROR(VLOOKUP(A412,FR_HITUNG_MINMAX!A:D,4,0),0)</f>
        <v>IMITAS</v>
      </c>
      <c r="P412" s="8">
        <f>IFERROR(VLOOKUP(A412,FR_HITUNG_MINMAX!A:G,7,0),1)</f>
        <v>1</v>
      </c>
      <c r="Q412" s="11">
        <f>IFERROR(VLOOKUP(A412,FR_HITUNG_MINMAX!A:J,10,0),1)</f>
        <v>1</v>
      </c>
      <c r="R412" s="8">
        <f>IFERROR(VLOOKUP(A412,FR_HITUNG_MINMAX!A:K,11,0),1)</f>
        <v>1</v>
      </c>
      <c r="S412" s="12">
        <f>IFERROR(VLOOKUP(A412,FR_HITUNG_MINMAX!A:F,6,0),0)</f>
        <v>230000</v>
      </c>
      <c r="T412" s="8">
        <f t="shared" si="265"/>
        <v>0</v>
      </c>
      <c r="U412" s="8">
        <f t="shared" si="240"/>
        <v>0</v>
      </c>
      <c r="V412" s="8">
        <f t="shared" si="241"/>
        <v>-1</v>
      </c>
      <c r="W412" s="8">
        <f t="shared" si="266"/>
        <v>0</v>
      </c>
      <c r="X412" s="8">
        <f t="shared" si="267"/>
        <v>0</v>
      </c>
      <c r="Y412" s="16"/>
      <c r="Z412" s="15">
        <f t="shared" si="242"/>
        <v>0</v>
      </c>
      <c r="AA412" s="8">
        <f t="shared" si="268"/>
        <v>0</v>
      </c>
      <c r="AB412" s="16"/>
      <c r="AC412" s="15">
        <f t="shared" si="243"/>
        <v>0</v>
      </c>
      <c r="AD412" s="8">
        <f t="shared" si="244"/>
        <v>0</v>
      </c>
      <c r="AE412" s="16"/>
      <c r="AF412" s="15">
        <f t="shared" si="245"/>
        <v>0</v>
      </c>
      <c r="AG412" s="15">
        <f t="shared" si="269"/>
        <v>0</v>
      </c>
      <c r="AH412" s="16"/>
      <c r="AI412" s="15">
        <f t="shared" si="270"/>
        <v>0</v>
      </c>
      <c r="AJ412" s="8">
        <f t="shared" si="271"/>
        <v>0</v>
      </c>
      <c r="AK412" s="8">
        <f t="shared" si="246"/>
        <v>0</v>
      </c>
      <c r="AL412" s="8">
        <f t="shared" si="247"/>
        <v>1</v>
      </c>
      <c r="AM412" s="8">
        <f t="shared" si="272"/>
        <v>0</v>
      </c>
      <c r="AN412" s="8">
        <f t="shared" si="273"/>
        <v>1</v>
      </c>
      <c r="AO412" s="8">
        <f>IFERROR(VLOOKUP(A412,PERSAMAAN!B:D,3,0),AN412)</f>
        <v>1</v>
      </c>
      <c r="AP412" s="1">
        <v>0</v>
      </c>
      <c r="AQ412" s="8">
        <f t="shared" si="248"/>
        <v>0</v>
      </c>
      <c r="AR412" s="8" t="str">
        <f>IF(AQ412=0,"-",VLOOKUP(A412,FR_HITUNG_MINMAX!A:H,8,0))</f>
        <v>-</v>
      </c>
      <c r="AS412" s="1"/>
      <c r="AT412" s="8" t="str">
        <f t="shared" si="249"/>
        <v>-</v>
      </c>
      <c r="AU412" s="12">
        <f t="shared" si="250"/>
        <v>0</v>
      </c>
      <c r="AV412" s="12">
        <f t="shared" si="251"/>
        <v>0</v>
      </c>
      <c r="AW412" s="8" t="b">
        <f t="shared" si="274"/>
        <v>0</v>
      </c>
      <c r="AX412" s="1"/>
      <c r="AY412" s="8">
        <f t="shared" si="252"/>
        <v>0</v>
      </c>
      <c r="AZ412" s="8" t="str">
        <f>IF(AY412=0,"-",VLOOKUP(A412,FR_HITUNG_MINMAX!A:I,9,0))</f>
        <v>-</v>
      </c>
      <c r="BB412" s="8" t="str">
        <f t="shared" si="253"/>
        <v>-</v>
      </c>
      <c r="BC412" s="12">
        <f t="shared" si="254"/>
        <v>0</v>
      </c>
      <c r="BD412" s="12">
        <f t="shared" si="255"/>
        <v>0</v>
      </c>
      <c r="BE412" s="16"/>
      <c r="BF412" s="8">
        <f>SUMIF('REALISASI ORDER'!C:C,A412,'REALISASI ORDER'!E:E)</f>
        <v>0</v>
      </c>
      <c r="BG412" s="8">
        <f t="shared" si="275"/>
        <v>2</v>
      </c>
      <c r="BH412" s="8">
        <f t="shared" si="256"/>
        <v>2</v>
      </c>
      <c r="BI412" s="8">
        <f t="shared" si="257"/>
        <v>0</v>
      </c>
      <c r="BJ412" s="8">
        <f t="shared" si="276"/>
        <v>0</v>
      </c>
      <c r="BK412" s="33">
        <f t="shared" si="277"/>
        <v>2</v>
      </c>
      <c r="BL412" s="33">
        <f t="shared" si="258"/>
        <v>0</v>
      </c>
      <c r="BM412" s="33">
        <f t="shared" si="259"/>
        <v>1</v>
      </c>
      <c r="BN412" s="33">
        <f t="shared" si="278"/>
        <v>0</v>
      </c>
      <c r="BO412" s="8">
        <f t="shared" si="260"/>
        <v>0</v>
      </c>
      <c r="BP412" s="8">
        <f t="shared" si="261"/>
        <v>0</v>
      </c>
      <c r="BQ412" s="8">
        <f t="shared" si="262"/>
        <v>0</v>
      </c>
      <c r="BR412" s="8">
        <f>IFERROR(ROUNDDOWN(BF412*BN412/(BK412+BL412+BM412+BN),0),0)</f>
        <v>0</v>
      </c>
      <c r="BS412" s="8" t="str">
        <f t="shared" si="263"/>
        <v>SRMAQS</v>
      </c>
      <c r="BT412" s="8">
        <f>SUMIF(FR_HITUNG_MINMAX!A:A,ORDER!A412,FR_HITUNG_MINMAX!AS:AS)</f>
        <v>3</v>
      </c>
      <c r="BU412" s="8">
        <f t="shared" si="279"/>
        <v>0</v>
      </c>
      <c r="BV412" s="8" t="str">
        <f t="shared" si="264"/>
        <v>-</v>
      </c>
      <c r="BW412" s="8" t="str">
        <f>VLOOKUP(A412,'STOK PESALAKAN'!A:F,6,0)</f>
        <v/>
      </c>
    </row>
    <row r="413" spans="1:75" ht="15" customHeight="1">
      <c r="A413" s="41" t="s">
        <v>804</v>
      </c>
      <c r="B413" s="99">
        <f>IFERROR(IFERROR(VLOOKUP(A413,'STOK PACUL'!C:H,6,0),VLOOKUP(A413,'KATEGORI PACUL'!A:C,3,0)),0)</f>
        <v>5</v>
      </c>
      <c r="C413" s="8">
        <f>IFERROR(VLOOKUP(A413,'KATEGORI PACUL'!A:D,4,0),0)</f>
        <v>0</v>
      </c>
      <c r="D413" s="99">
        <f>IFERROR(IFERROR(VLOOKUP(A413,'STOK PESALAKAN'!C:H,6,0),VLOOKUP(A413,'KATEGORI PESALAKAN'!A:C,3,0)),0)</f>
        <v>0</v>
      </c>
      <c r="E413" s="8">
        <f>IFERROR(VLOOKUP(A413,'KATEGORI PESALAKAN'!A:D,4,0),0)</f>
        <v>2</v>
      </c>
      <c r="F413" s="99">
        <f>IFERROR(IFERROR(VLOOKUP(A413,'STOK CIKDITIRO'!C:H,6,0),VLOOKUP(A413,'KATEGORI CIKDITIRO'!A:C,3,0)),0)</f>
        <v>0</v>
      </c>
      <c r="G413" s="8">
        <f>IFERROR(VLOOKUP(A413,'KATEGORI CIKDITIRO'!A:D,4,0),0)</f>
        <v>0</v>
      </c>
      <c r="H413" s="99">
        <f>IFERROR(IFERROR(VLOOKUP(A413,'STOK TRAYEMAN'!C:H,6,0),VLOOKUP(A413,'KATEGORI TRAYEMAN'!A:C,3,0)),0)</f>
        <v>0</v>
      </c>
      <c r="I413" s="8">
        <f>IFERROR(VLOOKUP(A413,'KATEGORI TRAYEMAN'!A:D,4,0),0)</f>
        <v>0</v>
      </c>
      <c r="J413" s="8" t="str">
        <f>IFERROR(VLOOKUP(A413,'NOSTOK PACUL'!A:C,3,0),IFERROR(IF(VLOOKUP(A413,'STOK PACUL'!A:B,2,0)="NOSTOK","E",VLOOKUP(A413,'KATEGORI PACUL'!A:B,2,0)),"E"))</f>
        <v>E</v>
      </c>
      <c r="K413" s="8" t="str">
        <f>IFERROR(VLOOKUP(A413,'NOSTOK PESALAKAN'!A:C,3,0),IFERROR(IF(VLOOKUP(A413,'STOK PESALAKAN'!A:B,2,0)="NOSTOK","E",VLOOKUP(A413,'KATEGORI PESALAKAN'!A:B,2,0)),"E"))</f>
        <v>D</v>
      </c>
      <c r="L413" s="8" t="str">
        <f>IFERROR(VLOOKUP(A413,'NOSTOK CIKDITIRO'!A:C,3,0),IFERROR(IF(VLOOKUP(A413,'STOK CIKDITIRO'!A:B,2,0)="NOSTOK","E",VLOOKUP(A413,'KATEGORI CIKDITIRO'!A:B,2,0)),"E"))</f>
        <v>E</v>
      </c>
      <c r="M413" s="8" t="str">
        <f>IFERROR(VLOOKUP(A413,'NOSTOK TRAYEMAN'!A:C,3,0),IFERROR(IF(VLOOKUP(A413,'STOK TRAYEMAN'!A:B,2,0)="NOSTOK","E",VLOOKUP(A413,'KATEGORI TRAYEMAN'!A:B,2,0)),"E"))</f>
        <v>E</v>
      </c>
      <c r="N413" s="8" t="str">
        <f>IFERROR(VLOOKUP(A413,FR_HITUNG_MINMAX!A:B,2,0),0)</f>
        <v>SIKRING TANCAP KECIL 25A</v>
      </c>
      <c r="O413" s="8" t="str">
        <f>IFERROR(VLOOKUP(A413,FR_HITUNG_MINMAX!A:D,4,0),0)</f>
        <v>IMITAS</v>
      </c>
      <c r="P413" s="8">
        <f>IFERROR(VLOOKUP(A413,FR_HITUNG_MINMAX!A:G,7,0),1)</f>
        <v>1</v>
      </c>
      <c r="Q413" s="11">
        <f>IFERROR(VLOOKUP(A413,FR_HITUNG_MINMAX!A:J,10,0),1)</f>
        <v>1</v>
      </c>
      <c r="R413" s="8">
        <f>IFERROR(VLOOKUP(A413,FR_HITUNG_MINMAX!A:K,11,0),1)</f>
        <v>1</v>
      </c>
      <c r="S413" s="12">
        <f>IFERROR(VLOOKUP(A413,FR_HITUNG_MINMAX!A:F,6,0),0)</f>
        <v>1000</v>
      </c>
      <c r="T413" s="8">
        <f t="shared" si="265"/>
        <v>5</v>
      </c>
      <c r="U413" s="8">
        <f t="shared" si="240"/>
        <v>-2</v>
      </c>
      <c r="V413" s="8">
        <f t="shared" si="241"/>
        <v>0</v>
      </c>
      <c r="W413" s="8">
        <f t="shared" si="266"/>
        <v>0</v>
      </c>
      <c r="X413" s="8">
        <f t="shared" si="267"/>
        <v>2</v>
      </c>
      <c r="Y413" s="16"/>
      <c r="Z413" s="15">
        <f t="shared" si="242"/>
        <v>0</v>
      </c>
      <c r="AA413" s="8">
        <f t="shared" si="268"/>
        <v>0</v>
      </c>
      <c r="AB413" s="16"/>
      <c r="AC413" s="15">
        <f t="shared" si="243"/>
        <v>0</v>
      </c>
      <c r="AD413" s="8">
        <f t="shared" si="244"/>
        <v>0</v>
      </c>
      <c r="AE413" s="16"/>
      <c r="AF413" s="15">
        <f t="shared" si="245"/>
        <v>0</v>
      </c>
      <c r="AG413" s="15">
        <f t="shared" si="269"/>
        <v>0</v>
      </c>
      <c r="AH413" s="16"/>
      <c r="AI413" s="15">
        <f t="shared" si="270"/>
        <v>0</v>
      </c>
      <c r="AJ413" s="8">
        <f t="shared" si="271"/>
        <v>0</v>
      </c>
      <c r="AK413" s="8">
        <f t="shared" si="246"/>
        <v>1</v>
      </c>
      <c r="AL413" s="8">
        <f t="shared" si="247"/>
        <v>0</v>
      </c>
      <c r="AM413" s="8">
        <f t="shared" si="272"/>
        <v>0</v>
      </c>
      <c r="AN413" s="8">
        <f t="shared" si="273"/>
        <v>1</v>
      </c>
      <c r="AO413" s="8">
        <f>IFERROR(VLOOKUP(A413,PERSAMAAN!B:D,3,0),AN413)</f>
        <v>1</v>
      </c>
      <c r="AP413" s="1">
        <v>10</v>
      </c>
      <c r="AQ413" s="8">
        <f t="shared" si="248"/>
        <v>10</v>
      </c>
      <c r="AR413" s="8" t="str">
        <f>IF(AQ413=0,"-",VLOOKUP(A413,FR_HITUNG_MINMAX!A:H,8,0))</f>
        <v>GSM</v>
      </c>
      <c r="AS413" s="1"/>
      <c r="AT413" s="8" t="str">
        <f t="shared" si="249"/>
        <v>GSM</v>
      </c>
      <c r="AU413" s="12">
        <f t="shared" si="250"/>
        <v>10000</v>
      </c>
      <c r="AV413" s="12">
        <f t="shared" si="251"/>
        <v>2132750</v>
      </c>
      <c r="AW413" s="8" t="b">
        <f t="shared" si="274"/>
        <v>0</v>
      </c>
      <c r="AX413" s="1"/>
      <c r="AY413" s="8">
        <f t="shared" si="252"/>
        <v>0</v>
      </c>
      <c r="AZ413" s="8" t="str">
        <f>IF(AY413=0,"-",VLOOKUP(A413,FR_HITUNG_MINMAX!A:I,9,0))</f>
        <v>-</v>
      </c>
      <c r="BB413" s="8" t="str">
        <f t="shared" si="253"/>
        <v>-</v>
      </c>
      <c r="BC413" s="12">
        <f t="shared" si="254"/>
        <v>0</v>
      </c>
      <c r="BD413" s="12">
        <f t="shared" si="255"/>
        <v>0</v>
      </c>
      <c r="BE413" s="16"/>
      <c r="BF413" s="8">
        <f>SUMIF('REALISASI ORDER'!C:C,A413,'REALISASI ORDER'!E:E)</f>
        <v>0</v>
      </c>
      <c r="BG413" s="8">
        <f t="shared" si="275"/>
        <v>5</v>
      </c>
      <c r="BH413" s="8">
        <f t="shared" si="256"/>
        <v>0</v>
      </c>
      <c r="BI413" s="8">
        <f t="shared" si="257"/>
        <v>0</v>
      </c>
      <c r="BJ413" s="8">
        <f t="shared" si="276"/>
        <v>0</v>
      </c>
      <c r="BK413" s="33">
        <f t="shared" si="277"/>
        <v>0</v>
      </c>
      <c r="BL413" s="33">
        <f t="shared" si="258"/>
        <v>2</v>
      </c>
      <c r="BM413" s="33">
        <f t="shared" si="259"/>
        <v>0</v>
      </c>
      <c r="BN413" s="33">
        <f t="shared" si="278"/>
        <v>0</v>
      </c>
      <c r="BO413" s="8">
        <f t="shared" si="260"/>
        <v>0</v>
      </c>
      <c r="BP413" s="8">
        <f t="shared" si="261"/>
        <v>0</v>
      </c>
      <c r="BQ413" s="8">
        <f t="shared" si="262"/>
        <v>0</v>
      </c>
      <c r="BR413" s="8">
        <f>IFERROR(ROUNDDOWN(BF413*BN413/(BK413+BL413+BM413+BN),0),0)</f>
        <v>0</v>
      </c>
      <c r="BS413" s="8" t="str">
        <f t="shared" si="263"/>
        <v>STCK25</v>
      </c>
      <c r="BT413" s="8">
        <f>SUMIF(FR_HITUNG_MINMAX!A:A,ORDER!A413,FR_HITUNG_MINMAX!AS:AS)</f>
        <v>1</v>
      </c>
      <c r="BU413" s="8">
        <f t="shared" si="279"/>
        <v>0</v>
      </c>
      <c r="BV413" s="8" t="str">
        <f t="shared" si="264"/>
        <v>GSM</v>
      </c>
      <c r="BW413" s="8" t="str">
        <f>VLOOKUP(A413,'STOK PESALAKAN'!A:F,6,0)</f>
        <v/>
      </c>
    </row>
    <row r="414" spans="1:75" ht="15" customHeight="1">
      <c r="A414" s="41" t="s">
        <v>473</v>
      </c>
      <c r="B414" s="99">
        <f>IFERROR(IFERROR(VLOOKUP(A414,'STOK PACUL'!C:H,6,0),VLOOKUP(A414,'KATEGORI PACUL'!A:C,3,0)),0)</f>
        <v>3</v>
      </c>
      <c r="C414" s="8">
        <f>IFERROR(VLOOKUP(A414,'KATEGORI PACUL'!A:D,4,0),0)</f>
        <v>4</v>
      </c>
      <c r="D414" s="99">
        <f>IFERROR(IFERROR(VLOOKUP(A414,'STOK PESALAKAN'!C:H,6,0),VLOOKUP(A414,'KATEGORI PESALAKAN'!A:C,3,0)),0)</f>
        <v>6</v>
      </c>
      <c r="E414" s="8">
        <f>IFERROR(VLOOKUP(A414,'KATEGORI PESALAKAN'!A:D,4,0),0)</f>
        <v>7</v>
      </c>
      <c r="F414" s="99">
        <f>IFERROR(IFERROR(VLOOKUP(A414,'STOK CIKDITIRO'!C:H,6,0),VLOOKUP(A414,'KATEGORI CIKDITIRO'!A:C,3,0)),0)</f>
        <v>4</v>
      </c>
      <c r="G414" s="8">
        <f>IFERROR(VLOOKUP(A414,'KATEGORI CIKDITIRO'!A:D,4,0),0)</f>
        <v>6</v>
      </c>
      <c r="H414" s="99">
        <f>IFERROR(IFERROR(VLOOKUP(A414,'STOK TRAYEMAN'!C:H,6,0),VLOOKUP(A414,'KATEGORI TRAYEMAN'!A:C,3,0)),0)</f>
        <v>0</v>
      </c>
      <c r="I414" s="8">
        <f>IFERROR(VLOOKUP(A414,'KATEGORI TRAYEMAN'!A:D,4,0),0)</f>
        <v>1</v>
      </c>
      <c r="J414" s="8" t="str">
        <f>IFERROR(VLOOKUP(A414,'NOSTOK PACUL'!A:C,3,0),IFERROR(IF(VLOOKUP(A414,'STOK PACUL'!A:B,2,0)="NOSTOK","E",VLOOKUP(A414,'KATEGORI PACUL'!A:B,2,0)),"E"))</f>
        <v>B</v>
      </c>
      <c r="K414" s="8" t="str">
        <f>IFERROR(VLOOKUP(A414,'NOSTOK PESALAKAN'!A:C,3,0),IFERROR(IF(VLOOKUP(A414,'STOK PESALAKAN'!A:B,2,0)="NOSTOK","E",VLOOKUP(A414,'KATEGORI PESALAKAN'!A:B,2,0)),"E"))</f>
        <v>B</v>
      </c>
      <c r="L414" s="8" t="str">
        <f>IFERROR(VLOOKUP(A414,'NOSTOK CIKDITIRO'!A:C,3,0),IFERROR(IF(VLOOKUP(A414,'STOK CIKDITIRO'!A:B,2,0)="NOSTOK","E",VLOOKUP(A414,'KATEGORI CIKDITIRO'!A:B,2,0)),"E"))</f>
        <v>B</v>
      </c>
      <c r="M414" s="8" t="str">
        <f>IFERROR(VLOOKUP(A414,'NOSTOK TRAYEMAN'!A:C,3,0),IFERROR(IF(VLOOKUP(A414,'STOK TRAYEMAN'!A:B,2,0)="NOSTOK","E",VLOOKUP(A414,'KATEGORI TRAYEMAN'!A:B,2,0)),"E"))</f>
        <v>D</v>
      </c>
      <c r="N414" s="8" t="str">
        <f>IFERROR(VLOOKUP(A414,FR_HITUNG_MINMAX!A:B,2,0),0)</f>
        <v>SENSOR TP H.MATIC IMI</v>
      </c>
      <c r="O414" s="8" t="str">
        <f>IFERROR(VLOOKUP(A414,FR_HITUNG_MINMAX!A:D,4,0),0)</f>
        <v>IMITAS</v>
      </c>
      <c r="P414" s="8">
        <f>IFERROR(VLOOKUP(A414,FR_HITUNG_MINMAX!A:G,7,0),1)</f>
        <v>1</v>
      </c>
      <c r="Q414" s="11">
        <f>IFERROR(VLOOKUP(A414,FR_HITUNG_MINMAX!A:J,10,0),1)</f>
        <v>1</v>
      </c>
      <c r="R414" s="8">
        <f>IFERROR(VLOOKUP(A414,FR_HITUNG_MINMAX!A:K,11,0),1)</f>
        <v>1</v>
      </c>
      <c r="S414" s="12">
        <f>IFERROR(VLOOKUP(A414,FR_HITUNG_MINMAX!A:F,6,0),0)</f>
        <v>130000</v>
      </c>
      <c r="T414" s="8">
        <f t="shared" si="265"/>
        <v>-1</v>
      </c>
      <c r="U414" s="8">
        <f t="shared" si="240"/>
        <v>-1</v>
      </c>
      <c r="V414" s="8">
        <f t="shared" si="241"/>
        <v>-2</v>
      </c>
      <c r="W414" s="8">
        <f t="shared" si="266"/>
        <v>-1</v>
      </c>
      <c r="X414" s="8">
        <f t="shared" si="267"/>
        <v>0</v>
      </c>
      <c r="Y414" s="16"/>
      <c r="Z414" s="15">
        <f t="shared" si="242"/>
        <v>0</v>
      </c>
      <c r="AA414" s="8">
        <f t="shared" si="268"/>
        <v>0</v>
      </c>
      <c r="AB414" s="16"/>
      <c r="AC414" s="15">
        <f t="shared" si="243"/>
        <v>0</v>
      </c>
      <c r="AD414" s="8">
        <f t="shared" si="244"/>
        <v>0</v>
      </c>
      <c r="AE414" s="16"/>
      <c r="AF414" s="15">
        <f t="shared" si="245"/>
        <v>0</v>
      </c>
      <c r="AG414" s="15">
        <f t="shared" si="269"/>
        <v>0</v>
      </c>
      <c r="AH414" s="16"/>
      <c r="AI414" s="15">
        <f t="shared" si="270"/>
        <v>0</v>
      </c>
      <c r="AJ414" s="8">
        <f t="shared" si="271"/>
        <v>0</v>
      </c>
      <c r="AK414" s="8">
        <f t="shared" si="246"/>
        <v>0</v>
      </c>
      <c r="AL414" s="8">
        <f t="shared" si="247"/>
        <v>1</v>
      </c>
      <c r="AM414" s="8">
        <f t="shared" si="272"/>
        <v>1</v>
      </c>
      <c r="AN414" s="8">
        <f t="shared" si="273"/>
        <v>2</v>
      </c>
      <c r="AO414" s="8">
        <f>IFERROR(VLOOKUP(A414,PERSAMAAN!B:D,3,0),AN414)</f>
        <v>2</v>
      </c>
      <c r="AP414" s="1">
        <v>0</v>
      </c>
      <c r="AQ414" s="8">
        <f t="shared" si="248"/>
        <v>0</v>
      </c>
      <c r="AR414" s="8" t="str">
        <f>IF(AQ414=0,"-",VLOOKUP(A414,FR_HITUNG_MINMAX!A:H,8,0))</f>
        <v>-</v>
      </c>
      <c r="AS414" s="1"/>
      <c r="AT414" s="8" t="str">
        <f t="shared" si="249"/>
        <v>-</v>
      </c>
      <c r="AU414" s="12">
        <f t="shared" si="250"/>
        <v>0</v>
      </c>
      <c r="AV414" s="12">
        <f t="shared" si="251"/>
        <v>0</v>
      </c>
      <c r="AW414" s="8" t="b">
        <f t="shared" si="274"/>
        <v>0</v>
      </c>
      <c r="AX414" s="1"/>
      <c r="AY414" s="8">
        <f t="shared" si="252"/>
        <v>0</v>
      </c>
      <c r="AZ414" s="8" t="str">
        <f>IF(AY414=0,"-",VLOOKUP(A414,FR_HITUNG_MINMAX!A:I,9,0))</f>
        <v>-</v>
      </c>
      <c r="BB414" s="8" t="str">
        <f t="shared" si="253"/>
        <v>-</v>
      </c>
      <c r="BC414" s="12">
        <f t="shared" si="254"/>
        <v>0</v>
      </c>
      <c r="BD414" s="12">
        <f t="shared" si="255"/>
        <v>0</v>
      </c>
      <c r="BE414" s="16"/>
      <c r="BF414" s="8">
        <f>SUMIF('REALISASI ORDER'!C:C,A414,'REALISASI ORDER'!E:E)</f>
        <v>0</v>
      </c>
      <c r="BG414" s="8">
        <f t="shared" si="275"/>
        <v>3</v>
      </c>
      <c r="BH414" s="8">
        <f t="shared" si="256"/>
        <v>6</v>
      </c>
      <c r="BI414" s="8">
        <f t="shared" si="257"/>
        <v>4</v>
      </c>
      <c r="BJ414" s="8">
        <f t="shared" si="276"/>
        <v>0</v>
      </c>
      <c r="BK414" s="33">
        <f t="shared" si="277"/>
        <v>4</v>
      </c>
      <c r="BL414" s="33">
        <f t="shared" si="258"/>
        <v>1</v>
      </c>
      <c r="BM414" s="33">
        <f t="shared" si="259"/>
        <v>2</v>
      </c>
      <c r="BN414" s="33">
        <f t="shared" si="278"/>
        <v>1</v>
      </c>
      <c r="BO414" s="8">
        <f t="shared" si="260"/>
        <v>0</v>
      </c>
      <c r="BP414" s="8">
        <f t="shared" si="261"/>
        <v>0</v>
      </c>
      <c r="BQ414" s="8">
        <f t="shared" si="262"/>
        <v>0</v>
      </c>
      <c r="BR414" s="8">
        <f>IFERROR(ROUNDDOWN(BF414*BN414/(BK414+BL414+BM414+BN),0),0)</f>
        <v>0</v>
      </c>
      <c r="BS414" s="8" t="str">
        <f t="shared" si="263"/>
        <v>STPHND</v>
      </c>
      <c r="BT414" s="8">
        <f>SUMIF(FR_HITUNG_MINMAX!A:A,ORDER!A414,FR_HITUNG_MINMAX!AS:AS)</f>
        <v>8</v>
      </c>
      <c r="BU414" s="8">
        <f t="shared" si="279"/>
        <v>0</v>
      </c>
      <c r="BV414" s="8" t="str">
        <f t="shared" si="264"/>
        <v>-</v>
      </c>
      <c r="BW414" s="8" t="str">
        <f>VLOOKUP(A414,'STOK PESALAKAN'!A:F,6,0)</f>
        <v/>
      </c>
    </row>
    <row r="415" spans="1:75" ht="15" customHeight="1">
      <c r="A415" s="41" t="s">
        <v>474</v>
      </c>
      <c r="B415" s="99">
        <f>IFERROR(IFERROR(VLOOKUP(A415,'STOK PACUL'!C:H,6,0),VLOOKUP(A415,'KATEGORI PACUL'!A:C,3,0)),0)</f>
        <v>0</v>
      </c>
      <c r="C415" s="8">
        <f>IFERROR(VLOOKUP(A415,'KATEGORI PACUL'!A:D,4,0),0)</f>
        <v>0</v>
      </c>
      <c r="D415" s="99">
        <f>IFERROR(IFERROR(VLOOKUP(A415,'STOK PESALAKAN'!C:H,6,0),VLOOKUP(A415,'KATEGORI PESALAKAN'!A:C,3,0)),0)</f>
        <v>1</v>
      </c>
      <c r="E415" s="8">
        <f>IFERROR(VLOOKUP(A415,'KATEGORI PESALAKAN'!A:D,4,0),0)</f>
        <v>0</v>
      </c>
      <c r="F415" s="99">
        <f>IFERROR(IFERROR(VLOOKUP(A415,'STOK CIKDITIRO'!C:H,6,0),VLOOKUP(A415,'KATEGORI CIKDITIRO'!A:C,3,0)),0)</f>
        <v>1</v>
      </c>
      <c r="G415" s="8">
        <f>IFERROR(VLOOKUP(A415,'KATEGORI CIKDITIRO'!A:D,4,0),0)</f>
        <v>0</v>
      </c>
      <c r="H415" s="99">
        <f>IFERROR(IFERROR(VLOOKUP(A415,'STOK TRAYEMAN'!C:H,6,0),VLOOKUP(A415,'KATEGORI TRAYEMAN'!A:C,3,0)),0)</f>
        <v>21</v>
      </c>
      <c r="I415" s="8">
        <f>IFERROR(VLOOKUP(A415,'KATEGORI TRAYEMAN'!A:D,4,0),0)</f>
        <v>3</v>
      </c>
      <c r="J415" s="8" t="str">
        <f>IFERROR(VLOOKUP(A415,'NOSTOK PACUL'!A:C,3,0),IFERROR(IF(VLOOKUP(A415,'STOK PACUL'!A:B,2,0)="NOSTOK","E",VLOOKUP(A415,'KATEGORI PACUL'!A:B,2,0)),"E"))</f>
        <v>E</v>
      </c>
      <c r="K415" s="8" t="str">
        <f>IFERROR(VLOOKUP(A415,'NOSTOK PESALAKAN'!A:C,3,0),IFERROR(IF(VLOOKUP(A415,'STOK PESALAKAN'!A:B,2,0)="NOSTOK","E",VLOOKUP(A415,'KATEGORI PESALAKAN'!A:B,2,0)),"E"))</f>
        <v>E</v>
      </c>
      <c r="L415" s="8" t="str">
        <f>IFERROR(VLOOKUP(A415,'NOSTOK CIKDITIRO'!A:C,3,0),IFERROR(IF(VLOOKUP(A415,'STOK CIKDITIRO'!A:B,2,0)="NOSTOK","E",VLOOKUP(A415,'KATEGORI CIKDITIRO'!A:B,2,0)),"E"))</f>
        <v>E</v>
      </c>
      <c r="M415" s="8" t="str">
        <f>IFERROR(VLOOKUP(A415,'NOSTOK TRAYEMAN'!A:C,3,0),IFERROR(IF(VLOOKUP(A415,'STOK TRAYEMAN'!A:B,2,0)="NOSTOK","E",VLOOKUP(A415,'KATEGORI TRAYEMAN'!A:B,2,0)),"E"))</f>
        <v>D</v>
      </c>
      <c r="N415" s="8" t="str">
        <f>IFERROR(VLOOKUP(A415,FR_HITUNG_MINMAX!A:B,2,0),0)</f>
        <v>SOCKET TERMINAL SAMBUNGAN KABEL LISTRIK</v>
      </c>
      <c r="O415" s="8" t="str">
        <f>IFERROR(VLOOKUP(A415,FR_HITUNG_MINMAX!A:D,4,0),0)</f>
        <v>IMITAS</v>
      </c>
      <c r="P415" s="8">
        <f>IFERROR(VLOOKUP(A415,FR_HITUNG_MINMAX!A:G,7,0),1)</f>
        <v>1</v>
      </c>
      <c r="Q415" s="11" t="str">
        <f>IFERROR(VLOOKUP(A415,FR_HITUNG_MINMAX!A:J,10,0),1)</f>
        <v>1</v>
      </c>
      <c r="R415" s="8">
        <f>IFERROR(VLOOKUP(A415,FR_HITUNG_MINMAX!A:K,11,0),1)</f>
        <v>1</v>
      </c>
      <c r="S415" s="12">
        <f>IFERROR(VLOOKUP(A415,FR_HITUNG_MINMAX!A:F,6,0),0)</f>
        <v>5000</v>
      </c>
      <c r="T415" s="8">
        <f t="shared" si="265"/>
        <v>0</v>
      </c>
      <c r="U415" s="8">
        <f t="shared" si="240"/>
        <v>1</v>
      </c>
      <c r="V415" s="8">
        <f t="shared" si="241"/>
        <v>1</v>
      </c>
      <c r="W415" s="8">
        <f t="shared" si="266"/>
        <v>18</v>
      </c>
      <c r="X415" s="8">
        <f t="shared" si="267"/>
        <v>0</v>
      </c>
      <c r="Y415" s="16"/>
      <c r="Z415" s="15">
        <f t="shared" si="242"/>
        <v>0</v>
      </c>
      <c r="AA415" s="8">
        <f t="shared" si="268"/>
        <v>0</v>
      </c>
      <c r="AB415" s="16"/>
      <c r="AC415" s="15">
        <f t="shared" si="243"/>
        <v>0</v>
      </c>
      <c r="AD415" s="8">
        <f t="shared" si="244"/>
        <v>0</v>
      </c>
      <c r="AE415" s="16"/>
      <c r="AF415" s="15">
        <f t="shared" si="245"/>
        <v>0</v>
      </c>
      <c r="AG415" s="15">
        <f t="shared" si="269"/>
        <v>0</v>
      </c>
      <c r="AH415" s="16"/>
      <c r="AI415" s="15">
        <f t="shared" si="270"/>
        <v>0</v>
      </c>
      <c r="AJ415" s="8">
        <f t="shared" si="271"/>
        <v>1</v>
      </c>
      <c r="AK415" s="8">
        <f t="shared" si="246"/>
        <v>0</v>
      </c>
      <c r="AL415" s="8">
        <f t="shared" si="247"/>
        <v>0</v>
      </c>
      <c r="AM415" s="8">
        <f t="shared" si="272"/>
        <v>0</v>
      </c>
      <c r="AN415" s="8">
        <f t="shared" si="273"/>
        <v>1</v>
      </c>
      <c r="AO415" s="8">
        <f>IFERROR(VLOOKUP(A415,PERSAMAAN!B:D,3,0),AN415)</f>
        <v>1</v>
      </c>
      <c r="AP415" s="1">
        <v>0</v>
      </c>
      <c r="AQ415" s="8">
        <f t="shared" si="248"/>
        <v>0</v>
      </c>
      <c r="AR415" s="8" t="str">
        <f>IF(AQ415=0,"-",VLOOKUP(A415,FR_HITUNG_MINMAX!A:H,8,0))</f>
        <v>-</v>
      </c>
      <c r="AS415" s="1"/>
      <c r="AT415" s="8" t="str">
        <f t="shared" si="249"/>
        <v>-</v>
      </c>
      <c r="AU415" s="12">
        <f t="shared" si="250"/>
        <v>0</v>
      </c>
      <c r="AV415" s="12">
        <f t="shared" si="251"/>
        <v>0</v>
      </c>
      <c r="AW415" s="8" t="b">
        <f t="shared" si="274"/>
        <v>0</v>
      </c>
      <c r="AX415" s="1"/>
      <c r="AY415" s="8">
        <f t="shared" si="252"/>
        <v>0</v>
      </c>
      <c r="AZ415" s="8" t="str">
        <f>IF(AY415=0,"-",VLOOKUP(A415,FR_HITUNG_MINMAX!A:I,9,0))</f>
        <v>-</v>
      </c>
      <c r="BB415" s="8" t="str">
        <f t="shared" si="253"/>
        <v>-</v>
      </c>
      <c r="BC415" s="12">
        <f t="shared" si="254"/>
        <v>0</v>
      </c>
      <c r="BD415" s="12">
        <f t="shared" si="255"/>
        <v>0</v>
      </c>
      <c r="BE415" s="16"/>
      <c r="BF415" s="8">
        <f>SUMIF('REALISASI ORDER'!C:C,A415,'REALISASI ORDER'!E:E)</f>
        <v>0</v>
      </c>
      <c r="BG415" s="8">
        <f t="shared" si="275"/>
        <v>0</v>
      </c>
      <c r="BH415" s="8">
        <f t="shared" si="256"/>
        <v>1</v>
      </c>
      <c r="BI415" s="8">
        <f t="shared" si="257"/>
        <v>1</v>
      </c>
      <c r="BJ415" s="8">
        <f t="shared" si="276"/>
        <v>21</v>
      </c>
      <c r="BK415" s="33">
        <f t="shared" si="277"/>
        <v>0</v>
      </c>
      <c r="BL415" s="33">
        <f t="shared" si="258"/>
        <v>0</v>
      </c>
      <c r="BM415" s="33">
        <f t="shared" si="259"/>
        <v>0</v>
      </c>
      <c r="BN415" s="33">
        <f t="shared" si="278"/>
        <v>0</v>
      </c>
      <c r="BO415" s="8">
        <f t="shared" si="260"/>
        <v>0</v>
      </c>
      <c r="BP415" s="8">
        <f t="shared" si="261"/>
        <v>0</v>
      </c>
      <c r="BQ415" s="8">
        <f t="shared" si="262"/>
        <v>0</v>
      </c>
      <c r="BR415" s="8">
        <f>IFERROR(ROUNDDOWN(BF415*BN415/(BK415+BL415+BM415+BN),0),0)</f>
        <v>0</v>
      </c>
      <c r="BS415" s="8" t="str">
        <f t="shared" si="263"/>
        <v>STSKL</v>
      </c>
      <c r="BT415" s="8">
        <f>SUMIF(FR_HITUNG_MINMAX!A:A,ORDER!A415,FR_HITUNG_MINMAX!AS:AS)</f>
        <v>2</v>
      </c>
      <c r="BU415" s="8">
        <f t="shared" si="279"/>
        <v>0</v>
      </c>
      <c r="BV415" s="8" t="str">
        <f t="shared" si="264"/>
        <v>-</v>
      </c>
      <c r="BW415" s="8" t="str">
        <f>VLOOKUP(A415,'STOK PESALAKAN'!A:F,6,0)</f>
        <v/>
      </c>
    </row>
    <row r="416" spans="1:75" ht="15" customHeight="1">
      <c r="A416" s="41" t="s">
        <v>1295</v>
      </c>
      <c r="B416" s="99">
        <f>IFERROR(IFERROR(VLOOKUP(A416,'STOK PACUL'!C:H,6,0),VLOOKUP(A416,'KATEGORI PACUL'!A:C,3,0)),0)</f>
        <v>0</v>
      </c>
      <c r="C416" s="8">
        <f>IFERROR(VLOOKUP(A416,'KATEGORI PACUL'!A:D,4,0),0)</f>
        <v>0</v>
      </c>
      <c r="D416" s="99">
        <f>IFERROR(IFERROR(VLOOKUP(A416,'STOK PESALAKAN'!C:H,6,0),VLOOKUP(A416,'KATEGORI PESALAKAN'!A:C,3,0)),0)</f>
        <v>0</v>
      </c>
      <c r="E416" s="8">
        <f>IFERROR(VLOOKUP(A416,'KATEGORI PESALAKAN'!A:D,4,0),0)</f>
        <v>0</v>
      </c>
      <c r="F416" s="99">
        <f>IFERROR(IFERROR(VLOOKUP(A416,'STOK CIKDITIRO'!C:H,6,0),VLOOKUP(A416,'KATEGORI CIKDITIRO'!A:C,3,0)),0)</f>
        <v>0</v>
      </c>
      <c r="G416" s="8">
        <f>IFERROR(VLOOKUP(A416,'KATEGORI CIKDITIRO'!A:D,4,0),0)</f>
        <v>0</v>
      </c>
      <c r="H416" s="99">
        <f>IFERROR(IFERROR(VLOOKUP(A416,'STOK TRAYEMAN'!C:H,6,0),VLOOKUP(A416,'KATEGORI TRAYEMAN'!A:C,3,0)),0)</f>
        <v>0</v>
      </c>
      <c r="I416" s="8">
        <f>IFERROR(VLOOKUP(A416,'KATEGORI TRAYEMAN'!A:D,4,0),0)</f>
        <v>0</v>
      </c>
      <c r="J416" s="8" t="str">
        <f>IFERROR(VLOOKUP(A416,'NOSTOK PACUL'!A:C,3,0),IFERROR(IF(VLOOKUP(A416,'STOK PACUL'!A:B,2,0)="NOSTOK","E",VLOOKUP(A416,'KATEGORI PACUL'!A:B,2,0)),"E"))</f>
        <v>E</v>
      </c>
      <c r="K416" s="8" t="str">
        <f>IFERROR(VLOOKUP(A416,'NOSTOK PESALAKAN'!A:C,3,0),IFERROR(IF(VLOOKUP(A416,'STOK PESALAKAN'!A:B,2,0)="NOSTOK","E",VLOOKUP(A416,'KATEGORI PESALAKAN'!A:B,2,0)),"E"))</f>
        <v>E</v>
      </c>
      <c r="L416" s="8" t="str">
        <f>IFERROR(VLOOKUP(A416,'NOSTOK CIKDITIRO'!A:C,3,0),IFERROR(IF(VLOOKUP(A416,'STOK CIKDITIRO'!A:B,2,0)="NOSTOK","E",VLOOKUP(A416,'KATEGORI CIKDITIRO'!A:B,2,0)),"E"))</f>
        <v>E</v>
      </c>
      <c r="M416" s="8" t="str">
        <f>IFERROR(VLOOKUP(A416,'NOSTOK TRAYEMAN'!A:C,3,0),IFERROR(IF(VLOOKUP(A416,'STOK TRAYEMAN'!A:B,2,0)="NOSTOK","E",VLOOKUP(A416,'KATEGORI TRAYEMAN'!A:B,2,0)),"E"))</f>
        <v>E</v>
      </c>
      <c r="N416" s="8" t="str">
        <f>IFERROR(VLOOKUP(A416,FR_HITUNG_MINMAX!A:B,2,0),0)</f>
        <v>TOP SET H.BEAT FI ESP/SCOOPY ESP/VARIO 110 ESP</v>
      </c>
      <c r="O416" s="8" t="str">
        <f>IFERROR(VLOOKUP(A416,FR_HITUNG_MINMAX!A:D,4,0),0)</f>
        <v>IMITAS</v>
      </c>
      <c r="P416" s="8">
        <f>IFERROR(VLOOKUP(A416,FR_HITUNG_MINMAX!A:G,7,0),1)</f>
        <v>1</v>
      </c>
      <c r="Q416" s="11">
        <f>IFERROR(VLOOKUP(A416,FR_HITUNG_MINMAX!A:J,10,0),1)</f>
        <v>1</v>
      </c>
      <c r="R416" s="8">
        <f>IFERROR(VLOOKUP(A416,FR_HITUNG_MINMAX!A:K,11,0),1)</f>
        <v>1</v>
      </c>
      <c r="S416" s="12">
        <f>IFERROR(VLOOKUP(A416,FR_HITUNG_MINMAX!A:F,6,0),0)</f>
        <v>40000</v>
      </c>
      <c r="T416" s="8">
        <f t="shared" si="265"/>
        <v>0</v>
      </c>
      <c r="U416" s="8">
        <f t="shared" si="240"/>
        <v>0</v>
      </c>
      <c r="V416" s="8">
        <f t="shared" si="241"/>
        <v>0</v>
      </c>
      <c r="W416" s="8">
        <f t="shared" si="266"/>
        <v>0</v>
      </c>
      <c r="X416" s="8">
        <f t="shared" si="267"/>
        <v>0</v>
      </c>
      <c r="Y416" s="16"/>
      <c r="Z416" s="15">
        <f t="shared" si="242"/>
        <v>0</v>
      </c>
      <c r="AA416" s="8">
        <f t="shared" si="268"/>
        <v>0</v>
      </c>
      <c r="AB416" s="16"/>
      <c r="AC416" s="15">
        <f t="shared" si="243"/>
        <v>0</v>
      </c>
      <c r="AD416" s="8">
        <f t="shared" si="244"/>
        <v>0</v>
      </c>
      <c r="AE416" s="16"/>
      <c r="AF416" s="15">
        <f t="shared" si="245"/>
        <v>0</v>
      </c>
      <c r="AG416" s="15">
        <f t="shared" si="269"/>
        <v>0</v>
      </c>
      <c r="AH416" s="16"/>
      <c r="AI416" s="15">
        <f t="shared" si="270"/>
        <v>0</v>
      </c>
      <c r="AJ416" s="8">
        <f t="shared" si="271"/>
        <v>0</v>
      </c>
      <c r="AK416" s="8">
        <f t="shared" si="246"/>
        <v>0</v>
      </c>
      <c r="AL416" s="8">
        <f t="shared" si="247"/>
        <v>0</v>
      </c>
      <c r="AM416" s="8">
        <f t="shared" si="272"/>
        <v>0</v>
      </c>
      <c r="AN416" s="8">
        <f t="shared" si="273"/>
        <v>0</v>
      </c>
      <c r="AO416" s="8">
        <f>IFERROR(VLOOKUP(A416,PERSAMAAN!B:D,3,0),AN416)</f>
        <v>0</v>
      </c>
      <c r="AP416" s="1"/>
      <c r="AQ416" s="8">
        <f t="shared" si="248"/>
        <v>0</v>
      </c>
      <c r="AR416" s="8" t="str">
        <f>IF(AQ416=0,"-",VLOOKUP(A416,FR_HITUNG_MINMAX!A:H,8,0))</f>
        <v>-</v>
      </c>
      <c r="AS416" s="1"/>
      <c r="AT416" s="8" t="str">
        <f t="shared" si="249"/>
        <v>-</v>
      </c>
      <c r="AU416" s="12">
        <f t="shared" si="250"/>
        <v>0</v>
      </c>
      <c r="AV416" s="12">
        <f t="shared" si="251"/>
        <v>0</v>
      </c>
      <c r="AW416" s="8" t="b">
        <f t="shared" si="274"/>
        <v>0</v>
      </c>
      <c r="AX416" s="1"/>
      <c r="AY416" s="8">
        <f t="shared" si="252"/>
        <v>0</v>
      </c>
      <c r="AZ416" s="8" t="str">
        <f>IF(AY416=0,"-",VLOOKUP(A416,FR_HITUNG_MINMAX!A:I,9,0))</f>
        <v>-</v>
      </c>
      <c r="BB416" s="8" t="str">
        <f t="shared" si="253"/>
        <v>-</v>
      </c>
      <c r="BC416" s="12">
        <f t="shared" si="254"/>
        <v>0</v>
      </c>
      <c r="BD416" s="12">
        <f t="shared" si="255"/>
        <v>0</v>
      </c>
      <c r="BE416" s="16"/>
      <c r="BF416" s="8">
        <f>SUMIF('REALISASI ORDER'!C:C,A416,'REALISASI ORDER'!E:E)</f>
        <v>0</v>
      </c>
      <c r="BG416" s="8">
        <f t="shared" si="275"/>
        <v>0</v>
      </c>
      <c r="BH416" s="8">
        <f t="shared" si="256"/>
        <v>0</v>
      </c>
      <c r="BI416" s="8">
        <f t="shared" si="257"/>
        <v>0</v>
      </c>
      <c r="BJ416" s="8">
        <f t="shared" si="276"/>
        <v>0</v>
      </c>
      <c r="BK416" s="33">
        <f t="shared" si="277"/>
        <v>0</v>
      </c>
      <c r="BL416" s="33">
        <f t="shared" si="258"/>
        <v>0</v>
      </c>
      <c r="BM416" s="33">
        <f t="shared" si="259"/>
        <v>0</v>
      </c>
      <c r="BN416" s="33">
        <f t="shared" si="278"/>
        <v>0</v>
      </c>
      <c r="BO416" s="8">
        <f t="shared" si="260"/>
        <v>0</v>
      </c>
      <c r="BP416" s="8">
        <f t="shared" si="261"/>
        <v>0</v>
      </c>
      <c r="BQ416" s="8">
        <f t="shared" si="262"/>
        <v>0</v>
      </c>
      <c r="BR416" s="8">
        <f>IFERROR(ROUNDDOWN(BF416*BN416/(BK416+BL416+BM416+BN),0),0)</f>
        <v>0</v>
      </c>
      <c r="BS416" s="8" t="str">
        <f t="shared" si="263"/>
        <v>TSBESP</v>
      </c>
      <c r="BT416" s="8">
        <f>SUMIF(FR_HITUNG_MINMAX!A:A,ORDER!A416,FR_HITUNG_MINMAX!AS:AS)</f>
        <v>0</v>
      </c>
      <c r="BU416" s="8">
        <f t="shared" si="279"/>
        <v>0</v>
      </c>
      <c r="BV416" s="8" t="str">
        <f t="shared" si="264"/>
        <v>-</v>
      </c>
      <c r="BW416" s="8" t="str">
        <f>VLOOKUP(A416,'STOK PESALAKAN'!A:F,6,0)</f>
        <v/>
      </c>
    </row>
    <row r="417" spans="1:75" ht="15" customHeight="1">
      <c r="A417" s="41" t="s">
        <v>1936</v>
      </c>
      <c r="B417" s="99">
        <f>IFERROR(IFERROR(VLOOKUP(A417,'STOK PACUL'!C:H,6,0),VLOOKUP(A417,'KATEGORI PACUL'!A:C,3,0)),0)</f>
        <v>0</v>
      </c>
      <c r="C417" s="8">
        <f>IFERROR(VLOOKUP(A417,'KATEGORI PACUL'!A:D,4,0),0)</f>
        <v>0</v>
      </c>
      <c r="D417" s="99">
        <f>IFERROR(IFERROR(VLOOKUP(A417,'STOK PESALAKAN'!C:H,6,0),VLOOKUP(A417,'KATEGORI PESALAKAN'!A:C,3,0)),0)</f>
        <v>0</v>
      </c>
      <c r="E417" s="8">
        <f>IFERROR(VLOOKUP(A417,'KATEGORI PESALAKAN'!A:D,4,0),0)</f>
        <v>0</v>
      </c>
      <c r="F417" s="99">
        <f>IFERROR(IFERROR(VLOOKUP(A417,'STOK CIKDITIRO'!C:H,6,0),VLOOKUP(A417,'KATEGORI CIKDITIRO'!A:C,3,0)),0)</f>
        <v>0</v>
      </c>
      <c r="G417" s="8">
        <f>IFERROR(VLOOKUP(A417,'KATEGORI CIKDITIRO'!A:D,4,0),0)</f>
        <v>0</v>
      </c>
      <c r="H417" s="99">
        <f>IFERROR(IFERROR(VLOOKUP(A417,'STOK TRAYEMAN'!C:H,6,0),VLOOKUP(A417,'KATEGORI TRAYEMAN'!A:C,3,0)),0)</f>
        <v>0</v>
      </c>
      <c r="I417" s="8">
        <f>IFERROR(VLOOKUP(A417,'KATEGORI TRAYEMAN'!A:D,4,0),0)</f>
        <v>0</v>
      </c>
      <c r="J417" s="8" t="str">
        <f>IFERROR(VLOOKUP(A417,'NOSTOK PACUL'!A:C,3,0),IFERROR(IF(VLOOKUP(A417,'STOK PACUL'!A:B,2,0)="NOSTOK","E",VLOOKUP(A417,'KATEGORI PACUL'!A:B,2,0)),"E"))</f>
        <v>E</v>
      </c>
      <c r="K417" s="8" t="str">
        <f>IFERROR(VLOOKUP(A417,'NOSTOK PESALAKAN'!A:C,3,0),IFERROR(IF(VLOOKUP(A417,'STOK PESALAKAN'!A:B,2,0)="NOSTOK","E",VLOOKUP(A417,'KATEGORI PESALAKAN'!A:B,2,0)),"E"))</f>
        <v>E</v>
      </c>
      <c r="L417" s="8" t="str">
        <f>IFERROR(VLOOKUP(A417,'NOSTOK CIKDITIRO'!A:C,3,0),IFERROR(IF(VLOOKUP(A417,'STOK CIKDITIRO'!A:B,2,0)="NOSTOK","E",VLOOKUP(A417,'KATEGORI CIKDITIRO'!A:B,2,0)),"E"))</f>
        <v>E</v>
      </c>
      <c r="M417" s="8" t="str">
        <f>IFERROR(VLOOKUP(A417,'NOSTOK TRAYEMAN'!A:C,3,0),IFERROR(IF(VLOOKUP(A417,'STOK TRAYEMAN'!A:B,2,0)="NOSTOK","E",VLOOKUP(A417,'KATEGORI TRAYEMAN'!A:B,2,0)),"E"))</f>
        <v>E</v>
      </c>
      <c r="N417" s="8" t="str">
        <f>IFERROR(VLOOKUP(A417,FR_HITUNG_MINMAX!A:B,2,0),0)</f>
        <v>TOP SET H.BEAT FI STATER KASAR/VARIO 110 FI STATER KASAR IMI</v>
      </c>
      <c r="O417" s="8" t="str">
        <f>IFERROR(VLOOKUP(A417,FR_HITUNG_MINMAX!A:D,4,0),0)</f>
        <v>IMITAS</v>
      </c>
      <c r="P417" s="8">
        <f>IFERROR(VLOOKUP(A417,FR_HITUNG_MINMAX!A:G,7,0),1)</f>
        <v>1</v>
      </c>
      <c r="Q417" s="11">
        <f>IFERROR(VLOOKUP(A417,FR_HITUNG_MINMAX!A:J,10,0),1)</f>
        <v>1</v>
      </c>
      <c r="R417" s="8">
        <f>IFERROR(VLOOKUP(A417,FR_HITUNG_MINMAX!A:K,11,0),1)</f>
        <v>1</v>
      </c>
      <c r="S417" s="12">
        <f>IFERROR(VLOOKUP(A417,FR_HITUNG_MINMAX!A:F,6,0),0)</f>
        <v>32500</v>
      </c>
      <c r="T417" s="8">
        <f t="shared" si="265"/>
        <v>0</v>
      </c>
      <c r="U417" s="8">
        <f t="shared" si="240"/>
        <v>0</v>
      </c>
      <c r="V417" s="8">
        <f t="shared" si="241"/>
        <v>0</v>
      </c>
      <c r="W417" s="8">
        <f t="shared" si="266"/>
        <v>0</v>
      </c>
      <c r="X417" s="8">
        <f t="shared" si="267"/>
        <v>0</v>
      </c>
      <c r="Y417" s="16"/>
      <c r="Z417" s="15">
        <f t="shared" si="242"/>
        <v>0</v>
      </c>
      <c r="AA417" s="8">
        <f t="shared" si="268"/>
        <v>0</v>
      </c>
      <c r="AB417" s="16"/>
      <c r="AC417" s="15">
        <f t="shared" si="243"/>
        <v>0</v>
      </c>
      <c r="AD417" s="8">
        <f t="shared" si="244"/>
        <v>0</v>
      </c>
      <c r="AE417" s="16"/>
      <c r="AF417" s="15">
        <f t="shared" si="245"/>
        <v>0</v>
      </c>
      <c r="AG417" s="15">
        <f t="shared" si="269"/>
        <v>0</v>
      </c>
      <c r="AH417" s="16"/>
      <c r="AI417" s="15">
        <f t="shared" si="270"/>
        <v>0</v>
      </c>
      <c r="AJ417" s="8">
        <f t="shared" si="271"/>
        <v>0</v>
      </c>
      <c r="AK417" s="8">
        <f t="shared" si="246"/>
        <v>0</v>
      </c>
      <c r="AL417" s="8">
        <f t="shared" si="247"/>
        <v>0</v>
      </c>
      <c r="AM417" s="8">
        <f t="shared" si="272"/>
        <v>0</v>
      </c>
      <c r="AN417" s="8">
        <f t="shared" si="273"/>
        <v>0</v>
      </c>
      <c r="AO417" s="8">
        <f>IFERROR(VLOOKUP(A417,PERSAMAAN!B:D,3,0),AN417)</f>
        <v>0</v>
      </c>
      <c r="AP417" s="1"/>
      <c r="AQ417" s="8">
        <f t="shared" si="248"/>
        <v>0</v>
      </c>
      <c r="AR417" s="8" t="str">
        <f>IF(AQ417=0,"-",VLOOKUP(A417,FR_HITUNG_MINMAX!A:H,8,0))</f>
        <v>-</v>
      </c>
      <c r="AS417" s="1"/>
      <c r="AT417" s="8" t="str">
        <f t="shared" si="249"/>
        <v>-</v>
      </c>
      <c r="AU417" s="12">
        <f t="shared" si="250"/>
        <v>0</v>
      </c>
      <c r="AV417" s="12">
        <f t="shared" si="251"/>
        <v>0</v>
      </c>
      <c r="AW417" s="8" t="b">
        <f t="shared" si="274"/>
        <v>0</v>
      </c>
      <c r="AX417" s="1"/>
      <c r="AY417" s="8">
        <f t="shared" si="252"/>
        <v>0</v>
      </c>
      <c r="AZ417" s="8" t="str">
        <f>IF(AY417=0,"-",VLOOKUP(A417,FR_HITUNG_MINMAX!A:I,9,0))</f>
        <v>-</v>
      </c>
      <c r="BB417" s="8" t="str">
        <f t="shared" si="253"/>
        <v>-</v>
      </c>
      <c r="BC417" s="12">
        <f t="shared" si="254"/>
        <v>0</v>
      </c>
      <c r="BD417" s="12">
        <f t="shared" si="255"/>
        <v>0</v>
      </c>
      <c r="BE417" s="16"/>
      <c r="BF417" s="8">
        <f>SUMIF('REALISASI ORDER'!C:C,A417,'REALISASI ORDER'!E:E)</f>
        <v>0</v>
      </c>
      <c r="BG417" s="8">
        <f t="shared" si="275"/>
        <v>0</v>
      </c>
      <c r="BH417" s="8">
        <f t="shared" si="256"/>
        <v>0</v>
      </c>
      <c r="BI417" s="8">
        <f t="shared" si="257"/>
        <v>0</v>
      </c>
      <c r="BJ417" s="8">
        <f t="shared" si="276"/>
        <v>0</v>
      </c>
      <c r="BK417" s="33">
        <f t="shared" si="277"/>
        <v>0</v>
      </c>
      <c r="BL417" s="33">
        <f t="shared" si="258"/>
        <v>0</v>
      </c>
      <c r="BM417" s="33">
        <f t="shared" si="259"/>
        <v>0</v>
      </c>
      <c r="BN417" s="33">
        <f t="shared" si="278"/>
        <v>0</v>
      </c>
      <c r="BO417" s="8">
        <f t="shared" si="260"/>
        <v>0</v>
      </c>
      <c r="BP417" s="8">
        <f t="shared" si="261"/>
        <v>0</v>
      </c>
      <c r="BQ417" s="8">
        <f t="shared" si="262"/>
        <v>0</v>
      </c>
      <c r="BR417" s="8">
        <f>IFERROR(ROUNDDOWN(BF417*BN417/(BK417+BL417+BM417+BN),0),0)</f>
        <v>0</v>
      </c>
      <c r="BS417" s="8" t="str">
        <f t="shared" si="263"/>
        <v>TSBFIFBR</v>
      </c>
      <c r="BT417" s="8">
        <f>SUMIF(FR_HITUNG_MINMAX!A:A,ORDER!A417,FR_HITUNG_MINMAX!AS:AS)</f>
        <v>0</v>
      </c>
      <c r="BU417" s="8">
        <f t="shared" si="279"/>
        <v>0</v>
      </c>
      <c r="BV417" s="8" t="str">
        <f t="shared" si="264"/>
        <v>-</v>
      </c>
      <c r="BW417" s="8" t="str">
        <f>VLOOKUP(A417,'STOK PESALAKAN'!A:F,6,0)</f>
        <v/>
      </c>
    </row>
    <row r="418" spans="1:75" ht="15" customHeight="1">
      <c r="A418" s="41" t="s">
        <v>1480</v>
      </c>
      <c r="B418" s="99">
        <f>IFERROR(IFERROR(VLOOKUP(A418,'STOK PACUL'!C:H,6,0),VLOOKUP(A418,'KATEGORI PACUL'!A:C,3,0)),0)</f>
        <v>0</v>
      </c>
      <c r="C418" s="8">
        <f>IFERROR(VLOOKUP(A418,'KATEGORI PACUL'!A:D,4,0),0)</f>
        <v>1</v>
      </c>
      <c r="D418" s="99">
        <f>IFERROR(IFERROR(VLOOKUP(A418,'STOK PESALAKAN'!C:H,6,0),VLOOKUP(A418,'KATEGORI PESALAKAN'!A:C,3,0)),0)</f>
        <v>0</v>
      </c>
      <c r="E418" s="8">
        <f>IFERROR(VLOOKUP(A418,'KATEGORI PESALAKAN'!A:D,4,0),0)</f>
        <v>0</v>
      </c>
      <c r="F418" s="99">
        <f>IFERROR(IFERROR(VLOOKUP(A418,'STOK CIKDITIRO'!C:H,6,0),VLOOKUP(A418,'KATEGORI CIKDITIRO'!A:C,3,0)),0)</f>
        <v>0</v>
      </c>
      <c r="G418" s="8">
        <f>IFERROR(VLOOKUP(A418,'KATEGORI CIKDITIRO'!A:D,4,0),0)</f>
        <v>0</v>
      </c>
      <c r="H418" s="99">
        <f>IFERROR(IFERROR(VLOOKUP(A418,'STOK TRAYEMAN'!C:H,6,0),VLOOKUP(A418,'KATEGORI TRAYEMAN'!A:C,3,0)),0)</f>
        <v>0</v>
      </c>
      <c r="I418" s="8">
        <f>IFERROR(VLOOKUP(A418,'KATEGORI TRAYEMAN'!A:D,4,0),0)</f>
        <v>0</v>
      </c>
      <c r="J418" s="8" t="str">
        <f>IFERROR(VLOOKUP(A418,'NOSTOK PACUL'!A:C,3,0),IFERROR(IF(VLOOKUP(A418,'STOK PACUL'!A:B,2,0)="NOSTOK","E",VLOOKUP(A418,'KATEGORI PACUL'!A:B,2,0)),"E"))</f>
        <v>D</v>
      </c>
      <c r="K418" s="8" t="str">
        <f>IFERROR(VLOOKUP(A418,'NOSTOK PESALAKAN'!A:C,3,0),IFERROR(IF(VLOOKUP(A418,'STOK PESALAKAN'!A:B,2,0)="NOSTOK","E",VLOOKUP(A418,'KATEGORI PESALAKAN'!A:B,2,0)),"E"))</f>
        <v>E</v>
      </c>
      <c r="L418" s="8" t="str">
        <f>IFERROR(VLOOKUP(A418,'NOSTOK CIKDITIRO'!A:C,3,0),IFERROR(IF(VLOOKUP(A418,'STOK CIKDITIRO'!A:B,2,0)="NOSTOK","E",VLOOKUP(A418,'KATEGORI CIKDITIRO'!A:B,2,0)),"E"))</f>
        <v>E</v>
      </c>
      <c r="M418" s="8" t="str">
        <f>IFERROR(VLOOKUP(A418,'NOSTOK TRAYEMAN'!A:C,3,0),IFERROR(IF(VLOOKUP(A418,'STOK TRAYEMAN'!A:B,2,0)="NOSTOK","E",VLOOKUP(A418,'KATEGORI TRAYEMAN'!A:B,2,0)),"E"))</f>
        <v>E</v>
      </c>
      <c r="N418" s="8" t="str">
        <f>IFERROR(VLOOKUP(A418,FR_HITUNG_MINMAX!A:B,2,0),0)</f>
        <v>TUTUP OLI BEAT FI IMI</v>
      </c>
      <c r="O418" s="8" t="str">
        <f>IFERROR(VLOOKUP(A418,FR_HITUNG_MINMAX!A:D,4,0),0)</f>
        <v>IMITAS</v>
      </c>
      <c r="P418" s="8">
        <f>IFERROR(VLOOKUP(A418,FR_HITUNG_MINMAX!A:G,7,0),1)</f>
        <v>1</v>
      </c>
      <c r="Q418" s="11">
        <f>IFERROR(VLOOKUP(A418,FR_HITUNG_MINMAX!A:J,10,0),1)</f>
        <v>1</v>
      </c>
      <c r="R418" s="8">
        <f>IFERROR(VLOOKUP(A418,FR_HITUNG_MINMAX!A:K,11,0),1)</f>
        <v>1</v>
      </c>
      <c r="S418" s="12">
        <f>IFERROR(VLOOKUP(A418,FR_HITUNG_MINMAX!A:F,6,0),0)</f>
        <v>20000</v>
      </c>
      <c r="T418" s="8">
        <f t="shared" si="265"/>
        <v>-1</v>
      </c>
      <c r="U418" s="8">
        <f t="shared" si="240"/>
        <v>0</v>
      </c>
      <c r="V418" s="8">
        <f t="shared" si="241"/>
        <v>0</v>
      </c>
      <c r="W418" s="8">
        <f t="shared" si="266"/>
        <v>0</v>
      </c>
      <c r="X418" s="8">
        <f t="shared" si="267"/>
        <v>0</v>
      </c>
      <c r="Y418" s="16"/>
      <c r="Z418" s="15">
        <f t="shared" si="242"/>
        <v>0</v>
      </c>
      <c r="AA418" s="8">
        <f t="shared" si="268"/>
        <v>0</v>
      </c>
      <c r="AB418" s="16"/>
      <c r="AC418" s="15">
        <f t="shared" si="243"/>
        <v>0</v>
      </c>
      <c r="AD418" s="8">
        <f t="shared" si="244"/>
        <v>0</v>
      </c>
      <c r="AE418" s="16"/>
      <c r="AF418" s="15">
        <f t="shared" si="245"/>
        <v>0</v>
      </c>
      <c r="AG418" s="15">
        <f t="shared" si="269"/>
        <v>0</v>
      </c>
      <c r="AH418" s="16"/>
      <c r="AI418" s="15">
        <f t="shared" si="270"/>
        <v>0</v>
      </c>
      <c r="AJ418" s="8">
        <f t="shared" si="271"/>
        <v>1</v>
      </c>
      <c r="AK418" s="8">
        <f t="shared" si="246"/>
        <v>0</v>
      </c>
      <c r="AL418" s="8">
        <f t="shared" si="247"/>
        <v>0</v>
      </c>
      <c r="AM418" s="8">
        <f t="shared" si="272"/>
        <v>0</v>
      </c>
      <c r="AN418" s="8">
        <f t="shared" si="273"/>
        <v>1</v>
      </c>
      <c r="AO418" s="8">
        <f>IFERROR(VLOOKUP(A418,PERSAMAAN!B:D,3,0),AN418)</f>
        <v>1</v>
      </c>
      <c r="AP418" s="1">
        <v>0</v>
      </c>
      <c r="AQ418" s="8">
        <f t="shared" si="248"/>
        <v>0</v>
      </c>
      <c r="AR418" s="8" t="str">
        <f>IF(AQ418=0,"-",VLOOKUP(A418,FR_HITUNG_MINMAX!A:H,8,0))</f>
        <v>-</v>
      </c>
      <c r="AS418" s="1"/>
      <c r="AT418" s="8" t="str">
        <f t="shared" si="249"/>
        <v>-</v>
      </c>
      <c r="AU418" s="12">
        <f t="shared" si="250"/>
        <v>0</v>
      </c>
      <c r="AV418" s="12">
        <f t="shared" si="251"/>
        <v>0</v>
      </c>
      <c r="AW418" s="8" t="b">
        <f t="shared" si="274"/>
        <v>0</v>
      </c>
      <c r="AX418" s="1"/>
      <c r="AY418" s="8">
        <f t="shared" si="252"/>
        <v>0</v>
      </c>
      <c r="AZ418" s="8" t="str">
        <f>IF(AY418=0,"-",VLOOKUP(A418,FR_HITUNG_MINMAX!A:I,9,0))</f>
        <v>-</v>
      </c>
      <c r="BB418" s="8" t="str">
        <f t="shared" si="253"/>
        <v>-</v>
      </c>
      <c r="BC418" s="12">
        <f t="shared" si="254"/>
        <v>0</v>
      </c>
      <c r="BD418" s="12">
        <f t="shared" si="255"/>
        <v>0</v>
      </c>
      <c r="BE418" s="16"/>
      <c r="BF418" s="8">
        <f>SUMIF('REALISASI ORDER'!C:C,A418,'REALISASI ORDER'!E:E)</f>
        <v>0</v>
      </c>
      <c r="BG418" s="8">
        <f t="shared" si="275"/>
        <v>0</v>
      </c>
      <c r="BH418" s="8">
        <f t="shared" si="256"/>
        <v>0</v>
      </c>
      <c r="BI418" s="8">
        <f t="shared" si="257"/>
        <v>0</v>
      </c>
      <c r="BJ418" s="8">
        <f t="shared" si="276"/>
        <v>0</v>
      </c>
      <c r="BK418" s="33">
        <f t="shared" si="277"/>
        <v>1</v>
      </c>
      <c r="BL418" s="33">
        <f t="shared" si="258"/>
        <v>0</v>
      </c>
      <c r="BM418" s="33">
        <f t="shared" si="259"/>
        <v>0</v>
      </c>
      <c r="BN418" s="33">
        <f t="shared" si="278"/>
        <v>0</v>
      </c>
      <c r="BO418" s="8">
        <f t="shared" si="260"/>
        <v>0</v>
      </c>
      <c r="BP418" s="8">
        <f t="shared" si="261"/>
        <v>0</v>
      </c>
      <c r="BQ418" s="8">
        <f t="shared" si="262"/>
        <v>0</v>
      </c>
      <c r="BR418" s="8">
        <f>IFERROR(ROUNDDOWN(BF418*BN418/(BK418+BL418+BM418+BN),0),0)</f>
        <v>0</v>
      </c>
      <c r="BS418" s="8" t="str">
        <f t="shared" si="263"/>
        <v>TTPOLB</v>
      </c>
      <c r="BT418" s="8">
        <f>SUMIF(FR_HITUNG_MINMAX!A:A,ORDER!A418,FR_HITUNG_MINMAX!AS:AS)</f>
        <v>1</v>
      </c>
      <c r="BU418" s="8">
        <f t="shared" si="279"/>
        <v>0</v>
      </c>
      <c r="BV418" s="8" t="str">
        <f t="shared" si="264"/>
        <v>-</v>
      </c>
      <c r="BW418" s="8" t="str">
        <f>VLOOKUP(A418,'STOK PESALAKAN'!A:F,6,0)</f>
        <v/>
      </c>
    </row>
    <row r="419" spans="1:75">
      <c r="A419" s="41" t="s">
        <v>475</v>
      </c>
      <c r="B419" s="99">
        <f>IFERROR(IFERROR(VLOOKUP(A419,'STOK PACUL'!C:H,6,0),VLOOKUP(A419,'KATEGORI PACUL'!A:C,3,0)),0)</f>
        <v>5</v>
      </c>
      <c r="C419" s="8">
        <f>IFERROR(VLOOKUP(A419,'KATEGORI PACUL'!A:D,4,0),0)</f>
        <v>2</v>
      </c>
      <c r="D419" s="99">
        <f>IFERROR(IFERROR(VLOOKUP(A419,'STOK PESALAKAN'!C:H,6,0),VLOOKUP(A419,'KATEGORI PESALAKAN'!A:C,3,0)),0)</f>
        <v>2</v>
      </c>
      <c r="E419" s="8">
        <f>IFERROR(VLOOKUP(A419,'KATEGORI PESALAKAN'!A:D,4,0),0)</f>
        <v>4</v>
      </c>
      <c r="F419" s="99">
        <f>IFERROR(IFERROR(VLOOKUP(A419,'STOK CIKDITIRO'!C:H,6,0),VLOOKUP(A419,'KATEGORI CIKDITIRO'!A:C,3,0)),0)</f>
        <v>2</v>
      </c>
      <c r="G419" s="8">
        <f>IFERROR(VLOOKUP(A419,'KATEGORI CIKDITIRO'!A:D,4,0),0)</f>
        <v>2</v>
      </c>
      <c r="H419" s="99">
        <f>IFERROR(IFERROR(VLOOKUP(A419,'STOK TRAYEMAN'!C:H,6,0),VLOOKUP(A419,'KATEGORI TRAYEMAN'!A:C,3,0)),0)</f>
        <v>0</v>
      </c>
      <c r="I419" s="8">
        <f>IFERROR(VLOOKUP(A419,'KATEGORI TRAYEMAN'!A:D,4,0),0)</f>
        <v>4</v>
      </c>
      <c r="J419" s="8" t="str">
        <f>IFERROR(VLOOKUP(A419,'NOSTOK PACUL'!A:C,3,0),IFERROR(IF(VLOOKUP(A419,'STOK PACUL'!A:B,2,0)="NOSTOK","E",VLOOKUP(A419,'KATEGORI PACUL'!A:B,2,0)),"E"))</f>
        <v>C</v>
      </c>
      <c r="K419" s="8" t="str">
        <f>IFERROR(VLOOKUP(A419,'NOSTOK PESALAKAN'!A:C,3,0),IFERROR(IF(VLOOKUP(A419,'STOK PESALAKAN'!A:B,2,0)="NOSTOK","E",VLOOKUP(A419,'KATEGORI PESALAKAN'!A:B,2,0)),"E"))</f>
        <v>B</v>
      </c>
      <c r="L419" s="8" t="str">
        <f>IFERROR(VLOOKUP(A419,'NOSTOK CIKDITIRO'!A:C,3,0),IFERROR(IF(VLOOKUP(A419,'STOK CIKDITIRO'!A:B,2,0)="NOSTOK","E",VLOOKUP(A419,'KATEGORI CIKDITIRO'!A:B,2,0)),"E"))</f>
        <v>D</v>
      </c>
      <c r="M419" s="8" t="str">
        <f>IFERROR(VLOOKUP(A419,'NOSTOK TRAYEMAN'!A:C,3,0),IFERROR(IF(VLOOKUP(A419,'STOK TRAYEMAN'!A:B,2,0)="NOSTOK","E",VLOOKUP(A419,'KATEGORI TRAYEMAN'!A:B,2,0)),"E"))</f>
        <v>D</v>
      </c>
      <c r="N419" s="8" t="str">
        <f>IFERROR(VLOOKUP(A419,FR_HITUNG_MINMAX!A:B,2,0),0)</f>
        <v>DOP PENTIL TUBLES (BESI PANJANG)</v>
      </c>
      <c r="O419" s="8" t="str">
        <f>IFERROR(VLOOKUP(A419,FR_HITUNG_MINMAX!A:D,4,0),0)</f>
        <v>IMITAS</v>
      </c>
      <c r="P419" s="8">
        <f>IFERROR(VLOOKUP(A419,FR_HITUNG_MINMAX!A:G,7,0),1)</f>
        <v>1</v>
      </c>
      <c r="Q419" s="11">
        <f>IFERROR(VLOOKUP(A419,FR_HITUNG_MINMAX!A:J,10,0),1)</f>
        <v>1</v>
      </c>
      <c r="R419" s="8">
        <f>IFERROR(VLOOKUP(A419,FR_HITUNG_MINMAX!A:K,11,0),1)</f>
        <v>1</v>
      </c>
      <c r="S419" s="12">
        <f>IFERROR(VLOOKUP(A419,FR_HITUNG_MINMAX!A:F,6,0),0)</f>
        <v>5500</v>
      </c>
      <c r="T419" s="8">
        <f t="shared" si="265"/>
        <v>3</v>
      </c>
      <c r="U419" s="8">
        <f t="shared" si="240"/>
        <v>-2</v>
      </c>
      <c r="V419" s="8">
        <f t="shared" si="241"/>
        <v>0</v>
      </c>
      <c r="W419" s="8">
        <f t="shared" si="266"/>
        <v>-4</v>
      </c>
      <c r="X419" s="8">
        <f t="shared" si="267"/>
        <v>2</v>
      </c>
      <c r="Y419" s="16"/>
      <c r="Z419" s="15">
        <f t="shared" si="242"/>
        <v>0</v>
      </c>
      <c r="AA419" s="8">
        <f t="shared" si="268"/>
        <v>0</v>
      </c>
      <c r="AB419" s="16"/>
      <c r="AC419" s="15">
        <f t="shared" si="243"/>
        <v>0</v>
      </c>
      <c r="AD419" s="8">
        <f t="shared" si="244"/>
        <v>0</v>
      </c>
      <c r="AE419" s="16"/>
      <c r="AF419" s="15">
        <f t="shared" si="245"/>
        <v>0</v>
      </c>
      <c r="AG419" s="15">
        <f t="shared" si="269"/>
        <v>0</v>
      </c>
      <c r="AH419" s="16"/>
      <c r="AI419" s="15">
        <f t="shared" si="270"/>
        <v>0</v>
      </c>
      <c r="AJ419" s="8">
        <f t="shared" si="271"/>
        <v>0</v>
      </c>
      <c r="AK419" s="8">
        <f t="shared" si="246"/>
        <v>1</v>
      </c>
      <c r="AL419" s="8">
        <f t="shared" si="247"/>
        <v>0</v>
      </c>
      <c r="AM419" s="8">
        <f t="shared" si="272"/>
        <v>1</v>
      </c>
      <c r="AN419" s="8">
        <f t="shared" si="273"/>
        <v>2</v>
      </c>
      <c r="AO419" s="8">
        <f>IFERROR(VLOOKUP(A419,PERSAMAAN!B:D,3,0),AN419)</f>
        <v>2</v>
      </c>
      <c r="AP419" s="1">
        <v>5</v>
      </c>
      <c r="AQ419" s="8">
        <f t="shared" si="248"/>
        <v>5</v>
      </c>
      <c r="AR419" s="8" t="str">
        <f>IF(AQ419=0,"-",VLOOKUP(A419,FR_HITUNG_MINMAX!A:H,8,0))</f>
        <v/>
      </c>
      <c r="AS419" s="1" t="s">
        <v>32</v>
      </c>
      <c r="AT419" s="8" t="str">
        <f t="shared" si="249"/>
        <v>HKJ</v>
      </c>
      <c r="AU419" s="12">
        <f t="shared" si="250"/>
        <v>27500</v>
      </c>
      <c r="AV419" s="12">
        <f t="shared" si="251"/>
        <v>7262685</v>
      </c>
      <c r="AW419" s="8" t="b">
        <f t="shared" si="274"/>
        <v>0</v>
      </c>
      <c r="AX419" s="1"/>
      <c r="AY419" s="8">
        <f t="shared" si="252"/>
        <v>0</v>
      </c>
      <c r="AZ419" s="8" t="str">
        <f>IF(AY419=0,"-",VLOOKUP(A419,FR_HITUNG_MINMAX!A:I,9,0))</f>
        <v>-</v>
      </c>
      <c r="BB419" s="8" t="str">
        <f t="shared" si="253"/>
        <v>-</v>
      </c>
      <c r="BC419" s="12">
        <f t="shared" si="254"/>
        <v>0</v>
      </c>
      <c r="BD419" s="12">
        <f t="shared" si="255"/>
        <v>0</v>
      </c>
      <c r="BE419" s="16"/>
      <c r="BF419" s="8">
        <f>SUMIF('REALISASI ORDER'!C:C,A419,'REALISASI ORDER'!E:E)</f>
        <v>0</v>
      </c>
      <c r="BG419" s="8">
        <f t="shared" si="275"/>
        <v>5</v>
      </c>
      <c r="BH419" s="8">
        <f t="shared" si="256"/>
        <v>2</v>
      </c>
      <c r="BI419" s="8">
        <f t="shared" si="257"/>
        <v>2</v>
      </c>
      <c r="BJ419" s="8">
        <f t="shared" si="276"/>
        <v>0</v>
      </c>
      <c r="BK419" s="33">
        <f t="shared" si="277"/>
        <v>2</v>
      </c>
      <c r="BL419" s="33">
        <f t="shared" si="258"/>
        <v>2</v>
      </c>
      <c r="BM419" s="33">
        <f t="shared" si="259"/>
        <v>0</v>
      </c>
      <c r="BN419" s="33">
        <f t="shared" si="278"/>
        <v>4</v>
      </c>
      <c r="BO419" s="8">
        <f t="shared" si="260"/>
        <v>0</v>
      </c>
      <c r="BP419" s="8">
        <f t="shared" si="261"/>
        <v>0</v>
      </c>
      <c r="BQ419" s="8">
        <f t="shared" si="262"/>
        <v>0</v>
      </c>
      <c r="BR419" s="8">
        <f>IFERROR(ROUNDDOWN(BF419*BN419/(BK419+BL419+BM419+BN),0),0)</f>
        <v>0</v>
      </c>
      <c r="BS419" s="8" t="str">
        <f t="shared" si="263"/>
        <v>VM00032</v>
      </c>
      <c r="BT419" s="8">
        <f>SUMIF(FR_HITUNG_MINMAX!A:A,ORDER!A419,FR_HITUNG_MINMAX!AS:AS)</f>
        <v>4</v>
      </c>
      <c r="BU419" s="8">
        <f t="shared" si="279"/>
        <v>0</v>
      </c>
      <c r="BV419" s="8" t="str">
        <f t="shared" si="264"/>
        <v>HKJ</v>
      </c>
      <c r="BW419" s="8" t="str">
        <f>VLOOKUP(A419,'STOK PESALAKAN'!A:F,6,0)</f>
        <v/>
      </c>
    </row>
    <row r="420" spans="1:75" ht="15" customHeight="1">
      <c r="A420" s="41" t="s">
        <v>476</v>
      </c>
      <c r="B420" s="99">
        <f>IFERROR(IFERROR(VLOOKUP(A420,'STOK PACUL'!C:H,6,0),VLOOKUP(A420,'KATEGORI PACUL'!A:C,3,0)),0)</f>
        <v>3</v>
      </c>
      <c r="C420" s="8">
        <f>IFERROR(VLOOKUP(A420,'KATEGORI PACUL'!A:D,4,0),0)</f>
        <v>2</v>
      </c>
      <c r="D420" s="99">
        <f>IFERROR(IFERROR(VLOOKUP(A420,'STOK PESALAKAN'!C:H,6,0),VLOOKUP(A420,'KATEGORI PESALAKAN'!A:C,3,0)),0)</f>
        <v>2</v>
      </c>
      <c r="E420" s="8">
        <f>IFERROR(VLOOKUP(A420,'KATEGORI PESALAKAN'!A:D,4,0),0)</f>
        <v>1</v>
      </c>
      <c r="F420" s="99">
        <f>IFERROR(IFERROR(VLOOKUP(A420,'STOK CIKDITIRO'!C:H,6,0),VLOOKUP(A420,'KATEGORI CIKDITIRO'!A:C,3,0)),0)</f>
        <v>1</v>
      </c>
      <c r="G420" s="8">
        <f>IFERROR(VLOOKUP(A420,'KATEGORI CIKDITIRO'!A:D,4,0),0)</f>
        <v>1</v>
      </c>
      <c r="H420" s="99">
        <f>IFERROR(IFERROR(VLOOKUP(A420,'STOK TRAYEMAN'!C:H,6,0),VLOOKUP(A420,'KATEGORI TRAYEMAN'!A:C,3,0)),0)</f>
        <v>0</v>
      </c>
      <c r="I420" s="8">
        <f>IFERROR(VLOOKUP(A420,'KATEGORI TRAYEMAN'!A:D,4,0),0)</f>
        <v>0</v>
      </c>
      <c r="J420" s="8" t="str">
        <f>IFERROR(VLOOKUP(A420,'NOSTOK PACUL'!A:C,3,0),IFERROR(IF(VLOOKUP(A420,'STOK PACUL'!A:B,2,0)="NOSTOK","E",VLOOKUP(A420,'KATEGORI PACUL'!A:B,2,0)),"E"))</f>
        <v>C</v>
      </c>
      <c r="K420" s="8" t="str">
        <f>IFERROR(VLOOKUP(A420,'NOSTOK PESALAKAN'!A:C,3,0),IFERROR(IF(VLOOKUP(A420,'STOK PESALAKAN'!A:B,2,0)="NOSTOK","E",VLOOKUP(A420,'KATEGORI PESALAKAN'!A:B,2,0)),"E"))</f>
        <v>D</v>
      </c>
      <c r="L420" s="8" t="str">
        <f>IFERROR(VLOOKUP(A420,'NOSTOK CIKDITIRO'!A:C,3,0),IFERROR(IF(VLOOKUP(A420,'STOK CIKDITIRO'!A:B,2,0)="NOSTOK","E",VLOOKUP(A420,'KATEGORI CIKDITIRO'!A:B,2,0)),"E"))</f>
        <v>D</v>
      </c>
      <c r="M420" s="8" t="str">
        <f>IFERROR(VLOOKUP(A420,'NOSTOK TRAYEMAN'!A:C,3,0),IFERROR(IF(VLOOKUP(A420,'STOK TRAYEMAN'!A:B,2,0)="NOSTOK","E",VLOOKUP(A420,'KATEGORI TRAYEMAN'!A:B,2,0)),"E"))</f>
        <v>E</v>
      </c>
      <c r="N420" s="8" t="str">
        <f>IFERROR(VLOOKUP(A420,FR_HITUNG_MINMAX!A:B,2,0),0)</f>
        <v>SPION BEAT STANDAR IMI (PK)</v>
      </c>
      <c r="O420" s="8" t="str">
        <f>IFERROR(VLOOKUP(A420,FR_HITUNG_MINMAX!A:D,4,0),0)</f>
        <v>IMITAS</v>
      </c>
      <c r="P420" s="8">
        <f>IFERROR(VLOOKUP(A420,FR_HITUNG_MINMAX!A:G,7,0),1)</f>
        <v>1</v>
      </c>
      <c r="Q420" s="11" t="str">
        <f>IFERROR(VLOOKUP(A420,FR_HITUNG_MINMAX!A:J,10,0),1)</f>
        <v>2</v>
      </c>
      <c r="R420" s="8">
        <f>IFERROR(VLOOKUP(A420,FR_HITUNG_MINMAX!A:K,11,0),1)</f>
        <v>1</v>
      </c>
      <c r="S420" s="12">
        <f>IFERROR(VLOOKUP(A420,FR_HITUNG_MINMAX!A:F,6,0),0)</f>
        <v>22000</v>
      </c>
      <c r="T420" s="8">
        <f t="shared" si="265"/>
        <v>1</v>
      </c>
      <c r="U420" s="8">
        <f t="shared" si="240"/>
        <v>1</v>
      </c>
      <c r="V420" s="8">
        <f t="shared" si="241"/>
        <v>0</v>
      </c>
      <c r="W420" s="8">
        <f t="shared" si="266"/>
        <v>0</v>
      </c>
      <c r="X420" s="8">
        <f t="shared" si="267"/>
        <v>0</v>
      </c>
      <c r="Y420" s="16"/>
      <c r="Z420" s="15">
        <f t="shared" si="242"/>
        <v>0</v>
      </c>
      <c r="AA420" s="8">
        <f t="shared" si="268"/>
        <v>0</v>
      </c>
      <c r="AB420" s="16"/>
      <c r="AC420" s="15">
        <f t="shared" si="243"/>
        <v>0</v>
      </c>
      <c r="AD420" s="8">
        <f t="shared" si="244"/>
        <v>0</v>
      </c>
      <c r="AE420" s="16"/>
      <c r="AF420" s="15">
        <f t="shared" si="245"/>
        <v>0</v>
      </c>
      <c r="AG420" s="15">
        <f t="shared" si="269"/>
        <v>0</v>
      </c>
      <c r="AH420" s="16"/>
      <c r="AI420" s="15">
        <f t="shared" si="270"/>
        <v>0</v>
      </c>
      <c r="AJ420" s="8">
        <f t="shared" si="271"/>
        <v>0</v>
      </c>
      <c r="AK420" s="8">
        <f t="shared" si="246"/>
        <v>0</v>
      </c>
      <c r="AL420" s="8">
        <f t="shared" si="247"/>
        <v>0</v>
      </c>
      <c r="AM420" s="8">
        <f t="shared" si="272"/>
        <v>0</v>
      </c>
      <c r="AN420" s="8">
        <f t="shared" si="273"/>
        <v>0</v>
      </c>
      <c r="AO420" s="8">
        <f>IFERROR(VLOOKUP(A420,PERSAMAAN!B:D,3,0),AN420)</f>
        <v>0</v>
      </c>
      <c r="AP420" s="1"/>
      <c r="AQ420" s="8">
        <f t="shared" si="248"/>
        <v>0</v>
      </c>
      <c r="AR420" s="8" t="str">
        <f>IF(AQ420=0,"-",VLOOKUP(A420,FR_HITUNG_MINMAX!A:H,8,0))</f>
        <v>-</v>
      </c>
      <c r="AS420" s="1"/>
      <c r="AT420" s="8" t="str">
        <f t="shared" si="249"/>
        <v>-</v>
      </c>
      <c r="AU420" s="12">
        <f t="shared" si="250"/>
        <v>0</v>
      </c>
      <c r="AV420" s="12">
        <f t="shared" si="251"/>
        <v>0</v>
      </c>
      <c r="AW420" s="8" t="b">
        <f t="shared" si="274"/>
        <v>0</v>
      </c>
      <c r="AX420" s="1"/>
      <c r="AY420" s="8">
        <f t="shared" si="252"/>
        <v>0</v>
      </c>
      <c r="AZ420" s="8" t="str">
        <f>IF(AY420=0,"-",VLOOKUP(A420,FR_HITUNG_MINMAX!A:I,9,0))</f>
        <v>-</v>
      </c>
      <c r="BB420" s="8" t="str">
        <f t="shared" si="253"/>
        <v>-</v>
      </c>
      <c r="BC420" s="12">
        <f t="shared" si="254"/>
        <v>0</v>
      </c>
      <c r="BD420" s="12">
        <f t="shared" si="255"/>
        <v>0</v>
      </c>
      <c r="BE420" s="16"/>
      <c r="BF420" s="8">
        <f>SUMIF('REALISASI ORDER'!C:C,A420,'REALISASI ORDER'!E:E)</f>
        <v>0</v>
      </c>
      <c r="BG420" s="8">
        <f t="shared" si="275"/>
        <v>3</v>
      </c>
      <c r="BH420" s="8">
        <f t="shared" si="256"/>
        <v>2</v>
      </c>
      <c r="BI420" s="8">
        <f t="shared" si="257"/>
        <v>1</v>
      </c>
      <c r="BJ420" s="8">
        <f t="shared" si="276"/>
        <v>0</v>
      </c>
      <c r="BK420" s="33">
        <f t="shared" si="277"/>
        <v>2</v>
      </c>
      <c r="BL420" s="33">
        <f t="shared" si="258"/>
        <v>0</v>
      </c>
      <c r="BM420" s="33">
        <f t="shared" si="259"/>
        <v>0</v>
      </c>
      <c r="BN420" s="33">
        <f t="shared" si="278"/>
        <v>0</v>
      </c>
      <c r="BO420" s="8">
        <f t="shared" si="260"/>
        <v>0</v>
      </c>
      <c r="BP420" s="8">
        <f t="shared" si="261"/>
        <v>0</v>
      </c>
      <c r="BQ420" s="8">
        <f t="shared" si="262"/>
        <v>0</v>
      </c>
      <c r="BR420" s="8">
        <f>IFERROR(ROUNDDOWN(BF420*BN420/(BK420+BL420+BM420+BN),0),0)</f>
        <v>0</v>
      </c>
      <c r="BS420" s="8" t="str">
        <f t="shared" si="263"/>
        <v>VM00069</v>
      </c>
      <c r="BT420" s="8">
        <f>SUMIF(FR_HITUNG_MINMAX!A:A,ORDER!A420,FR_HITUNG_MINMAX!AS:AS)</f>
        <v>3</v>
      </c>
      <c r="BU420" s="8">
        <f t="shared" si="279"/>
        <v>0</v>
      </c>
      <c r="BV420" s="8" t="str">
        <f t="shared" si="264"/>
        <v>-</v>
      </c>
      <c r="BW420" s="8" t="str">
        <f>VLOOKUP(A420,'STOK PESALAKAN'!A:F,6,0)</f>
        <v/>
      </c>
    </row>
    <row r="421" spans="1:75" ht="15" customHeight="1">
      <c r="A421" s="41" t="s">
        <v>477</v>
      </c>
      <c r="B421" s="99">
        <f>IFERROR(IFERROR(VLOOKUP(A421,'STOK PACUL'!C:H,6,0),VLOOKUP(A421,'KATEGORI PACUL'!A:C,3,0)),0)</f>
        <v>7</v>
      </c>
      <c r="C421" s="8">
        <f>IFERROR(VLOOKUP(A421,'KATEGORI PACUL'!A:D,4,0),0)</f>
        <v>6</v>
      </c>
      <c r="D421" s="99">
        <f>IFERROR(IFERROR(VLOOKUP(A421,'STOK PESALAKAN'!C:H,6,0),VLOOKUP(A421,'KATEGORI PESALAKAN'!A:C,3,0)),0)</f>
        <v>5</v>
      </c>
      <c r="E421" s="8">
        <f>IFERROR(VLOOKUP(A421,'KATEGORI PESALAKAN'!A:D,4,0),0)</f>
        <v>4</v>
      </c>
      <c r="F421" s="99">
        <f>IFERROR(IFERROR(VLOOKUP(A421,'STOK CIKDITIRO'!C:H,6,0),VLOOKUP(A421,'KATEGORI CIKDITIRO'!A:C,3,0)),0)</f>
        <v>5</v>
      </c>
      <c r="G421" s="8">
        <f>IFERROR(VLOOKUP(A421,'KATEGORI CIKDITIRO'!A:D,4,0),0)</f>
        <v>5</v>
      </c>
      <c r="H421" s="99">
        <f>IFERROR(IFERROR(VLOOKUP(A421,'STOK TRAYEMAN'!C:H,6,0),VLOOKUP(A421,'KATEGORI TRAYEMAN'!A:C,3,0)),0)</f>
        <v>3</v>
      </c>
      <c r="I421" s="8">
        <f>IFERROR(VLOOKUP(A421,'KATEGORI TRAYEMAN'!A:D,4,0),0)</f>
        <v>4</v>
      </c>
      <c r="J421" s="8" t="str">
        <f>IFERROR(VLOOKUP(A421,'NOSTOK PACUL'!A:C,3,0),IFERROR(IF(VLOOKUP(A421,'STOK PACUL'!A:B,2,0)="NOSTOK","E",VLOOKUP(A421,'KATEGORI PACUL'!A:B,2,0)),"E"))</f>
        <v>B</v>
      </c>
      <c r="K421" s="8" t="str">
        <f>IFERROR(VLOOKUP(A421,'NOSTOK PESALAKAN'!A:C,3,0),IFERROR(IF(VLOOKUP(A421,'STOK PESALAKAN'!A:B,2,0)="NOSTOK","E",VLOOKUP(A421,'KATEGORI PESALAKAN'!A:B,2,0)),"E"))</f>
        <v>B</v>
      </c>
      <c r="L421" s="8" t="str">
        <f>IFERROR(VLOOKUP(A421,'NOSTOK CIKDITIRO'!A:C,3,0),IFERROR(IF(VLOOKUP(A421,'STOK CIKDITIRO'!A:B,2,0)="NOSTOK","E",VLOOKUP(A421,'KATEGORI CIKDITIRO'!A:B,2,0)),"E"))</f>
        <v>C</v>
      </c>
      <c r="M421" s="8" t="str">
        <f>IFERROR(VLOOKUP(A421,'NOSTOK TRAYEMAN'!A:C,3,0),IFERROR(IF(VLOOKUP(A421,'STOK TRAYEMAN'!A:B,2,0)="NOSTOK","E",VLOOKUP(A421,'KATEGORI TRAYEMAN'!A:B,2,0)),"E"))</f>
        <v>D</v>
      </c>
      <c r="N421" s="8" t="str">
        <f>IFERROR(VLOOKUP(A421,FR_HITUNG_MINMAX!A:B,2,0),0)</f>
        <v>BOHLAM SEN / RITING IMI (PS)</v>
      </c>
      <c r="O421" s="8" t="str">
        <f>IFERROR(VLOOKUP(A421,FR_HITUNG_MINMAX!A:D,4,0),0)</f>
        <v>IMITAS</v>
      </c>
      <c r="P421" s="8">
        <f>IFERROR(VLOOKUP(A421,FR_HITUNG_MINMAX!A:G,7,0),1)</f>
        <v>1</v>
      </c>
      <c r="Q421" s="11" t="str">
        <f>IFERROR(VLOOKUP(A421,FR_HITUNG_MINMAX!A:J,10,0),1)</f>
        <v>5</v>
      </c>
      <c r="R421" s="8">
        <f>IFERROR(VLOOKUP(A421,FR_HITUNG_MINMAX!A:K,11,0),1)</f>
        <v>1</v>
      </c>
      <c r="S421" s="12">
        <f>IFERROR(VLOOKUP(A421,FR_HITUNG_MINMAX!A:F,6,0),0)</f>
        <v>3000</v>
      </c>
      <c r="T421" s="8">
        <f t="shared" si="265"/>
        <v>1</v>
      </c>
      <c r="U421" s="8">
        <f t="shared" si="240"/>
        <v>1</v>
      </c>
      <c r="V421" s="8">
        <f t="shared" si="241"/>
        <v>0</v>
      </c>
      <c r="W421" s="8">
        <f t="shared" si="266"/>
        <v>-1</v>
      </c>
      <c r="X421" s="8">
        <f t="shared" si="267"/>
        <v>0</v>
      </c>
      <c r="Y421" s="16"/>
      <c r="Z421" s="15">
        <f t="shared" si="242"/>
        <v>0</v>
      </c>
      <c r="AA421" s="8">
        <f t="shared" si="268"/>
        <v>0</v>
      </c>
      <c r="AB421" s="16"/>
      <c r="AC421" s="15">
        <f t="shared" si="243"/>
        <v>0</v>
      </c>
      <c r="AD421" s="8">
        <f t="shared" si="244"/>
        <v>0</v>
      </c>
      <c r="AE421" s="16"/>
      <c r="AF421" s="15">
        <f t="shared" si="245"/>
        <v>0</v>
      </c>
      <c r="AG421" s="15">
        <f t="shared" si="269"/>
        <v>1</v>
      </c>
      <c r="AH421" s="16"/>
      <c r="AI421" s="15">
        <f t="shared" si="270"/>
        <v>0</v>
      </c>
      <c r="AJ421" s="8">
        <f t="shared" si="271"/>
        <v>0</v>
      </c>
      <c r="AK421" s="8">
        <f t="shared" si="246"/>
        <v>0</v>
      </c>
      <c r="AL421" s="8">
        <f t="shared" si="247"/>
        <v>0</v>
      </c>
      <c r="AM421" s="8">
        <f t="shared" si="272"/>
        <v>0</v>
      </c>
      <c r="AN421" s="8">
        <f t="shared" si="273"/>
        <v>0</v>
      </c>
      <c r="AO421" s="8">
        <f>IFERROR(VLOOKUP(A421,PERSAMAAN!B:D,3,0),AN421)</f>
        <v>0</v>
      </c>
      <c r="AP421" s="1"/>
      <c r="AQ421" s="8">
        <f t="shared" si="248"/>
        <v>0</v>
      </c>
      <c r="AR421" s="8" t="str">
        <f>IF(AQ421=0,"-",VLOOKUP(A421,FR_HITUNG_MINMAX!A:H,8,0))</f>
        <v>-</v>
      </c>
      <c r="AS421" s="1"/>
      <c r="AT421" s="8" t="str">
        <f t="shared" si="249"/>
        <v>-</v>
      </c>
      <c r="AU421" s="12">
        <f t="shared" si="250"/>
        <v>0</v>
      </c>
      <c r="AV421" s="12">
        <f t="shared" si="251"/>
        <v>0</v>
      </c>
      <c r="AW421" s="8" t="b">
        <f t="shared" si="274"/>
        <v>0</v>
      </c>
      <c r="AX421" s="1"/>
      <c r="AY421" s="8">
        <f t="shared" si="252"/>
        <v>0</v>
      </c>
      <c r="AZ421" s="8" t="str">
        <f>IF(AY421=0,"-",VLOOKUP(A421,FR_HITUNG_MINMAX!A:I,9,0))</f>
        <v>-</v>
      </c>
      <c r="BB421" s="8" t="str">
        <f t="shared" si="253"/>
        <v>-</v>
      </c>
      <c r="BC421" s="12">
        <f t="shared" si="254"/>
        <v>0</v>
      </c>
      <c r="BD421" s="12">
        <f t="shared" si="255"/>
        <v>0</v>
      </c>
      <c r="BE421" s="16"/>
      <c r="BF421" s="8">
        <f>SUMIF('REALISASI ORDER'!C:C,A421,'REALISASI ORDER'!E:E)</f>
        <v>0</v>
      </c>
      <c r="BG421" s="8">
        <f t="shared" si="275"/>
        <v>7</v>
      </c>
      <c r="BH421" s="8">
        <f t="shared" si="256"/>
        <v>5</v>
      </c>
      <c r="BI421" s="8">
        <f t="shared" si="257"/>
        <v>5</v>
      </c>
      <c r="BJ421" s="8">
        <f t="shared" si="276"/>
        <v>3</v>
      </c>
      <c r="BK421" s="33">
        <f t="shared" si="277"/>
        <v>6</v>
      </c>
      <c r="BL421" s="33">
        <f t="shared" si="258"/>
        <v>0</v>
      </c>
      <c r="BM421" s="33">
        <f t="shared" si="259"/>
        <v>0</v>
      </c>
      <c r="BN421" s="33">
        <f t="shared" si="278"/>
        <v>1</v>
      </c>
      <c r="BO421" s="8">
        <f t="shared" si="260"/>
        <v>0</v>
      </c>
      <c r="BP421" s="8">
        <f t="shared" si="261"/>
        <v>0</v>
      </c>
      <c r="BQ421" s="8">
        <f t="shared" si="262"/>
        <v>0</v>
      </c>
      <c r="BR421" s="8">
        <f>IFERROR(ROUNDDOWN(BF421*BN421/(BK421+BL421+BM421+BN),0),0)</f>
        <v>0</v>
      </c>
      <c r="BS421" s="8" t="str">
        <f t="shared" si="263"/>
        <v>VM00113</v>
      </c>
      <c r="BT421" s="8">
        <f>SUMIF(FR_HITUNG_MINMAX!A:A,ORDER!A421,FR_HITUNG_MINMAX!AS:AS)</f>
        <v>10</v>
      </c>
      <c r="BU421" s="8">
        <f t="shared" si="279"/>
        <v>0</v>
      </c>
      <c r="BV421" s="8" t="str">
        <f t="shared" si="264"/>
        <v>-</v>
      </c>
      <c r="BW421" s="8" t="str">
        <f>VLOOKUP(A421,'STOK PESALAKAN'!A:F,6,0)</f>
        <v/>
      </c>
    </row>
    <row r="422" spans="1:75" ht="15" customHeight="1">
      <c r="A422" s="41" t="s">
        <v>478</v>
      </c>
      <c r="B422" s="99">
        <f>IFERROR(IFERROR(VLOOKUP(A422,'STOK PACUL'!C:H,6,0),VLOOKUP(A422,'KATEGORI PACUL'!A:C,3,0)),0)</f>
        <v>4</v>
      </c>
      <c r="C422" s="8">
        <f>IFERROR(VLOOKUP(A422,'KATEGORI PACUL'!A:D,4,0),0)</f>
        <v>3</v>
      </c>
      <c r="D422" s="99">
        <f>IFERROR(IFERROR(VLOOKUP(A422,'STOK PESALAKAN'!C:H,6,0),VLOOKUP(A422,'KATEGORI PESALAKAN'!A:C,3,0)),0)</f>
        <v>6</v>
      </c>
      <c r="E422" s="8">
        <f>IFERROR(VLOOKUP(A422,'KATEGORI PESALAKAN'!A:D,4,0),0)</f>
        <v>2</v>
      </c>
      <c r="F422" s="99">
        <f>IFERROR(IFERROR(VLOOKUP(A422,'STOK CIKDITIRO'!C:H,6,0),VLOOKUP(A422,'KATEGORI CIKDITIRO'!A:C,3,0)),0)</f>
        <v>2</v>
      </c>
      <c r="G422" s="8">
        <f>IFERROR(VLOOKUP(A422,'KATEGORI CIKDITIRO'!A:D,4,0),0)</f>
        <v>2</v>
      </c>
      <c r="H422" s="99">
        <f>IFERROR(IFERROR(VLOOKUP(A422,'STOK TRAYEMAN'!C:H,6,0),VLOOKUP(A422,'KATEGORI TRAYEMAN'!A:C,3,0)),0)</f>
        <v>1</v>
      </c>
      <c r="I422" s="8">
        <f>IFERROR(VLOOKUP(A422,'KATEGORI TRAYEMAN'!A:D,4,0),0)</f>
        <v>2</v>
      </c>
      <c r="J422" s="8" t="str">
        <f>IFERROR(VLOOKUP(A422,'NOSTOK PACUL'!A:C,3,0),IFERROR(IF(VLOOKUP(A422,'STOK PACUL'!A:B,2,0)="NOSTOK","E",VLOOKUP(A422,'KATEGORI PACUL'!A:B,2,0)),"E"))</f>
        <v>B</v>
      </c>
      <c r="K422" s="8" t="str">
        <f>IFERROR(VLOOKUP(A422,'NOSTOK PESALAKAN'!A:C,3,0),IFERROR(IF(VLOOKUP(A422,'STOK PESALAKAN'!A:B,2,0)="NOSTOK","E",VLOOKUP(A422,'KATEGORI PESALAKAN'!A:B,2,0)),"E"))</f>
        <v>C</v>
      </c>
      <c r="L422" s="8" t="str">
        <f>IFERROR(VLOOKUP(A422,'NOSTOK CIKDITIRO'!A:C,3,0),IFERROR(IF(VLOOKUP(A422,'STOK CIKDITIRO'!A:B,2,0)="NOSTOK","E",VLOOKUP(A422,'KATEGORI CIKDITIRO'!A:B,2,0)),"E"))</f>
        <v>B</v>
      </c>
      <c r="M422" s="8" t="str">
        <f>IFERROR(VLOOKUP(A422,'NOSTOK TRAYEMAN'!A:C,3,0),IFERROR(IF(VLOOKUP(A422,'STOK TRAYEMAN'!A:B,2,0)="NOSTOK","E",VLOOKUP(A422,'KATEGORI TRAYEMAN'!A:B,2,0)),"E"))</f>
        <v>D</v>
      </c>
      <c r="N422" s="8" t="str">
        <f>IFERROR(VLOOKUP(A422,FR_HITUNG_MINMAX!A:B,2,0),0)</f>
        <v>LEM THREEBOND</v>
      </c>
      <c r="O422" s="8" t="str">
        <f>IFERROR(VLOOKUP(A422,FR_HITUNG_MINMAX!A:D,4,0),0)</f>
        <v>IMITAS</v>
      </c>
      <c r="P422" s="8">
        <f>IFERROR(VLOOKUP(A422,FR_HITUNG_MINMAX!A:G,7,0),1)</f>
        <v>1</v>
      </c>
      <c r="Q422" s="11" t="str">
        <f>IFERROR(VLOOKUP(A422,FR_HITUNG_MINMAX!A:J,10,0),1)</f>
        <v>3</v>
      </c>
      <c r="R422" s="8">
        <f>IFERROR(VLOOKUP(A422,FR_HITUNG_MINMAX!A:K,11,0),1)</f>
        <v>1</v>
      </c>
      <c r="S422" s="12">
        <f>IFERROR(VLOOKUP(A422,FR_HITUNG_MINMAX!A:F,6,0),0)</f>
        <v>9500</v>
      </c>
      <c r="T422" s="8">
        <f t="shared" si="265"/>
        <v>1</v>
      </c>
      <c r="U422" s="8">
        <f t="shared" si="240"/>
        <v>4</v>
      </c>
      <c r="V422" s="8">
        <f t="shared" si="241"/>
        <v>0</v>
      </c>
      <c r="W422" s="8">
        <f t="shared" si="266"/>
        <v>-1</v>
      </c>
      <c r="X422" s="8">
        <f t="shared" si="267"/>
        <v>0</v>
      </c>
      <c r="Y422" s="16"/>
      <c r="Z422" s="15">
        <f t="shared" si="242"/>
        <v>0</v>
      </c>
      <c r="AA422" s="8">
        <f t="shared" si="268"/>
        <v>0</v>
      </c>
      <c r="AB422" s="16"/>
      <c r="AC422" s="15">
        <f t="shared" si="243"/>
        <v>0</v>
      </c>
      <c r="AD422" s="8">
        <f t="shared" si="244"/>
        <v>2</v>
      </c>
      <c r="AE422" s="16"/>
      <c r="AF422" s="15">
        <f t="shared" si="245"/>
        <v>0</v>
      </c>
      <c r="AG422" s="15">
        <f t="shared" si="269"/>
        <v>2</v>
      </c>
      <c r="AH422" s="16"/>
      <c r="AI422" s="15">
        <f t="shared" si="270"/>
        <v>0</v>
      </c>
      <c r="AJ422" s="8">
        <f t="shared" si="271"/>
        <v>0</v>
      </c>
      <c r="AK422" s="8">
        <f t="shared" si="246"/>
        <v>0</v>
      </c>
      <c r="AL422" s="8">
        <f t="shared" si="247"/>
        <v>0</v>
      </c>
      <c r="AM422" s="8">
        <f t="shared" si="272"/>
        <v>0</v>
      </c>
      <c r="AN422" s="8">
        <f t="shared" si="273"/>
        <v>0</v>
      </c>
      <c r="AO422" s="8">
        <f>IFERROR(VLOOKUP(A422,PERSAMAAN!B:D,3,0),AN422)</f>
        <v>0</v>
      </c>
      <c r="AP422" s="1"/>
      <c r="AQ422" s="8">
        <f t="shared" si="248"/>
        <v>0</v>
      </c>
      <c r="AR422" s="8" t="str">
        <f>IF(AQ422=0,"-",VLOOKUP(A422,FR_HITUNG_MINMAX!A:H,8,0))</f>
        <v>-</v>
      </c>
      <c r="AS422" s="1"/>
      <c r="AT422" s="8" t="str">
        <f t="shared" si="249"/>
        <v>-</v>
      </c>
      <c r="AU422" s="12">
        <f t="shared" si="250"/>
        <v>0</v>
      </c>
      <c r="AV422" s="12">
        <f t="shared" si="251"/>
        <v>0</v>
      </c>
      <c r="AW422" s="8" t="b">
        <f t="shared" si="274"/>
        <v>0</v>
      </c>
      <c r="AX422" s="1"/>
      <c r="AY422" s="8">
        <f t="shared" si="252"/>
        <v>0</v>
      </c>
      <c r="AZ422" s="8" t="str">
        <f>IF(AY422=0,"-",VLOOKUP(A422,FR_HITUNG_MINMAX!A:I,9,0))</f>
        <v>-</v>
      </c>
      <c r="BB422" s="8" t="str">
        <f t="shared" si="253"/>
        <v>-</v>
      </c>
      <c r="BC422" s="12">
        <f t="shared" si="254"/>
        <v>0</v>
      </c>
      <c r="BD422" s="12">
        <f t="shared" si="255"/>
        <v>0</v>
      </c>
      <c r="BE422" s="16"/>
      <c r="BF422" s="8">
        <f>SUMIF('REALISASI ORDER'!C:C,A422,'REALISASI ORDER'!E:E)</f>
        <v>0</v>
      </c>
      <c r="BG422" s="8">
        <f t="shared" si="275"/>
        <v>4</v>
      </c>
      <c r="BH422" s="8">
        <f t="shared" si="256"/>
        <v>6</v>
      </c>
      <c r="BI422" s="8">
        <f t="shared" si="257"/>
        <v>2</v>
      </c>
      <c r="BJ422" s="8">
        <f t="shared" si="276"/>
        <v>1</v>
      </c>
      <c r="BK422" s="33">
        <f t="shared" si="277"/>
        <v>3</v>
      </c>
      <c r="BL422" s="33">
        <f t="shared" si="258"/>
        <v>0</v>
      </c>
      <c r="BM422" s="33">
        <f t="shared" si="259"/>
        <v>0</v>
      </c>
      <c r="BN422" s="33">
        <f t="shared" si="278"/>
        <v>1</v>
      </c>
      <c r="BO422" s="8">
        <f t="shared" si="260"/>
        <v>0</v>
      </c>
      <c r="BP422" s="8">
        <f t="shared" si="261"/>
        <v>0</v>
      </c>
      <c r="BQ422" s="8">
        <f t="shared" si="262"/>
        <v>0</v>
      </c>
      <c r="BR422" s="8">
        <f>IFERROR(ROUNDDOWN(BF422*BN422/(BK422+BL422+BM422+BN),0),0)</f>
        <v>0</v>
      </c>
      <c r="BS422" s="8" t="str">
        <f t="shared" si="263"/>
        <v>VM0035</v>
      </c>
      <c r="BT422" s="8">
        <f>SUMIF(FR_HITUNG_MINMAX!A:A,ORDER!A422,FR_HITUNG_MINMAX!AS:AS)</f>
        <v>4</v>
      </c>
      <c r="BU422" s="8">
        <f t="shared" si="279"/>
        <v>0</v>
      </c>
      <c r="BV422" s="8" t="str">
        <f t="shared" si="264"/>
        <v>-</v>
      </c>
      <c r="BW422" s="8" t="str">
        <f>VLOOKUP(A422,'STOK PESALAKAN'!A:F,6,0)</f>
        <v/>
      </c>
    </row>
    <row r="423" spans="1:75" ht="15" customHeight="1">
      <c r="A423" s="41" t="s">
        <v>575</v>
      </c>
      <c r="B423" s="99">
        <f>IFERROR(IFERROR(VLOOKUP(A423,'STOK PACUL'!C:H,6,0),VLOOKUP(A423,'KATEGORI PACUL'!A:C,3,0)),0)</f>
        <v>0</v>
      </c>
      <c r="C423" s="8">
        <f>IFERROR(VLOOKUP(A423,'KATEGORI PACUL'!A:D,4,0),0)</f>
        <v>1</v>
      </c>
      <c r="D423" s="99">
        <f>IFERROR(IFERROR(VLOOKUP(A423,'STOK PESALAKAN'!C:H,6,0),VLOOKUP(A423,'KATEGORI PESALAKAN'!A:C,3,0)),0)</f>
        <v>1</v>
      </c>
      <c r="E423" s="8">
        <f>IFERROR(VLOOKUP(A423,'KATEGORI PESALAKAN'!A:D,4,0),0)</f>
        <v>0</v>
      </c>
      <c r="F423" s="99">
        <f>IFERROR(IFERROR(VLOOKUP(A423,'STOK CIKDITIRO'!C:H,6,0),VLOOKUP(A423,'KATEGORI CIKDITIRO'!A:C,3,0)),0)</f>
        <v>0</v>
      </c>
      <c r="G423" s="8">
        <f>IFERROR(VLOOKUP(A423,'KATEGORI CIKDITIRO'!A:D,4,0),0)</f>
        <v>0</v>
      </c>
      <c r="H423" s="99">
        <f>IFERROR(IFERROR(VLOOKUP(A423,'STOK TRAYEMAN'!C:H,6,0),VLOOKUP(A423,'KATEGORI TRAYEMAN'!A:C,3,0)),0)</f>
        <v>0</v>
      </c>
      <c r="I423" s="8">
        <f>IFERROR(VLOOKUP(A423,'KATEGORI TRAYEMAN'!A:D,4,0),0)</f>
        <v>0</v>
      </c>
      <c r="J423" s="8" t="str">
        <f>IFERROR(VLOOKUP(A423,'NOSTOK PACUL'!A:C,3,0),IFERROR(IF(VLOOKUP(A423,'STOK PACUL'!A:B,2,0)="NOSTOK","E",VLOOKUP(A423,'KATEGORI PACUL'!A:B,2,0)),"E"))</f>
        <v>D</v>
      </c>
      <c r="K423" s="8" t="str">
        <f>IFERROR(VLOOKUP(A423,'NOSTOK PESALAKAN'!A:C,3,0),IFERROR(IF(VLOOKUP(A423,'STOK PESALAKAN'!A:B,2,0)="NOSTOK","E",VLOOKUP(A423,'KATEGORI PESALAKAN'!A:B,2,0)),"E"))</f>
        <v>E</v>
      </c>
      <c r="L423" s="8" t="str">
        <f>IFERROR(VLOOKUP(A423,'NOSTOK CIKDITIRO'!A:C,3,0),IFERROR(IF(VLOOKUP(A423,'STOK CIKDITIRO'!A:B,2,0)="NOSTOK","E",VLOOKUP(A423,'KATEGORI CIKDITIRO'!A:B,2,0)),"E"))</f>
        <v>E</v>
      </c>
      <c r="M423" s="8" t="str">
        <f>IFERROR(VLOOKUP(A423,'NOSTOK TRAYEMAN'!A:C,3,0),IFERROR(IF(VLOOKUP(A423,'STOK TRAYEMAN'!A:B,2,0)="NOSTOK","E",VLOOKUP(A423,'KATEGORI TRAYEMAN'!A:B,2,0)),"E"))</f>
        <v>E</v>
      </c>
      <c r="N423" s="8" t="str">
        <f>IFERROR(VLOOKUP(A423,FR_HITUNG_MINMAX!A:B,2,0),0)</f>
        <v>AKI KERING YUASA BESAR YT7C</v>
      </c>
      <c r="O423" s="8" t="str">
        <f>IFERROR(VLOOKUP(A423,FR_HITUNG_MINMAX!A:D,4,0),0)</f>
        <v>AKIGEN</v>
      </c>
      <c r="P423" s="8">
        <f>IFERROR(VLOOKUP(A423,FR_HITUNG_MINMAX!A:G,7,0),1)</f>
        <v>1</v>
      </c>
      <c r="Q423" s="11" t="str">
        <f>IFERROR(VLOOKUP(A423,FR_HITUNG_MINMAX!A:J,10,0),1)</f>
        <v>1</v>
      </c>
      <c r="R423" s="8">
        <f>IFERROR(VLOOKUP(A423,FR_HITUNG_MINMAX!A:K,11,0),1)</f>
        <v>1</v>
      </c>
      <c r="S423" s="12">
        <f>IFERROR(VLOOKUP(A423,FR_HITUNG_MINMAX!A:F,6,0),0)</f>
        <v>192000</v>
      </c>
      <c r="T423" s="8">
        <f t="shared" si="265"/>
        <v>-1</v>
      </c>
      <c r="U423" s="8">
        <f t="shared" si="240"/>
        <v>1</v>
      </c>
      <c r="V423" s="8">
        <f t="shared" si="241"/>
        <v>0</v>
      </c>
      <c r="W423" s="8">
        <f t="shared" si="266"/>
        <v>0</v>
      </c>
      <c r="X423" s="8">
        <f t="shared" si="267"/>
        <v>0</v>
      </c>
      <c r="Y423" s="16"/>
      <c r="Z423" s="15">
        <f t="shared" si="242"/>
        <v>0</v>
      </c>
      <c r="AA423" s="8">
        <f t="shared" si="268"/>
        <v>1</v>
      </c>
      <c r="AB423" s="16"/>
      <c r="AC423" s="15">
        <f t="shared" si="243"/>
        <v>0</v>
      </c>
      <c r="AD423" s="8">
        <f t="shared" si="244"/>
        <v>0</v>
      </c>
      <c r="AE423" s="16"/>
      <c r="AF423" s="15">
        <f t="shared" si="245"/>
        <v>0</v>
      </c>
      <c r="AG423" s="15">
        <f t="shared" si="269"/>
        <v>0</v>
      </c>
      <c r="AH423" s="16"/>
      <c r="AI423" s="15">
        <f t="shared" si="270"/>
        <v>0</v>
      </c>
      <c r="AJ423" s="8">
        <f t="shared" si="271"/>
        <v>1</v>
      </c>
      <c r="AK423" s="8">
        <f t="shared" si="246"/>
        <v>0</v>
      </c>
      <c r="AL423" s="8">
        <f t="shared" si="247"/>
        <v>0</v>
      </c>
      <c r="AM423" s="8">
        <f t="shared" si="272"/>
        <v>0</v>
      </c>
      <c r="AN423" s="8">
        <f t="shared" si="273"/>
        <v>1</v>
      </c>
      <c r="AO423" s="8">
        <f>IFERROR(VLOOKUP(A423,PERSAMAAN!B:D,3,0),AN423)</f>
        <v>1</v>
      </c>
      <c r="AP423" s="1"/>
      <c r="AQ423" s="8">
        <f t="shared" si="248"/>
        <v>1</v>
      </c>
      <c r="AR423" s="8" t="str">
        <f>IF(AQ423=0,"-",VLOOKUP(A423,FR_HITUNG_MINMAX!A:H,8,0))</f>
        <v>HKJ</v>
      </c>
      <c r="AS423" s="1"/>
      <c r="AT423" s="8" t="str">
        <f t="shared" si="249"/>
        <v>HKJ</v>
      </c>
      <c r="AU423" s="12">
        <f t="shared" si="250"/>
        <v>192000</v>
      </c>
      <c r="AV423" s="12">
        <f t="shared" si="251"/>
        <v>7262685</v>
      </c>
      <c r="AW423" s="8">
        <f t="shared" si="274"/>
        <v>-1</v>
      </c>
      <c r="AX423" s="1"/>
      <c r="AY423" s="8">
        <f t="shared" si="252"/>
        <v>0</v>
      </c>
      <c r="AZ423" s="8" t="str">
        <f>IF(AY423=0,"-",VLOOKUP(A423,FR_HITUNG_MINMAX!A:I,9,0))</f>
        <v>-</v>
      </c>
      <c r="BB423" s="8" t="str">
        <f t="shared" si="253"/>
        <v>-</v>
      </c>
      <c r="BC423" s="12">
        <f t="shared" si="254"/>
        <v>0</v>
      </c>
      <c r="BD423" s="12">
        <f t="shared" si="255"/>
        <v>0</v>
      </c>
      <c r="BE423" s="16"/>
      <c r="BF423" s="8">
        <f>SUMIF('REALISASI ORDER'!C:C,A423,'REALISASI ORDER'!E:E)</f>
        <v>0</v>
      </c>
      <c r="BG423" s="8">
        <f t="shared" si="275"/>
        <v>0</v>
      </c>
      <c r="BH423" s="8">
        <f t="shared" si="256"/>
        <v>1</v>
      </c>
      <c r="BI423" s="8">
        <f t="shared" si="257"/>
        <v>0</v>
      </c>
      <c r="BJ423" s="8">
        <f t="shared" si="276"/>
        <v>0</v>
      </c>
      <c r="BK423" s="33">
        <f t="shared" si="277"/>
        <v>1</v>
      </c>
      <c r="BL423" s="33">
        <f t="shared" si="258"/>
        <v>0</v>
      </c>
      <c r="BM423" s="33">
        <f t="shared" si="259"/>
        <v>0</v>
      </c>
      <c r="BN423" s="33">
        <f t="shared" si="278"/>
        <v>0</v>
      </c>
      <c r="BO423" s="8">
        <f t="shared" si="260"/>
        <v>0</v>
      </c>
      <c r="BP423" s="8">
        <f t="shared" si="261"/>
        <v>0</v>
      </c>
      <c r="BQ423" s="8">
        <f t="shared" si="262"/>
        <v>0</v>
      </c>
      <c r="BR423" s="8">
        <f>IFERROR(ROUNDDOWN(BF423*BN423/(BK423+BL423+BM423+BN),0),0)</f>
        <v>0</v>
      </c>
      <c r="BS423" s="8" t="str">
        <f t="shared" si="263"/>
        <v>YT7C</v>
      </c>
      <c r="BT423" s="8">
        <f>SUMIF(FR_HITUNG_MINMAX!A:A,ORDER!A423,FR_HITUNG_MINMAX!AS:AS)</f>
        <v>1</v>
      </c>
      <c r="BU423" s="8">
        <f t="shared" si="279"/>
        <v>0</v>
      </c>
      <c r="BV423" s="8" t="str">
        <f t="shared" si="264"/>
        <v>HKJ</v>
      </c>
      <c r="BW423" s="8" t="str">
        <f>VLOOKUP(A423,'STOK PESALAKAN'!A:F,6,0)</f>
        <v/>
      </c>
    </row>
    <row r="424" spans="1:75" ht="15" customHeight="1">
      <c r="A424" s="41" t="s">
        <v>576</v>
      </c>
      <c r="B424" s="99">
        <f>IFERROR(IFERROR(VLOOKUP(A424,'STOK PACUL'!C:H,6,0),VLOOKUP(A424,'KATEGORI PACUL'!A:C,3,0)),0)</f>
        <v>0</v>
      </c>
      <c r="C424" s="8">
        <f>IFERROR(VLOOKUP(A424,'KATEGORI PACUL'!A:D,4,0),0)</f>
        <v>0</v>
      </c>
      <c r="D424" s="99">
        <f>IFERROR(IFERROR(VLOOKUP(A424,'STOK PESALAKAN'!C:H,6,0),VLOOKUP(A424,'KATEGORI PESALAKAN'!A:C,3,0)),0)</f>
        <v>3</v>
      </c>
      <c r="E424" s="8">
        <f>IFERROR(VLOOKUP(A424,'KATEGORI PESALAKAN'!A:D,4,0),0)</f>
        <v>3</v>
      </c>
      <c r="F424" s="99">
        <f>IFERROR(IFERROR(VLOOKUP(A424,'STOK CIKDITIRO'!C:H,6,0),VLOOKUP(A424,'KATEGORI CIKDITIRO'!A:C,3,0)),0)</f>
        <v>0</v>
      </c>
      <c r="G424" s="8">
        <f>IFERROR(VLOOKUP(A424,'KATEGORI CIKDITIRO'!A:D,4,0),0)</f>
        <v>0</v>
      </c>
      <c r="H424" s="99">
        <f>IFERROR(IFERROR(VLOOKUP(A424,'STOK TRAYEMAN'!C:H,6,0),VLOOKUP(A424,'KATEGORI TRAYEMAN'!A:C,3,0)),0)</f>
        <v>0</v>
      </c>
      <c r="I424" s="8">
        <f>IFERROR(VLOOKUP(A424,'KATEGORI TRAYEMAN'!A:D,4,0),0)</f>
        <v>0</v>
      </c>
      <c r="J424" s="8" t="str">
        <f>IFERROR(VLOOKUP(A424,'NOSTOK PACUL'!A:C,3,0),IFERROR(IF(VLOOKUP(A424,'STOK PACUL'!A:B,2,0)="NOSTOK","E",VLOOKUP(A424,'KATEGORI PACUL'!A:B,2,0)),"E"))</f>
        <v>E</v>
      </c>
      <c r="K424" s="8" t="str">
        <f>IFERROR(VLOOKUP(A424,'NOSTOK PESALAKAN'!A:C,3,0),IFERROR(IF(VLOOKUP(A424,'STOK PESALAKAN'!A:B,2,0)="NOSTOK","E",VLOOKUP(A424,'KATEGORI PESALAKAN'!A:B,2,0)),"E"))</f>
        <v>D</v>
      </c>
      <c r="L424" s="8" t="str">
        <f>IFERROR(VLOOKUP(A424,'NOSTOK CIKDITIRO'!A:C,3,0),IFERROR(IF(VLOOKUP(A424,'STOK CIKDITIRO'!A:B,2,0)="NOSTOK","E",VLOOKUP(A424,'KATEGORI CIKDITIRO'!A:B,2,0)),"E"))</f>
        <v>E</v>
      </c>
      <c r="M424" s="8" t="str">
        <f>IFERROR(VLOOKUP(A424,'NOSTOK TRAYEMAN'!A:C,3,0),IFERROR(IF(VLOOKUP(A424,'STOK TRAYEMAN'!A:B,2,0)="NOSTOK","E",VLOOKUP(A424,'KATEGORI TRAYEMAN'!A:B,2,0)),"E"))</f>
        <v>E</v>
      </c>
      <c r="N424" s="8" t="str">
        <f>IFERROR(VLOOKUP(A424,FR_HITUNG_MINMAX!A:B,2,0),0)</f>
        <v>AKI KERING YUASA YTZ5S</v>
      </c>
      <c r="O424" s="8" t="str">
        <f>IFERROR(VLOOKUP(A424,FR_HITUNG_MINMAX!A:D,4,0),0)</f>
        <v>AKIGEN</v>
      </c>
      <c r="P424" s="8">
        <f>IFERROR(VLOOKUP(A424,FR_HITUNG_MINMAX!A:G,7,0),1)</f>
        <v>1</v>
      </c>
      <c r="Q424" s="11">
        <f>IFERROR(VLOOKUP(A424,FR_HITUNG_MINMAX!A:J,10,0),1)</f>
        <v>1</v>
      </c>
      <c r="R424" s="8">
        <f>IFERROR(VLOOKUP(A424,FR_HITUNG_MINMAX!A:K,11,0),1)</f>
        <v>1</v>
      </c>
      <c r="S424" s="12">
        <f>IFERROR(VLOOKUP(A424,FR_HITUNG_MINMAX!A:F,6,0),0)</f>
        <v>185000</v>
      </c>
      <c r="T424" s="8">
        <f t="shared" si="265"/>
        <v>0</v>
      </c>
      <c r="U424" s="8">
        <f t="shared" si="240"/>
        <v>0</v>
      </c>
      <c r="V424" s="8">
        <f t="shared" si="241"/>
        <v>0</v>
      </c>
      <c r="W424" s="8">
        <f t="shared" si="266"/>
        <v>0</v>
      </c>
      <c r="X424" s="8">
        <f t="shared" si="267"/>
        <v>0</v>
      </c>
      <c r="Y424" s="16"/>
      <c r="Z424" s="15">
        <f t="shared" si="242"/>
        <v>0</v>
      </c>
      <c r="AA424" s="8">
        <f t="shared" si="268"/>
        <v>0</v>
      </c>
      <c r="AB424" s="16"/>
      <c r="AC424" s="15">
        <f t="shared" si="243"/>
        <v>0</v>
      </c>
      <c r="AD424" s="8">
        <f t="shared" si="244"/>
        <v>0</v>
      </c>
      <c r="AE424" s="16"/>
      <c r="AF424" s="15">
        <f t="shared" si="245"/>
        <v>0</v>
      </c>
      <c r="AG424" s="15">
        <f t="shared" si="269"/>
        <v>0</v>
      </c>
      <c r="AH424" s="16"/>
      <c r="AI424" s="15">
        <f t="shared" si="270"/>
        <v>0</v>
      </c>
      <c r="AJ424" s="8">
        <f t="shared" si="271"/>
        <v>0</v>
      </c>
      <c r="AK424" s="8">
        <f t="shared" si="246"/>
        <v>0</v>
      </c>
      <c r="AL424" s="8">
        <f t="shared" si="247"/>
        <v>0</v>
      </c>
      <c r="AM424" s="8">
        <f t="shared" si="272"/>
        <v>0</v>
      </c>
      <c r="AN424" s="8">
        <f t="shared" si="273"/>
        <v>0</v>
      </c>
      <c r="AO424" s="8">
        <f>IFERROR(VLOOKUP(A424,PERSAMAAN!B:D,3,0),AN424)</f>
        <v>0</v>
      </c>
      <c r="AP424" s="1"/>
      <c r="AQ424" s="8">
        <f t="shared" si="248"/>
        <v>0</v>
      </c>
      <c r="AR424" s="8" t="str">
        <f>IF(AQ424=0,"-",VLOOKUP(A424,FR_HITUNG_MINMAX!A:H,8,0))</f>
        <v>-</v>
      </c>
      <c r="AS424" s="1"/>
      <c r="AT424" s="8" t="str">
        <f t="shared" si="249"/>
        <v>-</v>
      </c>
      <c r="AU424" s="12">
        <f t="shared" si="250"/>
        <v>0</v>
      </c>
      <c r="AV424" s="12">
        <f t="shared" si="251"/>
        <v>0</v>
      </c>
      <c r="AW424" s="8">
        <f t="shared" si="274"/>
        <v>0</v>
      </c>
      <c r="AX424" s="1"/>
      <c r="AY424" s="8">
        <f t="shared" si="252"/>
        <v>0</v>
      </c>
      <c r="AZ424" s="8" t="str">
        <f>IF(AY424=0,"-",VLOOKUP(A424,FR_HITUNG_MINMAX!A:I,9,0))</f>
        <v>-</v>
      </c>
      <c r="BB424" s="8" t="str">
        <f t="shared" si="253"/>
        <v>-</v>
      </c>
      <c r="BC424" s="12">
        <f t="shared" si="254"/>
        <v>0</v>
      </c>
      <c r="BD424" s="12">
        <f t="shared" si="255"/>
        <v>0</v>
      </c>
      <c r="BE424" s="16"/>
      <c r="BF424" s="8">
        <f>SUMIF('REALISASI ORDER'!C:C,A424,'REALISASI ORDER'!E:E)</f>
        <v>0</v>
      </c>
      <c r="BG424" s="8">
        <f t="shared" si="275"/>
        <v>0</v>
      </c>
      <c r="BH424" s="8">
        <f t="shared" si="256"/>
        <v>3</v>
      </c>
      <c r="BI424" s="8">
        <f t="shared" si="257"/>
        <v>0</v>
      </c>
      <c r="BJ424" s="8">
        <f t="shared" si="276"/>
        <v>0</v>
      </c>
      <c r="BK424" s="33">
        <f t="shared" si="277"/>
        <v>0</v>
      </c>
      <c r="BL424" s="33">
        <f t="shared" si="258"/>
        <v>0</v>
      </c>
      <c r="BM424" s="33">
        <f t="shared" si="259"/>
        <v>0</v>
      </c>
      <c r="BN424" s="33">
        <f t="shared" si="278"/>
        <v>0</v>
      </c>
      <c r="BO424" s="8">
        <f t="shared" si="260"/>
        <v>0</v>
      </c>
      <c r="BP424" s="8">
        <f t="shared" si="261"/>
        <v>0</v>
      </c>
      <c r="BQ424" s="8">
        <f t="shared" si="262"/>
        <v>0</v>
      </c>
      <c r="BR424" s="8">
        <f>IFERROR(ROUNDDOWN(BF424*BN424/(BK424+BL424+BM424+BN),0),0)</f>
        <v>0</v>
      </c>
      <c r="BS424" s="8" t="str">
        <f t="shared" si="263"/>
        <v>YTZ5S</v>
      </c>
      <c r="BT424" s="8">
        <f>SUMIF(FR_HITUNG_MINMAX!A:A,ORDER!A424,FR_HITUNG_MINMAX!AS:AS)</f>
        <v>1</v>
      </c>
      <c r="BU424" s="8">
        <f t="shared" si="279"/>
        <v>0</v>
      </c>
      <c r="BV424" s="8" t="str">
        <f t="shared" si="264"/>
        <v>-</v>
      </c>
      <c r="BW424" s="8" t="str">
        <f>VLOOKUP(A424,'STOK PESALAKAN'!A:F,6,0)</f>
        <v/>
      </c>
    </row>
    <row r="425" spans="1:75" ht="15" customHeight="1">
      <c r="A425" s="41" t="s">
        <v>479</v>
      </c>
      <c r="B425" s="99">
        <f>IFERROR(IFERROR(VLOOKUP(A425,'STOK PACUL'!C:H,6,0),VLOOKUP(A425,'KATEGORI PACUL'!A:C,3,0)),0)</f>
        <v>0</v>
      </c>
      <c r="C425" s="8">
        <f>IFERROR(VLOOKUP(A425,'KATEGORI PACUL'!A:D,4,0),0)</f>
        <v>2</v>
      </c>
      <c r="D425" s="99">
        <f>IFERROR(IFERROR(VLOOKUP(A425,'STOK PESALAKAN'!C:H,6,0),VLOOKUP(A425,'KATEGORI PESALAKAN'!A:C,3,0)),0)</f>
        <v>0</v>
      </c>
      <c r="E425" s="8">
        <f>IFERROR(VLOOKUP(A425,'KATEGORI PESALAKAN'!A:D,4,0),0)</f>
        <v>3</v>
      </c>
      <c r="F425" s="99">
        <f>IFERROR(IFERROR(VLOOKUP(A425,'STOK CIKDITIRO'!C:H,6,0),VLOOKUP(A425,'KATEGORI CIKDITIRO'!A:C,3,0)),0)</f>
        <v>0</v>
      </c>
      <c r="G425" s="8">
        <f>IFERROR(VLOOKUP(A425,'KATEGORI CIKDITIRO'!A:D,4,0),0)</f>
        <v>1</v>
      </c>
      <c r="H425" s="99">
        <f>IFERROR(IFERROR(VLOOKUP(A425,'STOK TRAYEMAN'!C:H,6,0),VLOOKUP(A425,'KATEGORI TRAYEMAN'!A:C,3,0)),0)</f>
        <v>0</v>
      </c>
      <c r="I425" s="8">
        <f>IFERROR(VLOOKUP(A425,'KATEGORI TRAYEMAN'!A:D,4,0),0)</f>
        <v>0</v>
      </c>
      <c r="J425" s="8" t="str">
        <f>IFERROR(VLOOKUP(A425,'NOSTOK PACUL'!A:C,3,0),IFERROR(IF(VLOOKUP(A425,'STOK PACUL'!A:B,2,0)="NOSTOK","E",VLOOKUP(A425,'KATEGORI PACUL'!A:B,2,0)),"E"))</f>
        <v>D</v>
      </c>
      <c r="K425" s="8" t="str">
        <f>IFERROR(VLOOKUP(A425,'NOSTOK PESALAKAN'!A:C,3,0),IFERROR(IF(VLOOKUP(A425,'STOK PESALAKAN'!A:B,2,0)="NOSTOK","E",VLOOKUP(A425,'KATEGORI PESALAKAN'!A:B,2,0)),"E"))</f>
        <v>C</v>
      </c>
      <c r="L425" s="8" t="str">
        <f>IFERROR(VLOOKUP(A425,'NOSTOK CIKDITIRO'!A:C,3,0),IFERROR(IF(VLOOKUP(A425,'STOK CIKDITIRO'!A:B,2,0)="NOSTOK","E",VLOOKUP(A425,'KATEGORI CIKDITIRO'!A:B,2,0)),"E"))</f>
        <v>D</v>
      </c>
      <c r="M425" s="8" t="str">
        <f>IFERROR(VLOOKUP(A425,'NOSTOK TRAYEMAN'!A:C,3,0),IFERROR(IF(VLOOKUP(A425,'STOK TRAYEMAN'!A:B,2,0)="NOSTOK","E",VLOOKUP(A425,'KATEGORI TRAYEMAN'!A:B,2,0)),"E"))</f>
        <v>E</v>
      </c>
      <c r="N425" s="8" t="str">
        <f>IFERROR(VLOOKUP(A425,FR_HITUNG_MINMAX!A:B,2,0),0)</f>
        <v>AKI KERING YUASA YTZ6V</v>
      </c>
      <c r="O425" s="8" t="str">
        <f>IFERROR(VLOOKUP(A425,FR_HITUNG_MINMAX!A:D,4,0),0)</f>
        <v>AKIGEN</v>
      </c>
      <c r="P425" s="8">
        <f>IFERROR(VLOOKUP(A425,FR_HITUNG_MINMAX!A:G,7,0),1)</f>
        <v>1</v>
      </c>
      <c r="Q425" s="11" t="str">
        <f>IFERROR(VLOOKUP(A425,FR_HITUNG_MINMAX!A:J,10,0),1)</f>
        <v>1</v>
      </c>
      <c r="R425" s="8">
        <f>IFERROR(VLOOKUP(A425,FR_HITUNG_MINMAX!A:K,11,0),1)</f>
        <v>1</v>
      </c>
      <c r="S425" s="12">
        <f>IFERROR(VLOOKUP(A425,FR_HITUNG_MINMAX!A:F,6,0),0)</f>
        <v>245000</v>
      </c>
      <c r="T425" s="8">
        <f t="shared" si="265"/>
        <v>-2</v>
      </c>
      <c r="U425" s="8">
        <f t="shared" si="240"/>
        <v>-3</v>
      </c>
      <c r="V425" s="8">
        <f t="shared" si="241"/>
        <v>-1</v>
      </c>
      <c r="W425" s="8">
        <f t="shared" si="266"/>
        <v>0</v>
      </c>
      <c r="X425" s="8">
        <f t="shared" si="267"/>
        <v>0</v>
      </c>
      <c r="Y425" s="16"/>
      <c r="Z425" s="15">
        <f t="shared" si="242"/>
        <v>0</v>
      </c>
      <c r="AA425" s="8">
        <f t="shared" si="268"/>
        <v>0</v>
      </c>
      <c r="AB425" s="16"/>
      <c r="AC425" s="15">
        <f t="shared" si="243"/>
        <v>0</v>
      </c>
      <c r="AD425" s="8">
        <f t="shared" si="244"/>
        <v>0</v>
      </c>
      <c r="AE425" s="16"/>
      <c r="AF425" s="15">
        <f t="shared" si="245"/>
        <v>0</v>
      </c>
      <c r="AG425" s="15">
        <f t="shared" si="269"/>
        <v>0</v>
      </c>
      <c r="AH425" s="16"/>
      <c r="AI425" s="15">
        <f t="shared" si="270"/>
        <v>0</v>
      </c>
      <c r="AJ425" s="8">
        <f t="shared" si="271"/>
        <v>1</v>
      </c>
      <c r="AK425" s="8">
        <f t="shared" si="246"/>
        <v>2</v>
      </c>
      <c r="AL425" s="8">
        <f t="shared" si="247"/>
        <v>1</v>
      </c>
      <c r="AM425" s="8">
        <f t="shared" si="272"/>
        <v>0</v>
      </c>
      <c r="AN425" s="8">
        <f t="shared" si="273"/>
        <v>4</v>
      </c>
      <c r="AO425" s="8">
        <f>IFERROR(VLOOKUP(A425,PERSAMAAN!B:D,3,0),AN425)</f>
        <v>4</v>
      </c>
      <c r="AP425" s="1">
        <v>5</v>
      </c>
      <c r="AQ425" s="8">
        <f t="shared" si="248"/>
        <v>5</v>
      </c>
      <c r="AR425" s="8" t="str">
        <f>IF(AQ425=0,"-",VLOOKUP(A425,FR_HITUNG_MINMAX!A:H,8,0))</f>
        <v>HKJ</v>
      </c>
      <c r="AS425" s="1"/>
      <c r="AT425" s="8" t="str">
        <f t="shared" si="249"/>
        <v>HKJ</v>
      </c>
      <c r="AU425" s="12">
        <f t="shared" si="250"/>
        <v>1225000</v>
      </c>
      <c r="AV425" s="12">
        <f t="shared" si="251"/>
        <v>7262685</v>
      </c>
      <c r="AW425" s="8">
        <f t="shared" si="274"/>
        <v>4</v>
      </c>
      <c r="AX425" s="1"/>
      <c r="AY425" s="8">
        <f t="shared" si="252"/>
        <v>4</v>
      </c>
      <c r="AZ425" s="8" t="str">
        <f>IF(AY425=0,"-",VLOOKUP(A425,FR_HITUNG_MINMAX!A:I,9,0))</f>
        <v/>
      </c>
      <c r="BB425" s="8" t="str">
        <f t="shared" si="253"/>
        <v/>
      </c>
      <c r="BC425" s="12">
        <f t="shared" si="254"/>
        <v>980000</v>
      </c>
      <c r="BD425" s="12">
        <f t="shared" si="255"/>
        <v>21965380</v>
      </c>
      <c r="BE425" s="16"/>
      <c r="BF425" s="8">
        <f>SUMIF('REALISASI ORDER'!C:C,A425,'REALISASI ORDER'!E:E)</f>
        <v>0</v>
      </c>
      <c r="BG425" s="8">
        <f t="shared" si="275"/>
        <v>0</v>
      </c>
      <c r="BH425" s="8">
        <f t="shared" si="256"/>
        <v>0</v>
      </c>
      <c r="BI425" s="8">
        <f t="shared" si="257"/>
        <v>0</v>
      </c>
      <c r="BJ425" s="8">
        <f t="shared" si="276"/>
        <v>0</v>
      </c>
      <c r="BK425" s="33">
        <f t="shared" si="277"/>
        <v>0</v>
      </c>
      <c r="BL425" s="33">
        <f t="shared" si="258"/>
        <v>3</v>
      </c>
      <c r="BM425" s="33">
        <f t="shared" si="259"/>
        <v>1</v>
      </c>
      <c r="BN425" s="33">
        <f t="shared" si="278"/>
        <v>0</v>
      </c>
      <c r="BO425" s="8">
        <f t="shared" si="260"/>
        <v>0</v>
      </c>
      <c r="BP425" s="8">
        <f t="shared" si="261"/>
        <v>0</v>
      </c>
      <c r="BQ425" s="8">
        <f t="shared" si="262"/>
        <v>0</v>
      </c>
      <c r="BR425" s="8">
        <f>IFERROR(ROUNDDOWN(BF425*BN425/(BK425+BL425+BM425+BN),0),0)</f>
        <v>0</v>
      </c>
      <c r="BS425" s="8" t="str">
        <f t="shared" si="263"/>
        <v>YTZ6V</v>
      </c>
      <c r="BT425" s="8">
        <f>SUMIF(FR_HITUNG_MINMAX!A:A,ORDER!A425,FR_HITUNG_MINMAX!AS:AS)</f>
        <v>3</v>
      </c>
      <c r="BU425" s="8">
        <f t="shared" si="279"/>
        <v>0</v>
      </c>
      <c r="BV425" s="8" t="str">
        <f t="shared" si="264"/>
        <v>HKJ</v>
      </c>
      <c r="BW425" s="8" t="str">
        <f>VLOOKUP(A425,'STOK PESALAKAN'!A:F,6,0)</f>
        <v/>
      </c>
    </row>
    <row r="426" spans="1:75" ht="15" customHeight="1">
      <c r="A426" s="41" t="s">
        <v>480</v>
      </c>
      <c r="B426" s="99">
        <f>IFERROR(IFERROR(VLOOKUP(A426,'STOK PACUL'!C:H,6,0),VLOOKUP(A426,'KATEGORI PACUL'!A:C,3,0)),0)</f>
        <v>1</v>
      </c>
      <c r="C426" s="8">
        <f>IFERROR(VLOOKUP(A426,'KATEGORI PACUL'!A:D,4,0),0)</f>
        <v>0</v>
      </c>
      <c r="D426" s="99">
        <f>IFERROR(IFERROR(VLOOKUP(A426,'STOK PESALAKAN'!C:H,6,0),VLOOKUP(A426,'KATEGORI PESALAKAN'!A:C,3,0)),0)</f>
        <v>1</v>
      </c>
      <c r="E426" s="8">
        <f>IFERROR(VLOOKUP(A426,'KATEGORI PESALAKAN'!A:D,4,0),0)</f>
        <v>1</v>
      </c>
      <c r="F426" s="99">
        <f>IFERROR(IFERROR(VLOOKUP(A426,'STOK CIKDITIRO'!C:H,6,0),VLOOKUP(A426,'KATEGORI CIKDITIRO'!A:C,3,0)),0)</f>
        <v>0</v>
      </c>
      <c r="G426" s="8">
        <f>IFERROR(VLOOKUP(A426,'KATEGORI CIKDITIRO'!A:D,4,0),0)</f>
        <v>1</v>
      </c>
      <c r="H426" s="99">
        <f>IFERROR(IFERROR(VLOOKUP(A426,'STOK TRAYEMAN'!C:H,6,0),VLOOKUP(A426,'KATEGORI TRAYEMAN'!A:C,3,0)),0)</f>
        <v>0</v>
      </c>
      <c r="I426" s="8">
        <f>IFERROR(VLOOKUP(A426,'KATEGORI TRAYEMAN'!A:D,4,0),0)</f>
        <v>0</v>
      </c>
      <c r="J426" s="8" t="str">
        <f>IFERROR(VLOOKUP(A426,'NOSTOK PACUL'!A:C,3,0),IFERROR(IF(VLOOKUP(A426,'STOK PACUL'!A:B,2,0)="NOSTOK","E",VLOOKUP(A426,'KATEGORI PACUL'!A:B,2,0)),"E"))</f>
        <v>E</v>
      </c>
      <c r="K426" s="8" t="str">
        <f>IFERROR(VLOOKUP(A426,'NOSTOK PESALAKAN'!A:C,3,0),IFERROR(IF(VLOOKUP(A426,'STOK PESALAKAN'!A:B,2,0)="NOSTOK","E",VLOOKUP(A426,'KATEGORI PESALAKAN'!A:B,2,0)),"E"))</f>
        <v>D</v>
      </c>
      <c r="L426" s="8" t="str">
        <f>IFERROR(VLOOKUP(A426,'NOSTOK CIKDITIRO'!A:C,3,0),IFERROR(IF(VLOOKUP(A426,'STOK CIKDITIRO'!A:B,2,0)="NOSTOK","E",VLOOKUP(A426,'KATEGORI CIKDITIRO'!A:B,2,0)),"E"))</f>
        <v>D</v>
      </c>
      <c r="M426" s="8" t="str">
        <f>IFERROR(VLOOKUP(A426,'NOSTOK TRAYEMAN'!A:C,3,0),IFERROR(IF(VLOOKUP(A426,'STOK TRAYEMAN'!A:B,2,0)="NOSTOK","E",VLOOKUP(A426,'KATEGORI TRAYEMAN'!A:B,2,0)),"E"))</f>
        <v>E</v>
      </c>
      <c r="N426" s="8" t="str">
        <f>IFERROR(VLOOKUP(A426,FR_HITUNG_MINMAX!A:B,2,0),0)</f>
        <v>AKI KERING YUASA YTZ7V (PK)</v>
      </c>
      <c r="O426" s="8" t="str">
        <f>IFERROR(VLOOKUP(A426,FR_HITUNG_MINMAX!A:D,4,0),0)</f>
        <v>AKIGEN</v>
      </c>
      <c r="P426" s="8">
        <f>IFERROR(VLOOKUP(A426,FR_HITUNG_MINMAX!A:G,7,0),1)</f>
        <v>1</v>
      </c>
      <c r="Q426" s="11">
        <f>IFERROR(VLOOKUP(A426,FR_HITUNG_MINMAX!A:J,10,0),1)</f>
        <v>1</v>
      </c>
      <c r="R426" s="8">
        <f>IFERROR(VLOOKUP(A426,FR_HITUNG_MINMAX!A:K,11,0),1)</f>
        <v>1</v>
      </c>
      <c r="S426" s="12">
        <f>IFERROR(VLOOKUP(A426,FR_HITUNG_MINMAX!A:F,6,0),0)</f>
        <v>300000</v>
      </c>
      <c r="T426" s="8">
        <f t="shared" si="265"/>
        <v>1</v>
      </c>
      <c r="U426" s="8">
        <f t="shared" si="240"/>
        <v>0</v>
      </c>
      <c r="V426" s="8">
        <f t="shared" si="241"/>
        <v>-1</v>
      </c>
      <c r="W426" s="8">
        <f t="shared" si="266"/>
        <v>0</v>
      </c>
      <c r="X426" s="8">
        <f t="shared" si="267"/>
        <v>0</v>
      </c>
      <c r="Y426" s="16"/>
      <c r="Z426" s="15">
        <f t="shared" si="242"/>
        <v>0</v>
      </c>
      <c r="AA426" s="8">
        <f t="shared" si="268"/>
        <v>0</v>
      </c>
      <c r="AB426" s="16"/>
      <c r="AC426" s="15">
        <f t="shared" si="243"/>
        <v>0</v>
      </c>
      <c r="AD426" s="8">
        <f t="shared" si="244"/>
        <v>0</v>
      </c>
      <c r="AE426" s="16"/>
      <c r="AF426" s="15">
        <f t="shared" si="245"/>
        <v>0</v>
      </c>
      <c r="AG426" s="15">
        <f t="shared" si="269"/>
        <v>0</v>
      </c>
      <c r="AH426" s="16"/>
      <c r="AI426" s="15">
        <f t="shared" si="270"/>
        <v>0</v>
      </c>
      <c r="AJ426" s="8">
        <f t="shared" si="271"/>
        <v>0</v>
      </c>
      <c r="AK426" s="8">
        <f t="shared" si="246"/>
        <v>0</v>
      </c>
      <c r="AL426" s="8">
        <f t="shared" si="247"/>
        <v>1</v>
      </c>
      <c r="AM426" s="8">
        <f t="shared" si="272"/>
        <v>0</v>
      </c>
      <c r="AN426" s="8">
        <f t="shared" si="273"/>
        <v>1</v>
      </c>
      <c r="AO426" s="8">
        <f>IFERROR(VLOOKUP(A426,PERSAMAAN!B:D,3,0),AN426)</f>
        <v>1</v>
      </c>
      <c r="AP426" s="1"/>
      <c r="AQ426" s="8">
        <f t="shared" si="248"/>
        <v>1</v>
      </c>
      <c r="AR426" s="8" t="str">
        <f>IF(AQ426=0,"-",VLOOKUP(A426,FR_HITUNG_MINMAX!A:H,8,0))</f>
        <v>NPM</v>
      </c>
      <c r="AS426" s="1" t="s">
        <v>32</v>
      </c>
      <c r="AT426" s="8" t="str">
        <f t="shared" si="249"/>
        <v>HKJ</v>
      </c>
      <c r="AU426" s="12">
        <f t="shared" si="250"/>
        <v>300000</v>
      </c>
      <c r="AV426" s="12">
        <f t="shared" si="251"/>
        <v>7262685</v>
      </c>
      <c r="AW426" s="8">
        <f t="shared" si="274"/>
        <v>-1</v>
      </c>
      <c r="AX426" s="1"/>
      <c r="AY426" s="8">
        <f t="shared" si="252"/>
        <v>0</v>
      </c>
      <c r="AZ426" s="8" t="str">
        <f>IF(AY426=0,"-",VLOOKUP(A426,FR_HITUNG_MINMAX!A:I,9,0))</f>
        <v>-</v>
      </c>
      <c r="BB426" s="8" t="str">
        <f t="shared" si="253"/>
        <v>-</v>
      </c>
      <c r="BC426" s="12">
        <f t="shared" si="254"/>
        <v>0</v>
      </c>
      <c r="BD426" s="12">
        <f t="shared" si="255"/>
        <v>0</v>
      </c>
      <c r="BE426" s="16"/>
      <c r="BF426" s="8">
        <f>SUMIF('REALISASI ORDER'!C:C,A426,'REALISASI ORDER'!E:E)</f>
        <v>0</v>
      </c>
      <c r="BG426" s="8">
        <f t="shared" si="275"/>
        <v>1</v>
      </c>
      <c r="BH426" s="8">
        <f t="shared" si="256"/>
        <v>1</v>
      </c>
      <c r="BI426" s="8">
        <f t="shared" si="257"/>
        <v>0</v>
      </c>
      <c r="BJ426" s="8">
        <f t="shared" si="276"/>
        <v>0</v>
      </c>
      <c r="BK426" s="33">
        <f t="shared" si="277"/>
        <v>0</v>
      </c>
      <c r="BL426" s="33">
        <f t="shared" si="258"/>
        <v>0</v>
      </c>
      <c r="BM426" s="33">
        <f t="shared" si="259"/>
        <v>1</v>
      </c>
      <c r="BN426" s="33">
        <f t="shared" si="278"/>
        <v>0</v>
      </c>
      <c r="BO426" s="8">
        <f t="shared" si="260"/>
        <v>0</v>
      </c>
      <c r="BP426" s="8">
        <f t="shared" si="261"/>
        <v>0</v>
      </c>
      <c r="BQ426" s="8">
        <f t="shared" si="262"/>
        <v>0</v>
      </c>
      <c r="BR426" s="8">
        <f>IFERROR(ROUNDDOWN(BF426*BN426/(BK426+BL426+BM426+BN),0),0)</f>
        <v>0</v>
      </c>
      <c r="BS426" s="8" t="str">
        <f t="shared" si="263"/>
        <v>YTZ7S</v>
      </c>
      <c r="BT426" s="8">
        <f>SUMIF(FR_HITUNG_MINMAX!A:A,ORDER!A426,FR_HITUNG_MINMAX!AS:AS)</f>
        <v>2</v>
      </c>
      <c r="BU426" s="8">
        <f t="shared" si="279"/>
        <v>0</v>
      </c>
      <c r="BV426" s="8" t="str">
        <f t="shared" si="264"/>
        <v>HKJ</v>
      </c>
      <c r="BW426" s="8" t="str">
        <f>VLOOKUP(A426,'STOK PESALAKAN'!A:F,6,0)</f>
        <v/>
      </c>
    </row>
    <row r="427" spans="1:75" ht="15" customHeight="1">
      <c r="A427" s="41" t="s">
        <v>42</v>
      </c>
      <c r="B427" s="99">
        <f>IFERROR(IFERROR(VLOOKUP(A427,'STOK PACUL'!C:H,6,0),VLOOKUP(A427,'KATEGORI PACUL'!A:C,3,0)),0)</f>
        <v>0</v>
      </c>
      <c r="C427" s="8">
        <f>IFERROR(VLOOKUP(A427,'KATEGORI PACUL'!A:D,4,0),0)</f>
        <v>0</v>
      </c>
      <c r="D427" s="99">
        <f>IFERROR(IFERROR(VLOOKUP(A427,'STOK PESALAKAN'!C:H,6,0),VLOOKUP(A427,'KATEGORI PESALAKAN'!A:C,3,0)),0)</f>
        <v>0</v>
      </c>
      <c r="E427" s="8">
        <f>IFERROR(VLOOKUP(A427,'KATEGORI PESALAKAN'!A:D,4,0),0)</f>
        <v>0</v>
      </c>
      <c r="F427" s="99">
        <f>IFERROR(IFERROR(VLOOKUP(A427,'STOK CIKDITIRO'!C:H,6,0),VLOOKUP(A427,'KATEGORI CIKDITIRO'!A:C,3,0)),0)</f>
        <v>0</v>
      </c>
      <c r="G427" s="8">
        <f>IFERROR(VLOOKUP(A427,'KATEGORI CIKDITIRO'!A:D,4,0),0)</f>
        <v>0</v>
      </c>
      <c r="H427" s="99">
        <f>IFERROR(IFERROR(VLOOKUP(A427,'STOK TRAYEMAN'!C:H,6,0),VLOOKUP(A427,'KATEGORI TRAYEMAN'!A:C,3,0)),0)</f>
        <v>0</v>
      </c>
      <c r="I427" s="8">
        <f>IFERROR(VLOOKUP(A427,'KATEGORI TRAYEMAN'!A:D,4,0),0)</f>
        <v>0</v>
      </c>
      <c r="J427" s="8" t="str">
        <f>IFERROR(VLOOKUP(A427,'NOSTOK PACUL'!A:C,3,0),IFERROR(IF(VLOOKUP(A427,'STOK PACUL'!A:B,2,0)="NOSTOK","E",VLOOKUP(A427,'KATEGORI PACUL'!A:B,2,0)),"E"))</f>
        <v>E</v>
      </c>
      <c r="K427" s="8" t="str">
        <f>IFERROR(VLOOKUP(A427,'NOSTOK PESALAKAN'!A:C,3,0),IFERROR(IF(VLOOKUP(A427,'STOK PESALAKAN'!A:B,2,0)="NOSTOK","E",VLOOKUP(A427,'KATEGORI PESALAKAN'!A:B,2,0)),"E"))</f>
        <v>E</v>
      </c>
      <c r="L427" s="8" t="str">
        <f>IFERROR(VLOOKUP(A427,'NOSTOK CIKDITIRO'!A:C,3,0),IFERROR(IF(VLOOKUP(A427,'STOK CIKDITIRO'!A:B,2,0)="NOSTOK","E",VLOOKUP(A427,'KATEGORI CIKDITIRO'!A:B,2,0)),"E"))</f>
        <v>E</v>
      </c>
      <c r="M427" s="8" t="str">
        <f>IFERROR(VLOOKUP(A427,'NOSTOK TRAYEMAN'!A:C,3,0),IFERROR(IF(VLOOKUP(A427,'STOK TRAYEMAN'!A:B,2,0)="NOSTOK","E",VLOOKUP(A427,'KATEGORI TRAYEMAN'!A:B,2,0)),"E"))</f>
        <v>E</v>
      </c>
      <c r="N427" s="8">
        <f>IFERROR(VLOOKUP(A427,FR_HITUNG_MINMAX!A:B,2,0),0)</f>
        <v>0</v>
      </c>
      <c r="O427" s="8">
        <f>IFERROR(VLOOKUP(A427,FR_HITUNG_MINMAX!A:D,4,0),0)</f>
        <v>0</v>
      </c>
      <c r="P427" s="8">
        <f>IFERROR(VLOOKUP(A427,FR_HITUNG_MINMAX!A:G,7,0),1)</f>
        <v>1</v>
      </c>
      <c r="Q427" s="11">
        <f>IFERROR(VLOOKUP(A427,FR_HITUNG_MINMAX!A:J,10,0),1)</f>
        <v>1</v>
      </c>
      <c r="R427" s="8">
        <f>IFERROR(VLOOKUP(A427,FR_HITUNG_MINMAX!A:K,11,0),1)</f>
        <v>1</v>
      </c>
      <c r="S427" s="12">
        <f>IFERROR(VLOOKUP(A427,FR_HITUNG_MINMAX!A:F,6,0),0)</f>
        <v>0</v>
      </c>
      <c r="T427" s="8">
        <f t="shared" si="265"/>
        <v>0</v>
      </c>
      <c r="U427" s="8">
        <f t="shared" si="240"/>
        <v>0</v>
      </c>
      <c r="V427" s="8">
        <f t="shared" si="241"/>
        <v>0</v>
      </c>
      <c r="W427" s="8">
        <f t="shared" si="266"/>
        <v>0</v>
      </c>
      <c r="X427" s="8">
        <f t="shared" si="267"/>
        <v>0</v>
      </c>
      <c r="Y427" s="16"/>
      <c r="Z427" s="15">
        <f t="shared" si="242"/>
        <v>0</v>
      </c>
      <c r="AA427" s="8">
        <f t="shared" si="268"/>
        <v>0</v>
      </c>
      <c r="AB427" s="16"/>
      <c r="AC427" s="15">
        <f t="shared" si="243"/>
        <v>0</v>
      </c>
      <c r="AD427" s="8">
        <f t="shared" si="244"/>
        <v>0</v>
      </c>
      <c r="AE427" s="16"/>
      <c r="AF427" s="15">
        <f t="shared" si="245"/>
        <v>0</v>
      </c>
      <c r="AG427" s="15">
        <f t="shared" si="269"/>
        <v>0</v>
      </c>
      <c r="AH427" s="16"/>
      <c r="AI427" s="15">
        <f t="shared" si="270"/>
        <v>0</v>
      </c>
      <c r="AJ427" s="8">
        <f t="shared" si="271"/>
        <v>0</v>
      </c>
      <c r="AK427" s="8">
        <f t="shared" si="246"/>
        <v>0</v>
      </c>
      <c r="AL427" s="8">
        <f t="shared" si="247"/>
        <v>0</v>
      </c>
      <c r="AM427" s="8">
        <f t="shared" si="272"/>
        <v>0</v>
      </c>
      <c r="AN427" s="8">
        <f t="shared" si="273"/>
        <v>0</v>
      </c>
      <c r="AO427" s="8">
        <f>IFERROR(VLOOKUP(A427,PERSAMAAN!B:D,3,0),AN427)</f>
        <v>0</v>
      </c>
      <c r="AP427" s="1"/>
      <c r="AQ427" s="8">
        <f t="shared" si="248"/>
        <v>0</v>
      </c>
      <c r="AR427" s="8" t="str">
        <f>IF(AQ427=0,"-",VLOOKUP(A427,FR_HITUNG_MINMAX!A:H,8,0))</f>
        <v>-</v>
      </c>
      <c r="AS427" s="1"/>
      <c r="AT427" s="8" t="str">
        <f t="shared" si="249"/>
        <v>-</v>
      </c>
      <c r="AU427" s="12">
        <f t="shared" si="250"/>
        <v>0</v>
      </c>
      <c r="AV427" s="12">
        <f t="shared" si="251"/>
        <v>0</v>
      </c>
      <c r="AW427" s="8" t="b">
        <f t="shared" si="274"/>
        <v>0</v>
      </c>
      <c r="AX427" s="1"/>
      <c r="AY427" s="8">
        <f t="shared" si="252"/>
        <v>0</v>
      </c>
      <c r="AZ427" s="8" t="str">
        <f>IF(AY427=0,"-",VLOOKUP(A427,FR_HITUNG_MINMAX!A:I,9,0))</f>
        <v>-</v>
      </c>
      <c r="BB427" s="8" t="str">
        <f t="shared" si="253"/>
        <v>-</v>
      </c>
      <c r="BC427" s="12">
        <f t="shared" si="254"/>
        <v>0</v>
      </c>
      <c r="BD427" s="12">
        <f t="shared" si="255"/>
        <v>0</v>
      </c>
      <c r="BE427" s="16"/>
      <c r="BF427" s="8">
        <f>SUMIF('REALISASI ORDER'!C:C,A427,'REALISASI ORDER'!E:E)</f>
        <v>0</v>
      </c>
      <c r="BG427" s="8">
        <f t="shared" si="275"/>
        <v>0</v>
      </c>
      <c r="BH427" s="8">
        <f t="shared" si="256"/>
        <v>0</v>
      </c>
      <c r="BI427" s="8">
        <f t="shared" si="257"/>
        <v>0</v>
      </c>
      <c r="BJ427" s="8">
        <f t="shared" si="276"/>
        <v>0</v>
      </c>
      <c r="BK427" s="33">
        <f t="shared" si="277"/>
        <v>0</v>
      </c>
      <c r="BL427" s="33">
        <f t="shared" si="258"/>
        <v>0</v>
      </c>
      <c r="BM427" s="33">
        <f t="shared" si="259"/>
        <v>0</v>
      </c>
      <c r="BN427" s="33">
        <f t="shared" si="278"/>
        <v>0</v>
      </c>
      <c r="BO427" s="8">
        <f t="shared" si="260"/>
        <v>0</v>
      </c>
      <c r="BP427" s="8">
        <f t="shared" si="261"/>
        <v>0</v>
      </c>
      <c r="BQ427" s="8">
        <f t="shared" si="262"/>
        <v>0</v>
      </c>
      <c r="BR427" s="8">
        <f>IFERROR(ROUNDDOWN(BF427*BN427/(BK427+BL427+BM427+BN),0),0)</f>
        <v>0</v>
      </c>
      <c r="BS427" s="8" t="str">
        <f t="shared" si="263"/>
        <v>(blank)</v>
      </c>
      <c r="BT427" s="8">
        <f>SUMIF(FR_HITUNG_MINMAX!A:A,ORDER!A427,FR_HITUNG_MINMAX!AS:AS)</f>
        <v>0</v>
      </c>
      <c r="BU427" s="8">
        <f t="shared" si="279"/>
        <v>0</v>
      </c>
      <c r="BV427" s="8" t="str">
        <f t="shared" si="264"/>
        <v>-</v>
      </c>
      <c r="BW427" s="8" t="e">
        <f>VLOOKUP(A427,'STOK PESALAKAN'!A:F,6,0)</f>
        <v>#N/A</v>
      </c>
    </row>
    <row r="428" spans="1:75">
      <c r="A428" s="41" t="s">
        <v>975</v>
      </c>
      <c r="B428" s="99">
        <f>IFERROR(IFERROR(VLOOKUP(A428,'STOK PACUL'!C:H,6,0),VLOOKUP(A428,'KATEGORI PACUL'!A:C,3,0)),0)</f>
        <v>2</v>
      </c>
      <c r="C428" s="8">
        <f>IFERROR(VLOOKUP(A428,'KATEGORI PACUL'!A:D,4,0),0)</f>
        <v>4</v>
      </c>
      <c r="D428" s="99">
        <f>IFERROR(IFERROR(VLOOKUP(A428,'STOK PESALAKAN'!C:H,6,0),VLOOKUP(A428,'KATEGORI PESALAKAN'!A:C,3,0)),0)</f>
        <v>1</v>
      </c>
      <c r="E428" s="8">
        <f>IFERROR(VLOOKUP(A428,'KATEGORI PESALAKAN'!A:D,4,0),0)</f>
        <v>1</v>
      </c>
      <c r="F428" s="99">
        <f>IFERROR(IFERROR(VLOOKUP(A428,'STOK CIKDITIRO'!C:H,6,0),VLOOKUP(A428,'KATEGORI CIKDITIRO'!A:C,3,0)),0)</f>
        <v>1</v>
      </c>
      <c r="G428" s="8">
        <f>IFERROR(VLOOKUP(A428,'KATEGORI CIKDITIRO'!A:D,4,0),0)</f>
        <v>1</v>
      </c>
      <c r="H428" s="99">
        <f>IFERROR(IFERROR(VLOOKUP(A428,'STOK TRAYEMAN'!C:H,6,0),VLOOKUP(A428,'KATEGORI TRAYEMAN'!A:C,3,0)),0)</f>
        <v>0</v>
      </c>
      <c r="I428" s="8">
        <f>IFERROR(VLOOKUP(A428,'KATEGORI TRAYEMAN'!A:D,4,0),0)</f>
        <v>0</v>
      </c>
      <c r="J428" s="8" t="str">
        <f>IFERROR(VLOOKUP(A428,'NOSTOK PACUL'!A:C,3,0),IFERROR(IF(VLOOKUP(A428,'STOK PACUL'!A:B,2,0)="NOSTOK","E",VLOOKUP(A428,'KATEGORI PACUL'!A:B,2,0)),"E"))</f>
        <v>C</v>
      </c>
      <c r="K428" s="8" t="str">
        <f>IFERROR(VLOOKUP(A428,'NOSTOK PESALAKAN'!A:C,3,0),IFERROR(IF(VLOOKUP(A428,'STOK PESALAKAN'!A:B,2,0)="NOSTOK","E",VLOOKUP(A428,'KATEGORI PESALAKAN'!A:B,2,0)),"E"))</f>
        <v>D</v>
      </c>
      <c r="L428" s="8" t="str">
        <f>IFERROR(VLOOKUP(A428,'NOSTOK CIKDITIRO'!A:C,3,0),IFERROR(IF(VLOOKUP(A428,'STOK CIKDITIRO'!A:B,2,0)="NOSTOK","E",VLOOKUP(A428,'KATEGORI CIKDITIRO'!A:B,2,0)),"E"))</f>
        <v>D</v>
      </c>
      <c r="M428" s="8" t="str">
        <f>IFERROR(VLOOKUP(A428,'NOSTOK TRAYEMAN'!A:C,3,0),IFERROR(IF(VLOOKUP(A428,'STOK TRAYEMAN'!A:B,2,0)="NOSTOK","E",VLOOKUP(A428,'KATEGORI TRAYEMAN'!A:B,2,0)),"E"))</f>
        <v>E</v>
      </c>
      <c r="N428" s="8" t="str">
        <f>IFERROR(VLOOKUP(A428,FR_HITUNG_MINMAX!A:B,2,0),0)</f>
        <v>ROLLER H.BEAT CARBU ORI</v>
      </c>
      <c r="O428" s="8" t="str">
        <f>IFERROR(VLOOKUP(A428,FR_HITUNG_MINMAX!A:D,4,0),0)</f>
        <v>ORISIN</v>
      </c>
      <c r="P428" s="8">
        <f>IFERROR(VLOOKUP(A428,FR_HITUNG_MINMAX!A:G,7,0),1)</f>
        <v>1</v>
      </c>
      <c r="Q428" s="11">
        <f>IFERROR(VLOOKUP(A428,FR_HITUNG_MINMAX!A:J,10,0),1)</f>
        <v>1</v>
      </c>
      <c r="R428" s="8">
        <f>IFERROR(VLOOKUP(A428,FR_HITUNG_MINMAX!A:K,11,0),1)</f>
        <v>1</v>
      </c>
      <c r="S428" s="12">
        <f>IFERROR(VLOOKUP(A428,FR_HITUNG_MINMAX!A:F,6,0),0)</f>
        <v>58000</v>
      </c>
      <c r="T428" s="8">
        <f t="shared" si="265"/>
        <v>-2</v>
      </c>
      <c r="U428" s="8">
        <f t="shared" si="240"/>
        <v>0</v>
      </c>
      <c r="V428" s="8">
        <f t="shared" si="241"/>
        <v>0</v>
      </c>
      <c r="W428" s="8">
        <f t="shared" si="266"/>
        <v>0</v>
      </c>
      <c r="X428" s="8">
        <f t="shared" si="267"/>
        <v>0</v>
      </c>
      <c r="Y428" s="16"/>
      <c r="Z428" s="15">
        <f t="shared" si="242"/>
        <v>0</v>
      </c>
      <c r="AA428" s="8">
        <f t="shared" si="268"/>
        <v>0</v>
      </c>
      <c r="AB428" s="16"/>
      <c r="AC428" s="15">
        <f t="shared" si="243"/>
        <v>0</v>
      </c>
      <c r="AD428" s="8">
        <f t="shared" si="244"/>
        <v>0</v>
      </c>
      <c r="AE428" s="16"/>
      <c r="AF428" s="15">
        <f t="shared" si="245"/>
        <v>0</v>
      </c>
      <c r="AG428" s="15">
        <f t="shared" si="269"/>
        <v>0</v>
      </c>
      <c r="AH428" s="16"/>
      <c r="AI428" s="15">
        <f t="shared" si="270"/>
        <v>0</v>
      </c>
      <c r="AJ428" s="8">
        <f t="shared" si="271"/>
        <v>1</v>
      </c>
      <c r="AK428" s="8">
        <f t="shared" si="246"/>
        <v>0</v>
      </c>
      <c r="AL428" s="8">
        <f t="shared" si="247"/>
        <v>0</v>
      </c>
      <c r="AM428" s="8">
        <f t="shared" si="272"/>
        <v>0</v>
      </c>
      <c r="AN428" s="8">
        <f t="shared" si="273"/>
        <v>1</v>
      </c>
      <c r="AO428" s="8">
        <f>IFERROR(VLOOKUP(A428,PERSAMAAN!B:D,3,0),AN428)</f>
        <v>1</v>
      </c>
      <c r="AP428" s="1">
        <v>2</v>
      </c>
      <c r="AQ428" s="8">
        <f t="shared" si="248"/>
        <v>2</v>
      </c>
      <c r="AR428" s="8" t="str">
        <f>IF(AQ428=0,"-",VLOOKUP(A428,FR_HITUNG_MINMAX!A:H,8,0))</f>
        <v>GSM</v>
      </c>
      <c r="AS428" s="1"/>
      <c r="AT428" s="8" t="str">
        <f t="shared" si="249"/>
        <v>GSM</v>
      </c>
      <c r="AU428" s="12">
        <f t="shared" si="250"/>
        <v>116000</v>
      </c>
      <c r="AV428" s="12">
        <f t="shared" si="251"/>
        <v>2132750</v>
      </c>
      <c r="AW428" s="8">
        <f t="shared" si="274"/>
        <v>3</v>
      </c>
      <c r="AX428" s="1"/>
      <c r="AY428" s="8">
        <f t="shared" si="252"/>
        <v>3</v>
      </c>
      <c r="AZ428" s="8" t="str">
        <f>IF(AY428=0,"-",VLOOKUP(A428,FR_HITUNG_MINMAX!A:I,9,0))</f>
        <v>NSA</v>
      </c>
      <c r="BB428" s="8" t="str">
        <f t="shared" si="253"/>
        <v>NSA</v>
      </c>
      <c r="BC428" s="12">
        <f t="shared" si="254"/>
        <v>174000</v>
      </c>
      <c r="BD428" s="12">
        <f t="shared" si="255"/>
        <v>57564082.685275108</v>
      </c>
      <c r="BE428" s="16"/>
      <c r="BF428" s="8">
        <f>SUMIF('REALISASI ORDER'!C:C,A428,'REALISASI ORDER'!E:E)</f>
        <v>0</v>
      </c>
      <c r="BG428" s="8">
        <f t="shared" si="275"/>
        <v>2</v>
      </c>
      <c r="BH428" s="8">
        <f t="shared" si="256"/>
        <v>1</v>
      </c>
      <c r="BI428" s="8">
        <f t="shared" si="257"/>
        <v>1</v>
      </c>
      <c r="BJ428" s="8">
        <f t="shared" si="276"/>
        <v>0</v>
      </c>
      <c r="BK428" s="33">
        <f t="shared" si="277"/>
        <v>1</v>
      </c>
      <c r="BL428" s="33">
        <f t="shared" si="258"/>
        <v>0</v>
      </c>
      <c r="BM428" s="33">
        <f t="shared" si="259"/>
        <v>0</v>
      </c>
      <c r="BN428" s="33">
        <f t="shared" si="278"/>
        <v>0</v>
      </c>
      <c r="BO428" s="8">
        <f t="shared" si="260"/>
        <v>0</v>
      </c>
      <c r="BP428" s="8">
        <f t="shared" si="261"/>
        <v>0</v>
      </c>
      <c r="BQ428" s="8">
        <f t="shared" si="262"/>
        <v>0</v>
      </c>
      <c r="BR428" s="8">
        <f>IFERROR(ROUNDDOWN(BF428*BN428/(BK428+BL428+BM428+BN),0),0)</f>
        <v>0</v>
      </c>
      <c r="BS428" s="8" t="str">
        <f t="shared" si="263"/>
        <v>2212A-KVY-900</v>
      </c>
      <c r="BT428" s="8">
        <f>SUMIF(FR_HITUNG_MINMAX!A:A,ORDER!A428,FR_HITUNG_MINMAX!AS:AS)</f>
        <v>4</v>
      </c>
      <c r="BU428" s="8">
        <f t="shared" si="279"/>
        <v>0</v>
      </c>
      <c r="BV428" s="8" t="str">
        <f t="shared" si="264"/>
        <v>GSM</v>
      </c>
      <c r="BW428" s="8" t="str">
        <f>VLOOKUP(A428,'STOK PESALAKAN'!A:F,6,0)</f>
        <v/>
      </c>
    </row>
    <row r="429" spans="1:75">
      <c r="A429" s="41" t="s">
        <v>1821</v>
      </c>
      <c r="B429" s="99">
        <f>IFERROR(IFERROR(VLOOKUP(A429,'STOK PACUL'!C:H,6,0),VLOOKUP(A429,'KATEGORI PACUL'!A:C,3,0)),0)</f>
        <v>1</v>
      </c>
      <c r="C429" s="8">
        <f>IFERROR(VLOOKUP(A429,'KATEGORI PACUL'!A:D,4,0),0)</f>
        <v>1</v>
      </c>
      <c r="D429" s="99">
        <f>IFERROR(IFERROR(VLOOKUP(A429,'STOK PESALAKAN'!C:H,6,0),VLOOKUP(A429,'KATEGORI PESALAKAN'!A:C,3,0)),0)</f>
        <v>1</v>
      </c>
      <c r="E429" s="8">
        <f>IFERROR(VLOOKUP(A429,'KATEGORI PESALAKAN'!A:D,4,0),0)</f>
        <v>0</v>
      </c>
      <c r="F429" s="99">
        <f>IFERROR(IFERROR(VLOOKUP(A429,'STOK CIKDITIRO'!C:H,6,0),VLOOKUP(A429,'KATEGORI CIKDITIRO'!A:C,3,0)),0)</f>
        <v>2</v>
      </c>
      <c r="G429" s="8">
        <f>IFERROR(VLOOKUP(A429,'KATEGORI CIKDITIRO'!A:D,4,0),0)</f>
        <v>1</v>
      </c>
      <c r="H429" s="99">
        <f>IFERROR(IFERROR(VLOOKUP(A429,'STOK TRAYEMAN'!C:H,6,0),VLOOKUP(A429,'KATEGORI TRAYEMAN'!A:C,3,0)),0)</f>
        <v>0</v>
      </c>
      <c r="I429" s="8">
        <f>IFERROR(VLOOKUP(A429,'KATEGORI TRAYEMAN'!A:D,4,0),0)</f>
        <v>0</v>
      </c>
      <c r="J429" s="8" t="str">
        <f>IFERROR(VLOOKUP(A429,'NOSTOK PACUL'!A:C,3,0),IFERROR(IF(VLOOKUP(A429,'STOK PACUL'!A:B,2,0)="NOSTOK","E",VLOOKUP(A429,'KATEGORI PACUL'!A:B,2,0)),"E"))</f>
        <v>D</v>
      </c>
      <c r="K429" s="8" t="str">
        <f>IFERROR(VLOOKUP(A429,'NOSTOK PESALAKAN'!A:C,3,0),IFERROR(IF(VLOOKUP(A429,'STOK PESALAKAN'!A:B,2,0)="NOSTOK","E",VLOOKUP(A429,'KATEGORI PESALAKAN'!A:B,2,0)),"E"))</f>
        <v>E</v>
      </c>
      <c r="L429" s="8" t="str">
        <f>IFERROR(VLOOKUP(A429,'NOSTOK CIKDITIRO'!A:C,3,0),IFERROR(IF(VLOOKUP(A429,'STOK CIKDITIRO'!A:B,2,0)="NOSTOK","E",VLOOKUP(A429,'KATEGORI CIKDITIRO'!A:B,2,0)),"E"))</f>
        <v>D</v>
      </c>
      <c r="M429" s="8" t="str">
        <f>IFERROR(VLOOKUP(A429,'NOSTOK TRAYEMAN'!A:C,3,0),IFERROR(IF(VLOOKUP(A429,'STOK TRAYEMAN'!A:B,2,0)="NOSTOK","E",VLOOKUP(A429,'KATEGORI TRAYEMAN'!A:B,2,0)),"E"))</f>
        <v>E</v>
      </c>
      <c r="N429" s="8" t="str">
        <f>IFERROR(VLOOKUP(A429,FR_HITUNG_MINMAX!A:B,2,0),0)</f>
        <v>FILTER UDARA Y.MIO J ORI</v>
      </c>
      <c r="O429" s="8" t="str">
        <f>IFERROR(VLOOKUP(A429,FR_HITUNG_MINMAX!A:D,4,0),0)</f>
        <v>ORISIN</v>
      </c>
      <c r="P429" s="8">
        <f>IFERROR(VLOOKUP(A429,FR_HITUNG_MINMAX!A:G,7,0),1)</f>
        <v>1</v>
      </c>
      <c r="Q429" s="11" t="str">
        <f>IFERROR(VLOOKUP(A429,FR_HITUNG_MINMAX!A:J,10,0),1)</f>
        <v>1</v>
      </c>
      <c r="R429" s="8">
        <f>IFERROR(VLOOKUP(A429,FR_HITUNG_MINMAX!A:K,11,0),1)</f>
        <v>1</v>
      </c>
      <c r="S429" s="12">
        <f>IFERROR(VLOOKUP(A429,FR_HITUNG_MINMAX!A:F,6,0),0)</f>
        <v>45000</v>
      </c>
      <c r="T429" s="8">
        <f t="shared" si="265"/>
        <v>0</v>
      </c>
      <c r="U429" s="8">
        <f t="shared" si="240"/>
        <v>1</v>
      </c>
      <c r="V429" s="8">
        <f t="shared" si="241"/>
        <v>1</v>
      </c>
      <c r="W429" s="8">
        <f t="shared" si="266"/>
        <v>0</v>
      </c>
      <c r="X429" s="8">
        <f t="shared" si="267"/>
        <v>0</v>
      </c>
      <c r="Y429" s="16"/>
      <c r="Z429" s="15">
        <f t="shared" si="242"/>
        <v>0</v>
      </c>
      <c r="AA429" s="8">
        <f t="shared" si="268"/>
        <v>0</v>
      </c>
      <c r="AB429" s="16"/>
      <c r="AC429" s="15">
        <f t="shared" si="243"/>
        <v>0</v>
      </c>
      <c r="AD429" s="8">
        <f t="shared" si="244"/>
        <v>0</v>
      </c>
      <c r="AE429" s="16"/>
      <c r="AF429" s="15">
        <f t="shared" si="245"/>
        <v>0</v>
      </c>
      <c r="AG429" s="15">
        <f t="shared" si="269"/>
        <v>0</v>
      </c>
      <c r="AH429" s="16"/>
      <c r="AI429" s="15">
        <f t="shared" si="270"/>
        <v>0</v>
      </c>
      <c r="AJ429" s="8">
        <f t="shared" si="271"/>
        <v>1</v>
      </c>
      <c r="AK429" s="8">
        <f t="shared" si="246"/>
        <v>0</v>
      </c>
      <c r="AL429" s="8">
        <f t="shared" si="247"/>
        <v>0</v>
      </c>
      <c r="AM429" s="8">
        <f t="shared" si="272"/>
        <v>0</v>
      </c>
      <c r="AN429" s="8">
        <f t="shared" si="273"/>
        <v>1</v>
      </c>
      <c r="AO429" s="8">
        <f>IFERROR(VLOOKUP(A429,PERSAMAAN!B:D,3,0),AN429)</f>
        <v>2</v>
      </c>
      <c r="AP429" s="1">
        <v>0</v>
      </c>
      <c r="AQ429" s="8">
        <f t="shared" si="248"/>
        <v>0</v>
      </c>
      <c r="AR429" s="8" t="str">
        <f>IF(AQ429=0,"-",VLOOKUP(A429,FR_HITUNG_MINMAX!A:H,8,0))</f>
        <v>-</v>
      </c>
      <c r="AS429" s="1"/>
      <c r="AT429" s="8" t="str">
        <f t="shared" si="249"/>
        <v>-</v>
      </c>
      <c r="AU429" s="12">
        <f t="shared" si="250"/>
        <v>0</v>
      </c>
      <c r="AV429" s="12">
        <f t="shared" si="251"/>
        <v>0</v>
      </c>
      <c r="AW429" s="8">
        <f t="shared" si="274"/>
        <v>-2</v>
      </c>
      <c r="AX429" s="1"/>
      <c r="AY429" s="8">
        <f t="shared" si="252"/>
        <v>0</v>
      </c>
      <c r="AZ429" s="8" t="str">
        <f>IF(AY429=0,"-",VLOOKUP(A429,FR_HITUNG_MINMAX!A:I,9,0))</f>
        <v>-</v>
      </c>
      <c r="BB429" s="8" t="str">
        <f t="shared" si="253"/>
        <v>-</v>
      </c>
      <c r="BC429" s="12">
        <f t="shared" si="254"/>
        <v>0</v>
      </c>
      <c r="BD429" s="12">
        <f t="shared" si="255"/>
        <v>0</v>
      </c>
      <c r="BE429" s="16"/>
      <c r="BF429" s="8">
        <f>SUMIF('REALISASI ORDER'!C:C,A429,'REALISASI ORDER'!E:E)</f>
        <v>0</v>
      </c>
      <c r="BG429" s="8">
        <f t="shared" si="275"/>
        <v>1</v>
      </c>
      <c r="BH429" s="8">
        <f t="shared" si="256"/>
        <v>1</v>
      </c>
      <c r="BI429" s="8">
        <f t="shared" si="257"/>
        <v>2</v>
      </c>
      <c r="BJ429" s="8">
        <f t="shared" si="276"/>
        <v>0</v>
      </c>
      <c r="BK429" s="33">
        <f t="shared" si="277"/>
        <v>1</v>
      </c>
      <c r="BL429" s="33">
        <f t="shared" si="258"/>
        <v>0</v>
      </c>
      <c r="BM429" s="33">
        <f t="shared" si="259"/>
        <v>0</v>
      </c>
      <c r="BN429" s="33">
        <f t="shared" si="278"/>
        <v>0</v>
      </c>
      <c r="BO429" s="8">
        <f t="shared" si="260"/>
        <v>0</v>
      </c>
      <c r="BP429" s="8">
        <f t="shared" si="261"/>
        <v>0</v>
      </c>
      <c r="BQ429" s="8">
        <f t="shared" si="262"/>
        <v>0</v>
      </c>
      <c r="BR429" s="8">
        <f>IFERROR(ROUNDDOWN(BF429*BN429/(BK429+BL429+BM429+BN),0),0)</f>
        <v>0</v>
      </c>
      <c r="BS429" s="8" t="str">
        <f t="shared" si="263"/>
        <v>54P-WE445-00</v>
      </c>
      <c r="BT429" s="8">
        <f>SUMIF(FR_HITUNG_MINMAX!A:A,ORDER!A429,FR_HITUNG_MINMAX!AS:AS)</f>
        <v>2</v>
      </c>
      <c r="BU429" s="8">
        <f t="shared" si="279"/>
        <v>0</v>
      </c>
      <c r="BV429" s="8" t="str">
        <f t="shared" si="264"/>
        <v>-</v>
      </c>
      <c r="BW429" s="8" t="str">
        <f>VLOOKUP(A429,'STOK PESALAKAN'!A:F,6,0)</f>
        <v>54P-WE445-00</v>
      </c>
    </row>
    <row r="430" spans="1:75" ht="15" customHeight="1">
      <c r="A430" s="41" t="s">
        <v>279</v>
      </c>
      <c r="B430" s="99">
        <f>IFERROR(IFERROR(VLOOKUP(A430,'STOK PACUL'!C:H,6,0),VLOOKUP(A430,'KATEGORI PACUL'!A:C,3,0)),0)</f>
        <v>1</v>
      </c>
      <c r="C430" s="8">
        <f>IFERROR(VLOOKUP(A430,'KATEGORI PACUL'!A:D,4,0),0)</f>
        <v>0</v>
      </c>
      <c r="D430" s="99">
        <f>IFERROR(IFERROR(VLOOKUP(A430,'STOK PESALAKAN'!C:H,6,0),VLOOKUP(A430,'KATEGORI PESALAKAN'!A:C,3,0)),0)</f>
        <v>1</v>
      </c>
      <c r="E430" s="8">
        <f>IFERROR(VLOOKUP(A430,'KATEGORI PESALAKAN'!A:D,4,0),0)</f>
        <v>0</v>
      </c>
      <c r="F430" s="99">
        <f>IFERROR(IFERROR(VLOOKUP(A430,'STOK CIKDITIRO'!C:H,6,0),VLOOKUP(A430,'KATEGORI CIKDITIRO'!A:C,3,0)),0)</f>
        <v>1</v>
      </c>
      <c r="G430" s="8">
        <f>IFERROR(VLOOKUP(A430,'KATEGORI CIKDITIRO'!A:D,4,0),0)</f>
        <v>1</v>
      </c>
      <c r="H430" s="99">
        <f>IFERROR(IFERROR(VLOOKUP(A430,'STOK TRAYEMAN'!C:H,6,0),VLOOKUP(A430,'KATEGORI TRAYEMAN'!A:C,3,0)),0)</f>
        <v>0</v>
      </c>
      <c r="I430" s="8">
        <f>IFERROR(VLOOKUP(A430,'KATEGORI TRAYEMAN'!A:D,4,0),0)</f>
        <v>0</v>
      </c>
      <c r="J430" s="8" t="str">
        <f>IFERROR(VLOOKUP(A430,'NOSTOK PACUL'!A:C,3,0),IFERROR(IF(VLOOKUP(A430,'STOK PACUL'!A:B,2,0)="NOSTOK","E",VLOOKUP(A430,'KATEGORI PACUL'!A:B,2,0)),"E"))</f>
        <v>E</v>
      </c>
      <c r="K430" s="8" t="str">
        <f>IFERROR(VLOOKUP(A430,'NOSTOK PESALAKAN'!A:C,3,0),IFERROR(IF(VLOOKUP(A430,'STOK PESALAKAN'!A:B,2,0)="NOSTOK","E",VLOOKUP(A430,'KATEGORI PESALAKAN'!A:B,2,0)),"E"))</f>
        <v>E</v>
      </c>
      <c r="L430" s="8" t="str">
        <f>IFERROR(VLOOKUP(A430,'NOSTOK CIKDITIRO'!A:C,3,0),IFERROR(IF(VLOOKUP(A430,'STOK CIKDITIRO'!A:B,2,0)="NOSTOK","E",VLOOKUP(A430,'KATEGORI CIKDITIRO'!A:B,2,0)),"E"))</f>
        <v>D</v>
      </c>
      <c r="M430" s="8" t="str">
        <f>IFERROR(VLOOKUP(A430,'NOSTOK TRAYEMAN'!A:C,3,0),IFERROR(IF(VLOOKUP(A430,'STOK TRAYEMAN'!A:B,2,0)="NOSTOK","E",VLOOKUP(A430,'KATEGORI TRAYEMAN'!A:B,2,0)),"E"))</f>
        <v>E</v>
      </c>
      <c r="N430" s="8" t="str">
        <f>IFERROR(VLOOKUP(A430,FR_HITUNG_MINMAX!A:B,2,0),0)</f>
        <v>RELAY STATER H.VARIO ORI</v>
      </c>
      <c r="O430" s="8" t="str">
        <f>IFERROR(VLOOKUP(A430,FR_HITUNG_MINMAX!A:D,4,0),0)</f>
        <v>ORISIN</v>
      </c>
      <c r="P430" s="8">
        <f>IFERROR(VLOOKUP(A430,FR_HITUNG_MINMAX!A:G,7,0),1)</f>
        <v>1</v>
      </c>
      <c r="Q430" s="11">
        <f>IFERROR(VLOOKUP(A430,FR_HITUNG_MINMAX!A:J,10,0),1)</f>
        <v>1</v>
      </c>
      <c r="R430" s="8">
        <f>IFERROR(VLOOKUP(A430,FR_HITUNG_MINMAX!A:K,11,0),1)</f>
        <v>1</v>
      </c>
      <c r="S430" s="12">
        <f>IFERROR(VLOOKUP(A430,FR_HITUNG_MINMAX!A:F,6,0),0)</f>
        <v>54000</v>
      </c>
      <c r="T430" s="8">
        <f t="shared" si="265"/>
        <v>1</v>
      </c>
      <c r="U430" s="8">
        <f t="shared" si="240"/>
        <v>1</v>
      </c>
      <c r="V430" s="8">
        <f t="shared" si="241"/>
        <v>0</v>
      </c>
      <c r="W430" s="8">
        <f t="shared" si="266"/>
        <v>0</v>
      </c>
      <c r="X430" s="8">
        <f t="shared" si="267"/>
        <v>0</v>
      </c>
      <c r="Y430" s="16"/>
      <c r="Z430" s="15">
        <f t="shared" si="242"/>
        <v>0</v>
      </c>
      <c r="AA430" s="8">
        <f t="shared" si="268"/>
        <v>0</v>
      </c>
      <c r="AB430" s="16"/>
      <c r="AC430" s="15">
        <f t="shared" si="243"/>
        <v>0</v>
      </c>
      <c r="AD430" s="8">
        <f t="shared" si="244"/>
        <v>0</v>
      </c>
      <c r="AE430" s="16"/>
      <c r="AF430" s="15">
        <f t="shared" si="245"/>
        <v>0</v>
      </c>
      <c r="AG430" s="15">
        <f t="shared" si="269"/>
        <v>0</v>
      </c>
      <c r="AH430" s="16"/>
      <c r="AI430" s="15">
        <f t="shared" si="270"/>
        <v>0</v>
      </c>
      <c r="AJ430" s="8">
        <f t="shared" si="271"/>
        <v>0</v>
      </c>
      <c r="AK430" s="8">
        <f t="shared" si="246"/>
        <v>0</v>
      </c>
      <c r="AL430" s="8">
        <f t="shared" si="247"/>
        <v>0</v>
      </c>
      <c r="AM430" s="8">
        <f t="shared" si="272"/>
        <v>0</v>
      </c>
      <c r="AN430" s="8">
        <f t="shared" si="273"/>
        <v>0</v>
      </c>
      <c r="AO430" s="8">
        <f>IFERROR(VLOOKUP(A430,PERSAMAAN!B:D,3,0),AN430)</f>
        <v>0</v>
      </c>
      <c r="AP430" s="1"/>
      <c r="AQ430" s="8">
        <f t="shared" si="248"/>
        <v>0</v>
      </c>
      <c r="AR430" s="8" t="str">
        <f>IF(AQ430=0,"-",VLOOKUP(A430,FR_HITUNG_MINMAX!A:H,8,0))</f>
        <v>-</v>
      </c>
      <c r="AS430" s="1"/>
      <c r="AT430" s="8" t="str">
        <f t="shared" si="249"/>
        <v>-</v>
      </c>
      <c r="AU430" s="12">
        <f t="shared" si="250"/>
        <v>0</v>
      </c>
      <c r="AV430" s="12">
        <f t="shared" si="251"/>
        <v>0</v>
      </c>
      <c r="AW430" s="8">
        <f t="shared" si="274"/>
        <v>-2</v>
      </c>
      <c r="AX430" s="1"/>
      <c r="AY430" s="8">
        <f t="shared" si="252"/>
        <v>0</v>
      </c>
      <c r="AZ430" s="8" t="str">
        <f>IF(AY430=0,"-",VLOOKUP(A430,FR_HITUNG_MINMAX!A:I,9,0))</f>
        <v>-</v>
      </c>
      <c r="BB430" s="8" t="str">
        <f t="shared" si="253"/>
        <v>-</v>
      </c>
      <c r="BC430" s="12">
        <f t="shared" si="254"/>
        <v>0</v>
      </c>
      <c r="BD430" s="12">
        <f t="shared" si="255"/>
        <v>0</v>
      </c>
      <c r="BE430" s="16"/>
      <c r="BF430" s="8">
        <f>SUMIF('REALISASI ORDER'!C:C,A430,'REALISASI ORDER'!E:E)</f>
        <v>0</v>
      </c>
      <c r="BG430" s="8">
        <f t="shared" si="275"/>
        <v>1</v>
      </c>
      <c r="BH430" s="8">
        <f t="shared" si="256"/>
        <v>1</v>
      </c>
      <c r="BI430" s="8">
        <f t="shared" si="257"/>
        <v>1</v>
      </c>
      <c r="BJ430" s="8">
        <f t="shared" si="276"/>
        <v>0</v>
      </c>
      <c r="BK430" s="33">
        <f t="shared" si="277"/>
        <v>0</v>
      </c>
      <c r="BL430" s="33">
        <f t="shared" si="258"/>
        <v>0</v>
      </c>
      <c r="BM430" s="33">
        <f t="shared" si="259"/>
        <v>0</v>
      </c>
      <c r="BN430" s="33">
        <f t="shared" si="278"/>
        <v>0</v>
      </c>
      <c r="BO430" s="8">
        <f t="shared" si="260"/>
        <v>0</v>
      </c>
      <c r="BP430" s="8">
        <f t="shared" si="261"/>
        <v>0</v>
      </c>
      <c r="BQ430" s="8">
        <f t="shared" si="262"/>
        <v>0</v>
      </c>
      <c r="BR430" s="8">
        <f>IFERROR(ROUNDDOWN(BF430*BN430/(BK430+BL430+BM430+BN),0),0)</f>
        <v>0</v>
      </c>
      <c r="BS430" s="8" t="str">
        <f t="shared" si="263"/>
        <v>38501-KVB-901</v>
      </c>
      <c r="BT430" s="8">
        <f>SUMIF(FR_HITUNG_MINMAX!A:A,ORDER!A430,FR_HITUNG_MINMAX!AS:AS)</f>
        <v>1</v>
      </c>
      <c r="BU430" s="8">
        <f t="shared" si="279"/>
        <v>0</v>
      </c>
      <c r="BV430" s="8" t="str">
        <f t="shared" si="264"/>
        <v>-</v>
      </c>
      <c r="BW430" s="8" t="str">
        <f>VLOOKUP(A430,'STOK PESALAKAN'!A:F,6,0)</f>
        <v/>
      </c>
    </row>
    <row r="431" spans="1:75" ht="15" customHeight="1">
      <c r="A431" s="41" t="s">
        <v>1436</v>
      </c>
      <c r="B431" s="99">
        <f>IFERROR(IFERROR(VLOOKUP(A431,'STOK PACUL'!C:H,6,0),VLOOKUP(A431,'KATEGORI PACUL'!A:C,3,0)),0)</f>
        <v>1</v>
      </c>
      <c r="C431" s="8">
        <f>IFERROR(VLOOKUP(A431,'KATEGORI PACUL'!A:D,4,0),0)</f>
        <v>2</v>
      </c>
      <c r="D431" s="99">
        <f>IFERROR(IFERROR(VLOOKUP(A431,'STOK PESALAKAN'!C:H,6,0),VLOOKUP(A431,'KATEGORI PESALAKAN'!A:C,3,0)),0)</f>
        <v>0</v>
      </c>
      <c r="E431" s="8">
        <f>IFERROR(VLOOKUP(A431,'KATEGORI PESALAKAN'!A:D,4,0),0)</f>
        <v>0</v>
      </c>
      <c r="F431" s="99">
        <f>IFERROR(IFERROR(VLOOKUP(A431,'STOK CIKDITIRO'!C:H,6,0),VLOOKUP(A431,'KATEGORI CIKDITIRO'!A:C,3,0)),0)</f>
        <v>1</v>
      </c>
      <c r="G431" s="8">
        <f>IFERROR(VLOOKUP(A431,'KATEGORI CIKDITIRO'!A:D,4,0),0)</f>
        <v>0</v>
      </c>
      <c r="H431" s="99">
        <f>IFERROR(IFERROR(VLOOKUP(A431,'STOK TRAYEMAN'!C:H,6,0),VLOOKUP(A431,'KATEGORI TRAYEMAN'!A:C,3,0)),0)</f>
        <v>0</v>
      </c>
      <c r="I431" s="8">
        <f>IFERROR(VLOOKUP(A431,'KATEGORI TRAYEMAN'!A:D,4,0),0)</f>
        <v>0</v>
      </c>
      <c r="J431" s="8" t="str">
        <f>IFERROR(VLOOKUP(A431,'NOSTOK PACUL'!A:C,3,0),IFERROR(IF(VLOOKUP(A431,'STOK PACUL'!A:B,2,0)="NOSTOK","E",VLOOKUP(A431,'KATEGORI PACUL'!A:B,2,0)),"E"))</f>
        <v>C</v>
      </c>
      <c r="K431" s="8" t="str">
        <f>IFERROR(VLOOKUP(A431,'NOSTOK PESALAKAN'!A:C,3,0),IFERROR(IF(VLOOKUP(A431,'STOK PESALAKAN'!A:B,2,0)="NOSTOK","E",VLOOKUP(A431,'KATEGORI PESALAKAN'!A:B,2,0)),"E"))</f>
        <v>E</v>
      </c>
      <c r="L431" s="8" t="str">
        <f>IFERROR(VLOOKUP(A431,'NOSTOK CIKDITIRO'!A:C,3,0),IFERROR(IF(VLOOKUP(A431,'STOK CIKDITIRO'!A:B,2,0)="NOSTOK","E",VLOOKUP(A431,'KATEGORI CIKDITIRO'!A:B,2,0)),"E"))</f>
        <v>E</v>
      </c>
      <c r="M431" s="8" t="str">
        <f>IFERROR(VLOOKUP(A431,'NOSTOK TRAYEMAN'!A:C,3,0),IFERROR(IF(VLOOKUP(A431,'STOK TRAYEMAN'!A:B,2,0)="NOSTOK","E",VLOOKUP(A431,'KATEGORI TRAYEMAN'!A:B,2,0)),"E"))</f>
        <v>E</v>
      </c>
      <c r="N431" s="8" t="str">
        <f>IFERROR(VLOOKUP(A431,FR_HITUNG_MINMAX!A:B,2,0),0)</f>
        <v>KABEL KILOMETER H.REVO 110 ORI (PB)</v>
      </c>
      <c r="O431" s="8" t="str">
        <f>IFERROR(VLOOKUP(A431,FR_HITUNG_MINMAX!A:D,4,0),0)</f>
        <v>ORISIN</v>
      </c>
      <c r="P431" s="8">
        <f>IFERROR(VLOOKUP(A431,FR_HITUNG_MINMAX!A:G,7,0),1)</f>
        <v>1</v>
      </c>
      <c r="Q431" s="11">
        <f>IFERROR(VLOOKUP(A431,FR_HITUNG_MINMAX!A:J,10,0),1)</f>
        <v>1</v>
      </c>
      <c r="R431" s="8">
        <f>IFERROR(VLOOKUP(A431,FR_HITUNG_MINMAX!A:K,11,0),1)</f>
        <v>1</v>
      </c>
      <c r="S431" s="12">
        <f>IFERROR(VLOOKUP(A431,FR_HITUNG_MINMAX!A:F,6,0),0)</f>
        <v>43500</v>
      </c>
      <c r="T431" s="8">
        <f t="shared" si="265"/>
        <v>-1</v>
      </c>
      <c r="U431" s="8">
        <f t="shared" si="240"/>
        <v>0</v>
      </c>
      <c r="V431" s="8">
        <f t="shared" si="241"/>
        <v>1</v>
      </c>
      <c r="W431" s="8">
        <f t="shared" si="266"/>
        <v>0</v>
      </c>
      <c r="X431" s="8">
        <f t="shared" si="267"/>
        <v>0</v>
      </c>
      <c r="Y431" s="16"/>
      <c r="Z431" s="15">
        <f t="shared" si="242"/>
        <v>0</v>
      </c>
      <c r="AA431" s="8">
        <f t="shared" si="268"/>
        <v>0</v>
      </c>
      <c r="AB431" s="16"/>
      <c r="AC431" s="15">
        <f t="shared" si="243"/>
        <v>0</v>
      </c>
      <c r="AD431" s="8">
        <f t="shared" si="244"/>
        <v>0</v>
      </c>
      <c r="AE431" s="16"/>
      <c r="AF431" s="15">
        <f t="shared" si="245"/>
        <v>0</v>
      </c>
      <c r="AG431" s="15">
        <f t="shared" si="269"/>
        <v>0</v>
      </c>
      <c r="AH431" s="16"/>
      <c r="AI431" s="15">
        <f t="shared" si="270"/>
        <v>0</v>
      </c>
      <c r="AJ431" s="8">
        <f t="shared" si="271"/>
        <v>2</v>
      </c>
      <c r="AK431" s="8">
        <f t="shared" si="246"/>
        <v>0</v>
      </c>
      <c r="AL431" s="8">
        <f t="shared" si="247"/>
        <v>0</v>
      </c>
      <c r="AM431" s="8">
        <f t="shared" si="272"/>
        <v>0</v>
      </c>
      <c r="AN431" s="8">
        <f t="shared" si="273"/>
        <v>2</v>
      </c>
      <c r="AO431" s="8">
        <f>IFERROR(VLOOKUP(A431,PERSAMAAN!B:D,3,0),AN431)</f>
        <v>2</v>
      </c>
      <c r="AP431" s="1">
        <v>1</v>
      </c>
      <c r="AQ431" s="8">
        <f t="shared" si="248"/>
        <v>1</v>
      </c>
      <c r="AR431" s="8" t="str">
        <f>IF(AQ431=0,"-",VLOOKUP(A431,FR_HITUNG_MINMAX!A:H,8,0))</f>
        <v>GSM</v>
      </c>
      <c r="AS431" s="1"/>
      <c r="AT431" s="8" t="str">
        <f t="shared" si="249"/>
        <v>GSM</v>
      </c>
      <c r="AU431" s="12">
        <f t="shared" si="250"/>
        <v>43500</v>
      </c>
      <c r="AV431" s="12">
        <f t="shared" si="251"/>
        <v>2132750</v>
      </c>
      <c r="AW431" s="8">
        <f t="shared" si="274"/>
        <v>-1</v>
      </c>
      <c r="AX431" s="1"/>
      <c r="AY431" s="8">
        <f t="shared" si="252"/>
        <v>0</v>
      </c>
      <c r="AZ431" s="8" t="str">
        <f>IF(AY431=0,"-",VLOOKUP(A431,FR_HITUNG_MINMAX!A:I,9,0))</f>
        <v>-</v>
      </c>
      <c r="BB431" s="8" t="str">
        <f t="shared" si="253"/>
        <v>-</v>
      </c>
      <c r="BC431" s="12">
        <f t="shared" si="254"/>
        <v>0</v>
      </c>
      <c r="BD431" s="12">
        <f t="shared" si="255"/>
        <v>0</v>
      </c>
      <c r="BE431" s="16"/>
      <c r="BF431" s="8">
        <f>SUMIF('REALISASI ORDER'!C:C,A431,'REALISASI ORDER'!E:E)</f>
        <v>0</v>
      </c>
      <c r="BG431" s="8">
        <f t="shared" si="275"/>
        <v>1</v>
      </c>
      <c r="BH431" s="8">
        <f t="shared" si="256"/>
        <v>0</v>
      </c>
      <c r="BI431" s="8">
        <f t="shared" si="257"/>
        <v>1</v>
      </c>
      <c r="BJ431" s="8">
        <f t="shared" si="276"/>
        <v>0</v>
      </c>
      <c r="BK431" s="33">
        <f t="shared" si="277"/>
        <v>2</v>
      </c>
      <c r="BL431" s="33">
        <f t="shared" si="258"/>
        <v>0</v>
      </c>
      <c r="BM431" s="33">
        <f t="shared" si="259"/>
        <v>0</v>
      </c>
      <c r="BN431" s="33">
        <f t="shared" si="278"/>
        <v>0</v>
      </c>
      <c r="BO431" s="8">
        <f t="shared" si="260"/>
        <v>0</v>
      </c>
      <c r="BP431" s="8">
        <f t="shared" si="261"/>
        <v>0</v>
      </c>
      <c r="BQ431" s="8">
        <f t="shared" si="262"/>
        <v>0</v>
      </c>
      <c r="BR431" s="8">
        <f>IFERROR(ROUNDDOWN(BF431*BN431/(BK431+BL431+BM431+BN),0),0)</f>
        <v>0</v>
      </c>
      <c r="BS431" s="8" t="str">
        <f t="shared" si="263"/>
        <v>44830-KWW-A00</v>
      </c>
      <c r="BT431" s="8">
        <f>SUMIF(FR_HITUNG_MINMAX!A:A,ORDER!A431,FR_HITUNG_MINMAX!AS:AS)</f>
        <v>1</v>
      </c>
      <c r="BU431" s="8">
        <f t="shared" si="279"/>
        <v>0</v>
      </c>
      <c r="BV431" s="8" t="str">
        <f t="shared" si="264"/>
        <v>GSM</v>
      </c>
      <c r="BW431" s="8" t="str">
        <f>VLOOKUP(A431,'STOK PESALAKAN'!A:F,6,0)</f>
        <v/>
      </c>
    </row>
    <row r="432" spans="1:75" ht="15" customHeight="1">
      <c r="A432" s="41" t="s">
        <v>730</v>
      </c>
      <c r="B432" s="99">
        <f>IFERROR(IFERROR(VLOOKUP(A432,'STOK PACUL'!C:H,6,0),VLOOKUP(A432,'KATEGORI PACUL'!A:C,3,0)),0)</f>
        <v>4</v>
      </c>
      <c r="C432" s="8">
        <f>IFERROR(VLOOKUP(A432,'KATEGORI PACUL'!A:D,4,0),0)</f>
        <v>2</v>
      </c>
      <c r="D432" s="99">
        <f>IFERROR(IFERROR(VLOOKUP(A432,'STOK PESALAKAN'!C:H,6,0),VLOOKUP(A432,'KATEGORI PESALAKAN'!A:C,3,0)),0)</f>
        <v>4</v>
      </c>
      <c r="E432" s="8">
        <f>IFERROR(VLOOKUP(A432,'KATEGORI PESALAKAN'!A:D,4,0),0)</f>
        <v>2</v>
      </c>
      <c r="F432" s="99">
        <f>IFERROR(IFERROR(VLOOKUP(A432,'STOK CIKDITIRO'!C:H,6,0),VLOOKUP(A432,'KATEGORI CIKDITIRO'!A:C,3,0)),0)</f>
        <v>2</v>
      </c>
      <c r="G432" s="8">
        <f>IFERROR(VLOOKUP(A432,'KATEGORI CIKDITIRO'!A:D,4,0),0)</f>
        <v>0</v>
      </c>
      <c r="H432" s="99">
        <f>IFERROR(IFERROR(VLOOKUP(A432,'STOK TRAYEMAN'!C:H,6,0),VLOOKUP(A432,'KATEGORI TRAYEMAN'!A:C,3,0)),0)</f>
        <v>0</v>
      </c>
      <c r="I432" s="8">
        <f>IFERROR(VLOOKUP(A432,'KATEGORI TRAYEMAN'!A:D,4,0),0)</f>
        <v>0</v>
      </c>
      <c r="J432" s="8" t="str">
        <f>IFERROR(VLOOKUP(A432,'NOSTOK PACUL'!A:C,3,0),IFERROR(IF(VLOOKUP(A432,'STOK PACUL'!A:B,2,0)="NOSTOK","E",VLOOKUP(A432,'KATEGORI PACUL'!A:B,2,0)),"E"))</f>
        <v>D</v>
      </c>
      <c r="K432" s="8" t="str">
        <f>IFERROR(VLOOKUP(A432,'NOSTOK PESALAKAN'!A:C,3,0),IFERROR(IF(VLOOKUP(A432,'STOK PESALAKAN'!A:B,2,0)="NOSTOK","E",VLOOKUP(A432,'KATEGORI PESALAKAN'!A:B,2,0)),"E"))</f>
        <v>D</v>
      </c>
      <c r="L432" s="8" t="str">
        <f>IFERROR(VLOOKUP(A432,'NOSTOK CIKDITIRO'!A:C,3,0),IFERROR(IF(VLOOKUP(A432,'STOK CIKDITIRO'!A:B,2,0)="NOSTOK","E",VLOOKUP(A432,'KATEGORI CIKDITIRO'!A:B,2,0)),"E"))</f>
        <v>E</v>
      </c>
      <c r="M432" s="8" t="str">
        <f>IFERROR(VLOOKUP(A432,'NOSTOK TRAYEMAN'!A:C,3,0),IFERROR(IF(VLOOKUP(A432,'STOK TRAYEMAN'!A:B,2,0)="NOSTOK","E",VLOOKUP(A432,'KATEGORI TRAYEMAN'!A:B,2,0)),"E"))</f>
        <v>E</v>
      </c>
      <c r="N432" s="8" t="str">
        <f>IFERROR(VLOOKUP(A432,FR_HITUNG_MINMAX!A:B,2,0),0)</f>
        <v>DISC PAD BELAKANG H.SUPRA X 125/ S.SATRIA F150 MST (PB)</v>
      </c>
      <c r="O432" s="8" t="str">
        <f>IFERROR(VLOOKUP(A432,FR_HITUNG_MINMAX!A:D,4,0),0)</f>
        <v>VARIAS</v>
      </c>
      <c r="P432" s="8">
        <f>IFERROR(VLOOKUP(A432,FR_HITUNG_MINMAX!A:G,7,0),1)</f>
        <v>1</v>
      </c>
      <c r="Q432" s="11">
        <f>IFERROR(VLOOKUP(A432,FR_HITUNG_MINMAX!A:J,10,0),1)</f>
        <v>1</v>
      </c>
      <c r="R432" s="8">
        <f>IFERROR(VLOOKUP(A432,FR_HITUNG_MINMAX!A:K,11,0),1)</f>
        <v>1</v>
      </c>
      <c r="S432" s="12">
        <f>IFERROR(VLOOKUP(A432,FR_HITUNG_MINMAX!A:F,6,0),0)</f>
        <v>11000</v>
      </c>
      <c r="T432" s="8">
        <f t="shared" si="265"/>
        <v>2</v>
      </c>
      <c r="U432" s="8">
        <f t="shared" si="240"/>
        <v>2</v>
      </c>
      <c r="V432" s="8">
        <f t="shared" si="241"/>
        <v>2</v>
      </c>
      <c r="W432" s="8">
        <f t="shared" si="266"/>
        <v>0</v>
      </c>
      <c r="X432" s="8">
        <f t="shared" si="267"/>
        <v>0</v>
      </c>
      <c r="Y432" s="16"/>
      <c r="Z432" s="15">
        <f t="shared" si="242"/>
        <v>0</v>
      </c>
      <c r="AA432" s="8">
        <f t="shared" si="268"/>
        <v>0</v>
      </c>
      <c r="AB432" s="16"/>
      <c r="AC432" s="15">
        <f t="shared" si="243"/>
        <v>0</v>
      </c>
      <c r="AD432" s="8">
        <f t="shared" si="244"/>
        <v>0</v>
      </c>
      <c r="AE432" s="16"/>
      <c r="AF432" s="15">
        <f t="shared" si="245"/>
        <v>0</v>
      </c>
      <c r="AG432" s="15">
        <f t="shared" si="269"/>
        <v>1</v>
      </c>
      <c r="AH432" s="16"/>
      <c r="AI432" s="15">
        <f t="shared" si="270"/>
        <v>0</v>
      </c>
      <c r="AJ432" s="8">
        <f t="shared" si="271"/>
        <v>0</v>
      </c>
      <c r="AK432" s="8">
        <f t="shared" si="246"/>
        <v>0</v>
      </c>
      <c r="AL432" s="8">
        <f t="shared" si="247"/>
        <v>0</v>
      </c>
      <c r="AM432" s="8">
        <f t="shared" si="272"/>
        <v>0</v>
      </c>
      <c r="AN432" s="8">
        <f t="shared" si="273"/>
        <v>0</v>
      </c>
      <c r="AO432" s="8">
        <f>IFERROR(VLOOKUP(A432,PERSAMAAN!B:D,3,0),AN432)</f>
        <v>0</v>
      </c>
      <c r="AP432" s="1"/>
      <c r="AQ432" s="8">
        <f t="shared" si="248"/>
        <v>0</v>
      </c>
      <c r="AR432" s="8" t="str">
        <f>IF(AQ432=0,"-",VLOOKUP(A432,FR_HITUNG_MINMAX!A:H,8,0))</f>
        <v>-</v>
      </c>
      <c r="AS432" s="1"/>
      <c r="AT432" s="8" t="str">
        <f t="shared" si="249"/>
        <v>-</v>
      </c>
      <c r="AU432" s="12">
        <f t="shared" si="250"/>
        <v>0</v>
      </c>
      <c r="AV432" s="12">
        <f t="shared" si="251"/>
        <v>0</v>
      </c>
      <c r="AW432" s="8">
        <f t="shared" si="274"/>
        <v>0</v>
      </c>
      <c r="AX432" s="1"/>
      <c r="AY432" s="8">
        <f t="shared" si="252"/>
        <v>0</v>
      </c>
      <c r="AZ432" s="8" t="str">
        <f>IF(AY432=0,"-",VLOOKUP(A432,FR_HITUNG_MINMAX!A:I,9,0))</f>
        <v>-</v>
      </c>
      <c r="BB432" s="8" t="str">
        <f t="shared" si="253"/>
        <v>-</v>
      </c>
      <c r="BC432" s="12">
        <f t="shared" si="254"/>
        <v>0</v>
      </c>
      <c r="BD432" s="12">
        <f t="shared" si="255"/>
        <v>0</v>
      </c>
      <c r="BE432" s="16"/>
      <c r="BF432" s="8">
        <f>SUMIF('REALISASI ORDER'!C:C,A432,'REALISASI ORDER'!E:E)</f>
        <v>0</v>
      </c>
      <c r="BG432" s="8">
        <f t="shared" si="275"/>
        <v>4</v>
      </c>
      <c r="BH432" s="8">
        <f t="shared" si="256"/>
        <v>4</v>
      </c>
      <c r="BI432" s="8">
        <f t="shared" si="257"/>
        <v>2</v>
      </c>
      <c r="BJ432" s="8">
        <f t="shared" si="276"/>
        <v>0</v>
      </c>
      <c r="BK432" s="33">
        <f t="shared" si="277"/>
        <v>2</v>
      </c>
      <c r="BL432" s="33">
        <f t="shared" si="258"/>
        <v>0</v>
      </c>
      <c r="BM432" s="33">
        <f t="shared" si="259"/>
        <v>0</v>
      </c>
      <c r="BN432" s="33">
        <f t="shared" si="278"/>
        <v>0</v>
      </c>
      <c r="BO432" s="8">
        <f t="shared" si="260"/>
        <v>0</v>
      </c>
      <c r="BP432" s="8">
        <f t="shared" si="261"/>
        <v>0</v>
      </c>
      <c r="BQ432" s="8">
        <f t="shared" si="262"/>
        <v>0</v>
      </c>
      <c r="BR432" s="8">
        <f>IFERROR(ROUNDDOWN(BF432*BN432/(BK432+BL432+BM432+BN),0),0)</f>
        <v>0</v>
      </c>
      <c r="BS432" s="8" t="str">
        <f t="shared" si="263"/>
        <v>DBS125</v>
      </c>
      <c r="BT432" s="8">
        <f>SUMIF(FR_HITUNG_MINMAX!A:A,ORDER!A432,FR_HITUNG_MINMAX!AS:AS)</f>
        <v>2</v>
      </c>
      <c r="BU432" s="8">
        <f t="shared" si="279"/>
        <v>0</v>
      </c>
      <c r="BV432" s="8" t="str">
        <f t="shared" si="264"/>
        <v>-</v>
      </c>
      <c r="BW432" s="8" t="str">
        <f>VLOOKUP(A432,'STOK PESALAKAN'!A:F,6,0)</f>
        <v/>
      </c>
    </row>
    <row r="433" spans="1:75" ht="15" customHeight="1">
      <c r="A433" s="41" t="s">
        <v>1783</v>
      </c>
      <c r="B433" s="99">
        <f>IFERROR(IFERROR(VLOOKUP(A433,'STOK PACUL'!C:H,6,0),VLOOKUP(A433,'KATEGORI PACUL'!A:C,3,0)),0)</f>
        <v>0</v>
      </c>
      <c r="C433" s="8">
        <f>IFERROR(VLOOKUP(A433,'KATEGORI PACUL'!A:D,4,0),0)</f>
        <v>0</v>
      </c>
      <c r="D433" s="99">
        <f>IFERROR(IFERROR(VLOOKUP(A433,'STOK PESALAKAN'!C:H,6,0),VLOOKUP(A433,'KATEGORI PESALAKAN'!A:C,3,0)),0)</f>
        <v>0</v>
      </c>
      <c r="E433" s="8">
        <f>IFERROR(VLOOKUP(A433,'KATEGORI PESALAKAN'!A:D,4,0),0)</f>
        <v>0</v>
      </c>
      <c r="F433" s="99">
        <f>IFERROR(IFERROR(VLOOKUP(A433,'STOK CIKDITIRO'!C:H,6,0),VLOOKUP(A433,'KATEGORI CIKDITIRO'!A:C,3,0)),0)</f>
        <v>0</v>
      </c>
      <c r="G433" s="8">
        <f>IFERROR(VLOOKUP(A433,'KATEGORI CIKDITIRO'!A:D,4,0),0)</f>
        <v>0</v>
      </c>
      <c r="H433" s="99">
        <f>IFERROR(IFERROR(VLOOKUP(A433,'STOK TRAYEMAN'!C:H,6,0),VLOOKUP(A433,'KATEGORI TRAYEMAN'!A:C,3,0)),0)</f>
        <v>0</v>
      </c>
      <c r="I433" s="8">
        <f>IFERROR(VLOOKUP(A433,'KATEGORI TRAYEMAN'!A:D,4,0),0)</f>
        <v>0</v>
      </c>
      <c r="J433" s="8" t="str">
        <f>IFERROR(VLOOKUP(A433,'NOSTOK PACUL'!A:C,3,0),IFERROR(IF(VLOOKUP(A433,'STOK PACUL'!A:B,2,0)="NOSTOK","E",VLOOKUP(A433,'KATEGORI PACUL'!A:B,2,0)),"E"))</f>
        <v>E</v>
      </c>
      <c r="K433" s="8" t="str">
        <f>IFERROR(VLOOKUP(A433,'NOSTOK PESALAKAN'!A:C,3,0),IFERROR(IF(VLOOKUP(A433,'STOK PESALAKAN'!A:B,2,0)="NOSTOK","E",VLOOKUP(A433,'KATEGORI PESALAKAN'!A:B,2,0)),"E"))</f>
        <v>E</v>
      </c>
      <c r="L433" s="8" t="str">
        <f>IFERROR(VLOOKUP(A433,'NOSTOK CIKDITIRO'!A:C,3,0),IFERROR(IF(VLOOKUP(A433,'STOK CIKDITIRO'!A:B,2,0)="NOSTOK","E",VLOOKUP(A433,'KATEGORI CIKDITIRO'!A:B,2,0)),"E"))</f>
        <v>E</v>
      </c>
      <c r="M433" s="8" t="str">
        <f>IFERROR(VLOOKUP(A433,'NOSTOK TRAYEMAN'!A:C,3,0),IFERROR(IF(VLOOKUP(A433,'STOK TRAYEMAN'!A:B,2,0)="NOSTOK","E",VLOOKUP(A433,'KATEGORI TRAYEMAN'!A:B,2,0)),"E"))</f>
        <v>E</v>
      </c>
      <c r="N433" s="8" t="str">
        <f>IFERROR(VLOOKUP(A433,FR_HITUNG_MINMAX!A:B,2,0),0)</f>
        <v>SWIT STANDAR H.SCOOPY ESP ORI</v>
      </c>
      <c r="O433" s="8" t="str">
        <f>IFERROR(VLOOKUP(A433,FR_HITUNG_MINMAX!A:D,4,0),0)</f>
        <v>ORISIN</v>
      </c>
      <c r="P433" s="8">
        <f>IFERROR(VLOOKUP(A433,FR_HITUNG_MINMAX!A:G,7,0),1)</f>
        <v>1</v>
      </c>
      <c r="Q433" s="11">
        <f>IFERROR(VLOOKUP(A433,FR_HITUNG_MINMAX!A:J,10,0),1)</f>
        <v>1</v>
      </c>
      <c r="R433" s="8">
        <f>IFERROR(VLOOKUP(A433,FR_HITUNG_MINMAX!A:K,11,0),1)</f>
        <v>1</v>
      </c>
      <c r="S433" s="12">
        <f>IFERROR(VLOOKUP(A433,FR_HITUNG_MINMAX!A:F,6,0),0)</f>
        <v>159500</v>
      </c>
      <c r="T433" s="8">
        <f t="shared" si="265"/>
        <v>0</v>
      </c>
      <c r="U433" s="8">
        <f t="shared" si="240"/>
        <v>0</v>
      </c>
      <c r="V433" s="8">
        <f t="shared" si="241"/>
        <v>0</v>
      </c>
      <c r="W433" s="8">
        <f t="shared" si="266"/>
        <v>0</v>
      </c>
      <c r="X433" s="8">
        <f t="shared" si="267"/>
        <v>0</v>
      </c>
      <c r="Y433" s="16"/>
      <c r="Z433" s="15">
        <f t="shared" si="242"/>
        <v>0</v>
      </c>
      <c r="AA433" s="8">
        <f t="shared" si="268"/>
        <v>0</v>
      </c>
      <c r="AB433" s="16"/>
      <c r="AC433" s="15">
        <f t="shared" si="243"/>
        <v>0</v>
      </c>
      <c r="AD433" s="8">
        <f t="shared" si="244"/>
        <v>0</v>
      </c>
      <c r="AE433" s="16"/>
      <c r="AF433" s="15">
        <f t="shared" si="245"/>
        <v>0</v>
      </c>
      <c r="AG433" s="15">
        <f t="shared" si="269"/>
        <v>0</v>
      </c>
      <c r="AH433" s="16"/>
      <c r="AI433" s="15">
        <f t="shared" si="270"/>
        <v>0</v>
      </c>
      <c r="AJ433" s="8">
        <f t="shared" si="271"/>
        <v>0</v>
      </c>
      <c r="AK433" s="8">
        <f t="shared" si="246"/>
        <v>0</v>
      </c>
      <c r="AL433" s="8">
        <f t="shared" si="247"/>
        <v>0</v>
      </c>
      <c r="AM433" s="8">
        <f t="shared" si="272"/>
        <v>0</v>
      </c>
      <c r="AN433" s="8">
        <f t="shared" si="273"/>
        <v>0</v>
      </c>
      <c r="AO433" s="8">
        <f>IFERROR(VLOOKUP(A433,PERSAMAAN!B:D,3,0),AN433)</f>
        <v>0</v>
      </c>
      <c r="AP433" s="1"/>
      <c r="AQ433" s="8">
        <f t="shared" si="248"/>
        <v>0</v>
      </c>
      <c r="AR433" s="8" t="str">
        <f>IF(AQ433=0,"-",VLOOKUP(A433,FR_HITUNG_MINMAX!A:H,8,0))</f>
        <v>-</v>
      </c>
      <c r="AS433" s="1"/>
      <c r="AT433" s="8" t="str">
        <f t="shared" si="249"/>
        <v>-</v>
      </c>
      <c r="AU433" s="12">
        <f t="shared" si="250"/>
        <v>0</v>
      </c>
      <c r="AV433" s="12">
        <f t="shared" si="251"/>
        <v>0</v>
      </c>
      <c r="AW433" s="8">
        <f t="shared" si="274"/>
        <v>0</v>
      </c>
      <c r="AX433" s="1"/>
      <c r="AY433" s="8">
        <f t="shared" si="252"/>
        <v>0</v>
      </c>
      <c r="AZ433" s="8" t="str">
        <f>IF(AY433=0,"-",VLOOKUP(A433,FR_HITUNG_MINMAX!A:I,9,0))</f>
        <v>-</v>
      </c>
      <c r="BB433" s="8" t="str">
        <f t="shared" si="253"/>
        <v>-</v>
      </c>
      <c r="BC433" s="12">
        <f t="shared" si="254"/>
        <v>0</v>
      </c>
      <c r="BD433" s="12">
        <f t="shared" si="255"/>
        <v>0</v>
      </c>
      <c r="BE433" s="16"/>
      <c r="BF433" s="8">
        <f>SUMIF('REALISASI ORDER'!C:C,A433,'REALISASI ORDER'!E:E)</f>
        <v>0</v>
      </c>
      <c r="BG433" s="8">
        <f t="shared" si="275"/>
        <v>0</v>
      </c>
      <c r="BH433" s="8">
        <f t="shared" si="256"/>
        <v>0</v>
      </c>
      <c r="BI433" s="8">
        <f t="shared" si="257"/>
        <v>0</v>
      </c>
      <c r="BJ433" s="8">
        <f t="shared" si="276"/>
        <v>0</v>
      </c>
      <c r="BK433" s="33">
        <f t="shared" si="277"/>
        <v>0</v>
      </c>
      <c r="BL433" s="33">
        <f t="shared" si="258"/>
        <v>0</v>
      </c>
      <c r="BM433" s="33">
        <f t="shared" si="259"/>
        <v>0</v>
      </c>
      <c r="BN433" s="33">
        <f t="shared" si="278"/>
        <v>0</v>
      </c>
      <c r="BO433" s="8">
        <f t="shared" si="260"/>
        <v>0</v>
      </c>
      <c r="BP433" s="8">
        <f t="shared" si="261"/>
        <v>0</v>
      </c>
      <c r="BQ433" s="8">
        <f t="shared" si="262"/>
        <v>0</v>
      </c>
      <c r="BR433" s="8">
        <f>IFERROR(ROUNDDOWN(BF433*BN433/(BK433+BL433+BM433+BN),0),0)</f>
        <v>0</v>
      </c>
      <c r="BS433" s="8" t="str">
        <f t="shared" si="263"/>
        <v>35700-K93-N01</v>
      </c>
      <c r="BT433" s="8">
        <f>SUMIF(FR_HITUNG_MINMAX!A:A,ORDER!A433,FR_HITUNG_MINMAX!AS:AS)</f>
        <v>0</v>
      </c>
      <c r="BU433" s="8">
        <f t="shared" si="279"/>
        <v>0</v>
      </c>
      <c r="BV433" s="8" t="str">
        <f t="shared" si="264"/>
        <v>-</v>
      </c>
      <c r="BW433" s="8" t="str">
        <f>VLOOKUP(A433,'STOK PESALAKAN'!A:F,6,0)</f>
        <v/>
      </c>
    </row>
    <row r="434" spans="1:75" ht="15" customHeight="1">
      <c r="A434" s="41" t="s">
        <v>2058</v>
      </c>
      <c r="B434" s="99">
        <f>IFERROR(IFERROR(VLOOKUP(A434,'STOK PACUL'!C:H,6,0),VLOOKUP(A434,'KATEGORI PACUL'!A:C,3,0)),0)</f>
        <v>0</v>
      </c>
      <c r="C434" s="8">
        <f>IFERROR(VLOOKUP(A434,'KATEGORI PACUL'!A:D,4,0),0)</f>
        <v>0</v>
      </c>
      <c r="D434" s="99">
        <f>IFERROR(IFERROR(VLOOKUP(A434,'STOK PESALAKAN'!C:H,6,0),VLOOKUP(A434,'KATEGORI PESALAKAN'!A:C,3,0)),0)</f>
        <v>0</v>
      </c>
      <c r="E434" s="8">
        <f>IFERROR(VLOOKUP(A434,'KATEGORI PESALAKAN'!A:D,4,0),0)</f>
        <v>0</v>
      </c>
      <c r="F434" s="99">
        <f>IFERROR(IFERROR(VLOOKUP(A434,'STOK CIKDITIRO'!C:H,6,0),VLOOKUP(A434,'KATEGORI CIKDITIRO'!A:C,3,0)),0)</f>
        <v>0</v>
      </c>
      <c r="G434" s="8">
        <f>IFERROR(VLOOKUP(A434,'KATEGORI CIKDITIRO'!A:D,4,0),0)</f>
        <v>0</v>
      </c>
      <c r="H434" s="99">
        <f>IFERROR(IFERROR(VLOOKUP(A434,'STOK TRAYEMAN'!C:H,6,0),VLOOKUP(A434,'KATEGORI TRAYEMAN'!A:C,3,0)),0)</f>
        <v>0</v>
      </c>
      <c r="I434" s="8">
        <f>IFERROR(VLOOKUP(A434,'KATEGORI TRAYEMAN'!A:D,4,0),0)</f>
        <v>0</v>
      </c>
      <c r="J434" s="8" t="str">
        <f>IFERROR(VLOOKUP(A434,'NOSTOK PACUL'!A:C,3,0),IFERROR(IF(VLOOKUP(A434,'STOK PACUL'!A:B,2,0)="NOSTOK","E",VLOOKUP(A434,'KATEGORI PACUL'!A:B,2,0)),"E"))</f>
        <v>E</v>
      </c>
      <c r="K434" s="8" t="str">
        <f>IFERROR(VLOOKUP(A434,'NOSTOK PESALAKAN'!A:C,3,0),IFERROR(IF(VLOOKUP(A434,'STOK PESALAKAN'!A:B,2,0)="NOSTOK","E",VLOOKUP(A434,'KATEGORI PESALAKAN'!A:B,2,0)),"E"))</f>
        <v>E</v>
      </c>
      <c r="L434" s="8" t="str">
        <f>IFERROR(VLOOKUP(A434,'NOSTOK CIKDITIRO'!A:C,3,0),IFERROR(IF(VLOOKUP(A434,'STOK CIKDITIRO'!A:B,2,0)="NOSTOK","E",VLOOKUP(A434,'KATEGORI CIKDITIRO'!A:B,2,0)),"E"))</f>
        <v>E</v>
      </c>
      <c r="M434" s="8" t="str">
        <f>IFERROR(VLOOKUP(A434,'NOSTOK TRAYEMAN'!A:C,3,0),IFERROR(IF(VLOOKUP(A434,'STOK TRAYEMAN'!A:B,2,0)="NOSTOK","E",VLOOKUP(A434,'KATEGORI TRAYEMAN'!A:B,2,0)),"E"))</f>
        <v>E</v>
      </c>
      <c r="N434" s="8" t="str">
        <f>IFERROR(VLOOKUP(A434,FR_HITUNG_MINMAX!A:B,2,0),0)</f>
        <v>KARET TUTUP AIR RADIATOR H.VARIO IMI</v>
      </c>
      <c r="O434" s="8" t="str">
        <f>IFERROR(VLOOKUP(A434,FR_HITUNG_MINMAX!A:D,4,0),0)</f>
        <v>IMITAS</v>
      </c>
      <c r="P434" s="8">
        <f>IFERROR(VLOOKUP(A434,FR_HITUNG_MINMAX!A:G,7,0),1)</f>
        <v>1</v>
      </c>
      <c r="Q434" s="11">
        <f>IFERROR(VLOOKUP(A434,FR_HITUNG_MINMAX!A:J,10,0),1)</f>
        <v>1</v>
      </c>
      <c r="R434" s="8">
        <f>IFERROR(VLOOKUP(A434,FR_HITUNG_MINMAX!A:K,11,0),1)</f>
        <v>1</v>
      </c>
      <c r="S434" s="12">
        <f>IFERROR(VLOOKUP(A434,FR_HITUNG_MINMAX!A:F,6,0),0)</f>
        <v>10000</v>
      </c>
      <c r="T434" s="8">
        <f t="shared" si="265"/>
        <v>0</v>
      </c>
      <c r="U434" s="8">
        <f t="shared" si="240"/>
        <v>0</v>
      </c>
      <c r="V434" s="8">
        <f t="shared" si="241"/>
        <v>0</v>
      </c>
      <c r="W434" s="8">
        <f t="shared" si="266"/>
        <v>0</v>
      </c>
      <c r="X434" s="8">
        <f t="shared" si="267"/>
        <v>0</v>
      </c>
      <c r="Y434" s="16"/>
      <c r="Z434" s="15">
        <f t="shared" si="242"/>
        <v>0</v>
      </c>
      <c r="AA434" s="8">
        <f t="shared" si="268"/>
        <v>0</v>
      </c>
      <c r="AB434" s="16"/>
      <c r="AC434" s="15">
        <f t="shared" si="243"/>
        <v>0</v>
      </c>
      <c r="AD434" s="8">
        <f t="shared" si="244"/>
        <v>0</v>
      </c>
      <c r="AE434" s="16"/>
      <c r="AF434" s="15">
        <f t="shared" si="245"/>
        <v>0</v>
      </c>
      <c r="AG434" s="15">
        <f t="shared" si="269"/>
        <v>0</v>
      </c>
      <c r="AH434" s="16"/>
      <c r="AI434" s="15">
        <f t="shared" si="270"/>
        <v>0</v>
      </c>
      <c r="AJ434" s="8">
        <f t="shared" si="271"/>
        <v>0</v>
      </c>
      <c r="AK434" s="8">
        <f t="shared" si="246"/>
        <v>0</v>
      </c>
      <c r="AL434" s="8">
        <f t="shared" si="247"/>
        <v>0</v>
      </c>
      <c r="AM434" s="8">
        <f t="shared" si="272"/>
        <v>0</v>
      </c>
      <c r="AN434" s="8">
        <f t="shared" si="273"/>
        <v>0</v>
      </c>
      <c r="AO434" s="8">
        <f>IFERROR(VLOOKUP(A434,PERSAMAAN!B:D,3,0),AN434)</f>
        <v>0</v>
      </c>
      <c r="AP434" s="1"/>
      <c r="AQ434" s="8">
        <f t="shared" si="248"/>
        <v>0</v>
      </c>
      <c r="AR434" s="8" t="str">
        <f>IF(AQ434=0,"-",VLOOKUP(A434,FR_HITUNG_MINMAX!A:H,8,0))</f>
        <v>-</v>
      </c>
      <c r="AS434" s="1"/>
      <c r="AT434" s="8" t="str">
        <f t="shared" si="249"/>
        <v>-</v>
      </c>
      <c r="AU434" s="12">
        <f t="shared" si="250"/>
        <v>0</v>
      </c>
      <c r="AV434" s="12">
        <f t="shared" si="251"/>
        <v>0</v>
      </c>
      <c r="AW434" s="8" t="b">
        <f t="shared" si="274"/>
        <v>0</v>
      </c>
      <c r="AX434" s="1"/>
      <c r="AY434" s="8">
        <f t="shared" si="252"/>
        <v>0</v>
      </c>
      <c r="AZ434" s="8" t="str">
        <f>IF(AY434=0,"-",VLOOKUP(A434,FR_HITUNG_MINMAX!A:I,9,0))</f>
        <v>-</v>
      </c>
      <c r="BB434" s="8" t="str">
        <f t="shared" si="253"/>
        <v>-</v>
      </c>
      <c r="BC434" s="12">
        <f t="shared" si="254"/>
        <v>0</v>
      </c>
      <c r="BD434" s="12">
        <f t="shared" si="255"/>
        <v>0</v>
      </c>
      <c r="BE434" s="16"/>
      <c r="BF434" s="8">
        <f>SUMIF('REALISASI ORDER'!C:C,A434,'REALISASI ORDER'!E:E)</f>
        <v>0</v>
      </c>
      <c r="BG434" s="8">
        <f t="shared" si="275"/>
        <v>0</v>
      </c>
      <c r="BH434" s="8">
        <f t="shared" si="256"/>
        <v>0</v>
      </c>
      <c r="BI434" s="8">
        <f t="shared" si="257"/>
        <v>0</v>
      </c>
      <c r="BJ434" s="8">
        <f t="shared" si="276"/>
        <v>0</v>
      </c>
      <c r="BK434" s="33">
        <f t="shared" si="277"/>
        <v>0</v>
      </c>
      <c r="BL434" s="33">
        <f t="shared" si="258"/>
        <v>0</v>
      </c>
      <c r="BM434" s="33">
        <f t="shared" si="259"/>
        <v>0</v>
      </c>
      <c r="BN434" s="33">
        <f t="shared" si="278"/>
        <v>0</v>
      </c>
      <c r="BO434" s="8">
        <f t="shared" si="260"/>
        <v>0</v>
      </c>
      <c r="BP434" s="8">
        <f t="shared" si="261"/>
        <v>0</v>
      </c>
      <c r="BQ434" s="8">
        <f t="shared" si="262"/>
        <v>0</v>
      </c>
      <c r="BR434" s="8">
        <f>IFERROR(ROUNDDOWN(BF434*BN434/(BK434+BL434+BM434+BN),0),0)</f>
        <v>0</v>
      </c>
      <c r="BS434" s="8" t="str">
        <f t="shared" si="263"/>
        <v>KTRIMI</v>
      </c>
      <c r="BT434" s="8">
        <f>SUMIF(FR_HITUNG_MINMAX!A:A,ORDER!A434,FR_HITUNG_MINMAX!AS:AS)</f>
        <v>0</v>
      </c>
      <c r="BU434" s="8">
        <f t="shared" si="279"/>
        <v>0</v>
      </c>
      <c r="BV434" s="8" t="str">
        <f t="shared" si="264"/>
        <v>-</v>
      </c>
      <c r="BW434" s="8" t="str">
        <f>VLOOKUP(A434,'STOK PESALAKAN'!A:F,6,0)</f>
        <v/>
      </c>
    </row>
    <row r="435" spans="1:75" ht="15" customHeight="1">
      <c r="A435" s="41" t="s">
        <v>1940</v>
      </c>
      <c r="B435" s="99">
        <f>IFERROR(IFERROR(VLOOKUP(A435,'STOK PACUL'!C:H,6,0),VLOOKUP(A435,'KATEGORI PACUL'!A:C,3,0)),0)</f>
        <v>2</v>
      </c>
      <c r="C435" s="8">
        <f>IFERROR(VLOOKUP(A435,'KATEGORI PACUL'!A:D,4,0),0)</f>
        <v>0</v>
      </c>
      <c r="D435" s="99">
        <f>IFERROR(IFERROR(VLOOKUP(A435,'STOK PESALAKAN'!C:H,6,0),VLOOKUP(A435,'KATEGORI PESALAKAN'!A:C,3,0)),0)</f>
        <v>0</v>
      </c>
      <c r="E435" s="8">
        <f>IFERROR(VLOOKUP(A435,'KATEGORI PESALAKAN'!A:D,4,0),0)</f>
        <v>0</v>
      </c>
      <c r="F435" s="99">
        <f>IFERROR(IFERROR(VLOOKUP(A435,'STOK CIKDITIRO'!C:H,6,0),VLOOKUP(A435,'KATEGORI CIKDITIRO'!A:C,3,0)),0)</f>
        <v>3</v>
      </c>
      <c r="G435" s="8">
        <f>IFERROR(VLOOKUP(A435,'KATEGORI CIKDITIRO'!A:D,4,0),0)</f>
        <v>0</v>
      </c>
      <c r="H435" s="99">
        <f>IFERROR(IFERROR(VLOOKUP(A435,'STOK TRAYEMAN'!C:H,6,0),VLOOKUP(A435,'KATEGORI TRAYEMAN'!A:C,3,0)),0)</f>
        <v>0</v>
      </c>
      <c r="I435" s="8">
        <f>IFERROR(VLOOKUP(A435,'KATEGORI TRAYEMAN'!A:D,4,0),0)</f>
        <v>0</v>
      </c>
      <c r="J435" s="8" t="str">
        <f>IFERROR(VLOOKUP(A435,'NOSTOK PACUL'!A:C,3,0),IFERROR(IF(VLOOKUP(A435,'STOK PACUL'!A:B,2,0)="NOSTOK","E",VLOOKUP(A435,'KATEGORI PACUL'!A:B,2,0)),"E"))</f>
        <v>E</v>
      </c>
      <c r="K435" s="8" t="str">
        <f>IFERROR(VLOOKUP(A435,'NOSTOK PESALAKAN'!A:C,3,0),IFERROR(IF(VLOOKUP(A435,'STOK PESALAKAN'!A:B,2,0)="NOSTOK","E",VLOOKUP(A435,'KATEGORI PESALAKAN'!A:B,2,0)),"E"))</f>
        <v>E</v>
      </c>
      <c r="L435" s="8" t="str">
        <f>IFERROR(VLOOKUP(A435,'NOSTOK CIKDITIRO'!A:C,3,0),IFERROR(IF(VLOOKUP(A435,'STOK CIKDITIRO'!A:B,2,0)="NOSTOK","E",VLOOKUP(A435,'KATEGORI CIKDITIRO'!A:B,2,0)),"E"))</f>
        <v>E</v>
      </c>
      <c r="M435" s="8" t="str">
        <f>IFERROR(VLOOKUP(A435,'NOSTOK TRAYEMAN'!A:C,3,0),IFERROR(IF(VLOOKUP(A435,'STOK TRAYEMAN'!A:B,2,0)="NOSTOK","E",VLOOKUP(A435,'KATEGORI TRAYEMAN'!A:B,2,0)),"E"))</f>
        <v>E</v>
      </c>
      <c r="N435" s="8" t="str">
        <f>IFERROR(VLOOKUP(A435,FR_HITUNG_MINMAX!A:B,2,0),0)</f>
        <v>PERPAK BLOK H.VARIO FI ORI</v>
      </c>
      <c r="O435" s="8" t="str">
        <f>IFERROR(VLOOKUP(A435,FR_HITUNG_MINMAX!A:D,4,0),0)</f>
        <v>ORISIN</v>
      </c>
      <c r="P435" s="8">
        <f>IFERROR(VLOOKUP(A435,FR_HITUNG_MINMAX!A:G,7,0),1)</f>
        <v>1</v>
      </c>
      <c r="Q435" s="11">
        <f>IFERROR(VLOOKUP(A435,FR_HITUNG_MINMAX!A:J,10,0),1)</f>
        <v>1</v>
      </c>
      <c r="R435" s="8">
        <f>IFERROR(VLOOKUP(A435,FR_HITUNG_MINMAX!A:K,11,0),1)</f>
        <v>1</v>
      </c>
      <c r="S435" s="12">
        <f>IFERROR(VLOOKUP(A435,FR_HITUNG_MINMAX!A:F,6,0),0)</f>
        <v>13500</v>
      </c>
      <c r="T435" s="8">
        <f t="shared" si="265"/>
        <v>2</v>
      </c>
      <c r="U435" s="8">
        <f t="shared" si="240"/>
        <v>0</v>
      </c>
      <c r="V435" s="8">
        <f t="shared" si="241"/>
        <v>3</v>
      </c>
      <c r="W435" s="8">
        <f t="shared" si="266"/>
        <v>0</v>
      </c>
      <c r="X435" s="8">
        <f t="shared" si="267"/>
        <v>0</v>
      </c>
      <c r="Y435" s="16"/>
      <c r="Z435" s="15">
        <f t="shared" si="242"/>
        <v>0</v>
      </c>
      <c r="AA435" s="8">
        <f t="shared" si="268"/>
        <v>0</v>
      </c>
      <c r="AB435" s="16"/>
      <c r="AC435" s="15">
        <f t="shared" si="243"/>
        <v>0</v>
      </c>
      <c r="AD435" s="8">
        <f t="shared" si="244"/>
        <v>0</v>
      </c>
      <c r="AE435" s="16"/>
      <c r="AF435" s="15">
        <f t="shared" si="245"/>
        <v>0</v>
      </c>
      <c r="AG435" s="15">
        <f t="shared" si="269"/>
        <v>0</v>
      </c>
      <c r="AH435" s="16"/>
      <c r="AI435" s="15">
        <f t="shared" si="270"/>
        <v>0</v>
      </c>
      <c r="AJ435" s="8">
        <f t="shared" si="271"/>
        <v>1</v>
      </c>
      <c r="AK435" s="8">
        <f t="shared" si="246"/>
        <v>0</v>
      </c>
      <c r="AL435" s="8">
        <f t="shared" si="247"/>
        <v>0</v>
      </c>
      <c r="AM435" s="8">
        <f t="shared" si="272"/>
        <v>0</v>
      </c>
      <c r="AN435" s="8">
        <f t="shared" si="273"/>
        <v>1</v>
      </c>
      <c r="AO435" s="8">
        <f>IFERROR(VLOOKUP(A435,PERSAMAAN!B:D,3,0),AN435)</f>
        <v>1</v>
      </c>
      <c r="AP435" s="1">
        <v>2</v>
      </c>
      <c r="AQ435" s="8">
        <f t="shared" si="248"/>
        <v>2</v>
      </c>
      <c r="AR435" s="8" t="str">
        <f>IF(AQ435=0,"-",VLOOKUP(A435,FR_HITUNG_MINMAX!A:H,8,0))</f>
        <v/>
      </c>
      <c r="AS435" s="1" t="s">
        <v>30</v>
      </c>
      <c r="AT435" s="8" t="str">
        <f t="shared" si="249"/>
        <v>GSM</v>
      </c>
      <c r="AU435" s="12">
        <f t="shared" si="250"/>
        <v>27000</v>
      </c>
      <c r="AV435" s="12">
        <f t="shared" si="251"/>
        <v>2132750</v>
      </c>
      <c r="AW435" s="8">
        <f t="shared" si="274"/>
        <v>-7</v>
      </c>
      <c r="AX435" s="1"/>
      <c r="AY435" s="8">
        <f t="shared" si="252"/>
        <v>0</v>
      </c>
      <c r="AZ435" s="8" t="str">
        <f>IF(AY435=0,"-",VLOOKUP(A435,FR_HITUNG_MINMAX!A:I,9,0))</f>
        <v>-</v>
      </c>
      <c r="BB435" s="8" t="str">
        <f t="shared" si="253"/>
        <v>-</v>
      </c>
      <c r="BC435" s="12">
        <f t="shared" si="254"/>
        <v>0</v>
      </c>
      <c r="BD435" s="12">
        <f t="shared" si="255"/>
        <v>0</v>
      </c>
      <c r="BE435" s="16"/>
      <c r="BF435" s="8">
        <f>SUMIF('REALISASI ORDER'!C:C,A435,'REALISASI ORDER'!E:E)</f>
        <v>0</v>
      </c>
      <c r="BG435" s="8">
        <f t="shared" si="275"/>
        <v>2</v>
      </c>
      <c r="BH435" s="8">
        <f t="shared" si="256"/>
        <v>0</v>
      </c>
      <c r="BI435" s="8">
        <f t="shared" si="257"/>
        <v>3</v>
      </c>
      <c r="BJ435" s="8">
        <f t="shared" si="276"/>
        <v>0</v>
      </c>
      <c r="BK435" s="33">
        <f t="shared" si="277"/>
        <v>0</v>
      </c>
      <c r="BL435" s="33">
        <f t="shared" si="258"/>
        <v>0</v>
      </c>
      <c r="BM435" s="33">
        <f t="shared" si="259"/>
        <v>0</v>
      </c>
      <c r="BN435" s="33">
        <f t="shared" si="278"/>
        <v>0</v>
      </c>
      <c r="BO435" s="8">
        <f t="shared" si="260"/>
        <v>0</v>
      </c>
      <c r="BP435" s="8">
        <f t="shared" si="261"/>
        <v>0</v>
      </c>
      <c r="BQ435" s="8">
        <f t="shared" si="262"/>
        <v>0</v>
      </c>
      <c r="BR435" s="8">
        <f>IFERROR(ROUNDDOWN(BF435*BN435/(BK435+BL435+BM435+BN),0),0)</f>
        <v>0</v>
      </c>
      <c r="BS435" s="8" t="str">
        <f t="shared" si="263"/>
        <v>12191-GGC-900</v>
      </c>
      <c r="BT435" s="8">
        <f>SUMIF(FR_HITUNG_MINMAX!A:A,ORDER!A435,FR_HITUNG_MINMAX!AS:AS)</f>
        <v>0</v>
      </c>
      <c r="BU435" s="8">
        <f t="shared" si="279"/>
        <v>0</v>
      </c>
      <c r="BV435" s="8" t="str">
        <f t="shared" si="264"/>
        <v>GSM</v>
      </c>
      <c r="BW435" s="8" t="str">
        <f>VLOOKUP(A435,'STOK PESALAKAN'!A:F,6,0)</f>
        <v/>
      </c>
    </row>
    <row r="436" spans="1:75">
      <c r="A436" s="41" t="s">
        <v>481</v>
      </c>
      <c r="B436" s="99">
        <f>IFERROR(IFERROR(VLOOKUP(A436,'STOK PACUL'!C:H,6,0),VLOOKUP(A436,'KATEGORI PACUL'!A:C,3,0)),0)</f>
        <v>2</v>
      </c>
      <c r="C436" s="8">
        <f>IFERROR(VLOOKUP(A436,'KATEGORI PACUL'!A:D,4,0),0)</f>
        <v>1</v>
      </c>
      <c r="D436" s="99">
        <f>IFERROR(IFERROR(VLOOKUP(A436,'STOK PESALAKAN'!C:H,6,0),VLOOKUP(A436,'KATEGORI PESALAKAN'!A:C,3,0)),0)</f>
        <v>1</v>
      </c>
      <c r="E436" s="8">
        <f>IFERROR(VLOOKUP(A436,'KATEGORI PESALAKAN'!A:D,4,0),0)</f>
        <v>2</v>
      </c>
      <c r="F436" s="99">
        <f>IFERROR(IFERROR(VLOOKUP(A436,'STOK CIKDITIRO'!C:H,6,0),VLOOKUP(A436,'KATEGORI CIKDITIRO'!A:C,3,0)),0)</f>
        <v>2</v>
      </c>
      <c r="G436" s="8">
        <f>IFERROR(VLOOKUP(A436,'KATEGORI CIKDITIRO'!A:D,4,0),0)</f>
        <v>2</v>
      </c>
      <c r="H436" s="99">
        <f>IFERROR(IFERROR(VLOOKUP(A436,'STOK TRAYEMAN'!C:H,6,0),VLOOKUP(A436,'KATEGORI TRAYEMAN'!A:C,3,0)),0)</f>
        <v>0</v>
      </c>
      <c r="I436" s="8">
        <f>IFERROR(VLOOKUP(A436,'KATEGORI TRAYEMAN'!A:D,4,0),0)</f>
        <v>0</v>
      </c>
      <c r="J436" s="8" t="str">
        <f>IFERROR(VLOOKUP(A436,'NOSTOK PACUL'!A:C,3,0),IFERROR(IF(VLOOKUP(A436,'STOK PACUL'!A:B,2,0)="NOSTOK","E",VLOOKUP(A436,'KATEGORI PACUL'!A:B,2,0)),"E"))</f>
        <v>D</v>
      </c>
      <c r="K436" s="8" t="str">
        <f>IFERROR(VLOOKUP(A436,'NOSTOK PESALAKAN'!A:C,3,0),IFERROR(IF(VLOOKUP(A436,'STOK PESALAKAN'!A:B,2,0)="NOSTOK","E",VLOOKUP(A436,'KATEGORI PESALAKAN'!A:B,2,0)),"E"))</f>
        <v>D</v>
      </c>
      <c r="L436" s="8" t="str">
        <f>IFERROR(VLOOKUP(A436,'NOSTOK CIKDITIRO'!A:C,3,0),IFERROR(IF(VLOOKUP(A436,'STOK CIKDITIRO'!A:B,2,0)="NOSTOK","E",VLOOKUP(A436,'KATEGORI CIKDITIRO'!A:B,2,0)),"E"))</f>
        <v>C</v>
      </c>
      <c r="M436" s="8" t="str">
        <f>IFERROR(VLOOKUP(A436,'NOSTOK TRAYEMAN'!A:C,3,0),IFERROR(IF(VLOOKUP(A436,'STOK TRAYEMAN'!A:B,2,0)="NOSTOK","E",VLOOKUP(A436,'KATEGORI TRAYEMAN'!A:B,2,0)),"E"))</f>
        <v>E</v>
      </c>
      <c r="N436" s="8" t="str">
        <f>IFERROR(VLOOKUP(A436,FR_HITUNG_MINMAX!A:B,2,0),0)</f>
        <v>FILTER FUEL PUMP/ FILTER FP H.GENIO/BEAT LED</v>
      </c>
      <c r="O436" s="8" t="str">
        <f>IFERROR(VLOOKUP(A436,FR_HITUNG_MINMAX!A:D,4,0),0)</f>
        <v>IMITAS</v>
      </c>
      <c r="P436" s="8">
        <f>IFERROR(VLOOKUP(A436,FR_HITUNG_MINMAX!A:G,7,0),1)</f>
        <v>1</v>
      </c>
      <c r="Q436" s="11">
        <f>IFERROR(VLOOKUP(A436,FR_HITUNG_MINMAX!A:J,10,0),1)</f>
        <v>1</v>
      </c>
      <c r="R436" s="8">
        <f>IFERROR(VLOOKUP(A436,FR_HITUNG_MINMAX!A:K,11,0),1)</f>
        <v>1</v>
      </c>
      <c r="S436" s="12">
        <f>IFERROR(VLOOKUP(A436,FR_HITUNG_MINMAX!A:F,6,0),0)</f>
        <v>35000</v>
      </c>
      <c r="T436" s="8">
        <f t="shared" si="265"/>
        <v>1</v>
      </c>
      <c r="U436" s="8">
        <f t="shared" si="240"/>
        <v>-1</v>
      </c>
      <c r="V436" s="8">
        <f t="shared" si="241"/>
        <v>0</v>
      </c>
      <c r="W436" s="8">
        <f t="shared" si="266"/>
        <v>0</v>
      </c>
      <c r="X436" s="8">
        <f t="shared" si="267"/>
        <v>1</v>
      </c>
      <c r="Y436" s="16"/>
      <c r="Z436" s="15">
        <f t="shared" si="242"/>
        <v>0</v>
      </c>
      <c r="AA436" s="8">
        <f t="shared" si="268"/>
        <v>0</v>
      </c>
      <c r="AB436" s="16"/>
      <c r="AC436" s="15">
        <f t="shared" si="243"/>
        <v>0</v>
      </c>
      <c r="AD436" s="8">
        <f t="shared" si="244"/>
        <v>0</v>
      </c>
      <c r="AE436" s="16"/>
      <c r="AF436" s="15">
        <f t="shared" si="245"/>
        <v>0</v>
      </c>
      <c r="AG436" s="15">
        <f t="shared" si="269"/>
        <v>0</v>
      </c>
      <c r="AH436" s="16"/>
      <c r="AI436" s="15">
        <f t="shared" si="270"/>
        <v>0</v>
      </c>
      <c r="AJ436" s="8">
        <f t="shared" si="271"/>
        <v>0</v>
      </c>
      <c r="AK436" s="8">
        <f t="shared" si="246"/>
        <v>0</v>
      </c>
      <c r="AL436" s="8">
        <f t="shared" si="247"/>
        <v>0</v>
      </c>
      <c r="AM436" s="8">
        <f t="shared" si="272"/>
        <v>0</v>
      </c>
      <c r="AN436" s="8">
        <f t="shared" si="273"/>
        <v>0</v>
      </c>
      <c r="AO436" s="8">
        <f>IFERROR(VLOOKUP(A436,PERSAMAAN!B:D,3,0),AN436)</f>
        <v>0</v>
      </c>
      <c r="AP436" s="1"/>
      <c r="AQ436" s="8">
        <f t="shared" si="248"/>
        <v>0</v>
      </c>
      <c r="AR436" s="8" t="str">
        <f>IF(AQ436=0,"-",VLOOKUP(A436,FR_HITUNG_MINMAX!A:H,8,0))</f>
        <v>-</v>
      </c>
      <c r="AS436" s="1"/>
      <c r="AT436" s="8" t="str">
        <f t="shared" si="249"/>
        <v>-</v>
      </c>
      <c r="AU436" s="12">
        <f t="shared" si="250"/>
        <v>0</v>
      </c>
      <c r="AV436" s="12">
        <f t="shared" si="251"/>
        <v>0</v>
      </c>
      <c r="AW436" s="8" t="b">
        <f t="shared" si="274"/>
        <v>0</v>
      </c>
      <c r="AX436" s="1"/>
      <c r="AY436" s="8">
        <f t="shared" si="252"/>
        <v>0</v>
      </c>
      <c r="AZ436" s="8" t="str">
        <f>IF(AY436=0,"-",VLOOKUP(A436,FR_HITUNG_MINMAX!A:I,9,0))</f>
        <v>-</v>
      </c>
      <c r="BB436" s="8" t="str">
        <f t="shared" si="253"/>
        <v>-</v>
      </c>
      <c r="BC436" s="12">
        <f t="shared" si="254"/>
        <v>0</v>
      </c>
      <c r="BD436" s="12">
        <f t="shared" si="255"/>
        <v>0</v>
      </c>
      <c r="BE436" s="16"/>
      <c r="BF436" s="8">
        <f>SUMIF('REALISASI ORDER'!C:C,A436,'REALISASI ORDER'!E:E)</f>
        <v>0</v>
      </c>
      <c r="BG436" s="8">
        <f t="shared" si="275"/>
        <v>2</v>
      </c>
      <c r="BH436" s="8">
        <f t="shared" si="256"/>
        <v>1</v>
      </c>
      <c r="BI436" s="8">
        <f t="shared" si="257"/>
        <v>2</v>
      </c>
      <c r="BJ436" s="8">
        <f t="shared" si="276"/>
        <v>0</v>
      </c>
      <c r="BK436" s="33">
        <f t="shared" si="277"/>
        <v>1</v>
      </c>
      <c r="BL436" s="33">
        <f t="shared" si="258"/>
        <v>1</v>
      </c>
      <c r="BM436" s="33">
        <f t="shared" si="259"/>
        <v>0</v>
      </c>
      <c r="BN436" s="33">
        <f t="shared" si="278"/>
        <v>0</v>
      </c>
      <c r="BO436" s="8">
        <f t="shared" si="260"/>
        <v>0</v>
      </c>
      <c r="BP436" s="8">
        <f t="shared" si="261"/>
        <v>0</v>
      </c>
      <c r="BQ436" s="8">
        <f t="shared" si="262"/>
        <v>0</v>
      </c>
      <c r="BR436" s="8">
        <f>IFERROR(ROUNDDOWN(BF436*BN436/(BK436+BL436+BM436+BN),0),0)</f>
        <v>0</v>
      </c>
      <c r="BS436" s="8" t="str">
        <f t="shared" si="263"/>
        <v>FRFLHG</v>
      </c>
      <c r="BT436" s="8">
        <f>SUMIF(FR_HITUNG_MINMAX!A:A,ORDER!A436,FR_HITUNG_MINMAX!AS:AS)</f>
        <v>3</v>
      </c>
      <c r="BU436" s="8">
        <f t="shared" si="279"/>
        <v>0</v>
      </c>
      <c r="BV436" s="8" t="str">
        <f t="shared" si="264"/>
        <v>-</v>
      </c>
      <c r="BW436" s="8" t="str">
        <f>VLOOKUP(A436,'STOK PESALAKAN'!A:F,6,0)</f>
        <v/>
      </c>
    </row>
    <row r="437" spans="1:75">
      <c r="A437" s="41" t="s">
        <v>492</v>
      </c>
      <c r="B437" s="99">
        <f>IFERROR(IFERROR(VLOOKUP(A437,'STOK PACUL'!C:H,6,0),VLOOKUP(A437,'KATEGORI PACUL'!A:C,3,0)),0)</f>
        <v>1</v>
      </c>
      <c r="C437" s="8">
        <f>IFERROR(VLOOKUP(A437,'KATEGORI PACUL'!A:D,4,0),0)</f>
        <v>0</v>
      </c>
      <c r="D437" s="99">
        <f>IFERROR(IFERROR(VLOOKUP(A437,'STOK PESALAKAN'!C:H,6,0),VLOOKUP(A437,'KATEGORI PESALAKAN'!A:C,3,0)),0)</f>
        <v>1</v>
      </c>
      <c r="E437" s="8">
        <f>IFERROR(VLOOKUP(A437,'KATEGORI PESALAKAN'!A:D,4,0),0)</f>
        <v>0</v>
      </c>
      <c r="F437" s="99">
        <f>IFERROR(IFERROR(VLOOKUP(A437,'STOK CIKDITIRO'!C:H,6,0),VLOOKUP(A437,'KATEGORI CIKDITIRO'!A:C,3,0)),0)</f>
        <v>0</v>
      </c>
      <c r="G437" s="8">
        <f>IFERROR(VLOOKUP(A437,'KATEGORI CIKDITIRO'!A:D,4,0),0)</f>
        <v>1</v>
      </c>
      <c r="H437" s="99">
        <f>IFERROR(IFERROR(VLOOKUP(A437,'STOK TRAYEMAN'!C:H,6,0),VLOOKUP(A437,'KATEGORI TRAYEMAN'!A:C,3,0)),0)</f>
        <v>0</v>
      </c>
      <c r="I437" s="8">
        <f>IFERROR(VLOOKUP(A437,'KATEGORI TRAYEMAN'!A:D,4,0),0)</f>
        <v>0</v>
      </c>
      <c r="J437" s="8" t="str">
        <f>IFERROR(VLOOKUP(A437,'NOSTOK PACUL'!A:C,3,0),IFERROR(IF(VLOOKUP(A437,'STOK PACUL'!A:B,2,0)="NOSTOK","E",VLOOKUP(A437,'KATEGORI PACUL'!A:B,2,0)),"E"))</f>
        <v>E</v>
      </c>
      <c r="K437" s="8" t="str">
        <f>IFERROR(VLOOKUP(A437,'NOSTOK PESALAKAN'!A:C,3,0),IFERROR(IF(VLOOKUP(A437,'STOK PESALAKAN'!A:B,2,0)="NOSTOK","E",VLOOKUP(A437,'KATEGORI PESALAKAN'!A:B,2,0)),"E"))</f>
        <v>E</v>
      </c>
      <c r="L437" s="8" t="str">
        <f>IFERROR(VLOOKUP(A437,'NOSTOK CIKDITIRO'!A:C,3,0),IFERROR(IF(VLOOKUP(A437,'STOK CIKDITIRO'!A:B,2,0)="NOSTOK","E",VLOOKUP(A437,'KATEGORI CIKDITIRO'!A:B,2,0)),"E"))</f>
        <v>D</v>
      </c>
      <c r="M437" s="8" t="str">
        <f>IFERROR(VLOOKUP(A437,'NOSTOK TRAYEMAN'!A:C,3,0),IFERROR(IF(VLOOKUP(A437,'STOK TRAYEMAN'!A:B,2,0)="NOSTOK","E",VLOOKUP(A437,'KATEGORI TRAYEMAN'!A:B,2,0)),"E"))</f>
        <v>E</v>
      </c>
      <c r="N437" s="8" t="str">
        <f>IFERROR(VLOOKUP(A437,FR_HITUNG_MINMAX!A:B,2,0),0)</f>
        <v>KOMSTIR H.CB150R ORI</v>
      </c>
      <c r="O437" s="8" t="str">
        <f>IFERROR(VLOOKUP(A437,FR_HITUNG_MINMAX!A:D,4,0),0)</f>
        <v>ORISIN</v>
      </c>
      <c r="P437" s="8">
        <f>IFERROR(VLOOKUP(A437,FR_HITUNG_MINMAX!A:G,7,0),1)</f>
        <v>1</v>
      </c>
      <c r="Q437" s="11" t="str">
        <f>IFERROR(VLOOKUP(A437,FR_HITUNG_MINMAX!A:J,10,0),1)</f>
        <v>1</v>
      </c>
      <c r="R437" s="8">
        <f>IFERROR(VLOOKUP(A437,FR_HITUNG_MINMAX!A:K,11,0),1)</f>
        <v>1</v>
      </c>
      <c r="S437" s="12">
        <f>IFERROR(VLOOKUP(A437,FR_HITUNG_MINMAX!A:F,6,0),0)</f>
        <v>92000</v>
      </c>
      <c r="T437" s="8">
        <f t="shared" si="265"/>
        <v>1</v>
      </c>
      <c r="U437" s="8">
        <f t="shared" si="240"/>
        <v>1</v>
      </c>
      <c r="V437" s="8">
        <f t="shared" si="241"/>
        <v>-1</v>
      </c>
      <c r="W437" s="8">
        <f t="shared" si="266"/>
        <v>0</v>
      </c>
      <c r="X437" s="8">
        <f t="shared" si="267"/>
        <v>0</v>
      </c>
      <c r="Y437" s="16"/>
      <c r="Z437" s="15">
        <f t="shared" si="242"/>
        <v>0</v>
      </c>
      <c r="AA437" s="8">
        <f t="shared" si="268"/>
        <v>0</v>
      </c>
      <c r="AB437" s="16"/>
      <c r="AC437" s="15">
        <f t="shared" si="243"/>
        <v>0</v>
      </c>
      <c r="AD437" s="8">
        <f t="shared" si="244"/>
        <v>0</v>
      </c>
      <c r="AE437" s="16"/>
      <c r="AF437" s="15">
        <f t="shared" si="245"/>
        <v>0</v>
      </c>
      <c r="AG437" s="15">
        <f t="shared" si="269"/>
        <v>0</v>
      </c>
      <c r="AH437" s="16"/>
      <c r="AI437" s="15">
        <f t="shared" si="270"/>
        <v>0</v>
      </c>
      <c r="AJ437" s="8">
        <f t="shared" si="271"/>
        <v>0</v>
      </c>
      <c r="AK437" s="8">
        <f t="shared" si="246"/>
        <v>0</v>
      </c>
      <c r="AL437" s="8">
        <f t="shared" si="247"/>
        <v>1</v>
      </c>
      <c r="AM437" s="8">
        <f t="shared" si="272"/>
        <v>0</v>
      </c>
      <c r="AN437" s="8">
        <f t="shared" si="273"/>
        <v>1</v>
      </c>
      <c r="AO437" s="8">
        <f>IFERROR(VLOOKUP(A437,PERSAMAAN!B:D,3,0),AN437)</f>
        <v>1</v>
      </c>
      <c r="AP437" s="1"/>
      <c r="AQ437" s="8">
        <f t="shared" si="248"/>
        <v>1</v>
      </c>
      <c r="AR437" s="8" t="str">
        <f>IF(AQ437=0,"-",VLOOKUP(A437,FR_HITUNG_MINMAX!A:H,8,0))</f>
        <v>GSM</v>
      </c>
      <c r="AS437" s="1" t="s">
        <v>32</v>
      </c>
      <c r="AT437" s="8" t="str">
        <f t="shared" si="249"/>
        <v>HKJ</v>
      </c>
      <c r="AU437" s="12">
        <f t="shared" si="250"/>
        <v>92000</v>
      </c>
      <c r="AV437" s="12">
        <f t="shared" si="251"/>
        <v>7262685</v>
      </c>
      <c r="AW437" s="8">
        <f t="shared" si="274"/>
        <v>-2</v>
      </c>
      <c r="AX437" s="1"/>
      <c r="AY437" s="8">
        <f t="shared" si="252"/>
        <v>0</v>
      </c>
      <c r="AZ437" s="8" t="str">
        <f>IF(AY437=0,"-",VLOOKUP(A437,FR_HITUNG_MINMAX!A:I,9,0))</f>
        <v>-</v>
      </c>
      <c r="BB437" s="8" t="str">
        <f t="shared" si="253"/>
        <v>-</v>
      </c>
      <c r="BC437" s="12">
        <f t="shared" si="254"/>
        <v>0</v>
      </c>
      <c r="BD437" s="12">
        <f t="shared" si="255"/>
        <v>0</v>
      </c>
      <c r="BE437" s="16"/>
      <c r="BF437" s="8">
        <f>SUMIF('REALISASI ORDER'!C:C,A437,'REALISASI ORDER'!E:E)</f>
        <v>0</v>
      </c>
      <c r="BG437" s="8">
        <f t="shared" si="275"/>
        <v>1</v>
      </c>
      <c r="BH437" s="8">
        <f t="shared" si="256"/>
        <v>1</v>
      </c>
      <c r="BI437" s="8">
        <f t="shared" si="257"/>
        <v>0</v>
      </c>
      <c r="BJ437" s="8">
        <f t="shared" si="276"/>
        <v>0</v>
      </c>
      <c r="BK437" s="33">
        <f t="shared" si="277"/>
        <v>0</v>
      </c>
      <c r="BL437" s="33">
        <f t="shared" si="258"/>
        <v>0</v>
      </c>
      <c r="BM437" s="33">
        <f t="shared" si="259"/>
        <v>1</v>
      </c>
      <c r="BN437" s="33">
        <f t="shared" si="278"/>
        <v>0</v>
      </c>
      <c r="BO437" s="8">
        <f t="shared" si="260"/>
        <v>0</v>
      </c>
      <c r="BP437" s="8">
        <f t="shared" si="261"/>
        <v>0</v>
      </c>
      <c r="BQ437" s="8">
        <f t="shared" si="262"/>
        <v>0</v>
      </c>
      <c r="BR437" s="8">
        <f>IFERROR(ROUNDDOWN(BF437*BN437/(BK437+BL437+BM437+BN),0),0)</f>
        <v>0</v>
      </c>
      <c r="BS437" s="8" t="str">
        <f t="shared" si="263"/>
        <v>06535-KTR-900</v>
      </c>
      <c r="BT437" s="8">
        <f>SUMIF(FR_HITUNG_MINMAX!A:A,ORDER!A437,FR_HITUNG_MINMAX!AS:AS)</f>
        <v>1</v>
      </c>
      <c r="BU437" s="8">
        <f t="shared" si="279"/>
        <v>0</v>
      </c>
      <c r="BV437" s="8" t="str">
        <f t="shared" si="264"/>
        <v>HKJ</v>
      </c>
      <c r="BW437" s="8" t="str">
        <f>VLOOKUP(A437,'STOK PESALAKAN'!A:F,6,0)</f>
        <v/>
      </c>
    </row>
    <row r="438" spans="1:75" ht="15" customHeight="1">
      <c r="A438" s="41" t="s">
        <v>2073</v>
      </c>
      <c r="B438" s="99">
        <f>IFERROR(IFERROR(VLOOKUP(A438,'STOK PACUL'!C:H,6,0),VLOOKUP(A438,'KATEGORI PACUL'!A:C,3,0)),0)</f>
        <v>0</v>
      </c>
      <c r="C438" s="8">
        <f>IFERROR(VLOOKUP(A438,'KATEGORI PACUL'!A:D,4,0),0)</f>
        <v>0</v>
      </c>
      <c r="D438" s="99">
        <f>IFERROR(IFERROR(VLOOKUP(A438,'STOK PESALAKAN'!C:H,6,0),VLOOKUP(A438,'KATEGORI PESALAKAN'!A:C,3,0)),0)</f>
        <v>0</v>
      </c>
      <c r="E438" s="8">
        <f>IFERROR(VLOOKUP(A438,'KATEGORI PESALAKAN'!A:D,4,0),0)</f>
        <v>0</v>
      </c>
      <c r="F438" s="99">
        <f>IFERROR(IFERROR(VLOOKUP(A438,'STOK CIKDITIRO'!C:H,6,0),VLOOKUP(A438,'KATEGORI CIKDITIRO'!A:C,3,0)),0)</f>
        <v>0</v>
      </c>
      <c r="G438" s="8">
        <f>IFERROR(VLOOKUP(A438,'KATEGORI CIKDITIRO'!A:D,4,0),0)</f>
        <v>0</v>
      </c>
      <c r="H438" s="99">
        <f>IFERROR(IFERROR(VLOOKUP(A438,'STOK TRAYEMAN'!C:H,6,0),VLOOKUP(A438,'KATEGORI TRAYEMAN'!A:C,3,0)),0)</f>
        <v>0</v>
      </c>
      <c r="I438" s="8">
        <f>IFERROR(VLOOKUP(A438,'KATEGORI TRAYEMAN'!A:D,4,0),0)</f>
        <v>0</v>
      </c>
      <c r="J438" s="8" t="str">
        <f>IFERROR(VLOOKUP(A438,'NOSTOK PACUL'!A:C,3,0),IFERROR(IF(VLOOKUP(A438,'STOK PACUL'!A:B,2,0)="NOSTOK","E",VLOOKUP(A438,'KATEGORI PACUL'!A:B,2,0)),"E"))</f>
        <v>E</v>
      </c>
      <c r="K438" s="8" t="str">
        <f>IFERROR(VLOOKUP(A438,'NOSTOK PESALAKAN'!A:C,3,0),IFERROR(IF(VLOOKUP(A438,'STOK PESALAKAN'!A:B,2,0)="NOSTOK","E",VLOOKUP(A438,'KATEGORI PESALAKAN'!A:B,2,0)),"E"))</f>
        <v>E</v>
      </c>
      <c r="L438" s="8" t="str">
        <f>IFERROR(VLOOKUP(A438,'NOSTOK CIKDITIRO'!A:C,3,0),IFERROR(IF(VLOOKUP(A438,'STOK CIKDITIRO'!A:B,2,0)="NOSTOK","E",VLOOKUP(A438,'KATEGORI CIKDITIRO'!A:B,2,0)),"E"))</f>
        <v>E</v>
      </c>
      <c r="M438" s="8" t="str">
        <f>IFERROR(VLOOKUP(A438,'NOSTOK TRAYEMAN'!A:C,3,0),IFERROR(IF(VLOOKUP(A438,'STOK TRAYEMAN'!A:B,2,0)="NOSTOK","E",VLOOKUP(A438,'KATEGORI TRAYEMAN'!A:B,2,0)),"E"))</f>
        <v>E</v>
      </c>
      <c r="N438" s="8" t="str">
        <f>IFERROR(VLOOKUP(A438,FR_HITUNG_MINMAX!A:B,2,0),0)</f>
        <v>BOS SHOCK BELAKANG BAWAH H.BEAT/SCOOPY/VARIO FI ORI</v>
      </c>
      <c r="O438" s="8" t="str">
        <f>IFERROR(VLOOKUP(A438,FR_HITUNG_MINMAX!A:D,4,0),0)</f>
        <v>NOSTOK</v>
      </c>
      <c r="P438" s="8">
        <f>IFERROR(VLOOKUP(A438,FR_HITUNG_MINMAX!A:G,7,0),1)</f>
        <v>1</v>
      </c>
      <c r="Q438" s="11">
        <f>IFERROR(VLOOKUP(A438,FR_HITUNG_MINMAX!A:J,10,0),1)</f>
        <v>1</v>
      </c>
      <c r="R438" s="8">
        <f>IFERROR(VLOOKUP(A438,FR_HITUNG_MINMAX!A:K,11,0),1)</f>
        <v>1</v>
      </c>
      <c r="S438" s="12">
        <f>IFERROR(VLOOKUP(A438,FR_HITUNG_MINMAX!A:F,6,0),0)</f>
        <v>13500</v>
      </c>
      <c r="T438" s="8">
        <f t="shared" si="265"/>
        <v>0</v>
      </c>
      <c r="U438" s="8">
        <f t="shared" si="240"/>
        <v>0</v>
      </c>
      <c r="V438" s="8">
        <f t="shared" si="241"/>
        <v>0</v>
      </c>
      <c r="W438" s="8">
        <f t="shared" si="266"/>
        <v>0</v>
      </c>
      <c r="X438" s="8">
        <f t="shared" si="267"/>
        <v>0</v>
      </c>
      <c r="Y438" s="16"/>
      <c r="Z438" s="15">
        <f t="shared" si="242"/>
        <v>0</v>
      </c>
      <c r="AA438" s="8">
        <f t="shared" si="268"/>
        <v>0</v>
      </c>
      <c r="AB438" s="16"/>
      <c r="AC438" s="15">
        <f t="shared" si="243"/>
        <v>0</v>
      </c>
      <c r="AD438" s="8">
        <f t="shared" si="244"/>
        <v>0</v>
      </c>
      <c r="AE438" s="16"/>
      <c r="AF438" s="15">
        <f t="shared" si="245"/>
        <v>0</v>
      </c>
      <c r="AG438" s="15">
        <f t="shared" si="269"/>
        <v>0</v>
      </c>
      <c r="AH438" s="16"/>
      <c r="AI438" s="15">
        <f t="shared" si="270"/>
        <v>0</v>
      </c>
      <c r="AJ438" s="8">
        <f t="shared" si="271"/>
        <v>0</v>
      </c>
      <c r="AK438" s="8">
        <f t="shared" si="246"/>
        <v>0</v>
      </c>
      <c r="AL438" s="8">
        <f t="shared" si="247"/>
        <v>0</v>
      </c>
      <c r="AM438" s="8">
        <f t="shared" si="272"/>
        <v>0</v>
      </c>
      <c r="AN438" s="8">
        <f t="shared" si="273"/>
        <v>0</v>
      </c>
      <c r="AO438" s="8">
        <f>IFERROR(VLOOKUP(A438,PERSAMAAN!B:D,3,0),AN438)</f>
        <v>0</v>
      </c>
      <c r="AP438" s="1"/>
      <c r="AQ438" s="8">
        <f t="shared" si="248"/>
        <v>0</v>
      </c>
      <c r="AR438" s="8" t="str">
        <f>IF(AQ438=0,"-",VLOOKUP(A438,FR_HITUNG_MINMAX!A:H,8,0))</f>
        <v>-</v>
      </c>
      <c r="AS438" s="1"/>
      <c r="AT438" s="8" t="str">
        <f t="shared" si="249"/>
        <v>-</v>
      </c>
      <c r="AU438" s="12">
        <f t="shared" si="250"/>
        <v>0</v>
      </c>
      <c r="AV438" s="12">
        <f t="shared" si="251"/>
        <v>0</v>
      </c>
      <c r="AW438" s="8" t="b">
        <f t="shared" si="274"/>
        <v>0</v>
      </c>
      <c r="AX438" s="1"/>
      <c r="AY438" s="8">
        <f t="shared" si="252"/>
        <v>0</v>
      </c>
      <c r="AZ438" s="8" t="str">
        <f>IF(AY438=0,"-",VLOOKUP(A438,FR_HITUNG_MINMAX!A:I,9,0))</f>
        <v>-</v>
      </c>
      <c r="BB438" s="8" t="str">
        <f t="shared" si="253"/>
        <v>-</v>
      </c>
      <c r="BC438" s="12">
        <f t="shared" si="254"/>
        <v>0</v>
      </c>
      <c r="BD438" s="12">
        <f t="shared" si="255"/>
        <v>0</v>
      </c>
      <c r="BE438" s="16"/>
      <c r="BF438" s="8">
        <f>SUMIF('REALISASI ORDER'!C:C,A438,'REALISASI ORDER'!E:E)</f>
        <v>0</v>
      </c>
      <c r="BG438" s="8">
        <f t="shared" si="275"/>
        <v>0</v>
      </c>
      <c r="BH438" s="8">
        <f t="shared" si="256"/>
        <v>0</v>
      </c>
      <c r="BI438" s="8">
        <f t="shared" si="257"/>
        <v>0</v>
      </c>
      <c r="BJ438" s="8">
        <f t="shared" si="276"/>
        <v>0</v>
      </c>
      <c r="BK438" s="33">
        <f t="shared" si="277"/>
        <v>0</v>
      </c>
      <c r="BL438" s="33">
        <f t="shared" si="258"/>
        <v>0</v>
      </c>
      <c r="BM438" s="33">
        <f t="shared" si="259"/>
        <v>0</v>
      </c>
      <c r="BN438" s="33">
        <f t="shared" si="278"/>
        <v>0</v>
      </c>
      <c r="BO438" s="8">
        <f t="shared" si="260"/>
        <v>0</v>
      </c>
      <c r="BP438" s="8">
        <f t="shared" si="261"/>
        <v>0</v>
      </c>
      <c r="BQ438" s="8">
        <f t="shared" si="262"/>
        <v>0</v>
      </c>
      <c r="BR438" s="8">
        <f>IFERROR(ROUNDDOWN(BF438*BN438/(BK438+BL438+BM438+BN),0),0)</f>
        <v>0</v>
      </c>
      <c r="BS438" s="8" t="str">
        <f t="shared" si="263"/>
        <v>11203-KVB-901</v>
      </c>
      <c r="BT438" s="8">
        <f>SUMIF(FR_HITUNG_MINMAX!A:A,ORDER!A438,FR_HITUNG_MINMAX!AS:AS)</f>
        <v>0</v>
      </c>
      <c r="BU438" s="8">
        <f t="shared" si="279"/>
        <v>0</v>
      </c>
      <c r="BV438" s="8" t="str">
        <f t="shared" si="264"/>
        <v>-</v>
      </c>
      <c r="BW438" s="8" t="str">
        <f>VLOOKUP(A438,'STOK PESALAKAN'!A:F,6,0)</f>
        <v/>
      </c>
    </row>
    <row r="439" spans="1:75" ht="15" customHeight="1">
      <c r="A439" s="41" t="s">
        <v>493</v>
      </c>
      <c r="B439" s="99">
        <f>IFERROR(IFERROR(VLOOKUP(A439,'STOK PACUL'!C:H,6,0),VLOOKUP(A439,'KATEGORI PACUL'!A:C,3,0)),0)</f>
        <v>1</v>
      </c>
      <c r="C439" s="8">
        <f>IFERROR(VLOOKUP(A439,'KATEGORI PACUL'!A:D,4,0),0)</f>
        <v>2</v>
      </c>
      <c r="D439" s="99">
        <f>IFERROR(IFERROR(VLOOKUP(A439,'STOK PESALAKAN'!C:H,6,0),VLOOKUP(A439,'KATEGORI PESALAKAN'!A:C,3,0)),0)</f>
        <v>1</v>
      </c>
      <c r="E439" s="8">
        <f>IFERROR(VLOOKUP(A439,'KATEGORI PESALAKAN'!A:D,4,0),0)</f>
        <v>2</v>
      </c>
      <c r="F439" s="99">
        <f>IFERROR(IFERROR(VLOOKUP(A439,'STOK CIKDITIRO'!C:H,6,0),VLOOKUP(A439,'KATEGORI CIKDITIRO'!A:C,3,0)),0)</f>
        <v>1</v>
      </c>
      <c r="G439" s="8">
        <f>IFERROR(VLOOKUP(A439,'KATEGORI CIKDITIRO'!A:D,4,0),0)</f>
        <v>2</v>
      </c>
      <c r="H439" s="99">
        <f>IFERROR(IFERROR(VLOOKUP(A439,'STOK TRAYEMAN'!C:H,6,0),VLOOKUP(A439,'KATEGORI TRAYEMAN'!A:C,3,0)),0)</f>
        <v>0</v>
      </c>
      <c r="I439" s="8">
        <f>IFERROR(VLOOKUP(A439,'KATEGORI TRAYEMAN'!A:D,4,0),0)</f>
        <v>0</v>
      </c>
      <c r="J439" s="8" t="str">
        <f>IFERROR(VLOOKUP(A439,'NOSTOK PACUL'!A:C,3,0),IFERROR(IF(VLOOKUP(A439,'STOK PACUL'!A:B,2,0)="NOSTOK","E",VLOOKUP(A439,'KATEGORI PACUL'!A:B,2,0)),"E"))</f>
        <v>D</v>
      </c>
      <c r="K439" s="8" t="str">
        <f>IFERROR(VLOOKUP(A439,'NOSTOK PESALAKAN'!A:C,3,0),IFERROR(IF(VLOOKUP(A439,'STOK PESALAKAN'!A:B,2,0)="NOSTOK","E",VLOOKUP(A439,'KATEGORI PESALAKAN'!A:B,2,0)),"E"))</f>
        <v>D</v>
      </c>
      <c r="L439" s="8" t="str">
        <f>IFERROR(VLOOKUP(A439,'NOSTOK CIKDITIRO'!A:C,3,0),IFERROR(IF(VLOOKUP(A439,'STOK CIKDITIRO'!A:B,2,0)="NOSTOK","E",VLOOKUP(A439,'KATEGORI CIKDITIRO'!A:B,2,0)),"E"))</f>
        <v>D</v>
      </c>
      <c r="M439" s="8" t="str">
        <f>IFERROR(VLOOKUP(A439,'NOSTOK TRAYEMAN'!A:C,3,0),IFERROR(IF(VLOOKUP(A439,'STOK TRAYEMAN'!A:B,2,0)="NOSTOK","E",VLOOKUP(A439,'KATEGORI TRAYEMAN'!A:B,2,0)),"E"))</f>
        <v>E</v>
      </c>
      <c r="N439" s="8" t="str">
        <f>IFERROR(VLOOKUP(A439,FR_HITUNG_MINMAX!A:B,2,0),0)</f>
        <v>ORING MAGHNET H.VARIO 125 ORI</v>
      </c>
      <c r="O439" s="8" t="str">
        <f>IFERROR(VLOOKUP(A439,FR_HITUNG_MINMAX!A:D,4,0),0)</f>
        <v>ORISIN</v>
      </c>
      <c r="P439" s="8">
        <f>IFERROR(VLOOKUP(A439,FR_HITUNG_MINMAX!A:G,7,0),1)</f>
        <v>1</v>
      </c>
      <c r="Q439" s="11">
        <f>IFERROR(VLOOKUP(A439,FR_HITUNG_MINMAX!A:J,10,0),1)</f>
        <v>1</v>
      </c>
      <c r="R439" s="8">
        <f>IFERROR(VLOOKUP(A439,FR_HITUNG_MINMAX!A:K,11,0),1)</f>
        <v>1</v>
      </c>
      <c r="S439" s="12">
        <f>IFERROR(VLOOKUP(A439,FR_HITUNG_MINMAX!A:F,6,0),0)</f>
        <v>14000</v>
      </c>
      <c r="T439" s="8">
        <f t="shared" si="265"/>
        <v>-1</v>
      </c>
      <c r="U439" s="8">
        <f t="shared" si="240"/>
        <v>-1</v>
      </c>
      <c r="V439" s="8">
        <f t="shared" si="241"/>
        <v>-1</v>
      </c>
      <c r="W439" s="8">
        <f t="shared" si="266"/>
        <v>0</v>
      </c>
      <c r="X439" s="8">
        <f t="shared" si="267"/>
        <v>0</v>
      </c>
      <c r="Y439" s="16"/>
      <c r="Z439" s="15">
        <f t="shared" si="242"/>
        <v>0</v>
      </c>
      <c r="AA439" s="8">
        <f t="shared" si="268"/>
        <v>0</v>
      </c>
      <c r="AB439" s="16"/>
      <c r="AC439" s="15">
        <f t="shared" si="243"/>
        <v>0</v>
      </c>
      <c r="AD439" s="8">
        <f t="shared" si="244"/>
        <v>0</v>
      </c>
      <c r="AE439" s="16"/>
      <c r="AF439" s="15">
        <f t="shared" si="245"/>
        <v>0</v>
      </c>
      <c r="AG439" s="15">
        <f t="shared" si="269"/>
        <v>0</v>
      </c>
      <c r="AH439" s="16"/>
      <c r="AI439" s="15">
        <f t="shared" si="270"/>
        <v>0</v>
      </c>
      <c r="AJ439" s="8">
        <f t="shared" si="271"/>
        <v>0</v>
      </c>
      <c r="AK439" s="8">
        <f t="shared" si="246"/>
        <v>0</v>
      </c>
      <c r="AL439" s="8">
        <f t="shared" si="247"/>
        <v>0</v>
      </c>
      <c r="AM439" s="8">
        <f t="shared" si="272"/>
        <v>0</v>
      </c>
      <c r="AN439" s="8">
        <f t="shared" si="273"/>
        <v>0</v>
      </c>
      <c r="AO439" s="8">
        <f>IFERROR(VLOOKUP(A439,PERSAMAAN!B:D,3,0),AN439)</f>
        <v>0</v>
      </c>
      <c r="AP439" s="1"/>
      <c r="AQ439" s="8">
        <f t="shared" si="248"/>
        <v>0</v>
      </c>
      <c r="AR439" s="8" t="str">
        <f>IF(AQ439=0,"-",VLOOKUP(A439,FR_HITUNG_MINMAX!A:H,8,0))</f>
        <v>-</v>
      </c>
      <c r="AS439" s="1"/>
      <c r="AT439" s="8" t="str">
        <f t="shared" si="249"/>
        <v>-</v>
      </c>
      <c r="AU439" s="12">
        <f t="shared" si="250"/>
        <v>0</v>
      </c>
      <c r="AV439" s="12">
        <f t="shared" si="251"/>
        <v>0</v>
      </c>
      <c r="AW439" s="8">
        <f t="shared" si="274"/>
        <v>6</v>
      </c>
      <c r="AX439" s="1"/>
      <c r="AY439" s="8">
        <f t="shared" si="252"/>
        <v>6</v>
      </c>
      <c r="AZ439" s="8" t="str">
        <f>IF(AY439=0,"-",VLOOKUP(A439,FR_HITUNG_MINMAX!A:I,9,0))</f>
        <v>NSA</v>
      </c>
      <c r="BB439" s="8" t="str">
        <f t="shared" si="253"/>
        <v>NSA</v>
      </c>
      <c r="BC439" s="12">
        <f t="shared" si="254"/>
        <v>84000</v>
      </c>
      <c r="BD439" s="12">
        <f t="shared" si="255"/>
        <v>57564082.685275108</v>
      </c>
      <c r="BE439" s="16"/>
      <c r="BF439" s="8">
        <f>SUMIF('REALISASI ORDER'!C:C,A439,'REALISASI ORDER'!E:E)</f>
        <v>0</v>
      </c>
      <c r="BG439" s="8">
        <f t="shared" si="275"/>
        <v>1</v>
      </c>
      <c r="BH439" s="8">
        <f t="shared" si="256"/>
        <v>1</v>
      </c>
      <c r="BI439" s="8">
        <f t="shared" si="257"/>
        <v>1</v>
      </c>
      <c r="BJ439" s="8">
        <f t="shared" si="276"/>
        <v>0</v>
      </c>
      <c r="BK439" s="33">
        <f t="shared" si="277"/>
        <v>0</v>
      </c>
      <c r="BL439" s="33">
        <f t="shared" si="258"/>
        <v>1</v>
      </c>
      <c r="BM439" s="33">
        <f t="shared" si="259"/>
        <v>1</v>
      </c>
      <c r="BN439" s="33">
        <f t="shared" si="278"/>
        <v>0</v>
      </c>
      <c r="BO439" s="8">
        <f t="shared" si="260"/>
        <v>0</v>
      </c>
      <c r="BP439" s="8">
        <f t="shared" si="261"/>
        <v>0</v>
      </c>
      <c r="BQ439" s="8">
        <f t="shared" si="262"/>
        <v>0</v>
      </c>
      <c r="BR439" s="8">
        <f>IFERROR(ROUNDDOWN(BF439*BN439/(BK439+BL439+BM439+BN),0),0)</f>
        <v>0</v>
      </c>
      <c r="BS439" s="8" t="str">
        <f t="shared" si="263"/>
        <v>11363-KWN-900</v>
      </c>
      <c r="BT439" s="8">
        <f>SUMIF(FR_HITUNG_MINMAX!A:A,ORDER!A439,FR_HITUNG_MINMAX!AS:AS)</f>
        <v>3</v>
      </c>
      <c r="BU439" s="8">
        <f t="shared" si="279"/>
        <v>0</v>
      </c>
      <c r="BV439" s="8" t="str">
        <f t="shared" si="264"/>
        <v>-</v>
      </c>
      <c r="BW439" s="8" t="str">
        <f>VLOOKUP(A439,'STOK PESALAKAN'!A:F,6,0)</f>
        <v/>
      </c>
    </row>
    <row r="440" spans="1:75" ht="15" customHeight="1">
      <c r="A440" s="41" t="s">
        <v>494</v>
      </c>
      <c r="B440" s="99">
        <f>IFERROR(IFERROR(VLOOKUP(A440,'STOK PACUL'!C:H,6,0),VLOOKUP(A440,'KATEGORI PACUL'!A:C,3,0)),0)</f>
        <v>1</v>
      </c>
      <c r="C440" s="8">
        <f>IFERROR(VLOOKUP(A440,'KATEGORI PACUL'!A:D,4,0),0)</f>
        <v>0</v>
      </c>
      <c r="D440" s="99">
        <f>IFERROR(IFERROR(VLOOKUP(A440,'STOK PESALAKAN'!C:H,6,0),VLOOKUP(A440,'KATEGORI PESALAKAN'!A:C,3,0)),0)</f>
        <v>1</v>
      </c>
      <c r="E440" s="8">
        <f>IFERROR(VLOOKUP(A440,'KATEGORI PESALAKAN'!A:D,4,0),0)</f>
        <v>0</v>
      </c>
      <c r="F440" s="99">
        <f>IFERROR(IFERROR(VLOOKUP(A440,'STOK CIKDITIRO'!C:H,6,0),VLOOKUP(A440,'KATEGORI CIKDITIRO'!A:C,3,0)),0)</f>
        <v>1</v>
      </c>
      <c r="G440" s="8">
        <f>IFERROR(VLOOKUP(A440,'KATEGORI CIKDITIRO'!A:D,4,0),0)</f>
        <v>0</v>
      </c>
      <c r="H440" s="99">
        <f>IFERROR(IFERROR(VLOOKUP(A440,'STOK TRAYEMAN'!C:H,6,0),VLOOKUP(A440,'KATEGORI TRAYEMAN'!A:C,3,0)),0)</f>
        <v>0</v>
      </c>
      <c r="I440" s="8">
        <f>IFERROR(VLOOKUP(A440,'KATEGORI TRAYEMAN'!A:D,4,0),0)</f>
        <v>0</v>
      </c>
      <c r="J440" s="8" t="str">
        <f>IFERROR(VLOOKUP(A440,'NOSTOK PACUL'!A:C,3,0),IFERROR(IF(VLOOKUP(A440,'STOK PACUL'!A:B,2,0)="NOSTOK","E",VLOOKUP(A440,'KATEGORI PACUL'!A:B,2,0)),"E"))</f>
        <v>E</v>
      </c>
      <c r="K440" s="8" t="str">
        <f>IFERROR(VLOOKUP(A440,'NOSTOK PESALAKAN'!A:C,3,0),IFERROR(IF(VLOOKUP(A440,'STOK PESALAKAN'!A:B,2,0)="NOSTOK","E",VLOOKUP(A440,'KATEGORI PESALAKAN'!A:B,2,0)),"E"))</f>
        <v>E</v>
      </c>
      <c r="L440" s="8" t="str">
        <f>IFERROR(VLOOKUP(A440,'NOSTOK CIKDITIRO'!A:C,3,0),IFERROR(IF(VLOOKUP(A440,'STOK CIKDITIRO'!A:B,2,0)="NOSTOK","E",VLOOKUP(A440,'KATEGORI CIKDITIRO'!A:B,2,0)),"E"))</f>
        <v>E</v>
      </c>
      <c r="M440" s="8" t="str">
        <f>IFERROR(VLOOKUP(A440,'NOSTOK TRAYEMAN'!A:C,3,0),IFERROR(IF(VLOOKUP(A440,'STOK TRAYEMAN'!A:B,2,0)="NOSTOK","E",VLOOKUP(A440,'KATEGORI TRAYEMAN'!A:B,2,0)),"E"))</f>
        <v>E</v>
      </c>
      <c r="N440" s="8" t="str">
        <f>IFERROR(VLOOKUP(A440,FR_HITUNG_MINMAX!A:B,2,0),0)</f>
        <v>PERPAK HEAD H.VARIO 125</v>
      </c>
      <c r="O440" s="8" t="str">
        <f>IFERROR(VLOOKUP(A440,FR_HITUNG_MINMAX!A:D,4,0),0)</f>
        <v>ORISIN</v>
      </c>
      <c r="P440" s="8">
        <f>IFERROR(VLOOKUP(A440,FR_HITUNG_MINMAX!A:G,7,0),1)</f>
        <v>1</v>
      </c>
      <c r="Q440" s="11">
        <f>IFERROR(VLOOKUP(A440,FR_HITUNG_MINMAX!A:J,10,0),1)</f>
        <v>1</v>
      </c>
      <c r="R440" s="8">
        <f>IFERROR(VLOOKUP(A440,FR_HITUNG_MINMAX!A:K,11,0),1)</f>
        <v>1</v>
      </c>
      <c r="S440" s="12">
        <f>IFERROR(VLOOKUP(A440,FR_HITUNG_MINMAX!A:F,6,0),0)</f>
        <v>22000</v>
      </c>
      <c r="T440" s="8">
        <f t="shared" si="265"/>
        <v>1</v>
      </c>
      <c r="U440" s="8">
        <f t="shared" si="240"/>
        <v>1</v>
      </c>
      <c r="V440" s="8">
        <f t="shared" si="241"/>
        <v>1</v>
      </c>
      <c r="W440" s="8">
        <f t="shared" si="266"/>
        <v>0</v>
      </c>
      <c r="X440" s="8">
        <f t="shared" si="267"/>
        <v>0</v>
      </c>
      <c r="Y440" s="16"/>
      <c r="Z440" s="15">
        <f t="shared" si="242"/>
        <v>0</v>
      </c>
      <c r="AA440" s="8">
        <f t="shared" si="268"/>
        <v>0</v>
      </c>
      <c r="AB440" s="16"/>
      <c r="AC440" s="15">
        <f t="shared" si="243"/>
        <v>0</v>
      </c>
      <c r="AD440" s="8">
        <f t="shared" si="244"/>
        <v>0</v>
      </c>
      <c r="AE440" s="16"/>
      <c r="AF440" s="15">
        <f t="shared" si="245"/>
        <v>0</v>
      </c>
      <c r="AG440" s="15">
        <f t="shared" si="269"/>
        <v>0</v>
      </c>
      <c r="AH440" s="16"/>
      <c r="AI440" s="15">
        <f t="shared" si="270"/>
        <v>0</v>
      </c>
      <c r="AJ440" s="8">
        <f t="shared" si="271"/>
        <v>0</v>
      </c>
      <c r="AK440" s="8">
        <f t="shared" si="246"/>
        <v>0</v>
      </c>
      <c r="AL440" s="8">
        <f t="shared" si="247"/>
        <v>0</v>
      </c>
      <c r="AM440" s="8">
        <f t="shared" si="272"/>
        <v>0</v>
      </c>
      <c r="AN440" s="8">
        <f t="shared" si="273"/>
        <v>0</v>
      </c>
      <c r="AO440" s="8">
        <f>IFERROR(VLOOKUP(A440,PERSAMAAN!B:D,3,0),AN440)</f>
        <v>0</v>
      </c>
      <c r="AP440" s="1"/>
      <c r="AQ440" s="8">
        <f t="shared" si="248"/>
        <v>0</v>
      </c>
      <c r="AR440" s="8" t="str">
        <f>IF(AQ440=0,"-",VLOOKUP(A440,FR_HITUNG_MINMAX!A:H,8,0))</f>
        <v>-</v>
      </c>
      <c r="AS440" s="1"/>
      <c r="AT440" s="8" t="str">
        <f t="shared" si="249"/>
        <v>-</v>
      </c>
      <c r="AU440" s="12">
        <f t="shared" si="250"/>
        <v>0</v>
      </c>
      <c r="AV440" s="12">
        <f t="shared" si="251"/>
        <v>0</v>
      </c>
      <c r="AW440" s="8">
        <f t="shared" si="274"/>
        <v>-3</v>
      </c>
      <c r="AX440" s="1"/>
      <c r="AY440" s="8">
        <f t="shared" si="252"/>
        <v>0</v>
      </c>
      <c r="AZ440" s="8" t="str">
        <f>IF(AY440=0,"-",VLOOKUP(A440,FR_HITUNG_MINMAX!A:I,9,0))</f>
        <v>-</v>
      </c>
      <c r="BB440" s="8" t="str">
        <f t="shared" si="253"/>
        <v>-</v>
      </c>
      <c r="BC440" s="12">
        <f t="shared" si="254"/>
        <v>0</v>
      </c>
      <c r="BD440" s="12">
        <f t="shared" si="255"/>
        <v>0</v>
      </c>
      <c r="BE440" s="16"/>
      <c r="BF440" s="8">
        <f>SUMIF('REALISASI ORDER'!C:C,A440,'REALISASI ORDER'!E:E)</f>
        <v>0</v>
      </c>
      <c r="BG440" s="8">
        <f t="shared" si="275"/>
        <v>1</v>
      </c>
      <c r="BH440" s="8">
        <f t="shared" si="256"/>
        <v>1</v>
      </c>
      <c r="BI440" s="8">
        <f t="shared" si="257"/>
        <v>1</v>
      </c>
      <c r="BJ440" s="8">
        <f t="shared" si="276"/>
        <v>0</v>
      </c>
      <c r="BK440" s="33">
        <f t="shared" si="277"/>
        <v>0</v>
      </c>
      <c r="BL440" s="33">
        <f t="shared" si="258"/>
        <v>0</v>
      </c>
      <c r="BM440" s="33">
        <f t="shared" si="259"/>
        <v>0</v>
      </c>
      <c r="BN440" s="33">
        <f t="shared" si="278"/>
        <v>0</v>
      </c>
      <c r="BO440" s="8">
        <f t="shared" si="260"/>
        <v>0</v>
      </c>
      <c r="BP440" s="8">
        <f t="shared" si="261"/>
        <v>0</v>
      </c>
      <c r="BQ440" s="8">
        <f t="shared" si="262"/>
        <v>0</v>
      </c>
      <c r="BR440" s="8">
        <f>IFERROR(ROUNDDOWN(BF440*BN440/(BK440+BL440+BM440+BN),0),0)</f>
        <v>0</v>
      </c>
      <c r="BS440" s="8" t="str">
        <f t="shared" si="263"/>
        <v>12251-K12-901</v>
      </c>
      <c r="BT440" s="8">
        <f>SUMIF(FR_HITUNG_MINMAX!A:A,ORDER!A440,FR_HITUNG_MINMAX!AS:AS)</f>
        <v>0</v>
      </c>
      <c r="BU440" s="8">
        <f t="shared" si="279"/>
        <v>0</v>
      </c>
      <c r="BV440" s="8" t="str">
        <f t="shared" si="264"/>
        <v>-</v>
      </c>
      <c r="BW440" s="8" t="str">
        <f>VLOOKUP(A440,'STOK PESALAKAN'!A:F,6,0)</f>
        <v>12251-K12-901</v>
      </c>
    </row>
    <row r="441" spans="1:75" ht="15" customHeight="1">
      <c r="A441" s="41" t="s">
        <v>930</v>
      </c>
      <c r="B441" s="99">
        <f>IFERROR(IFERROR(VLOOKUP(A441,'STOK PACUL'!C:H,6,0),VLOOKUP(A441,'KATEGORI PACUL'!A:C,3,0)),0)</f>
        <v>0</v>
      </c>
      <c r="C441" s="8">
        <f>IFERROR(VLOOKUP(A441,'KATEGORI PACUL'!A:D,4,0),0)</f>
        <v>1</v>
      </c>
      <c r="D441" s="99">
        <f>IFERROR(IFERROR(VLOOKUP(A441,'STOK PESALAKAN'!C:H,6,0),VLOOKUP(A441,'KATEGORI PESALAKAN'!A:C,3,0)),0)</f>
        <v>1</v>
      </c>
      <c r="E441" s="8">
        <f>IFERROR(VLOOKUP(A441,'KATEGORI PESALAKAN'!A:D,4,0),0)</f>
        <v>4</v>
      </c>
      <c r="F441" s="99">
        <f>IFERROR(IFERROR(VLOOKUP(A441,'STOK CIKDITIRO'!C:H,6,0),VLOOKUP(A441,'KATEGORI CIKDITIRO'!A:C,3,0)),0)</f>
        <v>1</v>
      </c>
      <c r="G441" s="8">
        <f>IFERROR(VLOOKUP(A441,'KATEGORI CIKDITIRO'!A:D,4,0),0)</f>
        <v>1</v>
      </c>
      <c r="H441" s="99">
        <f>IFERROR(IFERROR(VLOOKUP(A441,'STOK TRAYEMAN'!C:H,6,0),VLOOKUP(A441,'KATEGORI TRAYEMAN'!A:C,3,0)),0)</f>
        <v>0</v>
      </c>
      <c r="I441" s="8">
        <f>IFERROR(VLOOKUP(A441,'KATEGORI TRAYEMAN'!A:D,4,0),0)</f>
        <v>0</v>
      </c>
      <c r="J441" s="8" t="str">
        <f>IFERROR(VLOOKUP(A441,'NOSTOK PACUL'!A:C,3,0),IFERROR(IF(VLOOKUP(A441,'STOK PACUL'!A:B,2,0)="NOSTOK","E",VLOOKUP(A441,'KATEGORI PACUL'!A:B,2,0)),"E"))</f>
        <v>D</v>
      </c>
      <c r="K441" s="8" t="str">
        <f>IFERROR(VLOOKUP(A441,'NOSTOK PESALAKAN'!A:C,3,0),IFERROR(IF(VLOOKUP(A441,'STOK PESALAKAN'!A:B,2,0)="NOSTOK","E",VLOOKUP(A441,'KATEGORI PESALAKAN'!A:B,2,0)),"E"))</f>
        <v>D</v>
      </c>
      <c r="L441" s="8" t="str">
        <f>IFERROR(VLOOKUP(A441,'NOSTOK CIKDITIRO'!A:C,3,0),IFERROR(IF(VLOOKUP(A441,'STOK CIKDITIRO'!A:B,2,0)="NOSTOK","E",VLOOKUP(A441,'KATEGORI CIKDITIRO'!A:B,2,0)),"E"))</f>
        <v>D</v>
      </c>
      <c r="M441" s="8" t="str">
        <f>IFERROR(VLOOKUP(A441,'NOSTOK TRAYEMAN'!A:C,3,0),IFERROR(IF(VLOOKUP(A441,'STOK TRAYEMAN'!A:B,2,0)="NOSTOK","E",VLOOKUP(A441,'KATEGORI TRAYEMAN'!A:B,2,0)),"E"))</f>
        <v>E</v>
      </c>
      <c r="N441" s="8" t="str">
        <f>IFERROR(VLOOKUP(A441,FR_HITUNG_MINMAX!A:B,2,0),0)</f>
        <v>FILTER UDARA H.PCX 150 ORI</v>
      </c>
      <c r="O441" s="8" t="str">
        <f>IFERROR(VLOOKUP(A441,FR_HITUNG_MINMAX!A:D,4,0),0)</f>
        <v>ORISIN</v>
      </c>
      <c r="P441" s="8">
        <f>IFERROR(VLOOKUP(A441,FR_HITUNG_MINMAX!A:G,7,0),1)</f>
        <v>1</v>
      </c>
      <c r="Q441" s="11">
        <f>IFERROR(VLOOKUP(A441,FR_HITUNG_MINMAX!A:J,10,0),1)</f>
        <v>1</v>
      </c>
      <c r="R441" s="8">
        <f>IFERROR(VLOOKUP(A441,FR_HITUNG_MINMAX!A:K,11,0),1)</f>
        <v>1</v>
      </c>
      <c r="S441" s="12">
        <f>IFERROR(VLOOKUP(A441,FR_HITUNG_MINMAX!A:F,6,0),0)</f>
        <v>74000</v>
      </c>
      <c r="T441" s="8">
        <f t="shared" si="265"/>
        <v>-1</v>
      </c>
      <c r="U441" s="8">
        <f t="shared" si="240"/>
        <v>-3</v>
      </c>
      <c r="V441" s="8">
        <f t="shared" si="241"/>
        <v>0</v>
      </c>
      <c r="W441" s="8">
        <f t="shared" si="266"/>
        <v>0</v>
      </c>
      <c r="X441" s="8">
        <f t="shared" si="267"/>
        <v>0</v>
      </c>
      <c r="Y441" s="16"/>
      <c r="Z441" s="15">
        <f t="shared" si="242"/>
        <v>0</v>
      </c>
      <c r="AA441" s="8">
        <f t="shared" si="268"/>
        <v>0</v>
      </c>
      <c r="AB441" s="16"/>
      <c r="AC441" s="15">
        <f t="shared" si="243"/>
        <v>0</v>
      </c>
      <c r="AD441" s="8">
        <f t="shared" si="244"/>
        <v>0</v>
      </c>
      <c r="AE441" s="16"/>
      <c r="AF441" s="15">
        <f t="shared" si="245"/>
        <v>0</v>
      </c>
      <c r="AG441" s="15">
        <f t="shared" si="269"/>
        <v>0</v>
      </c>
      <c r="AH441" s="16"/>
      <c r="AI441" s="15">
        <f t="shared" si="270"/>
        <v>0</v>
      </c>
      <c r="AJ441" s="8">
        <f t="shared" si="271"/>
        <v>1</v>
      </c>
      <c r="AK441" s="8">
        <f t="shared" si="246"/>
        <v>0</v>
      </c>
      <c r="AL441" s="8">
        <f t="shared" si="247"/>
        <v>0</v>
      </c>
      <c r="AM441" s="8">
        <f t="shared" si="272"/>
        <v>0</v>
      </c>
      <c r="AN441" s="8">
        <f t="shared" si="273"/>
        <v>1</v>
      </c>
      <c r="AO441" s="8">
        <f>IFERROR(VLOOKUP(A441,PERSAMAAN!B:D,3,0),AN441)</f>
        <v>1</v>
      </c>
      <c r="AP441" s="1">
        <v>2</v>
      </c>
      <c r="AQ441" s="8">
        <f t="shared" si="248"/>
        <v>2</v>
      </c>
      <c r="AR441" s="8" t="str">
        <f>IF(AQ441=0,"-",VLOOKUP(A441,FR_HITUNG_MINMAX!A:H,8,0))</f>
        <v/>
      </c>
      <c r="AS441" s="1" t="s">
        <v>30</v>
      </c>
      <c r="AT441" s="8" t="str">
        <f t="shared" si="249"/>
        <v>GSM</v>
      </c>
      <c r="AU441" s="12">
        <f t="shared" si="250"/>
        <v>148000</v>
      </c>
      <c r="AV441" s="12">
        <f t="shared" si="251"/>
        <v>2132750</v>
      </c>
      <c r="AW441" s="8">
        <f t="shared" si="274"/>
        <v>5</v>
      </c>
      <c r="AX441" s="1"/>
      <c r="AY441" s="8">
        <f t="shared" si="252"/>
        <v>5</v>
      </c>
      <c r="AZ441" s="8" t="str">
        <f>IF(AY441=0,"-",VLOOKUP(A441,FR_HITUNG_MINMAX!A:I,9,0))</f>
        <v/>
      </c>
      <c r="BB441" s="8" t="str">
        <f t="shared" si="253"/>
        <v/>
      </c>
      <c r="BC441" s="12">
        <f t="shared" si="254"/>
        <v>370000</v>
      </c>
      <c r="BD441" s="12">
        <f t="shared" si="255"/>
        <v>21965380</v>
      </c>
      <c r="BE441" s="16"/>
      <c r="BF441" s="8">
        <f>SUMIF('REALISASI ORDER'!C:C,A441,'REALISASI ORDER'!E:E)</f>
        <v>0</v>
      </c>
      <c r="BG441" s="8">
        <f t="shared" si="275"/>
        <v>0</v>
      </c>
      <c r="BH441" s="8">
        <f t="shared" si="256"/>
        <v>1</v>
      </c>
      <c r="BI441" s="8">
        <f t="shared" si="257"/>
        <v>1</v>
      </c>
      <c r="BJ441" s="8">
        <f t="shared" si="276"/>
        <v>0</v>
      </c>
      <c r="BK441" s="33">
        <f t="shared" si="277"/>
        <v>0</v>
      </c>
      <c r="BL441" s="33">
        <f t="shared" si="258"/>
        <v>3</v>
      </c>
      <c r="BM441" s="33">
        <f t="shared" si="259"/>
        <v>0</v>
      </c>
      <c r="BN441" s="33">
        <f t="shared" si="278"/>
        <v>0</v>
      </c>
      <c r="BO441" s="8">
        <f t="shared" si="260"/>
        <v>0</v>
      </c>
      <c r="BP441" s="8">
        <f t="shared" si="261"/>
        <v>0</v>
      </c>
      <c r="BQ441" s="8">
        <f t="shared" si="262"/>
        <v>0</v>
      </c>
      <c r="BR441" s="8">
        <f>IFERROR(ROUNDDOWN(BF441*BN441/(BK441+BL441+BM441+BN),0),0)</f>
        <v>0</v>
      </c>
      <c r="BS441" s="8" t="str">
        <f t="shared" si="263"/>
        <v>17210-K97-N00</v>
      </c>
      <c r="BT441" s="8">
        <f>SUMIF(FR_HITUNG_MINMAX!A:A,ORDER!A441,FR_HITUNG_MINMAX!AS:AS)</f>
        <v>4</v>
      </c>
      <c r="BU441" s="8">
        <f t="shared" si="279"/>
        <v>0</v>
      </c>
      <c r="BV441" s="8" t="str">
        <f t="shared" si="264"/>
        <v>GSM</v>
      </c>
      <c r="BW441" s="8" t="str">
        <f>VLOOKUP(A441,'STOK PESALAKAN'!A:F,6,0)</f>
        <v/>
      </c>
    </row>
    <row r="442" spans="1:75">
      <c r="A442" s="41" t="s">
        <v>495</v>
      </c>
      <c r="B442" s="99">
        <f>IFERROR(IFERROR(VLOOKUP(A442,'STOK PACUL'!C:H,6,0),VLOOKUP(A442,'KATEGORI PACUL'!A:C,3,0)),0)</f>
        <v>1</v>
      </c>
      <c r="C442" s="8">
        <f>IFERROR(VLOOKUP(A442,'KATEGORI PACUL'!A:D,4,0),0)</f>
        <v>1</v>
      </c>
      <c r="D442" s="99">
        <f>IFERROR(IFERROR(VLOOKUP(A442,'STOK PESALAKAN'!C:H,6,0),VLOOKUP(A442,'KATEGORI PESALAKAN'!A:C,3,0)),0)</f>
        <v>1</v>
      </c>
      <c r="E442" s="8">
        <f>IFERROR(VLOOKUP(A442,'KATEGORI PESALAKAN'!A:D,4,0),0)</f>
        <v>1</v>
      </c>
      <c r="F442" s="99">
        <f>IFERROR(IFERROR(VLOOKUP(A442,'STOK CIKDITIRO'!C:H,6,0),VLOOKUP(A442,'KATEGORI CIKDITIRO'!A:C,3,0)),0)</f>
        <v>2</v>
      </c>
      <c r="G442" s="8">
        <f>IFERROR(VLOOKUP(A442,'KATEGORI CIKDITIRO'!A:D,4,0),0)</f>
        <v>0</v>
      </c>
      <c r="H442" s="99">
        <f>IFERROR(IFERROR(VLOOKUP(A442,'STOK TRAYEMAN'!C:H,6,0),VLOOKUP(A442,'KATEGORI TRAYEMAN'!A:C,3,0)),0)</f>
        <v>0</v>
      </c>
      <c r="I442" s="8">
        <f>IFERROR(VLOOKUP(A442,'KATEGORI TRAYEMAN'!A:D,4,0),0)</f>
        <v>0</v>
      </c>
      <c r="J442" s="8" t="str">
        <f>IFERROR(VLOOKUP(A442,'NOSTOK PACUL'!A:C,3,0),IFERROR(IF(VLOOKUP(A442,'STOK PACUL'!A:B,2,0)="NOSTOK","E",VLOOKUP(A442,'KATEGORI PACUL'!A:B,2,0)),"E"))</f>
        <v>D</v>
      </c>
      <c r="K442" s="8" t="str">
        <f>IFERROR(VLOOKUP(A442,'NOSTOK PESALAKAN'!A:C,3,0),IFERROR(IF(VLOOKUP(A442,'STOK PESALAKAN'!A:B,2,0)="NOSTOK","E",VLOOKUP(A442,'KATEGORI PESALAKAN'!A:B,2,0)),"E"))</f>
        <v>D</v>
      </c>
      <c r="L442" s="8" t="str">
        <f>IFERROR(VLOOKUP(A442,'NOSTOK CIKDITIRO'!A:C,3,0),IFERROR(IF(VLOOKUP(A442,'STOK CIKDITIRO'!A:B,2,0)="NOSTOK","E",VLOOKUP(A442,'KATEGORI CIKDITIRO'!A:B,2,0)),"E"))</f>
        <v>E</v>
      </c>
      <c r="M442" s="8" t="str">
        <f>IFERROR(VLOOKUP(A442,'NOSTOK TRAYEMAN'!A:C,3,0),IFERROR(IF(VLOOKUP(A442,'STOK TRAYEMAN'!A:B,2,0)="NOSTOK","E",VLOOKUP(A442,'KATEGORI TRAYEMAN'!A:B,2,0)),"E"))</f>
        <v>E</v>
      </c>
      <c r="N442" s="8" t="str">
        <f>IFERROR(VLOOKUP(A442,FR_HITUNG_MINMAX!A:B,2,0),0)</f>
        <v>FILTER UDARA H.BEAT ORI</v>
      </c>
      <c r="O442" s="8" t="str">
        <f>IFERROR(VLOOKUP(A442,FR_HITUNG_MINMAX!A:D,4,0),0)</f>
        <v>ORISIN</v>
      </c>
      <c r="P442" s="8">
        <f>IFERROR(VLOOKUP(A442,FR_HITUNG_MINMAX!A:G,7,0),1)</f>
        <v>1</v>
      </c>
      <c r="Q442" s="11">
        <f>IFERROR(VLOOKUP(A442,FR_HITUNG_MINMAX!A:J,10,0),1)</f>
        <v>1</v>
      </c>
      <c r="R442" s="8">
        <f>IFERROR(VLOOKUP(A442,FR_HITUNG_MINMAX!A:K,11,0),1)</f>
        <v>1</v>
      </c>
      <c r="S442" s="12">
        <f>IFERROR(VLOOKUP(A442,FR_HITUNG_MINMAX!A:F,6,0),0)</f>
        <v>51000</v>
      </c>
      <c r="T442" s="8">
        <f t="shared" si="265"/>
        <v>0</v>
      </c>
      <c r="U442" s="8">
        <f t="shared" si="240"/>
        <v>0</v>
      </c>
      <c r="V442" s="8">
        <f t="shared" si="241"/>
        <v>2</v>
      </c>
      <c r="W442" s="8">
        <f t="shared" si="266"/>
        <v>0</v>
      </c>
      <c r="X442" s="8">
        <f t="shared" si="267"/>
        <v>0</v>
      </c>
      <c r="Y442" s="16"/>
      <c r="Z442" s="15">
        <f t="shared" si="242"/>
        <v>0</v>
      </c>
      <c r="AA442" s="8">
        <f t="shared" si="268"/>
        <v>0</v>
      </c>
      <c r="AB442" s="16"/>
      <c r="AC442" s="15">
        <f t="shared" si="243"/>
        <v>0</v>
      </c>
      <c r="AD442" s="8">
        <f t="shared" si="244"/>
        <v>0</v>
      </c>
      <c r="AE442" s="16"/>
      <c r="AF442" s="15">
        <f t="shared" si="245"/>
        <v>0</v>
      </c>
      <c r="AG442" s="15">
        <f t="shared" si="269"/>
        <v>0</v>
      </c>
      <c r="AH442" s="16"/>
      <c r="AI442" s="15">
        <f t="shared" si="270"/>
        <v>0</v>
      </c>
      <c r="AJ442" s="8">
        <f t="shared" si="271"/>
        <v>2</v>
      </c>
      <c r="AK442" s="8">
        <f t="shared" si="246"/>
        <v>0</v>
      </c>
      <c r="AL442" s="8">
        <f t="shared" si="247"/>
        <v>0</v>
      </c>
      <c r="AM442" s="8">
        <f t="shared" si="272"/>
        <v>0</v>
      </c>
      <c r="AN442" s="8">
        <f t="shared" si="273"/>
        <v>2</v>
      </c>
      <c r="AO442" s="8">
        <f>IFERROR(VLOOKUP(A442,PERSAMAAN!B:D,3,0),AN442)</f>
        <v>2</v>
      </c>
      <c r="AP442" s="1">
        <v>0</v>
      </c>
      <c r="AQ442" s="8">
        <f t="shared" si="248"/>
        <v>0</v>
      </c>
      <c r="AR442" s="8" t="str">
        <f>IF(AQ442=0,"-",VLOOKUP(A442,FR_HITUNG_MINMAX!A:H,8,0))</f>
        <v>-</v>
      </c>
      <c r="AS442" s="1"/>
      <c r="AT442" s="8" t="str">
        <f t="shared" si="249"/>
        <v>-</v>
      </c>
      <c r="AU442" s="12">
        <f t="shared" si="250"/>
        <v>0</v>
      </c>
      <c r="AV442" s="12">
        <f t="shared" si="251"/>
        <v>0</v>
      </c>
      <c r="AW442" s="8">
        <f t="shared" si="274"/>
        <v>-2</v>
      </c>
      <c r="AX442" s="1"/>
      <c r="AY442" s="8">
        <f t="shared" si="252"/>
        <v>0</v>
      </c>
      <c r="AZ442" s="8" t="str">
        <f>IF(AY442=0,"-",VLOOKUP(A442,FR_HITUNG_MINMAX!A:I,9,0))</f>
        <v>-</v>
      </c>
      <c r="BB442" s="8" t="str">
        <f t="shared" si="253"/>
        <v>-</v>
      </c>
      <c r="BC442" s="12">
        <f t="shared" si="254"/>
        <v>0</v>
      </c>
      <c r="BD442" s="12">
        <f t="shared" si="255"/>
        <v>0</v>
      </c>
      <c r="BE442" s="16"/>
      <c r="BF442" s="8">
        <f>SUMIF('REALISASI ORDER'!C:C,A442,'REALISASI ORDER'!E:E)</f>
        <v>0</v>
      </c>
      <c r="BG442" s="8">
        <f t="shared" si="275"/>
        <v>1</v>
      </c>
      <c r="BH442" s="8">
        <f t="shared" si="256"/>
        <v>1</v>
      </c>
      <c r="BI442" s="8">
        <f t="shared" si="257"/>
        <v>2</v>
      </c>
      <c r="BJ442" s="8">
        <f t="shared" si="276"/>
        <v>0</v>
      </c>
      <c r="BK442" s="33">
        <f t="shared" si="277"/>
        <v>1</v>
      </c>
      <c r="BL442" s="33">
        <f t="shared" si="258"/>
        <v>0</v>
      </c>
      <c r="BM442" s="33">
        <f t="shared" si="259"/>
        <v>0</v>
      </c>
      <c r="BN442" s="33">
        <f t="shared" si="278"/>
        <v>0</v>
      </c>
      <c r="BO442" s="8">
        <f t="shared" si="260"/>
        <v>0</v>
      </c>
      <c r="BP442" s="8">
        <f t="shared" si="261"/>
        <v>0</v>
      </c>
      <c r="BQ442" s="8">
        <f t="shared" si="262"/>
        <v>0</v>
      </c>
      <c r="BR442" s="8">
        <f>IFERROR(ROUNDDOWN(BF442*BN442/(BK442+BL442+BM442+BN),0),0)</f>
        <v>0</v>
      </c>
      <c r="BS442" s="8" t="str">
        <f t="shared" si="263"/>
        <v>17210-KVY-960</v>
      </c>
      <c r="BT442" s="8">
        <f>SUMIF(FR_HITUNG_MINMAX!A:A,ORDER!A442,FR_HITUNG_MINMAX!AS:AS)</f>
        <v>2</v>
      </c>
      <c r="BU442" s="8">
        <f t="shared" si="279"/>
        <v>0</v>
      </c>
      <c r="BV442" s="8" t="str">
        <f t="shared" si="264"/>
        <v>-</v>
      </c>
      <c r="BW442" s="8" t="str">
        <f>VLOOKUP(A442,'STOK PESALAKAN'!A:F,6,0)</f>
        <v/>
      </c>
    </row>
    <row r="443" spans="1:75" ht="15" customHeight="1">
      <c r="A443" s="41" t="s">
        <v>496</v>
      </c>
      <c r="B443" s="99">
        <f>IFERROR(IFERROR(VLOOKUP(A443,'STOK PACUL'!C:H,6,0),VLOOKUP(A443,'KATEGORI PACUL'!A:C,3,0)),0)</f>
        <v>4</v>
      </c>
      <c r="C443" s="8">
        <f>IFERROR(VLOOKUP(A443,'KATEGORI PACUL'!A:D,4,0),0)</f>
        <v>6</v>
      </c>
      <c r="D443" s="99">
        <f>IFERROR(IFERROR(VLOOKUP(A443,'STOK PESALAKAN'!C:H,6,0),VLOOKUP(A443,'KATEGORI PESALAKAN'!A:C,3,0)),0)</f>
        <v>3</v>
      </c>
      <c r="E443" s="8">
        <f>IFERROR(VLOOKUP(A443,'KATEGORI PESALAKAN'!A:D,4,0),0)</f>
        <v>8</v>
      </c>
      <c r="F443" s="99">
        <f>IFERROR(IFERROR(VLOOKUP(A443,'STOK CIKDITIRO'!C:H,6,0),VLOOKUP(A443,'KATEGORI CIKDITIRO'!A:C,3,0)),0)</f>
        <v>3</v>
      </c>
      <c r="G443" s="8">
        <f>IFERROR(VLOOKUP(A443,'KATEGORI CIKDITIRO'!A:D,4,0),0)</f>
        <v>5</v>
      </c>
      <c r="H443" s="99">
        <f>IFERROR(IFERROR(VLOOKUP(A443,'STOK TRAYEMAN'!C:H,6,0),VLOOKUP(A443,'KATEGORI TRAYEMAN'!A:C,3,0)),0)</f>
        <v>0</v>
      </c>
      <c r="I443" s="8">
        <f>IFERROR(VLOOKUP(A443,'KATEGORI TRAYEMAN'!A:D,4,0),0)</f>
        <v>1</v>
      </c>
      <c r="J443" s="8" t="str">
        <f>IFERROR(VLOOKUP(A443,'NOSTOK PACUL'!A:C,3,0),IFERROR(IF(VLOOKUP(A443,'STOK PACUL'!A:B,2,0)="NOSTOK","E",VLOOKUP(A443,'KATEGORI PACUL'!A:B,2,0)),"E"))</f>
        <v>B</v>
      </c>
      <c r="K443" s="8" t="str">
        <f>IFERROR(VLOOKUP(A443,'NOSTOK PESALAKAN'!A:C,3,0),IFERROR(IF(VLOOKUP(A443,'STOK PESALAKAN'!A:B,2,0)="NOSTOK","E",VLOOKUP(A443,'KATEGORI PESALAKAN'!A:B,2,0)),"E"))</f>
        <v>B</v>
      </c>
      <c r="L443" s="8" t="str">
        <f>IFERROR(VLOOKUP(A443,'NOSTOK CIKDITIRO'!A:C,3,0),IFERROR(IF(VLOOKUP(A443,'STOK CIKDITIRO'!A:B,2,0)="NOSTOK","E",VLOOKUP(A443,'KATEGORI CIKDITIRO'!A:B,2,0)),"E"))</f>
        <v>B</v>
      </c>
      <c r="M443" s="8" t="str">
        <f>IFERROR(VLOOKUP(A443,'NOSTOK TRAYEMAN'!A:C,3,0),IFERROR(IF(VLOOKUP(A443,'STOK TRAYEMAN'!A:B,2,0)="NOSTOK","E",VLOOKUP(A443,'KATEGORI TRAYEMAN'!A:B,2,0)),"E"))</f>
        <v>D</v>
      </c>
      <c r="N443" s="8" t="str">
        <f>IFERROR(VLOOKUP(A443,FR_HITUNG_MINMAX!A:B,2,0),0)</f>
        <v>FILTER UDARA H.VARIO 125 FI ORI</v>
      </c>
      <c r="O443" s="8" t="str">
        <f>IFERROR(VLOOKUP(A443,FR_HITUNG_MINMAX!A:D,4,0),0)</f>
        <v>ORISIN</v>
      </c>
      <c r="P443" s="8">
        <f>IFERROR(VLOOKUP(A443,FR_HITUNG_MINMAX!A:G,7,0),1)</f>
        <v>1</v>
      </c>
      <c r="Q443" s="11">
        <f>IFERROR(VLOOKUP(A443,FR_HITUNG_MINMAX!A:J,10,0),1)</f>
        <v>1</v>
      </c>
      <c r="R443" s="8">
        <f>IFERROR(VLOOKUP(A443,FR_HITUNG_MINMAX!A:K,11,0),1)</f>
        <v>1</v>
      </c>
      <c r="S443" s="12">
        <f>IFERROR(VLOOKUP(A443,FR_HITUNG_MINMAX!A:F,6,0),0)</f>
        <v>58000</v>
      </c>
      <c r="T443" s="8">
        <f t="shared" si="265"/>
        <v>-2</v>
      </c>
      <c r="U443" s="8">
        <f t="shared" si="240"/>
        <v>-5</v>
      </c>
      <c r="V443" s="8">
        <f t="shared" si="241"/>
        <v>-2</v>
      </c>
      <c r="W443" s="8">
        <f t="shared" si="266"/>
        <v>-1</v>
      </c>
      <c r="X443" s="8">
        <f t="shared" si="267"/>
        <v>1</v>
      </c>
      <c r="Y443" s="16"/>
      <c r="Z443" s="15">
        <f t="shared" si="242"/>
        <v>0</v>
      </c>
      <c r="AA443" s="8">
        <f t="shared" si="268"/>
        <v>0</v>
      </c>
      <c r="AB443" s="16"/>
      <c r="AC443" s="15">
        <f t="shared" si="243"/>
        <v>0</v>
      </c>
      <c r="AD443" s="8">
        <f t="shared" si="244"/>
        <v>0</v>
      </c>
      <c r="AE443" s="16"/>
      <c r="AF443" s="15">
        <f t="shared" si="245"/>
        <v>0</v>
      </c>
      <c r="AG443" s="15">
        <f t="shared" si="269"/>
        <v>0</v>
      </c>
      <c r="AH443" s="16"/>
      <c r="AI443" s="15">
        <f t="shared" si="270"/>
        <v>0</v>
      </c>
      <c r="AJ443" s="8">
        <f t="shared" si="271"/>
        <v>0</v>
      </c>
      <c r="AK443" s="8">
        <f t="shared" si="246"/>
        <v>3</v>
      </c>
      <c r="AL443" s="8">
        <f t="shared" si="247"/>
        <v>1</v>
      </c>
      <c r="AM443" s="8">
        <f t="shared" si="272"/>
        <v>1</v>
      </c>
      <c r="AN443" s="8">
        <f t="shared" si="273"/>
        <v>5</v>
      </c>
      <c r="AO443" s="8">
        <f>IFERROR(VLOOKUP(A443,PERSAMAAN!B:D,3,0),AN443)</f>
        <v>5</v>
      </c>
      <c r="AP443" s="1">
        <v>0</v>
      </c>
      <c r="AQ443" s="8">
        <f t="shared" si="248"/>
        <v>0</v>
      </c>
      <c r="AR443" s="8" t="str">
        <f>IF(AQ443=0,"-",VLOOKUP(A443,FR_HITUNG_MINMAX!A:H,8,0))</f>
        <v>-</v>
      </c>
      <c r="AS443" s="1"/>
      <c r="AT443" s="8" t="str">
        <f t="shared" si="249"/>
        <v>-</v>
      </c>
      <c r="AU443" s="12">
        <f t="shared" si="250"/>
        <v>0</v>
      </c>
      <c r="AV443" s="12">
        <f t="shared" si="251"/>
        <v>0</v>
      </c>
      <c r="AW443" s="8">
        <f t="shared" si="274"/>
        <v>20</v>
      </c>
      <c r="AX443" s="1"/>
      <c r="AY443" s="8">
        <f t="shared" si="252"/>
        <v>20</v>
      </c>
      <c r="AZ443" s="8" t="str">
        <f>IF(AY443=0,"-",VLOOKUP(A443,FR_HITUNG_MINMAX!A:I,9,0))</f>
        <v/>
      </c>
      <c r="BB443" s="8" t="str">
        <f t="shared" si="253"/>
        <v/>
      </c>
      <c r="BC443" s="12">
        <f t="shared" si="254"/>
        <v>1160000</v>
      </c>
      <c r="BD443" s="12">
        <f t="shared" si="255"/>
        <v>21965380</v>
      </c>
      <c r="BE443" s="16"/>
      <c r="BF443" s="8">
        <f>SUMIF('REALISASI ORDER'!C:C,A443,'REALISASI ORDER'!E:E)</f>
        <v>0</v>
      </c>
      <c r="BG443" s="8">
        <f t="shared" si="275"/>
        <v>4</v>
      </c>
      <c r="BH443" s="8">
        <f t="shared" si="256"/>
        <v>3</v>
      </c>
      <c r="BI443" s="8">
        <f t="shared" si="257"/>
        <v>3</v>
      </c>
      <c r="BJ443" s="8">
        <f t="shared" si="276"/>
        <v>0</v>
      </c>
      <c r="BK443" s="33">
        <f t="shared" si="277"/>
        <v>0</v>
      </c>
      <c r="BL443" s="33">
        <f t="shared" si="258"/>
        <v>5</v>
      </c>
      <c r="BM443" s="33">
        <f t="shared" si="259"/>
        <v>2</v>
      </c>
      <c r="BN443" s="33">
        <f t="shared" si="278"/>
        <v>1</v>
      </c>
      <c r="BO443" s="8">
        <f t="shared" si="260"/>
        <v>0</v>
      </c>
      <c r="BP443" s="8">
        <f t="shared" si="261"/>
        <v>0</v>
      </c>
      <c r="BQ443" s="8">
        <f t="shared" si="262"/>
        <v>0</v>
      </c>
      <c r="BR443" s="8">
        <f>IFERROR(ROUNDDOWN(BF443*BN443/(BK443+BL443+BM443+BN),0),0)</f>
        <v>0</v>
      </c>
      <c r="BS443" s="8" t="str">
        <f t="shared" si="263"/>
        <v>17220-KZR-600</v>
      </c>
      <c r="BT443" s="8">
        <f>SUMIF(FR_HITUNG_MINMAX!A:A,ORDER!A443,FR_HITUNG_MINMAX!AS:AS)</f>
        <v>9</v>
      </c>
      <c r="BU443" s="8">
        <f t="shared" si="279"/>
        <v>0</v>
      </c>
      <c r="BV443" s="8" t="str">
        <f t="shared" si="264"/>
        <v>-</v>
      </c>
      <c r="BW443" s="8" t="str">
        <f>VLOOKUP(A443,'STOK PESALAKAN'!A:F,6,0)</f>
        <v>17220-KZR-600</v>
      </c>
    </row>
    <row r="444" spans="1:75">
      <c r="A444" s="41" t="s">
        <v>1585</v>
      </c>
      <c r="B444" s="99">
        <f>IFERROR(IFERROR(VLOOKUP(A444,'STOK PACUL'!C:H,6,0),VLOOKUP(A444,'KATEGORI PACUL'!A:C,3,0)),0)</f>
        <v>1</v>
      </c>
      <c r="C444" s="8">
        <f>IFERROR(VLOOKUP(A444,'KATEGORI PACUL'!A:D,4,0),0)</f>
        <v>0</v>
      </c>
      <c r="D444" s="99">
        <f>IFERROR(IFERROR(VLOOKUP(A444,'STOK PESALAKAN'!C:H,6,0),VLOOKUP(A444,'KATEGORI PESALAKAN'!A:C,3,0)),0)</f>
        <v>1</v>
      </c>
      <c r="E444" s="8">
        <f>IFERROR(VLOOKUP(A444,'KATEGORI PESALAKAN'!A:D,4,0),0)</f>
        <v>0</v>
      </c>
      <c r="F444" s="99">
        <f>IFERROR(IFERROR(VLOOKUP(A444,'STOK CIKDITIRO'!C:H,6,0),VLOOKUP(A444,'KATEGORI CIKDITIRO'!A:C,3,0)),0)</f>
        <v>0</v>
      </c>
      <c r="G444" s="8">
        <f>IFERROR(VLOOKUP(A444,'KATEGORI CIKDITIRO'!A:D,4,0),0)</f>
        <v>2</v>
      </c>
      <c r="H444" s="99">
        <f>IFERROR(IFERROR(VLOOKUP(A444,'STOK TRAYEMAN'!C:H,6,0),VLOOKUP(A444,'KATEGORI TRAYEMAN'!A:C,3,0)),0)</f>
        <v>0</v>
      </c>
      <c r="I444" s="8">
        <f>IFERROR(VLOOKUP(A444,'KATEGORI TRAYEMAN'!A:D,4,0),0)</f>
        <v>0</v>
      </c>
      <c r="J444" s="8" t="str">
        <f>IFERROR(VLOOKUP(A444,'NOSTOK PACUL'!A:C,3,0),IFERROR(IF(VLOOKUP(A444,'STOK PACUL'!A:B,2,0)="NOSTOK","E",VLOOKUP(A444,'KATEGORI PACUL'!A:B,2,0)),"E"))</f>
        <v>E</v>
      </c>
      <c r="K444" s="8" t="str">
        <f>IFERROR(VLOOKUP(A444,'NOSTOK PESALAKAN'!A:C,3,0),IFERROR(IF(VLOOKUP(A444,'STOK PESALAKAN'!A:B,2,0)="NOSTOK","E",VLOOKUP(A444,'KATEGORI PESALAKAN'!A:B,2,0)),"E"))</f>
        <v>E</v>
      </c>
      <c r="L444" s="8" t="str">
        <f>IFERROR(VLOOKUP(A444,'NOSTOK CIKDITIRO'!A:C,3,0),IFERROR(IF(VLOOKUP(A444,'STOK CIKDITIRO'!A:B,2,0)="NOSTOK","E",VLOOKUP(A444,'KATEGORI CIKDITIRO'!A:B,2,0)),"E"))</f>
        <v>C</v>
      </c>
      <c r="M444" s="8" t="str">
        <f>IFERROR(VLOOKUP(A444,'NOSTOK TRAYEMAN'!A:C,3,0),IFERROR(IF(VLOOKUP(A444,'STOK TRAYEMAN'!A:B,2,0)="NOSTOK","E",VLOOKUP(A444,'KATEGORI TRAYEMAN'!A:B,2,0)),"E"))</f>
        <v>E</v>
      </c>
      <c r="N444" s="8" t="str">
        <f>IFERROR(VLOOKUP(A444,FR_HITUNG_MINMAX!A:B,2,0),0)</f>
        <v>BOHLAM DEPAN Y.VIXION (PS)</v>
      </c>
      <c r="O444" s="8" t="str">
        <f>IFERROR(VLOOKUP(A444,FR_HITUNG_MINMAX!A:D,4,0),0)</f>
        <v>ORISIN</v>
      </c>
      <c r="P444" s="8">
        <f>IFERROR(VLOOKUP(A444,FR_HITUNG_MINMAX!A:G,7,0),1)</f>
        <v>1</v>
      </c>
      <c r="Q444" s="11">
        <f>IFERROR(VLOOKUP(A444,FR_HITUNG_MINMAX!A:J,10,0),1)</f>
        <v>1</v>
      </c>
      <c r="R444" s="8">
        <f>IFERROR(VLOOKUP(A444,FR_HITUNG_MINMAX!A:K,11,0),1)</f>
        <v>1</v>
      </c>
      <c r="S444" s="12">
        <f>IFERROR(VLOOKUP(A444,FR_HITUNG_MINMAX!A:F,6,0),0)</f>
        <v>40000</v>
      </c>
      <c r="T444" s="8">
        <f t="shared" si="265"/>
        <v>1</v>
      </c>
      <c r="U444" s="8">
        <f t="shared" si="240"/>
        <v>1</v>
      </c>
      <c r="V444" s="8">
        <f t="shared" si="241"/>
        <v>-2</v>
      </c>
      <c r="W444" s="8">
        <f t="shared" si="266"/>
        <v>0</v>
      </c>
      <c r="X444" s="8">
        <f t="shared" si="267"/>
        <v>0</v>
      </c>
      <c r="Y444" s="16"/>
      <c r="Z444" s="15">
        <f t="shared" si="242"/>
        <v>0</v>
      </c>
      <c r="AA444" s="8">
        <f t="shared" si="268"/>
        <v>0</v>
      </c>
      <c r="AB444" s="16"/>
      <c r="AC444" s="15">
        <f t="shared" si="243"/>
        <v>0</v>
      </c>
      <c r="AD444" s="8">
        <f t="shared" si="244"/>
        <v>0</v>
      </c>
      <c r="AE444" s="16"/>
      <c r="AF444" s="15">
        <f t="shared" si="245"/>
        <v>0</v>
      </c>
      <c r="AG444" s="15">
        <f t="shared" si="269"/>
        <v>0</v>
      </c>
      <c r="AH444" s="16"/>
      <c r="AI444" s="15">
        <f t="shared" si="270"/>
        <v>0</v>
      </c>
      <c r="AJ444" s="8">
        <f t="shared" si="271"/>
        <v>0</v>
      </c>
      <c r="AK444" s="8">
        <f t="shared" si="246"/>
        <v>0</v>
      </c>
      <c r="AL444" s="8">
        <f t="shared" si="247"/>
        <v>2</v>
      </c>
      <c r="AM444" s="8">
        <f t="shared" si="272"/>
        <v>0</v>
      </c>
      <c r="AN444" s="8">
        <f t="shared" si="273"/>
        <v>2</v>
      </c>
      <c r="AO444" s="8">
        <f>IFERROR(VLOOKUP(A444,PERSAMAAN!B:D,3,0),AN444)</f>
        <v>2</v>
      </c>
      <c r="AP444" s="1">
        <v>1</v>
      </c>
      <c r="AQ444" s="8">
        <f t="shared" si="248"/>
        <v>1</v>
      </c>
      <c r="AR444" s="8" t="str">
        <f>IF(AQ444=0,"-",VLOOKUP(A444,FR_HITUNG_MINMAX!A:H,8,0))</f>
        <v>GSM</v>
      </c>
      <c r="AS444" s="1" t="s">
        <v>32</v>
      </c>
      <c r="AT444" s="8" t="str">
        <f t="shared" si="249"/>
        <v>HKJ</v>
      </c>
      <c r="AU444" s="12">
        <f t="shared" si="250"/>
        <v>40000</v>
      </c>
      <c r="AV444" s="12">
        <f t="shared" si="251"/>
        <v>7262685</v>
      </c>
      <c r="AW444" s="8">
        <f t="shared" si="274"/>
        <v>-1</v>
      </c>
      <c r="AX444" s="1"/>
      <c r="AY444" s="8">
        <f t="shared" si="252"/>
        <v>0</v>
      </c>
      <c r="AZ444" s="8" t="str">
        <f>IF(AY444=0,"-",VLOOKUP(A444,FR_HITUNG_MINMAX!A:I,9,0))</f>
        <v>-</v>
      </c>
      <c r="BB444" s="8" t="str">
        <f t="shared" si="253"/>
        <v>-</v>
      </c>
      <c r="BC444" s="12">
        <f t="shared" si="254"/>
        <v>0</v>
      </c>
      <c r="BD444" s="12">
        <f t="shared" si="255"/>
        <v>0</v>
      </c>
      <c r="BE444" s="16"/>
      <c r="BF444" s="8">
        <f>SUMIF('REALISASI ORDER'!C:C,A444,'REALISASI ORDER'!E:E)</f>
        <v>0</v>
      </c>
      <c r="BG444" s="8">
        <f t="shared" si="275"/>
        <v>1</v>
      </c>
      <c r="BH444" s="8">
        <f t="shared" si="256"/>
        <v>1</v>
      </c>
      <c r="BI444" s="8">
        <f t="shared" si="257"/>
        <v>0</v>
      </c>
      <c r="BJ444" s="8">
        <f t="shared" si="276"/>
        <v>0</v>
      </c>
      <c r="BK444" s="33">
        <f t="shared" si="277"/>
        <v>0</v>
      </c>
      <c r="BL444" s="33">
        <f t="shared" si="258"/>
        <v>0</v>
      </c>
      <c r="BM444" s="33">
        <f t="shared" si="259"/>
        <v>2</v>
      </c>
      <c r="BN444" s="33">
        <f t="shared" si="278"/>
        <v>0</v>
      </c>
      <c r="BO444" s="8">
        <f t="shared" si="260"/>
        <v>0</v>
      </c>
      <c r="BP444" s="8">
        <f t="shared" si="261"/>
        <v>0</v>
      </c>
      <c r="BQ444" s="8">
        <f t="shared" si="262"/>
        <v>0</v>
      </c>
      <c r="BR444" s="8">
        <f>IFERROR(ROUNDDOWN(BF444*BN444/(BK444+BL444+BM444+BN),0),0)</f>
        <v>0</v>
      </c>
      <c r="BS444" s="8" t="str">
        <f t="shared" si="263"/>
        <v>1PA-H4314-00</v>
      </c>
      <c r="BT444" s="8">
        <f>SUMIF(FR_HITUNG_MINMAX!A:A,ORDER!A444,FR_HITUNG_MINMAX!AS:AS)</f>
        <v>1</v>
      </c>
      <c r="BU444" s="8">
        <f t="shared" si="279"/>
        <v>0</v>
      </c>
      <c r="BV444" s="8" t="str">
        <f t="shared" si="264"/>
        <v>HKJ</v>
      </c>
      <c r="BW444" s="8" t="str">
        <f>VLOOKUP(A444,'STOK PESALAKAN'!A:F,6,0)</f>
        <v>1PA-H4314-00</v>
      </c>
    </row>
    <row r="445" spans="1:75" ht="15" customHeight="1">
      <c r="A445" s="41" t="s">
        <v>1757</v>
      </c>
      <c r="B445" s="99">
        <f>IFERROR(IFERROR(VLOOKUP(A445,'STOK PACUL'!C:H,6,0),VLOOKUP(A445,'KATEGORI PACUL'!A:C,3,0)),0)</f>
        <v>1</v>
      </c>
      <c r="C445" s="8">
        <f>IFERROR(VLOOKUP(A445,'KATEGORI PACUL'!A:D,4,0),0)</f>
        <v>1</v>
      </c>
      <c r="D445" s="99">
        <f>IFERROR(IFERROR(VLOOKUP(A445,'STOK PESALAKAN'!C:H,6,0),VLOOKUP(A445,'KATEGORI PESALAKAN'!A:C,3,0)),0)</f>
        <v>1</v>
      </c>
      <c r="E445" s="8">
        <f>IFERROR(VLOOKUP(A445,'KATEGORI PESALAKAN'!A:D,4,0),0)</f>
        <v>1</v>
      </c>
      <c r="F445" s="99">
        <f>IFERROR(IFERROR(VLOOKUP(A445,'STOK CIKDITIRO'!C:H,6,0),VLOOKUP(A445,'KATEGORI CIKDITIRO'!A:C,3,0)),0)</f>
        <v>1</v>
      </c>
      <c r="G445" s="8">
        <f>IFERROR(VLOOKUP(A445,'KATEGORI CIKDITIRO'!A:D,4,0),0)</f>
        <v>0</v>
      </c>
      <c r="H445" s="99">
        <f>IFERROR(IFERROR(VLOOKUP(A445,'STOK TRAYEMAN'!C:H,6,0),VLOOKUP(A445,'KATEGORI TRAYEMAN'!A:C,3,0)),0)</f>
        <v>0</v>
      </c>
      <c r="I445" s="8">
        <f>IFERROR(VLOOKUP(A445,'KATEGORI TRAYEMAN'!A:D,4,0),0)</f>
        <v>0</v>
      </c>
      <c r="J445" s="8" t="str">
        <f>IFERROR(VLOOKUP(A445,'NOSTOK PACUL'!A:C,3,0),IFERROR(IF(VLOOKUP(A445,'STOK PACUL'!A:B,2,0)="NOSTOK","E",VLOOKUP(A445,'KATEGORI PACUL'!A:B,2,0)),"E"))</f>
        <v>D</v>
      </c>
      <c r="K445" s="8" t="str">
        <f>IFERROR(VLOOKUP(A445,'NOSTOK PESALAKAN'!A:C,3,0),IFERROR(IF(VLOOKUP(A445,'STOK PESALAKAN'!A:B,2,0)="NOSTOK","E",VLOOKUP(A445,'KATEGORI PESALAKAN'!A:B,2,0)),"E"))</f>
        <v>D</v>
      </c>
      <c r="L445" s="8" t="str">
        <f>IFERROR(VLOOKUP(A445,'NOSTOK CIKDITIRO'!A:C,3,0),IFERROR(IF(VLOOKUP(A445,'STOK CIKDITIRO'!A:B,2,0)="NOSTOK","E",VLOOKUP(A445,'KATEGORI CIKDITIRO'!A:B,2,0)),"E"))</f>
        <v>E</v>
      </c>
      <c r="M445" s="8" t="str">
        <f>IFERROR(VLOOKUP(A445,'NOSTOK TRAYEMAN'!A:C,3,0),IFERROR(IF(VLOOKUP(A445,'STOK TRAYEMAN'!A:B,2,0)="NOSTOK","E",VLOOKUP(A445,'KATEGORI TRAYEMAN'!A:B,2,0)),"E"))</f>
        <v>E</v>
      </c>
      <c r="N445" s="8" t="str">
        <f>IFERROR(VLOOKUP(A445,FR_HITUNG_MINMAX!A:B,2,0),0)</f>
        <v>RUMAH ROLLER H.BEAT CARBU ORI</v>
      </c>
      <c r="O445" s="8" t="str">
        <f>IFERROR(VLOOKUP(A445,FR_HITUNG_MINMAX!A:D,4,0),0)</f>
        <v>ORISIN</v>
      </c>
      <c r="P445" s="8">
        <f>IFERROR(VLOOKUP(A445,FR_HITUNG_MINMAX!A:G,7,0),1)</f>
        <v>1</v>
      </c>
      <c r="Q445" s="11">
        <f>IFERROR(VLOOKUP(A445,FR_HITUNG_MINMAX!A:J,10,0),1)</f>
        <v>1</v>
      </c>
      <c r="R445" s="8">
        <f>IFERROR(VLOOKUP(A445,FR_HITUNG_MINMAX!A:K,11,0),1)</f>
        <v>1</v>
      </c>
      <c r="S445" s="12">
        <f>IFERROR(VLOOKUP(A445,FR_HITUNG_MINMAX!A:F,6,0),0)</f>
        <v>67000</v>
      </c>
      <c r="T445" s="8">
        <f t="shared" si="265"/>
        <v>0</v>
      </c>
      <c r="U445" s="8">
        <f t="shared" si="240"/>
        <v>0</v>
      </c>
      <c r="V445" s="8">
        <f t="shared" si="241"/>
        <v>1</v>
      </c>
      <c r="W445" s="8">
        <f t="shared" si="266"/>
        <v>0</v>
      </c>
      <c r="X445" s="8">
        <f t="shared" si="267"/>
        <v>0</v>
      </c>
      <c r="Y445" s="16"/>
      <c r="Z445" s="15">
        <f t="shared" si="242"/>
        <v>0</v>
      </c>
      <c r="AA445" s="8">
        <f t="shared" si="268"/>
        <v>0</v>
      </c>
      <c r="AB445" s="16"/>
      <c r="AC445" s="15">
        <f t="shared" si="243"/>
        <v>0</v>
      </c>
      <c r="AD445" s="8">
        <f t="shared" si="244"/>
        <v>0</v>
      </c>
      <c r="AE445" s="16"/>
      <c r="AF445" s="15">
        <f t="shared" si="245"/>
        <v>0</v>
      </c>
      <c r="AG445" s="15">
        <f t="shared" si="269"/>
        <v>0</v>
      </c>
      <c r="AH445" s="16"/>
      <c r="AI445" s="15">
        <f t="shared" si="270"/>
        <v>0</v>
      </c>
      <c r="AJ445" s="8">
        <f t="shared" si="271"/>
        <v>1</v>
      </c>
      <c r="AK445" s="8">
        <f t="shared" si="246"/>
        <v>0</v>
      </c>
      <c r="AL445" s="8">
        <f t="shared" si="247"/>
        <v>0</v>
      </c>
      <c r="AM445" s="8">
        <f t="shared" si="272"/>
        <v>0</v>
      </c>
      <c r="AN445" s="8">
        <f t="shared" si="273"/>
        <v>1</v>
      </c>
      <c r="AO445" s="8">
        <f>IFERROR(VLOOKUP(A445,PERSAMAAN!B:D,3,0),AN445)</f>
        <v>1</v>
      </c>
      <c r="AP445" s="1">
        <v>0</v>
      </c>
      <c r="AQ445" s="8">
        <f t="shared" si="248"/>
        <v>0</v>
      </c>
      <c r="AR445" s="8" t="str">
        <f>IF(AQ445=0,"-",VLOOKUP(A445,FR_HITUNG_MINMAX!A:H,8,0))</f>
        <v>-</v>
      </c>
      <c r="AS445" s="1"/>
      <c r="AT445" s="8" t="str">
        <f t="shared" si="249"/>
        <v>-</v>
      </c>
      <c r="AU445" s="12">
        <f t="shared" si="250"/>
        <v>0</v>
      </c>
      <c r="AV445" s="12">
        <f t="shared" si="251"/>
        <v>0</v>
      </c>
      <c r="AW445" s="8">
        <f t="shared" si="274"/>
        <v>-1</v>
      </c>
      <c r="AX445" s="1"/>
      <c r="AY445" s="8">
        <f t="shared" si="252"/>
        <v>0</v>
      </c>
      <c r="AZ445" s="8" t="str">
        <f>IF(AY445=0,"-",VLOOKUP(A445,FR_HITUNG_MINMAX!A:I,9,0))</f>
        <v>-</v>
      </c>
      <c r="BB445" s="8" t="str">
        <f t="shared" si="253"/>
        <v>-</v>
      </c>
      <c r="BC445" s="12">
        <f t="shared" si="254"/>
        <v>0</v>
      </c>
      <c r="BD445" s="12">
        <f t="shared" si="255"/>
        <v>0</v>
      </c>
      <c r="BE445" s="16"/>
      <c r="BF445" s="8">
        <f>SUMIF('REALISASI ORDER'!C:C,A445,'REALISASI ORDER'!E:E)</f>
        <v>0</v>
      </c>
      <c r="BG445" s="8">
        <f t="shared" si="275"/>
        <v>1</v>
      </c>
      <c r="BH445" s="8">
        <f t="shared" si="256"/>
        <v>1</v>
      </c>
      <c r="BI445" s="8">
        <f t="shared" si="257"/>
        <v>1</v>
      </c>
      <c r="BJ445" s="8">
        <f t="shared" si="276"/>
        <v>0</v>
      </c>
      <c r="BK445" s="33">
        <f t="shared" si="277"/>
        <v>1</v>
      </c>
      <c r="BL445" s="33">
        <f t="shared" si="258"/>
        <v>0</v>
      </c>
      <c r="BM445" s="33">
        <f t="shared" si="259"/>
        <v>0</v>
      </c>
      <c r="BN445" s="33">
        <f t="shared" si="278"/>
        <v>0</v>
      </c>
      <c r="BO445" s="8">
        <f t="shared" si="260"/>
        <v>0</v>
      </c>
      <c r="BP445" s="8">
        <f t="shared" si="261"/>
        <v>0</v>
      </c>
      <c r="BQ445" s="8">
        <f t="shared" si="262"/>
        <v>0</v>
      </c>
      <c r="BR445" s="8">
        <f>IFERROR(ROUNDDOWN(BF445*BN445/(BK445+BL445+BM445+BN),0),0)</f>
        <v>0</v>
      </c>
      <c r="BS445" s="8" t="str">
        <f t="shared" si="263"/>
        <v>22110-KVY-900</v>
      </c>
      <c r="BT445" s="8">
        <f>SUMIF(FR_HITUNG_MINMAX!A:A,ORDER!A445,FR_HITUNG_MINMAX!AS:AS)</f>
        <v>2</v>
      </c>
      <c r="BU445" s="8">
        <f t="shared" si="279"/>
        <v>0</v>
      </c>
      <c r="BV445" s="8" t="str">
        <f t="shared" si="264"/>
        <v>-</v>
      </c>
      <c r="BW445" s="8" t="str">
        <f>VLOOKUP(A445,'STOK PESALAKAN'!A:F,6,0)</f>
        <v/>
      </c>
    </row>
    <row r="446" spans="1:75" ht="15" customHeight="1">
      <c r="A446" s="41" t="s">
        <v>1604</v>
      </c>
      <c r="B446" s="99">
        <f>IFERROR(IFERROR(VLOOKUP(A446,'STOK PACUL'!C:H,6,0),VLOOKUP(A446,'KATEGORI PACUL'!A:C,3,0)),0)</f>
        <v>1</v>
      </c>
      <c r="C446" s="8">
        <f>IFERROR(VLOOKUP(A446,'KATEGORI PACUL'!A:D,4,0),0)</f>
        <v>0</v>
      </c>
      <c r="D446" s="99">
        <f>IFERROR(IFERROR(VLOOKUP(A446,'STOK PESALAKAN'!C:H,6,0),VLOOKUP(A446,'KATEGORI PESALAKAN'!A:C,3,0)),0)</f>
        <v>1</v>
      </c>
      <c r="E446" s="8">
        <f>IFERROR(VLOOKUP(A446,'KATEGORI PESALAKAN'!A:D,4,0),0)</f>
        <v>1</v>
      </c>
      <c r="F446" s="99">
        <f>IFERROR(IFERROR(VLOOKUP(A446,'STOK CIKDITIRO'!C:H,6,0),VLOOKUP(A446,'KATEGORI CIKDITIRO'!A:C,3,0)),0)</f>
        <v>0</v>
      </c>
      <c r="G446" s="8">
        <f>IFERROR(VLOOKUP(A446,'KATEGORI CIKDITIRO'!A:D,4,0),0)</f>
        <v>0</v>
      </c>
      <c r="H446" s="99">
        <f>IFERROR(IFERROR(VLOOKUP(A446,'STOK TRAYEMAN'!C:H,6,0),VLOOKUP(A446,'KATEGORI TRAYEMAN'!A:C,3,0)),0)</f>
        <v>0</v>
      </c>
      <c r="I446" s="8">
        <f>IFERROR(VLOOKUP(A446,'KATEGORI TRAYEMAN'!A:D,4,0),0)</f>
        <v>0</v>
      </c>
      <c r="J446" s="8" t="str">
        <f>IFERROR(VLOOKUP(A446,'NOSTOK PACUL'!A:C,3,0),IFERROR(IF(VLOOKUP(A446,'STOK PACUL'!A:B,2,0)="NOSTOK","E",VLOOKUP(A446,'KATEGORI PACUL'!A:B,2,0)),"E"))</f>
        <v>E</v>
      </c>
      <c r="K446" s="8" t="str">
        <f>IFERROR(VLOOKUP(A446,'NOSTOK PESALAKAN'!A:C,3,0),IFERROR(IF(VLOOKUP(A446,'STOK PESALAKAN'!A:B,2,0)="NOSTOK","E",VLOOKUP(A446,'KATEGORI PESALAKAN'!A:B,2,0)),"E"))</f>
        <v>D</v>
      </c>
      <c r="L446" s="8" t="str">
        <f>IFERROR(VLOOKUP(A446,'NOSTOK CIKDITIRO'!A:C,3,0),IFERROR(IF(VLOOKUP(A446,'STOK CIKDITIRO'!A:B,2,0)="NOSTOK","E",VLOOKUP(A446,'KATEGORI CIKDITIRO'!A:B,2,0)),"E"))</f>
        <v>E</v>
      </c>
      <c r="M446" s="8" t="str">
        <f>IFERROR(VLOOKUP(A446,'NOSTOK TRAYEMAN'!A:C,3,0),IFERROR(IF(VLOOKUP(A446,'STOK TRAYEMAN'!A:B,2,0)="NOSTOK","E",VLOOKUP(A446,'KATEGORI TRAYEMAN'!A:B,2,0)),"E"))</f>
        <v>E</v>
      </c>
      <c r="N446" s="8" t="str">
        <f>IFERROR(VLOOKUP(A446,FR_HITUNG_MINMAX!A:B,2,0),0)</f>
        <v>FILTER UDARA Y.NMAX ORI</v>
      </c>
      <c r="O446" s="8" t="str">
        <f>IFERROR(VLOOKUP(A446,FR_HITUNG_MINMAX!A:D,4,0),0)</f>
        <v>ORISIN</v>
      </c>
      <c r="P446" s="8">
        <f>IFERROR(VLOOKUP(A446,FR_HITUNG_MINMAX!A:G,7,0),1)</f>
        <v>1</v>
      </c>
      <c r="Q446" s="11">
        <f>IFERROR(VLOOKUP(A446,FR_HITUNG_MINMAX!A:J,10,0),1)</f>
        <v>1</v>
      </c>
      <c r="R446" s="8">
        <f>IFERROR(VLOOKUP(A446,FR_HITUNG_MINMAX!A:K,11,0),1)</f>
        <v>1</v>
      </c>
      <c r="S446" s="12">
        <f>IFERROR(VLOOKUP(A446,FR_HITUNG_MINMAX!A:F,6,0),0)</f>
        <v>48450</v>
      </c>
      <c r="T446" s="8">
        <f t="shared" si="265"/>
        <v>1</v>
      </c>
      <c r="U446" s="8">
        <f t="shared" si="240"/>
        <v>0</v>
      </c>
      <c r="V446" s="8">
        <f t="shared" si="241"/>
        <v>0</v>
      </c>
      <c r="W446" s="8">
        <f t="shared" si="266"/>
        <v>0</v>
      </c>
      <c r="X446" s="8">
        <f t="shared" si="267"/>
        <v>0</v>
      </c>
      <c r="Y446" s="16"/>
      <c r="Z446" s="15">
        <f t="shared" si="242"/>
        <v>0</v>
      </c>
      <c r="AA446" s="8">
        <f t="shared" si="268"/>
        <v>0</v>
      </c>
      <c r="AB446" s="16"/>
      <c r="AC446" s="15">
        <f t="shared" si="243"/>
        <v>0</v>
      </c>
      <c r="AD446" s="8">
        <f t="shared" si="244"/>
        <v>0</v>
      </c>
      <c r="AE446" s="16"/>
      <c r="AF446" s="15">
        <f t="shared" si="245"/>
        <v>0</v>
      </c>
      <c r="AG446" s="15">
        <f t="shared" si="269"/>
        <v>0</v>
      </c>
      <c r="AH446" s="16"/>
      <c r="AI446" s="15">
        <f t="shared" si="270"/>
        <v>0</v>
      </c>
      <c r="AJ446" s="8">
        <f t="shared" si="271"/>
        <v>0</v>
      </c>
      <c r="AK446" s="8">
        <f t="shared" si="246"/>
        <v>0</v>
      </c>
      <c r="AL446" s="8">
        <f t="shared" si="247"/>
        <v>0</v>
      </c>
      <c r="AM446" s="8">
        <f t="shared" si="272"/>
        <v>0</v>
      </c>
      <c r="AN446" s="8">
        <f t="shared" si="273"/>
        <v>0</v>
      </c>
      <c r="AO446" s="8">
        <f>IFERROR(VLOOKUP(A446,PERSAMAAN!B:D,3,0),AN446)</f>
        <v>0</v>
      </c>
      <c r="AP446" s="1"/>
      <c r="AQ446" s="8">
        <f t="shared" si="248"/>
        <v>0</v>
      </c>
      <c r="AR446" s="8" t="str">
        <f>IF(AQ446=0,"-",VLOOKUP(A446,FR_HITUNG_MINMAX!A:H,8,0))</f>
        <v>-</v>
      </c>
      <c r="AS446" s="1"/>
      <c r="AT446" s="8" t="str">
        <f t="shared" si="249"/>
        <v>-</v>
      </c>
      <c r="AU446" s="12">
        <f t="shared" si="250"/>
        <v>0</v>
      </c>
      <c r="AV446" s="12">
        <f t="shared" si="251"/>
        <v>0</v>
      </c>
      <c r="AW446" s="8">
        <f t="shared" si="274"/>
        <v>-1</v>
      </c>
      <c r="AX446" s="1"/>
      <c r="AY446" s="8">
        <f t="shared" si="252"/>
        <v>0</v>
      </c>
      <c r="AZ446" s="8" t="str">
        <f>IF(AY446=0,"-",VLOOKUP(A446,FR_HITUNG_MINMAX!A:I,9,0))</f>
        <v>-</v>
      </c>
      <c r="BB446" s="8" t="str">
        <f t="shared" si="253"/>
        <v>-</v>
      </c>
      <c r="BC446" s="12">
        <f t="shared" si="254"/>
        <v>0</v>
      </c>
      <c r="BD446" s="12">
        <f t="shared" si="255"/>
        <v>0</v>
      </c>
      <c r="BE446" s="16"/>
      <c r="BF446" s="8">
        <f>SUMIF('REALISASI ORDER'!C:C,A446,'REALISASI ORDER'!E:E)</f>
        <v>0</v>
      </c>
      <c r="BG446" s="8">
        <f t="shared" si="275"/>
        <v>1</v>
      </c>
      <c r="BH446" s="8">
        <f t="shared" si="256"/>
        <v>1</v>
      </c>
      <c r="BI446" s="8">
        <f t="shared" si="257"/>
        <v>0</v>
      </c>
      <c r="BJ446" s="8">
        <f t="shared" si="276"/>
        <v>0</v>
      </c>
      <c r="BK446" s="33">
        <f t="shared" si="277"/>
        <v>0</v>
      </c>
      <c r="BL446" s="33">
        <f t="shared" si="258"/>
        <v>0</v>
      </c>
      <c r="BM446" s="33">
        <f t="shared" si="259"/>
        <v>0</v>
      </c>
      <c r="BN446" s="33">
        <f t="shared" si="278"/>
        <v>0</v>
      </c>
      <c r="BO446" s="8">
        <f t="shared" si="260"/>
        <v>0</v>
      </c>
      <c r="BP446" s="8">
        <f t="shared" si="261"/>
        <v>0</v>
      </c>
      <c r="BQ446" s="8">
        <f t="shared" si="262"/>
        <v>0</v>
      </c>
      <c r="BR446" s="8">
        <f>IFERROR(ROUNDDOWN(BF446*BN446/(BK446+BL446+BM446+BN),0),0)</f>
        <v>0</v>
      </c>
      <c r="BS446" s="8" t="str">
        <f t="shared" si="263"/>
        <v>2DP-E4451-00</v>
      </c>
      <c r="BT446" s="8">
        <f>SUMIF(FR_HITUNG_MINMAX!A:A,ORDER!A446,FR_HITUNG_MINMAX!AS:AS)</f>
        <v>1</v>
      </c>
      <c r="BU446" s="8">
        <f t="shared" si="279"/>
        <v>0</v>
      </c>
      <c r="BV446" s="8" t="str">
        <f t="shared" si="264"/>
        <v>-</v>
      </c>
      <c r="BW446" s="8" t="str">
        <f>VLOOKUP(A446,'STOK PESALAKAN'!A:F,6,0)</f>
        <v/>
      </c>
    </row>
    <row r="447" spans="1:75">
      <c r="A447" s="41" t="s">
        <v>499</v>
      </c>
      <c r="B447" s="99">
        <f>IFERROR(IFERROR(VLOOKUP(A447,'STOK PACUL'!C:H,6,0),VLOOKUP(A447,'KATEGORI PACUL'!A:C,3,0)),0)</f>
        <v>1</v>
      </c>
      <c r="C447" s="8">
        <f>IFERROR(VLOOKUP(A447,'KATEGORI PACUL'!A:D,4,0),0)</f>
        <v>1</v>
      </c>
      <c r="D447" s="99">
        <f>IFERROR(IFERROR(VLOOKUP(A447,'STOK PESALAKAN'!C:H,6,0),VLOOKUP(A447,'KATEGORI PESALAKAN'!A:C,3,0)),0)</f>
        <v>1</v>
      </c>
      <c r="E447" s="8">
        <f>IFERROR(VLOOKUP(A447,'KATEGORI PESALAKAN'!A:D,4,0),0)</f>
        <v>0</v>
      </c>
      <c r="F447" s="99">
        <f>IFERROR(IFERROR(VLOOKUP(A447,'STOK CIKDITIRO'!C:H,6,0),VLOOKUP(A447,'KATEGORI CIKDITIRO'!A:C,3,0)),0)</f>
        <v>1</v>
      </c>
      <c r="G447" s="8">
        <f>IFERROR(VLOOKUP(A447,'KATEGORI CIKDITIRO'!A:D,4,0),0)</f>
        <v>0</v>
      </c>
      <c r="H447" s="99">
        <f>IFERROR(IFERROR(VLOOKUP(A447,'STOK TRAYEMAN'!C:H,6,0),VLOOKUP(A447,'KATEGORI TRAYEMAN'!A:C,3,0)),0)</f>
        <v>0</v>
      </c>
      <c r="I447" s="8">
        <f>IFERROR(VLOOKUP(A447,'KATEGORI TRAYEMAN'!A:D,4,0),0)</f>
        <v>0</v>
      </c>
      <c r="J447" s="8" t="str">
        <f>IFERROR(VLOOKUP(A447,'NOSTOK PACUL'!A:C,3,0),IFERROR(IF(VLOOKUP(A447,'STOK PACUL'!A:B,2,0)="NOSTOK","E",VLOOKUP(A447,'KATEGORI PACUL'!A:B,2,0)),"E"))</f>
        <v>D</v>
      </c>
      <c r="K447" s="8" t="str">
        <f>IFERROR(VLOOKUP(A447,'NOSTOK PESALAKAN'!A:C,3,0),IFERROR(IF(VLOOKUP(A447,'STOK PESALAKAN'!A:B,2,0)="NOSTOK","E",VLOOKUP(A447,'KATEGORI PESALAKAN'!A:B,2,0)),"E"))</f>
        <v>E</v>
      </c>
      <c r="L447" s="8" t="str">
        <f>IFERROR(VLOOKUP(A447,'NOSTOK CIKDITIRO'!A:C,3,0),IFERROR(IF(VLOOKUP(A447,'STOK CIKDITIRO'!A:B,2,0)="NOSTOK","E",VLOOKUP(A447,'KATEGORI CIKDITIRO'!A:B,2,0)),"E"))</f>
        <v>E</v>
      </c>
      <c r="M447" s="8" t="str">
        <f>IFERROR(VLOOKUP(A447,'NOSTOK TRAYEMAN'!A:C,3,0),IFERROR(IF(VLOOKUP(A447,'STOK TRAYEMAN'!A:B,2,0)="NOSTOK","E",VLOOKUP(A447,'KATEGORI TRAYEMAN'!A:B,2,0)),"E"))</f>
        <v>E</v>
      </c>
      <c r="N447" s="8" t="str">
        <f>IFERROR(VLOOKUP(A447,FR_HITUNG_MINMAX!A:B,2,0),0)</f>
        <v>RUMAH ROLLER Y.NMAX ORI</v>
      </c>
      <c r="O447" s="8" t="str">
        <f>IFERROR(VLOOKUP(A447,FR_HITUNG_MINMAX!A:D,4,0),0)</f>
        <v>ORISIN</v>
      </c>
      <c r="P447" s="8">
        <f>IFERROR(VLOOKUP(A447,FR_HITUNG_MINMAX!A:G,7,0),1)</f>
        <v>1</v>
      </c>
      <c r="Q447" s="11">
        <f>IFERROR(VLOOKUP(A447,FR_HITUNG_MINMAX!A:J,10,0),1)</f>
        <v>1</v>
      </c>
      <c r="R447" s="8">
        <f>IFERROR(VLOOKUP(A447,FR_HITUNG_MINMAX!A:K,11,0),1)</f>
        <v>1</v>
      </c>
      <c r="S447" s="12">
        <f>IFERROR(VLOOKUP(A447,FR_HITUNG_MINMAX!A:F,6,0),0)</f>
        <v>110000</v>
      </c>
      <c r="T447" s="8">
        <f t="shared" si="265"/>
        <v>0</v>
      </c>
      <c r="U447" s="8">
        <f t="shared" si="240"/>
        <v>1</v>
      </c>
      <c r="V447" s="8">
        <f t="shared" si="241"/>
        <v>1</v>
      </c>
      <c r="W447" s="8">
        <f t="shared" si="266"/>
        <v>0</v>
      </c>
      <c r="X447" s="8">
        <f t="shared" si="267"/>
        <v>0</v>
      </c>
      <c r="Y447" s="16"/>
      <c r="Z447" s="15">
        <f t="shared" si="242"/>
        <v>0</v>
      </c>
      <c r="AA447" s="8">
        <f t="shared" si="268"/>
        <v>0</v>
      </c>
      <c r="AB447" s="16"/>
      <c r="AC447" s="15">
        <f t="shared" si="243"/>
        <v>0</v>
      </c>
      <c r="AD447" s="8">
        <f t="shared" si="244"/>
        <v>0</v>
      </c>
      <c r="AE447" s="16"/>
      <c r="AF447" s="15">
        <f t="shared" si="245"/>
        <v>0</v>
      </c>
      <c r="AG447" s="15">
        <f t="shared" si="269"/>
        <v>0</v>
      </c>
      <c r="AH447" s="16"/>
      <c r="AI447" s="15">
        <f t="shared" si="270"/>
        <v>0</v>
      </c>
      <c r="AJ447" s="8">
        <f t="shared" si="271"/>
        <v>1</v>
      </c>
      <c r="AK447" s="8">
        <f t="shared" si="246"/>
        <v>0</v>
      </c>
      <c r="AL447" s="8">
        <f t="shared" si="247"/>
        <v>0</v>
      </c>
      <c r="AM447" s="8">
        <f t="shared" si="272"/>
        <v>0</v>
      </c>
      <c r="AN447" s="8">
        <f t="shared" si="273"/>
        <v>1</v>
      </c>
      <c r="AO447" s="8">
        <f>IFERROR(VLOOKUP(A447,PERSAMAAN!B:D,3,0),AN447)</f>
        <v>1</v>
      </c>
      <c r="AP447" s="1">
        <v>0</v>
      </c>
      <c r="AQ447" s="8">
        <f t="shared" si="248"/>
        <v>0</v>
      </c>
      <c r="AR447" s="8" t="str">
        <f>IF(AQ447=0,"-",VLOOKUP(A447,FR_HITUNG_MINMAX!A:H,8,0))</f>
        <v>-</v>
      </c>
      <c r="AS447" s="1"/>
      <c r="AT447" s="8" t="str">
        <f t="shared" si="249"/>
        <v>-</v>
      </c>
      <c r="AU447" s="12">
        <f t="shared" si="250"/>
        <v>0</v>
      </c>
      <c r="AV447" s="12">
        <f t="shared" si="251"/>
        <v>0</v>
      </c>
      <c r="AW447" s="8">
        <f t="shared" si="274"/>
        <v>-2</v>
      </c>
      <c r="AX447" s="1"/>
      <c r="AY447" s="8">
        <f t="shared" si="252"/>
        <v>0</v>
      </c>
      <c r="AZ447" s="8" t="str">
        <f>IF(AY447=0,"-",VLOOKUP(A447,FR_HITUNG_MINMAX!A:I,9,0))</f>
        <v>-</v>
      </c>
      <c r="BB447" s="8" t="str">
        <f t="shared" si="253"/>
        <v>-</v>
      </c>
      <c r="BC447" s="12">
        <f t="shared" si="254"/>
        <v>0</v>
      </c>
      <c r="BD447" s="12">
        <f t="shared" si="255"/>
        <v>0</v>
      </c>
      <c r="BE447" s="16"/>
      <c r="BF447" s="8">
        <f>SUMIF('REALISASI ORDER'!C:C,A447,'REALISASI ORDER'!E:E)</f>
        <v>0</v>
      </c>
      <c r="BG447" s="8">
        <f t="shared" si="275"/>
        <v>1</v>
      </c>
      <c r="BH447" s="8">
        <f t="shared" si="256"/>
        <v>1</v>
      </c>
      <c r="BI447" s="8">
        <f t="shared" si="257"/>
        <v>1</v>
      </c>
      <c r="BJ447" s="8">
        <f t="shared" si="276"/>
        <v>0</v>
      </c>
      <c r="BK447" s="33">
        <f t="shared" si="277"/>
        <v>1</v>
      </c>
      <c r="BL447" s="33">
        <f t="shared" si="258"/>
        <v>0</v>
      </c>
      <c r="BM447" s="33">
        <f t="shared" si="259"/>
        <v>0</v>
      </c>
      <c r="BN447" s="33">
        <f t="shared" si="278"/>
        <v>0</v>
      </c>
      <c r="BO447" s="8">
        <f t="shared" si="260"/>
        <v>0</v>
      </c>
      <c r="BP447" s="8">
        <f t="shared" si="261"/>
        <v>0</v>
      </c>
      <c r="BQ447" s="8">
        <f t="shared" si="262"/>
        <v>0</v>
      </c>
      <c r="BR447" s="8">
        <f>IFERROR(ROUNDDOWN(BF447*BN447/(BK447+BL447+BM447+BN),0),0)</f>
        <v>0</v>
      </c>
      <c r="BS447" s="8" t="str">
        <f t="shared" si="263"/>
        <v>2DP-E7620-00</v>
      </c>
      <c r="BT447" s="8">
        <f>SUMIF(FR_HITUNG_MINMAX!A:A,ORDER!A447,FR_HITUNG_MINMAX!AS:AS)</f>
        <v>1</v>
      </c>
      <c r="BU447" s="8">
        <f t="shared" si="279"/>
        <v>0</v>
      </c>
      <c r="BV447" s="8" t="str">
        <f t="shared" si="264"/>
        <v>-</v>
      </c>
      <c r="BW447" s="8" t="str">
        <f>VLOOKUP(A447,'STOK PESALAKAN'!A:F,6,0)</f>
        <v/>
      </c>
    </row>
    <row r="448" spans="1:75" ht="15" customHeight="1">
      <c r="A448" s="41" t="s">
        <v>500</v>
      </c>
      <c r="B448" s="99">
        <f>IFERROR(IFERROR(VLOOKUP(A448,'STOK PACUL'!C:H,6,0),VLOOKUP(A448,'KATEGORI PACUL'!A:C,3,0)),0)</f>
        <v>2</v>
      </c>
      <c r="C448" s="8">
        <f>IFERROR(VLOOKUP(A448,'KATEGORI PACUL'!A:D,4,0),0)</f>
        <v>1</v>
      </c>
      <c r="D448" s="99">
        <f>IFERROR(IFERROR(VLOOKUP(A448,'STOK PESALAKAN'!C:H,6,0),VLOOKUP(A448,'KATEGORI PESALAKAN'!A:C,3,0)),0)</f>
        <v>2</v>
      </c>
      <c r="E448" s="8">
        <f>IFERROR(VLOOKUP(A448,'KATEGORI PESALAKAN'!A:D,4,0),0)</f>
        <v>0</v>
      </c>
      <c r="F448" s="99">
        <f>IFERROR(IFERROR(VLOOKUP(A448,'STOK CIKDITIRO'!C:H,6,0),VLOOKUP(A448,'KATEGORI CIKDITIRO'!A:C,3,0)),0)</f>
        <v>1</v>
      </c>
      <c r="G448" s="8">
        <f>IFERROR(VLOOKUP(A448,'KATEGORI CIKDITIRO'!A:D,4,0),0)</f>
        <v>0</v>
      </c>
      <c r="H448" s="99">
        <f>IFERROR(IFERROR(VLOOKUP(A448,'STOK TRAYEMAN'!C:H,6,0),VLOOKUP(A448,'KATEGORI TRAYEMAN'!A:C,3,0)),0)</f>
        <v>0</v>
      </c>
      <c r="I448" s="8">
        <f>IFERROR(VLOOKUP(A448,'KATEGORI TRAYEMAN'!A:D,4,0),0)</f>
        <v>0</v>
      </c>
      <c r="J448" s="8" t="str">
        <f>IFERROR(VLOOKUP(A448,'NOSTOK PACUL'!A:C,3,0),IFERROR(IF(VLOOKUP(A448,'STOK PACUL'!A:B,2,0)="NOSTOK","E",VLOOKUP(A448,'KATEGORI PACUL'!A:B,2,0)),"E"))</f>
        <v>D</v>
      </c>
      <c r="K448" s="8" t="str">
        <f>IFERROR(VLOOKUP(A448,'NOSTOK PESALAKAN'!A:C,3,0),IFERROR(IF(VLOOKUP(A448,'STOK PESALAKAN'!A:B,2,0)="NOSTOK","E",VLOOKUP(A448,'KATEGORI PESALAKAN'!A:B,2,0)),"E"))</f>
        <v>E</v>
      </c>
      <c r="L448" s="8" t="str">
        <f>IFERROR(VLOOKUP(A448,'NOSTOK CIKDITIRO'!A:C,3,0),IFERROR(IF(VLOOKUP(A448,'STOK CIKDITIRO'!A:B,2,0)="NOSTOK","E",VLOOKUP(A448,'KATEGORI CIKDITIRO'!A:B,2,0)),"E"))</f>
        <v>E</v>
      </c>
      <c r="M448" s="8" t="str">
        <f>IFERROR(VLOOKUP(A448,'NOSTOK TRAYEMAN'!A:C,3,0),IFERROR(IF(VLOOKUP(A448,'STOK TRAYEMAN'!A:B,2,0)="NOSTOK","E",VLOOKUP(A448,'KATEGORI TRAYEMAN'!A:B,2,0)),"E"))</f>
        <v>E</v>
      </c>
      <c r="N448" s="8" t="str">
        <f>IFERROR(VLOOKUP(A448,FR_HITUNG_MINMAX!A:B,2,0),0)</f>
        <v>BOSH PULLY Y.NMAX / AEROX ORI</v>
      </c>
      <c r="O448" s="8" t="str">
        <f>IFERROR(VLOOKUP(A448,FR_HITUNG_MINMAX!A:D,4,0),0)</f>
        <v>ORISIN</v>
      </c>
      <c r="P448" s="8">
        <f>IFERROR(VLOOKUP(A448,FR_HITUNG_MINMAX!A:G,7,0),1)</f>
        <v>1</v>
      </c>
      <c r="Q448" s="11">
        <f>IFERROR(VLOOKUP(A448,FR_HITUNG_MINMAX!A:J,10,0),1)</f>
        <v>1</v>
      </c>
      <c r="R448" s="8">
        <f>IFERROR(VLOOKUP(A448,FR_HITUNG_MINMAX!A:K,11,0),1)</f>
        <v>1</v>
      </c>
      <c r="S448" s="12">
        <f>IFERROR(VLOOKUP(A448,FR_HITUNG_MINMAX!A:F,6,0),0)</f>
        <v>55000</v>
      </c>
      <c r="T448" s="8">
        <f t="shared" si="265"/>
        <v>1</v>
      </c>
      <c r="U448" s="8">
        <f t="shared" si="240"/>
        <v>2</v>
      </c>
      <c r="V448" s="8">
        <f t="shared" si="241"/>
        <v>1</v>
      </c>
      <c r="W448" s="8">
        <f t="shared" si="266"/>
        <v>0</v>
      </c>
      <c r="X448" s="8">
        <f t="shared" si="267"/>
        <v>0</v>
      </c>
      <c r="Y448" s="16"/>
      <c r="Z448" s="15">
        <f t="shared" si="242"/>
        <v>0</v>
      </c>
      <c r="AA448" s="8">
        <f t="shared" si="268"/>
        <v>0</v>
      </c>
      <c r="AB448" s="16"/>
      <c r="AC448" s="15">
        <f t="shared" si="243"/>
        <v>0</v>
      </c>
      <c r="AD448" s="8">
        <f t="shared" si="244"/>
        <v>0</v>
      </c>
      <c r="AE448" s="16"/>
      <c r="AF448" s="15">
        <f t="shared" si="245"/>
        <v>0</v>
      </c>
      <c r="AG448" s="15">
        <f t="shared" si="269"/>
        <v>0</v>
      </c>
      <c r="AH448" s="16"/>
      <c r="AI448" s="15">
        <f t="shared" si="270"/>
        <v>0</v>
      </c>
      <c r="AJ448" s="8">
        <f t="shared" si="271"/>
        <v>0</v>
      </c>
      <c r="AK448" s="8">
        <f t="shared" si="246"/>
        <v>0</v>
      </c>
      <c r="AL448" s="8">
        <f t="shared" si="247"/>
        <v>0</v>
      </c>
      <c r="AM448" s="8">
        <f t="shared" si="272"/>
        <v>0</v>
      </c>
      <c r="AN448" s="8">
        <f t="shared" si="273"/>
        <v>0</v>
      </c>
      <c r="AO448" s="8">
        <f>IFERROR(VLOOKUP(A448,PERSAMAAN!B:D,3,0),AN448)</f>
        <v>0</v>
      </c>
      <c r="AP448" s="1"/>
      <c r="AQ448" s="8">
        <f t="shared" si="248"/>
        <v>0</v>
      </c>
      <c r="AR448" s="8" t="str">
        <f>IF(AQ448=0,"-",VLOOKUP(A448,FR_HITUNG_MINMAX!A:H,8,0))</f>
        <v>-</v>
      </c>
      <c r="AS448" s="1"/>
      <c r="AT448" s="8" t="str">
        <f t="shared" si="249"/>
        <v>-</v>
      </c>
      <c r="AU448" s="12">
        <f t="shared" si="250"/>
        <v>0</v>
      </c>
      <c r="AV448" s="12">
        <f t="shared" si="251"/>
        <v>0</v>
      </c>
      <c r="AW448" s="8">
        <f t="shared" si="274"/>
        <v>-4</v>
      </c>
      <c r="AX448" s="1"/>
      <c r="AY448" s="8">
        <f t="shared" si="252"/>
        <v>0</v>
      </c>
      <c r="AZ448" s="8" t="str">
        <f>IF(AY448=0,"-",VLOOKUP(A448,FR_HITUNG_MINMAX!A:I,9,0))</f>
        <v>-</v>
      </c>
      <c r="BB448" s="8" t="str">
        <f t="shared" si="253"/>
        <v>-</v>
      </c>
      <c r="BC448" s="12">
        <f t="shared" si="254"/>
        <v>0</v>
      </c>
      <c r="BD448" s="12">
        <f t="shared" si="255"/>
        <v>0</v>
      </c>
      <c r="BE448" s="16"/>
      <c r="BF448" s="8">
        <f>SUMIF('REALISASI ORDER'!C:C,A448,'REALISASI ORDER'!E:E)</f>
        <v>0</v>
      </c>
      <c r="BG448" s="8">
        <f t="shared" si="275"/>
        <v>2</v>
      </c>
      <c r="BH448" s="8">
        <f t="shared" si="256"/>
        <v>2</v>
      </c>
      <c r="BI448" s="8">
        <f t="shared" si="257"/>
        <v>1</v>
      </c>
      <c r="BJ448" s="8">
        <f t="shared" si="276"/>
        <v>0</v>
      </c>
      <c r="BK448" s="33">
        <f t="shared" si="277"/>
        <v>1</v>
      </c>
      <c r="BL448" s="33">
        <f t="shared" si="258"/>
        <v>0</v>
      </c>
      <c r="BM448" s="33">
        <f t="shared" si="259"/>
        <v>0</v>
      </c>
      <c r="BN448" s="33">
        <f t="shared" si="278"/>
        <v>0</v>
      </c>
      <c r="BO448" s="8">
        <f t="shared" si="260"/>
        <v>0</v>
      </c>
      <c r="BP448" s="8">
        <f t="shared" si="261"/>
        <v>0</v>
      </c>
      <c r="BQ448" s="8">
        <f t="shared" si="262"/>
        <v>0</v>
      </c>
      <c r="BR448" s="8">
        <f>IFERROR(ROUNDDOWN(BF448*BN448/(BK448+BL448+BM448+BN),0),0)</f>
        <v>0</v>
      </c>
      <c r="BS448" s="8" t="str">
        <f t="shared" si="263"/>
        <v>2DP-E7674-00</v>
      </c>
      <c r="BT448" s="8">
        <f>SUMIF(FR_HITUNG_MINMAX!A:A,ORDER!A448,FR_HITUNG_MINMAX!AS:AS)</f>
        <v>1</v>
      </c>
      <c r="BU448" s="8">
        <f t="shared" si="279"/>
        <v>0</v>
      </c>
      <c r="BV448" s="8" t="str">
        <f t="shared" si="264"/>
        <v>-</v>
      </c>
      <c r="BW448" s="8" t="str">
        <f>VLOOKUP(A448,'STOK PESALAKAN'!A:F,6,0)</f>
        <v/>
      </c>
    </row>
    <row r="449" spans="1:75" ht="15" customHeight="1">
      <c r="A449" s="41" t="s">
        <v>1606</v>
      </c>
      <c r="B449" s="99">
        <f>IFERROR(IFERROR(VLOOKUP(A449,'STOK PACUL'!C:H,6,0),VLOOKUP(A449,'KATEGORI PACUL'!A:C,3,0)),0)</f>
        <v>0</v>
      </c>
      <c r="C449" s="8">
        <f>IFERROR(VLOOKUP(A449,'KATEGORI PACUL'!A:D,4,0),0)</f>
        <v>1</v>
      </c>
      <c r="D449" s="99">
        <f>IFERROR(IFERROR(VLOOKUP(A449,'STOK PESALAKAN'!C:H,6,0),VLOOKUP(A449,'KATEGORI PESALAKAN'!A:C,3,0)),0)</f>
        <v>0</v>
      </c>
      <c r="E449" s="8">
        <f>IFERROR(VLOOKUP(A449,'KATEGORI PESALAKAN'!A:D,4,0),0)</f>
        <v>0</v>
      </c>
      <c r="F449" s="99">
        <f>IFERROR(IFERROR(VLOOKUP(A449,'STOK CIKDITIRO'!C:H,6,0),VLOOKUP(A449,'KATEGORI CIKDITIRO'!A:C,3,0)),0)</f>
        <v>0</v>
      </c>
      <c r="G449" s="8">
        <f>IFERROR(VLOOKUP(A449,'KATEGORI CIKDITIRO'!A:D,4,0),0)</f>
        <v>0</v>
      </c>
      <c r="H449" s="99">
        <f>IFERROR(IFERROR(VLOOKUP(A449,'STOK TRAYEMAN'!C:H,6,0),VLOOKUP(A449,'KATEGORI TRAYEMAN'!A:C,3,0)),0)</f>
        <v>0</v>
      </c>
      <c r="I449" s="8">
        <f>IFERROR(VLOOKUP(A449,'KATEGORI TRAYEMAN'!A:D,4,0),0)</f>
        <v>0</v>
      </c>
      <c r="J449" s="8" t="str">
        <f>IFERROR(VLOOKUP(A449,'NOSTOK PACUL'!A:C,3,0),IFERROR(IF(VLOOKUP(A449,'STOK PACUL'!A:B,2,0)="NOSTOK","E",VLOOKUP(A449,'KATEGORI PACUL'!A:B,2,0)),"E"))</f>
        <v>E</v>
      </c>
      <c r="K449" s="8" t="str">
        <f>IFERROR(VLOOKUP(A449,'NOSTOK PESALAKAN'!A:C,3,0),IFERROR(IF(VLOOKUP(A449,'STOK PESALAKAN'!A:B,2,0)="NOSTOK","E",VLOOKUP(A449,'KATEGORI PESALAKAN'!A:B,2,0)),"E"))</f>
        <v>E</v>
      </c>
      <c r="L449" s="8" t="str">
        <f>IFERROR(VLOOKUP(A449,'NOSTOK CIKDITIRO'!A:C,3,0),IFERROR(IF(VLOOKUP(A449,'STOK CIKDITIRO'!A:B,2,0)="NOSTOK","E",VLOOKUP(A449,'KATEGORI CIKDITIRO'!A:B,2,0)),"E"))</f>
        <v>E</v>
      </c>
      <c r="M449" s="8" t="str">
        <f>IFERROR(VLOOKUP(A449,'NOSTOK TRAYEMAN'!A:C,3,0),IFERROR(IF(VLOOKUP(A449,'STOK TRAYEMAN'!A:B,2,0)="NOSTOK","E",VLOOKUP(A449,'KATEGORI TRAYEMAN'!A:B,2,0)),"E"))</f>
        <v>E</v>
      </c>
      <c r="N449" s="8" t="str">
        <f>IFERROR(VLOOKUP(A449,FR_HITUNG_MINMAX!A:B,2,0),0)</f>
        <v>KAMPAS GANDA Y.NMAX ORI (ONLY)</v>
      </c>
      <c r="O449" s="8" t="str">
        <f>IFERROR(VLOOKUP(A449,FR_HITUNG_MINMAX!A:D,4,0),0)</f>
        <v>ORISIN</v>
      </c>
      <c r="P449" s="8">
        <f>IFERROR(VLOOKUP(A449,FR_HITUNG_MINMAX!A:G,7,0),1)</f>
        <v>1</v>
      </c>
      <c r="Q449" s="11">
        <f>IFERROR(VLOOKUP(A449,FR_HITUNG_MINMAX!A:J,10,0),1)</f>
        <v>1</v>
      </c>
      <c r="R449" s="8">
        <f>IFERROR(VLOOKUP(A449,FR_HITUNG_MINMAX!A:K,11,0),1)</f>
        <v>1</v>
      </c>
      <c r="S449" s="12">
        <f>IFERROR(VLOOKUP(A449,FR_HITUNG_MINMAX!A:F,6,0),0)</f>
        <v>205000</v>
      </c>
      <c r="T449" s="8">
        <f t="shared" si="265"/>
        <v>-1</v>
      </c>
      <c r="U449" s="8">
        <f t="shared" si="240"/>
        <v>0</v>
      </c>
      <c r="V449" s="8">
        <f t="shared" si="241"/>
        <v>0</v>
      </c>
      <c r="W449" s="8">
        <f t="shared" si="266"/>
        <v>0</v>
      </c>
      <c r="X449" s="8">
        <f t="shared" si="267"/>
        <v>0</v>
      </c>
      <c r="Y449" s="16"/>
      <c r="Z449" s="15">
        <f t="shared" si="242"/>
        <v>0</v>
      </c>
      <c r="AA449" s="8">
        <f t="shared" si="268"/>
        <v>0</v>
      </c>
      <c r="AB449" s="16"/>
      <c r="AC449" s="15">
        <f t="shared" si="243"/>
        <v>0</v>
      </c>
      <c r="AD449" s="8">
        <f t="shared" si="244"/>
        <v>0</v>
      </c>
      <c r="AE449" s="16"/>
      <c r="AF449" s="15">
        <f t="shared" si="245"/>
        <v>0</v>
      </c>
      <c r="AG449" s="15">
        <f t="shared" si="269"/>
        <v>0</v>
      </c>
      <c r="AH449" s="16"/>
      <c r="AI449" s="15">
        <f t="shared" si="270"/>
        <v>0</v>
      </c>
      <c r="AJ449" s="8">
        <f t="shared" si="271"/>
        <v>1</v>
      </c>
      <c r="AK449" s="8">
        <f t="shared" si="246"/>
        <v>0</v>
      </c>
      <c r="AL449" s="8">
        <f t="shared" si="247"/>
        <v>0</v>
      </c>
      <c r="AM449" s="8">
        <f t="shared" si="272"/>
        <v>0</v>
      </c>
      <c r="AN449" s="8">
        <f t="shared" si="273"/>
        <v>1</v>
      </c>
      <c r="AO449" s="8">
        <f>IFERROR(VLOOKUP(A449,PERSAMAAN!B:D,3,0),AN449)</f>
        <v>1</v>
      </c>
      <c r="AP449" s="1">
        <v>0</v>
      </c>
      <c r="AQ449" s="8">
        <f t="shared" si="248"/>
        <v>0</v>
      </c>
      <c r="AR449" s="8" t="str">
        <f>IF(AQ449=0,"-",VLOOKUP(A449,FR_HITUNG_MINMAX!A:H,8,0))</f>
        <v>-</v>
      </c>
      <c r="AS449" s="1"/>
      <c r="AT449" s="8" t="str">
        <f t="shared" si="249"/>
        <v>-</v>
      </c>
      <c r="AU449" s="12">
        <f t="shared" si="250"/>
        <v>0</v>
      </c>
      <c r="AV449" s="12">
        <f t="shared" si="251"/>
        <v>0</v>
      </c>
      <c r="AW449" s="8">
        <f t="shared" si="274"/>
        <v>1</v>
      </c>
      <c r="AX449" s="1"/>
      <c r="AY449" s="8">
        <f t="shared" si="252"/>
        <v>1</v>
      </c>
      <c r="AZ449" s="8" t="str">
        <f>IF(AY449=0,"-",VLOOKUP(A449,FR_HITUNG_MINMAX!A:I,9,0))</f>
        <v/>
      </c>
      <c r="BB449" s="8" t="str">
        <f t="shared" si="253"/>
        <v/>
      </c>
      <c r="BC449" s="12">
        <f t="shared" si="254"/>
        <v>205000</v>
      </c>
      <c r="BD449" s="12">
        <f t="shared" si="255"/>
        <v>21965380</v>
      </c>
      <c r="BE449" s="16"/>
      <c r="BF449" s="8">
        <f>SUMIF('REALISASI ORDER'!C:C,A449,'REALISASI ORDER'!E:E)</f>
        <v>0</v>
      </c>
      <c r="BG449" s="8">
        <f t="shared" si="275"/>
        <v>0</v>
      </c>
      <c r="BH449" s="8">
        <f t="shared" si="256"/>
        <v>0</v>
      </c>
      <c r="BI449" s="8">
        <f t="shared" si="257"/>
        <v>0</v>
      </c>
      <c r="BJ449" s="8">
        <f t="shared" si="276"/>
        <v>0</v>
      </c>
      <c r="BK449" s="33">
        <f t="shared" si="277"/>
        <v>0</v>
      </c>
      <c r="BL449" s="33">
        <f t="shared" si="258"/>
        <v>0</v>
      </c>
      <c r="BM449" s="33">
        <f t="shared" si="259"/>
        <v>0</v>
      </c>
      <c r="BN449" s="33">
        <f t="shared" si="278"/>
        <v>0</v>
      </c>
      <c r="BO449" s="8">
        <f t="shared" si="260"/>
        <v>0</v>
      </c>
      <c r="BP449" s="8">
        <f t="shared" si="261"/>
        <v>0</v>
      </c>
      <c r="BQ449" s="8">
        <f t="shared" si="262"/>
        <v>0</v>
      </c>
      <c r="BR449" s="8">
        <f>IFERROR(ROUNDDOWN(BF449*BN449/(BK449+BL449+BM449+BN),0),0)</f>
        <v>0</v>
      </c>
      <c r="BS449" s="8" t="str">
        <f t="shared" si="263"/>
        <v>2DP-WE662-00</v>
      </c>
      <c r="BT449" s="8">
        <f>SUMIF(FR_HITUNG_MINMAX!A:A,ORDER!A449,FR_HITUNG_MINMAX!AS:AS)</f>
        <v>1</v>
      </c>
      <c r="BU449" s="8">
        <f t="shared" si="279"/>
        <v>0</v>
      </c>
      <c r="BV449" s="8" t="str">
        <f t="shared" si="264"/>
        <v>-</v>
      </c>
      <c r="BW449" s="8" t="str">
        <f>VLOOKUP(A449,'STOK PESALAKAN'!A:F,6,0)</f>
        <v/>
      </c>
    </row>
    <row r="450" spans="1:75" ht="15" customHeight="1">
      <c r="A450" s="41" t="s">
        <v>502</v>
      </c>
      <c r="B450" s="99">
        <f>IFERROR(IFERROR(VLOOKUP(A450,'STOK PACUL'!C:H,6,0),VLOOKUP(A450,'KATEGORI PACUL'!A:C,3,0)),0)</f>
        <v>11</v>
      </c>
      <c r="C450" s="8">
        <f>IFERROR(VLOOKUP(A450,'KATEGORI PACUL'!A:D,4,0),0)</f>
        <v>13</v>
      </c>
      <c r="D450" s="99">
        <f>IFERROR(IFERROR(VLOOKUP(A450,'STOK PESALAKAN'!C:H,6,0),VLOOKUP(A450,'KATEGORI PESALAKAN'!A:C,3,0)),0)</f>
        <v>22</v>
      </c>
      <c r="E450" s="8">
        <f>IFERROR(VLOOKUP(A450,'KATEGORI PESALAKAN'!A:D,4,0),0)</f>
        <v>7</v>
      </c>
      <c r="F450" s="99">
        <f>IFERROR(IFERROR(VLOOKUP(A450,'STOK CIKDITIRO'!C:H,6,0),VLOOKUP(A450,'KATEGORI CIKDITIRO'!A:C,3,0)),0)</f>
        <v>6</v>
      </c>
      <c r="G450" s="8">
        <f>IFERROR(VLOOKUP(A450,'KATEGORI CIKDITIRO'!A:D,4,0),0)</f>
        <v>8</v>
      </c>
      <c r="H450" s="99">
        <f>IFERROR(IFERROR(VLOOKUP(A450,'STOK TRAYEMAN'!C:H,6,0),VLOOKUP(A450,'KATEGORI TRAYEMAN'!A:C,3,0)),0)</f>
        <v>3</v>
      </c>
      <c r="I450" s="8">
        <f>IFERROR(VLOOKUP(A450,'KATEGORI TRAYEMAN'!A:D,4,0),0)</f>
        <v>0</v>
      </c>
      <c r="J450" s="8" t="str">
        <f>IFERROR(VLOOKUP(A450,'NOSTOK PACUL'!A:C,3,0),IFERROR(IF(VLOOKUP(A450,'STOK PACUL'!A:B,2,0)="NOSTOK","E",VLOOKUP(A450,'KATEGORI PACUL'!A:B,2,0)),"E"))</f>
        <v>A</v>
      </c>
      <c r="K450" s="8" t="str">
        <f>IFERROR(VLOOKUP(A450,'NOSTOK PESALAKAN'!A:C,3,0),IFERROR(IF(VLOOKUP(A450,'STOK PESALAKAN'!A:B,2,0)="NOSTOK","E",VLOOKUP(A450,'KATEGORI PESALAKAN'!A:B,2,0)),"E"))</f>
        <v>A</v>
      </c>
      <c r="L450" s="8" t="str">
        <f>IFERROR(VLOOKUP(A450,'NOSTOK CIKDITIRO'!A:C,3,0),IFERROR(IF(VLOOKUP(A450,'STOK CIKDITIRO'!A:B,2,0)="NOSTOK","E",VLOOKUP(A450,'KATEGORI CIKDITIRO'!A:B,2,0)),"E"))</f>
        <v>B</v>
      </c>
      <c r="M450" s="8" t="str">
        <f>IFERROR(VLOOKUP(A450,'NOSTOK TRAYEMAN'!A:C,3,0),IFERROR(IF(VLOOKUP(A450,'STOK TRAYEMAN'!A:B,2,0)="NOSTOK","E",VLOOKUP(A450,'KATEGORI TRAYEMAN'!A:B,2,0)),"E"))</f>
        <v>E</v>
      </c>
      <c r="N450" s="8" t="str">
        <f>IFERROR(VLOOKUP(A450,FR_HITUNG_MINMAX!A:B,2,0),0)</f>
        <v>COP BUSI SGP (PK)</v>
      </c>
      <c r="O450" s="8" t="str">
        <f>IFERROR(VLOOKUP(A450,FR_HITUNG_MINMAX!A:D,4,0),0)</f>
        <v>ORISIN</v>
      </c>
      <c r="P450" s="8">
        <f>IFERROR(VLOOKUP(A450,FR_HITUNG_MINMAX!A:G,7,0),1)</f>
        <v>1</v>
      </c>
      <c r="Q450" s="11">
        <f>IFERROR(VLOOKUP(A450,FR_HITUNG_MINMAX!A:J,10,0),1)</f>
        <v>1</v>
      </c>
      <c r="R450" s="8">
        <f>IFERROR(VLOOKUP(A450,FR_HITUNG_MINMAX!A:K,11,0),1)</f>
        <v>1</v>
      </c>
      <c r="S450" s="12">
        <f>IFERROR(VLOOKUP(A450,FR_HITUNG_MINMAX!A:F,6,0),0)</f>
        <v>44000</v>
      </c>
      <c r="T450" s="8">
        <f t="shared" si="265"/>
        <v>-2</v>
      </c>
      <c r="U450" s="8">
        <f t="shared" si="240"/>
        <v>15</v>
      </c>
      <c r="V450" s="8">
        <f t="shared" si="241"/>
        <v>-2</v>
      </c>
      <c r="W450" s="8">
        <f t="shared" si="266"/>
        <v>3</v>
      </c>
      <c r="X450" s="8">
        <f t="shared" si="267"/>
        <v>0</v>
      </c>
      <c r="Y450" s="16"/>
      <c r="Z450" s="15">
        <f t="shared" si="242"/>
        <v>0</v>
      </c>
      <c r="AA450" s="8">
        <f t="shared" si="268"/>
        <v>2</v>
      </c>
      <c r="AB450" s="16"/>
      <c r="AC450" s="15">
        <f t="shared" si="243"/>
        <v>0</v>
      </c>
      <c r="AD450" s="8">
        <f t="shared" si="244"/>
        <v>0</v>
      </c>
      <c r="AE450" s="16"/>
      <c r="AF450" s="15">
        <f t="shared" si="245"/>
        <v>0</v>
      </c>
      <c r="AG450" s="15">
        <f t="shared" si="269"/>
        <v>0</v>
      </c>
      <c r="AH450" s="16"/>
      <c r="AI450" s="15">
        <f t="shared" si="270"/>
        <v>0</v>
      </c>
      <c r="AJ450" s="8">
        <f t="shared" si="271"/>
        <v>0</v>
      </c>
      <c r="AK450" s="8">
        <f t="shared" si="246"/>
        <v>0</v>
      </c>
      <c r="AL450" s="8">
        <f t="shared" si="247"/>
        <v>0</v>
      </c>
      <c r="AM450" s="8">
        <f t="shared" si="272"/>
        <v>0</v>
      </c>
      <c r="AN450" s="8">
        <f t="shared" si="273"/>
        <v>0</v>
      </c>
      <c r="AO450" s="8">
        <f>IFERROR(VLOOKUP(A450,PERSAMAAN!B:D,3,0),AN450)</f>
        <v>0</v>
      </c>
      <c r="AP450" s="1"/>
      <c r="AQ450" s="8">
        <f t="shared" si="248"/>
        <v>0</v>
      </c>
      <c r="AR450" s="8" t="str">
        <f>IF(AQ450=0,"-",VLOOKUP(A450,FR_HITUNG_MINMAX!A:H,8,0))</f>
        <v>-</v>
      </c>
      <c r="AS450" s="1"/>
      <c r="AT450" s="8" t="str">
        <f t="shared" si="249"/>
        <v>-</v>
      </c>
      <c r="AU450" s="12">
        <f t="shared" si="250"/>
        <v>0</v>
      </c>
      <c r="AV450" s="12">
        <f t="shared" si="251"/>
        <v>0</v>
      </c>
      <c r="AW450" s="8">
        <f t="shared" si="274"/>
        <v>0</v>
      </c>
      <c r="AX450" s="1"/>
      <c r="AY450" s="8">
        <f t="shared" si="252"/>
        <v>0</v>
      </c>
      <c r="AZ450" s="8" t="str">
        <f>IF(AY450=0,"-",VLOOKUP(A450,FR_HITUNG_MINMAX!A:I,9,0))</f>
        <v>-</v>
      </c>
      <c r="BB450" s="8" t="str">
        <f t="shared" si="253"/>
        <v>-</v>
      </c>
      <c r="BC450" s="12">
        <f t="shared" si="254"/>
        <v>0</v>
      </c>
      <c r="BD450" s="12">
        <f t="shared" si="255"/>
        <v>0</v>
      </c>
      <c r="BE450" s="16"/>
      <c r="BF450" s="8">
        <f>SUMIF('REALISASI ORDER'!C:C,A450,'REALISASI ORDER'!E:E)</f>
        <v>0</v>
      </c>
      <c r="BG450" s="8">
        <f t="shared" si="275"/>
        <v>11</v>
      </c>
      <c r="BH450" s="8">
        <f t="shared" si="256"/>
        <v>22</v>
      </c>
      <c r="BI450" s="8">
        <f t="shared" si="257"/>
        <v>6</v>
      </c>
      <c r="BJ450" s="8">
        <f t="shared" si="276"/>
        <v>3</v>
      </c>
      <c r="BK450" s="33">
        <f t="shared" si="277"/>
        <v>13</v>
      </c>
      <c r="BL450" s="33">
        <f t="shared" si="258"/>
        <v>0</v>
      </c>
      <c r="BM450" s="33">
        <f t="shared" si="259"/>
        <v>2</v>
      </c>
      <c r="BN450" s="33">
        <f t="shared" si="278"/>
        <v>0</v>
      </c>
      <c r="BO450" s="8">
        <f t="shared" si="260"/>
        <v>0</v>
      </c>
      <c r="BP450" s="8">
        <f t="shared" si="261"/>
        <v>0</v>
      </c>
      <c r="BQ450" s="8">
        <f t="shared" si="262"/>
        <v>0</v>
      </c>
      <c r="BR450" s="8">
        <f>IFERROR(ROUNDDOWN(BF450*BN450/(BK450+BL450+BM450+BN),0),0)</f>
        <v>0</v>
      </c>
      <c r="BS450" s="8" t="str">
        <f t="shared" si="263"/>
        <v>33510-22010AS01</v>
      </c>
      <c r="BT450" s="8">
        <f>SUMIF(FR_HITUNG_MINMAX!A:A,ORDER!A450,FR_HITUNG_MINMAX!AS:AS)</f>
        <v>10</v>
      </c>
      <c r="BU450" s="8">
        <f t="shared" si="279"/>
        <v>0</v>
      </c>
      <c r="BV450" s="8" t="str">
        <f t="shared" si="264"/>
        <v>-</v>
      </c>
      <c r="BW450" s="8" t="str">
        <f>VLOOKUP(A450,'STOK PESALAKAN'!A:F,6,0)</f>
        <v>33510-22010AS01</v>
      </c>
    </row>
    <row r="451" spans="1:75" ht="15" customHeight="1">
      <c r="A451" s="41" t="s">
        <v>1781</v>
      </c>
      <c r="B451" s="99">
        <f>IFERROR(IFERROR(VLOOKUP(A451,'STOK PACUL'!C:H,6,0),VLOOKUP(A451,'KATEGORI PACUL'!A:C,3,0)),0)</f>
        <v>0</v>
      </c>
      <c r="C451" s="8">
        <f>IFERROR(VLOOKUP(A451,'KATEGORI PACUL'!A:D,4,0),0)</f>
        <v>0</v>
      </c>
      <c r="D451" s="99">
        <f>IFERROR(IFERROR(VLOOKUP(A451,'STOK PESALAKAN'!C:H,6,0),VLOOKUP(A451,'KATEGORI PESALAKAN'!A:C,3,0)),0)</f>
        <v>0</v>
      </c>
      <c r="E451" s="8">
        <f>IFERROR(VLOOKUP(A451,'KATEGORI PESALAKAN'!A:D,4,0),0)</f>
        <v>0</v>
      </c>
      <c r="F451" s="99">
        <f>IFERROR(IFERROR(VLOOKUP(A451,'STOK CIKDITIRO'!C:H,6,0),VLOOKUP(A451,'KATEGORI CIKDITIRO'!A:C,3,0)),0)</f>
        <v>0</v>
      </c>
      <c r="G451" s="8">
        <f>IFERROR(VLOOKUP(A451,'KATEGORI CIKDITIRO'!A:D,4,0),0)</f>
        <v>0</v>
      </c>
      <c r="H451" s="99">
        <f>IFERROR(IFERROR(VLOOKUP(A451,'STOK TRAYEMAN'!C:H,6,0),VLOOKUP(A451,'KATEGORI TRAYEMAN'!A:C,3,0)),0)</f>
        <v>0</v>
      </c>
      <c r="I451" s="8">
        <f>IFERROR(VLOOKUP(A451,'KATEGORI TRAYEMAN'!A:D,4,0),0)</f>
        <v>0</v>
      </c>
      <c r="J451" s="8" t="str">
        <f>IFERROR(VLOOKUP(A451,'NOSTOK PACUL'!A:C,3,0),IFERROR(IF(VLOOKUP(A451,'STOK PACUL'!A:B,2,0)="NOSTOK","E",VLOOKUP(A451,'KATEGORI PACUL'!A:B,2,0)),"E"))</f>
        <v>E</v>
      </c>
      <c r="K451" s="8" t="str">
        <f>IFERROR(VLOOKUP(A451,'NOSTOK PESALAKAN'!A:C,3,0),IFERROR(IF(VLOOKUP(A451,'STOK PESALAKAN'!A:B,2,0)="NOSTOK","E",VLOOKUP(A451,'KATEGORI PESALAKAN'!A:B,2,0)),"E"))</f>
        <v>E</v>
      </c>
      <c r="L451" s="8" t="str">
        <f>IFERROR(VLOOKUP(A451,'NOSTOK CIKDITIRO'!A:C,3,0),IFERROR(IF(VLOOKUP(A451,'STOK CIKDITIRO'!A:B,2,0)="NOSTOK","E",VLOOKUP(A451,'KATEGORI CIKDITIRO'!A:B,2,0)),"E"))</f>
        <v>E</v>
      </c>
      <c r="M451" s="8" t="str">
        <f>IFERROR(VLOOKUP(A451,'NOSTOK TRAYEMAN'!A:C,3,0),IFERROR(IF(VLOOKUP(A451,'STOK TRAYEMAN'!A:B,2,0)="NOSTOK","E",VLOOKUP(A451,'KATEGORI TRAYEMAN'!A:B,2,0)),"E"))</f>
        <v>E</v>
      </c>
      <c r="N451" s="8" t="str">
        <f>IFERROR(VLOOKUP(A451,FR_HITUNG_MINMAX!A:B,2,0),0)</f>
        <v>SWITCH REM KANAN H.BEAT FI ORI (PB)</v>
      </c>
      <c r="O451" s="8" t="str">
        <f>IFERROR(VLOOKUP(A451,FR_HITUNG_MINMAX!A:D,4,0),0)</f>
        <v>ORISIN</v>
      </c>
      <c r="P451" s="8">
        <f>IFERROR(VLOOKUP(A451,FR_HITUNG_MINMAX!A:G,7,0),1)</f>
        <v>1</v>
      </c>
      <c r="Q451" s="11">
        <f>IFERROR(VLOOKUP(A451,FR_HITUNG_MINMAX!A:J,10,0),1)</f>
        <v>1</v>
      </c>
      <c r="R451" s="8">
        <f>IFERROR(VLOOKUP(A451,FR_HITUNG_MINMAX!A:K,11,0),1)</f>
        <v>1</v>
      </c>
      <c r="S451" s="12">
        <f>IFERROR(VLOOKUP(A451,FR_HITUNG_MINMAX!A:F,6,0),0)</f>
        <v>58000</v>
      </c>
      <c r="T451" s="8">
        <f t="shared" si="265"/>
        <v>0</v>
      </c>
      <c r="U451" s="8">
        <f t="shared" si="240"/>
        <v>0</v>
      </c>
      <c r="V451" s="8">
        <f t="shared" si="241"/>
        <v>0</v>
      </c>
      <c r="W451" s="8">
        <f t="shared" si="266"/>
        <v>0</v>
      </c>
      <c r="X451" s="8">
        <f t="shared" si="267"/>
        <v>0</v>
      </c>
      <c r="Y451" s="16"/>
      <c r="Z451" s="15">
        <f t="shared" si="242"/>
        <v>0</v>
      </c>
      <c r="AA451" s="8">
        <f t="shared" si="268"/>
        <v>0</v>
      </c>
      <c r="AB451" s="16"/>
      <c r="AC451" s="15">
        <f t="shared" si="243"/>
        <v>0</v>
      </c>
      <c r="AD451" s="8">
        <f t="shared" si="244"/>
        <v>0</v>
      </c>
      <c r="AE451" s="16"/>
      <c r="AF451" s="15">
        <f t="shared" si="245"/>
        <v>0</v>
      </c>
      <c r="AG451" s="15">
        <f t="shared" si="269"/>
        <v>0</v>
      </c>
      <c r="AH451" s="16"/>
      <c r="AI451" s="15">
        <f t="shared" si="270"/>
        <v>0</v>
      </c>
      <c r="AJ451" s="8">
        <f t="shared" si="271"/>
        <v>0</v>
      </c>
      <c r="AK451" s="8">
        <f t="shared" si="246"/>
        <v>0</v>
      </c>
      <c r="AL451" s="8">
        <f t="shared" si="247"/>
        <v>0</v>
      </c>
      <c r="AM451" s="8">
        <f t="shared" si="272"/>
        <v>0</v>
      </c>
      <c r="AN451" s="8">
        <f t="shared" si="273"/>
        <v>0</v>
      </c>
      <c r="AO451" s="8">
        <f>IFERROR(VLOOKUP(A451,PERSAMAAN!B:D,3,0),AN451)</f>
        <v>0</v>
      </c>
      <c r="AP451" s="1"/>
      <c r="AQ451" s="8">
        <f t="shared" si="248"/>
        <v>0</v>
      </c>
      <c r="AR451" s="8" t="str">
        <f>IF(AQ451=0,"-",VLOOKUP(A451,FR_HITUNG_MINMAX!A:H,8,0))</f>
        <v>-</v>
      </c>
      <c r="AS451" s="1"/>
      <c r="AT451" s="8" t="str">
        <f t="shared" si="249"/>
        <v>-</v>
      </c>
      <c r="AU451" s="12">
        <f t="shared" si="250"/>
        <v>0</v>
      </c>
      <c r="AV451" s="12">
        <f t="shared" si="251"/>
        <v>0</v>
      </c>
      <c r="AW451" s="8">
        <f t="shared" si="274"/>
        <v>0</v>
      </c>
      <c r="AX451" s="1"/>
      <c r="AY451" s="8">
        <f t="shared" si="252"/>
        <v>0</v>
      </c>
      <c r="AZ451" s="8" t="str">
        <f>IF(AY451=0,"-",VLOOKUP(A451,FR_HITUNG_MINMAX!A:I,9,0))</f>
        <v>-</v>
      </c>
      <c r="BB451" s="8" t="str">
        <f t="shared" si="253"/>
        <v>-</v>
      </c>
      <c r="BC451" s="12">
        <f t="shared" si="254"/>
        <v>0</v>
      </c>
      <c r="BD451" s="12">
        <f t="shared" si="255"/>
        <v>0</v>
      </c>
      <c r="BE451" s="16"/>
      <c r="BF451" s="8">
        <f>SUMIF('REALISASI ORDER'!C:C,A451,'REALISASI ORDER'!E:E)</f>
        <v>0</v>
      </c>
      <c r="BG451" s="8">
        <f t="shared" si="275"/>
        <v>0</v>
      </c>
      <c r="BH451" s="8">
        <f t="shared" si="256"/>
        <v>0</v>
      </c>
      <c r="BI451" s="8">
        <f t="shared" si="257"/>
        <v>0</v>
      </c>
      <c r="BJ451" s="8">
        <f t="shared" si="276"/>
        <v>0</v>
      </c>
      <c r="BK451" s="33">
        <f t="shared" si="277"/>
        <v>0</v>
      </c>
      <c r="BL451" s="33">
        <f t="shared" si="258"/>
        <v>0</v>
      </c>
      <c r="BM451" s="33">
        <f t="shared" si="259"/>
        <v>0</v>
      </c>
      <c r="BN451" s="33">
        <f t="shared" si="278"/>
        <v>0</v>
      </c>
      <c r="BO451" s="8">
        <f t="shared" si="260"/>
        <v>0</v>
      </c>
      <c r="BP451" s="8">
        <f t="shared" si="261"/>
        <v>0</v>
      </c>
      <c r="BQ451" s="8">
        <f t="shared" si="262"/>
        <v>0</v>
      </c>
      <c r="BR451" s="8">
        <f>IFERROR(ROUNDDOWN(BF451*BN451/(BK451+BL451+BM451+BN),0),0)</f>
        <v>0</v>
      </c>
      <c r="BS451" s="8" t="str">
        <f t="shared" si="263"/>
        <v>35340-GW3-980</v>
      </c>
      <c r="BT451" s="8">
        <f>SUMIF(FR_HITUNG_MINMAX!A:A,ORDER!A451,FR_HITUNG_MINMAX!AS:AS)</f>
        <v>0</v>
      </c>
      <c r="BU451" s="8">
        <f t="shared" si="279"/>
        <v>0</v>
      </c>
      <c r="BV451" s="8" t="str">
        <f t="shared" si="264"/>
        <v>-</v>
      </c>
      <c r="BW451" s="8" t="str">
        <f>VLOOKUP(A451,'STOK PESALAKAN'!A:F,6,0)</f>
        <v/>
      </c>
    </row>
    <row r="452" spans="1:75">
      <c r="A452" s="41" t="s">
        <v>1794</v>
      </c>
      <c r="B452" s="99">
        <f>IFERROR(IFERROR(VLOOKUP(A452,'STOK PACUL'!C:H,6,0),VLOOKUP(A452,'KATEGORI PACUL'!A:C,3,0)),0)</f>
        <v>1</v>
      </c>
      <c r="C452" s="8">
        <f>IFERROR(VLOOKUP(A452,'KATEGORI PACUL'!A:D,4,0),0)</f>
        <v>1</v>
      </c>
      <c r="D452" s="99">
        <f>IFERROR(IFERROR(VLOOKUP(A452,'STOK PESALAKAN'!C:H,6,0),VLOOKUP(A452,'KATEGORI PESALAKAN'!A:C,3,0)),0)</f>
        <v>1</v>
      </c>
      <c r="E452" s="8">
        <f>IFERROR(VLOOKUP(A452,'KATEGORI PESALAKAN'!A:D,4,0),0)</f>
        <v>0</v>
      </c>
      <c r="F452" s="99">
        <f>IFERROR(IFERROR(VLOOKUP(A452,'STOK CIKDITIRO'!C:H,6,0),VLOOKUP(A452,'KATEGORI CIKDITIRO'!A:C,3,0)),0)</f>
        <v>0</v>
      </c>
      <c r="G452" s="8">
        <f>IFERROR(VLOOKUP(A452,'KATEGORI CIKDITIRO'!A:D,4,0),0)</f>
        <v>0</v>
      </c>
      <c r="H452" s="99">
        <f>IFERROR(IFERROR(VLOOKUP(A452,'STOK TRAYEMAN'!C:H,6,0),VLOOKUP(A452,'KATEGORI TRAYEMAN'!A:C,3,0)),0)</f>
        <v>0</v>
      </c>
      <c r="I452" s="8">
        <f>IFERROR(VLOOKUP(A452,'KATEGORI TRAYEMAN'!A:D,4,0),0)</f>
        <v>0</v>
      </c>
      <c r="J452" s="8" t="str">
        <f>IFERROR(VLOOKUP(A452,'NOSTOK PACUL'!A:C,3,0),IFERROR(IF(VLOOKUP(A452,'STOK PACUL'!A:B,2,0)="NOSTOK","E",VLOOKUP(A452,'KATEGORI PACUL'!A:B,2,0)),"E"))</f>
        <v>D</v>
      </c>
      <c r="K452" s="8" t="str">
        <f>IFERROR(VLOOKUP(A452,'NOSTOK PESALAKAN'!A:C,3,0),IFERROR(IF(VLOOKUP(A452,'STOK PESALAKAN'!A:B,2,0)="NOSTOK","E",VLOOKUP(A452,'KATEGORI PESALAKAN'!A:B,2,0)),"E"))</f>
        <v>E</v>
      </c>
      <c r="L452" s="8" t="str">
        <f>IFERROR(VLOOKUP(A452,'NOSTOK CIKDITIRO'!A:C,3,0),IFERROR(IF(VLOOKUP(A452,'STOK CIKDITIRO'!A:B,2,0)="NOSTOK","E",VLOOKUP(A452,'KATEGORI CIKDITIRO'!A:B,2,0)),"E"))</f>
        <v>E</v>
      </c>
      <c r="M452" s="8" t="str">
        <f>IFERROR(VLOOKUP(A452,'NOSTOK TRAYEMAN'!A:C,3,0),IFERROR(IF(VLOOKUP(A452,'STOK TRAYEMAN'!A:B,2,0)="NOSTOK","E",VLOOKUP(A452,'KATEGORI TRAYEMAN'!A:B,2,0)),"E"))</f>
        <v>E</v>
      </c>
      <c r="N452" s="8" t="str">
        <f>IFERROR(VLOOKUP(A452,FR_HITUNG_MINMAX!A:B,2,0),0)</f>
        <v>BAN TUBLES 90/80-14 H.AHM ORI</v>
      </c>
      <c r="O452" s="8" t="str">
        <f>IFERROR(VLOOKUP(A452,FR_HITUNG_MINMAX!A:D,4,0),0)</f>
        <v>ORISIN</v>
      </c>
      <c r="P452" s="8">
        <f>IFERROR(VLOOKUP(A452,FR_HITUNG_MINMAX!A:G,7,0),1)</f>
        <v>1</v>
      </c>
      <c r="Q452" s="11">
        <f>IFERROR(VLOOKUP(A452,FR_HITUNG_MINMAX!A:J,10,0),1)</f>
        <v>1</v>
      </c>
      <c r="R452" s="8">
        <f>IFERROR(VLOOKUP(A452,FR_HITUNG_MINMAX!A:K,11,0),1)</f>
        <v>1</v>
      </c>
      <c r="S452" s="12">
        <f>IFERROR(VLOOKUP(A452,FR_HITUNG_MINMAX!A:F,6,0),0)</f>
        <v>225000</v>
      </c>
      <c r="T452" s="8">
        <f t="shared" si="265"/>
        <v>0</v>
      </c>
      <c r="U452" s="8">
        <f t="shared" ref="U452:U515" si="280">D452-E452</f>
        <v>1</v>
      </c>
      <c r="V452" s="8">
        <f t="shared" ref="V452:V515" si="281">F452-G452</f>
        <v>0</v>
      </c>
      <c r="W452" s="8">
        <f t="shared" si="266"/>
        <v>0</v>
      </c>
      <c r="X452" s="8">
        <f t="shared" si="267"/>
        <v>0</v>
      </c>
      <c r="Y452" s="16"/>
      <c r="Z452" s="15">
        <f t="shared" ref="Z452:Z515" si="282">IF(ISBLANK(Y452),0,Y452)</f>
        <v>0</v>
      </c>
      <c r="AA452" s="8">
        <f t="shared" si="268"/>
        <v>0</v>
      </c>
      <c r="AB452" s="16"/>
      <c r="AC452" s="15">
        <f t="shared" ref="AC452:AC515" si="283">IF(ISBLANK(AB452),0,AB452)</f>
        <v>0</v>
      </c>
      <c r="AD452" s="8">
        <f t="shared" ref="AD452:AD515" si="284">IF(AND(T452&gt;0,U452&gt;0,U452&gt;V452+1,E452&gt;0,V452&lt;1),IF(U452/2&gt;G452,G452+1,ROUNDUP(U452/2,0)),0)</f>
        <v>0</v>
      </c>
      <c r="AE452" s="16"/>
      <c r="AF452" s="15">
        <f t="shared" ref="AF452:AF515" si="285">IF(ISBLANK(AE452),0,AE452)</f>
        <v>0</v>
      </c>
      <c r="AG452" s="15">
        <f t="shared" si="269"/>
        <v>0</v>
      </c>
      <c r="AH452" s="16"/>
      <c r="AI452" s="15">
        <f t="shared" si="270"/>
        <v>0</v>
      </c>
      <c r="AJ452" s="8">
        <f t="shared" si="271"/>
        <v>0</v>
      </c>
      <c r="AK452" s="8">
        <f t="shared" ref="AK452:AK515" si="286">ROUND(IF(K452="E",0,IF(AND(K452="D",D452&gt;=1),0,IF(K452="D",1-D452,IF(E452*0.75-D452-Z452+AC452&lt;0,0,E452*0.75-D452-Z452+AC452)))),0)</f>
        <v>0</v>
      </c>
      <c r="AL452" s="8">
        <f t="shared" ref="AL452:AL515" si="287">ROUND(IF(L452="E",0,IF(AND(L452="D",F452&gt;=1),0,IF(L452="D",1-F452,IF(G452*0.75-F452-AF452&lt;0,0,G452*0.75-F452-AF452)))),0)</f>
        <v>0</v>
      </c>
      <c r="AM452" s="8">
        <f t="shared" si="272"/>
        <v>0</v>
      </c>
      <c r="AN452" s="8">
        <f t="shared" si="273"/>
        <v>0</v>
      </c>
      <c r="AO452" s="8">
        <f>IFERROR(VLOOKUP(A452,PERSAMAAN!B:D,3,0),AN452)</f>
        <v>0</v>
      </c>
      <c r="AP452" s="1"/>
      <c r="AQ452" s="8">
        <f t="shared" ref="AQ452:AQ515" si="288">IF(ISBLANK(AP452),AN452,AP452)</f>
        <v>0</v>
      </c>
      <c r="AR452" s="8" t="str">
        <f>IF(AQ452=0,"-",VLOOKUP(A452,FR_HITUNG_MINMAX!A:H,8,0))</f>
        <v>-</v>
      </c>
      <c r="AS452" s="1"/>
      <c r="AT452" s="8" t="str">
        <f t="shared" ref="AT452:AT515" si="289">IF(ISBLANK(AS452),AR452,AS452)</f>
        <v>-</v>
      </c>
      <c r="AU452" s="12">
        <f t="shared" ref="AU452:AU515" si="290">AQ452*S452*R452</f>
        <v>0</v>
      </c>
      <c r="AV452" s="12">
        <f t="shared" ref="AV452:AV515" si="291">SUMIF(AT:AT,AT452,AU:AU)</f>
        <v>0</v>
      </c>
      <c r="AW452" s="8">
        <f t="shared" si="274"/>
        <v>-1</v>
      </c>
      <c r="AX452" s="1"/>
      <c r="AY452" s="8">
        <f t="shared" ref="AY452:AY515" si="292">IF(ISBLANK(AX452),IF(OR(AW452&lt;0,AW452=FALSE),0,AW452),AX452)</f>
        <v>0</v>
      </c>
      <c r="AZ452" s="8" t="str">
        <f>IF(AY452=0,"-",VLOOKUP(A452,FR_HITUNG_MINMAX!A:I,9,0))</f>
        <v>-</v>
      </c>
      <c r="BB452" s="8" t="str">
        <f t="shared" ref="BB452:BB515" si="293">IF(ISBLANK(BA452),AZ452,BA452)</f>
        <v>-</v>
      </c>
      <c r="BC452" s="12">
        <f t="shared" ref="BC452:BC515" si="294">AY452*S452*R452</f>
        <v>0</v>
      </c>
      <c r="BD452" s="12">
        <f t="shared" ref="BD452:BD515" si="295">SUMIF(BB:BB,BB452,BC:BC)</f>
        <v>0</v>
      </c>
      <c r="BE452" s="16"/>
      <c r="BF452" s="8">
        <f>SUMIF('REALISASI ORDER'!C:C,A452,'REALISASI ORDER'!E:E)</f>
        <v>0</v>
      </c>
      <c r="BG452" s="8">
        <f t="shared" si="275"/>
        <v>1</v>
      </c>
      <c r="BH452" s="8">
        <f t="shared" ref="BH452:BH515" si="296">D452+Z452-AC452-AF452</f>
        <v>1</v>
      </c>
      <c r="BI452" s="8">
        <f t="shared" ref="BI452:BI515" si="297">F452+AF452</f>
        <v>0</v>
      </c>
      <c r="BJ452" s="8">
        <f t="shared" si="276"/>
        <v>0</v>
      </c>
      <c r="BK452" s="33">
        <f t="shared" si="277"/>
        <v>1</v>
      </c>
      <c r="BL452" s="33">
        <f t="shared" ref="BL452:BL515" si="298">IFERROR(IF((E452-BH452)&lt;0,0,(E452-BH452)),0)</f>
        <v>0</v>
      </c>
      <c r="BM452" s="33">
        <f t="shared" ref="BM452:BM515" si="299">IFERROR(IF((G452-BI452)&lt;0,0,(G452-BI452)),0)</f>
        <v>0</v>
      </c>
      <c r="BN452" s="33">
        <f t="shared" si="278"/>
        <v>0</v>
      </c>
      <c r="BO452" s="8">
        <f t="shared" ref="BO452:BO515" si="300">IFERROR(ROUNDDOWN(BF452*BK452/(BK452+BL452+BM452),0),0)</f>
        <v>0</v>
      </c>
      <c r="BP452" s="8">
        <f t="shared" ref="BP452:BP515" si="301">IFERROR(ROUNDUP(BF452*BL452/(BK452+BL452+BM452),0),0)</f>
        <v>0</v>
      </c>
      <c r="BQ452" s="8">
        <f t="shared" ref="BQ452:BQ515" si="302">IFERROR(ROUNDDOWN(BF452*BM452/(BK452+BL452+BM452),0),0)</f>
        <v>0</v>
      </c>
      <c r="BR452" s="8">
        <f>IFERROR(ROUNDDOWN(BF452*BN452/(BK452+BL452+BM452+BN),0),0)</f>
        <v>0</v>
      </c>
      <c r="BS452" s="8" t="str">
        <f t="shared" ref="BS452:BS515" si="303">A452</f>
        <v>44711-K59-A72</v>
      </c>
      <c r="BT452" s="8">
        <f>SUMIF(FR_HITUNG_MINMAX!A:A,ORDER!A452,FR_HITUNG_MINMAX!AS:AS)</f>
        <v>1</v>
      </c>
      <c r="BU452" s="8">
        <f t="shared" si="279"/>
        <v>0</v>
      </c>
      <c r="BV452" s="8" t="str">
        <f t="shared" ref="BV452:BV515" si="304">AT452</f>
        <v>-</v>
      </c>
      <c r="BW452" s="8" t="str">
        <f>VLOOKUP(A452,'STOK PESALAKAN'!A:F,6,0)</f>
        <v/>
      </c>
    </row>
    <row r="453" spans="1:75">
      <c r="A453" s="41" t="s">
        <v>503</v>
      </c>
      <c r="B453" s="99">
        <f>IFERROR(IFERROR(VLOOKUP(A453,'STOK PACUL'!C:H,6,0),VLOOKUP(A453,'KATEGORI PACUL'!A:C,3,0)),0)</f>
        <v>1</v>
      </c>
      <c r="C453" s="8">
        <f>IFERROR(VLOOKUP(A453,'KATEGORI PACUL'!A:D,4,0),0)</f>
        <v>1</v>
      </c>
      <c r="D453" s="99">
        <f>IFERROR(IFERROR(VLOOKUP(A453,'STOK PESALAKAN'!C:H,6,0),VLOOKUP(A453,'KATEGORI PESALAKAN'!A:C,3,0)),0)</f>
        <v>1</v>
      </c>
      <c r="E453" s="8">
        <f>IFERROR(VLOOKUP(A453,'KATEGORI PESALAKAN'!A:D,4,0),0)</f>
        <v>0</v>
      </c>
      <c r="F453" s="99">
        <f>IFERROR(IFERROR(VLOOKUP(A453,'STOK CIKDITIRO'!C:H,6,0),VLOOKUP(A453,'KATEGORI CIKDITIRO'!A:C,3,0)),0)</f>
        <v>1</v>
      </c>
      <c r="G453" s="8">
        <f>IFERROR(VLOOKUP(A453,'KATEGORI CIKDITIRO'!A:D,4,0),0)</f>
        <v>0</v>
      </c>
      <c r="H453" s="99">
        <f>IFERROR(IFERROR(VLOOKUP(A453,'STOK TRAYEMAN'!C:H,6,0),VLOOKUP(A453,'KATEGORI TRAYEMAN'!A:C,3,0)),0)</f>
        <v>0</v>
      </c>
      <c r="I453" s="8">
        <f>IFERROR(VLOOKUP(A453,'KATEGORI TRAYEMAN'!A:D,4,0),0)</f>
        <v>0</v>
      </c>
      <c r="J453" s="8" t="str">
        <f>IFERROR(VLOOKUP(A453,'NOSTOK PACUL'!A:C,3,0),IFERROR(IF(VLOOKUP(A453,'STOK PACUL'!A:B,2,0)="NOSTOK","E",VLOOKUP(A453,'KATEGORI PACUL'!A:B,2,0)),"E"))</f>
        <v>D</v>
      </c>
      <c r="K453" s="8" t="str">
        <f>IFERROR(VLOOKUP(A453,'NOSTOK PESALAKAN'!A:C,3,0),IFERROR(IF(VLOOKUP(A453,'STOK PESALAKAN'!A:B,2,0)="NOSTOK","E",VLOOKUP(A453,'KATEGORI PESALAKAN'!A:B,2,0)),"E"))</f>
        <v>E</v>
      </c>
      <c r="L453" s="8" t="str">
        <f>IFERROR(VLOOKUP(A453,'NOSTOK CIKDITIRO'!A:C,3,0),IFERROR(IF(VLOOKUP(A453,'STOK CIKDITIRO'!A:B,2,0)="NOSTOK","E",VLOOKUP(A453,'KATEGORI CIKDITIRO'!A:B,2,0)),"E"))</f>
        <v>E</v>
      </c>
      <c r="M453" s="8" t="str">
        <f>IFERROR(VLOOKUP(A453,'NOSTOK TRAYEMAN'!A:C,3,0),IFERROR(IF(VLOOKUP(A453,'STOK TRAYEMAN'!A:B,2,0)="NOSTOK","E",VLOOKUP(A453,'KATEGORI TRAYEMAN'!A:B,2,0)),"E"))</f>
        <v>E</v>
      </c>
      <c r="N453" s="8" t="str">
        <f>IFERROR(VLOOKUP(A453,FR_HITUNG_MINMAX!A:B,2,0),0)</f>
        <v>BAN LUAR 70/90-17 (DEPAN) H.AHM ORI</v>
      </c>
      <c r="O453" s="8" t="str">
        <f>IFERROR(VLOOKUP(A453,FR_HITUNG_MINMAX!A:D,4,0),0)</f>
        <v>ORISIN</v>
      </c>
      <c r="P453" s="8">
        <f>IFERROR(VLOOKUP(A453,FR_HITUNG_MINMAX!A:G,7,0),1)</f>
        <v>1</v>
      </c>
      <c r="Q453" s="11">
        <f>IFERROR(VLOOKUP(A453,FR_HITUNG_MINMAX!A:J,10,0),1)</f>
        <v>1</v>
      </c>
      <c r="R453" s="8">
        <f>IFERROR(VLOOKUP(A453,FR_HITUNG_MINMAX!A:K,11,0),1)</f>
        <v>1</v>
      </c>
      <c r="S453" s="12">
        <f>IFERROR(VLOOKUP(A453,FR_HITUNG_MINMAX!A:F,6,0),0)</f>
        <v>147000</v>
      </c>
      <c r="T453" s="8">
        <f t="shared" ref="T453:T516" si="305">B453-C453</f>
        <v>0</v>
      </c>
      <c r="U453" s="8">
        <f t="shared" si="280"/>
        <v>1</v>
      </c>
      <c r="V453" s="8">
        <f t="shared" si="281"/>
        <v>1</v>
      </c>
      <c r="W453" s="8">
        <f t="shared" ref="W453:W516" si="306">H453-I453</f>
        <v>0</v>
      </c>
      <c r="X453" s="8">
        <f t="shared" ref="X453:X516" si="307">ROUNDDOWN(IF(AND(B453&gt;C453,D453&lt;E453),MIN(B453-C453,E453-D453),IF(AND(B453&gt;0.5*C453,D453&lt;0.5*E453),MIN(B453-(0.5*C453),(0.5*E453)-D453),0)),0)</f>
        <v>0</v>
      </c>
      <c r="Y453" s="16"/>
      <c r="Z453" s="15">
        <f t="shared" si="282"/>
        <v>0</v>
      </c>
      <c r="AA453" s="8">
        <f t="shared" ref="AA453:AA516" si="308">ROUNDDOWN(IF(AND(D453&gt;E453,B453&lt;C453),MIN(D453-E453,C453-B453),IF(AND(D453&gt;0.5*E453,B453&lt;0.5*C453),MIN(D453-(0.5*E453),(0.5*C453)-B453),0)),0)</f>
        <v>0</v>
      </c>
      <c r="AB453" s="16"/>
      <c r="AC453" s="15">
        <f t="shared" si="283"/>
        <v>0</v>
      </c>
      <c r="AD453" s="8">
        <f t="shared" si="284"/>
        <v>0</v>
      </c>
      <c r="AE453" s="16"/>
      <c r="AF453" s="15">
        <f t="shared" si="285"/>
        <v>0</v>
      </c>
      <c r="AG453" s="15">
        <f t="shared" ref="AG453:AG516" si="309">IF(AND(T453&gt;0,U453&gt;0,U453&gt;W453+1,E453&gt;0,W453&lt;1),IF(U453/2&gt;I453,I453+1,ROUNDUP(U453/2,0)),0)</f>
        <v>0</v>
      </c>
      <c r="AH453" s="16"/>
      <c r="AI453" s="15">
        <f t="shared" ref="AI453:AI516" si="310">IF(ISBLANK(AH453),0,AH453)</f>
        <v>0</v>
      </c>
      <c r="AJ453" s="8">
        <f t="shared" ref="AJ453:AJ516" si="311">ROUND(IF(H453="E",0,IF(AND(H453="D",B453&gt;=1),0,IF(H453="D",1-B453,IF(C453*0.75-B453-Y453+V453&lt;0,0,C453*0.75-B453-Y453+V453)))),0)</f>
        <v>1</v>
      </c>
      <c r="AK453" s="8">
        <f t="shared" si="286"/>
        <v>0</v>
      </c>
      <c r="AL453" s="8">
        <f t="shared" si="287"/>
        <v>0</v>
      </c>
      <c r="AM453" s="8">
        <f t="shared" ref="AM453:AM516" si="312">ROUND(IF(M453="E",0,IF(AND(M453="D",H453&gt;=1),0,IF(M453="D",1-H453,IF(I453*0.75-H453-AI453&lt;0,0,I453*0.75-H453-AI453)))),0)</f>
        <v>0</v>
      </c>
      <c r="AN453" s="8">
        <f t="shared" ref="AN453:AN516" si="313">ROUNDUP((AJ453+AK453+AL453+AM453)/P453/R453,0)*P453</f>
        <v>1</v>
      </c>
      <c r="AO453" s="8">
        <f>IFERROR(VLOOKUP(A453,PERSAMAAN!B:D,3,0),AN453)</f>
        <v>1</v>
      </c>
      <c r="AP453" s="1">
        <v>0</v>
      </c>
      <c r="AQ453" s="8">
        <f t="shared" si="288"/>
        <v>0</v>
      </c>
      <c r="AR453" s="8" t="str">
        <f>IF(AQ453=0,"-",VLOOKUP(A453,FR_HITUNG_MINMAX!A:H,8,0))</f>
        <v>-</v>
      </c>
      <c r="AS453" s="1"/>
      <c r="AT453" s="8" t="str">
        <f t="shared" si="289"/>
        <v>-</v>
      </c>
      <c r="AU453" s="12">
        <f t="shared" si="290"/>
        <v>0</v>
      </c>
      <c r="AV453" s="12">
        <f t="shared" si="291"/>
        <v>0</v>
      </c>
      <c r="AW453" s="8">
        <f t="shared" ref="AW453:AW516" si="314">IF(ISNUMBER(SEARCH("S.",N453,1)),0,IF(OR(O453="ORISIN",O453="OLIGEN",O453="AKIGEN"),IF(C453+E453+G453+I453&lt;=3,(ROUND(((C453+E453+G453+I453)-B453-D453-F453-H453-AQ453)/Q453/R453,0)*Q453),(ROUND((((C453+E453+G453+I453)*1.5)-B453-D453-F453-H453-AQ453)/Q453/R453,0)*Q453))))</f>
        <v>-2</v>
      </c>
      <c r="AX453" s="1"/>
      <c r="AY453" s="8">
        <f t="shared" si="292"/>
        <v>0</v>
      </c>
      <c r="AZ453" s="8" t="str">
        <f>IF(AY453=0,"-",VLOOKUP(A453,FR_HITUNG_MINMAX!A:I,9,0))</f>
        <v>-</v>
      </c>
      <c r="BB453" s="8" t="str">
        <f t="shared" si="293"/>
        <v>-</v>
      </c>
      <c r="BC453" s="12">
        <f t="shared" si="294"/>
        <v>0</v>
      </c>
      <c r="BD453" s="12">
        <f t="shared" si="295"/>
        <v>0</v>
      </c>
      <c r="BE453" s="16"/>
      <c r="BF453" s="8">
        <f>SUMIF('REALISASI ORDER'!C:C,A453,'REALISASI ORDER'!E:E)</f>
        <v>0</v>
      </c>
      <c r="BG453" s="8">
        <f t="shared" ref="BG453:BG516" si="315">B453-Z453+AC453</f>
        <v>1</v>
      </c>
      <c r="BH453" s="8">
        <f t="shared" si="296"/>
        <v>1</v>
      </c>
      <c r="BI453" s="8">
        <f t="shared" si="297"/>
        <v>1</v>
      </c>
      <c r="BJ453" s="8">
        <f t="shared" ref="BJ453:BJ516" si="316">H453+AI453</f>
        <v>0</v>
      </c>
      <c r="BK453" s="33">
        <f t="shared" ref="BK453:BK516" si="317">IFERROR(IF((C453-AY453)&lt;0,0,(C453-AY453)),0)</f>
        <v>1</v>
      </c>
      <c r="BL453" s="33">
        <f t="shared" si="298"/>
        <v>0</v>
      </c>
      <c r="BM453" s="33">
        <f t="shared" si="299"/>
        <v>0</v>
      </c>
      <c r="BN453" s="33">
        <f t="shared" ref="BN453:BN516" si="318">IFERROR(IF((I453-BJ453)&lt;0,0,(I453-BJ453)),0)</f>
        <v>0</v>
      </c>
      <c r="BO453" s="8">
        <f t="shared" si="300"/>
        <v>0</v>
      </c>
      <c r="BP453" s="8">
        <f t="shared" si="301"/>
        <v>0</v>
      </c>
      <c r="BQ453" s="8">
        <f t="shared" si="302"/>
        <v>0</v>
      </c>
      <c r="BR453" s="8">
        <f>IFERROR(ROUNDDOWN(BF453*BN453/(BK453+BL453+BM453+BN),0),0)</f>
        <v>0</v>
      </c>
      <c r="BS453" s="8" t="str">
        <f t="shared" si="303"/>
        <v>44711-KTM-850</v>
      </c>
      <c r="BT453" s="8">
        <f>SUMIF(FR_HITUNG_MINMAX!A:A,ORDER!A453,FR_HITUNG_MINMAX!AS:AS)</f>
        <v>1</v>
      </c>
      <c r="BU453" s="8">
        <f t="shared" ref="BU453:BU516" si="319">IF(B453+D453&gt;=BI453,0,IF(OR(H453="A",I453="A",H453="B",I453="B"),AI453,0))</f>
        <v>0</v>
      </c>
      <c r="BV453" s="8" t="str">
        <f t="shared" si="304"/>
        <v>-</v>
      </c>
      <c r="BW453" s="8" t="str">
        <f>VLOOKUP(A453,'STOK PESALAKAN'!A:F,6,0)</f>
        <v/>
      </c>
    </row>
    <row r="454" spans="1:75" ht="15" customHeight="1">
      <c r="A454" s="41" t="s">
        <v>1046</v>
      </c>
      <c r="B454" s="99">
        <f>IFERROR(IFERROR(VLOOKUP(A454,'STOK PACUL'!C:H,6,0),VLOOKUP(A454,'KATEGORI PACUL'!A:C,3,0)),0)</f>
        <v>1</v>
      </c>
      <c r="C454" s="8">
        <f>IFERROR(VLOOKUP(A454,'KATEGORI PACUL'!A:D,4,0),0)</f>
        <v>2</v>
      </c>
      <c r="D454" s="99">
        <f>IFERROR(IFERROR(VLOOKUP(A454,'STOK PESALAKAN'!C:H,6,0),VLOOKUP(A454,'KATEGORI PESALAKAN'!A:C,3,0)),0)</f>
        <v>0</v>
      </c>
      <c r="E454" s="8">
        <f>IFERROR(VLOOKUP(A454,'KATEGORI PESALAKAN'!A:D,4,0),0)</f>
        <v>0</v>
      </c>
      <c r="F454" s="99">
        <f>IFERROR(IFERROR(VLOOKUP(A454,'STOK CIKDITIRO'!C:H,6,0),VLOOKUP(A454,'KATEGORI CIKDITIRO'!A:C,3,0)),0)</f>
        <v>0</v>
      </c>
      <c r="G454" s="8">
        <f>IFERROR(VLOOKUP(A454,'KATEGORI CIKDITIRO'!A:D,4,0),0)</f>
        <v>0</v>
      </c>
      <c r="H454" s="99">
        <f>IFERROR(IFERROR(VLOOKUP(A454,'STOK TRAYEMAN'!C:H,6,0),VLOOKUP(A454,'KATEGORI TRAYEMAN'!A:C,3,0)),0)</f>
        <v>0</v>
      </c>
      <c r="I454" s="8">
        <f>IFERROR(VLOOKUP(A454,'KATEGORI TRAYEMAN'!A:D,4,0),0)</f>
        <v>0</v>
      </c>
      <c r="J454" s="8" t="str">
        <f>IFERROR(VLOOKUP(A454,'NOSTOK PACUL'!A:C,3,0),IFERROR(IF(VLOOKUP(A454,'STOK PACUL'!A:B,2,0)="NOSTOK","E",VLOOKUP(A454,'KATEGORI PACUL'!A:B,2,0)),"E"))</f>
        <v>D</v>
      </c>
      <c r="K454" s="8" t="str">
        <f>IFERROR(VLOOKUP(A454,'NOSTOK PESALAKAN'!A:C,3,0),IFERROR(IF(VLOOKUP(A454,'STOK PESALAKAN'!A:B,2,0)="NOSTOK","E",VLOOKUP(A454,'KATEGORI PESALAKAN'!A:B,2,0)),"E"))</f>
        <v>E</v>
      </c>
      <c r="L454" s="8" t="str">
        <f>IFERROR(VLOOKUP(A454,'NOSTOK CIKDITIRO'!A:C,3,0),IFERROR(IF(VLOOKUP(A454,'STOK CIKDITIRO'!A:B,2,0)="NOSTOK","E",VLOOKUP(A454,'KATEGORI CIKDITIRO'!A:B,2,0)),"E"))</f>
        <v>E</v>
      </c>
      <c r="M454" s="8" t="str">
        <f>IFERROR(VLOOKUP(A454,'NOSTOK TRAYEMAN'!A:C,3,0),IFERROR(IF(VLOOKUP(A454,'STOK TRAYEMAN'!A:B,2,0)="NOSTOK","E",VLOOKUP(A454,'KATEGORI TRAYEMAN'!A:B,2,0)),"E"))</f>
        <v>E</v>
      </c>
      <c r="N454" s="8" t="str">
        <f>IFERROR(VLOOKUP(A454,FR_HITUNG_MINMAX!A:B,2,0),0)</f>
        <v>GIRBOX H.SUPRA X 125 HELM IN ORI</v>
      </c>
      <c r="O454" s="8" t="str">
        <f>IFERROR(VLOOKUP(A454,FR_HITUNG_MINMAX!A:D,4,0),0)</f>
        <v>ORISIN</v>
      </c>
      <c r="P454" s="8">
        <f>IFERROR(VLOOKUP(A454,FR_HITUNG_MINMAX!A:G,7,0),1)</f>
        <v>1</v>
      </c>
      <c r="Q454" s="11">
        <f>IFERROR(VLOOKUP(A454,FR_HITUNG_MINMAX!A:J,10,0),1)</f>
        <v>1</v>
      </c>
      <c r="R454" s="8">
        <f>IFERROR(VLOOKUP(A454,FR_HITUNG_MINMAX!A:K,11,0),1)</f>
        <v>1</v>
      </c>
      <c r="S454" s="12">
        <f>IFERROR(VLOOKUP(A454,FR_HITUNG_MINMAX!A:F,6,0),0)</f>
        <v>68500</v>
      </c>
      <c r="T454" s="8">
        <f t="shared" si="305"/>
        <v>-1</v>
      </c>
      <c r="U454" s="8">
        <f t="shared" si="280"/>
        <v>0</v>
      </c>
      <c r="V454" s="8">
        <f t="shared" si="281"/>
        <v>0</v>
      </c>
      <c r="W454" s="8">
        <f t="shared" si="306"/>
        <v>0</v>
      </c>
      <c r="X454" s="8">
        <f t="shared" si="307"/>
        <v>0</v>
      </c>
      <c r="Y454" s="16"/>
      <c r="Z454" s="15">
        <f t="shared" si="282"/>
        <v>0</v>
      </c>
      <c r="AA454" s="8">
        <f t="shared" si="308"/>
        <v>0</v>
      </c>
      <c r="AB454" s="16"/>
      <c r="AC454" s="15">
        <f t="shared" si="283"/>
        <v>0</v>
      </c>
      <c r="AD454" s="8">
        <f t="shared" si="284"/>
        <v>0</v>
      </c>
      <c r="AE454" s="16"/>
      <c r="AF454" s="15">
        <f t="shared" si="285"/>
        <v>0</v>
      </c>
      <c r="AG454" s="15">
        <f t="shared" si="309"/>
        <v>0</v>
      </c>
      <c r="AH454" s="16"/>
      <c r="AI454" s="15">
        <f t="shared" si="310"/>
        <v>0</v>
      </c>
      <c r="AJ454" s="8">
        <f t="shared" si="311"/>
        <v>1</v>
      </c>
      <c r="AK454" s="8">
        <f t="shared" si="286"/>
        <v>0</v>
      </c>
      <c r="AL454" s="8">
        <f t="shared" si="287"/>
        <v>0</v>
      </c>
      <c r="AM454" s="8">
        <f t="shared" si="312"/>
        <v>0</v>
      </c>
      <c r="AN454" s="8">
        <f t="shared" si="313"/>
        <v>1</v>
      </c>
      <c r="AO454" s="8">
        <f>IFERROR(VLOOKUP(A454,PERSAMAAN!B:D,3,0),AN454)</f>
        <v>1</v>
      </c>
      <c r="AP454" s="1"/>
      <c r="AQ454" s="8">
        <f t="shared" si="288"/>
        <v>1</v>
      </c>
      <c r="AR454" s="8" t="str">
        <f>IF(AQ454=0,"-",VLOOKUP(A454,FR_HITUNG_MINMAX!A:H,8,0))</f>
        <v>SLT</v>
      </c>
      <c r="AS454" s="1" t="s">
        <v>30</v>
      </c>
      <c r="AT454" s="8" t="str">
        <f t="shared" si="289"/>
        <v>GSM</v>
      </c>
      <c r="AU454" s="12">
        <f t="shared" si="290"/>
        <v>68500</v>
      </c>
      <c r="AV454" s="12">
        <f t="shared" si="291"/>
        <v>2132750</v>
      </c>
      <c r="AW454" s="8">
        <f t="shared" si="314"/>
        <v>0</v>
      </c>
      <c r="AX454" s="1"/>
      <c r="AY454" s="8">
        <f t="shared" si="292"/>
        <v>0</v>
      </c>
      <c r="AZ454" s="8" t="str">
        <f>IF(AY454=0,"-",VLOOKUP(A454,FR_HITUNG_MINMAX!A:I,9,0))</f>
        <v>-</v>
      </c>
      <c r="BB454" s="8" t="str">
        <f t="shared" si="293"/>
        <v>-</v>
      </c>
      <c r="BC454" s="12">
        <f t="shared" si="294"/>
        <v>0</v>
      </c>
      <c r="BD454" s="12">
        <f t="shared" si="295"/>
        <v>0</v>
      </c>
      <c r="BE454" s="16"/>
      <c r="BF454" s="8">
        <f>SUMIF('REALISASI ORDER'!C:C,A454,'REALISASI ORDER'!E:E)</f>
        <v>0</v>
      </c>
      <c r="BG454" s="8">
        <f t="shared" si="315"/>
        <v>1</v>
      </c>
      <c r="BH454" s="8">
        <f t="shared" si="296"/>
        <v>0</v>
      </c>
      <c r="BI454" s="8">
        <f t="shared" si="297"/>
        <v>0</v>
      </c>
      <c r="BJ454" s="8">
        <f t="shared" si="316"/>
        <v>0</v>
      </c>
      <c r="BK454" s="33">
        <f t="shared" si="317"/>
        <v>2</v>
      </c>
      <c r="BL454" s="33">
        <f t="shared" si="298"/>
        <v>0</v>
      </c>
      <c r="BM454" s="33">
        <f t="shared" si="299"/>
        <v>0</v>
      </c>
      <c r="BN454" s="33">
        <f t="shared" si="318"/>
        <v>0</v>
      </c>
      <c r="BO454" s="8">
        <f t="shared" si="300"/>
        <v>0</v>
      </c>
      <c r="BP454" s="8">
        <f t="shared" si="301"/>
        <v>0</v>
      </c>
      <c r="BQ454" s="8">
        <f t="shared" si="302"/>
        <v>0</v>
      </c>
      <c r="BR454" s="8">
        <f>IFERROR(ROUNDDOWN(BF454*BN454/(BK454+BL454+BM454+BN),0),0)</f>
        <v>0</v>
      </c>
      <c r="BS454" s="8" t="str">
        <f t="shared" si="303"/>
        <v>44800-KWW-650</v>
      </c>
      <c r="BT454" s="8">
        <f>SUMIF(FR_HITUNG_MINMAX!A:A,ORDER!A454,FR_HITUNG_MINMAX!AS:AS)</f>
        <v>1</v>
      </c>
      <c r="BU454" s="8">
        <f t="shared" si="319"/>
        <v>0</v>
      </c>
      <c r="BV454" s="8" t="str">
        <f t="shared" si="304"/>
        <v>GSM</v>
      </c>
      <c r="BW454" s="8" t="str">
        <f>VLOOKUP(A454,'STOK PESALAKAN'!A:F,6,0)</f>
        <v/>
      </c>
    </row>
    <row r="455" spans="1:75">
      <c r="A455" s="41" t="s">
        <v>1051</v>
      </c>
      <c r="B455" s="99">
        <f>IFERROR(IFERROR(VLOOKUP(A455,'STOK PACUL'!C:H,6,0),VLOOKUP(A455,'KATEGORI PACUL'!A:C,3,0)),0)</f>
        <v>0</v>
      </c>
      <c r="C455" s="8">
        <f>IFERROR(VLOOKUP(A455,'KATEGORI PACUL'!A:D,4,0),0)</f>
        <v>1</v>
      </c>
      <c r="D455" s="99">
        <f>IFERROR(IFERROR(VLOOKUP(A455,'STOK PESALAKAN'!C:H,6,0),VLOOKUP(A455,'KATEGORI PESALAKAN'!A:C,3,0)),0)</f>
        <v>1</v>
      </c>
      <c r="E455" s="8">
        <f>IFERROR(VLOOKUP(A455,'KATEGORI PESALAKAN'!A:D,4,0),0)</f>
        <v>0</v>
      </c>
      <c r="F455" s="99">
        <f>IFERROR(IFERROR(VLOOKUP(A455,'STOK CIKDITIRO'!C:H,6,0),VLOOKUP(A455,'KATEGORI CIKDITIRO'!A:C,3,0)),0)</f>
        <v>1</v>
      </c>
      <c r="G455" s="8">
        <f>IFERROR(VLOOKUP(A455,'KATEGORI CIKDITIRO'!A:D,4,0),0)</f>
        <v>0</v>
      </c>
      <c r="H455" s="99">
        <f>IFERROR(IFERROR(VLOOKUP(A455,'STOK TRAYEMAN'!C:H,6,0),VLOOKUP(A455,'KATEGORI TRAYEMAN'!A:C,3,0)),0)</f>
        <v>0</v>
      </c>
      <c r="I455" s="8">
        <f>IFERROR(VLOOKUP(A455,'KATEGORI TRAYEMAN'!A:D,4,0),0)</f>
        <v>0</v>
      </c>
      <c r="J455" s="8" t="str">
        <f>IFERROR(VLOOKUP(A455,'NOSTOK PACUL'!A:C,3,0),IFERROR(IF(VLOOKUP(A455,'STOK PACUL'!A:B,2,0)="NOSTOK","E",VLOOKUP(A455,'KATEGORI PACUL'!A:B,2,0)),"E"))</f>
        <v>D</v>
      </c>
      <c r="K455" s="8" t="str">
        <f>IFERROR(VLOOKUP(A455,'NOSTOK PESALAKAN'!A:C,3,0),IFERROR(IF(VLOOKUP(A455,'STOK PESALAKAN'!A:B,2,0)="NOSTOK","E",VLOOKUP(A455,'KATEGORI PESALAKAN'!A:B,2,0)),"E"))</f>
        <v>E</v>
      </c>
      <c r="L455" s="8" t="str">
        <f>IFERROR(VLOOKUP(A455,'NOSTOK CIKDITIRO'!A:C,3,0),IFERROR(IF(VLOOKUP(A455,'STOK CIKDITIRO'!A:B,2,0)="NOSTOK","E",VLOOKUP(A455,'KATEGORI CIKDITIRO'!A:B,2,0)),"E"))</f>
        <v>E</v>
      </c>
      <c r="M455" s="8" t="str">
        <f>IFERROR(VLOOKUP(A455,'NOSTOK TRAYEMAN'!A:C,3,0),IFERROR(IF(VLOOKUP(A455,'STOK TRAYEMAN'!A:B,2,0)="NOSTOK","E",VLOOKUP(A455,'KATEGORI TRAYEMAN'!A:B,2,0)),"E"))</f>
        <v>E</v>
      </c>
      <c r="N455" s="8" t="str">
        <f>IFERROR(VLOOKUP(A455,FR_HITUNG_MINMAX!A:B,2,0),0)</f>
        <v>FANBELT Y.XEON ORI</v>
      </c>
      <c r="O455" s="8" t="str">
        <f>IFERROR(VLOOKUP(A455,FR_HITUNG_MINMAX!A:D,4,0),0)</f>
        <v>ORISIN</v>
      </c>
      <c r="P455" s="8">
        <f>IFERROR(VLOOKUP(A455,FR_HITUNG_MINMAX!A:G,7,0),1)</f>
        <v>1</v>
      </c>
      <c r="Q455" s="11" t="str">
        <f>IFERROR(VLOOKUP(A455,FR_HITUNG_MINMAX!A:J,10,0),1)</f>
        <v>1</v>
      </c>
      <c r="R455" s="8">
        <f>IFERROR(VLOOKUP(A455,FR_HITUNG_MINMAX!A:K,11,0),1)</f>
        <v>1</v>
      </c>
      <c r="S455" s="12">
        <f>IFERROR(VLOOKUP(A455,FR_HITUNG_MINMAX!A:F,6,0),0)</f>
        <v>90000</v>
      </c>
      <c r="T455" s="8">
        <f t="shared" si="305"/>
        <v>-1</v>
      </c>
      <c r="U455" s="8">
        <f t="shared" si="280"/>
        <v>1</v>
      </c>
      <c r="V455" s="8">
        <f t="shared" si="281"/>
        <v>1</v>
      </c>
      <c r="W455" s="8">
        <f t="shared" si="306"/>
        <v>0</v>
      </c>
      <c r="X455" s="8">
        <f t="shared" si="307"/>
        <v>0</v>
      </c>
      <c r="Y455" s="16"/>
      <c r="Z455" s="15">
        <f t="shared" si="282"/>
        <v>0</v>
      </c>
      <c r="AA455" s="8">
        <f t="shared" si="308"/>
        <v>1</v>
      </c>
      <c r="AB455" s="16"/>
      <c r="AC455" s="15">
        <f t="shared" si="283"/>
        <v>0</v>
      </c>
      <c r="AD455" s="8">
        <f t="shared" si="284"/>
        <v>0</v>
      </c>
      <c r="AE455" s="16"/>
      <c r="AF455" s="15">
        <f t="shared" si="285"/>
        <v>0</v>
      </c>
      <c r="AG455" s="15">
        <f t="shared" si="309"/>
        <v>0</v>
      </c>
      <c r="AH455" s="16"/>
      <c r="AI455" s="15">
        <f t="shared" si="310"/>
        <v>0</v>
      </c>
      <c r="AJ455" s="8">
        <f t="shared" si="311"/>
        <v>2</v>
      </c>
      <c r="AK455" s="8">
        <f t="shared" si="286"/>
        <v>0</v>
      </c>
      <c r="AL455" s="8">
        <f t="shared" si="287"/>
        <v>0</v>
      </c>
      <c r="AM455" s="8">
        <f t="shared" si="312"/>
        <v>0</v>
      </c>
      <c r="AN455" s="8">
        <f t="shared" si="313"/>
        <v>2</v>
      </c>
      <c r="AO455" s="8">
        <f>IFERROR(VLOOKUP(A455,PERSAMAAN!B:D,3,0),AN455)</f>
        <v>2</v>
      </c>
      <c r="AP455" s="1">
        <v>1</v>
      </c>
      <c r="AQ455" s="8">
        <f t="shared" si="288"/>
        <v>1</v>
      </c>
      <c r="AR455" s="8" t="str">
        <f>IF(AQ455=0,"-",VLOOKUP(A455,FR_HITUNG_MINMAX!A:H,8,0))</f>
        <v>GSM</v>
      </c>
      <c r="AS455" s="1" t="s">
        <v>32</v>
      </c>
      <c r="AT455" s="8" t="str">
        <f t="shared" si="289"/>
        <v>HKJ</v>
      </c>
      <c r="AU455" s="12">
        <f t="shared" si="290"/>
        <v>90000</v>
      </c>
      <c r="AV455" s="12">
        <f t="shared" si="291"/>
        <v>7262685</v>
      </c>
      <c r="AW455" s="8">
        <f t="shared" si="314"/>
        <v>-2</v>
      </c>
      <c r="AX455" s="1"/>
      <c r="AY455" s="8">
        <f t="shared" si="292"/>
        <v>0</v>
      </c>
      <c r="AZ455" s="8" t="str">
        <f>IF(AY455=0,"-",VLOOKUP(A455,FR_HITUNG_MINMAX!A:I,9,0))</f>
        <v>-</v>
      </c>
      <c r="BB455" s="8" t="str">
        <f t="shared" si="293"/>
        <v>-</v>
      </c>
      <c r="BC455" s="12">
        <f t="shared" si="294"/>
        <v>0</v>
      </c>
      <c r="BD455" s="12">
        <f t="shared" si="295"/>
        <v>0</v>
      </c>
      <c r="BE455" s="16"/>
      <c r="BF455" s="8">
        <f>SUMIF('REALISASI ORDER'!C:C,A455,'REALISASI ORDER'!E:E)</f>
        <v>0</v>
      </c>
      <c r="BG455" s="8">
        <f t="shared" si="315"/>
        <v>0</v>
      </c>
      <c r="BH455" s="8">
        <f t="shared" si="296"/>
        <v>1</v>
      </c>
      <c r="BI455" s="8">
        <f t="shared" si="297"/>
        <v>1</v>
      </c>
      <c r="BJ455" s="8">
        <f t="shared" si="316"/>
        <v>0</v>
      </c>
      <c r="BK455" s="33">
        <f t="shared" si="317"/>
        <v>1</v>
      </c>
      <c r="BL455" s="33">
        <f t="shared" si="298"/>
        <v>0</v>
      </c>
      <c r="BM455" s="33">
        <f t="shared" si="299"/>
        <v>0</v>
      </c>
      <c r="BN455" s="33">
        <f t="shared" si="318"/>
        <v>0</v>
      </c>
      <c r="BO455" s="8">
        <f t="shared" si="300"/>
        <v>0</v>
      </c>
      <c r="BP455" s="8">
        <f t="shared" si="301"/>
        <v>0</v>
      </c>
      <c r="BQ455" s="8">
        <f t="shared" si="302"/>
        <v>0</v>
      </c>
      <c r="BR455" s="8">
        <f>IFERROR(ROUNDDOWN(BF455*BN455/(BK455+BL455+BM455+BN),0),0)</f>
        <v>0</v>
      </c>
      <c r="BS455" s="8" t="str">
        <f t="shared" si="303"/>
        <v>44D-E7641-00</v>
      </c>
      <c r="BT455" s="8">
        <f>SUMIF(FR_HITUNG_MINMAX!A:A,ORDER!A455,FR_HITUNG_MINMAX!AS:AS)</f>
        <v>1</v>
      </c>
      <c r="BU455" s="8">
        <f t="shared" si="319"/>
        <v>0</v>
      </c>
      <c r="BV455" s="8" t="str">
        <f t="shared" si="304"/>
        <v>HKJ</v>
      </c>
      <c r="BW455" s="8" t="str">
        <f>VLOOKUP(A455,'STOK PESALAKAN'!A:F,6,0)</f>
        <v/>
      </c>
    </row>
    <row r="456" spans="1:75" ht="15" customHeight="1">
      <c r="A456" s="41" t="s">
        <v>1998</v>
      </c>
      <c r="B456" s="99">
        <f>IFERROR(IFERROR(VLOOKUP(A456,'STOK PACUL'!C:H,6,0),VLOOKUP(A456,'KATEGORI PACUL'!A:C,3,0)),0)</f>
        <v>1</v>
      </c>
      <c r="C456" s="8">
        <f>IFERROR(VLOOKUP(A456,'KATEGORI PACUL'!A:D,4,0),0)</f>
        <v>0</v>
      </c>
      <c r="D456" s="99">
        <f>IFERROR(IFERROR(VLOOKUP(A456,'STOK PESALAKAN'!C:H,6,0),VLOOKUP(A456,'KATEGORI PESALAKAN'!A:C,3,0)),0)</f>
        <v>0</v>
      </c>
      <c r="E456" s="8">
        <f>IFERROR(VLOOKUP(A456,'KATEGORI PESALAKAN'!A:D,4,0),0)</f>
        <v>0</v>
      </c>
      <c r="F456" s="99">
        <f>IFERROR(IFERROR(VLOOKUP(A456,'STOK CIKDITIRO'!C:H,6,0),VLOOKUP(A456,'KATEGORI CIKDITIRO'!A:C,3,0)),0)</f>
        <v>0</v>
      </c>
      <c r="G456" s="8">
        <f>IFERROR(VLOOKUP(A456,'KATEGORI CIKDITIRO'!A:D,4,0),0)</f>
        <v>0</v>
      </c>
      <c r="H456" s="99">
        <f>IFERROR(IFERROR(VLOOKUP(A456,'STOK TRAYEMAN'!C:H,6,0),VLOOKUP(A456,'KATEGORI TRAYEMAN'!A:C,3,0)),0)</f>
        <v>0</v>
      </c>
      <c r="I456" s="8">
        <f>IFERROR(VLOOKUP(A456,'KATEGORI TRAYEMAN'!A:D,4,0),0)</f>
        <v>0</v>
      </c>
      <c r="J456" s="8" t="str">
        <f>IFERROR(VLOOKUP(A456,'NOSTOK PACUL'!A:C,3,0),IFERROR(IF(VLOOKUP(A456,'STOK PACUL'!A:B,2,0)="NOSTOK","E",VLOOKUP(A456,'KATEGORI PACUL'!A:B,2,0)),"E"))</f>
        <v>E</v>
      </c>
      <c r="K456" s="8" t="str">
        <f>IFERROR(VLOOKUP(A456,'NOSTOK PESALAKAN'!A:C,3,0),IFERROR(IF(VLOOKUP(A456,'STOK PESALAKAN'!A:B,2,0)="NOSTOK","E",VLOOKUP(A456,'KATEGORI PESALAKAN'!A:B,2,0)),"E"))</f>
        <v>E</v>
      </c>
      <c r="L456" s="8" t="str">
        <f>IFERROR(VLOOKUP(A456,'NOSTOK CIKDITIRO'!A:C,3,0),IFERROR(IF(VLOOKUP(A456,'STOK CIKDITIRO'!A:B,2,0)="NOSTOK","E",VLOOKUP(A456,'KATEGORI CIKDITIRO'!A:B,2,0)),"E"))</f>
        <v>E</v>
      </c>
      <c r="M456" s="8" t="str">
        <f>IFERROR(VLOOKUP(A456,'NOSTOK TRAYEMAN'!A:C,3,0),IFERROR(IF(VLOOKUP(A456,'STOK TRAYEMAN'!A:B,2,0)="NOSTOK","E",VLOOKUP(A456,'KATEGORI TRAYEMAN'!A:B,2,0)),"E"))</f>
        <v>E</v>
      </c>
      <c r="N456" s="8" t="str">
        <f>IFERROR(VLOOKUP(A456,FR_HITUNG_MINMAX!A:B,2,0),0)</f>
        <v>GRIP H.VARIO ORI</v>
      </c>
      <c r="O456" s="8" t="str">
        <f>IFERROR(VLOOKUP(A456,FR_HITUNG_MINMAX!A:D,4,0),0)</f>
        <v>ORISIN</v>
      </c>
      <c r="P456" s="8">
        <f>IFERROR(VLOOKUP(A456,FR_HITUNG_MINMAX!A:G,7,0),1)</f>
        <v>1</v>
      </c>
      <c r="Q456" s="11" t="str">
        <f>IFERROR(VLOOKUP(A456,FR_HITUNG_MINMAX!A:J,10,0),1)</f>
        <v>1</v>
      </c>
      <c r="R456" s="8">
        <f>IFERROR(VLOOKUP(A456,FR_HITUNG_MINMAX!A:K,11,0),1)</f>
        <v>1</v>
      </c>
      <c r="S456" s="12">
        <f>IFERROR(VLOOKUP(A456,FR_HITUNG_MINMAX!A:F,6,0),0)</f>
        <v>16000</v>
      </c>
      <c r="T456" s="8">
        <f t="shared" si="305"/>
        <v>1</v>
      </c>
      <c r="U456" s="8">
        <f t="shared" si="280"/>
        <v>0</v>
      </c>
      <c r="V456" s="8">
        <f t="shared" si="281"/>
        <v>0</v>
      </c>
      <c r="W456" s="8">
        <f t="shared" si="306"/>
        <v>0</v>
      </c>
      <c r="X456" s="8">
        <f t="shared" si="307"/>
        <v>0</v>
      </c>
      <c r="Y456" s="16"/>
      <c r="Z456" s="15">
        <f t="shared" si="282"/>
        <v>0</v>
      </c>
      <c r="AA456" s="8">
        <f t="shared" si="308"/>
        <v>0</v>
      </c>
      <c r="AB456" s="16"/>
      <c r="AC456" s="15">
        <f t="shared" si="283"/>
        <v>0</v>
      </c>
      <c r="AD456" s="8">
        <f t="shared" si="284"/>
        <v>0</v>
      </c>
      <c r="AE456" s="16"/>
      <c r="AF456" s="15">
        <f t="shared" si="285"/>
        <v>0</v>
      </c>
      <c r="AG456" s="15">
        <f t="shared" si="309"/>
        <v>0</v>
      </c>
      <c r="AH456" s="16"/>
      <c r="AI456" s="15">
        <f t="shared" si="310"/>
        <v>0</v>
      </c>
      <c r="AJ456" s="8">
        <f t="shared" si="311"/>
        <v>0</v>
      </c>
      <c r="AK456" s="8">
        <f t="shared" si="286"/>
        <v>0</v>
      </c>
      <c r="AL456" s="8">
        <f t="shared" si="287"/>
        <v>0</v>
      </c>
      <c r="AM456" s="8">
        <f t="shared" si="312"/>
        <v>0</v>
      </c>
      <c r="AN456" s="8">
        <f t="shared" si="313"/>
        <v>0</v>
      </c>
      <c r="AO456" s="8">
        <f>IFERROR(VLOOKUP(A456,PERSAMAAN!B:D,3,0),AN456)</f>
        <v>0</v>
      </c>
      <c r="AP456" s="1"/>
      <c r="AQ456" s="8">
        <f t="shared" si="288"/>
        <v>0</v>
      </c>
      <c r="AR456" s="8" t="str">
        <f>IF(AQ456=0,"-",VLOOKUP(A456,FR_HITUNG_MINMAX!A:H,8,0))</f>
        <v>-</v>
      </c>
      <c r="AS456" s="1"/>
      <c r="AT456" s="8" t="str">
        <f t="shared" si="289"/>
        <v>-</v>
      </c>
      <c r="AU456" s="12">
        <f t="shared" si="290"/>
        <v>0</v>
      </c>
      <c r="AV456" s="12">
        <f t="shared" si="291"/>
        <v>0</v>
      </c>
      <c r="AW456" s="8">
        <f t="shared" si="314"/>
        <v>-1</v>
      </c>
      <c r="AX456" s="1"/>
      <c r="AY456" s="8">
        <f t="shared" si="292"/>
        <v>0</v>
      </c>
      <c r="AZ456" s="8" t="str">
        <f>IF(AY456=0,"-",VLOOKUP(A456,FR_HITUNG_MINMAX!A:I,9,0))</f>
        <v>-</v>
      </c>
      <c r="BB456" s="8" t="str">
        <f t="shared" si="293"/>
        <v>-</v>
      </c>
      <c r="BC456" s="12">
        <f t="shared" si="294"/>
        <v>0</v>
      </c>
      <c r="BD456" s="12">
        <f t="shared" si="295"/>
        <v>0</v>
      </c>
      <c r="BE456" s="16"/>
      <c r="BF456" s="8">
        <f>SUMIF('REALISASI ORDER'!C:C,A456,'REALISASI ORDER'!E:E)</f>
        <v>0</v>
      </c>
      <c r="BG456" s="8">
        <f t="shared" si="315"/>
        <v>1</v>
      </c>
      <c r="BH456" s="8">
        <f t="shared" si="296"/>
        <v>0</v>
      </c>
      <c r="BI456" s="8">
        <f t="shared" si="297"/>
        <v>0</v>
      </c>
      <c r="BJ456" s="8">
        <f t="shared" si="316"/>
        <v>0</v>
      </c>
      <c r="BK456" s="33">
        <f t="shared" si="317"/>
        <v>0</v>
      </c>
      <c r="BL456" s="33">
        <f t="shared" si="298"/>
        <v>0</v>
      </c>
      <c r="BM456" s="33">
        <f t="shared" si="299"/>
        <v>0</v>
      </c>
      <c r="BN456" s="33">
        <f t="shared" si="318"/>
        <v>0</v>
      </c>
      <c r="BO456" s="8">
        <f t="shared" si="300"/>
        <v>0</v>
      </c>
      <c r="BP456" s="8">
        <f t="shared" si="301"/>
        <v>0</v>
      </c>
      <c r="BQ456" s="8">
        <f t="shared" si="302"/>
        <v>0</v>
      </c>
      <c r="BR456" s="8">
        <f>IFERROR(ROUNDDOWN(BF456*BN456/(BK456+BL456+BM456+BN),0),0)</f>
        <v>0</v>
      </c>
      <c r="BS456" s="8" t="str">
        <f t="shared" si="303"/>
        <v>53140-KVB-900</v>
      </c>
      <c r="BT456" s="8">
        <f>SUMIF(FR_HITUNG_MINMAX!A:A,ORDER!A456,FR_HITUNG_MINMAX!AS:AS)</f>
        <v>0</v>
      </c>
      <c r="BU456" s="8">
        <f t="shared" si="319"/>
        <v>0</v>
      </c>
      <c r="BV456" s="8" t="str">
        <f t="shared" si="304"/>
        <v>-</v>
      </c>
      <c r="BW456" s="8" t="str">
        <f>VLOOKUP(A456,'STOK PESALAKAN'!A:F,6,0)</f>
        <v/>
      </c>
    </row>
    <row r="457" spans="1:75">
      <c r="A457" s="41" t="s">
        <v>508</v>
      </c>
      <c r="B457" s="99">
        <f>IFERROR(IFERROR(VLOOKUP(A457,'STOK PACUL'!C:H,6,0),VLOOKUP(A457,'KATEGORI PACUL'!A:C,3,0)),0)</f>
        <v>0</v>
      </c>
      <c r="C457" s="8">
        <f>IFERROR(VLOOKUP(A457,'KATEGORI PACUL'!A:D,4,0),0)</f>
        <v>0</v>
      </c>
      <c r="D457" s="99">
        <f>IFERROR(IFERROR(VLOOKUP(A457,'STOK PESALAKAN'!C:H,6,0),VLOOKUP(A457,'KATEGORI PESALAKAN'!A:C,3,0)),0)</f>
        <v>0</v>
      </c>
      <c r="E457" s="8">
        <f>IFERROR(VLOOKUP(A457,'KATEGORI PESALAKAN'!A:D,4,0),0)</f>
        <v>0</v>
      </c>
      <c r="F457" s="99">
        <f>IFERROR(IFERROR(VLOOKUP(A457,'STOK CIKDITIRO'!C:H,6,0),VLOOKUP(A457,'KATEGORI CIKDITIRO'!A:C,3,0)),0)</f>
        <v>0</v>
      </c>
      <c r="G457" s="8">
        <f>IFERROR(VLOOKUP(A457,'KATEGORI CIKDITIRO'!A:D,4,0),0)</f>
        <v>0</v>
      </c>
      <c r="H457" s="99">
        <f>IFERROR(IFERROR(VLOOKUP(A457,'STOK TRAYEMAN'!C:H,6,0),VLOOKUP(A457,'KATEGORI TRAYEMAN'!A:C,3,0)),0)</f>
        <v>0</v>
      </c>
      <c r="I457" s="8">
        <f>IFERROR(VLOOKUP(A457,'KATEGORI TRAYEMAN'!A:D,4,0),0)</f>
        <v>0</v>
      </c>
      <c r="J457" s="8" t="str">
        <f>IFERROR(VLOOKUP(A457,'NOSTOK PACUL'!A:C,3,0),IFERROR(IF(VLOOKUP(A457,'STOK PACUL'!A:B,2,0)="NOSTOK","E",VLOOKUP(A457,'KATEGORI PACUL'!A:B,2,0)),"E"))</f>
        <v>E</v>
      </c>
      <c r="K457" s="8" t="str">
        <f>IFERROR(VLOOKUP(A457,'NOSTOK PESALAKAN'!A:C,3,0),IFERROR(IF(VLOOKUP(A457,'STOK PESALAKAN'!A:B,2,0)="NOSTOK","E",VLOOKUP(A457,'KATEGORI PESALAKAN'!A:B,2,0)),"E"))</f>
        <v>E</v>
      </c>
      <c r="L457" s="8" t="str">
        <f>IFERROR(VLOOKUP(A457,'NOSTOK CIKDITIRO'!A:C,3,0),IFERROR(IF(VLOOKUP(A457,'STOK CIKDITIRO'!A:B,2,0)="NOSTOK","E",VLOOKUP(A457,'KATEGORI CIKDITIRO'!A:B,2,0)),"E"))</f>
        <v>E</v>
      </c>
      <c r="M457" s="8" t="str">
        <f>IFERROR(VLOOKUP(A457,'NOSTOK TRAYEMAN'!A:C,3,0),IFERROR(IF(VLOOKUP(A457,'STOK TRAYEMAN'!A:B,2,0)="NOSTOK","E",VLOOKUP(A457,'KATEGORI TRAYEMAN'!A:B,2,0)),"E"))</f>
        <v>E</v>
      </c>
      <c r="N457" s="8" t="str">
        <f>IFERROR(VLOOKUP(A457,FR_HITUNG_MINMAX!A:B,2,0),0)</f>
        <v>PERPAK HEAD MIO J/GT/SOUL GT/JUP Z1-ATAS</v>
      </c>
      <c r="O457" s="8" t="str">
        <f>IFERROR(VLOOKUP(A457,FR_HITUNG_MINMAX!A:D,4,0),0)</f>
        <v>ORISIN</v>
      </c>
      <c r="P457" s="8">
        <f>IFERROR(VLOOKUP(A457,FR_HITUNG_MINMAX!A:G,7,0),1)</f>
        <v>1</v>
      </c>
      <c r="Q457" s="11">
        <f>IFERROR(VLOOKUP(A457,FR_HITUNG_MINMAX!A:J,10,0),1)</f>
        <v>1</v>
      </c>
      <c r="R457" s="8">
        <f>IFERROR(VLOOKUP(A457,FR_HITUNG_MINMAX!A:K,11,0),1)</f>
        <v>1</v>
      </c>
      <c r="S457" s="12">
        <f>IFERROR(VLOOKUP(A457,FR_HITUNG_MINMAX!A:F,6,0),0)</f>
        <v>21000</v>
      </c>
      <c r="T457" s="8">
        <f t="shared" si="305"/>
        <v>0</v>
      </c>
      <c r="U457" s="8">
        <f t="shared" si="280"/>
        <v>0</v>
      </c>
      <c r="V457" s="8">
        <f t="shared" si="281"/>
        <v>0</v>
      </c>
      <c r="W457" s="8">
        <f t="shared" si="306"/>
        <v>0</v>
      </c>
      <c r="X457" s="8">
        <f t="shared" si="307"/>
        <v>0</v>
      </c>
      <c r="Y457" s="16"/>
      <c r="Z457" s="15">
        <f t="shared" si="282"/>
        <v>0</v>
      </c>
      <c r="AA457" s="8">
        <f t="shared" si="308"/>
        <v>0</v>
      </c>
      <c r="AB457" s="16"/>
      <c r="AC457" s="15">
        <f t="shared" si="283"/>
        <v>0</v>
      </c>
      <c r="AD457" s="8">
        <f t="shared" si="284"/>
        <v>0</v>
      </c>
      <c r="AE457" s="16"/>
      <c r="AF457" s="15">
        <f t="shared" si="285"/>
        <v>0</v>
      </c>
      <c r="AG457" s="15">
        <f t="shared" si="309"/>
        <v>0</v>
      </c>
      <c r="AH457" s="16"/>
      <c r="AI457" s="15">
        <f t="shared" si="310"/>
        <v>0</v>
      </c>
      <c r="AJ457" s="8">
        <f t="shared" si="311"/>
        <v>0</v>
      </c>
      <c r="AK457" s="8">
        <f t="shared" si="286"/>
        <v>0</v>
      </c>
      <c r="AL457" s="8">
        <f t="shared" si="287"/>
        <v>0</v>
      </c>
      <c r="AM457" s="8">
        <f t="shared" si="312"/>
        <v>0</v>
      </c>
      <c r="AN457" s="8">
        <f t="shared" si="313"/>
        <v>0</v>
      </c>
      <c r="AO457" s="8">
        <f>IFERROR(VLOOKUP(A457,PERSAMAAN!B:D,3,0),AN457)</f>
        <v>0</v>
      </c>
      <c r="AP457" s="1"/>
      <c r="AQ457" s="8">
        <f t="shared" si="288"/>
        <v>0</v>
      </c>
      <c r="AR457" s="8" t="str">
        <f>IF(AQ457=0,"-",VLOOKUP(A457,FR_HITUNG_MINMAX!A:H,8,0))</f>
        <v>-</v>
      </c>
      <c r="AS457" s="1"/>
      <c r="AT457" s="8" t="str">
        <f t="shared" si="289"/>
        <v>-</v>
      </c>
      <c r="AU457" s="12">
        <f t="shared" si="290"/>
        <v>0</v>
      </c>
      <c r="AV457" s="12">
        <f t="shared" si="291"/>
        <v>0</v>
      </c>
      <c r="AW457" s="8">
        <f t="shared" si="314"/>
        <v>0</v>
      </c>
      <c r="AX457" s="1"/>
      <c r="AY457" s="8">
        <f t="shared" si="292"/>
        <v>0</v>
      </c>
      <c r="AZ457" s="8" t="str">
        <f>IF(AY457=0,"-",VLOOKUP(A457,FR_HITUNG_MINMAX!A:I,9,0))</f>
        <v>-</v>
      </c>
      <c r="BB457" s="8" t="str">
        <f t="shared" si="293"/>
        <v>-</v>
      </c>
      <c r="BC457" s="12">
        <f t="shared" si="294"/>
        <v>0</v>
      </c>
      <c r="BD457" s="12">
        <f t="shared" si="295"/>
        <v>0</v>
      </c>
      <c r="BE457" s="16"/>
      <c r="BF457" s="8">
        <f>SUMIF('REALISASI ORDER'!C:C,A457,'REALISASI ORDER'!E:E)</f>
        <v>0</v>
      </c>
      <c r="BG457" s="8">
        <f t="shared" si="315"/>
        <v>0</v>
      </c>
      <c r="BH457" s="8">
        <f t="shared" si="296"/>
        <v>0</v>
      </c>
      <c r="BI457" s="8">
        <f t="shared" si="297"/>
        <v>0</v>
      </c>
      <c r="BJ457" s="8">
        <f t="shared" si="316"/>
        <v>0</v>
      </c>
      <c r="BK457" s="33">
        <f t="shared" si="317"/>
        <v>0</v>
      </c>
      <c r="BL457" s="33">
        <f t="shared" si="298"/>
        <v>0</v>
      </c>
      <c r="BM457" s="33">
        <f t="shared" si="299"/>
        <v>0</v>
      </c>
      <c r="BN457" s="33">
        <f t="shared" si="318"/>
        <v>0</v>
      </c>
      <c r="BO457" s="8">
        <f t="shared" si="300"/>
        <v>0</v>
      </c>
      <c r="BP457" s="8">
        <f t="shared" si="301"/>
        <v>0</v>
      </c>
      <c r="BQ457" s="8">
        <f t="shared" si="302"/>
        <v>0</v>
      </c>
      <c r="BR457" s="8">
        <f>IFERROR(ROUNDDOWN(BF457*BN457/(BK457+BL457+BM457+BN),0),0)</f>
        <v>0</v>
      </c>
      <c r="BS457" s="8" t="str">
        <f t="shared" si="303"/>
        <v>54P-E1181-00</v>
      </c>
      <c r="BT457" s="8">
        <f>SUMIF(FR_HITUNG_MINMAX!A:A,ORDER!A457,FR_HITUNG_MINMAX!AS:AS)</f>
        <v>0</v>
      </c>
      <c r="BU457" s="8">
        <f t="shared" si="319"/>
        <v>0</v>
      </c>
      <c r="BV457" s="8" t="str">
        <f t="shared" si="304"/>
        <v>-</v>
      </c>
      <c r="BW457" s="8" t="str">
        <f>VLOOKUP(A457,'STOK PESALAKAN'!A:F,6,0)</f>
        <v/>
      </c>
    </row>
    <row r="458" spans="1:75" ht="15" customHeight="1">
      <c r="A458" s="41" t="s">
        <v>509</v>
      </c>
      <c r="B458" s="99">
        <f>IFERROR(IFERROR(VLOOKUP(A458,'STOK PACUL'!C:H,6,0),VLOOKUP(A458,'KATEGORI PACUL'!A:C,3,0)),0)</f>
        <v>0</v>
      </c>
      <c r="C458" s="8">
        <f>IFERROR(VLOOKUP(A458,'KATEGORI PACUL'!A:D,4,0),0)</f>
        <v>0</v>
      </c>
      <c r="D458" s="99">
        <f>IFERROR(IFERROR(VLOOKUP(A458,'STOK PESALAKAN'!C:H,6,0),VLOOKUP(A458,'KATEGORI PESALAKAN'!A:C,3,0)),0)</f>
        <v>0</v>
      </c>
      <c r="E458" s="8">
        <f>IFERROR(VLOOKUP(A458,'KATEGORI PESALAKAN'!A:D,4,0),0)</f>
        <v>0</v>
      </c>
      <c r="F458" s="99">
        <f>IFERROR(IFERROR(VLOOKUP(A458,'STOK CIKDITIRO'!C:H,6,0),VLOOKUP(A458,'KATEGORI CIKDITIRO'!A:C,3,0)),0)</f>
        <v>0</v>
      </c>
      <c r="G458" s="8">
        <f>IFERROR(VLOOKUP(A458,'KATEGORI CIKDITIRO'!A:D,4,0),0)</f>
        <v>0</v>
      </c>
      <c r="H458" s="99">
        <f>IFERROR(IFERROR(VLOOKUP(A458,'STOK TRAYEMAN'!C:H,6,0),VLOOKUP(A458,'KATEGORI TRAYEMAN'!A:C,3,0)),0)</f>
        <v>0</v>
      </c>
      <c r="I458" s="8">
        <f>IFERROR(VLOOKUP(A458,'KATEGORI TRAYEMAN'!A:D,4,0),0)</f>
        <v>0</v>
      </c>
      <c r="J458" s="8" t="str">
        <f>IFERROR(VLOOKUP(A458,'NOSTOK PACUL'!A:C,3,0),IFERROR(IF(VLOOKUP(A458,'STOK PACUL'!A:B,2,0)="NOSTOK","E",VLOOKUP(A458,'KATEGORI PACUL'!A:B,2,0)),"E"))</f>
        <v>E</v>
      </c>
      <c r="K458" s="8" t="str">
        <f>IFERROR(VLOOKUP(A458,'NOSTOK PESALAKAN'!A:C,3,0),IFERROR(IF(VLOOKUP(A458,'STOK PESALAKAN'!A:B,2,0)="NOSTOK","E",VLOOKUP(A458,'KATEGORI PESALAKAN'!A:B,2,0)),"E"))</f>
        <v>E</v>
      </c>
      <c r="L458" s="8" t="str">
        <f>IFERROR(VLOOKUP(A458,'NOSTOK CIKDITIRO'!A:C,3,0),IFERROR(IF(VLOOKUP(A458,'STOK CIKDITIRO'!A:B,2,0)="NOSTOK","E",VLOOKUP(A458,'KATEGORI CIKDITIRO'!A:B,2,0)),"E"))</f>
        <v>E</v>
      </c>
      <c r="M458" s="8" t="str">
        <f>IFERROR(VLOOKUP(A458,'NOSTOK TRAYEMAN'!A:C,3,0),IFERROR(IF(VLOOKUP(A458,'STOK TRAYEMAN'!A:B,2,0)="NOSTOK","E",VLOOKUP(A458,'KATEGORI TRAYEMAN'!A:B,2,0)),"E"))</f>
        <v>E</v>
      </c>
      <c r="N458" s="8" t="str">
        <f>IFERROR(VLOOKUP(A458,FR_HITUNG_MINMAX!A:B,2,0),0)</f>
        <v>BLOK SEHER MIO J/GT/SOUL GT/FINO FI</v>
      </c>
      <c r="O458" s="8" t="str">
        <f>IFERROR(VLOOKUP(A458,FR_HITUNG_MINMAX!A:D,4,0),0)</f>
        <v>ORISIN</v>
      </c>
      <c r="P458" s="8">
        <f>IFERROR(VLOOKUP(A458,FR_HITUNG_MINMAX!A:G,7,0),1)</f>
        <v>1</v>
      </c>
      <c r="Q458" s="11" t="str">
        <f>IFERROR(VLOOKUP(A458,FR_HITUNG_MINMAX!A:J,10,0),1)</f>
        <v>1</v>
      </c>
      <c r="R458" s="8">
        <f>IFERROR(VLOOKUP(A458,FR_HITUNG_MINMAX!A:K,11,0),1)</f>
        <v>1</v>
      </c>
      <c r="S458" s="12">
        <f>IFERROR(VLOOKUP(A458,FR_HITUNG_MINMAX!A:F,6,0),0)</f>
        <v>245000</v>
      </c>
      <c r="T458" s="8">
        <f t="shared" si="305"/>
        <v>0</v>
      </c>
      <c r="U458" s="8">
        <f t="shared" si="280"/>
        <v>0</v>
      </c>
      <c r="V458" s="8">
        <f t="shared" si="281"/>
        <v>0</v>
      </c>
      <c r="W458" s="8">
        <f t="shared" si="306"/>
        <v>0</v>
      </c>
      <c r="X458" s="8">
        <f t="shared" si="307"/>
        <v>0</v>
      </c>
      <c r="Y458" s="16"/>
      <c r="Z458" s="15">
        <f t="shared" si="282"/>
        <v>0</v>
      </c>
      <c r="AA458" s="8">
        <f t="shared" si="308"/>
        <v>0</v>
      </c>
      <c r="AB458" s="16"/>
      <c r="AC458" s="15">
        <f t="shared" si="283"/>
        <v>0</v>
      </c>
      <c r="AD458" s="8">
        <f t="shared" si="284"/>
        <v>0</v>
      </c>
      <c r="AE458" s="16"/>
      <c r="AF458" s="15">
        <f t="shared" si="285"/>
        <v>0</v>
      </c>
      <c r="AG458" s="15">
        <f t="shared" si="309"/>
        <v>0</v>
      </c>
      <c r="AH458" s="16"/>
      <c r="AI458" s="15">
        <f t="shared" si="310"/>
        <v>0</v>
      </c>
      <c r="AJ458" s="8">
        <f t="shared" si="311"/>
        <v>0</v>
      </c>
      <c r="AK458" s="8">
        <f t="shared" si="286"/>
        <v>0</v>
      </c>
      <c r="AL458" s="8">
        <f t="shared" si="287"/>
        <v>0</v>
      </c>
      <c r="AM458" s="8">
        <f t="shared" si="312"/>
        <v>0</v>
      </c>
      <c r="AN458" s="8">
        <f t="shared" si="313"/>
        <v>0</v>
      </c>
      <c r="AO458" s="8">
        <f>IFERROR(VLOOKUP(A458,PERSAMAAN!B:D,3,0),AN458)</f>
        <v>0</v>
      </c>
      <c r="AP458" s="1"/>
      <c r="AQ458" s="8">
        <f t="shared" si="288"/>
        <v>0</v>
      </c>
      <c r="AR458" s="8" t="str">
        <f>IF(AQ458=0,"-",VLOOKUP(A458,FR_HITUNG_MINMAX!A:H,8,0))</f>
        <v>-</v>
      </c>
      <c r="AS458" s="1"/>
      <c r="AT458" s="8" t="str">
        <f t="shared" si="289"/>
        <v>-</v>
      </c>
      <c r="AU458" s="12">
        <f t="shared" si="290"/>
        <v>0</v>
      </c>
      <c r="AV458" s="12">
        <f t="shared" si="291"/>
        <v>0</v>
      </c>
      <c r="AW458" s="8">
        <f t="shared" si="314"/>
        <v>0</v>
      </c>
      <c r="AX458" s="1"/>
      <c r="AY458" s="8">
        <f t="shared" si="292"/>
        <v>0</v>
      </c>
      <c r="AZ458" s="8" t="str">
        <f>IF(AY458=0,"-",VLOOKUP(A458,FR_HITUNG_MINMAX!A:I,9,0))</f>
        <v>-</v>
      </c>
      <c r="BB458" s="8" t="str">
        <f t="shared" si="293"/>
        <v>-</v>
      </c>
      <c r="BC458" s="12">
        <f t="shared" si="294"/>
        <v>0</v>
      </c>
      <c r="BD458" s="12">
        <f t="shared" si="295"/>
        <v>0</v>
      </c>
      <c r="BE458" s="16"/>
      <c r="BF458" s="8">
        <f>SUMIF('REALISASI ORDER'!C:C,A458,'REALISASI ORDER'!E:E)</f>
        <v>0</v>
      </c>
      <c r="BG458" s="8">
        <f t="shared" si="315"/>
        <v>0</v>
      </c>
      <c r="BH458" s="8">
        <f t="shared" si="296"/>
        <v>0</v>
      </c>
      <c r="BI458" s="8">
        <f t="shared" si="297"/>
        <v>0</v>
      </c>
      <c r="BJ458" s="8">
        <f t="shared" si="316"/>
        <v>0</v>
      </c>
      <c r="BK458" s="33">
        <f t="shared" si="317"/>
        <v>0</v>
      </c>
      <c r="BL458" s="33">
        <f t="shared" si="298"/>
        <v>0</v>
      </c>
      <c r="BM458" s="33">
        <f t="shared" si="299"/>
        <v>0</v>
      </c>
      <c r="BN458" s="33">
        <f t="shared" si="318"/>
        <v>0</v>
      </c>
      <c r="BO458" s="8">
        <f t="shared" si="300"/>
        <v>0</v>
      </c>
      <c r="BP458" s="8">
        <f t="shared" si="301"/>
        <v>0</v>
      </c>
      <c r="BQ458" s="8">
        <f t="shared" si="302"/>
        <v>0</v>
      </c>
      <c r="BR458" s="8">
        <f>IFERROR(ROUNDDOWN(BF458*BN458/(BK458+BL458+BM458+BN),0),0)</f>
        <v>0</v>
      </c>
      <c r="BS458" s="8" t="str">
        <f t="shared" si="303"/>
        <v>54P-E1311-00</v>
      </c>
      <c r="BT458" s="8">
        <f>SUMIF(FR_HITUNG_MINMAX!A:A,ORDER!A458,FR_HITUNG_MINMAX!AS:AS)</f>
        <v>0</v>
      </c>
      <c r="BU458" s="8">
        <f t="shared" si="319"/>
        <v>0</v>
      </c>
      <c r="BV458" s="8" t="str">
        <f t="shared" si="304"/>
        <v>-</v>
      </c>
      <c r="BW458" s="8" t="str">
        <f>VLOOKUP(A458,'STOK PESALAKAN'!A:F,6,0)</f>
        <v/>
      </c>
    </row>
    <row r="459" spans="1:75">
      <c r="A459" s="41" t="s">
        <v>674</v>
      </c>
      <c r="B459" s="99">
        <f>IFERROR(IFERROR(VLOOKUP(A459,'STOK PACUL'!C:H,6,0),VLOOKUP(A459,'KATEGORI PACUL'!A:C,3,0)),0)</f>
        <v>0</v>
      </c>
      <c r="C459" s="8">
        <f>IFERROR(VLOOKUP(A459,'KATEGORI PACUL'!A:D,4,0),0)</f>
        <v>0</v>
      </c>
      <c r="D459" s="99">
        <f>IFERROR(IFERROR(VLOOKUP(A459,'STOK PESALAKAN'!C:H,6,0),VLOOKUP(A459,'KATEGORI PESALAKAN'!A:C,3,0)),0)</f>
        <v>0</v>
      </c>
      <c r="E459" s="8">
        <f>IFERROR(VLOOKUP(A459,'KATEGORI PESALAKAN'!A:D,4,0),0)</f>
        <v>0</v>
      </c>
      <c r="F459" s="99">
        <f>IFERROR(IFERROR(VLOOKUP(A459,'STOK CIKDITIRO'!C:H,6,0),VLOOKUP(A459,'KATEGORI CIKDITIRO'!A:C,3,0)),0)</f>
        <v>0</v>
      </c>
      <c r="G459" s="8">
        <f>IFERROR(VLOOKUP(A459,'KATEGORI CIKDITIRO'!A:D,4,0),0)</f>
        <v>0</v>
      </c>
      <c r="H459" s="99">
        <f>IFERROR(IFERROR(VLOOKUP(A459,'STOK TRAYEMAN'!C:H,6,0),VLOOKUP(A459,'KATEGORI TRAYEMAN'!A:C,3,0)),0)</f>
        <v>0</v>
      </c>
      <c r="I459" s="8">
        <f>IFERROR(VLOOKUP(A459,'KATEGORI TRAYEMAN'!A:D,4,0),0)</f>
        <v>0</v>
      </c>
      <c r="J459" s="8" t="str">
        <f>IFERROR(VLOOKUP(A459,'NOSTOK PACUL'!A:C,3,0),IFERROR(IF(VLOOKUP(A459,'STOK PACUL'!A:B,2,0)="NOSTOK","E",VLOOKUP(A459,'KATEGORI PACUL'!A:B,2,0)),"E"))</f>
        <v>E</v>
      </c>
      <c r="K459" s="8" t="str">
        <f>IFERROR(VLOOKUP(A459,'NOSTOK PESALAKAN'!A:C,3,0),IFERROR(IF(VLOOKUP(A459,'STOK PESALAKAN'!A:B,2,0)="NOSTOK","E",VLOOKUP(A459,'KATEGORI PESALAKAN'!A:B,2,0)),"E"))</f>
        <v>E</v>
      </c>
      <c r="L459" s="8" t="str">
        <f>IFERROR(VLOOKUP(A459,'NOSTOK CIKDITIRO'!A:C,3,0),IFERROR(IF(VLOOKUP(A459,'STOK CIKDITIRO'!A:B,2,0)="NOSTOK","E",VLOOKUP(A459,'KATEGORI CIKDITIRO'!A:B,2,0)),"E"))</f>
        <v>E</v>
      </c>
      <c r="M459" s="8" t="str">
        <f>IFERROR(VLOOKUP(A459,'NOSTOK TRAYEMAN'!A:C,3,0),IFERROR(IF(VLOOKUP(A459,'STOK TRAYEMAN'!A:B,2,0)="NOSTOK","E",VLOOKUP(A459,'KATEGORI TRAYEMAN'!A:B,2,0)),"E"))</f>
        <v>E</v>
      </c>
      <c r="N459" s="8" t="str">
        <f>IFERROR(VLOOKUP(A459,FR_HITUNG_MINMAX!A:B,2,0),0)</f>
        <v>PERPAK BLOK Y.MIO J ORI</v>
      </c>
      <c r="O459" s="8" t="str">
        <f>IFERROR(VLOOKUP(A459,FR_HITUNG_MINMAX!A:D,4,0),0)</f>
        <v>ORISIN</v>
      </c>
      <c r="P459" s="8">
        <f>IFERROR(VLOOKUP(A459,FR_HITUNG_MINMAX!A:G,7,0),1)</f>
        <v>1</v>
      </c>
      <c r="Q459" s="11">
        <f>IFERROR(VLOOKUP(A459,FR_HITUNG_MINMAX!A:J,10,0),1)</f>
        <v>1</v>
      </c>
      <c r="R459" s="8">
        <f>IFERROR(VLOOKUP(A459,FR_HITUNG_MINMAX!A:K,11,0),1)</f>
        <v>1</v>
      </c>
      <c r="S459" s="12">
        <f>IFERROR(VLOOKUP(A459,FR_HITUNG_MINMAX!A:F,6,0),0)</f>
        <v>7900</v>
      </c>
      <c r="T459" s="8">
        <f t="shared" si="305"/>
        <v>0</v>
      </c>
      <c r="U459" s="8">
        <f t="shared" si="280"/>
        <v>0</v>
      </c>
      <c r="V459" s="8">
        <f t="shared" si="281"/>
        <v>0</v>
      </c>
      <c r="W459" s="8">
        <f t="shared" si="306"/>
        <v>0</v>
      </c>
      <c r="X459" s="8">
        <f t="shared" si="307"/>
        <v>0</v>
      </c>
      <c r="Y459" s="16"/>
      <c r="Z459" s="15">
        <f t="shared" si="282"/>
        <v>0</v>
      </c>
      <c r="AA459" s="8">
        <f t="shared" si="308"/>
        <v>0</v>
      </c>
      <c r="AB459" s="16"/>
      <c r="AC459" s="15">
        <f t="shared" si="283"/>
        <v>0</v>
      </c>
      <c r="AD459" s="8">
        <f t="shared" si="284"/>
        <v>0</v>
      </c>
      <c r="AE459" s="16"/>
      <c r="AF459" s="15">
        <f t="shared" si="285"/>
        <v>0</v>
      </c>
      <c r="AG459" s="15">
        <f t="shared" si="309"/>
        <v>0</v>
      </c>
      <c r="AH459" s="16"/>
      <c r="AI459" s="15">
        <f t="shared" si="310"/>
        <v>0</v>
      </c>
      <c r="AJ459" s="8">
        <f t="shared" si="311"/>
        <v>0</v>
      </c>
      <c r="AK459" s="8">
        <f t="shared" si="286"/>
        <v>0</v>
      </c>
      <c r="AL459" s="8">
        <f t="shared" si="287"/>
        <v>0</v>
      </c>
      <c r="AM459" s="8">
        <f t="shared" si="312"/>
        <v>0</v>
      </c>
      <c r="AN459" s="8">
        <f t="shared" si="313"/>
        <v>0</v>
      </c>
      <c r="AO459" s="8">
        <f>IFERROR(VLOOKUP(A459,PERSAMAAN!B:D,3,0),AN459)</f>
        <v>0</v>
      </c>
      <c r="AP459" s="1"/>
      <c r="AQ459" s="8">
        <f t="shared" si="288"/>
        <v>0</v>
      </c>
      <c r="AR459" s="8" t="str">
        <f>IF(AQ459=0,"-",VLOOKUP(A459,FR_HITUNG_MINMAX!A:H,8,0))</f>
        <v>-</v>
      </c>
      <c r="AS459" s="1"/>
      <c r="AT459" s="8" t="str">
        <f t="shared" si="289"/>
        <v>-</v>
      </c>
      <c r="AU459" s="12">
        <f t="shared" si="290"/>
        <v>0</v>
      </c>
      <c r="AV459" s="12">
        <f t="shared" si="291"/>
        <v>0</v>
      </c>
      <c r="AW459" s="8">
        <f t="shared" si="314"/>
        <v>0</v>
      </c>
      <c r="AX459" s="1"/>
      <c r="AY459" s="8">
        <f t="shared" si="292"/>
        <v>0</v>
      </c>
      <c r="AZ459" s="8" t="str">
        <f>IF(AY459=0,"-",VLOOKUP(A459,FR_HITUNG_MINMAX!A:I,9,0))</f>
        <v>-</v>
      </c>
      <c r="BB459" s="8" t="str">
        <f t="shared" si="293"/>
        <v>-</v>
      </c>
      <c r="BC459" s="12">
        <f t="shared" si="294"/>
        <v>0</v>
      </c>
      <c r="BD459" s="12">
        <f t="shared" si="295"/>
        <v>0</v>
      </c>
      <c r="BE459" s="16"/>
      <c r="BF459" s="8">
        <f>SUMIF('REALISASI ORDER'!C:C,A459,'REALISASI ORDER'!E:E)</f>
        <v>0</v>
      </c>
      <c r="BG459" s="8">
        <f t="shared" si="315"/>
        <v>0</v>
      </c>
      <c r="BH459" s="8">
        <f t="shared" si="296"/>
        <v>0</v>
      </c>
      <c r="BI459" s="8">
        <f t="shared" si="297"/>
        <v>0</v>
      </c>
      <c r="BJ459" s="8">
        <f t="shared" si="316"/>
        <v>0</v>
      </c>
      <c r="BK459" s="33">
        <f t="shared" si="317"/>
        <v>0</v>
      </c>
      <c r="BL459" s="33">
        <f t="shared" si="298"/>
        <v>0</v>
      </c>
      <c r="BM459" s="33">
        <f t="shared" si="299"/>
        <v>0</v>
      </c>
      <c r="BN459" s="33">
        <f t="shared" si="318"/>
        <v>0</v>
      </c>
      <c r="BO459" s="8">
        <f t="shared" si="300"/>
        <v>0</v>
      </c>
      <c r="BP459" s="8">
        <f t="shared" si="301"/>
        <v>0</v>
      </c>
      <c r="BQ459" s="8">
        <f t="shared" si="302"/>
        <v>0</v>
      </c>
      <c r="BR459" s="8">
        <f>IFERROR(ROUNDDOWN(BF459*BN459/(BK459+BL459+BM459+BN),0),0)</f>
        <v>0</v>
      </c>
      <c r="BS459" s="8" t="str">
        <f t="shared" si="303"/>
        <v>54P-E1351-00</v>
      </c>
      <c r="BT459" s="8">
        <f>SUMIF(FR_HITUNG_MINMAX!A:A,ORDER!A459,FR_HITUNG_MINMAX!AS:AS)</f>
        <v>0</v>
      </c>
      <c r="BU459" s="8">
        <f t="shared" si="319"/>
        <v>0</v>
      </c>
      <c r="BV459" s="8" t="str">
        <f t="shared" si="304"/>
        <v>-</v>
      </c>
      <c r="BW459" s="8" t="str">
        <f>VLOOKUP(A459,'STOK PESALAKAN'!A:F,6,0)</f>
        <v/>
      </c>
    </row>
    <row r="460" spans="1:75" ht="15" customHeight="1">
      <c r="A460" s="41" t="s">
        <v>511</v>
      </c>
      <c r="B460" s="99">
        <f>IFERROR(IFERROR(VLOOKUP(A460,'STOK PACUL'!C:H,6,0),VLOOKUP(A460,'KATEGORI PACUL'!A:C,3,0)),0)</f>
        <v>0</v>
      </c>
      <c r="C460" s="8">
        <f>IFERROR(VLOOKUP(A460,'KATEGORI PACUL'!A:D,4,0),0)</f>
        <v>0</v>
      </c>
      <c r="D460" s="99">
        <f>IFERROR(IFERROR(VLOOKUP(A460,'STOK PESALAKAN'!C:H,6,0),VLOOKUP(A460,'KATEGORI PESALAKAN'!A:C,3,0)),0)</f>
        <v>0</v>
      </c>
      <c r="E460" s="8">
        <f>IFERROR(VLOOKUP(A460,'KATEGORI PESALAKAN'!A:D,4,0),0)</f>
        <v>0</v>
      </c>
      <c r="F460" s="99">
        <f>IFERROR(IFERROR(VLOOKUP(A460,'STOK CIKDITIRO'!C:H,6,0),VLOOKUP(A460,'KATEGORI CIKDITIRO'!A:C,3,0)),0)</f>
        <v>0</v>
      </c>
      <c r="G460" s="8">
        <f>IFERROR(VLOOKUP(A460,'KATEGORI CIKDITIRO'!A:D,4,0),0)</f>
        <v>0</v>
      </c>
      <c r="H460" s="99">
        <f>IFERROR(IFERROR(VLOOKUP(A460,'STOK TRAYEMAN'!C:H,6,0),VLOOKUP(A460,'KATEGORI TRAYEMAN'!A:C,3,0)),0)</f>
        <v>0</v>
      </c>
      <c r="I460" s="8">
        <f>IFERROR(VLOOKUP(A460,'KATEGORI TRAYEMAN'!A:D,4,0),0)</f>
        <v>0</v>
      </c>
      <c r="J460" s="8" t="str">
        <f>IFERROR(VLOOKUP(A460,'NOSTOK PACUL'!A:C,3,0),IFERROR(IF(VLOOKUP(A460,'STOK PACUL'!A:B,2,0)="NOSTOK","E",VLOOKUP(A460,'KATEGORI PACUL'!A:B,2,0)),"E"))</f>
        <v>E</v>
      </c>
      <c r="K460" s="8" t="str">
        <f>IFERROR(VLOOKUP(A460,'NOSTOK PESALAKAN'!A:C,3,0),IFERROR(IF(VLOOKUP(A460,'STOK PESALAKAN'!A:B,2,0)="NOSTOK","E",VLOOKUP(A460,'KATEGORI PESALAKAN'!A:B,2,0)),"E"))</f>
        <v>E</v>
      </c>
      <c r="L460" s="8" t="str">
        <f>IFERROR(VLOOKUP(A460,'NOSTOK CIKDITIRO'!A:C,3,0),IFERROR(IF(VLOOKUP(A460,'STOK CIKDITIRO'!A:B,2,0)="NOSTOK","E",VLOOKUP(A460,'KATEGORI CIKDITIRO'!A:B,2,0)),"E"))</f>
        <v>E</v>
      </c>
      <c r="M460" s="8" t="str">
        <f>IFERROR(VLOOKUP(A460,'NOSTOK TRAYEMAN'!A:C,3,0),IFERROR(IF(VLOOKUP(A460,'STOK TRAYEMAN'!A:B,2,0)="NOSTOK","E",VLOOKUP(A460,'KATEGORI TRAYEMAN'!A:B,2,0)),"E"))</f>
        <v>E</v>
      </c>
      <c r="N460" s="8" t="str">
        <f>IFERROR(VLOOKUP(A460,FR_HITUNG_MINMAX!A:B,2,0),0)</f>
        <v>SEHER SET STD MIO J/GT/SOUL GT/FINO</v>
      </c>
      <c r="O460" s="8" t="str">
        <f>IFERROR(VLOOKUP(A460,FR_HITUNG_MINMAX!A:D,4,0),0)</f>
        <v>ORISIN</v>
      </c>
      <c r="P460" s="8">
        <f>IFERROR(VLOOKUP(A460,FR_HITUNG_MINMAX!A:G,7,0),1)</f>
        <v>1</v>
      </c>
      <c r="Q460" s="11" t="str">
        <f>IFERROR(VLOOKUP(A460,FR_HITUNG_MINMAX!A:J,10,0),1)</f>
        <v>1</v>
      </c>
      <c r="R460" s="8">
        <f>IFERROR(VLOOKUP(A460,FR_HITUNG_MINMAX!A:K,11,0),1)</f>
        <v>1</v>
      </c>
      <c r="S460" s="12">
        <f>IFERROR(VLOOKUP(A460,FR_HITUNG_MINMAX!A:F,6,0),0)</f>
        <v>206000</v>
      </c>
      <c r="T460" s="8">
        <f t="shared" si="305"/>
        <v>0</v>
      </c>
      <c r="U460" s="8">
        <f t="shared" si="280"/>
        <v>0</v>
      </c>
      <c r="V460" s="8">
        <f t="shared" si="281"/>
        <v>0</v>
      </c>
      <c r="W460" s="8">
        <f t="shared" si="306"/>
        <v>0</v>
      </c>
      <c r="X460" s="8">
        <f t="shared" si="307"/>
        <v>0</v>
      </c>
      <c r="Y460" s="16"/>
      <c r="Z460" s="15">
        <f t="shared" si="282"/>
        <v>0</v>
      </c>
      <c r="AA460" s="8">
        <f t="shared" si="308"/>
        <v>0</v>
      </c>
      <c r="AB460" s="16"/>
      <c r="AC460" s="15">
        <f t="shared" si="283"/>
        <v>0</v>
      </c>
      <c r="AD460" s="8">
        <f t="shared" si="284"/>
        <v>0</v>
      </c>
      <c r="AE460" s="16"/>
      <c r="AF460" s="15">
        <f t="shared" si="285"/>
        <v>0</v>
      </c>
      <c r="AG460" s="15">
        <f t="shared" si="309"/>
        <v>0</v>
      </c>
      <c r="AH460" s="16"/>
      <c r="AI460" s="15">
        <f t="shared" si="310"/>
        <v>0</v>
      </c>
      <c r="AJ460" s="8">
        <f t="shared" si="311"/>
        <v>0</v>
      </c>
      <c r="AK460" s="8">
        <f t="shared" si="286"/>
        <v>0</v>
      </c>
      <c r="AL460" s="8">
        <f t="shared" si="287"/>
        <v>0</v>
      </c>
      <c r="AM460" s="8">
        <f t="shared" si="312"/>
        <v>0</v>
      </c>
      <c r="AN460" s="8">
        <f t="shared" si="313"/>
        <v>0</v>
      </c>
      <c r="AO460" s="8">
        <f>IFERROR(VLOOKUP(A460,PERSAMAAN!B:D,3,0),AN460)</f>
        <v>0</v>
      </c>
      <c r="AP460" s="1"/>
      <c r="AQ460" s="8">
        <f t="shared" si="288"/>
        <v>0</v>
      </c>
      <c r="AR460" s="8" t="str">
        <f>IF(AQ460=0,"-",VLOOKUP(A460,FR_HITUNG_MINMAX!A:H,8,0))</f>
        <v>-</v>
      </c>
      <c r="AS460" s="1"/>
      <c r="AT460" s="8" t="str">
        <f t="shared" si="289"/>
        <v>-</v>
      </c>
      <c r="AU460" s="12">
        <f t="shared" si="290"/>
        <v>0</v>
      </c>
      <c r="AV460" s="12">
        <f t="shared" si="291"/>
        <v>0</v>
      </c>
      <c r="AW460" s="8">
        <f t="shared" si="314"/>
        <v>0</v>
      </c>
      <c r="AX460" s="1"/>
      <c r="AY460" s="8">
        <f t="shared" si="292"/>
        <v>0</v>
      </c>
      <c r="AZ460" s="8" t="str">
        <f>IF(AY460=0,"-",VLOOKUP(A460,FR_HITUNG_MINMAX!A:I,9,0))</f>
        <v>-</v>
      </c>
      <c r="BB460" s="8" t="str">
        <f t="shared" si="293"/>
        <v>-</v>
      </c>
      <c r="BC460" s="12">
        <f t="shared" si="294"/>
        <v>0</v>
      </c>
      <c r="BD460" s="12">
        <f t="shared" si="295"/>
        <v>0</v>
      </c>
      <c r="BE460" s="16"/>
      <c r="BF460" s="8">
        <f>SUMIF('REALISASI ORDER'!C:C,A460,'REALISASI ORDER'!E:E)</f>
        <v>0</v>
      </c>
      <c r="BG460" s="8">
        <f t="shared" si="315"/>
        <v>0</v>
      </c>
      <c r="BH460" s="8">
        <f t="shared" si="296"/>
        <v>0</v>
      </c>
      <c r="BI460" s="8">
        <f t="shared" si="297"/>
        <v>0</v>
      </c>
      <c r="BJ460" s="8">
        <f t="shared" si="316"/>
        <v>0</v>
      </c>
      <c r="BK460" s="33">
        <f t="shared" si="317"/>
        <v>0</v>
      </c>
      <c r="BL460" s="33">
        <f t="shared" si="298"/>
        <v>0</v>
      </c>
      <c r="BM460" s="33">
        <f t="shared" si="299"/>
        <v>0</v>
      </c>
      <c r="BN460" s="33">
        <f t="shared" si="318"/>
        <v>0</v>
      </c>
      <c r="BO460" s="8">
        <f t="shared" si="300"/>
        <v>0</v>
      </c>
      <c r="BP460" s="8">
        <f t="shared" si="301"/>
        <v>0</v>
      </c>
      <c r="BQ460" s="8">
        <f t="shared" si="302"/>
        <v>0</v>
      </c>
      <c r="BR460" s="8">
        <f>IFERROR(ROUNDDOWN(BF460*BN460/(BK460+BL460+BM460+BN),0),0)</f>
        <v>0</v>
      </c>
      <c r="BS460" s="8" t="str">
        <f t="shared" si="303"/>
        <v>54P-WE160-00</v>
      </c>
      <c r="BT460" s="8">
        <f>SUMIF(FR_HITUNG_MINMAX!A:A,ORDER!A460,FR_HITUNG_MINMAX!AS:AS)</f>
        <v>0</v>
      </c>
      <c r="BU460" s="8">
        <f t="shared" si="319"/>
        <v>0</v>
      </c>
      <c r="BV460" s="8" t="str">
        <f t="shared" si="304"/>
        <v>-</v>
      </c>
      <c r="BW460" s="8" t="str">
        <f>VLOOKUP(A460,'STOK PESALAKAN'!A:F,6,0)</f>
        <v/>
      </c>
    </row>
    <row r="461" spans="1:75" ht="15" customHeight="1">
      <c r="A461" s="41" t="s">
        <v>512</v>
      </c>
      <c r="B461" s="99">
        <f>IFERROR(IFERROR(VLOOKUP(A461,'STOK PACUL'!C:H,6,0),VLOOKUP(A461,'KATEGORI PACUL'!A:C,3,0)),0)</f>
        <v>2</v>
      </c>
      <c r="C461" s="8">
        <f>IFERROR(VLOOKUP(A461,'KATEGORI PACUL'!A:D,4,0),0)</f>
        <v>1</v>
      </c>
      <c r="D461" s="99">
        <f>IFERROR(IFERROR(VLOOKUP(A461,'STOK PESALAKAN'!C:H,6,0),VLOOKUP(A461,'KATEGORI PESALAKAN'!A:C,3,0)),0)</f>
        <v>4</v>
      </c>
      <c r="E461" s="8">
        <f>IFERROR(VLOOKUP(A461,'KATEGORI PESALAKAN'!A:D,4,0),0)</f>
        <v>2</v>
      </c>
      <c r="F461" s="99">
        <f>IFERROR(IFERROR(VLOOKUP(A461,'STOK CIKDITIRO'!C:H,6,0),VLOOKUP(A461,'KATEGORI CIKDITIRO'!A:C,3,0)),0)</f>
        <v>3</v>
      </c>
      <c r="G461" s="8">
        <f>IFERROR(VLOOKUP(A461,'KATEGORI CIKDITIRO'!A:D,4,0),0)</f>
        <v>3</v>
      </c>
      <c r="H461" s="99">
        <f>IFERROR(IFERROR(VLOOKUP(A461,'STOK TRAYEMAN'!C:H,6,0),VLOOKUP(A461,'KATEGORI TRAYEMAN'!A:C,3,0)),0)</f>
        <v>1</v>
      </c>
      <c r="I461" s="8">
        <f>IFERROR(VLOOKUP(A461,'KATEGORI TRAYEMAN'!A:D,4,0),0)</f>
        <v>0</v>
      </c>
      <c r="J461" s="8" t="str">
        <f>IFERROR(VLOOKUP(A461,'NOSTOK PACUL'!A:C,3,0),IFERROR(IF(VLOOKUP(A461,'STOK PACUL'!A:B,2,0)="NOSTOK","E",VLOOKUP(A461,'KATEGORI PACUL'!A:B,2,0)),"E"))</f>
        <v>D</v>
      </c>
      <c r="K461" s="8" t="str">
        <f>IFERROR(VLOOKUP(A461,'NOSTOK PESALAKAN'!A:C,3,0),IFERROR(IF(VLOOKUP(A461,'STOK PESALAKAN'!A:B,2,0)="NOSTOK","E",VLOOKUP(A461,'KATEGORI PESALAKAN'!A:B,2,0)),"E"))</f>
        <v>C</v>
      </c>
      <c r="L461" s="8" t="str">
        <f>IFERROR(VLOOKUP(A461,'NOSTOK CIKDITIRO'!A:C,3,0),IFERROR(IF(VLOOKUP(A461,'STOK CIKDITIRO'!A:B,2,0)="NOSTOK","E",VLOOKUP(A461,'KATEGORI CIKDITIRO'!A:B,2,0)),"E"))</f>
        <v>C</v>
      </c>
      <c r="M461" s="8" t="str">
        <f>IFERROR(VLOOKUP(A461,'NOSTOK TRAYEMAN'!A:C,3,0),IFERROR(IF(VLOOKUP(A461,'STOK TRAYEMAN'!A:B,2,0)="NOSTOK","E",VLOOKUP(A461,'KATEGORI TRAYEMAN'!A:B,2,0)),"E"))</f>
        <v>E</v>
      </c>
      <c r="N461" s="8" t="str">
        <f>IFERROR(VLOOKUP(A461,FR_HITUNG_MINMAX!A:B,2,0),0)</f>
        <v>SWITCH REM KANAN SGP (PB)</v>
      </c>
      <c r="O461" s="8" t="str">
        <f>IFERROR(VLOOKUP(A461,FR_HITUNG_MINMAX!A:D,4,0),0)</f>
        <v>ORISIN</v>
      </c>
      <c r="P461" s="8">
        <f>IFERROR(VLOOKUP(A461,FR_HITUNG_MINMAX!A:G,7,0),1)</f>
        <v>1</v>
      </c>
      <c r="Q461" s="11">
        <f>IFERROR(VLOOKUP(A461,FR_HITUNG_MINMAX!A:J,10,0),1)</f>
        <v>1</v>
      </c>
      <c r="R461" s="8">
        <f>IFERROR(VLOOKUP(A461,FR_HITUNG_MINMAX!A:K,11,0),1)</f>
        <v>1</v>
      </c>
      <c r="S461" s="12">
        <f>IFERROR(VLOOKUP(A461,FR_HITUNG_MINMAX!A:F,6,0),0)</f>
        <v>31000</v>
      </c>
      <c r="T461" s="8">
        <f t="shared" si="305"/>
        <v>1</v>
      </c>
      <c r="U461" s="8">
        <f t="shared" si="280"/>
        <v>2</v>
      </c>
      <c r="V461" s="8">
        <f t="shared" si="281"/>
        <v>0</v>
      </c>
      <c r="W461" s="8">
        <f t="shared" si="306"/>
        <v>1</v>
      </c>
      <c r="X461" s="8">
        <f t="shared" si="307"/>
        <v>0</v>
      </c>
      <c r="Y461" s="16"/>
      <c r="Z461" s="15">
        <f t="shared" si="282"/>
        <v>0</v>
      </c>
      <c r="AA461" s="8">
        <f t="shared" si="308"/>
        <v>0</v>
      </c>
      <c r="AB461" s="16"/>
      <c r="AC461" s="15">
        <f t="shared" si="283"/>
        <v>0</v>
      </c>
      <c r="AD461" s="8">
        <f t="shared" si="284"/>
        <v>1</v>
      </c>
      <c r="AE461" s="16"/>
      <c r="AF461" s="15">
        <f t="shared" si="285"/>
        <v>0</v>
      </c>
      <c r="AG461" s="15">
        <f t="shared" si="309"/>
        <v>0</v>
      </c>
      <c r="AH461" s="16"/>
      <c r="AI461" s="15">
        <f t="shared" si="310"/>
        <v>0</v>
      </c>
      <c r="AJ461" s="8">
        <f t="shared" si="311"/>
        <v>0</v>
      </c>
      <c r="AK461" s="8">
        <f t="shared" si="286"/>
        <v>0</v>
      </c>
      <c r="AL461" s="8">
        <f t="shared" si="287"/>
        <v>0</v>
      </c>
      <c r="AM461" s="8">
        <f t="shared" si="312"/>
        <v>0</v>
      </c>
      <c r="AN461" s="8">
        <f t="shared" si="313"/>
        <v>0</v>
      </c>
      <c r="AO461" s="8">
        <f>IFERROR(VLOOKUP(A461,PERSAMAAN!B:D,3,0),AN461)</f>
        <v>0</v>
      </c>
      <c r="AP461" s="1"/>
      <c r="AQ461" s="8">
        <f t="shared" si="288"/>
        <v>0</v>
      </c>
      <c r="AR461" s="8" t="str">
        <f>IF(AQ461=0,"-",VLOOKUP(A461,FR_HITUNG_MINMAX!A:H,8,0))</f>
        <v>-</v>
      </c>
      <c r="AS461" s="1"/>
      <c r="AT461" s="8" t="str">
        <f t="shared" si="289"/>
        <v>-</v>
      </c>
      <c r="AU461" s="12">
        <f t="shared" si="290"/>
        <v>0</v>
      </c>
      <c r="AV461" s="12">
        <f t="shared" si="291"/>
        <v>0</v>
      </c>
      <c r="AW461" s="8">
        <f t="shared" si="314"/>
        <v>-1</v>
      </c>
      <c r="AX461" s="1"/>
      <c r="AY461" s="8">
        <f t="shared" si="292"/>
        <v>0</v>
      </c>
      <c r="AZ461" s="8" t="str">
        <f>IF(AY461=0,"-",VLOOKUP(A461,FR_HITUNG_MINMAX!A:I,9,0))</f>
        <v>-</v>
      </c>
      <c r="BB461" s="8" t="str">
        <f t="shared" si="293"/>
        <v>-</v>
      </c>
      <c r="BC461" s="12">
        <f t="shared" si="294"/>
        <v>0</v>
      </c>
      <c r="BD461" s="12">
        <f t="shared" si="295"/>
        <v>0</v>
      </c>
      <c r="BE461" s="16"/>
      <c r="BF461" s="8">
        <f>SUMIF('REALISASI ORDER'!C:C,A461,'REALISASI ORDER'!E:E)</f>
        <v>0</v>
      </c>
      <c r="BG461" s="8">
        <f t="shared" si="315"/>
        <v>2</v>
      </c>
      <c r="BH461" s="8">
        <f t="shared" si="296"/>
        <v>4</v>
      </c>
      <c r="BI461" s="8">
        <f t="shared" si="297"/>
        <v>3</v>
      </c>
      <c r="BJ461" s="8">
        <f t="shared" si="316"/>
        <v>1</v>
      </c>
      <c r="BK461" s="33">
        <f t="shared" si="317"/>
        <v>1</v>
      </c>
      <c r="BL461" s="33">
        <f t="shared" si="298"/>
        <v>0</v>
      </c>
      <c r="BM461" s="33">
        <f t="shared" si="299"/>
        <v>0</v>
      </c>
      <c r="BN461" s="33">
        <f t="shared" si="318"/>
        <v>0</v>
      </c>
      <c r="BO461" s="8">
        <f t="shared" si="300"/>
        <v>0</v>
      </c>
      <c r="BP461" s="8">
        <f t="shared" si="301"/>
        <v>0</v>
      </c>
      <c r="BQ461" s="8">
        <f t="shared" si="302"/>
        <v>0</v>
      </c>
      <c r="BR461" s="8">
        <f>IFERROR(ROUNDDOWN(BF461*BN461/(BK461+BL461+BM461+BN),0),0)</f>
        <v>0</v>
      </c>
      <c r="BS461" s="8" t="str">
        <f t="shared" si="303"/>
        <v>57460-09J00-000</v>
      </c>
      <c r="BT461" s="8">
        <f>SUMIF(FR_HITUNG_MINMAX!A:A,ORDER!A461,FR_HITUNG_MINMAX!AS:AS)</f>
        <v>3</v>
      </c>
      <c r="BU461" s="8">
        <f t="shared" si="319"/>
        <v>0</v>
      </c>
      <c r="BV461" s="8" t="str">
        <f t="shared" si="304"/>
        <v>-</v>
      </c>
      <c r="BW461" s="8" t="str">
        <f>VLOOKUP(A461,'STOK PESALAKAN'!A:F,6,0)</f>
        <v/>
      </c>
    </row>
    <row r="462" spans="1:75" ht="15" customHeight="1">
      <c r="A462" s="41" t="s">
        <v>513</v>
      </c>
      <c r="B462" s="99">
        <f>IFERROR(IFERROR(VLOOKUP(A462,'STOK PACUL'!C:H,6,0),VLOOKUP(A462,'KATEGORI PACUL'!A:C,3,0)),0)</f>
        <v>2</v>
      </c>
      <c r="C462" s="8">
        <f>IFERROR(VLOOKUP(A462,'KATEGORI PACUL'!A:D,4,0),0)</f>
        <v>0</v>
      </c>
      <c r="D462" s="99">
        <f>IFERROR(IFERROR(VLOOKUP(A462,'STOK PESALAKAN'!C:H,6,0),VLOOKUP(A462,'KATEGORI PESALAKAN'!A:C,3,0)),0)</f>
        <v>2</v>
      </c>
      <c r="E462" s="8">
        <f>IFERROR(VLOOKUP(A462,'KATEGORI PESALAKAN'!A:D,4,0),0)</f>
        <v>0</v>
      </c>
      <c r="F462" s="99">
        <f>IFERROR(IFERROR(VLOOKUP(A462,'STOK CIKDITIRO'!C:H,6,0),VLOOKUP(A462,'KATEGORI CIKDITIRO'!A:C,3,0)),0)</f>
        <v>1</v>
      </c>
      <c r="G462" s="8">
        <f>IFERROR(VLOOKUP(A462,'KATEGORI CIKDITIRO'!A:D,4,0),0)</f>
        <v>2</v>
      </c>
      <c r="H462" s="99">
        <f>IFERROR(IFERROR(VLOOKUP(A462,'STOK TRAYEMAN'!C:H,6,0),VLOOKUP(A462,'KATEGORI TRAYEMAN'!A:C,3,0)),0)</f>
        <v>0</v>
      </c>
      <c r="I462" s="8">
        <f>IFERROR(VLOOKUP(A462,'KATEGORI TRAYEMAN'!A:D,4,0),0)</f>
        <v>0</v>
      </c>
      <c r="J462" s="8" t="str">
        <f>IFERROR(VLOOKUP(A462,'NOSTOK PACUL'!A:C,3,0),IFERROR(IF(VLOOKUP(A462,'STOK PACUL'!A:B,2,0)="NOSTOK","E",VLOOKUP(A462,'KATEGORI PACUL'!A:B,2,0)),"E"))</f>
        <v>E</v>
      </c>
      <c r="K462" s="8" t="str">
        <f>IFERROR(VLOOKUP(A462,'NOSTOK PESALAKAN'!A:C,3,0),IFERROR(IF(VLOOKUP(A462,'STOK PESALAKAN'!A:B,2,0)="NOSTOK","E",VLOOKUP(A462,'KATEGORI PESALAKAN'!A:B,2,0)),"E"))</f>
        <v>E</v>
      </c>
      <c r="L462" s="8" t="str">
        <f>IFERROR(VLOOKUP(A462,'NOSTOK CIKDITIRO'!A:C,3,0),IFERROR(IF(VLOOKUP(A462,'STOK CIKDITIRO'!A:B,2,0)="NOSTOK","E",VLOOKUP(A462,'KATEGORI CIKDITIRO'!A:B,2,0)),"E"))</f>
        <v>D</v>
      </c>
      <c r="M462" s="8" t="str">
        <f>IFERROR(VLOOKUP(A462,'NOSTOK TRAYEMAN'!A:C,3,0),IFERROR(IF(VLOOKUP(A462,'STOK TRAYEMAN'!A:B,2,0)="NOSTOK","E",VLOOKUP(A462,'KATEGORI TRAYEMAN'!A:B,2,0)),"E"))</f>
        <v>E</v>
      </c>
      <c r="N462" s="8" t="str">
        <f>IFERROR(VLOOKUP(A462,FR_HITUNG_MINMAX!A:B,2,0),0)</f>
        <v>GANTUNGAN BARANG MODEL MATI H.AHM ORI</v>
      </c>
      <c r="O462" s="8" t="str">
        <f>IFERROR(VLOOKUP(A462,FR_HITUNG_MINMAX!A:D,4,0),0)</f>
        <v>ORISIN</v>
      </c>
      <c r="P462" s="8">
        <f>IFERROR(VLOOKUP(A462,FR_HITUNG_MINMAX!A:G,7,0),1)</f>
        <v>1</v>
      </c>
      <c r="Q462" s="11" t="str">
        <f>IFERROR(VLOOKUP(A462,FR_HITUNG_MINMAX!A:J,10,0),1)</f>
        <v>1</v>
      </c>
      <c r="R462" s="8">
        <f>IFERROR(VLOOKUP(A462,FR_HITUNG_MINMAX!A:K,11,0),1)</f>
        <v>1</v>
      </c>
      <c r="S462" s="12">
        <f>IFERROR(VLOOKUP(A462,FR_HITUNG_MINMAX!A:F,6,0),0)</f>
        <v>7500</v>
      </c>
      <c r="T462" s="8">
        <f t="shared" si="305"/>
        <v>2</v>
      </c>
      <c r="U462" s="8">
        <f t="shared" si="280"/>
        <v>2</v>
      </c>
      <c r="V462" s="8">
        <f t="shared" si="281"/>
        <v>-1</v>
      </c>
      <c r="W462" s="8">
        <f t="shared" si="306"/>
        <v>0</v>
      </c>
      <c r="X462" s="8">
        <f t="shared" si="307"/>
        <v>0</v>
      </c>
      <c r="Y462" s="16"/>
      <c r="Z462" s="15">
        <f t="shared" si="282"/>
        <v>0</v>
      </c>
      <c r="AA462" s="8">
        <f t="shared" si="308"/>
        <v>0</v>
      </c>
      <c r="AB462" s="16"/>
      <c r="AC462" s="15">
        <f t="shared" si="283"/>
        <v>0</v>
      </c>
      <c r="AD462" s="8">
        <f t="shared" si="284"/>
        <v>0</v>
      </c>
      <c r="AE462" s="16"/>
      <c r="AF462" s="15">
        <f t="shared" si="285"/>
        <v>0</v>
      </c>
      <c r="AG462" s="15">
        <f t="shared" si="309"/>
        <v>0</v>
      </c>
      <c r="AH462" s="16"/>
      <c r="AI462" s="15">
        <f t="shared" si="310"/>
        <v>0</v>
      </c>
      <c r="AJ462" s="8">
        <f t="shared" si="311"/>
        <v>0</v>
      </c>
      <c r="AK462" s="8">
        <f t="shared" si="286"/>
        <v>0</v>
      </c>
      <c r="AL462" s="8">
        <f t="shared" si="287"/>
        <v>0</v>
      </c>
      <c r="AM462" s="8">
        <f t="shared" si="312"/>
        <v>0</v>
      </c>
      <c r="AN462" s="8">
        <f t="shared" si="313"/>
        <v>0</v>
      </c>
      <c r="AO462" s="8">
        <f>IFERROR(VLOOKUP(A462,PERSAMAAN!B:D,3,0),AN462)</f>
        <v>0</v>
      </c>
      <c r="AP462" s="1">
        <v>1</v>
      </c>
      <c r="AQ462" s="8">
        <f t="shared" si="288"/>
        <v>1</v>
      </c>
      <c r="AR462" s="8" t="str">
        <f>IF(AQ462=0,"-",VLOOKUP(A462,FR_HITUNG_MINMAX!A:H,8,0))</f>
        <v>SLT</v>
      </c>
      <c r="AS462" s="1" t="s">
        <v>30</v>
      </c>
      <c r="AT462" s="8" t="str">
        <f t="shared" si="289"/>
        <v>GSM</v>
      </c>
      <c r="AU462" s="12">
        <f t="shared" si="290"/>
        <v>7500</v>
      </c>
      <c r="AV462" s="12">
        <f t="shared" si="291"/>
        <v>2132750</v>
      </c>
      <c r="AW462" s="8">
        <f t="shared" si="314"/>
        <v>-4</v>
      </c>
      <c r="AX462" s="1"/>
      <c r="AY462" s="8">
        <f t="shared" si="292"/>
        <v>0</v>
      </c>
      <c r="AZ462" s="8" t="str">
        <f>IF(AY462=0,"-",VLOOKUP(A462,FR_HITUNG_MINMAX!A:I,9,0))</f>
        <v>-</v>
      </c>
      <c r="BB462" s="8" t="str">
        <f t="shared" si="293"/>
        <v>-</v>
      </c>
      <c r="BC462" s="12">
        <f t="shared" si="294"/>
        <v>0</v>
      </c>
      <c r="BD462" s="12">
        <f t="shared" si="295"/>
        <v>0</v>
      </c>
      <c r="BE462" s="16"/>
      <c r="BF462" s="8">
        <f>SUMIF('REALISASI ORDER'!C:C,A462,'REALISASI ORDER'!E:E)</f>
        <v>0</v>
      </c>
      <c r="BG462" s="8">
        <f t="shared" si="315"/>
        <v>2</v>
      </c>
      <c r="BH462" s="8">
        <f t="shared" si="296"/>
        <v>2</v>
      </c>
      <c r="BI462" s="8">
        <f t="shared" si="297"/>
        <v>1</v>
      </c>
      <c r="BJ462" s="8">
        <f t="shared" si="316"/>
        <v>0</v>
      </c>
      <c r="BK462" s="33">
        <f t="shared" si="317"/>
        <v>0</v>
      </c>
      <c r="BL462" s="33">
        <f t="shared" si="298"/>
        <v>0</v>
      </c>
      <c r="BM462" s="33">
        <f t="shared" si="299"/>
        <v>1</v>
      </c>
      <c r="BN462" s="33">
        <f t="shared" si="318"/>
        <v>0</v>
      </c>
      <c r="BO462" s="8">
        <f t="shared" si="300"/>
        <v>0</v>
      </c>
      <c r="BP462" s="8">
        <f t="shared" si="301"/>
        <v>0</v>
      </c>
      <c r="BQ462" s="8">
        <f t="shared" si="302"/>
        <v>0</v>
      </c>
      <c r="BR462" s="8">
        <f>IFERROR(ROUNDDOWN(BF462*BN462/(BK462+BL462+BM462+BN),0),0)</f>
        <v>0</v>
      </c>
      <c r="BS462" s="8" t="str">
        <f t="shared" si="303"/>
        <v>81132-GAH-000YV</v>
      </c>
      <c r="BT462" s="8">
        <f>SUMIF(FR_HITUNG_MINMAX!A:A,ORDER!A462,FR_HITUNG_MINMAX!AS:AS)</f>
        <v>1</v>
      </c>
      <c r="BU462" s="8">
        <f t="shared" si="319"/>
        <v>0</v>
      </c>
      <c r="BV462" s="8" t="str">
        <f t="shared" si="304"/>
        <v>GSM</v>
      </c>
      <c r="BW462" s="8" t="str">
        <f>VLOOKUP(A462,'STOK PESALAKAN'!A:F,6,0)</f>
        <v/>
      </c>
    </row>
    <row r="463" spans="1:75" ht="15" customHeight="1">
      <c r="A463" s="41" t="s">
        <v>1846</v>
      </c>
      <c r="B463" s="99">
        <f>IFERROR(IFERROR(VLOOKUP(A463,'STOK PACUL'!C:H,6,0),VLOOKUP(A463,'KATEGORI PACUL'!A:C,3,0)),0)</f>
        <v>1</v>
      </c>
      <c r="C463" s="8">
        <f>IFERROR(VLOOKUP(A463,'KATEGORI PACUL'!A:D,4,0),0)</f>
        <v>1</v>
      </c>
      <c r="D463" s="99">
        <f>IFERROR(IFERROR(VLOOKUP(A463,'STOK PESALAKAN'!C:H,6,0),VLOOKUP(A463,'KATEGORI PESALAKAN'!A:C,3,0)),0)</f>
        <v>0</v>
      </c>
      <c r="E463" s="8">
        <f>IFERROR(VLOOKUP(A463,'KATEGORI PESALAKAN'!A:D,4,0),0)</f>
        <v>0</v>
      </c>
      <c r="F463" s="99">
        <f>IFERROR(IFERROR(VLOOKUP(A463,'STOK CIKDITIRO'!C:H,6,0),VLOOKUP(A463,'KATEGORI CIKDITIRO'!A:C,3,0)),0)</f>
        <v>1</v>
      </c>
      <c r="G463" s="8">
        <f>IFERROR(VLOOKUP(A463,'KATEGORI CIKDITIRO'!A:D,4,0),0)</f>
        <v>0</v>
      </c>
      <c r="H463" s="99">
        <f>IFERROR(IFERROR(VLOOKUP(A463,'STOK TRAYEMAN'!C:H,6,0),VLOOKUP(A463,'KATEGORI TRAYEMAN'!A:C,3,0)),0)</f>
        <v>0</v>
      </c>
      <c r="I463" s="8">
        <f>IFERROR(VLOOKUP(A463,'KATEGORI TRAYEMAN'!A:D,4,0),0)</f>
        <v>0</v>
      </c>
      <c r="J463" s="8" t="str">
        <f>IFERROR(VLOOKUP(A463,'NOSTOK PACUL'!A:C,3,0),IFERROR(IF(VLOOKUP(A463,'STOK PACUL'!A:B,2,0)="NOSTOK","E",VLOOKUP(A463,'KATEGORI PACUL'!A:B,2,0)),"E"))</f>
        <v>D</v>
      </c>
      <c r="K463" s="8" t="str">
        <f>IFERROR(VLOOKUP(A463,'NOSTOK PESALAKAN'!A:C,3,0),IFERROR(IF(VLOOKUP(A463,'STOK PESALAKAN'!A:B,2,0)="NOSTOK","E",VLOOKUP(A463,'KATEGORI PESALAKAN'!A:B,2,0)),"E"))</f>
        <v>E</v>
      </c>
      <c r="L463" s="8" t="str">
        <f>IFERROR(VLOOKUP(A463,'NOSTOK CIKDITIRO'!A:C,3,0),IFERROR(IF(VLOOKUP(A463,'STOK CIKDITIRO'!A:B,2,0)="NOSTOK","E",VLOOKUP(A463,'KATEGORI CIKDITIRO'!A:B,2,0)),"E"))</f>
        <v>E</v>
      </c>
      <c r="M463" s="8" t="str">
        <f>IFERROR(VLOOKUP(A463,'NOSTOK TRAYEMAN'!A:C,3,0),IFERROR(IF(VLOOKUP(A463,'STOK TRAYEMAN'!A:B,2,0)="NOSTOK","E",VLOOKUP(A463,'KATEGORI TRAYEMAN'!A:B,2,0)),"E"))</f>
        <v>E</v>
      </c>
      <c r="N463" s="8" t="str">
        <f>IFERROR(VLOOKUP(A463,FR_HITUNG_MINMAX!A:B,2,0),0)</f>
        <v>OIL SEAL RODA BELAKANG H.VARIO 125/150/ 34X52X7 ORI</v>
      </c>
      <c r="O463" s="8" t="str">
        <f>IFERROR(VLOOKUP(A463,FR_HITUNG_MINMAX!A:D,4,0),0)</f>
        <v>ORISIN</v>
      </c>
      <c r="P463" s="8">
        <f>IFERROR(VLOOKUP(A463,FR_HITUNG_MINMAX!A:G,7,0),1)</f>
        <v>1</v>
      </c>
      <c r="Q463" s="11">
        <f>IFERROR(VLOOKUP(A463,FR_HITUNG_MINMAX!A:J,10,0),1)</f>
        <v>1</v>
      </c>
      <c r="R463" s="8">
        <f>IFERROR(VLOOKUP(A463,FR_HITUNG_MINMAX!A:K,11,0),1)</f>
        <v>1</v>
      </c>
      <c r="S463" s="12">
        <f>IFERROR(VLOOKUP(A463,FR_HITUNG_MINMAX!A:F,6,0),0)</f>
        <v>17000</v>
      </c>
      <c r="T463" s="8">
        <f t="shared" si="305"/>
        <v>0</v>
      </c>
      <c r="U463" s="8">
        <f t="shared" si="280"/>
        <v>0</v>
      </c>
      <c r="V463" s="8">
        <f t="shared" si="281"/>
        <v>1</v>
      </c>
      <c r="W463" s="8">
        <f t="shared" si="306"/>
        <v>0</v>
      </c>
      <c r="X463" s="8">
        <f t="shared" si="307"/>
        <v>0</v>
      </c>
      <c r="Y463" s="16"/>
      <c r="Z463" s="15">
        <f t="shared" si="282"/>
        <v>0</v>
      </c>
      <c r="AA463" s="8">
        <f t="shared" si="308"/>
        <v>0</v>
      </c>
      <c r="AB463" s="16"/>
      <c r="AC463" s="15">
        <f t="shared" si="283"/>
        <v>0</v>
      </c>
      <c r="AD463" s="8">
        <f t="shared" si="284"/>
        <v>0</v>
      </c>
      <c r="AE463" s="16"/>
      <c r="AF463" s="15">
        <f t="shared" si="285"/>
        <v>0</v>
      </c>
      <c r="AG463" s="15">
        <f t="shared" si="309"/>
        <v>0</v>
      </c>
      <c r="AH463" s="16"/>
      <c r="AI463" s="15">
        <f t="shared" si="310"/>
        <v>0</v>
      </c>
      <c r="AJ463" s="8">
        <f t="shared" si="311"/>
        <v>1</v>
      </c>
      <c r="AK463" s="8">
        <f t="shared" si="286"/>
        <v>0</v>
      </c>
      <c r="AL463" s="8">
        <f t="shared" si="287"/>
        <v>0</v>
      </c>
      <c r="AM463" s="8">
        <f t="shared" si="312"/>
        <v>0</v>
      </c>
      <c r="AN463" s="8">
        <f t="shared" si="313"/>
        <v>1</v>
      </c>
      <c r="AO463" s="8">
        <f>IFERROR(VLOOKUP(A463,PERSAMAAN!B:D,3,0),AN463)</f>
        <v>1</v>
      </c>
      <c r="AP463" s="1">
        <v>0</v>
      </c>
      <c r="AQ463" s="8">
        <f t="shared" si="288"/>
        <v>0</v>
      </c>
      <c r="AR463" s="8" t="str">
        <f>IF(AQ463=0,"-",VLOOKUP(A463,FR_HITUNG_MINMAX!A:H,8,0))</f>
        <v>-</v>
      </c>
      <c r="AS463" s="1"/>
      <c r="AT463" s="8" t="str">
        <f t="shared" si="289"/>
        <v>-</v>
      </c>
      <c r="AU463" s="12">
        <f t="shared" si="290"/>
        <v>0</v>
      </c>
      <c r="AV463" s="12">
        <f t="shared" si="291"/>
        <v>0</v>
      </c>
      <c r="AW463" s="8">
        <f t="shared" si="314"/>
        <v>-1</v>
      </c>
      <c r="AX463" s="1"/>
      <c r="AY463" s="8">
        <f t="shared" si="292"/>
        <v>0</v>
      </c>
      <c r="AZ463" s="8" t="str">
        <f>IF(AY463=0,"-",VLOOKUP(A463,FR_HITUNG_MINMAX!A:I,9,0))</f>
        <v>-</v>
      </c>
      <c r="BB463" s="8" t="str">
        <f t="shared" si="293"/>
        <v>-</v>
      </c>
      <c r="BC463" s="12">
        <f t="shared" si="294"/>
        <v>0</v>
      </c>
      <c r="BD463" s="12">
        <f t="shared" si="295"/>
        <v>0</v>
      </c>
      <c r="BE463" s="16"/>
      <c r="BF463" s="8">
        <f>SUMIF('REALISASI ORDER'!C:C,A463,'REALISASI ORDER'!E:E)</f>
        <v>0</v>
      </c>
      <c r="BG463" s="8">
        <f t="shared" si="315"/>
        <v>1</v>
      </c>
      <c r="BH463" s="8">
        <f t="shared" si="296"/>
        <v>0</v>
      </c>
      <c r="BI463" s="8">
        <f t="shared" si="297"/>
        <v>1</v>
      </c>
      <c r="BJ463" s="8">
        <f t="shared" si="316"/>
        <v>0</v>
      </c>
      <c r="BK463" s="33">
        <f t="shared" si="317"/>
        <v>1</v>
      </c>
      <c r="BL463" s="33">
        <f t="shared" si="298"/>
        <v>0</v>
      </c>
      <c r="BM463" s="33">
        <f t="shared" si="299"/>
        <v>0</v>
      </c>
      <c r="BN463" s="33">
        <f t="shared" si="318"/>
        <v>0</v>
      </c>
      <c r="BO463" s="8">
        <f t="shared" si="300"/>
        <v>0</v>
      </c>
      <c r="BP463" s="8">
        <f t="shared" si="301"/>
        <v>0</v>
      </c>
      <c r="BQ463" s="8">
        <f t="shared" si="302"/>
        <v>0</v>
      </c>
      <c r="BR463" s="8">
        <f>IFERROR(ROUNDDOWN(BF463*BN463/(BK463+BL463+BM463+BN),0),0)</f>
        <v>0</v>
      </c>
      <c r="BS463" s="8" t="str">
        <f t="shared" si="303"/>
        <v>91204-K59-A11</v>
      </c>
      <c r="BT463" s="8">
        <f>SUMIF(FR_HITUNG_MINMAX!A:A,ORDER!A463,FR_HITUNG_MINMAX!AS:AS)</f>
        <v>1</v>
      </c>
      <c r="BU463" s="8">
        <f t="shared" si="319"/>
        <v>0</v>
      </c>
      <c r="BV463" s="8" t="str">
        <f t="shared" si="304"/>
        <v>-</v>
      </c>
      <c r="BW463" s="8" t="str">
        <f>VLOOKUP(A463,'STOK PESALAKAN'!A:F,6,0)</f>
        <v>91204-K59-A11</v>
      </c>
    </row>
    <row r="464" spans="1:75">
      <c r="A464" s="41" t="s">
        <v>515</v>
      </c>
      <c r="B464" s="99">
        <f>IFERROR(IFERROR(VLOOKUP(A464,'STOK PACUL'!C:H,6,0),VLOOKUP(A464,'KATEGORI PACUL'!A:C,3,0)),0)</f>
        <v>3</v>
      </c>
      <c r="C464" s="8">
        <f>IFERROR(VLOOKUP(A464,'KATEGORI PACUL'!A:D,4,0),0)</f>
        <v>2</v>
      </c>
      <c r="D464" s="99">
        <f>IFERROR(IFERROR(VLOOKUP(A464,'STOK PESALAKAN'!C:H,6,0),VLOOKUP(A464,'KATEGORI PESALAKAN'!A:C,3,0)),0)</f>
        <v>3</v>
      </c>
      <c r="E464" s="8">
        <f>IFERROR(VLOOKUP(A464,'KATEGORI PESALAKAN'!A:D,4,0),0)</f>
        <v>2</v>
      </c>
      <c r="F464" s="99">
        <f>IFERROR(IFERROR(VLOOKUP(A464,'STOK CIKDITIRO'!C:H,6,0),VLOOKUP(A464,'KATEGORI CIKDITIRO'!A:C,3,0)),0)</f>
        <v>2</v>
      </c>
      <c r="G464" s="8">
        <f>IFERROR(VLOOKUP(A464,'KATEGORI CIKDITIRO'!A:D,4,0),0)</f>
        <v>0</v>
      </c>
      <c r="H464" s="99">
        <f>IFERROR(IFERROR(VLOOKUP(A464,'STOK TRAYEMAN'!C:H,6,0),VLOOKUP(A464,'KATEGORI TRAYEMAN'!A:C,3,0)),0)</f>
        <v>0</v>
      </c>
      <c r="I464" s="8">
        <f>IFERROR(VLOOKUP(A464,'KATEGORI TRAYEMAN'!A:D,4,0),0)</f>
        <v>0</v>
      </c>
      <c r="J464" s="8" t="str">
        <f>IFERROR(VLOOKUP(A464,'NOSTOK PACUL'!A:C,3,0),IFERROR(IF(VLOOKUP(A464,'STOK PACUL'!A:B,2,0)="NOSTOK","E",VLOOKUP(A464,'KATEGORI PACUL'!A:B,2,0)),"E"))</f>
        <v>D</v>
      </c>
      <c r="K464" s="8" t="str">
        <f>IFERROR(VLOOKUP(A464,'NOSTOK PESALAKAN'!A:C,3,0),IFERROR(IF(VLOOKUP(A464,'STOK PESALAKAN'!A:B,2,0)="NOSTOK","E",VLOOKUP(A464,'KATEGORI PESALAKAN'!A:B,2,0)),"E"))</f>
        <v>D</v>
      </c>
      <c r="L464" s="8" t="str">
        <f>IFERROR(VLOOKUP(A464,'NOSTOK CIKDITIRO'!A:C,3,0),IFERROR(IF(VLOOKUP(A464,'STOK CIKDITIRO'!A:B,2,0)="NOSTOK","E",VLOOKUP(A464,'KATEGORI CIKDITIRO'!A:B,2,0)),"E"))</f>
        <v>E</v>
      </c>
      <c r="M464" s="8" t="str">
        <f>IFERROR(VLOOKUP(A464,'NOSTOK TRAYEMAN'!A:C,3,0),IFERROR(IF(VLOOKUP(A464,'STOK TRAYEMAN'!A:B,2,0)="NOSTOK","E",VLOOKUP(A464,'KATEGORI TRAYEMAN'!A:B,2,0)),"E"))</f>
        <v>E</v>
      </c>
      <c r="N464" s="8" t="str">
        <f>IFERROR(VLOOKUP(A464,FR_HITUNG_MINMAX!A:B,2,0),0)</f>
        <v>OIL SEAL KRUK AS / SIL KER AS Y.FREEGO ORI (PK)</v>
      </c>
      <c r="O464" s="8" t="str">
        <f>IFERROR(VLOOKUP(A464,FR_HITUNG_MINMAX!A:D,4,0),0)</f>
        <v>ORISIN</v>
      </c>
      <c r="P464" s="8">
        <f>IFERROR(VLOOKUP(A464,FR_HITUNG_MINMAX!A:G,7,0),1)</f>
        <v>1</v>
      </c>
      <c r="Q464" s="11">
        <f>IFERROR(VLOOKUP(A464,FR_HITUNG_MINMAX!A:J,10,0),1)</f>
        <v>1</v>
      </c>
      <c r="R464" s="8">
        <f>IFERROR(VLOOKUP(A464,FR_HITUNG_MINMAX!A:K,11,0),1)</f>
        <v>1</v>
      </c>
      <c r="S464" s="12">
        <f>IFERROR(VLOOKUP(A464,FR_HITUNG_MINMAX!A:F,6,0),0)</f>
        <v>11500</v>
      </c>
      <c r="T464" s="8">
        <f t="shared" si="305"/>
        <v>1</v>
      </c>
      <c r="U464" s="8">
        <f t="shared" si="280"/>
        <v>1</v>
      </c>
      <c r="V464" s="8">
        <f t="shared" si="281"/>
        <v>2</v>
      </c>
      <c r="W464" s="8">
        <f t="shared" si="306"/>
        <v>0</v>
      </c>
      <c r="X464" s="8">
        <f t="shared" si="307"/>
        <v>0</v>
      </c>
      <c r="Y464" s="16"/>
      <c r="Z464" s="15">
        <f t="shared" si="282"/>
        <v>0</v>
      </c>
      <c r="AA464" s="8">
        <f t="shared" si="308"/>
        <v>0</v>
      </c>
      <c r="AB464" s="16"/>
      <c r="AC464" s="15">
        <f t="shared" si="283"/>
        <v>0</v>
      </c>
      <c r="AD464" s="8">
        <f t="shared" si="284"/>
        <v>0</v>
      </c>
      <c r="AE464" s="16"/>
      <c r="AF464" s="15">
        <f t="shared" si="285"/>
        <v>0</v>
      </c>
      <c r="AG464" s="15">
        <f t="shared" si="309"/>
        <v>0</v>
      </c>
      <c r="AH464" s="16"/>
      <c r="AI464" s="15">
        <f t="shared" si="310"/>
        <v>0</v>
      </c>
      <c r="AJ464" s="8">
        <f t="shared" si="311"/>
        <v>1</v>
      </c>
      <c r="AK464" s="8">
        <f t="shared" si="286"/>
        <v>0</v>
      </c>
      <c r="AL464" s="8">
        <f t="shared" si="287"/>
        <v>0</v>
      </c>
      <c r="AM464" s="8">
        <f t="shared" si="312"/>
        <v>0</v>
      </c>
      <c r="AN464" s="8">
        <f t="shared" si="313"/>
        <v>1</v>
      </c>
      <c r="AO464" s="8">
        <f>IFERROR(VLOOKUP(A464,PERSAMAAN!B:D,3,0),AN464)</f>
        <v>1</v>
      </c>
      <c r="AP464" s="1">
        <v>0</v>
      </c>
      <c r="AQ464" s="8">
        <f t="shared" si="288"/>
        <v>0</v>
      </c>
      <c r="AR464" s="8" t="str">
        <f>IF(AQ464=0,"-",VLOOKUP(A464,FR_HITUNG_MINMAX!A:H,8,0))</f>
        <v>-</v>
      </c>
      <c r="AS464" s="1"/>
      <c r="AT464" s="8" t="str">
        <f t="shared" si="289"/>
        <v>-</v>
      </c>
      <c r="AU464" s="12">
        <f t="shared" si="290"/>
        <v>0</v>
      </c>
      <c r="AV464" s="12">
        <f t="shared" si="291"/>
        <v>0</v>
      </c>
      <c r="AW464" s="8">
        <f t="shared" si="314"/>
        <v>-2</v>
      </c>
      <c r="AX464" s="1"/>
      <c r="AY464" s="8">
        <f t="shared" si="292"/>
        <v>0</v>
      </c>
      <c r="AZ464" s="8" t="str">
        <f>IF(AY464=0,"-",VLOOKUP(A464,FR_HITUNG_MINMAX!A:I,9,0))</f>
        <v>-</v>
      </c>
      <c r="BB464" s="8" t="str">
        <f t="shared" si="293"/>
        <v>-</v>
      </c>
      <c r="BC464" s="12">
        <f t="shared" si="294"/>
        <v>0</v>
      </c>
      <c r="BD464" s="12">
        <f t="shared" si="295"/>
        <v>0</v>
      </c>
      <c r="BE464" s="16"/>
      <c r="BF464" s="8">
        <f>SUMIF('REALISASI ORDER'!C:C,A464,'REALISASI ORDER'!E:E)</f>
        <v>0</v>
      </c>
      <c r="BG464" s="8">
        <f t="shared" si="315"/>
        <v>3</v>
      </c>
      <c r="BH464" s="8">
        <f t="shared" si="296"/>
        <v>3</v>
      </c>
      <c r="BI464" s="8">
        <f t="shared" si="297"/>
        <v>2</v>
      </c>
      <c r="BJ464" s="8">
        <f t="shared" si="316"/>
        <v>0</v>
      </c>
      <c r="BK464" s="33">
        <f t="shared" si="317"/>
        <v>2</v>
      </c>
      <c r="BL464" s="33">
        <f t="shared" si="298"/>
        <v>0</v>
      </c>
      <c r="BM464" s="33">
        <f t="shared" si="299"/>
        <v>0</v>
      </c>
      <c r="BN464" s="33">
        <f t="shared" si="318"/>
        <v>0</v>
      </c>
      <c r="BO464" s="8">
        <f t="shared" si="300"/>
        <v>0</v>
      </c>
      <c r="BP464" s="8">
        <f t="shared" si="301"/>
        <v>0</v>
      </c>
      <c r="BQ464" s="8">
        <f t="shared" si="302"/>
        <v>0</v>
      </c>
      <c r="BR464" s="8">
        <f>IFERROR(ROUNDDOWN(BF464*BN464/(BK464+BL464+BM464+BN),0),0)</f>
        <v>0</v>
      </c>
      <c r="BS464" s="8" t="str">
        <f t="shared" si="303"/>
        <v>93102-25824</v>
      </c>
      <c r="BT464" s="8">
        <f>SUMIF(FR_HITUNG_MINMAX!A:A,ORDER!A464,FR_HITUNG_MINMAX!AS:AS)</f>
        <v>2</v>
      </c>
      <c r="BU464" s="8">
        <f t="shared" si="319"/>
        <v>0</v>
      </c>
      <c r="BV464" s="8" t="str">
        <f t="shared" si="304"/>
        <v>-</v>
      </c>
      <c r="BW464" s="8" t="str">
        <f>VLOOKUP(A464,'STOK PESALAKAN'!A:F,6,0)</f>
        <v/>
      </c>
    </row>
    <row r="465" spans="1:75" ht="15" customHeight="1">
      <c r="A465" s="41" t="s">
        <v>1858</v>
      </c>
      <c r="B465" s="99">
        <f>IFERROR(IFERROR(VLOOKUP(A465,'STOK PACUL'!C:H,6,0),VLOOKUP(A465,'KATEGORI PACUL'!A:C,3,0)),0)</f>
        <v>1</v>
      </c>
      <c r="C465" s="8">
        <f>IFERROR(VLOOKUP(A465,'KATEGORI PACUL'!A:D,4,0),0)</f>
        <v>1</v>
      </c>
      <c r="D465" s="99">
        <f>IFERROR(IFERROR(VLOOKUP(A465,'STOK PESALAKAN'!C:H,6,0),VLOOKUP(A465,'KATEGORI PESALAKAN'!A:C,3,0)),0)</f>
        <v>1</v>
      </c>
      <c r="E465" s="8">
        <f>IFERROR(VLOOKUP(A465,'KATEGORI PESALAKAN'!A:D,4,0),0)</f>
        <v>0</v>
      </c>
      <c r="F465" s="99">
        <f>IFERROR(IFERROR(VLOOKUP(A465,'STOK CIKDITIRO'!C:H,6,0),VLOOKUP(A465,'KATEGORI CIKDITIRO'!A:C,3,0)),0)</f>
        <v>0</v>
      </c>
      <c r="G465" s="8">
        <f>IFERROR(VLOOKUP(A465,'KATEGORI CIKDITIRO'!A:D,4,0),0)</f>
        <v>0</v>
      </c>
      <c r="H465" s="99">
        <f>IFERROR(IFERROR(VLOOKUP(A465,'STOK TRAYEMAN'!C:H,6,0),VLOOKUP(A465,'KATEGORI TRAYEMAN'!A:C,3,0)),0)</f>
        <v>0</v>
      </c>
      <c r="I465" s="8">
        <f>IFERROR(VLOOKUP(A465,'KATEGORI TRAYEMAN'!A:D,4,0),0)</f>
        <v>0</v>
      </c>
      <c r="J465" s="8" t="str">
        <f>IFERROR(VLOOKUP(A465,'NOSTOK PACUL'!A:C,3,0),IFERROR(IF(VLOOKUP(A465,'STOK PACUL'!A:B,2,0)="NOSTOK","E",VLOOKUP(A465,'KATEGORI PACUL'!A:B,2,0)),"E"))</f>
        <v>D</v>
      </c>
      <c r="K465" s="8" t="str">
        <f>IFERROR(VLOOKUP(A465,'NOSTOK PESALAKAN'!A:C,3,0),IFERROR(IF(VLOOKUP(A465,'STOK PESALAKAN'!A:B,2,0)="NOSTOK","E",VLOOKUP(A465,'KATEGORI PESALAKAN'!A:B,2,0)),"E"))</f>
        <v>E</v>
      </c>
      <c r="L465" s="8" t="str">
        <f>IFERROR(VLOOKUP(A465,'NOSTOK CIKDITIRO'!A:C,3,0),IFERROR(IF(VLOOKUP(A465,'STOK CIKDITIRO'!A:B,2,0)="NOSTOK","E",VLOOKUP(A465,'KATEGORI CIKDITIRO'!A:B,2,0)),"E"))</f>
        <v>E</v>
      </c>
      <c r="M465" s="8" t="str">
        <f>IFERROR(VLOOKUP(A465,'NOSTOK TRAYEMAN'!A:C,3,0),IFERROR(IF(VLOOKUP(A465,'STOK TRAYEMAN'!A:B,2,0)="NOSTOK","E",VLOOKUP(A465,'KATEGORI TRAYEMAN'!A:B,2,0)),"E"))</f>
        <v>E</v>
      </c>
      <c r="N465" s="8" t="str">
        <f>IFERROR(VLOOKUP(A465,FR_HITUNG_MINMAX!A:B,2,0),0)</f>
        <v>LAHER 6004 Y.YAMAHA</v>
      </c>
      <c r="O465" s="8" t="str">
        <f>IFERROR(VLOOKUP(A465,FR_HITUNG_MINMAX!A:D,4,0),0)</f>
        <v>ORISIN</v>
      </c>
      <c r="P465" s="8">
        <f>IFERROR(VLOOKUP(A465,FR_HITUNG_MINMAX!A:G,7,0),1)</f>
        <v>1</v>
      </c>
      <c r="Q465" s="11">
        <f>IFERROR(VLOOKUP(A465,FR_HITUNG_MINMAX!A:J,10,0),1)</f>
        <v>1</v>
      </c>
      <c r="R465" s="8">
        <f>IFERROR(VLOOKUP(A465,FR_HITUNG_MINMAX!A:K,11,0),1)</f>
        <v>1</v>
      </c>
      <c r="S465" s="12">
        <f>IFERROR(VLOOKUP(A465,FR_HITUNG_MINMAX!A:F,6,0),0)</f>
        <v>23000</v>
      </c>
      <c r="T465" s="8">
        <f t="shared" si="305"/>
        <v>0</v>
      </c>
      <c r="U465" s="8">
        <f t="shared" si="280"/>
        <v>1</v>
      </c>
      <c r="V465" s="8">
        <f t="shared" si="281"/>
        <v>0</v>
      </c>
      <c r="W465" s="8">
        <f t="shared" si="306"/>
        <v>0</v>
      </c>
      <c r="X465" s="8">
        <f t="shared" si="307"/>
        <v>0</v>
      </c>
      <c r="Y465" s="16"/>
      <c r="Z465" s="15">
        <f t="shared" si="282"/>
        <v>0</v>
      </c>
      <c r="AA465" s="8">
        <f t="shared" si="308"/>
        <v>0</v>
      </c>
      <c r="AB465" s="16"/>
      <c r="AC465" s="15">
        <f t="shared" si="283"/>
        <v>0</v>
      </c>
      <c r="AD465" s="8">
        <f t="shared" si="284"/>
        <v>0</v>
      </c>
      <c r="AE465" s="16"/>
      <c r="AF465" s="15">
        <f t="shared" si="285"/>
        <v>0</v>
      </c>
      <c r="AG465" s="15">
        <f t="shared" si="309"/>
        <v>0</v>
      </c>
      <c r="AH465" s="16"/>
      <c r="AI465" s="15">
        <f t="shared" si="310"/>
        <v>0</v>
      </c>
      <c r="AJ465" s="8">
        <f t="shared" si="311"/>
        <v>0</v>
      </c>
      <c r="AK465" s="8">
        <f t="shared" si="286"/>
        <v>0</v>
      </c>
      <c r="AL465" s="8">
        <f t="shared" si="287"/>
        <v>0</v>
      </c>
      <c r="AM465" s="8">
        <f t="shared" si="312"/>
        <v>0</v>
      </c>
      <c r="AN465" s="8">
        <f t="shared" si="313"/>
        <v>0</v>
      </c>
      <c r="AO465" s="8">
        <f>IFERROR(VLOOKUP(A465,PERSAMAAN!B:D,3,0),AN465)</f>
        <v>0</v>
      </c>
      <c r="AP465" s="1"/>
      <c r="AQ465" s="8">
        <f t="shared" si="288"/>
        <v>0</v>
      </c>
      <c r="AR465" s="8" t="str">
        <f>IF(AQ465=0,"-",VLOOKUP(A465,FR_HITUNG_MINMAX!A:H,8,0))</f>
        <v>-</v>
      </c>
      <c r="AS465" s="1"/>
      <c r="AT465" s="8" t="str">
        <f t="shared" si="289"/>
        <v>-</v>
      </c>
      <c r="AU465" s="12">
        <f t="shared" si="290"/>
        <v>0</v>
      </c>
      <c r="AV465" s="12">
        <f t="shared" si="291"/>
        <v>0</v>
      </c>
      <c r="AW465" s="8">
        <f t="shared" si="314"/>
        <v>-1</v>
      </c>
      <c r="AX465" s="1"/>
      <c r="AY465" s="8">
        <f t="shared" si="292"/>
        <v>0</v>
      </c>
      <c r="AZ465" s="8" t="str">
        <f>IF(AY465=0,"-",VLOOKUP(A465,FR_HITUNG_MINMAX!A:I,9,0))</f>
        <v>-</v>
      </c>
      <c r="BB465" s="8" t="str">
        <f t="shared" si="293"/>
        <v>-</v>
      </c>
      <c r="BC465" s="12">
        <f t="shared" si="294"/>
        <v>0</v>
      </c>
      <c r="BD465" s="12">
        <f t="shared" si="295"/>
        <v>0</v>
      </c>
      <c r="BE465" s="16"/>
      <c r="BF465" s="8">
        <f>SUMIF('REALISASI ORDER'!C:C,A465,'REALISASI ORDER'!E:E)</f>
        <v>0</v>
      </c>
      <c r="BG465" s="8">
        <f t="shared" si="315"/>
        <v>1</v>
      </c>
      <c r="BH465" s="8">
        <f t="shared" si="296"/>
        <v>1</v>
      </c>
      <c r="BI465" s="8">
        <f t="shared" si="297"/>
        <v>0</v>
      </c>
      <c r="BJ465" s="8">
        <f t="shared" si="316"/>
        <v>0</v>
      </c>
      <c r="BK465" s="33">
        <f t="shared" si="317"/>
        <v>1</v>
      </c>
      <c r="BL465" s="33">
        <f t="shared" si="298"/>
        <v>0</v>
      </c>
      <c r="BM465" s="33">
        <f t="shared" si="299"/>
        <v>0</v>
      </c>
      <c r="BN465" s="33">
        <f t="shared" si="318"/>
        <v>0</v>
      </c>
      <c r="BO465" s="8">
        <f t="shared" si="300"/>
        <v>0</v>
      </c>
      <c r="BP465" s="8">
        <f t="shared" si="301"/>
        <v>0</v>
      </c>
      <c r="BQ465" s="8">
        <f t="shared" si="302"/>
        <v>0</v>
      </c>
      <c r="BR465" s="8">
        <f>IFERROR(ROUNDDOWN(BF465*BN465/(BK465+BL465+BM465+BN),0),0)</f>
        <v>0</v>
      </c>
      <c r="BS465" s="8" t="str">
        <f t="shared" si="303"/>
        <v>93306-004XC</v>
      </c>
      <c r="BT465" s="8">
        <f>SUMIF(FR_HITUNG_MINMAX!A:A,ORDER!A465,FR_HITUNG_MINMAX!AS:AS)</f>
        <v>1</v>
      </c>
      <c r="BU465" s="8">
        <f t="shared" si="319"/>
        <v>0</v>
      </c>
      <c r="BV465" s="8" t="str">
        <f t="shared" si="304"/>
        <v>-</v>
      </c>
      <c r="BW465" s="8" t="str">
        <f>VLOOKUP(A465,'STOK PESALAKAN'!A:F,6,0)</f>
        <v/>
      </c>
    </row>
    <row r="466" spans="1:75">
      <c r="A466" s="41" t="s">
        <v>2201</v>
      </c>
      <c r="B466" s="99">
        <f>IFERROR(IFERROR(VLOOKUP(A466,'STOK PACUL'!C:H,6,0),VLOOKUP(A466,'KATEGORI PACUL'!A:C,3,0)),0)</f>
        <v>0</v>
      </c>
      <c r="C466" s="8">
        <f>IFERROR(VLOOKUP(A466,'KATEGORI PACUL'!A:D,4,0),0)</f>
        <v>0</v>
      </c>
      <c r="D466" s="99">
        <f>IFERROR(IFERROR(VLOOKUP(A466,'STOK PESALAKAN'!C:H,6,0),VLOOKUP(A466,'KATEGORI PESALAKAN'!A:C,3,0)),0)</f>
        <v>0</v>
      </c>
      <c r="E466" s="8">
        <f>IFERROR(VLOOKUP(A466,'KATEGORI PESALAKAN'!A:D,4,0),0)</f>
        <v>0</v>
      </c>
      <c r="F466" s="99">
        <f>IFERROR(IFERROR(VLOOKUP(A466,'STOK CIKDITIRO'!C:H,6,0),VLOOKUP(A466,'KATEGORI CIKDITIRO'!A:C,3,0)),0)</f>
        <v>0</v>
      </c>
      <c r="G466" s="8">
        <f>IFERROR(VLOOKUP(A466,'KATEGORI CIKDITIRO'!A:D,4,0),0)</f>
        <v>0</v>
      </c>
      <c r="H466" s="99">
        <f>IFERROR(IFERROR(VLOOKUP(A466,'STOK TRAYEMAN'!C:H,6,0),VLOOKUP(A466,'KATEGORI TRAYEMAN'!A:C,3,0)),0)</f>
        <v>0</v>
      </c>
      <c r="I466" s="8">
        <f>IFERROR(VLOOKUP(A466,'KATEGORI TRAYEMAN'!A:D,4,0),0)</f>
        <v>0</v>
      </c>
      <c r="J466" s="8" t="str">
        <f>IFERROR(VLOOKUP(A466,'NOSTOK PACUL'!A:C,3,0),IFERROR(IF(VLOOKUP(A466,'STOK PACUL'!A:B,2,0)="NOSTOK","E",VLOOKUP(A466,'KATEGORI PACUL'!A:B,2,0)),"E"))</f>
        <v>E</v>
      </c>
      <c r="K466" s="8" t="str">
        <f>IFERROR(VLOOKUP(A466,'NOSTOK PESALAKAN'!A:C,3,0),IFERROR(IF(VLOOKUP(A466,'STOK PESALAKAN'!A:B,2,0)="NOSTOK","E",VLOOKUP(A466,'KATEGORI PESALAKAN'!A:B,2,0)),"E"))</f>
        <v>E</v>
      </c>
      <c r="L466" s="8" t="str">
        <f>IFERROR(VLOOKUP(A466,'NOSTOK CIKDITIRO'!A:C,3,0),IFERROR(IF(VLOOKUP(A466,'STOK CIKDITIRO'!A:B,2,0)="NOSTOK","E",VLOOKUP(A466,'KATEGORI CIKDITIRO'!A:B,2,0)),"E"))</f>
        <v>E</v>
      </c>
      <c r="M466" s="8" t="str">
        <f>IFERROR(VLOOKUP(A466,'NOSTOK TRAYEMAN'!A:C,3,0),IFERROR(IF(VLOOKUP(A466,'STOK TRAYEMAN'!A:B,2,0)="NOSTOK","E",VLOOKUP(A466,'KATEGORI TRAYEMAN'!A:B,2,0)),"E"))</f>
        <v>E</v>
      </c>
      <c r="N466" s="8" t="str">
        <f>IFERROR(VLOOKUP(A466,FR_HITUNG_MINMAX!A:B,2,0),0)</f>
        <v>LAHER 63/22 Y. MIO M3 ORI</v>
      </c>
      <c r="O466" s="8" t="str">
        <f>IFERROR(VLOOKUP(A466,FR_HITUNG_MINMAX!A:D,4,0),0)</f>
        <v>ORISIN</v>
      </c>
      <c r="P466" s="8">
        <f>IFERROR(VLOOKUP(A466,FR_HITUNG_MINMAX!A:G,7,0),1)</f>
        <v>1</v>
      </c>
      <c r="Q466" s="11">
        <f>IFERROR(VLOOKUP(A466,FR_HITUNG_MINMAX!A:J,10,0),1)</f>
        <v>1</v>
      </c>
      <c r="R466" s="8">
        <f>IFERROR(VLOOKUP(A466,FR_HITUNG_MINMAX!A:K,11,0),1)</f>
        <v>1</v>
      </c>
      <c r="S466" s="12">
        <f>IFERROR(VLOOKUP(A466,FR_HITUNG_MINMAX!A:F,6,0),0)</f>
        <v>84000</v>
      </c>
      <c r="T466" s="8">
        <f t="shared" si="305"/>
        <v>0</v>
      </c>
      <c r="U466" s="8">
        <f t="shared" si="280"/>
        <v>0</v>
      </c>
      <c r="V466" s="8">
        <f t="shared" si="281"/>
        <v>0</v>
      </c>
      <c r="W466" s="8">
        <f t="shared" si="306"/>
        <v>0</v>
      </c>
      <c r="X466" s="8">
        <f t="shared" si="307"/>
        <v>0</v>
      </c>
      <c r="Y466" s="16"/>
      <c r="Z466" s="15">
        <f t="shared" si="282"/>
        <v>0</v>
      </c>
      <c r="AA466" s="8">
        <f t="shared" si="308"/>
        <v>0</v>
      </c>
      <c r="AB466" s="16"/>
      <c r="AC466" s="15">
        <f t="shared" si="283"/>
        <v>0</v>
      </c>
      <c r="AD466" s="8">
        <f t="shared" si="284"/>
        <v>0</v>
      </c>
      <c r="AE466" s="16"/>
      <c r="AF466" s="15">
        <f t="shared" si="285"/>
        <v>0</v>
      </c>
      <c r="AG466" s="15">
        <f t="shared" si="309"/>
        <v>0</v>
      </c>
      <c r="AH466" s="16"/>
      <c r="AI466" s="15">
        <f t="shared" si="310"/>
        <v>0</v>
      </c>
      <c r="AJ466" s="8">
        <f t="shared" si="311"/>
        <v>0</v>
      </c>
      <c r="AK466" s="8">
        <f t="shared" si="286"/>
        <v>0</v>
      </c>
      <c r="AL466" s="8">
        <f t="shared" si="287"/>
        <v>0</v>
      </c>
      <c r="AM466" s="8">
        <f t="shared" si="312"/>
        <v>0</v>
      </c>
      <c r="AN466" s="8">
        <f t="shared" si="313"/>
        <v>0</v>
      </c>
      <c r="AO466" s="8">
        <f>IFERROR(VLOOKUP(A466,PERSAMAAN!B:D,3,0),AN466)</f>
        <v>0</v>
      </c>
      <c r="AP466" s="1"/>
      <c r="AQ466" s="8">
        <f t="shared" si="288"/>
        <v>0</v>
      </c>
      <c r="AR466" s="8" t="str">
        <f>IF(AQ466=0,"-",VLOOKUP(A466,FR_HITUNG_MINMAX!A:H,8,0))</f>
        <v>-</v>
      </c>
      <c r="AS466" s="1"/>
      <c r="AT466" s="8" t="str">
        <f t="shared" si="289"/>
        <v>-</v>
      </c>
      <c r="AU466" s="12">
        <f t="shared" si="290"/>
        <v>0</v>
      </c>
      <c r="AV466" s="12">
        <f t="shared" si="291"/>
        <v>0</v>
      </c>
      <c r="AW466" s="8">
        <f t="shared" si="314"/>
        <v>0</v>
      </c>
      <c r="AX466" s="1"/>
      <c r="AY466" s="8">
        <f t="shared" si="292"/>
        <v>0</v>
      </c>
      <c r="AZ466" s="8" t="str">
        <f>IF(AY466=0,"-",VLOOKUP(A466,FR_HITUNG_MINMAX!A:I,9,0))</f>
        <v>-</v>
      </c>
      <c r="BB466" s="8" t="str">
        <f t="shared" si="293"/>
        <v>-</v>
      </c>
      <c r="BC466" s="12">
        <f t="shared" si="294"/>
        <v>0</v>
      </c>
      <c r="BD466" s="12">
        <f t="shared" si="295"/>
        <v>0</v>
      </c>
      <c r="BE466" s="16"/>
      <c r="BF466" s="8">
        <f>SUMIF('REALISASI ORDER'!C:C,A466,'REALISASI ORDER'!E:E)</f>
        <v>0</v>
      </c>
      <c r="BG466" s="8">
        <f t="shared" si="315"/>
        <v>0</v>
      </c>
      <c r="BH466" s="8">
        <f t="shared" si="296"/>
        <v>0</v>
      </c>
      <c r="BI466" s="8">
        <f t="shared" si="297"/>
        <v>0</v>
      </c>
      <c r="BJ466" s="8">
        <f t="shared" si="316"/>
        <v>0</v>
      </c>
      <c r="BK466" s="33">
        <f t="shared" si="317"/>
        <v>0</v>
      </c>
      <c r="BL466" s="33">
        <f t="shared" si="298"/>
        <v>0</v>
      </c>
      <c r="BM466" s="33">
        <f t="shared" si="299"/>
        <v>0</v>
      </c>
      <c r="BN466" s="33">
        <f t="shared" si="318"/>
        <v>0</v>
      </c>
      <c r="BO466" s="8">
        <f t="shared" si="300"/>
        <v>0</v>
      </c>
      <c r="BP466" s="8">
        <f t="shared" si="301"/>
        <v>0</v>
      </c>
      <c r="BQ466" s="8">
        <f t="shared" si="302"/>
        <v>0</v>
      </c>
      <c r="BR466" s="8">
        <f>IFERROR(ROUNDDOWN(BF466*BN466/(BK466+BL466+BM466+BN),0),0)</f>
        <v>0</v>
      </c>
      <c r="BS466" s="8" t="str">
        <f t="shared" si="303"/>
        <v>93306-372X5</v>
      </c>
      <c r="BT466" s="8">
        <f>SUMIF(FR_HITUNG_MINMAX!A:A,ORDER!A466,FR_HITUNG_MINMAX!AS:AS)</f>
        <v>0</v>
      </c>
      <c r="BU466" s="8">
        <f t="shared" si="319"/>
        <v>0</v>
      </c>
      <c r="BV466" s="8" t="str">
        <f t="shared" si="304"/>
        <v>-</v>
      </c>
      <c r="BW466" s="8" t="e">
        <f>VLOOKUP(A466,'STOK PESALAKAN'!A:F,6,0)</f>
        <v>#N/A</v>
      </c>
    </row>
    <row r="467" spans="1:75" ht="15" customHeight="1">
      <c r="A467" s="41" t="s">
        <v>1144</v>
      </c>
      <c r="B467" s="99">
        <f>IFERROR(IFERROR(VLOOKUP(A467,'STOK PACUL'!C:H,6,0),VLOOKUP(A467,'KATEGORI PACUL'!A:C,3,0)),0)</f>
        <v>1</v>
      </c>
      <c r="C467" s="8">
        <f>IFERROR(VLOOKUP(A467,'KATEGORI PACUL'!A:D,4,0),0)</f>
        <v>0</v>
      </c>
      <c r="D467" s="99">
        <f>IFERROR(IFERROR(VLOOKUP(A467,'STOK PESALAKAN'!C:H,6,0),VLOOKUP(A467,'KATEGORI PESALAKAN'!A:C,3,0)),0)</f>
        <v>1</v>
      </c>
      <c r="E467" s="8">
        <f>IFERROR(VLOOKUP(A467,'KATEGORI PESALAKAN'!A:D,4,0),0)</f>
        <v>0</v>
      </c>
      <c r="F467" s="99">
        <f>IFERROR(IFERROR(VLOOKUP(A467,'STOK CIKDITIRO'!C:H,6,0),VLOOKUP(A467,'KATEGORI CIKDITIRO'!A:C,3,0)),0)</f>
        <v>0</v>
      </c>
      <c r="G467" s="8">
        <f>IFERROR(VLOOKUP(A467,'KATEGORI CIKDITIRO'!A:D,4,0),0)</f>
        <v>1</v>
      </c>
      <c r="H467" s="99">
        <f>IFERROR(IFERROR(VLOOKUP(A467,'STOK TRAYEMAN'!C:H,6,0),VLOOKUP(A467,'KATEGORI TRAYEMAN'!A:C,3,0)),0)</f>
        <v>0</v>
      </c>
      <c r="I467" s="8">
        <f>IFERROR(VLOOKUP(A467,'KATEGORI TRAYEMAN'!A:D,4,0),0)</f>
        <v>0</v>
      </c>
      <c r="J467" s="8" t="str">
        <f>IFERROR(VLOOKUP(A467,'NOSTOK PACUL'!A:C,3,0),IFERROR(IF(VLOOKUP(A467,'STOK PACUL'!A:B,2,0)="NOSTOK","E",VLOOKUP(A467,'KATEGORI PACUL'!A:B,2,0)),"E"))</f>
        <v>E</v>
      </c>
      <c r="K467" s="8" t="str">
        <f>IFERROR(VLOOKUP(A467,'NOSTOK PESALAKAN'!A:C,3,0),IFERROR(IF(VLOOKUP(A467,'STOK PESALAKAN'!A:B,2,0)="NOSTOK","E",VLOOKUP(A467,'KATEGORI PESALAKAN'!A:B,2,0)),"E"))</f>
        <v>E</v>
      </c>
      <c r="L467" s="8" t="str">
        <f>IFERROR(VLOOKUP(A467,'NOSTOK CIKDITIRO'!A:C,3,0),IFERROR(IF(VLOOKUP(A467,'STOK CIKDITIRO'!A:B,2,0)="NOSTOK","E",VLOOKUP(A467,'KATEGORI CIKDITIRO'!A:B,2,0)),"E"))</f>
        <v>D</v>
      </c>
      <c r="M467" s="8" t="str">
        <f>IFERROR(VLOOKUP(A467,'NOSTOK TRAYEMAN'!A:C,3,0),IFERROR(IF(VLOOKUP(A467,'STOK TRAYEMAN'!A:B,2,0)="NOSTOK","E",VLOOKUP(A467,'KATEGORI TRAYEMAN'!A:B,2,0)),"E"))</f>
        <v>E</v>
      </c>
      <c r="N467" s="8" t="str">
        <f>IFERROR(VLOOKUP(A467,FR_HITUNG_MINMAX!A:B,2,0),0)</f>
        <v>RUMAH ROLLER Y. AEROX/NMAX 155</v>
      </c>
      <c r="O467" s="8" t="str">
        <f>IFERROR(VLOOKUP(A467,FR_HITUNG_MINMAX!A:D,4,0),0)</f>
        <v>ORISIN</v>
      </c>
      <c r="P467" s="8">
        <f>IFERROR(VLOOKUP(A467,FR_HITUNG_MINMAX!A:G,7,0),1)</f>
        <v>1</v>
      </c>
      <c r="Q467" s="11">
        <f>IFERROR(VLOOKUP(A467,FR_HITUNG_MINMAX!A:J,10,0),1)</f>
        <v>1</v>
      </c>
      <c r="R467" s="8">
        <f>IFERROR(VLOOKUP(A467,FR_HITUNG_MINMAX!A:K,11,0),1)</f>
        <v>1</v>
      </c>
      <c r="S467" s="12">
        <f>IFERROR(VLOOKUP(A467,FR_HITUNG_MINMAX!A:F,6,0),0)</f>
        <v>98000</v>
      </c>
      <c r="T467" s="8">
        <f t="shared" si="305"/>
        <v>1</v>
      </c>
      <c r="U467" s="8">
        <f t="shared" si="280"/>
        <v>1</v>
      </c>
      <c r="V467" s="8">
        <f t="shared" si="281"/>
        <v>-1</v>
      </c>
      <c r="W467" s="8">
        <f t="shared" si="306"/>
        <v>0</v>
      </c>
      <c r="X467" s="8">
        <f t="shared" si="307"/>
        <v>0</v>
      </c>
      <c r="Y467" s="16"/>
      <c r="Z467" s="15">
        <f t="shared" si="282"/>
        <v>0</v>
      </c>
      <c r="AA467" s="8">
        <f t="shared" si="308"/>
        <v>0</v>
      </c>
      <c r="AB467" s="16"/>
      <c r="AC467" s="15">
        <f t="shared" si="283"/>
        <v>0</v>
      </c>
      <c r="AD467" s="8">
        <f t="shared" si="284"/>
        <v>0</v>
      </c>
      <c r="AE467" s="16"/>
      <c r="AF467" s="15">
        <f t="shared" si="285"/>
        <v>0</v>
      </c>
      <c r="AG467" s="15">
        <f t="shared" si="309"/>
        <v>0</v>
      </c>
      <c r="AH467" s="16"/>
      <c r="AI467" s="15">
        <f t="shared" si="310"/>
        <v>0</v>
      </c>
      <c r="AJ467" s="8">
        <f t="shared" si="311"/>
        <v>0</v>
      </c>
      <c r="AK467" s="8">
        <f t="shared" si="286"/>
        <v>0</v>
      </c>
      <c r="AL467" s="8">
        <f t="shared" si="287"/>
        <v>1</v>
      </c>
      <c r="AM467" s="8">
        <f t="shared" si="312"/>
        <v>0</v>
      </c>
      <c r="AN467" s="8">
        <f t="shared" si="313"/>
        <v>1</v>
      </c>
      <c r="AO467" s="8">
        <f>IFERROR(VLOOKUP(A467,PERSAMAAN!B:D,3,0),AN467)</f>
        <v>1</v>
      </c>
      <c r="AP467" s="1">
        <v>0</v>
      </c>
      <c r="AQ467" s="8">
        <f t="shared" si="288"/>
        <v>0</v>
      </c>
      <c r="AR467" s="8" t="str">
        <f>IF(AQ467=0,"-",VLOOKUP(A467,FR_HITUNG_MINMAX!A:H,8,0))</f>
        <v>-</v>
      </c>
      <c r="AS467" s="1"/>
      <c r="AT467" s="8" t="str">
        <f t="shared" si="289"/>
        <v>-</v>
      </c>
      <c r="AU467" s="12">
        <f t="shared" si="290"/>
        <v>0</v>
      </c>
      <c r="AV467" s="12">
        <f t="shared" si="291"/>
        <v>0</v>
      </c>
      <c r="AW467" s="8">
        <f t="shared" si="314"/>
        <v>-1</v>
      </c>
      <c r="AX467" s="1">
        <v>1</v>
      </c>
      <c r="AY467" s="8">
        <f t="shared" si="292"/>
        <v>1</v>
      </c>
      <c r="AZ467" s="8" t="str">
        <f>IF(AY467=0,"-",VLOOKUP(A467,FR_HITUNG_MINMAX!A:I,9,0))</f>
        <v/>
      </c>
      <c r="BA467" s="1" t="s">
        <v>151</v>
      </c>
      <c r="BB467" s="8" t="str">
        <f t="shared" si="293"/>
        <v>SAPTA AJI</v>
      </c>
      <c r="BC467" s="12">
        <f t="shared" si="294"/>
        <v>98000</v>
      </c>
      <c r="BD467" s="12">
        <f t="shared" si="295"/>
        <v>1601800</v>
      </c>
      <c r="BE467" s="16"/>
      <c r="BF467" s="8">
        <f>SUMIF('REALISASI ORDER'!C:C,A467,'REALISASI ORDER'!E:E)</f>
        <v>0</v>
      </c>
      <c r="BG467" s="8">
        <f t="shared" si="315"/>
        <v>1</v>
      </c>
      <c r="BH467" s="8">
        <f t="shared" si="296"/>
        <v>1</v>
      </c>
      <c r="BI467" s="8">
        <f t="shared" si="297"/>
        <v>0</v>
      </c>
      <c r="BJ467" s="8">
        <f t="shared" si="316"/>
        <v>0</v>
      </c>
      <c r="BK467" s="33">
        <f t="shared" si="317"/>
        <v>0</v>
      </c>
      <c r="BL467" s="33">
        <f t="shared" si="298"/>
        <v>0</v>
      </c>
      <c r="BM467" s="33">
        <f t="shared" si="299"/>
        <v>1</v>
      </c>
      <c r="BN467" s="33">
        <f t="shared" si="318"/>
        <v>0</v>
      </c>
      <c r="BO467" s="8">
        <f t="shared" si="300"/>
        <v>0</v>
      </c>
      <c r="BP467" s="8">
        <f t="shared" si="301"/>
        <v>0</v>
      </c>
      <c r="BQ467" s="8">
        <f t="shared" si="302"/>
        <v>0</v>
      </c>
      <c r="BR467" s="8">
        <f>IFERROR(ROUNDDOWN(BF467*BN467/(BK467+BL467+BM467+BN),0),0)</f>
        <v>0</v>
      </c>
      <c r="BS467" s="8" t="str">
        <f t="shared" si="303"/>
        <v>B65-E7620-00</v>
      </c>
      <c r="BT467" s="8">
        <f>SUMIF(FR_HITUNG_MINMAX!A:A,ORDER!A467,FR_HITUNG_MINMAX!AS:AS)</f>
        <v>1</v>
      </c>
      <c r="BU467" s="8">
        <f t="shared" si="319"/>
        <v>0</v>
      </c>
      <c r="BV467" s="8" t="str">
        <f t="shared" si="304"/>
        <v>-</v>
      </c>
      <c r="BW467" s="8" t="str">
        <f>VLOOKUP(A467,'STOK PESALAKAN'!A:F,6,0)</f>
        <v/>
      </c>
    </row>
    <row r="468" spans="1:75" ht="15" customHeight="1">
      <c r="A468" s="41" t="s">
        <v>1453</v>
      </c>
      <c r="B468" s="99">
        <f>IFERROR(IFERROR(VLOOKUP(A468,'STOK PACUL'!C:H,6,0),VLOOKUP(A468,'KATEGORI PACUL'!A:C,3,0)),0)</f>
        <v>2</v>
      </c>
      <c r="C468" s="8">
        <f>IFERROR(VLOOKUP(A468,'KATEGORI PACUL'!A:D,4,0),0)</f>
        <v>2</v>
      </c>
      <c r="D468" s="99">
        <f>IFERROR(IFERROR(VLOOKUP(A468,'STOK PESALAKAN'!C:H,6,0),VLOOKUP(A468,'KATEGORI PESALAKAN'!A:C,3,0)),0)</f>
        <v>2</v>
      </c>
      <c r="E468" s="8">
        <f>IFERROR(VLOOKUP(A468,'KATEGORI PESALAKAN'!A:D,4,0),0)</f>
        <v>0</v>
      </c>
      <c r="F468" s="99">
        <f>IFERROR(IFERROR(VLOOKUP(A468,'STOK CIKDITIRO'!C:H,6,0),VLOOKUP(A468,'KATEGORI CIKDITIRO'!A:C,3,0)),0)</f>
        <v>2</v>
      </c>
      <c r="G468" s="8">
        <f>IFERROR(VLOOKUP(A468,'KATEGORI CIKDITIRO'!A:D,4,0),0)</f>
        <v>2</v>
      </c>
      <c r="H468" s="99">
        <f>IFERROR(IFERROR(VLOOKUP(A468,'STOK TRAYEMAN'!C:H,6,0),VLOOKUP(A468,'KATEGORI TRAYEMAN'!A:C,3,0)),0)</f>
        <v>1</v>
      </c>
      <c r="I468" s="8">
        <f>IFERROR(VLOOKUP(A468,'KATEGORI TRAYEMAN'!A:D,4,0),0)</f>
        <v>2</v>
      </c>
      <c r="J468" s="8" t="str">
        <f>IFERROR(VLOOKUP(A468,'NOSTOK PACUL'!A:C,3,0),IFERROR(IF(VLOOKUP(A468,'STOK PACUL'!A:B,2,0)="NOSTOK","E",VLOOKUP(A468,'KATEGORI PACUL'!A:B,2,0)),"E"))</f>
        <v>D</v>
      </c>
      <c r="K468" s="8" t="str">
        <f>IFERROR(VLOOKUP(A468,'NOSTOK PESALAKAN'!A:C,3,0),IFERROR(IF(VLOOKUP(A468,'STOK PESALAKAN'!A:B,2,0)="NOSTOK","E",VLOOKUP(A468,'KATEGORI PESALAKAN'!A:B,2,0)),"E"))</f>
        <v>E</v>
      </c>
      <c r="L468" s="8" t="str">
        <f>IFERROR(VLOOKUP(A468,'NOSTOK CIKDITIRO'!A:C,3,0),IFERROR(IF(VLOOKUP(A468,'STOK CIKDITIRO'!A:B,2,0)="NOSTOK","E",VLOOKUP(A468,'KATEGORI CIKDITIRO'!A:B,2,0)),"E"))</f>
        <v>D</v>
      </c>
      <c r="M468" s="8" t="str">
        <f>IFERROR(VLOOKUP(A468,'NOSTOK TRAYEMAN'!A:C,3,0),IFERROR(IF(VLOOKUP(A468,'STOK TRAYEMAN'!A:B,2,0)="NOSTOK","E",VLOOKUP(A468,'KATEGORI TRAYEMAN'!A:B,2,0)),"E"))</f>
        <v>D</v>
      </c>
      <c r="N468" s="8" t="str">
        <f>IFERROR(VLOOKUP(A468,FR_HITUNG_MINMAX!A:B,2,0),0)</f>
        <v>BAUD CVT PANJANG 10CM</v>
      </c>
      <c r="O468" s="8" t="str">
        <f>IFERROR(VLOOKUP(A468,FR_HITUNG_MINMAX!A:D,4,0),0)</f>
        <v>BAUDMU</v>
      </c>
      <c r="P468" s="8">
        <f>IFERROR(VLOOKUP(A468,FR_HITUNG_MINMAX!A:G,7,0),1)</f>
        <v>1</v>
      </c>
      <c r="Q468" s="11">
        <f>IFERROR(VLOOKUP(A468,FR_HITUNG_MINMAX!A:J,10,0),1)</f>
        <v>1</v>
      </c>
      <c r="R468" s="8">
        <f>IFERROR(VLOOKUP(A468,FR_HITUNG_MINMAX!A:K,11,0),1)</f>
        <v>1</v>
      </c>
      <c r="S468" s="12">
        <f>IFERROR(VLOOKUP(A468,FR_HITUNG_MINMAX!A:F,6,0),0)</f>
        <v>5000</v>
      </c>
      <c r="T468" s="8">
        <f t="shared" si="305"/>
        <v>0</v>
      </c>
      <c r="U468" s="8">
        <f t="shared" si="280"/>
        <v>2</v>
      </c>
      <c r="V468" s="8">
        <f t="shared" si="281"/>
        <v>0</v>
      </c>
      <c r="W468" s="8">
        <f t="shared" si="306"/>
        <v>-1</v>
      </c>
      <c r="X468" s="8">
        <f t="shared" si="307"/>
        <v>0</v>
      </c>
      <c r="Y468" s="16"/>
      <c r="Z468" s="15">
        <f t="shared" si="282"/>
        <v>0</v>
      </c>
      <c r="AA468" s="8">
        <f t="shared" si="308"/>
        <v>0</v>
      </c>
      <c r="AB468" s="16"/>
      <c r="AC468" s="15">
        <f t="shared" si="283"/>
        <v>0</v>
      </c>
      <c r="AD468" s="8">
        <f t="shared" si="284"/>
        <v>0</v>
      </c>
      <c r="AE468" s="16"/>
      <c r="AF468" s="15">
        <f t="shared" si="285"/>
        <v>0</v>
      </c>
      <c r="AG468" s="15">
        <f t="shared" si="309"/>
        <v>0</v>
      </c>
      <c r="AH468" s="16"/>
      <c r="AI468" s="15">
        <f t="shared" si="310"/>
        <v>0</v>
      </c>
      <c r="AJ468" s="8">
        <f t="shared" si="311"/>
        <v>0</v>
      </c>
      <c r="AK468" s="8">
        <f t="shared" si="286"/>
        <v>0</v>
      </c>
      <c r="AL468" s="8">
        <f t="shared" si="287"/>
        <v>0</v>
      </c>
      <c r="AM468" s="8">
        <f t="shared" si="312"/>
        <v>0</v>
      </c>
      <c r="AN468" s="8">
        <f t="shared" si="313"/>
        <v>0</v>
      </c>
      <c r="AO468" s="8">
        <f>IFERROR(VLOOKUP(A468,PERSAMAAN!B:D,3,0),AN468)</f>
        <v>0</v>
      </c>
      <c r="AP468" s="1"/>
      <c r="AQ468" s="8">
        <f t="shared" si="288"/>
        <v>0</v>
      </c>
      <c r="AR468" s="8" t="str">
        <f>IF(AQ468=0,"-",VLOOKUP(A468,FR_HITUNG_MINMAX!A:H,8,0))</f>
        <v>-</v>
      </c>
      <c r="AS468" s="1"/>
      <c r="AT468" s="8" t="str">
        <f t="shared" si="289"/>
        <v>-</v>
      </c>
      <c r="AU468" s="12">
        <f t="shared" si="290"/>
        <v>0</v>
      </c>
      <c r="AV468" s="12">
        <f t="shared" si="291"/>
        <v>0</v>
      </c>
      <c r="AW468" s="8" t="b">
        <f t="shared" si="314"/>
        <v>0</v>
      </c>
      <c r="AX468" s="1"/>
      <c r="AY468" s="8">
        <f t="shared" si="292"/>
        <v>0</v>
      </c>
      <c r="AZ468" s="8" t="str">
        <f>IF(AY468=0,"-",VLOOKUP(A468,FR_HITUNG_MINMAX!A:I,9,0))</f>
        <v>-</v>
      </c>
      <c r="BB468" s="8" t="str">
        <f t="shared" si="293"/>
        <v>-</v>
      </c>
      <c r="BC468" s="12">
        <f t="shared" si="294"/>
        <v>0</v>
      </c>
      <c r="BD468" s="12">
        <f t="shared" si="295"/>
        <v>0</v>
      </c>
      <c r="BE468" s="16"/>
      <c r="BF468" s="8">
        <f>SUMIF('REALISASI ORDER'!C:C,A468,'REALISASI ORDER'!E:E)</f>
        <v>0</v>
      </c>
      <c r="BG468" s="8">
        <f t="shared" si="315"/>
        <v>2</v>
      </c>
      <c r="BH468" s="8">
        <f t="shared" si="296"/>
        <v>2</v>
      </c>
      <c r="BI468" s="8">
        <f t="shared" si="297"/>
        <v>2</v>
      </c>
      <c r="BJ468" s="8">
        <f t="shared" si="316"/>
        <v>1</v>
      </c>
      <c r="BK468" s="33">
        <f t="shared" si="317"/>
        <v>2</v>
      </c>
      <c r="BL468" s="33">
        <f t="shared" si="298"/>
        <v>0</v>
      </c>
      <c r="BM468" s="33">
        <f t="shared" si="299"/>
        <v>0</v>
      </c>
      <c r="BN468" s="33">
        <f t="shared" si="318"/>
        <v>1</v>
      </c>
      <c r="BO468" s="8">
        <f t="shared" si="300"/>
        <v>0</v>
      </c>
      <c r="BP468" s="8">
        <f t="shared" si="301"/>
        <v>0</v>
      </c>
      <c r="BQ468" s="8">
        <f t="shared" si="302"/>
        <v>0</v>
      </c>
      <c r="BR468" s="8">
        <f>IFERROR(ROUNDDOWN(BF468*BN468/(BK468+BL468+BM468+BN),0),0)</f>
        <v>0</v>
      </c>
      <c r="BS468" s="8" t="str">
        <f t="shared" si="303"/>
        <v>BDCVTP</v>
      </c>
      <c r="BT468" s="8">
        <f>SUMIF(FR_HITUNG_MINMAX!A:A,ORDER!A468,FR_HITUNG_MINMAX!AS:AS)</f>
        <v>3</v>
      </c>
      <c r="BU468" s="8">
        <f t="shared" si="319"/>
        <v>0</v>
      </c>
      <c r="BV468" s="8" t="str">
        <f t="shared" si="304"/>
        <v>-</v>
      </c>
      <c r="BW468" s="8" t="str">
        <f>VLOOKUP(A468,'STOK PESALAKAN'!A:F,6,0)</f>
        <v/>
      </c>
    </row>
    <row r="469" spans="1:75" ht="15" customHeight="1">
      <c r="A469" s="41" t="s">
        <v>517</v>
      </c>
      <c r="B469" s="99">
        <f>IFERROR(IFERROR(VLOOKUP(A469,'STOK PACUL'!C:H,6,0),VLOOKUP(A469,'KATEGORI PACUL'!A:C,3,0)),0)</f>
        <v>1</v>
      </c>
      <c r="C469" s="8">
        <f>IFERROR(VLOOKUP(A469,'KATEGORI PACUL'!A:D,4,0),0)</f>
        <v>2</v>
      </c>
      <c r="D469" s="99">
        <f>IFERROR(IFERROR(VLOOKUP(A469,'STOK PESALAKAN'!C:H,6,0),VLOOKUP(A469,'KATEGORI PESALAKAN'!A:C,3,0)),0)</f>
        <v>0</v>
      </c>
      <c r="E469" s="8">
        <f>IFERROR(VLOOKUP(A469,'KATEGORI PESALAKAN'!A:D,4,0),0)</f>
        <v>0</v>
      </c>
      <c r="F469" s="99">
        <f>IFERROR(IFERROR(VLOOKUP(A469,'STOK CIKDITIRO'!C:H,6,0),VLOOKUP(A469,'KATEGORI CIKDITIRO'!A:C,3,0)),0)</f>
        <v>0</v>
      </c>
      <c r="G469" s="8">
        <f>IFERROR(VLOOKUP(A469,'KATEGORI CIKDITIRO'!A:D,4,0),0)</f>
        <v>0</v>
      </c>
      <c r="H469" s="99">
        <f>IFERROR(IFERROR(VLOOKUP(A469,'STOK TRAYEMAN'!C:H,6,0),VLOOKUP(A469,'KATEGORI TRAYEMAN'!A:C,3,0)),0)</f>
        <v>0</v>
      </c>
      <c r="I469" s="8">
        <f>IFERROR(VLOOKUP(A469,'KATEGORI TRAYEMAN'!A:D,4,0),0)</f>
        <v>0</v>
      </c>
      <c r="J469" s="8" t="str">
        <f>IFERROR(VLOOKUP(A469,'NOSTOK PACUL'!A:C,3,0),IFERROR(IF(VLOOKUP(A469,'STOK PACUL'!A:B,2,0)="NOSTOK","E",VLOOKUP(A469,'KATEGORI PACUL'!A:B,2,0)),"E"))</f>
        <v>D</v>
      </c>
      <c r="K469" s="8" t="str">
        <f>IFERROR(VLOOKUP(A469,'NOSTOK PESALAKAN'!A:C,3,0),IFERROR(IF(VLOOKUP(A469,'STOK PESALAKAN'!A:B,2,0)="NOSTOK","E",VLOOKUP(A469,'KATEGORI PESALAKAN'!A:B,2,0)),"E"))</f>
        <v>E</v>
      </c>
      <c r="L469" s="8" t="str">
        <f>IFERROR(VLOOKUP(A469,'NOSTOK CIKDITIRO'!A:C,3,0),IFERROR(IF(VLOOKUP(A469,'STOK CIKDITIRO'!A:B,2,0)="NOSTOK","E",VLOOKUP(A469,'KATEGORI CIKDITIRO'!A:B,2,0)),"E"))</f>
        <v>E</v>
      </c>
      <c r="M469" s="8" t="str">
        <f>IFERROR(VLOOKUP(A469,'NOSTOK TRAYEMAN'!A:C,3,0),IFERROR(IF(VLOOKUP(A469,'STOK TRAYEMAN'!A:B,2,0)="NOSTOK","E",VLOOKUP(A469,'KATEGORI TRAYEMAN'!A:B,2,0)),"E"))</f>
        <v>E</v>
      </c>
      <c r="N469" s="8" t="str">
        <f>IFERROR(VLOOKUP(A469,FR_HITUNG_MINMAX!A:B,2,0),0)</f>
        <v>BAN TUBLES 130/70-13 FDR</v>
      </c>
      <c r="O469" s="8" t="str">
        <f>IFERROR(VLOOKUP(A469,FR_HITUNG_MINMAX!A:D,4,0),0)</f>
        <v>ORISIN</v>
      </c>
      <c r="P469" s="8">
        <f>IFERROR(VLOOKUP(A469,FR_HITUNG_MINMAX!A:G,7,0),1)</f>
        <v>1</v>
      </c>
      <c r="Q469" s="11">
        <f>IFERROR(VLOOKUP(A469,FR_HITUNG_MINMAX!A:J,10,0),1)</f>
        <v>1</v>
      </c>
      <c r="R469" s="8">
        <f>IFERROR(VLOOKUP(A469,FR_HITUNG_MINMAX!A:K,11,0),1)</f>
        <v>1</v>
      </c>
      <c r="S469" s="12">
        <f>IFERROR(VLOOKUP(A469,FR_HITUNG_MINMAX!A:F,6,0),0)</f>
        <v>315000</v>
      </c>
      <c r="T469" s="8">
        <f t="shared" si="305"/>
        <v>-1</v>
      </c>
      <c r="U469" s="8">
        <f t="shared" si="280"/>
        <v>0</v>
      </c>
      <c r="V469" s="8">
        <f t="shared" si="281"/>
        <v>0</v>
      </c>
      <c r="W469" s="8">
        <f t="shared" si="306"/>
        <v>0</v>
      </c>
      <c r="X469" s="8">
        <f t="shared" si="307"/>
        <v>0</v>
      </c>
      <c r="Y469" s="16"/>
      <c r="Z469" s="15">
        <f t="shared" si="282"/>
        <v>0</v>
      </c>
      <c r="AA469" s="8">
        <f t="shared" si="308"/>
        <v>0</v>
      </c>
      <c r="AB469" s="16"/>
      <c r="AC469" s="15">
        <f t="shared" si="283"/>
        <v>0</v>
      </c>
      <c r="AD469" s="8">
        <f t="shared" si="284"/>
        <v>0</v>
      </c>
      <c r="AE469" s="16"/>
      <c r="AF469" s="15">
        <f t="shared" si="285"/>
        <v>0</v>
      </c>
      <c r="AG469" s="15">
        <f t="shared" si="309"/>
        <v>0</v>
      </c>
      <c r="AH469" s="16"/>
      <c r="AI469" s="15">
        <f t="shared" si="310"/>
        <v>0</v>
      </c>
      <c r="AJ469" s="8">
        <f t="shared" si="311"/>
        <v>1</v>
      </c>
      <c r="AK469" s="8">
        <f t="shared" si="286"/>
        <v>0</v>
      </c>
      <c r="AL469" s="8">
        <f t="shared" si="287"/>
        <v>0</v>
      </c>
      <c r="AM469" s="8">
        <f t="shared" si="312"/>
        <v>0</v>
      </c>
      <c r="AN469" s="8">
        <f t="shared" si="313"/>
        <v>1</v>
      </c>
      <c r="AO469" s="8">
        <f>IFERROR(VLOOKUP(A469,PERSAMAAN!B:D,3,0),AN469)</f>
        <v>1</v>
      </c>
      <c r="AP469" s="1">
        <v>0</v>
      </c>
      <c r="AQ469" s="8">
        <f t="shared" si="288"/>
        <v>0</v>
      </c>
      <c r="AR469" s="8" t="str">
        <f>IF(AQ469=0,"-",VLOOKUP(A469,FR_HITUNG_MINMAX!A:H,8,0))</f>
        <v>-</v>
      </c>
      <c r="AS469" s="1"/>
      <c r="AT469" s="8" t="str">
        <f t="shared" si="289"/>
        <v>-</v>
      </c>
      <c r="AU469" s="12">
        <f t="shared" si="290"/>
        <v>0</v>
      </c>
      <c r="AV469" s="12">
        <f t="shared" si="291"/>
        <v>0</v>
      </c>
      <c r="AW469" s="8">
        <f t="shared" si="314"/>
        <v>1</v>
      </c>
      <c r="AX469" s="1"/>
      <c r="AY469" s="8">
        <f t="shared" si="292"/>
        <v>1</v>
      </c>
      <c r="AZ469" s="8" t="str">
        <f>IF(AY469=0,"-",VLOOKUP(A469,FR_HITUNG_MINMAX!A:I,9,0))</f>
        <v/>
      </c>
      <c r="BB469" s="8" t="str">
        <f t="shared" si="293"/>
        <v/>
      </c>
      <c r="BC469" s="12">
        <f t="shared" si="294"/>
        <v>315000</v>
      </c>
      <c r="BD469" s="12">
        <f t="shared" si="295"/>
        <v>21965380</v>
      </c>
      <c r="BE469" s="16"/>
      <c r="BF469" s="8">
        <f>SUMIF('REALISASI ORDER'!C:C,A469,'REALISASI ORDER'!E:E)</f>
        <v>0</v>
      </c>
      <c r="BG469" s="8">
        <f t="shared" si="315"/>
        <v>1</v>
      </c>
      <c r="BH469" s="8">
        <f t="shared" si="296"/>
        <v>0</v>
      </c>
      <c r="BI469" s="8">
        <f t="shared" si="297"/>
        <v>0</v>
      </c>
      <c r="BJ469" s="8">
        <f t="shared" si="316"/>
        <v>0</v>
      </c>
      <c r="BK469" s="33">
        <f t="shared" si="317"/>
        <v>1</v>
      </c>
      <c r="BL469" s="33">
        <f t="shared" si="298"/>
        <v>0</v>
      </c>
      <c r="BM469" s="33">
        <f t="shared" si="299"/>
        <v>0</v>
      </c>
      <c r="BN469" s="33">
        <f t="shared" si="318"/>
        <v>0</v>
      </c>
      <c r="BO469" s="8">
        <f t="shared" si="300"/>
        <v>0</v>
      </c>
      <c r="BP469" s="8">
        <f t="shared" si="301"/>
        <v>0</v>
      </c>
      <c r="BQ469" s="8">
        <f t="shared" si="302"/>
        <v>0</v>
      </c>
      <c r="BR469" s="8">
        <f>IFERROR(ROUNDDOWN(BF469*BN469/(BK469+BL469+BM469+BN),0),0)</f>
        <v>0</v>
      </c>
      <c r="BS469" s="8" t="str">
        <f t="shared" si="303"/>
        <v>BLT130/70-13FDR</v>
      </c>
      <c r="BT469" s="8">
        <f>SUMIF(FR_HITUNG_MINMAX!A:A,ORDER!A469,FR_HITUNG_MINMAX!AS:AS)</f>
        <v>1</v>
      </c>
      <c r="BU469" s="8">
        <f t="shared" si="319"/>
        <v>0</v>
      </c>
      <c r="BV469" s="8" t="str">
        <f t="shared" si="304"/>
        <v>-</v>
      </c>
      <c r="BW469" s="8" t="str">
        <f>VLOOKUP(A469,'STOK PESALAKAN'!A:F,6,0)</f>
        <v/>
      </c>
    </row>
    <row r="470" spans="1:75">
      <c r="A470" s="41" t="s">
        <v>518</v>
      </c>
      <c r="B470" s="99">
        <f>IFERROR(IFERROR(VLOOKUP(A470,'STOK PACUL'!C:H,6,0),VLOOKUP(A470,'KATEGORI PACUL'!A:C,3,0)),0)</f>
        <v>1</v>
      </c>
      <c r="C470" s="8">
        <f>IFERROR(VLOOKUP(A470,'KATEGORI PACUL'!A:D,4,0),0)</f>
        <v>1</v>
      </c>
      <c r="D470" s="99">
        <f>IFERROR(IFERROR(VLOOKUP(A470,'STOK PESALAKAN'!C:H,6,0),VLOOKUP(A470,'KATEGORI PESALAKAN'!A:C,3,0)),0)</f>
        <v>0</v>
      </c>
      <c r="E470" s="8">
        <f>IFERROR(VLOOKUP(A470,'KATEGORI PESALAKAN'!A:D,4,0),0)</f>
        <v>1</v>
      </c>
      <c r="F470" s="99">
        <f>IFERROR(IFERROR(VLOOKUP(A470,'STOK CIKDITIRO'!C:H,6,0),VLOOKUP(A470,'KATEGORI CIKDITIRO'!A:C,3,0)),0)</f>
        <v>0</v>
      </c>
      <c r="G470" s="8">
        <f>IFERROR(VLOOKUP(A470,'KATEGORI CIKDITIRO'!A:D,4,0),0)</f>
        <v>0</v>
      </c>
      <c r="H470" s="99">
        <f>IFERROR(IFERROR(VLOOKUP(A470,'STOK TRAYEMAN'!C:H,6,0),VLOOKUP(A470,'KATEGORI TRAYEMAN'!A:C,3,0)),0)</f>
        <v>0</v>
      </c>
      <c r="I470" s="8">
        <f>IFERROR(VLOOKUP(A470,'KATEGORI TRAYEMAN'!A:D,4,0),0)</f>
        <v>0</v>
      </c>
      <c r="J470" s="8" t="str">
        <f>IFERROR(VLOOKUP(A470,'NOSTOK PACUL'!A:C,3,0),IFERROR(IF(VLOOKUP(A470,'STOK PACUL'!A:B,2,0)="NOSTOK","E",VLOOKUP(A470,'KATEGORI PACUL'!A:B,2,0)),"E"))</f>
        <v>D</v>
      </c>
      <c r="K470" s="8" t="str">
        <f>IFERROR(VLOOKUP(A470,'NOSTOK PESALAKAN'!A:C,3,0),IFERROR(IF(VLOOKUP(A470,'STOK PESALAKAN'!A:B,2,0)="NOSTOK","E",VLOOKUP(A470,'KATEGORI PESALAKAN'!A:B,2,0)),"E"))</f>
        <v>D</v>
      </c>
      <c r="L470" s="8" t="str">
        <f>IFERROR(VLOOKUP(A470,'NOSTOK CIKDITIRO'!A:C,3,0),IFERROR(IF(VLOOKUP(A470,'STOK CIKDITIRO'!A:B,2,0)="NOSTOK","E",VLOOKUP(A470,'KATEGORI CIKDITIRO'!A:B,2,0)),"E"))</f>
        <v>E</v>
      </c>
      <c r="M470" s="8" t="str">
        <f>IFERROR(VLOOKUP(A470,'NOSTOK TRAYEMAN'!A:C,3,0),IFERROR(IF(VLOOKUP(A470,'STOK TRAYEMAN'!A:B,2,0)="NOSTOK","E",VLOOKUP(A470,'KATEGORI TRAYEMAN'!A:B,2,0)),"E"))</f>
        <v>E</v>
      </c>
      <c r="N470" s="8" t="str">
        <f>IFERROR(VLOOKUP(A470,FR_HITUNG_MINMAX!A:B,2,0),0)</f>
        <v>BAN TUBLES 120/70-14 FDR</v>
      </c>
      <c r="O470" s="8" t="str">
        <f>IFERROR(VLOOKUP(A470,FR_HITUNG_MINMAX!A:D,4,0),0)</f>
        <v>ORISIN</v>
      </c>
      <c r="P470" s="8">
        <f>IFERROR(VLOOKUP(A470,FR_HITUNG_MINMAX!A:G,7,0),1)</f>
        <v>1</v>
      </c>
      <c r="Q470" s="11" t="str">
        <f>IFERROR(VLOOKUP(A470,FR_HITUNG_MINMAX!A:J,10,0),1)</f>
        <v>1</v>
      </c>
      <c r="R470" s="8">
        <f>IFERROR(VLOOKUP(A470,FR_HITUNG_MINMAX!A:K,11,0),1)</f>
        <v>1</v>
      </c>
      <c r="S470" s="12">
        <f>IFERROR(VLOOKUP(A470,FR_HITUNG_MINMAX!A:F,6,0),0)</f>
        <v>306000</v>
      </c>
      <c r="T470" s="8">
        <f t="shared" si="305"/>
        <v>0</v>
      </c>
      <c r="U470" s="8">
        <f t="shared" si="280"/>
        <v>-1</v>
      </c>
      <c r="V470" s="8">
        <f t="shared" si="281"/>
        <v>0</v>
      </c>
      <c r="W470" s="8">
        <f t="shared" si="306"/>
        <v>0</v>
      </c>
      <c r="X470" s="8">
        <f t="shared" si="307"/>
        <v>0</v>
      </c>
      <c r="Y470" s="16"/>
      <c r="Z470" s="15">
        <f t="shared" si="282"/>
        <v>0</v>
      </c>
      <c r="AA470" s="8">
        <f t="shared" si="308"/>
        <v>0</v>
      </c>
      <c r="AB470" s="16"/>
      <c r="AC470" s="15">
        <f t="shared" si="283"/>
        <v>0</v>
      </c>
      <c r="AD470" s="8">
        <f t="shared" si="284"/>
        <v>0</v>
      </c>
      <c r="AE470" s="16"/>
      <c r="AF470" s="15">
        <f t="shared" si="285"/>
        <v>0</v>
      </c>
      <c r="AG470" s="15">
        <f t="shared" si="309"/>
        <v>0</v>
      </c>
      <c r="AH470" s="16"/>
      <c r="AI470" s="15">
        <f t="shared" si="310"/>
        <v>0</v>
      </c>
      <c r="AJ470" s="8">
        <f t="shared" si="311"/>
        <v>0</v>
      </c>
      <c r="AK470" s="8">
        <f t="shared" si="286"/>
        <v>1</v>
      </c>
      <c r="AL470" s="8">
        <f t="shared" si="287"/>
        <v>0</v>
      </c>
      <c r="AM470" s="8">
        <f t="shared" si="312"/>
        <v>0</v>
      </c>
      <c r="AN470" s="8">
        <f t="shared" si="313"/>
        <v>1</v>
      </c>
      <c r="AO470" s="8">
        <f>IFERROR(VLOOKUP(A470,PERSAMAAN!B:D,3,0),AN470)</f>
        <v>1</v>
      </c>
      <c r="AP470" s="1"/>
      <c r="AQ470" s="8">
        <f t="shared" si="288"/>
        <v>1</v>
      </c>
      <c r="AR470" s="8" t="str">
        <f>IF(AQ470=0,"-",VLOOKUP(A470,FR_HITUNG_MINMAX!A:H,8,0))</f>
        <v>HKJ</v>
      </c>
      <c r="AS470" s="1"/>
      <c r="AT470" s="8" t="str">
        <f t="shared" si="289"/>
        <v>HKJ</v>
      </c>
      <c r="AU470" s="12">
        <f t="shared" si="290"/>
        <v>306000</v>
      </c>
      <c r="AV470" s="12">
        <f t="shared" si="291"/>
        <v>7262685</v>
      </c>
      <c r="AW470" s="8">
        <f t="shared" si="314"/>
        <v>0</v>
      </c>
      <c r="AX470" s="1"/>
      <c r="AY470" s="8">
        <f t="shared" si="292"/>
        <v>0</v>
      </c>
      <c r="AZ470" s="8" t="str">
        <f>IF(AY470=0,"-",VLOOKUP(A470,FR_HITUNG_MINMAX!A:I,9,0))</f>
        <v>-</v>
      </c>
      <c r="BB470" s="8" t="str">
        <f t="shared" si="293"/>
        <v>-</v>
      </c>
      <c r="BC470" s="12">
        <f t="shared" si="294"/>
        <v>0</v>
      </c>
      <c r="BD470" s="12">
        <f t="shared" si="295"/>
        <v>0</v>
      </c>
      <c r="BE470" s="16"/>
      <c r="BF470" s="8">
        <f>SUMIF('REALISASI ORDER'!C:C,A470,'REALISASI ORDER'!E:E)</f>
        <v>0</v>
      </c>
      <c r="BG470" s="8">
        <f t="shared" si="315"/>
        <v>1</v>
      </c>
      <c r="BH470" s="8">
        <f t="shared" si="296"/>
        <v>0</v>
      </c>
      <c r="BI470" s="8">
        <f t="shared" si="297"/>
        <v>0</v>
      </c>
      <c r="BJ470" s="8">
        <f t="shared" si="316"/>
        <v>0</v>
      </c>
      <c r="BK470" s="33">
        <f t="shared" si="317"/>
        <v>1</v>
      </c>
      <c r="BL470" s="33">
        <f t="shared" si="298"/>
        <v>1</v>
      </c>
      <c r="BM470" s="33">
        <f t="shared" si="299"/>
        <v>0</v>
      </c>
      <c r="BN470" s="33">
        <f t="shared" si="318"/>
        <v>0</v>
      </c>
      <c r="BO470" s="8">
        <f t="shared" si="300"/>
        <v>0</v>
      </c>
      <c r="BP470" s="8">
        <f t="shared" si="301"/>
        <v>0</v>
      </c>
      <c r="BQ470" s="8">
        <f t="shared" si="302"/>
        <v>0</v>
      </c>
      <c r="BR470" s="8">
        <f>IFERROR(ROUNDDOWN(BF470*BN470/(BK470+BL470+BM470+BN),0),0)</f>
        <v>0</v>
      </c>
      <c r="BS470" s="8" t="str">
        <f t="shared" si="303"/>
        <v>BNTLSF</v>
      </c>
      <c r="BT470" s="8">
        <f>SUMIF(FR_HITUNG_MINMAX!A:A,ORDER!A470,FR_HITUNG_MINMAX!AS:AS)</f>
        <v>2</v>
      </c>
      <c r="BU470" s="8">
        <f t="shared" si="319"/>
        <v>0</v>
      </c>
      <c r="BV470" s="8" t="str">
        <f t="shared" si="304"/>
        <v>HKJ</v>
      </c>
      <c r="BW470" s="8" t="str">
        <f>VLOOKUP(A470,'STOK PESALAKAN'!A:F,6,0)</f>
        <v/>
      </c>
    </row>
    <row r="471" spans="1:75" ht="15" customHeight="1">
      <c r="A471" s="41" t="s">
        <v>519</v>
      </c>
      <c r="B471" s="99">
        <f>IFERROR(IFERROR(VLOOKUP(A471,'STOK PACUL'!C:H,6,0),VLOOKUP(A471,'KATEGORI PACUL'!A:C,3,0)),0)</f>
        <v>3</v>
      </c>
      <c r="C471" s="8">
        <f>IFERROR(VLOOKUP(A471,'KATEGORI PACUL'!A:D,4,0),0)</f>
        <v>2</v>
      </c>
      <c r="D471" s="99">
        <f>IFERROR(IFERROR(VLOOKUP(A471,'STOK PESALAKAN'!C:H,6,0),VLOOKUP(A471,'KATEGORI PESALAKAN'!A:C,3,0)),0)</f>
        <v>3</v>
      </c>
      <c r="E471" s="8">
        <f>IFERROR(VLOOKUP(A471,'KATEGORI PESALAKAN'!A:D,4,0),0)</f>
        <v>2</v>
      </c>
      <c r="F471" s="99">
        <f>IFERROR(IFERROR(VLOOKUP(A471,'STOK CIKDITIRO'!C:H,6,0),VLOOKUP(A471,'KATEGORI CIKDITIRO'!A:C,3,0)),0)</f>
        <v>1</v>
      </c>
      <c r="G471" s="8">
        <f>IFERROR(VLOOKUP(A471,'KATEGORI CIKDITIRO'!A:D,4,0),0)</f>
        <v>2</v>
      </c>
      <c r="H471" s="99">
        <f>IFERROR(IFERROR(VLOOKUP(A471,'STOK TRAYEMAN'!C:H,6,0),VLOOKUP(A471,'KATEGORI TRAYEMAN'!A:C,3,0)),0)</f>
        <v>0</v>
      </c>
      <c r="I471" s="8">
        <f>IFERROR(VLOOKUP(A471,'KATEGORI TRAYEMAN'!A:D,4,0),0)</f>
        <v>0</v>
      </c>
      <c r="J471" s="8" t="str">
        <f>IFERROR(VLOOKUP(A471,'NOSTOK PACUL'!A:C,3,0),IFERROR(IF(VLOOKUP(A471,'STOK PACUL'!A:B,2,0)="NOSTOK","E",VLOOKUP(A471,'KATEGORI PACUL'!A:B,2,0)),"E"))</f>
        <v>D</v>
      </c>
      <c r="K471" s="8" t="str">
        <f>IFERROR(VLOOKUP(A471,'NOSTOK PESALAKAN'!A:C,3,0),IFERROR(IF(VLOOKUP(A471,'STOK PESALAKAN'!A:B,2,0)="NOSTOK","E",VLOOKUP(A471,'KATEGORI PESALAKAN'!A:B,2,0)),"E"))</f>
        <v>D</v>
      </c>
      <c r="L471" s="8" t="str">
        <f>IFERROR(VLOOKUP(A471,'NOSTOK CIKDITIRO'!A:C,3,0),IFERROR(IF(VLOOKUP(A471,'STOK CIKDITIRO'!A:B,2,0)="NOSTOK","E",VLOOKUP(A471,'KATEGORI CIKDITIRO'!A:B,2,0)),"E"))</f>
        <v>D</v>
      </c>
      <c r="M471" s="8" t="str">
        <f>IFERROR(VLOOKUP(A471,'NOSTOK TRAYEMAN'!A:C,3,0),IFERROR(IF(VLOOKUP(A471,'STOK TRAYEMAN'!A:B,2,0)="NOSTOK","E",VLOOKUP(A471,'KATEGORI TRAYEMAN'!A:B,2,0)),"E"))</f>
        <v>E</v>
      </c>
      <c r="N471" s="8" t="str">
        <f>IFERROR(VLOOKUP(A471,FR_HITUNG_MINMAX!A:B,2,0),0)</f>
        <v>DISC PAD H.SUPRA MST (PB)</v>
      </c>
      <c r="O471" s="8" t="str">
        <f>IFERROR(VLOOKUP(A471,FR_HITUNG_MINMAX!A:D,4,0),0)</f>
        <v>BAUDMU</v>
      </c>
      <c r="P471" s="8">
        <f>IFERROR(VLOOKUP(A471,FR_HITUNG_MINMAX!A:G,7,0),1)</f>
        <v>1</v>
      </c>
      <c r="Q471" s="11">
        <f>IFERROR(VLOOKUP(A471,FR_HITUNG_MINMAX!A:J,10,0),1)</f>
        <v>1</v>
      </c>
      <c r="R471" s="8">
        <f>IFERROR(VLOOKUP(A471,FR_HITUNG_MINMAX!A:K,11,0),1)</f>
        <v>1</v>
      </c>
      <c r="S471" s="12">
        <f>IFERROR(VLOOKUP(A471,FR_HITUNG_MINMAX!A:F,6,0),0)</f>
        <v>11000</v>
      </c>
      <c r="T471" s="8">
        <f t="shared" si="305"/>
        <v>1</v>
      </c>
      <c r="U471" s="8">
        <f t="shared" si="280"/>
        <v>1</v>
      </c>
      <c r="V471" s="8">
        <f t="shared" si="281"/>
        <v>-1</v>
      </c>
      <c r="W471" s="8">
        <f t="shared" si="306"/>
        <v>0</v>
      </c>
      <c r="X471" s="8">
        <f t="shared" si="307"/>
        <v>0</v>
      </c>
      <c r="Y471" s="16"/>
      <c r="Z471" s="15">
        <f t="shared" si="282"/>
        <v>0</v>
      </c>
      <c r="AA471" s="8">
        <f t="shared" si="308"/>
        <v>0</v>
      </c>
      <c r="AB471" s="16"/>
      <c r="AC471" s="15">
        <f t="shared" si="283"/>
        <v>0</v>
      </c>
      <c r="AD471" s="8">
        <f t="shared" si="284"/>
        <v>1</v>
      </c>
      <c r="AE471" s="16"/>
      <c r="AF471" s="15">
        <f t="shared" si="285"/>
        <v>0</v>
      </c>
      <c r="AG471" s="15">
        <f t="shared" si="309"/>
        <v>0</v>
      </c>
      <c r="AH471" s="16"/>
      <c r="AI471" s="15">
        <f t="shared" si="310"/>
        <v>0</v>
      </c>
      <c r="AJ471" s="8">
        <f t="shared" si="311"/>
        <v>0</v>
      </c>
      <c r="AK471" s="8">
        <f t="shared" si="286"/>
        <v>0</v>
      </c>
      <c r="AL471" s="8">
        <f t="shared" si="287"/>
        <v>0</v>
      </c>
      <c r="AM471" s="8">
        <f t="shared" si="312"/>
        <v>0</v>
      </c>
      <c r="AN471" s="8">
        <f t="shared" si="313"/>
        <v>0</v>
      </c>
      <c r="AO471" s="8">
        <f>IFERROR(VLOOKUP(A471,PERSAMAAN!B:D,3,0),AN471)</f>
        <v>0</v>
      </c>
      <c r="AP471" s="1"/>
      <c r="AQ471" s="8">
        <f t="shared" si="288"/>
        <v>0</v>
      </c>
      <c r="AR471" s="8" t="str">
        <f>IF(AQ471=0,"-",VLOOKUP(A471,FR_HITUNG_MINMAX!A:H,8,0))</f>
        <v>-</v>
      </c>
      <c r="AS471" s="1"/>
      <c r="AT471" s="8" t="str">
        <f t="shared" si="289"/>
        <v>-</v>
      </c>
      <c r="AU471" s="12">
        <f t="shared" si="290"/>
        <v>0</v>
      </c>
      <c r="AV471" s="12">
        <f t="shared" si="291"/>
        <v>0</v>
      </c>
      <c r="AW471" s="8" t="b">
        <f t="shared" si="314"/>
        <v>0</v>
      </c>
      <c r="AX471" s="1"/>
      <c r="AY471" s="8">
        <f t="shared" si="292"/>
        <v>0</v>
      </c>
      <c r="AZ471" s="8" t="str">
        <f>IF(AY471=0,"-",VLOOKUP(A471,FR_HITUNG_MINMAX!A:I,9,0))</f>
        <v>-</v>
      </c>
      <c r="BB471" s="8" t="str">
        <f t="shared" si="293"/>
        <v>-</v>
      </c>
      <c r="BC471" s="12">
        <f t="shared" si="294"/>
        <v>0</v>
      </c>
      <c r="BD471" s="12">
        <f t="shared" si="295"/>
        <v>0</v>
      </c>
      <c r="BE471" s="16"/>
      <c r="BF471" s="8">
        <f>SUMIF('REALISASI ORDER'!C:C,A471,'REALISASI ORDER'!E:E)</f>
        <v>0</v>
      </c>
      <c r="BG471" s="8">
        <f t="shared" si="315"/>
        <v>3</v>
      </c>
      <c r="BH471" s="8">
        <f t="shared" si="296"/>
        <v>3</v>
      </c>
      <c r="BI471" s="8">
        <f t="shared" si="297"/>
        <v>1</v>
      </c>
      <c r="BJ471" s="8">
        <f t="shared" si="316"/>
        <v>0</v>
      </c>
      <c r="BK471" s="33">
        <f t="shared" si="317"/>
        <v>2</v>
      </c>
      <c r="BL471" s="33">
        <f t="shared" si="298"/>
        <v>0</v>
      </c>
      <c r="BM471" s="33">
        <f t="shared" si="299"/>
        <v>1</v>
      </c>
      <c r="BN471" s="33">
        <f t="shared" si="318"/>
        <v>0</v>
      </c>
      <c r="BO471" s="8">
        <f t="shared" si="300"/>
        <v>0</v>
      </c>
      <c r="BP471" s="8">
        <f t="shared" si="301"/>
        <v>0</v>
      </c>
      <c r="BQ471" s="8">
        <f t="shared" si="302"/>
        <v>0</v>
      </c>
      <c r="BR471" s="8">
        <f>IFERROR(ROUNDDOWN(BF471*BN471/(BK471+BL471+BM471+BN),0),0)</f>
        <v>0</v>
      </c>
      <c r="BS471" s="8" t="str">
        <f t="shared" si="303"/>
        <v>DDSPRM</v>
      </c>
      <c r="BT471" s="8">
        <f>SUMIF(FR_HITUNG_MINMAX!A:A,ORDER!A471,FR_HITUNG_MINMAX!AS:AS)</f>
        <v>3</v>
      </c>
      <c r="BU471" s="8">
        <f t="shared" si="319"/>
        <v>0</v>
      </c>
      <c r="BV471" s="8" t="str">
        <f t="shared" si="304"/>
        <v>-</v>
      </c>
      <c r="BW471" s="8" t="str">
        <f>VLOOKUP(A471,'STOK PESALAKAN'!A:F,6,0)</f>
        <v/>
      </c>
    </row>
    <row r="472" spans="1:75" ht="15" customHeight="1">
      <c r="A472" s="41" t="s">
        <v>733</v>
      </c>
      <c r="B472" s="99">
        <f>IFERROR(IFERROR(VLOOKUP(A472,'STOK PACUL'!C:H,6,0),VLOOKUP(A472,'KATEGORI PACUL'!A:C,3,0)),0)</f>
        <v>1</v>
      </c>
      <c r="C472" s="8">
        <f>IFERROR(VLOOKUP(A472,'KATEGORI PACUL'!A:D,4,0),0)</f>
        <v>1</v>
      </c>
      <c r="D472" s="99">
        <f>IFERROR(IFERROR(VLOOKUP(A472,'STOK PESALAKAN'!C:H,6,0),VLOOKUP(A472,'KATEGORI PESALAKAN'!A:C,3,0)),0)</f>
        <v>1</v>
      </c>
      <c r="E472" s="8">
        <f>IFERROR(VLOOKUP(A472,'KATEGORI PESALAKAN'!A:D,4,0),0)</f>
        <v>2</v>
      </c>
      <c r="F472" s="99">
        <f>IFERROR(IFERROR(VLOOKUP(A472,'STOK CIKDITIRO'!C:H,6,0),VLOOKUP(A472,'KATEGORI CIKDITIRO'!A:C,3,0)),0)</f>
        <v>1</v>
      </c>
      <c r="G472" s="8">
        <f>IFERROR(VLOOKUP(A472,'KATEGORI CIKDITIRO'!A:D,4,0),0)</f>
        <v>0</v>
      </c>
      <c r="H472" s="99">
        <f>IFERROR(IFERROR(VLOOKUP(A472,'STOK TRAYEMAN'!C:H,6,0),VLOOKUP(A472,'KATEGORI TRAYEMAN'!A:C,3,0)),0)</f>
        <v>0</v>
      </c>
      <c r="I472" s="8">
        <f>IFERROR(VLOOKUP(A472,'KATEGORI TRAYEMAN'!A:D,4,0),0)</f>
        <v>0</v>
      </c>
      <c r="J472" s="8" t="str">
        <f>IFERROR(VLOOKUP(A472,'NOSTOK PACUL'!A:C,3,0),IFERROR(IF(VLOOKUP(A472,'STOK PACUL'!A:B,2,0)="NOSTOK","E",VLOOKUP(A472,'KATEGORI PACUL'!A:B,2,0)),"E"))</f>
        <v>D</v>
      </c>
      <c r="K472" s="8" t="str">
        <f>IFERROR(VLOOKUP(A472,'NOSTOK PESALAKAN'!A:C,3,0),IFERROR(IF(VLOOKUP(A472,'STOK PESALAKAN'!A:B,2,0)="NOSTOK","E",VLOOKUP(A472,'KATEGORI PESALAKAN'!A:B,2,0)),"E"))</f>
        <v>D</v>
      </c>
      <c r="L472" s="8" t="str">
        <f>IFERROR(VLOOKUP(A472,'NOSTOK CIKDITIRO'!A:C,3,0),IFERROR(IF(VLOOKUP(A472,'STOK CIKDITIRO'!A:B,2,0)="NOSTOK","E",VLOOKUP(A472,'KATEGORI CIKDITIRO'!A:B,2,0)),"E"))</f>
        <v>E</v>
      </c>
      <c r="M472" s="8" t="str">
        <f>IFERROR(VLOOKUP(A472,'NOSTOK TRAYEMAN'!A:C,3,0),IFERROR(IF(VLOOKUP(A472,'STOK TRAYEMAN'!A:B,2,0)="NOSTOK","E",VLOOKUP(A472,'KATEGORI TRAYEMAN'!A:B,2,0)),"E"))</f>
        <v>E</v>
      </c>
      <c r="N472" s="8" t="str">
        <f>IFERROR(VLOOKUP(A472,FR_HITUNG_MINMAX!A:B,2,0),0)</f>
        <v>FILTER FUEL PUMP / FILTER FP H.VARIO 150 IMI</v>
      </c>
      <c r="O472" s="8" t="str">
        <f>IFERROR(VLOOKUP(A472,FR_HITUNG_MINMAX!A:D,4,0),0)</f>
        <v>IMITAS</v>
      </c>
      <c r="P472" s="8">
        <f>IFERROR(VLOOKUP(A472,FR_HITUNG_MINMAX!A:G,7,0),1)</f>
        <v>1</v>
      </c>
      <c r="Q472" s="11">
        <f>IFERROR(VLOOKUP(A472,FR_HITUNG_MINMAX!A:J,10,0),1)</f>
        <v>1</v>
      </c>
      <c r="R472" s="8">
        <f>IFERROR(VLOOKUP(A472,FR_HITUNG_MINMAX!A:K,11,0),1)</f>
        <v>1</v>
      </c>
      <c r="S472" s="12">
        <f>IFERROR(VLOOKUP(A472,FR_HITUNG_MINMAX!A:F,6,0),0)</f>
        <v>30000</v>
      </c>
      <c r="T472" s="8">
        <f t="shared" si="305"/>
        <v>0</v>
      </c>
      <c r="U472" s="8">
        <f t="shared" si="280"/>
        <v>-1</v>
      </c>
      <c r="V472" s="8">
        <f t="shared" si="281"/>
        <v>1</v>
      </c>
      <c r="W472" s="8">
        <f t="shared" si="306"/>
        <v>0</v>
      </c>
      <c r="X472" s="8">
        <f t="shared" si="307"/>
        <v>0</v>
      </c>
      <c r="Y472" s="16"/>
      <c r="Z472" s="15">
        <f t="shared" si="282"/>
        <v>0</v>
      </c>
      <c r="AA472" s="8">
        <f t="shared" si="308"/>
        <v>0</v>
      </c>
      <c r="AB472" s="16"/>
      <c r="AC472" s="15">
        <f t="shared" si="283"/>
        <v>0</v>
      </c>
      <c r="AD472" s="8">
        <f t="shared" si="284"/>
        <v>0</v>
      </c>
      <c r="AE472" s="16"/>
      <c r="AF472" s="15">
        <f t="shared" si="285"/>
        <v>0</v>
      </c>
      <c r="AG472" s="15">
        <f t="shared" si="309"/>
        <v>0</v>
      </c>
      <c r="AH472" s="16"/>
      <c r="AI472" s="15">
        <f t="shared" si="310"/>
        <v>0</v>
      </c>
      <c r="AJ472" s="8">
        <f t="shared" si="311"/>
        <v>1</v>
      </c>
      <c r="AK472" s="8">
        <f t="shared" si="286"/>
        <v>0</v>
      </c>
      <c r="AL472" s="8">
        <f t="shared" si="287"/>
        <v>0</v>
      </c>
      <c r="AM472" s="8">
        <f t="shared" si="312"/>
        <v>0</v>
      </c>
      <c r="AN472" s="8">
        <f t="shared" si="313"/>
        <v>1</v>
      </c>
      <c r="AO472" s="8">
        <f>IFERROR(VLOOKUP(A472,PERSAMAAN!B:D,3,0),AN472)</f>
        <v>1</v>
      </c>
      <c r="AP472" s="1"/>
      <c r="AQ472" s="8">
        <f t="shared" si="288"/>
        <v>1</v>
      </c>
      <c r="AR472" s="8" t="str">
        <f>IF(AQ472=0,"-",VLOOKUP(A472,FR_HITUNG_MINMAX!A:H,8,0))</f>
        <v>BLJ</v>
      </c>
      <c r="AS472" s="1" t="s">
        <v>32</v>
      </c>
      <c r="AT472" s="8" t="str">
        <f t="shared" si="289"/>
        <v>HKJ</v>
      </c>
      <c r="AU472" s="12">
        <f t="shared" si="290"/>
        <v>30000</v>
      </c>
      <c r="AV472" s="12">
        <f t="shared" si="291"/>
        <v>7262685</v>
      </c>
      <c r="AW472" s="8" t="b">
        <f t="shared" si="314"/>
        <v>0</v>
      </c>
      <c r="AX472" s="1"/>
      <c r="AY472" s="8">
        <f t="shared" si="292"/>
        <v>0</v>
      </c>
      <c r="AZ472" s="8" t="str">
        <f>IF(AY472=0,"-",VLOOKUP(A472,FR_HITUNG_MINMAX!A:I,9,0))</f>
        <v>-</v>
      </c>
      <c r="BB472" s="8" t="str">
        <f t="shared" si="293"/>
        <v>-</v>
      </c>
      <c r="BC472" s="12">
        <f t="shared" si="294"/>
        <v>0</v>
      </c>
      <c r="BD472" s="12">
        <f t="shared" si="295"/>
        <v>0</v>
      </c>
      <c r="BE472" s="16"/>
      <c r="BF472" s="8">
        <f>SUMIF('REALISASI ORDER'!C:C,A472,'REALISASI ORDER'!E:E)</f>
        <v>0</v>
      </c>
      <c r="BG472" s="8">
        <f t="shared" si="315"/>
        <v>1</v>
      </c>
      <c r="BH472" s="8">
        <f t="shared" si="296"/>
        <v>1</v>
      </c>
      <c r="BI472" s="8">
        <f t="shared" si="297"/>
        <v>1</v>
      </c>
      <c r="BJ472" s="8">
        <f t="shared" si="316"/>
        <v>0</v>
      </c>
      <c r="BK472" s="33">
        <f t="shared" si="317"/>
        <v>1</v>
      </c>
      <c r="BL472" s="33">
        <f t="shared" si="298"/>
        <v>1</v>
      </c>
      <c r="BM472" s="33">
        <f t="shared" si="299"/>
        <v>0</v>
      </c>
      <c r="BN472" s="33">
        <f t="shared" si="318"/>
        <v>0</v>
      </c>
      <c r="BO472" s="8">
        <f t="shared" si="300"/>
        <v>0</v>
      </c>
      <c r="BP472" s="8">
        <f t="shared" si="301"/>
        <v>0</v>
      </c>
      <c r="BQ472" s="8">
        <f t="shared" si="302"/>
        <v>0</v>
      </c>
      <c r="BR472" s="8">
        <f>IFERROR(ROUNDDOWN(BF472*BN472/(BK472+BL472+BM472+BN),0),0)</f>
        <v>0</v>
      </c>
      <c r="BS472" s="8" t="str">
        <f t="shared" si="303"/>
        <v>FFPHVI</v>
      </c>
      <c r="BT472" s="8">
        <f>SUMIF(FR_HITUNG_MINMAX!A:A,ORDER!A472,FR_HITUNG_MINMAX!AS:AS)</f>
        <v>2</v>
      </c>
      <c r="BU472" s="8">
        <f t="shared" si="319"/>
        <v>0</v>
      </c>
      <c r="BV472" s="8" t="str">
        <f t="shared" si="304"/>
        <v>HKJ</v>
      </c>
      <c r="BW472" s="8" t="str">
        <f>VLOOKUP(A472,'STOK PESALAKAN'!A:F,6,0)</f>
        <v/>
      </c>
    </row>
    <row r="473" spans="1:75" ht="15" customHeight="1">
      <c r="A473" s="41" t="s">
        <v>747</v>
      </c>
      <c r="B473" s="99">
        <f>IFERROR(IFERROR(VLOOKUP(A473,'STOK PACUL'!C:H,6,0),VLOOKUP(A473,'KATEGORI PACUL'!A:C,3,0)),0)</f>
        <v>0</v>
      </c>
      <c r="C473" s="8">
        <f>IFERROR(VLOOKUP(A473,'KATEGORI PACUL'!A:D,4,0),0)</f>
        <v>1</v>
      </c>
      <c r="D473" s="99">
        <f>IFERROR(IFERROR(VLOOKUP(A473,'STOK PESALAKAN'!C:H,6,0),VLOOKUP(A473,'KATEGORI PESALAKAN'!A:C,3,0)),0)</f>
        <v>1</v>
      </c>
      <c r="E473" s="8">
        <f>IFERROR(VLOOKUP(A473,'KATEGORI PESALAKAN'!A:D,4,0),0)</f>
        <v>1</v>
      </c>
      <c r="F473" s="99">
        <f>IFERROR(IFERROR(VLOOKUP(A473,'STOK CIKDITIRO'!C:H,6,0),VLOOKUP(A473,'KATEGORI CIKDITIRO'!A:C,3,0)),0)</f>
        <v>0</v>
      </c>
      <c r="G473" s="8">
        <f>IFERROR(VLOOKUP(A473,'KATEGORI CIKDITIRO'!A:D,4,0),0)</f>
        <v>0</v>
      </c>
      <c r="H473" s="99">
        <f>IFERROR(IFERROR(VLOOKUP(A473,'STOK TRAYEMAN'!C:H,6,0),VLOOKUP(A473,'KATEGORI TRAYEMAN'!A:C,3,0)),0)</f>
        <v>0</v>
      </c>
      <c r="I473" s="8">
        <f>IFERROR(VLOOKUP(A473,'KATEGORI TRAYEMAN'!A:D,4,0),0)</f>
        <v>0</v>
      </c>
      <c r="J473" s="8" t="str">
        <f>IFERROR(VLOOKUP(A473,'NOSTOK PACUL'!A:C,3,0),IFERROR(IF(VLOOKUP(A473,'STOK PACUL'!A:B,2,0)="NOSTOK","E",VLOOKUP(A473,'KATEGORI PACUL'!A:B,2,0)),"E"))</f>
        <v>D</v>
      </c>
      <c r="K473" s="8" t="str">
        <f>IFERROR(VLOOKUP(A473,'NOSTOK PESALAKAN'!A:C,3,0),IFERROR(IF(VLOOKUP(A473,'STOK PESALAKAN'!A:B,2,0)="NOSTOK","E",VLOOKUP(A473,'KATEGORI PESALAKAN'!A:B,2,0)),"E"))</f>
        <v>D</v>
      </c>
      <c r="L473" s="8" t="str">
        <f>IFERROR(VLOOKUP(A473,'NOSTOK CIKDITIRO'!A:C,3,0),IFERROR(IF(VLOOKUP(A473,'STOK CIKDITIRO'!A:B,2,0)="NOSTOK","E",VLOOKUP(A473,'KATEGORI CIKDITIRO'!A:B,2,0)),"E"))</f>
        <v>E</v>
      </c>
      <c r="M473" s="8" t="str">
        <f>IFERROR(VLOOKUP(A473,'NOSTOK TRAYEMAN'!A:C,3,0),IFERROR(IF(VLOOKUP(A473,'STOK TRAYEMAN'!A:B,2,0)="NOSTOK","E",VLOOKUP(A473,'KATEGORI TRAYEMAN'!A:B,2,0)),"E"))</f>
        <v>E</v>
      </c>
      <c r="N473" s="8" t="str">
        <f>IFERROR(VLOOKUP(A473,FR_HITUNG_MINMAX!A:B,2,0),0)</f>
        <v>LAHER 6202 H.AHM ORI</v>
      </c>
      <c r="O473" s="8" t="str">
        <f>IFERROR(VLOOKUP(A473,FR_HITUNG_MINMAX!A:D,4,0),0)</f>
        <v>ORISIN</v>
      </c>
      <c r="P473" s="8">
        <f>IFERROR(VLOOKUP(A473,FR_HITUNG_MINMAX!A:G,7,0),1)</f>
        <v>1</v>
      </c>
      <c r="Q473" s="11">
        <f>IFERROR(VLOOKUP(A473,FR_HITUNG_MINMAX!A:J,10,0),1)</f>
        <v>1</v>
      </c>
      <c r="R473" s="8">
        <f>IFERROR(VLOOKUP(A473,FR_HITUNG_MINMAX!A:K,11,0),1)</f>
        <v>1</v>
      </c>
      <c r="S473" s="12">
        <f>IFERROR(VLOOKUP(A473,FR_HITUNG_MINMAX!A:F,6,0),0)</f>
        <v>19500</v>
      </c>
      <c r="T473" s="8">
        <f t="shared" si="305"/>
        <v>-1</v>
      </c>
      <c r="U473" s="8">
        <f t="shared" si="280"/>
        <v>0</v>
      </c>
      <c r="V473" s="8">
        <f t="shared" si="281"/>
        <v>0</v>
      </c>
      <c r="W473" s="8">
        <f t="shared" si="306"/>
        <v>0</v>
      </c>
      <c r="X473" s="8">
        <f t="shared" si="307"/>
        <v>0</v>
      </c>
      <c r="Y473" s="16"/>
      <c r="Z473" s="15">
        <f t="shared" si="282"/>
        <v>0</v>
      </c>
      <c r="AA473" s="8">
        <f t="shared" si="308"/>
        <v>0</v>
      </c>
      <c r="AB473" s="16"/>
      <c r="AC473" s="15">
        <f t="shared" si="283"/>
        <v>0</v>
      </c>
      <c r="AD473" s="8">
        <f t="shared" si="284"/>
        <v>0</v>
      </c>
      <c r="AE473" s="16"/>
      <c r="AF473" s="15">
        <f t="shared" si="285"/>
        <v>0</v>
      </c>
      <c r="AG473" s="15">
        <f t="shared" si="309"/>
        <v>0</v>
      </c>
      <c r="AH473" s="16"/>
      <c r="AI473" s="15">
        <f t="shared" si="310"/>
        <v>0</v>
      </c>
      <c r="AJ473" s="8">
        <f t="shared" si="311"/>
        <v>1</v>
      </c>
      <c r="AK473" s="8">
        <f t="shared" si="286"/>
        <v>0</v>
      </c>
      <c r="AL473" s="8">
        <f t="shared" si="287"/>
        <v>0</v>
      </c>
      <c r="AM473" s="8">
        <f t="shared" si="312"/>
        <v>0</v>
      </c>
      <c r="AN473" s="8">
        <f t="shared" si="313"/>
        <v>1</v>
      </c>
      <c r="AO473" s="8">
        <f>IFERROR(VLOOKUP(A473,PERSAMAAN!B:D,3,0),AN473)</f>
        <v>1</v>
      </c>
      <c r="AP473" s="1">
        <v>0</v>
      </c>
      <c r="AQ473" s="8">
        <f t="shared" si="288"/>
        <v>0</v>
      </c>
      <c r="AR473" s="8" t="str">
        <f>IF(AQ473=0,"-",VLOOKUP(A473,FR_HITUNG_MINMAX!A:H,8,0))</f>
        <v>-</v>
      </c>
      <c r="AS473" s="1"/>
      <c r="AT473" s="8" t="str">
        <f t="shared" si="289"/>
        <v>-</v>
      </c>
      <c r="AU473" s="12">
        <f t="shared" si="290"/>
        <v>0</v>
      </c>
      <c r="AV473" s="12">
        <f t="shared" si="291"/>
        <v>0</v>
      </c>
      <c r="AW473" s="8">
        <f t="shared" si="314"/>
        <v>1</v>
      </c>
      <c r="AX473" s="1"/>
      <c r="AY473" s="8">
        <f t="shared" si="292"/>
        <v>1</v>
      </c>
      <c r="AZ473" s="8" t="str">
        <f>IF(AY473=0,"-",VLOOKUP(A473,FR_HITUNG_MINMAX!A:I,9,0))</f>
        <v>NSA</v>
      </c>
      <c r="BB473" s="8" t="str">
        <f t="shared" si="293"/>
        <v>NSA</v>
      </c>
      <c r="BC473" s="12">
        <f t="shared" si="294"/>
        <v>19500</v>
      </c>
      <c r="BD473" s="12">
        <f t="shared" si="295"/>
        <v>57564082.685275108</v>
      </c>
      <c r="BE473" s="16"/>
      <c r="BF473" s="8">
        <f>SUMIF('REALISASI ORDER'!C:C,A473,'REALISASI ORDER'!E:E)</f>
        <v>0</v>
      </c>
      <c r="BG473" s="8">
        <f t="shared" si="315"/>
        <v>0</v>
      </c>
      <c r="BH473" s="8">
        <f t="shared" si="296"/>
        <v>1</v>
      </c>
      <c r="BI473" s="8">
        <f t="shared" si="297"/>
        <v>0</v>
      </c>
      <c r="BJ473" s="8">
        <f t="shared" si="316"/>
        <v>0</v>
      </c>
      <c r="BK473" s="33">
        <f t="shared" si="317"/>
        <v>0</v>
      </c>
      <c r="BL473" s="33">
        <f t="shared" si="298"/>
        <v>0</v>
      </c>
      <c r="BM473" s="33">
        <f t="shared" si="299"/>
        <v>0</v>
      </c>
      <c r="BN473" s="33">
        <f t="shared" si="318"/>
        <v>0</v>
      </c>
      <c r="BO473" s="8">
        <f t="shared" si="300"/>
        <v>0</v>
      </c>
      <c r="BP473" s="8">
        <f t="shared" si="301"/>
        <v>0</v>
      </c>
      <c r="BQ473" s="8">
        <f t="shared" si="302"/>
        <v>0</v>
      </c>
      <c r="BR473" s="8">
        <f>IFERROR(ROUNDDOWN(BF473*BN473/(BK473+BL473+BM473+BN),0),0)</f>
        <v>0</v>
      </c>
      <c r="BS473" s="8" t="str">
        <f t="shared" si="303"/>
        <v>HB6202</v>
      </c>
      <c r="BT473" s="8">
        <f>SUMIF(FR_HITUNG_MINMAX!A:A,ORDER!A473,FR_HITUNG_MINMAX!AS:AS)</f>
        <v>2</v>
      </c>
      <c r="BU473" s="8">
        <f t="shared" si="319"/>
        <v>0</v>
      </c>
      <c r="BV473" s="8" t="str">
        <f t="shared" si="304"/>
        <v>-</v>
      </c>
      <c r="BW473" s="8" t="str">
        <f>VLOOKUP(A473,'STOK PESALAKAN'!A:F,6,0)</f>
        <v/>
      </c>
    </row>
    <row r="474" spans="1:75">
      <c r="A474" s="41" t="s">
        <v>520</v>
      </c>
      <c r="B474" s="99">
        <f>IFERROR(IFERROR(VLOOKUP(A474,'STOK PACUL'!C:H,6,0),VLOOKUP(A474,'KATEGORI PACUL'!A:C,3,0)),0)</f>
        <v>26</v>
      </c>
      <c r="C474" s="8">
        <f>IFERROR(VLOOKUP(A474,'KATEGORI PACUL'!A:D,4,0),0)</f>
        <v>178</v>
      </c>
      <c r="D474" s="99">
        <f>IFERROR(IFERROR(VLOOKUP(A474,'STOK PESALAKAN'!C:H,6,0),VLOOKUP(A474,'KATEGORI PESALAKAN'!A:C,3,0)),0)</f>
        <v>70</v>
      </c>
      <c r="E474" s="8">
        <f>IFERROR(VLOOKUP(A474,'KATEGORI PESALAKAN'!A:D,4,0),0)</f>
        <v>143</v>
      </c>
      <c r="F474" s="99">
        <f>IFERROR(IFERROR(VLOOKUP(A474,'STOK CIKDITIRO'!C:H,6,0),VLOOKUP(A474,'KATEGORI CIKDITIRO'!A:C,3,0)),0)</f>
        <v>30</v>
      </c>
      <c r="G474" s="8">
        <f>IFERROR(VLOOKUP(A474,'KATEGORI CIKDITIRO'!A:D,4,0),0)</f>
        <v>117</v>
      </c>
      <c r="H474" s="99">
        <f>IFERROR(IFERROR(VLOOKUP(A474,'STOK TRAYEMAN'!C:H,6,0),VLOOKUP(A474,'KATEGORI TRAYEMAN'!A:C,3,0)),0)</f>
        <v>29</v>
      </c>
      <c r="I474" s="8">
        <f>IFERROR(VLOOKUP(A474,'KATEGORI TRAYEMAN'!A:D,4,0),0)</f>
        <v>20</v>
      </c>
      <c r="J474" s="8" t="str">
        <f>IFERROR(VLOOKUP(A474,'NOSTOK PACUL'!A:C,3,0),IFERROR(IF(VLOOKUP(A474,'STOK PACUL'!A:B,2,0)="NOSTOK","E",VLOOKUP(A474,'KATEGORI PACUL'!A:B,2,0)),"E"))</f>
        <v>A</v>
      </c>
      <c r="K474" s="8" t="str">
        <f>IFERROR(VLOOKUP(A474,'NOSTOK PESALAKAN'!A:C,3,0),IFERROR(IF(VLOOKUP(A474,'STOK PESALAKAN'!A:B,2,0)="NOSTOK","E",VLOOKUP(A474,'KATEGORI PESALAKAN'!A:B,2,0)),"E"))</f>
        <v>A</v>
      </c>
      <c r="L474" s="8" t="str">
        <f>IFERROR(VLOOKUP(A474,'NOSTOK CIKDITIRO'!A:C,3,0),IFERROR(IF(VLOOKUP(A474,'STOK CIKDITIRO'!A:B,2,0)="NOSTOK","E",VLOOKUP(A474,'KATEGORI CIKDITIRO'!A:B,2,0)),"E"))</f>
        <v>A</v>
      </c>
      <c r="M474" s="8" t="str">
        <f>IFERROR(VLOOKUP(A474,'NOSTOK TRAYEMAN'!A:C,3,0),IFERROR(IF(VLOOKUP(A474,'STOK TRAYEMAN'!A:B,2,0)="NOSTOK","E",VLOOKUP(A474,'KATEGORI TRAYEMAN'!A:B,2,0)),"E"))</f>
        <v>B</v>
      </c>
      <c r="N474" s="8" t="str">
        <f>IFERROR(VLOOKUP(A474,FR_HITUNG_MINMAX!A:B,2,0),0)</f>
        <v>ICC CLEANER SL99</v>
      </c>
      <c r="O474" s="8" t="str">
        <f>IFERROR(VLOOKUP(A474,FR_HITUNG_MINMAX!A:D,4,0),0)</f>
        <v>IMITAS</v>
      </c>
      <c r="P474" s="8">
        <f>IFERROR(VLOOKUP(A474,FR_HITUNG_MINMAX!A:G,7,0),1)</f>
        <v>1</v>
      </c>
      <c r="Q474" s="11">
        <f>IFERROR(VLOOKUP(A474,FR_HITUNG_MINMAX!A:J,10,0),1)</f>
        <v>1</v>
      </c>
      <c r="R474" s="8">
        <f>IFERROR(VLOOKUP(A474,FR_HITUNG_MINMAX!A:K,11,0),1)</f>
        <v>1</v>
      </c>
      <c r="S474" s="12">
        <f>IFERROR(VLOOKUP(A474,FR_HITUNG_MINMAX!A:F,6,0),0)</f>
        <v>3670</v>
      </c>
      <c r="T474" s="8">
        <f t="shared" si="305"/>
        <v>-152</v>
      </c>
      <c r="U474" s="8">
        <f t="shared" si="280"/>
        <v>-73</v>
      </c>
      <c r="V474" s="8">
        <f t="shared" si="281"/>
        <v>-87</v>
      </c>
      <c r="W474" s="8">
        <f t="shared" si="306"/>
        <v>9</v>
      </c>
      <c r="X474" s="8">
        <f t="shared" si="307"/>
        <v>0</v>
      </c>
      <c r="Y474" s="16"/>
      <c r="Z474" s="15">
        <f t="shared" si="282"/>
        <v>0</v>
      </c>
      <c r="AA474" s="8">
        <f t="shared" si="308"/>
        <v>0</v>
      </c>
      <c r="AB474" s="16"/>
      <c r="AC474" s="15">
        <f t="shared" si="283"/>
        <v>0</v>
      </c>
      <c r="AD474" s="8">
        <f t="shared" si="284"/>
        <v>0</v>
      </c>
      <c r="AE474" s="16"/>
      <c r="AF474" s="15">
        <f t="shared" si="285"/>
        <v>0</v>
      </c>
      <c r="AG474" s="15">
        <f t="shared" si="309"/>
        <v>0</v>
      </c>
      <c r="AH474" s="16"/>
      <c r="AI474" s="15">
        <f t="shared" si="310"/>
        <v>0</v>
      </c>
      <c r="AJ474" s="8">
        <f t="shared" si="311"/>
        <v>21</v>
      </c>
      <c r="AK474" s="8">
        <f t="shared" si="286"/>
        <v>37</v>
      </c>
      <c r="AL474" s="8">
        <f t="shared" si="287"/>
        <v>58</v>
      </c>
      <c r="AM474" s="8">
        <f t="shared" si="312"/>
        <v>0</v>
      </c>
      <c r="AN474" s="8">
        <f t="shared" si="313"/>
        <v>116</v>
      </c>
      <c r="AO474" s="8">
        <f>IFERROR(VLOOKUP(A474,PERSAMAAN!B:D,3,0),AN474)</f>
        <v>116</v>
      </c>
      <c r="AP474" s="1">
        <v>0</v>
      </c>
      <c r="AQ474" s="8">
        <f t="shared" si="288"/>
        <v>0</v>
      </c>
      <c r="AR474" s="8" t="str">
        <f>IF(AQ474=0,"-",VLOOKUP(A474,FR_HITUNG_MINMAX!A:H,8,0))</f>
        <v>-</v>
      </c>
      <c r="AS474" s="1"/>
      <c r="AT474" s="8" t="str">
        <f t="shared" si="289"/>
        <v>-</v>
      </c>
      <c r="AU474" s="12">
        <f t="shared" si="290"/>
        <v>0</v>
      </c>
      <c r="AV474" s="12">
        <f t="shared" si="291"/>
        <v>0</v>
      </c>
      <c r="AW474" s="8" t="b">
        <f t="shared" si="314"/>
        <v>0</v>
      </c>
      <c r="AX474" s="1"/>
      <c r="AY474" s="8">
        <f t="shared" si="292"/>
        <v>0</v>
      </c>
      <c r="AZ474" s="8" t="str">
        <f>IF(AY474=0,"-",VLOOKUP(A474,FR_HITUNG_MINMAX!A:I,9,0))</f>
        <v>-</v>
      </c>
      <c r="BB474" s="8" t="str">
        <f t="shared" si="293"/>
        <v>-</v>
      </c>
      <c r="BC474" s="12">
        <f t="shared" si="294"/>
        <v>0</v>
      </c>
      <c r="BD474" s="12">
        <f t="shared" si="295"/>
        <v>0</v>
      </c>
      <c r="BE474" s="16"/>
      <c r="BF474" s="8">
        <f>SUMIF('REALISASI ORDER'!C:C,A474,'REALISASI ORDER'!E:E)</f>
        <v>0</v>
      </c>
      <c r="BG474" s="8">
        <f t="shared" si="315"/>
        <v>26</v>
      </c>
      <c r="BH474" s="8">
        <f t="shared" si="296"/>
        <v>70</v>
      </c>
      <c r="BI474" s="8">
        <f t="shared" si="297"/>
        <v>30</v>
      </c>
      <c r="BJ474" s="8">
        <f t="shared" si="316"/>
        <v>29</v>
      </c>
      <c r="BK474" s="33">
        <f t="shared" si="317"/>
        <v>178</v>
      </c>
      <c r="BL474" s="33">
        <f t="shared" si="298"/>
        <v>73</v>
      </c>
      <c r="BM474" s="33">
        <f t="shared" si="299"/>
        <v>87</v>
      </c>
      <c r="BN474" s="33">
        <f t="shared" si="318"/>
        <v>0</v>
      </c>
      <c r="BO474" s="8">
        <f t="shared" si="300"/>
        <v>0</v>
      </c>
      <c r="BP474" s="8">
        <f t="shared" si="301"/>
        <v>0</v>
      </c>
      <c r="BQ474" s="8">
        <f t="shared" si="302"/>
        <v>0</v>
      </c>
      <c r="BR474" s="8">
        <f>IFERROR(ROUNDDOWN(BF474*BN474/(BK474+BL474+BM474+BN),0),0)</f>
        <v>0</v>
      </c>
      <c r="BS474" s="8" t="str">
        <f t="shared" si="303"/>
        <v>ICCSL99</v>
      </c>
      <c r="BT474" s="8">
        <f>SUMIF(FR_HITUNG_MINMAX!A:A,ORDER!A474,FR_HITUNG_MINMAX!AS:AS)</f>
        <v>135</v>
      </c>
      <c r="BU474" s="8">
        <f t="shared" si="319"/>
        <v>0</v>
      </c>
      <c r="BV474" s="8" t="str">
        <f t="shared" si="304"/>
        <v>-</v>
      </c>
      <c r="BW474" s="8" t="str">
        <f>VLOOKUP(A474,'STOK PESALAKAN'!A:F,6,0)</f>
        <v/>
      </c>
    </row>
    <row r="475" spans="1:75" ht="15" customHeight="1">
      <c r="A475" s="41" t="s">
        <v>1908</v>
      </c>
      <c r="B475" s="99">
        <f>IFERROR(IFERROR(VLOOKUP(A475,'STOK PACUL'!C:H,6,0),VLOOKUP(A475,'KATEGORI PACUL'!A:C,3,0)),0)</f>
        <v>1</v>
      </c>
      <c r="C475" s="8">
        <f>IFERROR(VLOOKUP(A475,'KATEGORI PACUL'!A:D,4,0),0)</f>
        <v>0</v>
      </c>
      <c r="D475" s="99">
        <f>IFERROR(IFERROR(VLOOKUP(A475,'STOK PESALAKAN'!C:H,6,0),VLOOKUP(A475,'KATEGORI PESALAKAN'!A:C,3,0)),0)</f>
        <v>0</v>
      </c>
      <c r="E475" s="8">
        <f>IFERROR(VLOOKUP(A475,'KATEGORI PESALAKAN'!A:D,4,0),0)</f>
        <v>0</v>
      </c>
      <c r="F475" s="99">
        <f>IFERROR(IFERROR(VLOOKUP(A475,'STOK CIKDITIRO'!C:H,6,0),VLOOKUP(A475,'KATEGORI CIKDITIRO'!A:C,3,0)),0)</f>
        <v>0</v>
      </c>
      <c r="G475" s="8">
        <f>IFERROR(VLOOKUP(A475,'KATEGORI CIKDITIRO'!A:D,4,0),0)</f>
        <v>0</v>
      </c>
      <c r="H475" s="99">
        <f>IFERROR(IFERROR(VLOOKUP(A475,'STOK TRAYEMAN'!C:H,6,0),VLOOKUP(A475,'KATEGORI TRAYEMAN'!A:C,3,0)),0)</f>
        <v>0</v>
      </c>
      <c r="I475" s="8">
        <f>IFERROR(VLOOKUP(A475,'KATEGORI TRAYEMAN'!A:D,4,0),0)</f>
        <v>0</v>
      </c>
      <c r="J475" s="8" t="str">
        <f>IFERROR(VLOOKUP(A475,'NOSTOK PACUL'!A:C,3,0),IFERROR(IF(VLOOKUP(A475,'STOK PACUL'!A:B,2,0)="NOSTOK","E",VLOOKUP(A475,'KATEGORI PACUL'!A:B,2,0)),"E"))</f>
        <v>E</v>
      </c>
      <c r="K475" s="8" t="str">
        <f>IFERROR(VLOOKUP(A475,'NOSTOK PESALAKAN'!A:C,3,0),IFERROR(IF(VLOOKUP(A475,'STOK PESALAKAN'!A:B,2,0)="NOSTOK","E",VLOOKUP(A475,'KATEGORI PESALAKAN'!A:B,2,0)),"E"))</f>
        <v>E</v>
      </c>
      <c r="L475" s="8" t="str">
        <f>IFERROR(VLOOKUP(A475,'NOSTOK CIKDITIRO'!A:C,3,0),IFERROR(IF(VLOOKUP(A475,'STOK CIKDITIRO'!A:B,2,0)="NOSTOK","E",VLOOKUP(A475,'KATEGORI CIKDITIRO'!A:B,2,0)),"E"))</f>
        <v>E</v>
      </c>
      <c r="M475" s="8" t="str">
        <f>IFERROR(VLOOKUP(A475,'NOSTOK TRAYEMAN'!A:C,3,0),IFERROR(IF(VLOOKUP(A475,'STOK TRAYEMAN'!A:B,2,0)="NOSTOK","E",VLOOKUP(A475,'KATEGORI TRAYEMAN'!A:B,2,0)),"E"))</f>
        <v>E</v>
      </c>
      <c r="N475" s="8" t="str">
        <f>IFERROR(VLOOKUP(A475,FR_HITUNG_MINMAX!A:B,2,0),0)</f>
        <v>MUR TOPI 11</v>
      </c>
      <c r="O475" s="8" t="str">
        <f>IFERROR(VLOOKUP(A475,FR_HITUNG_MINMAX!A:D,4,0),0)</f>
        <v>BAUDMU</v>
      </c>
      <c r="P475" s="8">
        <f>IFERROR(VLOOKUP(A475,FR_HITUNG_MINMAX!A:G,7,0),1)</f>
        <v>2</v>
      </c>
      <c r="Q475" s="11" t="str">
        <f>IFERROR(VLOOKUP(A475,FR_HITUNG_MINMAX!A:J,10,0),1)</f>
        <v>1</v>
      </c>
      <c r="R475" s="8">
        <f>IFERROR(VLOOKUP(A475,FR_HITUNG_MINMAX!A:K,11,0),1)</f>
        <v>1</v>
      </c>
      <c r="S475" s="12">
        <f>IFERROR(VLOOKUP(A475,FR_HITUNG_MINMAX!A:F,6,0),0)</f>
        <v>5000</v>
      </c>
      <c r="T475" s="8">
        <f t="shared" si="305"/>
        <v>1</v>
      </c>
      <c r="U475" s="8">
        <f t="shared" si="280"/>
        <v>0</v>
      </c>
      <c r="V475" s="8">
        <f t="shared" si="281"/>
        <v>0</v>
      </c>
      <c r="W475" s="8">
        <f t="shared" si="306"/>
        <v>0</v>
      </c>
      <c r="X475" s="8">
        <f t="shared" si="307"/>
        <v>0</v>
      </c>
      <c r="Y475" s="16"/>
      <c r="Z475" s="15">
        <f t="shared" si="282"/>
        <v>0</v>
      </c>
      <c r="AA475" s="8">
        <f t="shared" si="308"/>
        <v>0</v>
      </c>
      <c r="AB475" s="16"/>
      <c r="AC475" s="15">
        <f t="shared" si="283"/>
        <v>0</v>
      </c>
      <c r="AD475" s="8">
        <f t="shared" si="284"/>
        <v>0</v>
      </c>
      <c r="AE475" s="16"/>
      <c r="AF475" s="15">
        <f t="shared" si="285"/>
        <v>0</v>
      </c>
      <c r="AG475" s="15">
        <f t="shared" si="309"/>
        <v>0</v>
      </c>
      <c r="AH475" s="16"/>
      <c r="AI475" s="15">
        <f t="shared" si="310"/>
        <v>0</v>
      </c>
      <c r="AJ475" s="8">
        <f t="shared" si="311"/>
        <v>0</v>
      </c>
      <c r="AK475" s="8">
        <f t="shared" si="286"/>
        <v>0</v>
      </c>
      <c r="AL475" s="8">
        <f t="shared" si="287"/>
        <v>0</v>
      </c>
      <c r="AM475" s="8">
        <f t="shared" si="312"/>
        <v>0</v>
      </c>
      <c r="AN475" s="8">
        <f t="shared" si="313"/>
        <v>0</v>
      </c>
      <c r="AO475" s="8">
        <f>IFERROR(VLOOKUP(A475,PERSAMAAN!B:D,3,0),AN475)</f>
        <v>0</v>
      </c>
      <c r="AP475" s="1"/>
      <c r="AQ475" s="8">
        <f t="shared" si="288"/>
        <v>0</v>
      </c>
      <c r="AR475" s="8" t="str">
        <f>IF(AQ475=0,"-",VLOOKUP(A475,FR_HITUNG_MINMAX!A:H,8,0))</f>
        <v>-</v>
      </c>
      <c r="AS475" s="1"/>
      <c r="AT475" s="8" t="str">
        <f t="shared" si="289"/>
        <v>-</v>
      </c>
      <c r="AU475" s="12">
        <f t="shared" si="290"/>
        <v>0</v>
      </c>
      <c r="AV475" s="12">
        <f t="shared" si="291"/>
        <v>0</v>
      </c>
      <c r="AW475" s="8" t="b">
        <f t="shared" si="314"/>
        <v>0</v>
      </c>
      <c r="AX475" s="1"/>
      <c r="AY475" s="8">
        <f t="shared" si="292"/>
        <v>0</v>
      </c>
      <c r="AZ475" s="8" t="str">
        <f>IF(AY475=0,"-",VLOOKUP(A475,FR_HITUNG_MINMAX!A:I,9,0))</f>
        <v>-</v>
      </c>
      <c r="BB475" s="8" t="str">
        <f t="shared" si="293"/>
        <v>-</v>
      </c>
      <c r="BC475" s="12">
        <f t="shared" si="294"/>
        <v>0</v>
      </c>
      <c r="BD475" s="12">
        <f t="shared" si="295"/>
        <v>0</v>
      </c>
      <c r="BE475" s="16"/>
      <c r="BF475" s="8">
        <f>SUMIF('REALISASI ORDER'!C:C,A475,'REALISASI ORDER'!E:E)</f>
        <v>0</v>
      </c>
      <c r="BG475" s="8">
        <f t="shared" si="315"/>
        <v>1</v>
      </c>
      <c r="BH475" s="8">
        <f t="shared" si="296"/>
        <v>0</v>
      </c>
      <c r="BI475" s="8">
        <f t="shared" si="297"/>
        <v>0</v>
      </c>
      <c r="BJ475" s="8">
        <f t="shared" si="316"/>
        <v>0</v>
      </c>
      <c r="BK475" s="33">
        <f t="shared" si="317"/>
        <v>0</v>
      </c>
      <c r="BL475" s="33">
        <f t="shared" si="298"/>
        <v>0</v>
      </c>
      <c r="BM475" s="33">
        <f t="shared" si="299"/>
        <v>0</v>
      </c>
      <c r="BN475" s="33">
        <f t="shared" si="318"/>
        <v>0</v>
      </c>
      <c r="BO475" s="8">
        <f t="shared" si="300"/>
        <v>0</v>
      </c>
      <c r="BP475" s="8">
        <f t="shared" si="301"/>
        <v>0</v>
      </c>
      <c r="BQ475" s="8">
        <f t="shared" si="302"/>
        <v>0</v>
      </c>
      <c r="BR475" s="8">
        <f>IFERROR(ROUNDDOWN(BF475*BN475/(BK475+BL475+BM475+BN),0),0)</f>
        <v>0</v>
      </c>
      <c r="BS475" s="8" t="str">
        <f t="shared" si="303"/>
        <v>MURTOP</v>
      </c>
      <c r="BT475" s="8">
        <f>SUMIF(FR_HITUNG_MINMAX!A:A,ORDER!A475,FR_HITUNG_MINMAX!AS:AS)</f>
        <v>0</v>
      </c>
      <c r="BU475" s="8">
        <f t="shared" si="319"/>
        <v>0</v>
      </c>
      <c r="BV475" s="8" t="str">
        <f t="shared" si="304"/>
        <v>-</v>
      </c>
      <c r="BW475" s="8" t="str">
        <f>VLOOKUP(A475,'STOK PESALAKAN'!A:F,6,0)</f>
        <v/>
      </c>
    </row>
    <row r="476" spans="1:75" ht="15" customHeight="1">
      <c r="A476" s="41" t="s">
        <v>524</v>
      </c>
      <c r="B476" s="99">
        <f>IFERROR(IFERROR(VLOOKUP(A476,'STOK PACUL'!C:H,6,0),VLOOKUP(A476,'KATEGORI PACUL'!A:C,3,0)),0)</f>
        <v>18</v>
      </c>
      <c r="C476" s="8">
        <f>IFERROR(VLOOKUP(A476,'KATEGORI PACUL'!A:D,4,0),0)</f>
        <v>74</v>
      </c>
      <c r="D476" s="99">
        <f>IFERROR(IFERROR(VLOOKUP(A476,'STOK PESALAKAN'!C:H,6,0),VLOOKUP(A476,'KATEGORI PESALAKAN'!A:C,3,0)),0)</f>
        <v>14</v>
      </c>
      <c r="E476" s="8">
        <f>IFERROR(VLOOKUP(A476,'KATEGORI PESALAKAN'!A:D,4,0),0)</f>
        <v>94</v>
      </c>
      <c r="F476" s="99">
        <f>IFERROR(IFERROR(VLOOKUP(A476,'STOK CIKDITIRO'!C:H,6,0),VLOOKUP(A476,'KATEGORI CIKDITIRO'!A:C,3,0)),0)</f>
        <v>10</v>
      </c>
      <c r="G476" s="8">
        <f>IFERROR(VLOOKUP(A476,'KATEGORI CIKDITIRO'!A:D,4,0),0)</f>
        <v>74</v>
      </c>
      <c r="H476" s="99">
        <f>IFERROR(IFERROR(VLOOKUP(A476,'STOK TRAYEMAN'!C:H,6,0),VLOOKUP(A476,'KATEGORI TRAYEMAN'!A:C,3,0)),0)</f>
        <v>9</v>
      </c>
      <c r="I476" s="8">
        <f>IFERROR(VLOOKUP(A476,'KATEGORI TRAYEMAN'!A:D,4,0),0)</f>
        <v>16</v>
      </c>
      <c r="J476" s="8" t="str">
        <f>IFERROR(VLOOKUP(A476,'NOSTOK PACUL'!A:C,3,0),IFERROR(IF(VLOOKUP(A476,'STOK PACUL'!A:B,2,0)="NOSTOK","E",VLOOKUP(A476,'KATEGORI PACUL'!A:B,2,0)),"E"))</f>
        <v>A</v>
      </c>
      <c r="K476" s="8" t="str">
        <f>IFERROR(VLOOKUP(A476,'NOSTOK PESALAKAN'!A:C,3,0),IFERROR(IF(VLOOKUP(A476,'STOK PESALAKAN'!A:B,2,0)="NOSTOK","E",VLOOKUP(A476,'KATEGORI PESALAKAN'!A:B,2,0)),"E"))</f>
        <v>A</v>
      </c>
      <c r="L476" s="8" t="str">
        <f>IFERROR(VLOOKUP(A476,'NOSTOK CIKDITIRO'!A:C,3,0),IFERROR(IF(VLOOKUP(A476,'STOK CIKDITIRO'!A:B,2,0)="NOSTOK","E",VLOOKUP(A476,'KATEGORI CIKDITIRO'!A:B,2,0)),"E"))</f>
        <v>A</v>
      </c>
      <c r="M476" s="8" t="str">
        <f>IFERROR(VLOOKUP(A476,'NOSTOK TRAYEMAN'!A:C,3,0),IFERROR(IF(VLOOKUP(A476,'STOK TRAYEMAN'!A:B,2,0)="NOSTOK","E",VLOOKUP(A476,'KATEGORI TRAYEMAN'!A:B,2,0)),"E"))</f>
        <v>B</v>
      </c>
      <c r="N476" s="8" t="str">
        <f>IFERROR(VLOOKUP(A476,FR_HITUNG_MINMAX!A:B,2,0),0)</f>
        <v>POWER ENGINE CONDITIONER SL99</v>
      </c>
      <c r="O476" s="8" t="str">
        <f>IFERROR(VLOOKUP(A476,FR_HITUNG_MINMAX!A:D,4,0),0)</f>
        <v>IMITAS</v>
      </c>
      <c r="P476" s="8">
        <f>IFERROR(VLOOKUP(A476,FR_HITUNG_MINMAX!A:G,7,0),1)</f>
        <v>1</v>
      </c>
      <c r="Q476" s="11">
        <f>IFERROR(VLOOKUP(A476,FR_HITUNG_MINMAX!A:J,10,0),1)</f>
        <v>1</v>
      </c>
      <c r="R476" s="8">
        <f>IFERROR(VLOOKUP(A476,FR_HITUNG_MINMAX!A:K,11,0),1)</f>
        <v>1</v>
      </c>
      <c r="S476" s="12">
        <f>IFERROR(VLOOKUP(A476,FR_HITUNG_MINMAX!A:F,6,0),0)</f>
        <v>6000</v>
      </c>
      <c r="T476" s="8">
        <f t="shared" si="305"/>
        <v>-56</v>
      </c>
      <c r="U476" s="8">
        <f t="shared" si="280"/>
        <v>-80</v>
      </c>
      <c r="V476" s="8">
        <f t="shared" si="281"/>
        <v>-64</v>
      </c>
      <c r="W476" s="8">
        <f t="shared" si="306"/>
        <v>-7</v>
      </c>
      <c r="X476" s="8">
        <f t="shared" si="307"/>
        <v>0</v>
      </c>
      <c r="Y476" s="16"/>
      <c r="Z476" s="15">
        <f t="shared" si="282"/>
        <v>0</v>
      </c>
      <c r="AA476" s="8">
        <f t="shared" si="308"/>
        <v>0</v>
      </c>
      <c r="AB476" s="16"/>
      <c r="AC476" s="15">
        <f t="shared" si="283"/>
        <v>0</v>
      </c>
      <c r="AD476" s="8">
        <f t="shared" si="284"/>
        <v>0</v>
      </c>
      <c r="AE476" s="16"/>
      <c r="AF476" s="15">
        <f t="shared" si="285"/>
        <v>0</v>
      </c>
      <c r="AG476" s="15">
        <f t="shared" si="309"/>
        <v>0</v>
      </c>
      <c r="AH476" s="16"/>
      <c r="AI476" s="15">
        <f t="shared" si="310"/>
        <v>0</v>
      </c>
      <c r="AJ476" s="8">
        <f t="shared" si="311"/>
        <v>0</v>
      </c>
      <c r="AK476" s="8">
        <f t="shared" si="286"/>
        <v>57</v>
      </c>
      <c r="AL476" s="8">
        <f t="shared" si="287"/>
        <v>46</v>
      </c>
      <c r="AM476" s="8">
        <f t="shared" si="312"/>
        <v>3</v>
      </c>
      <c r="AN476" s="8">
        <f t="shared" si="313"/>
        <v>106</v>
      </c>
      <c r="AO476" s="8">
        <f>IFERROR(VLOOKUP(A476,PERSAMAAN!B:D,3,0),AN476)</f>
        <v>106</v>
      </c>
      <c r="AP476" s="1">
        <v>0</v>
      </c>
      <c r="AQ476" s="8">
        <f t="shared" si="288"/>
        <v>0</v>
      </c>
      <c r="AR476" s="8" t="str">
        <f>IF(AQ476=0,"-",VLOOKUP(A476,FR_HITUNG_MINMAX!A:H,8,0))</f>
        <v>-</v>
      </c>
      <c r="AS476" s="1"/>
      <c r="AT476" s="8" t="str">
        <f t="shared" si="289"/>
        <v>-</v>
      </c>
      <c r="AU476" s="12">
        <f t="shared" si="290"/>
        <v>0</v>
      </c>
      <c r="AV476" s="12">
        <f t="shared" si="291"/>
        <v>0</v>
      </c>
      <c r="AW476" s="8" t="b">
        <f t="shared" si="314"/>
        <v>0</v>
      </c>
      <c r="AX476" s="1"/>
      <c r="AY476" s="8">
        <f t="shared" si="292"/>
        <v>0</v>
      </c>
      <c r="AZ476" s="8" t="str">
        <f>IF(AY476=0,"-",VLOOKUP(A476,FR_HITUNG_MINMAX!A:I,9,0))</f>
        <v>-</v>
      </c>
      <c r="BB476" s="8" t="str">
        <f t="shared" si="293"/>
        <v>-</v>
      </c>
      <c r="BC476" s="12">
        <f t="shared" si="294"/>
        <v>0</v>
      </c>
      <c r="BD476" s="12">
        <f t="shared" si="295"/>
        <v>0</v>
      </c>
      <c r="BE476" s="16"/>
      <c r="BF476" s="8">
        <f>SUMIF('REALISASI ORDER'!C:C,A476,'REALISASI ORDER'!E:E)</f>
        <v>0</v>
      </c>
      <c r="BG476" s="8">
        <f t="shared" si="315"/>
        <v>18</v>
      </c>
      <c r="BH476" s="8">
        <f t="shared" si="296"/>
        <v>14</v>
      </c>
      <c r="BI476" s="8">
        <f t="shared" si="297"/>
        <v>10</v>
      </c>
      <c r="BJ476" s="8">
        <f t="shared" si="316"/>
        <v>9</v>
      </c>
      <c r="BK476" s="33">
        <f t="shared" si="317"/>
        <v>74</v>
      </c>
      <c r="BL476" s="33">
        <f t="shared" si="298"/>
        <v>80</v>
      </c>
      <c r="BM476" s="33">
        <f t="shared" si="299"/>
        <v>64</v>
      </c>
      <c r="BN476" s="33">
        <f t="shared" si="318"/>
        <v>7</v>
      </c>
      <c r="BO476" s="8">
        <f t="shared" si="300"/>
        <v>0</v>
      </c>
      <c r="BP476" s="8">
        <f t="shared" si="301"/>
        <v>0</v>
      </c>
      <c r="BQ476" s="8">
        <f t="shared" si="302"/>
        <v>0</v>
      </c>
      <c r="BR476" s="8">
        <f>IFERROR(ROUNDDOWN(BF476*BN476/(BK476+BL476+BM476+BN),0),0)</f>
        <v>0</v>
      </c>
      <c r="BS476" s="8" t="str">
        <f t="shared" si="303"/>
        <v>PECSL99</v>
      </c>
      <c r="BT476" s="8">
        <f>SUMIF(FR_HITUNG_MINMAX!A:A,ORDER!A476,FR_HITUNG_MINMAX!AS:AS)</f>
        <v>76</v>
      </c>
      <c r="BU476" s="8">
        <f t="shared" si="319"/>
        <v>0</v>
      </c>
      <c r="BV476" s="8" t="str">
        <f t="shared" si="304"/>
        <v>-</v>
      </c>
      <c r="BW476" s="8" t="str">
        <f>VLOOKUP(A476,'STOK PESALAKAN'!A:F,6,0)</f>
        <v/>
      </c>
    </row>
    <row r="477" spans="1:75" ht="15" customHeight="1">
      <c r="A477" s="41" t="s">
        <v>573</v>
      </c>
      <c r="B477" s="99">
        <f>IFERROR(IFERROR(VLOOKUP(A477,'STOK PACUL'!C:H,6,0),VLOOKUP(A477,'KATEGORI PACUL'!A:C,3,0)),0)</f>
        <v>1</v>
      </c>
      <c r="C477" s="8">
        <f>IFERROR(VLOOKUP(A477,'KATEGORI PACUL'!A:D,4,0),0)</f>
        <v>0</v>
      </c>
      <c r="D477" s="99">
        <f>IFERROR(IFERROR(VLOOKUP(A477,'STOK PESALAKAN'!C:H,6,0),VLOOKUP(A477,'KATEGORI PESALAKAN'!A:C,3,0)),0)</f>
        <v>2</v>
      </c>
      <c r="E477" s="8">
        <f>IFERROR(VLOOKUP(A477,'KATEGORI PESALAKAN'!A:D,4,0),0)</f>
        <v>1</v>
      </c>
      <c r="F477" s="99">
        <f>IFERROR(IFERROR(VLOOKUP(A477,'STOK CIKDITIRO'!C:H,6,0),VLOOKUP(A477,'KATEGORI CIKDITIRO'!A:C,3,0)),0)</f>
        <v>1</v>
      </c>
      <c r="G477" s="8">
        <f>IFERROR(VLOOKUP(A477,'KATEGORI CIKDITIRO'!A:D,4,0),0)</f>
        <v>0</v>
      </c>
      <c r="H477" s="99">
        <f>IFERROR(IFERROR(VLOOKUP(A477,'STOK TRAYEMAN'!C:H,6,0),VLOOKUP(A477,'KATEGORI TRAYEMAN'!A:C,3,0)),0)</f>
        <v>0</v>
      </c>
      <c r="I477" s="8">
        <f>IFERROR(VLOOKUP(A477,'KATEGORI TRAYEMAN'!A:D,4,0),0)</f>
        <v>0</v>
      </c>
      <c r="J477" s="8" t="str">
        <f>IFERROR(VLOOKUP(A477,'NOSTOK PACUL'!A:C,3,0),IFERROR(IF(VLOOKUP(A477,'STOK PACUL'!A:B,2,0)="NOSTOK","E",VLOOKUP(A477,'KATEGORI PACUL'!A:B,2,0)),"E"))</f>
        <v>E</v>
      </c>
      <c r="K477" s="8" t="str">
        <f>IFERROR(VLOOKUP(A477,'NOSTOK PESALAKAN'!A:C,3,0),IFERROR(IF(VLOOKUP(A477,'STOK PESALAKAN'!A:B,2,0)="NOSTOK","E",VLOOKUP(A477,'KATEGORI PESALAKAN'!A:B,2,0)),"E"))</f>
        <v>D</v>
      </c>
      <c r="L477" s="8" t="str">
        <f>IFERROR(VLOOKUP(A477,'NOSTOK CIKDITIRO'!A:C,3,0),IFERROR(IF(VLOOKUP(A477,'STOK CIKDITIRO'!A:B,2,0)="NOSTOK","E",VLOOKUP(A477,'KATEGORI CIKDITIRO'!A:B,2,0)),"E"))</f>
        <v>E</v>
      </c>
      <c r="M477" s="8" t="str">
        <f>IFERROR(VLOOKUP(A477,'NOSTOK TRAYEMAN'!A:C,3,0),IFERROR(IF(VLOOKUP(A477,'STOK TRAYEMAN'!A:B,2,0)="NOSTOK","E",VLOOKUP(A477,'KATEGORI TRAYEMAN'!A:B,2,0)),"E"))</f>
        <v>E</v>
      </c>
      <c r="N477" s="8" t="str">
        <f>IFERROR(VLOOKUP(A477,FR_HITUNG_MINMAX!A:B,2,0),0)</f>
        <v>SOKET INJEKTOR H.BEAT IMI</v>
      </c>
      <c r="O477" s="8" t="str">
        <f>IFERROR(VLOOKUP(A477,FR_HITUNG_MINMAX!A:D,4,0),0)</f>
        <v>IMITAS</v>
      </c>
      <c r="P477" s="8">
        <f>IFERROR(VLOOKUP(A477,FR_HITUNG_MINMAX!A:G,7,0),1)</f>
        <v>1</v>
      </c>
      <c r="Q477" s="11" t="str">
        <f>IFERROR(VLOOKUP(A477,FR_HITUNG_MINMAX!A:J,10,0),1)</f>
        <v>1</v>
      </c>
      <c r="R477" s="8">
        <f>IFERROR(VLOOKUP(A477,FR_HITUNG_MINMAX!A:K,11,0),1)</f>
        <v>1</v>
      </c>
      <c r="S477" s="12">
        <f>IFERROR(VLOOKUP(A477,FR_HITUNG_MINMAX!A:F,6,0),0)</f>
        <v>17000</v>
      </c>
      <c r="T477" s="8">
        <f t="shared" si="305"/>
        <v>1</v>
      </c>
      <c r="U477" s="8">
        <f t="shared" si="280"/>
        <v>1</v>
      </c>
      <c r="V477" s="8">
        <f t="shared" si="281"/>
        <v>1</v>
      </c>
      <c r="W477" s="8">
        <f t="shared" si="306"/>
        <v>0</v>
      </c>
      <c r="X477" s="8">
        <f t="shared" si="307"/>
        <v>0</v>
      </c>
      <c r="Y477" s="16"/>
      <c r="Z477" s="15">
        <f t="shared" si="282"/>
        <v>0</v>
      </c>
      <c r="AA477" s="8">
        <f t="shared" si="308"/>
        <v>0</v>
      </c>
      <c r="AB477" s="16"/>
      <c r="AC477" s="15">
        <f t="shared" si="283"/>
        <v>0</v>
      </c>
      <c r="AD477" s="8">
        <f t="shared" si="284"/>
        <v>0</v>
      </c>
      <c r="AE477" s="16"/>
      <c r="AF477" s="15">
        <f t="shared" si="285"/>
        <v>0</v>
      </c>
      <c r="AG477" s="15">
        <f t="shared" si="309"/>
        <v>0</v>
      </c>
      <c r="AH477" s="16"/>
      <c r="AI477" s="15">
        <f t="shared" si="310"/>
        <v>0</v>
      </c>
      <c r="AJ477" s="8">
        <f t="shared" si="311"/>
        <v>0</v>
      </c>
      <c r="AK477" s="8">
        <f t="shared" si="286"/>
        <v>0</v>
      </c>
      <c r="AL477" s="8">
        <f t="shared" si="287"/>
        <v>0</v>
      </c>
      <c r="AM477" s="8">
        <f t="shared" si="312"/>
        <v>0</v>
      </c>
      <c r="AN477" s="8">
        <f t="shared" si="313"/>
        <v>0</v>
      </c>
      <c r="AO477" s="8">
        <f>IFERROR(VLOOKUP(A477,PERSAMAAN!B:D,3,0),AN477)</f>
        <v>0</v>
      </c>
      <c r="AP477" s="1"/>
      <c r="AQ477" s="8">
        <f t="shared" si="288"/>
        <v>0</v>
      </c>
      <c r="AR477" s="8" t="str">
        <f>IF(AQ477=0,"-",VLOOKUP(A477,FR_HITUNG_MINMAX!A:H,8,0))</f>
        <v>-</v>
      </c>
      <c r="AS477" s="1"/>
      <c r="AT477" s="8" t="str">
        <f t="shared" si="289"/>
        <v>-</v>
      </c>
      <c r="AU477" s="12">
        <f t="shared" si="290"/>
        <v>0</v>
      </c>
      <c r="AV477" s="12">
        <f t="shared" si="291"/>
        <v>0</v>
      </c>
      <c r="AW477" s="8" t="b">
        <f t="shared" si="314"/>
        <v>0</v>
      </c>
      <c r="AX477" s="1"/>
      <c r="AY477" s="8">
        <f t="shared" si="292"/>
        <v>0</v>
      </c>
      <c r="AZ477" s="8" t="str">
        <f>IF(AY477=0,"-",VLOOKUP(A477,FR_HITUNG_MINMAX!A:I,9,0))</f>
        <v>-</v>
      </c>
      <c r="BB477" s="8" t="str">
        <f t="shared" si="293"/>
        <v>-</v>
      </c>
      <c r="BC477" s="12">
        <f t="shared" si="294"/>
        <v>0</v>
      </c>
      <c r="BD477" s="12">
        <f t="shared" si="295"/>
        <v>0</v>
      </c>
      <c r="BE477" s="16"/>
      <c r="BF477" s="8">
        <f>SUMIF('REALISASI ORDER'!C:C,A477,'REALISASI ORDER'!E:E)</f>
        <v>0</v>
      </c>
      <c r="BG477" s="8">
        <f t="shared" si="315"/>
        <v>1</v>
      </c>
      <c r="BH477" s="8">
        <f t="shared" si="296"/>
        <v>2</v>
      </c>
      <c r="BI477" s="8">
        <f t="shared" si="297"/>
        <v>1</v>
      </c>
      <c r="BJ477" s="8">
        <f t="shared" si="316"/>
        <v>0</v>
      </c>
      <c r="BK477" s="33">
        <f t="shared" si="317"/>
        <v>0</v>
      </c>
      <c r="BL477" s="33">
        <f t="shared" si="298"/>
        <v>0</v>
      </c>
      <c r="BM477" s="33">
        <f t="shared" si="299"/>
        <v>0</v>
      </c>
      <c r="BN477" s="33">
        <f t="shared" si="318"/>
        <v>0</v>
      </c>
      <c r="BO477" s="8">
        <f t="shared" si="300"/>
        <v>0</v>
      </c>
      <c r="BP477" s="8">
        <f t="shared" si="301"/>
        <v>0</v>
      </c>
      <c r="BQ477" s="8">
        <f t="shared" si="302"/>
        <v>0</v>
      </c>
      <c r="BR477" s="8">
        <f>IFERROR(ROUNDDOWN(BF477*BN477/(BK477+BL477+BM477+BN),0),0)</f>
        <v>0</v>
      </c>
      <c r="BS477" s="8" t="str">
        <f t="shared" si="303"/>
        <v>SCINHI</v>
      </c>
      <c r="BT477" s="8">
        <f>SUMIF(FR_HITUNG_MINMAX!A:A,ORDER!A477,FR_HITUNG_MINMAX!AS:AS)</f>
        <v>1</v>
      </c>
      <c r="BU477" s="8">
        <f t="shared" si="319"/>
        <v>0</v>
      </c>
      <c r="BV477" s="8" t="str">
        <f t="shared" si="304"/>
        <v>-</v>
      </c>
      <c r="BW477" s="8" t="str">
        <f>VLOOKUP(A477,'STOK PESALAKAN'!A:F,6,0)</f>
        <v/>
      </c>
    </row>
    <row r="478" spans="1:75" ht="15" customHeight="1">
      <c r="A478" s="41" t="s">
        <v>1924</v>
      </c>
      <c r="B478" s="99">
        <f>IFERROR(IFERROR(VLOOKUP(A478,'STOK PACUL'!C:H,6,0),VLOOKUP(A478,'KATEGORI PACUL'!A:C,3,0)),0)</f>
        <v>0</v>
      </c>
      <c r="C478" s="8">
        <f>IFERROR(VLOOKUP(A478,'KATEGORI PACUL'!A:D,4,0),0)</f>
        <v>0</v>
      </c>
      <c r="D478" s="99">
        <f>IFERROR(IFERROR(VLOOKUP(A478,'STOK PESALAKAN'!C:H,6,0),VLOOKUP(A478,'KATEGORI PESALAKAN'!A:C,3,0)),0)</f>
        <v>0</v>
      </c>
      <c r="E478" s="8">
        <f>IFERROR(VLOOKUP(A478,'KATEGORI PESALAKAN'!A:D,4,0),0)</f>
        <v>0</v>
      </c>
      <c r="F478" s="99">
        <f>IFERROR(IFERROR(VLOOKUP(A478,'STOK CIKDITIRO'!C:H,6,0),VLOOKUP(A478,'KATEGORI CIKDITIRO'!A:C,3,0)),0)</f>
        <v>0</v>
      </c>
      <c r="G478" s="8">
        <f>IFERROR(VLOOKUP(A478,'KATEGORI CIKDITIRO'!A:D,4,0),0)</f>
        <v>0</v>
      </c>
      <c r="H478" s="99">
        <f>IFERROR(IFERROR(VLOOKUP(A478,'STOK TRAYEMAN'!C:H,6,0),VLOOKUP(A478,'KATEGORI TRAYEMAN'!A:C,3,0)),0)</f>
        <v>0</v>
      </c>
      <c r="I478" s="8">
        <f>IFERROR(VLOOKUP(A478,'KATEGORI TRAYEMAN'!A:D,4,0),0)</f>
        <v>0</v>
      </c>
      <c r="J478" s="8" t="str">
        <f>IFERROR(VLOOKUP(A478,'NOSTOK PACUL'!A:C,3,0),IFERROR(IF(VLOOKUP(A478,'STOK PACUL'!A:B,2,0)="NOSTOK","E",VLOOKUP(A478,'KATEGORI PACUL'!A:B,2,0)),"E"))</f>
        <v>E</v>
      </c>
      <c r="K478" s="8" t="str">
        <f>IFERROR(VLOOKUP(A478,'NOSTOK PESALAKAN'!A:C,3,0),IFERROR(IF(VLOOKUP(A478,'STOK PESALAKAN'!A:B,2,0)="NOSTOK","E",VLOOKUP(A478,'KATEGORI PESALAKAN'!A:B,2,0)),"E"))</f>
        <v>E</v>
      </c>
      <c r="L478" s="8" t="str">
        <f>IFERROR(VLOOKUP(A478,'NOSTOK CIKDITIRO'!A:C,3,0),IFERROR(IF(VLOOKUP(A478,'STOK CIKDITIRO'!A:B,2,0)="NOSTOK","E",VLOOKUP(A478,'KATEGORI CIKDITIRO'!A:B,2,0)),"E"))</f>
        <v>E</v>
      </c>
      <c r="M478" s="8" t="str">
        <f>IFERROR(VLOOKUP(A478,'NOSTOK TRAYEMAN'!A:C,3,0),IFERROR(IF(VLOOKUP(A478,'STOK TRAYEMAN'!A:B,2,0)="NOSTOK","E",VLOOKUP(A478,'KATEGORI TRAYEMAN'!A:B,2,0)),"E"))</f>
        <v>E</v>
      </c>
      <c r="N478" s="8" t="str">
        <f>IFERROR(VLOOKUP(A478,FR_HITUNG_MINMAX!A:B,2,0),0)</f>
        <v>KARET SEAL HEAD H.VARIO CARBU IMI</v>
      </c>
      <c r="O478" s="8" t="str">
        <f>IFERROR(VLOOKUP(A478,FR_HITUNG_MINMAX!A:D,4,0),0)</f>
        <v>IMITAS</v>
      </c>
      <c r="P478" s="8">
        <f>IFERROR(VLOOKUP(A478,FR_HITUNG_MINMAX!A:G,7,0),1)</f>
        <v>1</v>
      </c>
      <c r="Q478" s="11">
        <f>IFERROR(VLOOKUP(A478,FR_HITUNG_MINMAX!A:J,10,0),1)</f>
        <v>1</v>
      </c>
      <c r="R478" s="8">
        <f>IFERROR(VLOOKUP(A478,FR_HITUNG_MINMAX!A:K,11,0),1)</f>
        <v>1</v>
      </c>
      <c r="S478" s="12">
        <f>IFERROR(VLOOKUP(A478,FR_HITUNG_MINMAX!A:F,6,0),0)</f>
        <v>13000</v>
      </c>
      <c r="T478" s="8">
        <f t="shared" si="305"/>
        <v>0</v>
      </c>
      <c r="U478" s="8">
        <f t="shared" si="280"/>
        <v>0</v>
      </c>
      <c r="V478" s="8">
        <f t="shared" si="281"/>
        <v>0</v>
      </c>
      <c r="W478" s="8">
        <f t="shared" si="306"/>
        <v>0</v>
      </c>
      <c r="X478" s="8">
        <f t="shared" si="307"/>
        <v>0</v>
      </c>
      <c r="Y478" s="16"/>
      <c r="Z478" s="15">
        <f t="shared" si="282"/>
        <v>0</v>
      </c>
      <c r="AA478" s="8">
        <f t="shared" si="308"/>
        <v>0</v>
      </c>
      <c r="AB478" s="16"/>
      <c r="AC478" s="15">
        <f t="shared" si="283"/>
        <v>0</v>
      </c>
      <c r="AD478" s="8">
        <f t="shared" si="284"/>
        <v>0</v>
      </c>
      <c r="AE478" s="16"/>
      <c r="AF478" s="15">
        <f t="shared" si="285"/>
        <v>0</v>
      </c>
      <c r="AG478" s="15">
        <f t="shared" si="309"/>
        <v>0</v>
      </c>
      <c r="AH478" s="16"/>
      <c r="AI478" s="15">
        <f t="shared" si="310"/>
        <v>0</v>
      </c>
      <c r="AJ478" s="8">
        <f t="shared" si="311"/>
        <v>0</v>
      </c>
      <c r="AK478" s="8">
        <f t="shared" si="286"/>
        <v>0</v>
      </c>
      <c r="AL478" s="8">
        <f t="shared" si="287"/>
        <v>0</v>
      </c>
      <c r="AM478" s="8">
        <f t="shared" si="312"/>
        <v>0</v>
      </c>
      <c r="AN478" s="8">
        <f t="shared" si="313"/>
        <v>0</v>
      </c>
      <c r="AO478" s="8">
        <f>IFERROR(VLOOKUP(A478,PERSAMAAN!B:D,3,0),AN478)</f>
        <v>0</v>
      </c>
      <c r="AP478" s="1"/>
      <c r="AQ478" s="8">
        <f t="shared" si="288"/>
        <v>0</v>
      </c>
      <c r="AR478" s="8" t="str">
        <f>IF(AQ478=0,"-",VLOOKUP(A478,FR_HITUNG_MINMAX!A:H,8,0))</f>
        <v>-</v>
      </c>
      <c r="AS478" s="1"/>
      <c r="AT478" s="8" t="str">
        <f t="shared" si="289"/>
        <v>-</v>
      </c>
      <c r="AU478" s="12">
        <f t="shared" si="290"/>
        <v>0</v>
      </c>
      <c r="AV478" s="12">
        <f t="shared" si="291"/>
        <v>0</v>
      </c>
      <c r="AW478" s="8" t="b">
        <f t="shared" si="314"/>
        <v>0</v>
      </c>
      <c r="AX478" s="1"/>
      <c r="AY478" s="8">
        <f t="shared" si="292"/>
        <v>0</v>
      </c>
      <c r="AZ478" s="8" t="str">
        <f>IF(AY478=0,"-",VLOOKUP(A478,FR_HITUNG_MINMAX!A:I,9,0))</f>
        <v>-</v>
      </c>
      <c r="BB478" s="8" t="str">
        <f t="shared" si="293"/>
        <v>-</v>
      </c>
      <c r="BC478" s="12">
        <f t="shared" si="294"/>
        <v>0</v>
      </c>
      <c r="BD478" s="12">
        <f t="shared" si="295"/>
        <v>0</v>
      </c>
      <c r="BE478" s="16"/>
      <c r="BF478" s="8">
        <f>SUMIF('REALISASI ORDER'!C:C,A478,'REALISASI ORDER'!E:E)</f>
        <v>0</v>
      </c>
      <c r="BG478" s="8">
        <f t="shared" si="315"/>
        <v>0</v>
      </c>
      <c r="BH478" s="8">
        <f t="shared" si="296"/>
        <v>0</v>
      </c>
      <c r="BI478" s="8">
        <f t="shared" si="297"/>
        <v>0</v>
      </c>
      <c r="BJ478" s="8">
        <f t="shared" si="316"/>
        <v>0</v>
      </c>
      <c r="BK478" s="33">
        <f t="shared" si="317"/>
        <v>0</v>
      </c>
      <c r="BL478" s="33">
        <f t="shared" si="298"/>
        <v>0</v>
      </c>
      <c r="BM478" s="33">
        <f t="shared" si="299"/>
        <v>0</v>
      </c>
      <c r="BN478" s="33">
        <f t="shared" si="318"/>
        <v>0</v>
      </c>
      <c r="BO478" s="8">
        <f t="shared" si="300"/>
        <v>0</v>
      </c>
      <c r="BP478" s="8">
        <f t="shared" si="301"/>
        <v>0</v>
      </c>
      <c r="BQ478" s="8">
        <f t="shared" si="302"/>
        <v>0</v>
      </c>
      <c r="BR478" s="8">
        <f>IFERROR(ROUNDDOWN(BF478*BN478/(BK478+BL478+BM478+BN),0),0)</f>
        <v>0</v>
      </c>
      <c r="BS478" s="8" t="str">
        <f t="shared" si="303"/>
        <v>SEAL1</v>
      </c>
      <c r="BT478" s="8">
        <f>SUMIF(FR_HITUNG_MINMAX!A:A,ORDER!A478,FR_HITUNG_MINMAX!AS:AS)</f>
        <v>0</v>
      </c>
      <c r="BU478" s="8">
        <f t="shared" si="319"/>
        <v>0</v>
      </c>
      <c r="BV478" s="8" t="str">
        <f t="shared" si="304"/>
        <v>-</v>
      </c>
      <c r="BW478" s="8" t="str">
        <f>VLOOKUP(A478,'STOK PESALAKAN'!A:F,6,0)</f>
        <v/>
      </c>
    </row>
    <row r="479" spans="1:75" ht="15" customHeight="1">
      <c r="A479" s="41" t="s">
        <v>497</v>
      </c>
      <c r="B479" s="99">
        <f>IFERROR(IFERROR(VLOOKUP(A479,'STOK PACUL'!C:H,6,0),VLOOKUP(A479,'KATEGORI PACUL'!A:C,3,0)),0)</f>
        <v>0</v>
      </c>
      <c r="C479" s="8">
        <f>IFERROR(VLOOKUP(A479,'KATEGORI PACUL'!A:D,4,0),0)</f>
        <v>0</v>
      </c>
      <c r="D479" s="99">
        <f>IFERROR(IFERROR(VLOOKUP(A479,'STOK PESALAKAN'!C:H,6,0),VLOOKUP(A479,'KATEGORI PESALAKAN'!A:C,3,0)),0)</f>
        <v>0</v>
      </c>
      <c r="E479" s="8">
        <f>IFERROR(VLOOKUP(A479,'KATEGORI PESALAKAN'!A:D,4,0),0)</f>
        <v>0</v>
      </c>
      <c r="F479" s="99">
        <f>IFERROR(IFERROR(VLOOKUP(A479,'STOK CIKDITIRO'!C:H,6,0),VLOOKUP(A479,'KATEGORI CIKDITIRO'!A:C,3,0)),0)</f>
        <v>0</v>
      </c>
      <c r="G479" s="8">
        <f>IFERROR(VLOOKUP(A479,'KATEGORI CIKDITIRO'!A:D,4,0),0)</f>
        <v>0</v>
      </c>
      <c r="H479" s="99">
        <f>IFERROR(IFERROR(VLOOKUP(A479,'STOK TRAYEMAN'!C:H,6,0),VLOOKUP(A479,'KATEGORI TRAYEMAN'!A:C,3,0)),0)</f>
        <v>0</v>
      </c>
      <c r="I479" s="8">
        <f>IFERROR(VLOOKUP(A479,'KATEGORI TRAYEMAN'!A:D,4,0),0)</f>
        <v>0</v>
      </c>
      <c r="J479" s="8" t="str">
        <f>IFERROR(VLOOKUP(A479,'NOSTOK PACUL'!A:C,3,0),IFERROR(IF(VLOOKUP(A479,'STOK PACUL'!A:B,2,0)="NOSTOK","E",VLOOKUP(A479,'KATEGORI PACUL'!A:B,2,0)),"E"))</f>
        <v>E</v>
      </c>
      <c r="K479" s="8" t="str">
        <f>IFERROR(VLOOKUP(A479,'NOSTOK PESALAKAN'!A:C,3,0),IFERROR(IF(VLOOKUP(A479,'STOK PESALAKAN'!A:B,2,0)="NOSTOK","E",VLOOKUP(A479,'KATEGORI PESALAKAN'!A:B,2,0)),"E"))</f>
        <v>E</v>
      </c>
      <c r="L479" s="8" t="str">
        <f>IFERROR(VLOOKUP(A479,'NOSTOK CIKDITIRO'!A:C,3,0),IFERROR(IF(VLOOKUP(A479,'STOK CIKDITIRO'!A:B,2,0)="NOSTOK","E",VLOOKUP(A479,'KATEGORI CIKDITIRO'!A:B,2,0)),"E"))</f>
        <v>E</v>
      </c>
      <c r="M479" s="8" t="str">
        <f>IFERROR(VLOOKUP(A479,'NOSTOK TRAYEMAN'!A:C,3,0),IFERROR(IF(VLOOKUP(A479,'STOK TRAYEMAN'!A:B,2,0)="NOSTOK","E",VLOOKUP(A479,'KATEGORI TRAYEMAN'!A:B,2,0)),"E"))</f>
        <v>E</v>
      </c>
      <c r="N479" s="8" t="str">
        <f>IFERROR(VLOOKUP(A479,FR_HITUNG_MINMAX!A:B,2,0),0)</f>
        <v>SELANG RADIATOR C H.VARIO 125 ORI</v>
      </c>
      <c r="O479" s="8" t="str">
        <f>IFERROR(VLOOKUP(A479,FR_HITUNG_MINMAX!A:D,4,0),0)</f>
        <v>ORISIN</v>
      </c>
      <c r="P479" s="8">
        <f>IFERROR(VLOOKUP(A479,FR_HITUNG_MINMAX!A:G,7,0),1)</f>
        <v>1</v>
      </c>
      <c r="Q479" s="11">
        <f>IFERROR(VLOOKUP(A479,FR_HITUNG_MINMAX!A:J,10,0),1)</f>
        <v>1</v>
      </c>
      <c r="R479" s="8">
        <f>IFERROR(VLOOKUP(A479,FR_HITUNG_MINMAX!A:K,11,0),1)</f>
        <v>1</v>
      </c>
      <c r="S479" s="12">
        <f>IFERROR(VLOOKUP(A479,FR_HITUNG_MINMAX!A:F,6,0),0)</f>
        <v>29500</v>
      </c>
      <c r="T479" s="8">
        <f t="shared" si="305"/>
        <v>0</v>
      </c>
      <c r="U479" s="8">
        <f t="shared" si="280"/>
        <v>0</v>
      </c>
      <c r="V479" s="8">
        <f t="shared" si="281"/>
        <v>0</v>
      </c>
      <c r="W479" s="8">
        <f t="shared" si="306"/>
        <v>0</v>
      </c>
      <c r="X479" s="8">
        <f t="shared" si="307"/>
        <v>0</v>
      </c>
      <c r="Y479" s="16"/>
      <c r="Z479" s="15">
        <f t="shared" si="282"/>
        <v>0</v>
      </c>
      <c r="AA479" s="8">
        <f t="shared" si="308"/>
        <v>0</v>
      </c>
      <c r="AB479" s="16"/>
      <c r="AC479" s="15">
        <f t="shared" si="283"/>
        <v>0</v>
      </c>
      <c r="AD479" s="8">
        <f t="shared" si="284"/>
        <v>0</v>
      </c>
      <c r="AE479" s="16"/>
      <c r="AF479" s="15">
        <f t="shared" si="285"/>
        <v>0</v>
      </c>
      <c r="AG479" s="15">
        <f t="shared" si="309"/>
        <v>0</v>
      </c>
      <c r="AH479" s="16"/>
      <c r="AI479" s="15">
        <f t="shared" si="310"/>
        <v>0</v>
      </c>
      <c r="AJ479" s="8">
        <f t="shared" si="311"/>
        <v>0</v>
      </c>
      <c r="AK479" s="8">
        <f t="shared" si="286"/>
        <v>0</v>
      </c>
      <c r="AL479" s="8">
        <f t="shared" si="287"/>
        <v>0</v>
      </c>
      <c r="AM479" s="8">
        <f t="shared" si="312"/>
        <v>0</v>
      </c>
      <c r="AN479" s="8">
        <f t="shared" si="313"/>
        <v>0</v>
      </c>
      <c r="AO479" s="8">
        <f>IFERROR(VLOOKUP(A479,PERSAMAAN!B:D,3,0),AN479)</f>
        <v>0</v>
      </c>
      <c r="AP479" s="1"/>
      <c r="AQ479" s="8">
        <f t="shared" si="288"/>
        <v>0</v>
      </c>
      <c r="AR479" s="8" t="str">
        <f>IF(AQ479=0,"-",VLOOKUP(A479,FR_HITUNG_MINMAX!A:H,8,0))</f>
        <v>-</v>
      </c>
      <c r="AS479" s="1"/>
      <c r="AT479" s="8" t="str">
        <f t="shared" si="289"/>
        <v>-</v>
      </c>
      <c r="AU479" s="12">
        <f t="shared" si="290"/>
        <v>0</v>
      </c>
      <c r="AV479" s="12">
        <f t="shared" si="291"/>
        <v>0</v>
      </c>
      <c r="AW479" s="8">
        <f t="shared" si="314"/>
        <v>0</v>
      </c>
      <c r="AX479" s="1"/>
      <c r="AY479" s="8">
        <f t="shared" si="292"/>
        <v>0</v>
      </c>
      <c r="AZ479" s="8" t="str">
        <f>IF(AY479=0,"-",VLOOKUP(A479,FR_HITUNG_MINMAX!A:I,9,0))</f>
        <v>-</v>
      </c>
      <c r="BB479" s="8" t="str">
        <f t="shared" si="293"/>
        <v>-</v>
      </c>
      <c r="BC479" s="12">
        <f t="shared" si="294"/>
        <v>0</v>
      </c>
      <c r="BD479" s="12">
        <f t="shared" si="295"/>
        <v>0</v>
      </c>
      <c r="BE479" s="16"/>
      <c r="BF479" s="8">
        <f>SUMIF('REALISASI ORDER'!C:C,A479,'REALISASI ORDER'!E:E)</f>
        <v>0</v>
      </c>
      <c r="BG479" s="8">
        <f t="shared" si="315"/>
        <v>0</v>
      </c>
      <c r="BH479" s="8">
        <f t="shared" si="296"/>
        <v>0</v>
      </c>
      <c r="BI479" s="8">
        <f t="shared" si="297"/>
        <v>0</v>
      </c>
      <c r="BJ479" s="8">
        <f t="shared" si="316"/>
        <v>0</v>
      </c>
      <c r="BK479" s="33">
        <f t="shared" si="317"/>
        <v>0</v>
      </c>
      <c r="BL479" s="33">
        <f t="shared" si="298"/>
        <v>0</v>
      </c>
      <c r="BM479" s="33">
        <f t="shared" si="299"/>
        <v>0</v>
      </c>
      <c r="BN479" s="33">
        <f t="shared" si="318"/>
        <v>0</v>
      </c>
      <c r="BO479" s="8">
        <f t="shared" si="300"/>
        <v>0</v>
      </c>
      <c r="BP479" s="8">
        <f t="shared" si="301"/>
        <v>0</v>
      </c>
      <c r="BQ479" s="8">
        <f t="shared" si="302"/>
        <v>0</v>
      </c>
      <c r="BR479" s="8">
        <f>IFERROR(ROUNDDOWN(BF479*BN479/(BK479+BL479+BM479+BN),0),0)</f>
        <v>0</v>
      </c>
      <c r="BS479" s="8" t="str">
        <f t="shared" si="303"/>
        <v>1950C-KZR-600</v>
      </c>
      <c r="BT479" s="8">
        <f>SUMIF(FR_HITUNG_MINMAX!A:A,ORDER!A479,FR_HITUNG_MINMAX!AS:AS)</f>
        <v>0</v>
      </c>
      <c r="BU479" s="8">
        <f t="shared" si="319"/>
        <v>0</v>
      </c>
      <c r="BV479" s="8" t="str">
        <f t="shared" si="304"/>
        <v>-</v>
      </c>
      <c r="BW479" s="8" t="str">
        <f>VLOOKUP(A479,'STOK PESALAKAN'!A:F,6,0)</f>
        <v/>
      </c>
    </row>
    <row r="480" spans="1:75" ht="15" customHeight="1">
      <c r="A480" s="41" t="s">
        <v>2115</v>
      </c>
      <c r="B480" s="99">
        <f>IFERROR(IFERROR(VLOOKUP(A480,'STOK PACUL'!C:H,6,0),VLOOKUP(A480,'KATEGORI PACUL'!A:C,3,0)),0)</f>
        <v>0</v>
      </c>
      <c r="C480" s="8">
        <f>IFERROR(VLOOKUP(A480,'KATEGORI PACUL'!A:D,4,0),0)</f>
        <v>0</v>
      </c>
      <c r="D480" s="99">
        <f>IFERROR(IFERROR(VLOOKUP(A480,'STOK PESALAKAN'!C:H,6,0),VLOOKUP(A480,'KATEGORI PESALAKAN'!A:C,3,0)),0)</f>
        <v>0</v>
      </c>
      <c r="E480" s="8">
        <f>IFERROR(VLOOKUP(A480,'KATEGORI PESALAKAN'!A:D,4,0),0)</f>
        <v>0</v>
      </c>
      <c r="F480" s="99">
        <f>IFERROR(IFERROR(VLOOKUP(A480,'STOK CIKDITIRO'!C:H,6,0),VLOOKUP(A480,'KATEGORI CIKDITIRO'!A:C,3,0)),0)</f>
        <v>0</v>
      </c>
      <c r="G480" s="8">
        <f>IFERROR(VLOOKUP(A480,'KATEGORI CIKDITIRO'!A:D,4,0),0)</f>
        <v>0</v>
      </c>
      <c r="H480" s="99">
        <f>IFERROR(IFERROR(VLOOKUP(A480,'STOK TRAYEMAN'!C:H,6,0),VLOOKUP(A480,'KATEGORI TRAYEMAN'!A:C,3,0)),0)</f>
        <v>0</v>
      </c>
      <c r="I480" s="8">
        <f>IFERROR(VLOOKUP(A480,'KATEGORI TRAYEMAN'!A:D,4,0),0)</f>
        <v>0</v>
      </c>
      <c r="J480" s="8" t="str">
        <f>IFERROR(VLOOKUP(A480,'NOSTOK PACUL'!A:C,3,0),IFERROR(IF(VLOOKUP(A480,'STOK PACUL'!A:B,2,0)="NOSTOK","E",VLOOKUP(A480,'KATEGORI PACUL'!A:B,2,0)),"E"))</f>
        <v>E</v>
      </c>
      <c r="K480" s="8" t="str">
        <f>IFERROR(VLOOKUP(A480,'NOSTOK PESALAKAN'!A:C,3,0),IFERROR(IF(VLOOKUP(A480,'STOK PESALAKAN'!A:B,2,0)="NOSTOK","E",VLOOKUP(A480,'KATEGORI PESALAKAN'!A:B,2,0)),"E"))</f>
        <v>E</v>
      </c>
      <c r="L480" s="8" t="str">
        <f>IFERROR(VLOOKUP(A480,'NOSTOK CIKDITIRO'!A:C,3,0),IFERROR(IF(VLOOKUP(A480,'STOK CIKDITIRO'!A:B,2,0)="NOSTOK","E",VLOOKUP(A480,'KATEGORI CIKDITIRO'!A:B,2,0)),"E"))</f>
        <v>E</v>
      </c>
      <c r="M480" s="8" t="str">
        <f>IFERROR(VLOOKUP(A480,'NOSTOK TRAYEMAN'!A:C,3,0),IFERROR(IF(VLOOKUP(A480,'STOK TRAYEMAN'!A:B,2,0)="NOSTOK","E",VLOOKUP(A480,'KATEGORI TRAYEMAN'!A:B,2,0)),"E"))</f>
        <v>E</v>
      </c>
      <c r="N480" s="8" t="str">
        <f>IFERROR(VLOOKUP(A480,FR_HITUNG_MINMAX!A:B,2,0),0)</f>
        <v>COP BUSI Y.JUPITER MX/VIXION/BYSON ORI (PK)</v>
      </c>
      <c r="O480" s="8" t="str">
        <f>IFERROR(VLOOKUP(A480,FR_HITUNG_MINMAX!A:D,4,0),0)</f>
        <v>ORISIN</v>
      </c>
      <c r="P480" s="8">
        <f>IFERROR(VLOOKUP(A480,FR_HITUNG_MINMAX!A:G,7,0),1)</f>
        <v>1</v>
      </c>
      <c r="Q480" s="11">
        <f>IFERROR(VLOOKUP(A480,FR_HITUNG_MINMAX!A:J,10,0),1)</f>
        <v>1</v>
      </c>
      <c r="R480" s="8">
        <f>IFERROR(VLOOKUP(A480,FR_HITUNG_MINMAX!A:K,11,0),1)</f>
        <v>1</v>
      </c>
      <c r="S480" s="12">
        <f>IFERROR(VLOOKUP(A480,FR_HITUNG_MINMAX!A:F,6,0),0)</f>
        <v>40500</v>
      </c>
      <c r="T480" s="8">
        <f t="shared" si="305"/>
        <v>0</v>
      </c>
      <c r="U480" s="8">
        <f t="shared" si="280"/>
        <v>0</v>
      </c>
      <c r="V480" s="8">
        <f t="shared" si="281"/>
        <v>0</v>
      </c>
      <c r="W480" s="8">
        <f t="shared" si="306"/>
        <v>0</v>
      </c>
      <c r="X480" s="8">
        <f t="shared" si="307"/>
        <v>0</v>
      </c>
      <c r="Y480" s="16"/>
      <c r="Z480" s="15">
        <f t="shared" si="282"/>
        <v>0</v>
      </c>
      <c r="AA480" s="8">
        <f t="shared" si="308"/>
        <v>0</v>
      </c>
      <c r="AB480" s="16"/>
      <c r="AC480" s="15">
        <f t="shared" si="283"/>
        <v>0</v>
      </c>
      <c r="AD480" s="8">
        <f t="shared" si="284"/>
        <v>0</v>
      </c>
      <c r="AE480" s="16"/>
      <c r="AF480" s="15">
        <f t="shared" si="285"/>
        <v>0</v>
      </c>
      <c r="AG480" s="15">
        <f t="shared" si="309"/>
        <v>0</v>
      </c>
      <c r="AH480" s="16"/>
      <c r="AI480" s="15">
        <f t="shared" si="310"/>
        <v>0</v>
      </c>
      <c r="AJ480" s="8">
        <f t="shared" si="311"/>
        <v>0</v>
      </c>
      <c r="AK480" s="8">
        <f t="shared" si="286"/>
        <v>0</v>
      </c>
      <c r="AL480" s="8">
        <f t="shared" si="287"/>
        <v>0</v>
      </c>
      <c r="AM480" s="8">
        <f t="shared" si="312"/>
        <v>0</v>
      </c>
      <c r="AN480" s="8">
        <f t="shared" si="313"/>
        <v>0</v>
      </c>
      <c r="AO480" s="8">
        <f>IFERROR(VLOOKUP(A480,PERSAMAAN!B:D,3,0),AN480)</f>
        <v>0</v>
      </c>
      <c r="AP480" s="1"/>
      <c r="AQ480" s="8">
        <f t="shared" si="288"/>
        <v>0</v>
      </c>
      <c r="AR480" s="8" t="str">
        <f>IF(AQ480=0,"-",VLOOKUP(A480,FR_HITUNG_MINMAX!A:H,8,0))</f>
        <v>-</v>
      </c>
      <c r="AS480" s="1"/>
      <c r="AT480" s="8" t="str">
        <f t="shared" si="289"/>
        <v>-</v>
      </c>
      <c r="AU480" s="12">
        <f t="shared" si="290"/>
        <v>0</v>
      </c>
      <c r="AV480" s="12">
        <f t="shared" si="291"/>
        <v>0</v>
      </c>
      <c r="AW480" s="8">
        <f t="shared" si="314"/>
        <v>0</v>
      </c>
      <c r="AX480" s="1"/>
      <c r="AY480" s="8">
        <f t="shared" si="292"/>
        <v>0</v>
      </c>
      <c r="AZ480" s="8" t="str">
        <f>IF(AY480=0,"-",VLOOKUP(A480,FR_HITUNG_MINMAX!A:I,9,0))</f>
        <v>-</v>
      </c>
      <c r="BB480" s="8" t="str">
        <f t="shared" si="293"/>
        <v>-</v>
      </c>
      <c r="BC480" s="12">
        <f t="shared" si="294"/>
        <v>0</v>
      </c>
      <c r="BD480" s="12">
        <f t="shared" si="295"/>
        <v>0</v>
      </c>
      <c r="BE480" s="16"/>
      <c r="BF480" s="8">
        <f>SUMIF('REALISASI ORDER'!C:C,A480,'REALISASI ORDER'!E:E)</f>
        <v>0</v>
      </c>
      <c r="BG480" s="8">
        <f t="shared" si="315"/>
        <v>0</v>
      </c>
      <c r="BH480" s="8">
        <f t="shared" si="296"/>
        <v>0</v>
      </c>
      <c r="BI480" s="8">
        <f t="shared" si="297"/>
        <v>0</v>
      </c>
      <c r="BJ480" s="8">
        <f t="shared" si="316"/>
        <v>0</v>
      </c>
      <c r="BK480" s="33">
        <f t="shared" si="317"/>
        <v>0</v>
      </c>
      <c r="BL480" s="33">
        <f t="shared" si="298"/>
        <v>0</v>
      </c>
      <c r="BM480" s="33">
        <f t="shared" si="299"/>
        <v>0</v>
      </c>
      <c r="BN480" s="33">
        <f t="shared" si="318"/>
        <v>0</v>
      </c>
      <c r="BO480" s="8">
        <f t="shared" si="300"/>
        <v>0</v>
      </c>
      <c r="BP480" s="8">
        <f t="shared" si="301"/>
        <v>0</v>
      </c>
      <c r="BQ480" s="8">
        <f t="shared" si="302"/>
        <v>0</v>
      </c>
      <c r="BR480" s="8">
        <f>IFERROR(ROUNDDOWN(BF480*BN480/(BK480+BL480+BM480+BN),0),0)</f>
        <v>0</v>
      </c>
      <c r="BS480" s="8" t="str">
        <f t="shared" si="303"/>
        <v>1S7-H2370-00</v>
      </c>
      <c r="BT480" s="8">
        <f>SUMIF(FR_HITUNG_MINMAX!A:A,ORDER!A480,FR_HITUNG_MINMAX!AS:AS)</f>
        <v>0</v>
      </c>
      <c r="BU480" s="8">
        <f t="shared" si="319"/>
        <v>0</v>
      </c>
      <c r="BV480" s="8" t="str">
        <f t="shared" si="304"/>
        <v>-</v>
      </c>
      <c r="BW480" s="8" t="str">
        <f>VLOOKUP(A480,'STOK PESALAKAN'!A:F,6,0)</f>
        <v/>
      </c>
    </row>
    <row r="481" spans="1:75" ht="15" customHeight="1">
      <c r="A481" s="41" t="s">
        <v>498</v>
      </c>
      <c r="B481" s="99">
        <f>IFERROR(IFERROR(VLOOKUP(A481,'STOK PACUL'!C:H,6,0),VLOOKUP(A481,'KATEGORI PACUL'!A:C,3,0)),0)</f>
        <v>2</v>
      </c>
      <c r="C481" s="8">
        <f>IFERROR(VLOOKUP(A481,'KATEGORI PACUL'!A:D,4,0),0)</f>
        <v>1</v>
      </c>
      <c r="D481" s="99">
        <f>IFERROR(IFERROR(VLOOKUP(A481,'STOK PESALAKAN'!C:H,6,0),VLOOKUP(A481,'KATEGORI PESALAKAN'!A:C,3,0)),0)</f>
        <v>1</v>
      </c>
      <c r="E481" s="8">
        <f>IFERROR(VLOOKUP(A481,'KATEGORI PESALAKAN'!A:D,4,0),0)</f>
        <v>1</v>
      </c>
      <c r="F481" s="99">
        <f>IFERROR(IFERROR(VLOOKUP(A481,'STOK CIKDITIRO'!C:H,6,0),VLOOKUP(A481,'KATEGORI CIKDITIRO'!A:C,3,0)),0)</f>
        <v>1</v>
      </c>
      <c r="G481" s="8">
        <f>IFERROR(VLOOKUP(A481,'KATEGORI CIKDITIRO'!A:D,4,0),0)</f>
        <v>0</v>
      </c>
      <c r="H481" s="99">
        <f>IFERROR(IFERROR(VLOOKUP(A481,'STOK TRAYEMAN'!C:H,6,0),VLOOKUP(A481,'KATEGORI TRAYEMAN'!A:C,3,0)),0)</f>
        <v>0</v>
      </c>
      <c r="I481" s="8">
        <f>IFERROR(VLOOKUP(A481,'KATEGORI TRAYEMAN'!A:D,4,0),0)</f>
        <v>0</v>
      </c>
      <c r="J481" s="8" t="str">
        <f>IFERROR(VLOOKUP(A481,'NOSTOK PACUL'!A:C,3,0),IFERROR(IF(VLOOKUP(A481,'STOK PACUL'!A:B,2,0)="NOSTOK","E",VLOOKUP(A481,'KATEGORI PACUL'!A:B,2,0)),"E"))</f>
        <v>D</v>
      </c>
      <c r="K481" s="8" t="str">
        <f>IFERROR(VLOOKUP(A481,'NOSTOK PESALAKAN'!A:C,3,0),IFERROR(IF(VLOOKUP(A481,'STOK PESALAKAN'!A:B,2,0)="NOSTOK","E",VLOOKUP(A481,'KATEGORI PESALAKAN'!A:B,2,0)),"E"))</f>
        <v>D</v>
      </c>
      <c r="L481" s="8" t="str">
        <f>IFERROR(VLOOKUP(A481,'NOSTOK CIKDITIRO'!A:C,3,0),IFERROR(IF(VLOOKUP(A481,'STOK CIKDITIRO'!A:B,2,0)="NOSTOK","E",VLOOKUP(A481,'KATEGORI CIKDITIRO'!A:B,2,0)),"E"))</f>
        <v>E</v>
      </c>
      <c r="M481" s="8" t="str">
        <f>IFERROR(VLOOKUP(A481,'NOSTOK TRAYEMAN'!A:C,3,0),IFERROR(IF(VLOOKUP(A481,'STOK TRAYEMAN'!A:B,2,0)="NOSTOK","E",VLOOKUP(A481,'KATEGORI TRAYEMAN'!A:B,2,0)),"E"))</f>
        <v>E</v>
      </c>
      <c r="N481" s="8" t="str">
        <f>IFERROR(VLOOKUP(A481,FR_HITUNG_MINMAX!A:B,2,0),0)</f>
        <v>ROLLER H.PCX 160 ORI</v>
      </c>
      <c r="O481" s="8" t="str">
        <f>IFERROR(VLOOKUP(A481,FR_HITUNG_MINMAX!A:D,4,0),0)</f>
        <v>ORISIN</v>
      </c>
      <c r="P481" s="8">
        <f>IFERROR(VLOOKUP(A481,FR_HITUNG_MINMAX!A:G,7,0),1)</f>
        <v>1</v>
      </c>
      <c r="Q481" s="11">
        <f>IFERROR(VLOOKUP(A481,FR_HITUNG_MINMAX!A:J,10,0),1)</f>
        <v>1</v>
      </c>
      <c r="R481" s="8">
        <f>IFERROR(VLOOKUP(A481,FR_HITUNG_MINMAX!A:K,11,0),1)</f>
        <v>1</v>
      </c>
      <c r="S481" s="12">
        <f>IFERROR(VLOOKUP(A481,FR_HITUNG_MINMAX!A:F,6,0),0)</f>
        <v>49900</v>
      </c>
      <c r="T481" s="8">
        <f t="shared" si="305"/>
        <v>1</v>
      </c>
      <c r="U481" s="8">
        <f t="shared" si="280"/>
        <v>0</v>
      </c>
      <c r="V481" s="8">
        <f t="shared" si="281"/>
        <v>1</v>
      </c>
      <c r="W481" s="8">
        <f t="shared" si="306"/>
        <v>0</v>
      </c>
      <c r="X481" s="8">
        <f t="shared" si="307"/>
        <v>0</v>
      </c>
      <c r="Y481" s="16"/>
      <c r="Z481" s="15">
        <f t="shared" si="282"/>
        <v>0</v>
      </c>
      <c r="AA481" s="8">
        <f t="shared" si="308"/>
        <v>0</v>
      </c>
      <c r="AB481" s="16"/>
      <c r="AC481" s="15">
        <f t="shared" si="283"/>
        <v>0</v>
      </c>
      <c r="AD481" s="8">
        <f t="shared" si="284"/>
        <v>0</v>
      </c>
      <c r="AE481" s="16"/>
      <c r="AF481" s="15">
        <f t="shared" si="285"/>
        <v>0</v>
      </c>
      <c r="AG481" s="15">
        <f t="shared" si="309"/>
        <v>0</v>
      </c>
      <c r="AH481" s="16"/>
      <c r="AI481" s="15">
        <f t="shared" si="310"/>
        <v>0</v>
      </c>
      <c r="AJ481" s="8">
        <f t="shared" si="311"/>
        <v>0</v>
      </c>
      <c r="AK481" s="8">
        <f t="shared" si="286"/>
        <v>0</v>
      </c>
      <c r="AL481" s="8">
        <f t="shared" si="287"/>
        <v>0</v>
      </c>
      <c r="AM481" s="8">
        <f t="shared" si="312"/>
        <v>0</v>
      </c>
      <c r="AN481" s="8">
        <f t="shared" si="313"/>
        <v>0</v>
      </c>
      <c r="AO481" s="8">
        <f>IFERROR(VLOOKUP(A481,PERSAMAAN!B:D,3,0),AN481)</f>
        <v>0</v>
      </c>
      <c r="AP481" s="1"/>
      <c r="AQ481" s="8">
        <f t="shared" si="288"/>
        <v>0</v>
      </c>
      <c r="AR481" s="8" t="str">
        <f>IF(AQ481=0,"-",VLOOKUP(A481,FR_HITUNG_MINMAX!A:H,8,0))</f>
        <v>-</v>
      </c>
      <c r="AS481" s="1"/>
      <c r="AT481" s="8" t="str">
        <f t="shared" si="289"/>
        <v>-</v>
      </c>
      <c r="AU481" s="12">
        <f t="shared" si="290"/>
        <v>0</v>
      </c>
      <c r="AV481" s="12">
        <f t="shared" si="291"/>
        <v>0</v>
      </c>
      <c r="AW481" s="8">
        <f t="shared" si="314"/>
        <v>-2</v>
      </c>
      <c r="AX481" s="1"/>
      <c r="AY481" s="8">
        <f t="shared" si="292"/>
        <v>0</v>
      </c>
      <c r="AZ481" s="8" t="str">
        <f>IF(AY481=0,"-",VLOOKUP(A481,FR_HITUNG_MINMAX!A:I,9,0))</f>
        <v>-</v>
      </c>
      <c r="BB481" s="8" t="str">
        <f t="shared" si="293"/>
        <v>-</v>
      </c>
      <c r="BC481" s="12">
        <f t="shared" si="294"/>
        <v>0</v>
      </c>
      <c r="BD481" s="12">
        <f t="shared" si="295"/>
        <v>0</v>
      </c>
      <c r="BE481" s="16"/>
      <c r="BF481" s="8">
        <f>SUMIF('REALISASI ORDER'!C:C,A481,'REALISASI ORDER'!E:E)</f>
        <v>0</v>
      </c>
      <c r="BG481" s="8">
        <f t="shared" si="315"/>
        <v>2</v>
      </c>
      <c r="BH481" s="8">
        <f t="shared" si="296"/>
        <v>1</v>
      </c>
      <c r="BI481" s="8">
        <f t="shared" si="297"/>
        <v>1</v>
      </c>
      <c r="BJ481" s="8">
        <f t="shared" si="316"/>
        <v>0</v>
      </c>
      <c r="BK481" s="33">
        <f t="shared" si="317"/>
        <v>1</v>
      </c>
      <c r="BL481" s="33">
        <f t="shared" si="298"/>
        <v>0</v>
      </c>
      <c r="BM481" s="33">
        <f t="shared" si="299"/>
        <v>0</v>
      </c>
      <c r="BN481" s="33">
        <f t="shared" si="318"/>
        <v>0</v>
      </c>
      <c r="BO481" s="8">
        <f t="shared" si="300"/>
        <v>0</v>
      </c>
      <c r="BP481" s="8">
        <f t="shared" si="301"/>
        <v>0</v>
      </c>
      <c r="BQ481" s="8">
        <f t="shared" si="302"/>
        <v>0</v>
      </c>
      <c r="BR481" s="8">
        <f>IFERROR(ROUNDDOWN(BF481*BN481/(BK481+BL481+BM481+BN),0),0)</f>
        <v>0</v>
      </c>
      <c r="BS481" s="8" t="str">
        <f t="shared" si="303"/>
        <v>22123-K0S-V00</v>
      </c>
      <c r="BT481" s="8">
        <f>SUMIF(FR_HITUNG_MINMAX!A:A,ORDER!A481,FR_HITUNG_MINMAX!AS:AS)</f>
        <v>2</v>
      </c>
      <c r="BU481" s="8">
        <f t="shared" si="319"/>
        <v>0</v>
      </c>
      <c r="BV481" s="8" t="str">
        <f t="shared" si="304"/>
        <v>-</v>
      </c>
      <c r="BW481" s="8" t="str">
        <f>VLOOKUP(A481,'STOK PESALAKAN'!A:F,6,0)</f>
        <v/>
      </c>
    </row>
    <row r="482" spans="1:75" ht="15" customHeight="1">
      <c r="A482" s="41" t="s">
        <v>1417</v>
      </c>
      <c r="B482" s="99">
        <f>IFERROR(IFERROR(VLOOKUP(A482,'STOK PACUL'!C:H,6,0),VLOOKUP(A482,'KATEGORI PACUL'!A:C,3,0)),0)</f>
        <v>1</v>
      </c>
      <c r="C482" s="8">
        <f>IFERROR(VLOOKUP(A482,'KATEGORI PACUL'!A:D,4,0),0)</f>
        <v>1</v>
      </c>
      <c r="D482" s="99">
        <f>IFERROR(IFERROR(VLOOKUP(A482,'STOK PESALAKAN'!C:H,6,0),VLOOKUP(A482,'KATEGORI PESALAKAN'!A:C,3,0)),0)</f>
        <v>6</v>
      </c>
      <c r="E482" s="8">
        <f>IFERROR(VLOOKUP(A482,'KATEGORI PESALAKAN'!A:D,4,0),0)</f>
        <v>3</v>
      </c>
      <c r="F482" s="99">
        <f>IFERROR(IFERROR(VLOOKUP(A482,'STOK CIKDITIRO'!C:H,6,0),VLOOKUP(A482,'KATEGORI CIKDITIRO'!A:C,3,0)),0)</f>
        <v>2</v>
      </c>
      <c r="G482" s="8">
        <f>IFERROR(VLOOKUP(A482,'KATEGORI CIKDITIRO'!A:D,4,0),0)</f>
        <v>2</v>
      </c>
      <c r="H482" s="99">
        <f>IFERROR(IFERROR(VLOOKUP(A482,'STOK TRAYEMAN'!C:H,6,0),VLOOKUP(A482,'KATEGORI TRAYEMAN'!A:C,3,0)),0)</f>
        <v>0</v>
      </c>
      <c r="I482" s="8">
        <f>IFERROR(VLOOKUP(A482,'KATEGORI TRAYEMAN'!A:D,4,0),0)</f>
        <v>0</v>
      </c>
      <c r="J482" s="8" t="str">
        <f>IFERROR(VLOOKUP(A482,'NOSTOK PACUL'!A:C,3,0),IFERROR(IF(VLOOKUP(A482,'STOK PACUL'!A:B,2,0)="NOSTOK","E",VLOOKUP(A482,'KATEGORI PACUL'!A:B,2,0)),"E"))</f>
        <v>D</v>
      </c>
      <c r="K482" s="8" t="str">
        <f>IFERROR(VLOOKUP(A482,'NOSTOK PESALAKAN'!A:C,3,0),IFERROR(IF(VLOOKUP(A482,'STOK PESALAKAN'!A:B,2,0)="NOSTOK","E",VLOOKUP(A482,'KATEGORI PESALAKAN'!A:B,2,0)),"E"))</f>
        <v>C</v>
      </c>
      <c r="L482" s="8" t="str">
        <f>IFERROR(VLOOKUP(A482,'NOSTOK CIKDITIRO'!A:C,3,0),IFERROR(IF(VLOOKUP(A482,'STOK CIKDITIRO'!A:B,2,0)="NOSTOK","E",VLOOKUP(A482,'KATEGORI CIKDITIRO'!A:B,2,0)),"E"))</f>
        <v>C</v>
      </c>
      <c r="M482" s="8" t="str">
        <f>IFERROR(VLOOKUP(A482,'NOSTOK TRAYEMAN'!A:C,3,0),IFERROR(IF(VLOOKUP(A482,'STOK TRAYEMAN'!A:B,2,0)="NOSTOK","E",VLOOKUP(A482,'KATEGORI TRAYEMAN'!A:B,2,0)),"E"))</f>
        <v>E</v>
      </c>
      <c r="N482" s="8" t="str">
        <f>IFERROR(VLOOKUP(A482,FR_HITUNG_MINMAX!A:B,2,0),0)</f>
        <v>KAMPAS GANDA H.BEAT/SCOOPY LED NEW ORI</v>
      </c>
      <c r="O482" s="8" t="str">
        <f>IFERROR(VLOOKUP(A482,FR_HITUNG_MINMAX!A:D,4,0),0)</f>
        <v>ORISIN</v>
      </c>
      <c r="P482" s="8">
        <f>IFERROR(VLOOKUP(A482,FR_HITUNG_MINMAX!A:G,7,0),1)</f>
        <v>1</v>
      </c>
      <c r="Q482" s="11">
        <f>IFERROR(VLOOKUP(A482,FR_HITUNG_MINMAX!A:J,10,0),1)</f>
        <v>1</v>
      </c>
      <c r="R482" s="8">
        <f>IFERROR(VLOOKUP(A482,FR_HITUNG_MINMAX!A:K,11,0),1)</f>
        <v>1</v>
      </c>
      <c r="S482" s="12">
        <f>IFERROR(VLOOKUP(A482,FR_HITUNG_MINMAX!A:F,6,0),0)</f>
        <v>140000</v>
      </c>
      <c r="T482" s="8">
        <f t="shared" si="305"/>
        <v>0</v>
      </c>
      <c r="U482" s="8">
        <f t="shared" si="280"/>
        <v>3</v>
      </c>
      <c r="V482" s="8">
        <f t="shared" si="281"/>
        <v>0</v>
      </c>
      <c r="W482" s="8">
        <f t="shared" si="306"/>
        <v>0</v>
      </c>
      <c r="X482" s="8">
        <f t="shared" si="307"/>
        <v>0</v>
      </c>
      <c r="Y482" s="16"/>
      <c r="Z482" s="15">
        <f t="shared" si="282"/>
        <v>0</v>
      </c>
      <c r="AA482" s="8">
        <f t="shared" si="308"/>
        <v>0</v>
      </c>
      <c r="AB482" s="16"/>
      <c r="AC482" s="15">
        <f t="shared" si="283"/>
        <v>0</v>
      </c>
      <c r="AD482" s="8">
        <f t="shared" si="284"/>
        <v>0</v>
      </c>
      <c r="AE482" s="16"/>
      <c r="AF482" s="15">
        <f t="shared" si="285"/>
        <v>0</v>
      </c>
      <c r="AG482" s="15">
        <f t="shared" si="309"/>
        <v>0</v>
      </c>
      <c r="AH482" s="16"/>
      <c r="AI482" s="15">
        <f t="shared" si="310"/>
        <v>0</v>
      </c>
      <c r="AJ482" s="8">
        <f t="shared" si="311"/>
        <v>0</v>
      </c>
      <c r="AK482" s="8">
        <f t="shared" si="286"/>
        <v>0</v>
      </c>
      <c r="AL482" s="8">
        <f t="shared" si="287"/>
        <v>0</v>
      </c>
      <c r="AM482" s="8">
        <f t="shared" si="312"/>
        <v>0</v>
      </c>
      <c r="AN482" s="8">
        <f t="shared" si="313"/>
        <v>0</v>
      </c>
      <c r="AO482" s="8">
        <f>IFERROR(VLOOKUP(A482,PERSAMAAN!B:D,3,0),AN482)</f>
        <v>0</v>
      </c>
      <c r="AP482" s="1"/>
      <c r="AQ482" s="8">
        <f t="shared" si="288"/>
        <v>0</v>
      </c>
      <c r="AR482" s="8" t="str">
        <f>IF(AQ482=0,"-",VLOOKUP(A482,FR_HITUNG_MINMAX!A:H,8,0))</f>
        <v>-</v>
      </c>
      <c r="AS482" s="1"/>
      <c r="AT482" s="8" t="str">
        <f t="shared" si="289"/>
        <v>-</v>
      </c>
      <c r="AU482" s="12">
        <f t="shared" si="290"/>
        <v>0</v>
      </c>
      <c r="AV482" s="12">
        <f t="shared" si="291"/>
        <v>0</v>
      </c>
      <c r="AW482" s="8">
        <f t="shared" si="314"/>
        <v>0</v>
      </c>
      <c r="AX482" s="1"/>
      <c r="AY482" s="8">
        <f t="shared" si="292"/>
        <v>0</v>
      </c>
      <c r="AZ482" s="8" t="str">
        <f>IF(AY482=0,"-",VLOOKUP(A482,FR_HITUNG_MINMAX!A:I,9,0))</f>
        <v>-</v>
      </c>
      <c r="BB482" s="8" t="str">
        <f t="shared" si="293"/>
        <v>-</v>
      </c>
      <c r="BC482" s="12">
        <f t="shared" si="294"/>
        <v>0</v>
      </c>
      <c r="BD482" s="12">
        <f t="shared" si="295"/>
        <v>0</v>
      </c>
      <c r="BE482" s="16"/>
      <c r="BF482" s="8">
        <f>SUMIF('REALISASI ORDER'!C:C,A482,'REALISASI ORDER'!E:E)</f>
        <v>0</v>
      </c>
      <c r="BG482" s="8">
        <f t="shared" si="315"/>
        <v>1</v>
      </c>
      <c r="BH482" s="8">
        <f t="shared" si="296"/>
        <v>6</v>
      </c>
      <c r="BI482" s="8">
        <f t="shared" si="297"/>
        <v>2</v>
      </c>
      <c r="BJ482" s="8">
        <f t="shared" si="316"/>
        <v>0</v>
      </c>
      <c r="BK482" s="33">
        <f t="shared" si="317"/>
        <v>1</v>
      </c>
      <c r="BL482" s="33">
        <f t="shared" si="298"/>
        <v>0</v>
      </c>
      <c r="BM482" s="33">
        <f t="shared" si="299"/>
        <v>0</v>
      </c>
      <c r="BN482" s="33">
        <f t="shared" si="318"/>
        <v>0</v>
      </c>
      <c r="BO482" s="8">
        <f t="shared" si="300"/>
        <v>0</v>
      </c>
      <c r="BP482" s="8">
        <f t="shared" si="301"/>
        <v>0</v>
      </c>
      <c r="BQ482" s="8">
        <f t="shared" si="302"/>
        <v>0</v>
      </c>
      <c r="BR482" s="8">
        <f>IFERROR(ROUNDDOWN(BF482*BN482/(BK482+BL482+BM482+BN),0),0)</f>
        <v>0</v>
      </c>
      <c r="BS482" s="8" t="str">
        <f t="shared" si="303"/>
        <v>22535-K2F-N00</v>
      </c>
      <c r="BT482" s="8">
        <f>SUMIF(FR_HITUNG_MINMAX!A:A,ORDER!A482,FR_HITUNG_MINMAX!AS:AS)</f>
        <v>3</v>
      </c>
      <c r="BU482" s="8">
        <f t="shared" si="319"/>
        <v>0</v>
      </c>
      <c r="BV482" s="8" t="str">
        <f t="shared" si="304"/>
        <v>-</v>
      </c>
      <c r="BW482" s="8" t="str">
        <f>VLOOKUP(A482,'STOK PESALAKAN'!A:F,6,0)</f>
        <v/>
      </c>
    </row>
    <row r="483" spans="1:75" ht="15" customHeight="1">
      <c r="A483" s="41" t="s">
        <v>1602</v>
      </c>
      <c r="B483" s="99">
        <f>IFERROR(IFERROR(VLOOKUP(A483,'STOK PACUL'!C:H,6,0),VLOOKUP(A483,'KATEGORI PACUL'!A:C,3,0)),0)</f>
        <v>0</v>
      </c>
      <c r="C483" s="8">
        <f>IFERROR(VLOOKUP(A483,'KATEGORI PACUL'!A:D,4,0),0)</f>
        <v>0</v>
      </c>
      <c r="D483" s="99">
        <f>IFERROR(IFERROR(VLOOKUP(A483,'STOK PESALAKAN'!C:H,6,0),VLOOKUP(A483,'KATEGORI PESALAKAN'!A:C,3,0)),0)</f>
        <v>0</v>
      </c>
      <c r="E483" s="8">
        <f>IFERROR(VLOOKUP(A483,'KATEGORI PESALAKAN'!A:D,4,0),0)</f>
        <v>0</v>
      </c>
      <c r="F483" s="99">
        <f>IFERROR(IFERROR(VLOOKUP(A483,'STOK CIKDITIRO'!C:H,6,0),VLOOKUP(A483,'KATEGORI CIKDITIRO'!A:C,3,0)),0)</f>
        <v>0</v>
      </c>
      <c r="G483" s="8">
        <f>IFERROR(VLOOKUP(A483,'KATEGORI CIKDITIRO'!A:D,4,0),0)</f>
        <v>0</v>
      </c>
      <c r="H483" s="99">
        <f>IFERROR(IFERROR(VLOOKUP(A483,'STOK TRAYEMAN'!C:H,6,0),VLOOKUP(A483,'KATEGORI TRAYEMAN'!A:C,3,0)),0)</f>
        <v>0</v>
      </c>
      <c r="I483" s="8">
        <f>IFERROR(VLOOKUP(A483,'KATEGORI TRAYEMAN'!A:D,4,0),0)</f>
        <v>0</v>
      </c>
      <c r="J483" s="8" t="str">
        <f>IFERROR(VLOOKUP(A483,'NOSTOK PACUL'!A:C,3,0),IFERROR(IF(VLOOKUP(A483,'STOK PACUL'!A:B,2,0)="NOSTOK","E",VLOOKUP(A483,'KATEGORI PACUL'!A:B,2,0)),"E"))</f>
        <v>E</v>
      </c>
      <c r="K483" s="8" t="str">
        <f>IFERROR(VLOOKUP(A483,'NOSTOK PESALAKAN'!A:C,3,0),IFERROR(IF(VLOOKUP(A483,'STOK PESALAKAN'!A:B,2,0)="NOSTOK","E",VLOOKUP(A483,'KATEGORI PESALAKAN'!A:B,2,0)),"E"))</f>
        <v>E</v>
      </c>
      <c r="L483" s="8" t="str">
        <f>IFERROR(VLOOKUP(A483,'NOSTOK CIKDITIRO'!A:C,3,0),IFERROR(IF(VLOOKUP(A483,'STOK CIKDITIRO'!A:B,2,0)="NOSTOK","E",VLOOKUP(A483,'KATEGORI CIKDITIRO'!A:B,2,0)),"E"))</f>
        <v>E</v>
      </c>
      <c r="M483" s="8" t="str">
        <f>IFERROR(VLOOKUP(A483,'NOSTOK TRAYEMAN'!A:C,3,0),IFERROR(IF(VLOOKUP(A483,'STOK TRAYEMAN'!A:B,2,0)="NOSTOK","E",VLOOKUP(A483,'KATEGORI TRAYEMAN'!A:B,2,0)),"E"))</f>
        <v>E</v>
      </c>
      <c r="N483" s="8" t="str">
        <f>IFERROR(VLOOKUP(A483,FR_HITUNG_MINMAX!A:B,2,0),0)</f>
        <v>SEAL HEAD Y.MIO M3 125 ORI</v>
      </c>
      <c r="O483" s="8" t="str">
        <f>IFERROR(VLOOKUP(A483,FR_HITUNG_MINMAX!A:D,4,0),0)</f>
        <v>ORISIN</v>
      </c>
      <c r="P483" s="8">
        <f>IFERROR(VLOOKUP(A483,FR_HITUNG_MINMAX!A:G,7,0),1)</f>
        <v>1</v>
      </c>
      <c r="Q483" s="11" t="str">
        <f>IFERROR(VLOOKUP(A483,FR_HITUNG_MINMAX!A:J,10,0),1)</f>
        <v>1</v>
      </c>
      <c r="R483" s="8">
        <f>IFERROR(VLOOKUP(A483,FR_HITUNG_MINMAX!A:K,11,0),1)</f>
        <v>1</v>
      </c>
      <c r="S483" s="12">
        <f>IFERROR(VLOOKUP(A483,FR_HITUNG_MINMAX!A:F,6,0),0)</f>
        <v>50000</v>
      </c>
      <c r="T483" s="8">
        <f t="shared" si="305"/>
        <v>0</v>
      </c>
      <c r="U483" s="8">
        <f t="shared" si="280"/>
        <v>0</v>
      </c>
      <c r="V483" s="8">
        <f t="shared" si="281"/>
        <v>0</v>
      </c>
      <c r="W483" s="8">
        <f t="shared" si="306"/>
        <v>0</v>
      </c>
      <c r="X483" s="8">
        <f t="shared" si="307"/>
        <v>0</v>
      </c>
      <c r="Y483" s="16"/>
      <c r="Z483" s="15">
        <f t="shared" si="282"/>
        <v>0</v>
      </c>
      <c r="AA483" s="8">
        <f t="shared" si="308"/>
        <v>0</v>
      </c>
      <c r="AB483" s="16"/>
      <c r="AC483" s="15">
        <f t="shared" si="283"/>
        <v>0</v>
      </c>
      <c r="AD483" s="8">
        <f t="shared" si="284"/>
        <v>0</v>
      </c>
      <c r="AE483" s="16"/>
      <c r="AF483" s="15">
        <f t="shared" si="285"/>
        <v>0</v>
      </c>
      <c r="AG483" s="15">
        <f t="shared" si="309"/>
        <v>0</v>
      </c>
      <c r="AH483" s="16"/>
      <c r="AI483" s="15">
        <f t="shared" si="310"/>
        <v>0</v>
      </c>
      <c r="AJ483" s="8">
        <f t="shared" si="311"/>
        <v>0</v>
      </c>
      <c r="AK483" s="8">
        <f t="shared" si="286"/>
        <v>0</v>
      </c>
      <c r="AL483" s="8">
        <f t="shared" si="287"/>
        <v>0</v>
      </c>
      <c r="AM483" s="8">
        <f t="shared" si="312"/>
        <v>0</v>
      </c>
      <c r="AN483" s="8">
        <f t="shared" si="313"/>
        <v>0</v>
      </c>
      <c r="AO483" s="8">
        <f>IFERROR(VLOOKUP(A483,PERSAMAAN!B:D,3,0),AN483)</f>
        <v>0</v>
      </c>
      <c r="AP483" s="1"/>
      <c r="AQ483" s="8">
        <f t="shared" si="288"/>
        <v>0</v>
      </c>
      <c r="AR483" s="8" t="str">
        <f>IF(AQ483=0,"-",VLOOKUP(A483,FR_HITUNG_MINMAX!A:H,8,0))</f>
        <v>-</v>
      </c>
      <c r="AS483" s="1"/>
      <c r="AT483" s="8" t="str">
        <f t="shared" si="289"/>
        <v>-</v>
      </c>
      <c r="AU483" s="12">
        <f t="shared" si="290"/>
        <v>0</v>
      </c>
      <c r="AV483" s="12">
        <f t="shared" si="291"/>
        <v>0</v>
      </c>
      <c r="AW483" s="8">
        <f t="shared" si="314"/>
        <v>0</v>
      </c>
      <c r="AX483" s="1"/>
      <c r="AY483" s="8">
        <f t="shared" si="292"/>
        <v>0</v>
      </c>
      <c r="AZ483" s="8" t="str">
        <f>IF(AY483=0,"-",VLOOKUP(A483,FR_HITUNG_MINMAX!A:I,9,0))</f>
        <v>-</v>
      </c>
      <c r="BB483" s="8" t="str">
        <f t="shared" si="293"/>
        <v>-</v>
      </c>
      <c r="BC483" s="12">
        <f t="shared" si="294"/>
        <v>0</v>
      </c>
      <c r="BD483" s="12">
        <f t="shared" si="295"/>
        <v>0</v>
      </c>
      <c r="BE483" s="16"/>
      <c r="BF483" s="8">
        <f>SUMIF('REALISASI ORDER'!C:C,A483,'REALISASI ORDER'!E:E)</f>
        <v>0</v>
      </c>
      <c r="BG483" s="8">
        <f t="shared" si="315"/>
        <v>0</v>
      </c>
      <c r="BH483" s="8">
        <f t="shared" si="296"/>
        <v>0</v>
      </c>
      <c r="BI483" s="8">
        <f t="shared" si="297"/>
        <v>0</v>
      </c>
      <c r="BJ483" s="8">
        <f t="shared" si="316"/>
        <v>0</v>
      </c>
      <c r="BK483" s="33">
        <f t="shared" si="317"/>
        <v>0</v>
      </c>
      <c r="BL483" s="33">
        <f t="shared" si="298"/>
        <v>0</v>
      </c>
      <c r="BM483" s="33">
        <f t="shared" si="299"/>
        <v>0</v>
      </c>
      <c r="BN483" s="33">
        <f t="shared" si="318"/>
        <v>0</v>
      </c>
      <c r="BO483" s="8">
        <f t="shared" si="300"/>
        <v>0</v>
      </c>
      <c r="BP483" s="8">
        <f t="shared" si="301"/>
        <v>0</v>
      </c>
      <c r="BQ483" s="8">
        <f t="shared" si="302"/>
        <v>0</v>
      </c>
      <c r="BR483" s="8">
        <f>IFERROR(ROUNDDOWN(BF483*BN483/(BK483+BL483+BM483+BN),0),0)</f>
        <v>0</v>
      </c>
      <c r="BS483" s="8" t="str">
        <f t="shared" si="303"/>
        <v>2BM-E1193-00</v>
      </c>
      <c r="BT483" s="8">
        <f>SUMIF(FR_HITUNG_MINMAX!A:A,ORDER!A483,FR_HITUNG_MINMAX!AS:AS)</f>
        <v>0</v>
      </c>
      <c r="BU483" s="8">
        <f t="shared" si="319"/>
        <v>0</v>
      </c>
      <c r="BV483" s="8" t="str">
        <f t="shared" si="304"/>
        <v>-</v>
      </c>
      <c r="BW483" s="8" t="str">
        <f>VLOOKUP(A483,'STOK PESALAKAN'!A:F,6,0)</f>
        <v/>
      </c>
    </row>
    <row r="484" spans="1:75" ht="15" customHeight="1">
      <c r="A484" s="41" t="s">
        <v>501</v>
      </c>
      <c r="B484" s="99">
        <f>IFERROR(IFERROR(VLOOKUP(A484,'STOK PACUL'!C:H,6,0),VLOOKUP(A484,'KATEGORI PACUL'!A:C,3,0)),0)</f>
        <v>0</v>
      </c>
      <c r="C484" s="8">
        <f>IFERROR(VLOOKUP(A484,'KATEGORI PACUL'!A:D,4,0),0)</f>
        <v>0</v>
      </c>
      <c r="D484" s="99">
        <f>IFERROR(IFERROR(VLOOKUP(A484,'STOK PESALAKAN'!C:H,6,0),VLOOKUP(A484,'KATEGORI PESALAKAN'!A:C,3,0)),0)</f>
        <v>1</v>
      </c>
      <c r="E484" s="8">
        <f>IFERROR(VLOOKUP(A484,'KATEGORI PESALAKAN'!A:D,4,0),0)</f>
        <v>0</v>
      </c>
      <c r="F484" s="99">
        <f>IFERROR(IFERROR(VLOOKUP(A484,'STOK CIKDITIRO'!C:H,6,0),VLOOKUP(A484,'KATEGORI CIKDITIRO'!A:C,3,0)),0)</f>
        <v>0</v>
      </c>
      <c r="G484" s="8">
        <f>IFERROR(VLOOKUP(A484,'KATEGORI CIKDITIRO'!A:D,4,0),0)</f>
        <v>1</v>
      </c>
      <c r="H484" s="99">
        <f>IFERROR(IFERROR(VLOOKUP(A484,'STOK TRAYEMAN'!C:H,6,0),VLOOKUP(A484,'KATEGORI TRAYEMAN'!A:C,3,0)),0)</f>
        <v>0</v>
      </c>
      <c r="I484" s="8">
        <f>IFERROR(VLOOKUP(A484,'KATEGORI TRAYEMAN'!A:D,4,0),0)</f>
        <v>0</v>
      </c>
      <c r="J484" s="8" t="str">
        <f>IFERROR(VLOOKUP(A484,'NOSTOK PACUL'!A:C,3,0),IFERROR(IF(VLOOKUP(A484,'STOK PACUL'!A:B,2,0)="NOSTOK","E",VLOOKUP(A484,'KATEGORI PACUL'!A:B,2,0)),"E"))</f>
        <v>E</v>
      </c>
      <c r="K484" s="8" t="str">
        <f>IFERROR(VLOOKUP(A484,'NOSTOK PESALAKAN'!A:C,3,0),IFERROR(IF(VLOOKUP(A484,'STOK PESALAKAN'!A:B,2,0)="NOSTOK","E",VLOOKUP(A484,'KATEGORI PESALAKAN'!A:B,2,0)),"E"))</f>
        <v>E</v>
      </c>
      <c r="L484" s="8" t="str">
        <f>IFERROR(VLOOKUP(A484,'NOSTOK CIKDITIRO'!A:C,3,0),IFERROR(IF(VLOOKUP(A484,'STOK CIKDITIRO'!A:B,2,0)="NOSTOK","E",VLOOKUP(A484,'KATEGORI CIKDITIRO'!A:B,2,0)),"E"))</f>
        <v>D</v>
      </c>
      <c r="M484" s="8" t="str">
        <f>IFERROR(VLOOKUP(A484,'NOSTOK TRAYEMAN'!A:C,3,0),IFERROR(IF(VLOOKUP(A484,'STOK TRAYEMAN'!A:B,2,0)="NOSTOK","E",VLOOKUP(A484,'KATEGORI TRAYEMAN'!A:B,2,0)),"E"))</f>
        <v>E</v>
      </c>
      <c r="N484" s="8" t="str">
        <f>IFERROR(VLOOKUP(A484,FR_HITUNG_MINMAX!A:B,2,0),0)</f>
        <v>FILTER UDARA Y.MIO M3 ORI</v>
      </c>
      <c r="O484" s="8" t="str">
        <f>IFERROR(VLOOKUP(A484,FR_HITUNG_MINMAX!A:D,4,0),0)</f>
        <v>ORISIN</v>
      </c>
      <c r="P484" s="8">
        <f>IFERROR(VLOOKUP(A484,FR_HITUNG_MINMAX!A:G,7,0),1)</f>
        <v>1</v>
      </c>
      <c r="Q484" s="11">
        <f>IFERROR(VLOOKUP(A484,FR_HITUNG_MINMAX!A:J,10,0),1)</f>
        <v>1</v>
      </c>
      <c r="R484" s="8">
        <f>IFERROR(VLOOKUP(A484,FR_HITUNG_MINMAX!A:K,11,0),1)</f>
        <v>1</v>
      </c>
      <c r="S484" s="12">
        <f>IFERROR(VLOOKUP(A484,FR_HITUNG_MINMAX!A:F,6,0),0)</f>
        <v>40000</v>
      </c>
      <c r="T484" s="8">
        <f t="shared" si="305"/>
        <v>0</v>
      </c>
      <c r="U484" s="8">
        <f t="shared" si="280"/>
        <v>1</v>
      </c>
      <c r="V484" s="8">
        <f t="shared" si="281"/>
        <v>-1</v>
      </c>
      <c r="W484" s="8">
        <f t="shared" si="306"/>
        <v>0</v>
      </c>
      <c r="X484" s="8">
        <f t="shared" si="307"/>
        <v>0</v>
      </c>
      <c r="Y484" s="16"/>
      <c r="Z484" s="15">
        <f t="shared" si="282"/>
        <v>0</v>
      </c>
      <c r="AA484" s="8">
        <f t="shared" si="308"/>
        <v>0</v>
      </c>
      <c r="AB484" s="16"/>
      <c r="AC484" s="15">
        <f t="shared" si="283"/>
        <v>0</v>
      </c>
      <c r="AD484" s="8">
        <f t="shared" si="284"/>
        <v>0</v>
      </c>
      <c r="AE484" s="16"/>
      <c r="AF484" s="15">
        <f t="shared" si="285"/>
        <v>0</v>
      </c>
      <c r="AG484" s="15">
        <f t="shared" si="309"/>
        <v>0</v>
      </c>
      <c r="AH484" s="16"/>
      <c r="AI484" s="15">
        <f t="shared" si="310"/>
        <v>0</v>
      </c>
      <c r="AJ484" s="8">
        <f t="shared" si="311"/>
        <v>0</v>
      </c>
      <c r="AK484" s="8">
        <f t="shared" si="286"/>
        <v>0</v>
      </c>
      <c r="AL484" s="8">
        <f t="shared" si="287"/>
        <v>1</v>
      </c>
      <c r="AM484" s="8">
        <f t="shared" si="312"/>
        <v>0</v>
      </c>
      <c r="AN484" s="8">
        <f t="shared" si="313"/>
        <v>1</v>
      </c>
      <c r="AO484" s="8">
        <f>IFERROR(VLOOKUP(A484,PERSAMAAN!B:D,3,0),AN484)</f>
        <v>0</v>
      </c>
      <c r="AP484" s="1">
        <v>0</v>
      </c>
      <c r="AQ484" s="8">
        <f t="shared" si="288"/>
        <v>0</v>
      </c>
      <c r="AR484" s="8" t="str">
        <f>IF(AQ484=0,"-",VLOOKUP(A484,FR_HITUNG_MINMAX!A:H,8,0))</f>
        <v>-</v>
      </c>
      <c r="AS484" s="1"/>
      <c r="AT484" s="8" t="str">
        <f t="shared" si="289"/>
        <v>-</v>
      </c>
      <c r="AU484" s="12">
        <f t="shared" si="290"/>
        <v>0</v>
      </c>
      <c r="AV484" s="12">
        <f t="shared" si="291"/>
        <v>0</v>
      </c>
      <c r="AW484" s="8">
        <f t="shared" si="314"/>
        <v>0</v>
      </c>
      <c r="AX484" s="1"/>
      <c r="AY484" s="8">
        <f t="shared" si="292"/>
        <v>0</v>
      </c>
      <c r="AZ484" s="8" t="str">
        <f>IF(AY484=0,"-",VLOOKUP(A484,FR_HITUNG_MINMAX!A:I,9,0))</f>
        <v>-</v>
      </c>
      <c r="BB484" s="8" t="str">
        <f t="shared" si="293"/>
        <v>-</v>
      </c>
      <c r="BC484" s="12">
        <f t="shared" si="294"/>
        <v>0</v>
      </c>
      <c r="BD484" s="12">
        <f t="shared" si="295"/>
        <v>0</v>
      </c>
      <c r="BE484" s="16"/>
      <c r="BF484" s="8">
        <f>SUMIF('REALISASI ORDER'!C:C,A484,'REALISASI ORDER'!E:E)</f>
        <v>0</v>
      </c>
      <c r="BG484" s="8">
        <f t="shared" si="315"/>
        <v>0</v>
      </c>
      <c r="BH484" s="8">
        <f t="shared" si="296"/>
        <v>1</v>
      </c>
      <c r="BI484" s="8">
        <f t="shared" si="297"/>
        <v>0</v>
      </c>
      <c r="BJ484" s="8">
        <f t="shared" si="316"/>
        <v>0</v>
      </c>
      <c r="BK484" s="33">
        <f t="shared" si="317"/>
        <v>0</v>
      </c>
      <c r="BL484" s="33">
        <f t="shared" si="298"/>
        <v>0</v>
      </c>
      <c r="BM484" s="33">
        <f t="shared" si="299"/>
        <v>1</v>
      </c>
      <c r="BN484" s="33">
        <f t="shared" si="318"/>
        <v>0</v>
      </c>
      <c r="BO484" s="8">
        <f t="shared" si="300"/>
        <v>0</v>
      </c>
      <c r="BP484" s="8">
        <f t="shared" si="301"/>
        <v>0</v>
      </c>
      <c r="BQ484" s="8">
        <f t="shared" si="302"/>
        <v>0</v>
      </c>
      <c r="BR484" s="8">
        <f>IFERROR(ROUNDDOWN(BF484*BN484/(BK484+BL484+BM484+BN),0),0)</f>
        <v>0</v>
      </c>
      <c r="BS484" s="8" t="str">
        <f t="shared" si="303"/>
        <v>2PH-E4450-20</v>
      </c>
      <c r="BT484" s="8">
        <f>SUMIF(FR_HITUNG_MINMAX!A:A,ORDER!A484,FR_HITUNG_MINMAX!AS:AS)</f>
        <v>1</v>
      </c>
      <c r="BU484" s="8">
        <f t="shared" si="319"/>
        <v>0</v>
      </c>
      <c r="BV484" s="8" t="str">
        <f t="shared" si="304"/>
        <v>-</v>
      </c>
      <c r="BW484" s="8" t="str">
        <f>VLOOKUP(A484,'STOK PESALAKAN'!A:F,6,0)</f>
        <v>2PH-E4450-00</v>
      </c>
    </row>
    <row r="485" spans="1:75">
      <c r="A485" s="41" t="s">
        <v>1778</v>
      </c>
      <c r="B485" s="99">
        <f>IFERROR(IFERROR(VLOOKUP(A485,'STOK PACUL'!C:H,6,0),VLOOKUP(A485,'KATEGORI PACUL'!A:C,3,0)),0)</f>
        <v>0</v>
      </c>
      <c r="C485" s="8">
        <f>IFERROR(VLOOKUP(A485,'KATEGORI PACUL'!A:D,4,0),0)</f>
        <v>0</v>
      </c>
      <c r="D485" s="99">
        <f>IFERROR(IFERROR(VLOOKUP(A485,'STOK PESALAKAN'!C:H,6,0),VLOOKUP(A485,'KATEGORI PESALAKAN'!A:C,3,0)),0)</f>
        <v>1</v>
      </c>
      <c r="E485" s="8">
        <f>IFERROR(VLOOKUP(A485,'KATEGORI PESALAKAN'!A:D,4,0),0)</f>
        <v>0</v>
      </c>
      <c r="F485" s="99">
        <f>IFERROR(IFERROR(VLOOKUP(A485,'STOK CIKDITIRO'!C:H,6,0),VLOOKUP(A485,'KATEGORI CIKDITIRO'!A:C,3,0)),0)</f>
        <v>0</v>
      </c>
      <c r="G485" s="8">
        <f>IFERROR(VLOOKUP(A485,'KATEGORI CIKDITIRO'!A:D,4,0),0)</f>
        <v>0</v>
      </c>
      <c r="H485" s="99">
        <f>IFERROR(IFERROR(VLOOKUP(A485,'STOK TRAYEMAN'!C:H,6,0),VLOOKUP(A485,'KATEGORI TRAYEMAN'!A:C,3,0)),0)</f>
        <v>0</v>
      </c>
      <c r="I485" s="8">
        <f>IFERROR(VLOOKUP(A485,'KATEGORI TRAYEMAN'!A:D,4,0),0)</f>
        <v>0</v>
      </c>
      <c r="J485" s="8" t="str">
        <f>IFERROR(VLOOKUP(A485,'NOSTOK PACUL'!A:C,3,0),IFERROR(IF(VLOOKUP(A485,'STOK PACUL'!A:B,2,0)="NOSTOK","E",VLOOKUP(A485,'KATEGORI PACUL'!A:B,2,0)),"E"))</f>
        <v>E</v>
      </c>
      <c r="K485" s="8" t="str">
        <f>IFERROR(VLOOKUP(A485,'NOSTOK PESALAKAN'!A:C,3,0),IFERROR(IF(VLOOKUP(A485,'STOK PESALAKAN'!A:B,2,0)="NOSTOK","E",VLOOKUP(A485,'KATEGORI PESALAKAN'!A:B,2,0)),"E"))</f>
        <v>E</v>
      </c>
      <c r="L485" s="8" t="str">
        <f>IFERROR(VLOOKUP(A485,'NOSTOK CIKDITIRO'!A:C,3,0),IFERROR(IF(VLOOKUP(A485,'STOK CIKDITIRO'!A:B,2,0)="NOSTOK","E",VLOOKUP(A485,'KATEGORI CIKDITIRO'!A:B,2,0)),"E"))</f>
        <v>E</v>
      </c>
      <c r="M485" s="8" t="str">
        <f>IFERROR(VLOOKUP(A485,'NOSTOK TRAYEMAN'!A:C,3,0),IFERROR(IF(VLOOKUP(A485,'STOK TRAYEMAN'!A:B,2,0)="NOSTOK","E",VLOOKUP(A485,'KATEGORI TRAYEMAN'!A:B,2,0)),"E"))</f>
        <v>E</v>
      </c>
      <c r="N485" s="8" t="str">
        <f>IFERROR(VLOOKUP(A485,FR_HITUNG_MINMAX!A:B,2,0),0)</f>
        <v>SPULL ASSY H.BEAT FI NON ESP AHM</v>
      </c>
      <c r="O485" s="8" t="str">
        <f>IFERROR(VLOOKUP(A485,FR_HITUNG_MINMAX!A:D,4,0),0)</f>
        <v>ORISIN</v>
      </c>
      <c r="P485" s="8">
        <f>IFERROR(VLOOKUP(A485,FR_HITUNG_MINMAX!A:G,7,0),1)</f>
        <v>1</v>
      </c>
      <c r="Q485" s="11">
        <f>IFERROR(VLOOKUP(A485,FR_HITUNG_MINMAX!A:J,10,0),1)</f>
        <v>1</v>
      </c>
      <c r="R485" s="8">
        <f>IFERROR(VLOOKUP(A485,FR_HITUNG_MINMAX!A:K,11,0),1)</f>
        <v>1</v>
      </c>
      <c r="S485" s="12">
        <f>IFERROR(VLOOKUP(A485,FR_HITUNG_MINMAX!A:F,6,0),0)</f>
        <v>250000</v>
      </c>
      <c r="T485" s="8">
        <f t="shared" si="305"/>
        <v>0</v>
      </c>
      <c r="U485" s="8">
        <f t="shared" si="280"/>
        <v>1</v>
      </c>
      <c r="V485" s="8">
        <f t="shared" si="281"/>
        <v>0</v>
      </c>
      <c r="W485" s="8">
        <f t="shared" si="306"/>
        <v>0</v>
      </c>
      <c r="X485" s="8">
        <f t="shared" si="307"/>
        <v>0</v>
      </c>
      <c r="Y485" s="16"/>
      <c r="Z485" s="15">
        <f t="shared" si="282"/>
        <v>0</v>
      </c>
      <c r="AA485" s="8">
        <f t="shared" si="308"/>
        <v>0</v>
      </c>
      <c r="AB485" s="16"/>
      <c r="AC485" s="15">
        <f t="shared" si="283"/>
        <v>0</v>
      </c>
      <c r="AD485" s="8">
        <f t="shared" si="284"/>
        <v>0</v>
      </c>
      <c r="AE485" s="16"/>
      <c r="AF485" s="15">
        <f t="shared" si="285"/>
        <v>0</v>
      </c>
      <c r="AG485" s="15">
        <f t="shared" si="309"/>
        <v>0</v>
      </c>
      <c r="AH485" s="16"/>
      <c r="AI485" s="15">
        <f t="shared" si="310"/>
        <v>0</v>
      </c>
      <c r="AJ485" s="8">
        <f t="shared" si="311"/>
        <v>0</v>
      </c>
      <c r="AK485" s="8">
        <f t="shared" si="286"/>
        <v>0</v>
      </c>
      <c r="AL485" s="8">
        <f t="shared" si="287"/>
        <v>0</v>
      </c>
      <c r="AM485" s="8">
        <f t="shared" si="312"/>
        <v>0</v>
      </c>
      <c r="AN485" s="8">
        <f t="shared" si="313"/>
        <v>0</v>
      </c>
      <c r="AO485" s="8">
        <f>IFERROR(VLOOKUP(A485,PERSAMAAN!B:D,3,0),AN485)</f>
        <v>0</v>
      </c>
      <c r="AP485" s="1"/>
      <c r="AQ485" s="8">
        <f t="shared" si="288"/>
        <v>0</v>
      </c>
      <c r="AR485" s="8" t="str">
        <f>IF(AQ485=0,"-",VLOOKUP(A485,FR_HITUNG_MINMAX!A:H,8,0))</f>
        <v>-</v>
      </c>
      <c r="AS485" s="1"/>
      <c r="AT485" s="8" t="str">
        <f t="shared" si="289"/>
        <v>-</v>
      </c>
      <c r="AU485" s="12">
        <f t="shared" si="290"/>
        <v>0</v>
      </c>
      <c r="AV485" s="12">
        <f t="shared" si="291"/>
        <v>0</v>
      </c>
      <c r="AW485" s="8">
        <f t="shared" si="314"/>
        <v>-1</v>
      </c>
      <c r="AX485" s="1"/>
      <c r="AY485" s="8">
        <f t="shared" si="292"/>
        <v>0</v>
      </c>
      <c r="AZ485" s="8" t="str">
        <f>IF(AY485=0,"-",VLOOKUP(A485,FR_HITUNG_MINMAX!A:I,9,0))</f>
        <v>-</v>
      </c>
      <c r="BB485" s="8" t="str">
        <f t="shared" si="293"/>
        <v>-</v>
      </c>
      <c r="BC485" s="12">
        <f t="shared" si="294"/>
        <v>0</v>
      </c>
      <c r="BD485" s="12">
        <f t="shared" si="295"/>
        <v>0</v>
      </c>
      <c r="BE485" s="16"/>
      <c r="BF485" s="8">
        <f>SUMIF('REALISASI ORDER'!C:C,A485,'REALISASI ORDER'!E:E)</f>
        <v>0</v>
      </c>
      <c r="BG485" s="8">
        <f t="shared" si="315"/>
        <v>0</v>
      </c>
      <c r="BH485" s="8">
        <f t="shared" si="296"/>
        <v>1</v>
      </c>
      <c r="BI485" s="8">
        <f t="shared" si="297"/>
        <v>0</v>
      </c>
      <c r="BJ485" s="8">
        <f t="shared" si="316"/>
        <v>0</v>
      </c>
      <c r="BK485" s="33">
        <f t="shared" si="317"/>
        <v>0</v>
      </c>
      <c r="BL485" s="33">
        <f t="shared" si="298"/>
        <v>0</v>
      </c>
      <c r="BM485" s="33">
        <f t="shared" si="299"/>
        <v>0</v>
      </c>
      <c r="BN485" s="33">
        <f t="shared" si="318"/>
        <v>0</v>
      </c>
      <c r="BO485" s="8">
        <f t="shared" si="300"/>
        <v>0</v>
      </c>
      <c r="BP485" s="8">
        <f t="shared" si="301"/>
        <v>0</v>
      </c>
      <c r="BQ485" s="8">
        <f t="shared" si="302"/>
        <v>0</v>
      </c>
      <c r="BR485" s="8">
        <f>IFERROR(ROUNDDOWN(BF485*BN485/(BK485+BL485+BM485+BN),0),0)</f>
        <v>0</v>
      </c>
      <c r="BS485" s="8" t="str">
        <f t="shared" si="303"/>
        <v>31120-K25-901</v>
      </c>
      <c r="BT485" s="8">
        <f>SUMIF(FR_HITUNG_MINMAX!A:A,ORDER!A485,FR_HITUNG_MINMAX!AS:AS)</f>
        <v>0</v>
      </c>
      <c r="BU485" s="8">
        <f t="shared" si="319"/>
        <v>0</v>
      </c>
      <c r="BV485" s="8" t="str">
        <f t="shared" si="304"/>
        <v>-</v>
      </c>
      <c r="BW485" s="8" t="str">
        <f>VLOOKUP(A485,'STOK PESALAKAN'!A:F,6,0)</f>
        <v/>
      </c>
    </row>
    <row r="486" spans="1:75" ht="15" customHeight="1">
      <c r="A486" s="41" t="s">
        <v>658</v>
      </c>
      <c r="B486" s="99">
        <f>IFERROR(IFERROR(VLOOKUP(A486,'STOK PACUL'!C:H,6,0),VLOOKUP(A486,'KATEGORI PACUL'!A:C,3,0)),0)</f>
        <v>0</v>
      </c>
      <c r="C486" s="8">
        <f>IFERROR(VLOOKUP(A486,'KATEGORI PACUL'!A:D,4,0),0)</f>
        <v>0</v>
      </c>
      <c r="D486" s="99">
        <f>IFERROR(IFERROR(VLOOKUP(A486,'STOK PESALAKAN'!C:H,6,0),VLOOKUP(A486,'KATEGORI PESALAKAN'!A:C,3,0)),0)</f>
        <v>0</v>
      </c>
      <c r="E486" s="8">
        <f>IFERROR(VLOOKUP(A486,'KATEGORI PESALAKAN'!A:D,4,0),0)</f>
        <v>0</v>
      </c>
      <c r="F486" s="99">
        <f>IFERROR(IFERROR(VLOOKUP(A486,'STOK CIKDITIRO'!C:H,6,0),VLOOKUP(A486,'KATEGORI CIKDITIRO'!A:C,3,0)),0)</f>
        <v>0</v>
      </c>
      <c r="G486" s="8">
        <f>IFERROR(VLOOKUP(A486,'KATEGORI CIKDITIRO'!A:D,4,0),0)</f>
        <v>0</v>
      </c>
      <c r="H486" s="99">
        <f>IFERROR(IFERROR(VLOOKUP(A486,'STOK TRAYEMAN'!C:H,6,0),VLOOKUP(A486,'KATEGORI TRAYEMAN'!A:C,3,0)),0)</f>
        <v>0</v>
      </c>
      <c r="I486" s="8">
        <f>IFERROR(VLOOKUP(A486,'KATEGORI TRAYEMAN'!A:D,4,0),0)</f>
        <v>0</v>
      </c>
      <c r="J486" s="8" t="str">
        <f>IFERROR(VLOOKUP(A486,'NOSTOK PACUL'!A:C,3,0),IFERROR(IF(VLOOKUP(A486,'STOK PACUL'!A:B,2,0)="NOSTOK","E",VLOOKUP(A486,'KATEGORI PACUL'!A:B,2,0)),"E"))</f>
        <v>E</v>
      </c>
      <c r="K486" s="8" t="str">
        <f>IFERROR(VLOOKUP(A486,'NOSTOK PESALAKAN'!A:C,3,0),IFERROR(IF(VLOOKUP(A486,'STOK PESALAKAN'!A:B,2,0)="NOSTOK","E",VLOOKUP(A486,'KATEGORI PESALAKAN'!A:B,2,0)),"E"))</f>
        <v>E</v>
      </c>
      <c r="L486" s="8" t="str">
        <f>IFERROR(VLOOKUP(A486,'NOSTOK CIKDITIRO'!A:C,3,0),IFERROR(IF(VLOOKUP(A486,'STOK CIKDITIRO'!A:B,2,0)="NOSTOK","E",VLOOKUP(A486,'KATEGORI CIKDITIRO'!A:B,2,0)),"E"))</f>
        <v>E</v>
      </c>
      <c r="M486" s="8" t="str">
        <f>IFERROR(VLOOKUP(A486,'NOSTOK TRAYEMAN'!A:C,3,0),IFERROR(IF(VLOOKUP(A486,'STOK TRAYEMAN'!A:B,2,0)="NOSTOK","E",VLOOKUP(A486,'KATEGORI TRAYEMAN'!A:B,2,0)),"E"))</f>
        <v>E</v>
      </c>
      <c r="N486" s="8" t="str">
        <f>IFERROR(VLOOKUP(A486,FR_HITUNG_MINMAX!A:B,2,0),0)</f>
        <v>DINAMO STATER TANPA KABEL H. ORI</v>
      </c>
      <c r="O486" s="8" t="str">
        <f>IFERROR(VLOOKUP(A486,FR_HITUNG_MINMAX!A:D,4,0),0)</f>
        <v>ORISIN</v>
      </c>
      <c r="P486" s="8">
        <f>IFERROR(VLOOKUP(A486,FR_HITUNG_MINMAX!A:G,7,0),1)</f>
        <v>1</v>
      </c>
      <c r="Q486" s="11">
        <f>IFERROR(VLOOKUP(A486,FR_HITUNG_MINMAX!A:J,10,0),1)</f>
        <v>1</v>
      </c>
      <c r="R486" s="8">
        <f>IFERROR(VLOOKUP(A486,FR_HITUNG_MINMAX!A:K,11,0),1)</f>
        <v>1</v>
      </c>
      <c r="S486" s="12">
        <f>IFERROR(VLOOKUP(A486,FR_HITUNG_MINMAX!A:F,6,0),0)</f>
        <v>285500</v>
      </c>
      <c r="T486" s="8">
        <f t="shared" si="305"/>
        <v>0</v>
      </c>
      <c r="U486" s="8">
        <f t="shared" si="280"/>
        <v>0</v>
      </c>
      <c r="V486" s="8">
        <f t="shared" si="281"/>
        <v>0</v>
      </c>
      <c r="W486" s="8">
        <f t="shared" si="306"/>
        <v>0</v>
      </c>
      <c r="X486" s="8">
        <f t="shared" si="307"/>
        <v>0</v>
      </c>
      <c r="Y486" s="16"/>
      <c r="Z486" s="15">
        <f t="shared" si="282"/>
        <v>0</v>
      </c>
      <c r="AA486" s="8">
        <f t="shared" si="308"/>
        <v>0</v>
      </c>
      <c r="AB486" s="16"/>
      <c r="AC486" s="15">
        <f t="shared" si="283"/>
        <v>0</v>
      </c>
      <c r="AD486" s="8">
        <f t="shared" si="284"/>
        <v>0</v>
      </c>
      <c r="AE486" s="16"/>
      <c r="AF486" s="15">
        <f t="shared" si="285"/>
        <v>0</v>
      </c>
      <c r="AG486" s="15">
        <f t="shared" si="309"/>
        <v>0</v>
      </c>
      <c r="AH486" s="16"/>
      <c r="AI486" s="15">
        <f t="shared" si="310"/>
        <v>0</v>
      </c>
      <c r="AJ486" s="8">
        <f t="shared" si="311"/>
        <v>0</v>
      </c>
      <c r="AK486" s="8">
        <f t="shared" si="286"/>
        <v>0</v>
      </c>
      <c r="AL486" s="8">
        <f t="shared" si="287"/>
        <v>0</v>
      </c>
      <c r="AM486" s="8">
        <f t="shared" si="312"/>
        <v>0</v>
      </c>
      <c r="AN486" s="8">
        <f t="shared" si="313"/>
        <v>0</v>
      </c>
      <c r="AO486" s="8">
        <f>IFERROR(VLOOKUP(A486,PERSAMAAN!B:D,3,0),AN486)</f>
        <v>0</v>
      </c>
      <c r="AP486" s="1"/>
      <c r="AQ486" s="8">
        <f t="shared" si="288"/>
        <v>0</v>
      </c>
      <c r="AR486" s="8" t="str">
        <f>IF(AQ486=0,"-",VLOOKUP(A486,FR_HITUNG_MINMAX!A:H,8,0))</f>
        <v>-</v>
      </c>
      <c r="AS486" s="1"/>
      <c r="AT486" s="8" t="str">
        <f t="shared" si="289"/>
        <v>-</v>
      </c>
      <c r="AU486" s="12">
        <f t="shared" si="290"/>
        <v>0</v>
      </c>
      <c r="AV486" s="12">
        <f t="shared" si="291"/>
        <v>0</v>
      </c>
      <c r="AW486" s="8">
        <f t="shared" si="314"/>
        <v>0</v>
      </c>
      <c r="AX486" s="1"/>
      <c r="AY486" s="8">
        <f t="shared" si="292"/>
        <v>0</v>
      </c>
      <c r="AZ486" s="8" t="str">
        <f>IF(AY486=0,"-",VLOOKUP(A486,FR_HITUNG_MINMAX!A:I,9,0))</f>
        <v>-</v>
      </c>
      <c r="BB486" s="8" t="str">
        <f t="shared" si="293"/>
        <v>-</v>
      </c>
      <c r="BC486" s="12">
        <f t="shared" si="294"/>
        <v>0</v>
      </c>
      <c r="BD486" s="12">
        <f t="shared" si="295"/>
        <v>0</v>
      </c>
      <c r="BE486" s="16"/>
      <c r="BF486" s="8">
        <f>SUMIF('REALISASI ORDER'!C:C,A486,'REALISASI ORDER'!E:E)</f>
        <v>0</v>
      </c>
      <c r="BG486" s="8">
        <f t="shared" si="315"/>
        <v>0</v>
      </c>
      <c r="BH486" s="8">
        <f t="shared" si="296"/>
        <v>0</v>
      </c>
      <c r="BI486" s="8">
        <f t="shared" si="297"/>
        <v>0</v>
      </c>
      <c r="BJ486" s="8">
        <f t="shared" si="316"/>
        <v>0</v>
      </c>
      <c r="BK486" s="33">
        <f t="shared" si="317"/>
        <v>0</v>
      </c>
      <c r="BL486" s="33">
        <f t="shared" si="298"/>
        <v>0</v>
      </c>
      <c r="BM486" s="33">
        <f t="shared" si="299"/>
        <v>0</v>
      </c>
      <c r="BN486" s="33">
        <f t="shared" si="318"/>
        <v>0</v>
      </c>
      <c r="BO486" s="8">
        <f t="shared" si="300"/>
        <v>0</v>
      </c>
      <c r="BP486" s="8">
        <f t="shared" si="301"/>
        <v>0</v>
      </c>
      <c r="BQ486" s="8">
        <f t="shared" si="302"/>
        <v>0</v>
      </c>
      <c r="BR486" s="8">
        <f>IFERROR(ROUNDDOWN(BF486*BN486/(BK486+BL486+BM486+BN),0),0)</f>
        <v>0</v>
      </c>
      <c r="BS486" s="8" t="str">
        <f t="shared" si="303"/>
        <v>31210-KVB-902</v>
      </c>
      <c r="BT486" s="8">
        <f>SUMIF(FR_HITUNG_MINMAX!A:A,ORDER!A486,FR_HITUNG_MINMAX!AS:AS)</f>
        <v>0</v>
      </c>
      <c r="BU486" s="8">
        <f t="shared" si="319"/>
        <v>0</v>
      </c>
      <c r="BV486" s="8" t="str">
        <f t="shared" si="304"/>
        <v>-</v>
      </c>
      <c r="BW486" s="8" t="str">
        <f>VLOOKUP(A486,'STOK PESALAKAN'!A:F,6,0)</f>
        <v/>
      </c>
    </row>
    <row r="487" spans="1:75" ht="15" customHeight="1">
      <c r="A487" s="41" t="s">
        <v>1976</v>
      </c>
      <c r="B487" s="99">
        <f>IFERROR(IFERROR(VLOOKUP(A487,'STOK PACUL'!C:H,6,0),VLOOKUP(A487,'KATEGORI PACUL'!A:C,3,0)),0)</f>
        <v>3</v>
      </c>
      <c r="C487" s="8">
        <f>IFERROR(VLOOKUP(A487,'KATEGORI PACUL'!A:D,4,0),0)</f>
        <v>0</v>
      </c>
      <c r="D487" s="99">
        <f>IFERROR(IFERROR(VLOOKUP(A487,'STOK PESALAKAN'!C:H,6,0),VLOOKUP(A487,'KATEGORI PESALAKAN'!A:C,3,0)),0)</f>
        <v>1</v>
      </c>
      <c r="E487" s="8">
        <f>IFERROR(VLOOKUP(A487,'KATEGORI PESALAKAN'!A:D,4,0),0)</f>
        <v>1</v>
      </c>
      <c r="F487" s="99">
        <f>IFERROR(IFERROR(VLOOKUP(A487,'STOK CIKDITIRO'!C:H,6,0),VLOOKUP(A487,'KATEGORI CIKDITIRO'!A:C,3,0)),0)</f>
        <v>2</v>
      </c>
      <c r="G487" s="8">
        <f>IFERROR(VLOOKUP(A487,'KATEGORI CIKDITIRO'!A:D,4,0),0)</f>
        <v>0</v>
      </c>
      <c r="H487" s="99">
        <f>IFERROR(IFERROR(VLOOKUP(A487,'STOK TRAYEMAN'!C:H,6,0),VLOOKUP(A487,'KATEGORI TRAYEMAN'!A:C,3,0)),0)</f>
        <v>0</v>
      </c>
      <c r="I487" s="8">
        <f>IFERROR(VLOOKUP(A487,'KATEGORI TRAYEMAN'!A:D,4,0),0)</f>
        <v>0</v>
      </c>
      <c r="J487" s="8" t="str">
        <f>IFERROR(VLOOKUP(A487,'NOSTOK PACUL'!A:C,3,0),IFERROR(IF(VLOOKUP(A487,'STOK PACUL'!A:B,2,0)="NOSTOK","E",VLOOKUP(A487,'KATEGORI PACUL'!A:B,2,0)),"E"))</f>
        <v>E</v>
      </c>
      <c r="K487" s="8" t="str">
        <f>IFERROR(VLOOKUP(A487,'NOSTOK PESALAKAN'!A:C,3,0),IFERROR(IF(VLOOKUP(A487,'STOK PESALAKAN'!A:B,2,0)="NOSTOK","E",VLOOKUP(A487,'KATEGORI PESALAKAN'!A:B,2,0)),"E"))</f>
        <v>D</v>
      </c>
      <c r="L487" s="8" t="str">
        <f>IFERROR(VLOOKUP(A487,'NOSTOK CIKDITIRO'!A:C,3,0),IFERROR(IF(VLOOKUP(A487,'STOK CIKDITIRO'!A:B,2,0)="NOSTOK","E",VLOOKUP(A487,'KATEGORI CIKDITIRO'!A:B,2,0)),"E"))</f>
        <v>E</v>
      </c>
      <c r="M487" s="8" t="str">
        <f>IFERROR(VLOOKUP(A487,'NOSTOK TRAYEMAN'!A:C,3,0),IFERROR(IF(VLOOKUP(A487,'STOK TRAYEMAN'!A:B,2,0)="NOSTOK","E",VLOOKUP(A487,'KATEGORI TRAYEMAN'!A:B,2,0)),"E"))</f>
        <v>E</v>
      </c>
      <c r="N487" s="8" t="str">
        <f>IFERROR(VLOOKUP(A487,FR_HITUNG_MINMAX!A:B,2,0),0)</f>
        <v>SAKLAR DIMMER H.KARISMA ORI (PK)</v>
      </c>
      <c r="O487" s="8" t="str">
        <f>IFERROR(VLOOKUP(A487,FR_HITUNG_MINMAX!A:D,4,0),0)</f>
        <v>ORISIN</v>
      </c>
      <c r="P487" s="8">
        <f>IFERROR(VLOOKUP(A487,FR_HITUNG_MINMAX!A:G,7,0),1)</f>
        <v>1</v>
      </c>
      <c r="Q487" s="11">
        <f>IFERROR(VLOOKUP(A487,FR_HITUNG_MINMAX!A:J,10,0),1)</f>
        <v>1</v>
      </c>
      <c r="R487" s="8">
        <f>IFERROR(VLOOKUP(A487,FR_HITUNG_MINMAX!A:K,11,0),1)</f>
        <v>1</v>
      </c>
      <c r="S487" s="12">
        <f>IFERROR(VLOOKUP(A487,FR_HITUNG_MINMAX!A:F,6,0),0)</f>
        <v>26185</v>
      </c>
      <c r="T487" s="8">
        <f t="shared" si="305"/>
        <v>3</v>
      </c>
      <c r="U487" s="8">
        <f t="shared" si="280"/>
        <v>0</v>
      </c>
      <c r="V487" s="8">
        <f t="shared" si="281"/>
        <v>2</v>
      </c>
      <c r="W487" s="8">
        <f t="shared" si="306"/>
        <v>0</v>
      </c>
      <c r="X487" s="8">
        <f t="shared" si="307"/>
        <v>0</v>
      </c>
      <c r="Y487" s="16"/>
      <c r="Z487" s="15">
        <f t="shared" si="282"/>
        <v>0</v>
      </c>
      <c r="AA487" s="8">
        <f t="shared" si="308"/>
        <v>0</v>
      </c>
      <c r="AB487" s="16"/>
      <c r="AC487" s="15">
        <f t="shared" si="283"/>
        <v>0</v>
      </c>
      <c r="AD487" s="8">
        <f t="shared" si="284"/>
        <v>0</v>
      </c>
      <c r="AE487" s="16"/>
      <c r="AF487" s="15">
        <f t="shared" si="285"/>
        <v>0</v>
      </c>
      <c r="AG487" s="15">
        <f t="shared" si="309"/>
        <v>0</v>
      </c>
      <c r="AH487" s="16"/>
      <c r="AI487" s="15">
        <f t="shared" si="310"/>
        <v>0</v>
      </c>
      <c r="AJ487" s="8">
        <f t="shared" si="311"/>
        <v>0</v>
      </c>
      <c r="AK487" s="8">
        <f t="shared" si="286"/>
        <v>0</v>
      </c>
      <c r="AL487" s="8">
        <f t="shared" si="287"/>
        <v>0</v>
      </c>
      <c r="AM487" s="8">
        <f t="shared" si="312"/>
        <v>0</v>
      </c>
      <c r="AN487" s="8">
        <f t="shared" si="313"/>
        <v>0</v>
      </c>
      <c r="AO487" s="8">
        <f>IFERROR(VLOOKUP(A487,PERSAMAAN!B:D,3,0),AN487)</f>
        <v>0</v>
      </c>
      <c r="AP487" s="1"/>
      <c r="AQ487" s="8">
        <f t="shared" si="288"/>
        <v>0</v>
      </c>
      <c r="AR487" s="8" t="str">
        <f>IF(AQ487=0,"-",VLOOKUP(A487,FR_HITUNG_MINMAX!A:H,8,0))</f>
        <v>-</v>
      </c>
      <c r="AS487" s="1"/>
      <c r="AT487" s="8" t="str">
        <f t="shared" si="289"/>
        <v>-</v>
      </c>
      <c r="AU487" s="12">
        <f t="shared" si="290"/>
        <v>0</v>
      </c>
      <c r="AV487" s="12">
        <f t="shared" si="291"/>
        <v>0</v>
      </c>
      <c r="AW487" s="8">
        <f t="shared" si="314"/>
        <v>-5</v>
      </c>
      <c r="AX487" s="1"/>
      <c r="AY487" s="8">
        <f t="shared" si="292"/>
        <v>0</v>
      </c>
      <c r="AZ487" s="8" t="str">
        <f>IF(AY487=0,"-",VLOOKUP(A487,FR_HITUNG_MINMAX!A:I,9,0))</f>
        <v>-</v>
      </c>
      <c r="BB487" s="8" t="str">
        <f t="shared" si="293"/>
        <v>-</v>
      </c>
      <c r="BC487" s="12">
        <f t="shared" si="294"/>
        <v>0</v>
      </c>
      <c r="BD487" s="12">
        <f t="shared" si="295"/>
        <v>0</v>
      </c>
      <c r="BE487" s="16"/>
      <c r="BF487" s="8">
        <f>SUMIF('REALISASI ORDER'!C:C,A487,'REALISASI ORDER'!E:E)</f>
        <v>0</v>
      </c>
      <c r="BG487" s="8">
        <f t="shared" si="315"/>
        <v>3</v>
      </c>
      <c r="BH487" s="8">
        <f t="shared" si="296"/>
        <v>1</v>
      </c>
      <c r="BI487" s="8">
        <f t="shared" si="297"/>
        <v>2</v>
      </c>
      <c r="BJ487" s="8">
        <f t="shared" si="316"/>
        <v>0</v>
      </c>
      <c r="BK487" s="33">
        <f t="shared" si="317"/>
        <v>0</v>
      </c>
      <c r="BL487" s="33">
        <f t="shared" si="298"/>
        <v>0</v>
      </c>
      <c r="BM487" s="33">
        <f t="shared" si="299"/>
        <v>0</v>
      </c>
      <c r="BN487" s="33">
        <f t="shared" si="318"/>
        <v>0</v>
      </c>
      <c r="BO487" s="8">
        <f t="shared" si="300"/>
        <v>0</v>
      </c>
      <c r="BP487" s="8">
        <f t="shared" si="301"/>
        <v>0</v>
      </c>
      <c r="BQ487" s="8">
        <f t="shared" si="302"/>
        <v>0</v>
      </c>
      <c r="BR487" s="8">
        <f>IFERROR(ROUNDDOWN(BF487*BN487/(BK487+BL487+BM487+BN),0),0)</f>
        <v>0</v>
      </c>
      <c r="BS487" s="8" t="str">
        <f t="shared" si="303"/>
        <v>35170-KPH-901</v>
      </c>
      <c r="BT487" s="8">
        <f>SUMIF(FR_HITUNG_MINMAX!A:A,ORDER!A487,FR_HITUNG_MINMAX!AS:AS)</f>
        <v>1</v>
      </c>
      <c r="BU487" s="8">
        <f t="shared" si="319"/>
        <v>0</v>
      </c>
      <c r="BV487" s="8" t="str">
        <f t="shared" si="304"/>
        <v>-</v>
      </c>
      <c r="BW487" s="8" t="str">
        <f>VLOOKUP(A487,'STOK PESALAKAN'!A:F,6,0)</f>
        <v/>
      </c>
    </row>
    <row r="488" spans="1:75" ht="15" customHeight="1">
      <c r="A488" s="41" t="s">
        <v>2167</v>
      </c>
      <c r="B488" s="99">
        <f>IFERROR(IFERROR(VLOOKUP(A488,'STOK PACUL'!C:H,6,0),VLOOKUP(A488,'KATEGORI PACUL'!A:C,3,0)),0)</f>
        <v>0</v>
      </c>
      <c r="C488" s="8">
        <f>IFERROR(VLOOKUP(A488,'KATEGORI PACUL'!A:D,4,0),0)</f>
        <v>0</v>
      </c>
      <c r="D488" s="99">
        <f>IFERROR(IFERROR(VLOOKUP(A488,'STOK PESALAKAN'!C:H,6,0),VLOOKUP(A488,'KATEGORI PESALAKAN'!A:C,3,0)),0)</f>
        <v>1</v>
      </c>
      <c r="E488" s="8">
        <f>IFERROR(VLOOKUP(A488,'KATEGORI PESALAKAN'!A:D,4,0),0)</f>
        <v>0</v>
      </c>
      <c r="F488" s="99">
        <f>IFERROR(IFERROR(VLOOKUP(A488,'STOK CIKDITIRO'!C:H,6,0),VLOOKUP(A488,'KATEGORI CIKDITIRO'!A:C,3,0)),0)</f>
        <v>0</v>
      </c>
      <c r="G488" s="8">
        <f>IFERROR(VLOOKUP(A488,'KATEGORI CIKDITIRO'!A:D,4,0),0)</f>
        <v>1</v>
      </c>
      <c r="H488" s="99">
        <f>IFERROR(IFERROR(VLOOKUP(A488,'STOK TRAYEMAN'!C:H,6,0),VLOOKUP(A488,'KATEGORI TRAYEMAN'!A:C,3,0)),0)</f>
        <v>0</v>
      </c>
      <c r="I488" s="8">
        <f>IFERROR(VLOOKUP(A488,'KATEGORI TRAYEMAN'!A:D,4,0),0)</f>
        <v>0</v>
      </c>
      <c r="J488" s="8" t="str">
        <f>IFERROR(VLOOKUP(A488,'NOSTOK PACUL'!A:C,3,0),IFERROR(IF(VLOOKUP(A488,'STOK PACUL'!A:B,2,0)="NOSTOK","E",VLOOKUP(A488,'KATEGORI PACUL'!A:B,2,0)),"E"))</f>
        <v>E</v>
      </c>
      <c r="K488" s="8" t="str">
        <f>IFERROR(VLOOKUP(A488,'NOSTOK PESALAKAN'!A:C,3,0),IFERROR(IF(VLOOKUP(A488,'STOK PESALAKAN'!A:B,2,0)="NOSTOK","E",VLOOKUP(A488,'KATEGORI PESALAKAN'!A:B,2,0)),"E"))</f>
        <v>E</v>
      </c>
      <c r="L488" s="8" t="str">
        <f>IFERROR(VLOOKUP(A488,'NOSTOK CIKDITIRO'!A:C,3,0),IFERROR(IF(VLOOKUP(A488,'STOK CIKDITIRO'!A:B,2,0)="NOSTOK","E",VLOOKUP(A488,'KATEGORI CIKDITIRO'!A:B,2,0)),"E"))</f>
        <v>D</v>
      </c>
      <c r="M488" s="8" t="str">
        <f>IFERROR(VLOOKUP(A488,'NOSTOK TRAYEMAN'!A:C,3,0),IFERROR(IF(VLOOKUP(A488,'STOK TRAYEMAN'!A:B,2,0)="NOSTOK","E",VLOOKUP(A488,'KATEGORI TRAYEMAN'!A:B,2,0)),"E"))</f>
        <v>E</v>
      </c>
      <c r="N488" s="8" t="str">
        <f>IFERROR(VLOOKUP(A488,FR_HITUNG_MINMAX!A:B,2,0),0)</f>
        <v>BOS POROK BALAKANG KANAN H.VARIO 125+/150+/PCX/ADV</v>
      </c>
      <c r="O488" s="8" t="str">
        <f>IFERROR(VLOOKUP(A488,FR_HITUNG_MINMAX!A:D,4,0),0)</f>
        <v>ORISIN</v>
      </c>
      <c r="P488" s="8">
        <f>IFERROR(VLOOKUP(A488,FR_HITUNG_MINMAX!A:G,7,0),1)</f>
        <v>1</v>
      </c>
      <c r="Q488" s="11">
        <f>IFERROR(VLOOKUP(A488,FR_HITUNG_MINMAX!A:J,10,0),1)</f>
        <v>1</v>
      </c>
      <c r="R488" s="8">
        <f>IFERROR(VLOOKUP(A488,FR_HITUNG_MINMAX!A:K,11,0),1)</f>
        <v>1</v>
      </c>
      <c r="S488" s="12">
        <f>IFERROR(VLOOKUP(A488,FR_HITUNG_MINMAX!A:F,6,0),0)</f>
        <v>20000</v>
      </c>
      <c r="T488" s="8">
        <f t="shared" si="305"/>
        <v>0</v>
      </c>
      <c r="U488" s="8">
        <f t="shared" si="280"/>
        <v>1</v>
      </c>
      <c r="V488" s="8">
        <f t="shared" si="281"/>
        <v>-1</v>
      </c>
      <c r="W488" s="8">
        <f t="shared" si="306"/>
        <v>0</v>
      </c>
      <c r="X488" s="8">
        <f t="shared" si="307"/>
        <v>0</v>
      </c>
      <c r="Y488" s="16"/>
      <c r="Z488" s="15">
        <f t="shared" si="282"/>
        <v>0</v>
      </c>
      <c r="AA488" s="8">
        <f t="shared" si="308"/>
        <v>0</v>
      </c>
      <c r="AB488" s="16"/>
      <c r="AC488" s="15">
        <f t="shared" si="283"/>
        <v>0</v>
      </c>
      <c r="AD488" s="8">
        <f t="shared" si="284"/>
        <v>0</v>
      </c>
      <c r="AE488" s="16"/>
      <c r="AF488" s="15">
        <f t="shared" si="285"/>
        <v>0</v>
      </c>
      <c r="AG488" s="15">
        <f t="shared" si="309"/>
        <v>0</v>
      </c>
      <c r="AH488" s="16"/>
      <c r="AI488" s="15">
        <f t="shared" si="310"/>
        <v>0</v>
      </c>
      <c r="AJ488" s="8">
        <f t="shared" si="311"/>
        <v>0</v>
      </c>
      <c r="AK488" s="8">
        <f t="shared" si="286"/>
        <v>0</v>
      </c>
      <c r="AL488" s="8">
        <f t="shared" si="287"/>
        <v>1</v>
      </c>
      <c r="AM488" s="8">
        <f t="shared" si="312"/>
        <v>0</v>
      </c>
      <c r="AN488" s="8">
        <f t="shared" si="313"/>
        <v>1</v>
      </c>
      <c r="AO488" s="8">
        <f>IFERROR(VLOOKUP(A488,PERSAMAAN!B:D,3,0),AN488)</f>
        <v>1</v>
      </c>
      <c r="AP488" s="1">
        <v>0</v>
      </c>
      <c r="AQ488" s="8">
        <f t="shared" si="288"/>
        <v>0</v>
      </c>
      <c r="AR488" s="8" t="str">
        <f>IF(AQ488=0,"-",VLOOKUP(A488,FR_HITUNG_MINMAX!A:H,8,0))</f>
        <v>-</v>
      </c>
      <c r="AS488" s="1"/>
      <c r="AT488" s="8" t="str">
        <f t="shared" si="289"/>
        <v>-</v>
      </c>
      <c r="AU488" s="12">
        <f t="shared" si="290"/>
        <v>0</v>
      </c>
      <c r="AV488" s="12">
        <f t="shared" si="291"/>
        <v>0</v>
      </c>
      <c r="AW488" s="8">
        <f t="shared" si="314"/>
        <v>0</v>
      </c>
      <c r="AX488" s="1"/>
      <c r="AY488" s="8">
        <f t="shared" si="292"/>
        <v>0</v>
      </c>
      <c r="AZ488" s="8" t="str">
        <f>IF(AY488=0,"-",VLOOKUP(A488,FR_HITUNG_MINMAX!A:I,9,0))</f>
        <v>-</v>
      </c>
      <c r="BB488" s="8" t="str">
        <f t="shared" si="293"/>
        <v>-</v>
      </c>
      <c r="BC488" s="12">
        <f t="shared" si="294"/>
        <v>0</v>
      </c>
      <c r="BD488" s="12">
        <f t="shared" si="295"/>
        <v>0</v>
      </c>
      <c r="BE488" s="16"/>
      <c r="BF488" s="8">
        <f>SUMIF('REALISASI ORDER'!C:C,A488,'REALISASI ORDER'!E:E)</f>
        <v>0</v>
      </c>
      <c r="BG488" s="8">
        <f t="shared" si="315"/>
        <v>0</v>
      </c>
      <c r="BH488" s="8">
        <f t="shared" si="296"/>
        <v>1</v>
      </c>
      <c r="BI488" s="8">
        <f t="shared" si="297"/>
        <v>0</v>
      </c>
      <c r="BJ488" s="8">
        <f t="shared" si="316"/>
        <v>0</v>
      </c>
      <c r="BK488" s="33">
        <f t="shared" si="317"/>
        <v>0</v>
      </c>
      <c r="BL488" s="33">
        <f t="shared" si="298"/>
        <v>0</v>
      </c>
      <c r="BM488" s="33">
        <f t="shared" si="299"/>
        <v>1</v>
      </c>
      <c r="BN488" s="33">
        <f t="shared" si="318"/>
        <v>0</v>
      </c>
      <c r="BO488" s="8">
        <f t="shared" si="300"/>
        <v>0</v>
      </c>
      <c r="BP488" s="8">
        <f t="shared" si="301"/>
        <v>0</v>
      </c>
      <c r="BQ488" s="8">
        <f t="shared" si="302"/>
        <v>0</v>
      </c>
      <c r="BR488" s="8">
        <f>IFERROR(ROUNDDOWN(BF488*BN488/(BK488+BL488+BM488+BN),0),0)</f>
        <v>0</v>
      </c>
      <c r="BS488" s="8" t="str">
        <f t="shared" si="303"/>
        <v>42312-KVG-900</v>
      </c>
      <c r="BT488" s="8">
        <f>SUMIF(FR_HITUNG_MINMAX!A:A,ORDER!A488,FR_HITUNG_MINMAX!AS:AS)</f>
        <v>1</v>
      </c>
      <c r="BU488" s="8">
        <f t="shared" si="319"/>
        <v>0</v>
      </c>
      <c r="BV488" s="8" t="str">
        <f t="shared" si="304"/>
        <v>-</v>
      </c>
      <c r="BW488" s="8" t="str">
        <f>VLOOKUP(A488,'STOK PESALAKAN'!A:F,6,0)</f>
        <v/>
      </c>
    </row>
    <row r="489" spans="1:75" ht="15" customHeight="1">
      <c r="A489" s="41" t="s">
        <v>505</v>
      </c>
      <c r="B489" s="99">
        <f>IFERROR(IFERROR(VLOOKUP(A489,'STOK PACUL'!C:H,6,0),VLOOKUP(A489,'KATEGORI PACUL'!A:C,3,0)),0)</f>
        <v>1</v>
      </c>
      <c r="C489" s="8">
        <f>IFERROR(VLOOKUP(A489,'KATEGORI PACUL'!A:D,4,0),0)</f>
        <v>0</v>
      </c>
      <c r="D489" s="99">
        <f>IFERROR(IFERROR(VLOOKUP(A489,'STOK PESALAKAN'!C:H,6,0),VLOOKUP(A489,'KATEGORI PESALAKAN'!A:C,3,0)),0)</f>
        <v>1</v>
      </c>
      <c r="E489" s="8">
        <f>IFERROR(VLOOKUP(A489,'KATEGORI PESALAKAN'!A:D,4,0),0)</f>
        <v>1</v>
      </c>
      <c r="F489" s="99">
        <f>IFERROR(IFERROR(VLOOKUP(A489,'STOK CIKDITIRO'!C:H,6,0),VLOOKUP(A489,'KATEGORI CIKDITIRO'!A:C,3,0)),0)</f>
        <v>0</v>
      </c>
      <c r="G489" s="8">
        <f>IFERROR(VLOOKUP(A489,'KATEGORI CIKDITIRO'!A:D,4,0),0)</f>
        <v>0</v>
      </c>
      <c r="H489" s="99">
        <f>IFERROR(IFERROR(VLOOKUP(A489,'STOK TRAYEMAN'!C:H,6,0),VLOOKUP(A489,'KATEGORI TRAYEMAN'!A:C,3,0)),0)</f>
        <v>0</v>
      </c>
      <c r="I489" s="8">
        <f>IFERROR(VLOOKUP(A489,'KATEGORI TRAYEMAN'!A:D,4,0),0)</f>
        <v>0</v>
      </c>
      <c r="J489" s="8" t="str">
        <f>IFERROR(VLOOKUP(A489,'NOSTOK PACUL'!A:C,3,0),IFERROR(IF(VLOOKUP(A489,'STOK PACUL'!A:B,2,0)="NOSTOK","E",VLOOKUP(A489,'KATEGORI PACUL'!A:B,2,0)),"E"))</f>
        <v>E</v>
      </c>
      <c r="K489" s="8" t="str">
        <f>IFERROR(VLOOKUP(A489,'NOSTOK PESALAKAN'!A:C,3,0),IFERROR(IF(VLOOKUP(A489,'STOK PESALAKAN'!A:B,2,0)="NOSTOK","E",VLOOKUP(A489,'KATEGORI PESALAKAN'!A:B,2,0)),"E"))</f>
        <v>D</v>
      </c>
      <c r="L489" s="8" t="str">
        <f>IFERROR(VLOOKUP(A489,'NOSTOK CIKDITIRO'!A:C,3,0),IFERROR(IF(VLOOKUP(A489,'STOK CIKDITIRO'!A:B,2,0)="NOSTOK","E",VLOOKUP(A489,'KATEGORI CIKDITIRO'!A:B,2,0)),"E"))</f>
        <v>E</v>
      </c>
      <c r="M489" s="8" t="str">
        <f>IFERROR(VLOOKUP(A489,'NOSTOK TRAYEMAN'!A:C,3,0),IFERROR(IF(VLOOKUP(A489,'STOK TRAYEMAN'!A:B,2,0)="NOSTOK","E",VLOOKUP(A489,'KATEGORI TRAYEMAN'!A:B,2,0)),"E"))</f>
        <v>E</v>
      </c>
      <c r="N489" s="8" t="str">
        <f>IFERROR(VLOOKUP(A489,FR_HITUNG_MINMAX!A:B,2,0),0)</f>
        <v>HANDLE REM KANAN H.VARIO 110/ BEAT15-16 ESP ORI (PK)</v>
      </c>
      <c r="O489" s="8" t="str">
        <f>IFERROR(VLOOKUP(A489,FR_HITUNG_MINMAX!A:D,4,0),0)</f>
        <v>ORISIN</v>
      </c>
      <c r="P489" s="8">
        <f>IFERROR(VLOOKUP(A489,FR_HITUNG_MINMAX!A:G,7,0),1)</f>
        <v>1</v>
      </c>
      <c r="Q489" s="11">
        <f>IFERROR(VLOOKUP(A489,FR_HITUNG_MINMAX!A:J,10,0),1)</f>
        <v>1</v>
      </c>
      <c r="R489" s="8">
        <f>IFERROR(VLOOKUP(A489,FR_HITUNG_MINMAX!A:K,11,0),1)</f>
        <v>1</v>
      </c>
      <c r="S489" s="12">
        <f>IFERROR(VLOOKUP(A489,FR_HITUNG_MINMAX!A:F,6,0),0)</f>
        <v>63900</v>
      </c>
      <c r="T489" s="8">
        <f t="shared" si="305"/>
        <v>1</v>
      </c>
      <c r="U489" s="8">
        <f t="shared" si="280"/>
        <v>0</v>
      </c>
      <c r="V489" s="8">
        <f t="shared" si="281"/>
        <v>0</v>
      </c>
      <c r="W489" s="8">
        <f t="shared" si="306"/>
        <v>0</v>
      </c>
      <c r="X489" s="8">
        <f t="shared" si="307"/>
        <v>0</v>
      </c>
      <c r="Y489" s="16"/>
      <c r="Z489" s="15">
        <f t="shared" si="282"/>
        <v>0</v>
      </c>
      <c r="AA489" s="8">
        <f t="shared" si="308"/>
        <v>0</v>
      </c>
      <c r="AB489" s="16"/>
      <c r="AC489" s="15">
        <f t="shared" si="283"/>
        <v>0</v>
      </c>
      <c r="AD489" s="8">
        <f t="shared" si="284"/>
        <v>0</v>
      </c>
      <c r="AE489" s="16"/>
      <c r="AF489" s="15">
        <f t="shared" si="285"/>
        <v>0</v>
      </c>
      <c r="AG489" s="15">
        <f t="shared" si="309"/>
        <v>0</v>
      </c>
      <c r="AH489" s="16"/>
      <c r="AI489" s="15">
        <f t="shared" si="310"/>
        <v>0</v>
      </c>
      <c r="AJ489" s="8">
        <f t="shared" si="311"/>
        <v>0</v>
      </c>
      <c r="AK489" s="8">
        <f t="shared" si="286"/>
        <v>0</v>
      </c>
      <c r="AL489" s="8">
        <f t="shared" si="287"/>
        <v>0</v>
      </c>
      <c r="AM489" s="8">
        <f t="shared" si="312"/>
        <v>0</v>
      </c>
      <c r="AN489" s="8">
        <f t="shared" si="313"/>
        <v>0</v>
      </c>
      <c r="AO489" s="8">
        <f>IFERROR(VLOOKUP(A489,PERSAMAAN!B:D,3,0),AN489)</f>
        <v>0</v>
      </c>
      <c r="AP489" s="1"/>
      <c r="AQ489" s="8">
        <f t="shared" si="288"/>
        <v>0</v>
      </c>
      <c r="AR489" s="8" t="str">
        <f>IF(AQ489=0,"-",VLOOKUP(A489,FR_HITUNG_MINMAX!A:H,8,0))</f>
        <v>-</v>
      </c>
      <c r="AS489" s="1"/>
      <c r="AT489" s="8" t="str">
        <f t="shared" si="289"/>
        <v>-</v>
      </c>
      <c r="AU489" s="12">
        <f t="shared" si="290"/>
        <v>0</v>
      </c>
      <c r="AV489" s="12">
        <f t="shared" si="291"/>
        <v>0</v>
      </c>
      <c r="AW489" s="8">
        <f t="shared" si="314"/>
        <v>-1</v>
      </c>
      <c r="AX489" s="1"/>
      <c r="AY489" s="8">
        <f t="shared" si="292"/>
        <v>0</v>
      </c>
      <c r="AZ489" s="8" t="str">
        <f>IF(AY489=0,"-",VLOOKUP(A489,FR_HITUNG_MINMAX!A:I,9,0))</f>
        <v>-</v>
      </c>
      <c r="BB489" s="8" t="str">
        <f t="shared" si="293"/>
        <v>-</v>
      </c>
      <c r="BC489" s="12">
        <f t="shared" si="294"/>
        <v>0</v>
      </c>
      <c r="BD489" s="12">
        <f t="shared" si="295"/>
        <v>0</v>
      </c>
      <c r="BE489" s="16"/>
      <c r="BF489" s="8">
        <f>SUMIF('REALISASI ORDER'!C:C,A489,'REALISASI ORDER'!E:E)</f>
        <v>0</v>
      </c>
      <c r="BG489" s="8">
        <f t="shared" si="315"/>
        <v>1</v>
      </c>
      <c r="BH489" s="8">
        <f t="shared" si="296"/>
        <v>1</v>
      </c>
      <c r="BI489" s="8">
        <f t="shared" si="297"/>
        <v>0</v>
      </c>
      <c r="BJ489" s="8">
        <f t="shared" si="316"/>
        <v>0</v>
      </c>
      <c r="BK489" s="33">
        <f t="shared" si="317"/>
        <v>0</v>
      </c>
      <c r="BL489" s="33">
        <f t="shared" si="298"/>
        <v>0</v>
      </c>
      <c r="BM489" s="33">
        <f t="shared" si="299"/>
        <v>0</v>
      </c>
      <c r="BN489" s="33">
        <f t="shared" si="318"/>
        <v>0</v>
      </c>
      <c r="BO489" s="8">
        <f t="shared" si="300"/>
        <v>0</v>
      </c>
      <c r="BP489" s="8">
        <f t="shared" si="301"/>
        <v>0</v>
      </c>
      <c r="BQ489" s="8">
        <f t="shared" si="302"/>
        <v>0</v>
      </c>
      <c r="BR489" s="8">
        <f>IFERROR(ROUNDDOWN(BF489*BN489/(BK489+BL489+BM489+BN),0),0)</f>
        <v>0</v>
      </c>
      <c r="BS489" s="8" t="str">
        <f t="shared" si="303"/>
        <v>53175-KVB-921</v>
      </c>
      <c r="BT489" s="8">
        <f>SUMIF(FR_HITUNG_MINMAX!A:A,ORDER!A489,FR_HITUNG_MINMAX!AS:AS)</f>
        <v>1</v>
      </c>
      <c r="BU489" s="8">
        <f t="shared" si="319"/>
        <v>0</v>
      </c>
      <c r="BV489" s="8" t="str">
        <f t="shared" si="304"/>
        <v>-</v>
      </c>
      <c r="BW489" s="8" t="str">
        <f>VLOOKUP(A489,'STOK PESALAKAN'!A:F,6,0)</f>
        <v/>
      </c>
    </row>
    <row r="490" spans="1:75">
      <c r="A490" s="41" t="s">
        <v>1813</v>
      </c>
      <c r="B490" s="99">
        <f>IFERROR(IFERROR(VLOOKUP(A490,'STOK PACUL'!C:H,6,0),VLOOKUP(A490,'KATEGORI PACUL'!A:C,3,0)),0)</f>
        <v>0</v>
      </c>
      <c r="C490" s="8">
        <f>IFERROR(VLOOKUP(A490,'KATEGORI PACUL'!A:D,4,0),0)</f>
        <v>1</v>
      </c>
      <c r="D490" s="99">
        <f>IFERROR(IFERROR(VLOOKUP(A490,'STOK PESALAKAN'!C:H,6,0),VLOOKUP(A490,'KATEGORI PESALAKAN'!A:C,3,0)),0)</f>
        <v>0</v>
      </c>
      <c r="E490" s="8">
        <f>IFERROR(VLOOKUP(A490,'KATEGORI PESALAKAN'!A:D,4,0),0)</f>
        <v>0</v>
      </c>
      <c r="F490" s="99">
        <f>IFERROR(IFERROR(VLOOKUP(A490,'STOK CIKDITIRO'!C:H,6,0),VLOOKUP(A490,'KATEGORI CIKDITIRO'!A:C,3,0)),0)</f>
        <v>0</v>
      </c>
      <c r="G490" s="8">
        <f>IFERROR(VLOOKUP(A490,'KATEGORI CIKDITIRO'!A:D,4,0),0)</f>
        <v>0</v>
      </c>
      <c r="H490" s="99">
        <f>IFERROR(IFERROR(VLOOKUP(A490,'STOK TRAYEMAN'!C:H,6,0),VLOOKUP(A490,'KATEGORI TRAYEMAN'!A:C,3,0)),0)</f>
        <v>0</v>
      </c>
      <c r="I490" s="8">
        <f>IFERROR(VLOOKUP(A490,'KATEGORI TRAYEMAN'!A:D,4,0),0)</f>
        <v>0</v>
      </c>
      <c r="J490" s="8" t="str">
        <f>IFERROR(VLOOKUP(A490,'NOSTOK PACUL'!A:C,3,0),IFERROR(IF(VLOOKUP(A490,'STOK PACUL'!A:B,2,0)="NOSTOK","E",VLOOKUP(A490,'KATEGORI PACUL'!A:B,2,0)),"E"))</f>
        <v>D</v>
      </c>
      <c r="K490" s="8" t="str">
        <f>IFERROR(VLOOKUP(A490,'NOSTOK PESALAKAN'!A:C,3,0),IFERROR(IF(VLOOKUP(A490,'STOK PESALAKAN'!A:B,2,0)="NOSTOK","E",VLOOKUP(A490,'KATEGORI PESALAKAN'!A:B,2,0)),"E"))</f>
        <v>E</v>
      </c>
      <c r="L490" s="8" t="str">
        <f>IFERROR(VLOOKUP(A490,'NOSTOK CIKDITIRO'!A:C,3,0),IFERROR(IF(VLOOKUP(A490,'STOK CIKDITIRO'!A:B,2,0)="NOSTOK","E",VLOOKUP(A490,'KATEGORI CIKDITIRO'!A:B,2,0)),"E"))</f>
        <v>E</v>
      </c>
      <c r="M490" s="8" t="str">
        <f>IFERROR(VLOOKUP(A490,'NOSTOK TRAYEMAN'!A:C,3,0),IFERROR(IF(VLOOKUP(A490,'STOK TRAYEMAN'!A:B,2,0)="NOSTOK","E",VLOOKUP(A490,'KATEGORI TRAYEMAN'!A:B,2,0)),"E"))</f>
        <v>E</v>
      </c>
      <c r="N490" s="8" t="str">
        <f>IFERROR(VLOOKUP(A490,FR_HITUNG_MINMAX!A:B,2,0),0)</f>
        <v>HANDLE REM KIRI H.PCX ORI</v>
      </c>
      <c r="O490" s="8" t="str">
        <f>IFERROR(VLOOKUP(A490,FR_HITUNG_MINMAX!A:D,4,0),0)</f>
        <v>ORISIN</v>
      </c>
      <c r="P490" s="8">
        <f>IFERROR(VLOOKUP(A490,FR_HITUNG_MINMAX!A:G,7,0),1)</f>
        <v>1</v>
      </c>
      <c r="Q490" s="11">
        <f>IFERROR(VLOOKUP(A490,FR_HITUNG_MINMAX!A:J,10,0),1)</f>
        <v>1</v>
      </c>
      <c r="R490" s="8">
        <f>IFERROR(VLOOKUP(A490,FR_HITUNG_MINMAX!A:K,11,0),1)</f>
        <v>1</v>
      </c>
      <c r="S490" s="12">
        <f>IFERROR(VLOOKUP(A490,FR_HITUNG_MINMAX!A:F,6,0),0)</f>
        <v>42500</v>
      </c>
      <c r="T490" s="8">
        <f t="shared" si="305"/>
        <v>-1</v>
      </c>
      <c r="U490" s="8">
        <f t="shared" si="280"/>
        <v>0</v>
      </c>
      <c r="V490" s="8">
        <f t="shared" si="281"/>
        <v>0</v>
      </c>
      <c r="W490" s="8">
        <f t="shared" si="306"/>
        <v>0</v>
      </c>
      <c r="X490" s="8">
        <f t="shared" si="307"/>
        <v>0</v>
      </c>
      <c r="Y490" s="16"/>
      <c r="Z490" s="15">
        <f t="shared" si="282"/>
        <v>0</v>
      </c>
      <c r="AA490" s="8">
        <f t="shared" si="308"/>
        <v>0</v>
      </c>
      <c r="AB490" s="16"/>
      <c r="AC490" s="15">
        <f t="shared" si="283"/>
        <v>0</v>
      </c>
      <c r="AD490" s="8">
        <f t="shared" si="284"/>
        <v>0</v>
      </c>
      <c r="AE490" s="16"/>
      <c r="AF490" s="15">
        <f t="shared" si="285"/>
        <v>0</v>
      </c>
      <c r="AG490" s="15">
        <f t="shared" si="309"/>
        <v>0</v>
      </c>
      <c r="AH490" s="16"/>
      <c r="AI490" s="15">
        <f t="shared" si="310"/>
        <v>0</v>
      </c>
      <c r="AJ490" s="8">
        <f t="shared" si="311"/>
        <v>1</v>
      </c>
      <c r="AK490" s="8">
        <f t="shared" si="286"/>
        <v>0</v>
      </c>
      <c r="AL490" s="8">
        <f t="shared" si="287"/>
        <v>0</v>
      </c>
      <c r="AM490" s="8">
        <f t="shared" si="312"/>
        <v>0</v>
      </c>
      <c r="AN490" s="8">
        <f t="shared" si="313"/>
        <v>1</v>
      </c>
      <c r="AO490" s="8">
        <f>IFERROR(VLOOKUP(A490,PERSAMAAN!B:D,3,0),AN490)</f>
        <v>1</v>
      </c>
      <c r="AP490" s="1">
        <v>0</v>
      </c>
      <c r="AQ490" s="8">
        <f t="shared" si="288"/>
        <v>0</v>
      </c>
      <c r="AR490" s="8" t="str">
        <f>IF(AQ490=0,"-",VLOOKUP(A490,FR_HITUNG_MINMAX!A:H,8,0))</f>
        <v>-</v>
      </c>
      <c r="AS490" s="1"/>
      <c r="AT490" s="8" t="str">
        <f t="shared" si="289"/>
        <v>-</v>
      </c>
      <c r="AU490" s="12">
        <f t="shared" si="290"/>
        <v>0</v>
      </c>
      <c r="AV490" s="12">
        <f t="shared" si="291"/>
        <v>0</v>
      </c>
      <c r="AW490" s="8">
        <f t="shared" si="314"/>
        <v>1</v>
      </c>
      <c r="AX490" s="1"/>
      <c r="AY490" s="8">
        <f t="shared" si="292"/>
        <v>1</v>
      </c>
      <c r="AZ490" s="8" t="str">
        <f>IF(AY490=0,"-",VLOOKUP(A490,FR_HITUNG_MINMAX!A:I,9,0))</f>
        <v/>
      </c>
      <c r="BB490" s="8" t="str">
        <f t="shared" si="293"/>
        <v/>
      </c>
      <c r="BC490" s="12">
        <f t="shared" si="294"/>
        <v>42500</v>
      </c>
      <c r="BD490" s="12">
        <f t="shared" si="295"/>
        <v>21965380</v>
      </c>
      <c r="BE490" s="16"/>
      <c r="BF490" s="8">
        <f>SUMIF('REALISASI ORDER'!C:C,A490,'REALISASI ORDER'!E:E)</f>
        <v>0</v>
      </c>
      <c r="BG490" s="8">
        <f t="shared" si="315"/>
        <v>0</v>
      </c>
      <c r="BH490" s="8">
        <f t="shared" si="296"/>
        <v>0</v>
      </c>
      <c r="BI490" s="8">
        <f t="shared" si="297"/>
        <v>0</v>
      </c>
      <c r="BJ490" s="8">
        <f t="shared" si="316"/>
        <v>0</v>
      </c>
      <c r="BK490" s="33">
        <f t="shared" si="317"/>
        <v>0</v>
      </c>
      <c r="BL490" s="33">
        <f t="shared" si="298"/>
        <v>0</v>
      </c>
      <c r="BM490" s="33">
        <f t="shared" si="299"/>
        <v>0</v>
      </c>
      <c r="BN490" s="33">
        <f t="shared" si="318"/>
        <v>0</v>
      </c>
      <c r="BO490" s="8">
        <f t="shared" si="300"/>
        <v>0</v>
      </c>
      <c r="BP490" s="8">
        <f t="shared" si="301"/>
        <v>0</v>
      </c>
      <c r="BQ490" s="8">
        <f t="shared" si="302"/>
        <v>0</v>
      </c>
      <c r="BR490" s="8">
        <f>IFERROR(ROUNDDOWN(BF490*BN490/(BK490+BL490+BM490+BN),0),0)</f>
        <v>0</v>
      </c>
      <c r="BS490" s="8" t="str">
        <f t="shared" si="303"/>
        <v>53178-K04-931</v>
      </c>
      <c r="BT490" s="8">
        <f>SUMIF(FR_HITUNG_MINMAX!A:A,ORDER!A490,FR_HITUNG_MINMAX!AS:AS)</f>
        <v>1</v>
      </c>
      <c r="BU490" s="8">
        <f t="shared" si="319"/>
        <v>0</v>
      </c>
      <c r="BV490" s="8" t="str">
        <f t="shared" si="304"/>
        <v>-</v>
      </c>
      <c r="BW490" s="8" t="str">
        <f>VLOOKUP(A490,'STOK PESALAKAN'!A:F,6,0)</f>
        <v/>
      </c>
    </row>
    <row r="491" spans="1:75" ht="15" customHeight="1">
      <c r="A491" s="41" t="s">
        <v>506</v>
      </c>
      <c r="B491" s="99">
        <f>IFERROR(IFERROR(VLOOKUP(A491,'STOK PACUL'!C:H,6,0),VLOOKUP(A491,'KATEGORI PACUL'!A:C,3,0)),0)</f>
        <v>1</v>
      </c>
      <c r="C491" s="8">
        <f>IFERROR(VLOOKUP(A491,'KATEGORI PACUL'!A:D,4,0),0)</f>
        <v>1</v>
      </c>
      <c r="D491" s="99">
        <f>IFERROR(IFERROR(VLOOKUP(A491,'STOK PESALAKAN'!C:H,6,0),VLOOKUP(A491,'KATEGORI PESALAKAN'!A:C,3,0)),0)</f>
        <v>1</v>
      </c>
      <c r="E491" s="8">
        <f>IFERROR(VLOOKUP(A491,'KATEGORI PESALAKAN'!A:D,4,0),0)</f>
        <v>0</v>
      </c>
      <c r="F491" s="99">
        <f>IFERROR(IFERROR(VLOOKUP(A491,'STOK CIKDITIRO'!C:H,6,0),VLOOKUP(A491,'KATEGORI CIKDITIRO'!A:C,3,0)),0)</f>
        <v>0</v>
      </c>
      <c r="G491" s="8">
        <f>IFERROR(VLOOKUP(A491,'KATEGORI CIKDITIRO'!A:D,4,0),0)</f>
        <v>0</v>
      </c>
      <c r="H491" s="99">
        <f>IFERROR(IFERROR(VLOOKUP(A491,'STOK TRAYEMAN'!C:H,6,0),VLOOKUP(A491,'KATEGORI TRAYEMAN'!A:C,3,0)),0)</f>
        <v>0</v>
      </c>
      <c r="I491" s="8">
        <f>IFERROR(VLOOKUP(A491,'KATEGORI TRAYEMAN'!A:D,4,0),0)</f>
        <v>0</v>
      </c>
      <c r="J491" s="8" t="str">
        <f>IFERROR(VLOOKUP(A491,'NOSTOK PACUL'!A:C,3,0),IFERROR(IF(VLOOKUP(A491,'STOK PACUL'!A:B,2,0)="NOSTOK","E",VLOOKUP(A491,'KATEGORI PACUL'!A:B,2,0)),"E"))</f>
        <v>D</v>
      </c>
      <c r="K491" s="8" t="str">
        <f>IFERROR(VLOOKUP(A491,'NOSTOK PESALAKAN'!A:C,3,0),IFERROR(IF(VLOOKUP(A491,'STOK PESALAKAN'!A:B,2,0)="NOSTOK","E",VLOOKUP(A491,'KATEGORI PESALAKAN'!A:B,2,0)),"E"))</f>
        <v>E</v>
      </c>
      <c r="L491" s="8" t="str">
        <f>IFERROR(VLOOKUP(A491,'NOSTOK CIKDITIRO'!A:C,3,0),IFERROR(IF(VLOOKUP(A491,'STOK CIKDITIRO'!A:B,2,0)="NOSTOK","E",VLOOKUP(A491,'KATEGORI CIKDITIRO'!A:B,2,0)),"E"))</f>
        <v>E</v>
      </c>
      <c r="M491" s="8" t="str">
        <f>IFERROR(VLOOKUP(A491,'NOSTOK TRAYEMAN'!A:C,3,0),IFERROR(IF(VLOOKUP(A491,'STOK TRAYEMAN'!A:B,2,0)="NOSTOK","E",VLOOKUP(A491,'KATEGORI TRAYEMAN'!A:B,2,0)),"E"))</f>
        <v>E</v>
      </c>
      <c r="N491" s="8" t="str">
        <f>IFERROR(VLOOKUP(A491,FR_HITUNG_MINMAX!A:B,2,0),0)</f>
        <v>HANDLE REM KIRI H. BEAT FI ESP NEW ORI</v>
      </c>
      <c r="O491" s="8" t="str">
        <f>IFERROR(VLOOKUP(A491,FR_HITUNG_MINMAX!A:D,4,0),0)</f>
        <v>ORISIN</v>
      </c>
      <c r="P491" s="8">
        <f>IFERROR(VLOOKUP(A491,FR_HITUNG_MINMAX!A:G,7,0),1)</f>
        <v>1</v>
      </c>
      <c r="Q491" s="11">
        <f>IFERROR(VLOOKUP(A491,FR_HITUNG_MINMAX!A:J,10,0),1)</f>
        <v>1</v>
      </c>
      <c r="R491" s="8">
        <f>IFERROR(VLOOKUP(A491,FR_HITUNG_MINMAX!A:K,11,0),1)</f>
        <v>1</v>
      </c>
      <c r="S491" s="12">
        <f>IFERROR(VLOOKUP(A491,FR_HITUNG_MINMAX!A:F,6,0),0)</f>
        <v>40000</v>
      </c>
      <c r="T491" s="8">
        <f t="shared" si="305"/>
        <v>0</v>
      </c>
      <c r="U491" s="8">
        <f t="shared" si="280"/>
        <v>1</v>
      </c>
      <c r="V491" s="8">
        <f t="shared" si="281"/>
        <v>0</v>
      </c>
      <c r="W491" s="8">
        <f t="shared" si="306"/>
        <v>0</v>
      </c>
      <c r="X491" s="8">
        <f t="shared" si="307"/>
        <v>0</v>
      </c>
      <c r="Y491" s="16"/>
      <c r="Z491" s="15">
        <f t="shared" si="282"/>
        <v>0</v>
      </c>
      <c r="AA491" s="8">
        <f t="shared" si="308"/>
        <v>0</v>
      </c>
      <c r="AB491" s="16"/>
      <c r="AC491" s="15">
        <f t="shared" si="283"/>
        <v>0</v>
      </c>
      <c r="AD491" s="8">
        <f t="shared" si="284"/>
        <v>0</v>
      </c>
      <c r="AE491" s="16"/>
      <c r="AF491" s="15">
        <f t="shared" si="285"/>
        <v>0</v>
      </c>
      <c r="AG491" s="15">
        <f t="shared" si="309"/>
        <v>0</v>
      </c>
      <c r="AH491" s="16"/>
      <c r="AI491" s="15">
        <f t="shared" si="310"/>
        <v>0</v>
      </c>
      <c r="AJ491" s="8">
        <f t="shared" si="311"/>
        <v>0</v>
      </c>
      <c r="AK491" s="8">
        <f t="shared" si="286"/>
        <v>0</v>
      </c>
      <c r="AL491" s="8">
        <f t="shared" si="287"/>
        <v>0</v>
      </c>
      <c r="AM491" s="8">
        <f t="shared" si="312"/>
        <v>0</v>
      </c>
      <c r="AN491" s="8">
        <f t="shared" si="313"/>
        <v>0</v>
      </c>
      <c r="AO491" s="8">
        <f>IFERROR(VLOOKUP(A491,PERSAMAAN!B:D,3,0),AN491)</f>
        <v>0</v>
      </c>
      <c r="AP491" s="1"/>
      <c r="AQ491" s="8">
        <f t="shared" si="288"/>
        <v>0</v>
      </c>
      <c r="AR491" s="8" t="str">
        <f>IF(AQ491=0,"-",VLOOKUP(A491,FR_HITUNG_MINMAX!A:H,8,0))</f>
        <v>-</v>
      </c>
      <c r="AS491" s="1"/>
      <c r="AT491" s="8" t="str">
        <f t="shared" si="289"/>
        <v>-</v>
      </c>
      <c r="AU491" s="12">
        <f t="shared" si="290"/>
        <v>0</v>
      </c>
      <c r="AV491" s="12">
        <f t="shared" si="291"/>
        <v>0</v>
      </c>
      <c r="AW491" s="8">
        <f t="shared" si="314"/>
        <v>-1</v>
      </c>
      <c r="AX491" s="1"/>
      <c r="AY491" s="8">
        <f t="shared" si="292"/>
        <v>0</v>
      </c>
      <c r="AZ491" s="8" t="str">
        <f>IF(AY491=0,"-",VLOOKUP(A491,FR_HITUNG_MINMAX!A:I,9,0))</f>
        <v>-</v>
      </c>
      <c r="BB491" s="8" t="str">
        <f t="shared" si="293"/>
        <v>-</v>
      </c>
      <c r="BC491" s="12">
        <f t="shared" si="294"/>
        <v>0</v>
      </c>
      <c r="BD491" s="12">
        <f t="shared" si="295"/>
        <v>0</v>
      </c>
      <c r="BE491" s="16"/>
      <c r="BF491" s="8">
        <f>SUMIF('REALISASI ORDER'!C:C,A491,'REALISASI ORDER'!E:E)</f>
        <v>0</v>
      </c>
      <c r="BG491" s="8">
        <f t="shared" si="315"/>
        <v>1</v>
      </c>
      <c r="BH491" s="8">
        <f t="shared" si="296"/>
        <v>1</v>
      </c>
      <c r="BI491" s="8">
        <f t="shared" si="297"/>
        <v>0</v>
      </c>
      <c r="BJ491" s="8">
        <f t="shared" si="316"/>
        <v>0</v>
      </c>
      <c r="BK491" s="33">
        <f t="shared" si="317"/>
        <v>1</v>
      </c>
      <c r="BL491" s="33">
        <f t="shared" si="298"/>
        <v>0</v>
      </c>
      <c r="BM491" s="33">
        <f t="shared" si="299"/>
        <v>0</v>
      </c>
      <c r="BN491" s="33">
        <f t="shared" si="318"/>
        <v>0</v>
      </c>
      <c r="BO491" s="8">
        <f t="shared" si="300"/>
        <v>0</v>
      </c>
      <c r="BP491" s="8">
        <f t="shared" si="301"/>
        <v>0</v>
      </c>
      <c r="BQ491" s="8">
        <f t="shared" si="302"/>
        <v>0</v>
      </c>
      <c r="BR491" s="8">
        <f>IFERROR(ROUNDDOWN(BF491*BN491/(BK491+BL491+BM491+BN),0),0)</f>
        <v>0</v>
      </c>
      <c r="BS491" s="8" t="str">
        <f t="shared" si="303"/>
        <v>53178-K1A-N00</v>
      </c>
      <c r="BT491" s="8">
        <f>SUMIF(FR_HITUNG_MINMAX!A:A,ORDER!A491,FR_HITUNG_MINMAX!AS:AS)</f>
        <v>1</v>
      </c>
      <c r="BU491" s="8">
        <f t="shared" si="319"/>
        <v>0</v>
      </c>
      <c r="BV491" s="8" t="str">
        <f t="shared" si="304"/>
        <v>-</v>
      </c>
      <c r="BW491" s="8" t="str">
        <f>VLOOKUP(A491,'STOK PESALAKAN'!A:F,6,0)</f>
        <v/>
      </c>
    </row>
    <row r="492" spans="1:75" ht="15" customHeight="1">
      <c r="A492" s="41" t="s">
        <v>507</v>
      </c>
      <c r="B492" s="99">
        <f>IFERROR(IFERROR(VLOOKUP(A492,'STOK PACUL'!C:H,6,0),VLOOKUP(A492,'KATEGORI PACUL'!A:C,3,0)),0)</f>
        <v>1</v>
      </c>
      <c r="C492" s="8">
        <f>IFERROR(VLOOKUP(A492,'KATEGORI PACUL'!A:D,4,0),0)</f>
        <v>0</v>
      </c>
      <c r="D492" s="99">
        <f>IFERROR(IFERROR(VLOOKUP(A492,'STOK PESALAKAN'!C:H,6,0),VLOOKUP(A492,'KATEGORI PESALAKAN'!A:C,3,0)),0)</f>
        <v>1</v>
      </c>
      <c r="E492" s="8">
        <f>IFERROR(VLOOKUP(A492,'KATEGORI PESALAKAN'!A:D,4,0),0)</f>
        <v>2</v>
      </c>
      <c r="F492" s="99">
        <f>IFERROR(IFERROR(VLOOKUP(A492,'STOK CIKDITIRO'!C:H,6,0),VLOOKUP(A492,'KATEGORI CIKDITIRO'!A:C,3,0)),0)</f>
        <v>1</v>
      </c>
      <c r="G492" s="8">
        <f>IFERROR(VLOOKUP(A492,'KATEGORI CIKDITIRO'!A:D,4,0),0)</f>
        <v>0</v>
      </c>
      <c r="H492" s="99">
        <f>IFERROR(IFERROR(VLOOKUP(A492,'STOK TRAYEMAN'!C:H,6,0),VLOOKUP(A492,'KATEGORI TRAYEMAN'!A:C,3,0)),0)</f>
        <v>0</v>
      </c>
      <c r="I492" s="8">
        <f>IFERROR(VLOOKUP(A492,'KATEGORI TRAYEMAN'!A:D,4,0),0)</f>
        <v>0</v>
      </c>
      <c r="J492" s="8" t="str">
        <f>IFERROR(VLOOKUP(A492,'NOSTOK PACUL'!A:C,3,0),IFERROR(IF(VLOOKUP(A492,'STOK PACUL'!A:B,2,0)="NOSTOK","E",VLOOKUP(A492,'KATEGORI PACUL'!A:B,2,0)),"E"))</f>
        <v>E</v>
      </c>
      <c r="K492" s="8" t="str">
        <f>IFERROR(VLOOKUP(A492,'NOSTOK PESALAKAN'!A:C,3,0),IFERROR(IF(VLOOKUP(A492,'STOK PESALAKAN'!A:B,2,0)="NOSTOK","E",VLOOKUP(A492,'KATEGORI PESALAKAN'!A:B,2,0)),"E"))</f>
        <v>C</v>
      </c>
      <c r="L492" s="8" t="str">
        <f>IFERROR(VLOOKUP(A492,'NOSTOK CIKDITIRO'!A:C,3,0),IFERROR(IF(VLOOKUP(A492,'STOK CIKDITIRO'!A:B,2,0)="NOSTOK","E",VLOOKUP(A492,'KATEGORI CIKDITIRO'!A:B,2,0)),"E"))</f>
        <v>E</v>
      </c>
      <c r="M492" s="8" t="str">
        <f>IFERROR(VLOOKUP(A492,'NOSTOK TRAYEMAN'!A:C,3,0),IFERROR(IF(VLOOKUP(A492,'STOK TRAYEMAN'!A:B,2,0)="NOSTOK","E",VLOOKUP(A492,'KATEGORI TRAYEMAN'!A:B,2,0)),"E"))</f>
        <v>E</v>
      </c>
      <c r="N492" s="8" t="str">
        <f>IFERROR(VLOOKUP(A492,FR_HITUNG_MINMAX!A:B,2,0),0)</f>
        <v>HANDLE REM KIRI H.BEAT ORI (PK)</v>
      </c>
      <c r="O492" s="8" t="str">
        <f>IFERROR(VLOOKUP(A492,FR_HITUNG_MINMAX!A:D,4,0),0)</f>
        <v>ORISIN</v>
      </c>
      <c r="P492" s="8">
        <f>IFERROR(VLOOKUP(A492,FR_HITUNG_MINMAX!A:G,7,0),1)</f>
        <v>1</v>
      </c>
      <c r="Q492" s="11">
        <f>IFERROR(VLOOKUP(A492,FR_HITUNG_MINMAX!A:J,10,0),1)</f>
        <v>1</v>
      </c>
      <c r="R492" s="8">
        <f>IFERROR(VLOOKUP(A492,FR_HITUNG_MINMAX!A:K,11,0),1)</f>
        <v>1</v>
      </c>
      <c r="S492" s="12">
        <f>IFERROR(VLOOKUP(A492,FR_HITUNG_MINMAX!A:F,6,0),0)</f>
        <v>27200</v>
      </c>
      <c r="T492" s="8">
        <f t="shared" si="305"/>
        <v>1</v>
      </c>
      <c r="U492" s="8">
        <f t="shared" si="280"/>
        <v>-1</v>
      </c>
      <c r="V492" s="8">
        <f t="shared" si="281"/>
        <v>1</v>
      </c>
      <c r="W492" s="8">
        <f t="shared" si="306"/>
        <v>0</v>
      </c>
      <c r="X492" s="8">
        <f t="shared" si="307"/>
        <v>1</v>
      </c>
      <c r="Y492" s="16"/>
      <c r="Z492" s="15">
        <f t="shared" si="282"/>
        <v>0</v>
      </c>
      <c r="AA492" s="8">
        <f t="shared" si="308"/>
        <v>0</v>
      </c>
      <c r="AB492" s="16"/>
      <c r="AC492" s="15">
        <f t="shared" si="283"/>
        <v>0</v>
      </c>
      <c r="AD492" s="8">
        <f t="shared" si="284"/>
        <v>0</v>
      </c>
      <c r="AE492" s="16"/>
      <c r="AF492" s="15">
        <f t="shared" si="285"/>
        <v>0</v>
      </c>
      <c r="AG492" s="15">
        <f t="shared" si="309"/>
        <v>0</v>
      </c>
      <c r="AH492" s="16"/>
      <c r="AI492" s="15">
        <f t="shared" si="310"/>
        <v>0</v>
      </c>
      <c r="AJ492" s="8">
        <f t="shared" si="311"/>
        <v>0</v>
      </c>
      <c r="AK492" s="8">
        <f t="shared" si="286"/>
        <v>1</v>
      </c>
      <c r="AL492" s="8">
        <f t="shared" si="287"/>
        <v>0</v>
      </c>
      <c r="AM492" s="8">
        <f t="shared" si="312"/>
        <v>0</v>
      </c>
      <c r="AN492" s="8">
        <f t="shared" si="313"/>
        <v>1</v>
      </c>
      <c r="AO492" s="8">
        <f>IFERROR(VLOOKUP(A492,PERSAMAAN!B:D,3,0),AN492)</f>
        <v>1</v>
      </c>
      <c r="AP492" s="1"/>
      <c r="AQ492" s="8">
        <f t="shared" si="288"/>
        <v>1</v>
      </c>
      <c r="AR492" s="8" t="str">
        <f>IF(AQ492=0,"-",VLOOKUP(A492,FR_HITUNG_MINMAX!A:H,8,0))</f>
        <v>SLT</v>
      </c>
      <c r="AS492" s="1" t="s">
        <v>30</v>
      </c>
      <c r="AT492" s="8" t="str">
        <f t="shared" si="289"/>
        <v>GSM</v>
      </c>
      <c r="AU492" s="12">
        <f t="shared" si="290"/>
        <v>27200</v>
      </c>
      <c r="AV492" s="12">
        <f t="shared" si="291"/>
        <v>2132750</v>
      </c>
      <c r="AW492" s="8">
        <f t="shared" si="314"/>
        <v>-2</v>
      </c>
      <c r="AX492" s="1"/>
      <c r="AY492" s="8">
        <f t="shared" si="292"/>
        <v>0</v>
      </c>
      <c r="AZ492" s="8" t="str">
        <f>IF(AY492=0,"-",VLOOKUP(A492,FR_HITUNG_MINMAX!A:I,9,0))</f>
        <v>-</v>
      </c>
      <c r="BB492" s="8" t="str">
        <f t="shared" si="293"/>
        <v>-</v>
      </c>
      <c r="BC492" s="12">
        <f t="shared" si="294"/>
        <v>0</v>
      </c>
      <c r="BD492" s="12">
        <f t="shared" si="295"/>
        <v>0</v>
      </c>
      <c r="BE492" s="16"/>
      <c r="BF492" s="8">
        <f>SUMIF('REALISASI ORDER'!C:C,A492,'REALISASI ORDER'!E:E)</f>
        <v>0</v>
      </c>
      <c r="BG492" s="8">
        <f t="shared" si="315"/>
        <v>1</v>
      </c>
      <c r="BH492" s="8">
        <f t="shared" si="296"/>
        <v>1</v>
      </c>
      <c r="BI492" s="8">
        <f t="shared" si="297"/>
        <v>1</v>
      </c>
      <c r="BJ492" s="8">
        <f t="shared" si="316"/>
        <v>0</v>
      </c>
      <c r="BK492" s="33">
        <f t="shared" si="317"/>
        <v>0</v>
      </c>
      <c r="BL492" s="33">
        <f t="shared" si="298"/>
        <v>1</v>
      </c>
      <c r="BM492" s="33">
        <f t="shared" si="299"/>
        <v>0</v>
      </c>
      <c r="BN492" s="33">
        <f t="shared" si="318"/>
        <v>0</v>
      </c>
      <c r="BO492" s="8">
        <f t="shared" si="300"/>
        <v>0</v>
      </c>
      <c r="BP492" s="8">
        <f t="shared" si="301"/>
        <v>0</v>
      </c>
      <c r="BQ492" s="8">
        <f t="shared" si="302"/>
        <v>0</v>
      </c>
      <c r="BR492" s="8">
        <f>IFERROR(ROUNDDOWN(BF492*BN492/(BK492+BL492+BM492+BN),0),0)</f>
        <v>0</v>
      </c>
      <c r="BS492" s="8" t="str">
        <f t="shared" si="303"/>
        <v>53178-K25-910</v>
      </c>
      <c r="BT492" s="8">
        <f>SUMIF(FR_HITUNG_MINMAX!A:A,ORDER!A492,FR_HITUNG_MINMAX!AS:AS)</f>
        <v>1</v>
      </c>
      <c r="BU492" s="8">
        <f t="shared" si="319"/>
        <v>0</v>
      </c>
      <c r="BV492" s="8" t="str">
        <f t="shared" si="304"/>
        <v>GSM</v>
      </c>
      <c r="BW492" s="8" t="str">
        <f>VLOOKUP(A492,'STOK PESALAKAN'!A:F,6,0)</f>
        <v/>
      </c>
    </row>
    <row r="493" spans="1:75" ht="15" customHeight="1">
      <c r="A493" s="41" t="s">
        <v>1438</v>
      </c>
      <c r="B493" s="99">
        <f>IFERROR(IFERROR(VLOOKUP(A493,'STOK PACUL'!C:H,6,0),VLOOKUP(A493,'KATEGORI PACUL'!A:C,3,0)),0)</f>
        <v>1</v>
      </c>
      <c r="C493" s="8">
        <f>IFERROR(VLOOKUP(A493,'KATEGORI PACUL'!A:D,4,0),0)</f>
        <v>0</v>
      </c>
      <c r="D493" s="99">
        <f>IFERROR(IFERROR(VLOOKUP(A493,'STOK PESALAKAN'!C:H,6,0),VLOOKUP(A493,'KATEGORI PESALAKAN'!A:C,3,0)),0)</f>
        <v>1</v>
      </c>
      <c r="E493" s="8">
        <f>IFERROR(VLOOKUP(A493,'KATEGORI PESALAKAN'!A:D,4,0),0)</f>
        <v>1</v>
      </c>
      <c r="F493" s="99">
        <f>IFERROR(IFERROR(VLOOKUP(A493,'STOK CIKDITIRO'!C:H,6,0),VLOOKUP(A493,'KATEGORI CIKDITIRO'!A:C,3,0)),0)</f>
        <v>0</v>
      </c>
      <c r="G493" s="8">
        <f>IFERROR(VLOOKUP(A493,'KATEGORI CIKDITIRO'!A:D,4,0),0)</f>
        <v>0</v>
      </c>
      <c r="H493" s="99">
        <f>IFERROR(IFERROR(VLOOKUP(A493,'STOK TRAYEMAN'!C:H,6,0),VLOOKUP(A493,'KATEGORI TRAYEMAN'!A:C,3,0)),0)</f>
        <v>0</v>
      </c>
      <c r="I493" s="8">
        <f>IFERROR(VLOOKUP(A493,'KATEGORI TRAYEMAN'!A:D,4,0),0)</f>
        <v>0</v>
      </c>
      <c r="J493" s="8" t="str">
        <f>IFERROR(VLOOKUP(A493,'NOSTOK PACUL'!A:C,3,0),IFERROR(IF(VLOOKUP(A493,'STOK PACUL'!A:B,2,0)="NOSTOK","E",VLOOKUP(A493,'KATEGORI PACUL'!A:B,2,0)),"E"))</f>
        <v>E</v>
      </c>
      <c r="K493" s="8" t="str">
        <f>IFERROR(VLOOKUP(A493,'NOSTOK PESALAKAN'!A:C,3,0),IFERROR(IF(VLOOKUP(A493,'STOK PESALAKAN'!A:B,2,0)="NOSTOK","E",VLOOKUP(A493,'KATEGORI PESALAKAN'!A:B,2,0)),"E"))</f>
        <v>D</v>
      </c>
      <c r="L493" s="8" t="str">
        <f>IFERROR(VLOOKUP(A493,'NOSTOK CIKDITIRO'!A:C,3,0),IFERROR(IF(VLOOKUP(A493,'STOK CIKDITIRO'!A:B,2,0)="NOSTOK","E",VLOOKUP(A493,'KATEGORI CIKDITIRO'!A:B,2,0)),"E"))</f>
        <v>E</v>
      </c>
      <c r="M493" s="8" t="str">
        <f>IFERROR(VLOOKUP(A493,'NOSTOK TRAYEMAN'!A:C,3,0),IFERROR(IF(VLOOKUP(A493,'STOK TRAYEMAN'!A:B,2,0)="NOSTOK","E",VLOOKUP(A493,'KATEGORI TRAYEMAN'!A:B,2,0)),"E"))</f>
        <v>E</v>
      </c>
      <c r="N493" s="8" t="str">
        <f>IFERROR(VLOOKUP(A493,FR_HITUNG_MINMAX!A:B,2,0),0)</f>
        <v xml:space="preserve">HANDLE REM KIRI H.SCOOPY FI ORI (PK) </v>
      </c>
      <c r="O493" s="8" t="str">
        <f>IFERROR(VLOOKUP(A493,FR_HITUNG_MINMAX!A:D,4,0),0)</f>
        <v>ORISIN</v>
      </c>
      <c r="P493" s="8">
        <f>IFERROR(VLOOKUP(A493,FR_HITUNG_MINMAX!A:G,7,0),1)</f>
        <v>1</v>
      </c>
      <c r="Q493" s="11" t="str">
        <f>IFERROR(VLOOKUP(A493,FR_HITUNG_MINMAX!A:J,10,0),1)</f>
        <v>1</v>
      </c>
      <c r="R493" s="8">
        <f>IFERROR(VLOOKUP(A493,FR_HITUNG_MINMAX!A:K,11,0),1)</f>
        <v>1</v>
      </c>
      <c r="S493" s="12">
        <f>IFERROR(VLOOKUP(A493,FR_HITUNG_MINMAX!A:F,6,0),0)</f>
        <v>34000</v>
      </c>
      <c r="T493" s="8">
        <f t="shared" si="305"/>
        <v>1</v>
      </c>
      <c r="U493" s="8">
        <f t="shared" si="280"/>
        <v>0</v>
      </c>
      <c r="V493" s="8">
        <f t="shared" si="281"/>
        <v>0</v>
      </c>
      <c r="W493" s="8">
        <f t="shared" si="306"/>
        <v>0</v>
      </c>
      <c r="X493" s="8">
        <f t="shared" si="307"/>
        <v>0</v>
      </c>
      <c r="Y493" s="16"/>
      <c r="Z493" s="15">
        <f t="shared" si="282"/>
        <v>0</v>
      </c>
      <c r="AA493" s="8">
        <f t="shared" si="308"/>
        <v>0</v>
      </c>
      <c r="AB493" s="16"/>
      <c r="AC493" s="15">
        <f t="shared" si="283"/>
        <v>0</v>
      </c>
      <c r="AD493" s="8">
        <f t="shared" si="284"/>
        <v>0</v>
      </c>
      <c r="AE493" s="16"/>
      <c r="AF493" s="15">
        <f t="shared" si="285"/>
        <v>0</v>
      </c>
      <c r="AG493" s="15">
        <f t="shared" si="309"/>
        <v>0</v>
      </c>
      <c r="AH493" s="16"/>
      <c r="AI493" s="15">
        <f t="shared" si="310"/>
        <v>0</v>
      </c>
      <c r="AJ493" s="8">
        <f t="shared" si="311"/>
        <v>0</v>
      </c>
      <c r="AK493" s="8">
        <f t="shared" si="286"/>
        <v>0</v>
      </c>
      <c r="AL493" s="8">
        <f t="shared" si="287"/>
        <v>0</v>
      </c>
      <c r="AM493" s="8">
        <f t="shared" si="312"/>
        <v>0</v>
      </c>
      <c r="AN493" s="8">
        <f t="shared" si="313"/>
        <v>0</v>
      </c>
      <c r="AO493" s="8">
        <f>IFERROR(VLOOKUP(A493,PERSAMAAN!B:D,3,0),AN493)</f>
        <v>0</v>
      </c>
      <c r="AP493" s="1"/>
      <c r="AQ493" s="8">
        <f t="shared" si="288"/>
        <v>0</v>
      </c>
      <c r="AR493" s="8" t="str">
        <f>IF(AQ493=0,"-",VLOOKUP(A493,FR_HITUNG_MINMAX!A:H,8,0))</f>
        <v>-</v>
      </c>
      <c r="AS493" s="1"/>
      <c r="AT493" s="8" t="str">
        <f t="shared" si="289"/>
        <v>-</v>
      </c>
      <c r="AU493" s="12">
        <f t="shared" si="290"/>
        <v>0</v>
      </c>
      <c r="AV493" s="12">
        <f t="shared" si="291"/>
        <v>0</v>
      </c>
      <c r="AW493" s="8">
        <f t="shared" si="314"/>
        <v>-1</v>
      </c>
      <c r="AX493" s="1"/>
      <c r="AY493" s="8">
        <f t="shared" si="292"/>
        <v>0</v>
      </c>
      <c r="AZ493" s="8" t="str">
        <f>IF(AY493=0,"-",VLOOKUP(A493,FR_HITUNG_MINMAX!A:I,9,0))</f>
        <v>-</v>
      </c>
      <c r="BB493" s="8" t="str">
        <f t="shared" si="293"/>
        <v>-</v>
      </c>
      <c r="BC493" s="12">
        <f t="shared" si="294"/>
        <v>0</v>
      </c>
      <c r="BD493" s="12">
        <f t="shared" si="295"/>
        <v>0</v>
      </c>
      <c r="BE493" s="16"/>
      <c r="BF493" s="8">
        <f>SUMIF('REALISASI ORDER'!C:C,A493,'REALISASI ORDER'!E:E)</f>
        <v>0</v>
      </c>
      <c r="BG493" s="8">
        <f t="shared" si="315"/>
        <v>1</v>
      </c>
      <c r="BH493" s="8">
        <f t="shared" si="296"/>
        <v>1</v>
      </c>
      <c r="BI493" s="8">
        <f t="shared" si="297"/>
        <v>0</v>
      </c>
      <c r="BJ493" s="8">
        <f t="shared" si="316"/>
        <v>0</v>
      </c>
      <c r="BK493" s="33">
        <f t="shared" si="317"/>
        <v>0</v>
      </c>
      <c r="BL493" s="33">
        <f t="shared" si="298"/>
        <v>0</v>
      </c>
      <c r="BM493" s="33">
        <f t="shared" si="299"/>
        <v>0</v>
      </c>
      <c r="BN493" s="33">
        <f t="shared" si="318"/>
        <v>0</v>
      </c>
      <c r="BO493" s="8">
        <f t="shared" si="300"/>
        <v>0</v>
      </c>
      <c r="BP493" s="8">
        <f t="shared" si="301"/>
        <v>0</v>
      </c>
      <c r="BQ493" s="8">
        <f t="shared" si="302"/>
        <v>0</v>
      </c>
      <c r="BR493" s="8">
        <f>IFERROR(ROUNDDOWN(BF493*BN493/(BK493+BL493+BM493+BN),0),0)</f>
        <v>0</v>
      </c>
      <c r="BS493" s="8" t="str">
        <f t="shared" si="303"/>
        <v>53178-KYT-900</v>
      </c>
      <c r="BT493" s="8">
        <f>SUMIF(FR_HITUNG_MINMAX!A:A,ORDER!A493,FR_HITUNG_MINMAX!AS:AS)</f>
        <v>1</v>
      </c>
      <c r="BU493" s="8">
        <f t="shared" si="319"/>
        <v>0</v>
      </c>
      <c r="BV493" s="8" t="str">
        <f t="shared" si="304"/>
        <v>-</v>
      </c>
      <c r="BW493" s="8" t="str">
        <f>VLOOKUP(A493,'STOK PESALAKAN'!A:F,6,0)</f>
        <v/>
      </c>
    </row>
    <row r="494" spans="1:75" ht="15" customHeight="1">
      <c r="A494" s="41" t="s">
        <v>510</v>
      </c>
      <c r="B494" s="99">
        <f>IFERROR(IFERROR(VLOOKUP(A494,'STOK PACUL'!C:H,6,0),VLOOKUP(A494,'KATEGORI PACUL'!A:C,3,0)),0)</f>
        <v>2</v>
      </c>
      <c r="C494" s="8">
        <f>IFERROR(VLOOKUP(A494,'KATEGORI PACUL'!A:D,4,0),0)</f>
        <v>0</v>
      </c>
      <c r="D494" s="99">
        <f>IFERROR(IFERROR(VLOOKUP(A494,'STOK PESALAKAN'!C:H,6,0),VLOOKUP(A494,'KATEGORI PESALAKAN'!A:C,3,0)),0)</f>
        <v>0</v>
      </c>
      <c r="E494" s="8">
        <f>IFERROR(VLOOKUP(A494,'KATEGORI PESALAKAN'!A:D,4,0),0)</f>
        <v>2</v>
      </c>
      <c r="F494" s="99">
        <f>IFERROR(IFERROR(VLOOKUP(A494,'STOK CIKDITIRO'!C:H,6,0),VLOOKUP(A494,'KATEGORI CIKDITIRO'!A:C,3,0)),0)</f>
        <v>4</v>
      </c>
      <c r="G494" s="8">
        <f>IFERROR(VLOOKUP(A494,'KATEGORI CIKDITIRO'!A:D,4,0),0)</f>
        <v>0</v>
      </c>
      <c r="H494" s="99">
        <f>IFERROR(IFERROR(VLOOKUP(A494,'STOK TRAYEMAN'!C:H,6,0),VLOOKUP(A494,'KATEGORI TRAYEMAN'!A:C,3,0)),0)</f>
        <v>2</v>
      </c>
      <c r="I494" s="8">
        <f>IFERROR(VLOOKUP(A494,'KATEGORI TRAYEMAN'!A:D,4,0),0)</f>
        <v>0</v>
      </c>
      <c r="J494" s="8" t="str">
        <f>IFERROR(VLOOKUP(A494,'NOSTOK PACUL'!A:C,3,0),IFERROR(IF(VLOOKUP(A494,'STOK PACUL'!A:B,2,0)="NOSTOK","E",VLOOKUP(A494,'KATEGORI PACUL'!A:B,2,0)),"E"))</f>
        <v>E</v>
      </c>
      <c r="K494" s="8" t="str">
        <f>IFERROR(VLOOKUP(A494,'NOSTOK PESALAKAN'!A:C,3,0),IFERROR(IF(VLOOKUP(A494,'STOK PESALAKAN'!A:B,2,0)="NOSTOK","E",VLOOKUP(A494,'KATEGORI PESALAKAN'!A:B,2,0)),"E"))</f>
        <v>D</v>
      </c>
      <c r="L494" s="8" t="str">
        <f>IFERROR(VLOOKUP(A494,'NOSTOK CIKDITIRO'!A:C,3,0),IFERROR(IF(VLOOKUP(A494,'STOK CIKDITIRO'!A:B,2,0)="NOSTOK","E",VLOOKUP(A494,'KATEGORI CIKDITIRO'!A:B,2,0)),"E"))</f>
        <v>E</v>
      </c>
      <c r="M494" s="8" t="str">
        <f>IFERROR(VLOOKUP(A494,'NOSTOK TRAYEMAN'!A:C,3,0),IFERROR(IF(VLOOKUP(A494,'STOK TRAYEMAN'!A:B,2,0)="NOSTOK","E",VLOOKUP(A494,'KATEGORI TRAYEMAN'!A:B,2,0)),"E"))</f>
        <v>E</v>
      </c>
      <c r="N494" s="8" t="str">
        <f>IFERROR(VLOOKUP(A494,FR_HITUNG_MINMAX!A:B,2,0),0)</f>
        <v>SEAL PULLY / SIL PULLY Y.MIO J ORI</v>
      </c>
      <c r="O494" s="8" t="str">
        <f>IFERROR(VLOOKUP(A494,FR_HITUNG_MINMAX!A:D,4,0),0)</f>
        <v>ORISIN</v>
      </c>
      <c r="P494" s="8">
        <f>IFERROR(VLOOKUP(A494,FR_HITUNG_MINMAX!A:G,7,0),1)</f>
        <v>1</v>
      </c>
      <c r="Q494" s="11" t="str">
        <f>IFERROR(VLOOKUP(A494,FR_HITUNG_MINMAX!A:J,10,0),1)</f>
        <v>1</v>
      </c>
      <c r="R494" s="8">
        <f>IFERROR(VLOOKUP(A494,FR_HITUNG_MINMAX!A:K,11,0),1)</f>
        <v>1</v>
      </c>
      <c r="S494" s="12">
        <f>IFERROR(VLOOKUP(A494,FR_HITUNG_MINMAX!A:F,6,0),0)</f>
        <v>19000</v>
      </c>
      <c r="T494" s="8">
        <f t="shared" si="305"/>
        <v>2</v>
      </c>
      <c r="U494" s="8">
        <f t="shared" si="280"/>
        <v>-2</v>
      </c>
      <c r="V494" s="8">
        <f t="shared" si="281"/>
        <v>4</v>
      </c>
      <c r="W494" s="8">
        <f t="shared" si="306"/>
        <v>2</v>
      </c>
      <c r="X494" s="8">
        <f t="shared" si="307"/>
        <v>2</v>
      </c>
      <c r="Y494" s="16"/>
      <c r="Z494" s="15">
        <f t="shared" si="282"/>
        <v>0</v>
      </c>
      <c r="AA494" s="8">
        <f t="shared" si="308"/>
        <v>0</v>
      </c>
      <c r="AB494" s="16"/>
      <c r="AC494" s="15">
        <f t="shared" si="283"/>
        <v>0</v>
      </c>
      <c r="AD494" s="8">
        <f t="shared" si="284"/>
        <v>0</v>
      </c>
      <c r="AE494" s="16"/>
      <c r="AF494" s="15">
        <f t="shared" si="285"/>
        <v>0</v>
      </c>
      <c r="AG494" s="15">
        <f t="shared" si="309"/>
        <v>0</v>
      </c>
      <c r="AH494" s="16"/>
      <c r="AI494" s="15">
        <f t="shared" si="310"/>
        <v>0</v>
      </c>
      <c r="AJ494" s="8">
        <f t="shared" si="311"/>
        <v>2</v>
      </c>
      <c r="AK494" s="8">
        <f t="shared" si="286"/>
        <v>1</v>
      </c>
      <c r="AL494" s="8">
        <f t="shared" si="287"/>
        <v>0</v>
      </c>
      <c r="AM494" s="8">
        <f t="shared" si="312"/>
        <v>0</v>
      </c>
      <c r="AN494" s="8">
        <f t="shared" si="313"/>
        <v>3</v>
      </c>
      <c r="AO494" s="8">
        <f>IFERROR(VLOOKUP(A494,PERSAMAAN!B:D,3,0),AN494)</f>
        <v>3</v>
      </c>
      <c r="AP494" s="1">
        <v>4</v>
      </c>
      <c r="AQ494" s="8">
        <f t="shared" si="288"/>
        <v>4</v>
      </c>
      <c r="AR494" s="8" t="str">
        <f>IF(AQ494=0,"-",VLOOKUP(A494,FR_HITUNG_MINMAX!A:H,8,0))</f>
        <v>GSM</v>
      </c>
      <c r="AS494" s="1" t="s">
        <v>31</v>
      </c>
      <c r="AT494" s="8" t="str">
        <f t="shared" si="289"/>
        <v>SLT</v>
      </c>
      <c r="AU494" s="12">
        <f t="shared" si="290"/>
        <v>76000</v>
      </c>
      <c r="AV494" s="12">
        <f t="shared" si="291"/>
        <v>1865800</v>
      </c>
      <c r="AW494" s="8">
        <f t="shared" si="314"/>
        <v>-10</v>
      </c>
      <c r="AX494" s="1"/>
      <c r="AY494" s="8">
        <f t="shared" si="292"/>
        <v>0</v>
      </c>
      <c r="AZ494" s="8" t="str">
        <f>IF(AY494=0,"-",VLOOKUP(A494,FR_HITUNG_MINMAX!A:I,9,0))</f>
        <v>-</v>
      </c>
      <c r="BB494" s="8" t="str">
        <f t="shared" si="293"/>
        <v>-</v>
      </c>
      <c r="BC494" s="12">
        <f t="shared" si="294"/>
        <v>0</v>
      </c>
      <c r="BD494" s="12">
        <f t="shared" si="295"/>
        <v>0</v>
      </c>
      <c r="BE494" s="16"/>
      <c r="BF494" s="8">
        <f>SUMIF('REALISASI ORDER'!C:C,A494,'REALISASI ORDER'!E:E)</f>
        <v>0</v>
      </c>
      <c r="BG494" s="8">
        <f t="shared" si="315"/>
        <v>2</v>
      </c>
      <c r="BH494" s="8">
        <f t="shared" si="296"/>
        <v>0</v>
      </c>
      <c r="BI494" s="8">
        <f t="shared" si="297"/>
        <v>4</v>
      </c>
      <c r="BJ494" s="8">
        <f t="shared" si="316"/>
        <v>2</v>
      </c>
      <c r="BK494" s="33">
        <f t="shared" si="317"/>
        <v>0</v>
      </c>
      <c r="BL494" s="33">
        <f t="shared" si="298"/>
        <v>2</v>
      </c>
      <c r="BM494" s="33">
        <f t="shared" si="299"/>
        <v>0</v>
      </c>
      <c r="BN494" s="33">
        <f t="shared" si="318"/>
        <v>0</v>
      </c>
      <c r="BO494" s="8">
        <f t="shared" si="300"/>
        <v>0</v>
      </c>
      <c r="BP494" s="8">
        <f t="shared" si="301"/>
        <v>0</v>
      </c>
      <c r="BQ494" s="8">
        <f t="shared" si="302"/>
        <v>0</v>
      </c>
      <c r="BR494" s="8">
        <f>IFERROR(ROUNDDOWN(BF494*BN494/(BK494+BL494+BM494+BN),0),0)</f>
        <v>0</v>
      </c>
      <c r="BS494" s="8" t="str">
        <f t="shared" si="303"/>
        <v>54P-E7465-00</v>
      </c>
      <c r="BT494" s="8">
        <f>SUMIF(FR_HITUNG_MINMAX!A:A,ORDER!A494,FR_HITUNG_MINMAX!AS:AS)</f>
        <v>1</v>
      </c>
      <c r="BU494" s="8">
        <f t="shared" si="319"/>
        <v>0</v>
      </c>
      <c r="BV494" s="8" t="str">
        <f t="shared" si="304"/>
        <v>SLT</v>
      </c>
      <c r="BW494" s="8" t="str">
        <f>VLOOKUP(A494,'STOK PESALAKAN'!A:F,6,0)</f>
        <v/>
      </c>
    </row>
    <row r="495" spans="1:75" ht="15" customHeight="1">
      <c r="A495" s="41" t="s">
        <v>1656</v>
      </c>
      <c r="B495" s="99">
        <f>IFERROR(IFERROR(VLOOKUP(A495,'STOK PACUL'!C:H,6,0),VLOOKUP(A495,'KATEGORI PACUL'!A:C,3,0)),0)</f>
        <v>2</v>
      </c>
      <c r="C495" s="8">
        <f>IFERROR(VLOOKUP(A495,'KATEGORI PACUL'!A:D,4,0),0)</f>
        <v>0</v>
      </c>
      <c r="D495" s="99">
        <f>IFERROR(IFERROR(VLOOKUP(A495,'STOK PESALAKAN'!C:H,6,0),VLOOKUP(A495,'KATEGORI PESALAKAN'!A:C,3,0)),0)</f>
        <v>2</v>
      </c>
      <c r="E495" s="8">
        <f>IFERROR(VLOOKUP(A495,'KATEGORI PESALAKAN'!A:D,4,0),0)</f>
        <v>2</v>
      </c>
      <c r="F495" s="99">
        <f>IFERROR(IFERROR(VLOOKUP(A495,'STOK CIKDITIRO'!C:H,6,0),VLOOKUP(A495,'KATEGORI CIKDITIRO'!A:C,3,0)),0)</f>
        <v>1</v>
      </c>
      <c r="G495" s="8">
        <f>IFERROR(VLOOKUP(A495,'KATEGORI CIKDITIRO'!A:D,4,0),0)</f>
        <v>0</v>
      </c>
      <c r="H495" s="99">
        <f>IFERROR(IFERROR(VLOOKUP(A495,'STOK TRAYEMAN'!C:H,6,0),VLOOKUP(A495,'KATEGORI TRAYEMAN'!A:C,3,0)),0)</f>
        <v>0</v>
      </c>
      <c r="I495" s="8">
        <f>IFERROR(VLOOKUP(A495,'KATEGORI TRAYEMAN'!A:D,4,0),0)</f>
        <v>0</v>
      </c>
      <c r="J495" s="8" t="str">
        <f>IFERROR(VLOOKUP(A495,'NOSTOK PACUL'!A:C,3,0),IFERROR(IF(VLOOKUP(A495,'STOK PACUL'!A:B,2,0)="NOSTOK","E",VLOOKUP(A495,'KATEGORI PACUL'!A:B,2,0)),"E"))</f>
        <v>E</v>
      </c>
      <c r="K495" s="8" t="str">
        <f>IFERROR(VLOOKUP(A495,'NOSTOK PESALAKAN'!A:C,3,0),IFERROR(IF(VLOOKUP(A495,'STOK PESALAKAN'!A:B,2,0)="NOSTOK","E",VLOOKUP(A495,'KATEGORI PESALAKAN'!A:B,2,0)),"E"))</f>
        <v>D</v>
      </c>
      <c r="L495" s="8" t="str">
        <f>IFERROR(VLOOKUP(A495,'NOSTOK CIKDITIRO'!A:C,3,0),IFERROR(IF(VLOOKUP(A495,'STOK CIKDITIRO'!A:B,2,0)="NOSTOK","E",VLOOKUP(A495,'KATEGORI CIKDITIRO'!A:B,2,0)),"E"))</f>
        <v>E</v>
      </c>
      <c r="M495" s="8" t="str">
        <f>IFERROR(VLOOKUP(A495,'NOSTOK TRAYEMAN'!A:C,3,0),IFERROR(IF(VLOOKUP(A495,'STOK TRAYEMAN'!A:B,2,0)="NOSTOK","E",VLOOKUP(A495,'KATEGORI TRAYEMAN'!A:B,2,0)),"E"))</f>
        <v>E</v>
      </c>
      <c r="N495" s="8" t="str">
        <f>IFERROR(VLOOKUP(A495,FR_HITUNG_MINMAX!A:B,2,0),0)</f>
        <v>DISC PAD BELAKANG H.MEGAPRO MST (PB)</v>
      </c>
      <c r="O495" s="8" t="str">
        <f>IFERROR(VLOOKUP(A495,FR_HITUNG_MINMAX!A:D,4,0),0)</f>
        <v>BAUDMU</v>
      </c>
      <c r="P495" s="8">
        <f>IFERROR(VLOOKUP(A495,FR_HITUNG_MINMAX!A:G,7,0),1)</f>
        <v>1</v>
      </c>
      <c r="Q495" s="11">
        <f>IFERROR(VLOOKUP(A495,FR_HITUNG_MINMAX!A:J,10,0),1)</f>
        <v>1</v>
      </c>
      <c r="R495" s="8">
        <f>IFERROR(VLOOKUP(A495,FR_HITUNG_MINMAX!A:K,11,0),1)</f>
        <v>1</v>
      </c>
      <c r="S495" s="12">
        <f>IFERROR(VLOOKUP(A495,FR_HITUNG_MINMAX!A:F,6,0),0)</f>
        <v>15000</v>
      </c>
      <c r="T495" s="8">
        <f t="shared" si="305"/>
        <v>2</v>
      </c>
      <c r="U495" s="8">
        <f t="shared" si="280"/>
        <v>0</v>
      </c>
      <c r="V495" s="8">
        <f t="shared" si="281"/>
        <v>1</v>
      </c>
      <c r="W495" s="8">
        <f t="shared" si="306"/>
        <v>0</v>
      </c>
      <c r="X495" s="8">
        <f t="shared" si="307"/>
        <v>0</v>
      </c>
      <c r="Y495" s="16"/>
      <c r="Z495" s="15">
        <f t="shared" si="282"/>
        <v>0</v>
      </c>
      <c r="AA495" s="8">
        <f t="shared" si="308"/>
        <v>0</v>
      </c>
      <c r="AB495" s="16"/>
      <c r="AC495" s="15">
        <f t="shared" si="283"/>
        <v>0</v>
      </c>
      <c r="AD495" s="8">
        <f t="shared" si="284"/>
        <v>0</v>
      </c>
      <c r="AE495" s="16"/>
      <c r="AF495" s="15">
        <f t="shared" si="285"/>
        <v>0</v>
      </c>
      <c r="AG495" s="15">
        <f t="shared" si="309"/>
        <v>0</v>
      </c>
      <c r="AH495" s="16"/>
      <c r="AI495" s="15">
        <f t="shared" si="310"/>
        <v>0</v>
      </c>
      <c r="AJ495" s="8">
        <f t="shared" si="311"/>
        <v>0</v>
      </c>
      <c r="AK495" s="8">
        <f t="shared" si="286"/>
        <v>0</v>
      </c>
      <c r="AL495" s="8">
        <f t="shared" si="287"/>
        <v>0</v>
      </c>
      <c r="AM495" s="8">
        <f t="shared" si="312"/>
        <v>0</v>
      </c>
      <c r="AN495" s="8">
        <f t="shared" si="313"/>
        <v>0</v>
      </c>
      <c r="AO495" s="8">
        <f>IFERROR(VLOOKUP(A495,PERSAMAAN!B:D,3,0),AN495)</f>
        <v>0</v>
      </c>
      <c r="AP495" s="1"/>
      <c r="AQ495" s="8">
        <f t="shared" si="288"/>
        <v>0</v>
      </c>
      <c r="AR495" s="8" t="str">
        <f>IF(AQ495=0,"-",VLOOKUP(A495,FR_HITUNG_MINMAX!A:H,8,0))</f>
        <v>-</v>
      </c>
      <c r="AS495" s="1"/>
      <c r="AT495" s="8" t="str">
        <f t="shared" si="289"/>
        <v>-</v>
      </c>
      <c r="AU495" s="12">
        <f t="shared" si="290"/>
        <v>0</v>
      </c>
      <c r="AV495" s="12">
        <f t="shared" si="291"/>
        <v>0</v>
      </c>
      <c r="AW495" s="8" t="b">
        <f t="shared" si="314"/>
        <v>0</v>
      </c>
      <c r="AX495" s="1"/>
      <c r="AY495" s="8">
        <f t="shared" si="292"/>
        <v>0</v>
      </c>
      <c r="AZ495" s="8" t="str">
        <f>IF(AY495=0,"-",VLOOKUP(A495,FR_HITUNG_MINMAX!A:I,9,0))</f>
        <v>-</v>
      </c>
      <c r="BB495" s="8" t="str">
        <f t="shared" si="293"/>
        <v>-</v>
      </c>
      <c r="BC495" s="12">
        <f t="shared" si="294"/>
        <v>0</v>
      </c>
      <c r="BD495" s="12">
        <f t="shared" si="295"/>
        <v>0</v>
      </c>
      <c r="BE495" s="16"/>
      <c r="BF495" s="8">
        <f>SUMIF('REALISASI ORDER'!C:C,A495,'REALISASI ORDER'!E:E)</f>
        <v>0</v>
      </c>
      <c r="BG495" s="8">
        <f t="shared" si="315"/>
        <v>2</v>
      </c>
      <c r="BH495" s="8">
        <f t="shared" si="296"/>
        <v>2</v>
      </c>
      <c r="BI495" s="8">
        <f t="shared" si="297"/>
        <v>1</v>
      </c>
      <c r="BJ495" s="8">
        <f t="shared" si="316"/>
        <v>0</v>
      </c>
      <c r="BK495" s="33">
        <f t="shared" si="317"/>
        <v>0</v>
      </c>
      <c r="BL495" s="33">
        <f t="shared" si="298"/>
        <v>0</v>
      </c>
      <c r="BM495" s="33">
        <f t="shared" si="299"/>
        <v>0</v>
      </c>
      <c r="BN495" s="33">
        <f t="shared" si="318"/>
        <v>0</v>
      </c>
      <c r="BO495" s="8">
        <f t="shared" si="300"/>
        <v>0</v>
      </c>
      <c r="BP495" s="8">
        <f t="shared" si="301"/>
        <v>0</v>
      </c>
      <c r="BQ495" s="8">
        <f t="shared" si="302"/>
        <v>0</v>
      </c>
      <c r="BR495" s="8">
        <f>IFERROR(ROUNDDOWN(BF495*BN495/(BK495+BL495+BM495+BN),0),0)</f>
        <v>0</v>
      </c>
      <c r="BS495" s="8" t="str">
        <f t="shared" si="303"/>
        <v>DBMGPM</v>
      </c>
      <c r="BT495" s="8">
        <f>SUMIF(FR_HITUNG_MINMAX!A:A,ORDER!A495,FR_HITUNG_MINMAX!AS:AS)</f>
        <v>1</v>
      </c>
      <c r="BU495" s="8">
        <f t="shared" si="319"/>
        <v>0</v>
      </c>
      <c r="BV495" s="8" t="str">
        <f t="shared" si="304"/>
        <v>-</v>
      </c>
      <c r="BW495" s="8" t="str">
        <f>VLOOKUP(A495,'STOK PESALAKAN'!A:F,6,0)</f>
        <v/>
      </c>
    </row>
    <row r="496" spans="1:75">
      <c r="A496" s="41" t="s">
        <v>731</v>
      </c>
      <c r="B496" s="99">
        <f>IFERROR(IFERROR(VLOOKUP(A496,'STOK PACUL'!C:H,6,0),VLOOKUP(A496,'KATEGORI PACUL'!A:C,3,0)),0)</f>
        <v>3</v>
      </c>
      <c r="C496" s="8">
        <f>IFERROR(VLOOKUP(A496,'KATEGORI PACUL'!A:D,4,0),0)</f>
        <v>0</v>
      </c>
      <c r="D496" s="99">
        <f>IFERROR(IFERROR(VLOOKUP(A496,'STOK PESALAKAN'!C:H,6,0),VLOOKUP(A496,'KATEGORI PESALAKAN'!A:C,3,0)),0)</f>
        <v>2</v>
      </c>
      <c r="E496" s="8">
        <f>IFERROR(VLOOKUP(A496,'KATEGORI PESALAKAN'!A:D,4,0),0)</f>
        <v>2</v>
      </c>
      <c r="F496" s="99">
        <f>IFERROR(IFERROR(VLOOKUP(A496,'STOK CIKDITIRO'!C:H,6,0),VLOOKUP(A496,'KATEGORI CIKDITIRO'!A:C,3,0)),0)</f>
        <v>1</v>
      </c>
      <c r="G496" s="8">
        <f>IFERROR(VLOOKUP(A496,'KATEGORI CIKDITIRO'!A:D,4,0),0)</f>
        <v>0</v>
      </c>
      <c r="H496" s="99">
        <f>IFERROR(IFERROR(VLOOKUP(A496,'STOK TRAYEMAN'!C:H,6,0),VLOOKUP(A496,'KATEGORI TRAYEMAN'!A:C,3,0)),0)</f>
        <v>0</v>
      </c>
      <c r="I496" s="8">
        <f>IFERROR(VLOOKUP(A496,'KATEGORI TRAYEMAN'!A:D,4,0),0)</f>
        <v>0</v>
      </c>
      <c r="J496" s="8" t="str">
        <f>IFERROR(VLOOKUP(A496,'NOSTOK PACUL'!A:C,3,0),IFERROR(IF(VLOOKUP(A496,'STOK PACUL'!A:B,2,0)="NOSTOK","E",VLOOKUP(A496,'KATEGORI PACUL'!A:B,2,0)),"E"))</f>
        <v>E</v>
      </c>
      <c r="K496" s="8" t="str">
        <f>IFERROR(VLOOKUP(A496,'NOSTOK PESALAKAN'!A:C,3,0),IFERROR(IF(VLOOKUP(A496,'STOK PESALAKAN'!A:B,2,0)="NOSTOK","E",VLOOKUP(A496,'KATEGORI PESALAKAN'!A:B,2,0)),"E"))</f>
        <v>D</v>
      </c>
      <c r="L496" s="8" t="str">
        <f>IFERROR(VLOOKUP(A496,'NOSTOK CIKDITIRO'!A:C,3,0),IFERROR(IF(VLOOKUP(A496,'STOK CIKDITIRO'!A:B,2,0)="NOSTOK","E",VLOOKUP(A496,'KATEGORI CIKDITIRO'!A:B,2,0)),"E"))</f>
        <v>E</v>
      </c>
      <c r="M496" s="8" t="str">
        <f>IFERROR(VLOOKUP(A496,'NOSTOK TRAYEMAN'!A:C,3,0),IFERROR(IF(VLOOKUP(A496,'STOK TRAYEMAN'!A:B,2,0)="NOSTOK","E",VLOOKUP(A496,'KATEGORI TRAYEMAN'!A:B,2,0)),"E"))</f>
        <v>E</v>
      </c>
      <c r="N496" s="8" t="str">
        <f>IFERROR(VLOOKUP(A496,FR_HITUNG_MINMAX!A:B,2,0),0)</f>
        <v>DISC PAD H.TIGER/MEGAPRO/ADV MST (PB)</v>
      </c>
      <c r="O496" s="8" t="str">
        <f>IFERROR(VLOOKUP(A496,FR_HITUNG_MINMAX!A:D,4,0),0)</f>
        <v>BAUDMU</v>
      </c>
      <c r="P496" s="8">
        <f>IFERROR(VLOOKUP(A496,FR_HITUNG_MINMAX!A:G,7,0),1)</f>
        <v>1</v>
      </c>
      <c r="Q496" s="11">
        <f>IFERROR(VLOOKUP(A496,FR_HITUNG_MINMAX!A:J,10,0),1)</f>
        <v>1</v>
      </c>
      <c r="R496" s="8">
        <f>IFERROR(VLOOKUP(A496,FR_HITUNG_MINMAX!A:K,11,0),1)</f>
        <v>1</v>
      </c>
      <c r="S496" s="12">
        <f>IFERROR(VLOOKUP(A496,FR_HITUNG_MINMAX!A:F,6,0),0)</f>
        <v>11000</v>
      </c>
      <c r="T496" s="8">
        <f t="shared" si="305"/>
        <v>3</v>
      </c>
      <c r="U496" s="8">
        <f t="shared" si="280"/>
        <v>0</v>
      </c>
      <c r="V496" s="8">
        <f t="shared" si="281"/>
        <v>1</v>
      </c>
      <c r="W496" s="8">
        <f t="shared" si="306"/>
        <v>0</v>
      </c>
      <c r="X496" s="8">
        <f t="shared" si="307"/>
        <v>0</v>
      </c>
      <c r="Y496" s="16"/>
      <c r="Z496" s="15">
        <f t="shared" si="282"/>
        <v>0</v>
      </c>
      <c r="AA496" s="8">
        <f t="shared" si="308"/>
        <v>0</v>
      </c>
      <c r="AB496" s="16"/>
      <c r="AC496" s="15">
        <f t="shared" si="283"/>
        <v>0</v>
      </c>
      <c r="AD496" s="8">
        <f t="shared" si="284"/>
        <v>0</v>
      </c>
      <c r="AE496" s="16"/>
      <c r="AF496" s="15">
        <f t="shared" si="285"/>
        <v>0</v>
      </c>
      <c r="AG496" s="15">
        <f t="shared" si="309"/>
        <v>0</v>
      </c>
      <c r="AH496" s="16"/>
      <c r="AI496" s="15">
        <f t="shared" si="310"/>
        <v>0</v>
      </c>
      <c r="AJ496" s="8">
        <f t="shared" si="311"/>
        <v>0</v>
      </c>
      <c r="AK496" s="8">
        <f t="shared" si="286"/>
        <v>0</v>
      </c>
      <c r="AL496" s="8">
        <f t="shared" si="287"/>
        <v>0</v>
      </c>
      <c r="AM496" s="8">
        <f t="shared" si="312"/>
        <v>0</v>
      </c>
      <c r="AN496" s="8">
        <f t="shared" si="313"/>
        <v>0</v>
      </c>
      <c r="AO496" s="8">
        <f>IFERROR(VLOOKUP(A496,PERSAMAAN!B:D,3,0),AN496)</f>
        <v>0</v>
      </c>
      <c r="AP496" s="1"/>
      <c r="AQ496" s="8">
        <f t="shared" si="288"/>
        <v>0</v>
      </c>
      <c r="AR496" s="8" t="str">
        <f>IF(AQ496=0,"-",VLOOKUP(A496,FR_HITUNG_MINMAX!A:H,8,0))</f>
        <v>-</v>
      </c>
      <c r="AS496" s="1"/>
      <c r="AT496" s="8" t="str">
        <f t="shared" si="289"/>
        <v>-</v>
      </c>
      <c r="AU496" s="12">
        <f t="shared" si="290"/>
        <v>0</v>
      </c>
      <c r="AV496" s="12">
        <f t="shared" si="291"/>
        <v>0</v>
      </c>
      <c r="AW496" s="8" t="b">
        <f t="shared" si="314"/>
        <v>0</v>
      </c>
      <c r="AX496" s="1"/>
      <c r="AY496" s="8">
        <f t="shared" si="292"/>
        <v>0</v>
      </c>
      <c r="AZ496" s="8" t="str">
        <f>IF(AY496=0,"-",VLOOKUP(A496,FR_HITUNG_MINMAX!A:I,9,0))</f>
        <v>-</v>
      </c>
      <c r="BB496" s="8" t="str">
        <f t="shared" si="293"/>
        <v>-</v>
      </c>
      <c r="BC496" s="12">
        <f t="shared" si="294"/>
        <v>0</v>
      </c>
      <c r="BD496" s="12">
        <f t="shared" si="295"/>
        <v>0</v>
      </c>
      <c r="BE496" s="16"/>
      <c r="BF496" s="8">
        <f>SUMIF('REALISASI ORDER'!C:C,A496,'REALISASI ORDER'!E:E)</f>
        <v>0</v>
      </c>
      <c r="BG496" s="8">
        <f t="shared" si="315"/>
        <v>3</v>
      </c>
      <c r="BH496" s="8">
        <f t="shared" si="296"/>
        <v>2</v>
      </c>
      <c r="BI496" s="8">
        <f t="shared" si="297"/>
        <v>1</v>
      </c>
      <c r="BJ496" s="8">
        <f t="shared" si="316"/>
        <v>0</v>
      </c>
      <c r="BK496" s="33">
        <f t="shared" si="317"/>
        <v>0</v>
      </c>
      <c r="BL496" s="33">
        <f t="shared" si="298"/>
        <v>0</v>
      </c>
      <c r="BM496" s="33">
        <f t="shared" si="299"/>
        <v>0</v>
      </c>
      <c r="BN496" s="33">
        <f t="shared" si="318"/>
        <v>0</v>
      </c>
      <c r="BO496" s="8">
        <f t="shared" si="300"/>
        <v>0</v>
      </c>
      <c r="BP496" s="8">
        <f t="shared" si="301"/>
        <v>0</v>
      </c>
      <c r="BQ496" s="8">
        <f t="shared" si="302"/>
        <v>0</v>
      </c>
      <c r="BR496" s="8">
        <f>IFERROR(ROUNDDOWN(BF496*BN496/(BK496+BL496+BM496+BN),0),0)</f>
        <v>0</v>
      </c>
      <c r="BS496" s="8" t="str">
        <f t="shared" si="303"/>
        <v>DPTMAV</v>
      </c>
      <c r="BT496" s="8">
        <f>SUMIF(FR_HITUNG_MINMAX!A:A,ORDER!A496,FR_HITUNG_MINMAX!AS:AS)</f>
        <v>1</v>
      </c>
      <c r="BU496" s="8">
        <f t="shared" si="319"/>
        <v>0</v>
      </c>
      <c r="BV496" s="8" t="str">
        <f t="shared" si="304"/>
        <v>-</v>
      </c>
      <c r="BW496" s="8" t="str">
        <f>VLOOKUP(A496,'STOK PESALAKAN'!A:F,6,0)</f>
        <v/>
      </c>
    </row>
    <row r="497" spans="1:75" ht="15" customHeight="1">
      <c r="A497" s="41" t="s">
        <v>523</v>
      </c>
      <c r="B497" s="99">
        <f>IFERROR(IFERROR(VLOOKUP(A497,'STOK PACUL'!C:H,6,0),VLOOKUP(A497,'KATEGORI PACUL'!A:C,3,0)),0)</f>
        <v>0</v>
      </c>
      <c r="C497" s="8">
        <f>IFERROR(VLOOKUP(A497,'KATEGORI PACUL'!A:D,4,0),0)</f>
        <v>0</v>
      </c>
      <c r="D497" s="99">
        <f>IFERROR(IFERROR(VLOOKUP(A497,'STOK PESALAKAN'!C:H,6,0),VLOOKUP(A497,'KATEGORI PESALAKAN'!A:C,3,0)),0)</f>
        <v>2</v>
      </c>
      <c r="E497" s="8">
        <f>IFERROR(VLOOKUP(A497,'KATEGORI PESALAKAN'!A:D,4,0),0)</f>
        <v>1</v>
      </c>
      <c r="F497" s="99">
        <f>IFERROR(IFERROR(VLOOKUP(A497,'STOK CIKDITIRO'!C:H,6,0),VLOOKUP(A497,'KATEGORI CIKDITIRO'!A:C,3,0)),0)</f>
        <v>1</v>
      </c>
      <c r="G497" s="8">
        <f>IFERROR(VLOOKUP(A497,'KATEGORI CIKDITIRO'!A:D,4,0),0)</f>
        <v>1</v>
      </c>
      <c r="H497" s="99">
        <f>IFERROR(IFERROR(VLOOKUP(A497,'STOK TRAYEMAN'!C:H,6,0),VLOOKUP(A497,'KATEGORI TRAYEMAN'!A:C,3,0)),0)</f>
        <v>0</v>
      </c>
      <c r="I497" s="8">
        <f>IFERROR(VLOOKUP(A497,'KATEGORI TRAYEMAN'!A:D,4,0),0)</f>
        <v>0</v>
      </c>
      <c r="J497" s="8" t="str">
        <f>IFERROR(VLOOKUP(A497,'NOSTOK PACUL'!A:C,3,0),IFERROR(IF(VLOOKUP(A497,'STOK PACUL'!A:B,2,0)="NOSTOK","E",VLOOKUP(A497,'KATEGORI PACUL'!A:B,2,0)),"E"))</f>
        <v>E</v>
      </c>
      <c r="K497" s="8" t="str">
        <f>IFERROR(VLOOKUP(A497,'NOSTOK PESALAKAN'!A:C,3,0),IFERROR(IF(VLOOKUP(A497,'STOK PESALAKAN'!A:B,2,0)="NOSTOK","E",VLOOKUP(A497,'KATEGORI PESALAKAN'!A:B,2,0)),"E"))</f>
        <v>D</v>
      </c>
      <c r="L497" s="8" t="str">
        <f>IFERROR(VLOOKUP(A497,'NOSTOK CIKDITIRO'!A:C,3,0),IFERROR(IF(VLOOKUP(A497,'STOK CIKDITIRO'!A:B,2,0)="NOSTOK","E",VLOOKUP(A497,'KATEGORI CIKDITIRO'!A:B,2,0)),"E"))</f>
        <v>D</v>
      </c>
      <c r="M497" s="8" t="str">
        <f>IFERROR(VLOOKUP(A497,'NOSTOK TRAYEMAN'!A:C,3,0),IFERROR(IF(VLOOKUP(A497,'STOK TRAYEMAN'!A:B,2,0)="NOSTOK","E",VLOOKUP(A497,'KATEGORI TRAYEMAN'!A:B,2,0)),"E"))</f>
        <v>E</v>
      </c>
      <c r="N497" s="8" t="str">
        <f>IFERROR(VLOOKUP(A497,FR_HITUNG_MINMAX!A:B,2,0),0)</f>
        <v>SENSOR MAQS PCX IMI</v>
      </c>
      <c r="O497" s="8" t="str">
        <f>IFERROR(VLOOKUP(A497,FR_HITUNG_MINMAX!A:D,4,0),0)</f>
        <v>IMITAS</v>
      </c>
      <c r="P497" s="8">
        <f>IFERROR(VLOOKUP(A497,FR_HITUNG_MINMAX!A:G,7,0),1)</f>
        <v>1</v>
      </c>
      <c r="Q497" s="11">
        <f>IFERROR(VLOOKUP(A497,FR_HITUNG_MINMAX!A:J,10,0),1)</f>
        <v>1</v>
      </c>
      <c r="R497" s="8">
        <f>IFERROR(VLOOKUP(A497,FR_HITUNG_MINMAX!A:K,11,0),1)</f>
        <v>1</v>
      </c>
      <c r="S497" s="12">
        <f>IFERROR(VLOOKUP(A497,FR_HITUNG_MINMAX!A:F,6,0),0)</f>
        <v>220000</v>
      </c>
      <c r="T497" s="8">
        <f t="shared" si="305"/>
        <v>0</v>
      </c>
      <c r="U497" s="8">
        <f t="shared" si="280"/>
        <v>1</v>
      </c>
      <c r="V497" s="8">
        <f t="shared" si="281"/>
        <v>0</v>
      </c>
      <c r="W497" s="8">
        <f t="shared" si="306"/>
        <v>0</v>
      </c>
      <c r="X497" s="8">
        <f t="shared" si="307"/>
        <v>0</v>
      </c>
      <c r="Y497" s="16"/>
      <c r="Z497" s="15">
        <f t="shared" si="282"/>
        <v>0</v>
      </c>
      <c r="AA497" s="8">
        <f t="shared" si="308"/>
        <v>0</v>
      </c>
      <c r="AB497" s="16"/>
      <c r="AC497" s="15">
        <f t="shared" si="283"/>
        <v>0</v>
      </c>
      <c r="AD497" s="8">
        <f t="shared" si="284"/>
        <v>0</v>
      </c>
      <c r="AE497" s="16"/>
      <c r="AF497" s="15">
        <f t="shared" si="285"/>
        <v>0</v>
      </c>
      <c r="AG497" s="15">
        <f t="shared" si="309"/>
        <v>0</v>
      </c>
      <c r="AH497" s="16"/>
      <c r="AI497" s="15">
        <f t="shared" si="310"/>
        <v>0</v>
      </c>
      <c r="AJ497" s="8">
        <f t="shared" si="311"/>
        <v>0</v>
      </c>
      <c r="AK497" s="8">
        <f t="shared" si="286"/>
        <v>0</v>
      </c>
      <c r="AL497" s="8">
        <f t="shared" si="287"/>
        <v>0</v>
      </c>
      <c r="AM497" s="8">
        <f t="shared" si="312"/>
        <v>0</v>
      </c>
      <c r="AN497" s="8">
        <f t="shared" si="313"/>
        <v>0</v>
      </c>
      <c r="AO497" s="8">
        <f>IFERROR(VLOOKUP(A497,PERSAMAAN!B:D,3,0),AN497)</f>
        <v>0</v>
      </c>
      <c r="AP497" s="1"/>
      <c r="AQ497" s="8">
        <f t="shared" si="288"/>
        <v>0</v>
      </c>
      <c r="AR497" s="8" t="str">
        <f>IF(AQ497=0,"-",VLOOKUP(A497,FR_HITUNG_MINMAX!A:H,8,0))</f>
        <v>-</v>
      </c>
      <c r="AS497" s="1"/>
      <c r="AT497" s="8" t="str">
        <f t="shared" si="289"/>
        <v>-</v>
      </c>
      <c r="AU497" s="12">
        <f t="shared" si="290"/>
        <v>0</v>
      </c>
      <c r="AV497" s="12">
        <f t="shared" si="291"/>
        <v>0</v>
      </c>
      <c r="AW497" s="8" t="b">
        <f t="shared" si="314"/>
        <v>0</v>
      </c>
      <c r="AX497" s="1"/>
      <c r="AY497" s="8">
        <f t="shared" si="292"/>
        <v>0</v>
      </c>
      <c r="AZ497" s="8" t="str">
        <f>IF(AY497=0,"-",VLOOKUP(A497,FR_HITUNG_MINMAX!A:I,9,0))</f>
        <v>-</v>
      </c>
      <c r="BB497" s="8" t="str">
        <f t="shared" si="293"/>
        <v>-</v>
      </c>
      <c r="BC497" s="12">
        <f t="shared" si="294"/>
        <v>0</v>
      </c>
      <c r="BD497" s="12">
        <f t="shared" si="295"/>
        <v>0</v>
      </c>
      <c r="BE497" s="16"/>
      <c r="BF497" s="8">
        <f>SUMIF('REALISASI ORDER'!C:C,A497,'REALISASI ORDER'!E:E)</f>
        <v>0</v>
      </c>
      <c r="BG497" s="8">
        <f t="shared" si="315"/>
        <v>0</v>
      </c>
      <c r="BH497" s="8">
        <f t="shared" si="296"/>
        <v>2</v>
      </c>
      <c r="BI497" s="8">
        <f t="shared" si="297"/>
        <v>1</v>
      </c>
      <c r="BJ497" s="8">
        <f t="shared" si="316"/>
        <v>0</v>
      </c>
      <c r="BK497" s="33">
        <f t="shared" si="317"/>
        <v>0</v>
      </c>
      <c r="BL497" s="33">
        <f t="shared" si="298"/>
        <v>0</v>
      </c>
      <c r="BM497" s="33">
        <f t="shared" si="299"/>
        <v>0</v>
      </c>
      <c r="BN497" s="33">
        <f t="shared" si="318"/>
        <v>0</v>
      </c>
      <c r="BO497" s="8">
        <f t="shared" si="300"/>
        <v>0</v>
      </c>
      <c r="BP497" s="8">
        <f t="shared" si="301"/>
        <v>0</v>
      </c>
      <c r="BQ497" s="8">
        <f t="shared" si="302"/>
        <v>0</v>
      </c>
      <c r="BR497" s="8">
        <f>IFERROR(ROUNDDOWN(BF497*BN497/(BK497+BL497+BM497+BN),0),0)</f>
        <v>0</v>
      </c>
      <c r="BS497" s="8" t="str">
        <f t="shared" si="303"/>
        <v>MAQSPCX</v>
      </c>
      <c r="BT497" s="8">
        <f>SUMIF(FR_HITUNG_MINMAX!A:A,ORDER!A497,FR_HITUNG_MINMAX!AS:AS)</f>
        <v>2</v>
      </c>
      <c r="BU497" s="8">
        <f t="shared" si="319"/>
        <v>0</v>
      </c>
      <c r="BV497" s="8" t="str">
        <f t="shared" si="304"/>
        <v>-</v>
      </c>
      <c r="BW497" s="8" t="str">
        <f>VLOOKUP(A497,'STOK PESALAKAN'!A:F,6,0)</f>
        <v/>
      </c>
    </row>
    <row r="498" spans="1:75" ht="15" customHeight="1">
      <c r="A498" s="41" t="s">
        <v>2310</v>
      </c>
      <c r="B498" s="99">
        <f>IFERROR(IFERROR(VLOOKUP(A498,'STOK PACUL'!C:H,6,0),VLOOKUP(A498,'KATEGORI PACUL'!A:C,3,0)),0)</f>
        <v>1</v>
      </c>
      <c r="C498" s="8">
        <f>IFERROR(VLOOKUP(A498,'KATEGORI PACUL'!A:D,4,0),0)</f>
        <v>0</v>
      </c>
      <c r="D498" s="99">
        <f>IFERROR(IFERROR(VLOOKUP(A498,'STOK PESALAKAN'!C:H,6,0),VLOOKUP(A498,'KATEGORI PESALAKAN'!A:C,3,0)),0)</f>
        <v>0</v>
      </c>
      <c r="E498" s="8">
        <f>IFERROR(VLOOKUP(A498,'KATEGORI PESALAKAN'!A:D,4,0),0)</f>
        <v>0</v>
      </c>
      <c r="F498" s="99">
        <f>IFERROR(IFERROR(VLOOKUP(A498,'STOK CIKDITIRO'!C:H,6,0),VLOOKUP(A498,'KATEGORI CIKDITIRO'!A:C,3,0)),0)</f>
        <v>0</v>
      </c>
      <c r="G498" s="8">
        <f>IFERROR(VLOOKUP(A498,'KATEGORI CIKDITIRO'!A:D,4,0),0)</f>
        <v>0</v>
      </c>
      <c r="H498" s="99">
        <f>IFERROR(IFERROR(VLOOKUP(A498,'STOK TRAYEMAN'!C:H,6,0),VLOOKUP(A498,'KATEGORI TRAYEMAN'!A:C,3,0)),0)</f>
        <v>0</v>
      </c>
      <c r="I498" s="8">
        <f>IFERROR(VLOOKUP(A498,'KATEGORI TRAYEMAN'!A:D,4,0),0)</f>
        <v>1</v>
      </c>
      <c r="J498" s="8" t="str">
        <f>IFERROR(VLOOKUP(A498,'NOSTOK PACUL'!A:C,3,0),IFERROR(IF(VLOOKUP(A498,'STOK PACUL'!A:B,2,0)="NOSTOK","E",VLOOKUP(A498,'KATEGORI PACUL'!A:B,2,0)),"E"))</f>
        <v>E</v>
      </c>
      <c r="K498" s="8" t="str">
        <f>IFERROR(VLOOKUP(A498,'NOSTOK PESALAKAN'!A:C,3,0),IFERROR(IF(VLOOKUP(A498,'STOK PESALAKAN'!A:B,2,0)="NOSTOK","E",VLOOKUP(A498,'KATEGORI PESALAKAN'!A:B,2,0)),"E"))</f>
        <v>E</v>
      </c>
      <c r="L498" s="8" t="str">
        <f>IFERROR(VLOOKUP(A498,'NOSTOK CIKDITIRO'!A:C,3,0),IFERROR(IF(VLOOKUP(A498,'STOK CIKDITIRO'!A:B,2,0)="NOSTOK","E",VLOOKUP(A498,'KATEGORI CIKDITIRO'!A:B,2,0)),"E"))</f>
        <v>E</v>
      </c>
      <c r="M498" s="8" t="str">
        <f>IFERROR(VLOOKUP(A498,'NOSTOK TRAYEMAN'!A:C,3,0),IFERROR(IF(VLOOKUP(A498,'STOK TRAYEMAN'!A:B,2,0)="NOSTOK","E",VLOOKUP(A498,'KATEGORI TRAYEMAN'!A:B,2,0)),"E"))</f>
        <v>D</v>
      </c>
      <c r="N498" s="8" t="str">
        <f>IFERROR(VLOOKUP(A498,FR_HITUNG_MINMAX!A:B,2,0),0)</f>
        <v>TERMOSTAT H.VARIO TECHNO CARBU IMI</v>
      </c>
      <c r="O498" s="8" t="str">
        <f>IFERROR(VLOOKUP(A498,FR_HITUNG_MINMAX!A:D,4,0),0)</f>
        <v>IMITAS</v>
      </c>
      <c r="P498" s="8">
        <f>IFERROR(VLOOKUP(A498,FR_HITUNG_MINMAX!A:G,7,0),1)</f>
        <v>1</v>
      </c>
      <c r="Q498" s="11">
        <f>IFERROR(VLOOKUP(A498,FR_HITUNG_MINMAX!A:J,10,0),1)</f>
        <v>1</v>
      </c>
      <c r="R498" s="8">
        <f>IFERROR(VLOOKUP(A498,FR_HITUNG_MINMAX!A:K,11,0),1)</f>
        <v>1</v>
      </c>
      <c r="S498" s="12">
        <f>IFERROR(VLOOKUP(A498,FR_HITUNG_MINMAX!A:F,6,0),0)</f>
        <v>120000</v>
      </c>
      <c r="T498" s="8">
        <f t="shared" si="305"/>
        <v>1</v>
      </c>
      <c r="U498" s="8">
        <f t="shared" si="280"/>
        <v>0</v>
      </c>
      <c r="V498" s="8">
        <f t="shared" si="281"/>
        <v>0</v>
      </c>
      <c r="W498" s="8">
        <f t="shared" si="306"/>
        <v>-1</v>
      </c>
      <c r="X498" s="8">
        <f t="shared" si="307"/>
        <v>0</v>
      </c>
      <c r="Y498" s="16"/>
      <c r="Z498" s="15">
        <f t="shared" si="282"/>
        <v>0</v>
      </c>
      <c r="AA498" s="8">
        <f t="shared" si="308"/>
        <v>0</v>
      </c>
      <c r="AB498" s="16"/>
      <c r="AC498" s="15">
        <f t="shared" si="283"/>
        <v>0</v>
      </c>
      <c r="AD498" s="8">
        <f t="shared" si="284"/>
        <v>0</v>
      </c>
      <c r="AE498" s="16"/>
      <c r="AF498" s="15">
        <f t="shared" si="285"/>
        <v>0</v>
      </c>
      <c r="AG498" s="15">
        <f t="shared" si="309"/>
        <v>0</v>
      </c>
      <c r="AH498" s="16"/>
      <c r="AI498" s="15">
        <f t="shared" si="310"/>
        <v>0</v>
      </c>
      <c r="AJ498" s="8">
        <f t="shared" si="311"/>
        <v>0</v>
      </c>
      <c r="AK498" s="8">
        <f t="shared" si="286"/>
        <v>0</v>
      </c>
      <c r="AL498" s="8">
        <f t="shared" si="287"/>
        <v>0</v>
      </c>
      <c r="AM498" s="8">
        <f t="shared" si="312"/>
        <v>1</v>
      </c>
      <c r="AN498" s="8">
        <f t="shared" si="313"/>
        <v>1</v>
      </c>
      <c r="AO498" s="8">
        <f>IFERROR(VLOOKUP(A498,PERSAMAAN!B:D,3,0),AN498)</f>
        <v>1</v>
      </c>
      <c r="AP498" s="1">
        <v>0</v>
      </c>
      <c r="AQ498" s="8">
        <f t="shared" si="288"/>
        <v>0</v>
      </c>
      <c r="AR498" s="8" t="str">
        <f>IF(AQ498=0,"-",VLOOKUP(A498,FR_HITUNG_MINMAX!A:H,8,0))</f>
        <v>-</v>
      </c>
      <c r="AS498" s="1"/>
      <c r="AT498" s="8" t="str">
        <f t="shared" si="289"/>
        <v>-</v>
      </c>
      <c r="AU498" s="12">
        <f t="shared" si="290"/>
        <v>0</v>
      </c>
      <c r="AV498" s="12">
        <f t="shared" si="291"/>
        <v>0</v>
      </c>
      <c r="AW498" s="8" t="b">
        <f t="shared" si="314"/>
        <v>0</v>
      </c>
      <c r="AX498" s="1"/>
      <c r="AY498" s="8">
        <f t="shared" si="292"/>
        <v>0</v>
      </c>
      <c r="AZ498" s="8" t="str">
        <f>IF(AY498=0,"-",VLOOKUP(A498,FR_HITUNG_MINMAX!A:I,9,0))</f>
        <v>-</v>
      </c>
      <c r="BB498" s="8" t="str">
        <f t="shared" si="293"/>
        <v>-</v>
      </c>
      <c r="BC498" s="12">
        <f t="shared" si="294"/>
        <v>0</v>
      </c>
      <c r="BD498" s="12">
        <f t="shared" si="295"/>
        <v>0</v>
      </c>
      <c r="BE498" s="16"/>
      <c r="BF498" s="8">
        <f>SUMIF('REALISASI ORDER'!C:C,A498,'REALISASI ORDER'!E:E)</f>
        <v>0</v>
      </c>
      <c r="BG498" s="8">
        <f t="shared" si="315"/>
        <v>1</v>
      </c>
      <c r="BH498" s="8">
        <f t="shared" si="296"/>
        <v>0</v>
      </c>
      <c r="BI498" s="8">
        <f t="shared" si="297"/>
        <v>0</v>
      </c>
      <c r="BJ498" s="8">
        <f t="shared" si="316"/>
        <v>0</v>
      </c>
      <c r="BK498" s="33">
        <f t="shared" si="317"/>
        <v>0</v>
      </c>
      <c r="BL498" s="33">
        <f t="shared" si="298"/>
        <v>0</v>
      </c>
      <c r="BM498" s="33">
        <f t="shared" si="299"/>
        <v>0</v>
      </c>
      <c r="BN498" s="33">
        <f t="shared" si="318"/>
        <v>1</v>
      </c>
      <c r="BO498" s="8">
        <f t="shared" si="300"/>
        <v>0</v>
      </c>
      <c r="BP498" s="8">
        <f t="shared" si="301"/>
        <v>0</v>
      </c>
      <c r="BQ498" s="8">
        <f t="shared" si="302"/>
        <v>0</v>
      </c>
      <c r="BR498" s="8">
        <f>IFERROR(ROUNDDOWN(BF498*BN498/(BK498+BL498+BM498+BN),0),0)</f>
        <v>0</v>
      </c>
      <c r="BS498" s="8" t="str">
        <f t="shared" si="303"/>
        <v>TMHVTI</v>
      </c>
      <c r="BT498" s="8">
        <f>SUMIF(FR_HITUNG_MINMAX!A:A,ORDER!A498,FR_HITUNG_MINMAX!AS:AS)</f>
        <v>1</v>
      </c>
      <c r="BU498" s="8">
        <f t="shared" si="319"/>
        <v>0</v>
      </c>
      <c r="BV498" s="8" t="str">
        <f t="shared" si="304"/>
        <v>-</v>
      </c>
      <c r="BW498" s="8" t="str">
        <f>VLOOKUP(A498,'STOK PESALAKAN'!A:F,6,0)</f>
        <v/>
      </c>
    </row>
    <row r="499" spans="1:75" ht="15" customHeight="1">
      <c r="A499" s="41" t="s">
        <v>2079</v>
      </c>
      <c r="B499" s="99">
        <f>IFERROR(IFERROR(VLOOKUP(A499,'STOK PACUL'!C:H,6,0),VLOOKUP(A499,'KATEGORI PACUL'!A:C,3,0)),0)</f>
        <v>0</v>
      </c>
      <c r="C499" s="8">
        <f>IFERROR(VLOOKUP(A499,'KATEGORI PACUL'!A:D,4,0),0)</f>
        <v>0</v>
      </c>
      <c r="D499" s="99">
        <f>IFERROR(IFERROR(VLOOKUP(A499,'STOK PESALAKAN'!C:H,6,0),VLOOKUP(A499,'KATEGORI PESALAKAN'!A:C,3,0)),0)</f>
        <v>0</v>
      </c>
      <c r="E499" s="8">
        <f>IFERROR(VLOOKUP(A499,'KATEGORI PESALAKAN'!A:D,4,0),0)</f>
        <v>0</v>
      </c>
      <c r="F499" s="99">
        <f>IFERROR(IFERROR(VLOOKUP(A499,'STOK CIKDITIRO'!C:H,6,0),VLOOKUP(A499,'KATEGORI CIKDITIRO'!A:C,3,0)),0)</f>
        <v>0</v>
      </c>
      <c r="G499" s="8">
        <f>IFERROR(VLOOKUP(A499,'KATEGORI CIKDITIRO'!A:D,4,0),0)</f>
        <v>0</v>
      </c>
      <c r="H499" s="99">
        <f>IFERROR(IFERROR(VLOOKUP(A499,'STOK TRAYEMAN'!C:H,6,0),VLOOKUP(A499,'KATEGORI TRAYEMAN'!A:C,3,0)),0)</f>
        <v>0</v>
      </c>
      <c r="I499" s="8">
        <f>IFERROR(VLOOKUP(A499,'KATEGORI TRAYEMAN'!A:D,4,0),0)</f>
        <v>0</v>
      </c>
      <c r="J499" s="8" t="str">
        <f>IFERROR(VLOOKUP(A499,'NOSTOK PACUL'!A:C,3,0),IFERROR(IF(VLOOKUP(A499,'STOK PACUL'!A:B,2,0)="NOSTOK","E",VLOOKUP(A499,'KATEGORI PACUL'!A:B,2,0)),"E"))</f>
        <v>E</v>
      </c>
      <c r="K499" s="8" t="str">
        <f>IFERROR(VLOOKUP(A499,'NOSTOK PESALAKAN'!A:C,3,0),IFERROR(IF(VLOOKUP(A499,'STOK PESALAKAN'!A:B,2,0)="NOSTOK","E",VLOOKUP(A499,'KATEGORI PESALAKAN'!A:B,2,0)),"E"))</f>
        <v>E</v>
      </c>
      <c r="L499" s="8" t="str">
        <f>IFERROR(VLOOKUP(A499,'NOSTOK CIKDITIRO'!A:C,3,0),IFERROR(IF(VLOOKUP(A499,'STOK CIKDITIRO'!A:B,2,0)="NOSTOK","E",VLOOKUP(A499,'KATEGORI CIKDITIRO'!A:B,2,0)),"E"))</f>
        <v>E</v>
      </c>
      <c r="M499" s="8" t="str">
        <f>IFERROR(VLOOKUP(A499,'NOSTOK TRAYEMAN'!A:C,3,0),IFERROR(IF(VLOOKUP(A499,'STOK TRAYEMAN'!A:B,2,0)="NOSTOK","E",VLOOKUP(A499,'KATEGORI TRAYEMAN'!A:B,2,0)),"E"))</f>
        <v>E</v>
      </c>
      <c r="N499" s="8" t="str">
        <f>IFERROR(VLOOKUP(A499,FR_HITUNG_MINMAX!A:B,2,0),0)</f>
        <v>PERPAK HEAD H.VARIO 125 ORI</v>
      </c>
      <c r="O499" s="8" t="str">
        <f>IFERROR(VLOOKUP(A499,FR_HITUNG_MINMAX!A:D,4,0),0)</f>
        <v>ORISIN</v>
      </c>
      <c r="P499" s="8">
        <f>IFERROR(VLOOKUP(A499,FR_HITUNG_MINMAX!A:G,7,0),1)</f>
        <v>1</v>
      </c>
      <c r="Q499" s="11" t="str">
        <f>IFERROR(VLOOKUP(A499,FR_HITUNG_MINMAX!A:J,10,0),1)</f>
        <v>1</v>
      </c>
      <c r="R499" s="8">
        <f>IFERROR(VLOOKUP(A499,FR_HITUNG_MINMAX!A:K,11,0),1)</f>
        <v>1</v>
      </c>
      <c r="S499" s="12">
        <f>IFERROR(VLOOKUP(A499,FR_HITUNG_MINMAX!A:F,6,0),0)</f>
        <v>35000</v>
      </c>
      <c r="T499" s="8">
        <f t="shared" si="305"/>
        <v>0</v>
      </c>
      <c r="U499" s="8">
        <f t="shared" si="280"/>
        <v>0</v>
      </c>
      <c r="V499" s="8">
        <f t="shared" si="281"/>
        <v>0</v>
      </c>
      <c r="W499" s="8">
        <f t="shared" si="306"/>
        <v>0</v>
      </c>
      <c r="X499" s="8">
        <f t="shared" si="307"/>
        <v>0</v>
      </c>
      <c r="Y499" s="16"/>
      <c r="Z499" s="15">
        <f t="shared" si="282"/>
        <v>0</v>
      </c>
      <c r="AA499" s="8">
        <f t="shared" si="308"/>
        <v>0</v>
      </c>
      <c r="AB499" s="16"/>
      <c r="AC499" s="15">
        <f t="shared" si="283"/>
        <v>0</v>
      </c>
      <c r="AD499" s="8">
        <f t="shared" si="284"/>
        <v>0</v>
      </c>
      <c r="AE499" s="16"/>
      <c r="AF499" s="15">
        <f t="shared" si="285"/>
        <v>0</v>
      </c>
      <c r="AG499" s="15">
        <f t="shared" si="309"/>
        <v>0</v>
      </c>
      <c r="AH499" s="16"/>
      <c r="AI499" s="15">
        <f t="shared" si="310"/>
        <v>0</v>
      </c>
      <c r="AJ499" s="8">
        <f t="shared" si="311"/>
        <v>0</v>
      </c>
      <c r="AK499" s="8">
        <f t="shared" si="286"/>
        <v>0</v>
      </c>
      <c r="AL499" s="8">
        <f t="shared" si="287"/>
        <v>0</v>
      </c>
      <c r="AM499" s="8">
        <f t="shared" si="312"/>
        <v>0</v>
      </c>
      <c r="AN499" s="8">
        <f t="shared" si="313"/>
        <v>0</v>
      </c>
      <c r="AO499" s="8">
        <f>IFERROR(VLOOKUP(A499,PERSAMAAN!B:D,3,0),AN499)</f>
        <v>0</v>
      </c>
      <c r="AP499" s="1"/>
      <c r="AQ499" s="8">
        <f t="shared" si="288"/>
        <v>0</v>
      </c>
      <c r="AR499" s="8" t="str">
        <f>IF(AQ499=0,"-",VLOOKUP(A499,FR_HITUNG_MINMAX!A:H,8,0))</f>
        <v>-</v>
      </c>
      <c r="AS499" s="1"/>
      <c r="AT499" s="8" t="str">
        <f t="shared" si="289"/>
        <v>-</v>
      </c>
      <c r="AU499" s="12">
        <f t="shared" si="290"/>
        <v>0</v>
      </c>
      <c r="AV499" s="12">
        <f t="shared" si="291"/>
        <v>0</v>
      </c>
      <c r="AW499" s="8">
        <f t="shared" si="314"/>
        <v>0</v>
      </c>
      <c r="AX499" s="1"/>
      <c r="AY499" s="8">
        <f t="shared" si="292"/>
        <v>0</v>
      </c>
      <c r="AZ499" s="8" t="str">
        <f>IF(AY499=0,"-",VLOOKUP(A499,FR_HITUNG_MINMAX!A:I,9,0))</f>
        <v>-</v>
      </c>
      <c r="BB499" s="8" t="str">
        <f t="shared" si="293"/>
        <v>-</v>
      </c>
      <c r="BC499" s="12">
        <f t="shared" si="294"/>
        <v>0</v>
      </c>
      <c r="BD499" s="12">
        <f t="shared" si="295"/>
        <v>0</v>
      </c>
      <c r="BE499" s="16"/>
      <c r="BF499" s="8">
        <f>SUMIF('REALISASI ORDER'!C:C,A499,'REALISASI ORDER'!E:E)</f>
        <v>0</v>
      </c>
      <c r="BG499" s="8">
        <f t="shared" si="315"/>
        <v>0</v>
      </c>
      <c r="BH499" s="8">
        <f t="shared" si="296"/>
        <v>0</v>
      </c>
      <c r="BI499" s="8">
        <f t="shared" si="297"/>
        <v>0</v>
      </c>
      <c r="BJ499" s="8">
        <f t="shared" si="316"/>
        <v>0</v>
      </c>
      <c r="BK499" s="33">
        <f t="shared" si="317"/>
        <v>0</v>
      </c>
      <c r="BL499" s="33">
        <f t="shared" si="298"/>
        <v>0</v>
      </c>
      <c r="BM499" s="33">
        <f t="shared" si="299"/>
        <v>0</v>
      </c>
      <c r="BN499" s="33">
        <f t="shared" si="318"/>
        <v>0</v>
      </c>
      <c r="BO499" s="8">
        <f t="shared" si="300"/>
        <v>0</v>
      </c>
      <c r="BP499" s="8">
        <f t="shared" si="301"/>
        <v>0</v>
      </c>
      <c r="BQ499" s="8">
        <f t="shared" si="302"/>
        <v>0</v>
      </c>
      <c r="BR499" s="8">
        <f>IFERROR(ROUNDDOWN(BF499*BN499/(BK499+BL499+BM499+BN),0),0)</f>
        <v>0</v>
      </c>
      <c r="BS499" s="8" t="str">
        <f t="shared" si="303"/>
        <v>12251-KZR-601</v>
      </c>
      <c r="BT499" s="8">
        <f>SUMIF(FR_HITUNG_MINMAX!A:A,ORDER!A499,FR_HITUNG_MINMAX!AS:AS)</f>
        <v>0</v>
      </c>
      <c r="BU499" s="8">
        <f t="shared" si="319"/>
        <v>0</v>
      </c>
      <c r="BV499" s="8" t="str">
        <f t="shared" si="304"/>
        <v>-</v>
      </c>
      <c r="BW499" s="8" t="str">
        <f>VLOOKUP(A499,'STOK PESALAKAN'!A:F,6,0)</f>
        <v>12251-K12-901</v>
      </c>
    </row>
    <row r="500" spans="1:75" ht="15" customHeight="1">
      <c r="A500" s="41" t="s">
        <v>814</v>
      </c>
      <c r="B500" s="99">
        <f>IFERROR(IFERROR(VLOOKUP(A500,'STOK PACUL'!C:H,6,0),VLOOKUP(A500,'KATEGORI PACUL'!A:C,3,0)),0)</f>
        <v>0</v>
      </c>
      <c r="C500" s="8">
        <f>IFERROR(VLOOKUP(A500,'KATEGORI PACUL'!A:D,4,0),0)</f>
        <v>0</v>
      </c>
      <c r="D500" s="99">
        <f>IFERROR(IFERROR(VLOOKUP(A500,'STOK PESALAKAN'!C:H,6,0),VLOOKUP(A500,'KATEGORI PESALAKAN'!A:C,3,0)),0)</f>
        <v>0</v>
      </c>
      <c r="E500" s="8">
        <f>IFERROR(VLOOKUP(A500,'KATEGORI PESALAKAN'!A:D,4,0),0)</f>
        <v>0</v>
      </c>
      <c r="F500" s="99">
        <f>IFERROR(IFERROR(VLOOKUP(A500,'STOK CIKDITIRO'!C:H,6,0),VLOOKUP(A500,'KATEGORI CIKDITIRO'!A:C,3,0)),0)</f>
        <v>0</v>
      </c>
      <c r="G500" s="8">
        <f>IFERROR(VLOOKUP(A500,'KATEGORI CIKDITIRO'!A:D,4,0),0)</f>
        <v>0</v>
      </c>
      <c r="H500" s="99">
        <f>IFERROR(IFERROR(VLOOKUP(A500,'STOK TRAYEMAN'!C:H,6,0),VLOOKUP(A500,'KATEGORI TRAYEMAN'!A:C,3,0)),0)</f>
        <v>0</v>
      </c>
      <c r="I500" s="8">
        <f>IFERROR(VLOOKUP(A500,'KATEGORI TRAYEMAN'!A:D,4,0),0)</f>
        <v>0</v>
      </c>
      <c r="J500" s="8" t="str">
        <f>IFERROR(VLOOKUP(A500,'NOSTOK PACUL'!A:C,3,0),IFERROR(IF(VLOOKUP(A500,'STOK PACUL'!A:B,2,0)="NOSTOK","E",VLOOKUP(A500,'KATEGORI PACUL'!A:B,2,0)),"E"))</f>
        <v>E</v>
      </c>
      <c r="K500" s="8" t="str">
        <f>IFERROR(VLOOKUP(A500,'NOSTOK PESALAKAN'!A:C,3,0),IFERROR(IF(VLOOKUP(A500,'STOK PESALAKAN'!A:B,2,0)="NOSTOK","E",VLOOKUP(A500,'KATEGORI PESALAKAN'!A:B,2,0)),"E"))</f>
        <v>E</v>
      </c>
      <c r="L500" s="8" t="str">
        <f>IFERROR(VLOOKUP(A500,'NOSTOK CIKDITIRO'!A:C,3,0),IFERROR(IF(VLOOKUP(A500,'STOK CIKDITIRO'!A:B,2,0)="NOSTOK","E",VLOOKUP(A500,'KATEGORI CIKDITIRO'!A:B,2,0)),"E"))</f>
        <v>E</v>
      </c>
      <c r="M500" s="8" t="str">
        <f>IFERROR(VLOOKUP(A500,'NOSTOK TRAYEMAN'!A:C,3,0),IFERROR(IF(VLOOKUP(A500,'STOK TRAYEMAN'!A:B,2,0)="NOSTOK","E",VLOOKUP(A500,'KATEGORI TRAYEMAN'!A:B,2,0)),"E"))</f>
        <v>E</v>
      </c>
      <c r="N500" s="8" t="str">
        <f>IFERROR(VLOOKUP(A500,FR_HITUNG_MINMAX!A:B,2,0),0)</f>
        <v>PISTON KIT H.VARIO 150 LED ORI</v>
      </c>
      <c r="O500" s="8" t="str">
        <f>IFERROR(VLOOKUP(A500,FR_HITUNG_MINMAX!A:D,4,0),0)</f>
        <v>ORISIN</v>
      </c>
      <c r="P500" s="8">
        <f>IFERROR(VLOOKUP(A500,FR_HITUNG_MINMAX!A:G,7,0),1)</f>
        <v>1</v>
      </c>
      <c r="Q500" s="11">
        <f>IFERROR(VLOOKUP(A500,FR_HITUNG_MINMAX!A:J,10,0),1)</f>
        <v>1</v>
      </c>
      <c r="R500" s="8">
        <f>IFERROR(VLOOKUP(A500,FR_HITUNG_MINMAX!A:K,11,0),1)</f>
        <v>1</v>
      </c>
      <c r="S500" s="12">
        <f>IFERROR(VLOOKUP(A500,FR_HITUNG_MINMAX!A:F,6,0),0)</f>
        <v>142000</v>
      </c>
      <c r="T500" s="8">
        <f t="shared" si="305"/>
        <v>0</v>
      </c>
      <c r="U500" s="8">
        <f t="shared" si="280"/>
        <v>0</v>
      </c>
      <c r="V500" s="8">
        <f t="shared" si="281"/>
        <v>0</v>
      </c>
      <c r="W500" s="8">
        <f t="shared" si="306"/>
        <v>0</v>
      </c>
      <c r="X500" s="8">
        <f t="shared" si="307"/>
        <v>0</v>
      </c>
      <c r="Y500" s="16"/>
      <c r="Z500" s="15">
        <f t="shared" si="282"/>
        <v>0</v>
      </c>
      <c r="AA500" s="8">
        <f t="shared" si="308"/>
        <v>0</v>
      </c>
      <c r="AB500" s="16"/>
      <c r="AC500" s="15">
        <f t="shared" si="283"/>
        <v>0</v>
      </c>
      <c r="AD500" s="8">
        <f t="shared" si="284"/>
        <v>0</v>
      </c>
      <c r="AE500" s="16"/>
      <c r="AF500" s="15">
        <f t="shared" si="285"/>
        <v>0</v>
      </c>
      <c r="AG500" s="15">
        <f t="shared" si="309"/>
        <v>0</v>
      </c>
      <c r="AH500" s="16"/>
      <c r="AI500" s="15">
        <f t="shared" si="310"/>
        <v>0</v>
      </c>
      <c r="AJ500" s="8">
        <f t="shared" si="311"/>
        <v>0</v>
      </c>
      <c r="AK500" s="8">
        <f t="shared" si="286"/>
        <v>0</v>
      </c>
      <c r="AL500" s="8">
        <f t="shared" si="287"/>
        <v>0</v>
      </c>
      <c r="AM500" s="8">
        <f t="shared" si="312"/>
        <v>0</v>
      </c>
      <c r="AN500" s="8">
        <f t="shared" si="313"/>
        <v>0</v>
      </c>
      <c r="AO500" s="8">
        <f>IFERROR(VLOOKUP(A500,PERSAMAAN!B:D,3,0),AN500)</f>
        <v>0</v>
      </c>
      <c r="AP500" s="1"/>
      <c r="AQ500" s="8">
        <f t="shared" si="288"/>
        <v>0</v>
      </c>
      <c r="AR500" s="8" t="str">
        <f>IF(AQ500=0,"-",VLOOKUP(A500,FR_HITUNG_MINMAX!A:H,8,0))</f>
        <v>-</v>
      </c>
      <c r="AS500" s="1"/>
      <c r="AT500" s="8" t="str">
        <f t="shared" si="289"/>
        <v>-</v>
      </c>
      <c r="AU500" s="12">
        <f t="shared" si="290"/>
        <v>0</v>
      </c>
      <c r="AV500" s="12">
        <f t="shared" si="291"/>
        <v>0</v>
      </c>
      <c r="AW500" s="8">
        <f t="shared" si="314"/>
        <v>0</v>
      </c>
      <c r="AX500" s="1"/>
      <c r="AY500" s="8">
        <f t="shared" si="292"/>
        <v>0</v>
      </c>
      <c r="AZ500" s="8" t="str">
        <f>IF(AY500=0,"-",VLOOKUP(A500,FR_HITUNG_MINMAX!A:I,9,0))</f>
        <v>-</v>
      </c>
      <c r="BB500" s="8" t="str">
        <f t="shared" si="293"/>
        <v>-</v>
      </c>
      <c r="BC500" s="12">
        <f t="shared" si="294"/>
        <v>0</v>
      </c>
      <c r="BD500" s="12">
        <f t="shared" si="295"/>
        <v>0</v>
      </c>
      <c r="BE500" s="16"/>
      <c r="BF500" s="8">
        <f>SUMIF('REALISASI ORDER'!C:C,A500,'REALISASI ORDER'!E:E)</f>
        <v>0</v>
      </c>
      <c r="BG500" s="8">
        <f t="shared" si="315"/>
        <v>0</v>
      </c>
      <c r="BH500" s="8">
        <f t="shared" si="296"/>
        <v>0</v>
      </c>
      <c r="BI500" s="8">
        <f t="shared" si="297"/>
        <v>0</v>
      </c>
      <c r="BJ500" s="8">
        <f t="shared" si="316"/>
        <v>0</v>
      </c>
      <c r="BK500" s="33">
        <f t="shared" si="317"/>
        <v>0</v>
      </c>
      <c r="BL500" s="33">
        <f t="shared" si="298"/>
        <v>0</v>
      </c>
      <c r="BM500" s="33">
        <f t="shared" si="299"/>
        <v>0</v>
      </c>
      <c r="BN500" s="33">
        <f t="shared" si="318"/>
        <v>0</v>
      </c>
      <c r="BO500" s="8">
        <f t="shared" si="300"/>
        <v>0</v>
      </c>
      <c r="BP500" s="8">
        <f t="shared" si="301"/>
        <v>0</v>
      </c>
      <c r="BQ500" s="8">
        <f t="shared" si="302"/>
        <v>0</v>
      </c>
      <c r="BR500" s="8">
        <f>IFERROR(ROUNDDOWN(BF500*BN500/(BK500+BL500+BM500+BN),0),0)</f>
        <v>0</v>
      </c>
      <c r="BS500" s="8" t="str">
        <f t="shared" si="303"/>
        <v>131A3-K36-P00</v>
      </c>
      <c r="BT500" s="8">
        <f>SUMIF(FR_HITUNG_MINMAX!A:A,ORDER!A500,FR_HITUNG_MINMAX!AS:AS)</f>
        <v>0</v>
      </c>
      <c r="BU500" s="8">
        <f t="shared" si="319"/>
        <v>0</v>
      </c>
      <c r="BV500" s="8" t="str">
        <f t="shared" si="304"/>
        <v>-</v>
      </c>
      <c r="BW500" s="8" t="str">
        <f>VLOOKUP(A500,'STOK PESALAKAN'!A:F,6,0)</f>
        <v/>
      </c>
    </row>
    <row r="501" spans="1:75" ht="15" customHeight="1">
      <c r="A501" s="41" t="s">
        <v>2096</v>
      </c>
      <c r="B501" s="99">
        <f>IFERROR(IFERROR(VLOOKUP(A501,'STOK PACUL'!C:H,6,0),VLOOKUP(A501,'KATEGORI PACUL'!A:C,3,0)),0)</f>
        <v>0</v>
      </c>
      <c r="C501" s="8">
        <f>IFERROR(VLOOKUP(A501,'KATEGORI PACUL'!A:D,4,0),0)</f>
        <v>0</v>
      </c>
      <c r="D501" s="99">
        <f>IFERROR(IFERROR(VLOOKUP(A501,'STOK PESALAKAN'!C:H,6,0),VLOOKUP(A501,'KATEGORI PESALAKAN'!A:C,3,0)),0)</f>
        <v>0</v>
      </c>
      <c r="E501" s="8">
        <f>IFERROR(VLOOKUP(A501,'KATEGORI PESALAKAN'!A:D,4,0),0)</f>
        <v>0</v>
      </c>
      <c r="F501" s="99">
        <f>IFERROR(IFERROR(VLOOKUP(A501,'STOK CIKDITIRO'!C:H,6,0),VLOOKUP(A501,'KATEGORI CIKDITIRO'!A:C,3,0)),0)</f>
        <v>0</v>
      </c>
      <c r="G501" s="8">
        <f>IFERROR(VLOOKUP(A501,'KATEGORI CIKDITIRO'!A:D,4,0),0)</f>
        <v>0</v>
      </c>
      <c r="H501" s="99">
        <f>IFERROR(IFERROR(VLOOKUP(A501,'STOK TRAYEMAN'!C:H,6,0),VLOOKUP(A501,'KATEGORI TRAYEMAN'!A:C,3,0)),0)</f>
        <v>0</v>
      </c>
      <c r="I501" s="8">
        <f>IFERROR(VLOOKUP(A501,'KATEGORI TRAYEMAN'!A:D,4,0),0)</f>
        <v>0</v>
      </c>
      <c r="J501" s="8" t="str">
        <f>IFERROR(VLOOKUP(A501,'NOSTOK PACUL'!A:C,3,0),IFERROR(IF(VLOOKUP(A501,'STOK PACUL'!A:B,2,0)="NOSTOK","E",VLOOKUP(A501,'KATEGORI PACUL'!A:B,2,0)),"E"))</f>
        <v>E</v>
      </c>
      <c r="K501" s="8" t="str">
        <f>IFERROR(VLOOKUP(A501,'NOSTOK PESALAKAN'!A:C,3,0),IFERROR(IF(VLOOKUP(A501,'STOK PESALAKAN'!A:B,2,0)="NOSTOK","E",VLOOKUP(A501,'KATEGORI PESALAKAN'!A:B,2,0)),"E"))</f>
        <v>E</v>
      </c>
      <c r="L501" s="8" t="str">
        <f>IFERROR(VLOOKUP(A501,'NOSTOK CIKDITIRO'!A:C,3,0),IFERROR(IF(VLOOKUP(A501,'STOK CIKDITIRO'!A:B,2,0)="NOSTOK","E",VLOOKUP(A501,'KATEGORI CIKDITIRO'!A:B,2,0)),"E"))</f>
        <v>E</v>
      </c>
      <c r="M501" s="8" t="str">
        <f>IFERROR(VLOOKUP(A501,'NOSTOK TRAYEMAN'!A:C,3,0),IFERROR(IF(VLOOKUP(A501,'STOK TRAYEMAN'!A:B,2,0)="NOSTOK","E",VLOOKUP(A501,'KATEGORI TRAYEMAN'!A:B,2,0)),"E"))</f>
        <v>E</v>
      </c>
      <c r="N501" s="8" t="str">
        <f>IFERROR(VLOOKUP(A501,FR_HITUNG_MINMAX!A:B,2,0),0)</f>
        <v>ROLL KETENG BESAR</v>
      </c>
      <c r="O501" s="8" t="str">
        <f>IFERROR(VLOOKUP(A501,FR_HITUNG_MINMAX!A:D,4,0),0)</f>
        <v>ORISIN</v>
      </c>
      <c r="P501" s="8">
        <f>IFERROR(VLOOKUP(A501,FR_HITUNG_MINMAX!A:G,7,0),1)</f>
        <v>1</v>
      </c>
      <c r="Q501" s="11" t="str">
        <f>IFERROR(VLOOKUP(A501,FR_HITUNG_MINMAX!A:J,10,0),1)</f>
        <v>1</v>
      </c>
      <c r="R501" s="8">
        <f>IFERROR(VLOOKUP(A501,FR_HITUNG_MINMAX!A:K,11,0),1)</f>
        <v>1</v>
      </c>
      <c r="S501" s="12">
        <f>IFERROR(VLOOKUP(A501,FR_HITUNG_MINMAX!A:F,6,0),0)</f>
        <v>14500</v>
      </c>
      <c r="T501" s="8">
        <f t="shared" si="305"/>
        <v>0</v>
      </c>
      <c r="U501" s="8">
        <f t="shared" si="280"/>
        <v>0</v>
      </c>
      <c r="V501" s="8">
        <f t="shared" si="281"/>
        <v>0</v>
      </c>
      <c r="W501" s="8">
        <f t="shared" si="306"/>
        <v>0</v>
      </c>
      <c r="X501" s="8">
        <f t="shared" si="307"/>
        <v>0</v>
      </c>
      <c r="Y501" s="16"/>
      <c r="Z501" s="15">
        <f t="shared" si="282"/>
        <v>0</v>
      </c>
      <c r="AA501" s="8">
        <f t="shared" si="308"/>
        <v>0</v>
      </c>
      <c r="AB501" s="16"/>
      <c r="AC501" s="15">
        <f t="shared" si="283"/>
        <v>0</v>
      </c>
      <c r="AD501" s="8">
        <f t="shared" si="284"/>
        <v>0</v>
      </c>
      <c r="AE501" s="16"/>
      <c r="AF501" s="15">
        <f t="shared" si="285"/>
        <v>0</v>
      </c>
      <c r="AG501" s="15">
        <f t="shared" si="309"/>
        <v>0</v>
      </c>
      <c r="AH501" s="16"/>
      <c r="AI501" s="15">
        <f t="shared" si="310"/>
        <v>0</v>
      </c>
      <c r="AJ501" s="8">
        <f t="shared" si="311"/>
        <v>0</v>
      </c>
      <c r="AK501" s="8">
        <f t="shared" si="286"/>
        <v>0</v>
      </c>
      <c r="AL501" s="8">
        <f t="shared" si="287"/>
        <v>0</v>
      </c>
      <c r="AM501" s="8">
        <f t="shared" si="312"/>
        <v>0</v>
      </c>
      <c r="AN501" s="8">
        <f t="shared" si="313"/>
        <v>0</v>
      </c>
      <c r="AO501" s="8">
        <f>IFERROR(VLOOKUP(A501,PERSAMAAN!B:D,3,0),AN501)</f>
        <v>0</v>
      </c>
      <c r="AP501" s="1"/>
      <c r="AQ501" s="8">
        <f t="shared" si="288"/>
        <v>0</v>
      </c>
      <c r="AR501" s="8" t="str">
        <f>IF(AQ501=0,"-",VLOOKUP(A501,FR_HITUNG_MINMAX!A:H,8,0))</f>
        <v>-</v>
      </c>
      <c r="AS501" s="1"/>
      <c r="AT501" s="8" t="str">
        <f t="shared" si="289"/>
        <v>-</v>
      </c>
      <c r="AU501" s="12">
        <f t="shared" si="290"/>
        <v>0</v>
      </c>
      <c r="AV501" s="12">
        <f t="shared" si="291"/>
        <v>0</v>
      </c>
      <c r="AW501" s="8">
        <f t="shared" si="314"/>
        <v>0</v>
      </c>
      <c r="AX501" s="1"/>
      <c r="AY501" s="8">
        <f t="shared" si="292"/>
        <v>0</v>
      </c>
      <c r="AZ501" s="8" t="str">
        <f>IF(AY501=0,"-",VLOOKUP(A501,FR_HITUNG_MINMAX!A:I,9,0))</f>
        <v>-</v>
      </c>
      <c r="BB501" s="8" t="str">
        <f t="shared" si="293"/>
        <v>-</v>
      </c>
      <c r="BC501" s="12">
        <f t="shared" si="294"/>
        <v>0</v>
      </c>
      <c r="BD501" s="12">
        <f t="shared" si="295"/>
        <v>0</v>
      </c>
      <c r="BE501" s="16"/>
      <c r="BF501" s="8">
        <f>SUMIF('REALISASI ORDER'!C:C,A501,'REALISASI ORDER'!E:E)</f>
        <v>0</v>
      </c>
      <c r="BG501" s="8">
        <f t="shared" si="315"/>
        <v>0</v>
      </c>
      <c r="BH501" s="8">
        <f t="shared" si="296"/>
        <v>0</v>
      </c>
      <c r="BI501" s="8">
        <f t="shared" si="297"/>
        <v>0</v>
      </c>
      <c r="BJ501" s="8">
        <f t="shared" si="316"/>
        <v>0</v>
      </c>
      <c r="BK501" s="33">
        <f t="shared" si="317"/>
        <v>0</v>
      </c>
      <c r="BL501" s="33">
        <f t="shared" si="298"/>
        <v>0</v>
      </c>
      <c r="BM501" s="33">
        <f t="shared" si="299"/>
        <v>0</v>
      </c>
      <c r="BN501" s="33">
        <f t="shared" si="318"/>
        <v>0</v>
      </c>
      <c r="BO501" s="8">
        <f t="shared" si="300"/>
        <v>0</v>
      </c>
      <c r="BP501" s="8">
        <f t="shared" si="301"/>
        <v>0</v>
      </c>
      <c r="BQ501" s="8">
        <f t="shared" si="302"/>
        <v>0</v>
      </c>
      <c r="BR501" s="8">
        <f>IFERROR(ROUNDDOWN(BF501*BN501/(BK501+BL501+BM501+BN),0),0)</f>
        <v>0</v>
      </c>
      <c r="BS501" s="8" t="str">
        <f t="shared" si="303"/>
        <v>14610-086-113</v>
      </c>
      <c r="BT501" s="8">
        <f>SUMIF(FR_HITUNG_MINMAX!A:A,ORDER!A501,FR_HITUNG_MINMAX!AS:AS)</f>
        <v>0</v>
      </c>
      <c r="BU501" s="8">
        <f t="shared" si="319"/>
        <v>0</v>
      </c>
      <c r="BV501" s="8" t="str">
        <f t="shared" si="304"/>
        <v>-</v>
      </c>
      <c r="BW501" s="8" t="str">
        <f>VLOOKUP(A501,'STOK PESALAKAN'!A:F,6,0)</f>
        <v/>
      </c>
    </row>
    <row r="502" spans="1:75">
      <c r="A502" s="41" t="s">
        <v>817</v>
      </c>
      <c r="B502" s="99">
        <f>IFERROR(IFERROR(VLOOKUP(A502,'STOK PACUL'!C:H,6,0),VLOOKUP(A502,'KATEGORI PACUL'!A:C,3,0)),0)</f>
        <v>0</v>
      </c>
      <c r="C502" s="8">
        <f>IFERROR(VLOOKUP(A502,'KATEGORI PACUL'!A:D,4,0),0)</f>
        <v>0</v>
      </c>
      <c r="D502" s="99">
        <f>IFERROR(IFERROR(VLOOKUP(A502,'STOK PESALAKAN'!C:H,6,0),VLOOKUP(A502,'KATEGORI PESALAKAN'!A:C,3,0)),0)</f>
        <v>0</v>
      </c>
      <c r="E502" s="8">
        <f>IFERROR(VLOOKUP(A502,'KATEGORI PESALAKAN'!A:D,4,0),0)</f>
        <v>0</v>
      </c>
      <c r="F502" s="99">
        <f>IFERROR(IFERROR(VLOOKUP(A502,'STOK CIKDITIRO'!C:H,6,0),VLOOKUP(A502,'KATEGORI CIKDITIRO'!A:C,3,0)),0)</f>
        <v>1</v>
      </c>
      <c r="G502" s="8">
        <f>IFERROR(VLOOKUP(A502,'KATEGORI CIKDITIRO'!A:D,4,0),0)</f>
        <v>0</v>
      </c>
      <c r="H502" s="99">
        <f>IFERROR(IFERROR(VLOOKUP(A502,'STOK TRAYEMAN'!C:H,6,0),VLOOKUP(A502,'KATEGORI TRAYEMAN'!A:C,3,0)),0)</f>
        <v>0</v>
      </c>
      <c r="I502" s="8">
        <f>IFERROR(VLOOKUP(A502,'KATEGORI TRAYEMAN'!A:D,4,0),0)</f>
        <v>0</v>
      </c>
      <c r="J502" s="8" t="str">
        <f>IFERROR(VLOOKUP(A502,'NOSTOK PACUL'!A:C,3,0),IFERROR(IF(VLOOKUP(A502,'STOK PACUL'!A:B,2,0)="NOSTOK","E",VLOOKUP(A502,'KATEGORI PACUL'!A:B,2,0)),"E"))</f>
        <v>E</v>
      </c>
      <c r="K502" s="8" t="str">
        <f>IFERROR(VLOOKUP(A502,'NOSTOK PESALAKAN'!A:C,3,0),IFERROR(IF(VLOOKUP(A502,'STOK PESALAKAN'!A:B,2,0)="NOSTOK","E",VLOOKUP(A502,'KATEGORI PESALAKAN'!A:B,2,0)),"E"))</f>
        <v>E</v>
      </c>
      <c r="L502" s="8" t="str">
        <f>IFERROR(VLOOKUP(A502,'NOSTOK CIKDITIRO'!A:C,3,0),IFERROR(IF(VLOOKUP(A502,'STOK CIKDITIRO'!A:B,2,0)="NOSTOK","E",VLOOKUP(A502,'KATEGORI CIKDITIRO'!A:B,2,0)),"E"))</f>
        <v>E</v>
      </c>
      <c r="M502" s="8" t="str">
        <f>IFERROR(VLOOKUP(A502,'NOSTOK TRAYEMAN'!A:C,3,0),IFERROR(IF(VLOOKUP(A502,'STOK TRAYEMAN'!A:B,2,0)="NOSTOK","E",VLOOKUP(A502,'KATEGORI TRAYEMAN'!A:B,2,0)),"E"))</f>
        <v>E</v>
      </c>
      <c r="N502" s="8" t="str">
        <f>IFERROR(VLOOKUP(A502,FR_HITUNG_MINMAX!A:B,2,0),0)</f>
        <v>PERPAK KNALPOT H.VARIO 110 ORI</v>
      </c>
      <c r="O502" s="8" t="str">
        <f>IFERROR(VLOOKUP(A502,FR_HITUNG_MINMAX!A:D,4,0),0)</f>
        <v>ORISIN</v>
      </c>
      <c r="P502" s="8">
        <f>IFERROR(VLOOKUP(A502,FR_HITUNG_MINMAX!A:G,7,0),1)</f>
        <v>1</v>
      </c>
      <c r="Q502" s="11" t="str">
        <f>IFERROR(VLOOKUP(A502,FR_HITUNG_MINMAX!A:J,10,0),1)</f>
        <v>1</v>
      </c>
      <c r="R502" s="8">
        <f>IFERROR(VLOOKUP(A502,FR_HITUNG_MINMAX!A:K,11,0),1)</f>
        <v>1</v>
      </c>
      <c r="S502" s="12">
        <f>IFERROR(VLOOKUP(A502,FR_HITUNG_MINMAX!A:F,6,0),0)</f>
        <v>8000</v>
      </c>
      <c r="T502" s="8">
        <f t="shared" si="305"/>
        <v>0</v>
      </c>
      <c r="U502" s="8">
        <f t="shared" si="280"/>
        <v>0</v>
      </c>
      <c r="V502" s="8">
        <f t="shared" si="281"/>
        <v>1</v>
      </c>
      <c r="W502" s="8">
        <f t="shared" si="306"/>
        <v>0</v>
      </c>
      <c r="X502" s="8">
        <f t="shared" si="307"/>
        <v>0</v>
      </c>
      <c r="Y502" s="16"/>
      <c r="Z502" s="15">
        <f t="shared" si="282"/>
        <v>0</v>
      </c>
      <c r="AA502" s="8">
        <f t="shared" si="308"/>
        <v>0</v>
      </c>
      <c r="AB502" s="16"/>
      <c r="AC502" s="15">
        <f t="shared" si="283"/>
        <v>0</v>
      </c>
      <c r="AD502" s="8">
        <f t="shared" si="284"/>
        <v>0</v>
      </c>
      <c r="AE502" s="16"/>
      <c r="AF502" s="15">
        <f t="shared" si="285"/>
        <v>0</v>
      </c>
      <c r="AG502" s="15">
        <f t="shared" si="309"/>
        <v>0</v>
      </c>
      <c r="AH502" s="16"/>
      <c r="AI502" s="15">
        <f t="shared" si="310"/>
        <v>0</v>
      </c>
      <c r="AJ502" s="8">
        <f t="shared" si="311"/>
        <v>1</v>
      </c>
      <c r="AK502" s="8">
        <f t="shared" si="286"/>
        <v>0</v>
      </c>
      <c r="AL502" s="8">
        <f t="shared" si="287"/>
        <v>0</v>
      </c>
      <c r="AM502" s="8">
        <f t="shared" si="312"/>
        <v>0</v>
      </c>
      <c r="AN502" s="8">
        <f t="shared" si="313"/>
        <v>1</v>
      </c>
      <c r="AO502" s="8">
        <f>IFERROR(VLOOKUP(A502,PERSAMAAN!B:D,3,0),AN502)</f>
        <v>1</v>
      </c>
      <c r="AP502" s="1">
        <v>0</v>
      </c>
      <c r="AQ502" s="8">
        <f t="shared" si="288"/>
        <v>0</v>
      </c>
      <c r="AR502" s="8" t="str">
        <f>IF(AQ502=0,"-",VLOOKUP(A502,FR_HITUNG_MINMAX!A:H,8,0))</f>
        <v>-</v>
      </c>
      <c r="AS502" s="1"/>
      <c r="AT502" s="8" t="str">
        <f t="shared" si="289"/>
        <v>-</v>
      </c>
      <c r="AU502" s="12">
        <f t="shared" si="290"/>
        <v>0</v>
      </c>
      <c r="AV502" s="12">
        <f t="shared" si="291"/>
        <v>0</v>
      </c>
      <c r="AW502" s="8">
        <f t="shared" si="314"/>
        <v>-1</v>
      </c>
      <c r="AX502" s="1"/>
      <c r="AY502" s="8">
        <f t="shared" si="292"/>
        <v>0</v>
      </c>
      <c r="AZ502" s="8" t="str">
        <f>IF(AY502=0,"-",VLOOKUP(A502,FR_HITUNG_MINMAX!A:I,9,0))</f>
        <v>-</v>
      </c>
      <c r="BB502" s="8" t="str">
        <f t="shared" si="293"/>
        <v>-</v>
      </c>
      <c r="BC502" s="12">
        <f t="shared" si="294"/>
        <v>0</v>
      </c>
      <c r="BD502" s="12">
        <f t="shared" si="295"/>
        <v>0</v>
      </c>
      <c r="BE502" s="16"/>
      <c r="BF502" s="8">
        <f>SUMIF('REALISASI ORDER'!C:C,A502,'REALISASI ORDER'!E:E)</f>
        <v>0</v>
      </c>
      <c r="BG502" s="8">
        <f t="shared" si="315"/>
        <v>0</v>
      </c>
      <c r="BH502" s="8">
        <f t="shared" si="296"/>
        <v>0</v>
      </c>
      <c r="BI502" s="8">
        <f t="shared" si="297"/>
        <v>1</v>
      </c>
      <c r="BJ502" s="8">
        <f t="shared" si="316"/>
        <v>0</v>
      </c>
      <c r="BK502" s="33">
        <f t="shared" si="317"/>
        <v>0</v>
      </c>
      <c r="BL502" s="33">
        <f t="shared" si="298"/>
        <v>0</v>
      </c>
      <c r="BM502" s="33">
        <f t="shared" si="299"/>
        <v>0</v>
      </c>
      <c r="BN502" s="33">
        <f t="shared" si="318"/>
        <v>0</v>
      </c>
      <c r="BO502" s="8">
        <f t="shared" si="300"/>
        <v>0</v>
      </c>
      <c r="BP502" s="8">
        <f t="shared" si="301"/>
        <v>0</v>
      </c>
      <c r="BQ502" s="8">
        <f t="shared" si="302"/>
        <v>0</v>
      </c>
      <c r="BR502" s="8">
        <f>IFERROR(ROUNDDOWN(BF502*BN502/(BK502+BL502+BM502+BN),0),0)</f>
        <v>0</v>
      </c>
      <c r="BS502" s="8" t="str">
        <f t="shared" si="303"/>
        <v>18291-KVB-900</v>
      </c>
      <c r="BT502" s="8">
        <f>SUMIF(FR_HITUNG_MINMAX!A:A,ORDER!A502,FR_HITUNG_MINMAX!AS:AS)</f>
        <v>0</v>
      </c>
      <c r="BU502" s="8">
        <f t="shared" si="319"/>
        <v>0</v>
      </c>
      <c r="BV502" s="8" t="str">
        <f t="shared" si="304"/>
        <v>-</v>
      </c>
      <c r="BW502" s="8" t="str">
        <f>VLOOKUP(A502,'STOK PESALAKAN'!A:F,6,0)</f>
        <v/>
      </c>
    </row>
    <row r="503" spans="1:75" ht="15" customHeight="1">
      <c r="A503" s="41" t="s">
        <v>639</v>
      </c>
      <c r="B503" s="99">
        <f>IFERROR(IFERROR(VLOOKUP(A503,'STOK PACUL'!C:H,6,0),VLOOKUP(A503,'KATEGORI PACUL'!A:C,3,0)),0)</f>
        <v>1</v>
      </c>
      <c r="C503" s="8">
        <f>IFERROR(VLOOKUP(A503,'KATEGORI PACUL'!A:D,4,0),0)</f>
        <v>2</v>
      </c>
      <c r="D503" s="99">
        <f>IFERROR(IFERROR(VLOOKUP(A503,'STOK PESALAKAN'!C:H,6,0),VLOOKUP(A503,'KATEGORI PESALAKAN'!A:C,3,0)),0)</f>
        <v>3</v>
      </c>
      <c r="E503" s="8">
        <f>IFERROR(VLOOKUP(A503,'KATEGORI PESALAKAN'!A:D,4,0),0)</f>
        <v>2</v>
      </c>
      <c r="F503" s="99">
        <f>IFERROR(IFERROR(VLOOKUP(A503,'STOK CIKDITIRO'!C:H,6,0),VLOOKUP(A503,'KATEGORI CIKDITIRO'!A:C,3,0)),0)</f>
        <v>1</v>
      </c>
      <c r="G503" s="8">
        <f>IFERROR(VLOOKUP(A503,'KATEGORI CIKDITIRO'!A:D,4,0),0)</f>
        <v>3</v>
      </c>
      <c r="H503" s="99">
        <f>IFERROR(IFERROR(VLOOKUP(A503,'STOK TRAYEMAN'!C:H,6,0),VLOOKUP(A503,'KATEGORI TRAYEMAN'!A:C,3,0)),0)</f>
        <v>0</v>
      </c>
      <c r="I503" s="8">
        <f>IFERROR(VLOOKUP(A503,'KATEGORI TRAYEMAN'!A:D,4,0),0)</f>
        <v>1</v>
      </c>
      <c r="J503" s="8" t="str">
        <f>IFERROR(VLOOKUP(A503,'NOSTOK PACUL'!A:C,3,0),IFERROR(IF(VLOOKUP(A503,'STOK PACUL'!A:B,2,0)="NOSTOK","E",VLOOKUP(A503,'KATEGORI PACUL'!A:B,2,0)),"E"))</f>
        <v>B</v>
      </c>
      <c r="K503" s="8" t="str">
        <f>IFERROR(VLOOKUP(A503,'NOSTOK PESALAKAN'!A:C,3,0),IFERROR(IF(VLOOKUP(A503,'STOK PESALAKAN'!A:B,2,0)="NOSTOK","E",VLOOKUP(A503,'KATEGORI PESALAKAN'!A:B,2,0)),"E"))</f>
        <v>D</v>
      </c>
      <c r="L503" s="8" t="str">
        <f>IFERROR(VLOOKUP(A503,'NOSTOK CIKDITIRO'!A:C,3,0),IFERROR(IF(VLOOKUP(A503,'STOK CIKDITIRO'!A:B,2,0)="NOSTOK","E",VLOOKUP(A503,'KATEGORI CIKDITIRO'!A:B,2,0)),"E"))</f>
        <v>C</v>
      </c>
      <c r="M503" s="8" t="str">
        <f>IFERROR(VLOOKUP(A503,'NOSTOK TRAYEMAN'!A:C,3,0),IFERROR(IF(VLOOKUP(A503,'STOK TRAYEMAN'!A:B,2,0)="NOSTOK","E",VLOOKUP(A503,'KATEGORI TRAYEMAN'!A:B,2,0)),"E"))</f>
        <v>D</v>
      </c>
      <c r="N503" s="8" t="str">
        <f>IFERROR(VLOOKUP(A503,FR_HITUNG_MINMAX!A:B,2,0),0)</f>
        <v>RUMAH ROLLER H.VARIO 125 ESP ORI</v>
      </c>
      <c r="O503" s="8" t="str">
        <f>IFERROR(VLOOKUP(A503,FR_HITUNG_MINMAX!A:D,4,0),0)</f>
        <v>ORISIN</v>
      </c>
      <c r="P503" s="8">
        <f>IFERROR(VLOOKUP(A503,FR_HITUNG_MINMAX!A:G,7,0),1)</f>
        <v>1</v>
      </c>
      <c r="Q503" s="11">
        <f>IFERROR(VLOOKUP(A503,FR_HITUNG_MINMAX!A:J,10,0),1)</f>
        <v>1</v>
      </c>
      <c r="R503" s="8">
        <f>IFERROR(VLOOKUP(A503,FR_HITUNG_MINMAX!A:K,11,0),1)</f>
        <v>1</v>
      </c>
      <c r="S503" s="12">
        <f>IFERROR(VLOOKUP(A503,FR_HITUNG_MINMAX!A:F,6,0),0)</f>
        <v>83000</v>
      </c>
      <c r="T503" s="8">
        <f t="shared" si="305"/>
        <v>-1</v>
      </c>
      <c r="U503" s="8">
        <f t="shared" si="280"/>
        <v>1</v>
      </c>
      <c r="V503" s="8">
        <f t="shared" si="281"/>
        <v>-2</v>
      </c>
      <c r="W503" s="8">
        <f t="shared" si="306"/>
        <v>-1</v>
      </c>
      <c r="X503" s="8">
        <f t="shared" si="307"/>
        <v>0</v>
      </c>
      <c r="Y503" s="16"/>
      <c r="Z503" s="15">
        <f t="shared" si="282"/>
        <v>0</v>
      </c>
      <c r="AA503" s="8">
        <f t="shared" si="308"/>
        <v>1</v>
      </c>
      <c r="AB503" s="16"/>
      <c r="AC503" s="15">
        <f t="shared" si="283"/>
        <v>0</v>
      </c>
      <c r="AD503" s="8">
        <f t="shared" si="284"/>
        <v>0</v>
      </c>
      <c r="AE503" s="16"/>
      <c r="AF503" s="15">
        <f t="shared" si="285"/>
        <v>0</v>
      </c>
      <c r="AG503" s="15">
        <f t="shared" si="309"/>
        <v>0</v>
      </c>
      <c r="AH503" s="16"/>
      <c r="AI503" s="15">
        <f t="shared" si="310"/>
        <v>0</v>
      </c>
      <c r="AJ503" s="8">
        <f t="shared" si="311"/>
        <v>0</v>
      </c>
      <c r="AK503" s="8">
        <f t="shared" si="286"/>
        <v>0</v>
      </c>
      <c r="AL503" s="8">
        <f t="shared" si="287"/>
        <v>1</v>
      </c>
      <c r="AM503" s="8">
        <f t="shared" si="312"/>
        <v>1</v>
      </c>
      <c r="AN503" s="8">
        <f t="shared" si="313"/>
        <v>2</v>
      </c>
      <c r="AO503" s="8">
        <f>IFERROR(VLOOKUP(A503,PERSAMAAN!B:D,3,0),AN503)</f>
        <v>0</v>
      </c>
      <c r="AP503" s="1">
        <v>0</v>
      </c>
      <c r="AQ503" s="8">
        <f t="shared" si="288"/>
        <v>0</v>
      </c>
      <c r="AR503" s="8" t="str">
        <f>IF(AQ503=0,"-",VLOOKUP(A503,FR_HITUNG_MINMAX!A:H,8,0))</f>
        <v>-</v>
      </c>
      <c r="AS503" s="1"/>
      <c r="AT503" s="8" t="str">
        <f t="shared" si="289"/>
        <v>-</v>
      </c>
      <c r="AU503" s="12">
        <f t="shared" si="290"/>
        <v>0</v>
      </c>
      <c r="AV503" s="12">
        <f t="shared" si="291"/>
        <v>0</v>
      </c>
      <c r="AW503" s="8">
        <f t="shared" si="314"/>
        <v>7</v>
      </c>
      <c r="AX503" s="1"/>
      <c r="AY503" s="8">
        <f t="shared" si="292"/>
        <v>7</v>
      </c>
      <c r="AZ503" s="8" t="str">
        <f>IF(AY503=0,"-",VLOOKUP(A503,FR_HITUNG_MINMAX!A:I,9,0))</f>
        <v>NSA</v>
      </c>
      <c r="BB503" s="8" t="str">
        <f t="shared" si="293"/>
        <v>NSA</v>
      </c>
      <c r="BC503" s="12">
        <f t="shared" si="294"/>
        <v>581000</v>
      </c>
      <c r="BD503" s="12">
        <f t="shared" si="295"/>
        <v>57564082.685275108</v>
      </c>
      <c r="BE503" s="16"/>
      <c r="BF503" s="8">
        <f>SUMIF('REALISASI ORDER'!C:C,A503,'REALISASI ORDER'!E:E)</f>
        <v>0</v>
      </c>
      <c r="BG503" s="8">
        <f t="shared" si="315"/>
        <v>1</v>
      </c>
      <c r="BH503" s="8">
        <f t="shared" si="296"/>
        <v>3</v>
      </c>
      <c r="BI503" s="8">
        <f t="shared" si="297"/>
        <v>1</v>
      </c>
      <c r="BJ503" s="8">
        <f t="shared" si="316"/>
        <v>0</v>
      </c>
      <c r="BK503" s="33">
        <f t="shared" si="317"/>
        <v>0</v>
      </c>
      <c r="BL503" s="33">
        <f t="shared" si="298"/>
        <v>0</v>
      </c>
      <c r="BM503" s="33">
        <f t="shared" si="299"/>
        <v>2</v>
      </c>
      <c r="BN503" s="33">
        <f t="shared" si="318"/>
        <v>1</v>
      </c>
      <c r="BO503" s="8">
        <f t="shared" si="300"/>
        <v>0</v>
      </c>
      <c r="BP503" s="8">
        <f t="shared" si="301"/>
        <v>0</v>
      </c>
      <c r="BQ503" s="8">
        <f t="shared" si="302"/>
        <v>0</v>
      </c>
      <c r="BR503" s="8">
        <f>IFERROR(ROUNDDOWN(BF503*BN503/(BK503+BL503+BM503+BN),0),0)</f>
        <v>0</v>
      </c>
      <c r="BS503" s="8" t="str">
        <f t="shared" si="303"/>
        <v>22110-K35-V00</v>
      </c>
      <c r="BT503" s="8">
        <f>SUMIF(FR_HITUNG_MINMAX!A:A,ORDER!A503,FR_HITUNG_MINMAX!AS:AS)</f>
        <v>5</v>
      </c>
      <c r="BU503" s="8">
        <f t="shared" si="319"/>
        <v>0</v>
      </c>
      <c r="BV503" s="8" t="str">
        <f t="shared" si="304"/>
        <v>-</v>
      </c>
      <c r="BW503" s="8" t="str">
        <f>VLOOKUP(A503,'STOK PESALAKAN'!A:F,6,0)</f>
        <v>22110-K36-A00</v>
      </c>
    </row>
    <row r="504" spans="1:75">
      <c r="A504" s="41" t="s">
        <v>2118</v>
      </c>
      <c r="B504" s="99">
        <f>IFERROR(IFERROR(VLOOKUP(A504,'STOK PACUL'!C:H,6,0),VLOOKUP(A504,'KATEGORI PACUL'!A:C,3,0)),0)</f>
        <v>0</v>
      </c>
      <c r="C504" s="8">
        <f>IFERROR(VLOOKUP(A504,'KATEGORI PACUL'!A:D,4,0),0)</f>
        <v>0</v>
      </c>
      <c r="D504" s="99">
        <f>IFERROR(IFERROR(VLOOKUP(A504,'STOK PESALAKAN'!C:H,6,0),VLOOKUP(A504,'KATEGORI PESALAKAN'!A:C,3,0)),0)</f>
        <v>0</v>
      </c>
      <c r="E504" s="8">
        <f>IFERROR(VLOOKUP(A504,'KATEGORI PESALAKAN'!A:D,4,0),0)</f>
        <v>0</v>
      </c>
      <c r="F504" s="99">
        <f>IFERROR(IFERROR(VLOOKUP(A504,'STOK CIKDITIRO'!C:H,6,0),VLOOKUP(A504,'KATEGORI CIKDITIRO'!A:C,3,0)),0)</f>
        <v>1</v>
      </c>
      <c r="G504" s="8">
        <f>IFERROR(VLOOKUP(A504,'KATEGORI CIKDITIRO'!A:D,4,0),0)</f>
        <v>2</v>
      </c>
      <c r="H504" s="99">
        <f>IFERROR(IFERROR(VLOOKUP(A504,'STOK TRAYEMAN'!C:H,6,0),VLOOKUP(A504,'KATEGORI TRAYEMAN'!A:C,3,0)),0)</f>
        <v>0</v>
      </c>
      <c r="I504" s="8">
        <f>IFERROR(VLOOKUP(A504,'KATEGORI TRAYEMAN'!A:D,4,0),0)</f>
        <v>0</v>
      </c>
      <c r="J504" s="8" t="str">
        <f>IFERROR(VLOOKUP(A504,'NOSTOK PACUL'!A:C,3,0),IFERROR(IF(VLOOKUP(A504,'STOK PACUL'!A:B,2,0)="NOSTOK","E",VLOOKUP(A504,'KATEGORI PACUL'!A:B,2,0)),"E"))</f>
        <v>E</v>
      </c>
      <c r="K504" s="8" t="str">
        <f>IFERROR(VLOOKUP(A504,'NOSTOK PESALAKAN'!A:C,3,0),IFERROR(IF(VLOOKUP(A504,'STOK PESALAKAN'!A:B,2,0)="NOSTOK","E",VLOOKUP(A504,'KATEGORI PESALAKAN'!A:B,2,0)),"E"))</f>
        <v>E</v>
      </c>
      <c r="L504" s="8" t="str">
        <f>IFERROR(VLOOKUP(A504,'NOSTOK CIKDITIRO'!A:C,3,0),IFERROR(IF(VLOOKUP(A504,'STOK CIKDITIRO'!A:B,2,0)="NOSTOK","E",VLOOKUP(A504,'KATEGORI CIKDITIRO'!A:B,2,0)),"E"))</f>
        <v>D</v>
      </c>
      <c r="M504" s="8" t="str">
        <f>IFERROR(VLOOKUP(A504,'NOSTOK TRAYEMAN'!A:C,3,0),IFERROR(IF(VLOOKUP(A504,'STOK TRAYEMAN'!A:B,2,0)="NOSTOK","E",VLOOKUP(A504,'KATEGORI TRAYEMAN'!A:B,2,0)),"E"))</f>
        <v>E</v>
      </c>
      <c r="N504" s="8" t="str">
        <f>IFERROR(VLOOKUP(A504,FR_HITUNG_MINMAX!A:B,2,0),0)</f>
        <v>PER KAMPAS H.VARIO TECHNO ORI</v>
      </c>
      <c r="O504" s="8" t="str">
        <f>IFERROR(VLOOKUP(A504,FR_HITUNG_MINMAX!A:D,4,0),0)</f>
        <v>ORISIN</v>
      </c>
      <c r="P504" s="8">
        <f>IFERROR(VLOOKUP(A504,FR_HITUNG_MINMAX!A:G,7,0),1)</f>
        <v>1</v>
      </c>
      <c r="Q504" s="11">
        <f>IFERROR(VLOOKUP(A504,FR_HITUNG_MINMAX!A:J,10,0),1)</f>
        <v>1</v>
      </c>
      <c r="R504" s="8">
        <f>IFERROR(VLOOKUP(A504,FR_HITUNG_MINMAX!A:K,11,0),1)</f>
        <v>1</v>
      </c>
      <c r="S504" s="12">
        <f>IFERROR(VLOOKUP(A504,FR_HITUNG_MINMAX!A:F,6,0),0)</f>
        <v>8500</v>
      </c>
      <c r="T504" s="8">
        <f t="shared" si="305"/>
        <v>0</v>
      </c>
      <c r="U504" s="8">
        <f t="shared" si="280"/>
        <v>0</v>
      </c>
      <c r="V504" s="8">
        <f t="shared" si="281"/>
        <v>-1</v>
      </c>
      <c r="W504" s="8">
        <f t="shared" si="306"/>
        <v>0</v>
      </c>
      <c r="X504" s="8">
        <f t="shared" si="307"/>
        <v>0</v>
      </c>
      <c r="Y504" s="16"/>
      <c r="Z504" s="15">
        <f t="shared" si="282"/>
        <v>0</v>
      </c>
      <c r="AA504" s="8">
        <f t="shared" si="308"/>
        <v>0</v>
      </c>
      <c r="AB504" s="16"/>
      <c r="AC504" s="15">
        <f t="shared" si="283"/>
        <v>0</v>
      </c>
      <c r="AD504" s="8">
        <f t="shared" si="284"/>
        <v>0</v>
      </c>
      <c r="AE504" s="16"/>
      <c r="AF504" s="15">
        <f t="shared" si="285"/>
        <v>0</v>
      </c>
      <c r="AG504" s="15">
        <f t="shared" si="309"/>
        <v>0</v>
      </c>
      <c r="AH504" s="16"/>
      <c r="AI504" s="15">
        <f t="shared" si="310"/>
        <v>0</v>
      </c>
      <c r="AJ504" s="8">
        <f t="shared" si="311"/>
        <v>0</v>
      </c>
      <c r="AK504" s="8">
        <f t="shared" si="286"/>
        <v>0</v>
      </c>
      <c r="AL504" s="8">
        <f t="shared" si="287"/>
        <v>0</v>
      </c>
      <c r="AM504" s="8">
        <f t="shared" si="312"/>
        <v>0</v>
      </c>
      <c r="AN504" s="8">
        <f t="shared" si="313"/>
        <v>0</v>
      </c>
      <c r="AO504" s="8">
        <f>IFERROR(VLOOKUP(A504,PERSAMAAN!B:D,3,0),AN504)</f>
        <v>0</v>
      </c>
      <c r="AP504" s="1"/>
      <c r="AQ504" s="8">
        <f t="shared" si="288"/>
        <v>0</v>
      </c>
      <c r="AR504" s="8" t="str">
        <f>IF(AQ504=0,"-",VLOOKUP(A504,FR_HITUNG_MINMAX!A:H,8,0))</f>
        <v>-</v>
      </c>
      <c r="AS504" s="1"/>
      <c r="AT504" s="8" t="str">
        <f t="shared" si="289"/>
        <v>-</v>
      </c>
      <c r="AU504" s="12">
        <f t="shared" si="290"/>
        <v>0</v>
      </c>
      <c r="AV504" s="12">
        <f t="shared" si="291"/>
        <v>0</v>
      </c>
      <c r="AW504" s="8">
        <f t="shared" si="314"/>
        <v>1</v>
      </c>
      <c r="AX504" s="1"/>
      <c r="AY504" s="8">
        <f t="shared" si="292"/>
        <v>1</v>
      </c>
      <c r="AZ504" s="8" t="str">
        <f>IF(AY504=0,"-",VLOOKUP(A504,FR_HITUNG_MINMAX!A:I,9,0))</f>
        <v>NSA</v>
      </c>
      <c r="BB504" s="8" t="str">
        <f t="shared" si="293"/>
        <v>NSA</v>
      </c>
      <c r="BC504" s="12">
        <f t="shared" si="294"/>
        <v>8500</v>
      </c>
      <c r="BD504" s="12">
        <f t="shared" si="295"/>
        <v>57564082.685275108</v>
      </c>
      <c r="BE504" s="16"/>
      <c r="BF504" s="8">
        <f>SUMIF('REALISASI ORDER'!C:C,A504,'REALISASI ORDER'!E:E)</f>
        <v>0</v>
      </c>
      <c r="BG504" s="8">
        <f t="shared" si="315"/>
        <v>0</v>
      </c>
      <c r="BH504" s="8">
        <f t="shared" si="296"/>
        <v>0</v>
      </c>
      <c r="BI504" s="8">
        <f t="shared" si="297"/>
        <v>1</v>
      </c>
      <c r="BJ504" s="8">
        <f t="shared" si="316"/>
        <v>0</v>
      </c>
      <c r="BK504" s="33">
        <f t="shared" si="317"/>
        <v>0</v>
      </c>
      <c r="BL504" s="33">
        <f t="shared" si="298"/>
        <v>0</v>
      </c>
      <c r="BM504" s="33">
        <f t="shared" si="299"/>
        <v>1</v>
      </c>
      <c r="BN504" s="33">
        <f t="shared" si="318"/>
        <v>0</v>
      </c>
      <c r="BO504" s="8">
        <f t="shared" si="300"/>
        <v>0</v>
      </c>
      <c r="BP504" s="8">
        <f t="shared" si="301"/>
        <v>0</v>
      </c>
      <c r="BQ504" s="8">
        <f t="shared" si="302"/>
        <v>0</v>
      </c>
      <c r="BR504" s="8">
        <f>IFERROR(ROUNDDOWN(BF504*BN504/(BK504+BL504+BM504+BN),0),0)</f>
        <v>0</v>
      </c>
      <c r="BS504" s="8" t="str">
        <f t="shared" si="303"/>
        <v>22401-KVB-900</v>
      </c>
      <c r="BT504" s="8">
        <f>SUMIF(FR_HITUNG_MINMAX!A:A,ORDER!A504,FR_HITUNG_MINMAX!AS:AS)</f>
        <v>1</v>
      </c>
      <c r="BU504" s="8">
        <f t="shared" si="319"/>
        <v>0</v>
      </c>
      <c r="BV504" s="8" t="str">
        <f t="shared" si="304"/>
        <v>-</v>
      </c>
      <c r="BW504" s="8" t="str">
        <f>VLOOKUP(A504,'STOK PESALAKAN'!A:F,6,0)</f>
        <v/>
      </c>
    </row>
    <row r="505" spans="1:75" ht="15" customHeight="1">
      <c r="A505" s="41" t="s">
        <v>1002</v>
      </c>
      <c r="B505" s="99">
        <f>IFERROR(IFERROR(VLOOKUP(A505,'STOK PACUL'!C:H,6,0),VLOOKUP(A505,'KATEGORI PACUL'!A:C,3,0)),0)</f>
        <v>0</v>
      </c>
      <c r="C505" s="8">
        <f>IFERROR(VLOOKUP(A505,'KATEGORI PACUL'!A:D,4,0),0)</f>
        <v>0</v>
      </c>
      <c r="D505" s="99">
        <f>IFERROR(IFERROR(VLOOKUP(A505,'STOK PESALAKAN'!C:H,6,0),VLOOKUP(A505,'KATEGORI PESALAKAN'!A:C,3,0)),0)</f>
        <v>0</v>
      </c>
      <c r="E505" s="8">
        <f>IFERROR(VLOOKUP(A505,'KATEGORI PESALAKAN'!A:D,4,0),0)</f>
        <v>0</v>
      </c>
      <c r="F505" s="99">
        <f>IFERROR(IFERROR(VLOOKUP(A505,'STOK CIKDITIRO'!C:H,6,0),VLOOKUP(A505,'KATEGORI CIKDITIRO'!A:C,3,0)),0)</f>
        <v>0</v>
      </c>
      <c r="G505" s="8">
        <f>IFERROR(VLOOKUP(A505,'KATEGORI CIKDITIRO'!A:D,4,0),0)</f>
        <v>0</v>
      </c>
      <c r="H505" s="99">
        <f>IFERROR(IFERROR(VLOOKUP(A505,'STOK TRAYEMAN'!C:H,6,0),VLOOKUP(A505,'KATEGORI TRAYEMAN'!A:C,3,0)),0)</f>
        <v>0</v>
      </c>
      <c r="I505" s="8">
        <f>IFERROR(VLOOKUP(A505,'KATEGORI TRAYEMAN'!A:D,4,0),0)</f>
        <v>0</v>
      </c>
      <c r="J505" s="8" t="str">
        <f>IFERROR(VLOOKUP(A505,'NOSTOK PACUL'!A:C,3,0),IFERROR(IF(VLOOKUP(A505,'STOK PACUL'!A:B,2,0)="NOSTOK","E",VLOOKUP(A505,'KATEGORI PACUL'!A:B,2,0)),"E"))</f>
        <v>E</v>
      </c>
      <c r="K505" s="8" t="str">
        <f>IFERROR(VLOOKUP(A505,'NOSTOK PESALAKAN'!A:C,3,0),IFERROR(IF(VLOOKUP(A505,'STOK PESALAKAN'!A:B,2,0)="NOSTOK","E",VLOOKUP(A505,'KATEGORI PESALAKAN'!A:B,2,0)),"E"))</f>
        <v>E</v>
      </c>
      <c r="L505" s="8" t="str">
        <f>IFERROR(VLOOKUP(A505,'NOSTOK CIKDITIRO'!A:C,3,0),IFERROR(IF(VLOOKUP(A505,'STOK CIKDITIRO'!A:B,2,0)="NOSTOK","E",VLOOKUP(A505,'KATEGORI CIKDITIRO'!A:B,2,0)),"E"))</f>
        <v>E</v>
      </c>
      <c r="M505" s="8" t="str">
        <f>IFERROR(VLOOKUP(A505,'NOSTOK TRAYEMAN'!A:C,3,0),IFERROR(IF(VLOOKUP(A505,'STOK TRAYEMAN'!A:B,2,0)="NOSTOK","E",VLOOKUP(A505,'KATEGORI TRAYEMAN'!A:B,2,0)),"E"))</f>
        <v>E</v>
      </c>
      <c r="N505" s="8" t="str">
        <f>IFERROR(VLOOKUP(A505,FR_HITUNG_MINMAX!A:B,2,0),0)</f>
        <v>PERPAK HEAD Y.MIO M3 125/SOUL GT 125 ORI</v>
      </c>
      <c r="O505" s="8" t="str">
        <f>IFERROR(VLOOKUP(A505,FR_HITUNG_MINMAX!A:D,4,0),0)</f>
        <v>ORISIN</v>
      </c>
      <c r="P505" s="8">
        <f>IFERROR(VLOOKUP(A505,FR_HITUNG_MINMAX!A:G,7,0),1)</f>
        <v>1</v>
      </c>
      <c r="Q505" s="11">
        <f>IFERROR(VLOOKUP(A505,FR_HITUNG_MINMAX!A:J,10,0),1)</f>
        <v>1</v>
      </c>
      <c r="R505" s="8">
        <f>IFERROR(VLOOKUP(A505,FR_HITUNG_MINMAX!A:K,11,0),1)</f>
        <v>1</v>
      </c>
      <c r="S505" s="12">
        <f>IFERROR(VLOOKUP(A505,FR_HITUNG_MINMAX!A:F,6,0),0)</f>
        <v>21000</v>
      </c>
      <c r="T505" s="8">
        <f t="shared" si="305"/>
        <v>0</v>
      </c>
      <c r="U505" s="8">
        <f t="shared" si="280"/>
        <v>0</v>
      </c>
      <c r="V505" s="8">
        <f t="shared" si="281"/>
        <v>0</v>
      </c>
      <c r="W505" s="8">
        <f t="shared" si="306"/>
        <v>0</v>
      </c>
      <c r="X505" s="8">
        <f t="shared" si="307"/>
        <v>0</v>
      </c>
      <c r="Y505" s="16"/>
      <c r="Z505" s="15">
        <f t="shared" si="282"/>
        <v>0</v>
      </c>
      <c r="AA505" s="8">
        <f t="shared" si="308"/>
        <v>0</v>
      </c>
      <c r="AB505" s="16"/>
      <c r="AC505" s="15">
        <f t="shared" si="283"/>
        <v>0</v>
      </c>
      <c r="AD505" s="8">
        <f t="shared" si="284"/>
        <v>0</v>
      </c>
      <c r="AE505" s="16"/>
      <c r="AF505" s="15">
        <f t="shared" si="285"/>
        <v>0</v>
      </c>
      <c r="AG505" s="15">
        <f t="shared" si="309"/>
        <v>0</v>
      </c>
      <c r="AH505" s="16"/>
      <c r="AI505" s="15">
        <f t="shared" si="310"/>
        <v>0</v>
      </c>
      <c r="AJ505" s="8">
        <f t="shared" si="311"/>
        <v>0</v>
      </c>
      <c r="AK505" s="8">
        <f t="shared" si="286"/>
        <v>0</v>
      </c>
      <c r="AL505" s="8">
        <f t="shared" si="287"/>
        <v>0</v>
      </c>
      <c r="AM505" s="8">
        <f t="shared" si="312"/>
        <v>0</v>
      </c>
      <c r="AN505" s="8">
        <f t="shared" si="313"/>
        <v>0</v>
      </c>
      <c r="AO505" s="8">
        <f>IFERROR(VLOOKUP(A505,PERSAMAAN!B:D,3,0),AN505)</f>
        <v>0</v>
      </c>
      <c r="AP505" s="1"/>
      <c r="AQ505" s="8">
        <f t="shared" si="288"/>
        <v>0</v>
      </c>
      <c r="AR505" s="8" t="str">
        <f>IF(AQ505=0,"-",VLOOKUP(A505,FR_HITUNG_MINMAX!A:H,8,0))</f>
        <v>-</v>
      </c>
      <c r="AS505" s="1"/>
      <c r="AT505" s="8" t="str">
        <f t="shared" si="289"/>
        <v>-</v>
      </c>
      <c r="AU505" s="12">
        <f t="shared" si="290"/>
        <v>0</v>
      </c>
      <c r="AV505" s="12">
        <f t="shared" si="291"/>
        <v>0</v>
      </c>
      <c r="AW505" s="8">
        <f t="shared" si="314"/>
        <v>0</v>
      </c>
      <c r="AX505" s="1"/>
      <c r="AY505" s="8">
        <f t="shared" si="292"/>
        <v>0</v>
      </c>
      <c r="AZ505" s="8" t="str">
        <f>IF(AY505=0,"-",VLOOKUP(A505,FR_HITUNG_MINMAX!A:I,9,0))</f>
        <v>-</v>
      </c>
      <c r="BB505" s="8" t="str">
        <f t="shared" si="293"/>
        <v>-</v>
      </c>
      <c r="BC505" s="12">
        <f t="shared" si="294"/>
        <v>0</v>
      </c>
      <c r="BD505" s="12">
        <f t="shared" si="295"/>
        <v>0</v>
      </c>
      <c r="BE505" s="16"/>
      <c r="BF505" s="8">
        <f>SUMIF('REALISASI ORDER'!C:C,A505,'REALISASI ORDER'!E:E)</f>
        <v>0</v>
      </c>
      <c r="BG505" s="8">
        <f t="shared" si="315"/>
        <v>0</v>
      </c>
      <c r="BH505" s="8">
        <f t="shared" si="296"/>
        <v>0</v>
      </c>
      <c r="BI505" s="8">
        <f t="shared" si="297"/>
        <v>0</v>
      </c>
      <c r="BJ505" s="8">
        <f t="shared" si="316"/>
        <v>0</v>
      </c>
      <c r="BK505" s="33">
        <f t="shared" si="317"/>
        <v>0</v>
      </c>
      <c r="BL505" s="33">
        <f t="shared" si="298"/>
        <v>0</v>
      </c>
      <c r="BM505" s="33">
        <f t="shared" si="299"/>
        <v>0</v>
      </c>
      <c r="BN505" s="33">
        <f t="shared" si="318"/>
        <v>0</v>
      </c>
      <c r="BO505" s="8">
        <f t="shared" si="300"/>
        <v>0</v>
      </c>
      <c r="BP505" s="8">
        <f t="shared" si="301"/>
        <v>0</v>
      </c>
      <c r="BQ505" s="8">
        <f t="shared" si="302"/>
        <v>0</v>
      </c>
      <c r="BR505" s="8">
        <f>IFERROR(ROUNDDOWN(BF505*BN505/(BK505+BL505+BM505+BN),0),0)</f>
        <v>0</v>
      </c>
      <c r="BS505" s="8" t="str">
        <f t="shared" si="303"/>
        <v>2BL-E1181-00</v>
      </c>
      <c r="BT505" s="8">
        <f>SUMIF(FR_HITUNG_MINMAX!A:A,ORDER!A505,FR_HITUNG_MINMAX!AS:AS)</f>
        <v>0</v>
      </c>
      <c r="BU505" s="8">
        <f t="shared" si="319"/>
        <v>0</v>
      </c>
      <c r="BV505" s="8" t="str">
        <f t="shared" si="304"/>
        <v>-</v>
      </c>
      <c r="BW505" s="8" t="str">
        <f>VLOOKUP(A505,'STOK PESALAKAN'!A:F,6,0)</f>
        <v/>
      </c>
    </row>
    <row r="506" spans="1:75" ht="15" customHeight="1">
      <c r="A506" s="41" t="s">
        <v>1608</v>
      </c>
      <c r="B506" s="99">
        <f>IFERROR(IFERROR(VLOOKUP(A506,'STOK PACUL'!C:H,6,0),VLOOKUP(A506,'KATEGORI PACUL'!A:C,3,0)),0)</f>
        <v>0</v>
      </c>
      <c r="C506" s="8">
        <f>IFERROR(VLOOKUP(A506,'KATEGORI PACUL'!A:D,4,0),0)</f>
        <v>0</v>
      </c>
      <c r="D506" s="99">
        <f>IFERROR(IFERROR(VLOOKUP(A506,'STOK PESALAKAN'!C:H,6,0),VLOOKUP(A506,'KATEGORI PESALAKAN'!A:C,3,0)),0)</f>
        <v>0</v>
      </c>
      <c r="E506" s="8">
        <f>IFERROR(VLOOKUP(A506,'KATEGORI PESALAKAN'!A:D,4,0),0)</f>
        <v>0</v>
      </c>
      <c r="F506" s="99">
        <f>IFERROR(IFERROR(VLOOKUP(A506,'STOK CIKDITIRO'!C:H,6,0),VLOOKUP(A506,'KATEGORI CIKDITIRO'!A:C,3,0)),0)</f>
        <v>0</v>
      </c>
      <c r="G506" s="8">
        <f>IFERROR(VLOOKUP(A506,'KATEGORI CIKDITIRO'!A:D,4,0),0)</f>
        <v>0</v>
      </c>
      <c r="H506" s="99">
        <f>IFERROR(IFERROR(VLOOKUP(A506,'STOK TRAYEMAN'!C:H,6,0),VLOOKUP(A506,'KATEGORI TRAYEMAN'!A:C,3,0)),0)</f>
        <v>0</v>
      </c>
      <c r="I506" s="8">
        <f>IFERROR(VLOOKUP(A506,'KATEGORI TRAYEMAN'!A:D,4,0),0)</f>
        <v>0</v>
      </c>
      <c r="J506" s="8" t="str">
        <f>IFERROR(VLOOKUP(A506,'NOSTOK PACUL'!A:C,3,0),IFERROR(IF(VLOOKUP(A506,'STOK PACUL'!A:B,2,0)="NOSTOK","E",VLOOKUP(A506,'KATEGORI PACUL'!A:B,2,0)),"E"))</f>
        <v>E</v>
      </c>
      <c r="K506" s="8" t="str">
        <f>IFERROR(VLOOKUP(A506,'NOSTOK PESALAKAN'!A:C,3,0),IFERROR(IF(VLOOKUP(A506,'STOK PESALAKAN'!A:B,2,0)="NOSTOK","E",VLOOKUP(A506,'KATEGORI PESALAKAN'!A:B,2,0)),"E"))</f>
        <v>E</v>
      </c>
      <c r="L506" s="8" t="str">
        <f>IFERROR(VLOOKUP(A506,'NOSTOK CIKDITIRO'!A:C,3,0),IFERROR(IF(VLOOKUP(A506,'STOK CIKDITIRO'!A:B,2,0)="NOSTOK","E",VLOOKUP(A506,'KATEGORI CIKDITIRO'!A:B,2,0)),"E"))</f>
        <v>E</v>
      </c>
      <c r="M506" s="8" t="str">
        <f>IFERROR(VLOOKUP(A506,'NOSTOK TRAYEMAN'!A:C,3,0),IFERROR(IF(VLOOKUP(A506,'STOK TRAYEMAN'!A:B,2,0)="NOSTOK","E",VLOOKUP(A506,'KATEGORI TRAYEMAN'!A:B,2,0)),"E"))</f>
        <v>E</v>
      </c>
      <c r="N506" s="8" t="str">
        <f>IFERROR(VLOOKUP(A506,FR_HITUNG_MINMAX!A:B,2,0),0)</f>
        <v>PERPAK BLOK Y.MIO M3/SOUL GT 125 ORI</v>
      </c>
      <c r="O506" s="8" t="str">
        <f>IFERROR(VLOOKUP(A506,FR_HITUNG_MINMAX!A:D,4,0),0)</f>
        <v>ORISIN</v>
      </c>
      <c r="P506" s="8">
        <f>IFERROR(VLOOKUP(A506,FR_HITUNG_MINMAX!A:G,7,0),1)</f>
        <v>1</v>
      </c>
      <c r="Q506" s="11">
        <f>IFERROR(VLOOKUP(A506,FR_HITUNG_MINMAX!A:J,10,0),1)</f>
        <v>1</v>
      </c>
      <c r="R506" s="8">
        <f>IFERROR(VLOOKUP(A506,FR_HITUNG_MINMAX!A:K,11,0),1)</f>
        <v>1</v>
      </c>
      <c r="S506" s="12">
        <f>IFERROR(VLOOKUP(A506,FR_HITUNG_MINMAX!A:F,6,0),0)</f>
        <v>18500</v>
      </c>
      <c r="T506" s="8">
        <f t="shared" si="305"/>
        <v>0</v>
      </c>
      <c r="U506" s="8">
        <f t="shared" si="280"/>
        <v>0</v>
      </c>
      <c r="V506" s="8">
        <f t="shared" si="281"/>
        <v>0</v>
      </c>
      <c r="W506" s="8">
        <f t="shared" si="306"/>
        <v>0</v>
      </c>
      <c r="X506" s="8">
        <f t="shared" si="307"/>
        <v>0</v>
      </c>
      <c r="Y506" s="16"/>
      <c r="Z506" s="15">
        <f t="shared" si="282"/>
        <v>0</v>
      </c>
      <c r="AA506" s="8">
        <f t="shared" si="308"/>
        <v>0</v>
      </c>
      <c r="AB506" s="16"/>
      <c r="AC506" s="15">
        <f t="shared" si="283"/>
        <v>0</v>
      </c>
      <c r="AD506" s="8">
        <f t="shared" si="284"/>
        <v>0</v>
      </c>
      <c r="AE506" s="16"/>
      <c r="AF506" s="15">
        <f t="shared" si="285"/>
        <v>0</v>
      </c>
      <c r="AG506" s="15">
        <f t="shared" si="309"/>
        <v>0</v>
      </c>
      <c r="AH506" s="16"/>
      <c r="AI506" s="15">
        <f t="shared" si="310"/>
        <v>0</v>
      </c>
      <c r="AJ506" s="8">
        <f t="shared" si="311"/>
        <v>0</v>
      </c>
      <c r="AK506" s="8">
        <f t="shared" si="286"/>
        <v>0</v>
      </c>
      <c r="AL506" s="8">
        <f t="shared" si="287"/>
        <v>0</v>
      </c>
      <c r="AM506" s="8">
        <f t="shared" si="312"/>
        <v>0</v>
      </c>
      <c r="AN506" s="8">
        <f t="shared" si="313"/>
        <v>0</v>
      </c>
      <c r="AO506" s="8">
        <f>IFERROR(VLOOKUP(A506,PERSAMAAN!B:D,3,0),AN506)</f>
        <v>0</v>
      </c>
      <c r="AP506" s="1"/>
      <c r="AQ506" s="8">
        <f t="shared" si="288"/>
        <v>0</v>
      </c>
      <c r="AR506" s="8" t="str">
        <f>IF(AQ506=0,"-",VLOOKUP(A506,FR_HITUNG_MINMAX!A:H,8,0))</f>
        <v>-</v>
      </c>
      <c r="AS506" s="1"/>
      <c r="AT506" s="8" t="str">
        <f t="shared" si="289"/>
        <v>-</v>
      </c>
      <c r="AU506" s="12">
        <f t="shared" si="290"/>
        <v>0</v>
      </c>
      <c r="AV506" s="12">
        <f t="shared" si="291"/>
        <v>0</v>
      </c>
      <c r="AW506" s="8">
        <f t="shared" si="314"/>
        <v>0</v>
      </c>
      <c r="AX506" s="1"/>
      <c r="AY506" s="8">
        <f t="shared" si="292"/>
        <v>0</v>
      </c>
      <c r="AZ506" s="8" t="str">
        <f>IF(AY506=0,"-",VLOOKUP(A506,FR_HITUNG_MINMAX!A:I,9,0))</f>
        <v>-</v>
      </c>
      <c r="BB506" s="8" t="str">
        <f t="shared" si="293"/>
        <v>-</v>
      </c>
      <c r="BC506" s="12">
        <f t="shared" si="294"/>
        <v>0</v>
      </c>
      <c r="BD506" s="12">
        <f t="shared" si="295"/>
        <v>0</v>
      </c>
      <c r="BE506" s="16"/>
      <c r="BF506" s="8">
        <f>SUMIF('REALISASI ORDER'!C:C,A506,'REALISASI ORDER'!E:E)</f>
        <v>0</v>
      </c>
      <c r="BG506" s="8">
        <f t="shared" si="315"/>
        <v>0</v>
      </c>
      <c r="BH506" s="8">
        <f t="shared" si="296"/>
        <v>0</v>
      </c>
      <c r="BI506" s="8">
        <f t="shared" si="297"/>
        <v>0</v>
      </c>
      <c r="BJ506" s="8">
        <f t="shared" si="316"/>
        <v>0</v>
      </c>
      <c r="BK506" s="33">
        <f t="shared" si="317"/>
        <v>0</v>
      </c>
      <c r="BL506" s="33">
        <f t="shared" si="298"/>
        <v>0</v>
      </c>
      <c r="BM506" s="33">
        <f t="shared" si="299"/>
        <v>0</v>
      </c>
      <c r="BN506" s="33">
        <f t="shared" si="318"/>
        <v>0</v>
      </c>
      <c r="BO506" s="8">
        <f t="shared" si="300"/>
        <v>0</v>
      </c>
      <c r="BP506" s="8">
        <f t="shared" si="301"/>
        <v>0</v>
      </c>
      <c r="BQ506" s="8">
        <f t="shared" si="302"/>
        <v>0</v>
      </c>
      <c r="BR506" s="8">
        <f>IFERROR(ROUNDDOWN(BF506*BN506/(BK506+BL506+BM506+BN),0),0)</f>
        <v>0</v>
      </c>
      <c r="BS506" s="8" t="str">
        <f t="shared" si="303"/>
        <v>2PH-E1351-00</v>
      </c>
      <c r="BT506" s="8">
        <f>SUMIF(FR_HITUNG_MINMAX!A:A,ORDER!A506,FR_HITUNG_MINMAX!AS:AS)</f>
        <v>0</v>
      </c>
      <c r="BU506" s="8">
        <f t="shared" si="319"/>
        <v>0</v>
      </c>
      <c r="BV506" s="8" t="str">
        <f t="shared" si="304"/>
        <v>-</v>
      </c>
      <c r="BW506" s="8" t="str">
        <f>VLOOKUP(A506,'STOK PESALAKAN'!A:F,6,0)</f>
        <v/>
      </c>
    </row>
    <row r="507" spans="1:75" ht="15" customHeight="1">
      <c r="A507" s="41" t="s">
        <v>1982</v>
      </c>
      <c r="B507" s="99">
        <f>IFERROR(IFERROR(VLOOKUP(A507,'STOK PACUL'!C:H,6,0),VLOOKUP(A507,'KATEGORI PACUL'!A:C,3,0)),0)</f>
        <v>0</v>
      </c>
      <c r="C507" s="8">
        <f>IFERROR(VLOOKUP(A507,'KATEGORI PACUL'!A:D,4,0),0)</f>
        <v>0</v>
      </c>
      <c r="D507" s="99">
        <f>IFERROR(IFERROR(VLOOKUP(A507,'STOK PESALAKAN'!C:H,6,0),VLOOKUP(A507,'KATEGORI PESALAKAN'!A:C,3,0)),0)</f>
        <v>0</v>
      </c>
      <c r="E507" s="8">
        <f>IFERROR(VLOOKUP(A507,'KATEGORI PESALAKAN'!A:D,4,0),0)</f>
        <v>0</v>
      </c>
      <c r="F507" s="99">
        <f>IFERROR(IFERROR(VLOOKUP(A507,'STOK CIKDITIRO'!C:H,6,0),VLOOKUP(A507,'KATEGORI CIKDITIRO'!A:C,3,0)),0)</f>
        <v>0</v>
      </c>
      <c r="G507" s="8">
        <f>IFERROR(VLOOKUP(A507,'KATEGORI CIKDITIRO'!A:D,4,0),0)</f>
        <v>0</v>
      </c>
      <c r="H507" s="99">
        <f>IFERROR(IFERROR(VLOOKUP(A507,'STOK TRAYEMAN'!C:H,6,0),VLOOKUP(A507,'KATEGORI TRAYEMAN'!A:C,3,0)),0)</f>
        <v>0</v>
      </c>
      <c r="I507" s="8">
        <f>IFERROR(VLOOKUP(A507,'KATEGORI TRAYEMAN'!A:D,4,0),0)</f>
        <v>0</v>
      </c>
      <c r="J507" s="8" t="str">
        <f>IFERROR(VLOOKUP(A507,'NOSTOK PACUL'!A:C,3,0),IFERROR(IF(VLOOKUP(A507,'STOK PACUL'!A:B,2,0)="NOSTOK","E",VLOOKUP(A507,'KATEGORI PACUL'!A:B,2,0)),"E"))</f>
        <v>E</v>
      </c>
      <c r="K507" s="8" t="str">
        <f>IFERROR(VLOOKUP(A507,'NOSTOK PESALAKAN'!A:C,3,0),IFERROR(IF(VLOOKUP(A507,'STOK PESALAKAN'!A:B,2,0)="NOSTOK","E",VLOOKUP(A507,'KATEGORI PESALAKAN'!A:B,2,0)),"E"))</f>
        <v>E</v>
      </c>
      <c r="L507" s="8" t="str">
        <f>IFERROR(VLOOKUP(A507,'NOSTOK CIKDITIRO'!A:C,3,0),IFERROR(IF(VLOOKUP(A507,'STOK CIKDITIRO'!A:B,2,0)="NOSTOK","E",VLOOKUP(A507,'KATEGORI CIKDITIRO'!A:B,2,0)),"E"))</f>
        <v>E</v>
      </c>
      <c r="M507" s="8" t="str">
        <f>IFERROR(VLOOKUP(A507,'NOSTOK TRAYEMAN'!A:C,3,0),IFERROR(IF(VLOOKUP(A507,'STOK TRAYEMAN'!A:B,2,0)="NOSTOK","E",VLOOKUP(A507,'KATEGORI TRAYEMAN'!A:B,2,0)),"E"))</f>
        <v>E</v>
      </c>
      <c r="N507" s="8" t="str">
        <f>IFERROR(VLOOKUP(A507,FR_HITUNG_MINMAX!A:B,2,0),0)</f>
        <v>GIR SET Y.VIXION OLD ORI</v>
      </c>
      <c r="O507" s="8" t="str">
        <f>IFERROR(VLOOKUP(A507,FR_HITUNG_MINMAX!A:D,4,0),0)</f>
        <v>ORISIN</v>
      </c>
      <c r="P507" s="8">
        <f>IFERROR(VLOOKUP(A507,FR_HITUNG_MINMAX!A:G,7,0),1)</f>
        <v>1</v>
      </c>
      <c r="Q507" s="11" t="str">
        <f>IFERROR(VLOOKUP(A507,FR_HITUNG_MINMAX!A:J,10,0),1)</f>
        <v>1</v>
      </c>
      <c r="R507" s="8">
        <f>IFERROR(VLOOKUP(A507,FR_HITUNG_MINMAX!A:K,11,0),1)</f>
        <v>1</v>
      </c>
      <c r="S507" s="12">
        <f>IFERROR(VLOOKUP(A507,FR_HITUNG_MINMAX!A:F,6,0),0)</f>
        <v>369000</v>
      </c>
      <c r="T507" s="8">
        <f t="shared" si="305"/>
        <v>0</v>
      </c>
      <c r="U507" s="8">
        <f t="shared" si="280"/>
        <v>0</v>
      </c>
      <c r="V507" s="8">
        <f t="shared" si="281"/>
        <v>0</v>
      </c>
      <c r="W507" s="8">
        <f t="shared" si="306"/>
        <v>0</v>
      </c>
      <c r="X507" s="8">
        <f t="shared" si="307"/>
        <v>0</v>
      </c>
      <c r="Y507" s="16"/>
      <c r="Z507" s="15">
        <f t="shared" si="282"/>
        <v>0</v>
      </c>
      <c r="AA507" s="8">
        <f t="shared" si="308"/>
        <v>0</v>
      </c>
      <c r="AB507" s="16"/>
      <c r="AC507" s="15">
        <f t="shared" si="283"/>
        <v>0</v>
      </c>
      <c r="AD507" s="8">
        <f t="shared" si="284"/>
        <v>0</v>
      </c>
      <c r="AE507" s="16"/>
      <c r="AF507" s="15">
        <f t="shared" si="285"/>
        <v>0</v>
      </c>
      <c r="AG507" s="15">
        <f t="shared" si="309"/>
        <v>0</v>
      </c>
      <c r="AH507" s="16"/>
      <c r="AI507" s="15">
        <f t="shared" si="310"/>
        <v>0</v>
      </c>
      <c r="AJ507" s="8">
        <f t="shared" si="311"/>
        <v>0</v>
      </c>
      <c r="AK507" s="8">
        <f t="shared" si="286"/>
        <v>0</v>
      </c>
      <c r="AL507" s="8">
        <f t="shared" si="287"/>
        <v>0</v>
      </c>
      <c r="AM507" s="8">
        <f t="shared" si="312"/>
        <v>0</v>
      </c>
      <c r="AN507" s="8">
        <f t="shared" si="313"/>
        <v>0</v>
      </c>
      <c r="AO507" s="8">
        <f>IFERROR(VLOOKUP(A507,PERSAMAAN!B:D,3,0),AN507)</f>
        <v>0</v>
      </c>
      <c r="AP507" s="1"/>
      <c r="AQ507" s="8">
        <f t="shared" si="288"/>
        <v>0</v>
      </c>
      <c r="AR507" s="8" t="str">
        <f>IF(AQ507=0,"-",VLOOKUP(A507,FR_HITUNG_MINMAX!A:H,8,0))</f>
        <v>-</v>
      </c>
      <c r="AS507" s="1"/>
      <c r="AT507" s="8" t="str">
        <f t="shared" si="289"/>
        <v>-</v>
      </c>
      <c r="AU507" s="12">
        <f t="shared" si="290"/>
        <v>0</v>
      </c>
      <c r="AV507" s="12">
        <f t="shared" si="291"/>
        <v>0</v>
      </c>
      <c r="AW507" s="8">
        <f t="shared" si="314"/>
        <v>0</v>
      </c>
      <c r="AX507" s="1"/>
      <c r="AY507" s="8">
        <f t="shared" si="292"/>
        <v>0</v>
      </c>
      <c r="AZ507" s="8" t="str">
        <f>IF(AY507=0,"-",VLOOKUP(A507,FR_HITUNG_MINMAX!A:I,9,0))</f>
        <v>-</v>
      </c>
      <c r="BB507" s="8" t="str">
        <f t="shared" si="293"/>
        <v>-</v>
      </c>
      <c r="BC507" s="12">
        <f t="shared" si="294"/>
        <v>0</v>
      </c>
      <c r="BD507" s="12">
        <f t="shared" si="295"/>
        <v>0</v>
      </c>
      <c r="BE507" s="16"/>
      <c r="BF507" s="8">
        <f>SUMIF('REALISASI ORDER'!C:C,A507,'REALISASI ORDER'!E:E)</f>
        <v>0</v>
      </c>
      <c r="BG507" s="8">
        <f t="shared" si="315"/>
        <v>0</v>
      </c>
      <c r="BH507" s="8">
        <f t="shared" si="296"/>
        <v>0</v>
      </c>
      <c r="BI507" s="8">
        <f t="shared" si="297"/>
        <v>0</v>
      </c>
      <c r="BJ507" s="8">
        <f t="shared" si="316"/>
        <v>0</v>
      </c>
      <c r="BK507" s="33">
        <f t="shared" si="317"/>
        <v>0</v>
      </c>
      <c r="BL507" s="33">
        <f t="shared" si="298"/>
        <v>0</v>
      </c>
      <c r="BM507" s="33">
        <f t="shared" si="299"/>
        <v>0</v>
      </c>
      <c r="BN507" s="33">
        <f t="shared" si="318"/>
        <v>0</v>
      </c>
      <c r="BO507" s="8">
        <f t="shared" si="300"/>
        <v>0</v>
      </c>
      <c r="BP507" s="8">
        <f t="shared" si="301"/>
        <v>0</v>
      </c>
      <c r="BQ507" s="8">
        <f t="shared" si="302"/>
        <v>0</v>
      </c>
      <c r="BR507" s="8">
        <f>IFERROR(ROUNDDOWN(BF507*BN507/(BK507+BL507+BM507+BN),0),0)</f>
        <v>0</v>
      </c>
      <c r="BS507" s="8" t="str">
        <f t="shared" si="303"/>
        <v>3C1-W001A-20</v>
      </c>
      <c r="BT507" s="8">
        <f>SUMIF(FR_HITUNG_MINMAX!A:A,ORDER!A507,FR_HITUNG_MINMAX!AS:AS)</f>
        <v>0</v>
      </c>
      <c r="BU507" s="8">
        <f t="shared" si="319"/>
        <v>0</v>
      </c>
      <c r="BV507" s="8" t="str">
        <f t="shared" si="304"/>
        <v>-</v>
      </c>
      <c r="BW507" s="8" t="str">
        <f>VLOOKUP(A507,'STOK PESALAKAN'!A:F,6,0)</f>
        <v/>
      </c>
    </row>
    <row r="508" spans="1:75" ht="15" customHeight="1">
      <c r="A508" s="41" t="s">
        <v>1802</v>
      </c>
      <c r="B508" s="99">
        <f>IFERROR(IFERROR(VLOOKUP(A508,'STOK PACUL'!C:H,6,0),VLOOKUP(A508,'KATEGORI PACUL'!A:C,3,0)),0)</f>
        <v>0</v>
      </c>
      <c r="C508" s="8">
        <f>IFERROR(VLOOKUP(A508,'KATEGORI PACUL'!A:D,4,0),0)</f>
        <v>1</v>
      </c>
      <c r="D508" s="99">
        <f>IFERROR(IFERROR(VLOOKUP(A508,'STOK PESALAKAN'!C:H,6,0),VLOOKUP(A508,'KATEGORI PESALAKAN'!A:C,3,0)),0)</f>
        <v>0</v>
      </c>
      <c r="E508" s="8">
        <f>IFERROR(VLOOKUP(A508,'KATEGORI PESALAKAN'!A:D,4,0),0)</f>
        <v>0</v>
      </c>
      <c r="F508" s="99">
        <f>IFERROR(IFERROR(VLOOKUP(A508,'STOK CIKDITIRO'!C:H,6,0),VLOOKUP(A508,'KATEGORI CIKDITIRO'!A:C,3,0)),0)</f>
        <v>0</v>
      </c>
      <c r="G508" s="8">
        <f>IFERROR(VLOOKUP(A508,'KATEGORI CIKDITIRO'!A:D,4,0),0)</f>
        <v>0</v>
      </c>
      <c r="H508" s="99">
        <f>IFERROR(IFERROR(VLOOKUP(A508,'STOK TRAYEMAN'!C:H,6,0),VLOOKUP(A508,'KATEGORI TRAYEMAN'!A:C,3,0)),0)</f>
        <v>0</v>
      </c>
      <c r="I508" s="8">
        <f>IFERROR(VLOOKUP(A508,'KATEGORI TRAYEMAN'!A:D,4,0),0)</f>
        <v>0</v>
      </c>
      <c r="J508" s="8" t="str">
        <f>IFERROR(VLOOKUP(A508,'NOSTOK PACUL'!A:C,3,0),IFERROR(IF(VLOOKUP(A508,'STOK PACUL'!A:B,2,0)="NOSTOK","E",VLOOKUP(A508,'KATEGORI PACUL'!A:B,2,0)),"E"))</f>
        <v>D</v>
      </c>
      <c r="K508" s="8" t="str">
        <f>IFERROR(VLOOKUP(A508,'NOSTOK PESALAKAN'!A:C,3,0),IFERROR(IF(VLOOKUP(A508,'STOK PESALAKAN'!A:B,2,0)="NOSTOK","E",VLOOKUP(A508,'KATEGORI PESALAKAN'!A:B,2,0)),"E"))</f>
        <v>E</v>
      </c>
      <c r="L508" s="8" t="str">
        <f>IFERROR(VLOOKUP(A508,'NOSTOK CIKDITIRO'!A:C,3,0),IFERROR(IF(VLOOKUP(A508,'STOK CIKDITIRO'!A:B,2,0)="NOSTOK","E",VLOOKUP(A508,'KATEGORI CIKDITIRO'!A:B,2,0)),"E"))</f>
        <v>E</v>
      </c>
      <c r="M508" s="8" t="str">
        <f>IFERROR(VLOOKUP(A508,'NOSTOK TRAYEMAN'!A:C,3,0),IFERROR(IF(VLOOKUP(A508,'STOK TRAYEMAN'!A:B,2,0)="NOSTOK","E",VLOOKUP(A508,'KATEGORI TRAYEMAN'!A:B,2,0)),"E"))</f>
        <v>E</v>
      </c>
      <c r="N508" s="8" t="str">
        <f>IFERROR(VLOOKUP(A508,FR_HITUNG_MINMAX!A:B,2,0),0)</f>
        <v>STANDAR SAMPING H. BEAT ORI</v>
      </c>
      <c r="O508" s="8" t="str">
        <f>IFERROR(VLOOKUP(A508,FR_HITUNG_MINMAX!A:D,4,0),0)</f>
        <v>ORISIN</v>
      </c>
      <c r="P508" s="8">
        <f>IFERROR(VLOOKUP(A508,FR_HITUNG_MINMAX!A:G,7,0),1)</f>
        <v>1</v>
      </c>
      <c r="Q508" s="11">
        <f>IFERROR(VLOOKUP(A508,FR_HITUNG_MINMAX!A:J,10,0),1)</f>
        <v>1</v>
      </c>
      <c r="R508" s="8">
        <f>IFERROR(VLOOKUP(A508,FR_HITUNG_MINMAX!A:K,11,0),1)</f>
        <v>1</v>
      </c>
      <c r="S508" s="12">
        <f>IFERROR(VLOOKUP(A508,FR_HITUNG_MINMAX!A:F,6,0),0)</f>
        <v>28500</v>
      </c>
      <c r="T508" s="8">
        <f t="shared" si="305"/>
        <v>-1</v>
      </c>
      <c r="U508" s="8">
        <f t="shared" si="280"/>
        <v>0</v>
      </c>
      <c r="V508" s="8">
        <f t="shared" si="281"/>
        <v>0</v>
      </c>
      <c r="W508" s="8">
        <f t="shared" si="306"/>
        <v>0</v>
      </c>
      <c r="X508" s="8">
        <f t="shared" si="307"/>
        <v>0</v>
      </c>
      <c r="Y508" s="16"/>
      <c r="Z508" s="15">
        <f t="shared" si="282"/>
        <v>0</v>
      </c>
      <c r="AA508" s="8">
        <f t="shared" si="308"/>
        <v>0</v>
      </c>
      <c r="AB508" s="16"/>
      <c r="AC508" s="15">
        <f t="shared" si="283"/>
        <v>0</v>
      </c>
      <c r="AD508" s="8">
        <f t="shared" si="284"/>
        <v>0</v>
      </c>
      <c r="AE508" s="16"/>
      <c r="AF508" s="15">
        <f t="shared" si="285"/>
        <v>0</v>
      </c>
      <c r="AG508" s="15">
        <f t="shared" si="309"/>
        <v>0</v>
      </c>
      <c r="AH508" s="16"/>
      <c r="AI508" s="15">
        <f t="shared" si="310"/>
        <v>0</v>
      </c>
      <c r="AJ508" s="8">
        <f t="shared" si="311"/>
        <v>1</v>
      </c>
      <c r="AK508" s="8">
        <f t="shared" si="286"/>
        <v>0</v>
      </c>
      <c r="AL508" s="8">
        <f t="shared" si="287"/>
        <v>0</v>
      </c>
      <c r="AM508" s="8">
        <f t="shared" si="312"/>
        <v>0</v>
      </c>
      <c r="AN508" s="8">
        <f t="shared" si="313"/>
        <v>1</v>
      </c>
      <c r="AO508" s="8">
        <f>IFERROR(VLOOKUP(A508,PERSAMAAN!B:D,3,0),AN508)</f>
        <v>1</v>
      </c>
      <c r="AP508" s="1">
        <v>0</v>
      </c>
      <c r="AQ508" s="8">
        <f t="shared" si="288"/>
        <v>0</v>
      </c>
      <c r="AR508" s="8" t="str">
        <f>IF(AQ508=0,"-",VLOOKUP(A508,FR_HITUNG_MINMAX!A:H,8,0))</f>
        <v>-</v>
      </c>
      <c r="AS508" s="1"/>
      <c r="AT508" s="8" t="str">
        <f t="shared" si="289"/>
        <v>-</v>
      </c>
      <c r="AU508" s="12">
        <f t="shared" si="290"/>
        <v>0</v>
      </c>
      <c r="AV508" s="12">
        <f t="shared" si="291"/>
        <v>0</v>
      </c>
      <c r="AW508" s="8">
        <f t="shared" si="314"/>
        <v>1</v>
      </c>
      <c r="AX508" s="1"/>
      <c r="AY508" s="8">
        <f t="shared" si="292"/>
        <v>1</v>
      </c>
      <c r="AZ508" s="8" t="str">
        <f>IF(AY508=0,"-",VLOOKUP(A508,FR_HITUNG_MINMAX!A:I,9,0))</f>
        <v/>
      </c>
      <c r="BB508" s="8" t="str">
        <f t="shared" si="293"/>
        <v/>
      </c>
      <c r="BC508" s="12">
        <f t="shared" si="294"/>
        <v>28500</v>
      </c>
      <c r="BD508" s="12">
        <f t="shared" si="295"/>
        <v>21965380</v>
      </c>
      <c r="BE508" s="16"/>
      <c r="BF508" s="8">
        <f>SUMIF('REALISASI ORDER'!C:C,A508,'REALISASI ORDER'!E:E)</f>
        <v>0</v>
      </c>
      <c r="BG508" s="8">
        <f t="shared" si="315"/>
        <v>0</v>
      </c>
      <c r="BH508" s="8">
        <f t="shared" si="296"/>
        <v>0</v>
      </c>
      <c r="BI508" s="8">
        <f t="shared" si="297"/>
        <v>0</v>
      </c>
      <c r="BJ508" s="8">
        <f t="shared" si="316"/>
        <v>0</v>
      </c>
      <c r="BK508" s="33">
        <f t="shared" si="317"/>
        <v>0</v>
      </c>
      <c r="BL508" s="33">
        <f t="shared" si="298"/>
        <v>0</v>
      </c>
      <c r="BM508" s="33">
        <f t="shared" si="299"/>
        <v>0</v>
      </c>
      <c r="BN508" s="33">
        <f t="shared" si="318"/>
        <v>0</v>
      </c>
      <c r="BO508" s="8">
        <f t="shared" si="300"/>
        <v>0</v>
      </c>
      <c r="BP508" s="8">
        <f t="shared" si="301"/>
        <v>0</v>
      </c>
      <c r="BQ508" s="8">
        <f t="shared" si="302"/>
        <v>0</v>
      </c>
      <c r="BR508" s="8">
        <f>IFERROR(ROUNDDOWN(BF508*BN508/(BK508+BL508+BM508+BN),0),0)</f>
        <v>0</v>
      </c>
      <c r="BS508" s="8" t="str">
        <f t="shared" si="303"/>
        <v>50530-K81-N00</v>
      </c>
      <c r="BT508" s="8">
        <f>SUMIF(FR_HITUNG_MINMAX!A:A,ORDER!A508,FR_HITUNG_MINMAX!AS:AS)</f>
        <v>1</v>
      </c>
      <c r="BU508" s="8">
        <f t="shared" si="319"/>
        <v>0</v>
      </c>
      <c r="BV508" s="8" t="str">
        <f t="shared" si="304"/>
        <v>-</v>
      </c>
      <c r="BW508" s="8" t="str">
        <f>VLOOKUP(A508,'STOK PESALAKAN'!A:F,6,0)</f>
        <v/>
      </c>
    </row>
    <row r="509" spans="1:75" ht="15" customHeight="1">
      <c r="A509" s="41" t="s">
        <v>1819</v>
      </c>
      <c r="B509" s="99">
        <f>IFERROR(IFERROR(VLOOKUP(A509,'STOK PACUL'!C:H,6,0),VLOOKUP(A509,'KATEGORI PACUL'!A:C,3,0)),0)</f>
        <v>0</v>
      </c>
      <c r="C509" s="8">
        <f>IFERROR(VLOOKUP(A509,'KATEGORI PACUL'!A:D,4,0),0)</f>
        <v>0</v>
      </c>
      <c r="D509" s="99">
        <f>IFERROR(IFERROR(VLOOKUP(A509,'STOK PESALAKAN'!C:H,6,0),VLOOKUP(A509,'KATEGORI PESALAKAN'!A:C,3,0)),0)</f>
        <v>1</v>
      </c>
      <c r="E509" s="8">
        <f>IFERROR(VLOOKUP(A509,'KATEGORI PESALAKAN'!A:D,4,0),0)</f>
        <v>0</v>
      </c>
      <c r="F509" s="99">
        <f>IFERROR(IFERROR(VLOOKUP(A509,'STOK CIKDITIRO'!C:H,6,0),VLOOKUP(A509,'KATEGORI CIKDITIRO'!A:C,3,0)),0)</f>
        <v>0</v>
      </c>
      <c r="G509" s="8">
        <f>IFERROR(VLOOKUP(A509,'KATEGORI CIKDITIRO'!A:D,4,0),0)</f>
        <v>0</v>
      </c>
      <c r="H509" s="99">
        <f>IFERROR(IFERROR(VLOOKUP(A509,'STOK TRAYEMAN'!C:H,6,0),VLOOKUP(A509,'KATEGORI TRAYEMAN'!A:C,3,0)),0)</f>
        <v>0</v>
      </c>
      <c r="I509" s="8">
        <f>IFERROR(VLOOKUP(A509,'KATEGORI TRAYEMAN'!A:D,4,0),0)</f>
        <v>0</v>
      </c>
      <c r="J509" s="8" t="str">
        <f>IFERROR(VLOOKUP(A509,'NOSTOK PACUL'!A:C,3,0),IFERROR(IF(VLOOKUP(A509,'STOK PACUL'!A:B,2,0)="NOSTOK","E",VLOOKUP(A509,'KATEGORI PACUL'!A:B,2,0)),"E"))</f>
        <v>E</v>
      </c>
      <c r="K509" s="8" t="str">
        <f>IFERROR(VLOOKUP(A509,'NOSTOK PESALAKAN'!A:C,3,0),IFERROR(IF(VLOOKUP(A509,'STOK PESALAKAN'!A:B,2,0)="NOSTOK","E",VLOOKUP(A509,'KATEGORI PESALAKAN'!A:B,2,0)),"E"))</f>
        <v>E</v>
      </c>
      <c r="L509" s="8" t="str">
        <f>IFERROR(VLOOKUP(A509,'NOSTOK CIKDITIRO'!A:C,3,0),IFERROR(IF(VLOOKUP(A509,'STOK CIKDITIRO'!A:B,2,0)="NOSTOK","E",VLOOKUP(A509,'KATEGORI CIKDITIRO'!A:B,2,0)),"E"))</f>
        <v>E</v>
      </c>
      <c r="M509" s="8" t="str">
        <f>IFERROR(VLOOKUP(A509,'NOSTOK TRAYEMAN'!A:C,3,0),IFERROR(IF(VLOOKUP(A509,'STOK TRAYEMAN'!A:B,2,0)="NOSTOK","E",VLOOKUP(A509,'KATEGORI TRAYEMAN'!A:B,2,0)),"E"))</f>
        <v>E</v>
      </c>
      <c r="N509" s="8" t="str">
        <f>IFERROR(VLOOKUP(A509,FR_HITUNG_MINMAX!A:B,2,0),0)</f>
        <v>KABEL GAS Y.MIO J ORI</v>
      </c>
      <c r="O509" s="8" t="str">
        <f>IFERROR(VLOOKUP(A509,FR_HITUNG_MINMAX!A:D,4,0),0)</f>
        <v>ORISIN</v>
      </c>
      <c r="P509" s="8">
        <f>IFERROR(VLOOKUP(A509,FR_HITUNG_MINMAX!A:G,7,0),1)</f>
        <v>1</v>
      </c>
      <c r="Q509" s="11">
        <f>IFERROR(VLOOKUP(A509,FR_HITUNG_MINMAX!A:J,10,0),1)</f>
        <v>1</v>
      </c>
      <c r="R509" s="8">
        <f>IFERROR(VLOOKUP(A509,FR_HITUNG_MINMAX!A:K,11,0),1)</f>
        <v>1</v>
      </c>
      <c r="S509" s="12">
        <f>IFERROR(VLOOKUP(A509,FR_HITUNG_MINMAX!A:F,6,0),0)</f>
        <v>135000</v>
      </c>
      <c r="T509" s="8">
        <f t="shared" si="305"/>
        <v>0</v>
      </c>
      <c r="U509" s="8">
        <f t="shared" si="280"/>
        <v>1</v>
      </c>
      <c r="V509" s="8">
        <f t="shared" si="281"/>
        <v>0</v>
      </c>
      <c r="W509" s="8">
        <f t="shared" si="306"/>
        <v>0</v>
      </c>
      <c r="X509" s="8">
        <f t="shared" si="307"/>
        <v>0</v>
      </c>
      <c r="Y509" s="16"/>
      <c r="Z509" s="15">
        <f t="shared" si="282"/>
        <v>0</v>
      </c>
      <c r="AA509" s="8">
        <f t="shared" si="308"/>
        <v>0</v>
      </c>
      <c r="AB509" s="16"/>
      <c r="AC509" s="15">
        <f t="shared" si="283"/>
        <v>0</v>
      </c>
      <c r="AD509" s="8">
        <f t="shared" si="284"/>
        <v>0</v>
      </c>
      <c r="AE509" s="16"/>
      <c r="AF509" s="15">
        <f t="shared" si="285"/>
        <v>0</v>
      </c>
      <c r="AG509" s="15">
        <f t="shared" si="309"/>
        <v>0</v>
      </c>
      <c r="AH509" s="16"/>
      <c r="AI509" s="15">
        <f t="shared" si="310"/>
        <v>0</v>
      </c>
      <c r="AJ509" s="8">
        <f t="shared" si="311"/>
        <v>0</v>
      </c>
      <c r="AK509" s="8">
        <f t="shared" si="286"/>
        <v>0</v>
      </c>
      <c r="AL509" s="8">
        <f t="shared" si="287"/>
        <v>0</v>
      </c>
      <c r="AM509" s="8">
        <f t="shared" si="312"/>
        <v>0</v>
      </c>
      <c r="AN509" s="8">
        <f t="shared" si="313"/>
        <v>0</v>
      </c>
      <c r="AO509" s="8">
        <f>IFERROR(VLOOKUP(A509,PERSAMAAN!B:D,3,0),AN509)</f>
        <v>0</v>
      </c>
      <c r="AP509" s="1"/>
      <c r="AQ509" s="8">
        <f t="shared" si="288"/>
        <v>0</v>
      </c>
      <c r="AR509" s="8" t="str">
        <f>IF(AQ509=0,"-",VLOOKUP(A509,FR_HITUNG_MINMAX!A:H,8,0))</f>
        <v>-</v>
      </c>
      <c r="AS509" s="1"/>
      <c r="AT509" s="8" t="str">
        <f t="shared" si="289"/>
        <v>-</v>
      </c>
      <c r="AU509" s="12">
        <f t="shared" si="290"/>
        <v>0</v>
      </c>
      <c r="AV509" s="12">
        <f t="shared" si="291"/>
        <v>0</v>
      </c>
      <c r="AW509" s="8">
        <f t="shared" si="314"/>
        <v>-1</v>
      </c>
      <c r="AX509" s="1"/>
      <c r="AY509" s="8">
        <f t="shared" si="292"/>
        <v>0</v>
      </c>
      <c r="AZ509" s="8" t="str">
        <f>IF(AY509=0,"-",VLOOKUP(A509,FR_HITUNG_MINMAX!A:I,9,0))</f>
        <v>-</v>
      </c>
      <c r="BB509" s="8" t="str">
        <f t="shared" si="293"/>
        <v>-</v>
      </c>
      <c r="BC509" s="12">
        <f t="shared" si="294"/>
        <v>0</v>
      </c>
      <c r="BD509" s="12">
        <f t="shared" si="295"/>
        <v>0</v>
      </c>
      <c r="BE509" s="16"/>
      <c r="BF509" s="8">
        <f>SUMIF('REALISASI ORDER'!C:C,A509,'REALISASI ORDER'!E:E)</f>
        <v>0</v>
      </c>
      <c r="BG509" s="8">
        <f t="shared" si="315"/>
        <v>0</v>
      </c>
      <c r="BH509" s="8">
        <f t="shared" si="296"/>
        <v>1</v>
      </c>
      <c r="BI509" s="8">
        <f t="shared" si="297"/>
        <v>0</v>
      </c>
      <c r="BJ509" s="8">
        <f t="shared" si="316"/>
        <v>0</v>
      </c>
      <c r="BK509" s="33">
        <f t="shared" si="317"/>
        <v>0</v>
      </c>
      <c r="BL509" s="33">
        <f t="shared" si="298"/>
        <v>0</v>
      </c>
      <c r="BM509" s="33">
        <f t="shared" si="299"/>
        <v>0</v>
      </c>
      <c r="BN509" s="33">
        <f t="shared" si="318"/>
        <v>0</v>
      </c>
      <c r="BO509" s="8">
        <f t="shared" si="300"/>
        <v>0</v>
      </c>
      <c r="BP509" s="8">
        <f t="shared" si="301"/>
        <v>0</v>
      </c>
      <c r="BQ509" s="8">
        <f t="shared" si="302"/>
        <v>0</v>
      </c>
      <c r="BR509" s="8">
        <f>IFERROR(ROUNDDOWN(BF509*BN509/(BK509+BL509+BM509+BN),0),0)</f>
        <v>0</v>
      </c>
      <c r="BS509" s="8" t="str">
        <f t="shared" si="303"/>
        <v>54P-F6301-11</v>
      </c>
      <c r="BT509" s="8">
        <f>SUMIF(FR_HITUNG_MINMAX!A:A,ORDER!A509,FR_HITUNG_MINMAX!AS:AS)</f>
        <v>0</v>
      </c>
      <c r="BU509" s="8">
        <f t="shared" si="319"/>
        <v>0</v>
      </c>
      <c r="BV509" s="8" t="str">
        <f t="shared" si="304"/>
        <v>-</v>
      </c>
      <c r="BW509" s="8" t="str">
        <f>VLOOKUP(A509,'STOK PESALAKAN'!A:F,6,0)</f>
        <v/>
      </c>
    </row>
    <row r="510" spans="1:75" ht="15" customHeight="1">
      <c r="A510" s="41" t="s">
        <v>1832</v>
      </c>
      <c r="B510" s="99">
        <f>IFERROR(IFERROR(VLOOKUP(A510,'STOK PACUL'!C:H,6,0),VLOOKUP(A510,'KATEGORI PACUL'!A:C,3,0)),0)</f>
        <v>0</v>
      </c>
      <c r="C510" s="8">
        <f>IFERROR(VLOOKUP(A510,'KATEGORI PACUL'!A:D,4,0),0)</f>
        <v>0</v>
      </c>
      <c r="D510" s="99">
        <f>IFERROR(IFERROR(VLOOKUP(A510,'STOK PESALAKAN'!C:H,6,0),VLOOKUP(A510,'KATEGORI PESALAKAN'!A:C,3,0)),0)</f>
        <v>0</v>
      </c>
      <c r="E510" s="8">
        <f>IFERROR(VLOOKUP(A510,'KATEGORI PESALAKAN'!A:D,4,0),0)</f>
        <v>0</v>
      </c>
      <c r="F510" s="99">
        <f>IFERROR(IFERROR(VLOOKUP(A510,'STOK CIKDITIRO'!C:H,6,0),VLOOKUP(A510,'KATEGORI CIKDITIRO'!A:C,3,0)),0)</f>
        <v>0</v>
      </c>
      <c r="G510" s="8">
        <f>IFERROR(VLOOKUP(A510,'KATEGORI CIKDITIRO'!A:D,4,0),0)</f>
        <v>0</v>
      </c>
      <c r="H510" s="99">
        <f>IFERROR(IFERROR(VLOOKUP(A510,'STOK TRAYEMAN'!C:H,6,0),VLOOKUP(A510,'KATEGORI TRAYEMAN'!A:C,3,0)),0)</f>
        <v>0</v>
      </c>
      <c r="I510" s="8">
        <f>IFERROR(VLOOKUP(A510,'KATEGORI TRAYEMAN'!A:D,4,0),0)</f>
        <v>0</v>
      </c>
      <c r="J510" s="8" t="str">
        <f>IFERROR(VLOOKUP(A510,'NOSTOK PACUL'!A:C,3,0),IFERROR(IF(VLOOKUP(A510,'STOK PACUL'!A:B,2,0)="NOSTOK","E",VLOOKUP(A510,'KATEGORI PACUL'!A:B,2,0)),"E"))</f>
        <v>E</v>
      </c>
      <c r="K510" s="8" t="str">
        <f>IFERROR(VLOOKUP(A510,'NOSTOK PESALAKAN'!A:C,3,0),IFERROR(IF(VLOOKUP(A510,'STOK PESALAKAN'!A:B,2,0)="NOSTOK","E",VLOOKUP(A510,'KATEGORI PESALAKAN'!A:B,2,0)),"E"))</f>
        <v>E</v>
      </c>
      <c r="L510" s="8" t="str">
        <f>IFERROR(VLOOKUP(A510,'NOSTOK CIKDITIRO'!A:C,3,0),IFERROR(IF(VLOOKUP(A510,'STOK CIKDITIRO'!A:B,2,0)="NOSTOK","E",VLOOKUP(A510,'KATEGORI CIKDITIRO'!A:B,2,0)),"E"))</f>
        <v>E</v>
      </c>
      <c r="M510" s="8" t="str">
        <f>IFERROR(VLOOKUP(A510,'NOSTOK TRAYEMAN'!A:C,3,0),IFERROR(IF(VLOOKUP(A510,'STOK TRAYEMAN'!A:B,2,0)="NOSTOK","E",VLOOKUP(A510,'KATEGORI TRAYEMAN'!A:B,2,0)),"E"))</f>
        <v>E</v>
      </c>
      <c r="N510" s="8" t="str">
        <f>IFERROR(VLOOKUP(A510,FR_HITUNG_MINMAX!A:B,2,0),0)</f>
        <v>COVER BAWAH BEAT20 LED/STREET ORI</v>
      </c>
      <c r="O510" s="8" t="str">
        <f>IFERROR(VLOOKUP(A510,FR_HITUNG_MINMAX!A:D,4,0),0)</f>
        <v>ORISIN</v>
      </c>
      <c r="P510" s="8">
        <f>IFERROR(VLOOKUP(A510,FR_HITUNG_MINMAX!A:G,7,0),1)</f>
        <v>1</v>
      </c>
      <c r="Q510" s="11">
        <f>IFERROR(VLOOKUP(A510,FR_HITUNG_MINMAX!A:J,10,0),1)</f>
        <v>1</v>
      </c>
      <c r="R510" s="8">
        <f>IFERROR(VLOOKUP(A510,FR_HITUNG_MINMAX!A:K,11,0),1)</f>
        <v>1</v>
      </c>
      <c r="S510" s="12">
        <f>IFERROR(VLOOKUP(A510,FR_HITUNG_MINMAX!A:F,6,0),0)</f>
        <v>77000</v>
      </c>
      <c r="T510" s="8">
        <f t="shared" si="305"/>
        <v>0</v>
      </c>
      <c r="U510" s="8">
        <f t="shared" si="280"/>
        <v>0</v>
      </c>
      <c r="V510" s="8">
        <f t="shared" si="281"/>
        <v>0</v>
      </c>
      <c r="W510" s="8">
        <f t="shared" si="306"/>
        <v>0</v>
      </c>
      <c r="X510" s="8">
        <f t="shared" si="307"/>
        <v>0</v>
      </c>
      <c r="Y510" s="16"/>
      <c r="Z510" s="15">
        <f t="shared" si="282"/>
        <v>0</v>
      </c>
      <c r="AA510" s="8">
        <f t="shared" si="308"/>
        <v>0</v>
      </c>
      <c r="AB510" s="16"/>
      <c r="AC510" s="15">
        <f t="shared" si="283"/>
        <v>0</v>
      </c>
      <c r="AD510" s="8">
        <f t="shared" si="284"/>
        <v>0</v>
      </c>
      <c r="AE510" s="16"/>
      <c r="AF510" s="15">
        <f t="shared" si="285"/>
        <v>0</v>
      </c>
      <c r="AG510" s="15">
        <f t="shared" si="309"/>
        <v>0</v>
      </c>
      <c r="AH510" s="16"/>
      <c r="AI510" s="15">
        <f t="shared" si="310"/>
        <v>0</v>
      </c>
      <c r="AJ510" s="8">
        <f t="shared" si="311"/>
        <v>0</v>
      </c>
      <c r="AK510" s="8">
        <f t="shared" si="286"/>
        <v>0</v>
      </c>
      <c r="AL510" s="8">
        <f t="shared" si="287"/>
        <v>0</v>
      </c>
      <c r="AM510" s="8">
        <f t="shared" si="312"/>
        <v>0</v>
      </c>
      <c r="AN510" s="8">
        <f t="shared" si="313"/>
        <v>0</v>
      </c>
      <c r="AO510" s="8">
        <f>IFERROR(VLOOKUP(A510,PERSAMAAN!B:D,3,0),AN510)</f>
        <v>0</v>
      </c>
      <c r="AP510" s="1"/>
      <c r="AQ510" s="8">
        <f t="shared" si="288"/>
        <v>0</v>
      </c>
      <c r="AR510" s="8" t="str">
        <f>IF(AQ510=0,"-",VLOOKUP(A510,FR_HITUNG_MINMAX!A:H,8,0))</f>
        <v>-</v>
      </c>
      <c r="AS510" s="1"/>
      <c r="AT510" s="8" t="str">
        <f t="shared" si="289"/>
        <v>-</v>
      </c>
      <c r="AU510" s="12">
        <f t="shared" si="290"/>
        <v>0</v>
      </c>
      <c r="AV510" s="12">
        <f t="shared" si="291"/>
        <v>0</v>
      </c>
      <c r="AW510" s="8">
        <f t="shared" si="314"/>
        <v>0</v>
      </c>
      <c r="AX510" s="1"/>
      <c r="AY510" s="8">
        <f t="shared" si="292"/>
        <v>0</v>
      </c>
      <c r="AZ510" s="8" t="str">
        <f>IF(AY510=0,"-",VLOOKUP(A510,FR_HITUNG_MINMAX!A:I,9,0))</f>
        <v>-</v>
      </c>
      <c r="BB510" s="8" t="str">
        <f t="shared" si="293"/>
        <v>-</v>
      </c>
      <c r="BC510" s="12">
        <f t="shared" si="294"/>
        <v>0</v>
      </c>
      <c r="BD510" s="12">
        <f t="shared" si="295"/>
        <v>0</v>
      </c>
      <c r="BE510" s="16"/>
      <c r="BF510" s="8">
        <f>SUMIF('REALISASI ORDER'!C:C,A510,'REALISASI ORDER'!E:E)</f>
        <v>0</v>
      </c>
      <c r="BG510" s="8">
        <f t="shared" si="315"/>
        <v>0</v>
      </c>
      <c r="BH510" s="8">
        <f t="shared" si="296"/>
        <v>0</v>
      </c>
      <c r="BI510" s="8">
        <f t="shared" si="297"/>
        <v>0</v>
      </c>
      <c r="BJ510" s="8">
        <f t="shared" si="316"/>
        <v>0</v>
      </c>
      <c r="BK510" s="33">
        <f t="shared" si="317"/>
        <v>0</v>
      </c>
      <c r="BL510" s="33">
        <f t="shared" si="298"/>
        <v>0</v>
      </c>
      <c r="BM510" s="33">
        <f t="shared" si="299"/>
        <v>0</v>
      </c>
      <c r="BN510" s="33">
        <f t="shared" si="318"/>
        <v>0</v>
      </c>
      <c r="BO510" s="8">
        <f t="shared" si="300"/>
        <v>0</v>
      </c>
      <c r="BP510" s="8">
        <f t="shared" si="301"/>
        <v>0</v>
      </c>
      <c r="BQ510" s="8">
        <f t="shared" si="302"/>
        <v>0</v>
      </c>
      <c r="BR510" s="8">
        <f>IFERROR(ROUNDDOWN(BF510*BN510/(BK510+BL510+BM510+BN),0),0)</f>
        <v>0</v>
      </c>
      <c r="BS510" s="8" t="str">
        <f t="shared" si="303"/>
        <v>64340-K1A-N00ZA</v>
      </c>
      <c r="BT510" s="8">
        <f>SUMIF(FR_HITUNG_MINMAX!A:A,ORDER!A510,FR_HITUNG_MINMAX!AS:AS)</f>
        <v>0</v>
      </c>
      <c r="BU510" s="8">
        <f t="shared" si="319"/>
        <v>0</v>
      </c>
      <c r="BV510" s="8" t="str">
        <f t="shared" si="304"/>
        <v>-</v>
      </c>
      <c r="BW510" s="8" t="str">
        <f>VLOOKUP(A510,'STOK PESALAKAN'!A:F,6,0)</f>
        <v/>
      </c>
    </row>
    <row r="511" spans="1:75" ht="15" customHeight="1">
      <c r="A511" s="41" t="s">
        <v>1663</v>
      </c>
      <c r="B511" s="99">
        <f>IFERROR(IFERROR(VLOOKUP(A511,'STOK PACUL'!C:H,6,0),VLOOKUP(A511,'KATEGORI PACUL'!A:C,3,0)),0)</f>
        <v>0</v>
      </c>
      <c r="C511" s="8">
        <f>IFERROR(VLOOKUP(A511,'KATEGORI PACUL'!A:D,4,0),0)</f>
        <v>0</v>
      </c>
      <c r="D511" s="99">
        <f>IFERROR(IFERROR(VLOOKUP(A511,'STOK PESALAKAN'!C:H,6,0),VLOOKUP(A511,'KATEGORI PESALAKAN'!A:C,3,0)),0)</f>
        <v>0</v>
      </c>
      <c r="E511" s="8">
        <f>IFERROR(VLOOKUP(A511,'KATEGORI PESALAKAN'!A:D,4,0),0)</f>
        <v>0</v>
      </c>
      <c r="F511" s="99">
        <f>IFERROR(IFERROR(VLOOKUP(A511,'STOK CIKDITIRO'!C:H,6,0),VLOOKUP(A511,'KATEGORI CIKDITIRO'!A:C,3,0)),0)</f>
        <v>0</v>
      </c>
      <c r="G511" s="8">
        <f>IFERROR(VLOOKUP(A511,'KATEGORI CIKDITIRO'!A:D,4,0),0)</f>
        <v>0</v>
      </c>
      <c r="H511" s="99">
        <f>IFERROR(IFERROR(VLOOKUP(A511,'STOK TRAYEMAN'!C:H,6,0),VLOOKUP(A511,'KATEGORI TRAYEMAN'!A:C,3,0)),0)</f>
        <v>0</v>
      </c>
      <c r="I511" s="8">
        <f>IFERROR(VLOOKUP(A511,'KATEGORI TRAYEMAN'!A:D,4,0),0)</f>
        <v>0</v>
      </c>
      <c r="J511" s="8" t="str">
        <f>IFERROR(VLOOKUP(A511,'NOSTOK PACUL'!A:C,3,0),IFERROR(IF(VLOOKUP(A511,'STOK PACUL'!A:B,2,0)="NOSTOK","E",VLOOKUP(A511,'KATEGORI PACUL'!A:B,2,0)),"E"))</f>
        <v>E</v>
      </c>
      <c r="K511" s="8" t="str">
        <f>IFERROR(VLOOKUP(A511,'NOSTOK PESALAKAN'!A:C,3,0),IFERROR(IF(VLOOKUP(A511,'STOK PESALAKAN'!A:B,2,0)="NOSTOK","E",VLOOKUP(A511,'KATEGORI PESALAKAN'!A:B,2,0)),"E"))</f>
        <v>E</v>
      </c>
      <c r="L511" s="8" t="str">
        <f>IFERROR(VLOOKUP(A511,'NOSTOK CIKDITIRO'!A:C,3,0),IFERROR(IF(VLOOKUP(A511,'STOK CIKDITIRO'!A:B,2,0)="NOSTOK","E",VLOOKUP(A511,'KATEGORI CIKDITIRO'!A:B,2,0)),"E"))</f>
        <v>E</v>
      </c>
      <c r="M511" s="8" t="str">
        <f>IFERROR(VLOOKUP(A511,'NOSTOK TRAYEMAN'!A:C,3,0),IFERROR(IF(VLOOKUP(A511,'STOK TRAYEMAN'!A:B,2,0)="NOSTOK","E",VLOOKUP(A511,'KATEGORI TRAYEMAN'!A:B,2,0)),"E"))</f>
        <v>E</v>
      </c>
      <c r="N511" s="8" t="str">
        <f>IFERROR(VLOOKUP(A511,FR_HITUNG_MINMAX!A:B,2,0),0)</f>
        <v>LAHER 6203 INDOPART</v>
      </c>
      <c r="O511" s="8" t="str">
        <f>IFERROR(VLOOKUP(A511,FR_HITUNG_MINMAX!A:D,4,0),0)</f>
        <v>IMITAS</v>
      </c>
      <c r="P511" s="8">
        <f>IFERROR(VLOOKUP(A511,FR_HITUNG_MINMAX!A:G,7,0),1)</f>
        <v>1</v>
      </c>
      <c r="Q511" s="11">
        <f>IFERROR(VLOOKUP(A511,FR_HITUNG_MINMAX!A:J,10,0),1)</f>
        <v>1</v>
      </c>
      <c r="R511" s="8">
        <f>IFERROR(VLOOKUP(A511,FR_HITUNG_MINMAX!A:K,11,0),1)</f>
        <v>1</v>
      </c>
      <c r="S511" s="12">
        <f>IFERROR(VLOOKUP(A511,FR_HITUNG_MINMAX!A:F,6,0),0)</f>
        <v>12300</v>
      </c>
      <c r="T511" s="8">
        <f t="shared" si="305"/>
        <v>0</v>
      </c>
      <c r="U511" s="8">
        <f t="shared" si="280"/>
        <v>0</v>
      </c>
      <c r="V511" s="8">
        <f t="shared" si="281"/>
        <v>0</v>
      </c>
      <c r="W511" s="8">
        <f t="shared" si="306"/>
        <v>0</v>
      </c>
      <c r="X511" s="8">
        <f t="shared" si="307"/>
        <v>0</v>
      </c>
      <c r="Y511" s="16"/>
      <c r="Z511" s="15">
        <f t="shared" si="282"/>
        <v>0</v>
      </c>
      <c r="AA511" s="8">
        <f t="shared" si="308"/>
        <v>0</v>
      </c>
      <c r="AB511" s="16"/>
      <c r="AC511" s="15">
        <f t="shared" si="283"/>
        <v>0</v>
      </c>
      <c r="AD511" s="8">
        <f t="shared" si="284"/>
        <v>0</v>
      </c>
      <c r="AE511" s="16"/>
      <c r="AF511" s="15">
        <f t="shared" si="285"/>
        <v>0</v>
      </c>
      <c r="AG511" s="15">
        <f t="shared" si="309"/>
        <v>0</v>
      </c>
      <c r="AH511" s="16"/>
      <c r="AI511" s="15">
        <f t="shared" si="310"/>
        <v>0</v>
      </c>
      <c r="AJ511" s="8">
        <f t="shared" si="311"/>
        <v>0</v>
      </c>
      <c r="AK511" s="8">
        <f t="shared" si="286"/>
        <v>0</v>
      </c>
      <c r="AL511" s="8">
        <f t="shared" si="287"/>
        <v>0</v>
      </c>
      <c r="AM511" s="8">
        <f t="shared" si="312"/>
        <v>0</v>
      </c>
      <c r="AN511" s="8">
        <f t="shared" si="313"/>
        <v>0</v>
      </c>
      <c r="AO511" s="8">
        <f>IFERROR(VLOOKUP(A511,PERSAMAAN!B:D,3,0),AN511)</f>
        <v>0</v>
      </c>
      <c r="AP511" s="1"/>
      <c r="AQ511" s="8">
        <f t="shared" si="288"/>
        <v>0</v>
      </c>
      <c r="AR511" s="8" t="str">
        <f>IF(AQ511=0,"-",VLOOKUP(A511,FR_HITUNG_MINMAX!A:H,8,0))</f>
        <v>-</v>
      </c>
      <c r="AS511" s="1"/>
      <c r="AT511" s="8" t="str">
        <f t="shared" si="289"/>
        <v>-</v>
      </c>
      <c r="AU511" s="12">
        <f t="shared" si="290"/>
        <v>0</v>
      </c>
      <c r="AV511" s="12">
        <f t="shared" si="291"/>
        <v>0</v>
      </c>
      <c r="AW511" s="8" t="b">
        <f t="shared" si="314"/>
        <v>0</v>
      </c>
      <c r="AX511" s="1"/>
      <c r="AY511" s="8">
        <f t="shared" si="292"/>
        <v>0</v>
      </c>
      <c r="AZ511" s="8" t="str">
        <f>IF(AY511=0,"-",VLOOKUP(A511,FR_HITUNG_MINMAX!A:I,9,0))</f>
        <v>-</v>
      </c>
      <c r="BB511" s="8" t="str">
        <f t="shared" si="293"/>
        <v>-</v>
      </c>
      <c r="BC511" s="12">
        <f t="shared" si="294"/>
        <v>0</v>
      </c>
      <c r="BD511" s="12">
        <f t="shared" si="295"/>
        <v>0</v>
      </c>
      <c r="BE511" s="16"/>
      <c r="BF511" s="8">
        <f>SUMIF('REALISASI ORDER'!C:C,A511,'REALISASI ORDER'!E:E)</f>
        <v>0</v>
      </c>
      <c r="BG511" s="8">
        <f t="shared" si="315"/>
        <v>0</v>
      </c>
      <c r="BH511" s="8">
        <f t="shared" si="296"/>
        <v>0</v>
      </c>
      <c r="BI511" s="8">
        <f t="shared" si="297"/>
        <v>0</v>
      </c>
      <c r="BJ511" s="8">
        <f t="shared" si="316"/>
        <v>0</v>
      </c>
      <c r="BK511" s="33">
        <f t="shared" si="317"/>
        <v>0</v>
      </c>
      <c r="BL511" s="33">
        <f t="shared" si="298"/>
        <v>0</v>
      </c>
      <c r="BM511" s="33">
        <f t="shared" si="299"/>
        <v>0</v>
      </c>
      <c r="BN511" s="33">
        <f t="shared" si="318"/>
        <v>0</v>
      </c>
      <c r="BO511" s="8">
        <f t="shared" si="300"/>
        <v>0</v>
      </c>
      <c r="BP511" s="8">
        <f t="shared" si="301"/>
        <v>0</v>
      </c>
      <c r="BQ511" s="8">
        <f t="shared" si="302"/>
        <v>0</v>
      </c>
      <c r="BR511" s="8">
        <f>IFERROR(ROUNDDOWN(BF511*BN511/(BK511+BL511+BM511+BN),0),0)</f>
        <v>0</v>
      </c>
      <c r="BS511" s="8" t="str">
        <f t="shared" si="303"/>
        <v>GP0015</v>
      </c>
      <c r="BT511" s="8">
        <f>SUMIF(FR_HITUNG_MINMAX!A:A,ORDER!A511,FR_HITUNG_MINMAX!AS:AS)</f>
        <v>0</v>
      </c>
      <c r="BU511" s="8">
        <f t="shared" si="319"/>
        <v>0</v>
      </c>
      <c r="BV511" s="8" t="str">
        <f t="shared" si="304"/>
        <v>-</v>
      </c>
      <c r="BW511" s="8" t="str">
        <f>VLOOKUP(A511,'STOK PESALAKAN'!A:F,6,0)</f>
        <v/>
      </c>
    </row>
    <row r="512" spans="1:75" ht="15" customHeight="1">
      <c r="A512" s="41" t="s">
        <v>522</v>
      </c>
      <c r="B512" s="99">
        <f>IFERROR(IFERROR(VLOOKUP(A512,'STOK PACUL'!C:H,6,0),VLOOKUP(A512,'KATEGORI PACUL'!A:C,3,0)),0)</f>
        <v>3</v>
      </c>
      <c r="C512" s="8">
        <f>IFERROR(VLOOKUP(A512,'KATEGORI PACUL'!A:D,4,0),0)</f>
        <v>2</v>
      </c>
      <c r="D512" s="99">
        <f>IFERROR(IFERROR(VLOOKUP(A512,'STOK PESALAKAN'!C:H,6,0),VLOOKUP(A512,'KATEGORI PESALAKAN'!A:C,3,0)),0)</f>
        <v>1</v>
      </c>
      <c r="E512" s="8">
        <f>IFERROR(VLOOKUP(A512,'KATEGORI PESALAKAN'!A:D,4,0),0)</f>
        <v>0</v>
      </c>
      <c r="F512" s="99">
        <f>IFERROR(IFERROR(VLOOKUP(A512,'STOK CIKDITIRO'!C:H,6,0),VLOOKUP(A512,'KATEGORI CIKDITIRO'!A:C,3,0)),0)</f>
        <v>2</v>
      </c>
      <c r="G512" s="8">
        <f>IFERROR(VLOOKUP(A512,'KATEGORI CIKDITIRO'!A:D,4,0),0)</f>
        <v>0</v>
      </c>
      <c r="H512" s="99">
        <f>IFERROR(IFERROR(VLOOKUP(A512,'STOK TRAYEMAN'!C:H,6,0),VLOOKUP(A512,'KATEGORI TRAYEMAN'!A:C,3,0)),0)</f>
        <v>0</v>
      </c>
      <c r="I512" s="8">
        <f>IFERROR(VLOOKUP(A512,'KATEGORI TRAYEMAN'!A:D,4,0),0)</f>
        <v>0</v>
      </c>
      <c r="J512" s="8" t="str">
        <f>IFERROR(VLOOKUP(A512,'NOSTOK PACUL'!A:C,3,0),IFERROR(IF(VLOOKUP(A512,'STOK PACUL'!A:B,2,0)="NOSTOK","E",VLOOKUP(A512,'KATEGORI PACUL'!A:B,2,0)),"E"))</f>
        <v>D</v>
      </c>
      <c r="K512" s="8" t="str">
        <f>IFERROR(VLOOKUP(A512,'NOSTOK PESALAKAN'!A:C,3,0),IFERROR(IF(VLOOKUP(A512,'STOK PESALAKAN'!A:B,2,0)="NOSTOK","E",VLOOKUP(A512,'KATEGORI PESALAKAN'!A:B,2,0)),"E"))</f>
        <v>E</v>
      </c>
      <c r="L512" s="8" t="str">
        <f>IFERROR(VLOOKUP(A512,'NOSTOK CIKDITIRO'!A:C,3,0),IFERROR(IF(VLOOKUP(A512,'STOK CIKDITIRO'!A:B,2,0)="NOSTOK","E",VLOOKUP(A512,'KATEGORI CIKDITIRO'!A:B,2,0)),"E"))</f>
        <v>E</v>
      </c>
      <c r="M512" s="8" t="str">
        <f>IFERROR(VLOOKUP(A512,'NOSTOK TRAYEMAN'!A:C,3,0),IFERROR(IF(VLOOKUP(A512,'STOK TRAYEMAN'!A:B,2,0)="NOSTOK","E",VLOOKUP(A512,'KATEGORI TRAYEMAN'!A:B,2,0)),"E"))</f>
        <v>E</v>
      </c>
      <c r="N512" s="8" t="str">
        <f>IFERROR(VLOOKUP(A512,FR_HITUNG_MINMAX!A:B,2,0),0)</f>
        <v>LAHER 699 / LAHER DINAMO IMI</v>
      </c>
      <c r="O512" s="8" t="str">
        <f>IFERROR(VLOOKUP(A512,FR_HITUNG_MINMAX!A:D,4,0),0)</f>
        <v>IMITAS</v>
      </c>
      <c r="P512" s="8">
        <f>IFERROR(VLOOKUP(A512,FR_HITUNG_MINMAX!A:G,7,0),1)</f>
        <v>1</v>
      </c>
      <c r="Q512" s="11">
        <f>IFERROR(VLOOKUP(A512,FR_HITUNG_MINMAX!A:J,10,0),1)</f>
        <v>1</v>
      </c>
      <c r="R512" s="8">
        <f>IFERROR(VLOOKUP(A512,FR_HITUNG_MINMAX!A:K,11,0),1)</f>
        <v>1</v>
      </c>
      <c r="S512" s="12">
        <f>IFERROR(VLOOKUP(A512,FR_HITUNG_MINMAX!A:F,6,0),0)</f>
        <v>15000</v>
      </c>
      <c r="T512" s="8">
        <f t="shared" si="305"/>
        <v>1</v>
      </c>
      <c r="U512" s="8">
        <f t="shared" si="280"/>
        <v>1</v>
      </c>
      <c r="V512" s="8">
        <f t="shared" si="281"/>
        <v>2</v>
      </c>
      <c r="W512" s="8">
        <f t="shared" si="306"/>
        <v>0</v>
      </c>
      <c r="X512" s="8">
        <f t="shared" si="307"/>
        <v>0</v>
      </c>
      <c r="Y512" s="16"/>
      <c r="Z512" s="15">
        <f t="shared" si="282"/>
        <v>0</v>
      </c>
      <c r="AA512" s="8">
        <f t="shared" si="308"/>
        <v>0</v>
      </c>
      <c r="AB512" s="16"/>
      <c r="AC512" s="15">
        <f t="shared" si="283"/>
        <v>0</v>
      </c>
      <c r="AD512" s="8">
        <f t="shared" si="284"/>
        <v>0</v>
      </c>
      <c r="AE512" s="16"/>
      <c r="AF512" s="15">
        <f t="shared" si="285"/>
        <v>0</v>
      </c>
      <c r="AG512" s="15">
        <f t="shared" si="309"/>
        <v>0</v>
      </c>
      <c r="AH512" s="16"/>
      <c r="AI512" s="15">
        <f t="shared" si="310"/>
        <v>0</v>
      </c>
      <c r="AJ512" s="8">
        <f t="shared" si="311"/>
        <v>1</v>
      </c>
      <c r="AK512" s="8">
        <f t="shared" si="286"/>
        <v>0</v>
      </c>
      <c r="AL512" s="8">
        <f t="shared" si="287"/>
        <v>0</v>
      </c>
      <c r="AM512" s="8">
        <f t="shared" si="312"/>
        <v>0</v>
      </c>
      <c r="AN512" s="8">
        <f t="shared" si="313"/>
        <v>1</v>
      </c>
      <c r="AO512" s="8">
        <f>IFERROR(VLOOKUP(A512,PERSAMAAN!B:D,3,0),AN512)</f>
        <v>1</v>
      </c>
      <c r="AP512" s="1">
        <v>0</v>
      </c>
      <c r="AQ512" s="8">
        <f t="shared" si="288"/>
        <v>0</v>
      </c>
      <c r="AR512" s="8" t="str">
        <f>IF(AQ512=0,"-",VLOOKUP(A512,FR_HITUNG_MINMAX!A:H,8,0))</f>
        <v>-</v>
      </c>
      <c r="AS512" s="1"/>
      <c r="AT512" s="8" t="str">
        <f t="shared" si="289"/>
        <v>-</v>
      </c>
      <c r="AU512" s="12">
        <f t="shared" si="290"/>
        <v>0</v>
      </c>
      <c r="AV512" s="12">
        <f t="shared" si="291"/>
        <v>0</v>
      </c>
      <c r="AW512" s="8" t="b">
        <f t="shared" si="314"/>
        <v>0</v>
      </c>
      <c r="AX512" s="1"/>
      <c r="AY512" s="8">
        <f t="shared" si="292"/>
        <v>0</v>
      </c>
      <c r="AZ512" s="8" t="str">
        <f>IF(AY512=0,"-",VLOOKUP(A512,FR_HITUNG_MINMAX!A:I,9,0))</f>
        <v>-</v>
      </c>
      <c r="BB512" s="8" t="str">
        <f t="shared" si="293"/>
        <v>-</v>
      </c>
      <c r="BC512" s="12">
        <f t="shared" si="294"/>
        <v>0</v>
      </c>
      <c r="BD512" s="12">
        <f t="shared" si="295"/>
        <v>0</v>
      </c>
      <c r="BE512" s="16"/>
      <c r="BF512" s="8">
        <f>SUMIF('REALISASI ORDER'!C:C,A512,'REALISASI ORDER'!E:E)</f>
        <v>0</v>
      </c>
      <c r="BG512" s="8">
        <f t="shared" si="315"/>
        <v>3</v>
      </c>
      <c r="BH512" s="8">
        <f t="shared" si="296"/>
        <v>1</v>
      </c>
      <c r="BI512" s="8">
        <f t="shared" si="297"/>
        <v>2</v>
      </c>
      <c r="BJ512" s="8">
        <f t="shared" si="316"/>
        <v>0</v>
      </c>
      <c r="BK512" s="33">
        <f t="shared" si="317"/>
        <v>2</v>
      </c>
      <c r="BL512" s="33">
        <f t="shared" si="298"/>
        <v>0</v>
      </c>
      <c r="BM512" s="33">
        <f t="shared" si="299"/>
        <v>0</v>
      </c>
      <c r="BN512" s="33">
        <f t="shared" si="318"/>
        <v>0</v>
      </c>
      <c r="BO512" s="8">
        <f t="shared" si="300"/>
        <v>0</v>
      </c>
      <c r="BP512" s="8">
        <f t="shared" si="301"/>
        <v>0</v>
      </c>
      <c r="BQ512" s="8">
        <f t="shared" si="302"/>
        <v>0</v>
      </c>
      <c r="BR512" s="8">
        <f>IFERROR(ROUNDDOWN(BF512*BN512/(BK512+BL512+BM512+BN),0),0)</f>
        <v>0</v>
      </c>
      <c r="BS512" s="8" t="str">
        <f t="shared" si="303"/>
        <v>LHR699</v>
      </c>
      <c r="BT512" s="8">
        <f>SUMIF(FR_HITUNG_MINMAX!A:A,ORDER!A512,FR_HITUNG_MINMAX!AS:AS)</f>
        <v>1</v>
      </c>
      <c r="BU512" s="8">
        <f t="shared" si="319"/>
        <v>0</v>
      </c>
      <c r="BV512" s="8" t="str">
        <f t="shared" si="304"/>
        <v>-</v>
      </c>
      <c r="BW512" s="8" t="str">
        <f>VLOOKUP(A512,'STOK PESALAKAN'!A:F,6,0)</f>
        <v/>
      </c>
    </row>
    <row r="513" spans="1:75" ht="15" customHeight="1">
      <c r="A513" s="41" t="s">
        <v>2278</v>
      </c>
      <c r="B513" s="99">
        <f>IFERROR(IFERROR(VLOOKUP(A513,'STOK PACUL'!C:H,6,0),VLOOKUP(A513,'KATEGORI PACUL'!A:C,3,0)),0)</f>
        <v>0</v>
      </c>
      <c r="C513" s="8">
        <f>IFERROR(VLOOKUP(A513,'KATEGORI PACUL'!A:D,4,0),0)</f>
        <v>0</v>
      </c>
      <c r="D513" s="99">
        <f>IFERROR(IFERROR(VLOOKUP(A513,'STOK PESALAKAN'!C:H,6,0),VLOOKUP(A513,'KATEGORI PESALAKAN'!A:C,3,0)),0)</f>
        <v>0</v>
      </c>
      <c r="E513" s="8">
        <f>IFERROR(VLOOKUP(A513,'KATEGORI PESALAKAN'!A:D,4,0),0)</f>
        <v>0</v>
      </c>
      <c r="F513" s="99">
        <f>IFERROR(IFERROR(VLOOKUP(A513,'STOK CIKDITIRO'!C:H,6,0),VLOOKUP(A513,'KATEGORI CIKDITIRO'!A:C,3,0)),0)</f>
        <v>0</v>
      </c>
      <c r="G513" s="8">
        <f>IFERROR(VLOOKUP(A513,'KATEGORI CIKDITIRO'!A:D,4,0),0)</f>
        <v>1</v>
      </c>
      <c r="H513" s="99">
        <f>IFERROR(IFERROR(VLOOKUP(A513,'STOK TRAYEMAN'!C:H,6,0),VLOOKUP(A513,'KATEGORI TRAYEMAN'!A:C,3,0)),0)</f>
        <v>0</v>
      </c>
      <c r="I513" s="8">
        <f>IFERROR(VLOOKUP(A513,'KATEGORI TRAYEMAN'!A:D,4,0),0)</f>
        <v>0</v>
      </c>
      <c r="J513" s="8" t="str">
        <f>IFERROR(VLOOKUP(A513,'NOSTOK PACUL'!A:C,3,0),IFERROR(IF(VLOOKUP(A513,'STOK PACUL'!A:B,2,0)="NOSTOK","E",VLOOKUP(A513,'KATEGORI PACUL'!A:B,2,0)),"E"))</f>
        <v>E</v>
      </c>
      <c r="K513" s="8" t="str">
        <f>IFERROR(VLOOKUP(A513,'NOSTOK PESALAKAN'!A:C,3,0),IFERROR(IF(VLOOKUP(A513,'STOK PESALAKAN'!A:B,2,0)="NOSTOK","E",VLOOKUP(A513,'KATEGORI PESALAKAN'!A:B,2,0)),"E"))</f>
        <v>E</v>
      </c>
      <c r="L513" s="8" t="str">
        <f>IFERROR(VLOOKUP(A513,'NOSTOK CIKDITIRO'!A:C,3,0),IFERROR(IF(VLOOKUP(A513,'STOK CIKDITIRO'!A:B,2,0)="NOSTOK","E",VLOOKUP(A513,'KATEGORI CIKDITIRO'!A:B,2,0)),"E"))</f>
        <v>D</v>
      </c>
      <c r="M513" s="8" t="str">
        <f>IFERROR(VLOOKUP(A513,'NOSTOK TRAYEMAN'!A:C,3,0),IFERROR(IF(VLOOKUP(A513,'STOK TRAYEMAN'!A:B,2,0)="NOSTOK","E",VLOOKUP(A513,'KATEGORI TRAYEMAN'!A:B,2,0)),"E"))</f>
        <v>E</v>
      </c>
      <c r="N513" s="8" t="str">
        <f>IFERROR(VLOOKUP(A513,FR_HITUNG_MINMAX!A:B,2,0),0)</f>
        <v>REPAIR KIT H. BEAT CARBU IMI</v>
      </c>
      <c r="O513" s="8" t="str">
        <f>IFERROR(VLOOKUP(A513,FR_HITUNG_MINMAX!A:D,4,0),0)</f>
        <v>IMITAS</v>
      </c>
      <c r="P513" s="8">
        <f>IFERROR(VLOOKUP(A513,FR_HITUNG_MINMAX!A:G,7,0),1)</f>
        <v>1</v>
      </c>
      <c r="Q513" s="11">
        <f>IFERROR(VLOOKUP(A513,FR_HITUNG_MINMAX!A:J,10,0),1)</f>
        <v>1</v>
      </c>
      <c r="R513" s="8">
        <f>IFERROR(VLOOKUP(A513,FR_HITUNG_MINMAX!A:K,11,0),1)</f>
        <v>1</v>
      </c>
      <c r="S513" s="12">
        <f>IFERROR(VLOOKUP(A513,FR_HITUNG_MINMAX!A:F,6,0),0)</f>
        <v>23000</v>
      </c>
      <c r="T513" s="8">
        <f t="shared" si="305"/>
        <v>0</v>
      </c>
      <c r="U513" s="8">
        <f t="shared" si="280"/>
        <v>0</v>
      </c>
      <c r="V513" s="8">
        <f t="shared" si="281"/>
        <v>-1</v>
      </c>
      <c r="W513" s="8">
        <f t="shared" si="306"/>
        <v>0</v>
      </c>
      <c r="X513" s="8">
        <f t="shared" si="307"/>
        <v>0</v>
      </c>
      <c r="Y513" s="16"/>
      <c r="Z513" s="15">
        <f t="shared" si="282"/>
        <v>0</v>
      </c>
      <c r="AA513" s="8">
        <f t="shared" si="308"/>
        <v>0</v>
      </c>
      <c r="AB513" s="16"/>
      <c r="AC513" s="15">
        <f t="shared" si="283"/>
        <v>0</v>
      </c>
      <c r="AD513" s="8">
        <f t="shared" si="284"/>
        <v>0</v>
      </c>
      <c r="AE513" s="16"/>
      <c r="AF513" s="15">
        <f t="shared" si="285"/>
        <v>0</v>
      </c>
      <c r="AG513" s="15">
        <f t="shared" si="309"/>
        <v>0</v>
      </c>
      <c r="AH513" s="16"/>
      <c r="AI513" s="15">
        <f t="shared" si="310"/>
        <v>0</v>
      </c>
      <c r="AJ513" s="8">
        <f t="shared" si="311"/>
        <v>0</v>
      </c>
      <c r="AK513" s="8">
        <f t="shared" si="286"/>
        <v>0</v>
      </c>
      <c r="AL513" s="8">
        <f t="shared" si="287"/>
        <v>1</v>
      </c>
      <c r="AM513" s="8">
        <f t="shared" si="312"/>
        <v>0</v>
      </c>
      <c r="AN513" s="8">
        <f t="shared" si="313"/>
        <v>1</v>
      </c>
      <c r="AO513" s="8">
        <f>IFERROR(VLOOKUP(A513,PERSAMAAN!B:D,3,0),AN513)</f>
        <v>1</v>
      </c>
      <c r="AP513" s="1">
        <v>0</v>
      </c>
      <c r="AQ513" s="8">
        <f t="shared" si="288"/>
        <v>0</v>
      </c>
      <c r="AR513" s="8" t="str">
        <f>IF(AQ513=0,"-",VLOOKUP(A513,FR_HITUNG_MINMAX!A:H,8,0))</f>
        <v>-</v>
      </c>
      <c r="AS513" s="1"/>
      <c r="AT513" s="8" t="str">
        <f t="shared" si="289"/>
        <v>-</v>
      </c>
      <c r="AU513" s="12">
        <f t="shared" si="290"/>
        <v>0</v>
      </c>
      <c r="AV513" s="12">
        <f t="shared" si="291"/>
        <v>0</v>
      </c>
      <c r="AW513" s="8" t="b">
        <f t="shared" si="314"/>
        <v>0</v>
      </c>
      <c r="AX513" s="1"/>
      <c r="AY513" s="8">
        <f t="shared" si="292"/>
        <v>0</v>
      </c>
      <c r="AZ513" s="8" t="str">
        <f>IF(AY513=0,"-",VLOOKUP(A513,FR_HITUNG_MINMAX!A:I,9,0))</f>
        <v>-</v>
      </c>
      <c r="BB513" s="8" t="str">
        <f t="shared" si="293"/>
        <v>-</v>
      </c>
      <c r="BC513" s="12">
        <f t="shared" si="294"/>
        <v>0</v>
      </c>
      <c r="BD513" s="12">
        <f t="shared" si="295"/>
        <v>0</v>
      </c>
      <c r="BE513" s="16"/>
      <c r="BF513" s="8">
        <f>SUMIF('REALISASI ORDER'!C:C,A513,'REALISASI ORDER'!E:E)</f>
        <v>0</v>
      </c>
      <c r="BG513" s="8">
        <f t="shared" si="315"/>
        <v>0</v>
      </c>
      <c r="BH513" s="8">
        <f t="shared" si="296"/>
        <v>0</v>
      </c>
      <c r="BI513" s="8">
        <f t="shared" si="297"/>
        <v>0</v>
      </c>
      <c r="BJ513" s="8">
        <f t="shared" si="316"/>
        <v>0</v>
      </c>
      <c r="BK513" s="33">
        <f t="shared" si="317"/>
        <v>0</v>
      </c>
      <c r="BL513" s="33">
        <f t="shared" si="298"/>
        <v>0</v>
      </c>
      <c r="BM513" s="33">
        <f t="shared" si="299"/>
        <v>1</v>
      </c>
      <c r="BN513" s="33">
        <f t="shared" si="318"/>
        <v>0</v>
      </c>
      <c r="BO513" s="8">
        <f t="shared" si="300"/>
        <v>0</v>
      </c>
      <c r="BP513" s="8">
        <f t="shared" si="301"/>
        <v>0</v>
      </c>
      <c r="BQ513" s="8">
        <f t="shared" si="302"/>
        <v>0</v>
      </c>
      <c r="BR513" s="8">
        <f>IFERROR(ROUNDDOWN(BF513*BN513/(BK513+BL513+BM513+BN),0),0)</f>
        <v>0</v>
      </c>
      <c r="BS513" s="8" t="str">
        <f t="shared" si="303"/>
        <v>RKHBCI</v>
      </c>
      <c r="BT513" s="8">
        <f>SUMIF(FR_HITUNG_MINMAX!A:A,ORDER!A513,FR_HITUNG_MINMAX!AS:AS)</f>
        <v>1</v>
      </c>
      <c r="BU513" s="8">
        <f t="shared" si="319"/>
        <v>0</v>
      </c>
      <c r="BV513" s="8" t="str">
        <f t="shared" si="304"/>
        <v>-</v>
      </c>
      <c r="BW513" s="8" t="e">
        <f>VLOOKUP(A513,'STOK PESALAKAN'!A:F,6,0)</f>
        <v>#N/A</v>
      </c>
    </row>
    <row r="514" spans="1:75">
      <c r="A514" s="41" t="s">
        <v>2284</v>
      </c>
      <c r="B514" s="99">
        <f>IFERROR(IFERROR(VLOOKUP(A514,'STOK PACUL'!C:H,6,0),VLOOKUP(A514,'KATEGORI PACUL'!A:C,3,0)),0)</f>
        <v>0</v>
      </c>
      <c r="C514" s="8">
        <f>IFERROR(VLOOKUP(A514,'KATEGORI PACUL'!A:D,4,0),0)</f>
        <v>0</v>
      </c>
      <c r="D514" s="99">
        <f>IFERROR(IFERROR(VLOOKUP(A514,'STOK PESALAKAN'!C:H,6,0),VLOOKUP(A514,'KATEGORI PESALAKAN'!A:C,3,0)),0)</f>
        <v>0</v>
      </c>
      <c r="E514" s="8">
        <f>IFERROR(VLOOKUP(A514,'KATEGORI PESALAKAN'!A:D,4,0),0)</f>
        <v>0</v>
      </c>
      <c r="F514" s="99">
        <f>IFERROR(IFERROR(VLOOKUP(A514,'STOK CIKDITIRO'!C:H,6,0),VLOOKUP(A514,'KATEGORI CIKDITIRO'!A:C,3,0)),0)</f>
        <v>0</v>
      </c>
      <c r="G514" s="8">
        <f>IFERROR(VLOOKUP(A514,'KATEGORI CIKDITIRO'!A:D,4,0),0)</f>
        <v>0</v>
      </c>
      <c r="H514" s="99">
        <f>IFERROR(IFERROR(VLOOKUP(A514,'STOK TRAYEMAN'!C:H,6,0),VLOOKUP(A514,'KATEGORI TRAYEMAN'!A:C,3,0)),0)</f>
        <v>0</v>
      </c>
      <c r="I514" s="8">
        <f>IFERROR(VLOOKUP(A514,'KATEGORI TRAYEMAN'!A:D,4,0),0)</f>
        <v>0</v>
      </c>
      <c r="J514" s="8" t="str">
        <f>IFERROR(VLOOKUP(A514,'NOSTOK PACUL'!A:C,3,0),IFERROR(IF(VLOOKUP(A514,'STOK PACUL'!A:B,2,0)="NOSTOK","E",VLOOKUP(A514,'KATEGORI PACUL'!A:B,2,0)),"E"))</f>
        <v>E</v>
      </c>
      <c r="K514" s="8" t="str">
        <f>IFERROR(VLOOKUP(A514,'NOSTOK PESALAKAN'!A:C,3,0),IFERROR(IF(VLOOKUP(A514,'STOK PESALAKAN'!A:B,2,0)="NOSTOK","E",VLOOKUP(A514,'KATEGORI PESALAKAN'!A:B,2,0)),"E"))</f>
        <v>E</v>
      </c>
      <c r="L514" s="8" t="str">
        <f>IFERROR(VLOOKUP(A514,'NOSTOK CIKDITIRO'!A:C,3,0),IFERROR(IF(VLOOKUP(A514,'STOK CIKDITIRO'!A:B,2,0)="NOSTOK","E",VLOOKUP(A514,'KATEGORI CIKDITIRO'!A:B,2,0)),"E"))</f>
        <v>E</v>
      </c>
      <c r="M514" s="8" t="str">
        <f>IFERROR(VLOOKUP(A514,'NOSTOK TRAYEMAN'!A:C,3,0),IFERROR(IF(VLOOKUP(A514,'STOK TRAYEMAN'!A:B,2,0)="NOSTOK","E",VLOOKUP(A514,'KATEGORI TRAYEMAN'!A:B,2,0)),"E"))</f>
        <v>E</v>
      </c>
      <c r="N514" s="8" t="str">
        <f>IFERROR(VLOOKUP(A514,FR_HITUNG_MINMAX!A:B,2,0),0)</f>
        <v>SAKLAR ON OF VARIASI</v>
      </c>
      <c r="O514" s="8" t="str">
        <f>IFERROR(VLOOKUP(A514,FR_HITUNG_MINMAX!A:D,4,0),0)</f>
        <v>IMITAS</v>
      </c>
      <c r="P514" s="8">
        <f>IFERROR(VLOOKUP(A514,FR_HITUNG_MINMAX!A:G,7,0),1)</f>
        <v>1</v>
      </c>
      <c r="Q514" s="11">
        <f>IFERROR(VLOOKUP(A514,FR_HITUNG_MINMAX!A:J,10,0),1)</f>
        <v>1</v>
      </c>
      <c r="R514" s="8">
        <f>IFERROR(VLOOKUP(A514,FR_HITUNG_MINMAX!A:K,11,0),1)</f>
        <v>1</v>
      </c>
      <c r="S514" s="12">
        <f>IFERROR(VLOOKUP(A514,FR_HITUNG_MINMAX!A:F,6,0),0)</f>
        <v>20000</v>
      </c>
      <c r="T514" s="8">
        <f t="shared" si="305"/>
        <v>0</v>
      </c>
      <c r="U514" s="8">
        <f t="shared" si="280"/>
        <v>0</v>
      </c>
      <c r="V514" s="8">
        <f t="shared" si="281"/>
        <v>0</v>
      </c>
      <c r="W514" s="8">
        <f t="shared" si="306"/>
        <v>0</v>
      </c>
      <c r="X514" s="8">
        <f t="shared" si="307"/>
        <v>0</v>
      </c>
      <c r="Y514" s="16"/>
      <c r="Z514" s="15">
        <f t="shared" si="282"/>
        <v>0</v>
      </c>
      <c r="AA514" s="8">
        <f t="shared" si="308"/>
        <v>0</v>
      </c>
      <c r="AB514" s="16"/>
      <c r="AC514" s="15">
        <f t="shared" si="283"/>
        <v>0</v>
      </c>
      <c r="AD514" s="8">
        <f t="shared" si="284"/>
        <v>0</v>
      </c>
      <c r="AE514" s="16"/>
      <c r="AF514" s="15">
        <f t="shared" si="285"/>
        <v>0</v>
      </c>
      <c r="AG514" s="15">
        <f t="shared" si="309"/>
        <v>0</v>
      </c>
      <c r="AH514" s="16"/>
      <c r="AI514" s="15">
        <f t="shared" si="310"/>
        <v>0</v>
      </c>
      <c r="AJ514" s="8">
        <f t="shared" si="311"/>
        <v>0</v>
      </c>
      <c r="AK514" s="8">
        <f t="shared" si="286"/>
        <v>0</v>
      </c>
      <c r="AL514" s="8">
        <f t="shared" si="287"/>
        <v>0</v>
      </c>
      <c r="AM514" s="8">
        <f t="shared" si="312"/>
        <v>0</v>
      </c>
      <c r="AN514" s="8">
        <f t="shared" si="313"/>
        <v>0</v>
      </c>
      <c r="AO514" s="8">
        <f>IFERROR(VLOOKUP(A514,PERSAMAAN!B:D,3,0),AN514)</f>
        <v>0</v>
      </c>
      <c r="AP514" s="1"/>
      <c r="AQ514" s="8">
        <f t="shared" si="288"/>
        <v>0</v>
      </c>
      <c r="AR514" s="8" t="str">
        <f>IF(AQ514=0,"-",VLOOKUP(A514,FR_HITUNG_MINMAX!A:H,8,0))</f>
        <v>-</v>
      </c>
      <c r="AS514" s="1"/>
      <c r="AT514" s="8" t="str">
        <f t="shared" si="289"/>
        <v>-</v>
      </c>
      <c r="AU514" s="12">
        <f t="shared" si="290"/>
        <v>0</v>
      </c>
      <c r="AV514" s="12">
        <f t="shared" si="291"/>
        <v>0</v>
      </c>
      <c r="AW514" s="8" t="b">
        <f t="shared" si="314"/>
        <v>0</v>
      </c>
      <c r="AX514" s="1"/>
      <c r="AY514" s="8">
        <f t="shared" si="292"/>
        <v>0</v>
      </c>
      <c r="AZ514" s="8" t="str">
        <f>IF(AY514=0,"-",VLOOKUP(A514,FR_HITUNG_MINMAX!A:I,9,0))</f>
        <v>-</v>
      </c>
      <c r="BB514" s="8" t="str">
        <f t="shared" si="293"/>
        <v>-</v>
      </c>
      <c r="BC514" s="12">
        <f t="shared" si="294"/>
        <v>0</v>
      </c>
      <c r="BD514" s="12">
        <f t="shared" si="295"/>
        <v>0</v>
      </c>
      <c r="BE514" s="16"/>
      <c r="BF514" s="8">
        <f>SUMIF('REALISASI ORDER'!C:C,A514,'REALISASI ORDER'!E:E)</f>
        <v>0</v>
      </c>
      <c r="BG514" s="8">
        <f t="shared" si="315"/>
        <v>0</v>
      </c>
      <c r="BH514" s="8">
        <f t="shared" si="296"/>
        <v>0</v>
      </c>
      <c r="BI514" s="8">
        <f t="shared" si="297"/>
        <v>0</v>
      </c>
      <c r="BJ514" s="8">
        <f t="shared" si="316"/>
        <v>0</v>
      </c>
      <c r="BK514" s="33">
        <f t="shared" si="317"/>
        <v>0</v>
      </c>
      <c r="BL514" s="33">
        <f t="shared" si="298"/>
        <v>0</v>
      </c>
      <c r="BM514" s="33">
        <f t="shared" si="299"/>
        <v>0</v>
      </c>
      <c r="BN514" s="33">
        <f t="shared" si="318"/>
        <v>0</v>
      </c>
      <c r="BO514" s="8">
        <f t="shared" si="300"/>
        <v>0</v>
      </c>
      <c r="BP514" s="8">
        <f t="shared" si="301"/>
        <v>0</v>
      </c>
      <c r="BQ514" s="8">
        <f t="shared" si="302"/>
        <v>0</v>
      </c>
      <c r="BR514" s="8">
        <f>IFERROR(ROUNDDOWN(BF514*BN514/(BK514+BL514+BM514+BN),0),0)</f>
        <v>0</v>
      </c>
      <c r="BS514" s="8" t="str">
        <f t="shared" si="303"/>
        <v>SKLVRS</v>
      </c>
      <c r="BT514" s="8">
        <f>SUMIF(FR_HITUNG_MINMAX!A:A,ORDER!A514,FR_HITUNG_MINMAX!AS:AS)</f>
        <v>0</v>
      </c>
      <c r="BU514" s="8">
        <f t="shared" si="319"/>
        <v>0</v>
      </c>
      <c r="BV514" s="8" t="str">
        <f t="shared" si="304"/>
        <v>-</v>
      </c>
      <c r="BW514" s="8" t="e">
        <f>VLOOKUP(A514,'STOK PESALAKAN'!A:F,6,0)</f>
        <v>#N/A</v>
      </c>
    </row>
    <row r="515" spans="1:75" ht="15" customHeight="1">
      <c r="A515" s="41" t="s">
        <v>1242</v>
      </c>
      <c r="B515" s="99">
        <f>IFERROR(IFERROR(VLOOKUP(A515,'STOK PACUL'!C:H,6,0),VLOOKUP(A515,'KATEGORI PACUL'!A:C,3,0)),0)</f>
        <v>1</v>
      </c>
      <c r="C515" s="8">
        <f>IFERROR(VLOOKUP(A515,'KATEGORI PACUL'!A:D,4,0),0)</f>
        <v>0</v>
      </c>
      <c r="D515" s="99">
        <f>IFERROR(IFERROR(VLOOKUP(A515,'STOK PESALAKAN'!C:H,6,0),VLOOKUP(A515,'KATEGORI PESALAKAN'!A:C,3,0)),0)</f>
        <v>1</v>
      </c>
      <c r="E515" s="8">
        <f>IFERROR(VLOOKUP(A515,'KATEGORI PESALAKAN'!A:D,4,0),0)</f>
        <v>1</v>
      </c>
      <c r="F515" s="99">
        <f>IFERROR(IFERROR(VLOOKUP(A515,'STOK CIKDITIRO'!C:H,6,0),VLOOKUP(A515,'KATEGORI CIKDITIRO'!A:C,3,0)),0)</f>
        <v>1</v>
      </c>
      <c r="G515" s="8">
        <f>IFERROR(VLOOKUP(A515,'KATEGORI CIKDITIRO'!A:D,4,0),0)</f>
        <v>0</v>
      </c>
      <c r="H515" s="99">
        <f>IFERROR(IFERROR(VLOOKUP(A515,'STOK TRAYEMAN'!C:H,6,0),VLOOKUP(A515,'KATEGORI TRAYEMAN'!A:C,3,0)),0)</f>
        <v>0</v>
      </c>
      <c r="I515" s="8">
        <f>IFERROR(VLOOKUP(A515,'KATEGORI TRAYEMAN'!A:D,4,0),0)</f>
        <v>0</v>
      </c>
      <c r="J515" s="8" t="str">
        <f>IFERROR(VLOOKUP(A515,'NOSTOK PACUL'!A:C,3,0),IFERROR(IF(VLOOKUP(A515,'STOK PACUL'!A:B,2,0)="NOSTOK","E",VLOOKUP(A515,'KATEGORI PACUL'!A:B,2,0)),"E"))</f>
        <v>E</v>
      </c>
      <c r="K515" s="8" t="str">
        <f>IFERROR(VLOOKUP(A515,'NOSTOK PESALAKAN'!A:C,3,0),IFERROR(IF(VLOOKUP(A515,'STOK PESALAKAN'!A:B,2,0)="NOSTOK","E",VLOOKUP(A515,'KATEGORI PESALAKAN'!A:B,2,0)),"E"))</f>
        <v>D</v>
      </c>
      <c r="L515" s="8" t="str">
        <f>IFERROR(VLOOKUP(A515,'NOSTOK CIKDITIRO'!A:C,3,0),IFERROR(IF(VLOOKUP(A515,'STOK CIKDITIRO'!A:B,2,0)="NOSTOK","E",VLOOKUP(A515,'KATEGORI CIKDITIRO'!A:B,2,0)),"E"))</f>
        <v>E</v>
      </c>
      <c r="M515" s="8" t="str">
        <f>IFERROR(VLOOKUP(A515,'NOSTOK TRAYEMAN'!A:C,3,0),IFERROR(IF(VLOOKUP(A515,'STOK TRAYEMAN'!A:B,2,0)="NOSTOK","E",VLOOKUP(A515,'KATEGORI TRAYEMAN'!A:B,2,0)),"E"))</f>
        <v>E</v>
      </c>
      <c r="N515" s="8" t="str">
        <f>IFERROR(VLOOKUP(A515,FR_HITUNG_MINMAX!A:B,2,0),0)</f>
        <v>BOHLAM DEPAN SCOOPY/VERZA/TIGER/VIXION LED 15W LUMINOS MH1 (PS)</v>
      </c>
      <c r="O515" s="8" t="str">
        <f>IFERROR(VLOOKUP(A515,FR_HITUNG_MINMAX!A:D,4,0),0)</f>
        <v>IMITAS</v>
      </c>
      <c r="P515" s="8">
        <f>IFERROR(VLOOKUP(A515,FR_HITUNG_MINMAX!A:G,7,0),1)</f>
        <v>1</v>
      </c>
      <c r="Q515" s="11">
        <f>IFERROR(VLOOKUP(A515,FR_HITUNG_MINMAX!A:J,10,0),1)</f>
        <v>1</v>
      </c>
      <c r="R515" s="8">
        <f>IFERROR(VLOOKUP(A515,FR_HITUNG_MINMAX!A:K,11,0),1)</f>
        <v>1</v>
      </c>
      <c r="S515" s="12">
        <f>IFERROR(VLOOKUP(A515,FR_HITUNG_MINMAX!A:F,6,0),0)</f>
        <v>52000</v>
      </c>
      <c r="T515" s="8">
        <f t="shared" si="305"/>
        <v>1</v>
      </c>
      <c r="U515" s="8">
        <f t="shared" si="280"/>
        <v>0</v>
      </c>
      <c r="V515" s="8">
        <f t="shared" si="281"/>
        <v>1</v>
      </c>
      <c r="W515" s="8">
        <f t="shared" si="306"/>
        <v>0</v>
      </c>
      <c r="X515" s="8">
        <f t="shared" si="307"/>
        <v>0</v>
      </c>
      <c r="Y515" s="16"/>
      <c r="Z515" s="15">
        <f t="shared" si="282"/>
        <v>0</v>
      </c>
      <c r="AA515" s="8">
        <f t="shared" si="308"/>
        <v>0</v>
      </c>
      <c r="AB515" s="16"/>
      <c r="AC515" s="15">
        <f t="shared" si="283"/>
        <v>0</v>
      </c>
      <c r="AD515" s="8">
        <f t="shared" si="284"/>
        <v>0</v>
      </c>
      <c r="AE515" s="16"/>
      <c r="AF515" s="15">
        <f t="shared" si="285"/>
        <v>0</v>
      </c>
      <c r="AG515" s="15">
        <f t="shared" si="309"/>
        <v>0</v>
      </c>
      <c r="AH515" s="16"/>
      <c r="AI515" s="15">
        <f t="shared" si="310"/>
        <v>0</v>
      </c>
      <c r="AJ515" s="8">
        <f t="shared" si="311"/>
        <v>0</v>
      </c>
      <c r="AK515" s="8">
        <f t="shared" si="286"/>
        <v>0</v>
      </c>
      <c r="AL515" s="8">
        <f t="shared" si="287"/>
        <v>0</v>
      </c>
      <c r="AM515" s="8">
        <f t="shared" si="312"/>
        <v>0</v>
      </c>
      <c r="AN515" s="8">
        <f t="shared" si="313"/>
        <v>0</v>
      </c>
      <c r="AO515" s="8">
        <f>IFERROR(VLOOKUP(A515,PERSAMAAN!B:D,3,0),AN515)</f>
        <v>0</v>
      </c>
      <c r="AP515" s="1"/>
      <c r="AQ515" s="8">
        <f t="shared" si="288"/>
        <v>0</v>
      </c>
      <c r="AR515" s="8" t="str">
        <f>IF(AQ515=0,"-",VLOOKUP(A515,FR_HITUNG_MINMAX!A:H,8,0))</f>
        <v>-</v>
      </c>
      <c r="AS515" s="1"/>
      <c r="AT515" s="8" t="str">
        <f t="shared" si="289"/>
        <v>-</v>
      </c>
      <c r="AU515" s="12">
        <f t="shared" si="290"/>
        <v>0</v>
      </c>
      <c r="AV515" s="12">
        <f t="shared" si="291"/>
        <v>0</v>
      </c>
      <c r="AW515" s="8" t="b">
        <f t="shared" si="314"/>
        <v>0</v>
      </c>
      <c r="AX515" s="1"/>
      <c r="AY515" s="8">
        <f t="shared" si="292"/>
        <v>0</v>
      </c>
      <c r="AZ515" s="8" t="str">
        <f>IF(AY515=0,"-",VLOOKUP(A515,FR_HITUNG_MINMAX!A:I,9,0))</f>
        <v>-</v>
      </c>
      <c r="BB515" s="8" t="str">
        <f t="shared" si="293"/>
        <v>-</v>
      </c>
      <c r="BC515" s="12">
        <f t="shared" si="294"/>
        <v>0</v>
      </c>
      <c r="BD515" s="12">
        <f t="shared" si="295"/>
        <v>0</v>
      </c>
      <c r="BE515" s="16"/>
      <c r="BF515" s="8">
        <f>SUMIF('REALISASI ORDER'!C:C,A515,'REALISASI ORDER'!E:E)</f>
        <v>0</v>
      </c>
      <c r="BG515" s="8">
        <f t="shared" si="315"/>
        <v>1</v>
      </c>
      <c r="BH515" s="8">
        <f t="shared" si="296"/>
        <v>1</v>
      </c>
      <c r="BI515" s="8">
        <f t="shared" si="297"/>
        <v>1</v>
      </c>
      <c r="BJ515" s="8">
        <f t="shared" si="316"/>
        <v>0</v>
      </c>
      <c r="BK515" s="33">
        <f t="shared" si="317"/>
        <v>0</v>
      </c>
      <c r="BL515" s="33">
        <f t="shared" si="298"/>
        <v>0</v>
      </c>
      <c r="BM515" s="33">
        <f t="shared" si="299"/>
        <v>0</v>
      </c>
      <c r="BN515" s="33">
        <f t="shared" si="318"/>
        <v>0</v>
      </c>
      <c r="BO515" s="8">
        <f t="shared" si="300"/>
        <v>0</v>
      </c>
      <c r="BP515" s="8">
        <f t="shared" si="301"/>
        <v>0</v>
      </c>
      <c r="BQ515" s="8">
        <f t="shared" si="302"/>
        <v>0</v>
      </c>
      <c r="BR515" s="8">
        <f>IFERROR(ROUNDDOWN(BF515*BN515/(BK515+BL515+BM515+BN),0),0)</f>
        <v>0</v>
      </c>
      <c r="BS515" s="8" t="str">
        <f t="shared" si="303"/>
        <v>LEDSVL</v>
      </c>
      <c r="BT515" s="8">
        <f>SUMIF(FR_HITUNG_MINMAX!A:A,ORDER!A515,FR_HITUNG_MINMAX!AS:AS)</f>
        <v>1</v>
      </c>
      <c r="BU515" s="8">
        <f t="shared" si="319"/>
        <v>0</v>
      </c>
      <c r="BV515" s="8" t="str">
        <f t="shared" si="304"/>
        <v>-</v>
      </c>
      <c r="BW515" s="8" t="str">
        <f>VLOOKUP(A515,'STOK PESALAKAN'!A:F,6,0)</f>
        <v/>
      </c>
    </row>
    <row r="516" spans="1:75">
      <c r="A516" s="41" t="s">
        <v>528</v>
      </c>
      <c r="B516" s="99">
        <f>IFERROR(IFERROR(VLOOKUP(A516,'STOK PACUL'!C:H,6,0),VLOOKUP(A516,'KATEGORI PACUL'!A:C,3,0)),0)</f>
        <v>0</v>
      </c>
      <c r="C516" s="8">
        <f>IFERROR(VLOOKUP(A516,'KATEGORI PACUL'!A:D,4,0),0)</f>
        <v>0</v>
      </c>
      <c r="D516" s="99">
        <f>IFERROR(IFERROR(VLOOKUP(A516,'STOK PESALAKAN'!C:H,6,0),VLOOKUP(A516,'KATEGORI PESALAKAN'!A:C,3,0)),0)</f>
        <v>0</v>
      </c>
      <c r="E516" s="8">
        <f>IFERROR(VLOOKUP(A516,'KATEGORI PESALAKAN'!A:D,4,0),0)</f>
        <v>0</v>
      </c>
      <c r="F516" s="99">
        <f>IFERROR(IFERROR(VLOOKUP(A516,'STOK CIKDITIRO'!C:H,6,0),VLOOKUP(A516,'KATEGORI CIKDITIRO'!A:C,3,0)),0)</f>
        <v>0</v>
      </c>
      <c r="G516" s="8">
        <f>IFERROR(VLOOKUP(A516,'KATEGORI CIKDITIRO'!A:D,4,0),0)</f>
        <v>0</v>
      </c>
      <c r="H516" s="99">
        <f>IFERROR(IFERROR(VLOOKUP(A516,'STOK TRAYEMAN'!C:H,6,0),VLOOKUP(A516,'KATEGORI TRAYEMAN'!A:C,3,0)),0)</f>
        <v>0</v>
      </c>
      <c r="I516" s="8">
        <f>IFERROR(VLOOKUP(A516,'KATEGORI TRAYEMAN'!A:D,4,0),0)</f>
        <v>0</v>
      </c>
      <c r="J516" s="8" t="str">
        <f>IFERROR(VLOOKUP(A516,'NOSTOK PACUL'!A:C,3,0),IFERROR(IF(VLOOKUP(A516,'STOK PACUL'!A:B,2,0)="NOSTOK","E",VLOOKUP(A516,'KATEGORI PACUL'!A:B,2,0)),"E"))</f>
        <v>E</v>
      </c>
      <c r="K516" s="8" t="str">
        <f>IFERROR(VLOOKUP(A516,'NOSTOK PESALAKAN'!A:C,3,0),IFERROR(IF(VLOOKUP(A516,'STOK PESALAKAN'!A:B,2,0)="NOSTOK","E",VLOOKUP(A516,'KATEGORI PESALAKAN'!A:B,2,0)),"E"))</f>
        <v>E</v>
      </c>
      <c r="L516" s="8" t="str">
        <f>IFERROR(VLOOKUP(A516,'NOSTOK CIKDITIRO'!A:C,3,0),IFERROR(IF(VLOOKUP(A516,'STOK CIKDITIRO'!A:B,2,0)="NOSTOK","E",VLOOKUP(A516,'KATEGORI CIKDITIRO'!A:B,2,0)),"E"))</f>
        <v>E</v>
      </c>
      <c r="M516" s="8" t="str">
        <f>IFERROR(VLOOKUP(A516,'NOSTOK TRAYEMAN'!A:C,3,0),IFERROR(IF(VLOOKUP(A516,'STOK TRAYEMAN'!A:B,2,0)="NOSTOK","E",VLOOKUP(A516,'KATEGORI TRAYEMAN'!A:B,2,0)),"E"))</f>
        <v>E</v>
      </c>
      <c r="N516" s="8" t="str">
        <f>IFERROR(VLOOKUP(A516,FR_HITUNG_MINMAX!A:B,2,0),0)</f>
        <v>LAMPU SENJA LED SET ISI 2 (PB)</v>
      </c>
      <c r="O516" s="8" t="str">
        <f>IFERROR(VLOOKUP(A516,FR_HITUNG_MINMAX!A:D,4,0),0)</f>
        <v>IMITAS</v>
      </c>
      <c r="P516" s="8">
        <f>IFERROR(VLOOKUP(A516,FR_HITUNG_MINMAX!A:G,7,0),1)</f>
        <v>1</v>
      </c>
      <c r="Q516" s="11">
        <f>IFERROR(VLOOKUP(A516,FR_HITUNG_MINMAX!A:J,10,0),1)</f>
        <v>1</v>
      </c>
      <c r="R516" s="8">
        <f>IFERROR(VLOOKUP(A516,FR_HITUNG_MINMAX!A:K,11,0),1)</f>
        <v>1</v>
      </c>
      <c r="S516" s="12">
        <f>IFERROR(VLOOKUP(A516,FR_HITUNG_MINMAX!A:F,6,0),0)</f>
        <v>20000</v>
      </c>
      <c r="T516" s="8">
        <f t="shared" si="305"/>
        <v>0</v>
      </c>
      <c r="U516" s="8">
        <f t="shared" ref="U516:U579" si="320">D516-E516</f>
        <v>0</v>
      </c>
      <c r="V516" s="8">
        <f t="shared" ref="V516:V579" si="321">F516-G516</f>
        <v>0</v>
      </c>
      <c r="W516" s="8">
        <f t="shared" si="306"/>
        <v>0</v>
      </c>
      <c r="X516" s="8">
        <f t="shared" si="307"/>
        <v>0</v>
      </c>
      <c r="Y516" s="16"/>
      <c r="Z516" s="15">
        <f t="shared" ref="Z516:Z579" si="322">IF(ISBLANK(Y516),0,Y516)</f>
        <v>0</v>
      </c>
      <c r="AA516" s="8">
        <f t="shared" si="308"/>
        <v>0</v>
      </c>
      <c r="AB516" s="16"/>
      <c r="AC516" s="15">
        <f t="shared" ref="AC516:AC579" si="323">IF(ISBLANK(AB516),0,AB516)</f>
        <v>0</v>
      </c>
      <c r="AD516" s="8">
        <f t="shared" ref="AD516:AD579" si="324">IF(AND(T516&gt;0,U516&gt;0,U516&gt;V516+1,E516&gt;0,V516&lt;1),IF(U516/2&gt;G516,G516+1,ROUNDUP(U516/2,0)),0)</f>
        <v>0</v>
      </c>
      <c r="AE516" s="16"/>
      <c r="AF516" s="15">
        <f t="shared" ref="AF516:AF579" si="325">IF(ISBLANK(AE516),0,AE516)</f>
        <v>0</v>
      </c>
      <c r="AG516" s="15">
        <f t="shared" si="309"/>
        <v>0</v>
      </c>
      <c r="AH516" s="16"/>
      <c r="AI516" s="15">
        <f t="shared" si="310"/>
        <v>0</v>
      </c>
      <c r="AJ516" s="8">
        <f t="shared" si="311"/>
        <v>0</v>
      </c>
      <c r="AK516" s="8">
        <f t="shared" ref="AK516:AK579" si="326">ROUND(IF(K516="E",0,IF(AND(K516="D",D516&gt;=1),0,IF(K516="D",1-D516,IF(E516*0.75-D516-Z516+AC516&lt;0,0,E516*0.75-D516-Z516+AC516)))),0)</f>
        <v>0</v>
      </c>
      <c r="AL516" s="8">
        <f t="shared" ref="AL516:AL579" si="327">ROUND(IF(L516="E",0,IF(AND(L516="D",F516&gt;=1),0,IF(L516="D",1-F516,IF(G516*0.75-F516-AF516&lt;0,0,G516*0.75-F516-AF516)))),0)</f>
        <v>0</v>
      </c>
      <c r="AM516" s="8">
        <f t="shared" si="312"/>
        <v>0</v>
      </c>
      <c r="AN516" s="8">
        <f t="shared" si="313"/>
        <v>0</v>
      </c>
      <c r="AO516" s="8">
        <f>IFERROR(VLOOKUP(A516,PERSAMAAN!B:D,3,0),AN516)</f>
        <v>0</v>
      </c>
      <c r="AP516" s="1"/>
      <c r="AQ516" s="8">
        <f t="shared" ref="AQ516:AQ579" si="328">IF(ISBLANK(AP516),AN516,AP516)</f>
        <v>0</v>
      </c>
      <c r="AR516" s="8" t="str">
        <f>IF(AQ516=0,"-",VLOOKUP(A516,FR_HITUNG_MINMAX!A:H,8,0))</f>
        <v>-</v>
      </c>
      <c r="AS516" s="1"/>
      <c r="AT516" s="8" t="str">
        <f t="shared" ref="AT516:AT579" si="329">IF(ISBLANK(AS516),AR516,AS516)</f>
        <v>-</v>
      </c>
      <c r="AU516" s="12">
        <f t="shared" ref="AU516:AU579" si="330">AQ516*S516*R516</f>
        <v>0</v>
      </c>
      <c r="AV516" s="12">
        <f t="shared" ref="AV516:AV579" si="331">SUMIF(AT:AT,AT516,AU:AU)</f>
        <v>0</v>
      </c>
      <c r="AW516" s="8" t="b">
        <f t="shared" si="314"/>
        <v>0</v>
      </c>
      <c r="AX516" s="1"/>
      <c r="AY516" s="8">
        <f t="shared" ref="AY516:AY579" si="332">IF(ISBLANK(AX516),IF(OR(AW516&lt;0,AW516=FALSE),0,AW516),AX516)</f>
        <v>0</v>
      </c>
      <c r="AZ516" s="8" t="str">
        <f>IF(AY516=0,"-",VLOOKUP(A516,FR_HITUNG_MINMAX!A:I,9,0))</f>
        <v>-</v>
      </c>
      <c r="BB516" s="8" t="str">
        <f t="shared" ref="BB516:BB579" si="333">IF(ISBLANK(BA516),AZ516,BA516)</f>
        <v>-</v>
      </c>
      <c r="BC516" s="12">
        <f t="shared" ref="BC516:BC579" si="334">AY516*S516*R516</f>
        <v>0</v>
      </c>
      <c r="BD516" s="12">
        <f t="shared" ref="BD516:BD579" si="335">SUMIF(BB:BB,BB516,BC:BC)</f>
        <v>0</v>
      </c>
      <c r="BE516" s="16"/>
      <c r="BF516" s="8">
        <f>SUMIF('REALISASI ORDER'!C:C,A516,'REALISASI ORDER'!E:E)</f>
        <v>0</v>
      </c>
      <c r="BG516" s="8">
        <f t="shared" si="315"/>
        <v>0</v>
      </c>
      <c r="BH516" s="8">
        <f t="shared" ref="BH516:BH579" si="336">D516+Z516-AC516-AF516</f>
        <v>0</v>
      </c>
      <c r="BI516" s="8">
        <f t="shared" ref="BI516:BI579" si="337">F516+AF516</f>
        <v>0</v>
      </c>
      <c r="BJ516" s="8">
        <f t="shared" si="316"/>
        <v>0</v>
      </c>
      <c r="BK516" s="33">
        <f t="shared" si="317"/>
        <v>0</v>
      </c>
      <c r="BL516" s="33">
        <f t="shared" ref="BL516:BL579" si="338">IFERROR(IF((E516-BH516)&lt;0,0,(E516-BH516)),0)</f>
        <v>0</v>
      </c>
      <c r="BM516" s="33">
        <f t="shared" ref="BM516:BM579" si="339">IFERROR(IF((G516-BI516)&lt;0,0,(G516-BI516)),0)</f>
        <v>0</v>
      </c>
      <c r="BN516" s="33">
        <f t="shared" si="318"/>
        <v>0</v>
      </c>
      <c r="BO516" s="8">
        <f t="shared" ref="BO516:BO579" si="340">IFERROR(ROUNDDOWN(BF516*BK516/(BK516+BL516+BM516),0),0)</f>
        <v>0</v>
      </c>
      <c r="BP516" s="8">
        <f t="shared" ref="BP516:BP579" si="341">IFERROR(ROUNDUP(BF516*BL516/(BK516+BL516+BM516),0),0)</f>
        <v>0</v>
      </c>
      <c r="BQ516" s="8">
        <f t="shared" ref="BQ516:BQ579" si="342">IFERROR(ROUNDDOWN(BF516*BM516/(BK516+BL516+BM516),0),0)</f>
        <v>0</v>
      </c>
      <c r="BR516" s="8">
        <f>IFERROR(ROUNDDOWN(BF516*BN516/(BK516+BL516+BM516+BN),0),0)</f>
        <v>0</v>
      </c>
      <c r="BS516" s="8" t="str">
        <f t="shared" ref="BS516:BS579" si="343">A516</f>
        <v>LSJLED</v>
      </c>
      <c r="BT516" s="8">
        <f>SUMIF(FR_HITUNG_MINMAX!A:A,ORDER!A516,FR_HITUNG_MINMAX!AS:AS)</f>
        <v>0</v>
      </c>
      <c r="BU516" s="8">
        <f t="shared" si="319"/>
        <v>0</v>
      </c>
      <c r="BV516" s="8" t="str">
        <f t="shared" ref="BV516:BV579" si="344">AT516</f>
        <v>-</v>
      </c>
      <c r="BW516" s="8" t="e">
        <f>VLOOKUP(A516,'STOK PESALAKAN'!A:F,6,0)</f>
        <v>#N/A</v>
      </c>
    </row>
    <row r="517" spans="1:75" ht="15" customHeight="1">
      <c r="A517" s="41" t="s">
        <v>1732</v>
      </c>
      <c r="B517" s="99">
        <f>IFERROR(IFERROR(VLOOKUP(A517,'STOK PACUL'!C:H,6,0),VLOOKUP(A517,'KATEGORI PACUL'!A:C,3,0)),0)</f>
        <v>1</v>
      </c>
      <c r="C517" s="8">
        <f>IFERROR(VLOOKUP(A517,'KATEGORI PACUL'!A:D,4,0),0)</f>
        <v>0</v>
      </c>
      <c r="D517" s="99">
        <f>IFERROR(IFERROR(VLOOKUP(A517,'STOK PESALAKAN'!C:H,6,0),VLOOKUP(A517,'KATEGORI PESALAKAN'!A:C,3,0)),0)</f>
        <v>1</v>
      </c>
      <c r="E517" s="8">
        <f>IFERROR(VLOOKUP(A517,'KATEGORI PESALAKAN'!A:D,4,0),0)</f>
        <v>0</v>
      </c>
      <c r="F517" s="99">
        <f>IFERROR(IFERROR(VLOOKUP(A517,'STOK CIKDITIRO'!C:H,6,0),VLOOKUP(A517,'KATEGORI CIKDITIRO'!A:C,3,0)),0)</f>
        <v>1</v>
      </c>
      <c r="G517" s="8">
        <f>IFERROR(VLOOKUP(A517,'KATEGORI CIKDITIRO'!A:D,4,0),0)</f>
        <v>1</v>
      </c>
      <c r="H517" s="99">
        <f>IFERROR(IFERROR(VLOOKUP(A517,'STOK TRAYEMAN'!C:H,6,0),VLOOKUP(A517,'KATEGORI TRAYEMAN'!A:C,3,0)),0)</f>
        <v>0</v>
      </c>
      <c r="I517" s="8">
        <f>IFERROR(VLOOKUP(A517,'KATEGORI TRAYEMAN'!A:D,4,0),0)</f>
        <v>0</v>
      </c>
      <c r="J517" s="8" t="str">
        <f>IFERROR(VLOOKUP(A517,'NOSTOK PACUL'!A:C,3,0),IFERROR(IF(VLOOKUP(A517,'STOK PACUL'!A:B,2,0)="NOSTOK","E",VLOOKUP(A517,'KATEGORI PACUL'!A:B,2,0)),"E"))</f>
        <v>E</v>
      </c>
      <c r="K517" s="8" t="str">
        <f>IFERROR(VLOOKUP(A517,'NOSTOK PESALAKAN'!A:C,3,0),IFERROR(IF(VLOOKUP(A517,'STOK PESALAKAN'!A:B,2,0)="NOSTOK","E",VLOOKUP(A517,'KATEGORI PESALAKAN'!A:B,2,0)),"E"))</f>
        <v>E</v>
      </c>
      <c r="L517" s="8" t="str">
        <f>IFERROR(VLOOKUP(A517,'NOSTOK CIKDITIRO'!A:C,3,0),IFERROR(IF(VLOOKUP(A517,'STOK CIKDITIRO'!A:B,2,0)="NOSTOK","E",VLOOKUP(A517,'KATEGORI CIKDITIRO'!A:B,2,0)),"E"))</f>
        <v>D</v>
      </c>
      <c r="M517" s="8" t="str">
        <f>IFERROR(VLOOKUP(A517,'NOSTOK TRAYEMAN'!A:C,3,0),IFERROR(IF(VLOOKUP(A517,'STOK TRAYEMAN'!A:B,2,0)="NOSTOK","E",VLOOKUP(A517,'KATEGORI TRAYEMAN'!A:B,2,0)),"E"))</f>
        <v>E</v>
      </c>
      <c r="N517" s="8" t="str">
        <f>IFERROR(VLOOKUP(A517,FR_HITUNG_MINMAX!A:B,2,0),0)</f>
        <v>SEAL HEAD H.VARIO 125 NEW ORI</v>
      </c>
      <c r="O517" s="8" t="str">
        <f>IFERROR(VLOOKUP(A517,FR_HITUNG_MINMAX!A:D,4,0),0)</f>
        <v>ORISIN</v>
      </c>
      <c r="P517" s="8">
        <f>IFERROR(VLOOKUP(A517,FR_HITUNG_MINMAX!A:G,7,0),1)</f>
        <v>1</v>
      </c>
      <c r="Q517" s="11">
        <f>IFERROR(VLOOKUP(A517,FR_HITUNG_MINMAX!A:J,10,0),1)</f>
        <v>1</v>
      </c>
      <c r="R517" s="8">
        <f>IFERROR(VLOOKUP(A517,FR_HITUNG_MINMAX!A:K,11,0),1)</f>
        <v>1</v>
      </c>
      <c r="S517" s="12">
        <f>IFERROR(VLOOKUP(A517,FR_HITUNG_MINMAX!A:F,6,0),0)</f>
        <v>39000</v>
      </c>
      <c r="T517" s="8">
        <f t="shared" ref="T517:T580" si="345">B517-C517</f>
        <v>1</v>
      </c>
      <c r="U517" s="8">
        <f t="shared" si="320"/>
        <v>1</v>
      </c>
      <c r="V517" s="8">
        <f t="shared" si="321"/>
        <v>0</v>
      </c>
      <c r="W517" s="8">
        <f t="shared" ref="W517:W580" si="346">H517-I517</f>
        <v>0</v>
      </c>
      <c r="X517" s="8">
        <f t="shared" ref="X517:X580" si="347">ROUNDDOWN(IF(AND(B517&gt;C517,D517&lt;E517),MIN(B517-C517,E517-D517),IF(AND(B517&gt;0.5*C517,D517&lt;0.5*E517),MIN(B517-(0.5*C517),(0.5*E517)-D517),0)),0)</f>
        <v>0</v>
      </c>
      <c r="Y517" s="16"/>
      <c r="Z517" s="15">
        <f t="shared" si="322"/>
        <v>0</v>
      </c>
      <c r="AA517" s="8">
        <f t="shared" ref="AA517:AA580" si="348">ROUNDDOWN(IF(AND(D517&gt;E517,B517&lt;C517),MIN(D517-E517,C517-B517),IF(AND(D517&gt;0.5*E517,B517&lt;0.5*C517),MIN(D517-(0.5*E517),(0.5*C517)-B517),0)),0)</f>
        <v>0</v>
      </c>
      <c r="AB517" s="16"/>
      <c r="AC517" s="15">
        <f t="shared" si="323"/>
        <v>0</v>
      </c>
      <c r="AD517" s="8">
        <f t="shared" si="324"/>
        <v>0</v>
      </c>
      <c r="AE517" s="16"/>
      <c r="AF517" s="15">
        <f t="shared" si="325"/>
        <v>0</v>
      </c>
      <c r="AG517" s="15">
        <f t="shared" ref="AG517:AG580" si="349">IF(AND(T517&gt;0,U517&gt;0,U517&gt;W517+1,E517&gt;0,W517&lt;1),IF(U517/2&gt;I517,I517+1,ROUNDUP(U517/2,0)),0)</f>
        <v>0</v>
      </c>
      <c r="AH517" s="16"/>
      <c r="AI517" s="15">
        <f t="shared" ref="AI517:AI580" si="350">IF(ISBLANK(AH517),0,AH517)</f>
        <v>0</v>
      </c>
      <c r="AJ517" s="8">
        <f t="shared" ref="AJ517:AJ580" si="351">ROUND(IF(H517="E",0,IF(AND(H517="D",B517&gt;=1),0,IF(H517="D",1-B517,IF(C517*0.75-B517-Y517+V517&lt;0,0,C517*0.75-B517-Y517+V517)))),0)</f>
        <v>0</v>
      </c>
      <c r="AK517" s="8">
        <f t="shared" si="326"/>
        <v>0</v>
      </c>
      <c r="AL517" s="8">
        <f t="shared" si="327"/>
        <v>0</v>
      </c>
      <c r="AM517" s="8">
        <f t="shared" ref="AM517:AM580" si="352">ROUND(IF(M517="E",0,IF(AND(M517="D",H517&gt;=1),0,IF(M517="D",1-H517,IF(I517*0.75-H517-AI517&lt;0,0,I517*0.75-H517-AI517)))),0)</f>
        <v>0</v>
      </c>
      <c r="AN517" s="8">
        <f t="shared" ref="AN517:AN580" si="353">ROUNDUP((AJ517+AK517+AL517+AM517)/P517/R517,0)*P517</f>
        <v>0</v>
      </c>
      <c r="AO517" s="8">
        <f>IFERROR(VLOOKUP(A517,PERSAMAAN!B:D,3,0),AN517)</f>
        <v>0</v>
      </c>
      <c r="AP517" s="1"/>
      <c r="AQ517" s="8">
        <f t="shared" si="328"/>
        <v>0</v>
      </c>
      <c r="AR517" s="8" t="str">
        <f>IF(AQ517=0,"-",VLOOKUP(A517,FR_HITUNG_MINMAX!A:H,8,0))</f>
        <v>-</v>
      </c>
      <c r="AS517" s="1"/>
      <c r="AT517" s="8" t="str">
        <f t="shared" si="329"/>
        <v>-</v>
      </c>
      <c r="AU517" s="12">
        <f t="shared" si="330"/>
        <v>0</v>
      </c>
      <c r="AV517" s="12">
        <f t="shared" si="331"/>
        <v>0</v>
      </c>
      <c r="AW517" s="8">
        <f t="shared" ref="AW517:AW580" si="354">IF(ISNUMBER(SEARCH("S.",N517,1)),0,IF(OR(O517="ORISIN",O517="OLIGEN",O517="AKIGEN"),IF(C517+E517+G517+I517&lt;=3,(ROUND(((C517+E517+G517+I517)-B517-D517-F517-H517-AQ517)/Q517/R517,0)*Q517),(ROUND((((C517+E517+G517+I517)*1.5)-B517-D517-F517-H517-AQ517)/Q517/R517,0)*Q517))))</f>
        <v>-2</v>
      </c>
      <c r="AX517" s="1"/>
      <c r="AY517" s="8">
        <f t="shared" si="332"/>
        <v>0</v>
      </c>
      <c r="AZ517" s="8" t="str">
        <f>IF(AY517=0,"-",VLOOKUP(A517,FR_HITUNG_MINMAX!A:I,9,0))</f>
        <v>-</v>
      </c>
      <c r="BB517" s="8" t="str">
        <f t="shared" si="333"/>
        <v>-</v>
      </c>
      <c r="BC517" s="12">
        <f t="shared" si="334"/>
        <v>0</v>
      </c>
      <c r="BD517" s="12">
        <f t="shared" si="335"/>
        <v>0</v>
      </c>
      <c r="BE517" s="16"/>
      <c r="BF517" s="8">
        <f>SUMIF('REALISASI ORDER'!C:C,A517,'REALISASI ORDER'!E:E)</f>
        <v>0</v>
      </c>
      <c r="BG517" s="8">
        <f t="shared" ref="BG517:BG580" si="355">B517-Z517+AC517</f>
        <v>1</v>
      </c>
      <c r="BH517" s="8">
        <f t="shared" si="336"/>
        <v>1</v>
      </c>
      <c r="BI517" s="8">
        <f t="shared" si="337"/>
        <v>1</v>
      </c>
      <c r="BJ517" s="8">
        <f t="shared" ref="BJ517:BJ580" si="356">H517+AI517</f>
        <v>0</v>
      </c>
      <c r="BK517" s="33">
        <f t="shared" ref="BK517:BK580" si="357">IFERROR(IF((C517-AY517)&lt;0,0,(C517-AY517)),0)</f>
        <v>0</v>
      </c>
      <c r="BL517" s="33">
        <f t="shared" si="338"/>
        <v>0</v>
      </c>
      <c r="BM517" s="33">
        <f t="shared" si="339"/>
        <v>0</v>
      </c>
      <c r="BN517" s="33">
        <f t="shared" ref="BN517:BN580" si="358">IFERROR(IF((I517-BJ517)&lt;0,0,(I517-BJ517)),0)</f>
        <v>0</v>
      </c>
      <c r="BO517" s="8">
        <f t="shared" si="340"/>
        <v>0</v>
      </c>
      <c r="BP517" s="8">
        <f t="shared" si="341"/>
        <v>0</v>
      </c>
      <c r="BQ517" s="8">
        <f t="shared" si="342"/>
        <v>0</v>
      </c>
      <c r="BR517" s="8">
        <f>IFERROR(ROUNDDOWN(BF517*BN517/(BK517+BL517+BM517+BN),0),0)</f>
        <v>0</v>
      </c>
      <c r="BS517" s="8" t="str">
        <f t="shared" si="343"/>
        <v>12391-K66-V01</v>
      </c>
      <c r="BT517" s="8">
        <f>SUMIF(FR_HITUNG_MINMAX!A:A,ORDER!A517,FR_HITUNG_MINMAX!AS:AS)</f>
        <v>1</v>
      </c>
      <c r="BU517" s="8">
        <f t="shared" ref="BU517:BU580" si="359">IF(B517+D517&gt;=BI517,0,IF(OR(H517="A",I517="A",H517="B",I517="B"),AI517,0))</f>
        <v>0</v>
      </c>
      <c r="BV517" s="8" t="str">
        <f t="shared" si="344"/>
        <v>-</v>
      </c>
      <c r="BW517" s="8" t="str">
        <f>VLOOKUP(A517,'STOK PESALAKAN'!A:F,6,0)</f>
        <v/>
      </c>
    </row>
    <row r="518" spans="1:75">
      <c r="A518" s="41" t="s">
        <v>2137</v>
      </c>
      <c r="B518" s="99">
        <f>IFERROR(IFERROR(VLOOKUP(A518,'STOK PACUL'!C:H,6,0),VLOOKUP(A518,'KATEGORI PACUL'!A:C,3,0)),0)</f>
        <v>0</v>
      </c>
      <c r="C518" s="8">
        <f>IFERROR(VLOOKUP(A518,'KATEGORI PACUL'!A:D,4,0),0)</f>
        <v>0</v>
      </c>
      <c r="D518" s="99">
        <f>IFERROR(IFERROR(VLOOKUP(A518,'STOK PESALAKAN'!C:H,6,0),VLOOKUP(A518,'KATEGORI PESALAKAN'!A:C,3,0)),0)</f>
        <v>0</v>
      </c>
      <c r="E518" s="8">
        <f>IFERROR(VLOOKUP(A518,'KATEGORI PESALAKAN'!A:D,4,0),0)</f>
        <v>0</v>
      </c>
      <c r="F518" s="99">
        <f>IFERROR(IFERROR(VLOOKUP(A518,'STOK CIKDITIRO'!C:H,6,0),VLOOKUP(A518,'KATEGORI CIKDITIRO'!A:C,3,0)),0)</f>
        <v>0</v>
      </c>
      <c r="G518" s="8">
        <f>IFERROR(VLOOKUP(A518,'KATEGORI CIKDITIRO'!A:D,4,0),0)</f>
        <v>0</v>
      </c>
      <c r="H518" s="99">
        <f>IFERROR(IFERROR(VLOOKUP(A518,'STOK TRAYEMAN'!C:H,6,0),VLOOKUP(A518,'KATEGORI TRAYEMAN'!A:C,3,0)),0)</f>
        <v>0</v>
      </c>
      <c r="I518" s="8">
        <f>IFERROR(VLOOKUP(A518,'KATEGORI TRAYEMAN'!A:D,4,0),0)</f>
        <v>0</v>
      </c>
      <c r="J518" s="8" t="str">
        <f>IFERROR(VLOOKUP(A518,'NOSTOK PACUL'!A:C,3,0),IFERROR(IF(VLOOKUP(A518,'STOK PACUL'!A:B,2,0)="NOSTOK","E",VLOOKUP(A518,'KATEGORI PACUL'!A:B,2,0)),"E"))</f>
        <v>E</v>
      </c>
      <c r="K518" s="8" t="str">
        <f>IFERROR(VLOOKUP(A518,'NOSTOK PESALAKAN'!A:C,3,0),IFERROR(IF(VLOOKUP(A518,'STOK PESALAKAN'!A:B,2,0)="NOSTOK","E",VLOOKUP(A518,'KATEGORI PESALAKAN'!A:B,2,0)),"E"))</f>
        <v>E</v>
      </c>
      <c r="L518" s="8" t="str">
        <f>IFERROR(VLOOKUP(A518,'NOSTOK CIKDITIRO'!A:C,3,0),IFERROR(IF(VLOOKUP(A518,'STOK CIKDITIRO'!A:B,2,0)="NOSTOK","E",VLOOKUP(A518,'KATEGORI CIKDITIRO'!A:B,2,0)),"E"))</f>
        <v>E</v>
      </c>
      <c r="M518" s="8" t="str">
        <f>IFERROR(VLOOKUP(A518,'NOSTOK TRAYEMAN'!A:C,3,0),IFERROR(IF(VLOOKUP(A518,'STOK TRAYEMAN'!A:B,2,0)="NOSTOK","E",VLOOKUP(A518,'KATEGORI TRAYEMAN'!A:B,2,0)),"E"))</f>
        <v>E</v>
      </c>
      <c r="N518" s="8" t="str">
        <f>IFERROR(VLOOKUP(A518,FR_HITUNG_MINMAX!A:B,2,0),0)</f>
        <v>BLOK SEHER MIO M3/SOUL GT 125/XRIDE18</v>
      </c>
      <c r="O518" s="8" t="str">
        <f>IFERROR(VLOOKUP(A518,FR_HITUNG_MINMAX!A:D,4,0),0)</f>
        <v>ORISIN</v>
      </c>
      <c r="P518" s="8">
        <f>IFERROR(VLOOKUP(A518,FR_HITUNG_MINMAX!A:G,7,0),1)</f>
        <v>1</v>
      </c>
      <c r="Q518" s="11">
        <f>IFERROR(VLOOKUP(A518,FR_HITUNG_MINMAX!A:J,10,0),1)</f>
        <v>1</v>
      </c>
      <c r="R518" s="8">
        <f>IFERROR(VLOOKUP(A518,FR_HITUNG_MINMAX!A:K,11,0),1)</f>
        <v>1</v>
      </c>
      <c r="S518" s="12">
        <f>IFERROR(VLOOKUP(A518,FR_HITUNG_MINMAX!A:F,6,0),0)</f>
        <v>233600</v>
      </c>
      <c r="T518" s="8">
        <f t="shared" si="345"/>
        <v>0</v>
      </c>
      <c r="U518" s="8">
        <f t="shared" si="320"/>
        <v>0</v>
      </c>
      <c r="V518" s="8">
        <f t="shared" si="321"/>
        <v>0</v>
      </c>
      <c r="W518" s="8">
        <f t="shared" si="346"/>
        <v>0</v>
      </c>
      <c r="X518" s="8">
        <f t="shared" si="347"/>
        <v>0</v>
      </c>
      <c r="Y518" s="16"/>
      <c r="Z518" s="15">
        <f t="shared" si="322"/>
        <v>0</v>
      </c>
      <c r="AA518" s="8">
        <f t="shared" si="348"/>
        <v>0</v>
      </c>
      <c r="AB518" s="16"/>
      <c r="AC518" s="15">
        <f t="shared" si="323"/>
        <v>0</v>
      </c>
      <c r="AD518" s="8">
        <f t="shared" si="324"/>
        <v>0</v>
      </c>
      <c r="AE518" s="16"/>
      <c r="AF518" s="15">
        <f t="shared" si="325"/>
        <v>0</v>
      </c>
      <c r="AG518" s="15">
        <f t="shared" si="349"/>
        <v>0</v>
      </c>
      <c r="AH518" s="16"/>
      <c r="AI518" s="15">
        <f t="shared" si="350"/>
        <v>0</v>
      </c>
      <c r="AJ518" s="8">
        <f t="shared" si="351"/>
        <v>0</v>
      </c>
      <c r="AK518" s="8">
        <f t="shared" si="326"/>
        <v>0</v>
      </c>
      <c r="AL518" s="8">
        <f t="shared" si="327"/>
        <v>0</v>
      </c>
      <c r="AM518" s="8">
        <f t="shared" si="352"/>
        <v>0</v>
      </c>
      <c r="AN518" s="8">
        <f t="shared" si="353"/>
        <v>0</v>
      </c>
      <c r="AO518" s="8">
        <f>IFERROR(VLOOKUP(A518,PERSAMAAN!B:D,3,0),AN518)</f>
        <v>0</v>
      </c>
      <c r="AP518" s="1"/>
      <c r="AQ518" s="8">
        <f t="shared" si="328"/>
        <v>0</v>
      </c>
      <c r="AR518" s="8" t="str">
        <f>IF(AQ518=0,"-",VLOOKUP(A518,FR_HITUNG_MINMAX!A:H,8,0))</f>
        <v>-</v>
      </c>
      <c r="AS518" s="1"/>
      <c r="AT518" s="8" t="str">
        <f t="shared" si="329"/>
        <v>-</v>
      </c>
      <c r="AU518" s="12">
        <f t="shared" si="330"/>
        <v>0</v>
      </c>
      <c r="AV518" s="12">
        <f t="shared" si="331"/>
        <v>0</v>
      </c>
      <c r="AW518" s="8">
        <f t="shared" si="354"/>
        <v>0</v>
      </c>
      <c r="AX518" s="1"/>
      <c r="AY518" s="8">
        <f t="shared" si="332"/>
        <v>0</v>
      </c>
      <c r="AZ518" s="8" t="str">
        <f>IF(AY518=0,"-",VLOOKUP(A518,FR_HITUNG_MINMAX!A:I,9,0))</f>
        <v>-</v>
      </c>
      <c r="BB518" s="8" t="str">
        <f t="shared" si="333"/>
        <v>-</v>
      </c>
      <c r="BC518" s="12">
        <f t="shared" si="334"/>
        <v>0</v>
      </c>
      <c r="BD518" s="12">
        <f t="shared" si="335"/>
        <v>0</v>
      </c>
      <c r="BE518" s="16"/>
      <c r="BF518" s="8">
        <f>SUMIF('REALISASI ORDER'!C:C,A518,'REALISASI ORDER'!E:E)</f>
        <v>0</v>
      </c>
      <c r="BG518" s="8">
        <f t="shared" si="355"/>
        <v>0</v>
      </c>
      <c r="BH518" s="8">
        <f t="shared" si="336"/>
        <v>0</v>
      </c>
      <c r="BI518" s="8">
        <f t="shared" si="337"/>
        <v>0</v>
      </c>
      <c r="BJ518" s="8">
        <f t="shared" si="356"/>
        <v>0</v>
      </c>
      <c r="BK518" s="33">
        <f t="shared" si="357"/>
        <v>0</v>
      </c>
      <c r="BL518" s="33">
        <f t="shared" si="338"/>
        <v>0</v>
      </c>
      <c r="BM518" s="33">
        <f t="shared" si="339"/>
        <v>0</v>
      </c>
      <c r="BN518" s="33">
        <f t="shared" si="358"/>
        <v>0</v>
      </c>
      <c r="BO518" s="8">
        <f t="shared" si="340"/>
        <v>0</v>
      </c>
      <c r="BP518" s="8">
        <f t="shared" si="341"/>
        <v>0</v>
      </c>
      <c r="BQ518" s="8">
        <f t="shared" si="342"/>
        <v>0</v>
      </c>
      <c r="BR518" s="8">
        <f>IFERROR(ROUNDDOWN(BF518*BN518/(BK518+BL518+BM518+BN),0),0)</f>
        <v>0</v>
      </c>
      <c r="BS518" s="8" t="str">
        <f t="shared" si="343"/>
        <v>2PH-E1311-10</v>
      </c>
      <c r="BT518" s="8">
        <f>SUMIF(FR_HITUNG_MINMAX!A:A,ORDER!A518,FR_HITUNG_MINMAX!AS:AS)</f>
        <v>0</v>
      </c>
      <c r="BU518" s="8">
        <f t="shared" si="359"/>
        <v>0</v>
      </c>
      <c r="BV518" s="8" t="str">
        <f t="shared" si="344"/>
        <v>-</v>
      </c>
      <c r="BW518" s="8" t="str">
        <f>VLOOKUP(A518,'STOK PESALAKAN'!A:F,6,0)</f>
        <v/>
      </c>
    </row>
    <row r="519" spans="1:75" ht="15" customHeight="1">
      <c r="A519" s="41" t="s">
        <v>504</v>
      </c>
      <c r="B519" s="99">
        <f>IFERROR(IFERROR(VLOOKUP(A519,'STOK PACUL'!C:H,6,0),VLOOKUP(A519,'KATEGORI PACUL'!A:C,3,0)),0)</f>
        <v>1</v>
      </c>
      <c r="C519" s="8">
        <f>IFERROR(VLOOKUP(A519,'KATEGORI PACUL'!A:D,4,0),0)</f>
        <v>0</v>
      </c>
      <c r="D519" s="99">
        <f>IFERROR(IFERROR(VLOOKUP(A519,'STOK PESALAKAN'!C:H,6,0),VLOOKUP(A519,'KATEGORI PESALAKAN'!A:C,3,0)),0)</f>
        <v>1</v>
      </c>
      <c r="E519" s="8">
        <f>IFERROR(VLOOKUP(A519,'KATEGORI PESALAKAN'!A:D,4,0),0)</f>
        <v>0</v>
      </c>
      <c r="F519" s="99">
        <f>IFERROR(IFERROR(VLOOKUP(A519,'STOK CIKDITIRO'!C:H,6,0),VLOOKUP(A519,'KATEGORI CIKDITIRO'!A:C,3,0)),0)</f>
        <v>1</v>
      </c>
      <c r="G519" s="8">
        <f>IFERROR(VLOOKUP(A519,'KATEGORI CIKDITIRO'!A:D,4,0),0)</f>
        <v>1</v>
      </c>
      <c r="H519" s="99">
        <f>IFERROR(IFERROR(VLOOKUP(A519,'STOK TRAYEMAN'!C:H,6,0),VLOOKUP(A519,'KATEGORI TRAYEMAN'!A:C,3,0)),0)</f>
        <v>0</v>
      </c>
      <c r="I519" s="8">
        <f>IFERROR(VLOOKUP(A519,'KATEGORI TRAYEMAN'!A:D,4,0),0)</f>
        <v>0</v>
      </c>
      <c r="J519" s="8" t="str">
        <f>IFERROR(VLOOKUP(A519,'NOSTOK PACUL'!A:C,3,0),IFERROR(IF(VLOOKUP(A519,'STOK PACUL'!A:B,2,0)="NOSTOK","E",VLOOKUP(A519,'KATEGORI PACUL'!A:B,2,0)),"E"))</f>
        <v>E</v>
      </c>
      <c r="K519" s="8" t="str">
        <f>IFERROR(VLOOKUP(A519,'NOSTOK PESALAKAN'!A:C,3,0),IFERROR(IF(VLOOKUP(A519,'STOK PESALAKAN'!A:B,2,0)="NOSTOK","E",VLOOKUP(A519,'KATEGORI PESALAKAN'!A:B,2,0)),"E"))</f>
        <v>E</v>
      </c>
      <c r="L519" s="8" t="str">
        <f>IFERROR(VLOOKUP(A519,'NOSTOK CIKDITIRO'!A:C,3,0),IFERROR(IF(VLOOKUP(A519,'STOK CIKDITIRO'!A:B,2,0)="NOSTOK","E",VLOOKUP(A519,'KATEGORI CIKDITIRO'!A:B,2,0)),"E"))</f>
        <v>D</v>
      </c>
      <c r="M519" s="8" t="str">
        <f>IFERROR(VLOOKUP(A519,'NOSTOK TRAYEMAN'!A:C,3,0),IFERROR(IF(VLOOKUP(A519,'STOK TRAYEMAN'!A:B,2,0)="NOSTOK","E",VLOOKUP(A519,'KATEGORI TRAYEMAN'!A:B,2,0)),"E"))</f>
        <v>E</v>
      </c>
      <c r="N519" s="8" t="str">
        <f>IFERROR(VLOOKUP(A519,FR_HITUNG_MINMAX!A:B,2,0),0)</f>
        <v>HANDLE REM KANAN H.VARIO 125 LED ORI (PK)</v>
      </c>
      <c r="O519" s="8" t="str">
        <f>IFERROR(VLOOKUP(A519,FR_HITUNG_MINMAX!A:D,4,0),0)</f>
        <v>ORISIN</v>
      </c>
      <c r="P519" s="8">
        <f>IFERROR(VLOOKUP(A519,FR_HITUNG_MINMAX!A:G,7,0),1)</f>
        <v>1</v>
      </c>
      <c r="Q519" s="11">
        <f>IFERROR(VLOOKUP(A519,FR_HITUNG_MINMAX!A:J,10,0),1)</f>
        <v>1</v>
      </c>
      <c r="R519" s="8">
        <f>IFERROR(VLOOKUP(A519,FR_HITUNG_MINMAX!A:K,11,0),1)</f>
        <v>1</v>
      </c>
      <c r="S519" s="12">
        <f>IFERROR(VLOOKUP(A519,FR_HITUNG_MINMAX!A:F,6,0),0)</f>
        <v>35000</v>
      </c>
      <c r="T519" s="8">
        <f t="shared" si="345"/>
        <v>1</v>
      </c>
      <c r="U519" s="8">
        <f t="shared" si="320"/>
        <v>1</v>
      </c>
      <c r="V519" s="8">
        <f t="shared" si="321"/>
        <v>0</v>
      </c>
      <c r="W519" s="8">
        <f t="shared" si="346"/>
        <v>0</v>
      </c>
      <c r="X519" s="8">
        <f t="shared" si="347"/>
        <v>0</v>
      </c>
      <c r="Y519" s="16"/>
      <c r="Z519" s="15">
        <f t="shared" si="322"/>
        <v>0</v>
      </c>
      <c r="AA519" s="8">
        <f t="shared" si="348"/>
        <v>0</v>
      </c>
      <c r="AB519" s="16"/>
      <c r="AC519" s="15">
        <f t="shared" si="323"/>
        <v>0</v>
      </c>
      <c r="AD519" s="8">
        <f t="shared" si="324"/>
        <v>0</v>
      </c>
      <c r="AE519" s="16"/>
      <c r="AF519" s="15">
        <f t="shared" si="325"/>
        <v>0</v>
      </c>
      <c r="AG519" s="15">
        <f t="shared" si="349"/>
        <v>0</v>
      </c>
      <c r="AH519" s="16"/>
      <c r="AI519" s="15">
        <f t="shared" si="350"/>
        <v>0</v>
      </c>
      <c r="AJ519" s="8">
        <f t="shared" si="351"/>
        <v>0</v>
      </c>
      <c r="AK519" s="8">
        <f t="shared" si="326"/>
        <v>0</v>
      </c>
      <c r="AL519" s="8">
        <f t="shared" si="327"/>
        <v>0</v>
      </c>
      <c r="AM519" s="8">
        <f t="shared" si="352"/>
        <v>0</v>
      </c>
      <c r="AN519" s="8">
        <f t="shared" si="353"/>
        <v>0</v>
      </c>
      <c r="AO519" s="8">
        <f>IFERROR(VLOOKUP(A519,PERSAMAAN!B:D,3,0),AN519)</f>
        <v>0</v>
      </c>
      <c r="AP519" s="1"/>
      <c r="AQ519" s="8">
        <f t="shared" si="328"/>
        <v>0</v>
      </c>
      <c r="AR519" s="8" t="str">
        <f>IF(AQ519=0,"-",VLOOKUP(A519,FR_HITUNG_MINMAX!A:H,8,0))</f>
        <v>-</v>
      </c>
      <c r="AS519" s="1"/>
      <c r="AT519" s="8" t="str">
        <f t="shared" si="329"/>
        <v>-</v>
      </c>
      <c r="AU519" s="12">
        <f t="shared" si="330"/>
        <v>0</v>
      </c>
      <c r="AV519" s="12">
        <f t="shared" si="331"/>
        <v>0</v>
      </c>
      <c r="AW519" s="8">
        <f t="shared" si="354"/>
        <v>-2</v>
      </c>
      <c r="AX519" s="1"/>
      <c r="AY519" s="8">
        <f t="shared" si="332"/>
        <v>0</v>
      </c>
      <c r="AZ519" s="8" t="str">
        <f>IF(AY519=0,"-",VLOOKUP(A519,FR_HITUNG_MINMAX!A:I,9,0))</f>
        <v>-</v>
      </c>
      <c r="BB519" s="8" t="str">
        <f t="shared" si="333"/>
        <v>-</v>
      </c>
      <c r="BC519" s="12">
        <f t="shared" si="334"/>
        <v>0</v>
      </c>
      <c r="BD519" s="12">
        <f t="shared" si="335"/>
        <v>0</v>
      </c>
      <c r="BE519" s="16"/>
      <c r="BF519" s="8">
        <f>SUMIF('REALISASI ORDER'!C:C,A519,'REALISASI ORDER'!E:E)</f>
        <v>0</v>
      </c>
      <c r="BG519" s="8">
        <f t="shared" si="355"/>
        <v>1</v>
      </c>
      <c r="BH519" s="8">
        <f t="shared" si="336"/>
        <v>1</v>
      </c>
      <c r="BI519" s="8">
        <f t="shared" si="337"/>
        <v>1</v>
      </c>
      <c r="BJ519" s="8">
        <f t="shared" si="356"/>
        <v>0</v>
      </c>
      <c r="BK519" s="33">
        <f t="shared" si="357"/>
        <v>0</v>
      </c>
      <c r="BL519" s="33">
        <f t="shared" si="338"/>
        <v>0</v>
      </c>
      <c r="BM519" s="33">
        <f t="shared" si="339"/>
        <v>0</v>
      </c>
      <c r="BN519" s="33">
        <f t="shared" si="358"/>
        <v>0</v>
      </c>
      <c r="BO519" s="8">
        <f t="shared" si="340"/>
        <v>0</v>
      </c>
      <c r="BP519" s="8">
        <f t="shared" si="341"/>
        <v>0</v>
      </c>
      <c r="BQ519" s="8">
        <f t="shared" si="342"/>
        <v>0</v>
      </c>
      <c r="BR519" s="8">
        <f>IFERROR(ROUNDDOWN(BF519*BN519/(BK519+BL519+BM519+BN),0),0)</f>
        <v>0</v>
      </c>
      <c r="BS519" s="8" t="str">
        <f t="shared" si="343"/>
        <v>53175-K59-A71</v>
      </c>
      <c r="BT519" s="8">
        <f>SUMIF(FR_HITUNG_MINMAX!A:A,ORDER!A519,FR_HITUNG_MINMAX!AS:AS)</f>
        <v>1</v>
      </c>
      <c r="BU519" s="8">
        <f t="shared" si="359"/>
        <v>0</v>
      </c>
      <c r="BV519" s="8" t="str">
        <f t="shared" si="344"/>
        <v>-</v>
      </c>
      <c r="BW519" s="8" t="str">
        <f>VLOOKUP(A519,'STOK PESALAKAN'!A:F,6,0)</f>
        <v/>
      </c>
    </row>
    <row r="520" spans="1:75" ht="15" customHeight="1">
      <c r="A520" s="41" t="s">
        <v>1771</v>
      </c>
      <c r="B520" s="99">
        <f>IFERROR(IFERROR(VLOOKUP(A520,'STOK PACUL'!C:H,6,0),VLOOKUP(A520,'KATEGORI PACUL'!A:C,3,0)),0)</f>
        <v>0</v>
      </c>
      <c r="C520" s="8">
        <f>IFERROR(VLOOKUP(A520,'KATEGORI PACUL'!A:D,4,0),0)</f>
        <v>2</v>
      </c>
      <c r="D520" s="99">
        <f>IFERROR(IFERROR(VLOOKUP(A520,'STOK PESALAKAN'!C:H,6,0),VLOOKUP(A520,'KATEGORI PESALAKAN'!A:C,3,0)),0)</f>
        <v>0</v>
      </c>
      <c r="E520" s="8">
        <f>IFERROR(VLOOKUP(A520,'KATEGORI PESALAKAN'!A:D,4,0),0)</f>
        <v>0</v>
      </c>
      <c r="F520" s="99">
        <f>IFERROR(IFERROR(VLOOKUP(A520,'STOK CIKDITIRO'!C:H,6,0),VLOOKUP(A520,'KATEGORI CIKDITIRO'!A:C,3,0)),0)</f>
        <v>0</v>
      </c>
      <c r="G520" s="8">
        <f>IFERROR(VLOOKUP(A520,'KATEGORI CIKDITIRO'!A:D,4,0),0)</f>
        <v>0</v>
      </c>
      <c r="H520" s="99">
        <f>IFERROR(IFERROR(VLOOKUP(A520,'STOK TRAYEMAN'!C:H,6,0),VLOOKUP(A520,'KATEGORI TRAYEMAN'!A:C,3,0)),0)</f>
        <v>0</v>
      </c>
      <c r="I520" s="8">
        <f>IFERROR(VLOOKUP(A520,'KATEGORI TRAYEMAN'!A:D,4,0),0)</f>
        <v>0</v>
      </c>
      <c r="J520" s="8" t="str">
        <f>IFERROR(VLOOKUP(A520,'NOSTOK PACUL'!A:C,3,0),IFERROR(IF(VLOOKUP(A520,'STOK PACUL'!A:B,2,0)="NOSTOK","E",VLOOKUP(A520,'KATEGORI PACUL'!A:B,2,0)),"E"))</f>
        <v>D</v>
      </c>
      <c r="K520" s="8" t="str">
        <f>IFERROR(VLOOKUP(A520,'NOSTOK PESALAKAN'!A:C,3,0),IFERROR(IF(VLOOKUP(A520,'STOK PESALAKAN'!A:B,2,0)="NOSTOK","E",VLOOKUP(A520,'KATEGORI PESALAKAN'!A:B,2,0)),"E"))</f>
        <v>E</v>
      </c>
      <c r="L520" s="8" t="str">
        <f>IFERROR(VLOOKUP(A520,'NOSTOK CIKDITIRO'!A:C,3,0),IFERROR(IF(VLOOKUP(A520,'STOK CIKDITIRO'!A:B,2,0)="NOSTOK","E",VLOOKUP(A520,'KATEGORI CIKDITIRO'!A:B,2,0)),"E"))</f>
        <v>E</v>
      </c>
      <c r="M520" s="8" t="str">
        <f>IFERROR(VLOOKUP(A520,'NOSTOK TRAYEMAN'!A:C,3,0),IFERROR(IF(VLOOKUP(A520,'STOK TRAYEMAN'!A:B,2,0)="NOSTOK","E",VLOOKUP(A520,'KATEGORI TRAYEMAN'!A:B,2,0)),"E"))</f>
        <v>E</v>
      </c>
      <c r="N520" s="8" t="str">
        <f>IFERROR(VLOOKUP(A520,FR_HITUNG_MINMAX!A:B,2,0),0)</f>
        <v>PERPAK BLOK Y.NMAX ORI</v>
      </c>
      <c r="O520" s="8" t="str">
        <f>IFERROR(VLOOKUP(A520,FR_HITUNG_MINMAX!A:D,4,0),0)</f>
        <v>ORISIN</v>
      </c>
      <c r="P520" s="8">
        <f>IFERROR(VLOOKUP(A520,FR_HITUNG_MINMAX!A:G,7,0),1)</f>
        <v>1</v>
      </c>
      <c r="Q520" s="11">
        <f>IFERROR(VLOOKUP(A520,FR_HITUNG_MINMAX!A:J,10,0),1)</f>
        <v>1</v>
      </c>
      <c r="R520" s="8">
        <f>IFERROR(VLOOKUP(A520,FR_HITUNG_MINMAX!A:K,11,0),1)</f>
        <v>1</v>
      </c>
      <c r="S520" s="12">
        <f>IFERROR(VLOOKUP(A520,FR_HITUNG_MINMAX!A:F,6,0),0)</f>
        <v>14500</v>
      </c>
      <c r="T520" s="8">
        <f t="shared" si="345"/>
        <v>-2</v>
      </c>
      <c r="U520" s="8">
        <f t="shared" si="320"/>
        <v>0</v>
      </c>
      <c r="V520" s="8">
        <f t="shared" si="321"/>
        <v>0</v>
      </c>
      <c r="W520" s="8">
        <f t="shared" si="346"/>
        <v>0</v>
      </c>
      <c r="X520" s="8">
        <f t="shared" si="347"/>
        <v>0</v>
      </c>
      <c r="Y520" s="16"/>
      <c r="Z520" s="15">
        <f t="shared" si="322"/>
        <v>0</v>
      </c>
      <c r="AA520" s="8">
        <f t="shared" si="348"/>
        <v>0</v>
      </c>
      <c r="AB520" s="16"/>
      <c r="AC520" s="15">
        <f t="shared" si="323"/>
        <v>0</v>
      </c>
      <c r="AD520" s="8">
        <f t="shared" si="324"/>
        <v>0</v>
      </c>
      <c r="AE520" s="16"/>
      <c r="AF520" s="15">
        <f t="shared" si="325"/>
        <v>0</v>
      </c>
      <c r="AG520" s="15">
        <f t="shared" si="349"/>
        <v>0</v>
      </c>
      <c r="AH520" s="16"/>
      <c r="AI520" s="15">
        <f t="shared" si="350"/>
        <v>0</v>
      </c>
      <c r="AJ520" s="8">
        <f t="shared" si="351"/>
        <v>2</v>
      </c>
      <c r="AK520" s="8">
        <f t="shared" si="326"/>
        <v>0</v>
      </c>
      <c r="AL520" s="8">
        <f t="shared" si="327"/>
        <v>0</v>
      </c>
      <c r="AM520" s="8">
        <f t="shared" si="352"/>
        <v>0</v>
      </c>
      <c r="AN520" s="8">
        <f t="shared" si="353"/>
        <v>2</v>
      </c>
      <c r="AO520" s="8">
        <f>IFERROR(VLOOKUP(A520,PERSAMAAN!B:D,3,0),AN520)</f>
        <v>2</v>
      </c>
      <c r="AP520" s="1">
        <v>0</v>
      </c>
      <c r="AQ520" s="8">
        <f t="shared" si="328"/>
        <v>0</v>
      </c>
      <c r="AR520" s="8" t="str">
        <f>IF(AQ520=0,"-",VLOOKUP(A520,FR_HITUNG_MINMAX!A:H,8,0))</f>
        <v>-</v>
      </c>
      <c r="AS520" s="1"/>
      <c r="AT520" s="8" t="str">
        <f t="shared" si="329"/>
        <v>-</v>
      </c>
      <c r="AU520" s="12">
        <f t="shared" si="330"/>
        <v>0</v>
      </c>
      <c r="AV520" s="12">
        <f t="shared" si="331"/>
        <v>0</v>
      </c>
      <c r="AW520" s="8">
        <f t="shared" si="354"/>
        <v>2</v>
      </c>
      <c r="AX520" s="1"/>
      <c r="AY520" s="8">
        <f t="shared" si="332"/>
        <v>2</v>
      </c>
      <c r="AZ520" s="8" t="str">
        <f>IF(AY520=0,"-",VLOOKUP(A520,FR_HITUNG_MINMAX!A:I,9,0))</f>
        <v/>
      </c>
      <c r="BB520" s="8" t="str">
        <f t="shared" si="333"/>
        <v/>
      </c>
      <c r="BC520" s="12">
        <f t="shared" si="334"/>
        <v>29000</v>
      </c>
      <c r="BD520" s="12">
        <f t="shared" si="335"/>
        <v>21965380</v>
      </c>
      <c r="BE520" s="16"/>
      <c r="BF520" s="8">
        <f>SUMIF('REALISASI ORDER'!C:C,A520,'REALISASI ORDER'!E:E)</f>
        <v>0</v>
      </c>
      <c r="BG520" s="8">
        <f t="shared" si="355"/>
        <v>0</v>
      </c>
      <c r="BH520" s="8">
        <f t="shared" si="336"/>
        <v>0</v>
      </c>
      <c r="BI520" s="8">
        <f t="shared" si="337"/>
        <v>0</v>
      </c>
      <c r="BJ520" s="8">
        <f t="shared" si="356"/>
        <v>0</v>
      </c>
      <c r="BK520" s="33">
        <f t="shared" si="357"/>
        <v>0</v>
      </c>
      <c r="BL520" s="33">
        <f t="shared" si="338"/>
        <v>0</v>
      </c>
      <c r="BM520" s="33">
        <f t="shared" si="339"/>
        <v>0</v>
      </c>
      <c r="BN520" s="33">
        <f t="shared" si="358"/>
        <v>0</v>
      </c>
      <c r="BO520" s="8">
        <f t="shared" si="340"/>
        <v>0</v>
      </c>
      <c r="BP520" s="8">
        <f t="shared" si="341"/>
        <v>0</v>
      </c>
      <c r="BQ520" s="8">
        <f t="shared" si="342"/>
        <v>0</v>
      </c>
      <c r="BR520" s="8">
        <f>IFERROR(ROUNDDOWN(BF520*BN520/(BK520+BL520+BM520+BN),0),0)</f>
        <v>0</v>
      </c>
      <c r="BS520" s="8" t="str">
        <f t="shared" si="343"/>
        <v>2DP-E1351-00</v>
      </c>
      <c r="BT520" s="8">
        <f>SUMIF(FR_HITUNG_MINMAX!A:A,ORDER!A520,FR_HITUNG_MINMAX!AS:AS)</f>
        <v>1</v>
      </c>
      <c r="BU520" s="8">
        <f t="shared" si="359"/>
        <v>0</v>
      </c>
      <c r="BV520" s="8" t="str">
        <f t="shared" si="344"/>
        <v>-</v>
      </c>
      <c r="BW520" s="8" t="str">
        <f>VLOOKUP(A520,'STOK PESALAKAN'!A:F,6,0)</f>
        <v/>
      </c>
    </row>
    <row r="521" spans="1:75" ht="15" customHeight="1">
      <c r="A521" s="41" t="s">
        <v>2131</v>
      </c>
      <c r="B521" s="99">
        <f>IFERROR(IFERROR(VLOOKUP(A521,'STOK PACUL'!C:H,6,0),VLOOKUP(A521,'KATEGORI PACUL'!A:C,3,0)),0)</f>
        <v>0</v>
      </c>
      <c r="C521" s="8">
        <f>IFERROR(VLOOKUP(A521,'KATEGORI PACUL'!A:D,4,0),0)</f>
        <v>0</v>
      </c>
      <c r="D521" s="99">
        <f>IFERROR(IFERROR(VLOOKUP(A521,'STOK PESALAKAN'!C:H,6,0),VLOOKUP(A521,'KATEGORI PESALAKAN'!A:C,3,0)),0)</f>
        <v>0</v>
      </c>
      <c r="E521" s="8">
        <f>IFERROR(VLOOKUP(A521,'KATEGORI PESALAKAN'!A:D,4,0),0)</f>
        <v>0</v>
      </c>
      <c r="F521" s="99">
        <f>IFERROR(IFERROR(VLOOKUP(A521,'STOK CIKDITIRO'!C:H,6,0),VLOOKUP(A521,'KATEGORI CIKDITIRO'!A:C,3,0)),0)</f>
        <v>0</v>
      </c>
      <c r="G521" s="8">
        <f>IFERROR(VLOOKUP(A521,'KATEGORI CIKDITIRO'!A:D,4,0),0)</f>
        <v>0</v>
      </c>
      <c r="H521" s="99">
        <f>IFERROR(IFERROR(VLOOKUP(A521,'STOK TRAYEMAN'!C:H,6,0),VLOOKUP(A521,'KATEGORI TRAYEMAN'!A:C,3,0)),0)</f>
        <v>0</v>
      </c>
      <c r="I521" s="8">
        <f>IFERROR(VLOOKUP(A521,'KATEGORI TRAYEMAN'!A:D,4,0),0)</f>
        <v>0</v>
      </c>
      <c r="J521" s="8" t="str">
        <f>IFERROR(VLOOKUP(A521,'NOSTOK PACUL'!A:C,3,0),IFERROR(IF(VLOOKUP(A521,'STOK PACUL'!A:B,2,0)="NOSTOK","E",VLOOKUP(A521,'KATEGORI PACUL'!A:B,2,0)),"E"))</f>
        <v>E</v>
      </c>
      <c r="K521" s="8" t="str">
        <f>IFERROR(VLOOKUP(A521,'NOSTOK PESALAKAN'!A:C,3,0),IFERROR(IF(VLOOKUP(A521,'STOK PESALAKAN'!A:B,2,0)="NOSTOK","E",VLOOKUP(A521,'KATEGORI PESALAKAN'!A:B,2,0)),"E"))</f>
        <v>E</v>
      </c>
      <c r="L521" s="8" t="str">
        <f>IFERROR(VLOOKUP(A521,'NOSTOK CIKDITIRO'!A:C,3,0),IFERROR(IF(VLOOKUP(A521,'STOK CIKDITIRO'!A:B,2,0)="NOSTOK","E",VLOOKUP(A521,'KATEGORI CIKDITIRO'!A:B,2,0)),"E"))</f>
        <v>E</v>
      </c>
      <c r="M521" s="8" t="str">
        <f>IFERROR(VLOOKUP(A521,'NOSTOK TRAYEMAN'!A:C,3,0),IFERROR(IF(VLOOKUP(A521,'STOK TRAYEMAN'!A:B,2,0)="NOSTOK","E",VLOOKUP(A521,'KATEGORI TRAYEMAN'!A:B,2,0)),"E"))</f>
        <v>E</v>
      </c>
      <c r="N521" s="8" t="str">
        <f>IFERROR(VLOOKUP(A521,FR_HITUNG_MINMAX!A:B,2,0),0)</f>
        <v>NOKEN AS NMAX Y.NMAX ORI</v>
      </c>
      <c r="O521" s="8" t="str">
        <f>IFERROR(VLOOKUP(A521,FR_HITUNG_MINMAX!A:D,4,0),0)</f>
        <v>ORISIN</v>
      </c>
      <c r="P521" s="8">
        <f>IFERROR(VLOOKUP(A521,FR_HITUNG_MINMAX!A:G,7,0),1)</f>
        <v>1</v>
      </c>
      <c r="Q521" s="11">
        <f>IFERROR(VLOOKUP(A521,FR_HITUNG_MINMAX!A:J,10,0),1)</f>
        <v>1</v>
      </c>
      <c r="R521" s="8">
        <f>IFERROR(VLOOKUP(A521,FR_HITUNG_MINMAX!A:K,11,0),1)</f>
        <v>1</v>
      </c>
      <c r="S521" s="12">
        <f>IFERROR(VLOOKUP(A521,FR_HITUNG_MINMAX!A:F,6,0),0)</f>
        <v>288000</v>
      </c>
      <c r="T521" s="8">
        <f t="shared" si="345"/>
        <v>0</v>
      </c>
      <c r="U521" s="8">
        <f t="shared" si="320"/>
        <v>0</v>
      </c>
      <c r="V521" s="8">
        <f t="shared" si="321"/>
        <v>0</v>
      </c>
      <c r="W521" s="8">
        <f t="shared" si="346"/>
        <v>0</v>
      </c>
      <c r="X521" s="8">
        <f t="shared" si="347"/>
        <v>0</v>
      </c>
      <c r="Y521" s="16"/>
      <c r="Z521" s="15">
        <f t="shared" si="322"/>
        <v>0</v>
      </c>
      <c r="AA521" s="8">
        <f t="shared" si="348"/>
        <v>0</v>
      </c>
      <c r="AB521" s="16"/>
      <c r="AC521" s="15">
        <f t="shared" si="323"/>
        <v>0</v>
      </c>
      <c r="AD521" s="8">
        <f t="shared" si="324"/>
        <v>0</v>
      </c>
      <c r="AE521" s="16"/>
      <c r="AF521" s="15">
        <f t="shared" si="325"/>
        <v>0</v>
      </c>
      <c r="AG521" s="15">
        <f t="shared" si="349"/>
        <v>0</v>
      </c>
      <c r="AH521" s="16"/>
      <c r="AI521" s="15">
        <f t="shared" si="350"/>
        <v>0</v>
      </c>
      <c r="AJ521" s="8">
        <f t="shared" si="351"/>
        <v>0</v>
      </c>
      <c r="AK521" s="8">
        <f t="shared" si="326"/>
        <v>0</v>
      </c>
      <c r="AL521" s="8">
        <f t="shared" si="327"/>
        <v>0</v>
      </c>
      <c r="AM521" s="8">
        <f t="shared" si="352"/>
        <v>0</v>
      </c>
      <c r="AN521" s="8">
        <f t="shared" si="353"/>
        <v>0</v>
      </c>
      <c r="AO521" s="8">
        <f>IFERROR(VLOOKUP(A521,PERSAMAAN!B:D,3,0),AN521)</f>
        <v>0</v>
      </c>
      <c r="AP521" s="1"/>
      <c r="AQ521" s="8">
        <f t="shared" si="328"/>
        <v>0</v>
      </c>
      <c r="AR521" s="8" t="str">
        <f>IF(AQ521=0,"-",VLOOKUP(A521,FR_HITUNG_MINMAX!A:H,8,0))</f>
        <v>-</v>
      </c>
      <c r="AS521" s="1"/>
      <c r="AT521" s="8" t="str">
        <f t="shared" si="329"/>
        <v>-</v>
      </c>
      <c r="AU521" s="12">
        <f t="shared" si="330"/>
        <v>0</v>
      </c>
      <c r="AV521" s="12">
        <f t="shared" si="331"/>
        <v>0</v>
      </c>
      <c r="AW521" s="8">
        <f t="shared" si="354"/>
        <v>0</v>
      </c>
      <c r="AX521" s="1"/>
      <c r="AY521" s="8">
        <f t="shared" si="332"/>
        <v>0</v>
      </c>
      <c r="AZ521" s="8" t="str">
        <f>IF(AY521=0,"-",VLOOKUP(A521,FR_HITUNG_MINMAX!A:I,9,0))</f>
        <v>-</v>
      </c>
      <c r="BB521" s="8" t="str">
        <f t="shared" si="333"/>
        <v>-</v>
      </c>
      <c r="BC521" s="12">
        <f t="shared" si="334"/>
        <v>0</v>
      </c>
      <c r="BD521" s="12">
        <f t="shared" si="335"/>
        <v>0</v>
      </c>
      <c r="BE521" s="16"/>
      <c r="BF521" s="8">
        <f>SUMIF('REALISASI ORDER'!C:C,A521,'REALISASI ORDER'!E:E)</f>
        <v>0</v>
      </c>
      <c r="BG521" s="8">
        <f t="shared" si="355"/>
        <v>0</v>
      </c>
      <c r="BH521" s="8">
        <f t="shared" si="336"/>
        <v>0</v>
      </c>
      <c r="BI521" s="8">
        <f t="shared" si="337"/>
        <v>0</v>
      </c>
      <c r="BJ521" s="8">
        <f t="shared" si="356"/>
        <v>0</v>
      </c>
      <c r="BK521" s="33">
        <f t="shared" si="357"/>
        <v>0</v>
      </c>
      <c r="BL521" s="33">
        <f t="shared" si="338"/>
        <v>0</v>
      </c>
      <c r="BM521" s="33">
        <f t="shared" si="339"/>
        <v>0</v>
      </c>
      <c r="BN521" s="33">
        <f t="shared" si="358"/>
        <v>0</v>
      </c>
      <c r="BO521" s="8">
        <f t="shared" si="340"/>
        <v>0</v>
      </c>
      <c r="BP521" s="8">
        <f t="shared" si="341"/>
        <v>0</v>
      </c>
      <c r="BQ521" s="8">
        <f t="shared" si="342"/>
        <v>0</v>
      </c>
      <c r="BR521" s="8">
        <f>IFERROR(ROUNDDOWN(BF521*BN521/(BK521+BL521+BM521+BN),0),0)</f>
        <v>0</v>
      </c>
      <c r="BS521" s="8" t="str">
        <f t="shared" si="343"/>
        <v>2DP-E2170-01</v>
      </c>
      <c r="BT521" s="8">
        <f>SUMIF(FR_HITUNG_MINMAX!A:A,ORDER!A521,FR_HITUNG_MINMAX!AS:AS)</f>
        <v>0</v>
      </c>
      <c r="BU521" s="8">
        <f t="shared" si="359"/>
        <v>0</v>
      </c>
      <c r="BV521" s="8" t="str">
        <f t="shared" si="344"/>
        <v>-</v>
      </c>
      <c r="BW521" s="8" t="str">
        <f>VLOOKUP(A521,'STOK PESALAKAN'!A:F,6,0)</f>
        <v/>
      </c>
    </row>
    <row r="522" spans="1:75" ht="15" customHeight="1">
      <c r="A522" s="41" t="s">
        <v>2133</v>
      </c>
      <c r="B522" s="99">
        <f>IFERROR(IFERROR(VLOOKUP(A522,'STOK PACUL'!C:H,6,0),VLOOKUP(A522,'KATEGORI PACUL'!A:C,3,0)),0)</f>
        <v>0</v>
      </c>
      <c r="C522" s="8">
        <f>IFERROR(VLOOKUP(A522,'KATEGORI PACUL'!A:D,4,0),0)</f>
        <v>0</v>
      </c>
      <c r="D522" s="99">
        <f>IFERROR(IFERROR(VLOOKUP(A522,'STOK PESALAKAN'!C:H,6,0),VLOOKUP(A522,'KATEGORI PESALAKAN'!A:C,3,0)),0)</f>
        <v>0</v>
      </c>
      <c r="E522" s="8">
        <f>IFERROR(VLOOKUP(A522,'KATEGORI PESALAKAN'!A:D,4,0),0)</f>
        <v>0</v>
      </c>
      <c r="F522" s="99">
        <f>IFERROR(IFERROR(VLOOKUP(A522,'STOK CIKDITIRO'!C:H,6,0),VLOOKUP(A522,'KATEGORI CIKDITIRO'!A:C,3,0)),0)</f>
        <v>0</v>
      </c>
      <c r="G522" s="8">
        <f>IFERROR(VLOOKUP(A522,'KATEGORI CIKDITIRO'!A:D,4,0),0)</f>
        <v>0</v>
      </c>
      <c r="H522" s="99">
        <f>IFERROR(IFERROR(VLOOKUP(A522,'STOK TRAYEMAN'!C:H,6,0),VLOOKUP(A522,'KATEGORI TRAYEMAN'!A:C,3,0)),0)</f>
        <v>0</v>
      </c>
      <c r="I522" s="8">
        <f>IFERROR(VLOOKUP(A522,'KATEGORI TRAYEMAN'!A:D,4,0),0)</f>
        <v>0</v>
      </c>
      <c r="J522" s="8" t="str">
        <f>IFERROR(VLOOKUP(A522,'NOSTOK PACUL'!A:C,3,0),IFERROR(IF(VLOOKUP(A522,'STOK PACUL'!A:B,2,0)="NOSTOK","E",VLOOKUP(A522,'KATEGORI PACUL'!A:B,2,0)),"E"))</f>
        <v>E</v>
      </c>
      <c r="K522" s="8" t="str">
        <f>IFERROR(VLOOKUP(A522,'NOSTOK PESALAKAN'!A:C,3,0),IFERROR(IF(VLOOKUP(A522,'STOK PESALAKAN'!A:B,2,0)="NOSTOK","E",VLOOKUP(A522,'KATEGORI PESALAKAN'!A:B,2,0)),"E"))</f>
        <v>E</v>
      </c>
      <c r="L522" s="8" t="str">
        <f>IFERROR(VLOOKUP(A522,'NOSTOK CIKDITIRO'!A:C,3,0),IFERROR(IF(VLOOKUP(A522,'STOK CIKDITIRO'!A:B,2,0)="NOSTOK","E",VLOOKUP(A522,'KATEGORI CIKDITIRO'!A:B,2,0)),"E"))</f>
        <v>E</v>
      </c>
      <c r="M522" s="8" t="str">
        <f>IFERROR(VLOOKUP(A522,'NOSTOK TRAYEMAN'!A:C,3,0),IFERROR(IF(VLOOKUP(A522,'STOK TRAYEMAN'!A:B,2,0)="NOSTOK","E",VLOOKUP(A522,'KATEGORI TRAYEMAN'!A:B,2,0)),"E"))</f>
        <v>E</v>
      </c>
      <c r="N522" s="8" t="str">
        <f>IFERROR(VLOOKUP(A522,FR_HITUNG_MINMAX!A:B,2,0),0)</f>
        <v>BLOCK SEHER Y.NMAX ORI</v>
      </c>
      <c r="O522" s="8" t="str">
        <f>IFERROR(VLOOKUP(A522,FR_HITUNG_MINMAX!A:D,4,0),0)</f>
        <v>ORISIN</v>
      </c>
      <c r="P522" s="8">
        <f>IFERROR(VLOOKUP(A522,FR_HITUNG_MINMAX!A:G,7,0),1)</f>
        <v>1</v>
      </c>
      <c r="Q522" s="11">
        <f>IFERROR(VLOOKUP(A522,FR_HITUNG_MINMAX!A:J,10,0),1)</f>
        <v>1</v>
      </c>
      <c r="R522" s="8">
        <f>IFERROR(VLOOKUP(A522,FR_HITUNG_MINMAX!A:K,11,0),1)</f>
        <v>1</v>
      </c>
      <c r="S522" s="12">
        <f>IFERROR(VLOOKUP(A522,FR_HITUNG_MINMAX!A:F,6,0),0)</f>
        <v>279000</v>
      </c>
      <c r="T522" s="8">
        <f t="shared" si="345"/>
        <v>0</v>
      </c>
      <c r="U522" s="8">
        <f t="shared" si="320"/>
        <v>0</v>
      </c>
      <c r="V522" s="8">
        <f t="shared" si="321"/>
        <v>0</v>
      </c>
      <c r="W522" s="8">
        <f t="shared" si="346"/>
        <v>0</v>
      </c>
      <c r="X522" s="8">
        <f t="shared" si="347"/>
        <v>0</v>
      </c>
      <c r="Y522" s="16"/>
      <c r="Z522" s="15">
        <f t="shared" si="322"/>
        <v>0</v>
      </c>
      <c r="AA522" s="8">
        <f t="shared" si="348"/>
        <v>0</v>
      </c>
      <c r="AB522" s="16"/>
      <c r="AC522" s="15">
        <f t="shared" si="323"/>
        <v>0</v>
      </c>
      <c r="AD522" s="8">
        <f t="shared" si="324"/>
        <v>0</v>
      </c>
      <c r="AE522" s="16"/>
      <c r="AF522" s="15">
        <f t="shared" si="325"/>
        <v>0</v>
      </c>
      <c r="AG522" s="15">
        <f t="shared" si="349"/>
        <v>0</v>
      </c>
      <c r="AH522" s="16"/>
      <c r="AI522" s="15">
        <f t="shared" si="350"/>
        <v>0</v>
      </c>
      <c r="AJ522" s="8">
        <f t="shared" si="351"/>
        <v>0</v>
      </c>
      <c r="AK522" s="8">
        <f t="shared" si="326"/>
        <v>0</v>
      </c>
      <c r="AL522" s="8">
        <f t="shared" si="327"/>
        <v>0</v>
      </c>
      <c r="AM522" s="8">
        <f t="shared" si="352"/>
        <v>0</v>
      </c>
      <c r="AN522" s="8">
        <f t="shared" si="353"/>
        <v>0</v>
      </c>
      <c r="AO522" s="8">
        <f>IFERROR(VLOOKUP(A522,PERSAMAAN!B:D,3,0),AN522)</f>
        <v>0</v>
      </c>
      <c r="AP522" s="1"/>
      <c r="AQ522" s="8">
        <f t="shared" si="328"/>
        <v>0</v>
      </c>
      <c r="AR522" s="8" t="str">
        <f>IF(AQ522=0,"-",VLOOKUP(A522,FR_HITUNG_MINMAX!A:H,8,0))</f>
        <v>-</v>
      </c>
      <c r="AS522" s="1"/>
      <c r="AT522" s="8" t="str">
        <f t="shared" si="329"/>
        <v>-</v>
      </c>
      <c r="AU522" s="12">
        <f t="shared" si="330"/>
        <v>0</v>
      </c>
      <c r="AV522" s="12">
        <f t="shared" si="331"/>
        <v>0</v>
      </c>
      <c r="AW522" s="8">
        <f t="shared" si="354"/>
        <v>0</v>
      </c>
      <c r="AX522" s="1"/>
      <c r="AY522" s="8">
        <f t="shared" si="332"/>
        <v>0</v>
      </c>
      <c r="AZ522" s="8" t="str">
        <f>IF(AY522=0,"-",VLOOKUP(A522,FR_HITUNG_MINMAX!A:I,9,0))</f>
        <v>-</v>
      </c>
      <c r="BB522" s="8" t="str">
        <f t="shared" si="333"/>
        <v>-</v>
      </c>
      <c r="BC522" s="12">
        <f t="shared" si="334"/>
        <v>0</v>
      </c>
      <c r="BD522" s="12">
        <f t="shared" si="335"/>
        <v>0</v>
      </c>
      <c r="BE522" s="16"/>
      <c r="BF522" s="8">
        <f>SUMIF('REALISASI ORDER'!C:C,A522,'REALISASI ORDER'!E:E)</f>
        <v>0</v>
      </c>
      <c r="BG522" s="8">
        <f t="shared" si="355"/>
        <v>0</v>
      </c>
      <c r="BH522" s="8">
        <f t="shared" si="336"/>
        <v>0</v>
      </c>
      <c r="BI522" s="8">
        <f t="shared" si="337"/>
        <v>0</v>
      </c>
      <c r="BJ522" s="8">
        <f t="shared" si="356"/>
        <v>0</v>
      </c>
      <c r="BK522" s="33">
        <f t="shared" si="357"/>
        <v>0</v>
      </c>
      <c r="BL522" s="33">
        <f t="shared" si="338"/>
        <v>0</v>
      </c>
      <c r="BM522" s="33">
        <f t="shared" si="339"/>
        <v>0</v>
      </c>
      <c r="BN522" s="33">
        <f t="shared" si="358"/>
        <v>0</v>
      </c>
      <c r="BO522" s="8">
        <f t="shared" si="340"/>
        <v>0</v>
      </c>
      <c r="BP522" s="8">
        <f t="shared" si="341"/>
        <v>0</v>
      </c>
      <c r="BQ522" s="8">
        <f t="shared" si="342"/>
        <v>0</v>
      </c>
      <c r="BR522" s="8">
        <f>IFERROR(ROUNDDOWN(BF522*BN522/(BK522+BL522+BM522+BN),0),0)</f>
        <v>0</v>
      </c>
      <c r="BS522" s="8" t="str">
        <f t="shared" si="343"/>
        <v>2DP-WE13E-00</v>
      </c>
      <c r="BT522" s="8">
        <f>SUMIF(FR_HITUNG_MINMAX!A:A,ORDER!A522,FR_HITUNG_MINMAX!AS:AS)</f>
        <v>0</v>
      </c>
      <c r="BU522" s="8">
        <f t="shared" si="359"/>
        <v>0</v>
      </c>
      <c r="BV522" s="8" t="str">
        <f t="shared" si="344"/>
        <v>-</v>
      </c>
      <c r="BW522" s="8" t="str">
        <f>VLOOKUP(A522,'STOK PESALAKAN'!A:F,6,0)</f>
        <v/>
      </c>
    </row>
    <row r="523" spans="1:75" ht="15" customHeight="1">
      <c r="A523" s="41" t="s">
        <v>527</v>
      </c>
      <c r="B523" s="99">
        <f>IFERROR(IFERROR(VLOOKUP(A523,'STOK PACUL'!C:H,6,0),VLOOKUP(A523,'KATEGORI PACUL'!A:C,3,0)),0)</f>
        <v>1</v>
      </c>
      <c r="C523" s="8">
        <f>IFERROR(VLOOKUP(A523,'KATEGORI PACUL'!A:D,4,0),0)</f>
        <v>1</v>
      </c>
      <c r="D523" s="99">
        <f>IFERROR(IFERROR(VLOOKUP(A523,'STOK PESALAKAN'!C:H,6,0),VLOOKUP(A523,'KATEGORI PESALAKAN'!A:C,3,0)),0)</f>
        <v>5</v>
      </c>
      <c r="E523" s="8">
        <f>IFERROR(VLOOKUP(A523,'KATEGORI PESALAKAN'!A:D,4,0),0)</f>
        <v>0</v>
      </c>
      <c r="F523" s="99">
        <f>IFERROR(IFERROR(VLOOKUP(A523,'STOK CIKDITIRO'!C:H,6,0),VLOOKUP(A523,'KATEGORI CIKDITIRO'!A:C,3,0)),0)</f>
        <v>2</v>
      </c>
      <c r="G523" s="8">
        <f>IFERROR(VLOOKUP(A523,'KATEGORI CIKDITIRO'!A:D,4,0),0)</f>
        <v>2</v>
      </c>
      <c r="H523" s="99">
        <f>IFERROR(IFERROR(VLOOKUP(A523,'STOK TRAYEMAN'!C:H,6,0),VLOOKUP(A523,'KATEGORI TRAYEMAN'!A:C,3,0)),0)</f>
        <v>0</v>
      </c>
      <c r="I523" s="8">
        <f>IFERROR(VLOOKUP(A523,'KATEGORI TRAYEMAN'!A:D,4,0),0)</f>
        <v>0</v>
      </c>
      <c r="J523" s="8" t="str">
        <f>IFERROR(VLOOKUP(A523,'NOSTOK PACUL'!A:C,3,0),IFERROR(IF(VLOOKUP(A523,'STOK PACUL'!A:B,2,0)="NOSTOK","E",VLOOKUP(A523,'KATEGORI PACUL'!A:B,2,0)),"E"))</f>
        <v>D</v>
      </c>
      <c r="K523" s="8" t="str">
        <f>IFERROR(VLOOKUP(A523,'NOSTOK PESALAKAN'!A:C,3,0),IFERROR(IF(VLOOKUP(A523,'STOK PESALAKAN'!A:B,2,0)="NOSTOK","E",VLOOKUP(A523,'KATEGORI PESALAKAN'!A:B,2,0)),"E"))</f>
        <v>E</v>
      </c>
      <c r="L523" s="8" t="str">
        <f>IFERROR(VLOOKUP(A523,'NOSTOK CIKDITIRO'!A:C,3,0),IFERROR(IF(VLOOKUP(A523,'STOK CIKDITIRO'!A:B,2,0)="NOSTOK","E",VLOOKUP(A523,'KATEGORI CIKDITIRO'!A:B,2,0)),"E"))</f>
        <v>D</v>
      </c>
      <c r="M523" s="8" t="str">
        <f>IFERROR(VLOOKUP(A523,'NOSTOK TRAYEMAN'!A:C,3,0),IFERROR(IF(VLOOKUP(A523,'STOK TRAYEMAN'!A:B,2,0)="NOSTOK","E",VLOOKUP(A523,'KATEGORI TRAYEMAN'!A:B,2,0)),"E"))</f>
        <v>E</v>
      </c>
      <c r="N523" s="8" t="str">
        <f>IFERROR(VLOOKUP(A523,FR_HITUNG_MINMAX!A:B,2,0),0)</f>
        <v>SENSOR TP H.GENIO/BEAT LED/SCOOPY NEW IMI</v>
      </c>
      <c r="O523" s="8" t="str">
        <f>IFERROR(VLOOKUP(A523,FR_HITUNG_MINMAX!A:D,4,0),0)</f>
        <v>IMITAS</v>
      </c>
      <c r="P523" s="8">
        <f>IFERROR(VLOOKUP(A523,FR_HITUNG_MINMAX!A:G,7,0),1)</f>
        <v>1</v>
      </c>
      <c r="Q523" s="11">
        <f>IFERROR(VLOOKUP(A523,FR_HITUNG_MINMAX!A:J,10,0),1)</f>
        <v>1</v>
      </c>
      <c r="R523" s="8">
        <f>IFERROR(VLOOKUP(A523,FR_HITUNG_MINMAX!A:K,11,0),1)</f>
        <v>1</v>
      </c>
      <c r="S523" s="12">
        <f>IFERROR(VLOOKUP(A523,FR_HITUNG_MINMAX!A:F,6,0),0)</f>
        <v>115500</v>
      </c>
      <c r="T523" s="8">
        <f t="shared" si="345"/>
        <v>0</v>
      </c>
      <c r="U523" s="8">
        <f t="shared" si="320"/>
        <v>5</v>
      </c>
      <c r="V523" s="8">
        <f t="shared" si="321"/>
        <v>0</v>
      </c>
      <c r="W523" s="8">
        <f t="shared" si="346"/>
        <v>0</v>
      </c>
      <c r="X523" s="8">
        <f t="shared" si="347"/>
        <v>0</v>
      </c>
      <c r="Y523" s="16"/>
      <c r="Z523" s="15">
        <f t="shared" si="322"/>
        <v>0</v>
      </c>
      <c r="AA523" s="8">
        <f t="shared" si="348"/>
        <v>0</v>
      </c>
      <c r="AB523" s="16"/>
      <c r="AC523" s="15">
        <f t="shared" si="323"/>
        <v>0</v>
      </c>
      <c r="AD523" s="8">
        <f t="shared" si="324"/>
        <v>0</v>
      </c>
      <c r="AE523" s="16"/>
      <c r="AF523" s="15">
        <f t="shared" si="325"/>
        <v>0</v>
      </c>
      <c r="AG523" s="15">
        <f t="shared" si="349"/>
        <v>0</v>
      </c>
      <c r="AH523" s="16"/>
      <c r="AI523" s="15">
        <f t="shared" si="350"/>
        <v>0</v>
      </c>
      <c r="AJ523" s="8">
        <f t="shared" si="351"/>
        <v>0</v>
      </c>
      <c r="AK523" s="8">
        <f t="shared" si="326"/>
        <v>0</v>
      </c>
      <c r="AL523" s="8">
        <f t="shared" si="327"/>
        <v>0</v>
      </c>
      <c r="AM523" s="8">
        <f t="shared" si="352"/>
        <v>0</v>
      </c>
      <c r="AN523" s="8">
        <f t="shared" si="353"/>
        <v>0</v>
      </c>
      <c r="AO523" s="8">
        <f>IFERROR(VLOOKUP(A523,PERSAMAAN!B:D,3,0),AN523)</f>
        <v>0</v>
      </c>
      <c r="AP523" s="1"/>
      <c r="AQ523" s="8">
        <f t="shared" si="328"/>
        <v>0</v>
      </c>
      <c r="AR523" s="8" t="str">
        <f>IF(AQ523=0,"-",VLOOKUP(A523,FR_HITUNG_MINMAX!A:H,8,0))</f>
        <v>-</v>
      </c>
      <c r="AS523" s="1"/>
      <c r="AT523" s="8" t="str">
        <f t="shared" si="329"/>
        <v>-</v>
      </c>
      <c r="AU523" s="12">
        <f t="shared" si="330"/>
        <v>0</v>
      </c>
      <c r="AV523" s="12">
        <f t="shared" si="331"/>
        <v>0</v>
      </c>
      <c r="AW523" s="8" t="b">
        <f t="shared" si="354"/>
        <v>0</v>
      </c>
      <c r="AX523" s="1"/>
      <c r="AY523" s="8">
        <f t="shared" si="332"/>
        <v>0</v>
      </c>
      <c r="AZ523" s="8" t="str">
        <f>IF(AY523=0,"-",VLOOKUP(A523,FR_HITUNG_MINMAX!A:I,9,0))</f>
        <v>-</v>
      </c>
      <c r="BB523" s="8" t="str">
        <f t="shared" si="333"/>
        <v>-</v>
      </c>
      <c r="BC523" s="12">
        <f t="shared" si="334"/>
        <v>0</v>
      </c>
      <c r="BD523" s="12">
        <f t="shared" si="335"/>
        <v>0</v>
      </c>
      <c r="BE523" s="16"/>
      <c r="BF523" s="8">
        <f>SUMIF('REALISASI ORDER'!C:C,A523,'REALISASI ORDER'!E:E)</f>
        <v>0</v>
      </c>
      <c r="BG523" s="8">
        <f t="shared" si="355"/>
        <v>1</v>
      </c>
      <c r="BH523" s="8">
        <f t="shared" si="336"/>
        <v>5</v>
      </c>
      <c r="BI523" s="8">
        <f t="shared" si="337"/>
        <v>2</v>
      </c>
      <c r="BJ523" s="8">
        <f t="shared" si="356"/>
        <v>0</v>
      </c>
      <c r="BK523" s="33">
        <f t="shared" si="357"/>
        <v>1</v>
      </c>
      <c r="BL523" s="33">
        <f t="shared" si="338"/>
        <v>0</v>
      </c>
      <c r="BM523" s="33">
        <f t="shared" si="339"/>
        <v>0</v>
      </c>
      <c r="BN523" s="33">
        <f t="shared" si="358"/>
        <v>0</v>
      </c>
      <c r="BO523" s="8">
        <f t="shared" si="340"/>
        <v>0</v>
      </c>
      <c r="BP523" s="8">
        <f t="shared" si="341"/>
        <v>0</v>
      </c>
      <c r="BQ523" s="8">
        <f t="shared" si="342"/>
        <v>0</v>
      </c>
      <c r="BR523" s="8">
        <f>IFERROR(ROUNDDOWN(BF523*BN523/(BK523+BL523+BM523+BN),0),0)</f>
        <v>0</v>
      </c>
      <c r="BS523" s="8" t="str">
        <f t="shared" si="343"/>
        <v>STPGBS</v>
      </c>
      <c r="BT523" s="8">
        <f>SUMIF(FR_HITUNG_MINMAX!A:A,ORDER!A523,FR_HITUNG_MINMAX!AS:AS)</f>
        <v>2</v>
      </c>
      <c r="BU523" s="8">
        <f t="shared" si="359"/>
        <v>0</v>
      </c>
      <c r="BV523" s="8" t="str">
        <f t="shared" si="344"/>
        <v>-</v>
      </c>
      <c r="BW523" s="8" t="str">
        <f>VLOOKUP(A523,'STOK PESALAKAN'!A:F,6,0)</f>
        <v/>
      </c>
    </row>
    <row r="524" spans="1:75">
      <c r="A524" s="41" t="s">
        <v>537</v>
      </c>
      <c r="B524" s="99">
        <f>IFERROR(IFERROR(VLOOKUP(A524,'STOK PACUL'!C:H,6,0),VLOOKUP(A524,'KATEGORI PACUL'!A:C,3,0)),0)</f>
        <v>9</v>
      </c>
      <c r="C524" s="8">
        <f>IFERROR(VLOOKUP(A524,'KATEGORI PACUL'!A:D,4,0),0)</f>
        <v>14</v>
      </c>
      <c r="D524" s="99">
        <f>IFERROR(IFERROR(VLOOKUP(A524,'STOK PESALAKAN'!C:H,6,0),VLOOKUP(A524,'KATEGORI PESALAKAN'!A:C,3,0)),0)</f>
        <v>17</v>
      </c>
      <c r="E524" s="8">
        <f>IFERROR(VLOOKUP(A524,'KATEGORI PESALAKAN'!A:D,4,0),0)</f>
        <v>10</v>
      </c>
      <c r="F524" s="99">
        <f>IFERROR(IFERROR(VLOOKUP(A524,'STOK CIKDITIRO'!C:H,6,0),VLOOKUP(A524,'KATEGORI CIKDITIRO'!A:C,3,0)),0)</f>
        <v>8</v>
      </c>
      <c r="G524" s="8">
        <f>IFERROR(VLOOKUP(A524,'KATEGORI CIKDITIRO'!A:D,4,0),0)</f>
        <v>13</v>
      </c>
      <c r="H524" s="99">
        <f>IFERROR(IFERROR(VLOOKUP(A524,'STOK TRAYEMAN'!C:H,6,0),VLOOKUP(A524,'KATEGORI TRAYEMAN'!A:C,3,0)),0)</f>
        <v>4</v>
      </c>
      <c r="I524" s="8">
        <f>IFERROR(VLOOKUP(A524,'KATEGORI TRAYEMAN'!A:D,4,0),0)</f>
        <v>3</v>
      </c>
      <c r="J524" s="8" t="str">
        <f>IFERROR(VLOOKUP(A524,'NOSTOK PACUL'!A:C,3,0),IFERROR(IF(VLOOKUP(A524,'STOK PACUL'!A:B,2,0)="NOSTOK","E",VLOOKUP(A524,'KATEGORI PACUL'!A:B,2,0)),"E"))</f>
        <v>A</v>
      </c>
      <c r="K524" s="8" t="str">
        <f>IFERROR(VLOOKUP(A524,'NOSTOK PESALAKAN'!A:C,3,0),IFERROR(IF(VLOOKUP(A524,'STOK PESALAKAN'!A:B,2,0)="NOSTOK","E",VLOOKUP(A524,'KATEGORI PESALAKAN'!A:B,2,0)),"E"))</f>
        <v>A</v>
      </c>
      <c r="L524" s="8" t="str">
        <f>IFERROR(VLOOKUP(A524,'NOSTOK CIKDITIRO'!A:C,3,0),IFERROR(IF(VLOOKUP(A524,'STOK CIKDITIRO'!A:B,2,0)="NOSTOK","E",VLOOKUP(A524,'KATEGORI CIKDITIRO'!A:B,2,0)),"E"))</f>
        <v>A</v>
      </c>
      <c r="M524" s="8" t="str">
        <f>IFERROR(VLOOKUP(A524,'NOSTOK TRAYEMAN'!A:C,3,0),IFERROR(IF(VLOOKUP(A524,'STOK TRAYEMAN'!A:B,2,0)="NOSTOK","E",VLOOKUP(A524,'KATEGORI TRAYEMAN'!A:B,2,0)),"E"))</f>
        <v>D</v>
      </c>
      <c r="N524" s="8" t="str">
        <f>IFERROR(VLOOKUP(A524,FR_HITUNG_MINMAX!A:B,2,0),0)</f>
        <v>BOHLAM BELAKANG SGP ORI (PS)</v>
      </c>
      <c r="O524" s="8" t="str">
        <f>IFERROR(VLOOKUP(A524,FR_HITUNG_MINMAX!A:D,4,0),0)</f>
        <v>ORISIN</v>
      </c>
      <c r="P524" s="8">
        <f>IFERROR(VLOOKUP(A524,FR_HITUNG_MINMAX!A:G,7,0),1)</f>
        <v>1</v>
      </c>
      <c r="Q524" s="11">
        <f>IFERROR(VLOOKUP(A524,FR_HITUNG_MINMAX!A:J,10,0),1)</f>
        <v>1</v>
      </c>
      <c r="R524" s="8">
        <f>IFERROR(VLOOKUP(A524,FR_HITUNG_MINMAX!A:K,11,0),1)</f>
        <v>1</v>
      </c>
      <c r="S524" s="12">
        <f>IFERROR(VLOOKUP(A524,FR_HITUNG_MINMAX!A:F,6,0),0)</f>
        <v>12000</v>
      </c>
      <c r="T524" s="8">
        <f t="shared" si="345"/>
        <v>-5</v>
      </c>
      <c r="U524" s="8">
        <f t="shared" si="320"/>
        <v>7</v>
      </c>
      <c r="V524" s="8">
        <f t="shared" si="321"/>
        <v>-5</v>
      </c>
      <c r="W524" s="8">
        <f t="shared" si="346"/>
        <v>1</v>
      </c>
      <c r="X524" s="8">
        <f t="shared" si="347"/>
        <v>0</v>
      </c>
      <c r="Y524" s="16"/>
      <c r="Z524" s="15">
        <f t="shared" si="322"/>
        <v>0</v>
      </c>
      <c r="AA524" s="8">
        <f t="shared" si="348"/>
        <v>5</v>
      </c>
      <c r="AB524" s="16"/>
      <c r="AC524" s="15">
        <f t="shared" si="323"/>
        <v>0</v>
      </c>
      <c r="AD524" s="8">
        <f t="shared" si="324"/>
        <v>0</v>
      </c>
      <c r="AE524" s="16"/>
      <c r="AF524" s="15">
        <f t="shared" si="325"/>
        <v>0</v>
      </c>
      <c r="AG524" s="15">
        <f t="shared" si="349"/>
        <v>0</v>
      </c>
      <c r="AH524" s="16"/>
      <c r="AI524" s="15">
        <f t="shared" si="350"/>
        <v>0</v>
      </c>
      <c r="AJ524" s="8">
        <f t="shared" si="351"/>
        <v>0</v>
      </c>
      <c r="AK524" s="8">
        <f t="shared" si="326"/>
        <v>0</v>
      </c>
      <c r="AL524" s="8">
        <f t="shared" si="327"/>
        <v>2</v>
      </c>
      <c r="AM524" s="8">
        <f t="shared" si="352"/>
        <v>0</v>
      </c>
      <c r="AN524" s="8">
        <f t="shared" si="353"/>
        <v>2</v>
      </c>
      <c r="AO524" s="8">
        <f>IFERROR(VLOOKUP(A524,PERSAMAAN!B:D,3,0),AN524)</f>
        <v>2</v>
      </c>
      <c r="AP524" s="1">
        <v>0</v>
      </c>
      <c r="AQ524" s="8">
        <f t="shared" si="328"/>
        <v>0</v>
      </c>
      <c r="AR524" s="8" t="str">
        <f>IF(AQ524=0,"-",VLOOKUP(A524,FR_HITUNG_MINMAX!A:H,8,0))</f>
        <v>-</v>
      </c>
      <c r="AS524" s="1"/>
      <c r="AT524" s="8" t="str">
        <f t="shared" si="329"/>
        <v>-</v>
      </c>
      <c r="AU524" s="12">
        <f t="shared" si="330"/>
        <v>0</v>
      </c>
      <c r="AV524" s="12">
        <f t="shared" si="331"/>
        <v>0</v>
      </c>
      <c r="AW524" s="8">
        <f t="shared" si="354"/>
        <v>22</v>
      </c>
      <c r="AX524" s="1"/>
      <c r="AY524" s="8">
        <f t="shared" si="332"/>
        <v>22</v>
      </c>
      <c r="AZ524" s="8" t="str">
        <f>IF(AY524=0,"-",VLOOKUP(A524,FR_HITUNG_MINMAX!A:I,9,0))</f>
        <v/>
      </c>
      <c r="BB524" s="8" t="str">
        <f t="shared" si="333"/>
        <v/>
      </c>
      <c r="BC524" s="12">
        <f t="shared" si="334"/>
        <v>264000</v>
      </c>
      <c r="BD524" s="12">
        <f t="shared" si="335"/>
        <v>21965380</v>
      </c>
      <c r="BE524" s="16"/>
      <c r="BF524" s="8">
        <f>SUMIF('REALISASI ORDER'!C:C,A524,'REALISASI ORDER'!E:E)</f>
        <v>0</v>
      </c>
      <c r="BG524" s="8">
        <f t="shared" si="355"/>
        <v>9</v>
      </c>
      <c r="BH524" s="8">
        <f t="shared" si="336"/>
        <v>17</v>
      </c>
      <c r="BI524" s="8">
        <f t="shared" si="337"/>
        <v>8</v>
      </c>
      <c r="BJ524" s="8">
        <f t="shared" si="356"/>
        <v>4</v>
      </c>
      <c r="BK524" s="33">
        <f t="shared" si="357"/>
        <v>0</v>
      </c>
      <c r="BL524" s="33">
        <f t="shared" si="338"/>
        <v>0</v>
      </c>
      <c r="BM524" s="33">
        <f t="shared" si="339"/>
        <v>5</v>
      </c>
      <c r="BN524" s="33">
        <f t="shared" si="358"/>
        <v>0</v>
      </c>
      <c r="BO524" s="8">
        <f t="shared" si="340"/>
        <v>0</v>
      </c>
      <c r="BP524" s="8">
        <f t="shared" si="341"/>
        <v>0</v>
      </c>
      <c r="BQ524" s="8">
        <f t="shared" si="342"/>
        <v>0</v>
      </c>
      <c r="BR524" s="8">
        <f>IFERROR(ROUNDDOWN(BF524*BN524/(BK524+BL524+BM524+BN),0),0)</f>
        <v>0</v>
      </c>
      <c r="BS524" s="8" t="str">
        <f t="shared" si="343"/>
        <v>09471-12008-000</v>
      </c>
      <c r="BT524" s="8">
        <f>SUMIF(FR_HITUNG_MINMAX!A:A,ORDER!A524,FR_HITUNG_MINMAX!AS:AS)</f>
        <v>13</v>
      </c>
      <c r="BU524" s="8">
        <f t="shared" si="359"/>
        <v>0</v>
      </c>
      <c r="BV524" s="8" t="str">
        <f t="shared" si="344"/>
        <v>-</v>
      </c>
      <c r="BW524" s="8" t="str">
        <f>VLOOKUP(A524,'STOK PESALAKAN'!A:F,6,0)</f>
        <v/>
      </c>
    </row>
    <row r="525" spans="1:75">
      <c r="A525" s="41" t="s">
        <v>1561</v>
      </c>
      <c r="B525" s="99">
        <f>IFERROR(IFERROR(VLOOKUP(A525,'STOK PACUL'!C:H,6,0),VLOOKUP(A525,'KATEGORI PACUL'!A:C,3,0)),0)</f>
        <v>0</v>
      </c>
      <c r="C525" s="8">
        <f>IFERROR(VLOOKUP(A525,'KATEGORI PACUL'!A:D,4,0),0)</f>
        <v>0</v>
      </c>
      <c r="D525" s="99">
        <f>IFERROR(IFERROR(VLOOKUP(A525,'STOK PESALAKAN'!C:H,6,0),VLOOKUP(A525,'KATEGORI PESALAKAN'!A:C,3,0)),0)</f>
        <v>0</v>
      </c>
      <c r="E525" s="8">
        <f>IFERROR(VLOOKUP(A525,'KATEGORI PESALAKAN'!A:D,4,0),0)</f>
        <v>0</v>
      </c>
      <c r="F525" s="99">
        <f>IFERROR(IFERROR(VLOOKUP(A525,'STOK CIKDITIRO'!C:H,6,0),VLOOKUP(A525,'KATEGORI CIKDITIRO'!A:C,3,0)),0)</f>
        <v>0</v>
      </c>
      <c r="G525" s="8">
        <f>IFERROR(VLOOKUP(A525,'KATEGORI CIKDITIRO'!A:D,4,0),0)</f>
        <v>0</v>
      </c>
      <c r="H525" s="99">
        <f>IFERROR(IFERROR(VLOOKUP(A525,'STOK TRAYEMAN'!C:H,6,0),VLOOKUP(A525,'KATEGORI TRAYEMAN'!A:C,3,0)),0)</f>
        <v>0</v>
      </c>
      <c r="I525" s="8">
        <f>IFERROR(VLOOKUP(A525,'KATEGORI TRAYEMAN'!A:D,4,0),0)</f>
        <v>0</v>
      </c>
      <c r="J525" s="8" t="str">
        <f>IFERROR(VLOOKUP(A525,'NOSTOK PACUL'!A:C,3,0),IFERROR(IF(VLOOKUP(A525,'STOK PACUL'!A:B,2,0)="NOSTOK","E",VLOOKUP(A525,'KATEGORI PACUL'!A:B,2,0)),"E"))</f>
        <v>E</v>
      </c>
      <c r="K525" s="8" t="str">
        <f>IFERROR(VLOOKUP(A525,'NOSTOK PESALAKAN'!A:C,3,0),IFERROR(IF(VLOOKUP(A525,'STOK PESALAKAN'!A:B,2,0)="NOSTOK","E",VLOOKUP(A525,'KATEGORI PESALAKAN'!A:B,2,0)),"E"))</f>
        <v>E</v>
      </c>
      <c r="L525" s="8" t="str">
        <f>IFERROR(VLOOKUP(A525,'NOSTOK CIKDITIRO'!A:C,3,0),IFERROR(IF(VLOOKUP(A525,'STOK CIKDITIRO'!A:B,2,0)="NOSTOK","E",VLOOKUP(A525,'KATEGORI CIKDITIRO'!A:B,2,0)),"E"))</f>
        <v>E</v>
      </c>
      <c r="M525" s="8" t="str">
        <f>IFERROR(VLOOKUP(A525,'NOSTOK TRAYEMAN'!A:C,3,0),IFERROR(IF(VLOOKUP(A525,'STOK TRAYEMAN'!A:B,2,0)="NOSTOK","E",VLOOKUP(A525,'KATEGORI TRAYEMAN'!A:B,2,0)),"E"))</f>
        <v>E</v>
      </c>
      <c r="N525" s="8" t="str">
        <f>IFERROR(VLOOKUP(A525,FR_HITUNG_MINMAX!A:B,2,0),0)</f>
        <v>PERPAK MAGNET H.REVO FI ORI</v>
      </c>
      <c r="O525" s="8" t="str">
        <f>IFERROR(VLOOKUP(A525,FR_HITUNG_MINMAX!A:D,4,0),0)</f>
        <v>ORISIN</v>
      </c>
      <c r="P525" s="8">
        <f>IFERROR(VLOOKUP(A525,FR_HITUNG_MINMAX!A:G,7,0),1)</f>
        <v>1</v>
      </c>
      <c r="Q525" s="11">
        <f>IFERROR(VLOOKUP(A525,FR_HITUNG_MINMAX!A:J,10,0),1)</f>
        <v>1</v>
      </c>
      <c r="R525" s="8">
        <f>IFERROR(VLOOKUP(A525,FR_HITUNG_MINMAX!A:K,11,0),1)</f>
        <v>1</v>
      </c>
      <c r="S525" s="12">
        <f>IFERROR(VLOOKUP(A525,FR_HITUNG_MINMAX!A:F,6,0),0)</f>
        <v>20000</v>
      </c>
      <c r="T525" s="8">
        <f t="shared" si="345"/>
        <v>0</v>
      </c>
      <c r="U525" s="8">
        <f t="shared" si="320"/>
        <v>0</v>
      </c>
      <c r="V525" s="8">
        <f t="shared" si="321"/>
        <v>0</v>
      </c>
      <c r="W525" s="8">
        <f t="shared" si="346"/>
        <v>0</v>
      </c>
      <c r="X525" s="8">
        <f t="shared" si="347"/>
        <v>0</v>
      </c>
      <c r="Y525" s="16"/>
      <c r="Z525" s="15">
        <f t="shared" si="322"/>
        <v>0</v>
      </c>
      <c r="AA525" s="8">
        <f t="shared" si="348"/>
        <v>0</v>
      </c>
      <c r="AB525" s="16"/>
      <c r="AC525" s="15">
        <f t="shared" si="323"/>
        <v>0</v>
      </c>
      <c r="AD525" s="8">
        <f t="shared" si="324"/>
        <v>0</v>
      </c>
      <c r="AE525" s="16"/>
      <c r="AF525" s="15">
        <f t="shared" si="325"/>
        <v>0</v>
      </c>
      <c r="AG525" s="15">
        <f t="shared" si="349"/>
        <v>0</v>
      </c>
      <c r="AH525" s="16"/>
      <c r="AI525" s="15">
        <f t="shared" si="350"/>
        <v>0</v>
      </c>
      <c r="AJ525" s="8">
        <f t="shared" si="351"/>
        <v>0</v>
      </c>
      <c r="AK525" s="8">
        <f t="shared" si="326"/>
        <v>0</v>
      </c>
      <c r="AL525" s="8">
        <f t="shared" si="327"/>
        <v>0</v>
      </c>
      <c r="AM525" s="8">
        <f t="shared" si="352"/>
        <v>0</v>
      </c>
      <c r="AN525" s="8">
        <f t="shared" si="353"/>
        <v>0</v>
      </c>
      <c r="AO525" s="8">
        <f>IFERROR(VLOOKUP(A525,PERSAMAAN!B:D,3,0),AN525)</f>
        <v>0</v>
      </c>
      <c r="AP525" s="1"/>
      <c r="AQ525" s="8">
        <f t="shared" si="328"/>
        <v>0</v>
      </c>
      <c r="AR525" s="8" t="str">
        <f>IF(AQ525=0,"-",VLOOKUP(A525,FR_HITUNG_MINMAX!A:H,8,0))</f>
        <v>-</v>
      </c>
      <c r="AS525" s="1"/>
      <c r="AT525" s="8" t="str">
        <f t="shared" si="329"/>
        <v>-</v>
      </c>
      <c r="AU525" s="12">
        <f t="shared" si="330"/>
        <v>0</v>
      </c>
      <c r="AV525" s="12">
        <f t="shared" si="331"/>
        <v>0</v>
      </c>
      <c r="AW525" s="8">
        <f t="shared" si="354"/>
        <v>0</v>
      </c>
      <c r="AX525" s="1"/>
      <c r="AY525" s="8">
        <f t="shared" si="332"/>
        <v>0</v>
      </c>
      <c r="AZ525" s="8" t="str">
        <f>IF(AY525=0,"-",VLOOKUP(A525,FR_HITUNG_MINMAX!A:I,9,0))</f>
        <v>-</v>
      </c>
      <c r="BB525" s="8" t="str">
        <f t="shared" si="333"/>
        <v>-</v>
      </c>
      <c r="BC525" s="12">
        <f t="shared" si="334"/>
        <v>0</v>
      </c>
      <c r="BD525" s="12">
        <f t="shared" si="335"/>
        <v>0</v>
      </c>
      <c r="BE525" s="16"/>
      <c r="BF525" s="8">
        <f>SUMIF('REALISASI ORDER'!C:C,A525,'REALISASI ORDER'!E:E)</f>
        <v>0</v>
      </c>
      <c r="BG525" s="8">
        <f t="shared" si="355"/>
        <v>0</v>
      </c>
      <c r="BH525" s="8">
        <f t="shared" si="336"/>
        <v>0</v>
      </c>
      <c r="BI525" s="8">
        <f t="shared" si="337"/>
        <v>0</v>
      </c>
      <c r="BJ525" s="8">
        <f t="shared" si="356"/>
        <v>0</v>
      </c>
      <c r="BK525" s="33">
        <f t="shared" si="357"/>
        <v>0</v>
      </c>
      <c r="BL525" s="33">
        <f t="shared" si="338"/>
        <v>0</v>
      </c>
      <c r="BM525" s="33">
        <f t="shared" si="339"/>
        <v>0</v>
      </c>
      <c r="BN525" s="33">
        <f t="shared" si="358"/>
        <v>0</v>
      </c>
      <c r="BO525" s="8">
        <f t="shared" si="340"/>
        <v>0</v>
      </c>
      <c r="BP525" s="8">
        <f t="shared" si="341"/>
        <v>0</v>
      </c>
      <c r="BQ525" s="8">
        <f t="shared" si="342"/>
        <v>0</v>
      </c>
      <c r="BR525" s="8">
        <f>IFERROR(ROUNDDOWN(BF525*BN525/(BK525+BL525+BM525+BN),0),0)</f>
        <v>0</v>
      </c>
      <c r="BS525" s="8" t="str">
        <f t="shared" si="343"/>
        <v>11395-KWB-920</v>
      </c>
      <c r="BT525" s="8">
        <f>SUMIF(FR_HITUNG_MINMAX!A:A,ORDER!A525,FR_HITUNG_MINMAX!AS:AS)</f>
        <v>0</v>
      </c>
      <c r="BU525" s="8">
        <f t="shared" si="359"/>
        <v>0</v>
      </c>
      <c r="BV525" s="8" t="str">
        <f t="shared" si="344"/>
        <v>-</v>
      </c>
      <c r="BW525" s="8" t="e">
        <f>VLOOKUP(A525,'STOK PESALAKAN'!A:F,6,0)</f>
        <v>#N/A</v>
      </c>
    </row>
    <row r="526" spans="1:75" ht="15" customHeight="1">
      <c r="A526" s="41" t="s">
        <v>2093</v>
      </c>
      <c r="B526" s="99">
        <f>IFERROR(IFERROR(VLOOKUP(A526,'STOK PACUL'!C:H,6,0),VLOOKUP(A526,'KATEGORI PACUL'!A:C,3,0)),0)</f>
        <v>0</v>
      </c>
      <c r="C526" s="8">
        <f>IFERROR(VLOOKUP(A526,'KATEGORI PACUL'!A:D,4,0),0)</f>
        <v>0</v>
      </c>
      <c r="D526" s="99">
        <f>IFERROR(IFERROR(VLOOKUP(A526,'STOK PESALAKAN'!C:H,6,0),VLOOKUP(A526,'KATEGORI PESALAKAN'!A:C,3,0)),0)</f>
        <v>0</v>
      </c>
      <c r="E526" s="8">
        <f>IFERROR(VLOOKUP(A526,'KATEGORI PESALAKAN'!A:D,4,0),0)</f>
        <v>0</v>
      </c>
      <c r="F526" s="99">
        <f>IFERROR(IFERROR(VLOOKUP(A526,'STOK CIKDITIRO'!C:H,6,0),VLOOKUP(A526,'KATEGORI CIKDITIRO'!A:C,3,0)),0)</f>
        <v>0</v>
      </c>
      <c r="G526" s="8">
        <f>IFERROR(VLOOKUP(A526,'KATEGORI CIKDITIRO'!A:D,4,0),0)</f>
        <v>0</v>
      </c>
      <c r="H526" s="99">
        <f>IFERROR(IFERROR(VLOOKUP(A526,'STOK TRAYEMAN'!C:H,6,0),VLOOKUP(A526,'KATEGORI TRAYEMAN'!A:C,3,0)),0)</f>
        <v>0</v>
      </c>
      <c r="I526" s="8">
        <f>IFERROR(VLOOKUP(A526,'KATEGORI TRAYEMAN'!A:D,4,0),0)</f>
        <v>0</v>
      </c>
      <c r="J526" s="8" t="str">
        <f>IFERROR(VLOOKUP(A526,'NOSTOK PACUL'!A:C,3,0),IFERROR(IF(VLOOKUP(A526,'STOK PACUL'!A:B,2,0)="NOSTOK","E",VLOOKUP(A526,'KATEGORI PACUL'!A:B,2,0)),"E"))</f>
        <v>E</v>
      </c>
      <c r="K526" s="8" t="str">
        <f>IFERROR(VLOOKUP(A526,'NOSTOK PESALAKAN'!A:C,3,0),IFERROR(IF(VLOOKUP(A526,'STOK PESALAKAN'!A:B,2,0)="NOSTOK","E",VLOOKUP(A526,'KATEGORI PESALAKAN'!A:B,2,0)),"E"))</f>
        <v>E</v>
      </c>
      <c r="L526" s="8" t="str">
        <f>IFERROR(VLOOKUP(A526,'NOSTOK CIKDITIRO'!A:C,3,0),IFERROR(IF(VLOOKUP(A526,'STOK CIKDITIRO'!A:B,2,0)="NOSTOK","E",VLOOKUP(A526,'KATEGORI CIKDITIRO'!A:B,2,0)),"E"))</f>
        <v>E</v>
      </c>
      <c r="M526" s="8" t="str">
        <f>IFERROR(VLOOKUP(A526,'NOSTOK TRAYEMAN'!A:C,3,0),IFERROR(IF(VLOOKUP(A526,'STOK TRAYEMAN'!A:B,2,0)="NOSTOK","E",VLOOKUP(A526,'KATEGORI TRAYEMAN'!A:B,2,0)),"E"))</f>
        <v>E</v>
      </c>
      <c r="N526" s="8" t="str">
        <f>IFERROR(VLOOKUP(A526,FR_HITUNG_MINMAX!A:B,2,0),0)</f>
        <v>TENSIONER KETENG SUPRA X 12514 FI</v>
      </c>
      <c r="O526" s="8" t="str">
        <f>IFERROR(VLOOKUP(A526,FR_HITUNG_MINMAX!A:D,4,0),0)</f>
        <v>ORISIN</v>
      </c>
      <c r="P526" s="8">
        <f>IFERROR(VLOOKUP(A526,FR_HITUNG_MINMAX!A:G,7,0),1)</f>
        <v>1</v>
      </c>
      <c r="Q526" s="11" t="str">
        <f>IFERROR(VLOOKUP(A526,FR_HITUNG_MINMAX!A:J,10,0),1)</f>
        <v>1</v>
      </c>
      <c r="R526" s="8">
        <f>IFERROR(VLOOKUP(A526,FR_HITUNG_MINMAX!A:K,11,0),1)</f>
        <v>1</v>
      </c>
      <c r="S526" s="12">
        <f>IFERROR(VLOOKUP(A526,FR_HITUNG_MINMAX!A:F,6,0),0)</f>
        <v>63000</v>
      </c>
      <c r="T526" s="8">
        <f t="shared" si="345"/>
        <v>0</v>
      </c>
      <c r="U526" s="8">
        <f t="shared" si="320"/>
        <v>0</v>
      </c>
      <c r="V526" s="8">
        <f t="shared" si="321"/>
        <v>0</v>
      </c>
      <c r="W526" s="8">
        <f t="shared" si="346"/>
        <v>0</v>
      </c>
      <c r="X526" s="8">
        <f t="shared" si="347"/>
        <v>0</v>
      </c>
      <c r="Y526" s="16"/>
      <c r="Z526" s="15">
        <f t="shared" si="322"/>
        <v>0</v>
      </c>
      <c r="AA526" s="8">
        <f t="shared" si="348"/>
        <v>0</v>
      </c>
      <c r="AB526" s="16"/>
      <c r="AC526" s="15">
        <f t="shared" si="323"/>
        <v>0</v>
      </c>
      <c r="AD526" s="8">
        <f t="shared" si="324"/>
        <v>0</v>
      </c>
      <c r="AE526" s="16"/>
      <c r="AF526" s="15">
        <f t="shared" si="325"/>
        <v>0</v>
      </c>
      <c r="AG526" s="15">
        <f t="shared" si="349"/>
        <v>0</v>
      </c>
      <c r="AH526" s="16"/>
      <c r="AI526" s="15">
        <f t="shared" si="350"/>
        <v>0</v>
      </c>
      <c r="AJ526" s="8">
        <f t="shared" si="351"/>
        <v>0</v>
      </c>
      <c r="AK526" s="8">
        <f t="shared" si="326"/>
        <v>0</v>
      </c>
      <c r="AL526" s="8">
        <f t="shared" si="327"/>
        <v>0</v>
      </c>
      <c r="AM526" s="8">
        <f t="shared" si="352"/>
        <v>0</v>
      </c>
      <c r="AN526" s="8">
        <f t="shared" si="353"/>
        <v>0</v>
      </c>
      <c r="AO526" s="8">
        <f>IFERROR(VLOOKUP(A526,PERSAMAAN!B:D,3,0),AN526)</f>
        <v>0</v>
      </c>
      <c r="AP526" s="1"/>
      <c r="AQ526" s="8">
        <f t="shared" si="328"/>
        <v>0</v>
      </c>
      <c r="AR526" s="8" t="str">
        <f>IF(AQ526=0,"-",VLOOKUP(A526,FR_HITUNG_MINMAX!A:H,8,0))</f>
        <v>-</v>
      </c>
      <c r="AS526" s="1"/>
      <c r="AT526" s="8" t="str">
        <f t="shared" si="329"/>
        <v>-</v>
      </c>
      <c r="AU526" s="12">
        <f t="shared" si="330"/>
        <v>0</v>
      </c>
      <c r="AV526" s="12">
        <f t="shared" si="331"/>
        <v>0</v>
      </c>
      <c r="AW526" s="8">
        <f t="shared" si="354"/>
        <v>0</v>
      </c>
      <c r="AX526" s="1"/>
      <c r="AY526" s="8">
        <f t="shared" si="332"/>
        <v>0</v>
      </c>
      <c r="AZ526" s="8" t="str">
        <f>IF(AY526=0,"-",VLOOKUP(A526,FR_HITUNG_MINMAX!A:I,9,0))</f>
        <v>-</v>
      </c>
      <c r="BB526" s="8" t="str">
        <f t="shared" si="333"/>
        <v>-</v>
      </c>
      <c r="BC526" s="12">
        <f t="shared" si="334"/>
        <v>0</v>
      </c>
      <c r="BD526" s="12">
        <f t="shared" si="335"/>
        <v>0</v>
      </c>
      <c r="BE526" s="16"/>
      <c r="BF526" s="8">
        <f>SUMIF('REALISASI ORDER'!C:C,A526,'REALISASI ORDER'!E:E)</f>
        <v>0</v>
      </c>
      <c r="BG526" s="8">
        <f t="shared" si="355"/>
        <v>0</v>
      </c>
      <c r="BH526" s="8">
        <f t="shared" si="336"/>
        <v>0</v>
      </c>
      <c r="BI526" s="8">
        <f t="shared" si="337"/>
        <v>0</v>
      </c>
      <c r="BJ526" s="8">
        <f t="shared" si="356"/>
        <v>0</v>
      </c>
      <c r="BK526" s="33">
        <f t="shared" si="357"/>
        <v>0</v>
      </c>
      <c r="BL526" s="33">
        <f t="shared" si="338"/>
        <v>0</v>
      </c>
      <c r="BM526" s="33">
        <f t="shared" si="339"/>
        <v>0</v>
      </c>
      <c r="BN526" s="33">
        <f t="shared" si="358"/>
        <v>0</v>
      </c>
      <c r="BO526" s="8">
        <f t="shared" si="340"/>
        <v>0</v>
      </c>
      <c r="BP526" s="8">
        <f t="shared" si="341"/>
        <v>0</v>
      </c>
      <c r="BQ526" s="8">
        <f t="shared" si="342"/>
        <v>0</v>
      </c>
      <c r="BR526" s="8">
        <f>IFERROR(ROUNDDOWN(BF526*BN526/(BK526+BL526+BM526+BN),0),0)</f>
        <v>0</v>
      </c>
      <c r="BS526" s="8" t="str">
        <f t="shared" si="343"/>
        <v>14500-K41-N00</v>
      </c>
      <c r="BT526" s="8">
        <f>SUMIF(FR_HITUNG_MINMAX!A:A,ORDER!A526,FR_HITUNG_MINMAX!AS:AS)</f>
        <v>0</v>
      </c>
      <c r="BU526" s="8">
        <f t="shared" si="359"/>
        <v>0</v>
      </c>
      <c r="BV526" s="8" t="str">
        <f t="shared" si="344"/>
        <v>-</v>
      </c>
      <c r="BW526" s="8" t="str">
        <f>VLOOKUP(A526,'STOK PESALAKAN'!A:F,6,0)</f>
        <v/>
      </c>
    </row>
    <row r="527" spans="1:75">
      <c r="A527" s="41" t="s">
        <v>2149</v>
      </c>
      <c r="B527" s="99">
        <f>IFERROR(IFERROR(VLOOKUP(A527,'STOK PACUL'!C:H,6,0),VLOOKUP(A527,'KATEGORI PACUL'!A:C,3,0)),0)</f>
        <v>0</v>
      </c>
      <c r="C527" s="8">
        <f>IFERROR(VLOOKUP(A527,'KATEGORI PACUL'!A:D,4,0),0)</f>
        <v>0</v>
      </c>
      <c r="D527" s="99">
        <f>IFERROR(IFERROR(VLOOKUP(A527,'STOK PESALAKAN'!C:H,6,0),VLOOKUP(A527,'KATEGORI PESALAKAN'!A:C,3,0)),0)</f>
        <v>0</v>
      </c>
      <c r="E527" s="8">
        <f>IFERROR(VLOOKUP(A527,'KATEGORI PESALAKAN'!A:D,4,0),0)</f>
        <v>0</v>
      </c>
      <c r="F527" s="99">
        <f>IFERROR(IFERROR(VLOOKUP(A527,'STOK CIKDITIRO'!C:H,6,0),VLOOKUP(A527,'KATEGORI CIKDITIRO'!A:C,3,0)),0)</f>
        <v>0</v>
      </c>
      <c r="G527" s="8">
        <f>IFERROR(VLOOKUP(A527,'KATEGORI CIKDITIRO'!A:D,4,0),0)</f>
        <v>0</v>
      </c>
      <c r="H527" s="99">
        <f>IFERROR(IFERROR(VLOOKUP(A527,'STOK TRAYEMAN'!C:H,6,0),VLOOKUP(A527,'KATEGORI TRAYEMAN'!A:C,3,0)),0)</f>
        <v>0</v>
      </c>
      <c r="I527" s="8">
        <f>IFERROR(VLOOKUP(A527,'KATEGORI TRAYEMAN'!A:D,4,0),0)</f>
        <v>0</v>
      </c>
      <c r="J527" s="8" t="str">
        <f>IFERROR(VLOOKUP(A527,'NOSTOK PACUL'!A:C,3,0),IFERROR(IF(VLOOKUP(A527,'STOK PACUL'!A:B,2,0)="NOSTOK","E",VLOOKUP(A527,'KATEGORI PACUL'!A:B,2,0)),"E"))</f>
        <v>E</v>
      </c>
      <c r="K527" s="8" t="str">
        <f>IFERROR(VLOOKUP(A527,'NOSTOK PESALAKAN'!A:C,3,0),IFERROR(IF(VLOOKUP(A527,'STOK PESALAKAN'!A:B,2,0)="NOSTOK","E",VLOOKUP(A527,'KATEGORI PESALAKAN'!A:B,2,0)),"E"))</f>
        <v>E</v>
      </c>
      <c r="L527" s="8" t="str">
        <f>IFERROR(VLOOKUP(A527,'NOSTOK CIKDITIRO'!A:C,3,0),IFERROR(IF(VLOOKUP(A527,'STOK CIKDITIRO'!A:B,2,0)="NOSTOK","E",VLOOKUP(A527,'KATEGORI CIKDITIRO'!A:B,2,0)),"E"))</f>
        <v>E</v>
      </c>
      <c r="M527" s="8" t="str">
        <f>IFERROR(VLOOKUP(A527,'NOSTOK TRAYEMAN'!A:C,3,0),IFERROR(IF(VLOOKUP(A527,'STOK TRAYEMAN'!A:B,2,0)="NOSTOK","E",VLOOKUP(A527,'KATEGORI TRAYEMAN'!A:B,2,0)),"E"))</f>
        <v>E</v>
      </c>
      <c r="N527" s="8" t="str">
        <f>IFERROR(VLOOKUP(A527,FR_HITUNG_MINMAX!A:B,2,0),0)</f>
        <v>SETANG SEHER Y. MIO M3 ORI</v>
      </c>
      <c r="O527" s="8" t="str">
        <f>IFERROR(VLOOKUP(A527,FR_HITUNG_MINMAX!A:D,4,0),0)</f>
        <v>ORISIN</v>
      </c>
      <c r="P527" s="8">
        <f>IFERROR(VLOOKUP(A527,FR_HITUNG_MINMAX!A:G,7,0),1)</f>
        <v>1</v>
      </c>
      <c r="Q527" s="11">
        <f>IFERROR(VLOOKUP(A527,FR_HITUNG_MINMAX!A:J,10,0),1)</f>
        <v>1</v>
      </c>
      <c r="R527" s="8">
        <f>IFERROR(VLOOKUP(A527,FR_HITUNG_MINMAX!A:K,11,0),1)</f>
        <v>1</v>
      </c>
      <c r="S527" s="12">
        <f>IFERROR(VLOOKUP(A527,FR_HITUNG_MINMAX!A:F,6,0),0)</f>
        <v>226000</v>
      </c>
      <c r="T527" s="8">
        <f t="shared" si="345"/>
        <v>0</v>
      </c>
      <c r="U527" s="8">
        <f t="shared" si="320"/>
        <v>0</v>
      </c>
      <c r="V527" s="8">
        <f t="shared" si="321"/>
        <v>0</v>
      </c>
      <c r="W527" s="8">
        <f t="shared" si="346"/>
        <v>0</v>
      </c>
      <c r="X527" s="8">
        <f t="shared" si="347"/>
        <v>0</v>
      </c>
      <c r="Y527" s="16"/>
      <c r="Z527" s="15">
        <f t="shared" si="322"/>
        <v>0</v>
      </c>
      <c r="AA527" s="8">
        <f t="shared" si="348"/>
        <v>0</v>
      </c>
      <c r="AB527" s="16"/>
      <c r="AC527" s="15">
        <f t="shared" si="323"/>
        <v>0</v>
      </c>
      <c r="AD527" s="8">
        <f t="shared" si="324"/>
        <v>0</v>
      </c>
      <c r="AE527" s="16"/>
      <c r="AF527" s="15">
        <f t="shared" si="325"/>
        <v>0</v>
      </c>
      <c r="AG527" s="15">
        <f t="shared" si="349"/>
        <v>0</v>
      </c>
      <c r="AH527" s="16"/>
      <c r="AI527" s="15">
        <f t="shared" si="350"/>
        <v>0</v>
      </c>
      <c r="AJ527" s="8">
        <f t="shared" si="351"/>
        <v>0</v>
      </c>
      <c r="AK527" s="8">
        <f t="shared" si="326"/>
        <v>0</v>
      </c>
      <c r="AL527" s="8">
        <f t="shared" si="327"/>
        <v>0</v>
      </c>
      <c r="AM527" s="8">
        <f t="shared" si="352"/>
        <v>0</v>
      </c>
      <c r="AN527" s="8">
        <f t="shared" si="353"/>
        <v>0</v>
      </c>
      <c r="AO527" s="8">
        <f>IFERROR(VLOOKUP(A527,PERSAMAAN!B:D,3,0),AN527)</f>
        <v>0</v>
      </c>
      <c r="AP527" s="1"/>
      <c r="AQ527" s="8">
        <f t="shared" si="328"/>
        <v>0</v>
      </c>
      <c r="AR527" s="8" t="str">
        <f>IF(AQ527=0,"-",VLOOKUP(A527,FR_HITUNG_MINMAX!A:H,8,0))</f>
        <v>-</v>
      </c>
      <c r="AS527" s="1"/>
      <c r="AT527" s="8" t="str">
        <f t="shared" si="329"/>
        <v>-</v>
      </c>
      <c r="AU527" s="12">
        <f t="shared" si="330"/>
        <v>0</v>
      </c>
      <c r="AV527" s="12">
        <f t="shared" si="331"/>
        <v>0</v>
      </c>
      <c r="AW527" s="8">
        <f t="shared" si="354"/>
        <v>0</v>
      </c>
      <c r="AX527" s="1"/>
      <c r="AY527" s="8">
        <f t="shared" si="332"/>
        <v>0</v>
      </c>
      <c r="AZ527" s="8" t="str">
        <f>IF(AY527=0,"-",VLOOKUP(A527,FR_HITUNG_MINMAX!A:I,9,0))</f>
        <v>-</v>
      </c>
      <c r="BB527" s="8" t="str">
        <f t="shared" si="333"/>
        <v>-</v>
      </c>
      <c r="BC527" s="12">
        <f t="shared" si="334"/>
        <v>0</v>
      </c>
      <c r="BD527" s="12">
        <f t="shared" si="335"/>
        <v>0</v>
      </c>
      <c r="BE527" s="16"/>
      <c r="BF527" s="8">
        <f>SUMIF('REALISASI ORDER'!C:C,A527,'REALISASI ORDER'!E:E)</f>
        <v>0</v>
      </c>
      <c r="BG527" s="8">
        <f t="shared" si="355"/>
        <v>0</v>
      </c>
      <c r="BH527" s="8">
        <f t="shared" si="336"/>
        <v>0</v>
      </c>
      <c r="BI527" s="8">
        <f t="shared" si="337"/>
        <v>0</v>
      </c>
      <c r="BJ527" s="8">
        <f t="shared" si="356"/>
        <v>0</v>
      </c>
      <c r="BK527" s="33">
        <f t="shared" si="357"/>
        <v>0</v>
      </c>
      <c r="BL527" s="33">
        <f t="shared" si="338"/>
        <v>0</v>
      </c>
      <c r="BM527" s="33">
        <f t="shared" si="339"/>
        <v>0</v>
      </c>
      <c r="BN527" s="33">
        <f t="shared" si="358"/>
        <v>0</v>
      </c>
      <c r="BO527" s="8">
        <f t="shared" si="340"/>
        <v>0</v>
      </c>
      <c r="BP527" s="8">
        <f t="shared" si="341"/>
        <v>0</v>
      </c>
      <c r="BQ527" s="8">
        <f t="shared" si="342"/>
        <v>0</v>
      </c>
      <c r="BR527" s="8">
        <f>IFERROR(ROUNDDOWN(BF527*BN527/(BK527+BL527+BM527+BN),0),0)</f>
        <v>0</v>
      </c>
      <c r="BS527" s="8" t="str">
        <f t="shared" si="343"/>
        <v>2PH-WE166-00</v>
      </c>
      <c r="BT527" s="8">
        <f>SUMIF(FR_HITUNG_MINMAX!A:A,ORDER!A527,FR_HITUNG_MINMAX!AS:AS)</f>
        <v>0</v>
      </c>
      <c r="BU527" s="8">
        <f t="shared" si="359"/>
        <v>0</v>
      </c>
      <c r="BV527" s="8" t="str">
        <f t="shared" si="344"/>
        <v>-</v>
      </c>
      <c r="BW527" s="8" t="e">
        <f>VLOOKUP(A527,'STOK PESALAKAN'!A:F,6,0)</f>
        <v>#N/A</v>
      </c>
    </row>
    <row r="528" spans="1:75" ht="15" customHeight="1">
      <c r="A528" s="41" t="s">
        <v>3289</v>
      </c>
      <c r="B528" s="99">
        <f>IFERROR(IFERROR(VLOOKUP(A528,'STOK PACUL'!C:H,6,0),VLOOKUP(A528,'KATEGORI PACUL'!A:C,3,0)),0)</f>
        <v>0</v>
      </c>
      <c r="C528" s="8">
        <f>IFERROR(VLOOKUP(A528,'KATEGORI PACUL'!A:D,4,0),0)</f>
        <v>0</v>
      </c>
      <c r="D528" s="99">
        <f>IFERROR(IFERROR(VLOOKUP(A528,'STOK PESALAKAN'!C:H,6,0),VLOOKUP(A528,'KATEGORI PESALAKAN'!A:C,3,0)),0)</f>
        <v>0</v>
      </c>
      <c r="E528" s="8">
        <f>IFERROR(VLOOKUP(A528,'KATEGORI PESALAKAN'!A:D,4,0),0)</f>
        <v>0</v>
      </c>
      <c r="F528" s="99">
        <f>IFERROR(IFERROR(VLOOKUP(A528,'STOK CIKDITIRO'!C:H,6,0),VLOOKUP(A528,'KATEGORI CIKDITIRO'!A:C,3,0)),0)</f>
        <v>0</v>
      </c>
      <c r="G528" s="8">
        <f>IFERROR(VLOOKUP(A528,'KATEGORI CIKDITIRO'!A:D,4,0),0)</f>
        <v>0</v>
      </c>
      <c r="H528" s="99">
        <f>IFERROR(IFERROR(VLOOKUP(A528,'STOK TRAYEMAN'!C:H,6,0),VLOOKUP(A528,'KATEGORI TRAYEMAN'!A:C,3,0)),0)</f>
        <v>0</v>
      </c>
      <c r="I528" s="8">
        <f>IFERROR(VLOOKUP(A528,'KATEGORI TRAYEMAN'!A:D,4,0),0)</f>
        <v>0</v>
      </c>
      <c r="J528" s="8" t="str">
        <f>IFERROR(VLOOKUP(A528,'NOSTOK PACUL'!A:C,3,0),IFERROR(IF(VLOOKUP(A528,'STOK PACUL'!A:B,2,0)="NOSTOK","E",VLOOKUP(A528,'KATEGORI PACUL'!A:B,2,0)),"E"))</f>
        <v>E</v>
      </c>
      <c r="K528" s="8" t="str">
        <f>IFERROR(VLOOKUP(A528,'NOSTOK PESALAKAN'!A:C,3,0),IFERROR(IF(VLOOKUP(A528,'STOK PESALAKAN'!A:B,2,0)="NOSTOK","E",VLOOKUP(A528,'KATEGORI PESALAKAN'!A:B,2,0)),"E"))</f>
        <v>E</v>
      </c>
      <c r="L528" s="8" t="str">
        <f>IFERROR(VLOOKUP(A528,'NOSTOK CIKDITIRO'!A:C,3,0),IFERROR(IF(VLOOKUP(A528,'STOK CIKDITIRO'!A:B,2,0)="NOSTOK","E",VLOOKUP(A528,'KATEGORI CIKDITIRO'!A:B,2,0)),"E"))</f>
        <v>E</v>
      </c>
      <c r="M528" s="8" t="str">
        <f>IFERROR(VLOOKUP(A528,'NOSTOK TRAYEMAN'!A:C,3,0),IFERROR(IF(VLOOKUP(A528,'STOK TRAYEMAN'!A:B,2,0)="NOSTOK","E",VLOOKUP(A528,'KATEGORI TRAYEMAN'!A:B,2,0)),"E"))</f>
        <v>E</v>
      </c>
      <c r="N528" s="8" t="str">
        <f>IFERROR(VLOOKUP(A528,FR_HITUNG_MINMAX!A:B,2,0),0)</f>
        <v>CDI/ECM BEAT FI ESP NON ISS</v>
      </c>
      <c r="O528" s="8" t="str">
        <f>IFERROR(VLOOKUP(A528,FR_HITUNG_MINMAX!A:D,4,0),0)</f>
        <v>ORISIN</v>
      </c>
      <c r="P528" s="8">
        <f>IFERROR(VLOOKUP(A528,FR_HITUNG_MINMAX!A:G,7,0),1)</f>
        <v>1</v>
      </c>
      <c r="Q528" s="11">
        <f>IFERROR(VLOOKUP(A528,FR_HITUNG_MINMAX!A:J,10,0),1)</f>
        <v>1</v>
      </c>
      <c r="R528" s="8">
        <f>IFERROR(VLOOKUP(A528,FR_HITUNG_MINMAX!A:K,11,0),1)</f>
        <v>1</v>
      </c>
      <c r="S528" s="12">
        <f>IFERROR(VLOOKUP(A528,FR_HITUNG_MINMAX!A:F,6,0),0)</f>
        <v>884000</v>
      </c>
      <c r="T528" s="8">
        <f t="shared" si="345"/>
        <v>0</v>
      </c>
      <c r="U528" s="8">
        <f t="shared" si="320"/>
        <v>0</v>
      </c>
      <c r="V528" s="8">
        <f t="shared" si="321"/>
        <v>0</v>
      </c>
      <c r="W528" s="8">
        <f t="shared" si="346"/>
        <v>0</v>
      </c>
      <c r="X528" s="8">
        <f t="shared" si="347"/>
        <v>0</v>
      </c>
      <c r="Y528" s="16"/>
      <c r="Z528" s="15">
        <f t="shared" si="322"/>
        <v>0</v>
      </c>
      <c r="AA528" s="8">
        <f t="shared" si="348"/>
        <v>0</v>
      </c>
      <c r="AB528" s="16"/>
      <c r="AC528" s="15">
        <f t="shared" si="323"/>
        <v>0</v>
      </c>
      <c r="AD528" s="8">
        <f t="shared" si="324"/>
        <v>0</v>
      </c>
      <c r="AE528" s="16"/>
      <c r="AF528" s="15">
        <f t="shared" si="325"/>
        <v>0</v>
      </c>
      <c r="AG528" s="15">
        <f t="shared" si="349"/>
        <v>0</v>
      </c>
      <c r="AH528" s="16"/>
      <c r="AI528" s="15">
        <f t="shared" si="350"/>
        <v>0</v>
      </c>
      <c r="AJ528" s="8">
        <f t="shared" si="351"/>
        <v>0</v>
      </c>
      <c r="AK528" s="8">
        <f t="shared" si="326"/>
        <v>0</v>
      </c>
      <c r="AL528" s="8">
        <f t="shared" si="327"/>
        <v>0</v>
      </c>
      <c r="AM528" s="8">
        <f t="shared" si="352"/>
        <v>0</v>
      </c>
      <c r="AN528" s="8">
        <f t="shared" si="353"/>
        <v>0</v>
      </c>
      <c r="AO528" s="8">
        <f>IFERROR(VLOOKUP(A528,PERSAMAAN!B:D,3,0),AN528)</f>
        <v>0</v>
      </c>
      <c r="AP528" s="1"/>
      <c r="AQ528" s="8">
        <f t="shared" si="328"/>
        <v>0</v>
      </c>
      <c r="AR528" s="8" t="str">
        <f>IF(AQ528=0,"-",VLOOKUP(A528,FR_HITUNG_MINMAX!A:H,8,0))</f>
        <v>-</v>
      </c>
      <c r="AS528" s="1"/>
      <c r="AT528" s="8" t="str">
        <f t="shared" si="329"/>
        <v>-</v>
      </c>
      <c r="AU528" s="12">
        <f t="shared" si="330"/>
        <v>0</v>
      </c>
      <c r="AV528" s="12">
        <f t="shared" si="331"/>
        <v>0</v>
      </c>
      <c r="AW528" s="8">
        <f t="shared" si="354"/>
        <v>0</v>
      </c>
      <c r="AX528" s="1"/>
      <c r="AY528" s="8">
        <f t="shared" si="332"/>
        <v>0</v>
      </c>
      <c r="AZ528" s="8" t="str">
        <f>IF(AY528=0,"-",VLOOKUP(A528,FR_HITUNG_MINMAX!A:I,9,0))</f>
        <v>-</v>
      </c>
      <c r="BB528" s="8" t="str">
        <f t="shared" si="333"/>
        <v>-</v>
      </c>
      <c r="BC528" s="12">
        <f t="shared" si="334"/>
        <v>0</v>
      </c>
      <c r="BD528" s="12">
        <f t="shared" si="335"/>
        <v>0</v>
      </c>
      <c r="BE528" s="16"/>
      <c r="BF528" s="8">
        <f>SUMIF('REALISASI ORDER'!C:C,A528,'REALISASI ORDER'!E:E)</f>
        <v>0</v>
      </c>
      <c r="BG528" s="8">
        <f t="shared" si="355"/>
        <v>0</v>
      </c>
      <c r="BH528" s="8">
        <f t="shared" si="336"/>
        <v>0</v>
      </c>
      <c r="BI528" s="8">
        <f t="shared" si="337"/>
        <v>0</v>
      </c>
      <c r="BJ528" s="8">
        <f t="shared" si="356"/>
        <v>0</v>
      </c>
      <c r="BK528" s="33">
        <f t="shared" si="357"/>
        <v>0</v>
      </c>
      <c r="BL528" s="33">
        <f t="shared" si="338"/>
        <v>0</v>
      </c>
      <c r="BM528" s="33">
        <f t="shared" si="339"/>
        <v>0</v>
      </c>
      <c r="BN528" s="33">
        <f t="shared" si="358"/>
        <v>0</v>
      </c>
      <c r="BO528" s="8">
        <f t="shared" si="340"/>
        <v>0</v>
      </c>
      <c r="BP528" s="8">
        <f t="shared" si="341"/>
        <v>0</v>
      </c>
      <c r="BQ528" s="8">
        <f t="shared" si="342"/>
        <v>0</v>
      </c>
      <c r="BR528" s="8">
        <f>IFERROR(ROUNDDOWN(BF528*BN528/(BK528+BL528+BM528+BN),0),0)</f>
        <v>0</v>
      </c>
      <c r="BS528" s="8" t="str">
        <f t="shared" si="343"/>
        <v>30400-K25-600CI</v>
      </c>
      <c r="BT528" s="8">
        <f>SUMIF(FR_HITUNG_MINMAX!A:A,ORDER!A528,FR_HITUNG_MINMAX!AS:AS)</f>
        <v>0</v>
      </c>
      <c r="BU528" s="8">
        <f t="shared" si="359"/>
        <v>0</v>
      </c>
      <c r="BV528" s="8" t="str">
        <f t="shared" si="344"/>
        <v>-</v>
      </c>
      <c r="BW528" s="8" t="e">
        <f>VLOOKUP(A528,'STOK PESALAKAN'!A:F,6,0)</f>
        <v>#N/A</v>
      </c>
    </row>
    <row r="529" spans="1:75">
      <c r="A529" s="41" t="s">
        <v>1775</v>
      </c>
      <c r="B529" s="99">
        <f>IFERROR(IFERROR(VLOOKUP(A529,'STOK PACUL'!C:H,6,0),VLOOKUP(A529,'KATEGORI PACUL'!A:C,3,0)),0)</f>
        <v>0</v>
      </c>
      <c r="C529" s="8">
        <f>IFERROR(VLOOKUP(A529,'KATEGORI PACUL'!A:D,4,0),0)</f>
        <v>0</v>
      </c>
      <c r="D529" s="99">
        <f>IFERROR(IFERROR(VLOOKUP(A529,'STOK PESALAKAN'!C:H,6,0),VLOOKUP(A529,'KATEGORI PESALAKAN'!A:C,3,0)),0)</f>
        <v>0</v>
      </c>
      <c r="E529" s="8">
        <f>IFERROR(VLOOKUP(A529,'KATEGORI PESALAKAN'!A:D,4,0),0)</f>
        <v>0</v>
      </c>
      <c r="F529" s="99">
        <f>IFERROR(IFERROR(VLOOKUP(A529,'STOK CIKDITIRO'!C:H,6,0),VLOOKUP(A529,'KATEGORI CIKDITIRO'!A:C,3,0)),0)</f>
        <v>0</v>
      </c>
      <c r="G529" s="8">
        <f>IFERROR(VLOOKUP(A529,'KATEGORI CIKDITIRO'!A:D,4,0),0)</f>
        <v>0</v>
      </c>
      <c r="H529" s="99">
        <f>IFERROR(IFERROR(VLOOKUP(A529,'STOK TRAYEMAN'!C:H,6,0),VLOOKUP(A529,'KATEGORI TRAYEMAN'!A:C,3,0)),0)</f>
        <v>0</v>
      </c>
      <c r="I529" s="8">
        <f>IFERROR(VLOOKUP(A529,'KATEGORI TRAYEMAN'!A:D,4,0),0)</f>
        <v>0</v>
      </c>
      <c r="J529" s="8" t="str">
        <f>IFERROR(VLOOKUP(A529,'NOSTOK PACUL'!A:C,3,0),IFERROR(IF(VLOOKUP(A529,'STOK PACUL'!A:B,2,0)="NOSTOK","E",VLOOKUP(A529,'KATEGORI PACUL'!A:B,2,0)),"E"))</f>
        <v>E</v>
      </c>
      <c r="K529" s="8" t="str">
        <f>IFERROR(VLOOKUP(A529,'NOSTOK PESALAKAN'!A:C,3,0),IFERROR(IF(VLOOKUP(A529,'STOK PESALAKAN'!A:B,2,0)="NOSTOK","E",VLOOKUP(A529,'KATEGORI PESALAKAN'!A:B,2,0)),"E"))</f>
        <v>E</v>
      </c>
      <c r="L529" s="8" t="str">
        <f>IFERROR(VLOOKUP(A529,'NOSTOK CIKDITIRO'!A:C,3,0),IFERROR(IF(VLOOKUP(A529,'STOK CIKDITIRO'!A:B,2,0)="NOSTOK","E",VLOOKUP(A529,'KATEGORI CIKDITIRO'!A:B,2,0)),"E"))</f>
        <v>E</v>
      </c>
      <c r="M529" s="8" t="str">
        <f>IFERROR(VLOOKUP(A529,'NOSTOK TRAYEMAN'!A:C,3,0),IFERROR(IF(VLOOKUP(A529,'STOK TRAYEMAN'!A:B,2,0)="NOSTOK","E",VLOOKUP(A529,'KATEGORI TRAYEMAN'!A:B,2,0)),"E"))</f>
        <v>E</v>
      </c>
      <c r="N529" s="8" t="str">
        <f>IFERROR(VLOOKUP(A529,FR_HITUNG_MINMAX!A:B,2,0),0)</f>
        <v>COP BUSI H.VARIO 150 ORI</v>
      </c>
      <c r="O529" s="8" t="str">
        <f>IFERROR(VLOOKUP(A529,FR_HITUNG_MINMAX!A:D,4,0),0)</f>
        <v>ORISIN</v>
      </c>
      <c r="P529" s="8">
        <f>IFERROR(VLOOKUP(A529,FR_HITUNG_MINMAX!A:G,7,0),1)</f>
        <v>1</v>
      </c>
      <c r="Q529" s="11">
        <f>IFERROR(VLOOKUP(A529,FR_HITUNG_MINMAX!A:J,10,0),1)</f>
        <v>1</v>
      </c>
      <c r="R529" s="8">
        <f>IFERROR(VLOOKUP(A529,FR_HITUNG_MINMAX!A:K,11,0),1)</f>
        <v>1</v>
      </c>
      <c r="S529" s="12">
        <f>IFERROR(VLOOKUP(A529,FR_HITUNG_MINMAX!A:F,6,0),0)</f>
        <v>25500</v>
      </c>
      <c r="T529" s="8">
        <f t="shared" si="345"/>
        <v>0</v>
      </c>
      <c r="U529" s="8">
        <f t="shared" si="320"/>
        <v>0</v>
      </c>
      <c r="V529" s="8">
        <f t="shared" si="321"/>
        <v>0</v>
      </c>
      <c r="W529" s="8">
        <f t="shared" si="346"/>
        <v>0</v>
      </c>
      <c r="X529" s="8">
        <f t="shared" si="347"/>
        <v>0</v>
      </c>
      <c r="Y529" s="16"/>
      <c r="Z529" s="15">
        <f t="shared" si="322"/>
        <v>0</v>
      </c>
      <c r="AA529" s="8">
        <f t="shared" si="348"/>
        <v>0</v>
      </c>
      <c r="AB529" s="16"/>
      <c r="AC529" s="15">
        <f t="shared" si="323"/>
        <v>0</v>
      </c>
      <c r="AD529" s="8">
        <f t="shared" si="324"/>
        <v>0</v>
      </c>
      <c r="AE529" s="16"/>
      <c r="AF529" s="15">
        <f t="shared" si="325"/>
        <v>0</v>
      </c>
      <c r="AG529" s="15">
        <f t="shared" si="349"/>
        <v>0</v>
      </c>
      <c r="AH529" s="16"/>
      <c r="AI529" s="15">
        <f t="shared" si="350"/>
        <v>0</v>
      </c>
      <c r="AJ529" s="8">
        <f t="shared" si="351"/>
        <v>0</v>
      </c>
      <c r="AK529" s="8">
        <f t="shared" si="326"/>
        <v>0</v>
      </c>
      <c r="AL529" s="8">
        <f t="shared" si="327"/>
        <v>0</v>
      </c>
      <c r="AM529" s="8">
        <f t="shared" si="352"/>
        <v>0</v>
      </c>
      <c r="AN529" s="8">
        <f t="shared" si="353"/>
        <v>0</v>
      </c>
      <c r="AO529" s="8">
        <f>IFERROR(VLOOKUP(A529,PERSAMAAN!B:D,3,0),AN529)</f>
        <v>0</v>
      </c>
      <c r="AP529" s="1"/>
      <c r="AQ529" s="8">
        <f t="shared" si="328"/>
        <v>0</v>
      </c>
      <c r="AR529" s="8" t="str">
        <f>IF(AQ529=0,"-",VLOOKUP(A529,FR_HITUNG_MINMAX!A:H,8,0))</f>
        <v>-</v>
      </c>
      <c r="AS529" s="1"/>
      <c r="AT529" s="8" t="str">
        <f t="shared" si="329"/>
        <v>-</v>
      </c>
      <c r="AU529" s="12">
        <f t="shared" si="330"/>
        <v>0</v>
      </c>
      <c r="AV529" s="12">
        <f t="shared" si="331"/>
        <v>0</v>
      </c>
      <c r="AW529" s="8">
        <f t="shared" si="354"/>
        <v>0</v>
      </c>
      <c r="AX529" s="1"/>
      <c r="AY529" s="8">
        <f t="shared" si="332"/>
        <v>0</v>
      </c>
      <c r="AZ529" s="8" t="str">
        <f>IF(AY529=0,"-",VLOOKUP(A529,FR_HITUNG_MINMAX!A:I,9,0))</f>
        <v>-</v>
      </c>
      <c r="BB529" s="8" t="str">
        <f t="shared" si="333"/>
        <v>-</v>
      </c>
      <c r="BC529" s="12">
        <f t="shared" si="334"/>
        <v>0</v>
      </c>
      <c r="BD529" s="12">
        <f t="shared" si="335"/>
        <v>0</v>
      </c>
      <c r="BE529" s="16"/>
      <c r="BF529" s="8">
        <f>SUMIF('REALISASI ORDER'!C:C,A529,'REALISASI ORDER'!E:E)</f>
        <v>0</v>
      </c>
      <c r="BG529" s="8">
        <f t="shared" si="355"/>
        <v>0</v>
      </c>
      <c r="BH529" s="8">
        <f t="shared" si="336"/>
        <v>0</v>
      </c>
      <c r="BI529" s="8">
        <f t="shared" si="337"/>
        <v>0</v>
      </c>
      <c r="BJ529" s="8">
        <f t="shared" si="356"/>
        <v>0</v>
      </c>
      <c r="BK529" s="33">
        <f t="shared" si="357"/>
        <v>0</v>
      </c>
      <c r="BL529" s="33">
        <f t="shared" si="338"/>
        <v>0</v>
      </c>
      <c r="BM529" s="33">
        <f t="shared" si="339"/>
        <v>0</v>
      </c>
      <c r="BN529" s="33">
        <f t="shared" si="358"/>
        <v>0</v>
      </c>
      <c r="BO529" s="8">
        <f t="shared" si="340"/>
        <v>0</v>
      </c>
      <c r="BP529" s="8">
        <f t="shared" si="341"/>
        <v>0</v>
      </c>
      <c r="BQ529" s="8">
        <f t="shared" si="342"/>
        <v>0</v>
      </c>
      <c r="BR529" s="8">
        <f>IFERROR(ROUNDDOWN(BF529*BN529/(BK529+BL529+BM529+BN),0),0)</f>
        <v>0</v>
      </c>
      <c r="BS529" s="8" t="str">
        <f t="shared" si="343"/>
        <v>30700-K50-T01</v>
      </c>
      <c r="BT529" s="8">
        <f>SUMIF(FR_HITUNG_MINMAX!A:A,ORDER!A529,FR_HITUNG_MINMAX!AS:AS)</f>
        <v>0</v>
      </c>
      <c r="BU529" s="8">
        <f t="shared" si="359"/>
        <v>0</v>
      </c>
      <c r="BV529" s="8" t="str">
        <f t="shared" si="344"/>
        <v>-</v>
      </c>
      <c r="BW529" s="8" t="e">
        <f>VLOOKUP(A529,'STOK PESALAKAN'!A:F,6,0)</f>
        <v>#N/A</v>
      </c>
    </row>
    <row r="530" spans="1:75">
      <c r="A530" s="41" t="s">
        <v>553</v>
      </c>
      <c r="B530" s="99">
        <f>IFERROR(IFERROR(VLOOKUP(A530,'STOK PACUL'!C:H,6,0),VLOOKUP(A530,'KATEGORI PACUL'!A:C,3,0)),0)</f>
        <v>1</v>
      </c>
      <c r="C530" s="8">
        <f>IFERROR(VLOOKUP(A530,'KATEGORI PACUL'!A:D,4,0),0)</f>
        <v>1</v>
      </c>
      <c r="D530" s="99">
        <f>IFERROR(IFERROR(VLOOKUP(A530,'STOK PESALAKAN'!C:H,6,0),VLOOKUP(A530,'KATEGORI PESALAKAN'!A:C,3,0)),0)</f>
        <v>1</v>
      </c>
      <c r="E530" s="8">
        <f>IFERROR(VLOOKUP(A530,'KATEGORI PESALAKAN'!A:D,4,0),0)</f>
        <v>1</v>
      </c>
      <c r="F530" s="99">
        <f>IFERROR(IFERROR(VLOOKUP(A530,'STOK CIKDITIRO'!C:H,6,0),VLOOKUP(A530,'KATEGORI CIKDITIRO'!A:C,3,0)),0)</f>
        <v>1</v>
      </c>
      <c r="G530" s="8">
        <f>IFERROR(VLOOKUP(A530,'KATEGORI CIKDITIRO'!A:D,4,0),0)</f>
        <v>1</v>
      </c>
      <c r="H530" s="99">
        <f>IFERROR(IFERROR(VLOOKUP(A530,'STOK TRAYEMAN'!C:H,6,0),VLOOKUP(A530,'KATEGORI TRAYEMAN'!A:C,3,0)),0)</f>
        <v>0</v>
      </c>
      <c r="I530" s="8">
        <f>IFERROR(VLOOKUP(A530,'KATEGORI TRAYEMAN'!A:D,4,0),0)</f>
        <v>0</v>
      </c>
      <c r="J530" s="8" t="str">
        <f>IFERROR(VLOOKUP(A530,'NOSTOK PACUL'!A:C,3,0),IFERROR(IF(VLOOKUP(A530,'STOK PACUL'!A:B,2,0)="NOSTOK","E",VLOOKUP(A530,'KATEGORI PACUL'!A:B,2,0)),"E"))</f>
        <v>D</v>
      </c>
      <c r="K530" s="8" t="str">
        <f>IFERROR(VLOOKUP(A530,'NOSTOK PESALAKAN'!A:C,3,0),IFERROR(IF(VLOOKUP(A530,'STOK PESALAKAN'!A:B,2,0)="NOSTOK","E",VLOOKUP(A530,'KATEGORI PESALAKAN'!A:B,2,0)),"E"))</f>
        <v>D</v>
      </c>
      <c r="L530" s="8" t="str">
        <f>IFERROR(VLOOKUP(A530,'NOSTOK CIKDITIRO'!A:C,3,0),IFERROR(IF(VLOOKUP(A530,'STOK CIKDITIRO'!A:B,2,0)="NOSTOK","E",VLOOKUP(A530,'KATEGORI CIKDITIRO'!A:B,2,0)),"E"))</f>
        <v>D</v>
      </c>
      <c r="M530" s="8" t="str">
        <f>IFERROR(VLOOKUP(A530,'NOSTOK TRAYEMAN'!A:C,3,0),IFERROR(IF(VLOOKUP(A530,'STOK TRAYEMAN'!A:B,2,0)="NOSTOK","E",VLOOKUP(A530,'KATEGORI TRAYEMAN'!A:B,2,0)),"E"))</f>
        <v>E</v>
      </c>
      <c r="N530" s="8" t="str">
        <f>IFERROR(VLOOKUP(A530,FR_HITUNG_MINMAX!A:B,2,0),0)</f>
        <v>RELAY STATER H.VARIO 150 ORI</v>
      </c>
      <c r="O530" s="8" t="str">
        <f>IFERROR(VLOOKUP(A530,FR_HITUNG_MINMAX!A:D,4,0),0)</f>
        <v>ORISIN</v>
      </c>
      <c r="P530" s="8">
        <f>IFERROR(VLOOKUP(A530,FR_HITUNG_MINMAX!A:G,7,0),1)</f>
        <v>1</v>
      </c>
      <c r="Q530" s="11">
        <f>IFERROR(VLOOKUP(A530,FR_HITUNG_MINMAX!A:J,10,0),1)</f>
        <v>1</v>
      </c>
      <c r="R530" s="8">
        <f>IFERROR(VLOOKUP(A530,FR_HITUNG_MINMAX!A:K,11,0),1)</f>
        <v>1</v>
      </c>
      <c r="S530" s="12">
        <f>IFERROR(VLOOKUP(A530,FR_HITUNG_MINMAX!A:F,6,0),0)</f>
        <v>48380</v>
      </c>
      <c r="T530" s="8">
        <f t="shared" si="345"/>
        <v>0</v>
      </c>
      <c r="U530" s="8">
        <f t="shared" si="320"/>
        <v>0</v>
      </c>
      <c r="V530" s="8">
        <f t="shared" si="321"/>
        <v>0</v>
      </c>
      <c r="W530" s="8">
        <f t="shared" si="346"/>
        <v>0</v>
      </c>
      <c r="X530" s="8">
        <f t="shared" si="347"/>
        <v>0</v>
      </c>
      <c r="Y530" s="16"/>
      <c r="Z530" s="15">
        <f t="shared" si="322"/>
        <v>0</v>
      </c>
      <c r="AA530" s="8">
        <f t="shared" si="348"/>
        <v>0</v>
      </c>
      <c r="AB530" s="16"/>
      <c r="AC530" s="15">
        <f t="shared" si="323"/>
        <v>0</v>
      </c>
      <c r="AD530" s="8">
        <f t="shared" si="324"/>
        <v>0</v>
      </c>
      <c r="AE530" s="16"/>
      <c r="AF530" s="15">
        <f t="shared" si="325"/>
        <v>0</v>
      </c>
      <c r="AG530" s="15">
        <f t="shared" si="349"/>
        <v>0</v>
      </c>
      <c r="AH530" s="16"/>
      <c r="AI530" s="15">
        <f t="shared" si="350"/>
        <v>0</v>
      </c>
      <c r="AJ530" s="8">
        <f t="shared" si="351"/>
        <v>0</v>
      </c>
      <c r="AK530" s="8">
        <f t="shared" si="326"/>
        <v>0</v>
      </c>
      <c r="AL530" s="8">
        <f t="shared" si="327"/>
        <v>0</v>
      </c>
      <c r="AM530" s="8">
        <f t="shared" si="352"/>
        <v>0</v>
      </c>
      <c r="AN530" s="8">
        <f t="shared" si="353"/>
        <v>0</v>
      </c>
      <c r="AO530" s="8">
        <f>IFERROR(VLOOKUP(A530,PERSAMAAN!B:D,3,0),AN530)</f>
        <v>0</v>
      </c>
      <c r="AP530" s="1"/>
      <c r="AQ530" s="8">
        <f t="shared" si="328"/>
        <v>0</v>
      </c>
      <c r="AR530" s="8" t="str">
        <f>IF(AQ530=0,"-",VLOOKUP(A530,FR_HITUNG_MINMAX!A:H,8,0))</f>
        <v>-</v>
      </c>
      <c r="AS530" s="1"/>
      <c r="AT530" s="8" t="str">
        <f t="shared" si="329"/>
        <v>-</v>
      </c>
      <c r="AU530" s="12">
        <f t="shared" si="330"/>
        <v>0</v>
      </c>
      <c r="AV530" s="12">
        <f t="shared" si="331"/>
        <v>0</v>
      </c>
      <c r="AW530" s="8">
        <f t="shared" si="354"/>
        <v>0</v>
      </c>
      <c r="AX530" s="1"/>
      <c r="AY530" s="8">
        <f t="shared" si="332"/>
        <v>0</v>
      </c>
      <c r="AZ530" s="8" t="str">
        <f>IF(AY530=0,"-",VLOOKUP(A530,FR_HITUNG_MINMAX!A:I,9,0))</f>
        <v>-</v>
      </c>
      <c r="BB530" s="8" t="str">
        <f t="shared" si="333"/>
        <v>-</v>
      </c>
      <c r="BC530" s="12">
        <f t="shared" si="334"/>
        <v>0</v>
      </c>
      <c r="BD530" s="12">
        <f t="shared" si="335"/>
        <v>0</v>
      </c>
      <c r="BE530" s="16"/>
      <c r="BF530" s="8">
        <f>SUMIF('REALISASI ORDER'!C:C,A530,'REALISASI ORDER'!E:E)</f>
        <v>0</v>
      </c>
      <c r="BG530" s="8">
        <f t="shared" si="355"/>
        <v>1</v>
      </c>
      <c r="BH530" s="8">
        <f t="shared" si="336"/>
        <v>1</v>
      </c>
      <c r="BI530" s="8">
        <f t="shared" si="337"/>
        <v>1</v>
      </c>
      <c r="BJ530" s="8">
        <f t="shared" si="356"/>
        <v>0</v>
      </c>
      <c r="BK530" s="33">
        <f t="shared" si="357"/>
        <v>1</v>
      </c>
      <c r="BL530" s="33">
        <f t="shared" si="338"/>
        <v>0</v>
      </c>
      <c r="BM530" s="33">
        <f t="shared" si="339"/>
        <v>0</v>
      </c>
      <c r="BN530" s="33">
        <f t="shared" si="358"/>
        <v>0</v>
      </c>
      <c r="BO530" s="8">
        <f t="shared" si="340"/>
        <v>0</v>
      </c>
      <c r="BP530" s="8">
        <f t="shared" si="341"/>
        <v>0</v>
      </c>
      <c r="BQ530" s="8">
        <f t="shared" si="342"/>
        <v>0</v>
      </c>
      <c r="BR530" s="8">
        <f>IFERROR(ROUNDDOWN(BF530*BN530/(BK530+BL530+BM530+BN),0),0)</f>
        <v>0</v>
      </c>
      <c r="BS530" s="8" t="str">
        <f t="shared" si="343"/>
        <v>38502-K59-A11</v>
      </c>
      <c r="BT530" s="8">
        <f>SUMIF(FR_HITUNG_MINMAX!A:A,ORDER!A530,FR_HITUNG_MINMAX!AS:AS)</f>
        <v>3</v>
      </c>
      <c r="BU530" s="8">
        <f t="shared" si="359"/>
        <v>0</v>
      </c>
      <c r="BV530" s="8" t="str">
        <f t="shared" si="344"/>
        <v>-</v>
      </c>
      <c r="BW530" s="8" t="str">
        <f>VLOOKUP(A530,'STOK PESALAKAN'!A:F,6,0)</f>
        <v/>
      </c>
    </row>
    <row r="531" spans="1:75" ht="15" customHeight="1">
      <c r="A531" s="41" t="s">
        <v>2175</v>
      </c>
      <c r="B531" s="99">
        <f>IFERROR(IFERROR(VLOOKUP(A531,'STOK PACUL'!C:H,6,0),VLOOKUP(A531,'KATEGORI PACUL'!A:C,3,0)),0)</f>
        <v>0</v>
      </c>
      <c r="C531" s="8">
        <f>IFERROR(VLOOKUP(A531,'KATEGORI PACUL'!A:D,4,0),0)</f>
        <v>0</v>
      </c>
      <c r="D531" s="99">
        <f>IFERROR(IFERROR(VLOOKUP(A531,'STOK PESALAKAN'!C:H,6,0),VLOOKUP(A531,'KATEGORI PESALAKAN'!A:C,3,0)),0)</f>
        <v>0</v>
      </c>
      <c r="E531" s="8">
        <f>IFERROR(VLOOKUP(A531,'KATEGORI PESALAKAN'!A:D,4,0),0)</f>
        <v>0</v>
      </c>
      <c r="F531" s="99">
        <f>IFERROR(IFERROR(VLOOKUP(A531,'STOK CIKDITIRO'!C:H,6,0),VLOOKUP(A531,'KATEGORI CIKDITIRO'!A:C,3,0)),0)</f>
        <v>0</v>
      </c>
      <c r="G531" s="8">
        <f>IFERROR(VLOOKUP(A531,'KATEGORI CIKDITIRO'!A:D,4,0),0)</f>
        <v>0</v>
      </c>
      <c r="H531" s="99">
        <f>IFERROR(IFERROR(VLOOKUP(A531,'STOK TRAYEMAN'!C:H,6,0),VLOOKUP(A531,'KATEGORI TRAYEMAN'!A:C,3,0)),0)</f>
        <v>0</v>
      </c>
      <c r="I531" s="8">
        <f>IFERROR(VLOOKUP(A531,'KATEGORI TRAYEMAN'!A:D,4,0),0)</f>
        <v>0</v>
      </c>
      <c r="J531" s="8" t="str">
        <f>IFERROR(VLOOKUP(A531,'NOSTOK PACUL'!A:C,3,0),IFERROR(IF(VLOOKUP(A531,'STOK PACUL'!A:B,2,0)="NOSTOK","E",VLOOKUP(A531,'KATEGORI PACUL'!A:B,2,0)),"E"))</f>
        <v>E</v>
      </c>
      <c r="K531" s="8" t="str">
        <f>IFERROR(VLOOKUP(A531,'NOSTOK PESALAKAN'!A:C,3,0),IFERROR(IF(VLOOKUP(A531,'STOK PESALAKAN'!A:B,2,0)="NOSTOK","E",VLOOKUP(A531,'KATEGORI PESALAKAN'!A:B,2,0)),"E"))</f>
        <v>E</v>
      </c>
      <c r="L531" s="8" t="str">
        <f>IFERROR(VLOOKUP(A531,'NOSTOK CIKDITIRO'!A:C,3,0),IFERROR(IF(VLOOKUP(A531,'STOK CIKDITIRO'!A:B,2,0)="NOSTOK","E",VLOOKUP(A531,'KATEGORI CIKDITIRO'!A:B,2,0)),"E"))</f>
        <v>E</v>
      </c>
      <c r="M531" s="8" t="str">
        <f>IFERROR(VLOOKUP(A531,'NOSTOK TRAYEMAN'!A:C,3,0),IFERROR(IF(VLOOKUP(A531,'STOK TRAYEMAN'!A:B,2,0)="NOSTOK","E",VLOOKUP(A531,'KATEGORI TRAYEMAN'!A:B,2,0)),"E"))</f>
        <v>E</v>
      </c>
      <c r="N531" s="8" t="str">
        <f>IFERROR(VLOOKUP(A531,FR_HITUNG_MINMAX!A:B,2,0),0)</f>
        <v>HOLDER KANAN MIO J / XEON (PB)</v>
      </c>
      <c r="O531" s="8" t="str">
        <f>IFERROR(VLOOKUP(A531,FR_HITUNG_MINMAX!A:D,4,0),0)</f>
        <v>ORISIN</v>
      </c>
      <c r="P531" s="8">
        <f>IFERROR(VLOOKUP(A531,FR_HITUNG_MINMAX!A:G,7,0),1)</f>
        <v>1</v>
      </c>
      <c r="Q531" s="11">
        <f>IFERROR(VLOOKUP(A531,FR_HITUNG_MINMAX!A:J,10,0),1)</f>
        <v>1</v>
      </c>
      <c r="R531" s="8">
        <f>IFERROR(VLOOKUP(A531,FR_HITUNG_MINMAX!A:K,11,0),1)</f>
        <v>1</v>
      </c>
      <c r="S531" s="12">
        <f>IFERROR(VLOOKUP(A531,FR_HITUNG_MINMAX!A:F,6,0),0)</f>
        <v>40000</v>
      </c>
      <c r="T531" s="8">
        <f t="shared" si="345"/>
        <v>0</v>
      </c>
      <c r="U531" s="8">
        <f t="shared" si="320"/>
        <v>0</v>
      </c>
      <c r="V531" s="8">
        <f t="shared" si="321"/>
        <v>0</v>
      </c>
      <c r="W531" s="8">
        <f t="shared" si="346"/>
        <v>0</v>
      </c>
      <c r="X531" s="8">
        <f t="shared" si="347"/>
        <v>0</v>
      </c>
      <c r="Y531" s="16"/>
      <c r="Z531" s="15">
        <f t="shared" si="322"/>
        <v>0</v>
      </c>
      <c r="AA531" s="8">
        <f t="shared" si="348"/>
        <v>0</v>
      </c>
      <c r="AB531" s="16"/>
      <c r="AC531" s="15">
        <f t="shared" si="323"/>
        <v>0</v>
      </c>
      <c r="AD531" s="8">
        <f t="shared" si="324"/>
        <v>0</v>
      </c>
      <c r="AE531" s="16"/>
      <c r="AF531" s="15">
        <f t="shared" si="325"/>
        <v>0</v>
      </c>
      <c r="AG531" s="15">
        <f t="shared" si="349"/>
        <v>0</v>
      </c>
      <c r="AH531" s="16"/>
      <c r="AI531" s="15">
        <f t="shared" si="350"/>
        <v>0</v>
      </c>
      <c r="AJ531" s="8">
        <f t="shared" si="351"/>
        <v>0</v>
      </c>
      <c r="AK531" s="8">
        <f t="shared" si="326"/>
        <v>0</v>
      </c>
      <c r="AL531" s="8">
        <f t="shared" si="327"/>
        <v>0</v>
      </c>
      <c r="AM531" s="8">
        <f t="shared" si="352"/>
        <v>0</v>
      </c>
      <c r="AN531" s="8">
        <f t="shared" si="353"/>
        <v>0</v>
      </c>
      <c r="AO531" s="8">
        <f>IFERROR(VLOOKUP(A531,PERSAMAAN!B:D,3,0),AN531)</f>
        <v>0</v>
      </c>
      <c r="AP531" s="1"/>
      <c r="AQ531" s="8">
        <f t="shared" si="328"/>
        <v>0</v>
      </c>
      <c r="AR531" s="8" t="str">
        <f>IF(AQ531=0,"-",VLOOKUP(A531,FR_HITUNG_MINMAX!A:H,8,0))</f>
        <v>-</v>
      </c>
      <c r="AS531" s="1"/>
      <c r="AT531" s="8" t="str">
        <f t="shared" si="329"/>
        <v>-</v>
      </c>
      <c r="AU531" s="12">
        <f t="shared" si="330"/>
        <v>0</v>
      </c>
      <c r="AV531" s="12">
        <f t="shared" si="331"/>
        <v>0</v>
      </c>
      <c r="AW531" s="8">
        <f t="shared" si="354"/>
        <v>0</v>
      </c>
      <c r="AX531" s="1"/>
      <c r="AY531" s="8">
        <f t="shared" si="332"/>
        <v>0</v>
      </c>
      <c r="AZ531" s="8" t="str">
        <f>IF(AY531=0,"-",VLOOKUP(A531,FR_HITUNG_MINMAX!A:I,9,0))</f>
        <v>-</v>
      </c>
      <c r="BB531" s="8" t="str">
        <f t="shared" si="333"/>
        <v>-</v>
      </c>
      <c r="BC531" s="12">
        <f t="shared" si="334"/>
        <v>0</v>
      </c>
      <c r="BD531" s="12">
        <f t="shared" si="335"/>
        <v>0</v>
      </c>
      <c r="BE531" s="16"/>
      <c r="BF531" s="8">
        <f>SUMIF('REALISASI ORDER'!C:C,A531,'REALISASI ORDER'!E:E)</f>
        <v>0</v>
      </c>
      <c r="BG531" s="8">
        <f t="shared" si="355"/>
        <v>0</v>
      </c>
      <c r="BH531" s="8">
        <f t="shared" si="336"/>
        <v>0</v>
      </c>
      <c r="BI531" s="8">
        <f t="shared" si="337"/>
        <v>0</v>
      </c>
      <c r="BJ531" s="8">
        <f t="shared" si="356"/>
        <v>0</v>
      </c>
      <c r="BK531" s="33">
        <f t="shared" si="357"/>
        <v>0</v>
      </c>
      <c r="BL531" s="33">
        <f t="shared" si="338"/>
        <v>0</v>
      </c>
      <c r="BM531" s="33">
        <f t="shared" si="339"/>
        <v>0</v>
      </c>
      <c r="BN531" s="33">
        <f t="shared" si="358"/>
        <v>0</v>
      </c>
      <c r="BO531" s="8">
        <f t="shared" si="340"/>
        <v>0</v>
      </c>
      <c r="BP531" s="8">
        <f t="shared" si="341"/>
        <v>0</v>
      </c>
      <c r="BQ531" s="8">
        <f t="shared" si="342"/>
        <v>0</v>
      </c>
      <c r="BR531" s="8">
        <f>IFERROR(ROUNDDOWN(BF531*BN531/(BK531+BL531+BM531+BN),0),0)</f>
        <v>0</v>
      </c>
      <c r="BS531" s="8" t="str">
        <f t="shared" si="343"/>
        <v>44D-H3976-00</v>
      </c>
      <c r="BT531" s="8">
        <f>SUMIF(FR_HITUNG_MINMAX!A:A,ORDER!A531,FR_HITUNG_MINMAX!AS:AS)</f>
        <v>0</v>
      </c>
      <c r="BU531" s="8">
        <f t="shared" si="359"/>
        <v>0</v>
      </c>
      <c r="BV531" s="8" t="str">
        <f t="shared" si="344"/>
        <v>-</v>
      </c>
      <c r="BW531" s="8" t="str">
        <f>VLOOKUP(A531,'STOK PESALAKAN'!A:F,6,0)</f>
        <v/>
      </c>
    </row>
    <row r="532" spans="1:75">
      <c r="A532" s="41" t="s">
        <v>1806</v>
      </c>
      <c r="B532" s="99">
        <f>IFERROR(IFERROR(VLOOKUP(A532,'STOK PACUL'!C:H,6,0),VLOOKUP(A532,'KATEGORI PACUL'!A:C,3,0)),0)</f>
        <v>16</v>
      </c>
      <c r="C532" s="8">
        <f>IFERROR(VLOOKUP(A532,'KATEGORI PACUL'!A:D,4,0),0)</f>
        <v>0</v>
      </c>
      <c r="D532" s="99">
        <f>IFERROR(IFERROR(VLOOKUP(A532,'STOK PESALAKAN'!C:H,6,0),VLOOKUP(A532,'KATEGORI PESALAKAN'!A:C,3,0)),0)</f>
        <v>0</v>
      </c>
      <c r="E532" s="8">
        <f>IFERROR(VLOOKUP(A532,'KATEGORI PESALAKAN'!A:D,4,0),0)</f>
        <v>0</v>
      </c>
      <c r="F532" s="99">
        <f>IFERROR(IFERROR(VLOOKUP(A532,'STOK CIKDITIRO'!C:H,6,0),VLOOKUP(A532,'KATEGORI CIKDITIRO'!A:C,3,0)),0)</f>
        <v>0</v>
      </c>
      <c r="G532" s="8">
        <f>IFERROR(VLOOKUP(A532,'KATEGORI CIKDITIRO'!A:D,4,0),0)</f>
        <v>0</v>
      </c>
      <c r="H532" s="99">
        <f>IFERROR(IFERROR(VLOOKUP(A532,'STOK TRAYEMAN'!C:H,6,0),VLOOKUP(A532,'KATEGORI TRAYEMAN'!A:C,3,0)),0)</f>
        <v>0</v>
      </c>
      <c r="I532" s="8">
        <f>IFERROR(VLOOKUP(A532,'KATEGORI TRAYEMAN'!A:D,4,0),0)</f>
        <v>0</v>
      </c>
      <c r="J532" s="8" t="str">
        <f>IFERROR(VLOOKUP(A532,'NOSTOK PACUL'!A:C,3,0),IFERROR(IF(VLOOKUP(A532,'STOK PACUL'!A:B,2,0)="NOSTOK","E",VLOOKUP(A532,'KATEGORI PACUL'!A:B,2,0)),"E"))</f>
        <v>E</v>
      </c>
      <c r="K532" s="8" t="str">
        <f>IFERROR(VLOOKUP(A532,'NOSTOK PESALAKAN'!A:C,3,0),IFERROR(IF(VLOOKUP(A532,'STOK PESALAKAN'!A:B,2,0)="NOSTOK","E",VLOOKUP(A532,'KATEGORI PESALAKAN'!A:B,2,0)),"E"))</f>
        <v>E</v>
      </c>
      <c r="L532" s="8" t="str">
        <f>IFERROR(VLOOKUP(A532,'NOSTOK CIKDITIRO'!A:C,3,0),IFERROR(IF(VLOOKUP(A532,'STOK CIKDITIRO'!A:B,2,0)="NOSTOK","E",VLOOKUP(A532,'KATEGORI CIKDITIRO'!A:B,2,0)),"E"))</f>
        <v>E</v>
      </c>
      <c r="M532" s="8" t="str">
        <f>IFERROR(VLOOKUP(A532,'NOSTOK TRAYEMAN'!A:C,3,0),IFERROR(IF(VLOOKUP(A532,'STOK TRAYEMAN'!A:B,2,0)="NOSTOK","E",VLOOKUP(A532,'KATEGORI TRAYEMAN'!A:B,2,0)),"E"))</f>
        <v>E</v>
      </c>
      <c r="N532" s="8" t="str">
        <f>IFERROR(VLOOKUP(A532,FR_HITUNG_MINMAX!A:B,2,0),0)</f>
        <v>PER SHOCK DEPAN H.VARIO 125 ORI</v>
      </c>
      <c r="O532" s="8" t="str">
        <f>IFERROR(VLOOKUP(A532,FR_HITUNG_MINMAX!A:D,4,0),0)</f>
        <v>ORISIN</v>
      </c>
      <c r="P532" s="8">
        <f>IFERROR(VLOOKUP(A532,FR_HITUNG_MINMAX!A:G,7,0),1)</f>
        <v>1</v>
      </c>
      <c r="Q532" s="11">
        <f>IFERROR(VLOOKUP(A532,FR_HITUNG_MINMAX!A:J,10,0),1)</f>
        <v>1</v>
      </c>
      <c r="R532" s="8">
        <f>IFERROR(VLOOKUP(A532,FR_HITUNG_MINMAX!A:K,11,0),1)</f>
        <v>1</v>
      </c>
      <c r="S532" s="12">
        <f>IFERROR(VLOOKUP(A532,FR_HITUNG_MINMAX!A:F,6,0),0)</f>
        <v>25000</v>
      </c>
      <c r="T532" s="8">
        <f t="shared" si="345"/>
        <v>16</v>
      </c>
      <c r="U532" s="8">
        <f t="shared" si="320"/>
        <v>0</v>
      </c>
      <c r="V532" s="8">
        <f t="shared" si="321"/>
        <v>0</v>
      </c>
      <c r="W532" s="8">
        <f t="shared" si="346"/>
        <v>0</v>
      </c>
      <c r="X532" s="8">
        <f t="shared" si="347"/>
        <v>0</v>
      </c>
      <c r="Y532" s="16"/>
      <c r="Z532" s="15">
        <f t="shared" si="322"/>
        <v>0</v>
      </c>
      <c r="AA532" s="8">
        <f t="shared" si="348"/>
        <v>0</v>
      </c>
      <c r="AB532" s="16"/>
      <c r="AC532" s="15">
        <f t="shared" si="323"/>
        <v>0</v>
      </c>
      <c r="AD532" s="8">
        <f t="shared" si="324"/>
        <v>0</v>
      </c>
      <c r="AE532" s="16"/>
      <c r="AF532" s="15">
        <f t="shared" si="325"/>
        <v>0</v>
      </c>
      <c r="AG532" s="15">
        <f t="shared" si="349"/>
        <v>0</v>
      </c>
      <c r="AH532" s="16"/>
      <c r="AI532" s="15">
        <f t="shared" si="350"/>
        <v>0</v>
      </c>
      <c r="AJ532" s="8">
        <f t="shared" si="351"/>
        <v>0</v>
      </c>
      <c r="AK532" s="8">
        <f t="shared" si="326"/>
        <v>0</v>
      </c>
      <c r="AL532" s="8">
        <f t="shared" si="327"/>
        <v>0</v>
      </c>
      <c r="AM532" s="8">
        <f t="shared" si="352"/>
        <v>0</v>
      </c>
      <c r="AN532" s="8">
        <f t="shared" si="353"/>
        <v>0</v>
      </c>
      <c r="AO532" s="8">
        <f>IFERROR(VLOOKUP(A532,PERSAMAAN!B:D,3,0),AN532)</f>
        <v>0</v>
      </c>
      <c r="AP532" s="1"/>
      <c r="AQ532" s="8">
        <f t="shared" si="328"/>
        <v>0</v>
      </c>
      <c r="AR532" s="8" t="str">
        <f>IF(AQ532=0,"-",VLOOKUP(A532,FR_HITUNG_MINMAX!A:H,8,0))</f>
        <v>-</v>
      </c>
      <c r="AS532" s="1"/>
      <c r="AT532" s="8" t="str">
        <f t="shared" si="329"/>
        <v>-</v>
      </c>
      <c r="AU532" s="12">
        <f t="shared" si="330"/>
        <v>0</v>
      </c>
      <c r="AV532" s="12">
        <f t="shared" si="331"/>
        <v>0</v>
      </c>
      <c r="AW532" s="8">
        <f t="shared" si="354"/>
        <v>-16</v>
      </c>
      <c r="AX532" s="1"/>
      <c r="AY532" s="8">
        <f t="shared" si="332"/>
        <v>0</v>
      </c>
      <c r="AZ532" s="8" t="str">
        <f>IF(AY532=0,"-",VLOOKUP(A532,FR_HITUNG_MINMAX!A:I,9,0))</f>
        <v>-</v>
      </c>
      <c r="BB532" s="8" t="str">
        <f t="shared" si="333"/>
        <v>-</v>
      </c>
      <c r="BC532" s="12">
        <f t="shared" si="334"/>
        <v>0</v>
      </c>
      <c r="BD532" s="12">
        <f t="shared" si="335"/>
        <v>0</v>
      </c>
      <c r="BE532" s="16"/>
      <c r="BF532" s="8">
        <f>SUMIF('REALISASI ORDER'!C:C,A532,'REALISASI ORDER'!E:E)</f>
        <v>0</v>
      </c>
      <c r="BG532" s="8">
        <f t="shared" si="355"/>
        <v>16</v>
      </c>
      <c r="BH532" s="8">
        <f t="shared" si="336"/>
        <v>0</v>
      </c>
      <c r="BI532" s="8">
        <f t="shared" si="337"/>
        <v>0</v>
      </c>
      <c r="BJ532" s="8">
        <f t="shared" si="356"/>
        <v>0</v>
      </c>
      <c r="BK532" s="33">
        <f t="shared" si="357"/>
        <v>0</v>
      </c>
      <c r="BL532" s="33">
        <f t="shared" si="338"/>
        <v>0</v>
      </c>
      <c r="BM532" s="33">
        <f t="shared" si="339"/>
        <v>0</v>
      </c>
      <c r="BN532" s="33">
        <f t="shared" si="358"/>
        <v>0</v>
      </c>
      <c r="BO532" s="8">
        <f t="shared" si="340"/>
        <v>0</v>
      </c>
      <c r="BP532" s="8">
        <f t="shared" si="341"/>
        <v>0</v>
      </c>
      <c r="BQ532" s="8">
        <f t="shared" si="342"/>
        <v>0</v>
      </c>
      <c r="BR532" s="8">
        <f>IFERROR(ROUNDDOWN(BF532*BN532/(BK532+BL532+BM532+BN),0),0)</f>
        <v>0</v>
      </c>
      <c r="BS532" s="8" t="str">
        <f t="shared" si="343"/>
        <v>51401-KZR-600</v>
      </c>
      <c r="BT532" s="8">
        <f>SUMIF(FR_HITUNG_MINMAX!A:A,ORDER!A532,FR_HITUNG_MINMAX!AS:AS)</f>
        <v>0</v>
      </c>
      <c r="BU532" s="8">
        <f t="shared" si="359"/>
        <v>0</v>
      </c>
      <c r="BV532" s="8" t="str">
        <f t="shared" si="344"/>
        <v>-</v>
      </c>
      <c r="BW532" s="8" t="str">
        <f>VLOOKUP(A532,'STOK PESALAKAN'!A:F,6,0)</f>
        <v/>
      </c>
    </row>
    <row r="533" spans="1:75">
      <c r="A533" s="41" t="s">
        <v>1633</v>
      </c>
      <c r="B533" s="99">
        <f>IFERROR(IFERROR(VLOOKUP(A533,'STOK PACUL'!C:H,6,0),VLOOKUP(A533,'KATEGORI PACUL'!A:C,3,0)),0)</f>
        <v>0</v>
      </c>
      <c r="C533" s="8">
        <f>IFERROR(VLOOKUP(A533,'KATEGORI PACUL'!A:D,4,0),0)</f>
        <v>0</v>
      </c>
      <c r="D533" s="99">
        <f>IFERROR(IFERROR(VLOOKUP(A533,'STOK PESALAKAN'!C:H,6,0),VLOOKUP(A533,'KATEGORI PESALAKAN'!A:C,3,0)),0)</f>
        <v>0</v>
      </c>
      <c r="E533" s="8">
        <f>IFERROR(VLOOKUP(A533,'KATEGORI PESALAKAN'!A:D,4,0),0)</f>
        <v>0</v>
      </c>
      <c r="F533" s="99">
        <f>IFERROR(IFERROR(VLOOKUP(A533,'STOK CIKDITIRO'!C:H,6,0),VLOOKUP(A533,'KATEGORI CIKDITIRO'!A:C,3,0)),0)</f>
        <v>0</v>
      </c>
      <c r="G533" s="8">
        <f>IFERROR(VLOOKUP(A533,'KATEGORI CIKDITIRO'!A:D,4,0),0)</f>
        <v>0</v>
      </c>
      <c r="H533" s="99">
        <f>IFERROR(IFERROR(VLOOKUP(A533,'STOK TRAYEMAN'!C:H,6,0),VLOOKUP(A533,'KATEGORI TRAYEMAN'!A:C,3,0)),0)</f>
        <v>0</v>
      </c>
      <c r="I533" s="8">
        <f>IFERROR(VLOOKUP(A533,'KATEGORI TRAYEMAN'!A:D,4,0),0)</f>
        <v>0</v>
      </c>
      <c r="J533" s="8" t="str">
        <f>IFERROR(VLOOKUP(A533,'NOSTOK PACUL'!A:C,3,0),IFERROR(IF(VLOOKUP(A533,'STOK PACUL'!A:B,2,0)="NOSTOK","E",VLOOKUP(A533,'KATEGORI PACUL'!A:B,2,0)),"E"))</f>
        <v>E</v>
      </c>
      <c r="K533" s="8" t="str">
        <f>IFERROR(VLOOKUP(A533,'NOSTOK PESALAKAN'!A:C,3,0),IFERROR(IF(VLOOKUP(A533,'STOK PESALAKAN'!A:B,2,0)="NOSTOK","E",VLOOKUP(A533,'KATEGORI PESALAKAN'!A:B,2,0)),"E"))</f>
        <v>E</v>
      </c>
      <c r="L533" s="8" t="str">
        <f>IFERROR(VLOOKUP(A533,'NOSTOK CIKDITIRO'!A:C,3,0),IFERROR(IF(VLOOKUP(A533,'STOK CIKDITIRO'!A:B,2,0)="NOSTOK","E",VLOOKUP(A533,'KATEGORI CIKDITIRO'!A:B,2,0)),"E"))</f>
        <v>E</v>
      </c>
      <c r="M533" s="8" t="str">
        <f>IFERROR(VLOOKUP(A533,'NOSTOK TRAYEMAN'!A:C,3,0),IFERROR(IF(VLOOKUP(A533,'STOK TRAYEMAN'!A:B,2,0)="NOSTOK","E",VLOOKUP(A533,'KATEGORI TRAYEMAN'!A:B,2,0)),"E"))</f>
        <v>E</v>
      </c>
      <c r="N533" s="8" t="str">
        <f>IFERROR(VLOOKUP(A533,FR_HITUNG_MINMAX!A:B,2,0),0)</f>
        <v>HANDLE REM KANAN H.SCOOPY ESP ORI</v>
      </c>
      <c r="O533" s="8" t="str">
        <f>IFERROR(VLOOKUP(A533,FR_HITUNG_MINMAX!A:D,4,0),0)</f>
        <v>ORISIN</v>
      </c>
      <c r="P533" s="8">
        <f>IFERROR(VLOOKUP(A533,FR_HITUNG_MINMAX!A:G,7,0),1)</f>
        <v>1</v>
      </c>
      <c r="Q533" s="11">
        <f>IFERROR(VLOOKUP(A533,FR_HITUNG_MINMAX!A:J,10,0),1)</f>
        <v>1</v>
      </c>
      <c r="R533" s="8">
        <f>IFERROR(VLOOKUP(A533,FR_HITUNG_MINMAX!A:K,11,0),1)</f>
        <v>1</v>
      </c>
      <c r="S533" s="12">
        <f>IFERROR(VLOOKUP(A533,FR_HITUNG_MINMAX!A:F,6,0),0)</f>
        <v>52000</v>
      </c>
      <c r="T533" s="8">
        <f t="shared" si="345"/>
        <v>0</v>
      </c>
      <c r="U533" s="8">
        <f t="shared" si="320"/>
        <v>0</v>
      </c>
      <c r="V533" s="8">
        <f t="shared" si="321"/>
        <v>0</v>
      </c>
      <c r="W533" s="8">
        <f t="shared" si="346"/>
        <v>0</v>
      </c>
      <c r="X533" s="8">
        <f t="shared" si="347"/>
        <v>0</v>
      </c>
      <c r="Y533" s="16"/>
      <c r="Z533" s="15">
        <f t="shared" si="322"/>
        <v>0</v>
      </c>
      <c r="AA533" s="8">
        <f t="shared" si="348"/>
        <v>0</v>
      </c>
      <c r="AB533" s="16"/>
      <c r="AC533" s="15">
        <f t="shared" si="323"/>
        <v>0</v>
      </c>
      <c r="AD533" s="8">
        <f t="shared" si="324"/>
        <v>0</v>
      </c>
      <c r="AE533" s="16"/>
      <c r="AF533" s="15">
        <f t="shared" si="325"/>
        <v>0</v>
      </c>
      <c r="AG533" s="15">
        <f t="shared" si="349"/>
        <v>0</v>
      </c>
      <c r="AH533" s="16"/>
      <c r="AI533" s="15">
        <f t="shared" si="350"/>
        <v>0</v>
      </c>
      <c r="AJ533" s="8">
        <f t="shared" si="351"/>
        <v>0</v>
      </c>
      <c r="AK533" s="8">
        <f t="shared" si="326"/>
        <v>0</v>
      </c>
      <c r="AL533" s="8">
        <f t="shared" si="327"/>
        <v>0</v>
      </c>
      <c r="AM533" s="8">
        <f t="shared" si="352"/>
        <v>0</v>
      </c>
      <c r="AN533" s="8">
        <f t="shared" si="353"/>
        <v>0</v>
      </c>
      <c r="AO533" s="8">
        <f>IFERROR(VLOOKUP(A533,PERSAMAAN!B:D,3,0),AN533)</f>
        <v>0</v>
      </c>
      <c r="AP533" s="1"/>
      <c r="AQ533" s="8">
        <f t="shared" si="328"/>
        <v>0</v>
      </c>
      <c r="AR533" s="8" t="str">
        <f>IF(AQ533=0,"-",VLOOKUP(A533,FR_HITUNG_MINMAX!A:H,8,0))</f>
        <v>-</v>
      </c>
      <c r="AS533" s="1"/>
      <c r="AT533" s="8" t="str">
        <f t="shared" si="329"/>
        <v>-</v>
      </c>
      <c r="AU533" s="12">
        <f t="shared" si="330"/>
        <v>0</v>
      </c>
      <c r="AV533" s="12">
        <f t="shared" si="331"/>
        <v>0</v>
      </c>
      <c r="AW533" s="8">
        <f t="shared" si="354"/>
        <v>0</v>
      </c>
      <c r="AX533" s="1"/>
      <c r="AY533" s="8">
        <f t="shared" si="332"/>
        <v>0</v>
      </c>
      <c r="AZ533" s="8" t="str">
        <f>IF(AY533=0,"-",VLOOKUP(A533,FR_HITUNG_MINMAX!A:I,9,0))</f>
        <v>-</v>
      </c>
      <c r="BB533" s="8" t="str">
        <f t="shared" si="333"/>
        <v>-</v>
      </c>
      <c r="BC533" s="12">
        <f t="shared" si="334"/>
        <v>0</v>
      </c>
      <c r="BD533" s="12">
        <f t="shared" si="335"/>
        <v>0</v>
      </c>
      <c r="BE533" s="16"/>
      <c r="BF533" s="8">
        <f>SUMIF('REALISASI ORDER'!C:C,A533,'REALISASI ORDER'!E:E)</f>
        <v>0</v>
      </c>
      <c r="BG533" s="8">
        <f t="shared" si="355"/>
        <v>0</v>
      </c>
      <c r="BH533" s="8">
        <f t="shared" si="336"/>
        <v>0</v>
      </c>
      <c r="BI533" s="8">
        <f t="shared" si="337"/>
        <v>0</v>
      </c>
      <c r="BJ533" s="8">
        <f t="shared" si="356"/>
        <v>0</v>
      </c>
      <c r="BK533" s="33">
        <f t="shared" si="357"/>
        <v>0</v>
      </c>
      <c r="BL533" s="33">
        <f t="shared" si="338"/>
        <v>0</v>
      </c>
      <c r="BM533" s="33">
        <f t="shared" si="339"/>
        <v>0</v>
      </c>
      <c r="BN533" s="33">
        <f t="shared" si="358"/>
        <v>0</v>
      </c>
      <c r="BO533" s="8">
        <f t="shared" si="340"/>
        <v>0</v>
      </c>
      <c r="BP533" s="8">
        <f t="shared" si="341"/>
        <v>0</v>
      </c>
      <c r="BQ533" s="8">
        <f t="shared" si="342"/>
        <v>0</v>
      </c>
      <c r="BR533" s="8">
        <f>IFERROR(ROUNDDOWN(BF533*BN533/(BK533+BL533+BM533+BN),0),0)</f>
        <v>0</v>
      </c>
      <c r="BS533" s="8" t="str">
        <f t="shared" si="343"/>
        <v>53175-K81-N31</v>
      </c>
      <c r="BT533" s="8">
        <f>SUMIF(FR_HITUNG_MINMAX!A:A,ORDER!A533,FR_HITUNG_MINMAX!AS:AS)</f>
        <v>0</v>
      </c>
      <c r="BU533" s="8">
        <f t="shared" si="359"/>
        <v>0</v>
      </c>
      <c r="BV533" s="8" t="str">
        <f t="shared" si="344"/>
        <v>-</v>
      </c>
      <c r="BW533" s="8" t="str">
        <f>VLOOKUP(A533,'STOK PESALAKAN'!A:F,6,0)</f>
        <v/>
      </c>
    </row>
    <row r="534" spans="1:75">
      <c r="A534" s="41" t="s">
        <v>1826</v>
      </c>
      <c r="B534" s="99">
        <f>IFERROR(IFERROR(VLOOKUP(A534,'STOK PACUL'!C:H,6,0),VLOOKUP(A534,'KATEGORI PACUL'!A:C,3,0)),0)</f>
        <v>0</v>
      </c>
      <c r="C534" s="8">
        <f>IFERROR(VLOOKUP(A534,'KATEGORI PACUL'!A:D,4,0),0)</f>
        <v>0</v>
      </c>
      <c r="D534" s="99">
        <f>IFERROR(IFERROR(VLOOKUP(A534,'STOK PESALAKAN'!C:H,6,0),VLOOKUP(A534,'KATEGORI PESALAKAN'!A:C,3,0)),0)</f>
        <v>0</v>
      </c>
      <c r="E534" s="8">
        <f>IFERROR(VLOOKUP(A534,'KATEGORI PESALAKAN'!A:D,4,0),0)</f>
        <v>0</v>
      </c>
      <c r="F534" s="99">
        <f>IFERROR(IFERROR(VLOOKUP(A534,'STOK CIKDITIRO'!C:H,6,0),VLOOKUP(A534,'KATEGORI CIKDITIRO'!A:C,3,0)),0)</f>
        <v>0</v>
      </c>
      <c r="G534" s="8">
        <f>IFERROR(VLOOKUP(A534,'KATEGORI CIKDITIRO'!A:D,4,0),0)</f>
        <v>0</v>
      </c>
      <c r="H534" s="99">
        <f>IFERROR(IFERROR(VLOOKUP(A534,'STOK TRAYEMAN'!C:H,6,0),VLOOKUP(A534,'KATEGORI TRAYEMAN'!A:C,3,0)),0)</f>
        <v>0</v>
      </c>
      <c r="I534" s="8">
        <f>IFERROR(VLOOKUP(A534,'KATEGORI TRAYEMAN'!A:D,4,0),0)</f>
        <v>0</v>
      </c>
      <c r="J534" s="8" t="str">
        <f>IFERROR(VLOOKUP(A534,'NOSTOK PACUL'!A:C,3,0),IFERROR(IF(VLOOKUP(A534,'STOK PACUL'!A:B,2,0)="NOSTOK","E",VLOOKUP(A534,'KATEGORI PACUL'!A:B,2,0)),"E"))</f>
        <v>E</v>
      </c>
      <c r="K534" s="8" t="str">
        <f>IFERROR(VLOOKUP(A534,'NOSTOK PESALAKAN'!A:C,3,0),IFERROR(IF(VLOOKUP(A534,'STOK PESALAKAN'!A:B,2,0)="NOSTOK","E",VLOOKUP(A534,'KATEGORI PESALAKAN'!A:B,2,0)),"E"))</f>
        <v>E</v>
      </c>
      <c r="L534" s="8" t="str">
        <f>IFERROR(VLOOKUP(A534,'NOSTOK CIKDITIRO'!A:C,3,0),IFERROR(IF(VLOOKUP(A534,'STOK CIKDITIRO'!A:B,2,0)="NOSTOK","E",VLOOKUP(A534,'KATEGORI CIKDITIRO'!A:B,2,0)),"E"))</f>
        <v>E</v>
      </c>
      <c r="M534" s="8" t="str">
        <f>IFERROR(VLOOKUP(A534,'NOSTOK TRAYEMAN'!A:C,3,0),IFERROR(IF(VLOOKUP(A534,'STOK TRAYEMAN'!A:B,2,0)="NOSTOK","E",VLOOKUP(A534,'KATEGORI TRAYEMAN'!A:B,2,0)),"E"))</f>
        <v>E</v>
      </c>
      <c r="N534" s="8" t="str">
        <f>IFERROR(VLOOKUP(A534,FR_HITUNG_MINMAX!A:B,2,0),0)</f>
        <v>HANDLE REM MIO 125/JUPITER Z/NEW/MX (PS)</v>
      </c>
      <c r="O534" s="8" t="str">
        <f>IFERROR(VLOOKUP(A534,FR_HITUNG_MINMAX!A:D,4,0),0)</f>
        <v>ORISIN</v>
      </c>
      <c r="P534" s="8">
        <f>IFERROR(VLOOKUP(A534,FR_HITUNG_MINMAX!A:G,7,0),1)</f>
        <v>1</v>
      </c>
      <c r="Q534" s="11" t="str">
        <f>IFERROR(VLOOKUP(A534,FR_HITUNG_MINMAX!A:J,10,0),1)</f>
        <v>1</v>
      </c>
      <c r="R534" s="8">
        <f>IFERROR(VLOOKUP(A534,FR_HITUNG_MINMAX!A:K,11,0),1)</f>
        <v>1</v>
      </c>
      <c r="S534" s="12">
        <f>IFERROR(VLOOKUP(A534,FR_HITUNG_MINMAX!A:F,6,0),0)</f>
        <v>32578.788616333699</v>
      </c>
      <c r="T534" s="8">
        <f t="shared" si="345"/>
        <v>0</v>
      </c>
      <c r="U534" s="8">
        <f t="shared" si="320"/>
        <v>0</v>
      </c>
      <c r="V534" s="8">
        <f t="shared" si="321"/>
        <v>0</v>
      </c>
      <c r="W534" s="8">
        <f t="shared" si="346"/>
        <v>0</v>
      </c>
      <c r="X534" s="8">
        <f t="shared" si="347"/>
        <v>0</v>
      </c>
      <c r="Y534" s="16"/>
      <c r="Z534" s="15">
        <f t="shared" si="322"/>
        <v>0</v>
      </c>
      <c r="AA534" s="8">
        <f t="shared" si="348"/>
        <v>0</v>
      </c>
      <c r="AB534" s="16"/>
      <c r="AC534" s="15">
        <f t="shared" si="323"/>
        <v>0</v>
      </c>
      <c r="AD534" s="8">
        <f t="shared" si="324"/>
        <v>0</v>
      </c>
      <c r="AE534" s="16"/>
      <c r="AF534" s="15">
        <f t="shared" si="325"/>
        <v>0</v>
      </c>
      <c r="AG534" s="15">
        <f t="shared" si="349"/>
        <v>0</v>
      </c>
      <c r="AH534" s="16"/>
      <c r="AI534" s="15">
        <f t="shared" si="350"/>
        <v>0</v>
      </c>
      <c r="AJ534" s="8">
        <f t="shared" si="351"/>
        <v>0</v>
      </c>
      <c r="AK534" s="8">
        <f t="shared" si="326"/>
        <v>0</v>
      </c>
      <c r="AL534" s="8">
        <f t="shared" si="327"/>
        <v>0</v>
      </c>
      <c r="AM534" s="8">
        <f t="shared" si="352"/>
        <v>0</v>
      </c>
      <c r="AN534" s="8">
        <f t="shared" si="353"/>
        <v>0</v>
      </c>
      <c r="AO534" s="8">
        <f>IFERROR(VLOOKUP(A534,PERSAMAAN!B:D,3,0),AN534)</f>
        <v>0</v>
      </c>
      <c r="AP534" s="1"/>
      <c r="AQ534" s="8">
        <f t="shared" si="328"/>
        <v>0</v>
      </c>
      <c r="AR534" s="8" t="str">
        <f>IF(AQ534=0,"-",VLOOKUP(A534,FR_HITUNG_MINMAX!A:H,8,0))</f>
        <v>-</v>
      </c>
      <c r="AS534" s="1"/>
      <c r="AT534" s="8" t="str">
        <f t="shared" si="329"/>
        <v>-</v>
      </c>
      <c r="AU534" s="12">
        <f t="shared" si="330"/>
        <v>0</v>
      </c>
      <c r="AV534" s="12">
        <f t="shared" si="331"/>
        <v>0</v>
      </c>
      <c r="AW534" s="8">
        <f t="shared" si="354"/>
        <v>0</v>
      </c>
      <c r="AX534" s="1"/>
      <c r="AY534" s="8">
        <f t="shared" si="332"/>
        <v>0</v>
      </c>
      <c r="AZ534" s="8" t="str">
        <f>IF(AY534=0,"-",VLOOKUP(A534,FR_HITUNG_MINMAX!A:I,9,0))</f>
        <v>-</v>
      </c>
      <c r="BB534" s="8" t="str">
        <f t="shared" si="333"/>
        <v>-</v>
      </c>
      <c r="BC534" s="12">
        <f t="shared" si="334"/>
        <v>0</v>
      </c>
      <c r="BD534" s="12">
        <f t="shared" si="335"/>
        <v>0</v>
      </c>
      <c r="BE534" s="16"/>
      <c r="BF534" s="8">
        <f>SUMIF('REALISASI ORDER'!C:C,A534,'REALISASI ORDER'!E:E)</f>
        <v>0</v>
      </c>
      <c r="BG534" s="8">
        <f t="shared" si="355"/>
        <v>0</v>
      </c>
      <c r="BH534" s="8">
        <f t="shared" si="336"/>
        <v>0</v>
      </c>
      <c r="BI534" s="8">
        <f t="shared" si="337"/>
        <v>0</v>
      </c>
      <c r="BJ534" s="8">
        <f t="shared" si="356"/>
        <v>0</v>
      </c>
      <c r="BK534" s="33">
        <f t="shared" si="357"/>
        <v>0</v>
      </c>
      <c r="BL534" s="33">
        <f t="shared" si="338"/>
        <v>0</v>
      </c>
      <c r="BM534" s="33">
        <f t="shared" si="339"/>
        <v>0</v>
      </c>
      <c r="BN534" s="33">
        <f t="shared" si="358"/>
        <v>0</v>
      </c>
      <c r="BO534" s="8">
        <f t="shared" si="340"/>
        <v>0</v>
      </c>
      <c r="BP534" s="8">
        <f t="shared" si="341"/>
        <v>0</v>
      </c>
      <c r="BQ534" s="8">
        <f t="shared" si="342"/>
        <v>0</v>
      </c>
      <c r="BR534" s="8">
        <f>IFERROR(ROUNDDOWN(BF534*BN534/(BK534+BL534+BM534+BN),0),0)</f>
        <v>0</v>
      </c>
      <c r="BS534" s="8" t="str">
        <f t="shared" si="343"/>
        <v>5TL-H3922-00</v>
      </c>
      <c r="BT534" s="8">
        <f>SUMIF(FR_HITUNG_MINMAX!A:A,ORDER!A534,FR_HITUNG_MINMAX!AS:AS)</f>
        <v>0</v>
      </c>
      <c r="BU534" s="8">
        <f t="shared" si="359"/>
        <v>0</v>
      </c>
      <c r="BV534" s="8" t="str">
        <f t="shared" si="344"/>
        <v>-</v>
      </c>
      <c r="BW534" s="8" t="e">
        <f>VLOOKUP(A534,'STOK PESALAKAN'!A:F,6,0)</f>
        <v>#N/A</v>
      </c>
    </row>
    <row r="535" spans="1:75">
      <c r="A535" s="41" t="s">
        <v>555</v>
      </c>
      <c r="B535" s="99">
        <f>IFERROR(IFERROR(VLOOKUP(A535,'STOK PACUL'!C:H,6,0),VLOOKUP(A535,'KATEGORI PACUL'!A:C,3,0)),0)</f>
        <v>0</v>
      </c>
      <c r="C535" s="8">
        <f>IFERROR(VLOOKUP(A535,'KATEGORI PACUL'!A:D,4,0),0)</f>
        <v>0</v>
      </c>
      <c r="D535" s="99">
        <f>IFERROR(IFERROR(VLOOKUP(A535,'STOK PESALAKAN'!C:H,6,0),VLOOKUP(A535,'KATEGORI PESALAKAN'!A:C,3,0)),0)</f>
        <v>0</v>
      </c>
      <c r="E535" s="8">
        <f>IFERROR(VLOOKUP(A535,'KATEGORI PESALAKAN'!A:D,4,0),0)</f>
        <v>0</v>
      </c>
      <c r="F535" s="99">
        <f>IFERROR(IFERROR(VLOOKUP(A535,'STOK CIKDITIRO'!C:H,6,0),VLOOKUP(A535,'KATEGORI CIKDITIRO'!A:C,3,0)),0)</f>
        <v>0</v>
      </c>
      <c r="G535" s="8">
        <f>IFERROR(VLOOKUP(A535,'KATEGORI CIKDITIRO'!A:D,4,0),0)</f>
        <v>0</v>
      </c>
      <c r="H535" s="99">
        <f>IFERROR(IFERROR(VLOOKUP(A535,'STOK TRAYEMAN'!C:H,6,0),VLOOKUP(A535,'KATEGORI TRAYEMAN'!A:C,3,0)),0)</f>
        <v>0</v>
      </c>
      <c r="I535" s="8">
        <f>IFERROR(VLOOKUP(A535,'KATEGORI TRAYEMAN'!A:D,4,0),0)</f>
        <v>0</v>
      </c>
      <c r="J535" s="8" t="str">
        <f>IFERROR(VLOOKUP(A535,'NOSTOK PACUL'!A:C,3,0),IFERROR(IF(VLOOKUP(A535,'STOK PACUL'!A:B,2,0)="NOSTOK","E",VLOOKUP(A535,'KATEGORI PACUL'!A:B,2,0)),"E"))</f>
        <v>E</v>
      </c>
      <c r="K535" s="8" t="str">
        <f>IFERROR(VLOOKUP(A535,'NOSTOK PESALAKAN'!A:C,3,0),IFERROR(IF(VLOOKUP(A535,'STOK PESALAKAN'!A:B,2,0)="NOSTOK","E",VLOOKUP(A535,'KATEGORI PESALAKAN'!A:B,2,0)),"E"))</f>
        <v>E</v>
      </c>
      <c r="L535" s="8" t="str">
        <f>IFERROR(VLOOKUP(A535,'NOSTOK CIKDITIRO'!A:C,3,0),IFERROR(IF(VLOOKUP(A535,'STOK CIKDITIRO'!A:B,2,0)="NOSTOK","E",VLOOKUP(A535,'KATEGORI CIKDITIRO'!A:B,2,0)),"E"))</f>
        <v>E</v>
      </c>
      <c r="M535" s="8" t="str">
        <f>IFERROR(VLOOKUP(A535,'NOSTOK TRAYEMAN'!A:C,3,0),IFERROR(IF(VLOOKUP(A535,'STOK TRAYEMAN'!A:B,2,0)="NOSTOK","E",VLOOKUP(A535,'KATEGORI TRAYEMAN'!A:B,2,0)),"E"))</f>
        <v>E</v>
      </c>
      <c r="N535" s="8" t="str">
        <f>IFERROR(VLOOKUP(A535,FR_HITUNG_MINMAX!A:B,2,0),0)</f>
        <v>COVER BAWAH H.BEAT</v>
      </c>
      <c r="O535" s="8" t="str">
        <f>IFERROR(VLOOKUP(A535,FR_HITUNG_MINMAX!A:D,4,0),0)</f>
        <v>ORISIN</v>
      </c>
      <c r="P535" s="8">
        <f>IFERROR(VLOOKUP(A535,FR_HITUNG_MINMAX!A:G,7,0),1)</f>
        <v>1</v>
      </c>
      <c r="Q535" s="11">
        <f>IFERROR(VLOOKUP(A535,FR_HITUNG_MINMAX!A:J,10,0),1)</f>
        <v>1</v>
      </c>
      <c r="R535" s="8">
        <f>IFERROR(VLOOKUP(A535,FR_HITUNG_MINMAX!A:K,11,0),1)</f>
        <v>1</v>
      </c>
      <c r="S535" s="12">
        <f>IFERROR(VLOOKUP(A535,FR_HITUNG_MINMAX!A:F,6,0),0)</f>
        <v>75500</v>
      </c>
      <c r="T535" s="8">
        <f t="shared" si="345"/>
        <v>0</v>
      </c>
      <c r="U535" s="8">
        <f t="shared" si="320"/>
        <v>0</v>
      </c>
      <c r="V535" s="8">
        <f t="shared" si="321"/>
        <v>0</v>
      </c>
      <c r="W535" s="8">
        <f t="shared" si="346"/>
        <v>0</v>
      </c>
      <c r="X535" s="8">
        <f t="shared" si="347"/>
        <v>0</v>
      </c>
      <c r="Y535" s="16"/>
      <c r="Z535" s="15">
        <f t="shared" si="322"/>
        <v>0</v>
      </c>
      <c r="AA535" s="8">
        <f t="shared" si="348"/>
        <v>0</v>
      </c>
      <c r="AB535" s="16"/>
      <c r="AC535" s="15">
        <f t="shared" si="323"/>
        <v>0</v>
      </c>
      <c r="AD535" s="8">
        <f t="shared" si="324"/>
        <v>0</v>
      </c>
      <c r="AE535" s="16"/>
      <c r="AF535" s="15">
        <f t="shared" si="325"/>
        <v>0</v>
      </c>
      <c r="AG535" s="15">
        <f t="shared" si="349"/>
        <v>0</v>
      </c>
      <c r="AH535" s="16"/>
      <c r="AI535" s="15">
        <f t="shared" si="350"/>
        <v>0</v>
      </c>
      <c r="AJ535" s="8">
        <f t="shared" si="351"/>
        <v>0</v>
      </c>
      <c r="AK535" s="8">
        <f t="shared" si="326"/>
        <v>0</v>
      </c>
      <c r="AL535" s="8">
        <f t="shared" si="327"/>
        <v>0</v>
      </c>
      <c r="AM535" s="8">
        <f t="shared" si="352"/>
        <v>0</v>
      </c>
      <c r="AN535" s="8">
        <f t="shared" si="353"/>
        <v>0</v>
      </c>
      <c r="AO535" s="8">
        <f>IFERROR(VLOOKUP(A535,PERSAMAAN!B:D,3,0),AN535)</f>
        <v>0</v>
      </c>
      <c r="AP535" s="1"/>
      <c r="AQ535" s="8">
        <f t="shared" si="328"/>
        <v>0</v>
      </c>
      <c r="AR535" s="8" t="str">
        <f>IF(AQ535=0,"-",VLOOKUP(A535,FR_HITUNG_MINMAX!A:H,8,0))</f>
        <v>-</v>
      </c>
      <c r="AS535" s="1"/>
      <c r="AT535" s="8" t="str">
        <f t="shared" si="329"/>
        <v>-</v>
      </c>
      <c r="AU535" s="12">
        <f t="shared" si="330"/>
        <v>0</v>
      </c>
      <c r="AV535" s="12">
        <f t="shared" si="331"/>
        <v>0</v>
      </c>
      <c r="AW535" s="8">
        <f t="shared" si="354"/>
        <v>0</v>
      </c>
      <c r="AX535" s="1"/>
      <c r="AY535" s="8">
        <f t="shared" si="332"/>
        <v>0</v>
      </c>
      <c r="AZ535" s="8" t="str">
        <f>IF(AY535=0,"-",VLOOKUP(A535,FR_HITUNG_MINMAX!A:I,9,0))</f>
        <v>-</v>
      </c>
      <c r="BB535" s="8" t="str">
        <f t="shared" si="333"/>
        <v>-</v>
      </c>
      <c r="BC535" s="12">
        <f t="shared" si="334"/>
        <v>0</v>
      </c>
      <c r="BD535" s="12">
        <f t="shared" si="335"/>
        <v>0</v>
      </c>
      <c r="BE535" s="16"/>
      <c r="BF535" s="8">
        <f>SUMIF('REALISASI ORDER'!C:C,A535,'REALISASI ORDER'!E:E)</f>
        <v>0</v>
      </c>
      <c r="BG535" s="8">
        <f t="shared" si="355"/>
        <v>0</v>
      </c>
      <c r="BH535" s="8">
        <f t="shared" si="336"/>
        <v>0</v>
      </c>
      <c r="BI535" s="8">
        <f t="shared" si="337"/>
        <v>0</v>
      </c>
      <c r="BJ535" s="8">
        <f t="shared" si="356"/>
        <v>0</v>
      </c>
      <c r="BK535" s="33">
        <f t="shared" si="357"/>
        <v>0</v>
      </c>
      <c r="BL535" s="33">
        <f t="shared" si="338"/>
        <v>0</v>
      </c>
      <c r="BM535" s="33">
        <f t="shared" si="339"/>
        <v>0</v>
      </c>
      <c r="BN535" s="33">
        <f t="shared" si="358"/>
        <v>0</v>
      </c>
      <c r="BO535" s="8">
        <f t="shared" si="340"/>
        <v>0</v>
      </c>
      <c r="BP535" s="8">
        <f t="shared" si="341"/>
        <v>0</v>
      </c>
      <c r="BQ535" s="8">
        <f t="shared" si="342"/>
        <v>0</v>
      </c>
      <c r="BR535" s="8">
        <f>IFERROR(ROUNDDOWN(BF535*BN535/(BK535+BL535+BM535+BN),0),0)</f>
        <v>0</v>
      </c>
      <c r="BS535" s="8" t="str">
        <f t="shared" si="343"/>
        <v>64308-K1A-N00ZA</v>
      </c>
      <c r="BT535" s="8">
        <f>SUMIF(FR_HITUNG_MINMAX!A:A,ORDER!A535,FR_HITUNG_MINMAX!AS:AS)</f>
        <v>0</v>
      </c>
      <c r="BU535" s="8">
        <f t="shared" si="359"/>
        <v>0</v>
      </c>
      <c r="BV535" s="8" t="str">
        <f t="shared" si="344"/>
        <v>-</v>
      </c>
      <c r="BW535" s="8" t="str">
        <f>VLOOKUP(A535,'STOK PESALAKAN'!A:F,6,0)</f>
        <v/>
      </c>
    </row>
    <row r="536" spans="1:75" ht="15" customHeight="1">
      <c r="A536" s="41" t="s">
        <v>1636</v>
      </c>
      <c r="B536" s="99">
        <f>IFERROR(IFERROR(VLOOKUP(A536,'STOK PACUL'!C:H,6,0),VLOOKUP(A536,'KATEGORI PACUL'!A:C,3,0)),0)</f>
        <v>0</v>
      </c>
      <c r="C536" s="8">
        <f>IFERROR(VLOOKUP(A536,'KATEGORI PACUL'!A:D,4,0),0)</f>
        <v>0</v>
      </c>
      <c r="D536" s="99">
        <f>IFERROR(IFERROR(VLOOKUP(A536,'STOK PESALAKAN'!C:H,6,0),VLOOKUP(A536,'KATEGORI PESALAKAN'!A:C,3,0)),0)</f>
        <v>0</v>
      </c>
      <c r="E536" s="8">
        <f>IFERROR(VLOOKUP(A536,'KATEGORI PESALAKAN'!A:D,4,0),0)</f>
        <v>0</v>
      </c>
      <c r="F536" s="99">
        <f>IFERROR(IFERROR(VLOOKUP(A536,'STOK CIKDITIRO'!C:H,6,0),VLOOKUP(A536,'KATEGORI CIKDITIRO'!A:C,3,0)),0)</f>
        <v>0</v>
      </c>
      <c r="G536" s="8">
        <f>IFERROR(VLOOKUP(A536,'KATEGORI CIKDITIRO'!A:D,4,0),0)</f>
        <v>0</v>
      </c>
      <c r="H536" s="99">
        <f>IFERROR(IFERROR(VLOOKUP(A536,'STOK TRAYEMAN'!C:H,6,0),VLOOKUP(A536,'KATEGORI TRAYEMAN'!A:C,3,0)),0)</f>
        <v>0</v>
      </c>
      <c r="I536" s="8">
        <f>IFERROR(VLOOKUP(A536,'KATEGORI TRAYEMAN'!A:D,4,0),0)</f>
        <v>0</v>
      </c>
      <c r="J536" s="8" t="str">
        <f>IFERROR(VLOOKUP(A536,'NOSTOK PACUL'!A:C,3,0),IFERROR(IF(VLOOKUP(A536,'STOK PACUL'!A:B,2,0)="NOSTOK","E",VLOOKUP(A536,'KATEGORI PACUL'!A:B,2,0)),"E"))</f>
        <v>E</v>
      </c>
      <c r="K536" s="8" t="str">
        <f>IFERROR(VLOOKUP(A536,'NOSTOK PESALAKAN'!A:C,3,0),IFERROR(IF(VLOOKUP(A536,'STOK PESALAKAN'!A:B,2,0)="NOSTOK","E",VLOOKUP(A536,'KATEGORI PESALAKAN'!A:B,2,0)),"E"))</f>
        <v>E</v>
      </c>
      <c r="L536" s="8" t="str">
        <f>IFERROR(VLOOKUP(A536,'NOSTOK CIKDITIRO'!A:C,3,0),IFERROR(IF(VLOOKUP(A536,'STOK CIKDITIRO'!A:B,2,0)="NOSTOK","E",VLOOKUP(A536,'KATEGORI CIKDITIRO'!A:B,2,0)),"E"))</f>
        <v>E</v>
      </c>
      <c r="M536" s="8" t="str">
        <f>IFERROR(VLOOKUP(A536,'NOSTOK TRAYEMAN'!A:C,3,0),IFERROR(IF(VLOOKUP(A536,'STOK TRAYEMAN'!A:B,2,0)="NOSTOK","E",VLOOKUP(A536,'KATEGORI TRAYEMAN'!A:B,2,0)),"E"))</f>
        <v>E</v>
      </c>
      <c r="N536" s="8" t="str">
        <f>IFERROR(VLOOKUP(A536,FR_HITUNG_MINMAX!A:B,2,0),0)</f>
        <v>COVER FR LOWER/TADAH LUMPUR H.BEAT ESP DIG ORI</v>
      </c>
      <c r="O536" s="8" t="str">
        <f>IFERROR(VLOOKUP(A536,FR_HITUNG_MINMAX!A:D,4,0),0)</f>
        <v>ORISIN</v>
      </c>
      <c r="P536" s="8">
        <f>IFERROR(VLOOKUP(A536,FR_HITUNG_MINMAX!A:G,7,0),1)</f>
        <v>1</v>
      </c>
      <c r="Q536" s="11">
        <f>IFERROR(VLOOKUP(A536,FR_HITUNG_MINMAX!A:J,10,0),1)</f>
        <v>1</v>
      </c>
      <c r="R536" s="8">
        <f>IFERROR(VLOOKUP(A536,FR_HITUNG_MINMAX!A:K,11,0),1)</f>
        <v>1</v>
      </c>
      <c r="S536" s="12">
        <f>IFERROR(VLOOKUP(A536,FR_HITUNG_MINMAX!A:F,6,0),0)</f>
        <v>75200</v>
      </c>
      <c r="T536" s="8">
        <f t="shared" si="345"/>
        <v>0</v>
      </c>
      <c r="U536" s="8">
        <f t="shared" si="320"/>
        <v>0</v>
      </c>
      <c r="V536" s="8">
        <f t="shared" si="321"/>
        <v>0</v>
      </c>
      <c r="W536" s="8">
        <f t="shared" si="346"/>
        <v>0</v>
      </c>
      <c r="X536" s="8">
        <f t="shared" si="347"/>
        <v>0</v>
      </c>
      <c r="Y536" s="16"/>
      <c r="Z536" s="15">
        <f t="shared" si="322"/>
        <v>0</v>
      </c>
      <c r="AA536" s="8">
        <f t="shared" si="348"/>
        <v>0</v>
      </c>
      <c r="AB536" s="16"/>
      <c r="AC536" s="15">
        <f t="shared" si="323"/>
        <v>0</v>
      </c>
      <c r="AD536" s="8">
        <f t="shared" si="324"/>
        <v>0</v>
      </c>
      <c r="AE536" s="16"/>
      <c r="AF536" s="15">
        <f t="shared" si="325"/>
        <v>0</v>
      </c>
      <c r="AG536" s="15">
        <f t="shared" si="349"/>
        <v>0</v>
      </c>
      <c r="AH536" s="16"/>
      <c r="AI536" s="15">
        <f t="shared" si="350"/>
        <v>0</v>
      </c>
      <c r="AJ536" s="8">
        <f t="shared" si="351"/>
        <v>0</v>
      </c>
      <c r="AK536" s="8">
        <f t="shared" si="326"/>
        <v>0</v>
      </c>
      <c r="AL536" s="8">
        <f t="shared" si="327"/>
        <v>0</v>
      </c>
      <c r="AM536" s="8">
        <f t="shared" si="352"/>
        <v>0</v>
      </c>
      <c r="AN536" s="8">
        <f t="shared" si="353"/>
        <v>0</v>
      </c>
      <c r="AO536" s="8">
        <f>IFERROR(VLOOKUP(A536,PERSAMAAN!B:D,3,0),AN536)</f>
        <v>0</v>
      </c>
      <c r="AP536" s="1"/>
      <c r="AQ536" s="8">
        <f t="shared" si="328"/>
        <v>0</v>
      </c>
      <c r="AR536" s="8" t="str">
        <f>IF(AQ536=0,"-",VLOOKUP(A536,FR_HITUNG_MINMAX!A:H,8,0))</f>
        <v>-</v>
      </c>
      <c r="AS536" s="1"/>
      <c r="AT536" s="8" t="str">
        <f t="shared" si="329"/>
        <v>-</v>
      </c>
      <c r="AU536" s="12">
        <f t="shared" si="330"/>
        <v>0</v>
      </c>
      <c r="AV536" s="12">
        <f t="shared" si="331"/>
        <v>0</v>
      </c>
      <c r="AW536" s="8">
        <f t="shared" si="354"/>
        <v>0</v>
      </c>
      <c r="AX536" s="1"/>
      <c r="AY536" s="8">
        <f t="shared" si="332"/>
        <v>0</v>
      </c>
      <c r="AZ536" s="8" t="str">
        <f>IF(AY536=0,"-",VLOOKUP(A536,FR_HITUNG_MINMAX!A:I,9,0))</f>
        <v>-</v>
      </c>
      <c r="BB536" s="8" t="str">
        <f t="shared" si="333"/>
        <v>-</v>
      </c>
      <c r="BC536" s="12">
        <f t="shared" si="334"/>
        <v>0</v>
      </c>
      <c r="BD536" s="12">
        <f t="shared" si="335"/>
        <v>0</v>
      </c>
      <c r="BE536" s="16"/>
      <c r="BF536" s="8">
        <f>SUMIF('REALISASI ORDER'!C:C,A536,'REALISASI ORDER'!E:E)</f>
        <v>0</v>
      </c>
      <c r="BG536" s="8">
        <f t="shared" si="355"/>
        <v>0</v>
      </c>
      <c r="BH536" s="8">
        <f t="shared" si="336"/>
        <v>0</v>
      </c>
      <c r="BI536" s="8">
        <f t="shared" si="337"/>
        <v>0</v>
      </c>
      <c r="BJ536" s="8">
        <f t="shared" si="356"/>
        <v>0</v>
      </c>
      <c r="BK536" s="33">
        <f t="shared" si="357"/>
        <v>0</v>
      </c>
      <c r="BL536" s="33">
        <f t="shared" si="338"/>
        <v>0</v>
      </c>
      <c r="BM536" s="33">
        <f t="shared" si="339"/>
        <v>0</v>
      </c>
      <c r="BN536" s="33">
        <f t="shared" si="358"/>
        <v>0</v>
      </c>
      <c r="BO536" s="8">
        <f t="shared" si="340"/>
        <v>0</v>
      </c>
      <c r="BP536" s="8">
        <f t="shared" si="341"/>
        <v>0</v>
      </c>
      <c r="BQ536" s="8">
        <f t="shared" si="342"/>
        <v>0</v>
      </c>
      <c r="BR536" s="8">
        <f>IFERROR(ROUNDDOWN(BF536*BN536/(BK536+BL536+BM536+BN),0),0)</f>
        <v>0</v>
      </c>
      <c r="BS536" s="8" t="str">
        <f t="shared" si="343"/>
        <v>64308-K81-N00ZA</v>
      </c>
      <c r="BT536" s="8">
        <f>SUMIF(FR_HITUNG_MINMAX!A:A,ORDER!A536,FR_HITUNG_MINMAX!AS:AS)</f>
        <v>0</v>
      </c>
      <c r="BU536" s="8">
        <f t="shared" si="359"/>
        <v>0</v>
      </c>
      <c r="BV536" s="8" t="str">
        <f t="shared" si="344"/>
        <v>-</v>
      </c>
      <c r="BW536" s="8" t="str">
        <f>VLOOKUP(A536,'STOK PESALAKAN'!A:F,6,0)</f>
        <v/>
      </c>
    </row>
    <row r="537" spans="1:75">
      <c r="A537" s="41" t="s">
        <v>2014</v>
      </c>
      <c r="B537" s="99">
        <f>IFERROR(IFERROR(VLOOKUP(A537,'STOK PACUL'!C:H,6,0),VLOOKUP(A537,'KATEGORI PACUL'!A:C,3,0)),0)</f>
        <v>0</v>
      </c>
      <c r="C537" s="8">
        <f>IFERROR(VLOOKUP(A537,'KATEGORI PACUL'!A:D,4,0),0)</f>
        <v>0</v>
      </c>
      <c r="D537" s="99">
        <f>IFERROR(IFERROR(VLOOKUP(A537,'STOK PESALAKAN'!C:H,6,0),VLOOKUP(A537,'KATEGORI PESALAKAN'!A:C,3,0)),0)</f>
        <v>0</v>
      </c>
      <c r="E537" s="8">
        <f>IFERROR(VLOOKUP(A537,'KATEGORI PESALAKAN'!A:D,4,0),0)</f>
        <v>0</v>
      </c>
      <c r="F537" s="99">
        <f>IFERROR(IFERROR(VLOOKUP(A537,'STOK CIKDITIRO'!C:H,6,0),VLOOKUP(A537,'KATEGORI CIKDITIRO'!A:C,3,0)),0)</f>
        <v>0</v>
      </c>
      <c r="G537" s="8">
        <f>IFERROR(VLOOKUP(A537,'KATEGORI CIKDITIRO'!A:D,4,0),0)</f>
        <v>0</v>
      </c>
      <c r="H537" s="99">
        <f>IFERROR(IFERROR(VLOOKUP(A537,'STOK TRAYEMAN'!C:H,6,0),VLOOKUP(A537,'KATEGORI TRAYEMAN'!A:C,3,0)),0)</f>
        <v>0</v>
      </c>
      <c r="I537" s="8">
        <f>IFERROR(VLOOKUP(A537,'KATEGORI TRAYEMAN'!A:D,4,0),0)</f>
        <v>0</v>
      </c>
      <c r="J537" s="8" t="str">
        <f>IFERROR(VLOOKUP(A537,'NOSTOK PACUL'!A:C,3,0),IFERROR(IF(VLOOKUP(A537,'STOK PACUL'!A:B,2,0)="NOSTOK","E",VLOOKUP(A537,'KATEGORI PACUL'!A:B,2,0)),"E"))</f>
        <v>E</v>
      </c>
      <c r="K537" s="8" t="str">
        <f>IFERROR(VLOOKUP(A537,'NOSTOK PESALAKAN'!A:C,3,0),IFERROR(IF(VLOOKUP(A537,'STOK PESALAKAN'!A:B,2,0)="NOSTOK","E",VLOOKUP(A537,'KATEGORI PESALAKAN'!A:B,2,0)),"E"))</f>
        <v>E</v>
      </c>
      <c r="L537" s="8" t="str">
        <f>IFERROR(VLOOKUP(A537,'NOSTOK CIKDITIRO'!A:C,3,0),IFERROR(IF(VLOOKUP(A537,'STOK CIKDITIRO'!A:B,2,0)="NOSTOK","E",VLOOKUP(A537,'KATEGORI CIKDITIRO'!A:B,2,0)),"E"))</f>
        <v>E</v>
      </c>
      <c r="M537" s="8" t="str">
        <f>IFERROR(VLOOKUP(A537,'NOSTOK TRAYEMAN'!A:C,3,0),IFERROR(IF(VLOOKUP(A537,'STOK TRAYEMAN'!A:B,2,0)="NOSTOK","E",VLOOKUP(A537,'KATEGORI TRAYEMAN'!A:B,2,0)),"E"))</f>
        <v>E</v>
      </c>
      <c r="N537" s="8" t="str">
        <f>IFERROR(VLOOKUP(A537,FR_HITUNG_MINMAX!A:B,2,0),0)</f>
        <v>COVER INNER LOWER/COVER KONTAK H.BEAT ESP ORI</v>
      </c>
      <c r="O537" s="8" t="str">
        <f>IFERROR(VLOOKUP(A537,FR_HITUNG_MINMAX!A:D,4,0),0)</f>
        <v>ORISIN</v>
      </c>
      <c r="P537" s="8">
        <f>IFERROR(VLOOKUP(A537,FR_HITUNG_MINMAX!A:G,7,0),1)</f>
        <v>1</v>
      </c>
      <c r="Q537" s="11">
        <f>IFERROR(VLOOKUP(A537,FR_HITUNG_MINMAX!A:J,10,0),1)</f>
        <v>1</v>
      </c>
      <c r="R537" s="8">
        <f>IFERROR(VLOOKUP(A537,FR_HITUNG_MINMAX!A:K,11,0),1)</f>
        <v>1</v>
      </c>
      <c r="S537" s="12">
        <f>IFERROR(VLOOKUP(A537,FR_HITUNG_MINMAX!A:F,6,0),0)</f>
        <v>58700</v>
      </c>
      <c r="T537" s="8">
        <f t="shared" si="345"/>
        <v>0</v>
      </c>
      <c r="U537" s="8">
        <f t="shared" si="320"/>
        <v>0</v>
      </c>
      <c r="V537" s="8">
        <f t="shared" si="321"/>
        <v>0</v>
      </c>
      <c r="W537" s="8">
        <f t="shared" si="346"/>
        <v>0</v>
      </c>
      <c r="X537" s="8">
        <f t="shared" si="347"/>
        <v>0</v>
      </c>
      <c r="Y537" s="16"/>
      <c r="Z537" s="15">
        <f t="shared" si="322"/>
        <v>0</v>
      </c>
      <c r="AA537" s="8">
        <f t="shared" si="348"/>
        <v>0</v>
      </c>
      <c r="AB537" s="16"/>
      <c r="AC537" s="15">
        <f t="shared" si="323"/>
        <v>0</v>
      </c>
      <c r="AD537" s="8">
        <f t="shared" si="324"/>
        <v>0</v>
      </c>
      <c r="AE537" s="16"/>
      <c r="AF537" s="15">
        <f t="shared" si="325"/>
        <v>0</v>
      </c>
      <c r="AG537" s="15">
        <f t="shared" si="349"/>
        <v>0</v>
      </c>
      <c r="AH537" s="16"/>
      <c r="AI537" s="15">
        <f t="shared" si="350"/>
        <v>0</v>
      </c>
      <c r="AJ537" s="8">
        <f t="shared" si="351"/>
        <v>0</v>
      </c>
      <c r="AK537" s="8">
        <f t="shared" si="326"/>
        <v>0</v>
      </c>
      <c r="AL537" s="8">
        <f t="shared" si="327"/>
        <v>0</v>
      </c>
      <c r="AM537" s="8">
        <f t="shared" si="352"/>
        <v>0</v>
      </c>
      <c r="AN537" s="8">
        <f t="shared" si="353"/>
        <v>0</v>
      </c>
      <c r="AO537" s="8">
        <f>IFERROR(VLOOKUP(A537,PERSAMAAN!B:D,3,0),AN537)</f>
        <v>0</v>
      </c>
      <c r="AP537" s="1"/>
      <c r="AQ537" s="8">
        <f t="shared" si="328"/>
        <v>0</v>
      </c>
      <c r="AR537" s="8" t="str">
        <f>IF(AQ537=0,"-",VLOOKUP(A537,FR_HITUNG_MINMAX!A:H,8,0))</f>
        <v>-</v>
      </c>
      <c r="AS537" s="1"/>
      <c r="AT537" s="8" t="str">
        <f t="shared" si="329"/>
        <v>-</v>
      </c>
      <c r="AU537" s="12">
        <f t="shared" si="330"/>
        <v>0</v>
      </c>
      <c r="AV537" s="12">
        <f t="shared" si="331"/>
        <v>0</v>
      </c>
      <c r="AW537" s="8">
        <f t="shared" si="354"/>
        <v>0</v>
      </c>
      <c r="AX537" s="1"/>
      <c r="AY537" s="8">
        <f t="shared" si="332"/>
        <v>0</v>
      </c>
      <c r="AZ537" s="8" t="str">
        <f>IF(AY537=0,"-",VLOOKUP(A537,FR_HITUNG_MINMAX!A:I,9,0))</f>
        <v>-</v>
      </c>
      <c r="BB537" s="8" t="str">
        <f t="shared" si="333"/>
        <v>-</v>
      </c>
      <c r="BC537" s="12">
        <f t="shared" si="334"/>
        <v>0</v>
      </c>
      <c r="BD537" s="12">
        <f t="shared" si="335"/>
        <v>0</v>
      </c>
      <c r="BE537" s="16"/>
      <c r="BF537" s="8">
        <f>SUMIF('REALISASI ORDER'!C:C,A537,'REALISASI ORDER'!E:E)</f>
        <v>0</v>
      </c>
      <c r="BG537" s="8">
        <f t="shared" si="355"/>
        <v>0</v>
      </c>
      <c r="BH537" s="8">
        <f t="shared" si="336"/>
        <v>0</v>
      </c>
      <c r="BI537" s="8">
        <f t="shared" si="337"/>
        <v>0</v>
      </c>
      <c r="BJ537" s="8">
        <f t="shared" si="356"/>
        <v>0</v>
      </c>
      <c r="BK537" s="33">
        <f t="shared" si="357"/>
        <v>0</v>
      </c>
      <c r="BL537" s="33">
        <f t="shared" si="338"/>
        <v>0</v>
      </c>
      <c r="BM537" s="33">
        <f t="shared" si="339"/>
        <v>0</v>
      </c>
      <c r="BN537" s="33">
        <f t="shared" si="358"/>
        <v>0</v>
      </c>
      <c r="BO537" s="8">
        <f t="shared" si="340"/>
        <v>0</v>
      </c>
      <c r="BP537" s="8">
        <f t="shared" si="341"/>
        <v>0</v>
      </c>
      <c r="BQ537" s="8">
        <f t="shared" si="342"/>
        <v>0</v>
      </c>
      <c r="BR537" s="8">
        <f>IFERROR(ROUNDDOWN(BF537*BN537/(BK537+BL537+BM537+BN),0),0)</f>
        <v>0</v>
      </c>
      <c r="BS537" s="8" t="str">
        <f t="shared" si="343"/>
        <v>81141-K81-N00ZA</v>
      </c>
      <c r="BT537" s="8">
        <f>SUMIF(FR_HITUNG_MINMAX!A:A,ORDER!A537,FR_HITUNG_MINMAX!AS:AS)</f>
        <v>0</v>
      </c>
      <c r="BU537" s="8">
        <f t="shared" si="359"/>
        <v>0</v>
      </c>
      <c r="BV537" s="8" t="str">
        <f t="shared" si="344"/>
        <v>-</v>
      </c>
      <c r="BW537" s="8" t="str">
        <f>VLOOKUP(A537,'STOK PESALAKAN'!A:F,6,0)</f>
        <v/>
      </c>
    </row>
    <row r="538" spans="1:75">
      <c r="A538" s="41" t="s">
        <v>4754</v>
      </c>
      <c r="B538" s="99">
        <f>IFERROR(IFERROR(VLOOKUP(A538,'STOK PACUL'!C:H,6,0),VLOOKUP(A538,'KATEGORI PACUL'!A:C,3,0)),0)</f>
        <v>0</v>
      </c>
      <c r="C538" s="8">
        <f>IFERROR(VLOOKUP(A538,'KATEGORI PACUL'!A:D,4,0),0)</f>
        <v>0</v>
      </c>
      <c r="D538" s="99">
        <f>IFERROR(IFERROR(VLOOKUP(A538,'STOK PESALAKAN'!C:H,6,0),VLOOKUP(A538,'KATEGORI PESALAKAN'!A:C,3,0)),0)</f>
        <v>2</v>
      </c>
      <c r="E538" s="8">
        <f>IFERROR(VLOOKUP(A538,'KATEGORI PESALAKAN'!A:D,4,0),0)</f>
        <v>0</v>
      </c>
      <c r="F538" s="99">
        <f>IFERROR(IFERROR(VLOOKUP(A538,'STOK CIKDITIRO'!C:H,6,0),VLOOKUP(A538,'KATEGORI CIKDITIRO'!A:C,3,0)),0)</f>
        <v>0</v>
      </c>
      <c r="G538" s="8">
        <f>IFERROR(VLOOKUP(A538,'KATEGORI CIKDITIRO'!A:D,4,0),0)</f>
        <v>0</v>
      </c>
      <c r="H538" s="99">
        <f>IFERROR(IFERROR(VLOOKUP(A538,'STOK TRAYEMAN'!C:H,6,0),VLOOKUP(A538,'KATEGORI TRAYEMAN'!A:C,3,0)),0)</f>
        <v>0</v>
      </c>
      <c r="I538" s="8">
        <f>IFERROR(VLOOKUP(A538,'KATEGORI TRAYEMAN'!A:D,4,0),0)</f>
        <v>0</v>
      </c>
      <c r="J538" s="8" t="str">
        <f>IFERROR(VLOOKUP(A538,'NOSTOK PACUL'!A:C,3,0),IFERROR(IF(VLOOKUP(A538,'STOK PACUL'!A:B,2,0)="NOSTOK","E",VLOOKUP(A538,'KATEGORI PACUL'!A:B,2,0)),"E"))</f>
        <v>E</v>
      </c>
      <c r="K538" s="8" t="str">
        <f>IFERROR(VLOOKUP(A538,'NOSTOK PESALAKAN'!A:C,3,0),IFERROR(IF(VLOOKUP(A538,'STOK PESALAKAN'!A:B,2,0)="NOSTOK","E",VLOOKUP(A538,'KATEGORI PESALAKAN'!A:B,2,0)),"E"))</f>
        <v>E</v>
      </c>
      <c r="L538" s="8" t="str">
        <f>IFERROR(VLOOKUP(A538,'NOSTOK CIKDITIRO'!A:C,3,0),IFERROR(IF(VLOOKUP(A538,'STOK CIKDITIRO'!A:B,2,0)="NOSTOK","E",VLOOKUP(A538,'KATEGORI CIKDITIRO'!A:B,2,0)),"E"))</f>
        <v>E</v>
      </c>
      <c r="M538" s="8" t="str">
        <f>IFERROR(VLOOKUP(A538,'NOSTOK TRAYEMAN'!A:C,3,0),IFERROR(IF(VLOOKUP(A538,'STOK TRAYEMAN'!A:B,2,0)="NOSTOK","E",VLOOKUP(A538,'KATEGORI TRAYEMAN'!A:B,2,0)),"E"))</f>
        <v>E</v>
      </c>
      <c r="N538" s="8" t="str">
        <f>IFERROR(VLOOKUP(A538,FR_HITUNG_MINMAX!A:B,2,0),0)</f>
        <v>OIL SEAL KICK STATER H.GRAND/ 13.8X24X5 ORI</v>
      </c>
      <c r="O538" s="8" t="str">
        <f>IFERROR(VLOOKUP(A538,FR_HITUNG_MINMAX!A:D,4,0),0)</f>
        <v>ORISIN</v>
      </c>
      <c r="P538" s="8">
        <f>IFERROR(VLOOKUP(A538,FR_HITUNG_MINMAX!A:G,7,0),1)</f>
        <v>1</v>
      </c>
      <c r="Q538" s="11">
        <f>IFERROR(VLOOKUP(A538,FR_HITUNG_MINMAX!A:J,10,0),1)</f>
        <v>1</v>
      </c>
      <c r="R538" s="8">
        <f>IFERROR(VLOOKUP(A538,FR_HITUNG_MINMAX!A:K,11,0),1)</f>
        <v>1</v>
      </c>
      <c r="S538" s="12">
        <f>IFERROR(VLOOKUP(A538,FR_HITUNG_MINMAX!A:F,6,0),0)</f>
        <v>8000</v>
      </c>
      <c r="T538" s="8">
        <f t="shared" si="345"/>
        <v>0</v>
      </c>
      <c r="U538" s="8">
        <f t="shared" si="320"/>
        <v>2</v>
      </c>
      <c r="V538" s="8">
        <f t="shared" si="321"/>
        <v>0</v>
      </c>
      <c r="W538" s="8">
        <f t="shared" si="346"/>
        <v>0</v>
      </c>
      <c r="X538" s="8">
        <f t="shared" si="347"/>
        <v>0</v>
      </c>
      <c r="Y538" s="16"/>
      <c r="Z538" s="15">
        <f t="shared" si="322"/>
        <v>0</v>
      </c>
      <c r="AA538" s="8">
        <f t="shared" si="348"/>
        <v>0</v>
      </c>
      <c r="AB538" s="16"/>
      <c r="AC538" s="15">
        <f t="shared" si="323"/>
        <v>0</v>
      </c>
      <c r="AD538" s="8">
        <f t="shared" si="324"/>
        <v>0</v>
      </c>
      <c r="AE538" s="16"/>
      <c r="AF538" s="15">
        <f t="shared" si="325"/>
        <v>0</v>
      </c>
      <c r="AG538" s="15">
        <f t="shared" si="349"/>
        <v>0</v>
      </c>
      <c r="AH538" s="16"/>
      <c r="AI538" s="15">
        <f t="shared" si="350"/>
        <v>0</v>
      </c>
      <c r="AJ538" s="8">
        <f t="shared" si="351"/>
        <v>0</v>
      </c>
      <c r="AK538" s="8">
        <f t="shared" si="326"/>
        <v>0</v>
      </c>
      <c r="AL538" s="8">
        <f t="shared" si="327"/>
        <v>0</v>
      </c>
      <c r="AM538" s="8">
        <f t="shared" si="352"/>
        <v>0</v>
      </c>
      <c r="AN538" s="8">
        <f t="shared" si="353"/>
        <v>0</v>
      </c>
      <c r="AO538" s="8">
        <f>IFERROR(VLOOKUP(A538,PERSAMAAN!B:D,3,0),AN538)</f>
        <v>0</v>
      </c>
      <c r="AP538" s="1"/>
      <c r="AQ538" s="8">
        <f t="shared" si="328"/>
        <v>0</v>
      </c>
      <c r="AR538" s="8" t="str">
        <f>IF(AQ538=0,"-",VLOOKUP(A538,FR_HITUNG_MINMAX!A:H,8,0))</f>
        <v>-</v>
      </c>
      <c r="AS538" s="1"/>
      <c r="AT538" s="8" t="str">
        <f t="shared" si="329"/>
        <v>-</v>
      </c>
      <c r="AU538" s="12">
        <f t="shared" si="330"/>
        <v>0</v>
      </c>
      <c r="AV538" s="12">
        <f t="shared" si="331"/>
        <v>0</v>
      </c>
      <c r="AW538" s="8">
        <f t="shared" si="354"/>
        <v>-2</v>
      </c>
      <c r="AX538" s="1"/>
      <c r="AY538" s="8">
        <f t="shared" si="332"/>
        <v>0</v>
      </c>
      <c r="AZ538" s="8" t="str">
        <f>IF(AY538=0,"-",VLOOKUP(A538,FR_HITUNG_MINMAX!A:I,9,0))</f>
        <v>-</v>
      </c>
      <c r="BB538" s="8" t="str">
        <f t="shared" si="333"/>
        <v>-</v>
      </c>
      <c r="BC538" s="12">
        <f t="shared" si="334"/>
        <v>0</v>
      </c>
      <c r="BD538" s="12">
        <f t="shared" si="335"/>
        <v>0</v>
      </c>
      <c r="BE538" s="16"/>
      <c r="BF538" s="8">
        <f>SUMIF('REALISASI ORDER'!C:C,A538,'REALISASI ORDER'!E:E)</f>
        <v>0</v>
      </c>
      <c r="BG538" s="8">
        <f t="shared" si="355"/>
        <v>0</v>
      </c>
      <c r="BH538" s="8">
        <f t="shared" si="336"/>
        <v>2</v>
      </c>
      <c r="BI538" s="8">
        <f t="shared" si="337"/>
        <v>0</v>
      </c>
      <c r="BJ538" s="8">
        <f t="shared" si="356"/>
        <v>0</v>
      </c>
      <c r="BK538" s="33">
        <f t="shared" si="357"/>
        <v>0</v>
      </c>
      <c r="BL538" s="33">
        <f t="shared" si="338"/>
        <v>0</v>
      </c>
      <c r="BM538" s="33">
        <f t="shared" si="339"/>
        <v>0</v>
      </c>
      <c r="BN538" s="33">
        <f t="shared" si="358"/>
        <v>0</v>
      </c>
      <c r="BO538" s="8">
        <f t="shared" si="340"/>
        <v>0</v>
      </c>
      <c r="BP538" s="8">
        <f t="shared" si="341"/>
        <v>0</v>
      </c>
      <c r="BQ538" s="8">
        <f t="shared" si="342"/>
        <v>0</v>
      </c>
      <c r="BR538" s="8">
        <f>IFERROR(ROUNDDOWN(BF538*BN538/(BK538+BL538+BM538+BN),0),0)</f>
        <v>0</v>
      </c>
      <c r="BS538" s="8" t="str">
        <f t="shared" si="343"/>
        <v>91202-302-010</v>
      </c>
      <c r="BT538" s="8">
        <f>SUMIF(FR_HITUNG_MINMAX!A:A,ORDER!A538,FR_HITUNG_MINMAX!AS:AS)</f>
        <v>0</v>
      </c>
      <c r="BU538" s="8">
        <f t="shared" si="359"/>
        <v>0</v>
      </c>
      <c r="BV538" s="8" t="str">
        <f t="shared" si="344"/>
        <v>-</v>
      </c>
      <c r="BW538" s="8" t="str">
        <f>VLOOKUP(A538,'STOK PESALAKAN'!A:F,6,0)</f>
        <v/>
      </c>
    </row>
    <row r="539" spans="1:75">
      <c r="A539" s="41" t="s">
        <v>560</v>
      </c>
      <c r="B539" s="99">
        <f>IFERROR(IFERROR(VLOOKUP(A539,'STOK PACUL'!C:H,6,0),VLOOKUP(A539,'KATEGORI PACUL'!A:C,3,0)),0)</f>
        <v>7</v>
      </c>
      <c r="C539" s="8">
        <f>IFERROR(VLOOKUP(A539,'KATEGORI PACUL'!A:D,4,0),0)</f>
        <v>2</v>
      </c>
      <c r="D539" s="99">
        <f>IFERROR(IFERROR(VLOOKUP(A539,'STOK PESALAKAN'!C:H,6,0),VLOOKUP(A539,'KATEGORI PESALAKAN'!A:C,3,0)),0)</f>
        <v>4</v>
      </c>
      <c r="E539" s="8">
        <f>IFERROR(VLOOKUP(A539,'KATEGORI PESALAKAN'!A:D,4,0),0)</f>
        <v>0</v>
      </c>
      <c r="F539" s="99">
        <f>IFERROR(IFERROR(VLOOKUP(A539,'STOK CIKDITIRO'!C:H,6,0),VLOOKUP(A539,'KATEGORI CIKDITIRO'!A:C,3,0)),0)</f>
        <v>1</v>
      </c>
      <c r="G539" s="8">
        <f>IFERROR(VLOOKUP(A539,'KATEGORI CIKDITIRO'!A:D,4,0),0)</f>
        <v>2</v>
      </c>
      <c r="H539" s="99">
        <f>IFERROR(IFERROR(VLOOKUP(A539,'STOK TRAYEMAN'!C:H,6,0),VLOOKUP(A539,'KATEGORI TRAYEMAN'!A:C,3,0)),0)</f>
        <v>0</v>
      </c>
      <c r="I539" s="8">
        <f>IFERROR(VLOOKUP(A539,'KATEGORI TRAYEMAN'!A:D,4,0),0)</f>
        <v>0</v>
      </c>
      <c r="J539" s="8" t="str">
        <f>IFERROR(VLOOKUP(A539,'NOSTOK PACUL'!A:C,3,0),IFERROR(IF(VLOOKUP(A539,'STOK PACUL'!A:B,2,0)="NOSTOK","E",VLOOKUP(A539,'KATEGORI PACUL'!A:B,2,0)),"E"))</f>
        <v>D</v>
      </c>
      <c r="K539" s="8" t="str">
        <f>IFERROR(VLOOKUP(A539,'NOSTOK PESALAKAN'!A:C,3,0),IFERROR(IF(VLOOKUP(A539,'STOK PESALAKAN'!A:B,2,0)="NOSTOK","E",VLOOKUP(A539,'KATEGORI PESALAKAN'!A:B,2,0)),"E"))</f>
        <v>E</v>
      </c>
      <c r="L539" s="8" t="str">
        <f>IFERROR(VLOOKUP(A539,'NOSTOK CIKDITIRO'!A:C,3,0),IFERROR(IF(VLOOKUP(A539,'STOK CIKDITIRO'!A:B,2,0)="NOSTOK","E",VLOOKUP(A539,'KATEGORI CIKDITIRO'!A:B,2,0)),"E"))</f>
        <v>D</v>
      </c>
      <c r="M539" s="8" t="str">
        <f>IFERROR(VLOOKUP(A539,'NOSTOK TRAYEMAN'!A:C,3,0),IFERROR(IF(VLOOKUP(A539,'STOK TRAYEMAN'!A:B,2,0)="NOSTOK","E",VLOOKUP(A539,'KATEGORI TRAYEMAN'!A:B,2,0)),"E"))</f>
        <v>E</v>
      </c>
      <c r="N539" s="8" t="str">
        <f>IFERROR(VLOOKUP(A539,FR_HITUNG_MINMAX!A:B,2,0),0)</f>
        <v>BAUD VISOR NMAX</v>
      </c>
      <c r="O539" s="8" t="str">
        <f>IFERROR(VLOOKUP(A539,FR_HITUNG_MINMAX!A:D,4,0),0)</f>
        <v>BAUDMU</v>
      </c>
      <c r="P539" s="8">
        <f>IFERROR(VLOOKUP(A539,FR_HITUNG_MINMAX!A:G,7,0),1)</f>
        <v>1</v>
      </c>
      <c r="Q539" s="11">
        <f>IFERROR(VLOOKUP(A539,FR_HITUNG_MINMAX!A:J,10,0),1)</f>
        <v>1</v>
      </c>
      <c r="R539" s="8">
        <f>IFERROR(VLOOKUP(A539,FR_HITUNG_MINMAX!A:K,11,0),1)</f>
        <v>1</v>
      </c>
      <c r="S539" s="12">
        <f>IFERROR(VLOOKUP(A539,FR_HITUNG_MINMAX!A:F,6,0),0)</f>
        <v>1250</v>
      </c>
      <c r="T539" s="8">
        <f t="shared" si="345"/>
        <v>5</v>
      </c>
      <c r="U539" s="8">
        <f t="shared" si="320"/>
        <v>4</v>
      </c>
      <c r="V539" s="8">
        <f t="shared" si="321"/>
        <v>-1</v>
      </c>
      <c r="W539" s="8">
        <f t="shared" si="346"/>
        <v>0</v>
      </c>
      <c r="X539" s="8">
        <f t="shared" si="347"/>
        <v>0</v>
      </c>
      <c r="Y539" s="16"/>
      <c r="Z539" s="15">
        <f t="shared" si="322"/>
        <v>0</v>
      </c>
      <c r="AA539" s="8">
        <f t="shared" si="348"/>
        <v>0</v>
      </c>
      <c r="AB539" s="16"/>
      <c r="AC539" s="15">
        <f t="shared" si="323"/>
        <v>0</v>
      </c>
      <c r="AD539" s="8">
        <f t="shared" si="324"/>
        <v>0</v>
      </c>
      <c r="AE539" s="16"/>
      <c r="AF539" s="15">
        <f t="shared" si="325"/>
        <v>0</v>
      </c>
      <c r="AG539" s="15">
        <f t="shared" si="349"/>
        <v>0</v>
      </c>
      <c r="AH539" s="16"/>
      <c r="AI539" s="15">
        <f t="shared" si="350"/>
        <v>0</v>
      </c>
      <c r="AJ539" s="8">
        <f t="shared" si="351"/>
        <v>0</v>
      </c>
      <c r="AK539" s="8">
        <f t="shared" si="326"/>
        <v>0</v>
      </c>
      <c r="AL539" s="8">
        <f t="shared" si="327"/>
        <v>0</v>
      </c>
      <c r="AM539" s="8">
        <f t="shared" si="352"/>
        <v>0</v>
      </c>
      <c r="AN539" s="8">
        <f t="shared" si="353"/>
        <v>0</v>
      </c>
      <c r="AO539" s="8">
        <f>IFERROR(VLOOKUP(A539,PERSAMAAN!B:D,3,0),AN539)</f>
        <v>0</v>
      </c>
      <c r="AP539" s="1"/>
      <c r="AQ539" s="8">
        <f t="shared" si="328"/>
        <v>0</v>
      </c>
      <c r="AR539" s="8" t="str">
        <f>IF(AQ539=0,"-",VLOOKUP(A539,FR_HITUNG_MINMAX!A:H,8,0))</f>
        <v>-</v>
      </c>
      <c r="AS539" s="1"/>
      <c r="AT539" s="8" t="str">
        <f t="shared" si="329"/>
        <v>-</v>
      </c>
      <c r="AU539" s="12">
        <f t="shared" si="330"/>
        <v>0</v>
      </c>
      <c r="AV539" s="12">
        <f t="shared" si="331"/>
        <v>0</v>
      </c>
      <c r="AW539" s="8" t="b">
        <f t="shared" si="354"/>
        <v>0</v>
      </c>
      <c r="AX539" s="1"/>
      <c r="AY539" s="8">
        <f t="shared" si="332"/>
        <v>0</v>
      </c>
      <c r="AZ539" s="8" t="str">
        <f>IF(AY539=0,"-",VLOOKUP(A539,FR_HITUNG_MINMAX!A:I,9,0))</f>
        <v>-</v>
      </c>
      <c r="BB539" s="8" t="str">
        <f t="shared" si="333"/>
        <v>-</v>
      </c>
      <c r="BC539" s="12">
        <f t="shared" si="334"/>
        <v>0</v>
      </c>
      <c r="BD539" s="12">
        <f t="shared" si="335"/>
        <v>0</v>
      </c>
      <c r="BE539" s="16"/>
      <c r="BF539" s="8">
        <f>SUMIF('REALISASI ORDER'!C:C,A539,'REALISASI ORDER'!E:E)</f>
        <v>0</v>
      </c>
      <c r="BG539" s="8">
        <f t="shared" si="355"/>
        <v>7</v>
      </c>
      <c r="BH539" s="8">
        <f t="shared" si="336"/>
        <v>4</v>
      </c>
      <c r="BI539" s="8">
        <f t="shared" si="337"/>
        <v>1</v>
      </c>
      <c r="BJ539" s="8">
        <f t="shared" si="356"/>
        <v>0</v>
      </c>
      <c r="BK539" s="33">
        <f t="shared" si="357"/>
        <v>2</v>
      </c>
      <c r="BL539" s="33">
        <f t="shared" si="338"/>
        <v>0</v>
      </c>
      <c r="BM539" s="33">
        <f t="shared" si="339"/>
        <v>1</v>
      </c>
      <c r="BN539" s="33">
        <f t="shared" si="358"/>
        <v>0</v>
      </c>
      <c r="BO539" s="8">
        <f t="shared" si="340"/>
        <v>0</v>
      </c>
      <c r="BP539" s="8">
        <f t="shared" si="341"/>
        <v>0</v>
      </c>
      <c r="BQ539" s="8">
        <f t="shared" si="342"/>
        <v>0</v>
      </c>
      <c r="BR539" s="8">
        <f>IFERROR(ROUNDDOWN(BF539*BN539/(BK539+BL539+BM539+BN),0),0)</f>
        <v>0</v>
      </c>
      <c r="BS539" s="8" t="str">
        <f t="shared" si="343"/>
        <v>BDVRNX</v>
      </c>
      <c r="BT539" s="8">
        <f>SUMIF(FR_HITUNG_MINMAX!A:A,ORDER!A539,FR_HITUNG_MINMAX!AS:AS)</f>
        <v>2</v>
      </c>
      <c r="BU539" s="8">
        <f t="shared" si="359"/>
        <v>0</v>
      </c>
      <c r="BV539" s="8" t="str">
        <f t="shared" si="344"/>
        <v>-</v>
      </c>
      <c r="BW539" s="8" t="str">
        <f>VLOOKUP(A539,'STOK PESALAKAN'!A:F,6,0)</f>
        <v/>
      </c>
    </row>
    <row r="540" spans="1:75" ht="15" customHeight="1">
      <c r="A540" s="41" t="s">
        <v>562</v>
      </c>
      <c r="B540" s="99">
        <f>IFERROR(IFERROR(VLOOKUP(A540,'STOK PACUL'!C:H,6,0),VLOOKUP(A540,'KATEGORI PACUL'!A:C,3,0)),0)</f>
        <v>0</v>
      </c>
      <c r="C540" s="8">
        <f>IFERROR(VLOOKUP(A540,'KATEGORI PACUL'!A:D,4,0),0)</f>
        <v>0</v>
      </c>
      <c r="D540" s="99">
        <f>IFERROR(IFERROR(VLOOKUP(A540,'STOK PESALAKAN'!C:H,6,0),VLOOKUP(A540,'KATEGORI PESALAKAN'!A:C,3,0)),0)</f>
        <v>1</v>
      </c>
      <c r="E540" s="8">
        <f>IFERROR(VLOOKUP(A540,'KATEGORI PESALAKAN'!A:D,4,0),0)</f>
        <v>0</v>
      </c>
      <c r="F540" s="99">
        <f>IFERROR(IFERROR(VLOOKUP(A540,'STOK CIKDITIRO'!C:H,6,0),VLOOKUP(A540,'KATEGORI CIKDITIRO'!A:C,3,0)),0)</f>
        <v>0</v>
      </c>
      <c r="G540" s="8">
        <f>IFERROR(VLOOKUP(A540,'KATEGORI CIKDITIRO'!A:D,4,0),0)</f>
        <v>0</v>
      </c>
      <c r="H540" s="99">
        <f>IFERROR(IFERROR(VLOOKUP(A540,'STOK TRAYEMAN'!C:H,6,0),VLOOKUP(A540,'KATEGORI TRAYEMAN'!A:C,3,0)),0)</f>
        <v>0</v>
      </c>
      <c r="I540" s="8">
        <f>IFERROR(VLOOKUP(A540,'KATEGORI TRAYEMAN'!A:D,4,0),0)</f>
        <v>0</v>
      </c>
      <c r="J540" s="8" t="str">
        <f>IFERROR(VLOOKUP(A540,'NOSTOK PACUL'!A:C,3,0),IFERROR(IF(VLOOKUP(A540,'STOK PACUL'!A:B,2,0)="NOSTOK","E",VLOOKUP(A540,'KATEGORI PACUL'!A:B,2,0)),"E"))</f>
        <v>E</v>
      </c>
      <c r="K540" s="8" t="str">
        <f>IFERROR(VLOOKUP(A540,'NOSTOK PESALAKAN'!A:C,3,0),IFERROR(IF(VLOOKUP(A540,'STOK PESALAKAN'!A:B,2,0)="NOSTOK","E",VLOOKUP(A540,'KATEGORI PESALAKAN'!A:B,2,0)),"E"))</f>
        <v>E</v>
      </c>
      <c r="L540" s="8" t="str">
        <f>IFERROR(VLOOKUP(A540,'NOSTOK CIKDITIRO'!A:C,3,0),IFERROR(IF(VLOOKUP(A540,'STOK CIKDITIRO'!A:B,2,0)="NOSTOK","E",VLOOKUP(A540,'KATEGORI CIKDITIRO'!A:B,2,0)),"E"))</f>
        <v>E</v>
      </c>
      <c r="M540" s="8" t="str">
        <f>IFERROR(VLOOKUP(A540,'NOSTOK TRAYEMAN'!A:C,3,0),IFERROR(IF(VLOOKUP(A540,'STOK TRAYEMAN'!A:B,2,0)="NOSTOK","E",VLOOKUP(A540,'KATEGORI TRAYEMAN'!A:B,2,0)),"E"))</f>
        <v>E</v>
      </c>
      <c r="N540" s="8" t="str">
        <f>IFERROR(VLOOKUP(A540,FR_HITUNG_MINMAX!A:B,2,0),0)</f>
        <v>SAKLAR LAMPU SUPRAX 125/KARISMA (PK)</v>
      </c>
      <c r="O540" s="8" t="str">
        <f>IFERROR(VLOOKUP(A540,FR_HITUNG_MINMAX!A:D,4,0),0)</f>
        <v>NOSTOK</v>
      </c>
      <c r="P540" s="8">
        <f>IFERROR(VLOOKUP(A540,FR_HITUNG_MINMAX!A:G,7,0),1)</f>
        <v>1</v>
      </c>
      <c r="Q540" s="11" t="str">
        <f>IFERROR(VLOOKUP(A540,FR_HITUNG_MINMAX!A:J,10,0),1)</f>
        <v>1</v>
      </c>
      <c r="R540" s="8">
        <f>IFERROR(VLOOKUP(A540,FR_HITUNG_MINMAX!A:K,11,0),1)</f>
        <v>1</v>
      </c>
      <c r="S540" s="12">
        <f>IFERROR(VLOOKUP(A540,FR_HITUNG_MINMAX!A:F,6,0),0)</f>
        <v>17500</v>
      </c>
      <c r="T540" s="8">
        <f t="shared" si="345"/>
        <v>0</v>
      </c>
      <c r="U540" s="8">
        <f t="shared" si="320"/>
        <v>1</v>
      </c>
      <c r="V540" s="8">
        <f t="shared" si="321"/>
        <v>0</v>
      </c>
      <c r="W540" s="8">
        <f t="shared" si="346"/>
        <v>0</v>
      </c>
      <c r="X540" s="8">
        <f t="shared" si="347"/>
        <v>0</v>
      </c>
      <c r="Y540" s="16"/>
      <c r="Z540" s="15">
        <f t="shared" si="322"/>
        <v>0</v>
      </c>
      <c r="AA540" s="8">
        <f t="shared" si="348"/>
        <v>0</v>
      </c>
      <c r="AB540" s="16"/>
      <c r="AC540" s="15">
        <f t="shared" si="323"/>
        <v>0</v>
      </c>
      <c r="AD540" s="8">
        <f t="shared" si="324"/>
        <v>0</v>
      </c>
      <c r="AE540" s="16"/>
      <c r="AF540" s="15">
        <f t="shared" si="325"/>
        <v>0</v>
      </c>
      <c r="AG540" s="15">
        <f t="shared" si="349"/>
        <v>0</v>
      </c>
      <c r="AH540" s="16"/>
      <c r="AI540" s="15">
        <f t="shared" si="350"/>
        <v>0</v>
      </c>
      <c r="AJ540" s="8">
        <f t="shared" si="351"/>
        <v>0</v>
      </c>
      <c r="AK540" s="8">
        <f t="shared" si="326"/>
        <v>0</v>
      </c>
      <c r="AL540" s="8">
        <f t="shared" si="327"/>
        <v>0</v>
      </c>
      <c r="AM540" s="8">
        <f t="shared" si="352"/>
        <v>0</v>
      </c>
      <c r="AN540" s="8">
        <f t="shared" si="353"/>
        <v>0</v>
      </c>
      <c r="AO540" s="8">
        <f>IFERROR(VLOOKUP(A540,PERSAMAAN!B:D,3,0),AN540)</f>
        <v>0</v>
      </c>
      <c r="AP540" s="1"/>
      <c r="AQ540" s="8">
        <f t="shared" si="328"/>
        <v>0</v>
      </c>
      <c r="AR540" s="8" t="str">
        <f>IF(AQ540=0,"-",VLOOKUP(A540,FR_HITUNG_MINMAX!A:H,8,0))</f>
        <v>-</v>
      </c>
      <c r="AS540" s="1"/>
      <c r="AT540" s="8" t="str">
        <f t="shared" si="329"/>
        <v>-</v>
      </c>
      <c r="AU540" s="12">
        <f t="shared" si="330"/>
        <v>0</v>
      </c>
      <c r="AV540" s="12">
        <f t="shared" si="331"/>
        <v>0</v>
      </c>
      <c r="AW540" s="8" t="b">
        <f t="shared" si="354"/>
        <v>0</v>
      </c>
      <c r="AX540" s="1"/>
      <c r="AY540" s="8">
        <f t="shared" si="332"/>
        <v>0</v>
      </c>
      <c r="AZ540" s="8" t="str">
        <f>IF(AY540=0,"-",VLOOKUP(A540,FR_HITUNG_MINMAX!A:I,9,0))</f>
        <v>-</v>
      </c>
      <c r="BB540" s="8" t="str">
        <f t="shared" si="333"/>
        <v>-</v>
      </c>
      <c r="BC540" s="12">
        <f t="shared" si="334"/>
        <v>0</v>
      </c>
      <c r="BD540" s="12">
        <f t="shared" si="335"/>
        <v>0</v>
      </c>
      <c r="BE540" s="16"/>
      <c r="BF540" s="8">
        <f>SUMIF('REALISASI ORDER'!C:C,A540,'REALISASI ORDER'!E:E)</f>
        <v>0</v>
      </c>
      <c r="BG540" s="8">
        <f t="shared" si="355"/>
        <v>0</v>
      </c>
      <c r="BH540" s="8">
        <f t="shared" si="336"/>
        <v>1</v>
      </c>
      <c r="BI540" s="8">
        <f t="shared" si="337"/>
        <v>0</v>
      </c>
      <c r="BJ540" s="8">
        <f t="shared" si="356"/>
        <v>0</v>
      </c>
      <c r="BK540" s="33">
        <f t="shared" si="357"/>
        <v>0</v>
      </c>
      <c r="BL540" s="33">
        <f t="shared" si="338"/>
        <v>0</v>
      </c>
      <c r="BM540" s="33">
        <f t="shared" si="339"/>
        <v>0</v>
      </c>
      <c r="BN540" s="33">
        <f t="shared" si="358"/>
        <v>0</v>
      </c>
      <c r="BO540" s="8">
        <f t="shared" si="340"/>
        <v>0</v>
      </c>
      <c r="BP540" s="8">
        <f t="shared" si="341"/>
        <v>0</v>
      </c>
      <c r="BQ540" s="8">
        <f t="shared" si="342"/>
        <v>0</v>
      </c>
      <c r="BR540" s="8">
        <f>IFERROR(ROUNDDOWN(BF540*BN540/(BK540+BL540+BM540+BN),0),0)</f>
        <v>0</v>
      </c>
      <c r="BS540" s="8" t="str">
        <f t="shared" si="343"/>
        <v>GEN0008</v>
      </c>
      <c r="BT540" s="8">
        <f>SUMIF(FR_HITUNG_MINMAX!A:A,ORDER!A540,FR_HITUNG_MINMAX!AS:AS)</f>
        <v>0</v>
      </c>
      <c r="BU540" s="8">
        <f t="shared" si="359"/>
        <v>0</v>
      </c>
      <c r="BV540" s="8" t="str">
        <f t="shared" si="344"/>
        <v>-</v>
      </c>
      <c r="BW540" s="8" t="str">
        <f>VLOOKUP(A540,'STOK PESALAKAN'!A:F,6,0)</f>
        <v/>
      </c>
    </row>
    <row r="541" spans="1:75">
      <c r="A541" s="41" t="s">
        <v>570</v>
      </c>
      <c r="B541" s="99">
        <f>IFERROR(IFERROR(VLOOKUP(A541,'STOK PACUL'!C:H,6,0),VLOOKUP(A541,'KATEGORI PACUL'!A:C,3,0)),0)</f>
        <v>0</v>
      </c>
      <c r="C541" s="8">
        <f>IFERROR(VLOOKUP(A541,'KATEGORI PACUL'!A:D,4,0),0)</f>
        <v>2</v>
      </c>
      <c r="D541" s="99">
        <f>IFERROR(IFERROR(VLOOKUP(A541,'STOK PESALAKAN'!C:H,6,0),VLOOKUP(A541,'KATEGORI PESALAKAN'!A:C,3,0)),0)</f>
        <v>1</v>
      </c>
      <c r="E541" s="8">
        <f>IFERROR(VLOOKUP(A541,'KATEGORI PESALAKAN'!A:D,4,0),0)</f>
        <v>2</v>
      </c>
      <c r="F541" s="99">
        <f>IFERROR(IFERROR(VLOOKUP(A541,'STOK CIKDITIRO'!C:H,6,0),VLOOKUP(A541,'KATEGORI CIKDITIRO'!A:C,3,0)),0)</f>
        <v>0</v>
      </c>
      <c r="G541" s="8">
        <f>IFERROR(VLOOKUP(A541,'KATEGORI CIKDITIRO'!A:D,4,0),0)</f>
        <v>0</v>
      </c>
      <c r="H541" s="99">
        <f>IFERROR(IFERROR(VLOOKUP(A541,'STOK TRAYEMAN'!C:H,6,0),VLOOKUP(A541,'KATEGORI TRAYEMAN'!A:C,3,0)),0)</f>
        <v>0</v>
      </c>
      <c r="I541" s="8">
        <f>IFERROR(VLOOKUP(A541,'KATEGORI TRAYEMAN'!A:D,4,0),0)</f>
        <v>0</v>
      </c>
      <c r="J541" s="8" t="str">
        <f>IFERROR(VLOOKUP(A541,'NOSTOK PACUL'!A:C,3,0),IFERROR(IF(VLOOKUP(A541,'STOK PACUL'!A:B,2,0)="NOSTOK","E",VLOOKUP(A541,'KATEGORI PACUL'!A:B,2,0)),"E"))</f>
        <v>D</v>
      </c>
      <c r="K541" s="8" t="str">
        <f>IFERROR(VLOOKUP(A541,'NOSTOK PESALAKAN'!A:C,3,0),IFERROR(IF(VLOOKUP(A541,'STOK PESALAKAN'!A:B,2,0)="NOSTOK","E",VLOOKUP(A541,'KATEGORI PESALAKAN'!A:B,2,0)),"E"))</f>
        <v>D</v>
      </c>
      <c r="L541" s="8" t="str">
        <f>IFERROR(VLOOKUP(A541,'NOSTOK CIKDITIRO'!A:C,3,0),IFERROR(IF(VLOOKUP(A541,'STOK CIKDITIRO'!A:B,2,0)="NOSTOK","E",VLOOKUP(A541,'KATEGORI CIKDITIRO'!A:B,2,0)),"E"))</f>
        <v>E</v>
      </c>
      <c r="M541" s="8" t="str">
        <f>IFERROR(VLOOKUP(A541,'NOSTOK TRAYEMAN'!A:C,3,0),IFERROR(IF(VLOOKUP(A541,'STOK TRAYEMAN'!A:B,2,0)="NOSTOK","E",VLOOKUP(A541,'KATEGORI TRAYEMAN'!A:B,2,0)),"E"))</f>
        <v>E</v>
      </c>
      <c r="N541" s="8" t="str">
        <f>IFERROR(VLOOKUP(A541,FR_HITUNG_MINMAX!A:B,2,0),0)</f>
        <v>MUR PULLY H.BEAT FI IMI</v>
      </c>
      <c r="O541" s="8" t="str">
        <f>IFERROR(VLOOKUP(A541,FR_HITUNG_MINMAX!A:D,4,0),0)</f>
        <v>BAUDMU</v>
      </c>
      <c r="P541" s="8">
        <f>IFERROR(VLOOKUP(A541,FR_HITUNG_MINMAX!A:G,7,0),1)</f>
        <v>1</v>
      </c>
      <c r="Q541" s="11">
        <f>IFERROR(VLOOKUP(A541,FR_HITUNG_MINMAX!A:J,10,0),1)</f>
        <v>1</v>
      </c>
      <c r="R541" s="8">
        <f>IFERROR(VLOOKUP(A541,FR_HITUNG_MINMAX!A:K,11,0),1)</f>
        <v>1</v>
      </c>
      <c r="S541" s="12">
        <f>IFERROR(VLOOKUP(A541,FR_HITUNG_MINMAX!A:F,6,0),0)</f>
        <v>5000</v>
      </c>
      <c r="T541" s="8">
        <f t="shared" si="345"/>
        <v>-2</v>
      </c>
      <c r="U541" s="8">
        <f t="shared" si="320"/>
        <v>-1</v>
      </c>
      <c r="V541" s="8">
        <f t="shared" si="321"/>
        <v>0</v>
      </c>
      <c r="W541" s="8">
        <f t="shared" si="346"/>
        <v>0</v>
      </c>
      <c r="X541" s="8">
        <f t="shared" si="347"/>
        <v>0</v>
      </c>
      <c r="Y541" s="16"/>
      <c r="Z541" s="15">
        <f t="shared" si="322"/>
        <v>0</v>
      </c>
      <c r="AA541" s="8">
        <f t="shared" si="348"/>
        <v>0</v>
      </c>
      <c r="AB541" s="16"/>
      <c r="AC541" s="15">
        <f t="shared" si="323"/>
        <v>0</v>
      </c>
      <c r="AD541" s="8">
        <f t="shared" si="324"/>
        <v>0</v>
      </c>
      <c r="AE541" s="16"/>
      <c r="AF541" s="15">
        <f t="shared" si="325"/>
        <v>0</v>
      </c>
      <c r="AG541" s="15">
        <f t="shared" si="349"/>
        <v>0</v>
      </c>
      <c r="AH541" s="16"/>
      <c r="AI541" s="15">
        <f t="shared" si="350"/>
        <v>0</v>
      </c>
      <c r="AJ541" s="8">
        <f t="shared" si="351"/>
        <v>2</v>
      </c>
      <c r="AK541" s="8">
        <f t="shared" si="326"/>
        <v>0</v>
      </c>
      <c r="AL541" s="8">
        <f t="shared" si="327"/>
        <v>0</v>
      </c>
      <c r="AM541" s="8">
        <f t="shared" si="352"/>
        <v>0</v>
      </c>
      <c r="AN541" s="8">
        <f t="shared" si="353"/>
        <v>2</v>
      </c>
      <c r="AO541" s="8">
        <f>IFERROR(VLOOKUP(A541,PERSAMAAN!B:D,3,0),AN541)</f>
        <v>2</v>
      </c>
      <c r="AP541" s="1">
        <v>0</v>
      </c>
      <c r="AQ541" s="8">
        <f t="shared" si="328"/>
        <v>0</v>
      </c>
      <c r="AR541" s="8" t="str">
        <f>IF(AQ541=0,"-",VLOOKUP(A541,FR_HITUNG_MINMAX!A:H,8,0))</f>
        <v>-</v>
      </c>
      <c r="AS541" s="1"/>
      <c r="AT541" s="8" t="str">
        <f t="shared" si="329"/>
        <v>-</v>
      </c>
      <c r="AU541" s="12">
        <f t="shared" si="330"/>
        <v>0</v>
      </c>
      <c r="AV541" s="12">
        <f t="shared" si="331"/>
        <v>0</v>
      </c>
      <c r="AW541" s="8" t="b">
        <f t="shared" si="354"/>
        <v>0</v>
      </c>
      <c r="AX541" s="1"/>
      <c r="AY541" s="8">
        <f t="shared" si="332"/>
        <v>0</v>
      </c>
      <c r="AZ541" s="8" t="str">
        <f>IF(AY541=0,"-",VLOOKUP(A541,FR_HITUNG_MINMAX!A:I,9,0))</f>
        <v>-</v>
      </c>
      <c r="BB541" s="8" t="str">
        <f t="shared" si="333"/>
        <v>-</v>
      </c>
      <c r="BC541" s="12">
        <f t="shared" si="334"/>
        <v>0</v>
      </c>
      <c r="BD541" s="12">
        <f t="shared" si="335"/>
        <v>0</v>
      </c>
      <c r="BE541" s="16"/>
      <c r="BF541" s="8">
        <f>SUMIF('REALISASI ORDER'!C:C,A541,'REALISASI ORDER'!E:E)</f>
        <v>0</v>
      </c>
      <c r="BG541" s="8">
        <f t="shared" si="355"/>
        <v>0</v>
      </c>
      <c r="BH541" s="8">
        <f t="shared" si="336"/>
        <v>1</v>
      </c>
      <c r="BI541" s="8">
        <f t="shared" si="337"/>
        <v>0</v>
      </c>
      <c r="BJ541" s="8">
        <f t="shared" si="356"/>
        <v>0</v>
      </c>
      <c r="BK541" s="33">
        <f t="shared" si="357"/>
        <v>2</v>
      </c>
      <c r="BL541" s="33">
        <f t="shared" si="338"/>
        <v>1</v>
      </c>
      <c r="BM541" s="33">
        <f t="shared" si="339"/>
        <v>0</v>
      </c>
      <c r="BN541" s="33">
        <f t="shared" si="358"/>
        <v>0</v>
      </c>
      <c r="BO541" s="8">
        <f t="shared" si="340"/>
        <v>0</v>
      </c>
      <c r="BP541" s="8">
        <f t="shared" si="341"/>
        <v>0</v>
      </c>
      <c r="BQ541" s="8">
        <f t="shared" si="342"/>
        <v>0</v>
      </c>
      <c r="BR541" s="8">
        <f>IFERROR(ROUNDDOWN(BF541*BN541/(BK541+BL541+BM541+BN),0),0)</f>
        <v>0</v>
      </c>
      <c r="BS541" s="8" t="str">
        <f t="shared" si="343"/>
        <v>MRPBFI</v>
      </c>
      <c r="BT541" s="8">
        <f>SUMIF(FR_HITUNG_MINMAX!A:A,ORDER!A541,FR_HITUNG_MINMAX!AS:AS)</f>
        <v>2</v>
      </c>
      <c r="BU541" s="8">
        <f t="shared" si="359"/>
        <v>0</v>
      </c>
      <c r="BV541" s="8" t="str">
        <f t="shared" si="344"/>
        <v>-</v>
      </c>
      <c r="BW541" s="8" t="str">
        <f>VLOOKUP(A541,'STOK PESALAKAN'!A:F,6,0)</f>
        <v/>
      </c>
    </row>
    <row r="542" spans="1:75">
      <c r="A542" s="41" t="s">
        <v>1910</v>
      </c>
      <c r="B542" s="99">
        <f>IFERROR(IFERROR(VLOOKUP(A542,'STOK PACUL'!C:H,6,0),VLOOKUP(A542,'KATEGORI PACUL'!A:C,3,0)),0)</f>
        <v>0</v>
      </c>
      <c r="C542" s="8">
        <f>IFERROR(VLOOKUP(A542,'KATEGORI PACUL'!A:D,4,0),0)</f>
        <v>0</v>
      </c>
      <c r="D542" s="99">
        <f>IFERROR(IFERROR(VLOOKUP(A542,'STOK PESALAKAN'!C:H,6,0),VLOOKUP(A542,'KATEGORI PESALAKAN'!A:C,3,0)),0)</f>
        <v>0</v>
      </c>
      <c r="E542" s="8">
        <f>IFERROR(VLOOKUP(A542,'KATEGORI PESALAKAN'!A:D,4,0),0)</f>
        <v>0</v>
      </c>
      <c r="F542" s="99">
        <f>IFERROR(IFERROR(VLOOKUP(A542,'STOK CIKDITIRO'!C:H,6,0),VLOOKUP(A542,'KATEGORI CIKDITIRO'!A:C,3,0)),0)</f>
        <v>0</v>
      </c>
      <c r="G542" s="8">
        <f>IFERROR(VLOOKUP(A542,'KATEGORI CIKDITIRO'!A:D,4,0),0)</f>
        <v>0</v>
      </c>
      <c r="H542" s="99">
        <f>IFERROR(IFERROR(VLOOKUP(A542,'STOK TRAYEMAN'!C:H,6,0),VLOOKUP(A542,'KATEGORI TRAYEMAN'!A:C,3,0)),0)</f>
        <v>0</v>
      </c>
      <c r="I542" s="8">
        <f>IFERROR(VLOOKUP(A542,'KATEGORI TRAYEMAN'!A:D,4,0),0)</f>
        <v>0</v>
      </c>
      <c r="J542" s="8" t="str">
        <f>IFERROR(VLOOKUP(A542,'NOSTOK PACUL'!A:C,3,0),IFERROR(IF(VLOOKUP(A542,'STOK PACUL'!A:B,2,0)="NOSTOK","E",VLOOKUP(A542,'KATEGORI PACUL'!A:B,2,0)),"E"))</f>
        <v>E</v>
      </c>
      <c r="K542" s="8" t="str">
        <f>IFERROR(VLOOKUP(A542,'NOSTOK PESALAKAN'!A:C,3,0),IFERROR(IF(VLOOKUP(A542,'STOK PESALAKAN'!A:B,2,0)="NOSTOK","E",VLOOKUP(A542,'KATEGORI PESALAKAN'!A:B,2,0)),"E"))</f>
        <v>E</v>
      </c>
      <c r="L542" s="8" t="str">
        <f>IFERROR(VLOOKUP(A542,'NOSTOK CIKDITIRO'!A:C,3,0),IFERROR(IF(VLOOKUP(A542,'STOK CIKDITIRO'!A:B,2,0)="NOSTOK","E",VLOOKUP(A542,'KATEGORI CIKDITIRO'!A:B,2,0)),"E"))</f>
        <v>E</v>
      </c>
      <c r="M542" s="8" t="str">
        <f>IFERROR(VLOOKUP(A542,'NOSTOK TRAYEMAN'!A:C,3,0),IFERROR(IF(VLOOKUP(A542,'STOK TRAYEMAN'!A:B,2,0)="NOSTOK","E",VLOOKUP(A542,'KATEGORI TRAYEMAN'!A:B,2,0)),"E"))</f>
        <v>E</v>
      </c>
      <c r="N542" s="8" t="str">
        <f>IFERROR(VLOOKUP(A542,FR_HITUNG_MINMAX!A:B,2,0),0)</f>
        <v>GIRBOX H.REVO ABSOLUT IMI</v>
      </c>
      <c r="O542" s="8" t="str">
        <f>IFERROR(VLOOKUP(A542,FR_HITUNG_MINMAX!A:D,4,0),0)</f>
        <v>IMITAS</v>
      </c>
      <c r="P542" s="8">
        <f>IFERROR(VLOOKUP(A542,FR_HITUNG_MINMAX!A:G,7,0),1)</f>
        <v>1</v>
      </c>
      <c r="Q542" s="11">
        <f>IFERROR(VLOOKUP(A542,FR_HITUNG_MINMAX!A:J,10,0),1)</f>
        <v>1</v>
      </c>
      <c r="R542" s="8">
        <f>IFERROR(VLOOKUP(A542,FR_HITUNG_MINMAX!A:K,11,0),1)</f>
        <v>1</v>
      </c>
      <c r="S542" s="12">
        <f>IFERROR(VLOOKUP(A542,FR_HITUNG_MINMAX!A:F,6,0),0)</f>
        <v>30000</v>
      </c>
      <c r="T542" s="8">
        <f t="shared" si="345"/>
        <v>0</v>
      </c>
      <c r="U542" s="8">
        <f t="shared" si="320"/>
        <v>0</v>
      </c>
      <c r="V542" s="8">
        <f t="shared" si="321"/>
        <v>0</v>
      </c>
      <c r="W542" s="8">
        <f t="shared" si="346"/>
        <v>0</v>
      </c>
      <c r="X542" s="8">
        <f t="shared" si="347"/>
        <v>0</v>
      </c>
      <c r="Y542" s="16"/>
      <c r="Z542" s="15">
        <f t="shared" si="322"/>
        <v>0</v>
      </c>
      <c r="AA542" s="8">
        <f t="shared" si="348"/>
        <v>0</v>
      </c>
      <c r="AB542" s="16"/>
      <c r="AC542" s="15">
        <f t="shared" si="323"/>
        <v>0</v>
      </c>
      <c r="AD542" s="8">
        <f t="shared" si="324"/>
        <v>0</v>
      </c>
      <c r="AE542" s="16"/>
      <c r="AF542" s="15">
        <f t="shared" si="325"/>
        <v>0</v>
      </c>
      <c r="AG542" s="15">
        <f t="shared" si="349"/>
        <v>0</v>
      </c>
      <c r="AH542" s="16"/>
      <c r="AI542" s="15">
        <f t="shared" si="350"/>
        <v>0</v>
      </c>
      <c r="AJ542" s="8">
        <f t="shared" si="351"/>
        <v>0</v>
      </c>
      <c r="AK542" s="8">
        <f t="shared" si="326"/>
        <v>0</v>
      </c>
      <c r="AL542" s="8">
        <f t="shared" si="327"/>
        <v>0</v>
      </c>
      <c r="AM542" s="8">
        <f t="shared" si="352"/>
        <v>0</v>
      </c>
      <c r="AN542" s="8">
        <f t="shared" si="353"/>
        <v>0</v>
      </c>
      <c r="AO542" s="8">
        <f>IFERROR(VLOOKUP(A542,PERSAMAAN!B:D,3,0),AN542)</f>
        <v>0</v>
      </c>
      <c r="AP542" s="1"/>
      <c r="AQ542" s="8">
        <f t="shared" si="328"/>
        <v>0</v>
      </c>
      <c r="AR542" s="8" t="str">
        <f>IF(AQ542=0,"-",VLOOKUP(A542,FR_HITUNG_MINMAX!A:H,8,0))</f>
        <v>-</v>
      </c>
      <c r="AS542" s="1"/>
      <c r="AT542" s="8" t="str">
        <f t="shared" si="329"/>
        <v>-</v>
      </c>
      <c r="AU542" s="12">
        <f t="shared" si="330"/>
        <v>0</v>
      </c>
      <c r="AV542" s="12">
        <f t="shared" si="331"/>
        <v>0</v>
      </c>
      <c r="AW542" s="8" t="b">
        <f t="shared" si="354"/>
        <v>0</v>
      </c>
      <c r="AX542" s="1"/>
      <c r="AY542" s="8">
        <f t="shared" si="332"/>
        <v>0</v>
      </c>
      <c r="AZ542" s="8" t="str">
        <f>IF(AY542=0,"-",VLOOKUP(A542,FR_HITUNG_MINMAX!A:I,9,0))</f>
        <v>-</v>
      </c>
      <c r="BB542" s="8" t="str">
        <f t="shared" si="333"/>
        <v>-</v>
      </c>
      <c r="BC542" s="12">
        <f t="shared" si="334"/>
        <v>0</v>
      </c>
      <c r="BD542" s="12">
        <f t="shared" si="335"/>
        <v>0</v>
      </c>
      <c r="BE542" s="16"/>
      <c r="BF542" s="8">
        <f>SUMIF('REALISASI ORDER'!C:C,A542,'REALISASI ORDER'!E:E)</f>
        <v>0</v>
      </c>
      <c r="BG542" s="8">
        <f t="shared" si="355"/>
        <v>0</v>
      </c>
      <c r="BH542" s="8">
        <f t="shared" si="336"/>
        <v>0</v>
      </c>
      <c r="BI542" s="8">
        <f t="shared" si="337"/>
        <v>0</v>
      </c>
      <c r="BJ542" s="8">
        <f t="shared" si="356"/>
        <v>0</v>
      </c>
      <c r="BK542" s="33">
        <f t="shared" si="357"/>
        <v>0</v>
      </c>
      <c r="BL542" s="33">
        <f t="shared" si="338"/>
        <v>0</v>
      </c>
      <c r="BM542" s="33">
        <f t="shared" si="339"/>
        <v>0</v>
      </c>
      <c r="BN542" s="33">
        <f t="shared" si="358"/>
        <v>0</v>
      </c>
      <c r="BO542" s="8">
        <f t="shared" si="340"/>
        <v>0</v>
      </c>
      <c r="BP542" s="8">
        <f t="shared" si="341"/>
        <v>0</v>
      </c>
      <c r="BQ542" s="8">
        <f t="shared" si="342"/>
        <v>0</v>
      </c>
      <c r="BR542" s="8">
        <f>IFERROR(ROUNDDOWN(BF542*BN542/(BK542+BL542+BM542+BN),0),0)</f>
        <v>0</v>
      </c>
      <c r="BS542" s="8" t="str">
        <f t="shared" si="343"/>
        <v>NN0013</v>
      </c>
      <c r="BT542" s="8">
        <f>SUMIF(FR_HITUNG_MINMAX!A:A,ORDER!A542,FR_HITUNG_MINMAX!AS:AS)</f>
        <v>0</v>
      </c>
      <c r="BU542" s="8">
        <f t="shared" si="359"/>
        <v>0</v>
      </c>
      <c r="BV542" s="8" t="str">
        <f t="shared" si="344"/>
        <v>-</v>
      </c>
      <c r="BW542" s="8" t="str">
        <f>VLOOKUP(A542,'STOK PESALAKAN'!A:F,6,0)</f>
        <v/>
      </c>
    </row>
    <row r="543" spans="1:75" ht="15" customHeight="1">
      <c r="A543" s="41" t="s">
        <v>1745</v>
      </c>
      <c r="B543" s="99">
        <f>IFERROR(IFERROR(VLOOKUP(A543,'STOK PACUL'!C:H,6,0),VLOOKUP(A543,'KATEGORI PACUL'!A:C,3,0)),0)</f>
        <v>0</v>
      </c>
      <c r="C543" s="8">
        <f>IFERROR(VLOOKUP(A543,'KATEGORI PACUL'!A:D,4,0),0)</f>
        <v>0</v>
      </c>
      <c r="D543" s="99">
        <f>IFERROR(IFERROR(VLOOKUP(A543,'STOK PESALAKAN'!C:H,6,0),VLOOKUP(A543,'KATEGORI PESALAKAN'!A:C,3,0)),0)</f>
        <v>0</v>
      </c>
      <c r="E543" s="8">
        <f>IFERROR(VLOOKUP(A543,'KATEGORI PESALAKAN'!A:D,4,0),0)</f>
        <v>0</v>
      </c>
      <c r="F543" s="99">
        <f>IFERROR(IFERROR(VLOOKUP(A543,'STOK CIKDITIRO'!C:H,6,0),VLOOKUP(A543,'KATEGORI CIKDITIRO'!A:C,3,0)),0)</f>
        <v>0</v>
      </c>
      <c r="G543" s="8">
        <f>IFERROR(VLOOKUP(A543,'KATEGORI CIKDITIRO'!A:D,4,0),0)</f>
        <v>0</v>
      </c>
      <c r="H543" s="99">
        <f>IFERROR(IFERROR(VLOOKUP(A543,'STOK TRAYEMAN'!C:H,6,0),VLOOKUP(A543,'KATEGORI TRAYEMAN'!A:C,3,0)),0)</f>
        <v>0</v>
      </c>
      <c r="I543" s="8">
        <f>IFERROR(VLOOKUP(A543,'KATEGORI TRAYEMAN'!A:D,4,0),0)</f>
        <v>0</v>
      </c>
      <c r="J543" s="8" t="str">
        <f>IFERROR(VLOOKUP(A543,'NOSTOK PACUL'!A:C,3,0),IFERROR(IF(VLOOKUP(A543,'STOK PACUL'!A:B,2,0)="NOSTOK","E",VLOOKUP(A543,'KATEGORI PACUL'!A:B,2,0)),"E"))</f>
        <v>E</v>
      </c>
      <c r="K543" s="8" t="str">
        <f>IFERROR(VLOOKUP(A543,'NOSTOK PESALAKAN'!A:C,3,0),IFERROR(IF(VLOOKUP(A543,'STOK PESALAKAN'!A:B,2,0)="NOSTOK","E",VLOOKUP(A543,'KATEGORI PESALAKAN'!A:B,2,0)),"E"))</f>
        <v>E</v>
      </c>
      <c r="L543" s="8" t="str">
        <f>IFERROR(VLOOKUP(A543,'NOSTOK CIKDITIRO'!A:C,3,0),IFERROR(IF(VLOOKUP(A543,'STOK CIKDITIRO'!A:B,2,0)="NOSTOK","E",VLOOKUP(A543,'KATEGORI CIKDITIRO'!A:B,2,0)),"E"))</f>
        <v>E</v>
      </c>
      <c r="M543" s="8" t="str">
        <f>IFERROR(VLOOKUP(A543,'NOSTOK TRAYEMAN'!A:C,3,0),IFERROR(IF(VLOOKUP(A543,'STOK TRAYEMAN'!A:B,2,0)="NOSTOK","E",VLOOKUP(A543,'KATEGORI TRAYEMAN'!A:B,2,0)),"E"))</f>
        <v>E</v>
      </c>
      <c r="N543" s="8" t="str">
        <f>IFERROR(VLOOKUP(A543,FR_HITUNG_MINMAX!A:B,2,0),0)</f>
        <v>PACKING WATER PUMP VIXION ORI</v>
      </c>
      <c r="O543" s="8" t="str">
        <f>IFERROR(VLOOKUP(A543,FR_HITUNG_MINMAX!A:D,4,0),0)</f>
        <v>ORISIN</v>
      </c>
      <c r="P543" s="8">
        <f>IFERROR(VLOOKUP(A543,FR_HITUNG_MINMAX!A:G,7,0),1)</f>
        <v>1</v>
      </c>
      <c r="Q543" s="11">
        <f>IFERROR(VLOOKUP(A543,FR_HITUNG_MINMAX!A:J,10,0),1)</f>
        <v>1</v>
      </c>
      <c r="R543" s="8">
        <f>IFERROR(VLOOKUP(A543,FR_HITUNG_MINMAX!A:K,11,0),1)</f>
        <v>1</v>
      </c>
      <c r="S543" s="12">
        <f>IFERROR(VLOOKUP(A543,FR_HITUNG_MINMAX!A:F,6,0),0)</f>
        <v>14000</v>
      </c>
      <c r="T543" s="8">
        <f t="shared" si="345"/>
        <v>0</v>
      </c>
      <c r="U543" s="8">
        <f t="shared" si="320"/>
        <v>0</v>
      </c>
      <c r="V543" s="8">
        <f t="shared" si="321"/>
        <v>0</v>
      </c>
      <c r="W543" s="8">
        <f t="shared" si="346"/>
        <v>0</v>
      </c>
      <c r="X543" s="8">
        <f t="shared" si="347"/>
        <v>0</v>
      </c>
      <c r="Y543" s="16"/>
      <c r="Z543" s="15">
        <f t="shared" si="322"/>
        <v>0</v>
      </c>
      <c r="AA543" s="8">
        <f t="shared" si="348"/>
        <v>0</v>
      </c>
      <c r="AB543" s="16"/>
      <c r="AC543" s="15">
        <f t="shared" si="323"/>
        <v>0</v>
      </c>
      <c r="AD543" s="8">
        <f t="shared" si="324"/>
        <v>0</v>
      </c>
      <c r="AE543" s="16"/>
      <c r="AF543" s="15">
        <f t="shared" si="325"/>
        <v>0</v>
      </c>
      <c r="AG543" s="15">
        <f t="shared" si="349"/>
        <v>0</v>
      </c>
      <c r="AH543" s="16"/>
      <c r="AI543" s="15">
        <f t="shared" si="350"/>
        <v>0</v>
      </c>
      <c r="AJ543" s="8">
        <f t="shared" si="351"/>
        <v>0</v>
      </c>
      <c r="AK543" s="8">
        <f t="shared" si="326"/>
        <v>0</v>
      </c>
      <c r="AL543" s="8">
        <f t="shared" si="327"/>
        <v>0</v>
      </c>
      <c r="AM543" s="8">
        <f t="shared" si="352"/>
        <v>0</v>
      </c>
      <c r="AN543" s="8">
        <f t="shared" si="353"/>
        <v>0</v>
      </c>
      <c r="AO543" s="8">
        <f>IFERROR(VLOOKUP(A543,PERSAMAAN!B:D,3,0),AN543)</f>
        <v>0</v>
      </c>
      <c r="AP543" s="1"/>
      <c r="AQ543" s="8">
        <f t="shared" si="328"/>
        <v>0</v>
      </c>
      <c r="AR543" s="8" t="str">
        <f>IF(AQ543=0,"-",VLOOKUP(A543,FR_HITUNG_MINMAX!A:H,8,0))</f>
        <v>-</v>
      </c>
      <c r="AS543" s="1"/>
      <c r="AT543" s="8" t="str">
        <f t="shared" si="329"/>
        <v>-</v>
      </c>
      <c r="AU543" s="12">
        <f t="shared" si="330"/>
        <v>0</v>
      </c>
      <c r="AV543" s="12">
        <f t="shared" si="331"/>
        <v>0</v>
      </c>
      <c r="AW543" s="8">
        <f t="shared" si="354"/>
        <v>0</v>
      </c>
      <c r="AX543" s="1"/>
      <c r="AY543" s="8">
        <f t="shared" si="332"/>
        <v>0</v>
      </c>
      <c r="AZ543" s="8" t="str">
        <f>IF(AY543=0,"-",VLOOKUP(A543,FR_HITUNG_MINMAX!A:I,9,0))</f>
        <v>-</v>
      </c>
      <c r="BB543" s="8" t="str">
        <f t="shared" si="333"/>
        <v>-</v>
      </c>
      <c r="BC543" s="12">
        <f t="shared" si="334"/>
        <v>0</v>
      </c>
      <c r="BD543" s="12">
        <f t="shared" si="335"/>
        <v>0</v>
      </c>
      <c r="BE543" s="16"/>
      <c r="BF543" s="8">
        <f>SUMIF('REALISASI ORDER'!C:C,A543,'REALISASI ORDER'!E:E)</f>
        <v>0</v>
      </c>
      <c r="BG543" s="8">
        <f t="shared" si="355"/>
        <v>0</v>
      </c>
      <c r="BH543" s="8">
        <f t="shared" si="336"/>
        <v>0</v>
      </c>
      <c r="BI543" s="8">
        <f t="shared" si="337"/>
        <v>0</v>
      </c>
      <c r="BJ543" s="8">
        <f t="shared" si="356"/>
        <v>0</v>
      </c>
      <c r="BK543" s="33">
        <f t="shared" si="357"/>
        <v>0</v>
      </c>
      <c r="BL543" s="33">
        <f t="shared" si="338"/>
        <v>0</v>
      </c>
      <c r="BM543" s="33">
        <f t="shared" si="339"/>
        <v>0</v>
      </c>
      <c r="BN543" s="33">
        <f t="shared" si="358"/>
        <v>0</v>
      </c>
      <c r="BO543" s="8">
        <f t="shared" si="340"/>
        <v>0</v>
      </c>
      <c r="BP543" s="8">
        <f t="shared" si="341"/>
        <v>0</v>
      </c>
      <c r="BQ543" s="8">
        <f t="shared" si="342"/>
        <v>0</v>
      </c>
      <c r="BR543" s="8">
        <f>IFERROR(ROUNDDOWN(BF543*BN543/(BK543+BL543+BM543+BN),0),0)</f>
        <v>0</v>
      </c>
      <c r="BS543" s="8" t="str">
        <f t="shared" si="343"/>
        <v>1S7-E1196-00</v>
      </c>
      <c r="BT543" s="8">
        <f>SUMIF(FR_HITUNG_MINMAX!A:A,ORDER!A543,FR_HITUNG_MINMAX!AS:AS)</f>
        <v>0</v>
      </c>
      <c r="BU543" s="8">
        <f t="shared" si="359"/>
        <v>0</v>
      </c>
      <c r="BV543" s="8" t="str">
        <f t="shared" si="344"/>
        <v>-</v>
      </c>
      <c r="BW543" s="8" t="str">
        <f>VLOOKUP(A543,'STOK PESALAKAN'!A:F,6,0)</f>
        <v/>
      </c>
    </row>
    <row r="544" spans="1:75">
      <c r="A544" s="41" t="s">
        <v>548</v>
      </c>
      <c r="B544" s="99">
        <f>IFERROR(IFERROR(VLOOKUP(A544,'STOK PACUL'!C:H,6,0),VLOOKUP(A544,'KATEGORI PACUL'!A:C,3,0)),0)</f>
        <v>0</v>
      </c>
      <c r="C544" s="8">
        <f>IFERROR(VLOOKUP(A544,'KATEGORI PACUL'!A:D,4,0),0)</f>
        <v>3</v>
      </c>
      <c r="D544" s="99">
        <f>IFERROR(IFERROR(VLOOKUP(A544,'STOK PESALAKAN'!C:H,6,0),VLOOKUP(A544,'KATEGORI PESALAKAN'!A:C,3,0)),0)</f>
        <v>3</v>
      </c>
      <c r="E544" s="8">
        <f>IFERROR(VLOOKUP(A544,'KATEGORI PESALAKAN'!A:D,4,0),0)</f>
        <v>0</v>
      </c>
      <c r="F544" s="99">
        <f>IFERROR(IFERROR(VLOOKUP(A544,'STOK CIKDITIRO'!C:H,6,0),VLOOKUP(A544,'KATEGORI CIKDITIRO'!A:C,3,0)),0)</f>
        <v>0</v>
      </c>
      <c r="G544" s="8">
        <f>IFERROR(VLOOKUP(A544,'KATEGORI CIKDITIRO'!A:D,4,0),0)</f>
        <v>0</v>
      </c>
      <c r="H544" s="99">
        <f>IFERROR(IFERROR(VLOOKUP(A544,'STOK TRAYEMAN'!C:H,6,0),VLOOKUP(A544,'KATEGORI TRAYEMAN'!A:C,3,0)),0)</f>
        <v>0</v>
      </c>
      <c r="I544" s="8">
        <f>IFERROR(VLOOKUP(A544,'KATEGORI TRAYEMAN'!A:D,4,0),0)</f>
        <v>0</v>
      </c>
      <c r="J544" s="8" t="str">
        <f>IFERROR(VLOOKUP(A544,'NOSTOK PACUL'!A:C,3,0),IFERROR(IF(VLOOKUP(A544,'STOK PACUL'!A:B,2,0)="NOSTOK","E",VLOOKUP(A544,'KATEGORI PACUL'!A:B,2,0)),"E"))</f>
        <v>E</v>
      </c>
      <c r="K544" s="8" t="str">
        <f>IFERROR(VLOOKUP(A544,'NOSTOK PESALAKAN'!A:C,3,0),IFERROR(IF(VLOOKUP(A544,'STOK PESALAKAN'!A:B,2,0)="NOSTOK","E",VLOOKUP(A544,'KATEGORI PESALAKAN'!A:B,2,0)),"E"))</f>
        <v>E</v>
      </c>
      <c r="L544" s="8" t="str">
        <f>IFERROR(VLOOKUP(A544,'NOSTOK CIKDITIRO'!A:C,3,0),IFERROR(IF(VLOOKUP(A544,'STOK CIKDITIRO'!A:B,2,0)="NOSTOK","E",VLOOKUP(A544,'KATEGORI CIKDITIRO'!A:B,2,0)),"E"))</f>
        <v>E</v>
      </c>
      <c r="M544" s="8" t="str">
        <f>IFERROR(VLOOKUP(A544,'NOSTOK TRAYEMAN'!A:C,3,0),IFERROR(IF(VLOOKUP(A544,'STOK TRAYEMAN'!A:B,2,0)="NOSTOK","E",VLOOKUP(A544,'KATEGORI TRAYEMAN'!A:B,2,0)),"E"))</f>
        <v>E</v>
      </c>
      <c r="N544" s="8" t="str">
        <f>IFERROR(VLOOKUP(A544,FR_HITUNG_MINMAX!A:B,2,0),0)</f>
        <v>PEN PULLY/PIN PEN BEAT/VARIO/SCOOPY AHM</v>
      </c>
      <c r="O544" s="8" t="str">
        <f>IFERROR(VLOOKUP(A544,FR_HITUNG_MINMAX!A:D,4,0),0)</f>
        <v>ORISIN</v>
      </c>
      <c r="P544" s="8">
        <f>IFERROR(VLOOKUP(A544,FR_HITUNG_MINMAX!A:G,7,0),1)</f>
        <v>1</v>
      </c>
      <c r="Q544" s="11">
        <f>IFERROR(VLOOKUP(A544,FR_HITUNG_MINMAX!A:J,10,0),1)</f>
        <v>1</v>
      </c>
      <c r="R544" s="8">
        <f>IFERROR(VLOOKUP(A544,FR_HITUNG_MINMAX!A:K,11,0),1)</f>
        <v>1</v>
      </c>
      <c r="S544" s="12">
        <f>IFERROR(VLOOKUP(A544,FR_HITUNG_MINMAX!A:F,6,0),0)</f>
        <v>8800</v>
      </c>
      <c r="T544" s="8">
        <f t="shared" si="345"/>
        <v>-3</v>
      </c>
      <c r="U544" s="8">
        <f t="shared" si="320"/>
        <v>3</v>
      </c>
      <c r="V544" s="8">
        <f t="shared" si="321"/>
        <v>0</v>
      </c>
      <c r="W544" s="8">
        <f t="shared" si="346"/>
        <v>0</v>
      </c>
      <c r="X544" s="8">
        <f t="shared" si="347"/>
        <v>0</v>
      </c>
      <c r="Y544" s="16"/>
      <c r="Z544" s="15">
        <f t="shared" si="322"/>
        <v>0</v>
      </c>
      <c r="AA544" s="8">
        <f t="shared" si="348"/>
        <v>3</v>
      </c>
      <c r="AB544" s="16"/>
      <c r="AC544" s="15">
        <f t="shared" si="323"/>
        <v>0</v>
      </c>
      <c r="AD544" s="8">
        <f t="shared" si="324"/>
        <v>0</v>
      </c>
      <c r="AE544" s="16"/>
      <c r="AF544" s="15">
        <f t="shared" si="325"/>
        <v>0</v>
      </c>
      <c r="AG544" s="15">
        <f t="shared" si="349"/>
        <v>0</v>
      </c>
      <c r="AH544" s="16"/>
      <c r="AI544" s="15">
        <f t="shared" si="350"/>
        <v>0</v>
      </c>
      <c r="AJ544" s="8">
        <f t="shared" si="351"/>
        <v>2</v>
      </c>
      <c r="AK544" s="8">
        <f t="shared" si="326"/>
        <v>0</v>
      </c>
      <c r="AL544" s="8">
        <f t="shared" si="327"/>
        <v>0</v>
      </c>
      <c r="AM544" s="8">
        <f t="shared" si="352"/>
        <v>0</v>
      </c>
      <c r="AN544" s="8">
        <f t="shared" si="353"/>
        <v>2</v>
      </c>
      <c r="AO544" s="8">
        <f>IFERROR(VLOOKUP(A544,PERSAMAAN!B:D,3,0),AN544)</f>
        <v>2</v>
      </c>
      <c r="AP544" s="1">
        <v>0</v>
      </c>
      <c r="AQ544" s="8">
        <f t="shared" si="328"/>
        <v>0</v>
      </c>
      <c r="AR544" s="8" t="str">
        <f>IF(AQ544=0,"-",VLOOKUP(A544,FR_HITUNG_MINMAX!A:H,8,0))</f>
        <v>-</v>
      </c>
      <c r="AS544" s="1"/>
      <c r="AT544" s="8" t="str">
        <f t="shared" si="329"/>
        <v>-</v>
      </c>
      <c r="AU544" s="12">
        <f t="shared" si="330"/>
        <v>0</v>
      </c>
      <c r="AV544" s="12">
        <f t="shared" si="331"/>
        <v>0</v>
      </c>
      <c r="AW544" s="8">
        <f t="shared" si="354"/>
        <v>0</v>
      </c>
      <c r="AX544" s="1"/>
      <c r="AY544" s="8">
        <f t="shared" si="332"/>
        <v>0</v>
      </c>
      <c r="AZ544" s="8" t="str">
        <f>IF(AY544=0,"-",VLOOKUP(A544,FR_HITUNG_MINMAX!A:I,9,0))</f>
        <v>-</v>
      </c>
      <c r="BB544" s="8" t="str">
        <f t="shared" si="333"/>
        <v>-</v>
      </c>
      <c r="BC544" s="12">
        <f t="shared" si="334"/>
        <v>0</v>
      </c>
      <c r="BD544" s="12">
        <f t="shared" si="335"/>
        <v>0</v>
      </c>
      <c r="BE544" s="16"/>
      <c r="BF544" s="8">
        <f>SUMIF('REALISASI ORDER'!C:C,A544,'REALISASI ORDER'!E:E)</f>
        <v>0</v>
      </c>
      <c r="BG544" s="8">
        <f t="shared" si="355"/>
        <v>0</v>
      </c>
      <c r="BH544" s="8">
        <f t="shared" si="336"/>
        <v>3</v>
      </c>
      <c r="BI544" s="8">
        <f t="shared" si="337"/>
        <v>0</v>
      </c>
      <c r="BJ544" s="8">
        <f t="shared" si="356"/>
        <v>0</v>
      </c>
      <c r="BK544" s="33">
        <f t="shared" si="357"/>
        <v>3</v>
      </c>
      <c r="BL544" s="33">
        <f t="shared" si="338"/>
        <v>0</v>
      </c>
      <c r="BM544" s="33">
        <f t="shared" si="339"/>
        <v>0</v>
      </c>
      <c r="BN544" s="33">
        <f t="shared" si="358"/>
        <v>0</v>
      </c>
      <c r="BO544" s="8">
        <f t="shared" si="340"/>
        <v>0</v>
      </c>
      <c r="BP544" s="8">
        <f t="shared" si="341"/>
        <v>0</v>
      </c>
      <c r="BQ544" s="8">
        <f t="shared" si="342"/>
        <v>0</v>
      </c>
      <c r="BR544" s="8">
        <f>IFERROR(ROUNDDOWN(BF544*BN544/(BK544+BL544+BM544+BN),0),0)</f>
        <v>0</v>
      </c>
      <c r="BS544" s="8" t="str">
        <f t="shared" si="343"/>
        <v>23225-KSY-900</v>
      </c>
      <c r="BT544" s="8">
        <f>SUMIF(FR_HITUNG_MINMAX!A:A,ORDER!A544,FR_HITUNG_MINMAX!AS:AS)</f>
        <v>2</v>
      </c>
      <c r="BU544" s="8">
        <f t="shared" si="359"/>
        <v>0</v>
      </c>
      <c r="BV544" s="8" t="str">
        <f t="shared" si="344"/>
        <v>-</v>
      </c>
      <c r="BW544" s="8" t="str">
        <f>VLOOKUP(A544,'STOK PESALAKAN'!A:F,6,0)</f>
        <v/>
      </c>
    </row>
    <row r="545" spans="1:75">
      <c r="A545" s="41" t="s">
        <v>549</v>
      </c>
      <c r="B545" s="99">
        <f>IFERROR(IFERROR(VLOOKUP(A545,'STOK PACUL'!C:H,6,0),VLOOKUP(A545,'KATEGORI PACUL'!A:C,3,0)),0)</f>
        <v>0</v>
      </c>
      <c r="C545" s="8">
        <f>IFERROR(VLOOKUP(A545,'KATEGORI PACUL'!A:D,4,0),0)</f>
        <v>3</v>
      </c>
      <c r="D545" s="99">
        <f>IFERROR(IFERROR(VLOOKUP(A545,'STOK PESALAKAN'!C:H,6,0),VLOOKUP(A545,'KATEGORI PESALAKAN'!A:C,3,0)),0)</f>
        <v>3</v>
      </c>
      <c r="E545" s="8">
        <f>IFERROR(VLOOKUP(A545,'KATEGORI PESALAKAN'!A:D,4,0),0)</f>
        <v>0</v>
      </c>
      <c r="F545" s="99">
        <f>IFERROR(IFERROR(VLOOKUP(A545,'STOK CIKDITIRO'!C:H,6,0),VLOOKUP(A545,'KATEGORI CIKDITIRO'!A:C,3,0)),0)</f>
        <v>0</v>
      </c>
      <c r="G545" s="8">
        <f>IFERROR(VLOOKUP(A545,'KATEGORI CIKDITIRO'!A:D,4,0),0)</f>
        <v>0</v>
      </c>
      <c r="H545" s="99">
        <f>IFERROR(IFERROR(VLOOKUP(A545,'STOK TRAYEMAN'!C:H,6,0),VLOOKUP(A545,'KATEGORI TRAYEMAN'!A:C,3,0)),0)</f>
        <v>0</v>
      </c>
      <c r="I545" s="8">
        <f>IFERROR(VLOOKUP(A545,'KATEGORI TRAYEMAN'!A:D,4,0),0)</f>
        <v>0</v>
      </c>
      <c r="J545" s="8" t="str">
        <f>IFERROR(VLOOKUP(A545,'NOSTOK PACUL'!A:C,3,0),IFERROR(IF(VLOOKUP(A545,'STOK PACUL'!A:B,2,0)="NOSTOK","E",VLOOKUP(A545,'KATEGORI PACUL'!A:B,2,0)),"E"))</f>
        <v>E</v>
      </c>
      <c r="K545" s="8" t="str">
        <f>IFERROR(VLOOKUP(A545,'NOSTOK PESALAKAN'!A:C,3,0),IFERROR(IF(VLOOKUP(A545,'STOK PESALAKAN'!A:B,2,0)="NOSTOK","E",VLOOKUP(A545,'KATEGORI PESALAKAN'!A:B,2,0)),"E"))</f>
        <v>E</v>
      </c>
      <c r="L545" s="8" t="str">
        <f>IFERROR(VLOOKUP(A545,'NOSTOK CIKDITIRO'!A:C,3,0),IFERROR(IF(VLOOKUP(A545,'STOK CIKDITIRO'!A:B,2,0)="NOSTOK","E",VLOOKUP(A545,'KATEGORI CIKDITIRO'!A:B,2,0)),"E"))</f>
        <v>E</v>
      </c>
      <c r="M545" s="8" t="str">
        <f>IFERROR(VLOOKUP(A545,'NOSTOK TRAYEMAN'!A:C,3,0),IFERROR(IF(VLOOKUP(A545,'STOK TRAYEMAN'!A:B,2,0)="NOSTOK","E",VLOOKUP(A545,'KATEGORI TRAYEMAN'!A:B,2,0)),"E"))</f>
        <v>E</v>
      </c>
      <c r="N545" s="8" t="str">
        <f>IFERROR(VLOOKUP(A545,FR_HITUNG_MINMAX!A:B,2,0),0)</f>
        <v>BOS PEN PULLY/PIN PEN BEAT/VARIO/SCOOPY/SPACY</v>
      </c>
      <c r="O545" s="8" t="str">
        <f>IFERROR(VLOOKUP(A545,FR_HITUNG_MINMAX!A:D,4,0),0)</f>
        <v>ORISIN</v>
      </c>
      <c r="P545" s="8">
        <f>IFERROR(VLOOKUP(A545,FR_HITUNG_MINMAX!A:G,7,0),1)</f>
        <v>1</v>
      </c>
      <c r="Q545" s="11">
        <f>IFERROR(VLOOKUP(A545,FR_HITUNG_MINMAX!A:J,10,0),1)</f>
        <v>1</v>
      </c>
      <c r="R545" s="8">
        <f>IFERROR(VLOOKUP(A545,FR_HITUNG_MINMAX!A:K,11,0),1)</f>
        <v>1</v>
      </c>
      <c r="S545" s="12">
        <f>IFERROR(VLOOKUP(A545,FR_HITUNG_MINMAX!A:F,6,0),0)</f>
        <v>7900</v>
      </c>
      <c r="T545" s="8">
        <f t="shared" si="345"/>
        <v>-3</v>
      </c>
      <c r="U545" s="8">
        <f t="shared" si="320"/>
        <v>3</v>
      </c>
      <c r="V545" s="8">
        <f t="shared" si="321"/>
        <v>0</v>
      </c>
      <c r="W545" s="8">
        <f t="shared" si="346"/>
        <v>0</v>
      </c>
      <c r="X545" s="8">
        <f t="shared" si="347"/>
        <v>0</v>
      </c>
      <c r="Y545" s="16"/>
      <c r="Z545" s="15">
        <f t="shared" si="322"/>
        <v>0</v>
      </c>
      <c r="AA545" s="8">
        <f t="shared" si="348"/>
        <v>3</v>
      </c>
      <c r="AB545" s="16"/>
      <c r="AC545" s="15">
        <f t="shared" si="323"/>
        <v>0</v>
      </c>
      <c r="AD545" s="8">
        <f t="shared" si="324"/>
        <v>0</v>
      </c>
      <c r="AE545" s="16"/>
      <c r="AF545" s="15">
        <f t="shared" si="325"/>
        <v>0</v>
      </c>
      <c r="AG545" s="15">
        <f t="shared" si="349"/>
        <v>0</v>
      </c>
      <c r="AH545" s="16"/>
      <c r="AI545" s="15">
        <f t="shared" si="350"/>
        <v>0</v>
      </c>
      <c r="AJ545" s="8">
        <f t="shared" si="351"/>
        <v>2</v>
      </c>
      <c r="AK545" s="8">
        <f t="shared" si="326"/>
        <v>0</v>
      </c>
      <c r="AL545" s="8">
        <f t="shared" si="327"/>
        <v>0</v>
      </c>
      <c r="AM545" s="8">
        <f t="shared" si="352"/>
        <v>0</v>
      </c>
      <c r="AN545" s="8">
        <f t="shared" si="353"/>
        <v>2</v>
      </c>
      <c r="AO545" s="8">
        <f>IFERROR(VLOOKUP(A545,PERSAMAAN!B:D,3,0),AN545)</f>
        <v>2</v>
      </c>
      <c r="AP545" s="1">
        <v>0</v>
      </c>
      <c r="AQ545" s="8">
        <f t="shared" si="328"/>
        <v>0</v>
      </c>
      <c r="AR545" s="8" t="str">
        <f>IF(AQ545=0,"-",VLOOKUP(A545,FR_HITUNG_MINMAX!A:H,8,0))</f>
        <v>-</v>
      </c>
      <c r="AS545" s="1"/>
      <c r="AT545" s="8" t="str">
        <f t="shared" si="329"/>
        <v>-</v>
      </c>
      <c r="AU545" s="12">
        <f t="shared" si="330"/>
        <v>0</v>
      </c>
      <c r="AV545" s="12">
        <f t="shared" si="331"/>
        <v>0</v>
      </c>
      <c r="AW545" s="8">
        <f t="shared" si="354"/>
        <v>0</v>
      </c>
      <c r="AX545" s="1"/>
      <c r="AY545" s="8">
        <f t="shared" si="332"/>
        <v>0</v>
      </c>
      <c r="AZ545" s="8" t="str">
        <f>IF(AY545=0,"-",VLOOKUP(A545,FR_HITUNG_MINMAX!A:I,9,0))</f>
        <v>-</v>
      </c>
      <c r="BB545" s="8" t="str">
        <f t="shared" si="333"/>
        <v>-</v>
      </c>
      <c r="BC545" s="12">
        <f t="shared" si="334"/>
        <v>0</v>
      </c>
      <c r="BD545" s="12">
        <f t="shared" si="335"/>
        <v>0</v>
      </c>
      <c r="BE545" s="16"/>
      <c r="BF545" s="8">
        <f>SUMIF('REALISASI ORDER'!C:C,A545,'REALISASI ORDER'!E:E)</f>
        <v>0</v>
      </c>
      <c r="BG545" s="8">
        <f t="shared" si="355"/>
        <v>0</v>
      </c>
      <c r="BH545" s="8">
        <f t="shared" si="336"/>
        <v>3</v>
      </c>
      <c r="BI545" s="8">
        <f t="shared" si="337"/>
        <v>0</v>
      </c>
      <c r="BJ545" s="8">
        <f t="shared" si="356"/>
        <v>0</v>
      </c>
      <c r="BK545" s="33">
        <f t="shared" si="357"/>
        <v>3</v>
      </c>
      <c r="BL545" s="33">
        <f t="shared" si="338"/>
        <v>0</v>
      </c>
      <c r="BM545" s="33">
        <f t="shared" si="339"/>
        <v>0</v>
      </c>
      <c r="BN545" s="33">
        <f t="shared" si="358"/>
        <v>0</v>
      </c>
      <c r="BO545" s="8">
        <f t="shared" si="340"/>
        <v>0</v>
      </c>
      <c r="BP545" s="8">
        <f t="shared" si="341"/>
        <v>0</v>
      </c>
      <c r="BQ545" s="8">
        <f t="shared" si="342"/>
        <v>0</v>
      </c>
      <c r="BR545" s="8">
        <f>IFERROR(ROUNDDOWN(BF545*BN545/(BK545+BL545+BM545+BN),0),0)</f>
        <v>0</v>
      </c>
      <c r="BS545" s="8" t="str">
        <f t="shared" si="343"/>
        <v>23226-KVB-900</v>
      </c>
      <c r="BT545" s="8">
        <f>SUMIF(FR_HITUNG_MINMAX!A:A,ORDER!A545,FR_HITUNG_MINMAX!AS:AS)</f>
        <v>2</v>
      </c>
      <c r="BU545" s="8">
        <f t="shared" si="359"/>
        <v>0</v>
      </c>
      <c r="BV545" s="8" t="str">
        <f t="shared" si="344"/>
        <v>-</v>
      </c>
      <c r="BW545" s="8" t="str">
        <f>VLOOKUP(A545,'STOK PESALAKAN'!A:F,6,0)</f>
        <v/>
      </c>
    </row>
    <row r="546" spans="1:75">
      <c r="A546" s="41" t="s">
        <v>2145</v>
      </c>
      <c r="B546" s="99">
        <f>IFERROR(IFERROR(VLOOKUP(A546,'STOK PACUL'!C:H,6,0),VLOOKUP(A546,'KATEGORI PACUL'!A:C,3,0)),0)</f>
        <v>1</v>
      </c>
      <c r="C546" s="8">
        <f>IFERROR(VLOOKUP(A546,'KATEGORI PACUL'!A:D,4,0),0)</f>
        <v>0</v>
      </c>
      <c r="D546" s="99">
        <f>IFERROR(IFERROR(VLOOKUP(A546,'STOK PESALAKAN'!C:H,6,0),VLOOKUP(A546,'KATEGORI PESALAKAN'!A:C,3,0)),0)</f>
        <v>0</v>
      </c>
      <c r="E546" s="8">
        <f>IFERROR(VLOOKUP(A546,'KATEGORI PESALAKAN'!A:D,4,0),0)</f>
        <v>0</v>
      </c>
      <c r="F546" s="99">
        <f>IFERROR(IFERROR(VLOOKUP(A546,'STOK CIKDITIRO'!C:H,6,0),VLOOKUP(A546,'KATEGORI CIKDITIRO'!A:C,3,0)),0)</f>
        <v>0</v>
      </c>
      <c r="G546" s="8">
        <f>IFERROR(VLOOKUP(A546,'KATEGORI CIKDITIRO'!A:D,4,0),0)</f>
        <v>0</v>
      </c>
      <c r="H546" s="99">
        <f>IFERROR(IFERROR(VLOOKUP(A546,'STOK TRAYEMAN'!C:H,6,0),VLOOKUP(A546,'KATEGORI TRAYEMAN'!A:C,3,0)),0)</f>
        <v>0</v>
      </c>
      <c r="I546" s="8">
        <f>IFERROR(VLOOKUP(A546,'KATEGORI TRAYEMAN'!A:D,4,0),0)</f>
        <v>0</v>
      </c>
      <c r="J546" s="8" t="str">
        <f>IFERROR(VLOOKUP(A546,'NOSTOK PACUL'!A:C,3,0),IFERROR(IF(VLOOKUP(A546,'STOK PACUL'!A:B,2,0)="NOSTOK","E",VLOOKUP(A546,'KATEGORI PACUL'!A:B,2,0)),"E"))</f>
        <v>E</v>
      </c>
      <c r="K546" s="8" t="str">
        <f>IFERROR(VLOOKUP(A546,'NOSTOK PESALAKAN'!A:C,3,0),IFERROR(IF(VLOOKUP(A546,'STOK PESALAKAN'!A:B,2,0)="NOSTOK","E",VLOOKUP(A546,'KATEGORI PESALAKAN'!A:B,2,0)),"E"))</f>
        <v>E</v>
      </c>
      <c r="L546" s="8" t="str">
        <f>IFERROR(VLOOKUP(A546,'NOSTOK CIKDITIRO'!A:C,3,0),IFERROR(IF(VLOOKUP(A546,'STOK CIKDITIRO'!A:B,2,0)="NOSTOK","E",VLOOKUP(A546,'KATEGORI CIKDITIRO'!A:B,2,0)),"E"))</f>
        <v>E</v>
      </c>
      <c r="M546" s="8" t="str">
        <f>IFERROR(VLOOKUP(A546,'NOSTOK TRAYEMAN'!A:C,3,0),IFERROR(IF(VLOOKUP(A546,'STOK TRAYEMAN'!A:B,2,0)="NOSTOK","E",VLOOKUP(A546,'KATEGORI TRAYEMAN'!A:B,2,0)),"E"))</f>
        <v>E</v>
      </c>
      <c r="N546" s="8" t="str">
        <f>IFERROR(VLOOKUP(A546,FR_HITUNG_MINMAX!A:B,2,0),0)</f>
        <v>COIL Y.MIO M3 ORI</v>
      </c>
      <c r="O546" s="8" t="str">
        <f>IFERROR(VLOOKUP(A546,FR_HITUNG_MINMAX!A:D,4,0),0)</f>
        <v>ORISIN</v>
      </c>
      <c r="P546" s="8">
        <f>IFERROR(VLOOKUP(A546,FR_HITUNG_MINMAX!A:G,7,0),1)</f>
        <v>1</v>
      </c>
      <c r="Q546" s="11" t="str">
        <f>IFERROR(VLOOKUP(A546,FR_HITUNG_MINMAX!A:J,10,0),1)</f>
        <v>1</v>
      </c>
      <c r="R546" s="8">
        <f>IFERROR(VLOOKUP(A546,FR_HITUNG_MINMAX!A:K,11,0),1)</f>
        <v>1</v>
      </c>
      <c r="S546" s="12">
        <f>IFERROR(VLOOKUP(A546,FR_HITUNG_MINMAX!A:F,6,0),0)</f>
        <v>67500</v>
      </c>
      <c r="T546" s="8">
        <f t="shared" si="345"/>
        <v>1</v>
      </c>
      <c r="U546" s="8">
        <f t="shared" si="320"/>
        <v>0</v>
      </c>
      <c r="V546" s="8">
        <f t="shared" si="321"/>
        <v>0</v>
      </c>
      <c r="W546" s="8">
        <f t="shared" si="346"/>
        <v>0</v>
      </c>
      <c r="X546" s="8">
        <f t="shared" si="347"/>
        <v>0</v>
      </c>
      <c r="Y546" s="16"/>
      <c r="Z546" s="15">
        <f t="shared" si="322"/>
        <v>0</v>
      </c>
      <c r="AA546" s="8">
        <f t="shared" si="348"/>
        <v>0</v>
      </c>
      <c r="AB546" s="16"/>
      <c r="AC546" s="15">
        <f t="shared" si="323"/>
        <v>0</v>
      </c>
      <c r="AD546" s="8">
        <f t="shared" si="324"/>
        <v>0</v>
      </c>
      <c r="AE546" s="16"/>
      <c r="AF546" s="15">
        <f t="shared" si="325"/>
        <v>0</v>
      </c>
      <c r="AG546" s="15">
        <f t="shared" si="349"/>
        <v>0</v>
      </c>
      <c r="AH546" s="16"/>
      <c r="AI546" s="15">
        <f t="shared" si="350"/>
        <v>0</v>
      </c>
      <c r="AJ546" s="8">
        <f t="shared" si="351"/>
        <v>0</v>
      </c>
      <c r="AK546" s="8">
        <f t="shared" si="326"/>
        <v>0</v>
      </c>
      <c r="AL546" s="8">
        <f t="shared" si="327"/>
        <v>0</v>
      </c>
      <c r="AM546" s="8">
        <f t="shared" si="352"/>
        <v>0</v>
      </c>
      <c r="AN546" s="8">
        <f t="shared" si="353"/>
        <v>0</v>
      </c>
      <c r="AO546" s="8">
        <f>IFERROR(VLOOKUP(A546,PERSAMAAN!B:D,3,0),AN546)</f>
        <v>0</v>
      </c>
      <c r="AP546" s="1"/>
      <c r="AQ546" s="8">
        <f t="shared" si="328"/>
        <v>0</v>
      </c>
      <c r="AR546" s="8" t="str">
        <f>IF(AQ546=0,"-",VLOOKUP(A546,FR_HITUNG_MINMAX!A:H,8,0))</f>
        <v>-</v>
      </c>
      <c r="AS546" s="1"/>
      <c r="AT546" s="8" t="str">
        <f t="shared" si="329"/>
        <v>-</v>
      </c>
      <c r="AU546" s="12">
        <f t="shared" si="330"/>
        <v>0</v>
      </c>
      <c r="AV546" s="12">
        <f t="shared" si="331"/>
        <v>0</v>
      </c>
      <c r="AW546" s="8">
        <f t="shared" si="354"/>
        <v>-1</v>
      </c>
      <c r="AX546" s="1"/>
      <c r="AY546" s="8">
        <f t="shared" si="332"/>
        <v>0</v>
      </c>
      <c r="AZ546" s="8" t="str">
        <f>IF(AY546=0,"-",VLOOKUP(A546,FR_HITUNG_MINMAX!A:I,9,0))</f>
        <v>-</v>
      </c>
      <c r="BB546" s="8" t="str">
        <f t="shared" si="333"/>
        <v>-</v>
      </c>
      <c r="BC546" s="12">
        <f t="shared" si="334"/>
        <v>0</v>
      </c>
      <c r="BD546" s="12">
        <f t="shared" si="335"/>
        <v>0</v>
      </c>
      <c r="BE546" s="16"/>
      <c r="BF546" s="8">
        <f>SUMIF('REALISASI ORDER'!C:C,A546,'REALISASI ORDER'!E:E)</f>
        <v>0</v>
      </c>
      <c r="BG546" s="8">
        <f t="shared" si="355"/>
        <v>1</v>
      </c>
      <c r="BH546" s="8">
        <f t="shared" si="336"/>
        <v>0</v>
      </c>
      <c r="BI546" s="8">
        <f t="shared" si="337"/>
        <v>0</v>
      </c>
      <c r="BJ546" s="8">
        <f t="shared" si="356"/>
        <v>0</v>
      </c>
      <c r="BK546" s="33">
        <f t="shared" si="357"/>
        <v>0</v>
      </c>
      <c r="BL546" s="33">
        <f t="shared" si="338"/>
        <v>0</v>
      </c>
      <c r="BM546" s="33">
        <f t="shared" si="339"/>
        <v>0</v>
      </c>
      <c r="BN546" s="33">
        <f t="shared" si="358"/>
        <v>0</v>
      </c>
      <c r="BO546" s="8">
        <f t="shared" si="340"/>
        <v>0</v>
      </c>
      <c r="BP546" s="8">
        <f t="shared" si="341"/>
        <v>0</v>
      </c>
      <c r="BQ546" s="8">
        <f t="shared" si="342"/>
        <v>0</v>
      </c>
      <c r="BR546" s="8">
        <f>IFERROR(ROUNDDOWN(BF546*BN546/(BK546+BL546+BM546+BN),0),0)</f>
        <v>0</v>
      </c>
      <c r="BS546" s="8" t="str">
        <f t="shared" si="343"/>
        <v>2PH-H2310-00</v>
      </c>
      <c r="BT546" s="8">
        <f>SUMIF(FR_HITUNG_MINMAX!A:A,ORDER!A546,FR_HITUNG_MINMAX!AS:AS)</f>
        <v>0</v>
      </c>
      <c r="BU546" s="8">
        <f t="shared" si="359"/>
        <v>0</v>
      </c>
      <c r="BV546" s="8" t="str">
        <f t="shared" si="344"/>
        <v>-</v>
      </c>
      <c r="BW546" s="8" t="str">
        <f>VLOOKUP(A546,'STOK PESALAKAN'!A:F,6,0)</f>
        <v/>
      </c>
    </row>
    <row r="547" spans="1:75">
      <c r="A547" s="41" t="s">
        <v>1989</v>
      </c>
      <c r="B547" s="99">
        <f>IFERROR(IFERROR(VLOOKUP(A547,'STOK PACUL'!C:H,6,0),VLOOKUP(A547,'KATEGORI PACUL'!A:C,3,0)),0)</f>
        <v>0</v>
      </c>
      <c r="C547" s="8">
        <f>IFERROR(VLOOKUP(A547,'KATEGORI PACUL'!A:D,4,0),0)</f>
        <v>0</v>
      </c>
      <c r="D547" s="99">
        <f>IFERROR(IFERROR(VLOOKUP(A547,'STOK PESALAKAN'!C:H,6,0),VLOOKUP(A547,'KATEGORI PESALAKAN'!A:C,3,0)),0)</f>
        <v>1</v>
      </c>
      <c r="E547" s="8">
        <f>IFERROR(VLOOKUP(A547,'KATEGORI PESALAKAN'!A:D,4,0),0)</f>
        <v>1</v>
      </c>
      <c r="F547" s="99">
        <f>IFERROR(IFERROR(VLOOKUP(A547,'STOK CIKDITIRO'!C:H,6,0),VLOOKUP(A547,'KATEGORI CIKDITIRO'!A:C,3,0)),0)</f>
        <v>0</v>
      </c>
      <c r="G547" s="8">
        <f>IFERROR(VLOOKUP(A547,'KATEGORI CIKDITIRO'!A:D,4,0),0)</f>
        <v>0</v>
      </c>
      <c r="H547" s="99">
        <f>IFERROR(IFERROR(VLOOKUP(A547,'STOK TRAYEMAN'!C:H,6,0),VLOOKUP(A547,'KATEGORI TRAYEMAN'!A:C,3,0)),0)</f>
        <v>0</v>
      </c>
      <c r="I547" s="8">
        <f>IFERROR(VLOOKUP(A547,'KATEGORI TRAYEMAN'!A:D,4,0),0)</f>
        <v>0</v>
      </c>
      <c r="J547" s="8" t="str">
        <f>IFERROR(VLOOKUP(A547,'NOSTOK PACUL'!A:C,3,0),IFERROR(IF(VLOOKUP(A547,'STOK PACUL'!A:B,2,0)="NOSTOK","E",VLOOKUP(A547,'KATEGORI PACUL'!A:B,2,0)),"E"))</f>
        <v>E</v>
      </c>
      <c r="K547" s="8" t="str">
        <f>IFERROR(VLOOKUP(A547,'NOSTOK PESALAKAN'!A:C,3,0),IFERROR(IF(VLOOKUP(A547,'STOK PESALAKAN'!A:B,2,0)="NOSTOK","E",VLOOKUP(A547,'KATEGORI PESALAKAN'!A:B,2,0)),"E"))</f>
        <v>D</v>
      </c>
      <c r="L547" s="8" t="str">
        <f>IFERROR(VLOOKUP(A547,'NOSTOK CIKDITIRO'!A:C,3,0),IFERROR(IF(VLOOKUP(A547,'STOK CIKDITIRO'!A:B,2,0)="NOSTOK","E",VLOOKUP(A547,'KATEGORI CIKDITIRO'!A:B,2,0)),"E"))</f>
        <v>E</v>
      </c>
      <c r="M547" s="8" t="str">
        <f>IFERROR(VLOOKUP(A547,'NOSTOK TRAYEMAN'!A:C,3,0),IFERROR(IF(VLOOKUP(A547,'STOK TRAYEMAN'!A:B,2,0)="NOSTOK","E",VLOOKUP(A547,'KATEGORI TRAYEMAN'!A:B,2,0)),"E"))</f>
        <v>E</v>
      </c>
      <c r="N547" s="8" t="str">
        <f>IFERROR(VLOOKUP(A547,FR_HITUNG_MINMAX!A:B,2,0),0)</f>
        <v>PIRINGAN DEPAN H.BEAT CARBU ORI</v>
      </c>
      <c r="O547" s="8" t="str">
        <f>IFERROR(VLOOKUP(A547,FR_HITUNG_MINMAX!A:D,4,0),0)</f>
        <v>ORISIN</v>
      </c>
      <c r="P547" s="8">
        <f>IFERROR(VLOOKUP(A547,FR_HITUNG_MINMAX!A:G,7,0),1)</f>
        <v>1</v>
      </c>
      <c r="Q547" s="11" t="str">
        <f>IFERROR(VLOOKUP(A547,FR_HITUNG_MINMAX!A:J,10,0),1)</f>
        <v>1</v>
      </c>
      <c r="R547" s="8">
        <f>IFERROR(VLOOKUP(A547,FR_HITUNG_MINMAX!A:K,11,0),1)</f>
        <v>1</v>
      </c>
      <c r="S547" s="12">
        <f>IFERROR(VLOOKUP(A547,FR_HITUNG_MINMAX!A:F,6,0),0)</f>
        <v>157500</v>
      </c>
      <c r="T547" s="8">
        <f t="shared" si="345"/>
        <v>0</v>
      </c>
      <c r="U547" s="8">
        <f t="shared" si="320"/>
        <v>0</v>
      </c>
      <c r="V547" s="8">
        <f t="shared" si="321"/>
        <v>0</v>
      </c>
      <c r="W547" s="8">
        <f t="shared" si="346"/>
        <v>0</v>
      </c>
      <c r="X547" s="8">
        <f t="shared" si="347"/>
        <v>0</v>
      </c>
      <c r="Y547" s="16"/>
      <c r="Z547" s="15">
        <f t="shared" si="322"/>
        <v>0</v>
      </c>
      <c r="AA547" s="8">
        <f t="shared" si="348"/>
        <v>0</v>
      </c>
      <c r="AB547" s="16"/>
      <c r="AC547" s="15">
        <f t="shared" si="323"/>
        <v>0</v>
      </c>
      <c r="AD547" s="8">
        <f t="shared" si="324"/>
        <v>0</v>
      </c>
      <c r="AE547" s="16"/>
      <c r="AF547" s="15">
        <f t="shared" si="325"/>
        <v>0</v>
      </c>
      <c r="AG547" s="15">
        <f t="shared" si="349"/>
        <v>0</v>
      </c>
      <c r="AH547" s="16"/>
      <c r="AI547" s="15">
        <f t="shared" si="350"/>
        <v>0</v>
      </c>
      <c r="AJ547" s="8">
        <f t="shared" si="351"/>
        <v>0</v>
      </c>
      <c r="AK547" s="8">
        <f t="shared" si="326"/>
        <v>0</v>
      </c>
      <c r="AL547" s="8">
        <f t="shared" si="327"/>
        <v>0</v>
      </c>
      <c r="AM547" s="8">
        <f t="shared" si="352"/>
        <v>0</v>
      </c>
      <c r="AN547" s="8">
        <f t="shared" si="353"/>
        <v>0</v>
      </c>
      <c r="AO547" s="8">
        <f>IFERROR(VLOOKUP(A547,PERSAMAAN!B:D,3,0),AN547)</f>
        <v>0</v>
      </c>
      <c r="AP547" s="1"/>
      <c r="AQ547" s="8">
        <f t="shared" si="328"/>
        <v>0</v>
      </c>
      <c r="AR547" s="8" t="str">
        <f>IF(AQ547=0,"-",VLOOKUP(A547,FR_HITUNG_MINMAX!A:H,8,0))</f>
        <v>-</v>
      </c>
      <c r="AS547" s="1"/>
      <c r="AT547" s="8" t="str">
        <f t="shared" si="329"/>
        <v>-</v>
      </c>
      <c r="AU547" s="12">
        <f t="shared" si="330"/>
        <v>0</v>
      </c>
      <c r="AV547" s="12">
        <f t="shared" si="331"/>
        <v>0</v>
      </c>
      <c r="AW547" s="8">
        <f t="shared" si="354"/>
        <v>0</v>
      </c>
      <c r="AX547" s="1"/>
      <c r="AY547" s="8">
        <f t="shared" si="332"/>
        <v>0</v>
      </c>
      <c r="AZ547" s="8" t="str">
        <f>IF(AY547=0,"-",VLOOKUP(A547,FR_HITUNG_MINMAX!A:I,9,0))</f>
        <v>-</v>
      </c>
      <c r="BB547" s="8" t="str">
        <f t="shared" si="333"/>
        <v>-</v>
      </c>
      <c r="BC547" s="12">
        <f t="shared" si="334"/>
        <v>0</v>
      </c>
      <c r="BD547" s="12">
        <f t="shared" si="335"/>
        <v>0</v>
      </c>
      <c r="BE547" s="16"/>
      <c r="BF547" s="8">
        <f>SUMIF('REALISASI ORDER'!C:C,A547,'REALISASI ORDER'!E:E)</f>
        <v>0</v>
      </c>
      <c r="BG547" s="8">
        <f t="shared" si="355"/>
        <v>0</v>
      </c>
      <c r="BH547" s="8">
        <f t="shared" si="336"/>
        <v>1</v>
      </c>
      <c r="BI547" s="8">
        <f t="shared" si="337"/>
        <v>0</v>
      </c>
      <c r="BJ547" s="8">
        <f t="shared" si="356"/>
        <v>0</v>
      </c>
      <c r="BK547" s="33">
        <f t="shared" si="357"/>
        <v>0</v>
      </c>
      <c r="BL547" s="33">
        <f t="shared" si="338"/>
        <v>0</v>
      </c>
      <c r="BM547" s="33">
        <f t="shared" si="339"/>
        <v>0</v>
      </c>
      <c r="BN547" s="33">
        <f t="shared" si="358"/>
        <v>0</v>
      </c>
      <c r="BO547" s="8">
        <f t="shared" si="340"/>
        <v>0</v>
      </c>
      <c r="BP547" s="8">
        <f t="shared" si="341"/>
        <v>0</v>
      </c>
      <c r="BQ547" s="8">
        <f t="shared" si="342"/>
        <v>0</v>
      </c>
      <c r="BR547" s="8">
        <f>IFERROR(ROUNDDOWN(BF547*BN547/(BK547+BL547+BM547+BN),0),0)</f>
        <v>0</v>
      </c>
      <c r="BS547" s="8" t="str">
        <f t="shared" si="343"/>
        <v>45351-KVY-961</v>
      </c>
      <c r="BT547" s="8">
        <f>SUMIF(FR_HITUNG_MINMAX!A:A,ORDER!A547,FR_HITUNG_MINMAX!AS:AS)</f>
        <v>1</v>
      </c>
      <c r="BU547" s="8">
        <f t="shared" si="359"/>
        <v>0</v>
      </c>
      <c r="BV547" s="8" t="str">
        <f t="shared" si="344"/>
        <v>-</v>
      </c>
      <c r="BW547" s="8" t="str">
        <f>VLOOKUP(A547,'STOK PESALAKAN'!A:F,6,0)</f>
        <v/>
      </c>
    </row>
    <row r="548" spans="1:75">
      <c r="A548" s="41" t="s">
        <v>1084</v>
      </c>
      <c r="B548" s="99">
        <f>IFERROR(IFERROR(VLOOKUP(A548,'STOK PACUL'!C:H,6,0),VLOOKUP(A548,'KATEGORI PACUL'!A:C,3,0)),0)</f>
        <v>0</v>
      </c>
      <c r="C548" s="8">
        <f>IFERROR(VLOOKUP(A548,'KATEGORI PACUL'!A:D,4,0),0)</f>
        <v>1</v>
      </c>
      <c r="D548" s="99">
        <f>IFERROR(IFERROR(VLOOKUP(A548,'STOK PESALAKAN'!C:H,6,0),VLOOKUP(A548,'KATEGORI PESALAKAN'!A:C,3,0)),0)</f>
        <v>2</v>
      </c>
      <c r="E548" s="8">
        <f>IFERROR(VLOOKUP(A548,'KATEGORI PESALAKAN'!A:D,4,0),0)</f>
        <v>1</v>
      </c>
      <c r="F548" s="99">
        <f>IFERROR(IFERROR(VLOOKUP(A548,'STOK CIKDITIRO'!C:H,6,0),VLOOKUP(A548,'KATEGORI CIKDITIRO'!A:C,3,0)),0)</f>
        <v>0</v>
      </c>
      <c r="G548" s="8">
        <f>IFERROR(VLOOKUP(A548,'KATEGORI CIKDITIRO'!A:D,4,0),0)</f>
        <v>0</v>
      </c>
      <c r="H548" s="99">
        <f>IFERROR(IFERROR(VLOOKUP(A548,'STOK TRAYEMAN'!C:H,6,0),VLOOKUP(A548,'KATEGORI TRAYEMAN'!A:C,3,0)),0)</f>
        <v>0</v>
      </c>
      <c r="I548" s="8">
        <f>IFERROR(VLOOKUP(A548,'KATEGORI TRAYEMAN'!A:D,4,0),0)</f>
        <v>0</v>
      </c>
      <c r="J548" s="8" t="str">
        <f>IFERROR(VLOOKUP(A548,'NOSTOK PACUL'!A:C,3,0),IFERROR(IF(VLOOKUP(A548,'STOK PACUL'!A:B,2,0)="NOSTOK","E",VLOOKUP(A548,'KATEGORI PACUL'!A:B,2,0)),"E"))</f>
        <v>D</v>
      </c>
      <c r="K548" s="8" t="str">
        <f>IFERROR(VLOOKUP(A548,'NOSTOK PESALAKAN'!A:C,3,0),IFERROR(IF(VLOOKUP(A548,'STOK PESALAKAN'!A:B,2,0)="NOSTOK","E",VLOOKUP(A548,'KATEGORI PESALAKAN'!A:B,2,0)),"E"))</f>
        <v>D</v>
      </c>
      <c r="L548" s="8" t="str">
        <f>IFERROR(VLOOKUP(A548,'NOSTOK CIKDITIRO'!A:C,3,0),IFERROR(IF(VLOOKUP(A548,'STOK CIKDITIRO'!A:B,2,0)="NOSTOK","E",VLOOKUP(A548,'KATEGORI CIKDITIRO'!A:B,2,0)),"E"))</f>
        <v>E</v>
      </c>
      <c r="M548" s="8" t="str">
        <f>IFERROR(VLOOKUP(A548,'NOSTOK TRAYEMAN'!A:C,3,0),IFERROR(IF(VLOOKUP(A548,'STOK TRAYEMAN'!A:B,2,0)="NOSTOK","E",VLOOKUP(A548,'KATEGORI TRAYEMAN'!A:B,2,0)),"E"))</f>
        <v>E</v>
      </c>
      <c r="N548" s="8" t="str">
        <f>IFERROR(VLOOKUP(A548,FR_HITUNG_MINMAX!A:B,2,0),0)</f>
        <v>FILTER UDARA Y.MIO J ORI</v>
      </c>
      <c r="O548" s="8" t="str">
        <f>IFERROR(VLOOKUP(A548,FR_HITUNG_MINMAX!A:D,4,0),0)</f>
        <v>ORISIN</v>
      </c>
      <c r="P548" s="8">
        <f>IFERROR(VLOOKUP(A548,FR_HITUNG_MINMAX!A:G,7,0),1)</f>
        <v>1</v>
      </c>
      <c r="Q548" s="11" t="str">
        <f>IFERROR(VLOOKUP(A548,FR_HITUNG_MINMAX!A:J,10,0),1)</f>
        <v>1</v>
      </c>
      <c r="R548" s="8">
        <f>IFERROR(VLOOKUP(A548,FR_HITUNG_MINMAX!A:K,11,0),1)</f>
        <v>1</v>
      </c>
      <c r="S548" s="12">
        <f>IFERROR(VLOOKUP(A548,FR_HITUNG_MINMAX!A:F,6,0),0)</f>
        <v>41000</v>
      </c>
      <c r="T548" s="8">
        <f t="shared" si="345"/>
        <v>-1</v>
      </c>
      <c r="U548" s="8">
        <f t="shared" si="320"/>
        <v>1</v>
      </c>
      <c r="V548" s="8">
        <f t="shared" si="321"/>
        <v>0</v>
      </c>
      <c r="W548" s="8">
        <f t="shared" si="346"/>
        <v>0</v>
      </c>
      <c r="X548" s="8">
        <f t="shared" si="347"/>
        <v>0</v>
      </c>
      <c r="Y548" s="16"/>
      <c r="Z548" s="15">
        <f t="shared" si="322"/>
        <v>0</v>
      </c>
      <c r="AA548" s="8">
        <f t="shared" si="348"/>
        <v>1</v>
      </c>
      <c r="AB548" s="16"/>
      <c r="AC548" s="15">
        <f t="shared" si="323"/>
        <v>0</v>
      </c>
      <c r="AD548" s="8">
        <f t="shared" si="324"/>
        <v>0</v>
      </c>
      <c r="AE548" s="16"/>
      <c r="AF548" s="15">
        <f t="shared" si="325"/>
        <v>0</v>
      </c>
      <c r="AG548" s="15">
        <f t="shared" si="349"/>
        <v>0</v>
      </c>
      <c r="AH548" s="16"/>
      <c r="AI548" s="15">
        <f t="shared" si="350"/>
        <v>0</v>
      </c>
      <c r="AJ548" s="8">
        <f t="shared" si="351"/>
        <v>1</v>
      </c>
      <c r="AK548" s="8">
        <f t="shared" si="326"/>
        <v>0</v>
      </c>
      <c r="AL548" s="8">
        <f t="shared" si="327"/>
        <v>0</v>
      </c>
      <c r="AM548" s="8">
        <f t="shared" si="352"/>
        <v>0</v>
      </c>
      <c r="AN548" s="8">
        <f t="shared" si="353"/>
        <v>1</v>
      </c>
      <c r="AO548" s="8">
        <f>IFERROR(VLOOKUP(A548,PERSAMAAN!B:D,3,0),AN548)</f>
        <v>0</v>
      </c>
      <c r="AP548" s="1">
        <v>0</v>
      </c>
      <c r="AQ548" s="8">
        <f t="shared" si="328"/>
        <v>0</v>
      </c>
      <c r="AR548" s="8" t="str">
        <f>IF(AQ548=0,"-",VLOOKUP(A548,FR_HITUNG_MINMAX!A:H,8,0))</f>
        <v>-</v>
      </c>
      <c r="AS548" s="1"/>
      <c r="AT548" s="8" t="str">
        <f t="shared" si="329"/>
        <v>-</v>
      </c>
      <c r="AU548" s="12">
        <f t="shared" si="330"/>
        <v>0</v>
      </c>
      <c r="AV548" s="12">
        <f t="shared" si="331"/>
        <v>0</v>
      </c>
      <c r="AW548" s="8">
        <f t="shared" si="354"/>
        <v>0</v>
      </c>
      <c r="AX548" s="1"/>
      <c r="AY548" s="8">
        <f t="shared" si="332"/>
        <v>0</v>
      </c>
      <c r="AZ548" s="8" t="str">
        <f>IF(AY548=0,"-",VLOOKUP(A548,FR_HITUNG_MINMAX!A:I,9,0))</f>
        <v>-</v>
      </c>
      <c r="BB548" s="8" t="str">
        <f t="shared" si="333"/>
        <v>-</v>
      </c>
      <c r="BC548" s="12">
        <f t="shared" si="334"/>
        <v>0</v>
      </c>
      <c r="BD548" s="12">
        <f t="shared" si="335"/>
        <v>0</v>
      </c>
      <c r="BE548" s="16"/>
      <c r="BF548" s="8">
        <f>SUMIF('REALISASI ORDER'!C:C,A548,'REALISASI ORDER'!E:E)</f>
        <v>0</v>
      </c>
      <c r="BG548" s="8">
        <f t="shared" si="355"/>
        <v>0</v>
      </c>
      <c r="BH548" s="8">
        <f t="shared" si="336"/>
        <v>2</v>
      </c>
      <c r="BI548" s="8">
        <f t="shared" si="337"/>
        <v>0</v>
      </c>
      <c r="BJ548" s="8">
        <f t="shared" si="356"/>
        <v>0</v>
      </c>
      <c r="BK548" s="33">
        <f t="shared" si="357"/>
        <v>1</v>
      </c>
      <c r="BL548" s="33">
        <f t="shared" si="338"/>
        <v>0</v>
      </c>
      <c r="BM548" s="33">
        <f t="shared" si="339"/>
        <v>0</v>
      </c>
      <c r="BN548" s="33">
        <f t="shared" si="358"/>
        <v>0</v>
      </c>
      <c r="BO548" s="8">
        <f t="shared" si="340"/>
        <v>0</v>
      </c>
      <c r="BP548" s="8">
        <f t="shared" si="341"/>
        <v>0</v>
      </c>
      <c r="BQ548" s="8">
        <f t="shared" si="342"/>
        <v>0</v>
      </c>
      <c r="BR548" s="8">
        <f>IFERROR(ROUNDDOWN(BF548*BN548/(BK548+BL548+BM548+BN),0),0)</f>
        <v>0</v>
      </c>
      <c r="BS548" s="8" t="str">
        <f t="shared" si="343"/>
        <v>54P-WE445-10</v>
      </c>
      <c r="BT548" s="8">
        <f>SUMIF(FR_HITUNG_MINMAX!A:A,ORDER!A548,FR_HITUNG_MINMAX!AS:AS)</f>
        <v>2</v>
      </c>
      <c r="BU548" s="8">
        <f t="shared" si="359"/>
        <v>0</v>
      </c>
      <c r="BV548" s="8" t="str">
        <f t="shared" si="344"/>
        <v>-</v>
      </c>
      <c r="BW548" s="8" t="str">
        <f>VLOOKUP(A548,'STOK PESALAKAN'!A:F,6,0)</f>
        <v>54P-WE445-00</v>
      </c>
    </row>
    <row r="549" spans="1:75">
      <c r="A549" s="41" t="s">
        <v>1902</v>
      </c>
      <c r="B549" s="99">
        <f>IFERROR(IFERROR(VLOOKUP(A549,'STOK PACUL'!C:H,6,0),VLOOKUP(A549,'KATEGORI PACUL'!A:C,3,0)),0)</f>
        <v>0</v>
      </c>
      <c r="C549" s="8">
        <f>IFERROR(VLOOKUP(A549,'KATEGORI PACUL'!A:D,4,0),0)</f>
        <v>1</v>
      </c>
      <c r="D549" s="99">
        <f>IFERROR(IFERROR(VLOOKUP(A549,'STOK PESALAKAN'!C:H,6,0),VLOOKUP(A549,'KATEGORI PESALAKAN'!A:C,3,0)),0)</f>
        <v>1</v>
      </c>
      <c r="E549" s="8">
        <f>IFERROR(VLOOKUP(A549,'KATEGORI PESALAKAN'!A:D,4,0),0)</f>
        <v>0</v>
      </c>
      <c r="F549" s="99">
        <f>IFERROR(IFERROR(VLOOKUP(A549,'STOK CIKDITIRO'!C:H,6,0),VLOOKUP(A549,'KATEGORI CIKDITIRO'!A:C,3,0)),0)</f>
        <v>1</v>
      </c>
      <c r="G549" s="8">
        <f>IFERROR(VLOOKUP(A549,'KATEGORI CIKDITIRO'!A:D,4,0),0)</f>
        <v>0</v>
      </c>
      <c r="H549" s="99">
        <f>IFERROR(IFERROR(VLOOKUP(A549,'STOK TRAYEMAN'!C:H,6,0),VLOOKUP(A549,'KATEGORI TRAYEMAN'!A:C,3,0)),0)</f>
        <v>0</v>
      </c>
      <c r="I549" s="8">
        <f>IFERROR(VLOOKUP(A549,'KATEGORI TRAYEMAN'!A:D,4,0),0)</f>
        <v>0</v>
      </c>
      <c r="J549" s="8" t="str">
        <f>IFERROR(VLOOKUP(A549,'NOSTOK PACUL'!A:C,3,0),IFERROR(IF(VLOOKUP(A549,'STOK PACUL'!A:B,2,0)="NOSTOK","E",VLOOKUP(A549,'KATEGORI PACUL'!A:B,2,0)),"E"))</f>
        <v>D</v>
      </c>
      <c r="K549" s="8" t="str">
        <f>IFERROR(VLOOKUP(A549,'NOSTOK PESALAKAN'!A:C,3,0),IFERROR(IF(VLOOKUP(A549,'STOK PESALAKAN'!A:B,2,0)="NOSTOK","E",VLOOKUP(A549,'KATEGORI PESALAKAN'!A:B,2,0)),"E"))</f>
        <v>E</v>
      </c>
      <c r="L549" s="8" t="str">
        <f>IFERROR(VLOOKUP(A549,'NOSTOK CIKDITIRO'!A:C,3,0),IFERROR(IF(VLOOKUP(A549,'STOK CIKDITIRO'!A:B,2,0)="NOSTOK","E",VLOOKUP(A549,'KATEGORI CIKDITIRO'!A:B,2,0)),"E"))</f>
        <v>E</v>
      </c>
      <c r="M549" s="8" t="str">
        <f>IFERROR(VLOOKUP(A549,'NOSTOK TRAYEMAN'!A:C,3,0),IFERROR(IF(VLOOKUP(A549,'STOK TRAYEMAN'!A:B,2,0)="NOSTOK","E",VLOOKUP(A549,'KATEGORI TRAYEMAN'!A:B,2,0)),"E"))</f>
        <v>E</v>
      </c>
      <c r="N549" s="8" t="str">
        <f>IFERROR(VLOOKUP(A549,FR_HITUNG_MINMAX!A:B,2,0),0)</f>
        <v>SENSOR MAQS SONIC 150/CB150R LED/SUPRA GTR</v>
      </c>
      <c r="O549" s="8" t="str">
        <f>IFERROR(VLOOKUP(A549,FR_HITUNG_MINMAX!A:D,4,0),0)</f>
        <v>IMITAS</v>
      </c>
      <c r="P549" s="8">
        <f>IFERROR(VLOOKUP(A549,FR_HITUNG_MINMAX!A:G,7,0),1)</f>
        <v>1</v>
      </c>
      <c r="Q549" s="11">
        <f>IFERROR(VLOOKUP(A549,FR_HITUNG_MINMAX!A:J,10,0),1)</f>
        <v>1</v>
      </c>
      <c r="R549" s="8">
        <f>IFERROR(VLOOKUP(A549,FR_HITUNG_MINMAX!A:K,11,0),1)</f>
        <v>1</v>
      </c>
      <c r="S549" s="12">
        <f>IFERROR(VLOOKUP(A549,FR_HITUNG_MINMAX!A:F,6,0),0)</f>
        <v>200000</v>
      </c>
      <c r="T549" s="8">
        <f t="shared" si="345"/>
        <v>-1</v>
      </c>
      <c r="U549" s="8">
        <f t="shared" si="320"/>
        <v>1</v>
      </c>
      <c r="V549" s="8">
        <f t="shared" si="321"/>
        <v>1</v>
      </c>
      <c r="W549" s="8">
        <f t="shared" si="346"/>
        <v>0</v>
      </c>
      <c r="X549" s="8">
        <f t="shared" si="347"/>
        <v>0</v>
      </c>
      <c r="Y549" s="16"/>
      <c r="Z549" s="15">
        <f t="shared" si="322"/>
        <v>0</v>
      </c>
      <c r="AA549" s="8">
        <f t="shared" si="348"/>
        <v>1</v>
      </c>
      <c r="AB549" s="16"/>
      <c r="AC549" s="15">
        <f t="shared" si="323"/>
        <v>0</v>
      </c>
      <c r="AD549" s="8">
        <f t="shared" si="324"/>
        <v>0</v>
      </c>
      <c r="AE549" s="16"/>
      <c r="AF549" s="15">
        <f t="shared" si="325"/>
        <v>0</v>
      </c>
      <c r="AG549" s="15">
        <f t="shared" si="349"/>
        <v>0</v>
      </c>
      <c r="AH549" s="16"/>
      <c r="AI549" s="15">
        <f t="shared" si="350"/>
        <v>0</v>
      </c>
      <c r="AJ549" s="8">
        <f t="shared" si="351"/>
        <v>2</v>
      </c>
      <c r="AK549" s="8">
        <f t="shared" si="326"/>
        <v>0</v>
      </c>
      <c r="AL549" s="8">
        <f t="shared" si="327"/>
        <v>0</v>
      </c>
      <c r="AM549" s="8">
        <f t="shared" si="352"/>
        <v>0</v>
      </c>
      <c r="AN549" s="8">
        <f t="shared" si="353"/>
        <v>2</v>
      </c>
      <c r="AO549" s="8">
        <f>IFERROR(VLOOKUP(A549,PERSAMAAN!B:D,3,0),AN549)</f>
        <v>2</v>
      </c>
      <c r="AP549" s="1">
        <v>0</v>
      </c>
      <c r="AQ549" s="8">
        <f t="shared" si="328"/>
        <v>0</v>
      </c>
      <c r="AR549" s="8" t="str">
        <f>IF(AQ549=0,"-",VLOOKUP(A549,FR_HITUNG_MINMAX!A:H,8,0))</f>
        <v>-</v>
      </c>
      <c r="AS549" s="1"/>
      <c r="AT549" s="8" t="str">
        <f t="shared" si="329"/>
        <v>-</v>
      </c>
      <c r="AU549" s="12">
        <f t="shared" si="330"/>
        <v>0</v>
      </c>
      <c r="AV549" s="12">
        <f t="shared" si="331"/>
        <v>0</v>
      </c>
      <c r="AW549" s="8" t="b">
        <f t="shared" si="354"/>
        <v>0</v>
      </c>
      <c r="AX549" s="1"/>
      <c r="AY549" s="8">
        <f t="shared" si="332"/>
        <v>0</v>
      </c>
      <c r="AZ549" s="8" t="str">
        <f>IF(AY549=0,"-",VLOOKUP(A549,FR_HITUNG_MINMAX!A:I,9,0))</f>
        <v>-</v>
      </c>
      <c r="BB549" s="8" t="str">
        <f t="shared" si="333"/>
        <v>-</v>
      </c>
      <c r="BC549" s="12">
        <f t="shared" si="334"/>
        <v>0</v>
      </c>
      <c r="BD549" s="12">
        <f t="shared" si="335"/>
        <v>0</v>
      </c>
      <c r="BE549" s="16"/>
      <c r="BF549" s="8">
        <f>SUMIF('REALISASI ORDER'!C:C,A549,'REALISASI ORDER'!E:E)</f>
        <v>0</v>
      </c>
      <c r="BG549" s="8">
        <f t="shared" si="355"/>
        <v>0</v>
      </c>
      <c r="BH549" s="8">
        <f t="shared" si="336"/>
        <v>1</v>
      </c>
      <c r="BI549" s="8">
        <f t="shared" si="337"/>
        <v>1</v>
      </c>
      <c r="BJ549" s="8">
        <f t="shared" si="356"/>
        <v>0</v>
      </c>
      <c r="BK549" s="33">
        <f t="shared" si="357"/>
        <v>1</v>
      </c>
      <c r="BL549" s="33">
        <f t="shared" si="338"/>
        <v>0</v>
      </c>
      <c r="BM549" s="33">
        <f t="shared" si="339"/>
        <v>0</v>
      </c>
      <c r="BN549" s="33">
        <f t="shared" si="358"/>
        <v>0</v>
      </c>
      <c r="BO549" s="8">
        <f t="shared" si="340"/>
        <v>0</v>
      </c>
      <c r="BP549" s="8">
        <f t="shared" si="341"/>
        <v>0</v>
      </c>
      <c r="BQ549" s="8">
        <f t="shared" si="342"/>
        <v>0</v>
      </c>
      <c r="BR549" s="8">
        <f>IFERROR(ROUNDDOWN(BF549*BN549/(BK549+BL549+BM549+BN),0),0)</f>
        <v>0</v>
      </c>
      <c r="BS549" s="8" t="str">
        <f t="shared" si="343"/>
        <v>MAQSCB</v>
      </c>
      <c r="BT549" s="8">
        <f>SUMIF(FR_HITUNG_MINMAX!A:A,ORDER!A549,FR_HITUNG_MINMAX!AS:AS)</f>
        <v>1</v>
      </c>
      <c r="BU549" s="8">
        <f t="shared" si="359"/>
        <v>0</v>
      </c>
      <c r="BV549" s="8" t="str">
        <f t="shared" si="344"/>
        <v>-</v>
      </c>
      <c r="BW549" s="8" t="str">
        <f>VLOOKUP(A549,'STOK PESALAKAN'!A:F,6,0)</f>
        <v/>
      </c>
    </row>
    <row r="550" spans="1:75">
      <c r="A550" s="41" t="s">
        <v>2280</v>
      </c>
      <c r="B550" s="99">
        <f>IFERROR(IFERROR(VLOOKUP(A550,'STOK PACUL'!C:H,6,0),VLOOKUP(A550,'KATEGORI PACUL'!A:C,3,0)),0)</f>
        <v>1</v>
      </c>
      <c r="C550" s="8">
        <f>IFERROR(VLOOKUP(A550,'KATEGORI PACUL'!A:D,4,0),0)</f>
        <v>0</v>
      </c>
      <c r="D550" s="99">
        <f>IFERROR(IFERROR(VLOOKUP(A550,'STOK PESALAKAN'!C:H,6,0),VLOOKUP(A550,'KATEGORI PESALAKAN'!A:C,3,0)),0)</f>
        <v>1</v>
      </c>
      <c r="E550" s="8">
        <f>IFERROR(VLOOKUP(A550,'KATEGORI PESALAKAN'!A:D,4,0),0)</f>
        <v>0</v>
      </c>
      <c r="F550" s="99">
        <f>IFERROR(IFERROR(VLOOKUP(A550,'STOK CIKDITIRO'!C:H,6,0),VLOOKUP(A550,'KATEGORI CIKDITIRO'!A:C,3,0)),0)</f>
        <v>2</v>
      </c>
      <c r="G550" s="8">
        <f>IFERROR(VLOOKUP(A550,'KATEGORI CIKDITIRO'!A:D,4,0),0)</f>
        <v>1</v>
      </c>
      <c r="H550" s="99">
        <f>IFERROR(IFERROR(VLOOKUP(A550,'STOK TRAYEMAN'!C:H,6,0),VLOOKUP(A550,'KATEGORI TRAYEMAN'!A:C,3,0)),0)</f>
        <v>0</v>
      </c>
      <c r="I550" s="8">
        <f>IFERROR(VLOOKUP(A550,'KATEGORI TRAYEMAN'!A:D,4,0),0)</f>
        <v>0</v>
      </c>
      <c r="J550" s="8" t="str">
        <f>IFERROR(VLOOKUP(A550,'NOSTOK PACUL'!A:C,3,0),IFERROR(IF(VLOOKUP(A550,'STOK PACUL'!A:B,2,0)="NOSTOK","E",VLOOKUP(A550,'KATEGORI PACUL'!A:B,2,0)),"E"))</f>
        <v>E</v>
      </c>
      <c r="K550" s="8" t="str">
        <f>IFERROR(VLOOKUP(A550,'NOSTOK PESALAKAN'!A:C,3,0),IFERROR(IF(VLOOKUP(A550,'STOK PESALAKAN'!A:B,2,0)="NOSTOK","E",VLOOKUP(A550,'KATEGORI PESALAKAN'!A:B,2,0)),"E"))</f>
        <v>E</v>
      </c>
      <c r="L550" s="8" t="str">
        <f>IFERROR(VLOOKUP(A550,'NOSTOK CIKDITIRO'!A:C,3,0),IFERROR(IF(VLOOKUP(A550,'STOK CIKDITIRO'!A:B,2,0)="NOSTOK","E",VLOOKUP(A550,'KATEGORI CIKDITIRO'!A:B,2,0)),"E"))</f>
        <v>D</v>
      </c>
      <c r="M550" s="8" t="str">
        <f>IFERROR(VLOOKUP(A550,'NOSTOK TRAYEMAN'!A:C,3,0),IFERROR(IF(VLOOKUP(A550,'STOK TRAYEMAN'!A:B,2,0)="NOSTOK","E",VLOOKUP(A550,'KATEGORI TRAYEMAN'!A:B,2,0)),"E"))</f>
        <v>E</v>
      </c>
      <c r="N550" s="8" t="str">
        <f>IFERROR(VLOOKUP(A550,FR_HITUNG_MINMAX!A:B,2,0),0)</f>
        <v>ROTAK POMPA BENSIN H. GENIO/BEAT LED/VARIO 160 MST</v>
      </c>
      <c r="O550" s="8" t="str">
        <f>IFERROR(VLOOKUP(A550,FR_HITUNG_MINMAX!A:D,4,0),0)</f>
        <v>IMITAS</v>
      </c>
      <c r="P550" s="8">
        <f>IFERROR(VLOOKUP(A550,FR_HITUNG_MINMAX!A:G,7,0),1)</f>
        <v>1</v>
      </c>
      <c r="Q550" s="11">
        <f>IFERROR(VLOOKUP(A550,FR_HITUNG_MINMAX!A:J,10,0),1)</f>
        <v>1</v>
      </c>
      <c r="R550" s="8">
        <f>IFERROR(VLOOKUP(A550,FR_HITUNG_MINMAX!A:K,11,0),1)</f>
        <v>1</v>
      </c>
      <c r="S550" s="12">
        <f>IFERROR(VLOOKUP(A550,FR_HITUNG_MINMAX!A:F,6,0),0)</f>
        <v>150000</v>
      </c>
      <c r="T550" s="8">
        <f t="shared" si="345"/>
        <v>1</v>
      </c>
      <c r="U550" s="8">
        <f t="shared" si="320"/>
        <v>1</v>
      </c>
      <c r="V550" s="8">
        <f t="shared" si="321"/>
        <v>1</v>
      </c>
      <c r="W550" s="8">
        <f t="shared" si="346"/>
        <v>0</v>
      </c>
      <c r="X550" s="8">
        <f t="shared" si="347"/>
        <v>0</v>
      </c>
      <c r="Y550" s="16"/>
      <c r="Z550" s="15">
        <f t="shared" si="322"/>
        <v>0</v>
      </c>
      <c r="AA550" s="8">
        <f t="shared" si="348"/>
        <v>0</v>
      </c>
      <c r="AB550" s="16"/>
      <c r="AC550" s="15">
        <f t="shared" si="323"/>
        <v>0</v>
      </c>
      <c r="AD550" s="8">
        <f t="shared" si="324"/>
        <v>0</v>
      </c>
      <c r="AE550" s="16"/>
      <c r="AF550" s="15">
        <f t="shared" si="325"/>
        <v>0</v>
      </c>
      <c r="AG550" s="15">
        <f t="shared" si="349"/>
        <v>0</v>
      </c>
      <c r="AH550" s="16"/>
      <c r="AI550" s="15">
        <f t="shared" si="350"/>
        <v>0</v>
      </c>
      <c r="AJ550" s="8">
        <f t="shared" si="351"/>
        <v>0</v>
      </c>
      <c r="AK550" s="8">
        <f t="shared" si="326"/>
        <v>0</v>
      </c>
      <c r="AL550" s="8">
        <f t="shared" si="327"/>
        <v>0</v>
      </c>
      <c r="AM550" s="8">
        <f t="shared" si="352"/>
        <v>0</v>
      </c>
      <c r="AN550" s="8">
        <f t="shared" si="353"/>
        <v>0</v>
      </c>
      <c r="AO550" s="8">
        <f>IFERROR(VLOOKUP(A550,PERSAMAAN!B:D,3,0),AN550)</f>
        <v>0</v>
      </c>
      <c r="AP550" s="1"/>
      <c r="AQ550" s="8">
        <f t="shared" si="328"/>
        <v>0</v>
      </c>
      <c r="AR550" s="8" t="str">
        <f>IF(AQ550=0,"-",VLOOKUP(A550,FR_HITUNG_MINMAX!A:H,8,0))</f>
        <v>-</v>
      </c>
      <c r="AS550" s="1"/>
      <c r="AT550" s="8" t="str">
        <f t="shared" si="329"/>
        <v>-</v>
      </c>
      <c r="AU550" s="12">
        <f t="shared" si="330"/>
        <v>0</v>
      </c>
      <c r="AV550" s="12">
        <f t="shared" si="331"/>
        <v>0</v>
      </c>
      <c r="AW550" s="8" t="b">
        <f t="shared" si="354"/>
        <v>0</v>
      </c>
      <c r="AX550" s="1"/>
      <c r="AY550" s="8">
        <f t="shared" si="332"/>
        <v>0</v>
      </c>
      <c r="AZ550" s="8" t="str">
        <f>IF(AY550=0,"-",VLOOKUP(A550,FR_HITUNG_MINMAX!A:I,9,0))</f>
        <v>-</v>
      </c>
      <c r="BB550" s="8" t="str">
        <f t="shared" si="333"/>
        <v>-</v>
      </c>
      <c r="BC550" s="12">
        <f t="shared" si="334"/>
        <v>0</v>
      </c>
      <c r="BD550" s="12">
        <f t="shared" si="335"/>
        <v>0</v>
      </c>
      <c r="BE550" s="16"/>
      <c r="BF550" s="8">
        <f>SUMIF('REALISASI ORDER'!C:C,A550,'REALISASI ORDER'!E:E)</f>
        <v>0</v>
      </c>
      <c r="BG550" s="8">
        <f t="shared" si="355"/>
        <v>1</v>
      </c>
      <c r="BH550" s="8">
        <f t="shared" si="336"/>
        <v>1</v>
      </c>
      <c r="BI550" s="8">
        <f t="shared" si="337"/>
        <v>2</v>
      </c>
      <c r="BJ550" s="8">
        <f t="shared" si="356"/>
        <v>0</v>
      </c>
      <c r="BK550" s="33">
        <f t="shared" si="357"/>
        <v>0</v>
      </c>
      <c r="BL550" s="33">
        <f t="shared" si="338"/>
        <v>0</v>
      </c>
      <c r="BM550" s="33">
        <f t="shared" si="339"/>
        <v>0</v>
      </c>
      <c r="BN550" s="33">
        <f t="shared" si="358"/>
        <v>0</v>
      </c>
      <c r="BO550" s="8">
        <f t="shared" si="340"/>
        <v>0</v>
      </c>
      <c r="BP550" s="8">
        <f t="shared" si="341"/>
        <v>0</v>
      </c>
      <c r="BQ550" s="8">
        <f t="shared" si="342"/>
        <v>0</v>
      </c>
      <c r="BR550" s="8">
        <f>IFERROR(ROUNDDOWN(BF550*BN550/(BK550+BL550+BM550+BN),0),0)</f>
        <v>0</v>
      </c>
      <c r="BS550" s="8" t="str">
        <f t="shared" si="343"/>
        <v>RTKGNO</v>
      </c>
      <c r="BT550" s="8">
        <f>SUMIF(FR_HITUNG_MINMAX!A:A,ORDER!A550,FR_HITUNG_MINMAX!AS:AS)</f>
        <v>1</v>
      </c>
      <c r="BU550" s="8">
        <f t="shared" si="359"/>
        <v>0</v>
      </c>
      <c r="BV550" s="8" t="str">
        <f t="shared" si="344"/>
        <v>-</v>
      </c>
      <c r="BW550" s="8" t="str">
        <f>VLOOKUP(A550,'STOK PESALAKAN'!A:F,6,0)</f>
        <v/>
      </c>
    </row>
    <row r="551" spans="1:75">
      <c r="A551" s="41" t="s">
        <v>1407</v>
      </c>
      <c r="B551" s="99">
        <f>IFERROR(IFERROR(VLOOKUP(A551,'STOK PACUL'!C:H,6,0),VLOOKUP(A551,'KATEGORI PACUL'!A:C,3,0)),0)</f>
        <v>0</v>
      </c>
      <c r="C551" s="8">
        <f>IFERROR(VLOOKUP(A551,'KATEGORI PACUL'!A:D,4,0),0)</f>
        <v>0</v>
      </c>
      <c r="D551" s="99">
        <f>IFERROR(IFERROR(VLOOKUP(A551,'STOK PESALAKAN'!C:H,6,0),VLOOKUP(A551,'KATEGORI PESALAKAN'!A:C,3,0)),0)</f>
        <v>0</v>
      </c>
      <c r="E551" s="8">
        <f>IFERROR(VLOOKUP(A551,'KATEGORI PESALAKAN'!A:D,4,0),0)</f>
        <v>0</v>
      </c>
      <c r="F551" s="99">
        <f>IFERROR(IFERROR(VLOOKUP(A551,'STOK CIKDITIRO'!C:H,6,0),VLOOKUP(A551,'KATEGORI CIKDITIRO'!A:C,3,0)),0)</f>
        <v>0</v>
      </c>
      <c r="G551" s="8">
        <f>IFERROR(VLOOKUP(A551,'KATEGORI CIKDITIRO'!A:D,4,0),0)</f>
        <v>0</v>
      </c>
      <c r="H551" s="99">
        <f>IFERROR(IFERROR(VLOOKUP(A551,'STOK TRAYEMAN'!C:H,6,0),VLOOKUP(A551,'KATEGORI TRAYEMAN'!A:C,3,0)),0)</f>
        <v>0</v>
      </c>
      <c r="I551" s="8">
        <f>IFERROR(VLOOKUP(A551,'KATEGORI TRAYEMAN'!A:D,4,0),0)</f>
        <v>0</v>
      </c>
      <c r="J551" s="8" t="str">
        <f>IFERROR(VLOOKUP(A551,'NOSTOK PACUL'!A:C,3,0),IFERROR(IF(VLOOKUP(A551,'STOK PACUL'!A:B,2,0)="NOSTOK","E",VLOOKUP(A551,'KATEGORI PACUL'!A:B,2,0)),"E"))</f>
        <v>E</v>
      </c>
      <c r="K551" s="8" t="str">
        <f>IFERROR(VLOOKUP(A551,'NOSTOK PESALAKAN'!A:C,3,0),IFERROR(IF(VLOOKUP(A551,'STOK PESALAKAN'!A:B,2,0)="NOSTOK","E",VLOOKUP(A551,'KATEGORI PESALAKAN'!A:B,2,0)),"E"))</f>
        <v>E</v>
      </c>
      <c r="L551" s="8" t="str">
        <f>IFERROR(VLOOKUP(A551,'NOSTOK CIKDITIRO'!A:C,3,0),IFERROR(IF(VLOOKUP(A551,'STOK CIKDITIRO'!A:B,2,0)="NOSTOK","E",VLOOKUP(A551,'KATEGORI CIKDITIRO'!A:B,2,0)),"E"))</f>
        <v>E</v>
      </c>
      <c r="M551" s="8" t="str">
        <f>IFERROR(VLOOKUP(A551,'NOSTOK TRAYEMAN'!A:C,3,0),IFERROR(IF(VLOOKUP(A551,'STOK TRAYEMAN'!A:B,2,0)="NOSTOK","E",VLOOKUP(A551,'KATEGORI TRAYEMAN'!A:B,2,0)),"E"))</f>
        <v>E</v>
      </c>
      <c r="N551" s="8" t="str">
        <f>IFERROR(VLOOKUP(A551,FR_HITUNG_MINMAX!A:B,2,0),0)</f>
        <v>RADIATOR H.VARIO 125/150 LED ORI</v>
      </c>
      <c r="O551" s="8" t="str">
        <f>IFERROR(VLOOKUP(A551,FR_HITUNG_MINMAX!A:D,4,0),0)</f>
        <v>ORISIN</v>
      </c>
      <c r="P551" s="8">
        <f>IFERROR(VLOOKUP(A551,FR_HITUNG_MINMAX!A:G,7,0),1)</f>
        <v>1</v>
      </c>
      <c r="Q551" s="11">
        <f>IFERROR(VLOOKUP(A551,FR_HITUNG_MINMAX!A:J,10,0),1)</f>
        <v>1</v>
      </c>
      <c r="R551" s="8">
        <f>IFERROR(VLOOKUP(A551,FR_HITUNG_MINMAX!A:K,11,0),1)</f>
        <v>1</v>
      </c>
      <c r="S551" s="12">
        <f>IFERROR(VLOOKUP(A551,FR_HITUNG_MINMAX!A:F,6,0),0)</f>
        <v>307000</v>
      </c>
      <c r="T551" s="8">
        <f t="shared" si="345"/>
        <v>0</v>
      </c>
      <c r="U551" s="8">
        <f t="shared" si="320"/>
        <v>0</v>
      </c>
      <c r="V551" s="8">
        <f t="shared" si="321"/>
        <v>0</v>
      </c>
      <c r="W551" s="8">
        <f t="shared" si="346"/>
        <v>0</v>
      </c>
      <c r="X551" s="8">
        <f t="shared" si="347"/>
        <v>0</v>
      </c>
      <c r="Y551" s="16"/>
      <c r="Z551" s="15">
        <f t="shared" si="322"/>
        <v>0</v>
      </c>
      <c r="AA551" s="8">
        <f t="shared" si="348"/>
        <v>0</v>
      </c>
      <c r="AB551" s="16"/>
      <c r="AC551" s="15">
        <f t="shared" si="323"/>
        <v>0</v>
      </c>
      <c r="AD551" s="8">
        <f t="shared" si="324"/>
        <v>0</v>
      </c>
      <c r="AE551" s="16"/>
      <c r="AF551" s="15">
        <f t="shared" si="325"/>
        <v>0</v>
      </c>
      <c r="AG551" s="15">
        <f t="shared" si="349"/>
        <v>0</v>
      </c>
      <c r="AH551" s="16"/>
      <c r="AI551" s="15">
        <f t="shared" si="350"/>
        <v>0</v>
      </c>
      <c r="AJ551" s="8">
        <f t="shared" si="351"/>
        <v>0</v>
      </c>
      <c r="AK551" s="8">
        <f t="shared" si="326"/>
        <v>0</v>
      </c>
      <c r="AL551" s="8">
        <f t="shared" si="327"/>
        <v>0</v>
      </c>
      <c r="AM551" s="8">
        <f t="shared" si="352"/>
        <v>0</v>
      </c>
      <c r="AN551" s="8">
        <f t="shared" si="353"/>
        <v>0</v>
      </c>
      <c r="AO551" s="8">
        <f>IFERROR(VLOOKUP(A551,PERSAMAAN!B:D,3,0),AN551)</f>
        <v>0</v>
      </c>
      <c r="AP551" s="1"/>
      <c r="AQ551" s="8">
        <f t="shared" si="328"/>
        <v>0</v>
      </c>
      <c r="AR551" s="8" t="str">
        <f>IF(AQ551=0,"-",VLOOKUP(A551,FR_HITUNG_MINMAX!A:H,8,0))</f>
        <v>-</v>
      </c>
      <c r="AS551" s="1"/>
      <c r="AT551" s="8" t="str">
        <f t="shared" si="329"/>
        <v>-</v>
      </c>
      <c r="AU551" s="12">
        <f t="shared" si="330"/>
        <v>0</v>
      </c>
      <c r="AV551" s="12">
        <f t="shared" si="331"/>
        <v>0</v>
      </c>
      <c r="AW551" s="8">
        <f t="shared" si="354"/>
        <v>0</v>
      </c>
      <c r="AX551" s="1"/>
      <c r="AY551" s="8">
        <f t="shared" si="332"/>
        <v>0</v>
      </c>
      <c r="AZ551" s="8" t="str">
        <f>IF(AY551=0,"-",VLOOKUP(A551,FR_HITUNG_MINMAX!A:I,9,0))</f>
        <v>-</v>
      </c>
      <c r="BB551" s="8" t="str">
        <f t="shared" si="333"/>
        <v>-</v>
      </c>
      <c r="BC551" s="12">
        <f t="shared" si="334"/>
        <v>0</v>
      </c>
      <c r="BD551" s="12">
        <f t="shared" si="335"/>
        <v>0</v>
      </c>
      <c r="BE551" s="16"/>
      <c r="BF551" s="8">
        <f>SUMIF('REALISASI ORDER'!C:C,A551,'REALISASI ORDER'!E:E)</f>
        <v>0</v>
      </c>
      <c r="BG551" s="8">
        <f t="shared" si="355"/>
        <v>0</v>
      </c>
      <c r="BH551" s="8">
        <f t="shared" si="336"/>
        <v>0</v>
      </c>
      <c r="BI551" s="8">
        <f t="shared" si="337"/>
        <v>0</v>
      </c>
      <c r="BJ551" s="8">
        <f t="shared" si="356"/>
        <v>0</v>
      </c>
      <c r="BK551" s="33">
        <f t="shared" si="357"/>
        <v>0</v>
      </c>
      <c r="BL551" s="33">
        <f t="shared" si="338"/>
        <v>0</v>
      </c>
      <c r="BM551" s="33">
        <f t="shared" si="339"/>
        <v>0</v>
      </c>
      <c r="BN551" s="33">
        <f t="shared" si="358"/>
        <v>0</v>
      </c>
      <c r="BO551" s="8">
        <f t="shared" si="340"/>
        <v>0</v>
      </c>
      <c r="BP551" s="8">
        <f t="shared" si="341"/>
        <v>0</v>
      </c>
      <c r="BQ551" s="8">
        <f t="shared" si="342"/>
        <v>0</v>
      </c>
      <c r="BR551" s="8">
        <f>IFERROR(ROUNDDOWN(BF551*BN551/(BK551+BL551+BM551+BN),0),0)</f>
        <v>0</v>
      </c>
      <c r="BS551" s="8" t="str">
        <f t="shared" si="343"/>
        <v>19100-K59-A11</v>
      </c>
      <c r="BT551" s="8">
        <f>SUMIF(FR_HITUNG_MINMAX!A:A,ORDER!A551,FR_HITUNG_MINMAX!AS:AS)</f>
        <v>0</v>
      </c>
      <c r="BU551" s="8">
        <f t="shared" si="359"/>
        <v>0</v>
      </c>
      <c r="BV551" s="8" t="str">
        <f t="shared" si="344"/>
        <v>-</v>
      </c>
      <c r="BW551" s="8" t="str">
        <f>VLOOKUP(A551,'STOK PESALAKAN'!A:F,6,0)</f>
        <v/>
      </c>
    </row>
    <row r="552" spans="1:75">
      <c r="A552" s="41" t="s">
        <v>546</v>
      </c>
      <c r="B552" s="99">
        <f>IFERROR(IFERROR(VLOOKUP(A552,'STOK PACUL'!C:H,6,0),VLOOKUP(A552,'KATEGORI PACUL'!A:C,3,0)),0)</f>
        <v>1</v>
      </c>
      <c r="C552" s="8">
        <f>IFERROR(VLOOKUP(A552,'KATEGORI PACUL'!A:D,4,0),0)</f>
        <v>2</v>
      </c>
      <c r="D552" s="99">
        <f>IFERROR(IFERROR(VLOOKUP(A552,'STOK PESALAKAN'!C:H,6,0),VLOOKUP(A552,'KATEGORI PESALAKAN'!A:C,3,0)),0)</f>
        <v>0</v>
      </c>
      <c r="E552" s="8">
        <f>IFERROR(VLOOKUP(A552,'KATEGORI PESALAKAN'!A:D,4,0),0)</f>
        <v>0</v>
      </c>
      <c r="F552" s="99">
        <f>IFERROR(IFERROR(VLOOKUP(A552,'STOK CIKDITIRO'!C:H,6,0),VLOOKUP(A552,'KATEGORI CIKDITIRO'!A:C,3,0)),0)</f>
        <v>0</v>
      </c>
      <c r="G552" s="8">
        <f>IFERROR(VLOOKUP(A552,'KATEGORI CIKDITIRO'!A:D,4,0),0)</f>
        <v>0</v>
      </c>
      <c r="H552" s="99">
        <f>IFERROR(IFERROR(VLOOKUP(A552,'STOK TRAYEMAN'!C:H,6,0),VLOOKUP(A552,'KATEGORI TRAYEMAN'!A:C,3,0)),0)</f>
        <v>0</v>
      </c>
      <c r="I552" s="8">
        <f>IFERROR(VLOOKUP(A552,'KATEGORI TRAYEMAN'!A:D,4,0),0)</f>
        <v>0</v>
      </c>
      <c r="J552" s="8" t="str">
        <f>IFERROR(VLOOKUP(A552,'NOSTOK PACUL'!A:C,3,0),IFERROR(IF(VLOOKUP(A552,'STOK PACUL'!A:B,2,0)="NOSTOK","E",VLOOKUP(A552,'KATEGORI PACUL'!A:B,2,0)),"E"))</f>
        <v>D</v>
      </c>
      <c r="K552" s="8" t="str">
        <f>IFERROR(VLOOKUP(A552,'NOSTOK PESALAKAN'!A:C,3,0),IFERROR(IF(VLOOKUP(A552,'STOK PESALAKAN'!A:B,2,0)="NOSTOK","E",VLOOKUP(A552,'KATEGORI PESALAKAN'!A:B,2,0)),"E"))</f>
        <v>E</v>
      </c>
      <c r="L552" s="8" t="str">
        <f>IFERROR(VLOOKUP(A552,'NOSTOK CIKDITIRO'!A:C,3,0),IFERROR(IF(VLOOKUP(A552,'STOK CIKDITIRO'!A:B,2,0)="NOSTOK","E",VLOOKUP(A552,'KATEGORI CIKDITIRO'!A:B,2,0)),"E"))</f>
        <v>E</v>
      </c>
      <c r="M552" s="8" t="str">
        <f>IFERROR(VLOOKUP(A552,'NOSTOK TRAYEMAN'!A:C,3,0),IFERROR(IF(VLOOKUP(A552,'STOK TRAYEMAN'!A:B,2,0)="NOSTOK","E",VLOOKUP(A552,'KATEGORI TRAYEMAN'!A:B,2,0)),"E"))</f>
        <v>E</v>
      </c>
      <c r="N552" s="8" t="str">
        <f>IFERROR(VLOOKUP(A552,FR_HITUNG_MINMAX!A:B,2,0),0)</f>
        <v>KAMPAS GANDA S.NEX 1SET ORI</v>
      </c>
      <c r="O552" s="8" t="str">
        <f>IFERROR(VLOOKUP(A552,FR_HITUNG_MINMAX!A:D,4,0),0)</f>
        <v>IMITAS</v>
      </c>
      <c r="P552" s="8">
        <f>IFERROR(VLOOKUP(A552,FR_HITUNG_MINMAX!A:G,7,0),1)</f>
        <v>1</v>
      </c>
      <c r="Q552" s="11">
        <f>IFERROR(VLOOKUP(A552,FR_HITUNG_MINMAX!A:J,10,0),1)</f>
        <v>1</v>
      </c>
      <c r="R552" s="8">
        <f>IFERROR(VLOOKUP(A552,FR_HITUNG_MINMAX!A:K,11,0),1)</f>
        <v>1</v>
      </c>
      <c r="S552" s="12">
        <f>IFERROR(VLOOKUP(A552,FR_HITUNG_MINMAX!A:F,6,0),0)</f>
        <v>118105</v>
      </c>
      <c r="T552" s="8">
        <f t="shared" si="345"/>
        <v>-1</v>
      </c>
      <c r="U552" s="8">
        <f t="shared" si="320"/>
        <v>0</v>
      </c>
      <c r="V552" s="8">
        <f t="shared" si="321"/>
        <v>0</v>
      </c>
      <c r="W552" s="8">
        <f t="shared" si="346"/>
        <v>0</v>
      </c>
      <c r="X552" s="8">
        <f t="shared" si="347"/>
        <v>0</v>
      </c>
      <c r="Y552" s="16"/>
      <c r="Z552" s="15">
        <f t="shared" si="322"/>
        <v>0</v>
      </c>
      <c r="AA552" s="8">
        <f t="shared" si="348"/>
        <v>0</v>
      </c>
      <c r="AB552" s="16"/>
      <c r="AC552" s="15">
        <f t="shared" si="323"/>
        <v>0</v>
      </c>
      <c r="AD552" s="8">
        <f t="shared" si="324"/>
        <v>0</v>
      </c>
      <c r="AE552" s="16"/>
      <c r="AF552" s="15">
        <f t="shared" si="325"/>
        <v>0</v>
      </c>
      <c r="AG552" s="15">
        <f t="shared" si="349"/>
        <v>0</v>
      </c>
      <c r="AH552" s="16"/>
      <c r="AI552" s="15">
        <f t="shared" si="350"/>
        <v>0</v>
      </c>
      <c r="AJ552" s="8">
        <f t="shared" si="351"/>
        <v>1</v>
      </c>
      <c r="AK552" s="8">
        <f t="shared" si="326"/>
        <v>0</v>
      </c>
      <c r="AL552" s="8">
        <f t="shared" si="327"/>
        <v>0</v>
      </c>
      <c r="AM552" s="8">
        <f t="shared" si="352"/>
        <v>0</v>
      </c>
      <c r="AN552" s="8">
        <f t="shared" si="353"/>
        <v>1</v>
      </c>
      <c r="AO552" s="8">
        <f>IFERROR(VLOOKUP(A552,PERSAMAAN!B:D,3,0),AN552)</f>
        <v>1</v>
      </c>
      <c r="AP552" s="1"/>
      <c r="AQ552" s="8">
        <f t="shared" si="328"/>
        <v>1</v>
      </c>
      <c r="AR552" s="8" t="str">
        <f>IF(AQ552=0,"-",VLOOKUP(A552,FR_HITUNG_MINMAX!A:H,8,0))</f>
        <v>GSM</v>
      </c>
      <c r="AS552" s="1" t="s">
        <v>32</v>
      </c>
      <c r="AT552" s="8" t="str">
        <f t="shared" si="329"/>
        <v>HKJ</v>
      </c>
      <c r="AU552" s="12">
        <f t="shared" si="330"/>
        <v>118105</v>
      </c>
      <c r="AV552" s="12">
        <f t="shared" si="331"/>
        <v>7262685</v>
      </c>
      <c r="AW552" s="8">
        <f t="shared" si="354"/>
        <v>0</v>
      </c>
      <c r="AX552" s="1"/>
      <c r="AY552" s="8">
        <f t="shared" si="332"/>
        <v>0</v>
      </c>
      <c r="AZ552" s="8" t="str">
        <f>IF(AY552=0,"-",VLOOKUP(A552,FR_HITUNG_MINMAX!A:I,9,0))</f>
        <v>-</v>
      </c>
      <c r="BB552" s="8" t="str">
        <f t="shared" si="333"/>
        <v>-</v>
      </c>
      <c r="BC552" s="12">
        <f t="shared" si="334"/>
        <v>0</v>
      </c>
      <c r="BD552" s="12">
        <f t="shared" si="335"/>
        <v>0</v>
      </c>
      <c r="BE552" s="16"/>
      <c r="BF552" s="8">
        <f>SUMIF('REALISASI ORDER'!C:C,A552,'REALISASI ORDER'!E:E)</f>
        <v>0</v>
      </c>
      <c r="BG552" s="8">
        <f t="shared" si="355"/>
        <v>1</v>
      </c>
      <c r="BH552" s="8">
        <f t="shared" si="336"/>
        <v>0</v>
      </c>
      <c r="BI552" s="8">
        <f t="shared" si="337"/>
        <v>0</v>
      </c>
      <c r="BJ552" s="8">
        <f t="shared" si="356"/>
        <v>0</v>
      </c>
      <c r="BK552" s="33">
        <f t="shared" si="357"/>
        <v>2</v>
      </c>
      <c r="BL552" s="33">
        <f t="shared" si="338"/>
        <v>0</v>
      </c>
      <c r="BM552" s="33">
        <f t="shared" si="339"/>
        <v>0</v>
      </c>
      <c r="BN552" s="33">
        <f t="shared" si="358"/>
        <v>0</v>
      </c>
      <c r="BO552" s="8">
        <f t="shared" si="340"/>
        <v>0</v>
      </c>
      <c r="BP552" s="8">
        <f t="shared" si="341"/>
        <v>0</v>
      </c>
      <c r="BQ552" s="8">
        <f t="shared" si="342"/>
        <v>0</v>
      </c>
      <c r="BR552" s="8">
        <f>IFERROR(ROUNDDOWN(BF552*BN552/(BK552+BL552+BM552+BN),0),0)</f>
        <v>0</v>
      </c>
      <c r="BS552" s="8" t="str">
        <f t="shared" si="343"/>
        <v>21501B09J00N000</v>
      </c>
      <c r="BT552" s="8">
        <f>SUMIF(FR_HITUNG_MINMAX!A:A,ORDER!A552,FR_HITUNG_MINMAX!AS:AS)</f>
        <v>1</v>
      </c>
      <c r="BU552" s="8">
        <f t="shared" si="359"/>
        <v>0</v>
      </c>
      <c r="BV552" s="8" t="str">
        <f t="shared" si="344"/>
        <v>HKJ</v>
      </c>
      <c r="BW552" s="8" t="str">
        <f>VLOOKUP(A552,'STOK PESALAKAN'!A:F,6,0)</f>
        <v>21501B09J00N000</v>
      </c>
    </row>
    <row r="553" spans="1:75">
      <c r="A553" s="41" t="s">
        <v>1830</v>
      </c>
      <c r="B553" s="99">
        <f>IFERROR(IFERROR(VLOOKUP(A553,'STOK PACUL'!C:H,6,0),VLOOKUP(A553,'KATEGORI PACUL'!A:C,3,0)),0)</f>
        <v>0</v>
      </c>
      <c r="C553" s="8">
        <f>IFERROR(VLOOKUP(A553,'KATEGORI PACUL'!A:D,4,0),0)</f>
        <v>0</v>
      </c>
      <c r="D553" s="99">
        <f>IFERROR(IFERROR(VLOOKUP(A553,'STOK PESALAKAN'!C:H,6,0),VLOOKUP(A553,'KATEGORI PESALAKAN'!A:C,3,0)),0)</f>
        <v>0</v>
      </c>
      <c r="E553" s="8">
        <f>IFERROR(VLOOKUP(A553,'KATEGORI PESALAKAN'!A:D,4,0),0)</f>
        <v>0</v>
      </c>
      <c r="F553" s="99">
        <f>IFERROR(IFERROR(VLOOKUP(A553,'STOK CIKDITIRO'!C:H,6,0),VLOOKUP(A553,'KATEGORI CIKDITIRO'!A:C,3,0)),0)</f>
        <v>0</v>
      </c>
      <c r="G553" s="8">
        <f>IFERROR(VLOOKUP(A553,'KATEGORI CIKDITIRO'!A:D,4,0),0)</f>
        <v>0</v>
      </c>
      <c r="H553" s="99">
        <f>IFERROR(IFERROR(VLOOKUP(A553,'STOK TRAYEMAN'!C:H,6,0),VLOOKUP(A553,'KATEGORI TRAYEMAN'!A:C,3,0)),0)</f>
        <v>0</v>
      </c>
      <c r="I553" s="8">
        <f>IFERROR(VLOOKUP(A553,'KATEGORI TRAYEMAN'!A:D,4,0),0)</f>
        <v>0</v>
      </c>
      <c r="J553" s="8" t="str">
        <f>IFERROR(VLOOKUP(A553,'NOSTOK PACUL'!A:C,3,0),IFERROR(IF(VLOOKUP(A553,'STOK PACUL'!A:B,2,0)="NOSTOK","E",VLOOKUP(A553,'KATEGORI PACUL'!A:B,2,0)),"E"))</f>
        <v>E</v>
      </c>
      <c r="K553" s="8" t="str">
        <f>IFERROR(VLOOKUP(A553,'NOSTOK PESALAKAN'!A:C,3,0),IFERROR(IF(VLOOKUP(A553,'STOK PESALAKAN'!A:B,2,0)="NOSTOK","E",VLOOKUP(A553,'KATEGORI PESALAKAN'!A:B,2,0)),"E"))</f>
        <v>E</v>
      </c>
      <c r="L553" s="8" t="str">
        <f>IFERROR(VLOOKUP(A553,'NOSTOK CIKDITIRO'!A:C,3,0),IFERROR(IF(VLOOKUP(A553,'STOK CIKDITIRO'!A:B,2,0)="NOSTOK","E",VLOOKUP(A553,'KATEGORI CIKDITIRO'!A:B,2,0)),"E"))</f>
        <v>E</v>
      </c>
      <c r="M553" s="8" t="str">
        <f>IFERROR(VLOOKUP(A553,'NOSTOK TRAYEMAN'!A:C,3,0),IFERROR(IF(VLOOKUP(A553,'STOK TRAYEMAN'!A:B,2,0)="NOSTOK","E",VLOOKUP(A553,'KATEGORI TRAYEMAN'!A:B,2,0)),"E"))</f>
        <v>E</v>
      </c>
      <c r="N553" s="8" t="str">
        <f>IFERROR(VLOOKUP(A553,FR_HITUNG_MINMAX!A:B,2,0),0)</f>
        <v>BORDES BEAT20 LED/STREET ORI</v>
      </c>
      <c r="O553" s="8" t="str">
        <f>IFERROR(VLOOKUP(A553,FR_HITUNG_MINMAX!A:D,4,0),0)</f>
        <v>ORISIN</v>
      </c>
      <c r="P553" s="8">
        <f>IFERROR(VLOOKUP(A553,FR_HITUNG_MINMAX!A:G,7,0),1)</f>
        <v>1</v>
      </c>
      <c r="Q553" s="11">
        <f>IFERROR(VLOOKUP(A553,FR_HITUNG_MINMAX!A:J,10,0),1)</f>
        <v>1</v>
      </c>
      <c r="R553" s="8">
        <f>IFERROR(VLOOKUP(A553,FR_HITUNG_MINMAX!A:K,11,0),1)</f>
        <v>1</v>
      </c>
      <c r="S553" s="12">
        <f>IFERROR(VLOOKUP(A553,FR_HITUNG_MINMAX!A:F,6,0),0)</f>
        <v>62500</v>
      </c>
      <c r="T553" s="8">
        <f t="shared" si="345"/>
        <v>0</v>
      </c>
      <c r="U553" s="8">
        <f t="shared" si="320"/>
        <v>0</v>
      </c>
      <c r="V553" s="8">
        <f t="shared" si="321"/>
        <v>0</v>
      </c>
      <c r="W553" s="8">
        <f t="shared" si="346"/>
        <v>0</v>
      </c>
      <c r="X553" s="8">
        <f t="shared" si="347"/>
        <v>0</v>
      </c>
      <c r="Y553" s="16"/>
      <c r="Z553" s="15">
        <f t="shared" si="322"/>
        <v>0</v>
      </c>
      <c r="AA553" s="8">
        <f t="shared" si="348"/>
        <v>0</v>
      </c>
      <c r="AB553" s="16"/>
      <c r="AC553" s="15">
        <f t="shared" si="323"/>
        <v>0</v>
      </c>
      <c r="AD553" s="8">
        <f t="shared" si="324"/>
        <v>0</v>
      </c>
      <c r="AE553" s="16"/>
      <c r="AF553" s="15">
        <f t="shared" si="325"/>
        <v>0</v>
      </c>
      <c r="AG553" s="15">
        <f t="shared" si="349"/>
        <v>0</v>
      </c>
      <c r="AH553" s="16"/>
      <c r="AI553" s="15">
        <f t="shared" si="350"/>
        <v>0</v>
      </c>
      <c r="AJ553" s="8">
        <f t="shared" si="351"/>
        <v>0</v>
      </c>
      <c r="AK553" s="8">
        <f t="shared" si="326"/>
        <v>0</v>
      </c>
      <c r="AL553" s="8">
        <f t="shared" si="327"/>
        <v>0</v>
      </c>
      <c r="AM553" s="8">
        <f t="shared" si="352"/>
        <v>0</v>
      </c>
      <c r="AN553" s="8">
        <f t="shared" si="353"/>
        <v>0</v>
      </c>
      <c r="AO553" s="8">
        <f>IFERROR(VLOOKUP(A553,PERSAMAAN!B:D,3,0),AN553)</f>
        <v>0</v>
      </c>
      <c r="AP553" s="1"/>
      <c r="AQ553" s="8">
        <f t="shared" si="328"/>
        <v>0</v>
      </c>
      <c r="AR553" s="8" t="str">
        <f>IF(AQ553=0,"-",VLOOKUP(A553,FR_HITUNG_MINMAX!A:H,8,0))</f>
        <v>-</v>
      </c>
      <c r="AS553" s="1"/>
      <c r="AT553" s="8" t="str">
        <f t="shared" si="329"/>
        <v>-</v>
      </c>
      <c r="AU553" s="12">
        <f t="shared" si="330"/>
        <v>0</v>
      </c>
      <c r="AV553" s="12">
        <f t="shared" si="331"/>
        <v>0</v>
      </c>
      <c r="AW553" s="8">
        <f t="shared" si="354"/>
        <v>0</v>
      </c>
      <c r="AX553" s="1"/>
      <c r="AY553" s="8">
        <f t="shared" si="332"/>
        <v>0</v>
      </c>
      <c r="AZ553" s="8" t="str">
        <f>IF(AY553=0,"-",VLOOKUP(A553,FR_HITUNG_MINMAX!A:I,9,0))</f>
        <v>-</v>
      </c>
      <c r="BB553" s="8" t="str">
        <f t="shared" si="333"/>
        <v>-</v>
      </c>
      <c r="BC553" s="12">
        <f t="shared" si="334"/>
        <v>0</v>
      </c>
      <c r="BD553" s="12">
        <f t="shared" si="335"/>
        <v>0</v>
      </c>
      <c r="BE553" s="16"/>
      <c r="BF553" s="8">
        <f>SUMIF('REALISASI ORDER'!C:C,A553,'REALISASI ORDER'!E:E)</f>
        <v>0</v>
      </c>
      <c r="BG553" s="8">
        <f t="shared" si="355"/>
        <v>0</v>
      </c>
      <c r="BH553" s="8">
        <f t="shared" si="336"/>
        <v>0</v>
      </c>
      <c r="BI553" s="8">
        <f t="shared" si="337"/>
        <v>0</v>
      </c>
      <c r="BJ553" s="8">
        <f t="shared" si="356"/>
        <v>0</v>
      </c>
      <c r="BK553" s="33">
        <f t="shared" si="357"/>
        <v>0</v>
      </c>
      <c r="BL553" s="33">
        <f t="shared" si="338"/>
        <v>0</v>
      </c>
      <c r="BM553" s="33">
        <f t="shared" si="339"/>
        <v>0</v>
      </c>
      <c r="BN553" s="33">
        <f t="shared" si="358"/>
        <v>0</v>
      </c>
      <c r="BO553" s="8">
        <f t="shared" si="340"/>
        <v>0</v>
      </c>
      <c r="BP553" s="8">
        <f t="shared" si="341"/>
        <v>0</v>
      </c>
      <c r="BQ553" s="8">
        <f t="shared" si="342"/>
        <v>0</v>
      </c>
      <c r="BR553" s="8">
        <f>IFERROR(ROUNDDOWN(BF553*BN553/(BK553+BL553+BM553+BN),0),0)</f>
        <v>0</v>
      </c>
      <c r="BS553" s="8" t="str">
        <f t="shared" si="343"/>
        <v>64310-K1A-N00ZA</v>
      </c>
      <c r="BT553" s="8">
        <f>SUMIF(FR_HITUNG_MINMAX!A:A,ORDER!A553,FR_HITUNG_MINMAX!AS:AS)</f>
        <v>0</v>
      </c>
      <c r="BU553" s="8">
        <f t="shared" si="359"/>
        <v>0</v>
      </c>
      <c r="BV553" s="8" t="str">
        <f t="shared" si="344"/>
        <v>-</v>
      </c>
      <c r="BW553" s="8" t="str">
        <f>VLOOKUP(A553,'STOK PESALAKAN'!A:F,6,0)</f>
        <v/>
      </c>
    </row>
    <row r="554" spans="1:75">
      <c r="A554" s="41" t="s">
        <v>1171</v>
      </c>
      <c r="B554" s="99">
        <f>IFERROR(IFERROR(VLOOKUP(A554,'STOK PACUL'!C:H,6,0),VLOOKUP(A554,'KATEGORI PACUL'!A:C,3,0)),0)</f>
        <v>0</v>
      </c>
      <c r="C554" s="8">
        <f>IFERROR(VLOOKUP(A554,'KATEGORI PACUL'!A:D,4,0),0)</f>
        <v>0</v>
      </c>
      <c r="D554" s="99">
        <f>IFERROR(IFERROR(VLOOKUP(A554,'STOK PESALAKAN'!C:H,6,0),VLOOKUP(A554,'KATEGORI PESALAKAN'!A:C,3,0)),0)</f>
        <v>0</v>
      </c>
      <c r="E554" s="8">
        <f>IFERROR(VLOOKUP(A554,'KATEGORI PESALAKAN'!A:D,4,0),0)</f>
        <v>0</v>
      </c>
      <c r="F554" s="99">
        <f>IFERROR(IFERROR(VLOOKUP(A554,'STOK CIKDITIRO'!C:H,6,0),VLOOKUP(A554,'KATEGORI CIKDITIRO'!A:C,3,0)),0)</f>
        <v>2</v>
      </c>
      <c r="G554" s="8">
        <f>IFERROR(VLOOKUP(A554,'KATEGORI CIKDITIRO'!A:D,4,0),0)</f>
        <v>2</v>
      </c>
      <c r="H554" s="99">
        <f>IFERROR(IFERROR(VLOOKUP(A554,'STOK TRAYEMAN'!C:H,6,0),VLOOKUP(A554,'KATEGORI TRAYEMAN'!A:C,3,0)),0)</f>
        <v>0</v>
      </c>
      <c r="I554" s="8">
        <f>IFERROR(VLOOKUP(A554,'KATEGORI TRAYEMAN'!A:D,4,0),0)</f>
        <v>0</v>
      </c>
      <c r="J554" s="8" t="str">
        <f>IFERROR(VLOOKUP(A554,'NOSTOK PACUL'!A:C,3,0),IFERROR(IF(VLOOKUP(A554,'STOK PACUL'!A:B,2,0)="NOSTOK","E",VLOOKUP(A554,'KATEGORI PACUL'!A:B,2,0)),"E"))</f>
        <v>E</v>
      </c>
      <c r="K554" s="8" t="str">
        <f>IFERROR(VLOOKUP(A554,'NOSTOK PESALAKAN'!A:C,3,0),IFERROR(IF(VLOOKUP(A554,'STOK PESALAKAN'!A:B,2,0)="NOSTOK","E",VLOOKUP(A554,'KATEGORI PESALAKAN'!A:B,2,0)),"E"))</f>
        <v>E</v>
      </c>
      <c r="L554" s="8" t="str">
        <f>IFERROR(VLOOKUP(A554,'NOSTOK CIKDITIRO'!A:C,3,0),IFERROR(IF(VLOOKUP(A554,'STOK CIKDITIRO'!A:B,2,0)="NOSTOK","E",VLOOKUP(A554,'KATEGORI CIKDITIRO'!A:B,2,0)),"E"))</f>
        <v>E</v>
      </c>
      <c r="M554" s="8" t="str">
        <f>IFERROR(VLOOKUP(A554,'NOSTOK TRAYEMAN'!A:C,3,0),IFERROR(IF(VLOOKUP(A554,'STOK TRAYEMAN'!A:B,2,0)="NOSTOK","E",VLOOKUP(A554,'KATEGORI TRAYEMAN'!A:B,2,0)),"E"))</f>
        <v>E</v>
      </c>
      <c r="N554" s="8" t="str">
        <f>IFERROR(VLOOKUP(A554,FR_HITUNG_MINMAX!A:B,2,0),0)</f>
        <v>BAUD KALIPER SCOOPY</v>
      </c>
      <c r="O554" s="8" t="str">
        <f>IFERROR(VLOOKUP(A554,FR_HITUNG_MINMAX!A:D,4,0),0)</f>
        <v>IMITAS</v>
      </c>
      <c r="P554" s="8">
        <f>IFERROR(VLOOKUP(A554,FR_HITUNG_MINMAX!A:G,7,0),1)</f>
        <v>1</v>
      </c>
      <c r="Q554" s="11" t="str">
        <f>IFERROR(VLOOKUP(A554,FR_HITUNG_MINMAX!A:J,10,0),1)</f>
        <v>1</v>
      </c>
      <c r="R554" s="8">
        <f>IFERROR(VLOOKUP(A554,FR_HITUNG_MINMAX!A:K,11,0),1)</f>
        <v>1</v>
      </c>
      <c r="S554" s="12">
        <f>IFERROR(VLOOKUP(A554,FR_HITUNG_MINMAX!A:F,6,0),0)</f>
        <v>2000</v>
      </c>
      <c r="T554" s="8">
        <f t="shared" si="345"/>
        <v>0</v>
      </c>
      <c r="U554" s="8">
        <f t="shared" si="320"/>
        <v>0</v>
      </c>
      <c r="V554" s="8">
        <f t="shared" si="321"/>
        <v>0</v>
      </c>
      <c r="W554" s="8">
        <f t="shared" si="346"/>
        <v>0</v>
      </c>
      <c r="X554" s="8">
        <f t="shared" si="347"/>
        <v>0</v>
      </c>
      <c r="Y554" s="16"/>
      <c r="Z554" s="15">
        <f t="shared" si="322"/>
        <v>0</v>
      </c>
      <c r="AA554" s="8">
        <f t="shared" si="348"/>
        <v>0</v>
      </c>
      <c r="AB554" s="16"/>
      <c r="AC554" s="15">
        <f t="shared" si="323"/>
        <v>0</v>
      </c>
      <c r="AD554" s="8">
        <f t="shared" si="324"/>
        <v>0</v>
      </c>
      <c r="AE554" s="16"/>
      <c r="AF554" s="15">
        <f t="shared" si="325"/>
        <v>0</v>
      </c>
      <c r="AG554" s="15">
        <f t="shared" si="349"/>
        <v>0</v>
      </c>
      <c r="AH554" s="16"/>
      <c r="AI554" s="15">
        <f t="shared" si="350"/>
        <v>0</v>
      </c>
      <c r="AJ554" s="8">
        <f t="shared" si="351"/>
        <v>0</v>
      </c>
      <c r="AK554" s="8">
        <f t="shared" si="326"/>
        <v>0</v>
      </c>
      <c r="AL554" s="8">
        <f t="shared" si="327"/>
        <v>0</v>
      </c>
      <c r="AM554" s="8">
        <f t="shared" si="352"/>
        <v>0</v>
      </c>
      <c r="AN554" s="8">
        <f t="shared" si="353"/>
        <v>0</v>
      </c>
      <c r="AO554" s="8">
        <f>IFERROR(VLOOKUP(A554,PERSAMAAN!B:D,3,0),AN554)</f>
        <v>0</v>
      </c>
      <c r="AP554" s="1"/>
      <c r="AQ554" s="8">
        <f t="shared" si="328"/>
        <v>0</v>
      </c>
      <c r="AR554" s="8" t="str">
        <f>IF(AQ554=0,"-",VLOOKUP(A554,FR_HITUNG_MINMAX!A:H,8,0))</f>
        <v>-</v>
      </c>
      <c r="AS554" s="1"/>
      <c r="AT554" s="8" t="str">
        <f t="shared" si="329"/>
        <v>-</v>
      </c>
      <c r="AU554" s="12">
        <f t="shared" si="330"/>
        <v>0</v>
      </c>
      <c r="AV554" s="12">
        <f t="shared" si="331"/>
        <v>0</v>
      </c>
      <c r="AW554" s="8" t="b">
        <f t="shared" si="354"/>
        <v>0</v>
      </c>
      <c r="AX554" s="1"/>
      <c r="AY554" s="8">
        <f t="shared" si="332"/>
        <v>0</v>
      </c>
      <c r="AZ554" s="8" t="str">
        <f>IF(AY554=0,"-",VLOOKUP(A554,FR_HITUNG_MINMAX!A:I,9,0))</f>
        <v>-</v>
      </c>
      <c r="BB554" s="8" t="str">
        <f t="shared" si="333"/>
        <v>-</v>
      </c>
      <c r="BC554" s="12">
        <f t="shared" si="334"/>
        <v>0</v>
      </c>
      <c r="BD554" s="12">
        <f t="shared" si="335"/>
        <v>0</v>
      </c>
      <c r="BE554" s="16"/>
      <c r="BF554" s="8">
        <f>SUMIF('REALISASI ORDER'!C:C,A554,'REALISASI ORDER'!E:E)</f>
        <v>0</v>
      </c>
      <c r="BG554" s="8">
        <f t="shared" si="355"/>
        <v>0</v>
      </c>
      <c r="BH554" s="8">
        <f t="shared" si="336"/>
        <v>0</v>
      </c>
      <c r="BI554" s="8">
        <f t="shared" si="337"/>
        <v>2</v>
      </c>
      <c r="BJ554" s="8">
        <f t="shared" si="356"/>
        <v>0</v>
      </c>
      <c r="BK554" s="33">
        <f t="shared" si="357"/>
        <v>0</v>
      </c>
      <c r="BL554" s="33">
        <f t="shared" si="338"/>
        <v>0</v>
      </c>
      <c r="BM554" s="33">
        <f t="shared" si="339"/>
        <v>0</v>
      </c>
      <c r="BN554" s="33">
        <f t="shared" si="358"/>
        <v>0</v>
      </c>
      <c r="BO554" s="8">
        <f t="shared" si="340"/>
        <v>0</v>
      </c>
      <c r="BP554" s="8">
        <f t="shared" si="341"/>
        <v>0</v>
      </c>
      <c r="BQ554" s="8">
        <f t="shared" si="342"/>
        <v>0</v>
      </c>
      <c r="BR554" s="8">
        <f>IFERROR(ROUNDDOWN(BF554*BN554/(BK554+BL554+BM554+BN),0),0)</f>
        <v>0</v>
      </c>
      <c r="BS554" s="8" t="str">
        <f t="shared" si="343"/>
        <v>BDKLSC</v>
      </c>
      <c r="BT554" s="8">
        <f>SUMIF(FR_HITUNG_MINMAX!A:A,ORDER!A554,FR_HITUNG_MINMAX!AS:AS)</f>
        <v>1</v>
      </c>
      <c r="BU554" s="8">
        <f t="shared" si="359"/>
        <v>0</v>
      </c>
      <c r="BV554" s="8" t="str">
        <f t="shared" si="344"/>
        <v>-</v>
      </c>
      <c r="BW554" s="8" t="str">
        <f>VLOOKUP(A554,'STOK PESALAKAN'!A:F,6,0)</f>
        <v/>
      </c>
    </row>
    <row r="555" spans="1:75" ht="15" customHeight="1">
      <c r="A555" s="41" t="s">
        <v>572</v>
      </c>
      <c r="B555" s="99">
        <f>IFERROR(IFERROR(VLOOKUP(A555,'STOK PACUL'!C:H,6,0),VLOOKUP(A555,'KATEGORI PACUL'!A:C,3,0)),0)</f>
        <v>0</v>
      </c>
      <c r="C555" s="8">
        <f>IFERROR(VLOOKUP(A555,'KATEGORI PACUL'!A:D,4,0),0)</f>
        <v>2</v>
      </c>
      <c r="D555" s="99">
        <f>IFERROR(IFERROR(VLOOKUP(A555,'STOK PESALAKAN'!C:H,6,0),VLOOKUP(A555,'KATEGORI PESALAKAN'!A:C,3,0)),0)</f>
        <v>4</v>
      </c>
      <c r="E555" s="8">
        <f>IFERROR(VLOOKUP(A555,'KATEGORI PESALAKAN'!A:D,4,0),0)</f>
        <v>0</v>
      </c>
      <c r="F555" s="99">
        <f>IFERROR(IFERROR(VLOOKUP(A555,'STOK CIKDITIRO'!C:H,6,0),VLOOKUP(A555,'KATEGORI CIKDITIRO'!A:C,3,0)),0)</f>
        <v>5</v>
      </c>
      <c r="G555" s="8">
        <f>IFERROR(VLOOKUP(A555,'KATEGORI CIKDITIRO'!A:D,4,0),0)</f>
        <v>2</v>
      </c>
      <c r="H555" s="99">
        <f>IFERROR(IFERROR(VLOOKUP(A555,'STOK TRAYEMAN'!C:H,6,0),VLOOKUP(A555,'KATEGORI TRAYEMAN'!A:C,3,0)),0)</f>
        <v>0</v>
      </c>
      <c r="I555" s="8">
        <f>IFERROR(VLOOKUP(A555,'KATEGORI TRAYEMAN'!A:D,4,0),0)</f>
        <v>0</v>
      </c>
      <c r="J555" s="8" t="str">
        <f>IFERROR(VLOOKUP(A555,'NOSTOK PACUL'!A:C,3,0),IFERROR(IF(VLOOKUP(A555,'STOK PACUL'!A:B,2,0)="NOSTOK","E",VLOOKUP(A555,'KATEGORI PACUL'!A:B,2,0)),"E"))</f>
        <v>E</v>
      </c>
      <c r="K555" s="8" t="str">
        <f>IFERROR(VLOOKUP(A555,'NOSTOK PESALAKAN'!A:C,3,0),IFERROR(IF(VLOOKUP(A555,'STOK PESALAKAN'!A:B,2,0)="NOSTOK","E",VLOOKUP(A555,'KATEGORI PESALAKAN'!A:B,2,0)),"E"))</f>
        <v>E</v>
      </c>
      <c r="L555" s="8" t="str">
        <f>IFERROR(VLOOKUP(A555,'NOSTOK CIKDITIRO'!A:C,3,0),IFERROR(IF(VLOOKUP(A555,'STOK CIKDITIRO'!A:B,2,0)="NOSTOK","E",VLOOKUP(A555,'KATEGORI CIKDITIRO'!A:B,2,0)),"E"))</f>
        <v>D</v>
      </c>
      <c r="M555" s="8" t="str">
        <f>IFERROR(VLOOKUP(A555,'NOSTOK TRAYEMAN'!A:C,3,0),IFERROR(IF(VLOOKUP(A555,'STOK TRAYEMAN'!A:B,2,0)="NOSTOK","E",VLOOKUP(A555,'KATEGORI TRAYEMAN'!A:B,2,0)),"E"))</f>
        <v>E</v>
      </c>
      <c r="N555" s="8" t="str">
        <f>IFERROR(VLOOKUP(A555,FR_HITUNG_MINMAX!A:B,2,0),0)</f>
        <v>NEPEL KOPLING</v>
      </c>
      <c r="O555" s="8" t="str">
        <f>IFERROR(VLOOKUP(A555,FR_HITUNG_MINMAX!A:D,4,0),0)</f>
        <v>IMITAS</v>
      </c>
      <c r="P555" s="8">
        <f>IFERROR(VLOOKUP(A555,FR_HITUNG_MINMAX!A:G,7,0),1)</f>
        <v>1</v>
      </c>
      <c r="Q555" s="11">
        <f>IFERROR(VLOOKUP(A555,FR_HITUNG_MINMAX!A:J,10,0),1)</f>
        <v>1</v>
      </c>
      <c r="R555" s="8">
        <f>IFERROR(VLOOKUP(A555,FR_HITUNG_MINMAX!A:K,11,0),1)</f>
        <v>1</v>
      </c>
      <c r="S555" s="12">
        <f>IFERROR(VLOOKUP(A555,FR_HITUNG_MINMAX!A:F,6,0),0)</f>
        <v>4000</v>
      </c>
      <c r="T555" s="8">
        <f t="shared" si="345"/>
        <v>-2</v>
      </c>
      <c r="U555" s="8">
        <f t="shared" si="320"/>
        <v>4</v>
      </c>
      <c r="V555" s="8">
        <f t="shared" si="321"/>
        <v>3</v>
      </c>
      <c r="W555" s="8">
        <f t="shared" si="346"/>
        <v>0</v>
      </c>
      <c r="X555" s="8">
        <f t="shared" si="347"/>
        <v>0</v>
      </c>
      <c r="Y555" s="16"/>
      <c r="Z555" s="15">
        <f t="shared" si="322"/>
        <v>0</v>
      </c>
      <c r="AA555" s="8">
        <f t="shared" si="348"/>
        <v>2</v>
      </c>
      <c r="AB555" s="16"/>
      <c r="AC555" s="15">
        <f t="shared" si="323"/>
        <v>0</v>
      </c>
      <c r="AD555" s="8">
        <f t="shared" si="324"/>
        <v>0</v>
      </c>
      <c r="AE555" s="16"/>
      <c r="AF555" s="15">
        <f t="shared" si="325"/>
        <v>0</v>
      </c>
      <c r="AG555" s="15">
        <f t="shared" si="349"/>
        <v>0</v>
      </c>
      <c r="AH555" s="16"/>
      <c r="AI555" s="15">
        <f t="shared" si="350"/>
        <v>0</v>
      </c>
      <c r="AJ555" s="8">
        <f t="shared" si="351"/>
        <v>5</v>
      </c>
      <c r="AK555" s="8">
        <f t="shared" si="326"/>
        <v>0</v>
      </c>
      <c r="AL555" s="8">
        <f t="shared" si="327"/>
        <v>0</v>
      </c>
      <c r="AM555" s="8">
        <f t="shared" si="352"/>
        <v>0</v>
      </c>
      <c r="AN555" s="8">
        <f t="shared" si="353"/>
        <v>5</v>
      </c>
      <c r="AO555" s="8">
        <f>IFERROR(VLOOKUP(A555,PERSAMAAN!B:D,3,0),AN555)</f>
        <v>5</v>
      </c>
      <c r="AP555" s="1">
        <v>0</v>
      </c>
      <c r="AQ555" s="8">
        <f t="shared" si="328"/>
        <v>0</v>
      </c>
      <c r="AR555" s="8" t="str">
        <f>IF(AQ555=0,"-",VLOOKUP(A555,FR_HITUNG_MINMAX!A:H,8,0))</f>
        <v>-</v>
      </c>
      <c r="AS555" s="1"/>
      <c r="AT555" s="8" t="str">
        <f t="shared" si="329"/>
        <v>-</v>
      </c>
      <c r="AU555" s="12">
        <f t="shared" si="330"/>
        <v>0</v>
      </c>
      <c r="AV555" s="12">
        <f t="shared" si="331"/>
        <v>0</v>
      </c>
      <c r="AW555" s="8" t="b">
        <f t="shared" si="354"/>
        <v>0</v>
      </c>
      <c r="AX555" s="1"/>
      <c r="AY555" s="8">
        <f t="shared" si="332"/>
        <v>0</v>
      </c>
      <c r="AZ555" s="8" t="str">
        <f>IF(AY555=0,"-",VLOOKUP(A555,FR_HITUNG_MINMAX!A:I,9,0))</f>
        <v>-</v>
      </c>
      <c r="BB555" s="8" t="str">
        <f t="shared" si="333"/>
        <v>-</v>
      </c>
      <c r="BC555" s="12">
        <f t="shared" si="334"/>
        <v>0</v>
      </c>
      <c r="BD555" s="12">
        <f t="shared" si="335"/>
        <v>0</v>
      </c>
      <c r="BE555" s="16"/>
      <c r="BF555" s="8">
        <f>SUMIF('REALISASI ORDER'!C:C,A555,'REALISASI ORDER'!E:E)</f>
        <v>0</v>
      </c>
      <c r="BG555" s="8">
        <f t="shared" si="355"/>
        <v>0</v>
      </c>
      <c r="BH555" s="8">
        <f t="shared" si="336"/>
        <v>4</v>
      </c>
      <c r="BI555" s="8">
        <f t="shared" si="337"/>
        <v>5</v>
      </c>
      <c r="BJ555" s="8">
        <f t="shared" si="356"/>
        <v>0</v>
      </c>
      <c r="BK555" s="33">
        <f t="shared" si="357"/>
        <v>2</v>
      </c>
      <c r="BL555" s="33">
        <f t="shared" si="338"/>
        <v>0</v>
      </c>
      <c r="BM555" s="33">
        <f t="shared" si="339"/>
        <v>0</v>
      </c>
      <c r="BN555" s="33">
        <f t="shared" si="358"/>
        <v>0</v>
      </c>
      <c r="BO555" s="8">
        <f t="shared" si="340"/>
        <v>0</v>
      </c>
      <c r="BP555" s="8">
        <f t="shared" si="341"/>
        <v>0</v>
      </c>
      <c r="BQ555" s="8">
        <f t="shared" si="342"/>
        <v>0</v>
      </c>
      <c r="BR555" s="8">
        <f>IFERROR(ROUNDDOWN(BF555*BN555/(BK555+BL555+BM555+BN),0),0)</f>
        <v>0</v>
      </c>
      <c r="BS555" s="8" t="str">
        <f t="shared" si="343"/>
        <v>NPLKPL</v>
      </c>
      <c r="BT555" s="8">
        <f>SUMIF(FR_HITUNG_MINMAX!A:A,ORDER!A555,FR_HITUNG_MINMAX!AS:AS)</f>
        <v>2</v>
      </c>
      <c r="BU555" s="8">
        <f t="shared" si="359"/>
        <v>0</v>
      </c>
      <c r="BV555" s="8" t="str">
        <f t="shared" si="344"/>
        <v>-</v>
      </c>
      <c r="BW555" s="8" t="str">
        <f>VLOOKUP(A555,'STOK PESALAKAN'!A:F,6,0)</f>
        <v/>
      </c>
    </row>
    <row r="556" spans="1:75" ht="15" customHeight="1">
      <c r="A556" s="41" t="s">
        <v>1269</v>
      </c>
      <c r="B556" s="99">
        <f>IFERROR(IFERROR(VLOOKUP(A556,'STOK PACUL'!C:H,6,0),VLOOKUP(A556,'KATEGORI PACUL'!A:C,3,0)),0)</f>
        <v>1</v>
      </c>
      <c r="C556" s="8">
        <f>IFERROR(VLOOKUP(A556,'KATEGORI PACUL'!A:D,4,0),0)</f>
        <v>0</v>
      </c>
      <c r="D556" s="99">
        <f>IFERROR(IFERROR(VLOOKUP(A556,'STOK PESALAKAN'!C:H,6,0),VLOOKUP(A556,'KATEGORI PESALAKAN'!A:C,3,0)),0)</f>
        <v>1</v>
      </c>
      <c r="E556" s="8">
        <f>IFERROR(VLOOKUP(A556,'KATEGORI PESALAKAN'!A:D,4,0),0)</f>
        <v>1</v>
      </c>
      <c r="F556" s="99">
        <f>IFERROR(IFERROR(VLOOKUP(A556,'STOK CIKDITIRO'!C:H,6,0),VLOOKUP(A556,'KATEGORI CIKDITIRO'!A:C,3,0)),0)</f>
        <v>0</v>
      </c>
      <c r="G556" s="8">
        <f>IFERROR(VLOOKUP(A556,'KATEGORI CIKDITIRO'!A:D,4,0),0)</f>
        <v>2</v>
      </c>
      <c r="H556" s="99">
        <f>IFERROR(IFERROR(VLOOKUP(A556,'STOK TRAYEMAN'!C:H,6,0),VLOOKUP(A556,'KATEGORI TRAYEMAN'!A:C,3,0)),0)</f>
        <v>0</v>
      </c>
      <c r="I556" s="8">
        <f>IFERROR(VLOOKUP(A556,'KATEGORI TRAYEMAN'!A:D,4,0),0)</f>
        <v>0</v>
      </c>
      <c r="J556" s="8" t="str">
        <f>IFERROR(VLOOKUP(A556,'NOSTOK PACUL'!A:C,3,0),IFERROR(IF(VLOOKUP(A556,'STOK PACUL'!A:B,2,0)="NOSTOK","E",VLOOKUP(A556,'KATEGORI PACUL'!A:B,2,0)),"E"))</f>
        <v>E</v>
      </c>
      <c r="K556" s="8" t="str">
        <f>IFERROR(VLOOKUP(A556,'NOSTOK PESALAKAN'!A:C,3,0),IFERROR(IF(VLOOKUP(A556,'STOK PESALAKAN'!A:B,2,0)="NOSTOK","E",VLOOKUP(A556,'KATEGORI PESALAKAN'!A:B,2,0)),"E"))</f>
        <v>D</v>
      </c>
      <c r="L556" s="8" t="str">
        <f>IFERROR(VLOOKUP(A556,'NOSTOK CIKDITIRO'!A:C,3,0),IFERROR(IF(VLOOKUP(A556,'STOK CIKDITIRO'!A:B,2,0)="NOSTOK","E",VLOOKUP(A556,'KATEGORI CIKDITIRO'!A:B,2,0)),"E"))</f>
        <v>D</v>
      </c>
      <c r="M556" s="8" t="str">
        <f>IFERROR(VLOOKUP(A556,'NOSTOK TRAYEMAN'!A:C,3,0),IFERROR(IF(VLOOKUP(A556,'STOK TRAYEMAN'!A:B,2,0)="NOSTOK","E",VLOOKUP(A556,'KATEGORI TRAYEMAN'!A:B,2,0)),"E"))</f>
        <v>E</v>
      </c>
      <c r="N556" s="8" t="str">
        <f>IFERROR(VLOOKUP(A556,FR_HITUNG_MINMAX!A:B,2,0),0)</f>
        <v>ROTAK POMPA BENSIN H.SUPRA X NEW/REVO NEW/BLADE 125 FI/VARIO/PCX 150 MST</v>
      </c>
      <c r="O556" s="8" t="str">
        <f>IFERROR(VLOOKUP(A556,FR_HITUNG_MINMAX!A:D,4,0),0)</f>
        <v>IMITAS</v>
      </c>
      <c r="P556" s="8">
        <f>IFERROR(VLOOKUP(A556,FR_HITUNG_MINMAX!A:G,7,0),1)</f>
        <v>1</v>
      </c>
      <c r="Q556" s="11">
        <f>IFERROR(VLOOKUP(A556,FR_HITUNG_MINMAX!A:J,10,0),1)</f>
        <v>1</v>
      </c>
      <c r="R556" s="8">
        <f>IFERROR(VLOOKUP(A556,FR_HITUNG_MINMAX!A:K,11,0),1)</f>
        <v>1</v>
      </c>
      <c r="S556" s="12">
        <f>IFERROR(VLOOKUP(A556,FR_HITUNG_MINMAX!A:F,6,0),0)</f>
        <v>150000</v>
      </c>
      <c r="T556" s="8">
        <f t="shared" si="345"/>
        <v>1</v>
      </c>
      <c r="U556" s="8">
        <f t="shared" si="320"/>
        <v>0</v>
      </c>
      <c r="V556" s="8">
        <f t="shared" si="321"/>
        <v>-2</v>
      </c>
      <c r="W556" s="8">
        <f t="shared" si="346"/>
        <v>0</v>
      </c>
      <c r="X556" s="8">
        <f t="shared" si="347"/>
        <v>0</v>
      </c>
      <c r="Y556" s="16"/>
      <c r="Z556" s="15">
        <f t="shared" si="322"/>
        <v>0</v>
      </c>
      <c r="AA556" s="8">
        <f t="shared" si="348"/>
        <v>0</v>
      </c>
      <c r="AB556" s="16"/>
      <c r="AC556" s="15">
        <f t="shared" si="323"/>
        <v>0</v>
      </c>
      <c r="AD556" s="8">
        <f t="shared" si="324"/>
        <v>0</v>
      </c>
      <c r="AE556" s="16"/>
      <c r="AF556" s="15">
        <f t="shared" si="325"/>
        <v>0</v>
      </c>
      <c r="AG556" s="15">
        <f t="shared" si="349"/>
        <v>0</v>
      </c>
      <c r="AH556" s="16"/>
      <c r="AI556" s="15">
        <f t="shared" si="350"/>
        <v>0</v>
      </c>
      <c r="AJ556" s="8">
        <f t="shared" si="351"/>
        <v>0</v>
      </c>
      <c r="AK556" s="8">
        <f t="shared" si="326"/>
        <v>0</v>
      </c>
      <c r="AL556" s="8">
        <f t="shared" si="327"/>
        <v>1</v>
      </c>
      <c r="AM556" s="8">
        <f t="shared" si="352"/>
        <v>0</v>
      </c>
      <c r="AN556" s="8">
        <f t="shared" si="353"/>
        <v>1</v>
      </c>
      <c r="AO556" s="8">
        <f>IFERROR(VLOOKUP(A556,PERSAMAAN!B:D,3,0),AN556)</f>
        <v>1</v>
      </c>
      <c r="AP556" s="1">
        <v>0</v>
      </c>
      <c r="AQ556" s="8">
        <f t="shared" si="328"/>
        <v>0</v>
      </c>
      <c r="AR556" s="8" t="str">
        <f>IF(AQ556=0,"-",VLOOKUP(A556,FR_HITUNG_MINMAX!A:H,8,0))</f>
        <v>-</v>
      </c>
      <c r="AS556" s="1"/>
      <c r="AT556" s="8" t="str">
        <f t="shared" si="329"/>
        <v>-</v>
      </c>
      <c r="AU556" s="12">
        <f t="shared" si="330"/>
        <v>0</v>
      </c>
      <c r="AV556" s="12">
        <f t="shared" si="331"/>
        <v>0</v>
      </c>
      <c r="AW556" s="8" t="b">
        <f t="shared" si="354"/>
        <v>0</v>
      </c>
      <c r="AX556" s="1"/>
      <c r="AY556" s="8">
        <f t="shared" si="332"/>
        <v>0</v>
      </c>
      <c r="AZ556" s="8" t="str">
        <f>IF(AY556=0,"-",VLOOKUP(A556,FR_HITUNG_MINMAX!A:I,9,0))</f>
        <v>-</v>
      </c>
      <c r="BB556" s="8" t="str">
        <f t="shared" si="333"/>
        <v>-</v>
      </c>
      <c r="BC556" s="12">
        <f t="shared" si="334"/>
        <v>0</v>
      </c>
      <c r="BD556" s="12">
        <f t="shared" si="335"/>
        <v>0</v>
      </c>
      <c r="BE556" s="16"/>
      <c r="BF556" s="8">
        <f>SUMIF('REALISASI ORDER'!C:C,A556,'REALISASI ORDER'!E:E)</f>
        <v>0</v>
      </c>
      <c r="BG556" s="8">
        <f t="shared" si="355"/>
        <v>1</v>
      </c>
      <c r="BH556" s="8">
        <f t="shared" si="336"/>
        <v>1</v>
      </c>
      <c r="BI556" s="8">
        <f t="shared" si="337"/>
        <v>0</v>
      </c>
      <c r="BJ556" s="8">
        <f t="shared" si="356"/>
        <v>0</v>
      </c>
      <c r="BK556" s="33">
        <f t="shared" si="357"/>
        <v>0</v>
      </c>
      <c r="BL556" s="33">
        <f t="shared" si="338"/>
        <v>0</v>
      </c>
      <c r="BM556" s="33">
        <f t="shared" si="339"/>
        <v>2</v>
      </c>
      <c r="BN556" s="33">
        <f t="shared" si="358"/>
        <v>0</v>
      </c>
      <c r="BO556" s="8">
        <f t="shared" si="340"/>
        <v>0</v>
      </c>
      <c r="BP556" s="8">
        <f t="shared" si="341"/>
        <v>0</v>
      </c>
      <c r="BQ556" s="8">
        <f t="shared" si="342"/>
        <v>0</v>
      </c>
      <c r="BR556" s="8">
        <f>IFERROR(ROUNDDOWN(BF556*BN556/(BK556+BL556+BM556+BN),0),0)</f>
        <v>0</v>
      </c>
      <c r="BS556" s="8" t="str">
        <f t="shared" si="343"/>
        <v>RKPABH</v>
      </c>
      <c r="BT556" s="8">
        <f>SUMIF(FR_HITUNG_MINMAX!A:A,ORDER!A556,FR_HITUNG_MINMAX!AS:AS)</f>
        <v>2</v>
      </c>
      <c r="BU556" s="8">
        <f t="shared" si="359"/>
        <v>0</v>
      </c>
      <c r="BV556" s="8" t="str">
        <f t="shared" si="344"/>
        <v>-</v>
      </c>
      <c r="BW556" s="8" t="str">
        <f>VLOOKUP(A556,'STOK PESALAKAN'!A:F,6,0)</f>
        <v/>
      </c>
    </row>
    <row r="557" spans="1:75">
      <c r="A557" s="41" t="s">
        <v>675</v>
      </c>
      <c r="B557" s="99">
        <f>IFERROR(IFERROR(VLOOKUP(A557,'STOK PACUL'!C:H,6,0),VLOOKUP(A557,'KATEGORI PACUL'!A:C,3,0)),0)</f>
        <v>0</v>
      </c>
      <c r="C557" s="8">
        <f>IFERROR(VLOOKUP(A557,'KATEGORI PACUL'!A:D,4,0),0)</f>
        <v>0</v>
      </c>
      <c r="D557" s="99">
        <f>IFERROR(IFERROR(VLOOKUP(A557,'STOK PESALAKAN'!C:H,6,0),VLOOKUP(A557,'KATEGORI PESALAKAN'!A:C,3,0)),0)</f>
        <v>0</v>
      </c>
      <c r="E557" s="8">
        <f>IFERROR(VLOOKUP(A557,'KATEGORI PESALAKAN'!A:D,4,0),0)</f>
        <v>0</v>
      </c>
      <c r="F557" s="99">
        <f>IFERROR(IFERROR(VLOOKUP(A557,'STOK CIKDITIRO'!C:H,6,0),VLOOKUP(A557,'KATEGORI CIKDITIRO'!A:C,3,0)),0)</f>
        <v>0</v>
      </c>
      <c r="G557" s="8">
        <f>IFERROR(VLOOKUP(A557,'KATEGORI CIKDITIRO'!A:D,4,0),0)</f>
        <v>2</v>
      </c>
      <c r="H557" s="99">
        <f>IFERROR(IFERROR(VLOOKUP(A557,'STOK TRAYEMAN'!C:H,6,0),VLOOKUP(A557,'KATEGORI TRAYEMAN'!A:C,3,0)),0)</f>
        <v>0</v>
      </c>
      <c r="I557" s="8">
        <f>IFERROR(VLOOKUP(A557,'KATEGORI TRAYEMAN'!A:D,4,0),0)</f>
        <v>0</v>
      </c>
      <c r="J557" s="8" t="str">
        <f>IFERROR(VLOOKUP(A557,'NOSTOK PACUL'!A:C,3,0),IFERROR(IF(VLOOKUP(A557,'STOK PACUL'!A:B,2,0)="NOSTOK","E",VLOOKUP(A557,'KATEGORI PACUL'!A:B,2,0)),"E"))</f>
        <v>E</v>
      </c>
      <c r="K557" s="8" t="str">
        <f>IFERROR(VLOOKUP(A557,'NOSTOK PESALAKAN'!A:C,3,0),IFERROR(IF(VLOOKUP(A557,'STOK PESALAKAN'!A:B,2,0)="NOSTOK","E",VLOOKUP(A557,'KATEGORI PESALAKAN'!A:B,2,0)),"E"))</f>
        <v>E</v>
      </c>
      <c r="L557" s="8" t="str">
        <f>IFERROR(VLOOKUP(A557,'NOSTOK CIKDITIRO'!A:C,3,0),IFERROR(IF(VLOOKUP(A557,'STOK CIKDITIRO'!A:B,2,0)="NOSTOK","E",VLOOKUP(A557,'KATEGORI CIKDITIRO'!A:B,2,0)),"E"))</f>
        <v>E</v>
      </c>
      <c r="M557" s="8" t="str">
        <f>IFERROR(VLOOKUP(A557,'NOSTOK TRAYEMAN'!A:C,3,0),IFERROR(IF(VLOOKUP(A557,'STOK TRAYEMAN'!A:B,2,0)="NOSTOK","E",VLOOKUP(A557,'KATEGORI TRAYEMAN'!A:B,2,0)),"E"))</f>
        <v>E</v>
      </c>
      <c r="N557" s="8" t="str">
        <f>IFERROR(VLOOKUP(A557,FR_HITUNG_MINMAX!A:B,2,0),0)</f>
        <v>PER ISC Y. MIO J ORI</v>
      </c>
      <c r="O557" s="8" t="str">
        <f>IFERROR(VLOOKUP(A557,FR_HITUNG_MINMAX!A:D,4,0),0)</f>
        <v>ORISIN</v>
      </c>
      <c r="P557" s="8">
        <f>IFERROR(VLOOKUP(A557,FR_HITUNG_MINMAX!A:G,7,0),1)</f>
        <v>1</v>
      </c>
      <c r="Q557" s="11">
        <f>IFERROR(VLOOKUP(A557,FR_HITUNG_MINMAX!A:J,10,0),1)</f>
        <v>1</v>
      </c>
      <c r="R557" s="8">
        <f>IFERROR(VLOOKUP(A557,FR_HITUNG_MINMAX!A:K,11,0),1)</f>
        <v>1</v>
      </c>
      <c r="S557" s="12">
        <f>IFERROR(VLOOKUP(A557,FR_HITUNG_MINMAX!A:F,6,0),0)</f>
        <v>4500</v>
      </c>
      <c r="T557" s="8">
        <f t="shared" si="345"/>
        <v>0</v>
      </c>
      <c r="U557" s="8">
        <f t="shared" si="320"/>
        <v>0</v>
      </c>
      <c r="V557" s="8">
        <f t="shared" si="321"/>
        <v>-2</v>
      </c>
      <c r="W557" s="8">
        <f t="shared" si="346"/>
        <v>0</v>
      </c>
      <c r="X557" s="8">
        <f t="shared" si="347"/>
        <v>0</v>
      </c>
      <c r="Y557" s="16"/>
      <c r="Z557" s="15">
        <f t="shared" si="322"/>
        <v>0</v>
      </c>
      <c r="AA557" s="8">
        <f t="shared" si="348"/>
        <v>0</v>
      </c>
      <c r="AB557" s="16"/>
      <c r="AC557" s="15">
        <f t="shared" si="323"/>
        <v>0</v>
      </c>
      <c r="AD557" s="8">
        <f t="shared" si="324"/>
        <v>0</v>
      </c>
      <c r="AE557" s="16"/>
      <c r="AF557" s="15">
        <f t="shared" si="325"/>
        <v>0</v>
      </c>
      <c r="AG557" s="15">
        <f t="shared" si="349"/>
        <v>0</v>
      </c>
      <c r="AH557" s="16"/>
      <c r="AI557" s="15">
        <f t="shared" si="350"/>
        <v>0</v>
      </c>
      <c r="AJ557" s="8">
        <f t="shared" si="351"/>
        <v>0</v>
      </c>
      <c r="AK557" s="8">
        <f t="shared" si="326"/>
        <v>0</v>
      </c>
      <c r="AL557" s="8">
        <f t="shared" si="327"/>
        <v>0</v>
      </c>
      <c r="AM557" s="8">
        <f t="shared" si="352"/>
        <v>0</v>
      </c>
      <c r="AN557" s="8">
        <f t="shared" si="353"/>
        <v>0</v>
      </c>
      <c r="AO557" s="8">
        <f>IFERROR(VLOOKUP(A557,PERSAMAAN!B:D,3,0),AN557)</f>
        <v>0</v>
      </c>
      <c r="AP557" s="1"/>
      <c r="AQ557" s="8">
        <f t="shared" si="328"/>
        <v>0</v>
      </c>
      <c r="AR557" s="8" t="str">
        <f>IF(AQ557=0,"-",VLOOKUP(A557,FR_HITUNG_MINMAX!A:H,8,0))</f>
        <v>-</v>
      </c>
      <c r="AS557" s="1"/>
      <c r="AT557" s="8" t="str">
        <f t="shared" si="329"/>
        <v>-</v>
      </c>
      <c r="AU557" s="12">
        <f t="shared" si="330"/>
        <v>0</v>
      </c>
      <c r="AV557" s="12">
        <f t="shared" si="331"/>
        <v>0</v>
      </c>
      <c r="AW557" s="8">
        <f t="shared" si="354"/>
        <v>2</v>
      </c>
      <c r="AX557" s="1"/>
      <c r="AY557" s="8">
        <f t="shared" si="332"/>
        <v>2</v>
      </c>
      <c r="AZ557" s="8" t="str">
        <f>IF(AY557=0,"-",VLOOKUP(A557,FR_HITUNG_MINMAX!A:I,9,0))</f>
        <v/>
      </c>
      <c r="BB557" s="8" t="str">
        <f t="shared" si="333"/>
        <v/>
      </c>
      <c r="BC557" s="12">
        <f t="shared" si="334"/>
        <v>9000</v>
      </c>
      <c r="BD557" s="12">
        <f t="shared" si="335"/>
        <v>21965380</v>
      </c>
      <c r="BE557" s="16"/>
      <c r="BF557" s="8">
        <f>SUMIF('REALISASI ORDER'!C:C,A557,'REALISASI ORDER'!E:E)</f>
        <v>0</v>
      </c>
      <c r="BG557" s="8">
        <f t="shared" si="355"/>
        <v>0</v>
      </c>
      <c r="BH557" s="8">
        <f t="shared" si="336"/>
        <v>0</v>
      </c>
      <c r="BI557" s="8">
        <f t="shared" si="337"/>
        <v>0</v>
      </c>
      <c r="BJ557" s="8">
        <f t="shared" si="356"/>
        <v>0</v>
      </c>
      <c r="BK557" s="33">
        <f t="shared" si="357"/>
        <v>0</v>
      </c>
      <c r="BL557" s="33">
        <f t="shared" si="338"/>
        <v>0</v>
      </c>
      <c r="BM557" s="33">
        <f t="shared" si="339"/>
        <v>2</v>
      </c>
      <c r="BN557" s="33">
        <f t="shared" si="358"/>
        <v>0</v>
      </c>
      <c r="BO557" s="8">
        <f t="shared" si="340"/>
        <v>0</v>
      </c>
      <c r="BP557" s="8">
        <f t="shared" si="341"/>
        <v>0</v>
      </c>
      <c r="BQ557" s="8">
        <f t="shared" si="342"/>
        <v>0</v>
      </c>
      <c r="BR557" s="8">
        <f>IFERROR(ROUNDDOWN(BF557*BN557/(BK557+BL557+BM557+BN),0),0)</f>
        <v>0</v>
      </c>
      <c r="BS557" s="8" t="str">
        <f t="shared" si="343"/>
        <v>54P-E4335-00</v>
      </c>
      <c r="BT557" s="8">
        <f>SUMIF(FR_HITUNG_MINMAX!A:A,ORDER!A557,FR_HITUNG_MINMAX!AS:AS)</f>
        <v>1</v>
      </c>
      <c r="BU557" s="8">
        <f t="shared" si="359"/>
        <v>0</v>
      </c>
      <c r="BV557" s="8" t="str">
        <f t="shared" si="344"/>
        <v>-</v>
      </c>
      <c r="BW557" s="8" t="e">
        <f>VLOOKUP(A557,'STOK PESALAKAN'!A:F,6,0)</f>
        <v>#N/A</v>
      </c>
    </row>
    <row r="558" spans="1:75">
      <c r="A558" s="41" t="s">
        <v>681</v>
      </c>
      <c r="B558" s="99">
        <f>IFERROR(IFERROR(VLOOKUP(A558,'STOK PACUL'!C:H,6,0),VLOOKUP(A558,'KATEGORI PACUL'!A:C,3,0)),0)</f>
        <v>0</v>
      </c>
      <c r="C558" s="8">
        <f>IFERROR(VLOOKUP(A558,'KATEGORI PACUL'!A:D,4,0),0)</f>
        <v>0</v>
      </c>
      <c r="D558" s="99">
        <f>IFERROR(IFERROR(VLOOKUP(A558,'STOK PESALAKAN'!C:H,6,0),VLOOKUP(A558,'KATEGORI PESALAKAN'!A:C,3,0)),0)</f>
        <v>0</v>
      </c>
      <c r="E558" s="8">
        <f>IFERROR(VLOOKUP(A558,'KATEGORI PESALAKAN'!A:D,4,0),0)</f>
        <v>0</v>
      </c>
      <c r="F558" s="99">
        <f>IFERROR(IFERROR(VLOOKUP(A558,'STOK CIKDITIRO'!C:H,6,0),VLOOKUP(A558,'KATEGORI CIKDITIRO'!A:C,3,0)),0)</f>
        <v>0</v>
      </c>
      <c r="G558" s="8">
        <f>IFERROR(VLOOKUP(A558,'KATEGORI CIKDITIRO'!A:D,4,0),0)</f>
        <v>0</v>
      </c>
      <c r="H558" s="99">
        <f>IFERROR(IFERROR(VLOOKUP(A558,'STOK TRAYEMAN'!C:H,6,0),VLOOKUP(A558,'KATEGORI TRAYEMAN'!A:C,3,0)),0)</f>
        <v>0</v>
      </c>
      <c r="I558" s="8">
        <f>IFERROR(VLOOKUP(A558,'KATEGORI TRAYEMAN'!A:D,4,0),0)</f>
        <v>0</v>
      </c>
      <c r="J558" s="8" t="str">
        <f>IFERROR(VLOOKUP(A558,'NOSTOK PACUL'!A:C,3,0),IFERROR(IF(VLOOKUP(A558,'STOK PACUL'!A:B,2,0)="NOSTOK","E",VLOOKUP(A558,'KATEGORI PACUL'!A:B,2,0)),"E"))</f>
        <v>E</v>
      </c>
      <c r="K558" s="8" t="str">
        <f>IFERROR(VLOOKUP(A558,'NOSTOK PESALAKAN'!A:C,3,0),IFERROR(IF(VLOOKUP(A558,'STOK PESALAKAN'!A:B,2,0)="NOSTOK","E",VLOOKUP(A558,'KATEGORI PESALAKAN'!A:B,2,0)),"E"))</f>
        <v>E</v>
      </c>
      <c r="L558" s="8" t="str">
        <f>IFERROR(VLOOKUP(A558,'NOSTOK CIKDITIRO'!A:C,3,0),IFERROR(IF(VLOOKUP(A558,'STOK CIKDITIRO'!A:B,2,0)="NOSTOK","E",VLOOKUP(A558,'KATEGORI CIKDITIRO'!A:B,2,0)),"E"))</f>
        <v>E</v>
      </c>
      <c r="M558" s="8" t="str">
        <f>IFERROR(VLOOKUP(A558,'NOSTOK TRAYEMAN'!A:C,3,0),IFERROR(IF(VLOOKUP(A558,'STOK TRAYEMAN'!A:B,2,0)="NOSTOK","E",VLOOKUP(A558,'KATEGORI TRAYEMAN'!A:B,2,0)),"E"))</f>
        <v>E</v>
      </c>
      <c r="N558" s="8" t="str">
        <f>IFERROR(VLOOKUP(A558,FR_HITUNG_MINMAX!A:B,2,0),0)</f>
        <v>GIRBOX Y. MIO GT ORI</v>
      </c>
      <c r="O558" s="8" t="str">
        <f>IFERROR(VLOOKUP(A558,FR_HITUNG_MINMAX!A:D,4,0),0)</f>
        <v>ORISIN</v>
      </c>
      <c r="P558" s="8">
        <f>IFERROR(VLOOKUP(A558,FR_HITUNG_MINMAX!A:G,7,0),1)</f>
        <v>1</v>
      </c>
      <c r="Q558" s="11">
        <f>IFERROR(VLOOKUP(A558,FR_HITUNG_MINMAX!A:J,10,0),1)</f>
        <v>1</v>
      </c>
      <c r="R558" s="8">
        <f>IFERROR(VLOOKUP(A558,FR_HITUNG_MINMAX!A:K,11,0),1)</f>
        <v>1</v>
      </c>
      <c r="S558" s="12">
        <f>IFERROR(VLOOKUP(A558,FR_HITUNG_MINMAX!A:F,6,0),0)</f>
        <v>50000</v>
      </c>
      <c r="T558" s="8">
        <f t="shared" si="345"/>
        <v>0</v>
      </c>
      <c r="U558" s="8">
        <f t="shared" si="320"/>
        <v>0</v>
      </c>
      <c r="V558" s="8">
        <f t="shared" si="321"/>
        <v>0</v>
      </c>
      <c r="W558" s="8">
        <f t="shared" si="346"/>
        <v>0</v>
      </c>
      <c r="X558" s="8">
        <f t="shared" si="347"/>
        <v>0</v>
      </c>
      <c r="Y558" s="16"/>
      <c r="Z558" s="15">
        <f t="shared" si="322"/>
        <v>0</v>
      </c>
      <c r="AA558" s="8">
        <f t="shared" si="348"/>
        <v>0</v>
      </c>
      <c r="AB558" s="16"/>
      <c r="AC558" s="15">
        <f t="shared" si="323"/>
        <v>0</v>
      </c>
      <c r="AD558" s="8">
        <f t="shared" si="324"/>
        <v>0</v>
      </c>
      <c r="AE558" s="16"/>
      <c r="AF558" s="15">
        <f t="shared" si="325"/>
        <v>0</v>
      </c>
      <c r="AG558" s="15">
        <f t="shared" si="349"/>
        <v>0</v>
      </c>
      <c r="AH558" s="16"/>
      <c r="AI558" s="15">
        <f t="shared" si="350"/>
        <v>0</v>
      </c>
      <c r="AJ558" s="8">
        <f t="shared" si="351"/>
        <v>0</v>
      </c>
      <c r="AK558" s="8">
        <f t="shared" si="326"/>
        <v>0</v>
      </c>
      <c r="AL558" s="8">
        <f t="shared" si="327"/>
        <v>0</v>
      </c>
      <c r="AM558" s="8">
        <f t="shared" si="352"/>
        <v>0</v>
      </c>
      <c r="AN558" s="8">
        <f t="shared" si="353"/>
        <v>0</v>
      </c>
      <c r="AO558" s="8">
        <f>IFERROR(VLOOKUP(A558,PERSAMAAN!B:D,3,0),AN558)</f>
        <v>0</v>
      </c>
      <c r="AP558" s="1"/>
      <c r="AQ558" s="8">
        <f t="shared" si="328"/>
        <v>0</v>
      </c>
      <c r="AR558" s="8" t="str">
        <f>IF(AQ558=0,"-",VLOOKUP(A558,FR_HITUNG_MINMAX!A:H,8,0))</f>
        <v>-</v>
      </c>
      <c r="AS558" s="1"/>
      <c r="AT558" s="8" t="str">
        <f t="shared" si="329"/>
        <v>-</v>
      </c>
      <c r="AU558" s="12">
        <f t="shared" si="330"/>
        <v>0</v>
      </c>
      <c r="AV558" s="12">
        <f t="shared" si="331"/>
        <v>0</v>
      </c>
      <c r="AW558" s="8">
        <f t="shared" si="354"/>
        <v>0</v>
      </c>
      <c r="AX558" s="1"/>
      <c r="AY558" s="8">
        <f t="shared" si="332"/>
        <v>0</v>
      </c>
      <c r="AZ558" s="8" t="str">
        <f>IF(AY558=0,"-",VLOOKUP(A558,FR_HITUNG_MINMAX!A:I,9,0))</f>
        <v>-</v>
      </c>
      <c r="BB558" s="8" t="str">
        <f t="shared" si="333"/>
        <v>-</v>
      </c>
      <c r="BC558" s="12">
        <f t="shared" si="334"/>
        <v>0</v>
      </c>
      <c r="BD558" s="12">
        <f t="shared" si="335"/>
        <v>0</v>
      </c>
      <c r="BE558" s="16"/>
      <c r="BF558" s="8">
        <f>SUMIF('REALISASI ORDER'!C:C,A558,'REALISASI ORDER'!E:E)</f>
        <v>0</v>
      </c>
      <c r="BG558" s="8">
        <f t="shared" si="355"/>
        <v>0</v>
      </c>
      <c r="BH558" s="8">
        <f t="shared" si="336"/>
        <v>0</v>
      </c>
      <c r="BI558" s="8">
        <f t="shared" si="337"/>
        <v>0</v>
      </c>
      <c r="BJ558" s="8">
        <f t="shared" si="356"/>
        <v>0</v>
      </c>
      <c r="BK558" s="33">
        <f t="shared" si="357"/>
        <v>0</v>
      </c>
      <c r="BL558" s="33">
        <f t="shared" si="338"/>
        <v>0</v>
      </c>
      <c r="BM558" s="33">
        <f t="shared" si="339"/>
        <v>0</v>
      </c>
      <c r="BN558" s="33">
        <f t="shared" si="358"/>
        <v>0</v>
      </c>
      <c r="BO558" s="8">
        <f t="shared" si="340"/>
        <v>0</v>
      </c>
      <c r="BP558" s="8">
        <f t="shared" si="341"/>
        <v>0</v>
      </c>
      <c r="BQ558" s="8">
        <f t="shared" si="342"/>
        <v>0</v>
      </c>
      <c r="BR558" s="8">
        <f>IFERROR(ROUNDDOWN(BF558*BN558/(BK558+BL558+BM558+BN),0),0)</f>
        <v>0</v>
      </c>
      <c r="BS558" s="8" t="str">
        <f t="shared" si="343"/>
        <v>5TL-F5190-01</v>
      </c>
      <c r="BT558" s="8">
        <f>SUMIF(FR_HITUNG_MINMAX!A:A,ORDER!A558,FR_HITUNG_MINMAX!AS:AS)</f>
        <v>0</v>
      </c>
      <c r="BU558" s="8">
        <f t="shared" si="359"/>
        <v>0</v>
      </c>
      <c r="BV558" s="8" t="str">
        <f t="shared" si="344"/>
        <v>-</v>
      </c>
      <c r="BW558" s="8" t="e">
        <f>VLOOKUP(A558,'STOK PESALAKAN'!A:F,6,0)</f>
        <v>#N/A</v>
      </c>
    </row>
    <row r="559" spans="1:75" ht="15" customHeight="1">
      <c r="A559" s="41" t="s">
        <v>690</v>
      </c>
      <c r="B559" s="99">
        <f>IFERROR(IFERROR(VLOOKUP(A559,'STOK PACUL'!C:H,6,0),VLOOKUP(A559,'KATEGORI PACUL'!A:C,3,0)),0)</f>
        <v>0</v>
      </c>
      <c r="C559" s="8">
        <f>IFERROR(VLOOKUP(A559,'KATEGORI PACUL'!A:D,4,0),0)</f>
        <v>0</v>
      </c>
      <c r="D559" s="99">
        <f>IFERROR(IFERROR(VLOOKUP(A559,'STOK PESALAKAN'!C:H,6,0),VLOOKUP(A559,'KATEGORI PESALAKAN'!A:C,3,0)),0)</f>
        <v>0</v>
      </c>
      <c r="E559" s="8">
        <f>IFERROR(VLOOKUP(A559,'KATEGORI PESALAKAN'!A:D,4,0),0)</f>
        <v>0</v>
      </c>
      <c r="F559" s="99">
        <f>IFERROR(IFERROR(VLOOKUP(A559,'STOK CIKDITIRO'!C:H,6,0),VLOOKUP(A559,'KATEGORI CIKDITIRO'!A:C,3,0)),0)</f>
        <v>0</v>
      </c>
      <c r="G559" s="8">
        <f>IFERROR(VLOOKUP(A559,'KATEGORI CIKDITIRO'!A:D,4,0),0)</f>
        <v>0</v>
      </c>
      <c r="H559" s="99">
        <f>IFERROR(IFERROR(VLOOKUP(A559,'STOK TRAYEMAN'!C:H,6,0),VLOOKUP(A559,'KATEGORI TRAYEMAN'!A:C,3,0)),0)</f>
        <v>0</v>
      </c>
      <c r="I559" s="8">
        <f>IFERROR(VLOOKUP(A559,'KATEGORI TRAYEMAN'!A:D,4,0),0)</f>
        <v>0</v>
      </c>
      <c r="J559" s="8" t="str">
        <f>IFERROR(VLOOKUP(A559,'NOSTOK PACUL'!A:C,3,0),IFERROR(IF(VLOOKUP(A559,'STOK PACUL'!A:B,2,0)="NOSTOK","E",VLOOKUP(A559,'KATEGORI PACUL'!A:B,2,0)),"E"))</f>
        <v>E</v>
      </c>
      <c r="K559" s="8" t="str">
        <f>IFERROR(VLOOKUP(A559,'NOSTOK PESALAKAN'!A:C,3,0),IFERROR(IF(VLOOKUP(A559,'STOK PESALAKAN'!A:B,2,0)="NOSTOK","E",VLOOKUP(A559,'KATEGORI PESALAKAN'!A:B,2,0)),"E"))</f>
        <v>E</v>
      </c>
      <c r="L559" s="8" t="str">
        <f>IFERROR(VLOOKUP(A559,'NOSTOK CIKDITIRO'!A:C,3,0),IFERROR(IF(VLOOKUP(A559,'STOK CIKDITIRO'!A:B,2,0)="NOSTOK","E",VLOOKUP(A559,'KATEGORI CIKDITIRO'!A:B,2,0)),"E"))</f>
        <v>E</v>
      </c>
      <c r="M559" s="8" t="str">
        <f>IFERROR(VLOOKUP(A559,'NOSTOK TRAYEMAN'!A:C,3,0),IFERROR(IF(VLOOKUP(A559,'STOK TRAYEMAN'!A:B,2,0)="NOSTOK","E",VLOOKUP(A559,'KATEGORI TRAYEMAN'!A:B,2,0)),"E"))</f>
        <v>E</v>
      </c>
      <c r="N559" s="8" t="str">
        <f>IFERROR(VLOOKUP(A559,FR_HITUNG_MINMAX!A:B,2,0),0)</f>
        <v>BAUD HANDLE REM KIRI PENDEK</v>
      </c>
      <c r="O559" s="8" t="str">
        <f>IFERROR(VLOOKUP(A559,FR_HITUNG_MINMAX!A:D,4,0),0)</f>
        <v>ORISIN</v>
      </c>
      <c r="P559" s="8">
        <f>IFERROR(VLOOKUP(A559,FR_HITUNG_MINMAX!A:G,7,0),1)</f>
        <v>1</v>
      </c>
      <c r="Q559" s="11">
        <f>IFERROR(VLOOKUP(A559,FR_HITUNG_MINMAX!A:J,10,0),1)</f>
        <v>1</v>
      </c>
      <c r="R559" s="8">
        <f>IFERROR(VLOOKUP(A559,FR_HITUNG_MINMAX!A:K,11,0),1)</f>
        <v>1</v>
      </c>
      <c r="S559" s="12">
        <f>IFERROR(VLOOKUP(A559,FR_HITUNG_MINMAX!A:F,6,0),0)</f>
        <v>6500</v>
      </c>
      <c r="T559" s="8">
        <f t="shared" si="345"/>
        <v>0</v>
      </c>
      <c r="U559" s="8">
        <f t="shared" si="320"/>
        <v>0</v>
      </c>
      <c r="V559" s="8">
        <f t="shared" si="321"/>
        <v>0</v>
      </c>
      <c r="W559" s="8">
        <f t="shared" si="346"/>
        <v>0</v>
      </c>
      <c r="X559" s="8">
        <f t="shared" si="347"/>
        <v>0</v>
      </c>
      <c r="Y559" s="16"/>
      <c r="Z559" s="15">
        <f t="shared" si="322"/>
        <v>0</v>
      </c>
      <c r="AA559" s="8">
        <f t="shared" si="348"/>
        <v>0</v>
      </c>
      <c r="AB559" s="16"/>
      <c r="AC559" s="15">
        <f t="shared" si="323"/>
        <v>0</v>
      </c>
      <c r="AD559" s="8">
        <f t="shared" si="324"/>
        <v>0</v>
      </c>
      <c r="AE559" s="16"/>
      <c r="AF559" s="15">
        <f t="shared" si="325"/>
        <v>0</v>
      </c>
      <c r="AG559" s="15">
        <f t="shared" si="349"/>
        <v>0</v>
      </c>
      <c r="AH559" s="16"/>
      <c r="AI559" s="15">
        <f t="shared" si="350"/>
        <v>0</v>
      </c>
      <c r="AJ559" s="8">
        <f t="shared" si="351"/>
        <v>0</v>
      </c>
      <c r="AK559" s="8">
        <f t="shared" si="326"/>
        <v>0</v>
      </c>
      <c r="AL559" s="8">
        <f t="shared" si="327"/>
        <v>0</v>
      </c>
      <c r="AM559" s="8">
        <f t="shared" si="352"/>
        <v>0</v>
      </c>
      <c r="AN559" s="8">
        <f t="shared" si="353"/>
        <v>0</v>
      </c>
      <c r="AO559" s="8">
        <f>IFERROR(VLOOKUP(A559,PERSAMAAN!B:D,3,0),AN559)</f>
        <v>0</v>
      </c>
      <c r="AP559" s="1"/>
      <c r="AQ559" s="8">
        <f t="shared" si="328"/>
        <v>0</v>
      </c>
      <c r="AR559" s="8" t="str">
        <f>IF(AQ559=0,"-",VLOOKUP(A559,FR_HITUNG_MINMAX!A:H,8,0))</f>
        <v>-</v>
      </c>
      <c r="AS559" s="1"/>
      <c r="AT559" s="8" t="str">
        <f t="shared" si="329"/>
        <v>-</v>
      </c>
      <c r="AU559" s="12">
        <f t="shared" si="330"/>
        <v>0</v>
      </c>
      <c r="AV559" s="12">
        <f t="shared" si="331"/>
        <v>0</v>
      </c>
      <c r="AW559" s="8">
        <f t="shared" si="354"/>
        <v>0</v>
      </c>
      <c r="AX559" s="1"/>
      <c r="AY559" s="8">
        <f t="shared" si="332"/>
        <v>0</v>
      </c>
      <c r="AZ559" s="8" t="str">
        <f>IF(AY559=0,"-",VLOOKUP(A559,FR_HITUNG_MINMAX!A:I,9,0))</f>
        <v>-</v>
      </c>
      <c r="BB559" s="8" t="str">
        <f t="shared" si="333"/>
        <v>-</v>
      </c>
      <c r="BC559" s="12">
        <f t="shared" si="334"/>
        <v>0</v>
      </c>
      <c r="BD559" s="12">
        <f t="shared" si="335"/>
        <v>0</v>
      </c>
      <c r="BE559" s="16"/>
      <c r="BF559" s="8">
        <f>SUMIF('REALISASI ORDER'!C:C,A559,'REALISASI ORDER'!E:E)</f>
        <v>0</v>
      </c>
      <c r="BG559" s="8">
        <f t="shared" si="355"/>
        <v>0</v>
      </c>
      <c r="BH559" s="8">
        <f t="shared" si="336"/>
        <v>0</v>
      </c>
      <c r="BI559" s="8">
        <f t="shared" si="337"/>
        <v>0</v>
      </c>
      <c r="BJ559" s="8">
        <f t="shared" si="356"/>
        <v>0</v>
      </c>
      <c r="BK559" s="33">
        <f t="shared" si="357"/>
        <v>0</v>
      </c>
      <c r="BL559" s="33">
        <f t="shared" si="338"/>
        <v>0</v>
      </c>
      <c r="BM559" s="33">
        <f t="shared" si="339"/>
        <v>0</v>
      </c>
      <c r="BN559" s="33">
        <f t="shared" si="358"/>
        <v>0</v>
      </c>
      <c r="BO559" s="8">
        <f t="shared" si="340"/>
        <v>0</v>
      </c>
      <c r="BP559" s="8">
        <f t="shared" si="341"/>
        <v>0</v>
      </c>
      <c r="BQ559" s="8">
        <f t="shared" si="342"/>
        <v>0</v>
      </c>
      <c r="BR559" s="8">
        <f>IFERROR(ROUNDDOWN(BF559*BN559/(BK559+BL559+BM559+BN),0),0)</f>
        <v>0</v>
      </c>
      <c r="BS559" s="8" t="str">
        <f t="shared" si="343"/>
        <v>90116-K81-N30</v>
      </c>
      <c r="BT559" s="8">
        <f>SUMIF(FR_HITUNG_MINMAX!A:A,ORDER!A559,FR_HITUNG_MINMAX!AS:AS)</f>
        <v>0</v>
      </c>
      <c r="BU559" s="8">
        <f t="shared" si="359"/>
        <v>0</v>
      </c>
      <c r="BV559" s="8" t="str">
        <f t="shared" si="344"/>
        <v>-</v>
      </c>
      <c r="BW559" s="8" t="e">
        <f>VLOOKUP(A559,'STOK PESALAKAN'!A:F,6,0)</f>
        <v>#N/A</v>
      </c>
    </row>
    <row r="560" spans="1:75">
      <c r="A560" s="41" t="s">
        <v>711</v>
      </c>
      <c r="B560" s="99">
        <f>IFERROR(IFERROR(VLOOKUP(A560,'STOK PACUL'!C:H,6,0),VLOOKUP(A560,'KATEGORI PACUL'!A:C,3,0)),0)</f>
        <v>1</v>
      </c>
      <c r="C560" s="8">
        <f>IFERROR(VLOOKUP(A560,'KATEGORI PACUL'!A:D,4,0),0)</f>
        <v>0</v>
      </c>
      <c r="D560" s="99">
        <f>IFERROR(IFERROR(VLOOKUP(A560,'STOK PESALAKAN'!C:H,6,0),VLOOKUP(A560,'KATEGORI PESALAKAN'!A:C,3,0)),0)</f>
        <v>0</v>
      </c>
      <c r="E560" s="8">
        <f>IFERROR(VLOOKUP(A560,'KATEGORI PESALAKAN'!A:D,4,0),0)</f>
        <v>0</v>
      </c>
      <c r="F560" s="99">
        <f>IFERROR(IFERROR(VLOOKUP(A560,'STOK CIKDITIRO'!C:H,6,0),VLOOKUP(A560,'KATEGORI CIKDITIRO'!A:C,3,0)),0)</f>
        <v>0</v>
      </c>
      <c r="G560" s="8">
        <f>IFERROR(VLOOKUP(A560,'KATEGORI CIKDITIRO'!A:D,4,0),0)</f>
        <v>0</v>
      </c>
      <c r="H560" s="99">
        <f>IFERROR(IFERROR(VLOOKUP(A560,'STOK TRAYEMAN'!C:H,6,0),VLOOKUP(A560,'KATEGORI TRAYEMAN'!A:C,3,0)),0)</f>
        <v>0</v>
      </c>
      <c r="I560" s="8">
        <f>IFERROR(VLOOKUP(A560,'KATEGORI TRAYEMAN'!A:D,4,0),0)</f>
        <v>0</v>
      </c>
      <c r="J560" s="8" t="str">
        <f>IFERROR(VLOOKUP(A560,'NOSTOK PACUL'!A:C,3,0),IFERROR(IF(VLOOKUP(A560,'STOK PACUL'!A:B,2,0)="NOSTOK","E",VLOOKUP(A560,'KATEGORI PACUL'!A:B,2,0)),"E"))</f>
        <v>E</v>
      </c>
      <c r="K560" s="8" t="str">
        <f>IFERROR(VLOOKUP(A560,'NOSTOK PESALAKAN'!A:C,3,0),IFERROR(IF(VLOOKUP(A560,'STOK PESALAKAN'!A:B,2,0)="NOSTOK","E",VLOOKUP(A560,'KATEGORI PESALAKAN'!A:B,2,0)),"E"))</f>
        <v>E</v>
      </c>
      <c r="L560" s="8" t="str">
        <f>IFERROR(VLOOKUP(A560,'NOSTOK CIKDITIRO'!A:C,3,0),IFERROR(IF(VLOOKUP(A560,'STOK CIKDITIRO'!A:B,2,0)="NOSTOK","E",VLOOKUP(A560,'KATEGORI CIKDITIRO'!A:B,2,0)),"E"))</f>
        <v>E</v>
      </c>
      <c r="M560" s="8" t="str">
        <f>IFERROR(VLOOKUP(A560,'NOSTOK TRAYEMAN'!A:C,3,0),IFERROR(IF(VLOOKUP(A560,'STOK TRAYEMAN'!A:B,2,0)="NOSTOK","E",VLOOKUP(A560,'KATEGORI TRAYEMAN'!A:B,2,0)),"E"))</f>
        <v>E</v>
      </c>
      <c r="N560" s="8" t="str">
        <f>IFERROR(VLOOKUP(A560,FR_HITUNG_MINMAX!A:B,2,0),0)</f>
        <v>BAUD CARBU PANJANG / BAUD KLEM CARBU 3-6CM</v>
      </c>
      <c r="O560" s="8" t="str">
        <f>IFERROR(VLOOKUP(A560,FR_HITUNG_MINMAX!A:D,4,0),0)</f>
        <v>BAUDMU</v>
      </c>
      <c r="P560" s="8">
        <f>IFERROR(VLOOKUP(A560,FR_HITUNG_MINMAX!A:G,7,0),1)</f>
        <v>2</v>
      </c>
      <c r="Q560" s="11">
        <f>IFERROR(VLOOKUP(A560,FR_HITUNG_MINMAX!A:J,10,0),1)</f>
        <v>1</v>
      </c>
      <c r="R560" s="8">
        <f>IFERROR(VLOOKUP(A560,FR_HITUNG_MINMAX!A:K,11,0),1)</f>
        <v>1</v>
      </c>
      <c r="S560" s="12">
        <f>IFERROR(VLOOKUP(A560,FR_HITUNG_MINMAX!A:F,6,0),0)</f>
        <v>500</v>
      </c>
      <c r="T560" s="8">
        <f t="shared" si="345"/>
        <v>1</v>
      </c>
      <c r="U560" s="8">
        <f t="shared" si="320"/>
        <v>0</v>
      </c>
      <c r="V560" s="8">
        <f t="shared" si="321"/>
        <v>0</v>
      </c>
      <c r="W560" s="8">
        <f t="shared" si="346"/>
        <v>0</v>
      </c>
      <c r="X560" s="8">
        <f t="shared" si="347"/>
        <v>0</v>
      </c>
      <c r="Y560" s="16"/>
      <c r="Z560" s="15">
        <f t="shared" si="322"/>
        <v>0</v>
      </c>
      <c r="AA560" s="8">
        <f t="shared" si="348"/>
        <v>0</v>
      </c>
      <c r="AB560" s="16"/>
      <c r="AC560" s="15">
        <f t="shared" si="323"/>
        <v>0</v>
      </c>
      <c r="AD560" s="8">
        <f t="shared" si="324"/>
        <v>0</v>
      </c>
      <c r="AE560" s="16"/>
      <c r="AF560" s="15">
        <f t="shared" si="325"/>
        <v>0</v>
      </c>
      <c r="AG560" s="15">
        <f t="shared" si="349"/>
        <v>0</v>
      </c>
      <c r="AH560" s="16"/>
      <c r="AI560" s="15">
        <f t="shared" si="350"/>
        <v>0</v>
      </c>
      <c r="AJ560" s="8">
        <f t="shared" si="351"/>
        <v>0</v>
      </c>
      <c r="AK560" s="8">
        <f t="shared" si="326"/>
        <v>0</v>
      </c>
      <c r="AL560" s="8">
        <f t="shared" si="327"/>
        <v>0</v>
      </c>
      <c r="AM560" s="8">
        <f t="shared" si="352"/>
        <v>0</v>
      </c>
      <c r="AN560" s="8">
        <f t="shared" si="353"/>
        <v>0</v>
      </c>
      <c r="AO560" s="8">
        <f>IFERROR(VLOOKUP(A560,PERSAMAAN!B:D,3,0),AN560)</f>
        <v>0</v>
      </c>
      <c r="AP560" s="1"/>
      <c r="AQ560" s="8">
        <f t="shared" si="328"/>
        <v>0</v>
      </c>
      <c r="AR560" s="8" t="str">
        <f>IF(AQ560=0,"-",VLOOKUP(A560,FR_HITUNG_MINMAX!A:H,8,0))</f>
        <v>-</v>
      </c>
      <c r="AS560" s="1"/>
      <c r="AT560" s="8" t="str">
        <f t="shared" si="329"/>
        <v>-</v>
      </c>
      <c r="AU560" s="12">
        <f t="shared" si="330"/>
        <v>0</v>
      </c>
      <c r="AV560" s="12">
        <f t="shared" si="331"/>
        <v>0</v>
      </c>
      <c r="AW560" s="8" t="b">
        <f t="shared" si="354"/>
        <v>0</v>
      </c>
      <c r="AX560" s="1"/>
      <c r="AY560" s="8">
        <f t="shared" si="332"/>
        <v>0</v>
      </c>
      <c r="AZ560" s="8" t="str">
        <f>IF(AY560=0,"-",VLOOKUP(A560,FR_HITUNG_MINMAX!A:I,9,0))</f>
        <v>-</v>
      </c>
      <c r="BB560" s="8" t="str">
        <f t="shared" si="333"/>
        <v>-</v>
      </c>
      <c r="BC560" s="12">
        <f t="shared" si="334"/>
        <v>0</v>
      </c>
      <c r="BD560" s="12">
        <f t="shared" si="335"/>
        <v>0</v>
      </c>
      <c r="BE560" s="16"/>
      <c r="BF560" s="8">
        <f>SUMIF('REALISASI ORDER'!C:C,A560,'REALISASI ORDER'!E:E)</f>
        <v>0</v>
      </c>
      <c r="BG560" s="8">
        <f t="shared" si="355"/>
        <v>1</v>
      </c>
      <c r="BH560" s="8">
        <f t="shared" si="336"/>
        <v>0</v>
      </c>
      <c r="BI560" s="8">
        <f t="shared" si="337"/>
        <v>0</v>
      </c>
      <c r="BJ560" s="8">
        <f t="shared" si="356"/>
        <v>0</v>
      </c>
      <c r="BK560" s="33">
        <f t="shared" si="357"/>
        <v>0</v>
      </c>
      <c r="BL560" s="33">
        <f t="shared" si="338"/>
        <v>0</v>
      </c>
      <c r="BM560" s="33">
        <f t="shared" si="339"/>
        <v>0</v>
      </c>
      <c r="BN560" s="33">
        <f t="shared" si="358"/>
        <v>0</v>
      </c>
      <c r="BO560" s="8">
        <f t="shared" si="340"/>
        <v>0</v>
      </c>
      <c r="BP560" s="8">
        <f t="shared" si="341"/>
        <v>0</v>
      </c>
      <c r="BQ560" s="8">
        <f t="shared" si="342"/>
        <v>0</v>
      </c>
      <c r="BR560" s="8">
        <f>IFERROR(ROUNDDOWN(BF560*BN560/(BK560+BL560+BM560+BN),0),0)</f>
        <v>0</v>
      </c>
      <c r="BS560" s="8" t="str">
        <f t="shared" si="343"/>
        <v>BAUD0015</v>
      </c>
      <c r="BT560" s="8">
        <f>SUMIF(FR_HITUNG_MINMAX!A:A,ORDER!A560,FR_HITUNG_MINMAX!AS:AS)</f>
        <v>0</v>
      </c>
      <c r="BU560" s="8">
        <f t="shared" si="359"/>
        <v>0</v>
      </c>
      <c r="BV560" s="8" t="str">
        <f t="shared" si="344"/>
        <v>-</v>
      </c>
      <c r="BW560" s="8" t="str">
        <f>VLOOKUP(A560,'STOK PESALAKAN'!A:F,6,0)</f>
        <v/>
      </c>
    </row>
    <row r="561" spans="1:75">
      <c r="A561" s="41" t="s">
        <v>759</v>
      </c>
      <c r="B561" s="99">
        <f>IFERROR(IFERROR(VLOOKUP(A561,'STOK PACUL'!C:H,6,0),VLOOKUP(A561,'KATEGORI PACUL'!A:C,3,0)),0)</f>
        <v>0</v>
      </c>
      <c r="C561" s="8">
        <f>IFERROR(VLOOKUP(A561,'KATEGORI PACUL'!A:D,4,0),0)</f>
        <v>0</v>
      </c>
      <c r="D561" s="99">
        <f>IFERROR(IFERROR(VLOOKUP(A561,'STOK PESALAKAN'!C:H,6,0),VLOOKUP(A561,'KATEGORI PESALAKAN'!A:C,3,0)),0)</f>
        <v>0</v>
      </c>
      <c r="E561" s="8">
        <f>IFERROR(VLOOKUP(A561,'KATEGORI PESALAKAN'!A:D,4,0),0)</f>
        <v>0</v>
      </c>
      <c r="F561" s="99">
        <f>IFERROR(IFERROR(VLOOKUP(A561,'STOK CIKDITIRO'!C:H,6,0),VLOOKUP(A561,'KATEGORI CIKDITIRO'!A:C,3,0)),0)</f>
        <v>0</v>
      </c>
      <c r="G561" s="8">
        <f>IFERROR(VLOOKUP(A561,'KATEGORI CIKDITIRO'!A:D,4,0),0)</f>
        <v>0</v>
      </c>
      <c r="H561" s="99">
        <f>IFERROR(IFERROR(VLOOKUP(A561,'STOK TRAYEMAN'!C:H,6,0),VLOOKUP(A561,'KATEGORI TRAYEMAN'!A:C,3,0)),0)</f>
        <v>0</v>
      </c>
      <c r="I561" s="8">
        <f>IFERROR(VLOOKUP(A561,'KATEGORI TRAYEMAN'!A:D,4,0),0)</f>
        <v>0</v>
      </c>
      <c r="J561" s="8" t="str">
        <f>IFERROR(VLOOKUP(A561,'NOSTOK PACUL'!A:C,3,0),IFERROR(IF(VLOOKUP(A561,'STOK PACUL'!A:B,2,0)="NOSTOK","E",VLOOKUP(A561,'KATEGORI PACUL'!A:B,2,0)),"E"))</f>
        <v>E</v>
      </c>
      <c r="K561" s="8" t="str">
        <f>IFERROR(VLOOKUP(A561,'NOSTOK PESALAKAN'!A:C,3,0),IFERROR(IF(VLOOKUP(A561,'STOK PESALAKAN'!A:B,2,0)="NOSTOK","E",VLOOKUP(A561,'KATEGORI PESALAKAN'!A:B,2,0)),"E"))</f>
        <v>E</v>
      </c>
      <c r="L561" s="8" t="str">
        <f>IFERROR(VLOOKUP(A561,'NOSTOK CIKDITIRO'!A:C,3,0),IFERROR(IF(VLOOKUP(A561,'STOK CIKDITIRO'!A:B,2,0)="NOSTOK","E",VLOOKUP(A561,'KATEGORI CIKDITIRO'!A:B,2,0)),"E"))</f>
        <v>E</v>
      </c>
      <c r="M561" s="8" t="str">
        <f>IFERROR(VLOOKUP(A561,'NOSTOK TRAYEMAN'!A:C,3,0),IFERROR(IF(VLOOKUP(A561,'STOK TRAYEMAN'!A:B,2,0)="NOSTOK","E",VLOOKUP(A561,'KATEGORI TRAYEMAN'!A:B,2,0)),"E"))</f>
        <v>E</v>
      </c>
      <c r="N561" s="8" t="str">
        <f>IFERROR(VLOOKUP(A561,FR_HITUNG_MINMAX!A:B,2,0),0)</f>
        <v>KANCING SHOCK VARIO</v>
      </c>
      <c r="O561" s="8" t="str">
        <f>IFERROR(VLOOKUP(A561,FR_HITUNG_MINMAX!A:D,4,0),0)</f>
        <v>IMITAS</v>
      </c>
      <c r="P561" s="8">
        <f>IFERROR(VLOOKUP(A561,FR_HITUNG_MINMAX!A:G,7,0),1)</f>
        <v>1</v>
      </c>
      <c r="Q561" s="11" t="str">
        <f>IFERROR(VLOOKUP(A561,FR_HITUNG_MINMAX!A:J,10,0),1)</f>
        <v>1</v>
      </c>
      <c r="R561" s="8">
        <f>IFERROR(VLOOKUP(A561,FR_HITUNG_MINMAX!A:K,11,0),1)</f>
        <v>1</v>
      </c>
      <c r="S561" s="12">
        <f>IFERROR(VLOOKUP(A561,FR_HITUNG_MINMAX!A:F,6,0),0)</f>
        <v>7500</v>
      </c>
      <c r="T561" s="8">
        <f t="shared" si="345"/>
        <v>0</v>
      </c>
      <c r="U561" s="8">
        <f t="shared" si="320"/>
        <v>0</v>
      </c>
      <c r="V561" s="8">
        <f t="shared" si="321"/>
        <v>0</v>
      </c>
      <c r="W561" s="8">
        <f t="shared" si="346"/>
        <v>0</v>
      </c>
      <c r="X561" s="8">
        <f t="shared" si="347"/>
        <v>0</v>
      </c>
      <c r="Y561" s="16"/>
      <c r="Z561" s="15">
        <f t="shared" si="322"/>
        <v>0</v>
      </c>
      <c r="AA561" s="8">
        <f t="shared" si="348"/>
        <v>0</v>
      </c>
      <c r="AB561" s="16"/>
      <c r="AC561" s="15">
        <f t="shared" si="323"/>
        <v>0</v>
      </c>
      <c r="AD561" s="8">
        <f t="shared" si="324"/>
        <v>0</v>
      </c>
      <c r="AE561" s="16"/>
      <c r="AF561" s="15">
        <f t="shared" si="325"/>
        <v>0</v>
      </c>
      <c r="AG561" s="15">
        <f t="shared" si="349"/>
        <v>0</v>
      </c>
      <c r="AH561" s="16"/>
      <c r="AI561" s="15">
        <f t="shared" si="350"/>
        <v>0</v>
      </c>
      <c r="AJ561" s="8">
        <f t="shared" si="351"/>
        <v>0</v>
      </c>
      <c r="AK561" s="8">
        <f t="shared" si="326"/>
        <v>0</v>
      </c>
      <c r="AL561" s="8">
        <f t="shared" si="327"/>
        <v>0</v>
      </c>
      <c r="AM561" s="8">
        <f t="shared" si="352"/>
        <v>0</v>
      </c>
      <c r="AN561" s="8">
        <f t="shared" si="353"/>
        <v>0</v>
      </c>
      <c r="AO561" s="8">
        <f>IFERROR(VLOOKUP(A561,PERSAMAAN!B:D,3,0),AN561)</f>
        <v>0</v>
      </c>
      <c r="AP561" s="1"/>
      <c r="AQ561" s="8">
        <f t="shared" si="328"/>
        <v>0</v>
      </c>
      <c r="AR561" s="8" t="str">
        <f>IF(AQ561=0,"-",VLOOKUP(A561,FR_HITUNG_MINMAX!A:H,8,0))</f>
        <v>-</v>
      </c>
      <c r="AS561" s="1"/>
      <c r="AT561" s="8" t="str">
        <f t="shared" si="329"/>
        <v>-</v>
      </c>
      <c r="AU561" s="12">
        <f t="shared" si="330"/>
        <v>0</v>
      </c>
      <c r="AV561" s="12">
        <f t="shared" si="331"/>
        <v>0</v>
      </c>
      <c r="AW561" s="8" t="b">
        <f t="shared" si="354"/>
        <v>0</v>
      </c>
      <c r="AX561" s="1"/>
      <c r="AY561" s="8">
        <f t="shared" si="332"/>
        <v>0</v>
      </c>
      <c r="AZ561" s="8" t="str">
        <f>IF(AY561=0,"-",VLOOKUP(A561,FR_HITUNG_MINMAX!A:I,9,0))</f>
        <v>-</v>
      </c>
      <c r="BB561" s="8" t="str">
        <f t="shared" si="333"/>
        <v>-</v>
      </c>
      <c r="BC561" s="12">
        <f t="shared" si="334"/>
        <v>0</v>
      </c>
      <c r="BD561" s="12">
        <f t="shared" si="335"/>
        <v>0</v>
      </c>
      <c r="BE561" s="16"/>
      <c r="BF561" s="8">
        <f>SUMIF('REALISASI ORDER'!C:C,A561,'REALISASI ORDER'!E:E)</f>
        <v>0</v>
      </c>
      <c r="BG561" s="8">
        <f t="shared" si="355"/>
        <v>0</v>
      </c>
      <c r="BH561" s="8">
        <f t="shared" si="336"/>
        <v>0</v>
      </c>
      <c r="BI561" s="8">
        <f t="shared" si="337"/>
        <v>0</v>
      </c>
      <c r="BJ561" s="8">
        <f t="shared" si="356"/>
        <v>0</v>
      </c>
      <c r="BK561" s="33">
        <f t="shared" si="357"/>
        <v>0</v>
      </c>
      <c r="BL561" s="33">
        <f t="shared" si="338"/>
        <v>0</v>
      </c>
      <c r="BM561" s="33">
        <f t="shared" si="339"/>
        <v>0</v>
      </c>
      <c r="BN561" s="33">
        <f t="shared" si="358"/>
        <v>0</v>
      </c>
      <c r="BO561" s="8">
        <f t="shared" si="340"/>
        <v>0</v>
      </c>
      <c r="BP561" s="8">
        <f t="shared" si="341"/>
        <v>0</v>
      </c>
      <c r="BQ561" s="8">
        <f t="shared" si="342"/>
        <v>0</v>
      </c>
      <c r="BR561" s="8">
        <f>IFERROR(ROUNDDOWN(BF561*BN561/(BK561+BL561+BM561+BN),0),0)</f>
        <v>0</v>
      </c>
      <c r="BS561" s="8" t="str">
        <f t="shared" si="343"/>
        <v>KNGSHK</v>
      </c>
      <c r="BT561" s="8">
        <f>SUMIF(FR_HITUNG_MINMAX!A:A,ORDER!A561,FR_HITUNG_MINMAX!AS:AS)</f>
        <v>0</v>
      </c>
      <c r="BU561" s="8">
        <f t="shared" si="359"/>
        <v>0</v>
      </c>
      <c r="BV561" s="8" t="str">
        <f t="shared" si="344"/>
        <v>-</v>
      </c>
      <c r="BW561" s="8" t="str">
        <f>VLOOKUP(A561,'STOK PESALAKAN'!A:F,6,0)</f>
        <v/>
      </c>
    </row>
    <row r="562" spans="1:75" ht="15" customHeight="1">
      <c r="A562" s="41" t="s">
        <v>2276</v>
      </c>
      <c r="B562" s="99">
        <f>IFERROR(IFERROR(VLOOKUP(A562,'STOK PACUL'!C:H,6,0),VLOOKUP(A562,'KATEGORI PACUL'!A:C,3,0)),0)</f>
        <v>0</v>
      </c>
      <c r="C562" s="8">
        <f>IFERROR(VLOOKUP(A562,'KATEGORI PACUL'!A:D,4,0),0)</f>
        <v>0</v>
      </c>
      <c r="D562" s="99">
        <f>IFERROR(IFERROR(VLOOKUP(A562,'STOK PESALAKAN'!C:H,6,0),VLOOKUP(A562,'KATEGORI PESALAKAN'!A:C,3,0)),0)</f>
        <v>1</v>
      </c>
      <c r="E562" s="8">
        <f>IFERROR(VLOOKUP(A562,'KATEGORI PESALAKAN'!A:D,4,0),0)</f>
        <v>0</v>
      </c>
      <c r="F562" s="99">
        <f>IFERROR(IFERROR(VLOOKUP(A562,'STOK CIKDITIRO'!C:H,6,0),VLOOKUP(A562,'KATEGORI CIKDITIRO'!A:C,3,0)),0)</f>
        <v>0</v>
      </c>
      <c r="G562" s="8">
        <f>IFERROR(VLOOKUP(A562,'KATEGORI CIKDITIRO'!A:D,4,0),0)</f>
        <v>0</v>
      </c>
      <c r="H562" s="99">
        <f>IFERROR(IFERROR(VLOOKUP(A562,'STOK TRAYEMAN'!C:H,6,0),VLOOKUP(A562,'KATEGORI TRAYEMAN'!A:C,3,0)),0)</f>
        <v>0</v>
      </c>
      <c r="I562" s="8">
        <f>IFERROR(VLOOKUP(A562,'KATEGORI TRAYEMAN'!A:D,4,0),0)</f>
        <v>0</v>
      </c>
      <c r="J562" s="8" t="str">
        <f>IFERROR(VLOOKUP(A562,'NOSTOK PACUL'!A:C,3,0),IFERROR(IF(VLOOKUP(A562,'STOK PACUL'!A:B,2,0)="NOSTOK","E",VLOOKUP(A562,'KATEGORI PACUL'!A:B,2,0)),"E"))</f>
        <v>E</v>
      </c>
      <c r="K562" s="8" t="str">
        <f>IFERROR(VLOOKUP(A562,'NOSTOK PESALAKAN'!A:C,3,0),IFERROR(IF(VLOOKUP(A562,'STOK PESALAKAN'!A:B,2,0)="NOSTOK","E",VLOOKUP(A562,'KATEGORI PESALAKAN'!A:B,2,0)),"E"))</f>
        <v>E</v>
      </c>
      <c r="L562" s="8" t="str">
        <f>IFERROR(VLOOKUP(A562,'NOSTOK CIKDITIRO'!A:C,3,0),IFERROR(IF(VLOOKUP(A562,'STOK CIKDITIRO'!A:B,2,0)="NOSTOK","E",VLOOKUP(A562,'KATEGORI CIKDITIRO'!A:B,2,0)),"E"))</f>
        <v>E</v>
      </c>
      <c r="M562" s="8" t="str">
        <f>IFERROR(VLOOKUP(A562,'NOSTOK TRAYEMAN'!A:C,3,0),IFERROR(IF(VLOOKUP(A562,'STOK TRAYEMAN'!A:B,2,0)="NOSTOK","E",VLOOKUP(A562,'KATEGORI TRAYEMAN'!A:B,2,0)),"E"))</f>
        <v>E</v>
      </c>
      <c r="N562" s="8" t="str">
        <f>IFERROR(VLOOKUP(A562,FR_HITUNG_MINMAX!A:B,2,0),0)</f>
        <v>PERPAK MAGNET H.KARISMA/KIRANA/SUPRA X 125</v>
      </c>
      <c r="O562" s="8" t="str">
        <f>IFERROR(VLOOKUP(A562,FR_HITUNG_MINMAX!A:D,4,0),0)</f>
        <v>IMITAS</v>
      </c>
      <c r="P562" s="8">
        <f>IFERROR(VLOOKUP(A562,FR_HITUNG_MINMAX!A:G,7,0),1)</f>
        <v>1</v>
      </c>
      <c r="Q562" s="11" t="str">
        <f>IFERROR(VLOOKUP(A562,FR_HITUNG_MINMAX!A:J,10,0),1)</f>
        <v>1</v>
      </c>
      <c r="R562" s="8">
        <f>IFERROR(VLOOKUP(A562,FR_HITUNG_MINMAX!A:K,11,0),1)</f>
        <v>1</v>
      </c>
      <c r="S562" s="12">
        <f>IFERROR(VLOOKUP(A562,FR_HITUNG_MINMAX!A:F,6,0),0)</f>
        <v>7000</v>
      </c>
      <c r="T562" s="8">
        <f t="shared" si="345"/>
        <v>0</v>
      </c>
      <c r="U562" s="8">
        <f t="shared" si="320"/>
        <v>1</v>
      </c>
      <c r="V562" s="8">
        <f t="shared" si="321"/>
        <v>0</v>
      </c>
      <c r="W562" s="8">
        <f t="shared" si="346"/>
        <v>0</v>
      </c>
      <c r="X562" s="8">
        <f t="shared" si="347"/>
        <v>0</v>
      </c>
      <c r="Y562" s="16"/>
      <c r="Z562" s="15">
        <f t="shared" si="322"/>
        <v>0</v>
      </c>
      <c r="AA562" s="8">
        <f t="shared" si="348"/>
        <v>0</v>
      </c>
      <c r="AB562" s="16"/>
      <c r="AC562" s="15">
        <f t="shared" si="323"/>
        <v>0</v>
      </c>
      <c r="AD562" s="8">
        <f t="shared" si="324"/>
        <v>0</v>
      </c>
      <c r="AE562" s="16"/>
      <c r="AF562" s="15">
        <f t="shared" si="325"/>
        <v>0</v>
      </c>
      <c r="AG562" s="15">
        <f t="shared" si="349"/>
        <v>0</v>
      </c>
      <c r="AH562" s="16"/>
      <c r="AI562" s="15">
        <f t="shared" si="350"/>
        <v>0</v>
      </c>
      <c r="AJ562" s="8">
        <f t="shared" si="351"/>
        <v>0</v>
      </c>
      <c r="AK562" s="8">
        <f t="shared" si="326"/>
        <v>0</v>
      </c>
      <c r="AL562" s="8">
        <f t="shared" si="327"/>
        <v>0</v>
      </c>
      <c r="AM562" s="8">
        <f t="shared" si="352"/>
        <v>0</v>
      </c>
      <c r="AN562" s="8">
        <f t="shared" si="353"/>
        <v>0</v>
      </c>
      <c r="AO562" s="8">
        <f>IFERROR(VLOOKUP(A562,PERSAMAAN!B:D,3,0),AN562)</f>
        <v>0</v>
      </c>
      <c r="AP562" s="1"/>
      <c r="AQ562" s="8">
        <f t="shared" si="328"/>
        <v>0</v>
      </c>
      <c r="AR562" s="8" t="str">
        <f>IF(AQ562=0,"-",VLOOKUP(A562,FR_HITUNG_MINMAX!A:H,8,0))</f>
        <v>-</v>
      </c>
      <c r="AS562" s="1"/>
      <c r="AT562" s="8" t="str">
        <f t="shared" si="329"/>
        <v>-</v>
      </c>
      <c r="AU562" s="12">
        <f t="shared" si="330"/>
        <v>0</v>
      </c>
      <c r="AV562" s="12">
        <f t="shared" si="331"/>
        <v>0</v>
      </c>
      <c r="AW562" s="8" t="b">
        <f t="shared" si="354"/>
        <v>0</v>
      </c>
      <c r="AX562" s="1"/>
      <c r="AY562" s="8">
        <f t="shared" si="332"/>
        <v>0</v>
      </c>
      <c r="AZ562" s="8" t="str">
        <f>IF(AY562=0,"-",VLOOKUP(A562,FR_HITUNG_MINMAX!A:I,9,0))</f>
        <v>-</v>
      </c>
      <c r="BB562" s="8" t="str">
        <f t="shared" si="333"/>
        <v>-</v>
      </c>
      <c r="BC562" s="12">
        <f t="shared" si="334"/>
        <v>0</v>
      </c>
      <c r="BD562" s="12">
        <f t="shared" si="335"/>
        <v>0</v>
      </c>
      <c r="BE562" s="16"/>
      <c r="BF562" s="8">
        <f>SUMIF('REALISASI ORDER'!C:C,A562,'REALISASI ORDER'!E:E)</f>
        <v>0</v>
      </c>
      <c r="BG562" s="8">
        <f t="shared" si="355"/>
        <v>0</v>
      </c>
      <c r="BH562" s="8">
        <f t="shared" si="336"/>
        <v>1</v>
      </c>
      <c r="BI562" s="8">
        <f t="shared" si="337"/>
        <v>0</v>
      </c>
      <c r="BJ562" s="8">
        <f t="shared" si="356"/>
        <v>0</v>
      </c>
      <c r="BK562" s="33">
        <f t="shared" si="357"/>
        <v>0</v>
      </c>
      <c r="BL562" s="33">
        <f t="shared" si="338"/>
        <v>0</v>
      </c>
      <c r="BM562" s="33">
        <f t="shared" si="339"/>
        <v>0</v>
      </c>
      <c r="BN562" s="33">
        <f t="shared" si="358"/>
        <v>0</v>
      </c>
      <c r="BO562" s="8">
        <f t="shared" si="340"/>
        <v>0</v>
      </c>
      <c r="BP562" s="8">
        <f t="shared" si="341"/>
        <v>0</v>
      </c>
      <c r="BQ562" s="8">
        <f t="shared" si="342"/>
        <v>0</v>
      </c>
      <c r="BR562" s="8">
        <f>IFERROR(ROUNDDOWN(BF562*BN562/(BK562+BL562+BM562+BN),0),0)</f>
        <v>0</v>
      </c>
      <c r="BS562" s="8" t="str">
        <f t="shared" si="343"/>
        <v>PRMSPX</v>
      </c>
      <c r="BT562" s="8">
        <f>SUMIF(FR_HITUNG_MINMAX!A:A,ORDER!A562,FR_HITUNG_MINMAX!AS:AS)</f>
        <v>0</v>
      </c>
      <c r="BU562" s="8">
        <f t="shared" si="359"/>
        <v>0</v>
      </c>
      <c r="BV562" s="8" t="str">
        <f t="shared" si="344"/>
        <v>-</v>
      </c>
      <c r="BW562" s="8" t="str">
        <f>VLOOKUP(A562,'STOK PESALAKAN'!A:F,6,0)</f>
        <v/>
      </c>
    </row>
    <row r="563" spans="1:75" ht="15" customHeight="1">
      <c r="A563" s="41" t="s">
        <v>786</v>
      </c>
      <c r="B563" s="99">
        <f>IFERROR(IFERROR(VLOOKUP(A563,'STOK PACUL'!C:H,6,0),VLOOKUP(A563,'KATEGORI PACUL'!A:C,3,0)),0)</f>
        <v>0</v>
      </c>
      <c r="C563" s="8">
        <f>IFERROR(VLOOKUP(A563,'KATEGORI PACUL'!A:D,4,0),0)</f>
        <v>6</v>
      </c>
      <c r="D563" s="99">
        <f>IFERROR(IFERROR(VLOOKUP(A563,'STOK PESALAKAN'!C:H,6,0),VLOOKUP(A563,'KATEGORI PESALAKAN'!A:C,3,0)),0)</f>
        <v>0</v>
      </c>
      <c r="E563" s="8">
        <f>IFERROR(VLOOKUP(A563,'KATEGORI PESALAKAN'!A:D,4,0),0)</f>
        <v>0</v>
      </c>
      <c r="F563" s="99">
        <f>IFERROR(IFERROR(VLOOKUP(A563,'STOK CIKDITIRO'!C:H,6,0),VLOOKUP(A563,'KATEGORI CIKDITIRO'!A:C,3,0)),0)</f>
        <v>0</v>
      </c>
      <c r="G563" s="8">
        <f>IFERROR(VLOOKUP(A563,'KATEGORI CIKDITIRO'!A:D,4,0),0)</f>
        <v>0</v>
      </c>
      <c r="H563" s="99">
        <f>IFERROR(IFERROR(VLOOKUP(A563,'STOK TRAYEMAN'!C:H,6,0),VLOOKUP(A563,'KATEGORI TRAYEMAN'!A:C,3,0)),0)</f>
        <v>0</v>
      </c>
      <c r="I563" s="8">
        <f>IFERROR(VLOOKUP(A563,'KATEGORI TRAYEMAN'!A:D,4,0),0)</f>
        <v>0</v>
      </c>
      <c r="J563" s="8" t="str">
        <f>IFERROR(VLOOKUP(A563,'NOSTOK PACUL'!A:C,3,0),IFERROR(IF(VLOOKUP(A563,'STOK PACUL'!A:B,2,0)="NOSTOK","E",VLOOKUP(A563,'KATEGORI PACUL'!A:B,2,0)),"E"))</f>
        <v>D</v>
      </c>
      <c r="K563" s="8" t="str">
        <f>IFERROR(VLOOKUP(A563,'NOSTOK PESALAKAN'!A:C,3,0),IFERROR(IF(VLOOKUP(A563,'STOK PESALAKAN'!A:B,2,0)="NOSTOK","E",VLOOKUP(A563,'KATEGORI PESALAKAN'!A:B,2,0)),"E"))</f>
        <v>E</v>
      </c>
      <c r="L563" s="8" t="str">
        <f>IFERROR(VLOOKUP(A563,'NOSTOK CIKDITIRO'!A:C,3,0),IFERROR(IF(VLOOKUP(A563,'STOK CIKDITIRO'!A:B,2,0)="NOSTOK","E",VLOOKUP(A563,'KATEGORI CIKDITIRO'!A:B,2,0)),"E"))</f>
        <v>E</v>
      </c>
      <c r="M563" s="8" t="str">
        <f>IFERROR(VLOOKUP(A563,'NOSTOK TRAYEMAN'!A:C,3,0),IFERROR(IF(VLOOKUP(A563,'STOK TRAYEMAN'!A:B,2,0)="NOSTOK","E",VLOOKUP(A563,'KATEGORI TRAYEMAN'!A:B,2,0)),"E"))</f>
        <v>E</v>
      </c>
      <c r="N563" s="8" t="str">
        <f>IFERROR(VLOOKUP(A563,FR_HITUNG_MINMAX!A:B,2,0),0)</f>
        <v>RING PLAT 14</v>
      </c>
      <c r="O563" s="8" t="str">
        <f>IFERROR(VLOOKUP(A563,FR_HITUNG_MINMAX!A:D,4,0),0)</f>
        <v>IMITAS</v>
      </c>
      <c r="P563" s="8">
        <f>IFERROR(VLOOKUP(A563,FR_HITUNG_MINMAX!A:G,7,0),1)</f>
        <v>1</v>
      </c>
      <c r="Q563" s="11">
        <f>IFERROR(VLOOKUP(A563,FR_HITUNG_MINMAX!A:J,10,0),1)</f>
        <v>1</v>
      </c>
      <c r="R563" s="8">
        <f>IFERROR(VLOOKUP(A563,FR_HITUNG_MINMAX!A:K,11,0),1)</f>
        <v>1</v>
      </c>
      <c r="S563" s="12">
        <f>IFERROR(VLOOKUP(A563,FR_HITUNG_MINMAX!A:F,6,0),0)</f>
        <v>400</v>
      </c>
      <c r="T563" s="8">
        <f t="shared" si="345"/>
        <v>-6</v>
      </c>
      <c r="U563" s="8">
        <f t="shared" si="320"/>
        <v>0</v>
      </c>
      <c r="V563" s="8">
        <f t="shared" si="321"/>
        <v>0</v>
      </c>
      <c r="W563" s="8">
        <f t="shared" si="346"/>
        <v>0</v>
      </c>
      <c r="X563" s="8">
        <f t="shared" si="347"/>
        <v>0</v>
      </c>
      <c r="Y563" s="16"/>
      <c r="Z563" s="15">
        <f t="shared" si="322"/>
        <v>0</v>
      </c>
      <c r="AA563" s="8">
        <f t="shared" si="348"/>
        <v>0</v>
      </c>
      <c r="AB563" s="16"/>
      <c r="AC563" s="15">
        <f t="shared" si="323"/>
        <v>0</v>
      </c>
      <c r="AD563" s="8">
        <f t="shared" si="324"/>
        <v>0</v>
      </c>
      <c r="AE563" s="16"/>
      <c r="AF563" s="15">
        <f t="shared" si="325"/>
        <v>0</v>
      </c>
      <c r="AG563" s="15">
        <f t="shared" si="349"/>
        <v>0</v>
      </c>
      <c r="AH563" s="16"/>
      <c r="AI563" s="15">
        <f t="shared" si="350"/>
        <v>0</v>
      </c>
      <c r="AJ563" s="8">
        <f t="shared" si="351"/>
        <v>5</v>
      </c>
      <c r="AK563" s="8">
        <f t="shared" si="326"/>
        <v>0</v>
      </c>
      <c r="AL563" s="8">
        <f t="shared" si="327"/>
        <v>0</v>
      </c>
      <c r="AM563" s="8">
        <f t="shared" si="352"/>
        <v>0</v>
      </c>
      <c r="AN563" s="8">
        <f t="shared" si="353"/>
        <v>5</v>
      </c>
      <c r="AO563" s="8">
        <f>IFERROR(VLOOKUP(A563,PERSAMAAN!B:D,3,0),AN563)</f>
        <v>5</v>
      </c>
      <c r="AP563" s="1">
        <v>0</v>
      </c>
      <c r="AQ563" s="8">
        <f t="shared" si="328"/>
        <v>0</v>
      </c>
      <c r="AR563" s="8" t="str">
        <f>IF(AQ563=0,"-",VLOOKUP(A563,FR_HITUNG_MINMAX!A:H,8,0))</f>
        <v>-</v>
      </c>
      <c r="AS563" s="1"/>
      <c r="AT563" s="8" t="str">
        <f t="shared" si="329"/>
        <v>-</v>
      </c>
      <c r="AU563" s="12">
        <f t="shared" si="330"/>
        <v>0</v>
      </c>
      <c r="AV563" s="12">
        <f t="shared" si="331"/>
        <v>0</v>
      </c>
      <c r="AW563" s="8" t="b">
        <f t="shared" si="354"/>
        <v>0</v>
      </c>
      <c r="AX563" s="1"/>
      <c r="AY563" s="8">
        <f t="shared" si="332"/>
        <v>0</v>
      </c>
      <c r="AZ563" s="8" t="str">
        <f>IF(AY563=0,"-",VLOOKUP(A563,FR_HITUNG_MINMAX!A:I,9,0))</f>
        <v>-</v>
      </c>
      <c r="BB563" s="8" t="str">
        <f t="shared" si="333"/>
        <v>-</v>
      </c>
      <c r="BC563" s="12">
        <f t="shared" si="334"/>
        <v>0</v>
      </c>
      <c r="BD563" s="12">
        <f t="shared" si="335"/>
        <v>0</v>
      </c>
      <c r="BE563" s="16"/>
      <c r="BF563" s="8">
        <f>SUMIF('REALISASI ORDER'!C:C,A563,'REALISASI ORDER'!E:E)</f>
        <v>0</v>
      </c>
      <c r="BG563" s="8">
        <f t="shared" si="355"/>
        <v>0</v>
      </c>
      <c r="BH563" s="8">
        <f t="shared" si="336"/>
        <v>0</v>
      </c>
      <c r="BI563" s="8">
        <f t="shared" si="337"/>
        <v>0</v>
      </c>
      <c r="BJ563" s="8">
        <f t="shared" si="356"/>
        <v>0</v>
      </c>
      <c r="BK563" s="33">
        <f t="shared" si="357"/>
        <v>6</v>
      </c>
      <c r="BL563" s="33">
        <f t="shared" si="338"/>
        <v>0</v>
      </c>
      <c r="BM563" s="33">
        <f t="shared" si="339"/>
        <v>0</v>
      </c>
      <c r="BN563" s="33">
        <f t="shared" si="358"/>
        <v>0</v>
      </c>
      <c r="BO563" s="8">
        <f t="shared" si="340"/>
        <v>0</v>
      </c>
      <c r="BP563" s="8">
        <f t="shared" si="341"/>
        <v>0</v>
      </c>
      <c r="BQ563" s="8">
        <f t="shared" si="342"/>
        <v>0</v>
      </c>
      <c r="BR563" s="8">
        <f>IFERROR(ROUNDDOWN(BF563*BN563/(BK563+BL563+BM563+BN),0),0)</f>
        <v>0</v>
      </c>
      <c r="BS563" s="8" t="str">
        <f t="shared" si="343"/>
        <v>RNGPPT</v>
      </c>
      <c r="BT563" s="8">
        <f>SUMIF(FR_HITUNG_MINMAX!A:A,ORDER!A563,FR_HITUNG_MINMAX!AS:AS)</f>
        <v>3</v>
      </c>
      <c r="BU563" s="8">
        <f t="shared" si="359"/>
        <v>0</v>
      </c>
      <c r="BV563" s="8" t="str">
        <f t="shared" si="344"/>
        <v>-</v>
      </c>
      <c r="BW563" s="8" t="str">
        <f>VLOOKUP(A563,'STOK PESALAKAN'!A:F,6,0)</f>
        <v/>
      </c>
    </row>
    <row r="564" spans="1:75" ht="15" customHeight="1">
      <c r="A564" s="41" t="s">
        <v>797</v>
      </c>
      <c r="B564" s="99">
        <f>IFERROR(IFERROR(VLOOKUP(A564,'STOK PACUL'!C:H,6,0),VLOOKUP(A564,'KATEGORI PACUL'!A:C,3,0)),0)</f>
        <v>2</v>
      </c>
      <c r="C564" s="8">
        <f>IFERROR(VLOOKUP(A564,'KATEGORI PACUL'!A:D,4,0),0)</f>
        <v>2</v>
      </c>
      <c r="D564" s="99">
        <f>IFERROR(IFERROR(VLOOKUP(A564,'STOK PESALAKAN'!C:H,6,0),VLOOKUP(A564,'KATEGORI PESALAKAN'!A:C,3,0)),0)</f>
        <v>2</v>
      </c>
      <c r="E564" s="8">
        <f>IFERROR(VLOOKUP(A564,'KATEGORI PESALAKAN'!A:D,4,0),0)</f>
        <v>0</v>
      </c>
      <c r="F564" s="99">
        <f>IFERROR(IFERROR(VLOOKUP(A564,'STOK CIKDITIRO'!C:H,6,0),VLOOKUP(A564,'KATEGORI CIKDITIRO'!A:C,3,0)),0)</f>
        <v>3</v>
      </c>
      <c r="G564" s="8">
        <f>IFERROR(VLOOKUP(A564,'KATEGORI CIKDITIRO'!A:D,4,0),0)</f>
        <v>0</v>
      </c>
      <c r="H564" s="99">
        <f>IFERROR(IFERROR(VLOOKUP(A564,'STOK TRAYEMAN'!C:H,6,0),VLOOKUP(A564,'KATEGORI TRAYEMAN'!A:C,3,0)),0)</f>
        <v>0</v>
      </c>
      <c r="I564" s="8">
        <f>IFERROR(VLOOKUP(A564,'KATEGORI TRAYEMAN'!A:D,4,0),0)</f>
        <v>0</v>
      </c>
      <c r="J564" s="8" t="str">
        <f>IFERROR(VLOOKUP(A564,'NOSTOK PACUL'!A:C,3,0),IFERROR(IF(VLOOKUP(A564,'STOK PACUL'!A:B,2,0)="NOSTOK","E",VLOOKUP(A564,'KATEGORI PACUL'!A:B,2,0)),"E"))</f>
        <v>E</v>
      </c>
      <c r="K564" s="8" t="str">
        <f>IFERROR(VLOOKUP(A564,'NOSTOK PESALAKAN'!A:C,3,0),IFERROR(IF(VLOOKUP(A564,'STOK PESALAKAN'!A:B,2,0)="NOSTOK","E",VLOOKUP(A564,'KATEGORI PESALAKAN'!A:B,2,0)),"E"))</f>
        <v>E</v>
      </c>
      <c r="L564" s="8" t="str">
        <f>IFERROR(VLOOKUP(A564,'NOSTOK CIKDITIRO'!A:C,3,0),IFERROR(IF(VLOOKUP(A564,'STOK CIKDITIRO'!A:B,2,0)="NOSTOK","E",VLOOKUP(A564,'KATEGORI CIKDITIRO'!A:B,2,0)),"E"))</f>
        <v>E</v>
      </c>
      <c r="M564" s="8" t="str">
        <f>IFERROR(VLOOKUP(A564,'NOSTOK TRAYEMAN'!A:C,3,0),IFERROR(IF(VLOOKUP(A564,'STOK TRAYEMAN'!A:B,2,0)="NOSTOK","E",VLOOKUP(A564,'KATEGORI TRAYEMAN'!A:B,2,0)),"E"))</f>
        <v>E</v>
      </c>
      <c r="N564" s="8" t="str">
        <f>IFERROR(VLOOKUP(A564,FR_HITUNG_MINMAX!A:B,2,0),0)</f>
        <v>SIKRING TANCAP KECIL KOTAK 10A IMI</v>
      </c>
      <c r="O564" s="8" t="str">
        <f>IFERROR(VLOOKUP(A564,FR_HITUNG_MINMAX!A:D,4,0),0)</f>
        <v>IMITAS</v>
      </c>
      <c r="P564" s="8">
        <f>IFERROR(VLOOKUP(A564,FR_HITUNG_MINMAX!A:G,7,0),1)</f>
        <v>1</v>
      </c>
      <c r="Q564" s="11">
        <f>IFERROR(VLOOKUP(A564,FR_HITUNG_MINMAX!A:J,10,0),1)</f>
        <v>1</v>
      </c>
      <c r="R564" s="8">
        <f>IFERROR(VLOOKUP(A564,FR_HITUNG_MINMAX!A:K,11,0),1)</f>
        <v>1</v>
      </c>
      <c r="S564" s="12">
        <f>IFERROR(VLOOKUP(A564,FR_HITUNG_MINMAX!A:F,6,0),0)</f>
        <v>1000</v>
      </c>
      <c r="T564" s="8">
        <f t="shared" si="345"/>
        <v>0</v>
      </c>
      <c r="U564" s="8">
        <f t="shared" si="320"/>
        <v>2</v>
      </c>
      <c r="V564" s="8">
        <f t="shared" si="321"/>
        <v>3</v>
      </c>
      <c r="W564" s="8">
        <f t="shared" si="346"/>
        <v>0</v>
      </c>
      <c r="X564" s="8">
        <f t="shared" si="347"/>
        <v>0</v>
      </c>
      <c r="Y564" s="16"/>
      <c r="Z564" s="15">
        <f t="shared" si="322"/>
        <v>0</v>
      </c>
      <c r="AA564" s="8">
        <f t="shared" si="348"/>
        <v>0</v>
      </c>
      <c r="AB564" s="16"/>
      <c r="AC564" s="15">
        <f t="shared" si="323"/>
        <v>0</v>
      </c>
      <c r="AD564" s="8">
        <f t="shared" si="324"/>
        <v>0</v>
      </c>
      <c r="AE564" s="16"/>
      <c r="AF564" s="15">
        <f t="shared" si="325"/>
        <v>0</v>
      </c>
      <c r="AG564" s="15">
        <f t="shared" si="349"/>
        <v>0</v>
      </c>
      <c r="AH564" s="16"/>
      <c r="AI564" s="15">
        <f t="shared" si="350"/>
        <v>0</v>
      </c>
      <c r="AJ564" s="8">
        <f t="shared" si="351"/>
        <v>3</v>
      </c>
      <c r="AK564" s="8">
        <f t="shared" si="326"/>
        <v>0</v>
      </c>
      <c r="AL564" s="8">
        <f t="shared" si="327"/>
        <v>0</v>
      </c>
      <c r="AM564" s="8">
        <f t="shared" si="352"/>
        <v>0</v>
      </c>
      <c r="AN564" s="8">
        <f t="shared" si="353"/>
        <v>3</v>
      </c>
      <c r="AO564" s="8">
        <f>IFERROR(VLOOKUP(A564,PERSAMAAN!B:D,3,0),AN564)</f>
        <v>3</v>
      </c>
      <c r="AP564" s="1">
        <v>10</v>
      </c>
      <c r="AQ564" s="8">
        <f t="shared" si="328"/>
        <v>10</v>
      </c>
      <c r="AR564" s="8" t="str">
        <f>IF(AQ564=0,"-",VLOOKUP(A564,FR_HITUNG_MINMAX!A:H,8,0))</f>
        <v/>
      </c>
      <c r="AS564" s="1" t="s">
        <v>30</v>
      </c>
      <c r="AT564" s="8" t="str">
        <f t="shared" si="329"/>
        <v>GSM</v>
      </c>
      <c r="AU564" s="12">
        <f t="shared" si="330"/>
        <v>10000</v>
      </c>
      <c r="AV564" s="12">
        <f t="shared" si="331"/>
        <v>2132750</v>
      </c>
      <c r="AW564" s="8" t="b">
        <f t="shared" si="354"/>
        <v>0</v>
      </c>
      <c r="AX564" s="1"/>
      <c r="AY564" s="8">
        <f t="shared" si="332"/>
        <v>0</v>
      </c>
      <c r="AZ564" s="8" t="str">
        <f>IF(AY564=0,"-",VLOOKUP(A564,FR_HITUNG_MINMAX!A:I,9,0))</f>
        <v>-</v>
      </c>
      <c r="BB564" s="8" t="str">
        <f t="shared" si="333"/>
        <v>-</v>
      </c>
      <c r="BC564" s="12">
        <f t="shared" si="334"/>
        <v>0</v>
      </c>
      <c r="BD564" s="12">
        <f t="shared" si="335"/>
        <v>0</v>
      </c>
      <c r="BE564" s="16"/>
      <c r="BF564" s="8">
        <f>SUMIF('REALISASI ORDER'!C:C,A564,'REALISASI ORDER'!E:E)</f>
        <v>0</v>
      </c>
      <c r="BG564" s="8">
        <f t="shared" si="355"/>
        <v>2</v>
      </c>
      <c r="BH564" s="8">
        <f t="shared" si="336"/>
        <v>2</v>
      </c>
      <c r="BI564" s="8">
        <f t="shared" si="337"/>
        <v>3</v>
      </c>
      <c r="BJ564" s="8">
        <f t="shared" si="356"/>
        <v>0</v>
      </c>
      <c r="BK564" s="33">
        <f t="shared" si="357"/>
        <v>2</v>
      </c>
      <c r="BL564" s="33">
        <f t="shared" si="338"/>
        <v>0</v>
      </c>
      <c r="BM564" s="33">
        <f t="shared" si="339"/>
        <v>0</v>
      </c>
      <c r="BN564" s="33">
        <f t="shared" si="358"/>
        <v>0</v>
      </c>
      <c r="BO564" s="8">
        <f t="shared" si="340"/>
        <v>0</v>
      </c>
      <c r="BP564" s="8">
        <f t="shared" si="341"/>
        <v>0</v>
      </c>
      <c r="BQ564" s="8">
        <f t="shared" si="342"/>
        <v>0</v>
      </c>
      <c r="BR564" s="8">
        <f>IFERROR(ROUNDDOWN(BF564*BN564/(BK564+BL564+BM564+BN),0),0)</f>
        <v>0</v>
      </c>
      <c r="BS564" s="8" t="str">
        <f t="shared" si="343"/>
        <v>SKRK10</v>
      </c>
      <c r="BT564" s="8">
        <f>SUMIF(FR_HITUNG_MINMAX!A:A,ORDER!A564,FR_HITUNG_MINMAX!AS:AS)</f>
        <v>1</v>
      </c>
      <c r="BU564" s="8">
        <f t="shared" si="359"/>
        <v>0</v>
      </c>
      <c r="BV564" s="8" t="str">
        <f t="shared" si="344"/>
        <v>GSM</v>
      </c>
      <c r="BW564" s="8" t="str">
        <f>VLOOKUP(A564,'STOK PESALAKAN'!A:F,6,0)</f>
        <v/>
      </c>
    </row>
    <row r="565" spans="1:75">
      <c r="A565" s="41" t="s">
        <v>805</v>
      </c>
      <c r="B565" s="99">
        <f>IFERROR(IFERROR(VLOOKUP(A565,'STOK PACUL'!C:H,6,0),VLOOKUP(A565,'KATEGORI PACUL'!A:C,3,0)),0)</f>
        <v>10</v>
      </c>
      <c r="C565" s="8">
        <f>IFERROR(VLOOKUP(A565,'KATEGORI PACUL'!A:D,4,0),0)</f>
        <v>12</v>
      </c>
      <c r="D565" s="99">
        <f>IFERROR(IFERROR(VLOOKUP(A565,'STOK PESALAKAN'!C:H,6,0),VLOOKUP(A565,'KATEGORI PESALAKAN'!A:C,3,0)),0)</f>
        <v>0</v>
      </c>
      <c r="E565" s="8">
        <f>IFERROR(VLOOKUP(A565,'KATEGORI PESALAKAN'!A:D,4,0),0)</f>
        <v>0</v>
      </c>
      <c r="F565" s="99">
        <f>IFERROR(IFERROR(VLOOKUP(A565,'STOK CIKDITIRO'!C:H,6,0),VLOOKUP(A565,'KATEGORI CIKDITIRO'!A:C,3,0)),0)</f>
        <v>0</v>
      </c>
      <c r="G565" s="8">
        <f>IFERROR(VLOOKUP(A565,'KATEGORI CIKDITIRO'!A:D,4,0),0)</f>
        <v>0</v>
      </c>
      <c r="H565" s="99">
        <f>IFERROR(IFERROR(VLOOKUP(A565,'STOK TRAYEMAN'!C:H,6,0),VLOOKUP(A565,'KATEGORI TRAYEMAN'!A:C,3,0)),0)</f>
        <v>0</v>
      </c>
      <c r="I565" s="8">
        <f>IFERROR(VLOOKUP(A565,'KATEGORI TRAYEMAN'!A:D,4,0),0)</f>
        <v>0</v>
      </c>
      <c r="J565" s="8" t="str">
        <f>IFERROR(VLOOKUP(A565,'NOSTOK PACUL'!A:C,3,0),IFERROR(IF(VLOOKUP(A565,'STOK PACUL'!A:B,2,0)="NOSTOK","E",VLOOKUP(A565,'KATEGORI PACUL'!A:B,2,0)),"E"))</f>
        <v>D</v>
      </c>
      <c r="K565" s="8" t="str">
        <f>IFERROR(VLOOKUP(A565,'NOSTOK PESALAKAN'!A:C,3,0),IFERROR(IF(VLOOKUP(A565,'STOK PESALAKAN'!A:B,2,0)="NOSTOK","E",VLOOKUP(A565,'KATEGORI PESALAKAN'!A:B,2,0)),"E"))</f>
        <v>E</v>
      </c>
      <c r="L565" s="8" t="str">
        <f>IFERROR(VLOOKUP(A565,'NOSTOK CIKDITIRO'!A:C,3,0),IFERROR(IF(VLOOKUP(A565,'STOK CIKDITIRO'!A:B,2,0)="NOSTOK","E",VLOOKUP(A565,'KATEGORI CIKDITIRO'!A:B,2,0)),"E"))</f>
        <v>E</v>
      </c>
      <c r="M565" s="8" t="str">
        <f>IFERROR(VLOOKUP(A565,'NOSTOK TRAYEMAN'!A:C,3,0),IFERROR(IF(VLOOKUP(A565,'STOK TRAYEMAN'!A:B,2,0)="NOSTOK","E",VLOOKUP(A565,'KATEGORI TRAYEMAN'!A:B,2,0)),"E"))</f>
        <v>E</v>
      </c>
      <c r="N565" s="8" t="str">
        <f>IFERROR(VLOOKUP(A565,FR_HITUNG_MINMAX!A:B,2,0),0)</f>
        <v>TERMINAL KABEL</v>
      </c>
      <c r="O565" s="8" t="str">
        <f>IFERROR(VLOOKUP(A565,FR_HITUNG_MINMAX!A:D,4,0),0)</f>
        <v>IMITAS</v>
      </c>
      <c r="P565" s="8">
        <f>IFERROR(VLOOKUP(A565,FR_HITUNG_MINMAX!A:G,7,0),1)</f>
        <v>1</v>
      </c>
      <c r="Q565" s="11">
        <f>IFERROR(VLOOKUP(A565,FR_HITUNG_MINMAX!A:J,10,0),1)</f>
        <v>1</v>
      </c>
      <c r="R565" s="8">
        <f>IFERROR(VLOOKUP(A565,FR_HITUNG_MINMAX!A:K,11,0),1)</f>
        <v>1</v>
      </c>
      <c r="S565" s="12">
        <f>IFERROR(VLOOKUP(A565,FR_HITUNG_MINMAX!A:F,6,0),0)</f>
        <v>17000</v>
      </c>
      <c r="T565" s="8">
        <f t="shared" si="345"/>
        <v>-2</v>
      </c>
      <c r="U565" s="8">
        <f t="shared" si="320"/>
        <v>0</v>
      </c>
      <c r="V565" s="8">
        <f t="shared" si="321"/>
        <v>0</v>
      </c>
      <c r="W565" s="8">
        <f t="shared" si="346"/>
        <v>0</v>
      </c>
      <c r="X565" s="8">
        <f t="shared" si="347"/>
        <v>0</v>
      </c>
      <c r="Y565" s="16"/>
      <c r="Z565" s="15">
        <f t="shared" si="322"/>
        <v>0</v>
      </c>
      <c r="AA565" s="8">
        <f t="shared" si="348"/>
        <v>0</v>
      </c>
      <c r="AB565" s="16"/>
      <c r="AC565" s="15">
        <f t="shared" si="323"/>
        <v>0</v>
      </c>
      <c r="AD565" s="8">
        <f t="shared" si="324"/>
        <v>0</v>
      </c>
      <c r="AE565" s="16"/>
      <c r="AF565" s="15">
        <f t="shared" si="325"/>
        <v>0</v>
      </c>
      <c r="AG565" s="15">
        <f t="shared" si="349"/>
        <v>0</v>
      </c>
      <c r="AH565" s="16"/>
      <c r="AI565" s="15">
        <f t="shared" si="350"/>
        <v>0</v>
      </c>
      <c r="AJ565" s="8">
        <f t="shared" si="351"/>
        <v>0</v>
      </c>
      <c r="AK565" s="8">
        <f t="shared" si="326"/>
        <v>0</v>
      </c>
      <c r="AL565" s="8">
        <f t="shared" si="327"/>
        <v>0</v>
      </c>
      <c r="AM565" s="8">
        <f t="shared" si="352"/>
        <v>0</v>
      </c>
      <c r="AN565" s="8">
        <f t="shared" si="353"/>
        <v>0</v>
      </c>
      <c r="AO565" s="8">
        <f>IFERROR(VLOOKUP(A565,PERSAMAAN!B:D,3,0),AN565)</f>
        <v>0</v>
      </c>
      <c r="AP565" s="1"/>
      <c r="AQ565" s="8">
        <f t="shared" si="328"/>
        <v>0</v>
      </c>
      <c r="AR565" s="8" t="str">
        <f>IF(AQ565=0,"-",VLOOKUP(A565,FR_HITUNG_MINMAX!A:H,8,0))</f>
        <v>-</v>
      </c>
      <c r="AS565" s="1"/>
      <c r="AT565" s="8" t="str">
        <f t="shared" si="329"/>
        <v>-</v>
      </c>
      <c r="AU565" s="12">
        <f t="shared" si="330"/>
        <v>0</v>
      </c>
      <c r="AV565" s="12">
        <f t="shared" si="331"/>
        <v>0</v>
      </c>
      <c r="AW565" s="8" t="b">
        <f t="shared" si="354"/>
        <v>0</v>
      </c>
      <c r="AX565" s="1"/>
      <c r="AY565" s="8">
        <f t="shared" si="332"/>
        <v>0</v>
      </c>
      <c r="AZ565" s="8" t="str">
        <f>IF(AY565=0,"-",VLOOKUP(A565,FR_HITUNG_MINMAX!A:I,9,0))</f>
        <v>-</v>
      </c>
      <c r="BB565" s="8" t="str">
        <f t="shared" si="333"/>
        <v>-</v>
      </c>
      <c r="BC565" s="12">
        <f t="shared" si="334"/>
        <v>0</v>
      </c>
      <c r="BD565" s="12">
        <f t="shared" si="335"/>
        <v>0</v>
      </c>
      <c r="BE565" s="16"/>
      <c r="BF565" s="8">
        <f>SUMIF('REALISASI ORDER'!C:C,A565,'REALISASI ORDER'!E:E)</f>
        <v>0</v>
      </c>
      <c r="BG565" s="8">
        <f t="shared" si="355"/>
        <v>10</v>
      </c>
      <c r="BH565" s="8">
        <f t="shared" si="336"/>
        <v>0</v>
      </c>
      <c r="BI565" s="8">
        <f t="shared" si="337"/>
        <v>0</v>
      </c>
      <c r="BJ565" s="8">
        <f t="shared" si="356"/>
        <v>0</v>
      </c>
      <c r="BK565" s="33">
        <f t="shared" si="357"/>
        <v>12</v>
      </c>
      <c r="BL565" s="33">
        <f t="shared" si="338"/>
        <v>0</v>
      </c>
      <c r="BM565" s="33">
        <f t="shared" si="339"/>
        <v>0</v>
      </c>
      <c r="BN565" s="33">
        <f t="shared" si="358"/>
        <v>0</v>
      </c>
      <c r="BO565" s="8">
        <f t="shared" si="340"/>
        <v>0</v>
      </c>
      <c r="BP565" s="8">
        <f t="shared" si="341"/>
        <v>0</v>
      </c>
      <c r="BQ565" s="8">
        <f t="shared" si="342"/>
        <v>0</v>
      </c>
      <c r="BR565" s="8">
        <f>IFERROR(ROUNDDOWN(BF565*BN565/(BK565+BL565+BM565+BN),0),0)</f>
        <v>0</v>
      </c>
      <c r="BS565" s="8" t="str">
        <f t="shared" si="343"/>
        <v>TRMKBL</v>
      </c>
      <c r="BT565" s="8">
        <f>SUMIF(FR_HITUNG_MINMAX!A:A,ORDER!A565,FR_HITUNG_MINMAX!AS:AS)</f>
        <v>6</v>
      </c>
      <c r="BU565" s="8">
        <f t="shared" si="359"/>
        <v>0</v>
      </c>
      <c r="BV565" s="8" t="str">
        <f t="shared" si="344"/>
        <v>-</v>
      </c>
      <c r="BW565" s="8" t="e">
        <f>VLOOKUP(A565,'STOK PESALAKAN'!A:F,6,0)</f>
        <v>#N/A</v>
      </c>
    </row>
    <row r="566" spans="1:75">
      <c r="A566" s="41" t="s">
        <v>1953</v>
      </c>
      <c r="B566" s="99">
        <f>IFERROR(IFERROR(VLOOKUP(A566,'STOK PACUL'!C:H,6,0),VLOOKUP(A566,'KATEGORI PACUL'!A:C,3,0)),0)</f>
        <v>0</v>
      </c>
      <c r="C566" s="8">
        <f>IFERROR(VLOOKUP(A566,'KATEGORI PACUL'!A:D,4,0),0)</f>
        <v>0</v>
      </c>
      <c r="D566" s="99">
        <f>IFERROR(IFERROR(VLOOKUP(A566,'STOK PESALAKAN'!C:H,6,0),VLOOKUP(A566,'KATEGORI PESALAKAN'!A:C,3,0)),0)</f>
        <v>0</v>
      </c>
      <c r="E566" s="8">
        <f>IFERROR(VLOOKUP(A566,'KATEGORI PESALAKAN'!A:D,4,0),0)</f>
        <v>0</v>
      </c>
      <c r="F566" s="99">
        <f>IFERROR(IFERROR(VLOOKUP(A566,'STOK CIKDITIRO'!C:H,6,0),VLOOKUP(A566,'KATEGORI CIKDITIRO'!A:C,3,0)),0)</f>
        <v>0</v>
      </c>
      <c r="G566" s="8">
        <f>IFERROR(VLOOKUP(A566,'KATEGORI CIKDITIRO'!A:D,4,0),0)</f>
        <v>0</v>
      </c>
      <c r="H566" s="99">
        <f>IFERROR(IFERROR(VLOOKUP(A566,'STOK TRAYEMAN'!C:H,6,0),VLOOKUP(A566,'KATEGORI TRAYEMAN'!A:C,3,0)),0)</f>
        <v>0</v>
      </c>
      <c r="I566" s="8">
        <f>IFERROR(VLOOKUP(A566,'KATEGORI TRAYEMAN'!A:D,4,0),0)</f>
        <v>0</v>
      </c>
      <c r="J566" s="8" t="str">
        <f>IFERROR(VLOOKUP(A566,'NOSTOK PACUL'!A:C,3,0),IFERROR(IF(VLOOKUP(A566,'STOK PACUL'!A:B,2,0)="NOSTOK","E",VLOOKUP(A566,'KATEGORI PACUL'!A:B,2,0)),"E"))</f>
        <v>E</v>
      </c>
      <c r="K566" s="8" t="str">
        <f>IFERROR(VLOOKUP(A566,'NOSTOK PESALAKAN'!A:C,3,0),IFERROR(IF(VLOOKUP(A566,'STOK PESALAKAN'!A:B,2,0)="NOSTOK","E",VLOOKUP(A566,'KATEGORI PESALAKAN'!A:B,2,0)),"E"))</f>
        <v>E</v>
      </c>
      <c r="L566" s="8" t="str">
        <f>IFERROR(VLOOKUP(A566,'NOSTOK CIKDITIRO'!A:C,3,0),IFERROR(IF(VLOOKUP(A566,'STOK CIKDITIRO'!A:B,2,0)="NOSTOK","E",VLOOKUP(A566,'KATEGORI CIKDITIRO'!A:B,2,0)),"E"))</f>
        <v>E</v>
      </c>
      <c r="M566" s="8" t="str">
        <f>IFERROR(VLOOKUP(A566,'NOSTOK TRAYEMAN'!A:C,3,0),IFERROR(IF(VLOOKUP(A566,'STOK TRAYEMAN'!A:B,2,0)="NOSTOK","E",VLOOKUP(A566,'KATEGORI TRAYEMAN'!A:B,2,0)),"E"))</f>
        <v>E</v>
      </c>
      <c r="N566" s="8" t="str">
        <f>IFERROR(VLOOKUP(A566,FR_HITUNG_MINMAX!A:B,2,0),0)</f>
        <v>PERPAK MAGHNET Y.JUPITER Z1 ORI</v>
      </c>
      <c r="O566" s="8" t="str">
        <f>IFERROR(VLOOKUP(A566,FR_HITUNG_MINMAX!A:D,4,0),0)</f>
        <v>ORISIN</v>
      </c>
      <c r="P566" s="8">
        <f>IFERROR(VLOOKUP(A566,FR_HITUNG_MINMAX!A:G,7,0),1)</f>
        <v>1</v>
      </c>
      <c r="Q566" s="11">
        <f>IFERROR(VLOOKUP(A566,FR_HITUNG_MINMAX!A:J,10,0),1)</f>
        <v>1</v>
      </c>
      <c r="R566" s="8">
        <f>IFERROR(VLOOKUP(A566,FR_HITUNG_MINMAX!A:K,11,0),1)</f>
        <v>1</v>
      </c>
      <c r="S566" s="12">
        <f>IFERROR(VLOOKUP(A566,FR_HITUNG_MINMAX!A:F,6,0),0)</f>
        <v>15500</v>
      </c>
      <c r="T566" s="8">
        <f t="shared" si="345"/>
        <v>0</v>
      </c>
      <c r="U566" s="8">
        <f t="shared" si="320"/>
        <v>0</v>
      </c>
      <c r="V566" s="8">
        <f t="shared" si="321"/>
        <v>0</v>
      </c>
      <c r="W566" s="8">
        <f t="shared" si="346"/>
        <v>0</v>
      </c>
      <c r="X566" s="8">
        <f t="shared" si="347"/>
        <v>0</v>
      </c>
      <c r="Y566" s="16"/>
      <c r="Z566" s="15">
        <f t="shared" si="322"/>
        <v>0</v>
      </c>
      <c r="AA566" s="8">
        <f t="shared" si="348"/>
        <v>0</v>
      </c>
      <c r="AB566" s="16"/>
      <c r="AC566" s="15">
        <f t="shared" si="323"/>
        <v>0</v>
      </c>
      <c r="AD566" s="8">
        <f t="shared" si="324"/>
        <v>0</v>
      </c>
      <c r="AE566" s="16"/>
      <c r="AF566" s="15">
        <f t="shared" si="325"/>
        <v>0</v>
      </c>
      <c r="AG566" s="15">
        <f t="shared" si="349"/>
        <v>0</v>
      </c>
      <c r="AH566" s="16"/>
      <c r="AI566" s="15">
        <f t="shared" si="350"/>
        <v>0</v>
      </c>
      <c r="AJ566" s="8">
        <f t="shared" si="351"/>
        <v>0</v>
      </c>
      <c r="AK566" s="8">
        <f t="shared" si="326"/>
        <v>0</v>
      </c>
      <c r="AL566" s="8">
        <f t="shared" si="327"/>
        <v>0</v>
      </c>
      <c r="AM566" s="8">
        <f t="shared" si="352"/>
        <v>0</v>
      </c>
      <c r="AN566" s="8">
        <f t="shared" si="353"/>
        <v>0</v>
      </c>
      <c r="AO566" s="8">
        <f>IFERROR(VLOOKUP(A566,PERSAMAAN!B:D,3,0),AN566)</f>
        <v>0</v>
      </c>
      <c r="AP566" s="1"/>
      <c r="AQ566" s="8">
        <f t="shared" si="328"/>
        <v>0</v>
      </c>
      <c r="AR566" s="8" t="str">
        <f>IF(AQ566=0,"-",VLOOKUP(A566,FR_HITUNG_MINMAX!A:H,8,0))</f>
        <v>-</v>
      </c>
      <c r="AS566" s="1"/>
      <c r="AT566" s="8" t="str">
        <f t="shared" si="329"/>
        <v>-</v>
      </c>
      <c r="AU566" s="12">
        <f t="shared" si="330"/>
        <v>0</v>
      </c>
      <c r="AV566" s="12">
        <f t="shared" si="331"/>
        <v>0</v>
      </c>
      <c r="AW566" s="8">
        <f t="shared" si="354"/>
        <v>0</v>
      </c>
      <c r="AX566" s="1"/>
      <c r="AY566" s="8">
        <f t="shared" si="332"/>
        <v>0</v>
      </c>
      <c r="AZ566" s="8" t="str">
        <f>IF(AY566=0,"-",VLOOKUP(A566,FR_HITUNG_MINMAX!A:I,9,0))</f>
        <v>-</v>
      </c>
      <c r="BB566" s="8" t="str">
        <f t="shared" si="333"/>
        <v>-</v>
      </c>
      <c r="BC566" s="12">
        <f t="shared" si="334"/>
        <v>0</v>
      </c>
      <c r="BD566" s="12">
        <f t="shared" si="335"/>
        <v>0</v>
      </c>
      <c r="BE566" s="16"/>
      <c r="BF566" s="8">
        <f>SUMIF('REALISASI ORDER'!C:C,A566,'REALISASI ORDER'!E:E)</f>
        <v>0</v>
      </c>
      <c r="BG566" s="8">
        <f t="shared" si="355"/>
        <v>0</v>
      </c>
      <c r="BH566" s="8">
        <f t="shared" si="336"/>
        <v>0</v>
      </c>
      <c r="BI566" s="8">
        <f t="shared" si="337"/>
        <v>0</v>
      </c>
      <c r="BJ566" s="8">
        <f t="shared" si="356"/>
        <v>0</v>
      </c>
      <c r="BK566" s="33">
        <f t="shared" si="357"/>
        <v>0</v>
      </c>
      <c r="BL566" s="33">
        <f t="shared" si="338"/>
        <v>0</v>
      </c>
      <c r="BM566" s="33">
        <f t="shared" si="339"/>
        <v>0</v>
      </c>
      <c r="BN566" s="33">
        <f t="shared" si="358"/>
        <v>0</v>
      </c>
      <c r="BO566" s="8">
        <f t="shared" si="340"/>
        <v>0</v>
      </c>
      <c r="BP566" s="8">
        <f t="shared" si="341"/>
        <v>0</v>
      </c>
      <c r="BQ566" s="8">
        <f t="shared" si="342"/>
        <v>0</v>
      </c>
      <c r="BR566" s="8">
        <f>IFERROR(ROUNDDOWN(BF566*BN566/(BK566+BL566+BM566+BN),0),0)</f>
        <v>0</v>
      </c>
      <c r="BS566" s="8" t="str">
        <f t="shared" si="343"/>
        <v>1DY-E5451-00</v>
      </c>
      <c r="BT566" s="8">
        <f>SUMIF(FR_HITUNG_MINMAX!A:A,ORDER!A566,FR_HITUNG_MINMAX!AS:AS)</f>
        <v>0</v>
      </c>
      <c r="BU566" s="8">
        <f t="shared" si="359"/>
        <v>0</v>
      </c>
      <c r="BV566" s="8" t="str">
        <f t="shared" si="344"/>
        <v>-</v>
      </c>
      <c r="BW566" s="8" t="str">
        <f>VLOOKUP(A566,'STOK PESALAKAN'!A:F,6,0)</f>
        <v/>
      </c>
    </row>
    <row r="567" spans="1:75" ht="15" customHeight="1">
      <c r="A567" s="41" t="s">
        <v>1589</v>
      </c>
      <c r="B567" s="99">
        <f>IFERROR(IFERROR(VLOOKUP(A567,'STOK PACUL'!C:H,6,0),VLOOKUP(A567,'KATEGORI PACUL'!A:C,3,0)),0)</f>
        <v>2</v>
      </c>
      <c r="C567" s="8">
        <f>IFERROR(VLOOKUP(A567,'KATEGORI PACUL'!A:D,4,0),0)</f>
        <v>1</v>
      </c>
      <c r="D567" s="99">
        <f>IFERROR(IFERROR(VLOOKUP(A567,'STOK PESALAKAN'!C:H,6,0),VLOOKUP(A567,'KATEGORI PESALAKAN'!A:C,3,0)),0)</f>
        <v>3</v>
      </c>
      <c r="E567" s="8">
        <f>IFERROR(VLOOKUP(A567,'KATEGORI PESALAKAN'!A:D,4,0),0)</f>
        <v>2</v>
      </c>
      <c r="F567" s="99">
        <f>IFERROR(IFERROR(VLOOKUP(A567,'STOK CIKDITIRO'!C:H,6,0),VLOOKUP(A567,'KATEGORI CIKDITIRO'!A:C,3,0)),0)</f>
        <v>1</v>
      </c>
      <c r="G567" s="8">
        <f>IFERROR(VLOOKUP(A567,'KATEGORI CIKDITIRO'!A:D,4,0),0)</f>
        <v>0</v>
      </c>
      <c r="H567" s="99">
        <f>IFERROR(IFERROR(VLOOKUP(A567,'STOK TRAYEMAN'!C:H,6,0),VLOOKUP(A567,'KATEGORI TRAYEMAN'!A:C,3,0)),0)</f>
        <v>0</v>
      </c>
      <c r="I567" s="8">
        <f>IFERROR(VLOOKUP(A567,'KATEGORI TRAYEMAN'!A:D,4,0),0)</f>
        <v>0</v>
      </c>
      <c r="J567" s="8" t="str">
        <f>IFERROR(VLOOKUP(A567,'NOSTOK PACUL'!A:C,3,0),IFERROR(IF(VLOOKUP(A567,'STOK PACUL'!A:B,2,0)="NOSTOK","E",VLOOKUP(A567,'KATEGORI PACUL'!A:B,2,0)),"E"))</f>
        <v>D</v>
      </c>
      <c r="K567" s="8" t="str">
        <f>IFERROR(VLOOKUP(A567,'NOSTOK PESALAKAN'!A:C,3,0),IFERROR(IF(VLOOKUP(A567,'STOK PESALAKAN'!A:B,2,0)="NOSTOK","E",VLOOKUP(A567,'KATEGORI PESALAKAN'!A:B,2,0)),"E"))</f>
        <v>D</v>
      </c>
      <c r="L567" s="8" t="str">
        <f>IFERROR(VLOOKUP(A567,'NOSTOK CIKDITIRO'!A:C,3,0),IFERROR(IF(VLOOKUP(A567,'STOK CIKDITIRO'!A:B,2,0)="NOSTOK","E",VLOOKUP(A567,'KATEGORI CIKDITIRO'!A:B,2,0)),"E"))</f>
        <v>E</v>
      </c>
      <c r="M567" s="8" t="str">
        <f>IFERROR(VLOOKUP(A567,'NOSTOK TRAYEMAN'!A:C,3,0),IFERROR(IF(VLOOKUP(A567,'STOK TRAYEMAN'!A:B,2,0)="NOSTOK","E",VLOOKUP(A567,'KATEGORI TRAYEMAN'!A:B,2,0)),"E"))</f>
        <v>E</v>
      </c>
      <c r="N567" s="8" t="str">
        <f>IFERROR(VLOOKUP(A567,FR_HITUNG_MINMAX!A:B,2,0),0)</f>
        <v>FANBELT H.VARIO 160 ORI</v>
      </c>
      <c r="O567" s="8" t="str">
        <f>IFERROR(VLOOKUP(A567,FR_HITUNG_MINMAX!A:D,4,0),0)</f>
        <v>ORISIN</v>
      </c>
      <c r="P567" s="8">
        <f>IFERROR(VLOOKUP(A567,FR_HITUNG_MINMAX!A:G,7,0),1)</f>
        <v>1</v>
      </c>
      <c r="Q567" s="11">
        <f>IFERROR(VLOOKUP(A567,FR_HITUNG_MINMAX!A:J,10,0),1)</f>
        <v>1</v>
      </c>
      <c r="R567" s="8">
        <f>IFERROR(VLOOKUP(A567,FR_HITUNG_MINMAX!A:K,11,0),1)</f>
        <v>1</v>
      </c>
      <c r="S567" s="12">
        <f>IFERROR(VLOOKUP(A567,FR_HITUNG_MINMAX!A:F,6,0),0)</f>
        <v>135000</v>
      </c>
      <c r="T567" s="8">
        <f t="shared" si="345"/>
        <v>1</v>
      </c>
      <c r="U567" s="8">
        <f t="shared" si="320"/>
        <v>1</v>
      </c>
      <c r="V567" s="8">
        <f t="shared" si="321"/>
        <v>1</v>
      </c>
      <c r="W567" s="8">
        <f t="shared" si="346"/>
        <v>0</v>
      </c>
      <c r="X567" s="8">
        <f t="shared" si="347"/>
        <v>0</v>
      </c>
      <c r="Y567" s="16"/>
      <c r="Z567" s="15">
        <f t="shared" si="322"/>
        <v>0</v>
      </c>
      <c r="AA567" s="8">
        <f t="shared" si="348"/>
        <v>0</v>
      </c>
      <c r="AB567" s="16"/>
      <c r="AC567" s="15">
        <f t="shared" si="323"/>
        <v>0</v>
      </c>
      <c r="AD567" s="8">
        <f t="shared" si="324"/>
        <v>0</v>
      </c>
      <c r="AE567" s="16"/>
      <c r="AF567" s="15">
        <f t="shared" si="325"/>
        <v>0</v>
      </c>
      <c r="AG567" s="15">
        <f t="shared" si="349"/>
        <v>0</v>
      </c>
      <c r="AH567" s="16"/>
      <c r="AI567" s="15">
        <f t="shared" si="350"/>
        <v>0</v>
      </c>
      <c r="AJ567" s="8">
        <f t="shared" si="351"/>
        <v>0</v>
      </c>
      <c r="AK567" s="8">
        <f t="shared" si="326"/>
        <v>0</v>
      </c>
      <c r="AL567" s="8">
        <f t="shared" si="327"/>
        <v>0</v>
      </c>
      <c r="AM567" s="8">
        <f t="shared" si="352"/>
        <v>0</v>
      </c>
      <c r="AN567" s="8">
        <f t="shared" si="353"/>
        <v>0</v>
      </c>
      <c r="AO567" s="8">
        <f>IFERROR(VLOOKUP(A567,PERSAMAAN!B:D,3,0),AN567)</f>
        <v>0</v>
      </c>
      <c r="AP567" s="1"/>
      <c r="AQ567" s="8">
        <f t="shared" si="328"/>
        <v>0</v>
      </c>
      <c r="AR567" s="8" t="str">
        <f>IF(AQ567=0,"-",VLOOKUP(A567,FR_HITUNG_MINMAX!A:H,8,0))</f>
        <v>-</v>
      </c>
      <c r="AS567" s="1"/>
      <c r="AT567" s="8" t="str">
        <f t="shared" si="329"/>
        <v>-</v>
      </c>
      <c r="AU567" s="12">
        <f t="shared" si="330"/>
        <v>0</v>
      </c>
      <c r="AV567" s="12">
        <f t="shared" si="331"/>
        <v>0</v>
      </c>
      <c r="AW567" s="8">
        <f t="shared" si="354"/>
        <v>-3</v>
      </c>
      <c r="AX567" s="1"/>
      <c r="AY567" s="8">
        <f t="shared" si="332"/>
        <v>0</v>
      </c>
      <c r="AZ567" s="8" t="str">
        <f>IF(AY567=0,"-",VLOOKUP(A567,FR_HITUNG_MINMAX!A:I,9,0))</f>
        <v>-</v>
      </c>
      <c r="BB567" s="8" t="str">
        <f t="shared" si="333"/>
        <v>-</v>
      </c>
      <c r="BC567" s="12">
        <f t="shared" si="334"/>
        <v>0</v>
      </c>
      <c r="BD567" s="12">
        <f t="shared" si="335"/>
        <v>0</v>
      </c>
      <c r="BE567" s="16"/>
      <c r="BF567" s="8">
        <f>SUMIF('REALISASI ORDER'!C:C,A567,'REALISASI ORDER'!E:E)</f>
        <v>0</v>
      </c>
      <c r="BG567" s="8">
        <f t="shared" si="355"/>
        <v>2</v>
      </c>
      <c r="BH567" s="8">
        <f t="shared" si="336"/>
        <v>3</v>
      </c>
      <c r="BI567" s="8">
        <f t="shared" si="337"/>
        <v>1</v>
      </c>
      <c r="BJ567" s="8">
        <f t="shared" si="356"/>
        <v>0</v>
      </c>
      <c r="BK567" s="33">
        <f t="shared" si="357"/>
        <v>1</v>
      </c>
      <c r="BL567" s="33">
        <f t="shared" si="338"/>
        <v>0</v>
      </c>
      <c r="BM567" s="33">
        <f t="shared" si="339"/>
        <v>0</v>
      </c>
      <c r="BN567" s="33">
        <f t="shared" si="358"/>
        <v>0</v>
      </c>
      <c r="BO567" s="8">
        <f t="shared" si="340"/>
        <v>0</v>
      </c>
      <c r="BP567" s="8">
        <f t="shared" si="341"/>
        <v>0</v>
      </c>
      <c r="BQ567" s="8">
        <f t="shared" si="342"/>
        <v>0</v>
      </c>
      <c r="BR567" s="8">
        <f>IFERROR(ROUNDDOWN(BF567*BN567/(BK567+BL567+BM567+BN),0),0)</f>
        <v>0</v>
      </c>
      <c r="BS567" s="8" t="str">
        <f t="shared" si="343"/>
        <v>23100-K2S-N01</v>
      </c>
      <c r="BT567" s="8">
        <f>SUMIF(FR_HITUNG_MINMAX!A:A,ORDER!A567,FR_HITUNG_MINMAX!AS:AS)</f>
        <v>2</v>
      </c>
      <c r="BU567" s="8">
        <f t="shared" si="359"/>
        <v>0</v>
      </c>
      <c r="BV567" s="8" t="str">
        <f t="shared" si="344"/>
        <v>-</v>
      </c>
      <c r="BW567" s="8" t="str">
        <f>VLOOKUP(A567,'STOK PESALAKAN'!A:F,6,0)</f>
        <v/>
      </c>
    </row>
    <row r="568" spans="1:75" ht="15" customHeight="1">
      <c r="A568" s="41" t="s">
        <v>645</v>
      </c>
      <c r="B568" s="99">
        <f>IFERROR(IFERROR(VLOOKUP(A568,'STOK PACUL'!C:H,6,0),VLOOKUP(A568,'KATEGORI PACUL'!A:C,3,0)),0)</f>
        <v>0</v>
      </c>
      <c r="C568" s="8">
        <f>IFERROR(VLOOKUP(A568,'KATEGORI PACUL'!A:D,4,0),0)</f>
        <v>0</v>
      </c>
      <c r="D568" s="99">
        <f>IFERROR(IFERROR(VLOOKUP(A568,'STOK PESALAKAN'!C:H,6,0),VLOOKUP(A568,'KATEGORI PESALAKAN'!A:C,3,0)),0)</f>
        <v>0</v>
      </c>
      <c r="E568" s="8">
        <f>IFERROR(VLOOKUP(A568,'KATEGORI PESALAKAN'!A:D,4,0),0)</f>
        <v>0</v>
      </c>
      <c r="F568" s="99">
        <f>IFERROR(IFERROR(VLOOKUP(A568,'STOK CIKDITIRO'!C:H,6,0),VLOOKUP(A568,'KATEGORI CIKDITIRO'!A:C,3,0)),0)</f>
        <v>0</v>
      </c>
      <c r="G568" s="8">
        <f>IFERROR(VLOOKUP(A568,'KATEGORI CIKDITIRO'!A:D,4,0),0)</f>
        <v>0</v>
      </c>
      <c r="H568" s="99">
        <f>IFERROR(IFERROR(VLOOKUP(A568,'STOK TRAYEMAN'!C:H,6,0),VLOOKUP(A568,'KATEGORI TRAYEMAN'!A:C,3,0)),0)</f>
        <v>0</v>
      </c>
      <c r="I568" s="8">
        <f>IFERROR(VLOOKUP(A568,'KATEGORI TRAYEMAN'!A:D,4,0),0)</f>
        <v>0</v>
      </c>
      <c r="J568" s="8" t="str">
        <f>IFERROR(VLOOKUP(A568,'NOSTOK PACUL'!A:C,3,0),IFERROR(IF(VLOOKUP(A568,'STOK PACUL'!A:B,2,0)="NOSTOK","E",VLOOKUP(A568,'KATEGORI PACUL'!A:B,2,0)),"E"))</f>
        <v>E</v>
      </c>
      <c r="K568" s="8" t="str">
        <f>IFERROR(VLOOKUP(A568,'NOSTOK PESALAKAN'!A:C,3,0),IFERROR(IF(VLOOKUP(A568,'STOK PESALAKAN'!A:B,2,0)="NOSTOK","E",VLOOKUP(A568,'KATEGORI PESALAKAN'!A:B,2,0)),"E"))</f>
        <v>E</v>
      </c>
      <c r="L568" s="8" t="str">
        <f>IFERROR(VLOOKUP(A568,'NOSTOK CIKDITIRO'!A:C,3,0),IFERROR(IF(VLOOKUP(A568,'STOK CIKDITIRO'!A:B,2,0)="NOSTOK","E",VLOOKUP(A568,'KATEGORI CIKDITIRO'!A:B,2,0)),"E"))</f>
        <v>E</v>
      </c>
      <c r="M568" s="8" t="str">
        <f>IFERROR(VLOOKUP(A568,'NOSTOK TRAYEMAN'!A:C,3,0),IFERROR(IF(VLOOKUP(A568,'STOK TRAYEMAN'!A:B,2,0)="NOSTOK","E",VLOOKUP(A568,'KATEGORI TRAYEMAN'!A:B,2,0)),"E"))</f>
        <v>E</v>
      </c>
      <c r="N568" s="8" t="str">
        <f>IFERROR(VLOOKUP(A568,FR_HITUNG_MINMAX!A:B,2,0),0)</f>
        <v>LAWAN CORONG PULLY H.VARIO 125 ORI</v>
      </c>
      <c r="O568" s="8" t="str">
        <f>IFERROR(VLOOKUP(A568,FR_HITUNG_MINMAX!A:D,4,0),0)</f>
        <v>ORISIN</v>
      </c>
      <c r="P568" s="8">
        <f>IFERROR(VLOOKUP(A568,FR_HITUNG_MINMAX!A:G,7,0),1)</f>
        <v>1</v>
      </c>
      <c r="Q568" s="11">
        <f>IFERROR(VLOOKUP(A568,FR_HITUNG_MINMAX!A:J,10,0),1)</f>
        <v>1</v>
      </c>
      <c r="R568" s="8">
        <f>IFERROR(VLOOKUP(A568,FR_HITUNG_MINMAX!A:K,11,0),1)</f>
        <v>1</v>
      </c>
      <c r="S568" s="12">
        <f>IFERROR(VLOOKUP(A568,FR_HITUNG_MINMAX!A:F,6,0),0)</f>
        <v>15500</v>
      </c>
      <c r="T568" s="8">
        <f t="shared" si="345"/>
        <v>0</v>
      </c>
      <c r="U568" s="8">
        <f t="shared" si="320"/>
        <v>0</v>
      </c>
      <c r="V568" s="8">
        <f t="shared" si="321"/>
        <v>0</v>
      </c>
      <c r="W568" s="8">
        <f t="shared" si="346"/>
        <v>0</v>
      </c>
      <c r="X568" s="8">
        <f t="shared" si="347"/>
        <v>0</v>
      </c>
      <c r="Y568" s="16"/>
      <c r="Z568" s="15">
        <f t="shared" si="322"/>
        <v>0</v>
      </c>
      <c r="AA568" s="8">
        <f t="shared" si="348"/>
        <v>0</v>
      </c>
      <c r="AB568" s="16"/>
      <c r="AC568" s="15">
        <f t="shared" si="323"/>
        <v>0</v>
      </c>
      <c r="AD568" s="8">
        <f t="shared" si="324"/>
        <v>0</v>
      </c>
      <c r="AE568" s="16"/>
      <c r="AF568" s="15">
        <f t="shared" si="325"/>
        <v>0</v>
      </c>
      <c r="AG568" s="15">
        <f t="shared" si="349"/>
        <v>0</v>
      </c>
      <c r="AH568" s="16"/>
      <c r="AI568" s="15">
        <f t="shared" si="350"/>
        <v>0</v>
      </c>
      <c r="AJ568" s="8">
        <f t="shared" si="351"/>
        <v>0</v>
      </c>
      <c r="AK568" s="8">
        <f t="shared" si="326"/>
        <v>0</v>
      </c>
      <c r="AL568" s="8">
        <f t="shared" si="327"/>
        <v>0</v>
      </c>
      <c r="AM568" s="8">
        <f t="shared" si="352"/>
        <v>0</v>
      </c>
      <c r="AN568" s="8">
        <f t="shared" si="353"/>
        <v>0</v>
      </c>
      <c r="AO568" s="8">
        <f>IFERROR(VLOOKUP(A568,PERSAMAAN!B:D,3,0),AN568)</f>
        <v>0</v>
      </c>
      <c r="AP568" s="1"/>
      <c r="AQ568" s="8">
        <f t="shared" si="328"/>
        <v>0</v>
      </c>
      <c r="AR568" s="8" t="str">
        <f>IF(AQ568=0,"-",VLOOKUP(A568,FR_HITUNG_MINMAX!A:H,8,0))</f>
        <v>-</v>
      </c>
      <c r="AS568" s="1"/>
      <c r="AT568" s="8" t="str">
        <f t="shared" si="329"/>
        <v>-</v>
      </c>
      <c r="AU568" s="12">
        <f t="shared" si="330"/>
        <v>0</v>
      </c>
      <c r="AV568" s="12">
        <f t="shared" si="331"/>
        <v>0</v>
      </c>
      <c r="AW568" s="8">
        <f t="shared" si="354"/>
        <v>0</v>
      </c>
      <c r="AX568" s="1"/>
      <c r="AY568" s="8">
        <f t="shared" si="332"/>
        <v>0</v>
      </c>
      <c r="AZ568" s="8" t="str">
        <f>IF(AY568=0,"-",VLOOKUP(A568,FR_HITUNG_MINMAX!A:I,9,0))</f>
        <v>-</v>
      </c>
      <c r="BB568" s="8" t="str">
        <f t="shared" si="333"/>
        <v>-</v>
      </c>
      <c r="BC568" s="12">
        <f t="shared" si="334"/>
        <v>0</v>
      </c>
      <c r="BD568" s="12">
        <f t="shared" si="335"/>
        <v>0</v>
      </c>
      <c r="BE568" s="16"/>
      <c r="BF568" s="8">
        <f>SUMIF('REALISASI ORDER'!C:C,A568,'REALISASI ORDER'!E:E)</f>
        <v>0</v>
      </c>
      <c r="BG568" s="8">
        <f t="shared" si="355"/>
        <v>0</v>
      </c>
      <c r="BH568" s="8">
        <f t="shared" si="336"/>
        <v>0</v>
      </c>
      <c r="BI568" s="8">
        <f t="shared" si="337"/>
        <v>0</v>
      </c>
      <c r="BJ568" s="8">
        <f t="shared" si="356"/>
        <v>0</v>
      </c>
      <c r="BK568" s="33">
        <f t="shared" si="357"/>
        <v>0</v>
      </c>
      <c r="BL568" s="33">
        <f t="shared" si="338"/>
        <v>0</v>
      </c>
      <c r="BM568" s="33">
        <f t="shared" si="339"/>
        <v>0</v>
      </c>
      <c r="BN568" s="33">
        <f t="shared" si="358"/>
        <v>0</v>
      </c>
      <c r="BO568" s="8">
        <f t="shared" si="340"/>
        <v>0</v>
      </c>
      <c r="BP568" s="8">
        <f t="shared" si="341"/>
        <v>0</v>
      </c>
      <c r="BQ568" s="8">
        <f t="shared" si="342"/>
        <v>0</v>
      </c>
      <c r="BR568" s="8">
        <f>IFERROR(ROUNDDOWN(BF568*BN568/(BK568+BL568+BM568+BN),0),0)</f>
        <v>0</v>
      </c>
      <c r="BS568" s="8" t="str">
        <f t="shared" si="343"/>
        <v>23238-KZR-600</v>
      </c>
      <c r="BT568" s="8">
        <f>SUMIF(FR_HITUNG_MINMAX!A:A,ORDER!A568,FR_HITUNG_MINMAX!AS:AS)</f>
        <v>0</v>
      </c>
      <c r="BU568" s="8">
        <f t="shared" si="359"/>
        <v>0</v>
      </c>
      <c r="BV568" s="8" t="str">
        <f t="shared" si="344"/>
        <v>-</v>
      </c>
      <c r="BW568" s="8" t="str">
        <f>VLOOKUP(A568,'STOK PESALAKAN'!A:F,6,0)</f>
        <v/>
      </c>
    </row>
    <row r="569" spans="1:75">
      <c r="A569" s="41" t="s">
        <v>657</v>
      </c>
      <c r="B569" s="99">
        <f>IFERROR(IFERROR(VLOOKUP(A569,'STOK PACUL'!C:H,6,0),VLOOKUP(A569,'KATEGORI PACUL'!A:C,3,0)),0)</f>
        <v>0</v>
      </c>
      <c r="C569" s="8">
        <f>IFERROR(VLOOKUP(A569,'KATEGORI PACUL'!A:D,4,0),0)</f>
        <v>0</v>
      </c>
      <c r="D569" s="99">
        <f>IFERROR(IFERROR(VLOOKUP(A569,'STOK PESALAKAN'!C:H,6,0),VLOOKUP(A569,'KATEGORI PESALAKAN'!A:C,3,0)),0)</f>
        <v>1</v>
      </c>
      <c r="E569" s="8">
        <f>IFERROR(VLOOKUP(A569,'KATEGORI PESALAKAN'!A:D,4,0),0)</f>
        <v>0</v>
      </c>
      <c r="F569" s="99">
        <f>IFERROR(IFERROR(VLOOKUP(A569,'STOK CIKDITIRO'!C:H,6,0),VLOOKUP(A569,'KATEGORI CIKDITIRO'!A:C,3,0)),0)</f>
        <v>0</v>
      </c>
      <c r="G569" s="8">
        <f>IFERROR(VLOOKUP(A569,'KATEGORI CIKDITIRO'!A:D,4,0),0)</f>
        <v>0</v>
      </c>
      <c r="H569" s="99">
        <f>IFERROR(IFERROR(VLOOKUP(A569,'STOK TRAYEMAN'!C:H,6,0),VLOOKUP(A569,'KATEGORI TRAYEMAN'!A:C,3,0)),0)</f>
        <v>0</v>
      </c>
      <c r="I569" s="8">
        <f>IFERROR(VLOOKUP(A569,'KATEGORI TRAYEMAN'!A:D,4,0),0)</f>
        <v>0</v>
      </c>
      <c r="J569" s="8" t="str">
        <f>IFERROR(VLOOKUP(A569,'NOSTOK PACUL'!A:C,3,0),IFERROR(IF(VLOOKUP(A569,'STOK PACUL'!A:B,2,0)="NOSTOK","E",VLOOKUP(A569,'KATEGORI PACUL'!A:B,2,0)),"E"))</f>
        <v>E</v>
      </c>
      <c r="K569" s="8" t="str">
        <f>IFERROR(VLOOKUP(A569,'NOSTOK PESALAKAN'!A:C,3,0),IFERROR(IF(VLOOKUP(A569,'STOK PESALAKAN'!A:B,2,0)="NOSTOK","E",VLOOKUP(A569,'KATEGORI PESALAKAN'!A:B,2,0)),"E"))</f>
        <v>E</v>
      </c>
      <c r="L569" s="8" t="str">
        <f>IFERROR(VLOOKUP(A569,'NOSTOK CIKDITIRO'!A:C,3,0),IFERROR(IF(VLOOKUP(A569,'STOK CIKDITIRO'!A:B,2,0)="NOSTOK","E",VLOOKUP(A569,'KATEGORI CIKDITIRO'!A:B,2,0)),"E"))</f>
        <v>E</v>
      </c>
      <c r="M569" s="8" t="str">
        <f>IFERROR(VLOOKUP(A569,'NOSTOK TRAYEMAN'!A:C,3,0),IFERROR(IF(VLOOKUP(A569,'STOK TRAYEMAN'!A:B,2,0)="NOSTOK","E",VLOOKUP(A569,'KATEGORI TRAYEMAN'!A:B,2,0)),"E"))</f>
        <v>E</v>
      </c>
      <c r="N569" s="8" t="str">
        <f>IFERROR(VLOOKUP(A569,FR_HITUNG_MINMAX!A:B,2,0),0)</f>
        <v>COP BUSI CB150R ORI (PK)</v>
      </c>
      <c r="O569" s="8" t="str">
        <f>IFERROR(VLOOKUP(A569,FR_HITUNG_MINMAX!A:D,4,0),0)</f>
        <v>ORISIN</v>
      </c>
      <c r="P569" s="8">
        <f>IFERROR(VLOOKUP(A569,FR_HITUNG_MINMAX!A:G,7,0),1)</f>
        <v>1</v>
      </c>
      <c r="Q569" s="11">
        <f>IFERROR(VLOOKUP(A569,FR_HITUNG_MINMAX!A:J,10,0),1)</f>
        <v>1</v>
      </c>
      <c r="R569" s="8">
        <f>IFERROR(VLOOKUP(A569,FR_HITUNG_MINMAX!A:K,11,0),1)</f>
        <v>1</v>
      </c>
      <c r="S569" s="12">
        <f>IFERROR(VLOOKUP(A569,FR_HITUNG_MINMAX!A:F,6,0),0)</f>
        <v>127500</v>
      </c>
      <c r="T569" s="8">
        <f t="shared" si="345"/>
        <v>0</v>
      </c>
      <c r="U569" s="8">
        <f t="shared" si="320"/>
        <v>1</v>
      </c>
      <c r="V569" s="8">
        <f t="shared" si="321"/>
        <v>0</v>
      </c>
      <c r="W569" s="8">
        <f t="shared" si="346"/>
        <v>0</v>
      </c>
      <c r="X569" s="8">
        <f t="shared" si="347"/>
        <v>0</v>
      </c>
      <c r="Y569" s="16"/>
      <c r="Z569" s="15">
        <f t="shared" si="322"/>
        <v>0</v>
      </c>
      <c r="AA569" s="8">
        <f t="shared" si="348"/>
        <v>0</v>
      </c>
      <c r="AB569" s="16"/>
      <c r="AC569" s="15">
        <f t="shared" si="323"/>
        <v>0</v>
      </c>
      <c r="AD569" s="8">
        <f t="shared" si="324"/>
        <v>0</v>
      </c>
      <c r="AE569" s="16"/>
      <c r="AF569" s="15">
        <f t="shared" si="325"/>
        <v>0</v>
      </c>
      <c r="AG569" s="15">
        <f t="shared" si="349"/>
        <v>0</v>
      </c>
      <c r="AH569" s="16"/>
      <c r="AI569" s="15">
        <f t="shared" si="350"/>
        <v>0</v>
      </c>
      <c r="AJ569" s="8">
        <f t="shared" si="351"/>
        <v>0</v>
      </c>
      <c r="AK569" s="8">
        <f t="shared" si="326"/>
        <v>0</v>
      </c>
      <c r="AL569" s="8">
        <f t="shared" si="327"/>
        <v>0</v>
      </c>
      <c r="AM569" s="8">
        <f t="shared" si="352"/>
        <v>0</v>
      </c>
      <c r="AN569" s="8">
        <f t="shared" si="353"/>
        <v>0</v>
      </c>
      <c r="AO569" s="8">
        <f>IFERROR(VLOOKUP(A569,PERSAMAAN!B:D,3,0),AN569)</f>
        <v>0</v>
      </c>
      <c r="AP569" s="1"/>
      <c r="AQ569" s="8">
        <f t="shared" si="328"/>
        <v>0</v>
      </c>
      <c r="AR569" s="8" t="str">
        <f>IF(AQ569=0,"-",VLOOKUP(A569,FR_HITUNG_MINMAX!A:H,8,0))</f>
        <v>-</v>
      </c>
      <c r="AS569" s="1"/>
      <c r="AT569" s="8" t="str">
        <f t="shared" si="329"/>
        <v>-</v>
      </c>
      <c r="AU569" s="12">
        <f t="shared" si="330"/>
        <v>0</v>
      </c>
      <c r="AV569" s="12">
        <f t="shared" si="331"/>
        <v>0</v>
      </c>
      <c r="AW569" s="8">
        <f t="shared" si="354"/>
        <v>-1</v>
      </c>
      <c r="AX569" s="1"/>
      <c r="AY569" s="8">
        <f t="shared" si="332"/>
        <v>0</v>
      </c>
      <c r="AZ569" s="8" t="str">
        <f>IF(AY569=0,"-",VLOOKUP(A569,FR_HITUNG_MINMAX!A:I,9,0))</f>
        <v>-</v>
      </c>
      <c r="BB569" s="8" t="str">
        <f t="shared" si="333"/>
        <v>-</v>
      </c>
      <c r="BC569" s="12">
        <f t="shared" si="334"/>
        <v>0</v>
      </c>
      <c r="BD569" s="12">
        <f t="shared" si="335"/>
        <v>0</v>
      </c>
      <c r="BE569" s="16"/>
      <c r="BF569" s="8">
        <f>SUMIF('REALISASI ORDER'!C:C,A569,'REALISASI ORDER'!E:E)</f>
        <v>0</v>
      </c>
      <c r="BG569" s="8">
        <f t="shared" si="355"/>
        <v>0</v>
      </c>
      <c r="BH569" s="8">
        <f t="shared" si="336"/>
        <v>1</v>
      </c>
      <c r="BI569" s="8">
        <f t="shared" si="337"/>
        <v>0</v>
      </c>
      <c r="BJ569" s="8">
        <f t="shared" si="356"/>
        <v>0</v>
      </c>
      <c r="BK569" s="33">
        <f t="shared" si="357"/>
        <v>0</v>
      </c>
      <c r="BL569" s="33">
        <f t="shared" si="338"/>
        <v>0</v>
      </c>
      <c r="BM569" s="33">
        <f t="shared" si="339"/>
        <v>0</v>
      </c>
      <c r="BN569" s="33">
        <f t="shared" si="358"/>
        <v>0</v>
      </c>
      <c r="BO569" s="8">
        <f t="shared" si="340"/>
        <v>0</v>
      </c>
      <c r="BP569" s="8">
        <f t="shared" si="341"/>
        <v>0</v>
      </c>
      <c r="BQ569" s="8">
        <f t="shared" si="342"/>
        <v>0</v>
      </c>
      <c r="BR569" s="8">
        <f>IFERROR(ROUNDDOWN(BF569*BN569/(BK569+BL569+BM569+BN),0),0)</f>
        <v>0</v>
      </c>
      <c r="BS569" s="8" t="str">
        <f t="shared" si="343"/>
        <v>30700-KY2-702</v>
      </c>
      <c r="BT569" s="8">
        <f>SUMIF(FR_HITUNG_MINMAX!A:A,ORDER!A569,FR_HITUNG_MINMAX!AS:AS)</f>
        <v>0</v>
      </c>
      <c r="BU569" s="8">
        <f t="shared" si="359"/>
        <v>0</v>
      </c>
      <c r="BV569" s="8" t="str">
        <f t="shared" si="344"/>
        <v>-</v>
      </c>
      <c r="BW569" s="8" t="str">
        <f>VLOOKUP(A569,'STOK PESALAKAN'!A:F,6,0)</f>
        <v/>
      </c>
    </row>
    <row r="570" spans="1:75">
      <c r="A570" s="41" t="s">
        <v>1440</v>
      </c>
      <c r="B570" s="99">
        <f>IFERROR(IFERROR(VLOOKUP(A570,'STOK PACUL'!C:H,6,0),VLOOKUP(A570,'KATEGORI PACUL'!A:C,3,0)),0)</f>
        <v>1</v>
      </c>
      <c r="C570" s="8">
        <f>IFERROR(VLOOKUP(A570,'KATEGORI PACUL'!A:D,4,0),0)</f>
        <v>0</v>
      </c>
      <c r="D570" s="99">
        <f>IFERROR(IFERROR(VLOOKUP(A570,'STOK PESALAKAN'!C:H,6,0),VLOOKUP(A570,'KATEGORI PESALAKAN'!A:C,3,0)),0)</f>
        <v>1</v>
      </c>
      <c r="E570" s="8">
        <f>IFERROR(VLOOKUP(A570,'KATEGORI PESALAKAN'!A:D,4,0),0)</f>
        <v>1</v>
      </c>
      <c r="F570" s="99">
        <f>IFERROR(IFERROR(VLOOKUP(A570,'STOK CIKDITIRO'!C:H,6,0),VLOOKUP(A570,'KATEGORI CIKDITIRO'!A:C,3,0)),0)</f>
        <v>0</v>
      </c>
      <c r="G570" s="8">
        <f>IFERROR(VLOOKUP(A570,'KATEGORI CIKDITIRO'!A:D,4,0),0)</f>
        <v>0</v>
      </c>
      <c r="H570" s="99">
        <f>IFERROR(IFERROR(VLOOKUP(A570,'STOK TRAYEMAN'!C:H,6,0),VLOOKUP(A570,'KATEGORI TRAYEMAN'!A:C,3,0)),0)</f>
        <v>0</v>
      </c>
      <c r="I570" s="8">
        <f>IFERROR(VLOOKUP(A570,'KATEGORI TRAYEMAN'!A:D,4,0),0)</f>
        <v>0</v>
      </c>
      <c r="J570" s="8" t="str">
        <f>IFERROR(VLOOKUP(A570,'NOSTOK PACUL'!A:C,3,0),IFERROR(IF(VLOOKUP(A570,'STOK PACUL'!A:B,2,0)="NOSTOK","E",VLOOKUP(A570,'KATEGORI PACUL'!A:B,2,0)),"E"))</f>
        <v>E</v>
      </c>
      <c r="K570" s="8" t="str">
        <f>IFERROR(VLOOKUP(A570,'NOSTOK PESALAKAN'!A:C,3,0),IFERROR(IF(VLOOKUP(A570,'STOK PESALAKAN'!A:B,2,0)="NOSTOK","E",VLOOKUP(A570,'KATEGORI PESALAKAN'!A:B,2,0)),"E"))</f>
        <v>D</v>
      </c>
      <c r="L570" s="8" t="str">
        <f>IFERROR(VLOOKUP(A570,'NOSTOK CIKDITIRO'!A:C,3,0),IFERROR(IF(VLOOKUP(A570,'STOK CIKDITIRO'!A:B,2,0)="NOSTOK","E",VLOOKUP(A570,'KATEGORI CIKDITIRO'!A:B,2,0)),"E"))</f>
        <v>E</v>
      </c>
      <c r="M570" s="8" t="str">
        <f>IFERROR(VLOOKUP(A570,'NOSTOK TRAYEMAN'!A:C,3,0),IFERROR(IF(VLOOKUP(A570,'STOK TRAYEMAN'!A:B,2,0)="NOSTOK","E",VLOOKUP(A570,'KATEGORI TRAYEMAN'!A:B,2,0)),"E"))</f>
        <v>E</v>
      </c>
      <c r="N570" s="8" t="str">
        <f>IFERROR(VLOOKUP(A570,FR_HITUNG_MINMAX!A:B,2,0),0)</f>
        <v>SEAL HEAD/KARET SILINDER HEAD MIO J</v>
      </c>
      <c r="O570" s="8" t="str">
        <f>IFERROR(VLOOKUP(A570,FR_HITUNG_MINMAX!A:D,4,0),0)</f>
        <v>ORISIN</v>
      </c>
      <c r="P570" s="8">
        <f>IFERROR(VLOOKUP(A570,FR_HITUNG_MINMAX!A:G,7,0),1)</f>
        <v>1</v>
      </c>
      <c r="Q570" s="11">
        <f>IFERROR(VLOOKUP(A570,FR_HITUNG_MINMAX!A:J,10,0),1)</f>
        <v>1</v>
      </c>
      <c r="R570" s="8">
        <f>IFERROR(VLOOKUP(A570,FR_HITUNG_MINMAX!A:K,11,0),1)</f>
        <v>1</v>
      </c>
      <c r="S570" s="12">
        <f>IFERROR(VLOOKUP(A570,FR_HITUNG_MINMAX!A:F,6,0),0)</f>
        <v>57000</v>
      </c>
      <c r="T570" s="8">
        <f t="shared" si="345"/>
        <v>1</v>
      </c>
      <c r="U570" s="8">
        <f t="shared" si="320"/>
        <v>0</v>
      </c>
      <c r="V570" s="8">
        <f t="shared" si="321"/>
        <v>0</v>
      </c>
      <c r="W570" s="8">
        <f t="shared" si="346"/>
        <v>0</v>
      </c>
      <c r="X570" s="8">
        <f t="shared" si="347"/>
        <v>0</v>
      </c>
      <c r="Y570" s="16"/>
      <c r="Z570" s="15">
        <f t="shared" si="322"/>
        <v>0</v>
      </c>
      <c r="AA570" s="8">
        <f t="shared" si="348"/>
        <v>0</v>
      </c>
      <c r="AB570" s="16"/>
      <c r="AC570" s="15">
        <f t="shared" si="323"/>
        <v>0</v>
      </c>
      <c r="AD570" s="8">
        <f t="shared" si="324"/>
        <v>0</v>
      </c>
      <c r="AE570" s="16"/>
      <c r="AF570" s="15">
        <f t="shared" si="325"/>
        <v>0</v>
      </c>
      <c r="AG570" s="15">
        <f t="shared" si="349"/>
        <v>0</v>
      </c>
      <c r="AH570" s="16"/>
      <c r="AI570" s="15">
        <f t="shared" si="350"/>
        <v>0</v>
      </c>
      <c r="AJ570" s="8">
        <f t="shared" si="351"/>
        <v>0</v>
      </c>
      <c r="AK570" s="8">
        <f t="shared" si="326"/>
        <v>0</v>
      </c>
      <c r="AL570" s="8">
        <f t="shared" si="327"/>
        <v>0</v>
      </c>
      <c r="AM570" s="8">
        <f t="shared" si="352"/>
        <v>0</v>
      </c>
      <c r="AN570" s="8">
        <f t="shared" si="353"/>
        <v>0</v>
      </c>
      <c r="AO570" s="8">
        <f>IFERROR(VLOOKUP(A570,PERSAMAAN!B:D,3,0),AN570)</f>
        <v>0</v>
      </c>
      <c r="AP570" s="1"/>
      <c r="AQ570" s="8">
        <f t="shared" si="328"/>
        <v>0</v>
      </c>
      <c r="AR570" s="8" t="str">
        <f>IF(AQ570=0,"-",VLOOKUP(A570,FR_HITUNG_MINMAX!A:H,8,0))</f>
        <v>-</v>
      </c>
      <c r="AS570" s="1"/>
      <c r="AT570" s="8" t="str">
        <f t="shared" si="329"/>
        <v>-</v>
      </c>
      <c r="AU570" s="12">
        <f t="shared" si="330"/>
        <v>0</v>
      </c>
      <c r="AV570" s="12">
        <f t="shared" si="331"/>
        <v>0</v>
      </c>
      <c r="AW570" s="8">
        <f t="shared" si="354"/>
        <v>-1</v>
      </c>
      <c r="AX570" s="1"/>
      <c r="AY570" s="8">
        <f t="shared" si="332"/>
        <v>0</v>
      </c>
      <c r="AZ570" s="8" t="str">
        <f>IF(AY570=0,"-",VLOOKUP(A570,FR_HITUNG_MINMAX!A:I,9,0))</f>
        <v>-</v>
      </c>
      <c r="BB570" s="8" t="str">
        <f t="shared" si="333"/>
        <v>-</v>
      </c>
      <c r="BC570" s="12">
        <f t="shared" si="334"/>
        <v>0</v>
      </c>
      <c r="BD570" s="12">
        <f t="shared" si="335"/>
        <v>0</v>
      </c>
      <c r="BE570" s="16"/>
      <c r="BF570" s="8">
        <f>SUMIF('REALISASI ORDER'!C:C,A570,'REALISASI ORDER'!E:E)</f>
        <v>0</v>
      </c>
      <c r="BG570" s="8">
        <f t="shared" si="355"/>
        <v>1</v>
      </c>
      <c r="BH570" s="8">
        <f t="shared" si="336"/>
        <v>1</v>
      </c>
      <c r="BI570" s="8">
        <f t="shared" si="337"/>
        <v>0</v>
      </c>
      <c r="BJ570" s="8">
        <f t="shared" si="356"/>
        <v>0</v>
      </c>
      <c r="BK570" s="33">
        <f t="shared" si="357"/>
        <v>0</v>
      </c>
      <c r="BL570" s="33">
        <f t="shared" si="338"/>
        <v>0</v>
      </c>
      <c r="BM570" s="33">
        <f t="shared" si="339"/>
        <v>0</v>
      </c>
      <c r="BN570" s="33">
        <f t="shared" si="358"/>
        <v>0</v>
      </c>
      <c r="BO570" s="8">
        <f t="shared" si="340"/>
        <v>0</v>
      </c>
      <c r="BP570" s="8">
        <f t="shared" si="341"/>
        <v>0</v>
      </c>
      <c r="BQ570" s="8">
        <f t="shared" si="342"/>
        <v>0</v>
      </c>
      <c r="BR570" s="8">
        <f>IFERROR(ROUNDDOWN(BF570*BN570/(BK570+BL570+BM570+BN),0),0)</f>
        <v>0</v>
      </c>
      <c r="BS570" s="8" t="str">
        <f t="shared" si="343"/>
        <v>54P-E1193-00</v>
      </c>
      <c r="BT570" s="8">
        <f>SUMIF(FR_HITUNG_MINMAX!A:A,ORDER!A570,FR_HITUNG_MINMAX!AS:AS)</f>
        <v>1</v>
      </c>
      <c r="BU570" s="8">
        <f t="shared" si="359"/>
        <v>0</v>
      </c>
      <c r="BV570" s="8" t="str">
        <f t="shared" si="344"/>
        <v>-</v>
      </c>
      <c r="BW570" s="8" t="str">
        <f>VLOOKUP(A570,'STOK PESALAKAN'!A:F,6,0)</f>
        <v/>
      </c>
    </row>
    <row r="571" spans="1:75">
      <c r="A571" s="41" t="s">
        <v>2010</v>
      </c>
      <c r="B571" s="99">
        <f>IFERROR(IFERROR(VLOOKUP(A571,'STOK PACUL'!C:H,6,0),VLOOKUP(A571,'KATEGORI PACUL'!A:C,3,0)),0)</f>
        <v>0</v>
      </c>
      <c r="C571" s="8">
        <f>IFERROR(VLOOKUP(A571,'KATEGORI PACUL'!A:D,4,0),0)</f>
        <v>0</v>
      </c>
      <c r="D571" s="99">
        <f>IFERROR(IFERROR(VLOOKUP(A571,'STOK PESALAKAN'!C:H,6,0),VLOOKUP(A571,'KATEGORI PESALAKAN'!A:C,3,0)),0)</f>
        <v>0</v>
      </c>
      <c r="E571" s="8">
        <f>IFERROR(VLOOKUP(A571,'KATEGORI PESALAKAN'!A:D,4,0),0)</f>
        <v>0</v>
      </c>
      <c r="F571" s="99">
        <f>IFERROR(IFERROR(VLOOKUP(A571,'STOK CIKDITIRO'!C:H,6,0),VLOOKUP(A571,'KATEGORI CIKDITIRO'!A:C,3,0)),0)</f>
        <v>0</v>
      </c>
      <c r="G571" s="8">
        <f>IFERROR(VLOOKUP(A571,'KATEGORI CIKDITIRO'!A:D,4,0),0)</f>
        <v>0</v>
      </c>
      <c r="H571" s="99">
        <f>IFERROR(IFERROR(VLOOKUP(A571,'STOK TRAYEMAN'!C:H,6,0),VLOOKUP(A571,'KATEGORI TRAYEMAN'!A:C,3,0)),0)</f>
        <v>0</v>
      </c>
      <c r="I571" s="8">
        <f>IFERROR(VLOOKUP(A571,'KATEGORI TRAYEMAN'!A:D,4,0),0)</f>
        <v>0</v>
      </c>
      <c r="J571" s="8" t="str">
        <f>IFERROR(VLOOKUP(A571,'NOSTOK PACUL'!A:C,3,0),IFERROR(IF(VLOOKUP(A571,'STOK PACUL'!A:B,2,0)="NOSTOK","E",VLOOKUP(A571,'KATEGORI PACUL'!A:B,2,0)),"E"))</f>
        <v>E</v>
      </c>
      <c r="K571" s="8" t="str">
        <f>IFERROR(VLOOKUP(A571,'NOSTOK PESALAKAN'!A:C,3,0),IFERROR(IF(VLOOKUP(A571,'STOK PESALAKAN'!A:B,2,0)="NOSTOK","E",VLOOKUP(A571,'KATEGORI PESALAKAN'!A:B,2,0)),"E"))</f>
        <v>E</v>
      </c>
      <c r="L571" s="8" t="str">
        <f>IFERROR(VLOOKUP(A571,'NOSTOK CIKDITIRO'!A:C,3,0),IFERROR(IF(VLOOKUP(A571,'STOK CIKDITIRO'!A:B,2,0)="NOSTOK","E",VLOOKUP(A571,'KATEGORI CIKDITIRO'!A:B,2,0)),"E"))</f>
        <v>E</v>
      </c>
      <c r="M571" s="8" t="str">
        <f>IFERROR(VLOOKUP(A571,'NOSTOK TRAYEMAN'!A:C,3,0),IFERROR(IF(VLOOKUP(A571,'STOK TRAYEMAN'!A:B,2,0)="NOSTOK","E",VLOOKUP(A571,'KATEGORI TRAYEMAN'!A:B,2,0)),"E"))</f>
        <v>E</v>
      </c>
      <c r="N571" s="8" t="str">
        <f>IFERROR(VLOOKUP(A571,FR_HITUNG_MINMAX!A:B,2,0),0)</f>
        <v>COVER UNDER/BAWAH PIJAKAN KAKI H.BEAT ESP DIG/STREET ORI</v>
      </c>
      <c r="O571" s="8" t="str">
        <f>IFERROR(VLOOKUP(A571,FR_HITUNG_MINMAX!A:D,4,0),0)</f>
        <v>ORISIN</v>
      </c>
      <c r="P571" s="8">
        <f>IFERROR(VLOOKUP(A571,FR_HITUNG_MINMAX!A:G,7,0),1)</f>
        <v>1</v>
      </c>
      <c r="Q571" s="11">
        <f>IFERROR(VLOOKUP(A571,FR_HITUNG_MINMAX!A:J,10,0),1)</f>
        <v>1</v>
      </c>
      <c r="R571" s="8">
        <f>IFERROR(VLOOKUP(A571,FR_HITUNG_MINMAX!A:K,11,0),1)</f>
        <v>1</v>
      </c>
      <c r="S571" s="12">
        <f>IFERROR(VLOOKUP(A571,FR_HITUNG_MINMAX!A:F,6,0),0)</f>
        <v>70000</v>
      </c>
      <c r="T571" s="8">
        <f t="shared" si="345"/>
        <v>0</v>
      </c>
      <c r="U571" s="8">
        <f t="shared" si="320"/>
        <v>0</v>
      </c>
      <c r="V571" s="8">
        <f t="shared" si="321"/>
        <v>0</v>
      </c>
      <c r="W571" s="8">
        <f t="shared" si="346"/>
        <v>0</v>
      </c>
      <c r="X571" s="8">
        <f t="shared" si="347"/>
        <v>0</v>
      </c>
      <c r="Y571" s="16"/>
      <c r="Z571" s="15">
        <f t="shared" si="322"/>
        <v>0</v>
      </c>
      <c r="AA571" s="8">
        <f t="shared" si="348"/>
        <v>0</v>
      </c>
      <c r="AB571" s="16"/>
      <c r="AC571" s="15">
        <f t="shared" si="323"/>
        <v>0</v>
      </c>
      <c r="AD571" s="8">
        <f t="shared" si="324"/>
        <v>0</v>
      </c>
      <c r="AE571" s="16"/>
      <c r="AF571" s="15">
        <f t="shared" si="325"/>
        <v>0</v>
      </c>
      <c r="AG571" s="15">
        <f t="shared" si="349"/>
        <v>0</v>
      </c>
      <c r="AH571" s="16"/>
      <c r="AI571" s="15">
        <f t="shared" si="350"/>
        <v>0</v>
      </c>
      <c r="AJ571" s="8">
        <f t="shared" si="351"/>
        <v>0</v>
      </c>
      <c r="AK571" s="8">
        <f t="shared" si="326"/>
        <v>0</v>
      </c>
      <c r="AL571" s="8">
        <f t="shared" si="327"/>
        <v>0</v>
      </c>
      <c r="AM571" s="8">
        <f t="shared" si="352"/>
        <v>0</v>
      </c>
      <c r="AN571" s="8">
        <f t="shared" si="353"/>
        <v>0</v>
      </c>
      <c r="AO571" s="8">
        <f>IFERROR(VLOOKUP(A571,PERSAMAAN!B:D,3,0),AN571)</f>
        <v>0</v>
      </c>
      <c r="AP571" s="1"/>
      <c r="AQ571" s="8">
        <f t="shared" si="328"/>
        <v>0</v>
      </c>
      <c r="AR571" s="8" t="str">
        <f>IF(AQ571=0,"-",VLOOKUP(A571,FR_HITUNG_MINMAX!A:H,8,0))</f>
        <v>-</v>
      </c>
      <c r="AS571" s="1"/>
      <c r="AT571" s="8" t="str">
        <f t="shared" si="329"/>
        <v>-</v>
      </c>
      <c r="AU571" s="12">
        <f t="shared" si="330"/>
        <v>0</v>
      </c>
      <c r="AV571" s="12">
        <f t="shared" si="331"/>
        <v>0</v>
      </c>
      <c r="AW571" s="8">
        <f t="shared" si="354"/>
        <v>0</v>
      </c>
      <c r="AX571" s="1"/>
      <c r="AY571" s="8">
        <f t="shared" si="332"/>
        <v>0</v>
      </c>
      <c r="AZ571" s="8" t="str">
        <f>IF(AY571=0,"-",VLOOKUP(A571,FR_HITUNG_MINMAX!A:I,9,0))</f>
        <v>-</v>
      </c>
      <c r="BB571" s="8" t="str">
        <f t="shared" si="333"/>
        <v>-</v>
      </c>
      <c r="BC571" s="12">
        <f t="shared" si="334"/>
        <v>0</v>
      </c>
      <c r="BD571" s="12">
        <f t="shared" si="335"/>
        <v>0</v>
      </c>
      <c r="BE571" s="16"/>
      <c r="BF571" s="8">
        <f>SUMIF('REALISASI ORDER'!C:C,A571,'REALISASI ORDER'!E:E)</f>
        <v>0</v>
      </c>
      <c r="BG571" s="8">
        <f t="shared" si="355"/>
        <v>0</v>
      </c>
      <c r="BH571" s="8">
        <f t="shared" si="336"/>
        <v>0</v>
      </c>
      <c r="BI571" s="8">
        <f t="shared" si="337"/>
        <v>0</v>
      </c>
      <c r="BJ571" s="8">
        <f t="shared" si="356"/>
        <v>0</v>
      </c>
      <c r="BK571" s="33">
        <f t="shared" si="357"/>
        <v>0</v>
      </c>
      <c r="BL571" s="33">
        <f t="shared" si="338"/>
        <v>0</v>
      </c>
      <c r="BM571" s="33">
        <f t="shared" si="339"/>
        <v>0</v>
      </c>
      <c r="BN571" s="33">
        <f t="shared" si="358"/>
        <v>0</v>
      </c>
      <c r="BO571" s="8">
        <f t="shared" si="340"/>
        <v>0</v>
      </c>
      <c r="BP571" s="8">
        <f t="shared" si="341"/>
        <v>0</v>
      </c>
      <c r="BQ571" s="8">
        <f t="shared" si="342"/>
        <v>0</v>
      </c>
      <c r="BR571" s="8">
        <f>IFERROR(ROUNDDOWN(BF571*BN571/(BK571+BL571+BM571+BN),0),0)</f>
        <v>0</v>
      </c>
      <c r="BS571" s="8" t="str">
        <f t="shared" si="343"/>
        <v>64340-K81-N00ZA</v>
      </c>
      <c r="BT571" s="8">
        <f>SUMIF(FR_HITUNG_MINMAX!A:A,ORDER!A571,FR_HITUNG_MINMAX!AS:AS)</f>
        <v>0</v>
      </c>
      <c r="BU571" s="8">
        <f t="shared" si="359"/>
        <v>0</v>
      </c>
      <c r="BV571" s="8" t="str">
        <f t="shared" si="344"/>
        <v>-</v>
      </c>
      <c r="BW571" s="8" t="str">
        <f>VLOOKUP(A571,'STOK PESALAKAN'!A:F,6,0)</f>
        <v/>
      </c>
    </row>
    <row r="572" spans="1:75" ht="15" customHeight="1">
      <c r="A572" s="41" t="s">
        <v>2046</v>
      </c>
      <c r="B572" s="99">
        <f>IFERROR(IFERROR(VLOOKUP(A572,'STOK PACUL'!C:H,6,0),VLOOKUP(A572,'KATEGORI PACUL'!A:C,3,0)),0)</f>
        <v>0</v>
      </c>
      <c r="C572" s="8">
        <f>IFERROR(VLOOKUP(A572,'KATEGORI PACUL'!A:D,4,0),0)</f>
        <v>0</v>
      </c>
      <c r="D572" s="99">
        <f>IFERROR(IFERROR(VLOOKUP(A572,'STOK PESALAKAN'!C:H,6,0),VLOOKUP(A572,'KATEGORI PESALAKAN'!A:C,3,0)),0)</f>
        <v>0</v>
      </c>
      <c r="E572" s="8">
        <f>IFERROR(VLOOKUP(A572,'KATEGORI PESALAKAN'!A:D,4,0),0)</f>
        <v>0</v>
      </c>
      <c r="F572" s="99">
        <f>IFERROR(IFERROR(VLOOKUP(A572,'STOK CIKDITIRO'!C:H,6,0),VLOOKUP(A572,'KATEGORI CIKDITIRO'!A:C,3,0)),0)</f>
        <v>0</v>
      </c>
      <c r="G572" s="8">
        <f>IFERROR(VLOOKUP(A572,'KATEGORI CIKDITIRO'!A:D,4,0),0)</f>
        <v>0</v>
      </c>
      <c r="H572" s="99">
        <f>IFERROR(IFERROR(VLOOKUP(A572,'STOK TRAYEMAN'!C:H,6,0),VLOOKUP(A572,'KATEGORI TRAYEMAN'!A:C,3,0)),0)</f>
        <v>0</v>
      </c>
      <c r="I572" s="8">
        <f>IFERROR(VLOOKUP(A572,'KATEGORI TRAYEMAN'!A:D,4,0),0)</f>
        <v>0</v>
      </c>
      <c r="J572" s="8" t="str">
        <f>IFERROR(VLOOKUP(A572,'NOSTOK PACUL'!A:C,3,0),IFERROR(IF(VLOOKUP(A572,'STOK PACUL'!A:B,2,0)="NOSTOK","E",VLOOKUP(A572,'KATEGORI PACUL'!A:B,2,0)),"E"))</f>
        <v>E</v>
      </c>
      <c r="K572" s="8" t="str">
        <f>IFERROR(VLOOKUP(A572,'NOSTOK PESALAKAN'!A:C,3,0),IFERROR(IF(VLOOKUP(A572,'STOK PESALAKAN'!A:B,2,0)="NOSTOK","E",VLOOKUP(A572,'KATEGORI PESALAKAN'!A:B,2,0)),"E"))</f>
        <v>E</v>
      </c>
      <c r="L572" s="8" t="str">
        <f>IFERROR(VLOOKUP(A572,'NOSTOK CIKDITIRO'!A:C,3,0),IFERROR(IF(VLOOKUP(A572,'STOK CIKDITIRO'!A:B,2,0)="NOSTOK","E",VLOOKUP(A572,'KATEGORI CIKDITIRO'!A:B,2,0)),"E"))</f>
        <v>E</v>
      </c>
      <c r="M572" s="8" t="str">
        <f>IFERROR(VLOOKUP(A572,'NOSTOK TRAYEMAN'!A:C,3,0),IFERROR(IF(VLOOKUP(A572,'STOK TRAYEMAN'!A:B,2,0)="NOSTOK","E",VLOOKUP(A572,'KATEGORI TRAYEMAN'!A:B,2,0)),"E"))</f>
        <v>E</v>
      </c>
      <c r="N572" s="8" t="str">
        <f>IFERROR(VLOOKUP(A572,FR_HITUNG_MINMAX!A:B,2,0),0)</f>
        <v>FILTER FUEL PUMP Y.VIXION OLD</v>
      </c>
      <c r="O572" s="8" t="str">
        <f>IFERROR(VLOOKUP(A572,FR_HITUNG_MINMAX!A:D,4,0),0)</f>
        <v>IMITAS</v>
      </c>
      <c r="P572" s="8">
        <f>IFERROR(VLOOKUP(A572,FR_HITUNG_MINMAX!A:G,7,0),1)</f>
        <v>1</v>
      </c>
      <c r="Q572" s="11">
        <f>IFERROR(VLOOKUP(A572,FR_HITUNG_MINMAX!A:J,10,0),1)</f>
        <v>1</v>
      </c>
      <c r="R572" s="8">
        <f>IFERROR(VLOOKUP(A572,FR_HITUNG_MINMAX!A:K,11,0),1)</f>
        <v>1</v>
      </c>
      <c r="S572" s="12">
        <f>IFERROR(VLOOKUP(A572,FR_HITUNG_MINMAX!A:F,6,0),0)</f>
        <v>25000</v>
      </c>
      <c r="T572" s="8">
        <f t="shared" si="345"/>
        <v>0</v>
      </c>
      <c r="U572" s="8">
        <f t="shared" si="320"/>
        <v>0</v>
      </c>
      <c r="V572" s="8">
        <f t="shared" si="321"/>
        <v>0</v>
      </c>
      <c r="W572" s="8">
        <f t="shared" si="346"/>
        <v>0</v>
      </c>
      <c r="X572" s="8">
        <f t="shared" si="347"/>
        <v>0</v>
      </c>
      <c r="Y572" s="16"/>
      <c r="Z572" s="15">
        <f t="shared" si="322"/>
        <v>0</v>
      </c>
      <c r="AA572" s="8">
        <f t="shared" si="348"/>
        <v>0</v>
      </c>
      <c r="AB572" s="16"/>
      <c r="AC572" s="15">
        <f t="shared" si="323"/>
        <v>0</v>
      </c>
      <c r="AD572" s="8">
        <f t="shared" si="324"/>
        <v>0</v>
      </c>
      <c r="AE572" s="16"/>
      <c r="AF572" s="15">
        <f t="shared" si="325"/>
        <v>0</v>
      </c>
      <c r="AG572" s="15">
        <f t="shared" si="349"/>
        <v>0</v>
      </c>
      <c r="AH572" s="16"/>
      <c r="AI572" s="15">
        <f t="shared" si="350"/>
        <v>0</v>
      </c>
      <c r="AJ572" s="8">
        <f t="shared" si="351"/>
        <v>0</v>
      </c>
      <c r="AK572" s="8">
        <f t="shared" si="326"/>
        <v>0</v>
      </c>
      <c r="AL572" s="8">
        <f t="shared" si="327"/>
        <v>0</v>
      </c>
      <c r="AM572" s="8">
        <f t="shared" si="352"/>
        <v>0</v>
      </c>
      <c r="AN572" s="8">
        <f t="shared" si="353"/>
        <v>0</v>
      </c>
      <c r="AO572" s="8">
        <f>IFERROR(VLOOKUP(A572,PERSAMAAN!B:D,3,0),AN572)</f>
        <v>0</v>
      </c>
      <c r="AP572" s="1"/>
      <c r="AQ572" s="8">
        <f t="shared" si="328"/>
        <v>0</v>
      </c>
      <c r="AR572" s="8" t="str">
        <f>IF(AQ572=0,"-",VLOOKUP(A572,FR_HITUNG_MINMAX!A:H,8,0))</f>
        <v>-</v>
      </c>
      <c r="AS572" s="1"/>
      <c r="AT572" s="8" t="str">
        <f t="shared" si="329"/>
        <v>-</v>
      </c>
      <c r="AU572" s="12">
        <f t="shared" si="330"/>
        <v>0</v>
      </c>
      <c r="AV572" s="12">
        <f t="shared" si="331"/>
        <v>0</v>
      </c>
      <c r="AW572" s="8" t="b">
        <f t="shared" si="354"/>
        <v>0</v>
      </c>
      <c r="AX572" s="1"/>
      <c r="AY572" s="8">
        <f t="shared" si="332"/>
        <v>0</v>
      </c>
      <c r="AZ572" s="8" t="str">
        <f>IF(AY572=0,"-",VLOOKUP(A572,FR_HITUNG_MINMAX!A:I,9,0))</f>
        <v>-</v>
      </c>
      <c r="BB572" s="8" t="str">
        <f t="shared" si="333"/>
        <v>-</v>
      </c>
      <c r="BC572" s="12">
        <f t="shared" si="334"/>
        <v>0</v>
      </c>
      <c r="BD572" s="12">
        <f t="shared" si="335"/>
        <v>0</v>
      </c>
      <c r="BE572" s="16"/>
      <c r="BF572" s="8">
        <f>SUMIF('REALISASI ORDER'!C:C,A572,'REALISASI ORDER'!E:E)</f>
        <v>0</v>
      </c>
      <c r="BG572" s="8">
        <f t="shared" si="355"/>
        <v>0</v>
      </c>
      <c r="BH572" s="8">
        <f t="shared" si="336"/>
        <v>0</v>
      </c>
      <c r="BI572" s="8">
        <f t="shared" si="337"/>
        <v>0</v>
      </c>
      <c r="BJ572" s="8">
        <f t="shared" si="356"/>
        <v>0</v>
      </c>
      <c r="BK572" s="33">
        <f t="shared" si="357"/>
        <v>0</v>
      </c>
      <c r="BL572" s="33">
        <f t="shared" si="338"/>
        <v>0</v>
      </c>
      <c r="BM572" s="33">
        <f t="shared" si="339"/>
        <v>0</v>
      </c>
      <c r="BN572" s="33">
        <f t="shared" si="358"/>
        <v>0</v>
      </c>
      <c r="BO572" s="8">
        <f t="shared" si="340"/>
        <v>0</v>
      </c>
      <c r="BP572" s="8">
        <f t="shared" si="341"/>
        <v>0</v>
      </c>
      <c r="BQ572" s="8">
        <f t="shared" si="342"/>
        <v>0</v>
      </c>
      <c r="BR572" s="8">
        <f>IFERROR(ROUNDDOWN(BF572*BN572/(BK572+BL572+BM572+BN),0),0)</f>
        <v>0</v>
      </c>
      <c r="BS572" s="8" t="str">
        <f t="shared" si="343"/>
        <v>FFPFYO</v>
      </c>
      <c r="BT572" s="8">
        <f>SUMIF(FR_HITUNG_MINMAX!A:A,ORDER!A572,FR_HITUNG_MINMAX!AS:AS)</f>
        <v>0</v>
      </c>
      <c r="BU572" s="8">
        <f t="shared" si="359"/>
        <v>0</v>
      </c>
      <c r="BV572" s="8" t="str">
        <f t="shared" si="344"/>
        <v>-</v>
      </c>
      <c r="BW572" s="8" t="str">
        <f>VLOOKUP(A572,'STOK PESALAKAN'!A:F,6,0)</f>
        <v/>
      </c>
    </row>
    <row r="573" spans="1:75" ht="15" customHeight="1">
      <c r="A573" s="41" t="s">
        <v>761</v>
      </c>
      <c r="B573" s="99">
        <f>IFERROR(IFERROR(VLOOKUP(A573,'STOK PACUL'!C:H,6,0),VLOOKUP(A573,'KATEGORI PACUL'!A:C,3,0)),0)</f>
        <v>0</v>
      </c>
      <c r="C573" s="8">
        <f>IFERROR(VLOOKUP(A573,'KATEGORI PACUL'!A:D,4,0),0)</f>
        <v>0</v>
      </c>
      <c r="D573" s="99">
        <f>IFERROR(IFERROR(VLOOKUP(A573,'STOK PESALAKAN'!C:H,6,0),VLOOKUP(A573,'KATEGORI PESALAKAN'!A:C,3,0)),0)</f>
        <v>0</v>
      </c>
      <c r="E573" s="8">
        <f>IFERROR(VLOOKUP(A573,'KATEGORI PESALAKAN'!A:D,4,0),0)</f>
        <v>11</v>
      </c>
      <c r="F573" s="99">
        <f>IFERROR(IFERROR(VLOOKUP(A573,'STOK CIKDITIRO'!C:H,6,0),VLOOKUP(A573,'KATEGORI CIKDITIRO'!A:C,3,0)),0)</f>
        <v>0</v>
      </c>
      <c r="G573" s="8">
        <f>IFERROR(VLOOKUP(A573,'KATEGORI CIKDITIRO'!A:D,4,0),0)</f>
        <v>0</v>
      </c>
      <c r="H573" s="99">
        <f>IFERROR(IFERROR(VLOOKUP(A573,'STOK TRAYEMAN'!C:H,6,0),VLOOKUP(A573,'KATEGORI TRAYEMAN'!A:C,3,0)),0)</f>
        <v>0</v>
      </c>
      <c r="I573" s="8">
        <f>IFERROR(VLOOKUP(A573,'KATEGORI TRAYEMAN'!A:D,4,0),0)</f>
        <v>0</v>
      </c>
      <c r="J573" s="8" t="str">
        <f>IFERROR(VLOOKUP(A573,'NOSTOK PACUL'!A:C,3,0),IFERROR(IF(VLOOKUP(A573,'STOK PACUL'!A:B,2,0)="NOSTOK","E",VLOOKUP(A573,'KATEGORI PACUL'!A:B,2,0)),"E"))</f>
        <v>E</v>
      </c>
      <c r="K573" s="8" t="str">
        <f>IFERROR(VLOOKUP(A573,'NOSTOK PESALAKAN'!A:C,3,0),IFERROR(IF(VLOOKUP(A573,'STOK PESALAKAN'!A:B,2,0)="NOSTOK","E",VLOOKUP(A573,'KATEGORI PESALAKAN'!A:B,2,0)),"E"))</f>
        <v>B</v>
      </c>
      <c r="L573" s="8" t="str">
        <f>IFERROR(VLOOKUP(A573,'NOSTOK CIKDITIRO'!A:C,3,0),IFERROR(IF(VLOOKUP(A573,'STOK CIKDITIRO'!A:B,2,0)="NOSTOK","E",VLOOKUP(A573,'KATEGORI CIKDITIRO'!A:B,2,0)),"E"))</f>
        <v>E</v>
      </c>
      <c r="M573" s="8" t="str">
        <f>IFERROR(VLOOKUP(A573,'NOSTOK TRAYEMAN'!A:C,3,0),IFERROR(IF(VLOOKUP(A573,'STOK TRAYEMAN'!A:B,2,0)="NOSTOK","E",VLOOKUP(A573,'KATEGORI TRAYEMAN'!A:B,2,0)),"E"))</f>
        <v>E</v>
      </c>
      <c r="N573" s="8" t="str">
        <f>IFERROR(VLOOKUP(A573,FR_HITUNG_MINMAX!A:B,2,0),0)</f>
        <v>ROMA WAFER ZUPERRR KEJU</v>
      </c>
      <c r="O573" s="8" t="str">
        <f>IFERROR(VLOOKUP(A573,FR_HITUNG_MINMAX!A:D,4,0),0)</f>
        <v>KTNMNM</v>
      </c>
      <c r="P573" s="8">
        <f>IFERROR(VLOOKUP(A573,FR_HITUNG_MINMAX!A:G,7,0),1)</f>
        <v>1</v>
      </c>
      <c r="Q573" s="11" t="str">
        <f>IFERROR(VLOOKUP(A573,FR_HITUNG_MINMAX!A:J,10,0),1)</f>
        <v>1</v>
      </c>
      <c r="R573" s="8">
        <f>IFERROR(VLOOKUP(A573,FR_HITUNG_MINMAX!A:K,11,0),1)</f>
        <v>1</v>
      </c>
      <c r="S573" s="12">
        <f>IFERROR(VLOOKUP(A573,FR_HITUNG_MINMAX!A:F,6,0),0)</f>
        <v>1833.81775724152</v>
      </c>
      <c r="T573" s="8">
        <f t="shared" si="345"/>
        <v>0</v>
      </c>
      <c r="U573" s="8">
        <f t="shared" si="320"/>
        <v>-11</v>
      </c>
      <c r="V573" s="8">
        <f t="shared" si="321"/>
        <v>0</v>
      </c>
      <c r="W573" s="8">
        <f t="shared" si="346"/>
        <v>0</v>
      </c>
      <c r="X573" s="8">
        <f t="shared" si="347"/>
        <v>0</v>
      </c>
      <c r="Y573" s="16"/>
      <c r="Z573" s="15">
        <f t="shared" si="322"/>
        <v>0</v>
      </c>
      <c r="AA573" s="8">
        <f t="shared" si="348"/>
        <v>0</v>
      </c>
      <c r="AB573" s="16"/>
      <c r="AC573" s="15">
        <f t="shared" si="323"/>
        <v>0</v>
      </c>
      <c r="AD573" s="8">
        <f t="shared" si="324"/>
        <v>0</v>
      </c>
      <c r="AE573" s="16"/>
      <c r="AF573" s="15">
        <f t="shared" si="325"/>
        <v>0</v>
      </c>
      <c r="AG573" s="15">
        <f t="shared" si="349"/>
        <v>0</v>
      </c>
      <c r="AH573" s="16"/>
      <c r="AI573" s="15">
        <f t="shared" si="350"/>
        <v>0</v>
      </c>
      <c r="AJ573" s="8">
        <f t="shared" si="351"/>
        <v>0</v>
      </c>
      <c r="AK573" s="8">
        <f t="shared" si="326"/>
        <v>8</v>
      </c>
      <c r="AL573" s="8">
        <f t="shared" si="327"/>
        <v>0</v>
      </c>
      <c r="AM573" s="8">
        <f t="shared" si="352"/>
        <v>0</v>
      </c>
      <c r="AN573" s="8">
        <f t="shared" si="353"/>
        <v>8</v>
      </c>
      <c r="AO573" s="8">
        <f>IFERROR(VLOOKUP(A573,PERSAMAAN!B:D,3,0),AN573)</f>
        <v>8</v>
      </c>
      <c r="AP573" s="1">
        <v>0</v>
      </c>
      <c r="AQ573" s="8">
        <f t="shared" si="328"/>
        <v>0</v>
      </c>
      <c r="AR573" s="8" t="str">
        <f>IF(AQ573=0,"-",VLOOKUP(A573,FR_HITUNG_MINMAX!A:H,8,0))</f>
        <v>-</v>
      </c>
      <c r="AS573" s="1"/>
      <c r="AT573" s="8" t="str">
        <f t="shared" si="329"/>
        <v>-</v>
      </c>
      <c r="AU573" s="12">
        <f t="shared" si="330"/>
        <v>0</v>
      </c>
      <c r="AV573" s="12">
        <f t="shared" si="331"/>
        <v>0</v>
      </c>
      <c r="AW573" s="8" t="b">
        <f t="shared" si="354"/>
        <v>0</v>
      </c>
      <c r="AX573" s="1"/>
      <c r="AY573" s="8">
        <f t="shared" si="332"/>
        <v>0</v>
      </c>
      <c r="AZ573" s="8" t="str">
        <f>IF(AY573=0,"-",VLOOKUP(A573,FR_HITUNG_MINMAX!A:I,9,0))</f>
        <v>-</v>
      </c>
      <c r="BB573" s="8" t="str">
        <f t="shared" si="333"/>
        <v>-</v>
      </c>
      <c r="BC573" s="12">
        <f t="shared" si="334"/>
        <v>0</v>
      </c>
      <c r="BD573" s="12">
        <f t="shared" si="335"/>
        <v>0</v>
      </c>
      <c r="BE573" s="16"/>
      <c r="BF573" s="8">
        <f>SUMIF('REALISASI ORDER'!C:C,A573,'REALISASI ORDER'!E:E)</f>
        <v>0</v>
      </c>
      <c r="BG573" s="8">
        <f t="shared" si="355"/>
        <v>0</v>
      </c>
      <c r="BH573" s="8">
        <f t="shared" si="336"/>
        <v>0</v>
      </c>
      <c r="BI573" s="8">
        <f t="shared" si="337"/>
        <v>0</v>
      </c>
      <c r="BJ573" s="8">
        <f t="shared" si="356"/>
        <v>0</v>
      </c>
      <c r="BK573" s="33">
        <f t="shared" si="357"/>
        <v>0</v>
      </c>
      <c r="BL573" s="33">
        <f t="shared" si="338"/>
        <v>11</v>
      </c>
      <c r="BM573" s="33">
        <f t="shared" si="339"/>
        <v>0</v>
      </c>
      <c r="BN573" s="33">
        <f t="shared" si="358"/>
        <v>0</v>
      </c>
      <c r="BO573" s="8">
        <f t="shared" si="340"/>
        <v>0</v>
      </c>
      <c r="BP573" s="8">
        <f t="shared" si="341"/>
        <v>0</v>
      </c>
      <c r="BQ573" s="8">
        <f t="shared" si="342"/>
        <v>0</v>
      </c>
      <c r="BR573" s="8">
        <f>IFERROR(ROUNDDOWN(BF573*BN573/(BK573+BL573+BM573+BN),0),0)</f>
        <v>0</v>
      </c>
      <c r="BS573" s="8" t="str">
        <f t="shared" si="343"/>
        <v>KTN0002</v>
      </c>
      <c r="BT573" s="8">
        <f>SUMIF(FR_HITUNG_MINMAX!A:A,ORDER!A573,FR_HITUNG_MINMAX!AS:AS)</f>
        <v>4</v>
      </c>
      <c r="BU573" s="8">
        <f t="shared" si="359"/>
        <v>0</v>
      </c>
      <c r="BV573" s="8" t="str">
        <f t="shared" si="344"/>
        <v>-</v>
      </c>
      <c r="BW573" s="8" t="str">
        <f>VLOOKUP(A573,'STOK PESALAKAN'!A:F,6,0)</f>
        <v/>
      </c>
    </row>
    <row r="574" spans="1:75">
      <c r="A574" s="41" t="s">
        <v>799</v>
      </c>
      <c r="B574" s="99">
        <f>IFERROR(IFERROR(VLOOKUP(A574,'STOK PACUL'!C:H,6,0),VLOOKUP(A574,'KATEGORI PACUL'!A:C,3,0)),0)</f>
        <v>0</v>
      </c>
      <c r="C574" s="8">
        <f>IFERROR(VLOOKUP(A574,'KATEGORI PACUL'!A:D,4,0),0)</f>
        <v>2</v>
      </c>
      <c r="D574" s="99">
        <f>IFERROR(IFERROR(VLOOKUP(A574,'STOK PESALAKAN'!C:H,6,0),VLOOKUP(A574,'KATEGORI PESALAKAN'!A:C,3,0)),0)</f>
        <v>3</v>
      </c>
      <c r="E574" s="8">
        <f>IFERROR(VLOOKUP(A574,'KATEGORI PESALAKAN'!A:D,4,0),0)</f>
        <v>0</v>
      </c>
      <c r="F574" s="99">
        <f>IFERROR(IFERROR(VLOOKUP(A574,'STOK CIKDITIRO'!C:H,6,0),VLOOKUP(A574,'KATEGORI CIKDITIRO'!A:C,3,0)),0)</f>
        <v>2</v>
      </c>
      <c r="G574" s="8">
        <f>IFERROR(VLOOKUP(A574,'KATEGORI CIKDITIRO'!A:D,4,0),0)</f>
        <v>2</v>
      </c>
      <c r="H574" s="99">
        <f>IFERROR(IFERROR(VLOOKUP(A574,'STOK TRAYEMAN'!C:H,6,0),VLOOKUP(A574,'KATEGORI TRAYEMAN'!A:C,3,0)),0)</f>
        <v>0</v>
      </c>
      <c r="I574" s="8">
        <f>IFERROR(VLOOKUP(A574,'KATEGORI TRAYEMAN'!A:D,4,0),0)</f>
        <v>0</v>
      </c>
      <c r="J574" s="8" t="str">
        <f>IFERROR(VLOOKUP(A574,'NOSTOK PACUL'!A:C,3,0),IFERROR(IF(VLOOKUP(A574,'STOK PACUL'!A:B,2,0)="NOSTOK","E",VLOOKUP(A574,'KATEGORI PACUL'!A:B,2,0)),"E"))</f>
        <v>D</v>
      </c>
      <c r="K574" s="8" t="str">
        <f>IFERROR(VLOOKUP(A574,'NOSTOK PESALAKAN'!A:C,3,0),IFERROR(IF(VLOOKUP(A574,'STOK PESALAKAN'!A:B,2,0)="NOSTOK","E",VLOOKUP(A574,'KATEGORI PESALAKAN'!A:B,2,0)),"E"))</f>
        <v>E</v>
      </c>
      <c r="L574" s="8" t="str">
        <f>IFERROR(VLOOKUP(A574,'NOSTOK CIKDITIRO'!A:C,3,0),IFERROR(IF(VLOOKUP(A574,'STOK CIKDITIRO'!A:B,2,0)="NOSTOK","E",VLOOKUP(A574,'KATEGORI CIKDITIRO'!A:B,2,0)),"E"))</f>
        <v>D</v>
      </c>
      <c r="M574" s="8" t="str">
        <f>IFERROR(VLOOKUP(A574,'NOSTOK TRAYEMAN'!A:C,3,0),IFERROR(IF(VLOOKUP(A574,'STOK TRAYEMAN'!A:B,2,0)="NOSTOK","E",VLOOKUP(A574,'KATEGORI TRAYEMAN'!A:B,2,0)),"E"))</f>
        <v>E</v>
      </c>
      <c r="N574" s="8" t="str">
        <f>IFERROR(VLOOKUP(A574,FR_HITUNG_MINMAX!A:B,2,0),0)</f>
        <v>SIKRING TANCAP KECIL KOTAK 5A IMI</v>
      </c>
      <c r="O574" s="8" t="str">
        <f>IFERROR(VLOOKUP(A574,FR_HITUNG_MINMAX!A:D,4,0),0)</f>
        <v>IMITAS</v>
      </c>
      <c r="P574" s="8">
        <f>IFERROR(VLOOKUP(A574,FR_HITUNG_MINMAX!A:G,7,0),1)</f>
        <v>1</v>
      </c>
      <c r="Q574" s="11">
        <f>IFERROR(VLOOKUP(A574,FR_HITUNG_MINMAX!A:J,10,0),1)</f>
        <v>1</v>
      </c>
      <c r="R574" s="8">
        <f>IFERROR(VLOOKUP(A574,FR_HITUNG_MINMAX!A:K,11,0),1)</f>
        <v>1</v>
      </c>
      <c r="S574" s="12">
        <f>IFERROR(VLOOKUP(A574,FR_HITUNG_MINMAX!A:F,6,0),0)</f>
        <v>1500</v>
      </c>
      <c r="T574" s="8">
        <f t="shared" si="345"/>
        <v>-2</v>
      </c>
      <c r="U574" s="8">
        <f t="shared" si="320"/>
        <v>3</v>
      </c>
      <c r="V574" s="8">
        <f t="shared" si="321"/>
        <v>0</v>
      </c>
      <c r="W574" s="8">
        <f t="shared" si="346"/>
        <v>0</v>
      </c>
      <c r="X574" s="8">
        <f t="shared" si="347"/>
        <v>0</v>
      </c>
      <c r="Y574" s="16"/>
      <c r="Z574" s="15">
        <f t="shared" si="322"/>
        <v>0</v>
      </c>
      <c r="AA574" s="8">
        <f t="shared" si="348"/>
        <v>2</v>
      </c>
      <c r="AB574" s="16"/>
      <c r="AC574" s="15">
        <f t="shared" si="323"/>
        <v>0</v>
      </c>
      <c r="AD574" s="8">
        <f t="shared" si="324"/>
        <v>0</v>
      </c>
      <c r="AE574" s="16"/>
      <c r="AF574" s="15">
        <f t="shared" si="325"/>
        <v>0</v>
      </c>
      <c r="AG574" s="15">
        <f t="shared" si="349"/>
        <v>0</v>
      </c>
      <c r="AH574" s="16"/>
      <c r="AI574" s="15">
        <f t="shared" si="350"/>
        <v>0</v>
      </c>
      <c r="AJ574" s="8">
        <f t="shared" si="351"/>
        <v>2</v>
      </c>
      <c r="AK574" s="8">
        <f t="shared" si="326"/>
        <v>0</v>
      </c>
      <c r="AL574" s="8">
        <f t="shared" si="327"/>
        <v>0</v>
      </c>
      <c r="AM574" s="8">
        <f t="shared" si="352"/>
        <v>0</v>
      </c>
      <c r="AN574" s="8">
        <f t="shared" si="353"/>
        <v>2</v>
      </c>
      <c r="AO574" s="8">
        <f>IFERROR(VLOOKUP(A574,PERSAMAAN!B:D,3,0),AN574)</f>
        <v>2</v>
      </c>
      <c r="AP574" s="1">
        <v>10</v>
      </c>
      <c r="AQ574" s="8">
        <f t="shared" si="328"/>
        <v>10</v>
      </c>
      <c r="AR574" s="8" t="str">
        <f>IF(AQ574=0,"-",VLOOKUP(A574,FR_HITUNG_MINMAX!A:H,8,0))</f>
        <v/>
      </c>
      <c r="AS574" s="1" t="s">
        <v>30</v>
      </c>
      <c r="AT574" s="8" t="str">
        <f t="shared" si="329"/>
        <v>GSM</v>
      </c>
      <c r="AU574" s="12">
        <f t="shared" si="330"/>
        <v>15000</v>
      </c>
      <c r="AV574" s="12">
        <f t="shared" si="331"/>
        <v>2132750</v>
      </c>
      <c r="AW574" s="8" t="b">
        <f t="shared" si="354"/>
        <v>0</v>
      </c>
      <c r="AX574" s="1"/>
      <c r="AY574" s="8">
        <f t="shared" si="332"/>
        <v>0</v>
      </c>
      <c r="AZ574" s="8" t="str">
        <f>IF(AY574=0,"-",VLOOKUP(A574,FR_HITUNG_MINMAX!A:I,9,0))</f>
        <v>-</v>
      </c>
      <c r="BB574" s="8" t="str">
        <f t="shared" si="333"/>
        <v>-</v>
      </c>
      <c r="BC574" s="12">
        <f t="shared" si="334"/>
        <v>0</v>
      </c>
      <c r="BD574" s="12">
        <f t="shared" si="335"/>
        <v>0</v>
      </c>
      <c r="BE574" s="16"/>
      <c r="BF574" s="8">
        <f>SUMIF('REALISASI ORDER'!C:C,A574,'REALISASI ORDER'!E:E)</f>
        <v>0</v>
      </c>
      <c r="BG574" s="8">
        <f t="shared" si="355"/>
        <v>0</v>
      </c>
      <c r="BH574" s="8">
        <f t="shared" si="336"/>
        <v>3</v>
      </c>
      <c r="BI574" s="8">
        <f t="shared" si="337"/>
        <v>2</v>
      </c>
      <c r="BJ574" s="8">
        <f t="shared" si="356"/>
        <v>0</v>
      </c>
      <c r="BK574" s="33">
        <f t="shared" si="357"/>
        <v>2</v>
      </c>
      <c r="BL574" s="33">
        <f t="shared" si="338"/>
        <v>0</v>
      </c>
      <c r="BM574" s="33">
        <f t="shared" si="339"/>
        <v>0</v>
      </c>
      <c r="BN574" s="33">
        <f t="shared" si="358"/>
        <v>0</v>
      </c>
      <c r="BO574" s="8">
        <f t="shared" si="340"/>
        <v>0</v>
      </c>
      <c r="BP574" s="8">
        <f t="shared" si="341"/>
        <v>0</v>
      </c>
      <c r="BQ574" s="8">
        <f t="shared" si="342"/>
        <v>0</v>
      </c>
      <c r="BR574" s="8">
        <f>IFERROR(ROUNDDOWN(BF574*BN574/(BK574+BL574+BM574+BN),0),0)</f>
        <v>0</v>
      </c>
      <c r="BS574" s="8" t="str">
        <f t="shared" si="343"/>
        <v>SKRK5</v>
      </c>
      <c r="BT574" s="8">
        <f>SUMIF(FR_HITUNG_MINMAX!A:A,ORDER!A574,FR_HITUNG_MINMAX!AS:AS)</f>
        <v>2</v>
      </c>
      <c r="BU574" s="8">
        <f t="shared" si="359"/>
        <v>0</v>
      </c>
      <c r="BV574" s="8" t="str">
        <f t="shared" si="344"/>
        <v>GSM</v>
      </c>
      <c r="BW574" s="8" t="str">
        <f>VLOOKUP(A574,'STOK PESALAKAN'!A:F,6,0)</f>
        <v/>
      </c>
    </row>
    <row r="575" spans="1:75" ht="15" customHeight="1">
      <c r="A575" s="41" t="s">
        <v>830</v>
      </c>
      <c r="B575" s="99">
        <f>IFERROR(IFERROR(VLOOKUP(A575,'STOK PACUL'!C:H,6,0),VLOOKUP(A575,'KATEGORI PACUL'!A:C,3,0)),0)</f>
        <v>0</v>
      </c>
      <c r="C575" s="8">
        <f>IFERROR(VLOOKUP(A575,'KATEGORI PACUL'!A:D,4,0),0)</f>
        <v>0</v>
      </c>
      <c r="D575" s="99">
        <f>IFERROR(IFERROR(VLOOKUP(A575,'STOK PESALAKAN'!C:H,6,0),VLOOKUP(A575,'KATEGORI PESALAKAN'!A:C,3,0)),0)</f>
        <v>0</v>
      </c>
      <c r="E575" s="8">
        <f>IFERROR(VLOOKUP(A575,'KATEGORI PESALAKAN'!A:D,4,0),0)</f>
        <v>0</v>
      </c>
      <c r="F575" s="99">
        <f>IFERROR(IFERROR(VLOOKUP(A575,'STOK CIKDITIRO'!C:H,6,0),VLOOKUP(A575,'KATEGORI CIKDITIRO'!A:C,3,0)),0)</f>
        <v>0</v>
      </c>
      <c r="G575" s="8">
        <f>IFERROR(VLOOKUP(A575,'KATEGORI CIKDITIRO'!A:D,4,0),0)</f>
        <v>0</v>
      </c>
      <c r="H575" s="99">
        <f>IFERROR(IFERROR(VLOOKUP(A575,'STOK TRAYEMAN'!C:H,6,0),VLOOKUP(A575,'KATEGORI TRAYEMAN'!A:C,3,0)),0)</f>
        <v>0</v>
      </c>
      <c r="I575" s="8">
        <f>IFERROR(VLOOKUP(A575,'KATEGORI TRAYEMAN'!A:D,4,0),0)</f>
        <v>0</v>
      </c>
      <c r="J575" s="8" t="str">
        <f>IFERROR(VLOOKUP(A575,'NOSTOK PACUL'!A:C,3,0),IFERROR(IF(VLOOKUP(A575,'STOK PACUL'!A:B,2,0)="NOSTOK","E",VLOOKUP(A575,'KATEGORI PACUL'!A:B,2,0)),"E"))</f>
        <v>E</v>
      </c>
      <c r="K575" s="8" t="str">
        <f>IFERROR(VLOOKUP(A575,'NOSTOK PESALAKAN'!A:C,3,0),IFERROR(IF(VLOOKUP(A575,'STOK PESALAKAN'!A:B,2,0)="NOSTOK","E",VLOOKUP(A575,'KATEGORI PESALAKAN'!A:B,2,0)),"E"))</f>
        <v>E</v>
      </c>
      <c r="L575" s="8" t="str">
        <f>IFERROR(VLOOKUP(A575,'NOSTOK CIKDITIRO'!A:C,3,0),IFERROR(IF(VLOOKUP(A575,'STOK CIKDITIRO'!A:B,2,0)="NOSTOK","E",VLOOKUP(A575,'KATEGORI CIKDITIRO'!A:B,2,0)),"E"))</f>
        <v>E</v>
      </c>
      <c r="M575" s="8" t="str">
        <f>IFERROR(VLOOKUP(A575,'NOSTOK TRAYEMAN'!A:C,3,0),IFERROR(IF(VLOOKUP(A575,'STOK TRAYEMAN'!A:B,2,0)="NOSTOK","E",VLOOKUP(A575,'KATEGORI TRAYEMAN'!A:B,2,0)),"E"))</f>
        <v>E</v>
      </c>
      <c r="N575" s="8" t="str">
        <f>IFERROR(VLOOKUP(A575,FR_HITUNG_MINMAX!A:B,2,0),0)</f>
        <v>KABEL REM H.VARIO ORI</v>
      </c>
      <c r="O575" s="8" t="str">
        <f>IFERROR(VLOOKUP(A575,FR_HITUNG_MINMAX!A:D,4,0),0)</f>
        <v>ORISIN</v>
      </c>
      <c r="P575" s="8">
        <f>IFERROR(VLOOKUP(A575,FR_HITUNG_MINMAX!A:G,7,0),1)</f>
        <v>1</v>
      </c>
      <c r="Q575" s="11">
        <f>IFERROR(VLOOKUP(A575,FR_HITUNG_MINMAX!A:J,10,0),1)</f>
        <v>1</v>
      </c>
      <c r="R575" s="8">
        <f>IFERROR(VLOOKUP(A575,FR_HITUNG_MINMAX!A:K,11,0),1)</f>
        <v>1</v>
      </c>
      <c r="S575" s="12">
        <f>IFERROR(VLOOKUP(A575,FR_HITUNG_MINMAX!A:F,6,0),0)</f>
        <v>82000</v>
      </c>
      <c r="T575" s="8">
        <f t="shared" si="345"/>
        <v>0</v>
      </c>
      <c r="U575" s="8">
        <f t="shared" si="320"/>
        <v>0</v>
      </c>
      <c r="V575" s="8">
        <f t="shared" si="321"/>
        <v>0</v>
      </c>
      <c r="W575" s="8">
        <f t="shared" si="346"/>
        <v>0</v>
      </c>
      <c r="X575" s="8">
        <f t="shared" si="347"/>
        <v>0</v>
      </c>
      <c r="Y575" s="16"/>
      <c r="Z575" s="15">
        <f t="shared" si="322"/>
        <v>0</v>
      </c>
      <c r="AA575" s="8">
        <f t="shared" si="348"/>
        <v>0</v>
      </c>
      <c r="AB575" s="16"/>
      <c r="AC575" s="15">
        <f t="shared" si="323"/>
        <v>0</v>
      </c>
      <c r="AD575" s="8">
        <f t="shared" si="324"/>
        <v>0</v>
      </c>
      <c r="AE575" s="16"/>
      <c r="AF575" s="15">
        <f t="shared" si="325"/>
        <v>0</v>
      </c>
      <c r="AG575" s="15">
        <f t="shared" si="349"/>
        <v>0</v>
      </c>
      <c r="AH575" s="16"/>
      <c r="AI575" s="15">
        <f t="shared" si="350"/>
        <v>0</v>
      </c>
      <c r="AJ575" s="8">
        <f t="shared" si="351"/>
        <v>0</v>
      </c>
      <c r="AK575" s="8">
        <f t="shared" si="326"/>
        <v>0</v>
      </c>
      <c r="AL575" s="8">
        <f t="shared" si="327"/>
        <v>0</v>
      </c>
      <c r="AM575" s="8">
        <f t="shared" si="352"/>
        <v>0</v>
      </c>
      <c r="AN575" s="8">
        <f t="shared" si="353"/>
        <v>0</v>
      </c>
      <c r="AO575" s="8">
        <f>IFERROR(VLOOKUP(A575,PERSAMAAN!B:D,3,0),AN575)</f>
        <v>0</v>
      </c>
      <c r="AP575" s="1"/>
      <c r="AQ575" s="8">
        <f t="shared" si="328"/>
        <v>0</v>
      </c>
      <c r="AR575" s="8" t="str">
        <f>IF(AQ575=0,"-",VLOOKUP(A575,FR_HITUNG_MINMAX!A:H,8,0))</f>
        <v>-</v>
      </c>
      <c r="AS575" s="1"/>
      <c r="AT575" s="8" t="str">
        <f t="shared" si="329"/>
        <v>-</v>
      </c>
      <c r="AU575" s="12">
        <f t="shared" si="330"/>
        <v>0</v>
      </c>
      <c r="AV575" s="12">
        <f t="shared" si="331"/>
        <v>0</v>
      </c>
      <c r="AW575" s="8">
        <f t="shared" si="354"/>
        <v>0</v>
      </c>
      <c r="AX575" s="1"/>
      <c r="AY575" s="8">
        <f t="shared" si="332"/>
        <v>0</v>
      </c>
      <c r="AZ575" s="8" t="str">
        <f>IF(AY575=0,"-",VLOOKUP(A575,FR_HITUNG_MINMAX!A:I,9,0))</f>
        <v>-</v>
      </c>
      <c r="BB575" s="8" t="str">
        <f t="shared" si="333"/>
        <v>-</v>
      </c>
      <c r="BC575" s="12">
        <f t="shared" si="334"/>
        <v>0</v>
      </c>
      <c r="BD575" s="12">
        <f t="shared" si="335"/>
        <v>0</v>
      </c>
      <c r="BE575" s="16"/>
      <c r="BF575" s="8">
        <f>SUMIF('REALISASI ORDER'!C:C,A575,'REALISASI ORDER'!E:E)</f>
        <v>0</v>
      </c>
      <c r="BG575" s="8">
        <f t="shared" si="355"/>
        <v>0</v>
      </c>
      <c r="BH575" s="8">
        <f t="shared" si="336"/>
        <v>0</v>
      </c>
      <c r="BI575" s="8">
        <f t="shared" si="337"/>
        <v>0</v>
      </c>
      <c r="BJ575" s="8">
        <f t="shared" si="356"/>
        <v>0</v>
      </c>
      <c r="BK575" s="33">
        <f t="shared" si="357"/>
        <v>0</v>
      </c>
      <c r="BL575" s="33">
        <f t="shared" si="338"/>
        <v>0</v>
      </c>
      <c r="BM575" s="33">
        <f t="shared" si="339"/>
        <v>0</v>
      </c>
      <c r="BN575" s="33">
        <f t="shared" si="358"/>
        <v>0</v>
      </c>
      <c r="BO575" s="8">
        <f t="shared" si="340"/>
        <v>0</v>
      </c>
      <c r="BP575" s="8">
        <f t="shared" si="341"/>
        <v>0</v>
      </c>
      <c r="BQ575" s="8">
        <f t="shared" si="342"/>
        <v>0</v>
      </c>
      <c r="BR575" s="8">
        <f>IFERROR(ROUNDDOWN(BF575*BN575/(BK575+BL575+BM575+BN),0),0)</f>
        <v>0</v>
      </c>
      <c r="BS575" s="8" t="str">
        <f t="shared" si="343"/>
        <v>43450-K59-A11</v>
      </c>
      <c r="BT575" s="8">
        <f>SUMIF(FR_HITUNG_MINMAX!A:A,ORDER!A575,FR_HITUNG_MINMAX!AS:AS)</f>
        <v>0</v>
      </c>
      <c r="BU575" s="8">
        <f t="shared" si="359"/>
        <v>0</v>
      </c>
      <c r="BV575" s="8" t="str">
        <f t="shared" si="344"/>
        <v>-</v>
      </c>
      <c r="BW575" s="8" t="e">
        <f>VLOOKUP(A575,'STOK PESALAKAN'!A:F,6,0)</f>
        <v>#N/A</v>
      </c>
    </row>
    <row r="576" spans="1:75">
      <c r="A576" s="41" t="s">
        <v>846</v>
      </c>
      <c r="B576" s="99">
        <f>IFERROR(IFERROR(VLOOKUP(A576,'STOK PACUL'!C:H,6,0),VLOOKUP(A576,'KATEGORI PACUL'!A:C,3,0)),0)</f>
        <v>0</v>
      </c>
      <c r="C576" s="8">
        <f>IFERROR(VLOOKUP(A576,'KATEGORI PACUL'!A:D,4,0),0)</f>
        <v>0</v>
      </c>
      <c r="D576" s="99">
        <f>IFERROR(IFERROR(VLOOKUP(A576,'STOK PESALAKAN'!C:H,6,0),VLOOKUP(A576,'KATEGORI PESALAKAN'!A:C,3,0)),0)</f>
        <v>0</v>
      </c>
      <c r="E576" s="8">
        <f>IFERROR(VLOOKUP(A576,'KATEGORI PESALAKAN'!A:D,4,0),0)</f>
        <v>0</v>
      </c>
      <c r="F576" s="99">
        <f>IFERROR(IFERROR(VLOOKUP(A576,'STOK CIKDITIRO'!C:H,6,0),VLOOKUP(A576,'KATEGORI CIKDITIRO'!A:C,3,0)),0)</f>
        <v>0</v>
      </c>
      <c r="G576" s="8">
        <f>IFERROR(VLOOKUP(A576,'KATEGORI CIKDITIRO'!A:D,4,0),0)</f>
        <v>0</v>
      </c>
      <c r="H576" s="99">
        <f>IFERROR(IFERROR(VLOOKUP(A576,'STOK TRAYEMAN'!C:H,6,0),VLOOKUP(A576,'KATEGORI TRAYEMAN'!A:C,3,0)),0)</f>
        <v>0</v>
      </c>
      <c r="I576" s="8">
        <f>IFERROR(VLOOKUP(A576,'KATEGORI TRAYEMAN'!A:D,4,0),0)</f>
        <v>0</v>
      </c>
      <c r="J576" s="8" t="str">
        <f>IFERROR(VLOOKUP(A576,'NOSTOK PACUL'!A:C,3,0),IFERROR(IF(VLOOKUP(A576,'STOK PACUL'!A:B,2,0)="NOSTOK","E",VLOOKUP(A576,'KATEGORI PACUL'!A:B,2,0)),"E"))</f>
        <v>E</v>
      </c>
      <c r="K576" s="8" t="str">
        <f>IFERROR(VLOOKUP(A576,'NOSTOK PESALAKAN'!A:C,3,0),IFERROR(IF(VLOOKUP(A576,'STOK PESALAKAN'!A:B,2,0)="NOSTOK","E",VLOOKUP(A576,'KATEGORI PESALAKAN'!A:B,2,0)),"E"))</f>
        <v>E</v>
      </c>
      <c r="L576" s="8" t="str">
        <f>IFERROR(VLOOKUP(A576,'NOSTOK CIKDITIRO'!A:C,3,0),IFERROR(IF(VLOOKUP(A576,'STOK CIKDITIRO'!A:B,2,0)="NOSTOK","E",VLOOKUP(A576,'KATEGORI CIKDITIRO'!A:B,2,0)),"E"))</f>
        <v>E</v>
      </c>
      <c r="M576" s="8" t="str">
        <f>IFERROR(VLOOKUP(A576,'NOSTOK TRAYEMAN'!A:C,3,0),IFERROR(IF(VLOOKUP(A576,'STOK TRAYEMAN'!A:B,2,0)="NOSTOK","E",VLOOKUP(A576,'KATEGORI TRAYEMAN'!A:B,2,0)),"E"))</f>
        <v>E</v>
      </c>
      <c r="N576" s="8" t="str">
        <f>IFERROR(VLOOKUP(A576,FR_HITUNG_MINMAX!A:B,2,0),0)</f>
        <v>KABEL BODY 2,5 MM</v>
      </c>
      <c r="O576" s="8" t="str">
        <f>IFERROR(VLOOKUP(A576,FR_HITUNG_MINMAX!A:D,4,0),0)</f>
        <v>IMITAS</v>
      </c>
      <c r="P576" s="8">
        <f>IFERROR(VLOOKUP(A576,FR_HITUNG_MINMAX!A:G,7,0),1)</f>
        <v>1</v>
      </c>
      <c r="Q576" s="11">
        <f>IFERROR(VLOOKUP(A576,FR_HITUNG_MINMAX!A:J,10,0),1)</f>
        <v>1</v>
      </c>
      <c r="R576" s="8">
        <f>IFERROR(VLOOKUP(A576,FR_HITUNG_MINMAX!A:K,11,0),1)</f>
        <v>1</v>
      </c>
      <c r="S576" s="12">
        <f>IFERROR(VLOOKUP(A576,FR_HITUNG_MINMAX!A:F,6,0),0)</f>
        <v>12000</v>
      </c>
      <c r="T576" s="8">
        <f t="shared" si="345"/>
        <v>0</v>
      </c>
      <c r="U576" s="8">
        <f t="shared" si="320"/>
        <v>0</v>
      </c>
      <c r="V576" s="8">
        <f t="shared" si="321"/>
        <v>0</v>
      </c>
      <c r="W576" s="8">
        <f t="shared" si="346"/>
        <v>0</v>
      </c>
      <c r="X576" s="8">
        <f t="shared" si="347"/>
        <v>0</v>
      </c>
      <c r="Y576" s="16"/>
      <c r="Z576" s="15">
        <f t="shared" si="322"/>
        <v>0</v>
      </c>
      <c r="AA576" s="8">
        <f t="shared" si="348"/>
        <v>0</v>
      </c>
      <c r="AB576" s="16"/>
      <c r="AC576" s="15">
        <f t="shared" si="323"/>
        <v>0</v>
      </c>
      <c r="AD576" s="8">
        <f t="shared" si="324"/>
        <v>0</v>
      </c>
      <c r="AE576" s="16"/>
      <c r="AF576" s="15">
        <f t="shared" si="325"/>
        <v>0</v>
      </c>
      <c r="AG576" s="15">
        <f t="shared" si="349"/>
        <v>0</v>
      </c>
      <c r="AH576" s="16"/>
      <c r="AI576" s="15">
        <f t="shared" si="350"/>
        <v>0</v>
      </c>
      <c r="AJ576" s="8">
        <f t="shared" si="351"/>
        <v>0</v>
      </c>
      <c r="AK576" s="8">
        <f t="shared" si="326"/>
        <v>0</v>
      </c>
      <c r="AL576" s="8">
        <f t="shared" si="327"/>
        <v>0</v>
      </c>
      <c r="AM576" s="8">
        <f t="shared" si="352"/>
        <v>0</v>
      </c>
      <c r="AN576" s="8">
        <f t="shared" si="353"/>
        <v>0</v>
      </c>
      <c r="AO576" s="8">
        <f>IFERROR(VLOOKUP(A576,PERSAMAAN!B:D,3,0),AN576)</f>
        <v>0</v>
      </c>
      <c r="AP576" s="1"/>
      <c r="AQ576" s="8">
        <f t="shared" si="328"/>
        <v>0</v>
      </c>
      <c r="AR576" s="8" t="str">
        <f>IF(AQ576=0,"-",VLOOKUP(A576,FR_HITUNG_MINMAX!A:H,8,0))</f>
        <v>-</v>
      </c>
      <c r="AS576" s="1"/>
      <c r="AT576" s="8" t="str">
        <f t="shared" si="329"/>
        <v>-</v>
      </c>
      <c r="AU576" s="12">
        <f t="shared" si="330"/>
        <v>0</v>
      </c>
      <c r="AV576" s="12">
        <f t="shared" si="331"/>
        <v>0</v>
      </c>
      <c r="AW576" s="8" t="b">
        <f t="shared" si="354"/>
        <v>0</v>
      </c>
      <c r="AX576" s="1"/>
      <c r="AY576" s="8">
        <f t="shared" si="332"/>
        <v>0</v>
      </c>
      <c r="AZ576" s="8" t="str">
        <f>IF(AY576=0,"-",VLOOKUP(A576,FR_HITUNG_MINMAX!A:I,9,0))</f>
        <v>-</v>
      </c>
      <c r="BB576" s="8" t="str">
        <f t="shared" si="333"/>
        <v>-</v>
      </c>
      <c r="BC576" s="12">
        <f t="shared" si="334"/>
        <v>0</v>
      </c>
      <c r="BD576" s="12">
        <f t="shared" si="335"/>
        <v>0</v>
      </c>
      <c r="BE576" s="16"/>
      <c r="BF576" s="8">
        <f>SUMIF('REALISASI ORDER'!C:C,A576,'REALISASI ORDER'!E:E)</f>
        <v>0</v>
      </c>
      <c r="BG576" s="8">
        <f t="shared" si="355"/>
        <v>0</v>
      </c>
      <c r="BH576" s="8">
        <f t="shared" si="336"/>
        <v>0</v>
      </c>
      <c r="BI576" s="8">
        <f t="shared" si="337"/>
        <v>0</v>
      </c>
      <c r="BJ576" s="8">
        <f t="shared" si="356"/>
        <v>0</v>
      </c>
      <c r="BK576" s="33">
        <f t="shared" si="357"/>
        <v>0</v>
      </c>
      <c r="BL576" s="33">
        <f t="shared" si="338"/>
        <v>0</v>
      </c>
      <c r="BM576" s="33">
        <f t="shared" si="339"/>
        <v>0</v>
      </c>
      <c r="BN576" s="33">
        <f t="shared" si="358"/>
        <v>0</v>
      </c>
      <c r="BO576" s="8">
        <f t="shared" si="340"/>
        <v>0</v>
      </c>
      <c r="BP576" s="8">
        <f t="shared" si="341"/>
        <v>0</v>
      </c>
      <c r="BQ576" s="8">
        <f t="shared" si="342"/>
        <v>0</v>
      </c>
      <c r="BR576" s="8">
        <f>IFERROR(ROUNDDOWN(BF576*BN576/(BK576+BL576+BM576+BN),0),0)</f>
        <v>0</v>
      </c>
      <c r="BS576" s="8" t="str">
        <f t="shared" si="343"/>
        <v>KBLBDY</v>
      </c>
      <c r="BT576" s="8">
        <f>SUMIF(FR_HITUNG_MINMAX!A:A,ORDER!A576,FR_HITUNG_MINMAX!AS:AS)</f>
        <v>0</v>
      </c>
      <c r="BU576" s="8">
        <f t="shared" si="359"/>
        <v>0</v>
      </c>
      <c r="BV576" s="8" t="str">
        <f t="shared" si="344"/>
        <v>-</v>
      </c>
      <c r="BW576" s="8" t="e">
        <f>VLOOKUP(A576,'STOK PESALAKAN'!A:F,6,0)</f>
        <v>#N/A</v>
      </c>
    </row>
    <row r="577" spans="1:75" ht="15" customHeight="1">
      <c r="A577" s="41" t="s">
        <v>634</v>
      </c>
      <c r="B577" s="99">
        <f>IFERROR(IFERROR(VLOOKUP(A577,'STOK PACUL'!C:H,6,0),VLOOKUP(A577,'KATEGORI PACUL'!A:C,3,0)),0)</f>
        <v>0</v>
      </c>
      <c r="C577" s="8">
        <f>IFERROR(VLOOKUP(A577,'KATEGORI PACUL'!A:D,4,0),0)</f>
        <v>0</v>
      </c>
      <c r="D577" s="99">
        <f>IFERROR(IFERROR(VLOOKUP(A577,'STOK PESALAKAN'!C:H,6,0),VLOOKUP(A577,'KATEGORI PESALAKAN'!A:C,3,0)),0)</f>
        <v>0</v>
      </c>
      <c r="E577" s="8">
        <f>IFERROR(VLOOKUP(A577,'KATEGORI PESALAKAN'!A:D,4,0),0)</f>
        <v>0</v>
      </c>
      <c r="F577" s="99">
        <f>IFERROR(IFERROR(VLOOKUP(A577,'STOK CIKDITIRO'!C:H,6,0),VLOOKUP(A577,'KATEGORI CIKDITIRO'!A:C,3,0)),0)</f>
        <v>0</v>
      </c>
      <c r="G577" s="8">
        <f>IFERROR(VLOOKUP(A577,'KATEGORI CIKDITIRO'!A:D,4,0),0)</f>
        <v>0</v>
      </c>
      <c r="H577" s="99">
        <f>IFERROR(IFERROR(VLOOKUP(A577,'STOK TRAYEMAN'!C:H,6,0),VLOOKUP(A577,'KATEGORI TRAYEMAN'!A:C,3,0)),0)</f>
        <v>0</v>
      </c>
      <c r="I577" s="8">
        <f>IFERROR(VLOOKUP(A577,'KATEGORI TRAYEMAN'!A:D,4,0),0)</f>
        <v>0</v>
      </c>
      <c r="J577" s="8" t="str">
        <f>IFERROR(VLOOKUP(A577,'NOSTOK PACUL'!A:C,3,0),IFERROR(IF(VLOOKUP(A577,'STOK PACUL'!A:B,2,0)="NOSTOK","E",VLOOKUP(A577,'KATEGORI PACUL'!A:B,2,0)),"E"))</f>
        <v>E</v>
      </c>
      <c r="K577" s="8" t="str">
        <f>IFERROR(VLOOKUP(A577,'NOSTOK PESALAKAN'!A:C,3,0),IFERROR(IF(VLOOKUP(A577,'STOK PESALAKAN'!A:B,2,0)="NOSTOK","E",VLOOKUP(A577,'KATEGORI PESALAKAN'!A:B,2,0)),"E"))</f>
        <v>E</v>
      </c>
      <c r="L577" s="8" t="str">
        <f>IFERROR(VLOOKUP(A577,'NOSTOK CIKDITIRO'!A:C,3,0),IFERROR(IF(VLOOKUP(A577,'STOK CIKDITIRO'!A:B,2,0)="NOSTOK","E",VLOOKUP(A577,'KATEGORI CIKDITIRO'!A:B,2,0)),"E"))</f>
        <v>E</v>
      </c>
      <c r="M577" s="8" t="str">
        <f>IFERROR(VLOOKUP(A577,'NOSTOK TRAYEMAN'!A:C,3,0),IFERROR(IF(VLOOKUP(A577,'STOK TRAYEMAN'!A:B,2,0)="NOSTOK","E",VLOOKUP(A577,'KATEGORI TRAYEMAN'!A:B,2,0)),"E"))</f>
        <v>E</v>
      </c>
      <c r="N577" s="8" t="str">
        <f>IFERROR(VLOOKUP(A577,FR_HITUNG_MINMAX!A:B,2,0),0)</f>
        <v>HANDLE REM MIO J/GT/125/XEON</v>
      </c>
      <c r="O577" s="8" t="str">
        <f>IFERROR(VLOOKUP(A577,FR_HITUNG_MINMAX!A:D,4,0),0)</f>
        <v>ORISIN</v>
      </c>
      <c r="P577" s="8">
        <f>IFERROR(VLOOKUP(A577,FR_HITUNG_MINMAX!A:G,7,0),1)</f>
        <v>1</v>
      </c>
      <c r="Q577" s="11">
        <f>IFERROR(VLOOKUP(A577,FR_HITUNG_MINMAX!A:J,10,0),1)</f>
        <v>1</v>
      </c>
      <c r="R577" s="8">
        <f>IFERROR(VLOOKUP(A577,FR_HITUNG_MINMAX!A:K,11,0),1)</f>
        <v>1</v>
      </c>
      <c r="S577" s="12">
        <f>IFERROR(VLOOKUP(A577,FR_HITUNG_MINMAX!A:F,6,0),0)</f>
        <v>54000</v>
      </c>
      <c r="T577" s="8">
        <f t="shared" si="345"/>
        <v>0</v>
      </c>
      <c r="U577" s="8">
        <f t="shared" si="320"/>
        <v>0</v>
      </c>
      <c r="V577" s="8">
        <f t="shared" si="321"/>
        <v>0</v>
      </c>
      <c r="W577" s="8">
        <f t="shared" si="346"/>
        <v>0</v>
      </c>
      <c r="X577" s="8">
        <f t="shared" si="347"/>
        <v>0</v>
      </c>
      <c r="Y577" s="16"/>
      <c r="Z577" s="15">
        <f t="shared" si="322"/>
        <v>0</v>
      </c>
      <c r="AA577" s="8">
        <f t="shared" si="348"/>
        <v>0</v>
      </c>
      <c r="AB577" s="16"/>
      <c r="AC577" s="15">
        <f t="shared" si="323"/>
        <v>0</v>
      </c>
      <c r="AD577" s="8">
        <f t="shared" si="324"/>
        <v>0</v>
      </c>
      <c r="AE577" s="16"/>
      <c r="AF577" s="15">
        <f t="shared" si="325"/>
        <v>0</v>
      </c>
      <c r="AG577" s="15">
        <f t="shared" si="349"/>
        <v>0</v>
      </c>
      <c r="AH577" s="16"/>
      <c r="AI577" s="15">
        <f t="shared" si="350"/>
        <v>0</v>
      </c>
      <c r="AJ577" s="8">
        <f t="shared" si="351"/>
        <v>0</v>
      </c>
      <c r="AK577" s="8">
        <f t="shared" si="326"/>
        <v>0</v>
      </c>
      <c r="AL577" s="8">
        <f t="shared" si="327"/>
        <v>0</v>
      </c>
      <c r="AM577" s="8">
        <f t="shared" si="352"/>
        <v>0</v>
      </c>
      <c r="AN577" s="8">
        <f t="shared" si="353"/>
        <v>0</v>
      </c>
      <c r="AO577" s="8">
        <f>IFERROR(VLOOKUP(A577,PERSAMAAN!B:D,3,0),AN577)</f>
        <v>0</v>
      </c>
      <c r="AP577" s="1"/>
      <c r="AQ577" s="8">
        <f t="shared" si="328"/>
        <v>0</v>
      </c>
      <c r="AR577" s="8" t="str">
        <f>IF(AQ577=0,"-",VLOOKUP(A577,FR_HITUNG_MINMAX!A:H,8,0))</f>
        <v>-</v>
      </c>
      <c r="AS577" s="1"/>
      <c r="AT577" s="8" t="str">
        <f t="shared" si="329"/>
        <v>-</v>
      </c>
      <c r="AU577" s="12">
        <f t="shared" si="330"/>
        <v>0</v>
      </c>
      <c r="AV577" s="12">
        <f t="shared" si="331"/>
        <v>0</v>
      </c>
      <c r="AW577" s="8">
        <f t="shared" si="354"/>
        <v>0</v>
      </c>
      <c r="AX577" s="1"/>
      <c r="AY577" s="8">
        <f t="shared" si="332"/>
        <v>0</v>
      </c>
      <c r="AZ577" s="8" t="str">
        <f>IF(AY577=0,"-",VLOOKUP(A577,FR_HITUNG_MINMAX!A:I,9,0))</f>
        <v>-</v>
      </c>
      <c r="BB577" s="8" t="str">
        <f t="shared" si="333"/>
        <v>-</v>
      </c>
      <c r="BC577" s="12">
        <f t="shared" si="334"/>
        <v>0</v>
      </c>
      <c r="BD577" s="12">
        <f t="shared" si="335"/>
        <v>0</v>
      </c>
      <c r="BE577" s="16"/>
      <c r="BF577" s="8">
        <f>SUMIF('REALISASI ORDER'!C:C,A577,'REALISASI ORDER'!E:E)</f>
        <v>0</v>
      </c>
      <c r="BG577" s="8">
        <f t="shared" si="355"/>
        <v>0</v>
      </c>
      <c r="BH577" s="8">
        <f t="shared" si="336"/>
        <v>0</v>
      </c>
      <c r="BI577" s="8">
        <f t="shared" si="337"/>
        <v>0</v>
      </c>
      <c r="BJ577" s="8">
        <f t="shared" si="356"/>
        <v>0</v>
      </c>
      <c r="BK577" s="33">
        <f t="shared" si="357"/>
        <v>0</v>
      </c>
      <c r="BL577" s="33">
        <f t="shared" si="338"/>
        <v>0</v>
      </c>
      <c r="BM577" s="33">
        <f t="shared" si="339"/>
        <v>0</v>
      </c>
      <c r="BN577" s="33">
        <f t="shared" si="358"/>
        <v>0</v>
      </c>
      <c r="BO577" s="8">
        <f t="shared" si="340"/>
        <v>0</v>
      </c>
      <c r="BP577" s="8">
        <f t="shared" si="341"/>
        <v>0</v>
      </c>
      <c r="BQ577" s="8">
        <f t="shared" si="342"/>
        <v>0</v>
      </c>
      <c r="BR577" s="8">
        <f>IFERROR(ROUNDDOWN(BF577*BN577/(BK577+BL577+BM577+BN),0),0)</f>
        <v>0</v>
      </c>
      <c r="BS577" s="8" t="str">
        <f t="shared" si="343"/>
        <v>1LB-H3912-00</v>
      </c>
      <c r="BT577" s="8">
        <f>SUMIF(FR_HITUNG_MINMAX!A:A,ORDER!A577,FR_HITUNG_MINMAX!AS:AS)</f>
        <v>0</v>
      </c>
      <c r="BU577" s="8">
        <f t="shared" si="359"/>
        <v>0</v>
      </c>
      <c r="BV577" s="8" t="str">
        <f t="shared" si="344"/>
        <v>-</v>
      </c>
      <c r="BW577" s="8" t="e">
        <f>VLOOKUP(A577,'STOK PESALAKAN'!A:F,6,0)</f>
        <v>#N/A</v>
      </c>
    </row>
    <row r="578" spans="1:75">
      <c r="A578" s="41" t="s">
        <v>666</v>
      </c>
      <c r="B578" s="99">
        <f>IFERROR(IFERROR(VLOOKUP(A578,'STOK PACUL'!C:H,6,0),VLOOKUP(A578,'KATEGORI PACUL'!A:C,3,0)),0)</f>
        <v>4</v>
      </c>
      <c r="C578" s="8">
        <f>IFERROR(VLOOKUP(A578,'KATEGORI PACUL'!A:D,4,0),0)</f>
        <v>9</v>
      </c>
      <c r="D578" s="99">
        <f>IFERROR(IFERROR(VLOOKUP(A578,'STOK PESALAKAN'!C:H,6,0),VLOOKUP(A578,'KATEGORI PESALAKAN'!A:C,3,0)),0)</f>
        <v>3</v>
      </c>
      <c r="E578" s="8">
        <f>IFERROR(VLOOKUP(A578,'KATEGORI PESALAKAN'!A:D,4,0),0)</f>
        <v>7</v>
      </c>
      <c r="F578" s="99">
        <f>IFERROR(IFERROR(VLOOKUP(A578,'STOK CIKDITIRO'!C:H,6,0),VLOOKUP(A578,'KATEGORI CIKDITIRO'!A:C,3,0)),0)</f>
        <v>1</v>
      </c>
      <c r="G578" s="8">
        <f>IFERROR(VLOOKUP(A578,'KATEGORI CIKDITIRO'!A:D,4,0),0)</f>
        <v>10</v>
      </c>
      <c r="H578" s="99">
        <f>IFERROR(IFERROR(VLOOKUP(A578,'STOK TRAYEMAN'!C:H,6,0),VLOOKUP(A578,'KATEGORI TRAYEMAN'!A:C,3,0)),0)</f>
        <v>3</v>
      </c>
      <c r="I578" s="8">
        <f>IFERROR(VLOOKUP(A578,'KATEGORI TRAYEMAN'!A:D,4,0),0)</f>
        <v>3</v>
      </c>
      <c r="J578" s="8" t="str">
        <f>IFERROR(VLOOKUP(A578,'NOSTOK PACUL'!A:C,3,0),IFERROR(IF(VLOOKUP(A578,'STOK PACUL'!A:B,2,0)="NOSTOK","E",VLOOKUP(A578,'KATEGORI PACUL'!A:B,2,0)),"E"))</f>
        <v>A</v>
      </c>
      <c r="K578" s="8" t="str">
        <f>IFERROR(VLOOKUP(A578,'NOSTOK PESALAKAN'!A:C,3,0),IFERROR(IF(VLOOKUP(A578,'STOK PESALAKAN'!A:B,2,0)="NOSTOK","E",VLOOKUP(A578,'KATEGORI PESALAKAN'!A:B,2,0)),"E"))</f>
        <v>B</v>
      </c>
      <c r="L578" s="8" t="str">
        <f>IFERROR(VLOOKUP(A578,'NOSTOK CIKDITIRO'!A:C,3,0),IFERROR(IF(VLOOKUP(A578,'STOK CIKDITIRO'!A:B,2,0)="NOSTOK","E",VLOOKUP(A578,'KATEGORI CIKDITIRO'!A:B,2,0)),"E"))</f>
        <v>B</v>
      </c>
      <c r="M578" s="8" t="str">
        <f>IFERROR(VLOOKUP(A578,'NOSTOK TRAYEMAN'!A:C,3,0),IFERROR(IF(VLOOKUP(A578,'STOK TRAYEMAN'!A:B,2,0)="NOSTOK","E",VLOOKUP(A578,'KATEGORI TRAYEMAN'!A:B,2,0)),"E"))</f>
        <v>D</v>
      </c>
      <c r="N578" s="8" t="str">
        <f>IFERROR(VLOOKUP(A578,FR_HITUNG_MINMAX!A:B,2,0),0)</f>
        <v>OLI MATIC SHELL ADVANCE AX7 0,8L 10W-30</v>
      </c>
      <c r="O578" s="8" t="str">
        <f>IFERROR(VLOOKUP(A578,FR_HITUNG_MINMAX!A:D,4,0),0)</f>
        <v>OLIGEN</v>
      </c>
      <c r="P578" s="8">
        <f>IFERROR(VLOOKUP(A578,FR_HITUNG_MINMAX!A:G,7,0),1)</f>
        <v>1</v>
      </c>
      <c r="Q578" s="11">
        <f>IFERROR(VLOOKUP(A578,FR_HITUNG_MINMAX!A:J,10,0),1)</f>
        <v>1</v>
      </c>
      <c r="R578" s="8">
        <f>IFERROR(VLOOKUP(A578,FR_HITUNG_MINMAX!A:K,11,0),1)</f>
        <v>1</v>
      </c>
      <c r="S578" s="12">
        <f>IFERROR(VLOOKUP(A578,FR_HITUNG_MINMAX!A:F,6,0),0)</f>
        <v>44500</v>
      </c>
      <c r="T578" s="8">
        <f t="shared" si="345"/>
        <v>-5</v>
      </c>
      <c r="U578" s="8">
        <f t="shared" si="320"/>
        <v>-4</v>
      </c>
      <c r="V578" s="8">
        <f t="shared" si="321"/>
        <v>-9</v>
      </c>
      <c r="W578" s="8">
        <f t="shared" si="346"/>
        <v>0</v>
      </c>
      <c r="X578" s="8">
        <f t="shared" si="347"/>
        <v>0</v>
      </c>
      <c r="Y578" s="16"/>
      <c r="Z578" s="15">
        <f t="shared" si="322"/>
        <v>0</v>
      </c>
      <c r="AA578" s="8">
        <f t="shared" si="348"/>
        <v>0</v>
      </c>
      <c r="AB578" s="16"/>
      <c r="AC578" s="15">
        <f t="shared" si="323"/>
        <v>0</v>
      </c>
      <c r="AD578" s="8">
        <f t="shared" si="324"/>
        <v>0</v>
      </c>
      <c r="AE578" s="16"/>
      <c r="AF578" s="15">
        <f t="shared" si="325"/>
        <v>0</v>
      </c>
      <c r="AG578" s="15">
        <f t="shared" si="349"/>
        <v>0</v>
      </c>
      <c r="AH578" s="16"/>
      <c r="AI578" s="15">
        <f t="shared" si="350"/>
        <v>0</v>
      </c>
      <c r="AJ578" s="8">
        <f t="shared" si="351"/>
        <v>0</v>
      </c>
      <c r="AK578" s="8">
        <f t="shared" si="326"/>
        <v>2</v>
      </c>
      <c r="AL578" s="8">
        <f t="shared" si="327"/>
        <v>7</v>
      </c>
      <c r="AM578" s="8">
        <f t="shared" si="352"/>
        <v>0</v>
      </c>
      <c r="AN578" s="8">
        <f t="shared" si="353"/>
        <v>9</v>
      </c>
      <c r="AO578" s="8">
        <f>IFERROR(VLOOKUP(A578,PERSAMAAN!B:D,3,0),AN578)</f>
        <v>9</v>
      </c>
      <c r="AP578" s="1">
        <v>0</v>
      </c>
      <c r="AQ578" s="8">
        <f t="shared" si="328"/>
        <v>0</v>
      </c>
      <c r="AR578" s="8" t="str">
        <f>IF(AQ578=0,"-",VLOOKUP(A578,FR_HITUNG_MINMAX!A:H,8,0))</f>
        <v>-</v>
      </c>
      <c r="AS578" s="1"/>
      <c r="AT578" s="8" t="str">
        <f t="shared" si="329"/>
        <v>-</v>
      </c>
      <c r="AU578" s="12">
        <f t="shared" si="330"/>
        <v>0</v>
      </c>
      <c r="AV578" s="12">
        <f t="shared" si="331"/>
        <v>0</v>
      </c>
      <c r="AW578" s="8">
        <f t="shared" si="354"/>
        <v>33</v>
      </c>
      <c r="AX578" s="1"/>
      <c r="AY578" s="8">
        <f t="shared" si="332"/>
        <v>33</v>
      </c>
      <c r="AZ578" s="8" t="str">
        <f>IF(AY578=0,"-",VLOOKUP(A578,FR_HITUNG_MINMAX!A:I,9,0))</f>
        <v/>
      </c>
      <c r="BB578" s="8" t="str">
        <f t="shared" si="333"/>
        <v/>
      </c>
      <c r="BC578" s="12">
        <f t="shared" si="334"/>
        <v>1468500</v>
      </c>
      <c r="BD578" s="12">
        <f t="shared" si="335"/>
        <v>21965380</v>
      </c>
      <c r="BE578" s="16"/>
      <c r="BF578" s="8">
        <f>SUMIF('REALISASI ORDER'!C:C,A578,'REALISASI ORDER'!E:E)</f>
        <v>0</v>
      </c>
      <c r="BG578" s="8">
        <f t="shared" si="355"/>
        <v>4</v>
      </c>
      <c r="BH578" s="8">
        <f t="shared" si="336"/>
        <v>3</v>
      </c>
      <c r="BI578" s="8">
        <f t="shared" si="337"/>
        <v>1</v>
      </c>
      <c r="BJ578" s="8">
        <f t="shared" si="356"/>
        <v>3</v>
      </c>
      <c r="BK578" s="33">
        <f t="shared" si="357"/>
        <v>0</v>
      </c>
      <c r="BL578" s="33">
        <f t="shared" si="338"/>
        <v>4</v>
      </c>
      <c r="BM578" s="33">
        <f t="shared" si="339"/>
        <v>9</v>
      </c>
      <c r="BN578" s="33">
        <f t="shared" si="358"/>
        <v>0</v>
      </c>
      <c r="BO578" s="8">
        <f t="shared" si="340"/>
        <v>0</v>
      </c>
      <c r="BP578" s="8">
        <f t="shared" si="341"/>
        <v>0</v>
      </c>
      <c r="BQ578" s="8">
        <f t="shared" si="342"/>
        <v>0</v>
      </c>
      <c r="BR578" s="8">
        <f>IFERROR(ROUNDDOWN(BF578*BN578/(BK578+BL578+BM578+BN),0),0)</f>
        <v>0</v>
      </c>
      <c r="BS578" s="8" t="str">
        <f t="shared" si="343"/>
        <v>5011987101166</v>
      </c>
      <c r="BT578" s="8">
        <f>SUMIF(FR_HITUNG_MINMAX!A:A,ORDER!A578,FR_HITUNG_MINMAX!AS:AS)</f>
        <v>10</v>
      </c>
      <c r="BU578" s="8">
        <f t="shared" si="359"/>
        <v>0</v>
      </c>
      <c r="BV578" s="8" t="str">
        <f t="shared" si="344"/>
        <v>-</v>
      </c>
      <c r="BW578" s="8" t="str">
        <f>VLOOKUP(A578,'STOK PESALAKAN'!A:F,6,0)</f>
        <v/>
      </c>
    </row>
    <row r="579" spans="1:75">
      <c r="A579" s="41" t="s">
        <v>7772</v>
      </c>
      <c r="B579" s="99">
        <f>IFERROR(IFERROR(VLOOKUP(A579,'STOK PACUL'!C:H,6,0),VLOOKUP(A579,'KATEGORI PACUL'!A:C,3,0)),0)</f>
        <v>0</v>
      </c>
      <c r="C579" s="8">
        <f>IFERROR(VLOOKUP(A579,'KATEGORI PACUL'!A:D,4,0),0)</f>
        <v>2</v>
      </c>
      <c r="D579" s="99">
        <f>IFERROR(IFERROR(VLOOKUP(A579,'STOK PESALAKAN'!C:H,6,0),VLOOKUP(A579,'KATEGORI PESALAKAN'!A:C,3,0)),0)</f>
        <v>2</v>
      </c>
      <c r="E579" s="8">
        <f>IFERROR(VLOOKUP(A579,'KATEGORI PESALAKAN'!A:D,4,0),0)</f>
        <v>0</v>
      </c>
      <c r="F579" s="99">
        <f>IFERROR(IFERROR(VLOOKUP(A579,'STOK CIKDITIRO'!C:H,6,0),VLOOKUP(A579,'KATEGORI CIKDITIRO'!A:C,3,0)),0)</f>
        <v>2</v>
      </c>
      <c r="G579" s="8">
        <f>IFERROR(VLOOKUP(A579,'KATEGORI CIKDITIRO'!A:D,4,0),0)</f>
        <v>0</v>
      </c>
      <c r="H579" s="99">
        <f>IFERROR(IFERROR(VLOOKUP(A579,'STOK TRAYEMAN'!C:H,6,0),VLOOKUP(A579,'KATEGORI TRAYEMAN'!A:C,3,0)),0)</f>
        <v>0</v>
      </c>
      <c r="I579" s="8">
        <f>IFERROR(VLOOKUP(A579,'KATEGORI TRAYEMAN'!A:D,4,0),0)</f>
        <v>0</v>
      </c>
      <c r="J579" s="8" t="str">
        <f>IFERROR(VLOOKUP(A579,'NOSTOK PACUL'!A:C,3,0),IFERROR(IF(VLOOKUP(A579,'STOK PACUL'!A:B,2,0)="NOSTOK","E",VLOOKUP(A579,'KATEGORI PACUL'!A:B,2,0)),"E"))</f>
        <v>D</v>
      </c>
      <c r="K579" s="8" t="str">
        <f>IFERROR(VLOOKUP(A579,'NOSTOK PESALAKAN'!A:C,3,0),IFERROR(IF(VLOOKUP(A579,'STOK PESALAKAN'!A:B,2,0)="NOSTOK","E",VLOOKUP(A579,'KATEGORI PESALAKAN'!A:B,2,0)),"E"))</f>
        <v>E</v>
      </c>
      <c r="L579" s="8" t="str">
        <f>IFERROR(VLOOKUP(A579,'NOSTOK CIKDITIRO'!A:C,3,0),IFERROR(IF(VLOOKUP(A579,'STOK CIKDITIRO'!A:B,2,0)="NOSTOK","E",VLOOKUP(A579,'KATEGORI CIKDITIRO'!A:B,2,0)),"E"))</f>
        <v>E</v>
      </c>
      <c r="M579" s="8" t="str">
        <f>IFERROR(VLOOKUP(A579,'NOSTOK TRAYEMAN'!A:C,3,0),IFERROR(IF(VLOOKUP(A579,'STOK TRAYEMAN'!A:B,2,0)="NOSTOK","E",VLOOKUP(A579,'KATEGORI TRAYEMAN'!A:B,2,0)),"E"))</f>
        <v>E</v>
      </c>
      <c r="N579" s="8" t="str">
        <f>IFERROR(VLOOKUP(A579,FR_HITUNG_MINMAX!A:B,2,0),0)</f>
        <v>SIKRING TANCAP KECIL KOTAK 20A IMI</v>
      </c>
      <c r="O579" s="8" t="str">
        <f>IFERROR(VLOOKUP(A579,FR_HITUNG_MINMAX!A:D,4,0),0)</f>
        <v>IMITAS</v>
      </c>
      <c r="P579" s="8">
        <f>IFERROR(VLOOKUP(A579,FR_HITUNG_MINMAX!A:G,7,0),1)</f>
        <v>1</v>
      </c>
      <c r="Q579" s="11">
        <f>IFERROR(VLOOKUP(A579,FR_HITUNG_MINMAX!A:J,10,0),1)</f>
        <v>1</v>
      </c>
      <c r="R579" s="8">
        <f>IFERROR(VLOOKUP(A579,FR_HITUNG_MINMAX!A:K,11,0),1)</f>
        <v>1</v>
      </c>
      <c r="S579" s="12">
        <f>IFERROR(VLOOKUP(A579,FR_HITUNG_MINMAX!A:F,6,0),0)</f>
        <v>1000</v>
      </c>
      <c r="T579" s="8">
        <f t="shared" si="345"/>
        <v>-2</v>
      </c>
      <c r="U579" s="8">
        <f t="shared" si="320"/>
        <v>2</v>
      </c>
      <c r="V579" s="8">
        <f t="shared" si="321"/>
        <v>2</v>
      </c>
      <c r="W579" s="8">
        <f t="shared" si="346"/>
        <v>0</v>
      </c>
      <c r="X579" s="8">
        <f t="shared" si="347"/>
        <v>0</v>
      </c>
      <c r="Y579" s="16"/>
      <c r="Z579" s="15">
        <f t="shared" si="322"/>
        <v>0</v>
      </c>
      <c r="AA579" s="8">
        <f t="shared" si="348"/>
        <v>2</v>
      </c>
      <c r="AB579" s="16"/>
      <c r="AC579" s="15">
        <f t="shared" si="323"/>
        <v>0</v>
      </c>
      <c r="AD579" s="8">
        <f t="shared" si="324"/>
        <v>0</v>
      </c>
      <c r="AE579" s="16"/>
      <c r="AF579" s="15">
        <f t="shared" si="325"/>
        <v>0</v>
      </c>
      <c r="AG579" s="15">
        <f t="shared" si="349"/>
        <v>0</v>
      </c>
      <c r="AH579" s="16"/>
      <c r="AI579" s="15">
        <f t="shared" si="350"/>
        <v>0</v>
      </c>
      <c r="AJ579" s="8">
        <f t="shared" si="351"/>
        <v>4</v>
      </c>
      <c r="AK579" s="8">
        <f t="shared" si="326"/>
        <v>0</v>
      </c>
      <c r="AL579" s="8">
        <f t="shared" si="327"/>
        <v>0</v>
      </c>
      <c r="AM579" s="8">
        <f t="shared" si="352"/>
        <v>0</v>
      </c>
      <c r="AN579" s="8">
        <f t="shared" si="353"/>
        <v>4</v>
      </c>
      <c r="AO579" s="8">
        <f>IFERROR(VLOOKUP(A579,PERSAMAAN!B:D,3,0),AN579)</f>
        <v>4</v>
      </c>
      <c r="AP579" s="1">
        <v>10</v>
      </c>
      <c r="AQ579" s="8">
        <f t="shared" si="328"/>
        <v>10</v>
      </c>
      <c r="AR579" s="8" t="str">
        <f>IF(AQ579=0,"-",VLOOKUP(A579,FR_HITUNG_MINMAX!A:H,8,0))</f>
        <v/>
      </c>
      <c r="AS579" s="1" t="s">
        <v>30</v>
      </c>
      <c r="AT579" s="8" t="str">
        <f t="shared" si="329"/>
        <v>GSM</v>
      </c>
      <c r="AU579" s="12">
        <f t="shared" si="330"/>
        <v>10000</v>
      </c>
      <c r="AV579" s="12">
        <f t="shared" si="331"/>
        <v>2132750</v>
      </c>
      <c r="AW579" s="8" t="b">
        <f t="shared" si="354"/>
        <v>0</v>
      </c>
      <c r="AX579" s="1"/>
      <c r="AY579" s="8">
        <f t="shared" si="332"/>
        <v>0</v>
      </c>
      <c r="AZ579" s="8" t="str">
        <f>IF(AY579=0,"-",VLOOKUP(A579,FR_HITUNG_MINMAX!A:I,9,0))</f>
        <v>-</v>
      </c>
      <c r="BB579" s="8" t="str">
        <f t="shared" si="333"/>
        <v>-</v>
      </c>
      <c r="BC579" s="12">
        <f t="shared" si="334"/>
        <v>0</v>
      </c>
      <c r="BD579" s="12">
        <f t="shared" si="335"/>
        <v>0</v>
      </c>
      <c r="BE579" s="16"/>
      <c r="BF579" s="8">
        <f>SUMIF('REALISASI ORDER'!C:C,A579,'REALISASI ORDER'!E:E)</f>
        <v>0</v>
      </c>
      <c r="BG579" s="8">
        <f t="shared" si="355"/>
        <v>0</v>
      </c>
      <c r="BH579" s="8">
        <f t="shared" si="336"/>
        <v>2</v>
      </c>
      <c r="BI579" s="8">
        <f t="shared" si="337"/>
        <v>2</v>
      </c>
      <c r="BJ579" s="8">
        <f t="shared" si="356"/>
        <v>0</v>
      </c>
      <c r="BK579" s="33">
        <f t="shared" si="357"/>
        <v>2</v>
      </c>
      <c r="BL579" s="33">
        <f t="shared" si="338"/>
        <v>0</v>
      </c>
      <c r="BM579" s="33">
        <f t="shared" si="339"/>
        <v>0</v>
      </c>
      <c r="BN579" s="33">
        <f t="shared" si="358"/>
        <v>0</v>
      </c>
      <c r="BO579" s="8">
        <f t="shared" si="340"/>
        <v>0</v>
      </c>
      <c r="BP579" s="8">
        <f t="shared" si="341"/>
        <v>0</v>
      </c>
      <c r="BQ579" s="8">
        <f t="shared" si="342"/>
        <v>0</v>
      </c>
      <c r="BR579" s="8">
        <f>IFERROR(ROUNDDOWN(BF579*BN579/(BK579+BL579+BM579+BN),0),0)</f>
        <v>0</v>
      </c>
      <c r="BS579" s="8" t="str">
        <f t="shared" si="343"/>
        <v>SKRK20</v>
      </c>
      <c r="BT579" s="8">
        <f>SUMIF(FR_HITUNG_MINMAX!A:A,ORDER!A579,FR_HITUNG_MINMAX!AS:AS)</f>
        <v>1</v>
      </c>
      <c r="BU579" s="8">
        <f t="shared" si="359"/>
        <v>0</v>
      </c>
      <c r="BV579" s="8" t="str">
        <f t="shared" si="344"/>
        <v>GSM</v>
      </c>
      <c r="BW579" s="8" t="str">
        <f>VLOOKUP(A579,'STOK PESALAKAN'!A:F,6,0)</f>
        <v/>
      </c>
    </row>
    <row r="580" spans="1:75">
      <c r="A580" s="41" t="s">
        <v>1734</v>
      </c>
      <c r="B580" s="99">
        <f>IFERROR(IFERROR(VLOOKUP(A580,'STOK PACUL'!C:H,6,0),VLOOKUP(A580,'KATEGORI PACUL'!A:C,3,0)),0)</f>
        <v>0</v>
      </c>
      <c r="C580" s="8">
        <f>IFERROR(VLOOKUP(A580,'KATEGORI PACUL'!A:D,4,0),0)</f>
        <v>0</v>
      </c>
      <c r="D580" s="99">
        <f>IFERROR(IFERROR(VLOOKUP(A580,'STOK PESALAKAN'!C:H,6,0),VLOOKUP(A580,'KATEGORI PESALAKAN'!A:C,3,0)),0)</f>
        <v>0</v>
      </c>
      <c r="E580" s="8">
        <f>IFERROR(VLOOKUP(A580,'KATEGORI PESALAKAN'!A:D,4,0),0)</f>
        <v>0</v>
      </c>
      <c r="F580" s="99">
        <f>IFERROR(IFERROR(VLOOKUP(A580,'STOK CIKDITIRO'!C:H,6,0),VLOOKUP(A580,'KATEGORI CIKDITIRO'!A:C,3,0)),0)</f>
        <v>0</v>
      </c>
      <c r="G580" s="8">
        <f>IFERROR(VLOOKUP(A580,'KATEGORI CIKDITIRO'!A:D,4,0),0)</f>
        <v>0</v>
      </c>
      <c r="H580" s="99">
        <f>IFERROR(IFERROR(VLOOKUP(A580,'STOK TRAYEMAN'!C:H,6,0),VLOOKUP(A580,'KATEGORI TRAYEMAN'!A:C,3,0)),0)</f>
        <v>0</v>
      </c>
      <c r="I580" s="8">
        <f>IFERROR(VLOOKUP(A580,'KATEGORI TRAYEMAN'!A:D,4,0),0)</f>
        <v>0</v>
      </c>
      <c r="J580" s="8" t="str">
        <f>IFERROR(VLOOKUP(A580,'NOSTOK PACUL'!A:C,3,0),IFERROR(IF(VLOOKUP(A580,'STOK PACUL'!A:B,2,0)="NOSTOK","E",VLOOKUP(A580,'KATEGORI PACUL'!A:B,2,0)),"E"))</f>
        <v>E</v>
      </c>
      <c r="K580" s="8" t="str">
        <f>IFERROR(VLOOKUP(A580,'NOSTOK PESALAKAN'!A:C,3,0),IFERROR(IF(VLOOKUP(A580,'STOK PESALAKAN'!A:B,2,0)="NOSTOK","E",VLOOKUP(A580,'KATEGORI PESALAKAN'!A:B,2,0)),"E"))</f>
        <v>E</v>
      </c>
      <c r="L580" s="8" t="str">
        <f>IFERROR(VLOOKUP(A580,'NOSTOK CIKDITIRO'!A:C,3,0),IFERROR(IF(VLOOKUP(A580,'STOK CIKDITIRO'!A:B,2,0)="NOSTOK","E",VLOOKUP(A580,'KATEGORI CIKDITIRO'!A:B,2,0)),"E"))</f>
        <v>E</v>
      </c>
      <c r="M580" s="8" t="str">
        <f>IFERROR(VLOOKUP(A580,'NOSTOK TRAYEMAN'!A:C,3,0),IFERROR(IF(VLOOKUP(A580,'STOK TRAYEMAN'!A:B,2,0)="NOSTOK","E",VLOOKUP(A580,'KATEGORI TRAYEMAN'!A:B,2,0)),"E"))</f>
        <v>E</v>
      </c>
      <c r="N580" s="8" t="str">
        <f>IFERROR(VLOOKUP(A580,FR_HITUNG_MINMAX!A:B,2,0),0)</f>
        <v>SEHER SET STD VARIO 125 AHM</v>
      </c>
      <c r="O580" s="8" t="str">
        <f>IFERROR(VLOOKUP(A580,FR_HITUNG_MINMAX!A:D,4,0),0)</f>
        <v>ORISIN</v>
      </c>
      <c r="P580" s="8">
        <f>IFERROR(VLOOKUP(A580,FR_HITUNG_MINMAX!A:G,7,0),1)</f>
        <v>1</v>
      </c>
      <c r="Q580" s="11">
        <f>IFERROR(VLOOKUP(A580,FR_HITUNG_MINMAX!A:J,10,0),1)</f>
        <v>1</v>
      </c>
      <c r="R580" s="8">
        <f>IFERROR(VLOOKUP(A580,FR_HITUNG_MINMAX!A:K,11,0),1)</f>
        <v>1</v>
      </c>
      <c r="S580" s="12">
        <f>IFERROR(VLOOKUP(A580,FR_HITUNG_MINMAX!A:F,6,0),0)</f>
        <v>132000</v>
      </c>
      <c r="T580" s="8">
        <f t="shared" si="345"/>
        <v>0</v>
      </c>
      <c r="U580" s="8">
        <f t="shared" ref="U580:U643" si="360">D580-E580</f>
        <v>0</v>
      </c>
      <c r="V580" s="8">
        <f t="shared" ref="V580:V643" si="361">F580-G580</f>
        <v>0</v>
      </c>
      <c r="W580" s="8">
        <f t="shared" si="346"/>
        <v>0</v>
      </c>
      <c r="X580" s="8">
        <f t="shared" si="347"/>
        <v>0</v>
      </c>
      <c r="Y580" s="16"/>
      <c r="Z580" s="15">
        <f t="shared" ref="Z580:Z643" si="362">IF(ISBLANK(Y580),0,Y580)</f>
        <v>0</v>
      </c>
      <c r="AA580" s="8">
        <f t="shared" si="348"/>
        <v>0</v>
      </c>
      <c r="AB580" s="16"/>
      <c r="AC580" s="15">
        <f t="shared" ref="AC580:AC643" si="363">IF(ISBLANK(AB580),0,AB580)</f>
        <v>0</v>
      </c>
      <c r="AD580" s="8">
        <f t="shared" ref="AD580:AD643" si="364">IF(AND(T580&gt;0,U580&gt;0,U580&gt;V580+1,E580&gt;0,V580&lt;1),IF(U580/2&gt;G580,G580+1,ROUNDUP(U580/2,0)),0)</f>
        <v>0</v>
      </c>
      <c r="AE580" s="16"/>
      <c r="AF580" s="15">
        <f t="shared" ref="AF580:AF643" si="365">IF(ISBLANK(AE580),0,AE580)</f>
        <v>0</v>
      </c>
      <c r="AG580" s="15">
        <f t="shared" si="349"/>
        <v>0</v>
      </c>
      <c r="AH580" s="16"/>
      <c r="AI580" s="15">
        <f t="shared" si="350"/>
        <v>0</v>
      </c>
      <c r="AJ580" s="8">
        <f t="shared" si="351"/>
        <v>0</v>
      </c>
      <c r="AK580" s="8">
        <f t="shared" ref="AK580:AK643" si="366">ROUND(IF(K580="E",0,IF(AND(K580="D",D580&gt;=1),0,IF(K580="D",1-D580,IF(E580*0.75-D580-Z580+AC580&lt;0,0,E580*0.75-D580-Z580+AC580)))),0)</f>
        <v>0</v>
      </c>
      <c r="AL580" s="8">
        <f t="shared" ref="AL580:AL643" si="367">ROUND(IF(L580="E",0,IF(AND(L580="D",F580&gt;=1),0,IF(L580="D",1-F580,IF(G580*0.75-F580-AF580&lt;0,0,G580*0.75-F580-AF580)))),0)</f>
        <v>0</v>
      </c>
      <c r="AM580" s="8">
        <f t="shared" si="352"/>
        <v>0</v>
      </c>
      <c r="AN580" s="8">
        <f t="shared" si="353"/>
        <v>0</v>
      </c>
      <c r="AO580" s="8">
        <f>IFERROR(VLOOKUP(A580,PERSAMAAN!B:D,3,0),AN580)</f>
        <v>0</v>
      </c>
      <c r="AP580" s="1"/>
      <c r="AQ580" s="8">
        <f t="shared" ref="AQ580:AQ643" si="368">IF(ISBLANK(AP580),AN580,AP580)</f>
        <v>0</v>
      </c>
      <c r="AR580" s="8" t="str">
        <f>IF(AQ580=0,"-",VLOOKUP(A580,FR_HITUNG_MINMAX!A:H,8,0))</f>
        <v>-</v>
      </c>
      <c r="AS580" s="1"/>
      <c r="AT580" s="8" t="str">
        <f t="shared" ref="AT580:AT643" si="369">IF(ISBLANK(AS580),AR580,AS580)</f>
        <v>-</v>
      </c>
      <c r="AU580" s="12">
        <f t="shared" ref="AU580:AU643" si="370">AQ580*S580*R580</f>
        <v>0</v>
      </c>
      <c r="AV580" s="12">
        <f t="shared" ref="AV580:AV643" si="371">SUMIF(AT:AT,AT580,AU:AU)</f>
        <v>0</v>
      </c>
      <c r="AW580" s="8">
        <f t="shared" si="354"/>
        <v>0</v>
      </c>
      <c r="AX580" s="1"/>
      <c r="AY580" s="8">
        <f t="shared" ref="AY580:AY643" si="372">IF(ISBLANK(AX580),IF(OR(AW580&lt;0,AW580=FALSE),0,AW580),AX580)</f>
        <v>0</v>
      </c>
      <c r="AZ580" s="8" t="str">
        <f>IF(AY580=0,"-",VLOOKUP(A580,FR_HITUNG_MINMAX!A:I,9,0))</f>
        <v>-</v>
      </c>
      <c r="BB580" s="8" t="str">
        <f t="shared" ref="BB580:BB643" si="373">IF(ISBLANK(BA580),AZ580,BA580)</f>
        <v>-</v>
      </c>
      <c r="BC580" s="12">
        <f t="shared" ref="BC580:BC643" si="374">AY580*S580*R580</f>
        <v>0</v>
      </c>
      <c r="BD580" s="12">
        <f t="shared" ref="BD580:BD643" si="375">SUMIF(BB:BB,BB580,BC:BC)</f>
        <v>0</v>
      </c>
      <c r="BE580" s="16"/>
      <c r="BF580" s="8">
        <f>SUMIF('REALISASI ORDER'!C:C,A580,'REALISASI ORDER'!E:E)</f>
        <v>0</v>
      </c>
      <c r="BG580" s="8">
        <f t="shared" si="355"/>
        <v>0</v>
      </c>
      <c r="BH580" s="8">
        <f t="shared" ref="BH580:BH643" si="376">D580+Z580-AC580-AF580</f>
        <v>0</v>
      </c>
      <c r="BI580" s="8">
        <f t="shared" ref="BI580:BI643" si="377">F580+AF580</f>
        <v>0</v>
      </c>
      <c r="BJ580" s="8">
        <f t="shared" si="356"/>
        <v>0</v>
      </c>
      <c r="BK580" s="33">
        <f t="shared" si="357"/>
        <v>0</v>
      </c>
      <c r="BL580" s="33">
        <f t="shared" ref="BL580:BL643" si="378">IFERROR(IF((E580-BH580)&lt;0,0,(E580-BH580)),0)</f>
        <v>0</v>
      </c>
      <c r="BM580" s="33">
        <f t="shared" ref="BM580:BM643" si="379">IFERROR(IF((G580-BI580)&lt;0,0,(G580-BI580)),0)</f>
        <v>0</v>
      </c>
      <c r="BN580" s="33">
        <f t="shared" si="358"/>
        <v>0</v>
      </c>
      <c r="BO580" s="8">
        <f t="shared" ref="BO580:BO643" si="380">IFERROR(ROUNDDOWN(BF580*BK580/(BK580+BL580+BM580),0),0)</f>
        <v>0</v>
      </c>
      <c r="BP580" s="8">
        <f t="shared" ref="BP580:BP643" si="381">IFERROR(ROUNDUP(BF580*BL580/(BK580+BL580+BM580),0),0)</f>
        <v>0</v>
      </c>
      <c r="BQ580" s="8">
        <f t="shared" ref="BQ580:BQ643" si="382">IFERROR(ROUNDDOWN(BF580*BM580/(BK580+BL580+BM580),0),0)</f>
        <v>0</v>
      </c>
      <c r="BR580" s="8">
        <f>IFERROR(ROUNDDOWN(BF580*BN580/(BK580+BL580+BM580+BN),0),0)</f>
        <v>0</v>
      </c>
      <c r="BS580" s="8" t="str">
        <f t="shared" ref="BS580:BS643" si="383">A580</f>
        <v>131A1-KWN-902</v>
      </c>
      <c r="BT580" s="8">
        <f>SUMIF(FR_HITUNG_MINMAX!A:A,ORDER!A580,FR_HITUNG_MINMAX!AS:AS)</f>
        <v>0</v>
      </c>
      <c r="BU580" s="8">
        <f t="shared" si="359"/>
        <v>0</v>
      </c>
      <c r="BV580" s="8" t="str">
        <f t="shared" ref="BV580:BV643" si="384">AT580</f>
        <v>-</v>
      </c>
      <c r="BW580" s="8" t="e">
        <f>VLOOKUP(A580,'STOK PESALAKAN'!A:F,6,0)</f>
        <v>#N/A</v>
      </c>
    </row>
    <row r="581" spans="1:75">
      <c r="A581" s="41" t="s">
        <v>914</v>
      </c>
      <c r="B581" s="99">
        <f>IFERROR(IFERROR(VLOOKUP(A581,'STOK PACUL'!C:H,6,0),VLOOKUP(A581,'KATEGORI PACUL'!A:C,3,0)),0)</f>
        <v>1</v>
      </c>
      <c r="C581" s="8">
        <f>IFERROR(VLOOKUP(A581,'KATEGORI PACUL'!A:D,4,0),0)</f>
        <v>0</v>
      </c>
      <c r="D581" s="99">
        <f>IFERROR(IFERROR(VLOOKUP(A581,'STOK PESALAKAN'!C:H,6,0),VLOOKUP(A581,'KATEGORI PESALAKAN'!A:C,3,0)),0)</f>
        <v>0</v>
      </c>
      <c r="E581" s="8">
        <f>IFERROR(VLOOKUP(A581,'KATEGORI PESALAKAN'!A:D,4,0),0)</f>
        <v>0</v>
      </c>
      <c r="F581" s="99">
        <f>IFERROR(IFERROR(VLOOKUP(A581,'STOK CIKDITIRO'!C:H,6,0),VLOOKUP(A581,'KATEGORI CIKDITIRO'!A:C,3,0)),0)</f>
        <v>0</v>
      </c>
      <c r="G581" s="8">
        <f>IFERROR(VLOOKUP(A581,'KATEGORI CIKDITIRO'!A:D,4,0),0)</f>
        <v>0</v>
      </c>
      <c r="H581" s="99">
        <f>IFERROR(IFERROR(VLOOKUP(A581,'STOK TRAYEMAN'!C:H,6,0),VLOOKUP(A581,'KATEGORI TRAYEMAN'!A:C,3,0)),0)</f>
        <v>0</v>
      </c>
      <c r="I581" s="8">
        <f>IFERROR(VLOOKUP(A581,'KATEGORI TRAYEMAN'!A:D,4,0),0)</f>
        <v>0</v>
      </c>
      <c r="J581" s="8" t="str">
        <f>IFERROR(VLOOKUP(A581,'NOSTOK PACUL'!A:C,3,0),IFERROR(IF(VLOOKUP(A581,'STOK PACUL'!A:B,2,0)="NOSTOK","E",VLOOKUP(A581,'KATEGORI PACUL'!A:B,2,0)),"E"))</f>
        <v>E</v>
      </c>
      <c r="K581" s="8" t="str">
        <f>IFERROR(VLOOKUP(A581,'NOSTOK PESALAKAN'!A:C,3,0),IFERROR(IF(VLOOKUP(A581,'STOK PESALAKAN'!A:B,2,0)="NOSTOK","E",VLOOKUP(A581,'KATEGORI PESALAKAN'!A:B,2,0)),"E"))</f>
        <v>E</v>
      </c>
      <c r="L581" s="8" t="str">
        <f>IFERROR(VLOOKUP(A581,'NOSTOK CIKDITIRO'!A:C,3,0),IFERROR(IF(VLOOKUP(A581,'STOK CIKDITIRO'!A:B,2,0)="NOSTOK","E",VLOOKUP(A581,'KATEGORI CIKDITIRO'!A:B,2,0)),"E"))</f>
        <v>E</v>
      </c>
      <c r="M581" s="8" t="str">
        <f>IFERROR(VLOOKUP(A581,'NOSTOK TRAYEMAN'!A:C,3,0),IFERROR(IF(VLOOKUP(A581,'STOK TRAYEMAN'!A:B,2,0)="NOSTOK","E",VLOOKUP(A581,'KATEGORI TRAYEMAN'!A:B,2,0)),"E"))</f>
        <v>E</v>
      </c>
      <c r="N581" s="8" t="str">
        <f>IFERROR(VLOOKUP(A581,FR_HITUNG_MINMAX!A:B,2,0),0)</f>
        <v>PISTON KIT 0.50 H.BEAT ESP ORI</v>
      </c>
      <c r="O581" s="8" t="str">
        <f>IFERROR(VLOOKUP(A581,FR_HITUNG_MINMAX!A:D,4,0),0)</f>
        <v>ORISIN</v>
      </c>
      <c r="P581" s="8">
        <f>IFERROR(VLOOKUP(A581,FR_HITUNG_MINMAX!A:G,7,0),1)</f>
        <v>1</v>
      </c>
      <c r="Q581" s="11">
        <f>IFERROR(VLOOKUP(A581,FR_HITUNG_MINMAX!A:J,10,0),1)</f>
        <v>1</v>
      </c>
      <c r="R581" s="8">
        <f>IFERROR(VLOOKUP(A581,FR_HITUNG_MINMAX!A:K,11,0),1)</f>
        <v>1</v>
      </c>
      <c r="S581" s="12">
        <f>IFERROR(VLOOKUP(A581,FR_HITUNG_MINMAX!A:F,6,0),0)</f>
        <v>107500</v>
      </c>
      <c r="T581" s="8">
        <f t="shared" ref="T581:T644" si="385">B581-C581</f>
        <v>1</v>
      </c>
      <c r="U581" s="8">
        <f t="shared" si="360"/>
        <v>0</v>
      </c>
      <c r="V581" s="8">
        <f t="shared" si="361"/>
        <v>0</v>
      </c>
      <c r="W581" s="8">
        <f t="shared" ref="W581:W644" si="386">H581-I581</f>
        <v>0</v>
      </c>
      <c r="X581" s="8">
        <f t="shared" ref="X581:X644" si="387">ROUNDDOWN(IF(AND(B581&gt;C581,D581&lt;E581),MIN(B581-C581,E581-D581),IF(AND(B581&gt;0.5*C581,D581&lt;0.5*E581),MIN(B581-(0.5*C581),(0.5*E581)-D581),0)),0)</f>
        <v>0</v>
      </c>
      <c r="Y581" s="16"/>
      <c r="Z581" s="15">
        <f t="shared" si="362"/>
        <v>0</v>
      </c>
      <c r="AA581" s="8">
        <f t="shared" ref="AA581:AA644" si="388">ROUNDDOWN(IF(AND(D581&gt;E581,B581&lt;C581),MIN(D581-E581,C581-B581),IF(AND(D581&gt;0.5*E581,B581&lt;0.5*C581),MIN(D581-(0.5*E581),(0.5*C581)-B581),0)),0)</f>
        <v>0</v>
      </c>
      <c r="AB581" s="16"/>
      <c r="AC581" s="15">
        <f t="shared" si="363"/>
        <v>0</v>
      </c>
      <c r="AD581" s="8">
        <f t="shared" si="364"/>
        <v>0</v>
      </c>
      <c r="AE581" s="16"/>
      <c r="AF581" s="15">
        <f t="shared" si="365"/>
        <v>0</v>
      </c>
      <c r="AG581" s="15">
        <f t="shared" ref="AG581:AG644" si="389">IF(AND(T581&gt;0,U581&gt;0,U581&gt;W581+1,E581&gt;0,W581&lt;1),IF(U581/2&gt;I581,I581+1,ROUNDUP(U581/2,0)),0)</f>
        <v>0</v>
      </c>
      <c r="AH581" s="16"/>
      <c r="AI581" s="15">
        <f t="shared" ref="AI581:AI644" si="390">IF(ISBLANK(AH581),0,AH581)</f>
        <v>0</v>
      </c>
      <c r="AJ581" s="8">
        <f t="shared" ref="AJ581:AJ644" si="391">ROUND(IF(H581="E",0,IF(AND(H581="D",B581&gt;=1),0,IF(H581="D",1-B581,IF(C581*0.75-B581-Y581+V581&lt;0,0,C581*0.75-B581-Y581+V581)))),0)</f>
        <v>0</v>
      </c>
      <c r="AK581" s="8">
        <f t="shared" si="366"/>
        <v>0</v>
      </c>
      <c r="AL581" s="8">
        <f t="shared" si="367"/>
        <v>0</v>
      </c>
      <c r="AM581" s="8">
        <f t="shared" ref="AM581:AM644" si="392">ROUND(IF(M581="E",0,IF(AND(M581="D",H581&gt;=1),0,IF(M581="D",1-H581,IF(I581*0.75-H581-AI581&lt;0,0,I581*0.75-H581-AI581)))),0)</f>
        <v>0</v>
      </c>
      <c r="AN581" s="8">
        <f t="shared" ref="AN581:AN644" si="393">ROUNDUP((AJ581+AK581+AL581+AM581)/P581/R581,0)*P581</f>
        <v>0</v>
      </c>
      <c r="AO581" s="8">
        <f>IFERROR(VLOOKUP(A581,PERSAMAAN!B:D,3,0),AN581)</f>
        <v>0</v>
      </c>
      <c r="AP581" s="1"/>
      <c r="AQ581" s="8">
        <f t="shared" si="368"/>
        <v>0</v>
      </c>
      <c r="AR581" s="8" t="str">
        <f>IF(AQ581=0,"-",VLOOKUP(A581,FR_HITUNG_MINMAX!A:H,8,0))</f>
        <v>-</v>
      </c>
      <c r="AS581" s="1"/>
      <c r="AT581" s="8" t="str">
        <f t="shared" si="369"/>
        <v>-</v>
      </c>
      <c r="AU581" s="12">
        <f t="shared" si="370"/>
        <v>0</v>
      </c>
      <c r="AV581" s="12">
        <f t="shared" si="371"/>
        <v>0</v>
      </c>
      <c r="AW581" s="8">
        <f t="shared" ref="AW581:AW644" si="394">IF(ISNUMBER(SEARCH("S.",N581,1)),0,IF(OR(O581="ORISIN",O581="OLIGEN",O581="AKIGEN"),IF(C581+E581+G581+I581&lt;=3,(ROUND(((C581+E581+G581+I581)-B581-D581-F581-H581-AQ581)/Q581/R581,0)*Q581),(ROUND((((C581+E581+G581+I581)*1.5)-B581-D581-F581-H581-AQ581)/Q581/R581,0)*Q581))))</f>
        <v>-1</v>
      </c>
      <c r="AX581" s="1"/>
      <c r="AY581" s="8">
        <f t="shared" si="372"/>
        <v>0</v>
      </c>
      <c r="AZ581" s="8" t="str">
        <f>IF(AY581=0,"-",VLOOKUP(A581,FR_HITUNG_MINMAX!A:I,9,0))</f>
        <v>-</v>
      </c>
      <c r="BB581" s="8" t="str">
        <f t="shared" si="373"/>
        <v>-</v>
      </c>
      <c r="BC581" s="12">
        <f t="shared" si="374"/>
        <v>0</v>
      </c>
      <c r="BD581" s="12">
        <f t="shared" si="375"/>
        <v>0</v>
      </c>
      <c r="BE581" s="16"/>
      <c r="BF581" s="8">
        <f>SUMIF('REALISASI ORDER'!C:C,A581,'REALISASI ORDER'!E:E)</f>
        <v>0</v>
      </c>
      <c r="BG581" s="8">
        <f t="shared" ref="BG581:BG644" si="395">B581-Z581+AC581</f>
        <v>1</v>
      </c>
      <c r="BH581" s="8">
        <f t="shared" si="376"/>
        <v>0</v>
      </c>
      <c r="BI581" s="8">
        <f t="shared" si="377"/>
        <v>0</v>
      </c>
      <c r="BJ581" s="8">
        <f t="shared" ref="BJ581:BJ644" si="396">H581+AI581</f>
        <v>0</v>
      </c>
      <c r="BK581" s="33">
        <f t="shared" ref="BK581:BK644" si="397">IFERROR(IF((C581-AY581)&lt;0,0,(C581-AY581)),0)</f>
        <v>0</v>
      </c>
      <c r="BL581" s="33">
        <f t="shared" si="378"/>
        <v>0</v>
      </c>
      <c r="BM581" s="33">
        <f t="shared" si="379"/>
        <v>0</v>
      </c>
      <c r="BN581" s="33">
        <f t="shared" ref="BN581:BN644" si="398">IFERROR(IF((I581-BJ581)&lt;0,0,(I581-BJ581)),0)</f>
        <v>0</v>
      </c>
      <c r="BO581" s="8">
        <f t="shared" si="380"/>
        <v>0</v>
      </c>
      <c r="BP581" s="8">
        <f t="shared" si="381"/>
        <v>0</v>
      </c>
      <c r="BQ581" s="8">
        <f t="shared" si="382"/>
        <v>0</v>
      </c>
      <c r="BR581" s="8">
        <f>IFERROR(ROUNDDOWN(BF581*BN581/(BK581+BL581+BM581+BN),0),0)</f>
        <v>0</v>
      </c>
      <c r="BS581" s="8" t="str">
        <f t="shared" si="383"/>
        <v>131A3-K81-P00</v>
      </c>
      <c r="BT581" s="8">
        <f>SUMIF(FR_HITUNG_MINMAX!A:A,ORDER!A581,FR_HITUNG_MINMAX!AS:AS)</f>
        <v>0</v>
      </c>
      <c r="BU581" s="8">
        <f t="shared" ref="BU581:BU644" si="399">IF(B581+D581&gt;=BI581,0,IF(OR(H581="A",I581="A",H581="B",I581="B"),AI581,0))</f>
        <v>0</v>
      </c>
      <c r="BV581" s="8" t="str">
        <f t="shared" si="384"/>
        <v>-</v>
      </c>
      <c r="BW581" s="8" t="str">
        <f>VLOOKUP(A581,'STOK PESALAKAN'!A:F,6,0)</f>
        <v/>
      </c>
    </row>
    <row r="582" spans="1:75">
      <c r="A582" s="41" t="s">
        <v>1811</v>
      </c>
      <c r="B582" s="99">
        <f>IFERROR(IFERROR(VLOOKUP(A582,'STOK PACUL'!C:H,6,0),VLOOKUP(A582,'KATEGORI PACUL'!A:C,3,0)),0)</f>
        <v>2</v>
      </c>
      <c r="C582" s="8">
        <f>IFERROR(VLOOKUP(A582,'KATEGORI PACUL'!A:D,4,0),0)</f>
        <v>2</v>
      </c>
      <c r="D582" s="99">
        <f>IFERROR(IFERROR(VLOOKUP(A582,'STOK PESALAKAN'!C:H,6,0),VLOOKUP(A582,'KATEGORI PESALAKAN'!A:C,3,0)),0)</f>
        <v>2</v>
      </c>
      <c r="E582" s="8">
        <f>IFERROR(VLOOKUP(A582,'KATEGORI PESALAKAN'!A:D,4,0),0)</f>
        <v>0</v>
      </c>
      <c r="F582" s="99">
        <f>IFERROR(IFERROR(VLOOKUP(A582,'STOK CIKDITIRO'!C:H,6,0),VLOOKUP(A582,'KATEGORI CIKDITIRO'!A:C,3,0)),0)</f>
        <v>2</v>
      </c>
      <c r="G582" s="8">
        <f>IFERROR(VLOOKUP(A582,'KATEGORI CIKDITIRO'!A:D,4,0),0)</f>
        <v>0</v>
      </c>
      <c r="H582" s="99">
        <f>IFERROR(IFERROR(VLOOKUP(A582,'STOK TRAYEMAN'!C:H,6,0),VLOOKUP(A582,'KATEGORI TRAYEMAN'!A:C,3,0)),0)</f>
        <v>0</v>
      </c>
      <c r="I582" s="8">
        <f>IFERROR(VLOOKUP(A582,'KATEGORI TRAYEMAN'!A:D,4,0),0)</f>
        <v>0</v>
      </c>
      <c r="J582" s="8" t="str">
        <f>IFERROR(VLOOKUP(A582,'NOSTOK PACUL'!A:C,3,0),IFERROR(IF(VLOOKUP(A582,'STOK PACUL'!A:B,2,0)="NOSTOK","E",VLOOKUP(A582,'KATEGORI PACUL'!A:B,2,0)),"E"))</f>
        <v>D</v>
      </c>
      <c r="K582" s="8" t="str">
        <f>IFERROR(VLOOKUP(A582,'NOSTOK PESALAKAN'!A:C,3,0),IFERROR(IF(VLOOKUP(A582,'STOK PESALAKAN'!A:B,2,0)="NOSTOK","E",VLOOKUP(A582,'KATEGORI PESALAKAN'!A:B,2,0)),"E"))</f>
        <v>E</v>
      </c>
      <c r="L582" s="8" t="str">
        <f>IFERROR(VLOOKUP(A582,'NOSTOK CIKDITIRO'!A:C,3,0),IFERROR(IF(VLOOKUP(A582,'STOK CIKDITIRO'!A:B,2,0)="NOSTOK","E",VLOOKUP(A582,'KATEGORI CIKDITIRO'!A:B,2,0)),"E"))</f>
        <v>E</v>
      </c>
      <c r="M582" s="8" t="str">
        <f>IFERROR(VLOOKUP(A582,'NOSTOK TRAYEMAN'!A:C,3,0),IFERROR(IF(VLOOKUP(A582,'STOK TRAYEMAN'!A:B,2,0)="NOSTOK","E",VLOOKUP(A582,'KATEGORI TRAYEMAN'!A:B,2,0)),"E"))</f>
        <v>E</v>
      </c>
      <c r="N582" s="8" t="str">
        <f>IFERROR(VLOOKUP(A582,FR_HITUNG_MINMAX!A:B,2,0),0)</f>
        <v>TUTUP AS SHOCK H.BEAT</v>
      </c>
      <c r="O582" s="8" t="str">
        <f>IFERROR(VLOOKUP(A582,FR_HITUNG_MINMAX!A:D,4,0),0)</f>
        <v>ORISIN</v>
      </c>
      <c r="P582" s="8">
        <f>IFERROR(VLOOKUP(A582,FR_HITUNG_MINMAX!A:G,7,0),1)</f>
        <v>1</v>
      </c>
      <c r="Q582" s="11">
        <f>IFERROR(VLOOKUP(A582,FR_HITUNG_MINMAX!A:J,10,0),1)</f>
        <v>1</v>
      </c>
      <c r="R582" s="8">
        <f>IFERROR(VLOOKUP(A582,FR_HITUNG_MINMAX!A:K,11,0),1)</f>
        <v>1</v>
      </c>
      <c r="S582" s="12">
        <f>IFERROR(VLOOKUP(A582,FR_HITUNG_MINMAX!A:F,6,0),0)</f>
        <v>11000</v>
      </c>
      <c r="T582" s="8">
        <f t="shared" si="385"/>
        <v>0</v>
      </c>
      <c r="U582" s="8">
        <f t="shared" si="360"/>
        <v>2</v>
      </c>
      <c r="V582" s="8">
        <f t="shared" si="361"/>
        <v>2</v>
      </c>
      <c r="W582" s="8">
        <f t="shared" si="386"/>
        <v>0</v>
      </c>
      <c r="X582" s="8">
        <f t="shared" si="387"/>
        <v>0</v>
      </c>
      <c r="Y582" s="16"/>
      <c r="Z582" s="15">
        <f t="shared" si="362"/>
        <v>0</v>
      </c>
      <c r="AA582" s="8">
        <f t="shared" si="388"/>
        <v>0</v>
      </c>
      <c r="AB582" s="16"/>
      <c r="AC582" s="15">
        <f t="shared" si="363"/>
        <v>0</v>
      </c>
      <c r="AD582" s="8">
        <f t="shared" si="364"/>
        <v>0</v>
      </c>
      <c r="AE582" s="16"/>
      <c r="AF582" s="15">
        <f t="shared" si="365"/>
        <v>0</v>
      </c>
      <c r="AG582" s="15">
        <f t="shared" si="389"/>
        <v>0</v>
      </c>
      <c r="AH582" s="16"/>
      <c r="AI582" s="15">
        <f t="shared" si="390"/>
        <v>0</v>
      </c>
      <c r="AJ582" s="8">
        <f t="shared" si="391"/>
        <v>2</v>
      </c>
      <c r="AK582" s="8">
        <f t="shared" si="366"/>
        <v>0</v>
      </c>
      <c r="AL582" s="8">
        <f t="shared" si="367"/>
        <v>0</v>
      </c>
      <c r="AM582" s="8">
        <f t="shared" si="392"/>
        <v>0</v>
      </c>
      <c r="AN582" s="8">
        <f t="shared" si="393"/>
        <v>2</v>
      </c>
      <c r="AO582" s="8">
        <f>IFERROR(VLOOKUP(A582,PERSAMAAN!B:D,3,0),AN582)</f>
        <v>2</v>
      </c>
      <c r="AP582" s="1">
        <v>0</v>
      </c>
      <c r="AQ582" s="8">
        <f t="shared" si="368"/>
        <v>0</v>
      </c>
      <c r="AR582" s="8" t="str">
        <f>IF(AQ582=0,"-",VLOOKUP(A582,FR_HITUNG_MINMAX!A:H,8,0))</f>
        <v>-</v>
      </c>
      <c r="AS582" s="1"/>
      <c r="AT582" s="8" t="str">
        <f t="shared" si="369"/>
        <v>-</v>
      </c>
      <c r="AU582" s="12">
        <f t="shared" si="370"/>
        <v>0</v>
      </c>
      <c r="AV582" s="12">
        <f t="shared" si="371"/>
        <v>0</v>
      </c>
      <c r="AW582" s="8">
        <f t="shared" si="394"/>
        <v>-4</v>
      </c>
      <c r="AX582" s="1"/>
      <c r="AY582" s="8">
        <f t="shared" si="372"/>
        <v>0</v>
      </c>
      <c r="AZ582" s="8" t="str">
        <f>IF(AY582=0,"-",VLOOKUP(A582,FR_HITUNG_MINMAX!A:I,9,0))</f>
        <v>-</v>
      </c>
      <c r="BB582" s="8" t="str">
        <f t="shared" si="373"/>
        <v>-</v>
      </c>
      <c r="BC582" s="12">
        <f t="shared" si="374"/>
        <v>0</v>
      </c>
      <c r="BD582" s="12">
        <f t="shared" si="375"/>
        <v>0</v>
      </c>
      <c r="BE582" s="16"/>
      <c r="BF582" s="8">
        <f>SUMIF('REALISASI ORDER'!C:C,A582,'REALISASI ORDER'!E:E)</f>
        <v>0</v>
      </c>
      <c r="BG582" s="8">
        <f t="shared" si="395"/>
        <v>2</v>
      </c>
      <c r="BH582" s="8">
        <f t="shared" si="376"/>
        <v>2</v>
      </c>
      <c r="BI582" s="8">
        <f t="shared" si="377"/>
        <v>2</v>
      </c>
      <c r="BJ582" s="8">
        <f t="shared" si="396"/>
        <v>0</v>
      </c>
      <c r="BK582" s="33">
        <f t="shared" si="397"/>
        <v>2</v>
      </c>
      <c r="BL582" s="33">
        <f t="shared" si="378"/>
        <v>0</v>
      </c>
      <c r="BM582" s="33">
        <f t="shared" si="379"/>
        <v>0</v>
      </c>
      <c r="BN582" s="33">
        <f t="shared" si="398"/>
        <v>0</v>
      </c>
      <c r="BO582" s="8">
        <f t="shared" si="380"/>
        <v>0</v>
      </c>
      <c r="BP582" s="8">
        <f t="shared" si="381"/>
        <v>0</v>
      </c>
      <c r="BQ582" s="8">
        <f t="shared" si="382"/>
        <v>0</v>
      </c>
      <c r="BR582" s="8">
        <f>IFERROR(ROUNDDOWN(BF582*BN582/(BK582+BL582+BM582+BN),0),0)</f>
        <v>0</v>
      </c>
      <c r="BS582" s="8" t="str">
        <f t="shared" si="383"/>
        <v>51454-KEV-881</v>
      </c>
      <c r="BT582" s="8">
        <f>SUMIF(FR_HITUNG_MINMAX!A:A,ORDER!A582,FR_HITUNG_MINMAX!AS:AS)</f>
        <v>1</v>
      </c>
      <c r="BU582" s="8">
        <f t="shared" si="399"/>
        <v>0</v>
      </c>
      <c r="BV582" s="8" t="str">
        <f t="shared" si="384"/>
        <v>-</v>
      </c>
      <c r="BW582" s="8" t="str">
        <f>VLOOKUP(A582,'STOK PESALAKAN'!A:F,6,0)</f>
        <v/>
      </c>
    </row>
    <row r="583" spans="1:75">
      <c r="A583" s="41" t="s">
        <v>1324</v>
      </c>
      <c r="B583" s="99">
        <f>IFERROR(IFERROR(VLOOKUP(A583,'STOK PACUL'!C:H,6,0),VLOOKUP(A583,'KATEGORI PACUL'!A:C,3,0)),0)</f>
        <v>0</v>
      </c>
      <c r="C583" s="8">
        <f>IFERROR(VLOOKUP(A583,'KATEGORI PACUL'!A:D,4,0),0)</f>
        <v>2</v>
      </c>
      <c r="D583" s="99">
        <f>IFERROR(IFERROR(VLOOKUP(A583,'STOK PESALAKAN'!C:H,6,0),VLOOKUP(A583,'KATEGORI PESALAKAN'!A:C,3,0)),0)</f>
        <v>0</v>
      </c>
      <c r="E583" s="8">
        <f>IFERROR(VLOOKUP(A583,'KATEGORI PESALAKAN'!A:D,4,0),0)</f>
        <v>0</v>
      </c>
      <c r="F583" s="99">
        <f>IFERROR(IFERROR(VLOOKUP(A583,'STOK CIKDITIRO'!C:H,6,0),VLOOKUP(A583,'KATEGORI CIKDITIRO'!A:C,3,0)),0)</f>
        <v>0</v>
      </c>
      <c r="G583" s="8">
        <f>IFERROR(VLOOKUP(A583,'KATEGORI CIKDITIRO'!A:D,4,0),0)</f>
        <v>0</v>
      </c>
      <c r="H583" s="99">
        <f>IFERROR(IFERROR(VLOOKUP(A583,'STOK TRAYEMAN'!C:H,6,0),VLOOKUP(A583,'KATEGORI TRAYEMAN'!A:C,3,0)),0)</f>
        <v>0</v>
      </c>
      <c r="I583" s="8">
        <f>IFERROR(VLOOKUP(A583,'KATEGORI TRAYEMAN'!A:D,4,0),0)</f>
        <v>0</v>
      </c>
      <c r="J583" s="8" t="str">
        <f>IFERROR(VLOOKUP(A583,'NOSTOK PACUL'!A:C,3,0),IFERROR(IF(VLOOKUP(A583,'STOK PACUL'!A:B,2,0)="NOSTOK","E",VLOOKUP(A583,'KATEGORI PACUL'!A:B,2,0)),"E"))</f>
        <v>E</v>
      </c>
      <c r="K583" s="8" t="str">
        <f>IFERROR(VLOOKUP(A583,'NOSTOK PESALAKAN'!A:C,3,0),IFERROR(IF(VLOOKUP(A583,'STOK PESALAKAN'!A:B,2,0)="NOSTOK","E",VLOOKUP(A583,'KATEGORI PESALAKAN'!A:B,2,0)),"E"))</f>
        <v>E</v>
      </c>
      <c r="L583" s="8" t="str">
        <f>IFERROR(VLOOKUP(A583,'NOSTOK CIKDITIRO'!A:C,3,0),IFERROR(IF(VLOOKUP(A583,'STOK CIKDITIRO'!A:B,2,0)="NOSTOK","E",VLOOKUP(A583,'KATEGORI CIKDITIRO'!A:B,2,0)),"E"))</f>
        <v>E</v>
      </c>
      <c r="M583" s="8" t="str">
        <f>IFERROR(VLOOKUP(A583,'NOSTOK TRAYEMAN'!A:C,3,0),IFERROR(IF(VLOOKUP(A583,'STOK TRAYEMAN'!A:B,2,0)="NOSTOK","E",VLOOKUP(A583,'KATEGORI TRAYEMAN'!A:B,2,0)),"E"))</f>
        <v>E</v>
      </c>
      <c r="N583" s="8" t="str">
        <f>IFERROR(VLOOKUP(A583,FR_HITUNG_MINMAX!A:B,2,0),0)</f>
        <v>KLIP ROLLER Y.NMAX ORI</v>
      </c>
      <c r="O583" s="8" t="str">
        <f>IFERROR(VLOOKUP(A583,FR_HITUNG_MINMAX!A:D,4,0),0)</f>
        <v>ORISIN</v>
      </c>
      <c r="P583" s="8">
        <f>IFERROR(VLOOKUP(A583,FR_HITUNG_MINMAX!A:G,7,0),1)</f>
        <v>1</v>
      </c>
      <c r="Q583" s="11">
        <f>IFERROR(VLOOKUP(A583,FR_HITUNG_MINMAX!A:J,10,0),1)</f>
        <v>1</v>
      </c>
      <c r="R583" s="8">
        <f>IFERROR(VLOOKUP(A583,FR_HITUNG_MINMAX!A:K,11,0),1)</f>
        <v>1</v>
      </c>
      <c r="S583" s="12">
        <f>IFERROR(VLOOKUP(A583,FR_HITUNG_MINMAX!A:F,6,0),0)</f>
        <v>24000</v>
      </c>
      <c r="T583" s="8">
        <f t="shared" si="385"/>
        <v>-2</v>
      </c>
      <c r="U583" s="8">
        <f t="shared" si="360"/>
        <v>0</v>
      </c>
      <c r="V583" s="8">
        <f t="shared" si="361"/>
        <v>0</v>
      </c>
      <c r="W583" s="8">
        <f t="shared" si="386"/>
        <v>0</v>
      </c>
      <c r="X583" s="8">
        <f t="shared" si="387"/>
        <v>0</v>
      </c>
      <c r="Y583" s="16"/>
      <c r="Z583" s="15">
        <f t="shared" si="362"/>
        <v>0</v>
      </c>
      <c r="AA583" s="8">
        <f t="shared" si="388"/>
        <v>0</v>
      </c>
      <c r="AB583" s="16"/>
      <c r="AC583" s="15">
        <f t="shared" si="363"/>
        <v>0</v>
      </c>
      <c r="AD583" s="8">
        <f t="shared" si="364"/>
        <v>0</v>
      </c>
      <c r="AE583" s="16"/>
      <c r="AF583" s="15">
        <f t="shared" si="365"/>
        <v>0</v>
      </c>
      <c r="AG583" s="15">
        <f t="shared" si="389"/>
        <v>0</v>
      </c>
      <c r="AH583" s="16"/>
      <c r="AI583" s="15">
        <f t="shared" si="390"/>
        <v>0</v>
      </c>
      <c r="AJ583" s="8">
        <f t="shared" si="391"/>
        <v>2</v>
      </c>
      <c r="AK583" s="8">
        <f t="shared" si="366"/>
        <v>0</v>
      </c>
      <c r="AL583" s="8">
        <f t="shared" si="367"/>
        <v>0</v>
      </c>
      <c r="AM583" s="8">
        <f t="shared" si="392"/>
        <v>0</v>
      </c>
      <c r="AN583" s="8">
        <f t="shared" si="393"/>
        <v>2</v>
      </c>
      <c r="AO583" s="8">
        <f>IFERROR(VLOOKUP(A583,PERSAMAAN!B:D,3,0),AN583)</f>
        <v>2</v>
      </c>
      <c r="AP583" s="1">
        <v>0</v>
      </c>
      <c r="AQ583" s="8">
        <f t="shared" si="368"/>
        <v>0</v>
      </c>
      <c r="AR583" s="8" t="str">
        <f>IF(AQ583=0,"-",VLOOKUP(A583,FR_HITUNG_MINMAX!A:H,8,0))</f>
        <v>-</v>
      </c>
      <c r="AS583" s="1"/>
      <c r="AT583" s="8" t="str">
        <f t="shared" si="369"/>
        <v>-</v>
      </c>
      <c r="AU583" s="12">
        <f t="shared" si="370"/>
        <v>0</v>
      </c>
      <c r="AV583" s="12">
        <f t="shared" si="371"/>
        <v>0</v>
      </c>
      <c r="AW583" s="8">
        <f t="shared" si="394"/>
        <v>2</v>
      </c>
      <c r="AX583" s="1"/>
      <c r="AY583" s="8">
        <f t="shared" si="372"/>
        <v>2</v>
      </c>
      <c r="AZ583" s="8" t="str">
        <f>IF(AY583=0,"-",VLOOKUP(A583,FR_HITUNG_MINMAX!A:I,9,0))</f>
        <v/>
      </c>
      <c r="BB583" s="8" t="str">
        <f t="shared" si="373"/>
        <v/>
      </c>
      <c r="BC583" s="12">
        <f t="shared" si="374"/>
        <v>48000</v>
      </c>
      <c r="BD583" s="12">
        <f t="shared" si="375"/>
        <v>21965380</v>
      </c>
      <c r="BE583" s="16"/>
      <c r="BF583" s="8">
        <f>SUMIF('REALISASI ORDER'!C:C,A583,'REALISASI ORDER'!E:E)</f>
        <v>0</v>
      </c>
      <c r="BG583" s="8">
        <f t="shared" si="395"/>
        <v>0</v>
      </c>
      <c r="BH583" s="8">
        <f t="shared" si="376"/>
        <v>0</v>
      </c>
      <c r="BI583" s="8">
        <f t="shared" si="377"/>
        <v>0</v>
      </c>
      <c r="BJ583" s="8">
        <f t="shared" si="396"/>
        <v>0</v>
      </c>
      <c r="BK583" s="33">
        <f t="shared" si="397"/>
        <v>0</v>
      </c>
      <c r="BL583" s="33">
        <f t="shared" si="378"/>
        <v>0</v>
      </c>
      <c r="BM583" s="33">
        <f t="shared" si="379"/>
        <v>0</v>
      </c>
      <c r="BN583" s="33">
        <f t="shared" si="398"/>
        <v>0</v>
      </c>
      <c r="BO583" s="8">
        <f t="shared" si="380"/>
        <v>0</v>
      </c>
      <c r="BP583" s="8">
        <f t="shared" si="381"/>
        <v>0</v>
      </c>
      <c r="BQ583" s="8">
        <f t="shared" si="382"/>
        <v>0</v>
      </c>
      <c r="BR583" s="8">
        <f>IFERROR(ROUNDDOWN(BF583*BN583/(BK583+BL583+BM583+BN),0),0)</f>
        <v>0</v>
      </c>
      <c r="BS583" s="8" t="str">
        <f t="shared" si="383"/>
        <v>5LW-17653-00</v>
      </c>
      <c r="BT583" s="8">
        <f>SUMIF(FR_HITUNG_MINMAX!A:A,ORDER!A583,FR_HITUNG_MINMAX!AS:AS)</f>
        <v>1</v>
      </c>
      <c r="BU583" s="8">
        <f t="shared" si="399"/>
        <v>0</v>
      </c>
      <c r="BV583" s="8" t="str">
        <f t="shared" si="384"/>
        <v>-</v>
      </c>
      <c r="BW583" s="8" t="e">
        <f>VLOOKUP(A583,'STOK PESALAKAN'!A:F,6,0)</f>
        <v>#N/A</v>
      </c>
    </row>
    <row r="584" spans="1:75">
      <c r="A584" s="41" t="s">
        <v>1928</v>
      </c>
      <c r="B584" s="99">
        <f>IFERROR(IFERROR(VLOOKUP(A584,'STOK PACUL'!C:H,6,0),VLOOKUP(A584,'KATEGORI PACUL'!A:C,3,0)),0)</f>
        <v>1</v>
      </c>
      <c r="C584" s="8">
        <f>IFERROR(VLOOKUP(A584,'KATEGORI PACUL'!A:D,4,0),0)</f>
        <v>2</v>
      </c>
      <c r="D584" s="99">
        <f>IFERROR(IFERROR(VLOOKUP(A584,'STOK PESALAKAN'!C:H,6,0),VLOOKUP(A584,'KATEGORI PESALAKAN'!A:C,3,0)),0)</f>
        <v>5</v>
      </c>
      <c r="E584" s="8">
        <f>IFERROR(VLOOKUP(A584,'KATEGORI PESALAKAN'!A:D,4,0),0)</f>
        <v>0</v>
      </c>
      <c r="F584" s="99">
        <f>IFERROR(IFERROR(VLOOKUP(A584,'STOK CIKDITIRO'!C:H,6,0),VLOOKUP(A584,'KATEGORI CIKDITIRO'!A:C,3,0)),0)</f>
        <v>3</v>
      </c>
      <c r="G584" s="8">
        <f>IFERROR(VLOOKUP(A584,'KATEGORI CIKDITIRO'!A:D,4,0),0)</f>
        <v>0</v>
      </c>
      <c r="H584" s="99">
        <f>IFERROR(IFERROR(VLOOKUP(A584,'STOK TRAYEMAN'!C:H,6,0),VLOOKUP(A584,'KATEGORI TRAYEMAN'!A:C,3,0)),0)</f>
        <v>0</v>
      </c>
      <c r="I584" s="8">
        <f>IFERROR(VLOOKUP(A584,'KATEGORI TRAYEMAN'!A:D,4,0),0)</f>
        <v>0</v>
      </c>
      <c r="J584" s="8" t="str">
        <f>IFERROR(VLOOKUP(A584,'NOSTOK PACUL'!A:C,3,0),IFERROR(IF(VLOOKUP(A584,'STOK PACUL'!A:B,2,0)="NOSTOK","E",VLOOKUP(A584,'KATEGORI PACUL'!A:B,2,0)),"E"))</f>
        <v>D</v>
      </c>
      <c r="K584" s="8" t="str">
        <f>IFERROR(VLOOKUP(A584,'NOSTOK PESALAKAN'!A:C,3,0),IFERROR(IF(VLOOKUP(A584,'STOK PESALAKAN'!A:B,2,0)="NOSTOK","E",VLOOKUP(A584,'KATEGORI PESALAKAN'!A:B,2,0)),"E"))</f>
        <v>E</v>
      </c>
      <c r="L584" s="8" t="str">
        <f>IFERROR(VLOOKUP(A584,'NOSTOK CIKDITIRO'!A:C,3,0),IFERROR(IF(VLOOKUP(A584,'STOK CIKDITIRO'!A:B,2,0)="NOSTOK","E",VLOOKUP(A584,'KATEGORI CIKDITIRO'!A:B,2,0)),"E"))</f>
        <v>E</v>
      </c>
      <c r="M584" s="8" t="str">
        <f>IFERROR(VLOOKUP(A584,'NOSTOK TRAYEMAN'!A:C,3,0),IFERROR(IF(VLOOKUP(A584,'STOK TRAYEMAN'!A:B,2,0)="NOSTOK","E",VLOOKUP(A584,'KATEGORI TRAYEMAN'!A:B,2,0)),"E"))</f>
        <v>E</v>
      </c>
      <c r="N584" s="8" t="str">
        <f>IFERROR(VLOOKUP(A584,FR_HITUNG_MINMAX!A:B,2,0),0)</f>
        <v>SIKRING TANCAP KECIL KOTAK 15A IMI</v>
      </c>
      <c r="O584" s="8" t="str">
        <f>IFERROR(VLOOKUP(A584,FR_HITUNG_MINMAX!A:D,4,0),0)</f>
        <v>IMITAS</v>
      </c>
      <c r="P584" s="8">
        <f>IFERROR(VLOOKUP(A584,FR_HITUNG_MINMAX!A:G,7,0),1)</f>
        <v>1</v>
      </c>
      <c r="Q584" s="11">
        <f>IFERROR(VLOOKUP(A584,FR_HITUNG_MINMAX!A:J,10,0),1)</f>
        <v>1</v>
      </c>
      <c r="R584" s="8">
        <f>IFERROR(VLOOKUP(A584,FR_HITUNG_MINMAX!A:K,11,0),1)</f>
        <v>1</v>
      </c>
      <c r="S584" s="12">
        <f>IFERROR(VLOOKUP(A584,FR_HITUNG_MINMAX!A:F,6,0),0)</f>
        <v>1000</v>
      </c>
      <c r="T584" s="8">
        <f t="shared" si="385"/>
        <v>-1</v>
      </c>
      <c r="U584" s="8">
        <f t="shared" si="360"/>
        <v>5</v>
      </c>
      <c r="V584" s="8">
        <f t="shared" si="361"/>
        <v>3</v>
      </c>
      <c r="W584" s="8">
        <f t="shared" si="386"/>
        <v>0</v>
      </c>
      <c r="X584" s="8">
        <f t="shared" si="387"/>
        <v>0</v>
      </c>
      <c r="Y584" s="16"/>
      <c r="Z584" s="15">
        <f t="shared" si="362"/>
        <v>0</v>
      </c>
      <c r="AA584" s="8">
        <f t="shared" si="388"/>
        <v>1</v>
      </c>
      <c r="AB584" s="16"/>
      <c r="AC584" s="15">
        <f t="shared" si="363"/>
        <v>0</v>
      </c>
      <c r="AD584" s="8">
        <f t="shared" si="364"/>
        <v>0</v>
      </c>
      <c r="AE584" s="16"/>
      <c r="AF584" s="15">
        <f t="shared" si="365"/>
        <v>0</v>
      </c>
      <c r="AG584" s="15">
        <f t="shared" si="389"/>
        <v>0</v>
      </c>
      <c r="AH584" s="16"/>
      <c r="AI584" s="15">
        <f t="shared" si="390"/>
        <v>0</v>
      </c>
      <c r="AJ584" s="8">
        <f t="shared" si="391"/>
        <v>4</v>
      </c>
      <c r="AK584" s="8">
        <f t="shared" si="366"/>
        <v>0</v>
      </c>
      <c r="AL584" s="8">
        <f t="shared" si="367"/>
        <v>0</v>
      </c>
      <c r="AM584" s="8">
        <f t="shared" si="392"/>
        <v>0</v>
      </c>
      <c r="AN584" s="8">
        <f t="shared" si="393"/>
        <v>4</v>
      </c>
      <c r="AO584" s="8">
        <f>IFERROR(VLOOKUP(A584,PERSAMAAN!B:D,3,0),AN584)</f>
        <v>4</v>
      </c>
      <c r="AP584" s="1">
        <v>0</v>
      </c>
      <c r="AQ584" s="8">
        <f t="shared" si="368"/>
        <v>0</v>
      </c>
      <c r="AR584" s="8" t="str">
        <f>IF(AQ584=0,"-",VLOOKUP(A584,FR_HITUNG_MINMAX!A:H,8,0))</f>
        <v>-</v>
      </c>
      <c r="AS584" s="1"/>
      <c r="AT584" s="8" t="str">
        <f t="shared" si="369"/>
        <v>-</v>
      </c>
      <c r="AU584" s="12">
        <f t="shared" si="370"/>
        <v>0</v>
      </c>
      <c r="AV584" s="12">
        <f t="shared" si="371"/>
        <v>0</v>
      </c>
      <c r="AW584" s="8" t="b">
        <f t="shared" si="394"/>
        <v>0</v>
      </c>
      <c r="AX584" s="1"/>
      <c r="AY584" s="8">
        <f t="shared" si="372"/>
        <v>0</v>
      </c>
      <c r="AZ584" s="8" t="str">
        <f>IF(AY584=0,"-",VLOOKUP(A584,FR_HITUNG_MINMAX!A:I,9,0))</f>
        <v>-</v>
      </c>
      <c r="BB584" s="8" t="str">
        <f t="shared" si="373"/>
        <v>-</v>
      </c>
      <c r="BC584" s="12">
        <f t="shared" si="374"/>
        <v>0</v>
      </c>
      <c r="BD584" s="12">
        <f t="shared" si="375"/>
        <v>0</v>
      </c>
      <c r="BE584" s="16"/>
      <c r="BF584" s="8">
        <f>SUMIF('REALISASI ORDER'!C:C,A584,'REALISASI ORDER'!E:E)</f>
        <v>0</v>
      </c>
      <c r="BG584" s="8">
        <f t="shared" si="395"/>
        <v>1</v>
      </c>
      <c r="BH584" s="8">
        <f t="shared" si="376"/>
        <v>5</v>
      </c>
      <c r="BI584" s="8">
        <f t="shared" si="377"/>
        <v>3</v>
      </c>
      <c r="BJ584" s="8">
        <f t="shared" si="396"/>
        <v>0</v>
      </c>
      <c r="BK584" s="33">
        <f t="shared" si="397"/>
        <v>2</v>
      </c>
      <c r="BL584" s="33">
        <f t="shared" si="378"/>
        <v>0</v>
      </c>
      <c r="BM584" s="33">
        <f t="shared" si="379"/>
        <v>0</v>
      </c>
      <c r="BN584" s="33">
        <f t="shared" si="398"/>
        <v>0</v>
      </c>
      <c r="BO584" s="8">
        <f t="shared" si="380"/>
        <v>0</v>
      </c>
      <c r="BP584" s="8">
        <f t="shared" si="381"/>
        <v>0</v>
      </c>
      <c r="BQ584" s="8">
        <f t="shared" si="382"/>
        <v>0</v>
      </c>
      <c r="BR584" s="8">
        <f>IFERROR(ROUNDDOWN(BF584*BN584/(BK584+BL584+BM584+BN),0),0)</f>
        <v>0</v>
      </c>
      <c r="BS584" s="8" t="str">
        <f t="shared" si="383"/>
        <v>SKRK15</v>
      </c>
      <c r="BT584" s="8">
        <f>SUMIF(FR_HITUNG_MINMAX!A:A,ORDER!A584,FR_HITUNG_MINMAX!AS:AS)</f>
        <v>1</v>
      </c>
      <c r="BU584" s="8">
        <f t="shared" si="399"/>
        <v>0</v>
      </c>
      <c r="BV584" s="8" t="str">
        <f t="shared" si="384"/>
        <v>-</v>
      </c>
      <c r="BW584" s="8" t="str">
        <f>VLOOKUP(A584,'STOK PESALAKAN'!A:F,6,0)</f>
        <v/>
      </c>
    </row>
    <row r="585" spans="1:75">
      <c r="A585" s="41" t="s">
        <v>1951</v>
      </c>
      <c r="B585" s="99">
        <f>IFERROR(IFERROR(VLOOKUP(A585,'STOK PACUL'!C:H,6,0),VLOOKUP(A585,'KATEGORI PACUL'!A:C,3,0)),0)</f>
        <v>0</v>
      </c>
      <c r="C585" s="8">
        <f>IFERROR(VLOOKUP(A585,'KATEGORI PACUL'!A:D,4,0),0)</f>
        <v>0</v>
      </c>
      <c r="D585" s="99">
        <f>IFERROR(IFERROR(VLOOKUP(A585,'STOK PESALAKAN'!C:H,6,0),VLOOKUP(A585,'KATEGORI PESALAKAN'!A:C,3,0)),0)</f>
        <v>0</v>
      </c>
      <c r="E585" s="8">
        <f>IFERROR(VLOOKUP(A585,'KATEGORI PESALAKAN'!A:D,4,0),0)</f>
        <v>0</v>
      </c>
      <c r="F585" s="99">
        <f>IFERROR(IFERROR(VLOOKUP(A585,'STOK CIKDITIRO'!C:H,6,0),VLOOKUP(A585,'KATEGORI CIKDITIRO'!A:C,3,0)),0)</f>
        <v>0</v>
      </c>
      <c r="G585" s="8">
        <f>IFERROR(VLOOKUP(A585,'KATEGORI CIKDITIRO'!A:D,4,0),0)</f>
        <v>0</v>
      </c>
      <c r="H585" s="99">
        <f>IFERROR(IFERROR(VLOOKUP(A585,'STOK TRAYEMAN'!C:H,6,0),VLOOKUP(A585,'KATEGORI TRAYEMAN'!A:C,3,0)),0)</f>
        <v>0</v>
      </c>
      <c r="I585" s="8">
        <f>IFERROR(VLOOKUP(A585,'KATEGORI TRAYEMAN'!A:D,4,0),0)</f>
        <v>0</v>
      </c>
      <c r="J585" s="8" t="str">
        <f>IFERROR(VLOOKUP(A585,'NOSTOK PACUL'!A:C,3,0),IFERROR(IF(VLOOKUP(A585,'STOK PACUL'!A:B,2,0)="NOSTOK","E",VLOOKUP(A585,'KATEGORI PACUL'!A:B,2,0)),"E"))</f>
        <v>E</v>
      </c>
      <c r="K585" s="8" t="str">
        <f>IFERROR(VLOOKUP(A585,'NOSTOK PESALAKAN'!A:C,3,0),IFERROR(IF(VLOOKUP(A585,'STOK PESALAKAN'!A:B,2,0)="NOSTOK","E",VLOOKUP(A585,'KATEGORI PESALAKAN'!A:B,2,0)),"E"))</f>
        <v>E</v>
      </c>
      <c r="L585" s="8" t="str">
        <f>IFERROR(VLOOKUP(A585,'NOSTOK CIKDITIRO'!A:C,3,0),IFERROR(IF(VLOOKUP(A585,'STOK CIKDITIRO'!A:B,2,0)="NOSTOK","E",VLOOKUP(A585,'KATEGORI CIKDITIRO'!A:B,2,0)),"E"))</f>
        <v>E</v>
      </c>
      <c r="M585" s="8" t="str">
        <f>IFERROR(VLOOKUP(A585,'NOSTOK TRAYEMAN'!A:C,3,0),IFERROR(IF(VLOOKUP(A585,'STOK TRAYEMAN'!A:B,2,0)="NOSTOK","E",VLOOKUP(A585,'KATEGORI TRAYEMAN'!A:B,2,0)),"E"))</f>
        <v>E</v>
      </c>
      <c r="N585" s="8" t="str">
        <f>IFERROR(VLOOKUP(A585,FR_HITUNG_MINMAX!A:B,2,0),0)</f>
        <v>COVER KNALPOT BEAT FI ESP</v>
      </c>
      <c r="O585" s="8" t="str">
        <f>IFERROR(VLOOKUP(A585,FR_HITUNG_MINMAX!A:D,4,0),0)</f>
        <v>ORISIN</v>
      </c>
      <c r="P585" s="8">
        <f>IFERROR(VLOOKUP(A585,FR_HITUNG_MINMAX!A:G,7,0),1)</f>
        <v>1</v>
      </c>
      <c r="Q585" s="11">
        <f>IFERROR(VLOOKUP(A585,FR_HITUNG_MINMAX!A:J,10,0),1)</f>
        <v>1</v>
      </c>
      <c r="R585" s="8">
        <f>IFERROR(VLOOKUP(A585,FR_HITUNG_MINMAX!A:K,11,0),1)</f>
        <v>1</v>
      </c>
      <c r="S585" s="12">
        <f>IFERROR(VLOOKUP(A585,FR_HITUNG_MINMAX!A:F,6,0),0)</f>
        <v>54384.353741496598</v>
      </c>
      <c r="T585" s="8">
        <f t="shared" si="385"/>
        <v>0</v>
      </c>
      <c r="U585" s="8">
        <f t="shared" si="360"/>
        <v>0</v>
      </c>
      <c r="V585" s="8">
        <f t="shared" si="361"/>
        <v>0</v>
      </c>
      <c r="W585" s="8">
        <f t="shared" si="386"/>
        <v>0</v>
      </c>
      <c r="X585" s="8">
        <f t="shared" si="387"/>
        <v>0</v>
      </c>
      <c r="Y585" s="16"/>
      <c r="Z585" s="15">
        <f t="shared" si="362"/>
        <v>0</v>
      </c>
      <c r="AA585" s="8">
        <f t="shared" si="388"/>
        <v>0</v>
      </c>
      <c r="AB585" s="16"/>
      <c r="AC585" s="15">
        <f t="shared" si="363"/>
        <v>0</v>
      </c>
      <c r="AD585" s="8">
        <f t="shared" si="364"/>
        <v>0</v>
      </c>
      <c r="AE585" s="16"/>
      <c r="AF585" s="15">
        <f t="shared" si="365"/>
        <v>0</v>
      </c>
      <c r="AG585" s="15">
        <f t="shared" si="389"/>
        <v>0</v>
      </c>
      <c r="AH585" s="16"/>
      <c r="AI585" s="15">
        <f t="shared" si="390"/>
        <v>0</v>
      </c>
      <c r="AJ585" s="8">
        <f t="shared" si="391"/>
        <v>0</v>
      </c>
      <c r="AK585" s="8">
        <f t="shared" si="366"/>
        <v>0</v>
      </c>
      <c r="AL585" s="8">
        <f t="shared" si="367"/>
        <v>0</v>
      </c>
      <c r="AM585" s="8">
        <f t="shared" si="392"/>
        <v>0</v>
      </c>
      <c r="AN585" s="8">
        <f t="shared" si="393"/>
        <v>0</v>
      </c>
      <c r="AO585" s="8">
        <f>IFERROR(VLOOKUP(A585,PERSAMAAN!B:D,3,0),AN585)</f>
        <v>0</v>
      </c>
      <c r="AP585" s="1"/>
      <c r="AQ585" s="8">
        <f t="shared" si="368"/>
        <v>0</v>
      </c>
      <c r="AR585" s="8" t="str">
        <f>IF(AQ585=0,"-",VLOOKUP(A585,FR_HITUNG_MINMAX!A:H,8,0))</f>
        <v>-</v>
      </c>
      <c r="AS585" s="1"/>
      <c r="AT585" s="8" t="str">
        <f t="shared" si="369"/>
        <v>-</v>
      </c>
      <c r="AU585" s="12">
        <f t="shared" si="370"/>
        <v>0</v>
      </c>
      <c r="AV585" s="12">
        <f t="shared" si="371"/>
        <v>0</v>
      </c>
      <c r="AW585" s="8">
        <f t="shared" si="394"/>
        <v>0</v>
      </c>
      <c r="AX585" s="1"/>
      <c r="AY585" s="8">
        <f t="shared" si="372"/>
        <v>0</v>
      </c>
      <c r="AZ585" s="8" t="str">
        <f>IF(AY585=0,"-",VLOOKUP(A585,FR_HITUNG_MINMAX!A:I,9,0))</f>
        <v>-</v>
      </c>
      <c r="BB585" s="8" t="str">
        <f t="shared" si="373"/>
        <v>-</v>
      </c>
      <c r="BC585" s="12">
        <f t="shared" si="374"/>
        <v>0</v>
      </c>
      <c r="BD585" s="12">
        <f t="shared" si="375"/>
        <v>0</v>
      </c>
      <c r="BE585" s="16"/>
      <c r="BF585" s="8">
        <f>SUMIF('REALISASI ORDER'!C:C,A585,'REALISASI ORDER'!E:E)</f>
        <v>0</v>
      </c>
      <c r="BG585" s="8">
        <f t="shared" si="395"/>
        <v>0</v>
      </c>
      <c r="BH585" s="8">
        <f t="shared" si="376"/>
        <v>0</v>
      </c>
      <c r="BI585" s="8">
        <f t="shared" si="377"/>
        <v>0</v>
      </c>
      <c r="BJ585" s="8">
        <f t="shared" si="396"/>
        <v>0</v>
      </c>
      <c r="BK585" s="33">
        <f t="shared" si="397"/>
        <v>0</v>
      </c>
      <c r="BL585" s="33">
        <f t="shared" si="378"/>
        <v>0</v>
      </c>
      <c r="BM585" s="33">
        <f t="shared" si="379"/>
        <v>0</v>
      </c>
      <c r="BN585" s="33">
        <f t="shared" si="398"/>
        <v>0</v>
      </c>
      <c r="BO585" s="8">
        <f t="shared" si="380"/>
        <v>0</v>
      </c>
      <c r="BP585" s="8">
        <f t="shared" si="381"/>
        <v>0</v>
      </c>
      <c r="BQ585" s="8">
        <f t="shared" si="382"/>
        <v>0</v>
      </c>
      <c r="BR585" s="8">
        <f>IFERROR(ROUNDDOWN(BF585*BN585/(BK585+BL585+BM585+BN),0),0)</f>
        <v>0</v>
      </c>
      <c r="BS585" s="8" t="str">
        <f t="shared" si="383"/>
        <v>18318-K25-600ZA</v>
      </c>
      <c r="BT585" s="8">
        <f>SUMIF(FR_HITUNG_MINMAX!A:A,ORDER!A585,FR_HITUNG_MINMAX!AS:AS)</f>
        <v>0</v>
      </c>
      <c r="BU585" s="8">
        <f t="shared" si="399"/>
        <v>0</v>
      </c>
      <c r="BV585" s="8" t="str">
        <f t="shared" si="384"/>
        <v>-</v>
      </c>
      <c r="BW585" s="8" t="str">
        <f>VLOOKUP(A585,'STOK PESALAKAN'!A:F,6,0)</f>
        <v/>
      </c>
    </row>
    <row r="586" spans="1:75">
      <c r="A586" s="41" t="s">
        <v>952</v>
      </c>
      <c r="B586" s="99">
        <f>IFERROR(IFERROR(VLOOKUP(A586,'STOK PACUL'!C:H,6,0),VLOOKUP(A586,'KATEGORI PACUL'!A:C,3,0)),0)</f>
        <v>1</v>
      </c>
      <c r="C586" s="8">
        <f>IFERROR(VLOOKUP(A586,'KATEGORI PACUL'!A:D,4,0),0)</f>
        <v>0</v>
      </c>
      <c r="D586" s="99">
        <f>IFERROR(IFERROR(VLOOKUP(A586,'STOK PESALAKAN'!C:H,6,0),VLOOKUP(A586,'KATEGORI PESALAKAN'!A:C,3,0)),0)</f>
        <v>2</v>
      </c>
      <c r="E586" s="8">
        <f>IFERROR(VLOOKUP(A586,'KATEGORI PESALAKAN'!A:D,4,0),0)</f>
        <v>0</v>
      </c>
      <c r="F586" s="99">
        <f>IFERROR(IFERROR(VLOOKUP(A586,'STOK CIKDITIRO'!C:H,6,0),VLOOKUP(A586,'KATEGORI CIKDITIRO'!A:C,3,0)),0)</f>
        <v>1</v>
      </c>
      <c r="G586" s="8">
        <f>IFERROR(VLOOKUP(A586,'KATEGORI CIKDITIRO'!A:D,4,0),0)</f>
        <v>1</v>
      </c>
      <c r="H586" s="99">
        <f>IFERROR(IFERROR(VLOOKUP(A586,'STOK TRAYEMAN'!C:H,6,0),VLOOKUP(A586,'KATEGORI TRAYEMAN'!A:C,3,0)),0)</f>
        <v>0</v>
      </c>
      <c r="I586" s="8">
        <f>IFERROR(VLOOKUP(A586,'KATEGORI TRAYEMAN'!A:D,4,0),0)</f>
        <v>0</v>
      </c>
      <c r="J586" s="8" t="str">
        <f>IFERROR(VLOOKUP(A586,'NOSTOK PACUL'!A:C,3,0),IFERROR(IF(VLOOKUP(A586,'STOK PACUL'!A:B,2,0)="NOSTOK","E",VLOOKUP(A586,'KATEGORI PACUL'!A:B,2,0)),"E"))</f>
        <v>E</v>
      </c>
      <c r="K586" s="8" t="str">
        <f>IFERROR(VLOOKUP(A586,'NOSTOK PESALAKAN'!A:C,3,0),IFERROR(IF(VLOOKUP(A586,'STOK PESALAKAN'!A:B,2,0)="NOSTOK","E",VLOOKUP(A586,'KATEGORI PESALAKAN'!A:B,2,0)),"E"))</f>
        <v>E</v>
      </c>
      <c r="L586" s="8" t="str">
        <f>IFERROR(VLOOKUP(A586,'NOSTOK CIKDITIRO'!A:C,3,0),IFERROR(IF(VLOOKUP(A586,'STOK CIKDITIRO'!A:B,2,0)="NOSTOK","E",VLOOKUP(A586,'KATEGORI CIKDITIRO'!A:B,2,0)),"E"))</f>
        <v>D</v>
      </c>
      <c r="M586" s="8" t="str">
        <f>IFERROR(VLOOKUP(A586,'NOSTOK TRAYEMAN'!A:C,3,0),IFERROR(IF(VLOOKUP(A586,'STOK TRAYEMAN'!A:B,2,0)="NOSTOK","E",VLOOKUP(A586,'KATEGORI TRAYEMAN'!A:B,2,0)),"E"))</f>
        <v>E</v>
      </c>
      <c r="N586" s="8" t="str">
        <f>IFERROR(VLOOKUP(A586,FR_HITUNG_MINMAX!A:B,2,0),0)</f>
        <v>KIPAS PULLY H.PCX 160 ORI</v>
      </c>
      <c r="O586" s="8" t="str">
        <f>IFERROR(VLOOKUP(A586,FR_HITUNG_MINMAX!A:D,4,0),0)</f>
        <v>ORISIN</v>
      </c>
      <c r="P586" s="8">
        <f>IFERROR(VLOOKUP(A586,FR_HITUNG_MINMAX!A:G,7,0),1)</f>
        <v>1</v>
      </c>
      <c r="Q586" s="11">
        <f>IFERROR(VLOOKUP(A586,FR_HITUNG_MINMAX!A:J,10,0),1)</f>
        <v>1</v>
      </c>
      <c r="R586" s="8">
        <f>IFERROR(VLOOKUP(A586,FR_HITUNG_MINMAX!A:K,11,0),1)</f>
        <v>1</v>
      </c>
      <c r="S586" s="12">
        <f>IFERROR(VLOOKUP(A586,FR_HITUNG_MINMAX!A:F,6,0),0)</f>
        <v>55950</v>
      </c>
      <c r="T586" s="8">
        <f t="shared" si="385"/>
        <v>1</v>
      </c>
      <c r="U586" s="8">
        <f t="shared" si="360"/>
        <v>2</v>
      </c>
      <c r="V586" s="8">
        <f t="shared" si="361"/>
        <v>0</v>
      </c>
      <c r="W586" s="8">
        <f t="shared" si="386"/>
        <v>0</v>
      </c>
      <c r="X586" s="8">
        <f t="shared" si="387"/>
        <v>0</v>
      </c>
      <c r="Y586" s="16"/>
      <c r="Z586" s="15">
        <f t="shared" si="362"/>
        <v>0</v>
      </c>
      <c r="AA586" s="8">
        <f t="shared" si="388"/>
        <v>0</v>
      </c>
      <c r="AB586" s="16"/>
      <c r="AC586" s="15">
        <f t="shared" si="363"/>
        <v>0</v>
      </c>
      <c r="AD586" s="8">
        <f t="shared" si="364"/>
        <v>0</v>
      </c>
      <c r="AE586" s="16"/>
      <c r="AF586" s="15">
        <f t="shared" si="365"/>
        <v>0</v>
      </c>
      <c r="AG586" s="15">
        <f t="shared" si="389"/>
        <v>0</v>
      </c>
      <c r="AH586" s="16"/>
      <c r="AI586" s="15">
        <f t="shared" si="390"/>
        <v>0</v>
      </c>
      <c r="AJ586" s="8">
        <f t="shared" si="391"/>
        <v>0</v>
      </c>
      <c r="AK586" s="8">
        <f t="shared" si="366"/>
        <v>0</v>
      </c>
      <c r="AL586" s="8">
        <f t="shared" si="367"/>
        <v>0</v>
      </c>
      <c r="AM586" s="8">
        <f t="shared" si="392"/>
        <v>0</v>
      </c>
      <c r="AN586" s="8">
        <f t="shared" si="393"/>
        <v>0</v>
      </c>
      <c r="AO586" s="8">
        <f>IFERROR(VLOOKUP(A586,PERSAMAAN!B:D,3,0),AN586)</f>
        <v>0</v>
      </c>
      <c r="AP586" s="1"/>
      <c r="AQ586" s="8">
        <f t="shared" si="368"/>
        <v>0</v>
      </c>
      <c r="AR586" s="8" t="str">
        <f>IF(AQ586=0,"-",VLOOKUP(A586,FR_HITUNG_MINMAX!A:H,8,0))</f>
        <v>-</v>
      </c>
      <c r="AS586" s="1"/>
      <c r="AT586" s="8" t="str">
        <f t="shared" si="369"/>
        <v>-</v>
      </c>
      <c r="AU586" s="12">
        <f t="shared" si="370"/>
        <v>0</v>
      </c>
      <c r="AV586" s="12">
        <f t="shared" si="371"/>
        <v>0</v>
      </c>
      <c r="AW586" s="8">
        <f t="shared" si="394"/>
        <v>-3</v>
      </c>
      <c r="AX586" s="1"/>
      <c r="AY586" s="8">
        <f t="shared" si="372"/>
        <v>0</v>
      </c>
      <c r="AZ586" s="8" t="str">
        <f>IF(AY586=0,"-",VLOOKUP(A586,FR_HITUNG_MINMAX!A:I,9,0))</f>
        <v>-</v>
      </c>
      <c r="BB586" s="8" t="str">
        <f t="shared" si="373"/>
        <v>-</v>
      </c>
      <c r="BC586" s="12">
        <f t="shared" si="374"/>
        <v>0</v>
      </c>
      <c r="BD586" s="12">
        <f t="shared" si="375"/>
        <v>0</v>
      </c>
      <c r="BE586" s="16"/>
      <c r="BF586" s="8">
        <f>SUMIF('REALISASI ORDER'!C:C,A586,'REALISASI ORDER'!E:E)</f>
        <v>0</v>
      </c>
      <c r="BG586" s="8">
        <f t="shared" si="395"/>
        <v>1</v>
      </c>
      <c r="BH586" s="8">
        <f t="shared" si="376"/>
        <v>2</v>
      </c>
      <c r="BI586" s="8">
        <f t="shared" si="377"/>
        <v>1</v>
      </c>
      <c r="BJ586" s="8">
        <f t="shared" si="396"/>
        <v>0</v>
      </c>
      <c r="BK586" s="33">
        <f t="shared" si="397"/>
        <v>0</v>
      </c>
      <c r="BL586" s="33">
        <f t="shared" si="378"/>
        <v>0</v>
      </c>
      <c r="BM586" s="33">
        <f t="shared" si="379"/>
        <v>0</v>
      </c>
      <c r="BN586" s="33">
        <f t="shared" si="398"/>
        <v>0</v>
      </c>
      <c r="BO586" s="8">
        <f t="shared" si="380"/>
        <v>0</v>
      </c>
      <c r="BP586" s="8">
        <f t="shared" si="381"/>
        <v>0</v>
      </c>
      <c r="BQ586" s="8">
        <f t="shared" si="382"/>
        <v>0</v>
      </c>
      <c r="BR586" s="8">
        <f>IFERROR(ROUNDDOWN(BF586*BN586/(BK586+BL586+BM586+BN),0),0)</f>
        <v>0</v>
      </c>
      <c r="BS586" s="8" t="str">
        <f t="shared" si="383"/>
        <v>22102-K1Z-N20</v>
      </c>
      <c r="BT586" s="8">
        <f>SUMIF(FR_HITUNG_MINMAX!A:A,ORDER!A586,FR_HITUNG_MINMAX!AS:AS)</f>
        <v>1</v>
      </c>
      <c r="BU586" s="8">
        <f t="shared" si="399"/>
        <v>0</v>
      </c>
      <c r="BV586" s="8" t="str">
        <f t="shared" si="384"/>
        <v>-</v>
      </c>
      <c r="BW586" s="8" t="str">
        <f>VLOOKUP(A586,'STOK PESALAKAN'!A:F,6,0)</f>
        <v/>
      </c>
    </row>
    <row r="587" spans="1:75">
      <c r="A587" s="41" t="s">
        <v>1957</v>
      </c>
      <c r="B587" s="99">
        <f>IFERROR(IFERROR(VLOOKUP(A587,'STOK PACUL'!C:H,6,0),VLOOKUP(A587,'KATEGORI PACUL'!A:C,3,0)),0)</f>
        <v>1</v>
      </c>
      <c r="C587" s="8">
        <f>IFERROR(VLOOKUP(A587,'KATEGORI PACUL'!A:D,4,0),0)</f>
        <v>0</v>
      </c>
      <c r="D587" s="99">
        <f>IFERROR(IFERROR(VLOOKUP(A587,'STOK PESALAKAN'!C:H,6,0),VLOOKUP(A587,'KATEGORI PESALAKAN'!A:C,3,0)),0)</f>
        <v>1</v>
      </c>
      <c r="E587" s="8">
        <f>IFERROR(VLOOKUP(A587,'KATEGORI PESALAKAN'!A:D,4,0),0)</f>
        <v>1</v>
      </c>
      <c r="F587" s="99">
        <f>IFERROR(IFERROR(VLOOKUP(A587,'STOK CIKDITIRO'!C:H,6,0),VLOOKUP(A587,'KATEGORI CIKDITIRO'!A:C,3,0)),0)</f>
        <v>0</v>
      </c>
      <c r="G587" s="8">
        <f>IFERROR(VLOOKUP(A587,'KATEGORI CIKDITIRO'!A:D,4,0),0)</f>
        <v>0</v>
      </c>
      <c r="H587" s="99">
        <f>IFERROR(IFERROR(VLOOKUP(A587,'STOK TRAYEMAN'!C:H,6,0),VLOOKUP(A587,'KATEGORI TRAYEMAN'!A:C,3,0)),0)</f>
        <v>0</v>
      </c>
      <c r="I587" s="8">
        <f>IFERROR(VLOOKUP(A587,'KATEGORI TRAYEMAN'!A:D,4,0),0)</f>
        <v>0</v>
      </c>
      <c r="J587" s="8" t="str">
        <f>IFERROR(VLOOKUP(A587,'NOSTOK PACUL'!A:C,3,0),IFERROR(IF(VLOOKUP(A587,'STOK PACUL'!A:B,2,0)="NOSTOK","E",VLOOKUP(A587,'KATEGORI PACUL'!A:B,2,0)),"E"))</f>
        <v>E</v>
      </c>
      <c r="K587" s="8" t="str">
        <f>IFERROR(VLOOKUP(A587,'NOSTOK PESALAKAN'!A:C,3,0),IFERROR(IF(VLOOKUP(A587,'STOK PESALAKAN'!A:B,2,0)="NOSTOK","E",VLOOKUP(A587,'KATEGORI PESALAKAN'!A:B,2,0)),"E"))</f>
        <v>D</v>
      </c>
      <c r="L587" s="8" t="str">
        <f>IFERROR(VLOOKUP(A587,'NOSTOK CIKDITIRO'!A:C,3,0),IFERROR(IF(VLOOKUP(A587,'STOK CIKDITIRO'!A:B,2,0)="NOSTOK","E",VLOOKUP(A587,'KATEGORI CIKDITIRO'!A:B,2,0)),"E"))</f>
        <v>E</v>
      </c>
      <c r="M587" s="8" t="str">
        <f>IFERROR(VLOOKUP(A587,'NOSTOK TRAYEMAN'!A:C,3,0),IFERROR(IF(VLOOKUP(A587,'STOK TRAYEMAN'!A:B,2,0)="NOSTOK","E",VLOOKUP(A587,'KATEGORI TRAYEMAN'!A:B,2,0)),"E"))</f>
        <v>E</v>
      </c>
      <c r="N587" s="8" t="str">
        <f>IFERROR(VLOOKUP(A587,FR_HITUNG_MINMAX!A:B,2,0),0)</f>
        <v>BOSH PULLY / BOSH ROLLER H.ADV/PCX 160 ORI</v>
      </c>
      <c r="O587" s="8" t="str">
        <f>IFERROR(VLOOKUP(A587,FR_HITUNG_MINMAX!A:D,4,0),0)</f>
        <v>ORISIN</v>
      </c>
      <c r="P587" s="8">
        <f>IFERROR(VLOOKUP(A587,FR_HITUNG_MINMAX!A:G,7,0),1)</f>
        <v>1</v>
      </c>
      <c r="Q587" s="11">
        <f>IFERROR(VLOOKUP(A587,FR_HITUNG_MINMAX!A:J,10,0),1)</f>
        <v>1</v>
      </c>
      <c r="R587" s="8">
        <f>IFERROR(VLOOKUP(A587,FR_HITUNG_MINMAX!A:K,11,0),1)</f>
        <v>1</v>
      </c>
      <c r="S587" s="12">
        <f>IFERROR(VLOOKUP(A587,FR_HITUNG_MINMAX!A:F,6,0),0)</f>
        <v>26500</v>
      </c>
      <c r="T587" s="8">
        <f t="shared" si="385"/>
        <v>1</v>
      </c>
      <c r="U587" s="8">
        <f t="shared" si="360"/>
        <v>0</v>
      </c>
      <c r="V587" s="8">
        <f t="shared" si="361"/>
        <v>0</v>
      </c>
      <c r="W587" s="8">
        <f t="shared" si="386"/>
        <v>0</v>
      </c>
      <c r="X587" s="8">
        <f t="shared" si="387"/>
        <v>0</v>
      </c>
      <c r="Y587" s="16"/>
      <c r="Z587" s="15">
        <f t="shared" si="362"/>
        <v>0</v>
      </c>
      <c r="AA587" s="8">
        <f t="shared" si="388"/>
        <v>0</v>
      </c>
      <c r="AB587" s="16"/>
      <c r="AC587" s="15">
        <f t="shared" si="363"/>
        <v>0</v>
      </c>
      <c r="AD587" s="8">
        <f t="shared" si="364"/>
        <v>0</v>
      </c>
      <c r="AE587" s="16"/>
      <c r="AF587" s="15">
        <f t="shared" si="365"/>
        <v>0</v>
      </c>
      <c r="AG587" s="15">
        <f t="shared" si="389"/>
        <v>0</v>
      </c>
      <c r="AH587" s="16"/>
      <c r="AI587" s="15">
        <f t="shared" si="390"/>
        <v>0</v>
      </c>
      <c r="AJ587" s="8">
        <f t="shared" si="391"/>
        <v>0</v>
      </c>
      <c r="AK587" s="8">
        <f t="shared" si="366"/>
        <v>0</v>
      </c>
      <c r="AL587" s="8">
        <f t="shared" si="367"/>
        <v>0</v>
      </c>
      <c r="AM587" s="8">
        <f t="shared" si="392"/>
        <v>0</v>
      </c>
      <c r="AN587" s="8">
        <f t="shared" si="393"/>
        <v>0</v>
      </c>
      <c r="AO587" s="8">
        <f>IFERROR(VLOOKUP(A587,PERSAMAAN!B:D,3,0),AN587)</f>
        <v>0</v>
      </c>
      <c r="AP587" s="1"/>
      <c r="AQ587" s="8">
        <f t="shared" si="368"/>
        <v>0</v>
      </c>
      <c r="AR587" s="8" t="str">
        <f>IF(AQ587=0,"-",VLOOKUP(A587,FR_HITUNG_MINMAX!A:H,8,0))</f>
        <v>-</v>
      </c>
      <c r="AS587" s="1"/>
      <c r="AT587" s="8" t="str">
        <f t="shared" si="369"/>
        <v>-</v>
      </c>
      <c r="AU587" s="12">
        <f t="shared" si="370"/>
        <v>0</v>
      </c>
      <c r="AV587" s="12">
        <f t="shared" si="371"/>
        <v>0</v>
      </c>
      <c r="AW587" s="8">
        <f t="shared" si="394"/>
        <v>-1</v>
      </c>
      <c r="AX587" s="1"/>
      <c r="AY587" s="8">
        <f t="shared" si="372"/>
        <v>0</v>
      </c>
      <c r="AZ587" s="8" t="str">
        <f>IF(AY587=0,"-",VLOOKUP(A587,FR_HITUNG_MINMAX!A:I,9,0))</f>
        <v>-</v>
      </c>
      <c r="BB587" s="8" t="str">
        <f t="shared" si="373"/>
        <v>-</v>
      </c>
      <c r="BC587" s="12">
        <f t="shared" si="374"/>
        <v>0</v>
      </c>
      <c r="BD587" s="12">
        <f t="shared" si="375"/>
        <v>0</v>
      </c>
      <c r="BE587" s="16"/>
      <c r="BF587" s="8">
        <f>SUMIF('REALISASI ORDER'!C:C,A587,'REALISASI ORDER'!E:E)</f>
        <v>0</v>
      </c>
      <c r="BG587" s="8">
        <f t="shared" si="395"/>
        <v>1</v>
      </c>
      <c r="BH587" s="8">
        <f t="shared" si="376"/>
        <v>1</v>
      </c>
      <c r="BI587" s="8">
        <f t="shared" si="377"/>
        <v>0</v>
      </c>
      <c r="BJ587" s="8">
        <f t="shared" si="396"/>
        <v>0</v>
      </c>
      <c r="BK587" s="33">
        <f t="shared" si="397"/>
        <v>0</v>
      </c>
      <c r="BL587" s="33">
        <f t="shared" si="378"/>
        <v>0</v>
      </c>
      <c r="BM587" s="33">
        <f t="shared" si="379"/>
        <v>0</v>
      </c>
      <c r="BN587" s="33">
        <f t="shared" si="398"/>
        <v>0</v>
      </c>
      <c r="BO587" s="8">
        <f t="shared" si="380"/>
        <v>0</v>
      </c>
      <c r="BP587" s="8">
        <f t="shared" si="381"/>
        <v>0</v>
      </c>
      <c r="BQ587" s="8">
        <f t="shared" si="382"/>
        <v>0</v>
      </c>
      <c r="BR587" s="8">
        <f>IFERROR(ROUNDDOWN(BF587*BN587/(BK587+BL587+BM587+BN),0),0)</f>
        <v>0</v>
      </c>
      <c r="BS587" s="8" t="str">
        <f t="shared" si="383"/>
        <v>22105-K0R-V00</v>
      </c>
      <c r="BT587" s="8">
        <f>SUMIF(FR_HITUNG_MINMAX!A:A,ORDER!A587,FR_HITUNG_MINMAX!AS:AS)</f>
        <v>1</v>
      </c>
      <c r="BU587" s="8">
        <f t="shared" si="399"/>
        <v>0</v>
      </c>
      <c r="BV587" s="8" t="str">
        <f t="shared" si="384"/>
        <v>-</v>
      </c>
      <c r="BW587" s="8" t="str">
        <f>VLOOKUP(A587,'STOK PESALAKAN'!A:F,6,0)</f>
        <v/>
      </c>
    </row>
    <row r="588" spans="1:75">
      <c r="A588" s="41" t="s">
        <v>963</v>
      </c>
      <c r="B588" s="99">
        <f>IFERROR(IFERROR(VLOOKUP(A588,'STOK PACUL'!C:H,6,0),VLOOKUP(A588,'KATEGORI PACUL'!A:C,3,0)),0)</f>
        <v>1</v>
      </c>
      <c r="C588" s="8">
        <f>IFERROR(VLOOKUP(A588,'KATEGORI PACUL'!A:D,4,0),0)</f>
        <v>0</v>
      </c>
      <c r="D588" s="99">
        <f>IFERROR(IFERROR(VLOOKUP(A588,'STOK PESALAKAN'!C:H,6,0),VLOOKUP(A588,'KATEGORI PESALAKAN'!A:C,3,0)),0)</f>
        <v>1</v>
      </c>
      <c r="E588" s="8">
        <f>IFERROR(VLOOKUP(A588,'KATEGORI PESALAKAN'!A:D,4,0),0)</f>
        <v>1</v>
      </c>
      <c r="F588" s="99">
        <f>IFERROR(IFERROR(VLOOKUP(A588,'STOK CIKDITIRO'!C:H,6,0),VLOOKUP(A588,'KATEGORI CIKDITIRO'!A:C,3,0)),0)</f>
        <v>2</v>
      </c>
      <c r="G588" s="8">
        <f>IFERROR(VLOOKUP(A588,'KATEGORI CIKDITIRO'!A:D,4,0),0)</f>
        <v>2</v>
      </c>
      <c r="H588" s="99">
        <f>IFERROR(IFERROR(VLOOKUP(A588,'STOK TRAYEMAN'!C:H,6,0),VLOOKUP(A588,'KATEGORI TRAYEMAN'!A:C,3,0)),0)</f>
        <v>0</v>
      </c>
      <c r="I588" s="8">
        <f>IFERROR(VLOOKUP(A588,'KATEGORI TRAYEMAN'!A:D,4,0),0)</f>
        <v>0</v>
      </c>
      <c r="J588" s="8" t="str">
        <f>IFERROR(VLOOKUP(A588,'NOSTOK PACUL'!A:C,3,0),IFERROR(IF(VLOOKUP(A588,'STOK PACUL'!A:B,2,0)="NOSTOK","E",VLOOKUP(A588,'KATEGORI PACUL'!A:B,2,0)),"E"))</f>
        <v>E</v>
      </c>
      <c r="K588" s="8" t="str">
        <f>IFERROR(VLOOKUP(A588,'NOSTOK PESALAKAN'!A:C,3,0),IFERROR(IF(VLOOKUP(A588,'STOK PESALAKAN'!A:B,2,0)="NOSTOK","E",VLOOKUP(A588,'KATEGORI PESALAKAN'!A:B,2,0)),"E"))</f>
        <v>D</v>
      </c>
      <c r="L588" s="8" t="str">
        <f>IFERROR(VLOOKUP(A588,'NOSTOK CIKDITIRO'!A:C,3,0),IFERROR(IF(VLOOKUP(A588,'STOK CIKDITIRO'!A:B,2,0)="NOSTOK","E",VLOOKUP(A588,'KATEGORI CIKDITIRO'!A:B,2,0)),"E"))</f>
        <v>D</v>
      </c>
      <c r="M588" s="8" t="str">
        <f>IFERROR(VLOOKUP(A588,'NOSTOK TRAYEMAN'!A:C,3,0),IFERROR(IF(VLOOKUP(A588,'STOK TRAYEMAN'!A:B,2,0)="NOSTOK","E",VLOOKUP(A588,'KATEGORI TRAYEMAN'!A:B,2,0)),"E"))</f>
        <v>E</v>
      </c>
      <c r="N588" s="8" t="str">
        <f>IFERROR(VLOOKUP(A588,FR_HITUNG_MINMAX!A:B,2,0),0)</f>
        <v>RUMAH ROLLER H.PCX 160 ORI</v>
      </c>
      <c r="O588" s="8" t="str">
        <f>IFERROR(VLOOKUP(A588,FR_HITUNG_MINMAX!A:D,4,0),0)</f>
        <v>ORISIN</v>
      </c>
      <c r="P588" s="8">
        <f>IFERROR(VLOOKUP(A588,FR_HITUNG_MINMAX!A:G,7,0),1)</f>
        <v>1</v>
      </c>
      <c r="Q588" s="11">
        <f>IFERROR(VLOOKUP(A588,FR_HITUNG_MINMAX!A:J,10,0),1)</f>
        <v>1</v>
      </c>
      <c r="R588" s="8">
        <f>IFERROR(VLOOKUP(A588,FR_HITUNG_MINMAX!A:K,11,0),1)</f>
        <v>1</v>
      </c>
      <c r="S588" s="12">
        <f>IFERROR(VLOOKUP(A588,FR_HITUNG_MINMAX!A:F,6,0),0)</f>
        <v>110500</v>
      </c>
      <c r="T588" s="8">
        <f t="shared" si="385"/>
        <v>1</v>
      </c>
      <c r="U588" s="8">
        <f t="shared" si="360"/>
        <v>0</v>
      </c>
      <c r="V588" s="8">
        <f t="shared" si="361"/>
        <v>0</v>
      </c>
      <c r="W588" s="8">
        <f t="shared" si="386"/>
        <v>0</v>
      </c>
      <c r="X588" s="8">
        <f t="shared" si="387"/>
        <v>0</v>
      </c>
      <c r="Y588" s="16"/>
      <c r="Z588" s="15">
        <f t="shared" si="362"/>
        <v>0</v>
      </c>
      <c r="AA588" s="8">
        <f t="shared" si="388"/>
        <v>0</v>
      </c>
      <c r="AB588" s="16"/>
      <c r="AC588" s="15">
        <f t="shared" si="363"/>
        <v>0</v>
      </c>
      <c r="AD588" s="8">
        <f t="shared" si="364"/>
        <v>0</v>
      </c>
      <c r="AE588" s="16"/>
      <c r="AF588" s="15">
        <f t="shared" si="365"/>
        <v>0</v>
      </c>
      <c r="AG588" s="15">
        <f t="shared" si="389"/>
        <v>0</v>
      </c>
      <c r="AH588" s="16"/>
      <c r="AI588" s="15">
        <f t="shared" si="390"/>
        <v>0</v>
      </c>
      <c r="AJ588" s="8">
        <f t="shared" si="391"/>
        <v>0</v>
      </c>
      <c r="AK588" s="8">
        <f t="shared" si="366"/>
        <v>0</v>
      </c>
      <c r="AL588" s="8">
        <f t="shared" si="367"/>
        <v>0</v>
      </c>
      <c r="AM588" s="8">
        <f t="shared" si="392"/>
        <v>0</v>
      </c>
      <c r="AN588" s="8">
        <f t="shared" si="393"/>
        <v>0</v>
      </c>
      <c r="AO588" s="8">
        <f>IFERROR(VLOOKUP(A588,PERSAMAAN!B:D,3,0),AN588)</f>
        <v>0</v>
      </c>
      <c r="AP588" s="1"/>
      <c r="AQ588" s="8">
        <f t="shared" si="368"/>
        <v>0</v>
      </c>
      <c r="AR588" s="8" t="str">
        <f>IF(AQ588=0,"-",VLOOKUP(A588,FR_HITUNG_MINMAX!A:H,8,0))</f>
        <v>-</v>
      </c>
      <c r="AS588" s="1"/>
      <c r="AT588" s="8" t="str">
        <f t="shared" si="369"/>
        <v>-</v>
      </c>
      <c r="AU588" s="12">
        <f t="shared" si="370"/>
        <v>0</v>
      </c>
      <c r="AV588" s="12">
        <f t="shared" si="371"/>
        <v>0</v>
      </c>
      <c r="AW588" s="8">
        <f t="shared" si="394"/>
        <v>-1</v>
      </c>
      <c r="AX588" s="1"/>
      <c r="AY588" s="8">
        <f t="shared" si="372"/>
        <v>0</v>
      </c>
      <c r="AZ588" s="8" t="str">
        <f>IF(AY588=0,"-",VLOOKUP(A588,FR_HITUNG_MINMAX!A:I,9,0))</f>
        <v>-</v>
      </c>
      <c r="BB588" s="8" t="str">
        <f t="shared" si="373"/>
        <v>-</v>
      </c>
      <c r="BC588" s="12">
        <f t="shared" si="374"/>
        <v>0</v>
      </c>
      <c r="BD588" s="12">
        <f t="shared" si="375"/>
        <v>0</v>
      </c>
      <c r="BE588" s="16"/>
      <c r="BF588" s="8">
        <f>SUMIF('REALISASI ORDER'!C:C,A588,'REALISASI ORDER'!E:E)</f>
        <v>0</v>
      </c>
      <c r="BG588" s="8">
        <f t="shared" si="395"/>
        <v>1</v>
      </c>
      <c r="BH588" s="8">
        <f t="shared" si="376"/>
        <v>1</v>
      </c>
      <c r="BI588" s="8">
        <f t="shared" si="377"/>
        <v>2</v>
      </c>
      <c r="BJ588" s="8">
        <f t="shared" si="396"/>
        <v>0</v>
      </c>
      <c r="BK588" s="33">
        <f t="shared" si="397"/>
        <v>0</v>
      </c>
      <c r="BL588" s="33">
        <f t="shared" si="378"/>
        <v>0</v>
      </c>
      <c r="BM588" s="33">
        <f t="shared" si="379"/>
        <v>0</v>
      </c>
      <c r="BN588" s="33">
        <f t="shared" si="398"/>
        <v>0</v>
      </c>
      <c r="BO588" s="8">
        <f t="shared" si="380"/>
        <v>0</v>
      </c>
      <c r="BP588" s="8">
        <f t="shared" si="381"/>
        <v>0</v>
      </c>
      <c r="BQ588" s="8">
        <f t="shared" si="382"/>
        <v>0</v>
      </c>
      <c r="BR588" s="8">
        <f>IFERROR(ROUNDDOWN(BF588*BN588/(BK588+BL588+BM588+BN),0),0)</f>
        <v>0</v>
      </c>
      <c r="BS588" s="8" t="str">
        <f t="shared" si="383"/>
        <v>22110-K1Z-N20</v>
      </c>
      <c r="BT588" s="8">
        <f>SUMIF(FR_HITUNG_MINMAX!A:A,ORDER!A588,FR_HITUNG_MINMAX!AS:AS)</f>
        <v>2</v>
      </c>
      <c r="BU588" s="8">
        <f t="shared" si="399"/>
        <v>0</v>
      </c>
      <c r="BV588" s="8" t="str">
        <f t="shared" si="384"/>
        <v>-</v>
      </c>
      <c r="BW588" s="8" t="str">
        <f>VLOOKUP(A588,'STOK PESALAKAN'!A:F,6,0)</f>
        <v/>
      </c>
    </row>
    <row r="589" spans="1:75">
      <c r="A589" s="41" t="s">
        <v>1767</v>
      </c>
      <c r="B589" s="99">
        <f>IFERROR(IFERROR(VLOOKUP(A589,'STOK PACUL'!C:H,6,0),VLOOKUP(A589,'KATEGORI PACUL'!A:C,3,0)),0)</f>
        <v>0</v>
      </c>
      <c r="C589" s="8">
        <f>IFERROR(VLOOKUP(A589,'KATEGORI PACUL'!A:D,4,0),0)</f>
        <v>1</v>
      </c>
      <c r="D589" s="99">
        <f>IFERROR(IFERROR(VLOOKUP(A589,'STOK PESALAKAN'!C:H,6,0),VLOOKUP(A589,'KATEGORI PESALAKAN'!A:C,3,0)),0)</f>
        <v>0</v>
      </c>
      <c r="E589" s="8">
        <f>IFERROR(VLOOKUP(A589,'KATEGORI PESALAKAN'!A:D,4,0),0)</f>
        <v>0</v>
      </c>
      <c r="F589" s="99">
        <f>IFERROR(IFERROR(VLOOKUP(A589,'STOK CIKDITIRO'!C:H,6,0),VLOOKUP(A589,'KATEGORI CIKDITIRO'!A:C,3,0)),0)</f>
        <v>0</v>
      </c>
      <c r="G589" s="8">
        <f>IFERROR(VLOOKUP(A589,'KATEGORI CIKDITIRO'!A:D,4,0),0)</f>
        <v>0</v>
      </c>
      <c r="H589" s="99">
        <f>IFERROR(IFERROR(VLOOKUP(A589,'STOK TRAYEMAN'!C:H,6,0),VLOOKUP(A589,'KATEGORI TRAYEMAN'!A:C,3,0)),0)</f>
        <v>0</v>
      </c>
      <c r="I589" s="8">
        <f>IFERROR(VLOOKUP(A589,'KATEGORI TRAYEMAN'!A:D,4,0),0)</f>
        <v>0</v>
      </c>
      <c r="J589" s="8" t="str">
        <f>IFERROR(VLOOKUP(A589,'NOSTOK PACUL'!A:C,3,0),IFERROR(IF(VLOOKUP(A589,'STOK PACUL'!A:B,2,0)="NOSTOK","E",VLOOKUP(A589,'KATEGORI PACUL'!A:B,2,0)),"E"))</f>
        <v>D</v>
      </c>
      <c r="K589" s="8" t="str">
        <f>IFERROR(VLOOKUP(A589,'NOSTOK PESALAKAN'!A:C,3,0),IFERROR(IF(VLOOKUP(A589,'STOK PESALAKAN'!A:B,2,0)="NOSTOK","E",VLOOKUP(A589,'KATEGORI PESALAKAN'!A:B,2,0)),"E"))</f>
        <v>E</v>
      </c>
      <c r="L589" s="8" t="str">
        <f>IFERROR(VLOOKUP(A589,'NOSTOK CIKDITIRO'!A:C,3,0),IFERROR(IF(VLOOKUP(A589,'STOK CIKDITIRO'!A:B,2,0)="NOSTOK","E",VLOOKUP(A589,'KATEGORI CIKDITIRO'!A:B,2,0)),"E"))</f>
        <v>E</v>
      </c>
      <c r="M589" s="8" t="str">
        <f>IFERROR(VLOOKUP(A589,'NOSTOK TRAYEMAN'!A:C,3,0),IFERROR(IF(VLOOKUP(A589,'STOK TRAYEMAN'!A:B,2,0)="NOSTOK","E",VLOOKUP(A589,'KATEGORI TRAYEMAN'!A:B,2,0)),"E"))</f>
        <v>E</v>
      </c>
      <c r="N589" s="8" t="str">
        <f>IFERROR(VLOOKUP(A589,FR_HITUNG_MINMAX!A:B,2,0),0)</f>
        <v>CORONG PULLY H.BEAT LED NEW</v>
      </c>
      <c r="O589" s="8" t="str">
        <f>IFERROR(VLOOKUP(A589,FR_HITUNG_MINMAX!A:D,4,0),0)</f>
        <v>ORISIN</v>
      </c>
      <c r="P589" s="8">
        <f>IFERROR(VLOOKUP(A589,FR_HITUNG_MINMAX!A:G,7,0),1)</f>
        <v>1</v>
      </c>
      <c r="Q589" s="11">
        <f>IFERROR(VLOOKUP(A589,FR_HITUNG_MINMAX!A:J,10,0),1)</f>
        <v>1</v>
      </c>
      <c r="R589" s="8">
        <f>IFERROR(VLOOKUP(A589,FR_HITUNG_MINMAX!A:K,11,0),1)</f>
        <v>1</v>
      </c>
      <c r="S589" s="12">
        <f>IFERROR(VLOOKUP(A589,FR_HITUNG_MINMAX!A:F,6,0),0)</f>
        <v>35000</v>
      </c>
      <c r="T589" s="8">
        <f t="shared" si="385"/>
        <v>-1</v>
      </c>
      <c r="U589" s="8">
        <f t="shared" si="360"/>
        <v>0</v>
      </c>
      <c r="V589" s="8">
        <f t="shared" si="361"/>
        <v>0</v>
      </c>
      <c r="W589" s="8">
        <f t="shared" si="386"/>
        <v>0</v>
      </c>
      <c r="X589" s="8">
        <f t="shared" si="387"/>
        <v>0</v>
      </c>
      <c r="Y589" s="16"/>
      <c r="Z589" s="15">
        <f t="shared" si="362"/>
        <v>0</v>
      </c>
      <c r="AA589" s="8">
        <f t="shared" si="388"/>
        <v>0</v>
      </c>
      <c r="AB589" s="16"/>
      <c r="AC589" s="15">
        <f t="shared" si="363"/>
        <v>0</v>
      </c>
      <c r="AD589" s="8">
        <f t="shared" si="364"/>
        <v>0</v>
      </c>
      <c r="AE589" s="16"/>
      <c r="AF589" s="15">
        <f t="shared" si="365"/>
        <v>0</v>
      </c>
      <c r="AG589" s="15">
        <f t="shared" si="389"/>
        <v>0</v>
      </c>
      <c r="AH589" s="16"/>
      <c r="AI589" s="15">
        <f t="shared" si="390"/>
        <v>0</v>
      </c>
      <c r="AJ589" s="8">
        <f t="shared" si="391"/>
        <v>1</v>
      </c>
      <c r="AK589" s="8">
        <f t="shared" si="366"/>
        <v>0</v>
      </c>
      <c r="AL589" s="8">
        <f t="shared" si="367"/>
        <v>0</v>
      </c>
      <c r="AM589" s="8">
        <f t="shared" si="392"/>
        <v>0</v>
      </c>
      <c r="AN589" s="8">
        <f t="shared" si="393"/>
        <v>1</v>
      </c>
      <c r="AO589" s="8">
        <f>IFERROR(VLOOKUP(A589,PERSAMAAN!B:D,3,0),AN589)</f>
        <v>1</v>
      </c>
      <c r="AP589" s="1">
        <v>0</v>
      </c>
      <c r="AQ589" s="8">
        <f t="shared" si="368"/>
        <v>0</v>
      </c>
      <c r="AR589" s="8" t="str">
        <f>IF(AQ589=0,"-",VLOOKUP(A589,FR_HITUNG_MINMAX!A:H,8,0))</f>
        <v>-</v>
      </c>
      <c r="AS589" s="1"/>
      <c r="AT589" s="8" t="str">
        <f t="shared" si="369"/>
        <v>-</v>
      </c>
      <c r="AU589" s="12">
        <f t="shared" si="370"/>
        <v>0</v>
      </c>
      <c r="AV589" s="12">
        <f t="shared" si="371"/>
        <v>0</v>
      </c>
      <c r="AW589" s="8">
        <f t="shared" si="394"/>
        <v>1</v>
      </c>
      <c r="AX589" s="1"/>
      <c r="AY589" s="8">
        <f t="shared" si="372"/>
        <v>1</v>
      </c>
      <c r="AZ589" s="8" t="str">
        <f>IF(AY589=0,"-",VLOOKUP(A589,FR_HITUNG_MINMAX!A:I,9,0))</f>
        <v/>
      </c>
      <c r="BB589" s="8" t="str">
        <f t="shared" si="373"/>
        <v/>
      </c>
      <c r="BC589" s="12">
        <f t="shared" si="374"/>
        <v>35000</v>
      </c>
      <c r="BD589" s="12">
        <f t="shared" si="375"/>
        <v>21965380</v>
      </c>
      <c r="BE589" s="16"/>
      <c r="BF589" s="8">
        <f>SUMIF('REALISASI ORDER'!C:C,A589,'REALISASI ORDER'!E:E)</f>
        <v>0</v>
      </c>
      <c r="BG589" s="8">
        <f t="shared" si="395"/>
        <v>0</v>
      </c>
      <c r="BH589" s="8">
        <f t="shared" si="376"/>
        <v>0</v>
      </c>
      <c r="BI589" s="8">
        <f t="shared" si="377"/>
        <v>0</v>
      </c>
      <c r="BJ589" s="8">
        <f t="shared" si="396"/>
        <v>0</v>
      </c>
      <c r="BK589" s="33">
        <f t="shared" si="397"/>
        <v>0</v>
      </c>
      <c r="BL589" s="33">
        <f t="shared" si="378"/>
        <v>0</v>
      </c>
      <c r="BM589" s="33">
        <f t="shared" si="379"/>
        <v>0</v>
      </c>
      <c r="BN589" s="33">
        <f t="shared" si="398"/>
        <v>0</v>
      </c>
      <c r="BO589" s="8">
        <f t="shared" si="380"/>
        <v>0</v>
      </c>
      <c r="BP589" s="8">
        <f t="shared" si="381"/>
        <v>0</v>
      </c>
      <c r="BQ589" s="8">
        <f t="shared" si="382"/>
        <v>0</v>
      </c>
      <c r="BR589" s="8">
        <f>IFERROR(ROUNDDOWN(BF589*BN589/(BK589+BL589+BM589+BN),0),0)</f>
        <v>0</v>
      </c>
      <c r="BS589" s="8" t="str">
        <f t="shared" si="383"/>
        <v>23237-K35-V00</v>
      </c>
      <c r="BT589" s="8">
        <f>SUMIF(FR_HITUNG_MINMAX!A:A,ORDER!A589,FR_HITUNG_MINMAX!AS:AS)</f>
        <v>1</v>
      </c>
      <c r="BU589" s="8">
        <f t="shared" si="399"/>
        <v>0</v>
      </c>
      <c r="BV589" s="8" t="str">
        <f t="shared" si="384"/>
        <v>-</v>
      </c>
      <c r="BW589" s="8" t="str">
        <f>VLOOKUP(A589,'STOK PESALAKAN'!A:F,6,0)</f>
        <v/>
      </c>
    </row>
    <row r="590" spans="1:75" ht="15" customHeight="1">
      <c r="A590" s="41" t="s">
        <v>1116</v>
      </c>
      <c r="B590" s="99">
        <f>IFERROR(IFERROR(VLOOKUP(A590,'STOK PACUL'!C:H,6,0),VLOOKUP(A590,'KATEGORI PACUL'!A:C,3,0)),0)</f>
        <v>0</v>
      </c>
      <c r="C590" s="8">
        <f>IFERROR(VLOOKUP(A590,'KATEGORI PACUL'!A:D,4,0),0)</f>
        <v>2</v>
      </c>
      <c r="D590" s="99">
        <f>IFERROR(IFERROR(VLOOKUP(A590,'STOK PESALAKAN'!C:H,6,0),VLOOKUP(A590,'KATEGORI PESALAKAN'!A:C,3,0)),0)</f>
        <v>1</v>
      </c>
      <c r="E590" s="8">
        <f>IFERROR(VLOOKUP(A590,'KATEGORI PESALAKAN'!A:D,4,0),0)</f>
        <v>0</v>
      </c>
      <c r="F590" s="99">
        <f>IFERROR(IFERROR(VLOOKUP(A590,'STOK CIKDITIRO'!C:H,6,0),VLOOKUP(A590,'KATEGORI CIKDITIRO'!A:C,3,0)),0)</f>
        <v>0</v>
      </c>
      <c r="G590" s="8">
        <f>IFERROR(VLOOKUP(A590,'KATEGORI CIKDITIRO'!A:D,4,0),0)</f>
        <v>0</v>
      </c>
      <c r="H590" s="99">
        <f>IFERROR(IFERROR(VLOOKUP(A590,'STOK TRAYEMAN'!C:H,6,0),VLOOKUP(A590,'KATEGORI TRAYEMAN'!A:C,3,0)),0)</f>
        <v>0</v>
      </c>
      <c r="I590" s="8">
        <f>IFERROR(VLOOKUP(A590,'KATEGORI TRAYEMAN'!A:D,4,0),0)</f>
        <v>0</v>
      </c>
      <c r="J590" s="8" t="str">
        <f>IFERROR(VLOOKUP(A590,'NOSTOK PACUL'!A:C,3,0),IFERROR(IF(VLOOKUP(A590,'STOK PACUL'!A:B,2,0)="NOSTOK","E",VLOOKUP(A590,'KATEGORI PACUL'!A:B,2,0)),"E"))</f>
        <v>D</v>
      </c>
      <c r="K590" s="8" t="str">
        <f>IFERROR(VLOOKUP(A590,'NOSTOK PESALAKAN'!A:C,3,0),IFERROR(IF(VLOOKUP(A590,'STOK PESALAKAN'!A:B,2,0)="NOSTOK","E",VLOOKUP(A590,'KATEGORI PESALAKAN'!A:B,2,0)),"E"))</f>
        <v>E</v>
      </c>
      <c r="L590" s="8" t="str">
        <f>IFERROR(VLOOKUP(A590,'NOSTOK CIKDITIRO'!A:C,3,0),IFERROR(IF(VLOOKUP(A590,'STOK CIKDITIRO'!A:B,2,0)="NOSTOK","E",VLOOKUP(A590,'KATEGORI CIKDITIRO'!A:B,2,0)),"E"))</f>
        <v>E</v>
      </c>
      <c r="M590" s="8" t="str">
        <f>IFERROR(VLOOKUP(A590,'NOSTOK TRAYEMAN'!A:C,3,0),IFERROR(IF(VLOOKUP(A590,'STOK TRAYEMAN'!A:B,2,0)="NOSTOK","E",VLOOKUP(A590,'KATEGORI TRAYEMAN'!A:B,2,0)),"E"))</f>
        <v>E</v>
      </c>
      <c r="N590" s="8" t="str">
        <f>IFERROR(VLOOKUP(A590,FR_HITUNG_MINMAX!A:B,2,0),0)</f>
        <v>OIL SEAL MAGHNET H.VARIO LED/ 20.8X32X6 ORI</v>
      </c>
      <c r="O590" s="8" t="str">
        <f>IFERROR(VLOOKUP(A590,FR_HITUNG_MINMAX!A:D,4,0),0)</f>
        <v>ORISIN</v>
      </c>
      <c r="P590" s="8">
        <f>IFERROR(VLOOKUP(A590,FR_HITUNG_MINMAX!A:G,7,0),1)</f>
        <v>1</v>
      </c>
      <c r="Q590" s="11">
        <f>IFERROR(VLOOKUP(A590,FR_HITUNG_MINMAX!A:J,10,0),1)</f>
        <v>1</v>
      </c>
      <c r="R590" s="8">
        <f>IFERROR(VLOOKUP(A590,FR_HITUNG_MINMAX!A:K,11,0),1)</f>
        <v>1</v>
      </c>
      <c r="S590" s="12">
        <f>IFERROR(VLOOKUP(A590,FR_HITUNG_MINMAX!A:F,6,0),0)</f>
        <v>12980</v>
      </c>
      <c r="T590" s="8">
        <f t="shared" si="385"/>
        <v>-2</v>
      </c>
      <c r="U590" s="8">
        <f t="shared" si="360"/>
        <v>1</v>
      </c>
      <c r="V590" s="8">
        <f t="shared" si="361"/>
        <v>0</v>
      </c>
      <c r="W590" s="8">
        <f t="shared" si="386"/>
        <v>0</v>
      </c>
      <c r="X590" s="8">
        <f t="shared" si="387"/>
        <v>0</v>
      </c>
      <c r="Y590" s="16"/>
      <c r="Z590" s="15">
        <f t="shared" si="362"/>
        <v>0</v>
      </c>
      <c r="AA590" s="8">
        <f t="shared" si="388"/>
        <v>1</v>
      </c>
      <c r="AB590" s="16"/>
      <c r="AC590" s="15">
        <f t="shared" si="363"/>
        <v>0</v>
      </c>
      <c r="AD590" s="8">
        <f t="shared" si="364"/>
        <v>0</v>
      </c>
      <c r="AE590" s="16"/>
      <c r="AF590" s="15">
        <f t="shared" si="365"/>
        <v>0</v>
      </c>
      <c r="AG590" s="15">
        <f t="shared" si="389"/>
        <v>0</v>
      </c>
      <c r="AH590" s="16"/>
      <c r="AI590" s="15">
        <f t="shared" si="390"/>
        <v>0</v>
      </c>
      <c r="AJ590" s="8">
        <f t="shared" si="391"/>
        <v>2</v>
      </c>
      <c r="AK590" s="8">
        <f t="shared" si="366"/>
        <v>0</v>
      </c>
      <c r="AL590" s="8">
        <f t="shared" si="367"/>
        <v>0</v>
      </c>
      <c r="AM590" s="8">
        <f t="shared" si="392"/>
        <v>0</v>
      </c>
      <c r="AN590" s="8">
        <f t="shared" si="393"/>
        <v>2</v>
      </c>
      <c r="AO590" s="8">
        <f>IFERROR(VLOOKUP(A590,PERSAMAAN!B:D,3,0),AN590)</f>
        <v>2</v>
      </c>
      <c r="AP590" s="1">
        <v>0</v>
      </c>
      <c r="AQ590" s="8">
        <f t="shared" si="368"/>
        <v>0</v>
      </c>
      <c r="AR590" s="8" t="str">
        <f>IF(AQ590=0,"-",VLOOKUP(A590,FR_HITUNG_MINMAX!A:H,8,0))</f>
        <v>-</v>
      </c>
      <c r="AS590" s="1"/>
      <c r="AT590" s="8" t="str">
        <f t="shared" si="369"/>
        <v>-</v>
      </c>
      <c r="AU590" s="12">
        <f t="shared" si="370"/>
        <v>0</v>
      </c>
      <c r="AV590" s="12">
        <f t="shared" si="371"/>
        <v>0</v>
      </c>
      <c r="AW590" s="8">
        <f t="shared" si="394"/>
        <v>1</v>
      </c>
      <c r="AX590" s="1"/>
      <c r="AY590" s="8">
        <f t="shared" si="372"/>
        <v>1</v>
      </c>
      <c r="AZ590" s="8" t="str">
        <f>IF(AY590=0,"-",VLOOKUP(A590,FR_HITUNG_MINMAX!A:I,9,0))</f>
        <v/>
      </c>
      <c r="BB590" s="8" t="str">
        <f t="shared" si="373"/>
        <v/>
      </c>
      <c r="BC590" s="12">
        <f t="shared" si="374"/>
        <v>12980</v>
      </c>
      <c r="BD590" s="12">
        <f t="shared" si="375"/>
        <v>21965380</v>
      </c>
      <c r="BE590" s="16"/>
      <c r="BF590" s="8">
        <f>SUMIF('REALISASI ORDER'!C:C,A590,'REALISASI ORDER'!E:E)</f>
        <v>0</v>
      </c>
      <c r="BG590" s="8">
        <f t="shared" si="395"/>
        <v>0</v>
      </c>
      <c r="BH590" s="8">
        <f t="shared" si="376"/>
        <v>1</v>
      </c>
      <c r="BI590" s="8">
        <f t="shared" si="377"/>
        <v>0</v>
      </c>
      <c r="BJ590" s="8">
        <f t="shared" si="396"/>
        <v>0</v>
      </c>
      <c r="BK590" s="33">
        <f t="shared" si="397"/>
        <v>1</v>
      </c>
      <c r="BL590" s="33">
        <f t="shared" si="378"/>
        <v>0</v>
      </c>
      <c r="BM590" s="33">
        <f t="shared" si="379"/>
        <v>0</v>
      </c>
      <c r="BN590" s="33">
        <f t="shared" si="398"/>
        <v>0</v>
      </c>
      <c r="BO590" s="8">
        <f t="shared" si="380"/>
        <v>0</v>
      </c>
      <c r="BP590" s="8">
        <f t="shared" si="381"/>
        <v>0</v>
      </c>
      <c r="BQ590" s="8">
        <f t="shared" si="382"/>
        <v>0</v>
      </c>
      <c r="BR590" s="8">
        <f>IFERROR(ROUNDDOWN(BF590*BN590/(BK590+BL590+BM590+BN),0),0)</f>
        <v>0</v>
      </c>
      <c r="BS590" s="8" t="str">
        <f t="shared" si="383"/>
        <v>91201-K59-A11</v>
      </c>
      <c r="BT590" s="8">
        <f>SUMIF(FR_HITUNG_MINMAX!A:A,ORDER!A590,FR_HITUNG_MINMAX!AS:AS)</f>
        <v>1</v>
      </c>
      <c r="BU590" s="8">
        <f t="shared" si="399"/>
        <v>0</v>
      </c>
      <c r="BV590" s="8" t="str">
        <f t="shared" si="384"/>
        <v>-</v>
      </c>
      <c r="BW590" s="8" t="str">
        <f>VLOOKUP(A590,'STOK PESALAKAN'!A:F,6,0)</f>
        <v>91201-K59-A11</v>
      </c>
    </row>
    <row r="591" spans="1:75" ht="15" customHeight="1">
      <c r="A591" s="41" t="s">
        <v>2042</v>
      </c>
      <c r="B591" s="99">
        <f>IFERROR(IFERROR(VLOOKUP(A591,'STOK PACUL'!C:H,6,0),VLOOKUP(A591,'KATEGORI PACUL'!A:C,3,0)),0)</f>
        <v>0</v>
      </c>
      <c r="C591" s="8">
        <f>IFERROR(VLOOKUP(A591,'KATEGORI PACUL'!A:D,4,0),0)</f>
        <v>0</v>
      </c>
      <c r="D591" s="99">
        <f>IFERROR(IFERROR(VLOOKUP(A591,'STOK PESALAKAN'!C:H,6,0),VLOOKUP(A591,'KATEGORI PESALAKAN'!A:C,3,0)),0)</f>
        <v>0</v>
      </c>
      <c r="E591" s="8">
        <f>IFERROR(VLOOKUP(A591,'KATEGORI PESALAKAN'!A:D,4,0),0)</f>
        <v>0</v>
      </c>
      <c r="F591" s="99">
        <f>IFERROR(IFERROR(VLOOKUP(A591,'STOK CIKDITIRO'!C:H,6,0),VLOOKUP(A591,'KATEGORI CIKDITIRO'!A:C,3,0)),0)</f>
        <v>0</v>
      </c>
      <c r="G591" s="8">
        <f>IFERROR(VLOOKUP(A591,'KATEGORI CIKDITIRO'!A:D,4,0),0)</f>
        <v>0</v>
      </c>
      <c r="H591" s="99">
        <f>IFERROR(IFERROR(VLOOKUP(A591,'STOK TRAYEMAN'!C:H,6,0),VLOOKUP(A591,'KATEGORI TRAYEMAN'!A:C,3,0)),0)</f>
        <v>0</v>
      </c>
      <c r="I591" s="8">
        <f>IFERROR(VLOOKUP(A591,'KATEGORI TRAYEMAN'!A:D,4,0),0)</f>
        <v>0</v>
      </c>
      <c r="J591" s="8" t="str">
        <f>IFERROR(VLOOKUP(A591,'NOSTOK PACUL'!A:C,3,0),IFERROR(IF(VLOOKUP(A591,'STOK PACUL'!A:B,2,0)="NOSTOK","E",VLOOKUP(A591,'KATEGORI PACUL'!A:B,2,0)),"E"))</f>
        <v>E</v>
      </c>
      <c r="K591" s="8" t="str">
        <f>IFERROR(VLOOKUP(A591,'NOSTOK PESALAKAN'!A:C,3,0),IFERROR(IF(VLOOKUP(A591,'STOK PESALAKAN'!A:B,2,0)="NOSTOK","E",VLOOKUP(A591,'KATEGORI PESALAKAN'!A:B,2,0)),"E"))</f>
        <v>E</v>
      </c>
      <c r="L591" s="8" t="str">
        <f>IFERROR(VLOOKUP(A591,'NOSTOK CIKDITIRO'!A:C,3,0),IFERROR(IF(VLOOKUP(A591,'STOK CIKDITIRO'!A:B,2,0)="NOSTOK","E",VLOOKUP(A591,'KATEGORI CIKDITIRO'!A:B,2,0)),"E"))</f>
        <v>E</v>
      </c>
      <c r="M591" s="8" t="str">
        <f>IFERROR(VLOOKUP(A591,'NOSTOK TRAYEMAN'!A:C,3,0),IFERROR(IF(VLOOKUP(A591,'STOK TRAYEMAN'!A:B,2,0)="NOSTOK","E",VLOOKUP(A591,'KATEGORI TRAYEMAN'!A:B,2,0)),"E"))</f>
        <v>E</v>
      </c>
      <c r="N591" s="8" t="str">
        <f>IFERROR(VLOOKUP(A591,FR_HITUNG_MINMAX!A:B,2,0),0)</f>
        <v>AKI KERING GTZ7V DND</v>
      </c>
      <c r="O591" s="8" t="str">
        <f>IFERROR(VLOOKUP(A591,FR_HITUNG_MINMAX!A:D,4,0),0)</f>
        <v>AKIGEN</v>
      </c>
      <c r="P591" s="8">
        <f>IFERROR(VLOOKUP(A591,FR_HITUNG_MINMAX!A:G,7,0),1)</f>
        <v>1</v>
      </c>
      <c r="Q591" s="11">
        <f>IFERROR(VLOOKUP(A591,FR_HITUNG_MINMAX!A:J,10,0),1)</f>
        <v>1</v>
      </c>
      <c r="R591" s="8">
        <f>IFERROR(VLOOKUP(A591,FR_HITUNG_MINMAX!A:K,11,0),1)</f>
        <v>1</v>
      </c>
      <c r="S591" s="12">
        <f>IFERROR(VLOOKUP(A591,FR_HITUNG_MINMAX!A:F,6,0),0)</f>
        <v>190000</v>
      </c>
      <c r="T591" s="8">
        <f t="shared" si="385"/>
        <v>0</v>
      </c>
      <c r="U591" s="8">
        <f t="shared" si="360"/>
        <v>0</v>
      </c>
      <c r="V591" s="8">
        <f t="shared" si="361"/>
        <v>0</v>
      </c>
      <c r="W591" s="8">
        <f t="shared" si="386"/>
        <v>0</v>
      </c>
      <c r="X591" s="8">
        <f t="shared" si="387"/>
        <v>0</v>
      </c>
      <c r="Y591" s="16"/>
      <c r="Z591" s="15">
        <f t="shared" si="362"/>
        <v>0</v>
      </c>
      <c r="AA591" s="8">
        <f t="shared" si="388"/>
        <v>0</v>
      </c>
      <c r="AB591" s="16"/>
      <c r="AC591" s="15">
        <f t="shared" si="363"/>
        <v>0</v>
      </c>
      <c r="AD591" s="8">
        <f t="shared" si="364"/>
        <v>0</v>
      </c>
      <c r="AE591" s="16"/>
      <c r="AF591" s="15">
        <f t="shared" si="365"/>
        <v>0</v>
      </c>
      <c r="AG591" s="15">
        <f t="shared" si="389"/>
        <v>0</v>
      </c>
      <c r="AH591" s="16"/>
      <c r="AI591" s="15">
        <f t="shared" si="390"/>
        <v>0</v>
      </c>
      <c r="AJ591" s="8">
        <f t="shared" si="391"/>
        <v>0</v>
      </c>
      <c r="AK591" s="8">
        <f t="shared" si="366"/>
        <v>0</v>
      </c>
      <c r="AL591" s="8">
        <f t="shared" si="367"/>
        <v>0</v>
      </c>
      <c r="AM591" s="8">
        <f t="shared" si="392"/>
        <v>0</v>
      </c>
      <c r="AN591" s="8">
        <f t="shared" si="393"/>
        <v>0</v>
      </c>
      <c r="AO591" s="8">
        <f>IFERROR(VLOOKUP(A591,PERSAMAAN!B:D,3,0),AN591)</f>
        <v>0</v>
      </c>
      <c r="AP591" s="1"/>
      <c r="AQ591" s="8">
        <f t="shared" si="368"/>
        <v>0</v>
      </c>
      <c r="AR591" s="8" t="str">
        <f>IF(AQ591=0,"-",VLOOKUP(A591,FR_HITUNG_MINMAX!A:H,8,0))</f>
        <v>-</v>
      </c>
      <c r="AS591" s="1"/>
      <c r="AT591" s="8" t="str">
        <f t="shared" si="369"/>
        <v>-</v>
      </c>
      <c r="AU591" s="12">
        <f t="shared" si="370"/>
        <v>0</v>
      </c>
      <c r="AV591" s="12">
        <f t="shared" si="371"/>
        <v>0</v>
      </c>
      <c r="AW591" s="8">
        <f t="shared" si="394"/>
        <v>0</v>
      </c>
      <c r="AX591" s="1"/>
      <c r="AY591" s="8">
        <f t="shared" si="372"/>
        <v>0</v>
      </c>
      <c r="AZ591" s="8" t="str">
        <f>IF(AY591=0,"-",VLOOKUP(A591,FR_HITUNG_MINMAX!A:I,9,0))</f>
        <v>-</v>
      </c>
      <c r="BB591" s="8" t="str">
        <f t="shared" si="373"/>
        <v>-</v>
      </c>
      <c r="BC591" s="12">
        <f t="shared" si="374"/>
        <v>0</v>
      </c>
      <c r="BD591" s="12">
        <f t="shared" si="375"/>
        <v>0</v>
      </c>
      <c r="BE591" s="16"/>
      <c r="BF591" s="8">
        <f>SUMIF('REALISASI ORDER'!C:C,A591,'REALISASI ORDER'!E:E)</f>
        <v>0</v>
      </c>
      <c r="BG591" s="8">
        <f t="shared" si="395"/>
        <v>0</v>
      </c>
      <c r="BH591" s="8">
        <f t="shared" si="376"/>
        <v>0</v>
      </c>
      <c r="BI591" s="8">
        <f t="shared" si="377"/>
        <v>0</v>
      </c>
      <c r="BJ591" s="8">
        <f t="shared" si="396"/>
        <v>0</v>
      </c>
      <c r="BK591" s="33">
        <f t="shared" si="397"/>
        <v>0</v>
      </c>
      <c r="BL591" s="33">
        <f t="shared" si="378"/>
        <v>0</v>
      </c>
      <c r="BM591" s="33">
        <f t="shared" si="379"/>
        <v>0</v>
      </c>
      <c r="BN591" s="33">
        <f t="shared" si="398"/>
        <v>0</v>
      </c>
      <c r="BO591" s="8">
        <f t="shared" si="380"/>
        <v>0</v>
      </c>
      <c r="BP591" s="8">
        <f t="shared" si="381"/>
        <v>0</v>
      </c>
      <c r="BQ591" s="8">
        <f t="shared" si="382"/>
        <v>0</v>
      </c>
      <c r="BR591" s="8">
        <f>IFERROR(ROUNDDOWN(BF591*BN591/(BK591+BL591+BM591+BN),0),0)</f>
        <v>0</v>
      </c>
      <c r="BS591" s="8" t="str">
        <f t="shared" si="383"/>
        <v>DND7V</v>
      </c>
      <c r="BT591" s="8">
        <f>SUMIF(FR_HITUNG_MINMAX!A:A,ORDER!A591,FR_HITUNG_MINMAX!AS:AS)</f>
        <v>0</v>
      </c>
      <c r="BU591" s="8">
        <f t="shared" si="399"/>
        <v>0</v>
      </c>
      <c r="BV591" s="8" t="str">
        <f t="shared" si="384"/>
        <v>-</v>
      </c>
      <c r="BW591" s="8" t="str">
        <f>VLOOKUP(A591,'STOK PESALAKAN'!A:F,6,0)</f>
        <v/>
      </c>
    </row>
    <row r="592" spans="1:75" ht="15" customHeight="1">
      <c r="A592" s="41" t="s">
        <v>1726</v>
      </c>
      <c r="B592" s="99">
        <f>IFERROR(IFERROR(VLOOKUP(A592,'STOK PACUL'!C:H,6,0),VLOOKUP(A592,'KATEGORI PACUL'!A:C,3,0)),0)</f>
        <v>8</v>
      </c>
      <c r="C592" s="8">
        <f>IFERROR(VLOOKUP(A592,'KATEGORI PACUL'!A:D,4,0),0)</f>
        <v>22</v>
      </c>
      <c r="D592" s="99">
        <f>IFERROR(IFERROR(VLOOKUP(A592,'STOK PESALAKAN'!C:H,6,0),VLOOKUP(A592,'KATEGORI PESALAKAN'!A:C,3,0)),0)</f>
        <v>109</v>
      </c>
      <c r="E592" s="8">
        <f>IFERROR(VLOOKUP(A592,'KATEGORI PESALAKAN'!A:D,4,0),0)</f>
        <v>16</v>
      </c>
      <c r="F592" s="99">
        <f>IFERROR(IFERROR(VLOOKUP(A592,'STOK CIKDITIRO'!C:H,6,0),VLOOKUP(A592,'KATEGORI CIKDITIRO'!A:C,3,0)),0)</f>
        <v>11</v>
      </c>
      <c r="G592" s="8">
        <f>IFERROR(VLOOKUP(A592,'KATEGORI CIKDITIRO'!A:D,4,0),0)</f>
        <v>0</v>
      </c>
      <c r="H592" s="99">
        <f>IFERROR(IFERROR(VLOOKUP(A592,'STOK TRAYEMAN'!C:H,6,0),VLOOKUP(A592,'KATEGORI TRAYEMAN'!A:C,3,0)),0)</f>
        <v>0</v>
      </c>
      <c r="I592" s="8">
        <f>IFERROR(VLOOKUP(A592,'KATEGORI TRAYEMAN'!A:D,4,0),0)</f>
        <v>0</v>
      </c>
      <c r="J592" s="8" t="str">
        <f>IFERROR(VLOOKUP(A592,'NOSTOK PACUL'!A:C,3,0),IFERROR(IF(VLOOKUP(A592,'STOK PACUL'!A:B,2,0)="NOSTOK","E",VLOOKUP(A592,'KATEGORI PACUL'!A:B,2,0)),"E"))</f>
        <v>A</v>
      </c>
      <c r="K592" s="8" t="str">
        <f>IFERROR(VLOOKUP(A592,'NOSTOK PESALAKAN'!A:C,3,0),IFERROR(IF(VLOOKUP(A592,'STOK PESALAKAN'!A:B,2,0)="NOSTOK","E",VLOOKUP(A592,'KATEGORI PESALAKAN'!A:B,2,0)),"E"))</f>
        <v>A</v>
      </c>
      <c r="L592" s="8" t="str">
        <f>IFERROR(VLOOKUP(A592,'NOSTOK CIKDITIRO'!A:C,3,0),IFERROR(IF(VLOOKUP(A592,'STOK CIKDITIRO'!A:B,2,0)="NOSTOK","E",VLOOKUP(A592,'KATEGORI CIKDITIRO'!A:B,2,0)),"E"))</f>
        <v>E</v>
      </c>
      <c r="M592" s="8" t="str">
        <f>IFERROR(VLOOKUP(A592,'NOSTOK TRAYEMAN'!A:C,3,0),IFERROR(IF(VLOOKUP(A592,'STOK TRAYEMAN'!A:B,2,0)="NOSTOK","E",VLOOKUP(A592,'KATEGORI TRAYEMAN'!A:B,2,0)),"E"))</f>
        <v>E</v>
      </c>
      <c r="N592" s="8" t="str">
        <f>IFERROR(VLOOKUP(A592,FR_HITUNG_MINMAX!A:B,2,0),0)</f>
        <v>COOLANT RADIATOR H.AHM ORI</v>
      </c>
      <c r="O592" s="8" t="str">
        <f>IFERROR(VLOOKUP(A592,FR_HITUNG_MINMAX!A:D,4,0),0)</f>
        <v>ORISIN</v>
      </c>
      <c r="P592" s="8">
        <f>IFERROR(VLOOKUP(A592,FR_HITUNG_MINMAX!A:G,7,0),1)</f>
        <v>12</v>
      </c>
      <c r="Q592" s="11" t="str">
        <f>IFERROR(VLOOKUP(A592,FR_HITUNG_MINMAX!A:J,10,0),1)</f>
        <v>4</v>
      </c>
      <c r="R592" s="8">
        <f>IFERROR(VLOOKUP(A592,FR_HITUNG_MINMAX!A:K,11,0),1)</f>
        <v>1</v>
      </c>
      <c r="S592" s="12">
        <f>IFERROR(VLOOKUP(A592,FR_HITUNG_MINMAX!A:F,6,0),0)</f>
        <v>18000</v>
      </c>
      <c r="T592" s="8">
        <f t="shared" si="385"/>
        <v>-14</v>
      </c>
      <c r="U592" s="8">
        <f t="shared" si="360"/>
        <v>93</v>
      </c>
      <c r="V592" s="8">
        <f t="shared" si="361"/>
        <v>11</v>
      </c>
      <c r="W592" s="8">
        <f t="shared" si="386"/>
        <v>0</v>
      </c>
      <c r="X592" s="8">
        <f t="shared" si="387"/>
        <v>0</v>
      </c>
      <c r="Y592" s="16"/>
      <c r="Z592" s="15">
        <f t="shared" si="362"/>
        <v>0</v>
      </c>
      <c r="AA592" s="8">
        <f t="shared" si="388"/>
        <v>14</v>
      </c>
      <c r="AB592" s="16"/>
      <c r="AC592" s="15">
        <f t="shared" si="363"/>
        <v>0</v>
      </c>
      <c r="AD592" s="8">
        <f t="shared" si="364"/>
        <v>0</v>
      </c>
      <c r="AE592" s="16"/>
      <c r="AF592" s="15">
        <f t="shared" si="365"/>
        <v>0</v>
      </c>
      <c r="AG592" s="15">
        <f t="shared" si="389"/>
        <v>0</v>
      </c>
      <c r="AH592" s="16"/>
      <c r="AI592" s="15">
        <f t="shared" si="390"/>
        <v>0</v>
      </c>
      <c r="AJ592" s="8">
        <f t="shared" si="391"/>
        <v>20</v>
      </c>
      <c r="AK592" s="8">
        <f t="shared" si="366"/>
        <v>0</v>
      </c>
      <c r="AL592" s="8">
        <f t="shared" si="367"/>
        <v>0</v>
      </c>
      <c r="AM592" s="8">
        <f t="shared" si="392"/>
        <v>0</v>
      </c>
      <c r="AN592" s="8">
        <f t="shared" si="393"/>
        <v>24</v>
      </c>
      <c r="AO592" s="8">
        <f>IFERROR(VLOOKUP(A592,PERSAMAAN!B:D,3,0),AN592)</f>
        <v>24</v>
      </c>
      <c r="AP592" s="1">
        <v>0</v>
      </c>
      <c r="AQ592" s="8">
        <f t="shared" si="368"/>
        <v>0</v>
      </c>
      <c r="AR592" s="8" t="str">
        <f>IF(AQ592=0,"-",VLOOKUP(A592,FR_HITUNG_MINMAX!A:H,8,0))</f>
        <v>-</v>
      </c>
      <c r="AS592" s="1"/>
      <c r="AT592" s="8" t="str">
        <f t="shared" si="369"/>
        <v>-</v>
      </c>
      <c r="AU592" s="12">
        <f t="shared" si="370"/>
        <v>0</v>
      </c>
      <c r="AV592" s="12">
        <f t="shared" si="371"/>
        <v>0</v>
      </c>
      <c r="AW592" s="8">
        <f t="shared" si="394"/>
        <v>-72</v>
      </c>
      <c r="AX592" s="1"/>
      <c r="AY592" s="8">
        <f t="shared" si="372"/>
        <v>0</v>
      </c>
      <c r="AZ592" s="8" t="str">
        <f>IF(AY592=0,"-",VLOOKUP(A592,FR_HITUNG_MINMAX!A:I,9,0))</f>
        <v>-</v>
      </c>
      <c r="BB592" s="8" t="str">
        <f t="shared" si="373"/>
        <v>-</v>
      </c>
      <c r="BC592" s="12">
        <f t="shared" si="374"/>
        <v>0</v>
      </c>
      <c r="BD592" s="12">
        <f t="shared" si="375"/>
        <v>0</v>
      </c>
      <c r="BE592" s="16"/>
      <c r="BF592" s="8">
        <f>SUMIF('REALISASI ORDER'!C:C,A592,'REALISASI ORDER'!E:E)</f>
        <v>0</v>
      </c>
      <c r="BG592" s="8">
        <f t="shared" si="395"/>
        <v>8</v>
      </c>
      <c r="BH592" s="8">
        <f t="shared" si="376"/>
        <v>109</v>
      </c>
      <c r="BI592" s="8">
        <f t="shared" si="377"/>
        <v>11</v>
      </c>
      <c r="BJ592" s="8">
        <f t="shared" si="396"/>
        <v>0</v>
      </c>
      <c r="BK592" s="33">
        <f t="shared" si="397"/>
        <v>22</v>
      </c>
      <c r="BL592" s="33">
        <f t="shared" si="378"/>
        <v>0</v>
      </c>
      <c r="BM592" s="33">
        <f t="shared" si="379"/>
        <v>0</v>
      </c>
      <c r="BN592" s="33">
        <f t="shared" si="398"/>
        <v>0</v>
      </c>
      <c r="BO592" s="8">
        <f t="shared" si="380"/>
        <v>0</v>
      </c>
      <c r="BP592" s="8">
        <f t="shared" si="381"/>
        <v>0</v>
      </c>
      <c r="BQ592" s="8">
        <f t="shared" si="382"/>
        <v>0</v>
      </c>
      <c r="BR592" s="8">
        <f>IFERROR(ROUNDDOWN(BF592*BN592/(BK592+BL592+BM592+BN),0),0)</f>
        <v>0</v>
      </c>
      <c r="BS592" s="8" t="str">
        <f t="shared" si="383"/>
        <v>08CLA-H50-500</v>
      </c>
      <c r="BT592" s="8">
        <f>SUMIF(FR_HITUNG_MINMAX!A:A,ORDER!A592,FR_HITUNG_MINMAX!AS:AS)</f>
        <v>12</v>
      </c>
      <c r="BU592" s="8">
        <f t="shared" si="399"/>
        <v>0</v>
      </c>
      <c r="BV592" s="8" t="str">
        <f t="shared" si="384"/>
        <v>-</v>
      </c>
      <c r="BW592" s="8" t="str">
        <f>VLOOKUP(A592,'STOK PESALAKAN'!A:F,6,0)</f>
        <v/>
      </c>
    </row>
    <row r="593" spans="1:75" ht="15" customHeight="1">
      <c r="A593" s="41" t="s">
        <v>1159</v>
      </c>
      <c r="B593" s="99">
        <f>IFERROR(IFERROR(VLOOKUP(A593,'STOK PACUL'!C:H,6,0),VLOOKUP(A593,'KATEGORI PACUL'!A:C,3,0)),0)</f>
        <v>2</v>
      </c>
      <c r="C593" s="8">
        <f>IFERROR(VLOOKUP(A593,'KATEGORI PACUL'!A:D,4,0),0)</f>
        <v>0</v>
      </c>
      <c r="D593" s="99">
        <f>IFERROR(IFERROR(VLOOKUP(A593,'STOK PESALAKAN'!C:H,6,0),VLOOKUP(A593,'KATEGORI PESALAKAN'!A:C,3,0)),0)</f>
        <v>1</v>
      </c>
      <c r="E593" s="8">
        <f>IFERROR(VLOOKUP(A593,'KATEGORI PESALAKAN'!A:D,4,0),0)</f>
        <v>0</v>
      </c>
      <c r="F593" s="99">
        <f>IFERROR(IFERROR(VLOOKUP(A593,'STOK CIKDITIRO'!C:H,6,0),VLOOKUP(A593,'KATEGORI CIKDITIRO'!A:C,3,0)),0)</f>
        <v>1</v>
      </c>
      <c r="G593" s="8">
        <f>IFERROR(VLOOKUP(A593,'KATEGORI CIKDITIRO'!A:D,4,0),0)</f>
        <v>2</v>
      </c>
      <c r="H593" s="99">
        <f>IFERROR(IFERROR(VLOOKUP(A593,'STOK TRAYEMAN'!C:H,6,0),VLOOKUP(A593,'KATEGORI TRAYEMAN'!A:C,3,0)),0)</f>
        <v>0</v>
      </c>
      <c r="I593" s="8">
        <f>IFERROR(VLOOKUP(A593,'KATEGORI TRAYEMAN'!A:D,4,0),0)</f>
        <v>0</v>
      </c>
      <c r="J593" s="8" t="str">
        <f>IFERROR(VLOOKUP(A593,'NOSTOK PACUL'!A:C,3,0),IFERROR(IF(VLOOKUP(A593,'STOK PACUL'!A:B,2,0)="NOSTOK","E",VLOOKUP(A593,'KATEGORI PACUL'!A:B,2,0)),"E"))</f>
        <v>E</v>
      </c>
      <c r="K593" s="8" t="str">
        <f>IFERROR(VLOOKUP(A593,'NOSTOK PESALAKAN'!A:C,3,0),IFERROR(IF(VLOOKUP(A593,'STOK PESALAKAN'!A:B,2,0)="NOSTOK","E",VLOOKUP(A593,'KATEGORI PESALAKAN'!A:B,2,0)),"E"))</f>
        <v>E</v>
      </c>
      <c r="L593" s="8" t="str">
        <f>IFERROR(VLOOKUP(A593,'NOSTOK CIKDITIRO'!A:C,3,0),IFERROR(IF(VLOOKUP(A593,'STOK CIKDITIRO'!A:B,2,0)="NOSTOK","E",VLOOKUP(A593,'KATEGORI CIKDITIRO'!A:B,2,0)),"E"))</f>
        <v>E</v>
      </c>
      <c r="M593" s="8" t="str">
        <f>IFERROR(VLOOKUP(A593,'NOSTOK TRAYEMAN'!A:C,3,0),IFERROR(IF(VLOOKUP(A593,'STOK TRAYEMAN'!A:B,2,0)="NOSTOK","E",VLOOKUP(A593,'KATEGORI TRAYEMAN'!A:B,2,0)),"E"))</f>
        <v>E</v>
      </c>
      <c r="N593" s="8" t="str">
        <f>IFERROR(VLOOKUP(A593,FR_HITUNG_MINMAX!A:B,2,0),0)</f>
        <v>BAUD KNALPOT 10/10</v>
      </c>
      <c r="O593" s="8" t="str">
        <f>IFERROR(VLOOKUP(A593,FR_HITUNG_MINMAX!A:D,4,0),0)</f>
        <v>IMITAS</v>
      </c>
      <c r="P593" s="8">
        <f>IFERROR(VLOOKUP(A593,FR_HITUNG_MINMAX!A:G,7,0),1)</f>
        <v>2</v>
      </c>
      <c r="Q593" s="11">
        <f>IFERROR(VLOOKUP(A593,FR_HITUNG_MINMAX!A:J,10,0),1)</f>
        <v>1</v>
      </c>
      <c r="R593" s="8">
        <f>IFERROR(VLOOKUP(A593,FR_HITUNG_MINMAX!A:K,11,0),1)</f>
        <v>1</v>
      </c>
      <c r="S593" s="12">
        <f>IFERROR(VLOOKUP(A593,FR_HITUNG_MINMAX!A:F,6,0),0)</f>
        <v>5000</v>
      </c>
      <c r="T593" s="8">
        <f t="shared" si="385"/>
        <v>2</v>
      </c>
      <c r="U593" s="8">
        <f t="shared" si="360"/>
        <v>1</v>
      </c>
      <c r="V593" s="8">
        <f t="shared" si="361"/>
        <v>-1</v>
      </c>
      <c r="W593" s="8">
        <f t="shared" si="386"/>
        <v>0</v>
      </c>
      <c r="X593" s="8">
        <f t="shared" si="387"/>
        <v>0</v>
      </c>
      <c r="Y593" s="16"/>
      <c r="Z593" s="15">
        <f t="shared" si="362"/>
        <v>0</v>
      </c>
      <c r="AA593" s="8">
        <f t="shared" si="388"/>
        <v>0</v>
      </c>
      <c r="AB593" s="16"/>
      <c r="AC593" s="15">
        <f t="shared" si="363"/>
        <v>0</v>
      </c>
      <c r="AD593" s="8">
        <f t="shared" si="364"/>
        <v>0</v>
      </c>
      <c r="AE593" s="16"/>
      <c r="AF593" s="15">
        <f t="shared" si="365"/>
        <v>0</v>
      </c>
      <c r="AG593" s="15">
        <f t="shared" si="389"/>
        <v>0</v>
      </c>
      <c r="AH593" s="16"/>
      <c r="AI593" s="15">
        <f t="shared" si="390"/>
        <v>0</v>
      </c>
      <c r="AJ593" s="8">
        <f t="shared" si="391"/>
        <v>0</v>
      </c>
      <c r="AK593" s="8">
        <f t="shared" si="366"/>
        <v>0</v>
      </c>
      <c r="AL593" s="8">
        <f t="shared" si="367"/>
        <v>0</v>
      </c>
      <c r="AM593" s="8">
        <f t="shared" si="392"/>
        <v>0</v>
      </c>
      <c r="AN593" s="8">
        <f t="shared" si="393"/>
        <v>0</v>
      </c>
      <c r="AO593" s="8">
        <f>IFERROR(VLOOKUP(A593,PERSAMAAN!B:D,3,0),AN593)</f>
        <v>0</v>
      </c>
      <c r="AP593" s="1"/>
      <c r="AQ593" s="8">
        <f t="shared" si="368"/>
        <v>0</v>
      </c>
      <c r="AR593" s="8" t="str">
        <f>IF(AQ593=0,"-",VLOOKUP(A593,FR_HITUNG_MINMAX!A:H,8,0))</f>
        <v>-</v>
      </c>
      <c r="AS593" s="1"/>
      <c r="AT593" s="8" t="str">
        <f t="shared" si="369"/>
        <v>-</v>
      </c>
      <c r="AU593" s="12">
        <f t="shared" si="370"/>
        <v>0</v>
      </c>
      <c r="AV593" s="12">
        <f t="shared" si="371"/>
        <v>0</v>
      </c>
      <c r="AW593" s="8" t="b">
        <f t="shared" si="394"/>
        <v>0</v>
      </c>
      <c r="AX593" s="1"/>
      <c r="AY593" s="8">
        <f t="shared" si="372"/>
        <v>0</v>
      </c>
      <c r="AZ593" s="8" t="str">
        <f>IF(AY593=0,"-",VLOOKUP(A593,FR_HITUNG_MINMAX!A:I,9,0))</f>
        <v>-</v>
      </c>
      <c r="BB593" s="8" t="str">
        <f t="shared" si="373"/>
        <v>-</v>
      </c>
      <c r="BC593" s="12">
        <f t="shared" si="374"/>
        <v>0</v>
      </c>
      <c r="BD593" s="12">
        <f t="shared" si="375"/>
        <v>0</v>
      </c>
      <c r="BE593" s="16"/>
      <c r="BF593" s="8">
        <f>SUMIF('REALISASI ORDER'!C:C,A593,'REALISASI ORDER'!E:E)</f>
        <v>0</v>
      </c>
      <c r="BG593" s="8">
        <f t="shared" si="395"/>
        <v>2</v>
      </c>
      <c r="BH593" s="8">
        <f t="shared" si="376"/>
        <v>1</v>
      </c>
      <c r="BI593" s="8">
        <f t="shared" si="377"/>
        <v>1</v>
      </c>
      <c r="BJ593" s="8">
        <f t="shared" si="396"/>
        <v>0</v>
      </c>
      <c r="BK593" s="33">
        <f t="shared" si="397"/>
        <v>0</v>
      </c>
      <c r="BL593" s="33">
        <f t="shared" si="378"/>
        <v>0</v>
      </c>
      <c r="BM593" s="33">
        <f t="shared" si="379"/>
        <v>1</v>
      </c>
      <c r="BN593" s="33">
        <f t="shared" si="398"/>
        <v>0</v>
      </c>
      <c r="BO593" s="8">
        <f t="shared" si="380"/>
        <v>0</v>
      </c>
      <c r="BP593" s="8">
        <f t="shared" si="381"/>
        <v>0</v>
      </c>
      <c r="BQ593" s="8">
        <f t="shared" si="382"/>
        <v>0</v>
      </c>
      <c r="BR593" s="8">
        <f>IFERROR(ROUNDDOWN(BF593*BN593/(BK593+BL593+BM593+BN),0),0)</f>
        <v>0</v>
      </c>
      <c r="BS593" s="8" t="str">
        <f t="shared" si="383"/>
        <v>BAUD0034</v>
      </c>
      <c r="BT593" s="8">
        <f>SUMIF(FR_HITUNG_MINMAX!A:A,ORDER!A593,FR_HITUNG_MINMAX!AS:AS)</f>
        <v>1</v>
      </c>
      <c r="BU593" s="8">
        <f t="shared" si="399"/>
        <v>0</v>
      </c>
      <c r="BV593" s="8" t="str">
        <f t="shared" si="384"/>
        <v>-</v>
      </c>
      <c r="BW593" s="8" t="str">
        <f>VLOOKUP(A593,'STOK PESALAKAN'!A:F,6,0)</f>
        <v/>
      </c>
    </row>
    <row r="594" spans="1:75">
      <c r="A594" s="41" t="s">
        <v>2227</v>
      </c>
      <c r="B594" s="99">
        <f>IFERROR(IFERROR(VLOOKUP(A594,'STOK PACUL'!C:H,6,0),VLOOKUP(A594,'KATEGORI PACUL'!A:C,3,0)),0)</f>
        <v>0</v>
      </c>
      <c r="C594" s="8">
        <f>IFERROR(VLOOKUP(A594,'KATEGORI PACUL'!A:D,4,0),0)</f>
        <v>0</v>
      </c>
      <c r="D594" s="99">
        <f>IFERROR(IFERROR(VLOOKUP(A594,'STOK PESALAKAN'!C:H,6,0),VLOOKUP(A594,'KATEGORI PESALAKAN'!A:C,3,0)),0)</f>
        <v>0</v>
      </c>
      <c r="E594" s="8">
        <f>IFERROR(VLOOKUP(A594,'KATEGORI PESALAKAN'!A:D,4,0),0)</f>
        <v>0</v>
      </c>
      <c r="F594" s="99">
        <f>IFERROR(IFERROR(VLOOKUP(A594,'STOK CIKDITIRO'!C:H,6,0),VLOOKUP(A594,'KATEGORI CIKDITIRO'!A:C,3,0)),0)</f>
        <v>0</v>
      </c>
      <c r="G594" s="8">
        <f>IFERROR(VLOOKUP(A594,'KATEGORI CIKDITIRO'!A:D,4,0),0)</f>
        <v>0</v>
      </c>
      <c r="H594" s="99">
        <f>IFERROR(IFERROR(VLOOKUP(A594,'STOK TRAYEMAN'!C:H,6,0),VLOOKUP(A594,'KATEGORI TRAYEMAN'!A:C,3,0)),0)</f>
        <v>0</v>
      </c>
      <c r="I594" s="8">
        <f>IFERROR(VLOOKUP(A594,'KATEGORI TRAYEMAN'!A:D,4,0),0)</f>
        <v>0</v>
      </c>
      <c r="J594" s="8" t="str">
        <f>IFERROR(VLOOKUP(A594,'NOSTOK PACUL'!A:C,3,0),IFERROR(IF(VLOOKUP(A594,'STOK PACUL'!A:B,2,0)="NOSTOK","E",VLOOKUP(A594,'KATEGORI PACUL'!A:B,2,0)),"E"))</f>
        <v>E</v>
      </c>
      <c r="K594" s="8" t="str">
        <f>IFERROR(VLOOKUP(A594,'NOSTOK PESALAKAN'!A:C,3,0),IFERROR(IF(VLOOKUP(A594,'STOK PESALAKAN'!A:B,2,0)="NOSTOK","E",VLOOKUP(A594,'KATEGORI PESALAKAN'!A:B,2,0)),"E"))</f>
        <v>E</v>
      </c>
      <c r="L594" s="8" t="str">
        <f>IFERROR(VLOOKUP(A594,'NOSTOK CIKDITIRO'!A:C,3,0),IFERROR(IF(VLOOKUP(A594,'STOK CIKDITIRO'!A:B,2,0)="NOSTOK","E",VLOOKUP(A594,'KATEGORI CIKDITIRO'!A:B,2,0)),"E"))</f>
        <v>E</v>
      </c>
      <c r="M594" s="8" t="str">
        <f>IFERROR(VLOOKUP(A594,'NOSTOK TRAYEMAN'!A:C,3,0),IFERROR(IF(VLOOKUP(A594,'STOK TRAYEMAN'!A:B,2,0)="NOSTOK","E",VLOOKUP(A594,'KATEGORI TRAYEMAN'!A:B,2,0)),"E"))</f>
        <v>E</v>
      </c>
      <c r="N594" s="8" t="str">
        <f>IFERROR(VLOOKUP(A594,FR_HITUNG_MINMAX!A:B,2,0),0)</f>
        <v>CDI/ECU VARIO CARBU IMI</v>
      </c>
      <c r="O594" s="8" t="str">
        <f>IFERROR(VLOOKUP(A594,FR_HITUNG_MINMAX!A:D,4,0),0)</f>
        <v>IMITAS</v>
      </c>
      <c r="P594" s="8">
        <f>IFERROR(VLOOKUP(A594,FR_HITUNG_MINMAX!A:G,7,0),1)</f>
        <v>1</v>
      </c>
      <c r="Q594" s="11">
        <f>IFERROR(VLOOKUP(A594,FR_HITUNG_MINMAX!A:J,10,0),1)</f>
        <v>1</v>
      </c>
      <c r="R594" s="8">
        <f>IFERROR(VLOOKUP(A594,FR_HITUNG_MINMAX!A:K,11,0),1)</f>
        <v>1</v>
      </c>
      <c r="S594" s="12">
        <f>IFERROR(VLOOKUP(A594,FR_HITUNG_MINMAX!A:F,6,0),0)</f>
        <v>218000</v>
      </c>
      <c r="T594" s="8">
        <f t="shared" si="385"/>
        <v>0</v>
      </c>
      <c r="U594" s="8">
        <f t="shared" si="360"/>
        <v>0</v>
      </c>
      <c r="V594" s="8">
        <f t="shared" si="361"/>
        <v>0</v>
      </c>
      <c r="W594" s="8">
        <f t="shared" si="386"/>
        <v>0</v>
      </c>
      <c r="X594" s="8">
        <f t="shared" si="387"/>
        <v>0</v>
      </c>
      <c r="Y594" s="16"/>
      <c r="Z594" s="15">
        <f t="shared" si="362"/>
        <v>0</v>
      </c>
      <c r="AA594" s="8">
        <f t="shared" si="388"/>
        <v>0</v>
      </c>
      <c r="AB594" s="16"/>
      <c r="AC594" s="15">
        <f t="shared" si="363"/>
        <v>0</v>
      </c>
      <c r="AD594" s="8">
        <f t="shared" si="364"/>
        <v>0</v>
      </c>
      <c r="AE594" s="16"/>
      <c r="AF594" s="15">
        <f t="shared" si="365"/>
        <v>0</v>
      </c>
      <c r="AG594" s="15">
        <f t="shared" si="389"/>
        <v>0</v>
      </c>
      <c r="AH594" s="16"/>
      <c r="AI594" s="15">
        <f t="shared" si="390"/>
        <v>0</v>
      </c>
      <c r="AJ594" s="8">
        <f t="shared" si="391"/>
        <v>0</v>
      </c>
      <c r="AK594" s="8">
        <f t="shared" si="366"/>
        <v>0</v>
      </c>
      <c r="AL594" s="8">
        <f t="shared" si="367"/>
        <v>0</v>
      </c>
      <c r="AM594" s="8">
        <f t="shared" si="392"/>
        <v>0</v>
      </c>
      <c r="AN594" s="8">
        <f t="shared" si="393"/>
        <v>0</v>
      </c>
      <c r="AO594" s="8">
        <f>IFERROR(VLOOKUP(A594,PERSAMAAN!B:D,3,0),AN594)</f>
        <v>0</v>
      </c>
      <c r="AP594" s="1"/>
      <c r="AQ594" s="8">
        <f t="shared" si="368"/>
        <v>0</v>
      </c>
      <c r="AR594" s="8" t="str">
        <f>IF(AQ594=0,"-",VLOOKUP(A594,FR_HITUNG_MINMAX!A:H,8,0))</f>
        <v>-</v>
      </c>
      <c r="AS594" s="1"/>
      <c r="AT594" s="8" t="str">
        <f t="shared" si="369"/>
        <v>-</v>
      </c>
      <c r="AU594" s="12">
        <f t="shared" si="370"/>
        <v>0</v>
      </c>
      <c r="AV594" s="12">
        <f t="shared" si="371"/>
        <v>0</v>
      </c>
      <c r="AW594" s="8" t="b">
        <f t="shared" si="394"/>
        <v>0</v>
      </c>
      <c r="AX594" s="1"/>
      <c r="AY594" s="8">
        <f t="shared" si="372"/>
        <v>0</v>
      </c>
      <c r="AZ594" s="8" t="str">
        <f>IF(AY594=0,"-",VLOOKUP(A594,FR_HITUNG_MINMAX!A:I,9,0))</f>
        <v>-</v>
      </c>
      <c r="BB594" s="8" t="str">
        <f t="shared" si="373"/>
        <v>-</v>
      </c>
      <c r="BC594" s="12">
        <f t="shared" si="374"/>
        <v>0</v>
      </c>
      <c r="BD594" s="12">
        <f t="shared" si="375"/>
        <v>0</v>
      </c>
      <c r="BE594" s="16"/>
      <c r="BF594" s="8">
        <f>SUMIF('REALISASI ORDER'!C:C,A594,'REALISASI ORDER'!E:E)</f>
        <v>0</v>
      </c>
      <c r="BG594" s="8">
        <f t="shared" si="395"/>
        <v>0</v>
      </c>
      <c r="BH594" s="8">
        <f t="shared" si="376"/>
        <v>0</v>
      </c>
      <c r="BI594" s="8">
        <f t="shared" si="377"/>
        <v>0</v>
      </c>
      <c r="BJ594" s="8">
        <f t="shared" si="396"/>
        <v>0</v>
      </c>
      <c r="BK594" s="33">
        <f t="shared" si="397"/>
        <v>0</v>
      </c>
      <c r="BL594" s="33">
        <f t="shared" si="378"/>
        <v>0</v>
      </c>
      <c r="BM594" s="33">
        <f t="shared" si="379"/>
        <v>0</v>
      </c>
      <c r="BN594" s="33">
        <f t="shared" si="398"/>
        <v>0</v>
      </c>
      <c r="BO594" s="8">
        <f t="shared" si="380"/>
        <v>0</v>
      </c>
      <c r="BP594" s="8">
        <f t="shared" si="381"/>
        <v>0</v>
      </c>
      <c r="BQ594" s="8">
        <f t="shared" si="382"/>
        <v>0</v>
      </c>
      <c r="BR594" s="8">
        <f>IFERROR(ROUNDDOWN(BF594*BN594/(BK594+BL594+BM594+BN),0),0)</f>
        <v>0</v>
      </c>
      <c r="BS594" s="8" t="str">
        <f t="shared" si="383"/>
        <v>CDIVRO</v>
      </c>
      <c r="BT594" s="8">
        <f>SUMIF(FR_HITUNG_MINMAX!A:A,ORDER!A594,FR_HITUNG_MINMAX!AS:AS)</f>
        <v>0</v>
      </c>
      <c r="BU594" s="8">
        <f t="shared" si="399"/>
        <v>0</v>
      </c>
      <c r="BV594" s="8" t="str">
        <f t="shared" si="384"/>
        <v>-</v>
      </c>
      <c r="BW594" s="8" t="str">
        <f>VLOOKUP(A594,'STOK PESALAKAN'!A:F,6,0)</f>
        <v/>
      </c>
    </row>
    <row r="595" spans="1:75" ht="15" customHeight="1">
      <c r="A595" s="41" t="s">
        <v>1289</v>
      </c>
      <c r="B595" s="99">
        <f>IFERROR(IFERROR(VLOOKUP(A595,'STOK PACUL'!C:H,6,0),VLOOKUP(A595,'KATEGORI PACUL'!A:C,3,0)),0)</f>
        <v>0</v>
      </c>
      <c r="C595" s="8">
        <f>IFERROR(VLOOKUP(A595,'KATEGORI PACUL'!A:D,4,0),0)</f>
        <v>0</v>
      </c>
      <c r="D595" s="99">
        <f>IFERROR(IFERROR(VLOOKUP(A595,'STOK PESALAKAN'!C:H,6,0),VLOOKUP(A595,'KATEGORI PESALAKAN'!A:C,3,0)),0)</f>
        <v>1</v>
      </c>
      <c r="E595" s="8">
        <f>IFERROR(VLOOKUP(A595,'KATEGORI PESALAKAN'!A:D,4,0),0)</f>
        <v>0</v>
      </c>
      <c r="F595" s="99">
        <f>IFERROR(IFERROR(VLOOKUP(A595,'STOK CIKDITIRO'!C:H,6,0),VLOOKUP(A595,'KATEGORI CIKDITIRO'!A:C,3,0)),0)</f>
        <v>0</v>
      </c>
      <c r="G595" s="8">
        <f>IFERROR(VLOOKUP(A595,'KATEGORI CIKDITIRO'!A:D,4,0),0)</f>
        <v>1</v>
      </c>
      <c r="H595" s="99">
        <f>IFERROR(IFERROR(VLOOKUP(A595,'STOK TRAYEMAN'!C:H,6,0),VLOOKUP(A595,'KATEGORI TRAYEMAN'!A:C,3,0)),0)</f>
        <v>0</v>
      </c>
      <c r="I595" s="8">
        <f>IFERROR(VLOOKUP(A595,'KATEGORI TRAYEMAN'!A:D,4,0),0)</f>
        <v>0</v>
      </c>
      <c r="J595" s="8" t="str">
        <f>IFERROR(VLOOKUP(A595,'NOSTOK PACUL'!A:C,3,0),IFERROR(IF(VLOOKUP(A595,'STOK PACUL'!A:B,2,0)="NOSTOK","E",VLOOKUP(A595,'KATEGORI PACUL'!A:B,2,0)),"E"))</f>
        <v>E</v>
      </c>
      <c r="K595" s="8" t="str">
        <f>IFERROR(VLOOKUP(A595,'NOSTOK PESALAKAN'!A:C,3,0),IFERROR(IF(VLOOKUP(A595,'STOK PESALAKAN'!A:B,2,0)="NOSTOK","E",VLOOKUP(A595,'KATEGORI PESALAKAN'!A:B,2,0)),"E"))</f>
        <v>E</v>
      </c>
      <c r="L595" s="8" t="str">
        <f>IFERROR(VLOOKUP(A595,'NOSTOK CIKDITIRO'!A:C,3,0),IFERROR(IF(VLOOKUP(A595,'STOK CIKDITIRO'!A:B,2,0)="NOSTOK","E",VLOOKUP(A595,'KATEGORI CIKDITIRO'!A:B,2,0)),"E"))</f>
        <v>D</v>
      </c>
      <c r="M595" s="8" t="str">
        <f>IFERROR(VLOOKUP(A595,'NOSTOK TRAYEMAN'!A:C,3,0),IFERROR(IF(VLOOKUP(A595,'STOK TRAYEMAN'!A:B,2,0)="NOSTOK","E",VLOOKUP(A595,'KATEGORI TRAYEMAN'!A:B,2,0)),"E"))</f>
        <v>E</v>
      </c>
      <c r="N595" s="8" t="str">
        <f>IFERROR(VLOOKUP(A595,FR_HITUNG_MINMAX!A:B,2,0),0)</f>
        <v>SOKET ECM H.BEAT/VARIO/SCOOPY ESP SET IMI</v>
      </c>
      <c r="O595" s="8" t="str">
        <f>IFERROR(VLOOKUP(A595,FR_HITUNG_MINMAX!A:D,4,0),0)</f>
        <v>IMITAS</v>
      </c>
      <c r="P595" s="8">
        <f>IFERROR(VLOOKUP(A595,FR_HITUNG_MINMAX!A:G,7,0),1)</f>
        <v>1</v>
      </c>
      <c r="Q595" s="11">
        <f>IFERROR(VLOOKUP(A595,FR_HITUNG_MINMAX!A:J,10,0),1)</f>
        <v>1</v>
      </c>
      <c r="R595" s="8">
        <f>IFERROR(VLOOKUP(A595,FR_HITUNG_MINMAX!A:K,11,0),1)</f>
        <v>1</v>
      </c>
      <c r="S595" s="12">
        <f>IFERROR(VLOOKUP(A595,FR_HITUNG_MINMAX!A:F,6,0),0)</f>
        <v>85000</v>
      </c>
      <c r="T595" s="8">
        <f t="shared" si="385"/>
        <v>0</v>
      </c>
      <c r="U595" s="8">
        <f t="shared" si="360"/>
        <v>1</v>
      </c>
      <c r="V595" s="8">
        <f t="shared" si="361"/>
        <v>-1</v>
      </c>
      <c r="W595" s="8">
        <f t="shared" si="386"/>
        <v>0</v>
      </c>
      <c r="X595" s="8">
        <f t="shared" si="387"/>
        <v>0</v>
      </c>
      <c r="Y595" s="16"/>
      <c r="Z595" s="15">
        <f t="shared" si="362"/>
        <v>0</v>
      </c>
      <c r="AA595" s="8">
        <f t="shared" si="388"/>
        <v>0</v>
      </c>
      <c r="AB595" s="16"/>
      <c r="AC595" s="15">
        <f t="shared" si="363"/>
        <v>0</v>
      </c>
      <c r="AD595" s="8">
        <f t="shared" si="364"/>
        <v>0</v>
      </c>
      <c r="AE595" s="16"/>
      <c r="AF595" s="15">
        <f t="shared" si="365"/>
        <v>0</v>
      </c>
      <c r="AG595" s="15">
        <f t="shared" si="389"/>
        <v>0</v>
      </c>
      <c r="AH595" s="16"/>
      <c r="AI595" s="15">
        <f t="shared" si="390"/>
        <v>0</v>
      </c>
      <c r="AJ595" s="8">
        <f t="shared" si="391"/>
        <v>0</v>
      </c>
      <c r="AK595" s="8">
        <f t="shared" si="366"/>
        <v>0</v>
      </c>
      <c r="AL595" s="8">
        <f t="shared" si="367"/>
        <v>1</v>
      </c>
      <c r="AM595" s="8">
        <f t="shared" si="392"/>
        <v>0</v>
      </c>
      <c r="AN595" s="8">
        <f t="shared" si="393"/>
        <v>1</v>
      </c>
      <c r="AO595" s="8">
        <f>IFERROR(VLOOKUP(A595,PERSAMAAN!B:D,3,0),AN595)</f>
        <v>1</v>
      </c>
      <c r="AP595" s="1">
        <v>0</v>
      </c>
      <c r="AQ595" s="8">
        <f t="shared" si="368"/>
        <v>0</v>
      </c>
      <c r="AR595" s="8" t="str">
        <f>IF(AQ595=0,"-",VLOOKUP(A595,FR_HITUNG_MINMAX!A:H,8,0))</f>
        <v>-</v>
      </c>
      <c r="AS595" s="1"/>
      <c r="AT595" s="8" t="str">
        <f t="shared" si="369"/>
        <v>-</v>
      </c>
      <c r="AU595" s="12">
        <f t="shared" si="370"/>
        <v>0</v>
      </c>
      <c r="AV595" s="12">
        <f t="shared" si="371"/>
        <v>0</v>
      </c>
      <c r="AW595" s="8" t="b">
        <f t="shared" si="394"/>
        <v>0</v>
      </c>
      <c r="AX595" s="1"/>
      <c r="AY595" s="8">
        <f t="shared" si="372"/>
        <v>0</v>
      </c>
      <c r="AZ595" s="8" t="str">
        <f>IF(AY595=0,"-",VLOOKUP(A595,FR_HITUNG_MINMAX!A:I,9,0))</f>
        <v>-</v>
      </c>
      <c r="BB595" s="8" t="str">
        <f t="shared" si="373"/>
        <v>-</v>
      </c>
      <c r="BC595" s="12">
        <f t="shared" si="374"/>
        <v>0</v>
      </c>
      <c r="BD595" s="12">
        <f t="shared" si="375"/>
        <v>0</v>
      </c>
      <c r="BE595" s="16"/>
      <c r="BF595" s="8">
        <f>SUMIF('REALISASI ORDER'!C:C,A595,'REALISASI ORDER'!E:E)</f>
        <v>0</v>
      </c>
      <c r="BG595" s="8">
        <f t="shared" si="395"/>
        <v>0</v>
      </c>
      <c r="BH595" s="8">
        <f t="shared" si="376"/>
        <v>1</v>
      </c>
      <c r="BI595" s="8">
        <f t="shared" si="377"/>
        <v>0</v>
      </c>
      <c r="BJ595" s="8">
        <f t="shared" si="396"/>
        <v>0</v>
      </c>
      <c r="BK595" s="33">
        <f t="shared" si="397"/>
        <v>0</v>
      </c>
      <c r="BL595" s="33">
        <f t="shared" si="378"/>
        <v>0</v>
      </c>
      <c r="BM595" s="33">
        <f t="shared" si="379"/>
        <v>1</v>
      </c>
      <c r="BN595" s="33">
        <f t="shared" si="398"/>
        <v>0</v>
      </c>
      <c r="BO595" s="8">
        <f t="shared" si="380"/>
        <v>0</v>
      </c>
      <c r="BP595" s="8">
        <f t="shared" si="381"/>
        <v>0</v>
      </c>
      <c r="BQ595" s="8">
        <f t="shared" si="382"/>
        <v>0</v>
      </c>
      <c r="BR595" s="8">
        <f>IFERROR(ROUNDDOWN(BF595*BN595/(BK595+BL595+BM595+BN),0),0)</f>
        <v>0</v>
      </c>
      <c r="BS595" s="8" t="str">
        <f t="shared" si="383"/>
        <v>SOEBET</v>
      </c>
      <c r="BT595" s="8">
        <f>SUMIF(FR_HITUNG_MINMAX!A:A,ORDER!A595,FR_HITUNG_MINMAX!AS:AS)</f>
        <v>1</v>
      </c>
      <c r="BU595" s="8">
        <f t="shared" si="399"/>
        <v>0</v>
      </c>
      <c r="BV595" s="8" t="str">
        <f t="shared" si="384"/>
        <v>-</v>
      </c>
      <c r="BW595" s="8" t="str">
        <f>VLOOKUP(A595,'STOK PESALAKAN'!A:F,6,0)</f>
        <v/>
      </c>
    </row>
    <row r="596" spans="1:75" ht="15" customHeight="1">
      <c r="A596" s="41" t="s">
        <v>1427</v>
      </c>
      <c r="B596" s="99">
        <f>IFERROR(IFERROR(VLOOKUP(A596,'STOK PACUL'!C:H,6,0),VLOOKUP(A596,'KATEGORI PACUL'!A:C,3,0)),0)</f>
        <v>0</v>
      </c>
      <c r="C596" s="8">
        <f>IFERROR(VLOOKUP(A596,'KATEGORI PACUL'!A:D,4,0),0)</f>
        <v>0</v>
      </c>
      <c r="D596" s="99">
        <f>IFERROR(IFERROR(VLOOKUP(A596,'STOK PESALAKAN'!C:H,6,0),VLOOKUP(A596,'KATEGORI PESALAKAN'!A:C,3,0)),0)</f>
        <v>0</v>
      </c>
      <c r="E596" s="8">
        <f>IFERROR(VLOOKUP(A596,'KATEGORI PESALAKAN'!A:D,4,0),0)</f>
        <v>0</v>
      </c>
      <c r="F596" s="99">
        <f>IFERROR(IFERROR(VLOOKUP(A596,'STOK CIKDITIRO'!C:H,6,0),VLOOKUP(A596,'KATEGORI CIKDITIRO'!A:C,3,0)),0)</f>
        <v>0</v>
      </c>
      <c r="G596" s="8">
        <f>IFERROR(VLOOKUP(A596,'KATEGORI CIKDITIRO'!A:D,4,0),0)</f>
        <v>0</v>
      </c>
      <c r="H596" s="99">
        <f>IFERROR(IFERROR(VLOOKUP(A596,'STOK TRAYEMAN'!C:H,6,0),VLOOKUP(A596,'KATEGORI TRAYEMAN'!A:C,3,0)),0)</f>
        <v>0</v>
      </c>
      <c r="I596" s="8">
        <f>IFERROR(VLOOKUP(A596,'KATEGORI TRAYEMAN'!A:D,4,0),0)</f>
        <v>0</v>
      </c>
      <c r="J596" s="8" t="str">
        <f>IFERROR(VLOOKUP(A596,'NOSTOK PACUL'!A:C,3,0),IFERROR(IF(VLOOKUP(A596,'STOK PACUL'!A:B,2,0)="NOSTOK","E",VLOOKUP(A596,'KATEGORI PACUL'!A:B,2,0)),"E"))</f>
        <v>E</v>
      </c>
      <c r="K596" s="8" t="str">
        <f>IFERROR(VLOOKUP(A596,'NOSTOK PESALAKAN'!A:C,3,0),IFERROR(IF(VLOOKUP(A596,'STOK PESALAKAN'!A:B,2,0)="NOSTOK","E",VLOOKUP(A596,'KATEGORI PESALAKAN'!A:B,2,0)),"E"))</f>
        <v>E</v>
      </c>
      <c r="L596" s="8" t="str">
        <f>IFERROR(VLOOKUP(A596,'NOSTOK CIKDITIRO'!A:C,3,0),IFERROR(IF(VLOOKUP(A596,'STOK CIKDITIRO'!A:B,2,0)="NOSTOK","E",VLOOKUP(A596,'KATEGORI CIKDITIRO'!A:B,2,0)),"E"))</f>
        <v>E</v>
      </c>
      <c r="M596" s="8" t="str">
        <f>IFERROR(VLOOKUP(A596,'NOSTOK TRAYEMAN'!A:C,3,0),IFERROR(IF(VLOOKUP(A596,'STOK TRAYEMAN'!A:B,2,0)="NOSTOK","E",VLOOKUP(A596,'KATEGORI TRAYEMAN'!A:B,2,0)),"E"))</f>
        <v>E</v>
      </c>
      <c r="N596" s="8" t="str">
        <f>IFERROR(VLOOKUP(A596,FR_HITUNG_MINMAX!A:B,2,0),0)</f>
        <v>MIKA SPEEDOMETER H.BEAT FI ORI</v>
      </c>
      <c r="O596" s="8" t="str">
        <f>IFERROR(VLOOKUP(A596,FR_HITUNG_MINMAX!A:D,4,0),0)</f>
        <v>ORISIN</v>
      </c>
      <c r="P596" s="8">
        <f>IFERROR(VLOOKUP(A596,FR_HITUNG_MINMAX!A:G,7,0),1)</f>
        <v>1</v>
      </c>
      <c r="Q596" s="11" t="str">
        <f>IFERROR(VLOOKUP(A596,FR_HITUNG_MINMAX!A:J,10,0),1)</f>
        <v>1</v>
      </c>
      <c r="R596" s="8">
        <f>IFERROR(VLOOKUP(A596,FR_HITUNG_MINMAX!A:K,11,0),1)</f>
        <v>1</v>
      </c>
      <c r="S596" s="12">
        <f>IFERROR(VLOOKUP(A596,FR_HITUNG_MINMAX!A:F,6,0),0)</f>
        <v>30000</v>
      </c>
      <c r="T596" s="8">
        <f t="shared" si="385"/>
        <v>0</v>
      </c>
      <c r="U596" s="8">
        <f t="shared" si="360"/>
        <v>0</v>
      </c>
      <c r="V596" s="8">
        <f t="shared" si="361"/>
        <v>0</v>
      </c>
      <c r="W596" s="8">
        <f t="shared" si="386"/>
        <v>0</v>
      </c>
      <c r="X596" s="8">
        <f t="shared" si="387"/>
        <v>0</v>
      </c>
      <c r="Y596" s="16"/>
      <c r="Z596" s="15">
        <f t="shared" si="362"/>
        <v>0</v>
      </c>
      <c r="AA596" s="8">
        <f t="shared" si="388"/>
        <v>0</v>
      </c>
      <c r="AB596" s="16"/>
      <c r="AC596" s="15">
        <f t="shared" si="363"/>
        <v>0</v>
      </c>
      <c r="AD596" s="8">
        <f t="shared" si="364"/>
        <v>0</v>
      </c>
      <c r="AE596" s="16"/>
      <c r="AF596" s="15">
        <f t="shared" si="365"/>
        <v>0</v>
      </c>
      <c r="AG596" s="15">
        <f t="shared" si="389"/>
        <v>0</v>
      </c>
      <c r="AH596" s="16"/>
      <c r="AI596" s="15">
        <f t="shared" si="390"/>
        <v>0</v>
      </c>
      <c r="AJ596" s="8">
        <f t="shared" si="391"/>
        <v>0</v>
      </c>
      <c r="AK596" s="8">
        <f t="shared" si="366"/>
        <v>0</v>
      </c>
      <c r="AL596" s="8">
        <f t="shared" si="367"/>
        <v>0</v>
      </c>
      <c r="AM596" s="8">
        <f t="shared" si="392"/>
        <v>0</v>
      </c>
      <c r="AN596" s="8">
        <f t="shared" si="393"/>
        <v>0</v>
      </c>
      <c r="AO596" s="8">
        <f>IFERROR(VLOOKUP(A596,PERSAMAAN!B:D,3,0),AN596)</f>
        <v>0</v>
      </c>
      <c r="AP596" s="1"/>
      <c r="AQ596" s="8">
        <f t="shared" si="368"/>
        <v>0</v>
      </c>
      <c r="AR596" s="8" t="str">
        <f>IF(AQ596=0,"-",VLOOKUP(A596,FR_HITUNG_MINMAX!A:H,8,0))</f>
        <v>-</v>
      </c>
      <c r="AS596" s="1"/>
      <c r="AT596" s="8" t="str">
        <f t="shared" si="369"/>
        <v>-</v>
      </c>
      <c r="AU596" s="12">
        <f t="shared" si="370"/>
        <v>0</v>
      </c>
      <c r="AV596" s="12">
        <f t="shared" si="371"/>
        <v>0</v>
      </c>
      <c r="AW596" s="8">
        <f t="shared" si="394"/>
        <v>0</v>
      </c>
      <c r="AX596" s="1"/>
      <c r="AY596" s="8">
        <f t="shared" si="372"/>
        <v>0</v>
      </c>
      <c r="AZ596" s="8" t="str">
        <f>IF(AY596=0,"-",VLOOKUP(A596,FR_HITUNG_MINMAX!A:I,9,0))</f>
        <v>-</v>
      </c>
      <c r="BB596" s="8" t="str">
        <f t="shared" si="373"/>
        <v>-</v>
      </c>
      <c r="BC596" s="12">
        <f t="shared" si="374"/>
        <v>0</v>
      </c>
      <c r="BD596" s="12">
        <f t="shared" si="375"/>
        <v>0</v>
      </c>
      <c r="BE596" s="16"/>
      <c r="BF596" s="8">
        <f>SUMIF('REALISASI ORDER'!C:C,A596,'REALISASI ORDER'!E:E)</f>
        <v>0</v>
      </c>
      <c r="BG596" s="8">
        <f t="shared" si="395"/>
        <v>0</v>
      </c>
      <c r="BH596" s="8">
        <f t="shared" si="376"/>
        <v>0</v>
      </c>
      <c r="BI596" s="8">
        <f t="shared" si="377"/>
        <v>0</v>
      </c>
      <c r="BJ596" s="8">
        <f t="shared" si="396"/>
        <v>0</v>
      </c>
      <c r="BK596" s="33">
        <f t="shared" si="397"/>
        <v>0</v>
      </c>
      <c r="BL596" s="33">
        <f t="shared" si="378"/>
        <v>0</v>
      </c>
      <c r="BM596" s="33">
        <f t="shared" si="379"/>
        <v>0</v>
      </c>
      <c r="BN596" s="33">
        <f t="shared" si="398"/>
        <v>0</v>
      </c>
      <c r="BO596" s="8">
        <f t="shared" si="380"/>
        <v>0</v>
      </c>
      <c r="BP596" s="8">
        <f t="shared" si="381"/>
        <v>0</v>
      </c>
      <c r="BQ596" s="8">
        <f t="shared" si="382"/>
        <v>0</v>
      </c>
      <c r="BR596" s="8">
        <f>IFERROR(ROUNDDOWN(BF596*BN596/(BK596+BL596+BM596+BN),0),0)</f>
        <v>0</v>
      </c>
      <c r="BS596" s="8" t="str">
        <f t="shared" si="383"/>
        <v>37211-K25-901</v>
      </c>
      <c r="BT596" s="8">
        <f>SUMIF(FR_HITUNG_MINMAX!A:A,ORDER!A596,FR_HITUNG_MINMAX!AS:AS)</f>
        <v>0</v>
      </c>
      <c r="BU596" s="8">
        <f t="shared" si="399"/>
        <v>0</v>
      </c>
      <c r="BV596" s="8" t="str">
        <f t="shared" si="384"/>
        <v>-</v>
      </c>
      <c r="BW596" s="8" t="str">
        <f>VLOOKUP(A596,'STOK PESALAKAN'!A:F,6,0)</f>
        <v/>
      </c>
    </row>
    <row r="597" spans="1:75" ht="15" customHeight="1">
      <c r="A597" s="41" t="s">
        <v>1404</v>
      </c>
      <c r="B597" s="99">
        <f>IFERROR(IFERROR(VLOOKUP(A597,'STOK PACUL'!C:H,6,0),VLOOKUP(A597,'KATEGORI PACUL'!A:C,3,0)),0)</f>
        <v>0</v>
      </c>
      <c r="C597" s="8">
        <f>IFERROR(VLOOKUP(A597,'KATEGORI PACUL'!A:D,4,0),0)</f>
        <v>0</v>
      </c>
      <c r="D597" s="99">
        <f>IFERROR(IFERROR(VLOOKUP(A597,'STOK PESALAKAN'!C:H,6,0),VLOOKUP(A597,'KATEGORI PESALAKAN'!A:C,3,0)),0)</f>
        <v>0</v>
      </c>
      <c r="E597" s="8">
        <f>IFERROR(VLOOKUP(A597,'KATEGORI PESALAKAN'!A:D,4,0),0)</f>
        <v>0</v>
      </c>
      <c r="F597" s="99">
        <f>IFERROR(IFERROR(VLOOKUP(A597,'STOK CIKDITIRO'!C:H,6,0),VLOOKUP(A597,'KATEGORI CIKDITIRO'!A:C,3,0)),0)</f>
        <v>0</v>
      </c>
      <c r="G597" s="8">
        <f>IFERROR(VLOOKUP(A597,'KATEGORI CIKDITIRO'!A:D,4,0),0)</f>
        <v>0</v>
      </c>
      <c r="H597" s="99">
        <f>IFERROR(IFERROR(VLOOKUP(A597,'STOK TRAYEMAN'!C:H,6,0),VLOOKUP(A597,'KATEGORI TRAYEMAN'!A:C,3,0)),0)</f>
        <v>0</v>
      </c>
      <c r="I597" s="8">
        <f>IFERROR(VLOOKUP(A597,'KATEGORI TRAYEMAN'!A:D,4,0),0)</f>
        <v>0</v>
      </c>
      <c r="J597" s="8" t="str">
        <f>IFERROR(VLOOKUP(A597,'NOSTOK PACUL'!A:C,3,0),IFERROR(IF(VLOOKUP(A597,'STOK PACUL'!A:B,2,0)="NOSTOK","E",VLOOKUP(A597,'KATEGORI PACUL'!A:B,2,0)),"E"))</f>
        <v>E</v>
      </c>
      <c r="K597" s="8" t="str">
        <f>IFERROR(VLOOKUP(A597,'NOSTOK PESALAKAN'!A:C,3,0),IFERROR(IF(VLOOKUP(A597,'STOK PESALAKAN'!A:B,2,0)="NOSTOK","E",VLOOKUP(A597,'KATEGORI PESALAKAN'!A:B,2,0)),"E"))</f>
        <v>E</v>
      </c>
      <c r="L597" s="8" t="str">
        <f>IFERROR(VLOOKUP(A597,'NOSTOK CIKDITIRO'!A:C,3,0),IFERROR(IF(VLOOKUP(A597,'STOK CIKDITIRO'!A:B,2,0)="NOSTOK","E",VLOOKUP(A597,'KATEGORI CIKDITIRO'!A:B,2,0)),"E"))</f>
        <v>E</v>
      </c>
      <c r="M597" s="8" t="str">
        <f>IFERROR(VLOOKUP(A597,'NOSTOK TRAYEMAN'!A:C,3,0),IFERROR(IF(VLOOKUP(A597,'STOK TRAYEMAN'!A:B,2,0)="NOSTOK","E",VLOOKUP(A597,'KATEGORI TRAYEMAN'!A:B,2,0)),"E"))</f>
        <v>E</v>
      </c>
      <c r="N597" s="8" t="str">
        <f>IFERROR(VLOOKUP(A597,FR_HITUNG_MINMAX!A:B,2,0),0)</f>
        <v>SETELAN KETENG H.PCX/ADV/STYLO ORI</v>
      </c>
      <c r="O597" s="8" t="str">
        <f>IFERROR(VLOOKUP(A597,FR_HITUNG_MINMAX!A:D,4,0),0)</f>
        <v>ORISIN</v>
      </c>
      <c r="P597" s="8">
        <f>IFERROR(VLOOKUP(A597,FR_HITUNG_MINMAX!A:G,7,0),1)</f>
        <v>1</v>
      </c>
      <c r="Q597" s="11">
        <f>IFERROR(VLOOKUP(A597,FR_HITUNG_MINMAX!A:J,10,0),1)</f>
        <v>1</v>
      </c>
      <c r="R597" s="8">
        <f>IFERROR(VLOOKUP(A597,FR_HITUNG_MINMAX!A:K,11,0),1)</f>
        <v>1</v>
      </c>
      <c r="S597" s="12">
        <f>IFERROR(VLOOKUP(A597,FR_HITUNG_MINMAX!A:F,6,0),0)</f>
        <v>61000</v>
      </c>
      <c r="T597" s="8">
        <f t="shared" si="385"/>
        <v>0</v>
      </c>
      <c r="U597" s="8">
        <f t="shared" si="360"/>
        <v>0</v>
      </c>
      <c r="V597" s="8">
        <f t="shared" si="361"/>
        <v>0</v>
      </c>
      <c r="W597" s="8">
        <f t="shared" si="386"/>
        <v>0</v>
      </c>
      <c r="X597" s="8">
        <f t="shared" si="387"/>
        <v>0</v>
      </c>
      <c r="Y597" s="16"/>
      <c r="Z597" s="15">
        <f t="shared" si="362"/>
        <v>0</v>
      </c>
      <c r="AA597" s="8">
        <f t="shared" si="388"/>
        <v>0</v>
      </c>
      <c r="AB597" s="16"/>
      <c r="AC597" s="15">
        <f t="shared" si="363"/>
        <v>0</v>
      </c>
      <c r="AD597" s="8">
        <f t="shared" si="364"/>
        <v>0</v>
      </c>
      <c r="AE597" s="16"/>
      <c r="AF597" s="15">
        <f t="shared" si="365"/>
        <v>0</v>
      </c>
      <c r="AG597" s="15">
        <f t="shared" si="389"/>
        <v>0</v>
      </c>
      <c r="AH597" s="16"/>
      <c r="AI597" s="15">
        <f t="shared" si="390"/>
        <v>0</v>
      </c>
      <c r="AJ597" s="8">
        <f t="shared" si="391"/>
        <v>0</v>
      </c>
      <c r="AK597" s="8">
        <f t="shared" si="366"/>
        <v>0</v>
      </c>
      <c r="AL597" s="8">
        <f t="shared" si="367"/>
        <v>0</v>
      </c>
      <c r="AM597" s="8">
        <f t="shared" si="392"/>
        <v>0</v>
      </c>
      <c r="AN597" s="8">
        <f t="shared" si="393"/>
        <v>0</v>
      </c>
      <c r="AO597" s="8">
        <f>IFERROR(VLOOKUP(A597,PERSAMAAN!B:D,3,0),AN597)</f>
        <v>0</v>
      </c>
      <c r="AP597" s="1"/>
      <c r="AQ597" s="8">
        <f t="shared" si="368"/>
        <v>0</v>
      </c>
      <c r="AR597" s="8" t="str">
        <f>IF(AQ597=0,"-",VLOOKUP(A597,FR_HITUNG_MINMAX!A:H,8,0))</f>
        <v>-</v>
      </c>
      <c r="AS597" s="1"/>
      <c r="AT597" s="8" t="str">
        <f t="shared" si="369"/>
        <v>-</v>
      </c>
      <c r="AU597" s="12">
        <f t="shared" si="370"/>
        <v>0</v>
      </c>
      <c r="AV597" s="12">
        <f t="shared" si="371"/>
        <v>0</v>
      </c>
      <c r="AW597" s="8">
        <f t="shared" si="394"/>
        <v>0</v>
      </c>
      <c r="AX597" s="1"/>
      <c r="AY597" s="8">
        <f t="shared" si="372"/>
        <v>0</v>
      </c>
      <c r="AZ597" s="8" t="str">
        <f>IF(AY597=0,"-",VLOOKUP(A597,FR_HITUNG_MINMAX!A:I,9,0))</f>
        <v>-</v>
      </c>
      <c r="BB597" s="8" t="str">
        <f t="shared" si="373"/>
        <v>-</v>
      </c>
      <c r="BC597" s="12">
        <f t="shared" si="374"/>
        <v>0</v>
      </c>
      <c r="BD597" s="12">
        <f t="shared" si="375"/>
        <v>0</v>
      </c>
      <c r="BE597" s="16"/>
      <c r="BF597" s="8">
        <f>SUMIF('REALISASI ORDER'!C:C,A597,'REALISASI ORDER'!E:E)</f>
        <v>0</v>
      </c>
      <c r="BG597" s="8">
        <f t="shared" si="395"/>
        <v>0</v>
      </c>
      <c r="BH597" s="8">
        <f t="shared" si="376"/>
        <v>0</v>
      </c>
      <c r="BI597" s="8">
        <f t="shared" si="377"/>
        <v>0</v>
      </c>
      <c r="BJ597" s="8">
        <f t="shared" si="396"/>
        <v>0</v>
      </c>
      <c r="BK597" s="33">
        <f t="shared" si="397"/>
        <v>0</v>
      </c>
      <c r="BL597" s="33">
        <f t="shared" si="378"/>
        <v>0</v>
      </c>
      <c r="BM597" s="33">
        <f t="shared" si="379"/>
        <v>0</v>
      </c>
      <c r="BN597" s="33">
        <f t="shared" si="398"/>
        <v>0</v>
      </c>
      <c r="BO597" s="8">
        <f t="shared" si="380"/>
        <v>0</v>
      </c>
      <c r="BP597" s="8">
        <f t="shared" si="381"/>
        <v>0</v>
      </c>
      <c r="BQ597" s="8">
        <f t="shared" si="382"/>
        <v>0</v>
      </c>
      <c r="BR597" s="8">
        <f>IFERROR(ROUNDDOWN(BF597*BN597/(BK597+BL597+BM597+BN),0),0)</f>
        <v>0</v>
      </c>
      <c r="BS597" s="8" t="str">
        <f t="shared" si="383"/>
        <v>14520-K0R-V01</v>
      </c>
      <c r="BT597" s="8">
        <f>SUMIF(FR_HITUNG_MINMAX!A:A,ORDER!A597,FR_HITUNG_MINMAX!AS:AS)</f>
        <v>0</v>
      </c>
      <c r="BU597" s="8">
        <f t="shared" si="399"/>
        <v>0</v>
      </c>
      <c r="BV597" s="8" t="str">
        <f t="shared" si="384"/>
        <v>-</v>
      </c>
      <c r="BW597" s="8" t="str">
        <f>VLOOKUP(A597,'STOK PESALAKAN'!A:F,6,0)</f>
        <v/>
      </c>
    </row>
    <row r="598" spans="1:75" ht="15" customHeight="1">
      <c r="A598" s="41" t="s">
        <v>1405</v>
      </c>
      <c r="B598" s="99">
        <f>IFERROR(IFERROR(VLOOKUP(A598,'STOK PACUL'!C:H,6,0),VLOOKUP(A598,'KATEGORI PACUL'!A:C,3,0)),0)</f>
        <v>0</v>
      </c>
      <c r="C598" s="8">
        <f>IFERROR(VLOOKUP(A598,'KATEGORI PACUL'!A:D,4,0),0)</f>
        <v>0</v>
      </c>
      <c r="D598" s="99">
        <f>IFERROR(IFERROR(VLOOKUP(A598,'STOK PESALAKAN'!C:H,6,0),VLOOKUP(A598,'KATEGORI PESALAKAN'!A:C,3,0)),0)</f>
        <v>1</v>
      </c>
      <c r="E598" s="8">
        <f>IFERROR(VLOOKUP(A598,'KATEGORI PESALAKAN'!A:D,4,0),0)</f>
        <v>1</v>
      </c>
      <c r="F598" s="99">
        <f>IFERROR(IFERROR(VLOOKUP(A598,'STOK CIKDITIRO'!C:H,6,0),VLOOKUP(A598,'KATEGORI CIKDITIRO'!A:C,3,0)),0)</f>
        <v>1</v>
      </c>
      <c r="G598" s="8">
        <f>IFERROR(VLOOKUP(A598,'KATEGORI CIKDITIRO'!A:D,4,0),0)</f>
        <v>1</v>
      </c>
      <c r="H598" s="99">
        <f>IFERROR(IFERROR(VLOOKUP(A598,'STOK TRAYEMAN'!C:H,6,0),VLOOKUP(A598,'KATEGORI TRAYEMAN'!A:C,3,0)),0)</f>
        <v>0</v>
      </c>
      <c r="I598" s="8">
        <f>IFERROR(VLOOKUP(A598,'KATEGORI TRAYEMAN'!A:D,4,0),0)</f>
        <v>0</v>
      </c>
      <c r="J598" s="8" t="str">
        <f>IFERROR(VLOOKUP(A598,'NOSTOK PACUL'!A:C,3,0),IFERROR(IF(VLOOKUP(A598,'STOK PACUL'!A:B,2,0)="NOSTOK","E",VLOOKUP(A598,'KATEGORI PACUL'!A:B,2,0)),"E"))</f>
        <v>E</v>
      </c>
      <c r="K598" s="8" t="str">
        <f>IFERROR(VLOOKUP(A598,'NOSTOK PESALAKAN'!A:C,3,0),IFERROR(IF(VLOOKUP(A598,'STOK PESALAKAN'!A:B,2,0)="NOSTOK","E",VLOOKUP(A598,'KATEGORI PESALAKAN'!A:B,2,0)),"E"))</f>
        <v>D</v>
      </c>
      <c r="L598" s="8" t="str">
        <f>IFERROR(VLOOKUP(A598,'NOSTOK CIKDITIRO'!A:C,3,0),IFERROR(IF(VLOOKUP(A598,'STOK CIKDITIRO'!A:B,2,0)="NOSTOK","E",VLOOKUP(A598,'KATEGORI CIKDITIRO'!A:B,2,0)),"E"))</f>
        <v>D</v>
      </c>
      <c r="M598" s="8" t="str">
        <f>IFERROR(VLOOKUP(A598,'NOSTOK TRAYEMAN'!A:C,3,0),IFERROR(IF(VLOOKUP(A598,'STOK TRAYEMAN'!A:B,2,0)="NOSTOK","E",VLOOKUP(A598,'KATEGORI TRAYEMAN'!A:B,2,0)),"E"))</f>
        <v>E</v>
      </c>
      <c r="N598" s="8" t="str">
        <f>IFERROR(VLOOKUP(A598,FR_HITUNG_MINMAX!A:B,2,0),0)</f>
        <v>FILTER UDARA H.PCX 160 ORI</v>
      </c>
      <c r="O598" s="8" t="str">
        <f>IFERROR(VLOOKUP(A598,FR_HITUNG_MINMAX!A:D,4,0),0)</f>
        <v>ORISIN</v>
      </c>
      <c r="P598" s="8">
        <f>IFERROR(VLOOKUP(A598,FR_HITUNG_MINMAX!A:G,7,0),1)</f>
        <v>1</v>
      </c>
      <c r="Q598" s="11">
        <f>IFERROR(VLOOKUP(A598,FR_HITUNG_MINMAX!A:J,10,0),1)</f>
        <v>1</v>
      </c>
      <c r="R598" s="8">
        <f>IFERROR(VLOOKUP(A598,FR_HITUNG_MINMAX!A:K,11,0),1)</f>
        <v>1</v>
      </c>
      <c r="S598" s="12">
        <f>IFERROR(VLOOKUP(A598,FR_HITUNG_MINMAX!A:F,6,0),0)</f>
        <v>77250</v>
      </c>
      <c r="T598" s="8">
        <f t="shared" si="385"/>
        <v>0</v>
      </c>
      <c r="U598" s="8">
        <f t="shared" si="360"/>
        <v>0</v>
      </c>
      <c r="V598" s="8">
        <f t="shared" si="361"/>
        <v>0</v>
      </c>
      <c r="W598" s="8">
        <f t="shared" si="386"/>
        <v>0</v>
      </c>
      <c r="X598" s="8">
        <f t="shared" si="387"/>
        <v>0</v>
      </c>
      <c r="Y598" s="16"/>
      <c r="Z598" s="15">
        <f t="shared" si="362"/>
        <v>0</v>
      </c>
      <c r="AA598" s="8">
        <f t="shared" si="388"/>
        <v>0</v>
      </c>
      <c r="AB598" s="16"/>
      <c r="AC598" s="15">
        <f t="shared" si="363"/>
        <v>0</v>
      </c>
      <c r="AD598" s="8">
        <f t="shared" si="364"/>
        <v>0</v>
      </c>
      <c r="AE598" s="16"/>
      <c r="AF598" s="15">
        <f t="shared" si="365"/>
        <v>0</v>
      </c>
      <c r="AG598" s="15">
        <f t="shared" si="389"/>
        <v>0</v>
      </c>
      <c r="AH598" s="16"/>
      <c r="AI598" s="15">
        <f t="shared" si="390"/>
        <v>0</v>
      </c>
      <c r="AJ598" s="8">
        <f t="shared" si="391"/>
        <v>0</v>
      </c>
      <c r="AK598" s="8">
        <f t="shared" si="366"/>
        <v>0</v>
      </c>
      <c r="AL598" s="8">
        <f t="shared" si="367"/>
        <v>0</v>
      </c>
      <c r="AM598" s="8">
        <f t="shared" si="392"/>
        <v>0</v>
      </c>
      <c r="AN598" s="8">
        <f t="shared" si="393"/>
        <v>0</v>
      </c>
      <c r="AO598" s="8">
        <f>IFERROR(VLOOKUP(A598,PERSAMAAN!B:D,3,0),AN598)</f>
        <v>0</v>
      </c>
      <c r="AP598" s="1">
        <v>1</v>
      </c>
      <c r="AQ598" s="8">
        <f t="shared" si="368"/>
        <v>1</v>
      </c>
      <c r="AR598" s="8" t="str">
        <f>IF(AQ598=0,"-",VLOOKUP(A598,FR_HITUNG_MINMAX!A:H,8,0))</f>
        <v/>
      </c>
      <c r="AS598" s="1" t="s">
        <v>30</v>
      </c>
      <c r="AT598" s="8" t="str">
        <f t="shared" si="369"/>
        <v>GSM</v>
      </c>
      <c r="AU598" s="12">
        <f t="shared" si="370"/>
        <v>77250</v>
      </c>
      <c r="AV598" s="12">
        <f t="shared" si="371"/>
        <v>2132750</v>
      </c>
      <c r="AW598" s="8">
        <f t="shared" si="394"/>
        <v>-1</v>
      </c>
      <c r="AX598" s="1"/>
      <c r="AY598" s="8">
        <f t="shared" si="372"/>
        <v>0</v>
      </c>
      <c r="AZ598" s="8" t="str">
        <f>IF(AY598=0,"-",VLOOKUP(A598,FR_HITUNG_MINMAX!A:I,9,0))</f>
        <v>-</v>
      </c>
      <c r="BB598" s="8" t="str">
        <f t="shared" si="373"/>
        <v>-</v>
      </c>
      <c r="BC598" s="12">
        <f t="shared" si="374"/>
        <v>0</v>
      </c>
      <c r="BD598" s="12">
        <f t="shared" si="375"/>
        <v>0</v>
      </c>
      <c r="BE598" s="16"/>
      <c r="BF598" s="8">
        <f>SUMIF('REALISASI ORDER'!C:C,A598,'REALISASI ORDER'!E:E)</f>
        <v>0</v>
      </c>
      <c r="BG598" s="8">
        <f t="shared" si="395"/>
        <v>0</v>
      </c>
      <c r="BH598" s="8">
        <f t="shared" si="376"/>
        <v>1</v>
      </c>
      <c r="BI598" s="8">
        <f t="shared" si="377"/>
        <v>1</v>
      </c>
      <c r="BJ598" s="8">
        <f t="shared" si="396"/>
        <v>0</v>
      </c>
      <c r="BK598" s="33">
        <f t="shared" si="397"/>
        <v>0</v>
      </c>
      <c r="BL598" s="33">
        <f t="shared" si="378"/>
        <v>0</v>
      </c>
      <c r="BM598" s="33">
        <f t="shared" si="379"/>
        <v>0</v>
      </c>
      <c r="BN598" s="33">
        <f t="shared" si="398"/>
        <v>0</v>
      </c>
      <c r="BO598" s="8">
        <f t="shared" si="380"/>
        <v>0</v>
      </c>
      <c r="BP598" s="8">
        <f t="shared" si="381"/>
        <v>0</v>
      </c>
      <c r="BQ598" s="8">
        <f t="shared" si="382"/>
        <v>0</v>
      </c>
      <c r="BR598" s="8">
        <f>IFERROR(ROUNDDOWN(BF598*BN598/(BK598+BL598+BM598+BN),0),0)</f>
        <v>0</v>
      </c>
      <c r="BS598" s="8" t="str">
        <f t="shared" si="383"/>
        <v>17210-K1Z-N20</v>
      </c>
      <c r="BT598" s="8">
        <f>SUMIF(FR_HITUNG_MINMAX!A:A,ORDER!A598,FR_HITUNG_MINMAX!AS:AS)</f>
        <v>2</v>
      </c>
      <c r="BU598" s="8">
        <f t="shared" si="399"/>
        <v>0</v>
      </c>
      <c r="BV598" s="8" t="str">
        <f t="shared" si="384"/>
        <v>GSM</v>
      </c>
      <c r="BW598" s="8" t="str">
        <f>VLOOKUP(A598,'STOK PESALAKAN'!A:F,6,0)</f>
        <v/>
      </c>
    </row>
    <row r="599" spans="1:75" ht="15" customHeight="1">
      <c r="A599" s="41" t="s">
        <v>1516</v>
      </c>
      <c r="B599" s="99">
        <f>IFERROR(IFERROR(VLOOKUP(A599,'STOK PACUL'!C:H,6,0),VLOOKUP(A599,'KATEGORI PACUL'!A:C,3,0)),0)</f>
        <v>0</v>
      </c>
      <c r="C599" s="8">
        <f>IFERROR(VLOOKUP(A599,'KATEGORI PACUL'!A:D,4,0),0)</f>
        <v>0</v>
      </c>
      <c r="D599" s="99">
        <f>IFERROR(IFERROR(VLOOKUP(A599,'STOK PESALAKAN'!C:H,6,0),VLOOKUP(A599,'KATEGORI PESALAKAN'!A:C,3,0)),0)</f>
        <v>0</v>
      </c>
      <c r="E599" s="8">
        <f>IFERROR(VLOOKUP(A599,'KATEGORI PESALAKAN'!A:D,4,0),0)</f>
        <v>0</v>
      </c>
      <c r="F599" s="99">
        <f>IFERROR(IFERROR(VLOOKUP(A599,'STOK CIKDITIRO'!C:H,6,0),VLOOKUP(A599,'KATEGORI CIKDITIRO'!A:C,3,0)),0)</f>
        <v>0</v>
      </c>
      <c r="G599" s="8">
        <f>IFERROR(VLOOKUP(A599,'KATEGORI CIKDITIRO'!A:D,4,0),0)</f>
        <v>0</v>
      </c>
      <c r="H599" s="99">
        <f>IFERROR(IFERROR(VLOOKUP(A599,'STOK TRAYEMAN'!C:H,6,0),VLOOKUP(A599,'KATEGORI TRAYEMAN'!A:C,3,0)),0)</f>
        <v>0</v>
      </c>
      <c r="I599" s="8">
        <f>IFERROR(VLOOKUP(A599,'KATEGORI TRAYEMAN'!A:D,4,0),0)</f>
        <v>0</v>
      </c>
      <c r="J599" s="8" t="str">
        <f>IFERROR(VLOOKUP(A599,'NOSTOK PACUL'!A:C,3,0),IFERROR(IF(VLOOKUP(A599,'STOK PACUL'!A:B,2,0)="NOSTOK","E",VLOOKUP(A599,'KATEGORI PACUL'!A:B,2,0)),"E"))</f>
        <v>E</v>
      </c>
      <c r="K599" s="8" t="str">
        <f>IFERROR(VLOOKUP(A599,'NOSTOK PESALAKAN'!A:C,3,0),IFERROR(IF(VLOOKUP(A599,'STOK PESALAKAN'!A:B,2,0)="NOSTOK","E",VLOOKUP(A599,'KATEGORI PESALAKAN'!A:B,2,0)),"E"))</f>
        <v>E</v>
      </c>
      <c r="L599" s="8" t="str">
        <f>IFERROR(VLOOKUP(A599,'NOSTOK CIKDITIRO'!A:C,3,0),IFERROR(IF(VLOOKUP(A599,'STOK CIKDITIRO'!A:B,2,0)="NOSTOK","E",VLOOKUP(A599,'KATEGORI CIKDITIRO'!A:B,2,0)),"E"))</f>
        <v>E</v>
      </c>
      <c r="M599" s="8" t="str">
        <f>IFERROR(VLOOKUP(A599,'NOSTOK TRAYEMAN'!A:C,3,0),IFERROR(IF(VLOOKUP(A599,'STOK TRAYEMAN'!A:B,2,0)="NOSTOK","E",VLOOKUP(A599,'KATEGORI TRAYEMAN'!A:B,2,0)),"E"))</f>
        <v>E</v>
      </c>
      <c r="N599" s="8" t="str">
        <f>IFERROR(VLOOKUP(A599,FR_HITUNG_MINMAX!A:B,2,0),0)</f>
        <v>TUTUP RADIATOR H. VARIO 150 ORI</v>
      </c>
      <c r="O599" s="8" t="str">
        <f>IFERROR(VLOOKUP(A599,FR_HITUNG_MINMAX!A:D,4,0),0)</f>
        <v>ORISIN</v>
      </c>
      <c r="P599" s="8">
        <f>IFERROR(VLOOKUP(A599,FR_HITUNG_MINMAX!A:G,7,0),1)</f>
        <v>1</v>
      </c>
      <c r="Q599" s="11">
        <f>IFERROR(VLOOKUP(A599,FR_HITUNG_MINMAX!A:J,10,0),1)</f>
        <v>1</v>
      </c>
      <c r="R599" s="8">
        <f>IFERROR(VLOOKUP(A599,FR_HITUNG_MINMAX!A:K,11,0),1)</f>
        <v>1</v>
      </c>
      <c r="S599" s="12">
        <f>IFERROR(VLOOKUP(A599,FR_HITUNG_MINMAX!A:F,6,0),0)</f>
        <v>66000</v>
      </c>
      <c r="T599" s="8">
        <f t="shared" si="385"/>
        <v>0</v>
      </c>
      <c r="U599" s="8">
        <f t="shared" si="360"/>
        <v>0</v>
      </c>
      <c r="V599" s="8">
        <f t="shared" si="361"/>
        <v>0</v>
      </c>
      <c r="W599" s="8">
        <f t="shared" si="386"/>
        <v>0</v>
      </c>
      <c r="X599" s="8">
        <f t="shared" si="387"/>
        <v>0</v>
      </c>
      <c r="Y599" s="16"/>
      <c r="Z599" s="15">
        <f t="shared" si="362"/>
        <v>0</v>
      </c>
      <c r="AA599" s="8">
        <f t="shared" si="388"/>
        <v>0</v>
      </c>
      <c r="AB599" s="16"/>
      <c r="AC599" s="15">
        <f t="shared" si="363"/>
        <v>0</v>
      </c>
      <c r="AD599" s="8">
        <f t="shared" si="364"/>
        <v>0</v>
      </c>
      <c r="AE599" s="16"/>
      <c r="AF599" s="15">
        <f t="shared" si="365"/>
        <v>0</v>
      </c>
      <c r="AG599" s="15">
        <f t="shared" si="389"/>
        <v>0</v>
      </c>
      <c r="AH599" s="16"/>
      <c r="AI599" s="15">
        <f t="shared" si="390"/>
        <v>0</v>
      </c>
      <c r="AJ599" s="8">
        <f t="shared" si="391"/>
        <v>0</v>
      </c>
      <c r="AK599" s="8">
        <f t="shared" si="366"/>
        <v>0</v>
      </c>
      <c r="AL599" s="8">
        <f t="shared" si="367"/>
        <v>0</v>
      </c>
      <c r="AM599" s="8">
        <f t="shared" si="392"/>
        <v>0</v>
      </c>
      <c r="AN599" s="8">
        <f t="shared" si="393"/>
        <v>0</v>
      </c>
      <c r="AO599" s="8">
        <f>IFERROR(VLOOKUP(A599,PERSAMAAN!B:D,3,0),AN599)</f>
        <v>0</v>
      </c>
      <c r="AP599" s="1"/>
      <c r="AQ599" s="8">
        <f t="shared" si="368"/>
        <v>0</v>
      </c>
      <c r="AR599" s="8" t="str">
        <f>IF(AQ599=0,"-",VLOOKUP(A599,FR_HITUNG_MINMAX!A:H,8,0))</f>
        <v>-</v>
      </c>
      <c r="AS599" s="1"/>
      <c r="AT599" s="8" t="str">
        <f t="shared" si="369"/>
        <v>-</v>
      </c>
      <c r="AU599" s="12">
        <f t="shared" si="370"/>
        <v>0</v>
      </c>
      <c r="AV599" s="12">
        <f t="shared" si="371"/>
        <v>0</v>
      </c>
      <c r="AW599" s="8">
        <f t="shared" si="394"/>
        <v>0</v>
      </c>
      <c r="AX599" s="1"/>
      <c r="AY599" s="8">
        <f t="shared" si="372"/>
        <v>0</v>
      </c>
      <c r="AZ599" s="8" t="str">
        <f>IF(AY599=0,"-",VLOOKUP(A599,FR_HITUNG_MINMAX!A:I,9,0))</f>
        <v>-</v>
      </c>
      <c r="BB599" s="8" t="str">
        <f t="shared" si="373"/>
        <v>-</v>
      </c>
      <c r="BC599" s="12">
        <f t="shared" si="374"/>
        <v>0</v>
      </c>
      <c r="BD599" s="12">
        <f t="shared" si="375"/>
        <v>0</v>
      </c>
      <c r="BE599" s="16"/>
      <c r="BF599" s="8">
        <f>SUMIF('REALISASI ORDER'!C:C,A599,'REALISASI ORDER'!E:E)</f>
        <v>0</v>
      </c>
      <c r="BG599" s="8">
        <f t="shared" si="395"/>
        <v>0</v>
      </c>
      <c r="BH599" s="8">
        <f t="shared" si="376"/>
        <v>0</v>
      </c>
      <c r="BI599" s="8">
        <f t="shared" si="377"/>
        <v>0</v>
      </c>
      <c r="BJ599" s="8">
        <f t="shared" si="396"/>
        <v>0</v>
      </c>
      <c r="BK599" s="33">
        <f t="shared" si="397"/>
        <v>0</v>
      </c>
      <c r="BL599" s="33">
        <f t="shared" si="378"/>
        <v>0</v>
      </c>
      <c r="BM599" s="33">
        <f t="shared" si="379"/>
        <v>0</v>
      </c>
      <c r="BN599" s="33">
        <f t="shared" si="398"/>
        <v>0</v>
      </c>
      <c r="BO599" s="8">
        <f t="shared" si="380"/>
        <v>0</v>
      </c>
      <c r="BP599" s="8">
        <f t="shared" si="381"/>
        <v>0</v>
      </c>
      <c r="BQ599" s="8">
        <f t="shared" si="382"/>
        <v>0</v>
      </c>
      <c r="BR599" s="8">
        <f>IFERROR(ROUNDDOWN(BF599*BN599/(BK599+BL599+BM599+BN),0),0)</f>
        <v>0</v>
      </c>
      <c r="BS599" s="8" t="str">
        <f t="shared" si="383"/>
        <v>19037-K27-V51</v>
      </c>
      <c r="BT599" s="8">
        <f>SUMIF(FR_HITUNG_MINMAX!A:A,ORDER!A599,FR_HITUNG_MINMAX!AS:AS)</f>
        <v>0</v>
      </c>
      <c r="BU599" s="8">
        <f t="shared" si="399"/>
        <v>0</v>
      </c>
      <c r="BV599" s="8" t="str">
        <f t="shared" si="384"/>
        <v>-</v>
      </c>
      <c r="BW599" s="8" t="e">
        <f>VLOOKUP(A599,'STOK PESALAKAN'!A:F,6,0)</f>
        <v>#N/A</v>
      </c>
    </row>
    <row r="600" spans="1:75" ht="15" customHeight="1">
      <c r="A600" s="41" t="s">
        <v>1497</v>
      </c>
      <c r="B600" s="99">
        <f>IFERROR(IFERROR(VLOOKUP(A600,'STOK PACUL'!C:H,6,0),VLOOKUP(A600,'KATEGORI PACUL'!A:C,3,0)),0)</f>
        <v>0</v>
      </c>
      <c r="C600" s="8">
        <f>IFERROR(VLOOKUP(A600,'KATEGORI PACUL'!A:D,4,0),0)</f>
        <v>0</v>
      </c>
      <c r="D600" s="99">
        <f>IFERROR(IFERROR(VLOOKUP(A600,'STOK PESALAKAN'!C:H,6,0),VLOOKUP(A600,'KATEGORI PESALAKAN'!A:C,3,0)),0)</f>
        <v>0</v>
      </c>
      <c r="E600" s="8">
        <f>IFERROR(VLOOKUP(A600,'KATEGORI PESALAKAN'!A:D,4,0),0)</f>
        <v>0</v>
      </c>
      <c r="F600" s="99">
        <f>IFERROR(IFERROR(VLOOKUP(A600,'STOK CIKDITIRO'!C:H,6,0),VLOOKUP(A600,'KATEGORI CIKDITIRO'!A:C,3,0)),0)</f>
        <v>0</v>
      </c>
      <c r="G600" s="8">
        <f>IFERROR(VLOOKUP(A600,'KATEGORI CIKDITIRO'!A:D,4,0),0)</f>
        <v>0</v>
      </c>
      <c r="H600" s="99">
        <f>IFERROR(IFERROR(VLOOKUP(A600,'STOK TRAYEMAN'!C:H,6,0),VLOOKUP(A600,'KATEGORI TRAYEMAN'!A:C,3,0)),0)</f>
        <v>0</v>
      </c>
      <c r="I600" s="8">
        <f>IFERROR(VLOOKUP(A600,'KATEGORI TRAYEMAN'!A:D,4,0),0)</f>
        <v>0</v>
      </c>
      <c r="J600" s="8" t="str">
        <f>IFERROR(VLOOKUP(A600,'NOSTOK PACUL'!A:C,3,0),IFERROR(IF(VLOOKUP(A600,'STOK PACUL'!A:B,2,0)="NOSTOK","E",VLOOKUP(A600,'KATEGORI PACUL'!A:B,2,0)),"E"))</f>
        <v>E</v>
      </c>
      <c r="K600" s="8" t="str">
        <f>IFERROR(VLOOKUP(A600,'NOSTOK PESALAKAN'!A:C,3,0),IFERROR(IF(VLOOKUP(A600,'STOK PESALAKAN'!A:B,2,0)="NOSTOK","E",VLOOKUP(A600,'KATEGORI PESALAKAN'!A:B,2,0)),"E"))</f>
        <v>E</v>
      </c>
      <c r="L600" s="8" t="str">
        <f>IFERROR(VLOOKUP(A600,'NOSTOK CIKDITIRO'!A:C,3,0),IFERROR(IF(VLOOKUP(A600,'STOK CIKDITIRO'!A:B,2,0)="NOSTOK","E",VLOOKUP(A600,'KATEGORI CIKDITIRO'!A:B,2,0)),"E"))</f>
        <v>E</v>
      </c>
      <c r="M600" s="8" t="str">
        <f>IFERROR(VLOOKUP(A600,'NOSTOK TRAYEMAN'!A:C,3,0),IFERROR(IF(VLOOKUP(A600,'STOK TRAYEMAN'!A:B,2,0)="NOSTOK","E",VLOOKUP(A600,'KATEGORI TRAYEMAN'!A:B,2,0)),"E"))</f>
        <v>E</v>
      </c>
      <c r="N600" s="8" t="str">
        <f>IFERROR(VLOOKUP(A600,FR_HITUNG_MINMAX!A:B,2,0),0)</f>
        <v>HANDLE REM KIRI BEAT NON CBS (PK)</v>
      </c>
      <c r="O600" s="8" t="str">
        <f>IFERROR(VLOOKUP(A600,FR_HITUNG_MINMAX!A:D,4,0),0)</f>
        <v>ORISIN</v>
      </c>
      <c r="P600" s="8">
        <f>IFERROR(VLOOKUP(A600,FR_HITUNG_MINMAX!A:G,7,0),1)</f>
        <v>1</v>
      </c>
      <c r="Q600" s="11">
        <f>IFERROR(VLOOKUP(A600,FR_HITUNG_MINMAX!A:J,10,0),1)</f>
        <v>1</v>
      </c>
      <c r="R600" s="8">
        <f>IFERROR(VLOOKUP(A600,FR_HITUNG_MINMAX!A:K,11,0),1)</f>
        <v>1</v>
      </c>
      <c r="S600" s="12">
        <f>IFERROR(VLOOKUP(A600,FR_HITUNG_MINMAX!A:F,6,0),0)</f>
        <v>42000</v>
      </c>
      <c r="T600" s="8">
        <f t="shared" si="385"/>
        <v>0</v>
      </c>
      <c r="U600" s="8">
        <f t="shared" si="360"/>
        <v>0</v>
      </c>
      <c r="V600" s="8">
        <f t="shared" si="361"/>
        <v>0</v>
      </c>
      <c r="W600" s="8">
        <f t="shared" si="386"/>
        <v>0</v>
      </c>
      <c r="X600" s="8">
        <f t="shared" si="387"/>
        <v>0</v>
      </c>
      <c r="Y600" s="16"/>
      <c r="Z600" s="15">
        <f t="shared" si="362"/>
        <v>0</v>
      </c>
      <c r="AA600" s="8">
        <f t="shared" si="388"/>
        <v>0</v>
      </c>
      <c r="AB600" s="16"/>
      <c r="AC600" s="15">
        <f t="shared" si="363"/>
        <v>0</v>
      </c>
      <c r="AD600" s="8">
        <f t="shared" si="364"/>
        <v>0</v>
      </c>
      <c r="AE600" s="16"/>
      <c r="AF600" s="15">
        <f t="shared" si="365"/>
        <v>0</v>
      </c>
      <c r="AG600" s="15">
        <f t="shared" si="389"/>
        <v>0</v>
      </c>
      <c r="AH600" s="16"/>
      <c r="AI600" s="15">
        <f t="shared" si="390"/>
        <v>0</v>
      </c>
      <c r="AJ600" s="8">
        <f t="shared" si="391"/>
        <v>0</v>
      </c>
      <c r="AK600" s="8">
        <f t="shared" si="366"/>
        <v>0</v>
      </c>
      <c r="AL600" s="8">
        <f t="shared" si="367"/>
        <v>0</v>
      </c>
      <c r="AM600" s="8">
        <f t="shared" si="392"/>
        <v>0</v>
      </c>
      <c r="AN600" s="8">
        <f t="shared" si="393"/>
        <v>0</v>
      </c>
      <c r="AO600" s="8">
        <f>IFERROR(VLOOKUP(A600,PERSAMAAN!B:D,3,0),AN600)</f>
        <v>0</v>
      </c>
      <c r="AP600" s="1"/>
      <c r="AQ600" s="8">
        <f t="shared" si="368"/>
        <v>0</v>
      </c>
      <c r="AR600" s="8" t="str">
        <f>IF(AQ600=0,"-",VLOOKUP(A600,FR_HITUNG_MINMAX!A:H,8,0))</f>
        <v>-</v>
      </c>
      <c r="AS600" s="1"/>
      <c r="AT600" s="8" t="str">
        <f t="shared" si="369"/>
        <v>-</v>
      </c>
      <c r="AU600" s="12">
        <f t="shared" si="370"/>
        <v>0</v>
      </c>
      <c r="AV600" s="12">
        <f t="shared" si="371"/>
        <v>0</v>
      </c>
      <c r="AW600" s="8">
        <f t="shared" si="394"/>
        <v>0</v>
      </c>
      <c r="AX600" s="1"/>
      <c r="AY600" s="8">
        <f t="shared" si="372"/>
        <v>0</v>
      </c>
      <c r="AZ600" s="8" t="str">
        <f>IF(AY600=0,"-",VLOOKUP(A600,FR_HITUNG_MINMAX!A:I,9,0))</f>
        <v>-</v>
      </c>
      <c r="BB600" s="8" t="str">
        <f t="shared" si="373"/>
        <v>-</v>
      </c>
      <c r="BC600" s="12">
        <f t="shared" si="374"/>
        <v>0</v>
      </c>
      <c r="BD600" s="12">
        <f t="shared" si="375"/>
        <v>0</v>
      </c>
      <c r="BE600" s="16"/>
      <c r="BF600" s="8">
        <f>SUMIF('REALISASI ORDER'!C:C,A600,'REALISASI ORDER'!E:E)</f>
        <v>0</v>
      </c>
      <c r="BG600" s="8">
        <f t="shared" si="395"/>
        <v>0</v>
      </c>
      <c r="BH600" s="8">
        <f t="shared" si="376"/>
        <v>0</v>
      </c>
      <c r="BI600" s="8">
        <f t="shared" si="377"/>
        <v>0</v>
      </c>
      <c r="BJ600" s="8">
        <f t="shared" si="396"/>
        <v>0</v>
      </c>
      <c r="BK600" s="33">
        <f t="shared" si="397"/>
        <v>0</v>
      </c>
      <c r="BL600" s="33">
        <f t="shared" si="378"/>
        <v>0</v>
      </c>
      <c r="BM600" s="33">
        <f t="shared" si="379"/>
        <v>0</v>
      </c>
      <c r="BN600" s="33">
        <f t="shared" si="398"/>
        <v>0</v>
      </c>
      <c r="BO600" s="8">
        <f t="shared" si="380"/>
        <v>0</v>
      </c>
      <c r="BP600" s="8">
        <f t="shared" si="381"/>
        <v>0</v>
      </c>
      <c r="BQ600" s="8">
        <f t="shared" si="382"/>
        <v>0</v>
      </c>
      <c r="BR600" s="8">
        <f>IFERROR(ROUNDDOWN(BF600*BN600/(BK600+BL600+BM600+BN),0),0)</f>
        <v>0</v>
      </c>
      <c r="BS600" s="8" t="str">
        <f t="shared" si="383"/>
        <v>53178-KVB-930</v>
      </c>
      <c r="BT600" s="8">
        <f>SUMIF(FR_HITUNG_MINMAX!A:A,ORDER!A600,FR_HITUNG_MINMAX!AS:AS)</f>
        <v>0</v>
      </c>
      <c r="BU600" s="8">
        <f t="shared" si="399"/>
        <v>0</v>
      </c>
      <c r="BV600" s="8" t="str">
        <f t="shared" si="384"/>
        <v>-</v>
      </c>
      <c r="BW600" s="8" t="e">
        <f>VLOOKUP(A600,'STOK PESALAKAN'!A:F,6,0)</f>
        <v>#N/A</v>
      </c>
    </row>
    <row r="601" spans="1:75" ht="15" customHeight="1">
      <c r="A601" s="41" t="s">
        <v>1537</v>
      </c>
      <c r="B601" s="99">
        <f>IFERROR(IFERROR(VLOOKUP(A601,'STOK PACUL'!C:H,6,0),VLOOKUP(A601,'KATEGORI PACUL'!A:C,3,0)),0)</f>
        <v>0</v>
      </c>
      <c r="C601" s="8">
        <f>IFERROR(VLOOKUP(A601,'KATEGORI PACUL'!A:D,4,0),0)</f>
        <v>0</v>
      </c>
      <c r="D601" s="99">
        <f>IFERROR(IFERROR(VLOOKUP(A601,'STOK PESALAKAN'!C:H,6,0),VLOOKUP(A601,'KATEGORI PESALAKAN'!A:C,3,0)),0)</f>
        <v>0</v>
      </c>
      <c r="E601" s="8">
        <f>IFERROR(VLOOKUP(A601,'KATEGORI PESALAKAN'!A:D,4,0),0)</f>
        <v>0</v>
      </c>
      <c r="F601" s="99">
        <f>IFERROR(IFERROR(VLOOKUP(A601,'STOK CIKDITIRO'!C:H,6,0),VLOOKUP(A601,'KATEGORI CIKDITIRO'!A:C,3,0)),0)</f>
        <v>0</v>
      </c>
      <c r="G601" s="8">
        <f>IFERROR(VLOOKUP(A601,'KATEGORI CIKDITIRO'!A:D,4,0),0)</f>
        <v>0</v>
      </c>
      <c r="H601" s="99">
        <f>IFERROR(IFERROR(VLOOKUP(A601,'STOK TRAYEMAN'!C:H,6,0),VLOOKUP(A601,'KATEGORI TRAYEMAN'!A:C,3,0)),0)</f>
        <v>0</v>
      </c>
      <c r="I601" s="8">
        <f>IFERROR(VLOOKUP(A601,'KATEGORI TRAYEMAN'!A:D,4,0),0)</f>
        <v>0</v>
      </c>
      <c r="J601" s="8" t="str">
        <f>IFERROR(VLOOKUP(A601,'NOSTOK PACUL'!A:C,3,0),IFERROR(IF(VLOOKUP(A601,'STOK PACUL'!A:B,2,0)="NOSTOK","E",VLOOKUP(A601,'KATEGORI PACUL'!A:B,2,0)),"E"))</f>
        <v>E</v>
      </c>
      <c r="K601" s="8" t="str">
        <f>IFERROR(VLOOKUP(A601,'NOSTOK PESALAKAN'!A:C,3,0),IFERROR(IF(VLOOKUP(A601,'STOK PESALAKAN'!A:B,2,0)="NOSTOK","E",VLOOKUP(A601,'KATEGORI PESALAKAN'!A:B,2,0)),"E"))</f>
        <v>E</v>
      </c>
      <c r="L601" s="8" t="str">
        <f>IFERROR(VLOOKUP(A601,'NOSTOK CIKDITIRO'!A:C,3,0),IFERROR(IF(VLOOKUP(A601,'STOK CIKDITIRO'!A:B,2,0)="NOSTOK","E",VLOOKUP(A601,'KATEGORI CIKDITIRO'!A:B,2,0)),"E"))</f>
        <v>E</v>
      </c>
      <c r="M601" s="8" t="str">
        <f>IFERROR(VLOOKUP(A601,'NOSTOK TRAYEMAN'!A:C,3,0),IFERROR(IF(VLOOKUP(A601,'STOK TRAYEMAN'!A:B,2,0)="NOSTOK","E",VLOOKUP(A601,'KATEGORI TRAYEMAN'!A:B,2,0)),"E"))</f>
        <v>E</v>
      </c>
      <c r="N601" s="8" t="str">
        <f>IFERROR(VLOOKUP(A601,FR_HITUNG_MINMAX!A:B,2,0),0)</f>
        <v>NEPAL GAS KECIL</v>
      </c>
      <c r="O601" s="8" t="str">
        <f>IFERROR(VLOOKUP(A601,FR_HITUNG_MINMAX!A:D,4,0),0)</f>
        <v>IMITAS</v>
      </c>
      <c r="P601" s="8">
        <f>IFERROR(VLOOKUP(A601,FR_HITUNG_MINMAX!A:G,7,0),1)</f>
        <v>1</v>
      </c>
      <c r="Q601" s="11">
        <f>IFERROR(VLOOKUP(A601,FR_HITUNG_MINMAX!A:J,10,0),1)</f>
        <v>1</v>
      </c>
      <c r="R601" s="8">
        <f>IFERROR(VLOOKUP(A601,FR_HITUNG_MINMAX!A:K,11,0),1)</f>
        <v>1</v>
      </c>
      <c r="S601" s="12">
        <f>IFERROR(VLOOKUP(A601,FR_HITUNG_MINMAX!A:F,6,0),0)</f>
        <v>2000</v>
      </c>
      <c r="T601" s="8">
        <f t="shared" si="385"/>
        <v>0</v>
      </c>
      <c r="U601" s="8">
        <f t="shared" si="360"/>
        <v>0</v>
      </c>
      <c r="V601" s="8">
        <f t="shared" si="361"/>
        <v>0</v>
      </c>
      <c r="W601" s="8">
        <f t="shared" si="386"/>
        <v>0</v>
      </c>
      <c r="X601" s="8">
        <f t="shared" si="387"/>
        <v>0</v>
      </c>
      <c r="Y601" s="16"/>
      <c r="Z601" s="15">
        <f t="shared" si="362"/>
        <v>0</v>
      </c>
      <c r="AA601" s="8">
        <f t="shared" si="388"/>
        <v>0</v>
      </c>
      <c r="AB601" s="16"/>
      <c r="AC601" s="15">
        <f t="shared" si="363"/>
        <v>0</v>
      </c>
      <c r="AD601" s="8">
        <f t="shared" si="364"/>
        <v>0</v>
      </c>
      <c r="AE601" s="16"/>
      <c r="AF601" s="15">
        <f t="shared" si="365"/>
        <v>0</v>
      </c>
      <c r="AG601" s="15">
        <f t="shared" si="389"/>
        <v>0</v>
      </c>
      <c r="AH601" s="16"/>
      <c r="AI601" s="15">
        <f t="shared" si="390"/>
        <v>0</v>
      </c>
      <c r="AJ601" s="8">
        <f t="shared" si="391"/>
        <v>0</v>
      </c>
      <c r="AK601" s="8">
        <f t="shared" si="366"/>
        <v>0</v>
      </c>
      <c r="AL601" s="8">
        <f t="shared" si="367"/>
        <v>0</v>
      </c>
      <c r="AM601" s="8">
        <f t="shared" si="392"/>
        <v>0</v>
      </c>
      <c r="AN601" s="8">
        <f t="shared" si="393"/>
        <v>0</v>
      </c>
      <c r="AO601" s="8">
        <f>IFERROR(VLOOKUP(A601,PERSAMAAN!B:D,3,0),AN601)</f>
        <v>0</v>
      </c>
      <c r="AP601" s="1"/>
      <c r="AQ601" s="8">
        <f t="shared" si="368"/>
        <v>0</v>
      </c>
      <c r="AR601" s="8" t="str">
        <f>IF(AQ601=0,"-",VLOOKUP(A601,FR_HITUNG_MINMAX!A:H,8,0))</f>
        <v>-</v>
      </c>
      <c r="AS601" s="1"/>
      <c r="AT601" s="8" t="str">
        <f t="shared" si="369"/>
        <v>-</v>
      </c>
      <c r="AU601" s="12">
        <f t="shared" si="370"/>
        <v>0</v>
      </c>
      <c r="AV601" s="12">
        <f t="shared" si="371"/>
        <v>0</v>
      </c>
      <c r="AW601" s="8" t="b">
        <f t="shared" si="394"/>
        <v>0</v>
      </c>
      <c r="AX601" s="1"/>
      <c r="AY601" s="8">
        <f t="shared" si="372"/>
        <v>0</v>
      </c>
      <c r="AZ601" s="8" t="str">
        <f>IF(AY601=0,"-",VLOOKUP(A601,FR_HITUNG_MINMAX!A:I,9,0))</f>
        <v>-</v>
      </c>
      <c r="BB601" s="8" t="str">
        <f t="shared" si="373"/>
        <v>-</v>
      </c>
      <c r="BC601" s="12">
        <f t="shared" si="374"/>
        <v>0</v>
      </c>
      <c r="BD601" s="12">
        <f t="shared" si="375"/>
        <v>0</v>
      </c>
      <c r="BE601" s="16"/>
      <c r="BF601" s="8">
        <f>SUMIF('REALISASI ORDER'!C:C,A601,'REALISASI ORDER'!E:E)</f>
        <v>0</v>
      </c>
      <c r="BG601" s="8">
        <f t="shared" si="395"/>
        <v>0</v>
      </c>
      <c r="BH601" s="8">
        <f t="shared" si="376"/>
        <v>0</v>
      </c>
      <c r="BI601" s="8">
        <f t="shared" si="377"/>
        <v>0</v>
      </c>
      <c r="BJ601" s="8">
        <f t="shared" si="396"/>
        <v>0</v>
      </c>
      <c r="BK601" s="33">
        <f t="shared" si="397"/>
        <v>0</v>
      </c>
      <c r="BL601" s="33">
        <f t="shared" si="378"/>
        <v>0</v>
      </c>
      <c r="BM601" s="33">
        <f t="shared" si="379"/>
        <v>0</v>
      </c>
      <c r="BN601" s="33">
        <f t="shared" si="398"/>
        <v>0</v>
      </c>
      <c r="BO601" s="8">
        <f t="shared" si="380"/>
        <v>0</v>
      </c>
      <c r="BP601" s="8">
        <f t="shared" si="381"/>
        <v>0</v>
      </c>
      <c r="BQ601" s="8">
        <f t="shared" si="382"/>
        <v>0</v>
      </c>
      <c r="BR601" s="8">
        <f>IFERROR(ROUNDDOWN(BF601*BN601/(BK601+BL601+BM601+BN),0),0)</f>
        <v>0</v>
      </c>
      <c r="BS601" s="8" t="str">
        <f t="shared" si="383"/>
        <v>NPGS</v>
      </c>
      <c r="BT601" s="8">
        <f>SUMIF(FR_HITUNG_MINMAX!A:A,ORDER!A601,FR_HITUNG_MINMAX!AS:AS)</f>
        <v>0</v>
      </c>
      <c r="BU601" s="8">
        <f t="shared" si="399"/>
        <v>0</v>
      </c>
      <c r="BV601" s="8" t="str">
        <f t="shared" si="384"/>
        <v>-</v>
      </c>
      <c r="BW601" s="8" t="e">
        <f>VLOOKUP(A601,'STOK PESALAKAN'!A:F,6,0)</f>
        <v>#N/A</v>
      </c>
    </row>
    <row r="602" spans="1:75" ht="15" customHeight="1">
      <c r="A602" s="41" t="s">
        <v>1539</v>
      </c>
      <c r="B602" s="99">
        <f>IFERROR(IFERROR(VLOOKUP(A602,'STOK PACUL'!C:H,6,0),VLOOKUP(A602,'KATEGORI PACUL'!A:C,3,0)),0)</f>
        <v>0</v>
      </c>
      <c r="C602" s="8">
        <f>IFERROR(VLOOKUP(A602,'KATEGORI PACUL'!A:D,4,0),0)</f>
        <v>0</v>
      </c>
      <c r="D602" s="99">
        <f>IFERROR(IFERROR(VLOOKUP(A602,'STOK PESALAKAN'!C:H,6,0),VLOOKUP(A602,'KATEGORI PESALAKAN'!A:C,3,0)),0)</f>
        <v>0</v>
      </c>
      <c r="E602" s="8">
        <f>IFERROR(VLOOKUP(A602,'KATEGORI PESALAKAN'!A:D,4,0),0)</f>
        <v>0</v>
      </c>
      <c r="F602" s="99">
        <f>IFERROR(IFERROR(VLOOKUP(A602,'STOK CIKDITIRO'!C:H,6,0),VLOOKUP(A602,'KATEGORI CIKDITIRO'!A:C,3,0)),0)</f>
        <v>0</v>
      </c>
      <c r="G602" s="8">
        <f>IFERROR(VLOOKUP(A602,'KATEGORI CIKDITIRO'!A:D,4,0),0)</f>
        <v>0</v>
      </c>
      <c r="H602" s="99">
        <f>IFERROR(IFERROR(VLOOKUP(A602,'STOK TRAYEMAN'!C:H,6,0),VLOOKUP(A602,'KATEGORI TRAYEMAN'!A:C,3,0)),0)</f>
        <v>0</v>
      </c>
      <c r="I602" s="8">
        <f>IFERROR(VLOOKUP(A602,'KATEGORI TRAYEMAN'!A:D,4,0),0)</f>
        <v>0</v>
      </c>
      <c r="J602" s="8" t="str">
        <f>IFERROR(VLOOKUP(A602,'NOSTOK PACUL'!A:C,3,0),IFERROR(IF(VLOOKUP(A602,'STOK PACUL'!A:B,2,0)="NOSTOK","E",VLOOKUP(A602,'KATEGORI PACUL'!A:B,2,0)),"E"))</f>
        <v>E</v>
      </c>
      <c r="K602" s="8" t="str">
        <f>IFERROR(VLOOKUP(A602,'NOSTOK PESALAKAN'!A:C,3,0),IFERROR(IF(VLOOKUP(A602,'STOK PESALAKAN'!A:B,2,0)="NOSTOK","E",VLOOKUP(A602,'KATEGORI PESALAKAN'!A:B,2,0)),"E"))</f>
        <v>E</v>
      </c>
      <c r="L602" s="8" t="str">
        <f>IFERROR(VLOOKUP(A602,'NOSTOK CIKDITIRO'!A:C,3,0),IFERROR(IF(VLOOKUP(A602,'STOK CIKDITIRO'!A:B,2,0)="NOSTOK","E",VLOOKUP(A602,'KATEGORI CIKDITIRO'!A:B,2,0)),"E"))</f>
        <v>E</v>
      </c>
      <c r="M602" s="8" t="str">
        <f>IFERROR(VLOOKUP(A602,'NOSTOK TRAYEMAN'!A:C,3,0),IFERROR(IF(VLOOKUP(A602,'STOK TRAYEMAN'!A:B,2,0)="NOSTOK","E",VLOOKUP(A602,'KATEGORI TRAYEMAN'!A:B,2,0)),"E"))</f>
        <v>E</v>
      </c>
      <c r="N602" s="8" t="str">
        <f>IFERROR(VLOOKUP(A602,FR_HITUNG_MINMAX!A:B,2,0),0)</f>
        <v>PANEL DEPAN HITAM H.BEAT 2015 IMI</v>
      </c>
      <c r="O602" s="8" t="str">
        <f>IFERROR(VLOOKUP(A602,FR_HITUNG_MINMAX!A:D,4,0),0)</f>
        <v>IMITAS</v>
      </c>
      <c r="P602" s="8">
        <f>IFERROR(VLOOKUP(A602,FR_HITUNG_MINMAX!A:G,7,0),1)</f>
        <v>1</v>
      </c>
      <c r="Q602" s="11">
        <f>IFERROR(VLOOKUP(A602,FR_HITUNG_MINMAX!A:J,10,0),1)</f>
        <v>1</v>
      </c>
      <c r="R602" s="8">
        <f>IFERROR(VLOOKUP(A602,FR_HITUNG_MINMAX!A:K,11,0),1)</f>
        <v>1</v>
      </c>
      <c r="S602" s="12">
        <f>IFERROR(VLOOKUP(A602,FR_HITUNG_MINMAX!A:F,6,0),0)</f>
        <v>81500</v>
      </c>
      <c r="T602" s="8">
        <f t="shared" si="385"/>
        <v>0</v>
      </c>
      <c r="U602" s="8">
        <f t="shared" si="360"/>
        <v>0</v>
      </c>
      <c r="V602" s="8">
        <f t="shared" si="361"/>
        <v>0</v>
      </c>
      <c r="W602" s="8">
        <f t="shared" si="386"/>
        <v>0</v>
      </c>
      <c r="X602" s="8">
        <f t="shared" si="387"/>
        <v>0</v>
      </c>
      <c r="Y602" s="16"/>
      <c r="Z602" s="15">
        <f t="shared" si="362"/>
        <v>0</v>
      </c>
      <c r="AA602" s="8">
        <f t="shared" si="388"/>
        <v>0</v>
      </c>
      <c r="AB602" s="16"/>
      <c r="AC602" s="15">
        <f t="shared" si="363"/>
        <v>0</v>
      </c>
      <c r="AD602" s="8">
        <f t="shared" si="364"/>
        <v>0</v>
      </c>
      <c r="AE602" s="16"/>
      <c r="AF602" s="15">
        <f t="shared" si="365"/>
        <v>0</v>
      </c>
      <c r="AG602" s="15">
        <f t="shared" si="389"/>
        <v>0</v>
      </c>
      <c r="AH602" s="16"/>
      <c r="AI602" s="15">
        <f t="shared" si="390"/>
        <v>0</v>
      </c>
      <c r="AJ602" s="8">
        <f t="shared" si="391"/>
        <v>0</v>
      </c>
      <c r="AK602" s="8">
        <f t="shared" si="366"/>
        <v>0</v>
      </c>
      <c r="AL602" s="8">
        <f t="shared" si="367"/>
        <v>0</v>
      </c>
      <c r="AM602" s="8">
        <f t="shared" si="392"/>
        <v>0</v>
      </c>
      <c r="AN602" s="8">
        <f t="shared" si="393"/>
        <v>0</v>
      </c>
      <c r="AO602" s="8">
        <f>IFERROR(VLOOKUP(A602,PERSAMAAN!B:D,3,0),AN602)</f>
        <v>0</v>
      </c>
      <c r="AP602" s="1"/>
      <c r="AQ602" s="8">
        <f t="shared" si="368"/>
        <v>0</v>
      </c>
      <c r="AR602" s="8" t="str">
        <f>IF(AQ602=0,"-",VLOOKUP(A602,FR_HITUNG_MINMAX!A:H,8,0))</f>
        <v>-</v>
      </c>
      <c r="AS602" s="1"/>
      <c r="AT602" s="8" t="str">
        <f t="shared" si="369"/>
        <v>-</v>
      </c>
      <c r="AU602" s="12">
        <f t="shared" si="370"/>
        <v>0</v>
      </c>
      <c r="AV602" s="12">
        <f t="shared" si="371"/>
        <v>0</v>
      </c>
      <c r="AW602" s="8" t="b">
        <f t="shared" si="394"/>
        <v>0</v>
      </c>
      <c r="AX602" s="1"/>
      <c r="AY602" s="8">
        <f t="shared" si="372"/>
        <v>0</v>
      </c>
      <c r="AZ602" s="8" t="str">
        <f>IF(AY602=0,"-",VLOOKUP(A602,FR_HITUNG_MINMAX!A:I,9,0))</f>
        <v>-</v>
      </c>
      <c r="BB602" s="8" t="str">
        <f t="shared" si="373"/>
        <v>-</v>
      </c>
      <c r="BC602" s="12">
        <f t="shared" si="374"/>
        <v>0</v>
      </c>
      <c r="BD602" s="12">
        <f t="shared" si="375"/>
        <v>0</v>
      </c>
      <c r="BE602" s="16"/>
      <c r="BF602" s="8">
        <f>SUMIF('REALISASI ORDER'!C:C,A602,'REALISASI ORDER'!E:E)</f>
        <v>0</v>
      </c>
      <c r="BG602" s="8">
        <f t="shared" si="395"/>
        <v>0</v>
      </c>
      <c r="BH602" s="8">
        <f t="shared" si="376"/>
        <v>0</v>
      </c>
      <c r="BI602" s="8">
        <f t="shared" si="377"/>
        <v>0</v>
      </c>
      <c r="BJ602" s="8">
        <f t="shared" si="396"/>
        <v>0</v>
      </c>
      <c r="BK602" s="33">
        <f t="shared" si="397"/>
        <v>0</v>
      </c>
      <c r="BL602" s="33">
        <f t="shared" si="378"/>
        <v>0</v>
      </c>
      <c r="BM602" s="33">
        <f t="shared" si="379"/>
        <v>0</v>
      </c>
      <c r="BN602" s="33">
        <f t="shared" si="398"/>
        <v>0</v>
      </c>
      <c r="BO602" s="8">
        <f t="shared" si="380"/>
        <v>0</v>
      </c>
      <c r="BP602" s="8">
        <f t="shared" si="381"/>
        <v>0</v>
      </c>
      <c r="BQ602" s="8">
        <f t="shared" si="382"/>
        <v>0</v>
      </c>
      <c r="BR602" s="8">
        <f>IFERROR(ROUNDDOWN(BF602*BN602/(BK602+BL602+BM602+BN),0),0)</f>
        <v>0</v>
      </c>
      <c r="BS602" s="8" t="str">
        <f t="shared" si="383"/>
        <v>PNLDPN</v>
      </c>
      <c r="BT602" s="8">
        <f>SUMIF(FR_HITUNG_MINMAX!A:A,ORDER!A602,FR_HITUNG_MINMAX!AS:AS)</f>
        <v>0</v>
      </c>
      <c r="BU602" s="8">
        <f t="shared" si="399"/>
        <v>0</v>
      </c>
      <c r="BV602" s="8" t="str">
        <f t="shared" si="384"/>
        <v>-</v>
      </c>
      <c r="BW602" s="8" t="e">
        <f>VLOOKUP(A602,'STOK PESALAKAN'!A:F,6,0)</f>
        <v>#N/A</v>
      </c>
    </row>
    <row r="603" spans="1:75" ht="15" customHeight="1">
      <c r="A603" s="41" t="s">
        <v>1545</v>
      </c>
      <c r="B603" s="99">
        <f>IFERROR(IFERROR(VLOOKUP(A603,'STOK PACUL'!C:H,6,0),VLOOKUP(A603,'KATEGORI PACUL'!A:C,3,0)),0)</f>
        <v>0</v>
      </c>
      <c r="C603" s="8">
        <f>IFERROR(VLOOKUP(A603,'KATEGORI PACUL'!A:D,4,0),0)</f>
        <v>0</v>
      </c>
      <c r="D603" s="99">
        <f>IFERROR(IFERROR(VLOOKUP(A603,'STOK PESALAKAN'!C:H,6,0),VLOOKUP(A603,'KATEGORI PESALAKAN'!A:C,3,0)),0)</f>
        <v>0</v>
      </c>
      <c r="E603" s="8">
        <f>IFERROR(VLOOKUP(A603,'KATEGORI PESALAKAN'!A:D,4,0),0)</f>
        <v>0</v>
      </c>
      <c r="F603" s="99">
        <f>IFERROR(IFERROR(VLOOKUP(A603,'STOK CIKDITIRO'!C:H,6,0),VLOOKUP(A603,'KATEGORI CIKDITIRO'!A:C,3,0)),0)</f>
        <v>3</v>
      </c>
      <c r="G603" s="8">
        <f>IFERROR(VLOOKUP(A603,'KATEGORI CIKDITIRO'!A:D,4,0),0)</f>
        <v>2</v>
      </c>
      <c r="H603" s="99">
        <f>IFERROR(IFERROR(VLOOKUP(A603,'STOK TRAYEMAN'!C:H,6,0),VLOOKUP(A603,'KATEGORI TRAYEMAN'!A:C,3,0)),0)</f>
        <v>0</v>
      </c>
      <c r="I603" s="8">
        <f>IFERROR(VLOOKUP(A603,'KATEGORI TRAYEMAN'!A:D,4,0),0)</f>
        <v>0</v>
      </c>
      <c r="J603" s="8" t="str">
        <f>IFERROR(VLOOKUP(A603,'NOSTOK PACUL'!A:C,3,0),IFERROR(IF(VLOOKUP(A603,'STOK PACUL'!A:B,2,0)="NOSTOK","E",VLOOKUP(A603,'KATEGORI PACUL'!A:B,2,0)),"E"))</f>
        <v>E</v>
      </c>
      <c r="K603" s="8" t="str">
        <f>IFERROR(VLOOKUP(A603,'NOSTOK PESALAKAN'!A:C,3,0),IFERROR(IF(VLOOKUP(A603,'STOK PESALAKAN'!A:B,2,0)="NOSTOK","E",VLOOKUP(A603,'KATEGORI PESALAKAN'!A:B,2,0)),"E"))</f>
        <v>E</v>
      </c>
      <c r="L603" s="8" t="str">
        <f>IFERROR(VLOOKUP(A603,'NOSTOK CIKDITIRO'!A:C,3,0),IFERROR(IF(VLOOKUP(A603,'STOK CIKDITIRO'!A:B,2,0)="NOSTOK","E",VLOOKUP(A603,'KATEGORI CIKDITIRO'!A:B,2,0)),"E"))</f>
        <v>E</v>
      </c>
      <c r="M603" s="8" t="str">
        <f>IFERROR(VLOOKUP(A603,'NOSTOK TRAYEMAN'!A:C,3,0),IFERROR(IF(VLOOKUP(A603,'STOK TRAYEMAN'!A:B,2,0)="NOSTOK","E",VLOOKUP(A603,'KATEGORI TRAYEMAN'!A:B,2,0)),"E"))</f>
        <v>E</v>
      </c>
      <c r="N603" s="8" t="str">
        <f>IFERROR(VLOOKUP(A603,FR_HITUNG_MINMAX!A:B,2,0),0)</f>
        <v>RING KECIL</v>
      </c>
      <c r="O603" s="8" t="str">
        <f>IFERROR(VLOOKUP(A603,FR_HITUNG_MINMAX!A:D,4,0),0)</f>
        <v>BAUDMU</v>
      </c>
      <c r="P603" s="8">
        <f>IFERROR(VLOOKUP(A603,FR_HITUNG_MINMAX!A:G,7,0),1)</f>
        <v>1</v>
      </c>
      <c r="Q603" s="11">
        <f>IFERROR(VLOOKUP(A603,FR_HITUNG_MINMAX!A:J,10,0),1)</f>
        <v>1</v>
      </c>
      <c r="R603" s="8">
        <f>IFERROR(VLOOKUP(A603,FR_HITUNG_MINMAX!A:K,11,0),1)</f>
        <v>1</v>
      </c>
      <c r="S603" s="12">
        <f>IFERROR(VLOOKUP(A603,FR_HITUNG_MINMAX!A:F,6,0),0)</f>
        <v>250</v>
      </c>
      <c r="T603" s="8">
        <f t="shared" si="385"/>
        <v>0</v>
      </c>
      <c r="U603" s="8">
        <f t="shared" si="360"/>
        <v>0</v>
      </c>
      <c r="V603" s="8">
        <f t="shared" si="361"/>
        <v>1</v>
      </c>
      <c r="W603" s="8">
        <f t="shared" si="386"/>
        <v>0</v>
      </c>
      <c r="X603" s="8">
        <f t="shared" si="387"/>
        <v>0</v>
      </c>
      <c r="Y603" s="16"/>
      <c r="Z603" s="15">
        <f t="shared" si="362"/>
        <v>0</v>
      </c>
      <c r="AA603" s="8">
        <f t="shared" si="388"/>
        <v>0</v>
      </c>
      <c r="AB603" s="16"/>
      <c r="AC603" s="15">
        <f t="shared" si="363"/>
        <v>0</v>
      </c>
      <c r="AD603" s="8">
        <f t="shared" si="364"/>
        <v>0</v>
      </c>
      <c r="AE603" s="16"/>
      <c r="AF603" s="15">
        <f t="shared" si="365"/>
        <v>0</v>
      </c>
      <c r="AG603" s="15">
        <f t="shared" si="389"/>
        <v>0</v>
      </c>
      <c r="AH603" s="16"/>
      <c r="AI603" s="15">
        <f t="shared" si="390"/>
        <v>0</v>
      </c>
      <c r="AJ603" s="8">
        <f t="shared" si="391"/>
        <v>1</v>
      </c>
      <c r="AK603" s="8">
        <f t="shared" si="366"/>
        <v>0</v>
      </c>
      <c r="AL603" s="8">
        <f t="shared" si="367"/>
        <v>0</v>
      </c>
      <c r="AM603" s="8">
        <f t="shared" si="392"/>
        <v>0</v>
      </c>
      <c r="AN603" s="8">
        <f t="shared" si="393"/>
        <v>1</v>
      </c>
      <c r="AO603" s="8">
        <f>IFERROR(VLOOKUP(A603,PERSAMAAN!B:D,3,0),AN603)</f>
        <v>1</v>
      </c>
      <c r="AP603" s="1">
        <v>0</v>
      </c>
      <c r="AQ603" s="8">
        <f t="shared" si="368"/>
        <v>0</v>
      </c>
      <c r="AR603" s="8" t="str">
        <f>IF(AQ603=0,"-",VLOOKUP(A603,FR_HITUNG_MINMAX!A:H,8,0))</f>
        <v>-</v>
      </c>
      <c r="AS603" s="1"/>
      <c r="AT603" s="8" t="str">
        <f t="shared" si="369"/>
        <v>-</v>
      </c>
      <c r="AU603" s="12">
        <f t="shared" si="370"/>
        <v>0</v>
      </c>
      <c r="AV603" s="12">
        <f t="shared" si="371"/>
        <v>0</v>
      </c>
      <c r="AW603" s="8" t="b">
        <f t="shared" si="394"/>
        <v>0</v>
      </c>
      <c r="AX603" s="1"/>
      <c r="AY603" s="8">
        <f t="shared" si="372"/>
        <v>0</v>
      </c>
      <c r="AZ603" s="8" t="str">
        <f>IF(AY603=0,"-",VLOOKUP(A603,FR_HITUNG_MINMAX!A:I,9,0))</f>
        <v>-</v>
      </c>
      <c r="BB603" s="8" t="str">
        <f t="shared" si="373"/>
        <v>-</v>
      </c>
      <c r="BC603" s="12">
        <f t="shared" si="374"/>
        <v>0</v>
      </c>
      <c r="BD603" s="12">
        <f t="shared" si="375"/>
        <v>0</v>
      </c>
      <c r="BE603" s="16"/>
      <c r="BF603" s="8">
        <f>SUMIF('REALISASI ORDER'!C:C,A603,'REALISASI ORDER'!E:E)</f>
        <v>0</v>
      </c>
      <c r="BG603" s="8">
        <f t="shared" si="395"/>
        <v>0</v>
      </c>
      <c r="BH603" s="8">
        <f t="shared" si="376"/>
        <v>0</v>
      </c>
      <c r="BI603" s="8">
        <f t="shared" si="377"/>
        <v>3</v>
      </c>
      <c r="BJ603" s="8">
        <f t="shared" si="396"/>
        <v>0</v>
      </c>
      <c r="BK603" s="33">
        <f t="shared" si="397"/>
        <v>0</v>
      </c>
      <c r="BL603" s="33">
        <f t="shared" si="378"/>
        <v>0</v>
      </c>
      <c r="BM603" s="33">
        <f t="shared" si="379"/>
        <v>0</v>
      </c>
      <c r="BN603" s="33">
        <f t="shared" si="398"/>
        <v>0</v>
      </c>
      <c r="BO603" s="8">
        <f t="shared" si="380"/>
        <v>0</v>
      </c>
      <c r="BP603" s="8">
        <f t="shared" si="381"/>
        <v>0</v>
      </c>
      <c r="BQ603" s="8">
        <f t="shared" si="382"/>
        <v>0</v>
      </c>
      <c r="BR603" s="8">
        <f>IFERROR(ROUNDDOWN(BF603*BN603/(BK603+BL603+BM603+BN),0),0)</f>
        <v>0</v>
      </c>
      <c r="BS603" s="8" t="str">
        <f t="shared" si="383"/>
        <v>RNGKCL</v>
      </c>
      <c r="BT603" s="8">
        <f>SUMIF(FR_HITUNG_MINMAX!A:A,ORDER!A603,FR_HITUNG_MINMAX!AS:AS)</f>
        <v>1</v>
      </c>
      <c r="BU603" s="8">
        <f t="shared" si="399"/>
        <v>0</v>
      </c>
      <c r="BV603" s="8" t="str">
        <f t="shared" si="384"/>
        <v>-</v>
      </c>
      <c r="BW603" s="8" t="e">
        <f>VLOOKUP(A603,'STOK PESALAKAN'!A:F,6,0)</f>
        <v>#N/A</v>
      </c>
    </row>
    <row r="604" spans="1:75" ht="15" customHeight="1">
      <c r="A604" s="41" t="s">
        <v>1572</v>
      </c>
      <c r="B604" s="99">
        <f>IFERROR(IFERROR(VLOOKUP(A604,'STOK PACUL'!C:H,6,0),VLOOKUP(A604,'KATEGORI PACUL'!A:C,3,0)),0)</f>
        <v>0</v>
      </c>
      <c r="C604" s="8">
        <f>IFERROR(VLOOKUP(A604,'KATEGORI PACUL'!A:D,4,0),0)</f>
        <v>0</v>
      </c>
      <c r="D604" s="99">
        <f>IFERROR(IFERROR(VLOOKUP(A604,'STOK PESALAKAN'!C:H,6,0),VLOOKUP(A604,'KATEGORI PESALAKAN'!A:C,3,0)),0)</f>
        <v>0</v>
      </c>
      <c r="E604" s="8">
        <f>IFERROR(VLOOKUP(A604,'KATEGORI PESALAKAN'!A:D,4,0),0)</f>
        <v>0</v>
      </c>
      <c r="F604" s="99">
        <f>IFERROR(IFERROR(VLOOKUP(A604,'STOK CIKDITIRO'!C:H,6,0),VLOOKUP(A604,'KATEGORI CIKDITIRO'!A:C,3,0)),0)</f>
        <v>0</v>
      </c>
      <c r="G604" s="8">
        <f>IFERROR(VLOOKUP(A604,'KATEGORI CIKDITIRO'!A:D,4,0),0)</f>
        <v>0</v>
      </c>
      <c r="H604" s="99">
        <f>IFERROR(IFERROR(VLOOKUP(A604,'STOK TRAYEMAN'!C:H,6,0),VLOOKUP(A604,'KATEGORI TRAYEMAN'!A:C,3,0)),0)</f>
        <v>0</v>
      </c>
      <c r="I604" s="8">
        <f>IFERROR(VLOOKUP(A604,'KATEGORI TRAYEMAN'!A:D,4,0),0)</f>
        <v>0</v>
      </c>
      <c r="J604" s="8" t="str">
        <f>IFERROR(VLOOKUP(A604,'NOSTOK PACUL'!A:C,3,0),IFERROR(IF(VLOOKUP(A604,'STOK PACUL'!A:B,2,0)="NOSTOK","E",VLOOKUP(A604,'KATEGORI PACUL'!A:B,2,0)),"E"))</f>
        <v>E</v>
      </c>
      <c r="K604" s="8" t="str">
        <f>IFERROR(VLOOKUP(A604,'NOSTOK PESALAKAN'!A:C,3,0),IFERROR(IF(VLOOKUP(A604,'STOK PESALAKAN'!A:B,2,0)="NOSTOK","E",VLOOKUP(A604,'KATEGORI PESALAKAN'!A:B,2,0)),"E"))</f>
        <v>E</v>
      </c>
      <c r="L604" s="8" t="str">
        <f>IFERROR(VLOOKUP(A604,'NOSTOK CIKDITIRO'!A:C,3,0),IFERROR(IF(VLOOKUP(A604,'STOK CIKDITIRO'!A:B,2,0)="NOSTOK","E",VLOOKUP(A604,'KATEGORI CIKDITIRO'!A:B,2,0)),"E"))</f>
        <v>E</v>
      </c>
      <c r="M604" s="8" t="str">
        <f>IFERROR(VLOOKUP(A604,'NOSTOK TRAYEMAN'!A:C,3,0),IFERROR(IF(VLOOKUP(A604,'STOK TRAYEMAN'!A:B,2,0)="NOSTOK","E",VLOOKUP(A604,'KATEGORI TRAYEMAN'!A:B,2,0)),"E"))</f>
        <v>E</v>
      </c>
      <c r="N604" s="8" t="str">
        <f>IFERROR(VLOOKUP(A604,FR_HITUNG_MINMAX!A:B,2,0),0)</f>
        <v>KARET TENSIONER H.BEAT ORI</v>
      </c>
      <c r="O604" s="8" t="str">
        <f>IFERROR(VLOOKUP(A604,FR_HITUNG_MINMAX!A:D,4,0),0)</f>
        <v>ORISIN</v>
      </c>
      <c r="P604" s="8">
        <f>IFERROR(VLOOKUP(A604,FR_HITUNG_MINMAX!A:G,7,0),1)</f>
        <v>1</v>
      </c>
      <c r="Q604" s="11">
        <f>IFERROR(VLOOKUP(A604,FR_HITUNG_MINMAX!A:J,10,0),1)</f>
        <v>1</v>
      </c>
      <c r="R604" s="8">
        <f>IFERROR(VLOOKUP(A604,FR_HITUNG_MINMAX!A:K,11,0),1)</f>
        <v>1</v>
      </c>
      <c r="S604" s="12">
        <f>IFERROR(VLOOKUP(A604,FR_HITUNG_MINMAX!A:F,6,0),0)</f>
        <v>42000</v>
      </c>
      <c r="T604" s="8">
        <f t="shared" si="385"/>
        <v>0</v>
      </c>
      <c r="U604" s="8">
        <f t="shared" si="360"/>
        <v>0</v>
      </c>
      <c r="V604" s="8">
        <f t="shared" si="361"/>
        <v>0</v>
      </c>
      <c r="W604" s="8">
        <f t="shared" si="386"/>
        <v>0</v>
      </c>
      <c r="X604" s="8">
        <f t="shared" si="387"/>
        <v>0</v>
      </c>
      <c r="Y604" s="16"/>
      <c r="Z604" s="15">
        <f t="shared" si="362"/>
        <v>0</v>
      </c>
      <c r="AA604" s="8">
        <f t="shared" si="388"/>
        <v>0</v>
      </c>
      <c r="AB604" s="16"/>
      <c r="AC604" s="15">
        <f t="shared" si="363"/>
        <v>0</v>
      </c>
      <c r="AD604" s="8">
        <f t="shared" si="364"/>
        <v>0</v>
      </c>
      <c r="AE604" s="16"/>
      <c r="AF604" s="15">
        <f t="shared" si="365"/>
        <v>0</v>
      </c>
      <c r="AG604" s="15">
        <f t="shared" si="389"/>
        <v>0</v>
      </c>
      <c r="AH604" s="16"/>
      <c r="AI604" s="15">
        <f t="shared" si="390"/>
        <v>0</v>
      </c>
      <c r="AJ604" s="8">
        <f t="shared" si="391"/>
        <v>0</v>
      </c>
      <c r="AK604" s="8">
        <f t="shared" si="366"/>
        <v>0</v>
      </c>
      <c r="AL604" s="8">
        <f t="shared" si="367"/>
        <v>0</v>
      </c>
      <c r="AM604" s="8">
        <f t="shared" si="392"/>
        <v>0</v>
      </c>
      <c r="AN604" s="8">
        <f t="shared" si="393"/>
        <v>0</v>
      </c>
      <c r="AO604" s="8">
        <f>IFERROR(VLOOKUP(A604,PERSAMAAN!B:D,3,0),AN604)</f>
        <v>0</v>
      </c>
      <c r="AP604" s="1"/>
      <c r="AQ604" s="8">
        <f t="shared" si="368"/>
        <v>0</v>
      </c>
      <c r="AR604" s="8" t="str">
        <f>IF(AQ604=0,"-",VLOOKUP(A604,FR_HITUNG_MINMAX!A:H,8,0))</f>
        <v>-</v>
      </c>
      <c r="AS604" s="1"/>
      <c r="AT604" s="8" t="str">
        <f t="shared" si="369"/>
        <v>-</v>
      </c>
      <c r="AU604" s="12">
        <f t="shared" si="370"/>
        <v>0</v>
      </c>
      <c r="AV604" s="12">
        <f t="shared" si="371"/>
        <v>0</v>
      </c>
      <c r="AW604" s="8">
        <f t="shared" si="394"/>
        <v>0</v>
      </c>
      <c r="AX604" s="1"/>
      <c r="AY604" s="8">
        <f t="shared" si="372"/>
        <v>0</v>
      </c>
      <c r="AZ604" s="8" t="str">
        <f>IF(AY604=0,"-",VLOOKUP(A604,FR_HITUNG_MINMAX!A:I,9,0))</f>
        <v>-</v>
      </c>
      <c r="BB604" s="8" t="str">
        <f t="shared" si="373"/>
        <v>-</v>
      </c>
      <c r="BC604" s="12">
        <f t="shared" si="374"/>
        <v>0</v>
      </c>
      <c r="BD604" s="12">
        <f t="shared" si="375"/>
        <v>0</v>
      </c>
      <c r="BE604" s="16"/>
      <c r="BF604" s="8">
        <f>SUMIF('REALISASI ORDER'!C:C,A604,'REALISASI ORDER'!E:E)</f>
        <v>0</v>
      </c>
      <c r="BG604" s="8">
        <f t="shared" si="395"/>
        <v>0</v>
      </c>
      <c r="BH604" s="8">
        <f t="shared" si="376"/>
        <v>0</v>
      </c>
      <c r="BI604" s="8">
        <f t="shared" si="377"/>
        <v>0</v>
      </c>
      <c r="BJ604" s="8">
        <f t="shared" si="396"/>
        <v>0</v>
      </c>
      <c r="BK604" s="33">
        <f t="shared" si="397"/>
        <v>0</v>
      </c>
      <c r="BL604" s="33">
        <f t="shared" si="378"/>
        <v>0</v>
      </c>
      <c r="BM604" s="33">
        <f t="shared" si="379"/>
        <v>0</v>
      </c>
      <c r="BN604" s="33">
        <f t="shared" si="398"/>
        <v>0</v>
      </c>
      <c r="BO604" s="8">
        <f t="shared" si="380"/>
        <v>0</v>
      </c>
      <c r="BP604" s="8">
        <f t="shared" si="381"/>
        <v>0</v>
      </c>
      <c r="BQ604" s="8">
        <f t="shared" si="382"/>
        <v>0</v>
      </c>
      <c r="BR604" s="8">
        <f>IFERROR(ROUNDDOWN(BF604*BN604/(BK604+BL604+BM604+BN),0),0)</f>
        <v>0</v>
      </c>
      <c r="BS604" s="8" t="str">
        <f t="shared" si="383"/>
        <v>14510-KVB-900</v>
      </c>
      <c r="BT604" s="8">
        <f>SUMIF(FR_HITUNG_MINMAX!A:A,ORDER!A604,FR_HITUNG_MINMAX!AS:AS)</f>
        <v>0</v>
      </c>
      <c r="BU604" s="8">
        <f t="shared" si="399"/>
        <v>0</v>
      </c>
      <c r="BV604" s="8" t="str">
        <f t="shared" si="384"/>
        <v>-</v>
      </c>
      <c r="BW604" s="8" t="e">
        <f>VLOOKUP(A604,'STOK PESALAKAN'!A:F,6,0)</f>
        <v>#N/A</v>
      </c>
    </row>
    <row r="605" spans="1:75" ht="15" customHeight="1">
      <c r="A605" s="41" t="s">
        <v>1591</v>
      </c>
      <c r="B605" s="99">
        <f>IFERROR(IFERROR(VLOOKUP(A605,'STOK PACUL'!C:H,6,0),VLOOKUP(A605,'KATEGORI PACUL'!A:C,3,0)),0)</f>
        <v>0</v>
      </c>
      <c r="C605" s="8">
        <f>IFERROR(VLOOKUP(A605,'KATEGORI PACUL'!A:D,4,0),0)</f>
        <v>0</v>
      </c>
      <c r="D605" s="99">
        <f>IFERROR(IFERROR(VLOOKUP(A605,'STOK PESALAKAN'!C:H,6,0),VLOOKUP(A605,'KATEGORI PESALAKAN'!A:C,3,0)),0)</f>
        <v>0</v>
      </c>
      <c r="E605" s="8">
        <f>IFERROR(VLOOKUP(A605,'KATEGORI PESALAKAN'!A:D,4,0),0)</f>
        <v>1</v>
      </c>
      <c r="F605" s="99">
        <f>IFERROR(IFERROR(VLOOKUP(A605,'STOK CIKDITIRO'!C:H,6,0),VLOOKUP(A605,'KATEGORI CIKDITIRO'!A:C,3,0)),0)</f>
        <v>0</v>
      </c>
      <c r="G605" s="8">
        <f>IFERROR(VLOOKUP(A605,'KATEGORI CIKDITIRO'!A:D,4,0),0)</f>
        <v>0</v>
      </c>
      <c r="H605" s="99">
        <f>IFERROR(IFERROR(VLOOKUP(A605,'STOK TRAYEMAN'!C:H,6,0),VLOOKUP(A605,'KATEGORI TRAYEMAN'!A:C,3,0)),0)</f>
        <v>0</v>
      </c>
      <c r="I605" s="8">
        <f>IFERROR(VLOOKUP(A605,'KATEGORI TRAYEMAN'!A:D,4,0),0)</f>
        <v>0</v>
      </c>
      <c r="J605" s="8" t="str">
        <f>IFERROR(VLOOKUP(A605,'NOSTOK PACUL'!A:C,3,0),IFERROR(IF(VLOOKUP(A605,'STOK PACUL'!A:B,2,0)="NOSTOK","E",VLOOKUP(A605,'KATEGORI PACUL'!A:B,2,0)),"E"))</f>
        <v>E</v>
      </c>
      <c r="K605" s="8" t="str">
        <f>IFERROR(VLOOKUP(A605,'NOSTOK PESALAKAN'!A:C,3,0),IFERROR(IF(VLOOKUP(A605,'STOK PESALAKAN'!A:B,2,0)="NOSTOK","E",VLOOKUP(A605,'KATEGORI PESALAKAN'!A:B,2,0)),"E"))</f>
        <v>D</v>
      </c>
      <c r="L605" s="8" t="str">
        <f>IFERROR(VLOOKUP(A605,'NOSTOK CIKDITIRO'!A:C,3,0),IFERROR(IF(VLOOKUP(A605,'STOK CIKDITIRO'!A:B,2,0)="NOSTOK","E",VLOOKUP(A605,'KATEGORI CIKDITIRO'!A:B,2,0)),"E"))</f>
        <v>E</v>
      </c>
      <c r="M605" s="8" t="str">
        <f>IFERROR(VLOOKUP(A605,'NOSTOK TRAYEMAN'!A:C,3,0),IFERROR(IF(VLOOKUP(A605,'STOK TRAYEMAN'!A:B,2,0)="NOSTOK","E",VLOOKUP(A605,'KATEGORI TRAYEMAN'!A:B,2,0)),"E"))</f>
        <v>E</v>
      </c>
      <c r="N605" s="8" t="str">
        <f>IFERROR(VLOOKUP(A605,FR_HITUNG_MINMAX!A:B,2,0),0)</f>
        <v>PULLY ONLY H.BEAT FI ESP ORI</v>
      </c>
      <c r="O605" s="8" t="str">
        <f>IFERROR(VLOOKUP(A605,FR_HITUNG_MINMAX!A:D,4,0),0)</f>
        <v>ORISIN</v>
      </c>
      <c r="P605" s="8">
        <f>IFERROR(VLOOKUP(A605,FR_HITUNG_MINMAX!A:G,7,0),1)</f>
        <v>1</v>
      </c>
      <c r="Q605" s="11">
        <f>IFERROR(VLOOKUP(A605,FR_HITUNG_MINMAX!A:J,10,0),1)</f>
        <v>1</v>
      </c>
      <c r="R605" s="8">
        <f>IFERROR(VLOOKUP(A605,FR_HITUNG_MINMAX!A:K,11,0),1)</f>
        <v>1</v>
      </c>
      <c r="S605" s="12">
        <f>IFERROR(VLOOKUP(A605,FR_HITUNG_MINMAX!A:F,6,0),0)</f>
        <v>252000</v>
      </c>
      <c r="T605" s="8">
        <f t="shared" si="385"/>
        <v>0</v>
      </c>
      <c r="U605" s="8">
        <f t="shared" si="360"/>
        <v>-1</v>
      </c>
      <c r="V605" s="8">
        <f t="shared" si="361"/>
        <v>0</v>
      </c>
      <c r="W605" s="8">
        <f t="shared" si="386"/>
        <v>0</v>
      </c>
      <c r="X605" s="8">
        <f t="shared" si="387"/>
        <v>0</v>
      </c>
      <c r="Y605" s="16"/>
      <c r="Z605" s="15">
        <f t="shared" si="362"/>
        <v>0</v>
      </c>
      <c r="AA605" s="8">
        <f t="shared" si="388"/>
        <v>0</v>
      </c>
      <c r="AB605" s="16"/>
      <c r="AC605" s="15">
        <f t="shared" si="363"/>
        <v>0</v>
      </c>
      <c r="AD605" s="8">
        <f t="shared" si="364"/>
        <v>0</v>
      </c>
      <c r="AE605" s="16"/>
      <c r="AF605" s="15">
        <f t="shared" si="365"/>
        <v>0</v>
      </c>
      <c r="AG605" s="15">
        <f t="shared" si="389"/>
        <v>0</v>
      </c>
      <c r="AH605" s="16"/>
      <c r="AI605" s="15">
        <f t="shared" si="390"/>
        <v>0</v>
      </c>
      <c r="AJ605" s="8">
        <f t="shared" si="391"/>
        <v>0</v>
      </c>
      <c r="AK605" s="8">
        <f t="shared" si="366"/>
        <v>1</v>
      </c>
      <c r="AL605" s="8">
        <f t="shared" si="367"/>
        <v>0</v>
      </c>
      <c r="AM605" s="8">
        <f t="shared" si="392"/>
        <v>0</v>
      </c>
      <c r="AN605" s="8">
        <f t="shared" si="393"/>
        <v>1</v>
      </c>
      <c r="AO605" s="8">
        <f>IFERROR(VLOOKUP(A605,PERSAMAAN!B:D,3,0),AN605)</f>
        <v>1</v>
      </c>
      <c r="AP605" s="1">
        <v>0</v>
      </c>
      <c r="AQ605" s="8">
        <f t="shared" si="368"/>
        <v>0</v>
      </c>
      <c r="AR605" s="8" t="str">
        <f>IF(AQ605=0,"-",VLOOKUP(A605,FR_HITUNG_MINMAX!A:H,8,0))</f>
        <v>-</v>
      </c>
      <c r="AS605" s="1"/>
      <c r="AT605" s="8" t="str">
        <f t="shared" si="369"/>
        <v>-</v>
      </c>
      <c r="AU605" s="12">
        <f t="shared" si="370"/>
        <v>0</v>
      </c>
      <c r="AV605" s="12">
        <f t="shared" si="371"/>
        <v>0</v>
      </c>
      <c r="AW605" s="8">
        <f t="shared" si="394"/>
        <v>1</v>
      </c>
      <c r="AX605" s="1"/>
      <c r="AY605" s="8">
        <f t="shared" si="372"/>
        <v>1</v>
      </c>
      <c r="AZ605" s="8" t="str">
        <f>IF(AY605=0,"-",VLOOKUP(A605,FR_HITUNG_MINMAX!A:I,9,0))</f>
        <v/>
      </c>
      <c r="BB605" s="8" t="str">
        <f t="shared" si="373"/>
        <v/>
      </c>
      <c r="BC605" s="12">
        <f t="shared" si="374"/>
        <v>252000</v>
      </c>
      <c r="BD605" s="12">
        <f t="shared" si="375"/>
        <v>21965380</v>
      </c>
      <c r="BE605" s="16"/>
      <c r="BF605" s="8">
        <f>SUMIF('REALISASI ORDER'!C:C,A605,'REALISASI ORDER'!E:E)</f>
        <v>0</v>
      </c>
      <c r="BG605" s="8">
        <f t="shared" si="395"/>
        <v>0</v>
      </c>
      <c r="BH605" s="8">
        <f t="shared" si="376"/>
        <v>0</v>
      </c>
      <c r="BI605" s="8">
        <f t="shared" si="377"/>
        <v>0</v>
      </c>
      <c r="BJ605" s="8">
        <f t="shared" si="396"/>
        <v>0</v>
      </c>
      <c r="BK605" s="33">
        <f t="shared" si="397"/>
        <v>0</v>
      </c>
      <c r="BL605" s="33">
        <f t="shared" si="378"/>
        <v>1</v>
      </c>
      <c r="BM605" s="33">
        <f t="shared" si="379"/>
        <v>0</v>
      </c>
      <c r="BN605" s="33">
        <f t="shared" si="398"/>
        <v>0</v>
      </c>
      <c r="BO605" s="8">
        <f t="shared" si="380"/>
        <v>0</v>
      </c>
      <c r="BP605" s="8">
        <f t="shared" si="381"/>
        <v>0</v>
      </c>
      <c r="BQ605" s="8">
        <f t="shared" si="382"/>
        <v>0</v>
      </c>
      <c r="BR605" s="8">
        <f>IFERROR(ROUNDDOWN(BF605*BN605/(BK605+BL605+BM605+BN),0),0)</f>
        <v>0</v>
      </c>
      <c r="BS605" s="8" t="str">
        <f t="shared" si="383"/>
        <v>23205-K44-V00</v>
      </c>
      <c r="BT605" s="8">
        <f>SUMIF(FR_HITUNG_MINMAX!A:A,ORDER!A605,FR_HITUNG_MINMAX!AS:AS)</f>
        <v>1</v>
      </c>
      <c r="BU605" s="8">
        <f t="shared" si="399"/>
        <v>0</v>
      </c>
      <c r="BV605" s="8" t="str">
        <f t="shared" si="384"/>
        <v>-</v>
      </c>
      <c r="BW605" s="8" t="str">
        <f>VLOOKUP(A605,'STOK PESALAKAN'!A:F,6,0)</f>
        <v/>
      </c>
    </row>
    <row r="606" spans="1:75" ht="15" customHeight="1">
      <c r="A606" s="41" t="s">
        <v>1592</v>
      </c>
      <c r="B606" s="99">
        <f>IFERROR(IFERROR(VLOOKUP(A606,'STOK PACUL'!C:H,6,0),VLOOKUP(A606,'KATEGORI PACUL'!A:C,3,0)),0)</f>
        <v>0</v>
      </c>
      <c r="C606" s="8">
        <f>IFERROR(VLOOKUP(A606,'KATEGORI PACUL'!A:D,4,0),0)</f>
        <v>0</v>
      </c>
      <c r="D606" s="99">
        <f>IFERROR(IFERROR(VLOOKUP(A606,'STOK PESALAKAN'!C:H,6,0),VLOOKUP(A606,'KATEGORI PESALAKAN'!A:C,3,0)),0)</f>
        <v>0</v>
      </c>
      <c r="E606" s="8">
        <f>IFERROR(VLOOKUP(A606,'KATEGORI PESALAKAN'!A:D,4,0),0)</f>
        <v>0</v>
      </c>
      <c r="F606" s="99">
        <f>IFERROR(IFERROR(VLOOKUP(A606,'STOK CIKDITIRO'!C:H,6,0),VLOOKUP(A606,'KATEGORI CIKDITIRO'!A:C,3,0)),0)</f>
        <v>0</v>
      </c>
      <c r="G606" s="8">
        <f>IFERROR(VLOOKUP(A606,'KATEGORI CIKDITIRO'!A:D,4,0),0)</f>
        <v>0</v>
      </c>
      <c r="H606" s="99">
        <f>IFERROR(IFERROR(VLOOKUP(A606,'STOK TRAYEMAN'!C:H,6,0),VLOOKUP(A606,'KATEGORI TRAYEMAN'!A:C,3,0)),0)</f>
        <v>0</v>
      </c>
      <c r="I606" s="8">
        <f>IFERROR(VLOOKUP(A606,'KATEGORI TRAYEMAN'!A:D,4,0),0)</f>
        <v>0</v>
      </c>
      <c r="J606" s="8" t="str">
        <f>IFERROR(VLOOKUP(A606,'NOSTOK PACUL'!A:C,3,0),IFERROR(IF(VLOOKUP(A606,'STOK PACUL'!A:B,2,0)="NOSTOK","E",VLOOKUP(A606,'KATEGORI PACUL'!A:B,2,0)),"E"))</f>
        <v>E</v>
      </c>
      <c r="K606" s="8" t="str">
        <f>IFERROR(VLOOKUP(A606,'NOSTOK PESALAKAN'!A:C,3,0),IFERROR(IF(VLOOKUP(A606,'STOK PESALAKAN'!A:B,2,0)="NOSTOK","E",VLOOKUP(A606,'KATEGORI PESALAKAN'!A:B,2,0)),"E"))</f>
        <v>E</v>
      </c>
      <c r="L606" s="8" t="str">
        <f>IFERROR(VLOOKUP(A606,'NOSTOK CIKDITIRO'!A:C,3,0),IFERROR(IF(VLOOKUP(A606,'STOK CIKDITIRO'!A:B,2,0)="NOSTOK","E",VLOOKUP(A606,'KATEGORI CIKDITIRO'!A:B,2,0)),"E"))</f>
        <v>E</v>
      </c>
      <c r="M606" s="8" t="str">
        <f>IFERROR(VLOOKUP(A606,'NOSTOK TRAYEMAN'!A:C,3,0),IFERROR(IF(VLOOKUP(A606,'STOK TRAYEMAN'!A:B,2,0)="NOSTOK","E",VLOOKUP(A606,'KATEGORI TRAYEMAN'!A:B,2,0)),"E"))</f>
        <v>E</v>
      </c>
      <c r="N606" s="8" t="str">
        <f>IFERROR(VLOOKUP(A606,FR_HITUNG_MINMAX!A:B,2,0),0)</f>
        <v>LAWAN PULLY H.BEAT FI ESP ORI</v>
      </c>
      <c r="O606" s="8" t="str">
        <f>IFERROR(VLOOKUP(A606,FR_HITUNG_MINMAX!A:D,4,0),0)</f>
        <v>ORISIN</v>
      </c>
      <c r="P606" s="8">
        <f>IFERROR(VLOOKUP(A606,FR_HITUNG_MINMAX!A:G,7,0),1)</f>
        <v>1</v>
      </c>
      <c r="Q606" s="11">
        <f>IFERROR(VLOOKUP(A606,FR_HITUNG_MINMAX!A:J,10,0),1)</f>
        <v>1</v>
      </c>
      <c r="R606" s="8">
        <f>IFERROR(VLOOKUP(A606,FR_HITUNG_MINMAX!A:K,11,0),1)</f>
        <v>1</v>
      </c>
      <c r="S606" s="12">
        <f>IFERROR(VLOOKUP(A606,FR_HITUNG_MINMAX!A:F,6,0),0)</f>
        <v>128500</v>
      </c>
      <c r="T606" s="8">
        <f t="shared" si="385"/>
        <v>0</v>
      </c>
      <c r="U606" s="8">
        <f t="shared" si="360"/>
        <v>0</v>
      </c>
      <c r="V606" s="8">
        <f t="shared" si="361"/>
        <v>0</v>
      </c>
      <c r="W606" s="8">
        <f t="shared" si="386"/>
        <v>0</v>
      </c>
      <c r="X606" s="8">
        <f t="shared" si="387"/>
        <v>0</v>
      </c>
      <c r="Y606" s="16"/>
      <c r="Z606" s="15">
        <f t="shared" si="362"/>
        <v>0</v>
      </c>
      <c r="AA606" s="8">
        <f t="shared" si="388"/>
        <v>0</v>
      </c>
      <c r="AB606" s="16"/>
      <c r="AC606" s="15">
        <f t="shared" si="363"/>
        <v>0</v>
      </c>
      <c r="AD606" s="8">
        <f t="shared" si="364"/>
        <v>0</v>
      </c>
      <c r="AE606" s="16"/>
      <c r="AF606" s="15">
        <f t="shared" si="365"/>
        <v>0</v>
      </c>
      <c r="AG606" s="15">
        <f t="shared" si="389"/>
        <v>0</v>
      </c>
      <c r="AH606" s="16"/>
      <c r="AI606" s="15">
        <f t="shared" si="390"/>
        <v>0</v>
      </c>
      <c r="AJ606" s="8">
        <f t="shared" si="391"/>
        <v>0</v>
      </c>
      <c r="AK606" s="8">
        <f t="shared" si="366"/>
        <v>0</v>
      </c>
      <c r="AL606" s="8">
        <f t="shared" si="367"/>
        <v>0</v>
      </c>
      <c r="AM606" s="8">
        <f t="shared" si="392"/>
        <v>0</v>
      </c>
      <c r="AN606" s="8">
        <f t="shared" si="393"/>
        <v>0</v>
      </c>
      <c r="AO606" s="8">
        <f>IFERROR(VLOOKUP(A606,PERSAMAAN!B:D,3,0),AN606)</f>
        <v>0</v>
      </c>
      <c r="AP606" s="1"/>
      <c r="AQ606" s="8">
        <f t="shared" si="368"/>
        <v>0</v>
      </c>
      <c r="AR606" s="8" t="str">
        <f>IF(AQ606=0,"-",VLOOKUP(A606,FR_HITUNG_MINMAX!A:H,8,0))</f>
        <v>-</v>
      </c>
      <c r="AS606" s="1"/>
      <c r="AT606" s="8" t="str">
        <f t="shared" si="369"/>
        <v>-</v>
      </c>
      <c r="AU606" s="12">
        <f t="shared" si="370"/>
        <v>0</v>
      </c>
      <c r="AV606" s="12">
        <f t="shared" si="371"/>
        <v>0</v>
      </c>
      <c r="AW606" s="8">
        <f t="shared" si="394"/>
        <v>0</v>
      </c>
      <c r="AX606" s="1"/>
      <c r="AY606" s="8">
        <f t="shared" si="372"/>
        <v>0</v>
      </c>
      <c r="AZ606" s="8" t="str">
        <f>IF(AY606=0,"-",VLOOKUP(A606,FR_HITUNG_MINMAX!A:I,9,0))</f>
        <v>-</v>
      </c>
      <c r="BB606" s="8" t="str">
        <f t="shared" si="373"/>
        <v>-</v>
      </c>
      <c r="BC606" s="12">
        <f t="shared" si="374"/>
        <v>0</v>
      </c>
      <c r="BD606" s="12">
        <f t="shared" si="375"/>
        <v>0</v>
      </c>
      <c r="BE606" s="16"/>
      <c r="BF606" s="8">
        <f>SUMIF('REALISASI ORDER'!C:C,A606,'REALISASI ORDER'!E:E)</f>
        <v>0</v>
      </c>
      <c r="BG606" s="8">
        <f t="shared" si="395"/>
        <v>0</v>
      </c>
      <c r="BH606" s="8">
        <f t="shared" si="376"/>
        <v>0</v>
      </c>
      <c r="BI606" s="8">
        <f t="shared" si="377"/>
        <v>0</v>
      </c>
      <c r="BJ606" s="8">
        <f t="shared" si="396"/>
        <v>0</v>
      </c>
      <c r="BK606" s="33">
        <f t="shared" si="397"/>
        <v>0</v>
      </c>
      <c r="BL606" s="33">
        <f t="shared" si="378"/>
        <v>0</v>
      </c>
      <c r="BM606" s="33">
        <f t="shared" si="379"/>
        <v>0</v>
      </c>
      <c r="BN606" s="33">
        <f t="shared" si="398"/>
        <v>0</v>
      </c>
      <c r="BO606" s="8">
        <f t="shared" si="380"/>
        <v>0</v>
      </c>
      <c r="BP606" s="8">
        <f t="shared" si="381"/>
        <v>0</v>
      </c>
      <c r="BQ606" s="8">
        <f t="shared" si="382"/>
        <v>0</v>
      </c>
      <c r="BR606" s="8">
        <f>IFERROR(ROUNDDOWN(BF606*BN606/(BK606+BL606+BM606+BN),0),0)</f>
        <v>0</v>
      </c>
      <c r="BS606" s="8" t="str">
        <f t="shared" si="383"/>
        <v>23224-K44-V00</v>
      </c>
      <c r="BT606" s="8">
        <f>SUMIF(FR_HITUNG_MINMAX!A:A,ORDER!A606,FR_HITUNG_MINMAX!AS:AS)</f>
        <v>0</v>
      </c>
      <c r="BU606" s="8">
        <f t="shared" si="399"/>
        <v>0</v>
      </c>
      <c r="BV606" s="8" t="str">
        <f t="shared" si="384"/>
        <v>-</v>
      </c>
      <c r="BW606" s="8" t="str">
        <f>VLOOKUP(A606,'STOK PESALAKAN'!A:F,6,0)</f>
        <v/>
      </c>
    </row>
    <row r="607" spans="1:75" ht="15" customHeight="1">
      <c r="A607" s="41" t="s">
        <v>1650</v>
      </c>
      <c r="B607" s="99">
        <f>IFERROR(IFERROR(VLOOKUP(A607,'STOK PACUL'!C:H,6,0),VLOOKUP(A607,'KATEGORI PACUL'!A:C,3,0)),0)</f>
        <v>5</v>
      </c>
      <c r="C607" s="8">
        <f>IFERROR(VLOOKUP(A607,'KATEGORI PACUL'!A:D,4,0),0)</f>
        <v>0</v>
      </c>
      <c r="D607" s="99">
        <f>IFERROR(IFERROR(VLOOKUP(A607,'STOK PESALAKAN'!C:H,6,0),VLOOKUP(A607,'KATEGORI PESALAKAN'!A:C,3,0)),0)</f>
        <v>0</v>
      </c>
      <c r="E607" s="8">
        <f>IFERROR(VLOOKUP(A607,'KATEGORI PESALAKAN'!A:D,4,0),0)</f>
        <v>0</v>
      </c>
      <c r="F607" s="99">
        <f>IFERROR(IFERROR(VLOOKUP(A607,'STOK CIKDITIRO'!C:H,6,0),VLOOKUP(A607,'KATEGORI CIKDITIRO'!A:C,3,0)),0)</f>
        <v>0</v>
      </c>
      <c r="G607" s="8">
        <f>IFERROR(VLOOKUP(A607,'KATEGORI CIKDITIRO'!A:D,4,0),0)</f>
        <v>0</v>
      </c>
      <c r="H607" s="99">
        <f>IFERROR(IFERROR(VLOOKUP(A607,'STOK TRAYEMAN'!C:H,6,0),VLOOKUP(A607,'KATEGORI TRAYEMAN'!A:C,3,0)),0)</f>
        <v>0</v>
      </c>
      <c r="I607" s="8">
        <f>IFERROR(VLOOKUP(A607,'KATEGORI TRAYEMAN'!A:D,4,0),0)</f>
        <v>0</v>
      </c>
      <c r="J607" s="8" t="str">
        <f>IFERROR(VLOOKUP(A607,'NOSTOK PACUL'!A:C,3,0),IFERROR(IF(VLOOKUP(A607,'STOK PACUL'!A:B,2,0)="NOSTOK","E",VLOOKUP(A607,'KATEGORI PACUL'!A:B,2,0)),"E"))</f>
        <v>E</v>
      </c>
      <c r="K607" s="8" t="str">
        <f>IFERROR(VLOOKUP(A607,'NOSTOK PESALAKAN'!A:C,3,0),IFERROR(IF(VLOOKUP(A607,'STOK PESALAKAN'!A:B,2,0)="NOSTOK","E",VLOOKUP(A607,'KATEGORI PESALAKAN'!A:B,2,0)),"E"))</f>
        <v>E</v>
      </c>
      <c r="L607" s="8" t="str">
        <f>IFERROR(VLOOKUP(A607,'NOSTOK CIKDITIRO'!A:C,3,0),IFERROR(IF(VLOOKUP(A607,'STOK CIKDITIRO'!A:B,2,0)="NOSTOK","E",VLOOKUP(A607,'KATEGORI CIKDITIRO'!A:B,2,0)),"E"))</f>
        <v>E</v>
      </c>
      <c r="M607" s="8" t="str">
        <f>IFERROR(VLOOKUP(A607,'NOSTOK TRAYEMAN'!A:C,3,0),IFERROR(IF(VLOOKUP(A607,'STOK TRAYEMAN'!A:B,2,0)="NOSTOK","E",VLOOKUP(A607,'KATEGORI TRAYEMAN'!A:B,2,0)),"E"))</f>
        <v>E</v>
      </c>
      <c r="N607" s="8" t="str">
        <f>IFERROR(VLOOKUP(A607,FR_HITUNG_MINMAX!A:B,2,0),0)</f>
        <v>BOSH BLOK H.BEAT</v>
      </c>
      <c r="O607" s="8" t="str">
        <f>IFERROR(VLOOKUP(A607,FR_HITUNG_MINMAX!A:D,4,0),0)</f>
        <v>IMITAS</v>
      </c>
      <c r="P607" s="8">
        <f>IFERROR(VLOOKUP(A607,FR_HITUNG_MINMAX!A:G,7,0),1)</f>
        <v>1</v>
      </c>
      <c r="Q607" s="11">
        <f>IFERROR(VLOOKUP(A607,FR_HITUNG_MINMAX!A:J,10,0),1)</f>
        <v>1</v>
      </c>
      <c r="R607" s="8">
        <f>IFERROR(VLOOKUP(A607,FR_HITUNG_MINMAX!A:K,11,0),1)</f>
        <v>1</v>
      </c>
      <c r="S607" s="12">
        <f>IFERROR(VLOOKUP(A607,FR_HITUNG_MINMAX!A:F,6,0),0)</f>
        <v>4000</v>
      </c>
      <c r="T607" s="8">
        <f t="shared" si="385"/>
        <v>5</v>
      </c>
      <c r="U607" s="8">
        <f t="shared" si="360"/>
        <v>0</v>
      </c>
      <c r="V607" s="8">
        <f t="shared" si="361"/>
        <v>0</v>
      </c>
      <c r="W607" s="8">
        <f t="shared" si="386"/>
        <v>0</v>
      </c>
      <c r="X607" s="8">
        <f t="shared" si="387"/>
        <v>0</v>
      </c>
      <c r="Y607" s="16"/>
      <c r="Z607" s="15">
        <f t="shared" si="362"/>
        <v>0</v>
      </c>
      <c r="AA607" s="8">
        <f t="shared" si="388"/>
        <v>0</v>
      </c>
      <c r="AB607" s="16"/>
      <c r="AC607" s="15">
        <f t="shared" si="363"/>
        <v>0</v>
      </c>
      <c r="AD607" s="8">
        <f t="shared" si="364"/>
        <v>0</v>
      </c>
      <c r="AE607" s="16"/>
      <c r="AF607" s="15">
        <f t="shared" si="365"/>
        <v>0</v>
      </c>
      <c r="AG607" s="15">
        <f t="shared" si="389"/>
        <v>0</v>
      </c>
      <c r="AH607" s="16"/>
      <c r="AI607" s="15">
        <f t="shared" si="390"/>
        <v>0</v>
      </c>
      <c r="AJ607" s="8">
        <f t="shared" si="391"/>
        <v>0</v>
      </c>
      <c r="AK607" s="8">
        <f t="shared" si="366"/>
        <v>0</v>
      </c>
      <c r="AL607" s="8">
        <f t="shared" si="367"/>
        <v>0</v>
      </c>
      <c r="AM607" s="8">
        <f t="shared" si="392"/>
        <v>0</v>
      </c>
      <c r="AN607" s="8">
        <f t="shared" si="393"/>
        <v>0</v>
      </c>
      <c r="AO607" s="8">
        <f>IFERROR(VLOOKUP(A607,PERSAMAAN!B:D,3,0),AN607)</f>
        <v>0</v>
      </c>
      <c r="AP607" s="1"/>
      <c r="AQ607" s="8">
        <f t="shared" si="368"/>
        <v>0</v>
      </c>
      <c r="AR607" s="8" t="str">
        <f>IF(AQ607=0,"-",VLOOKUP(A607,FR_HITUNG_MINMAX!A:H,8,0))</f>
        <v>-</v>
      </c>
      <c r="AS607" s="1"/>
      <c r="AT607" s="8" t="str">
        <f t="shared" si="369"/>
        <v>-</v>
      </c>
      <c r="AU607" s="12">
        <f t="shared" si="370"/>
        <v>0</v>
      </c>
      <c r="AV607" s="12">
        <f t="shared" si="371"/>
        <v>0</v>
      </c>
      <c r="AW607" s="8" t="b">
        <f t="shared" si="394"/>
        <v>0</v>
      </c>
      <c r="AX607" s="1"/>
      <c r="AY607" s="8">
        <f t="shared" si="372"/>
        <v>0</v>
      </c>
      <c r="AZ607" s="8" t="str">
        <f>IF(AY607=0,"-",VLOOKUP(A607,FR_HITUNG_MINMAX!A:I,9,0))</f>
        <v>-</v>
      </c>
      <c r="BB607" s="8" t="str">
        <f t="shared" si="373"/>
        <v>-</v>
      </c>
      <c r="BC607" s="12">
        <f t="shared" si="374"/>
        <v>0</v>
      </c>
      <c r="BD607" s="12">
        <f t="shared" si="375"/>
        <v>0</v>
      </c>
      <c r="BE607" s="16"/>
      <c r="BF607" s="8">
        <f>SUMIF('REALISASI ORDER'!C:C,A607,'REALISASI ORDER'!E:E)</f>
        <v>0</v>
      </c>
      <c r="BG607" s="8">
        <f t="shared" si="395"/>
        <v>5</v>
      </c>
      <c r="BH607" s="8">
        <f t="shared" si="376"/>
        <v>0</v>
      </c>
      <c r="BI607" s="8">
        <f t="shared" si="377"/>
        <v>0</v>
      </c>
      <c r="BJ607" s="8">
        <f t="shared" si="396"/>
        <v>0</v>
      </c>
      <c r="BK607" s="33">
        <f t="shared" si="397"/>
        <v>0</v>
      </c>
      <c r="BL607" s="33">
        <f t="shared" si="378"/>
        <v>0</v>
      </c>
      <c r="BM607" s="33">
        <f t="shared" si="379"/>
        <v>0</v>
      </c>
      <c r="BN607" s="33">
        <f t="shared" si="398"/>
        <v>0</v>
      </c>
      <c r="BO607" s="8">
        <f t="shared" si="380"/>
        <v>0</v>
      </c>
      <c r="BP607" s="8">
        <f t="shared" si="381"/>
        <v>0</v>
      </c>
      <c r="BQ607" s="8">
        <f t="shared" si="382"/>
        <v>0</v>
      </c>
      <c r="BR607" s="8">
        <f>IFERROR(ROUNDDOWN(BF607*BN607/(BK607+BL607+BM607+BN),0),0)</f>
        <v>0</v>
      </c>
      <c r="BS607" s="8" t="str">
        <f t="shared" si="383"/>
        <v>BSHBLK</v>
      </c>
      <c r="BT607" s="8">
        <f>SUMIF(FR_HITUNG_MINMAX!A:A,ORDER!A607,FR_HITUNG_MINMAX!AS:AS)</f>
        <v>0</v>
      </c>
      <c r="BU607" s="8">
        <f t="shared" si="399"/>
        <v>0</v>
      </c>
      <c r="BV607" s="8" t="str">
        <f t="shared" si="384"/>
        <v>-</v>
      </c>
      <c r="BW607" s="8" t="e">
        <f>VLOOKUP(A607,'STOK PESALAKAN'!A:F,6,0)</f>
        <v>#N/A</v>
      </c>
    </row>
    <row r="608" spans="1:75" ht="15" customHeight="1">
      <c r="A608" s="41" t="s">
        <v>1661</v>
      </c>
      <c r="B608" s="99">
        <f>IFERROR(IFERROR(VLOOKUP(A608,'STOK PACUL'!C:H,6,0),VLOOKUP(A608,'KATEGORI PACUL'!A:C,3,0)),0)</f>
        <v>0</v>
      </c>
      <c r="C608" s="8">
        <f>IFERROR(VLOOKUP(A608,'KATEGORI PACUL'!A:D,4,0),0)</f>
        <v>0</v>
      </c>
      <c r="D608" s="99">
        <f>IFERROR(IFERROR(VLOOKUP(A608,'STOK PESALAKAN'!C:H,6,0),VLOOKUP(A608,'KATEGORI PESALAKAN'!A:C,3,0)),0)</f>
        <v>0</v>
      </c>
      <c r="E608" s="8">
        <f>IFERROR(VLOOKUP(A608,'KATEGORI PESALAKAN'!A:D,4,0),0)</f>
        <v>0</v>
      </c>
      <c r="F608" s="99">
        <f>IFERROR(IFERROR(VLOOKUP(A608,'STOK CIKDITIRO'!C:H,6,0),VLOOKUP(A608,'KATEGORI CIKDITIRO'!A:C,3,0)),0)</f>
        <v>0</v>
      </c>
      <c r="G608" s="8">
        <f>IFERROR(VLOOKUP(A608,'KATEGORI CIKDITIRO'!A:D,4,0),0)</f>
        <v>0</v>
      </c>
      <c r="H608" s="99">
        <f>IFERROR(IFERROR(VLOOKUP(A608,'STOK TRAYEMAN'!C:H,6,0),VLOOKUP(A608,'KATEGORI TRAYEMAN'!A:C,3,0)),0)</f>
        <v>0</v>
      </c>
      <c r="I608" s="8">
        <f>IFERROR(VLOOKUP(A608,'KATEGORI TRAYEMAN'!A:D,4,0),0)</f>
        <v>0</v>
      </c>
      <c r="J608" s="8" t="str">
        <f>IFERROR(VLOOKUP(A608,'NOSTOK PACUL'!A:C,3,0),IFERROR(IF(VLOOKUP(A608,'STOK PACUL'!A:B,2,0)="NOSTOK","E",VLOOKUP(A608,'KATEGORI PACUL'!A:B,2,0)),"E"))</f>
        <v>E</v>
      </c>
      <c r="K608" s="8" t="str">
        <f>IFERROR(VLOOKUP(A608,'NOSTOK PESALAKAN'!A:C,3,0),IFERROR(IF(VLOOKUP(A608,'STOK PESALAKAN'!A:B,2,0)="NOSTOK","E",VLOOKUP(A608,'KATEGORI PESALAKAN'!A:B,2,0)),"E"))</f>
        <v>E</v>
      </c>
      <c r="L608" s="8" t="str">
        <f>IFERROR(VLOOKUP(A608,'NOSTOK CIKDITIRO'!A:C,3,0),IFERROR(IF(VLOOKUP(A608,'STOK CIKDITIRO'!A:B,2,0)="NOSTOK","E",VLOOKUP(A608,'KATEGORI CIKDITIRO'!A:B,2,0)),"E"))</f>
        <v>E</v>
      </c>
      <c r="M608" s="8" t="str">
        <f>IFERROR(VLOOKUP(A608,'NOSTOK TRAYEMAN'!A:C,3,0),IFERROR(IF(VLOOKUP(A608,'STOK TRAYEMAN'!A:B,2,0)="NOSTOK","E",VLOOKUP(A608,'KATEGORI TRAYEMAN'!A:B,2,0)),"E"))</f>
        <v>E</v>
      </c>
      <c r="N608" s="8" t="str">
        <f>IFERROR(VLOOKUP(A608,FR_HITUNG_MINMAX!A:B,2,0),0)</f>
        <v>BAUD KALIPER REM DISK H.SUPRA X</v>
      </c>
      <c r="O608" s="8" t="str">
        <f>IFERROR(VLOOKUP(A608,FR_HITUNG_MINMAX!A:D,4,0),0)</f>
        <v>BAUDMU</v>
      </c>
      <c r="P608" s="8">
        <f>IFERROR(VLOOKUP(A608,FR_HITUNG_MINMAX!A:G,7,0),1)</f>
        <v>1</v>
      </c>
      <c r="Q608" s="11" t="str">
        <f>IFERROR(VLOOKUP(A608,FR_HITUNG_MINMAX!A:J,10,0),1)</f>
        <v>1</v>
      </c>
      <c r="R608" s="8">
        <f>IFERROR(VLOOKUP(A608,FR_HITUNG_MINMAX!A:K,11,0),1)</f>
        <v>1</v>
      </c>
      <c r="S608" s="12">
        <f>IFERROR(VLOOKUP(A608,FR_HITUNG_MINMAX!A:F,6,0),0)</f>
        <v>10000</v>
      </c>
      <c r="T608" s="8">
        <f t="shared" si="385"/>
        <v>0</v>
      </c>
      <c r="U608" s="8">
        <f t="shared" si="360"/>
        <v>0</v>
      </c>
      <c r="V608" s="8">
        <f t="shared" si="361"/>
        <v>0</v>
      </c>
      <c r="W608" s="8">
        <f t="shared" si="386"/>
        <v>0</v>
      </c>
      <c r="X608" s="8">
        <f t="shared" si="387"/>
        <v>0</v>
      </c>
      <c r="Y608" s="16"/>
      <c r="Z608" s="15">
        <f t="shared" si="362"/>
        <v>0</v>
      </c>
      <c r="AA608" s="8">
        <f t="shared" si="388"/>
        <v>0</v>
      </c>
      <c r="AB608" s="16"/>
      <c r="AC608" s="15">
        <f t="shared" si="363"/>
        <v>0</v>
      </c>
      <c r="AD608" s="8">
        <f t="shared" si="364"/>
        <v>0</v>
      </c>
      <c r="AE608" s="16"/>
      <c r="AF608" s="15">
        <f t="shared" si="365"/>
        <v>0</v>
      </c>
      <c r="AG608" s="15">
        <f t="shared" si="389"/>
        <v>0</v>
      </c>
      <c r="AH608" s="16"/>
      <c r="AI608" s="15">
        <f t="shared" si="390"/>
        <v>0</v>
      </c>
      <c r="AJ608" s="8">
        <f t="shared" si="391"/>
        <v>0</v>
      </c>
      <c r="AK608" s="8">
        <f t="shared" si="366"/>
        <v>0</v>
      </c>
      <c r="AL608" s="8">
        <f t="shared" si="367"/>
        <v>0</v>
      </c>
      <c r="AM608" s="8">
        <f t="shared" si="392"/>
        <v>0</v>
      </c>
      <c r="AN608" s="8">
        <f t="shared" si="393"/>
        <v>0</v>
      </c>
      <c r="AO608" s="8">
        <f>IFERROR(VLOOKUP(A608,PERSAMAAN!B:D,3,0),AN608)</f>
        <v>0</v>
      </c>
      <c r="AP608" s="1"/>
      <c r="AQ608" s="8">
        <f t="shared" si="368"/>
        <v>0</v>
      </c>
      <c r="AR608" s="8" t="str">
        <f>IF(AQ608=0,"-",VLOOKUP(A608,FR_HITUNG_MINMAX!A:H,8,0))</f>
        <v>-</v>
      </c>
      <c r="AS608" s="1"/>
      <c r="AT608" s="8" t="str">
        <f t="shared" si="369"/>
        <v>-</v>
      </c>
      <c r="AU608" s="12">
        <f t="shared" si="370"/>
        <v>0</v>
      </c>
      <c r="AV608" s="12">
        <f t="shared" si="371"/>
        <v>0</v>
      </c>
      <c r="AW608" s="8" t="b">
        <f t="shared" si="394"/>
        <v>0</v>
      </c>
      <c r="AX608" s="1"/>
      <c r="AY608" s="8">
        <f t="shared" si="372"/>
        <v>0</v>
      </c>
      <c r="AZ608" s="8" t="str">
        <f>IF(AY608=0,"-",VLOOKUP(A608,FR_HITUNG_MINMAX!A:I,9,0))</f>
        <v>-</v>
      </c>
      <c r="BB608" s="8" t="str">
        <f t="shared" si="373"/>
        <v>-</v>
      </c>
      <c r="BC608" s="12">
        <f t="shared" si="374"/>
        <v>0</v>
      </c>
      <c r="BD608" s="12">
        <f t="shared" si="375"/>
        <v>0</v>
      </c>
      <c r="BE608" s="16"/>
      <c r="BF608" s="8">
        <f>SUMIF('REALISASI ORDER'!C:C,A608,'REALISASI ORDER'!E:E)</f>
        <v>0</v>
      </c>
      <c r="BG608" s="8">
        <f t="shared" si="395"/>
        <v>0</v>
      </c>
      <c r="BH608" s="8">
        <f t="shared" si="376"/>
        <v>0</v>
      </c>
      <c r="BI608" s="8">
        <f t="shared" si="377"/>
        <v>0</v>
      </c>
      <c r="BJ608" s="8">
        <f t="shared" si="396"/>
        <v>0</v>
      </c>
      <c r="BK608" s="33">
        <f t="shared" si="397"/>
        <v>0</v>
      </c>
      <c r="BL608" s="33">
        <f t="shared" si="378"/>
        <v>0</v>
      </c>
      <c r="BM608" s="33">
        <f t="shared" si="379"/>
        <v>0</v>
      </c>
      <c r="BN608" s="33">
        <f t="shared" si="398"/>
        <v>0</v>
      </c>
      <c r="BO608" s="8">
        <f t="shared" si="380"/>
        <v>0</v>
      </c>
      <c r="BP608" s="8">
        <f t="shared" si="381"/>
        <v>0</v>
      </c>
      <c r="BQ608" s="8">
        <f t="shared" si="382"/>
        <v>0</v>
      </c>
      <c r="BR608" s="8">
        <f>IFERROR(ROUNDDOWN(BF608*BN608/(BK608+BL608+BM608+BN),0),0)</f>
        <v>0</v>
      </c>
      <c r="BS608" s="8" t="str">
        <f t="shared" si="383"/>
        <v>GP0007</v>
      </c>
      <c r="BT608" s="8">
        <f>SUMIF(FR_HITUNG_MINMAX!A:A,ORDER!A608,FR_HITUNG_MINMAX!AS:AS)</f>
        <v>0</v>
      </c>
      <c r="BU608" s="8">
        <f t="shared" si="399"/>
        <v>0</v>
      </c>
      <c r="BV608" s="8" t="str">
        <f t="shared" si="384"/>
        <v>-</v>
      </c>
      <c r="BW608" s="8" t="str">
        <f>VLOOKUP(A608,'STOK PESALAKAN'!A:F,6,0)</f>
        <v/>
      </c>
    </row>
    <row r="609" spans="1:75" ht="15" customHeight="1">
      <c r="A609" s="41" t="s">
        <v>1716</v>
      </c>
      <c r="B609" s="99">
        <f>IFERROR(IFERROR(VLOOKUP(A609,'STOK PACUL'!C:H,6,0),VLOOKUP(A609,'KATEGORI PACUL'!A:C,3,0)),0)</f>
        <v>0</v>
      </c>
      <c r="C609" s="8">
        <f>IFERROR(VLOOKUP(A609,'KATEGORI PACUL'!A:D,4,0),0)</f>
        <v>0</v>
      </c>
      <c r="D609" s="99">
        <f>IFERROR(IFERROR(VLOOKUP(A609,'STOK PESALAKAN'!C:H,6,0),VLOOKUP(A609,'KATEGORI PESALAKAN'!A:C,3,0)),0)</f>
        <v>0</v>
      </c>
      <c r="E609" s="8">
        <f>IFERROR(VLOOKUP(A609,'KATEGORI PESALAKAN'!A:D,4,0),0)</f>
        <v>0</v>
      </c>
      <c r="F609" s="99">
        <f>IFERROR(IFERROR(VLOOKUP(A609,'STOK CIKDITIRO'!C:H,6,0),VLOOKUP(A609,'KATEGORI CIKDITIRO'!A:C,3,0)),0)</f>
        <v>0</v>
      </c>
      <c r="G609" s="8">
        <f>IFERROR(VLOOKUP(A609,'KATEGORI CIKDITIRO'!A:D,4,0),0)</f>
        <v>0</v>
      </c>
      <c r="H609" s="99">
        <f>IFERROR(IFERROR(VLOOKUP(A609,'STOK TRAYEMAN'!C:H,6,0),VLOOKUP(A609,'KATEGORI TRAYEMAN'!A:C,3,0)),0)</f>
        <v>0</v>
      </c>
      <c r="I609" s="8">
        <f>IFERROR(VLOOKUP(A609,'KATEGORI TRAYEMAN'!A:D,4,0),0)</f>
        <v>0</v>
      </c>
      <c r="J609" s="8" t="str">
        <f>IFERROR(VLOOKUP(A609,'NOSTOK PACUL'!A:C,3,0),IFERROR(IF(VLOOKUP(A609,'STOK PACUL'!A:B,2,0)="NOSTOK","E",VLOOKUP(A609,'KATEGORI PACUL'!A:B,2,0)),"E"))</f>
        <v>E</v>
      </c>
      <c r="K609" s="8" t="str">
        <f>IFERROR(VLOOKUP(A609,'NOSTOK PESALAKAN'!A:C,3,0),IFERROR(IF(VLOOKUP(A609,'STOK PESALAKAN'!A:B,2,0)="NOSTOK","E",VLOOKUP(A609,'KATEGORI PESALAKAN'!A:B,2,0)),"E"))</f>
        <v>E</v>
      </c>
      <c r="L609" s="8" t="str">
        <f>IFERROR(VLOOKUP(A609,'NOSTOK CIKDITIRO'!A:C,3,0),IFERROR(IF(VLOOKUP(A609,'STOK CIKDITIRO'!A:B,2,0)="NOSTOK","E",VLOOKUP(A609,'KATEGORI CIKDITIRO'!A:B,2,0)),"E"))</f>
        <v>E</v>
      </c>
      <c r="M609" s="8" t="str">
        <f>IFERROR(VLOOKUP(A609,'NOSTOK TRAYEMAN'!A:C,3,0),IFERROR(IF(VLOOKUP(A609,'STOK TRAYEMAN'!A:B,2,0)="NOSTOK","E",VLOOKUP(A609,'KATEGORI TRAYEMAN'!A:B,2,0)),"E"))</f>
        <v>E</v>
      </c>
      <c r="N609" s="8" t="str">
        <f>IFERROR(VLOOKUP(A609,FR_HITUNG_MINMAX!A:B,2,0),0)</f>
        <v>PISTON KIT H. ORI</v>
      </c>
      <c r="O609" s="8" t="str">
        <f>IFERROR(VLOOKUP(A609,FR_HITUNG_MINMAX!A:D,4,0),0)</f>
        <v>ORISIN</v>
      </c>
      <c r="P609" s="8">
        <f>IFERROR(VLOOKUP(A609,FR_HITUNG_MINMAX!A:G,7,0),1)</f>
        <v>1</v>
      </c>
      <c r="Q609" s="11">
        <f>IFERROR(VLOOKUP(A609,FR_HITUNG_MINMAX!A:J,10,0),1)</f>
        <v>1</v>
      </c>
      <c r="R609" s="8">
        <f>IFERROR(VLOOKUP(A609,FR_HITUNG_MINMAX!A:K,11,0),1)</f>
        <v>1</v>
      </c>
      <c r="S609" s="12">
        <f>IFERROR(VLOOKUP(A609,FR_HITUNG_MINMAX!A:F,6,0),0)</f>
        <v>105500</v>
      </c>
      <c r="T609" s="8">
        <f t="shared" si="385"/>
        <v>0</v>
      </c>
      <c r="U609" s="8">
        <f t="shared" si="360"/>
        <v>0</v>
      </c>
      <c r="V609" s="8">
        <f t="shared" si="361"/>
        <v>0</v>
      </c>
      <c r="W609" s="8">
        <f t="shared" si="386"/>
        <v>0</v>
      </c>
      <c r="X609" s="8">
        <f t="shared" si="387"/>
        <v>0</v>
      </c>
      <c r="Y609" s="16"/>
      <c r="Z609" s="15">
        <f t="shared" si="362"/>
        <v>0</v>
      </c>
      <c r="AA609" s="8">
        <f t="shared" si="388"/>
        <v>0</v>
      </c>
      <c r="AB609" s="16"/>
      <c r="AC609" s="15">
        <f t="shared" si="363"/>
        <v>0</v>
      </c>
      <c r="AD609" s="8">
        <f t="shared" si="364"/>
        <v>0</v>
      </c>
      <c r="AE609" s="16"/>
      <c r="AF609" s="15">
        <f t="shared" si="365"/>
        <v>0</v>
      </c>
      <c r="AG609" s="15">
        <f t="shared" si="389"/>
        <v>0</v>
      </c>
      <c r="AH609" s="16"/>
      <c r="AI609" s="15">
        <f t="shared" si="390"/>
        <v>0</v>
      </c>
      <c r="AJ609" s="8">
        <f t="shared" si="391"/>
        <v>0</v>
      </c>
      <c r="AK609" s="8">
        <f t="shared" si="366"/>
        <v>0</v>
      </c>
      <c r="AL609" s="8">
        <f t="shared" si="367"/>
        <v>0</v>
      </c>
      <c r="AM609" s="8">
        <f t="shared" si="392"/>
        <v>0</v>
      </c>
      <c r="AN609" s="8">
        <f t="shared" si="393"/>
        <v>0</v>
      </c>
      <c r="AO609" s="8">
        <f>IFERROR(VLOOKUP(A609,PERSAMAAN!B:D,3,0),AN609)</f>
        <v>0</v>
      </c>
      <c r="AP609" s="1"/>
      <c r="AQ609" s="8">
        <f t="shared" si="368"/>
        <v>0</v>
      </c>
      <c r="AR609" s="8" t="str">
        <f>IF(AQ609=0,"-",VLOOKUP(A609,FR_HITUNG_MINMAX!A:H,8,0))</f>
        <v>-</v>
      </c>
      <c r="AS609" s="1"/>
      <c r="AT609" s="8" t="str">
        <f t="shared" si="369"/>
        <v>-</v>
      </c>
      <c r="AU609" s="12">
        <f t="shared" si="370"/>
        <v>0</v>
      </c>
      <c r="AV609" s="12">
        <f t="shared" si="371"/>
        <v>0</v>
      </c>
      <c r="AW609" s="8">
        <f t="shared" si="394"/>
        <v>0</v>
      </c>
      <c r="AX609" s="1"/>
      <c r="AY609" s="8">
        <f t="shared" si="372"/>
        <v>0</v>
      </c>
      <c r="AZ609" s="8" t="str">
        <f>IF(AY609=0,"-",VLOOKUP(A609,FR_HITUNG_MINMAX!A:I,9,0))</f>
        <v>-</v>
      </c>
      <c r="BB609" s="8" t="str">
        <f t="shared" si="373"/>
        <v>-</v>
      </c>
      <c r="BC609" s="12">
        <f t="shared" si="374"/>
        <v>0</v>
      </c>
      <c r="BD609" s="12">
        <f t="shared" si="375"/>
        <v>0</v>
      </c>
      <c r="BE609" s="16"/>
      <c r="BF609" s="8">
        <f>SUMIF('REALISASI ORDER'!C:C,A609,'REALISASI ORDER'!E:E)</f>
        <v>0</v>
      </c>
      <c r="BG609" s="8">
        <f t="shared" si="395"/>
        <v>0</v>
      </c>
      <c r="BH609" s="8">
        <f t="shared" si="376"/>
        <v>0</v>
      </c>
      <c r="BI609" s="8">
        <f t="shared" si="377"/>
        <v>0</v>
      </c>
      <c r="BJ609" s="8">
        <f t="shared" si="396"/>
        <v>0</v>
      </c>
      <c r="BK609" s="33">
        <f t="shared" si="397"/>
        <v>0</v>
      </c>
      <c r="BL609" s="33">
        <f t="shared" si="378"/>
        <v>0</v>
      </c>
      <c r="BM609" s="33">
        <f t="shared" si="379"/>
        <v>0</v>
      </c>
      <c r="BN609" s="33">
        <f t="shared" si="398"/>
        <v>0</v>
      </c>
      <c r="BO609" s="8">
        <f t="shared" si="380"/>
        <v>0</v>
      </c>
      <c r="BP609" s="8">
        <f t="shared" si="381"/>
        <v>0</v>
      </c>
      <c r="BQ609" s="8">
        <f t="shared" si="382"/>
        <v>0</v>
      </c>
      <c r="BR609" s="8">
        <f>IFERROR(ROUNDDOWN(BF609*BN609/(BK609+BL609+BM609+BN),0),0)</f>
        <v>0</v>
      </c>
      <c r="BS609" s="8" t="str">
        <f t="shared" si="383"/>
        <v>131A5-K81-P00</v>
      </c>
      <c r="BT609" s="8">
        <f>SUMIF(FR_HITUNG_MINMAX!A:A,ORDER!A609,FR_HITUNG_MINMAX!AS:AS)</f>
        <v>0</v>
      </c>
      <c r="BU609" s="8">
        <f t="shared" si="399"/>
        <v>0</v>
      </c>
      <c r="BV609" s="8" t="str">
        <f t="shared" si="384"/>
        <v>-</v>
      </c>
      <c r="BW609" s="8" t="str">
        <f>VLOOKUP(A609,'STOK PESALAKAN'!A:F,6,0)</f>
        <v/>
      </c>
    </row>
    <row r="610" spans="1:75" ht="15" customHeight="1">
      <c r="A610" s="41" t="s">
        <v>1689</v>
      </c>
      <c r="B610" s="99">
        <f>IFERROR(IFERROR(VLOOKUP(A610,'STOK PACUL'!C:H,6,0),VLOOKUP(A610,'KATEGORI PACUL'!A:C,3,0)),0)</f>
        <v>0</v>
      </c>
      <c r="C610" s="8">
        <f>IFERROR(VLOOKUP(A610,'KATEGORI PACUL'!A:D,4,0),0)</f>
        <v>0</v>
      </c>
      <c r="D610" s="99">
        <f>IFERROR(IFERROR(VLOOKUP(A610,'STOK PESALAKAN'!C:H,6,0),VLOOKUP(A610,'KATEGORI PESALAKAN'!A:C,3,0)),0)</f>
        <v>0</v>
      </c>
      <c r="E610" s="8">
        <f>IFERROR(VLOOKUP(A610,'KATEGORI PESALAKAN'!A:D,4,0),0)</f>
        <v>0</v>
      </c>
      <c r="F610" s="99">
        <f>IFERROR(IFERROR(VLOOKUP(A610,'STOK CIKDITIRO'!C:H,6,0),VLOOKUP(A610,'KATEGORI CIKDITIRO'!A:C,3,0)),0)</f>
        <v>0</v>
      </c>
      <c r="G610" s="8">
        <f>IFERROR(VLOOKUP(A610,'KATEGORI CIKDITIRO'!A:D,4,0),0)</f>
        <v>0</v>
      </c>
      <c r="H610" s="99">
        <f>IFERROR(IFERROR(VLOOKUP(A610,'STOK TRAYEMAN'!C:H,6,0),VLOOKUP(A610,'KATEGORI TRAYEMAN'!A:C,3,0)),0)</f>
        <v>0</v>
      </c>
      <c r="I610" s="8">
        <f>IFERROR(VLOOKUP(A610,'KATEGORI TRAYEMAN'!A:D,4,0),0)</f>
        <v>0</v>
      </c>
      <c r="J610" s="8" t="str">
        <f>IFERROR(VLOOKUP(A610,'NOSTOK PACUL'!A:C,3,0),IFERROR(IF(VLOOKUP(A610,'STOK PACUL'!A:B,2,0)="NOSTOK","E",VLOOKUP(A610,'KATEGORI PACUL'!A:B,2,0)),"E"))</f>
        <v>E</v>
      </c>
      <c r="K610" s="8" t="str">
        <f>IFERROR(VLOOKUP(A610,'NOSTOK PESALAKAN'!A:C,3,0),IFERROR(IF(VLOOKUP(A610,'STOK PESALAKAN'!A:B,2,0)="NOSTOK","E",VLOOKUP(A610,'KATEGORI PESALAKAN'!A:B,2,0)),"E"))</f>
        <v>E</v>
      </c>
      <c r="L610" s="8" t="str">
        <f>IFERROR(VLOOKUP(A610,'NOSTOK CIKDITIRO'!A:C,3,0),IFERROR(IF(VLOOKUP(A610,'STOK CIKDITIRO'!A:B,2,0)="NOSTOK","E",VLOOKUP(A610,'KATEGORI CIKDITIRO'!A:B,2,0)),"E"))</f>
        <v>E</v>
      </c>
      <c r="M610" s="8" t="str">
        <f>IFERROR(VLOOKUP(A610,'NOSTOK TRAYEMAN'!A:C,3,0),IFERROR(IF(VLOOKUP(A610,'STOK TRAYEMAN'!A:B,2,0)="NOSTOK","E",VLOOKUP(A610,'KATEGORI TRAYEMAN'!A:B,2,0)),"E"))</f>
        <v>E</v>
      </c>
      <c r="N610" s="8" t="str">
        <f>IFERROR(VLOOKUP(A610,FR_HITUNG_MINMAX!A:B,2,0),0)</f>
        <v>KOMSTIR BAWAH Y.NMAX ORI</v>
      </c>
      <c r="O610" s="8" t="str">
        <f>IFERROR(VLOOKUP(A610,FR_HITUNG_MINMAX!A:D,4,0),0)</f>
        <v>ORISIN</v>
      </c>
      <c r="P610" s="8">
        <f>IFERROR(VLOOKUP(A610,FR_HITUNG_MINMAX!A:G,7,0),1)</f>
        <v>1</v>
      </c>
      <c r="Q610" s="11">
        <f>IFERROR(VLOOKUP(A610,FR_HITUNG_MINMAX!A:J,10,0),1)</f>
        <v>1</v>
      </c>
      <c r="R610" s="8">
        <f>IFERROR(VLOOKUP(A610,FR_HITUNG_MINMAX!A:K,11,0),1)</f>
        <v>1</v>
      </c>
      <c r="S610" s="12">
        <f>IFERROR(VLOOKUP(A610,FR_HITUNG_MINMAX!A:F,6,0),0)</f>
        <v>145500</v>
      </c>
      <c r="T610" s="8">
        <f t="shared" si="385"/>
        <v>0</v>
      </c>
      <c r="U610" s="8">
        <f t="shared" si="360"/>
        <v>0</v>
      </c>
      <c r="V610" s="8">
        <f t="shared" si="361"/>
        <v>0</v>
      </c>
      <c r="W610" s="8">
        <f t="shared" si="386"/>
        <v>0</v>
      </c>
      <c r="X610" s="8">
        <f t="shared" si="387"/>
        <v>0</v>
      </c>
      <c r="Y610" s="16"/>
      <c r="Z610" s="15">
        <f t="shared" si="362"/>
        <v>0</v>
      </c>
      <c r="AA610" s="8">
        <f t="shared" si="388"/>
        <v>0</v>
      </c>
      <c r="AB610" s="16"/>
      <c r="AC610" s="15">
        <f t="shared" si="363"/>
        <v>0</v>
      </c>
      <c r="AD610" s="8">
        <f t="shared" si="364"/>
        <v>0</v>
      </c>
      <c r="AE610" s="16"/>
      <c r="AF610" s="15">
        <f t="shared" si="365"/>
        <v>0</v>
      </c>
      <c r="AG610" s="15">
        <f t="shared" si="389"/>
        <v>0</v>
      </c>
      <c r="AH610" s="16"/>
      <c r="AI610" s="15">
        <f t="shared" si="390"/>
        <v>0</v>
      </c>
      <c r="AJ610" s="8">
        <f t="shared" si="391"/>
        <v>0</v>
      </c>
      <c r="AK610" s="8">
        <f t="shared" si="366"/>
        <v>0</v>
      </c>
      <c r="AL610" s="8">
        <f t="shared" si="367"/>
        <v>0</v>
      </c>
      <c r="AM610" s="8">
        <f t="shared" si="392"/>
        <v>0</v>
      </c>
      <c r="AN610" s="8">
        <f t="shared" si="393"/>
        <v>0</v>
      </c>
      <c r="AO610" s="8">
        <f>IFERROR(VLOOKUP(A610,PERSAMAAN!B:D,3,0),AN610)</f>
        <v>0</v>
      </c>
      <c r="AP610" s="1"/>
      <c r="AQ610" s="8">
        <f t="shared" si="368"/>
        <v>0</v>
      </c>
      <c r="AR610" s="8" t="str">
        <f>IF(AQ610=0,"-",VLOOKUP(A610,FR_HITUNG_MINMAX!A:H,8,0))</f>
        <v>-</v>
      </c>
      <c r="AS610" s="1"/>
      <c r="AT610" s="8" t="str">
        <f t="shared" si="369"/>
        <v>-</v>
      </c>
      <c r="AU610" s="12">
        <f t="shared" si="370"/>
        <v>0</v>
      </c>
      <c r="AV610" s="12">
        <f t="shared" si="371"/>
        <v>0</v>
      </c>
      <c r="AW610" s="8">
        <f t="shared" si="394"/>
        <v>0</v>
      </c>
      <c r="AX610" s="1"/>
      <c r="AY610" s="8">
        <f t="shared" si="372"/>
        <v>0</v>
      </c>
      <c r="AZ610" s="8" t="str">
        <f>IF(AY610=0,"-",VLOOKUP(A610,FR_HITUNG_MINMAX!A:I,9,0))</f>
        <v>-</v>
      </c>
      <c r="BB610" s="8" t="str">
        <f t="shared" si="373"/>
        <v>-</v>
      </c>
      <c r="BC610" s="12">
        <f t="shared" si="374"/>
        <v>0</v>
      </c>
      <c r="BD610" s="12">
        <f t="shared" si="375"/>
        <v>0</v>
      </c>
      <c r="BE610" s="16"/>
      <c r="BF610" s="8">
        <f>SUMIF('REALISASI ORDER'!C:C,A610,'REALISASI ORDER'!E:E)</f>
        <v>0</v>
      </c>
      <c r="BG610" s="8">
        <f t="shared" si="395"/>
        <v>0</v>
      </c>
      <c r="BH610" s="8">
        <f t="shared" si="376"/>
        <v>0</v>
      </c>
      <c r="BI610" s="8">
        <f t="shared" si="377"/>
        <v>0</v>
      </c>
      <c r="BJ610" s="8">
        <f t="shared" si="396"/>
        <v>0</v>
      </c>
      <c r="BK610" s="33">
        <f t="shared" si="397"/>
        <v>0</v>
      </c>
      <c r="BL610" s="33">
        <f t="shared" si="378"/>
        <v>0</v>
      </c>
      <c r="BM610" s="33">
        <f t="shared" si="379"/>
        <v>0</v>
      </c>
      <c r="BN610" s="33">
        <f t="shared" si="398"/>
        <v>0</v>
      </c>
      <c r="BO610" s="8">
        <f t="shared" si="380"/>
        <v>0</v>
      </c>
      <c r="BP610" s="8">
        <f t="shared" si="381"/>
        <v>0</v>
      </c>
      <c r="BQ610" s="8">
        <f t="shared" si="382"/>
        <v>0</v>
      </c>
      <c r="BR610" s="8">
        <f>IFERROR(ROUNDDOWN(BF610*BN610/(BK610+BL610+BM610+BN),0),0)</f>
        <v>0</v>
      </c>
      <c r="BS610" s="8" t="str">
        <f t="shared" si="383"/>
        <v>2DP-WB015-00</v>
      </c>
      <c r="BT610" s="8">
        <f>SUMIF(FR_HITUNG_MINMAX!A:A,ORDER!A610,FR_HITUNG_MINMAX!AS:AS)</f>
        <v>0</v>
      </c>
      <c r="BU610" s="8">
        <f t="shared" si="399"/>
        <v>0</v>
      </c>
      <c r="BV610" s="8" t="str">
        <f t="shared" si="384"/>
        <v>-</v>
      </c>
      <c r="BW610" s="8" t="str">
        <f>VLOOKUP(A610,'STOK PESALAKAN'!A:F,6,0)</f>
        <v/>
      </c>
    </row>
    <row r="611" spans="1:75" ht="15" customHeight="1">
      <c r="A611" s="41" t="s">
        <v>1718</v>
      </c>
      <c r="B611" s="99">
        <f>IFERROR(IFERROR(VLOOKUP(A611,'STOK PACUL'!C:H,6,0),VLOOKUP(A611,'KATEGORI PACUL'!A:C,3,0)),0)</f>
        <v>0</v>
      </c>
      <c r="C611" s="8">
        <f>IFERROR(VLOOKUP(A611,'KATEGORI PACUL'!A:D,4,0),0)</f>
        <v>0</v>
      </c>
      <c r="D611" s="99">
        <f>IFERROR(IFERROR(VLOOKUP(A611,'STOK PESALAKAN'!C:H,6,0),VLOOKUP(A611,'KATEGORI PESALAKAN'!A:C,3,0)),0)</f>
        <v>0</v>
      </c>
      <c r="E611" s="8">
        <f>IFERROR(VLOOKUP(A611,'KATEGORI PESALAKAN'!A:D,4,0),0)</f>
        <v>0</v>
      </c>
      <c r="F611" s="99">
        <f>IFERROR(IFERROR(VLOOKUP(A611,'STOK CIKDITIRO'!C:H,6,0),VLOOKUP(A611,'KATEGORI CIKDITIRO'!A:C,3,0)),0)</f>
        <v>0</v>
      </c>
      <c r="G611" s="8">
        <f>IFERROR(VLOOKUP(A611,'KATEGORI CIKDITIRO'!A:D,4,0),0)</f>
        <v>1</v>
      </c>
      <c r="H611" s="99">
        <f>IFERROR(IFERROR(VLOOKUP(A611,'STOK TRAYEMAN'!C:H,6,0),VLOOKUP(A611,'KATEGORI TRAYEMAN'!A:C,3,0)),0)</f>
        <v>0</v>
      </c>
      <c r="I611" s="8">
        <f>IFERROR(VLOOKUP(A611,'KATEGORI TRAYEMAN'!A:D,4,0),0)</f>
        <v>0</v>
      </c>
      <c r="J611" s="8" t="str">
        <f>IFERROR(VLOOKUP(A611,'NOSTOK PACUL'!A:C,3,0),IFERROR(IF(VLOOKUP(A611,'STOK PACUL'!A:B,2,0)="NOSTOK","E",VLOOKUP(A611,'KATEGORI PACUL'!A:B,2,0)),"E"))</f>
        <v>E</v>
      </c>
      <c r="K611" s="8" t="str">
        <f>IFERROR(VLOOKUP(A611,'NOSTOK PESALAKAN'!A:C,3,0),IFERROR(IF(VLOOKUP(A611,'STOK PESALAKAN'!A:B,2,0)="NOSTOK","E",VLOOKUP(A611,'KATEGORI PESALAKAN'!A:B,2,0)),"E"))</f>
        <v>E</v>
      </c>
      <c r="L611" s="8" t="str">
        <f>IFERROR(VLOOKUP(A611,'NOSTOK CIKDITIRO'!A:C,3,0),IFERROR(IF(VLOOKUP(A611,'STOK CIKDITIRO'!A:B,2,0)="NOSTOK","E",VLOOKUP(A611,'KATEGORI CIKDITIRO'!A:B,2,0)),"E"))</f>
        <v>D</v>
      </c>
      <c r="M611" s="8" t="str">
        <f>IFERROR(VLOOKUP(A611,'NOSTOK TRAYEMAN'!A:C,3,0),IFERROR(IF(VLOOKUP(A611,'STOK TRAYEMAN'!A:B,2,0)="NOSTOK","E",VLOOKUP(A611,'KATEGORI TRAYEMAN'!A:B,2,0)),"E"))</f>
        <v>E</v>
      </c>
      <c r="N611" s="8" t="str">
        <f>IFERROR(VLOOKUP(A611,FR_HITUNG_MINMAX!A:B,2,0),0)</f>
        <v>AS STANDAR TENGAH H.VARIO 150 ORI</v>
      </c>
      <c r="O611" s="8" t="str">
        <f>IFERROR(VLOOKUP(A611,FR_HITUNG_MINMAX!A:D,4,0),0)</f>
        <v>ORISIN</v>
      </c>
      <c r="P611" s="8">
        <f>IFERROR(VLOOKUP(A611,FR_HITUNG_MINMAX!A:G,7,0),1)</f>
        <v>1</v>
      </c>
      <c r="Q611" s="11">
        <f>IFERROR(VLOOKUP(A611,FR_HITUNG_MINMAX!A:J,10,0),1)</f>
        <v>1</v>
      </c>
      <c r="R611" s="8">
        <f>IFERROR(VLOOKUP(A611,FR_HITUNG_MINMAX!A:K,11,0),1)</f>
        <v>1</v>
      </c>
      <c r="S611" s="12">
        <f>IFERROR(VLOOKUP(A611,FR_HITUNG_MINMAX!A:F,6,0),0)</f>
        <v>27500</v>
      </c>
      <c r="T611" s="8">
        <f t="shared" si="385"/>
        <v>0</v>
      </c>
      <c r="U611" s="8">
        <f t="shared" si="360"/>
        <v>0</v>
      </c>
      <c r="V611" s="8">
        <f t="shared" si="361"/>
        <v>-1</v>
      </c>
      <c r="W611" s="8">
        <f t="shared" si="386"/>
        <v>0</v>
      </c>
      <c r="X611" s="8">
        <f t="shared" si="387"/>
        <v>0</v>
      </c>
      <c r="Y611" s="16"/>
      <c r="Z611" s="15">
        <f t="shared" si="362"/>
        <v>0</v>
      </c>
      <c r="AA611" s="8">
        <f t="shared" si="388"/>
        <v>0</v>
      </c>
      <c r="AB611" s="16"/>
      <c r="AC611" s="15">
        <f t="shared" si="363"/>
        <v>0</v>
      </c>
      <c r="AD611" s="8">
        <f t="shared" si="364"/>
        <v>0</v>
      </c>
      <c r="AE611" s="16"/>
      <c r="AF611" s="15">
        <f t="shared" si="365"/>
        <v>0</v>
      </c>
      <c r="AG611" s="15">
        <f t="shared" si="389"/>
        <v>0</v>
      </c>
      <c r="AH611" s="16"/>
      <c r="AI611" s="15">
        <f t="shared" si="390"/>
        <v>0</v>
      </c>
      <c r="AJ611" s="8">
        <f t="shared" si="391"/>
        <v>0</v>
      </c>
      <c r="AK611" s="8">
        <f t="shared" si="366"/>
        <v>0</v>
      </c>
      <c r="AL611" s="8">
        <f t="shared" si="367"/>
        <v>1</v>
      </c>
      <c r="AM611" s="8">
        <f t="shared" si="392"/>
        <v>0</v>
      </c>
      <c r="AN611" s="8">
        <f t="shared" si="393"/>
        <v>1</v>
      </c>
      <c r="AO611" s="8">
        <f>IFERROR(VLOOKUP(A611,PERSAMAAN!B:D,3,0),AN611)</f>
        <v>1</v>
      </c>
      <c r="AP611" s="1">
        <v>0</v>
      </c>
      <c r="AQ611" s="8">
        <f t="shared" si="368"/>
        <v>0</v>
      </c>
      <c r="AR611" s="8" t="str">
        <f>IF(AQ611=0,"-",VLOOKUP(A611,FR_HITUNG_MINMAX!A:H,8,0))</f>
        <v>-</v>
      </c>
      <c r="AS611" s="1"/>
      <c r="AT611" s="8" t="str">
        <f t="shared" si="369"/>
        <v>-</v>
      </c>
      <c r="AU611" s="12">
        <f t="shared" si="370"/>
        <v>0</v>
      </c>
      <c r="AV611" s="12">
        <f t="shared" si="371"/>
        <v>0</v>
      </c>
      <c r="AW611" s="8">
        <f t="shared" si="394"/>
        <v>1</v>
      </c>
      <c r="AX611" s="1"/>
      <c r="AY611" s="8">
        <f t="shared" si="372"/>
        <v>1</v>
      </c>
      <c r="AZ611" s="8" t="str">
        <f>IF(AY611=0,"-",VLOOKUP(A611,FR_HITUNG_MINMAX!A:I,9,0))</f>
        <v/>
      </c>
      <c r="BB611" s="8" t="str">
        <f t="shared" si="373"/>
        <v/>
      </c>
      <c r="BC611" s="12">
        <f t="shared" si="374"/>
        <v>27500</v>
      </c>
      <c r="BD611" s="12">
        <f t="shared" si="375"/>
        <v>21965380</v>
      </c>
      <c r="BE611" s="16"/>
      <c r="BF611" s="8">
        <f>SUMIF('REALISASI ORDER'!C:C,A611,'REALISASI ORDER'!E:E)</f>
        <v>0</v>
      </c>
      <c r="BG611" s="8">
        <f t="shared" si="395"/>
        <v>0</v>
      </c>
      <c r="BH611" s="8">
        <f t="shared" si="376"/>
        <v>0</v>
      </c>
      <c r="BI611" s="8">
        <f t="shared" si="377"/>
        <v>0</v>
      </c>
      <c r="BJ611" s="8">
        <f t="shared" si="396"/>
        <v>0</v>
      </c>
      <c r="BK611" s="33">
        <f t="shared" si="397"/>
        <v>0</v>
      </c>
      <c r="BL611" s="33">
        <f t="shared" si="378"/>
        <v>0</v>
      </c>
      <c r="BM611" s="33">
        <f t="shared" si="379"/>
        <v>1</v>
      </c>
      <c r="BN611" s="33">
        <f t="shared" si="398"/>
        <v>0</v>
      </c>
      <c r="BO611" s="8">
        <f t="shared" si="380"/>
        <v>0</v>
      </c>
      <c r="BP611" s="8">
        <f t="shared" si="381"/>
        <v>0</v>
      </c>
      <c r="BQ611" s="8">
        <f t="shared" si="382"/>
        <v>0</v>
      </c>
      <c r="BR611" s="8">
        <f>IFERROR(ROUNDDOWN(BF611*BN611/(BK611+BL611+BM611+BN),0),0)</f>
        <v>0</v>
      </c>
      <c r="BS611" s="8" t="str">
        <f t="shared" si="383"/>
        <v>50503-KWN-900</v>
      </c>
      <c r="BT611" s="8">
        <f>SUMIF(FR_HITUNG_MINMAX!A:A,ORDER!A611,FR_HITUNG_MINMAX!AS:AS)</f>
        <v>1</v>
      </c>
      <c r="BU611" s="8">
        <f t="shared" si="399"/>
        <v>0</v>
      </c>
      <c r="BV611" s="8" t="str">
        <f t="shared" si="384"/>
        <v>-</v>
      </c>
      <c r="BW611" s="8" t="str">
        <f>VLOOKUP(A611,'STOK PESALAKAN'!A:F,6,0)</f>
        <v/>
      </c>
    </row>
    <row r="612" spans="1:75" ht="15" customHeight="1">
      <c r="A612" s="41" t="s">
        <v>1644</v>
      </c>
      <c r="B612" s="99">
        <f>IFERROR(IFERROR(VLOOKUP(A612,'STOK PACUL'!C:H,6,0),VLOOKUP(A612,'KATEGORI PACUL'!A:C,3,0)),0)</f>
        <v>0</v>
      </c>
      <c r="C612" s="8">
        <f>IFERROR(VLOOKUP(A612,'KATEGORI PACUL'!A:D,4,0),0)</f>
        <v>2</v>
      </c>
      <c r="D612" s="99">
        <f>IFERROR(IFERROR(VLOOKUP(A612,'STOK PESALAKAN'!C:H,6,0),VLOOKUP(A612,'KATEGORI PESALAKAN'!A:C,3,0)),0)</f>
        <v>1</v>
      </c>
      <c r="E612" s="8">
        <f>IFERROR(VLOOKUP(A612,'KATEGORI PESALAKAN'!A:D,4,0),0)</f>
        <v>0</v>
      </c>
      <c r="F612" s="99">
        <f>IFERROR(IFERROR(VLOOKUP(A612,'STOK CIKDITIRO'!C:H,6,0),VLOOKUP(A612,'KATEGORI CIKDITIRO'!A:C,3,0)),0)</f>
        <v>0</v>
      </c>
      <c r="G612" s="8">
        <f>IFERROR(VLOOKUP(A612,'KATEGORI CIKDITIRO'!A:D,4,0),0)</f>
        <v>0</v>
      </c>
      <c r="H612" s="99">
        <f>IFERROR(IFERROR(VLOOKUP(A612,'STOK TRAYEMAN'!C:H,6,0),VLOOKUP(A612,'KATEGORI TRAYEMAN'!A:C,3,0)),0)</f>
        <v>0</v>
      </c>
      <c r="I612" s="8">
        <f>IFERROR(VLOOKUP(A612,'KATEGORI TRAYEMAN'!A:D,4,0),0)</f>
        <v>0</v>
      </c>
      <c r="J612" s="8" t="str">
        <f>IFERROR(VLOOKUP(A612,'NOSTOK PACUL'!A:C,3,0),IFERROR(IF(VLOOKUP(A612,'STOK PACUL'!A:B,2,0)="NOSTOK","E",VLOOKUP(A612,'KATEGORI PACUL'!A:B,2,0)),"E"))</f>
        <v>D</v>
      </c>
      <c r="K612" s="8" t="str">
        <f>IFERROR(VLOOKUP(A612,'NOSTOK PESALAKAN'!A:C,3,0),IFERROR(IF(VLOOKUP(A612,'STOK PESALAKAN'!A:B,2,0)="NOSTOK","E",VLOOKUP(A612,'KATEGORI PESALAKAN'!A:B,2,0)),"E"))</f>
        <v>E</v>
      </c>
      <c r="L612" s="8" t="str">
        <f>IFERROR(VLOOKUP(A612,'NOSTOK CIKDITIRO'!A:C,3,0),IFERROR(IF(VLOOKUP(A612,'STOK CIKDITIRO'!A:B,2,0)="NOSTOK","E",VLOOKUP(A612,'KATEGORI CIKDITIRO'!A:B,2,0)),"E"))</f>
        <v>E</v>
      </c>
      <c r="M612" s="8" t="str">
        <f>IFERROR(VLOOKUP(A612,'NOSTOK TRAYEMAN'!A:C,3,0),IFERROR(IF(VLOOKUP(A612,'STOK TRAYEMAN'!A:B,2,0)="NOSTOK","E",VLOOKUP(A612,'KATEGORI TRAYEMAN'!A:B,2,0)),"E"))</f>
        <v>E</v>
      </c>
      <c r="N612" s="8" t="str">
        <f>IFERROR(VLOOKUP(A612,FR_HITUNG_MINMAX!A:B,2,0),0)</f>
        <v>MUR TOPI 10</v>
      </c>
      <c r="O612" s="8" t="str">
        <f>IFERROR(VLOOKUP(A612,FR_HITUNG_MINMAX!A:D,4,0),0)</f>
        <v>BAUDMU</v>
      </c>
      <c r="P612" s="8">
        <f>IFERROR(VLOOKUP(A612,FR_HITUNG_MINMAX!A:G,7,0),1)</f>
        <v>2</v>
      </c>
      <c r="Q612" s="11" t="str">
        <f>IFERROR(VLOOKUP(A612,FR_HITUNG_MINMAX!A:J,10,0),1)</f>
        <v>1</v>
      </c>
      <c r="R612" s="8">
        <f>IFERROR(VLOOKUP(A612,FR_HITUNG_MINMAX!A:K,11,0),1)</f>
        <v>1</v>
      </c>
      <c r="S612" s="12">
        <f>IFERROR(VLOOKUP(A612,FR_HITUNG_MINMAX!A:F,6,0),0)</f>
        <v>3000</v>
      </c>
      <c r="T612" s="8">
        <f t="shared" si="385"/>
        <v>-2</v>
      </c>
      <c r="U612" s="8">
        <f t="shared" si="360"/>
        <v>1</v>
      </c>
      <c r="V612" s="8">
        <f t="shared" si="361"/>
        <v>0</v>
      </c>
      <c r="W612" s="8">
        <f t="shared" si="386"/>
        <v>0</v>
      </c>
      <c r="X612" s="8">
        <f t="shared" si="387"/>
        <v>0</v>
      </c>
      <c r="Y612" s="16"/>
      <c r="Z612" s="15">
        <f t="shared" si="362"/>
        <v>0</v>
      </c>
      <c r="AA612" s="8">
        <f t="shared" si="388"/>
        <v>1</v>
      </c>
      <c r="AB612" s="16"/>
      <c r="AC612" s="15">
        <f t="shared" si="363"/>
        <v>0</v>
      </c>
      <c r="AD612" s="8">
        <f t="shared" si="364"/>
        <v>0</v>
      </c>
      <c r="AE612" s="16"/>
      <c r="AF612" s="15">
        <f t="shared" si="365"/>
        <v>0</v>
      </c>
      <c r="AG612" s="15">
        <f t="shared" si="389"/>
        <v>0</v>
      </c>
      <c r="AH612" s="16"/>
      <c r="AI612" s="15">
        <f t="shared" si="390"/>
        <v>0</v>
      </c>
      <c r="AJ612" s="8">
        <f t="shared" si="391"/>
        <v>2</v>
      </c>
      <c r="AK612" s="8">
        <f t="shared" si="366"/>
        <v>0</v>
      </c>
      <c r="AL612" s="8">
        <f t="shared" si="367"/>
        <v>0</v>
      </c>
      <c r="AM612" s="8">
        <f t="shared" si="392"/>
        <v>0</v>
      </c>
      <c r="AN612" s="8">
        <f t="shared" si="393"/>
        <v>2</v>
      </c>
      <c r="AO612" s="8">
        <f>IFERROR(VLOOKUP(A612,PERSAMAAN!B:D,3,0),AN612)</f>
        <v>2</v>
      </c>
      <c r="AP612" s="1">
        <v>0</v>
      </c>
      <c r="AQ612" s="8">
        <f t="shared" si="368"/>
        <v>0</v>
      </c>
      <c r="AR612" s="8" t="str">
        <f>IF(AQ612=0,"-",VLOOKUP(A612,FR_HITUNG_MINMAX!A:H,8,0))</f>
        <v>-</v>
      </c>
      <c r="AS612" s="1"/>
      <c r="AT612" s="8" t="str">
        <f t="shared" si="369"/>
        <v>-</v>
      </c>
      <c r="AU612" s="12">
        <f t="shared" si="370"/>
        <v>0</v>
      </c>
      <c r="AV612" s="12">
        <f t="shared" si="371"/>
        <v>0</v>
      </c>
      <c r="AW612" s="8" t="b">
        <f t="shared" si="394"/>
        <v>0</v>
      </c>
      <c r="AX612" s="1"/>
      <c r="AY612" s="8">
        <f t="shared" si="372"/>
        <v>0</v>
      </c>
      <c r="AZ612" s="8" t="str">
        <f>IF(AY612=0,"-",VLOOKUP(A612,FR_HITUNG_MINMAX!A:I,9,0))</f>
        <v>-</v>
      </c>
      <c r="BB612" s="8" t="str">
        <f t="shared" si="373"/>
        <v>-</v>
      </c>
      <c r="BC612" s="12">
        <f t="shared" si="374"/>
        <v>0</v>
      </c>
      <c r="BD612" s="12">
        <f t="shared" si="375"/>
        <v>0</v>
      </c>
      <c r="BE612" s="16"/>
      <c r="BF612" s="8">
        <f>SUMIF('REALISASI ORDER'!C:C,A612,'REALISASI ORDER'!E:E)</f>
        <v>0</v>
      </c>
      <c r="BG612" s="8">
        <f t="shared" si="395"/>
        <v>0</v>
      </c>
      <c r="BH612" s="8">
        <f t="shared" si="376"/>
        <v>1</v>
      </c>
      <c r="BI612" s="8">
        <f t="shared" si="377"/>
        <v>0</v>
      </c>
      <c r="BJ612" s="8">
        <f t="shared" si="396"/>
        <v>0</v>
      </c>
      <c r="BK612" s="33">
        <f t="shared" si="397"/>
        <v>2</v>
      </c>
      <c r="BL612" s="33">
        <f t="shared" si="378"/>
        <v>0</v>
      </c>
      <c r="BM612" s="33">
        <f t="shared" si="379"/>
        <v>0</v>
      </c>
      <c r="BN612" s="33">
        <f t="shared" si="398"/>
        <v>0</v>
      </c>
      <c r="BO612" s="8">
        <f t="shared" si="380"/>
        <v>0</v>
      </c>
      <c r="BP612" s="8">
        <f t="shared" si="381"/>
        <v>0</v>
      </c>
      <c r="BQ612" s="8">
        <f t="shared" si="382"/>
        <v>0</v>
      </c>
      <c r="BR612" s="8">
        <f>IFERROR(ROUNDDOWN(BF612*BN612/(BK612+BL612+BM612+BN),0),0)</f>
        <v>0</v>
      </c>
      <c r="BS612" s="8" t="str">
        <f t="shared" si="383"/>
        <v>BAUD0039</v>
      </c>
      <c r="BT612" s="8">
        <f>SUMIF(FR_HITUNG_MINMAX!A:A,ORDER!A612,FR_HITUNG_MINMAX!AS:AS)</f>
        <v>1</v>
      </c>
      <c r="BU612" s="8">
        <f t="shared" si="399"/>
        <v>0</v>
      </c>
      <c r="BV612" s="8" t="str">
        <f t="shared" si="384"/>
        <v>-</v>
      </c>
      <c r="BW612" s="8" t="str">
        <f>VLOOKUP(A612,'STOK PESALAKAN'!A:F,6,0)</f>
        <v/>
      </c>
    </row>
    <row r="613" spans="1:75" ht="15" customHeight="1">
      <c r="A613" s="41" t="s">
        <v>1565</v>
      </c>
      <c r="B613" s="99">
        <f>IFERROR(IFERROR(VLOOKUP(A613,'STOK PACUL'!C:H,6,0),VLOOKUP(A613,'KATEGORI PACUL'!A:C,3,0)),0)</f>
        <v>0</v>
      </c>
      <c r="C613" s="8">
        <f>IFERROR(VLOOKUP(A613,'KATEGORI PACUL'!A:D,4,0),0)</f>
        <v>0</v>
      </c>
      <c r="D613" s="99">
        <f>IFERROR(IFERROR(VLOOKUP(A613,'STOK PESALAKAN'!C:H,6,0),VLOOKUP(A613,'KATEGORI PESALAKAN'!A:C,3,0)),0)</f>
        <v>0</v>
      </c>
      <c r="E613" s="8">
        <f>IFERROR(VLOOKUP(A613,'KATEGORI PESALAKAN'!A:D,4,0),0)</f>
        <v>0</v>
      </c>
      <c r="F613" s="99">
        <f>IFERROR(IFERROR(VLOOKUP(A613,'STOK CIKDITIRO'!C:H,6,0),VLOOKUP(A613,'KATEGORI CIKDITIRO'!A:C,3,0)),0)</f>
        <v>0</v>
      </c>
      <c r="G613" s="8">
        <f>IFERROR(VLOOKUP(A613,'KATEGORI CIKDITIRO'!A:D,4,0),0)</f>
        <v>0</v>
      </c>
      <c r="H613" s="99">
        <f>IFERROR(IFERROR(VLOOKUP(A613,'STOK TRAYEMAN'!C:H,6,0),VLOOKUP(A613,'KATEGORI TRAYEMAN'!A:C,3,0)),0)</f>
        <v>0</v>
      </c>
      <c r="I613" s="8">
        <f>IFERROR(VLOOKUP(A613,'KATEGORI TRAYEMAN'!A:D,4,0),0)</f>
        <v>0</v>
      </c>
      <c r="J613" s="8" t="str">
        <f>IFERROR(VLOOKUP(A613,'NOSTOK PACUL'!A:C,3,0),IFERROR(IF(VLOOKUP(A613,'STOK PACUL'!A:B,2,0)="NOSTOK","E",VLOOKUP(A613,'KATEGORI PACUL'!A:B,2,0)),"E"))</f>
        <v>E</v>
      </c>
      <c r="K613" s="8" t="str">
        <f>IFERROR(VLOOKUP(A613,'NOSTOK PESALAKAN'!A:C,3,0),IFERROR(IF(VLOOKUP(A613,'STOK PESALAKAN'!A:B,2,0)="NOSTOK","E",VLOOKUP(A613,'KATEGORI PESALAKAN'!A:B,2,0)),"E"))</f>
        <v>E</v>
      </c>
      <c r="L613" s="8" t="str">
        <f>IFERROR(VLOOKUP(A613,'NOSTOK CIKDITIRO'!A:C,3,0),IFERROR(IF(VLOOKUP(A613,'STOK CIKDITIRO'!A:B,2,0)="NOSTOK","E",VLOOKUP(A613,'KATEGORI CIKDITIRO'!A:B,2,0)),"E"))</f>
        <v>E</v>
      </c>
      <c r="M613" s="8" t="str">
        <f>IFERROR(VLOOKUP(A613,'NOSTOK TRAYEMAN'!A:C,3,0),IFERROR(IF(VLOOKUP(A613,'STOK TRAYEMAN'!A:B,2,0)="NOSTOK","E",VLOOKUP(A613,'KATEGORI TRAYEMAN'!A:B,2,0)),"E"))</f>
        <v>E</v>
      </c>
      <c r="N613" s="8" t="str">
        <f>IFERROR(VLOOKUP(A613,FR_HITUNG_MINMAX!A:B,2,0),0)</f>
        <v>PISTON KIT H.VARIO 125 ORI (1.00)</v>
      </c>
      <c r="O613" s="8" t="str">
        <f>IFERROR(VLOOKUP(A613,FR_HITUNG_MINMAX!A:D,4,0),0)</f>
        <v>ORISIN</v>
      </c>
      <c r="P613" s="8">
        <f>IFERROR(VLOOKUP(A613,FR_HITUNG_MINMAX!A:G,7,0),1)</f>
        <v>1</v>
      </c>
      <c r="Q613" s="11">
        <f>IFERROR(VLOOKUP(A613,FR_HITUNG_MINMAX!A:J,10,0),1)</f>
        <v>1</v>
      </c>
      <c r="R613" s="8">
        <f>IFERROR(VLOOKUP(A613,FR_HITUNG_MINMAX!A:K,11,0),1)</f>
        <v>1</v>
      </c>
      <c r="S613" s="12">
        <f>IFERROR(VLOOKUP(A613,FR_HITUNG_MINMAX!A:F,6,0),0)</f>
        <v>147000</v>
      </c>
      <c r="T613" s="8">
        <f t="shared" si="385"/>
        <v>0</v>
      </c>
      <c r="U613" s="8">
        <f t="shared" si="360"/>
        <v>0</v>
      </c>
      <c r="V613" s="8">
        <f t="shared" si="361"/>
        <v>0</v>
      </c>
      <c r="W613" s="8">
        <f t="shared" si="386"/>
        <v>0</v>
      </c>
      <c r="X613" s="8">
        <f t="shared" si="387"/>
        <v>0</v>
      </c>
      <c r="Y613" s="16"/>
      <c r="Z613" s="15">
        <f t="shared" si="362"/>
        <v>0</v>
      </c>
      <c r="AA613" s="8">
        <f t="shared" si="388"/>
        <v>0</v>
      </c>
      <c r="AB613" s="16"/>
      <c r="AC613" s="15">
        <f t="shared" si="363"/>
        <v>0</v>
      </c>
      <c r="AD613" s="8">
        <f t="shared" si="364"/>
        <v>0</v>
      </c>
      <c r="AE613" s="16"/>
      <c r="AF613" s="15">
        <f t="shared" si="365"/>
        <v>0</v>
      </c>
      <c r="AG613" s="15">
        <f t="shared" si="389"/>
        <v>0</v>
      </c>
      <c r="AH613" s="16"/>
      <c r="AI613" s="15">
        <f t="shared" si="390"/>
        <v>0</v>
      </c>
      <c r="AJ613" s="8">
        <f t="shared" si="391"/>
        <v>0</v>
      </c>
      <c r="AK613" s="8">
        <f t="shared" si="366"/>
        <v>0</v>
      </c>
      <c r="AL613" s="8">
        <f t="shared" si="367"/>
        <v>0</v>
      </c>
      <c r="AM613" s="8">
        <f t="shared" si="392"/>
        <v>0</v>
      </c>
      <c r="AN613" s="8">
        <f t="shared" si="393"/>
        <v>0</v>
      </c>
      <c r="AO613" s="8">
        <f>IFERROR(VLOOKUP(A613,PERSAMAAN!B:D,3,0),AN613)</f>
        <v>0</v>
      </c>
      <c r="AP613" s="1"/>
      <c r="AQ613" s="8">
        <f t="shared" si="368"/>
        <v>0</v>
      </c>
      <c r="AR613" s="8" t="str">
        <f>IF(AQ613=0,"-",VLOOKUP(A613,FR_HITUNG_MINMAX!A:H,8,0))</f>
        <v>-</v>
      </c>
      <c r="AS613" s="1"/>
      <c r="AT613" s="8" t="str">
        <f t="shared" si="369"/>
        <v>-</v>
      </c>
      <c r="AU613" s="12">
        <f t="shared" si="370"/>
        <v>0</v>
      </c>
      <c r="AV613" s="12">
        <f t="shared" si="371"/>
        <v>0</v>
      </c>
      <c r="AW613" s="8">
        <f t="shared" si="394"/>
        <v>0</v>
      </c>
      <c r="AX613" s="1"/>
      <c r="AY613" s="8">
        <f t="shared" si="372"/>
        <v>0</v>
      </c>
      <c r="AZ613" s="8" t="str">
        <f>IF(AY613=0,"-",VLOOKUP(A613,FR_HITUNG_MINMAX!A:I,9,0))</f>
        <v>-</v>
      </c>
      <c r="BB613" s="8" t="str">
        <f t="shared" si="373"/>
        <v>-</v>
      </c>
      <c r="BC613" s="12">
        <f t="shared" si="374"/>
        <v>0</v>
      </c>
      <c r="BD613" s="12">
        <f t="shared" si="375"/>
        <v>0</v>
      </c>
      <c r="BE613" s="16"/>
      <c r="BF613" s="8">
        <f>SUMIF('REALISASI ORDER'!C:C,A613,'REALISASI ORDER'!E:E)</f>
        <v>0</v>
      </c>
      <c r="BG613" s="8">
        <f t="shared" si="395"/>
        <v>0</v>
      </c>
      <c r="BH613" s="8">
        <f t="shared" si="376"/>
        <v>0</v>
      </c>
      <c r="BI613" s="8">
        <f t="shared" si="377"/>
        <v>0</v>
      </c>
      <c r="BJ613" s="8">
        <f t="shared" si="396"/>
        <v>0</v>
      </c>
      <c r="BK613" s="33">
        <f t="shared" si="397"/>
        <v>0</v>
      </c>
      <c r="BL613" s="33">
        <f t="shared" si="378"/>
        <v>0</v>
      </c>
      <c r="BM613" s="33">
        <f t="shared" si="379"/>
        <v>0</v>
      </c>
      <c r="BN613" s="33">
        <f t="shared" si="398"/>
        <v>0</v>
      </c>
      <c r="BO613" s="8">
        <f t="shared" si="380"/>
        <v>0</v>
      </c>
      <c r="BP613" s="8">
        <f t="shared" si="381"/>
        <v>0</v>
      </c>
      <c r="BQ613" s="8">
        <f t="shared" si="382"/>
        <v>0</v>
      </c>
      <c r="BR613" s="8">
        <f>IFERROR(ROUNDDOWN(BF613*BN613/(BK613+BL613+BM613+BN),0),0)</f>
        <v>0</v>
      </c>
      <c r="BS613" s="8" t="str">
        <f t="shared" si="383"/>
        <v>131A5-KWN-902</v>
      </c>
      <c r="BT613" s="8">
        <f>SUMIF(FR_HITUNG_MINMAX!A:A,ORDER!A613,FR_HITUNG_MINMAX!AS:AS)</f>
        <v>0</v>
      </c>
      <c r="BU613" s="8">
        <f t="shared" si="399"/>
        <v>0</v>
      </c>
      <c r="BV613" s="8" t="str">
        <f t="shared" si="384"/>
        <v>-</v>
      </c>
      <c r="BW613" s="8" t="e">
        <f>VLOOKUP(A613,'STOK PESALAKAN'!A:F,6,0)</f>
        <v>#N/A</v>
      </c>
    </row>
    <row r="614" spans="1:75" ht="15" customHeight="1">
      <c r="A614" s="41" t="s">
        <v>1624</v>
      </c>
      <c r="B614" s="99">
        <f>IFERROR(IFERROR(VLOOKUP(A614,'STOK PACUL'!C:H,6,0),VLOOKUP(A614,'KATEGORI PACUL'!A:C,3,0)),0)</f>
        <v>0</v>
      </c>
      <c r="C614" s="8">
        <f>IFERROR(VLOOKUP(A614,'KATEGORI PACUL'!A:D,4,0),0)</f>
        <v>0</v>
      </c>
      <c r="D614" s="99">
        <f>IFERROR(IFERROR(VLOOKUP(A614,'STOK PESALAKAN'!C:H,6,0),VLOOKUP(A614,'KATEGORI PESALAKAN'!A:C,3,0)),0)</f>
        <v>1</v>
      </c>
      <c r="E614" s="8">
        <f>IFERROR(VLOOKUP(A614,'KATEGORI PESALAKAN'!A:D,4,0),0)</f>
        <v>0</v>
      </c>
      <c r="F614" s="99">
        <f>IFERROR(IFERROR(VLOOKUP(A614,'STOK CIKDITIRO'!C:H,6,0),VLOOKUP(A614,'KATEGORI CIKDITIRO'!A:C,3,0)),0)</f>
        <v>1</v>
      </c>
      <c r="G614" s="8">
        <f>IFERROR(VLOOKUP(A614,'KATEGORI CIKDITIRO'!A:D,4,0),0)</f>
        <v>1</v>
      </c>
      <c r="H614" s="99">
        <f>IFERROR(IFERROR(VLOOKUP(A614,'STOK TRAYEMAN'!C:H,6,0),VLOOKUP(A614,'KATEGORI TRAYEMAN'!A:C,3,0)),0)</f>
        <v>0</v>
      </c>
      <c r="I614" s="8">
        <f>IFERROR(VLOOKUP(A614,'KATEGORI TRAYEMAN'!A:D,4,0),0)</f>
        <v>0</v>
      </c>
      <c r="J614" s="8" t="str">
        <f>IFERROR(VLOOKUP(A614,'NOSTOK PACUL'!A:C,3,0),IFERROR(IF(VLOOKUP(A614,'STOK PACUL'!A:B,2,0)="NOSTOK","E",VLOOKUP(A614,'KATEGORI PACUL'!A:B,2,0)),"E"))</f>
        <v>E</v>
      </c>
      <c r="K614" s="8" t="str">
        <f>IFERROR(VLOOKUP(A614,'NOSTOK PESALAKAN'!A:C,3,0),IFERROR(IF(VLOOKUP(A614,'STOK PESALAKAN'!A:B,2,0)="NOSTOK","E",VLOOKUP(A614,'KATEGORI PESALAKAN'!A:B,2,0)),"E"))</f>
        <v>E</v>
      </c>
      <c r="L614" s="8" t="str">
        <f>IFERROR(VLOOKUP(A614,'NOSTOK CIKDITIRO'!A:C,3,0),IFERROR(IF(VLOOKUP(A614,'STOK CIKDITIRO'!A:B,2,0)="NOSTOK","E",VLOOKUP(A614,'KATEGORI CIKDITIRO'!A:B,2,0)),"E"))</f>
        <v>D</v>
      </c>
      <c r="M614" s="8" t="str">
        <f>IFERROR(VLOOKUP(A614,'NOSTOK TRAYEMAN'!A:C,3,0),IFERROR(IF(VLOOKUP(A614,'STOK TRAYEMAN'!A:B,2,0)="NOSTOK","E",VLOOKUP(A614,'KATEGORI TRAYEMAN'!A:B,2,0)),"E"))</f>
        <v>E</v>
      </c>
      <c r="N614" s="8" t="str">
        <f>IFERROR(VLOOKUP(A614,FR_HITUNG_MINMAX!A:B,2,0),0)</f>
        <v>AS STANDAR TENGAH H.BEAT ORI</v>
      </c>
      <c r="O614" s="8" t="str">
        <f>IFERROR(VLOOKUP(A614,FR_HITUNG_MINMAX!A:D,4,0),0)</f>
        <v>ORISIN</v>
      </c>
      <c r="P614" s="8">
        <f>IFERROR(VLOOKUP(A614,FR_HITUNG_MINMAX!A:G,7,0),1)</f>
        <v>1</v>
      </c>
      <c r="Q614" s="11">
        <f>IFERROR(VLOOKUP(A614,FR_HITUNG_MINMAX!A:J,10,0),1)</f>
        <v>1</v>
      </c>
      <c r="R614" s="8">
        <f>IFERROR(VLOOKUP(A614,FR_HITUNG_MINMAX!A:K,11,0),1)</f>
        <v>1</v>
      </c>
      <c r="S614" s="12">
        <f>IFERROR(VLOOKUP(A614,FR_HITUNG_MINMAX!A:F,6,0),0)</f>
        <v>20000</v>
      </c>
      <c r="T614" s="8">
        <f t="shared" si="385"/>
        <v>0</v>
      </c>
      <c r="U614" s="8">
        <f t="shared" si="360"/>
        <v>1</v>
      </c>
      <c r="V614" s="8">
        <f t="shared" si="361"/>
        <v>0</v>
      </c>
      <c r="W614" s="8">
        <f t="shared" si="386"/>
        <v>0</v>
      </c>
      <c r="X614" s="8">
        <f t="shared" si="387"/>
        <v>0</v>
      </c>
      <c r="Y614" s="16"/>
      <c r="Z614" s="15">
        <f t="shared" si="362"/>
        <v>0</v>
      </c>
      <c r="AA614" s="8">
        <f t="shared" si="388"/>
        <v>0</v>
      </c>
      <c r="AB614" s="16"/>
      <c r="AC614" s="15">
        <f t="shared" si="363"/>
        <v>0</v>
      </c>
      <c r="AD614" s="8">
        <f t="shared" si="364"/>
        <v>0</v>
      </c>
      <c r="AE614" s="16"/>
      <c r="AF614" s="15">
        <f t="shared" si="365"/>
        <v>0</v>
      </c>
      <c r="AG614" s="15">
        <f t="shared" si="389"/>
        <v>0</v>
      </c>
      <c r="AH614" s="16"/>
      <c r="AI614" s="15">
        <f t="shared" si="390"/>
        <v>0</v>
      </c>
      <c r="AJ614" s="8">
        <f t="shared" si="391"/>
        <v>0</v>
      </c>
      <c r="AK614" s="8">
        <f t="shared" si="366"/>
        <v>0</v>
      </c>
      <c r="AL614" s="8">
        <f t="shared" si="367"/>
        <v>0</v>
      </c>
      <c r="AM614" s="8">
        <f t="shared" si="392"/>
        <v>0</v>
      </c>
      <c r="AN614" s="8">
        <f t="shared" si="393"/>
        <v>0</v>
      </c>
      <c r="AO614" s="8">
        <f>IFERROR(VLOOKUP(A614,PERSAMAAN!B:D,3,0),AN614)</f>
        <v>0</v>
      </c>
      <c r="AP614" s="1"/>
      <c r="AQ614" s="8">
        <f t="shared" si="368"/>
        <v>0</v>
      </c>
      <c r="AR614" s="8" t="str">
        <f>IF(AQ614=0,"-",VLOOKUP(A614,FR_HITUNG_MINMAX!A:H,8,0))</f>
        <v>-</v>
      </c>
      <c r="AS614" s="1"/>
      <c r="AT614" s="8" t="str">
        <f t="shared" si="369"/>
        <v>-</v>
      </c>
      <c r="AU614" s="12">
        <f t="shared" si="370"/>
        <v>0</v>
      </c>
      <c r="AV614" s="12">
        <f t="shared" si="371"/>
        <v>0</v>
      </c>
      <c r="AW614" s="8">
        <f t="shared" si="394"/>
        <v>-1</v>
      </c>
      <c r="AX614" s="1"/>
      <c r="AY614" s="8">
        <f t="shared" si="372"/>
        <v>0</v>
      </c>
      <c r="AZ614" s="8" t="str">
        <f>IF(AY614=0,"-",VLOOKUP(A614,FR_HITUNG_MINMAX!A:I,9,0))</f>
        <v>-</v>
      </c>
      <c r="BB614" s="8" t="str">
        <f t="shared" si="373"/>
        <v>-</v>
      </c>
      <c r="BC614" s="12">
        <f t="shared" si="374"/>
        <v>0</v>
      </c>
      <c r="BD614" s="12">
        <f t="shared" si="375"/>
        <v>0</v>
      </c>
      <c r="BE614" s="16"/>
      <c r="BF614" s="8">
        <f>SUMIF('REALISASI ORDER'!C:C,A614,'REALISASI ORDER'!E:E)</f>
        <v>0</v>
      </c>
      <c r="BG614" s="8">
        <f t="shared" si="395"/>
        <v>0</v>
      </c>
      <c r="BH614" s="8">
        <f t="shared" si="376"/>
        <v>1</v>
      </c>
      <c r="BI614" s="8">
        <f t="shared" si="377"/>
        <v>1</v>
      </c>
      <c r="BJ614" s="8">
        <f t="shared" si="396"/>
        <v>0</v>
      </c>
      <c r="BK614" s="33">
        <f t="shared" si="397"/>
        <v>0</v>
      </c>
      <c r="BL614" s="33">
        <f t="shared" si="378"/>
        <v>0</v>
      </c>
      <c r="BM614" s="33">
        <f t="shared" si="379"/>
        <v>0</v>
      </c>
      <c r="BN614" s="33">
        <f t="shared" si="398"/>
        <v>0</v>
      </c>
      <c r="BO614" s="8">
        <f t="shared" si="380"/>
        <v>0</v>
      </c>
      <c r="BP614" s="8">
        <f t="shared" si="381"/>
        <v>0</v>
      </c>
      <c r="BQ614" s="8">
        <f t="shared" si="382"/>
        <v>0</v>
      </c>
      <c r="BR614" s="8">
        <f>IFERROR(ROUNDDOWN(BF614*BN614/(BK614+BL614+BM614+BN),0),0)</f>
        <v>0</v>
      </c>
      <c r="BS614" s="8" t="str">
        <f t="shared" si="383"/>
        <v>50503-K25-900</v>
      </c>
      <c r="BT614" s="8">
        <f>SUMIF(FR_HITUNG_MINMAX!A:A,ORDER!A614,FR_HITUNG_MINMAX!AS:AS)</f>
        <v>1</v>
      </c>
      <c r="BU614" s="8">
        <f t="shared" si="399"/>
        <v>0</v>
      </c>
      <c r="BV614" s="8" t="str">
        <f t="shared" si="384"/>
        <v>-</v>
      </c>
      <c r="BW614" s="8" t="str">
        <f>VLOOKUP(A614,'STOK PESALAKAN'!A:F,6,0)</f>
        <v/>
      </c>
    </row>
    <row r="615" spans="1:75" ht="15" customHeight="1">
      <c r="A615" s="41" t="s">
        <v>1702</v>
      </c>
      <c r="B615" s="99">
        <f>IFERROR(IFERROR(VLOOKUP(A615,'STOK PACUL'!C:H,6,0),VLOOKUP(A615,'KATEGORI PACUL'!A:C,3,0)),0)</f>
        <v>2</v>
      </c>
      <c r="C615" s="8">
        <f>IFERROR(VLOOKUP(A615,'KATEGORI PACUL'!A:D,4,0),0)</f>
        <v>5</v>
      </c>
      <c r="D615" s="99">
        <f>IFERROR(IFERROR(VLOOKUP(A615,'STOK PESALAKAN'!C:H,6,0),VLOOKUP(A615,'KATEGORI PESALAKAN'!A:C,3,0)),0)</f>
        <v>0</v>
      </c>
      <c r="E615" s="8">
        <f>IFERROR(VLOOKUP(A615,'KATEGORI PESALAKAN'!A:D,4,0),0)</f>
        <v>2</v>
      </c>
      <c r="F615" s="99">
        <f>IFERROR(IFERROR(VLOOKUP(A615,'STOK CIKDITIRO'!C:H,6,0),VLOOKUP(A615,'KATEGORI CIKDITIRO'!A:C,3,0)),0)</f>
        <v>0</v>
      </c>
      <c r="G615" s="8">
        <f>IFERROR(VLOOKUP(A615,'KATEGORI CIKDITIRO'!A:D,4,0),0)</f>
        <v>3</v>
      </c>
      <c r="H615" s="99">
        <f>IFERROR(IFERROR(VLOOKUP(A615,'STOK TRAYEMAN'!C:H,6,0),VLOOKUP(A615,'KATEGORI TRAYEMAN'!A:C,3,0)),0)</f>
        <v>0</v>
      </c>
      <c r="I615" s="8">
        <f>IFERROR(VLOOKUP(A615,'KATEGORI TRAYEMAN'!A:D,4,0),0)</f>
        <v>1</v>
      </c>
      <c r="J615" s="8" t="str">
        <f>IFERROR(VLOOKUP(A615,'NOSTOK PACUL'!A:C,3,0),IFERROR(IF(VLOOKUP(A615,'STOK PACUL'!A:B,2,0)="NOSTOK","E",VLOOKUP(A615,'KATEGORI PACUL'!A:B,2,0)),"E"))</f>
        <v>C</v>
      </c>
      <c r="K615" s="8" t="str">
        <f>IFERROR(VLOOKUP(A615,'NOSTOK PESALAKAN'!A:C,3,0),IFERROR(IF(VLOOKUP(A615,'STOK PESALAKAN'!A:B,2,0)="NOSTOK","E",VLOOKUP(A615,'KATEGORI PESALAKAN'!A:B,2,0)),"E"))</f>
        <v>C</v>
      </c>
      <c r="L615" s="8" t="str">
        <f>IFERROR(VLOOKUP(A615,'NOSTOK CIKDITIRO'!A:C,3,0),IFERROR(IF(VLOOKUP(A615,'STOK CIKDITIRO'!A:B,2,0)="NOSTOK","E",VLOOKUP(A615,'KATEGORI CIKDITIRO'!A:B,2,0)),"E"))</f>
        <v>B</v>
      </c>
      <c r="M615" s="8" t="str">
        <f>IFERROR(VLOOKUP(A615,'NOSTOK TRAYEMAN'!A:C,3,0),IFERROR(IF(VLOOKUP(A615,'STOK TRAYEMAN'!A:B,2,0)="NOSTOK","E",VLOOKUP(A615,'KATEGORI TRAYEMAN'!A:B,2,0)),"E"))</f>
        <v>D</v>
      </c>
      <c r="N615" s="8" t="str">
        <f>IFERROR(VLOOKUP(A615,FR_HITUNG_MINMAX!A:B,2,0),0)</f>
        <v>LAHER 20X29X18 BAMBU H.AHM</v>
      </c>
      <c r="O615" s="8" t="str">
        <f>IFERROR(VLOOKUP(A615,FR_HITUNG_MINMAX!A:D,4,0),0)</f>
        <v>ORISIN</v>
      </c>
      <c r="P615" s="8">
        <f>IFERROR(VLOOKUP(A615,FR_HITUNG_MINMAX!A:G,7,0),1)</f>
        <v>1</v>
      </c>
      <c r="Q615" s="11">
        <f>IFERROR(VLOOKUP(A615,FR_HITUNG_MINMAX!A:J,10,0),1)</f>
        <v>1</v>
      </c>
      <c r="R615" s="8">
        <f>IFERROR(VLOOKUP(A615,FR_HITUNG_MINMAX!A:K,11,0),1)</f>
        <v>1</v>
      </c>
      <c r="S615" s="12">
        <f>IFERROR(VLOOKUP(A615,FR_HITUNG_MINMAX!A:F,6,0),0)</f>
        <v>26000</v>
      </c>
      <c r="T615" s="8">
        <f t="shared" si="385"/>
        <v>-3</v>
      </c>
      <c r="U615" s="8">
        <f t="shared" si="360"/>
        <v>-2</v>
      </c>
      <c r="V615" s="8">
        <f t="shared" si="361"/>
        <v>-3</v>
      </c>
      <c r="W615" s="8">
        <f t="shared" si="386"/>
        <v>-1</v>
      </c>
      <c r="X615" s="8">
        <f t="shared" si="387"/>
        <v>0</v>
      </c>
      <c r="Y615" s="16"/>
      <c r="Z615" s="15">
        <f t="shared" si="362"/>
        <v>0</v>
      </c>
      <c r="AA615" s="8">
        <f t="shared" si="388"/>
        <v>0</v>
      </c>
      <c r="AB615" s="16"/>
      <c r="AC615" s="15">
        <f t="shared" si="363"/>
        <v>0</v>
      </c>
      <c r="AD615" s="8">
        <f t="shared" si="364"/>
        <v>0</v>
      </c>
      <c r="AE615" s="16"/>
      <c r="AF615" s="15">
        <f t="shared" si="365"/>
        <v>0</v>
      </c>
      <c r="AG615" s="15">
        <f t="shared" si="389"/>
        <v>0</v>
      </c>
      <c r="AH615" s="16"/>
      <c r="AI615" s="15">
        <f t="shared" si="390"/>
        <v>0</v>
      </c>
      <c r="AJ615" s="8">
        <f t="shared" si="391"/>
        <v>0</v>
      </c>
      <c r="AK615" s="8">
        <f t="shared" si="366"/>
        <v>2</v>
      </c>
      <c r="AL615" s="8">
        <f t="shared" si="367"/>
        <v>2</v>
      </c>
      <c r="AM615" s="8">
        <f t="shared" si="392"/>
        <v>1</v>
      </c>
      <c r="AN615" s="8">
        <f t="shared" si="393"/>
        <v>5</v>
      </c>
      <c r="AO615" s="8">
        <f>IFERROR(VLOOKUP(A615,PERSAMAAN!B:D,3,0),AN615)</f>
        <v>5</v>
      </c>
      <c r="AP615" s="1">
        <v>0</v>
      </c>
      <c r="AQ615" s="8">
        <f t="shared" si="368"/>
        <v>0</v>
      </c>
      <c r="AR615" s="8" t="str">
        <f>IF(AQ615=0,"-",VLOOKUP(A615,FR_HITUNG_MINMAX!A:H,8,0))</f>
        <v>-</v>
      </c>
      <c r="AS615" s="1"/>
      <c r="AT615" s="8" t="str">
        <f t="shared" si="369"/>
        <v>-</v>
      </c>
      <c r="AU615" s="12">
        <f t="shared" si="370"/>
        <v>0</v>
      </c>
      <c r="AV615" s="12">
        <f t="shared" si="371"/>
        <v>0</v>
      </c>
      <c r="AW615" s="8">
        <f t="shared" si="394"/>
        <v>15</v>
      </c>
      <c r="AX615" s="1"/>
      <c r="AY615" s="8">
        <f t="shared" si="372"/>
        <v>15</v>
      </c>
      <c r="AZ615" s="8" t="str">
        <f>IF(AY615=0,"-",VLOOKUP(A615,FR_HITUNG_MINMAX!A:I,9,0))</f>
        <v/>
      </c>
      <c r="BB615" s="8" t="str">
        <f t="shared" si="373"/>
        <v/>
      </c>
      <c r="BC615" s="12">
        <f t="shared" si="374"/>
        <v>390000</v>
      </c>
      <c r="BD615" s="12">
        <f t="shared" si="375"/>
        <v>21965380</v>
      </c>
      <c r="BE615" s="16"/>
      <c r="BF615" s="8">
        <f>SUMIF('REALISASI ORDER'!C:C,A615,'REALISASI ORDER'!E:E)</f>
        <v>0</v>
      </c>
      <c r="BG615" s="8">
        <f t="shared" si="395"/>
        <v>2</v>
      </c>
      <c r="BH615" s="8">
        <f t="shared" si="376"/>
        <v>0</v>
      </c>
      <c r="BI615" s="8">
        <f t="shared" si="377"/>
        <v>0</v>
      </c>
      <c r="BJ615" s="8">
        <f t="shared" si="396"/>
        <v>0</v>
      </c>
      <c r="BK615" s="33">
        <f t="shared" si="397"/>
        <v>0</v>
      </c>
      <c r="BL615" s="33">
        <f t="shared" si="378"/>
        <v>2</v>
      </c>
      <c r="BM615" s="33">
        <f t="shared" si="379"/>
        <v>3</v>
      </c>
      <c r="BN615" s="33">
        <f t="shared" si="398"/>
        <v>1</v>
      </c>
      <c r="BO615" s="8">
        <f t="shared" si="380"/>
        <v>0</v>
      </c>
      <c r="BP615" s="8">
        <f t="shared" si="381"/>
        <v>0</v>
      </c>
      <c r="BQ615" s="8">
        <f t="shared" si="382"/>
        <v>0</v>
      </c>
      <c r="BR615" s="8">
        <f>IFERROR(ROUNDDOWN(BF615*BN615/(BK615+BL615+BM615+BN),0),0)</f>
        <v>0</v>
      </c>
      <c r="BS615" s="8" t="str">
        <f t="shared" si="383"/>
        <v>91109-K2S-N01</v>
      </c>
      <c r="BT615" s="8">
        <f>SUMIF(FR_HITUNG_MINMAX!A:A,ORDER!A615,FR_HITUNG_MINMAX!AS:AS)</f>
        <v>6</v>
      </c>
      <c r="BU615" s="8">
        <f t="shared" si="399"/>
        <v>0</v>
      </c>
      <c r="BV615" s="8" t="str">
        <f t="shared" si="384"/>
        <v>-</v>
      </c>
      <c r="BW615" s="8" t="str">
        <f>VLOOKUP(A615,'STOK PESALAKAN'!A:F,6,0)</f>
        <v/>
      </c>
    </row>
    <row r="616" spans="1:75" ht="15" customHeight="1">
      <c r="A616" s="41" t="s">
        <v>1728</v>
      </c>
      <c r="B616" s="99">
        <f>IFERROR(IFERROR(VLOOKUP(A616,'STOK PACUL'!C:H,6,0),VLOOKUP(A616,'KATEGORI PACUL'!A:C,3,0)),0)</f>
        <v>0</v>
      </c>
      <c r="C616" s="8">
        <f>IFERROR(VLOOKUP(A616,'KATEGORI PACUL'!A:D,4,0),0)</f>
        <v>1</v>
      </c>
      <c r="D616" s="99">
        <f>IFERROR(IFERROR(VLOOKUP(A616,'STOK PESALAKAN'!C:H,6,0),VLOOKUP(A616,'KATEGORI PESALAKAN'!A:C,3,0)),0)</f>
        <v>0</v>
      </c>
      <c r="E616" s="8">
        <f>IFERROR(VLOOKUP(A616,'KATEGORI PESALAKAN'!A:D,4,0),0)</f>
        <v>0</v>
      </c>
      <c r="F616" s="99">
        <f>IFERROR(IFERROR(VLOOKUP(A616,'STOK CIKDITIRO'!C:H,6,0),VLOOKUP(A616,'KATEGORI CIKDITIRO'!A:C,3,0)),0)</f>
        <v>0</v>
      </c>
      <c r="G616" s="8">
        <f>IFERROR(VLOOKUP(A616,'KATEGORI CIKDITIRO'!A:D,4,0),0)</f>
        <v>0</v>
      </c>
      <c r="H616" s="99">
        <f>IFERROR(IFERROR(VLOOKUP(A616,'STOK TRAYEMAN'!C:H,6,0),VLOOKUP(A616,'KATEGORI TRAYEMAN'!A:C,3,0)),0)</f>
        <v>0</v>
      </c>
      <c r="I616" s="8">
        <f>IFERROR(VLOOKUP(A616,'KATEGORI TRAYEMAN'!A:D,4,0),0)</f>
        <v>0</v>
      </c>
      <c r="J616" s="8" t="str">
        <f>IFERROR(VLOOKUP(A616,'NOSTOK PACUL'!A:C,3,0),IFERROR(IF(VLOOKUP(A616,'STOK PACUL'!A:B,2,0)="NOSTOK","E",VLOOKUP(A616,'KATEGORI PACUL'!A:B,2,0)),"E"))</f>
        <v>D</v>
      </c>
      <c r="K616" s="8" t="str">
        <f>IFERROR(VLOOKUP(A616,'NOSTOK PESALAKAN'!A:C,3,0),IFERROR(IF(VLOOKUP(A616,'STOK PESALAKAN'!A:B,2,0)="NOSTOK","E",VLOOKUP(A616,'KATEGORI PESALAKAN'!A:B,2,0)),"E"))</f>
        <v>E</v>
      </c>
      <c r="L616" s="8" t="str">
        <f>IFERROR(VLOOKUP(A616,'NOSTOK CIKDITIRO'!A:C,3,0),IFERROR(IF(VLOOKUP(A616,'STOK CIKDITIRO'!A:B,2,0)="NOSTOK","E",VLOOKUP(A616,'KATEGORI CIKDITIRO'!A:B,2,0)),"E"))</f>
        <v>E</v>
      </c>
      <c r="M616" s="8" t="str">
        <f>IFERROR(VLOOKUP(A616,'NOSTOK TRAYEMAN'!A:C,3,0),IFERROR(IF(VLOOKUP(A616,'STOK TRAYEMAN'!A:B,2,0)="NOSTOK","E",VLOOKUP(A616,'KATEGORI TRAYEMAN'!A:B,2,0)),"E"))</f>
        <v>E</v>
      </c>
      <c r="N616" s="8" t="str">
        <f>IFERROR(VLOOKUP(A616,FR_HITUNG_MINMAX!A:B,2,0),0)</f>
        <v>PLAT DUDUKAN SPULL ASSY H.VARIO ORI</v>
      </c>
      <c r="O616" s="8" t="str">
        <f>IFERROR(VLOOKUP(A616,FR_HITUNG_MINMAX!A:D,4,0),0)</f>
        <v>ORISIN</v>
      </c>
      <c r="P616" s="8">
        <f>IFERROR(VLOOKUP(A616,FR_HITUNG_MINMAX!A:G,7,0),1)</f>
        <v>1</v>
      </c>
      <c r="Q616" s="11">
        <f>IFERROR(VLOOKUP(A616,FR_HITUNG_MINMAX!A:J,10,0),1)</f>
        <v>1</v>
      </c>
      <c r="R616" s="8">
        <f>IFERROR(VLOOKUP(A616,FR_HITUNG_MINMAX!A:K,11,0),1)</f>
        <v>1</v>
      </c>
      <c r="S616" s="12">
        <f>IFERROR(VLOOKUP(A616,FR_HITUNG_MINMAX!A:F,6,0),0)</f>
        <v>128000</v>
      </c>
      <c r="T616" s="8">
        <f t="shared" si="385"/>
        <v>-1</v>
      </c>
      <c r="U616" s="8">
        <f t="shared" si="360"/>
        <v>0</v>
      </c>
      <c r="V616" s="8">
        <f t="shared" si="361"/>
        <v>0</v>
      </c>
      <c r="W616" s="8">
        <f t="shared" si="386"/>
        <v>0</v>
      </c>
      <c r="X616" s="8">
        <f t="shared" si="387"/>
        <v>0</v>
      </c>
      <c r="Y616" s="16"/>
      <c r="Z616" s="15">
        <f t="shared" si="362"/>
        <v>0</v>
      </c>
      <c r="AA616" s="8">
        <f t="shared" si="388"/>
        <v>0</v>
      </c>
      <c r="AB616" s="16"/>
      <c r="AC616" s="15">
        <f t="shared" si="363"/>
        <v>0</v>
      </c>
      <c r="AD616" s="8">
        <f t="shared" si="364"/>
        <v>0</v>
      </c>
      <c r="AE616" s="16"/>
      <c r="AF616" s="15">
        <f t="shared" si="365"/>
        <v>0</v>
      </c>
      <c r="AG616" s="15">
        <f t="shared" si="389"/>
        <v>0</v>
      </c>
      <c r="AH616" s="16"/>
      <c r="AI616" s="15">
        <f t="shared" si="390"/>
        <v>0</v>
      </c>
      <c r="AJ616" s="8">
        <f t="shared" si="391"/>
        <v>1</v>
      </c>
      <c r="AK616" s="8">
        <f t="shared" si="366"/>
        <v>0</v>
      </c>
      <c r="AL616" s="8">
        <f t="shared" si="367"/>
        <v>0</v>
      </c>
      <c r="AM616" s="8">
        <f t="shared" si="392"/>
        <v>0</v>
      </c>
      <c r="AN616" s="8">
        <f t="shared" si="393"/>
        <v>1</v>
      </c>
      <c r="AO616" s="8">
        <f>IFERROR(VLOOKUP(A616,PERSAMAAN!B:D,3,0),AN616)</f>
        <v>1</v>
      </c>
      <c r="AP616" s="1">
        <v>0</v>
      </c>
      <c r="AQ616" s="8">
        <f t="shared" si="368"/>
        <v>0</v>
      </c>
      <c r="AR616" s="8" t="str">
        <f>IF(AQ616=0,"-",VLOOKUP(A616,FR_HITUNG_MINMAX!A:H,8,0))</f>
        <v>-</v>
      </c>
      <c r="AS616" s="1"/>
      <c r="AT616" s="8" t="str">
        <f t="shared" si="369"/>
        <v>-</v>
      </c>
      <c r="AU616" s="12">
        <f t="shared" si="370"/>
        <v>0</v>
      </c>
      <c r="AV616" s="12">
        <f t="shared" si="371"/>
        <v>0</v>
      </c>
      <c r="AW616" s="8">
        <f t="shared" si="394"/>
        <v>1</v>
      </c>
      <c r="AX616" s="1"/>
      <c r="AY616" s="8">
        <f t="shared" si="372"/>
        <v>1</v>
      </c>
      <c r="AZ616" s="8" t="str">
        <f>IF(AY616=0,"-",VLOOKUP(A616,FR_HITUNG_MINMAX!A:I,9,0))</f>
        <v/>
      </c>
      <c r="BB616" s="8" t="str">
        <f t="shared" si="373"/>
        <v/>
      </c>
      <c r="BC616" s="12">
        <f t="shared" si="374"/>
        <v>128000</v>
      </c>
      <c r="BD616" s="12">
        <f t="shared" si="375"/>
        <v>21965380</v>
      </c>
      <c r="BE616" s="16"/>
      <c r="BF616" s="8">
        <f>SUMIF('REALISASI ORDER'!C:C,A616,'REALISASI ORDER'!E:E)</f>
        <v>0</v>
      </c>
      <c r="BG616" s="8">
        <f t="shared" si="395"/>
        <v>0</v>
      </c>
      <c r="BH616" s="8">
        <f t="shared" si="376"/>
        <v>0</v>
      </c>
      <c r="BI616" s="8">
        <f t="shared" si="377"/>
        <v>0</v>
      </c>
      <c r="BJ616" s="8">
        <f t="shared" si="396"/>
        <v>0</v>
      </c>
      <c r="BK616" s="33">
        <f t="shared" si="397"/>
        <v>0</v>
      </c>
      <c r="BL616" s="33">
        <f t="shared" si="378"/>
        <v>0</v>
      </c>
      <c r="BM616" s="33">
        <f t="shared" si="379"/>
        <v>0</v>
      </c>
      <c r="BN616" s="33">
        <f t="shared" si="398"/>
        <v>0</v>
      </c>
      <c r="BO616" s="8">
        <f t="shared" si="380"/>
        <v>0</v>
      </c>
      <c r="BP616" s="8">
        <f t="shared" si="381"/>
        <v>0</v>
      </c>
      <c r="BQ616" s="8">
        <f t="shared" si="382"/>
        <v>0</v>
      </c>
      <c r="BR616" s="8">
        <f>IFERROR(ROUNDDOWN(BF616*BN616/(BK616+BL616+BM616+BN),0),0)</f>
        <v>0</v>
      </c>
      <c r="BS616" s="8" t="str">
        <f t="shared" si="383"/>
        <v>11361-KWN-901</v>
      </c>
      <c r="BT616" s="8">
        <f>SUMIF(FR_HITUNG_MINMAX!A:A,ORDER!A616,FR_HITUNG_MINMAX!AS:AS)</f>
        <v>1</v>
      </c>
      <c r="BU616" s="8">
        <f t="shared" si="399"/>
        <v>0</v>
      </c>
      <c r="BV616" s="8" t="str">
        <f t="shared" si="384"/>
        <v>-</v>
      </c>
      <c r="BW616" s="8" t="e">
        <f>VLOOKUP(A616,'STOK PESALAKAN'!A:F,6,0)</f>
        <v>#N/A</v>
      </c>
    </row>
    <row r="617" spans="1:75" ht="15" customHeight="1">
      <c r="A617" s="41" t="s">
        <v>1730</v>
      </c>
      <c r="B617" s="99">
        <f>IFERROR(IFERROR(VLOOKUP(A617,'STOK PACUL'!C:H,6,0),VLOOKUP(A617,'KATEGORI PACUL'!A:C,3,0)),0)</f>
        <v>0</v>
      </c>
      <c r="C617" s="8">
        <f>IFERROR(VLOOKUP(A617,'KATEGORI PACUL'!A:D,4,0),0)</f>
        <v>0</v>
      </c>
      <c r="D617" s="99">
        <f>IFERROR(IFERROR(VLOOKUP(A617,'STOK PESALAKAN'!C:H,6,0),VLOOKUP(A617,'KATEGORI PESALAKAN'!A:C,3,0)),0)</f>
        <v>0</v>
      </c>
      <c r="E617" s="8">
        <f>IFERROR(VLOOKUP(A617,'KATEGORI PESALAKAN'!A:D,4,0),0)</f>
        <v>0</v>
      </c>
      <c r="F617" s="99">
        <f>IFERROR(IFERROR(VLOOKUP(A617,'STOK CIKDITIRO'!C:H,6,0),VLOOKUP(A617,'KATEGORI CIKDITIRO'!A:C,3,0)),0)</f>
        <v>0</v>
      </c>
      <c r="G617" s="8">
        <f>IFERROR(VLOOKUP(A617,'KATEGORI CIKDITIRO'!A:D,4,0),0)</f>
        <v>0</v>
      </c>
      <c r="H617" s="99">
        <f>IFERROR(IFERROR(VLOOKUP(A617,'STOK TRAYEMAN'!C:H,6,0),VLOOKUP(A617,'KATEGORI TRAYEMAN'!A:C,3,0)),0)</f>
        <v>0</v>
      </c>
      <c r="I617" s="8">
        <f>IFERROR(VLOOKUP(A617,'KATEGORI TRAYEMAN'!A:D,4,0),0)</f>
        <v>0</v>
      </c>
      <c r="J617" s="8" t="str">
        <f>IFERROR(VLOOKUP(A617,'NOSTOK PACUL'!A:C,3,0),IFERROR(IF(VLOOKUP(A617,'STOK PACUL'!A:B,2,0)="NOSTOK","E",VLOOKUP(A617,'KATEGORI PACUL'!A:B,2,0)),"E"))</f>
        <v>E</v>
      </c>
      <c r="K617" s="8" t="str">
        <f>IFERROR(VLOOKUP(A617,'NOSTOK PESALAKAN'!A:C,3,0),IFERROR(IF(VLOOKUP(A617,'STOK PESALAKAN'!A:B,2,0)="NOSTOK","E",VLOOKUP(A617,'KATEGORI PESALAKAN'!A:B,2,0)),"E"))</f>
        <v>E</v>
      </c>
      <c r="L617" s="8" t="str">
        <f>IFERROR(VLOOKUP(A617,'NOSTOK CIKDITIRO'!A:C,3,0),IFERROR(IF(VLOOKUP(A617,'STOK CIKDITIRO'!A:B,2,0)="NOSTOK","E",VLOOKUP(A617,'KATEGORI CIKDITIRO'!A:B,2,0)),"E"))</f>
        <v>E</v>
      </c>
      <c r="M617" s="8" t="str">
        <f>IFERROR(VLOOKUP(A617,'NOSTOK TRAYEMAN'!A:C,3,0),IFERROR(IF(VLOOKUP(A617,'STOK TRAYEMAN'!A:B,2,0)="NOSTOK","E",VLOOKUP(A617,'KATEGORI TRAYEMAN'!A:B,2,0)),"E"))</f>
        <v>E</v>
      </c>
      <c r="N617" s="8" t="str">
        <f>IFERROR(VLOOKUP(A617,FR_HITUNG_MINMAX!A:B,2,0),0)</f>
        <v>SELANG RADIATOR 4 ARAH H.VARIO 125 ESP/150/PCX ORI</v>
      </c>
      <c r="O617" s="8" t="str">
        <f>IFERROR(VLOOKUP(A617,FR_HITUNG_MINMAX!A:D,4,0),0)</f>
        <v>ORISIN</v>
      </c>
      <c r="P617" s="8">
        <f>IFERROR(VLOOKUP(A617,FR_HITUNG_MINMAX!A:G,7,0),1)</f>
        <v>1</v>
      </c>
      <c r="Q617" s="11">
        <f>IFERROR(VLOOKUP(A617,FR_HITUNG_MINMAX!A:J,10,0),1)</f>
        <v>1</v>
      </c>
      <c r="R617" s="8">
        <f>IFERROR(VLOOKUP(A617,FR_HITUNG_MINMAX!A:K,11,0),1)</f>
        <v>1</v>
      </c>
      <c r="S617" s="12">
        <f>IFERROR(VLOOKUP(A617,FR_HITUNG_MINMAX!A:F,6,0),0)</f>
        <v>45000</v>
      </c>
      <c r="T617" s="8">
        <f t="shared" si="385"/>
        <v>0</v>
      </c>
      <c r="U617" s="8">
        <f t="shared" si="360"/>
        <v>0</v>
      </c>
      <c r="V617" s="8">
        <f t="shared" si="361"/>
        <v>0</v>
      </c>
      <c r="W617" s="8">
        <f t="shared" si="386"/>
        <v>0</v>
      </c>
      <c r="X617" s="8">
        <f t="shared" si="387"/>
        <v>0</v>
      </c>
      <c r="Y617" s="16"/>
      <c r="Z617" s="15">
        <f t="shared" si="362"/>
        <v>0</v>
      </c>
      <c r="AA617" s="8">
        <f t="shared" si="388"/>
        <v>0</v>
      </c>
      <c r="AB617" s="16"/>
      <c r="AC617" s="15">
        <f t="shared" si="363"/>
        <v>0</v>
      </c>
      <c r="AD617" s="8">
        <f t="shared" si="364"/>
        <v>0</v>
      </c>
      <c r="AE617" s="16"/>
      <c r="AF617" s="15">
        <f t="shared" si="365"/>
        <v>0</v>
      </c>
      <c r="AG617" s="15">
        <f t="shared" si="389"/>
        <v>0</v>
      </c>
      <c r="AH617" s="16"/>
      <c r="AI617" s="15">
        <f t="shared" si="390"/>
        <v>0</v>
      </c>
      <c r="AJ617" s="8">
        <f t="shared" si="391"/>
        <v>0</v>
      </c>
      <c r="AK617" s="8">
        <f t="shared" si="366"/>
        <v>0</v>
      </c>
      <c r="AL617" s="8">
        <f t="shared" si="367"/>
        <v>0</v>
      </c>
      <c r="AM617" s="8">
        <f t="shared" si="392"/>
        <v>0</v>
      </c>
      <c r="AN617" s="8">
        <f t="shared" si="393"/>
        <v>0</v>
      </c>
      <c r="AO617" s="8">
        <f>IFERROR(VLOOKUP(A617,PERSAMAAN!B:D,3,0),AN617)</f>
        <v>0</v>
      </c>
      <c r="AP617" s="1"/>
      <c r="AQ617" s="8">
        <f t="shared" si="368"/>
        <v>0</v>
      </c>
      <c r="AR617" s="8" t="str">
        <f>IF(AQ617=0,"-",VLOOKUP(A617,FR_HITUNG_MINMAX!A:H,8,0))</f>
        <v>-</v>
      </c>
      <c r="AS617" s="1"/>
      <c r="AT617" s="8" t="str">
        <f t="shared" si="369"/>
        <v>-</v>
      </c>
      <c r="AU617" s="12">
        <f t="shared" si="370"/>
        <v>0</v>
      </c>
      <c r="AV617" s="12">
        <f t="shared" si="371"/>
        <v>0</v>
      </c>
      <c r="AW617" s="8">
        <f t="shared" si="394"/>
        <v>0</v>
      </c>
      <c r="AX617" s="1"/>
      <c r="AY617" s="8">
        <f t="shared" si="372"/>
        <v>0</v>
      </c>
      <c r="AZ617" s="8" t="str">
        <f>IF(AY617=0,"-",VLOOKUP(A617,FR_HITUNG_MINMAX!A:I,9,0))</f>
        <v>-</v>
      </c>
      <c r="BB617" s="8" t="str">
        <f t="shared" si="373"/>
        <v>-</v>
      </c>
      <c r="BC617" s="12">
        <f t="shared" si="374"/>
        <v>0</v>
      </c>
      <c r="BD617" s="12">
        <f t="shared" si="375"/>
        <v>0</v>
      </c>
      <c r="BE617" s="16"/>
      <c r="BF617" s="8">
        <f>SUMIF('REALISASI ORDER'!C:C,A617,'REALISASI ORDER'!E:E)</f>
        <v>0</v>
      </c>
      <c r="BG617" s="8">
        <f t="shared" si="395"/>
        <v>0</v>
      </c>
      <c r="BH617" s="8">
        <f t="shared" si="376"/>
        <v>0</v>
      </c>
      <c r="BI617" s="8">
        <f t="shared" si="377"/>
        <v>0</v>
      </c>
      <c r="BJ617" s="8">
        <f t="shared" si="396"/>
        <v>0</v>
      </c>
      <c r="BK617" s="33">
        <f t="shared" si="397"/>
        <v>0</v>
      </c>
      <c r="BL617" s="33">
        <f t="shared" si="378"/>
        <v>0</v>
      </c>
      <c r="BM617" s="33">
        <f t="shared" si="379"/>
        <v>0</v>
      </c>
      <c r="BN617" s="33">
        <f t="shared" si="398"/>
        <v>0</v>
      </c>
      <c r="BO617" s="8">
        <f t="shared" si="380"/>
        <v>0</v>
      </c>
      <c r="BP617" s="8">
        <f t="shared" si="381"/>
        <v>0</v>
      </c>
      <c r="BQ617" s="8">
        <f t="shared" si="382"/>
        <v>0</v>
      </c>
      <c r="BR617" s="8">
        <f>IFERROR(ROUNDDOWN(BF617*BN617/(BK617+BL617+BM617+BN),0),0)</f>
        <v>0</v>
      </c>
      <c r="BS617" s="8" t="str">
        <f t="shared" si="383"/>
        <v>12206-K97-N00</v>
      </c>
      <c r="BT617" s="8">
        <f>SUMIF(FR_HITUNG_MINMAX!A:A,ORDER!A617,FR_HITUNG_MINMAX!AS:AS)</f>
        <v>0</v>
      </c>
      <c r="BU617" s="8">
        <f t="shared" si="399"/>
        <v>0</v>
      </c>
      <c r="BV617" s="8" t="str">
        <f t="shared" si="384"/>
        <v>-</v>
      </c>
      <c r="BW617" s="8" t="str">
        <f>VLOOKUP(A617,'STOK PESALAKAN'!A:F,6,0)</f>
        <v/>
      </c>
    </row>
    <row r="618" spans="1:75" ht="15" customHeight="1">
      <c r="A618" s="41" t="s">
        <v>1737</v>
      </c>
      <c r="B618" s="99">
        <f>IFERROR(IFERROR(VLOOKUP(A618,'STOK PACUL'!C:H,6,0),VLOOKUP(A618,'KATEGORI PACUL'!A:C,3,0)),0)</f>
        <v>0</v>
      </c>
      <c r="C618" s="8">
        <f>IFERROR(VLOOKUP(A618,'KATEGORI PACUL'!A:D,4,0),0)</f>
        <v>1</v>
      </c>
      <c r="D618" s="99">
        <f>IFERROR(IFERROR(VLOOKUP(A618,'STOK PESALAKAN'!C:H,6,0),VLOOKUP(A618,'KATEGORI PESALAKAN'!A:C,3,0)),0)</f>
        <v>0</v>
      </c>
      <c r="E618" s="8">
        <f>IFERROR(VLOOKUP(A618,'KATEGORI PESALAKAN'!A:D,4,0),0)</f>
        <v>0</v>
      </c>
      <c r="F618" s="99">
        <f>IFERROR(IFERROR(VLOOKUP(A618,'STOK CIKDITIRO'!C:H,6,0),VLOOKUP(A618,'KATEGORI CIKDITIRO'!A:C,3,0)),0)</f>
        <v>0</v>
      </c>
      <c r="G618" s="8">
        <f>IFERROR(VLOOKUP(A618,'KATEGORI CIKDITIRO'!A:D,4,0),0)</f>
        <v>0</v>
      </c>
      <c r="H618" s="99">
        <f>IFERROR(IFERROR(VLOOKUP(A618,'STOK TRAYEMAN'!C:H,6,0),VLOOKUP(A618,'KATEGORI TRAYEMAN'!A:C,3,0)),0)</f>
        <v>0</v>
      </c>
      <c r="I618" s="8">
        <f>IFERROR(VLOOKUP(A618,'KATEGORI TRAYEMAN'!A:D,4,0),0)</f>
        <v>0</v>
      </c>
      <c r="J618" s="8" t="str">
        <f>IFERROR(VLOOKUP(A618,'NOSTOK PACUL'!A:C,3,0),IFERROR(IF(VLOOKUP(A618,'STOK PACUL'!A:B,2,0)="NOSTOK","E",VLOOKUP(A618,'KATEGORI PACUL'!A:B,2,0)),"E"))</f>
        <v>D</v>
      </c>
      <c r="K618" s="8" t="str">
        <f>IFERROR(VLOOKUP(A618,'NOSTOK PESALAKAN'!A:C,3,0),IFERROR(IF(VLOOKUP(A618,'STOK PESALAKAN'!A:B,2,0)="NOSTOK","E",VLOOKUP(A618,'KATEGORI PESALAKAN'!A:B,2,0)),"E"))</f>
        <v>E</v>
      </c>
      <c r="L618" s="8" t="str">
        <f>IFERROR(VLOOKUP(A618,'NOSTOK CIKDITIRO'!A:C,3,0),IFERROR(IF(VLOOKUP(A618,'STOK CIKDITIRO'!A:B,2,0)="NOSTOK","E",VLOOKUP(A618,'KATEGORI CIKDITIRO'!A:B,2,0)),"E"))</f>
        <v>E</v>
      </c>
      <c r="M618" s="8" t="str">
        <f>IFERROR(VLOOKUP(A618,'NOSTOK TRAYEMAN'!A:C,3,0),IFERROR(IF(VLOOKUP(A618,'STOK TRAYEMAN'!A:B,2,0)="NOSTOK","E",VLOOKUP(A618,'KATEGORI TRAYEMAN'!A:B,2,0)),"E"))</f>
        <v>E</v>
      </c>
      <c r="N618" s="8" t="str">
        <f>IFERROR(VLOOKUP(A618,FR_HITUNG_MINMAX!A:B,2,0),0)</f>
        <v>PISTON KIT (0.75)/ SEHER SET H.VARIO 125 ORI</v>
      </c>
      <c r="O618" s="8" t="str">
        <f>IFERROR(VLOOKUP(A618,FR_HITUNG_MINMAX!A:D,4,0),0)</f>
        <v>ORISIN</v>
      </c>
      <c r="P618" s="8">
        <f>IFERROR(VLOOKUP(A618,FR_HITUNG_MINMAX!A:G,7,0),1)</f>
        <v>1</v>
      </c>
      <c r="Q618" s="11">
        <f>IFERROR(VLOOKUP(A618,FR_HITUNG_MINMAX!A:J,10,0),1)</f>
        <v>1</v>
      </c>
      <c r="R618" s="8">
        <f>IFERROR(VLOOKUP(A618,FR_HITUNG_MINMAX!A:K,11,0),1)</f>
        <v>1</v>
      </c>
      <c r="S618" s="12">
        <f>IFERROR(VLOOKUP(A618,FR_HITUNG_MINMAX!A:F,6,0),0)</f>
        <v>124500</v>
      </c>
      <c r="T618" s="8">
        <f t="shared" si="385"/>
        <v>-1</v>
      </c>
      <c r="U618" s="8">
        <f t="shared" si="360"/>
        <v>0</v>
      </c>
      <c r="V618" s="8">
        <f t="shared" si="361"/>
        <v>0</v>
      </c>
      <c r="W618" s="8">
        <f t="shared" si="386"/>
        <v>0</v>
      </c>
      <c r="X618" s="8">
        <f t="shared" si="387"/>
        <v>0</v>
      </c>
      <c r="Y618" s="16"/>
      <c r="Z618" s="15">
        <f t="shared" si="362"/>
        <v>0</v>
      </c>
      <c r="AA618" s="8">
        <f t="shared" si="388"/>
        <v>0</v>
      </c>
      <c r="AB618" s="16"/>
      <c r="AC618" s="15">
        <f t="shared" si="363"/>
        <v>0</v>
      </c>
      <c r="AD618" s="8">
        <f t="shared" si="364"/>
        <v>0</v>
      </c>
      <c r="AE618" s="16"/>
      <c r="AF618" s="15">
        <f t="shared" si="365"/>
        <v>0</v>
      </c>
      <c r="AG618" s="15">
        <f t="shared" si="389"/>
        <v>0</v>
      </c>
      <c r="AH618" s="16"/>
      <c r="AI618" s="15">
        <f t="shared" si="390"/>
        <v>0</v>
      </c>
      <c r="AJ618" s="8">
        <f t="shared" si="391"/>
        <v>1</v>
      </c>
      <c r="AK618" s="8">
        <f t="shared" si="366"/>
        <v>0</v>
      </c>
      <c r="AL618" s="8">
        <f t="shared" si="367"/>
        <v>0</v>
      </c>
      <c r="AM618" s="8">
        <f t="shared" si="392"/>
        <v>0</v>
      </c>
      <c r="AN618" s="8">
        <f t="shared" si="393"/>
        <v>1</v>
      </c>
      <c r="AO618" s="8">
        <f>IFERROR(VLOOKUP(A618,PERSAMAAN!B:D,3,0),AN618)</f>
        <v>1</v>
      </c>
      <c r="AP618" s="1">
        <v>0</v>
      </c>
      <c r="AQ618" s="8">
        <f t="shared" si="368"/>
        <v>0</v>
      </c>
      <c r="AR618" s="8" t="str">
        <f>IF(AQ618=0,"-",VLOOKUP(A618,FR_HITUNG_MINMAX!A:H,8,0))</f>
        <v>-</v>
      </c>
      <c r="AS618" s="1"/>
      <c r="AT618" s="8" t="str">
        <f t="shared" si="369"/>
        <v>-</v>
      </c>
      <c r="AU618" s="12">
        <f t="shared" si="370"/>
        <v>0</v>
      </c>
      <c r="AV618" s="12">
        <f t="shared" si="371"/>
        <v>0</v>
      </c>
      <c r="AW618" s="8">
        <f t="shared" si="394"/>
        <v>1</v>
      </c>
      <c r="AX618" s="1"/>
      <c r="AY618" s="8">
        <f t="shared" si="372"/>
        <v>1</v>
      </c>
      <c r="AZ618" s="8" t="str">
        <f>IF(AY618=0,"-",VLOOKUP(A618,FR_HITUNG_MINMAX!A:I,9,0))</f>
        <v/>
      </c>
      <c r="BB618" s="8" t="str">
        <f t="shared" si="373"/>
        <v/>
      </c>
      <c r="BC618" s="12">
        <f t="shared" si="374"/>
        <v>124500</v>
      </c>
      <c r="BD618" s="12">
        <f t="shared" si="375"/>
        <v>21965380</v>
      </c>
      <c r="BE618" s="16"/>
      <c r="BF618" s="8">
        <f>SUMIF('REALISASI ORDER'!C:C,A618,'REALISASI ORDER'!E:E)</f>
        <v>0</v>
      </c>
      <c r="BG618" s="8">
        <f t="shared" si="395"/>
        <v>0</v>
      </c>
      <c r="BH618" s="8">
        <f t="shared" si="376"/>
        <v>0</v>
      </c>
      <c r="BI618" s="8">
        <f t="shared" si="377"/>
        <v>0</v>
      </c>
      <c r="BJ618" s="8">
        <f t="shared" si="396"/>
        <v>0</v>
      </c>
      <c r="BK618" s="33">
        <f t="shared" si="397"/>
        <v>0</v>
      </c>
      <c r="BL618" s="33">
        <f t="shared" si="378"/>
        <v>0</v>
      </c>
      <c r="BM618" s="33">
        <f t="shared" si="379"/>
        <v>0</v>
      </c>
      <c r="BN618" s="33">
        <f t="shared" si="398"/>
        <v>0</v>
      </c>
      <c r="BO618" s="8">
        <f t="shared" si="380"/>
        <v>0</v>
      </c>
      <c r="BP618" s="8">
        <f t="shared" si="381"/>
        <v>0</v>
      </c>
      <c r="BQ618" s="8">
        <f t="shared" si="382"/>
        <v>0</v>
      </c>
      <c r="BR618" s="8">
        <f>IFERROR(ROUNDDOWN(BF618*BN618/(BK618+BL618+BM618+BN),0),0)</f>
        <v>0</v>
      </c>
      <c r="BS618" s="8" t="str">
        <f t="shared" si="383"/>
        <v>131A4-KWN-902</v>
      </c>
      <c r="BT618" s="8">
        <f>SUMIF(FR_HITUNG_MINMAX!A:A,ORDER!A618,FR_HITUNG_MINMAX!AS:AS)</f>
        <v>1</v>
      </c>
      <c r="BU618" s="8">
        <f t="shared" si="399"/>
        <v>0</v>
      </c>
      <c r="BV618" s="8" t="str">
        <f t="shared" si="384"/>
        <v>-</v>
      </c>
      <c r="BW618" s="8" t="e">
        <f>VLOOKUP(A618,'STOK PESALAKAN'!A:F,6,0)</f>
        <v>#N/A</v>
      </c>
    </row>
    <row r="619" spans="1:75" ht="15" customHeight="1">
      <c r="A619" s="41" t="s">
        <v>1742</v>
      </c>
      <c r="B619" s="99">
        <f>IFERROR(IFERROR(VLOOKUP(A619,'STOK PACUL'!C:H,6,0),VLOOKUP(A619,'KATEGORI PACUL'!A:C,3,0)),0)</f>
        <v>0</v>
      </c>
      <c r="C619" s="8">
        <f>IFERROR(VLOOKUP(A619,'KATEGORI PACUL'!A:D,4,0),0)</f>
        <v>0</v>
      </c>
      <c r="D619" s="99">
        <f>IFERROR(IFERROR(VLOOKUP(A619,'STOK PESALAKAN'!C:H,6,0),VLOOKUP(A619,'KATEGORI PESALAKAN'!A:C,3,0)),0)</f>
        <v>0</v>
      </c>
      <c r="E619" s="8">
        <f>IFERROR(VLOOKUP(A619,'KATEGORI PESALAKAN'!A:D,4,0),0)</f>
        <v>0</v>
      </c>
      <c r="F619" s="99">
        <f>IFERROR(IFERROR(VLOOKUP(A619,'STOK CIKDITIRO'!C:H,6,0),VLOOKUP(A619,'KATEGORI CIKDITIRO'!A:C,3,0)),0)</f>
        <v>0</v>
      </c>
      <c r="G619" s="8">
        <f>IFERROR(VLOOKUP(A619,'KATEGORI CIKDITIRO'!A:D,4,0),0)</f>
        <v>0</v>
      </c>
      <c r="H619" s="99">
        <f>IFERROR(IFERROR(VLOOKUP(A619,'STOK TRAYEMAN'!C:H,6,0),VLOOKUP(A619,'KATEGORI TRAYEMAN'!A:C,3,0)),0)</f>
        <v>0</v>
      </c>
      <c r="I619" s="8">
        <f>IFERROR(VLOOKUP(A619,'KATEGORI TRAYEMAN'!A:D,4,0),0)</f>
        <v>0</v>
      </c>
      <c r="J619" s="8" t="str">
        <f>IFERROR(VLOOKUP(A619,'NOSTOK PACUL'!A:C,3,0),IFERROR(IF(VLOOKUP(A619,'STOK PACUL'!A:B,2,0)="NOSTOK","E",VLOOKUP(A619,'KATEGORI PACUL'!A:B,2,0)),"E"))</f>
        <v>E</v>
      </c>
      <c r="K619" s="8" t="str">
        <f>IFERROR(VLOOKUP(A619,'NOSTOK PESALAKAN'!A:C,3,0),IFERROR(IF(VLOOKUP(A619,'STOK PESALAKAN'!A:B,2,0)="NOSTOK","E",VLOOKUP(A619,'KATEGORI PESALAKAN'!A:B,2,0)),"E"))</f>
        <v>E</v>
      </c>
      <c r="L619" s="8" t="str">
        <f>IFERROR(VLOOKUP(A619,'NOSTOK CIKDITIRO'!A:C,3,0),IFERROR(IF(VLOOKUP(A619,'STOK CIKDITIRO'!A:B,2,0)="NOSTOK","E",VLOOKUP(A619,'KATEGORI CIKDITIRO'!A:B,2,0)),"E"))</f>
        <v>E</v>
      </c>
      <c r="M619" s="8" t="str">
        <f>IFERROR(VLOOKUP(A619,'NOSTOK TRAYEMAN'!A:C,3,0),IFERROR(IF(VLOOKUP(A619,'STOK TRAYEMAN'!A:B,2,0)="NOSTOK","E",VLOOKUP(A619,'KATEGORI TRAYEMAN'!A:B,2,0)),"E"))</f>
        <v>E</v>
      </c>
      <c r="N619" s="8" t="str">
        <f>IFERROR(VLOOKUP(A619,FR_HITUNG_MINMAX!A:B,2,0),0)</f>
        <v>COVER KNALPOT BEAT LED ORI</v>
      </c>
      <c r="O619" s="8" t="str">
        <f>IFERROR(VLOOKUP(A619,FR_HITUNG_MINMAX!A:D,4,0),0)</f>
        <v>ORISIN</v>
      </c>
      <c r="P619" s="8">
        <f>IFERROR(VLOOKUP(A619,FR_HITUNG_MINMAX!A:G,7,0),1)</f>
        <v>1</v>
      </c>
      <c r="Q619" s="11">
        <f>IFERROR(VLOOKUP(A619,FR_HITUNG_MINMAX!A:J,10,0),1)</f>
        <v>1</v>
      </c>
      <c r="R619" s="8">
        <f>IFERROR(VLOOKUP(A619,FR_HITUNG_MINMAX!A:K,11,0),1)</f>
        <v>1</v>
      </c>
      <c r="S619" s="12">
        <f>IFERROR(VLOOKUP(A619,FR_HITUNG_MINMAX!A:F,6,0),0)</f>
        <v>40500</v>
      </c>
      <c r="T619" s="8">
        <f t="shared" si="385"/>
        <v>0</v>
      </c>
      <c r="U619" s="8">
        <f t="shared" si="360"/>
        <v>0</v>
      </c>
      <c r="V619" s="8">
        <f t="shared" si="361"/>
        <v>0</v>
      </c>
      <c r="W619" s="8">
        <f t="shared" si="386"/>
        <v>0</v>
      </c>
      <c r="X619" s="8">
        <f t="shared" si="387"/>
        <v>0</v>
      </c>
      <c r="Y619" s="16"/>
      <c r="Z619" s="15">
        <f t="shared" si="362"/>
        <v>0</v>
      </c>
      <c r="AA619" s="8">
        <f t="shared" si="388"/>
        <v>0</v>
      </c>
      <c r="AB619" s="16"/>
      <c r="AC619" s="15">
        <f t="shared" si="363"/>
        <v>0</v>
      </c>
      <c r="AD619" s="8">
        <f t="shared" si="364"/>
        <v>0</v>
      </c>
      <c r="AE619" s="16"/>
      <c r="AF619" s="15">
        <f t="shared" si="365"/>
        <v>0</v>
      </c>
      <c r="AG619" s="15">
        <f t="shared" si="389"/>
        <v>0</v>
      </c>
      <c r="AH619" s="16"/>
      <c r="AI619" s="15">
        <f t="shared" si="390"/>
        <v>0</v>
      </c>
      <c r="AJ619" s="8">
        <f t="shared" si="391"/>
        <v>0</v>
      </c>
      <c r="AK619" s="8">
        <f t="shared" si="366"/>
        <v>0</v>
      </c>
      <c r="AL619" s="8">
        <f t="shared" si="367"/>
        <v>0</v>
      </c>
      <c r="AM619" s="8">
        <f t="shared" si="392"/>
        <v>0</v>
      </c>
      <c r="AN619" s="8">
        <f t="shared" si="393"/>
        <v>0</v>
      </c>
      <c r="AO619" s="8">
        <f>IFERROR(VLOOKUP(A619,PERSAMAAN!B:D,3,0),AN619)</f>
        <v>0</v>
      </c>
      <c r="AP619" s="1"/>
      <c r="AQ619" s="8">
        <f t="shared" si="368"/>
        <v>0</v>
      </c>
      <c r="AR619" s="8" t="str">
        <f>IF(AQ619=0,"-",VLOOKUP(A619,FR_HITUNG_MINMAX!A:H,8,0))</f>
        <v>-</v>
      </c>
      <c r="AS619" s="1"/>
      <c r="AT619" s="8" t="str">
        <f t="shared" si="369"/>
        <v>-</v>
      </c>
      <c r="AU619" s="12">
        <f t="shared" si="370"/>
        <v>0</v>
      </c>
      <c r="AV619" s="12">
        <f t="shared" si="371"/>
        <v>0</v>
      </c>
      <c r="AW619" s="8">
        <f t="shared" si="394"/>
        <v>0</v>
      </c>
      <c r="AX619" s="1"/>
      <c r="AY619" s="8">
        <f t="shared" si="372"/>
        <v>0</v>
      </c>
      <c r="AZ619" s="8" t="str">
        <f>IF(AY619=0,"-",VLOOKUP(A619,FR_HITUNG_MINMAX!A:I,9,0))</f>
        <v>-</v>
      </c>
      <c r="BB619" s="8" t="str">
        <f t="shared" si="373"/>
        <v>-</v>
      </c>
      <c r="BC619" s="12">
        <f t="shared" si="374"/>
        <v>0</v>
      </c>
      <c r="BD619" s="12">
        <f t="shared" si="375"/>
        <v>0</v>
      </c>
      <c r="BE619" s="16"/>
      <c r="BF619" s="8">
        <f>SUMIF('REALISASI ORDER'!C:C,A619,'REALISASI ORDER'!E:E)</f>
        <v>0</v>
      </c>
      <c r="BG619" s="8">
        <f t="shared" si="395"/>
        <v>0</v>
      </c>
      <c r="BH619" s="8">
        <f t="shared" si="376"/>
        <v>0</v>
      </c>
      <c r="BI619" s="8">
        <f t="shared" si="377"/>
        <v>0</v>
      </c>
      <c r="BJ619" s="8">
        <f t="shared" si="396"/>
        <v>0</v>
      </c>
      <c r="BK619" s="33">
        <f t="shared" si="397"/>
        <v>0</v>
      </c>
      <c r="BL619" s="33">
        <f t="shared" si="378"/>
        <v>0</v>
      </c>
      <c r="BM619" s="33">
        <f t="shared" si="379"/>
        <v>0</v>
      </c>
      <c r="BN619" s="33">
        <f t="shared" si="398"/>
        <v>0</v>
      </c>
      <c r="BO619" s="8">
        <f t="shared" si="380"/>
        <v>0</v>
      </c>
      <c r="BP619" s="8">
        <f t="shared" si="381"/>
        <v>0</v>
      </c>
      <c r="BQ619" s="8">
        <f t="shared" si="382"/>
        <v>0</v>
      </c>
      <c r="BR619" s="8">
        <f>IFERROR(ROUNDDOWN(BF619*BN619/(BK619+BL619+BM619+BN),0),0)</f>
        <v>0</v>
      </c>
      <c r="BS619" s="8" t="str">
        <f t="shared" si="383"/>
        <v>18318-K1A-N00</v>
      </c>
      <c r="BT619" s="8">
        <f>SUMIF(FR_HITUNG_MINMAX!A:A,ORDER!A619,FR_HITUNG_MINMAX!AS:AS)</f>
        <v>0</v>
      </c>
      <c r="BU619" s="8">
        <f t="shared" si="399"/>
        <v>0</v>
      </c>
      <c r="BV619" s="8" t="str">
        <f t="shared" si="384"/>
        <v>-</v>
      </c>
      <c r="BW619" s="8" t="e">
        <f>VLOOKUP(A619,'STOK PESALAKAN'!A:F,6,0)</f>
        <v>#N/A</v>
      </c>
    </row>
    <row r="620" spans="1:75" ht="15" customHeight="1">
      <c r="A620" s="41" t="s">
        <v>1747</v>
      </c>
      <c r="B620" s="99">
        <f>IFERROR(IFERROR(VLOOKUP(A620,'STOK PACUL'!C:H,6,0),VLOOKUP(A620,'KATEGORI PACUL'!A:C,3,0)),0)</f>
        <v>0</v>
      </c>
      <c r="C620" s="8">
        <f>IFERROR(VLOOKUP(A620,'KATEGORI PACUL'!A:D,4,0),0)</f>
        <v>2</v>
      </c>
      <c r="D620" s="99">
        <f>IFERROR(IFERROR(VLOOKUP(A620,'STOK PESALAKAN'!C:H,6,0),VLOOKUP(A620,'KATEGORI PESALAKAN'!A:C,3,0)),0)</f>
        <v>0</v>
      </c>
      <c r="E620" s="8">
        <f>IFERROR(VLOOKUP(A620,'KATEGORI PESALAKAN'!A:D,4,0),0)</f>
        <v>0</v>
      </c>
      <c r="F620" s="99">
        <f>IFERROR(IFERROR(VLOOKUP(A620,'STOK CIKDITIRO'!C:H,6,0),VLOOKUP(A620,'KATEGORI CIKDITIRO'!A:C,3,0)),0)</f>
        <v>0</v>
      </c>
      <c r="G620" s="8">
        <f>IFERROR(VLOOKUP(A620,'KATEGORI CIKDITIRO'!A:D,4,0),0)</f>
        <v>0</v>
      </c>
      <c r="H620" s="99">
        <f>IFERROR(IFERROR(VLOOKUP(A620,'STOK TRAYEMAN'!C:H,6,0),VLOOKUP(A620,'KATEGORI TRAYEMAN'!A:C,3,0)),0)</f>
        <v>0</v>
      </c>
      <c r="I620" s="8">
        <f>IFERROR(VLOOKUP(A620,'KATEGORI TRAYEMAN'!A:D,4,0),0)</f>
        <v>0</v>
      </c>
      <c r="J620" s="8" t="str">
        <f>IFERROR(VLOOKUP(A620,'NOSTOK PACUL'!A:C,3,0),IFERROR(IF(VLOOKUP(A620,'STOK PACUL'!A:B,2,0)="NOSTOK","E",VLOOKUP(A620,'KATEGORI PACUL'!A:B,2,0)),"E"))</f>
        <v>C</v>
      </c>
      <c r="K620" s="8" t="str">
        <f>IFERROR(VLOOKUP(A620,'NOSTOK PESALAKAN'!A:C,3,0),IFERROR(IF(VLOOKUP(A620,'STOK PESALAKAN'!A:B,2,0)="NOSTOK","E",VLOOKUP(A620,'KATEGORI PESALAKAN'!A:B,2,0)),"E"))</f>
        <v>E</v>
      </c>
      <c r="L620" s="8" t="str">
        <f>IFERROR(VLOOKUP(A620,'NOSTOK CIKDITIRO'!A:C,3,0),IFERROR(IF(VLOOKUP(A620,'STOK CIKDITIRO'!A:B,2,0)="NOSTOK","E",VLOOKUP(A620,'KATEGORI CIKDITIRO'!A:B,2,0)),"E"))</f>
        <v>E</v>
      </c>
      <c r="M620" s="8" t="str">
        <f>IFERROR(VLOOKUP(A620,'NOSTOK TRAYEMAN'!A:C,3,0),IFERROR(IF(VLOOKUP(A620,'STOK TRAYEMAN'!A:B,2,0)="NOSTOK","E",VLOOKUP(A620,'KATEGORI TRAYEMAN'!A:B,2,0)),"E"))</f>
        <v>E</v>
      </c>
      <c r="N620" s="8" t="str">
        <f>IFERROR(VLOOKUP(A620,FR_HITUNG_MINMAX!A:B,2,0),0)</f>
        <v>KIPAS POMPA RADIATOR Y.VIXION ORI</v>
      </c>
      <c r="O620" s="8" t="str">
        <f>IFERROR(VLOOKUP(A620,FR_HITUNG_MINMAX!A:D,4,0),0)</f>
        <v>ORISIN</v>
      </c>
      <c r="P620" s="8">
        <f>IFERROR(VLOOKUP(A620,FR_HITUNG_MINMAX!A:G,7,0),1)</f>
        <v>1</v>
      </c>
      <c r="Q620" s="11">
        <f>IFERROR(VLOOKUP(A620,FR_HITUNG_MINMAX!A:J,10,0),1)</f>
        <v>1</v>
      </c>
      <c r="R620" s="8">
        <f>IFERROR(VLOOKUP(A620,FR_HITUNG_MINMAX!A:K,11,0),1)</f>
        <v>1</v>
      </c>
      <c r="S620" s="12">
        <f>IFERROR(VLOOKUP(A620,FR_HITUNG_MINMAX!A:F,6,0),0)</f>
        <v>65000</v>
      </c>
      <c r="T620" s="8">
        <f t="shared" si="385"/>
        <v>-2</v>
      </c>
      <c r="U620" s="8">
        <f t="shared" si="360"/>
        <v>0</v>
      </c>
      <c r="V620" s="8">
        <f t="shared" si="361"/>
        <v>0</v>
      </c>
      <c r="W620" s="8">
        <f t="shared" si="386"/>
        <v>0</v>
      </c>
      <c r="X620" s="8">
        <f t="shared" si="387"/>
        <v>0</v>
      </c>
      <c r="Y620" s="16"/>
      <c r="Z620" s="15">
        <f t="shared" si="362"/>
        <v>0</v>
      </c>
      <c r="AA620" s="8">
        <f t="shared" si="388"/>
        <v>0</v>
      </c>
      <c r="AB620" s="16"/>
      <c r="AC620" s="15">
        <f t="shared" si="363"/>
        <v>0</v>
      </c>
      <c r="AD620" s="8">
        <f t="shared" si="364"/>
        <v>0</v>
      </c>
      <c r="AE620" s="16"/>
      <c r="AF620" s="15">
        <f t="shared" si="365"/>
        <v>0</v>
      </c>
      <c r="AG620" s="15">
        <f t="shared" si="389"/>
        <v>0</v>
      </c>
      <c r="AH620" s="16"/>
      <c r="AI620" s="15">
        <f t="shared" si="390"/>
        <v>0</v>
      </c>
      <c r="AJ620" s="8">
        <f t="shared" si="391"/>
        <v>2</v>
      </c>
      <c r="AK620" s="8">
        <f t="shared" si="366"/>
        <v>0</v>
      </c>
      <c r="AL620" s="8">
        <f t="shared" si="367"/>
        <v>0</v>
      </c>
      <c r="AM620" s="8">
        <f t="shared" si="392"/>
        <v>0</v>
      </c>
      <c r="AN620" s="8">
        <f t="shared" si="393"/>
        <v>2</v>
      </c>
      <c r="AO620" s="8">
        <f>IFERROR(VLOOKUP(A620,PERSAMAAN!B:D,3,0),AN620)</f>
        <v>2</v>
      </c>
      <c r="AP620" s="1">
        <v>0</v>
      </c>
      <c r="AQ620" s="8">
        <f t="shared" si="368"/>
        <v>0</v>
      </c>
      <c r="AR620" s="8" t="str">
        <f>IF(AQ620=0,"-",VLOOKUP(A620,FR_HITUNG_MINMAX!A:H,8,0))</f>
        <v>-</v>
      </c>
      <c r="AS620" s="1"/>
      <c r="AT620" s="8" t="str">
        <f t="shared" si="369"/>
        <v>-</v>
      </c>
      <c r="AU620" s="12">
        <f t="shared" si="370"/>
        <v>0</v>
      </c>
      <c r="AV620" s="12">
        <f t="shared" si="371"/>
        <v>0</v>
      </c>
      <c r="AW620" s="8">
        <f t="shared" si="394"/>
        <v>2</v>
      </c>
      <c r="AX620" s="1"/>
      <c r="AY620" s="8">
        <f t="shared" si="372"/>
        <v>2</v>
      </c>
      <c r="AZ620" s="8" t="str">
        <f>IF(AY620=0,"-",VLOOKUP(A620,FR_HITUNG_MINMAX!A:I,9,0))</f>
        <v/>
      </c>
      <c r="BB620" s="8" t="str">
        <f t="shared" si="373"/>
        <v/>
      </c>
      <c r="BC620" s="12">
        <f t="shared" si="374"/>
        <v>130000</v>
      </c>
      <c r="BD620" s="12">
        <f t="shared" si="375"/>
        <v>21965380</v>
      </c>
      <c r="BE620" s="16"/>
      <c r="BF620" s="8">
        <f>SUMIF('REALISASI ORDER'!C:C,A620,'REALISASI ORDER'!E:E)</f>
        <v>0</v>
      </c>
      <c r="BG620" s="8">
        <f t="shared" si="395"/>
        <v>0</v>
      </c>
      <c r="BH620" s="8">
        <f t="shared" si="376"/>
        <v>0</v>
      </c>
      <c r="BI620" s="8">
        <f t="shared" si="377"/>
        <v>0</v>
      </c>
      <c r="BJ620" s="8">
        <f t="shared" si="396"/>
        <v>0</v>
      </c>
      <c r="BK620" s="33">
        <f t="shared" si="397"/>
        <v>0</v>
      </c>
      <c r="BL620" s="33">
        <f t="shared" si="378"/>
        <v>0</v>
      </c>
      <c r="BM620" s="33">
        <f t="shared" si="379"/>
        <v>0</v>
      </c>
      <c r="BN620" s="33">
        <f t="shared" si="398"/>
        <v>0</v>
      </c>
      <c r="BO620" s="8">
        <f t="shared" si="380"/>
        <v>0</v>
      </c>
      <c r="BP620" s="8">
        <f t="shared" si="381"/>
        <v>0</v>
      </c>
      <c r="BQ620" s="8">
        <f t="shared" si="382"/>
        <v>0</v>
      </c>
      <c r="BR620" s="8">
        <f>IFERROR(ROUNDDOWN(BF620*BN620/(BK620+BL620+BM620+BN),0),0)</f>
        <v>0</v>
      </c>
      <c r="BS620" s="8" t="str">
        <f t="shared" si="383"/>
        <v>1S7-E2450-01</v>
      </c>
      <c r="BT620" s="8">
        <f>SUMIF(FR_HITUNG_MINMAX!A:A,ORDER!A620,FR_HITUNG_MINMAX!AS:AS)</f>
        <v>1</v>
      </c>
      <c r="BU620" s="8">
        <f t="shared" si="399"/>
        <v>0</v>
      </c>
      <c r="BV620" s="8" t="str">
        <f t="shared" si="384"/>
        <v>-</v>
      </c>
      <c r="BW620" s="8" t="e">
        <f>VLOOKUP(A620,'STOK PESALAKAN'!A:F,6,0)</f>
        <v>#N/A</v>
      </c>
    </row>
    <row r="621" spans="1:75" ht="15" customHeight="1">
      <c r="A621" s="41" t="s">
        <v>1749</v>
      </c>
      <c r="B621" s="99">
        <f>IFERROR(IFERROR(VLOOKUP(A621,'STOK PACUL'!C:H,6,0),VLOOKUP(A621,'KATEGORI PACUL'!A:C,3,0)),0)</f>
        <v>0</v>
      </c>
      <c r="C621" s="8">
        <f>IFERROR(VLOOKUP(A621,'KATEGORI PACUL'!A:D,4,0),0)</f>
        <v>0</v>
      </c>
      <c r="D621" s="99">
        <f>IFERROR(IFERROR(VLOOKUP(A621,'STOK PESALAKAN'!C:H,6,0),VLOOKUP(A621,'KATEGORI PESALAKAN'!A:C,3,0)),0)</f>
        <v>0</v>
      </c>
      <c r="E621" s="8">
        <f>IFERROR(VLOOKUP(A621,'KATEGORI PESALAKAN'!A:D,4,0),0)</f>
        <v>0</v>
      </c>
      <c r="F621" s="99">
        <f>IFERROR(IFERROR(VLOOKUP(A621,'STOK CIKDITIRO'!C:H,6,0),VLOOKUP(A621,'KATEGORI CIKDITIRO'!A:C,3,0)),0)</f>
        <v>0</v>
      </c>
      <c r="G621" s="8">
        <f>IFERROR(VLOOKUP(A621,'KATEGORI CIKDITIRO'!A:D,4,0),0)</f>
        <v>0</v>
      </c>
      <c r="H621" s="99">
        <f>IFERROR(IFERROR(VLOOKUP(A621,'STOK TRAYEMAN'!C:H,6,0),VLOOKUP(A621,'KATEGORI TRAYEMAN'!A:C,3,0)),0)</f>
        <v>0</v>
      </c>
      <c r="I621" s="8">
        <f>IFERROR(VLOOKUP(A621,'KATEGORI TRAYEMAN'!A:D,4,0),0)</f>
        <v>0</v>
      </c>
      <c r="J621" s="8" t="str">
        <f>IFERROR(VLOOKUP(A621,'NOSTOK PACUL'!A:C,3,0),IFERROR(IF(VLOOKUP(A621,'STOK PACUL'!A:B,2,0)="NOSTOK","E",VLOOKUP(A621,'KATEGORI PACUL'!A:B,2,0)),"E"))</f>
        <v>E</v>
      </c>
      <c r="K621" s="8" t="str">
        <f>IFERROR(VLOOKUP(A621,'NOSTOK PESALAKAN'!A:C,3,0),IFERROR(IF(VLOOKUP(A621,'STOK PESALAKAN'!A:B,2,0)="NOSTOK","E",VLOOKUP(A621,'KATEGORI PESALAKAN'!A:B,2,0)),"E"))</f>
        <v>E</v>
      </c>
      <c r="L621" s="8" t="str">
        <f>IFERROR(VLOOKUP(A621,'NOSTOK CIKDITIRO'!A:C,3,0),IFERROR(IF(VLOOKUP(A621,'STOK CIKDITIRO'!A:B,2,0)="NOSTOK","E",VLOOKUP(A621,'KATEGORI CIKDITIRO'!A:B,2,0)),"E"))</f>
        <v>E</v>
      </c>
      <c r="M621" s="8" t="str">
        <f>IFERROR(VLOOKUP(A621,'NOSTOK TRAYEMAN'!A:C,3,0),IFERROR(IF(VLOOKUP(A621,'STOK TRAYEMAN'!A:B,2,0)="NOSTOK","E",VLOOKUP(A621,'KATEGORI TRAYEMAN'!A:B,2,0)),"E"))</f>
        <v>E</v>
      </c>
      <c r="N621" s="8" t="str">
        <f>IFERROR(VLOOKUP(A621,FR_HITUNG_MINMAX!A:B,2,0),0)</f>
        <v>RUMAH OTOM. KOPLING GANDA H.BEAT LED NEW ORI</v>
      </c>
      <c r="O621" s="8" t="str">
        <f>IFERROR(VLOOKUP(A621,FR_HITUNG_MINMAX!A:D,4,0),0)</f>
        <v>ORISIN</v>
      </c>
      <c r="P621" s="8">
        <f>IFERROR(VLOOKUP(A621,FR_HITUNG_MINMAX!A:G,7,0),1)</f>
        <v>1</v>
      </c>
      <c r="Q621" s="11">
        <f>IFERROR(VLOOKUP(A621,FR_HITUNG_MINMAX!A:J,10,0),1)</f>
        <v>1</v>
      </c>
      <c r="R621" s="8">
        <f>IFERROR(VLOOKUP(A621,FR_HITUNG_MINMAX!A:K,11,0),1)</f>
        <v>1</v>
      </c>
      <c r="S621" s="12">
        <f>IFERROR(VLOOKUP(A621,FR_HITUNG_MINMAX!A:F,6,0),0)</f>
        <v>110000</v>
      </c>
      <c r="T621" s="8">
        <f t="shared" si="385"/>
        <v>0</v>
      </c>
      <c r="U621" s="8">
        <f t="shared" si="360"/>
        <v>0</v>
      </c>
      <c r="V621" s="8">
        <f t="shared" si="361"/>
        <v>0</v>
      </c>
      <c r="W621" s="8">
        <f t="shared" si="386"/>
        <v>0</v>
      </c>
      <c r="X621" s="8">
        <f t="shared" si="387"/>
        <v>0</v>
      </c>
      <c r="Y621" s="16"/>
      <c r="Z621" s="15">
        <f t="shared" si="362"/>
        <v>0</v>
      </c>
      <c r="AA621" s="8">
        <f t="shared" si="388"/>
        <v>0</v>
      </c>
      <c r="AB621" s="16"/>
      <c r="AC621" s="15">
        <f t="shared" si="363"/>
        <v>0</v>
      </c>
      <c r="AD621" s="8">
        <f t="shared" si="364"/>
        <v>0</v>
      </c>
      <c r="AE621" s="16"/>
      <c r="AF621" s="15">
        <f t="shared" si="365"/>
        <v>0</v>
      </c>
      <c r="AG621" s="15">
        <f t="shared" si="389"/>
        <v>0</v>
      </c>
      <c r="AH621" s="16"/>
      <c r="AI621" s="15">
        <f t="shared" si="390"/>
        <v>0</v>
      </c>
      <c r="AJ621" s="8">
        <f t="shared" si="391"/>
        <v>0</v>
      </c>
      <c r="AK621" s="8">
        <f t="shared" si="366"/>
        <v>0</v>
      </c>
      <c r="AL621" s="8">
        <f t="shared" si="367"/>
        <v>0</v>
      </c>
      <c r="AM621" s="8">
        <f t="shared" si="392"/>
        <v>0</v>
      </c>
      <c r="AN621" s="8">
        <f t="shared" si="393"/>
        <v>0</v>
      </c>
      <c r="AO621" s="8">
        <f>IFERROR(VLOOKUP(A621,PERSAMAAN!B:D,3,0),AN621)</f>
        <v>0</v>
      </c>
      <c r="AP621" s="1"/>
      <c r="AQ621" s="8">
        <f t="shared" si="368"/>
        <v>0</v>
      </c>
      <c r="AR621" s="8" t="str">
        <f>IF(AQ621=0,"-",VLOOKUP(A621,FR_HITUNG_MINMAX!A:H,8,0))</f>
        <v>-</v>
      </c>
      <c r="AS621" s="1"/>
      <c r="AT621" s="8" t="str">
        <f t="shared" si="369"/>
        <v>-</v>
      </c>
      <c r="AU621" s="12">
        <f t="shared" si="370"/>
        <v>0</v>
      </c>
      <c r="AV621" s="12">
        <f t="shared" si="371"/>
        <v>0</v>
      </c>
      <c r="AW621" s="8">
        <f t="shared" si="394"/>
        <v>0</v>
      </c>
      <c r="AX621" s="1"/>
      <c r="AY621" s="8">
        <f t="shared" si="372"/>
        <v>0</v>
      </c>
      <c r="AZ621" s="8" t="str">
        <f>IF(AY621=0,"-",VLOOKUP(A621,FR_HITUNG_MINMAX!A:I,9,0))</f>
        <v>-</v>
      </c>
      <c r="BB621" s="8" t="str">
        <f t="shared" si="373"/>
        <v>-</v>
      </c>
      <c r="BC621" s="12">
        <f t="shared" si="374"/>
        <v>0</v>
      </c>
      <c r="BD621" s="12">
        <f t="shared" si="375"/>
        <v>0</v>
      </c>
      <c r="BE621" s="16"/>
      <c r="BF621" s="8">
        <f>SUMIF('REALISASI ORDER'!C:C,A621,'REALISASI ORDER'!E:E)</f>
        <v>0</v>
      </c>
      <c r="BG621" s="8">
        <f t="shared" si="395"/>
        <v>0</v>
      </c>
      <c r="BH621" s="8">
        <f t="shared" si="376"/>
        <v>0</v>
      </c>
      <c r="BI621" s="8">
        <f t="shared" si="377"/>
        <v>0</v>
      </c>
      <c r="BJ621" s="8">
        <f t="shared" si="396"/>
        <v>0</v>
      </c>
      <c r="BK621" s="33">
        <f t="shared" si="397"/>
        <v>0</v>
      </c>
      <c r="BL621" s="33">
        <f t="shared" si="378"/>
        <v>0</v>
      </c>
      <c r="BM621" s="33">
        <f t="shared" si="379"/>
        <v>0</v>
      </c>
      <c r="BN621" s="33">
        <f t="shared" si="398"/>
        <v>0</v>
      </c>
      <c r="BO621" s="8">
        <f t="shared" si="380"/>
        <v>0</v>
      </c>
      <c r="BP621" s="8">
        <f t="shared" si="381"/>
        <v>0</v>
      </c>
      <c r="BQ621" s="8">
        <f t="shared" si="382"/>
        <v>0</v>
      </c>
      <c r="BR621" s="8">
        <f>IFERROR(ROUNDDOWN(BF621*BN621/(BK621+BL621+BM621+BN),0),0)</f>
        <v>0</v>
      </c>
      <c r="BS621" s="8" t="str">
        <f t="shared" si="383"/>
        <v>22100-K1A-N11</v>
      </c>
      <c r="BT621" s="8">
        <f>SUMIF(FR_HITUNG_MINMAX!A:A,ORDER!A621,FR_HITUNG_MINMAX!AS:AS)</f>
        <v>0</v>
      </c>
      <c r="BU621" s="8">
        <f t="shared" si="399"/>
        <v>0</v>
      </c>
      <c r="BV621" s="8" t="str">
        <f t="shared" si="384"/>
        <v>-</v>
      </c>
      <c r="BW621" s="8" t="str">
        <f>VLOOKUP(A621,'STOK PESALAKAN'!A:F,6,0)</f>
        <v/>
      </c>
    </row>
    <row r="622" spans="1:75" ht="15" customHeight="1">
      <c r="A622" s="41" t="s">
        <v>1761</v>
      </c>
      <c r="B622" s="99">
        <f>IFERROR(IFERROR(VLOOKUP(A622,'STOK PACUL'!C:H,6,0),VLOOKUP(A622,'KATEGORI PACUL'!A:C,3,0)),0)</f>
        <v>0</v>
      </c>
      <c r="C622" s="8">
        <f>IFERROR(VLOOKUP(A622,'KATEGORI PACUL'!A:D,4,0),0)</f>
        <v>1</v>
      </c>
      <c r="D622" s="99">
        <f>IFERROR(IFERROR(VLOOKUP(A622,'STOK PESALAKAN'!C:H,6,0),VLOOKUP(A622,'KATEGORI PESALAKAN'!A:C,3,0)),0)</f>
        <v>0</v>
      </c>
      <c r="E622" s="8">
        <f>IFERROR(VLOOKUP(A622,'KATEGORI PESALAKAN'!A:D,4,0),0)</f>
        <v>0</v>
      </c>
      <c r="F622" s="99">
        <f>IFERROR(IFERROR(VLOOKUP(A622,'STOK CIKDITIRO'!C:H,6,0),VLOOKUP(A622,'KATEGORI CIKDITIRO'!A:C,3,0)),0)</f>
        <v>0</v>
      </c>
      <c r="G622" s="8">
        <f>IFERROR(VLOOKUP(A622,'KATEGORI CIKDITIRO'!A:D,4,0),0)</f>
        <v>0</v>
      </c>
      <c r="H622" s="99">
        <f>IFERROR(IFERROR(VLOOKUP(A622,'STOK TRAYEMAN'!C:H,6,0),VLOOKUP(A622,'KATEGORI TRAYEMAN'!A:C,3,0)),0)</f>
        <v>0</v>
      </c>
      <c r="I622" s="8">
        <f>IFERROR(VLOOKUP(A622,'KATEGORI TRAYEMAN'!A:D,4,0),0)</f>
        <v>0</v>
      </c>
      <c r="J622" s="8" t="str">
        <f>IFERROR(VLOOKUP(A622,'NOSTOK PACUL'!A:C,3,0),IFERROR(IF(VLOOKUP(A622,'STOK PACUL'!A:B,2,0)="NOSTOK","E",VLOOKUP(A622,'KATEGORI PACUL'!A:B,2,0)),"E"))</f>
        <v>D</v>
      </c>
      <c r="K622" s="8" t="str">
        <f>IFERROR(VLOOKUP(A622,'NOSTOK PESALAKAN'!A:C,3,0),IFERROR(IF(VLOOKUP(A622,'STOK PESALAKAN'!A:B,2,0)="NOSTOK","E",VLOOKUP(A622,'KATEGORI PESALAKAN'!A:B,2,0)),"E"))</f>
        <v>E</v>
      </c>
      <c r="L622" s="8" t="str">
        <f>IFERROR(VLOOKUP(A622,'NOSTOK CIKDITIRO'!A:C,3,0),IFERROR(IF(VLOOKUP(A622,'STOK CIKDITIRO'!A:B,2,0)="NOSTOK","E",VLOOKUP(A622,'KATEGORI CIKDITIRO'!A:B,2,0)),"E"))</f>
        <v>E</v>
      </c>
      <c r="M622" s="8" t="str">
        <f>IFERROR(VLOOKUP(A622,'NOSTOK TRAYEMAN'!A:C,3,0),IFERROR(IF(VLOOKUP(A622,'STOK TRAYEMAN'!A:B,2,0)="NOSTOK","E",VLOOKUP(A622,'KATEGORI TRAYEMAN'!A:B,2,0)),"E"))</f>
        <v>E</v>
      </c>
      <c r="N622" s="8" t="str">
        <f>IFERROR(VLOOKUP(A622,FR_HITUNG_MINMAX!A:B,2,0),0)</f>
        <v>PULLY ONLY H.BEAT ORI</v>
      </c>
      <c r="O622" s="8" t="str">
        <f>IFERROR(VLOOKUP(A622,FR_HITUNG_MINMAX!A:D,4,0),0)</f>
        <v>ORISIN</v>
      </c>
      <c r="P622" s="8">
        <f>IFERROR(VLOOKUP(A622,FR_HITUNG_MINMAX!A:G,7,0),1)</f>
        <v>1</v>
      </c>
      <c r="Q622" s="11">
        <f>IFERROR(VLOOKUP(A622,FR_HITUNG_MINMAX!A:J,10,0),1)</f>
        <v>1</v>
      </c>
      <c r="R622" s="8">
        <f>IFERROR(VLOOKUP(A622,FR_HITUNG_MINMAX!A:K,11,0),1)</f>
        <v>1</v>
      </c>
      <c r="S622" s="12">
        <f>IFERROR(VLOOKUP(A622,FR_HITUNG_MINMAX!A:F,6,0),0)</f>
        <v>243000</v>
      </c>
      <c r="T622" s="8">
        <f t="shared" si="385"/>
        <v>-1</v>
      </c>
      <c r="U622" s="8">
        <f t="shared" si="360"/>
        <v>0</v>
      </c>
      <c r="V622" s="8">
        <f t="shared" si="361"/>
        <v>0</v>
      </c>
      <c r="W622" s="8">
        <f t="shared" si="386"/>
        <v>0</v>
      </c>
      <c r="X622" s="8">
        <f t="shared" si="387"/>
        <v>0</v>
      </c>
      <c r="Y622" s="16"/>
      <c r="Z622" s="15">
        <f t="shared" si="362"/>
        <v>0</v>
      </c>
      <c r="AA622" s="8">
        <f t="shared" si="388"/>
        <v>0</v>
      </c>
      <c r="AB622" s="16"/>
      <c r="AC622" s="15">
        <f t="shared" si="363"/>
        <v>0</v>
      </c>
      <c r="AD622" s="8">
        <f t="shared" si="364"/>
        <v>0</v>
      </c>
      <c r="AE622" s="16"/>
      <c r="AF622" s="15">
        <f t="shared" si="365"/>
        <v>0</v>
      </c>
      <c r="AG622" s="15">
        <f t="shared" si="389"/>
        <v>0</v>
      </c>
      <c r="AH622" s="16"/>
      <c r="AI622" s="15">
        <f t="shared" si="390"/>
        <v>0</v>
      </c>
      <c r="AJ622" s="8">
        <f t="shared" si="391"/>
        <v>1</v>
      </c>
      <c r="AK622" s="8">
        <f t="shared" si="366"/>
        <v>0</v>
      </c>
      <c r="AL622" s="8">
        <f t="shared" si="367"/>
        <v>0</v>
      </c>
      <c r="AM622" s="8">
        <f t="shared" si="392"/>
        <v>0</v>
      </c>
      <c r="AN622" s="8">
        <f t="shared" si="393"/>
        <v>1</v>
      </c>
      <c r="AO622" s="8">
        <f>IFERROR(VLOOKUP(A622,PERSAMAAN!B:D,3,0),AN622)</f>
        <v>1</v>
      </c>
      <c r="AP622" s="1">
        <v>0</v>
      </c>
      <c r="AQ622" s="8">
        <f t="shared" si="368"/>
        <v>0</v>
      </c>
      <c r="AR622" s="8" t="str">
        <f>IF(AQ622=0,"-",VLOOKUP(A622,FR_HITUNG_MINMAX!A:H,8,0))</f>
        <v>-</v>
      </c>
      <c r="AS622" s="1"/>
      <c r="AT622" s="8" t="str">
        <f t="shared" si="369"/>
        <v>-</v>
      </c>
      <c r="AU622" s="12">
        <f t="shared" si="370"/>
        <v>0</v>
      </c>
      <c r="AV622" s="12">
        <f t="shared" si="371"/>
        <v>0</v>
      </c>
      <c r="AW622" s="8">
        <f t="shared" si="394"/>
        <v>1</v>
      </c>
      <c r="AX622" s="1"/>
      <c r="AY622" s="8">
        <f t="shared" si="372"/>
        <v>1</v>
      </c>
      <c r="AZ622" s="8" t="str">
        <f>IF(AY622=0,"-",VLOOKUP(A622,FR_HITUNG_MINMAX!A:I,9,0))</f>
        <v/>
      </c>
      <c r="BB622" s="8" t="str">
        <f t="shared" si="373"/>
        <v/>
      </c>
      <c r="BC622" s="12">
        <f t="shared" si="374"/>
        <v>243000</v>
      </c>
      <c r="BD622" s="12">
        <f t="shared" si="375"/>
        <v>21965380</v>
      </c>
      <c r="BE622" s="16"/>
      <c r="BF622" s="8">
        <f>SUMIF('REALISASI ORDER'!C:C,A622,'REALISASI ORDER'!E:E)</f>
        <v>0</v>
      </c>
      <c r="BG622" s="8">
        <f t="shared" si="395"/>
        <v>0</v>
      </c>
      <c r="BH622" s="8">
        <f t="shared" si="376"/>
        <v>0</v>
      </c>
      <c r="BI622" s="8">
        <f t="shared" si="377"/>
        <v>0</v>
      </c>
      <c r="BJ622" s="8">
        <f t="shared" si="396"/>
        <v>0</v>
      </c>
      <c r="BK622" s="33">
        <f t="shared" si="397"/>
        <v>0</v>
      </c>
      <c r="BL622" s="33">
        <f t="shared" si="378"/>
        <v>0</v>
      </c>
      <c r="BM622" s="33">
        <f t="shared" si="379"/>
        <v>0</v>
      </c>
      <c r="BN622" s="33">
        <f t="shared" si="398"/>
        <v>0</v>
      </c>
      <c r="BO622" s="8">
        <f t="shared" si="380"/>
        <v>0</v>
      </c>
      <c r="BP622" s="8">
        <f t="shared" si="381"/>
        <v>0</v>
      </c>
      <c r="BQ622" s="8">
        <f t="shared" si="382"/>
        <v>0</v>
      </c>
      <c r="BR622" s="8">
        <f>IFERROR(ROUNDDOWN(BF622*BN622/(BK622+BL622+BM622+BN),0),0)</f>
        <v>0</v>
      </c>
      <c r="BS622" s="8" t="str">
        <f t="shared" si="383"/>
        <v>23205-K1A-N10</v>
      </c>
      <c r="BT622" s="8">
        <f>SUMIF(FR_HITUNG_MINMAX!A:A,ORDER!A622,FR_HITUNG_MINMAX!AS:AS)</f>
        <v>1</v>
      </c>
      <c r="BU622" s="8">
        <f t="shared" si="399"/>
        <v>0</v>
      </c>
      <c r="BV622" s="8" t="str">
        <f t="shared" si="384"/>
        <v>-</v>
      </c>
      <c r="BW622" s="8" t="e">
        <f>VLOOKUP(A622,'STOK PESALAKAN'!A:F,6,0)</f>
        <v>#N/A</v>
      </c>
    </row>
    <row r="623" spans="1:75" ht="15" customHeight="1">
      <c r="A623" s="41" t="s">
        <v>1763</v>
      </c>
      <c r="B623" s="99">
        <f>IFERROR(IFERROR(VLOOKUP(A623,'STOK PACUL'!C:H,6,0),VLOOKUP(A623,'KATEGORI PACUL'!A:C,3,0)),0)</f>
        <v>0</v>
      </c>
      <c r="C623" s="8">
        <f>IFERROR(VLOOKUP(A623,'KATEGORI PACUL'!A:D,4,0),0)</f>
        <v>0</v>
      </c>
      <c r="D623" s="99">
        <f>IFERROR(IFERROR(VLOOKUP(A623,'STOK PESALAKAN'!C:H,6,0),VLOOKUP(A623,'KATEGORI PESALAKAN'!A:C,3,0)),0)</f>
        <v>0</v>
      </c>
      <c r="E623" s="8">
        <f>IFERROR(VLOOKUP(A623,'KATEGORI PESALAKAN'!A:D,4,0),0)</f>
        <v>0</v>
      </c>
      <c r="F623" s="99">
        <f>IFERROR(IFERROR(VLOOKUP(A623,'STOK CIKDITIRO'!C:H,6,0),VLOOKUP(A623,'KATEGORI CIKDITIRO'!A:C,3,0)),0)</f>
        <v>0</v>
      </c>
      <c r="G623" s="8">
        <f>IFERROR(VLOOKUP(A623,'KATEGORI CIKDITIRO'!A:D,4,0),0)</f>
        <v>0</v>
      </c>
      <c r="H623" s="99">
        <f>IFERROR(IFERROR(VLOOKUP(A623,'STOK TRAYEMAN'!C:H,6,0),VLOOKUP(A623,'KATEGORI TRAYEMAN'!A:C,3,0)),0)</f>
        <v>0</v>
      </c>
      <c r="I623" s="8">
        <f>IFERROR(VLOOKUP(A623,'KATEGORI TRAYEMAN'!A:D,4,0),0)</f>
        <v>0</v>
      </c>
      <c r="J623" s="8" t="str">
        <f>IFERROR(VLOOKUP(A623,'NOSTOK PACUL'!A:C,3,0),IFERROR(IF(VLOOKUP(A623,'STOK PACUL'!A:B,2,0)="NOSTOK","E",VLOOKUP(A623,'KATEGORI PACUL'!A:B,2,0)),"E"))</f>
        <v>E</v>
      </c>
      <c r="K623" s="8" t="str">
        <f>IFERROR(VLOOKUP(A623,'NOSTOK PESALAKAN'!A:C,3,0),IFERROR(IF(VLOOKUP(A623,'STOK PESALAKAN'!A:B,2,0)="NOSTOK","E",VLOOKUP(A623,'KATEGORI PESALAKAN'!A:B,2,0)),"E"))</f>
        <v>E</v>
      </c>
      <c r="L623" s="8" t="str">
        <f>IFERROR(VLOOKUP(A623,'NOSTOK CIKDITIRO'!A:C,3,0),IFERROR(IF(VLOOKUP(A623,'STOK CIKDITIRO'!A:B,2,0)="NOSTOK","E",VLOOKUP(A623,'KATEGORI CIKDITIRO'!A:B,2,0)),"E"))</f>
        <v>E</v>
      </c>
      <c r="M623" s="8" t="str">
        <f>IFERROR(VLOOKUP(A623,'NOSTOK TRAYEMAN'!A:C,3,0),IFERROR(IF(VLOOKUP(A623,'STOK TRAYEMAN'!A:B,2,0)="NOSTOK","E",VLOOKUP(A623,'KATEGORI TRAYEMAN'!A:B,2,0)),"E"))</f>
        <v>E</v>
      </c>
      <c r="N623" s="8" t="str">
        <f>IFERROR(VLOOKUP(A623,FR_HITUNG_MINMAX!A:B,2,0),0)</f>
        <v>LAWAN PULLY H.BEAT LED NEW ORI</v>
      </c>
      <c r="O623" s="8" t="str">
        <f>IFERROR(VLOOKUP(A623,FR_HITUNG_MINMAX!A:D,4,0),0)</f>
        <v>ORISIN</v>
      </c>
      <c r="P623" s="8">
        <f>IFERROR(VLOOKUP(A623,FR_HITUNG_MINMAX!A:G,7,0),1)</f>
        <v>1</v>
      </c>
      <c r="Q623" s="11">
        <f>IFERROR(VLOOKUP(A623,FR_HITUNG_MINMAX!A:J,10,0),1)</f>
        <v>1</v>
      </c>
      <c r="R623" s="8">
        <f>IFERROR(VLOOKUP(A623,FR_HITUNG_MINMAX!A:K,11,0),1)</f>
        <v>1</v>
      </c>
      <c r="S623" s="12">
        <f>IFERROR(VLOOKUP(A623,FR_HITUNG_MINMAX!A:F,6,0),0)</f>
        <v>215000</v>
      </c>
      <c r="T623" s="8">
        <f t="shared" si="385"/>
        <v>0</v>
      </c>
      <c r="U623" s="8">
        <f t="shared" si="360"/>
        <v>0</v>
      </c>
      <c r="V623" s="8">
        <f t="shared" si="361"/>
        <v>0</v>
      </c>
      <c r="W623" s="8">
        <f t="shared" si="386"/>
        <v>0</v>
      </c>
      <c r="X623" s="8">
        <f t="shared" si="387"/>
        <v>0</v>
      </c>
      <c r="Y623" s="16"/>
      <c r="Z623" s="15">
        <f t="shared" si="362"/>
        <v>0</v>
      </c>
      <c r="AA623" s="8">
        <f t="shared" si="388"/>
        <v>0</v>
      </c>
      <c r="AB623" s="16"/>
      <c r="AC623" s="15">
        <f t="shared" si="363"/>
        <v>0</v>
      </c>
      <c r="AD623" s="8">
        <f t="shared" si="364"/>
        <v>0</v>
      </c>
      <c r="AE623" s="16"/>
      <c r="AF623" s="15">
        <f t="shared" si="365"/>
        <v>0</v>
      </c>
      <c r="AG623" s="15">
        <f t="shared" si="389"/>
        <v>0</v>
      </c>
      <c r="AH623" s="16"/>
      <c r="AI623" s="15">
        <f t="shared" si="390"/>
        <v>0</v>
      </c>
      <c r="AJ623" s="8">
        <f t="shared" si="391"/>
        <v>0</v>
      </c>
      <c r="AK623" s="8">
        <f t="shared" si="366"/>
        <v>0</v>
      </c>
      <c r="AL623" s="8">
        <f t="shared" si="367"/>
        <v>0</v>
      </c>
      <c r="AM623" s="8">
        <f t="shared" si="392"/>
        <v>0</v>
      </c>
      <c r="AN623" s="8">
        <f t="shared" si="393"/>
        <v>0</v>
      </c>
      <c r="AO623" s="8">
        <f>IFERROR(VLOOKUP(A623,PERSAMAAN!B:D,3,0),AN623)</f>
        <v>0</v>
      </c>
      <c r="AP623" s="1"/>
      <c r="AQ623" s="8">
        <f t="shared" si="368"/>
        <v>0</v>
      </c>
      <c r="AR623" s="8" t="str">
        <f>IF(AQ623=0,"-",VLOOKUP(A623,FR_HITUNG_MINMAX!A:H,8,0))</f>
        <v>-</v>
      </c>
      <c r="AS623" s="1"/>
      <c r="AT623" s="8" t="str">
        <f t="shared" si="369"/>
        <v>-</v>
      </c>
      <c r="AU623" s="12">
        <f t="shared" si="370"/>
        <v>0</v>
      </c>
      <c r="AV623" s="12">
        <f t="shared" si="371"/>
        <v>0</v>
      </c>
      <c r="AW623" s="8">
        <f t="shared" si="394"/>
        <v>0</v>
      </c>
      <c r="AX623" s="1"/>
      <c r="AY623" s="8">
        <f t="shared" si="372"/>
        <v>0</v>
      </c>
      <c r="AZ623" s="8" t="str">
        <f>IF(AY623=0,"-",VLOOKUP(A623,FR_HITUNG_MINMAX!A:I,9,0))</f>
        <v>-</v>
      </c>
      <c r="BB623" s="8" t="str">
        <f t="shared" si="373"/>
        <v>-</v>
      </c>
      <c r="BC623" s="12">
        <f t="shared" si="374"/>
        <v>0</v>
      </c>
      <c r="BD623" s="12">
        <f t="shared" si="375"/>
        <v>0</v>
      </c>
      <c r="BE623" s="16"/>
      <c r="BF623" s="8">
        <f>SUMIF('REALISASI ORDER'!C:C,A623,'REALISASI ORDER'!E:E)</f>
        <v>0</v>
      </c>
      <c r="BG623" s="8">
        <f t="shared" si="395"/>
        <v>0</v>
      </c>
      <c r="BH623" s="8">
        <f t="shared" si="376"/>
        <v>0</v>
      </c>
      <c r="BI623" s="8">
        <f t="shared" si="377"/>
        <v>0</v>
      </c>
      <c r="BJ623" s="8">
        <f t="shared" si="396"/>
        <v>0</v>
      </c>
      <c r="BK623" s="33">
        <f t="shared" si="397"/>
        <v>0</v>
      </c>
      <c r="BL623" s="33">
        <f t="shared" si="378"/>
        <v>0</v>
      </c>
      <c r="BM623" s="33">
        <f t="shared" si="379"/>
        <v>0</v>
      </c>
      <c r="BN623" s="33">
        <f t="shared" si="398"/>
        <v>0</v>
      </c>
      <c r="BO623" s="8">
        <f t="shared" si="380"/>
        <v>0</v>
      </c>
      <c r="BP623" s="8">
        <f t="shared" si="381"/>
        <v>0</v>
      </c>
      <c r="BQ623" s="8">
        <f t="shared" si="382"/>
        <v>0</v>
      </c>
      <c r="BR623" s="8">
        <f>IFERROR(ROUNDDOWN(BF623*BN623/(BK623+BL623+BM623+BN),0),0)</f>
        <v>0</v>
      </c>
      <c r="BS623" s="8" t="str">
        <f t="shared" si="383"/>
        <v>23224-K1A-N10</v>
      </c>
      <c r="BT623" s="8">
        <f>SUMIF(FR_HITUNG_MINMAX!A:A,ORDER!A623,FR_HITUNG_MINMAX!AS:AS)</f>
        <v>0</v>
      </c>
      <c r="BU623" s="8">
        <f t="shared" si="399"/>
        <v>0</v>
      </c>
      <c r="BV623" s="8" t="str">
        <f t="shared" si="384"/>
        <v>-</v>
      </c>
      <c r="BW623" s="8" t="str">
        <f>VLOOKUP(A623,'STOK PESALAKAN'!A:F,6,0)</f>
        <v/>
      </c>
    </row>
    <row r="624" spans="1:75" ht="15" customHeight="1">
      <c r="A624" s="41" t="s">
        <v>1765</v>
      </c>
      <c r="B624" s="99">
        <f>IFERROR(IFERROR(VLOOKUP(A624,'STOK PACUL'!C:H,6,0),VLOOKUP(A624,'KATEGORI PACUL'!A:C,3,0)),0)</f>
        <v>0</v>
      </c>
      <c r="C624" s="8">
        <f>IFERROR(VLOOKUP(A624,'KATEGORI PACUL'!A:D,4,0),0)</f>
        <v>0</v>
      </c>
      <c r="D624" s="99">
        <f>IFERROR(IFERROR(VLOOKUP(A624,'STOK PESALAKAN'!C:H,6,0),VLOOKUP(A624,'KATEGORI PESALAKAN'!A:C,3,0)),0)</f>
        <v>0</v>
      </c>
      <c r="E624" s="8">
        <f>IFERROR(VLOOKUP(A624,'KATEGORI PESALAKAN'!A:D,4,0),0)</f>
        <v>0</v>
      </c>
      <c r="F624" s="99">
        <f>IFERROR(IFERROR(VLOOKUP(A624,'STOK CIKDITIRO'!C:H,6,0),VLOOKUP(A624,'KATEGORI CIKDITIRO'!A:C,3,0)),0)</f>
        <v>0</v>
      </c>
      <c r="G624" s="8">
        <f>IFERROR(VLOOKUP(A624,'KATEGORI CIKDITIRO'!A:D,4,0),0)</f>
        <v>0</v>
      </c>
      <c r="H624" s="99">
        <f>IFERROR(IFERROR(VLOOKUP(A624,'STOK TRAYEMAN'!C:H,6,0),VLOOKUP(A624,'KATEGORI TRAYEMAN'!A:C,3,0)),0)</f>
        <v>0</v>
      </c>
      <c r="I624" s="8">
        <f>IFERROR(VLOOKUP(A624,'KATEGORI TRAYEMAN'!A:D,4,0),0)</f>
        <v>0</v>
      </c>
      <c r="J624" s="8" t="str">
        <f>IFERROR(VLOOKUP(A624,'NOSTOK PACUL'!A:C,3,0),IFERROR(IF(VLOOKUP(A624,'STOK PACUL'!A:B,2,0)="NOSTOK","E",VLOOKUP(A624,'KATEGORI PACUL'!A:B,2,0)),"E"))</f>
        <v>E</v>
      </c>
      <c r="K624" s="8" t="str">
        <f>IFERROR(VLOOKUP(A624,'NOSTOK PESALAKAN'!A:C,3,0),IFERROR(IF(VLOOKUP(A624,'STOK PESALAKAN'!A:B,2,0)="NOSTOK","E",VLOOKUP(A624,'KATEGORI PESALAKAN'!A:B,2,0)),"E"))</f>
        <v>E</v>
      </c>
      <c r="L624" s="8" t="str">
        <f>IFERROR(VLOOKUP(A624,'NOSTOK CIKDITIRO'!A:C,3,0),IFERROR(IF(VLOOKUP(A624,'STOK CIKDITIRO'!A:B,2,0)="NOSTOK","E",VLOOKUP(A624,'KATEGORI CIKDITIRO'!A:B,2,0)),"E"))</f>
        <v>E</v>
      </c>
      <c r="M624" s="8" t="str">
        <f>IFERROR(VLOOKUP(A624,'NOSTOK TRAYEMAN'!A:C,3,0),IFERROR(IF(VLOOKUP(A624,'STOK TRAYEMAN'!A:B,2,0)="NOSTOK","E",VLOOKUP(A624,'KATEGORI TRAYEMAN'!A:B,2,0)),"E"))</f>
        <v>E</v>
      </c>
      <c r="N624" s="8" t="str">
        <f>IFERROR(VLOOKUP(A624,FR_HITUNG_MINMAX!A:B,2,0),0)</f>
        <v>CORONG PULLY H.BEAT LED NEW ORI</v>
      </c>
      <c r="O624" s="8" t="str">
        <f>IFERROR(VLOOKUP(A624,FR_HITUNG_MINMAX!A:D,4,0),0)</f>
        <v>ORISIN</v>
      </c>
      <c r="P624" s="8">
        <f>IFERROR(VLOOKUP(A624,FR_HITUNG_MINMAX!A:G,7,0),1)</f>
        <v>1</v>
      </c>
      <c r="Q624" s="11">
        <f>IFERROR(VLOOKUP(A624,FR_HITUNG_MINMAX!A:J,10,0),1)</f>
        <v>1</v>
      </c>
      <c r="R624" s="8">
        <f>IFERROR(VLOOKUP(A624,FR_HITUNG_MINMAX!A:K,11,0),1)</f>
        <v>1</v>
      </c>
      <c r="S624" s="12">
        <f>IFERROR(VLOOKUP(A624,FR_HITUNG_MINMAX!A:F,6,0),0)</f>
        <v>20000</v>
      </c>
      <c r="T624" s="8">
        <f t="shared" si="385"/>
        <v>0</v>
      </c>
      <c r="U624" s="8">
        <f t="shared" si="360"/>
        <v>0</v>
      </c>
      <c r="V624" s="8">
        <f t="shared" si="361"/>
        <v>0</v>
      </c>
      <c r="W624" s="8">
        <f t="shared" si="386"/>
        <v>0</v>
      </c>
      <c r="X624" s="8">
        <f t="shared" si="387"/>
        <v>0</v>
      </c>
      <c r="Y624" s="16"/>
      <c r="Z624" s="15">
        <f t="shared" si="362"/>
        <v>0</v>
      </c>
      <c r="AA624" s="8">
        <f t="shared" si="388"/>
        <v>0</v>
      </c>
      <c r="AB624" s="16"/>
      <c r="AC624" s="15">
        <f t="shared" si="363"/>
        <v>0</v>
      </c>
      <c r="AD624" s="8">
        <f t="shared" si="364"/>
        <v>0</v>
      </c>
      <c r="AE624" s="16"/>
      <c r="AF624" s="15">
        <f t="shared" si="365"/>
        <v>0</v>
      </c>
      <c r="AG624" s="15">
        <f t="shared" si="389"/>
        <v>0</v>
      </c>
      <c r="AH624" s="16"/>
      <c r="AI624" s="15">
        <f t="shared" si="390"/>
        <v>0</v>
      </c>
      <c r="AJ624" s="8">
        <f t="shared" si="391"/>
        <v>0</v>
      </c>
      <c r="AK624" s="8">
        <f t="shared" si="366"/>
        <v>0</v>
      </c>
      <c r="AL624" s="8">
        <f t="shared" si="367"/>
        <v>0</v>
      </c>
      <c r="AM624" s="8">
        <f t="shared" si="392"/>
        <v>0</v>
      </c>
      <c r="AN624" s="8">
        <f t="shared" si="393"/>
        <v>0</v>
      </c>
      <c r="AO624" s="8">
        <f>IFERROR(VLOOKUP(A624,PERSAMAAN!B:D,3,0),AN624)</f>
        <v>0</v>
      </c>
      <c r="AP624" s="1"/>
      <c r="AQ624" s="8">
        <f t="shared" si="368"/>
        <v>0</v>
      </c>
      <c r="AR624" s="8" t="str">
        <f>IF(AQ624=0,"-",VLOOKUP(A624,FR_HITUNG_MINMAX!A:H,8,0))</f>
        <v>-</v>
      </c>
      <c r="AS624" s="1"/>
      <c r="AT624" s="8" t="str">
        <f t="shared" si="369"/>
        <v>-</v>
      </c>
      <c r="AU624" s="12">
        <f t="shared" si="370"/>
        <v>0</v>
      </c>
      <c r="AV624" s="12">
        <f t="shared" si="371"/>
        <v>0</v>
      </c>
      <c r="AW624" s="8">
        <f t="shared" si="394"/>
        <v>0</v>
      </c>
      <c r="AX624" s="1"/>
      <c r="AY624" s="8">
        <f t="shared" si="372"/>
        <v>0</v>
      </c>
      <c r="AZ624" s="8" t="str">
        <f>IF(AY624=0,"-",VLOOKUP(A624,FR_HITUNG_MINMAX!A:I,9,0))</f>
        <v>-</v>
      </c>
      <c r="BB624" s="8" t="str">
        <f t="shared" si="373"/>
        <v>-</v>
      </c>
      <c r="BC624" s="12">
        <f t="shared" si="374"/>
        <v>0</v>
      </c>
      <c r="BD624" s="12">
        <f t="shared" si="375"/>
        <v>0</v>
      </c>
      <c r="BE624" s="16"/>
      <c r="BF624" s="8">
        <f>SUMIF('REALISASI ORDER'!C:C,A624,'REALISASI ORDER'!E:E)</f>
        <v>0</v>
      </c>
      <c r="BG624" s="8">
        <f t="shared" si="395"/>
        <v>0</v>
      </c>
      <c r="BH624" s="8">
        <f t="shared" si="376"/>
        <v>0</v>
      </c>
      <c r="BI624" s="8">
        <f t="shared" si="377"/>
        <v>0</v>
      </c>
      <c r="BJ624" s="8">
        <f t="shared" si="396"/>
        <v>0</v>
      </c>
      <c r="BK624" s="33">
        <f t="shared" si="397"/>
        <v>0</v>
      </c>
      <c r="BL624" s="33">
        <f t="shared" si="378"/>
        <v>0</v>
      </c>
      <c r="BM624" s="33">
        <f t="shared" si="379"/>
        <v>0</v>
      </c>
      <c r="BN624" s="33">
        <f t="shared" si="398"/>
        <v>0</v>
      </c>
      <c r="BO624" s="8">
        <f t="shared" si="380"/>
        <v>0</v>
      </c>
      <c r="BP624" s="8">
        <f t="shared" si="381"/>
        <v>0</v>
      </c>
      <c r="BQ624" s="8">
        <f t="shared" si="382"/>
        <v>0</v>
      </c>
      <c r="BR624" s="8">
        <f>IFERROR(ROUNDDOWN(BF624*BN624/(BK624+BL624+BM624+BN),0),0)</f>
        <v>0</v>
      </c>
      <c r="BS624" s="8" t="str">
        <f t="shared" si="383"/>
        <v>23237-K1G-V01</v>
      </c>
      <c r="BT624" s="8">
        <f>SUMIF(FR_HITUNG_MINMAX!A:A,ORDER!A624,FR_HITUNG_MINMAX!AS:AS)</f>
        <v>0</v>
      </c>
      <c r="BU624" s="8">
        <f t="shared" si="399"/>
        <v>0</v>
      </c>
      <c r="BV624" s="8" t="str">
        <f t="shared" si="384"/>
        <v>-</v>
      </c>
      <c r="BW624" s="8" t="str">
        <f>VLOOKUP(A624,'STOK PESALAKAN'!A:F,6,0)</f>
        <v/>
      </c>
    </row>
    <row r="625" spans="1:75" ht="15" customHeight="1">
      <c r="A625" s="41" t="s">
        <v>1787</v>
      </c>
      <c r="B625" s="99">
        <f>IFERROR(IFERROR(VLOOKUP(A625,'STOK PACUL'!C:H,6,0),VLOOKUP(A625,'KATEGORI PACUL'!A:C,3,0)),0)</f>
        <v>0</v>
      </c>
      <c r="C625" s="8">
        <f>IFERROR(VLOOKUP(A625,'KATEGORI PACUL'!A:D,4,0),0)</f>
        <v>1</v>
      </c>
      <c r="D625" s="99">
        <f>IFERROR(IFERROR(VLOOKUP(A625,'STOK PESALAKAN'!C:H,6,0),VLOOKUP(A625,'KATEGORI PESALAKAN'!A:C,3,0)),0)</f>
        <v>0</v>
      </c>
      <c r="E625" s="8">
        <f>IFERROR(VLOOKUP(A625,'KATEGORI PESALAKAN'!A:D,4,0),0)</f>
        <v>0</v>
      </c>
      <c r="F625" s="99">
        <f>IFERROR(IFERROR(VLOOKUP(A625,'STOK CIKDITIRO'!C:H,6,0),VLOOKUP(A625,'KATEGORI CIKDITIRO'!A:C,3,0)),0)</f>
        <v>0</v>
      </c>
      <c r="G625" s="8">
        <f>IFERROR(VLOOKUP(A625,'KATEGORI CIKDITIRO'!A:D,4,0),0)</f>
        <v>0</v>
      </c>
      <c r="H625" s="99">
        <f>IFERROR(IFERROR(VLOOKUP(A625,'STOK TRAYEMAN'!C:H,6,0),VLOOKUP(A625,'KATEGORI TRAYEMAN'!A:C,3,0)),0)</f>
        <v>0</v>
      </c>
      <c r="I625" s="8">
        <f>IFERROR(VLOOKUP(A625,'KATEGORI TRAYEMAN'!A:D,4,0),0)</f>
        <v>0</v>
      </c>
      <c r="J625" s="8" t="str">
        <f>IFERROR(VLOOKUP(A625,'NOSTOK PACUL'!A:C,3,0),IFERROR(IF(VLOOKUP(A625,'STOK PACUL'!A:B,2,0)="NOSTOK","E",VLOOKUP(A625,'KATEGORI PACUL'!A:B,2,0)),"E"))</f>
        <v>D</v>
      </c>
      <c r="K625" s="8" t="str">
        <f>IFERROR(VLOOKUP(A625,'NOSTOK PESALAKAN'!A:C,3,0),IFERROR(IF(VLOOKUP(A625,'STOK PESALAKAN'!A:B,2,0)="NOSTOK","E",VLOOKUP(A625,'KATEGORI PESALAKAN'!A:B,2,0)),"E"))</f>
        <v>E</v>
      </c>
      <c r="L625" s="8" t="str">
        <f>IFERROR(VLOOKUP(A625,'NOSTOK CIKDITIRO'!A:C,3,0),IFERROR(IF(VLOOKUP(A625,'STOK CIKDITIRO'!A:B,2,0)="NOSTOK","E",VLOOKUP(A625,'KATEGORI CIKDITIRO'!A:B,2,0)),"E"))</f>
        <v>E</v>
      </c>
      <c r="M625" s="8" t="str">
        <f>IFERROR(VLOOKUP(A625,'NOSTOK TRAYEMAN'!A:C,3,0),IFERROR(IF(VLOOKUP(A625,'STOK TRAYEMAN'!A:B,2,0)="NOSTOK","E",VLOOKUP(A625,'KATEGORI TRAYEMAN'!A:B,2,0)),"E"))</f>
        <v>E</v>
      </c>
      <c r="N625" s="8" t="str">
        <f>IFERROR(VLOOKUP(A625,FR_HITUNG_MINMAX!A:B,2,0),0)</f>
        <v>CDI/ECU/ECM CB 150 ORI</v>
      </c>
      <c r="O625" s="8" t="str">
        <f>IFERROR(VLOOKUP(A625,FR_HITUNG_MINMAX!A:D,4,0),0)</f>
        <v>ORISIN</v>
      </c>
      <c r="P625" s="8">
        <f>IFERROR(VLOOKUP(A625,FR_HITUNG_MINMAX!A:G,7,0),1)</f>
        <v>1</v>
      </c>
      <c r="Q625" s="11">
        <f>IFERROR(VLOOKUP(A625,FR_HITUNG_MINMAX!A:J,10,0),1)</f>
        <v>1</v>
      </c>
      <c r="R625" s="8">
        <f>IFERROR(VLOOKUP(A625,FR_HITUNG_MINMAX!A:K,11,0),1)</f>
        <v>1</v>
      </c>
      <c r="S625" s="12">
        <f>IFERROR(VLOOKUP(A625,FR_HITUNG_MINMAX!A:F,6,0),0)</f>
        <v>1243000</v>
      </c>
      <c r="T625" s="8">
        <f t="shared" si="385"/>
        <v>-1</v>
      </c>
      <c r="U625" s="8">
        <f t="shared" si="360"/>
        <v>0</v>
      </c>
      <c r="V625" s="8">
        <f t="shared" si="361"/>
        <v>0</v>
      </c>
      <c r="W625" s="8">
        <f t="shared" si="386"/>
        <v>0</v>
      </c>
      <c r="X625" s="8">
        <f t="shared" si="387"/>
        <v>0</v>
      </c>
      <c r="Y625" s="16"/>
      <c r="Z625" s="15">
        <f t="shared" si="362"/>
        <v>0</v>
      </c>
      <c r="AA625" s="8">
        <f t="shared" si="388"/>
        <v>0</v>
      </c>
      <c r="AB625" s="16"/>
      <c r="AC625" s="15">
        <f t="shared" si="363"/>
        <v>0</v>
      </c>
      <c r="AD625" s="8">
        <f t="shared" si="364"/>
        <v>0</v>
      </c>
      <c r="AE625" s="16"/>
      <c r="AF625" s="15">
        <f t="shared" si="365"/>
        <v>0</v>
      </c>
      <c r="AG625" s="15">
        <f t="shared" si="389"/>
        <v>0</v>
      </c>
      <c r="AH625" s="16"/>
      <c r="AI625" s="15">
        <f t="shared" si="390"/>
        <v>0</v>
      </c>
      <c r="AJ625" s="8">
        <f t="shared" si="391"/>
        <v>1</v>
      </c>
      <c r="AK625" s="8">
        <f t="shared" si="366"/>
        <v>0</v>
      </c>
      <c r="AL625" s="8">
        <f t="shared" si="367"/>
        <v>0</v>
      </c>
      <c r="AM625" s="8">
        <f t="shared" si="392"/>
        <v>0</v>
      </c>
      <c r="AN625" s="8">
        <f t="shared" si="393"/>
        <v>1</v>
      </c>
      <c r="AO625" s="8">
        <f>IFERROR(VLOOKUP(A625,PERSAMAAN!B:D,3,0),AN625)</f>
        <v>1</v>
      </c>
      <c r="AP625" s="1">
        <v>0</v>
      </c>
      <c r="AQ625" s="8">
        <f t="shared" si="368"/>
        <v>0</v>
      </c>
      <c r="AR625" s="8" t="str">
        <f>IF(AQ625=0,"-",VLOOKUP(A625,FR_HITUNG_MINMAX!A:H,8,0))</f>
        <v>-</v>
      </c>
      <c r="AS625" s="1"/>
      <c r="AT625" s="8" t="str">
        <f t="shared" si="369"/>
        <v>-</v>
      </c>
      <c r="AU625" s="12">
        <f t="shared" si="370"/>
        <v>0</v>
      </c>
      <c r="AV625" s="12">
        <f t="shared" si="371"/>
        <v>0</v>
      </c>
      <c r="AW625" s="8">
        <f t="shared" si="394"/>
        <v>1</v>
      </c>
      <c r="AX625" s="1"/>
      <c r="AY625" s="8">
        <f t="shared" si="372"/>
        <v>1</v>
      </c>
      <c r="AZ625" s="8" t="str">
        <f>IF(AY625=0,"-",VLOOKUP(A625,FR_HITUNG_MINMAX!A:I,9,0))</f>
        <v/>
      </c>
      <c r="BB625" s="8" t="str">
        <f t="shared" si="373"/>
        <v/>
      </c>
      <c r="BC625" s="12">
        <f t="shared" si="374"/>
        <v>1243000</v>
      </c>
      <c r="BD625" s="12">
        <f t="shared" si="375"/>
        <v>21965380</v>
      </c>
      <c r="BE625" s="16"/>
      <c r="BF625" s="8">
        <f>SUMIF('REALISASI ORDER'!C:C,A625,'REALISASI ORDER'!E:E)</f>
        <v>0</v>
      </c>
      <c r="BG625" s="8">
        <f t="shared" si="395"/>
        <v>0</v>
      </c>
      <c r="BH625" s="8">
        <f t="shared" si="376"/>
        <v>0</v>
      </c>
      <c r="BI625" s="8">
        <f t="shared" si="377"/>
        <v>0</v>
      </c>
      <c r="BJ625" s="8">
        <f t="shared" si="396"/>
        <v>0</v>
      </c>
      <c r="BK625" s="33">
        <f t="shared" si="397"/>
        <v>0</v>
      </c>
      <c r="BL625" s="33">
        <f t="shared" si="378"/>
        <v>0</v>
      </c>
      <c r="BM625" s="33">
        <f t="shared" si="379"/>
        <v>0</v>
      </c>
      <c r="BN625" s="33">
        <f t="shared" si="398"/>
        <v>0</v>
      </c>
      <c r="BO625" s="8">
        <f t="shared" si="380"/>
        <v>0</v>
      </c>
      <c r="BP625" s="8">
        <f t="shared" si="381"/>
        <v>0</v>
      </c>
      <c r="BQ625" s="8">
        <f t="shared" si="382"/>
        <v>0</v>
      </c>
      <c r="BR625" s="8">
        <f>IFERROR(ROUNDDOWN(BF625*BN625/(BK625+BL625+BM625+BN),0),0)</f>
        <v>0</v>
      </c>
      <c r="BS625" s="8" t="str">
        <f t="shared" si="383"/>
        <v>38770-K15-903</v>
      </c>
      <c r="BT625" s="8">
        <f>SUMIF(FR_HITUNG_MINMAX!A:A,ORDER!A625,FR_HITUNG_MINMAX!AS:AS)</f>
        <v>1</v>
      </c>
      <c r="BU625" s="8">
        <f t="shared" si="399"/>
        <v>0</v>
      </c>
      <c r="BV625" s="8" t="str">
        <f t="shared" si="384"/>
        <v>-</v>
      </c>
      <c r="BW625" s="8" t="e">
        <f>VLOOKUP(A625,'STOK PESALAKAN'!A:F,6,0)</f>
        <v>#N/A</v>
      </c>
    </row>
    <row r="626" spans="1:75" ht="15" customHeight="1">
      <c r="A626" s="41" t="s">
        <v>1789</v>
      </c>
      <c r="B626" s="99">
        <f>IFERROR(IFERROR(VLOOKUP(A626,'STOK PACUL'!C:H,6,0),VLOOKUP(A626,'KATEGORI PACUL'!A:C,3,0)),0)</f>
        <v>0</v>
      </c>
      <c r="C626" s="8">
        <f>IFERROR(VLOOKUP(A626,'KATEGORI PACUL'!A:D,4,0),0)</f>
        <v>1</v>
      </c>
      <c r="D626" s="99">
        <f>IFERROR(IFERROR(VLOOKUP(A626,'STOK PESALAKAN'!C:H,6,0),VLOOKUP(A626,'KATEGORI PESALAKAN'!A:C,3,0)),0)</f>
        <v>0</v>
      </c>
      <c r="E626" s="8">
        <f>IFERROR(VLOOKUP(A626,'KATEGORI PESALAKAN'!A:D,4,0),0)</f>
        <v>0</v>
      </c>
      <c r="F626" s="99">
        <f>IFERROR(IFERROR(VLOOKUP(A626,'STOK CIKDITIRO'!C:H,6,0),VLOOKUP(A626,'KATEGORI CIKDITIRO'!A:C,3,0)),0)</f>
        <v>0</v>
      </c>
      <c r="G626" s="8">
        <f>IFERROR(VLOOKUP(A626,'KATEGORI CIKDITIRO'!A:D,4,0),0)</f>
        <v>0</v>
      </c>
      <c r="H626" s="99">
        <f>IFERROR(IFERROR(VLOOKUP(A626,'STOK TRAYEMAN'!C:H,6,0),VLOOKUP(A626,'KATEGORI TRAYEMAN'!A:C,3,0)),0)</f>
        <v>0</v>
      </c>
      <c r="I626" s="8">
        <f>IFERROR(VLOOKUP(A626,'KATEGORI TRAYEMAN'!A:D,4,0),0)</f>
        <v>0</v>
      </c>
      <c r="J626" s="8" t="str">
        <f>IFERROR(VLOOKUP(A626,'NOSTOK PACUL'!A:C,3,0),IFERROR(IF(VLOOKUP(A626,'STOK PACUL'!A:B,2,0)="NOSTOK","E",VLOOKUP(A626,'KATEGORI PACUL'!A:B,2,0)),"E"))</f>
        <v>D</v>
      </c>
      <c r="K626" s="8" t="str">
        <f>IFERROR(VLOOKUP(A626,'NOSTOK PESALAKAN'!A:C,3,0),IFERROR(IF(VLOOKUP(A626,'STOK PESALAKAN'!A:B,2,0)="NOSTOK","E",VLOOKUP(A626,'KATEGORI PESALAKAN'!A:B,2,0)),"E"))</f>
        <v>E</v>
      </c>
      <c r="L626" s="8" t="str">
        <f>IFERROR(VLOOKUP(A626,'NOSTOK CIKDITIRO'!A:C,3,0),IFERROR(IF(VLOOKUP(A626,'STOK CIKDITIRO'!A:B,2,0)="NOSTOK","E",VLOOKUP(A626,'KATEGORI CIKDITIRO'!A:B,2,0)),"E"))</f>
        <v>E</v>
      </c>
      <c r="M626" s="8" t="str">
        <f>IFERROR(VLOOKUP(A626,'NOSTOK TRAYEMAN'!A:C,3,0),IFERROR(IF(VLOOKUP(A626,'STOK TRAYEMAN'!A:B,2,0)="NOSTOK","E",VLOOKUP(A626,'KATEGORI TRAYEMAN'!A:B,2,0)),"E"))</f>
        <v>E</v>
      </c>
      <c r="N626" s="8" t="str">
        <f>IFERROR(VLOOKUP(A626,FR_HITUNG_MINMAX!A:B,2,0),0)</f>
        <v>FILTER FUEL PUMP / FILTER FP VIXION ORISINIL</v>
      </c>
      <c r="O626" s="8" t="str">
        <f>IFERROR(VLOOKUP(A626,FR_HITUNG_MINMAX!A:D,4,0),0)</f>
        <v>ORISIN</v>
      </c>
      <c r="P626" s="8">
        <f>IFERROR(VLOOKUP(A626,FR_HITUNG_MINMAX!A:G,7,0),1)</f>
        <v>1</v>
      </c>
      <c r="Q626" s="11">
        <f>IFERROR(VLOOKUP(A626,FR_HITUNG_MINMAX!A:J,10,0),1)</f>
        <v>1</v>
      </c>
      <c r="R626" s="8">
        <f>IFERROR(VLOOKUP(A626,FR_HITUNG_MINMAX!A:K,11,0),1)</f>
        <v>1</v>
      </c>
      <c r="S626" s="12">
        <f>IFERROR(VLOOKUP(A626,FR_HITUNG_MINMAX!A:F,6,0),0)</f>
        <v>50000</v>
      </c>
      <c r="T626" s="8">
        <f t="shared" si="385"/>
        <v>-1</v>
      </c>
      <c r="U626" s="8">
        <f t="shared" si="360"/>
        <v>0</v>
      </c>
      <c r="V626" s="8">
        <f t="shared" si="361"/>
        <v>0</v>
      </c>
      <c r="W626" s="8">
        <f t="shared" si="386"/>
        <v>0</v>
      </c>
      <c r="X626" s="8">
        <f t="shared" si="387"/>
        <v>0</v>
      </c>
      <c r="Y626" s="16"/>
      <c r="Z626" s="15">
        <f t="shared" si="362"/>
        <v>0</v>
      </c>
      <c r="AA626" s="8">
        <f t="shared" si="388"/>
        <v>0</v>
      </c>
      <c r="AB626" s="16"/>
      <c r="AC626" s="15">
        <f t="shared" si="363"/>
        <v>0</v>
      </c>
      <c r="AD626" s="8">
        <f t="shared" si="364"/>
        <v>0</v>
      </c>
      <c r="AE626" s="16"/>
      <c r="AF626" s="15">
        <f t="shared" si="365"/>
        <v>0</v>
      </c>
      <c r="AG626" s="15">
        <f t="shared" si="389"/>
        <v>0</v>
      </c>
      <c r="AH626" s="16"/>
      <c r="AI626" s="15">
        <f t="shared" si="390"/>
        <v>0</v>
      </c>
      <c r="AJ626" s="8">
        <f t="shared" si="391"/>
        <v>1</v>
      </c>
      <c r="AK626" s="8">
        <f t="shared" si="366"/>
        <v>0</v>
      </c>
      <c r="AL626" s="8">
        <f t="shared" si="367"/>
        <v>0</v>
      </c>
      <c r="AM626" s="8">
        <f t="shared" si="392"/>
        <v>0</v>
      </c>
      <c r="AN626" s="8">
        <f t="shared" si="393"/>
        <v>1</v>
      </c>
      <c r="AO626" s="8">
        <f>IFERROR(VLOOKUP(A626,PERSAMAAN!B:D,3,0),AN626)</f>
        <v>1</v>
      </c>
      <c r="AP626" s="1">
        <v>0</v>
      </c>
      <c r="AQ626" s="8">
        <f t="shared" si="368"/>
        <v>0</v>
      </c>
      <c r="AR626" s="8" t="str">
        <f>IF(AQ626=0,"-",VLOOKUP(A626,FR_HITUNG_MINMAX!A:H,8,0))</f>
        <v>-</v>
      </c>
      <c r="AS626" s="1"/>
      <c r="AT626" s="8" t="str">
        <f t="shared" si="369"/>
        <v>-</v>
      </c>
      <c r="AU626" s="12">
        <f t="shared" si="370"/>
        <v>0</v>
      </c>
      <c r="AV626" s="12">
        <f t="shared" si="371"/>
        <v>0</v>
      </c>
      <c r="AW626" s="8">
        <f t="shared" si="394"/>
        <v>1</v>
      </c>
      <c r="AX626" s="1"/>
      <c r="AY626" s="8">
        <f t="shared" si="372"/>
        <v>1</v>
      </c>
      <c r="AZ626" s="8" t="str">
        <f>IF(AY626=0,"-",VLOOKUP(A626,FR_HITUNG_MINMAX!A:I,9,0))</f>
        <v/>
      </c>
      <c r="BB626" s="8" t="str">
        <f t="shared" si="373"/>
        <v/>
      </c>
      <c r="BC626" s="12">
        <f t="shared" si="374"/>
        <v>50000</v>
      </c>
      <c r="BD626" s="12">
        <f t="shared" si="375"/>
        <v>21965380</v>
      </c>
      <c r="BE626" s="16"/>
      <c r="BF626" s="8">
        <f>SUMIF('REALISASI ORDER'!C:C,A626,'REALISASI ORDER'!E:E)</f>
        <v>0</v>
      </c>
      <c r="BG626" s="8">
        <f t="shared" si="395"/>
        <v>0</v>
      </c>
      <c r="BH626" s="8">
        <f t="shared" si="376"/>
        <v>0</v>
      </c>
      <c r="BI626" s="8">
        <f t="shared" si="377"/>
        <v>0</v>
      </c>
      <c r="BJ626" s="8">
        <f t="shared" si="396"/>
        <v>0</v>
      </c>
      <c r="BK626" s="33">
        <f t="shared" si="397"/>
        <v>0</v>
      </c>
      <c r="BL626" s="33">
        <f t="shared" si="378"/>
        <v>0</v>
      </c>
      <c r="BM626" s="33">
        <f t="shared" si="379"/>
        <v>0</v>
      </c>
      <c r="BN626" s="33">
        <f t="shared" si="398"/>
        <v>0</v>
      </c>
      <c r="BO626" s="8">
        <f t="shared" si="380"/>
        <v>0</v>
      </c>
      <c r="BP626" s="8">
        <f t="shared" si="381"/>
        <v>0</v>
      </c>
      <c r="BQ626" s="8">
        <f t="shared" si="382"/>
        <v>0</v>
      </c>
      <c r="BR626" s="8">
        <f>IFERROR(ROUNDDOWN(BF626*BN626/(BK626+BL626+BM626+BN),0),0)</f>
        <v>0</v>
      </c>
      <c r="BS626" s="8" t="str">
        <f t="shared" si="383"/>
        <v>3C1-E3915-00</v>
      </c>
      <c r="BT626" s="8">
        <f>SUMIF(FR_HITUNG_MINMAX!A:A,ORDER!A626,FR_HITUNG_MINMAX!AS:AS)</f>
        <v>1</v>
      </c>
      <c r="BU626" s="8">
        <f t="shared" si="399"/>
        <v>0</v>
      </c>
      <c r="BV626" s="8" t="str">
        <f t="shared" si="384"/>
        <v>-</v>
      </c>
      <c r="BW626" s="8" t="e">
        <f>VLOOKUP(A626,'STOK PESALAKAN'!A:F,6,0)</f>
        <v>#N/A</v>
      </c>
    </row>
    <row r="627" spans="1:75" ht="15" customHeight="1">
      <c r="A627" s="41" t="s">
        <v>1792</v>
      </c>
      <c r="B627" s="99">
        <f>IFERROR(IFERROR(VLOOKUP(A627,'STOK PACUL'!C:H,6,0),VLOOKUP(A627,'KATEGORI PACUL'!A:C,3,0)),0)</f>
        <v>0</v>
      </c>
      <c r="C627" s="8">
        <f>IFERROR(VLOOKUP(A627,'KATEGORI PACUL'!A:D,4,0),0)</f>
        <v>0</v>
      </c>
      <c r="D627" s="99">
        <f>IFERROR(IFERROR(VLOOKUP(A627,'STOK PESALAKAN'!C:H,6,0),VLOOKUP(A627,'KATEGORI PESALAKAN'!A:C,3,0)),0)</f>
        <v>0</v>
      </c>
      <c r="E627" s="8">
        <f>IFERROR(VLOOKUP(A627,'KATEGORI PESALAKAN'!A:D,4,0),0)</f>
        <v>0</v>
      </c>
      <c r="F627" s="99">
        <f>IFERROR(IFERROR(VLOOKUP(A627,'STOK CIKDITIRO'!C:H,6,0),VLOOKUP(A627,'KATEGORI CIKDITIRO'!A:C,3,0)),0)</f>
        <v>0</v>
      </c>
      <c r="G627" s="8">
        <f>IFERROR(VLOOKUP(A627,'KATEGORI CIKDITIRO'!A:D,4,0),0)</f>
        <v>0</v>
      </c>
      <c r="H627" s="99">
        <f>IFERROR(IFERROR(VLOOKUP(A627,'STOK TRAYEMAN'!C:H,6,0),VLOOKUP(A627,'KATEGORI TRAYEMAN'!A:C,3,0)),0)</f>
        <v>0</v>
      </c>
      <c r="I627" s="8">
        <f>IFERROR(VLOOKUP(A627,'KATEGORI TRAYEMAN'!A:D,4,0),0)</f>
        <v>0</v>
      </c>
      <c r="J627" s="8" t="str">
        <f>IFERROR(VLOOKUP(A627,'NOSTOK PACUL'!A:C,3,0),IFERROR(IF(VLOOKUP(A627,'STOK PACUL'!A:B,2,0)="NOSTOK","E",VLOOKUP(A627,'KATEGORI PACUL'!A:B,2,0)),"E"))</f>
        <v>E</v>
      </c>
      <c r="K627" s="8" t="str">
        <f>IFERROR(VLOOKUP(A627,'NOSTOK PESALAKAN'!A:C,3,0),IFERROR(IF(VLOOKUP(A627,'STOK PESALAKAN'!A:B,2,0)="NOSTOK","E",VLOOKUP(A627,'KATEGORI PESALAKAN'!A:B,2,0)),"E"))</f>
        <v>E</v>
      </c>
      <c r="L627" s="8" t="str">
        <f>IFERROR(VLOOKUP(A627,'NOSTOK CIKDITIRO'!A:C,3,0),IFERROR(IF(VLOOKUP(A627,'STOK CIKDITIRO'!A:B,2,0)="NOSTOK","E",VLOOKUP(A627,'KATEGORI CIKDITIRO'!A:B,2,0)),"E"))</f>
        <v>E</v>
      </c>
      <c r="M627" s="8" t="str">
        <f>IFERROR(VLOOKUP(A627,'NOSTOK TRAYEMAN'!A:C,3,0),IFERROR(IF(VLOOKUP(A627,'STOK TRAYEMAN'!A:B,2,0)="NOSTOK","E",VLOOKUP(A627,'KATEGORI TRAYEMAN'!A:B,2,0)),"E"))</f>
        <v>E</v>
      </c>
      <c r="N627" s="8" t="str">
        <f>IFERROR(VLOOKUP(A627,FR_HITUNG_MINMAX!A:B,2,0),0)</f>
        <v>PIRINGAN CAKRAM BELAKANG H. SUPRA X 125 AHM</v>
      </c>
      <c r="O627" s="8" t="str">
        <f>IFERROR(VLOOKUP(A627,FR_HITUNG_MINMAX!A:D,4,0),0)</f>
        <v>ORISIN</v>
      </c>
      <c r="P627" s="8">
        <f>IFERROR(VLOOKUP(A627,FR_HITUNG_MINMAX!A:G,7,0),1)</f>
        <v>1</v>
      </c>
      <c r="Q627" s="11">
        <f>IFERROR(VLOOKUP(A627,FR_HITUNG_MINMAX!A:J,10,0),1)</f>
        <v>1</v>
      </c>
      <c r="R627" s="8">
        <f>IFERROR(VLOOKUP(A627,FR_HITUNG_MINMAX!A:K,11,0),1)</f>
        <v>1</v>
      </c>
      <c r="S627" s="12">
        <f>IFERROR(VLOOKUP(A627,FR_HITUNG_MINMAX!A:F,6,0),0)</f>
        <v>196000</v>
      </c>
      <c r="T627" s="8">
        <f t="shared" si="385"/>
        <v>0</v>
      </c>
      <c r="U627" s="8">
        <f t="shared" si="360"/>
        <v>0</v>
      </c>
      <c r="V627" s="8">
        <f t="shared" si="361"/>
        <v>0</v>
      </c>
      <c r="W627" s="8">
        <f t="shared" si="386"/>
        <v>0</v>
      </c>
      <c r="X627" s="8">
        <f t="shared" si="387"/>
        <v>0</v>
      </c>
      <c r="Y627" s="16"/>
      <c r="Z627" s="15">
        <f t="shared" si="362"/>
        <v>0</v>
      </c>
      <c r="AA627" s="8">
        <f t="shared" si="388"/>
        <v>0</v>
      </c>
      <c r="AB627" s="16"/>
      <c r="AC627" s="15">
        <f t="shared" si="363"/>
        <v>0</v>
      </c>
      <c r="AD627" s="8">
        <f t="shared" si="364"/>
        <v>0</v>
      </c>
      <c r="AE627" s="16"/>
      <c r="AF627" s="15">
        <f t="shared" si="365"/>
        <v>0</v>
      </c>
      <c r="AG627" s="15">
        <f t="shared" si="389"/>
        <v>0</v>
      </c>
      <c r="AH627" s="16"/>
      <c r="AI627" s="15">
        <f t="shared" si="390"/>
        <v>0</v>
      </c>
      <c r="AJ627" s="8">
        <f t="shared" si="391"/>
        <v>0</v>
      </c>
      <c r="AK627" s="8">
        <f t="shared" si="366"/>
        <v>0</v>
      </c>
      <c r="AL627" s="8">
        <f t="shared" si="367"/>
        <v>0</v>
      </c>
      <c r="AM627" s="8">
        <f t="shared" si="392"/>
        <v>0</v>
      </c>
      <c r="AN627" s="8">
        <f t="shared" si="393"/>
        <v>0</v>
      </c>
      <c r="AO627" s="8">
        <f>IFERROR(VLOOKUP(A627,PERSAMAAN!B:D,3,0),AN627)</f>
        <v>0</v>
      </c>
      <c r="AP627" s="1"/>
      <c r="AQ627" s="8">
        <f t="shared" si="368"/>
        <v>0</v>
      </c>
      <c r="AR627" s="8" t="str">
        <f>IF(AQ627=0,"-",VLOOKUP(A627,FR_HITUNG_MINMAX!A:H,8,0))</f>
        <v>-</v>
      </c>
      <c r="AS627" s="1"/>
      <c r="AT627" s="8" t="str">
        <f t="shared" si="369"/>
        <v>-</v>
      </c>
      <c r="AU627" s="12">
        <f t="shared" si="370"/>
        <v>0</v>
      </c>
      <c r="AV627" s="12">
        <f t="shared" si="371"/>
        <v>0</v>
      </c>
      <c r="AW627" s="8">
        <f t="shared" si="394"/>
        <v>0</v>
      </c>
      <c r="AX627" s="1"/>
      <c r="AY627" s="8">
        <f t="shared" si="372"/>
        <v>0</v>
      </c>
      <c r="AZ627" s="8" t="str">
        <f>IF(AY627=0,"-",VLOOKUP(A627,FR_HITUNG_MINMAX!A:I,9,0))</f>
        <v>-</v>
      </c>
      <c r="BB627" s="8" t="str">
        <f t="shared" si="373"/>
        <v>-</v>
      </c>
      <c r="BC627" s="12">
        <f t="shared" si="374"/>
        <v>0</v>
      </c>
      <c r="BD627" s="12">
        <f t="shared" si="375"/>
        <v>0</v>
      </c>
      <c r="BE627" s="16"/>
      <c r="BF627" s="8">
        <f>SUMIF('REALISASI ORDER'!C:C,A627,'REALISASI ORDER'!E:E)</f>
        <v>0</v>
      </c>
      <c r="BG627" s="8">
        <f t="shared" si="395"/>
        <v>0</v>
      </c>
      <c r="BH627" s="8">
        <f t="shared" si="376"/>
        <v>0</v>
      </c>
      <c r="BI627" s="8">
        <f t="shared" si="377"/>
        <v>0</v>
      </c>
      <c r="BJ627" s="8">
        <f t="shared" si="396"/>
        <v>0</v>
      </c>
      <c r="BK627" s="33">
        <f t="shared" si="397"/>
        <v>0</v>
      </c>
      <c r="BL627" s="33">
        <f t="shared" si="378"/>
        <v>0</v>
      </c>
      <c r="BM627" s="33">
        <f t="shared" si="379"/>
        <v>0</v>
      </c>
      <c r="BN627" s="33">
        <f t="shared" si="398"/>
        <v>0</v>
      </c>
      <c r="BO627" s="8">
        <f t="shared" si="380"/>
        <v>0</v>
      </c>
      <c r="BP627" s="8">
        <f t="shared" si="381"/>
        <v>0</v>
      </c>
      <c r="BQ627" s="8">
        <f t="shared" si="382"/>
        <v>0</v>
      </c>
      <c r="BR627" s="8">
        <f>IFERROR(ROUNDDOWN(BF627*BN627/(BK627+BL627+BM627+BN),0),0)</f>
        <v>0</v>
      </c>
      <c r="BS627" s="8" t="str">
        <f t="shared" si="383"/>
        <v>43351-KTM-N31</v>
      </c>
      <c r="BT627" s="8">
        <f>SUMIF(FR_HITUNG_MINMAX!A:A,ORDER!A627,FR_HITUNG_MINMAX!AS:AS)</f>
        <v>0</v>
      </c>
      <c r="BU627" s="8">
        <f t="shared" si="399"/>
        <v>0</v>
      </c>
      <c r="BV627" s="8" t="str">
        <f t="shared" si="384"/>
        <v>-</v>
      </c>
      <c r="BW627" s="8" t="e">
        <f>VLOOKUP(A627,'STOK PESALAKAN'!A:F,6,0)</f>
        <v>#N/A</v>
      </c>
    </row>
    <row r="628" spans="1:75" ht="15" customHeight="1">
      <c r="A628" s="41" t="s">
        <v>1796</v>
      </c>
      <c r="B628" s="99">
        <f>IFERROR(IFERROR(VLOOKUP(A628,'STOK PACUL'!C:H,6,0),VLOOKUP(A628,'KATEGORI PACUL'!A:C,3,0)),0)</f>
        <v>0</v>
      </c>
      <c r="C628" s="8">
        <f>IFERROR(VLOOKUP(A628,'KATEGORI PACUL'!A:D,4,0),0)</f>
        <v>1</v>
      </c>
      <c r="D628" s="99">
        <f>IFERROR(IFERROR(VLOOKUP(A628,'STOK PESALAKAN'!C:H,6,0),VLOOKUP(A628,'KATEGORI PESALAKAN'!A:C,3,0)),0)</f>
        <v>0</v>
      </c>
      <c r="E628" s="8">
        <f>IFERROR(VLOOKUP(A628,'KATEGORI PESALAKAN'!A:D,4,0),0)</f>
        <v>0</v>
      </c>
      <c r="F628" s="99">
        <f>IFERROR(IFERROR(VLOOKUP(A628,'STOK CIKDITIRO'!C:H,6,0),VLOOKUP(A628,'KATEGORI CIKDITIRO'!A:C,3,0)),0)</f>
        <v>0</v>
      </c>
      <c r="G628" s="8">
        <f>IFERROR(VLOOKUP(A628,'KATEGORI CIKDITIRO'!A:D,4,0),0)</f>
        <v>0</v>
      </c>
      <c r="H628" s="99">
        <f>IFERROR(IFERROR(VLOOKUP(A628,'STOK TRAYEMAN'!C:H,6,0),VLOOKUP(A628,'KATEGORI TRAYEMAN'!A:C,3,0)),0)</f>
        <v>0</v>
      </c>
      <c r="I628" s="8">
        <f>IFERROR(VLOOKUP(A628,'KATEGORI TRAYEMAN'!A:D,4,0),0)</f>
        <v>0</v>
      </c>
      <c r="J628" s="8" t="str">
        <f>IFERROR(VLOOKUP(A628,'NOSTOK PACUL'!A:C,3,0),IFERROR(IF(VLOOKUP(A628,'STOK PACUL'!A:B,2,0)="NOSTOK","E",VLOOKUP(A628,'KATEGORI PACUL'!A:B,2,0)),"E"))</f>
        <v>D</v>
      </c>
      <c r="K628" s="8" t="str">
        <f>IFERROR(VLOOKUP(A628,'NOSTOK PESALAKAN'!A:C,3,0),IFERROR(IF(VLOOKUP(A628,'STOK PESALAKAN'!A:B,2,0)="NOSTOK","E",VLOOKUP(A628,'KATEGORI PESALAKAN'!A:B,2,0)),"E"))</f>
        <v>E</v>
      </c>
      <c r="L628" s="8" t="str">
        <f>IFERROR(VLOOKUP(A628,'NOSTOK CIKDITIRO'!A:C,3,0),IFERROR(IF(VLOOKUP(A628,'STOK CIKDITIRO'!A:B,2,0)="NOSTOK","E",VLOOKUP(A628,'KATEGORI CIKDITIRO'!A:B,2,0)),"E"))</f>
        <v>E</v>
      </c>
      <c r="M628" s="8" t="str">
        <f>IFERROR(VLOOKUP(A628,'NOSTOK TRAYEMAN'!A:C,3,0),IFERROR(IF(VLOOKUP(A628,'STOK TRAYEMAN'!A:B,2,0)="NOSTOK","E",VLOOKUP(A628,'KATEGORI TRAYEMAN'!A:B,2,0)),"E"))</f>
        <v>E</v>
      </c>
      <c r="N628" s="8" t="str">
        <f>IFERROR(VLOOKUP(A628,FR_HITUNG_MINMAX!A:B,2,0),0)</f>
        <v>KABEL REM BELAKANG Y.XEON ORI</v>
      </c>
      <c r="O628" s="8" t="str">
        <f>IFERROR(VLOOKUP(A628,FR_HITUNG_MINMAX!A:D,4,0),0)</f>
        <v>ORISIN</v>
      </c>
      <c r="P628" s="8">
        <f>IFERROR(VLOOKUP(A628,FR_HITUNG_MINMAX!A:G,7,0),1)</f>
        <v>1</v>
      </c>
      <c r="Q628" s="11">
        <f>IFERROR(VLOOKUP(A628,FR_HITUNG_MINMAX!A:J,10,0),1)</f>
        <v>1</v>
      </c>
      <c r="R628" s="8">
        <f>IFERROR(VLOOKUP(A628,FR_HITUNG_MINMAX!A:K,11,0),1)</f>
        <v>1</v>
      </c>
      <c r="S628" s="12">
        <f>IFERROR(VLOOKUP(A628,FR_HITUNG_MINMAX!A:F,6,0),0)</f>
        <v>84000</v>
      </c>
      <c r="T628" s="8">
        <f t="shared" si="385"/>
        <v>-1</v>
      </c>
      <c r="U628" s="8">
        <f t="shared" si="360"/>
        <v>0</v>
      </c>
      <c r="V628" s="8">
        <f t="shared" si="361"/>
        <v>0</v>
      </c>
      <c r="W628" s="8">
        <f t="shared" si="386"/>
        <v>0</v>
      </c>
      <c r="X628" s="8">
        <f t="shared" si="387"/>
        <v>0</v>
      </c>
      <c r="Y628" s="16"/>
      <c r="Z628" s="15">
        <f t="shared" si="362"/>
        <v>0</v>
      </c>
      <c r="AA628" s="8">
        <f t="shared" si="388"/>
        <v>0</v>
      </c>
      <c r="AB628" s="16"/>
      <c r="AC628" s="15">
        <f t="shared" si="363"/>
        <v>0</v>
      </c>
      <c r="AD628" s="8">
        <f t="shared" si="364"/>
        <v>0</v>
      </c>
      <c r="AE628" s="16"/>
      <c r="AF628" s="15">
        <f t="shared" si="365"/>
        <v>0</v>
      </c>
      <c r="AG628" s="15">
        <f t="shared" si="389"/>
        <v>0</v>
      </c>
      <c r="AH628" s="16"/>
      <c r="AI628" s="15">
        <f t="shared" si="390"/>
        <v>0</v>
      </c>
      <c r="AJ628" s="8">
        <f t="shared" si="391"/>
        <v>1</v>
      </c>
      <c r="AK628" s="8">
        <f t="shared" si="366"/>
        <v>0</v>
      </c>
      <c r="AL628" s="8">
        <f t="shared" si="367"/>
        <v>0</v>
      </c>
      <c r="AM628" s="8">
        <f t="shared" si="392"/>
        <v>0</v>
      </c>
      <c r="AN628" s="8">
        <f t="shared" si="393"/>
        <v>1</v>
      </c>
      <c r="AO628" s="8">
        <f>IFERROR(VLOOKUP(A628,PERSAMAAN!B:D,3,0),AN628)</f>
        <v>1</v>
      </c>
      <c r="AP628" s="1">
        <v>0</v>
      </c>
      <c r="AQ628" s="8">
        <f t="shared" si="368"/>
        <v>0</v>
      </c>
      <c r="AR628" s="8" t="str">
        <f>IF(AQ628=0,"-",VLOOKUP(A628,FR_HITUNG_MINMAX!A:H,8,0))</f>
        <v>-</v>
      </c>
      <c r="AS628" s="1"/>
      <c r="AT628" s="8" t="str">
        <f t="shared" si="369"/>
        <v>-</v>
      </c>
      <c r="AU628" s="12">
        <f t="shared" si="370"/>
        <v>0</v>
      </c>
      <c r="AV628" s="12">
        <f t="shared" si="371"/>
        <v>0</v>
      </c>
      <c r="AW628" s="8">
        <f t="shared" si="394"/>
        <v>1</v>
      </c>
      <c r="AX628" s="1"/>
      <c r="AY628" s="8">
        <f t="shared" si="372"/>
        <v>1</v>
      </c>
      <c r="AZ628" s="8" t="str">
        <f>IF(AY628=0,"-",VLOOKUP(A628,FR_HITUNG_MINMAX!A:I,9,0))</f>
        <v/>
      </c>
      <c r="BB628" s="8" t="str">
        <f t="shared" si="373"/>
        <v/>
      </c>
      <c r="BC628" s="12">
        <f t="shared" si="374"/>
        <v>84000</v>
      </c>
      <c r="BD628" s="12">
        <f t="shared" si="375"/>
        <v>21965380</v>
      </c>
      <c r="BE628" s="16"/>
      <c r="BF628" s="8">
        <f>SUMIF('REALISASI ORDER'!C:C,A628,'REALISASI ORDER'!E:E)</f>
        <v>0</v>
      </c>
      <c r="BG628" s="8">
        <f t="shared" si="395"/>
        <v>0</v>
      </c>
      <c r="BH628" s="8">
        <f t="shared" si="376"/>
        <v>0</v>
      </c>
      <c r="BI628" s="8">
        <f t="shared" si="377"/>
        <v>0</v>
      </c>
      <c r="BJ628" s="8">
        <f t="shared" si="396"/>
        <v>0</v>
      </c>
      <c r="BK628" s="33">
        <f t="shared" si="397"/>
        <v>0</v>
      </c>
      <c r="BL628" s="33">
        <f t="shared" si="378"/>
        <v>0</v>
      </c>
      <c r="BM628" s="33">
        <f t="shared" si="379"/>
        <v>0</v>
      </c>
      <c r="BN628" s="33">
        <f t="shared" si="398"/>
        <v>0</v>
      </c>
      <c r="BO628" s="8">
        <f t="shared" si="380"/>
        <v>0</v>
      </c>
      <c r="BP628" s="8">
        <f t="shared" si="381"/>
        <v>0</v>
      </c>
      <c r="BQ628" s="8">
        <f t="shared" si="382"/>
        <v>0</v>
      </c>
      <c r="BR628" s="8">
        <f>IFERROR(ROUNDDOWN(BF628*BN628/(BK628+BL628+BM628+BN),0),0)</f>
        <v>0</v>
      </c>
      <c r="BS628" s="8" t="str">
        <f t="shared" si="383"/>
        <v>44D-F6351-00</v>
      </c>
      <c r="BT628" s="8">
        <f>SUMIF(FR_HITUNG_MINMAX!A:A,ORDER!A628,FR_HITUNG_MINMAX!AS:AS)</f>
        <v>1</v>
      </c>
      <c r="BU628" s="8">
        <f t="shared" si="399"/>
        <v>0</v>
      </c>
      <c r="BV628" s="8" t="str">
        <f t="shared" si="384"/>
        <v>-</v>
      </c>
      <c r="BW628" s="8" t="e">
        <f>VLOOKUP(A628,'STOK PESALAKAN'!A:F,6,0)</f>
        <v>#N/A</v>
      </c>
    </row>
    <row r="629" spans="1:75" ht="15" customHeight="1">
      <c r="A629" s="41" t="s">
        <v>1798</v>
      </c>
      <c r="B629" s="99">
        <f>IFERROR(IFERROR(VLOOKUP(A629,'STOK PACUL'!C:H,6,0),VLOOKUP(A629,'KATEGORI PACUL'!A:C,3,0)),0)</f>
        <v>0</v>
      </c>
      <c r="C629" s="8">
        <f>IFERROR(VLOOKUP(A629,'KATEGORI PACUL'!A:D,4,0),0)</f>
        <v>0</v>
      </c>
      <c r="D629" s="99">
        <f>IFERROR(IFERROR(VLOOKUP(A629,'STOK PESALAKAN'!C:H,6,0),VLOOKUP(A629,'KATEGORI PESALAKAN'!A:C,3,0)),0)</f>
        <v>1</v>
      </c>
      <c r="E629" s="8">
        <f>IFERROR(VLOOKUP(A629,'KATEGORI PESALAKAN'!A:D,4,0),0)</f>
        <v>1</v>
      </c>
      <c r="F629" s="99">
        <f>IFERROR(IFERROR(VLOOKUP(A629,'STOK CIKDITIRO'!C:H,6,0),VLOOKUP(A629,'KATEGORI CIKDITIRO'!A:C,3,0)),0)</f>
        <v>0</v>
      </c>
      <c r="G629" s="8">
        <f>IFERROR(VLOOKUP(A629,'KATEGORI CIKDITIRO'!A:D,4,0),0)</f>
        <v>0</v>
      </c>
      <c r="H629" s="99">
        <f>IFERROR(IFERROR(VLOOKUP(A629,'STOK TRAYEMAN'!C:H,6,0),VLOOKUP(A629,'KATEGORI TRAYEMAN'!A:C,3,0)),0)</f>
        <v>0</v>
      </c>
      <c r="I629" s="8">
        <f>IFERROR(VLOOKUP(A629,'KATEGORI TRAYEMAN'!A:D,4,0),0)</f>
        <v>0</v>
      </c>
      <c r="J629" s="8" t="str">
        <f>IFERROR(VLOOKUP(A629,'NOSTOK PACUL'!A:C,3,0),IFERROR(IF(VLOOKUP(A629,'STOK PACUL'!A:B,2,0)="NOSTOK","E",VLOOKUP(A629,'KATEGORI PACUL'!A:B,2,0)),"E"))</f>
        <v>E</v>
      </c>
      <c r="K629" s="8" t="str">
        <f>IFERROR(VLOOKUP(A629,'NOSTOK PESALAKAN'!A:C,3,0),IFERROR(IF(VLOOKUP(A629,'STOK PESALAKAN'!A:B,2,0)="NOSTOK","E",VLOOKUP(A629,'KATEGORI PESALAKAN'!A:B,2,0)),"E"))</f>
        <v>D</v>
      </c>
      <c r="L629" s="8" t="str">
        <f>IFERROR(VLOOKUP(A629,'NOSTOK CIKDITIRO'!A:C,3,0),IFERROR(IF(VLOOKUP(A629,'STOK CIKDITIRO'!A:B,2,0)="NOSTOK","E",VLOOKUP(A629,'KATEGORI CIKDITIRO'!A:B,2,0)),"E"))</f>
        <v>E</v>
      </c>
      <c r="M629" s="8" t="str">
        <f>IFERROR(VLOOKUP(A629,'NOSTOK TRAYEMAN'!A:C,3,0),IFERROR(IF(VLOOKUP(A629,'STOK TRAYEMAN'!A:B,2,0)="NOSTOK","E",VLOOKUP(A629,'KATEGORI TRAYEMAN'!A:B,2,0)),"E"))</f>
        <v>E</v>
      </c>
      <c r="N629" s="8" t="str">
        <f>IFERROR(VLOOKUP(A629,FR_HITUNG_MINMAX!A:B,2,0),0)</f>
        <v>DUDUKAN SPION BEAT ESP/ VARIO 150 / SCOOPY AHM</v>
      </c>
      <c r="O629" s="8" t="str">
        <f>IFERROR(VLOOKUP(A629,FR_HITUNG_MINMAX!A:D,4,0),0)</f>
        <v>ORISIN</v>
      </c>
      <c r="P629" s="8">
        <f>IFERROR(VLOOKUP(A629,FR_HITUNG_MINMAX!A:G,7,0),1)</f>
        <v>1</v>
      </c>
      <c r="Q629" s="11">
        <f>IFERROR(VLOOKUP(A629,FR_HITUNG_MINMAX!A:J,10,0),1)</f>
        <v>1</v>
      </c>
      <c r="R629" s="8">
        <f>IFERROR(VLOOKUP(A629,FR_HITUNG_MINMAX!A:K,11,0),1)</f>
        <v>1</v>
      </c>
      <c r="S629" s="12">
        <f>IFERROR(VLOOKUP(A629,FR_HITUNG_MINMAX!A:F,6,0),0)</f>
        <v>23500</v>
      </c>
      <c r="T629" s="8">
        <f t="shared" si="385"/>
        <v>0</v>
      </c>
      <c r="U629" s="8">
        <f t="shared" si="360"/>
        <v>0</v>
      </c>
      <c r="V629" s="8">
        <f t="shared" si="361"/>
        <v>0</v>
      </c>
      <c r="W629" s="8">
        <f t="shared" si="386"/>
        <v>0</v>
      </c>
      <c r="X629" s="8">
        <f t="shared" si="387"/>
        <v>0</v>
      </c>
      <c r="Y629" s="16"/>
      <c r="Z629" s="15">
        <f t="shared" si="362"/>
        <v>0</v>
      </c>
      <c r="AA629" s="8">
        <f t="shared" si="388"/>
        <v>0</v>
      </c>
      <c r="AB629" s="16"/>
      <c r="AC629" s="15">
        <f t="shared" si="363"/>
        <v>0</v>
      </c>
      <c r="AD629" s="8">
        <f t="shared" si="364"/>
        <v>0</v>
      </c>
      <c r="AE629" s="16"/>
      <c r="AF629" s="15">
        <f t="shared" si="365"/>
        <v>0</v>
      </c>
      <c r="AG629" s="15">
        <f t="shared" si="389"/>
        <v>0</v>
      </c>
      <c r="AH629" s="16"/>
      <c r="AI629" s="15">
        <f t="shared" si="390"/>
        <v>0</v>
      </c>
      <c r="AJ629" s="8">
        <f t="shared" si="391"/>
        <v>0</v>
      </c>
      <c r="AK629" s="8">
        <f t="shared" si="366"/>
        <v>0</v>
      </c>
      <c r="AL629" s="8">
        <f t="shared" si="367"/>
        <v>0</v>
      </c>
      <c r="AM629" s="8">
        <f t="shared" si="392"/>
        <v>0</v>
      </c>
      <c r="AN629" s="8">
        <f t="shared" si="393"/>
        <v>0</v>
      </c>
      <c r="AO629" s="8">
        <f>IFERROR(VLOOKUP(A629,PERSAMAAN!B:D,3,0),AN629)</f>
        <v>0</v>
      </c>
      <c r="AP629" s="1"/>
      <c r="AQ629" s="8">
        <f t="shared" si="368"/>
        <v>0</v>
      </c>
      <c r="AR629" s="8" t="str">
        <f>IF(AQ629=0,"-",VLOOKUP(A629,FR_HITUNG_MINMAX!A:H,8,0))</f>
        <v>-</v>
      </c>
      <c r="AS629" s="1"/>
      <c r="AT629" s="8" t="str">
        <f t="shared" si="369"/>
        <v>-</v>
      </c>
      <c r="AU629" s="12">
        <f t="shared" si="370"/>
        <v>0</v>
      </c>
      <c r="AV629" s="12">
        <f t="shared" si="371"/>
        <v>0</v>
      </c>
      <c r="AW629" s="8">
        <f t="shared" si="394"/>
        <v>0</v>
      </c>
      <c r="AX629" s="1"/>
      <c r="AY629" s="8">
        <f t="shared" si="372"/>
        <v>0</v>
      </c>
      <c r="AZ629" s="8" t="str">
        <f>IF(AY629=0,"-",VLOOKUP(A629,FR_HITUNG_MINMAX!A:I,9,0))</f>
        <v>-</v>
      </c>
      <c r="BB629" s="8" t="str">
        <f t="shared" si="373"/>
        <v>-</v>
      </c>
      <c r="BC629" s="12">
        <f t="shared" si="374"/>
        <v>0</v>
      </c>
      <c r="BD629" s="12">
        <f t="shared" si="375"/>
        <v>0</v>
      </c>
      <c r="BE629" s="16"/>
      <c r="BF629" s="8">
        <f>SUMIF('REALISASI ORDER'!C:C,A629,'REALISASI ORDER'!E:E)</f>
        <v>0</v>
      </c>
      <c r="BG629" s="8">
        <f t="shared" si="395"/>
        <v>0</v>
      </c>
      <c r="BH629" s="8">
        <f t="shared" si="376"/>
        <v>1</v>
      </c>
      <c r="BI629" s="8">
        <f t="shared" si="377"/>
        <v>0</v>
      </c>
      <c r="BJ629" s="8">
        <f t="shared" si="396"/>
        <v>0</v>
      </c>
      <c r="BK629" s="33">
        <f t="shared" si="397"/>
        <v>0</v>
      </c>
      <c r="BL629" s="33">
        <f t="shared" si="378"/>
        <v>0</v>
      </c>
      <c r="BM629" s="33">
        <f t="shared" si="379"/>
        <v>0</v>
      </c>
      <c r="BN629" s="33">
        <f t="shared" si="398"/>
        <v>0</v>
      </c>
      <c r="BO629" s="8">
        <f t="shared" si="380"/>
        <v>0</v>
      </c>
      <c r="BP629" s="8">
        <f t="shared" si="381"/>
        <v>0</v>
      </c>
      <c r="BQ629" s="8">
        <f t="shared" si="382"/>
        <v>0</v>
      </c>
      <c r="BR629" s="8">
        <f>IFERROR(ROUNDDOWN(BF629*BN629/(BK629+BL629+BM629+BN),0),0)</f>
        <v>0</v>
      </c>
      <c r="BS629" s="8" t="str">
        <f t="shared" si="383"/>
        <v>45517-K81-N30</v>
      </c>
      <c r="BT629" s="8">
        <f>SUMIF(FR_HITUNG_MINMAX!A:A,ORDER!A629,FR_HITUNG_MINMAX!AS:AS)</f>
        <v>1</v>
      </c>
      <c r="BU629" s="8">
        <f t="shared" si="399"/>
        <v>0</v>
      </c>
      <c r="BV629" s="8" t="str">
        <f t="shared" si="384"/>
        <v>-</v>
      </c>
      <c r="BW629" s="8" t="str">
        <f>VLOOKUP(A629,'STOK PESALAKAN'!A:F,6,0)</f>
        <v/>
      </c>
    </row>
    <row r="630" spans="1:75" ht="15" customHeight="1">
      <c r="A630" s="41" t="s">
        <v>1800</v>
      </c>
      <c r="B630" s="99">
        <f>IFERROR(IFERROR(VLOOKUP(A630,'STOK PACUL'!C:H,6,0),VLOOKUP(A630,'KATEGORI PACUL'!A:C,3,0)),0)</f>
        <v>0</v>
      </c>
      <c r="C630" s="8">
        <f>IFERROR(VLOOKUP(A630,'KATEGORI PACUL'!A:D,4,0),0)</f>
        <v>0</v>
      </c>
      <c r="D630" s="99">
        <f>IFERROR(IFERROR(VLOOKUP(A630,'STOK PESALAKAN'!C:H,6,0),VLOOKUP(A630,'KATEGORI PESALAKAN'!A:C,3,0)),0)</f>
        <v>0</v>
      </c>
      <c r="E630" s="8">
        <f>IFERROR(VLOOKUP(A630,'KATEGORI PESALAKAN'!A:D,4,0),0)</f>
        <v>0</v>
      </c>
      <c r="F630" s="99">
        <f>IFERROR(IFERROR(VLOOKUP(A630,'STOK CIKDITIRO'!C:H,6,0),VLOOKUP(A630,'KATEGORI CIKDITIRO'!A:C,3,0)),0)</f>
        <v>0</v>
      </c>
      <c r="G630" s="8">
        <f>IFERROR(VLOOKUP(A630,'KATEGORI CIKDITIRO'!A:D,4,0),0)</f>
        <v>0</v>
      </c>
      <c r="H630" s="99">
        <f>IFERROR(IFERROR(VLOOKUP(A630,'STOK TRAYEMAN'!C:H,6,0),VLOOKUP(A630,'KATEGORI TRAYEMAN'!A:C,3,0)),0)</f>
        <v>0</v>
      </c>
      <c r="I630" s="8">
        <f>IFERROR(VLOOKUP(A630,'KATEGORI TRAYEMAN'!A:D,4,0),0)</f>
        <v>0</v>
      </c>
      <c r="J630" s="8" t="str">
        <f>IFERROR(VLOOKUP(A630,'NOSTOK PACUL'!A:C,3,0),IFERROR(IF(VLOOKUP(A630,'STOK PACUL'!A:B,2,0)="NOSTOK","E",VLOOKUP(A630,'KATEGORI PACUL'!A:B,2,0)),"E"))</f>
        <v>E</v>
      </c>
      <c r="K630" s="8" t="str">
        <f>IFERROR(VLOOKUP(A630,'NOSTOK PESALAKAN'!A:C,3,0),IFERROR(IF(VLOOKUP(A630,'STOK PESALAKAN'!A:B,2,0)="NOSTOK","E",VLOOKUP(A630,'KATEGORI PESALAKAN'!A:B,2,0)),"E"))</f>
        <v>E</v>
      </c>
      <c r="L630" s="8" t="str">
        <f>IFERROR(VLOOKUP(A630,'NOSTOK CIKDITIRO'!A:C,3,0),IFERROR(IF(VLOOKUP(A630,'STOK CIKDITIRO'!A:B,2,0)="NOSTOK","E",VLOOKUP(A630,'KATEGORI CIKDITIRO'!A:B,2,0)),"E"))</f>
        <v>E</v>
      </c>
      <c r="M630" s="8" t="str">
        <f>IFERROR(VLOOKUP(A630,'NOSTOK TRAYEMAN'!A:C,3,0),IFERROR(IF(VLOOKUP(A630,'STOK TRAYEMAN'!A:B,2,0)="NOSTOK","E",VLOOKUP(A630,'KATEGORI TRAYEMAN'!A:B,2,0)),"E"))</f>
        <v>E</v>
      </c>
      <c r="N630" s="8" t="str">
        <f>IFERROR(VLOOKUP(A630,FR_HITUNG_MINMAX!A:B,2,0),0)</f>
        <v>BOHLAM BELAKANG Y.YAMAHA ORI (PS)</v>
      </c>
      <c r="O630" s="8" t="str">
        <f>IFERROR(VLOOKUP(A630,FR_HITUNG_MINMAX!A:D,4,0),0)</f>
        <v>ORISIN</v>
      </c>
      <c r="P630" s="8">
        <f>IFERROR(VLOOKUP(A630,FR_HITUNG_MINMAX!A:G,7,0),1)</f>
        <v>1</v>
      </c>
      <c r="Q630" s="11">
        <f>IFERROR(VLOOKUP(A630,FR_HITUNG_MINMAX!A:J,10,0),1)</f>
        <v>1</v>
      </c>
      <c r="R630" s="8">
        <f>IFERROR(VLOOKUP(A630,FR_HITUNG_MINMAX!A:K,11,0),1)</f>
        <v>1</v>
      </c>
      <c r="S630" s="12">
        <f>IFERROR(VLOOKUP(A630,FR_HITUNG_MINMAX!A:F,6,0),0)</f>
        <v>13316.6874739908</v>
      </c>
      <c r="T630" s="8">
        <f t="shared" si="385"/>
        <v>0</v>
      </c>
      <c r="U630" s="8">
        <f t="shared" si="360"/>
        <v>0</v>
      </c>
      <c r="V630" s="8">
        <f t="shared" si="361"/>
        <v>0</v>
      </c>
      <c r="W630" s="8">
        <f t="shared" si="386"/>
        <v>0</v>
      </c>
      <c r="X630" s="8">
        <f t="shared" si="387"/>
        <v>0</v>
      </c>
      <c r="Y630" s="16"/>
      <c r="Z630" s="15">
        <f t="shared" si="362"/>
        <v>0</v>
      </c>
      <c r="AA630" s="8">
        <f t="shared" si="388"/>
        <v>0</v>
      </c>
      <c r="AB630" s="16"/>
      <c r="AC630" s="15">
        <f t="shared" si="363"/>
        <v>0</v>
      </c>
      <c r="AD630" s="8">
        <f t="shared" si="364"/>
        <v>0</v>
      </c>
      <c r="AE630" s="16"/>
      <c r="AF630" s="15">
        <f t="shared" si="365"/>
        <v>0</v>
      </c>
      <c r="AG630" s="15">
        <f t="shared" si="389"/>
        <v>0</v>
      </c>
      <c r="AH630" s="16"/>
      <c r="AI630" s="15">
        <f t="shared" si="390"/>
        <v>0</v>
      </c>
      <c r="AJ630" s="8">
        <f t="shared" si="391"/>
        <v>0</v>
      </c>
      <c r="AK630" s="8">
        <f t="shared" si="366"/>
        <v>0</v>
      </c>
      <c r="AL630" s="8">
        <f t="shared" si="367"/>
        <v>0</v>
      </c>
      <c r="AM630" s="8">
        <f t="shared" si="392"/>
        <v>0</v>
      </c>
      <c r="AN630" s="8">
        <f t="shared" si="393"/>
        <v>0</v>
      </c>
      <c r="AO630" s="8">
        <f>IFERROR(VLOOKUP(A630,PERSAMAAN!B:D,3,0),AN630)</f>
        <v>0</v>
      </c>
      <c r="AP630" s="1"/>
      <c r="AQ630" s="8">
        <f t="shared" si="368"/>
        <v>0</v>
      </c>
      <c r="AR630" s="8" t="str">
        <f>IF(AQ630=0,"-",VLOOKUP(A630,FR_HITUNG_MINMAX!A:H,8,0))</f>
        <v>-</v>
      </c>
      <c r="AS630" s="1"/>
      <c r="AT630" s="8" t="str">
        <f t="shared" si="369"/>
        <v>-</v>
      </c>
      <c r="AU630" s="12">
        <f t="shared" si="370"/>
        <v>0</v>
      </c>
      <c r="AV630" s="12">
        <f t="shared" si="371"/>
        <v>0</v>
      </c>
      <c r="AW630" s="8">
        <f t="shared" si="394"/>
        <v>0</v>
      </c>
      <c r="AX630" s="1"/>
      <c r="AY630" s="8">
        <f t="shared" si="372"/>
        <v>0</v>
      </c>
      <c r="AZ630" s="8" t="str">
        <f>IF(AY630=0,"-",VLOOKUP(A630,FR_HITUNG_MINMAX!A:I,9,0))</f>
        <v>-</v>
      </c>
      <c r="BB630" s="8" t="str">
        <f t="shared" si="373"/>
        <v>-</v>
      </c>
      <c r="BC630" s="12">
        <f t="shared" si="374"/>
        <v>0</v>
      </c>
      <c r="BD630" s="12">
        <f t="shared" si="375"/>
        <v>0</v>
      </c>
      <c r="BE630" s="16"/>
      <c r="BF630" s="8">
        <f>SUMIF('REALISASI ORDER'!C:C,A630,'REALISASI ORDER'!E:E)</f>
        <v>0</v>
      </c>
      <c r="BG630" s="8">
        <f t="shared" si="395"/>
        <v>0</v>
      </c>
      <c r="BH630" s="8">
        <f t="shared" si="376"/>
        <v>0</v>
      </c>
      <c r="BI630" s="8">
        <f t="shared" si="377"/>
        <v>0</v>
      </c>
      <c r="BJ630" s="8">
        <f t="shared" si="396"/>
        <v>0</v>
      </c>
      <c r="BK630" s="33">
        <f t="shared" si="397"/>
        <v>0</v>
      </c>
      <c r="BL630" s="33">
        <f t="shared" si="378"/>
        <v>0</v>
      </c>
      <c r="BM630" s="33">
        <f t="shared" si="379"/>
        <v>0</v>
      </c>
      <c r="BN630" s="33">
        <f t="shared" si="398"/>
        <v>0</v>
      </c>
      <c r="BO630" s="8">
        <f t="shared" si="380"/>
        <v>0</v>
      </c>
      <c r="BP630" s="8">
        <f t="shared" si="381"/>
        <v>0</v>
      </c>
      <c r="BQ630" s="8">
        <f t="shared" si="382"/>
        <v>0</v>
      </c>
      <c r="BR630" s="8">
        <f>IFERROR(ROUNDDOWN(BF630*BN630/(BK630+BL630+BM630+BN),0),0)</f>
        <v>0</v>
      </c>
      <c r="BS630" s="8" t="str">
        <f t="shared" si="383"/>
        <v>4US-H4714-00</v>
      </c>
      <c r="BT630" s="8">
        <f>SUMIF(FR_HITUNG_MINMAX!A:A,ORDER!A630,FR_HITUNG_MINMAX!AS:AS)</f>
        <v>0</v>
      </c>
      <c r="BU630" s="8">
        <f t="shared" si="399"/>
        <v>0</v>
      </c>
      <c r="BV630" s="8" t="str">
        <f t="shared" si="384"/>
        <v>-</v>
      </c>
      <c r="BW630" s="8" t="e">
        <f>VLOOKUP(A630,'STOK PESALAKAN'!A:F,6,0)</f>
        <v>#N/A</v>
      </c>
    </row>
    <row r="631" spans="1:75">
      <c r="A631" s="41" t="s">
        <v>1804</v>
      </c>
      <c r="B631" s="99">
        <f>IFERROR(IFERROR(VLOOKUP(A631,'STOK PACUL'!C:H,6,0),VLOOKUP(A631,'KATEGORI PACUL'!A:C,3,0)),0)</f>
        <v>0</v>
      </c>
      <c r="C631" s="8">
        <f>IFERROR(VLOOKUP(A631,'KATEGORI PACUL'!A:D,4,0),0)</f>
        <v>0</v>
      </c>
      <c r="D631" s="99">
        <f>IFERROR(IFERROR(VLOOKUP(A631,'STOK PESALAKAN'!C:H,6,0),VLOOKUP(A631,'KATEGORI PESALAKAN'!A:C,3,0)),0)</f>
        <v>0</v>
      </c>
      <c r="E631" s="8">
        <f>IFERROR(VLOOKUP(A631,'KATEGORI PESALAKAN'!A:D,4,0),0)</f>
        <v>0</v>
      </c>
      <c r="F631" s="99">
        <f>IFERROR(IFERROR(VLOOKUP(A631,'STOK CIKDITIRO'!C:H,6,0),VLOOKUP(A631,'KATEGORI CIKDITIRO'!A:C,3,0)),0)</f>
        <v>0</v>
      </c>
      <c r="G631" s="8">
        <f>IFERROR(VLOOKUP(A631,'KATEGORI CIKDITIRO'!A:D,4,0),0)</f>
        <v>0</v>
      </c>
      <c r="H631" s="99">
        <f>IFERROR(IFERROR(VLOOKUP(A631,'STOK TRAYEMAN'!C:H,6,0),VLOOKUP(A631,'KATEGORI TRAYEMAN'!A:C,3,0)),0)</f>
        <v>0</v>
      </c>
      <c r="I631" s="8">
        <f>IFERROR(VLOOKUP(A631,'KATEGORI TRAYEMAN'!A:D,4,0),0)</f>
        <v>0</v>
      </c>
      <c r="J631" s="8" t="str">
        <f>IFERROR(VLOOKUP(A631,'NOSTOK PACUL'!A:C,3,0),IFERROR(IF(VLOOKUP(A631,'STOK PACUL'!A:B,2,0)="NOSTOK","E",VLOOKUP(A631,'KATEGORI PACUL'!A:B,2,0)),"E"))</f>
        <v>E</v>
      </c>
      <c r="K631" s="8" t="str">
        <f>IFERROR(VLOOKUP(A631,'NOSTOK PESALAKAN'!A:C,3,0),IFERROR(IF(VLOOKUP(A631,'STOK PESALAKAN'!A:B,2,0)="NOSTOK","E",VLOOKUP(A631,'KATEGORI PESALAKAN'!A:B,2,0)),"E"))</f>
        <v>E</v>
      </c>
      <c r="L631" s="8" t="str">
        <f>IFERROR(VLOOKUP(A631,'NOSTOK CIKDITIRO'!A:C,3,0),IFERROR(IF(VLOOKUP(A631,'STOK CIKDITIRO'!A:B,2,0)="NOSTOK","E",VLOOKUP(A631,'KATEGORI CIKDITIRO'!A:B,2,0)),"E"))</f>
        <v>E</v>
      </c>
      <c r="M631" s="8" t="str">
        <f>IFERROR(VLOOKUP(A631,'NOSTOK TRAYEMAN'!A:C,3,0),IFERROR(IF(VLOOKUP(A631,'STOK TRAYEMAN'!A:B,2,0)="NOSTOK","E",VLOOKUP(A631,'KATEGORI TRAYEMAN'!A:B,2,0)),"E"))</f>
        <v>E</v>
      </c>
      <c r="N631" s="8" t="str">
        <f>IFERROR(VLOOKUP(A631,FR_HITUNG_MINMAX!A:B,2,0),0)</f>
        <v>PER SHOCK DEPAN H.VARIO 110 TECHNO CARBU ORI (51401-KVB-901)</v>
      </c>
      <c r="O631" s="8" t="str">
        <f>IFERROR(VLOOKUP(A631,FR_HITUNG_MINMAX!A:D,4,0),0)</f>
        <v>ORISIN</v>
      </c>
      <c r="P631" s="8">
        <f>IFERROR(VLOOKUP(A631,FR_HITUNG_MINMAX!A:G,7,0),1)</f>
        <v>1</v>
      </c>
      <c r="Q631" s="11">
        <f>IFERROR(VLOOKUP(A631,FR_HITUNG_MINMAX!A:J,10,0),1)</f>
        <v>1</v>
      </c>
      <c r="R631" s="8">
        <f>IFERROR(VLOOKUP(A631,FR_HITUNG_MINMAX!A:K,11,0),1)</f>
        <v>1</v>
      </c>
      <c r="S631" s="12">
        <f>IFERROR(VLOOKUP(A631,FR_HITUNG_MINMAX!A:F,6,0),0)</f>
        <v>22000</v>
      </c>
      <c r="T631" s="8">
        <f t="shared" si="385"/>
        <v>0</v>
      </c>
      <c r="U631" s="8">
        <f t="shared" si="360"/>
        <v>0</v>
      </c>
      <c r="V631" s="8">
        <f t="shared" si="361"/>
        <v>0</v>
      </c>
      <c r="W631" s="8">
        <f t="shared" si="386"/>
        <v>0</v>
      </c>
      <c r="X631" s="8">
        <f t="shared" si="387"/>
        <v>0</v>
      </c>
      <c r="Y631" s="16"/>
      <c r="Z631" s="15">
        <f t="shared" si="362"/>
        <v>0</v>
      </c>
      <c r="AA631" s="8">
        <f t="shared" si="388"/>
        <v>0</v>
      </c>
      <c r="AB631" s="16"/>
      <c r="AC631" s="15">
        <f t="shared" si="363"/>
        <v>0</v>
      </c>
      <c r="AD631" s="8">
        <f t="shared" si="364"/>
        <v>0</v>
      </c>
      <c r="AE631" s="16"/>
      <c r="AF631" s="15">
        <f t="shared" si="365"/>
        <v>0</v>
      </c>
      <c r="AG631" s="15">
        <f t="shared" si="389"/>
        <v>0</v>
      </c>
      <c r="AH631" s="16"/>
      <c r="AI631" s="15">
        <f t="shared" si="390"/>
        <v>0</v>
      </c>
      <c r="AJ631" s="8">
        <f t="shared" si="391"/>
        <v>0</v>
      </c>
      <c r="AK631" s="8">
        <f t="shared" si="366"/>
        <v>0</v>
      </c>
      <c r="AL631" s="8">
        <f t="shared" si="367"/>
        <v>0</v>
      </c>
      <c r="AM631" s="8">
        <f t="shared" si="392"/>
        <v>0</v>
      </c>
      <c r="AN631" s="8">
        <f t="shared" si="393"/>
        <v>0</v>
      </c>
      <c r="AO631" s="8">
        <f>IFERROR(VLOOKUP(A631,PERSAMAAN!B:D,3,0),AN631)</f>
        <v>0</v>
      </c>
      <c r="AP631" s="1"/>
      <c r="AQ631" s="8">
        <f t="shared" si="368"/>
        <v>0</v>
      </c>
      <c r="AR631" s="8" t="str">
        <f>IF(AQ631=0,"-",VLOOKUP(A631,FR_HITUNG_MINMAX!A:H,8,0))</f>
        <v>-</v>
      </c>
      <c r="AS631" s="1"/>
      <c r="AT631" s="8" t="str">
        <f t="shared" si="369"/>
        <v>-</v>
      </c>
      <c r="AU631" s="12">
        <f t="shared" si="370"/>
        <v>0</v>
      </c>
      <c r="AV631" s="12">
        <f t="shared" si="371"/>
        <v>0</v>
      </c>
      <c r="AW631" s="8">
        <f t="shared" si="394"/>
        <v>0</v>
      </c>
      <c r="AX631" s="1"/>
      <c r="AY631" s="8">
        <f t="shared" si="372"/>
        <v>0</v>
      </c>
      <c r="AZ631" s="8" t="str">
        <f>IF(AY631=0,"-",VLOOKUP(A631,FR_HITUNG_MINMAX!A:I,9,0))</f>
        <v>-</v>
      </c>
      <c r="BB631" s="8" t="str">
        <f t="shared" si="373"/>
        <v>-</v>
      </c>
      <c r="BC631" s="12">
        <f t="shared" si="374"/>
        <v>0</v>
      </c>
      <c r="BD631" s="12">
        <f t="shared" si="375"/>
        <v>0</v>
      </c>
      <c r="BE631" s="16"/>
      <c r="BF631" s="8">
        <f>SUMIF('REALISASI ORDER'!C:C,A631,'REALISASI ORDER'!E:E)</f>
        <v>0</v>
      </c>
      <c r="BG631" s="8">
        <f t="shared" si="395"/>
        <v>0</v>
      </c>
      <c r="BH631" s="8">
        <f t="shared" si="376"/>
        <v>0</v>
      </c>
      <c r="BI631" s="8">
        <f t="shared" si="377"/>
        <v>0</v>
      </c>
      <c r="BJ631" s="8">
        <f t="shared" si="396"/>
        <v>0</v>
      </c>
      <c r="BK631" s="33">
        <f t="shared" si="397"/>
        <v>0</v>
      </c>
      <c r="BL631" s="33">
        <f t="shared" si="378"/>
        <v>0</v>
      </c>
      <c r="BM631" s="33">
        <f t="shared" si="379"/>
        <v>0</v>
      </c>
      <c r="BN631" s="33">
        <f t="shared" si="398"/>
        <v>0</v>
      </c>
      <c r="BO631" s="8">
        <f t="shared" si="380"/>
        <v>0</v>
      </c>
      <c r="BP631" s="8">
        <f t="shared" si="381"/>
        <v>0</v>
      </c>
      <c r="BQ631" s="8">
        <f t="shared" si="382"/>
        <v>0</v>
      </c>
      <c r="BR631" s="8">
        <f>IFERROR(ROUNDDOWN(BF631*BN631/(BK631+BL631+BM631+BN),0),0)</f>
        <v>0</v>
      </c>
      <c r="BS631" s="8" t="str">
        <f t="shared" si="383"/>
        <v>51401-KVB-T01</v>
      </c>
      <c r="BT631" s="8">
        <f>SUMIF(FR_HITUNG_MINMAX!A:A,ORDER!A631,FR_HITUNG_MINMAX!AS:AS)</f>
        <v>0</v>
      </c>
      <c r="BU631" s="8">
        <f t="shared" si="399"/>
        <v>0</v>
      </c>
      <c r="BV631" s="8" t="str">
        <f t="shared" si="384"/>
        <v>-</v>
      </c>
      <c r="BW631" s="8" t="str">
        <f>VLOOKUP(A631,'STOK PESALAKAN'!A:F,6,0)</f>
        <v/>
      </c>
    </row>
    <row r="632" spans="1:75" ht="15" customHeight="1">
      <c r="A632" s="41" t="s">
        <v>1824</v>
      </c>
      <c r="B632" s="99">
        <f>IFERROR(IFERROR(VLOOKUP(A632,'STOK PACUL'!C:H,6,0),VLOOKUP(A632,'KATEGORI PACUL'!A:C,3,0)),0)</f>
        <v>0</v>
      </c>
      <c r="C632" s="8">
        <f>IFERROR(VLOOKUP(A632,'KATEGORI PACUL'!A:D,4,0),0)</f>
        <v>1</v>
      </c>
      <c r="D632" s="99">
        <f>IFERROR(IFERROR(VLOOKUP(A632,'STOK PESALAKAN'!C:H,6,0),VLOOKUP(A632,'KATEGORI PESALAKAN'!A:C,3,0)),0)</f>
        <v>0</v>
      </c>
      <c r="E632" s="8">
        <f>IFERROR(VLOOKUP(A632,'KATEGORI PESALAKAN'!A:D,4,0),0)</f>
        <v>0</v>
      </c>
      <c r="F632" s="99">
        <f>IFERROR(IFERROR(VLOOKUP(A632,'STOK CIKDITIRO'!C:H,6,0),VLOOKUP(A632,'KATEGORI CIKDITIRO'!A:C,3,0)),0)</f>
        <v>0</v>
      </c>
      <c r="G632" s="8">
        <f>IFERROR(VLOOKUP(A632,'KATEGORI CIKDITIRO'!A:D,4,0),0)</f>
        <v>0</v>
      </c>
      <c r="H632" s="99">
        <f>IFERROR(IFERROR(VLOOKUP(A632,'STOK TRAYEMAN'!C:H,6,0),VLOOKUP(A632,'KATEGORI TRAYEMAN'!A:C,3,0)),0)</f>
        <v>0</v>
      </c>
      <c r="I632" s="8">
        <f>IFERROR(VLOOKUP(A632,'KATEGORI TRAYEMAN'!A:D,4,0),0)</f>
        <v>0</v>
      </c>
      <c r="J632" s="8" t="str">
        <f>IFERROR(VLOOKUP(A632,'NOSTOK PACUL'!A:C,3,0),IFERROR(IF(VLOOKUP(A632,'STOK PACUL'!A:B,2,0)="NOSTOK","E",VLOOKUP(A632,'KATEGORI PACUL'!A:B,2,0)),"E"))</f>
        <v>D</v>
      </c>
      <c r="K632" s="8" t="str">
        <f>IFERROR(VLOOKUP(A632,'NOSTOK PESALAKAN'!A:C,3,0),IFERROR(IF(VLOOKUP(A632,'STOK PESALAKAN'!A:B,2,0)="NOSTOK","E",VLOOKUP(A632,'KATEGORI PESALAKAN'!A:B,2,0)),"E"))</f>
        <v>E</v>
      </c>
      <c r="L632" s="8" t="str">
        <f>IFERROR(VLOOKUP(A632,'NOSTOK CIKDITIRO'!A:C,3,0),IFERROR(IF(VLOOKUP(A632,'STOK CIKDITIRO'!A:B,2,0)="NOSTOK","E",VLOOKUP(A632,'KATEGORI CIKDITIRO'!A:B,2,0)),"E"))</f>
        <v>E</v>
      </c>
      <c r="M632" s="8" t="str">
        <f>IFERROR(VLOOKUP(A632,'NOSTOK TRAYEMAN'!A:C,3,0),IFERROR(IF(VLOOKUP(A632,'STOK TRAYEMAN'!A:B,2,0)="NOSTOK","E",VLOOKUP(A632,'KATEGORI TRAYEMAN'!A:B,2,0)),"E"))</f>
        <v>E</v>
      </c>
      <c r="N632" s="8" t="str">
        <f>IFERROR(VLOOKUP(A632,FR_HITUNG_MINMAX!A:B,2,0),0)</f>
        <v>HANDLE REM KIRI Y.MIO/SOUL/XEON ORI</v>
      </c>
      <c r="O632" s="8" t="str">
        <f>IFERROR(VLOOKUP(A632,FR_HITUNG_MINMAX!A:D,4,0),0)</f>
        <v>ORISIN</v>
      </c>
      <c r="P632" s="8">
        <f>IFERROR(VLOOKUP(A632,FR_HITUNG_MINMAX!A:G,7,0),1)</f>
        <v>1</v>
      </c>
      <c r="Q632" s="11">
        <f>IFERROR(VLOOKUP(A632,FR_HITUNG_MINMAX!A:J,10,0),1)</f>
        <v>1</v>
      </c>
      <c r="R632" s="8">
        <f>IFERROR(VLOOKUP(A632,FR_HITUNG_MINMAX!A:K,11,0),1)</f>
        <v>1</v>
      </c>
      <c r="S632" s="12">
        <f>IFERROR(VLOOKUP(A632,FR_HITUNG_MINMAX!A:F,6,0),0)</f>
        <v>52000</v>
      </c>
      <c r="T632" s="8">
        <f t="shared" si="385"/>
        <v>-1</v>
      </c>
      <c r="U632" s="8">
        <f t="shared" si="360"/>
        <v>0</v>
      </c>
      <c r="V632" s="8">
        <f t="shared" si="361"/>
        <v>0</v>
      </c>
      <c r="W632" s="8">
        <f t="shared" si="386"/>
        <v>0</v>
      </c>
      <c r="X632" s="8">
        <f t="shared" si="387"/>
        <v>0</v>
      </c>
      <c r="Y632" s="16"/>
      <c r="Z632" s="15">
        <f t="shared" si="362"/>
        <v>0</v>
      </c>
      <c r="AA632" s="8">
        <f t="shared" si="388"/>
        <v>0</v>
      </c>
      <c r="AB632" s="16"/>
      <c r="AC632" s="15">
        <f t="shared" si="363"/>
        <v>0</v>
      </c>
      <c r="AD632" s="8">
        <f t="shared" si="364"/>
        <v>0</v>
      </c>
      <c r="AE632" s="16"/>
      <c r="AF632" s="15">
        <f t="shared" si="365"/>
        <v>0</v>
      </c>
      <c r="AG632" s="15">
        <f t="shared" si="389"/>
        <v>0</v>
      </c>
      <c r="AH632" s="16"/>
      <c r="AI632" s="15">
        <f t="shared" si="390"/>
        <v>0</v>
      </c>
      <c r="AJ632" s="8">
        <f t="shared" si="391"/>
        <v>1</v>
      </c>
      <c r="AK632" s="8">
        <f t="shared" si="366"/>
        <v>0</v>
      </c>
      <c r="AL632" s="8">
        <f t="shared" si="367"/>
        <v>0</v>
      </c>
      <c r="AM632" s="8">
        <f t="shared" si="392"/>
        <v>0</v>
      </c>
      <c r="AN632" s="8">
        <f t="shared" si="393"/>
        <v>1</v>
      </c>
      <c r="AO632" s="8">
        <f>IFERROR(VLOOKUP(A632,PERSAMAAN!B:D,3,0),AN632)</f>
        <v>1</v>
      </c>
      <c r="AP632" s="1">
        <v>0</v>
      </c>
      <c r="AQ632" s="8">
        <f t="shared" si="368"/>
        <v>0</v>
      </c>
      <c r="AR632" s="8" t="str">
        <f>IF(AQ632=0,"-",VLOOKUP(A632,FR_HITUNG_MINMAX!A:H,8,0))</f>
        <v>-</v>
      </c>
      <c r="AS632" s="1"/>
      <c r="AT632" s="8" t="str">
        <f t="shared" si="369"/>
        <v>-</v>
      </c>
      <c r="AU632" s="12">
        <f t="shared" si="370"/>
        <v>0</v>
      </c>
      <c r="AV632" s="12">
        <f t="shared" si="371"/>
        <v>0</v>
      </c>
      <c r="AW632" s="8">
        <f t="shared" si="394"/>
        <v>1</v>
      </c>
      <c r="AX632" s="1"/>
      <c r="AY632" s="8">
        <f t="shared" si="372"/>
        <v>1</v>
      </c>
      <c r="AZ632" s="8" t="str">
        <f>IF(AY632=0,"-",VLOOKUP(A632,FR_HITUNG_MINMAX!A:I,9,0))</f>
        <v/>
      </c>
      <c r="BB632" s="8" t="str">
        <f t="shared" si="373"/>
        <v/>
      </c>
      <c r="BC632" s="12">
        <f t="shared" si="374"/>
        <v>52000</v>
      </c>
      <c r="BD632" s="12">
        <f t="shared" si="375"/>
        <v>21965380</v>
      </c>
      <c r="BE632" s="16"/>
      <c r="BF632" s="8">
        <f>SUMIF('REALISASI ORDER'!C:C,A632,'REALISASI ORDER'!E:E)</f>
        <v>0</v>
      </c>
      <c r="BG632" s="8">
        <f t="shared" si="395"/>
        <v>0</v>
      </c>
      <c r="BH632" s="8">
        <f t="shared" si="376"/>
        <v>0</v>
      </c>
      <c r="BI632" s="8">
        <f t="shared" si="377"/>
        <v>0</v>
      </c>
      <c r="BJ632" s="8">
        <f t="shared" si="396"/>
        <v>0</v>
      </c>
      <c r="BK632" s="33">
        <f t="shared" si="397"/>
        <v>0</v>
      </c>
      <c r="BL632" s="33">
        <f t="shared" si="378"/>
        <v>0</v>
      </c>
      <c r="BM632" s="33">
        <f t="shared" si="379"/>
        <v>0</v>
      </c>
      <c r="BN632" s="33">
        <f t="shared" si="398"/>
        <v>0</v>
      </c>
      <c r="BO632" s="8">
        <f t="shared" si="380"/>
        <v>0</v>
      </c>
      <c r="BP632" s="8">
        <f t="shared" si="381"/>
        <v>0</v>
      </c>
      <c r="BQ632" s="8">
        <f t="shared" si="382"/>
        <v>0</v>
      </c>
      <c r="BR632" s="8">
        <f>IFERROR(ROUNDDOWN(BF632*BN632/(BK632+BL632+BM632+BN),0),0)</f>
        <v>0</v>
      </c>
      <c r="BS632" s="8" t="str">
        <f t="shared" si="383"/>
        <v>5TL-H3912-20</v>
      </c>
      <c r="BT632" s="8">
        <f>SUMIF(FR_HITUNG_MINMAX!A:A,ORDER!A632,FR_HITUNG_MINMAX!AS:AS)</f>
        <v>1</v>
      </c>
      <c r="BU632" s="8">
        <f t="shared" si="399"/>
        <v>0</v>
      </c>
      <c r="BV632" s="8" t="str">
        <f t="shared" si="384"/>
        <v>-</v>
      </c>
      <c r="BW632" s="8" t="e">
        <f>VLOOKUP(A632,'STOK PESALAKAN'!A:F,6,0)</f>
        <v>#N/A</v>
      </c>
    </row>
    <row r="633" spans="1:75" ht="15" customHeight="1">
      <c r="A633" s="41" t="s">
        <v>1828</v>
      </c>
      <c r="B633" s="99">
        <f>IFERROR(IFERROR(VLOOKUP(A633,'STOK PACUL'!C:H,6,0),VLOOKUP(A633,'KATEGORI PACUL'!A:C,3,0)),0)</f>
        <v>2</v>
      </c>
      <c r="C633" s="8">
        <f>IFERROR(VLOOKUP(A633,'KATEGORI PACUL'!A:D,4,0),0)</f>
        <v>2</v>
      </c>
      <c r="D633" s="99">
        <f>IFERROR(IFERROR(VLOOKUP(A633,'STOK PESALAKAN'!C:H,6,0),VLOOKUP(A633,'KATEGORI PESALAKAN'!A:C,3,0)),0)</f>
        <v>0</v>
      </c>
      <c r="E633" s="8">
        <f>IFERROR(VLOOKUP(A633,'KATEGORI PESALAKAN'!A:D,4,0),0)</f>
        <v>0</v>
      </c>
      <c r="F633" s="99">
        <f>IFERROR(IFERROR(VLOOKUP(A633,'STOK CIKDITIRO'!C:H,6,0),VLOOKUP(A633,'KATEGORI CIKDITIRO'!A:C,3,0)),0)</f>
        <v>0</v>
      </c>
      <c r="G633" s="8">
        <f>IFERROR(VLOOKUP(A633,'KATEGORI CIKDITIRO'!A:D,4,0),0)</f>
        <v>0</v>
      </c>
      <c r="H633" s="99">
        <f>IFERROR(IFERROR(VLOOKUP(A633,'STOK TRAYEMAN'!C:H,6,0),VLOOKUP(A633,'KATEGORI TRAYEMAN'!A:C,3,0)),0)</f>
        <v>0</v>
      </c>
      <c r="I633" s="8">
        <f>IFERROR(VLOOKUP(A633,'KATEGORI TRAYEMAN'!A:D,4,0),0)</f>
        <v>0</v>
      </c>
      <c r="J633" s="8" t="str">
        <f>IFERROR(VLOOKUP(A633,'NOSTOK PACUL'!A:C,3,0),IFERROR(IF(VLOOKUP(A633,'STOK PACUL'!A:B,2,0)="NOSTOK","E",VLOOKUP(A633,'KATEGORI PACUL'!A:B,2,0)),"E"))</f>
        <v>D</v>
      </c>
      <c r="K633" s="8" t="str">
        <f>IFERROR(VLOOKUP(A633,'NOSTOK PESALAKAN'!A:C,3,0),IFERROR(IF(VLOOKUP(A633,'STOK PESALAKAN'!A:B,2,0)="NOSTOK","E",VLOOKUP(A633,'KATEGORI PESALAKAN'!A:B,2,0)),"E"))</f>
        <v>E</v>
      </c>
      <c r="L633" s="8" t="str">
        <f>IFERROR(VLOOKUP(A633,'NOSTOK CIKDITIRO'!A:C,3,0),IFERROR(IF(VLOOKUP(A633,'STOK CIKDITIRO'!A:B,2,0)="NOSTOK","E",VLOOKUP(A633,'KATEGORI CIKDITIRO'!A:B,2,0)),"E"))</f>
        <v>E</v>
      </c>
      <c r="M633" s="8" t="str">
        <f>IFERROR(VLOOKUP(A633,'NOSTOK TRAYEMAN'!A:C,3,0),IFERROR(IF(VLOOKUP(A633,'STOK TRAYEMAN'!A:B,2,0)="NOSTOK","E",VLOOKUP(A633,'KATEGORI TRAYEMAN'!A:B,2,0)),"E"))</f>
        <v>E</v>
      </c>
      <c r="N633" s="8" t="str">
        <f>IFERROR(VLOOKUP(A633,FR_HITUNG_MINMAX!A:B,2,0),0)</f>
        <v>LAHER 6201 IMI</v>
      </c>
      <c r="O633" s="8" t="str">
        <f>IFERROR(VLOOKUP(A633,FR_HITUNG_MINMAX!A:D,4,0),0)</f>
        <v>IMITAS</v>
      </c>
      <c r="P633" s="8">
        <f>IFERROR(VLOOKUP(A633,FR_HITUNG_MINMAX!A:G,7,0),1)</f>
        <v>1</v>
      </c>
      <c r="Q633" s="11">
        <f>IFERROR(VLOOKUP(A633,FR_HITUNG_MINMAX!A:J,10,0),1)</f>
        <v>1</v>
      </c>
      <c r="R633" s="8">
        <f>IFERROR(VLOOKUP(A633,FR_HITUNG_MINMAX!A:K,11,0),1)</f>
        <v>1</v>
      </c>
      <c r="S633" s="12">
        <f>IFERROR(VLOOKUP(A633,FR_HITUNG_MINMAX!A:F,6,0),0)</f>
        <v>12000</v>
      </c>
      <c r="T633" s="8">
        <f t="shared" si="385"/>
        <v>0</v>
      </c>
      <c r="U633" s="8">
        <f t="shared" si="360"/>
        <v>0</v>
      </c>
      <c r="V633" s="8">
        <f t="shared" si="361"/>
        <v>0</v>
      </c>
      <c r="W633" s="8">
        <f t="shared" si="386"/>
        <v>0</v>
      </c>
      <c r="X633" s="8">
        <f t="shared" si="387"/>
        <v>0</v>
      </c>
      <c r="Y633" s="16"/>
      <c r="Z633" s="15">
        <f t="shared" si="362"/>
        <v>0</v>
      </c>
      <c r="AA633" s="8">
        <f t="shared" si="388"/>
        <v>0</v>
      </c>
      <c r="AB633" s="16"/>
      <c r="AC633" s="15">
        <f t="shared" si="363"/>
        <v>0</v>
      </c>
      <c r="AD633" s="8">
        <f t="shared" si="364"/>
        <v>0</v>
      </c>
      <c r="AE633" s="16"/>
      <c r="AF633" s="15">
        <f t="shared" si="365"/>
        <v>0</v>
      </c>
      <c r="AG633" s="15">
        <f t="shared" si="389"/>
        <v>0</v>
      </c>
      <c r="AH633" s="16"/>
      <c r="AI633" s="15">
        <f t="shared" si="390"/>
        <v>0</v>
      </c>
      <c r="AJ633" s="8">
        <f t="shared" si="391"/>
        <v>0</v>
      </c>
      <c r="AK633" s="8">
        <f t="shared" si="366"/>
        <v>0</v>
      </c>
      <c r="AL633" s="8">
        <f t="shared" si="367"/>
        <v>0</v>
      </c>
      <c r="AM633" s="8">
        <f t="shared" si="392"/>
        <v>0</v>
      </c>
      <c r="AN633" s="8">
        <f t="shared" si="393"/>
        <v>0</v>
      </c>
      <c r="AO633" s="8">
        <f>IFERROR(VLOOKUP(A633,PERSAMAAN!B:D,3,0),AN633)</f>
        <v>0</v>
      </c>
      <c r="AP633" s="1"/>
      <c r="AQ633" s="8">
        <f t="shared" si="368"/>
        <v>0</v>
      </c>
      <c r="AR633" s="8" t="str">
        <f>IF(AQ633=0,"-",VLOOKUP(A633,FR_HITUNG_MINMAX!A:H,8,0))</f>
        <v>-</v>
      </c>
      <c r="AS633" s="1"/>
      <c r="AT633" s="8" t="str">
        <f t="shared" si="369"/>
        <v>-</v>
      </c>
      <c r="AU633" s="12">
        <f t="shared" si="370"/>
        <v>0</v>
      </c>
      <c r="AV633" s="12">
        <f t="shared" si="371"/>
        <v>0</v>
      </c>
      <c r="AW633" s="8" t="b">
        <f t="shared" si="394"/>
        <v>0</v>
      </c>
      <c r="AX633" s="1"/>
      <c r="AY633" s="8">
        <f t="shared" si="372"/>
        <v>0</v>
      </c>
      <c r="AZ633" s="8" t="str">
        <f>IF(AY633=0,"-",VLOOKUP(A633,FR_HITUNG_MINMAX!A:I,9,0))</f>
        <v>-</v>
      </c>
      <c r="BB633" s="8" t="str">
        <f t="shared" si="373"/>
        <v>-</v>
      </c>
      <c r="BC633" s="12">
        <f t="shared" si="374"/>
        <v>0</v>
      </c>
      <c r="BD633" s="12">
        <f t="shared" si="375"/>
        <v>0</v>
      </c>
      <c r="BE633" s="16"/>
      <c r="BF633" s="8">
        <f>SUMIF('REALISASI ORDER'!C:C,A633,'REALISASI ORDER'!E:E)</f>
        <v>0</v>
      </c>
      <c r="BG633" s="8">
        <f t="shared" si="395"/>
        <v>2</v>
      </c>
      <c r="BH633" s="8">
        <f t="shared" si="376"/>
        <v>0</v>
      </c>
      <c r="BI633" s="8">
        <f t="shared" si="377"/>
        <v>0</v>
      </c>
      <c r="BJ633" s="8">
        <f t="shared" si="396"/>
        <v>0</v>
      </c>
      <c r="BK633" s="33">
        <f t="shared" si="397"/>
        <v>2</v>
      </c>
      <c r="BL633" s="33">
        <f t="shared" si="378"/>
        <v>0</v>
      </c>
      <c r="BM633" s="33">
        <f t="shared" si="379"/>
        <v>0</v>
      </c>
      <c r="BN633" s="33">
        <f t="shared" si="398"/>
        <v>0</v>
      </c>
      <c r="BO633" s="8">
        <f t="shared" si="380"/>
        <v>0</v>
      </c>
      <c r="BP633" s="8">
        <f t="shared" si="381"/>
        <v>0</v>
      </c>
      <c r="BQ633" s="8">
        <f t="shared" si="382"/>
        <v>0</v>
      </c>
      <c r="BR633" s="8">
        <f>IFERROR(ROUNDDOWN(BF633*BN633/(BK633+BL633+BM633+BN),0),0)</f>
        <v>0</v>
      </c>
      <c r="BS633" s="8" t="str">
        <f t="shared" si="383"/>
        <v>6201-2RS</v>
      </c>
      <c r="BT633" s="8">
        <f>SUMIF(FR_HITUNG_MINMAX!A:A,ORDER!A633,FR_HITUNG_MINMAX!AS:AS)</f>
        <v>1</v>
      </c>
      <c r="BU633" s="8">
        <f t="shared" si="399"/>
        <v>0</v>
      </c>
      <c r="BV633" s="8" t="str">
        <f t="shared" si="384"/>
        <v>-</v>
      </c>
      <c r="BW633" s="8" t="e">
        <f>VLOOKUP(A633,'STOK PESALAKAN'!A:F,6,0)</f>
        <v>#N/A</v>
      </c>
    </row>
    <row r="634" spans="1:75" ht="15" customHeight="1">
      <c r="A634" s="41" t="s">
        <v>1834</v>
      </c>
      <c r="B634" s="99">
        <f>IFERROR(IFERROR(VLOOKUP(A634,'STOK PACUL'!C:H,6,0),VLOOKUP(A634,'KATEGORI PACUL'!A:C,3,0)),0)</f>
        <v>0</v>
      </c>
      <c r="C634" s="8">
        <f>IFERROR(VLOOKUP(A634,'KATEGORI PACUL'!A:D,4,0),0)</f>
        <v>1</v>
      </c>
      <c r="D634" s="99">
        <f>IFERROR(IFERROR(VLOOKUP(A634,'STOK PESALAKAN'!C:H,6,0),VLOOKUP(A634,'KATEGORI PESALAKAN'!A:C,3,0)),0)</f>
        <v>0</v>
      </c>
      <c r="E634" s="8">
        <f>IFERROR(VLOOKUP(A634,'KATEGORI PESALAKAN'!A:D,4,0),0)</f>
        <v>0</v>
      </c>
      <c r="F634" s="99">
        <f>IFERROR(IFERROR(VLOOKUP(A634,'STOK CIKDITIRO'!C:H,6,0),VLOOKUP(A634,'KATEGORI CIKDITIRO'!A:C,3,0)),0)</f>
        <v>0</v>
      </c>
      <c r="G634" s="8">
        <f>IFERROR(VLOOKUP(A634,'KATEGORI CIKDITIRO'!A:D,4,0),0)</f>
        <v>0</v>
      </c>
      <c r="H634" s="99">
        <f>IFERROR(IFERROR(VLOOKUP(A634,'STOK TRAYEMAN'!C:H,6,0),VLOOKUP(A634,'KATEGORI TRAYEMAN'!A:C,3,0)),0)</f>
        <v>0</v>
      </c>
      <c r="I634" s="8">
        <f>IFERROR(VLOOKUP(A634,'KATEGORI TRAYEMAN'!A:D,4,0),0)</f>
        <v>0</v>
      </c>
      <c r="J634" s="8" t="str">
        <f>IFERROR(VLOOKUP(A634,'NOSTOK PACUL'!A:C,3,0),IFERROR(IF(VLOOKUP(A634,'STOK PACUL'!A:B,2,0)="NOSTOK","E",VLOOKUP(A634,'KATEGORI PACUL'!A:B,2,0)),"E"))</f>
        <v>D</v>
      </c>
      <c r="K634" s="8" t="str">
        <f>IFERROR(VLOOKUP(A634,'NOSTOK PESALAKAN'!A:C,3,0),IFERROR(IF(VLOOKUP(A634,'STOK PESALAKAN'!A:B,2,0)="NOSTOK","E",VLOOKUP(A634,'KATEGORI PESALAKAN'!A:B,2,0)),"E"))</f>
        <v>E</v>
      </c>
      <c r="L634" s="8" t="str">
        <f>IFERROR(VLOOKUP(A634,'NOSTOK CIKDITIRO'!A:C,3,0),IFERROR(IF(VLOOKUP(A634,'STOK CIKDITIRO'!A:B,2,0)="NOSTOK","E",VLOOKUP(A634,'KATEGORI CIKDITIRO'!A:B,2,0)),"E"))</f>
        <v>E</v>
      </c>
      <c r="M634" s="8" t="str">
        <f>IFERROR(VLOOKUP(A634,'NOSTOK TRAYEMAN'!A:C,3,0),IFERROR(IF(VLOOKUP(A634,'STOK TRAYEMAN'!A:B,2,0)="NOSTOK","E",VLOOKUP(A634,'KATEGORI TRAYEMAN'!A:B,2,0)),"E"))</f>
        <v>E</v>
      </c>
      <c r="N634" s="8" t="str">
        <f>IFERROR(VLOOKUP(A634,FR_HITUNG_MINMAX!A:B,2,0),0)</f>
        <v>COVER CENTER</v>
      </c>
      <c r="O634" s="8" t="str">
        <f>IFERROR(VLOOKUP(A634,FR_HITUNG_MINMAX!A:D,4,0),0)</f>
        <v>ORISIN</v>
      </c>
      <c r="P634" s="8">
        <f>IFERROR(VLOOKUP(A634,FR_HITUNG_MINMAX!A:G,7,0),1)</f>
        <v>1</v>
      </c>
      <c r="Q634" s="11">
        <f>IFERROR(VLOOKUP(A634,FR_HITUNG_MINMAX!A:J,10,0),1)</f>
        <v>1</v>
      </c>
      <c r="R634" s="8">
        <f>IFERROR(VLOOKUP(A634,FR_HITUNG_MINMAX!A:K,11,0),1)</f>
        <v>1</v>
      </c>
      <c r="S634" s="12">
        <f>IFERROR(VLOOKUP(A634,FR_HITUNG_MINMAX!A:F,6,0),0)</f>
        <v>46000</v>
      </c>
      <c r="T634" s="8">
        <f t="shared" si="385"/>
        <v>-1</v>
      </c>
      <c r="U634" s="8">
        <f t="shared" si="360"/>
        <v>0</v>
      </c>
      <c r="V634" s="8">
        <f t="shared" si="361"/>
        <v>0</v>
      </c>
      <c r="W634" s="8">
        <f t="shared" si="386"/>
        <v>0</v>
      </c>
      <c r="X634" s="8">
        <f t="shared" si="387"/>
        <v>0</v>
      </c>
      <c r="Y634" s="16"/>
      <c r="Z634" s="15">
        <f t="shared" si="362"/>
        <v>0</v>
      </c>
      <c r="AA634" s="8">
        <f t="shared" si="388"/>
        <v>0</v>
      </c>
      <c r="AB634" s="16"/>
      <c r="AC634" s="15">
        <f t="shared" si="363"/>
        <v>0</v>
      </c>
      <c r="AD634" s="8">
        <f t="shared" si="364"/>
        <v>0</v>
      </c>
      <c r="AE634" s="16"/>
      <c r="AF634" s="15">
        <f t="shared" si="365"/>
        <v>0</v>
      </c>
      <c r="AG634" s="15">
        <f t="shared" si="389"/>
        <v>0</v>
      </c>
      <c r="AH634" s="16"/>
      <c r="AI634" s="15">
        <f t="shared" si="390"/>
        <v>0</v>
      </c>
      <c r="AJ634" s="8">
        <f t="shared" si="391"/>
        <v>1</v>
      </c>
      <c r="AK634" s="8">
        <f t="shared" si="366"/>
        <v>0</v>
      </c>
      <c r="AL634" s="8">
        <f t="shared" si="367"/>
        <v>0</v>
      </c>
      <c r="AM634" s="8">
        <f t="shared" si="392"/>
        <v>0</v>
      </c>
      <c r="AN634" s="8">
        <f t="shared" si="393"/>
        <v>1</v>
      </c>
      <c r="AO634" s="8">
        <f>IFERROR(VLOOKUP(A634,PERSAMAAN!B:D,3,0),AN634)</f>
        <v>1</v>
      </c>
      <c r="AP634" s="1">
        <v>0</v>
      </c>
      <c r="AQ634" s="8">
        <f t="shared" si="368"/>
        <v>0</v>
      </c>
      <c r="AR634" s="8" t="str">
        <f>IF(AQ634=0,"-",VLOOKUP(A634,FR_HITUNG_MINMAX!A:H,8,0))</f>
        <v>-</v>
      </c>
      <c r="AS634" s="1"/>
      <c r="AT634" s="8" t="str">
        <f t="shared" si="369"/>
        <v>-</v>
      </c>
      <c r="AU634" s="12">
        <f t="shared" si="370"/>
        <v>0</v>
      </c>
      <c r="AV634" s="12">
        <f t="shared" si="371"/>
        <v>0</v>
      </c>
      <c r="AW634" s="8">
        <f t="shared" si="394"/>
        <v>1</v>
      </c>
      <c r="AX634" s="1"/>
      <c r="AY634" s="8">
        <f t="shared" si="372"/>
        <v>1</v>
      </c>
      <c r="AZ634" s="8" t="str">
        <f>IF(AY634=0,"-",VLOOKUP(A634,FR_HITUNG_MINMAX!A:I,9,0))</f>
        <v/>
      </c>
      <c r="BB634" s="8" t="str">
        <f t="shared" si="373"/>
        <v/>
      </c>
      <c r="BC634" s="12">
        <f t="shared" si="374"/>
        <v>46000</v>
      </c>
      <c r="BD634" s="12">
        <f t="shared" si="375"/>
        <v>21965380</v>
      </c>
      <c r="BE634" s="16"/>
      <c r="BF634" s="8">
        <f>SUMIF('REALISASI ORDER'!C:C,A634,'REALISASI ORDER'!E:E)</f>
        <v>0</v>
      </c>
      <c r="BG634" s="8">
        <f t="shared" si="395"/>
        <v>0</v>
      </c>
      <c r="BH634" s="8">
        <f t="shared" si="376"/>
        <v>0</v>
      </c>
      <c r="BI634" s="8">
        <f t="shared" si="377"/>
        <v>0</v>
      </c>
      <c r="BJ634" s="8">
        <f t="shared" si="396"/>
        <v>0</v>
      </c>
      <c r="BK634" s="33">
        <f t="shared" si="397"/>
        <v>0</v>
      </c>
      <c r="BL634" s="33">
        <f t="shared" si="378"/>
        <v>0</v>
      </c>
      <c r="BM634" s="33">
        <f t="shared" si="379"/>
        <v>0</v>
      </c>
      <c r="BN634" s="33">
        <f t="shared" si="398"/>
        <v>0</v>
      </c>
      <c r="BO634" s="8">
        <f t="shared" si="380"/>
        <v>0</v>
      </c>
      <c r="BP634" s="8">
        <f t="shared" si="381"/>
        <v>0</v>
      </c>
      <c r="BQ634" s="8">
        <f t="shared" si="382"/>
        <v>0</v>
      </c>
      <c r="BR634" s="8">
        <f>IFERROR(ROUNDDOWN(BF634*BN634/(BK634+BL634+BM634+BN),0),0)</f>
        <v>0</v>
      </c>
      <c r="BS634" s="8" t="str">
        <f t="shared" si="383"/>
        <v>80151-K1A-N00ZA</v>
      </c>
      <c r="BT634" s="8">
        <f>SUMIF(FR_HITUNG_MINMAX!A:A,ORDER!A634,FR_HITUNG_MINMAX!AS:AS)</f>
        <v>1</v>
      </c>
      <c r="BU634" s="8">
        <f t="shared" si="399"/>
        <v>0</v>
      </c>
      <c r="BV634" s="8" t="str">
        <f t="shared" si="384"/>
        <v>-</v>
      </c>
      <c r="BW634" s="8" t="e">
        <f>VLOOKUP(A634,'STOK PESALAKAN'!A:F,6,0)</f>
        <v>#N/A</v>
      </c>
    </row>
    <row r="635" spans="1:75" ht="15" customHeight="1">
      <c r="A635" s="41" t="s">
        <v>1836</v>
      </c>
      <c r="B635" s="99">
        <f>IFERROR(IFERROR(VLOOKUP(A635,'STOK PACUL'!C:H,6,0),VLOOKUP(A635,'KATEGORI PACUL'!A:C,3,0)),0)</f>
        <v>0</v>
      </c>
      <c r="C635" s="8">
        <f>IFERROR(VLOOKUP(A635,'KATEGORI PACUL'!A:D,4,0),0)</f>
        <v>1</v>
      </c>
      <c r="D635" s="99">
        <f>IFERROR(IFERROR(VLOOKUP(A635,'STOK PESALAKAN'!C:H,6,0),VLOOKUP(A635,'KATEGORI PESALAKAN'!A:C,3,0)),0)</f>
        <v>0</v>
      </c>
      <c r="E635" s="8">
        <f>IFERROR(VLOOKUP(A635,'KATEGORI PESALAKAN'!A:D,4,0),0)</f>
        <v>0</v>
      </c>
      <c r="F635" s="99">
        <f>IFERROR(IFERROR(VLOOKUP(A635,'STOK CIKDITIRO'!C:H,6,0),VLOOKUP(A635,'KATEGORI CIKDITIRO'!A:C,3,0)),0)</f>
        <v>0</v>
      </c>
      <c r="G635" s="8">
        <f>IFERROR(VLOOKUP(A635,'KATEGORI CIKDITIRO'!A:D,4,0),0)</f>
        <v>0</v>
      </c>
      <c r="H635" s="99">
        <f>IFERROR(IFERROR(VLOOKUP(A635,'STOK TRAYEMAN'!C:H,6,0),VLOOKUP(A635,'KATEGORI TRAYEMAN'!A:C,3,0)),0)</f>
        <v>0</v>
      </c>
      <c r="I635" s="8">
        <f>IFERROR(VLOOKUP(A635,'KATEGORI TRAYEMAN'!A:D,4,0),0)</f>
        <v>0</v>
      </c>
      <c r="J635" s="8" t="str">
        <f>IFERROR(VLOOKUP(A635,'NOSTOK PACUL'!A:C,3,0),IFERROR(IF(VLOOKUP(A635,'STOK PACUL'!A:B,2,0)="NOSTOK","E",VLOOKUP(A635,'KATEGORI PACUL'!A:B,2,0)),"E"))</f>
        <v>D</v>
      </c>
      <c r="K635" s="8" t="str">
        <f>IFERROR(VLOOKUP(A635,'NOSTOK PESALAKAN'!A:C,3,0),IFERROR(IF(VLOOKUP(A635,'STOK PESALAKAN'!A:B,2,0)="NOSTOK","E",VLOOKUP(A635,'KATEGORI PESALAKAN'!A:B,2,0)),"E"))</f>
        <v>E</v>
      </c>
      <c r="L635" s="8" t="str">
        <f>IFERROR(VLOOKUP(A635,'NOSTOK CIKDITIRO'!A:C,3,0),IFERROR(IF(VLOOKUP(A635,'STOK CIKDITIRO'!A:B,2,0)="NOSTOK","E",VLOOKUP(A635,'KATEGORI CIKDITIRO'!A:B,2,0)),"E"))</f>
        <v>E</v>
      </c>
      <c r="M635" s="8" t="str">
        <f>IFERROR(VLOOKUP(A635,'NOSTOK TRAYEMAN'!A:C,3,0),IFERROR(IF(VLOOKUP(A635,'STOK TRAYEMAN'!A:B,2,0)="NOSTOK","E",VLOOKUP(A635,'KATEGORI TRAYEMAN'!A:B,2,0)),"E"))</f>
        <v>E</v>
      </c>
      <c r="N635" s="8" t="str">
        <f>IFERROR(VLOOKUP(A635,FR_HITUNG_MINMAX!A:B,2,0),0)</f>
        <v>COVER KONTAK BAWAH H.BEAT LED</v>
      </c>
      <c r="O635" s="8" t="str">
        <f>IFERROR(VLOOKUP(A635,FR_HITUNG_MINMAX!A:D,4,0),0)</f>
        <v>ORISIN</v>
      </c>
      <c r="P635" s="8">
        <f>IFERROR(VLOOKUP(A635,FR_HITUNG_MINMAX!A:G,7,0),1)</f>
        <v>1</v>
      </c>
      <c r="Q635" s="11">
        <f>IFERROR(VLOOKUP(A635,FR_HITUNG_MINMAX!A:J,10,0),1)</f>
        <v>1</v>
      </c>
      <c r="R635" s="8">
        <f>IFERROR(VLOOKUP(A635,FR_HITUNG_MINMAX!A:K,11,0),1)</f>
        <v>1</v>
      </c>
      <c r="S635" s="12">
        <f>IFERROR(VLOOKUP(A635,FR_HITUNG_MINMAX!A:F,6,0),0)</f>
        <v>77500</v>
      </c>
      <c r="T635" s="8">
        <f t="shared" si="385"/>
        <v>-1</v>
      </c>
      <c r="U635" s="8">
        <f t="shared" si="360"/>
        <v>0</v>
      </c>
      <c r="V635" s="8">
        <f t="shared" si="361"/>
        <v>0</v>
      </c>
      <c r="W635" s="8">
        <f t="shared" si="386"/>
        <v>0</v>
      </c>
      <c r="X635" s="8">
        <f t="shared" si="387"/>
        <v>0</v>
      </c>
      <c r="Y635" s="16"/>
      <c r="Z635" s="15">
        <f t="shared" si="362"/>
        <v>0</v>
      </c>
      <c r="AA635" s="8">
        <f t="shared" si="388"/>
        <v>0</v>
      </c>
      <c r="AB635" s="16"/>
      <c r="AC635" s="15">
        <f t="shared" si="363"/>
        <v>0</v>
      </c>
      <c r="AD635" s="8">
        <f t="shared" si="364"/>
        <v>0</v>
      </c>
      <c r="AE635" s="16"/>
      <c r="AF635" s="15">
        <f t="shared" si="365"/>
        <v>0</v>
      </c>
      <c r="AG635" s="15">
        <f t="shared" si="389"/>
        <v>0</v>
      </c>
      <c r="AH635" s="16"/>
      <c r="AI635" s="15">
        <f t="shared" si="390"/>
        <v>0</v>
      </c>
      <c r="AJ635" s="8">
        <f t="shared" si="391"/>
        <v>1</v>
      </c>
      <c r="AK635" s="8">
        <f t="shared" si="366"/>
        <v>0</v>
      </c>
      <c r="AL635" s="8">
        <f t="shared" si="367"/>
        <v>0</v>
      </c>
      <c r="AM635" s="8">
        <f t="shared" si="392"/>
        <v>0</v>
      </c>
      <c r="AN635" s="8">
        <f t="shared" si="393"/>
        <v>1</v>
      </c>
      <c r="AO635" s="8">
        <f>IFERROR(VLOOKUP(A635,PERSAMAAN!B:D,3,0),AN635)</f>
        <v>1</v>
      </c>
      <c r="AP635" s="1">
        <v>0</v>
      </c>
      <c r="AQ635" s="8">
        <f t="shared" si="368"/>
        <v>0</v>
      </c>
      <c r="AR635" s="8" t="str">
        <f>IF(AQ635=0,"-",VLOOKUP(A635,FR_HITUNG_MINMAX!A:H,8,0))</f>
        <v>-</v>
      </c>
      <c r="AS635" s="1"/>
      <c r="AT635" s="8" t="str">
        <f t="shared" si="369"/>
        <v>-</v>
      </c>
      <c r="AU635" s="12">
        <f t="shared" si="370"/>
        <v>0</v>
      </c>
      <c r="AV635" s="12">
        <f t="shared" si="371"/>
        <v>0</v>
      </c>
      <c r="AW635" s="8">
        <f t="shared" si="394"/>
        <v>1</v>
      </c>
      <c r="AX635" s="1"/>
      <c r="AY635" s="8">
        <f t="shared" si="372"/>
        <v>1</v>
      </c>
      <c r="AZ635" s="8" t="str">
        <f>IF(AY635=0,"-",VLOOKUP(A635,FR_HITUNG_MINMAX!A:I,9,0))</f>
        <v/>
      </c>
      <c r="BB635" s="8" t="str">
        <f t="shared" si="373"/>
        <v/>
      </c>
      <c r="BC635" s="12">
        <f t="shared" si="374"/>
        <v>77500</v>
      </c>
      <c r="BD635" s="12">
        <f t="shared" si="375"/>
        <v>21965380</v>
      </c>
      <c r="BE635" s="16"/>
      <c r="BF635" s="8">
        <f>SUMIF('REALISASI ORDER'!C:C,A635,'REALISASI ORDER'!E:E)</f>
        <v>0</v>
      </c>
      <c r="BG635" s="8">
        <f t="shared" si="395"/>
        <v>0</v>
      </c>
      <c r="BH635" s="8">
        <f t="shared" si="376"/>
        <v>0</v>
      </c>
      <c r="BI635" s="8">
        <f t="shared" si="377"/>
        <v>0</v>
      </c>
      <c r="BJ635" s="8">
        <f t="shared" si="396"/>
        <v>0</v>
      </c>
      <c r="BK635" s="33">
        <f t="shared" si="397"/>
        <v>0</v>
      </c>
      <c r="BL635" s="33">
        <f t="shared" si="378"/>
        <v>0</v>
      </c>
      <c r="BM635" s="33">
        <f t="shared" si="379"/>
        <v>0</v>
      </c>
      <c r="BN635" s="33">
        <f t="shared" si="398"/>
        <v>0</v>
      </c>
      <c r="BO635" s="8">
        <f t="shared" si="380"/>
        <v>0</v>
      </c>
      <c r="BP635" s="8">
        <f t="shared" si="381"/>
        <v>0</v>
      </c>
      <c r="BQ635" s="8">
        <f t="shared" si="382"/>
        <v>0</v>
      </c>
      <c r="BR635" s="8">
        <f>IFERROR(ROUNDDOWN(BF635*BN635/(BK635+BL635+BM635+BN),0),0)</f>
        <v>0</v>
      </c>
      <c r="BS635" s="8" t="str">
        <f t="shared" si="383"/>
        <v>81141-K1A-N10ZA</v>
      </c>
      <c r="BT635" s="8">
        <f>SUMIF(FR_HITUNG_MINMAX!A:A,ORDER!A635,FR_HITUNG_MINMAX!AS:AS)</f>
        <v>1</v>
      </c>
      <c r="BU635" s="8">
        <f t="shared" si="399"/>
        <v>0</v>
      </c>
      <c r="BV635" s="8" t="str">
        <f t="shared" si="384"/>
        <v>-</v>
      </c>
      <c r="BW635" s="8" t="e">
        <f>VLOOKUP(A635,'STOK PESALAKAN'!A:F,6,0)</f>
        <v>#N/A</v>
      </c>
    </row>
    <row r="636" spans="1:75" ht="15" customHeight="1">
      <c r="A636" s="41" t="s">
        <v>1838</v>
      </c>
      <c r="B636" s="99">
        <f>IFERROR(IFERROR(VLOOKUP(A636,'STOK PACUL'!C:H,6,0),VLOOKUP(A636,'KATEGORI PACUL'!A:C,3,0)),0)</f>
        <v>0</v>
      </c>
      <c r="C636" s="8">
        <f>IFERROR(VLOOKUP(A636,'KATEGORI PACUL'!A:D,4,0),0)</f>
        <v>1</v>
      </c>
      <c r="D636" s="99">
        <f>IFERROR(IFERROR(VLOOKUP(A636,'STOK PESALAKAN'!C:H,6,0),VLOOKUP(A636,'KATEGORI PESALAKAN'!A:C,3,0)),0)</f>
        <v>0</v>
      </c>
      <c r="E636" s="8">
        <f>IFERROR(VLOOKUP(A636,'KATEGORI PESALAKAN'!A:D,4,0),0)</f>
        <v>0</v>
      </c>
      <c r="F636" s="99">
        <f>IFERROR(IFERROR(VLOOKUP(A636,'STOK CIKDITIRO'!C:H,6,0),VLOOKUP(A636,'KATEGORI CIKDITIRO'!A:C,3,0)),0)</f>
        <v>0</v>
      </c>
      <c r="G636" s="8">
        <f>IFERROR(VLOOKUP(A636,'KATEGORI CIKDITIRO'!A:D,4,0),0)</f>
        <v>0</v>
      </c>
      <c r="H636" s="99">
        <f>IFERROR(IFERROR(VLOOKUP(A636,'STOK TRAYEMAN'!C:H,6,0),VLOOKUP(A636,'KATEGORI TRAYEMAN'!A:C,3,0)),0)</f>
        <v>0</v>
      </c>
      <c r="I636" s="8">
        <f>IFERROR(VLOOKUP(A636,'KATEGORI TRAYEMAN'!A:D,4,0),0)</f>
        <v>0</v>
      </c>
      <c r="J636" s="8" t="str">
        <f>IFERROR(VLOOKUP(A636,'NOSTOK PACUL'!A:C,3,0),IFERROR(IF(VLOOKUP(A636,'STOK PACUL'!A:B,2,0)="NOSTOK","E",VLOOKUP(A636,'KATEGORI PACUL'!A:B,2,0)),"E"))</f>
        <v>D</v>
      </c>
      <c r="K636" s="8" t="str">
        <f>IFERROR(VLOOKUP(A636,'NOSTOK PESALAKAN'!A:C,3,0),IFERROR(IF(VLOOKUP(A636,'STOK PESALAKAN'!A:B,2,0)="NOSTOK","E",VLOOKUP(A636,'KATEGORI PESALAKAN'!A:B,2,0)),"E"))</f>
        <v>E</v>
      </c>
      <c r="L636" s="8" t="str">
        <f>IFERROR(VLOOKUP(A636,'NOSTOK CIKDITIRO'!A:C,3,0),IFERROR(IF(VLOOKUP(A636,'STOK CIKDITIRO'!A:B,2,0)="NOSTOK","E",VLOOKUP(A636,'KATEGORI CIKDITIRO'!A:B,2,0)),"E"))</f>
        <v>E</v>
      </c>
      <c r="M636" s="8" t="str">
        <f>IFERROR(VLOOKUP(A636,'NOSTOK TRAYEMAN'!A:C,3,0),IFERROR(IF(VLOOKUP(A636,'STOK TRAYEMAN'!A:B,2,0)="NOSTOK","E",VLOOKUP(A636,'KATEGORI TRAYEMAN'!A:B,2,0)),"E"))</f>
        <v>E</v>
      </c>
      <c r="N636" s="8" t="str">
        <f>IFERROR(VLOOKUP(A636,FR_HITUNG_MINMAX!A:B,2,0),0)</f>
        <v>BAGASI BOX</v>
      </c>
      <c r="O636" s="8" t="str">
        <f>IFERROR(VLOOKUP(A636,FR_HITUNG_MINMAX!A:D,4,0),0)</f>
        <v>ORISIN</v>
      </c>
      <c r="P636" s="8">
        <f>IFERROR(VLOOKUP(A636,FR_HITUNG_MINMAX!A:G,7,0),1)</f>
        <v>1</v>
      </c>
      <c r="Q636" s="11">
        <f>IFERROR(VLOOKUP(A636,FR_HITUNG_MINMAX!A:J,10,0),1)</f>
        <v>1</v>
      </c>
      <c r="R636" s="8">
        <f>IFERROR(VLOOKUP(A636,FR_HITUNG_MINMAX!A:K,11,0),1)</f>
        <v>1</v>
      </c>
      <c r="S636" s="12">
        <f>IFERROR(VLOOKUP(A636,FR_HITUNG_MINMAX!A:F,6,0),0)</f>
        <v>89500</v>
      </c>
      <c r="T636" s="8">
        <f t="shared" si="385"/>
        <v>-1</v>
      </c>
      <c r="U636" s="8">
        <f t="shared" si="360"/>
        <v>0</v>
      </c>
      <c r="V636" s="8">
        <f t="shared" si="361"/>
        <v>0</v>
      </c>
      <c r="W636" s="8">
        <f t="shared" si="386"/>
        <v>0</v>
      </c>
      <c r="X636" s="8">
        <f t="shared" si="387"/>
        <v>0</v>
      </c>
      <c r="Y636" s="16"/>
      <c r="Z636" s="15">
        <f t="shared" si="362"/>
        <v>0</v>
      </c>
      <c r="AA636" s="8">
        <f t="shared" si="388"/>
        <v>0</v>
      </c>
      <c r="AB636" s="16"/>
      <c r="AC636" s="15">
        <f t="shared" si="363"/>
        <v>0</v>
      </c>
      <c r="AD636" s="8">
        <f t="shared" si="364"/>
        <v>0</v>
      </c>
      <c r="AE636" s="16"/>
      <c r="AF636" s="15">
        <f t="shared" si="365"/>
        <v>0</v>
      </c>
      <c r="AG636" s="15">
        <f t="shared" si="389"/>
        <v>0</v>
      </c>
      <c r="AH636" s="16"/>
      <c r="AI636" s="15">
        <f t="shared" si="390"/>
        <v>0</v>
      </c>
      <c r="AJ636" s="8">
        <f t="shared" si="391"/>
        <v>1</v>
      </c>
      <c r="AK636" s="8">
        <f t="shared" si="366"/>
        <v>0</v>
      </c>
      <c r="AL636" s="8">
        <f t="shared" si="367"/>
        <v>0</v>
      </c>
      <c r="AM636" s="8">
        <f t="shared" si="392"/>
        <v>0</v>
      </c>
      <c r="AN636" s="8">
        <f t="shared" si="393"/>
        <v>1</v>
      </c>
      <c r="AO636" s="8">
        <f>IFERROR(VLOOKUP(A636,PERSAMAAN!B:D,3,0),AN636)</f>
        <v>1</v>
      </c>
      <c r="AP636" s="1">
        <v>0</v>
      </c>
      <c r="AQ636" s="8">
        <f t="shared" si="368"/>
        <v>0</v>
      </c>
      <c r="AR636" s="8" t="str">
        <f>IF(AQ636=0,"-",VLOOKUP(A636,FR_HITUNG_MINMAX!A:H,8,0))</f>
        <v>-</v>
      </c>
      <c r="AS636" s="1"/>
      <c r="AT636" s="8" t="str">
        <f t="shared" si="369"/>
        <v>-</v>
      </c>
      <c r="AU636" s="12">
        <f t="shared" si="370"/>
        <v>0</v>
      </c>
      <c r="AV636" s="12">
        <f t="shared" si="371"/>
        <v>0</v>
      </c>
      <c r="AW636" s="8">
        <f t="shared" si="394"/>
        <v>1</v>
      </c>
      <c r="AX636" s="1"/>
      <c r="AY636" s="8">
        <f t="shared" si="372"/>
        <v>1</v>
      </c>
      <c r="AZ636" s="8" t="str">
        <f>IF(AY636=0,"-",VLOOKUP(A636,FR_HITUNG_MINMAX!A:I,9,0))</f>
        <v/>
      </c>
      <c r="BB636" s="8" t="str">
        <f t="shared" si="373"/>
        <v/>
      </c>
      <c r="BC636" s="12">
        <f t="shared" si="374"/>
        <v>89500</v>
      </c>
      <c r="BD636" s="12">
        <f t="shared" si="375"/>
        <v>21965380</v>
      </c>
      <c r="BE636" s="16"/>
      <c r="BF636" s="8">
        <f>SUMIF('REALISASI ORDER'!C:C,A636,'REALISASI ORDER'!E:E)</f>
        <v>0</v>
      </c>
      <c r="BG636" s="8">
        <f t="shared" si="395"/>
        <v>0</v>
      </c>
      <c r="BH636" s="8">
        <f t="shared" si="376"/>
        <v>0</v>
      </c>
      <c r="BI636" s="8">
        <f t="shared" si="377"/>
        <v>0</v>
      </c>
      <c r="BJ636" s="8">
        <f t="shared" si="396"/>
        <v>0</v>
      </c>
      <c r="BK636" s="33">
        <f t="shared" si="397"/>
        <v>0</v>
      </c>
      <c r="BL636" s="33">
        <f t="shared" si="378"/>
        <v>0</v>
      </c>
      <c r="BM636" s="33">
        <f t="shared" si="379"/>
        <v>0</v>
      </c>
      <c r="BN636" s="33">
        <f t="shared" si="398"/>
        <v>0</v>
      </c>
      <c r="BO636" s="8">
        <f t="shared" si="380"/>
        <v>0</v>
      </c>
      <c r="BP636" s="8">
        <f t="shared" si="381"/>
        <v>0</v>
      </c>
      <c r="BQ636" s="8">
        <f t="shared" si="382"/>
        <v>0</v>
      </c>
      <c r="BR636" s="8">
        <f>IFERROR(ROUNDDOWN(BF636*BN636/(BK636+BL636+BM636+BN),0),0)</f>
        <v>0</v>
      </c>
      <c r="BS636" s="8" t="str">
        <f t="shared" si="383"/>
        <v>81250-K1A-N00</v>
      </c>
      <c r="BT636" s="8">
        <f>SUMIF(FR_HITUNG_MINMAX!A:A,ORDER!A636,FR_HITUNG_MINMAX!AS:AS)</f>
        <v>1</v>
      </c>
      <c r="BU636" s="8">
        <f t="shared" si="399"/>
        <v>0</v>
      </c>
      <c r="BV636" s="8" t="str">
        <f t="shared" si="384"/>
        <v>-</v>
      </c>
      <c r="BW636" s="8" t="e">
        <f>VLOOKUP(A636,'STOK PESALAKAN'!A:F,6,0)</f>
        <v>#N/A</v>
      </c>
    </row>
    <row r="637" spans="1:75" ht="15" customHeight="1">
      <c r="A637" s="41" t="s">
        <v>1844</v>
      </c>
      <c r="B637" s="99">
        <f>IFERROR(IFERROR(VLOOKUP(A637,'STOK PACUL'!C:H,6,0),VLOOKUP(A637,'KATEGORI PACUL'!A:C,3,0)),0)</f>
        <v>0</v>
      </c>
      <c r="C637" s="8">
        <f>IFERROR(VLOOKUP(A637,'KATEGORI PACUL'!A:D,4,0),0)</f>
        <v>0</v>
      </c>
      <c r="D637" s="99">
        <f>IFERROR(IFERROR(VLOOKUP(A637,'STOK PESALAKAN'!C:H,6,0),VLOOKUP(A637,'KATEGORI PESALAKAN'!A:C,3,0)),0)</f>
        <v>0</v>
      </c>
      <c r="E637" s="8">
        <f>IFERROR(VLOOKUP(A637,'KATEGORI PESALAKAN'!A:D,4,0),0)</f>
        <v>0</v>
      </c>
      <c r="F637" s="99">
        <f>IFERROR(IFERROR(VLOOKUP(A637,'STOK CIKDITIRO'!C:H,6,0),VLOOKUP(A637,'KATEGORI CIKDITIRO'!A:C,3,0)),0)</f>
        <v>1</v>
      </c>
      <c r="G637" s="8">
        <f>IFERROR(VLOOKUP(A637,'KATEGORI CIKDITIRO'!A:D,4,0),0)</f>
        <v>1</v>
      </c>
      <c r="H637" s="99">
        <f>IFERROR(IFERROR(VLOOKUP(A637,'STOK TRAYEMAN'!C:H,6,0),VLOOKUP(A637,'KATEGORI TRAYEMAN'!A:C,3,0)),0)</f>
        <v>0</v>
      </c>
      <c r="I637" s="8">
        <f>IFERROR(VLOOKUP(A637,'KATEGORI TRAYEMAN'!A:D,4,0),0)</f>
        <v>0</v>
      </c>
      <c r="J637" s="8" t="str">
        <f>IFERROR(VLOOKUP(A637,'NOSTOK PACUL'!A:C,3,0),IFERROR(IF(VLOOKUP(A637,'STOK PACUL'!A:B,2,0)="NOSTOK","E",VLOOKUP(A637,'KATEGORI PACUL'!A:B,2,0)),"E"))</f>
        <v>E</v>
      </c>
      <c r="K637" s="8" t="str">
        <f>IFERROR(VLOOKUP(A637,'NOSTOK PESALAKAN'!A:C,3,0),IFERROR(IF(VLOOKUP(A637,'STOK PESALAKAN'!A:B,2,0)="NOSTOK","E",VLOOKUP(A637,'KATEGORI PESALAKAN'!A:B,2,0)),"E"))</f>
        <v>E</v>
      </c>
      <c r="L637" s="8" t="str">
        <f>IFERROR(VLOOKUP(A637,'NOSTOK CIKDITIRO'!A:C,3,0),IFERROR(IF(VLOOKUP(A637,'STOK CIKDITIRO'!A:B,2,0)="NOSTOK","E",VLOOKUP(A637,'KATEGORI CIKDITIRO'!A:B,2,0)),"E"))</f>
        <v>D</v>
      </c>
      <c r="M637" s="8" t="str">
        <f>IFERROR(VLOOKUP(A637,'NOSTOK TRAYEMAN'!A:C,3,0),IFERROR(IF(VLOOKUP(A637,'STOK TRAYEMAN'!A:B,2,0)="NOSTOK","E",VLOOKUP(A637,'KATEGORI TRAYEMAN'!A:B,2,0)),"E"))</f>
        <v>E</v>
      </c>
      <c r="N637" s="8" t="str">
        <f>IFERROR(VLOOKUP(A637,FR_HITUNG_MINMAX!A:B,2,0),0)</f>
        <v>LAHER CVT ORI</v>
      </c>
      <c r="O637" s="8" t="str">
        <f>IFERROR(VLOOKUP(A637,FR_HITUNG_MINMAX!A:D,4,0),0)</f>
        <v>OLIGEN</v>
      </c>
      <c r="P637" s="8">
        <f>IFERROR(VLOOKUP(A637,FR_HITUNG_MINMAX!A:G,7,0),1)</f>
        <v>1</v>
      </c>
      <c r="Q637" s="11">
        <f>IFERROR(VLOOKUP(A637,FR_HITUNG_MINMAX!A:J,10,0),1)</f>
        <v>1</v>
      </c>
      <c r="R637" s="8">
        <f>IFERROR(VLOOKUP(A637,FR_HITUNG_MINMAX!A:K,11,0),1)</f>
        <v>1</v>
      </c>
      <c r="S637" s="12">
        <f>IFERROR(VLOOKUP(A637,FR_HITUNG_MINMAX!A:F,6,0),0)</f>
        <v>50000</v>
      </c>
      <c r="T637" s="8">
        <f t="shared" si="385"/>
        <v>0</v>
      </c>
      <c r="U637" s="8">
        <f t="shared" si="360"/>
        <v>0</v>
      </c>
      <c r="V637" s="8">
        <f t="shared" si="361"/>
        <v>0</v>
      </c>
      <c r="W637" s="8">
        <f t="shared" si="386"/>
        <v>0</v>
      </c>
      <c r="X637" s="8">
        <f t="shared" si="387"/>
        <v>0</v>
      </c>
      <c r="Y637" s="16"/>
      <c r="Z637" s="15">
        <f t="shared" si="362"/>
        <v>0</v>
      </c>
      <c r="AA637" s="8">
        <f t="shared" si="388"/>
        <v>0</v>
      </c>
      <c r="AB637" s="16"/>
      <c r="AC637" s="15">
        <f t="shared" si="363"/>
        <v>0</v>
      </c>
      <c r="AD637" s="8">
        <f t="shared" si="364"/>
        <v>0</v>
      </c>
      <c r="AE637" s="16"/>
      <c r="AF637" s="15">
        <f t="shared" si="365"/>
        <v>0</v>
      </c>
      <c r="AG637" s="15">
        <f t="shared" si="389"/>
        <v>0</v>
      </c>
      <c r="AH637" s="16"/>
      <c r="AI637" s="15">
        <f t="shared" si="390"/>
        <v>0</v>
      </c>
      <c r="AJ637" s="8">
        <f t="shared" si="391"/>
        <v>0</v>
      </c>
      <c r="AK637" s="8">
        <f t="shared" si="366"/>
        <v>0</v>
      </c>
      <c r="AL637" s="8">
        <f t="shared" si="367"/>
        <v>0</v>
      </c>
      <c r="AM637" s="8">
        <f t="shared" si="392"/>
        <v>0</v>
      </c>
      <c r="AN637" s="8">
        <f t="shared" si="393"/>
        <v>0</v>
      </c>
      <c r="AO637" s="8">
        <f>IFERROR(VLOOKUP(A637,PERSAMAAN!B:D,3,0),AN637)</f>
        <v>0</v>
      </c>
      <c r="AP637" s="1"/>
      <c r="AQ637" s="8">
        <f t="shared" si="368"/>
        <v>0</v>
      </c>
      <c r="AR637" s="8" t="str">
        <f>IF(AQ637=0,"-",VLOOKUP(A637,FR_HITUNG_MINMAX!A:H,8,0))</f>
        <v>-</v>
      </c>
      <c r="AS637" s="1"/>
      <c r="AT637" s="8" t="str">
        <f t="shared" si="369"/>
        <v>-</v>
      </c>
      <c r="AU637" s="12">
        <f t="shared" si="370"/>
        <v>0</v>
      </c>
      <c r="AV637" s="12">
        <f t="shared" si="371"/>
        <v>0</v>
      </c>
      <c r="AW637" s="8">
        <f t="shared" si="394"/>
        <v>0</v>
      </c>
      <c r="AX637" s="1"/>
      <c r="AY637" s="8">
        <f t="shared" si="372"/>
        <v>0</v>
      </c>
      <c r="AZ637" s="8" t="str">
        <f>IF(AY637=0,"-",VLOOKUP(A637,FR_HITUNG_MINMAX!A:I,9,0))</f>
        <v>-</v>
      </c>
      <c r="BB637" s="8" t="str">
        <f t="shared" si="373"/>
        <v>-</v>
      </c>
      <c r="BC637" s="12">
        <f t="shared" si="374"/>
        <v>0</v>
      </c>
      <c r="BD637" s="12">
        <f t="shared" si="375"/>
        <v>0</v>
      </c>
      <c r="BE637" s="16"/>
      <c r="BF637" s="8">
        <f>SUMIF('REALISASI ORDER'!C:C,A637,'REALISASI ORDER'!E:E)</f>
        <v>0</v>
      </c>
      <c r="BG637" s="8">
        <f t="shared" si="395"/>
        <v>0</v>
      </c>
      <c r="BH637" s="8">
        <f t="shared" si="376"/>
        <v>0</v>
      </c>
      <c r="BI637" s="8">
        <f t="shared" si="377"/>
        <v>1</v>
      </c>
      <c r="BJ637" s="8">
        <f t="shared" si="396"/>
        <v>0</v>
      </c>
      <c r="BK637" s="33">
        <f t="shared" si="397"/>
        <v>0</v>
      </c>
      <c r="BL637" s="33">
        <f t="shared" si="378"/>
        <v>0</v>
      </c>
      <c r="BM637" s="33">
        <f t="shared" si="379"/>
        <v>0</v>
      </c>
      <c r="BN637" s="33">
        <f t="shared" si="398"/>
        <v>0</v>
      </c>
      <c r="BO637" s="8">
        <f t="shared" si="380"/>
        <v>0</v>
      </c>
      <c r="BP637" s="8">
        <f t="shared" si="381"/>
        <v>0</v>
      </c>
      <c r="BQ637" s="8">
        <f t="shared" si="382"/>
        <v>0</v>
      </c>
      <c r="BR637" s="8">
        <f>IFERROR(ROUNDDOWN(BF637*BN637/(BK637+BL637+BM637+BN),0),0)</f>
        <v>0</v>
      </c>
      <c r="BS637" s="8" t="str">
        <f t="shared" si="383"/>
        <v>91109-KVB-901</v>
      </c>
      <c r="BT637" s="8">
        <f>SUMIF(FR_HITUNG_MINMAX!A:A,ORDER!A637,FR_HITUNG_MINMAX!AS:AS)</f>
        <v>1</v>
      </c>
      <c r="BU637" s="8">
        <f t="shared" si="399"/>
        <v>0</v>
      </c>
      <c r="BV637" s="8" t="str">
        <f t="shared" si="384"/>
        <v>-</v>
      </c>
      <c r="BW637" s="8" t="e">
        <f>VLOOKUP(A637,'STOK PESALAKAN'!A:F,6,0)</f>
        <v>#N/A</v>
      </c>
    </row>
    <row r="638" spans="1:75" ht="15" customHeight="1">
      <c r="A638" s="41" t="s">
        <v>1848</v>
      </c>
      <c r="B638" s="99">
        <f>IFERROR(IFERROR(VLOOKUP(A638,'STOK PACUL'!C:H,6,0),VLOOKUP(A638,'KATEGORI PACUL'!A:C,3,0)),0)</f>
        <v>1</v>
      </c>
      <c r="C638" s="8">
        <f>IFERROR(VLOOKUP(A638,'KATEGORI PACUL'!A:D,4,0),0)</f>
        <v>2</v>
      </c>
      <c r="D638" s="99">
        <f>IFERROR(IFERROR(VLOOKUP(A638,'STOK PESALAKAN'!C:H,6,0),VLOOKUP(A638,'KATEGORI PESALAKAN'!A:C,3,0)),0)</f>
        <v>2</v>
      </c>
      <c r="E638" s="8">
        <f>IFERROR(VLOOKUP(A638,'KATEGORI PESALAKAN'!A:D,4,0),0)</f>
        <v>0</v>
      </c>
      <c r="F638" s="99">
        <f>IFERROR(IFERROR(VLOOKUP(A638,'STOK CIKDITIRO'!C:H,6,0),VLOOKUP(A638,'KATEGORI CIKDITIRO'!A:C,3,0)),0)</f>
        <v>0</v>
      </c>
      <c r="G638" s="8">
        <f>IFERROR(VLOOKUP(A638,'KATEGORI CIKDITIRO'!A:D,4,0),0)</f>
        <v>0</v>
      </c>
      <c r="H638" s="99">
        <f>IFERROR(IFERROR(VLOOKUP(A638,'STOK TRAYEMAN'!C:H,6,0),VLOOKUP(A638,'KATEGORI TRAYEMAN'!A:C,3,0)),0)</f>
        <v>0</v>
      </c>
      <c r="I638" s="8">
        <f>IFERROR(VLOOKUP(A638,'KATEGORI TRAYEMAN'!A:D,4,0),0)</f>
        <v>0</v>
      </c>
      <c r="J638" s="8" t="str">
        <f>IFERROR(VLOOKUP(A638,'NOSTOK PACUL'!A:C,3,0),IFERROR(IF(VLOOKUP(A638,'STOK PACUL'!A:B,2,0)="NOSTOK","E",VLOOKUP(A638,'KATEGORI PACUL'!A:B,2,0)),"E"))</f>
        <v>D</v>
      </c>
      <c r="K638" s="8" t="str">
        <f>IFERROR(VLOOKUP(A638,'NOSTOK PESALAKAN'!A:C,3,0),IFERROR(IF(VLOOKUP(A638,'STOK PESALAKAN'!A:B,2,0)="NOSTOK","E",VLOOKUP(A638,'KATEGORI PESALAKAN'!A:B,2,0)),"E"))</f>
        <v>E</v>
      </c>
      <c r="L638" s="8" t="str">
        <f>IFERROR(VLOOKUP(A638,'NOSTOK CIKDITIRO'!A:C,3,0),IFERROR(IF(VLOOKUP(A638,'STOK CIKDITIRO'!A:B,2,0)="NOSTOK","E",VLOOKUP(A638,'KATEGORI CIKDITIRO'!A:B,2,0)),"E"))</f>
        <v>E</v>
      </c>
      <c r="M638" s="8" t="str">
        <f>IFERROR(VLOOKUP(A638,'NOSTOK TRAYEMAN'!A:C,3,0),IFERROR(IF(VLOOKUP(A638,'STOK TRAYEMAN'!A:B,2,0)="NOSTOK","E",VLOOKUP(A638,'KATEGORI TRAYEMAN'!A:B,2,0)),"E"))</f>
        <v>E</v>
      </c>
      <c r="N638" s="8" t="str">
        <f>IFERROR(VLOOKUP(A638,FR_HITUNG_MINMAX!A:B,2,0),0)</f>
        <v>OIL SEAL GEAR DEPAN H.SUPRA X 125/ 17X30X5 ORI</v>
      </c>
      <c r="O638" s="8" t="str">
        <f>IFERROR(VLOOKUP(A638,FR_HITUNG_MINMAX!A:D,4,0),0)</f>
        <v>ORISIN</v>
      </c>
      <c r="P638" s="8">
        <f>IFERROR(VLOOKUP(A638,FR_HITUNG_MINMAX!A:G,7,0),1)</f>
        <v>1</v>
      </c>
      <c r="Q638" s="11">
        <f>IFERROR(VLOOKUP(A638,FR_HITUNG_MINMAX!A:J,10,0),1)</f>
        <v>1</v>
      </c>
      <c r="R638" s="8">
        <f>IFERROR(VLOOKUP(A638,FR_HITUNG_MINMAX!A:K,11,0),1)</f>
        <v>1</v>
      </c>
      <c r="S638" s="12">
        <f>IFERROR(VLOOKUP(A638,FR_HITUNG_MINMAX!A:F,6,0),0)</f>
        <v>13500</v>
      </c>
      <c r="T638" s="8">
        <f t="shared" si="385"/>
        <v>-1</v>
      </c>
      <c r="U638" s="8">
        <f t="shared" si="360"/>
        <v>2</v>
      </c>
      <c r="V638" s="8">
        <f t="shared" si="361"/>
        <v>0</v>
      </c>
      <c r="W638" s="8">
        <f t="shared" si="386"/>
        <v>0</v>
      </c>
      <c r="X638" s="8">
        <f t="shared" si="387"/>
        <v>0</v>
      </c>
      <c r="Y638" s="16"/>
      <c r="Z638" s="15">
        <f t="shared" si="362"/>
        <v>0</v>
      </c>
      <c r="AA638" s="8">
        <f t="shared" si="388"/>
        <v>1</v>
      </c>
      <c r="AB638" s="16"/>
      <c r="AC638" s="15">
        <f t="shared" si="363"/>
        <v>0</v>
      </c>
      <c r="AD638" s="8">
        <f t="shared" si="364"/>
        <v>0</v>
      </c>
      <c r="AE638" s="16"/>
      <c r="AF638" s="15">
        <f t="shared" si="365"/>
        <v>0</v>
      </c>
      <c r="AG638" s="15">
        <f t="shared" si="389"/>
        <v>0</v>
      </c>
      <c r="AH638" s="16"/>
      <c r="AI638" s="15">
        <f t="shared" si="390"/>
        <v>0</v>
      </c>
      <c r="AJ638" s="8">
        <f t="shared" si="391"/>
        <v>1</v>
      </c>
      <c r="AK638" s="8">
        <f t="shared" si="366"/>
        <v>0</v>
      </c>
      <c r="AL638" s="8">
        <f t="shared" si="367"/>
        <v>0</v>
      </c>
      <c r="AM638" s="8">
        <f t="shared" si="392"/>
        <v>0</v>
      </c>
      <c r="AN638" s="8">
        <f t="shared" si="393"/>
        <v>1</v>
      </c>
      <c r="AO638" s="8">
        <f>IFERROR(VLOOKUP(A638,PERSAMAAN!B:D,3,0),AN638)</f>
        <v>1</v>
      </c>
      <c r="AP638" s="1">
        <v>0</v>
      </c>
      <c r="AQ638" s="8">
        <f t="shared" si="368"/>
        <v>0</v>
      </c>
      <c r="AR638" s="8" t="str">
        <f>IF(AQ638=0,"-",VLOOKUP(A638,FR_HITUNG_MINMAX!A:H,8,0))</f>
        <v>-</v>
      </c>
      <c r="AS638" s="1"/>
      <c r="AT638" s="8" t="str">
        <f t="shared" si="369"/>
        <v>-</v>
      </c>
      <c r="AU638" s="12">
        <f t="shared" si="370"/>
        <v>0</v>
      </c>
      <c r="AV638" s="12">
        <f t="shared" si="371"/>
        <v>0</v>
      </c>
      <c r="AW638" s="8">
        <f t="shared" si="394"/>
        <v>-1</v>
      </c>
      <c r="AX638" s="1"/>
      <c r="AY638" s="8">
        <f t="shared" si="372"/>
        <v>0</v>
      </c>
      <c r="AZ638" s="8" t="str">
        <f>IF(AY638=0,"-",VLOOKUP(A638,FR_HITUNG_MINMAX!A:I,9,0))</f>
        <v>-</v>
      </c>
      <c r="BB638" s="8" t="str">
        <f t="shared" si="373"/>
        <v>-</v>
      </c>
      <c r="BC638" s="12">
        <f t="shared" si="374"/>
        <v>0</v>
      </c>
      <c r="BD638" s="12">
        <f t="shared" si="375"/>
        <v>0</v>
      </c>
      <c r="BE638" s="16"/>
      <c r="BF638" s="8">
        <f>SUMIF('REALISASI ORDER'!C:C,A638,'REALISASI ORDER'!E:E)</f>
        <v>0</v>
      </c>
      <c r="BG638" s="8">
        <f t="shared" si="395"/>
        <v>1</v>
      </c>
      <c r="BH638" s="8">
        <f t="shared" si="376"/>
        <v>2</v>
      </c>
      <c r="BI638" s="8">
        <f t="shared" si="377"/>
        <v>0</v>
      </c>
      <c r="BJ638" s="8">
        <f t="shared" si="396"/>
        <v>0</v>
      </c>
      <c r="BK638" s="33">
        <f t="shared" si="397"/>
        <v>2</v>
      </c>
      <c r="BL638" s="33">
        <f t="shared" si="378"/>
        <v>0</v>
      </c>
      <c r="BM638" s="33">
        <f t="shared" si="379"/>
        <v>0</v>
      </c>
      <c r="BN638" s="33">
        <f t="shared" si="398"/>
        <v>0</v>
      </c>
      <c r="BO638" s="8">
        <f t="shared" si="380"/>
        <v>0</v>
      </c>
      <c r="BP638" s="8">
        <f t="shared" si="381"/>
        <v>0</v>
      </c>
      <c r="BQ638" s="8">
        <f t="shared" si="382"/>
        <v>0</v>
      </c>
      <c r="BR638" s="8">
        <f>IFERROR(ROUNDDOWN(BF638*BN638/(BK638+BL638+BM638+BN),0),0)</f>
        <v>0</v>
      </c>
      <c r="BS638" s="8" t="str">
        <f t="shared" si="383"/>
        <v>91204-KPH-901</v>
      </c>
      <c r="BT638" s="8">
        <f>SUMIF(FR_HITUNG_MINMAX!A:A,ORDER!A638,FR_HITUNG_MINMAX!AS:AS)</f>
        <v>1</v>
      </c>
      <c r="BU638" s="8">
        <f t="shared" si="399"/>
        <v>0</v>
      </c>
      <c r="BV638" s="8" t="str">
        <f t="shared" si="384"/>
        <v>-</v>
      </c>
      <c r="BW638" s="8" t="str">
        <f>VLOOKUP(A638,'STOK PESALAKAN'!A:F,6,0)</f>
        <v/>
      </c>
    </row>
    <row r="639" spans="1:75" ht="15" customHeight="1">
      <c r="A639" s="41" t="s">
        <v>1862</v>
      </c>
      <c r="B639" s="99">
        <f>IFERROR(IFERROR(VLOOKUP(A639,'STOK PACUL'!C:H,6,0),VLOOKUP(A639,'KATEGORI PACUL'!A:C,3,0)),0)</f>
        <v>0</v>
      </c>
      <c r="C639" s="8">
        <f>IFERROR(VLOOKUP(A639,'KATEGORI PACUL'!A:D,4,0),0)</f>
        <v>1</v>
      </c>
      <c r="D639" s="99">
        <f>IFERROR(IFERROR(VLOOKUP(A639,'STOK PESALAKAN'!C:H,6,0),VLOOKUP(A639,'KATEGORI PESALAKAN'!A:C,3,0)),0)</f>
        <v>1</v>
      </c>
      <c r="E639" s="8">
        <f>IFERROR(VLOOKUP(A639,'KATEGORI PESALAKAN'!A:D,4,0),0)</f>
        <v>0</v>
      </c>
      <c r="F639" s="99">
        <f>IFERROR(IFERROR(VLOOKUP(A639,'STOK CIKDITIRO'!C:H,6,0),VLOOKUP(A639,'KATEGORI CIKDITIRO'!A:C,3,0)),0)</f>
        <v>1</v>
      </c>
      <c r="G639" s="8">
        <f>IFERROR(VLOOKUP(A639,'KATEGORI CIKDITIRO'!A:D,4,0),0)</f>
        <v>2</v>
      </c>
      <c r="H639" s="99">
        <f>IFERROR(IFERROR(VLOOKUP(A639,'STOK TRAYEMAN'!C:H,6,0),VLOOKUP(A639,'KATEGORI TRAYEMAN'!A:C,3,0)),0)</f>
        <v>0</v>
      </c>
      <c r="I639" s="8">
        <f>IFERROR(VLOOKUP(A639,'KATEGORI TRAYEMAN'!A:D,4,0),0)</f>
        <v>0</v>
      </c>
      <c r="J639" s="8" t="str">
        <f>IFERROR(VLOOKUP(A639,'NOSTOK PACUL'!A:C,3,0),IFERROR(IF(VLOOKUP(A639,'STOK PACUL'!A:B,2,0)="NOSTOK","E",VLOOKUP(A639,'KATEGORI PACUL'!A:B,2,0)),"E"))</f>
        <v>D</v>
      </c>
      <c r="K639" s="8" t="str">
        <f>IFERROR(VLOOKUP(A639,'NOSTOK PESALAKAN'!A:C,3,0),IFERROR(IF(VLOOKUP(A639,'STOK PESALAKAN'!A:B,2,0)="NOSTOK","E",VLOOKUP(A639,'KATEGORI PESALAKAN'!A:B,2,0)),"E"))</f>
        <v>E</v>
      </c>
      <c r="L639" s="8" t="str">
        <f>IFERROR(VLOOKUP(A639,'NOSTOK CIKDITIRO'!A:C,3,0),IFERROR(IF(VLOOKUP(A639,'STOK CIKDITIRO'!A:B,2,0)="NOSTOK","E",VLOOKUP(A639,'KATEGORI CIKDITIRO'!A:B,2,0)),"E"))</f>
        <v>D</v>
      </c>
      <c r="M639" s="8" t="str">
        <f>IFERROR(VLOOKUP(A639,'NOSTOK TRAYEMAN'!A:C,3,0),IFERROR(IF(VLOOKUP(A639,'STOK TRAYEMAN'!A:B,2,0)="NOSTOK","E",VLOOKUP(A639,'KATEGORI TRAYEMAN'!A:B,2,0)),"E"))</f>
        <v>E</v>
      </c>
      <c r="N639" s="8" t="str">
        <f>IFERROR(VLOOKUP(A639,FR_HITUNG_MINMAX!A:B,2,0),0)</f>
        <v>KOMSTIR SET Y.AEROX/LEXI/NMAX ORI</v>
      </c>
      <c r="O639" s="8" t="str">
        <f>IFERROR(VLOOKUP(A639,FR_HITUNG_MINMAX!A:D,4,0),0)</f>
        <v>ORISIN</v>
      </c>
      <c r="P639" s="8">
        <f>IFERROR(VLOOKUP(A639,FR_HITUNG_MINMAX!A:G,7,0),1)</f>
        <v>1</v>
      </c>
      <c r="Q639" s="11">
        <f>IFERROR(VLOOKUP(A639,FR_HITUNG_MINMAX!A:J,10,0),1)</f>
        <v>1</v>
      </c>
      <c r="R639" s="8">
        <f>IFERROR(VLOOKUP(A639,FR_HITUNG_MINMAX!A:K,11,0),1)</f>
        <v>1</v>
      </c>
      <c r="S639" s="12">
        <f>IFERROR(VLOOKUP(A639,FR_HITUNG_MINMAX!A:F,6,0),0)</f>
        <v>194300</v>
      </c>
      <c r="T639" s="8">
        <f t="shared" si="385"/>
        <v>-1</v>
      </c>
      <c r="U639" s="8">
        <f t="shared" si="360"/>
        <v>1</v>
      </c>
      <c r="V639" s="8">
        <f t="shared" si="361"/>
        <v>-1</v>
      </c>
      <c r="W639" s="8">
        <f t="shared" si="386"/>
        <v>0</v>
      </c>
      <c r="X639" s="8">
        <f t="shared" si="387"/>
        <v>0</v>
      </c>
      <c r="Y639" s="16"/>
      <c r="Z639" s="15">
        <f t="shared" si="362"/>
        <v>0</v>
      </c>
      <c r="AA639" s="8">
        <f t="shared" si="388"/>
        <v>1</v>
      </c>
      <c r="AB639" s="16"/>
      <c r="AC639" s="15">
        <f t="shared" si="363"/>
        <v>0</v>
      </c>
      <c r="AD639" s="8">
        <f t="shared" si="364"/>
        <v>0</v>
      </c>
      <c r="AE639" s="16"/>
      <c r="AF639" s="15">
        <f t="shared" si="365"/>
        <v>0</v>
      </c>
      <c r="AG639" s="15">
        <f t="shared" si="389"/>
        <v>0</v>
      </c>
      <c r="AH639" s="16"/>
      <c r="AI639" s="15">
        <f t="shared" si="390"/>
        <v>0</v>
      </c>
      <c r="AJ639" s="8">
        <f t="shared" si="391"/>
        <v>0</v>
      </c>
      <c r="AK639" s="8">
        <f t="shared" si="366"/>
        <v>0</v>
      </c>
      <c r="AL639" s="8">
        <f t="shared" si="367"/>
        <v>0</v>
      </c>
      <c r="AM639" s="8">
        <f t="shared" si="392"/>
        <v>0</v>
      </c>
      <c r="AN639" s="8">
        <f t="shared" si="393"/>
        <v>0</v>
      </c>
      <c r="AO639" s="8">
        <f>IFERROR(VLOOKUP(A639,PERSAMAAN!B:D,3,0),AN639)</f>
        <v>0</v>
      </c>
      <c r="AP639" s="1">
        <v>1</v>
      </c>
      <c r="AQ639" s="8">
        <f t="shared" si="368"/>
        <v>1</v>
      </c>
      <c r="AR639" s="8" t="str">
        <f>IF(AQ639=0,"-",VLOOKUP(A639,FR_HITUNG_MINMAX!A:H,8,0))</f>
        <v/>
      </c>
      <c r="AS639" s="1" t="s">
        <v>30</v>
      </c>
      <c r="AT639" s="8" t="str">
        <f t="shared" si="369"/>
        <v>GSM</v>
      </c>
      <c r="AU639" s="12">
        <f t="shared" si="370"/>
        <v>194300</v>
      </c>
      <c r="AV639" s="12">
        <f t="shared" si="371"/>
        <v>2132750</v>
      </c>
      <c r="AW639" s="8">
        <f t="shared" si="394"/>
        <v>0</v>
      </c>
      <c r="AX639" s="1"/>
      <c r="AY639" s="8">
        <f t="shared" si="372"/>
        <v>0</v>
      </c>
      <c r="AZ639" s="8" t="str">
        <f>IF(AY639=0,"-",VLOOKUP(A639,FR_HITUNG_MINMAX!A:I,9,0))</f>
        <v>-</v>
      </c>
      <c r="BB639" s="8" t="str">
        <f t="shared" si="373"/>
        <v>-</v>
      </c>
      <c r="BC639" s="12">
        <f t="shared" si="374"/>
        <v>0</v>
      </c>
      <c r="BD639" s="12">
        <f t="shared" si="375"/>
        <v>0</v>
      </c>
      <c r="BE639" s="16"/>
      <c r="BF639" s="8">
        <f>SUMIF('REALISASI ORDER'!C:C,A639,'REALISASI ORDER'!E:E)</f>
        <v>0</v>
      </c>
      <c r="BG639" s="8">
        <f t="shared" si="395"/>
        <v>0</v>
      </c>
      <c r="BH639" s="8">
        <f t="shared" si="376"/>
        <v>1</v>
      </c>
      <c r="BI639" s="8">
        <f t="shared" si="377"/>
        <v>1</v>
      </c>
      <c r="BJ639" s="8">
        <f t="shared" si="396"/>
        <v>0</v>
      </c>
      <c r="BK639" s="33">
        <f t="shared" si="397"/>
        <v>1</v>
      </c>
      <c r="BL639" s="33">
        <f t="shared" si="378"/>
        <v>0</v>
      </c>
      <c r="BM639" s="33">
        <f t="shared" si="379"/>
        <v>1</v>
      </c>
      <c r="BN639" s="33">
        <f t="shared" si="398"/>
        <v>0</v>
      </c>
      <c r="BO639" s="8">
        <f t="shared" si="380"/>
        <v>0</v>
      </c>
      <c r="BP639" s="8">
        <f t="shared" si="381"/>
        <v>0</v>
      </c>
      <c r="BQ639" s="8">
        <f t="shared" si="382"/>
        <v>0</v>
      </c>
      <c r="BR639" s="8">
        <f>IFERROR(ROUNDDOWN(BF639*BN639/(BK639+BL639+BM639+BN),0),0)</f>
        <v>0</v>
      </c>
      <c r="BS639" s="8" t="str">
        <f t="shared" si="383"/>
        <v>B65-WB069-00</v>
      </c>
      <c r="BT639" s="8">
        <f>SUMIF(FR_HITUNG_MINMAX!A:A,ORDER!A639,FR_HITUNG_MINMAX!AS:AS)</f>
        <v>2</v>
      </c>
      <c r="BU639" s="8">
        <f t="shared" si="399"/>
        <v>0</v>
      </c>
      <c r="BV639" s="8" t="str">
        <f t="shared" si="384"/>
        <v>GSM</v>
      </c>
      <c r="BW639" s="8" t="str">
        <f>VLOOKUP(A639,'STOK PESALAKAN'!A:F,6,0)</f>
        <v/>
      </c>
    </row>
    <row r="640" spans="1:75" ht="15" customHeight="1">
      <c r="A640" s="41" t="s">
        <v>1864</v>
      </c>
      <c r="B640" s="99">
        <f>IFERROR(IFERROR(VLOOKUP(A640,'STOK PACUL'!C:H,6,0),VLOOKUP(A640,'KATEGORI PACUL'!A:C,3,0)),0)</f>
        <v>1</v>
      </c>
      <c r="C640" s="8">
        <f>IFERROR(VLOOKUP(A640,'KATEGORI PACUL'!A:D,4,0),0)</f>
        <v>1</v>
      </c>
      <c r="D640" s="99">
        <f>IFERROR(IFERROR(VLOOKUP(A640,'STOK PESALAKAN'!C:H,6,0),VLOOKUP(A640,'KATEGORI PESALAKAN'!A:C,3,0)),0)</f>
        <v>1</v>
      </c>
      <c r="E640" s="8">
        <f>IFERROR(VLOOKUP(A640,'KATEGORI PESALAKAN'!A:D,4,0),0)</f>
        <v>0</v>
      </c>
      <c r="F640" s="99">
        <f>IFERROR(IFERROR(VLOOKUP(A640,'STOK CIKDITIRO'!C:H,6,0),VLOOKUP(A640,'KATEGORI CIKDITIRO'!A:C,3,0)),0)</f>
        <v>0</v>
      </c>
      <c r="G640" s="8">
        <f>IFERROR(VLOOKUP(A640,'KATEGORI CIKDITIRO'!A:D,4,0),0)</f>
        <v>0</v>
      </c>
      <c r="H640" s="99">
        <f>IFERROR(IFERROR(VLOOKUP(A640,'STOK TRAYEMAN'!C:H,6,0),VLOOKUP(A640,'KATEGORI TRAYEMAN'!A:C,3,0)),0)</f>
        <v>0</v>
      </c>
      <c r="I640" s="8">
        <f>IFERROR(VLOOKUP(A640,'KATEGORI TRAYEMAN'!A:D,4,0),0)</f>
        <v>0</v>
      </c>
      <c r="J640" s="8" t="str">
        <f>IFERROR(VLOOKUP(A640,'NOSTOK PACUL'!A:C,3,0),IFERROR(IF(VLOOKUP(A640,'STOK PACUL'!A:B,2,0)="NOSTOK","E",VLOOKUP(A640,'KATEGORI PACUL'!A:B,2,0)),"E"))</f>
        <v>D</v>
      </c>
      <c r="K640" s="8" t="str">
        <f>IFERROR(VLOOKUP(A640,'NOSTOK PESALAKAN'!A:C,3,0),IFERROR(IF(VLOOKUP(A640,'STOK PESALAKAN'!A:B,2,0)="NOSTOK","E",VLOOKUP(A640,'KATEGORI PESALAKAN'!A:B,2,0)),"E"))</f>
        <v>E</v>
      </c>
      <c r="L640" s="8" t="str">
        <f>IFERROR(VLOOKUP(A640,'NOSTOK CIKDITIRO'!A:C,3,0),IFERROR(IF(VLOOKUP(A640,'STOK CIKDITIRO'!A:B,2,0)="NOSTOK","E",VLOOKUP(A640,'KATEGORI CIKDITIRO'!A:B,2,0)),"E"))</f>
        <v>E</v>
      </c>
      <c r="M640" s="8" t="str">
        <f>IFERROR(VLOOKUP(A640,'NOSTOK TRAYEMAN'!A:C,3,0),IFERROR(IF(VLOOKUP(A640,'STOK TRAYEMAN'!A:B,2,0)="NOSTOK","E",VLOOKUP(A640,'KATEGORI TRAYEMAN'!A:B,2,0)),"E"))</f>
        <v>E</v>
      </c>
      <c r="N640" s="8" t="str">
        <f>IFERROR(VLOOKUP(A640,FR_HITUNG_MINMAX!A:B,2,0),0)</f>
        <v>DISC PAD BELAKANG Y.R15 V3/VIXION LED</v>
      </c>
      <c r="O640" s="8" t="str">
        <f>IFERROR(VLOOKUP(A640,FR_HITUNG_MINMAX!A:D,4,0),0)</f>
        <v>ORISIN</v>
      </c>
      <c r="P640" s="8">
        <f>IFERROR(VLOOKUP(A640,FR_HITUNG_MINMAX!A:G,7,0),1)</f>
        <v>1</v>
      </c>
      <c r="Q640" s="11">
        <f>IFERROR(VLOOKUP(A640,FR_HITUNG_MINMAX!A:J,10,0),1)</f>
        <v>1</v>
      </c>
      <c r="R640" s="8">
        <f>IFERROR(VLOOKUP(A640,FR_HITUNG_MINMAX!A:K,11,0),1)</f>
        <v>1</v>
      </c>
      <c r="S640" s="12">
        <f>IFERROR(VLOOKUP(A640,FR_HITUNG_MINMAX!A:F,6,0),0)</f>
        <v>65000</v>
      </c>
      <c r="T640" s="8">
        <f t="shared" si="385"/>
        <v>0</v>
      </c>
      <c r="U640" s="8">
        <f t="shared" si="360"/>
        <v>1</v>
      </c>
      <c r="V640" s="8">
        <f t="shared" si="361"/>
        <v>0</v>
      </c>
      <c r="W640" s="8">
        <f t="shared" si="386"/>
        <v>0</v>
      </c>
      <c r="X640" s="8">
        <f t="shared" si="387"/>
        <v>0</v>
      </c>
      <c r="Y640" s="16"/>
      <c r="Z640" s="15">
        <f t="shared" si="362"/>
        <v>0</v>
      </c>
      <c r="AA640" s="8">
        <f t="shared" si="388"/>
        <v>0</v>
      </c>
      <c r="AB640" s="16"/>
      <c r="AC640" s="15">
        <f t="shared" si="363"/>
        <v>0</v>
      </c>
      <c r="AD640" s="8">
        <f t="shared" si="364"/>
        <v>0</v>
      </c>
      <c r="AE640" s="16"/>
      <c r="AF640" s="15">
        <f t="shared" si="365"/>
        <v>0</v>
      </c>
      <c r="AG640" s="15">
        <f t="shared" si="389"/>
        <v>0</v>
      </c>
      <c r="AH640" s="16"/>
      <c r="AI640" s="15">
        <f t="shared" si="390"/>
        <v>0</v>
      </c>
      <c r="AJ640" s="8">
        <f t="shared" si="391"/>
        <v>0</v>
      </c>
      <c r="AK640" s="8">
        <f t="shared" si="366"/>
        <v>0</v>
      </c>
      <c r="AL640" s="8">
        <f t="shared" si="367"/>
        <v>0</v>
      </c>
      <c r="AM640" s="8">
        <f t="shared" si="392"/>
        <v>0</v>
      </c>
      <c r="AN640" s="8">
        <f t="shared" si="393"/>
        <v>0</v>
      </c>
      <c r="AO640" s="8">
        <f>IFERROR(VLOOKUP(A640,PERSAMAAN!B:D,3,0),AN640)</f>
        <v>0</v>
      </c>
      <c r="AP640" s="1"/>
      <c r="AQ640" s="8">
        <f t="shared" si="368"/>
        <v>0</v>
      </c>
      <c r="AR640" s="8" t="str">
        <f>IF(AQ640=0,"-",VLOOKUP(A640,FR_HITUNG_MINMAX!A:H,8,0))</f>
        <v>-</v>
      </c>
      <c r="AS640" s="1"/>
      <c r="AT640" s="8" t="str">
        <f t="shared" si="369"/>
        <v>-</v>
      </c>
      <c r="AU640" s="12">
        <f t="shared" si="370"/>
        <v>0</v>
      </c>
      <c r="AV640" s="12">
        <f t="shared" si="371"/>
        <v>0</v>
      </c>
      <c r="AW640" s="8">
        <f t="shared" si="394"/>
        <v>-1</v>
      </c>
      <c r="AX640" s="1"/>
      <c r="AY640" s="8">
        <f t="shared" si="372"/>
        <v>0</v>
      </c>
      <c r="AZ640" s="8" t="str">
        <f>IF(AY640=0,"-",VLOOKUP(A640,FR_HITUNG_MINMAX!A:I,9,0))</f>
        <v>-</v>
      </c>
      <c r="BB640" s="8" t="str">
        <f t="shared" si="373"/>
        <v>-</v>
      </c>
      <c r="BC640" s="12">
        <f t="shared" si="374"/>
        <v>0</v>
      </c>
      <c r="BD640" s="12">
        <f t="shared" si="375"/>
        <v>0</v>
      </c>
      <c r="BE640" s="16"/>
      <c r="BF640" s="8">
        <f>SUMIF('REALISASI ORDER'!C:C,A640,'REALISASI ORDER'!E:E)</f>
        <v>0</v>
      </c>
      <c r="BG640" s="8">
        <f t="shared" si="395"/>
        <v>1</v>
      </c>
      <c r="BH640" s="8">
        <f t="shared" si="376"/>
        <v>1</v>
      </c>
      <c r="BI640" s="8">
        <f t="shared" si="377"/>
        <v>0</v>
      </c>
      <c r="BJ640" s="8">
        <f t="shared" si="396"/>
        <v>0</v>
      </c>
      <c r="BK640" s="33">
        <f t="shared" si="397"/>
        <v>1</v>
      </c>
      <c r="BL640" s="33">
        <f t="shared" si="378"/>
        <v>0</v>
      </c>
      <c r="BM640" s="33">
        <f t="shared" si="379"/>
        <v>0</v>
      </c>
      <c r="BN640" s="33">
        <f t="shared" si="398"/>
        <v>0</v>
      </c>
      <c r="BO640" s="8">
        <f t="shared" si="380"/>
        <v>0</v>
      </c>
      <c r="BP640" s="8">
        <f t="shared" si="381"/>
        <v>0</v>
      </c>
      <c r="BQ640" s="8">
        <f t="shared" si="382"/>
        <v>0</v>
      </c>
      <c r="BR640" s="8">
        <f>IFERROR(ROUNDDOWN(BF640*BN640/(BK640+BL640+BM640+BN),0),0)</f>
        <v>0</v>
      </c>
      <c r="BS640" s="8" t="str">
        <f t="shared" si="383"/>
        <v>B97-25806-00</v>
      </c>
      <c r="BT640" s="8">
        <f>SUMIF(FR_HITUNG_MINMAX!A:A,ORDER!A640,FR_HITUNG_MINMAX!AS:AS)</f>
        <v>1</v>
      </c>
      <c r="BU640" s="8">
        <f t="shared" si="399"/>
        <v>0</v>
      </c>
      <c r="BV640" s="8" t="str">
        <f t="shared" si="384"/>
        <v>-</v>
      </c>
      <c r="BW640" s="8" t="str">
        <f>VLOOKUP(A640,'STOK PESALAKAN'!A:F,6,0)</f>
        <v/>
      </c>
    </row>
    <row r="641" spans="1:75" ht="15" customHeight="1">
      <c r="A641" s="41" t="s">
        <v>1866</v>
      </c>
      <c r="B641" s="99">
        <f>IFERROR(IFERROR(VLOOKUP(A641,'STOK PACUL'!C:H,6,0),VLOOKUP(A641,'KATEGORI PACUL'!A:C,3,0)),0)</f>
        <v>0</v>
      </c>
      <c r="C641" s="8">
        <f>IFERROR(VLOOKUP(A641,'KATEGORI PACUL'!A:D,4,0),0)</f>
        <v>0</v>
      </c>
      <c r="D641" s="99">
        <f>IFERROR(IFERROR(VLOOKUP(A641,'STOK PESALAKAN'!C:H,6,0),VLOOKUP(A641,'KATEGORI PESALAKAN'!A:C,3,0)),0)</f>
        <v>0</v>
      </c>
      <c r="E641" s="8">
        <f>IFERROR(VLOOKUP(A641,'KATEGORI PESALAKAN'!A:D,4,0),0)</f>
        <v>0</v>
      </c>
      <c r="F641" s="99">
        <f>IFERROR(IFERROR(VLOOKUP(A641,'STOK CIKDITIRO'!C:H,6,0),VLOOKUP(A641,'KATEGORI CIKDITIRO'!A:C,3,0)),0)</f>
        <v>0</v>
      </c>
      <c r="G641" s="8">
        <f>IFERROR(VLOOKUP(A641,'KATEGORI CIKDITIRO'!A:D,4,0),0)</f>
        <v>0</v>
      </c>
      <c r="H641" s="99">
        <f>IFERROR(IFERROR(VLOOKUP(A641,'STOK TRAYEMAN'!C:H,6,0),VLOOKUP(A641,'KATEGORI TRAYEMAN'!A:C,3,0)),0)</f>
        <v>0</v>
      </c>
      <c r="I641" s="8">
        <f>IFERROR(VLOOKUP(A641,'KATEGORI TRAYEMAN'!A:D,4,0),0)</f>
        <v>0</v>
      </c>
      <c r="J641" s="8" t="str">
        <f>IFERROR(VLOOKUP(A641,'NOSTOK PACUL'!A:C,3,0),IFERROR(IF(VLOOKUP(A641,'STOK PACUL'!A:B,2,0)="NOSTOK","E",VLOOKUP(A641,'KATEGORI PACUL'!A:B,2,0)),"E"))</f>
        <v>E</v>
      </c>
      <c r="K641" s="8" t="str">
        <f>IFERROR(VLOOKUP(A641,'NOSTOK PESALAKAN'!A:C,3,0),IFERROR(IF(VLOOKUP(A641,'STOK PESALAKAN'!A:B,2,0)="NOSTOK","E",VLOOKUP(A641,'KATEGORI PESALAKAN'!A:B,2,0)),"E"))</f>
        <v>E</v>
      </c>
      <c r="L641" s="8" t="str">
        <f>IFERROR(VLOOKUP(A641,'NOSTOK CIKDITIRO'!A:C,3,0),IFERROR(IF(VLOOKUP(A641,'STOK CIKDITIRO'!A:B,2,0)="NOSTOK","E",VLOOKUP(A641,'KATEGORI CIKDITIRO'!A:B,2,0)),"E"))</f>
        <v>E</v>
      </c>
      <c r="M641" s="8" t="str">
        <f>IFERROR(VLOOKUP(A641,'NOSTOK TRAYEMAN'!A:C,3,0),IFERROR(IF(VLOOKUP(A641,'STOK TRAYEMAN'!A:B,2,0)="NOSTOK","E",VLOOKUP(A641,'KATEGORI TRAYEMAN'!A:B,2,0)),"E"))</f>
        <v>E</v>
      </c>
      <c r="N641" s="8" t="str">
        <f>IFERROR(VLOOKUP(A641,FR_HITUNG_MINMAX!A:B,2,0),0)</f>
        <v>FUEL PUMP COMP Y.VIXION ORI</v>
      </c>
      <c r="O641" s="8" t="str">
        <f>IFERROR(VLOOKUP(A641,FR_HITUNG_MINMAX!A:D,4,0),0)</f>
        <v>ORISIN</v>
      </c>
      <c r="P641" s="8">
        <f>IFERROR(VLOOKUP(A641,FR_HITUNG_MINMAX!A:G,7,0),1)</f>
        <v>1</v>
      </c>
      <c r="Q641" s="11">
        <f>IFERROR(VLOOKUP(A641,FR_HITUNG_MINMAX!A:J,10,0),1)</f>
        <v>1</v>
      </c>
      <c r="R641" s="8">
        <f>IFERROR(VLOOKUP(A641,FR_HITUNG_MINMAX!A:K,11,0),1)</f>
        <v>1</v>
      </c>
      <c r="S641" s="12">
        <f>IFERROR(VLOOKUP(A641,FR_HITUNG_MINMAX!A:F,6,0),0)</f>
        <v>708000</v>
      </c>
      <c r="T641" s="8">
        <f t="shared" si="385"/>
        <v>0</v>
      </c>
      <c r="U641" s="8">
        <f t="shared" si="360"/>
        <v>0</v>
      </c>
      <c r="V641" s="8">
        <f t="shared" si="361"/>
        <v>0</v>
      </c>
      <c r="W641" s="8">
        <f t="shared" si="386"/>
        <v>0</v>
      </c>
      <c r="X641" s="8">
        <f t="shared" si="387"/>
        <v>0</v>
      </c>
      <c r="Y641" s="16"/>
      <c r="Z641" s="15">
        <f t="shared" si="362"/>
        <v>0</v>
      </c>
      <c r="AA641" s="8">
        <f t="shared" si="388"/>
        <v>0</v>
      </c>
      <c r="AB641" s="16"/>
      <c r="AC641" s="15">
        <f t="shared" si="363"/>
        <v>0</v>
      </c>
      <c r="AD641" s="8">
        <f t="shared" si="364"/>
        <v>0</v>
      </c>
      <c r="AE641" s="16"/>
      <c r="AF641" s="15">
        <f t="shared" si="365"/>
        <v>0</v>
      </c>
      <c r="AG641" s="15">
        <f t="shared" si="389"/>
        <v>0</v>
      </c>
      <c r="AH641" s="16"/>
      <c r="AI641" s="15">
        <f t="shared" si="390"/>
        <v>0</v>
      </c>
      <c r="AJ641" s="8">
        <f t="shared" si="391"/>
        <v>0</v>
      </c>
      <c r="AK641" s="8">
        <f t="shared" si="366"/>
        <v>0</v>
      </c>
      <c r="AL641" s="8">
        <f t="shared" si="367"/>
        <v>0</v>
      </c>
      <c r="AM641" s="8">
        <f t="shared" si="392"/>
        <v>0</v>
      </c>
      <c r="AN641" s="8">
        <f t="shared" si="393"/>
        <v>0</v>
      </c>
      <c r="AO641" s="8">
        <f>IFERROR(VLOOKUP(A641,PERSAMAAN!B:D,3,0),AN641)</f>
        <v>0</v>
      </c>
      <c r="AP641" s="1"/>
      <c r="AQ641" s="8">
        <f t="shared" si="368"/>
        <v>0</v>
      </c>
      <c r="AR641" s="8" t="str">
        <f>IF(AQ641=0,"-",VLOOKUP(A641,FR_HITUNG_MINMAX!A:H,8,0))</f>
        <v>-</v>
      </c>
      <c r="AS641" s="1"/>
      <c r="AT641" s="8" t="str">
        <f t="shared" si="369"/>
        <v>-</v>
      </c>
      <c r="AU641" s="12">
        <f t="shared" si="370"/>
        <v>0</v>
      </c>
      <c r="AV641" s="12">
        <f t="shared" si="371"/>
        <v>0</v>
      </c>
      <c r="AW641" s="8">
        <f t="shared" si="394"/>
        <v>0</v>
      </c>
      <c r="AX641" s="1"/>
      <c r="AY641" s="8">
        <f t="shared" si="372"/>
        <v>0</v>
      </c>
      <c r="AZ641" s="8" t="str">
        <f>IF(AY641=0,"-",VLOOKUP(A641,FR_HITUNG_MINMAX!A:I,9,0))</f>
        <v>-</v>
      </c>
      <c r="BB641" s="8" t="str">
        <f t="shared" si="373"/>
        <v>-</v>
      </c>
      <c r="BC641" s="12">
        <f t="shared" si="374"/>
        <v>0</v>
      </c>
      <c r="BD641" s="12">
        <f t="shared" si="375"/>
        <v>0</v>
      </c>
      <c r="BE641" s="16"/>
      <c r="BF641" s="8">
        <f>SUMIF('REALISASI ORDER'!C:C,A641,'REALISASI ORDER'!E:E)</f>
        <v>0</v>
      </c>
      <c r="BG641" s="8">
        <f t="shared" si="395"/>
        <v>0</v>
      </c>
      <c r="BH641" s="8">
        <f t="shared" si="376"/>
        <v>0</v>
      </c>
      <c r="BI641" s="8">
        <f t="shared" si="377"/>
        <v>0</v>
      </c>
      <c r="BJ641" s="8">
        <f t="shared" si="396"/>
        <v>0</v>
      </c>
      <c r="BK641" s="33">
        <f t="shared" si="397"/>
        <v>0</v>
      </c>
      <c r="BL641" s="33">
        <f t="shared" si="378"/>
        <v>0</v>
      </c>
      <c r="BM641" s="33">
        <f t="shared" si="379"/>
        <v>0</v>
      </c>
      <c r="BN641" s="33">
        <f t="shared" si="398"/>
        <v>0</v>
      </c>
      <c r="BO641" s="8">
        <f t="shared" si="380"/>
        <v>0</v>
      </c>
      <c r="BP641" s="8">
        <f t="shared" si="381"/>
        <v>0</v>
      </c>
      <c r="BQ641" s="8">
        <f t="shared" si="382"/>
        <v>0</v>
      </c>
      <c r="BR641" s="8">
        <f>IFERROR(ROUNDDOWN(BF641*BN641/(BK641+BL641+BM641+BN),0),0)</f>
        <v>0</v>
      </c>
      <c r="BS641" s="8" t="str">
        <f t="shared" si="383"/>
        <v>BK6-E3907-00</v>
      </c>
      <c r="BT641" s="8">
        <f>SUMIF(FR_HITUNG_MINMAX!A:A,ORDER!A641,FR_HITUNG_MINMAX!AS:AS)</f>
        <v>0</v>
      </c>
      <c r="BU641" s="8">
        <f t="shared" si="399"/>
        <v>0</v>
      </c>
      <c r="BV641" s="8" t="str">
        <f t="shared" si="384"/>
        <v>-</v>
      </c>
      <c r="BW641" s="8" t="e">
        <f>VLOOKUP(A641,'STOK PESALAKAN'!A:F,6,0)</f>
        <v>#N/A</v>
      </c>
    </row>
    <row r="642" spans="1:75" ht="15" customHeight="1">
      <c r="A642" s="41" t="s">
        <v>1868</v>
      </c>
      <c r="B642" s="99">
        <f>IFERROR(IFERROR(VLOOKUP(A642,'STOK PACUL'!C:H,6,0),VLOOKUP(A642,'KATEGORI PACUL'!A:C,3,0)),0)</f>
        <v>1</v>
      </c>
      <c r="C642" s="8">
        <f>IFERROR(VLOOKUP(A642,'KATEGORI PACUL'!A:D,4,0),0)</f>
        <v>1</v>
      </c>
      <c r="D642" s="99">
        <f>IFERROR(IFERROR(VLOOKUP(A642,'STOK PESALAKAN'!C:H,6,0),VLOOKUP(A642,'KATEGORI PESALAKAN'!A:C,3,0)),0)</f>
        <v>0</v>
      </c>
      <c r="E642" s="8">
        <f>IFERROR(VLOOKUP(A642,'KATEGORI PESALAKAN'!A:D,4,0),0)</f>
        <v>0</v>
      </c>
      <c r="F642" s="99">
        <f>IFERROR(IFERROR(VLOOKUP(A642,'STOK CIKDITIRO'!C:H,6,0),VLOOKUP(A642,'KATEGORI CIKDITIRO'!A:C,3,0)),0)</f>
        <v>0</v>
      </c>
      <c r="G642" s="8">
        <f>IFERROR(VLOOKUP(A642,'KATEGORI CIKDITIRO'!A:D,4,0),0)</f>
        <v>0</v>
      </c>
      <c r="H642" s="99">
        <f>IFERROR(IFERROR(VLOOKUP(A642,'STOK TRAYEMAN'!C:H,6,0),VLOOKUP(A642,'KATEGORI TRAYEMAN'!A:C,3,0)),0)</f>
        <v>0</v>
      </c>
      <c r="I642" s="8">
        <f>IFERROR(VLOOKUP(A642,'KATEGORI TRAYEMAN'!A:D,4,0),0)</f>
        <v>0</v>
      </c>
      <c r="J642" s="8" t="str">
        <f>IFERROR(VLOOKUP(A642,'NOSTOK PACUL'!A:C,3,0),IFERROR(IF(VLOOKUP(A642,'STOK PACUL'!A:B,2,0)="NOSTOK","E",VLOOKUP(A642,'KATEGORI PACUL'!A:B,2,0)),"E"))</f>
        <v>D</v>
      </c>
      <c r="K642" s="8" t="str">
        <f>IFERROR(VLOOKUP(A642,'NOSTOK PESALAKAN'!A:C,3,0),IFERROR(IF(VLOOKUP(A642,'STOK PESALAKAN'!A:B,2,0)="NOSTOK","E",VLOOKUP(A642,'KATEGORI PESALAKAN'!A:B,2,0)),"E"))</f>
        <v>E</v>
      </c>
      <c r="L642" s="8" t="str">
        <f>IFERROR(VLOOKUP(A642,'NOSTOK CIKDITIRO'!A:C,3,0),IFERROR(IF(VLOOKUP(A642,'STOK CIKDITIRO'!A:B,2,0)="NOSTOK","E",VLOOKUP(A642,'KATEGORI CIKDITIRO'!A:B,2,0)),"E"))</f>
        <v>E</v>
      </c>
      <c r="M642" s="8" t="str">
        <f>IFERROR(VLOOKUP(A642,'NOSTOK TRAYEMAN'!A:C,3,0),IFERROR(IF(VLOOKUP(A642,'STOK TRAYEMAN'!A:B,2,0)="NOSTOK","E",VLOOKUP(A642,'KATEGORI TRAYEMAN'!A:B,2,0)),"E"))</f>
        <v>E</v>
      </c>
      <c r="N642" s="8" t="str">
        <f>IFERROR(VLOOKUP(A642,FR_HITUNG_MINMAX!A:B,2,0),0)</f>
        <v>BAN TUBLES 110/80-14 FDR</v>
      </c>
      <c r="O642" s="8" t="str">
        <f>IFERROR(VLOOKUP(A642,FR_HITUNG_MINMAX!A:D,4,0),0)</f>
        <v>ORISIN</v>
      </c>
      <c r="P642" s="8">
        <f>IFERROR(VLOOKUP(A642,FR_HITUNG_MINMAX!A:G,7,0),1)</f>
        <v>1</v>
      </c>
      <c r="Q642" s="11">
        <f>IFERROR(VLOOKUP(A642,FR_HITUNG_MINMAX!A:J,10,0),1)</f>
        <v>1</v>
      </c>
      <c r="R642" s="8">
        <f>IFERROR(VLOOKUP(A642,FR_HITUNG_MINMAX!A:K,11,0),1)</f>
        <v>1</v>
      </c>
      <c r="S642" s="12">
        <f>IFERROR(VLOOKUP(A642,FR_HITUNG_MINMAX!A:F,6,0),0)</f>
        <v>289000</v>
      </c>
      <c r="T642" s="8">
        <f t="shared" si="385"/>
        <v>0</v>
      </c>
      <c r="U642" s="8">
        <f t="shared" si="360"/>
        <v>0</v>
      </c>
      <c r="V642" s="8">
        <f t="shared" si="361"/>
        <v>0</v>
      </c>
      <c r="W642" s="8">
        <f t="shared" si="386"/>
        <v>0</v>
      </c>
      <c r="X642" s="8">
        <f t="shared" si="387"/>
        <v>0</v>
      </c>
      <c r="Y642" s="16"/>
      <c r="Z642" s="15">
        <f t="shared" si="362"/>
        <v>0</v>
      </c>
      <c r="AA642" s="8">
        <f t="shared" si="388"/>
        <v>0</v>
      </c>
      <c r="AB642" s="16"/>
      <c r="AC642" s="15">
        <f t="shared" si="363"/>
        <v>0</v>
      </c>
      <c r="AD642" s="8">
        <f t="shared" si="364"/>
        <v>0</v>
      </c>
      <c r="AE642" s="16"/>
      <c r="AF642" s="15">
        <f t="shared" si="365"/>
        <v>0</v>
      </c>
      <c r="AG642" s="15">
        <f t="shared" si="389"/>
        <v>0</v>
      </c>
      <c r="AH642" s="16"/>
      <c r="AI642" s="15">
        <f t="shared" si="390"/>
        <v>0</v>
      </c>
      <c r="AJ642" s="8">
        <f t="shared" si="391"/>
        <v>0</v>
      </c>
      <c r="AK642" s="8">
        <f t="shared" si="366"/>
        <v>0</v>
      </c>
      <c r="AL642" s="8">
        <f t="shared" si="367"/>
        <v>0</v>
      </c>
      <c r="AM642" s="8">
        <f t="shared" si="392"/>
        <v>0</v>
      </c>
      <c r="AN642" s="8">
        <f t="shared" si="393"/>
        <v>0</v>
      </c>
      <c r="AO642" s="8">
        <f>IFERROR(VLOOKUP(A642,PERSAMAAN!B:D,3,0),AN642)</f>
        <v>0</v>
      </c>
      <c r="AP642" s="1"/>
      <c r="AQ642" s="8">
        <f t="shared" si="368"/>
        <v>0</v>
      </c>
      <c r="AR642" s="8" t="str">
        <f>IF(AQ642=0,"-",VLOOKUP(A642,FR_HITUNG_MINMAX!A:H,8,0))</f>
        <v>-</v>
      </c>
      <c r="AS642" s="1"/>
      <c r="AT642" s="8" t="str">
        <f t="shared" si="369"/>
        <v>-</v>
      </c>
      <c r="AU642" s="12">
        <f t="shared" si="370"/>
        <v>0</v>
      </c>
      <c r="AV642" s="12">
        <f t="shared" si="371"/>
        <v>0</v>
      </c>
      <c r="AW642" s="8">
        <f t="shared" si="394"/>
        <v>0</v>
      </c>
      <c r="AX642" s="1"/>
      <c r="AY642" s="8">
        <f t="shared" si="372"/>
        <v>0</v>
      </c>
      <c r="AZ642" s="8" t="str">
        <f>IF(AY642=0,"-",VLOOKUP(A642,FR_HITUNG_MINMAX!A:I,9,0))</f>
        <v>-</v>
      </c>
      <c r="BB642" s="8" t="str">
        <f t="shared" si="373"/>
        <v>-</v>
      </c>
      <c r="BC642" s="12">
        <f t="shared" si="374"/>
        <v>0</v>
      </c>
      <c r="BD642" s="12">
        <f t="shared" si="375"/>
        <v>0</v>
      </c>
      <c r="BE642" s="16"/>
      <c r="BF642" s="8">
        <f>SUMIF('REALISASI ORDER'!C:C,A642,'REALISASI ORDER'!E:E)</f>
        <v>0</v>
      </c>
      <c r="BG642" s="8">
        <f t="shared" si="395"/>
        <v>1</v>
      </c>
      <c r="BH642" s="8">
        <f t="shared" si="376"/>
        <v>0</v>
      </c>
      <c r="BI642" s="8">
        <f t="shared" si="377"/>
        <v>0</v>
      </c>
      <c r="BJ642" s="8">
        <f t="shared" si="396"/>
        <v>0</v>
      </c>
      <c r="BK642" s="33">
        <f t="shared" si="397"/>
        <v>1</v>
      </c>
      <c r="BL642" s="33">
        <f t="shared" si="378"/>
        <v>0</v>
      </c>
      <c r="BM642" s="33">
        <f t="shared" si="379"/>
        <v>0</v>
      </c>
      <c r="BN642" s="33">
        <f t="shared" si="398"/>
        <v>0</v>
      </c>
      <c r="BO642" s="8">
        <f t="shared" si="380"/>
        <v>0</v>
      </c>
      <c r="BP642" s="8">
        <f t="shared" si="381"/>
        <v>0</v>
      </c>
      <c r="BQ642" s="8">
        <f t="shared" si="382"/>
        <v>0</v>
      </c>
      <c r="BR642" s="8">
        <f>IFERROR(ROUNDDOWN(BF642*BN642/(BK642+BL642+BM642+BN),0),0)</f>
        <v>0</v>
      </c>
      <c r="BS642" s="8" t="str">
        <f t="shared" si="383"/>
        <v>BLT110/80-14FDR</v>
      </c>
      <c r="BT642" s="8">
        <f>SUMIF(FR_HITUNG_MINMAX!A:A,ORDER!A642,FR_HITUNG_MINMAX!AS:AS)</f>
        <v>1</v>
      </c>
      <c r="BU642" s="8">
        <f t="shared" si="399"/>
        <v>0</v>
      </c>
      <c r="BV642" s="8" t="str">
        <f t="shared" si="384"/>
        <v>-</v>
      </c>
      <c r="BW642" s="8" t="str">
        <f>VLOOKUP(A642,'STOK PESALAKAN'!A:F,6,0)</f>
        <v/>
      </c>
    </row>
    <row r="643" spans="1:75" ht="15" customHeight="1">
      <c r="A643" s="41" t="s">
        <v>1870</v>
      </c>
      <c r="B643" s="99">
        <f>IFERROR(IFERROR(VLOOKUP(A643,'STOK PACUL'!C:H,6,0),VLOOKUP(A643,'KATEGORI PACUL'!A:C,3,0)),0)</f>
        <v>0</v>
      </c>
      <c r="C643" s="8">
        <f>IFERROR(VLOOKUP(A643,'KATEGORI PACUL'!A:D,4,0),0)</f>
        <v>0</v>
      </c>
      <c r="D643" s="99">
        <f>IFERROR(IFERROR(VLOOKUP(A643,'STOK PESALAKAN'!C:H,6,0),VLOOKUP(A643,'KATEGORI PESALAKAN'!A:C,3,0)),0)</f>
        <v>0</v>
      </c>
      <c r="E643" s="8">
        <f>IFERROR(VLOOKUP(A643,'KATEGORI PESALAKAN'!A:D,4,0),0)</f>
        <v>0</v>
      </c>
      <c r="F643" s="99">
        <f>IFERROR(IFERROR(VLOOKUP(A643,'STOK CIKDITIRO'!C:H,6,0),VLOOKUP(A643,'KATEGORI CIKDITIRO'!A:C,3,0)),0)</f>
        <v>0</v>
      </c>
      <c r="G643" s="8">
        <f>IFERROR(VLOOKUP(A643,'KATEGORI CIKDITIRO'!A:D,4,0),0)</f>
        <v>0</v>
      </c>
      <c r="H643" s="99">
        <f>IFERROR(IFERROR(VLOOKUP(A643,'STOK TRAYEMAN'!C:H,6,0),VLOOKUP(A643,'KATEGORI TRAYEMAN'!A:C,3,0)),0)</f>
        <v>0</v>
      </c>
      <c r="I643" s="8">
        <f>IFERROR(VLOOKUP(A643,'KATEGORI TRAYEMAN'!A:D,4,0),0)</f>
        <v>0</v>
      </c>
      <c r="J643" s="8" t="str">
        <f>IFERROR(VLOOKUP(A643,'NOSTOK PACUL'!A:C,3,0),IFERROR(IF(VLOOKUP(A643,'STOK PACUL'!A:B,2,0)="NOSTOK","E",VLOOKUP(A643,'KATEGORI PACUL'!A:B,2,0)),"E"))</f>
        <v>E</v>
      </c>
      <c r="K643" s="8" t="str">
        <f>IFERROR(VLOOKUP(A643,'NOSTOK PESALAKAN'!A:C,3,0),IFERROR(IF(VLOOKUP(A643,'STOK PESALAKAN'!A:B,2,0)="NOSTOK","E",VLOOKUP(A643,'KATEGORI PESALAKAN'!A:B,2,0)),"E"))</f>
        <v>E</v>
      </c>
      <c r="L643" s="8" t="str">
        <f>IFERROR(VLOOKUP(A643,'NOSTOK CIKDITIRO'!A:C,3,0),IFERROR(IF(VLOOKUP(A643,'STOK CIKDITIRO'!A:B,2,0)="NOSTOK","E",VLOOKUP(A643,'KATEGORI CIKDITIRO'!A:B,2,0)),"E"))</f>
        <v>E</v>
      </c>
      <c r="M643" s="8" t="str">
        <f>IFERROR(VLOOKUP(A643,'NOSTOK TRAYEMAN'!A:C,3,0),IFERROR(IF(VLOOKUP(A643,'STOK TRAYEMAN'!A:B,2,0)="NOSTOK","E",VLOOKUP(A643,'KATEGORI TRAYEMAN'!A:B,2,0)),"E"))</f>
        <v>E</v>
      </c>
      <c r="N643" s="8" t="str">
        <f>IFERROR(VLOOKUP(A643,FR_HITUNG_MINMAX!A:B,2,0),0)</f>
        <v>DINAMO STATER Y.MIO J IMI</v>
      </c>
      <c r="O643" s="8" t="str">
        <f>IFERROR(VLOOKUP(A643,FR_HITUNG_MINMAX!A:D,4,0),0)</f>
        <v>IMITAS</v>
      </c>
      <c r="P643" s="8">
        <f>IFERROR(VLOOKUP(A643,FR_HITUNG_MINMAX!A:G,7,0),1)</f>
        <v>1</v>
      </c>
      <c r="Q643" s="11">
        <f>IFERROR(VLOOKUP(A643,FR_HITUNG_MINMAX!A:J,10,0),1)</f>
        <v>1</v>
      </c>
      <c r="R643" s="8">
        <f>IFERROR(VLOOKUP(A643,FR_HITUNG_MINMAX!A:K,11,0),1)</f>
        <v>1</v>
      </c>
      <c r="S643" s="12">
        <f>IFERROR(VLOOKUP(A643,FR_HITUNG_MINMAX!A:F,6,0),0)</f>
        <v>180000</v>
      </c>
      <c r="T643" s="8">
        <f t="shared" si="385"/>
        <v>0</v>
      </c>
      <c r="U643" s="8">
        <f t="shared" si="360"/>
        <v>0</v>
      </c>
      <c r="V643" s="8">
        <f t="shared" si="361"/>
        <v>0</v>
      </c>
      <c r="W643" s="8">
        <f t="shared" si="386"/>
        <v>0</v>
      </c>
      <c r="X643" s="8">
        <f t="shared" si="387"/>
        <v>0</v>
      </c>
      <c r="Y643" s="16"/>
      <c r="Z643" s="15">
        <f t="shared" si="362"/>
        <v>0</v>
      </c>
      <c r="AA643" s="8">
        <f t="shared" si="388"/>
        <v>0</v>
      </c>
      <c r="AB643" s="16"/>
      <c r="AC643" s="15">
        <f t="shared" si="363"/>
        <v>0</v>
      </c>
      <c r="AD643" s="8">
        <f t="shared" si="364"/>
        <v>0</v>
      </c>
      <c r="AE643" s="16"/>
      <c r="AF643" s="15">
        <f t="shared" si="365"/>
        <v>0</v>
      </c>
      <c r="AG643" s="15">
        <f t="shared" si="389"/>
        <v>0</v>
      </c>
      <c r="AH643" s="16"/>
      <c r="AI643" s="15">
        <f t="shared" si="390"/>
        <v>0</v>
      </c>
      <c r="AJ643" s="8">
        <f t="shared" si="391"/>
        <v>0</v>
      </c>
      <c r="AK643" s="8">
        <f t="shared" si="366"/>
        <v>0</v>
      </c>
      <c r="AL643" s="8">
        <f t="shared" si="367"/>
        <v>0</v>
      </c>
      <c r="AM643" s="8">
        <f t="shared" si="392"/>
        <v>0</v>
      </c>
      <c r="AN643" s="8">
        <f t="shared" si="393"/>
        <v>0</v>
      </c>
      <c r="AO643" s="8">
        <f>IFERROR(VLOOKUP(A643,PERSAMAAN!B:D,3,0),AN643)</f>
        <v>0</v>
      </c>
      <c r="AP643" s="1"/>
      <c r="AQ643" s="8">
        <f t="shared" si="368"/>
        <v>0</v>
      </c>
      <c r="AR643" s="8" t="str">
        <f>IF(AQ643=0,"-",VLOOKUP(A643,FR_HITUNG_MINMAX!A:H,8,0))</f>
        <v>-</v>
      </c>
      <c r="AS643" s="1"/>
      <c r="AT643" s="8" t="str">
        <f t="shared" si="369"/>
        <v>-</v>
      </c>
      <c r="AU643" s="12">
        <f t="shared" si="370"/>
        <v>0</v>
      </c>
      <c r="AV643" s="12">
        <f t="shared" si="371"/>
        <v>0</v>
      </c>
      <c r="AW643" s="8" t="b">
        <f t="shared" si="394"/>
        <v>0</v>
      </c>
      <c r="AX643" s="1"/>
      <c r="AY643" s="8">
        <f t="shared" si="372"/>
        <v>0</v>
      </c>
      <c r="AZ643" s="8" t="str">
        <f>IF(AY643=0,"-",VLOOKUP(A643,FR_HITUNG_MINMAX!A:I,9,0))</f>
        <v>-</v>
      </c>
      <c r="BB643" s="8" t="str">
        <f t="shared" si="373"/>
        <v>-</v>
      </c>
      <c r="BC643" s="12">
        <f t="shared" si="374"/>
        <v>0</v>
      </c>
      <c r="BD643" s="12">
        <f t="shared" si="375"/>
        <v>0</v>
      </c>
      <c r="BE643" s="16"/>
      <c r="BF643" s="8">
        <f>SUMIF('REALISASI ORDER'!C:C,A643,'REALISASI ORDER'!E:E)</f>
        <v>0</v>
      </c>
      <c r="BG643" s="8">
        <f t="shared" si="395"/>
        <v>0</v>
      </c>
      <c r="BH643" s="8">
        <f t="shared" si="376"/>
        <v>0</v>
      </c>
      <c r="BI643" s="8">
        <f t="shared" si="377"/>
        <v>0</v>
      </c>
      <c r="BJ643" s="8">
        <f t="shared" si="396"/>
        <v>0</v>
      </c>
      <c r="BK643" s="33">
        <f t="shared" si="397"/>
        <v>0</v>
      </c>
      <c r="BL643" s="33">
        <f t="shared" si="378"/>
        <v>0</v>
      </c>
      <c r="BM643" s="33">
        <f t="shared" si="379"/>
        <v>0</v>
      </c>
      <c r="BN643" s="33">
        <f t="shared" si="398"/>
        <v>0</v>
      </c>
      <c r="BO643" s="8">
        <f t="shared" si="380"/>
        <v>0</v>
      </c>
      <c r="BP643" s="8">
        <f t="shared" si="381"/>
        <v>0</v>
      </c>
      <c r="BQ643" s="8">
        <f t="shared" si="382"/>
        <v>0</v>
      </c>
      <c r="BR643" s="8">
        <f>IFERROR(ROUNDDOWN(BF643*BN643/(BK643+BL643+BM643+BN),0),0)</f>
        <v>0</v>
      </c>
      <c r="BS643" s="8" t="str">
        <f t="shared" si="383"/>
        <v>DMOMIO</v>
      </c>
      <c r="BT643" s="8">
        <f>SUMIF(FR_HITUNG_MINMAX!A:A,ORDER!A643,FR_HITUNG_MINMAX!AS:AS)</f>
        <v>0</v>
      </c>
      <c r="BU643" s="8">
        <f t="shared" si="399"/>
        <v>0</v>
      </c>
      <c r="BV643" s="8" t="str">
        <f t="shared" si="384"/>
        <v>-</v>
      </c>
      <c r="BW643" s="8" t="e">
        <f>VLOOKUP(A643,'STOK PESALAKAN'!A:F,6,0)</f>
        <v>#N/A</v>
      </c>
    </row>
    <row r="644" spans="1:75">
      <c r="A644" s="41" t="s">
        <v>1872</v>
      </c>
      <c r="B644" s="99">
        <f>IFERROR(IFERROR(VLOOKUP(A644,'STOK PACUL'!C:H,6,0),VLOOKUP(A644,'KATEGORI PACUL'!A:C,3,0)),0)</f>
        <v>0</v>
      </c>
      <c r="C644" s="8">
        <f>IFERROR(VLOOKUP(A644,'KATEGORI PACUL'!A:D,4,0),0)</f>
        <v>1</v>
      </c>
      <c r="D644" s="99">
        <f>IFERROR(IFERROR(VLOOKUP(A644,'STOK PESALAKAN'!C:H,6,0),VLOOKUP(A644,'KATEGORI PESALAKAN'!A:C,3,0)),0)</f>
        <v>0</v>
      </c>
      <c r="E644" s="8">
        <f>IFERROR(VLOOKUP(A644,'KATEGORI PESALAKAN'!A:D,4,0),0)</f>
        <v>0</v>
      </c>
      <c r="F644" s="99">
        <f>IFERROR(IFERROR(VLOOKUP(A644,'STOK CIKDITIRO'!C:H,6,0),VLOOKUP(A644,'KATEGORI CIKDITIRO'!A:C,3,0)),0)</f>
        <v>0</v>
      </c>
      <c r="G644" s="8">
        <f>IFERROR(VLOOKUP(A644,'KATEGORI CIKDITIRO'!A:D,4,0),0)</f>
        <v>0</v>
      </c>
      <c r="H644" s="99">
        <f>IFERROR(IFERROR(VLOOKUP(A644,'STOK TRAYEMAN'!C:H,6,0),VLOOKUP(A644,'KATEGORI TRAYEMAN'!A:C,3,0)),0)</f>
        <v>0</v>
      </c>
      <c r="I644" s="8">
        <f>IFERROR(VLOOKUP(A644,'KATEGORI TRAYEMAN'!A:D,4,0),0)</f>
        <v>0</v>
      </c>
      <c r="J644" s="8" t="str">
        <f>IFERROR(VLOOKUP(A644,'NOSTOK PACUL'!A:C,3,0),IFERROR(IF(VLOOKUP(A644,'STOK PACUL'!A:B,2,0)="NOSTOK","E",VLOOKUP(A644,'KATEGORI PACUL'!A:B,2,0)),"E"))</f>
        <v>D</v>
      </c>
      <c r="K644" s="8" t="str">
        <f>IFERROR(VLOOKUP(A644,'NOSTOK PESALAKAN'!A:C,3,0),IFERROR(IF(VLOOKUP(A644,'STOK PESALAKAN'!A:B,2,0)="NOSTOK","E",VLOOKUP(A644,'KATEGORI PESALAKAN'!A:B,2,0)),"E"))</f>
        <v>E</v>
      </c>
      <c r="L644" s="8" t="str">
        <f>IFERROR(VLOOKUP(A644,'NOSTOK CIKDITIRO'!A:C,3,0),IFERROR(IF(VLOOKUP(A644,'STOK CIKDITIRO'!A:B,2,0)="NOSTOK","E",VLOOKUP(A644,'KATEGORI CIKDITIRO'!A:B,2,0)),"E"))</f>
        <v>E</v>
      </c>
      <c r="M644" s="8" t="str">
        <f>IFERROR(VLOOKUP(A644,'NOSTOK TRAYEMAN'!A:C,3,0),IFERROR(IF(VLOOKUP(A644,'STOK TRAYEMAN'!A:B,2,0)="NOSTOK","E",VLOOKUP(A644,'KATEGORI TRAYEMAN'!A:B,2,0)),"E"))</f>
        <v>E</v>
      </c>
      <c r="N644" s="8" t="str">
        <f>IFERROR(VLOOKUP(A644,FR_HITUNG_MINMAX!A:B,2,0),0)</f>
        <v>DISC PAD BELAKANG Y.JUPITER</v>
      </c>
      <c r="O644" s="8" t="str">
        <f>IFERROR(VLOOKUP(A644,FR_HITUNG_MINMAX!A:D,4,0),0)</f>
        <v>IMITAS</v>
      </c>
      <c r="P644" s="8">
        <f>IFERROR(VLOOKUP(A644,FR_HITUNG_MINMAX!A:G,7,0),1)</f>
        <v>1</v>
      </c>
      <c r="Q644" s="11">
        <f>IFERROR(VLOOKUP(A644,FR_HITUNG_MINMAX!A:J,10,0),1)</f>
        <v>1</v>
      </c>
      <c r="R644" s="8">
        <f>IFERROR(VLOOKUP(A644,FR_HITUNG_MINMAX!A:K,11,0),1)</f>
        <v>1</v>
      </c>
      <c r="S644" s="12">
        <f>IFERROR(VLOOKUP(A644,FR_HITUNG_MINMAX!A:F,6,0),0)</f>
        <v>45000</v>
      </c>
      <c r="T644" s="8">
        <f t="shared" si="385"/>
        <v>-1</v>
      </c>
      <c r="U644" s="8">
        <f t="shared" ref="U644:U707" si="400">D644-E644</f>
        <v>0</v>
      </c>
      <c r="V644" s="8">
        <f t="shared" ref="V644:V707" si="401">F644-G644</f>
        <v>0</v>
      </c>
      <c r="W644" s="8">
        <f t="shared" si="386"/>
        <v>0</v>
      </c>
      <c r="X644" s="8">
        <f t="shared" si="387"/>
        <v>0</v>
      </c>
      <c r="Y644" s="16"/>
      <c r="Z644" s="15">
        <f t="shared" ref="Z644:Z707" si="402">IF(ISBLANK(Y644),0,Y644)</f>
        <v>0</v>
      </c>
      <c r="AA644" s="8">
        <f t="shared" si="388"/>
        <v>0</v>
      </c>
      <c r="AB644" s="16"/>
      <c r="AC644" s="15">
        <f t="shared" ref="AC644:AC707" si="403">IF(ISBLANK(AB644),0,AB644)</f>
        <v>0</v>
      </c>
      <c r="AD644" s="8">
        <f t="shared" ref="AD644:AD707" si="404">IF(AND(T644&gt;0,U644&gt;0,U644&gt;V644+1,E644&gt;0,V644&lt;1),IF(U644/2&gt;G644,G644+1,ROUNDUP(U644/2,0)),0)</f>
        <v>0</v>
      </c>
      <c r="AE644" s="16"/>
      <c r="AF644" s="15">
        <f t="shared" ref="AF644:AF707" si="405">IF(ISBLANK(AE644),0,AE644)</f>
        <v>0</v>
      </c>
      <c r="AG644" s="15">
        <f t="shared" si="389"/>
        <v>0</v>
      </c>
      <c r="AH644" s="16"/>
      <c r="AI644" s="15">
        <f t="shared" si="390"/>
        <v>0</v>
      </c>
      <c r="AJ644" s="8">
        <f t="shared" si="391"/>
        <v>1</v>
      </c>
      <c r="AK644" s="8">
        <f t="shared" ref="AK644:AK707" si="406">ROUND(IF(K644="E",0,IF(AND(K644="D",D644&gt;=1),0,IF(K644="D",1-D644,IF(E644*0.75-D644-Z644+AC644&lt;0,0,E644*0.75-D644-Z644+AC644)))),0)</f>
        <v>0</v>
      </c>
      <c r="AL644" s="8">
        <f t="shared" ref="AL644:AL707" si="407">ROUND(IF(L644="E",0,IF(AND(L644="D",F644&gt;=1),0,IF(L644="D",1-F644,IF(G644*0.75-F644-AF644&lt;0,0,G644*0.75-F644-AF644)))),0)</f>
        <v>0</v>
      </c>
      <c r="AM644" s="8">
        <f t="shared" si="392"/>
        <v>0</v>
      </c>
      <c r="AN644" s="8">
        <f t="shared" si="393"/>
        <v>1</v>
      </c>
      <c r="AO644" s="8">
        <f>IFERROR(VLOOKUP(A644,PERSAMAAN!B:D,3,0),AN644)</f>
        <v>1</v>
      </c>
      <c r="AP644" s="1">
        <v>0</v>
      </c>
      <c r="AQ644" s="8">
        <f t="shared" ref="AQ644:AQ707" si="408">IF(ISBLANK(AP644),AN644,AP644)</f>
        <v>0</v>
      </c>
      <c r="AR644" s="8" t="str">
        <f>IF(AQ644=0,"-",VLOOKUP(A644,FR_HITUNG_MINMAX!A:H,8,0))</f>
        <v>-</v>
      </c>
      <c r="AS644" s="1"/>
      <c r="AT644" s="8" t="str">
        <f t="shared" ref="AT644:AT707" si="409">IF(ISBLANK(AS644),AR644,AS644)</f>
        <v>-</v>
      </c>
      <c r="AU644" s="12">
        <f t="shared" ref="AU644:AU707" si="410">AQ644*S644*R644</f>
        <v>0</v>
      </c>
      <c r="AV644" s="12">
        <f t="shared" ref="AV644:AV707" si="411">SUMIF(AT:AT,AT644,AU:AU)</f>
        <v>0</v>
      </c>
      <c r="AW644" s="8" t="b">
        <f t="shared" si="394"/>
        <v>0</v>
      </c>
      <c r="AX644" s="1"/>
      <c r="AY644" s="8">
        <f t="shared" ref="AY644:AY707" si="412">IF(ISBLANK(AX644),IF(OR(AW644&lt;0,AW644=FALSE),0,AW644),AX644)</f>
        <v>0</v>
      </c>
      <c r="AZ644" s="8" t="str">
        <f>IF(AY644=0,"-",VLOOKUP(A644,FR_HITUNG_MINMAX!A:I,9,0))</f>
        <v>-</v>
      </c>
      <c r="BB644" s="8" t="str">
        <f t="shared" ref="BB644:BB707" si="413">IF(ISBLANK(BA644),AZ644,BA644)</f>
        <v>-</v>
      </c>
      <c r="BC644" s="12">
        <f t="shared" ref="BC644:BC707" si="414">AY644*S644*R644</f>
        <v>0</v>
      </c>
      <c r="BD644" s="12">
        <f t="shared" ref="BD644:BD707" si="415">SUMIF(BB:BB,BB644,BC:BC)</f>
        <v>0</v>
      </c>
      <c r="BE644" s="16"/>
      <c r="BF644" s="8">
        <f>SUMIF('REALISASI ORDER'!C:C,A644,'REALISASI ORDER'!E:E)</f>
        <v>0</v>
      </c>
      <c r="BG644" s="8">
        <f t="shared" si="395"/>
        <v>0</v>
      </c>
      <c r="BH644" s="8">
        <f t="shared" ref="BH644:BH707" si="416">D644+Z644-AC644-AF644</f>
        <v>0</v>
      </c>
      <c r="BI644" s="8">
        <f t="shared" ref="BI644:BI707" si="417">F644+AF644</f>
        <v>0</v>
      </c>
      <c r="BJ644" s="8">
        <f t="shared" si="396"/>
        <v>0</v>
      </c>
      <c r="BK644" s="33">
        <f t="shared" si="397"/>
        <v>1</v>
      </c>
      <c r="BL644" s="33">
        <f t="shared" ref="BL644:BL707" si="418">IFERROR(IF((E644-BH644)&lt;0,0,(E644-BH644)),0)</f>
        <v>0</v>
      </c>
      <c r="BM644" s="33">
        <f t="shared" ref="BM644:BM707" si="419">IFERROR(IF((G644-BI644)&lt;0,0,(G644-BI644)),0)</f>
        <v>0</v>
      </c>
      <c r="BN644" s="33">
        <f t="shared" si="398"/>
        <v>0</v>
      </c>
      <c r="BO644" s="8">
        <f t="shared" ref="BO644:BO707" si="420">IFERROR(ROUNDDOWN(BF644*BK644/(BK644+BL644+BM644),0),0)</f>
        <v>0</v>
      </c>
      <c r="BP644" s="8">
        <f t="shared" ref="BP644:BP707" si="421">IFERROR(ROUNDUP(BF644*BL644/(BK644+BL644+BM644),0),0)</f>
        <v>0</v>
      </c>
      <c r="BQ644" s="8">
        <f t="shared" ref="BQ644:BQ707" si="422">IFERROR(ROUNDDOWN(BF644*BM644/(BK644+BL644+BM644),0),0)</f>
        <v>0</v>
      </c>
      <c r="BR644" s="8">
        <f>IFERROR(ROUNDDOWN(BF644*BN644/(BK644+BL644+BM644+BN),0),0)</f>
        <v>0</v>
      </c>
      <c r="BS644" s="8" t="str">
        <f t="shared" ref="BS644:BS707" si="423">A644</f>
        <v>DSPDJP</v>
      </c>
      <c r="BT644" s="8">
        <f>SUMIF(FR_HITUNG_MINMAX!A:A,ORDER!A644,FR_HITUNG_MINMAX!AS:AS)</f>
        <v>1</v>
      </c>
      <c r="BU644" s="8">
        <f t="shared" si="399"/>
        <v>0</v>
      </c>
      <c r="BV644" s="8" t="str">
        <f t="shared" ref="BV644:BV707" si="424">AT644</f>
        <v>-</v>
      </c>
      <c r="BW644" s="8" t="e">
        <f>VLOOKUP(A644,'STOK PESALAKAN'!A:F,6,0)</f>
        <v>#N/A</v>
      </c>
    </row>
    <row r="645" spans="1:75">
      <c r="A645" s="41" t="s">
        <v>1882</v>
      </c>
      <c r="B645" s="99">
        <f>IFERROR(IFERROR(VLOOKUP(A645,'STOK PACUL'!C:H,6,0),VLOOKUP(A645,'KATEGORI PACUL'!A:C,3,0)),0)</f>
        <v>0</v>
      </c>
      <c r="C645" s="8">
        <f>IFERROR(VLOOKUP(A645,'KATEGORI PACUL'!A:D,4,0),0)</f>
        <v>0</v>
      </c>
      <c r="D645" s="99">
        <f>IFERROR(IFERROR(VLOOKUP(A645,'STOK PESALAKAN'!C:H,6,0),VLOOKUP(A645,'KATEGORI PESALAKAN'!A:C,3,0)),0)</f>
        <v>0</v>
      </c>
      <c r="E645" s="8">
        <f>IFERROR(VLOOKUP(A645,'KATEGORI PESALAKAN'!A:D,4,0),0)</f>
        <v>0</v>
      </c>
      <c r="F645" s="99">
        <f>IFERROR(IFERROR(VLOOKUP(A645,'STOK CIKDITIRO'!C:H,6,0),VLOOKUP(A645,'KATEGORI CIKDITIRO'!A:C,3,0)),0)</f>
        <v>0</v>
      </c>
      <c r="G645" s="8">
        <f>IFERROR(VLOOKUP(A645,'KATEGORI CIKDITIRO'!A:D,4,0),0)</f>
        <v>0</v>
      </c>
      <c r="H645" s="99">
        <f>IFERROR(IFERROR(VLOOKUP(A645,'STOK TRAYEMAN'!C:H,6,0),VLOOKUP(A645,'KATEGORI TRAYEMAN'!A:C,3,0)),0)</f>
        <v>0</v>
      </c>
      <c r="I645" s="8">
        <f>IFERROR(VLOOKUP(A645,'KATEGORI TRAYEMAN'!A:D,4,0),0)</f>
        <v>0</v>
      </c>
      <c r="J645" s="8" t="str">
        <f>IFERROR(VLOOKUP(A645,'NOSTOK PACUL'!A:C,3,0),IFERROR(IF(VLOOKUP(A645,'STOK PACUL'!A:B,2,0)="NOSTOK","E",VLOOKUP(A645,'KATEGORI PACUL'!A:B,2,0)),"E"))</f>
        <v>E</v>
      </c>
      <c r="K645" s="8" t="str">
        <f>IFERROR(VLOOKUP(A645,'NOSTOK PESALAKAN'!A:C,3,0),IFERROR(IF(VLOOKUP(A645,'STOK PESALAKAN'!A:B,2,0)="NOSTOK","E",VLOOKUP(A645,'KATEGORI PESALAKAN'!A:B,2,0)),"E"))</f>
        <v>E</v>
      </c>
      <c r="L645" s="8" t="str">
        <f>IFERROR(VLOOKUP(A645,'NOSTOK CIKDITIRO'!A:C,3,0),IFERROR(IF(VLOOKUP(A645,'STOK CIKDITIRO'!A:B,2,0)="NOSTOK","E",VLOOKUP(A645,'KATEGORI CIKDITIRO'!A:B,2,0)),"E"))</f>
        <v>E</v>
      </c>
      <c r="M645" s="8" t="str">
        <f>IFERROR(VLOOKUP(A645,'NOSTOK TRAYEMAN'!A:C,3,0),IFERROR(IF(VLOOKUP(A645,'STOK TRAYEMAN'!A:B,2,0)="NOSTOK","E",VLOOKUP(A645,'KATEGORI TRAYEMAN'!A:B,2,0)),"E"))</f>
        <v>E</v>
      </c>
      <c r="N645" s="8" t="str">
        <f>IFERROR(VLOOKUP(A645,FR_HITUNG_MINMAX!A:B,2,0),0)</f>
        <v>KLAKSON KEONG</v>
      </c>
      <c r="O645" s="8" t="str">
        <f>IFERROR(VLOOKUP(A645,FR_HITUNG_MINMAX!A:D,4,0),0)</f>
        <v>IMITAS</v>
      </c>
      <c r="P645" s="8">
        <f>IFERROR(VLOOKUP(A645,FR_HITUNG_MINMAX!A:G,7,0),1)</f>
        <v>1</v>
      </c>
      <c r="Q645" s="11">
        <f>IFERROR(VLOOKUP(A645,FR_HITUNG_MINMAX!A:J,10,0),1)</f>
        <v>1</v>
      </c>
      <c r="R645" s="8">
        <f>IFERROR(VLOOKUP(A645,FR_HITUNG_MINMAX!A:K,11,0),1)</f>
        <v>1</v>
      </c>
      <c r="S645" s="12">
        <f>IFERROR(VLOOKUP(A645,FR_HITUNG_MINMAX!A:F,6,0),0)</f>
        <v>20000</v>
      </c>
      <c r="T645" s="8">
        <f t="shared" ref="T645:T708" si="425">B645-C645</f>
        <v>0</v>
      </c>
      <c r="U645" s="8">
        <f t="shared" si="400"/>
        <v>0</v>
      </c>
      <c r="V645" s="8">
        <f t="shared" si="401"/>
        <v>0</v>
      </c>
      <c r="W645" s="8">
        <f t="shared" ref="W645:W708" si="426">H645-I645</f>
        <v>0</v>
      </c>
      <c r="X645" s="8">
        <f t="shared" ref="X645:X708" si="427">ROUNDDOWN(IF(AND(B645&gt;C645,D645&lt;E645),MIN(B645-C645,E645-D645),IF(AND(B645&gt;0.5*C645,D645&lt;0.5*E645),MIN(B645-(0.5*C645),(0.5*E645)-D645),0)),0)</f>
        <v>0</v>
      </c>
      <c r="Y645" s="16"/>
      <c r="Z645" s="15">
        <f t="shared" si="402"/>
        <v>0</v>
      </c>
      <c r="AA645" s="8">
        <f t="shared" ref="AA645:AA708" si="428">ROUNDDOWN(IF(AND(D645&gt;E645,B645&lt;C645),MIN(D645-E645,C645-B645),IF(AND(D645&gt;0.5*E645,B645&lt;0.5*C645),MIN(D645-(0.5*E645),(0.5*C645)-B645),0)),0)</f>
        <v>0</v>
      </c>
      <c r="AB645" s="16"/>
      <c r="AC645" s="15">
        <f t="shared" si="403"/>
        <v>0</v>
      </c>
      <c r="AD645" s="8">
        <f t="shared" si="404"/>
        <v>0</v>
      </c>
      <c r="AE645" s="16"/>
      <c r="AF645" s="15">
        <f t="shared" si="405"/>
        <v>0</v>
      </c>
      <c r="AG645" s="15">
        <f t="shared" ref="AG645:AG708" si="429">IF(AND(T645&gt;0,U645&gt;0,U645&gt;W645+1,E645&gt;0,W645&lt;1),IF(U645/2&gt;I645,I645+1,ROUNDUP(U645/2,0)),0)</f>
        <v>0</v>
      </c>
      <c r="AH645" s="16"/>
      <c r="AI645" s="15">
        <f t="shared" ref="AI645:AI708" si="430">IF(ISBLANK(AH645),0,AH645)</f>
        <v>0</v>
      </c>
      <c r="AJ645" s="8">
        <f t="shared" ref="AJ645:AJ708" si="431">ROUND(IF(H645="E",0,IF(AND(H645="D",B645&gt;=1),0,IF(H645="D",1-B645,IF(C645*0.75-B645-Y645+V645&lt;0,0,C645*0.75-B645-Y645+V645)))),0)</f>
        <v>0</v>
      </c>
      <c r="AK645" s="8">
        <f t="shared" si="406"/>
        <v>0</v>
      </c>
      <c r="AL645" s="8">
        <f t="shared" si="407"/>
        <v>0</v>
      </c>
      <c r="AM645" s="8">
        <f t="shared" ref="AM645:AM708" si="432">ROUND(IF(M645="E",0,IF(AND(M645="D",H645&gt;=1),0,IF(M645="D",1-H645,IF(I645*0.75-H645-AI645&lt;0,0,I645*0.75-H645-AI645)))),0)</f>
        <v>0</v>
      </c>
      <c r="AN645" s="8">
        <f t="shared" ref="AN645:AN708" si="433">ROUNDUP((AJ645+AK645+AL645+AM645)/P645/R645,0)*P645</f>
        <v>0</v>
      </c>
      <c r="AO645" s="8">
        <f>IFERROR(VLOOKUP(A645,PERSAMAAN!B:D,3,0),AN645)</f>
        <v>0</v>
      </c>
      <c r="AP645" s="1"/>
      <c r="AQ645" s="8">
        <f t="shared" si="408"/>
        <v>0</v>
      </c>
      <c r="AR645" s="8" t="str">
        <f>IF(AQ645=0,"-",VLOOKUP(A645,FR_HITUNG_MINMAX!A:H,8,0))</f>
        <v>-</v>
      </c>
      <c r="AS645" s="1"/>
      <c r="AT645" s="8" t="str">
        <f t="shared" si="409"/>
        <v>-</v>
      </c>
      <c r="AU645" s="12">
        <f t="shared" si="410"/>
        <v>0</v>
      </c>
      <c r="AV645" s="12">
        <f t="shared" si="411"/>
        <v>0</v>
      </c>
      <c r="AW645" s="8" t="b">
        <f t="shared" ref="AW645:AW708" si="434">IF(ISNUMBER(SEARCH("S.",N645,1)),0,IF(OR(O645="ORISIN",O645="OLIGEN",O645="AKIGEN"),IF(C645+E645+G645+I645&lt;=3,(ROUND(((C645+E645+G645+I645)-B645-D645-F645-H645-AQ645)/Q645/R645,0)*Q645),(ROUND((((C645+E645+G645+I645)*1.5)-B645-D645-F645-H645-AQ645)/Q645/R645,0)*Q645))))</f>
        <v>0</v>
      </c>
      <c r="AX645" s="1"/>
      <c r="AY645" s="8">
        <f t="shared" si="412"/>
        <v>0</v>
      </c>
      <c r="AZ645" s="8" t="str">
        <f>IF(AY645=0,"-",VLOOKUP(A645,FR_HITUNG_MINMAX!A:I,9,0))</f>
        <v>-</v>
      </c>
      <c r="BB645" s="8" t="str">
        <f t="shared" si="413"/>
        <v>-</v>
      </c>
      <c r="BC645" s="12">
        <f t="shared" si="414"/>
        <v>0</v>
      </c>
      <c r="BD645" s="12">
        <f t="shared" si="415"/>
        <v>0</v>
      </c>
      <c r="BE645" s="16"/>
      <c r="BF645" s="8">
        <f>SUMIF('REALISASI ORDER'!C:C,A645,'REALISASI ORDER'!E:E)</f>
        <v>0</v>
      </c>
      <c r="BG645" s="8">
        <f t="shared" ref="BG645:BG708" si="435">B645-Z645+AC645</f>
        <v>0</v>
      </c>
      <c r="BH645" s="8">
        <f t="shared" si="416"/>
        <v>0</v>
      </c>
      <c r="BI645" s="8">
        <f t="shared" si="417"/>
        <v>0</v>
      </c>
      <c r="BJ645" s="8">
        <f t="shared" ref="BJ645:BJ708" si="436">H645+AI645</f>
        <v>0</v>
      </c>
      <c r="BK645" s="33">
        <f t="shared" ref="BK645:BK708" si="437">IFERROR(IF((C645-AY645)&lt;0,0,(C645-AY645)),0)</f>
        <v>0</v>
      </c>
      <c r="BL645" s="33">
        <f t="shared" si="418"/>
        <v>0</v>
      </c>
      <c r="BM645" s="33">
        <f t="shared" si="419"/>
        <v>0</v>
      </c>
      <c r="BN645" s="33">
        <f t="shared" ref="BN645:BN708" si="438">IFERROR(IF((I645-BJ645)&lt;0,0,(I645-BJ645)),0)</f>
        <v>0</v>
      </c>
      <c r="BO645" s="8">
        <f t="shared" si="420"/>
        <v>0</v>
      </c>
      <c r="BP645" s="8">
        <f t="shared" si="421"/>
        <v>0</v>
      </c>
      <c r="BQ645" s="8">
        <f t="shared" si="422"/>
        <v>0</v>
      </c>
      <c r="BR645" s="8">
        <f>IFERROR(ROUNDDOWN(BF645*BN645/(BK645+BL645+BM645+BN),0),0)</f>
        <v>0</v>
      </c>
      <c r="BS645" s="8" t="str">
        <f t="shared" si="423"/>
        <v>GP0232</v>
      </c>
      <c r="BT645" s="8">
        <f>SUMIF(FR_HITUNG_MINMAX!A:A,ORDER!A645,FR_HITUNG_MINMAX!AS:AS)</f>
        <v>0</v>
      </c>
      <c r="BU645" s="8">
        <f t="shared" ref="BU645:BU708" si="439">IF(B645+D645&gt;=BI645,0,IF(OR(H645="A",I645="A",H645="B",I645="B"),AI645,0))</f>
        <v>0</v>
      </c>
      <c r="BV645" s="8" t="str">
        <f t="shared" si="424"/>
        <v>-</v>
      </c>
      <c r="BW645" s="8" t="str">
        <f>VLOOKUP(A645,'STOK PESALAKAN'!A:F,6,0)</f>
        <v/>
      </c>
    </row>
    <row r="646" spans="1:75">
      <c r="A646" s="41" t="s">
        <v>1884</v>
      </c>
      <c r="B646" s="99">
        <f>IFERROR(IFERROR(VLOOKUP(A646,'STOK PACUL'!C:H,6,0),VLOOKUP(A646,'KATEGORI PACUL'!A:C,3,0)),0)</f>
        <v>0</v>
      </c>
      <c r="C646" s="8">
        <f>IFERROR(VLOOKUP(A646,'KATEGORI PACUL'!A:D,4,0),0)</f>
        <v>0</v>
      </c>
      <c r="D646" s="99">
        <f>IFERROR(IFERROR(VLOOKUP(A646,'STOK PESALAKAN'!C:H,6,0),VLOOKUP(A646,'KATEGORI PESALAKAN'!A:C,3,0)),0)</f>
        <v>0</v>
      </c>
      <c r="E646" s="8">
        <f>IFERROR(VLOOKUP(A646,'KATEGORI PESALAKAN'!A:D,4,0),0)</f>
        <v>0</v>
      </c>
      <c r="F646" s="99">
        <f>IFERROR(IFERROR(VLOOKUP(A646,'STOK CIKDITIRO'!C:H,6,0),VLOOKUP(A646,'KATEGORI CIKDITIRO'!A:C,3,0)),0)</f>
        <v>0</v>
      </c>
      <c r="G646" s="8">
        <f>IFERROR(VLOOKUP(A646,'KATEGORI CIKDITIRO'!A:D,4,0),0)</f>
        <v>0</v>
      </c>
      <c r="H646" s="99">
        <f>IFERROR(IFERROR(VLOOKUP(A646,'STOK TRAYEMAN'!C:H,6,0),VLOOKUP(A646,'KATEGORI TRAYEMAN'!A:C,3,0)),0)</f>
        <v>0</v>
      </c>
      <c r="I646" s="8">
        <f>IFERROR(VLOOKUP(A646,'KATEGORI TRAYEMAN'!A:D,4,0),0)</f>
        <v>0</v>
      </c>
      <c r="J646" s="8" t="str">
        <f>IFERROR(VLOOKUP(A646,'NOSTOK PACUL'!A:C,3,0),IFERROR(IF(VLOOKUP(A646,'STOK PACUL'!A:B,2,0)="NOSTOK","E",VLOOKUP(A646,'KATEGORI PACUL'!A:B,2,0)),"E"))</f>
        <v>E</v>
      </c>
      <c r="K646" s="8" t="str">
        <f>IFERROR(VLOOKUP(A646,'NOSTOK PESALAKAN'!A:C,3,0),IFERROR(IF(VLOOKUP(A646,'STOK PESALAKAN'!A:B,2,0)="NOSTOK","E",VLOOKUP(A646,'KATEGORI PESALAKAN'!A:B,2,0)),"E"))</f>
        <v>E</v>
      </c>
      <c r="L646" s="8" t="str">
        <f>IFERROR(VLOOKUP(A646,'NOSTOK CIKDITIRO'!A:C,3,0),IFERROR(IF(VLOOKUP(A646,'STOK CIKDITIRO'!A:B,2,0)="NOSTOK","E",VLOOKUP(A646,'KATEGORI CIKDITIRO'!A:B,2,0)),"E"))</f>
        <v>E</v>
      </c>
      <c r="M646" s="8" t="str">
        <f>IFERROR(VLOOKUP(A646,'NOSTOK TRAYEMAN'!A:C,3,0),IFERROR(IF(VLOOKUP(A646,'STOK TRAYEMAN'!A:B,2,0)="NOSTOK","E",VLOOKUP(A646,'KATEGORI TRAYEMAN'!A:B,2,0)),"E"))</f>
        <v>E</v>
      </c>
      <c r="N646" s="8" t="str">
        <f>IFERROR(VLOOKUP(A646,FR_HITUNG_MINMAX!A:B,2,0),0)</f>
        <v>CDI H.VARIO CARBU IMI</v>
      </c>
      <c r="O646" s="8" t="str">
        <f>IFERROR(VLOOKUP(A646,FR_HITUNG_MINMAX!A:D,4,0),0)</f>
        <v>IMITAS</v>
      </c>
      <c r="P646" s="8">
        <f>IFERROR(VLOOKUP(A646,FR_HITUNG_MINMAX!A:G,7,0),1)</f>
        <v>1</v>
      </c>
      <c r="Q646" s="11">
        <f>IFERROR(VLOOKUP(A646,FR_HITUNG_MINMAX!A:J,10,0),1)</f>
        <v>1</v>
      </c>
      <c r="R646" s="8">
        <f>IFERROR(VLOOKUP(A646,FR_HITUNG_MINMAX!A:K,11,0),1)</f>
        <v>1</v>
      </c>
      <c r="S646" s="12">
        <f>IFERROR(VLOOKUP(A646,FR_HITUNG_MINMAX!A:F,6,0),0)</f>
        <v>303000</v>
      </c>
      <c r="T646" s="8">
        <f t="shared" si="425"/>
        <v>0</v>
      </c>
      <c r="U646" s="8">
        <f t="shared" si="400"/>
        <v>0</v>
      </c>
      <c r="V646" s="8">
        <f t="shared" si="401"/>
        <v>0</v>
      </c>
      <c r="W646" s="8">
        <f t="shared" si="426"/>
        <v>0</v>
      </c>
      <c r="X646" s="8">
        <f t="shared" si="427"/>
        <v>0</v>
      </c>
      <c r="Y646" s="16"/>
      <c r="Z646" s="15">
        <f t="shared" si="402"/>
        <v>0</v>
      </c>
      <c r="AA646" s="8">
        <f t="shared" si="428"/>
        <v>0</v>
      </c>
      <c r="AB646" s="16"/>
      <c r="AC646" s="15">
        <f t="shared" si="403"/>
        <v>0</v>
      </c>
      <c r="AD646" s="8">
        <f t="shared" si="404"/>
        <v>0</v>
      </c>
      <c r="AE646" s="16"/>
      <c r="AF646" s="15">
        <f t="shared" si="405"/>
        <v>0</v>
      </c>
      <c r="AG646" s="15">
        <f t="shared" si="429"/>
        <v>0</v>
      </c>
      <c r="AH646" s="16"/>
      <c r="AI646" s="15">
        <f t="shared" si="430"/>
        <v>0</v>
      </c>
      <c r="AJ646" s="8">
        <f t="shared" si="431"/>
        <v>0</v>
      </c>
      <c r="AK646" s="8">
        <f t="shared" si="406"/>
        <v>0</v>
      </c>
      <c r="AL646" s="8">
        <f t="shared" si="407"/>
        <v>0</v>
      </c>
      <c r="AM646" s="8">
        <f t="shared" si="432"/>
        <v>0</v>
      </c>
      <c r="AN646" s="8">
        <f t="shared" si="433"/>
        <v>0</v>
      </c>
      <c r="AO646" s="8">
        <f>IFERROR(VLOOKUP(A646,PERSAMAAN!B:D,3,0),AN646)</f>
        <v>0</v>
      </c>
      <c r="AP646" s="1"/>
      <c r="AQ646" s="8">
        <f t="shared" si="408"/>
        <v>0</v>
      </c>
      <c r="AR646" s="8" t="str">
        <f>IF(AQ646=0,"-",VLOOKUP(A646,FR_HITUNG_MINMAX!A:H,8,0))</f>
        <v>-</v>
      </c>
      <c r="AS646" s="1"/>
      <c r="AT646" s="8" t="str">
        <f t="shared" si="409"/>
        <v>-</v>
      </c>
      <c r="AU646" s="12">
        <f t="shared" si="410"/>
        <v>0</v>
      </c>
      <c r="AV646" s="12">
        <f t="shared" si="411"/>
        <v>0</v>
      </c>
      <c r="AW646" s="8" t="b">
        <f t="shared" si="434"/>
        <v>0</v>
      </c>
      <c r="AX646" s="1"/>
      <c r="AY646" s="8">
        <f t="shared" si="412"/>
        <v>0</v>
      </c>
      <c r="AZ646" s="8" t="str">
        <f>IF(AY646=0,"-",VLOOKUP(A646,FR_HITUNG_MINMAX!A:I,9,0))</f>
        <v>-</v>
      </c>
      <c r="BB646" s="8" t="str">
        <f t="shared" si="413"/>
        <v>-</v>
      </c>
      <c r="BC646" s="12">
        <f t="shared" si="414"/>
        <v>0</v>
      </c>
      <c r="BD646" s="12">
        <f t="shared" si="415"/>
        <v>0</v>
      </c>
      <c r="BE646" s="16"/>
      <c r="BF646" s="8">
        <f>SUMIF('REALISASI ORDER'!C:C,A646,'REALISASI ORDER'!E:E)</f>
        <v>0</v>
      </c>
      <c r="BG646" s="8">
        <f t="shared" si="435"/>
        <v>0</v>
      </c>
      <c r="BH646" s="8">
        <f t="shared" si="416"/>
        <v>0</v>
      </c>
      <c r="BI646" s="8">
        <f t="shared" si="417"/>
        <v>0</v>
      </c>
      <c r="BJ646" s="8">
        <f t="shared" si="436"/>
        <v>0</v>
      </c>
      <c r="BK646" s="33">
        <f t="shared" si="437"/>
        <v>0</v>
      </c>
      <c r="BL646" s="33">
        <f t="shared" si="418"/>
        <v>0</v>
      </c>
      <c r="BM646" s="33">
        <f t="shared" si="419"/>
        <v>0</v>
      </c>
      <c r="BN646" s="33">
        <f t="shared" si="438"/>
        <v>0</v>
      </c>
      <c r="BO646" s="8">
        <f t="shared" si="420"/>
        <v>0</v>
      </c>
      <c r="BP646" s="8">
        <f t="shared" si="421"/>
        <v>0</v>
      </c>
      <c r="BQ646" s="8">
        <f t="shared" si="422"/>
        <v>0</v>
      </c>
      <c r="BR646" s="8">
        <f>IFERROR(ROUNDDOWN(BF646*BN646/(BK646+BL646+BM646+BN),0),0)</f>
        <v>0</v>
      </c>
      <c r="BS646" s="8" t="str">
        <f t="shared" si="423"/>
        <v>H2-30410-KVB-1700</v>
      </c>
      <c r="BT646" s="8">
        <f>SUMIF(FR_HITUNG_MINMAX!A:A,ORDER!A646,FR_HITUNG_MINMAX!AS:AS)</f>
        <v>0</v>
      </c>
      <c r="BU646" s="8">
        <f t="shared" si="439"/>
        <v>0</v>
      </c>
      <c r="BV646" s="8" t="str">
        <f t="shared" si="424"/>
        <v>-</v>
      </c>
      <c r="BW646" s="8" t="e">
        <f>VLOOKUP(A646,'STOK PESALAKAN'!A:F,6,0)</f>
        <v>#N/A</v>
      </c>
    </row>
    <row r="647" spans="1:75">
      <c r="A647" s="41" t="s">
        <v>1886</v>
      </c>
      <c r="B647" s="99">
        <f>IFERROR(IFERROR(VLOOKUP(A647,'STOK PACUL'!C:H,6,0),VLOOKUP(A647,'KATEGORI PACUL'!A:C,3,0)),0)</f>
        <v>0</v>
      </c>
      <c r="C647" s="8">
        <f>IFERROR(VLOOKUP(A647,'KATEGORI PACUL'!A:D,4,0),0)</f>
        <v>1</v>
      </c>
      <c r="D647" s="99">
        <f>IFERROR(IFERROR(VLOOKUP(A647,'STOK PESALAKAN'!C:H,6,0),VLOOKUP(A647,'KATEGORI PESALAKAN'!A:C,3,0)),0)</f>
        <v>0</v>
      </c>
      <c r="E647" s="8">
        <f>IFERROR(VLOOKUP(A647,'KATEGORI PESALAKAN'!A:D,4,0),0)</f>
        <v>0</v>
      </c>
      <c r="F647" s="99">
        <f>IFERROR(IFERROR(VLOOKUP(A647,'STOK CIKDITIRO'!C:H,6,0),VLOOKUP(A647,'KATEGORI CIKDITIRO'!A:C,3,0)),0)</f>
        <v>0</v>
      </c>
      <c r="G647" s="8">
        <f>IFERROR(VLOOKUP(A647,'KATEGORI CIKDITIRO'!A:D,4,0),0)</f>
        <v>0</v>
      </c>
      <c r="H647" s="99">
        <f>IFERROR(IFERROR(VLOOKUP(A647,'STOK TRAYEMAN'!C:H,6,0),VLOOKUP(A647,'KATEGORI TRAYEMAN'!A:C,3,0)),0)</f>
        <v>0</v>
      </c>
      <c r="I647" s="8">
        <f>IFERROR(VLOOKUP(A647,'KATEGORI TRAYEMAN'!A:D,4,0),0)</f>
        <v>0</v>
      </c>
      <c r="J647" s="8" t="str">
        <f>IFERROR(VLOOKUP(A647,'NOSTOK PACUL'!A:C,3,0),IFERROR(IF(VLOOKUP(A647,'STOK PACUL'!A:B,2,0)="NOSTOK","E",VLOOKUP(A647,'KATEGORI PACUL'!A:B,2,0)),"E"))</f>
        <v>D</v>
      </c>
      <c r="K647" s="8" t="str">
        <f>IFERROR(VLOOKUP(A647,'NOSTOK PESALAKAN'!A:C,3,0),IFERROR(IF(VLOOKUP(A647,'STOK PESALAKAN'!A:B,2,0)="NOSTOK","E",VLOOKUP(A647,'KATEGORI PESALAKAN'!A:B,2,0)),"E"))</f>
        <v>E</v>
      </c>
      <c r="L647" s="8" t="str">
        <f>IFERROR(VLOOKUP(A647,'NOSTOK CIKDITIRO'!A:C,3,0),IFERROR(IF(VLOOKUP(A647,'STOK CIKDITIRO'!A:B,2,0)="NOSTOK","E",VLOOKUP(A647,'KATEGORI CIKDITIRO'!A:B,2,0)),"E"))</f>
        <v>E</v>
      </c>
      <c r="M647" s="8" t="str">
        <f>IFERROR(VLOOKUP(A647,'NOSTOK TRAYEMAN'!A:C,3,0),IFERROR(IF(VLOOKUP(A647,'STOK TRAYEMAN'!A:B,2,0)="NOSTOK","E",VLOOKUP(A647,'KATEGORI TRAYEMAN'!A:B,2,0)),"E"))</f>
        <v>E</v>
      </c>
      <c r="N647" s="8" t="str">
        <f>IFERROR(VLOOKUP(A647,FR_HITUNG_MINMAX!A:B,2,0),0)</f>
        <v>LAHER BAMBU-LAHER PULLY IMI</v>
      </c>
      <c r="O647" s="8" t="str">
        <f>IFERROR(VLOOKUP(A647,FR_HITUNG_MINMAX!A:D,4,0),0)</f>
        <v>IMITAS</v>
      </c>
      <c r="P647" s="8">
        <f>IFERROR(VLOOKUP(A647,FR_HITUNG_MINMAX!A:G,7,0),1)</f>
        <v>1</v>
      </c>
      <c r="Q647" s="11">
        <f>IFERROR(VLOOKUP(A647,FR_HITUNG_MINMAX!A:J,10,0),1)</f>
        <v>1</v>
      </c>
      <c r="R647" s="8">
        <f>IFERROR(VLOOKUP(A647,FR_HITUNG_MINMAX!A:K,11,0),1)</f>
        <v>1</v>
      </c>
      <c r="S647" s="12">
        <f>IFERROR(VLOOKUP(A647,FR_HITUNG_MINMAX!A:F,6,0),0)</f>
        <v>60000</v>
      </c>
      <c r="T647" s="8">
        <f t="shared" si="425"/>
        <v>-1</v>
      </c>
      <c r="U647" s="8">
        <f t="shared" si="400"/>
        <v>0</v>
      </c>
      <c r="V647" s="8">
        <f t="shared" si="401"/>
        <v>0</v>
      </c>
      <c r="W647" s="8">
        <f t="shared" si="426"/>
        <v>0</v>
      </c>
      <c r="X647" s="8">
        <f t="shared" si="427"/>
        <v>0</v>
      </c>
      <c r="Y647" s="16"/>
      <c r="Z647" s="15">
        <f t="shared" si="402"/>
        <v>0</v>
      </c>
      <c r="AA647" s="8">
        <f t="shared" si="428"/>
        <v>0</v>
      </c>
      <c r="AB647" s="16"/>
      <c r="AC647" s="15">
        <f t="shared" si="403"/>
        <v>0</v>
      </c>
      <c r="AD647" s="8">
        <f t="shared" si="404"/>
        <v>0</v>
      </c>
      <c r="AE647" s="16"/>
      <c r="AF647" s="15">
        <f t="shared" si="405"/>
        <v>0</v>
      </c>
      <c r="AG647" s="15">
        <f t="shared" si="429"/>
        <v>0</v>
      </c>
      <c r="AH647" s="16"/>
      <c r="AI647" s="15">
        <f t="shared" si="430"/>
        <v>0</v>
      </c>
      <c r="AJ647" s="8">
        <f t="shared" si="431"/>
        <v>1</v>
      </c>
      <c r="AK647" s="8">
        <f t="shared" si="406"/>
        <v>0</v>
      </c>
      <c r="AL647" s="8">
        <f t="shared" si="407"/>
        <v>0</v>
      </c>
      <c r="AM647" s="8">
        <f t="shared" si="432"/>
        <v>0</v>
      </c>
      <c r="AN647" s="8">
        <f t="shared" si="433"/>
        <v>1</v>
      </c>
      <c r="AO647" s="8">
        <f>IFERROR(VLOOKUP(A647,PERSAMAAN!B:D,3,0),AN647)</f>
        <v>1</v>
      </c>
      <c r="AP647" s="1">
        <v>0</v>
      </c>
      <c r="AQ647" s="8">
        <f t="shared" si="408"/>
        <v>0</v>
      </c>
      <c r="AR647" s="8" t="str">
        <f>IF(AQ647=0,"-",VLOOKUP(A647,FR_HITUNG_MINMAX!A:H,8,0))</f>
        <v>-</v>
      </c>
      <c r="AS647" s="1"/>
      <c r="AT647" s="8" t="str">
        <f t="shared" si="409"/>
        <v>-</v>
      </c>
      <c r="AU647" s="12">
        <f t="shared" si="410"/>
        <v>0</v>
      </c>
      <c r="AV647" s="12">
        <f t="shared" si="411"/>
        <v>0</v>
      </c>
      <c r="AW647" s="8" t="b">
        <f t="shared" si="434"/>
        <v>0</v>
      </c>
      <c r="AX647" s="1"/>
      <c r="AY647" s="8">
        <f t="shared" si="412"/>
        <v>0</v>
      </c>
      <c r="AZ647" s="8" t="str">
        <f>IF(AY647=0,"-",VLOOKUP(A647,FR_HITUNG_MINMAX!A:I,9,0))</f>
        <v>-</v>
      </c>
      <c r="BB647" s="8" t="str">
        <f t="shared" si="413"/>
        <v>-</v>
      </c>
      <c r="BC647" s="12">
        <f t="shared" si="414"/>
        <v>0</v>
      </c>
      <c r="BD647" s="12">
        <f t="shared" si="415"/>
        <v>0</v>
      </c>
      <c r="BE647" s="16"/>
      <c r="BF647" s="8">
        <f>SUMIF('REALISASI ORDER'!C:C,A647,'REALISASI ORDER'!E:E)</f>
        <v>0</v>
      </c>
      <c r="BG647" s="8">
        <f t="shared" si="435"/>
        <v>0</v>
      </c>
      <c r="BH647" s="8">
        <f t="shared" si="416"/>
        <v>0</v>
      </c>
      <c r="BI647" s="8">
        <f t="shared" si="417"/>
        <v>0</v>
      </c>
      <c r="BJ647" s="8">
        <f t="shared" si="436"/>
        <v>0</v>
      </c>
      <c r="BK647" s="33">
        <f t="shared" si="437"/>
        <v>1</v>
      </c>
      <c r="BL647" s="33">
        <f t="shared" si="418"/>
        <v>0</v>
      </c>
      <c r="BM647" s="33">
        <f t="shared" si="419"/>
        <v>0</v>
      </c>
      <c r="BN647" s="33">
        <f t="shared" si="438"/>
        <v>0</v>
      </c>
      <c r="BO647" s="8">
        <f t="shared" si="420"/>
        <v>0</v>
      </c>
      <c r="BP647" s="8">
        <f t="shared" si="421"/>
        <v>0</v>
      </c>
      <c r="BQ647" s="8">
        <f t="shared" si="422"/>
        <v>0</v>
      </c>
      <c r="BR647" s="8">
        <f>IFERROR(ROUNDDOWN(BF647*BN647/(BK647+BL647+BM647+BN),0),0)</f>
        <v>0</v>
      </c>
      <c r="BS647" s="8" t="str">
        <f t="shared" si="423"/>
        <v>HA-911PA-KVY-1100</v>
      </c>
      <c r="BT647" s="8">
        <f>SUMIF(FR_HITUNG_MINMAX!A:A,ORDER!A647,FR_HITUNG_MINMAX!AS:AS)</f>
        <v>1</v>
      </c>
      <c r="BU647" s="8">
        <f t="shared" si="439"/>
        <v>0</v>
      </c>
      <c r="BV647" s="8" t="str">
        <f t="shared" si="424"/>
        <v>-</v>
      </c>
      <c r="BW647" s="8" t="e">
        <f>VLOOKUP(A647,'STOK PESALAKAN'!A:F,6,0)</f>
        <v>#N/A</v>
      </c>
    </row>
    <row r="648" spans="1:75">
      <c r="A648" s="41" t="s">
        <v>1890</v>
      </c>
      <c r="B648" s="99">
        <f>IFERROR(IFERROR(VLOOKUP(A648,'STOK PACUL'!C:H,6,0),VLOOKUP(A648,'KATEGORI PACUL'!A:C,3,0)),0)</f>
        <v>3</v>
      </c>
      <c r="C648" s="8">
        <f>IFERROR(VLOOKUP(A648,'KATEGORI PACUL'!A:D,4,0),0)</f>
        <v>1</v>
      </c>
      <c r="D648" s="99">
        <f>IFERROR(IFERROR(VLOOKUP(A648,'STOK PESALAKAN'!C:H,6,0),VLOOKUP(A648,'KATEGORI PESALAKAN'!A:C,3,0)),0)</f>
        <v>2</v>
      </c>
      <c r="E648" s="8">
        <f>IFERROR(VLOOKUP(A648,'KATEGORI PESALAKAN'!A:D,4,0),0)</f>
        <v>0</v>
      </c>
      <c r="F648" s="99">
        <f>IFERROR(IFERROR(VLOOKUP(A648,'STOK CIKDITIRO'!C:H,6,0),VLOOKUP(A648,'KATEGORI CIKDITIRO'!A:C,3,0)),0)</f>
        <v>0</v>
      </c>
      <c r="G648" s="8">
        <f>IFERROR(VLOOKUP(A648,'KATEGORI CIKDITIRO'!A:D,4,0),0)</f>
        <v>0</v>
      </c>
      <c r="H648" s="99">
        <f>IFERROR(IFERROR(VLOOKUP(A648,'STOK TRAYEMAN'!C:H,6,0),VLOOKUP(A648,'KATEGORI TRAYEMAN'!A:C,3,0)),0)</f>
        <v>0</v>
      </c>
      <c r="I648" s="8">
        <f>IFERROR(VLOOKUP(A648,'KATEGORI TRAYEMAN'!A:D,4,0),0)</f>
        <v>0</v>
      </c>
      <c r="J648" s="8" t="str">
        <f>IFERROR(VLOOKUP(A648,'NOSTOK PACUL'!A:C,3,0),IFERROR(IF(VLOOKUP(A648,'STOK PACUL'!A:B,2,0)="NOSTOK","E",VLOOKUP(A648,'KATEGORI PACUL'!A:B,2,0)),"E"))</f>
        <v>D</v>
      </c>
      <c r="K648" s="8" t="str">
        <f>IFERROR(VLOOKUP(A648,'NOSTOK PESALAKAN'!A:C,3,0),IFERROR(IF(VLOOKUP(A648,'STOK PESALAKAN'!A:B,2,0)="NOSTOK","E",VLOOKUP(A648,'KATEGORI PESALAKAN'!A:B,2,0)),"E"))</f>
        <v>E</v>
      </c>
      <c r="L648" s="8" t="str">
        <f>IFERROR(VLOOKUP(A648,'NOSTOK CIKDITIRO'!A:C,3,0),IFERROR(IF(VLOOKUP(A648,'STOK CIKDITIRO'!A:B,2,0)="NOSTOK","E",VLOOKUP(A648,'KATEGORI CIKDITIRO'!A:B,2,0)),"E"))</f>
        <v>E</v>
      </c>
      <c r="M648" s="8" t="str">
        <f>IFERROR(VLOOKUP(A648,'NOSTOK TRAYEMAN'!A:C,3,0),IFERROR(IF(VLOOKUP(A648,'STOK TRAYEMAN'!A:B,2,0)="NOSTOK","E",VLOOKUP(A648,'KATEGORI TRAYEMAN'!A:B,2,0)),"E"))</f>
        <v>E</v>
      </c>
      <c r="N648" s="8" t="str">
        <f>IFERROR(VLOOKUP(A648,FR_HITUNG_MINMAX!A:B,2,0),0)</f>
        <v>LAHER 6004 INDOPART</v>
      </c>
      <c r="O648" s="8" t="str">
        <f>IFERROR(VLOOKUP(A648,FR_HITUNG_MINMAX!A:D,4,0),0)</f>
        <v>NOSTOK</v>
      </c>
      <c r="P648" s="8">
        <f>IFERROR(VLOOKUP(A648,FR_HITUNG_MINMAX!A:G,7,0),1)</f>
        <v>1</v>
      </c>
      <c r="Q648" s="11">
        <f>IFERROR(VLOOKUP(A648,FR_HITUNG_MINMAX!A:J,10,0),1)</f>
        <v>1</v>
      </c>
      <c r="R648" s="8">
        <f>IFERROR(VLOOKUP(A648,FR_HITUNG_MINMAX!A:K,11,0),1)</f>
        <v>1</v>
      </c>
      <c r="S648" s="12">
        <f>IFERROR(VLOOKUP(A648,FR_HITUNG_MINMAX!A:F,6,0),0)</f>
        <v>16000</v>
      </c>
      <c r="T648" s="8">
        <f t="shared" si="425"/>
        <v>2</v>
      </c>
      <c r="U648" s="8">
        <f t="shared" si="400"/>
        <v>2</v>
      </c>
      <c r="V648" s="8">
        <f t="shared" si="401"/>
        <v>0</v>
      </c>
      <c r="W648" s="8">
        <f t="shared" si="426"/>
        <v>0</v>
      </c>
      <c r="X648" s="8">
        <f t="shared" si="427"/>
        <v>0</v>
      </c>
      <c r="Y648" s="16"/>
      <c r="Z648" s="15">
        <f t="shared" si="402"/>
        <v>0</v>
      </c>
      <c r="AA648" s="8">
        <f t="shared" si="428"/>
        <v>0</v>
      </c>
      <c r="AB648" s="16"/>
      <c r="AC648" s="15">
        <f t="shared" si="403"/>
        <v>0</v>
      </c>
      <c r="AD648" s="8">
        <f t="shared" si="404"/>
        <v>0</v>
      </c>
      <c r="AE648" s="16"/>
      <c r="AF648" s="15">
        <f t="shared" si="405"/>
        <v>0</v>
      </c>
      <c r="AG648" s="15">
        <f t="shared" si="429"/>
        <v>0</v>
      </c>
      <c r="AH648" s="16"/>
      <c r="AI648" s="15">
        <f t="shared" si="430"/>
        <v>0</v>
      </c>
      <c r="AJ648" s="8">
        <f t="shared" si="431"/>
        <v>0</v>
      </c>
      <c r="AK648" s="8">
        <f t="shared" si="406"/>
        <v>0</v>
      </c>
      <c r="AL648" s="8">
        <f t="shared" si="407"/>
        <v>0</v>
      </c>
      <c r="AM648" s="8">
        <f t="shared" si="432"/>
        <v>0</v>
      </c>
      <c r="AN648" s="8">
        <f t="shared" si="433"/>
        <v>0</v>
      </c>
      <c r="AO648" s="8">
        <f>IFERROR(VLOOKUP(A648,PERSAMAAN!B:D,3,0),AN648)</f>
        <v>0</v>
      </c>
      <c r="AP648" s="1"/>
      <c r="AQ648" s="8">
        <f t="shared" si="408"/>
        <v>0</v>
      </c>
      <c r="AR648" s="8" t="str">
        <f>IF(AQ648=0,"-",VLOOKUP(A648,FR_HITUNG_MINMAX!A:H,8,0))</f>
        <v>-</v>
      </c>
      <c r="AS648" s="1"/>
      <c r="AT648" s="8" t="str">
        <f t="shared" si="409"/>
        <v>-</v>
      </c>
      <c r="AU648" s="12">
        <f t="shared" si="410"/>
        <v>0</v>
      </c>
      <c r="AV648" s="12">
        <f t="shared" si="411"/>
        <v>0</v>
      </c>
      <c r="AW648" s="8" t="b">
        <f t="shared" si="434"/>
        <v>0</v>
      </c>
      <c r="AX648" s="1"/>
      <c r="AY648" s="8">
        <f t="shared" si="412"/>
        <v>0</v>
      </c>
      <c r="AZ648" s="8" t="str">
        <f>IF(AY648=0,"-",VLOOKUP(A648,FR_HITUNG_MINMAX!A:I,9,0))</f>
        <v>-</v>
      </c>
      <c r="BB648" s="8" t="str">
        <f t="shared" si="413"/>
        <v>-</v>
      </c>
      <c r="BC648" s="12">
        <f t="shared" si="414"/>
        <v>0</v>
      </c>
      <c r="BD648" s="12">
        <f t="shared" si="415"/>
        <v>0</v>
      </c>
      <c r="BE648" s="16"/>
      <c r="BF648" s="8">
        <f>SUMIF('REALISASI ORDER'!C:C,A648,'REALISASI ORDER'!E:E)</f>
        <v>0</v>
      </c>
      <c r="BG648" s="8">
        <f t="shared" si="435"/>
        <v>3</v>
      </c>
      <c r="BH648" s="8">
        <f t="shared" si="416"/>
        <v>2</v>
      </c>
      <c r="BI648" s="8">
        <f t="shared" si="417"/>
        <v>0</v>
      </c>
      <c r="BJ648" s="8">
        <f t="shared" si="436"/>
        <v>0</v>
      </c>
      <c r="BK648" s="33">
        <f t="shared" si="437"/>
        <v>1</v>
      </c>
      <c r="BL648" s="33">
        <f t="shared" si="418"/>
        <v>0</v>
      </c>
      <c r="BM648" s="33">
        <f t="shared" si="419"/>
        <v>0</v>
      </c>
      <c r="BN648" s="33">
        <f t="shared" si="438"/>
        <v>0</v>
      </c>
      <c r="BO648" s="8">
        <f t="shared" si="420"/>
        <v>0</v>
      </c>
      <c r="BP648" s="8">
        <f t="shared" si="421"/>
        <v>0</v>
      </c>
      <c r="BQ648" s="8">
        <f t="shared" si="422"/>
        <v>0</v>
      </c>
      <c r="BR648" s="8">
        <f>IFERROR(ROUNDDOWN(BF648*BN648/(BK648+BL648+BM648+BN),0),0)</f>
        <v>0</v>
      </c>
      <c r="BS648" s="8" t="str">
        <f t="shared" si="423"/>
        <v>IND6004</v>
      </c>
      <c r="BT648" s="8">
        <f>SUMIF(FR_HITUNG_MINMAX!A:A,ORDER!A648,FR_HITUNG_MINMAX!AS:AS)</f>
        <v>1</v>
      </c>
      <c r="BU648" s="8">
        <f t="shared" si="439"/>
        <v>0</v>
      </c>
      <c r="BV648" s="8" t="str">
        <f t="shared" si="424"/>
        <v>-</v>
      </c>
      <c r="BW648" s="8" t="str">
        <f>VLOOKUP(A648,'STOK PESALAKAN'!A:F,6,0)</f>
        <v/>
      </c>
    </row>
    <row r="649" spans="1:75">
      <c r="A649" s="41" t="s">
        <v>1892</v>
      </c>
      <c r="B649" s="99">
        <f>IFERROR(IFERROR(VLOOKUP(A649,'STOK PACUL'!C:H,6,0),VLOOKUP(A649,'KATEGORI PACUL'!A:C,3,0)),0)</f>
        <v>11</v>
      </c>
      <c r="C649" s="8">
        <f>IFERROR(VLOOKUP(A649,'KATEGORI PACUL'!A:D,4,0),0)</f>
        <v>11</v>
      </c>
      <c r="D649" s="99">
        <f>IFERROR(IFERROR(VLOOKUP(A649,'STOK PESALAKAN'!C:H,6,0),VLOOKUP(A649,'KATEGORI PESALAKAN'!A:C,3,0)),0)</f>
        <v>0</v>
      </c>
      <c r="E649" s="8">
        <f>IFERROR(VLOOKUP(A649,'KATEGORI PESALAKAN'!A:D,4,0),0)</f>
        <v>0</v>
      </c>
      <c r="F649" s="99">
        <f>IFERROR(IFERROR(VLOOKUP(A649,'STOK CIKDITIRO'!C:H,6,0),VLOOKUP(A649,'KATEGORI CIKDITIRO'!A:C,3,0)),0)</f>
        <v>0</v>
      </c>
      <c r="G649" s="8">
        <f>IFERROR(VLOOKUP(A649,'KATEGORI CIKDITIRO'!A:D,4,0),0)</f>
        <v>0</v>
      </c>
      <c r="H649" s="99">
        <f>IFERROR(IFERROR(VLOOKUP(A649,'STOK TRAYEMAN'!C:H,6,0),VLOOKUP(A649,'KATEGORI TRAYEMAN'!A:C,3,0)),0)</f>
        <v>0</v>
      </c>
      <c r="I649" s="8">
        <f>IFERROR(VLOOKUP(A649,'KATEGORI TRAYEMAN'!A:D,4,0),0)</f>
        <v>0</v>
      </c>
      <c r="J649" s="8" t="str">
        <f>IFERROR(VLOOKUP(A649,'NOSTOK PACUL'!A:C,3,0),IFERROR(IF(VLOOKUP(A649,'STOK PACUL'!A:B,2,0)="NOSTOK","E",VLOOKUP(A649,'KATEGORI PACUL'!A:B,2,0)),"E"))</f>
        <v>B</v>
      </c>
      <c r="K649" s="8" t="str">
        <f>IFERROR(VLOOKUP(A649,'NOSTOK PESALAKAN'!A:C,3,0),IFERROR(IF(VLOOKUP(A649,'STOK PESALAKAN'!A:B,2,0)="NOSTOK","E",VLOOKUP(A649,'KATEGORI PESALAKAN'!A:B,2,0)),"E"))</f>
        <v>E</v>
      </c>
      <c r="L649" s="8" t="str">
        <f>IFERROR(VLOOKUP(A649,'NOSTOK CIKDITIRO'!A:C,3,0),IFERROR(IF(VLOOKUP(A649,'STOK CIKDITIRO'!A:B,2,0)="NOSTOK","E",VLOOKUP(A649,'KATEGORI CIKDITIRO'!A:B,2,0)),"E"))</f>
        <v>E</v>
      </c>
      <c r="M649" s="8" t="str">
        <f>IFERROR(VLOOKUP(A649,'NOSTOK TRAYEMAN'!A:C,3,0),IFERROR(IF(VLOOKUP(A649,'STOK TRAYEMAN'!A:B,2,0)="NOSTOK","E",VLOOKUP(A649,'KATEGORI TRAYEMAN'!A:B,2,0)),"E"))</f>
        <v>E</v>
      </c>
      <c r="N649" s="8" t="str">
        <f>IFERROR(VLOOKUP(A649,FR_HITUNG_MINMAX!A:B,2,0),0)</f>
        <v>ISOPLUS</v>
      </c>
      <c r="O649" s="8" t="str">
        <f>IFERROR(VLOOKUP(A649,FR_HITUNG_MINMAX!A:D,4,0),0)</f>
        <v>KTNMNM</v>
      </c>
      <c r="P649" s="8">
        <f>IFERROR(VLOOKUP(A649,FR_HITUNG_MINMAX!A:G,7,0),1)</f>
        <v>1</v>
      </c>
      <c r="Q649" s="11">
        <f>IFERROR(VLOOKUP(A649,FR_HITUNG_MINMAX!A:J,10,0),1)</f>
        <v>1</v>
      </c>
      <c r="R649" s="8">
        <f>IFERROR(VLOOKUP(A649,FR_HITUNG_MINMAX!A:K,11,0),1)</f>
        <v>1</v>
      </c>
      <c r="S649" s="12">
        <f>IFERROR(VLOOKUP(A649,FR_HITUNG_MINMAX!A:F,6,0),0)</f>
        <v>2700</v>
      </c>
      <c r="T649" s="8">
        <f t="shared" si="425"/>
        <v>0</v>
      </c>
      <c r="U649" s="8">
        <f t="shared" si="400"/>
        <v>0</v>
      </c>
      <c r="V649" s="8">
        <f t="shared" si="401"/>
        <v>0</v>
      </c>
      <c r="W649" s="8">
        <f t="shared" si="426"/>
        <v>0</v>
      </c>
      <c r="X649" s="8">
        <f t="shared" si="427"/>
        <v>0</v>
      </c>
      <c r="Y649" s="16"/>
      <c r="Z649" s="15">
        <f t="shared" si="402"/>
        <v>0</v>
      </c>
      <c r="AA649" s="8">
        <f t="shared" si="428"/>
        <v>0</v>
      </c>
      <c r="AB649" s="16"/>
      <c r="AC649" s="15">
        <f t="shared" si="403"/>
        <v>0</v>
      </c>
      <c r="AD649" s="8">
        <f t="shared" si="404"/>
        <v>0</v>
      </c>
      <c r="AE649" s="16"/>
      <c r="AF649" s="15">
        <f t="shared" si="405"/>
        <v>0</v>
      </c>
      <c r="AG649" s="15">
        <f t="shared" si="429"/>
        <v>0</v>
      </c>
      <c r="AH649" s="16"/>
      <c r="AI649" s="15">
        <f t="shared" si="430"/>
        <v>0</v>
      </c>
      <c r="AJ649" s="8">
        <f t="shared" si="431"/>
        <v>0</v>
      </c>
      <c r="AK649" s="8">
        <f t="shared" si="406"/>
        <v>0</v>
      </c>
      <c r="AL649" s="8">
        <f t="shared" si="407"/>
        <v>0</v>
      </c>
      <c r="AM649" s="8">
        <f t="shared" si="432"/>
        <v>0</v>
      </c>
      <c r="AN649" s="8">
        <f t="shared" si="433"/>
        <v>0</v>
      </c>
      <c r="AO649" s="8">
        <f>IFERROR(VLOOKUP(A649,PERSAMAAN!B:D,3,0),AN649)</f>
        <v>0</v>
      </c>
      <c r="AP649" s="1"/>
      <c r="AQ649" s="8">
        <f t="shared" si="408"/>
        <v>0</v>
      </c>
      <c r="AR649" s="8" t="str">
        <f>IF(AQ649=0,"-",VLOOKUP(A649,FR_HITUNG_MINMAX!A:H,8,0))</f>
        <v>-</v>
      </c>
      <c r="AS649" s="1"/>
      <c r="AT649" s="8" t="str">
        <f t="shared" si="409"/>
        <v>-</v>
      </c>
      <c r="AU649" s="12">
        <f t="shared" si="410"/>
        <v>0</v>
      </c>
      <c r="AV649" s="12">
        <f t="shared" si="411"/>
        <v>0</v>
      </c>
      <c r="AW649" s="8" t="b">
        <f t="shared" si="434"/>
        <v>0</v>
      </c>
      <c r="AX649" s="1"/>
      <c r="AY649" s="8">
        <f t="shared" si="412"/>
        <v>0</v>
      </c>
      <c r="AZ649" s="8" t="str">
        <f>IF(AY649=0,"-",VLOOKUP(A649,FR_HITUNG_MINMAX!A:I,9,0))</f>
        <v>-</v>
      </c>
      <c r="BB649" s="8" t="str">
        <f t="shared" si="413"/>
        <v>-</v>
      </c>
      <c r="BC649" s="12">
        <f t="shared" si="414"/>
        <v>0</v>
      </c>
      <c r="BD649" s="12">
        <f t="shared" si="415"/>
        <v>0</v>
      </c>
      <c r="BE649" s="16"/>
      <c r="BF649" s="8">
        <f>SUMIF('REALISASI ORDER'!C:C,A649,'REALISASI ORDER'!E:E)</f>
        <v>0</v>
      </c>
      <c r="BG649" s="8">
        <f t="shared" si="435"/>
        <v>11</v>
      </c>
      <c r="BH649" s="8">
        <f t="shared" si="416"/>
        <v>0</v>
      </c>
      <c r="BI649" s="8">
        <f t="shared" si="417"/>
        <v>0</v>
      </c>
      <c r="BJ649" s="8">
        <f t="shared" si="436"/>
        <v>0</v>
      </c>
      <c r="BK649" s="33">
        <f t="shared" si="437"/>
        <v>11</v>
      </c>
      <c r="BL649" s="33">
        <f t="shared" si="418"/>
        <v>0</v>
      </c>
      <c r="BM649" s="33">
        <f t="shared" si="419"/>
        <v>0</v>
      </c>
      <c r="BN649" s="33">
        <f t="shared" si="438"/>
        <v>0</v>
      </c>
      <c r="BO649" s="8">
        <f t="shared" si="420"/>
        <v>0</v>
      </c>
      <c r="BP649" s="8">
        <f t="shared" si="421"/>
        <v>0</v>
      </c>
      <c r="BQ649" s="8">
        <f t="shared" si="422"/>
        <v>0</v>
      </c>
      <c r="BR649" s="8">
        <f>IFERROR(ROUNDDOWN(BF649*BN649/(BK649+BL649+BM649+BN),0),0)</f>
        <v>0</v>
      </c>
      <c r="BS649" s="8" t="str">
        <f t="shared" si="423"/>
        <v>ISOPLS</v>
      </c>
      <c r="BT649" s="8">
        <f>SUMIF(FR_HITUNG_MINMAX!A:A,ORDER!A649,FR_HITUNG_MINMAX!AS:AS)</f>
        <v>3</v>
      </c>
      <c r="BU649" s="8">
        <f t="shared" si="439"/>
        <v>0</v>
      </c>
      <c r="BV649" s="8" t="str">
        <f t="shared" si="424"/>
        <v>-</v>
      </c>
      <c r="BW649" s="8" t="e">
        <f>VLOOKUP(A649,'STOK PESALAKAN'!A:F,6,0)</f>
        <v>#N/A</v>
      </c>
    </row>
    <row r="650" spans="1:75">
      <c r="A650" s="41" t="s">
        <v>1896</v>
      </c>
      <c r="B650" s="99">
        <f>IFERROR(IFERROR(VLOOKUP(A650,'STOK PACUL'!C:H,6,0),VLOOKUP(A650,'KATEGORI PACUL'!A:C,3,0)),0)</f>
        <v>0</v>
      </c>
      <c r="C650" s="8">
        <f>IFERROR(VLOOKUP(A650,'KATEGORI PACUL'!A:D,4,0),0)</f>
        <v>2</v>
      </c>
      <c r="D650" s="99">
        <f>IFERROR(IFERROR(VLOOKUP(A650,'STOK PESALAKAN'!C:H,6,0),VLOOKUP(A650,'KATEGORI PESALAKAN'!A:C,3,0)),0)</f>
        <v>0</v>
      </c>
      <c r="E650" s="8">
        <f>IFERROR(VLOOKUP(A650,'KATEGORI PESALAKAN'!A:D,4,0),0)</f>
        <v>0</v>
      </c>
      <c r="F650" s="99">
        <f>IFERROR(IFERROR(VLOOKUP(A650,'STOK CIKDITIRO'!C:H,6,0),VLOOKUP(A650,'KATEGORI CIKDITIRO'!A:C,3,0)),0)</f>
        <v>0</v>
      </c>
      <c r="G650" s="8">
        <f>IFERROR(VLOOKUP(A650,'KATEGORI CIKDITIRO'!A:D,4,0),0)</f>
        <v>0</v>
      </c>
      <c r="H650" s="99">
        <f>IFERROR(IFERROR(VLOOKUP(A650,'STOK TRAYEMAN'!C:H,6,0),VLOOKUP(A650,'KATEGORI TRAYEMAN'!A:C,3,0)),0)</f>
        <v>0</v>
      </c>
      <c r="I650" s="8">
        <f>IFERROR(VLOOKUP(A650,'KATEGORI TRAYEMAN'!A:D,4,0),0)</f>
        <v>0</v>
      </c>
      <c r="J650" s="8" t="str">
        <f>IFERROR(VLOOKUP(A650,'NOSTOK PACUL'!A:C,3,0),IFERROR(IF(VLOOKUP(A650,'STOK PACUL'!A:B,2,0)="NOSTOK","E",VLOOKUP(A650,'KATEGORI PACUL'!A:B,2,0)),"E"))</f>
        <v>D</v>
      </c>
      <c r="K650" s="8" t="str">
        <f>IFERROR(VLOOKUP(A650,'NOSTOK PESALAKAN'!A:C,3,0),IFERROR(IF(VLOOKUP(A650,'STOK PESALAKAN'!A:B,2,0)="NOSTOK","E",VLOOKUP(A650,'KATEGORI PESALAKAN'!A:B,2,0)),"E"))</f>
        <v>E</v>
      </c>
      <c r="L650" s="8" t="str">
        <f>IFERROR(VLOOKUP(A650,'NOSTOK CIKDITIRO'!A:C,3,0),IFERROR(IF(VLOOKUP(A650,'STOK CIKDITIRO'!A:B,2,0)="NOSTOK","E",VLOOKUP(A650,'KATEGORI CIKDITIRO'!A:B,2,0)),"E"))</f>
        <v>E</v>
      </c>
      <c r="M650" s="8" t="str">
        <f>IFERROR(VLOOKUP(A650,'NOSTOK TRAYEMAN'!A:C,3,0),IFERROR(IF(VLOOKUP(A650,'STOK TRAYEMAN'!A:B,2,0)="NOSTOK","E",VLOOKUP(A650,'KATEGORI TRAYEMAN'!A:B,2,0)),"E"))</f>
        <v>E</v>
      </c>
      <c r="N650" s="8" t="str">
        <f>IFERROR(VLOOKUP(A650,FR_HITUNG_MINMAX!A:B,2,0),0)</f>
        <v>KOPI KRIMER ©</v>
      </c>
      <c r="O650" s="8" t="str">
        <f>IFERROR(VLOOKUP(A650,FR_HITUNG_MINMAX!A:D,4,0),0)</f>
        <v>KTNMNM</v>
      </c>
      <c r="P650" s="8">
        <f>IFERROR(VLOOKUP(A650,FR_HITUNG_MINMAX!A:G,7,0),1)</f>
        <v>1</v>
      </c>
      <c r="Q650" s="11" t="str">
        <f>IFERROR(VLOOKUP(A650,FR_HITUNG_MINMAX!A:J,10,0),1)</f>
        <v>2</v>
      </c>
      <c r="R650" s="8">
        <f>IFERROR(VLOOKUP(A650,FR_HITUNG_MINMAX!A:K,11,0),1)</f>
        <v>1</v>
      </c>
      <c r="S650" s="12">
        <f>IFERROR(VLOOKUP(A650,FR_HITUNG_MINMAX!A:F,6,0),0)</f>
        <v>1500</v>
      </c>
      <c r="T650" s="8">
        <f t="shared" si="425"/>
        <v>-2</v>
      </c>
      <c r="U650" s="8">
        <f t="shared" si="400"/>
        <v>0</v>
      </c>
      <c r="V650" s="8">
        <f t="shared" si="401"/>
        <v>0</v>
      </c>
      <c r="W650" s="8">
        <f t="shared" si="426"/>
        <v>0</v>
      </c>
      <c r="X650" s="8">
        <f t="shared" si="427"/>
        <v>0</v>
      </c>
      <c r="Y650" s="16"/>
      <c r="Z650" s="15">
        <f t="shared" si="402"/>
        <v>0</v>
      </c>
      <c r="AA650" s="8">
        <f t="shared" si="428"/>
        <v>0</v>
      </c>
      <c r="AB650" s="16"/>
      <c r="AC650" s="15">
        <f t="shared" si="403"/>
        <v>0</v>
      </c>
      <c r="AD650" s="8">
        <f t="shared" si="404"/>
        <v>0</v>
      </c>
      <c r="AE650" s="16"/>
      <c r="AF650" s="15">
        <f t="shared" si="405"/>
        <v>0</v>
      </c>
      <c r="AG650" s="15">
        <f t="shared" si="429"/>
        <v>0</v>
      </c>
      <c r="AH650" s="16"/>
      <c r="AI650" s="15">
        <f t="shared" si="430"/>
        <v>0</v>
      </c>
      <c r="AJ650" s="8">
        <f t="shared" si="431"/>
        <v>2</v>
      </c>
      <c r="AK650" s="8">
        <f t="shared" si="406"/>
        <v>0</v>
      </c>
      <c r="AL650" s="8">
        <f t="shared" si="407"/>
        <v>0</v>
      </c>
      <c r="AM650" s="8">
        <f t="shared" si="432"/>
        <v>0</v>
      </c>
      <c r="AN650" s="8">
        <f t="shared" si="433"/>
        <v>2</v>
      </c>
      <c r="AO650" s="8">
        <f>IFERROR(VLOOKUP(A650,PERSAMAAN!B:D,3,0),AN650)</f>
        <v>2</v>
      </c>
      <c r="AP650" s="1">
        <v>0</v>
      </c>
      <c r="AQ650" s="8">
        <f t="shared" si="408"/>
        <v>0</v>
      </c>
      <c r="AR650" s="8" t="str">
        <f>IF(AQ650=0,"-",VLOOKUP(A650,FR_HITUNG_MINMAX!A:H,8,0))</f>
        <v>-</v>
      </c>
      <c r="AS650" s="1"/>
      <c r="AT650" s="8" t="str">
        <f t="shared" si="409"/>
        <v>-</v>
      </c>
      <c r="AU650" s="12">
        <f t="shared" si="410"/>
        <v>0</v>
      </c>
      <c r="AV650" s="12">
        <f t="shared" si="411"/>
        <v>0</v>
      </c>
      <c r="AW650" s="8" t="b">
        <f t="shared" si="434"/>
        <v>0</v>
      </c>
      <c r="AX650" s="1"/>
      <c r="AY650" s="8">
        <f t="shared" si="412"/>
        <v>0</v>
      </c>
      <c r="AZ650" s="8" t="str">
        <f>IF(AY650=0,"-",VLOOKUP(A650,FR_HITUNG_MINMAX!A:I,9,0))</f>
        <v>-</v>
      </c>
      <c r="BB650" s="8" t="str">
        <f t="shared" si="413"/>
        <v>-</v>
      </c>
      <c r="BC650" s="12">
        <f t="shared" si="414"/>
        <v>0</v>
      </c>
      <c r="BD650" s="12">
        <f t="shared" si="415"/>
        <v>0</v>
      </c>
      <c r="BE650" s="16"/>
      <c r="BF650" s="8">
        <f>SUMIF('REALISASI ORDER'!C:C,A650,'REALISASI ORDER'!E:E)</f>
        <v>0</v>
      </c>
      <c r="BG650" s="8">
        <f t="shared" si="435"/>
        <v>0</v>
      </c>
      <c r="BH650" s="8">
        <f t="shared" si="416"/>
        <v>0</v>
      </c>
      <c r="BI650" s="8">
        <f t="shared" si="417"/>
        <v>0</v>
      </c>
      <c r="BJ650" s="8">
        <f t="shared" si="436"/>
        <v>0</v>
      </c>
      <c r="BK650" s="33">
        <f t="shared" si="437"/>
        <v>2</v>
      </c>
      <c r="BL650" s="33">
        <f t="shared" si="418"/>
        <v>0</v>
      </c>
      <c r="BM650" s="33">
        <f t="shared" si="419"/>
        <v>0</v>
      </c>
      <c r="BN650" s="33">
        <f t="shared" si="438"/>
        <v>0</v>
      </c>
      <c r="BO650" s="8">
        <f t="shared" si="420"/>
        <v>0</v>
      </c>
      <c r="BP650" s="8">
        <f t="shared" si="421"/>
        <v>0</v>
      </c>
      <c r="BQ650" s="8">
        <f t="shared" si="422"/>
        <v>0</v>
      </c>
      <c r="BR650" s="8">
        <f>IFERROR(ROUNDDOWN(BF650*BN650/(BK650+BL650+BM650+BN),0),0)</f>
        <v>0</v>
      </c>
      <c r="BS650" s="8" t="str">
        <f t="shared" si="423"/>
        <v>KTN0007</v>
      </c>
      <c r="BT650" s="8">
        <f>SUMIF(FR_HITUNG_MINMAX!A:A,ORDER!A650,FR_HITUNG_MINMAX!AS:AS)</f>
        <v>1</v>
      </c>
      <c r="BU650" s="8">
        <f t="shared" si="439"/>
        <v>0</v>
      </c>
      <c r="BV650" s="8" t="str">
        <f t="shared" si="424"/>
        <v>-</v>
      </c>
      <c r="BW650" s="8" t="str">
        <f>VLOOKUP(A650,'STOK PESALAKAN'!A:F,6,0)</f>
        <v/>
      </c>
    </row>
    <row r="651" spans="1:75">
      <c r="A651" s="41" t="s">
        <v>1898</v>
      </c>
      <c r="B651" s="99">
        <f>IFERROR(IFERROR(VLOOKUP(A651,'STOK PACUL'!C:H,6,0),VLOOKUP(A651,'KATEGORI PACUL'!A:C,3,0)),0)</f>
        <v>0</v>
      </c>
      <c r="C651" s="8">
        <f>IFERROR(VLOOKUP(A651,'KATEGORI PACUL'!A:D,4,0),0)</f>
        <v>1</v>
      </c>
      <c r="D651" s="99">
        <f>IFERROR(IFERROR(VLOOKUP(A651,'STOK PESALAKAN'!C:H,6,0),VLOOKUP(A651,'KATEGORI PESALAKAN'!A:C,3,0)),0)</f>
        <v>0</v>
      </c>
      <c r="E651" s="8">
        <f>IFERROR(VLOOKUP(A651,'KATEGORI PESALAKAN'!A:D,4,0),0)</f>
        <v>0</v>
      </c>
      <c r="F651" s="99">
        <f>IFERROR(IFERROR(VLOOKUP(A651,'STOK CIKDITIRO'!C:H,6,0),VLOOKUP(A651,'KATEGORI CIKDITIRO'!A:C,3,0)),0)</f>
        <v>0</v>
      </c>
      <c r="G651" s="8">
        <f>IFERROR(VLOOKUP(A651,'KATEGORI CIKDITIRO'!A:D,4,0),0)</f>
        <v>0</v>
      </c>
      <c r="H651" s="99">
        <f>IFERROR(IFERROR(VLOOKUP(A651,'STOK TRAYEMAN'!C:H,6,0),VLOOKUP(A651,'KATEGORI TRAYEMAN'!A:C,3,0)),0)</f>
        <v>0</v>
      </c>
      <c r="I651" s="8">
        <f>IFERROR(VLOOKUP(A651,'KATEGORI TRAYEMAN'!A:D,4,0),0)</f>
        <v>0</v>
      </c>
      <c r="J651" s="8" t="str">
        <f>IFERROR(VLOOKUP(A651,'NOSTOK PACUL'!A:C,3,0),IFERROR(IF(VLOOKUP(A651,'STOK PACUL'!A:B,2,0)="NOSTOK","E",VLOOKUP(A651,'KATEGORI PACUL'!A:B,2,0)),"E"))</f>
        <v>D</v>
      </c>
      <c r="K651" s="8" t="str">
        <f>IFERROR(VLOOKUP(A651,'NOSTOK PESALAKAN'!A:C,3,0),IFERROR(IF(VLOOKUP(A651,'STOK PESALAKAN'!A:B,2,0)="NOSTOK","E",VLOOKUP(A651,'KATEGORI PESALAKAN'!A:B,2,0)),"E"))</f>
        <v>E</v>
      </c>
      <c r="L651" s="8" t="str">
        <f>IFERROR(VLOOKUP(A651,'NOSTOK CIKDITIRO'!A:C,3,0),IFERROR(IF(VLOOKUP(A651,'STOK CIKDITIRO'!A:B,2,0)="NOSTOK","E",VLOOKUP(A651,'KATEGORI CIKDITIRO'!A:B,2,0)),"E"))</f>
        <v>E</v>
      </c>
      <c r="M651" s="8" t="str">
        <f>IFERROR(VLOOKUP(A651,'NOSTOK TRAYEMAN'!A:C,3,0),IFERROR(IF(VLOOKUP(A651,'STOK TRAYEMAN'!A:B,2,0)="NOSTOK","E",VLOOKUP(A651,'KATEGORI TRAYEMAN'!A:B,2,0)),"E"))</f>
        <v>E</v>
      </c>
      <c r="N651" s="8" t="str">
        <f>IFERROR(VLOOKUP(A651,FR_HITUNG_MINMAX!A:B,2,0),0)</f>
        <v>LAHER BAMBU PULLY ASPIRA 1 SET</v>
      </c>
      <c r="O651" s="8" t="str">
        <f>IFERROR(VLOOKUP(A651,FR_HITUNG_MINMAX!A:D,4,0),0)</f>
        <v>ORISIN</v>
      </c>
      <c r="P651" s="8">
        <f>IFERROR(VLOOKUP(A651,FR_HITUNG_MINMAX!A:G,7,0),1)</f>
        <v>1</v>
      </c>
      <c r="Q651" s="11">
        <f>IFERROR(VLOOKUP(A651,FR_HITUNG_MINMAX!A:J,10,0),1)</f>
        <v>1</v>
      </c>
      <c r="R651" s="8">
        <f>IFERROR(VLOOKUP(A651,FR_HITUNG_MINMAX!A:K,11,0),1)</f>
        <v>1</v>
      </c>
      <c r="S651" s="12">
        <f>IFERROR(VLOOKUP(A651,FR_HITUNG_MINMAX!A:F,6,0),0)</f>
        <v>55000</v>
      </c>
      <c r="T651" s="8">
        <f t="shared" si="425"/>
        <v>-1</v>
      </c>
      <c r="U651" s="8">
        <f t="shared" si="400"/>
        <v>0</v>
      </c>
      <c r="V651" s="8">
        <f t="shared" si="401"/>
        <v>0</v>
      </c>
      <c r="W651" s="8">
        <f t="shared" si="426"/>
        <v>0</v>
      </c>
      <c r="X651" s="8">
        <f t="shared" si="427"/>
        <v>0</v>
      </c>
      <c r="Y651" s="16"/>
      <c r="Z651" s="15">
        <f t="shared" si="402"/>
        <v>0</v>
      </c>
      <c r="AA651" s="8">
        <f t="shared" si="428"/>
        <v>0</v>
      </c>
      <c r="AB651" s="16"/>
      <c r="AC651" s="15">
        <f t="shared" si="403"/>
        <v>0</v>
      </c>
      <c r="AD651" s="8">
        <f t="shared" si="404"/>
        <v>0</v>
      </c>
      <c r="AE651" s="16"/>
      <c r="AF651" s="15">
        <f t="shared" si="405"/>
        <v>0</v>
      </c>
      <c r="AG651" s="15">
        <f t="shared" si="429"/>
        <v>0</v>
      </c>
      <c r="AH651" s="16"/>
      <c r="AI651" s="15">
        <f t="shared" si="430"/>
        <v>0</v>
      </c>
      <c r="AJ651" s="8">
        <f t="shared" si="431"/>
        <v>1</v>
      </c>
      <c r="AK651" s="8">
        <f t="shared" si="406"/>
        <v>0</v>
      </c>
      <c r="AL651" s="8">
        <f t="shared" si="407"/>
        <v>0</v>
      </c>
      <c r="AM651" s="8">
        <f t="shared" si="432"/>
        <v>0</v>
      </c>
      <c r="AN651" s="8">
        <f t="shared" si="433"/>
        <v>1</v>
      </c>
      <c r="AO651" s="8">
        <f>IFERROR(VLOOKUP(A651,PERSAMAAN!B:D,3,0),AN651)</f>
        <v>1</v>
      </c>
      <c r="AP651" s="1">
        <v>0</v>
      </c>
      <c r="AQ651" s="8">
        <f t="shared" si="408"/>
        <v>0</v>
      </c>
      <c r="AR651" s="8" t="str">
        <f>IF(AQ651=0,"-",VLOOKUP(A651,FR_HITUNG_MINMAX!A:H,8,0))</f>
        <v>-</v>
      </c>
      <c r="AS651" s="1"/>
      <c r="AT651" s="8" t="str">
        <f t="shared" si="409"/>
        <v>-</v>
      </c>
      <c r="AU651" s="12">
        <f t="shared" si="410"/>
        <v>0</v>
      </c>
      <c r="AV651" s="12">
        <f t="shared" si="411"/>
        <v>0</v>
      </c>
      <c r="AW651" s="8">
        <f t="shared" si="434"/>
        <v>1</v>
      </c>
      <c r="AX651" s="1"/>
      <c r="AY651" s="8">
        <f t="shared" si="412"/>
        <v>1</v>
      </c>
      <c r="AZ651" s="8" t="str">
        <f>IF(AY651=0,"-",VLOOKUP(A651,FR_HITUNG_MINMAX!A:I,9,0))</f>
        <v/>
      </c>
      <c r="BB651" s="8" t="str">
        <f t="shared" si="413"/>
        <v/>
      </c>
      <c r="BC651" s="12">
        <f t="shared" si="414"/>
        <v>55000</v>
      </c>
      <c r="BD651" s="12">
        <f t="shared" si="415"/>
        <v>21965380</v>
      </c>
      <c r="BE651" s="16"/>
      <c r="BF651" s="8">
        <f>SUMIF('REALISASI ORDER'!C:C,A651,'REALISASI ORDER'!E:E)</f>
        <v>0</v>
      </c>
      <c r="BG651" s="8">
        <f t="shared" si="435"/>
        <v>0</v>
      </c>
      <c r="BH651" s="8">
        <f t="shared" si="416"/>
        <v>0</v>
      </c>
      <c r="BI651" s="8">
        <f t="shared" si="417"/>
        <v>0</v>
      </c>
      <c r="BJ651" s="8">
        <f t="shared" si="436"/>
        <v>0</v>
      </c>
      <c r="BK651" s="33">
        <f t="shared" si="437"/>
        <v>0</v>
      </c>
      <c r="BL651" s="33">
        <f t="shared" si="418"/>
        <v>0</v>
      </c>
      <c r="BM651" s="33">
        <f t="shared" si="419"/>
        <v>0</v>
      </c>
      <c r="BN651" s="33">
        <f t="shared" si="438"/>
        <v>0</v>
      </c>
      <c r="BO651" s="8">
        <f t="shared" si="420"/>
        <v>0</v>
      </c>
      <c r="BP651" s="8">
        <f t="shared" si="421"/>
        <v>0</v>
      </c>
      <c r="BQ651" s="8">
        <f t="shared" si="422"/>
        <v>0</v>
      </c>
      <c r="BR651" s="8">
        <f>IFERROR(ROUNDDOWN(BF651*BN651/(BK651+BL651+BM651+BN),0),0)</f>
        <v>0</v>
      </c>
      <c r="BS651" s="8" t="str">
        <f t="shared" si="423"/>
        <v>LBPASP</v>
      </c>
      <c r="BT651" s="8">
        <f>SUMIF(FR_HITUNG_MINMAX!A:A,ORDER!A651,FR_HITUNG_MINMAX!AS:AS)</f>
        <v>1</v>
      </c>
      <c r="BU651" s="8">
        <f t="shared" si="439"/>
        <v>0</v>
      </c>
      <c r="BV651" s="8" t="str">
        <f t="shared" si="424"/>
        <v>-</v>
      </c>
      <c r="BW651" s="8" t="e">
        <f>VLOOKUP(A651,'STOK PESALAKAN'!A:F,6,0)</f>
        <v>#N/A</v>
      </c>
    </row>
    <row r="652" spans="1:75">
      <c r="A652" s="41" t="s">
        <v>1900</v>
      </c>
      <c r="B652" s="99">
        <f>IFERROR(IFERROR(VLOOKUP(A652,'STOK PACUL'!C:H,6,0),VLOOKUP(A652,'KATEGORI PACUL'!A:C,3,0)),0)</f>
        <v>0</v>
      </c>
      <c r="C652" s="8">
        <f>IFERROR(VLOOKUP(A652,'KATEGORI PACUL'!A:D,4,0),0)</f>
        <v>1</v>
      </c>
      <c r="D652" s="99">
        <f>IFERROR(IFERROR(VLOOKUP(A652,'STOK PESALAKAN'!C:H,6,0),VLOOKUP(A652,'KATEGORI PESALAKAN'!A:C,3,0)),0)</f>
        <v>0</v>
      </c>
      <c r="E652" s="8">
        <f>IFERROR(VLOOKUP(A652,'KATEGORI PESALAKAN'!A:D,4,0),0)</f>
        <v>0</v>
      </c>
      <c r="F652" s="99">
        <f>IFERROR(IFERROR(VLOOKUP(A652,'STOK CIKDITIRO'!C:H,6,0),VLOOKUP(A652,'KATEGORI CIKDITIRO'!A:C,3,0)),0)</f>
        <v>0</v>
      </c>
      <c r="G652" s="8">
        <f>IFERROR(VLOOKUP(A652,'KATEGORI CIKDITIRO'!A:D,4,0),0)</f>
        <v>0</v>
      </c>
      <c r="H652" s="99">
        <f>IFERROR(IFERROR(VLOOKUP(A652,'STOK TRAYEMAN'!C:H,6,0),VLOOKUP(A652,'KATEGORI TRAYEMAN'!A:C,3,0)),0)</f>
        <v>0</v>
      </c>
      <c r="I652" s="8">
        <f>IFERROR(VLOOKUP(A652,'KATEGORI TRAYEMAN'!A:D,4,0),0)</f>
        <v>0</v>
      </c>
      <c r="J652" s="8" t="str">
        <f>IFERROR(VLOOKUP(A652,'NOSTOK PACUL'!A:C,3,0),IFERROR(IF(VLOOKUP(A652,'STOK PACUL'!A:B,2,0)="NOSTOK","E",VLOOKUP(A652,'KATEGORI PACUL'!A:B,2,0)),"E"))</f>
        <v>D</v>
      </c>
      <c r="K652" s="8" t="str">
        <f>IFERROR(VLOOKUP(A652,'NOSTOK PESALAKAN'!A:C,3,0),IFERROR(IF(VLOOKUP(A652,'STOK PESALAKAN'!A:B,2,0)="NOSTOK","E",VLOOKUP(A652,'KATEGORI PESALAKAN'!A:B,2,0)),"E"))</f>
        <v>E</v>
      </c>
      <c r="L652" s="8" t="str">
        <f>IFERROR(VLOOKUP(A652,'NOSTOK CIKDITIRO'!A:C,3,0),IFERROR(IF(VLOOKUP(A652,'STOK CIKDITIRO'!A:B,2,0)="NOSTOK","E",VLOOKUP(A652,'KATEGORI CIKDITIRO'!A:B,2,0)),"E"))</f>
        <v>E</v>
      </c>
      <c r="M652" s="8" t="str">
        <f>IFERROR(VLOOKUP(A652,'NOSTOK TRAYEMAN'!A:C,3,0),IFERROR(IF(VLOOKUP(A652,'STOK TRAYEMAN'!A:B,2,0)="NOSTOK","E",VLOOKUP(A652,'KATEGORI TRAYEMAN'!A:B,2,0)),"E"))</f>
        <v>E</v>
      </c>
      <c r="N652" s="8" t="str">
        <f>IFERROR(VLOOKUP(A652,FR_HITUNG_MINMAX!A:B,2,0),0)</f>
        <v>LAHER 6203 2RS IMI</v>
      </c>
      <c r="O652" s="8" t="str">
        <f>IFERROR(VLOOKUP(A652,FR_HITUNG_MINMAX!A:D,4,0),0)</f>
        <v>IMITAS</v>
      </c>
      <c r="P652" s="8">
        <f>IFERROR(VLOOKUP(A652,FR_HITUNG_MINMAX!A:G,7,0),1)</f>
        <v>1</v>
      </c>
      <c r="Q652" s="11">
        <f>IFERROR(VLOOKUP(A652,FR_HITUNG_MINMAX!A:J,10,0),1)</f>
        <v>1</v>
      </c>
      <c r="R652" s="8">
        <f>IFERROR(VLOOKUP(A652,FR_HITUNG_MINMAX!A:K,11,0),1)</f>
        <v>1</v>
      </c>
      <c r="S652" s="12">
        <f>IFERROR(VLOOKUP(A652,FR_HITUNG_MINMAX!A:F,6,0),0)</f>
        <v>26000</v>
      </c>
      <c r="T652" s="8">
        <f t="shared" si="425"/>
        <v>-1</v>
      </c>
      <c r="U652" s="8">
        <f t="shared" si="400"/>
        <v>0</v>
      </c>
      <c r="V652" s="8">
        <f t="shared" si="401"/>
        <v>0</v>
      </c>
      <c r="W652" s="8">
        <f t="shared" si="426"/>
        <v>0</v>
      </c>
      <c r="X652" s="8">
        <f t="shared" si="427"/>
        <v>0</v>
      </c>
      <c r="Y652" s="16"/>
      <c r="Z652" s="15">
        <f t="shared" si="402"/>
        <v>0</v>
      </c>
      <c r="AA652" s="8">
        <f t="shared" si="428"/>
        <v>0</v>
      </c>
      <c r="AB652" s="16"/>
      <c r="AC652" s="15">
        <f t="shared" si="403"/>
        <v>0</v>
      </c>
      <c r="AD652" s="8">
        <f t="shared" si="404"/>
        <v>0</v>
      </c>
      <c r="AE652" s="16"/>
      <c r="AF652" s="15">
        <f t="shared" si="405"/>
        <v>0</v>
      </c>
      <c r="AG652" s="15">
        <f t="shared" si="429"/>
        <v>0</v>
      </c>
      <c r="AH652" s="16"/>
      <c r="AI652" s="15">
        <f t="shared" si="430"/>
        <v>0</v>
      </c>
      <c r="AJ652" s="8">
        <f t="shared" si="431"/>
        <v>1</v>
      </c>
      <c r="AK652" s="8">
        <f t="shared" si="406"/>
        <v>0</v>
      </c>
      <c r="AL652" s="8">
        <f t="shared" si="407"/>
        <v>0</v>
      </c>
      <c r="AM652" s="8">
        <f t="shared" si="432"/>
        <v>0</v>
      </c>
      <c r="AN652" s="8">
        <f t="shared" si="433"/>
        <v>1</v>
      </c>
      <c r="AO652" s="8">
        <f>IFERROR(VLOOKUP(A652,PERSAMAAN!B:D,3,0),AN652)</f>
        <v>1</v>
      </c>
      <c r="AP652" s="1">
        <v>0</v>
      </c>
      <c r="AQ652" s="8">
        <f t="shared" si="408"/>
        <v>0</v>
      </c>
      <c r="AR652" s="8" t="str">
        <f>IF(AQ652=0,"-",VLOOKUP(A652,FR_HITUNG_MINMAX!A:H,8,0))</f>
        <v>-</v>
      </c>
      <c r="AS652" s="1"/>
      <c r="AT652" s="8" t="str">
        <f t="shared" si="409"/>
        <v>-</v>
      </c>
      <c r="AU652" s="12">
        <f t="shared" si="410"/>
        <v>0</v>
      </c>
      <c r="AV652" s="12">
        <f t="shared" si="411"/>
        <v>0</v>
      </c>
      <c r="AW652" s="8" t="b">
        <f t="shared" si="434"/>
        <v>0</v>
      </c>
      <c r="AX652" s="1"/>
      <c r="AY652" s="8">
        <f t="shared" si="412"/>
        <v>0</v>
      </c>
      <c r="AZ652" s="8" t="str">
        <f>IF(AY652=0,"-",VLOOKUP(A652,FR_HITUNG_MINMAX!A:I,9,0))</f>
        <v>-</v>
      </c>
      <c r="BB652" s="8" t="str">
        <f t="shared" si="413"/>
        <v>-</v>
      </c>
      <c r="BC652" s="12">
        <f t="shared" si="414"/>
        <v>0</v>
      </c>
      <c r="BD652" s="12">
        <f t="shared" si="415"/>
        <v>0</v>
      </c>
      <c r="BE652" s="16"/>
      <c r="BF652" s="8">
        <f>SUMIF('REALISASI ORDER'!C:C,A652,'REALISASI ORDER'!E:E)</f>
        <v>0</v>
      </c>
      <c r="BG652" s="8">
        <f t="shared" si="435"/>
        <v>0</v>
      </c>
      <c r="BH652" s="8">
        <f t="shared" si="416"/>
        <v>0</v>
      </c>
      <c r="BI652" s="8">
        <f t="shared" si="417"/>
        <v>0</v>
      </c>
      <c r="BJ652" s="8">
        <f t="shared" si="436"/>
        <v>0</v>
      </c>
      <c r="BK652" s="33">
        <f t="shared" si="437"/>
        <v>1</v>
      </c>
      <c r="BL652" s="33">
        <f t="shared" si="418"/>
        <v>0</v>
      </c>
      <c r="BM652" s="33">
        <f t="shared" si="419"/>
        <v>0</v>
      </c>
      <c r="BN652" s="33">
        <f t="shared" si="438"/>
        <v>0</v>
      </c>
      <c r="BO652" s="8">
        <f t="shared" si="420"/>
        <v>0</v>
      </c>
      <c r="BP652" s="8">
        <f t="shared" si="421"/>
        <v>0</v>
      </c>
      <c r="BQ652" s="8">
        <f t="shared" si="422"/>
        <v>0</v>
      </c>
      <c r="BR652" s="8">
        <f>IFERROR(ROUNDDOWN(BF652*BN652/(BK652+BL652+BM652+BN),0),0)</f>
        <v>0</v>
      </c>
      <c r="BS652" s="8" t="str">
        <f t="shared" si="423"/>
        <v>LH6203</v>
      </c>
      <c r="BT652" s="8">
        <f>SUMIF(FR_HITUNG_MINMAX!A:A,ORDER!A652,FR_HITUNG_MINMAX!AS:AS)</f>
        <v>1</v>
      </c>
      <c r="BU652" s="8">
        <f t="shared" si="439"/>
        <v>0</v>
      </c>
      <c r="BV652" s="8" t="str">
        <f t="shared" si="424"/>
        <v>-</v>
      </c>
      <c r="BW652" s="8" t="e">
        <f>VLOOKUP(A652,'STOK PESALAKAN'!A:F,6,0)</f>
        <v>#N/A</v>
      </c>
    </row>
    <row r="653" spans="1:75">
      <c r="A653" s="41" t="s">
        <v>1904</v>
      </c>
      <c r="B653" s="99">
        <f>IFERROR(IFERROR(VLOOKUP(A653,'STOK PACUL'!C:H,6,0),VLOOKUP(A653,'KATEGORI PACUL'!A:C,3,0)),0)</f>
        <v>0</v>
      </c>
      <c r="C653" s="8">
        <f>IFERROR(VLOOKUP(A653,'KATEGORI PACUL'!A:D,4,0),0)</f>
        <v>1</v>
      </c>
      <c r="D653" s="99">
        <f>IFERROR(IFERROR(VLOOKUP(A653,'STOK PESALAKAN'!C:H,6,0),VLOOKUP(A653,'KATEGORI PESALAKAN'!A:C,3,0)),0)</f>
        <v>1</v>
      </c>
      <c r="E653" s="8">
        <f>IFERROR(VLOOKUP(A653,'KATEGORI PESALAKAN'!A:D,4,0),0)</f>
        <v>1</v>
      </c>
      <c r="F653" s="99">
        <f>IFERROR(IFERROR(VLOOKUP(A653,'STOK CIKDITIRO'!C:H,6,0),VLOOKUP(A653,'KATEGORI CIKDITIRO'!A:C,3,0)),0)</f>
        <v>1</v>
      </c>
      <c r="G653" s="8">
        <f>IFERROR(VLOOKUP(A653,'KATEGORI CIKDITIRO'!A:D,4,0),0)</f>
        <v>0</v>
      </c>
      <c r="H653" s="99">
        <f>IFERROR(IFERROR(VLOOKUP(A653,'STOK TRAYEMAN'!C:H,6,0),VLOOKUP(A653,'KATEGORI TRAYEMAN'!A:C,3,0)),0)</f>
        <v>0</v>
      </c>
      <c r="I653" s="8">
        <f>IFERROR(VLOOKUP(A653,'KATEGORI TRAYEMAN'!A:D,4,0),0)</f>
        <v>0</v>
      </c>
      <c r="J653" s="8" t="str">
        <f>IFERROR(VLOOKUP(A653,'NOSTOK PACUL'!A:C,3,0),IFERROR(IF(VLOOKUP(A653,'STOK PACUL'!A:B,2,0)="NOSTOK","E",VLOOKUP(A653,'KATEGORI PACUL'!A:B,2,0)),"E"))</f>
        <v>D</v>
      </c>
      <c r="K653" s="8" t="str">
        <f>IFERROR(VLOOKUP(A653,'NOSTOK PESALAKAN'!A:C,3,0),IFERROR(IF(VLOOKUP(A653,'STOK PESALAKAN'!A:B,2,0)="NOSTOK","E",VLOOKUP(A653,'KATEGORI PESALAKAN'!A:B,2,0)),"E"))</f>
        <v>D</v>
      </c>
      <c r="L653" s="8" t="str">
        <f>IFERROR(VLOOKUP(A653,'NOSTOK CIKDITIRO'!A:C,3,0),IFERROR(IF(VLOOKUP(A653,'STOK CIKDITIRO'!A:B,2,0)="NOSTOK","E",VLOOKUP(A653,'KATEGORI CIKDITIRO'!A:B,2,0)),"E"))</f>
        <v>E</v>
      </c>
      <c r="M653" s="8" t="str">
        <f>IFERROR(VLOOKUP(A653,'NOSTOK TRAYEMAN'!A:C,3,0),IFERROR(IF(VLOOKUP(A653,'STOK TRAYEMAN'!A:B,2,0)="NOSTOK","E",VLOOKUP(A653,'KATEGORI TRAYEMAN'!A:B,2,0)),"E"))</f>
        <v>E</v>
      </c>
      <c r="N653" s="8" t="str">
        <f>IFERROR(VLOOKUP(A653,FR_HITUNG_MINMAX!A:B,2,0),0)</f>
        <v>ROTAK POMPA BENSIN INJEKSI Y.VIXION OLD MST</v>
      </c>
      <c r="O653" s="8" t="str">
        <f>IFERROR(VLOOKUP(A653,FR_HITUNG_MINMAX!A:D,4,0),0)</f>
        <v>IMITAS</v>
      </c>
      <c r="P653" s="8">
        <f>IFERROR(VLOOKUP(A653,FR_HITUNG_MINMAX!A:G,7,0),1)</f>
        <v>1</v>
      </c>
      <c r="Q653" s="11">
        <f>IFERROR(VLOOKUP(A653,FR_HITUNG_MINMAX!A:J,10,0),1)</f>
        <v>1</v>
      </c>
      <c r="R653" s="8">
        <f>IFERROR(VLOOKUP(A653,FR_HITUNG_MINMAX!A:K,11,0),1)</f>
        <v>1</v>
      </c>
      <c r="S653" s="12">
        <f>IFERROR(VLOOKUP(A653,FR_HITUNG_MINMAX!A:F,6,0),0)</f>
        <v>120000</v>
      </c>
      <c r="T653" s="8">
        <f t="shared" si="425"/>
        <v>-1</v>
      </c>
      <c r="U653" s="8">
        <f t="shared" si="400"/>
        <v>0</v>
      </c>
      <c r="V653" s="8">
        <f t="shared" si="401"/>
        <v>1</v>
      </c>
      <c r="W653" s="8">
        <f t="shared" si="426"/>
        <v>0</v>
      </c>
      <c r="X653" s="8">
        <f t="shared" si="427"/>
        <v>0</v>
      </c>
      <c r="Y653" s="16"/>
      <c r="Z653" s="15">
        <f t="shared" si="402"/>
        <v>0</v>
      </c>
      <c r="AA653" s="8">
        <f t="shared" si="428"/>
        <v>0</v>
      </c>
      <c r="AB653" s="16"/>
      <c r="AC653" s="15">
        <f t="shared" si="403"/>
        <v>0</v>
      </c>
      <c r="AD653" s="8">
        <f t="shared" si="404"/>
        <v>0</v>
      </c>
      <c r="AE653" s="16"/>
      <c r="AF653" s="15">
        <f t="shared" si="405"/>
        <v>0</v>
      </c>
      <c r="AG653" s="15">
        <f t="shared" si="429"/>
        <v>0</v>
      </c>
      <c r="AH653" s="16"/>
      <c r="AI653" s="15">
        <f t="shared" si="430"/>
        <v>0</v>
      </c>
      <c r="AJ653" s="8">
        <f t="shared" si="431"/>
        <v>2</v>
      </c>
      <c r="AK653" s="8">
        <f t="shared" si="406"/>
        <v>0</v>
      </c>
      <c r="AL653" s="8">
        <f t="shared" si="407"/>
        <v>0</v>
      </c>
      <c r="AM653" s="8">
        <f t="shared" si="432"/>
        <v>0</v>
      </c>
      <c r="AN653" s="8">
        <f t="shared" si="433"/>
        <v>2</v>
      </c>
      <c r="AO653" s="8">
        <f>IFERROR(VLOOKUP(A653,PERSAMAAN!B:D,3,0),AN653)</f>
        <v>2</v>
      </c>
      <c r="AP653" s="1">
        <v>0</v>
      </c>
      <c r="AQ653" s="8">
        <f t="shared" si="408"/>
        <v>0</v>
      </c>
      <c r="AR653" s="8" t="str">
        <f>IF(AQ653=0,"-",VLOOKUP(A653,FR_HITUNG_MINMAX!A:H,8,0))</f>
        <v>-</v>
      </c>
      <c r="AS653" s="1"/>
      <c r="AT653" s="8" t="str">
        <f t="shared" si="409"/>
        <v>-</v>
      </c>
      <c r="AU653" s="12">
        <f t="shared" si="410"/>
        <v>0</v>
      </c>
      <c r="AV653" s="12">
        <f t="shared" si="411"/>
        <v>0</v>
      </c>
      <c r="AW653" s="8" t="b">
        <f t="shared" si="434"/>
        <v>0</v>
      </c>
      <c r="AX653" s="1"/>
      <c r="AY653" s="8">
        <f t="shared" si="412"/>
        <v>0</v>
      </c>
      <c r="AZ653" s="8" t="str">
        <f>IF(AY653=0,"-",VLOOKUP(A653,FR_HITUNG_MINMAX!A:I,9,0))</f>
        <v>-</v>
      </c>
      <c r="BB653" s="8" t="str">
        <f t="shared" si="413"/>
        <v>-</v>
      </c>
      <c r="BC653" s="12">
        <f t="shared" si="414"/>
        <v>0</v>
      </c>
      <c r="BD653" s="12">
        <f t="shared" si="415"/>
        <v>0</v>
      </c>
      <c r="BE653" s="16"/>
      <c r="BF653" s="8">
        <f>SUMIF('REALISASI ORDER'!C:C,A653,'REALISASI ORDER'!E:E)</f>
        <v>0</v>
      </c>
      <c r="BG653" s="8">
        <f t="shared" si="435"/>
        <v>0</v>
      </c>
      <c r="BH653" s="8">
        <f t="shared" si="416"/>
        <v>1</v>
      </c>
      <c r="BI653" s="8">
        <f t="shared" si="417"/>
        <v>1</v>
      </c>
      <c r="BJ653" s="8">
        <f t="shared" si="436"/>
        <v>0</v>
      </c>
      <c r="BK653" s="33">
        <f t="shared" si="437"/>
        <v>1</v>
      </c>
      <c r="BL653" s="33">
        <f t="shared" si="418"/>
        <v>0</v>
      </c>
      <c r="BM653" s="33">
        <f t="shared" si="419"/>
        <v>0</v>
      </c>
      <c r="BN653" s="33">
        <f t="shared" si="438"/>
        <v>0</v>
      </c>
      <c r="BO653" s="8">
        <f t="shared" si="420"/>
        <v>0</v>
      </c>
      <c r="BP653" s="8">
        <f t="shared" si="421"/>
        <v>0</v>
      </c>
      <c r="BQ653" s="8">
        <f t="shared" si="422"/>
        <v>0</v>
      </c>
      <c r="BR653" s="8">
        <f>IFERROR(ROUNDDOWN(BF653*BN653/(BK653+BL653+BM653+BN),0),0)</f>
        <v>0</v>
      </c>
      <c r="BS653" s="8" t="str">
        <f t="shared" si="423"/>
        <v>MG00003</v>
      </c>
      <c r="BT653" s="8">
        <f>SUMIF(FR_HITUNG_MINMAX!A:A,ORDER!A653,FR_HITUNG_MINMAX!AS:AS)</f>
        <v>2</v>
      </c>
      <c r="BU653" s="8">
        <f t="shared" si="439"/>
        <v>0</v>
      </c>
      <c r="BV653" s="8" t="str">
        <f t="shared" si="424"/>
        <v>-</v>
      </c>
      <c r="BW653" s="8" t="str">
        <f>VLOOKUP(A653,'STOK PESALAKAN'!A:F,6,0)</f>
        <v/>
      </c>
    </row>
    <row r="654" spans="1:75">
      <c r="A654" s="41" t="s">
        <v>1906</v>
      </c>
      <c r="B654" s="99">
        <f>IFERROR(IFERROR(VLOOKUP(A654,'STOK PACUL'!C:H,6,0),VLOOKUP(A654,'KATEGORI PACUL'!A:C,3,0)),0)</f>
        <v>1</v>
      </c>
      <c r="C654" s="8">
        <f>IFERROR(VLOOKUP(A654,'KATEGORI PACUL'!A:D,4,0),0)</f>
        <v>0</v>
      </c>
      <c r="D654" s="99">
        <f>IFERROR(IFERROR(VLOOKUP(A654,'STOK PESALAKAN'!C:H,6,0),VLOOKUP(A654,'KATEGORI PESALAKAN'!A:C,3,0)),0)</f>
        <v>0</v>
      </c>
      <c r="E654" s="8">
        <f>IFERROR(VLOOKUP(A654,'KATEGORI PESALAKAN'!A:D,4,0),0)</f>
        <v>0</v>
      </c>
      <c r="F654" s="99">
        <f>IFERROR(IFERROR(VLOOKUP(A654,'STOK CIKDITIRO'!C:H,6,0),VLOOKUP(A654,'KATEGORI CIKDITIRO'!A:C,3,0)),0)</f>
        <v>0</v>
      </c>
      <c r="G654" s="8">
        <f>IFERROR(VLOOKUP(A654,'KATEGORI CIKDITIRO'!A:D,4,0),0)</f>
        <v>0</v>
      </c>
      <c r="H654" s="99">
        <f>IFERROR(IFERROR(VLOOKUP(A654,'STOK TRAYEMAN'!C:H,6,0),VLOOKUP(A654,'KATEGORI TRAYEMAN'!A:C,3,0)),0)</f>
        <v>0</v>
      </c>
      <c r="I654" s="8">
        <f>IFERROR(VLOOKUP(A654,'KATEGORI TRAYEMAN'!A:D,4,0),0)</f>
        <v>0</v>
      </c>
      <c r="J654" s="8" t="str">
        <f>IFERROR(VLOOKUP(A654,'NOSTOK PACUL'!A:C,3,0),IFERROR(IF(VLOOKUP(A654,'STOK PACUL'!A:B,2,0)="NOSTOK","E",VLOOKUP(A654,'KATEGORI PACUL'!A:B,2,0)),"E"))</f>
        <v>E</v>
      </c>
      <c r="K654" s="8" t="str">
        <f>IFERROR(VLOOKUP(A654,'NOSTOK PESALAKAN'!A:C,3,0),IFERROR(IF(VLOOKUP(A654,'STOK PESALAKAN'!A:B,2,0)="NOSTOK","E",VLOOKUP(A654,'KATEGORI PESALAKAN'!A:B,2,0)),"E"))</f>
        <v>E</v>
      </c>
      <c r="L654" s="8" t="str">
        <f>IFERROR(VLOOKUP(A654,'NOSTOK CIKDITIRO'!A:C,3,0),IFERROR(IF(VLOOKUP(A654,'STOK CIKDITIRO'!A:B,2,0)="NOSTOK","E",VLOOKUP(A654,'KATEGORI CIKDITIRO'!A:B,2,0)),"E"))</f>
        <v>E</v>
      </c>
      <c r="M654" s="8" t="str">
        <f>IFERROR(VLOOKUP(A654,'NOSTOK TRAYEMAN'!A:C,3,0),IFERROR(IF(VLOOKUP(A654,'STOK TRAYEMAN'!A:B,2,0)="NOSTOK","E",VLOOKUP(A654,'KATEGORI TRAYEMAN'!A:B,2,0)),"E"))</f>
        <v>E</v>
      </c>
      <c r="N654" s="8" t="str">
        <f>IFERROR(VLOOKUP(A654,FR_HITUNG_MINMAX!A:B,2,0),0)</f>
        <v>MUR AS 19/MUR 19</v>
      </c>
      <c r="O654" s="8" t="str">
        <f>IFERROR(VLOOKUP(A654,FR_HITUNG_MINMAX!A:D,4,0),0)</f>
        <v>BAUDMU</v>
      </c>
      <c r="P654" s="8">
        <f>IFERROR(VLOOKUP(A654,FR_HITUNG_MINMAX!A:G,7,0),1)</f>
        <v>1</v>
      </c>
      <c r="Q654" s="11">
        <f>IFERROR(VLOOKUP(A654,FR_HITUNG_MINMAX!A:J,10,0),1)</f>
        <v>1</v>
      </c>
      <c r="R654" s="8">
        <f>IFERROR(VLOOKUP(A654,FR_HITUNG_MINMAX!A:K,11,0),1)</f>
        <v>1</v>
      </c>
      <c r="S654" s="12">
        <f>IFERROR(VLOOKUP(A654,FR_HITUNG_MINMAX!A:F,6,0),0)</f>
        <v>5000</v>
      </c>
      <c r="T654" s="8">
        <f t="shared" si="425"/>
        <v>1</v>
      </c>
      <c r="U654" s="8">
        <f t="shared" si="400"/>
        <v>0</v>
      </c>
      <c r="V654" s="8">
        <f t="shared" si="401"/>
        <v>0</v>
      </c>
      <c r="W654" s="8">
        <f t="shared" si="426"/>
        <v>0</v>
      </c>
      <c r="X654" s="8">
        <f t="shared" si="427"/>
        <v>0</v>
      </c>
      <c r="Y654" s="16"/>
      <c r="Z654" s="15">
        <f t="shared" si="402"/>
        <v>0</v>
      </c>
      <c r="AA654" s="8">
        <f t="shared" si="428"/>
        <v>0</v>
      </c>
      <c r="AB654" s="16"/>
      <c r="AC654" s="15">
        <f t="shared" si="403"/>
        <v>0</v>
      </c>
      <c r="AD654" s="8">
        <f t="shared" si="404"/>
        <v>0</v>
      </c>
      <c r="AE654" s="16"/>
      <c r="AF654" s="15">
        <f t="shared" si="405"/>
        <v>0</v>
      </c>
      <c r="AG654" s="15">
        <f t="shared" si="429"/>
        <v>0</v>
      </c>
      <c r="AH654" s="16"/>
      <c r="AI654" s="15">
        <f t="shared" si="430"/>
        <v>0</v>
      </c>
      <c r="AJ654" s="8">
        <f t="shared" si="431"/>
        <v>0</v>
      </c>
      <c r="AK654" s="8">
        <f t="shared" si="406"/>
        <v>0</v>
      </c>
      <c r="AL654" s="8">
        <f t="shared" si="407"/>
        <v>0</v>
      </c>
      <c r="AM654" s="8">
        <f t="shared" si="432"/>
        <v>0</v>
      </c>
      <c r="AN654" s="8">
        <f t="shared" si="433"/>
        <v>0</v>
      </c>
      <c r="AO654" s="8">
        <f>IFERROR(VLOOKUP(A654,PERSAMAAN!B:D,3,0),AN654)</f>
        <v>0</v>
      </c>
      <c r="AP654" s="1"/>
      <c r="AQ654" s="8">
        <f t="shared" si="408"/>
        <v>0</v>
      </c>
      <c r="AR654" s="8" t="str">
        <f>IF(AQ654=0,"-",VLOOKUP(A654,FR_HITUNG_MINMAX!A:H,8,0))</f>
        <v>-</v>
      </c>
      <c r="AS654" s="1"/>
      <c r="AT654" s="8" t="str">
        <f t="shared" si="409"/>
        <v>-</v>
      </c>
      <c r="AU654" s="12">
        <f t="shared" si="410"/>
        <v>0</v>
      </c>
      <c r="AV654" s="12">
        <f t="shared" si="411"/>
        <v>0</v>
      </c>
      <c r="AW654" s="8" t="b">
        <f t="shared" si="434"/>
        <v>0</v>
      </c>
      <c r="AX654" s="1"/>
      <c r="AY654" s="8">
        <f t="shared" si="412"/>
        <v>0</v>
      </c>
      <c r="AZ654" s="8" t="str">
        <f>IF(AY654=0,"-",VLOOKUP(A654,FR_HITUNG_MINMAX!A:I,9,0))</f>
        <v>-</v>
      </c>
      <c r="BB654" s="8" t="str">
        <f t="shared" si="413"/>
        <v>-</v>
      </c>
      <c r="BC654" s="12">
        <f t="shared" si="414"/>
        <v>0</v>
      </c>
      <c r="BD654" s="12">
        <f t="shared" si="415"/>
        <v>0</v>
      </c>
      <c r="BE654" s="16"/>
      <c r="BF654" s="8">
        <f>SUMIF('REALISASI ORDER'!C:C,A654,'REALISASI ORDER'!E:E)</f>
        <v>0</v>
      </c>
      <c r="BG654" s="8">
        <f t="shared" si="435"/>
        <v>1</v>
      </c>
      <c r="BH654" s="8">
        <f t="shared" si="416"/>
        <v>0</v>
      </c>
      <c r="BI654" s="8">
        <f t="shared" si="417"/>
        <v>0</v>
      </c>
      <c r="BJ654" s="8">
        <f t="shared" si="436"/>
        <v>0</v>
      </c>
      <c r="BK654" s="33">
        <f t="shared" si="437"/>
        <v>0</v>
      </c>
      <c r="BL654" s="33">
        <f t="shared" si="418"/>
        <v>0</v>
      </c>
      <c r="BM654" s="33">
        <f t="shared" si="419"/>
        <v>0</v>
      </c>
      <c r="BN654" s="33">
        <f t="shared" si="438"/>
        <v>0</v>
      </c>
      <c r="BO654" s="8">
        <f t="shared" si="420"/>
        <v>0</v>
      </c>
      <c r="BP654" s="8">
        <f t="shared" si="421"/>
        <v>0</v>
      </c>
      <c r="BQ654" s="8">
        <f t="shared" si="422"/>
        <v>0</v>
      </c>
      <c r="BR654" s="8">
        <f>IFERROR(ROUNDDOWN(BF654*BN654/(BK654+BL654+BM654+BN),0),0)</f>
        <v>0</v>
      </c>
      <c r="BS654" s="8" t="str">
        <f t="shared" si="423"/>
        <v>MURAS19</v>
      </c>
      <c r="BT654" s="8">
        <f>SUMIF(FR_HITUNG_MINMAX!A:A,ORDER!A654,FR_HITUNG_MINMAX!AS:AS)</f>
        <v>0</v>
      </c>
      <c r="BU654" s="8">
        <f t="shared" si="439"/>
        <v>0</v>
      </c>
      <c r="BV654" s="8" t="str">
        <f t="shared" si="424"/>
        <v>-</v>
      </c>
      <c r="BW654" s="8" t="e">
        <f>VLOOKUP(A654,'STOK PESALAKAN'!A:F,6,0)</f>
        <v>#N/A</v>
      </c>
    </row>
    <row r="655" spans="1:75">
      <c r="A655" s="41" t="s">
        <v>1912</v>
      </c>
      <c r="B655" s="99">
        <f>IFERROR(IFERROR(VLOOKUP(A655,'STOK PACUL'!C:H,6,0),VLOOKUP(A655,'KATEGORI PACUL'!A:C,3,0)),0)</f>
        <v>0</v>
      </c>
      <c r="C655" s="8">
        <f>IFERROR(VLOOKUP(A655,'KATEGORI PACUL'!A:D,4,0),0)</f>
        <v>0</v>
      </c>
      <c r="D655" s="99">
        <f>IFERROR(IFERROR(VLOOKUP(A655,'STOK PESALAKAN'!C:H,6,0),VLOOKUP(A655,'KATEGORI PESALAKAN'!A:C,3,0)),0)</f>
        <v>0</v>
      </c>
      <c r="E655" s="8">
        <f>IFERROR(VLOOKUP(A655,'KATEGORI PESALAKAN'!A:D,4,0),0)</f>
        <v>0</v>
      </c>
      <c r="F655" s="99">
        <f>IFERROR(IFERROR(VLOOKUP(A655,'STOK CIKDITIRO'!C:H,6,0),VLOOKUP(A655,'KATEGORI CIKDITIRO'!A:C,3,0)),0)</f>
        <v>0</v>
      </c>
      <c r="G655" s="8">
        <f>IFERROR(VLOOKUP(A655,'KATEGORI CIKDITIRO'!A:D,4,0),0)</f>
        <v>0</v>
      </c>
      <c r="H655" s="99">
        <f>IFERROR(IFERROR(VLOOKUP(A655,'STOK TRAYEMAN'!C:H,6,0),VLOOKUP(A655,'KATEGORI TRAYEMAN'!A:C,3,0)),0)</f>
        <v>0</v>
      </c>
      <c r="I655" s="8">
        <f>IFERROR(VLOOKUP(A655,'KATEGORI TRAYEMAN'!A:D,4,0),0)</f>
        <v>0</v>
      </c>
      <c r="J655" s="8" t="str">
        <f>IFERROR(VLOOKUP(A655,'NOSTOK PACUL'!A:C,3,0),IFERROR(IF(VLOOKUP(A655,'STOK PACUL'!A:B,2,0)="NOSTOK","E",VLOOKUP(A655,'KATEGORI PACUL'!A:B,2,0)),"E"))</f>
        <v>E</v>
      </c>
      <c r="K655" s="8" t="str">
        <f>IFERROR(VLOOKUP(A655,'NOSTOK PESALAKAN'!A:C,3,0),IFERROR(IF(VLOOKUP(A655,'STOK PESALAKAN'!A:B,2,0)="NOSTOK","E",VLOOKUP(A655,'KATEGORI PESALAKAN'!A:B,2,0)),"E"))</f>
        <v>E</v>
      </c>
      <c r="L655" s="8" t="str">
        <f>IFERROR(VLOOKUP(A655,'NOSTOK CIKDITIRO'!A:C,3,0),IFERROR(IF(VLOOKUP(A655,'STOK CIKDITIRO'!A:B,2,0)="NOSTOK","E",VLOOKUP(A655,'KATEGORI CIKDITIRO'!A:B,2,0)),"E"))</f>
        <v>E</v>
      </c>
      <c r="M655" s="8" t="str">
        <f>IFERROR(VLOOKUP(A655,'NOSTOK TRAYEMAN'!A:C,3,0),IFERROR(IF(VLOOKUP(A655,'STOK TRAYEMAN'!A:B,2,0)="NOSTOK","E",VLOOKUP(A655,'KATEGORI TRAYEMAN'!A:B,2,0)),"E"))</f>
        <v>E</v>
      </c>
      <c r="N655" s="8" t="str">
        <f>IFERROR(VLOOKUP(A655,FR_HITUNG_MINMAX!A:B,2,0),0)</f>
        <v>ORING FUEL PUMP H.PCX IMI</v>
      </c>
      <c r="O655" s="8" t="str">
        <f>IFERROR(VLOOKUP(A655,FR_HITUNG_MINMAX!A:D,4,0),0)</f>
        <v>IMITAS</v>
      </c>
      <c r="P655" s="8">
        <f>IFERROR(VLOOKUP(A655,FR_HITUNG_MINMAX!A:G,7,0),1)</f>
        <v>1</v>
      </c>
      <c r="Q655" s="11">
        <f>IFERROR(VLOOKUP(A655,FR_HITUNG_MINMAX!A:J,10,0),1)</f>
        <v>1</v>
      </c>
      <c r="R655" s="8">
        <f>IFERROR(VLOOKUP(A655,FR_HITUNG_MINMAX!A:K,11,0),1)</f>
        <v>1</v>
      </c>
      <c r="S655" s="12">
        <f>IFERROR(VLOOKUP(A655,FR_HITUNG_MINMAX!A:F,6,0),0)</f>
        <v>15000</v>
      </c>
      <c r="T655" s="8">
        <f t="shared" si="425"/>
        <v>0</v>
      </c>
      <c r="U655" s="8">
        <f t="shared" si="400"/>
        <v>0</v>
      </c>
      <c r="V655" s="8">
        <f t="shared" si="401"/>
        <v>0</v>
      </c>
      <c r="W655" s="8">
        <f t="shared" si="426"/>
        <v>0</v>
      </c>
      <c r="X655" s="8">
        <f t="shared" si="427"/>
        <v>0</v>
      </c>
      <c r="Y655" s="16"/>
      <c r="Z655" s="15">
        <f t="shared" si="402"/>
        <v>0</v>
      </c>
      <c r="AA655" s="8">
        <f t="shared" si="428"/>
        <v>0</v>
      </c>
      <c r="AB655" s="16"/>
      <c r="AC655" s="15">
        <f t="shared" si="403"/>
        <v>0</v>
      </c>
      <c r="AD655" s="8">
        <f t="shared" si="404"/>
        <v>0</v>
      </c>
      <c r="AE655" s="16"/>
      <c r="AF655" s="15">
        <f t="shared" si="405"/>
        <v>0</v>
      </c>
      <c r="AG655" s="15">
        <f t="shared" si="429"/>
        <v>0</v>
      </c>
      <c r="AH655" s="16"/>
      <c r="AI655" s="15">
        <f t="shared" si="430"/>
        <v>0</v>
      </c>
      <c r="AJ655" s="8">
        <f t="shared" si="431"/>
        <v>0</v>
      </c>
      <c r="AK655" s="8">
        <f t="shared" si="406"/>
        <v>0</v>
      </c>
      <c r="AL655" s="8">
        <f t="shared" si="407"/>
        <v>0</v>
      </c>
      <c r="AM655" s="8">
        <f t="shared" si="432"/>
        <v>0</v>
      </c>
      <c r="AN655" s="8">
        <f t="shared" si="433"/>
        <v>0</v>
      </c>
      <c r="AO655" s="8">
        <f>IFERROR(VLOOKUP(A655,PERSAMAAN!B:D,3,0),AN655)</f>
        <v>0</v>
      </c>
      <c r="AP655" s="1"/>
      <c r="AQ655" s="8">
        <f t="shared" si="408"/>
        <v>0</v>
      </c>
      <c r="AR655" s="8" t="str">
        <f>IF(AQ655=0,"-",VLOOKUP(A655,FR_HITUNG_MINMAX!A:H,8,0))</f>
        <v>-</v>
      </c>
      <c r="AS655" s="1"/>
      <c r="AT655" s="8" t="str">
        <f t="shared" si="409"/>
        <v>-</v>
      </c>
      <c r="AU655" s="12">
        <f t="shared" si="410"/>
        <v>0</v>
      </c>
      <c r="AV655" s="12">
        <f t="shared" si="411"/>
        <v>0</v>
      </c>
      <c r="AW655" s="8" t="b">
        <f t="shared" si="434"/>
        <v>0</v>
      </c>
      <c r="AX655" s="1"/>
      <c r="AY655" s="8">
        <f t="shared" si="412"/>
        <v>0</v>
      </c>
      <c r="AZ655" s="8" t="str">
        <f>IF(AY655=0,"-",VLOOKUP(A655,FR_HITUNG_MINMAX!A:I,9,0))</f>
        <v>-</v>
      </c>
      <c r="BB655" s="8" t="str">
        <f t="shared" si="413"/>
        <v>-</v>
      </c>
      <c r="BC655" s="12">
        <f t="shared" si="414"/>
        <v>0</v>
      </c>
      <c r="BD655" s="12">
        <f t="shared" si="415"/>
        <v>0</v>
      </c>
      <c r="BE655" s="16"/>
      <c r="BF655" s="8">
        <f>SUMIF('REALISASI ORDER'!C:C,A655,'REALISASI ORDER'!E:E)</f>
        <v>0</v>
      </c>
      <c r="BG655" s="8">
        <f t="shared" si="435"/>
        <v>0</v>
      </c>
      <c r="BH655" s="8">
        <f t="shared" si="416"/>
        <v>0</v>
      </c>
      <c r="BI655" s="8">
        <f t="shared" si="417"/>
        <v>0</v>
      </c>
      <c r="BJ655" s="8">
        <f t="shared" si="436"/>
        <v>0</v>
      </c>
      <c r="BK655" s="33">
        <f t="shared" si="437"/>
        <v>0</v>
      </c>
      <c r="BL655" s="33">
        <f t="shared" si="418"/>
        <v>0</v>
      </c>
      <c r="BM655" s="33">
        <f t="shared" si="419"/>
        <v>0</v>
      </c>
      <c r="BN655" s="33">
        <f t="shared" si="438"/>
        <v>0</v>
      </c>
      <c r="BO655" s="8">
        <f t="shared" si="420"/>
        <v>0</v>
      </c>
      <c r="BP655" s="8">
        <f t="shared" si="421"/>
        <v>0</v>
      </c>
      <c r="BQ655" s="8">
        <f t="shared" si="422"/>
        <v>0</v>
      </c>
      <c r="BR655" s="8">
        <f>IFERROR(ROUNDDOWN(BF655*BN655/(BK655+BL655+BM655+BN),0),0)</f>
        <v>0</v>
      </c>
      <c r="BS655" s="8" t="str">
        <f t="shared" si="423"/>
        <v>ORGPCX</v>
      </c>
      <c r="BT655" s="8">
        <f>SUMIF(FR_HITUNG_MINMAX!A:A,ORDER!A655,FR_HITUNG_MINMAX!AS:AS)</f>
        <v>0</v>
      </c>
      <c r="BU655" s="8">
        <f t="shared" si="439"/>
        <v>0</v>
      </c>
      <c r="BV655" s="8" t="str">
        <f t="shared" si="424"/>
        <v>-</v>
      </c>
      <c r="BW655" s="8" t="e">
        <f>VLOOKUP(A655,'STOK PESALAKAN'!A:F,6,0)</f>
        <v>#N/A</v>
      </c>
    </row>
    <row r="656" spans="1:75">
      <c r="A656" s="41" t="s">
        <v>1914</v>
      </c>
      <c r="B656" s="99">
        <f>IFERROR(IFERROR(VLOOKUP(A656,'STOK PACUL'!C:H,6,0),VLOOKUP(A656,'KATEGORI PACUL'!A:C,3,0)),0)</f>
        <v>0</v>
      </c>
      <c r="C656" s="8">
        <f>IFERROR(VLOOKUP(A656,'KATEGORI PACUL'!A:D,4,0),0)</f>
        <v>1</v>
      </c>
      <c r="D656" s="99">
        <f>IFERROR(IFERROR(VLOOKUP(A656,'STOK PESALAKAN'!C:H,6,0),VLOOKUP(A656,'KATEGORI PESALAKAN'!A:C,3,0)),0)</f>
        <v>0</v>
      </c>
      <c r="E656" s="8">
        <f>IFERROR(VLOOKUP(A656,'KATEGORI PESALAKAN'!A:D,4,0),0)</f>
        <v>0</v>
      </c>
      <c r="F656" s="99">
        <f>IFERROR(IFERROR(VLOOKUP(A656,'STOK CIKDITIRO'!C:H,6,0),VLOOKUP(A656,'KATEGORI CIKDITIRO'!A:C,3,0)),0)</f>
        <v>0</v>
      </c>
      <c r="G656" s="8">
        <f>IFERROR(VLOOKUP(A656,'KATEGORI CIKDITIRO'!A:D,4,0),0)</f>
        <v>0</v>
      </c>
      <c r="H656" s="99">
        <f>IFERROR(IFERROR(VLOOKUP(A656,'STOK TRAYEMAN'!C:H,6,0),VLOOKUP(A656,'KATEGORI TRAYEMAN'!A:C,3,0)),0)</f>
        <v>0</v>
      </c>
      <c r="I656" s="8">
        <f>IFERROR(VLOOKUP(A656,'KATEGORI TRAYEMAN'!A:D,4,0),0)</f>
        <v>0</v>
      </c>
      <c r="J656" s="8" t="str">
        <f>IFERROR(VLOOKUP(A656,'NOSTOK PACUL'!A:C,3,0),IFERROR(IF(VLOOKUP(A656,'STOK PACUL'!A:B,2,0)="NOSTOK","E",VLOOKUP(A656,'KATEGORI PACUL'!A:B,2,0)),"E"))</f>
        <v>D</v>
      </c>
      <c r="K656" s="8" t="str">
        <f>IFERROR(VLOOKUP(A656,'NOSTOK PESALAKAN'!A:C,3,0),IFERROR(IF(VLOOKUP(A656,'STOK PESALAKAN'!A:B,2,0)="NOSTOK","E",VLOOKUP(A656,'KATEGORI PESALAKAN'!A:B,2,0)),"E"))</f>
        <v>E</v>
      </c>
      <c r="L656" s="8" t="str">
        <f>IFERROR(VLOOKUP(A656,'NOSTOK CIKDITIRO'!A:C,3,0),IFERROR(IF(VLOOKUP(A656,'STOK CIKDITIRO'!A:B,2,0)="NOSTOK","E",VLOOKUP(A656,'KATEGORI CIKDITIRO'!A:B,2,0)),"E"))</f>
        <v>E</v>
      </c>
      <c r="M656" s="8" t="str">
        <f>IFERROR(VLOOKUP(A656,'NOSTOK TRAYEMAN'!A:C,3,0),IFERROR(IF(VLOOKUP(A656,'STOK TRAYEMAN'!A:B,2,0)="NOSTOK","E",VLOOKUP(A656,'KATEGORI TRAYEMAN'!A:B,2,0)),"E"))</f>
        <v>E</v>
      </c>
      <c r="N656" s="8" t="str">
        <f>IFERROR(VLOOKUP(A656,FR_HITUNG_MINMAX!A:B,2,0),0)</f>
        <v>PAKET KORTER K44 OS 50</v>
      </c>
      <c r="O656" s="8" t="str">
        <f>IFERROR(VLOOKUP(A656,FR_HITUNG_MINMAX!A:D,4,0),0)</f>
        <v>ORISIN</v>
      </c>
      <c r="P656" s="8">
        <f>IFERROR(VLOOKUP(A656,FR_HITUNG_MINMAX!A:G,7,0),1)</f>
        <v>1</v>
      </c>
      <c r="Q656" s="11">
        <f>IFERROR(VLOOKUP(A656,FR_HITUNG_MINMAX!A:J,10,0),1)</f>
        <v>1</v>
      </c>
      <c r="R656" s="8">
        <f>IFERROR(VLOOKUP(A656,FR_HITUNG_MINMAX!A:K,11,0),1)</f>
        <v>1</v>
      </c>
      <c r="S656" s="12">
        <f>IFERROR(VLOOKUP(A656,FR_HITUNG_MINMAX!A:F,6,0),0)</f>
        <v>135000</v>
      </c>
      <c r="T656" s="8">
        <f t="shared" si="425"/>
        <v>-1</v>
      </c>
      <c r="U656" s="8">
        <f t="shared" si="400"/>
        <v>0</v>
      </c>
      <c r="V656" s="8">
        <f t="shared" si="401"/>
        <v>0</v>
      </c>
      <c r="W656" s="8">
        <f t="shared" si="426"/>
        <v>0</v>
      </c>
      <c r="X656" s="8">
        <f t="shared" si="427"/>
        <v>0</v>
      </c>
      <c r="Y656" s="16"/>
      <c r="Z656" s="15">
        <f t="shared" si="402"/>
        <v>0</v>
      </c>
      <c r="AA656" s="8">
        <f t="shared" si="428"/>
        <v>0</v>
      </c>
      <c r="AB656" s="16"/>
      <c r="AC656" s="15">
        <f t="shared" si="403"/>
        <v>0</v>
      </c>
      <c r="AD656" s="8">
        <f t="shared" si="404"/>
        <v>0</v>
      </c>
      <c r="AE656" s="16"/>
      <c r="AF656" s="15">
        <f t="shared" si="405"/>
        <v>0</v>
      </c>
      <c r="AG656" s="15">
        <f t="shared" si="429"/>
        <v>0</v>
      </c>
      <c r="AH656" s="16"/>
      <c r="AI656" s="15">
        <f t="shared" si="430"/>
        <v>0</v>
      </c>
      <c r="AJ656" s="8">
        <f t="shared" si="431"/>
        <v>1</v>
      </c>
      <c r="AK656" s="8">
        <f t="shared" si="406"/>
        <v>0</v>
      </c>
      <c r="AL656" s="8">
        <f t="shared" si="407"/>
        <v>0</v>
      </c>
      <c r="AM656" s="8">
        <f t="shared" si="432"/>
        <v>0</v>
      </c>
      <c r="AN656" s="8">
        <f t="shared" si="433"/>
        <v>1</v>
      </c>
      <c r="AO656" s="8">
        <f>IFERROR(VLOOKUP(A656,PERSAMAAN!B:D,3,0),AN656)</f>
        <v>1</v>
      </c>
      <c r="AP656" s="1">
        <v>0</v>
      </c>
      <c r="AQ656" s="8">
        <f t="shared" si="408"/>
        <v>0</v>
      </c>
      <c r="AR656" s="8" t="str">
        <f>IF(AQ656=0,"-",VLOOKUP(A656,FR_HITUNG_MINMAX!A:H,8,0))</f>
        <v>-</v>
      </c>
      <c r="AS656" s="1"/>
      <c r="AT656" s="8" t="str">
        <f t="shared" si="409"/>
        <v>-</v>
      </c>
      <c r="AU656" s="12">
        <f t="shared" si="410"/>
        <v>0</v>
      </c>
      <c r="AV656" s="12">
        <f t="shared" si="411"/>
        <v>0</v>
      </c>
      <c r="AW656" s="8">
        <f t="shared" si="434"/>
        <v>1</v>
      </c>
      <c r="AX656" s="1"/>
      <c r="AY656" s="8">
        <f t="shared" si="412"/>
        <v>1</v>
      </c>
      <c r="AZ656" s="8" t="str">
        <f>IF(AY656=0,"-",VLOOKUP(A656,FR_HITUNG_MINMAX!A:I,9,0))</f>
        <v/>
      </c>
      <c r="BB656" s="8" t="str">
        <f t="shared" si="413"/>
        <v/>
      </c>
      <c r="BC656" s="12">
        <f t="shared" si="414"/>
        <v>135000</v>
      </c>
      <c r="BD656" s="12">
        <f t="shared" si="415"/>
        <v>21965380</v>
      </c>
      <c r="BE656" s="16"/>
      <c r="BF656" s="8">
        <f>SUMIF('REALISASI ORDER'!C:C,A656,'REALISASI ORDER'!E:E)</f>
        <v>0</v>
      </c>
      <c r="BG656" s="8">
        <f t="shared" si="435"/>
        <v>0</v>
      </c>
      <c r="BH656" s="8">
        <f t="shared" si="416"/>
        <v>0</v>
      </c>
      <c r="BI656" s="8">
        <f t="shared" si="417"/>
        <v>0</v>
      </c>
      <c r="BJ656" s="8">
        <f t="shared" si="436"/>
        <v>0</v>
      </c>
      <c r="BK656" s="33">
        <f t="shared" si="437"/>
        <v>0</v>
      </c>
      <c r="BL656" s="33">
        <f t="shared" si="418"/>
        <v>0</v>
      </c>
      <c r="BM656" s="33">
        <f t="shared" si="419"/>
        <v>0</v>
      </c>
      <c r="BN656" s="33">
        <f t="shared" si="438"/>
        <v>0</v>
      </c>
      <c r="BO656" s="8">
        <f t="shared" si="420"/>
        <v>0</v>
      </c>
      <c r="BP656" s="8">
        <f t="shared" si="421"/>
        <v>0</v>
      </c>
      <c r="BQ656" s="8">
        <f t="shared" si="422"/>
        <v>0</v>
      </c>
      <c r="BR656" s="8">
        <f>IFERROR(ROUNDDOWN(BF656*BN656/(BK656+BL656+BM656+BN),0),0)</f>
        <v>0</v>
      </c>
      <c r="BS656" s="8" t="str">
        <f t="shared" si="423"/>
        <v>PK4450</v>
      </c>
      <c r="BT656" s="8">
        <f>SUMIF(FR_HITUNG_MINMAX!A:A,ORDER!A656,FR_HITUNG_MINMAX!AS:AS)</f>
        <v>1</v>
      </c>
      <c r="BU656" s="8">
        <f t="shared" si="439"/>
        <v>0</v>
      </c>
      <c r="BV656" s="8" t="str">
        <f t="shared" si="424"/>
        <v>-</v>
      </c>
      <c r="BW656" s="8" t="str">
        <f>VLOOKUP(A656,'STOK PESALAKAN'!A:F,6,0)</f>
        <v/>
      </c>
    </row>
    <row r="657" spans="1:75">
      <c r="A657" s="41" t="s">
        <v>1916</v>
      </c>
      <c r="B657" s="99">
        <f>IFERROR(IFERROR(VLOOKUP(A657,'STOK PACUL'!C:H,6,0),VLOOKUP(A657,'KATEGORI PACUL'!A:C,3,0)),0)</f>
        <v>0</v>
      </c>
      <c r="C657" s="8">
        <f>IFERROR(VLOOKUP(A657,'KATEGORI PACUL'!A:D,4,0),0)</f>
        <v>0</v>
      </c>
      <c r="D657" s="99">
        <f>IFERROR(IFERROR(VLOOKUP(A657,'STOK PESALAKAN'!C:H,6,0),VLOOKUP(A657,'KATEGORI PESALAKAN'!A:C,3,0)),0)</f>
        <v>0</v>
      </c>
      <c r="E657" s="8">
        <f>IFERROR(VLOOKUP(A657,'KATEGORI PESALAKAN'!A:D,4,0),0)</f>
        <v>0</v>
      </c>
      <c r="F657" s="99">
        <f>IFERROR(IFERROR(VLOOKUP(A657,'STOK CIKDITIRO'!C:H,6,0),VLOOKUP(A657,'KATEGORI CIKDITIRO'!A:C,3,0)),0)</f>
        <v>0</v>
      </c>
      <c r="G657" s="8">
        <f>IFERROR(VLOOKUP(A657,'KATEGORI CIKDITIRO'!A:D,4,0),0)</f>
        <v>0</v>
      </c>
      <c r="H657" s="99">
        <f>IFERROR(IFERROR(VLOOKUP(A657,'STOK TRAYEMAN'!C:H,6,0),VLOOKUP(A657,'KATEGORI TRAYEMAN'!A:C,3,0)),0)</f>
        <v>0</v>
      </c>
      <c r="I657" s="8">
        <f>IFERROR(VLOOKUP(A657,'KATEGORI TRAYEMAN'!A:D,4,0),0)</f>
        <v>0</v>
      </c>
      <c r="J657" s="8" t="str">
        <f>IFERROR(VLOOKUP(A657,'NOSTOK PACUL'!A:C,3,0),IFERROR(IF(VLOOKUP(A657,'STOK PACUL'!A:B,2,0)="NOSTOK","E",VLOOKUP(A657,'KATEGORI PACUL'!A:B,2,0)),"E"))</f>
        <v>E</v>
      </c>
      <c r="K657" s="8" t="str">
        <f>IFERROR(VLOOKUP(A657,'NOSTOK PESALAKAN'!A:C,3,0),IFERROR(IF(VLOOKUP(A657,'STOK PESALAKAN'!A:B,2,0)="NOSTOK","E",VLOOKUP(A657,'KATEGORI PESALAKAN'!A:B,2,0)),"E"))</f>
        <v>E</v>
      </c>
      <c r="L657" s="8" t="str">
        <f>IFERROR(VLOOKUP(A657,'NOSTOK CIKDITIRO'!A:C,3,0),IFERROR(IF(VLOOKUP(A657,'STOK CIKDITIRO'!A:B,2,0)="NOSTOK","E",VLOOKUP(A657,'KATEGORI CIKDITIRO'!A:B,2,0)),"E"))</f>
        <v>E</v>
      </c>
      <c r="M657" s="8" t="str">
        <f>IFERROR(VLOOKUP(A657,'NOSTOK TRAYEMAN'!A:C,3,0),IFERROR(IF(VLOOKUP(A657,'STOK TRAYEMAN'!A:B,2,0)="NOSTOK","E",VLOOKUP(A657,'KATEGORI TRAYEMAN'!A:B,2,0)),"E"))</f>
        <v>E</v>
      </c>
      <c r="N657" s="8" t="str">
        <f>IFERROR(VLOOKUP(A657,FR_HITUNG_MINMAX!A:B,2,0),0)</f>
        <v>PERPAK KOPLING ALFA FUBORU</v>
      </c>
      <c r="O657" s="8" t="str">
        <f>IFERROR(VLOOKUP(A657,FR_HITUNG_MINMAX!A:D,4,0),0)</f>
        <v>IMITAS</v>
      </c>
      <c r="P657" s="8">
        <f>IFERROR(VLOOKUP(A657,FR_HITUNG_MINMAX!A:G,7,0),1)</f>
        <v>1</v>
      </c>
      <c r="Q657" s="11">
        <f>IFERROR(VLOOKUP(A657,FR_HITUNG_MINMAX!A:J,10,0),1)</f>
        <v>1</v>
      </c>
      <c r="R657" s="8">
        <f>IFERROR(VLOOKUP(A657,FR_HITUNG_MINMAX!A:K,11,0),1)</f>
        <v>1</v>
      </c>
      <c r="S657" s="12">
        <f>IFERROR(VLOOKUP(A657,FR_HITUNG_MINMAX!A:F,6,0),0)</f>
        <v>9500</v>
      </c>
      <c r="T657" s="8">
        <f t="shared" si="425"/>
        <v>0</v>
      </c>
      <c r="U657" s="8">
        <f t="shared" si="400"/>
        <v>0</v>
      </c>
      <c r="V657" s="8">
        <f t="shared" si="401"/>
        <v>0</v>
      </c>
      <c r="W657" s="8">
        <f t="shared" si="426"/>
        <v>0</v>
      </c>
      <c r="X657" s="8">
        <f t="shared" si="427"/>
        <v>0</v>
      </c>
      <c r="Y657" s="16"/>
      <c r="Z657" s="15">
        <f t="shared" si="402"/>
        <v>0</v>
      </c>
      <c r="AA657" s="8">
        <f t="shared" si="428"/>
        <v>0</v>
      </c>
      <c r="AB657" s="16"/>
      <c r="AC657" s="15">
        <f t="shared" si="403"/>
        <v>0</v>
      </c>
      <c r="AD657" s="8">
        <f t="shared" si="404"/>
        <v>0</v>
      </c>
      <c r="AE657" s="16"/>
      <c r="AF657" s="15">
        <f t="shared" si="405"/>
        <v>0</v>
      </c>
      <c r="AG657" s="15">
        <f t="shared" si="429"/>
        <v>0</v>
      </c>
      <c r="AH657" s="16"/>
      <c r="AI657" s="15">
        <f t="shared" si="430"/>
        <v>0</v>
      </c>
      <c r="AJ657" s="8">
        <f t="shared" si="431"/>
        <v>0</v>
      </c>
      <c r="AK657" s="8">
        <f t="shared" si="406"/>
        <v>0</v>
      </c>
      <c r="AL657" s="8">
        <f t="shared" si="407"/>
        <v>0</v>
      </c>
      <c r="AM657" s="8">
        <f t="shared" si="432"/>
        <v>0</v>
      </c>
      <c r="AN657" s="8">
        <f t="shared" si="433"/>
        <v>0</v>
      </c>
      <c r="AO657" s="8">
        <f>IFERROR(VLOOKUP(A657,PERSAMAAN!B:D,3,0),AN657)</f>
        <v>0</v>
      </c>
      <c r="AP657" s="1"/>
      <c r="AQ657" s="8">
        <f t="shared" si="408"/>
        <v>0</v>
      </c>
      <c r="AR657" s="8" t="str">
        <f>IF(AQ657=0,"-",VLOOKUP(A657,FR_HITUNG_MINMAX!A:H,8,0))</f>
        <v>-</v>
      </c>
      <c r="AS657" s="1"/>
      <c r="AT657" s="8" t="str">
        <f t="shared" si="409"/>
        <v>-</v>
      </c>
      <c r="AU657" s="12">
        <f t="shared" si="410"/>
        <v>0</v>
      </c>
      <c r="AV657" s="12">
        <f t="shared" si="411"/>
        <v>0</v>
      </c>
      <c r="AW657" s="8" t="b">
        <f t="shared" si="434"/>
        <v>0</v>
      </c>
      <c r="AX657" s="1"/>
      <c r="AY657" s="8">
        <f t="shared" si="412"/>
        <v>0</v>
      </c>
      <c r="AZ657" s="8" t="str">
        <f>IF(AY657=0,"-",VLOOKUP(A657,FR_HITUNG_MINMAX!A:I,9,0))</f>
        <v>-</v>
      </c>
      <c r="BB657" s="8" t="str">
        <f t="shared" si="413"/>
        <v>-</v>
      </c>
      <c r="BC657" s="12">
        <f t="shared" si="414"/>
        <v>0</v>
      </c>
      <c r="BD657" s="12">
        <f t="shared" si="415"/>
        <v>0</v>
      </c>
      <c r="BE657" s="16"/>
      <c r="BF657" s="8">
        <f>SUMIF('REALISASI ORDER'!C:C,A657,'REALISASI ORDER'!E:E)</f>
        <v>0</v>
      </c>
      <c r="BG657" s="8">
        <f t="shared" si="435"/>
        <v>0</v>
      </c>
      <c r="BH657" s="8">
        <f t="shared" si="416"/>
        <v>0</v>
      </c>
      <c r="BI657" s="8">
        <f t="shared" si="417"/>
        <v>0</v>
      </c>
      <c r="BJ657" s="8">
        <f t="shared" si="436"/>
        <v>0</v>
      </c>
      <c r="BK657" s="33">
        <f t="shared" si="437"/>
        <v>0</v>
      </c>
      <c r="BL657" s="33">
        <f t="shared" si="418"/>
        <v>0</v>
      </c>
      <c r="BM657" s="33">
        <f t="shared" si="419"/>
        <v>0</v>
      </c>
      <c r="BN657" s="33">
        <f t="shared" si="438"/>
        <v>0</v>
      </c>
      <c r="BO657" s="8">
        <f t="shared" si="420"/>
        <v>0</v>
      </c>
      <c r="BP657" s="8">
        <f t="shared" si="421"/>
        <v>0</v>
      </c>
      <c r="BQ657" s="8">
        <f t="shared" si="422"/>
        <v>0</v>
      </c>
      <c r="BR657" s="8">
        <f>IFERROR(ROUNDDOWN(BF657*BN657/(BK657+BL657+BM657+BN),0),0)</f>
        <v>0</v>
      </c>
      <c r="BS657" s="8" t="str">
        <f t="shared" si="423"/>
        <v>PKAFBR</v>
      </c>
      <c r="BT657" s="8">
        <f>SUMIF(FR_HITUNG_MINMAX!A:A,ORDER!A657,FR_HITUNG_MINMAX!AS:AS)</f>
        <v>0</v>
      </c>
      <c r="BU657" s="8">
        <f t="shared" si="439"/>
        <v>0</v>
      </c>
      <c r="BV657" s="8" t="str">
        <f t="shared" si="424"/>
        <v>-</v>
      </c>
      <c r="BW657" s="8" t="str">
        <f>VLOOKUP(A657,'STOK PESALAKAN'!A:F,6,0)</f>
        <v/>
      </c>
    </row>
    <row r="658" spans="1:75">
      <c r="A658" s="41" t="s">
        <v>1920</v>
      </c>
      <c r="B658" s="99">
        <f>IFERROR(IFERROR(VLOOKUP(A658,'STOK PACUL'!C:H,6,0),VLOOKUP(A658,'KATEGORI PACUL'!A:C,3,0)),0)</f>
        <v>0</v>
      </c>
      <c r="C658" s="8">
        <f>IFERROR(VLOOKUP(A658,'KATEGORI PACUL'!A:D,4,0),0)</f>
        <v>0</v>
      </c>
      <c r="D658" s="99">
        <f>IFERROR(IFERROR(VLOOKUP(A658,'STOK PESALAKAN'!C:H,6,0),VLOOKUP(A658,'KATEGORI PESALAKAN'!A:C,3,0)),0)</f>
        <v>0</v>
      </c>
      <c r="E658" s="8">
        <f>IFERROR(VLOOKUP(A658,'KATEGORI PESALAKAN'!A:D,4,0),0)</f>
        <v>0</v>
      </c>
      <c r="F658" s="99">
        <f>IFERROR(IFERROR(VLOOKUP(A658,'STOK CIKDITIRO'!C:H,6,0),VLOOKUP(A658,'KATEGORI CIKDITIRO'!A:C,3,0)),0)</f>
        <v>0</v>
      </c>
      <c r="G658" s="8">
        <f>IFERROR(VLOOKUP(A658,'KATEGORI CIKDITIRO'!A:D,4,0),0)</f>
        <v>0</v>
      </c>
      <c r="H658" s="99">
        <f>IFERROR(IFERROR(VLOOKUP(A658,'STOK TRAYEMAN'!C:H,6,0),VLOOKUP(A658,'KATEGORI TRAYEMAN'!A:C,3,0)),0)</f>
        <v>0</v>
      </c>
      <c r="I658" s="8">
        <f>IFERROR(VLOOKUP(A658,'KATEGORI TRAYEMAN'!A:D,4,0),0)</f>
        <v>0</v>
      </c>
      <c r="J658" s="8" t="str">
        <f>IFERROR(VLOOKUP(A658,'NOSTOK PACUL'!A:C,3,0),IFERROR(IF(VLOOKUP(A658,'STOK PACUL'!A:B,2,0)="NOSTOK","E",VLOOKUP(A658,'KATEGORI PACUL'!A:B,2,0)),"E"))</f>
        <v>E</v>
      </c>
      <c r="K658" s="8" t="str">
        <f>IFERROR(VLOOKUP(A658,'NOSTOK PESALAKAN'!A:C,3,0),IFERROR(IF(VLOOKUP(A658,'STOK PESALAKAN'!A:B,2,0)="NOSTOK","E",VLOOKUP(A658,'KATEGORI PESALAKAN'!A:B,2,0)),"E"))</f>
        <v>E</v>
      </c>
      <c r="L658" s="8" t="str">
        <f>IFERROR(VLOOKUP(A658,'NOSTOK CIKDITIRO'!A:C,3,0),IFERROR(IF(VLOOKUP(A658,'STOK CIKDITIRO'!A:B,2,0)="NOSTOK","E",VLOOKUP(A658,'KATEGORI CIKDITIRO'!A:B,2,0)),"E"))</f>
        <v>E</v>
      </c>
      <c r="M658" s="8" t="str">
        <f>IFERROR(VLOOKUP(A658,'NOSTOK TRAYEMAN'!A:C,3,0),IFERROR(IF(VLOOKUP(A658,'STOK TRAYEMAN'!A:B,2,0)="NOSTOK","E",VLOOKUP(A658,'KATEGORI TRAYEMAN'!A:B,2,0)),"E"))</f>
        <v>E</v>
      </c>
      <c r="N658" s="8" t="str">
        <f>IFERROR(VLOOKUP(A658,FR_HITUNG_MINMAX!A:B,2,0),0)</f>
        <v>PER KETENG IMI</v>
      </c>
      <c r="O658" s="8" t="str">
        <f>IFERROR(VLOOKUP(A658,FR_HITUNG_MINMAX!A:D,4,0),0)</f>
        <v>IMITAS</v>
      </c>
      <c r="P658" s="8">
        <f>IFERROR(VLOOKUP(A658,FR_HITUNG_MINMAX!A:G,7,0),1)</f>
        <v>1</v>
      </c>
      <c r="Q658" s="11">
        <f>IFERROR(VLOOKUP(A658,FR_HITUNG_MINMAX!A:J,10,0),1)</f>
        <v>1</v>
      </c>
      <c r="R658" s="8">
        <f>IFERROR(VLOOKUP(A658,FR_HITUNG_MINMAX!A:K,11,0),1)</f>
        <v>1</v>
      </c>
      <c r="S658" s="12">
        <f>IFERROR(VLOOKUP(A658,FR_HITUNG_MINMAX!A:F,6,0),0)</f>
        <v>7000</v>
      </c>
      <c r="T658" s="8">
        <f t="shared" si="425"/>
        <v>0</v>
      </c>
      <c r="U658" s="8">
        <f t="shared" si="400"/>
        <v>0</v>
      </c>
      <c r="V658" s="8">
        <f t="shared" si="401"/>
        <v>0</v>
      </c>
      <c r="W658" s="8">
        <f t="shared" si="426"/>
        <v>0</v>
      </c>
      <c r="X658" s="8">
        <f t="shared" si="427"/>
        <v>0</v>
      </c>
      <c r="Y658" s="16"/>
      <c r="Z658" s="15">
        <f t="shared" si="402"/>
        <v>0</v>
      </c>
      <c r="AA658" s="8">
        <f t="shared" si="428"/>
        <v>0</v>
      </c>
      <c r="AB658" s="16"/>
      <c r="AC658" s="15">
        <f t="shared" si="403"/>
        <v>0</v>
      </c>
      <c r="AD658" s="8">
        <f t="shared" si="404"/>
        <v>0</v>
      </c>
      <c r="AE658" s="16"/>
      <c r="AF658" s="15">
        <f t="shared" si="405"/>
        <v>0</v>
      </c>
      <c r="AG658" s="15">
        <f t="shared" si="429"/>
        <v>0</v>
      </c>
      <c r="AH658" s="16"/>
      <c r="AI658" s="15">
        <f t="shared" si="430"/>
        <v>0</v>
      </c>
      <c r="AJ658" s="8">
        <f t="shared" si="431"/>
        <v>0</v>
      </c>
      <c r="AK658" s="8">
        <f t="shared" si="406"/>
        <v>0</v>
      </c>
      <c r="AL658" s="8">
        <f t="shared" si="407"/>
        <v>0</v>
      </c>
      <c r="AM658" s="8">
        <f t="shared" si="432"/>
        <v>0</v>
      </c>
      <c r="AN658" s="8">
        <f t="shared" si="433"/>
        <v>0</v>
      </c>
      <c r="AO658" s="8">
        <f>IFERROR(VLOOKUP(A658,PERSAMAAN!B:D,3,0),AN658)</f>
        <v>0</v>
      </c>
      <c r="AP658" s="1"/>
      <c r="AQ658" s="8">
        <f t="shared" si="408"/>
        <v>0</v>
      </c>
      <c r="AR658" s="8" t="str">
        <f>IF(AQ658=0,"-",VLOOKUP(A658,FR_HITUNG_MINMAX!A:H,8,0))</f>
        <v>-</v>
      </c>
      <c r="AS658" s="1"/>
      <c r="AT658" s="8" t="str">
        <f t="shared" si="409"/>
        <v>-</v>
      </c>
      <c r="AU658" s="12">
        <f t="shared" si="410"/>
        <v>0</v>
      </c>
      <c r="AV658" s="12">
        <f t="shared" si="411"/>
        <v>0</v>
      </c>
      <c r="AW658" s="8" t="b">
        <f t="shared" si="434"/>
        <v>0</v>
      </c>
      <c r="AX658" s="1"/>
      <c r="AY658" s="8">
        <f t="shared" si="412"/>
        <v>0</v>
      </c>
      <c r="AZ658" s="8" t="str">
        <f>IF(AY658=0,"-",VLOOKUP(A658,FR_HITUNG_MINMAX!A:I,9,0))</f>
        <v>-</v>
      </c>
      <c r="BB658" s="8" t="str">
        <f t="shared" si="413"/>
        <v>-</v>
      </c>
      <c r="BC658" s="12">
        <f t="shared" si="414"/>
        <v>0</v>
      </c>
      <c r="BD658" s="12">
        <f t="shared" si="415"/>
        <v>0</v>
      </c>
      <c r="BE658" s="16"/>
      <c r="BF658" s="8">
        <f>SUMIF('REALISASI ORDER'!C:C,A658,'REALISASI ORDER'!E:E)</f>
        <v>0</v>
      </c>
      <c r="BG658" s="8">
        <f t="shared" si="435"/>
        <v>0</v>
      </c>
      <c r="BH658" s="8">
        <f t="shared" si="416"/>
        <v>0</v>
      </c>
      <c r="BI658" s="8">
        <f t="shared" si="417"/>
        <v>0</v>
      </c>
      <c r="BJ658" s="8">
        <f t="shared" si="436"/>
        <v>0</v>
      </c>
      <c r="BK658" s="33">
        <f t="shared" si="437"/>
        <v>0</v>
      </c>
      <c r="BL658" s="33">
        <f t="shared" si="418"/>
        <v>0</v>
      </c>
      <c r="BM658" s="33">
        <f t="shared" si="419"/>
        <v>0</v>
      </c>
      <c r="BN658" s="33">
        <f t="shared" si="438"/>
        <v>0</v>
      </c>
      <c r="BO658" s="8">
        <f t="shared" si="420"/>
        <v>0</v>
      </c>
      <c r="BP658" s="8">
        <f t="shared" si="421"/>
        <v>0</v>
      </c>
      <c r="BQ658" s="8">
        <f t="shared" si="422"/>
        <v>0</v>
      </c>
      <c r="BR658" s="8">
        <f>IFERROR(ROUNDDOWN(BF658*BN658/(BK658+BL658+BM658+BN),0),0)</f>
        <v>0</v>
      </c>
      <c r="BS658" s="8" t="str">
        <f t="shared" si="423"/>
        <v>PRKTNG</v>
      </c>
      <c r="BT658" s="8">
        <f>SUMIF(FR_HITUNG_MINMAX!A:A,ORDER!A658,FR_HITUNG_MINMAX!AS:AS)</f>
        <v>0</v>
      </c>
      <c r="BU658" s="8">
        <f t="shared" si="439"/>
        <v>0</v>
      </c>
      <c r="BV658" s="8" t="str">
        <f t="shared" si="424"/>
        <v>-</v>
      </c>
      <c r="BW658" s="8" t="str">
        <f>VLOOKUP(A658,'STOK PESALAKAN'!A:F,6,0)</f>
        <v/>
      </c>
    </row>
    <row r="659" spans="1:75">
      <c r="A659" s="41" t="s">
        <v>1926</v>
      </c>
      <c r="B659" s="99">
        <f>IFERROR(IFERROR(VLOOKUP(A659,'STOK PACUL'!C:H,6,0),VLOOKUP(A659,'KATEGORI PACUL'!A:C,3,0)),0)</f>
        <v>0</v>
      </c>
      <c r="C659" s="8">
        <f>IFERROR(VLOOKUP(A659,'KATEGORI PACUL'!A:D,4,0),0)</f>
        <v>2</v>
      </c>
      <c r="D659" s="99">
        <f>IFERROR(IFERROR(VLOOKUP(A659,'STOK PESALAKAN'!C:H,6,0),VLOOKUP(A659,'KATEGORI PESALAKAN'!A:C,3,0)),0)</f>
        <v>0</v>
      </c>
      <c r="E659" s="8">
        <f>IFERROR(VLOOKUP(A659,'KATEGORI PESALAKAN'!A:D,4,0),0)</f>
        <v>0</v>
      </c>
      <c r="F659" s="99">
        <f>IFERROR(IFERROR(VLOOKUP(A659,'STOK CIKDITIRO'!C:H,6,0),VLOOKUP(A659,'KATEGORI CIKDITIRO'!A:C,3,0)),0)</f>
        <v>0</v>
      </c>
      <c r="G659" s="8">
        <f>IFERROR(VLOOKUP(A659,'KATEGORI CIKDITIRO'!A:D,4,0),0)</f>
        <v>0</v>
      </c>
      <c r="H659" s="99">
        <f>IFERROR(IFERROR(VLOOKUP(A659,'STOK TRAYEMAN'!C:H,6,0),VLOOKUP(A659,'KATEGORI TRAYEMAN'!A:C,3,0)),0)</f>
        <v>0</v>
      </c>
      <c r="I659" s="8">
        <f>IFERROR(VLOOKUP(A659,'KATEGORI TRAYEMAN'!A:D,4,0),0)</f>
        <v>0</v>
      </c>
      <c r="J659" s="8" t="str">
        <f>IFERROR(VLOOKUP(A659,'NOSTOK PACUL'!A:C,3,0),IFERROR(IF(VLOOKUP(A659,'STOK PACUL'!A:B,2,0)="NOSTOK","E",VLOOKUP(A659,'KATEGORI PACUL'!A:B,2,0)),"E"))</f>
        <v>D</v>
      </c>
      <c r="K659" s="8" t="str">
        <f>IFERROR(VLOOKUP(A659,'NOSTOK PESALAKAN'!A:C,3,0),IFERROR(IF(VLOOKUP(A659,'STOK PESALAKAN'!A:B,2,0)="NOSTOK","E",VLOOKUP(A659,'KATEGORI PESALAKAN'!A:B,2,0)),"E"))</f>
        <v>E</v>
      </c>
      <c r="L659" s="8" t="str">
        <f>IFERROR(VLOOKUP(A659,'NOSTOK CIKDITIRO'!A:C,3,0),IFERROR(IF(VLOOKUP(A659,'STOK CIKDITIRO'!A:B,2,0)="NOSTOK","E",VLOOKUP(A659,'KATEGORI CIKDITIRO'!A:B,2,0)),"E"))</f>
        <v>E</v>
      </c>
      <c r="M659" s="8" t="str">
        <f>IFERROR(VLOOKUP(A659,'NOSTOK TRAYEMAN'!A:C,3,0),IFERROR(IF(VLOOKUP(A659,'STOK TRAYEMAN'!A:B,2,0)="NOSTOK","E",VLOOKUP(A659,'KATEGORI TRAYEMAN'!A:B,2,0)),"E"))</f>
        <v>E</v>
      </c>
      <c r="N659" s="8" t="str">
        <f>IFERROR(VLOOKUP(A659,FR_HITUNG_MINMAX!A:B,2,0),0)</f>
        <v>SAKLAR SEN BEAT IMI</v>
      </c>
      <c r="O659" s="8" t="str">
        <f>IFERROR(VLOOKUP(A659,FR_HITUNG_MINMAX!A:D,4,0),0)</f>
        <v>IMITAS</v>
      </c>
      <c r="P659" s="8">
        <f>IFERROR(VLOOKUP(A659,FR_HITUNG_MINMAX!A:G,7,0),1)</f>
        <v>1</v>
      </c>
      <c r="Q659" s="11">
        <f>IFERROR(VLOOKUP(A659,FR_HITUNG_MINMAX!A:J,10,0),1)</f>
        <v>1</v>
      </c>
      <c r="R659" s="8">
        <f>IFERROR(VLOOKUP(A659,FR_HITUNG_MINMAX!A:K,11,0),1)</f>
        <v>1</v>
      </c>
      <c r="S659" s="12">
        <f>IFERROR(VLOOKUP(A659,FR_HITUNG_MINMAX!A:F,6,0),0)</f>
        <v>15000</v>
      </c>
      <c r="T659" s="8">
        <f t="shared" si="425"/>
        <v>-2</v>
      </c>
      <c r="U659" s="8">
        <f t="shared" si="400"/>
        <v>0</v>
      </c>
      <c r="V659" s="8">
        <f t="shared" si="401"/>
        <v>0</v>
      </c>
      <c r="W659" s="8">
        <f t="shared" si="426"/>
        <v>0</v>
      </c>
      <c r="X659" s="8">
        <f t="shared" si="427"/>
        <v>0</v>
      </c>
      <c r="Y659" s="16"/>
      <c r="Z659" s="15">
        <f t="shared" si="402"/>
        <v>0</v>
      </c>
      <c r="AA659" s="8">
        <f t="shared" si="428"/>
        <v>0</v>
      </c>
      <c r="AB659" s="16"/>
      <c r="AC659" s="15">
        <f t="shared" si="403"/>
        <v>0</v>
      </c>
      <c r="AD659" s="8">
        <f t="shared" si="404"/>
        <v>0</v>
      </c>
      <c r="AE659" s="16"/>
      <c r="AF659" s="15">
        <f t="shared" si="405"/>
        <v>0</v>
      </c>
      <c r="AG659" s="15">
        <f t="shared" si="429"/>
        <v>0</v>
      </c>
      <c r="AH659" s="16"/>
      <c r="AI659" s="15">
        <f t="shared" si="430"/>
        <v>0</v>
      </c>
      <c r="AJ659" s="8">
        <f t="shared" si="431"/>
        <v>2</v>
      </c>
      <c r="AK659" s="8">
        <f t="shared" si="406"/>
        <v>0</v>
      </c>
      <c r="AL659" s="8">
        <f t="shared" si="407"/>
        <v>0</v>
      </c>
      <c r="AM659" s="8">
        <f t="shared" si="432"/>
        <v>0</v>
      </c>
      <c r="AN659" s="8">
        <f t="shared" si="433"/>
        <v>2</v>
      </c>
      <c r="AO659" s="8">
        <f>IFERROR(VLOOKUP(A659,PERSAMAAN!B:D,3,0),AN659)</f>
        <v>2</v>
      </c>
      <c r="AP659" s="1">
        <v>0</v>
      </c>
      <c r="AQ659" s="8">
        <f t="shared" si="408"/>
        <v>0</v>
      </c>
      <c r="AR659" s="8" t="str">
        <f>IF(AQ659=0,"-",VLOOKUP(A659,FR_HITUNG_MINMAX!A:H,8,0))</f>
        <v>-</v>
      </c>
      <c r="AS659" s="1"/>
      <c r="AT659" s="8" t="str">
        <f t="shared" si="409"/>
        <v>-</v>
      </c>
      <c r="AU659" s="12">
        <f t="shared" si="410"/>
        <v>0</v>
      </c>
      <c r="AV659" s="12">
        <f t="shared" si="411"/>
        <v>0</v>
      </c>
      <c r="AW659" s="8" t="b">
        <f t="shared" si="434"/>
        <v>0</v>
      </c>
      <c r="AX659" s="1"/>
      <c r="AY659" s="8">
        <f t="shared" si="412"/>
        <v>0</v>
      </c>
      <c r="AZ659" s="8" t="str">
        <f>IF(AY659=0,"-",VLOOKUP(A659,FR_HITUNG_MINMAX!A:I,9,0))</f>
        <v>-</v>
      </c>
      <c r="BB659" s="8" t="str">
        <f t="shared" si="413"/>
        <v>-</v>
      </c>
      <c r="BC659" s="12">
        <f t="shared" si="414"/>
        <v>0</v>
      </c>
      <c r="BD659" s="12">
        <f t="shared" si="415"/>
        <v>0</v>
      </c>
      <c r="BE659" s="16"/>
      <c r="BF659" s="8">
        <f>SUMIF('REALISASI ORDER'!C:C,A659,'REALISASI ORDER'!E:E)</f>
        <v>0</v>
      </c>
      <c r="BG659" s="8">
        <f t="shared" si="435"/>
        <v>0</v>
      </c>
      <c r="BH659" s="8">
        <f t="shared" si="416"/>
        <v>0</v>
      </c>
      <c r="BI659" s="8">
        <f t="shared" si="417"/>
        <v>0</v>
      </c>
      <c r="BJ659" s="8">
        <f t="shared" si="436"/>
        <v>0</v>
      </c>
      <c r="BK659" s="33">
        <f t="shared" si="437"/>
        <v>2</v>
      </c>
      <c r="BL659" s="33">
        <f t="shared" si="418"/>
        <v>0</v>
      </c>
      <c r="BM659" s="33">
        <f t="shared" si="419"/>
        <v>0</v>
      </c>
      <c r="BN659" s="33">
        <f t="shared" si="438"/>
        <v>0</v>
      </c>
      <c r="BO659" s="8">
        <f t="shared" si="420"/>
        <v>0</v>
      </c>
      <c r="BP659" s="8">
        <f t="shared" si="421"/>
        <v>0</v>
      </c>
      <c r="BQ659" s="8">
        <f t="shared" si="422"/>
        <v>0</v>
      </c>
      <c r="BR659" s="8">
        <f>IFERROR(ROUNDDOWN(BF659*BN659/(BK659+BL659+BM659+BN),0),0)</f>
        <v>0</v>
      </c>
      <c r="BS659" s="8" t="str">
        <f t="shared" si="423"/>
        <v>SKNBT</v>
      </c>
      <c r="BT659" s="8">
        <f>SUMIF(FR_HITUNG_MINMAX!A:A,ORDER!A659,FR_HITUNG_MINMAX!AS:AS)</f>
        <v>1</v>
      </c>
      <c r="BU659" s="8">
        <f t="shared" si="439"/>
        <v>0</v>
      </c>
      <c r="BV659" s="8" t="str">
        <f t="shared" si="424"/>
        <v>-</v>
      </c>
      <c r="BW659" s="8" t="e">
        <f>VLOOKUP(A659,'STOK PESALAKAN'!A:F,6,0)</f>
        <v>#N/A</v>
      </c>
    </row>
    <row r="660" spans="1:75">
      <c r="A660" s="41" t="s">
        <v>1930</v>
      </c>
      <c r="B660" s="99">
        <f>IFERROR(IFERROR(VLOOKUP(A660,'STOK PACUL'!C:H,6,0),VLOOKUP(A660,'KATEGORI PACUL'!A:C,3,0)),0)</f>
        <v>0</v>
      </c>
      <c r="C660" s="8">
        <f>IFERROR(VLOOKUP(A660,'KATEGORI PACUL'!A:D,4,0),0)</f>
        <v>0</v>
      </c>
      <c r="D660" s="99">
        <f>IFERROR(IFERROR(VLOOKUP(A660,'STOK PESALAKAN'!C:H,6,0),VLOOKUP(A660,'KATEGORI PESALAKAN'!A:C,3,0)),0)</f>
        <v>0</v>
      </c>
      <c r="E660" s="8">
        <f>IFERROR(VLOOKUP(A660,'KATEGORI PESALAKAN'!A:D,4,0),0)</f>
        <v>0</v>
      </c>
      <c r="F660" s="99">
        <f>IFERROR(IFERROR(VLOOKUP(A660,'STOK CIKDITIRO'!C:H,6,0),VLOOKUP(A660,'KATEGORI CIKDITIRO'!A:C,3,0)),0)</f>
        <v>0</v>
      </c>
      <c r="G660" s="8">
        <f>IFERROR(VLOOKUP(A660,'KATEGORI CIKDITIRO'!A:D,4,0),0)</f>
        <v>0</v>
      </c>
      <c r="H660" s="99">
        <f>IFERROR(IFERROR(VLOOKUP(A660,'STOK TRAYEMAN'!C:H,6,0),VLOOKUP(A660,'KATEGORI TRAYEMAN'!A:C,3,0)),0)</f>
        <v>0</v>
      </c>
      <c r="I660" s="8">
        <f>IFERROR(VLOOKUP(A660,'KATEGORI TRAYEMAN'!A:D,4,0),0)</f>
        <v>0</v>
      </c>
      <c r="J660" s="8" t="str">
        <f>IFERROR(VLOOKUP(A660,'NOSTOK PACUL'!A:C,3,0),IFERROR(IF(VLOOKUP(A660,'STOK PACUL'!A:B,2,0)="NOSTOK","E",VLOOKUP(A660,'KATEGORI PACUL'!A:B,2,0)),"E"))</f>
        <v>E</v>
      </c>
      <c r="K660" s="8" t="str">
        <f>IFERROR(VLOOKUP(A660,'NOSTOK PESALAKAN'!A:C,3,0),IFERROR(IF(VLOOKUP(A660,'STOK PESALAKAN'!A:B,2,0)="NOSTOK","E",VLOOKUP(A660,'KATEGORI PESALAKAN'!A:B,2,0)),"E"))</f>
        <v>E</v>
      </c>
      <c r="L660" s="8" t="str">
        <f>IFERROR(VLOOKUP(A660,'NOSTOK CIKDITIRO'!A:C,3,0),IFERROR(IF(VLOOKUP(A660,'STOK CIKDITIRO'!A:B,2,0)="NOSTOK","E",VLOOKUP(A660,'KATEGORI CIKDITIRO'!A:B,2,0)),"E"))</f>
        <v>E</v>
      </c>
      <c r="M660" s="8" t="str">
        <f>IFERROR(VLOOKUP(A660,'NOSTOK TRAYEMAN'!A:C,3,0),IFERROR(IF(VLOOKUP(A660,'STOK TRAYEMAN'!A:B,2,0)="NOSTOK","E",VLOOKUP(A660,'KATEGORI TRAYEMAN'!A:B,2,0)),"E"))</f>
        <v>E</v>
      </c>
      <c r="N660" s="8" t="str">
        <f>IFERROR(VLOOKUP(A660,FR_HITUNG_MINMAX!A:B,2,0),0)</f>
        <v>SULINGAN KETENG H.GRAND IMI</v>
      </c>
      <c r="O660" s="8" t="str">
        <f>IFERROR(VLOOKUP(A660,FR_HITUNG_MINMAX!A:D,4,0),0)</f>
        <v>IMITAS</v>
      </c>
      <c r="P660" s="8">
        <f>IFERROR(VLOOKUP(A660,FR_HITUNG_MINMAX!A:G,7,0),1)</f>
        <v>1</v>
      </c>
      <c r="Q660" s="11">
        <f>IFERROR(VLOOKUP(A660,FR_HITUNG_MINMAX!A:J,10,0),1)</f>
        <v>1</v>
      </c>
      <c r="R660" s="8">
        <f>IFERROR(VLOOKUP(A660,FR_HITUNG_MINMAX!A:K,11,0),1)</f>
        <v>1</v>
      </c>
      <c r="S660" s="12">
        <f>IFERROR(VLOOKUP(A660,FR_HITUNG_MINMAX!A:F,6,0),0)</f>
        <v>16000</v>
      </c>
      <c r="T660" s="8">
        <f t="shared" si="425"/>
        <v>0</v>
      </c>
      <c r="U660" s="8">
        <f t="shared" si="400"/>
        <v>0</v>
      </c>
      <c r="V660" s="8">
        <f t="shared" si="401"/>
        <v>0</v>
      </c>
      <c r="W660" s="8">
        <f t="shared" si="426"/>
        <v>0</v>
      </c>
      <c r="X660" s="8">
        <f t="shared" si="427"/>
        <v>0</v>
      </c>
      <c r="Y660" s="16"/>
      <c r="Z660" s="15">
        <f t="shared" si="402"/>
        <v>0</v>
      </c>
      <c r="AA660" s="8">
        <f t="shared" si="428"/>
        <v>0</v>
      </c>
      <c r="AB660" s="16"/>
      <c r="AC660" s="15">
        <f t="shared" si="403"/>
        <v>0</v>
      </c>
      <c r="AD660" s="8">
        <f t="shared" si="404"/>
        <v>0</v>
      </c>
      <c r="AE660" s="16"/>
      <c r="AF660" s="15">
        <f t="shared" si="405"/>
        <v>0</v>
      </c>
      <c r="AG660" s="15">
        <f t="shared" si="429"/>
        <v>0</v>
      </c>
      <c r="AH660" s="16"/>
      <c r="AI660" s="15">
        <f t="shared" si="430"/>
        <v>0</v>
      </c>
      <c r="AJ660" s="8">
        <f t="shared" si="431"/>
        <v>0</v>
      </c>
      <c r="AK660" s="8">
        <f t="shared" si="406"/>
        <v>0</v>
      </c>
      <c r="AL660" s="8">
        <f t="shared" si="407"/>
        <v>0</v>
      </c>
      <c r="AM660" s="8">
        <f t="shared" si="432"/>
        <v>0</v>
      </c>
      <c r="AN660" s="8">
        <f t="shared" si="433"/>
        <v>0</v>
      </c>
      <c r="AO660" s="8">
        <f>IFERROR(VLOOKUP(A660,PERSAMAAN!B:D,3,0),AN660)</f>
        <v>0</v>
      </c>
      <c r="AP660" s="1"/>
      <c r="AQ660" s="8">
        <f t="shared" si="408"/>
        <v>0</v>
      </c>
      <c r="AR660" s="8" t="str">
        <f>IF(AQ660=0,"-",VLOOKUP(A660,FR_HITUNG_MINMAX!A:H,8,0))</f>
        <v>-</v>
      </c>
      <c r="AS660" s="1"/>
      <c r="AT660" s="8" t="str">
        <f t="shared" si="409"/>
        <v>-</v>
      </c>
      <c r="AU660" s="12">
        <f t="shared" si="410"/>
        <v>0</v>
      </c>
      <c r="AV660" s="12">
        <f t="shared" si="411"/>
        <v>0</v>
      </c>
      <c r="AW660" s="8" t="b">
        <f t="shared" si="434"/>
        <v>0</v>
      </c>
      <c r="AX660" s="1"/>
      <c r="AY660" s="8">
        <f t="shared" si="412"/>
        <v>0</v>
      </c>
      <c r="AZ660" s="8" t="str">
        <f>IF(AY660=0,"-",VLOOKUP(A660,FR_HITUNG_MINMAX!A:I,9,0))</f>
        <v>-</v>
      </c>
      <c r="BB660" s="8" t="str">
        <f t="shared" si="413"/>
        <v>-</v>
      </c>
      <c r="BC660" s="12">
        <f t="shared" si="414"/>
        <v>0</v>
      </c>
      <c r="BD660" s="12">
        <f t="shared" si="415"/>
        <v>0</v>
      </c>
      <c r="BE660" s="16"/>
      <c r="BF660" s="8">
        <f>SUMIF('REALISASI ORDER'!C:C,A660,'REALISASI ORDER'!E:E)</f>
        <v>0</v>
      </c>
      <c r="BG660" s="8">
        <f t="shared" si="435"/>
        <v>0</v>
      </c>
      <c r="BH660" s="8">
        <f t="shared" si="416"/>
        <v>0</v>
      </c>
      <c r="BI660" s="8">
        <f t="shared" si="417"/>
        <v>0</v>
      </c>
      <c r="BJ660" s="8">
        <f t="shared" si="436"/>
        <v>0</v>
      </c>
      <c r="BK660" s="33">
        <f t="shared" si="437"/>
        <v>0</v>
      </c>
      <c r="BL660" s="33">
        <f t="shared" si="418"/>
        <v>0</v>
      </c>
      <c r="BM660" s="33">
        <f t="shared" si="419"/>
        <v>0</v>
      </c>
      <c r="BN660" s="33">
        <f t="shared" si="438"/>
        <v>0</v>
      </c>
      <c r="BO660" s="8">
        <f t="shared" si="420"/>
        <v>0</v>
      </c>
      <c r="BP660" s="8">
        <f t="shared" si="421"/>
        <v>0</v>
      </c>
      <c r="BQ660" s="8">
        <f t="shared" si="422"/>
        <v>0</v>
      </c>
      <c r="BR660" s="8">
        <f>IFERROR(ROUNDDOWN(BF660*BN660/(BK660+BL660+BM660+BN),0),0)</f>
        <v>0</v>
      </c>
      <c r="BS660" s="8" t="str">
        <f t="shared" si="423"/>
        <v>slktng</v>
      </c>
      <c r="BT660" s="8">
        <f>SUMIF(FR_HITUNG_MINMAX!A:A,ORDER!A660,FR_HITUNG_MINMAX!AS:AS)</f>
        <v>0</v>
      </c>
      <c r="BU660" s="8">
        <f t="shared" si="439"/>
        <v>0</v>
      </c>
      <c r="BV660" s="8" t="str">
        <f t="shared" si="424"/>
        <v>-</v>
      </c>
      <c r="BW660" s="8" t="e">
        <f>VLOOKUP(A660,'STOK PESALAKAN'!A:F,6,0)</f>
        <v>#N/A</v>
      </c>
    </row>
    <row r="661" spans="1:75">
      <c r="A661" s="41" t="s">
        <v>1932</v>
      </c>
      <c r="B661" s="99">
        <f>IFERROR(IFERROR(VLOOKUP(A661,'STOK PACUL'!C:H,6,0),VLOOKUP(A661,'KATEGORI PACUL'!A:C,3,0)),0)</f>
        <v>0</v>
      </c>
      <c r="C661" s="8">
        <f>IFERROR(VLOOKUP(A661,'KATEGORI PACUL'!A:D,4,0),0)</f>
        <v>1</v>
      </c>
      <c r="D661" s="99">
        <f>IFERROR(IFERROR(VLOOKUP(A661,'STOK PESALAKAN'!C:H,6,0),VLOOKUP(A661,'KATEGORI PESALAKAN'!A:C,3,0)),0)</f>
        <v>0</v>
      </c>
      <c r="E661" s="8">
        <f>IFERROR(VLOOKUP(A661,'KATEGORI PESALAKAN'!A:D,4,0),0)</f>
        <v>0</v>
      </c>
      <c r="F661" s="99">
        <f>IFERROR(IFERROR(VLOOKUP(A661,'STOK CIKDITIRO'!C:H,6,0),VLOOKUP(A661,'KATEGORI CIKDITIRO'!A:C,3,0)),0)</f>
        <v>0</v>
      </c>
      <c r="G661" s="8">
        <f>IFERROR(VLOOKUP(A661,'KATEGORI CIKDITIRO'!A:D,4,0),0)</f>
        <v>0</v>
      </c>
      <c r="H661" s="99">
        <f>IFERROR(IFERROR(VLOOKUP(A661,'STOK TRAYEMAN'!C:H,6,0),VLOOKUP(A661,'KATEGORI TRAYEMAN'!A:C,3,0)),0)</f>
        <v>0</v>
      </c>
      <c r="I661" s="8">
        <f>IFERROR(VLOOKUP(A661,'KATEGORI TRAYEMAN'!A:D,4,0),0)</f>
        <v>0</v>
      </c>
      <c r="J661" s="8" t="str">
        <f>IFERROR(VLOOKUP(A661,'NOSTOK PACUL'!A:C,3,0),IFERROR(IF(VLOOKUP(A661,'STOK PACUL'!A:B,2,0)="NOSTOK","E",VLOOKUP(A661,'KATEGORI PACUL'!A:B,2,0)),"E"))</f>
        <v>D</v>
      </c>
      <c r="K661" s="8" t="str">
        <f>IFERROR(VLOOKUP(A661,'NOSTOK PESALAKAN'!A:C,3,0),IFERROR(IF(VLOOKUP(A661,'STOK PESALAKAN'!A:B,2,0)="NOSTOK","E",VLOOKUP(A661,'KATEGORI PESALAKAN'!A:B,2,0)),"E"))</f>
        <v>E</v>
      </c>
      <c r="L661" s="8" t="str">
        <f>IFERROR(VLOOKUP(A661,'NOSTOK CIKDITIRO'!A:C,3,0),IFERROR(IF(VLOOKUP(A661,'STOK CIKDITIRO'!A:B,2,0)="NOSTOK","E",VLOOKUP(A661,'KATEGORI CIKDITIRO'!A:B,2,0)),"E"))</f>
        <v>E</v>
      </c>
      <c r="M661" s="8" t="str">
        <f>IFERROR(VLOOKUP(A661,'NOSTOK TRAYEMAN'!A:C,3,0),IFERROR(IF(VLOOKUP(A661,'STOK TRAYEMAN'!A:B,2,0)="NOSTOK","E",VLOOKUP(A661,'KATEGORI TRAYEMAN'!A:B,2,0)),"E"))</f>
        <v>E</v>
      </c>
      <c r="N661" s="8" t="str">
        <f>IFERROR(VLOOKUP(A661,FR_HITUNG_MINMAX!A:B,2,0),0)</f>
        <v>SEAL RODA BELAKANG Y.MIO GT</v>
      </c>
      <c r="O661" s="8" t="str">
        <f>IFERROR(VLOOKUP(A661,FR_HITUNG_MINMAX!A:D,4,0),0)</f>
        <v>IMITAS</v>
      </c>
      <c r="P661" s="8">
        <f>IFERROR(VLOOKUP(A661,FR_HITUNG_MINMAX!A:G,7,0),1)</f>
        <v>1</v>
      </c>
      <c r="Q661" s="11">
        <f>IFERROR(VLOOKUP(A661,FR_HITUNG_MINMAX!A:J,10,0),1)</f>
        <v>1</v>
      </c>
      <c r="R661" s="8">
        <f>IFERROR(VLOOKUP(A661,FR_HITUNG_MINMAX!A:K,11,0),1)</f>
        <v>1</v>
      </c>
      <c r="S661" s="12">
        <f>IFERROR(VLOOKUP(A661,FR_HITUNG_MINMAX!A:F,6,0),0)</f>
        <v>18000</v>
      </c>
      <c r="T661" s="8">
        <f t="shared" si="425"/>
        <v>-1</v>
      </c>
      <c r="U661" s="8">
        <f t="shared" si="400"/>
        <v>0</v>
      </c>
      <c r="V661" s="8">
        <f t="shared" si="401"/>
        <v>0</v>
      </c>
      <c r="W661" s="8">
        <f t="shared" si="426"/>
        <v>0</v>
      </c>
      <c r="X661" s="8">
        <f t="shared" si="427"/>
        <v>0</v>
      </c>
      <c r="Y661" s="16"/>
      <c r="Z661" s="15">
        <f t="shared" si="402"/>
        <v>0</v>
      </c>
      <c r="AA661" s="8">
        <f t="shared" si="428"/>
        <v>0</v>
      </c>
      <c r="AB661" s="16"/>
      <c r="AC661" s="15">
        <f t="shared" si="403"/>
        <v>0</v>
      </c>
      <c r="AD661" s="8">
        <f t="shared" si="404"/>
        <v>0</v>
      </c>
      <c r="AE661" s="16"/>
      <c r="AF661" s="15">
        <f t="shared" si="405"/>
        <v>0</v>
      </c>
      <c r="AG661" s="15">
        <f t="shared" si="429"/>
        <v>0</v>
      </c>
      <c r="AH661" s="16"/>
      <c r="AI661" s="15">
        <f t="shared" si="430"/>
        <v>0</v>
      </c>
      <c r="AJ661" s="8">
        <f t="shared" si="431"/>
        <v>1</v>
      </c>
      <c r="AK661" s="8">
        <f t="shared" si="406"/>
        <v>0</v>
      </c>
      <c r="AL661" s="8">
        <f t="shared" si="407"/>
        <v>0</v>
      </c>
      <c r="AM661" s="8">
        <f t="shared" si="432"/>
        <v>0</v>
      </c>
      <c r="AN661" s="8">
        <f t="shared" si="433"/>
        <v>1</v>
      </c>
      <c r="AO661" s="8">
        <f>IFERROR(VLOOKUP(A661,PERSAMAAN!B:D,3,0),AN661)</f>
        <v>1</v>
      </c>
      <c r="AP661" s="1">
        <v>0</v>
      </c>
      <c r="AQ661" s="8">
        <f t="shared" si="408"/>
        <v>0</v>
      </c>
      <c r="AR661" s="8" t="str">
        <f>IF(AQ661=0,"-",VLOOKUP(A661,FR_HITUNG_MINMAX!A:H,8,0))</f>
        <v>-</v>
      </c>
      <c r="AS661" s="1"/>
      <c r="AT661" s="8" t="str">
        <f t="shared" si="409"/>
        <v>-</v>
      </c>
      <c r="AU661" s="12">
        <f t="shared" si="410"/>
        <v>0</v>
      </c>
      <c r="AV661" s="12">
        <f t="shared" si="411"/>
        <v>0</v>
      </c>
      <c r="AW661" s="8" t="b">
        <f t="shared" si="434"/>
        <v>0</v>
      </c>
      <c r="AX661" s="1"/>
      <c r="AY661" s="8">
        <f t="shared" si="412"/>
        <v>0</v>
      </c>
      <c r="AZ661" s="8" t="str">
        <f>IF(AY661=0,"-",VLOOKUP(A661,FR_HITUNG_MINMAX!A:I,9,0))</f>
        <v>-</v>
      </c>
      <c r="BB661" s="8" t="str">
        <f t="shared" si="413"/>
        <v>-</v>
      </c>
      <c r="BC661" s="12">
        <f t="shared" si="414"/>
        <v>0</v>
      </c>
      <c r="BD661" s="12">
        <f t="shared" si="415"/>
        <v>0</v>
      </c>
      <c r="BE661" s="16"/>
      <c r="BF661" s="8">
        <f>SUMIF('REALISASI ORDER'!C:C,A661,'REALISASI ORDER'!E:E)</f>
        <v>0</v>
      </c>
      <c r="BG661" s="8">
        <f t="shared" si="435"/>
        <v>0</v>
      </c>
      <c r="BH661" s="8">
        <f t="shared" si="416"/>
        <v>0</v>
      </c>
      <c r="BI661" s="8">
        <f t="shared" si="417"/>
        <v>0</v>
      </c>
      <c r="BJ661" s="8">
        <f t="shared" si="436"/>
        <v>0</v>
      </c>
      <c r="BK661" s="33">
        <f t="shared" si="437"/>
        <v>1</v>
      </c>
      <c r="BL661" s="33">
        <f t="shared" si="418"/>
        <v>0</v>
      </c>
      <c r="BM661" s="33">
        <f t="shared" si="419"/>
        <v>0</v>
      </c>
      <c r="BN661" s="33">
        <f t="shared" si="438"/>
        <v>0</v>
      </c>
      <c r="BO661" s="8">
        <f t="shared" si="420"/>
        <v>0</v>
      </c>
      <c r="BP661" s="8">
        <f t="shared" si="421"/>
        <v>0</v>
      </c>
      <c r="BQ661" s="8">
        <f t="shared" si="422"/>
        <v>0</v>
      </c>
      <c r="BR661" s="8">
        <f>IFERROR(ROUNDDOWN(BF661*BN661/(BK661+BL661+BM661+BN),0),0)</f>
        <v>0</v>
      </c>
      <c r="BS661" s="8" t="str">
        <f t="shared" si="423"/>
        <v>SLRDAMIO</v>
      </c>
      <c r="BT661" s="8">
        <f>SUMIF(FR_HITUNG_MINMAX!A:A,ORDER!A661,FR_HITUNG_MINMAX!AS:AS)</f>
        <v>1</v>
      </c>
      <c r="BU661" s="8">
        <f t="shared" si="439"/>
        <v>0</v>
      </c>
      <c r="BV661" s="8" t="str">
        <f t="shared" si="424"/>
        <v>-</v>
      </c>
      <c r="BW661" s="8" t="e">
        <f>VLOOKUP(A661,'STOK PESALAKAN'!A:F,6,0)</f>
        <v>#N/A</v>
      </c>
    </row>
    <row r="662" spans="1:75">
      <c r="A662" s="41" t="s">
        <v>1934</v>
      </c>
      <c r="B662" s="99">
        <f>IFERROR(IFERROR(VLOOKUP(A662,'STOK PACUL'!C:H,6,0),VLOOKUP(A662,'KATEGORI PACUL'!A:C,3,0)),0)</f>
        <v>1</v>
      </c>
      <c r="C662" s="8">
        <f>IFERROR(VLOOKUP(A662,'KATEGORI PACUL'!A:D,4,0),0)</f>
        <v>1</v>
      </c>
      <c r="D662" s="99">
        <f>IFERROR(IFERROR(VLOOKUP(A662,'STOK PESALAKAN'!C:H,6,0),VLOOKUP(A662,'KATEGORI PESALAKAN'!A:C,3,0)),0)</f>
        <v>0</v>
      </c>
      <c r="E662" s="8">
        <f>IFERROR(VLOOKUP(A662,'KATEGORI PESALAKAN'!A:D,4,0),0)</f>
        <v>0</v>
      </c>
      <c r="F662" s="99">
        <f>IFERROR(IFERROR(VLOOKUP(A662,'STOK CIKDITIRO'!C:H,6,0),VLOOKUP(A662,'KATEGORI CIKDITIRO'!A:C,3,0)),0)</f>
        <v>0</v>
      </c>
      <c r="G662" s="8">
        <f>IFERROR(VLOOKUP(A662,'KATEGORI CIKDITIRO'!A:D,4,0),0)</f>
        <v>0</v>
      </c>
      <c r="H662" s="99">
        <f>IFERROR(IFERROR(VLOOKUP(A662,'STOK TRAYEMAN'!C:H,6,0),VLOOKUP(A662,'KATEGORI TRAYEMAN'!A:C,3,0)),0)</f>
        <v>0</v>
      </c>
      <c r="I662" s="8">
        <f>IFERROR(VLOOKUP(A662,'KATEGORI TRAYEMAN'!A:D,4,0),0)</f>
        <v>0</v>
      </c>
      <c r="J662" s="8" t="str">
        <f>IFERROR(VLOOKUP(A662,'NOSTOK PACUL'!A:C,3,0),IFERROR(IF(VLOOKUP(A662,'STOK PACUL'!A:B,2,0)="NOSTOK","E",VLOOKUP(A662,'KATEGORI PACUL'!A:B,2,0)),"E"))</f>
        <v>D</v>
      </c>
      <c r="K662" s="8" t="str">
        <f>IFERROR(VLOOKUP(A662,'NOSTOK PESALAKAN'!A:C,3,0),IFERROR(IF(VLOOKUP(A662,'STOK PESALAKAN'!A:B,2,0)="NOSTOK","E",VLOOKUP(A662,'KATEGORI PESALAKAN'!A:B,2,0)),"E"))</f>
        <v>E</v>
      </c>
      <c r="L662" s="8" t="str">
        <f>IFERROR(VLOOKUP(A662,'NOSTOK CIKDITIRO'!A:C,3,0),IFERROR(IF(VLOOKUP(A662,'STOK CIKDITIRO'!A:B,2,0)="NOSTOK","E",VLOOKUP(A662,'KATEGORI CIKDITIRO'!A:B,2,0)),"E"))</f>
        <v>E</v>
      </c>
      <c r="M662" s="8" t="str">
        <f>IFERROR(VLOOKUP(A662,'NOSTOK TRAYEMAN'!A:C,3,0),IFERROR(IF(VLOOKUP(A662,'STOK TRAYEMAN'!A:B,2,0)="NOSTOK","E",VLOOKUP(A662,'KATEGORI TRAYEMAN'!A:B,2,0)),"E"))</f>
        <v>E</v>
      </c>
      <c r="N662" s="8" t="str">
        <f>IFERROR(VLOOKUP(A662,FR_HITUNG_MINMAX!A:B,2,0),0)</f>
        <v>GIRBOX H.VARIO THAILAND/RTHC</v>
      </c>
      <c r="O662" s="8" t="str">
        <f>IFERROR(VLOOKUP(A662,FR_HITUNG_MINMAX!A:D,4,0),0)</f>
        <v>IMITAS</v>
      </c>
      <c r="P662" s="8">
        <f>IFERROR(VLOOKUP(A662,FR_HITUNG_MINMAX!A:G,7,0),1)</f>
        <v>1</v>
      </c>
      <c r="Q662" s="11" t="str">
        <f>IFERROR(VLOOKUP(A662,FR_HITUNG_MINMAX!A:J,10,0),1)</f>
        <v>3</v>
      </c>
      <c r="R662" s="8">
        <f>IFERROR(VLOOKUP(A662,FR_HITUNG_MINMAX!A:K,11,0),1)</f>
        <v>1</v>
      </c>
      <c r="S662" s="12">
        <f>IFERROR(VLOOKUP(A662,FR_HITUNG_MINMAX!A:F,6,0),0)</f>
        <v>45000</v>
      </c>
      <c r="T662" s="8">
        <f t="shared" si="425"/>
        <v>0</v>
      </c>
      <c r="U662" s="8">
        <f t="shared" si="400"/>
        <v>0</v>
      </c>
      <c r="V662" s="8">
        <f t="shared" si="401"/>
        <v>0</v>
      </c>
      <c r="W662" s="8">
        <f t="shared" si="426"/>
        <v>0</v>
      </c>
      <c r="X662" s="8">
        <f t="shared" si="427"/>
        <v>0</v>
      </c>
      <c r="Y662" s="16"/>
      <c r="Z662" s="15">
        <f t="shared" si="402"/>
        <v>0</v>
      </c>
      <c r="AA662" s="8">
        <f t="shared" si="428"/>
        <v>0</v>
      </c>
      <c r="AB662" s="16"/>
      <c r="AC662" s="15">
        <f t="shared" si="403"/>
        <v>0</v>
      </c>
      <c r="AD662" s="8">
        <f t="shared" si="404"/>
        <v>0</v>
      </c>
      <c r="AE662" s="16"/>
      <c r="AF662" s="15">
        <f t="shared" si="405"/>
        <v>0</v>
      </c>
      <c r="AG662" s="15">
        <f t="shared" si="429"/>
        <v>0</v>
      </c>
      <c r="AH662" s="16"/>
      <c r="AI662" s="15">
        <f t="shared" si="430"/>
        <v>0</v>
      </c>
      <c r="AJ662" s="8">
        <f t="shared" si="431"/>
        <v>0</v>
      </c>
      <c r="AK662" s="8">
        <f t="shared" si="406"/>
        <v>0</v>
      </c>
      <c r="AL662" s="8">
        <f t="shared" si="407"/>
        <v>0</v>
      </c>
      <c r="AM662" s="8">
        <f t="shared" si="432"/>
        <v>0</v>
      </c>
      <c r="AN662" s="8">
        <f t="shared" si="433"/>
        <v>0</v>
      </c>
      <c r="AO662" s="8">
        <f>IFERROR(VLOOKUP(A662,PERSAMAAN!B:D,3,0),AN662)</f>
        <v>0</v>
      </c>
      <c r="AP662" s="1"/>
      <c r="AQ662" s="8">
        <f t="shared" si="408"/>
        <v>0</v>
      </c>
      <c r="AR662" s="8" t="str">
        <f>IF(AQ662=0,"-",VLOOKUP(A662,FR_HITUNG_MINMAX!A:H,8,0))</f>
        <v>-</v>
      </c>
      <c r="AS662" s="1"/>
      <c r="AT662" s="8" t="str">
        <f t="shared" si="409"/>
        <v>-</v>
      </c>
      <c r="AU662" s="12">
        <f t="shared" si="410"/>
        <v>0</v>
      </c>
      <c r="AV662" s="12">
        <f t="shared" si="411"/>
        <v>0</v>
      </c>
      <c r="AW662" s="8" t="b">
        <f t="shared" si="434"/>
        <v>0</v>
      </c>
      <c r="AX662" s="1"/>
      <c r="AY662" s="8">
        <f t="shared" si="412"/>
        <v>0</v>
      </c>
      <c r="AZ662" s="8" t="str">
        <f>IF(AY662=0,"-",VLOOKUP(A662,FR_HITUNG_MINMAX!A:I,9,0))</f>
        <v>-</v>
      </c>
      <c r="BB662" s="8" t="str">
        <f t="shared" si="413"/>
        <v>-</v>
      </c>
      <c r="BC662" s="12">
        <f t="shared" si="414"/>
        <v>0</v>
      </c>
      <c r="BD662" s="12">
        <f t="shared" si="415"/>
        <v>0</v>
      </c>
      <c r="BE662" s="16"/>
      <c r="BF662" s="8">
        <f>SUMIF('REALISASI ORDER'!C:C,A662,'REALISASI ORDER'!E:E)</f>
        <v>0</v>
      </c>
      <c r="BG662" s="8">
        <f t="shared" si="435"/>
        <v>1</v>
      </c>
      <c r="BH662" s="8">
        <f t="shared" si="416"/>
        <v>0</v>
      </c>
      <c r="BI662" s="8">
        <f t="shared" si="417"/>
        <v>0</v>
      </c>
      <c r="BJ662" s="8">
        <f t="shared" si="436"/>
        <v>0</v>
      </c>
      <c r="BK662" s="33">
        <f t="shared" si="437"/>
        <v>1</v>
      </c>
      <c r="BL662" s="33">
        <f t="shared" si="418"/>
        <v>0</v>
      </c>
      <c r="BM662" s="33">
        <f t="shared" si="419"/>
        <v>0</v>
      </c>
      <c r="BN662" s="33">
        <f t="shared" si="438"/>
        <v>0</v>
      </c>
      <c r="BO662" s="8">
        <f t="shared" si="420"/>
        <v>0</v>
      </c>
      <c r="BP662" s="8">
        <f t="shared" si="421"/>
        <v>0</v>
      </c>
      <c r="BQ662" s="8">
        <f t="shared" si="422"/>
        <v>0</v>
      </c>
      <c r="BR662" s="8">
        <f>IFERROR(ROUNDDOWN(BF662*BN662/(BK662+BL662+BM662+BN),0),0)</f>
        <v>0</v>
      </c>
      <c r="BS662" s="8" t="str">
        <f t="shared" si="423"/>
        <v>TH-44800-KVB-910</v>
      </c>
      <c r="BT662" s="8">
        <f>SUMIF(FR_HITUNG_MINMAX!A:A,ORDER!A662,FR_HITUNG_MINMAX!AS:AS)</f>
        <v>1</v>
      </c>
      <c r="BU662" s="8">
        <f t="shared" si="439"/>
        <v>0</v>
      </c>
      <c r="BV662" s="8" t="str">
        <f t="shared" si="424"/>
        <v>-</v>
      </c>
      <c r="BW662" s="8" t="str">
        <f>VLOOKUP(A662,'STOK PESALAKAN'!A:F,6,0)</f>
        <v/>
      </c>
    </row>
    <row r="663" spans="1:75">
      <c r="A663" s="41" t="s">
        <v>1938</v>
      </c>
      <c r="B663" s="99">
        <f>IFERROR(IFERROR(VLOOKUP(A663,'STOK PACUL'!C:H,6,0),VLOOKUP(A663,'KATEGORI PACUL'!A:C,3,0)),0)</f>
        <v>0</v>
      </c>
      <c r="C663" s="8">
        <f>IFERROR(VLOOKUP(A663,'KATEGORI PACUL'!A:D,4,0),0)</f>
        <v>0</v>
      </c>
      <c r="D663" s="99">
        <f>IFERROR(IFERROR(VLOOKUP(A663,'STOK PESALAKAN'!C:H,6,0),VLOOKUP(A663,'KATEGORI PESALAKAN'!A:C,3,0)),0)</f>
        <v>0</v>
      </c>
      <c r="E663" s="8">
        <f>IFERROR(VLOOKUP(A663,'KATEGORI PESALAKAN'!A:D,4,0),0)</f>
        <v>0</v>
      </c>
      <c r="F663" s="99">
        <f>IFERROR(IFERROR(VLOOKUP(A663,'STOK CIKDITIRO'!C:H,6,0),VLOOKUP(A663,'KATEGORI CIKDITIRO'!A:C,3,0)),0)</f>
        <v>0</v>
      </c>
      <c r="G663" s="8">
        <f>IFERROR(VLOOKUP(A663,'KATEGORI CIKDITIRO'!A:D,4,0),0)</f>
        <v>0</v>
      </c>
      <c r="H663" s="99">
        <f>IFERROR(IFERROR(VLOOKUP(A663,'STOK TRAYEMAN'!C:H,6,0),VLOOKUP(A663,'KATEGORI TRAYEMAN'!A:C,3,0)),0)</f>
        <v>0</v>
      </c>
      <c r="I663" s="8">
        <f>IFERROR(VLOOKUP(A663,'KATEGORI TRAYEMAN'!A:D,4,0),0)</f>
        <v>0</v>
      </c>
      <c r="J663" s="8" t="str">
        <f>IFERROR(VLOOKUP(A663,'NOSTOK PACUL'!A:C,3,0),IFERROR(IF(VLOOKUP(A663,'STOK PACUL'!A:B,2,0)="NOSTOK","E",VLOOKUP(A663,'KATEGORI PACUL'!A:B,2,0)),"E"))</f>
        <v>E</v>
      </c>
      <c r="K663" s="8" t="str">
        <f>IFERROR(VLOOKUP(A663,'NOSTOK PESALAKAN'!A:C,3,0),IFERROR(IF(VLOOKUP(A663,'STOK PESALAKAN'!A:B,2,0)="NOSTOK","E",VLOOKUP(A663,'KATEGORI PESALAKAN'!A:B,2,0)),"E"))</f>
        <v>E</v>
      </c>
      <c r="L663" s="8" t="str">
        <f>IFERROR(VLOOKUP(A663,'NOSTOK CIKDITIRO'!A:C,3,0),IFERROR(IF(VLOOKUP(A663,'STOK CIKDITIRO'!A:B,2,0)="NOSTOK","E",VLOOKUP(A663,'KATEGORI CIKDITIRO'!A:B,2,0)),"E"))</f>
        <v>E</v>
      </c>
      <c r="M663" s="8" t="str">
        <f>IFERROR(VLOOKUP(A663,'NOSTOK TRAYEMAN'!A:C,3,0),IFERROR(IF(VLOOKUP(A663,'STOK TRAYEMAN'!A:B,2,0)="NOSTOK","E",VLOOKUP(A663,'KATEGORI TRAYEMAN'!A:B,2,0)),"E"))</f>
        <v>E</v>
      </c>
      <c r="N663" s="8" t="str">
        <f>IFERROR(VLOOKUP(A663,FR_HITUNG_MINMAX!A:B,2,0),0)</f>
        <v>LAHER 6300 CKD</v>
      </c>
      <c r="O663" s="8" t="str">
        <f>IFERROR(VLOOKUP(A663,FR_HITUNG_MINMAX!A:D,4,0),0)</f>
        <v>IMITAS</v>
      </c>
      <c r="P663" s="8">
        <f>IFERROR(VLOOKUP(A663,FR_HITUNG_MINMAX!A:G,7,0),1)</f>
        <v>1</v>
      </c>
      <c r="Q663" s="11">
        <f>IFERROR(VLOOKUP(A663,FR_HITUNG_MINMAX!A:J,10,0),1)</f>
        <v>1</v>
      </c>
      <c r="R663" s="8">
        <f>IFERROR(VLOOKUP(A663,FR_HITUNG_MINMAX!A:K,11,0),1)</f>
        <v>1</v>
      </c>
      <c r="S663" s="12">
        <f>IFERROR(VLOOKUP(A663,FR_HITUNG_MINMAX!A:F,6,0),0)</f>
        <v>15000</v>
      </c>
      <c r="T663" s="8">
        <f t="shared" si="425"/>
        <v>0</v>
      </c>
      <c r="U663" s="8">
        <f t="shared" si="400"/>
        <v>0</v>
      </c>
      <c r="V663" s="8">
        <f t="shared" si="401"/>
        <v>0</v>
      </c>
      <c r="W663" s="8">
        <f t="shared" si="426"/>
        <v>0</v>
      </c>
      <c r="X663" s="8">
        <f t="shared" si="427"/>
        <v>0</v>
      </c>
      <c r="Y663" s="16"/>
      <c r="Z663" s="15">
        <f t="shared" si="402"/>
        <v>0</v>
      </c>
      <c r="AA663" s="8">
        <f t="shared" si="428"/>
        <v>0</v>
      </c>
      <c r="AB663" s="16"/>
      <c r="AC663" s="15">
        <f t="shared" si="403"/>
        <v>0</v>
      </c>
      <c r="AD663" s="8">
        <f t="shared" si="404"/>
        <v>0</v>
      </c>
      <c r="AE663" s="16"/>
      <c r="AF663" s="15">
        <f t="shared" si="405"/>
        <v>0</v>
      </c>
      <c r="AG663" s="15">
        <f t="shared" si="429"/>
        <v>0</v>
      </c>
      <c r="AH663" s="16"/>
      <c r="AI663" s="15">
        <f t="shared" si="430"/>
        <v>0</v>
      </c>
      <c r="AJ663" s="8">
        <f t="shared" si="431"/>
        <v>0</v>
      </c>
      <c r="AK663" s="8">
        <f t="shared" si="406"/>
        <v>0</v>
      </c>
      <c r="AL663" s="8">
        <f t="shared" si="407"/>
        <v>0</v>
      </c>
      <c r="AM663" s="8">
        <f t="shared" si="432"/>
        <v>0</v>
      </c>
      <c r="AN663" s="8">
        <f t="shared" si="433"/>
        <v>0</v>
      </c>
      <c r="AO663" s="8">
        <f>IFERROR(VLOOKUP(A663,PERSAMAAN!B:D,3,0),AN663)</f>
        <v>0</v>
      </c>
      <c r="AP663" s="1"/>
      <c r="AQ663" s="8">
        <f t="shared" si="408"/>
        <v>0</v>
      </c>
      <c r="AR663" s="8" t="str">
        <f>IF(AQ663=0,"-",VLOOKUP(A663,FR_HITUNG_MINMAX!A:H,8,0))</f>
        <v>-</v>
      </c>
      <c r="AS663" s="1"/>
      <c r="AT663" s="8" t="str">
        <f t="shared" si="409"/>
        <v>-</v>
      </c>
      <c r="AU663" s="12">
        <f t="shared" si="410"/>
        <v>0</v>
      </c>
      <c r="AV663" s="12">
        <f t="shared" si="411"/>
        <v>0</v>
      </c>
      <c r="AW663" s="8" t="b">
        <f t="shared" si="434"/>
        <v>0</v>
      </c>
      <c r="AX663" s="1"/>
      <c r="AY663" s="8">
        <f t="shared" si="412"/>
        <v>0</v>
      </c>
      <c r="AZ663" s="8" t="str">
        <f>IF(AY663=0,"-",VLOOKUP(A663,FR_HITUNG_MINMAX!A:I,9,0))</f>
        <v>-</v>
      </c>
      <c r="BB663" s="8" t="str">
        <f t="shared" si="413"/>
        <v>-</v>
      </c>
      <c r="BC663" s="12">
        <f t="shared" si="414"/>
        <v>0</v>
      </c>
      <c r="BD663" s="12">
        <f t="shared" si="415"/>
        <v>0</v>
      </c>
      <c r="BE663" s="16"/>
      <c r="BF663" s="8">
        <f>SUMIF('REALISASI ORDER'!C:C,A663,'REALISASI ORDER'!E:E)</f>
        <v>0</v>
      </c>
      <c r="BG663" s="8">
        <f t="shared" si="435"/>
        <v>0</v>
      </c>
      <c r="BH663" s="8">
        <f t="shared" si="416"/>
        <v>0</v>
      </c>
      <c r="BI663" s="8">
        <f t="shared" si="417"/>
        <v>0</v>
      </c>
      <c r="BJ663" s="8">
        <f t="shared" si="436"/>
        <v>0</v>
      </c>
      <c r="BK663" s="33">
        <f t="shared" si="437"/>
        <v>0</v>
      </c>
      <c r="BL663" s="33">
        <f t="shared" si="418"/>
        <v>0</v>
      </c>
      <c r="BM663" s="33">
        <f t="shared" si="419"/>
        <v>0</v>
      </c>
      <c r="BN663" s="33">
        <f t="shared" si="438"/>
        <v>0</v>
      </c>
      <c r="BO663" s="8">
        <f t="shared" si="420"/>
        <v>0</v>
      </c>
      <c r="BP663" s="8">
        <f t="shared" si="421"/>
        <v>0</v>
      </c>
      <c r="BQ663" s="8">
        <f t="shared" si="422"/>
        <v>0</v>
      </c>
      <c r="BR663" s="8">
        <f>IFERROR(ROUNDDOWN(BF663*BN663/(BK663+BL663+BM663+BN),0),0)</f>
        <v>0</v>
      </c>
      <c r="BS663" s="8" t="str">
        <f t="shared" si="423"/>
        <v>WR-HB6300RS</v>
      </c>
      <c r="BT663" s="8">
        <f>SUMIF(FR_HITUNG_MINMAX!A:A,ORDER!A663,FR_HITUNG_MINMAX!AS:AS)</f>
        <v>0</v>
      </c>
      <c r="BU663" s="8">
        <f t="shared" si="439"/>
        <v>0</v>
      </c>
      <c r="BV663" s="8" t="str">
        <f t="shared" si="424"/>
        <v>-</v>
      </c>
      <c r="BW663" s="8" t="str">
        <f>VLOOKUP(A663,'STOK PESALAKAN'!A:F,6,0)</f>
        <v/>
      </c>
    </row>
    <row r="664" spans="1:75">
      <c r="A664" s="41" t="s">
        <v>1945</v>
      </c>
      <c r="B664" s="99">
        <f>IFERROR(IFERROR(VLOOKUP(A664,'STOK PACUL'!C:H,6,0),VLOOKUP(A664,'KATEGORI PACUL'!A:C,3,0)),0)</f>
        <v>0</v>
      </c>
      <c r="C664" s="8">
        <f>IFERROR(VLOOKUP(A664,'KATEGORI PACUL'!A:D,4,0),0)</f>
        <v>0</v>
      </c>
      <c r="D664" s="99">
        <f>IFERROR(IFERROR(VLOOKUP(A664,'STOK PESALAKAN'!C:H,6,0),VLOOKUP(A664,'KATEGORI PESALAKAN'!A:C,3,0)),0)</f>
        <v>0</v>
      </c>
      <c r="E664" s="8">
        <f>IFERROR(VLOOKUP(A664,'KATEGORI PESALAKAN'!A:D,4,0),0)</f>
        <v>0</v>
      </c>
      <c r="F664" s="99">
        <f>IFERROR(IFERROR(VLOOKUP(A664,'STOK CIKDITIRO'!C:H,6,0),VLOOKUP(A664,'KATEGORI CIKDITIRO'!A:C,3,0)),0)</f>
        <v>0</v>
      </c>
      <c r="G664" s="8">
        <f>IFERROR(VLOOKUP(A664,'KATEGORI CIKDITIRO'!A:D,4,0),0)</f>
        <v>0</v>
      </c>
      <c r="H664" s="99">
        <f>IFERROR(IFERROR(VLOOKUP(A664,'STOK TRAYEMAN'!C:H,6,0),VLOOKUP(A664,'KATEGORI TRAYEMAN'!A:C,3,0)),0)</f>
        <v>0</v>
      </c>
      <c r="I664" s="8">
        <f>IFERROR(VLOOKUP(A664,'KATEGORI TRAYEMAN'!A:D,4,0),0)</f>
        <v>0</v>
      </c>
      <c r="J664" s="8" t="str">
        <f>IFERROR(VLOOKUP(A664,'NOSTOK PACUL'!A:C,3,0),IFERROR(IF(VLOOKUP(A664,'STOK PACUL'!A:B,2,0)="NOSTOK","E",VLOOKUP(A664,'KATEGORI PACUL'!A:B,2,0)),"E"))</f>
        <v>E</v>
      </c>
      <c r="K664" s="8" t="str">
        <f>IFERROR(VLOOKUP(A664,'NOSTOK PESALAKAN'!A:C,3,0),IFERROR(IF(VLOOKUP(A664,'STOK PESALAKAN'!A:B,2,0)="NOSTOK","E",VLOOKUP(A664,'KATEGORI PESALAKAN'!A:B,2,0)),"E"))</f>
        <v>E</v>
      </c>
      <c r="L664" s="8" t="str">
        <f>IFERROR(VLOOKUP(A664,'NOSTOK CIKDITIRO'!A:C,3,0),IFERROR(IF(VLOOKUP(A664,'STOK CIKDITIRO'!A:B,2,0)="NOSTOK","E",VLOOKUP(A664,'KATEGORI CIKDITIRO'!A:B,2,0)),"E"))</f>
        <v>E</v>
      </c>
      <c r="M664" s="8" t="str">
        <f>IFERROR(VLOOKUP(A664,'NOSTOK TRAYEMAN'!A:C,3,0),IFERROR(IF(VLOOKUP(A664,'STOK TRAYEMAN'!A:B,2,0)="NOSTOK","E",VLOOKUP(A664,'KATEGORI TRAYEMAN'!A:B,2,0)),"E"))</f>
        <v>E</v>
      </c>
      <c r="N664" s="8" t="str">
        <f>IFERROR(VLOOKUP(A664,FR_HITUNG_MINMAX!A:B,2,0),0)</f>
        <v>STANG SEHER VARIO 150 ( SET )</v>
      </c>
      <c r="O664" s="8" t="str">
        <f>IFERROR(VLOOKUP(A664,FR_HITUNG_MINMAX!A:D,4,0),0)</f>
        <v>ORISIN</v>
      </c>
      <c r="P664" s="8">
        <f>IFERROR(VLOOKUP(A664,FR_HITUNG_MINMAX!A:G,7,0),1)</f>
        <v>1</v>
      </c>
      <c r="Q664" s="11">
        <f>IFERROR(VLOOKUP(A664,FR_HITUNG_MINMAX!A:J,10,0),1)</f>
        <v>1</v>
      </c>
      <c r="R664" s="8">
        <f>IFERROR(VLOOKUP(A664,FR_HITUNG_MINMAX!A:K,11,0),1)</f>
        <v>1</v>
      </c>
      <c r="S664" s="12">
        <f>IFERROR(VLOOKUP(A664,FR_HITUNG_MINMAX!A:F,6,0),0)</f>
        <v>586000</v>
      </c>
      <c r="T664" s="8">
        <f t="shared" si="425"/>
        <v>0</v>
      </c>
      <c r="U664" s="8">
        <f t="shared" si="400"/>
        <v>0</v>
      </c>
      <c r="V664" s="8">
        <f t="shared" si="401"/>
        <v>0</v>
      </c>
      <c r="W664" s="8">
        <f t="shared" si="426"/>
        <v>0</v>
      </c>
      <c r="X664" s="8">
        <f t="shared" si="427"/>
        <v>0</v>
      </c>
      <c r="Y664" s="16"/>
      <c r="Z664" s="15">
        <f t="shared" si="402"/>
        <v>0</v>
      </c>
      <c r="AA664" s="8">
        <f t="shared" si="428"/>
        <v>0</v>
      </c>
      <c r="AB664" s="16"/>
      <c r="AC664" s="15">
        <f t="shared" si="403"/>
        <v>0</v>
      </c>
      <c r="AD664" s="8">
        <f t="shared" si="404"/>
        <v>0</v>
      </c>
      <c r="AE664" s="16"/>
      <c r="AF664" s="15">
        <f t="shared" si="405"/>
        <v>0</v>
      </c>
      <c r="AG664" s="15">
        <f t="shared" si="429"/>
        <v>0</v>
      </c>
      <c r="AH664" s="16"/>
      <c r="AI664" s="15">
        <f t="shared" si="430"/>
        <v>0</v>
      </c>
      <c r="AJ664" s="8">
        <f t="shared" si="431"/>
        <v>0</v>
      </c>
      <c r="AK664" s="8">
        <f t="shared" si="406"/>
        <v>0</v>
      </c>
      <c r="AL664" s="8">
        <f t="shared" si="407"/>
        <v>0</v>
      </c>
      <c r="AM664" s="8">
        <f t="shared" si="432"/>
        <v>0</v>
      </c>
      <c r="AN664" s="8">
        <f t="shared" si="433"/>
        <v>0</v>
      </c>
      <c r="AO664" s="8">
        <f>IFERROR(VLOOKUP(A664,PERSAMAAN!B:D,3,0),AN664)</f>
        <v>0</v>
      </c>
      <c r="AP664" s="1"/>
      <c r="AQ664" s="8">
        <f t="shared" si="408"/>
        <v>0</v>
      </c>
      <c r="AR664" s="8" t="str">
        <f>IF(AQ664=0,"-",VLOOKUP(A664,FR_HITUNG_MINMAX!A:H,8,0))</f>
        <v>-</v>
      </c>
      <c r="AS664" s="1"/>
      <c r="AT664" s="8" t="str">
        <f t="shared" si="409"/>
        <v>-</v>
      </c>
      <c r="AU664" s="12">
        <f t="shared" si="410"/>
        <v>0</v>
      </c>
      <c r="AV664" s="12">
        <f t="shared" si="411"/>
        <v>0</v>
      </c>
      <c r="AW664" s="8">
        <f t="shared" si="434"/>
        <v>0</v>
      </c>
      <c r="AX664" s="1"/>
      <c r="AY664" s="8">
        <f t="shared" si="412"/>
        <v>0</v>
      </c>
      <c r="AZ664" s="8" t="str">
        <f>IF(AY664=0,"-",VLOOKUP(A664,FR_HITUNG_MINMAX!A:I,9,0))</f>
        <v>-</v>
      </c>
      <c r="BB664" s="8" t="str">
        <f t="shared" si="413"/>
        <v>-</v>
      </c>
      <c r="BC664" s="12">
        <f t="shared" si="414"/>
        <v>0</v>
      </c>
      <c r="BD664" s="12">
        <f t="shared" si="415"/>
        <v>0</v>
      </c>
      <c r="BE664" s="16"/>
      <c r="BF664" s="8">
        <f>SUMIF('REALISASI ORDER'!C:C,A664,'REALISASI ORDER'!E:E)</f>
        <v>0</v>
      </c>
      <c r="BG664" s="8">
        <f t="shared" si="435"/>
        <v>0</v>
      </c>
      <c r="BH664" s="8">
        <f t="shared" si="416"/>
        <v>0</v>
      </c>
      <c r="BI664" s="8">
        <f t="shared" si="417"/>
        <v>0</v>
      </c>
      <c r="BJ664" s="8">
        <f t="shared" si="436"/>
        <v>0</v>
      </c>
      <c r="BK664" s="33">
        <f t="shared" si="437"/>
        <v>0</v>
      </c>
      <c r="BL664" s="33">
        <f t="shared" si="418"/>
        <v>0</v>
      </c>
      <c r="BM664" s="33">
        <f t="shared" si="419"/>
        <v>0</v>
      </c>
      <c r="BN664" s="33">
        <f t="shared" si="438"/>
        <v>0</v>
      </c>
      <c r="BO664" s="8">
        <f t="shared" si="420"/>
        <v>0</v>
      </c>
      <c r="BP664" s="8">
        <f t="shared" si="421"/>
        <v>0</v>
      </c>
      <c r="BQ664" s="8">
        <f t="shared" si="422"/>
        <v>0</v>
      </c>
      <c r="BR664" s="8">
        <f>IFERROR(ROUNDDOWN(BF664*BN664/(BK664+BL664+BM664+BN),0),0)</f>
        <v>0</v>
      </c>
      <c r="BS664" s="8" t="str">
        <f t="shared" si="423"/>
        <v>13000-K59-A70</v>
      </c>
      <c r="BT664" s="8">
        <f>SUMIF(FR_HITUNG_MINMAX!A:A,ORDER!A664,FR_HITUNG_MINMAX!AS:AS)</f>
        <v>0</v>
      </c>
      <c r="BU664" s="8">
        <f t="shared" si="439"/>
        <v>0</v>
      </c>
      <c r="BV664" s="8" t="str">
        <f t="shared" si="424"/>
        <v>-</v>
      </c>
      <c r="BW664" s="8" t="str">
        <f>VLOOKUP(A664,'STOK PESALAKAN'!A:F,6,0)</f>
        <v/>
      </c>
    </row>
    <row r="665" spans="1:75">
      <c r="A665" s="41" t="s">
        <v>1947</v>
      </c>
      <c r="B665" s="99">
        <f>IFERROR(IFERROR(VLOOKUP(A665,'STOK PACUL'!C:H,6,0),VLOOKUP(A665,'KATEGORI PACUL'!A:C,3,0)),0)</f>
        <v>0</v>
      </c>
      <c r="C665" s="8">
        <f>IFERROR(VLOOKUP(A665,'KATEGORI PACUL'!A:D,4,0),0)</f>
        <v>0</v>
      </c>
      <c r="D665" s="99">
        <f>IFERROR(IFERROR(VLOOKUP(A665,'STOK PESALAKAN'!C:H,6,0),VLOOKUP(A665,'KATEGORI PESALAKAN'!A:C,3,0)),0)</f>
        <v>0</v>
      </c>
      <c r="E665" s="8">
        <f>IFERROR(VLOOKUP(A665,'KATEGORI PESALAKAN'!A:D,4,0),0)</f>
        <v>0</v>
      </c>
      <c r="F665" s="99">
        <f>IFERROR(IFERROR(VLOOKUP(A665,'STOK CIKDITIRO'!C:H,6,0),VLOOKUP(A665,'KATEGORI CIKDITIRO'!A:C,3,0)),0)</f>
        <v>0</v>
      </c>
      <c r="G665" s="8">
        <f>IFERROR(VLOOKUP(A665,'KATEGORI CIKDITIRO'!A:D,4,0),0)</f>
        <v>0</v>
      </c>
      <c r="H665" s="99">
        <f>IFERROR(IFERROR(VLOOKUP(A665,'STOK TRAYEMAN'!C:H,6,0),VLOOKUP(A665,'KATEGORI TRAYEMAN'!A:C,3,0)),0)</f>
        <v>0</v>
      </c>
      <c r="I665" s="8">
        <f>IFERROR(VLOOKUP(A665,'KATEGORI TRAYEMAN'!A:D,4,0),0)</f>
        <v>0</v>
      </c>
      <c r="J665" s="8" t="str">
        <f>IFERROR(VLOOKUP(A665,'NOSTOK PACUL'!A:C,3,0),IFERROR(IF(VLOOKUP(A665,'STOK PACUL'!A:B,2,0)="NOSTOK","E",VLOOKUP(A665,'KATEGORI PACUL'!A:B,2,0)),"E"))</f>
        <v>E</v>
      </c>
      <c r="K665" s="8" t="str">
        <f>IFERROR(VLOOKUP(A665,'NOSTOK PESALAKAN'!A:C,3,0),IFERROR(IF(VLOOKUP(A665,'STOK PESALAKAN'!A:B,2,0)="NOSTOK","E",VLOOKUP(A665,'KATEGORI PESALAKAN'!A:B,2,0)),"E"))</f>
        <v>E</v>
      </c>
      <c r="L665" s="8" t="str">
        <f>IFERROR(VLOOKUP(A665,'NOSTOK CIKDITIRO'!A:C,3,0),IFERROR(IF(VLOOKUP(A665,'STOK CIKDITIRO'!A:B,2,0)="NOSTOK","E",VLOOKUP(A665,'KATEGORI CIKDITIRO'!A:B,2,0)),"E"))</f>
        <v>E</v>
      </c>
      <c r="M665" s="8" t="str">
        <f>IFERROR(VLOOKUP(A665,'NOSTOK TRAYEMAN'!A:C,3,0),IFERROR(IF(VLOOKUP(A665,'STOK TRAYEMAN'!A:B,2,0)="NOSTOK","E",VLOOKUP(A665,'KATEGORI TRAYEMAN'!A:B,2,0)),"E"))</f>
        <v>E</v>
      </c>
      <c r="N665" s="8" t="str">
        <f>IFERROR(VLOOKUP(A665,FR_HITUNG_MINMAX!A:B,2,0),0)</f>
        <v>TUTUP OLI H.VARIO/STYLO/PCX 160 ORI</v>
      </c>
      <c r="O665" s="8" t="str">
        <f>IFERROR(VLOOKUP(A665,FR_HITUNG_MINMAX!A:D,4,0),0)</f>
        <v>ORISIN</v>
      </c>
      <c r="P665" s="8">
        <f>IFERROR(VLOOKUP(A665,FR_HITUNG_MINMAX!A:G,7,0),1)</f>
        <v>1</v>
      </c>
      <c r="Q665" s="11">
        <f>IFERROR(VLOOKUP(A665,FR_HITUNG_MINMAX!A:J,10,0),1)</f>
        <v>1</v>
      </c>
      <c r="R665" s="8">
        <f>IFERROR(VLOOKUP(A665,FR_HITUNG_MINMAX!A:K,11,0),1)</f>
        <v>1</v>
      </c>
      <c r="S665" s="12">
        <f>IFERROR(VLOOKUP(A665,FR_HITUNG_MINMAX!A:F,6,0),0)</f>
        <v>26000</v>
      </c>
      <c r="T665" s="8">
        <f t="shared" si="425"/>
        <v>0</v>
      </c>
      <c r="U665" s="8">
        <f t="shared" si="400"/>
        <v>0</v>
      </c>
      <c r="V665" s="8">
        <f t="shared" si="401"/>
        <v>0</v>
      </c>
      <c r="W665" s="8">
        <f t="shared" si="426"/>
        <v>0</v>
      </c>
      <c r="X665" s="8">
        <f t="shared" si="427"/>
        <v>0</v>
      </c>
      <c r="Y665" s="16"/>
      <c r="Z665" s="15">
        <f t="shared" si="402"/>
        <v>0</v>
      </c>
      <c r="AA665" s="8">
        <f t="shared" si="428"/>
        <v>0</v>
      </c>
      <c r="AB665" s="16"/>
      <c r="AC665" s="15">
        <f t="shared" si="403"/>
        <v>0</v>
      </c>
      <c r="AD665" s="8">
        <f t="shared" si="404"/>
        <v>0</v>
      </c>
      <c r="AE665" s="16"/>
      <c r="AF665" s="15">
        <f t="shared" si="405"/>
        <v>0</v>
      </c>
      <c r="AG665" s="15">
        <f t="shared" si="429"/>
        <v>0</v>
      </c>
      <c r="AH665" s="16"/>
      <c r="AI665" s="15">
        <f t="shared" si="430"/>
        <v>0</v>
      </c>
      <c r="AJ665" s="8">
        <f t="shared" si="431"/>
        <v>0</v>
      </c>
      <c r="AK665" s="8">
        <f t="shared" si="406"/>
        <v>0</v>
      </c>
      <c r="AL665" s="8">
        <f t="shared" si="407"/>
        <v>0</v>
      </c>
      <c r="AM665" s="8">
        <f t="shared" si="432"/>
        <v>0</v>
      </c>
      <c r="AN665" s="8">
        <f t="shared" si="433"/>
        <v>0</v>
      </c>
      <c r="AO665" s="8">
        <f>IFERROR(VLOOKUP(A665,PERSAMAAN!B:D,3,0),AN665)</f>
        <v>0</v>
      </c>
      <c r="AP665" s="1"/>
      <c r="AQ665" s="8">
        <f t="shared" si="408"/>
        <v>0</v>
      </c>
      <c r="AR665" s="8" t="str">
        <f>IF(AQ665=0,"-",VLOOKUP(A665,FR_HITUNG_MINMAX!A:H,8,0))</f>
        <v>-</v>
      </c>
      <c r="AS665" s="1"/>
      <c r="AT665" s="8" t="str">
        <f t="shared" si="409"/>
        <v>-</v>
      </c>
      <c r="AU665" s="12">
        <f t="shared" si="410"/>
        <v>0</v>
      </c>
      <c r="AV665" s="12">
        <f t="shared" si="411"/>
        <v>0</v>
      </c>
      <c r="AW665" s="8">
        <f t="shared" si="434"/>
        <v>0</v>
      </c>
      <c r="AX665" s="1"/>
      <c r="AY665" s="8">
        <f t="shared" si="412"/>
        <v>0</v>
      </c>
      <c r="AZ665" s="8" t="str">
        <f>IF(AY665=0,"-",VLOOKUP(A665,FR_HITUNG_MINMAX!A:I,9,0))</f>
        <v>-</v>
      </c>
      <c r="BB665" s="8" t="str">
        <f t="shared" si="413"/>
        <v>-</v>
      </c>
      <c r="BC665" s="12">
        <f t="shared" si="414"/>
        <v>0</v>
      </c>
      <c r="BD665" s="12">
        <f t="shared" si="415"/>
        <v>0</v>
      </c>
      <c r="BE665" s="16"/>
      <c r="BF665" s="8">
        <f>SUMIF('REALISASI ORDER'!C:C,A665,'REALISASI ORDER'!E:E)</f>
        <v>0</v>
      </c>
      <c r="BG665" s="8">
        <f t="shared" si="435"/>
        <v>0</v>
      </c>
      <c r="BH665" s="8">
        <f t="shared" si="416"/>
        <v>0</v>
      </c>
      <c r="BI665" s="8">
        <f t="shared" si="417"/>
        <v>0</v>
      </c>
      <c r="BJ665" s="8">
        <f t="shared" si="436"/>
        <v>0</v>
      </c>
      <c r="BK665" s="33">
        <f t="shared" si="437"/>
        <v>0</v>
      </c>
      <c r="BL665" s="33">
        <f t="shared" si="418"/>
        <v>0</v>
      </c>
      <c r="BM665" s="33">
        <f t="shared" si="419"/>
        <v>0</v>
      </c>
      <c r="BN665" s="33">
        <f t="shared" si="438"/>
        <v>0</v>
      </c>
      <c r="BO665" s="8">
        <f t="shared" si="420"/>
        <v>0</v>
      </c>
      <c r="BP665" s="8">
        <f t="shared" si="421"/>
        <v>0</v>
      </c>
      <c r="BQ665" s="8">
        <f t="shared" si="422"/>
        <v>0</v>
      </c>
      <c r="BR665" s="8">
        <f>IFERROR(ROUNDDOWN(BF665*BN665/(BK665+BL665+BM665+BN),0),0)</f>
        <v>0</v>
      </c>
      <c r="BS665" s="8" t="str">
        <f t="shared" si="423"/>
        <v>15651-K1N-V00</v>
      </c>
      <c r="BT665" s="8">
        <f>SUMIF(FR_HITUNG_MINMAX!A:A,ORDER!A665,FR_HITUNG_MINMAX!AS:AS)</f>
        <v>0</v>
      </c>
      <c r="BU665" s="8">
        <f t="shared" si="439"/>
        <v>0</v>
      </c>
      <c r="BV665" s="8" t="str">
        <f t="shared" si="424"/>
        <v>-</v>
      </c>
      <c r="BW665" s="8" t="str">
        <f>VLOOKUP(A665,'STOK PESALAKAN'!A:F,6,0)</f>
        <v/>
      </c>
    </row>
    <row r="666" spans="1:75">
      <c r="A666" s="41" t="s">
        <v>1949</v>
      </c>
      <c r="B666" s="99">
        <f>IFERROR(IFERROR(VLOOKUP(A666,'STOK PACUL'!C:H,6,0),VLOOKUP(A666,'KATEGORI PACUL'!A:C,3,0)),0)</f>
        <v>0</v>
      </c>
      <c r="C666" s="8">
        <f>IFERROR(VLOOKUP(A666,'KATEGORI PACUL'!A:D,4,0),0)</f>
        <v>0</v>
      </c>
      <c r="D666" s="99">
        <f>IFERROR(IFERROR(VLOOKUP(A666,'STOK PESALAKAN'!C:H,6,0),VLOOKUP(A666,'KATEGORI PESALAKAN'!A:C,3,0)),0)</f>
        <v>0</v>
      </c>
      <c r="E666" s="8">
        <f>IFERROR(VLOOKUP(A666,'KATEGORI PESALAKAN'!A:D,4,0),0)</f>
        <v>1</v>
      </c>
      <c r="F666" s="99">
        <f>IFERROR(IFERROR(VLOOKUP(A666,'STOK CIKDITIRO'!C:H,6,0),VLOOKUP(A666,'KATEGORI CIKDITIRO'!A:C,3,0)),0)</f>
        <v>0</v>
      </c>
      <c r="G666" s="8">
        <f>IFERROR(VLOOKUP(A666,'KATEGORI CIKDITIRO'!A:D,4,0),0)</f>
        <v>0</v>
      </c>
      <c r="H666" s="99">
        <f>IFERROR(IFERROR(VLOOKUP(A666,'STOK TRAYEMAN'!C:H,6,0),VLOOKUP(A666,'KATEGORI TRAYEMAN'!A:C,3,0)),0)</f>
        <v>0</v>
      </c>
      <c r="I666" s="8">
        <f>IFERROR(VLOOKUP(A666,'KATEGORI TRAYEMAN'!A:D,4,0),0)</f>
        <v>0</v>
      </c>
      <c r="J666" s="8" t="str">
        <f>IFERROR(VLOOKUP(A666,'NOSTOK PACUL'!A:C,3,0),IFERROR(IF(VLOOKUP(A666,'STOK PACUL'!A:B,2,0)="NOSTOK","E",VLOOKUP(A666,'KATEGORI PACUL'!A:B,2,0)),"E"))</f>
        <v>E</v>
      </c>
      <c r="K666" s="8" t="str">
        <f>IFERROR(VLOOKUP(A666,'NOSTOK PESALAKAN'!A:C,3,0),IFERROR(IF(VLOOKUP(A666,'STOK PESALAKAN'!A:B,2,0)="NOSTOK","E",VLOOKUP(A666,'KATEGORI PESALAKAN'!A:B,2,0)),"E"))</f>
        <v>D</v>
      </c>
      <c r="L666" s="8" t="str">
        <f>IFERROR(VLOOKUP(A666,'NOSTOK CIKDITIRO'!A:C,3,0),IFERROR(IF(VLOOKUP(A666,'STOK CIKDITIRO'!A:B,2,0)="NOSTOK","E",VLOOKUP(A666,'KATEGORI CIKDITIRO'!A:B,2,0)),"E"))</f>
        <v>E</v>
      </c>
      <c r="M666" s="8" t="str">
        <f>IFERROR(VLOOKUP(A666,'NOSTOK TRAYEMAN'!A:C,3,0),IFERROR(IF(VLOOKUP(A666,'STOK TRAYEMAN'!A:B,2,0)="NOSTOK","E",VLOOKUP(A666,'KATEGORI TRAYEMAN'!A:B,2,0)),"E"))</f>
        <v>E</v>
      </c>
      <c r="N666" s="8" t="str">
        <f>IFERROR(VLOOKUP(A666,FR_HITUNG_MINMAX!A:B,2,0),0)</f>
        <v>FILTER UDARA CB150R</v>
      </c>
      <c r="O666" s="8" t="str">
        <f>IFERROR(VLOOKUP(A666,FR_HITUNG_MINMAX!A:D,4,0),0)</f>
        <v>ORISIN</v>
      </c>
      <c r="P666" s="8">
        <f>IFERROR(VLOOKUP(A666,FR_HITUNG_MINMAX!A:G,7,0),1)</f>
        <v>1</v>
      </c>
      <c r="Q666" s="11">
        <f>IFERROR(VLOOKUP(A666,FR_HITUNG_MINMAX!A:J,10,0),1)</f>
        <v>1</v>
      </c>
      <c r="R666" s="8">
        <f>IFERROR(VLOOKUP(A666,FR_HITUNG_MINMAX!A:K,11,0),1)</f>
        <v>1</v>
      </c>
      <c r="S666" s="12">
        <f>IFERROR(VLOOKUP(A666,FR_HITUNG_MINMAX!A:F,6,0),0)</f>
        <v>70000</v>
      </c>
      <c r="T666" s="8">
        <f t="shared" si="425"/>
        <v>0</v>
      </c>
      <c r="U666" s="8">
        <f t="shared" si="400"/>
        <v>-1</v>
      </c>
      <c r="V666" s="8">
        <f t="shared" si="401"/>
        <v>0</v>
      </c>
      <c r="W666" s="8">
        <f t="shared" si="426"/>
        <v>0</v>
      </c>
      <c r="X666" s="8">
        <f t="shared" si="427"/>
        <v>0</v>
      </c>
      <c r="Y666" s="16"/>
      <c r="Z666" s="15">
        <f t="shared" si="402"/>
        <v>0</v>
      </c>
      <c r="AA666" s="8">
        <f t="shared" si="428"/>
        <v>0</v>
      </c>
      <c r="AB666" s="16"/>
      <c r="AC666" s="15">
        <f t="shared" si="403"/>
        <v>0</v>
      </c>
      <c r="AD666" s="8">
        <f t="shared" si="404"/>
        <v>0</v>
      </c>
      <c r="AE666" s="16"/>
      <c r="AF666" s="15">
        <f t="shared" si="405"/>
        <v>0</v>
      </c>
      <c r="AG666" s="15">
        <f t="shared" si="429"/>
        <v>0</v>
      </c>
      <c r="AH666" s="16"/>
      <c r="AI666" s="15">
        <f t="shared" si="430"/>
        <v>0</v>
      </c>
      <c r="AJ666" s="8">
        <f t="shared" si="431"/>
        <v>0</v>
      </c>
      <c r="AK666" s="8">
        <f t="shared" si="406"/>
        <v>1</v>
      </c>
      <c r="AL666" s="8">
        <f t="shared" si="407"/>
        <v>0</v>
      </c>
      <c r="AM666" s="8">
        <f t="shared" si="432"/>
        <v>0</v>
      </c>
      <c r="AN666" s="8">
        <f t="shared" si="433"/>
        <v>1</v>
      </c>
      <c r="AO666" s="8">
        <f>IFERROR(VLOOKUP(A666,PERSAMAAN!B:D,3,0),AN666)</f>
        <v>1</v>
      </c>
      <c r="AP666" s="1">
        <v>0</v>
      </c>
      <c r="AQ666" s="8">
        <f t="shared" si="408"/>
        <v>0</v>
      </c>
      <c r="AR666" s="8" t="str">
        <f>IF(AQ666=0,"-",VLOOKUP(A666,FR_HITUNG_MINMAX!A:H,8,0))</f>
        <v>-</v>
      </c>
      <c r="AS666" s="1"/>
      <c r="AT666" s="8" t="str">
        <f t="shared" si="409"/>
        <v>-</v>
      </c>
      <c r="AU666" s="12">
        <f t="shared" si="410"/>
        <v>0</v>
      </c>
      <c r="AV666" s="12">
        <f t="shared" si="411"/>
        <v>0</v>
      </c>
      <c r="AW666" s="8">
        <f t="shared" si="434"/>
        <v>1</v>
      </c>
      <c r="AX666" s="1"/>
      <c r="AY666" s="8">
        <f t="shared" si="412"/>
        <v>1</v>
      </c>
      <c r="AZ666" s="8" t="str">
        <f>IF(AY666=0,"-",VLOOKUP(A666,FR_HITUNG_MINMAX!A:I,9,0))</f>
        <v/>
      </c>
      <c r="BB666" s="8" t="str">
        <f t="shared" si="413"/>
        <v/>
      </c>
      <c r="BC666" s="12">
        <f t="shared" si="414"/>
        <v>70000</v>
      </c>
      <c r="BD666" s="12">
        <f t="shared" si="415"/>
        <v>21965380</v>
      </c>
      <c r="BE666" s="16"/>
      <c r="BF666" s="8">
        <f>SUMIF('REALISASI ORDER'!C:C,A666,'REALISASI ORDER'!E:E)</f>
        <v>0</v>
      </c>
      <c r="BG666" s="8">
        <f t="shared" si="435"/>
        <v>0</v>
      </c>
      <c r="BH666" s="8">
        <f t="shared" si="416"/>
        <v>0</v>
      </c>
      <c r="BI666" s="8">
        <f t="shared" si="417"/>
        <v>0</v>
      </c>
      <c r="BJ666" s="8">
        <f t="shared" si="436"/>
        <v>0</v>
      </c>
      <c r="BK666" s="33">
        <f t="shared" si="437"/>
        <v>0</v>
      </c>
      <c r="BL666" s="33">
        <f t="shared" si="418"/>
        <v>1</v>
      </c>
      <c r="BM666" s="33">
        <f t="shared" si="419"/>
        <v>0</v>
      </c>
      <c r="BN666" s="33">
        <f t="shared" si="438"/>
        <v>0</v>
      </c>
      <c r="BO666" s="8">
        <f t="shared" si="420"/>
        <v>0</v>
      </c>
      <c r="BP666" s="8">
        <f t="shared" si="421"/>
        <v>0</v>
      </c>
      <c r="BQ666" s="8">
        <f t="shared" si="422"/>
        <v>0</v>
      </c>
      <c r="BR666" s="8">
        <f>IFERROR(ROUNDDOWN(BF666*BN666/(BK666+BL666+BM666+BN),0),0)</f>
        <v>0</v>
      </c>
      <c r="BS666" s="8" t="str">
        <f t="shared" si="423"/>
        <v>17211-K15-900</v>
      </c>
      <c r="BT666" s="8">
        <f>SUMIF(FR_HITUNG_MINMAX!A:A,ORDER!A666,FR_HITUNG_MINMAX!AS:AS)</f>
        <v>1</v>
      </c>
      <c r="BU666" s="8">
        <f t="shared" si="439"/>
        <v>0</v>
      </c>
      <c r="BV666" s="8" t="str">
        <f t="shared" si="424"/>
        <v>-</v>
      </c>
      <c r="BW666" s="8" t="str">
        <f>VLOOKUP(A666,'STOK PESALAKAN'!A:F,6,0)</f>
        <v/>
      </c>
    </row>
    <row r="667" spans="1:75">
      <c r="A667" s="41" t="s">
        <v>1955</v>
      </c>
      <c r="B667" s="99">
        <f>IFERROR(IFERROR(VLOOKUP(A667,'STOK PACUL'!C:H,6,0),VLOOKUP(A667,'KATEGORI PACUL'!A:C,3,0)),0)</f>
        <v>0</v>
      </c>
      <c r="C667" s="8">
        <f>IFERROR(VLOOKUP(A667,'KATEGORI PACUL'!A:D,4,0),0)</f>
        <v>0</v>
      </c>
      <c r="D667" s="99">
        <f>IFERROR(IFERROR(VLOOKUP(A667,'STOK PESALAKAN'!C:H,6,0),VLOOKUP(A667,'KATEGORI PESALAKAN'!A:C,3,0)),0)</f>
        <v>0</v>
      </c>
      <c r="E667" s="8">
        <f>IFERROR(VLOOKUP(A667,'KATEGORI PESALAKAN'!A:D,4,0),0)</f>
        <v>0</v>
      </c>
      <c r="F667" s="99">
        <f>IFERROR(IFERROR(VLOOKUP(A667,'STOK CIKDITIRO'!C:H,6,0),VLOOKUP(A667,'KATEGORI CIKDITIRO'!A:C,3,0)),0)</f>
        <v>0</v>
      </c>
      <c r="G667" s="8">
        <f>IFERROR(VLOOKUP(A667,'KATEGORI CIKDITIRO'!A:D,4,0),0)</f>
        <v>0</v>
      </c>
      <c r="H667" s="99">
        <f>IFERROR(IFERROR(VLOOKUP(A667,'STOK TRAYEMAN'!C:H,6,0),VLOOKUP(A667,'KATEGORI TRAYEMAN'!A:C,3,0)),0)</f>
        <v>0</v>
      </c>
      <c r="I667" s="8">
        <f>IFERROR(VLOOKUP(A667,'KATEGORI TRAYEMAN'!A:D,4,0),0)</f>
        <v>0</v>
      </c>
      <c r="J667" s="8" t="str">
        <f>IFERROR(VLOOKUP(A667,'NOSTOK PACUL'!A:C,3,0),IFERROR(IF(VLOOKUP(A667,'STOK PACUL'!A:B,2,0)="NOSTOK","E",VLOOKUP(A667,'KATEGORI PACUL'!A:B,2,0)),"E"))</f>
        <v>E</v>
      </c>
      <c r="K667" s="8" t="str">
        <f>IFERROR(VLOOKUP(A667,'NOSTOK PESALAKAN'!A:C,3,0),IFERROR(IF(VLOOKUP(A667,'STOK PESALAKAN'!A:B,2,0)="NOSTOK","E",VLOOKUP(A667,'KATEGORI PESALAKAN'!A:B,2,0)),"E"))</f>
        <v>E</v>
      </c>
      <c r="L667" s="8" t="str">
        <f>IFERROR(VLOOKUP(A667,'NOSTOK CIKDITIRO'!A:C,3,0),IFERROR(IF(VLOOKUP(A667,'STOK CIKDITIRO'!A:B,2,0)="NOSTOK","E",VLOOKUP(A667,'KATEGORI CIKDITIRO'!A:B,2,0)),"E"))</f>
        <v>E</v>
      </c>
      <c r="M667" s="8" t="str">
        <f>IFERROR(VLOOKUP(A667,'NOSTOK TRAYEMAN'!A:C,3,0),IFERROR(IF(VLOOKUP(A667,'STOK TRAYEMAN'!A:B,2,0)="NOSTOK","E",VLOOKUP(A667,'KATEGORI TRAYEMAN'!A:B,2,0)),"E"))</f>
        <v>E</v>
      </c>
      <c r="N667" s="8" t="str">
        <f>IFERROR(VLOOKUP(A667,FR_HITUNG_MINMAX!A:B,2,0),0)</f>
        <v>SPULL ASSY JUPITER Z1 (2014)</v>
      </c>
      <c r="O667" s="8" t="str">
        <f>IFERROR(VLOOKUP(A667,FR_HITUNG_MINMAX!A:D,4,0),0)</f>
        <v>ORISIN</v>
      </c>
      <c r="P667" s="8">
        <f>IFERROR(VLOOKUP(A667,FR_HITUNG_MINMAX!A:G,7,0),1)</f>
        <v>1</v>
      </c>
      <c r="Q667" s="11">
        <f>IFERROR(VLOOKUP(A667,FR_HITUNG_MINMAX!A:J,10,0),1)</f>
        <v>1</v>
      </c>
      <c r="R667" s="8">
        <f>IFERROR(VLOOKUP(A667,FR_HITUNG_MINMAX!A:K,11,0),1)</f>
        <v>1</v>
      </c>
      <c r="S667" s="12">
        <f>IFERROR(VLOOKUP(A667,FR_HITUNG_MINMAX!A:F,6,0),0)</f>
        <v>206500</v>
      </c>
      <c r="T667" s="8">
        <f t="shared" si="425"/>
        <v>0</v>
      </c>
      <c r="U667" s="8">
        <f t="shared" si="400"/>
        <v>0</v>
      </c>
      <c r="V667" s="8">
        <f t="shared" si="401"/>
        <v>0</v>
      </c>
      <c r="W667" s="8">
        <f t="shared" si="426"/>
        <v>0</v>
      </c>
      <c r="X667" s="8">
        <f t="shared" si="427"/>
        <v>0</v>
      </c>
      <c r="Y667" s="16"/>
      <c r="Z667" s="15">
        <f t="shared" si="402"/>
        <v>0</v>
      </c>
      <c r="AA667" s="8">
        <f t="shared" si="428"/>
        <v>0</v>
      </c>
      <c r="AB667" s="16"/>
      <c r="AC667" s="15">
        <f t="shared" si="403"/>
        <v>0</v>
      </c>
      <c r="AD667" s="8">
        <f t="shared" si="404"/>
        <v>0</v>
      </c>
      <c r="AE667" s="16"/>
      <c r="AF667" s="15">
        <f t="shared" si="405"/>
        <v>0</v>
      </c>
      <c r="AG667" s="15">
        <f t="shared" si="429"/>
        <v>0</v>
      </c>
      <c r="AH667" s="16"/>
      <c r="AI667" s="15">
        <f t="shared" si="430"/>
        <v>0</v>
      </c>
      <c r="AJ667" s="8">
        <f t="shared" si="431"/>
        <v>0</v>
      </c>
      <c r="AK667" s="8">
        <f t="shared" si="406"/>
        <v>0</v>
      </c>
      <c r="AL667" s="8">
        <f t="shared" si="407"/>
        <v>0</v>
      </c>
      <c r="AM667" s="8">
        <f t="shared" si="432"/>
        <v>0</v>
      </c>
      <c r="AN667" s="8">
        <f t="shared" si="433"/>
        <v>0</v>
      </c>
      <c r="AO667" s="8">
        <f>IFERROR(VLOOKUP(A667,PERSAMAAN!B:D,3,0),AN667)</f>
        <v>0</v>
      </c>
      <c r="AP667" s="1"/>
      <c r="AQ667" s="8">
        <f t="shared" si="408"/>
        <v>0</v>
      </c>
      <c r="AR667" s="8" t="str">
        <f>IF(AQ667=0,"-",VLOOKUP(A667,FR_HITUNG_MINMAX!A:H,8,0))</f>
        <v>-</v>
      </c>
      <c r="AS667" s="1"/>
      <c r="AT667" s="8" t="str">
        <f t="shared" si="409"/>
        <v>-</v>
      </c>
      <c r="AU667" s="12">
        <f t="shared" si="410"/>
        <v>0</v>
      </c>
      <c r="AV667" s="12">
        <f t="shared" si="411"/>
        <v>0</v>
      </c>
      <c r="AW667" s="8">
        <f t="shared" si="434"/>
        <v>0</v>
      </c>
      <c r="AX667" s="1"/>
      <c r="AY667" s="8">
        <f t="shared" si="412"/>
        <v>0</v>
      </c>
      <c r="AZ667" s="8" t="str">
        <f>IF(AY667=0,"-",VLOOKUP(A667,FR_HITUNG_MINMAX!A:I,9,0))</f>
        <v>-</v>
      </c>
      <c r="BB667" s="8" t="str">
        <f t="shared" si="413"/>
        <v>-</v>
      </c>
      <c r="BC667" s="12">
        <f t="shared" si="414"/>
        <v>0</v>
      </c>
      <c r="BD667" s="12">
        <f t="shared" si="415"/>
        <v>0</v>
      </c>
      <c r="BE667" s="16"/>
      <c r="BF667" s="8">
        <f>SUMIF('REALISASI ORDER'!C:C,A667,'REALISASI ORDER'!E:E)</f>
        <v>0</v>
      </c>
      <c r="BG667" s="8">
        <f t="shared" si="435"/>
        <v>0</v>
      </c>
      <c r="BH667" s="8">
        <f t="shared" si="416"/>
        <v>0</v>
      </c>
      <c r="BI667" s="8">
        <f t="shared" si="417"/>
        <v>0</v>
      </c>
      <c r="BJ667" s="8">
        <f t="shared" si="436"/>
        <v>0</v>
      </c>
      <c r="BK667" s="33">
        <f t="shared" si="437"/>
        <v>0</v>
      </c>
      <c r="BL667" s="33">
        <f t="shared" si="418"/>
        <v>0</v>
      </c>
      <c r="BM667" s="33">
        <f t="shared" si="419"/>
        <v>0</v>
      </c>
      <c r="BN667" s="33">
        <f t="shared" si="438"/>
        <v>0</v>
      </c>
      <c r="BO667" s="8">
        <f t="shared" si="420"/>
        <v>0</v>
      </c>
      <c r="BP667" s="8">
        <f t="shared" si="421"/>
        <v>0</v>
      </c>
      <c r="BQ667" s="8">
        <f t="shared" si="422"/>
        <v>0</v>
      </c>
      <c r="BR667" s="8">
        <f>IFERROR(ROUNDDOWN(BF667*BN667/(BK667+BL667+BM667+BN),0),0)</f>
        <v>0</v>
      </c>
      <c r="BS667" s="8" t="str">
        <f t="shared" si="423"/>
        <v>1DY-H1410-01</v>
      </c>
      <c r="BT667" s="8">
        <f>SUMIF(FR_HITUNG_MINMAX!A:A,ORDER!A667,FR_HITUNG_MINMAX!AS:AS)</f>
        <v>0</v>
      </c>
      <c r="BU667" s="8">
        <f t="shared" si="439"/>
        <v>0</v>
      </c>
      <c r="BV667" s="8" t="str">
        <f t="shared" si="424"/>
        <v>-</v>
      </c>
      <c r="BW667" s="8" t="str">
        <f>VLOOKUP(A667,'STOK PESALAKAN'!A:F,6,0)</f>
        <v/>
      </c>
    </row>
    <row r="668" spans="1:75">
      <c r="A668" s="41" t="s">
        <v>1964</v>
      </c>
      <c r="B668" s="99">
        <f>IFERROR(IFERROR(VLOOKUP(A668,'STOK PACUL'!C:H,6,0),VLOOKUP(A668,'KATEGORI PACUL'!A:C,3,0)),0)</f>
        <v>0</v>
      </c>
      <c r="C668" s="8">
        <f>IFERROR(VLOOKUP(A668,'KATEGORI PACUL'!A:D,4,0),0)</f>
        <v>0</v>
      </c>
      <c r="D668" s="99">
        <f>IFERROR(IFERROR(VLOOKUP(A668,'STOK PESALAKAN'!C:H,6,0),VLOOKUP(A668,'KATEGORI PESALAKAN'!A:C,3,0)),0)</f>
        <v>0</v>
      </c>
      <c r="E668" s="8">
        <f>IFERROR(VLOOKUP(A668,'KATEGORI PESALAKAN'!A:D,4,0),0)</f>
        <v>0</v>
      </c>
      <c r="F668" s="99">
        <f>IFERROR(IFERROR(VLOOKUP(A668,'STOK CIKDITIRO'!C:H,6,0),VLOOKUP(A668,'KATEGORI CIKDITIRO'!A:C,3,0)),0)</f>
        <v>0</v>
      </c>
      <c r="G668" s="8">
        <f>IFERROR(VLOOKUP(A668,'KATEGORI CIKDITIRO'!A:D,4,0),0)</f>
        <v>0</v>
      </c>
      <c r="H668" s="99">
        <f>IFERROR(IFERROR(VLOOKUP(A668,'STOK TRAYEMAN'!C:H,6,0),VLOOKUP(A668,'KATEGORI TRAYEMAN'!A:C,3,0)),0)</f>
        <v>0</v>
      </c>
      <c r="I668" s="8">
        <f>IFERROR(VLOOKUP(A668,'KATEGORI TRAYEMAN'!A:D,4,0),0)</f>
        <v>0</v>
      </c>
      <c r="J668" s="8" t="str">
        <f>IFERROR(VLOOKUP(A668,'NOSTOK PACUL'!A:C,3,0),IFERROR(IF(VLOOKUP(A668,'STOK PACUL'!A:B,2,0)="NOSTOK","E",VLOOKUP(A668,'KATEGORI PACUL'!A:B,2,0)),"E"))</f>
        <v>E</v>
      </c>
      <c r="K668" s="8" t="str">
        <f>IFERROR(VLOOKUP(A668,'NOSTOK PESALAKAN'!A:C,3,0),IFERROR(IF(VLOOKUP(A668,'STOK PESALAKAN'!A:B,2,0)="NOSTOK","E",VLOOKUP(A668,'KATEGORI PESALAKAN'!A:B,2,0)),"E"))</f>
        <v>E</v>
      </c>
      <c r="L668" s="8" t="str">
        <f>IFERROR(VLOOKUP(A668,'NOSTOK CIKDITIRO'!A:C,3,0),IFERROR(IF(VLOOKUP(A668,'STOK CIKDITIRO'!A:B,2,0)="NOSTOK","E",VLOOKUP(A668,'KATEGORI CIKDITIRO'!A:B,2,0)),"E"))</f>
        <v>E</v>
      </c>
      <c r="M668" s="8" t="str">
        <f>IFERROR(VLOOKUP(A668,'NOSTOK TRAYEMAN'!A:C,3,0),IFERROR(IF(VLOOKUP(A668,'STOK TRAYEMAN'!A:B,2,0)="NOSTOK","E",VLOOKUP(A668,'KATEGORI TRAYEMAN'!A:B,2,0)),"E"))</f>
        <v>E</v>
      </c>
      <c r="N668" s="8" t="str">
        <f>IFERROR(VLOOKUP(A668,FR_HITUNG_MINMAX!A:B,2,0),0)</f>
        <v>PER CVT H.PCX / VARIO 150 ORI</v>
      </c>
      <c r="O668" s="8" t="str">
        <f>IFERROR(VLOOKUP(A668,FR_HITUNG_MINMAX!A:D,4,0),0)</f>
        <v>ORISIN</v>
      </c>
      <c r="P668" s="8">
        <f>IFERROR(VLOOKUP(A668,FR_HITUNG_MINMAX!A:G,7,0),1)</f>
        <v>1</v>
      </c>
      <c r="Q668" s="11" t="str">
        <f>IFERROR(VLOOKUP(A668,FR_HITUNG_MINMAX!A:J,10,0),1)</f>
        <v>1</v>
      </c>
      <c r="R668" s="8">
        <f>IFERROR(VLOOKUP(A668,FR_HITUNG_MINMAX!A:K,11,0),1)</f>
        <v>1</v>
      </c>
      <c r="S668" s="12">
        <f>IFERROR(VLOOKUP(A668,FR_HITUNG_MINMAX!A:F,6,0),0)</f>
        <v>51500</v>
      </c>
      <c r="T668" s="8">
        <f t="shared" si="425"/>
        <v>0</v>
      </c>
      <c r="U668" s="8">
        <f t="shared" si="400"/>
        <v>0</v>
      </c>
      <c r="V668" s="8">
        <f t="shared" si="401"/>
        <v>0</v>
      </c>
      <c r="W668" s="8">
        <f t="shared" si="426"/>
        <v>0</v>
      </c>
      <c r="X668" s="8">
        <f t="shared" si="427"/>
        <v>0</v>
      </c>
      <c r="Y668" s="16"/>
      <c r="Z668" s="15">
        <f t="shared" si="402"/>
        <v>0</v>
      </c>
      <c r="AA668" s="8">
        <f t="shared" si="428"/>
        <v>0</v>
      </c>
      <c r="AB668" s="16"/>
      <c r="AC668" s="15">
        <f t="shared" si="403"/>
        <v>0</v>
      </c>
      <c r="AD668" s="8">
        <f t="shared" si="404"/>
        <v>0</v>
      </c>
      <c r="AE668" s="16"/>
      <c r="AF668" s="15">
        <f t="shared" si="405"/>
        <v>0</v>
      </c>
      <c r="AG668" s="15">
        <f t="shared" si="429"/>
        <v>0</v>
      </c>
      <c r="AH668" s="16"/>
      <c r="AI668" s="15">
        <f t="shared" si="430"/>
        <v>0</v>
      </c>
      <c r="AJ668" s="8">
        <f t="shared" si="431"/>
        <v>0</v>
      </c>
      <c r="AK668" s="8">
        <f t="shared" si="406"/>
        <v>0</v>
      </c>
      <c r="AL668" s="8">
        <f t="shared" si="407"/>
        <v>0</v>
      </c>
      <c r="AM668" s="8">
        <f t="shared" si="432"/>
        <v>0</v>
      </c>
      <c r="AN668" s="8">
        <f t="shared" si="433"/>
        <v>0</v>
      </c>
      <c r="AO668" s="8">
        <f>IFERROR(VLOOKUP(A668,PERSAMAAN!B:D,3,0),AN668)</f>
        <v>0</v>
      </c>
      <c r="AP668" s="1"/>
      <c r="AQ668" s="8">
        <f t="shared" si="408"/>
        <v>0</v>
      </c>
      <c r="AR668" s="8" t="str">
        <f>IF(AQ668=0,"-",VLOOKUP(A668,FR_HITUNG_MINMAX!A:H,8,0))</f>
        <v>-</v>
      </c>
      <c r="AS668" s="1"/>
      <c r="AT668" s="8" t="str">
        <f t="shared" si="409"/>
        <v>-</v>
      </c>
      <c r="AU668" s="12">
        <f t="shared" si="410"/>
        <v>0</v>
      </c>
      <c r="AV668" s="12">
        <f t="shared" si="411"/>
        <v>0</v>
      </c>
      <c r="AW668" s="8">
        <f t="shared" si="434"/>
        <v>0</v>
      </c>
      <c r="AX668" s="1"/>
      <c r="AY668" s="8">
        <f t="shared" si="412"/>
        <v>0</v>
      </c>
      <c r="AZ668" s="8" t="str">
        <f>IF(AY668=0,"-",VLOOKUP(A668,FR_HITUNG_MINMAX!A:I,9,0))</f>
        <v>-</v>
      </c>
      <c r="BB668" s="8" t="str">
        <f t="shared" si="413"/>
        <v>-</v>
      </c>
      <c r="BC668" s="12">
        <f t="shared" si="414"/>
        <v>0</v>
      </c>
      <c r="BD668" s="12">
        <f t="shared" si="415"/>
        <v>0</v>
      </c>
      <c r="BE668" s="16"/>
      <c r="BF668" s="8">
        <f>SUMIF('REALISASI ORDER'!C:C,A668,'REALISASI ORDER'!E:E)</f>
        <v>0</v>
      </c>
      <c r="BG668" s="8">
        <f t="shared" si="435"/>
        <v>0</v>
      </c>
      <c r="BH668" s="8">
        <f t="shared" si="416"/>
        <v>0</v>
      </c>
      <c r="BI668" s="8">
        <f t="shared" si="417"/>
        <v>0</v>
      </c>
      <c r="BJ668" s="8">
        <f t="shared" si="436"/>
        <v>0</v>
      </c>
      <c r="BK668" s="33">
        <f t="shared" si="437"/>
        <v>0</v>
      </c>
      <c r="BL668" s="33">
        <f t="shared" si="418"/>
        <v>0</v>
      </c>
      <c r="BM668" s="33">
        <f t="shared" si="419"/>
        <v>0</v>
      </c>
      <c r="BN668" s="33">
        <f t="shared" si="438"/>
        <v>0</v>
      </c>
      <c r="BO668" s="8">
        <f t="shared" si="420"/>
        <v>0</v>
      </c>
      <c r="BP668" s="8">
        <f t="shared" si="421"/>
        <v>0</v>
      </c>
      <c r="BQ668" s="8">
        <f t="shared" si="422"/>
        <v>0</v>
      </c>
      <c r="BR668" s="8">
        <f>IFERROR(ROUNDDOWN(BF668*BN668/(BK668+BL668+BM668+BN),0),0)</f>
        <v>0</v>
      </c>
      <c r="BS668" s="8" t="str">
        <f t="shared" si="423"/>
        <v>23233-K36-J01</v>
      </c>
      <c r="BT668" s="8">
        <f>SUMIF(FR_HITUNG_MINMAX!A:A,ORDER!A668,FR_HITUNG_MINMAX!AS:AS)</f>
        <v>0</v>
      </c>
      <c r="BU668" s="8">
        <f t="shared" si="439"/>
        <v>0</v>
      </c>
      <c r="BV668" s="8" t="str">
        <f t="shared" si="424"/>
        <v>-</v>
      </c>
      <c r="BW668" s="8" t="str">
        <f>VLOOKUP(A668,'STOK PESALAKAN'!A:F,6,0)</f>
        <v/>
      </c>
    </row>
    <row r="669" spans="1:75">
      <c r="A669" s="41" t="s">
        <v>1966</v>
      </c>
      <c r="B669" s="99">
        <f>IFERROR(IFERROR(VLOOKUP(A669,'STOK PACUL'!C:H,6,0),VLOOKUP(A669,'KATEGORI PACUL'!A:C,3,0)),0)</f>
        <v>0</v>
      </c>
      <c r="C669" s="8">
        <f>IFERROR(VLOOKUP(A669,'KATEGORI PACUL'!A:D,4,0),0)</f>
        <v>0</v>
      </c>
      <c r="D669" s="99">
        <f>IFERROR(IFERROR(VLOOKUP(A669,'STOK PESALAKAN'!C:H,6,0),VLOOKUP(A669,'KATEGORI PESALAKAN'!A:C,3,0)),0)</f>
        <v>0</v>
      </c>
      <c r="E669" s="8">
        <f>IFERROR(VLOOKUP(A669,'KATEGORI PESALAKAN'!A:D,4,0),0)</f>
        <v>0</v>
      </c>
      <c r="F669" s="99">
        <f>IFERROR(IFERROR(VLOOKUP(A669,'STOK CIKDITIRO'!C:H,6,0),VLOOKUP(A669,'KATEGORI CIKDITIRO'!A:C,3,0)),0)</f>
        <v>0</v>
      </c>
      <c r="G669" s="8">
        <f>IFERROR(VLOOKUP(A669,'KATEGORI CIKDITIRO'!A:D,4,0),0)</f>
        <v>0</v>
      </c>
      <c r="H669" s="99">
        <f>IFERROR(IFERROR(VLOOKUP(A669,'STOK TRAYEMAN'!C:H,6,0),VLOOKUP(A669,'KATEGORI TRAYEMAN'!A:C,3,0)),0)</f>
        <v>0</v>
      </c>
      <c r="I669" s="8">
        <f>IFERROR(VLOOKUP(A669,'KATEGORI TRAYEMAN'!A:D,4,0),0)</f>
        <v>0</v>
      </c>
      <c r="J669" s="8" t="str">
        <f>IFERROR(VLOOKUP(A669,'NOSTOK PACUL'!A:C,3,0),IFERROR(IF(VLOOKUP(A669,'STOK PACUL'!A:B,2,0)="NOSTOK","E",VLOOKUP(A669,'KATEGORI PACUL'!A:B,2,0)),"E"))</f>
        <v>E</v>
      </c>
      <c r="K669" s="8" t="str">
        <f>IFERROR(VLOOKUP(A669,'NOSTOK PESALAKAN'!A:C,3,0),IFERROR(IF(VLOOKUP(A669,'STOK PESALAKAN'!A:B,2,0)="NOSTOK","E",VLOOKUP(A669,'KATEGORI PESALAKAN'!A:B,2,0)),"E"))</f>
        <v>E</v>
      </c>
      <c r="L669" s="8" t="str">
        <f>IFERROR(VLOOKUP(A669,'NOSTOK CIKDITIRO'!A:C,3,0),IFERROR(IF(VLOOKUP(A669,'STOK CIKDITIRO'!A:B,2,0)="NOSTOK","E",VLOOKUP(A669,'KATEGORI CIKDITIRO'!A:B,2,0)),"E"))</f>
        <v>E</v>
      </c>
      <c r="M669" s="8" t="str">
        <f>IFERROR(VLOOKUP(A669,'NOSTOK TRAYEMAN'!A:C,3,0),IFERROR(IF(VLOOKUP(A669,'STOK TRAYEMAN'!A:B,2,0)="NOSTOK","E",VLOOKUP(A669,'KATEGORI TRAYEMAN'!A:B,2,0)),"E"))</f>
        <v>E</v>
      </c>
      <c r="N669" s="8" t="str">
        <f>IFERROR(VLOOKUP(A669,FR_HITUNG_MINMAX!A:B,2,0),0)</f>
        <v>CORONG PULLY H.VARIO/BEAT/SCOOPY ESP ORI</v>
      </c>
      <c r="O669" s="8" t="str">
        <f>IFERROR(VLOOKUP(A669,FR_HITUNG_MINMAX!A:D,4,0),0)</f>
        <v>ORISIN</v>
      </c>
      <c r="P669" s="8">
        <f>IFERROR(VLOOKUP(A669,FR_HITUNG_MINMAX!A:G,7,0),1)</f>
        <v>1</v>
      </c>
      <c r="Q669" s="11">
        <f>IFERROR(VLOOKUP(A669,FR_HITUNG_MINMAX!A:J,10,0),1)</f>
        <v>1</v>
      </c>
      <c r="R669" s="8">
        <f>IFERROR(VLOOKUP(A669,FR_HITUNG_MINMAX!A:K,11,0),1)</f>
        <v>1</v>
      </c>
      <c r="S669" s="12">
        <f>IFERROR(VLOOKUP(A669,FR_HITUNG_MINMAX!A:F,6,0),0)</f>
        <v>22000</v>
      </c>
      <c r="T669" s="8">
        <f t="shared" si="425"/>
        <v>0</v>
      </c>
      <c r="U669" s="8">
        <f t="shared" si="400"/>
        <v>0</v>
      </c>
      <c r="V669" s="8">
        <f t="shared" si="401"/>
        <v>0</v>
      </c>
      <c r="W669" s="8">
        <f t="shared" si="426"/>
        <v>0</v>
      </c>
      <c r="X669" s="8">
        <f t="shared" si="427"/>
        <v>0</v>
      </c>
      <c r="Y669" s="16"/>
      <c r="Z669" s="15">
        <f t="shared" si="402"/>
        <v>0</v>
      </c>
      <c r="AA669" s="8">
        <f t="shared" si="428"/>
        <v>0</v>
      </c>
      <c r="AB669" s="16"/>
      <c r="AC669" s="15">
        <f t="shared" si="403"/>
        <v>0</v>
      </c>
      <c r="AD669" s="8">
        <f t="shared" si="404"/>
        <v>0</v>
      </c>
      <c r="AE669" s="16"/>
      <c r="AF669" s="15">
        <f t="shared" si="405"/>
        <v>0</v>
      </c>
      <c r="AG669" s="15">
        <f t="shared" si="429"/>
        <v>0</v>
      </c>
      <c r="AH669" s="16"/>
      <c r="AI669" s="15">
        <f t="shared" si="430"/>
        <v>0</v>
      </c>
      <c r="AJ669" s="8">
        <f t="shared" si="431"/>
        <v>0</v>
      </c>
      <c r="AK669" s="8">
        <f t="shared" si="406"/>
        <v>0</v>
      </c>
      <c r="AL669" s="8">
        <f t="shared" si="407"/>
        <v>0</v>
      </c>
      <c r="AM669" s="8">
        <f t="shared" si="432"/>
        <v>0</v>
      </c>
      <c r="AN669" s="8">
        <f t="shared" si="433"/>
        <v>0</v>
      </c>
      <c r="AO669" s="8">
        <f>IFERROR(VLOOKUP(A669,PERSAMAAN!B:D,3,0),AN669)</f>
        <v>0</v>
      </c>
      <c r="AP669" s="1"/>
      <c r="AQ669" s="8">
        <f t="shared" si="408"/>
        <v>0</v>
      </c>
      <c r="AR669" s="8" t="str">
        <f>IF(AQ669=0,"-",VLOOKUP(A669,FR_HITUNG_MINMAX!A:H,8,0))</f>
        <v>-</v>
      </c>
      <c r="AS669" s="1"/>
      <c r="AT669" s="8" t="str">
        <f t="shared" si="409"/>
        <v>-</v>
      </c>
      <c r="AU669" s="12">
        <f t="shared" si="410"/>
        <v>0</v>
      </c>
      <c r="AV669" s="12">
        <f t="shared" si="411"/>
        <v>0</v>
      </c>
      <c r="AW669" s="8">
        <f t="shared" si="434"/>
        <v>0</v>
      </c>
      <c r="AX669" s="1"/>
      <c r="AY669" s="8">
        <f t="shared" si="412"/>
        <v>0</v>
      </c>
      <c r="AZ669" s="8" t="str">
        <f>IF(AY669=0,"-",VLOOKUP(A669,FR_HITUNG_MINMAX!A:I,9,0))</f>
        <v>-</v>
      </c>
      <c r="BB669" s="8" t="str">
        <f t="shared" si="413"/>
        <v>-</v>
      </c>
      <c r="BC669" s="12">
        <f t="shared" si="414"/>
        <v>0</v>
      </c>
      <c r="BD669" s="12">
        <f t="shared" si="415"/>
        <v>0</v>
      </c>
      <c r="BE669" s="16"/>
      <c r="BF669" s="8">
        <f>SUMIF('REALISASI ORDER'!C:C,A669,'REALISASI ORDER'!E:E)</f>
        <v>0</v>
      </c>
      <c r="BG669" s="8">
        <f t="shared" si="435"/>
        <v>0</v>
      </c>
      <c r="BH669" s="8">
        <f t="shared" si="416"/>
        <v>0</v>
      </c>
      <c r="BI669" s="8">
        <f t="shared" si="417"/>
        <v>0</v>
      </c>
      <c r="BJ669" s="8">
        <f t="shared" si="436"/>
        <v>0</v>
      </c>
      <c r="BK669" s="33">
        <f t="shared" si="437"/>
        <v>0</v>
      </c>
      <c r="BL669" s="33">
        <f t="shared" si="418"/>
        <v>0</v>
      </c>
      <c r="BM669" s="33">
        <f t="shared" si="419"/>
        <v>0</v>
      </c>
      <c r="BN669" s="33">
        <f t="shared" si="438"/>
        <v>0</v>
      </c>
      <c r="BO669" s="8">
        <f t="shared" si="420"/>
        <v>0</v>
      </c>
      <c r="BP669" s="8">
        <f t="shared" si="421"/>
        <v>0</v>
      </c>
      <c r="BQ669" s="8">
        <f t="shared" si="422"/>
        <v>0</v>
      </c>
      <c r="BR669" s="8">
        <f>IFERROR(ROUNDDOWN(BF669*BN669/(BK669+BL669+BM669+BN),0),0)</f>
        <v>0</v>
      </c>
      <c r="BS669" s="8" t="str">
        <f t="shared" si="423"/>
        <v>23237-K16-A41</v>
      </c>
      <c r="BT669" s="8">
        <f>SUMIF(FR_HITUNG_MINMAX!A:A,ORDER!A669,FR_HITUNG_MINMAX!AS:AS)</f>
        <v>0</v>
      </c>
      <c r="BU669" s="8">
        <f t="shared" si="439"/>
        <v>0</v>
      </c>
      <c r="BV669" s="8" t="str">
        <f t="shared" si="424"/>
        <v>-</v>
      </c>
      <c r="BW669" s="8" t="str">
        <f>VLOOKUP(A669,'STOK PESALAKAN'!A:F,6,0)</f>
        <v/>
      </c>
    </row>
    <row r="670" spans="1:75">
      <c r="A670" s="41" t="s">
        <v>1970</v>
      </c>
      <c r="B670" s="99">
        <f>IFERROR(IFERROR(VLOOKUP(A670,'STOK PACUL'!C:H,6,0),VLOOKUP(A670,'KATEGORI PACUL'!A:C,3,0)),0)</f>
        <v>0</v>
      </c>
      <c r="C670" s="8">
        <f>IFERROR(VLOOKUP(A670,'KATEGORI PACUL'!A:D,4,0),0)</f>
        <v>0</v>
      </c>
      <c r="D670" s="99">
        <f>IFERROR(IFERROR(VLOOKUP(A670,'STOK PESALAKAN'!C:H,6,0),VLOOKUP(A670,'KATEGORI PESALAKAN'!A:C,3,0)),0)</f>
        <v>0</v>
      </c>
      <c r="E670" s="8">
        <f>IFERROR(VLOOKUP(A670,'KATEGORI PESALAKAN'!A:D,4,0),0)</f>
        <v>0</v>
      </c>
      <c r="F670" s="99">
        <f>IFERROR(IFERROR(VLOOKUP(A670,'STOK CIKDITIRO'!C:H,6,0),VLOOKUP(A670,'KATEGORI CIKDITIRO'!A:C,3,0)),0)</f>
        <v>0</v>
      </c>
      <c r="G670" s="8">
        <f>IFERROR(VLOOKUP(A670,'KATEGORI CIKDITIRO'!A:D,4,0),0)</f>
        <v>0</v>
      </c>
      <c r="H670" s="99">
        <f>IFERROR(IFERROR(VLOOKUP(A670,'STOK TRAYEMAN'!C:H,6,0),VLOOKUP(A670,'KATEGORI TRAYEMAN'!A:C,3,0)),0)</f>
        <v>0</v>
      </c>
      <c r="I670" s="8">
        <f>IFERROR(VLOOKUP(A670,'KATEGORI TRAYEMAN'!A:D,4,0),0)</f>
        <v>0</v>
      </c>
      <c r="J670" s="8" t="str">
        <f>IFERROR(VLOOKUP(A670,'NOSTOK PACUL'!A:C,3,0),IFERROR(IF(VLOOKUP(A670,'STOK PACUL'!A:B,2,0)="NOSTOK","E",VLOOKUP(A670,'KATEGORI PACUL'!A:B,2,0)),"E"))</f>
        <v>E</v>
      </c>
      <c r="K670" s="8" t="str">
        <f>IFERROR(VLOOKUP(A670,'NOSTOK PESALAKAN'!A:C,3,0),IFERROR(IF(VLOOKUP(A670,'STOK PESALAKAN'!A:B,2,0)="NOSTOK","E",VLOOKUP(A670,'KATEGORI PESALAKAN'!A:B,2,0)),"E"))</f>
        <v>E</v>
      </c>
      <c r="L670" s="8" t="str">
        <f>IFERROR(VLOOKUP(A670,'NOSTOK CIKDITIRO'!A:C,3,0),IFERROR(IF(VLOOKUP(A670,'STOK CIKDITIRO'!A:B,2,0)="NOSTOK","E",VLOOKUP(A670,'KATEGORI CIKDITIRO'!A:B,2,0)),"E"))</f>
        <v>E</v>
      </c>
      <c r="M670" s="8" t="str">
        <f>IFERROR(VLOOKUP(A670,'NOSTOK TRAYEMAN'!A:C,3,0),IFERROR(IF(VLOOKUP(A670,'STOK TRAYEMAN'!A:B,2,0)="NOSTOK","E",VLOOKUP(A670,'KATEGORI TRAYEMAN'!A:B,2,0)),"E"))</f>
        <v>E</v>
      </c>
      <c r="N670" s="8" t="str">
        <f>IFERROR(VLOOKUP(A670,FR_HITUNG_MINMAX!A:B,2,0),0)</f>
        <v>COIL H.SCOOPY FI ORI</v>
      </c>
      <c r="O670" s="8" t="str">
        <f>IFERROR(VLOOKUP(A670,FR_HITUNG_MINMAX!A:D,4,0),0)</f>
        <v>ORISIN</v>
      </c>
      <c r="P670" s="8">
        <f>IFERROR(VLOOKUP(A670,FR_HITUNG_MINMAX!A:G,7,0),1)</f>
        <v>1</v>
      </c>
      <c r="Q670" s="11">
        <f>IFERROR(VLOOKUP(A670,FR_HITUNG_MINMAX!A:J,10,0),1)</f>
        <v>1</v>
      </c>
      <c r="R670" s="8">
        <f>IFERROR(VLOOKUP(A670,FR_HITUNG_MINMAX!A:K,11,0),1)</f>
        <v>1</v>
      </c>
      <c r="S670" s="12">
        <f>IFERROR(VLOOKUP(A670,FR_HITUNG_MINMAX!A:F,6,0),0)</f>
        <v>87000</v>
      </c>
      <c r="T670" s="8">
        <f t="shared" si="425"/>
        <v>0</v>
      </c>
      <c r="U670" s="8">
        <f t="shared" si="400"/>
        <v>0</v>
      </c>
      <c r="V670" s="8">
        <f t="shared" si="401"/>
        <v>0</v>
      </c>
      <c r="W670" s="8">
        <f t="shared" si="426"/>
        <v>0</v>
      </c>
      <c r="X670" s="8">
        <f t="shared" si="427"/>
        <v>0</v>
      </c>
      <c r="Y670" s="16"/>
      <c r="Z670" s="15">
        <f t="shared" si="402"/>
        <v>0</v>
      </c>
      <c r="AA670" s="8">
        <f t="shared" si="428"/>
        <v>0</v>
      </c>
      <c r="AB670" s="16"/>
      <c r="AC670" s="15">
        <f t="shared" si="403"/>
        <v>0</v>
      </c>
      <c r="AD670" s="8">
        <f t="shared" si="404"/>
        <v>0</v>
      </c>
      <c r="AE670" s="16"/>
      <c r="AF670" s="15">
        <f t="shared" si="405"/>
        <v>0</v>
      </c>
      <c r="AG670" s="15">
        <f t="shared" si="429"/>
        <v>0</v>
      </c>
      <c r="AH670" s="16"/>
      <c r="AI670" s="15">
        <f t="shared" si="430"/>
        <v>0</v>
      </c>
      <c r="AJ670" s="8">
        <f t="shared" si="431"/>
        <v>0</v>
      </c>
      <c r="AK670" s="8">
        <f t="shared" si="406"/>
        <v>0</v>
      </c>
      <c r="AL670" s="8">
        <f t="shared" si="407"/>
        <v>0</v>
      </c>
      <c r="AM670" s="8">
        <f t="shared" si="432"/>
        <v>0</v>
      </c>
      <c r="AN670" s="8">
        <f t="shared" si="433"/>
        <v>0</v>
      </c>
      <c r="AO670" s="8">
        <f>IFERROR(VLOOKUP(A670,PERSAMAAN!B:D,3,0),AN670)</f>
        <v>0</v>
      </c>
      <c r="AP670" s="1"/>
      <c r="AQ670" s="8">
        <f t="shared" si="408"/>
        <v>0</v>
      </c>
      <c r="AR670" s="8" t="str">
        <f>IF(AQ670=0,"-",VLOOKUP(A670,FR_HITUNG_MINMAX!A:H,8,0))</f>
        <v>-</v>
      </c>
      <c r="AS670" s="1"/>
      <c r="AT670" s="8" t="str">
        <f t="shared" si="409"/>
        <v>-</v>
      </c>
      <c r="AU670" s="12">
        <f t="shared" si="410"/>
        <v>0</v>
      </c>
      <c r="AV670" s="12">
        <f t="shared" si="411"/>
        <v>0</v>
      </c>
      <c r="AW670" s="8">
        <f t="shared" si="434"/>
        <v>0</v>
      </c>
      <c r="AX670" s="1"/>
      <c r="AY670" s="8">
        <f t="shared" si="412"/>
        <v>0</v>
      </c>
      <c r="AZ670" s="8" t="str">
        <f>IF(AY670=0,"-",VLOOKUP(A670,FR_HITUNG_MINMAX!A:I,9,0))</f>
        <v>-</v>
      </c>
      <c r="BB670" s="8" t="str">
        <f t="shared" si="413"/>
        <v>-</v>
      </c>
      <c r="BC670" s="12">
        <f t="shared" si="414"/>
        <v>0</v>
      </c>
      <c r="BD670" s="12">
        <f t="shared" si="415"/>
        <v>0</v>
      </c>
      <c r="BE670" s="16"/>
      <c r="BF670" s="8">
        <f>SUMIF('REALISASI ORDER'!C:C,A670,'REALISASI ORDER'!E:E)</f>
        <v>0</v>
      </c>
      <c r="BG670" s="8">
        <f t="shared" si="435"/>
        <v>0</v>
      </c>
      <c r="BH670" s="8">
        <f t="shared" si="416"/>
        <v>0</v>
      </c>
      <c r="BI670" s="8">
        <f t="shared" si="417"/>
        <v>0</v>
      </c>
      <c r="BJ670" s="8">
        <f t="shared" si="436"/>
        <v>0</v>
      </c>
      <c r="BK670" s="33">
        <f t="shared" si="437"/>
        <v>0</v>
      </c>
      <c r="BL670" s="33">
        <f t="shared" si="418"/>
        <v>0</v>
      </c>
      <c r="BM670" s="33">
        <f t="shared" si="419"/>
        <v>0</v>
      </c>
      <c r="BN670" s="33">
        <f t="shared" si="438"/>
        <v>0</v>
      </c>
      <c r="BO670" s="8">
        <f t="shared" si="420"/>
        <v>0</v>
      </c>
      <c r="BP670" s="8">
        <f t="shared" si="421"/>
        <v>0</v>
      </c>
      <c r="BQ670" s="8">
        <f t="shared" si="422"/>
        <v>0</v>
      </c>
      <c r="BR670" s="8">
        <f>IFERROR(ROUNDDOWN(BF670*BN670/(BK670+BL670+BM670+BN),0),0)</f>
        <v>0</v>
      </c>
      <c r="BS670" s="8" t="str">
        <f t="shared" si="423"/>
        <v>30510-K16-A41</v>
      </c>
      <c r="BT670" s="8">
        <f>SUMIF(FR_HITUNG_MINMAX!A:A,ORDER!A670,FR_HITUNG_MINMAX!AS:AS)</f>
        <v>0</v>
      </c>
      <c r="BU670" s="8">
        <f t="shared" si="439"/>
        <v>0</v>
      </c>
      <c r="BV670" s="8" t="str">
        <f t="shared" si="424"/>
        <v>-</v>
      </c>
      <c r="BW670" s="8" t="str">
        <f>VLOOKUP(A670,'STOK PESALAKAN'!A:F,6,0)</f>
        <v/>
      </c>
    </row>
    <row r="671" spans="1:75">
      <c r="A671" s="41" t="s">
        <v>1972</v>
      </c>
      <c r="B671" s="99">
        <f>IFERROR(IFERROR(VLOOKUP(A671,'STOK PACUL'!C:H,6,0),VLOOKUP(A671,'KATEGORI PACUL'!A:C,3,0)),0)</f>
        <v>0</v>
      </c>
      <c r="C671" s="8">
        <f>IFERROR(VLOOKUP(A671,'KATEGORI PACUL'!A:D,4,0),0)</f>
        <v>0</v>
      </c>
      <c r="D671" s="99">
        <f>IFERROR(IFERROR(VLOOKUP(A671,'STOK PESALAKAN'!C:H,6,0),VLOOKUP(A671,'KATEGORI PESALAKAN'!A:C,3,0)),0)</f>
        <v>0</v>
      </c>
      <c r="E671" s="8">
        <f>IFERROR(VLOOKUP(A671,'KATEGORI PESALAKAN'!A:D,4,0),0)</f>
        <v>0</v>
      </c>
      <c r="F671" s="99">
        <f>IFERROR(IFERROR(VLOOKUP(A671,'STOK CIKDITIRO'!C:H,6,0),VLOOKUP(A671,'KATEGORI CIKDITIRO'!A:C,3,0)),0)</f>
        <v>0</v>
      </c>
      <c r="G671" s="8">
        <f>IFERROR(VLOOKUP(A671,'KATEGORI CIKDITIRO'!A:D,4,0),0)</f>
        <v>0</v>
      </c>
      <c r="H671" s="99">
        <f>IFERROR(IFERROR(VLOOKUP(A671,'STOK TRAYEMAN'!C:H,6,0),VLOOKUP(A671,'KATEGORI TRAYEMAN'!A:C,3,0)),0)</f>
        <v>0</v>
      </c>
      <c r="I671" s="8">
        <f>IFERROR(VLOOKUP(A671,'KATEGORI TRAYEMAN'!A:D,4,0),0)</f>
        <v>0</v>
      </c>
      <c r="J671" s="8" t="str">
        <f>IFERROR(VLOOKUP(A671,'NOSTOK PACUL'!A:C,3,0),IFERROR(IF(VLOOKUP(A671,'STOK PACUL'!A:B,2,0)="NOSTOK","E",VLOOKUP(A671,'KATEGORI PACUL'!A:B,2,0)),"E"))</f>
        <v>E</v>
      </c>
      <c r="K671" s="8" t="str">
        <f>IFERROR(VLOOKUP(A671,'NOSTOK PESALAKAN'!A:C,3,0),IFERROR(IF(VLOOKUP(A671,'STOK PESALAKAN'!A:B,2,0)="NOSTOK","E",VLOOKUP(A671,'KATEGORI PESALAKAN'!A:B,2,0)),"E"))</f>
        <v>E</v>
      </c>
      <c r="L671" s="8" t="str">
        <f>IFERROR(VLOOKUP(A671,'NOSTOK CIKDITIRO'!A:C,3,0),IFERROR(IF(VLOOKUP(A671,'STOK CIKDITIRO'!A:B,2,0)="NOSTOK","E",VLOOKUP(A671,'KATEGORI CIKDITIRO'!A:B,2,0)),"E"))</f>
        <v>E</v>
      </c>
      <c r="M671" s="8" t="str">
        <f>IFERROR(VLOOKUP(A671,'NOSTOK TRAYEMAN'!A:C,3,0),IFERROR(IF(VLOOKUP(A671,'STOK TRAYEMAN'!A:B,2,0)="NOSTOK","E",VLOOKUP(A671,'KATEGORI TRAYEMAN'!A:B,2,0)),"E"))</f>
        <v>E</v>
      </c>
      <c r="N671" s="8" t="str">
        <f>IFERROR(VLOOKUP(A671,FR_HITUNG_MINMAX!A:B,2,0),0)</f>
        <v>RITING DEPAN KANAN BEAT FI ESP</v>
      </c>
      <c r="O671" s="8" t="str">
        <f>IFERROR(VLOOKUP(A671,FR_HITUNG_MINMAX!A:D,4,0),0)</f>
        <v>ORISIN</v>
      </c>
      <c r="P671" s="8">
        <f>IFERROR(VLOOKUP(A671,FR_HITUNG_MINMAX!A:G,7,0),1)</f>
        <v>1</v>
      </c>
      <c r="Q671" s="11">
        <f>IFERROR(VLOOKUP(A671,FR_HITUNG_MINMAX!A:J,10,0),1)</f>
        <v>1</v>
      </c>
      <c r="R671" s="8">
        <f>IFERROR(VLOOKUP(A671,FR_HITUNG_MINMAX!A:K,11,0),1)</f>
        <v>1</v>
      </c>
      <c r="S671" s="12">
        <f>IFERROR(VLOOKUP(A671,FR_HITUNG_MINMAX!A:F,6,0),0)</f>
        <v>40300</v>
      </c>
      <c r="T671" s="8">
        <f t="shared" si="425"/>
        <v>0</v>
      </c>
      <c r="U671" s="8">
        <f t="shared" si="400"/>
        <v>0</v>
      </c>
      <c r="V671" s="8">
        <f t="shared" si="401"/>
        <v>0</v>
      </c>
      <c r="W671" s="8">
        <f t="shared" si="426"/>
        <v>0</v>
      </c>
      <c r="X671" s="8">
        <f t="shared" si="427"/>
        <v>0</v>
      </c>
      <c r="Y671" s="16"/>
      <c r="Z671" s="15">
        <f t="shared" si="402"/>
        <v>0</v>
      </c>
      <c r="AA671" s="8">
        <f t="shared" si="428"/>
        <v>0</v>
      </c>
      <c r="AB671" s="16"/>
      <c r="AC671" s="15">
        <f t="shared" si="403"/>
        <v>0</v>
      </c>
      <c r="AD671" s="8">
        <f t="shared" si="404"/>
        <v>0</v>
      </c>
      <c r="AE671" s="16"/>
      <c r="AF671" s="15">
        <f t="shared" si="405"/>
        <v>0</v>
      </c>
      <c r="AG671" s="15">
        <f t="shared" si="429"/>
        <v>0</v>
      </c>
      <c r="AH671" s="16"/>
      <c r="AI671" s="15">
        <f t="shared" si="430"/>
        <v>0</v>
      </c>
      <c r="AJ671" s="8">
        <f t="shared" si="431"/>
        <v>0</v>
      </c>
      <c r="AK671" s="8">
        <f t="shared" si="406"/>
        <v>0</v>
      </c>
      <c r="AL671" s="8">
        <f t="shared" si="407"/>
        <v>0</v>
      </c>
      <c r="AM671" s="8">
        <f t="shared" si="432"/>
        <v>0</v>
      </c>
      <c r="AN671" s="8">
        <f t="shared" si="433"/>
        <v>0</v>
      </c>
      <c r="AO671" s="8">
        <f>IFERROR(VLOOKUP(A671,PERSAMAAN!B:D,3,0),AN671)</f>
        <v>0</v>
      </c>
      <c r="AP671" s="1"/>
      <c r="AQ671" s="8">
        <f t="shared" si="408"/>
        <v>0</v>
      </c>
      <c r="AR671" s="8" t="str">
        <f>IF(AQ671=0,"-",VLOOKUP(A671,FR_HITUNG_MINMAX!A:H,8,0))</f>
        <v>-</v>
      </c>
      <c r="AS671" s="1"/>
      <c r="AT671" s="8" t="str">
        <f t="shared" si="409"/>
        <v>-</v>
      </c>
      <c r="AU671" s="12">
        <f t="shared" si="410"/>
        <v>0</v>
      </c>
      <c r="AV671" s="12">
        <f t="shared" si="411"/>
        <v>0</v>
      </c>
      <c r="AW671" s="8">
        <f t="shared" si="434"/>
        <v>0</v>
      </c>
      <c r="AX671" s="1"/>
      <c r="AY671" s="8">
        <f t="shared" si="412"/>
        <v>0</v>
      </c>
      <c r="AZ671" s="8" t="str">
        <f>IF(AY671=0,"-",VLOOKUP(A671,FR_HITUNG_MINMAX!A:I,9,0))</f>
        <v>-</v>
      </c>
      <c r="BB671" s="8" t="str">
        <f t="shared" si="413"/>
        <v>-</v>
      </c>
      <c r="BC671" s="12">
        <f t="shared" si="414"/>
        <v>0</v>
      </c>
      <c r="BD671" s="12">
        <f t="shared" si="415"/>
        <v>0</v>
      </c>
      <c r="BE671" s="16"/>
      <c r="BF671" s="8">
        <f>SUMIF('REALISASI ORDER'!C:C,A671,'REALISASI ORDER'!E:E)</f>
        <v>0</v>
      </c>
      <c r="BG671" s="8">
        <f t="shared" si="435"/>
        <v>0</v>
      </c>
      <c r="BH671" s="8">
        <f t="shared" si="416"/>
        <v>0</v>
      </c>
      <c r="BI671" s="8">
        <f t="shared" si="417"/>
        <v>0</v>
      </c>
      <c r="BJ671" s="8">
        <f t="shared" si="436"/>
        <v>0</v>
      </c>
      <c r="BK671" s="33">
        <f t="shared" si="437"/>
        <v>0</v>
      </c>
      <c r="BL671" s="33">
        <f t="shared" si="418"/>
        <v>0</v>
      </c>
      <c r="BM671" s="33">
        <f t="shared" si="419"/>
        <v>0</v>
      </c>
      <c r="BN671" s="33">
        <f t="shared" si="438"/>
        <v>0</v>
      </c>
      <c r="BO671" s="8">
        <f t="shared" si="420"/>
        <v>0</v>
      </c>
      <c r="BP671" s="8">
        <f t="shared" si="421"/>
        <v>0</v>
      </c>
      <c r="BQ671" s="8">
        <f t="shared" si="422"/>
        <v>0</v>
      </c>
      <c r="BR671" s="8">
        <f>IFERROR(ROUNDDOWN(BF671*BN671/(BK671+BL671+BM671+BN),0),0)</f>
        <v>0</v>
      </c>
      <c r="BS671" s="8" t="str">
        <f t="shared" si="423"/>
        <v>33400-K81-N01</v>
      </c>
      <c r="BT671" s="8">
        <f>SUMIF(FR_HITUNG_MINMAX!A:A,ORDER!A671,FR_HITUNG_MINMAX!AS:AS)</f>
        <v>0</v>
      </c>
      <c r="BU671" s="8">
        <f t="shared" si="439"/>
        <v>0</v>
      </c>
      <c r="BV671" s="8" t="str">
        <f t="shared" si="424"/>
        <v>-</v>
      </c>
      <c r="BW671" s="8" t="str">
        <f>VLOOKUP(A671,'STOK PESALAKAN'!A:F,6,0)</f>
        <v/>
      </c>
    </row>
    <row r="672" spans="1:75">
      <c r="A672" s="41" t="s">
        <v>1974</v>
      </c>
      <c r="B672" s="99">
        <f>IFERROR(IFERROR(VLOOKUP(A672,'STOK PACUL'!C:H,6,0),VLOOKUP(A672,'KATEGORI PACUL'!A:C,3,0)),0)</f>
        <v>0</v>
      </c>
      <c r="C672" s="8">
        <f>IFERROR(VLOOKUP(A672,'KATEGORI PACUL'!A:D,4,0),0)</f>
        <v>0</v>
      </c>
      <c r="D672" s="99">
        <f>IFERROR(IFERROR(VLOOKUP(A672,'STOK PESALAKAN'!C:H,6,0),VLOOKUP(A672,'KATEGORI PESALAKAN'!A:C,3,0)),0)</f>
        <v>0</v>
      </c>
      <c r="E672" s="8">
        <f>IFERROR(VLOOKUP(A672,'KATEGORI PESALAKAN'!A:D,4,0),0)</f>
        <v>0</v>
      </c>
      <c r="F672" s="99">
        <f>IFERROR(IFERROR(VLOOKUP(A672,'STOK CIKDITIRO'!C:H,6,0),VLOOKUP(A672,'KATEGORI CIKDITIRO'!A:C,3,0)),0)</f>
        <v>0</v>
      </c>
      <c r="G672" s="8">
        <f>IFERROR(VLOOKUP(A672,'KATEGORI CIKDITIRO'!A:D,4,0),0)</f>
        <v>0</v>
      </c>
      <c r="H672" s="99">
        <f>IFERROR(IFERROR(VLOOKUP(A672,'STOK TRAYEMAN'!C:H,6,0),VLOOKUP(A672,'KATEGORI TRAYEMAN'!A:C,3,0)),0)</f>
        <v>0</v>
      </c>
      <c r="I672" s="8">
        <f>IFERROR(VLOOKUP(A672,'KATEGORI TRAYEMAN'!A:D,4,0),0)</f>
        <v>0</v>
      </c>
      <c r="J672" s="8" t="str">
        <f>IFERROR(VLOOKUP(A672,'NOSTOK PACUL'!A:C,3,0),IFERROR(IF(VLOOKUP(A672,'STOK PACUL'!A:B,2,0)="NOSTOK","E",VLOOKUP(A672,'KATEGORI PACUL'!A:B,2,0)),"E"))</f>
        <v>E</v>
      </c>
      <c r="K672" s="8" t="str">
        <f>IFERROR(VLOOKUP(A672,'NOSTOK PESALAKAN'!A:C,3,0),IFERROR(IF(VLOOKUP(A672,'STOK PESALAKAN'!A:B,2,0)="NOSTOK","E",VLOOKUP(A672,'KATEGORI PESALAKAN'!A:B,2,0)),"E"))</f>
        <v>E</v>
      </c>
      <c r="L672" s="8" t="str">
        <f>IFERROR(VLOOKUP(A672,'NOSTOK CIKDITIRO'!A:C,3,0),IFERROR(IF(VLOOKUP(A672,'STOK CIKDITIRO'!A:B,2,0)="NOSTOK","E",VLOOKUP(A672,'KATEGORI CIKDITIRO'!A:B,2,0)),"E"))</f>
        <v>E</v>
      </c>
      <c r="M672" s="8" t="str">
        <f>IFERROR(VLOOKUP(A672,'NOSTOK TRAYEMAN'!A:C,3,0),IFERROR(IF(VLOOKUP(A672,'STOK TRAYEMAN'!A:B,2,0)="NOSTOK","E",VLOOKUP(A672,'KATEGORI TRAYEMAN'!A:B,2,0)),"E"))</f>
        <v>E</v>
      </c>
      <c r="N672" s="8" t="str">
        <f>IFERROR(VLOOKUP(A672,FR_HITUNG_MINMAX!A:B,2,0),0)</f>
        <v>KUNCI KONTAK + SADEL H.BEAT LED ORI</v>
      </c>
      <c r="O672" s="8" t="str">
        <f>IFERROR(VLOOKUP(A672,FR_HITUNG_MINMAX!A:D,4,0),0)</f>
        <v>ORISIN</v>
      </c>
      <c r="P672" s="8">
        <f>IFERROR(VLOOKUP(A672,FR_HITUNG_MINMAX!A:G,7,0),1)</f>
        <v>1</v>
      </c>
      <c r="Q672" s="11">
        <f>IFERROR(VLOOKUP(A672,FR_HITUNG_MINMAX!A:J,10,0),1)</f>
        <v>1</v>
      </c>
      <c r="R672" s="8">
        <f>IFERROR(VLOOKUP(A672,FR_HITUNG_MINMAX!A:K,11,0),1)</f>
        <v>1</v>
      </c>
      <c r="S672" s="12">
        <f>IFERROR(VLOOKUP(A672,FR_HITUNG_MINMAX!A:F,6,0),0)</f>
        <v>311000</v>
      </c>
      <c r="T672" s="8">
        <f t="shared" si="425"/>
        <v>0</v>
      </c>
      <c r="U672" s="8">
        <f t="shared" si="400"/>
        <v>0</v>
      </c>
      <c r="V672" s="8">
        <f t="shared" si="401"/>
        <v>0</v>
      </c>
      <c r="W672" s="8">
        <f t="shared" si="426"/>
        <v>0</v>
      </c>
      <c r="X672" s="8">
        <f t="shared" si="427"/>
        <v>0</v>
      </c>
      <c r="Y672" s="16"/>
      <c r="Z672" s="15">
        <f t="shared" si="402"/>
        <v>0</v>
      </c>
      <c r="AA672" s="8">
        <f t="shared" si="428"/>
        <v>0</v>
      </c>
      <c r="AB672" s="16"/>
      <c r="AC672" s="15">
        <f t="shared" si="403"/>
        <v>0</v>
      </c>
      <c r="AD672" s="8">
        <f t="shared" si="404"/>
        <v>0</v>
      </c>
      <c r="AE672" s="16"/>
      <c r="AF672" s="15">
        <f t="shared" si="405"/>
        <v>0</v>
      </c>
      <c r="AG672" s="15">
        <f t="shared" si="429"/>
        <v>0</v>
      </c>
      <c r="AH672" s="16"/>
      <c r="AI672" s="15">
        <f t="shared" si="430"/>
        <v>0</v>
      </c>
      <c r="AJ672" s="8">
        <f t="shared" si="431"/>
        <v>0</v>
      </c>
      <c r="AK672" s="8">
        <f t="shared" si="406"/>
        <v>0</v>
      </c>
      <c r="AL672" s="8">
        <f t="shared" si="407"/>
        <v>0</v>
      </c>
      <c r="AM672" s="8">
        <f t="shared" si="432"/>
        <v>0</v>
      </c>
      <c r="AN672" s="8">
        <f t="shared" si="433"/>
        <v>0</v>
      </c>
      <c r="AO672" s="8">
        <f>IFERROR(VLOOKUP(A672,PERSAMAAN!B:D,3,0),AN672)</f>
        <v>0</v>
      </c>
      <c r="AP672" s="1"/>
      <c r="AQ672" s="8">
        <f t="shared" si="408"/>
        <v>0</v>
      </c>
      <c r="AR672" s="8" t="str">
        <f>IF(AQ672=0,"-",VLOOKUP(A672,FR_HITUNG_MINMAX!A:H,8,0))</f>
        <v>-</v>
      </c>
      <c r="AS672" s="1"/>
      <c r="AT672" s="8" t="str">
        <f t="shared" si="409"/>
        <v>-</v>
      </c>
      <c r="AU672" s="12">
        <f t="shared" si="410"/>
        <v>0</v>
      </c>
      <c r="AV672" s="12">
        <f t="shared" si="411"/>
        <v>0</v>
      </c>
      <c r="AW672" s="8">
        <f t="shared" si="434"/>
        <v>0</v>
      </c>
      <c r="AX672" s="1"/>
      <c r="AY672" s="8">
        <f t="shared" si="412"/>
        <v>0</v>
      </c>
      <c r="AZ672" s="8" t="str">
        <f>IF(AY672=0,"-",VLOOKUP(A672,FR_HITUNG_MINMAX!A:I,9,0))</f>
        <v>-</v>
      </c>
      <c r="BB672" s="8" t="str">
        <f t="shared" si="413"/>
        <v>-</v>
      </c>
      <c r="BC672" s="12">
        <f t="shared" si="414"/>
        <v>0</v>
      </c>
      <c r="BD672" s="12">
        <f t="shared" si="415"/>
        <v>0</v>
      </c>
      <c r="BE672" s="16"/>
      <c r="BF672" s="8">
        <f>SUMIF('REALISASI ORDER'!C:C,A672,'REALISASI ORDER'!E:E)</f>
        <v>0</v>
      </c>
      <c r="BG672" s="8">
        <f t="shared" si="435"/>
        <v>0</v>
      </c>
      <c r="BH672" s="8">
        <f t="shared" si="416"/>
        <v>0</v>
      </c>
      <c r="BI672" s="8">
        <f t="shared" si="417"/>
        <v>0</v>
      </c>
      <c r="BJ672" s="8">
        <f t="shared" si="436"/>
        <v>0</v>
      </c>
      <c r="BK672" s="33">
        <f t="shared" si="437"/>
        <v>0</v>
      </c>
      <c r="BL672" s="33">
        <f t="shared" si="418"/>
        <v>0</v>
      </c>
      <c r="BM672" s="33">
        <f t="shared" si="419"/>
        <v>0</v>
      </c>
      <c r="BN672" s="33">
        <f t="shared" si="438"/>
        <v>0</v>
      </c>
      <c r="BO672" s="8">
        <f t="shared" si="420"/>
        <v>0</v>
      </c>
      <c r="BP672" s="8">
        <f t="shared" si="421"/>
        <v>0</v>
      </c>
      <c r="BQ672" s="8">
        <f t="shared" si="422"/>
        <v>0</v>
      </c>
      <c r="BR672" s="8">
        <f>IFERROR(ROUNDDOWN(BF672*BN672/(BK672+BL672+BM672+BN),0),0)</f>
        <v>0</v>
      </c>
      <c r="BS672" s="8" t="str">
        <f t="shared" si="423"/>
        <v>35010-K1A-N00</v>
      </c>
      <c r="BT672" s="8">
        <f>SUMIF(FR_HITUNG_MINMAX!A:A,ORDER!A672,FR_HITUNG_MINMAX!AS:AS)</f>
        <v>0</v>
      </c>
      <c r="BU672" s="8">
        <f t="shared" si="439"/>
        <v>0</v>
      </c>
      <c r="BV672" s="8" t="str">
        <f t="shared" si="424"/>
        <v>-</v>
      </c>
      <c r="BW672" s="8" t="str">
        <f>VLOOKUP(A672,'STOK PESALAKAN'!A:F,6,0)</f>
        <v/>
      </c>
    </row>
    <row r="673" spans="1:75">
      <c r="A673" s="41" t="s">
        <v>1984</v>
      </c>
      <c r="B673" s="99">
        <f>IFERROR(IFERROR(VLOOKUP(A673,'STOK PACUL'!C:H,6,0),VLOOKUP(A673,'KATEGORI PACUL'!A:C,3,0)),0)</f>
        <v>2</v>
      </c>
      <c r="C673" s="8">
        <f>IFERROR(VLOOKUP(A673,'KATEGORI PACUL'!A:D,4,0),0)</f>
        <v>0</v>
      </c>
      <c r="D673" s="99">
        <f>IFERROR(IFERROR(VLOOKUP(A673,'STOK PESALAKAN'!C:H,6,0),VLOOKUP(A673,'KATEGORI PESALAKAN'!A:C,3,0)),0)</f>
        <v>0</v>
      </c>
      <c r="E673" s="8">
        <f>IFERROR(VLOOKUP(A673,'KATEGORI PESALAKAN'!A:D,4,0),0)</f>
        <v>3</v>
      </c>
      <c r="F673" s="99">
        <f>IFERROR(IFERROR(VLOOKUP(A673,'STOK CIKDITIRO'!C:H,6,0),VLOOKUP(A673,'KATEGORI CIKDITIRO'!A:C,3,0)),0)</f>
        <v>0</v>
      </c>
      <c r="G673" s="8">
        <f>IFERROR(VLOOKUP(A673,'KATEGORI CIKDITIRO'!A:D,4,0),0)</f>
        <v>0</v>
      </c>
      <c r="H673" s="99">
        <f>IFERROR(IFERROR(VLOOKUP(A673,'STOK TRAYEMAN'!C:H,6,0),VLOOKUP(A673,'KATEGORI TRAYEMAN'!A:C,3,0)),0)</f>
        <v>0</v>
      </c>
      <c r="I673" s="8">
        <f>IFERROR(VLOOKUP(A673,'KATEGORI TRAYEMAN'!A:D,4,0),0)</f>
        <v>0</v>
      </c>
      <c r="J673" s="8" t="str">
        <f>IFERROR(VLOOKUP(A673,'NOSTOK PACUL'!A:C,3,0),IFERROR(IF(VLOOKUP(A673,'STOK PACUL'!A:B,2,0)="NOSTOK","E",VLOOKUP(A673,'KATEGORI PACUL'!A:B,2,0)),"E"))</f>
        <v>E</v>
      </c>
      <c r="K673" s="8" t="str">
        <f>IFERROR(VLOOKUP(A673,'NOSTOK PESALAKAN'!A:C,3,0),IFERROR(IF(VLOOKUP(A673,'STOK PESALAKAN'!A:B,2,0)="NOSTOK","E",VLOOKUP(A673,'KATEGORI PESALAKAN'!A:B,2,0)),"E"))</f>
        <v>B</v>
      </c>
      <c r="L673" s="8" t="str">
        <f>IFERROR(VLOOKUP(A673,'NOSTOK CIKDITIRO'!A:C,3,0),IFERROR(IF(VLOOKUP(A673,'STOK CIKDITIRO'!A:B,2,0)="NOSTOK","E",VLOOKUP(A673,'KATEGORI CIKDITIRO'!A:B,2,0)),"E"))</f>
        <v>E</v>
      </c>
      <c r="M673" s="8" t="str">
        <f>IFERROR(VLOOKUP(A673,'NOSTOK TRAYEMAN'!A:C,3,0),IFERROR(IF(VLOOKUP(A673,'STOK TRAYEMAN'!A:B,2,0)="NOSTOK","E",VLOOKUP(A673,'KATEGORI TRAYEMAN'!A:B,2,0)),"E"))</f>
        <v>E</v>
      </c>
      <c r="N673" s="8" t="str">
        <f>IFERROR(VLOOKUP(A673,FR_HITUNG_MINMAX!A:B,2,0),0)</f>
        <v>BAN TUBLES 90/90-14 H.AHM ORI</v>
      </c>
      <c r="O673" s="8" t="str">
        <f>IFERROR(VLOOKUP(A673,FR_HITUNG_MINMAX!A:D,4,0),0)</f>
        <v>ORISIN</v>
      </c>
      <c r="P673" s="8">
        <f>IFERROR(VLOOKUP(A673,FR_HITUNG_MINMAX!A:G,7,0),1)</f>
        <v>1</v>
      </c>
      <c r="Q673" s="11">
        <f>IFERROR(VLOOKUP(A673,FR_HITUNG_MINMAX!A:J,10,0),1)</f>
        <v>1</v>
      </c>
      <c r="R673" s="8">
        <f>IFERROR(VLOOKUP(A673,FR_HITUNG_MINMAX!A:K,11,0),1)</f>
        <v>1</v>
      </c>
      <c r="S673" s="12">
        <f>IFERROR(VLOOKUP(A673,FR_HITUNG_MINMAX!A:F,6,0),0)</f>
        <v>221250</v>
      </c>
      <c r="T673" s="8">
        <f t="shared" si="425"/>
        <v>2</v>
      </c>
      <c r="U673" s="8">
        <f t="shared" si="400"/>
        <v>-3</v>
      </c>
      <c r="V673" s="8">
        <f t="shared" si="401"/>
        <v>0</v>
      </c>
      <c r="W673" s="8">
        <f t="shared" si="426"/>
        <v>0</v>
      </c>
      <c r="X673" s="8">
        <f t="shared" si="427"/>
        <v>2</v>
      </c>
      <c r="Y673" s="16"/>
      <c r="Z673" s="15">
        <f t="shared" si="402"/>
        <v>0</v>
      </c>
      <c r="AA673" s="8">
        <f t="shared" si="428"/>
        <v>0</v>
      </c>
      <c r="AB673" s="16"/>
      <c r="AC673" s="15">
        <f t="shared" si="403"/>
        <v>0</v>
      </c>
      <c r="AD673" s="8">
        <f t="shared" si="404"/>
        <v>0</v>
      </c>
      <c r="AE673" s="16"/>
      <c r="AF673" s="15">
        <f t="shared" si="405"/>
        <v>0</v>
      </c>
      <c r="AG673" s="15">
        <f t="shared" si="429"/>
        <v>0</v>
      </c>
      <c r="AH673" s="16"/>
      <c r="AI673" s="15">
        <f t="shared" si="430"/>
        <v>0</v>
      </c>
      <c r="AJ673" s="8">
        <f t="shared" si="431"/>
        <v>0</v>
      </c>
      <c r="AK673" s="8">
        <f t="shared" si="406"/>
        <v>2</v>
      </c>
      <c r="AL673" s="8">
        <f t="shared" si="407"/>
        <v>0</v>
      </c>
      <c r="AM673" s="8">
        <f t="shared" si="432"/>
        <v>0</v>
      </c>
      <c r="AN673" s="8">
        <f t="shared" si="433"/>
        <v>2</v>
      </c>
      <c r="AO673" s="8">
        <f>IFERROR(VLOOKUP(A673,PERSAMAAN!B:D,3,0),AN673)</f>
        <v>2</v>
      </c>
      <c r="AP673" s="1">
        <v>0</v>
      </c>
      <c r="AQ673" s="8">
        <f t="shared" si="408"/>
        <v>0</v>
      </c>
      <c r="AR673" s="8" t="str">
        <f>IF(AQ673=0,"-",VLOOKUP(A673,FR_HITUNG_MINMAX!A:H,8,0))</f>
        <v>-</v>
      </c>
      <c r="AS673" s="1"/>
      <c r="AT673" s="8" t="str">
        <f t="shared" si="409"/>
        <v>-</v>
      </c>
      <c r="AU673" s="12">
        <f t="shared" si="410"/>
        <v>0</v>
      </c>
      <c r="AV673" s="12">
        <f t="shared" si="411"/>
        <v>0</v>
      </c>
      <c r="AW673" s="8">
        <f t="shared" si="434"/>
        <v>1</v>
      </c>
      <c r="AX673" s="1"/>
      <c r="AY673" s="8">
        <f t="shared" si="412"/>
        <v>1</v>
      </c>
      <c r="AZ673" s="8" t="str">
        <f>IF(AY673=0,"-",VLOOKUP(A673,FR_HITUNG_MINMAX!A:I,9,0))</f>
        <v/>
      </c>
      <c r="BB673" s="8" t="str">
        <f t="shared" si="413"/>
        <v/>
      </c>
      <c r="BC673" s="12">
        <f t="shared" si="414"/>
        <v>221250</v>
      </c>
      <c r="BD673" s="12">
        <f t="shared" si="415"/>
        <v>21965380</v>
      </c>
      <c r="BE673" s="16"/>
      <c r="BF673" s="8">
        <f>SUMIF('REALISASI ORDER'!C:C,A673,'REALISASI ORDER'!E:E)</f>
        <v>0</v>
      </c>
      <c r="BG673" s="8">
        <f t="shared" si="435"/>
        <v>2</v>
      </c>
      <c r="BH673" s="8">
        <f t="shared" si="416"/>
        <v>0</v>
      </c>
      <c r="BI673" s="8">
        <f t="shared" si="417"/>
        <v>0</v>
      </c>
      <c r="BJ673" s="8">
        <f t="shared" si="436"/>
        <v>0</v>
      </c>
      <c r="BK673" s="33">
        <f t="shared" si="437"/>
        <v>0</v>
      </c>
      <c r="BL673" s="33">
        <f t="shared" si="418"/>
        <v>3</v>
      </c>
      <c r="BM673" s="33">
        <f t="shared" si="419"/>
        <v>0</v>
      </c>
      <c r="BN673" s="33">
        <f t="shared" si="438"/>
        <v>0</v>
      </c>
      <c r="BO673" s="8">
        <f t="shared" si="420"/>
        <v>0</v>
      </c>
      <c r="BP673" s="8">
        <f t="shared" si="421"/>
        <v>0</v>
      </c>
      <c r="BQ673" s="8">
        <f t="shared" si="422"/>
        <v>0</v>
      </c>
      <c r="BR673" s="8">
        <f>IFERROR(ROUNDDOWN(BF673*BN673/(BK673+BL673+BM673+BN),0),0)</f>
        <v>0</v>
      </c>
      <c r="BS673" s="8" t="str">
        <f t="shared" si="423"/>
        <v>42711-K0J-N01</v>
      </c>
      <c r="BT673" s="8">
        <f>SUMIF(FR_HITUNG_MINMAX!A:A,ORDER!A673,FR_HITUNG_MINMAX!AS:AS)</f>
        <v>1</v>
      </c>
      <c r="BU673" s="8">
        <f t="shared" si="439"/>
        <v>0</v>
      </c>
      <c r="BV673" s="8" t="str">
        <f t="shared" si="424"/>
        <v>-</v>
      </c>
      <c r="BW673" s="8" t="str">
        <f>VLOOKUP(A673,'STOK PESALAKAN'!A:F,6,0)</f>
        <v/>
      </c>
    </row>
    <row r="674" spans="1:75">
      <c r="A674" s="41" t="s">
        <v>1985</v>
      </c>
      <c r="B674" s="99">
        <f>IFERROR(IFERROR(VLOOKUP(A674,'STOK PACUL'!C:H,6,0),VLOOKUP(A674,'KATEGORI PACUL'!A:C,3,0)),0)</f>
        <v>0</v>
      </c>
      <c r="C674" s="8">
        <f>IFERROR(VLOOKUP(A674,'KATEGORI PACUL'!A:D,4,0),0)</f>
        <v>0</v>
      </c>
      <c r="D674" s="99">
        <f>IFERROR(IFERROR(VLOOKUP(A674,'STOK PESALAKAN'!C:H,6,0),VLOOKUP(A674,'KATEGORI PESALAKAN'!A:C,3,0)),0)</f>
        <v>0</v>
      </c>
      <c r="E674" s="8">
        <f>IFERROR(VLOOKUP(A674,'KATEGORI PESALAKAN'!A:D,4,0),0)</f>
        <v>0</v>
      </c>
      <c r="F674" s="99">
        <f>IFERROR(IFERROR(VLOOKUP(A674,'STOK CIKDITIRO'!C:H,6,0),VLOOKUP(A674,'KATEGORI CIKDITIRO'!A:C,3,0)),0)</f>
        <v>0</v>
      </c>
      <c r="G674" s="8">
        <f>IFERROR(VLOOKUP(A674,'KATEGORI CIKDITIRO'!A:D,4,0),0)</f>
        <v>0</v>
      </c>
      <c r="H674" s="99">
        <f>IFERROR(IFERROR(VLOOKUP(A674,'STOK TRAYEMAN'!C:H,6,0),VLOOKUP(A674,'KATEGORI TRAYEMAN'!A:C,3,0)),0)</f>
        <v>0</v>
      </c>
      <c r="I674" s="8">
        <f>IFERROR(VLOOKUP(A674,'KATEGORI TRAYEMAN'!A:D,4,0),0)</f>
        <v>0</v>
      </c>
      <c r="J674" s="8" t="str">
        <f>IFERROR(VLOOKUP(A674,'NOSTOK PACUL'!A:C,3,0),IFERROR(IF(VLOOKUP(A674,'STOK PACUL'!A:B,2,0)="NOSTOK","E",VLOOKUP(A674,'KATEGORI PACUL'!A:B,2,0)),"E"))</f>
        <v>E</v>
      </c>
      <c r="K674" s="8" t="str">
        <f>IFERROR(VLOOKUP(A674,'NOSTOK PESALAKAN'!A:C,3,0),IFERROR(IF(VLOOKUP(A674,'STOK PESALAKAN'!A:B,2,0)="NOSTOK","E",VLOOKUP(A674,'KATEGORI PESALAKAN'!A:B,2,0)),"E"))</f>
        <v>E</v>
      </c>
      <c r="L674" s="8" t="str">
        <f>IFERROR(VLOOKUP(A674,'NOSTOK CIKDITIRO'!A:C,3,0),IFERROR(IF(VLOOKUP(A674,'STOK CIKDITIRO'!A:B,2,0)="NOSTOK","E",VLOOKUP(A674,'KATEGORI CIKDITIRO'!A:B,2,0)),"E"))</f>
        <v>E</v>
      </c>
      <c r="M674" s="8" t="str">
        <f>IFERROR(VLOOKUP(A674,'NOSTOK TRAYEMAN'!A:C,3,0),IFERROR(IF(VLOOKUP(A674,'STOK TRAYEMAN'!A:B,2,0)="NOSTOK","E",VLOOKUP(A674,'KATEGORI TRAYEMAN'!A:B,2,0)),"E"))</f>
        <v>E</v>
      </c>
      <c r="N674" s="8" t="str">
        <f>IFERROR(VLOOKUP(A674,FR_HITUNG_MINMAX!A:B,2,0),0)</f>
        <v>BAN TUBLES 100/80-14 H.AHM ORI</v>
      </c>
      <c r="O674" s="8" t="str">
        <f>IFERROR(VLOOKUP(A674,FR_HITUNG_MINMAX!A:D,4,0),0)</f>
        <v>ORISIN</v>
      </c>
      <c r="P674" s="8">
        <f>IFERROR(VLOOKUP(A674,FR_HITUNG_MINMAX!A:G,7,0),1)</f>
        <v>1</v>
      </c>
      <c r="Q674" s="11">
        <f>IFERROR(VLOOKUP(A674,FR_HITUNG_MINMAX!A:J,10,0),1)</f>
        <v>1</v>
      </c>
      <c r="R674" s="8">
        <f>IFERROR(VLOOKUP(A674,FR_HITUNG_MINMAX!A:K,11,0),1)</f>
        <v>1</v>
      </c>
      <c r="S674" s="12">
        <f>IFERROR(VLOOKUP(A674,FR_HITUNG_MINMAX!A:F,6,0),0)</f>
        <v>258000</v>
      </c>
      <c r="T674" s="8">
        <f t="shared" si="425"/>
        <v>0</v>
      </c>
      <c r="U674" s="8">
        <f t="shared" si="400"/>
        <v>0</v>
      </c>
      <c r="V674" s="8">
        <f t="shared" si="401"/>
        <v>0</v>
      </c>
      <c r="W674" s="8">
        <f t="shared" si="426"/>
        <v>0</v>
      </c>
      <c r="X674" s="8">
        <f t="shared" si="427"/>
        <v>0</v>
      </c>
      <c r="Y674" s="16"/>
      <c r="Z674" s="15">
        <f t="shared" si="402"/>
        <v>0</v>
      </c>
      <c r="AA674" s="8">
        <f t="shared" si="428"/>
        <v>0</v>
      </c>
      <c r="AB674" s="16"/>
      <c r="AC674" s="15">
        <f t="shared" si="403"/>
        <v>0</v>
      </c>
      <c r="AD674" s="8">
        <f t="shared" si="404"/>
        <v>0</v>
      </c>
      <c r="AE674" s="16"/>
      <c r="AF674" s="15">
        <f t="shared" si="405"/>
        <v>0</v>
      </c>
      <c r="AG674" s="15">
        <f t="shared" si="429"/>
        <v>0</v>
      </c>
      <c r="AH674" s="16"/>
      <c r="AI674" s="15">
        <f t="shared" si="430"/>
        <v>0</v>
      </c>
      <c r="AJ674" s="8">
        <f t="shared" si="431"/>
        <v>0</v>
      </c>
      <c r="AK674" s="8">
        <f t="shared" si="406"/>
        <v>0</v>
      </c>
      <c r="AL674" s="8">
        <f t="shared" si="407"/>
        <v>0</v>
      </c>
      <c r="AM674" s="8">
        <f t="shared" si="432"/>
        <v>0</v>
      </c>
      <c r="AN674" s="8">
        <f t="shared" si="433"/>
        <v>0</v>
      </c>
      <c r="AO674" s="8">
        <f>IFERROR(VLOOKUP(A674,PERSAMAAN!B:D,3,0),AN674)</f>
        <v>0</v>
      </c>
      <c r="AP674" s="1"/>
      <c r="AQ674" s="8">
        <f t="shared" si="408"/>
        <v>0</v>
      </c>
      <c r="AR674" s="8" t="str">
        <f>IF(AQ674=0,"-",VLOOKUP(A674,FR_HITUNG_MINMAX!A:H,8,0))</f>
        <v>-</v>
      </c>
      <c r="AS674" s="1"/>
      <c r="AT674" s="8" t="str">
        <f t="shared" si="409"/>
        <v>-</v>
      </c>
      <c r="AU674" s="12">
        <f t="shared" si="410"/>
        <v>0</v>
      </c>
      <c r="AV674" s="12">
        <f t="shared" si="411"/>
        <v>0</v>
      </c>
      <c r="AW674" s="8">
        <f t="shared" si="434"/>
        <v>0</v>
      </c>
      <c r="AX674" s="1"/>
      <c r="AY674" s="8">
        <f t="shared" si="412"/>
        <v>0</v>
      </c>
      <c r="AZ674" s="8" t="str">
        <f>IF(AY674=0,"-",VLOOKUP(A674,FR_HITUNG_MINMAX!A:I,9,0))</f>
        <v>-</v>
      </c>
      <c r="BB674" s="8" t="str">
        <f t="shared" si="413"/>
        <v>-</v>
      </c>
      <c r="BC674" s="12">
        <f t="shared" si="414"/>
        <v>0</v>
      </c>
      <c r="BD674" s="12">
        <f t="shared" si="415"/>
        <v>0</v>
      </c>
      <c r="BE674" s="16"/>
      <c r="BF674" s="8">
        <f>SUMIF('REALISASI ORDER'!C:C,A674,'REALISASI ORDER'!E:E)</f>
        <v>0</v>
      </c>
      <c r="BG674" s="8">
        <f t="shared" si="435"/>
        <v>0</v>
      </c>
      <c r="BH674" s="8">
        <f t="shared" si="416"/>
        <v>0</v>
      </c>
      <c r="BI674" s="8">
        <f t="shared" si="417"/>
        <v>0</v>
      </c>
      <c r="BJ674" s="8">
        <f t="shared" si="436"/>
        <v>0</v>
      </c>
      <c r="BK674" s="33">
        <f t="shared" si="437"/>
        <v>0</v>
      </c>
      <c r="BL674" s="33">
        <f t="shared" si="418"/>
        <v>0</v>
      </c>
      <c r="BM674" s="33">
        <f t="shared" si="419"/>
        <v>0</v>
      </c>
      <c r="BN674" s="33">
        <f t="shared" si="438"/>
        <v>0</v>
      </c>
      <c r="BO674" s="8">
        <f t="shared" si="420"/>
        <v>0</v>
      </c>
      <c r="BP674" s="8">
        <f t="shared" si="421"/>
        <v>0</v>
      </c>
      <c r="BQ674" s="8">
        <f t="shared" si="422"/>
        <v>0</v>
      </c>
      <c r="BR674" s="8">
        <f>IFERROR(ROUNDDOWN(BF674*BN674/(BK674+BL674+BM674+BN),0),0)</f>
        <v>0</v>
      </c>
      <c r="BS674" s="8" t="str">
        <f t="shared" si="423"/>
        <v>42711-K59-A72</v>
      </c>
      <c r="BT674" s="8">
        <f>SUMIF(FR_HITUNG_MINMAX!A:A,ORDER!A674,FR_HITUNG_MINMAX!AS:AS)</f>
        <v>0</v>
      </c>
      <c r="BU674" s="8">
        <f t="shared" si="439"/>
        <v>0</v>
      </c>
      <c r="BV674" s="8" t="str">
        <f t="shared" si="424"/>
        <v>-</v>
      </c>
      <c r="BW674" s="8" t="str">
        <f>VLOOKUP(A674,'STOK PESALAKAN'!A:F,6,0)</f>
        <v/>
      </c>
    </row>
    <row r="675" spans="1:75">
      <c r="A675" s="41" t="s">
        <v>1987</v>
      </c>
      <c r="B675" s="99">
        <f>IFERROR(IFERROR(VLOOKUP(A675,'STOK PACUL'!C:H,6,0),VLOOKUP(A675,'KATEGORI PACUL'!A:C,3,0)),0)</f>
        <v>0</v>
      </c>
      <c r="C675" s="8">
        <f>IFERROR(VLOOKUP(A675,'KATEGORI PACUL'!A:D,4,0),0)</f>
        <v>0</v>
      </c>
      <c r="D675" s="99">
        <f>IFERROR(IFERROR(VLOOKUP(A675,'STOK PESALAKAN'!C:H,6,0),VLOOKUP(A675,'KATEGORI PESALAKAN'!A:C,3,0)),0)</f>
        <v>0</v>
      </c>
      <c r="E675" s="8">
        <f>IFERROR(VLOOKUP(A675,'KATEGORI PESALAKAN'!A:D,4,0),0)</f>
        <v>0</v>
      </c>
      <c r="F675" s="99">
        <f>IFERROR(IFERROR(VLOOKUP(A675,'STOK CIKDITIRO'!C:H,6,0),VLOOKUP(A675,'KATEGORI CIKDITIRO'!A:C,3,0)),0)</f>
        <v>0</v>
      </c>
      <c r="G675" s="8">
        <f>IFERROR(VLOOKUP(A675,'KATEGORI CIKDITIRO'!A:D,4,0),0)</f>
        <v>0</v>
      </c>
      <c r="H675" s="99">
        <f>IFERROR(IFERROR(VLOOKUP(A675,'STOK TRAYEMAN'!C:H,6,0),VLOOKUP(A675,'KATEGORI TRAYEMAN'!A:C,3,0)),0)</f>
        <v>0</v>
      </c>
      <c r="I675" s="8">
        <f>IFERROR(VLOOKUP(A675,'KATEGORI TRAYEMAN'!A:D,4,0),0)</f>
        <v>0</v>
      </c>
      <c r="J675" s="8" t="str">
        <f>IFERROR(VLOOKUP(A675,'NOSTOK PACUL'!A:C,3,0),IFERROR(IF(VLOOKUP(A675,'STOK PACUL'!A:B,2,0)="NOSTOK","E",VLOOKUP(A675,'KATEGORI PACUL'!A:B,2,0)),"E"))</f>
        <v>E</v>
      </c>
      <c r="K675" s="8" t="str">
        <f>IFERROR(VLOOKUP(A675,'NOSTOK PESALAKAN'!A:C,3,0),IFERROR(IF(VLOOKUP(A675,'STOK PESALAKAN'!A:B,2,0)="NOSTOK","E",VLOOKUP(A675,'KATEGORI PESALAKAN'!A:B,2,0)),"E"))</f>
        <v>E</v>
      </c>
      <c r="L675" s="8" t="str">
        <f>IFERROR(VLOOKUP(A675,'NOSTOK CIKDITIRO'!A:C,3,0),IFERROR(IF(VLOOKUP(A675,'STOK CIKDITIRO'!A:B,2,0)="NOSTOK","E",VLOOKUP(A675,'KATEGORI CIKDITIRO'!A:B,2,0)),"E"))</f>
        <v>E</v>
      </c>
      <c r="M675" s="8" t="str">
        <f>IFERROR(VLOOKUP(A675,'NOSTOK TRAYEMAN'!A:C,3,0),IFERROR(IF(VLOOKUP(A675,'STOK TRAYEMAN'!A:B,2,0)="NOSTOK","E",VLOOKUP(A675,'KATEGORI TRAYEMAN'!A:B,2,0)),"E"))</f>
        <v>E</v>
      </c>
      <c r="N675" s="8" t="str">
        <f>IFERROR(VLOOKUP(A675,FR_HITUNG_MINMAX!A:B,2,0),0)</f>
        <v>BREKET KALIPER H.BEAT ORI</v>
      </c>
      <c r="O675" s="8" t="str">
        <f>IFERROR(VLOOKUP(A675,FR_HITUNG_MINMAX!A:D,4,0),0)</f>
        <v>ORISIN</v>
      </c>
      <c r="P675" s="8">
        <f>IFERROR(VLOOKUP(A675,FR_HITUNG_MINMAX!A:G,7,0),1)</f>
        <v>1</v>
      </c>
      <c r="Q675" s="11">
        <f>IFERROR(VLOOKUP(A675,FR_HITUNG_MINMAX!A:J,10,0),1)</f>
        <v>1</v>
      </c>
      <c r="R675" s="8">
        <f>IFERROR(VLOOKUP(A675,FR_HITUNG_MINMAX!A:K,11,0),1)</f>
        <v>1</v>
      </c>
      <c r="S675" s="12">
        <f>IFERROR(VLOOKUP(A675,FR_HITUNG_MINMAX!A:F,6,0),0)</f>
        <v>67400</v>
      </c>
      <c r="T675" s="8">
        <f t="shared" si="425"/>
        <v>0</v>
      </c>
      <c r="U675" s="8">
        <f t="shared" si="400"/>
        <v>0</v>
      </c>
      <c r="V675" s="8">
        <f t="shared" si="401"/>
        <v>0</v>
      </c>
      <c r="W675" s="8">
        <f t="shared" si="426"/>
        <v>0</v>
      </c>
      <c r="X675" s="8">
        <f t="shared" si="427"/>
        <v>0</v>
      </c>
      <c r="Y675" s="16"/>
      <c r="Z675" s="15">
        <f t="shared" si="402"/>
        <v>0</v>
      </c>
      <c r="AA675" s="8">
        <f t="shared" si="428"/>
        <v>0</v>
      </c>
      <c r="AB675" s="16"/>
      <c r="AC675" s="15">
        <f t="shared" si="403"/>
        <v>0</v>
      </c>
      <c r="AD675" s="8">
        <f t="shared" si="404"/>
        <v>0</v>
      </c>
      <c r="AE675" s="16"/>
      <c r="AF675" s="15">
        <f t="shared" si="405"/>
        <v>0</v>
      </c>
      <c r="AG675" s="15">
        <f t="shared" si="429"/>
        <v>0</v>
      </c>
      <c r="AH675" s="16"/>
      <c r="AI675" s="15">
        <f t="shared" si="430"/>
        <v>0</v>
      </c>
      <c r="AJ675" s="8">
        <f t="shared" si="431"/>
        <v>0</v>
      </c>
      <c r="AK675" s="8">
        <f t="shared" si="406"/>
        <v>0</v>
      </c>
      <c r="AL675" s="8">
        <f t="shared" si="407"/>
        <v>0</v>
      </c>
      <c r="AM675" s="8">
        <f t="shared" si="432"/>
        <v>0</v>
      </c>
      <c r="AN675" s="8">
        <f t="shared" si="433"/>
        <v>0</v>
      </c>
      <c r="AO675" s="8">
        <f>IFERROR(VLOOKUP(A675,PERSAMAAN!B:D,3,0),AN675)</f>
        <v>0</v>
      </c>
      <c r="AP675" s="1"/>
      <c r="AQ675" s="8">
        <f t="shared" si="408"/>
        <v>0</v>
      </c>
      <c r="AR675" s="8" t="str">
        <f>IF(AQ675=0,"-",VLOOKUP(A675,FR_HITUNG_MINMAX!A:H,8,0))</f>
        <v>-</v>
      </c>
      <c r="AS675" s="1"/>
      <c r="AT675" s="8" t="str">
        <f t="shared" si="409"/>
        <v>-</v>
      </c>
      <c r="AU675" s="12">
        <f t="shared" si="410"/>
        <v>0</v>
      </c>
      <c r="AV675" s="12">
        <f t="shared" si="411"/>
        <v>0</v>
      </c>
      <c r="AW675" s="8">
        <f t="shared" si="434"/>
        <v>0</v>
      </c>
      <c r="AX675" s="1"/>
      <c r="AY675" s="8">
        <f t="shared" si="412"/>
        <v>0</v>
      </c>
      <c r="AZ675" s="8" t="str">
        <f>IF(AY675=0,"-",VLOOKUP(A675,FR_HITUNG_MINMAX!A:I,9,0))</f>
        <v>-</v>
      </c>
      <c r="BB675" s="8" t="str">
        <f t="shared" si="413"/>
        <v>-</v>
      </c>
      <c r="BC675" s="12">
        <f t="shared" si="414"/>
        <v>0</v>
      </c>
      <c r="BD675" s="12">
        <f t="shared" si="415"/>
        <v>0</v>
      </c>
      <c r="BE675" s="16"/>
      <c r="BF675" s="8">
        <f>SUMIF('REALISASI ORDER'!C:C,A675,'REALISASI ORDER'!E:E)</f>
        <v>0</v>
      </c>
      <c r="BG675" s="8">
        <f t="shared" si="435"/>
        <v>0</v>
      </c>
      <c r="BH675" s="8">
        <f t="shared" si="416"/>
        <v>0</v>
      </c>
      <c r="BI675" s="8">
        <f t="shared" si="417"/>
        <v>0</v>
      </c>
      <c r="BJ675" s="8">
        <f t="shared" si="436"/>
        <v>0</v>
      </c>
      <c r="BK675" s="33">
        <f t="shared" si="437"/>
        <v>0</v>
      </c>
      <c r="BL675" s="33">
        <f t="shared" si="418"/>
        <v>0</v>
      </c>
      <c r="BM675" s="33">
        <f t="shared" si="419"/>
        <v>0</v>
      </c>
      <c r="BN675" s="33">
        <f t="shared" si="438"/>
        <v>0</v>
      </c>
      <c r="BO675" s="8">
        <f t="shared" si="420"/>
        <v>0</v>
      </c>
      <c r="BP675" s="8">
        <f t="shared" si="421"/>
        <v>0</v>
      </c>
      <c r="BQ675" s="8">
        <f t="shared" si="422"/>
        <v>0</v>
      </c>
      <c r="BR675" s="8">
        <f>IFERROR(ROUNDDOWN(BF675*BN675/(BK675+BL675+BM675+BN),0),0)</f>
        <v>0</v>
      </c>
      <c r="BS675" s="8" t="str">
        <f t="shared" si="423"/>
        <v>45190-KZL-A01</v>
      </c>
      <c r="BT675" s="8">
        <f>SUMIF(FR_HITUNG_MINMAX!A:A,ORDER!A675,FR_HITUNG_MINMAX!AS:AS)</f>
        <v>0</v>
      </c>
      <c r="BU675" s="8">
        <f t="shared" si="439"/>
        <v>0</v>
      </c>
      <c r="BV675" s="8" t="str">
        <f t="shared" si="424"/>
        <v>-</v>
      </c>
      <c r="BW675" s="8" t="str">
        <f>VLOOKUP(A675,'STOK PESALAKAN'!A:F,6,0)</f>
        <v/>
      </c>
    </row>
    <row r="676" spans="1:75">
      <c r="A676" s="41" t="s">
        <v>1992</v>
      </c>
      <c r="B676" s="99">
        <f>IFERROR(IFERROR(VLOOKUP(A676,'STOK PACUL'!C:H,6,0),VLOOKUP(A676,'KATEGORI PACUL'!A:C,3,0)),0)</f>
        <v>0</v>
      </c>
      <c r="C676" s="8">
        <f>IFERROR(VLOOKUP(A676,'KATEGORI PACUL'!A:D,4,0),0)</f>
        <v>0</v>
      </c>
      <c r="D676" s="99">
        <f>IFERROR(IFERROR(VLOOKUP(A676,'STOK PESALAKAN'!C:H,6,0),VLOOKUP(A676,'KATEGORI PESALAKAN'!A:C,3,0)),0)</f>
        <v>0</v>
      </c>
      <c r="E676" s="8">
        <f>IFERROR(VLOOKUP(A676,'KATEGORI PESALAKAN'!A:D,4,0),0)</f>
        <v>0</v>
      </c>
      <c r="F676" s="99">
        <f>IFERROR(IFERROR(VLOOKUP(A676,'STOK CIKDITIRO'!C:H,6,0),VLOOKUP(A676,'KATEGORI CIKDITIRO'!A:C,3,0)),0)</f>
        <v>0</v>
      </c>
      <c r="G676" s="8">
        <f>IFERROR(VLOOKUP(A676,'KATEGORI CIKDITIRO'!A:D,4,0),0)</f>
        <v>0</v>
      </c>
      <c r="H676" s="99">
        <f>IFERROR(IFERROR(VLOOKUP(A676,'STOK TRAYEMAN'!C:H,6,0),VLOOKUP(A676,'KATEGORI TRAYEMAN'!A:C,3,0)),0)</f>
        <v>0</v>
      </c>
      <c r="I676" s="8">
        <f>IFERROR(VLOOKUP(A676,'KATEGORI TRAYEMAN'!A:D,4,0),0)</f>
        <v>0</v>
      </c>
      <c r="J676" s="8" t="str">
        <f>IFERROR(VLOOKUP(A676,'NOSTOK PACUL'!A:C,3,0),IFERROR(IF(VLOOKUP(A676,'STOK PACUL'!A:B,2,0)="NOSTOK","E",VLOOKUP(A676,'KATEGORI PACUL'!A:B,2,0)),"E"))</f>
        <v>E</v>
      </c>
      <c r="K676" s="8" t="str">
        <f>IFERROR(VLOOKUP(A676,'NOSTOK PESALAKAN'!A:C,3,0),IFERROR(IF(VLOOKUP(A676,'STOK PESALAKAN'!A:B,2,0)="NOSTOK","E",VLOOKUP(A676,'KATEGORI PESALAKAN'!A:B,2,0)),"E"))</f>
        <v>E</v>
      </c>
      <c r="L676" s="8" t="str">
        <f>IFERROR(VLOOKUP(A676,'NOSTOK CIKDITIRO'!A:C,3,0),IFERROR(IF(VLOOKUP(A676,'STOK CIKDITIRO'!A:B,2,0)="NOSTOK","E",VLOOKUP(A676,'KATEGORI CIKDITIRO'!A:B,2,0)),"E"))</f>
        <v>E</v>
      </c>
      <c r="M676" s="8" t="str">
        <f>IFERROR(VLOOKUP(A676,'NOSTOK TRAYEMAN'!A:C,3,0),IFERROR(IF(VLOOKUP(A676,'STOK TRAYEMAN'!A:B,2,0)="NOSTOK","E",VLOOKUP(A676,'KATEGORI TRAYEMAN'!A:B,2,0)),"E"))</f>
        <v>E</v>
      </c>
      <c r="N676" s="8" t="str">
        <f>IFERROR(VLOOKUP(A676,FR_HITUNG_MINMAX!A:B,2,0),0)</f>
        <v>PER SULING SHOCK DEPAN</v>
      </c>
      <c r="O676" s="8" t="str">
        <f>IFERROR(VLOOKUP(A676,FR_HITUNG_MINMAX!A:D,4,0),0)</f>
        <v>ORISIN</v>
      </c>
      <c r="P676" s="8">
        <f>IFERROR(VLOOKUP(A676,FR_HITUNG_MINMAX!A:G,7,0),1)</f>
        <v>1</v>
      </c>
      <c r="Q676" s="11">
        <f>IFERROR(VLOOKUP(A676,FR_HITUNG_MINMAX!A:J,10,0),1)</f>
        <v>1</v>
      </c>
      <c r="R676" s="8">
        <f>IFERROR(VLOOKUP(A676,FR_HITUNG_MINMAX!A:K,11,0),1)</f>
        <v>1</v>
      </c>
      <c r="S676" s="12">
        <f>IFERROR(VLOOKUP(A676,FR_HITUNG_MINMAX!A:F,6,0),0)</f>
        <v>14748.299319727899</v>
      </c>
      <c r="T676" s="8">
        <f t="shared" si="425"/>
        <v>0</v>
      </c>
      <c r="U676" s="8">
        <f t="shared" si="400"/>
        <v>0</v>
      </c>
      <c r="V676" s="8">
        <f t="shared" si="401"/>
        <v>0</v>
      </c>
      <c r="W676" s="8">
        <f t="shared" si="426"/>
        <v>0</v>
      </c>
      <c r="X676" s="8">
        <f t="shared" si="427"/>
        <v>0</v>
      </c>
      <c r="Y676" s="16"/>
      <c r="Z676" s="15">
        <f t="shared" si="402"/>
        <v>0</v>
      </c>
      <c r="AA676" s="8">
        <f t="shared" si="428"/>
        <v>0</v>
      </c>
      <c r="AB676" s="16"/>
      <c r="AC676" s="15">
        <f t="shared" si="403"/>
        <v>0</v>
      </c>
      <c r="AD676" s="8">
        <f t="shared" si="404"/>
        <v>0</v>
      </c>
      <c r="AE676" s="16"/>
      <c r="AF676" s="15">
        <f t="shared" si="405"/>
        <v>0</v>
      </c>
      <c r="AG676" s="15">
        <f t="shared" si="429"/>
        <v>0</v>
      </c>
      <c r="AH676" s="16"/>
      <c r="AI676" s="15">
        <f t="shared" si="430"/>
        <v>0</v>
      </c>
      <c r="AJ676" s="8">
        <f t="shared" si="431"/>
        <v>0</v>
      </c>
      <c r="AK676" s="8">
        <f t="shared" si="406"/>
        <v>0</v>
      </c>
      <c r="AL676" s="8">
        <f t="shared" si="407"/>
        <v>0</v>
      </c>
      <c r="AM676" s="8">
        <f t="shared" si="432"/>
        <v>0</v>
      </c>
      <c r="AN676" s="8">
        <f t="shared" si="433"/>
        <v>0</v>
      </c>
      <c r="AO676" s="8">
        <f>IFERROR(VLOOKUP(A676,PERSAMAAN!B:D,3,0),AN676)</f>
        <v>0</v>
      </c>
      <c r="AP676" s="1"/>
      <c r="AQ676" s="8">
        <f t="shared" si="408"/>
        <v>0</v>
      </c>
      <c r="AR676" s="8" t="str">
        <f>IF(AQ676=0,"-",VLOOKUP(A676,FR_HITUNG_MINMAX!A:H,8,0))</f>
        <v>-</v>
      </c>
      <c r="AS676" s="1"/>
      <c r="AT676" s="8" t="str">
        <f t="shared" si="409"/>
        <v>-</v>
      </c>
      <c r="AU676" s="12">
        <f t="shared" si="410"/>
        <v>0</v>
      </c>
      <c r="AV676" s="12">
        <f t="shared" si="411"/>
        <v>0</v>
      </c>
      <c r="AW676" s="8">
        <f t="shared" si="434"/>
        <v>0</v>
      </c>
      <c r="AX676" s="1"/>
      <c r="AY676" s="8">
        <f t="shared" si="412"/>
        <v>0</v>
      </c>
      <c r="AZ676" s="8" t="str">
        <f>IF(AY676=0,"-",VLOOKUP(A676,FR_HITUNG_MINMAX!A:I,9,0))</f>
        <v>-</v>
      </c>
      <c r="BB676" s="8" t="str">
        <f t="shared" si="413"/>
        <v>-</v>
      </c>
      <c r="BC676" s="12">
        <f t="shared" si="414"/>
        <v>0</v>
      </c>
      <c r="BD676" s="12">
        <f t="shared" si="415"/>
        <v>0</v>
      </c>
      <c r="BE676" s="16"/>
      <c r="BF676" s="8">
        <f>SUMIF('REALISASI ORDER'!C:C,A676,'REALISASI ORDER'!E:E)</f>
        <v>0</v>
      </c>
      <c r="BG676" s="8">
        <f t="shared" si="435"/>
        <v>0</v>
      </c>
      <c r="BH676" s="8">
        <f t="shared" si="416"/>
        <v>0</v>
      </c>
      <c r="BI676" s="8">
        <f t="shared" si="417"/>
        <v>0</v>
      </c>
      <c r="BJ676" s="8">
        <f t="shared" si="436"/>
        <v>0</v>
      </c>
      <c r="BK676" s="33">
        <f t="shared" si="437"/>
        <v>0</v>
      </c>
      <c r="BL676" s="33">
        <f t="shared" si="418"/>
        <v>0</v>
      </c>
      <c r="BM676" s="33">
        <f t="shared" si="419"/>
        <v>0</v>
      </c>
      <c r="BN676" s="33">
        <f t="shared" si="438"/>
        <v>0</v>
      </c>
      <c r="BO676" s="8">
        <f t="shared" si="420"/>
        <v>0</v>
      </c>
      <c r="BP676" s="8">
        <f t="shared" si="421"/>
        <v>0</v>
      </c>
      <c r="BQ676" s="8">
        <f t="shared" si="422"/>
        <v>0</v>
      </c>
      <c r="BR676" s="8">
        <f>IFERROR(ROUNDDOWN(BF676*BN676/(BK676+BL676+BM676+BN),0),0)</f>
        <v>0</v>
      </c>
      <c r="BS676" s="8" t="str">
        <f t="shared" si="423"/>
        <v>51412-GN5-901</v>
      </c>
      <c r="BT676" s="8">
        <f>SUMIF(FR_HITUNG_MINMAX!A:A,ORDER!A676,FR_HITUNG_MINMAX!AS:AS)</f>
        <v>0</v>
      </c>
      <c r="BU676" s="8">
        <f t="shared" si="439"/>
        <v>0</v>
      </c>
      <c r="BV676" s="8" t="str">
        <f t="shared" si="424"/>
        <v>-</v>
      </c>
      <c r="BW676" s="8" t="str">
        <f>VLOOKUP(A676,'STOK PESALAKAN'!A:F,6,0)</f>
        <v/>
      </c>
    </row>
    <row r="677" spans="1:75">
      <c r="A677" s="41" t="s">
        <v>1994</v>
      </c>
      <c r="B677" s="99">
        <f>IFERROR(IFERROR(VLOOKUP(A677,'STOK PACUL'!C:H,6,0),VLOOKUP(A677,'KATEGORI PACUL'!A:C,3,0)),0)</f>
        <v>0</v>
      </c>
      <c r="C677" s="8">
        <f>IFERROR(VLOOKUP(A677,'KATEGORI PACUL'!A:D,4,0),0)</f>
        <v>0</v>
      </c>
      <c r="D677" s="99">
        <f>IFERROR(IFERROR(VLOOKUP(A677,'STOK PESALAKAN'!C:H,6,0),VLOOKUP(A677,'KATEGORI PESALAKAN'!A:C,3,0)),0)</f>
        <v>0</v>
      </c>
      <c r="E677" s="8">
        <f>IFERROR(VLOOKUP(A677,'KATEGORI PESALAKAN'!A:D,4,0),0)</f>
        <v>0</v>
      </c>
      <c r="F677" s="99">
        <f>IFERROR(IFERROR(VLOOKUP(A677,'STOK CIKDITIRO'!C:H,6,0),VLOOKUP(A677,'KATEGORI CIKDITIRO'!A:C,3,0)),0)</f>
        <v>0</v>
      </c>
      <c r="G677" s="8">
        <f>IFERROR(VLOOKUP(A677,'KATEGORI CIKDITIRO'!A:D,4,0),0)</f>
        <v>0</v>
      </c>
      <c r="H677" s="99">
        <f>IFERROR(IFERROR(VLOOKUP(A677,'STOK TRAYEMAN'!C:H,6,0),VLOOKUP(A677,'KATEGORI TRAYEMAN'!A:C,3,0)),0)</f>
        <v>0</v>
      </c>
      <c r="I677" s="8">
        <f>IFERROR(VLOOKUP(A677,'KATEGORI TRAYEMAN'!A:D,4,0),0)</f>
        <v>0</v>
      </c>
      <c r="J677" s="8" t="str">
        <f>IFERROR(VLOOKUP(A677,'NOSTOK PACUL'!A:C,3,0),IFERROR(IF(VLOOKUP(A677,'STOK PACUL'!A:B,2,0)="NOSTOK","E",VLOOKUP(A677,'KATEGORI PACUL'!A:B,2,0)),"E"))</f>
        <v>E</v>
      </c>
      <c r="K677" s="8" t="str">
        <f>IFERROR(VLOOKUP(A677,'NOSTOK PESALAKAN'!A:C,3,0),IFERROR(IF(VLOOKUP(A677,'STOK PESALAKAN'!A:B,2,0)="NOSTOK","E",VLOOKUP(A677,'KATEGORI PESALAKAN'!A:B,2,0)),"E"))</f>
        <v>E</v>
      </c>
      <c r="L677" s="8" t="str">
        <f>IFERROR(VLOOKUP(A677,'NOSTOK CIKDITIRO'!A:C,3,0),IFERROR(IF(VLOOKUP(A677,'STOK CIKDITIRO'!A:B,2,0)="NOSTOK","E",VLOOKUP(A677,'KATEGORI CIKDITIRO'!A:B,2,0)),"E"))</f>
        <v>E</v>
      </c>
      <c r="M677" s="8" t="str">
        <f>IFERROR(VLOOKUP(A677,'NOSTOK TRAYEMAN'!A:C,3,0),IFERROR(IF(VLOOKUP(A677,'STOK TRAYEMAN'!A:B,2,0)="NOSTOK","E",VLOOKUP(A677,'KATEGORI TRAYEMAN'!A:B,2,0)),"E"))</f>
        <v>E</v>
      </c>
      <c r="N677" s="8" t="str">
        <f>IFERROR(VLOOKUP(A677,FR_HITUNG_MINMAX!A:B,2,0),0)</f>
        <v>RING SHOCK DEPAN</v>
      </c>
      <c r="O677" s="8" t="str">
        <f>IFERROR(VLOOKUP(A677,FR_HITUNG_MINMAX!A:D,4,0),0)</f>
        <v>ORISIN</v>
      </c>
      <c r="P677" s="8">
        <f>IFERROR(VLOOKUP(A677,FR_HITUNG_MINMAX!A:G,7,0),1)</f>
        <v>1</v>
      </c>
      <c r="Q677" s="11">
        <f>IFERROR(VLOOKUP(A677,FR_HITUNG_MINMAX!A:J,10,0),1)</f>
        <v>1</v>
      </c>
      <c r="R677" s="8">
        <f>IFERROR(VLOOKUP(A677,FR_HITUNG_MINMAX!A:K,11,0),1)</f>
        <v>1</v>
      </c>
      <c r="S677" s="12">
        <f>IFERROR(VLOOKUP(A677,FR_HITUNG_MINMAX!A:F,6,0),0)</f>
        <v>29957.4829931973</v>
      </c>
      <c r="T677" s="8">
        <f t="shared" si="425"/>
        <v>0</v>
      </c>
      <c r="U677" s="8">
        <f t="shared" si="400"/>
        <v>0</v>
      </c>
      <c r="V677" s="8">
        <f t="shared" si="401"/>
        <v>0</v>
      </c>
      <c r="W677" s="8">
        <f t="shared" si="426"/>
        <v>0</v>
      </c>
      <c r="X677" s="8">
        <f t="shared" si="427"/>
        <v>0</v>
      </c>
      <c r="Y677" s="16"/>
      <c r="Z677" s="15">
        <f t="shared" si="402"/>
        <v>0</v>
      </c>
      <c r="AA677" s="8">
        <f t="shared" si="428"/>
        <v>0</v>
      </c>
      <c r="AB677" s="16"/>
      <c r="AC677" s="15">
        <f t="shared" si="403"/>
        <v>0</v>
      </c>
      <c r="AD677" s="8">
        <f t="shared" si="404"/>
        <v>0</v>
      </c>
      <c r="AE677" s="16"/>
      <c r="AF677" s="15">
        <f t="shared" si="405"/>
        <v>0</v>
      </c>
      <c r="AG677" s="15">
        <f t="shared" si="429"/>
        <v>0</v>
      </c>
      <c r="AH677" s="16"/>
      <c r="AI677" s="15">
        <f t="shared" si="430"/>
        <v>0</v>
      </c>
      <c r="AJ677" s="8">
        <f t="shared" si="431"/>
        <v>0</v>
      </c>
      <c r="AK677" s="8">
        <f t="shared" si="406"/>
        <v>0</v>
      </c>
      <c r="AL677" s="8">
        <f t="shared" si="407"/>
        <v>0</v>
      </c>
      <c r="AM677" s="8">
        <f t="shared" si="432"/>
        <v>0</v>
      </c>
      <c r="AN677" s="8">
        <f t="shared" si="433"/>
        <v>0</v>
      </c>
      <c r="AO677" s="8">
        <f>IFERROR(VLOOKUP(A677,PERSAMAAN!B:D,3,0),AN677)</f>
        <v>0</v>
      </c>
      <c r="AP677" s="1"/>
      <c r="AQ677" s="8">
        <f t="shared" si="408"/>
        <v>0</v>
      </c>
      <c r="AR677" s="8" t="str">
        <f>IF(AQ677=0,"-",VLOOKUP(A677,FR_HITUNG_MINMAX!A:H,8,0))</f>
        <v>-</v>
      </c>
      <c r="AS677" s="1"/>
      <c r="AT677" s="8" t="str">
        <f t="shared" si="409"/>
        <v>-</v>
      </c>
      <c r="AU677" s="12">
        <f t="shared" si="410"/>
        <v>0</v>
      </c>
      <c r="AV677" s="12">
        <f t="shared" si="411"/>
        <v>0</v>
      </c>
      <c r="AW677" s="8">
        <f t="shared" si="434"/>
        <v>0</v>
      </c>
      <c r="AX677" s="1"/>
      <c r="AY677" s="8">
        <f t="shared" si="412"/>
        <v>0</v>
      </c>
      <c r="AZ677" s="8" t="str">
        <f>IF(AY677=0,"-",VLOOKUP(A677,FR_HITUNG_MINMAX!A:I,9,0))</f>
        <v>-</v>
      </c>
      <c r="BB677" s="8" t="str">
        <f t="shared" si="413"/>
        <v>-</v>
      </c>
      <c r="BC677" s="12">
        <f t="shared" si="414"/>
        <v>0</v>
      </c>
      <c r="BD677" s="12">
        <f t="shared" si="415"/>
        <v>0</v>
      </c>
      <c r="BE677" s="16"/>
      <c r="BF677" s="8">
        <f>SUMIF('REALISASI ORDER'!C:C,A677,'REALISASI ORDER'!E:E)</f>
        <v>0</v>
      </c>
      <c r="BG677" s="8">
        <f t="shared" si="435"/>
        <v>0</v>
      </c>
      <c r="BH677" s="8">
        <f t="shared" si="416"/>
        <v>0</v>
      </c>
      <c r="BI677" s="8">
        <f t="shared" si="417"/>
        <v>0</v>
      </c>
      <c r="BJ677" s="8">
        <f t="shared" si="436"/>
        <v>0</v>
      </c>
      <c r="BK677" s="33">
        <f t="shared" si="437"/>
        <v>0</v>
      </c>
      <c r="BL677" s="33">
        <f t="shared" si="418"/>
        <v>0</v>
      </c>
      <c r="BM677" s="33">
        <f t="shared" si="419"/>
        <v>0</v>
      </c>
      <c r="BN677" s="33">
        <f t="shared" si="438"/>
        <v>0</v>
      </c>
      <c r="BO677" s="8">
        <f t="shared" si="420"/>
        <v>0</v>
      </c>
      <c r="BP677" s="8">
        <f t="shared" si="421"/>
        <v>0</v>
      </c>
      <c r="BQ677" s="8">
        <f t="shared" si="422"/>
        <v>0</v>
      </c>
      <c r="BR677" s="8">
        <f>IFERROR(ROUNDDOWN(BF677*BN677/(BK677+BL677+BM677+BN),0),0)</f>
        <v>0</v>
      </c>
      <c r="BS677" s="8" t="str">
        <f t="shared" si="423"/>
        <v>51437-KWB-601</v>
      </c>
      <c r="BT677" s="8">
        <f>SUMIF(FR_HITUNG_MINMAX!A:A,ORDER!A677,FR_HITUNG_MINMAX!AS:AS)</f>
        <v>0</v>
      </c>
      <c r="BU677" s="8">
        <f t="shared" si="439"/>
        <v>0</v>
      </c>
      <c r="BV677" s="8" t="str">
        <f t="shared" si="424"/>
        <v>-</v>
      </c>
      <c r="BW677" s="8" t="str">
        <f>VLOOKUP(A677,'STOK PESALAKAN'!A:F,6,0)</f>
        <v/>
      </c>
    </row>
    <row r="678" spans="1:75">
      <c r="A678" s="41" t="s">
        <v>1996</v>
      </c>
      <c r="B678" s="99">
        <f>IFERROR(IFERROR(VLOOKUP(A678,'STOK PACUL'!C:H,6,0),VLOOKUP(A678,'KATEGORI PACUL'!A:C,3,0)),0)</f>
        <v>0</v>
      </c>
      <c r="C678" s="8">
        <f>IFERROR(VLOOKUP(A678,'KATEGORI PACUL'!A:D,4,0),0)</f>
        <v>0</v>
      </c>
      <c r="D678" s="99">
        <f>IFERROR(IFERROR(VLOOKUP(A678,'STOK PESALAKAN'!C:H,6,0),VLOOKUP(A678,'KATEGORI PESALAKAN'!A:C,3,0)),0)</f>
        <v>0</v>
      </c>
      <c r="E678" s="8">
        <f>IFERROR(VLOOKUP(A678,'KATEGORI PESALAKAN'!A:D,4,0),0)</f>
        <v>0</v>
      </c>
      <c r="F678" s="99">
        <f>IFERROR(IFERROR(VLOOKUP(A678,'STOK CIKDITIRO'!C:H,6,0),VLOOKUP(A678,'KATEGORI CIKDITIRO'!A:C,3,0)),0)</f>
        <v>0</v>
      </c>
      <c r="G678" s="8">
        <f>IFERROR(VLOOKUP(A678,'KATEGORI CIKDITIRO'!A:D,4,0),0)</f>
        <v>0</v>
      </c>
      <c r="H678" s="99">
        <f>IFERROR(IFERROR(VLOOKUP(A678,'STOK TRAYEMAN'!C:H,6,0),VLOOKUP(A678,'KATEGORI TRAYEMAN'!A:C,3,0)),0)</f>
        <v>0</v>
      </c>
      <c r="I678" s="8">
        <f>IFERROR(VLOOKUP(A678,'KATEGORI TRAYEMAN'!A:D,4,0),0)</f>
        <v>0</v>
      </c>
      <c r="J678" s="8" t="str">
        <f>IFERROR(VLOOKUP(A678,'NOSTOK PACUL'!A:C,3,0),IFERROR(IF(VLOOKUP(A678,'STOK PACUL'!A:B,2,0)="NOSTOK","E",VLOOKUP(A678,'KATEGORI PACUL'!A:B,2,0)),"E"))</f>
        <v>E</v>
      </c>
      <c r="K678" s="8" t="str">
        <f>IFERROR(VLOOKUP(A678,'NOSTOK PESALAKAN'!A:C,3,0),IFERROR(IF(VLOOKUP(A678,'STOK PESALAKAN'!A:B,2,0)="NOSTOK","E",VLOOKUP(A678,'KATEGORI PESALAKAN'!A:B,2,0)),"E"))</f>
        <v>E</v>
      </c>
      <c r="L678" s="8" t="str">
        <f>IFERROR(VLOOKUP(A678,'NOSTOK CIKDITIRO'!A:C,3,0),IFERROR(IF(VLOOKUP(A678,'STOK CIKDITIRO'!A:B,2,0)="NOSTOK","E",VLOOKUP(A678,'KATEGORI CIKDITIRO'!A:B,2,0)),"E"))</f>
        <v>E</v>
      </c>
      <c r="M678" s="8" t="str">
        <f>IFERROR(VLOOKUP(A678,'NOSTOK TRAYEMAN'!A:C,3,0),IFERROR(IF(VLOOKUP(A678,'STOK TRAYEMAN'!A:B,2,0)="NOSTOK","E",VLOOKUP(A678,'KATEGORI TRAYEMAN'!A:B,2,0)),"E"))</f>
        <v>E</v>
      </c>
      <c r="N678" s="8" t="str">
        <f>IFERROR(VLOOKUP(A678,FR_HITUNG_MINMAX!A:B,2,0),0)</f>
        <v>SULING SHOCK DEPAN</v>
      </c>
      <c r="O678" s="8" t="str">
        <f>IFERROR(VLOOKUP(A678,FR_HITUNG_MINMAX!A:D,4,0),0)</f>
        <v>ORISIN</v>
      </c>
      <c r="P678" s="8">
        <f>IFERROR(VLOOKUP(A678,FR_HITUNG_MINMAX!A:G,7,0),1)</f>
        <v>1</v>
      </c>
      <c r="Q678" s="11">
        <f>IFERROR(VLOOKUP(A678,FR_HITUNG_MINMAX!A:J,10,0),1)</f>
        <v>1</v>
      </c>
      <c r="R678" s="8">
        <f>IFERROR(VLOOKUP(A678,FR_HITUNG_MINMAX!A:K,11,0),1)</f>
        <v>1</v>
      </c>
      <c r="S678" s="12">
        <f>IFERROR(VLOOKUP(A678,FR_HITUNG_MINMAX!A:F,6,0),0)</f>
        <v>36409.863945578203</v>
      </c>
      <c r="T678" s="8">
        <f t="shared" si="425"/>
        <v>0</v>
      </c>
      <c r="U678" s="8">
        <f t="shared" si="400"/>
        <v>0</v>
      </c>
      <c r="V678" s="8">
        <f t="shared" si="401"/>
        <v>0</v>
      </c>
      <c r="W678" s="8">
        <f t="shared" si="426"/>
        <v>0</v>
      </c>
      <c r="X678" s="8">
        <f t="shared" si="427"/>
        <v>0</v>
      </c>
      <c r="Y678" s="16"/>
      <c r="Z678" s="15">
        <f t="shared" si="402"/>
        <v>0</v>
      </c>
      <c r="AA678" s="8">
        <f t="shared" si="428"/>
        <v>0</v>
      </c>
      <c r="AB678" s="16"/>
      <c r="AC678" s="15">
        <f t="shared" si="403"/>
        <v>0</v>
      </c>
      <c r="AD678" s="8">
        <f t="shared" si="404"/>
        <v>0</v>
      </c>
      <c r="AE678" s="16"/>
      <c r="AF678" s="15">
        <f t="shared" si="405"/>
        <v>0</v>
      </c>
      <c r="AG678" s="15">
        <f t="shared" si="429"/>
        <v>0</v>
      </c>
      <c r="AH678" s="16"/>
      <c r="AI678" s="15">
        <f t="shared" si="430"/>
        <v>0</v>
      </c>
      <c r="AJ678" s="8">
        <f t="shared" si="431"/>
        <v>0</v>
      </c>
      <c r="AK678" s="8">
        <f t="shared" si="406"/>
        <v>0</v>
      </c>
      <c r="AL678" s="8">
        <f t="shared" si="407"/>
        <v>0</v>
      </c>
      <c r="AM678" s="8">
        <f t="shared" si="432"/>
        <v>0</v>
      </c>
      <c r="AN678" s="8">
        <f t="shared" si="433"/>
        <v>0</v>
      </c>
      <c r="AO678" s="8">
        <f>IFERROR(VLOOKUP(A678,PERSAMAAN!B:D,3,0),AN678)</f>
        <v>0</v>
      </c>
      <c r="AP678" s="1"/>
      <c r="AQ678" s="8">
        <f t="shared" si="408"/>
        <v>0</v>
      </c>
      <c r="AR678" s="8" t="str">
        <f>IF(AQ678=0,"-",VLOOKUP(A678,FR_HITUNG_MINMAX!A:H,8,0))</f>
        <v>-</v>
      </c>
      <c r="AS678" s="1"/>
      <c r="AT678" s="8" t="str">
        <f t="shared" si="409"/>
        <v>-</v>
      </c>
      <c r="AU678" s="12">
        <f t="shared" si="410"/>
        <v>0</v>
      </c>
      <c r="AV678" s="12">
        <f t="shared" si="411"/>
        <v>0</v>
      </c>
      <c r="AW678" s="8">
        <f t="shared" si="434"/>
        <v>0</v>
      </c>
      <c r="AX678" s="1"/>
      <c r="AY678" s="8">
        <f t="shared" si="412"/>
        <v>0</v>
      </c>
      <c r="AZ678" s="8" t="str">
        <f>IF(AY678=0,"-",VLOOKUP(A678,FR_HITUNG_MINMAX!A:I,9,0))</f>
        <v>-</v>
      </c>
      <c r="BB678" s="8" t="str">
        <f t="shared" si="413"/>
        <v>-</v>
      </c>
      <c r="BC678" s="12">
        <f t="shared" si="414"/>
        <v>0</v>
      </c>
      <c r="BD678" s="12">
        <f t="shared" si="415"/>
        <v>0</v>
      </c>
      <c r="BE678" s="16"/>
      <c r="BF678" s="8">
        <f>SUMIF('REALISASI ORDER'!C:C,A678,'REALISASI ORDER'!E:E)</f>
        <v>0</v>
      </c>
      <c r="BG678" s="8">
        <f t="shared" si="435"/>
        <v>0</v>
      </c>
      <c r="BH678" s="8">
        <f t="shared" si="416"/>
        <v>0</v>
      </c>
      <c r="BI678" s="8">
        <f t="shared" si="417"/>
        <v>0</v>
      </c>
      <c r="BJ678" s="8">
        <f t="shared" si="436"/>
        <v>0</v>
      </c>
      <c r="BK678" s="33">
        <f t="shared" si="437"/>
        <v>0</v>
      </c>
      <c r="BL678" s="33">
        <f t="shared" si="418"/>
        <v>0</v>
      </c>
      <c r="BM678" s="33">
        <f t="shared" si="419"/>
        <v>0</v>
      </c>
      <c r="BN678" s="33">
        <f t="shared" si="438"/>
        <v>0</v>
      </c>
      <c r="BO678" s="8">
        <f t="shared" si="420"/>
        <v>0</v>
      </c>
      <c r="BP678" s="8">
        <f t="shared" si="421"/>
        <v>0</v>
      </c>
      <c r="BQ678" s="8">
        <f t="shared" si="422"/>
        <v>0</v>
      </c>
      <c r="BR678" s="8">
        <f>IFERROR(ROUNDDOWN(BF678*BN678/(BK678+BL678+BM678+BN),0),0)</f>
        <v>0</v>
      </c>
      <c r="BS678" s="8" t="str">
        <f t="shared" si="423"/>
        <v>51470-K81-N01</v>
      </c>
      <c r="BT678" s="8">
        <f>SUMIF(FR_HITUNG_MINMAX!A:A,ORDER!A678,FR_HITUNG_MINMAX!AS:AS)</f>
        <v>0</v>
      </c>
      <c r="BU678" s="8">
        <f t="shared" si="439"/>
        <v>0</v>
      </c>
      <c r="BV678" s="8" t="str">
        <f t="shared" si="424"/>
        <v>-</v>
      </c>
      <c r="BW678" s="8" t="str">
        <f>VLOOKUP(A678,'STOK PESALAKAN'!A:F,6,0)</f>
        <v/>
      </c>
    </row>
    <row r="679" spans="1:75">
      <c r="A679" s="41" t="s">
        <v>2002</v>
      </c>
      <c r="B679" s="99">
        <f>IFERROR(IFERROR(VLOOKUP(A679,'STOK PACUL'!C:H,6,0),VLOOKUP(A679,'KATEGORI PACUL'!A:C,3,0)),0)</f>
        <v>0</v>
      </c>
      <c r="C679" s="8">
        <f>IFERROR(VLOOKUP(A679,'KATEGORI PACUL'!A:D,4,0),0)</f>
        <v>0</v>
      </c>
      <c r="D679" s="99">
        <f>IFERROR(IFERROR(VLOOKUP(A679,'STOK PESALAKAN'!C:H,6,0),VLOOKUP(A679,'KATEGORI PESALAKAN'!A:C,3,0)),0)</f>
        <v>0</v>
      </c>
      <c r="E679" s="8">
        <f>IFERROR(VLOOKUP(A679,'KATEGORI PESALAKAN'!A:D,4,0),0)</f>
        <v>0</v>
      </c>
      <c r="F679" s="99">
        <f>IFERROR(IFERROR(VLOOKUP(A679,'STOK CIKDITIRO'!C:H,6,0),VLOOKUP(A679,'KATEGORI CIKDITIRO'!A:C,3,0)),0)</f>
        <v>0</v>
      </c>
      <c r="G679" s="8">
        <f>IFERROR(VLOOKUP(A679,'KATEGORI CIKDITIRO'!A:D,4,0),0)</f>
        <v>0</v>
      </c>
      <c r="H679" s="99">
        <f>IFERROR(IFERROR(VLOOKUP(A679,'STOK TRAYEMAN'!C:H,6,0),VLOOKUP(A679,'KATEGORI TRAYEMAN'!A:C,3,0)),0)</f>
        <v>0</v>
      </c>
      <c r="I679" s="8">
        <f>IFERROR(VLOOKUP(A679,'KATEGORI TRAYEMAN'!A:D,4,0),0)</f>
        <v>0</v>
      </c>
      <c r="J679" s="8" t="str">
        <f>IFERROR(VLOOKUP(A679,'NOSTOK PACUL'!A:C,3,0),IFERROR(IF(VLOOKUP(A679,'STOK PACUL'!A:B,2,0)="NOSTOK","E",VLOOKUP(A679,'KATEGORI PACUL'!A:B,2,0)),"E"))</f>
        <v>E</v>
      </c>
      <c r="K679" s="8" t="str">
        <f>IFERROR(VLOOKUP(A679,'NOSTOK PESALAKAN'!A:C,3,0),IFERROR(IF(VLOOKUP(A679,'STOK PESALAKAN'!A:B,2,0)="NOSTOK","E",VLOOKUP(A679,'KATEGORI PESALAKAN'!A:B,2,0)),"E"))</f>
        <v>E</v>
      </c>
      <c r="L679" s="8" t="str">
        <f>IFERROR(VLOOKUP(A679,'NOSTOK CIKDITIRO'!A:C,3,0),IFERROR(IF(VLOOKUP(A679,'STOK CIKDITIRO'!A:B,2,0)="NOSTOK","E",VLOOKUP(A679,'KATEGORI CIKDITIRO'!A:B,2,0)),"E"))</f>
        <v>E</v>
      </c>
      <c r="M679" s="8" t="str">
        <f>IFERROR(VLOOKUP(A679,'NOSTOK TRAYEMAN'!A:C,3,0),IFERROR(IF(VLOOKUP(A679,'STOK TRAYEMAN'!A:B,2,0)="NOSTOK","E",VLOOKUP(A679,'KATEGORI TRAYEMAN'!A:B,2,0)),"E"))</f>
        <v>E</v>
      </c>
      <c r="N679" s="8" t="str">
        <f>IFERROR(VLOOKUP(A679,FR_HITUNG_MINMAX!A:B,2,0),0)</f>
        <v>FENDER FR (MA BL MT)</v>
      </c>
      <c r="O679" s="8" t="str">
        <f>IFERROR(VLOOKUP(A679,FR_HITUNG_MINMAX!A:D,4,0),0)</f>
        <v>ORISIN</v>
      </c>
      <c r="P679" s="8">
        <f>IFERROR(VLOOKUP(A679,FR_HITUNG_MINMAX!A:G,7,0),1)</f>
        <v>1</v>
      </c>
      <c r="Q679" s="11">
        <f>IFERROR(VLOOKUP(A679,FR_HITUNG_MINMAX!A:J,10,0),1)</f>
        <v>1</v>
      </c>
      <c r="R679" s="8">
        <f>IFERROR(VLOOKUP(A679,FR_HITUNG_MINMAX!A:K,11,0),1)</f>
        <v>1</v>
      </c>
      <c r="S679" s="12">
        <f>IFERROR(VLOOKUP(A679,FR_HITUNG_MINMAX!A:F,6,0),0)</f>
        <v>182000</v>
      </c>
      <c r="T679" s="8">
        <f t="shared" si="425"/>
        <v>0</v>
      </c>
      <c r="U679" s="8">
        <f t="shared" si="400"/>
        <v>0</v>
      </c>
      <c r="V679" s="8">
        <f t="shared" si="401"/>
        <v>0</v>
      </c>
      <c r="W679" s="8">
        <f t="shared" si="426"/>
        <v>0</v>
      </c>
      <c r="X679" s="8">
        <f t="shared" si="427"/>
        <v>0</v>
      </c>
      <c r="Y679" s="16"/>
      <c r="Z679" s="15">
        <f t="shared" si="402"/>
        <v>0</v>
      </c>
      <c r="AA679" s="8">
        <f t="shared" si="428"/>
        <v>0</v>
      </c>
      <c r="AB679" s="16"/>
      <c r="AC679" s="15">
        <f t="shared" si="403"/>
        <v>0</v>
      </c>
      <c r="AD679" s="8">
        <f t="shared" si="404"/>
        <v>0</v>
      </c>
      <c r="AE679" s="16"/>
      <c r="AF679" s="15">
        <f t="shared" si="405"/>
        <v>0</v>
      </c>
      <c r="AG679" s="15">
        <f t="shared" si="429"/>
        <v>0</v>
      </c>
      <c r="AH679" s="16"/>
      <c r="AI679" s="15">
        <f t="shared" si="430"/>
        <v>0</v>
      </c>
      <c r="AJ679" s="8">
        <f t="shared" si="431"/>
        <v>0</v>
      </c>
      <c r="AK679" s="8">
        <f t="shared" si="406"/>
        <v>0</v>
      </c>
      <c r="AL679" s="8">
        <f t="shared" si="407"/>
        <v>0</v>
      </c>
      <c r="AM679" s="8">
        <f t="shared" si="432"/>
        <v>0</v>
      </c>
      <c r="AN679" s="8">
        <f t="shared" si="433"/>
        <v>0</v>
      </c>
      <c r="AO679" s="8">
        <f>IFERROR(VLOOKUP(A679,PERSAMAAN!B:D,3,0),AN679)</f>
        <v>0</v>
      </c>
      <c r="AP679" s="1"/>
      <c r="AQ679" s="8">
        <f t="shared" si="408"/>
        <v>0</v>
      </c>
      <c r="AR679" s="8" t="str">
        <f>IF(AQ679=0,"-",VLOOKUP(A679,FR_HITUNG_MINMAX!A:H,8,0))</f>
        <v>-</v>
      </c>
      <c r="AS679" s="1"/>
      <c r="AT679" s="8" t="str">
        <f t="shared" si="409"/>
        <v>-</v>
      </c>
      <c r="AU679" s="12">
        <f t="shared" si="410"/>
        <v>0</v>
      </c>
      <c r="AV679" s="12">
        <f t="shared" si="411"/>
        <v>0</v>
      </c>
      <c r="AW679" s="8">
        <f t="shared" si="434"/>
        <v>0</v>
      </c>
      <c r="AX679" s="1"/>
      <c r="AY679" s="8">
        <f t="shared" si="412"/>
        <v>0</v>
      </c>
      <c r="AZ679" s="8" t="str">
        <f>IF(AY679=0,"-",VLOOKUP(A679,FR_HITUNG_MINMAX!A:I,9,0))</f>
        <v>-</v>
      </c>
      <c r="BB679" s="8" t="str">
        <f t="shared" si="413"/>
        <v>-</v>
      </c>
      <c r="BC679" s="12">
        <f t="shared" si="414"/>
        <v>0</v>
      </c>
      <c r="BD679" s="12">
        <f t="shared" si="415"/>
        <v>0</v>
      </c>
      <c r="BE679" s="16"/>
      <c r="BF679" s="8">
        <f>SUMIF('REALISASI ORDER'!C:C,A679,'REALISASI ORDER'!E:E)</f>
        <v>0</v>
      </c>
      <c r="BG679" s="8">
        <f t="shared" si="435"/>
        <v>0</v>
      </c>
      <c r="BH679" s="8">
        <f t="shared" si="416"/>
        <v>0</v>
      </c>
      <c r="BI679" s="8">
        <f t="shared" si="417"/>
        <v>0</v>
      </c>
      <c r="BJ679" s="8">
        <f t="shared" si="436"/>
        <v>0</v>
      </c>
      <c r="BK679" s="33">
        <f t="shared" si="437"/>
        <v>0</v>
      </c>
      <c r="BL679" s="33">
        <f t="shared" si="418"/>
        <v>0</v>
      </c>
      <c r="BM679" s="33">
        <f t="shared" si="419"/>
        <v>0</v>
      </c>
      <c r="BN679" s="33">
        <f t="shared" si="438"/>
        <v>0</v>
      </c>
      <c r="BO679" s="8">
        <f t="shared" si="420"/>
        <v>0</v>
      </c>
      <c r="BP679" s="8">
        <f t="shared" si="421"/>
        <v>0</v>
      </c>
      <c r="BQ679" s="8">
        <f t="shared" si="422"/>
        <v>0</v>
      </c>
      <c r="BR679" s="8">
        <f>IFERROR(ROUNDDOWN(BF679*BN679/(BK679+BL679+BM679+BN),0),0)</f>
        <v>0</v>
      </c>
      <c r="BS679" s="8" t="str">
        <f t="shared" si="423"/>
        <v>61100-K59-A10MIB</v>
      </c>
      <c r="BT679" s="8">
        <f>SUMIF(FR_HITUNG_MINMAX!A:A,ORDER!A679,FR_HITUNG_MINMAX!AS:AS)</f>
        <v>0</v>
      </c>
      <c r="BU679" s="8">
        <f t="shared" si="439"/>
        <v>0</v>
      </c>
      <c r="BV679" s="8" t="str">
        <f t="shared" si="424"/>
        <v>-</v>
      </c>
      <c r="BW679" s="8" t="str">
        <f>VLOOKUP(A679,'STOK PESALAKAN'!A:F,6,0)</f>
        <v/>
      </c>
    </row>
    <row r="680" spans="1:75">
      <c r="A680" s="41" t="s">
        <v>2004</v>
      </c>
      <c r="B680" s="99">
        <f>IFERROR(IFERROR(VLOOKUP(A680,'STOK PACUL'!C:H,6,0),VLOOKUP(A680,'KATEGORI PACUL'!A:C,3,0)),0)</f>
        <v>0</v>
      </c>
      <c r="C680" s="8">
        <f>IFERROR(VLOOKUP(A680,'KATEGORI PACUL'!A:D,4,0),0)</f>
        <v>0</v>
      </c>
      <c r="D680" s="99">
        <f>IFERROR(IFERROR(VLOOKUP(A680,'STOK PESALAKAN'!C:H,6,0),VLOOKUP(A680,'KATEGORI PESALAKAN'!A:C,3,0)),0)</f>
        <v>0</v>
      </c>
      <c r="E680" s="8">
        <f>IFERROR(VLOOKUP(A680,'KATEGORI PESALAKAN'!A:D,4,0),0)</f>
        <v>0</v>
      </c>
      <c r="F680" s="99">
        <f>IFERROR(IFERROR(VLOOKUP(A680,'STOK CIKDITIRO'!C:H,6,0),VLOOKUP(A680,'KATEGORI CIKDITIRO'!A:C,3,0)),0)</f>
        <v>0</v>
      </c>
      <c r="G680" s="8">
        <f>IFERROR(VLOOKUP(A680,'KATEGORI CIKDITIRO'!A:D,4,0),0)</f>
        <v>0</v>
      </c>
      <c r="H680" s="99">
        <f>IFERROR(IFERROR(VLOOKUP(A680,'STOK TRAYEMAN'!C:H,6,0),VLOOKUP(A680,'KATEGORI TRAYEMAN'!A:C,3,0)),0)</f>
        <v>0</v>
      </c>
      <c r="I680" s="8">
        <f>IFERROR(VLOOKUP(A680,'KATEGORI TRAYEMAN'!A:D,4,0),0)</f>
        <v>0</v>
      </c>
      <c r="J680" s="8" t="str">
        <f>IFERROR(VLOOKUP(A680,'NOSTOK PACUL'!A:C,3,0),IFERROR(IF(VLOOKUP(A680,'STOK PACUL'!A:B,2,0)="NOSTOK","E",VLOOKUP(A680,'KATEGORI PACUL'!A:B,2,0)),"E"))</f>
        <v>E</v>
      </c>
      <c r="K680" s="8" t="str">
        <f>IFERROR(VLOOKUP(A680,'NOSTOK PESALAKAN'!A:C,3,0),IFERROR(IF(VLOOKUP(A680,'STOK PESALAKAN'!A:B,2,0)="NOSTOK","E",VLOOKUP(A680,'KATEGORI PESALAKAN'!A:B,2,0)),"E"))</f>
        <v>E</v>
      </c>
      <c r="L680" s="8" t="str">
        <f>IFERROR(VLOOKUP(A680,'NOSTOK CIKDITIRO'!A:C,3,0),IFERROR(IF(VLOOKUP(A680,'STOK CIKDITIRO'!A:B,2,0)="NOSTOK","E",VLOOKUP(A680,'KATEGORI CIKDITIRO'!A:B,2,0)),"E"))</f>
        <v>E</v>
      </c>
      <c r="M680" s="8" t="str">
        <f>IFERROR(VLOOKUP(A680,'NOSTOK TRAYEMAN'!A:C,3,0),IFERROR(IF(VLOOKUP(A680,'STOK TRAYEMAN'!A:B,2,0)="NOSTOK","E",VLOOKUP(A680,'KATEGORI TRAYEMAN'!A:B,2,0)),"E"))</f>
        <v>E</v>
      </c>
      <c r="N680" s="8" t="str">
        <f>IFERROR(VLOOKUP(A680,FR_HITUNG_MINMAX!A:B,2,0),0)</f>
        <v>PANEL DEPAN MERAH BEAT FI 2017</v>
      </c>
      <c r="O680" s="8" t="str">
        <f>IFERROR(VLOOKUP(A680,FR_HITUNG_MINMAX!A:D,4,0),0)</f>
        <v>ORISIN</v>
      </c>
      <c r="P680" s="8">
        <f>IFERROR(VLOOKUP(A680,FR_HITUNG_MINMAX!A:G,7,0),1)</f>
        <v>1</v>
      </c>
      <c r="Q680" s="11">
        <f>IFERROR(VLOOKUP(A680,FR_HITUNG_MINMAX!A:J,10,0),1)</f>
        <v>1</v>
      </c>
      <c r="R680" s="8">
        <f>IFERROR(VLOOKUP(A680,FR_HITUNG_MINMAX!A:K,11,0),1)</f>
        <v>1</v>
      </c>
      <c r="S680" s="12">
        <f>IFERROR(VLOOKUP(A680,FR_HITUNG_MINMAX!A:F,6,0),0)</f>
        <v>478750</v>
      </c>
      <c r="T680" s="8">
        <f t="shared" si="425"/>
        <v>0</v>
      </c>
      <c r="U680" s="8">
        <f t="shared" si="400"/>
        <v>0</v>
      </c>
      <c r="V680" s="8">
        <f t="shared" si="401"/>
        <v>0</v>
      </c>
      <c r="W680" s="8">
        <f t="shared" si="426"/>
        <v>0</v>
      </c>
      <c r="X680" s="8">
        <f t="shared" si="427"/>
        <v>0</v>
      </c>
      <c r="Y680" s="16"/>
      <c r="Z680" s="15">
        <f t="shared" si="402"/>
        <v>0</v>
      </c>
      <c r="AA680" s="8">
        <f t="shared" si="428"/>
        <v>0</v>
      </c>
      <c r="AB680" s="16"/>
      <c r="AC680" s="15">
        <f t="shared" si="403"/>
        <v>0</v>
      </c>
      <c r="AD680" s="8">
        <f t="shared" si="404"/>
        <v>0</v>
      </c>
      <c r="AE680" s="16"/>
      <c r="AF680" s="15">
        <f t="shared" si="405"/>
        <v>0</v>
      </c>
      <c r="AG680" s="15">
        <f t="shared" si="429"/>
        <v>0</v>
      </c>
      <c r="AH680" s="16"/>
      <c r="AI680" s="15">
        <f t="shared" si="430"/>
        <v>0</v>
      </c>
      <c r="AJ680" s="8">
        <f t="shared" si="431"/>
        <v>0</v>
      </c>
      <c r="AK680" s="8">
        <f t="shared" si="406"/>
        <v>0</v>
      </c>
      <c r="AL680" s="8">
        <f t="shared" si="407"/>
        <v>0</v>
      </c>
      <c r="AM680" s="8">
        <f t="shared" si="432"/>
        <v>0</v>
      </c>
      <c r="AN680" s="8">
        <f t="shared" si="433"/>
        <v>0</v>
      </c>
      <c r="AO680" s="8">
        <f>IFERROR(VLOOKUP(A680,PERSAMAAN!B:D,3,0),AN680)</f>
        <v>0</v>
      </c>
      <c r="AP680" s="1"/>
      <c r="AQ680" s="8">
        <f t="shared" si="408"/>
        <v>0</v>
      </c>
      <c r="AR680" s="8" t="str">
        <f>IF(AQ680=0,"-",VLOOKUP(A680,FR_HITUNG_MINMAX!A:H,8,0))</f>
        <v>-</v>
      </c>
      <c r="AS680" s="1"/>
      <c r="AT680" s="8" t="str">
        <f t="shared" si="409"/>
        <v>-</v>
      </c>
      <c r="AU680" s="12">
        <f t="shared" si="410"/>
        <v>0</v>
      </c>
      <c r="AV680" s="12">
        <f t="shared" si="411"/>
        <v>0</v>
      </c>
      <c r="AW680" s="8">
        <f t="shared" si="434"/>
        <v>0</v>
      </c>
      <c r="AX680" s="1"/>
      <c r="AY680" s="8">
        <f t="shared" si="412"/>
        <v>0</v>
      </c>
      <c r="AZ680" s="8" t="str">
        <f>IF(AY680=0,"-",VLOOKUP(A680,FR_HITUNG_MINMAX!A:I,9,0))</f>
        <v>-</v>
      </c>
      <c r="BB680" s="8" t="str">
        <f t="shared" si="413"/>
        <v>-</v>
      </c>
      <c r="BC680" s="12">
        <f t="shared" si="414"/>
        <v>0</v>
      </c>
      <c r="BD680" s="12">
        <f t="shared" si="415"/>
        <v>0</v>
      </c>
      <c r="BE680" s="16"/>
      <c r="BF680" s="8">
        <f>SUMIF('REALISASI ORDER'!C:C,A680,'REALISASI ORDER'!E:E)</f>
        <v>0</v>
      </c>
      <c r="BG680" s="8">
        <f t="shared" si="435"/>
        <v>0</v>
      </c>
      <c r="BH680" s="8">
        <f t="shared" si="416"/>
        <v>0</v>
      </c>
      <c r="BI680" s="8">
        <f t="shared" si="417"/>
        <v>0</v>
      </c>
      <c r="BJ680" s="8">
        <f t="shared" si="436"/>
        <v>0</v>
      </c>
      <c r="BK680" s="33">
        <f t="shared" si="437"/>
        <v>0</v>
      </c>
      <c r="BL680" s="33">
        <f t="shared" si="418"/>
        <v>0</v>
      </c>
      <c r="BM680" s="33">
        <f t="shared" si="419"/>
        <v>0</v>
      </c>
      <c r="BN680" s="33">
        <f t="shared" si="438"/>
        <v>0</v>
      </c>
      <c r="BO680" s="8">
        <f t="shared" si="420"/>
        <v>0</v>
      </c>
      <c r="BP680" s="8">
        <f t="shared" si="421"/>
        <v>0</v>
      </c>
      <c r="BQ680" s="8">
        <f t="shared" si="422"/>
        <v>0</v>
      </c>
      <c r="BR680" s="8">
        <f>IFERROR(ROUNDDOWN(BF680*BN680/(BK680+BL680+BM680+BN),0),0)</f>
        <v>0</v>
      </c>
      <c r="BS680" s="8" t="str">
        <f t="shared" si="423"/>
        <v>64301-K81-N00WRD</v>
      </c>
      <c r="BT680" s="8">
        <f>SUMIF(FR_HITUNG_MINMAX!A:A,ORDER!A680,FR_HITUNG_MINMAX!AS:AS)</f>
        <v>0</v>
      </c>
      <c r="BU680" s="8">
        <f t="shared" si="439"/>
        <v>0</v>
      </c>
      <c r="BV680" s="8" t="str">
        <f t="shared" si="424"/>
        <v>-</v>
      </c>
      <c r="BW680" s="8" t="str">
        <f>VLOOKUP(A680,'STOK PESALAKAN'!A:F,6,0)</f>
        <v/>
      </c>
    </row>
    <row r="681" spans="1:75">
      <c r="A681" s="41" t="s">
        <v>2006</v>
      </c>
      <c r="B681" s="99">
        <f>IFERROR(IFERROR(VLOOKUP(A681,'STOK PACUL'!C:H,6,0),VLOOKUP(A681,'KATEGORI PACUL'!A:C,3,0)),0)</f>
        <v>0</v>
      </c>
      <c r="C681" s="8">
        <f>IFERROR(VLOOKUP(A681,'KATEGORI PACUL'!A:D,4,0),0)</f>
        <v>0</v>
      </c>
      <c r="D681" s="99">
        <f>IFERROR(IFERROR(VLOOKUP(A681,'STOK PESALAKAN'!C:H,6,0),VLOOKUP(A681,'KATEGORI PESALAKAN'!A:C,3,0)),0)</f>
        <v>0</v>
      </c>
      <c r="E681" s="8">
        <f>IFERROR(VLOOKUP(A681,'KATEGORI PESALAKAN'!A:D,4,0),0)</f>
        <v>0</v>
      </c>
      <c r="F681" s="99">
        <f>IFERROR(IFERROR(VLOOKUP(A681,'STOK CIKDITIRO'!C:H,6,0),VLOOKUP(A681,'KATEGORI CIKDITIRO'!A:C,3,0)),0)</f>
        <v>0</v>
      </c>
      <c r="G681" s="8">
        <f>IFERROR(VLOOKUP(A681,'KATEGORI CIKDITIRO'!A:D,4,0),0)</f>
        <v>0</v>
      </c>
      <c r="H681" s="99">
        <f>IFERROR(IFERROR(VLOOKUP(A681,'STOK TRAYEMAN'!C:H,6,0),VLOOKUP(A681,'KATEGORI TRAYEMAN'!A:C,3,0)),0)</f>
        <v>0</v>
      </c>
      <c r="I681" s="8">
        <f>IFERROR(VLOOKUP(A681,'KATEGORI TRAYEMAN'!A:D,4,0),0)</f>
        <v>0</v>
      </c>
      <c r="J681" s="8" t="str">
        <f>IFERROR(VLOOKUP(A681,'NOSTOK PACUL'!A:C,3,0),IFERROR(IF(VLOOKUP(A681,'STOK PACUL'!A:B,2,0)="NOSTOK","E",VLOOKUP(A681,'KATEGORI PACUL'!A:B,2,0)),"E"))</f>
        <v>E</v>
      </c>
      <c r="K681" s="8" t="str">
        <f>IFERROR(VLOOKUP(A681,'NOSTOK PESALAKAN'!A:C,3,0),IFERROR(IF(VLOOKUP(A681,'STOK PESALAKAN'!A:B,2,0)="NOSTOK","E",VLOOKUP(A681,'KATEGORI PESALAKAN'!A:B,2,0)),"E"))</f>
        <v>E</v>
      </c>
      <c r="L681" s="8" t="str">
        <f>IFERROR(VLOOKUP(A681,'NOSTOK CIKDITIRO'!A:C,3,0),IFERROR(IF(VLOOKUP(A681,'STOK CIKDITIRO'!A:B,2,0)="NOSTOK","E",VLOOKUP(A681,'KATEGORI CIKDITIRO'!A:B,2,0)),"E"))</f>
        <v>E</v>
      </c>
      <c r="M681" s="8" t="str">
        <f>IFERROR(VLOOKUP(A681,'NOSTOK TRAYEMAN'!A:C,3,0),IFERROR(IF(VLOOKUP(A681,'STOK TRAYEMAN'!A:B,2,0)="NOSTOK","E",VLOOKUP(A681,'KATEGORI TRAYEMAN'!A:B,2,0)),"E"))</f>
        <v>E</v>
      </c>
      <c r="N681" s="8" t="str">
        <f>IFERROR(VLOOKUP(A681,FR_HITUNG_MINMAX!A:B,2,0),0)</f>
        <v>PANEL KECIL DUDUKAN PLAT H.BEAT ESP ORI</v>
      </c>
      <c r="O681" s="8" t="str">
        <f>IFERROR(VLOOKUP(A681,FR_HITUNG_MINMAX!A:D,4,0),0)</f>
        <v>ORISIN</v>
      </c>
      <c r="P681" s="8">
        <f>IFERROR(VLOOKUP(A681,FR_HITUNG_MINMAX!A:G,7,0),1)</f>
        <v>1</v>
      </c>
      <c r="Q681" s="11">
        <f>IFERROR(VLOOKUP(A681,FR_HITUNG_MINMAX!A:J,10,0),1)</f>
        <v>1</v>
      </c>
      <c r="R681" s="8">
        <f>IFERROR(VLOOKUP(A681,FR_HITUNG_MINMAX!A:K,11,0),1)</f>
        <v>1</v>
      </c>
      <c r="S681" s="12">
        <f>IFERROR(VLOOKUP(A681,FR_HITUNG_MINMAX!A:F,6,0),0)</f>
        <v>27500</v>
      </c>
      <c r="T681" s="8">
        <f t="shared" si="425"/>
        <v>0</v>
      </c>
      <c r="U681" s="8">
        <f t="shared" si="400"/>
        <v>0</v>
      </c>
      <c r="V681" s="8">
        <f t="shared" si="401"/>
        <v>0</v>
      </c>
      <c r="W681" s="8">
        <f t="shared" si="426"/>
        <v>0</v>
      </c>
      <c r="X681" s="8">
        <f t="shared" si="427"/>
        <v>0</v>
      </c>
      <c r="Y681" s="16"/>
      <c r="Z681" s="15">
        <f t="shared" si="402"/>
        <v>0</v>
      </c>
      <c r="AA681" s="8">
        <f t="shared" si="428"/>
        <v>0</v>
      </c>
      <c r="AB681" s="16"/>
      <c r="AC681" s="15">
        <f t="shared" si="403"/>
        <v>0</v>
      </c>
      <c r="AD681" s="8">
        <f t="shared" si="404"/>
        <v>0</v>
      </c>
      <c r="AE681" s="16"/>
      <c r="AF681" s="15">
        <f t="shared" si="405"/>
        <v>0</v>
      </c>
      <c r="AG681" s="15">
        <f t="shared" si="429"/>
        <v>0</v>
      </c>
      <c r="AH681" s="16"/>
      <c r="AI681" s="15">
        <f t="shared" si="430"/>
        <v>0</v>
      </c>
      <c r="AJ681" s="8">
        <f t="shared" si="431"/>
        <v>0</v>
      </c>
      <c r="AK681" s="8">
        <f t="shared" si="406"/>
        <v>0</v>
      </c>
      <c r="AL681" s="8">
        <f t="shared" si="407"/>
        <v>0</v>
      </c>
      <c r="AM681" s="8">
        <f t="shared" si="432"/>
        <v>0</v>
      </c>
      <c r="AN681" s="8">
        <f t="shared" si="433"/>
        <v>0</v>
      </c>
      <c r="AO681" s="8">
        <f>IFERROR(VLOOKUP(A681,PERSAMAAN!B:D,3,0),AN681)</f>
        <v>0</v>
      </c>
      <c r="AP681" s="1"/>
      <c r="AQ681" s="8">
        <f t="shared" si="408"/>
        <v>0</v>
      </c>
      <c r="AR681" s="8" t="str">
        <f>IF(AQ681=0,"-",VLOOKUP(A681,FR_HITUNG_MINMAX!A:H,8,0))</f>
        <v>-</v>
      </c>
      <c r="AS681" s="1"/>
      <c r="AT681" s="8" t="str">
        <f t="shared" si="409"/>
        <v>-</v>
      </c>
      <c r="AU681" s="12">
        <f t="shared" si="410"/>
        <v>0</v>
      </c>
      <c r="AV681" s="12">
        <f t="shared" si="411"/>
        <v>0</v>
      </c>
      <c r="AW681" s="8">
        <f t="shared" si="434"/>
        <v>0</v>
      </c>
      <c r="AX681" s="1"/>
      <c r="AY681" s="8">
        <f t="shared" si="412"/>
        <v>0</v>
      </c>
      <c r="AZ681" s="8" t="str">
        <f>IF(AY681=0,"-",VLOOKUP(A681,FR_HITUNG_MINMAX!A:I,9,0))</f>
        <v>-</v>
      </c>
      <c r="BB681" s="8" t="str">
        <f t="shared" si="413"/>
        <v>-</v>
      </c>
      <c r="BC681" s="12">
        <f t="shared" si="414"/>
        <v>0</v>
      </c>
      <c r="BD681" s="12">
        <f t="shared" si="415"/>
        <v>0</v>
      </c>
      <c r="BE681" s="16"/>
      <c r="BF681" s="8">
        <f>SUMIF('REALISASI ORDER'!C:C,A681,'REALISASI ORDER'!E:E)</f>
        <v>0</v>
      </c>
      <c r="BG681" s="8">
        <f t="shared" si="435"/>
        <v>0</v>
      </c>
      <c r="BH681" s="8">
        <f t="shared" si="416"/>
        <v>0</v>
      </c>
      <c r="BI681" s="8">
        <f t="shared" si="417"/>
        <v>0</v>
      </c>
      <c r="BJ681" s="8">
        <f t="shared" si="436"/>
        <v>0</v>
      </c>
      <c r="BK681" s="33">
        <f t="shared" si="437"/>
        <v>0</v>
      </c>
      <c r="BL681" s="33">
        <f t="shared" si="418"/>
        <v>0</v>
      </c>
      <c r="BM681" s="33">
        <f t="shared" si="419"/>
        <v>0</v>
      </c>
      <c r="BN681" s="33">
        <f t="shared" si="438"/>
        <v>0</v>
      </c>
      <c r="BO681" s="8">
        <f t="shared" si="420"/>
        <v>0</v>
      </c>
      <c r="BP681" s="8">
        <f t="shared" si="421"/>
        <v>0</v>
      </c>
      <c r="BQ681" s="8">
        <f t="shared" si="422"/>
        <v>0</v>
      </c>
      <c r="BR681" s="8">
        <f>IFERROR(ROUNDDOWN(BF681*BN681/(BK681+BL681+BM681+BN),0),0)</f>
        <v>0</v>
      </c>
      <c r="BS681" s="8" t="str">
        <f t="shared" si="423"/>
        <v>64305-K81-N00ZA</v>
      </c>
      <c r="BT681" s="8">
        <f>SUMIF(FR_HITUNG_MINMAX!A:A,ORDER!A681,FR_HITUNG_MINMAX!AS:AS)</f>
        <v>0</v>
      </c>
      <c r="BU681" s="8">
        <f t="shared" si="439"/>
        <v>0</v>
      </c>
      <c r="BV681" s="8" t="str">
        <f t="shared" si="424"/>
        <v>-</v>
      </c>
      <c r="BW681" s="8" t="str">
        <f>VLOOKUP(A681,'STOK PESALAKAN'!A:F,6,0)</f>
        <v/>
      </c>
    </row>
    <row r="682" spans="1:75">
      <c r="A682" s="41" t="s">
        <v>2012</v>
      </c>
      <c r="B682" s="99">
        <f>IFERROR(IFERROR(VLOOKUP(A682,'STOK PACUL'!C:H,6,0),VLOOKUP(A682,'KATEGORI PACUL'!A:C,3,0)),0)</f>
        <v>0</v>
      </c>
      <c r="C682" s="8">
        <f>IFERROR(VLOOKUP(A682,'KATEGORI PACUL'!A:D,4,0),0)</f>
        <v>0</v>
      </c>
      <c r="D682" s="99">
        <f>IFERROR(IFERROR(VLOOKUP(A682,'STOK PESALAKAN'!C:H,6,0),VLOOKUP(A682,'KATEGORI PESALAKAN'!A:C,3,0)),0)</f>
        <v>0</v>
      </c>
      <c r="E682" s="8">
        <f>IFERROR(VLOOKUP(A682,'KATEGORI PESALAKAN'!A:D,4,0),0)</f>
        <v>0</v>
      </c>
      <c r="F682" s="99">
        <f>IFERROR(IFERROR(VLOOKUP(A682,'STOK CIKDITIRO'!C:H,6,0),VLOOKUP(A682,'KATEGORI CIKDITIRO'!A:C,3,0)),0)</f>
        <v>0</v>
      </c>
      <c r="G682" s="8">
        <f>IFERROR(VLOOKUP(A682,'KATEGORI CIKDITIRO'!A:D,4,0),0)</f>
        <v>0</v>
      </c>
      <c r="H682" s="99">
        <f>IFERROR(IFERROR(VLOOKUP(A682,'STOK TRAYEMAN'!C:H,6,0),VLOOKUP(A682,'KATEGORI TRAYEMAN'!A:C,3,0)),0)</f>
        <v>0</v>
      </c>
      <c r="I682" s="8">
        <f>IFERROR(VLOOKUP(A682,'KATEGORI TRAYEMAN'!A:D,4,0),0)</f>
        <v>0</v>
      </c>
      <c r="J682" s="8" t="str">
        <f>IFERROR(VLOOKUP(A682,'NOSTOK PACUL'!A:C,3,0),IFERROR(IF(VLOOKUP(A682,'STOK PACUL'!A:B,2,0)="NOSTOK","E",VLOOKUP(A682,'KATEGORI PACUL'!A:B,2,0)),"E"))</f>
        <v>E</v>
      </c>
      <c r="K682" s="8" t="str">
        <f>IFERROR(VLOOKUP(A682,'NOSTOK PESALAKAN'!A:C,3,0),IFERROR(IF(VLOOKUP(A682,'STOK PESALAKAN'!A:B,2,0)="NOSTOK","E",VLOOKUP(A682,'KATEGORI PESALAKAN'!A:B,2,0)),"E"))</f>
        <v>E</v>
      </c>
      <c r="L682" s="8" t="str">
        <f>IFERROR(VLOOKUP(A682,'NOSTOK CIKDITIRO'!A:C,3,0),IFERROR(IF(VLOOKUP(A682,'STOK CIKDITIRO'!A:B,2,0)="NOSTOK","E",VLOOKUP(A682,'KATEGORI CIKDITIRO'!A:B,2,0)),"E"))</f>
        <v>E</v>
      </c>
      <c r="M682" s="8" t="str">
        <f>IFERROR(VLOOKUP(A682,'NOSTOK TRAYEMAN'!A:C,3,0),IFERROR(IF(VLOOKUP(A682,'STOK TRAYEMAN'!A:B,2,0)="NOSTOK","E",VLOOKUP(A682,'KATEGORI TRAYEMAN'!A:B,2,0)),"E"))</f>
        <v>E</v>
      </c>
      <c r="N682" s="8" t="str">
        <f>IFERROR(VLOOKUP(A682,FR_HITUNG_MINMAX!A:B,2,0),0)</f>
        <v>COVER KONTAK ATAS BEAT 2017</v>
      </c>
      <c r="O682" s="8" t="str">
        <f>IFERROR(VLOOKUP(A682,FR_HITUNG_MINMAX!A:D,4,0),0)</f>
        <v>ORISIN</v>
      </c>
      <c r="P682" s="8">
        <f>IFERROR(VLOOKUP(A682,FR_HITUNG_MINMAX!A:G,7,0),1)</f>
        <v>1</v>
      </c>
      <c r="Q682" s="11" t="str">
        <f>IFERROR(VLOOKUP(A682,FR_HITUNG_MINMAX!A:J,10,0),1)</f>
        <v>1</v>
      </c>
      <c r="R682" s="8">
        <f>IFERROR(VLOOKUP(A682,FR_HITUNG_MINMAX!A:K,11,0),1)</f>
        <v>1</v>
      </c>
      <c r="S682" s="12">
        <f>IFERROR(VLOOKUP(A682,FR_HITUNG_MINMAX!A:F,6,0),0)</f>
        <v>67400</v>
      </c>
      <c r="T682" s="8">
        <f t="shared" si="425"/>
        <v>0</v>
      </c>
      <c r="U682" s="8">
        <f t="shared" si="400"/>
        <v>0</v>
      </c>
      <c r="V682" s="8">
        <f t="shared" si="401"/>
        <v>0</v>
      </c>
      <c r="W682" s="8">
        <f t="shared" si="426"/>
        <v>0</v>
      </c>
      <c r="X682" s="8">
        <f t="shared" si="427"/>
        <v>0</v>
      </c>
      <c r="Y682" s="16"/>
      <c r="Z682" s="15">
        <f t="shared" si="402"/>
        <v>0</v>
      </c>
      <c r="AA682" s="8">
        <f t="shared" si="428"/>
        <v>0</v>
      </c>
      <c r="AB682" s="16"/>
      <c r="AC682" s="15">
        <f t="shared" si="403"/>
        <v>0</v>
      </c>
      <c r="AD682" s="8">
        <f t="shared" si="404"/>
        <v>0</v>
      </c>
      <c r="AE682" s="16"/>
      <c r="AF682" s="15">
        <f t="shared" si="405"/>
        <v>0</v>
      </c>
      <c r="AG682" s="15">
        <f t="shared" si="429"/>
        <v>0</v>
      </c>
      <c r="AH682" s="16"/>
      <c r="AI682" s="15">
        <f t="shared" si="430"/>
        <v>0</v>
      </c>
      <c r="AJ682" s="8">
        <f t="shared" si="431"/>
        <v>0</v>
      </c>
      <c r="AK682" s="8">
        <f t="shared" si="406"/>
        <v>0</v>
      </c>
      <c r="AL682" s="8">
        <f t="shared" si="407"/>
        <v>0</v>
      </c>
      <c r="AM682" s="8">
        <f t="shared" si="432"/>
        <v>0</v>
      </c>
      <c r="AN682" s="8">
        <f t="shared" si="433"/>
        <v>0</v>
      </c>
      <c r="AO682" s="8">
        <f>IFERROR(VLOOKUP(A682,PERSAMAAN!B:D,3,0),AN682)</f>
        <v>0</v>
      </c>
      <c r="AP682" s="1"/>
      <c r="AQ682" s="8">
        <f t="shared" si="408"/>
        <v>0</v>
      </c>
      <c r="AR682" s="8" t="str">
        <f>IF(AQ682=0,"-",VLOOKUP(A682,FR_HITUNG_MINMAX!A:H,8,0))</f>
        <v>-</v>
      </c>
      <c r="AS682" s="1"/>
      <c r="AT682" s="8" t="str">
        <f t="shared" si="409"/>
        <v>-</v>
      </c>
      <c r="AU682" s="12">
        <f t="shared" si="410"/>
        <v>0</v>
      </c>
      <c r="AV682" s="12">
        <f t="shared" si="411"/>
        <v>0</v>
      </c>
      <c r="AW682" s="8">
        <f t="shared" si="434"/>
        <v>0</v>
      </c>
      <c r="AX682" s="1"/>
      <c r="AY682" s="8">
        <f t="shared" si="412"/>
        <v>0</v>
      </c>
      <c r="AZ682" s="8" t="str">
        <f>IF(AY682=0,"-",VLOOKUP(A682,FR_HITUNG_MINMAX!A:I,9,0))</f>
        <v>-</v>
      </c>
      <c r="BB682" s="8" t="str">
        <f t="shared" si="413"/>
        <v>-</v>
      </c>
      <c r="BC682" s="12">
        <f t="shared" si="414"/>
        <v>0</v>
      </c>
      <c r="BD682" s="12">
        <f t="shared" si="415"/>
        <v>0</v>
      </c>
      <c r="BE682" s="16"/>
      <c r="BF682" s="8">
        <f>SUMIF('REALISASI ORDER'!C:C,A682,'REALISASI ORDER'!E:E)</f>
        <v>0</v>
      </c>
      <c r="BG682" s="8">
        <f t="shared" si="435"/>
        <v>0</v>
      </c>
      <c r="BH682" s="8">
        <f t="shared" si="416"/>
        <v>0</v>
      </c>
      <c r="BI682" s="8">
        <f t="shared" si="417"/>
        <v>0</v>
      </c>
      <c r="BJ682" s="8">
        <f t="shared" si="436"/>
        <v>0</v>
      </c>
      <c r="BK682" s="33">
        <f t="shared" si="437"/>
        <v>0</v>
      </c>
      <c r="BL682" s="33">
        <f t="shared" si="418"/>
        <v>0</v>
      </c>
      <c r="BM682" s="33">
        <f t="shared" si="419"/>
        <v>0</v>
      </c>
      <c r="BN682" s="33">
        <f t="shared" si="438"/>
        <v>0</v>
      </c>
      <c r="BO682" s="8">
        <f t="shared" si="420"/>
        <v>0</v>
      </c>
      <c r="BP682" s="8">
        <f t="shared" si="421"/>
        <v>0</v>
      </c>
      <c r="BQ682" s="8">
        <f t="shared" si="422"/>
        <v>0</v>
      </c>
      <c r="BR682" s="8">
        <f>IFERROR(ROUNDDOWN(BF682*BN682/(BK682+BL682+BM682+BN),0),0)</f>
        <v>0</v>
      </c>
      <c r="BS682" s="8" t="str">
        <f t="shared" si="423"/>
        <v>81131-K81-N00ZA</v>
      </c>
      <c r="BT682" s="8">
        <f>SUMIF(FR_HITUNG_MINMAX!A:A,ORDER!A682,FR_HITUNG_MINMAX!AS:AS)</f>
        <v>0</v>
      </c>
      <c r="BU682" s="8">
        <f t="shared" si="439"/>
        <v>0</v>
      </c>
      <c r="BV682" s="8" t="str">
        <f t="shared" si="424"/>
        <v>-</v>
      </c>
      <c r="BW682" s="8" t="str">
        <f>VLOOKUP(A682,'STOK PESALAKAN'!A:F,6,0)</f>
        <v/>
      </c>
    </row>
    <row r="683" spans="1:75">
      <c r="A683" s="41" t="s">
        <v>2016</v>
      </c>
      <c r="B683" s="99">
        <f>IFERROR(IFERROR(VLOOKUP(A683,'STOK PACUL'!C:H,6,0),VLOOKUP(A683,'KATEGORI PACUL'!A:C,3,0)),0)</f>
        <v>0</v>
      </c>
      <c r="C683" s="8">
        <f>IFERROR(VLOOKUP(A683,'KATEGORI PACUL'!A:D,4,0),0)</f>
        <v>0</v>
      </c>
      <c r="D683" s="99">
        <f>IFERROR(IFERROR(VLOOKUP(A683,'STOK PESALAKAN'!C:H,6,0),VLOOKUP(A683,'KATEGORI PESALAKAN'!A:C,3,0)),0)</f>
        <v>0</v>
      </c>
      <c r="E683" s="8">
        <f>IFERROR(VLOOKUP(A683,'KATEGORI PESALAKAN'!A:D,4,0),0)</f>
        <v>0</v>
      </c>
      <c r="F683" s="99">
        <f>IFERROR(IFERROR(VLOOKUP(A683,'STOK CIKDITIRO'!C:H,6,0),VLOOKUP(A683,'KATEGORI CIKDITIRO'!A:C,3,0)),0)</f>
        <v>0</v>
      </c>
      <c r="G683" s="8">
        <f>IFERROR(VLOOKUP(A683,'KATEGORI CIKDITIRO'!A:D,4,0),0)</f>
        <v>0</v>
      </c>
      <c r="H683" s="99">
        <f>IFERROR(IFERROR(VLOOKUP(A683,'STOK TRAYEMAN'!C:H,6,0),VLOOKUP(A683,'KATEGORI TRAYEMAN'!A:C,3,0)),0)</f>
        <v>0</v>
      </c>
      <c r="I683" s="8">
        <f>IFERROR(VLOOKUP(A683,'KATEGORI TRAYEMAN'!A:D,4,0),0)</f>
        <v>0</v>
      </c>
      <c r="J683" s="8" t="str">
        <f>IFERROR(VLOOKUP(A683,'NOSTOK PACUL'!A:C,3,0),IFERROR(IF(VLOOKUP(A683,'STOK PACUL'!A:B,2,0)="NOSTOK","E",VLOOKUP(A683,'KATEGORI PACUL'!A:B,2,0)),"E"))</f>
        <v>E</v>
      </c>
      <c r="K683" s="8" t="str">
        <f>IFERROR(VLOOKUP(A683,'NOSTOK PESALAKAN'!A:C,3,0),IFERROR(IF(VLOOKUP(A683,'STOK PESALAKAN'!A:B,2,0)="NOSTOK","E",VLOOKUP(A683,'KATEGORI PESALAKAN'!A:B,2,0)),"E"))</f>
        <v>E</v>
      </c>
      <c r="L683" s="8" t="str">
        <f>IFERROR(VLOOKUP(A683,'NOSTOK CIKDITIRO'!A:C,3,0),IFERROR(IF(VLOOKUP(A683,'STOK CIKDITIRO'!A:B,2,0)="NOSTOK","E",VLOOKUP(A683,'KATEGORI CIKDITIRO'!A:B,2,0)),"E"))</f>
        <v>E</v>
      </c>
      <c r="M683" s="8" t="str">
        <f>IFERROR(VLOOKUP(A683,'NOSTOK TRAYEMAN'!A:C,3,0),IFERROR(IF(VLOOKUP(A683,'STOK TRAYEMAN'!A:B,2,0)="NOSTOK","E",VLOOKUP(A683,'KATEGORI TRAYEMAN'!A:B,2,0)),"E"))</f>
        <v>E</v>
      </c>
      <c r="N683" s="8" t="str">
        <f>IFERROR(VLOOKUP(A683,FR_HITUNG_MINMAX!A:B,2,0),0)</f>
        <v>SPION HITAM H.SCOOPY ESP ORI</v>
      </c>
      <c r="O683" s="8" t="str">
        <f>IFERROR(VLOOKUP(A683,FR_HITUNG_MINMAX!A:D,4,0),0)</f>
        <v>ORISIN</v>
      </c>
      <c r="P683" s="8">
        <f>IFERROR(VLOOKUP(A683,FR_HITUNG_MINMAX!A:G,7,0),1)</f>
        <v>1</v>
      </c>
      <c r="Q683" s="11">
        <f>IFERROR(VLOOKUP(A683,FR_HITUNG_MINMAX!A:J,10,0),1)</f>
        <v>1</v>
      </c>
      <c r="R683" s="8">
        <f>IFERROR(VLOOKUP(A683,FR_HITUNG_MINMAX!A:K,11,0),1)</f>
        <v>1</v>
      </c>
      <c r="S683" s="12">
        <f>IFERROR(VLOOKUP(A683,FR_HITUNG_MINMAX!A:F,6,0),0)</f>
        <v>66500</v>
      </c>
      <c r="T683" s="8">
        <f t="shared" si="425"/>
        <v>0</v>
      </c>
      <c r="U683" s="8">
        <f t="shared" si="400"/>
        <v>0</v>
      </c>
      <c r="V683" s="8">
        <f t="shared" si="401"/>
        <v>0</v>
      </c>
      <c r="W683" s="8">
        <f t="shared" si="426"/>
        <v>0</v>
      </c>
      <c r="X683" s="8">
        <f t="shared" si="427"/>
        <v>0</v>
      </c>
      <c r="Y683" s="16"/>
      <c r="Z683" s="15">
        <f t="shared" si="402"/>
        <v>0</v>
      </c>
      <c r="AA683" s="8">
        <f t="shared" si="428"/>
        <v>0</v>
      </c>
      <c r="AB683" s="16"/>
      <c r="AC683" s="15">
        <f t="shared" si="403"/>
        <v>0</v>
      </c>
      <c r="AD683" s="8">
        <f t="shared" si="404"/>
        <v>0</v>
      </c>
      <c r="AE683" s="16"/>
      <c r="AF683" s="15">
        <f t="shared" si="405"/>
        <v>0</v>
      </c>
      <c r="AG683" s="15">
        <f t="shared" si="429"/>
        <v>0</v>
      </c>
      <c r="AH683" s="16"/>
      <c r="AI683" s="15">
        <f t="shared" si="430"/>
        <v>0</v>
      </c>
      <c r="AJ683" s="8">
        <f t="shared" si="431"/>
        <v>0</v>
      </c>
      <c r="AK683" s="8">
        <f t="shared" si="406"/>
        <v>0</v>
      </c>
      <c r="AL683" s="8">
        <f t="shared" si="407"/>
        <v>0</v>
      </c>
      <c r="AM683" s="8">
        <f t="shared" si="432"/>
        <v>0</v>
      </c>
      <c r="AN683" s="8">
        <f t="shared" si="433"/>
        <v>0</v>
      </c>
      <c r="AO683" s="8">
        <f>IFERROR(VLOOKUP(A683,PERSAMAAN!B:D,3,0),AN683)</f>
        <v>0</v>
      </c>
      <c r="AP683" s="1"/>
      <c r="AQ683" s="8">
        <f t="shared" si="408"/>
        <v>0</v>
      </c>
      <c r="AR683" s="8" t="str">
        <f>IF(AQ683=0,"-",VLOOKUP(A683,FR_HITUNG_MINMAX!A:H,8,0))</f>
        <v>-</v>
      </c>
      <c r="AS683" s="1"/>
      <c r="AT683" s="8" t="str">
        <f t="shared" si="409"/>
        <v>-</v>
      </c>
      <c r="AU683" s="12">
        <f t="shared" si="410"/>
        <v>0</v>
      </c>
      <c r="AV683" s="12">
        <f t="shared" si="411"/>
        <v>0</v>
      </c>
      <c r="AW683" s="8">
        <f t="shared" si="434"/>
        <v>0</v>
      </c>
      <c r="AX683" s="1"/>
      <c r="AY683" s="8">
        <f t="shared" si="412"/>
        <v>0</v>
      </c>
      <c r="AZ683" s="8" t="str">
        <f>IF(AY683=0,"-",VLOOKUP(A683,FR_HITUNG_MINMAX!A:I,9,0))</f>
        <v>-</v>
      </c>
      <c r="BB683" s="8" t="str">
        <f t="shared" si="413"/>
        <v>-</v>
      </c>
      <c r="BC683" s="12">
        <f t="shared" si="414"/>
        <v>0</v>
      </c>
      <c r="BD683" s="12">
        <f t="shared" si="415"/>
        <v>0</v>
      </c>
      <c r="BE683" s="16"/>
      <c r="BF683" s="8">
        <f>SUMIF('REALISASI ORDER'!C:C,A683,'REALISASI ORDER'!E:E)</f>
        <v>0</v>
      </c>
      <c r="BG683" s="8">
        <f t="shared" si="435"/>
        <v>0</v>
      </c>
      <c r="BH683" s="8">
        <f t="shared" si="416"/>
        <v>0</v>
      </c>
      <c r="BI683" s="8">
        <f t="shared" si="417"/>
        <v>0</v>
      </c>
      <c r="BJ683" s="8">
        <f t="shared" si="436"/>
        <v>0</v>
      </c>
      <c r="BK683" s="33">
        <f t="shared" si="437"/>
        <v>0</v>
      </c>
      <c r="BL683" s="33">
        <f t="shared" si="418"/>
        <v>0</v>
      </c>
      <c r="BM683" s="33">
        <f t="shared" si="419"/>
        <v>0</v>
      </c>
      <c r="BN683" s="33">
        <f t="shared" si="438"/>
        <v>0</v>
      </c>
      <c r="BO683" s="8">
        <f t="shared" si="420"/>
        <v>0</v>
      </c>
      <c r="BP683" s="8">
        <f t="shared" si="421"/>
        <v>0</v>
      </c>
      <c r="BQ683" s="8">
        <f t="shared" si="422"/>
        <v>0</v>
      </c>
      <c r="BR683" s="8">
        <f>IFERROR(ROUNDDOWN(BF683*BN683/(BK683+BL683+BM683+BN),0),0)</f>
        <v>0</v>
      </c>
      <c r="BS683" s="8" t="str">
        <f t="shared" si="423"/>
        <v>88211-K93-N00ZP</v>
      </c>
      <c r="BT683" s="8">
        <f>SUMIF(FR_HITUNG_MINMAX!A:A,ORDER!A683,FR_HITUNG_MINMAX!AS:AS)</f>
        <v>0</v>
      </c>
      <c r="BU683" s="8">
        <f t="shared" si="439"/>
        <v>0</v>
      </c>
      <c r="BV683" s="8" t="str">
        <f t="shared" si="424"/>
        <v>-</v>
      </c>
      <c r="BW683" s="8" t="str">
        <f>VLOOKUP(A683,'STOK PESALAKAN'!A:F,6,0)</f>
        <v/>
      </c>
    </row>
    <row r="684" spans="1:75">
      <c r="A684" s="41" t="s">
        <v>2018</v>
      </c>
      <c r="B684" s="99">
        <f>IFERROR(IFERROR(VLOOKUP(A684,'STOK PACUL'!C:H,6,0),VLOOKUP(A684,'KATEGORI PACUL'!A:C,3,0)),0)</f>
        <v>0</v>
      </c>
      <c r="C684" s="8">
        <f>IFERROR(VLOOKUP(A684,'KATEGORI PACUL'!A:D,4,0),0)</f>
        <v>0</v>
      </c>
      <c r="D684" s="99">
        <f>IFERROR(IFERROR(VLOOKUP(A684,'STOK PESALAKAN'!C:H,6,0),VLOOKUP(A684,'KATEGORI PESALAKAN'!A:C,3,0)),0)</f>
        <v>0</v>
      </c>
      <c r="E684" s="8">
        <f>IFERROR(VLOOKUP(A684,'KATEGORI PESALAKAN'!A:D,4,0),0)</f>
        <v>0</v>
      </c>
      <c r="F684" s="99">
        <f>IFERROR(IFERROR(VLOOKUP(A684,'STOK CIKDITIRO'!C:H,6,0),VLOOKUP(A684,'KATEGORI CIKDITIRO'!A:C,3,0)),0)</f>
        <v>0</v>
      </c>
      <c r="G684" s="8">
        <f>IFERROR(VLOOKUP(A684,'KATEGORI CIKDITIRO'!A:D,4,0),0)</f>
        <v>0</v>
      </c>
      <c r="H684" s="99">
        <f>IFERROR(IFERROR(VLOOKUP(A684,'STOK TRAYEMAN'!C:H,6,0),VLOOKUP(A684,'KATEGORI TRAYEMAN'!A:C,3,0)),0)</f>
        <v>0</v>
      </c>
      <c r="I684" s="8">
        <f>IFERROR(VLOOKUP(A684,'KATEGORI TRAYEMAN'!A:D,4,0),0)</f>
        <v>0</v>
      </c>
      <c r="J684" s="8" t="str">
        <f>IFERROR(VLOOKUP(A684,'NOSTOK PACUL'!A:C,3,0),IFERROR(IF(VLOOKUP(A684,'STOK PACUL'!A:B,2,0)="NOSTOK","E",VLOOKUP(A684,'KATEGORI PACUL'!A:B,2,0)),"E"))</f>
        <v>E</v>
      </c>
      <c r="K684" s="8" t="str">
        <f>IFERROR(VLOOKUP(A684,'NOSTOK PESALAKAN'!A:C,3,0),IFERROR(IF(VLOOKUP(A684,'STOK PESALAKAN'!A:B,2,0)="NOSTOK","E",VLOOKUP(A684,'KATEGORI PESALAKAN'!A:B,2,0)),"E"))</f>
        <v>E</v>
      </c>
      <c r="L684" s="8" t="str">
        <f>IFERROR(VLOOKUP(A684,'NOSTOK CIKDITIRO'!A:C,3,0),IFERROR(IF(VLOOKUP(A684,'STOK CIKDITIRO'!A:B,2,0)="NOSTOK","E",VLOOKUP(A684,'KATEGORI CIKDITIRO'!A:B,2,0)),"E"))</f>
        <v>E</v>
      </c>
      <c r="M684" s="8" t="str">
        <f>IFERROR(VLOOKUP(A684,'NOSTOK TRAYEMAN'!A:C,3,0),IFERROR(IF(VLOOKUP(A684,'STOK TRAYEMAN'!A:B,2,0)="NOSTOK","E",VLOOKUP(A684,'KATEGORI TRAYEMAN'!A:B,2,0)),"E"))</f>
        <v>E</v>
      </c>
      <c r="N684" s="8" t="str">
        <f>IFERROR(VLOOKUP(A684,FR_HITUNG_MINMAX!A:B,2,0),0)</f>
        <v>SPION KIRI H.BEAT ESP ORI (PK)</v>
      </c>
      <c r="O684" s="8" t="str">
        <f>IFERROR(VLOOKUP(A684,FR_HITUNG_MINMAX!A:D,4,0),0)</f>
        <v>ORISIN</v>
      </c>
      <c r="P684" s="8">
        <f>IFERROR(VLOOKUP(A684,FR_HITUNG_MINMAX!A:G,7,0),1)</f>
        <v>1</v>
      </c>
      <c r="Q684" s="11">
        <f>IFERROR(VLOOKUP(A684,FR_HITUNG_MINMAX!A:J,10,0),1)</f>
        <v>1</v>
      </c>
      <c r="R684" s="8">
        <f>IFERROR(VLOOKUP(A684,FR_HITUNG_MINMAX!A:K,11,0),1)</f>
        <v>1</v>
      </c>
      <c r="S684" s="12">
        <f>IFERROR(VLOOKUP(A684,FR_HITUNG_MINMAX!A:F,6,0),0)</f>
        <v>33300</v>
      </c>
      <c r="T684" s="8">
        <f t="shared" si="425"/>
        <v>0</v>
      </c>
      <c r="U684" s="8">
        <f t="shared" si="400"/>
        <v>0</v>
      </c>
      <c r="V684" s="8">
        <f t="shared" si="401"/>
        <v>0</v>
      </c>
      <c r="W684" s="8">
        <f t="shared" si="426"/>
        <v>0</v>
      </c>
      <c r="X684" s="8">
        <f t="shared" si="427"/>
        <v>0</v>
      </c>
      <c r="Y684" s="16"/>
      <c r="Z684" s="15">
        <f t="shared" si="402"/>
        <v>0</v>
      </c>
      <c r="AA684" s="8">
        <f t="shared" si="428"/>
        <v>0</v>
      </c>
      <c r="AB684" s="16"/>
      <c r="AC684" s="15">
        <f t="shared" si="403"/>
        <v>0</v>
      </c>
      <c r="AD684" s="8">
        <f t="shared" si="404"/>
        <v>0</v>
      </c>
      <c r="AE684" s="16"/>
      <c r="AF684" s="15">
        <f t="shared" si="405"/>
        <v>0</v>
      </c>
      <c r="AG684" s="15">
        <f t="shared" si="429"/>
        <v>0</v>
      </c>
      <c r="AH684" s="16"/>
      <c r="AI684" s="15">
        <f t="shared" si="430"/>
        <v>0</v>
      </c>
      <c r="AJ684" s="8">
        <f t="shared" si="431"/>
        <v>0</v>
      </c>
      <c r="AK684" s="8">
        <f t="shared" si="406"/>
        <v>0</v>
      </c>
      <c r="AL684" s="8">
        <f t="shared" si="407"/>
        <v>0</v>
      </c>
      <c r="AM684" s="8">
        <f t="shared" si="432"/>
        <v>0</v>
      </c>
      <c r="AN684" s="8">
        <f t="shared" si="433"/>
        <v>0</v>
      </c>
      <c r="AO684" s="8">
        <f>IFERROR(VLOOKUP(A684,PERSAMAAN!B:D,3,0),AN684)</f>
        <v>0</v>
      </c>
      <c r="AP684" s="1"/>
      <c r="AQ684" s="8">
        <f t="shared" si="408"/>
        <v>0</v>
      </c>
      <c r="AR684" s="8" t="str">
        <f>IF(AQ684=0,"-",VLOOKUP(A684,FR_HITUNG_MINMAX!A:H,8,0))</f>
        <v>-</v>
      </c>
      <c r="AS684" s="1"/>
      <c r="AT684" s="8" t="str">
        <f t="shared" si="409"/>
        <v>-</v>
      </c>
      <c r="AU684" s="12">
        <f t="shared" si="410"/>
        <v>0</v>
      </c>
      <c r="AV684" s="12">
        <f t="shared" si="411"/>
        <v>0</v>
      </c>
      <c r="AW684" s="8">
        <f t="shared" si="434"/>
        <v>0</v>
      </c>
      <c r="AX684" s="1"/>
      <c r="AY684" s="8">
        <f t="shared" si="412"/>
        <v>0</v>
      </c>
      <c r="AZ684" s="8" t="str">
        <f>IF(AY684=0,"-",VLOOKUP(A684,FR_HITUNG_MINMAX!A:I,9,0))</f>
        <v>-</v>
      </c>
      <c r="BB684" s="8" t="str">
        <f t="shared" si="413"/>
        <v>-</v>
      </c>
      <c r="BC684" s="12">
        <f t="shared" si="414"/>
        <v>0</v>
      </c>
      <c r="BD684" s="12">
        <f t="shared" si="415"/>
        <v>0</v>
      </c>
      <c r="BE684" s="16"/>
      <c r="BF684" s="8">
        <f>SUMIF('REALISASI ORDER'!C:C,A684,'REALISASI ORDER'!E:E)</f>
        <v>0</v>
      </c>
      <c r="BG684" s="8">
        <f t="shared" si="435"/>
        <v>0</v>
      </c>
      <c r="BH684" s="8">
        <f t="shared" si="416"/>
        <v>0</v>
      </c>
      <c r="BI684" s="8">
        <f t="shared" si="417"/>
        <v>0</v>
      </c>
      <c r="BJ684" s="8">
        <f t="shared" si="436"/>
        <v>0</v>
      </c>
      <c r="BK684" s="33">
        <f t="shared" si="437"/>
        <v>0</v>
      </c>
      <c r="BL684" s="33">
        <f t="shared" si="418"/>
        <v>0</v>
      </c>
      <c r="BM684" s="33">
        <f t="shared" si="419"/>
        <v>0</v>
      </c>
      <c r="BN684" s="33">
        <f t="shared" si="438"/>
        <v>0</v>
      </c>
      <c r="BO684" s="8">
        <f t="shared" si="420"/>
        <v>0</v>
      </c>
      <c r="BP684" s="8">
        <f t="shared" si="421"/>
        <v>0</v>
      </c>
      <c r="BQ684" s="8">
        <f t="shared" si="422"/>
        <v>0</v>
      </c>
      <c r="BR684" s="8">
        <f>IFERROR(ROUNDDOWN(BF684*BN684/(BK684+BL684+BM684+BN),0),0)</f>
        <v>0</v>
      </c>
      <c r="BS684" s="8" t="str">
        <f t="shared" si="423"/>
        <v>88220-K61-900</v>
      </c>
      <c r="BT684" s="8">
        <f>SUMIF(FR_HITUNG_MINMAX!A:A,ORDER!A684,FR_HITUNG_MINMAX!AS:AS)</f>
        <v>0</v>
      </c>
      <c r="BU684" s="8">
        <f t="shared" si="439"/>
        <v>0</v>
      </c>
      <c r="BV684" s="8" t="str">
        <f t="shared" si="424"/>
        <v>-</v>
      </c>
      <c r="BW684" s="8" t="str">
        <f>VLOOKUP(A684,'STOK PESALAKAN'!A:F,6,0)</f>
        <v/>
      </c>
    </row>
    <row r="685" spans="1:75">
      <c r="A685" s="41" t="s">
        <v>2022</v>
      </c>
      <c r="B685" s="99">
        <f>IFERROR(IFERROR(VLOOKUP(A685,'STOK PACUL'!C:H,6,0),VLOOKUP(A685,'KATEGORI PACUL'!A:C,3,0)),0)</f>
        <v>0</v>
      </c>
      <c r="C685" s="8">
        <f>IFERROR(VLOOKUP(A685,'KATEGORI PACUL'!A:D,4,0),0)</f>
        <v>0</v>
      </c>
      <c r="D685" s="99">
        <f>IFERROR(IFERROR(VLOOKUP(A685,'STOK PESALAKAN'!C:H,6,0),VLOOKUP(A685,'KATEGORI PESALAKAN'!A:C,3,0)),0)</f>
        <v>1</v>
      </c>
      <c r="E685" s="8">
        <f>IFERROR(VLOOKUP(A685,'KATEGORI PESALAKAN'!A:D,4,0),0)</f>
        <v>8</v>
      </c>
      <c r="F685" s="99">
        <f>IFERROR(IFERROR(VLOOKUP(A685,'STOK CIKDITIRO'!C:H,6,0),VLOOKUP(A685,'KATEGORI CIKDITIRO'!A:C,3,0)),0)</f>
        <v>0</v>
      </c>
      <c r="G685" s="8">
        <f>IFERROR(VLOOKUP(A685,'KATEGORI CIKDITIRO'!A:D,4,0),0)</f>
        <v>0</v>
      </c>
      <c r="H685" s="99">
        <f>IFERROR(IFERROR(VLOOKUP(A685,'STOK TRAYEMAN'!C:H,6,0),VLOOKUP(A685,'KATEGORI TRAYEMAN'!A:C,3,0)),0)</f>
        <v>0</v>
      </c>
      <c r="I685" s="8">
        <f>IFERROR(VLOOKUP(A685,'KATEGORI TRAYEMAN'!A:D,4,0),0)</f>
        <v>0</v>
      </c>
      <c r="J685" s="8" t="str">
        <f>IFERROR(VLOOKUP(A685,'NOSTOK PACUL'!A:C,3,0),IFERROR(IF(VLOOKUP(A685,'STOK PACUL'!A:B,2,0)="NOSTOK","E",VLOOKUP(A685,'KATEGORI PACUL'!A:B,2,0)),"E"))</f>
        <v>E</v>
      </c>
      <c r="K685" s="8" t="str">
        <f>IFERROR(VLOOKUP(A685,'NOSTOK PESALAKAN'!A:C,3,0),IFERROR(IF(VLOOKUP(A685,'STOK PESALAKAN'!A:B,2,0)="NOSTOK","E",VLOOKUP(A685,'KATEGORI PESALAKAN'!A:B,2,0)),"E"))</f>
        <v>C</v>
      </c>
      <c r="L685" s="8" t="str">
        <f>IFERROR(VLOOKUP(A685,'NOSTOK CIKDITIRO'!A:C,3,0),IFERROR(IF(VLOOKUP(A685,'STOK CIKDITIRO'!A:B,2,0)="NOSTOK","E",VLOOKUP(A685,'KATEGORI CIKDITIRO'!A:B,2,0)),"E"))</f>
        <v>E</v>
      </c>
      <c r="M685" s="8" t="str">
        <f>IFERROR(VLOOKUP(A685,'NOSTOK TRAYEMAN'!A:C,3,0),IFERROR(IF(VLOOKUP(A685,'STOK TRAYEMAN'!A:B,2,0)="NOSTOK","E",VLOOKUP(A685,'KATEGORI TRAYEMAN'!A:B,2,0)),"E"))</f>
        <v>E</v>
      </c>
      <c r="N685" s="8" t="str">
        <f>IFERROR(VLOOKUP(A685,FR_HITUNG_MINMAX!A:B,2,0),0)</f>
        <v>SEAL PULLY / SIL PULLY H.BEAT FI ORI (91211-GK8-013)</v>
      </c>
      <c r="O685" s="8" t="str">
        <f>IFERROR(VLOOKUP(A685,FR_HITUNG_MINMAX!A:D,4,0),0)</f>
        <v>ORISIN</v>
      </c>
      <c r="P685" s="8">
        <f>IFERROR(VLOOKUP(A685,FR_HITUNG_MINMAX!A:G,7,0),1)</f>
        <v>1</v>
      </c>
      <c r="Q685" s="11">
        <f>IFERROR(VLOOKUP(A685,FR_HITUNG_MINMAX!A:J,10,0),1)</f>
        <v>1</v>
      </c>
      <c r="R685" s="8">
        <f>IFERROR(VLOOKUP(A685,FR_HITUNG_MINMAX!A:K,11,0),1)</f>
        <v>1</v>
      </c>
      <c r="S685" s="12">
        <f>IFERROR(VLOOKUP(A685,FR_HITUNG_MINMAX!A:F,6,0),0)</f>
        <v>10800</v>
      </c>
      <c r="T685" s="8">
        <f t="shared" si="425"/>
        <v>0</v>
      </c>
      <c r="U685" s="8">
        <f t="shared" si="400"/>
        <v>-7</v>
      </c>
      <c r="V685" s="8">
        <f t="shared" si="401"/>
        <v>0</v>
      </c>
      <c r="W685" s="8">
        <f t="shared" si="426"/>
        <v>0</v>
      </c>
      <c r="X685" s="8">
        <f t="shared" si="427"/>
        <v>0</v>
      </c>
      <c r="Y685" s="16"/>
      <c r="Z685" s="15">
        <f t="shared" si="402"/>
        <v>0</v>
      </c>
      <c r="AA685" s="8">
        <f t="shared" si="428"/>
        <v>0</v>
      </c>
      <c r="AB685" s="16"/>
      <c r="AC685" s="15">
        <f t="shared" si="403"/>
        <v>0</v>
      </c>
      <c r="AD685" s="8">
        <f t="shared" si="404"/>
        <v>0</v>
      </c>
      <c r="AE685" s="16"/>
      <c r="AF685" s="15">
        <f t="shared" si="405"/>
        <v>0</v>
      </c>
      <c r="AG685" s="15">
        <f t="shared" si="429"/>
        <v>0</v>
      </c>
      <c r="AH685" s="16"/>
      <c r="AI685" s="15">
        <f t="shared" si="430"/>
        <v>0</v>
      </c>
      <c r="AJ685" s="8">
        <f t="shared" si="431"/>
        <v>0</v>
      </c>
      <c r="AK685" s="8">
        <f t="shared" si="406"/>
        <v>5</v>
      </c>
      <c r="AL685" s="8">
        <f t="shared" si="407"/>
        <v>0</v>
      </c>
      <c r="AM685" s="8">
        <f t="shared" si="432"/>
        <v>0</v>
      </c>
      <c r="AN685" s="8">
        <f t="shared" si="433"/>
        <v>5</v>
      </c>
      <c r="AO685" s="8">
        <f>IFERROR(VLOOKUP(A685,PERSAMAAN!B:D,3,0),AN685)</f>
        <v>0</v>
      </c>
      <c r="AP685" s="1">
        <v>0</v>
      </c>
      <c r="AQ685" s="8">
        <f t="shared" si="408"/>
        <v>0</v>
      </c>
      <c r="AR685" s="8" t="str">
        <f>IF(AQ685=0,"-",VLOOKUP(A685,FR_HITUNG_MINMAX!A:H,8,0))</f>
        <v>-</v>
      </c>
      <c r="AS685" s="1"/>
      <c r="AT685" s="8" t="str">
        <f t="shared" si="409"/>
        <v>-</v>
      </c>
      <c r="AU685" s="12">
        <f t="shared" si="410"/>
        <v>0</v>
      </c>
      <c r="AV685" s="12">
        <f t="shared" si="411"/>
        <v>0</v>
      </c>
      <c r="AW685" s="8">
        <f t="shared" si="434"/>
        <v>11</v>
      </c>
      <c r="AX685" s="1"/>
      <c r="AY685" s="8">
        <f t="shared" si="412"/>
        <v>11</v>
      </c>
      <c r="AZ685" s="8" t="str">
        <f>IF(AY685=0,"-",VLOOKUP(A685,FR_HITUNG_MINMAX!A:I,9,0))</f>
        <v>NSA</v>
      </c>
      <c r="BB685" s="8" t="str">
        <f t="shared" si="413"/>
        <v>NSA</v>
      </c>
      <c r="BC685" s="12">
        <f t="shared" si="414"/>
        <v>118800</v>
      </c>
      <c r="BD685" s="12">
        <f t="shared" si="415"/>
        <v>57564082.685275108</v>
      </c>
      <c r="BE685" s="16"/>
      <c r="BF685" s="8">
        <f>SUMIF('REALISASI ORDER'!C:C,A685,'REALISASI ORDER'!E:E)</f>
        <v>0</v>
      </c>
      <c r="BG685" s="8">
        <f t="shared" si="435"/>
        <v>0</v>
      </c>
      <c r="BH685" s="8">
        <f t="shared" si="416"/>
        <v>1</v>
      </c>
      <c r="BI685" s="8">
        <f t="shared" si="417"/>
        <v>0</v>
      </c>
      <c r="BJ685" s="8">
        <f t="shared" si="436"/>
        <v>0</v>
      </c>
      <c r="BK685" s="33">
        <f t="shared" si="437"/>
        <v>0</v>
      </c>
      <c r="BL685" s="33">
        <f t="shared" si="418"/>
        <v>7</v>
      </c>
      <c r="BM685" s="33">
        <f t="shared" si="419"/>
        <v>0</v>
      </c>
      <c r="BN685" s="33">
        <f t="shared" si="438"/>
        <v>0</v>
      </c>
      <c r="BO685" s="8">
        <f t="shared" si="420"/>
        <v>0</v>
      </c>
      <c r="BP685" s="8">
        <f t="shared" si="421"/>
        <v>0</v>
      </c>
      <c r="BQ685" s="8">
        <f t="shared" si="422"/>
        <v>0</v>
      </c>
      <c r="BR685" s="8">
        <f>IFERROR(ROUNDDOWN(BF685*BN685/(BK685+BL685+BM685+BN),0),0)</f>
        <v>0</v>
      </c>
      <c r="BS685" s="8" t="str">
        <f t="shared" si="423"/>
        <v>91211-GFC-771</v>
      </c>
      <c r="BT685" s="8">
        <f>SUMIF(FR_HITUNG_MINMAX!A:A,ORDER!A685,FR_HITUNG_MINMAX!AS:AS)</f>
        <v>3</v>
      </c>
      <c r="BU685" s="8">
        <f t="shared" si="439"/>
        <v>0</v>
      </c>
      <c r="BV685" s="8" t="str">
        <f t="shared" si="424"/>
        <v>-</v>
      </c>
      <c r="BW685" s="8" t="str">
        <f>VLOOKUP(A685,'STOK PESALAKAN'!A:F,6,0)</f>
        <v>91211-GK8-013</v>
      </c>
    </row>
    <row r="686" spans="1:75">
      <c r="A686" s="41" t="s">
        <v>2026</v>
      </c>
      <c r="B686" s="99">
        <f>IFERROR(IFERROR(VLOOKUP(A686,'STOK PACUL'!C:H,6,0),VLOOKUP(A686,'KATEGORI PACUL'!A:C,3,0)),0)</f>
        <v>0</v>
      </c>
      <c r="C686" s="8">
        <f>IFERROR(VLOOKUP(A686,'KATEGORI PACUL'!A:D,4,0),0)</f>
        <v>0</v>
      </c>
      <c r="D686" s="99">
        <f>IFERROR(IFERROR(VLOOKUP(A686,'STOK PESALAKAN'!C:H,6,0),VLOOKUP(A686,'KATEGORI PESALAKAN'!A:C,3,0)),0)</f>
        <v>0</v>
      </c>
      <c r="E686" s="8">
        <f>IFERROR(VLOOKUP(A686,'KATEGORI PESALAKAN'!A:D,4,0),0)</f>
        <v>0</v>
      </c>
      <c r="F686" s="99">
        <f>IFERROR(IFERROR(VLOOKUP(A686,'STOK CIKDITIRO'!C:H,6,0),VLOOKUP(A686,'KATEGORI CIKDITIRO'!A:C,3,0)),0)</f>
        <v>0</v>
      </c>
      <c r="G686" s="8">
        <f>IFERROR(VLOOKUP(A686,'KATEGORI CIKDITIRO'!A:D,4,0),0)</f>
        <v>0</v>
      </c>
      <c r="H686" s="99">
        <f>IFERROR(IFERROR(VLOOKUP(A686,'STOK TRAYEMAN'!C:H,6,0),VLOOKUP(A686,'KATEGORI TRAYEMAN'!A:C,3,0)),0)</f>
        <v>0</v>
      </c>
      <c r="I686" s="8">
        <f>IFERROR(VLOOKUP(A686,'KATEGORI TRAYEMAN'!A:D,4,0),0)</f>
        <v>0</v>
      </c>
      <c r="J686" s="8" t="str">
        <f>IFERROR(VLOOKUP(A686,'NOSTOK PACUL'!A:C,3,0),IFERROR(IF(VLOOKUP(A686,'STOK PACUL'!A:B,2,0)="NOSTOK","E",VLOOKUP(A686,'KATEGORI PACUL'!A:B,2,0)),"E"))</f>
        <v>E</v>
      </c>
      <c r="K686" s="8" t="str">
        <f>IFERROR(VLOOKUP(A686,'NOSTOK PESALAKAN'!A:C,3,0),IFERROR(IF(VLOOKUP(A686,'STOK PESALAKAN'!A:B,2,0)="NOSTOK","E",VLOOKUP(A686,'KATEGORI PESALAKAN'!A:B,2,0)),"E"))</f>
        <v>E</v>
      </c>
      <c r="L686" s="8" t="str">
        <f>IFERROR(VLOOKUP(A686,'NOSTOK CIKDITIRO'!A:C,3,0),IFERROR(IF(VLOOKUP(A686,'STOK CIKDITIRO'!A:B,2,0)="NOSTOK","E",VLOOKUP(A686,'KATEGORI CIKDITIRO'!A:B,2,0)),"E"))</f>
        <v>E</v>
      </c>
      <c r="M686" s="8" t="str">
        <f>IFERROR(VLOOKUP(A686,'NOSTOK TRAYEMAN'!A:C,3,0),IFERROR(IF(VLOOKUP(A686,'STOK TRAYEMAN'!A:B,2,0)="NOSTOK","E",VLOOKUP(A686,'KATEGORI TRAYEMAN'!A:B,2,0)),"E"))</f>
        <v>E</v>
      </c>
      <c r="N686" s="8" t="str">
        <f>IFERROR(VLOOKUP(A686,FR_HITUNG_MINMAX!A:B,2,0),0)</f>
        <v>BAUD KALIPER NMAX</v>
      </c>
      <c r="O686" s="8" t="str">
        <f>IFERROR(VLOOKUP(A686,FR_HITUNG_MINMAX!A:D,4,0),0)</f>
        <v>BAUDMU</v>
      </c>
      <c r="P686" s="8">
        <f>IFERROR(VLOOKUP(A686,FR_HITUNG_MINMAX!A:G,7,0),1)</f>
        <v>1</v>
      </c>
      <c r="Q686" s="11">
        <f>IFERROR(VLOOKUP(A686,FR_HITUNG_MINMAX!A:J,10,0),1)</f>
        <v>1</v>
      </c>
      <c r="R686" s="8">
        <f>IFERROR(VLOOKUP(A686,FR_HITUNG_MINMAX!A:K,11,0),1)</f>
        <v>1</v>
      </c>
      <c r="S686" s="12">
        <f>IFERROR(VLOOKUP(A686,FR_HITUNG_MINMAX!A:F,6,0),0)</f>
        <v>4500</v>
      </c>
      <c r="T686" s="8">
        <f t="shared" si="425"/>
        <v>0</v>
      </c>
      <c r="U686" s="8">
        <f t="shared" si="400"/>
        <v>0</v>
      </c>
      <c r="V686" s="8">
        <f t="shared" si="401"/>
        <v>0</v>
      </c>
      <c r="W686" s="8">
        <f t="shared" si="426"/>
        <v>0</v>
      </c>
      <c r="X686" s="8">
        <f t="shared" si="427"/>
        <v>0</v>
      </c>
      <c r="Y686" s="16"/>
      <c r="Z686" s="15">
        <f t="shared" si="402"/>
        <v>0</v>
      </c>
      <c r="AA686" s="8">
        <f t="shared" si="428"/>
        <v>0</v>
      </c>
      <c r="AB686" s="16"/>
      <c r="AC686" s="15">
        <f t="shared" si="403"/>
        <v>0</v>
      </c>
      <c r="AD686" s="8">
        <f t="shared" si="404"/>
        <v>0</v>
      </c>
      <c r="AE686" s="16"/>
      <c r="AF686" s="15">
        <f t="shared" si="405"/>
        <v>0</v>
      </c>
      <c r="AG686" s="15">
        <f t="shared" si="429"/>
        <v>0</v>
      </c>
      <c r="AH686" s="16"/>
      <c r="AI686" s="15">
        <f t="shared" si="430"/>
        <v>0</v>
      </c>
      <c r="AJ686" s="8">
        <f t="shared" si="431"/>
        <v>0</v>
      </c>
      <c r="AK686" s="8">
        <f t="shared" si="406"/>
        <v>0</v>
      </c>
      <c r="AL686" s="8">
        <f t="shared" si="407"/>
        <v>0</v>
      </c>
      <c r="AM686" s="8">
        <f t="shared" si="432"/>
        <v>0</v>
      </c>
      <c r="AN686" s="8">
        <f t="shared" si="433"/>
        <v>0</v>
      </c>
      <c r="AO686" s="8">
        <f>IFERROR(VLOOKUP(A686,PERSAMAAN!B:D,3,0),AN686)</f>
        <v>0</v>
      </c>
      <c r="AP686" s="1"/>
      <c r="AQ686" s="8">
        <f t="shared" si="408"/>
        <v>0</v>
      </c>
      <c r="AR686" s="8" t="str">
        <f>IF(AQ686=0,"-",VLOOKUP(A686,FR_HITUNG_MINMAX!A:H,8,0))</f>
        <v>-</v>
      </c>
      <c r="AS686" s="1"/>
      <c r="AT686" s="8" t="str">
        <f t="shared" si="409"/>
        <v>-</v>
      </c>
      <c r="AU686" s="12">
        <f t="shared" si="410"/>
        <v>0</v>
      </c>
      <c r="AV686" s="12">
        <f t="shared" si="411"/>
        <v>0</v>
      </c>
      <c r="AW686" s="8" t="b">
        <f t="shared" si="434"/>
        <v>0</v>
      </c>
      <c r="AX686" s="1"/>
      <c r="AY686" s="8">
        <f t="shared" si="412"/>
        <v>0</v>
      </c>
      <c r="AZ686" s="8" t="str">
        <f>IF(AY686=0,"-",VLOOKUP(A686,FR_HITUNG_MINMAX!A:I,9,0))</f>
        <v>-</v>
      </c>
      <c r="BB686" s="8" t="str">
        <f t="shared" si="413"/>
        <v>-</v>
      </c>
      <c r="BC686" s="12">
        <f t="shared" si="414"/>
        <v>0</v>
      </c>
      <c r="BD686" s="12">
        <f t="shared" si="415"/>
        <v>0</v>
      </c>
      <c r="BE686" s="16"/>
      <c r="BF686" s="8">
        <f>SUMIF('REALISASI ORDER'!C:C,A686,'REALISASI ORDER'!E:E)</f>
        <v>0</v>
      </c>
      <c r="BG686" s="8">
        <f t="shared" si="435"/>
        <v>0</v>
      </c>
      <c r="BH686" s="8">
        <f t="shared" si="416"/>
        <v>0</v>
      </c>
      <c r="BI686" s="8">
        <f t="shared" si="417"/>
        <v>0</v>
      </c>
      <c r="BJ686" s="8">
        <f t="shared" si="436"/>
        <v>0</v>
      </c>
      <c r="BK686" s="33">
        <f t="shared" si="437"/>
        <v>0</v>
      </c>
      <c r="BL686" s="33">
        <f t="shared" si="418"/>
        <v>0</v>
      </c>
      <c r="BM686" s="33">
        <f t="shared" si="419"/>
        <v>0</v>
      </c>
      <c r="BN686" s="33">
        <f t="shared" si="438"/>
        <v>0</v>
      </c>
      <c r="BO686" s="8">
        <f t="shared" si="420"/>
        <v>0</v>
      </c>
      <c r="BP686" s="8">
        <f t="shared" si="421"/>
        <v>0</v>
      </c>
      <c r="BQ686" s="8">
        <f t="shared" si="422"/>
        <v>0</v>
      </c>
      <c r="BR686" s="8">
        <f>IFERROR(ROUNDDOWN(BF686*BN686/(BK686+BL686+BM686+BN),0),0)</f>
        <v>0</v>
      </c>
      <c r="BS686" s="8" t="str">
        <f t="shared" si="423"/>
        <v>BDKLMX</v>
      </c>
      <c r="BT686" s="8">
        <f>SUMIF(FR_HITUNG_MINMAX!A:A,ORDER!A686,FR_HITUNG_MINMAX!AS:AS)</f>
        <v>0</v>
      </c>
      <c r="BU686" s="8">
        <f t="shared" si="439"/>
        <v>0</v>
      </c>
      <c r="BV686" s="8" t="str">
        <f t="shared" si="424"/>
        <v>-</v>
      </c>
      <c r="BW686" s="8" t="str">
        <f>VLOOKUP(A686,'STOK PESALAKAN'!A:F,6,0)</f>
        <v/>
      </c>
    </row>
    <row r="687" spans="1:75">
      <c r="A687" s="41" t="s">
        <v>2028</v>
      </c>
      <c r="B687" s="99">
        <f>IFERROR(IFERROR(VLOOKUP(A687,'STOK PACUL'!C:H,6,0),VLOOKUP(A687,'KATEGORI PACUL'!A:C,3,0)),0)</f>
        <v>0</v>
      </c>
      <c r="C687" s="8">
        <f>IFERROR(VLOOKUP(A687,'KATEGORI PACUL'!A:D,4,0),0)</f>
        <v>0</v>
      </c>
      <c r="D687" s="99">
        <f>IFERROR(IFERROR(VLOOKUP(A687,'STOK PESALAKAN'!C:H,6,0),VLOOKUP(A687,'KATEGORI PESALAKAN'!A:C,3,0)),0)</f>
        <v>0</v>
      </c>
      <c r="E687" s="8">
        <f>IFERROR(VLOOKUP(A687,'KATEGORI PESALAKAN'!A:D,4,0),0)</f>
        <v>0</v>
      </c>
      <c r="F687" s="99">
        <f>IFERROR(IFERROR(VLOOKUP(A687,'STOK CIKDITIRO'!C:H,6,0),VLOOKUP(A687,'KATEGORI CIKDITIRO'!A:C,3,0)),0)</f>
        <v>0</v>
      </c>
      <c r="G687" s="8">
        <f>IFERROR(VLOOKUP(A687,'KATEGORI CIKDITIRO'!A:D,4,0),0)</f>
        <v>0</v>
      </c>
      <c r="H687" s="99">
        <f>IFERROR(IFERROR(VLOOKUP(A687,'STOK TRAYEMAN'!C:H,6,0),VLOOKUP(A687,'KATEGORI TRAYEMAN'!A:C,3,0)),0)</f>
        <v>0</v>
      </c>
      <c r="I687" s="8">
        <f>IFERROR(VLOOKUP(A687,'KATEGORI TRAYEMAN'!A:D,4,0),0)</f>
        <v>0</v>
      </c>
      <c r="J687" s="8" t="str">
        <f>IFERROR(VLOOKUP(A687,'NOSTOK PACUL'!A:C,3,0),IFERROR(IF(VLOOKUP(A687,'STOK PACUL'!A:B,2,0)="NOSTOK","E",VLOOKUP(A687,'KATEGORI PACUL'!A:B,2,0)),"E"))</f>
        <v>E</v>
      </c>
      <c r="K687" s="8" t="str">
        <f>IFERROR(VLOOKUP(A687,'NOSTOK PESALAKAN'!A:C,3,0),IFERROR(IF(VLOOKUP(A687,'STOK PESALAKAN'!A:B,2,0)="NOSTOK","E",VLOOKUP(A687,'KATEGORI PESALAKAN'!A:B,2,0)),"E"))</f>
        <v>E</v>
      </c>
      <c r="L687" s="8" t="str">
        <f>IFERROR(VLOOKUP(A687,'NOSTOK CIKDITIRO'!A:C,3,0),IFERROR(IF(VLOOKUP(A687,'STOK CIKDITIRO'!A:B,2,0)="NOSTOK","E",VLOOKUP(A687,'KATEGORI CIKDITIRO'!A:B,2,0)),"E"))</f>
        <v>E</v>
      </c>
      <c r="M687" s="8" t="str">
        <f>IFERROR(VLOOKUP(A687,'NOSTOK TRAYEMAN'!A:C,3,0),IFERROR(IF(VLOOKUP(A687,'STOK TRAYEMAN'!A:B,2,0)="NOSTOK","E",VLOOKUP(A687,'KATEGORI TRAYEMAN'!A:B,2,0)),"E"))</f>
        <v>E</v>
      </c>
      <c r="N687" s="8" t="str">
        <f>IFERROR(VLOOKUP(A687,FR_HITUNG_MINMAX!A:B,2,0),0)</f>
        <v>BOS KLEP H.BEAT FI IMI</v>
      </c>
      <c r="O687" s="8" t="str">
        <f>IFERROR(VLOOKUP(A687,FR_HITUNG_MINMAX!A:D,4,0),0)</f>
        <v>IMITAS</v>
      </c>
      <c r="P687" s="8">
        <f>IFERROR(VLOOKUP(A687,FR_HITUNG_MINMAX!A:G,7,0),1)</f>
        <v>1</v>
      </c>
      <c r="Q687" s="11">
        <f>IFERROR(VLOOKUP(A687,FR_HITUNG_MINMAX!A:J,10,0),1)</f>
        <v>1</v>
      </c>
      <c r="R687" s="8">
        <f>IFERROR(VLOOKUP(A687,FR_HITUNG_MINMAX!A:K,11,0),1)</f>
        <v>1</v>
      </c>
      <c r="S687" s="12">
        <f>IFERROR(VLOOKUP(A687,FR_HITUNG_MINMAX!A:F,6,0),0)</f>
        <v>27000</v>
      </c>
      <c r="T687" s="8">
        <f t="shared" si="425"/>
        <v>0</v>
      </c>
      <c r="U687" s="8">
        <f t="shared" si="400"/>
        <v>0</v>
      </c>
      <c r="V687" s="8">
        <f t="shared" si="401"/>
        <v>0</v>
      </c>
      <c r="W687" s="8">
        <f t="shared" si="426"/>
        <v>0</v>
      </c>
      <c r="X687" s="8">
        <f t="shared" si="427"/>
        <v>0</v>
      </c>
      <c r="Y687" s="16"/>
      <c r="Z687" s="15">
        <f t="shared" si="402"/>
        <v>0</v>
      </c>
      <c r="AA687" s="8">
        <f t="shared" si="428"/>
        <v>0</v>
      </c>
      <c r="AB687" s="16"/>
      <c r="AC687" s="15">
        <f t="shared" si="403"/>
        <v>0</v>
      </c>
      <c r="AD687" s="8">
        <f t="shared" si="404"/>
        <v>0</v>
      </c>
      <c r="AE687" s="16"/>
      <c r="AF687" s="15">
        <f t="shared" si="405"/>
        <v>0</v>
      </c>
      <c r="AG687" s="15">
        <f t="shared" si="429"/>
        <v>0</v>
      </c>
      <c r="AH687" s="16"/>
      <c r="AI687" s="15">
        <f t="shared" si="430"/>
        <v>0</v>
      </c>
      <c r="AJ687" s="8">
        <f t="shared" si="431"/>
        <v>0</v>
      </c>
      <c r="AK687" s="8">
        <f t="shared" si="406"/>
        <v>0</v>
      </c>
      <c r="AL687" s="8">
        <f t="shared" si="407"/>
        <v>0</v>
      </c>
      <c r="AM687" s="8">
        <f t="shared" si="432"/>
        <v>0</v>
      </c>
      <c r="AN687" s="8">
        <f t="shared" si="433"/>
        <v>0</v>
      </c>
      <c r="AO687" s="8">
        <f>IFERROR(VLOOKUP(A687,PERSAMAAN!B:D,3,0),AN687)</f>
        <v>0</v>
      </c>
      <c r="AP687" s="1"/>
      <c r="AQ687" s="8">
        <f t="shared" si="408"/>
        <v>0</v>
      </c>
      <c r="AR687" s="8" t="str">
        <f>IF(AQ687=0,"-",VLOOKUP(A687,FR_HITUNG_MINMAX!A:H,8,0))</f>
        <v>-</v>
      </c>
      <c r="AS687" s="1"/>
      <c r="AT687" s="8" t="str">
        <f t="shared" si="409"/>
        <v>-</v>
      </c>
      <c r="AU687" s="12">
        <f t="shared" si="410"/>
        <v>0</v>
      </c>
      <c r="AV687" s="12">
        <f t="shared" si="411"/>
        <v>0</v>
      </c>
      <c r="AW687" s="8" t="b">
        <f t="shared" si="434"/>
        <v>0</v>
      </c>
      <c r="AX687" s="1"/>
      <c r="AY687" s="8">
        <f t="shared" si="412"/>
        <v>0</v>
      </c>
      <c r="AZ687" s="8" t="str">
        <f>IF(AY687=0,"-",VLOOKUP(A687,FR_HITUNG_MINMAX!A:I,9,0))</f>
        <v>-</v>
      </c>
      <c r="BB687" s="8" t="str">
        <f t="shared" si="413"/>
        <v>-</v>
      </c>
      <c r="BC687" s="12">
        <f t="shared" si="414"/>
        <v>0</v>
      </c>
      <c r="BD687" s="12">
        <f t="shared" si="415"/>
        <v>0</v>
      </c>
      <c r="BE687" s="16"/>
      <c r="BF687" s="8">
        <f>SUMIF('REALISASI ORDER'!C:C,A687,'REALISASI ORDER'!E:E)</f>
        <v>0</v>
      </c>
      <c r="BG687" s="8">
        <f t="shared" si="435"/>
        <v>0</v>
      </c>
      <c r="BH687" s="8">
        <f t="shared" si="416"/>
        <v>0</v>
      </c>
      <c r="BI687" s="8">
        <f t="shared" si="417"/>
        <v>0</v>
      </c>
      <c r="BJ687" s="8">
        <f t="shared" si="436"/>
        <v>0</v>
      </c>
      <c r="BK687" s="33">
        <f t="shared" si="437"/>
        <v>0</v>
      </c>
      <c r="BL687" s="33">
        <f t="shared" si="418"/>
        <v>0</v>
      </c>
      <c r="BM687" s="33">
        <f t="shared" si="419"/>
        <v>0</v>
      </c>
      <c r="BN687" s="33">
        <f t="shared" si="438"/>
        <v>0</v>
      </c>
      <c r="BO687" s="8">
        <f t="shared" si="420"/>
        <v>0</v>
      </c>
      <c r="BP687" s="8">
        <f t="shared" si="421"/>
        <v>0</v>
      </c>
      <c r="BQ687" s="8">
        <f t="shared" si="422"/>
        <v>0</v>
      </c>
      <c r="BR687" s="8">
        <f>IFERROR(ROUNDDOWN(BF687*BN687/(BK687+BL687+BM687+BN),0),0)</f>
        <v>0</v>
      </c>
      <c r="BS687" s="8" t="str">
        <f t="shared" si="423"/>
        <v>BKHBFI</v>
      </c>
      <c r="BT687" s="8">
        <f>SUMIF(FR_HITUNG_MINMAX!A:A,ORDER!A687,FR_HITUNG_MINMAX!AS:AS)</f>
        <v>0</v>
      </c>
      <c r="BU687" s="8">
        <f t="shared" si="439"/>
        <v>0</v>
      </c>
      <c r="BV687" s="8" t="str">
        <f t="shared" si="424"/>
        <v>-</v>
      </c>
      <c r="BW687" s="8" t="str">
        <f>VLOOKUP(A687,'STOK PESALAKAN'!A:F,6,0)</f>
        <v/>
      </c>
    </row>
    <row r="688" spans="1:75">
      <c r="A688" s="41" t="s">
        <v>2032</v>
      </c>
      <c r="B688" s="99">
        <f>IFERROR(IFERROR(VLOOKUP(A688,'STOK PACUL'!C:H,6,0),VLOOKUP(A688,'KATEGORI PACUL'!A:C,3,0)),0)</f>
        <v>0</v>
      </c>
      <c r="C688" s="8">
        <f>IFERROR(VLOOKUP(A688,'KATEGORI PACUL'!A:D,4,0),0)</f>
        <v>0</v>
      </c>
      <c r="D688" s="99">
        <f>IFERROR(IFERROR(VLOOKUP(A688,'STOK PESALAKAN'!C:H,6,0),VLOOKUP(A688,'KATEGORI PESALAKAN'!A:C,3,0)),0)</f>
        <v>0</v>
      </c>
      <c r="E688" s="8">
        <f>IFERROR(VLOOKUP(A688,'KATEGORI PESALAKAN'!A:D,4,0),0)</f>
        <v>0</v>
      </c>
      <c r="F688" s="99">
        <f>IFERROR(IFERROR(VLOOKUP(A688,'STOK CIKDITIRO'!C:H,6,0),VLOOKUP(A688,'KATEGORI CIKDITIRO'!A:C,3,0)),0)</f>
        <v>0</v>
      </c>
      <c r="G688" s="8">
        <f>IFERROR(VLOOKUP(A688,'KATEGORI CIKDITIRO'!A:D,4,0),0)</f>
        <v>0</v>
      </c>
      <c r="H688" s="99">
        <f>IFERROR(IFERROR(VLOOKUP(A688,'STOK TRAYEMAN'!C:H,6,0),VLOOKUP(A688,'KATEGORI TRAYEMAN'!A:C,3,0)),0)</f>
        <v>0</v>
      </c>
      <c r="I688" s="8">
        <f>IFERROR(VLOOKUP(A688,'KATEGORI TRAYEMAN'!A:D,4,0),0)</f>
        <v>0</v>
      </c>
      <c r="J688" s="8" t="str">
        <f>IFERROR(VLOOKUP(A688,'NOSTOK PACUL'!A:C,3,0),IFERROR(IF(VLOOKUP(A688,'STOK PACUL'!A:B,2,0)="NOSTOK","E",VLOOKUP(A688,'KATEGORI PACUL'!A:B,2,0)),"E"))</f>
        <v>E</v>
      </c>
      <c r="K688" s="8" t="str">
        <f>IFERROR(VLOOKUP(A688,'NOSTOK PESALAKAN'!A:C,3,0),IFERROR(IF(VLOOKUP(A688,'STOK PESALAKAN'!A:B,2,0)="NOSTOK","E",VLOOKUP(A688,'KATEGORI PESALAKAN'!A:B,2,0)),"E"))</f>
        <v>E</v>
      </c>
      <c r="L688" s="8" t="str">
        <f>IFERROR(VLOOKUP(A688,'NOSTOK CIKDITIRO'!A:C,3,0),IFERROR(IF(VLOOKUP(A688,'STOK CIKDITIRO'!A:B,2,0)="NOSTOK","E",VLOOKUP(A688,'KATEGORI CIKDITIRO'!A:B,2,0)),"E"))</f>
        <v>E</v>
      </c>
      <c r="M688" s="8" t="str">
        <f>IFERROR(VLOOKUP(A688,'NOSTOK TRAYEMAN'!A:C,3,0),IFERROR(IF(VLOOKUP(A688,'STOK TRAYEMAN'!A:B,2,0)="NOSTOK","E",VLOOKUP(A688,'KATEGORI TRAYEMAN'!A:B,2,0)),"E"))</f>
        <v>E</v>
      </c>
      <c r="N688" s="8" t="str">
        <f>IFERROR(VLOOKUP(A688,FR_HITUNG_MINMAX!A:B,2,0),0)</f>
        <v>BAUD L 8X20</v>
      </c>
      <c r="O688" s="8" t="str">
        <f>IFERROR(VLOOKUP(A688,FR_HITUNG_MINMAX!A:D,4,0),0)</f>
        <v>BAUDMU</v>
      </c>
      <c r="P688" s="8">
        <f>IFERROR(VLOOKUP(A688,FR_HITUNG_MINMAX!A:G,7,0),1)</f>
        <v>1</v>
      </c>
      <c r="Q688" s="11">
        <f>IFERROR(VLOOKUP(A688,FR_HITUNG_MINMAX!A:J,10,0),1)</f>
        <v>1</v>
      </c>
      <c r="R688" s="8">
        <f>IFERROR(VLOOKUP(A688,FR_HITUNG_MINMAX!A:K,11,0),1)</f>
        <v>1</v>
      </c>
      <c r="S688" s="12">
        <f>IFERROR(VLOOKUP(A688,FR_HITUNG_MINMAX!A:F,6,0),0)</f>
        <v>2000</v>
      </c>
      <c r="T688" s="8">
        <f t="shared" si="425"/>
        <v>0</v>
      </c>
      <c r="U688" s="8">
        <f t="shared" si="400"/>
        <v>0</v>
      </c>
      <c r="V688" s="8">
        <f t="shared" si="401"/>
        <v>0</v>
      </c>
      <c r="W688" s="8">
        <f t="shared" si="426"/>
        <v>0</v>
      </c>
      <c r="X688" s="8">
        <f t="shared" si="427"/>
        <v>0</v>
      </c>
      <c r="Y688" s="16"/>
      <c r="Z688" s="15">
        <f t="shared" si="402"/>
        <v>0</v>
      </c>
      <c r="AA688" s="8">
        <f t="shared" si="428"/>
        <v>0</v>
      </c>
      <c r="AB688" s="16"/>
      <c r="AC688" s="15">
        <f t="shared" si="403"/>
        <v>0</v>
      </c>
      <c r="AD688" s="8">
        <f t="shared" si="404"/>
        <v>0</v>
      </c>
      <c r="AE688" s="16"/>
      <c r="AF688" s="15">
        <f t="shared" si="405"/>
        <v>0</v>
      </c>
      <c r="AG688" s="15">
        <f t="shared" si="429"/>
        <v>0</v>
      </c>
      <c r="AH688" s="16"/>
      <c r="AI688" s="15">
        <f t="shared" si="430"/>
        <v>0</v>
      </c>
      <c r="AJ688" s="8">
        <f t="shared" si="431"/>
        <v>0</v>
      </c>
      <c r="AK688" s="8">
        <f t="shared" si="406"/>
        <v>0</v>
      </c>
      <c r="AL688" s="8">
        <f t="shared" si="407"/>
        <v>0</v>
      </c>
      <c r="AM688" s="8">
        <f t="shared" si="432"/>
        <v>0</v>
      </c>
      <c r="AN688" s="8">
        <f t="shared" si="433"/>
        <v>0</v>
      </c>
      <c r="AO688" s="8">
        <f>IFERROR(VLOOKUP(A688,PERSAMAAN!B:D,3,0),AN688)</f>
        <v>0</v>
      </c>
      <c r="AP688" s="1"/>
      <c r="AQ688" s="8">
        <f t="shared" si="408"/>
        <v>0</v>
      </c>
      <c r="AR688" s="8" t="str">
        <f>IF(AQ688=0,"-",VLOOKUP(A688,FR_HITUNG_MINMAX!A:H,8,0))</f>
        <v>-</v>
      </c>
      <c r="AS688" s="1"/>
      <c r="AT688" s="8" t="str">
        <f t="shared" si="409"/>
        <v>-</v>
      </c>
      <c r="AU688" s="12">
        <f t="shared" si="410"/>
        <v>0</v>
      </c>
      <c r="AV688" s="12">
        <f t="shared" si="411"/>
        <v>0</v>
      </c>
      <c r="AW688" s="8" t="b">
        <f t="shared" si="434"/>
        <v>0</v>
      </c>
      <c r="AX688" s="1"/>
      <c r="AY688" s="8">
        <f t="shared" si="412"/>
        <v>0</v>
      </c>
      <c r="AZ688" s="8" t="str">
        <f>IF(AY688=0,"-",VLOOKUP(A688,FR_HITUNG_MINMAX!A:I,9,0))</f>
        <v>-</v>
      </c>
      <c r="BB688" s="8" t="str">
        <f t="shared" si="413"/>
        <v>-</v>
      </c>
      <c r="BC688" s="12">
        <f t="shared" si="414"/>
        <v>0</v>
      </c>
      <c r="BD688" s="12">
        <f t="shared" si="415"/>
        <v>0</v>
      </c>
      <c r="BE688" s="16"/>
      <c r="BF688" s="8">
        <f>SUMIF('REALISASI ORDER'!C:C,A688,'REALISASI ORDER'!E:E)</f>
        <v>0</v>
      </c>
      <c r="BG688" s="8">
        <f t="shared" si="435"/>
        <v>0</v>
      </c>
      <c r="BH688" s="8">
        <f t="shared" si="416"/>
        <v>0</v>
      </c>
      <c r="BI688" s="8">
        <f t="shared" si="417"/>
        <v>0</v>
      </c>
      <c r="BJ688" s="8">
        <f t="shared" si="436"/>
        <v>0</v>
      </c>
      <c r="BK688" s="33">
        <f t="shared" si="437"/>
        <v>0</v>
      </c>
      <c r="BL688" s="33">
        <f t="shared" si="418"/>
        <v>0</v>
      </c>
      <c r="BM688" s="33">
        <f t="shared" si="419"/>
        <v>0</v>
      </c>
      <c r="BN688" s="33">
        <f t="shared" si="438"/>
        <v>0</v>
      </c>
      <c r="BO688" s="8">
        <f t="shared" si="420"/>
        <v>0</v>
      </c>
      <c r="BP688" s="8">
        <f t="shared" si="421"/>
        <v>0</v>
      </c>
      <c r="BQ688" s="8">
        <f t="shared" si="422"/>
        <v>0</v>
      </c>
      <c r="BR688" s="8">
        <f>IFERROR(ROUNDDOWN(BF688*BN688/(BK688+BL688+BM688+BN),0),0)</f>
        <v>0</v>
      </c>
      <c r="BS688" s="8" t="str">
        <f t="shared" si="423"/>
        <v>BLDKDK</v>
      </c>
      <c r="BT688" s="8">
        <f>SUMIF(FR_HITUNG_MINMAX!A:A,ORDER!A688,FR_HITUNG_MINMAX!AS:AS)</f>
        <v>0</v>
      </c>
      <c r="BU688" s="8">
        <f t="shared" si="439"/>
        <v>0</v>
      </c>
      <c r="BV688" s="8" t="str">
        <f t="shared" si="424"/>
        <v>-</v>
      </c>
      <c r="BW688" s="8" t="str">
        <f>VLOOKUP(A688,'STOK PESALAKAN'!A:F,6,0)</f>
        <v/>
      </c>
    </row>
    <row r="689" spans="1:75">
      <c r="A689" s="41" t="s">
        <v>2037</v>
      </c>
      <c r="B689" s="99">
        <f>IFERROR(IFERROR(VLOOKUP(A689,'STOK PACUL'!C:H,6,0),VLOOKUP(A689,'KATEGORI PACUL'!A:C,3,0)),0)</f>
        <v>0</v>
      </c>
      <c r="C689" s="8">
        <f>IFERROR(VLOOKUP(A689,'KATEGORI PACUL'!A:D,4,0),0)</f>
        <v>0</v>
      </c>
      <c r="D689" s="99">
        <f>IFERROR(IFERROR(VLOOKUP(A689,'STOK PESALAKAN'!C:H,6,0),VLOOKUP(A689,'KATEGORI PESALAKAN'!A:C,3,0)),0)</f>
        <v>0</v>
      </c>
      <c r="E689" s="8">
        <f>IFERROR(VLOOKUP(A689,'KATEGORI PESALAKAN'!A:D,4,0),0)</f>
        <v>0</v>
      </c>
      <c r="F689" s="99">
        <f>IFERROR(IFERROR(VLOOKUP(A689,'STOK CIKDITIRO'!C:H,6,0),VLOOKUP(A689,'KATEGORI CIKDITIRO'!A:C,3,0)),0)</f>
        <v>0</v>
      </c>
      <c r="G689" s="8">
        <f>IFERROR(VLOOKUP(A689,'KATEGORI CIKDITIRO'!A:D,4,0),0)</f>
        <v>0</v>
      </c>
      <c r="H689" s="99">
        <f>IFERROR(IFERROR(VLOOKUP(A689,'STOK TRAYEMAN'!C:H,6,0),VLOOKUP(A689,'KATEGORI TRAYEMAN'!A:C,3,0)),0)</f>
        <v>0</v>
      </c>
      <c r="I689" s="8">
        <f>IFERROR(VLOOKUP(A689,'KATEGORI TRAYEMAN'!A:D,4,0),0)</f>
        <v>0</v>
      </c>
      <c r="J689" s="8" t="str">
        <f>IFERROR(VLOOKUP(A689,'NOSTOK PACUL'!A:C,3,0),IFERROR(IF(VLOOKUP(A689,'STOK PACUL'!A:B,2,0)="NOSTOK","E",VLOOKUP(A689,'KATEGORI PACUL'!A:B,2,0)),"E"))</f>
        <v>E</v>
      </c>
      <c r="K689" s="8" t="str">
        <f>IFERROR(VLOOKUP(A689,'NOSTOK PESALAKAN'!A:C,3,0),IFERROR(IF(VLOOKUP(A689,'STOK PESALAKAN'!A:B,2,0)="NOSTOK","E",VLOOKUP(A689,'KATEGORI PESALAKAN'!A:B,2,0)),"E"))</f>
        <v>E</v>
      </c>
      <c r="L689" s="8" t="str">
        <f>IFERROR(VLOOKUP(A689,'NOSTOK CIKDITIRO'!A:C,3,0),IFERROR(IF(VLOOKUP(A689,'STOK CIKDITIRO'!A:B,2,0)="NOSTOK","E",VLOOKUP(A689,'KATEGORI CIKDITIRO'!A:B,2,0)),"E"))</f>
        <v>E</v>
      </c>
      <c r="M689" s="8" t="str">
        <f>IFERROR(VLOOKUP(A689,'NOSTOK TRAYEMAN'!A:C,3,0),IFERROR(IF(VLOOKUP(A689,'STOK TRAYEMAN'!A:B,2,0)="NOSTOK","E",VLOOKUP(A689,'KATEGORI TRAYEMAN'!A:B,2,0)),"E"))</f>
        <v>E</v>
      </c>
      <c r="N689" s="8" t="str">
        <f>IFERROR(VLOOKUP(A689,FR_HITUNG_MINMAX!A:B,2,0),0)</f>
        <v>BORDES/PIJAKAN KAKI H.BEAT ESP IMI</v>
      </c>
      <c r="O689" s="8" t="str">
        <f>IFERROR(VLOOKUP(A689,FR_HITUNG_MINMAX!A:D,4,0),0)</f>
        <v>IMITAS</v>
      </c>
      <c r="P689" s="8">
        <f>IFERROR(VLOOKUP(A689,FR_HITUNG_MINMAX!A:G,7,0),1)</f>
        <v>1</v>
      </c>
      <c r="Q689" s="11">
        <f>IFERROR(VLOOKUP(A689,FR_HITUNG_MINMAX!A:J,10,0),1)</f>
        <v>1</v>
      </c>
      <c r="R689" s="8">
        <f>IFERROR(VLOOKUP(A689,FR_HITUNG_MINMAX!A:K,11,0),1)</f>
        <v>1</v>
      </c>
      <c r="S689" s="12">
        <f>IFERROR(VLOOKUP(A689,FR_HITUNG_MINMAX!A:F,6,0),0)</f>
        <v>70000</v>
      </c>
      <c r="T689" s="8">
        <f t="shared" si="425"/>
        <v>0</v>
      </c>
      <c r="U689" s="8">
        <f t="shared" si="400"/>
        <v>0</v>
      </c>
      <c r="V689" s="8">
        <f t="shared" si="401"/>
        <v>0</v>
      </c>
      <c r="W689" s="8">
        <f t="shared" si="426"/>
        <v>0</v>
      </c>
      <c r="X689" s="8">
        <f t="shared" si="427"/>
        <v>0</v>
      </c>
      <c r="Y689" s="16"/>
      <c r="Z689" s="15">
        <f t="shared" si="402"/>
        <v>0</v>
      </c>
      <c r="AA689" s="8">
        <f t="shared" si="428"/>
        <v>0</v>
      </c>
      <c r="AB689" s="16"/>
      <c r="AC689" s="15">
        <f t="shared" si="403"/>
        <v>0</v>
      </c>
      <c r="AD689" s="8">
        <f t="shared" si="404"/>
        <v>0</v>
      </c>
      <c r="AE689" s="16"/>
      <c r="AF689" s="15">
        <f t="shared" si="405"/>
        <v>0</v>
      </c>
      <c r="AG689" s="15">
        <f t="shared" si="429"/>
        <v>0</v>
      </c>
      <c r="AH689" s="16"/>
      <c r="AI689" s="15">
        <f t="shared" si="430"/>
        <v>0</v>
      </c>
      <c r="AJ689" s="8">
        <f t="shared" si="431"/>
        <v>0</v>
      </c>
      <c r="AK689" s="8">
        <f t="shared" si="406"/>
        <v>0</v>
      </c>
      <c r="AL689" s="8">
        <f t="shared" si="407"/>
        <v>0</v>
      </c>
      <c r="AM689" s="8">
        <f t="shared" si="432"/>
        <v>0</v>
      </c>
      <c r="AN689" s="8">
        <f t="shared" si="433"/>
        <v>0</v>
      </c>
      <c r="AO689" s="8">
        <f>IFERROR(VLOOKUP(A689,PERSAMAAN!B:D,3,0),AN689)</f>
        <v>0</v>
      </c>
      <c r="AP689" s="1"/>
      <c r="AQ689" s="8">
        <f t="shared" si="408"/>
        <v>0</v>
      </c>
      <c r="AR689" s="8" t="str">
        <f>IF(AQ689=0,"-",VLOOKUP(A689,FR_HITUNG_MINMAX!A:H,8,0))</f>
        <v>-</v>
      </c>
      <c r="AS689" s="1"/>
      <c r="AT689" s="8" t="str">
        <f t="shared" si="409"/>
        <v>-</v>
      </c>
      <c r="AU689" s="12">
        <f t="shared" si="410"/>
        <v>0</v>
      </c>
      <c r="AV689" s="12">
        <f t="shared" si="411"/>
        <v>0</v>
      </c>
      <c r="AW689" s="8" t="b">
        <f t="shared" si="434"/>
        <v>0</v>
      </c>
      <c r="AX689" s="1"/>
      <c r="AY689" s="8">
        <f t="shared" si="412"/>
        <v>0</v>
      </c>
      <c r="AZ689" s="8" t="str">
        <f>IF(AY689=0,"-",VLOOKUP(A689,FR_HITUNG_MINMAX!A:I,9,0))</f>
        <v>-</v>
      </c>
      <c r="BB689" s="8" t="str">
        <f t="shared" si="413"/>
        <v>-</v>
      </c>
      <c r="BC689" s="12">
        <f t="shared" si="414"/>
        <v>0</v>
      </c>
      <c r="BD689" s="12">
        <f t="shared" si="415"/>
        <v>0</v>
      </c>
      <c r="BE689" s="16"/>
      <c r="BF689" s="8">
        <f>SUMIF('REALISASI ORDER'!C:C,A689,'REALISASI ORDER'!E:E)</f>
        <v>0</v>
      </c>
      <c r="BG689" s="8">
        <f t="shared" si="435"/>
        <v>0</v>
      </c>
      <c r="BH689" s="8">
        <f t="shared" si="416"/>
        <v>0</v>
      </c>
      <c r="BI689" s="8">
        <f t="shared" si="417"/>
        <v>0</v>
      </c>
      <c r="BJ689" s="8">
        <f t="shared" si="436"/>
        <v>0</v>
      </c>
      <c r="BK689" s="33">
        <f t="shared" si="437"/>
        <v>0</v>
      </c>
      <c r="BL689" s="33">
        <f t="shared" si="418"/>
        <v>0</v>
      </c>
      <c r="BM689" s="33">
        <f t="shared" si="419"/>
        <v>0</v>
      </c>
      <c r="BN689" s="33">
        <f t="shared" si="438"/>
        <v>0</v>
      </c>
      <c r="BO689" s="8">
        <f t="shared" si="420"/>
        <v>0</v>
      </c>
      <c r="BP689" s="8">
        <f t="shared" si="421"/>
        <v>0</v>
      </c>
      <c r="BQ689" s="8">
        <f t="shared" si="422"/>
        <v>0</v>
      </c>
      <c r="BR689" s="8">
        <f>IFERROR(ROUNDDOWN(BF689*BN689/(BK689+BL689+BM689+BN),0),0)</f>
        <v>0</v>
      </c>
      <c r="BS689" s="8" t="str">
        <f t="shared" si="423"/>
        <v>BRDKBI</v>
      </c>
      <c r="BT689" s="8">
        <f>SUMIF(FR_HITUNG_MINMAX!A:A,ORDER!A689,FR_HITUNG_MINMAX!AS:AS)</f>
        <v>0</v>
      </c>
      <c r="BU689" s="8">
        <f t="shared" si="439"/>
        <v>0</v>
      </c>
      <c r="BV689" s="8" t="str">
        <f t="shared" si="424"/>
        <v>-</v>
      </c>
      <c r="BW689" s="8" t="str">
        <f>VLOOKUP(A689,'STOK PESALAKAN'!A:F,6,0)</f>
        <v/>
      </c>
    </row>
    <row r="690" spans="1:75">
      <c r="A690" s="41" t="s">
        <v>2039</v>
      </c>
      <c r="B690" s="99">
        <f>IFERROR(IFERROR(VLOOKUP(A690,'STOK PACUL'!C:H,6,0),VLOOKUP(A690,'KATEGORI PACUL'!A:C,3,0)),0)</f>
        <v>0</v>
      </c>
      <c r="C690" s="8">
        <f>IFERROR(VLOOKUP(A690,'KATEGORI PACUL'!A:D,4,0),0)</f>
        <v>0</v>
      </c>
      <c r="D690" s="99">
        <f>IFERROR(IFERROR(VLOOKUP(A690,'STOK PESALAKAN'!C:H,6,0),VLOOKUP(A690,'KATEGORI PESALAKAN'!A:C,3,0)),0)</f>
        <v>0</v>
      </c>
      <c r="E690" s="8">
        <f>IFERROR(VLOOKUP(A690,'KATEGORI PESALAKAN'!A:D,4,0),0)</f>
        <v>0</v>
      </c>
      <c r="F690" s="99">
        <f>IFERROR(IFERROR(VLOOKUP(A690,'STOK CIKDITIRO'!C:H,6,0),VLOOKUP(A690,'KATEGORI CIKDITIRO'!A:C,3,0)),0)</f>
        <v>0</v>
      </c>
      <c r="G690" s="8">
        <f>IFERROR(VLOOKUP(A690,'KATEGORI CIKDITIRO'!A:D,4,0),0)</f>
        <v>0</v>
      </c>
      <c r="H690" s="99">
        <f>IFERROR(IFERROR(VLOOKUP(A690,'STOK TRAYEMAN'!C:H,6,0),VLOOKUP(A690,'KATEGORI TRAYEMAN'!A:C,3,0)),0)</f>
        <v>0</v>
      </c>
      <c r="I690" s="8">
        <f>IFERROR(VLOOKUP(A690,'KATEGORI TRAYEMAN'!A:D,4,0),0)</f>
        <v>0</v>
      </c>
      <c r="J690" s="8" t="str">
        <f>IFERROR(VLOOKUP(A690,'NOSTOK PACUL'!A:C,3,0),IFERROR(IF(VLOOKUP(A690,'STOK PACUL'!A:B,2,0)="NOSTOK","E",VLOOKUP(A690,'KATEGORI PACUL'!A:B,2,0)),"E"))</f>
        <v>E</v>
      </c>
      <c r="K690" s="8" t="str">
        <f>IFERROR(VLOOKUP(A690,'NOSTOK PESALAKAN'!A:C,3,0),IFERROR(IF(VLOOKUP(A690,'STOK PESALAKAN'!A:B,2,0)="NOSTOK","E",VLOOKUP(A690,'KATEGORI PESALAKAN'!A:B,2,0)),"E"))</f>
        <v>E</v>
      </c>
      <c r="L690" s="8" t="str">
        <f>IFERROR(VLOOKUP(A690,'NOSTOK CIKDITIRO'!A:C,3,0),IFERROR(IF(VLOOKUP(A690,'STOK CIKDITIRO'!A:B,2,0)="NOSTOK","E",VLOOKUP(A690,'KATEGORI CIKDITIRO'!A:B,2,0)),"E"))</f>
        <v>E</v>
      </c>
      <c r="M690" s="8" t="str">
        <f>IFERROR(VLOOKUP(A690,'NOSTOK TRAYEMAN'!A:C,3,0),IFERROR(IF(VLOOKUP(A690,'STOK TRAYEMAN'!A:B,2,0)="NOSTOK","E",VLOOKUP(A690,'KATEGORI TRAYEMAN'!A:B,2,0)),"E"))</f>
        <v>E</v>
      </c>
      <c r="N690" s="8" t="str">
        <f>IFERROR(VLOOKUP(A690,FR_HITUNG_MINMAX!A:B,2,0),0)</f>
        <v>CDI BEAT CARBU IMI</v>
      </c>
      <c r="O690" s="8" t="str">
        <f>IFERROR(VLOOKUP(A690,FR_HITUNG_MINMAX!A:D,4,0),0)</f>
        <v>IMITAS</v>
      </c>
      <c r="P690" s="8">
        <f>IFERROR(VLOOKUP(A690,FR_HITUNG_MINMAX!A:G,7,0),1)</f>
        <v>1</v>
      </c>
      <c r="Q690" s="11">
        <f>IFERROR(VLOOKUP(A690,FR_HITUNG_MINMAX!A:J,10,0),1)</f>
        <v>1</v>
      </c>
      <c r="R690" s="8">
        <f>IFERROR(VLOOKUP(A690,FR_HITUNG_MINMAX!A:K,11,0),1)</f>
        <v>1</v>
      </c>
      <c r="S690" s="12">
        <f>IFERROR(VLOOKUP(A690,FR_HITUNG_MINMAX!A:F,6,0),0)</f>
        <v>167000</v>
      </c>
      <c r="T690" s="8">
        <f t="shared" si="425"/>
        <v>0</v>
      </c>
      <c r="U690" s="8">
        <f t="shared" si="400"/>
        <v>0</v>
      </c>
      <c r="V690" s="8">
        <f t="shared" si="401"/>
        <v>0</v>
      </c>
      <c r="W690" s="8">
        <f t="shared" si="426"/>
        <v>0</v>
      </c>
      <c r="X690" s="8">
        <f t="shared" si="427"/>
        <v>0</v>
      </c>
      <c r="Y690" s="16"/>
      <c r="Z690" s="15">
        <f t="shared" si="402"/>
        <v>0</v>
      </c>
      <c r="AA690" s="8">
        <f t="shared" si="428"/>
        <v>0</v>
      </c>
      <c r="AB690" s="16"/>
      <c r="AC690" s="15">
        <f t="shared" si="403"/>
        <v>0</v>
      </c>
      <c r="AD690" s="8">
        <f t="shared" si="404"/>
        <v>0</v>
      </c>
      <c r="AE690" s="16"/>
      <c r="AF690" s="15">
        <f t="shared" si="405"/>
        <v>0</v>
      </c>
      <c r="AG690" s="15">
        <f t="shared" si="429"/>
        <v>0</v>
      </c>
      <c r="AH690" s="16"/>
      <c r="AI690" s="15">
        <f t="shared" si="430"/>
        <v>0</v>
      </c>
      <c r="AJ690" s="8">
        <f t="shared" si="431"/>
        <v>0</v>
      </c>
      <c r="AK690" s="8">
        <f t="shared" si="406"/>
        <v>0</v>
      </c>
      <c r="AL690" s="8">
        <f t="shared" si="407"/>
        <v>0</v>
      </c>
      <c r="AM690" s="8">
        <f t="shared" si="432"/>
        <v>0</v>
      </c>
      <c r="AN690" s="8">
        <f t="shared" si="433"/>
        <v>0</v>
      </c>
      <c r="AO690" s="8">
        <f>IFERROR(VLOOKUP(A690,PERSAMAAN!B:D,3,0),AN690)</f>
        <v>0</v>
      </c>
      <c r="AP690" s="1"/>
      <c r="AQ690" s="8">
        <f t="shared" si="408"/>
        <v>0</v>
      </c>
      <c r="AR690" s="8" t="str">
        <f>IF(AQ690=0,"-",VLOOKUP(A690,FR_HITUNG_MINMAX!A:H,8,0))</f>
        <v>-</v>
      </c>
      <c r="AS690" s="1"/>
      <c r="AT690" s="8" t="str">
        <f t="shared" si="409"/>
        <v>-</v>
      </c>
      <c r="AU690" s="12">
        <f t="shared" si="410"/>
        <v>0</v>
      </c>
      <c r="AV690" s="12">
        <f t="shared" si="411"/>
        <v>0</v>
      </c>
      <c r="AW690" s="8" t="b">
        <f t="shared" si="434"/>
        <v>0</v>
      </c>
      <c r="AX690" s="1"/>
      <c r="AY690" s="8">
        <f t="shared" si="412"/>
        <v>0</v>
      </c>
      <c r="AZ690" s="8" t="str">
        <f>IF(AY690=0,"-",VLOOKUP(A690,FR_HITUNG_MINMAX!A:I,9,0))</f>
        <v>-</v>
      </c>
      <c r="BB690" s="8" t="str">
        <f t="shared" si="413"/>
        <v>-</v>
      </c>
      <c r="BC690" s="12">
        <f t="shared" si="414"/>
        <v>0</v>
      </c>
      <c r="BD690" s="12">
        <f t="shared" si="415"/>
        <v>0</v>
      </c>
      <c r="BE690" s="16"/>
      <c r="BF690" s="8">
        <f>SUMIF('REALISASI ORDER'!C:C,A690,'REALISASI ORDER'!E:E)</f>
        <v>0</v>
      </c>
      <c r="BG690" s="8">
        <f t="shared" si="435"/>
        <v>0</v>
      </c>
      <c r="BH690" s="8">
        <f t="shared" si="416"/>
        <v>0</v>
      </c>
      <c r="BI690" s="8">
        <f t="shared" si="417"/>
        <v>0</v>
      </c>
      <c r="BJ690" s="8">
        <f t="shared" si="436"/>
        <v>0</v>
      </c>
      <c r="BK690" s="33">
        <f t="shared" si="437"/>
        <v>0</v>
      </c>
      <c r="BL690" s="33">
        <f t="shared" si="418"/>
        <v>0</v>
      </c>
      <c r="BM690" s="33">
        <f t="shared" si="419"/>
        <v>0</v>
      </c>
      <c r="BN690" s="33">
        <f t="shared" si="438"/>
        <v>0</v>
      </c>
      <c r="BO690" s="8">
        <f t="shared" si="420"/>
        <v>0</v>
      </c>
      <c r="BP690" s="8">
        <f t="shared" si="421"/>
        <v>0</v>
      </c>
      <c r="BQ690" s="8">
        <f t="shared" si="422"/>
        <v>0</v>
      </c>
      <c r="BR690" s="8">
        <f>IFERROR(ROUNDDOWN(BF690*BN690/(BK690+BL690+BM690+BN),0),0)</f>
        <v>0</v>
      </c>
      <c r="BS690" s="8" t="str">
        <f t="shared" si="423"/>
        <v>CDBIMI</v>
      </c>
      <c r="BT690" s="8">
        <f>SUMIF(FR_HITUNG_MINMAX!A:A,ORDER!A690,FR_HITUNG_MINMAX!AS:AS)</f>
        <v>0</v>
      </c>
      <c r="BU690" s="8">
        <f t="shared" si="439"/>
        <v>0</v>
      </c>
      <c r="BV690" s="8" t="str">
        <f t="shared" si="424"/>
        <v>-</v>
      </c>
      <c r="BW690" s="8" t="str">
        <f>VLOOKUP(A690,'STOK PESALAKAN'!A:F,6,0)</f>
        <v/>
      </c>
    </row>
    <row r="691" spans="1:75">
      <c r="A691" s="41" t="s">
        <v>2044</v>
      </c>
      <c r="B691" s="99">
        <f>IFERROR(IFERROR(VLOOKUP(A691,'STOK PACUL'!C:H,6,0),VLOOKUP(A691,'KATEGORI PACUL'!A:C,3,0)),0)</f>
        <v>0</v>
      </c>
      <c r="C691" s="8">
        <f>IFERROR(VLOOKUP(A691,'KATEGORI PACUL'!A:D,4,0),0)</f>
        <v>0</v>
      </c>
      <c r="D691" s="99">
        <f>IFERROR(IFERROR(VLOOKUP(A691,'STOK PESALAKAN'!C:H,6,0),VLOOKUP(A691,'KATEGORI PESALAKAN'!A:C,3,0)),0)</f>
        <v>0</v>
      </c>
      <c r="E691" s="8">
        <f>IFERROR(VLOOKUP(A691,'KATEGORI PESALAKAN'!A:D,4,0),0)</f>
        <v>0</v>
      </c>
      <c r="F691" s="99">
        <f>IFERROR(IFERROR(VLOOKUP(A691,'STOK CIKDITIRO'!C:H,6,0),VLOOKUP(A691,'KATEGORI CIKDITIRO'!A:C,3,0)),0)</f>
        <v>0</v>
      </c>
      <c r="G691" s="8">
        <f>IFERROR(VLOOKUP(A691,'KATEGORI CIKDITIRO'!A:D,4,0),0)</f>
        <v>1</v>
      </c>
      <c r="H691" s="99">
        <f>IFERROR(IFERROR(VLOOKUP(A691,'STOK TRAYEMAN'!C:H,6,0),VLOOKUP(A691,'KATEGORI TRAYEMAN'!A:C,3,0)),0)</f>
        <v>0</v>
      </c>
      <c r="I691" s="8">
        <f>IFERROR(VLOOKUP(A691,'KATEGORI TRAYEMAN'!A:D,4,0),0)</f>
        <v>0</v>
      </c>
      <c r="J691" s="8" t="str">
        <f>IFERROR(VLOOKUP(A691,'NOSTOK PACUL'!A:C,3,0),IFERROR(IF(VLOOKUP(A691,'STOK PACUL'!A:B,2,0)="NOSTOK","E",VLOOKUP(A691,'KATEGORI PACUL'!A:B,2,0)),"E"))</f>
        <v>E</v>
      </c>
      <c r="K691" s="8" t="str">
        <f>IFERROR(VLOOKUP(A691,'NOSTOK PESALAKAN'!A:C,3,0),IFERROR(IF(VLOOKUP(A691,'STOK PESALAKAN'!A:B,2,0)="NOSTOK","E",VLOOKUP(A691,'KATEGORI PESALAKAN'!A:B,2,0)),"E"))</f>
        <v>E</v>
      </c>
      <c r="L691" s="8" t="str">
        <f>IFERROR(VLOOKUP(A691,'NOSTOK CIKDITIRO'!A:C,3,0),IFERROR(IF(VLOOKUP(A691,'STOK CIKDITIRO'!A:B,2,0)="NOSTOK","E",VLOOKUP(A691,'KATEGORI CIKDITIRO'!A:B,2,0)),"E"))</f>
        <v>D</v>
      </c>
      <c r="M691" s="8" t="str">
        <f>IFERROR(VLOOKUP(A691,'NOSTOK TRAYEMAN'!A:C,3,0),IFERROR(IF(VLOOKUP(A691,'STOK TRAYEMAN'!A:B,2,0)="NOSTOK","E",VLOOKUP(A691,'KATEGORI TRAYEMAN'!A:B,2,0)),"E"))</f>
        <v>E</v>
      </c>
      <c r="N691" s="8" t="str">
        <f>IFERROR(VLOOKUP(A691,FR_HITUNG_MINMAX!A:B,2,0),0)</f>
        <v>COVER DUDUKAN RADIATOR VARIO 125 IMI</v>
      </c>
      <c r="O691" s="8" t="str">
        <f>IFERROR(VLOOKUP(A691,FR_HITUNG_MINMAX!A:D,4,0),0)</f>
        <v>IMITAS</v>
      </c>
      <c r="P691" s="8">
        <f>IFERROR(VLOOKUP(A691,FR_HITUNG_MINMAX!A:G,7,0),1)</f>
        <v>1</v>
      </c>
      <c r="Q691" s="11">
        <f>IFERROR(VLOOKUP(A691,FR_HITUNG_MINMAX!A:J,10,0),1)</f>
        <v>1</v>
      </c>
      <c r="R691" s="8">
        <f>IFERROR(VLOOKUP(A691,FR_HITUNG_MINMAX!A:K,11,0),1)</f>
        <v>1</v>
      </c>
      <c r="S691" s="12">
        <f>IFERROR(VLOOKUP(A691,FR_HITUNG_MINMAX!A:F,6,0),0)</f>
        <v>50000</v>
      </c>
      <c r="T691" s="8">
        <f t="shared" si="425"/>
        <v>0</v>
      </c>
      <c r="U691" s="8">
        <f t="shared" si="400"/>
        <v>0</v>
      </c>
      <c r="V691" s="8">
        <f t="shared" si="401"/>
        <v>-1</v>
      </c>
      <c r="W691" s="8">
        <f t="shared" si="426"/>
        <v>0</v>
      </c>
      <c r="X691" s="8">
        <f t="shared" si="427"/>
        <v>0</v>
      </c>
      <c r="Y691" s="16"/>
      <c r="Z691" s="15">
        <f t="shared" si="402"/>
        <v>0</v>
      </c>
      <c r="AA691" s="8">
        <f t="shared" si="428"/>
        <v>0</v>
      </c>
      <c r="AB691" s="16"/>
      <c r="AC691" s="15">
        <f t="shared" si="403"/>
        <v>0</v>
      </c>
      <c r="AD691" s="8">
        <f t="shared" si="404"/>
        <v>0</v>
      </c>
      <c r="AE691" s="16"/>
      <c r="AF691" s="15">
        <f t="shared" si="405"/>
        <v>0</v>
      </c>
      <c r="AG691" s="15">
        <f t="shared" si="429"/>
        <v>0</v>
      </c>
      <c r="AH691" s="16"/>
      <c r="AI691" s="15">
        <f t="shared" si="430"/>
        <v>0</v>
      </c>
      <c r="AJ691" s="8">
        <f t="shared" si="431"/>
        <v>0</v>
      </c>
      <c r="AK691" s="8">
        <f t="shared" si="406"/>
        <v>0</v>
      </c>
      <c r="AL691" s="8">
        <f t="shared" si="407"/>
        <v>1</v>
      </c>
      <c r="AM691" s="8">
        <f t="shared" si="432"/>
        <v>0</v>
      </c>
      <c r="AN691" s="8">
        <f t="shared" si="433"/>
        <v>1</v>
      </c>
      <c r="AO691" s="8">
        <f>IFERROR(VLOOKUP(A691,PERSAMAAN!B:D,3,0),AN691)</f>
        <v>1</v>
      </c>
      <c r="AP691" s="1">
        <v>0</v>
      </c>
      <c r="AQ691" s="8">
        <f t="shared" si="408"/>
        <v>0</v>
      </c>
      <c r="AR691" s="8" t="str">
        <f>IF(AQ691=0,"-",VLOOKUP(A691,FR_HITUNG_MINMAX!A:H,8,0))</f>
        <v>-</v>
      </c>
      <c r="AS691" s="1"/>
      <c r="AT691" s="8" t="str">
        <f t="shared" si="409"/>
        <v>-</v>
      </c>
      <c r="AU691" s="12">
        <f t="shared" si="410"/>
        <v>0</v>
      </c>
      <c r="AV691" s="12">
        <f t="shared" si="411"/>
        <v>0</v>
      </c>
      <c r="AW691" s="8" t="b">
        <f t="shared" si="434"/>
        <v>0</v>
      </c>
      <c r="AX691" s="1"/>
      <c r="AY691" s="8">
        <f t="shared" si="412"/>
        <v>0</v>
      </c>
      <c r="AZ691" s="8" t="str">
        <f>IF(AY691=0,"-",VLOOKUP(A691,FR_HITUNG_MINMAX!A:I,9,0))</f>
        <v>-</v>
      </c>
      <c r="BB691" s="8" t="str">
        <f t="shared" si="413"/>
        <v>-</v>
      </c>
      <c r="BC691" s="12">
        <f t="shared" si="414"/>
        <v>0</v>
      </c>
      <c r="BD691" s="12">
        <f t="shared" si="415"/>
        <v>0</v>
      </c>
      <c r="BE691" s="16"/>
      <c r="BF691" s="8">
        <f>SUMIF('REALISASI ORDER'!C:C,A691,'REALISASI ORDER'!E:E)</f>
        <v>0</v>
      </c>
      <c r="BG691" s="8">
        <f t="shared" si="435"/>
        <v>0</v>
      </c>
      <c r="BH691" s="8">
        <f t="shared" si="416"/>
        <v>0</v>
      </c>
      <c r="BI691" s="8">
        <f t="shared" si="417"/>
        <v>0</v>
      </c>
      <c r="BJ691" s="8">
        <f t="shared" si="436"/>
        <v>0</v>
      </c>
      <c r="BK691" s="33">
        <f t="shared" si="437"/>
        <v>0</v>
      </c>
      <c r="BL691" s="33">
        <f t="shared" si="418"/>
        <v>0</v>
      </c>
      <c r="BM691" s="33">
        <f t="shared" si="419"/>
        <v>1</v>
      </c>
      <c r="BN691" s="33">
        <f t="shared" si="438"/>
        <v>0</v>
      </c>
      <c r="BO691" s="8">
        <f t="shared" si="420"/>
        <v>0</v>
      </c>
      <c r="BP691" s="8">
        <f t="shared" si="421"/>
        <v>0</v>
      </c>
      <c r="BQ691" s="8">
        <f t="shared" si="422"/>
        <v>0</v>
      </c>
      <c r="BR691" s="8">
        <f>IFERROR(ROUNDDOWN(BF691*BN691/(BK691+BL691+BM691+BN),0),0)</f>
        <v>0</v>
      </c>
      <c r="BS691" s="8" t="str">
        <f t="shared" si="423"/>
        <v>DRVIMI</v>
      </c>
      <c r="BT691" s="8">
        <f>SUMIF(FR_HITUNG_MINMAX!A:A,ORDER!A691,FR_HITUNG_MINMAX!AS:AS)</f>
        <v>1</v>
      </c>
      <c r="BU691" s="8">
        <f t="shared" si="439"/>
        <v>0</v>
      </c>
      <c r="BV691" s="8" t="str">
        <f t="shared" si="424"/>
        <v>-</v>
      </c>
      <c r="BW691" s="8" t="str">
        <f>VLOOKUP(A691,'STOK PESALAKAN'!A:F,6,0)</f>
        <v/>
      </c>
    </row>
    <row r="692" spans="1:75">
      <c r="A692" s="41" t="s">
        <v>2054</v>
      </c>
      <c r="B692" s="99">
        <f>IFERROR(IFERROR(VLOOKUP(A692,'STOK PACUL'!C:H,6,0),VLOOKUP(A692,'KATEGORI PACUL'!A:C,3,0)),0)</f>
        <v>0</v>
      </c>
      <c r="C692" s="8">
        <f>IFERROR(VLOOKUP(A692,'KATEGORI PACUL'!A:D,4,0),0)</f>
        <v>0</v>
      </c>
      <c r="D692" s="99">
        <f>IFERROR(IFERROR(VLOOKUP(A692,'STOK PESALAKAN'!C:H,6,0),VLOOKUP(A692,'KATEGORI PESALAKAN'!A:C,3,0)),0)</f>
        <v>0</v>
      </c>
      <c r="E692" s="8">
        <f>IFERROR(VLOOKUP(A692,'KATEGORI PESALAKAN'!A:D,4,0),0)</f>
        <v>0</v>
      </c>
      <c r="F692" s="99">
        <f>IFERROR(IFERROR(VLOOKUP(A692,'STOK CIKDITIRO'!C:H,6,0),VLOOKUP(A692,'KATEGORI CIKDITIRO'!A:C,3,0)),0)</f>
        <v>0</v>
      </c>
      <c r="G692" s="8">
        <f>IFERROR(VLOOKUP(A692,'KATEGORI CIKDITIRO'!A:D,4,0),0)</f>
        <v>0</v>
      </c>
      <c r="H692" s="99">
        <f>IFERROR(IFERROR(VLOOKUP(A692,'STOK TRAYEMAN'!C:H,6,0),VLOOKUP(A692,'KATEGORI TRAYEMAN'!A:C,3,0)),0)</f>
        <v>0</v>
      </c>
      <c r="I692" s="8">
        <f>IFERROR(VLOOKUP(A692,'KATEGORI TRAYEMAN'!A:D,4,0),0)</f>
        <v>0</v>
      </c>
      <c r="J692" s="8" t="str">
        <f>IFERROR(VLOOKUP(A692,'NOSTOK PACUL'!A:C,3,0),IFERROR(IF(VLOOKUP(A692,'STOK PACUL'!A:B,2,0)="NOSTOK","E",VLOOKUP(A692,'KATEGORI PACUL'!A:B,2,0)),"E"))</f>
        <v>E</v>
      </c>
      <c r="K692" s="8" t="str">
        <f>IFERROR(VLOOKUP(A692,'NOSTOK PESALAKAN'!A:C,3,0),IFERROR(IF(VLOOKUP(A692,'STOK PESALAKAN'!A:B,2,0)="NOSTOK","E",VLOOKUP(A692,'KATEGORI PESALAKAN'!A:B,2,0)),"E"))</f>
        <v>E</v>
      </c>
      <c r="L692" s="8" t="str">
        <f>IFERROR(VLOOKUP(A692,'NOSTOK CIKDITIRO'!A:C,3,0),IFERROR(IF(VLOOKUP(A692,'STOK CIKDITIRO'!A:B,2,0)="NOSTOK","E",VLOOKUP(A692,'KATEGORI CIKDITIRO'!A:B,2,0)),"E"))</f>
        <v>E</v>
      </c>
      <c r="M692" s="8" t="str">
        <f>IFERROR(VLOOKUP(A692,'NOSTOK TRAYEMAN'!A:C,3,0),IFERROR(IF(VLOOKUP(A692,'STOK TRAYEMAN'!A:B,2,0)="NOSTOK","E",VLOOKUP(A692,'KATEGORI TRAYEMAN'!A:B,2,0)),"E"))</f>
        <v>E</v>
      </c>
      <c r="N692" s="8" t="str">
        <f>IFERROR(VLOOKUP(A692,FR_HITUNG_MINMAX!A:B,2,0),0)</f>
        <v>ANTING SETELAN RANTAI H.SUPRA KIRI IMI</v>
      </c>
      <c r="O692" s="8" t="str">
        <f>IFERROR(VLOOKUP(A692,FR_HITUNG_MINMAX!A:D,4,0),0)</f>
        <v>IMITAS</v>
      </c>
      <c r="P692" s="8">
        <f>IFERROR(VLOOKUP(A692,FR_HITUNG_MINMAX!A:G,7,0),1)</f>
        <v>1</v>
      </c>
      <c r="Q692" s="11">
        <f>IFERROR(VLOOKUP(A692,FR_HITUNG_MINMAX!A:J,10,0),1)</f>
        <v>1</v>
      </c>
      <c r="R692" s="8">
        <f>IFERROR(VLOOKUP(A692,FR_HITUNG_MINMAX!A:K,11,0),1)</f>
        <v>1</v>
      </c>
      <c r="S692" s="12">
        <f>IFERROR(VLOOKUP(A692,FR_HITUNG_MINMAX!A:F,6,0),0)</f>
        <v>10000</v>
      </c>
      <c r="T692" s="8">
        <f t="shared" si="425"/>
        <v>0</v>
      </c>
      <c r="U692" s="8">
        <f t="shared" si="400"/>
        <v>0</v>
      </c>
      <c r="V692" s="8">
        <f t="shared" si="401"/>
        <v>0</v>
      </c>
      <c r="W692" s="8">
        <f t="shared" si="426"/>
        <v>0</v>
      </c>
      <c r="X692" s="8">
        <f t="shared" si="427"/>
        <v>0</v>
      </c>
      <c r="Y692" s="16"/>
      <c r="Z692" s="15">
        <f t="shared" si="402"/>
        <v>0</v>
      </c>
      <c r="AA692" s="8">
        <f t="shared" si="428"/>
        <v>0</v>
      </c>
      <c r="AB692" s="16"/>
      <c r="AC692" s="15">
        <f t="shared" si="403"/>
        <v>0</v>
      </c>
      <c r="AD692" s="8">
        <f t="shared" si="404"/>
        <v>0</v>
      </c>
      <c r="AE692" s="16"/>
      <c r="AF692" s="15">
        <f t="shared" si="405"/>
        <v>0</v>
      </c>
      <c r="AG692" s="15">
        <f t="shared" si="429"/>
        <v>0</v>
      </c>
      <c r="AH692" s="16"/>
      <c r="AI692" s="15">
        <f t="shared" si="430"/>
        <v>0</v>
      </c>
      <c r="AJ692" s="8">
        <f t="shared" si="431"/>
        <v>0</v>
      </c>
      <c r="AK692" s="8">
        <f t="shared" si="406"/>
        <v>0</v>
      </c>
      <c r="AL692" s="8">
        <f t="shared" si="407"/>
        <v>0</v>
      </c>
      <c r="AM692" s="8">
        <f t="shared" si="432"/>
        <v>0</v>
      </c>
      <c r="AN692" s="8">
        <f t="shared" si="433"/>
        <v>0</v>
      </c>
      <c r="AO692" s="8">
        <f>IFERROR(VLOOKUP(A692,PERSAMAAN!B:D,3,0),AN692)</f>
        <v>0</v>
      </c>
      <c r="AP692" s="1"/>
      <c r="AQ692" s="8">
        <f t="shared" si="408"/>
        <v>0</v>
      </c>
      <c r="AR692" s="8" t="str">
        <f>IF(AQ692=0,"-",VLOOKUP(A692,FR_HITUNG_MINMAX!A:H,8,0))</f>
        <v>-</v>
      </c>
      <c r="AS692" s="1"/>
      <c r="AT692" s="8" t="str">
        <f t="shared" si="409"/>
        <v>-</v>
      </c>
      <c r="AU692" s="12">
        <f t="shared" si="410"/>
        <v>0</v>
      </c>
      <c r="AV692" s="12">
        <f t="shared" si="411"/>
        <v>0</v>
      </c>
      <c r="AW692" s="8" t="b">
        <f t="shared" si="434"/>
        <v>0</v>
      </c>
      <c r="AX692" s="1"/>
      <c r="AY692" s="8">
        <f t="shared" si="412"/>
        <v>0</v>
      </c>
      <c r="AZ692" s="8" t="str">
        <f>IF(AY692=0,"-",VLOOKUP(A692,FR_HITUNG_MINMAX!A:I,9,0))</f>
        <v>-</v>
      </c>
      <c r="BB692" s="8" t="str">
        <f t="shared" si="413"/>
        <v>-</v>
      </c>
      <c r="BC692" s="12">
        <f t="shared" si="414"/>
        <v>0</v>
      </c>
      <c r="BD692" s="12">
        <f t="shared" si="415"/>
        <v>0</v>
      </c>
      <c r="BE692" s="16"/>
      <c r="BF692" s="8">
        <f>SUMIF('REALISASI ORDER'!C:C,A692,'REALISASI ORDER'!E:E)</f>
        <v>0</v>
      </c>
      <c r="BG692" s="8">
        <f t="shared" si="435"/>
        <v>0</v>
      </c>
      <c r="BH692" s="8">
        <f t="shared" si="416"/>
        <v>0</v>
      </c>
      <c r="BI692" s="8">
        <f t="shared" si="417"/>
        <v>0</v>
      </c>
      <c r="BJ692" s="8">
        <f t="shared" si="436"/>
        <v>0</v>
      </c>
      <c r="BK692" s="33">
        <f t="shared" si="437"/>
        <v>0</v>
      </c>
      <c r="BL692" s="33">
        <f t="shared" si="418"/>
        <v>0</v>
      </c>
      <c r="BM692" s="33">
        <f t="shared" si="419"/>
        <v>0</v>
      </c>
      <c r="BN692" s="33">
        <f t="shared" si="438"/>
        <v>0</v>
      </c>
      <c r="BO692" s="8">
        <f t="shared" si="420"/>
        <v>0</v>
      </c>
      <c r="BP692" s="8">
        <f t="shared" si="421"/>
        <v>0</v>
      </c>
      <c r="BQ692" s="8">
        <f t="shared" si="422"/>
        <v>0</v>
      </c>
      <c r="BR692" s="8">
        <f>IFERROR(ROUNDDOWN(BF692*BN692/(BK692+BL692+BM692+BN),0),0)</f>
        <v>0</v>
      </c>
      <c r="BS692" s="8" t="str">
        <f t="shared" si="423"/>
        <v>GP0186</v>
      </c>
      <c r="BT692" s="8">
        <f>SUMIF(FR_HITUNG_MINMAX!A:A,ORDER!A692,FR_HITUNG_MINMAX!AS:AS)</f>
        <v>0</v>
      </c>
      <c r="BU692" s="8">
        <f t="shared" si="439"/>
        <v>0</v>
      </c>
      <c r="BV692" s="8" t="str">
        <f t="shared" si="424"/>
        <v>-</v>
      </c>
      <c r="BW692" s="8" t="str">
        <f>VLOOKUP(A692,'STOK PESALAKAN'!A:F,6,0)</f>
        <v/>
      </c>
    </row>
    <row r="693" spans="1:75">
      <c r="A693" s="41" t="s">
        <v>2056</v>
      </c>
      <c r="B693" s="99">
        <f>IFERROR(IFERROR(VLOOKUP(A693,'STOK PACUL'!C:H,6,0),VLOOKUP(A693,'KATEGORI PACUL'!A:C,3,0)),0)</f>
        <v>0</v>
      </c>
      <c r="C693" s="8">
        <f>IFERROR(VLOOKUP(A693,'KATEGORI PACUL'!A:D,4,0),0)</f>
        <v>0</v>
      </c>
      <c r="D693" s="99">
        <f>IFERROR(IFERROR(VLOOKUP(A693,'STOK PESALAKAN'!C:H,6,0),VLOOKUP(A693,'KATEGORI PESALAKAN'!A:C,3,0)),0)</f>
        <v>0</v>
      </c>
      <c r="E693" s="8">
        <f>IFERROR(VLOOKUP(A693,'KATEGORI PESALAKAN'!A:D,4,0),0)</f>
        <v>0</v>
      </c>
      <c r="F693" s="99">
        <f>IFERROR(IFERROR(VLOOKUP(A693,'STOK CIKDITIRO'!C:H,6,0),VLOOKUP(A693,'KATEGORI CIKDITIRO'!A:C,3,0)),0)</f>
        <v>0</v>
      </c>
      <c r="G693" s="8">
        <f>IFERROR(VLOOKUP(A693,'KATEGORI CIKDITIRO'!A:D,4,0),0)</f>
        <v>0</v>
      </c>
      <c r="H693" s="99">
        <f>IFERROR(IFERROR(VLOOKUP(A693,'STOK TRAYEMAN'!C:H,6,0),VLOOKUP(A693,'KATEGORI TRAYEMAN'!A:C,3,0)),0)</f>
        <v>0</v>
      </c>
      <c r="I693" s="8">
        <f>IFERROR(VLOOKUP(A693,'KATEGORI TRAYEMAN'!A:D,4,0),0)</f>
        <v>0</v>
      </c>
      <c r="J693" s="8" t="str">
        <f>IFERROR(VLOOKUP(A693,'NOSTOK PACUL'!A:C,3,0),IFERROR(IF(VLOOKUP(A693,'STOK PACUL'!A:B,2,0)="NOSTOK","E",VLOOKUP(A693,'KATEGORI PACUL'!A:B,2,0)),"E"))</f>
        <v>E</v>
      </c>
      <c r="K693" s="8" t="str">
        <f>IFERROR(VLOOKUP(A693,'NOSTOK PESALAKAN'!A:C,3,0),IFERROR(IF(VLOOKUP(A693,'STOK PESALAKAN'!A:B,2,0)="NOSTOK","E",VLOOKUP(A693,'KATEGORI PESALAKAN'!A:B,2,0)),"E"))</f>
        <v>E</v>
      </c>
      <c r="L693" s="8" t="str">
        <f>IFERROR(VLOOKUP(A693,'NOSTOK CIKDITIRO'!A:C,3,0),IFERROR(IF(VLOOKUP(A693,'STOK CIKDITIRO'!A:B,2,0)="NOSTOK","E",VLOOKUP(A693,'KATEGORI CIKDITIRO'!A:B,2,0)),"E"))</f>
        <v>E</v>
      </c>
      <c r="M693" s="8" t="str">
        <f>IFERROR(VLOOKUP(A693,'NOSTOK TRAYEMAN'!A:C,3,0),IFERROR(IF(VLOOKUP(A693,'STOK TRAYEMAN'!A:B,2,0)="NOSTOK","E",VLOOKUP(A693,'KATEGORI TRAYEMAN'!A:B,2,0)),"E"))</f>
        <v>E</v>
      </c>
      <c r="N693" s="8" t="str">
        <f>IFERROR(VLOOKUP(A693,FR_HITUNG_MINMAX!A:B,2,0),0)</f>
        <v>AKI KERING GTZ7S</v>
      </c>
      <c r="O693" s="8" t="str">
        <f>IFERROR(VLOOKUP(A693,FR_HITUNG_MINMAX!A:D,4,0),0)</f>
        <v>AKIGEN</v>
      </c>
      <c r="P693" s="8">
        <f>IFERROR(VLOOKUP(A693,FR_HITUNG_MINMAX!A:G,7,0),1)</f>
        <v>1</v>
      </c>
      <c r="Q693" s="11" t="str">
        <f>IFERROR(VLOOKUP(A693,FR_HITUNG_MINMAX!A:J,10,0),1)</f>
        <v>1</v>
      </c>
      <c r="R693" s="8">
        <f>IFERROR(VLOOKUP(A693,FR_HITUNG_MINMAX!A:K,11,0),1)</f>
        <v>1</v>
      </c>
      <c r="S693" s="12">
        <f>IFERROR(VLOOKUP(A693,FR_HITUNG_MINMAX!A:F,6,0),0)</f>
        <v>310000</v>
      </c>
      <c r="T693" s="8">
        <f t="shared" si="425"/>
        <v>0</v>
      </c>
      <c r="U693" s="8">
        <f t="shared" si="400"/>
        <v>0</v>
      </c>
      <c r="V693" s="8">
        <f t="shared" si="401"/>
        <v>0</v>
      </c>
      <c r="W693" s="8">
        <f t="shared" si="426"/>
        <v>0</v>
      </c>
      <c r="X693" s="8">
        <f t="shared" si="427"/>
        <v>0</v>
      </c>
      <c r="Y693" s="16"/>
      <c r="Z693" s="15">
        <f t="shared" si="402"/>
        <v>0</v>
      </c>
      <c r="AA693" s="8">
        <f t="shared" si="428"/>
        <v>0</v>
      </c>
      <c r="AB693" s="16"/>
      <c r="AC693" s="15">
        <f t="shared" si="403"/>
        <v>0</v>
      </c>
      <c r="AD693" s="8">
        <f t="shared" si="404"/>
        <v>0</v>
      </c>
      <c r="AE693" s="16"/>
      <c r="AF693" s="15">
        <f t="shared" si="405"/>
        <v>0</v>
      </c>
      <c r="AG693" s="15">
        <f t="shared" si="429"/>
        <v>0</v>
      </c>
      <c r="AH693" s="16"/>
      <c r="AI693" s="15">
        <f t="shared" si="430"/>
        <v>0</v>
      </c>
      <c r="AJ693" s="8">
        <f t="shared" si="431"/>
        <v>0</v>
      </c>
      <c r="AK693" s="8">
        <f t="shared" si="406"/>
        <v>0</v>
      </c>
      <c r="AL693" s="8">
        <f t="shared" si="407"/>
        <v>0</v>
      </c>
      <c r="AM693" s="8">
        <f t="shared" si="432"/>
        <v>0</v>
      </c>
      <c r="AN693" s="8">
        <f t="shared" si="433"/>
        <v>0</v>
      </c>
      <c r="AO693" s="8">
        <f>IFERROR(VLOOKUP(A693,PERSAMAAN!B:D,3,0),AN693)</f>
        <v>0</v>
      </c>
      <c r="AP693" s="1"/>
      <c r="AQ693" s="8">
        <f t="shared" si="408"/>
        <v>0</v>
      </c>
      <c r="AR693" s="8" t="str">
        <f>IF(AQ693=0,"-",VLOOKUP(A693,FR_HITUNG_MINMAX!A:H,8,0))</f>
        <v>-</v>
      </c>
      <c r="AS693" s="1"/>
      <c r="AT693" s="8" t="str">
        <f t="shared" si="409"/>
        <v>-</v>
      </c>
      <c r="AU693" s="12">
        <f t="shared" si="410"/>
        <v>0</v>
      </c>
      <c r="AV693" s="12">
        <f t="shared" si="411"/>
        <v>0</v>
      </c>
      <c r="AW693" s="8">
        <f t="shared" si="434"/>
        <v>0</v>
      </c>
      <c r="AX693" s="1"/>
      <c r="AY693" s="8">
        <f t="shared" si="412"/>
        <v>0</v>
      </c>
      <c r="AZ693" s="8" t="str">
        <f>IF(AY693=0,"-",VLOOKUP(A693,FR_HITUNG_MINMAX!A:I,9,0))</f>
        <v>-</v>
      </c>
      <c r="BB693" s="8" t="str">
        <f t="shared" si="413"/>
        <v>-</v>
      </c>
      <c r="BC693" s="12">
        <f t="shared" si="414"/>
        <v>0</v>
      </c>
      <c r="BD693" s="12">
        <f t="shared" si="415"/>
        <v>0</v>
      </c>
      <c r="BE693" s="16"/>
      <c r="BF693" s="8">
        <f>SUMIF('REALISASI ORDER'!C:C,A693,'REALISASI ORDER'!E:E)</f>
        <v>0</v>
      </c>
      <c r="BG693" s="8">
        <f t="shared" si="435"/>
        <v>0</v>
      </c>
      <c r="BH693" s="8">
        <f t="shared" si="416"/>
        <v>0</v>
      </c>
      <c r="BI693" s="8">
        <f t="shared" si="417"/>
        <v>0</v>
      </c>
      <c r="BJ693" s="8">
        <f t="shared" si="436"/>
        <v>0</v>
      </c>
      <c r="BK693" s="33">
        <f t="shared" si="437"/>
        <v>0</v>
      </c>
      <c r="BL693" s="33">
        <f t="shared" si="418"/>
        <v>0</v>
      </c>
      <c r="BM693" s="33">
        <f t="shared" si="419"/>
        <v>0</v>
      </c>
      <c r="BN693" s="33">
        <f t="shared" si="438"/>
        <v>0</v>
      </c>
      <c r="BO693" s="8">
        <f t="shared" si="420"/>
        <v>0</v>
      </c>
      <c r="BP693" s="8">
        <f t="shared" si="421"/>
        <v>0</v>
      </c>
      <c r="BQ693" s="8">
        <f t="shared" si="422"/>
        <v>0</v>
      </c>
      <c r="BR693" s="8">
        <f>IFERROR(ROUNDDOWN(BF693*BN693/(BK693+BL693+BM693+BN),0),0)</f>
        <v>0</v>
      </c>
      <c r="BS693" s="8" t="str">
        <f t="shared" si="423"/>
        <v>GTZ7S</v>
      </c>
      <c r="BT693" s="8">
        <f>SUMIF(FR_HITUNG_MINMAX!A:A,ORDER!A693,FR_HITUNG_MINMAX!AS:AS)</f>
        <v>0</v>
      </c>
      <c r="BU693" s="8">
        <f t="shared" si="439"/>
        <v>0</v>
      </c>
      <c r="BV693" s="8" t="str">
        <f t="shared" si="424"/>
        <v>-</v>
      </c>
      <c r="BW693" s="8" t="str">
        <f>VLOOKUP(A693,'STOK PESALAKAN'!A:F,6,0)</f>
        <v/>
      </c>
    </row>
    <row r="694" spans="1:75">
      <c r="A694" s="41" t="s">
        <v>2062</v>
      </c>
      <c r="B694" s="99">
        <f>IFERROR(IFERROR(VLOOKUP(A694,'STOK PACUL'!C:H,6,0),VLOOKUP(A694,'KATEGORI PACUL'!A:C,3,0)),0)</f>
        <v>3</v>
      </c>
      <c r="C694" s="8">
        <f>IFERROR(VLOOKUP(A694,'KATEGORI PACUL'!A:D,4,0),0)</f>
        <v>0</v>
      </c>
      <c r="D694" s="99">
        <f>IFERROR(IFERROR(VLOOKUP(A694,'STOK PESALAKAN'!C:H,6,0),VLOOKUP(A694,'KATEGORI PESALAKAN'!A:C,3,0)),0)</f>
        <v>1</v>
      </c>
      <c r="E694" s="8">
        <f>IFERROR(VLOOKUP(A694,'KATEGORI PESALAKAN'!A:D,4,0),0)</f>
        <v>2</v>
      </c>
      <c r="F694" s="99">
        <f>IFERROR(IFERROR(VLOOKUP(A694,'STOK CIKDITIRO'!C:H,6,0),VLOOKUP(A694,'KATEGORI CIKDITIRO'!A:C,3,0)),0)</f>
        <v>7</v>
      </c>
      <c r="G694" s="8">
        <f>IFERROR(VLOOKUP(A694,'KATEGORI CIKDITIRO'!A:D,4,0),0)</f>
        <v>2</v>
      </c>
      <c r="H694" s="99">
        <f>IFERROR(IFERROR(VLOOKUP(A694,'STOK TRAYEMAN'!C:H,6,0),VLOOKUP(A694,'KATEGORI TRAYEMAN'!A:C,3,0)),0)</f>
        <v>0</v>
      </c>
      <c r="I694" s="8">
        <f>IFERROR(VLOOKUP(A694,'KATEGORI TRAYEMAN'!A:D,4,0),0)</f>
        <v>0</v>
      </c>
      <c r="J694" s="8" t="str">
        <f>IFERROR(VLOOKUP(A694,'NOSTOK PACUL'!A:C,3,0),IFERROR(IF(VLOOKUP(A694,'STOK PACUL'!A:B,2,0)="NOSTOK","E",VLOOKUP(A694,'KATEGORI PACUL'!A:B,2,0)),"E"))</f>
        <v>E</v>
      </c>
      <c r="K694" s="8" t="str">
        <f>IFERROR(VLOOKUP(A694,'NOSTOK PESALAKAN'!A:C,3,0),IFERROR(IF(VLOOKUP(A694,'STOK PESALAKAN'!A:B,2,0)="NOSTOK","E",VLOOKUP(A694,'KATEGORI PESALAKAN'!A:B,2,0)),"E"))</f>
        <v>D</v>
      </c>
      <c r="L694" s="8" t="str">
        <f>IFERROR(VLOOKUP(A694,'NOSTOK CIKDITIRO'!A:C,3,0),IFERROR(IF(VLOOKUP(A694,'STOK CIKDITIRO'!A:B,2,0)="NOSTOK","E",VLOOKUP(A694,'KATEGORI CIKDITIRO'!A:B,2,0)),"E"))</f>
        <v>D</v>
      </c>
      <c r="M694" s="8" t="str">
        <f>IFERROR(VLOOKUP(A694,'NOSTOK TRAYEMAN'!A:C,3,0),IFERROR(IF(VLOOKUP(A694,'STOK TRAYEMAN'!A:B,2,0)="NOSTOK","E",VLOOKUP(A694,'KATEGORI TRAYEMAN'!A:B,2,0)),"E"))</f>
        <v>E</v>
      </c>
      <c r="N694" s="8" t="str">
        <f>IFERROR(VLOOKUP(A694,FR_HITUNG_MINMAX!A:B,2,0),0)</f>
        <v>OIL SLUDGE REMOVER 200 ML</v>
      </c>
      <c r="O694" s="8" t="str">
        <f>IFERROR(VLOOKUP(A694,FR_HITUNG_MINMAX!A:D,4,0),0)</f>
        <v>IMITAS</v>
      </c>
      <c r="P694" s="8">
        <f>IFERROR(VLOOKUP(A694,FR_HITUNG_MINMAX!A:G,7,0),1)</f>
        <v>1</v>
      </c>
      <c r="Q694" s="11">
        <f>IFERROR(VLOOKUP(A694,FR_HITUNG_MINMAX!A:J,10,0),1)</f>
        <v>1</v>
      </c>
      <c r="R694" s="8">
        <f>IFERROR(VLOOKUP(A694,FR_HITUNG_MINMAX!A:K,11,0),1)</f>
        <v>1</v>
      </c>
      <c r="S694" s="12">
        <f>IFERROR(VLOOKUP(A694,FR_HITUNG_MINMAX!A:F,6,0),0)</f>
        <v>11980</v>
      </c>
      <c r="T694" s="8">
        <f t="shared" si="425"/>
        <v>3</v>
      </c>
      <c r="U694" s="8">
        <f t="shared" si="400"/>
        <v>-1</v>
      </c>
      <c r="V694" s="8">
        <f t="shared" si="401"/>
        <v>5</v>
      </c>
      <c r="W694" s="8">
        <f t="shared" si="426"/>
        <v>0</v>
      </c>
      <c r="X694" s="8">
        <f t="shared" si="427"/>
        <v>1</v>
      </c>
      <c r="Y694" s="16"/>
      <c r="Z694" s="15">
        <f t="shared" si="402"/>
        <v>0</v>
      </c>
      <c r="AA694" s="8">
        <f t="shared" si="428"/>
        <v>0</v>
      </c>
      <c r="AB694" s="16"/>
      <c r="AC694" s="15">
        <f t="shared" si="403"/>
        <v>0</v>
      </c>
      <c r="AD694" s="8">
        <f t="shared" si="404"/>
        <v>0</v>
      </c>
      <c r="AE694" s="16"/>
      <c r="AF694" s="15">
        <f t="shared" si="405"/>
        <v>0</v>
      </c>
      <c r="AG694" s="15">
        <f t="shared" si="429"/>
        <v>0</v>
      </c>
      <c r="AH694" s="16"/>
      <c r="AI694" s="15">
        <f t="shared" si="430"/>
        <v>0</v>
      </c>
      <c r="AJ694" s="8">
        <f t="shared" si="431"/>
        <v>2</v>
      </c>
      <c r="AK694" s="8">
        <f t="shared" si="406"/>
        <v>0</v>
      </c>
      <c r="AL694" s="8">
        <f t="shared" si="407"/>
        <v>0</v>
      </c>
      <c r="AM694" s="8">
        <f t="shared" si="432"/>
        <v>0</v>
      </c>
      <c r="AN694" s="8">
        <f t="shared" si="433"/>
        <v>2</v>
      </c>
      <c r="AO694" s="8">
        <f>IFERROR(VLOOKUP(A694,PERSAMAAN!B:D,3,0),AN694)</f>
        <v>2</v>
      </c>
      <c r="AP694" s="1">
        <v>0</v>
      </c>
      <c r="AQ694" s="8">
        <f t="shared" si="408"/>
        <v>0</v>
      </c>
      <c r="AR694" s="8" t="str">
        <f>IF(AQ694=0,"-",VLOOKUP(A694,FR_HITUNG_MINMAX!A:H,8,0))</f>
        <v>-</v>
      </c>
      <c r="AS694" s="1"/>
      <c r="AT694" s="8" t="str">
        <f t="shared" si="409"/>
        <v>-</v>
      </c>
      <c r="AU694" s="12">
        <f t="shared" si="410"/>
        <v>0</v>
      </c>
      <c r="AV694" s="12">
        <f t="shared" si="411"/>
        <v>0</v>
      </c>
      <c r="AW694" s="8" t="b">
        <f t="shared" si="434"/>
        <v>0</v>
      </c>
      <c r="AX694" s="1"/>
      <c r="AY694" s="8">
        <f t="shared" si="412"/>
        <v>0</v>
      </c>
      <c r="AZ694" s="8" t="str">
        <f>IF(AY694=0,"-",VLOOKUP(A694,FR_HITUNG_MINMAX!A:I,9,0))</f>
        <v>-</v>
      </c>
      <c r="BB694" s="8" t="str">
        <f t="shared" si="413"/>
        <v>-</v>
      </c>
      <c r="BC694" s="12">
        <f t="shared" si="414"/>
        <v>0</v>
      </c>
      <c r="BD694" s="12">
        <f t="shared" si="415"/>
        <v>0</v>
      </c>
      <c r="BE694" s="16"/>
      <c r="BF694" s="8">
        <f>SUMIF('REALISASI ORDER'!C:C,A694,'REALISASI ORDER'!E:E)</f>
        <v>0</v>
      </c>
      <c r="BG694" s="8">
        <f t="shared" si="435"/>
        <v>3</v>
      </c>
      <c r="BH694" s="8">
        <f t="shared" si="416"/>
        <v>1</v>
      </c>
      <c r="BI694" s="8">
        <f t="shared" si="417"/>
        <v>7</v>
      </c>
      <c r="BJ694" s="8">
        <f t="shared" si="436"/>
        <v>0</v>
      </c>
      <c r="BK694" s="33">
        <f t="shared" si="437"/>
        <v>0</v>
      </c>
      <c r="BL694" s="33">
        <f t="shared" si="418"/>
        <v>1</v>
      </c>
      <c r="BM694" s="33">
        <f t="shared" si="419"/>
        <v>0</v>
      </c>
      <c r="BN694" s="33">
        <f t="shared" si="438"/>
        <v>0</v>
      </c>
      <c r="BO694" s="8">
        <f t="shared" si="420"/>
        <v>0</v>
      </c>
      <c r="BP694" s="8">
        <f t="shared" si="421"/>
        <v>0</v>
      </c>
      <c r="BQ694" s="8">
        <f t="shared" si="422"/>
        <v>0</v>
      </c>
      <c r="BR694" s="8">
        <f>IFERROR(ROUNDDOWN(BF694*BN694/(BK694+BL694+BM694+BN),0),0)</f>
        <v>0</v>
      </c>
      <c r="BS694" s="8" t="str">
        <f t="shared" si="423"/>
        <v>OLSDGE</v>
      </c>
      <c r="BT694" s="8">
        <f>SUMIF(FR_HITUNG_MINMAX!A:A,ORDER!A694,FR_HITUNG_MINMAX!AS:AS)</f>
        <v>2</v>
      </c>
      <c r="BU694" s="8">
        <f t="shared" si="439"/>
        <v>0</v>
      </c>
      <c r="BV694" s="8" t="str">
        <f t="shared" si="424"/>
        <v>-</v>
      </c>
      <c r="BW694" s="8" t="str">
        <f>VLOOKUP(A694,'STOK PESALAKAN'!A:F,6,0)</f>
        <v/>
      </c>
    </row>
    <row r="695" spans="1:75">
      <c r="A695" s="41" t="s">
        <v>2064</v>
      </c>
      <c r="B695" s="99">
        <f>IFERROR(IFERROR(VLOOKUP(A695,'STOK PACUL'!C:H,6,0),VLOOKUP(A695,'KATEGORI PACUL'!A:C,3,0)),0)</f>
        <v>0</v>
      </c>
      <c r="C695" s="8">
        <f>IFERROR(VLOOKUP(A695,'KATEGORI PACUL'!A:D,4,0),0)</f>
        <v>0</v>
      </c>
      <c r="D695" s="99">
        <f>IFERROR(IFERROR(VLOOKUP(A695,'STOK PESALAKAN'!C:H,6,0),VLOOKUP(A695,'KATEGORI PESALAKAN'!A:C,3,0)),0)</f>
        <v>0</v>
      </c>
      <c r="E695" s="8">
        <f>IFERROR(VLOOKUP(A695,'KATEGORI PESALAKAN'!A:D,4,0),0)</f>
        <v>0</v>
      </c>
      <c r="F695" s="99">
        <f>IFERROR(IFERROR(VLOOKUP(A695,'STOK CIKDITIRO'!C:H,6,0),VLOOKUP(A695,'KATEGORI CIKDITIRO'!A:C,3,0)),0)</f>
        <v>0</v>
      </c>
      <c r="G695" s="8">
        <f>IFERROR(VLOOKUP(A695,'KATEGORI CIKDITIRO'!A:D,4,0),0)</f>
        <v>0</v>
      </c>
      <c r="H695" s="99">
        <f>IFERROR(IFERROR(VLOOKUP(A695,'STOK TRAYEMAN'!C:H,6,0),VLOOKUP(A695,'KATEGORI TRAYEMAN'!A:C,3,0)),0)</f>
        <v>0</v>
      </c>
      <c r="I695" s="8">
        <f>IFERROR(VLOOKUP(A695,'KATEGORI TRAYEMAN'!A:D,4,0),0)</f>
        <v>0</v>
      </c>
      <c r="J695" s="8" t="str">
        <f>IFERROR(VLOOKUP(A695,'NOSTOK PACUL'!A:C,3,0),IFERROR(IF(VLOOKUP(A695,'STOK PACUL'!A:B,2,0)="NOSTOK","E",VLOOKUP(A695,'KATEGORI PACUL'!A:B,2,0)),"E"))</f>
        <v>E</v>
      </c>
      <c r="K695" s="8" t="str">
        <f>IFERROR(VLOOKUP(A695,'NOSTOK PESALAKAN'!A:C,3,0),IFERROR(IF(VLOOKUP(A695,'STOK PESALAKAN'!A:B,2,0)="NOSTOK","E",VLOOKUP(A695,'KATEGORI PESALAKAN'!A:B,2,0)),"E"))</f>
        <v>E</v>
      </c>
      <c r="L695" s="8" t="str">
        <f>IFERROR(VLOOKUP(A695,'NOSTOK CIKDITIRO'!A:C,3,0),IFERROR(IF(VLOOKUP(A695,'STOK CIKDITIRO'!A:B,2,0)="NOSTOK","E",VLOOKUP(A695,'KATEGORI CIKDITIRO'!A:B,2,0)),"E"))</f>
        <v>E</v>
      </c>
      <c r="M695" s="8" t="str">
        <f>IFERROR(VLOOKUP(A695,'NOSTOK TRAYEMAN'!A:C,3,0),IFERROR(IF(VLOOKUP(A695,'STOK TRAYEMAN'!A:B,2,0)="NOSTOK","E",VLOOKUP(A695,'KATEGORI TRAYEMAN'!A:B,2,0)),"E"))</f>
        <v>E</v>
      </c>
      <c r="N695" s="8" t="str">
        <f>IFERROR(VLOOKUP(A695,FR_HITUNG_MINMAX!A:B,2,0),0)</f>
        <v>RING TEMBAGA</v>
      </c>
      <c r="O695" s="8" t="str">
        <f>IFERROR(VLOOKUP(A695,FR_HITUNG_MINMAX!A:D,4,0),0)</f>
        <v>IMITAS</v>
      </c>
      <c r="P695" s="8">
        <f>IFERROR(VLOOKUP(A695,FR_HITUNG_MINMAX!A:G,7,0),1)</f>
        <v>1</v>
      </c>
      <c r="Q695" s="11" t="str">
        <f>IFERROR(VLOOKUP(A695,FR_HITUNG_MINMAX!A:J,10,0),1)</f>
        <v>1</v>
      </c>
      <c r="R695" s="8">
        <f>IFERROR(VLOOKUP(A695,FR_HITUNG_MINMAX!A:K,11,0),1)</f>
        <v>1</v>
      </c>
      <c r="S695" s="12">
        <f>IFERROR(VLOOKUP(A695,FR_HITUNG_MINMAX!A:F,6,0),0)</f>
        <v>3500</v>
      </c>
      <c r="T695" s="8">
        <f t="shared" si="425"/>
        <v>0</v>
      </c>
      <c r="U695" s="8">
        <f t="shared" si="400"/>
        <v>0</v>
      </c>
      <c r="V695" s="8">
        <f t="shared" si="401"/>
        <v>0</v>
      </c>
      <c r="W695" s="8">
        <f t="shared" si="426"/>
        <v>0</v>
      </c>
      <c r="X695" s="8">
        <f t="shared" si="427"/>
        <v>0</v>
      </c>
      <c r="Y695" s="16"/>
      <c r="Z695" s="15">
        <f t="shared" si="402"/>
        <v>0</v>
      </c>
      <c r="AA695" s="8">
        <f t="shared" si="428"/>
        <v>0</v>
      </c>
      <c r="AB695" s="16"/>
      <c r="AC695" s="15">
        <f t="shared" si="403"/>
        <v>0</v>
      </c>
      <c r="AD695" s="8">
        <f t="shared" si="404"/>
        <v>0</v>
      </c>
      <c r="AE695" s="16"/>
      <c r="AF695" s="15">
        <f t="shared" si="405"/>
        <v>0</v>
      </c>
      <c r="AG695" s="15">
        <f t="shared" si="429"/>
        <v>0</v>
      </c>
      <c r="AH695" s="16"/>
      <c r="AI695" s="15">
        <f t="shared" si="430"/>
        <v>0</v>
      </c>
      <c r="AJ695" s="8">
        <f t="shared" si="431"/>
        <v>0</v>
      </c>
      <c r="AK695" s="8">
        <f t="shared" si="406"/>
        <v>0</v>
      </c>
      <c r="AL695" s="8">
        <f t="shared" si="407"/>
        <v>0</v>
      </c>
      <c r="AM695" s="8">
        <f t="shared" si="432"/>
        <v>0</v>
      </c>
      <c r="AN695" s="8">
        <f t="shared" si="433"/>
        <v>0</v>
      </c>
      <c r="AO695" s="8">
        <f>IFERROR(VLOOKUP(A695,PERSAMAAN!B:D,3,0),AN695)</f>
        <v>0</v>
      </c>
      <c r="AP695" s="1"/>
      <c r="AQ695" s="8">
        <f t="shared" si="408"/>
        <v>0</v>
      </c>
      <c r="AR695" s="8" t="str">
        <f>IF(AQ695=0,"-",VLOOKUP(A695,FR_HITUNG_MINMAX!A:H,8,0))</f>
        <v>-</v>
      </c>
      <c r="AS695" s="1"/>
      <c r="AT695" s="8" t="str">
        <f t="shared" si="409"/>
        <v>-</v>
      </c>
      <c r="AU695" s="12">
        <f t="shared" si="410"/>
        <v>0</v>
      </c>
      <c r="AV695" s="12">
        <f t="shared" si="411"/>
        <v>0</v>
      </c>
      <c r="AW695" s="8" t="b">
        <f t="shared" si="434"/>
        <v>0</v>
      </c>
      <c r="AX695" s="1"/>
      <c r="AY695" s="8">
        <f t="shared" si="412"/>
        <v>0</v>
      </c>
      <c r="AZ695" s="8" t="str">
        <f>IF(AY695=0,"-",VLOOKUP(A695,FR_HITUNG_MINMAX!A:I,9,0))</f>
        <v>-</v>
      </c>
      <c r="BB695" s="8" t="str">
        <f t="shared" si="413"/>
        <v>-</v>
      </c>
      <c r="BC695" s="12">
        <f t="shared" si="414"/>
        <v>0</v>
      </c>
      <c r="BD695" s="12">
        <f t="shared" si="415"/>
        <v>0</v>
      </c>
      <c r="BE695" s="16"/>
      <c r="BF695" s="8">
        <f>SUMIF('REALISASI ORDER'!C:C,A695,'REALISASI ORDER'!E:E)</f>
        <v>0</v>
      </c>
      <c r="BG695" s="8">
        <f t="shared" si="435"/>
        <v>0</v>
      </c>
      <c r="BH695" s="8">
        <f t="shared" si="416"/>
        <v>0</v>
      </c>
      <c r="BI695" s="8">
        <f t="shared" si="417"/>
        <v>0</v>
      </c>
      <c r="BJ695" s="8">
        <f t="shared" si="436"/>
        <v>0</v>
      </c>
      <c r="BK695" s="33">
        <f t="shared" si="437"/>
        <v>0</v>
      </c>
      <c r="BL695" s="33">
        <f t="shared" si="418"/>
        <v>0</v>
      </c>
      <c r="BM695" s="33">
        <f t="shared" si="419"/>
        <v>0</v>
      </c>
      <c r="BN695" s="33">
        <f t="shared" si="438"/>
        <v>0</v>
      </c>
      <c r="BO695" s="8">
        <f t="shared" si="420"/>
        <v>0</v>
      </c>
      <c r="BP695" s="8">
        <f t="shared" si="421"/>
        <v>0</v>
      </c>
      <c r="BQ695" s="8">
        <f t="shared" si="422"/>
        <v>0</v>
      </c>
      <c r="BR695" s="8">
        <f>IFERROR(ROUNDDOWN(BF695*BN695/(BK695+BL695+BM695+BN),0),0)</f>
        <v>0</v>
      </c>
      <c r="BS695" s="8" t="str">
        <f t="shared" si="423"/>
        <v>RINGT</v>
      </c>
      <c r="BT695" s="8">
        <f>SUMIF(FR_HITUNG_MINMAX!A:A,ORDER!A695,FR_HITUNG_MINMAX!AS:AS)</f>
        <v>0</v>
      </c>
      <c r="BU695" s="8">
        <f t="shared" si="439"/>
        <v>0</v>
      </c>
      <c r="BV695" s="8" t="str">
        <f t="shared" si="424"/>
        <v>-</v>
      </c>
      <c r="BW695" s="8" t="str">
        <f>VLOOKUP(A695,'STOK PESALAKAN'!A:F,6,0)</f>
        <v/>
      </c>
    </row>
    <row r="696" spans="1:75">
      <c r="A696" s="41" t="s">
        <v>2067</v>
      </c>
      <c r="B696" s="99">
        <f>IFERROR(IFERROR(VLOOKUP(A696,'STOK PACUL'!C:H,6,0),VLOOKUP(A696,'KATEGORI PACUL'!A:C,3,0)),0)</f>
        <v>0</v>
      </c>
      <c r="C696" s="8">
        <f>IFERROR(VLOOKUP(A696,'KATEGORI PACUL'!A:D,4,0),0)</f>
        <v>0</v>
      </c>
      <c r="D696" s="99">
        <f>IFERROR(IFERROR(VLOOKUP(A696,'STOK PESALAKAN'!C:H,6,0),VLOOKUP(A696,'KATEGORI PESALAKAN'!A:C,3,0)),0)</f>
        <v>0</v>
      </c>
      <c r="E696" s="8">
        <f>IFERROR(VLOOKUP(A696,'KATEGORI PESALAKAN'!A:D,4,0),0)</f>
        <v>0</v>
      </c>
      <c r="F696" s="99">
        <f>IFERROR(IFERROR(VLOOKUP(A696,'STOK CIKDITIRO'!C:H,6,0),VLOOKUP(A696,'KATEGORI CIKDITIRO'!A:C,3,0)),0)</f>
        <v>0</v>
      </c>
      <c r="G696" s="8">
        <f>IFERROR(VLOOKUP(A696,'KATEGORI CIKDITIRO'!A:D,4,0),0)</f>
        <v>0</v>
      </c>
      <c r="H696" s="99">
        <f>IFERROR(IFERROR(VLOOKUP(A696,'STOK TRAYEMAN'!C:H,6,0),VLOOKUP(A696,'KATEGORI TRAYEMAN'!A:C,3,0)),0)</f>
        <v>0</v>
      </c>
      <c r="I696" s="8">
        <f>IFERROR(VLOOKUP(A696,'KATEGORI TRAYEMAN'!A:D,4,0),0)</f>
        <v>0</v>
      </c>
      <c r="J696" s="8" t="str">
        <f>IFERROR(VLOOKUP(A696,'NOSTOK PACUL'!A:C,3,0),IFERROR(IF(VLOOKUP(A696,'STOK PACUL'!A:B,2,0)="NOSTOK","E",VLOOKUP(A696,'KATEGORI PACUL'!A:B,2,0)),"E"))</f>
        <v>E</v>
      </c>
      <c r="K696" s="8" t="str">
        <f>IFERROR(VLOOKUP(A696,'NOSTOK PESALAKAN'!A:C,3,0),IFERROR(IF(VLOOKUP(A696,'STOK PESALAKAN'!A:B,2,0)="NOSTOK","E",VLOOKUP(A696,'KATEGORI PESALAKAN'!A:B,2,0)),"E"))</f>
        <v>E</v>
      </c>
      <c r="L696" s="8" t="str">
        <f>IFERROR(VLOOKUP(A696,'NOSTOK CIKDITIRO'!A:C,3,0),IFERROR(IF(VLOOKUP(A696,'STOK CIKDITIRO'!A:B,2,0)="NOSTOK","E",VLOOKUP(A696,'KATEGORI CIKDITIRO'!A:B,2,0)),"E"))</f>
        <v>E</v>
      </c>
      <c r="M696" s="8" t="str">
        <f>IFERROR(VLOOKUP(A696,'NOSTOK TRAYEMAN'!A:C,3,0),IFERROR(IF(VLOOKUP(A696,'STOK TRAYEMAN'!A:B,2,0)="NOSTOK","E",VLOOKUP(A696,'KATEGORI TRAYEMAN'!A:B,2,0)),"E"))</f>
        <v>E</v>
      </c>
      <c r="N696" s="8" t="str">
        <f>IFERROR(VLOOKUP(A696,FR_HITUNG_MINMAX!A:B,2,0),0)</f>
        <v>SOLASI BAKAR KECIL 3 CM</v>
      </c>
      <c r="O696" s="8" t="str">
        <f>IFERROR(VLOOKUP(A696,FR_HITUNG_MINMAX!A:D,4,0),0)</f>
        <v>IMITAS</v>
      </c>
      <c r="P696" s="8">
        <f>IFERROR(VLOOKUP(A696,FR_HITUNG_MINMAX!A:G,7,0),1)</f>
        <v>1</v>
      </c>
      <c r="Q696" s="11">
        <f>IFERROR(VLOOKUP(A696,FR_HITUNG_MINMAX!A:J,10,0),1)</f>
        <v>1</v>
      </c>
      <c r="R696" s="8">
        <f>IFERROR(VLOOKUP(A696,FR_HITUNG_MINMAX!A:K,11,0),1)</f>
        <v>30</v>
      </c>
      <c r="S696" s="12">
        <f>IFERROR(VLOOKUP(A696,FR_HITUNG_MINMAX!A:F,6,0),0)</f>
        <v>200</v>
      </c>
      <c r="T696" s="8">
        <f t="shared" si="425"/>
        <v>0</v>
      </c>
      <c r="U696" s="8">
        <f t="shared" si="400"/>
        <v>0</v>
      </c>
      <c r="V696" s="8">
        <f t="shared" si="401"/>
        <v>0</v>
      </c>
      <c r="W696" s="8">
        <f t="shared" si="426"/>
        <v>0</v>
      </c>
      <c r="X696" s="8">
        <f t="shared" si="427"/>
        <v>0</v>
      </c>
      <c r="Y696" s="16"/>
      <c r="Z696" s="15">
        <f t="shared" si="402"/>
        <v>0</v>
      </c>
      <c r="AA696" s="8">
        <f t="shared" si="428"/>
        <v>0</v>
      </c>
      <c r="AB696" s="16"/>
      <c r="AC696" s="15">
        <f t="shared" si="403"/>
        <v>0</v>
      </c>
      <c r="AD696" s="8">
        <f t="shared" si="404"/>
        <v>0</v>
      </c>
      <c r="AE696" s="16"/>
      <c r="AF696" s="15">
        <f t="shared" si="405"/>
        <v>0</v>
      </c>
      <c r="AG696" s="15">
        <f t="shared" si="429"/>
        <v>0</v>
      </c>
      <c r="AH696" s="16"/>
      <c r="AI696" s="15">
        <f t="shared" si="430"/>
        <v>0</v>
      </c>
      <c r="AJ696" s="8">
        <f t="shared" si="431"/>
        <v>0</v>
      </c>
      <c r="AK696" s="8">
        <f t="shared" si="406"/>
        <v>0</v>
      </c>
      <c r="AL696" s="8">
        <f t="shared" si="407"/>
        <v>0</v>
      </c>
      <c r="AM696" s="8">
        <f t="shared" si="432"/>
        <v>0</v>
      </c>
      <c r="AN696" s="8">
        <f t="shared" si="433"/>
        <v>0</v>
      </c>
      <c r="AO696" s="8">
        <f>IFERROR(VLOOKUP(A696,PERSAMAAN!B:D,3,0),AN696)</f>
        <v>0</v>
      </c>
      <c r="AP696" s="1"/>
      <c r="AQ696" s="8">
        <f t="shared" si="408"/>
        <v>0</v>
      </c>
      <c r="AR696" s="8" t="str">
        <f>IF(AQ696=0,"-",VLOOKUP(A696,FR_HITUNG_MINMAX!A:H,8,0))</f>
        <v>-</v>
      </c>
      <c r="AS696" s="1"/>
      <c r="AT696" s="8" t="str">
        <f t="shared" si="409"/>
        <v>-</v>
      </c>
      <c r="AU696" s="12">
        <f t="shared" si="410"/>
        <v>0</v>
      </c>
      <c r="AV696" s="12">
        <f t="shared" si="411"/>
        <v>0</v>
      </c>
      <c r="AW696" s="8" t="b">
        <f t="shared" si="434"/>
        <v>0</v>
      </c>
      <c r="AX696" s="1"/>
      <c r="AY696" s="8">
        <f t="shared" si="412"/>
        <v>0</v>
      </c>
      <c r="AZ696" s="8" t="str">
        <f>IF(AY696=0,"-",VLOOKUP(A696,FR_HITUNG_MINMAX!A:I,9,0))</f>
        <v>-</v>
      </c>
      <c r="BB696" s="8" t="str">
        <f t="shared" si="413"/>
        <v>-</v>
      </c>
      <c r="BC696" s="12">
        <f t="shared" si="414"/>
        <v>0</v>
      </c>
      <c r="BD696" s="12">
        <f t="shared" si="415"/>
        <v>0</v>
      </c>
      <c r="BE696" s="16"/>
      <c r="BF696" s="8">
        <f>SUMIF('REALISASI ORDER'!C:C,A696,'REALISASI ORDER'!E:E)</f>
        <v>0</v>
      </c>
      <c r="BG696" s="8">
        <f t="shared" si="435"/>
        <v>0</v>
      </c>
      <c r="BH696" s="8">
        <f t="shared" si="416"/>
        <v>0</v>
      </c>
      <c r="BI696" s="8">
        <f t="shared" si="417"/>
        <v>0</v>
      </c>
      <c r="BJ696" s="8">
        <f t="shared" si="436"/>
        <v>0</v>
      </c>
      <c r="BK696" s="33">
        <f t="shared" si="437"/>
        <v>0</v>
      </c>
      <c r="BL696" s="33">
        <f t="shared" si="418"/>
        <v>0</v>
      </c>
      <c r="BM696" s="33">
        <f t="shared" si="419"/>
        <v>0</v>
      </c>
      <c r="BN696" s="33">
        <f t="shared" si="438"/>
        <v>0</v>
      </c>
      <c r="BO696" s="8">
        <f t="shared" si="420"/>
        <v>0</v>
      </c>
      <c r="BP696" s="8">
        <f t="shared" si="421"/>
        <v>0</v>
      </c>
      <c r="BQ696" s="8">
        <f t="shared" si="422"/>
        <v>0</v>
      </c>
      <c r="BR696" s="8">
        <f>IFERROR(ROUNDDOWN(BF696*BN696/(BK696+BL696+BM696+BN),0),0)</f>
        <v>0</v>
      </c>
      <c r="BS696" s="8" t="str">
        <f t="shared" si="423"/>
        <v>SLSBKR</v>
      </c>
      <c r="BT696" s="8">
        <f>SUMIF(FR_HITUNG_MINMAX!A:A,ORDER!A696,FR_HITUNG_MINMAX!AS:AS)</f>
        <v>0</v>
      </c>
      <c r="BU696" s="8">
        <f t="shared" si="439"/>
        <v>0</v>
      </c>
      <c r="BV696" s="8" t="str">
        <f t="shared" si="424"/>
        <v>-</v>
      </c>
      <c r="BW696" s="8" t="str">
        <f>VLOOKUP(A696,'STOK PESALAKAN'!A:F,6,0)</f>
        <v/>
      </c>
    </row>
    <row r="697" spans="1:75">
      <c r="A697" s="41" t="s">
        <v>2069</v>
      </c>
      <c r="B697" s="99">
        <f>IFERROR(IFERROR(VLOOKUP(A697,'STOK PACUL'!C:H,6,0),VLOOKUP(A697,'KATEGORI PACUL'!A:C,3,0)),0)</f>
        <v>0</v>
      </c>
      <c r="C697" s="8">
        <f>IFERROR(VLOOKUP(A697,'KATEGORI PACUL'!A:D,4,0),0)</f>
        <v>0</v>
      </c>
      <c r="D697" s="99">
        <f>IFERROR(IFERROR(VLOOKUP(A697,'STOK PESALAKAN'!C:H,6,0),VLOOKUP(A697,'KATEGORI PESALAKAN'!A:C,3,0)),0)</f>
        <v>0</v>
      </c>
      <c r="E697" s="8">
        <f>IFERROR(VLOOKUP(A697,'KATEGORI PESALAKAN'!A:D,4,0),0)</f>
        <v>0</v>
      </c>
      <c r="F697" s="99">
        <f>IFERROR(IFERROR(VLOOKUP(A697,'STOK CIKDITIRO'!C:H,6,0),VLOOKUP(A697,'KATEGORI CIKDITIRO'!A:C,3,0)),0)</f>
        <v>0</v>
      </c>
      <c r="G697" s="8">
        <f>IFERROR(VLOOKUP(A697,'KATEGORI CIKDITIRO'!A:D,4,0),0)</f>
        <v>0</v>
      </c>
      <c r="H697" s="99">
        <f>IFERROR(IFERROR(VLOOKUP(A697,'STOK TRAYEMAN'!C:H,6,0),VLOOKUP(A697,'KATEGORI TRAYEMAN'!A:C,3,0)),0)</f>
        <v>0</v>
      </c>
      <c r="I697" s="8">
        <f>IFERROR(VLOOKUP(A697,'KATEGORI TRAYEMAN'!A:D,4,0),0)</f>
        <v>0</v>
      </c>
      <c r="J697" s="8" t="str">
        <f>IFERROR(VLOOKUP(A697,'NOSTOK PACUL'!A:C,3,0),IFERROR(IF(VLOOKUP(A697,'STOK PACUL'!A:B,2,0)="NOSTOK","E",VLOOKUP(A697,'KATEGORI PACUL'!A:B,2,0)),"E"))</f>
        <v>E</v>
      </c>
      <c r="K697" s="8" t="str">
        <f>IFERROR(VLOOKUP(A697,'NOSTOK PESALAKAN'!A:C,3,0),IFERROR(IF(VLOOKUP(A697,'STOK PESALAKAN'!A:B,2,0)="NOSTOK","E",VLOOKUP(A697,'KATEGORI PESALAKAN'!A:B,2,0)),"E"))</f>
        <v>E</v>
      </c>
      <c r="L697" s="8" t="str">
        <f>IFERROR(VLOOKUP(A697,'NOSTOK CIKDITIRO'!A:C,3,0),IFERROR(IF(VLOOKUP(A697,'STOK CIKDITIRO'!A:B,2,0)="NOSTOK","E",VLOOKUP(A697,'KATEGORI CIKDITIRO'!A:B,2,0)),"E"))</f>
        <v>E</v>
      </c>
      <c r="M697" s="8" t="str">
        <f>IFERROR(VLOOKUP(A697,'NOSTOK TRAYEMAN'!A:C,3,0),IFERROR(IF(VLOOKUP(A697,'STOK TRAYEMAN'!A:B,2,0)="NOSTOK","E",VLOOKUP(A697,'KATEGORI TRAYEMAN'!A:B,2,0)),"E"))</f>
        <v>E</v>
      </c>
      <c r="N697" s="8" t="str">
        <f>IFERROR(VLOOKUP(A697,FR_HITUNG_MINMAX!A:B,2,0),0)</f>
        <v>TUTUP MESIN SET ATAS BAWAH H.BEAT FI IMI</v>
      </c>
      <c r="O697" s="8" t="str">
        <f>IFERROR(VLOOKUP(A697,FR_HITUNG_MINMAX!A:D,4,0),0)</f>
        <v>IMITAS</v>
      </c>
      <c r="P697" s="8">
        <f>IFERROR(VLOOKUP(A697,FR_HITUNG_MINMAX!A:G,7,0),1)</f>
        <v>1</v>
      </c>
      <c r="Q697" s="11">
        <f>IFERROR(VLOOKUP(A697,FR_HITUNG_MINMAX!A:J,10,0),1)</f>
        <v>1</v>
      </c>
      <c r="R697" s="8">
        <f>IFERROR(VLOOKUP(A697,FR_HITUNG_MINMAX!A:K,11,0),1)</f>
        <v>1</v>
      </c>
      <c r="S697" s="12">
        <f>IFERROR(VLOOKUP(A697,FR_HITUNG_MINMAX!A:F,6,0),0)</f>
        <v>45000</v>
      </c>
      <c r="T697" s="8">
        <f t="shared" si="425"/>
        <v>0</v>
      </c>
      <c r="U697" s="8">
        <f t="shared" si="400"/>
        <v>0</v>
      </c>
      <c r="V697" s="8">
        <f t="shared" si="401"/>
        <v>0</v>
      </c>
      <c r="W697" s="8">
        <f t="shared" si="426"/>
        <v>0</v>
      </c>
      <c r="X697" s="8">
        <f t="shared" si="427"/>
        <v>0</v>
      </c>
      <c r="Y697" s="16"/>
      <c r="Z697" s="15">
        <f t="shared" si="402"/>
        <v>0</v>
      </c>
      <c r="AA697" s="8">
        <f t="shared" si="428"/>
        <v>0</v>
      </c>
      <c r="AB697" s="16"/>
      <c r="AC697" s="15">
        <f t="shared" si="403"/>
        <v>0</v>
      </c>
      <c r="AD697" s="8">
        <f t="shared" si="404"/>
        <v>0</v>
      </c>
      <c r="AE697" s="16"/>
      <c r="AF697" s="15">
        <f t="shared" si="405"/>
        <v>0</v>
      </c>
      <c r="AG697" s="15">
        <f t="shared" si="429"/>
        <v>0</v>
      </c>
      <c r="AH697" s="16"/>
      <c r="AI697" s="15">
        <f t="shared" si="430"/>
        <v>0</v>
      </c>
      <c r="AJ697" s="8">
        <f t="shared" si="431"/>
        <v>0</v>
      </c>
      <c r="AK697" s="8">
        <f t="shared" si="406"/>
        <v>0</v>
      </c>
      <c r="AL697" s="8">
        <f t="shared" si="407"/>
        <v>0</v>
      </c>
      <c r="AM697" s="8">
        <f t="shared" si="432"/>
        <v>0</v>
      </c>
      <c r="AN697" s="8">
        <f t="shared" si="433"/>
        <v>0</v>
      </c>
      <c r="AO697" s="8">
        <f>IFERROR(VLOOKUP(A697,PERSAMAAN!B:D,3,0),AN697)</f>
        <v>0</v>
      </c>
      <c r="AP697" s="1"/>
      <c r="AQ697" s="8">
        <f t="shared" si="408"/>
        <v>0</v>
      </c>
      <c r="AR697" s="8" t="str">
        <f>IF(AQ697=0,"-",VLOOKUP(A697,FR_HITUNG_MINMAX!A:H,8,0))</f>
        <v>-</v>
      </c>
      <c r="AS697" s="1"/>
      <c r="AT697" s="8" t="str">
        <f t="shared" si="409"/>
        <v>-</v>
      </c>
      <c r="AU697" s="12">
        <f t="shared" si="410"/>
        <v>0</v>
      </c>
      <c r="AV697" s="12">
        <f t="shared" si="411"/>
        <v>0</v>
      </c>
      <c r="AW697" s="8" t="b">
        <f t="shared" si="434"/>
        <v>0</v>
      </c>
      <c r="AX697" s="1"/>
      <c r="AY697" s="8">
        <f t="shared" si="412"/>
        <v>0</v>
      </c>
      <c r="AZ697" s="8" t="str">
        <f>IF(AY697=0,"-",VLOOKUP(A697,FR_HITUNG_MINMAX!A:I,9,0))</f>
        <v>-</v>
      </c>
      <c r="BB697" s="8" t="str">
        <f t="shared" si="413"/>
        <v>-</v>
      </c>
      <c r="BC697" s="12">
        <f t="shared" si="414"/>
        <v>0</v>
      </c>
      <c r="BD697" s="12">
        <f t="shared" si="415"/>
        <v>0</v>
      </c>
      <c r="BE697" s="16"/>
      <c r="BF697" s="8">
        <f>SUMIF('REALISASI ORDER'!C:C,A697,'REALISASI ORDER'!E:E)</f>
        <v>0</v>
      </c>
      <c r="BG697" s="8">
        <f t="shared" si="435"/>
        <v>0</v>
      </c>
      <c r="BH697" s="8">
        <f t="shared" si="416"/>
        <v>0</v>
      </c>
      <c r="BI697" s="8">
        <f t="shared" si="417"/>
        <v>0</v>
      </c>
      <c r="BJ697" s="8">
        <f t="shared" si="436"/>
        <v>0</v>
      </c>
      <c r="BK697" s="33">
        <f t="shared" si="437"/>
        <v>0</v>
      </c>
      <c r="BL697" s="33">
        <f t="shared" si="418"/>
        <v>0</v>
      </c>
      <c r="BM697" s="33">
        <f t="shared" si="419"/>
        <v>0</v>
      </c>
      <c r="BN697" s="33">
        <f t="shared" si="438"/>
        <v>0</v>
      </c>
      <c r="BO697" s="8">
        <f t="shared" si="420"/>
        <v>0</v>
      </c>
      <c r="BP697" s="8">
        <f t="shared" si="421"/>
        <v>0</v>
      </c>
      <c r="BQ697" s="8">
        <f t="shared" si="422"/>
        <v>0</v>
      </c>
      <c r="BR697" s="8">
        <f>IFERROR(ROUNDDOWN(BF697*BN697/(BK697+BL697+BM697+BN),0),0)</f>
        <v>0</v>
      </c>
      <c r="BS697" s="8" t="str">
        <f t="shared" si="423"/>
        <v>TMSABF</v>
      </c>
      <c r="BT697" s="8">
        <f>SUMIF(FR_HITUNG_MINMAX!A:A,ORDER!A697,FR_HITUNG_MINMAX!AS:AS)</f>
        <v>0</v>
      </c>
      <c r="BU697" s="8">
        <f t="shared" si="439"/>
        <v>0</v>
      </c>
      <c r="BV697" s="8" t="str">
        <f t="shared" si="424"/>
        <v>-</v>
      </c>
      <c r="BW697" s="8" t="str">
        <f>VLOOKUP(A697,'STOK PESALAKAN'!A:F,6,0)</f>
        <v/>
      </c>
    </row>
    <row r="698" spans="1:75">
      <c r="A698" s="41" t="s">
        <v>2075</v>
      </c>
      <c r="B698" s="99">
        <f>IFERROR(IFERROR(VLOOKUP(A698,'STOK PACUL'!C:H,6,0),VLOOKUP(A698,'KATEGORI PACUL'!A:C,3,0)),0)</f>
        <v>0</v>
      </c>
      <c r="C698" s="8">
        <f>IFERROR(VLOOKUP(A698,'KATEGORI PACUL'!A:D,4,0),0)</f>
        <v>0</v>
      </c>
      <c r="D698" s="99">
        <f>IFERROR(IFERROR(VLOOKUP(A698,'STOK PESALAKAN'!C:H,6,0),VLOOKUP(A698,'KATEGORI PESALAKAN'!A:C,3,0)),0)</f>
        <v>0</v>
      </c>
      <c r="E698" s="8">
        <f>IFERROR(VLOOKUP(A698,'KATEGORI PESALAKAN'!A:D,4,0),0)</f>
        <v>0</v>
      </c>
      <c r="F698" s="99">
        <f>IFERROR(IFERROR(VLOOKUP(A698,'STOK CIKDITIRO'!C:H,6,0),VLOOKUP(A698,'KATEGORI CIKDITIRO'!A:C,3,0)),0)</f>
        <v>0</v>
      </c>
      <c r="G698" s="8">
        <f>IFERROR(VLOOKUP(A698,'KATEGORI CIKDITIRO'!A:D,4,0),0)</f>
        <v>0</v>
      </c>
      <c r="H698" s="99">
        <f>IFERROR(IFERROR(VLOOKUP(A698,'STOK TRAYEMAN'!C:H,6,0),VLOOKUP(A698,'KATEGORI TRAYEMAN'!A:C,3,0)),0)</f>
        <v>0</v>
      </c>
      <c r="I698" s="8">
        <f>IFERROR(VLOOKUP(A698,'KATEGORI TRAYEMAN'!A:D,4,0),0)</f>
        <v>0</v>
      </c>
      <c r="J698" s="8" t="str">
        <f>IFERROR(VLOOKUP(A698,'NOSTOK PACUL'!A:C,3,0),IFERROR(IF(VLOOKUP(A698,'STOK PACUL'!A:B,2,0)="NOSTOK","E",VLOOKUP(A698,'KATEGORI PACUL'!A:B,2,0)),"E"))</f>
        <v>E</v>
      </c>
      <c r="K698" s="8" t="str">
        <f>IFERROR(VLOOKUP(A698,'NOSTOK PESALAKAN'!A:C,3,0),IFERROR(IF(VLOOKUP(A698,'STOK PESALAKAN'!A:B,2,0)="NOSTOK","E",VLOOKUP(A698,'KATEGORI PESALAKAN'!A:B,2,0)),"E"))</f>
        <v>E</v>
      </c>
      <c r="L698" s="8" t="str">
        <f>IFERROR(VLOOKUP(A698,'NOSTOK CIKDITIRO'!A:C,3,0),IFERROR(IF(VLOOKUP(A698,'STOK CIKDITIRO'!A:B,2,0)="NOSTOK","E",VLOOKUP(A698,'KATEGORI CIKDITIRO'!A:B,2,0)),"E"))</f>
        <v>E</v>
      </c>
      <c r="M698" s="8" t="str">
        <f>IFERROR(VLOOKUP(A698,'NOSTOK TRAYEMAN'!A:C,3,0),IFERROR(IF(VLOOKUP(A698,'STOK TRAYEMAN'!A:B,2,0)="NOSTOK","E",VLOOKUP(A698,'KATEGORI TRAYEMAN'!A:B,2,0)),"E"))</f>
        <v>E</v>
      </c>
      <c r="N698" s="8" t="str">
        <f>IFERROR(VLOOKUP(A698,FR_HITUNG_MINMAX!A:B,2,0),0)</f>
        <v>PERPAK BLOK H.PCX21 160/ADV22 160/STYLOORI</v>
      </c>
      <c r="O698" s="8" t="str">
        <f>IFERROR(VLOOKUP(A698,FR_HITUNG_MINMAX!A:D,4,0),0)</f>
        <v>ORISIN</v>
      </c>
      <c r="P698" s="8">
        <f>IFERROR(VLOOKUP(A698,FR_HITUNG_MINMAX!A:G,7,0),1)</f>
        <v>1</v>
      </c>
      <c r="Q698" s="11">
        <f>IFERROR(VLOOKUP(A698,FR_HITUNG_MINMAX!A:J,10,0),1)</f>
        <v>1</v>
      </c>
      <c r="R698" s="8">
        <f>IFERROR(VLOOKUP(A698,FR_HITUNG_MINMAX!A:K,11,0),1)</f>
        <v>1</v>
      </c>
      <c r="S698" s="12">
        <f>IFERROR(VLOOKUP(A698,FR_HITUNG_MINMAX!A:F,6,0),0)</f>
        <v>18500</v>
      </c>
      <c r="T698" s="8">
        <f t="shared" si="425"/>
        <v>0</v>
      </c>
      <c r="U698" s="8">
        <f t="shared" si="400"/>
        <v>0</v>
      </c>
      <c r="V698" s="8">
        <f t="shared" si="401"/>
        <v>0</v>
      </c>
      <c r="W698" s="8">
        <f t="shared" si="426"/>
        <v>0</v>
      </c>
      <c r="X698" s="8">
        <f t="shared" si="427"/>
        <v>0</v>
      </c>
      <c r="Y698" s="16"/>
      <c r="Z698" s="15">
        <f t="shared" si="402"/>
        <v>0</v>
      </c>
      <c r="AA698" s="8">
        <f t="shared" si="428"/>
        <v>0</v>
      </c>
      <c r="AB698" s="16"/>
      <c r="AC698" s="15">
        <f t="shared" si="403"/>
        <v>0</v>
      </c>
      <c r="AD698" s="8">
        <f t="shared" si="404"/>
        <v>0</v>
      </c>
      <c r="AE698" s="16"/>
      <c r="AF698" s="15">
        <f t="shared" si="405"/>
        <v>0</v>
      </c>
      <c r="AG698" s="15">
        <f t="shared" si="429"/>
        <v>0</v>
      </c>
      <c r="AH698" s="16"/>
      <c r="AI698" s="15">
        <f t="shared" si="430"/>
        <v>0</v>
      </c>
      <c r="AJ698" s="8">
        <f t="shared" si="431"/>
        <v>0</v>
      </c>
      <c r="AK698" s="8">
        <f t="shared" si="406"/>
        <v>0</v>
      </c>
      <c r="AL698" s="8">
        <f t="shared" si="407"/>
        <v>0</v>
      </c>
      <c r="AM698" s="8">
        <f t="shared" si="432"/>
        <v>0</v>
      </c>
      <c r="AN698" s="8">
        <f t="shared" si="433"/>
        <v>0</v>
      </c>
      <c r="AO698" s="8">
        <f>IFERROR(VLOOKUP(A698,PERSAMAAN!B:D,3,0),AN698)</f>
        <v>0</v>
      </c>
      <c r="AP698" s="1"/>
      <c r="AQ698" s="8">
        <f t="shared" si="408"/>
        <v>0</v>
      </c>
      <c r="AR698" s="8" t="str">
        <f>IF(AQ698=0,"-",VLOOKUP(A698,FR_HITUNG_MINMAX!A:H,8,0))</f>
        <v>-</v>
      </c>
      <c r="AS698" s="1"/>
      <c r="AT698" s="8" t="str">
        <f t="shared" si="409"/>
        <v>-</v>
      </c>
      <c r="AU698" s="12">
        <f t="shared" si="410"/>
        <v>0</v>
      </c>
      <c r="AV698" s="12">
        <f t="shared" si="411"/>
        <v>0</v>
      </c>
      <c r="AW698" s="8">
        <f t="shared" si="434"/>
        <v>0</v>
      </c>
      <c r="AX698" s="1"/>
      <c r="AY698" s="8">
        <f t="shared" si="412"/>
        <v>0</v>
      </c>
      <c r="AZ698" s="8" t="str">
        <f>IF(AY698=0,"-",VLOOKUP(A698,FR_HITUNG_MINMAX!A:I,9,0))</f>
        <v>-</v>
      </c>
      <c r="BB698" s="8" t="str">
        <f t="shared" si="413"/>
        <v>-</v>
      </c>
      <c r="BC698" s="12">
        <f t="shared" si="414"/>
        <v>0</v>
      </c>
      <c r="BD698" s="12">
        <f t="shared" si="415"/>
        <v>0</v>
      </c>
      <c r="BE698" s="16"/>
      <c r="BF698" s="8">
        <f>SUMIF('REALISASI ORDER'!C:C,A698,'REALISASI ORDER'!E:E)</f>
        <v>0</v>
      </c>
      <c r="BG698" s="8">
        <f t="shared" si="435"/>
        <v>0</v>
      </c>
      <c r="BH698" s="8">
        <f t="shared" si="416"/>
        <v>0</v>
      </c>
      <c r="BI698" s="8">
        <f t="shared" si="417"/>
        <v>0</v>
      </c>
      <c r="BJ698" s="8">
        <f t="shared" si="436"/>
        <v>0</v>
      </c>
      <c r="BK698" s="33">
        <f t="shared" si="437"/>
        <v>0</v>
      </c>
      <c r="BL698" s="33">
        <f t="shared" si="418"/>
        <v>0</v>
      </c>
      <c r="BM698" s="33">
        <f t="shared" si="419"/>
        <v>0</v>
      </c>
      <c r="BN698" s="33">
        <f t="shared" si="438"/>
        <v>0</v>
      </c>
      <c r="BO698" s="8">
        <f t="shared" si="420"/>
        <v>0</v>
      </c>
      <c r="BP698" s="8">
        <f t="shared" si="421"/>
        <v>0</v>
      </c>
      <c r="BQ698" s="8">
        <f t="shared" si="422"/>
        <v>0</v>
      </c>
      <c r="BR698" s="8">
        <f>IFERROR(ROUNDDOWN(BF698*BN698/(BK698+BL698+BM698+BN),0),0)</f>
        <v>0</v>
      </c>
      <c r="BS698" s="8" t="str">
        <f t="shared" si="423"/>
        <v>12191-K1Z-J11</v>
      </c>
      <c r="BT698" s="8">
        <f>SUMIF(FR_HITUNG_MINMAX!A:A,ORDER!A698,FR_HITUNG_MINMAX!AS:AS)</f>
        <v>0</v>
      </c>
      <c r="BU698" s="8">
        <f t="shared" si="439"/>
        <v>0</v>
      </c>
      <c r="BV698" s="8" t="str">
        <f t="shared" si="424"/>
        <v>-</v>
      </c>
      <c r="BW698" s="8" t="e">
        <f>VLOOKUP(A698,'STOK PESALAKAN'!A:F,6,0)</f>
        <v>#N/A</v>
      </c>
    </row>
    <row r="699" spans="1:75">
      <c r="A699" s="41" t="s">
        <v>2077</v>
      </c>
      <c r="B699" s="99">
        <f>IFERROR(IFERROR(VLOOKUP(A699,'STOK PACUL'!C:H,6,0),VLOOKUP(A699,'KATEGORI PACUL'!A:C,3,0)),0)</f>
        <v>0</v>
      </c>
      <c r="C699" s="8">
        <f>IFERROR(VLOOKUP(A699,'KATEGORI PACUL'!A:D,4,0),0)</f>
        <v>0</v>
      </c>
      <c r="D699" s="99">
        <f>IFERROR(IFERROR(VLOOKUP(A699,'STOK PESALAKAN'!C:H,6,0),VLOOKUP(A699,'KATEGORI PESALAKAN'!A:C,3,0)),0)</f>
        <v>0</v>
      </c>
      <c r="E699" s="8">
        <f>IFERROR(VLOOKUP(A699,'KATEGORI PESALAKAN'!A:D,4,0),0)</f>
        <v>0</v>
      </c>
      <c r="F699" s="99">
        <f>IFERROR(IFERROR(VLOOKUP(A699,'STOK CIKDITIRO'!C:H,6,0),VLOOKUP(A699,'KATEGORI CIKDITIRO'!A:C,3,0)),0)</f>
        <v>0</v>
      </c>
      <c r="G699" s="8">
        <f>IFERROR(VLOOKUP(A699,'KATEGORI CIKDITIRO'!A:D,4,0),0)</f>
        <v>0</v>
      </c>
      <c r="H699" s="99">
        <f>IFERROR(IFERROR(VLOOKUP(A699,'STOK TRAYEMAN'!C:H,6,0),VLOOKUP(A699,'KATEGORI TRAYEMAN'!A:C,3,0)),0)</f>
        <v>0</v>
      </c>
      <c r="I699" s="8">
        <f>IFERROR(VLOOKUP(A699,'KATEGORI TRAYEMAN'!A:D,4,0),0)</f>
        <v>0</v>
      </c>
      <c r="J699" s="8" t="str">
        <f>IFERROR(VLOOKUP(A699,'NOSTOK PACUL'!A:C,3,0),IFERROR(IF(VLOOKUP(A699,'STOK PACUL'!A:B,2,0)="NOSTOK","E",VLOOKUP(A699,'KATEGORI PACUL'!A:B,2,0)),"E"))</f>
        <v>E</v>
      </c>
      <c r="K699" s="8" t="str">
        <f>IFERROR(VLOOKUP(A699,'NOSTOK PESALAKAN'!A:C,3,0),IFERROR(IF(VLOOKUP(A699,'STOK PESALAKAN'!A:B,2,0)="NOSTOK","E",VLOOKUP(A699,'KATEGORI PESALAKAN'!A:B,2,0)),"E"))</f>
        <v>E</v>
      </c>
      <c r="L699" s="8" t="str">
        <f>IFERROR(VLOOKUP(A699,'NOSTOK CIKDITIRO'!A:C,3,0),IFERROR(IF(VLOOKUP(A699,'STOK CIKDITIRO'!A:B,2,0)="NOSTOK","E",VLOOKUP(A699,'KATEGORI CIKDITIRO'!A:B,2,0)),"E"))</f>
        <v>E</v>
      </c>
      <c r="M699" s="8" t="str">
        <f>IFERROR(VLOOKUP(A699,'NOSTOK TRAYEMAN'!A:C,3,0),IFERROR(IF(VLOOKUP(A699,'STOK TRAYEMAN'!A:B,2,0)="NOSTOK","E",VLOOKUP(A699,'KATEGORI TRAYEMAN'!A:B,2,0)),"E"))</f>
        <v>E</v>
      </c>
      <c r="N699" s="8" t="str">
        <f>IFERROR(VLOOKUP(A699,FR_HITUNG_MINMAX!A:B,2,0),0)</f>
        <v>PERPAK HEAD H. PCX 160/VARIO 160/STYLO ORI</v>
      </c>
      <c r="O699" s="8" t="str">
        <f>IFERROR(VLOOKUP(A699,FR_HITUNG_MINMAX!A:D,4,0),0)</f>
        <v>ORISIN</v>
      </c>
      <c r="P699" s="8">
        <f>IFERROR(VLOOKUP(A699,FR_HITUNG_MINMAX!A:G,7,0),1)</f>
        <v>1</v>
      </c>
      <c r="Q699" s="11">
        <f>IFERROR(VLOOKUP(A699,FR_HITUNG_MINMAX!A:J,10,0),1)</f>
        <v>1</v>
      </c>
      <c r="R699" s="8">
        <f>IFERROR(VLOOKUP(A699,FR_HITUNG_MINMAX!A:K,11,0),1)</f>
        <v>1</v>
      </c>
      <c r="S699" s="12">
        <f>IFERROR(VLOOKUP(A699,FR_HITUNG_MINMAX!A:F,6,0),0)</f>
        <v>19400</v>
      </c>
      <c r="T699" s="8">
        <f t="shared" si="425"/>
        <v>0</v>
      </c>
      <c r="U699" s="8">
        <f t="shared" si="400"/>
        <v>0</v>
      </c>
      <c r="V699" s="8">
        <f t="shared" si="401"/>
        <v>0</v>
      </c>
      <c r="W699" s="8">
        <f t="shared" si="426"/>
        <v>0</v>
      </c>
      <c r="X699" s="8">
        <f t="shared" si="427"/>
        <v>0</v>
      </c>
      <c r="Y699" s="16"/>
      <c r="Z699" s="15">
        <f t="shared" si="402"/>
        <v>0</v>
      </c>
      <c r="AA699" s="8">
        <f t="shared" si="428"/>
        <v>0</v>
      </c>
      <c r="AB699" s="16"/>
      <c r="AC699" s="15">
        <f t="shared" si="403"/>
        <v>0</v>
      </c>
      <c r="AD699" s="8">
        <f t="shared" si="404"/>
        <v>0</v>
      </c>
      <c r="AE699" s="16"/>
      <c r="AF699" s="15">
        <f t="shared" si="405"/>
        <v>0</v>
      </c>
      <c r="AG699" s="15">
        <f t="shared" si="429"/>
        <v>0</v>
      </c>
      <c r="AH699" s="16"/>
      <c r="AI699" s="15">
        <f t="shared" si="430"/>
        <v>0</v>
      </c>
      <c r="AJ699" s="8">
        <f t="shared" si="431"/>
        <v>0</v>
      </c>
      <c r="AK699" s="8">
        <f t="shared" si="406"/>
        <v>0</v>
      </c>
      <c r="AL699" s="8">
        <f t="shared" si="407"/>
        <v>0</v>
      </c>
      <c r="AM699" s="8">
        <f t="shared" si="432"/>
        <v>0</v>
      </c>
      <c r="AN699" s="8">
        <f t="shared" si="433"/>
        <v>0</v>
      </c>
      <c r="AO699" s="8">
        <f>IFERROR(VLOOKUP(A699,PERSAMAAN!B:D,3,0),AN699)</f>
        <v>0</v>
      </c>
      <c r="AP699" s="1"/>
      <c r="AQ699" s="8">
        <f t="shared" si="408"/>
        <v>0</v>
      </c>
      <c r="AR699" s="8" t="str">
        <f>IF(AQ699=0,"-",VLOOKUP(A699,FR_HITUNG_MINMAX!A:H,8,0))</f>
        <v>-</v>
      </c>
      <c r="AS699" s="1"/>
      <c r="AT699" s="8" t="str">
        <f t="shared" si="409"/>
        <v>-</v>
      </c>
      <c r="AU699" s="12">
        <f t="shared" si="410"/>
        <v>0</v>
      </c>
      <c r="AV699" s="12">
        <f t="shared" si="411"/>
        <v>0</v>
      </c>
      <c r="AW699" s="8">
        <f t="shared" si="434"/>
        <v>0</v>
      </c>
      <c r="AX699" s="1"/>
      <c r="AY699" s="8">
        <f t="shared" si="412"/>
        <v>0</v>
      </c>
      <c r="AZ699" s="8" t="str">
        <f>IF(AY699=0,"-",VLOOKUP(A699,FR_HITUNG_MINMAX!A:I,9,0))</f>
        <v>-</v>
      </c>
      <c r="BB699" s="8" t="str">
        <f t="shared" si="413"/>
        <v>-</v>
      </c>
      <c r="BC699" s="12">
        <f t="shared" si="414"/>
        <v>0</v>
      </c>
      <c r="BD699" s="12">
        <f t="shared" si="415"/>
        <v>0</v>
      </c>
      <c r="BE699" s="16"/>
      <c r="BF699" s="8">
        <f>SUMIF('REALISASI ORDER'!C:C,A699,'REALISASI ORDER'!E:E)</f>
        <v>0</v>
      </c>
      <c r="BG699" s="8">
        <f t="shared" si="435"/>
        <v>0</v>
      </c>
      <c r="BH699" s="8">
        <f t="shared" si="416"/>
        <v>0</v>
      </c>
      <c r="BI699" s="8">
        <f t="shared" si="417"/>
        <v>0</v>
      </c>
      <c r="BJ699" s="8">
        <f t="shared" si="436"/>
        <v>0</v>
      </c>
      <c r="BK699" s="33">
        <f t="shared" si="437"/>
        <v>0</v>
      </c>
      <c r="BL699" s="33">
        <f t="shared" si="418"/>
        <v>0</v>
      </c>
      <c r="BM699" s="33">
        <f t="shared" si="419"/>
        <v>0</v>
      </c>
      <c r="BN699" s="33">
        <f t="shared" si="438"/>
        <v>0</v>
      </c>
      <c r="BO699" s="8">
        <f t="shared" si="420"/>
        <v>0</v>
      </c>
      <c r="BP699" s="8">
        <f t="shared" si="421"/>
        <v>0</v>
      </c>
      <c r="BQ699" s="8">
        <f t="shared" si="422"/>
        <v>0</v>
      </c>
      <c r="BR699" s="8">
        <f>IFERROR(ROUNDDOWN(BF699*BN699/(BK699+BL699+BM699+BN),0),0)</f>
        <v>0</v>
      </c>
      <c r="BS699" s="8" t="str">
        <f t="shared" si="423"/>
        <v>12251-K1Z-J11</v>
      </c>
      <c r="BT699" s="8">
        <f>SUMIF(FR_HITUNG_MINMAX!A:A,ORDER!A699,FR_HITUNG_MINMAX!AS:AS)</f>
        <v>0</v>
      </c>
      <c r="BU699" s="8">
        <f t="shared" si="439"/>
        <v>0</v>
      </c>
      <c r="BV699" s="8" t="str">
        <f t="shared" si="424"/>
        <v>-</v>
      </c>
      <c r="BW699" s="8" t="e">
        <f>VLOOKUP(A699,'STOK PESALAKAN'!A:F,6,0)</f>
        <v>#N/A</v>
      </c>
    </row>
    <row r="700" spans="1:75">
      <c r="A700" s="41" t="s">
        <v>2081</v>
      </c>
      <c r="B700" s="99">
        <f>IFERROR(IFERROR(VLOOKUP(A700,'STOK PACUL'!C:H,6,0),VLOOKUP(A700,'KATEGORI PACUL'!A:C,3,0)),0)</f>
        <v>0</v>
      </c>
      <c r="C700" s="8">
        <f>IFERROR(VLOOKUP(A700,'KATEGORI PACUL'!A:D,4,0),0)</f>
        <v>0</v>
      </c>
      <c r="D700" s="99">
        <f>IFERROR(IFERROR(VLOOKUP(A700,'STOK PESALAKAN'!C:H,6,0),VLOOKUP(A700,'KATEGORI PESALAKAN'!A:C,3,0)),0)</f>
        <v>0</v>
      </c>
      <c r="E700" s="8">
        <f>IFERROR(VLOOKUP(A700,'KATEGORI PESALAKAN'!A:D,4,0),0)</f>
        <v>0</v>
      </c>
      <c r="F700" s="99">
        <f>IFERROR(IFERROR(VLOOKUP(A700,'STOK CIKDITIRO'!C:H,6,0),VLOOKUP(A700,'KATEGORI CIKDITIRO'!A:C,3,0)),0)</f>
        <v>0</v>
      </c>
      <c r="G700" s="8">
        <f>IFERROR(VLOOKUP(A700,'KATEGORI CIKDITIRO'!A:D,4,0),0)</f>
        <v>0</v>
      </c>
      <c r="H700" s="99">
        <f>IFERROR(IFERROR(VLOOKUP(A700,'STOK TRAYEMAN'!C:H,6,0),VLOOKUP(A700,'KATEGORI TRAYEMAN'!A:C,3,0)),0)</f>
        <v>0</v>
      </c>
      <c r="I700" s="8">
        <f>IFERROR(VLOOKUP(A700,'KATEGORI TRAYEMAN'!A:D,4,0),0)</f>
        <v>0</v>
      </c>
      <c r="J700" s="8" t="str">
        <f>IFERROR(VLOOKUP(A700,'NOSTOK PACUL'!A:C,3,0),IFERROR(IF(VLOOKUP(A700,'STOK PACUL'!A:B,2,0)="NOSTOK","E",VLOOKUP(A700,'KATEGORI PACUL'!A:B,2,0)),"E"))</f>
        <v>E</v>
      </c>
      <c r="K700" s="8" t="str">
        <f>IFERROR(VLOOKUP(A700,'NOSTOK PESALAKAN'!A:C,3,0),IFERROR(IF(VLOOKUP(A700,'STOK PESALAKAN'!A:B,2,0)="NOSTOK","E",VLOOKUP(A700,'KATEGORI PESALAKAN'!A:B,2,0)),"E"))</f>
        <v>E</v>
      </c>
      <c r="L700" s="8" t="str">
        <f>IFERROR(VLOOKUP(A700,'NOSTOK CIKDITIRO'!A:C,3,0),IFERROR(IF(VLOOKUP(A700,'STOK CIKDITIRO'!A:B,2,0)="NOSTOK","E",VLOOKUP(A700,'KATEGORI CIKDITIRO'!A:B,2,0)),"E"))</f>
        <v>E</v>
      </c>
      <c r="M700" s="8" t="str">
        <f>IFERROR(VLOOKUP(A700,'NOSTOK TRAYEMAN'!A:C,3,0),IFERROR(IF(VLOOKUP(A700,'STOK TRAYEMAN'!A:B,2,0)="NOSTOK","E",VLOOKUP(A700,'KATEGORI TRAYEMAN'!A:B,2,0)),"E"))</f>
        <v>E</v>
      </c>
      <c r="N700" s="8" t="str">
        <f>IFERROR(VLOOKUP(A700,FR_HITUNG_MINMAX!A:B,2,0),0)</f>
        <v>RING SEHER H.PCX 160/ADV 160/STYLO 160 ORI</v>
      </c>
      <c r="O700" s="8" t="str">
        <f>IFERROR(VLOOKUP(A700,FR_HITUNG_MINMAX!A:D,4,0),0)</f>
        <v>ORISIN</v>
      </c>
      <c r="P700" s="8">
        <f>IFERROR(VLOOKUP(A700,FR_HITUNG_MINMAX!A:G,7,0),1)</f>
        <v>1</v>
      </c>
      <c r="Q700" s="11">
        <f>IFERROR(VLOOKUP(A700,FR_HITUNG_MINMAX!A:J,10,0),1)</f>
        <v>1</v>
      </c>
      <c r="R700" s="8">
        <f>IFERROR(VLOOKUP(A700,FR_HITUNG_MINMAX!A:K,11,0),1)</f>
        <v>1</v>
      </c>
      <c r="S700" s="12">
        <f>IFERROR(VLOOKUP(A700,FR_HITUNG_MINMAX!A:F,6,0),0)</f>
        <v>48000</v>
      </c>
      <c r="T700" s="8">
        <f t="shared" si="425"/>
        <v>0</v>
      </c>
      <c r="U700" s="8">
        <f t="shared" si="400"/>
        <v>0</v>
      </c>
      <c r="V700" s="8">
        <f t="shared" si="401"/>
        <v>0</v>
      </c>
      <c r="W700" s="8">
        <f t="shared" si="426"/>
        <v>0</v>
      </c>
      <c r="X700" s="8">
        <f t="shared" si="427"/>
        <v>0</v>
      </c>
      <c r="Y700" s="16"/>
      <c r="Z700" s="15">
        <f t="shared" si="402"/>
        <v>0</v>
      </c>
      <c r="AA700" s="8">
        <f t="shared" si="428"/>
        <v>0</v>
      </c>
      <c r="AB700" s="16"/>
      <c r="AC700" s="15">
        <f t="shared" si="403"/>
        <v>0</v>
      </c>
      <c r="AD700" s="8">
        <f t="shared" si="404"/>
        <v>0</v>
      </c>
      <c r="AE700" s="16"/>
      <c r="AF700" s="15">
        <f t="shared" si="405"/>
        <v>0</v>
      </c>
      <c r="AG700" s="15">
        <f t="shared" si="429"/>
        <v>0</v>
      </c>
      <c r="AH700" s="16"/>
      <c r="AI700" s="15">
        <f t="shared" si="430"/>
        <v>0</v>
      </c>
      <c r="AJ700" s="8">
        <f t="shared" si="431"/>
        <v>0</v>
      </c>
      <c r="AK700" s="8">
        <f t="shared" si="406"/>
        <v>0</v>
      </c>
      <c r="AL700" s="8">
        <f t="shared" si="407"/>
        <v>0</v>
      </c>
      <c r="AM700" s="8">
        <f t="shared" si="432"/>
        <v>0</v>
      </c>
      <c r="AN700" s="8">
        <f t="shared" si="433"/>
        <v>0</v>
      </c>
      <c r="AO700" s="8">
        <f>IFERROR(VLOOKUP(A700,PERSAMAAN!B:D,3,0),AN700)</f>
        <v>0</v>
      </c>
      <c r="AP700" s="1"/>
      <c r="AQ700" s="8">
        <f t="shared" si="408"/>
        <v>0</v>
      </c>
      <c r="AR700" s="8" t="str">
        <f>IF(AQ700=0,"-",VLOOKUP(A700,FR_HITUNG_MINMAX!A:H,8,0))</f>
        <v>-</v>
      </c>
      <c r="AS700" s="1"/>
      <c r="AT700" s="8" t="str">
        <f t="shared" si="409"/>
        <v>-</v>
      </c>
      <c r="AU700" s="12">
        <f t="shared" si="410"/>
        <v>0</v>
      </c>
      <c r="AV700" s="12">
        <f t="shared" si="411"/>
        <v>0</v>
      </c>
      <c r="AW700" s="8">
        <f t="shared" si="434"/>
        <v>0</v>
      </c>
      <c r="AX700" s="1"/>
      <c r="AY700" s="8">
        <f t="shared" si="412"/>
        <v>0</v>
      </c>
      <c r="AZ700" s="8" t="str">
        <f>IF(AY700=0,"-",VLOOKUP(A700,FR_HITUNG_MINMAX!A:I,9,0))</f>
        <v>-</v>
      </c>
      <c r="BB700" s="8" t="str">
        <f t="shared" si="413"/>
        <v>-</v>
      </c>
      <c r="BC700" s="12">
        <f t="shared" si="414"/>
        <v>0</v>
      </c>
      <c r="BD700" s="12">
        <f t="shared" si="415"/>
        <v>0</v>
      </c>
      <c r="BE700" s="16"/>
      <c r="BF700" s="8">
        <f>SUMIF('REALISASI ORDER'!C:C,A700,'REALISASI ORDER'!E:E)</f>
        <v>0</v>
      </c>
      <c r="BG700" s="8">
        <f t="shared" si="435"/>
        <v>0</v>
      </c>
      <c r="BH700" s="8">
        <f t="shared" si="416"/>
        <v>0</v>
      </c>
      <c r="BI700" s="8">
        <f t="shared" si="417"/>
        <v>0</v>
      </c>
      <c r="BJ700" s="8">
        <f t="shared" si="436"/>
        <v>0</v>
      </c>
      <c r="BK700" s="33">
        <f t="shared" si="437"/>
        <v>0</v>
      </c>
      <c r="BL700" s="33">
        <f t="shared" si="418"/>
        <v>0</v>
      </c>
      <c r="BM700" s="33">
        <f t="shared" si="419"/>
        <v>0</v>
      </c>
      <c r="BN700" s="33">
        <f t="shared" si="438"/>
        <v>0</v>
      </c>
      <c r="BO700" s="8">
        <f t="shared" si="420"/>
        <v>0</v>
      </c>
      <c r="BP700" s="8">
        <f t="shared" si="421"/>
        <v>0</v>
      </c>
      <c r="BQ700" s="8">
        <f t="shared" si="422"/>
        <v>0</v>
      </c>
      <c r="BR700" s="8">
        <f>IFERROR(ROUNDDOWN(BF700*BN700/(BK700+BL700+BM700+BN),0),0)</f>
        <v>0</v>
      </c>
      <c r="BS700" s="8" t="str">
        <f t="shared" si="423"/>
        <v>13031-K1Z-305</v>
      </c>
      <c r="BT700" s="8">
        <f>SUMIF(FR_HITUNG_MINMAX!A:A,ORDER!A700,FR_HITUNG_MINMAX!AS:AS)</f>
        <v>0</v>
      </c>
      <c r="BU700" s="8">
        <f t="shared" si="439"/>
        <v>0</v>
      </c>
      <c r="BV700" s="8" t="str">
        <f t="shared" si="424"/>
        <v>-</v>
      </c>
      <c r="BW700" s="8" t="e">
        <f>VLOOKUP(A700,'STOK PESALAKAN'!A:F,6,0)</f>
        <v>#N/A</v>
      </c>
    </row>
    <row r="701" spans="1:75">
      <c r="A701" s="41" t="s">
        <v>2083</v>
      </c>
      <c r="B701" s="99">
        <f>IFERROR(IFERROR(VLOOKUP(A701,'STOK PACUL'!C:H,6,0),VLOOKUP(A701,'KATEGORI PACUL'!A:C,3,0)),0)</f>
        <v>0</v>
      </c>
      <c r="C701" s="8">
        <f>IFERROR(VLOOKUP(A701,'KATEGORI PACUL'!A:D,4,0),0)</f>
        <v>0</v>
      </c>
      <c r="D701" s="99">
        <f>IFERROR(IFERROR(VLOOKUP(A701,'STOK PESALAKAN'!C:H,6,0),VLOOKUP(A701,'KATEGORI PESALAKAN'!A:C,3,0)),0)</f>
        <v>0</v>
      </c>
      <c r="E701" s="8">
        <f>IFERROR(VLOOKUP(A701,'KATEGORI PESALAKAN'!A:D,4,0),0)</f>
        <v>0</v>
      </c>
      <c r="F701" s="99">
        <f>IFERROR(IFERROR(VLOOKUP(A701,'STOK CIKDITIRO'!C:H,6,0),VLOOKUP(A701,'KATEGORI CIKDITIRO'!A:C,3,0)),0)</f>
        <v>0</v>
      </c>
      <c r="G701" s="8">
        <f>IFERROR(VLOOKUP(A701,'KATEGORI CIKDITIRO'!A:D,4,0),0)</f>
        <v>0</v>
      </c>
      <c r="H701" s="99">
        <f>IFERROR(IFERROR(VLOOKUP(A701,'STOK TRAYEMAN'!C:H,6,0),VLOOKUP(A701,'KATEGORI TRAYEMAN'!A:C,3,0)),0)</f>
        <v>0</v>
      </c>
      <c r="I701" s="8">
        <f>IFERROR(VLOOKUP(A701,'KATEGORI TRAYEMAN'!A:D,4,0),0)</f>
        <v>0</v>
      </c>
      <c r="J701" s="8" t="str">
        <f>IFERROR(VLOOKUP(A701,'NOSTOK PACUL'!A:C,3,0),IFERROR(IF(VLOOKUP(A701,'STOK PACUL'!A:B,2,0)="NOSTOK","E",VLOOKUP(A701,'KATEGORI PACUL'!A:B,2,0)),"E"))</f>
        <v>E</v>
      </c>
      <c r="K701" s="8" t="str">
        <f>IFERROR(VLOOKUP(A701,'NOSTOK PESALAKAN'!A:C,3,0),IFERROR(IF(VLOOKUP(A701,'STOK PESALAKAN'!A:B,2,0)="NOSTOK","E",VLOOKUP(A701,'KATEGORI PESALAKAN'!A:B,2,0)),"E"))</f>
        <v>E</v>
      </c>
      <c r="L701" s="8" t="str">
        <f>IFERROR(VLOOKUP(A701,'NOSTOK CIKDITIRO'!A:C,3,0),IFERROR(IF(VLOOKUP(A701,'STOK CIKDITIRO'!A:B,2,0)="NOSTOK","E",VLOOKUP(A701,'KATEGORI CIKDITIRO'!A:B,2,0)),"E"))</f>
        <v>E</v>
      </c>
      <c r="M701" s="8" t="str">
        <f>IFERROR(VLOOKUP(A701,'NOSTOK TRAYEMAN'!A:C,3,0),IFERROR(IF(VLOOKUP(A701,'STOK TRAYEMAN'!A:B,2,0)="NOSTOK","E",VLOOKUP(A701,'KATEGORI TRAYEMAN'!A:B,2,0)),"E"))</f>
        <v>E</v>
      </c>
      <c r="N701" s="8" t="str">
        <f>IFERROR(VLOOKUP(A701,FR_HITUNG_MINMAX!A:B,2,0),0)</f>
        <v>SEHER @50 H.PCX 160/ ADV 160/ STYLO 160 ORI</v>
      </c>
      <c r="O701" s="8" t="str">
        <f>IFERROR(VLOOKUP(A701,FR_HITUNG_MINMAX!A:D,4,0),0)</f>
        <v>ORISIN</v>
      </c>
      <c r="P701" s="8">
        <f>IFERROR(VLOOKUP(A701,FR_HITUNG_MINMAX!A:G,7,0),1)</f>
        <v>1</v>
      </c>
      <c r="Q701" s="11">
        <f>IFERROR(VLOOKUP(A701,FR_HITUNG_MINMAX!A:J,10,0),1)</f>
        <v>1</v>
      </c>
      <c r="R701" s="8">
        <f>IFERROR(VLOOKUP(A701,FR_HITUNG_MINMAX!A:K,11,0),1)</f>
        <v>1</v>
      </c>
      <c r="S701" s="12">
        <f>IFERROR(VLOOKUP(A701,FR_HITUNG_MINMAX!A:F,6,0),0)</f>
        <v>88500</v>
      </c>
      <c r="T701" s="8">
        <f t="shared" si="425"/>
        <v>0</v>
      </c>
      <c r="U701" s="8">
        <f t="shared" si="400"/>
        <v>0</v>
      </c>
      <c r="V701" s="8">
        <f t="shared" si="401"/>
        <v>0</v>
      </c>
      <c r="W701" s="8">
        <f t="shared" si="426"/>
        <v>0</v>
      </c>
      <c r="X701" s="8">
        <f t="shared" si="427"/>
        <v>0</v>
      </c>
      <c r="Y701" s="16"/>
      <c r="Z701" s="15">
        <f t="shared" si="402"/>
        <v>0</v>
      </c>
      <c r="AA701" s="8">
        <f t="shared" si="428"/>
        <v>0</v>
      </c>
      <c r="AB701" s="16"/>
      <c r="AC701" s="15">
        <f t="shared" si="403"/>
        <v>0</v>
      </c>
      <c r="AD701" s="8">
        <f t="shared" si="404"/>
        <v>0</v>
      </c>
      <c r="AE701" s="16"/>
      <c r="AF701" s="15">
        <f t="shared" si="405"/>
        <v>0</v>
      </c>
      <c r="AG701" s="15">
        <f t="shared" si="429"/>
        <v>0</v>
      </c>
      <c r="AH701" s="16"/>
      <c r="AI701" s="15">
        <f t="shared" si="430"/>
        <v>0</v>
      </c>
      <c r="AJ701" s="8">
        <f t="shared" si="431"/>
        <v>0</v>
      </c>
      <c r="AK701" s="8">
        <f t="shared" si="406"/>
        <v>0</v>
      </c>
      <c r="AL701" s="8">
        <f t="shared" si="407"/>
        <v>0</v>
      </c>
      <c r="AM701" s="8">
        <f t="shared" si="432"/>
        <v>0</v>
      </c>
      <c r="AN701" s="8">
        <f t="shared" si="433"/>
        <v>0</v>
      </c>
      <c r="AO701" s="8">
        <f>IFERROR(VLOOKUP(A701,PERSAMAAN!B:D,3,0),AN701)</f>
        <v>0</v>
      </c>
      <c r="AP701" s="1"/>
      <c r="AQ701" s="8">
        <f t="shared" si="408"/>
        <v>0</v>
      </c>
      <c r="AR701" s="8" t="str">
        <f>IF(AQ701=0,"-",VLOOKUP(A701,FR_HITUNG_MINMAX!A:H,8,0))</f>
        <v>-</v>
      </c>
      <c r="AS701" s="1"/>
      <c r="AT701" s="8" t="str">
        <f t="shared" si="409"/>
        <v>-</v>
      </c>
      <c r="AU701" s="12">
        <f t="shared" si="410"/>
        <v>0</v>
      </c>
      <c r="AV701" s="12">
        <f t="shared" si="411"/>
        <v>0</v>
      </c>
      <c r="AW701" s="8">
        <f t="shared" si="434"/>
        <v>0</v>
      </c>
      <c r="AX701" s="1"/>
      <c r="AY701" s="8">
        <f t="shared" si="412"/>
        <v>0</v>
      </c>
      <c r="AZ701" s="8" t="str">
        <f>IF(AY701=0,"-",VLOOKUP(A701,FR_HITUNG_MINMAX!A:I,9,0))</f>
        <v>-</v>
      </c>
      <c r="BB701" s="8" t="str">
        <f t="shared" si="413"/>
        <v>-</v>
      </c>
      <c r="BC701" s="12">
        <f t="shared" si="414"/>
        <v>0</v>
      </c>
      <c r="BD701" s="12">
        <f t="shared" si="415"/>
        <v>0</v>
      </c>
      <c r="BE701" s="16"/>
      <c r="BF701" s="8">
        <f>SUMIF('REALISASI ORDER'!C:C,A701,'REALISASI ORDER'!E:E)</f>
        <v>0</v>
      </c>
      <c r="BG701" s="8">
        <f t="shared" si="435"/>
        <v>0</v>
      </c>
      <c r="BH701" s="8">
        <f t="shared" si="416"/>
        <v>0</v>
      </c>
      <c r="BI701" s="8">
        <f t="shared" si="417"/>
        <v>0</v>
      </c>
      <c r="BJ701" s="8">
        <f t="shared" si="436"/>
        <v>0</v>
      </c>
      <c r="BK701" s="33">
        <f t="shared" si="437"/>
        <v>0</v>
      </c>
      <c r="BL701" s="33">
        <f t="shared" si="418"/>
        <v>0</v>
      </c>
      <c r="BM701" s="33">
        <f t="shared" si="419"/>
        <v>0</v>
      </c>
      <c r="BN701" s="33">
        <f t="shared" si="438"/>
        <v>0</v>
      </c>
      <c r="BO701" s="8">
        <f t="shared" si="420"/>
        <v>0</v>
      </c>
      <c r="BP701" s="8">
        <f t="shared" si="421"/>
        <v>0</v>
      </c>
      <c r="BQ701" s="8">
        <f t="shared" si="422"/>
        <v>0</v>
      </c>
      <c r="BR701" s="8">
        <f>IFERROR(ROUNDDOWN(BF701*BN701/(BK701+BL701+BM701+BN),0),0)</f>
        <v>0</v>
      </c>
      <c r="BS701" s="8" t="str">
        <f t="shared" si="423"/>
        <v>13103-K1Z-J11</v>
      </c>
      <c r="BT701" s="8">
        <f>SUMIF(FR_HITUNG_MINMAX!A:A,ORDER!A701,FR_HITUNG_MINMAX!AS:AS)</f>
        <v>0</v>
      </c>
      <c r="BU701" s="8">
        <f t="shared" si="439"/>
        <v>0</v>
      </c>
      <c r="BV701" s="8" t="str">
        <f t="shared" si="424"/>
        <v>-</v>
      </c>
      <c r="BW701" s="8" t="e">
        <f>VLOOKUP(A701,'STOK PESALAKAN'!A:F,6,0)</f>
        <v>#N/A</v>
      </c>
    </row>
    <row r="702" spans="1:75">
      <c r="A702" s="41" t="s">
        <v>2085</v>
      </c>
      <c r="B702" s="99">
        <f>IFERROR(IFERROR(VLOOKUP(A702,'STOK PACUL'!C:H,6,0),VLOOKUP(A702,'KATEGORI PACUL'!A:C,3,0)),0)</f>
        <v>0</v>
      </c>
      <c r="C702" s="8">
        <f>IFERROR(VLOOKUP(A702,'KATEGORI PACUL'!A:D,4,0),0)</f>
        <v>0</v>
      </c>
      <c r="D702" s="99">
        <f>IFERROR(IFERROR(VLOOKUP(A702,'STOK PESALAKAN'!C:H,6,0),VLOOKUP(A702,'KATEGORI PESALAKAN'!A:C,3,0)),0)</f>
        <v>0</v>
      </c>
      <c r="E702" s="8">
        <f>IFERROR(VLOOKUP(A702,'KATEGORI PESALAKAN'!A:D,4,0),0)</f>
        <v>0</v>
      </c>
      <c r="F702" s="99">
        <f>IFERROR(IFERROR(VLOOKUP(A702,'STOK CIKDITIRO'!C:H,6,0),VLOOKUP(A702,'KATEGORI CIKDITIRO'!A:C,3,0)),0)</f>
        <v>0</v>
      </c>
      <c r="G702" s="8">
        <f>IFERROR(VLOOKUP(A702,'KATEGORI CIKDITIRO'!A:D,4,0),0)</f>
        <v>0</v>
      </c>
      <c r="H702" s="99">
        <f>IFERROR(IFERROR(VLOOKUP(A702,'STOK TRAYEMAN'!C:H,6,0),VLOOKUP(A702,'KATEGORI TRAYEMAN'!A:C,3,0)),0)</f>
        <v>0</v>
      </c>
      <c r="I702" s="8">
        <f>IFERROR(VLOOKUP(A702,'KATEGORI TRAYEMAN'!A:D,4,0),0)</f>
        <v>0</v>
      </c>
      <c r="J702" s="8" t="str">
        <f>IFERROR(VLOOKUP(A702,'NOSTOK PACUL'!A:C,3,0),IFERROR(IF(VLOOKUP(A702,'STOK PACUL'!A:B,2,0)="NOSTOK","E",VLOOKUP(A702,'KATEGORI PACUL'!A:B,2,0)),"E"))</f>
        <v>E</v>
      </c>
      <c r="K702" s="8" t="str">
        <f>IFERROR(VLOOKUP(A702,'NOSTOK PESALAKAN'!A:C,3,0),IFERROR(IF(VLOOKUP(A702,'STOK PESALAKAN'!A:B,2,0)="NOSTOK","E",VLOOKUP(A702,'KATEGORI PESALAKAN'!A:B,2,0)),"E"))</f>
        <v>E</v>
      </c>
      <c r="L702" s="8" t="str">
        <f>IFERROR(VLOOKUP(A702,'NOSTOK CIKDITIRO'!A:C,3,0),IFERROR(IF(VLOOKUP(A702,'STOK CIKDITIRO'!A:B,2,0)="NOSTOK","E",VLOOKUP(A702,'KATEGORI CIKDITIRO'!A:B,2,0)),"E"))</f>
        <v>E</v>
      </c>
      <c r="M702" s="8" t="str">
        <f>IFERROR(VLOOKUP(A702,'NOSTOK TRAYEMAN'!A:C,3,0),IFERROR(IF(VLOOKUP(A702,'STOK TRAYEMAN'!A:B,2,0)="NOSTOK","E",VLOOKUP(A702,'KATEGORI TRAYEMAN'!A:B,2,0)),"E"))</f>
        <v>E</v>
      </c>
      <c r="N702" s="8" t="str">
        <f>IFERROR(VLOOKUP(A702,FR_HITUNG_MINMAX!A:B,2,0),0)</f>
        <v>PEN SEHER H.PCX 160/ADV 160/ VARIO 160/STYLO ORI</v>
      </c>
      <c r="O702" s="8" t="str">
        <f>IFERROR(VLOOKUP(A702,FR_HITUNG_MINMAX!A:D,4,0),0)</f>
        <v>ORISIN</v>
      </c>
      <c r="P702" s="8">
        <f>IFERROR(VLOOKUP(A702,FR_HITUNG_MINMAX!A:G,7,0),1)</f>
        <v>1</v>
      </c>
      <c r="Q702" s="11">
        <f>IFERROR(VLOOKUP(A702,FR_HITUNG_MINMAX!A:J,10,0),1)</f>
        <v>1</v>
      </c>
      <c r="R702" s="8">
        <f>IFERROR(VLOOKUP(A702,FR_HITUNG_MINMAX!A:K,11,0),1)</f>
        <v>1</v>
      </c>
      <c r="S702" s="12">
        <f>IFERROR(VLOOKUP(A702,FR_HITUNG_MINMAX!A:F,6,0),0)</f>
        <v>14000</v>
      </c>
      <c r="T702" s="8">
        <f t="shared" si="425"/>
        <v>0</v>
      </c>
      <c r="U702" s="8">
        <f t="shared" si="400"/>
        <v>0</v>
      </c>
      <c r="V702" s="8">
        <f t="shared" si="401"/>
        <v>0</v>
      </c>
      <c r="W702" s="8">
        <f t="shared" si="426"/>
        <v>0</v>
      </c>
      <c r="X702" s="8">
        <f t="shared" si="427"/>
        <v>0</v>
      </c>
      <c r="Y702" s="16"/>
      <c r="Z702" s="15">
        <f t="shared" si="402"/>
        <v>0</v>
      </c>
      <c r="AA702" s="8">
        <f t="shared" si="428"/>
        <v>0</v>
      </c>
      <c r="AB702" s="16"/>
      <c r="AC702" s="15">
        <f t="shared" si="403"/>
        <v>0</v>
      </c>
      <c r="AD702" s="8">
        <f t="shared" si="404"/>
        <v>0</v>
      </c>
      <c r="AE702" s="16"/>
      <c r="AF702" s="15">
        <f t="shared" si="405"/>
        <v>0</v>
      </c>
      <c r="AG702" s="15">
        <f t="shared" si="429"/>
        <v>0</v>
      </c>
      <c r="AH702" s="16"/>
      <c r="AI702" s="15">
        <f t="shared" si="430"/>
        <v>0</v>
      </c>
      <c r="AJ702" s="8">
        <f t="shared" si="431"/>
        <v>0</v>
      </c>
      <c r="AK702" s="8">
        <f t="shared" si="406"/>
        <v>0</v>
      </c>
      <c r="AL702" s="8">
        <f t="shared" si="407"/>
        <v>0</v>
      </c>
      <c r="AM702" s="8">
        <f t="shared" si="432"/>
        <v>0</v>
      </c>
      <c r="AN702" s="8">
        <f t="shared" si="433"/>
        <v>0</v>
      </c>
      <c r="AO702" s="8">
        <f>IFERROR(VLOOKUP(A702,PERSAMAAN!B:D,3,0),AN702)</f>
        <v>0</v>
      </c>
      <c r="AP702" s="1"/>
      <c r="AQ702" s="8">
        <f t="shared" si="408"/>
        <v>0</v>
      </c>
      <c r="AR702" s="8" t="str">
        <f>IF(AQ702=0,"-",VLOOKUP(A702,FR_HITUNG_MINMAX!A:H,8,0))</f>
        <v>-</v>
      </c>
      <c r="AS702" s="1"/>
      <c r="AT702" s="8" t="str">
        <f t="shared" si="409"/>
        <v>-</v>
      </c>
      <c r="AU702" s="12">
        <f t="shared" si="410"/>
        <v>0</v>
      </c>
      <c r="AV702" s="12">
        <f t="shared" si="411"/>
        <v>0</v>
      </c>
      <c r="AW702" s="8">
        <f t="shared" si="434"/>
        <v>0</v>
      </c>
      <c r="AX702" s="1"/>
      <c r="AY702" s="8">
        <f t="shared" si="412"/>
        <v>0</v>
      </c>
      <c r="AZ702" s="8" t="str">
        <f>IF(AY702=0,"-",VLOOKUP(A702,FR_HITUNG_MINMAX!A:I,9,0))</f>
        <v>-</v>
      </c>
      <c r="BB702" s="8" t="str">
        <f t="shared" si="413"/>
        <v>-</v>
      </c>
      <c r="BC702" s="12">
        <f t="shared" si="414"/>
        <v>0</v>
      </c>
      <c r="BD702" s="12">
        <f t="shared" si="415"/>
        <v>0</v>
      </c>
      <c r="BE702" s="16"/>
      <c r="BF702" s="8">
        <f>SUMIF('REALISASI ORDER'!C:C,A702,'REALISASI ORDER'!E:E)</f>
        <v>0</v>
      </c>
      <c r="BG702" s="8">
        <f t="shared" si="435"/>
        <v>0</v>
      </c>
      <c r="BH702" s="8">
        <f t="shared" si="416"/>
        <v>0</v>
      </c>
      <c r="BI702" s="8">
        <f t="shared" si="417"/>
        <v>0</v>
      </c>
      <c r="BJ702" s="8">
        <f t="shared" si="436"/>
        <v>0</v>
      </c>
      <c r="BK702" s="33">
        <f t="shared" si="437"/>
        <v>0</v>
      </c>
      <c r="BL702" s="33">
        <f t="shared" si="418"/>
        <v>0</v>
      </c>
      <c r="BM702" s="33">
        <f t="shared" si="419"/>
        <v>0</v>
      </c>
      <c r="BN702" s="33">
        <f t="shared" si="438"/>
        <v>0</v>
      </c>
      <c r="BO702" s="8">
        <f t="shared" si="420"/>
        <v>0</v>
      </c>
      <c r="BP702" s="8">
        <f t="shared" si="421"/>
        <v>0</v>
      </c>
      <c r="BQ702" s="8">
        <f t="shared" si="422"/>
        <v>0</v>
      </c>
      <c r="BR702" s="8">
        <f>IFERROR(ROUNDDOWN(BF702*BN702/(BK702+BL702+BM702+BN),0),0)</f>
        <v>0</v>
      </c>
      <c r="BS702" s="8" t="str">
        <f t="shared" si="423"/>
        <v>13111-K0R-V00</v>
      </c>
      <c r="BT702" s="8">
        <f>SUMIF(FR_HITUNG_MINMAX!A:A,ORDER!A702,FR_HITUNG_MINMAX!AS:AS)</f>
        <v>0</v>
      </c>
      <c r="BU702" s="8">
        <f t="shared" si="439"/>
        <v>0</v>
      </c>
      <c r="BV702" s="8" t="str">
        <f t="shared" si="424"/>
        <v>-</v>
      </c>
      <c r="BW702" s="8" t="e">
        <f>VLOOKUP(A702,'STOK PESALAKAN'!A:F,6,0)</f>
        <v>#N/A</v>
      </c>
    </row>
    <row r="703" spans="1:75">
      <c r="A703" s="41" t="s">
        <v>2087</v>
      </c>
      <c r="B703" s="99">
        <f>IFERROR(IFERROR(VLOOKUP(A703,'STOK PACUL'!C:H,6,0),VLOOKUP(A703,'KATEGORI PACUL'!A:C,3,0)),0)</f>
        <v>0</v>
      </c>
      <c r="C703" s="8">
        <f>IFERROR(VLOOKUP(A703,'KATEGORI PACUL'!A:D,4,0),0)</f>
        <v>0</v>
      </c>
      <c r="D703" s="99">
        <f>IFERROR(IFERROR(VLOOKUP(A703,'STOK PESALAKAN'!C:H,6,0),VLOOKUP(A703,'KATEGORI PESALAKAN'!A:C,3,0)),0)</f>
        <v>0</v>
      </c>
      <c r="E703" s="8">
        <f>IFERROR(VLOOKUP(A703,'KATEGORI PESALAKAN'!A:D,4,0),0)</f>
        <v>0</v>
      </c>
      <c r="F703" s="99">
        <f>IFERROR(IFERROR(VLOOKUP(A703,'STOK CIKDITIRO'!C:H,6,0),VLOOKUP(A703,'KATEGORI CIKDITIRO'!A:C,3,0)),0)</f>
        <v>0</v>
      </c>
      <c r="G703" s="8">
        <f>IFERROR(VLOOKUP(A703,'KATEGORI CIKDITIRO'!A:D,4,0),0)</f>
        <v>0</v>
      </c>
      <c r="H703" s="99">
        <f>IFERROR(IFERROR(VLOOKUP(A703,'STOK TRAYEMAN'!C:H,6,0),VLOOKUP(A703,'KATEGORI TRAYEMAN'!A:C,3,0)),0)</f>
        <v>0</v>
      </c>
      <c r="I703" s="8">
        <f>IFERROR(VLOOKUP(A703,'KATEGORI TRAYEMAN'!A:D,4,0),0)</f>
        <v>0</v>
      </c>
      <c r="J703" s="8" t="str">
        <f>IFERROR(VLOOKUP(A703,'NOSTOK PACUL'!A:C,3,0),IFERROR(IF(VLOOKUP(A703,'STOK PACUL'!A:B,2,0)="NOSTOK","E",VLOOKUP(A703,'KATEGORI PACUL'!A:B,2,0)),"E"))</f>
        <v>E</v>
      </c>
      <c r="K703" s="8" t="str">
        <f>IFERROR(VLOOKUP(A703,'NOSTOK PESALAKAN'!A:C,3,0),IFERROR(IF(VLOOKUP(A703,'STOK PESALAKAN'!A:B,2,0)="NOSTOK","E",VLOOKUP(A703,'KATEGORI PESALAKAN'!A:B,2,0)),"E"))</f>
        <v>E</v>
      </c>
      <c r="L703" s="8" t="str">
        <f>IFERROR(VLOOKUP(A703,'NOSTOK CIKDITIRO'!A:C,3,0),IFERROR(IF(VLOOKUP(A703,'STOK CIKDITIRO'!A:B,2,0)="NOSTOK","E",VLOOKUP(A703,'KATEGORI CIKDITIRO'!A:B,2,0)),"E"))</f>
        <v>E</v>
      </c>
      <c r="M703" s="8" t="str">
        <f>IFERROR(VLOOKUP(A703,'NOSTOK TRAYEMAN'!A:C,3,0),IFERROR(IF(VLOOKUP(A703,'STOK TRAYEMAN'!A:B,2,0)="NOSTOK","E",VLOOKUP(A703,'KATEGORI TRAYEMAN'!A:B,2,0)),"E"))</f>
        <v>E</v>
      </c>
      <c r="N703" s="8" t="str">
        <f>IFERROR(VLOOKUP(A703,FR_HITUNG_MINMAX!A:B,2,0),0)</f>
        <v>KANCING PEN SEHER 14MM HONDA ORI</v>
      </c>
      <c r="O703" s="8" t="str">
        <f>IFERROR(VLOOKUP(A703,FR_HITUNG_MINMAX!A:D,4,0),0)</f>
        <v>ORISIN</v>
      </c>
      <c r="P703" s="8">
        <f>IFERROR(VLOOKUP(A703,FR_HITUNG_MINMAX!A:G,7,0),1)</f>
        <v>1</v>
      </c>
      <c r="Q703" s="11">
        <f>IFERROR(VLOOKUP(A703,FR_HITUNG_MINMAX!A:J,10,0),1)</f>
        <v>1</v>
      </c>
      <c r="R703" s="8">
        <f>IFERROR(VLOOKUP(A703,FR_HITUNG_MINMAX!A:K,11,0),1)</f>
        <v>1</v>
      </c>
      <c r="S703" s="12">
        <f>IFERROR(VLOOKUP(A703,FR_HITUNG_MINMAX!A:F,6,0),0)</f>
        <v>1800</v>
      </c>
      <c r="T703" s="8">
        <f t="shared" si="425"/>
        <v>0</v>
      </c>
      <c r="U703" s="8">
        <f t="shared" si="400"/>
        <v>0</v>
      </c>
      <c r="V703" s="8">
        <f t="shared" si="401"/>
        <v>0</v>
      </c>
      <c r="W703" s="8">
        <f t="shared" si="426"/>
        <v>0</v>
      </c>
      <c r="X703" s="8">
        <f t="shared" si="427"/>
        <v>0</v>
      </c>
      <c r="Y703" s="16"/>
      <c r="Z703" s="15">
        <f t="shared" si="402"/>
        <v>0</v>
      </c>
      <c r="AA703" s="8">
        <f t="shared" si="428"/>
        <v>0</v>
      </c>
      <c r="AB703" s="16"/>
      <c r="AC703" s="15">
        <f t="shared" si="403"/>
        <v>0</v>
      </c>
      <c r="AD703" s="8">
        <f t="shared" si="404"/>
        <v>0</v>
      </c>
      <c r="AE703" s="16"/>
      <c r="AF703" s="15">
        <f t="shared" si="405"/>
        <v>0</v>
      </c>
      <c r="AG703" s="15">
        <f t="shared" si="429"/>
        <v>0</v>
      </c>
      <c r="AH703" s="16"/>
      <c r="AI703" s="15">
        <f t="shared" si="430"/>
        <v>0</v>
      </c>
      <c r="AJ703" s="8">
        <f t="shared" si="431"/>
        <v>0</v>
      </c>
      <c r="AK703" s="8">
        <f t="shared" si="406"/>
        <v>0</v>
      </c>
      <c r="AL703" s="8">
        <f t="shared" si="407"/>
        <v>0</v>
      </c>
      <c r="AM703" s="8">
        <f t="shared" si="432"/>
        <v>0</v>
      </c>
      <c r="AN703" s="8">
        <f t="shared" si="433"/>
        <v>0</v>
      </c>
      <c r="AO703" s="8">
        <f>IFERROR(VLOOKUP(A703,PERSAMAAN!B:D,3,0),AN703)</f>
        <v>0</v>
      </c>
      <c r="AP703" s="1"/>
      <c r="AQ703" s="8">
        <f t="shared" si="408"/>
        <v>0</v>
      </c>
      <c r="AR703" s="8" t="str">
        <f>IF(AQ703=0,"-",VLOOKUP(A703,FR_HITUNG_MINMAX!A:H,8,0))</f>
        <v>-</v>
      </c>
      <c r="AS703" s="1"/>
      <c r="AT703" s="8" t="str">
        <f t="shared" si="409"/>
        <v>-</v>
      </c>
      <c r="AU703" s="12">
        <f t="shared" si="410"/>
        <v>0</v>
      </c>
      <c r="AV703" s="12">
        <f t="shared" si="411"/>
        <v>0</v>
      </c>
      <c r="AW703" s="8">
        <f t="shared" si="434"/>
        <v>0</v>
      </c>
      <c r="AX703" s="1"/>
      <c r="AY703" s="8">
        <f t="shared" si="412"/>
        <v>0</v>
      </c>
      <c r="AZ703" s="8" t="str">
        <f>IF(AY703=0,"-",VLOOKUP(A703,FR_HITUNG_MINMAX!A:I,9,0))</f>
        <v>-</v>
      </c>
      <c r="BB703" s="8" t="str">
        <f t="shared" si="413"/>
        <v>-</v>
      </c>
      <c r="BC703" s="12">
        <f t="shared" si="414"/>
        <v>0</v>
      </c>
      <c r="BD703" s="12">
        <f t="shared" si="415"/>
        <v>0</v>
      </c>
      <c r="BE703" s="16"/>
      <c r="BF703" s="8">
        <f>SUMIF('REALISASI ORDER'!C:C,A703,'REALISASI ORDER'!E:E)</f>
        <v>0</v>
      </c>
      <c r="BG703" s="8">
        <f t="shared" si="435"/>
        <v>0</v>
      </c>
      <c r="BH703" s="8">
        <f t="shared" si="416"/>
        <v>0</v>
      </c>
      <c r="BI703" s="8">
        <f t="shared" si="417"/>
        <v>0</v>
      </c>
      <c r="BJ703" s="8">
        <f t="shared" si="436"/>
        <v>0</v>
      </c>
      <c r="BK703" s="33">
        <f t="shared" si="437"/>
        <v>0</v>
      </c>
      <c r="BL703" s="33">
        <f t="shared" si="418"/>
        <v>0</v>
      </c>
      <c r="BM703" s="33">
        <f t="shared" si="419"/>
        <v>0</v>
      </c>
      <c r="BN703" s="33">
        <f t="shared" si="438"/>
        <v>0</v>
      </c>
      <c r="BO703" s="8">
        <f t="shared" si="420"/>
        <v>0</v>
      </c>
      <c r="BP703" s="8">
        <f t="shared" si="421"/>
        <v>0</v>
      </c>
      <c r="BQ703" s="8">
        <f t="shared" si="422"/>
        <v>0</v>
      </c>
      <c r="BR703" s="8">
        <f>IFERROR(ROUNDDOWN(BF703*BN703/(BK703+BL703+BM703+BN),0),0)</f>
        <v>0</v>
      </c>
      <c r="BS703" s="8" t="str">
        <f t="shared" si="423"/>
        <v>13115-KZY-700</v>
      </c>
      <c r="BT703" s="8">
        <f>SUMIF(FR_HITUNG_MINMAX!A:A,ORDER!A703,FR_HITUNG_MINMAX!AS:AS)</f>
        <v>0</v>
      </c>
      <c r="BU703" s="8">
        <f t="shared" si="439"/>
        <v>0</v>
      </c>
      <c r="BV703" s="8" t="str">
        <f t="shared" si="424"/>
        <v>-</v>
      </c>
      <c r="BW703" s="8" t="str">
        <f>VLOOKUP(A703,'STOK PESALAKAN'!A:F,6,0)</f>
        <v/>
      </c>
    </row>
    <row r="704" spans="1:75">
      <c r="A704" s="41" t="s">
        <v>2100</v>
      </c>
      <c r="B704" s="99">
        <f>IFERROR(IFERROR(VLOOKUP(A704,'STOK PACUL'!C:H,6,0),VLOOKUP(A704,'KATEGORI PACUL'!A:C,3,0)),0)</f>
        <v>0</v>
      </c>
      <c r="C704" s="8">
        <f>IFERROR(VLOOKUP(A704,'KATEGORI PACUL'!A:D,4,0),0)</f>
        <v>0</v>
      </c>
      <c r="D704" s="99">
        <f>IFERROR(IFERROR(VLOOKUP(A704,'STOK PESALAKAN'!C:H,6,0),VLOOKUP(A704,'KATEGORI PESALAKAN'!A:C,3,0)),0)</f>
        <v>0</v>
      </c>
      <c r="E704" s="8">
        <f>IFERROR(VLOOKUP(A704,'KATEGORI PESALAKAN'!A:D,4,0),0)</f>
        <v>0</v>
      </c>
      <c r="F704" s="99">
        <f>IFERROR(IFERROR(VLOOKUP(A704,'STOK CIKDITIRO'!C:H,6,0),VLOOKUP(A704,'KATEGORI CIKDITIRO'!A:C,3,0)),0)</f>
        <v>0</v>
      </c>
      <c r="G704" s="8">
        <f>IFERROR(VLOOKUP(A704,'KATEGORI CIKDITIRO'!A:D,4,0),0)</f>
        <v>0</v>
      </c>
      <c r="H704" s="99">
        <f>IFERROR(IFERROR(VLOOKUP(A704,'STOK TRAYEMAN'!C:H,6,0),VLOOKUP(A704,'KATEGORI TRAYEMAN'!A:C,3,0)),0)</f>
        <v>0</v>
      </c>
      <c r="I704" s="8">
        <f>IFERROR(VLOOKUP(A704,'KATEGORI TRAYEMAN'!A:D,4,0),0)</f>
        <v>0</v>
      </c>
      <c r="J704" s="8" t="str">
        <f>IFERROR(VLOOKUP(A704,'NOSTOK PACUL'!A:C,3,0),IFERROR(IF(VLOOKUP(A704,'STOK PACUL'!A:B,2,0)="NOSTOK","E",VLOOKUP(A704,'KATEGORI PACUL'!A:B,2,0)),"E"))</f>
        <v>E</v>
      </c>
      <c r="K704" s="8" t="str">
        <f>IFERROR(VLOOKUP(A704,'NOSTOK PESALAKAN'!A:C,3,0),IFERROR(IF(VLOOKUP(A704,'STOK PESALAKAN'!A:B,2,0)="NOSTOK","E",VLOOKUP(A704,'KATEGORI PESALAKAN'!A:B,2,0)),"E"))</f>
        <v>E</v>
      </c>
      <c r="L704" s="8" t="str">
        <f>IFERROR(VLOOKUP(A704,'NOSTOK CIKDITIRO'!A:C,3,0),IFERROR(IF(VLOOKUP(A704,'STOK CIKDITIRO'!A:B,2,0)="NOSTOK","E",VLOOKUP(A704,'KATEGORI CIKDITIRO'!A:B,2,0)),"E"))</f>
        <v>E</v>
      </c>
      <c r="M704" s="8" t="str">
        <f>IFERROR(VLOOKUP(A704,'NOSTOK TRAYEMAN'!A:C,3,0),IFERROR(IF(VLOOKUP(A704,'STOK TRAYEMAN'!A:B,2,0)="NOSTOK","E",VLOOKUP(A704,'KATEGORI TRAYEMAN'!A:B,2,0)),"E"))</f>
        <v>E</v>
      </c>
      <c r="N704" s="8" t="str">
        <f>IFERROR(VLOOKUP(A704,FR_HITUNG_MINMAX!A:B,2,0),0)</f>
        <v>TOPI KLEP BAWAH H.VARIO 125+/150+/PCX/ADV ORI</v>
      </c>
      <c r="O704" s="8" t="str">
        <f>IFERROR(VLOOKUP(A704,FR_HITUNG_MINMAX!A:D,4,0),0)</f>
        <v>ORISIN</v>
      </c>
      <c r="P704" s="8">
        <f>IFERROR(VLOOKUP(A704,FR_HITUNG_MINMAX!A:G,7,0),1)</f>
        <v>1</v>
      </c>
      <c r="Q704" s="11">
        <f>IFERROR(VLOOKUP(A704,FR_HITUNG_MINMAX!A:J,10,0),1)</f>
        <v>1</v>
      </c>
      <c r="R704" s="8">
        <f>IFERROR(VLOOKUP(A704,FR_HITUNG_MINMAX!A:K,11,0),1)</f>
        <v>1</v>
      </c>
      <c r="S704" s="12">
        <f>IFERROR(VLOOKUP(A704,FR_HITUNG_MINMAX!A:F,6,0),0)</f>
        <v>9000</v>
      </c>
      <c r="T704" s="8">
        <f t="shared" si="425"/>
        <v>0</v>
      </c>
      <c r="U704" s="8">
        <f t="shared" si="400"/>
        <v>0</v>
      </c>
      <c r="V704" s="8">
        <f t="shared" si="401"/>
        <v>0</v>
      </c>
      <c r="W704" s="8">
        <f t="shared" si="426"/>
        <v>0</v>
      </c>
      <c r="X704" s="8">
        <f t="shared" si="427"/>
        <v>0</v>
      </c>
      <c r="Y704" s="16"/>
      <c r="Z704" s="15">
        <f t="shared" si="402"/>
        <v>0</v>
      </c>
      <c r="AA704" s="8">
        <f t="shared" si="428"/>
        <v>0</v>
      </c>
      <c r="AB704" s="16"/>
      <c r="AC704" s="15">
        <f t="shared" si="403"/>
        <v>0</v>
      </c>
      <c r="AD704" s="8">
        <f t="shared" si="404"/>
        <v>0</v>
      </c>
      <c r="AE704" s="16"/>
      <c r="AF704" s="15">
        <f t="shared" si="405"/>
        <v>0</v>
      </c>
      <c r="AG704" s="15">
        <f t="shared" si="429"/>
        <v>0</v>
      </c>
      <c r="AH704" s="16"/>
      <c r="AI704" s="15">
        <f t="shared" si="430"/>
        <v>0</v>
      </c>
      <c r="AJ704" s="8">
        <f t="shared" si="431"/>
        <v>0</v>
      </c>
      <c r="AK704" s="8">
        <f t="shared" si="406"/>
        <v>0</v>
      </c>
      <c r="AL704" s="8">
        <f t="shared" si="407"/>
        <v>0</v>
      </c>
      <c r="AM704" s="8">
        <f t="shared" si="432"/>
        <v>0</v>
      </c>
      <c r="AN704" s="8">
        <f t="shared" si="433"/>
        <v>0</v>
      </c>
      <c r="AO704" s="8">
        <f>IFERROR(VLOOKUP(A704,PERSAMAAN!B:D,3,0),AN704)</f>
        <v>0</v>
      </c>
      <c r="AP704" s="1"/>
      <c r="AQ704" s="8">
        <f t="shared" si="408"/>
        <v>0</v>
      </c>
      <c r="AR704" s="8" t="str">
        <f>IF(AQ704=0,"-",VLOOKUP(A704,FR_HITUNG_MINMAX!A:H,8,0))</f>
        <v>-</v>
      </c>
      <c r="AS704" s="1"/>
      <c r="AT704" s="8" t="str">
        <f t="shared" si="409"/>
        <v>-</v>
      </c>
      <c r="AU704" s="12">
        <f t="shared" si="410"/>
        <v>0</v>
      </c>
      <c r="AV704" s="12">
        <f t="shared" si="411"/>
        <v>0</v>
      </c>
      <c r="AW704" s="8">
        <f t="shared" si="434"/>
        <v>0</v>
      </c>
      <c r="AX704" s="1"/>
      <c r="AY704" s="8">
        <f t="shared" si="412"/>
        <v>0</v>
      </c>
      <c r="AZ704" s="8" t="str">
        <f>IF(AY704=0,"-",VLOOKUP(A704,FR_HITUNG_MINMAX!A:I,9,0))</f>
        <v>-</v>
      </c>
      <c r="BB704" s="8" t="str">
        <f t="shared" si="413"/>
        <v>-</v>
      </c>
      <c r="BC704" s="12">
        <f t="shared" si="414"/>
        <v>0</v>
      </c>
      <c r="BD704" s="12">
        <f t="shared" si="415"/>
        <v>0</v>
      </c>
      <c r="BE704" s="16"/>
      <c r="BF704" s="8">
        <f>SUMIF('REALISASI ORDER'!C:C,A704,'REALISASI ORDER'!E:E)</f>
        <v>0</v>
      </c>
      <c r="BG704" s="8">
        <f t="shared" si="435"/>
        <v>0</v>
      </c>
      <c r="BH704" s="8">
        <f t="shared" si="416"/>
        <v>0</v>
      </c>
      <c r="BI704" s="8">
        <f t="shared" si="417"/>
        <v>0</v>
      </c>
      <c r="BJ704" s="8">
        <f t="shared" si="436"/>
        <v>0</v>
      </c>
      <c r="BK704" s="33">
        <f t="shared" si="437"/>
        <v>0</v>
      </c>
      <c r="BL704" s="33">
        <f t="shared" si="418"/>
        <v>0</v>
      </c>
      <c r="BM704" s="33">
        <f t="shared" si="419"/>
        <v>0</v>
      </c>
      <c r="BN704" s="33">
        <f t="shared" si="438"/>
        <v>0</v>
      </c>
      <c r="BO704" s="8">
        <f t="shared" si="420"/>
        <v>0</v>
      </c>
      <c r="BP704" s="8">
        <f t="shared" si="421"/>
        <v>0</v>
      </c>
      <c r="BQ704" s="8">
        <f t="shared" si="422"/>
        <v>0</v>
      </c>
      <c r="BR704" s="8">
        <f>IFERROR(ROUNDDOWN(BF704*BN704/(BK704+BL704+BM704+BN),0),0)</f>
        <v>0</v>
      </c>
      <c r="BS704" s="8" t="str">
        <f t="shared" si="423"/>
        <v>14775-KZR-600</v>
      </c>
      <c r="BT704" s="8">
        <f>SUMIF(FR_HITUNG_MINMAX!A:A,ORDER!A704,FR_HITUNG_MINMAX!AS:AS)</f>
        <v>0</v>
      </c>
      <c r="BU704" s="8">
        <f t="shared" si="439"/>
        <v>0</v>
      </c>
      <c r="BV704" s="8" t="str">
        <f t="shared" si="424"/>
        <v>-</v>
      </c>
      <c r="BW704" s="8" t="str">
        <f>VLOOKUP(A704,'STOK PESALAKAN'!A:F,6,0)</f>
        <v/>
      </c>
    </row>
    <row r="705" spans="1:75">
      <c r="A705" s="41" t="s">
        <v>2102</v>
      </c>
      <c r="B705" s="99">
        <f>IFERROR(IFERROR(VLOOKUP(A705,'STOK PACUL'!C:H,6,0),VLOOKUP(A705,'KATEGORI PACUL'!A:C,3,0)),0)</f>
        <v>0</v>
      </c>
      <c r="C705" s="8">
        <f>IFERROR(VLOOKUP(A705,'KATEGORI PACUL'!A:D,4,0),0)</f>
        <v>0</v>
      </c>
      <c r="D705" s="99">
        <f>IFERROR(IFERROR(VLOOKUP(A705,'STOK PESALAKAN'!C:H,6,0),VLOOKUP(A705,'KATEGORI PESALAKAN'!A:C,3,0)),0)</f>
        <v>0</v>
      </c>
      <c r="E705" s="8">
        <f>IFERROR(VLOOKUP(A705,'KATEGORI PESALAKAN'!A:D,4,0),0)</f>
        <v>0</v>
      </c>
      <c r="F705" s="99">
        <f>IFERROR(IFERROR(VLOOKUP(A705,'STOK CIKDITIRO'!C:H,6,0),VLOOKUP(A705,'KATEGORI CIKDITIRO'!A:C,3,0)),0)</f>
        <v>0</v>
      </c>
      <c r="G705" s="8">
        <f>IFERROR(VLOOKUP(A705,'KATEGORI CIKDITIRO'!A:D,4,0),0)</f>
        <v>0</v>
      </c>
      <c r="H705" s="99">
        <f>IFERROR(IFERROR(VLOOKUP(A705,'STOK TRAYEMAN'!C:H,6,0),VLOOKUP(A705,'KATEGORI TRAYEMAN'!A:C,3,0)),0)</f>
        <v>0</v>
      </c>
      <c r="I705" s="8">
        <f>IFERROR(VLOOKUP(A705,'KATEGORI TRAYEMAN'!A:D,4,0),0)</f>
        <v>0</v>
      </c>
      <c r="J705" s="8" t="str">
        <f>IFERROR(VLOOKUP(A705,'NOSTOK PACUL'!A:C,3,0),IFERROR(IF(VLOOKUP(A705,'STOK PACUL'!A:B,2,0)="NOSTOK","E",VLOOKUP(A705,'KATEGORI PACUL'!A:B,2,0)),"E"))</f>
        <v>E</v>
      </c>
      <c r="K705" s="8" t="str">
        <f>IFERROR(VLOOKUP(A705,'NOSTOK PESALAKAN'!A:C,3,0),IFERROR(IF(VLOOKUP(A705,'STOK PESALAKAN'!A:B,2,0)="NOSTOK","E",VLOOKUP(A705,'KATEGORI PESALAKAN'!A:B,2,0)),"E"))</f>
        <v>E</v>
      </c>
      <c r="L705" s="8" t="str">
        <f>IFERROR(VLOOKUP(A705,'NOSTOK CIKDITIRO'!A:C,3,0),IFERROR(IF(VLOOKUP(A705,'STOK CIKDITIRO'!A:B,2,0)="NOSTOK","E",VLOOKUP(A705,'KATEGORI CIKDITIRO'!A:B,2,0)),"E"))</f>
        <v>E</v>
      </c>
      <c r="M705" s="8" t="str">
        <f>IFERROR(VLOOKUP(A705,'NOSTOK TRAYEMAN'!A:C,3,0),IFERROR(IF(VLOOKUP(A705,'STOK TRAYEMAN'!A:B,2,0)="NOSTOK","E",VLOOKUP(A705,'KATEGORI TRAYEMAN'!A:B,2,0)),"E"))</f>
        <v>E</v>
      </c>
      <c r="N705" s="8" t="str">
        <f>IFERROR(VLOOKUP(A705,FR_HITUNG_MINMAX!A:B,2,0),0)</f>
        <v>INJEKTOR H.BEAT FI ORI</v>
      </c>
      <c r="O705" s="8" t="str">
        <f>IFERROR(VLOOKUP(A705,FR_HITUNG_MINMAX!A:D,4,0),0)</f>
        <v>ORISIN</v>
      </c>
      <c r="P705" s="8">
        <f>IFERROR(VLOOKUP(A705,FR_HITUNG_MINMAX!A:G,7,0),1)</f>
        <v>1</v>
      </c>
      <c r="Q705" s="11" t="str">
        <f>IFERROR(VLOOKUP(A705,FR_HITUNG_MINMAX!A:J,10,0),1)</f>
        <v>1</v>
      </c>
      <c r="R705" s="8">
        <f>IFERROR(VLOOKUP(A705,FR_HITUNG_MINMAX!A:K,11,0),1)</f>
        <v>1</v>
      </c>
      <c r="S705" s="12">
        <f>IFERROR(VLOOKUP(A705,FR_HITUNG_MINMAX!A:F,6,0),0)</f>
        <v>237500</v>
      </c>
      <c r="T705" s="8">
        <f t="shared" si="425"/>
        <v>0</v>
      </c>
      <c r="U705" s="8">
        <f t="shared" si="400"/>
        <v>0</v>
      </c>
      <c r="V705" s="8">
        <f t="shared" si="401"/>
        <v>0</v>
      </c>
      <c r="W705" s="8">
        <f t="shared" si="426"/>
        <v>0</v>
      </c>
      <c r="X705" s="8">
        <f t="shared" si="427"/>
        <v>0</v>
      </c>
      <c r="Y705" s="16"/>
      <c r="Z705" s="15">
        <f t="shared" si="402"/>
        <v>0</v>
      </c>
      <c r="AA705" s="8">
        <f t="shared" si="428"/>
        <v>0</v>
      </c>
      <c r="AB705" s="16"/>
      <c r="AC705" s="15">
        <f t="shared" si="403"/>
        <v>0</v>
      </c>
      <c r="AD705" s="8">
        <f t="shared" si="404"/>
        <v>0</v>
      </c>
      <c r="AE705" s="16"/>
      <c r="AF705" s="15">
        <f t="shared" si="405"/>
        <v>0</v>
      </c>
      <c r="AG705" s="15">
        <f t="shared" si="429"/>
        <v>0</v>
      </c>
      <c r="AH705" s="16"/>
      <c r="AI705" s="15">
        <f t="shared" si="430"/>
        <v>0</v>
      </c>
      <c r="AJ705" s="8">
        <f t="shared" si="431"/>
        <v>0</v>
      </c>
      <c r="AK705" s="8">
        <f t="shared" si="406"/>
        <v>0</v>
      </c>
      <c r="AL705" s="8">
        <f t="shared" si="407"/>
        <v>0</v>
      </c>
      <c r="AM705" s="8">
        <f t="shared" si="432"/>
        <v>0</v>
      </c>
      <c r="AN705" s="8">
        <f t="shared" si="433"/>
        <v>0</v>
      </c>
      <c r="AO705" s="8">
        <f>IFERROR(VLOOKUP(A705,PERSAMAAN!B:D,3,0),AN705)</f>
        <v>0</v>
      </c>
      <c r="AP705" s="1"/>
      <c r="AQ705" s="8">
        <f t="shared" si="408"/>
        <v>0</v>
      </c>
      <c r="AR705" s="8" t="str">
        <f>IF(AQ705=0,"-",VLOOKUP(A705,FR_HITUNG_MINMAX!A:H,8,0))</f>
        <v>-</v>
      </c>
      <c r="AS705" s="1"/>
      <c r="AT705" s="8" t="str">
        <f t="shared" si="409"/>
        <v>-</v>
      </c>
      <c r="AU705" s="12">
        <f t="shared" si="410"/>
        <v>0</v>
      </c>
      <c r="AV705" s="12">
        <f t="shared" si="411"/>
        <v>0</v>
      </c>
      <c r="AW705" s="8">
        <f t="shared" si="434"/>
        <v>0</v>
      </c>
      <c r="AX705" s="1"/>
      <c r="AY705" s="8">
        <f t="shared" si="412"/>
        <v>0</v>
      </c>
      <c r="AZ705" s="8" t="str">
        <f>IF(AY705=0,"-",VLOOKUP(A705,FR_HITUNG_MINMAX!A:I,9,0))</f>
        <v>-</v>
      </c>
      <c r="BB705" s="8" t="str">
        <f t="shared" si="413"/>
        <v>-</v>
      </c>
      <c r="BC705" s="12">
        <f t="shared" si="414"/>
        <v>0</v>
      </c>
      <c r="BD705" s="12">
        <f t="shared" si="415"/>
        <v>0</v>
      </c>
      <c r="BE705" s="16"/>
      <c r="BF705" s="8">
        <f>SUMIF('REALISASI ORDER'!C:C,A705,'REALISASI ORDER'!E:E)</f>
        <v>0</v>
      </c>
      <c r="BG705" s="8">
        <f t="shared" si="435"/>
        <v>0</v>
      </c>
      <c r="BH705" s="8">
        <f t="shared" si="416"/>
        <v>0</v>
      </c>
      <c r="BI705" s="8">
        <f t="shared" si="417"/>
        <v>0</v>
      </c>
      <c r="BJ705" s="8">
        <f t="shared" si="436"/>
        <v>0</v>
      </c>
      <c r="BK705" s="33">
        <f t="shared" si="437"/>
        <v>0</v>
      </c>
      <c r="BL705" s="33">
        <f t="shared" si="418"/>
        <v>0</v>
      </c>
      <c r="BM705" s="33">
        <f t="shared" si="419"/>
        <v>0</v>
      </c>
      <c r="BN705" s="33">
        <f t="shared" si="438"/>
        <v>0</v>
      </c>
      <c r="BO705" s="8">
        <f t="shared" si="420"/>
        <v>0</v>
      </c>
      <c r="BP705" s="8">
        <f t="shared" si="421"/>
        <v>0</v>
      </c>
      <c r="BQ705" s="8">
        <f t="shared" si="422"/>
        <v>0</v>
      </c>
      <c r="BR705" s="8">
        <f>IFERROR(ROUNDDOWN(BF705*BN705/(BK705+BL705+BM705+BN),0),0)</f>
        <v>0</v>
      </c>
      <c r="BS705" s="8" t="str">
        <f t="shared" si="423"/>
        <v>16450-K25-901</v>
      </c>
      <c r="BT705" s="8">
        <f>SUMIF(FR_HITUNG_MINMAX!A:A,ORDER!A705,FR_HITUNG_MINMAX!AS:AS)</f>
        <v>0</v>
      </c>
      <c r="BU705" s="8">
        <f t="shared" si="439"/>
        <v>0</v>
      </c>
      <c r="BV705" s="8" t="str">
        <f t="shared" si="424"/>
        <v>-</v>
      </c>
      <c r="BW705" s="8" t="str">
        <f>VLOOKUP(A705,'STOK PESALAKAN'!A:F,6,0)</f>
        <v/>
      </c>
    </row>
    <row r="706" spans="1:75">
      <c r="A706" s="41" t="s">
        <v>2106</v>
      </c>
      <c r="B706" s="99">
        <f>IFERROR(IFERROR(VLOOKUP(A706,'STOK PACUL'!C:H,6,0),VLOOKUP(A706,'KATEGORI PACUL'!A:C,3,0)),0)</f>
        <v>0</v>
      </c>
      <c r="C706" s="8">
        <f>IFERROR(VLOOKUP(A706,'KATEGORI PACUL'!A:D,4,0),0)</f>
        <v>0</v>
      </c>
      <c r="D706" s="99">
        <f>IFERROR(IFERROR(VLOOKUP(A706,'STOK PESALAKAN'!C:H,6,0),VLOOKUP(A706,'KATEGORI PESALAKAN'!A:C,3,0)),0)</f>
        <v>0</v>
      </c>
      <c r="E706" s="8">
        <f>IFERROR(VLOOKUP(A706,'KATEGORI PESALAKAN'!A:D,4,0),0)</f>
        <v>0</v>
      </c>
      <c r="F706" s="99">
        <f>IFERROR(IFERROR(VLOOKUP(A706,'STOK CIKDITIRO'!C:H,6,0),VLOOKUP(A706,'KATEGORI CIKDITIRO'!A:C,3,0)),0)</f>
        <v>0</v>
      </c>
      <c r="G706" s="8">
        <f>IFERROR(VLOOKUP(A706,'KATEGORI CIKDITIRO'!A:D,4,0),0)</f>
        <v>0</v>
      </c>
      <c r="H706" s="99">
        <f>IFERROR(IFERROR(VLOOKUP(A706,'STOK TRAYEMAN'!C:H,6,0),VLOOKUP(A706,'KATEGORI TRAYEMAN'!A:C,3,0)),0)</f>
        <v>0</v>
      </c>
      <c r="I706" s="8">
        <f>IFERROR(VLOOKUP(A706,'KATEGORI TRAYEMAN'!A:D,4,0),0)</f>
        <v>0</v>
      </c>
      <c r="J706" s="8" t="str">
        <f>IFERROR(VLOOKUP(A706,'NOSTOK PACUL'!A:C,3,0),IFERROR(IF(VLOOKUP(A706,'STOK PACUL'!A:B,2,0)="NOSTOK","E",VLOOKUP(A706,'KATEGORI PACUL'!A:B,2,0)),"E"))</f>
        <v>E</v>
      </c>
      <c r="K706" s="8" t="str">
        <f>IFERROR(VLOOKUP(A706,'NOSTOK PESALAKAN'!A:C,3,0),IFERROR(IF(VLOOKUP(A706,'STOK PESALAKAN'!A:B,2,0)="NOSTOK","E",VLOOKUP(A706,'KATEGORI PESALAKAN'!A:B,2,0)),"E"))</f>
        <v>E</v>
      </c>
      <c r="L706" s="8" t="str">
        <f>IFERROR(VLOOKUP(A706,'NOSTOK CIKDITIRO'!A:C,3,0),IFERROR(IF(VLOOKUP(A706,'STOK CIKDITIRO'!A:B,2,0)="NOSTOK","E",VLOOKUP(A706,'KATEGORI CIKDITIRO'!A:B,2,0)),"E"))</f>
        <v>E</v>
      </c>
      <c r="M706" s="8" t="str">
        <f>IFERROR(VLOOKUP(A706,'NOSTOK TRAYEMAN'!A:C,3,0),IFERROR(IF(VLOOKUP(A706,'STOK TRAYEMAN'!A:B,2,0)="NOSTOK","E",VLOOKUP(A706,'KATEGORI TRAYEMAN'!A:B,2,0)),"E"))</f>
        <v>E</v>
      </c>
      <c r="N706" s="8" t="str">
        <f>IFERROR(VLOOKUP(A706,FR_HITUNG_MINMAX!A:B,2,0),0)</f>
        <v>RADIATOR H. VARIO ORI</v>
      </c>
      <c r="O706" s="8" t="str">
        <f>IFERROR(VLOOKUP(A706,FR_HITUNG_MINMAX!A:D,4,0),0)</f>
        <v>ORISIN</v>
      </c>
      <c r="P706" s="8">
        <f>IFERROR(VLOOKUP(A706,FR_HITUNG_MINMAX!A:G,7,0),1)</f>
        <v>1</v>
      </c>
      <c r="Q706" s="11">
        <f>IFERROR(VLOOKUP(A706,FR_HITUNG_MINMAX!A:J,10,0),1)</f>
        <v>1</v>
      </c>
      <c r="R706" s="8">
        <f>IFERROR(VLOOKUP(A706,FR_HITUNG_MINMAX!A:K,11,0),1)</f>
        <v>1</v>
      </c>
      <c r="S706" s="12">
        <f>IFERROR(VLOOKUP(A706,FR_HITUNG_MINMAX!A:F,6,0),0)</f>
        <v>362500</v>
      </c>
      <c r="T706" s="8">
        <f t="shared" si="425"/>
        <v>0</v>
      </c>
      <c r="U706" s="8">
        <f t="shared" si="400"/>
        <v>0</v>
      </c>
      <c r="V706" s="8">
        <f t="shared" si="401"/>
        <v>0</v>
      </c>
      <c r="W706" s="8">
        <f t="shared" si="426"/>
        <v>0</v>
      </c>
      <c r="X706" s="8">
        <f t="shared" si="427"/>
        <v>0</v>
      </c>
      <c r="Y706" s="16"/>
      <c r="Z706" s="15">
        <f t="shared" si="402"/>
        <v>0</v>
      </c>
      <c r="AA706" s="8">
        <f t="shared" si="428"/>
        <v>0</v>
      </c>
      <c r="AB706" s="16"/>
      <c r="AC706" s="15">
        <f t="shared" si="403"/>
        <v>0</v>
      </c>
      <c r="AD706" s="8">
        <f t="shared" si="404"/>
        <v>0</v>
      </c>
      <c r="AE706" s="16"/>
      <c r="AF706" s="15">
        <f t="shared" si="405"/>
        <v>0</v>
      </c>
      <c r="AG706" s="15">
        <f t="shared" si="429"/>
        <v>0</v>
      </c>
      <c r="AH706" s="16"/>
      <c r="AI706" s="15">
        <f t="shared" si="430"/>
        <v>0</v>
      </c>
      <c r="AJ706" s="8">
        <f t="shared" si="431"/>
        <v>0</v>
      </c>
      <c r="AK706" s="8">
        <f t="shared" si="406"/>
        <v>0</v>
      </c>
      <c r="AL706" s="8">
        <f t="shared" si="407"/>
        <v>0</v>
      </c>
      <c r="AM706" s="8">
        <f t="shared" si="432"/>
        <v>0</v>
      </c>
      <c r="AN706" s="8">
        <f t="shared" si="433"/>
        <v>0</v>
      </c>
      <c r="AO706" s="8">
        <f>IFERROR(VLOOKUP(A706,PERSAMAAN!B:D,3,0),AN706)</f>
        <v>0</v>
      </c>
      <c r="AP706" s="1"/>
      <c r="AQ706" s="8">
        <f t="shared" si="408"/>
        <v>0</v>
      </c>
      <c r="AR706" s="8" t="str">
        <f>IF(AQ706=0,"-",VLOOKUP(A706,FR_HITUNG_MINMAX!A:H,8,0))</f>
        <v>-</v>
      </c>
      <c r="AS706" s="1"/>
      <c r="AT706" s="8" t="str">
        <f t="shared" si="409"/>
        <v>-</v>
      </c>
      <c r="AU706" s="12">
        <f t="shared" si="410"/>
        <v>0</v>
      </c>
      <c r="AV706" s="12">
        <f t="shared" si="411"/>
        <v>0</v>
      </c>
      <c r="AW706" s="8">
        <f t="shared" si="434"/>
        <v>0</v>
      </c>
      <c r="AX706" s="1"/>
      <c r="AY706" s="8">
        <f t="shared" si="412"/>
        <v>0</v>
      </c>
      <c r="AZ706" s="8" t="str">
        <f>IF(AY706=0,"-",VLOOKUP(A706,FR_HITUNG_MINMAX!A:I,9,0))</f>
        <v>-</v>
      </c>
      <c r="BB706" s="8" t="str">
        <f t="shared" si="413"/>
        <v>-</v>
      </c>
      <c r="BC706" s="12">
        <f t="shared" si="414"/>
        <v>0</v>
      </c>
      <c r="BD706" s="12">
        <f t="shared" si="415"/>
        <v>0</v>
      </c>
      <c r="BE706" s="16"/>
      <c r="BF706" s="8">
        <f>SUMIF('REALISASI ORDER'!C:C,A706,'REALISASI ORDER'!E:E)</f>
        <v>0</v>
      </c>
      <c r="BG706" s="8">
        <f t="shared" si="435"/>
        <v>0</v>
      </c>
      <c r="BH706" s="8">
        <f t="shared" si="416"/>
        <v>0</v>
      </c>
      <c r="BI706" s="8">
        <f t="shared" si="417"/>
        <v>0</v>
      </c>
      <c r="BJ706" s="8">
        <f t="shared" si="436"/>
        <v>0</v>
      </c>
      <c r="BK706" s="33">
        <f t="shared" si="437"/>
        <v>0</v>
      </c>
      <c r="BL706" s="33">
        <f t="shared" si="418"/>
        <v>0</v>
      </c>
      <c r="BM706" s="33">
        <f t="shared" si="419"/>
        <v>0</v>
      </c>
      <c r="BN706" s="33">
        <f t="shared" si="438"/>
        <v>0</v>
      </c>
      <c r="BO706" s="8">
        <f t="shared" si="420"/>
        <v>0</v>
      </c>
      <c r="BP706" s="8">
        <f t="shared" si="421"/>
        <v>0</v>
      </c>
      <c r="BQ706" s="8">
        <f t="shared" si="422"/>
        <v>0</v>
      </c>
      <c r="BR706" s="8">
        <f>IFERROR(ROUNDDOWN(BF706*BN706/(BK706+BL706+BM706+BN),0),0)</f>
        <v>0</v>
      </c>
      <c r="BS706" s="8" t="str">
        <f t="shared" si="423"/>
        <v>19100-K60-B61</v>
      </c>
      <c r="BT706" s="8">
        <f>SUMIF(FR_HITUNG_MINMAX!A:A,ORDER!A706,FR_HITUNG_MINMAX!AS:AS)</f>
        <v>0</v>
      </c>
      <c r="BU706" s="8">
        <f t="shared" si="439"/>
        <v>0</v>
      </c>
      <c r="BV706" s="8" t="str">
        <f t="shared" si="424"/>
        <v>-</v>
      </c>
      <c r="BW706" s="8" t="e">
        <f>VLOOKUP(A706,'STOK PESALAKAN'!A:F,6,0)</f>
        <v>#N/A</v>
      </c>
    </row>
    <row r="707" spans="1:75">
      <c r="A707" s="41" t="s">
        <v>2108</v>
      </c>
      <c r="B707" s="99">
        <f>IFERROR(IFERROR(VLOOKUP(A707,'STOK PACUL'!C:H,6,0),VLOOKUP(A707,'KATEGORI PACUL'!A:C,3,0)),0)</f>
        <v>0</v>
      </c>
      <c r="C707" s="8">
        <f>IFERROR(VLOOKUP(A707,'KATEGORI PACUL'!A:D,4,0),0)</f>
        <v>0</v>
      </c>
      <c r="D707" s="99">
        <f>IFERROR(IFERROR(VLOOKUP(A707,'STOK PESALAKAN'!C:H,6,0),VLOOKUP(A707,'KATEGORI PESALAKAN'!A:C,3,0)),0)</f>
        <v>0</v>
      </c>
      <c r="E707" s="8">
        <f>IFERROR(VLOOKUP(A707,'KATEGORI PESALAKAN'!A:D,4,0),0)</f>
        <v>0</v>
      </c>
      <c r="F707" s="99">
        <f>IFERROR(IFERROR(VLOOKUP(A707,'STOK CIKDITIRO'!C:H,6,0),VLOOKUP(A707,'KATEGORI CIKDITIRO'!A:C,3,0)),0)</f>
        <v>0</v>
      </c>
      <c r="G707" s="8">
        <f>IFERROR(VLOOKUP(A707,'KATEGORI CIKDITIRO'!A:D,4,0),0)</f>
        <v>0</v>
      </c>
      <c r="H707" s="99">
        <f>IFERROR(IFERROR(VLOOKUP(A707,'STOK TRAYEMAN'!C:H,6,0),VLOOKUP(A707,'KATEGORI TRAYEMAN'!A:C,3,0)),0)</f>
        <v>0</v>
      </c>
      <c r="I707" s="8">
        <f>IFERROR(VLOOKUP(A707,'KATEGORI TRAYEMAN'!A:D,4,0),0)</f>
        <v>0</v>
      </c>
      <c r="J707" s="8" t="str">
        <f>IFERROR(VLOOKUP(A707,'NOSTOK PACUL'!A:C,3,0),IFERROR(IF(VLOOKUP(A707,'STOK PACUL'!A:B,2,0)="NOSTOK","E",VLOOKUP(A707,'KATEGORI PACUL'!A:B,2,0)),"E"))</f>
        <v>E</v>
      </c>
      <c r="K707" s="8" t="str">
        <f>IFERROR(VLOOKUP(A707,'NOSTOK PESALAKAN'!A:C,3,0),IFERROR(IF(VLOOKUP(A707,'STOK PESALAKAN'!A:B,2,0)="NOSTOK","E",VLOOKUP(A707,'KATEGORI PESALAKAN'!A:B,2,0)),"E"))</f>
        <v>E</v>
      </c>
      <c r="L707" s="8" t="str">
        <f>IFERROR(VLOOKUP(A707,'NOSTOK CIKDITIRO'!A:C,3,0),IFERROR(IF(VLOOKUP(A707,'STOK CIKDITIRO'!A:B,2,0)="NOSTOK","E",VLOOKUP(A707,'KATEGORI CIKDITIRO'!A:B,2,0)),"E"))</f>
        <v>E</v>
      </c>
      <c r="M707" s="8" t="str">
        <f>IFERROR(VLOOKUP(A707,'NOSTOK TRAYEMAN'!A:C,3,0),IFERROR(IF(VLOOKUP(A707,'STOK TRAYEMAN'!A:B,2,0)="NOSTOK","E",VLOOKUP(A707,'KATEGORI TRAYEMAN'!A:B,2,0)),"E"))</f>
        <v>E</v>
      </c>
      <c r="N707" s="8" t="str">
        <f>IFERROR(VLOOKUP(A707,FR_HITUNG_MINMAX!A:B,2,0),0)</f>
        <v>TABUNG RADIATOR H. PCX ORI</v>
      </c>
      <c r="O707" s="8" t="str">
        <f>IFERROR(VLOOKUP(A707,FR_HITUNG_MINMAX!A:D,4,0),0)</f>
        <v>ORISIN</v>
      </c>
      <c r="P707" s="8">
        <f>IFERROR(VLOOKUP(A707,FR_HITUNG_MINMAX!A:G,7,0),1)</f>
        <v>1</v>
      </c>
      <c r="Q707" s="11">
        <f>IFERROR(VLOOKUP(A707,FR_HITUNG_MINMAX!A:J,10,0),1)</f>
        <v>1</v>
      </c>
      <c r="R707" s="8">
        <f>IFERROR(VLOOKUP(A707,FR_HITUNG_MINMAX!A:K,11,0),1)</f>
        <v>1</v>
      </c>
      <c r="S707" s="12">
        <f>IFERROR(VLOOKUP(A707,FR_HITUNG_MINMAX!A:F,6,0),0)</f>
        <v>35500</v>
      </c>
      <c r="T707" s="8">
        <f t="shared" si="425"/>
        <v>0</v>
      </c>
      <c r="U707" s="8">
        <f t="shared" si="400"/>
        <v>0</v>
      </c>
      <c r="V707" s="8">
        <f t="shared" si="401"/>
        <v>0</v>
      </c>
      <c r="W707" s="8">
        <f t="shared" si="426"/>
        <v>0</v>
      </c>
      <c r="X707" s="8">
        <f t="shared" si="427"/>
        <v>0</v>
      </c>
      <c r="Y707" s="16"/>
      <c r="Z707" s="15">
        <f t="shared" si="402"/>
        <v>0</v>
      </c>
      <c r="AA707" s="8">
        <f t="shared" si="428"/>
        <v>0</v>
      </c>
      <c r="AB707" s="16"/>
      <c r="AC707" s="15">
        <f t="shared" si="403"/>
        <v>0</v>
      </c>
      <c r="AD707" s="8">
        <f t="shared" si="404"/>
        <v>0</v>
      </c>
      <c r="AE707" s="16"/>
      <c r="AF707" s="15">
        <f t="shared" si="405"/>
        <v>0</v>
      </c>
      <c r="AG707" s="15">
        <f t="shared" si="429"/>
        <v>0</v>
      </c>
      <c r="AH707" s="16"/>
      <c r="AI707" s="15">
        <f t="shared" si="430"/>
        <v>0</v>
      </c>
      <c r="AJ707" s="8">
        <f t="shared" si="431"/>
        <v>0</v>
      </c>
      <c r="AK707" s="8">
        <f t="shared" si="406"/>
        <v>0</v>
      </c>
      <c r="AL707" s="8">
        <f t="shared" si="407"/>
        <v>0</v>
      </c>
      <c r="AM707" s="8">
        <f t="shared" si="432"/>
        <v>0</v>
      </c>
      <c r="AN707" s="8">
        <f t="shared" si="433"/>
        <v>0</v>
      </c>
      <c r="AO707" s="8">
        <f>IFERROR(VLOOKUP(A707,PERSAMAAN!B:D,3,0),AN707)</f>
        <v>0</v>
      </c>
      <c r="AP707" s="1"/>
      <c r="AQ707" s="8">
        <f t="shared" si="408"/>
        <v>0</v>
      </c>
      <c r="AR707" s="8" t="str">
        <f>IF(AQ707=0,"-",VLOOKUP(A707,FR_HITUNG_MINMAX!A:H,8,0))</f>
        <v>-</v>
      </c>
      <c r="AS707" s="1"/>
      <c r="AT707" s="8" t="str">
        <f t="shared" si="409"/>
        <v>-</v>
      </c>
      <c r="AU707" s="12">
        <f t="shared" si="410"/>
        <v>0</v>
      </c>
      <c r="AV707" s="12">
        <f t="shared" si="411"/>
        <v>0</v>
      </c>
      <c r="AW707" s="8">
        <f t="shared" si="434"/>
        <v>0</v>
      </c>
      <c r="AX707" s="1"/>
      <c r="AY707" s="8">
        <f t="shared" si="412"/>
        <v>0</v>
      </c>
      <c r="AZ707" s="8" t="str">
        <f>IF(AY707=0,"-",VLOOKUP(A707,FR_HITUNG_MINMAX!A:I,9,0))</f>
        <v>-</v>
      </c>
      <c r="BB707" s="8" t="str">
        <f t="shared" si="413"/>
        <v>-</v>
      </c>
      <c r="BC707" s="12">
        <f t="shared" si="414"/>
        <v>0</v>
      </c>
      <c r="BD707" s="12">
        <f t="shared" si="415"/>
        <v>0</v>
      </c>
      <c r="BE707" s="16"/>
      <c r="BF707" s="8">
        <f>SUMIF('REALISASI ORDER'!C:C,A707,'REALISASI ORDER'!E:E)</f>
        <v>0</v>
      </c>
      <c r="BG707" s="8">
        <f t="shared" si="435"/>
        <v>0</v>
      </c>
      <c r="BH707" s="8">
        <f t="shared" si="416"/>
        <v>0</v>
      </c>
      <c r="BI707" s="8">
        <f t="shared" si="417"/>
        <v>0</v>
      </c>
      <c r="BJ707" s="8">
        <f t="shared" si="436"/>
        <v>0</v>
      </c>
      <c r="BK707" s="33">
        <f t="shared" si="437"/>
        <v>0</v>
      </c>
      <c r="BL707" s="33">
        <f t="shared" si="418"/>
        <v>0</v>
      </c>
      <c r="BM707" s="33">
        <f t="shared" si="419"/>
        <v>0</v>
      </c>
      <c r="BN707" s="33">
        <f t="shared" si="438"/>
        <v>0</v>
      </c>
      <c r="BO707" s="8">
        <f t="shared" si="420"/>
        <v>0</v>
      </c>
      <c r="BP707" s="8">
        <f t="shared" si="421"/>
        <v>0</v>
      </c>
      <c r="BQ707" s="8">
        <f t="shared" si="422"/>
        <v>0</v>
      </c>
      <c r="BR707" s="8">
        <f>IFERROR(ROUNDDOWN(BF707*BN707/(BK707+BL707+BM707+BN),0),0)</f>
        <v>0</v>
      </c>
      <c r="BS707" s="8" t="str">
        <f t="shared" si="423"/>
        <v>19111-K1Z-J10</v>
      </c>
      <c r="BT707" s="8">
        <f>SUMIF(FR_HITUNG_MINMAX!A:A,ORDER!A707,FR_HITUNG_MINMAX!AS:AS)</f>
        <v>0</v>
      </c>
      <c r="BU707" s="8">
        <f t="shared" si="439"/>
        <v>0</v>
      </c>
      <c r="BV707" s="8" t="str">
        <f t="shared" si="424"/>
        <v>-</v>
      </c>
      <c r="BW707" s="8" t="e">
        <f>VLOOKUP(A707,'STOK PESALAKAN'!A:F,6,0)</f>
        <v>#N/A</v>
      </c>
    </row>
    <row r="708" spans="1:75">
      <c r="A708" s="41" t="s">
        <v>2110</v>
      </c>
      <c r="B708" s="99">
        <f>IFERROR(IFERROR(VLOOKUP(A708,'STOK PACUL'!C:H,6,0),VLOOKUP(A708,'KATEGORI PACUL'!A:C,3,0)),0)</f>
        <v>0</v>
      </c>
      <c r="C708" s="8">
        <f>IFERROR(VLOOKUP(A708,'KATEGORI PACUL'!A:D,4,0),0)</f>
        <v>0</v>
      </c>
      <c r="D708" s="99">
        <f>IFERROR(IFERROR(VLOOKUP(A708,'STOK PESALAKAN'!C:H,6,0),VLOOKUP(A708,'KATEGORI PESALAKAN'!A:C,3,0)),0)</f>
        <v>0</v>
      </c>
      <c r="E708" s="8">
        <f>IFERROR(VLOOKUP(A708,'KATEGORI PESALAKAN'!A:D,4,0),0)</f>
        <v>0</v>
      </c>
      <c r="F708" s="99">
        <f>IFERROR(IFERROR(VLOOKUP(A708,'STOK CIKDITIRO'!C:H,6,0),VLOOKUP(A708,'KATEGORI CIKDITIRO'!A:C,3,0)),0)</f>
        <v>0</v>
      </c>
      <c r="G708" s="8">
        <f>IFERROR(VLOOKUP(A708,'KATEGORI CIKDITIRO'!A:D,4,0),0)</f>
        <v>1</v>
      </c>
      <c r="H708" s="99">
        <f>IFERROR(IFERROR(VLOOKUP(A708,'STOK TRAYEMAN'!C:H,6,0),VLOOKUP(A708,'KATEGORI TRAYEMAN'!A:C,3,0)),0)</f>
        <v>0</v>
      </c>
      <c r="I708" s="8">
        <f>IFERROR(VLOOKUP(A708,'KATEGORI TRAYEMAN'!A:D,4,0),0)</f>
        <v>0</v>
      </c>
      <c r="J708" s="8" t="str">
        <f>IFERROR(VLOOKUP(A708,'NOSTOK PACUL'!A:C,3,0),IFERROR(IF(VLOOKUP(A708,'STOK PACUL'!A:B,2,0)="NOSTOK","E",VLOOKUP(A708,'KATEGORI PACUL'!A:B,2,0)),"E"))</f>
        <v>E</v>
      </c>
      <c r="K708" s="8" t="str">
        <f>IFERROR(VLOOKUP(A708,'NOSTOK PESALAKAN'!A:C,3,0),IFERROR(IF(VLOOKUP(A708,'STOK PESALAKAN'!A:B,2,0)="NOSTOK","E",VLOOKUP(A708,'KATEGORI PESALAKAN'!A:B,2,0)),"E"))</f>
        <v>E</v>
      </c>
      <c r="L708" s="8" t="str">
        <f>IFERROR(VLOOKUP(A708,'NOSTOK CIKDITIRO'!A:C,3,0),IFERROR(IF(VLOOKUP(A708,'STOK CIKDITIRO'!A:B,2,0)="NOSTOK","E",VLOOKUP(A708,'KATEGORI CIKDITIRO'!A:B,2,0)),"E"))</f>
        <v>D</v>
      </c>
      <c r="M708" s="8" t="str">
        <f>IFERROR(VLOOKUP(A708,'NOSTOK TRAYEMAN'!A:C,3,0),IFERROR(IF(VLOOKUP(A708,'STOK TRAYEMAN'!A:B,2,0)="NOSTOK","E",VLOOKUP(A708,'KATEGORI TRAYEMAN'!A:B,2,0)),"E"))</f>
        <v>E</v>
      </c>
      <c r="N708" s="8" t="str">
        <f>IFERROR(VLOOKUP(A708,FR_HITUNG_MINMAX!A:B,2,0),0)</f>
        <v>SELANG POMPA AIR HURUF C H. VARIO 12-18 125/150/PCX/ADV OR</v>
      </c>
      <c r="O708" s="8" t="str">
        <f>IFERROR(VLOOKUP(A708,FR_HITUNG_MINMAX!A:D,4,0),0)</f>
        <v>ORISIN</v>
      </c>
      <c r="P708" s="8">
        <f>IFERROR(VLOOKUP(A708,FR_HITUNG_MINMAX!A:G,7,0),1)</f>
        <v>1</v>
      </c>
      <c r="Q708" s="11">
        <f>IFERROR(VLOOKUP(A708,FR_HITUNG_MINMAX!A:J,10,0),1)</f>
        <v>1</v>
      </c>
      <c r="R708" s="8">
        <f>IFERROR(VLOOKUP(A708,FR_HITUNG_MINMAX!A:K,11,0),1)</f>
        <v>1</v>
      </c>
      <c r="S708" s="12">
        <f>IFERROR(VLOOKUP(A708,FR_HITUNG_MINMAX!A:F,6,0),0)</f>
        <v>41000</v>
      </c>
      <c r="T708" s="8">
        <f t="shared" si="425"/>
        <v>0</v>
      </c>
      <c r="U708" s="8">
        <f t="shared" ref="U708:U712" si="440">D708-E708</f>
        <v>0</v>
      </c>
      <c r="V708" s="8">
        <f t="shared" ref="V708:V712" si="441">F708-G708</f>
        <v>-1</v>
      </c>
      <c r="W708" s="8">
        <f t="shared" si="426"/>
        <v>0</v>
      </c>
      <c r="X708" s="8">
        <f t="shared" si="427"/>
        <v>0</v>
      </c>
      <c r="Y708" s="16"/>
      <c r="Z708" s="15">
        <f t="shared" ref="Z708:Z712" si="442">IF(ISBLANK(Y708),0,Y708)</f>
        <v>0</v>
      </c>
      <c r="AA708" s="8">
        <f t="shared" si="428"/>
        <v>0</v>
      </c>
      <c r="AB708" s="16"/>
      <c r="AC708" s="15">
        <f t="shared" ref="AC708:AC712" si="443">IF(ISBLANK(AB708),0,AB708)</f>
        <v>0</v>
      </c>
      <c r="AD708" s="8">
        <f t="shared" ref="AD708:AD712" si="444">IF(AND(T708&gt;0,U708&gt;0,U708&gt;V708+1,E708&gt;0,V708&lt;1),IF(U708/2&gt;G708,G708+1,ROUNDUP(U708/2,0)),0)</f>
        <v>0</v>
      </c>
      <c r="AE708" s="16"/>
      <c r="AF708" s="15">
        <f t="shared" ref="AF708:AF712" si="445">IF(ISBLANK(AE708),0,AE708)</f>
        <v>0</v>
      </c>
      <c r="AG708" s="15">
        <f t="shared" si="429"/>
        <v>0</v>
      </c>
      <c r="AH708" s="16"/>
      <c r="AI708" s="15">
        <f t="shared" si="430"/>
        <v>0</v>
      </c>
      <c r="AJ708" s="8">
        <f t="shared" si="431"/>
        <v>0</v>
      </c>
      <c r="AK708" s="8">
        <f t="shared" ref="AK708:AK771" si="446">ROUND(IF(K708="E",0,IF(AND(K708="D",D708&gt;=1),0,IF(K708="D",1-D708,IF(E708*0.75-D708-Z708+AC708&lt;0,0,E708*0.75-D708-Z708+AC708)))),0)</f>
        <v>0</v>
      </c>
      <c r="AL708" s="8">
        <f t="shared" ref="AL708:AL771" si="447">ROUND(IF(L708="E",0,IF(AND(L708="D",F708&gt;=1),0,IF(L708="D",1-F708,IF(G708*0.75-F708-AF708&lt;0,0,G708*0.75-F708-AF708)))),0)</f>
        <v>1</v>
      </c>
      <c r="AM708" s="8">
        <f t="shared" si="432"/>
        <v>0</v>
      </c>
      <c r="AN708" s="8">
        <f t="shared" si="433"/>
        <v>1</v>
      </c>
      <c r="AO708" s="8">
        <f>IFERROR(VLOOKUP(A708,PERSAMAAN!B:D,3,0),AN708)</f>
        <v>1</v>
      </c>
      <c r="AP708" s="1">
        <v>0</v>
      </c>
      <c r="AQ708" s="8">
        <f t="shared" ref="AQ708:AQ712" si="448">IF(ISBLANK(AP708),AN708,AP708)</f>
        <v>0</v>
      </c>
      <c r="AR708" s="8" t="str">
        <f>IF(AQ708=0,"-",VLOOKUP(A708,FR_HITUNG_MINMAX!A:H,8,0))</f>
        <v>-</v>
      </c>
      <c r="AS708" s="1"/>
      <c r="AT708" s="8" t="str">
        <f t="shared" ref="AT708:AT712" si="449">IF(ISBLANK(AS708),AR708,AS708)</f>
        <v>-</v>
      </c>
      <c r="AU708" s="12">
        <f t="shared" ref="AU708:AU771" si="450">AQ708*S708*R708</f>
        <v>0</v>
      </c>
      <c r="AV708" s="12">
        <f t="shared" ref="AV708:AV712" si="451">SUMIF(AT:AT,AT708,AU:AU)</f>
        <v>0</v>
      </c>
      <c r="AW708" s="8">
        <f t="shared" si="434"/>
        <v>1</v>
      </c>
      <c r="AX708" s="1"/>
      <c r="AY708" s="8">
        <f t="shared" ref="AY708:AY712" si="452">IF(ISBLANK(AX708),IF(OR(AW708&lt;0,AW708=FALSE),0,AW708),AX708)</f>
        <v>1</v>
      </c>
      <c r="AZ708" s="8" t="str">
        <f>IF(AY708=0,"-",VLOOKUP(A708,FR_HITUNG_MINMAX!A:I,9,0))</f>
        <v/>
      </c>
      <c r="BB708" s="8" t="str">
        <f t="shared" ref="BB708:BB712" si="453">IF(ISBLANK(BA708),AZ708,BA708)</f>
        <v/>
      </c>
      <c r="BC708" s="12">
        <f t="shared" ref="BC708:BC771" si="454">AY708*S708*R708</f>
        <v>41000</v>
      </c>
      <c r="BD708" s="12">
        <f t="shared" ref="BD708:BD712" si="455">SUMIF(BB:BB,BB708,BC:BC)</f>
        <v>21965380</v>
      </c>
      <c r="BE708" s="16"/>
      <c r="BF708" s="8">
        <f>SUMIF('REALISASI ORDER'!C:C,A708,'REALISASI ORDER'!E:E)</f>
        <v>0</v>
      </c>
      <c r="BG708" s="8">
        <f t="shared" si="435"/>
        <v>0</v>
      </c>
      <c r="BH708" s="8">
        <f t="shared" ref="BH708:BH771" si="456">D708+Z708-AC708-AF708</f>
        <v>0</v>
      </c>
      <c r="BI708" s="8">
        <f t="shared" ref="BI708:BI771" si="457">F708+AF708</f>
        <v>0</v>
      </c>
      <c r="BJ708" s="8">
        <f t="shared" si="436"/>
        <v>0</v>
      </c>
      <c r="BK708" s="33">
        <f t="shared" si="437"/>
        <v>0</v>
      </c>
      <c r="BL708" s="33">
        <f t="shared" ref="BL708:BL771" si="458">IFERROR(IF((E708-BH708)&lt;0,0,(E708-BH708)),0)</f>
        <v>0</v>
      </c>
      <c r="BM708" s="33">
        <f t="shared" ref="BM708:BM771" si="459">IFERROR(IF((G708-BI708)&lt;0,0,(G708-BI708)),0)</f>
        <v>1</v>
      </c>
      <c r="BN708" s="33">
        <f t="shared" si="438"/>
        <v>0</v>
      </c>
      <c r="BO708" s="8">
        <f t="shared" ref="BO708:BO712" si="460">IFERROR(ROUNDDOWN(BF708*BK708/(BK708+BL708+BM708),0),0)</f>
        <v>0</v>
      </c>
      <c r="BP708" s="8">
        <f t="shared" ref="BP708:BP712" si="461">IFERROR(ROUNDUP(BF708*BL708/(BK708+BL708+BM708),0),0)</f>
        <v>0</v>
      </c>
      <c r="BQ708" s="8">
        <f t="shared" ref="BQ708:BQ712" si="462">IFERROR(ROUNDDOWN(BF708*BM708/(BK708+BL708+BM708),0),0)</f>
        <v>0</v>
      </c>
      <c r="BR708" s="8">
        <f>IFERROR(ROUNDDOWN(BF708*BN708/(BK708+BL708+BM708+BN),0),0)</f>
        <v>0</v>
      </c>
      <c r="BS708" s="8" t="str">
        <f t="shared" ref="BS708:BS771" si="463">A708</f>
        <v>1950C-KZR-60</v>
      </c>
      <c r="BT708" s="8">
        <f>SUMIF(FR_HITUNG_MINMAX!A:A,ORDER!A708,FR_HITUNG_MINMAX!AS:AS)</f>
        <v>1</v>
      </c>
      <c r="BU708" s="8">
        <f t="shared" si="439"/>
        <v>0</v>
      </c>
      <c r="BV708" s="8" t="str">
        <f t="shared" ref="BV708:BV712" si="464">AT708</f>
        <v>-</v>
      </c>
      <c r="BW708" s="8" t="e">
        <f>VLOOKUP(A708,'STOK PESALAKAN'!A:F,6,0)</f>
        <v>#N/A</v>
      </c>
    </row>
    <row r="709" spans="1:75">
      <c r="A709" s="41" t="s">
        <v>2112</v>
      </c>
      <c r="B709" s="99">
        <f>IFERROR(IFERROR(VLOOKUP(A709,'STOK PACUL'!C:H,6,0),VLOOKUP(A709,'KATEGORI PACUL'!A:C,3,0)),0)</f>
        <v>0</v>
      </c>
      <c r="C709" s="8">
        <f>IFERROR(VLOOKUP(A709,'KATEGORI PACUL'!A:D,4,0),0)</f>
        <v>0</v>
      </c>
      <c r="D709" s="99">
        <f>IFERROR(IFERROR(VLOOKUP(A709,'STOK PESALAKAN'!C:H,6,0),VLOOKUP(A709,'KATEGORI PESALAKAN'!A:C,3,0)),0)</f>
        <v>0</v>
      </c>
      <c r="E709" s="8">
        <f>IFERROR(VLOOKUP(A709,'KATEGORI PESALAKAN'!A:D,4,0),0)</f>
        <v>0</v>
      </c>
      <c r="F709" s="99">
        <f>IFERROR(IFERROR(VLOOKUP(A709,'STOK CIKDITIRO'!C:H,6,0),VLOOKUP(A709,'KATEGORI CIKDITIRO'!A:C,3,0)),0)</f>
        <v>0</v>
      </c>
      <c r="G709" s="8">
        <f>IFERROR(VLOOKUP(A709,'KATEGORI CIKDITIRO'!A:D,4,0),0)</f>
        <v>2</v>
      </c>
      <c r="H709" s="99">
        <f>IFERROR(IFERROR(VLOOKUP(A709,'STOK TRAYEMAN'!C:H,6,0),VLOOKUP(A709,'KATEGORI TRAYEMAN'!A:C,3,0)),0)</f>
        <v>0</v>
      </c>
      <c r="I709" s="8">
        <f>IFERROR(VLOOKUP(A709,'KATEGORI TRAYEMAN'!A:D,4,0),0)</f>
        <v>0</v>
      </c>
      <c r="J709" s="8" t="str">
        <f>IFERROR(VLOOKUP(A709,'NOSTOK PACUL'!A:C,3,0),IFERROR(IF(VLOOKUP(A709,'STOK PACUL'!A:B,2,0)="NOSTOK","E",VLOOKUP(A709,'KATEGORI PACUL'!A:B,2,0)),"E"))</f>
        <v>E</v>
      </c>
      <c r="K709" s="8" t="str">
        <f>IFERROR(VLOOKUP(A709,'NOSTOK PESALAKAN'!A:C,3,0),IFERROR(IF(VLOOKUP(A709,'STOK PESALAKAN'!A:B,2,0)="NOSTOK","E",VLOOKUP(A709,'KATEGORI PESALAKAN'!A:B,2,0)),"E"))</f>
        <v>E</v>
      </c>
      <c r="L709" s="8" t="str">
        <f>IFERROR(VLOOKUP(A709,'NOSTOK CIKDITIRO'!A:C,3,0),IFERROR(IF(VLOOKUP(A709,'STOK CIKDITIRO'!A:B,2,0)="NOSTOK","E",VLOOKUP(A709,'KATEGORI CIKDITIRO'!A:B,2,0)),"E"))</f>
        <v>D</v>
      </c>
      <c r="M709" s="8" t="str">
        <f>IFERROR(VLOOKUP(A709,'NOSTOK TRAYEMAN'!A:C,3,0),IFERROR(IF(VLOOKUP(A709,'STOK TRAYEMAN'!A:B,2,0)="NOSTOK","E",VLOOKUP(A709,'KATEGORI TRAYEMAN'!A:B,2,0)),"E"))</f>
        <v>E</v>
      </c>
      <c r="N709" s="8" t="str">
        <f>IFERROR(VLOOKUP(A709,FR_HITUNG_MINMAX!A:B,2,0),0)</f>
        <v>SELANG RADIATOR C H.VARIO 125 ORI</v>
      </c>
      <c r="O709" s="8" t="str">
        <f>IFERROR(VLOOKUP(A709,FR_HITUNG_MINMAX!A:D,4,0),0)</f>
        <v>ORISIN</v>
      </c>
      <c r="P709" s="8">
        <f>IFERROR(VLOOKUP(A709,FR_HITUNG_MINMAX!A:G,7,0),1)</f>
        <v>1</v>
      </c>
      <c r="Q709" s="11">
        <f>IFERROR(VLOOKUP(A709,FR_HITUNG_MINMAX!A:J,10,0),1)</f>
        <v>1</v>
      </c>
      <c r="R709" s="8">
        <f>IFERROR(VLOOKUP(A709,FR_HITUNG_MINMAX!A:K,11,0),1)</f>
        <v>1</v>
      </c>
      <c r="S709" s="12">
        <f>IFERROR(VLOOKUP(A709,FR_HITUNG_MINMAX!A:F,6,0),0)</f>
        <v>14000</v>
      </c>
      <c r="T709" s="8">
        <f t="shared" ref="T709:T772" si="465">B709-C709</f>
        <v>0</v>
      </c>
      <c r="U709" s="8">
        <f t="shared" si="440"/>
        <v>0</v>
      </c>
      <c r="V709" s="8">
        <f t="shared" si="441"/>
        <v>-2</v>
      </c>
      <c r="W709" s="8">
        <f t="shared" ref="W709:W772" si="466">H709-I709</f>
        <v>0</v>
      </c>
      <c r="X709" s="8">
        <f t="shared" ref="X709:X772" si="467">ROUNDDOWN(IF(AND(B709&gt;C709,D709&lt;E709),MIN(B709-C709,E709-D709),IF(AND(B709&gt;0.5*C709,D709&lt;0.5*E709),MIN(B709-(0.5*C709),(0.5*E709)-D709),0)),0)</f>
        <v>0</v>
      </c>
      <c r="Y709" s="16"/>
      <c r="Z709" s="15">
        <f t="shared" si="442"/>
        <v>0</v>
      </c>
      <c r="AA709" s="8">
        <f t="shared" ref="AA709:AA772" si="468">ROUNDDOWN(IF(AND(D709&gt;E709,B709&lt;C709),MIN(D709-E709,C709-B709),IF(AND(D709&gt;0.5*E709,B709&lt;0.5*C709),MIN(D709-(0.5*E709),(0.5*C709)-B709),0)),0)</f>
        <v>0</v>
      </c>
      <c r="AB709" s="16"/>
      <c r="AC709" s="15">
        <f t="shared" si="443"/>
        <v>0</v>
      </c>
      <c r="AD709" s="8">
        <f t="shared" si="444"/>
        <v>0</v>
      </c>
      <c r="AE709" s="16"/>
      <c r="AF709" s="15">
        <f t="shared" si="445"/>
        <v>0</v>
      </c>
      <c r="AG709" s="15">
        <f t="shared" ref="AG709:AG772" si="469">IF(AND(T709&gt;0,U709&gt;0,U709&gt;W709+1,E709&gt;0,W709&lt;1),IF(U709/2&gt;I709,I709+1,ROUNDUP(U709/2,0)),0)</f>
        <v>0</v>
      </c>
      <c r="AH709" s="16"/>
      <c r="AI709" s="15">
        <f t="shared" ref="AI709:AI772" si="470">IF(ISBLANK(AH709),0,AH709)</f>
        <v>0</v>
      </c>
      <c r="AJ709" s="8">
        <f t="shared" ref="AJ709:AJ772" si="471">ROUND(IF(H709="E",0,IF(AND(H709="D",B709&gt;=1),0,IF(H709="D",1-B709,IF(C709*0.75-B709-Y709+V709&lt;0,0,C709*0.75-B709-Y709+V709)))),0)</f>
        <v>0</v>
      </c>
      <c r="AK709" s="8">
        <f t="shared" si="446"/>
        <v>0</v>
      </c>
      <c r="AL709" s="8">
        <f t="shared" si="447"/>
        <v>1</v>
      </c>
      <c r="AM709" s="8">
        <f t="shared" ref="AM709:AM772" si="472">ROUND(IF(M709="E",0,IF(AND(M709="D",H709&gt;=1),0,IF(M709="D",1-H709,IF(I709*0.75-H709-AI709&lt;0,0,I709*0.75-H709-AI709)))),0)</f>
        <v>0</v>
      </c>
      <c r="AN709" s="8">
        <f t="shared" ref="AN709:AN772" si="473">ROUNDUP((AJ709+AK709+AL709+AM709)/P709/R709,0)*P709</f>
        <v>1</v>
      </c>
      <c r="AO709" s="8">
        <f>IFERROR(VLOOKUP(A709,PERSAMAAN!B:D,3,0),AN709)</f>
        <v>1</v>
      </c>
      <c r="AP709" s="1">
        <v>0</v>
      </c>
      <c r="AQ709" s="8">
        <f t="shared" si="448"/>
        <v>0</v>
      </c>
      <c r="AR709" s="8" t="str">
        <f>IF(AQ709=0,"-",VLOOKUP(A709,FR_HITUNG_MINMAX!A:H,8,0))</f>
        <v>-</v>
      </c>
      <c r="AS709" s="1"/>
      <c r="AT709" s="8" t="str">
        <f t="shared" si="449"/>
        <v>-</v>
      </c>
      <c r="AU709" s="12">
        <f t="shared" si="450"/>
        <v>0</v>
      </c>
      <c r="AV709" s="12">
        <f t="shared" si="451"/>
        <v>0</v>
      </c>
      <c r="AW709" s="8">
        <f t="shared" ref="AW709:AW772" si="474">IF(ISNUMBER(SEARCH("S.",N709,1)),0,IF(OR(O709="ORISIN",O709="OLIGEN",O709="AKIGEN"),IF(C709+E709+G709+I709&lt;=3,(ROUND(((C709+E709+G709+I709)-B709-D709-F709-H709-AQ709)/Q709/R709,0)*Q709),(ROUND((((C709+E709+G709+I709)*1.5)-B709-D709-F709-H709-AQ709)/Q709/R709,0)*Q709))))</f>
        <v>2</v>
      </c>
      <c r="AX709" s="1"/>
      <c r="AY709" s="8">
        <f t="shared" si="452"/>
        <v>2</v>
      </c>
      <c r="AZ709" s="8" t="str">
        <f>IF(AY709=0,"-",VLOOKUP(A709,FR_HITUNG_MINMAX!A:I,9,0))</f>
        <v/>
      </c>
      <c r="BB709" s="8" t="str">
        <f t="shared" si="453"/>
        <v/>
      </c>
      <c r="BC709" s="12">
        <f t="shared" si="454"/>
        <v>28000</v>
      </c>
      <c r="BD709" s="12">
        <f t="shared" si="455"/>
        <v>21965380</v>
      </c>
      <c r="BE709" s="16"/>
      <c r="BF709" s="8">
        <f>SUMIF('REALISASI ORDER'!C:C,A709,'REALISASI ORDER'!E:E)</f>
        <v>0</v>
      </c>
      <c r="BG709" s="8">
        <f t="shared" ref="BG709:BG772" si="475">B709-Z709+AC709</f>
        <v>0</v>
      </c>
      <c r="BH709" s="8">
        <f t="shared" si="456"/>
        <v>0</v>
      </c>
      <c r="BI709" s="8">
        <f t="shared" si="457"/>
        <v>0</v>
      </c>
      <c r="BJ709" s="8">
        <f t="shared" ref="BJ709:BJ772" si="476">H709+AI709</f>
        <v>0</v>
      </c>
      <c r="BK709" s="33">
        <f t="shared" ref="BK709:BK772" si="477">IFERROR(IF((C709-AY709)&lt;0,0,(C709-AY709)),0)</f>
        <v>0</v>
      </c>
      <c r="BL709" s="33">
        <f t="shared" si="458"/>
        <v>0</v>
      </c>
      <c r="BM709" s="33">
        <f t="shared" si="459"/>
        <v>2</v>
      </c>
      <c r="BN709" s="33">
        <f t="shared" ref="BN709:BN772" si="478">IFERROR(IF((I709-BJ709)&lt;0,0,(I709-BJ709)),0)</f>
        <v>0</v>
      </c>
      <c r="BO709" s="8">
        <f t="shared" si="460"/>
        <v>0</v>
      </c>
      <c r="BP709" s="8">
        <f t="shared" si="461"/>
        <v>0</v>
      </c>
      <c r="BQ709" s="8">
        <f t="shared" si="462"/>
        <v>0</v>
      </c>
      <c r="BR709" s="8">
        <f>IFERROR(ROUNDDOWN(BF709*BN709/(BK709+BL709+BM709+BN),0),0)</f>
        <v>0</v>
      </c>
      <c r="BS709" s="8" t="str">
        <f t="shared" si="463"/>
        <v>1950D-KZR-600</v>
      </c>
      <c r="BT709" s="8">
        <f>SUMIF(FR_HITUNG_MINMAX!A:A,ORDER!A709,FR_HITUNG_MINMAX!AS:AS)</f>
        <v>1</v>
      </c>
      <c r="BU709" s="8">
        <f t="shared" ref="BU709:BU772" si="479">IF(B709+D709&gt;=BI709,0,IF(OR(H709="A",I709="A",H709="B",I709="B"),AI709,0))</f>
        <v>0</v>
      </c>
      <c r="BV709" s="8" t="str">
        <f t="shared" si="464"/>
        <v>-</v>
      </c>
      <c r="BW709" s="8" t="e">
        <f>VLOOKUP(A709,'STOK PESALAKAN'!A:F,6,0)</f>
        <v>#N/A</v>
      </c>
    </row>
    <row r="710" spans="1:75">
      <c r="A710" s="41" t="s">
        <v>2113</v>
      </c>
      <c r="B710" s="99">
        <f>IFERROR(IFERROR(VLOOKUP(A710,'STOK PACUL'!C:H,6,0),VLOOKUP(A710,'KATEGORI PACUL'!A:C,3,0)),0)</f>
        <v>0</v>
      </c>
      <c r="C710" s="8">
        <f>IFERROR(VLOOKUP(A710,'KATEGORI PACUL'!A:D,4,0),0)</f>
        <v>0</v>
      </c>
      <c r="D710" s="99">
        <f>IFERROR(IFERROR(VLOOKUP(A710,'STOK PESALAKAN'!C:H,6,0),VLOOKUP(A710,'KATEGORI PESALAKAN'!A:C,3,0)),0)</f>
        <v>0</v>
      </c>
      <c r="E710" s="8">
        <f>IFERROR(VLOOKUP(A710,'KATEGORI PESALAKAN'!A:D,4,0),0)</f>
        <v>0</v>
      </c>
      <c r="F710" s="99">
        <f>IFERROR(IFERROR(VLOOKUP(A710,'STOK CIKDITIRO'!C:H,6,0),VLOOKUP(A710,'KATEGORI CIKDITIRO'!A:C,3,0)),0)</f>
        <v>0</v>
      </c>
      <c r="G710" s="8">
        <f>IFERROR(VLOOKUP(A710,'KATEGORI CIKDITIRO'!A:D,4,0),0)</f>
        <v>0</v>
      </c>
      <c r="H710" s="99">
        <f>IFERROR(IFERROR(VLOOKUP(A710,'STOK TRAYEMAN'!C:H,6,0),VLOOKUP(A710,'KATEGORI TRAYEMAN'!A:C,3,0)),0)</f>
        <v>0</v>
      </c>
      <c r="I710" s="8">
        <f>IFERROR(VLOOKUP(A710,'KATEGORI TRAYEMAN'!A:D,4,0),0)</f>
        <v>0</v>
      </c>
      <c r="J710" s="8" t="str">
        <f>IFERROR(VLOOKUP(A710,'NOSTOK PACUL'!A:C,3,0),IFERROR(IF(VLOOKUP(A710,'STOK PACUL'!A:B,2,0)="NOSTOK","E",VLOOKUP(A710,'KATEGORI PACUL'!A:B,2,0)),"E"))</f>
        <v>E</v>
      </c>
      <c r="K710" s="8" t="str">
        <f>IFERROR(VLOOKUP(A710,'NOSTOK PESALAKAN'!A:C,3,0),IFERROR(IF(VLOOKUP(A710,'STOK PESALAKAN'!A:B,2,0)="NOSTOK","E",VLOOKUP(A710,'KATEGORI PESALAKAN'!A:B,2,0)),"E"))</f>
        <v>E</v>
      </c>
      <c r="L710" s="8" t="str">
        <f>IFERROR(VLOOKUP(A710,'NOSTOK CIKDITIRO'!A:C,3,0),IFERROR(IF(VLOOKUP(A710,'STOK CIKDITIRO'!A:B,2,0)="NOSTOK","E",VLOOKUP(A710,'KATEGORI CIKDITIRO'!A:B,2,0)),"E"))</f>
        <v>E</v>
      </c>
      <c r="M710" s="8" t="str">
        <f>IFERROR(VLOOKUP(A710,'NOSTOK TRAYEMAN'!A:C,3,0),IFERROR(IF(VLOOKUP(A710,'STOK TRAYEMAN'!A:B,2,0)="NOSTOK","E",VLOOKUP(A710,'KATEGORI TRAYEMAN'!A:B,2,0)),"E"))</f>
        <v>E</v>
      </c>
      <c r="N710" s="8" t="str">
        <f>IFERROR(VLOOKUP(A710,FR_HITUNG_MINMAX!A:B,2,0),0)</f>
        <v>KAMPAS GANDA ASSY Y. XEON ORI</v>
      </c>
      <c r="O710" s="8" t="str">
        <f>IFERROR(VLOOKUP(A710,FR_HITUNG_MINMAX!A:D,4,0),0)</f>
        <v>ORISIN</v>
      </c>
      <c r="P710" s="8">
        <f>IFERROR(VLOOKUP(A710,FR_HITUNG_MINMAX!A:G,7,0),1)</f>
        <v>1</v>
      </c>
      <c r="Q710" s="11">
        <f>IFERROR(VLOOKUP(A710,FR_HITUNG_MINMAX!A:J,10,0),1)</f>
        <v>1</v>
      </c>
      <c r="R710" s="8">
        <f>IFERROR(VLOOKUP(A710,FR_HITUNG_MINMAX!A:K,11,0),1)</f>
        <v>1</v>
      </c>
      <c r="S710" s="12">
        <f>IFERROR(VLOOKUP(A710,FR_HITUNG_MINMAX!A:F,6,0),0)</f>
        <v>287000</v>
      </c>
      <c r="T710" s="8">
        <f t="shared" si="465"/>
        <v>0</v>
      </c>
      <c r="U710" s="8">
        <f t="shared" si="440"/>
        <v>0</v>
      </c>
      <c r="V710" s="8">
        <f t="shared" si="441"/>
        <v>0</v>
      </c>
      <c r="W710" s="8">
        <f t="shared" si="466"/>
        <v>0</v>
      </c>
      <c r="X710" s="8">
        <f t="shared" si="467"/>
        <v>0</v>
      </c>
      <c r="Y710" s="16"/>
      <c r="Z710" s="15">
        <f t="shared" si="442"/>
        <v>0</v>
      </c>
      <c r="AA710" s="8">
        <f t="shared" si="468"/>
        <v>0</v>
      </c>
      <c r="AB710" s="16"/>
      <c r="AC710" s="15">
        <f t="shared" si="443"/>
        <v>0</v>
      </c>
      <c r="AD710" s="8">
        <f t="shared" si="444"/>
        <v>0</v>
      </c>
      <c r="AE710" s="16"/>
      <c r="AF710" s="15">
        <f t="shared" si="445"/>
        <v>0</v>
      </c>
      <c r="AG710" s="15">
        <f t="shared" si="469"/>
        <v>0</v>
      </c>
      <c r="AH710" s="16"/>
      <c r="AI710" s="15">
        <f t="shared" si="470"/>
        <v>0</v>
      </c>
      <c r="AJ710" s="8">
        <f t="shared" si="471"/>
        <v>0</v>
      </c>
      <c r="AK710" s="8">
        <f t="shared" si="446"/>
        <v>0</v>
      </c>
      <c r="AL710" s="8">
        <f t="shared" si="447"/>
        <v>0</v>
      </c>
      <c r="AM710" s="8">
        <f t="shared" si="472"/>
        <v>0</v>
      </c>
      <c r="AN710" s="8">
        <f t="shared" si="473"/>
        <v>0</v>
      </c>
      <c r="AO710" s="8">
        <f>IFERROR(VLOOKUP(A710,PERSAMAAN!B:D,3,0),AN710)</f>
        <v>0</v>
      </c>
      <c r="AP710" s="1"/>
      <c r="AQ710" s="8">
        <f t="shared" si="448"/>
        <v>0</v>
      </c>
      <c r="AR710" s="8" t="str">
        <f>IF(AQ710=0,"-",VLOOKUP(A710,FR_HITUNG_MINMAX!A:H,8,0))</f>
        <v>-</v>
      </c>
      <c r="AS710" s="1"/>
      <c r="AT710" s="8" t="str">
        <f t="shared" si="449"/>
        <v>-</v>
      </c>
      <c r="AU710" s="12">
        <f t="shared" si="450"/>
        <v>0</v>
      </c>
      <c r="AV710" s="12">
        <f t="shared" si="451"/>
        <v>0</v>
      </c>
      <c r="AW710" s="8">
        <f t="shared" si="474"/>
        <v>0</v>
      </c>
      <c r="AX710" s="1"/>
      <c r="AY710" s="8">
        <f t="shared" si="452"/>
        <v>0</v>
      </c>
      <c r="AZ710" s="8" t="str">
        <f>IF(AY710=0,"-",VLOOKUP(A710,FR_HITUNG_MINMAX!A:I,9,0))</f>
        <v>-</v>
      </c>
      <c r="BB710" s="8" t="str">
        <f t="shared" si="453"/>
        <v>-</v>
      </c>
      <c r="BC710" s="12">
        <f t="shared" si="454"/>
        <v>0</v>
      </c>
      <c r="BD710" s="12">
        <f t="shared" si="455"/>
        <v>0</v>
      </c>
      <c r="BE710" s="16"/>
      <c r="BF710" s="8">
        <f>SUMIF('REALISASI ORDER'!C:C,A710,'REALISASI ORDER'!E:E)</f>
        <v>0</v>
      </c>
      <c r="BG710" s="8">
        <f t="shared" si="475"/>
        <v>0</v>
      </c>
      <c r="BH710" s="8">
        <f t="shared" si="456"/>
        <v>0</v>
      </c>
      <c r="BI710" s="8">
        <f t="shared" si="457"/>
        <v>0</v>
      </c>
      <c r="BJ710" s="8">
        <f t="shared" si="476"/>
        <v>0</v>
      </c>
      <c r="BK710" s="33">
        <f t="shared" si="477"/>
        <v>0</v>
      </c>
      <c r="BL710" s="33">
        <f t="shared" si="458"/>
        <v>0</v>
      </c>
      <c r="BM710" s="33">
        <f t="shared" si="459"/>
        <v>0</v>
      </c>
      <c r="BN710" s="33">
        <f t="shared" si="478"/>
        <v>0</v>
      </c>
      <c r="BO710" s="8">
        <f t="shared" si="460"/>
        <v>0</v>
      </c>
      <c r="BP710" s="8">
        <f t="shared" si="461"/>
        <v>0</v>
      </c>
      <c r="BQ710" s="8">
        <f t="shared" si="462"/>
        <v>0</v>
      </c>
      <c r="BR710" s="8">
        <f>IFERROR(ROUNDDOWN(BF710*BN710/(BK710+BL710+BM710+BN),0),0)</f>
        <v>0</v>
      </c>
      <c r="BS710" s="8" t="str">
        <f t="shared" si="463"/>
        <v>1LB-E6620-01</v>
      </c>
      <c r="BT710" s="8">
        <f>SUMIF(FR_HITUNG_MINMAX!A:A,ORDER!A710,FR_HITUNG_MINMAX!AS:AS)</f>
        <v>0</v>
      </c>
      <c r="BU710" s="8">
        <f t="shared" si="479"/>
        <v>0</v>
      </c>
      <c r="BV710" s="8" t="str">
        <f t="shared" si="464"/>
        <v>-</v>
      </c>
      <c r="BW710" s="8" t="e">
        <f>VLOOKUP(A710,'STOK PESALAKAN'!A:F,6,0)</f>
        <v>#N/A</v>
      </c>
    </row>
    <row r="711" spans="1:75">
      <c r="A711" s="41" t="s">
        <v>2117</v>
      </c>
      <c r="B711" s="99">
        <f>IFERROR(IFERROR(VLOOKUP(A711,'STOK PACUL'!C:H,6,0),VLOOKUP(A711,'KATEGORI PACUL'!A:C,3,0)),0)</f>
        <v>0</v>
      </c>
      <c r="C711" s="8">
        <f>IFERROR(VLOOKUP(A711,'KATEGORI PACUL'!A:D,4,0),0)</f>
        <v>0</v>
      </c>
      <c r="D711" s="99">
        <f>IFERROR(IFERROR(VLOOKUP(A711,'STOK PESALAKAN'!C:H,6,0),VLOOKUP(A711,'KATEGORI PESALAKAN'!A:C,3,0)),0)</f>
        <v>0</v>
      </c>
      <c r="E711" s="8">
        <f>IFERROR(VLOOKUP(A711,'KATEGORI PESALAKAN'!A:D,4,0),0)</f>
        <v>0</v>
      </c>
      <c r="F711" s="99">
        <f>IFERROR(IFERROR(VLOOKUP(A711,'STOK CIKDITIRO'!C:H,6,0),VLOOKUP(A711,'KATEGORI CIKDITIRO'!A:C,3,0)),0)</f>
        <v>0</v>
      </c>
      <c r="G711" s="8">
        <f>IFERROR(VLOOKUP(A711,'KATEGORI CIKDITIRO'!A:D,4,0),0)</f>
        <v>3</v>
      </c>
      <c r="H711" s="99">
        <f>IFERROR(IFERROR(VLOOKUP(A711,'STOK TRAYEMAN'!C:H,6,0),VLOOKUP(A711,'KATEGORI TRAYEMAN'!A:C,3,0)),0)</f>
        <v>0</v>
      </c>
      <c r="I711" s="8">
        <f>IFERROR(VLOOKUP(A711,'KATEGORI TRAYEMAN'!A:D,4,0),0)</f>
        <v>0</v>
      </c>
      <c r="J711" s="8" t="str">
        <f>IFERROR(VLOOKUP(A711,'NOSTOK PACUL'!A:C,3,0),IFERROR(IF(VLOOKUP(A711,'STOK PACUL'!A:B,2,0)="NOSTOK","E",VLOOKUP(A711,'KATEGORI PACUL'!A:B,2,0)),"E"))</f>
        <v>E</v>
      </c>
      <c r="K711" s="8" t="str">
        <f>IFERROR(VLOOKUP(A711,'NOSTOK PESALAKAN'!A:C,3,0),IFERROR(IF(VLOOKUP(A711,'STOK PESALAKAN'!A:B,2,0)="NOSTOK","E",VLOOKUP(A711,'KATEGORI PESALAKAN'!A:B,2,0)),"E"))</f>
        <v>E</v>
      </c>
      <c r="L711" s="8" t="str">
        <f>IFERROR(VLOOKUP(A711,'NOSTOK CIKDITIRO'!A:C,3,0),IFERROR(IF(VLOOKUP(A711,'STOK CIKDITIRO'!A:B,2,0)="NOSTOK","E",VLOOKUP(A711,'KATEGORI CIKDITIRO'!A:B,2,0)),"E"))</f>
        <v>D</v>
      </c>
      <c r="M711" s="8" t="str">
        <f>IFERROR(VLOOKUP(A711,'NOSTOK TRAYEMAN'!A:C,3,0),IFERROR(IF(VLOOKUP(A711,'STOK TRAYEMAN'!A:B,2,0)="NOSTOK","E",VLOOKUP(A711,'KATEGORI TRAYEMAN'!A:B,2,0)),"E"))</f>
        <v>E</v>
      </c>
      <c r="N711" s="8" t="str">
        <f>IFERROR(VLOOKUP(A711,FR_HITUNG_MINMAX!A:B,2,0),0)</f>
        <v>PER KAMPAS GANDA H.BEAT ORI</v>
      </c>
      <c r="O711" s="8" t="str">
        <f>IFERROR(VLOOKUP(A711,FR_HITUNG_MINMAX!A:D,4,0),0)</f>
        <v>ORISIN</v>
      </c>
      <c r="P711" s="8">
        <f>IFERROR(VLOOKUP(A711,FR_HITUNG_MINMAX!A:G,7,0),1)</f>
        <v>1</v>
      </c>
      <c r="Q711" s="11">
        <f>IFERROR(VLOOKUP(A711,FR_HITUNG_MINMAX!A:J,10,0),1)</f>
        <v>1</v>
      </c>
      <c r="R711" s="8">
        <f>IFERROR(VLOOKUP(A711,FR_HITUNG_MINMAX!A:K,11,0),1)</f>
        <v>1</v>
      </c>
      <c r="S711" s="12">
        <f>IFERROR(VLOOKUP(A711,FR_HITUNG_MINMAX!A:F,6,0),0)</f>
        <v>8666.6666666666697</v>
      </c>
      <c r="T711" s="8">
        <f t="shared" si="465"/>
        <v>0</v>
      </c>
      <c r="U711" s="8">
        <f t="shared" si="440"/>
        <v>0</v>
      </c>
      <c r="V711" s="8">
        <f t="shared" si="441"/>
        <v>-3</v>
      </c>
      <c r="W711" s="8">
        <f t="shared" si="466"/>
        <v>0</v>
      </c>
      <c r="X711" s="8">
        <f t="shared" si="467"/>
        <v>0</v>
      </c>
      <c r="Y711" s="16"/>
      <c r="Z711" s="15">
        <f t="shared" si="442"/>
        <v>0</v>
      </c>
      <c r="AA711" s="8">
        <f t="shared" si="468"/>
        <v>0</v>
      </c>
      <c r="AB711" s="16"/>
      <c r="AC711" s="15">
        <f t="shared" si="443"/>
        <v>0</v>
      </c>
      <c r="AD711" s="8">
        <f t="shared" si="444"/>
        <v>0</v>
      </c>
      <c r="AE711" s="16"/>
      <c r="AF711" s="15">
        <f t="shared" si="445"/>
        <v>0</v>
      </c>
      <c r="AG711" s="15">
        <f t="shared" si="469"/>
        <v>0</v>
      </c>
      <c r="AH711" s="16"/>
      <c r="AI711" s="15">
        <f t="shared" si="470"/>
        <v>0</v>
      </c>
      <c r="AJ711" s="8">
        <f t="shared" si="471"/>
        <v>0</v>
      </c>
      <c r="AK711" s="8">
        <f t="shared" si="446"/>
        <v>0</v>
      </c>
      <c r="AL711" s="8">
        <f t="shared" si="447"/>
        <v>1</v>
      </c>
      <c r="AM711" s="8">
        <f t="shared" si="472"/>
        <v>0</v>
      </c>
      <c r="AN711" s="8">
        <f t="shared" si="473"/>
        <v>1</v>
      </c>
      <c r="AO711" s="8">
        <f>IFERROR(VLOOKUP(A711,PERSAMAAN!B:D,3,0),AN711)</f>
        <v>1</v>
      </c>
      <c r="AP711" s="1">
        <v>0</v>
      </c>
      <c r="AQ711" s="8">
        <f t="shared" si="448"/>
        <v>0</v>
      </c>
      <c r="AR711" s="8" t="str">
        <f>IF(AQ711=0,"-",VLOOKUP(A711,FR_HITUNG_MINMAX!A:H,8,0))</f>
        <v>-</v>
      </c>
      <c r="AS711" s="1"/>
      <c r="AT711" s="8" t="str">
        <f t="shared" si="449"/>
        <v>-</v>
      </c>
      <c r="AU711" s="12">
        <f t="shared" si="450"/>
        <v>0</v>
      </c>
      <c r="AV711" s="12">
        <f t="shared" si="451"/>
        <v>0</v>
      </c>
      <c r="AW711" s="8">
        <f t="shared" si="474"/>
        <v>3</v>
      </c>
      <c r="AX711" s="1"/>
      <c r="AY711" s="8">
        <f t="shared" si="452"/>
        <v>3</v>
      </c>
      <c r="AZ711" s="8" t="str">
        <f>IF(AY711=0,"-",VLOOKUP(A711,FR_HITUNG_MINMAX!A:I,9,0))</f>
        <v/>
      </c>
      <c r="BB711" s="8" t="str">
        <f t="shared" si="453"/>
        <v/>
      </c>
      <c r="BC711" s="12">
        <f t="shared" si="454"/>
        <v>26000.000000000007</v>
      </c>
      <c r="BD711" s="12">
        <f t="shared" si="455"/>
        <v>21965380</v>
      </c>
      <c r="BE711" s="16"/>
      <c r="BF711" s="8">
        <f>SUMIF('REALISASI ORDER'!C:C,A711,'REALISASI ORDER'!E:E)</f>
        <v>0</v>
      </c>
      <c r="BG711" s="8">
        <f t="shared" si="475"/>
        <v>0</v>
      </c>
      <c r="BH711" s="8">
        <f t="shared" si="456"/>
        <v>0</v>
      </c>
      <c r="BI711" s="8">
        <f t="shared" si="457"/>
        <v>0</v>
      </c>
      <c r="BJ711" s="8">
        <f t="shared" si="476"/>
        <v>0</v>
      </c>
      <c r="BK711" s="33">
        <f t="shared" si="477"/>
        <v>0</v>
      </c>
      <c r="BL711" s="33">
        <f t="shared" si="458"/>
        <v>0</v>
      </c>
      <c r="BM711" s="33">
        <f t="shared" si="459"/>
        <v>3</v>
      </c>
      <c r="BN711" s="33">
        <f t="shared" si="478"/>
        <v>0</v>
      </c>
      <c r="BO711" s="8">
        <f t="shared" si="460"/>
        <v>0</v>
      </c>
      <c r="BP711" s="8">
        <f t="shared" si="461"/>
        <v>0</v>
      </c>
      <c r="BQ711" s="8">
        <f t="shared" si="462"/>
        <v>0</v>
      </c>
      <c r="BR711" s="8">
        <f>IFERROR(ROUNDDOWN(BF711*BN711/(BK711+BL711+BM711+BN),0),0)</f>
        <v>0</v>
      </c>
      <c r="BS711" s="8" t="str">
        <f t="shared" si="463"/>
        <v>22401-GCC-000</v>
      </c>
      <c r="BT711" s="8">
        <f>SUMIF(FR_HITUNG_MINMAX!A:A,ORDER!A711,FR_HITUNG_MINMAX!AS:AS)</f>
        <v>2</v>
      </c>
      <c r="BU711" s="8">
        <f t="shared" si="479"/>
        <v>0</v>
      </c>
      <c r="BV711" s="8" t="str">
        <f t="shared" si="464"/>
        <v>-</v>
      </c>
      <c r="BW711" s="8" t="e">
        <f>VLOOKUP(A711,'STOK PESALAKAN'!A:F,6,0)</f>
        <v>#N/A</v>
      </c>
    </row>
    <row r="712" spans="1:75">
      <c r="A712" s="41" t="s">
        <v>2120</v>
      </c>
      <c r="B712" s="99">
        <f>IFERROR(IFERROR(VLOOKUP(A712,'STOK PACUL'!C:H,6,0),VLOOKUP(A712,'KATEGORI PACUL'!A:C,3,0)),0)</f>
        <v>0</v>
      </c>
      <c r="C712" s="8">
        <f>IFERROR(VLOOKUP(A712,'KATEGORI PACUL'!A:D,4,0),0)</f>
        <v>0</v>
      </c>
      <c r="D712" s="99">
        <f>IFERROR(IFERROR(VLOOKUP(A712,'STOK PESALAKAN'!C:H,6,0),VLOOKUP(A712,'KATEGORI PESALAKAN'!A:C,3,0)),0)</f>
        <v>0</v>
      </c>
      <c r="E712" s="8">
        <f>IFERROR(VLOOKUP(A712,'KATEGORI PESALAKAN'!A:D,4,0),0)</f>
        <v>0</v>
      </c>
      <c r="F712" s="99">
        <f>IFERROR(IFERROR(VLOOKUP(A712,'STOK CIKDITIRO'!C:H,6,0),VLOOKUP(A712,'KATEGORI CIKDITIRO'!A:C,3,0)),0)</f>
        <v>0</v>
      </c>
      <c r="G712" s="8">
        <f>IFERROR(VLOOKUP(A712,'KATEGORI CIKDITIRO'!A:D,4,0),0)</f>
        <v>0</v>
      </c>
      <c r="H712" s="99">
        <f>IFERROR(IFERROR(VLOOKUP(A712,'STOK TRAYEMAN'!C:H,6,0),VLOOKUP(A712,'KATEGORI TRAYEMAN'!A:C,3,0)),0)</f>
        <v>0</v>
      </c>
      <c r="I712" s="8">
        <f>IFERROR(VLOOKUP(A712,'KATEGORI TRAYEMAN'!A:D,4,0),0)</f>
        <v>0</v>
      </c>
      <c r="J712" s="8" t="str">
        <f>IFERROR(VLOOKUP(A712,'NOSTOK PACUL'!A:C,3,0),IFERROR(IF(VLOOKUP(A712,'STOK PACUL'!A:B,2,0)="NOSTOK","E",VLOOKUP(A712,'KATEGORI PACUL'!A:B,2,0)),"E"))</f>
        <v>E</v>
      </c>
      <c r="K712" s="8" t="str">
        <f>IFERROR(VLOOKUP(A712,'NOSTOK PESALAKAN'!A:C,3,0),IFERROR(IF(VLOOKUP(A712,'STOK PESALAKAN'!A:B,2,0)="NOSTOK","E",VLOOKUP(A712,'KATEGORI PESALAKAN'!A:B,2,0)),"E"))</f>
        <v>E</v>
      </c>
      <c r="L712" s="8" t="str">
        <f>IFERROR(VLOOKUP(A712,'NOSTOK CIKDITIRO'!A:C,3,0),IFERROR(IF(VLOOKUP(A712,'STOK CIKDITIRO'!A:B,2,0)="NOSTOK","E",VLOOKUP(A712,'KATEGORI CIKDITIRO'!A:B,2,0)),"E"))</f>
        <v>E</v>
      </c>
      <c r="M712" s="8" t="str">
        <f>IFERROR(VLOOKUP(A712,'NOSTOK TRAYEMAN'!A:C,3,0),IFERROR(IF(VLOOKUP(A712,'STOK TRAYEMAN'!A:B,2,0)="NOSTOK","E",VLOOKUP(A712,'KATEGORI TRAYEMAN'!A:B,2,0)),"E"))</f>
        <v>E</v>
      </c>
      <c r="N712" s="8" t="str">
        <f>IFERROR(VLOOKUP(A712,FR_HITUNG_MINMAX!A:B,2,0),0)</f>
        <v>FANBELT H.VARIO 125 ASSY ORI</v>
      </c>
      <c r="O712" s="8" t="str">
        <f>IFERROR(VLOOKUP(A712,FR_HITUNG_MINMAX!A:D,4,0),0)</f>
        <v>ORISIN</v>
      </c>
      <c r="P712" s="8">
        <f>IFERROR(VLOOKUP(A712,FR_HITUNG_MINMAX!A:G,7,0),1)</f>
        <v>1</v>
      </c>
      <c r="Q712" s="11" t="str">
        <f>IFERROR(VLOOKUP(A712,FR_HITUNG_MINMAX!A:J,10,0),1)</f>
        <v>1</v>
      </c>
      <c r="R712" s="8">
        <f>IFERROR(VLOOKUP(A712,FR_HITUNG_MINMAX!A:K,11,0),1)</f>
        <v>1</v>
      </c>
      <c r="S712" s="12">
        <f>IFERROR(VLOOKUP(A712,FR_HITUNG_MINMAX!A:F,6,0),0)</f>
        <v>142000</v>
      </c>
      <c r="T712" s="8">
        <f t="shared" si="465"/>
        <v>0</v>
      </c>
      <c r="U712" s="8">
        <f t="shared" si="440"/>
        <v>0</v>
      </c>
      <c r="V712" s="8">
        <f t="shared" si="441"/>
        <v>0</v>
      </c>
      <c r="W712" s="8">
        <f t="shared" si="466"/>
        <v>0</v>
      </c>
      <c r="X712" s="8">
        <f t="shared" si="467"/>
        <v>0</v>
      </c>
      <c r="Y712" s="16"/>
      <c r="Z712" s="15">
        <f t="shared" si="442"/>
        <v>0</v>
      </c>
      <c r="AA712" s="8">
        <f t="shared" si="468"/>
        <v>0</v>
      </c>
      <c r="AB712" s="16"/>
      <c r="AC712" s="15">
        <f t="shared" si="443"/>
        <v>0</v>
      </c>
      <c r="AD712" s="8">
        <f t="shared" si="444"/>
        <v>0</v>
      </c>
      <c r="AE712" s="16"/>
      <c r="AF712" s="15">
        <f t="shared" si="445"/>
        <v>0</v>
      </c>
      <c r="AG712" s="15">
        <f t="shared" si="469"/>
        <v>0</v>
      </c>
      <c r="AH712" s="16"/>
      <c r="AI712" s="15">
        <f t="shared" si="470"/>
        <v>0</v>
      </c>
      <c r="AJ712" s="8">
        <f t="shared" si="471"/>
        <v>0</v>
      </c>
      <c r="AK712" s="8">
        <f t="shared" si="446"/>
        <v>0</v>
      </c>
      <c r="AL712" s="8">
        <f t="shared" si="447"/>
        <v>0</v>
      </c>
      <c r="AM712" s="8">
        <f t="shared" si="472"/>
        <v>0</v>
      </c>
      <c r="AN712" s="8">
        <f t="shared" si="473"/>
        <v>0</v>
      </c>
      <c r="AO712" s="8">
        <f>IFERROR(VLOOKUP(A712,PERSAMAAN!B:D,3,0),AN712)</f>
        <v>0</v>
      </c>
      <c r="AP712" s="1"/>
      <c r="AQ712" s="8">
        <f t="shared" si="448"/>
        <v>0</v>
      </c>
      <c r="AR712" s="8" t="str">
        <f>IF(AQ712=0,"-",VLOOKUP(A712,FR_HITUNG_MINMAX!A:H,8,0))</f>
        <v>-</v>
      </c>
      <c r="AS712" s="1"/>
      <c r="AT712" s="8" t="str">
        <f t="shared" si="449"/>
        <v>-</v>
      </c>
      <c r="AU712" s="12">
        <f t="shared" si="450"/>
        <v>0</v>
      </c>
      <c r="AV712" s="12">
        <f t="shared" si="451"/>
        <v>0</v>
      </c>
      <c r="AW712" s="8">
        <f t="shared" si="474"/>
        <v>0</v>
      </c>
      <c r="AX712" s="1"/>
      <c r="AY712" s="8">
        <f t="shared" si="452"/>
        <v>0</v>
      </c>
      <c r="AZ712" s="8" t="str">
        <f>IF(AY712=0,"-",VLOOKUP(A712,FR_HITUNG_MINMAX!A:I,9,0))</f>
        <v>-</v>
      </c>
      <c r="BB712" s="8" t="str">
        <f t="shared" si="453"/>
        <v>-</v>
      </c>
      <c r="BC712" s="12">
        <f t="shared" si="454"/>
        <v>0</v>
      </c>
      <c r="BD712" s="12">
        <f t="shared" si="455"/>
        <v>0</v>
      </c>
      <c r="BE712" s="16"/>
      <c r="BF712" s="8">
        <f>SUMIF('REALISASI ORDER'!C:C,A712,'REALISASI ORDER'!E:E)</f>
        <v>0</v>
      </c>
      <c r="BG712" s="8">
        <f t="shared" si="475"/>
        <v>0</v>
      </c>
      <c r="BH712" s="8">
        <f t="shared" si="456"/>
        <v>0</v>
      </c>
      <c r="BI712" s="8">
        <f t="shared" si="457"/>
        <v>0</v>
      </c>
      <c r="BJ712" s="8">
        <f t="shared" si="476"/>
        <v>0</v>
      </c>
      <c r="BK712" s="33">
        <f t="shared" si="477"/>
        <v>0</v>
      </c>
      <c r="BL712" s="33">
        <f t="shared" si="458"/>
        <v>0</v>
      </c>
      <c r="BM712" s="33">
        <f t="shared" si="459"/>
        <v>0</v>
      </c>
      <c r="BN712" s="33">
        <f t="shared" si="478"/>
        <v>0</v>
      </c>
      <c r="BO712" s="8">
        <f t="shared" si="460"/>
        <v>0</v>
      </c>
      <c r="BP712" s="8">
        <f t="shared" si="461"/>
        <v>0</v>
      </c>
      <c r="BQ712" s="8">
        <f t="shared" si="462"/>
        <v>0</v>
      </c>
      <c r="BR712" s="8">
        <f>IFERROR(ROUNDDOWN(BF712*BN712/(BK712+BL712+BM712+BN),0),0)</f>
        <v>0</v>
      </c>
      <c r="BS712" s="8" t="str">
        <f t="shared" si="463"/>
        <v>23100-KZR-BA0</v>
      </c>
      <c r="BT712" s="8">
        <f>SUMIF(FR_HITUNG_MINMAX!A:A,ORDER!A712,FR_HITUNG_MINMAX!AS:AS)</f>
        <v>0</v>
      </c>
      <c r="BU712" s="8">
        <f t="shared" si="479"/>
        <v>0</v>
      </c>
      <c r="BV712" s="8" t="str">
        <f t="shared" si="464"/>
        <v>-</v>
      </c>
      <c r="BW712" s="8" t="str">
        <f>VLOOKUP(A712,'STOK PESALAKAN'!A:F,6,0)</f>
        <v/>
      </c>
    </row>
    <row r="713" spans="1:75">
      <c r="A713" s="41" t="s">
        <v>2122</v>
      </c>
      <c r="B713" s="99">
        <f>IFERROR(IFERROR(VLOOKUP(A713,'STOK PACUL'!C:H,6,0),VLOOKUP(A713,'KATEGORI PACUL'!A:C,3,0)),0)</f>
        <v>1</v>
      </c>
      <c r="C713" s="8">
        <f>IFERROR(VLOOKUP(A713,'KATEGORI PACUL'!A:D,4,0),0)</f>
        <v>0</v>
      </c>
      <c r="D713" s="99">
        <f>IFERROR(IFERROR(VLOOKUP(A713,'STOK PESALAKAN'!C:H,6,0),VLOOKUP(A713,'KATEGORI PESALAKAN'!A:C,3,0)),0)</f>
        <v>0</v>
      </c>
      <c r="E713" s="8">
        <f>IFERROR(VLOOKUP(A713,'KATEGORI PESALAKAN'!A:D,4,0),0)</f>
        <v>0</v>
      </c>
      <c r="F713" s="99">
        <f>IFERROR(IFERROR(VLOOKUP(A713,'STOK CIKDITIRO'!C:H,6,0),VLOOKUP(A713,'KATEGORI CIKDITIRO'!A:C,3,0)),0)</f>
        <v>0</v>
      </c>
      <c r="G713" s="8">
        <f>IFERROR(VLOOKUP(A713,'KATEGORI CIKDITIRO'!A:D,4,0),0)</f>
        <v>0</v>
      </c>
      <c r="H713" s="99">
        <f>IFERROR(IFERROR(VLOOKUP(A713,'STOK TRAYEMAN'!C:H,6,0),VLOOKUP(A713,'KATEGORI TRAYEMAN'!A:C,3,0)),0)</f>
        <v>0</v>
      </c>
      <c r="I713" s="8">
        <f>IFERROR(VLOOKUP(A713,'KATEGORI TRAYEMAN'!A:D,4,0),0)</f>
        <v>0</v>
      </c>
      <c r="J713" s="8" t="str">
        <f>IFERROR(VLOOKUP(A713,'NOSTOK PACUL'!A:C,3,0),IFERROR(IF(VLOOKUP(A713,'STOK PACUL'!A:B,2,0)="NOSTOK","E",VLOOKUP(A713,'KATEGORI PACUL'!A:B,2,0)),"E"))</f>
        <v>E</v>
      </c>
      <c r="K713" s="8" t="str">
        <f>IFERROR(VLOOKUP(A713,'NOSTOK PESALAKAN'!A:C,3,0),IFERROR(IF(VLOOKUP(A713,'STOK PESALAKAN'!A:B,2,0)="NOSTOK","E",VLOOKUP(A713,'KATEGORI PESALAKAN'!A:B,2,0)),"E"))</f>
        <v>E</v>
      </c>
      <c r="L713" s="8" t="str">
        <f>IFERROR(VLOOKUP(A713,'NOSTOK CIKDITIRO'!A:C,3,0),IFERROR(IF(VLOOKUP(A713,'STOK CIKDITIRO'!A:B,2,0)="NOSTOK","E",VLOOKUP(A713,'KATEGORI CIKDITIRO'!A:B,2,0)),"E"))</f>
        <v>E</v>
      </c>
      <c r="M713" s="8" t="str">
        <f>IFERROR(VLOOKUP(A713,'NOSTOK TRAYEMAN'!A:C,3,0),IFERROR(IF(VLOOKUP(A713,'STOK TRAYEMAN'!A:B,2,0)="NOSTOK","E",VLOOKUP(A713,'KATEGORI TRAYEMAN'!A:B,2,0)),"E"))</f>
        <v>E</v>
      </c>
      <c r="N713" s="8" t="str">
        <f>IFERROR(VLOOKUP(A713,FR_HITUNG_MINMAX!A:B,2,0),0)</f>
        <v>PULLY ONLY H.BEAT FI ORI</v>
      </c>
      <c r="O713" s="8" t="str">
        <f>IFERROR(VLOOKUP(A713,FR_HITUNG_MINMAX!A:D,4,0),0)</f>
        <v>ORISIN</v>
      </c>
      <c r="P713" s="8">
        <f>IFERROR(VLOOKUP(A713,FR_HITUNG_MINMAX!A:G,7,0),1)</f>
        <v>1</v>
      </c>
      <c r="Q713" s="11" t="str">
        <f>IFERROR(VLOOKUP(A713,FR_HITUNG_MINMAX!A:J,10,0),1)</f>
        <v>1</v>
      </c>
      <c r="R713" s="8">
        <f>IFERROR(VLOOKUP(A713,FR_HITUNG_MINMAX!A:K,11,0),1)</f>
        <v>1</v>
      </c>
      <c r="S713" s="12">
        <f>IFERROR(VLOOKUP(A713,FR_HITUNG_MINMAX!A:F,6,0),0)</f>
        <v>257000</v>
      </c>
      <c r="T713" s="8">
        <f t="shared" si="465"/>
        <v>1</v>
      </c>
      <c r="U713" s="8">
        <f t="shared" ref="U713:U737" si="480">D713-E713</f>
        <v>0</v>
      </c>
      <c r="V713" s="8">
        <f t="shared" ref="V713:V737" si="481">F713-G713</f>
        <v>0</v>
      </c>
      <c r="W713" s="8">
        <f t="shared" si="466"/>
        <v>0</v>
      </c>
      <c r="X713" s="8">
        <f t="shared" si="467"/>
        <v>0</v>
      </c>
      <c r="Y713" s="16"/>
      <c r="Z713" s="15">
        <f t="shared" ref="Z713:Z737" si="482">IF(ISBLANK(Y713),0,Y713)</f>
        <v>0</v>
      </c>
      <c r="AA713" s="8">
        <f t="shared" si="468"/>
        <v>0</v>
      </c>
      <c r="AB713" s="16"/>
      <c r="AC713" s="15">
        <f t="shared" ref="AC713:AC737" si="483">IF(ISBLANK(AB713),0,AB713)</f>
        <v>0</v>
      </c>
      <c r="AD713" s="8">
        <f t="shared" ref="AD713:AD737" si="484">IF(AND(T713&gt;0,U713&gt;0,U713&gt;V713+1,E713&gt;0,V713&lt;1),IF(U713/2&gt;G713,G713+1,ROUNDUP(U713/2,0)),0)</f>
        <v>0</v>
      </c>
      <c r="AE713" s="16"/>
      <c r="AF713" s="15">
        <f t="shared" ref="AF713:AF737" si="485">IF(ISBLANK(AE713),0,AE713)</f>
        <v>0</v>
      </c>
      <c r="AG713" s="15">
        <f t="shared" si="469"/>
        <v>0</v>
      </c>
      <c r="AH713" s="16"/>
      <c r="AI713" s="15">
        <f t="shared" si="470"/>
        <v>0</v>
      </c>
      <c r="AJ713" s="8">
        <f t="shared" si="471"/>
        <v>0</v>
      </c>
      <c r="AK713" s="8">
        <f t="shared" si="446"/>
        <v>0</v>
      </c>
      <c r="AL713" s="8">
        <f t="shared" si="447"/>
        <v>0</v>
      </c>
      <c r="AM713" s="8">
        <f t="shared" si="472"/>
        <v>0</v>
      </c>
      <c r="AN713" s="8">
        <f t="shared" si="473"/>
        <v>0</v>
      </c>
      <c r="AO713" s="8">
        <f>IFERROR(VLOOKUP(A713,PERSAMAAN!B:D,3,0),AN713)</f>
        <v>0</v>
      </c>
      <c r="AP713" s="1"/>
      <c r="AQ713" s="8">
        <f t="shared" ref="AQ713:AQ737" si="486">IF(ISBLANK(AP713),AN713,AP713)</f>
        <v>0</v>
      </c>
      <c r="AR713" s="8" t="str">
        <f>IF(AQ713=0,"-",VLOOKUP(A713,FR_HITUNG_MINMAX!A:H,8,0))</f>
        <v>-</v>
      </c>
      <c r="AS713" s="1"/>
      <c r="AT713" s="8" t="str">
        <f t="shared" ref="AT713:AT737" si="487">IF(ISBLANK(AS713),AR713,AS713)</f>
        <v>-</v>
      </c>
      <c r="AU713" s="12">
        <f t="shared" si="450"/>
        <v>0</v>
      </c>
      <c r="AV713" s="12">
        <f t="shared" ref="AV713:AV737" si="488">SUMIF(AT:AT,AT713,AU:AU)</f>
        <v>0</v>
      </c>
      <c r="AW713" s="8">
        <f t="shared" si="474"/>
        <v>-1</v>
      </c>
      <c r="AX713" s="1"/>
      <c r="AY713" s="8">
        <f t="shared" ref="AY713:AY737" si="489">IF(ISBLANK(AX713),IF(OR(AW713&lt;0,AW713=FALSE),0,AW713),AX713)</f>
        <v>0</v>
      </c>
      <c r="AZ713" s="8" t="str">
        <f>IF(AY713=0,"-",VLOOKUP(A713,FR_HITUNG_MINMAX!A:I,9,0))</f>
        <v>-</v>
      </c>
      <c r="BB713" s="8" t="str">
        <f t="shared" ref="BB713:BB737" si="490">IF(ISBLANK(BA713),AZ713,BA713)</f>
        <v>-</v>
      </c>
      <c r="BC713" s="12">
        <f t="shared" si="454"/>
        <v>0</v>
      </c>
      <c r="BD713" s="12">
        <f t="shared" ref="BD713:BD737" si="491">SUMIF(BB:BB,BB713,BC:BC)</f>
        <v>0</v>
      </c>
      <c r="BE713" s="16"/>
      <c r="BF713" s="8">
        <f>SUMIF('REALISASI ORDER'!C:C,A713,'REALISASI ORDER'!E:E)</f>
        <v>0</v>
      </c>
      <c r="BG713" s="8">
        <f t="shared" si="475"/>
        <v>1</v>
      </c>
      <c r="BH713" s="8">
        <f t="shared" si="456"/>
        <v>0</v>
      </c>
      <c r="BI713" s="8">
        <f t="shared" si="457"/>
        <v>0</v>
      </c>
      <c r="BJ713" s="8">
        <f t="shared" si="476"/>
        <v>0</v>
      </c>
      <c r="BK713" s="33">
        <f t="shared" si="477"/>
        <v>0</v>
      </c>
      <c r="BL713" s="33">
        <f t="shared" si="458"/>
        <v>0</v>
      </c>
      <c r="BM713" s="33">
        <f t="shared" si="459"/>
        <v>0</v>
      </c>
      <c r="BN713" s="33">
        <f t="shared" si="478"/>
        <v>0</v>
      </c>
      <c r="BO713" s="8">
        <f t="shared" ref="BO713:BO737" si="492">IFERROR(ROUNDDOWN(BF713*BK713/(BK713+BL713+BM713),0),0)</f>
        <v>0</v>
      </c>
      <c r="BP713" s="8">
        <f t="shared" ref="BP713:BP737" si="493">IFERROR(ROUNDUP(BF713*BL713/(BK713+BL713+BM713),0),0)</f>
        <v>0</v>
      </c>
      <c r="BQ713" s="8">
        <f t="shared" ref="BQ713:BQ737" si="494">IFERROR(ROUNDDOWN(BF713*BM713/(BK713+BL713+BM713),0),0)</f>
        <v>0</v>
      </c>
      <c r="BR713" s="8">
        <f>IFERROR(ROUNDDOWN(BF713*BN713/(BK713+BL713+BM713+BN),0),0)</f>
        <v>0</v>
      </c>
      <c r="BS713" s="8" t="str">
        <f t="shared" si="463"/>
        <v>23205-GGC-900</v>
      </c>
      <c r="BT713" s="8">
        <f>SUMIF(FR_HITUNG_MINMAX!A:A,ORDER!A713,FR_HITUNG_MINMAX!AS:AS)</f>
        <v>0</v>
      </c>
      <c r="BU713" s="8">
        <f t="shared" si="479"/>
        <v>0</v>
      </c>
      <c r="BV713" s="8" t="str">
        <f t="shared" ref="BV713:BV737" si="495">AT713</f>
        <v>-</v>
      </c>
      <c r="BW713" s="8" t="str">
        <f>VLOOKUP(A713,'STOK PESALAKAN'!A:F,6,0)</f>
        <v/>
      </c>
    </row>
    <row r="714" spans="1:75">
      <c r="A714" s="41" t="s">
        <v>2124</v>
      </c>
      <c r="B714" s="99">
        <f>IFERROR(IFERROR(VLOOKUP(A714,'STOK PACUL'!C:H,6,0),VLOOKUP(A714,'KATEGORI PACUL'!A:C,3,0)),0)</f>
        <v>0</v>
      </c>
      <c r="C714" s="8">
        <f>IFERROR(VLOOKUP(A714,'KATEGORI PACUL'!A:D,4,0),0)</f>
        <v>0</v>
      </c>
      <c r="D714" s="99">
        <f>IFERROR(IFERROR(VLOOKUP(A714,'STOK PESALAKAN'!C:H,6,0),VLOOKUP(A714,'KATEGORI PESALAKAN'!A:C,3,0)),0)</f>
        <v>0</v>
      </c>
      <c r="E714" s="8">
        <f>IFERROR(VLOOKUP(A714,'KATEGORI PESALAKAN'!A:D,4,0),0)</f>
        <v>0</v>
      </c>
      <c r="F714" s="99">
        <f>IFERROR(IFERROR(VLOOKUP(A714,'STOK CIKDITIRO'!C:H,6,0),VLOOKUP(A714,'KATEGORI CIKDITIRO'!A:C,3,0)),0)</f>
        <v>0</v>
      </c>
      <c r="G714" s="8">
        <f>IFERROR(VLOOKUP(A714,'KATEGORI CIKDITIRO'!A:D,4,0),0)</f>
        <v>3</v>
      </c>
      <c r="H714" s="99">
        <f>IFERROR(IFERROR(VLOOKUP(A714,'STOK TRAYEMAN'!C:H,6,0),VLOOKUP(A714,'KATEGORI TRAYEMAN'!A:C,3,0)),0)</f>
        <v>0</v>
      </c>
      <c r="I714" s="8">
        <f>IFERROR(VLOOKUP(A714,'KATEGORI TRAYEMAN'!A:D,4,0),0)</f>
        <v>0</v>
      </c>
      <c r="J714" s="8" t="str">
        <f>IFERROR(VLOOKUP(A714,'NOSTOK PACUL'!A:C,3,0),IFERROR(IF(VLOOKUP(A714,'STOK PACUL'!A:B,2,0)="NOSTOK","E",VLOOKUP(A714,'KATEGORI PACUL'!A:B,2,0)),"E"))</f>
        <v>E</v>
      </c>
      <c r="K714" s="8" t="str">
        <f>IFERROR(VLOOKUP(A714,'NOSTOK PESALAKAN'!A:C,3,0),IFERROR(IF(VLOOKUP(A714,'STOK PESALAKAN'!A:B,2,0)="NOSTOK","E",VLOOKUP(A714,'KATEGORI PESALAKAN'!A:B,2,0)),"E"))</f>
        <v>E</v>
      </c>
      <c r="L714" s="8" t="str">
        <f>IFERROR(VLOOKUP(A714,'NOSTOK CIKDITIRO'!A:C,3,0),IFERROR(IF(VLOOKUP(A714,'STOK CIKDITIRO'!A:B,2,0)="NOSTOK","E",VLOOKUP(A714,'KATEGORI CIKDITIRO'!A:B,2,0)),"E"))</f>
        <v>D</v>
      </c>
      <c r="M714" s="8" t="str">
        <f>IFERROR(VLOOKUP(A714,'NOSTOK TRAYEMAN'!A:C,3,0),IFERROR(IF(VLOOKUP(A714,'STOK TRAYEMAN'!A:B,2,0)="NOSTOK","E",VLOOKUP(A714,'KATEGORI TRAYEMAN'!A:B,2,0)),"E"))</f>
        <v>E</v>
      </c>
      <c r="N714" s="8" t="str">
        <f>IFERROR(VLOOKUP(A714,FR_HITUNG_MINMAX!A:B,2,0),0)</f>
        <v>PEN PULLY H.</v>
      </c>
      <c r="O714" s="8" t="str">
        <f>IFERROR(VLOOKUP(A714,FR_HITUNG_MINMAX!A:D,4,0),0)</f>
        <v>ORISIN</v>
      </c>
      <c r="P714" s="8">
        <f>IFERROR(VLOOKUP(A714,FR_HITUNG_MINMAX!A:G,7,0),1)</f>
        <v>1</v>
      </c>
      <c r="Q714" s="11">
        <f>IFERROR(VLOOKUP(A714,FR_HITUNG_MINMAX!A:J,10,0),1)</f>
        <v>1</v>
      </c>
      <c r="R714" s="8">
        <f>IFERROR(VLOOKUP(A714,FR_HITUNG_MINMAX!A:K,11,0),1)</f>
        <v>1</v>
      </c>
      <c r="S714" s="12">
        <f>IFERROR(VLOOKUP(A714,FR_HITUNG_MINMAX!A:F,6,0),0)</f>
        <v>12000</v>
      </c>
      <c r="T714" s="8">
        <f t="shared" si="465"/>
        <v>0</v>
      </c>
      <c r="U714" s="8">
        <f t="shared" si="480"/>
        <v>0</v>
      </c>
      <c r="V714" s="8">
        <f t="shared" si="481"/>
        <v>-3</v>
      </c>
      <c r="W714" s="8">
        <f t="shared" si="466"/>
        <v>0</v>
      </c>
      <c r="X714" s="8">
        <f t="shared" si="467"/>
        <v>0</v>
      </c>
      <c r="Y714" s="16"/>
      <c r="Z714" s="15">
        <f t="shared" si="482"/>
        <v>0</v>
      </c>
      <c r="AA714" s="8">
        <f t="shared" si="468"/>
        <v>0</v>
      </c>
      <c r="AB714" s="16"/>
      <c r="AC714" s="15">
        <f t="shared" si="483"/>
        <v>0</v>
      </c>
      <c r="AD714" s="8">
        <f t="shared" si="484"/>
        <v>0</v>
      </c>
      <c r="AE714" s="16"/>
      <c r="AF714" s="15">
        <f t="shared" si="485"/>
        <v>0</v>
      </c>
      <c r="AG714" s="15">
        <f t="shared" si="469"/>
        <v>0</v>
      </c>
      <c r="AH714" s="16"/>
      <c r="AI714" s="15">
        <f t="shared" si="470"/>
        <v>0</v>
      </c>
      <c r="AJ714" s="8">
        <f t="shared" si="471"/>
        <v>0</v>
      </c>
      <c r="AK714" s="8">
        <f t="shared" si="446"/>
        <v>0</v>
      </c>
      <c r="AL714" s="8">
        <f t="shared" si="447"/>
        <v>1</v>
      </c>
      <c r="AM714" s="8">
        <f t="shared" si="472"/>
        <v>0</v>
      </c>
      <c r="AN714" s="8">
        <f t="shared" si="473"/>
        <v>1</v>
      </c>
      <c r="AO714" s="8">
        <f>IFERROR(VLOOKUP(A714,PERSAMAAN!B:D,3,0),AN714)</f>
        <v>1</v>
      </c>
      <c r="AP714" s="1">
        <v>0</v>
      </c>
      <c r="AQ714" s="8">
        <f t="shared" si="486"/>
        <v>0</v>
      </c>
      <c r="AR714" s="8" t="str">
        <f>IF(AQ714=0,"-",VLOOKUP(A714,FR_HITUNG_MINMAX!A:H,8,0))</f>
        <v>-</v>
      </c>
      <c r="AS714" s="1"/>
      <c r="AT714" s="8" t="str">
        <f t="shared" si="487"/>
        <v>-</v>
      </c>
      <c r="AU714" s="12">
        <f t="shared" si="450"/>
        <v>0</v>
      </c>
      <c r="AV714" s="12">
        <f t="shared" si="488"/>
        <v>0</v>
      </c>
      <c r="AW714" s="8">
        <f t="shared" si="474"/>
        <v>3</v>
      </c>
      <c r="AX714" s="1"/>
      <c r="AY714" s="8">
        <f t="shared" si="489"/>
        <v>3</v>
      </c>
      <c r="AZ714" s="8" t="str">
        <f>IF(AY714=0,"-",VLOOKUP(A714,FR_HITUNG_MINMAX!A:I,9,0))</f>
        <v/>
      </c>
      <c r="BB714" s="8" t="str">
        <f t="shared" si="490"/>
        <v/>
      </c>
      <c r="BC714" s="12">
        <f t="shared" si="454"/>
        <v>36000</v>
      </c>
      <c r="BD714" s="12">
        <f t="shared" si="491"/>
        <v>21965380</v>
      </c>
      <c r="BE714" s="16"/>
      <c r="BF714" s="8">
        <f>SUMIF('REALISASI ORDER'!C:C,A714,'REALISASI ORDER'!E:E)</f>
        <v>0</v>
      </c>
      <c r="BG714" s="8">
        <f t="shared" si="475"/>
        <v>0</v>
      </c>
      <c r="BH714" s="8">
        <f t="shared" si="456"/>
        <v>0</v>
      </c>
      <c r="BI714" s="8">
        <f t="shared" si="457"/>
        <v>0</v>
      </c>
      <c r="BJ714" s="8">
        <f t="shared" si="476"/>
        <v>0</v>
      </c>
      <c r="BK714" s="33">
        <f t="shared" si="477"/>
        <v>0</v>
      </c>
      <c r="BL714" s="33">
        <f t="shared" si="458"/>
        <v>0</v>
      </c>
      <c r="BM714" s="33">
        <f t="shared" si="459"/>
        <v>3</v>
      </c>
      <c r="BN714" s="33">
        <f t="shared" si="478"/>
        <v>0</v>
      </c>
      <c r="BO714" s="8">
        <f t="shared" si="492"/>
        <v>0</v>
      </c>
      <c r="BP714" s="8">
        <f t="shared" si="493"/>
        <v>0</v>
      </c>
      <c r="BQ714" s="8">
        <f t="shared" si="494"/>
        <v>0</v>
      </c>
      <c r="BR714" s="8">
        <f>IFERROR(ROUNDDOWN(BF714*BN714/(BK714+BL714+BM714+BN),0),0)</f>
        <v>0</v>
      </c>
      <c r="BS714" s="8" t="str">
        <f t="shared" si="463"/>
        <v>23225-GW3-000</v>
      </c>
      <c r="BT714" s="8">
        <f>SUMIF(FR_HITUNG_MINMAX!A:A,ORDER!A714,FR_HITUNG_MINMAX!AS:AS)</f>
        <v>2</v>
      </c>
      <c r="BU714" s="8">
        <f t="shared" si="479"/>
        <v>0</v>
      </c>
      <c r="BV714" s="8" t="str">
        <f t="shared" si="495"/>
        <v>-</v>
      </c>
      <c r="BW714" s="8" t="e">
        <f>VLOOKUP(A714,'STOK PESALAKAN'!A:F,6,0)</f>
        <v>#N/A</v>
      </c>
    </row>
    <row r="715" spans="1:75">
      <c r="A715" s="41" t="s">
        <v>2126</v>
      </c>
      <c r="B715" s="99">
        <f>IFERROR(IFERROR(VLOOKUP(A715,'STOK PACUL'!C:H,6,0),VLOOKUP(A715,'KATEGORI PACUL'!A:C,3,0)),0)</f>
        <v>0</v>
      </c>
      <c r="C715" s="8">
        <f>IFERROR(VLOOKUP(A715,'KATEGORI PACUL'!A:D,4,0),0)</f>
        <v>0</v>
      </c>
      <c r="D715" s="99">
        <f>IFERROR(IFERROR(VLOOKUP(A715,'STOK PESALAKAN'!C:H,6,0),VLOOKUP(A715,'KATEGORI PESALAKAN'!A:C,3,0)),0)</f>
        <v>0</v>
      </c>
      <c r="E715" s="8">
        <f>IFERROR(VLOOKUP(A715,'KATEGORI PESALAKAN'!A:D,4,0),0)</f>
        <v>0</v>
      </c>
      <c r="F715" s="99">
        <f>IFERROR(IFERROR(VLOOKUP(A715,'STOK CIKDITIRO'!C:H,6,0),VLOOKUP(A715,'KATEGORI CIKDITIRO'!A:C,3,0)),0)</f>
        <v>0</v>
      </c>
      <c r="G715" s="8">
        <f>IFERROR(VLOOKUP(A715,'KATEGORI CIKDITIRO'!A:D,4,0),0)</f>
        <v>3</v>
      </c>
      <c r="H715" s="99">
        <f>IFERROR(IFERROR(VLOOKUP(A715,'STOK TRAYEMAN'!C:H,6,0),VLOOKUP(A715,'KATEGORI TRAYEMAN'!A:C,3,0)),0)</f>
        <v>0</v>
      </c>
      <c r="I715" s="8">
        <f>IFERROR(VLOOKUP(A715,'KATEGORI TRAYEMAN'!A:D,4,0),0)</f>
        <v>0</v>
      </c>
      <c r="J715" s="8" t="str">
        <f>IFERROR(VLOOKUP(A715,'NOSTOK PACUL'!A:C,3,0),IFERROR(IF(VLOOKUP(A715,'STOK PACUL'!A:B,2,0)="NOSTOK","E",VLOOKUP(A715,'KATEGORI PACUL'!A:B,2,0)),"E"))</f>
        <v>E</v>
      </c>
      <c r="K715" s="8" t="str">
        <f>IFERROR(VLOOKUP(A715,'NOSTOK PESALAKAN'!A:C,3,0),IFERROR(IF(VLOOKUP(A715,'STOK PESALAKAN'!A:B,2,0)="NOSTOK","E",VLOOKUP(A715,'KATEGORI PESALAKAN'!A:B,2,0)),"E"))</f>
        <v>E</v>
      </c>
      <c r="L715" s="8" t="str">
        <f>IFERROR(VLOOKUP(A715,'NOSTOK CIKDITIRO'!A:C,3,0),IFERROR(IF(VLOOKUP(A715,'STOK CIKDITIRO'!A:B,2,0)="NOSTOK","E",VLOOKUP(A715,'KATEGORI CIKDITIRO'!A:B,2,0)),"E"))</f>
        <v>D</v>
      </c>
      <c r="M715" s="8" t="str">
        <f>IFERROR(VLOOKUP(A715,'NOSTOK TRAYEMAN'!A:C,3,0),IFERROR(IF(VLOOKUP(A715,'STOK TRAYEMAN'!A:B,2,0)="NOSTOK","E",VLOOKUP(A715,'KATEGORI TRAYEMAN'!A:B,2,0)),"E"))</f>
        <v>E</v>
      </c>
      <c r="N715" s="8" t="str">
        <f>IFERROR(VLOOKUP(A715,FR_HITUNG_MINMAX!A:B,2,0),0)</f>
        <v>BOS PEN PULLY H. BEAT FI</v>
      </c>
      <c r="O715" s="8" t="str">
        <f>IFERROR(VLOOKUP(A715,FR_HITUNG_MINMAX!A:D,4,0),0)</f>
        <v>ORISIN</v>
      </c>
      <c r="P715" s="8">
        <f>IFERROR(VLOOKUP(A715,FR_HITUNG_MINMAX!A:G,7,0),1)</f>
        <v>1</v>
      </c>
      <c r="Q715" s="11">
        <f>IFERROR(VLOOKUP(A715,FR_HITUNG_MINMAX!A:J,10,0),1)</f>
        <v>1</v>
      </c>
      <c r="R715" s="8">
        <f>IFERROR(VLOOKUP(A715,FR_HITUNG_MINMAX!A:K,11,0),1)</f>
        <v>1</v>
      </c>
      <c r="S715" s="12">
        <f>IFERROR(VLOOKUP(A715,FR_HITUNG_MINMAX!A:F,6,0),0)</f>
        <v>12500</v>
      </c>
      <c r="T715" s="8">
        <f t="shared" si="465"/>
        <v>0</v>
      </c>
      <c r="U715" s="8">
        <f t="shared" si="480"/>
        <v>0</v>
      </c>
      <c r="V715" s="8">
        <f t="shared" si="481"/>
        <v>-3</v>
      </c>
      <c r="W715" s="8">
        <f t="shared" si="466"/>
        <v>0</v>
      </c>
      <c r="X715" s="8">
        <f t="shared" si="467"/>
        <v>0</v>
      </c>
      <c r="Y715" s="16"/>
      <c r="Z715" s="15">
        <f t="shared" si="482"/>
        <v>0</v>
      </c>
      <c r="AA715" s="8">
        <f t="shared" si="468"/>
        <v>0</v>
      </c>
      <c r="AB715" s="16"/>
      <c r="AC715" s="15">
        <f t="shared" si="483"/>
        <v>0</v>
      </c>
      <c r="AD715" s="8">
        <f t="shared" si="484"/>
        <v>0</v>
      </c>
      <c r="AE715" s="16"/>
      <c r="AF715" s="15">
        <f t="shared" si="485"/>
        <v>0</v>
      </c>
      <c r="AG715" s="15">
        <f t="shared" si="469"/>
        <v>0</v>
      </c>
      <c r="AH715" s="16"/>
      <c r="AI715" s="15">
        <f t="shared" si="470"/>
        <v>0</v>
      </c>
      <c r="AJ715" s="8">
        <f t="shared" si="471"/>
        <v>0</v>
      </c>
      <c r="AK715" s="8">
        <f t="shared" si="446"/>
        <v>0</v>
      </c>
      <c r="AL715" s="8">
        <f t="shared" si="447"/>
        <v>1</v>
      </c>
      <c r="AM715" s="8">
        <f t="shared" si="472"/>
        <v>0</v>
      </c>
      <c r="AN715" s="8">
        <f t="shared" si="473"/>
        <v>1</v>
      </c>
      <c r="AO715" s="8">
        <f>IFERROR(VLOOKUP(A715,PERSAMAAN!B:D,3,0),AN715)</f>
        <v>1</v>
      </c>
      <c r="AP715" s="1">
        <v>0</v>
      </c>
      <c r="AQ715" s="8">
        <f t="shared" si="486"/>
        <v>0</v>
      </c>
      <c r="AR715" s="8" t="str">
        <f>IF(AQ715=0,"-",VLOOKUP(A715,FR_HITUNG_MINMAX!A:H,8,0))</f>
        <v>-</v>
      </c>
      <c r="AS715" s="1"/>
      <c r="AT715" s="8" t="str">
        <f t="shared" si="487"/>
        <v>-</v>
      </c>
      <c r="AU715" s="12">
        <f t="shared" si="450"/>
        <v>0</v>
      </c>
      <c r="AV715" s="12">
        <f t="shared" si="488"/>
        <v>0</v>
      </c>
      <c r="AW715" s="8">
        <f t="shared" si="474"/>
        <v>3</v>
      </c>
      <c r="AX715" s="1"/>
      <c r="AY715" s="8">
        <f t="shared" si="489"/>
        <v>3</v>
      </c>
      <c r="AZ715" s="8" t="str">
        <f>IF(AY715=0,"-",VLOOKUP(A715,FR_HITUNG_MINMAX!A:I,9,0))</f>
        <v/>
      </c>
      <c r="BB715" s="8" t="str">
        <f t="shared" si="490"/>
        <v/>
      </c>
      <c r="BC715" s="12">
        <f t="shared" si="454"/>
        <v>37500</v>
      </c>
      <c r="BD715" s="12">
        <f t="shared" si="491"/>
        <v>21965380</v>
      </c>
      <c r="BE715" s="16"/>
      <c r="BF715" s="8">
        <f>SUMIF('REALISASI ORDER'!C:C,A715,'REALISASI ORDER'!E:E)</f>
        <v>0</v>
      </c>
      <c r="BG715" s="8">
        <f t="shared" si="475"/>
        <v>0</v>
      </c>
      <c r="BH715" s="8">
        <f t="shared" si="456"/>
        <v>0</v>
      </c>
      <c r="BI715" s="8">
        <f t="shared" si="457"/>
        <v>0</v>
      </c>
      <c r="BJ715" s="8">
        <f t="shared" si="476"/>
        <v>0</v>
      </c>
      <c r="BK715" s="33">
        <f t="shared" si="477"/>
        <v>0</v>
      </c>
      <c r="BL715" s="33">
        <f t="shared" si="458"/>
        <v>0</v>
      </c>
      <c r="BM715" s="33">
        <f t="shared" si="459"/>
        <v>3</v>
      </c>
      <c r="BN715" s="33">
        <f t="shared" si="478"/>
        <v>0</v>
      </c>
      <c r="BO715" s="8">
        <f t="shared" si="492"/>
        <v>0</v>
      </c>
      <c r="BP715" s="8">
        <f t="shared" si="493"/>
        <v>0</v>
      </c>
      <c r="BQ715" s="8">
        <f t="shared" si="494"/>
        <v>0</v>
      </c>
      <c r="BR715" s="8">
        <f>IFERROR(ROUNDDOWN(BF715*BN715/(BK715+BL715+BM715+BN),0),0)</f>
        <v>0</v>
      </c>
      <c r="BS715" s="8" t="str">
        <f t="shared" si="463"/>
        <v>23226-GCC-C50</v>
      </c>
      <c r="BT715" s="8">
        <f>SUMIF(FR_HITUNG_MINMAX!A:A,ORDER!A715,FR_HITUNG_MINMAX!AS:AS)</f>
        <v>2</v>
      </c>
      <c r="BU715" s="8">
        <f t="shared" si="479"/>
        <v>0</v>
      </c>
      <c r="BV715" s="8" t="str">
        <f t="shared" si="495"/>
        <v>-</v>
      </c>
      <c r="BW715" s="8" t="e">
        <f>VLOOKUP(A715,'STOK PESALAKAN'!A:F,6,0)</f>
        <v>#N/A</v>
      </c>
    </row>
    <row r="716" spans="1:75">
      <c r="A716" s="41" t="s">
        <v>2128</v>
      </c>
      <c r="B716" s="99">
        <f>IFERROR(IFERROR(VLOOKUP(A716,'STOK PACUL'!C:H,6,0),VLOOKUP(A716,'KATEGORI PACUL'!A:C,3,0)),0)</f>
        <v>0</v>
      </c>
      <c r="C716" s="8">
        <f>IFERROR(VLOOKUP(A716,'KATEGORI PACUL'!A:D,4,0),0)</f>
        <v>0</v>
      </c>
      <c r="D716" s="99">
        <f>IFERROR(IFERROR(VLOOKUP(A716,'STOK PESALAKAN'!C:H,6,0),VLOOKUP(A716,'KATEGORI PESALAKAN'!A:C,3,0)),0)</f>
        <v>0</v>
      </c>
      <c r="E716" s="8">
        <f>IFERROR(VLOOKUP(A716,'KATEGORI PESALAKAN'!A:D,4,0),0)</f>
        <v>0</v>
      </c>
      <c r="F716" s="99">
        <f>IFERROR(IFERROR(VLOOKUP(A716,'STOK CIKDITIRO'!C:H,6,0),VLOOKUP(A716,'KATEGORI CIKDITIRO'!A:C,3,0)),0)</f>
        <v>0</v>
      </c>
      <c r="G716" s="8">
        <f>IFERROR(VLOOKUP(A716,'KATEGORI CIKDITIRO'!A:D,4,0),0)</f>
        <v>1</v>
      </c>
      <c r="H716" s="99">
        <f>IFERROR(IFERROR(VLOOKUP(A716,'STOK TRAYEMAN'!C:H,6,0),VLOOKUP(A716,'KATEGORI TRAYEMAN'!A:C,3,0)),0)</f>
        <v>0</v>
      </c>
      <c r="I716" s="8">
        <f>IFERROR(VLOOKUP(A716,'KATEGORI TRAYEMAN'!A:D,4,0),0)</f>
        <v>0</v>
      </c>
      <c r="J716" s="8" t="str">
        <f>IFERROR(VLOOKUP(A716,'NOSTOK PACUL'!A:C,3,0),IFERROR(IF(VLOOKUP(A716,'STOK PACUL'!A:B,2,0)="NOSTOK","E",VLOOKUP(A716,'KATEGORI PACUL'!A:B,2,0)),"E"))</f>
        <v>E</v>
      </c>
      <c r="K716" s="8" t="str">
        <f>IFERROR(VLOOKUP(A716,'NOSTOK PESALAKAN'!A:C,3,0),IFERROR(IF(VLOOKUP(A716,'STOK PESALAKAN'!A:B,2,0)="NOSTOK","E",VLOOKUP(A716,'KATEGORI PESALAKAN'!A:B,2,0)),"E"))</f>
        <v>E</v>
      </c>
      <c r="L716" s="8" t="str">
        <f>IFERROR(VLOOKUP(A716,'NOSTOK CIKDITIRO'!A:C,3,0),IFERROR(IF(VLOOKUP(A716,'STOK CIKDITIRO'!A:B,2,0)="NOSTOK","E",VLOOKUP(A716,'KATEGORI CIKDITIRO'!A:B,2,0)),"E"))</f>
        <v>D</v>
      </c>
      <c r="M716" s="8" t="str">
        <f>IFERROR(VLOOKUP(A716,'NOSTOK TRAYEMAN'!A:C,3,0),IFERROR(IF(VLOOKUP(A716,'STOK TRAYEMAN'!A:B,2,0)="NOSTOK","E",VLOOKUP(A716,'KATEGORI TRAYEMAN'!A:B,2,0)),"E"))</f>
        <v>E</v>
      </c>
      <c r="N716" s="8" t="str">
        <f>IFERROR(VLOOKUP(A716,FR_HITUNG_MINMAX!A:B,2,0),0)</f>
        <v>CORONG PULLY H. BEAT FI/ VARIO 110 FI</v>
      </c>
      <c r="O716" s="8" t="str">
        <f>IFERROR(VLOOKUP(A716,FR_HITUNG_MINMAX!A:D,4,0),0)</f>
        <v>ORISIN</v>
      </c>
      <c r="P716" s="8">
        <f>IFERROR(VLOOKUP(A716,FR_HITUNG_MINMAX!A:G,7,0),1)</f>
        <v>1</v>
      </c>
      <c r="Q716" s="11">
        <f>IFERROR(VLOOKUP(A716,FR_HITUNG_MINMAX!A:J,10,0),1)</f>
        <v>1</v>
      </c>
      <c r="R716" s="8">
        <f>IFERROR(VLOOKUP(A716,FR_HITUNG_MINMAX!A:K,11,0),1)</f>
        <v>1</v>
      </c>
      <c r="S716" s="12">
        <f>IFERROR(VLOOKUP(A716,FR_HITUNG_MINMAX!A:F,6,0),0)</f>
        <v>26000</v>
      </c>
      <c r="T716" s="8">
        <f t="shared" si="465"/>
        <v>0</v>
      </c>
      <c r="U716" s="8">
        <f t="shared" si="480"/>
        <v>0</v>
      </c>
      <c r="V716" s="8">
        <f t="shared" si="481"/>
        <v>-1</v>
      </c>
      <c r="W716" s="8">
        <f t="shared" si="466"/>
        <v>0</v>
      </c>
      <c r="X716" s="8">
        <f t="shared" si="467"/>
        <v>0</v>
      </c>
      <c r="Y716" s="16"/>
      <c r="Z716" s="15">
        <f t="shared" si="482"/>
        <v>0</v>
      </c>
      <c r="AA716" s="8">
        <f t="shared" si="468"/>
        <v>0</v>
      </c>
      <c r="AB716" s="16"/>
      <c r="AC716" s="15">
        <f t="shared" si="483"/>
        <v>0</v>
      </c>
      <c r="AD716" s="8">
        <f t="shared" si="484"/>
        <v>0</v>
      </c>
      <c r="AE716" s="16"/>
      <c r="AF716" s="15">
        <f t="shared" si="485"/>
        <v>0</v>
      </c>
      <c r="AG716" s="15">
        <f t="shared" si="469"/>
        <v>0</v>
      </c>
      <c r="AH716" s="16"/>
      <c r="AI716" s="15">
        <f t="shared" si="470"/>
        <v>0</v>
      </c>
      <c r="AJ716" s="8">
        <f t="shared" si="471"/>
        <v>0</v>
      </c>
      <c r="AK716" s="8">
        <f t="shared" si="446"/>
        <v>0</v>
      </c>
      <c r="AL716" s="8">
        <f t="shared" si="447"/>
        <v>1</v>
      </c>
      <c r="AM716" s="8">
        <f t="shared" si="472"/>
        <v>0</v>
      </c>
      <c r="AN716" s="8">
        <f t="shared" si="473"/>
        <v>1</v>
      </c>
      <c r="AO716" s="8">
        <f>IFERROR(VLOOKUP(A716,PERSAMAAN!B:D,3,0),AN716)</f>
        <v>1</v>
      </c>
      <c r="AP716" s="1">
        <v>0</v>
      </c>
      <c r="AQ716" s="8">
        <f t="shared" si="486"/>
        <v>0</v>
      </c>
      <c r="AR716" s="8" t="str">
        <f>IF(AQ716=0,"-",VLOOKUP(A716,FR_HITUNG_MINMAX!A:H,8,0))</f>
        <v>-</v>
      </c>
      <c r="AS716" s="1"/>
      <c r="AT716" s="8" t="str">
        <f t="shared" si="487"/>
        <v>-</v>
      </c>
      <c r="AU716" s="12">
        <f t="shared" si="450"/>
        <v>0</v>
      </c>
      <c r="AV716" s="12">
        <f t="shared" si="488"/>
        <v>0</v>
      </c>
      <c r="AW716" s="8">
        <f t="shared" si="474"/>
        <v>1</v>
      </c>
      <c r="AX716" s="1"/>
      <c r="AY716" s="8">
        <f t="shared" si="489"/>
        <v>1</v>
      </c>
      <c r="AZ716" s="8" t="str">
        <f>IF(AY716=0,"-",VLOOKUP(A716,FR_HITUNG_MINMAX!A:I,9,0))</f>
        <v/>
      </c>
      <c r="BB716" s="8" t="str">
        <f t="shared" si="490"/>
        <v/>
      </c>
      <c r="BC716" s="12">
        <f t="shared" si="454"/>
        <v>26000</v>
      </c>
      <c r="BD716" s="12">
        <f t="shared" si="491"/>
        <v>21965380</v>
      </c>
      <c r="BE716" s="16"/>
      <c r="BF716" s="8">
        <f>SUMIF('REALISASI ORDER'!C:C,A716,'REALISASI ORDER'!E:E)</f>
        <v>0</v>
      </c>
      <c r="BG716" s="8">
        <f t="shared" si="475"/>
        <v>0</v>
      </c>
      <c r="BH716" s="8">
        <f t="shared" si="456"/>
        <v>0</v>
      </c>
      <c r="BI716" s="8">
        <f t="shared" si="457"/>
        <v>0</v>
      </c>
      <c r="BJ716" s="8">
        <f t="shared" si="476"/>
        <v>0</v>
      </c>
      <c r="BK716" s="33">
        <f t="shared" si="477"/>
        <v>0</v>
      </c>
      <c r="BL716" s="33">
        <f t="shared" si="458"/>
        <v>0</v>
      </c>
      <c r="BM716" s="33">
        <f t="shared" si="459"/>
        <v>1</v>
      </c>
      <c r="BN716" s="33">
        <f t="shared" si="478"/>
        <v>0</v>
      </c>
      <c r="BO716" s="8">
        <f t="shared" si="492"/>
        <v>0</v>
      </c>
      <c r="BP716" s="8">
        <f t="shared" si="493"/>
        <v>0</v>
      </c>
      <c r="BQ716" s="8">
        <f t="shared" si="494"/>
        <v>0</v>
      </c>
      <c r="BR716" s="8">
        <f>IFERROR(ROUNDDOWN(BF716*BN716/(BK716+BL716+BM716+BN),0),0)</f>
        <v>0</v>
      </c>
      <c r="BS716" s="8" t="str">
        <f t="shared" si="463"/>
        <v>23237-GCC-C50</v>
      </c>
      <c r="BT716" s="8">
        <f>SUMIF(FR_HITUNG_MINMAX!A:A,ORDER!A716,FR_HITUNG_MINMAX!AS:AS)</f>
        <v>1</v>
      </c>
      <c r="BU716" s="8">
        <f t="shared" si="479"/>
        <v>0</v>
      </c>
      <c r="BV716" s="8" t="str">
        <f t="shared" si="495"/>
        <v>-</v>
      </c>
      <c r="BW716" s="8" t="str">
        <f>VLOOKUP(A716,'STOK PESALAKAN'!A:F,6,0)</f>
        <v/>
      </c>
    </row>
    <row r="717" spans="1:75">
      <c r="A717" s="41" t="s">
        <v>2139</v>
      </c>
      <c r="B717" s="99">
        <f>IFERROR(IFERROR(VLOOKUP(A717,'STOK PACUL'!C:H,6,0),VLOOKUP(A717,'KATEGORI PACUL'!A:C,3,0)),0)</f>
        <v>0</v>
      </c>
      <c r="C717" s="8">
        <f>IFERROR(VLOOKUP(A717,'KATEGORI PACUL'!A:D,4,0),0)</f>
        <v>0</v>
      </c>
      <c r="D717" s="99">
        <f>IFERROR(IFERROR(VLOOKUP(A717,'STOK PESALAKAN'!C:H,6,0),VLOOKUP(A717,'KATEGORI PESALAKAN'!A:C,3,0)),0)</f>
        <v>0</v>
      </c>
      <c r="E717" s="8">
        <f>IFERROR(VLOOKUP(A717,'KATEGORI PESALAKAN'!A:D,4,0),0)</f>
        <v>0</v>
      </c>
      <c r="F717" s="99">
        <f>IFERROR(IFERROR(VLOOKUP(A717,'STOK CIKDITIRO'!C:H,6,0),VLOOKUP(A717,'KATEGORI CIKDITIRO'!A:C,3,0)),0)</f>
        <v>0</v>
      </c>
      <c r="G717" s="8">
        <f>IFERROR(VLOOKUP(A717,'KATEGORI CIKDITIRO'!A:D,4,0),0)</f>
        <v>0</v>
      </c>
      <c r="H717" s="99">
        <f>IFERROR(IFERROR(VLOOKUP(A717,'STOK TRAYEMAN'!C:H,6,0),VLOOKUP(A717,'KATEGORI TRAYEMAN'!A:C,3,0)),0)</f>
        <v>0</v>
      </c>
      <c r="I717" s="8">
        <f>IFERROR(VLOOKUP(A717,'KATEGORI TRAYEMAN'!A:D,4,0),0)</f>
        <v>0</v>
      </c>
      <c r="J717" s="8" t="str">
        <f>IFERROR(VLOOKUP(A717,'NOSTOK PACUL'!A:C,3,0),IFERROR(IF(VLOOKUP(A717,'STOK PACUL'!A:B,2,0)="NOSTOK","E",VLOOKUP(A717,'KATEGORI PACUL'!A:B,2,0)),"E"))</f>
        <v>E</v>
      </c>
      <c r="K717" s="8" t="str">
        <f>IFERROR(VLOOKUP(A717,'NOSTOK PESALAKAN'!A:C,3,0),IFERROR(IF(VLOOKUP(A717,'STOK PESALAKAN'!A:B,2,0)="NOSTOK","E",VLOOKUP(A717,'KATEGORI PESALAKAN'!A:B,2,0)),"E"))</f>
        <v>E</v>
      </c>
      <c r="L717" s="8" t="str">
        <f>IFERROR(VLOOKUP(A717,'NOSTOK CIKDITIRO'!A:C,3,0),IFERROR(IF(VLOOKUP(A717,'STOK CIKDITIRO'!A:B,2,0)="NOSTOK","E",VLOOKUP(A717,'KATEGORI CIKDITIRO'!A:B,2,0)),"E"))</f>
        <v>E</v>
      </c>
      <c r="M717" s="8" t="str">
        <f>IFERROR(VLOOKUP(A717,'NOSTOK TRAYEMAN'!A:C,3,0),IFERROR(IF(VLOOKUP(A717,'STOK TRAYEMAN'!A:B,2,0)="NOSTOK","E",VLOOKUP(A717,'KATEGORI TRAYEMAN'!A:B,2,0)),"E"))</f>
        <v>E</v>
      </c>
      <c r="N717" s="8" t="str">
        <f>IFERROR(VLOOKUP(A717,FR_HITUNG_MINMAX!A:B,2,0),0)</f>
        <v>TEMPLAR Y.MIO J/125</v>
      </c>
      <c r="O717" s="8" t="str">
        <f>IFERROR(VLOOKUP(A717,FR_HITUNG_MINMAX!A:D,4,0),0)</f>
        <v>ORISIN</v>
      </c>
      <c r="P717" s="8">
        <f>IFERROR(VLOOKUP(A717,FR_HITUNG_MINMAX!A:G,7,0),1)</f>
        <v>1</v>
      </c>
      <c r="Q717" s="11">
        <f>IFERROR(VLOOKUP(A717,FR_HITUNG_MINMAX!A:J,10,0),1)</f>
        <v>1</v>
      </c>
      <c r="R717" s="8">
        <f>IFERROR(VLOOKUP(A717,FR_HITUNG_MINMAX!A:K,11,0),1)</f>
        <v>1</v>
      </c>
      <c r="S717" s="12">
        <f>IFERROR(VLOOKUP(A717,FR_HITUNG_MINMAX!A:F,6,0),0)</f>
        <v>100000</v>
      </c>
      <c r="T717" s="8">
        <f t="shared" si="465"/>
        <v>0</v>
      </c>
      <c r="U717" s="8">
        <f t="shared" si="480"/>
        <v>0</v>
      </c>
      <c r="V717" s="8">
        <f t="shared" si="481"/>
        <v>0</v>
      </c>
      <c r="W717" s="8">
        <f t="shared" si="466"/>
        <v>0</v>
      </c>
      <c r="X717" s="8">
        <f t="shared" si="467"/>
        <v>0</v>
      </c>
      <c r="Y717" s="16"/>
      <c r="Z717" s="15">
        <f t="shared" si="482"/>
        <v>0</v>
      </c>
      <c r="AA717" s="8">
        <f t="shared" si="468"/>
        <v>0</v>
      </c>
      <c r="AB717" s="16"/>
      <c r="AC717" s="15">
        <f t="shared" si="483"/>
        <v>0</v>
      </c>
      <c r="AD717" s="8">
        <f t="shared" si="484"/>
        <v>0</v>
      </c>
      <c r="AE717" s="16"/>
      <c r="AF717" s="15">
        <f t="shared" si="485"/>
        <v>0</v>
      </c>
      <c r="AG717" s="15">
        <f t="shared" si="469"/>
        <v>0</v>
      </c>
      <c r="AH717" s="16"/>
      <c r="AI717" s="15">
        <f t="shared" si="470"/>
        <v>0</v>
      </c>
      <c r="AJ717" s="8">
        <f t="shared" si="471"/>
        <v>0</v>
      </c>
      <c r="AK717" s="8">
        <f t="shared" si="446"/>
        <v>0</v>
      </c>
      <c r="AL717" s="8">
        <f t="shared" si="447"/>
        <v>0</v>
      </c>
      <c r="AM717" s="8">
        <f t="shared" si="472"/>
        <v>0</v>
      </c>
      <c r="AN717" s="8">
        <f t="shared" si="473"/>
        <v>0</v>
      </c>
      <c r="AO717" s="8">
        <f>IFERROR(VLOOKUP(A717,PERSAMAAN!B:D,3,0),AN717)</f>
        <v>0</v>
      </c>
      <c r="AP717" s="1"/>
      <c r="AQ717" s="8">
        <f t="shared" si="486"/>
        <v>0</v>
      </c>
      <c r="AR717" s="8" t="str">
        <f>IF(AQ717=0,"-",VLOOKUP(A717,FR_HITUNG_MINMAX!A:H,8,0))</f>
        <v>-</v>
      </c>
      <c r="AS717" s="1"/>
      <c r="AT717" s="8" t="str">
        <f t="shared" si="487"/>
        <v>-</v>
      </c>
      <c r="AU717" s="12">
        <f t="shared" si="450"/>
        <v>0</v>
      </c>
      <c r="AV717" s="12">
        <f t="shared" si="488"/>
        <v>0</v>
      </c>
      <c r="AW717" s="8">
        <f t="shared" si="474"/>
        <v>0</v>
      </c>
      <c r="AX717" s="1"/>
      <c r="AY717" s="8">
        <f t="shared" si="489"/>
        <v>0</v>
      </c>
      <c r="AZ717" s="8" t="str">
        <f>IF(AY717=0,"-",VLOOKUP(A717,FR_HITUNG_MINMAX!A:I,9,0))</f>
        <v>-</v>
      </c>
      <c r="BB717" s="8" t="str">
        <f t="shared" si="490"/>
        <v>-</v>
      </c>
      <c r="BC717" s="12">
        <f t="shared" si="454"/>
        <v>0</v>
      </c>
      <c r="BD717" s="12">
        <f t="shared" si="491"/>
        <v>0</v>
      </c>
      <c r="BE717" s="16"/>
      <c r="BF717" s="8">
        <f>SUMIF('REALISASI ORDER'!C:C,A717,'REALISASI ORDER'!E:E)</f>
        <v>0</v>
      </c>
      <c r="BG717" s="8">
        <f t="shared" si="475"/>
        <v>0</v>
      </c>
      <c r="BH717" s="8">
        <f t="shared" si="456"/>
        <v>0</v>
      </c>
      <c r="BI717" s="8">
        <f t="shared" si="457"/>
        <v>0</v>
      </c>
      <c r="BJ717" s="8">
        <f t="shared" si="476"/>
        <v>0</v>
      </c>
      <c r="BK717" s="33">
        <f t="shared" si="477"/>
        <v>0</v>
      </c>
      <c r="BL717" s="33">
        <f t="shared" si="458"/>
        <v>0</v>
      </c>
      <c r="BM717" s="33">
        <f t="shared" si="459"/>
        <v>0</v>
      </c>
      <c r="BN717" s="33">
        <f t="shared" si="478"/>
        <v>0</v>
      </c>
      <c r="BO717" s="8">
        <f t="shared" si="492"/>
        <v>0</v>
      </c>
      <c r="BP717" s="8">
        <f t="shared" si="493"/>
        <v>0</v>
      </c>
      <c r="BQ717" s="8">
        <f t="shared" si="494"/>
        <v>0</v>
      </c>
      <c r="BR717" s="8">
        <f>IFERROR(ROUNDDOWN(BF717*BN717/(BK717+BL717+BM717+BN),0),0)</f>
        <v>0</v>
      </c>
      <c r="BS717" s="8" t="str">
        <f t="shared" si="463"/>
        <v>2PH-E2151-02</v>
      </c>
      <c r="BT717" s="8">
        <f>SUMIF(FR_HITUNG_MINMAX!A:A,ORDER!A717,FR_HITUNG_MINMAX!AS:AS)</f>
        <v>0</v>
      </c>
      <c r="BU717" s="8">
        <f t="shared" si="479"/>
        <v>0</v>
      </c>
      <c r="BV717" s="8" t="str">
        <f t="shared" si="495"/>
        <v>-</v>
      </c>
      <c r="BW717" s="8" t="e">
        <f>VLOOKUP(A717,'STOK PESALAKAN'!A:F,6,0)</f>
        <v>#N/A</v>
      </c>
    </row>
    <row r="718" spans="1:75">
      <c r="A718" s="41" t="s">
        <v>2141</v>
      </c>
      <c r="B718" s="99">
        <f>IFERROR(IFERROR(VLOOKUP(A718,'STOK PACUL'!C:H,6,0),VLOOKUP(A718,'KATEGORI PACUL'!A:C,3,0)),0)</f>
        <v>0</v>
      </c>
      <c r="C718" s="8">
        <f>IFERROR(VLOOKUP(A718,'KATEGORI PACUL'!A:D,4,0),0)</f>
        <v>0</v>
      </c>
      <c r="D718" s="99">
        <f>IFERROR(IFERROR(VLOOKUP(A718,'STOK PESALAKAN'!C:H,6,0),VLOOKUP(A718,'KATEGORI PESALAKAN'!A:C,3,0)),0)</f>
        <v>0</v>
      </c>
      <c r="E718" s="8">
        <f>IFERROR(VLOOKUP(A718,'KATEGORI PESALAKAN'!A:D,4,0),0)</f>
        <v>0</v>
      </c>
      <c r="F718" s="99">
        <f>IFERROR(IFERROR(VLOOKUP(A718,'STOK CIKDITIRO'!C:H,6,0),VLOOKUP(A718,'KATEGORI CIKDITIRO'!A:C,3,0)),0)</f>
        <v>0</v>
      </c>
      <c r="G718" s="8">
        <f>IFERROR(VLOOKUP(A718,'KATEGORI CIKDITIRO'!A:D,4,0),0)</f>
        <v>1</v>
      </c>
      <c r="H718" s="99">
        <f>IFERROR(IFERROR(VLOOKUP(A718,'STOK TRAYEMAN'!C:H,6,0),VLOOKUP(A718,'KATEGORI TRAYEMAN'!A:C,3,0)),0)</f>
        <v>0</v>
      </c>
      <c r="I718" s="8">
        <f>IFERROR(VLOOKUP(A718,'KATEGORI TRAYEMAN'!A:D,4,0),0)</f>
        <v>0</v>
      </c>
      <c r="J718" s="8" t="str">
        <f>IFERROR(VLOOKUP(A718,'NOSTOK PACUL'!A:C,3,0),IFERROR(IF(VLOOKUP(A718,'STOK PACUL'!A:B,2,0)="NOSTOK","E",VLOOKUP(A718,'KATEGORI PACUL'!A:B,2,0)),"E"))</f>
        <v>E</v>
      </c>
      <c r="K718" s="8" t="str">
        <f>IFERROR(VLOOKUP(A718,'NOSTOK PESALAKAN'!A:C,3,0),IFERROR(IF(VLOOKUP(A718,'STOK PESALAKAN'!A:B,2,0)="NOSTOK","E",VLOOKUP(A718,'KATEGORI PESALAKAN'!A:B,2,0)),"E"))</f>
        <v>E</v>
      </c>
      <c r="L718" s="8" t="str">
        <f>IFERROR(VLOOKUP(A718,'NOSTOK CIKDITIRO'!A:C,3,0),IFERROR(IF(VLOOKUP(A718,'STOK CIKDITIRO'!A:B,2,0)="NOSTOK","E",VLOOKUP(A718,'KATEGORI CIKDITIRO'!A:B,2,0)),"E"))</f>
        <v>D</v>
      </c>
      <c r="M718" s="8" t="str">
        <f>IFERROR(VLOOKUP(A718,'NOSTOK TRAYEMAN'!A:C,3,0),IFERROR(IF(VLOOKUP(A718,'STOK TRAYEMAN'!A:B,2,0)="NOSTOK","E",VLOOKUP(A718,'KATEGORI TRAYEMAN'!A:B,2,0)),"E"))</f>
        <v>E</v>
      </c>
      <c r="N718" s="8" t="str">
        <f>IFERROR(VLOOKUP(A718,FR_HITUNG_MINMAX!A:B,2,0),0)</f>
        <v>POMPA OLI ASSY Y.MIO ORI</v>
      </c>
      <c r="O718" s="8" t="str">
        <f>IFERROR(VLOOKUP(A718,FR_HITUNG_MINMAX!A:D,4,0),0)</f>
        <v>ORISIN</v>
      </c>
      <c r="P718" s="8">
        <f>IFERROR(VLOOKUP(A718,FR_HITUNG_MINMAX!A:G,7,0),1)</f>
        <v>1</v>
      </c>
      <c r="Q718" s="11">
        <f>IFERROR(VLOOKUP(A718,FR_HITUNG_MINMAX!A:J,10,0),1)</f>
        <v>1</v>
      </c>
      <c r="R718" s="8">
        <f>IFERROR(VLOOKUP(A718,FR_HITUNG_MINMAX!A:K,11,0),1)</f>
        <v>1</v>
      </c>
      <c r="S718" s="12">
        <f>IFERROR(VLOOKUP(A718,FR_HITUNG_MINMAX!A:F,6,0),0)</f>
        <v>60000</v>
      </c>
      <c r="T718" s="8">
        <f t="shared" si="465"/>
        <v>0</v>
      </c>
      <c r="U718" s="8">
        <f t="shared" si="480"/>
        <v>0</v>
      </c>
      <c r="V718" s="8">
        <f t="shared" si="481"/>
        <v>-1</v>
      </c>
      <c r="W718" s="8">
        <f t="shared" si="466"/>
        <v>0</v>
      </c>
      <c r="X718" s="8">
        <f t="shared" si="467"/>
        <v>0</v>
      </c>
      <c r="Y718" s="16"/>
      <c r="Z718" s="15">
        <f t="shared" si="482"/>
        <v>0</v>
      </c>
      <c r="AA718" s="8">
        <f t="shared" si="468"/>
        <v>0</v>
      </c>
      <c r="AB718" s="16"/>
      <c r="AC718" s="15">
        <f t="shared" si="483"/>
        <v>0</v>
      </c>
      <c r="AD718" s="8">
        <f t="shared" si="484"/>
        <v>0</v>
      </c>
      <c r="AE718" s="16"/>
      <c r="AF718" s="15">
        <f t="shared" si="485"/>
        <v>0</v>
      </c>
      <c r="AG718" s="15">
        <f t="shared" si="469"/>
        <v>0</v>
      </c>
      <c r="AH718" s="16"/>
      <c r="AI718" s="15">
        <f t="shared" si="470"/>
        <v>0</v>
      </c>
      <c r="AJ718" s="8">
        <f t="shared" si="471"/>
        <v>0</v>
      </c>
      <c r="AK718" s="8">
        <f t="shared" si="446"/>
        <v>0</v>
      </c>
      <c r="AL718" s="8">
        <f t="shared" si="447"/>
        <v>1</v>
      </c>
      <c r="AM718" s="8">
        <f t="shared" si="472"/>
        <v>0</v>
      </c>
      <c r="AN718" s="8">
        <f t="shared" si="473"/>
        <v>1</v>
      </c>
      <c r="AO718" s="8">
        <f>IFERROR(VLOOKUP(A718,PERSAMAAN!B:D,3,0),AN718)</f>
        <v>1</v>
      </c>
      <c r="AP718" s="1">
        <v>0</v>
      </c>
      <c r="AQ718" s="8">
        <f t="shared" si="486"/>
        <v>0</v>
      </c>
      <c r="AR718" s="8" t="str">
        <f>IF(AQ718=0,"-",VLOOKUP(A718,FR_HITUNG_MINMAX!A:H,8,0))</f>
        <v>-</v>
      </c>
      <c r="AS718" s="1"/>
      <c r="AT718" s="8" t="str">
        <f t="shared" si="487"/>
        <v>-</v>
      </c>
      <c r="AU718" s="12">
        <f t="shared" si="450"/>
        <v>0</v>
      </c>
      <c r="AV718" s="12">
        <f t="shared" si="488"/>
        <v>0</v>
      </c>
      <c r="AW718" s="8">
        <f t="shared" si="474"/>
        <v>1</v>
      </c>
      <c r="AX718" s="1"/>
      <c r="AY718" s="8">
        <f t="shared" si="489"/>
        <v>1</v>
      </c>
      <c r="AZ718" s="8" t="str">
        <f>IF(AY718=0,"-",VLOOKUP(A718,FR_HITUNG_MINMAX!A:I,9,0))</f>
        <v/>
      </c>
      <c r="BB718" s="8" t="str">
        <f t="shared" si="490"/>
        <v/>
      </c>
      <c r="BC718" s="12">
        <f t="shared" si="454"/>
        <v>60000</v>
      </c>
      <c r="BD718" s="12">
        <f t="shared" si="491"/>
        <v>21965380</v>
      </c>
      <c r="BE718" s="16"/>
      <c r="BF718" s="8">
        <f>SUMIF('REALISASI ORDER'!C:C,A718,'REALISASI ORDER'!E:E)</f>
        <v>0</v>
      </c>
      <c r="BG718" s="8">
        <f t="shared" si="475"/>
        <v>0</v>
      </c>
      <c r="BH718" s="8">
        <f t="shared" si="456"/>
        <v>0</v>
      </c>
      <c r="BI718" s="8">
        <f t="shared" si="457"/>
        <v>0</v>
      </c>
      <c r="BJ718" s="8">
        <f t="shared" si="476"/>
        <v>0</v>
      </c>
      <c r="BK718" s="33">
        <f t="shared" si="477"/>
        <v>0</v>
      </c>
      <c r="BL718" s="33">
        <f t="shared" si="458"/>
        <v>0</v>
      </c>
      <c r="BM718" s="33">
        <f t="shared" si="459"/>
        <v>1</v>
      </c>
      <c r="BN718" s="33">
        <f t="shared" si="478"/>
        <v>0</v>
      </c>
      <c r="BO718" s="8">
        <f t="shared" si="492"/>
        <v>0</v>
      </c>
      <c r="BP718" s="8">
        <f t="shared" si="493"/>
        <v>0</v>
      </c>
      <c r="BQ718" s="8">
        <f t="shared" si="494"/>
        <v>0</v>
      </c>
      <c r="BR718" s="8">
        <f>IFERROR(ROUNDDOWN(BF718*BN718/(BK718+BL718+BM718+BN),0),0)</f>
        <v>0</v>
      </c>
      <c r="BS718" s="8" t="str">
        <f t="shared" si="463"/>
        <v>2PH-E3300-00</v>
      </c>
      <c r="BT718" s="8">
        <f>SUMIF(FR_HITUNG_MINMAX!A:A,ORDER!A718,FR_HITUNG_MINMAX!AS:AS)</f>
        <v>1</v>
      </c>
      <c r="BU718" s="8">
        <f t="shared" si="479"/>
        <v>0</v>
      </c>
      <c r="BV718" s="8" t="str">
        <f t="shared" si="495"/>
        <v>-</v>
      </c>
      <c r="BW718" s="8" t="e">
        <f>VLOOKUP(A718,'STOK PESALAKAN'!A:F,6,0)</f>
        <v>#N/A</v>
      </c>
    </row>
    <row r="719" spans="1:75">
      <c r="A719" s="41" t="s">
        <v>2143</v>
      </c>
      <c r="B719" s="99">
        <f>IFERROR(IFERROR(VLOOKUP(A719,'STOK PACUL'!C:H,6,0),VLOOKUP(A719,'KATEGORI PACUL'!A:C,3,0)),0)</f>
        <v>0</v>
      </c>
      <c r="C719" s="8">
        <f>IFERROR(VLOOKUP(A719,'KATEGORI PACUL'!A:D,4,0),0)</f>
        <v>0</v>
      </c>
      <c r="D719" s="99">
        <f>IFERROR(IFERROR(VLOOKUP(A719,'STOK PESALAKAN'!C:H,6,0),VLOOKUP(A719,'KATEGORI PESALAKAN'!A:C,3,0)),0)</f>
        <v>0</v>
      </c>
      <c r="E719" s="8">
        <f>IFERROR(VLOOKUP(A719,'KATEGORI PESALAKAN'!A:D,4,0),0)</f>
        <v>0</v>
      </c>
      <c r="F719" s="99">
        <f>IFERROR(IFERROR(VLOOKUP(A719,'STOK CIKDITIRO'!C:H,6,0),VLOOKUP(A719,'KATEGORI CIKDITIRO'!A:C,3,0)),0)</f>
        <v>0</v>
      </c>
      <c r="G719" s="8">
        <f>IFERROR(VLOOKUP(A719,'KATEGORI CIKDITIRO'!A:D,4,0),0)</f>
        <v>0</v>
      </c>
      <c r="H719" s="99">
        <f>IFERROR(IFERROR(VLOOKUP(A719,'STOK TRAYEMAN'!C:H,6,0),VLOOKUP(A719,'KATEGORI TRAYEMAN'!A:C,3,0)),0)</f>
        <v>0</v>
      </c>
      <c r="I719" s="8">
        <f>IFERROR(VLOOKUP(A719,'KATEGORI TRAYEMAN'!A:D,4,0),0)</f>
        <v>0</v>
      </c>
      <c r="J719" s="8" t="str">
        <f>IFERROR(VLOOKUP(A719,'NOSTOK PACUL'!A:C,3,0),IFERROR(IF(VLOOKUP(A719,'STOK PACUL'!A:B,2,0)="NOSTOK","E",VLOOKUP(A719,'KATEGORI PACUL'!A:B,2,0)),"E"))</f>
        <v>E</v>
      </c>
      <c r="K719" s="8" t="str">
        <f>IFERROR(VLOOKUP(A719,'NOSTOK PESALAKAN'!A:C,3,0),IFERROR(IF(VLOOKUP(A719,'STOK PESALAKAN'!A:B,2,0)="NOSTOK","E",VLOOKUP(A719,'KATEGORI PESALAKAN'!A:B,2,0)),"E"))</f>
        <v>E</v>
      </c>
      <c r="L719" s="8" t="str">
        <f>IFERROR(VLOOKUP(A719,'NOSTOK CIKDITIRO'!A:C,3,0),IFERROR(IF(VLOOKUP(A719,'STOK CIKDITIRO'!A:B,2,0)="NOSTOK","E",VLOOKUP(A719,'KATEGORI CIKDITIRO'!A:B,2,0)),"E"))</f>
        <v>E</v>
      </c>
      <c r="M719" s="8" t="str">
        <f>IFERROR(VLOOKUP(A719,'NOSTOK TRAYEMAN'!A:C,3,0),IFERROR(IF(VLOOKUP(A719,'STOK TRAYEMAN'!A:B,2,0)="NOSTOK","E",VLOOKUP(A719,'KATEGORI TRAYEMAN'!A:B,2,0)),"E"))</f>
        <v>E</v>
      </c>
      <c r="N719" s="8" t="str">
        <f>IFERROR(VLOOKUP(A719,FR_HITUNG_MINMAX!A:B,2,0),0)</f>
        <v>AS POROK TENGAH Y. ORI</v>
      </c>
      <c r="O719" s="8" t="str">
        <f>IFERROR(VLOOKUP(A719,FR_HITUNG_MINMAX!A:D,4,0),0)</f>
        <v>ORISIN</v>
      </c>
      <c r="P719" s="8">
        <f>IFERROR(VLOOKUP(A719,FR_HITUNG_MINMAX!A:G,7,0),1)</f>
        <v>1</v>
      </c>
      <c r="Q719" s="11">
        <f>IFERROR(VLOOKUP(A719,FR_HITUNG_MINMAX!A:J,10,0),1)</f>
        <v>1</v>
      </c>
      <c r="R719" s="8">
        <f>IFERROR(VLOOKUP(A719,FR_HITUNG_MINMAX!A:K,11,0),1)</f>
        <v>1</v>
      </c>
      <c r="S719" s="12">
        <f>IFERROR(VLOOKUP(A719,FR_HITUNG_MINMAX!A:F,6,0),0)</f>
        <v>25000</v>
      </c>
      <c r="T719" s="8">
        <f t="shared" si="465"/>
        <v>0</v>
      </c>
      <c r="U719" s="8">
        <f t="shared" si="480"/>
        <v>0</v>
      </c>
      <c r="V719" s="8">
        <f t="shared" si="481"/>
        <v>0</v>
      </c>
      <c r="W719" s="8">
        <f t="shared" si="466"/>
        <v>0</v>
      </c>
      <c r="X719" s="8">
        <f t="shared" si="467"/>
        <v>0</v>
      </c>
      <c r="Y719" s="16"/>
      <c r="Z719" s="15">
        <f t="shared" si="482"/>
        <v>0</v>
      </c>
      <c r="AA719" s="8">
        <f t="shared" si="468"/>
        <v>0</v>
      </c>
      <c r="AB719" s="16"/>
      <c r="AC719" s="15">
        <f t="shared" si="483"/>
        <v>0</v>
      </c>
      <c r="AD719" s="8">
        <f t="shared" si="484"/>
        <v>0</v>
      </c>
      <c r="AE719" s="16"/>
      <c r="AF719" s="15">
        <f t="shared" si="485"/>
        <v>0</v>
      </c>
      <c r="AG719" s="15">
        <f t="shared" si="469"/>
        <v>0</v>
      </c>
      <c r="AH719" s="16"/>
      <c r="AI719" s="15">
        <f t="shared" si="470"/>
        <v>0</v>
      </c>
      <c r="AJ719" s="8">
        <f t="shared" si="471"/>
        <v>0</v>
      </c>
      <c r="AK719" s="8">
        <f t="shared" si="446"/>
        <v>0</v>
      </c>
      <c r="AL719" s="8">
        <f t="shared" si="447"/>
        <v>0</v>
      </c>
      <c r="AM719" s="8">
        <f t="shared" si="472"/>
        <v>0</v>
      </c>
      <c r="AN719" s="8">
        <f t="shared" si="473"/>
        <v>0</v>
      </c>
      <c r="AO719" s="8">
        <f>IFERROR(VLOOKUP(A719,PERSAMAAN!B:D,3,0),AN719)</f>
        <v>0</v>
      </c>
      <c r="AP719" s="1"/>
      <c r="AQ719" s="8">
        <f t="shared" si="486"/>
        <v>0</v>
      </c>
      <c r="AR719" s="8" t="str">
        <f>IF(AQ719=0,"-",VLOOKUP(A719,FR_HITUNG_MINMAX!A:H,8,0))</f>
        <v>-</v>
      </c>
      <c r="AS719" s="1"/>
      <c r="AT719" s="8" t="str">
        <f t="shared" si="487"/>
        <v>-</v>
      </c>
      <c r="AU719" s="12">
        <f t="shared" si="450"/>
        <v>0</v>
      </c>
      <c r="AV719" s="12">
        <f t="shared" si="488"/>
        <v>0</v>
      </c>
      <c r="AW719" s="8">
        <f t="shared" si="474"/>
        <v>0</v>
      </c>
      <c r="AX719" s="1"/>
      <c r="AY719" s="8">
        <f t="shared" si="489"/>
        <v>0</v>
      </c>
      <c r="AZ719" s="8" t="str">
        <f>IF(AY719=0,"-",VLOOKUP(A719,FR_HITUNG_MINMAX!A:I,9,0))</f>
        <v>-</v>
      </c>
      <c r="BB719" s="8" t="str">
        <f t="shared" si="490"/>
        <v>-</v>
      </c>
      <c r="BC719" s="12">
        <f t="shared" si="454"/>
        <v>0</v>
      </c>
      <c r="BD719" s="12">
        <f t="shared" si="491"/>
        <v>0</v>
      </c>
      <c r="BE719" s="16"/>
      <c r="BF719" s="8">
        <f>SUMIF('REALISASI ORDER'!C:C,A719,'REALISASI ORDER'!E:E)</f>
        <v>0</v>
      </c>
      <c r="BG719" s="8">
        <f t="shared" si="475"/>
        <v>0</v>
      </c>
      <c r="BH719" s="8">
        <f t="shared" si="456"/>
        <v>0</v>
      </c>
      <c r="BI719" s="8">
        <f t="shared" si="457"/>
        <v>0</v>
      </c>
      <c r="BJ719" s="8">
        <f t="shared" si="476"/>
        <v>0</v>
      </c>
      <c r="BK719" s="33">
        <f t="shared" si="477"/>
        <v>0</v>
      </c>
      <c r="BL719" s="33">
        <f t="shared" si="458"/>
        <v>0</v>
      </c>
      <c r="BM719" s="33">
        <f t="shared" si="459"/>
        <v>0</v>
      </c>
      <c r="BN719" s="33">
        <f t="shared" si="478"/>
        <v>0</v>
      </c>
      <c r="BO719" s="8">
        <f t="shared" si="492"/>
        <v>0</v>
      </c>
      <c r="BP719" s="8">
        <f t="shared" si="493"/>
        <v>0</v>
      </c>
      <c r="BQ719" s="8">
        <f t="shared" si="494"/>
        <v>0</v>
      </c>
      <c r="BR719" s="8">
        <f>IFERROR(ROUNDDOWN(BF719*BN719/(BK719+BL719+BM719+BN),0),0)</f>
        <v>0</v>
      </c>
      <c r="BS719" s="8" t="str">
        <f t="shared" si="463"/>
        <v>2PH-F2141-00</v>
      </c>
      <c r="BT719" s="8">
        <f>SUMIF(FR_HITUNG_MINMAX!A:A,ORDER!A719,FR_HITUNG_MINMAX!AS:AS)</f>
        <v>0</v>
      </c>
      <c r="BU719" s="8">
        <f t="shared" si="479"/>
        <v>0</v>
      </c>
      <c r="BV719" s="8" t="str">
        <f t="shared" si="495"/>
        <v>-</v>
      </c>
      <c r="BW719" s="8" t="e">
        <f>VLOOKUP(A719,'STOK PESALAKAN'!A:F,6,0)</f>
        <v>#N/A</v>
      </c>
    </row>
    <row r="720" spans="1:75">
      <c r="A720" s="41" t="s">
        <v>2147</v>
      </c>
      <c r="B720" s="99">
        <f>IFERROR(IFERROR(VLOOKUP(A720,'STOK PACUL'!C:H,6,0),VLOOKUP(A720,'KATEGORI PACUL'!A:C,3,0)),0)</f>
        <v>0</v>
      </c>
      <c r="C720" s="8">
        <f>IFERROR(VLOOKUP(A720,'KATEGORI PACUL'!A:D,4,0),0)</f>
        <v>0</v>
      </c>
      <c r="D720" s="99">
        <f>IFERROR(IFERROR(VLOOKUP(A720,'STOK PESALAKAN'!C:H,6,0),VLOOKUP(A720,'KATEGORI PESALAKAN'!A:C,3,0)),0)</f>
        <v>0</v>
      </c>
      <c r="E720" s="8">
        <f>IFERROR(VLOOKUP(A720,'KATEGORI PESALAKAN'!A:D,4,0),0)</f>
        <v>0</v>
      </c>
      <c r="F720" s="99">
        <f>IFERROR(IFERROR(VLOOKUP(A720,'STOK CIKDITIRO'!C:H,6,0),VLOOKUP(A720,'KATEGORI CIKDITIRO'!A:C,3,0)),0)</f>
        <v>0</v>
      </c>
      <c r="G720" s="8">
        <f>IFERROR(VLOOKUP(A720,'KATEGORI CIKDITIRO'!A:D,4,0),0)</f>
        <v>0</v>
      </c>
      <c r="H720" s="99">
        <f>IFERROR(IFERROR(VLOOKUP(A720,'STOK TRAYEMAN'!C:H,6,0),VLOOKUP(A720,'KATEGORI TRAYEMAN'!A:C,3,0)),0)</f>
        <v>0</v>
      </c>
      <c r="I720" s="8">
        <f>IFERROR(VLOOKUP(A720,'KATEGORI TRAYEMAN'!A:D,4,0),0)</f>
        <v>0</v>
      </c>
      <c r="J720" s="8" t="str">
        <f>IFERROR(VLOOKUP(A720,'NOSTOK PACUL'!A:C,3,0),IFERROR(IF(VLOOKUP(A720,'STOK PACUL'!A:B,2,0)="NOSTOK","E",VLOOKUP(A720,'KATEGORI PACUL'!A:B,2,0)),"E"))</f>
        <v>E</v>
      </c>
      <c r="K720" s="8" t="str">
        <f>IFERROR(VLOOKUP(A720,'NOSTOK PESALAKAN'!A:C,3,0),IFERROR(IF(VLOOKUP(A720,'STOK PESALAKAN'!A:B,2,0)="NOSTOK","E",VLOOKUP(A720,'KATEGORI PESALAKAN'!A:B,2,0)),"E"))</f>
        <v>E</v>
      </c>
      <c r="L720" s="8" t="str">
        <f>IFERROR(VLOOKUP(A720,'NOSTOK CIKDITIRO'!A:C,3,0),IFERROR(IF(VLOOKUP(A720,'STOK CIKDITIRO'!A:B,2,0)="NOSTOK","E",VLOOKUP(A720,'KATEGORI CIKDITIRO'!A:B,2,0)),"E"))</f>
        <v>E</v>
      </c>
      <c r="M720" s="8" t="str">
        <f>IFERROR(VLOOKUP(A720,'NOSTOK TRAYEMAN'!A:C,3,0),IFERROR(IF(VLOOKUP(A720,'STOK TRAYEMAN'!A:B,2,0)="NOSTOK","E",VLOOKUP(A720,'KATEGORI TRAYEMAN'!A:B,2,0)),"E"))</f>
        <v>E</v>
      </c>
      <c r="N720" s="8" t="str">
        <f>IFERROR(VLOOKUP(A720,FR_HITUNG_MINMAX!A:B,2,0),0)</f>
        <v>SEHER SET Y.MIO M3 ORI</v>
      </c>
      <c r="O720" s="8" t="str">
        <f>IFERROR(VLOOKUP(A720,FR_HITUNG_MINMAX!A:D,4,0),0)</f>
        <v>ORISIN</v>
      </c>
      <c r="P720" s="8">
        <f>IFERROR(VLOOKUP(A720,FR_HITUNG_MINMAX!A:G,7,0),1)</f>
        <v>1</v>
      </c>
      <c r="Q720" s="11">
        <f>IFERROR(VLOOKUP(A720,FR_HITUNG_MINMAX!A:J,10,0),1)</f>
        <v>1</v>
      </c>
      <c r="R720" s="8">
        <f>IFERROR(VLOOKUP(A720,FR_HITUNG_MINMAX!A:K,11,0),1)</f>
        <v>1</v>
      </c>
      <c r="S720" s="12">
        <f>IFERROR(VLOOKUP(A720,FR_HITUNG_MINMAX!A:F,6,0),0)</f>
        <v>186000</v>
      </c>
      <c r="T720" s="8">
        <f t="shared" si="465"/>
        <v>0</v>
      </c>
      <c r="U720" s="8">
        <f t="shared" si="480"/>
        <v>0</v>
      </c>
      <c r="V720" s="8">
        <f t="shared" si="481"/>
        <v>0</v>
      </c>
      <c r="W720" s="8">
        <f t="shared" si="466"/>
        <v>0</v>
      </c>
      <c r="X720" s="8">
        <f t="shared" si="467"/>
        <v>0</v>
      </c>
      <c r="Y720" s="16"/>
      <c r="Z720" s="15">
        <f t="shared" si="482"/>
        <v>0</v>
      </c>
      <c r="AA720" s="8">
        <f t="shared" si="468"/>
        <v>0</v>
      </c>
      <c r="AB720" s="16"/>
      <c r="AC720" s="15">
        <f t="shared" si="483"/>
        <v>0</v>
      </c>
      <c r="AD720" s="8">
        <f t="shared" si="484"/>
        <v>0</v>
      </c>
      <c r="AE720" s="16"/>
      <c r="AF720" s="15">
        <f t="shared" si="485"/>
        <v>0</v>
      </c>
      <c r="AG720" s="15">
        <f t="shared" si="469"/>
        <v>0</v>
      </c>
      <c r="AH720" s="16"/>
      <c r="AI720" s="15">
        <f t="shared" si="470"/>
        <v>0</v>
      </c>
      <c r="AJ720" s="8">
        <f t="shared" si="471"/>
        <v>0</v>
      </c>
      <c r="AK720" s="8">
        <f t="shared" si="446"/>
        <v>0</v>
      </c>
      <c r="AL720" s="8">
        <f t="shared" si="447"/>
        <v>0</v>
      </c>
      <c r="AM720" s="8">
        <f t="shared" si="472"/>
        <v>0</v>
      </c>
      <c r="AN720" s="8">
        <f t="shared" si="473"/>
        <v>0</v>
      </c>
      <c r="AO720" s="8">
        <f>IFERROR(VLOOKUP(A720,PERSAMAAN!B:D,3,0),AN720)</f>
        <v>0</v>
      </c>
      <c r="AP720" s="1"/>
      <c r="AQ720" s="8">
        <f t="shared" si="486"/>
        <v>0</v>
      </c>
      <c r="AR720" s="8" t="str">
        <f>IF(AQ720=0,"-",VLOOKUP(A720,FR_HITUNG_MINMAX!A:H,8,0))</f>
        <v>-</v>
      </c>
      <c r="AS720" s="1"/>
      <c r="AT720" s="8" t="str">
        <f t="shared" si="487"/>
        <v>-</v>
      </c>
      <c r="AU720" s="12">
        <f t="shared" si="450"/>
        <v>0</v>
      </c>
      <c r="AV720" s="12">
        <f t="shared" si="488"/>
        <v>0</v>
      </c>
      <c r="AW720" s="8">
        <f t="shared" si="474"/>
        <v>0</v>
      </c>
      <c r="AX720" s="1"/>
      <c r="AY720" s="8">
        <f t="shared" si="489"/>
        <v>0</v>
      </c>
      <c r="AZ720" s="8" t="str">
        <f>IF(AY720=0,"-",VLOOKUP(A720,FR_HITUNG_MINMAX!A:I,9,0))</f>
        <v>-</v>
      </c>
      <c r="BB720" s="8" t="str">
        <f t="shared" si="490"/>
        <v>-</v>
      </c>
      <c r="BC720" s="12">
        <f t="shared" si="454"/>
        <v>0</v>
      </c>
      <c r="BD720" s="12">
        <f t="shared" si="491"/>
        <v>0</v>
      </c>
      <c r="BE720" s="16"/>
      <c r="BF720" s="8">
        <f>SUMIF('REALISASI ORDER'!C:C,A720,'REALISASI ORDER'!E:E)</f>
        <v>0</v>
      </c>
      <c r="BG720" s="8">
        <f t="shared" si="475"/>
        <v>0</v>
      </c>
      <c r="BH720" s="8">
        <f t="shared" si="456"/>
        <v>0</v>
      </c>
      <c r="BI720" s="8">
        <f t="shared" si="457"/>
        <v>0</v>
      </c>
      <c r="BJ720" s="8">
        <f t="shared" si="476"/>
        <v>0</v>
      </c>
      <c r="BK720" s="33">
        <f t="shared" si="477"/>
        <v>0</v>
      </c>
      <c r="BL720" s="33">
        <f t="shared" si="458"/>
        <v>0</v>
      </c>
      <c r="BM720" s="33">
        <f t="shared" si="459"/>
        <v>0</v>
      </c>
      <c r="BN720" s="33">
        <f t="shared" si="478"/>
        <v>0</v>
      </c>
      <c r="BO720" s="8">
        <f t="shared" si="492"/>
        <v>0</v>
      </c>
      <c r="BP720" s="8">
        <f t="shared" si="493"/>
        <v>0</v>
      </c>
      <c r="BQ720" s="8">
        <f t="shared" si="494"/>
        <v>0</v>
      </c>
      <c r="BR720" s="8">
        <f>IFERROR(ROUNDDOWN(BF720*BN720/(BK720+BL720+BM720+BN),0),0)</f>
        <v>0</v>
      </c>
      <c r="BS720" s="8" t="str">
        <f t="shared" si="463"/>
        <v>2PH-WE160-10</v>
      </c>
      <c r="BT720" s="8">
        <f>SUMIF(FR_HITUNG_MINMAX!A:A,ORDER!A720,FR_HITUNG_MINMAX!AS:AS)</f>
        <v>0</v>
      </c>
      <c r="BU720" s="8">
        <f t="shared" si="479"/>
        <v>0</v>
      </c>
      <c r="BV720" s="8" t="str">
        <f t="shared" si="495"/>
        <v>-</v>
      </c>
      <c r="BW720" s="8" t="e">
        <f>VLOOKUP(A720,'STOK PESALAKAN'!A:F,6,0)</f>
        <v>#N/A</v>
      </c>
    </row>
    <row r="721" spans="1:75">
      <c r="A721" s="41" t="s">
        <v>2151</v>
      </c>
      <c r="B721" s="99">
        <f>IFERROR(IFERROR(VLOOKUP(A721,'STOK PACUL'!C:H,6,0),VLOOKUP(A721,'KATEGORI PACUL'!A:C,3,0)),0)</f>
        <v>0</v>
      </c>
      <c r="C721" s="8">
        <f>IFERROR(VLOOKUP(A721,'KATEGORI PACUL'!A:D,4,0),0)</f>
        <v>0</v>
      </c>
      <c r="D721" s="99">
        <f>IFERROR(IFERROR(VLOOKUP(A721,'STOK PESALAKAN'!C:H,6,0),VLOOKUP(A721,'KATEGORI PESALAKAN'!A:C,3,0)),0)</f>
        <v>0</v>
      </c>
      <c r="E721" s="8">
        <f>IFERROR(VLOOKUP(A721,'KATEGORI PESALAKAN'!A:D,4,0),0)</f>
        <v>0</v>
      </c>
      <c r="F721" s="99">
        <f>IFERROR(IFERROR(VLOOKUP(A721,'STOK CIKDITIRO'!C:H,6,0),VLOOKUP(A721,'KATEGORI CIKDITIRO'!A:C,3,0)),0)</f>
        <v>0</v>
      </c>
      <c r="G721" s="8">
        <f>IFERROR(VLOOKUP(A721,'KATEGORI CIKDITIRO'!A:D,4,0),0)</f>
        <v>1</v>
      </c>
      <c r="H721" s="99">
        <f>IFERROR(IFERROR(VLOOKUP(A721,'STOK TRAYEMAN'!C:H,6,0),VLOOKUP(A721,'KATEGORI TRAYEMAN'!A:C,3,0)),0)</f>
        <v>0</v>
      </c>
      <c r="I721" s="8">
        <f>IFERROR(VLOOKUP(A721,'KATEGORI TRAYEMAN'!A:D,4,0),0)</f>
        <v>0</v>
      </c>
      <c r="J721" s="8" t="str">
        <f>IFERROR(VLOOKUP(A721,'NOSTOK PACUL'!A:C,3,0),IFERROR(IF(VLOOKUP(A721,'STOK PACUL'!A:B,2,0)="NOSTOK","E",VLOOKUP(A721,'KATEGORI PACUL'!A:B,2,0)),"E"))</f>
        <v>E</v>
      </c>
      <c r="K721" s="8" t="str">
        <f>IFERROR(VLOOKUP(A721,'NOSTOK PESALAKAN'!A:C,3,0),IFERROR(IF(VLOOKUP(A721,'STOK PESALAKAN'!A:B,2,0)="NOSTOK","E",VLOOKUP(A721,'KATEGORI PESALAKAN'!A:B,2,0)),"E"))</f>
        <v>E</v>
      </c>
      <c r="L721" s="8" t="str">
        <f>IFERROR(VLOOKUP(A721,'NOSTOK CIKDITIRO'!A:C,3,0),IFERROR(IF(VLOOKUP(A721,'STOK CIKDITIRO'!A:B,2,0)="NOSTOK","E",VLOOKUP(A721,'KATEGORI CIKDITIRO'!A:B,2,0)),"E"))</f>
        <v>D</v>
      </c>
      <c r="M721" s="8" t="str">
        <f>IFERROR(VLOOKUP(A721,'NOSTOK TRAYEMAN'!A:C,3,0),IFERROR(IF(VLOOKUP(A721,'STOK TRAYEMAN'!A:B,2,0)="NOSTOK","E",VLOOKUP(A721,'KATEGORI TRAYEMAN'!A:B,2,0)),"E"))</f>
        <v>E</v>
      </c>
      <c r="N721" s="8" t="str">
        <f>IFERROR(VLOOKUP(A721,FR_HITUNG_MINMAX!A:B,2,0),0)</f>
        <v>COIL H.VARIO 110 IMI</v>
      </c>
      <c r="O721" s="8" t="str">
        <f>IFERROR(VLOOKUP(A721,FR_HITUNG_MINMAX!A:D,4,0),0)</f>
        <v>IMITAS</v>
      </c>
      <c r="P721" s="8">
        <f>IFERROR(VLOOKUP(A721,FR_HITUNG_MINMAX!A:G,7,0),1)</f>
        <v>1</v>
      </c>
      <c r="Q721" s="11" t="str">
        <f>IFERROR(VLOOKUP(A721,FR_HITUNG_MINMAX!A:J,10,0),1)</f>
        <v>1</v>
      </c>
      <c r="R721" s="8">
        <f>IFERROR(VLOOKUP(A721,FR_HITUNG_MINMAX!A:K,11,0),1)</f>
        <v>1</v>
      </c>
      <c r="S721" s="12">
        <f>IFERROR(VLOOKUP(A721,FR_HITUNG_MINMAX!A:F,6,0),0)</f>
        <v>88500</v>
      </c>
      <c r="T721" s="8">
        <f t="shared" si="465"/>
        <v>0</v>
      </c>
      <c r="U721" s="8">
        <f t="shared" si="480"/>
        <v>0</v>
      </c>
      <c r="V721" s="8">
        <f t="shared" si="481"/>
        <v>-1</v>
      </c>
      <c r="W721" s="8">
        <f t="shared" si="466"/>
        <v>0</v>
      </c>
      <c r="X721" s="8">
        <f t="shared" si="467"/>
        <v>0</v>
      </c>
      <c r="Y721" s="16"/>
      <c r="Z721" s="15">
        <f t="shared" si="482"/>
        <v>0</v>
      </c>
      <c r="AA721" s="8">
        <f t="shared" si="468"/>
        <v>0</v>
      </c>
      <c r="AB721" s="16"/>
      <c r="AC721" s="15">
        <f t="shared" si="483"/>
        <v>0</v>
      </c>
      <c r="AD721" s="8">
        <f t="shared" si="484"/>
        <v>0</v>
      </c>
      <c r="AE721" s="16"/>
      <c r="AF721" s="15">
        <f t="shared" si="485"/>
        <v>0</v>
      </c>
      <c r="AG721" s="15">
        <f t="shared" si="469"/>
        <v>0</v>
      </c>
      <c r="AH721" s="16"/>
      <c r="AI721" s="15">
        <f t="shared" si="470"/>
        <v>0</v>
      </c>
      <c r="AJ721" s="8">
        <f t="shared" si="471"/>
        <v>0</v>
      </c>
      <c r="AK721" s="8">
        <f t="shared" si="446"/>
        <v>0</v>
      </c>
      <c r="AL721" s="8">
        <f t="shared" si="447"/>
        <v>1</v>
      </c>
      <c r="AM721" s="8">
        <f t="shared" si="472"/>
        <v>0</v>
      </c>
      <c r="AN721" s="8">
        <f t="shared" si="473"/>
        <v>1</v>
      </c>
      <c r="AO721" s="8">
        <f>IFERROR(VLOOKUP(A721,PERSAMAAN!B:D,3,0),AN721)</f>
        <v>1</v>
      </c>
      <c r="AP721" s="1">
        <v>0</v>
      </c>
      <c r="AQ721" s="8">
        <f t="shared" si="486"/>
        <v>0</v>
      </c>
      <c r="AR721" s="8" t="str">
        <f>IF(AQ721=0,"-",VLOOKUP(A721,FR_HITUNG_MINMAX!A:H,8,0))</f>
        <v>-</v>
      </c>
      <c r="AS721" s="1"/>
      <c r="AT721" s="8" t="str">
        <f t="shared" si="487"/>
        <v>-</v>
      </c>
      <c r="AU721" s="12">
        <f t="shared" si="450"/>
        <v>0</v>
      </c>
      <c r="AV721" s="12">
        <f t="shared" si="488"/>
        <v>0</v>
      </c>
      <c r="AW721" s="8" t="b">
        <f t="shared" si="474"/>
        <v>0</v>
      </c>
      <c r="AX721" s="1"/>
      <c r="AY721" s="8">
        <f t="shared" si="489"/>
        <v>0</v>
      </c>
      <c r="AZ721" s="8" t="str">
        <f>IF(AY721=0,"-",VLOOKUP(A721,FR_HITUNG_MINMAX!A:I,9,0))</f>
        <v>-</v>
      </c>
      <c r="BB721" s="8" t="str">
        <f t="shared" si="490"/>
        <v>-</v>
      </c>
      <c r="BC721" s="12">
        <f t="shared" si="454"/>
        <v>0</v>
      </c>
      <c r="BD721" s="12">
        <f t="shared" si="491"/>
        <v>0</v>
      </c>
      <c r="BE721" s="16"/>
      <c r="BF721" s="8">
        <f>SUMIF('REALISASI ORDER'!C:C,A721,'REALISASI ORDER'!E:E)</f>
        <v>0</v>
      </c>
      <c r="BG721" s="8">
        <f t="shared" si="475"/>
        <v>0</v>
      </c>
      <c r="BH721" s="8">
        <f t="shared" si="456"/>
        <v>0</v>
      </c>
      <c r="BI721" s="8">
        <f t="shared" si="457"/>
        <v>0</v>
      </c>
      <c r="BJ721" s="8">
        <f t="shared" si="476"/>
        <v>0</v>
      </c>
      <c r="BK721" s="33">
        <f t="shared" si="477"/>
        <v>0</v>
      </c>
      <c r="BL721" s="33">
        <f t="shared" si="458"/>
        <v>0</v>
      </c>
      <c r="BM721" s="33">
        <f t="shared" si="459"/>
        <v>1</v>
      </c>
      <c r="BN721" s="33">
        <f t="shared" si="478"/>
        <v>0</v>
      </c>
      <c r="BO721" s="8">
        <f t="shared" si="492"/>
        <v>0</v>
      </c>
      <c r="BP721" s="8">
        <f t="shared" si="493"/>
        <v>0</v>
      </c>
      <c r="BQ721" s="8">
        <f t="shared" si="494"/>
        <v>0</v>
      </c>
      <c r="BR721" s="8">
        <f>IFERROR(ROUNDDOWN(BF721*BN721/(BK721+BL721+BM721+BN),0),0)</f>
        <v>0</v>
      </c>
      <c r="BS721" s="8" t="str">
        <f t="shared" si="463"/>
        <v>30500-KVB-900</v>
      </c>
      <c r="BT721" s="8">
        <f>SUMIF(FR_HITUNG_MINMAX!A:A,ORDER!A721,FR_HITUNG_MINMAX!AS:AS)</f>
        <v>1</v>
      </c>
      <c r="BU721" s="8">
        <f t="shared" si="479"/>
        <v>0</v>
      </c>
      <c r="BV721" s="8" t="str">
        <f t="shared" si="495"/>
        <v>-</v>
      </c>
      <c r="BW721" s="8" t="str">
        <f>VLOOKUP(A721,'STOK PESALAKAN'!A:F,6,0)</f>
        <v/>
      </c>
    </row>
    <row r="722" spans="1:75">
      <c r="A722" s="41" t="s">
        <v>2153</v>
      </c>
      <c r="B722" s="99">
        <f>IFERROR(IFERROR(VLOOKUP(A722,'STOK PACUL'!C:H,6,0),VLOOKUP(A722,'KATEGORI PACUL'!A:C,3,0)),0)</f>
        <v>0</v>
      </c>
      <c r="C722" s="8">
        <f>IFERROR(VLOOKUP(A722,'KATEGORI PACUL'!A:D,4,0),0)</f>
        <v>0</v>
      </c>
      <c r="D722" s="99">
        <f>IFERROR(IFERROR(VLOOKUP(A722,'STOK PESALAKAN'!C:H,6,0),VLOOKUP(A722,'KATEGORI PESALAKAN'!A:C,3,0)),0)</f>
        <v>0</v>
      </c>
      <c r="E722" s="8">
        <f>IFERROR(VLOOKUP(A722,'KATEGORI PESALAKAN'!A:D,4,0),0)</f>
        <v>0</v>
      </c>
      <c r="F722" s="99">
        <f>IFERROR(IFERROR(VLOOKUP(A722,'STOK CIKDITIRO'!C:H,6,0),VLOOKUP(A722,'KATEGORI CIKDITIRO'!A:C,3,0)),0)</f>
        <v>0</v>
      </c>
      <c r="G722" s="8">
        <f>IFERROR(VLOOKUP(A722,'KATEGORI CIKDITIRO'!A:D,4,0),0)</f>
        <v>0</v>
      </c>
      <c r="H722" s="99">
        <f>IFERROR(IFERROR(VLOOKUP(A722,'STOK TRAYEMAN'!C:H,6,0),VLOOKUP(A722,'KATEGORI TRAYEMAN'!A:C,3,0)),0)</f>
        <v>0</v>
      </c>
      <c r="I722" s="8">
        <f>IFERROR(VLOOKUP(A722,'KATEGORI TRAYEMAN'!A:D,4,0),0)</f>
        <v>0</v>
      </c>
      <c r="J722" s="8" t="str">
        <f>IFERROR(VLOOKUP(A722,'NOSTOK PACUL'!A:C,3,0),IFERROR(IF(VLOOKUP(A722,'STOK PACUL'!A:B,2,0)="NOSTOK","E",VLOOKUP(A722,'KATEGORI PACUL'!A:B,2,0)),"E"))</f>
        <v>E</v>
      </c>
      <c r="K722" s="8" t="str">
        <f>IFERROR(VLOOKUP(A722,'NOSTOK PESALAKAN'!A:C,3,0),IFERROR(IF(VLOOKUP(A722,'STOK PESALAKAN'!A:B,2,0)="NOSTOK","E",VLOOKUP(A722,'KATEGORI PESALAKAN'!A:B,2,0)),"E"))</f>
        <v>E</v>
      </c>
      <c r="L722" s="8" t="str">
        <f>IFERROR(VLOOKUP(A722,'NOSTOK CIKDITIRO'!A:C,3,0),IFERROR(IF(VLOOKUP(A722,'STOK CIKDITIRO'!A:B,2,0)="NOSTOK","E",VLOOKUP(A722,'KATEGORI CIKDITIRO'!A:B,2,0)),"E"))</f>
        <v>E</v>
      </c>
      <c r="M722" s="8" t="str">
        <f>IFERROR(VLOOKUP(A722,'NOSTOK TRAYEMAN'!A:C,3,0),IFERROR(IF(VLOOKUP(A722,'STOK TRAYEMAN'!A:B,2,0)="NOSTOK","E",VLOOKUP(A722,'KATEGORI TRAYEMAN'!A:B,2,0)),"E"))</f>
        <v>E</v>
      </c>
      <c r="N722" s="8" t="str">
        <f>IFERROR(VLOOKUP(A722,FR_HITUNG_MINMAX!A:B,2,0),0)</f>
        <v>DINAMO STATER H.BEAT ORI</v>
      </c>
      <c r="O722" s="8" t="str">
        <f>IFERROR(VLOOKUP(A722,FR_HITUNG_MINMAX!A:D,4,0),0)</f>
        <v>ORISIN</v>
      </c>
      <c r="P722" s="8">
        <f>IFERROR(VLOOKUP(A722,FR_HITUNG_MINMAX!A:G,7,0),1)</f>
        <v>1</v>
      </c>
      <c r="Q722" s="11">
        <f>IFERROR(VLOOKUP(A722,FR_HITUNG_MINMAX!A:J,10,0),1)</f>
        <v>1</v>
      </c>
      <c r="R722" s="8">
        <f>IFERROR(VLOOKUP(A722,FR_HITUNG_MINMAX!A:K,11,0),1)</f>
        <v>1</v>
      </c>
      <c r="S722" s="12">
        <f>IFERROR(VLOOKUP(A722,FR_HITUNG_MINMAX!A:F,6,0),0)</f>
        <v>379500</v>
      </c>
      <c r="T722" s="8">
        <f t="shared" si="465"/>
        <v>0</v>
      </c>
      <c r="U722" s="8">
        <f t="shared" si="480"/>
        <v>0</v>
      </c>
      <c r="V722" s="8">
        <f t="shared" si="481"/>
        <v>0</v>
      </c>
      <c r="W722" s="8">
        <f t="shared" si="466"/>
        <v>0</v>
      </c>
      <c r="X722" s="8">
        <f t="shared" si="467"/>
        <v>0</v>
      </c>
      <c r="Y722" s="16"/>
      <c r="Z722" s="15">
        <f t="shared" si="482"/>
        <v>0</v>
      </c>
      <c r="AA722" s="8">
        <f t="shared" si="468"/>
        <v>0</v>
      </c>
      <c r="AB722" s="16"/>
      <c r="AC722" s="15">
        <f t="shared" si="483"/>
        <v>0</v>
      </c>
      <c r="AD722" s="8">
        <f t="shared" si="484"/>
        <v>0</v>
      </c>
      <c r="AE722" s="16"/>
      <c r="AF722" s="15">
        <f t="shared" si="485"/>
        <v>0</v>
      </c>
      <c r="AG722" s="15">
        <f t="shared" si="469"/>
        <v>0</v>
      </c>
      <c r="AH722" s="16"/>
      <c r="AI722" s="15">
        <f t="shared" si="470"/>
        <v>0</v>
      </c>
      <c r="AJ722" s="8">
        <f t="shared" si="471"/>
        <v>0</v>
      </c>
      <c r="AK722" s="8">
        <f t="shared" si="446"/>
        <v>0</v>
      </c>
      <c r="AL722" s="8">
        <f t="shared" si="447"/>
        <v>0</v>
      </c>
      <c r="AM722" s="8">
        <f t="shared" si="472"/>
        <v>0</v>
      </c>
      <c r="AN722" s="8">
        <f t="shared" si="473"/>
        <v>0</v>
      </c>
      <c r="AO722" s="8">
        <f>IFERROR(VLOOKUP(A722,PERSAMAAN!B:D,3,0),AN722)</f>
        <v>0</v>
      </c>
      <c r="AP722" s="1"/>
      <c r="AQ722" s="8">
        <f t="shared" si="486"/>
        <v>0</v>
      </c>
      <c r="AR722" s="8" t="str">
        <f>IF(AQ722=0,"-",VLOOKUP(A722,FR_HITUNG_MINMAX!A:H,8,0))</f>
        <v>-</v>
      </c>
      <c r="AS722" s="1"/>
      <c r="AT722" s="8" t="str">
        <f t="shared" si="487"/>
        <v>-</v>
      </c>
      <c r="AU722" s="12">
        <f t="shared" si="450"/>
        <v>0</v>
      </c>
      <c r="AV722" s="12">
        <f t="shared" si="488"/>
        <v>0</v>
      </c>
      <c r="AW722" s="8">
        <f t="shared" si="474"/>
        <v>0</v>
      </c>
      <c r="AX722" s="1"/>
      <c r="AY722" s="8">
        <f t="shared" si="489"/>
        <v>0</v>
      </c>
      <c r="AZ722" s="8" t="str">
        <f>IF(AY722=0,"-",VLOOKUP(A722,FR_HITUNG_MINMAX!A:I,9,0))</f>
        <v>-</v>
      </c>
      <c r="BB722" s="8" t="str">
        <f t="shared" si="490"/>
        <v>-</v>
      </c>
      <c r="BC722" s="12">
        <f t="shared" si="454"/>
        <v>0</v>
      </c>
      <c r="BD722" s="12">
        <f t="shared" si="491"/>
        <v>0</v>
      </c>
      <c r="BE722" s="16"/>
      <c r="BF722" s="8">
        <f>SUMIF('REALISASI ORDER'!C:C,A722,'REALISASI ORDER'!E:E)</f>
        <v>0</v>
      </c>
      <c r="BG722" s="8">
        <f t="shared" si="475"/>
        <v>0</v>
      </c>
      <c r="BH722" s="8">
        <f t="shared" si="456"/>
        <v>0</v>
      </c>
      <c r="BI722" s="8">
        <f t="shared" si="457"/>
        <v>0</v>
      </c>
      <c r="BJ722" s="8">
        <f t="shared" si="476"/>
        <v>0</v>
      </c>
      <c r="BK722" s="33">
        <f t="shared" si="477"/>
        <v>0</v>
      </c>
      <c r="BL722" s="33">
        <f t="shared" si="458"/>
        <v>0</v>
      </c>
      <c r="BM722" s="33">
        <f t="shared" si="459"/>
        <v>0</v>
      </c>
      <c r="BN722" s="33">
        <f t="shared" si="478"/>
        <v>0</v>
      </c>
      <c r="BO722" s="8">
        <f t="shared" si="492"/>
        <v>0</v>
      </c>
      <c r="BP722" s="8">
        <f t="shared" si="493"/>
        <v>0</v>
      </c>
      <c r="BQ722" s="8">
        <f t="shared" si="494"/>
        <v>0</v>
      </c>
      <c r="BR722" s="8">
        <f>IFERROR(ROUNDDOWN(BF722*BN722/(BK722+BL722+BM722+BN),0),0)</f>
        <v>0</v>
      </c>
      <c r="BS722" s="8" t="str">
        <f t="shared" si="463"/>
        <v>31200-KVB-901</v>
      </c>
      <c r="BT722" s="8">
        <f>SUMIF(FR_HITUNG_MINMAX!A:A,ORDER!A722,FR_HITUNG_MINMAX!AS:AS)</f>
        <v>0</v>
      </c>
      <c r="BU722" s="8">
        <f t="shared" si="479"/>
        <v>0</v>
      </c>
      <c r="BV722" s="8" t="str">
        <f t="shared" si="495"/>
        <v>-</v>
      </c>
      <c r="BW722" s="8" t="str">
        <f>VLOOKUP(A722,'STOK PESALAKAN'!A:F,6,0)</f>
        <v/>
      </c>
    </row>
    <row r="723" spans="1:75">
      <c r="A723" s="41" t="s">
        <v>2156</v>
      </c>
      <c r="B723" s="99">
        <f>IFERROR(IFERROR(VLOOKUP(A723,'STOK PACUL'!C:H,6,0),VLOOKUP(A723,'KATEGORI PACUL'!A:C,3,0)),0)</f>
        <v>0</v>
      </c>
      <c r="C723" s="8">
        <f>IFERROR(VLOOKUP(A723,'KATEGORI PACUL'!A:D,4,0),0)</f>
        <v>0</v>
      </c>
      <c r="D723" s="99">
        <f>IFERROR(IFERROR(VLOOKUP(A723,'STOK PESALAKAN'!C:H,6,0),VLOOKUP(A723,'KATEGORI PESALAKAN'!A:C,3,0)),0)</f>
        <v>0</v>
      </c>
      <c r="E723" s="8">
        <f>IFERROR(VLOOKUP(A723,'KATEGORI PESALAKAN'!A:D,4,0),0)</f>
        <v>0</v>
      </c>
      <c r="F723" s="99">
        <f>IFERROR(IFERROR(VLOOKUP(A723,'STOK CIKDITIRO'!C:H,6,0),VLOOKUP(A723,'KATEGORI CIKDITIRO'!A:C,3,0)),0)</f>
        <v>0</v>
      </c>
      <c r="G723" s="8">
        <f>IFERROR(VLOOKUP(A723,'KATEGORI CIKDITIRO'!A:D,4,0),0)</f>
        <v>0</v>
      </c>
      <c r="H723" s="99">
        <f>IFERROR(IFERROR(VLOOKUP(A723,'STOK TRAYEMAN'!C:H,6,0),VLOOKUP(A723,'KATEGORI TRAYEMAN'!A:C,3,0)),0)</f>
        <v>0</v>
      </c>
      <c r="I723" s="8">
        <f>IFERROR(VLOOKUP(A723,'KATEGORI TRAYEMAN'!A:D,4,0),0)</f>
        <v>0</v>
      </c>
      <c r="J723" s="8" t="str">
        <f>IFERROR(VLOOKUP(A723,'NOSTOK PACUL'!A:C,3,0),IFERROR(IF(VLOOKUP(A723,'STOK PACUL'!A:B,2,0)="NOSTOK","E",VLOOKUP(A723,'KATEGORI PACUL'!A:B,2,0)),"E"))</f>
        <v>E</v>
      </c>
      <c r="K723" s="8" t="str">
        <f>IFERROR(VLOOKUP(A723,'NOSTOK PESALAKAN'!A:C,3,0),IFERROR(IF(VLOOKUP(A723,'STOK PESALAKAN'!A:B,2,0)="NOSTOK","E",VLOOKUP(A723,'KATEGORI PESALAKAN'!A:B,2,0)),"E"))</f>
        <v>E</v>
      </c>
      <c r="L723" s="8" t="str">
        <f>IFERROR(VLOOKUP(A723,'NOSTOK CIKDITIRO'!A:C,3,0),IFERROR(IF(VLOOKUP(A723,'STOK CIKDITIRO'!A:B,2,0)="NOSTOK","E",VLOOKUP(A723,'KATEGORI CIKDITIRO'!A:B,2,0)),"E"))</f>
        <v>E</v>
      </c>
      <c r="M723" s="8" t="str">
        <f>IFERROR(VLOOKUP(A723,'NOSTOK TRAYEMAN'!A:C,3,0),IFERROR(IF(VLOOKUP(A723,'STOK TRAYEMAN'!A:B,2,0)="NOSTOK","E",VLOOKUP(A723,'KATEGORI TRAYEMAN'!A:B,2,0)),"E"))</f>
        <v>E</v>
      </c>
      <c r="N723" s="8" t="str">
        <f>IFERROR(VLOOKUP(A723,FR_HITUNG_MINMAX!A:B,2,0),0)</f>
        <v>REGULATOR / KIPROK H. ORI</v>
      </c>
      <c r="O723" s="8" t="str">
        <f>IFERROR(VLOOKUP(A723,FR_HITUNG_MINMAX!A:D,4,0),0)</f>
        <v>ORISIN</v>
      </c>
      <c r="P723" s="8">
        <f>IFERROR(VLOOKUP(A723,FR_HITUNG_MINMAX!A:G,7,0),1)</f>
        <v>1</v>
      </c>
      <c r="Q723" s="11">
        <f>IFERROR(VLOOKUP(A723,FR_HITUNG_MINMAX!A:J,10,0),1)</f>
        <v>1</v>
      </c>
      <c r="R723" s="8">
        <f>IFERROR(VLOOKUP(A723,FR_HITUNG_MINMAX!A:K,11,0),1)</f>
        <v>1</v>
      </c>
      <c r="S723" s="12">
        <f>IFERROR(VLOOKUP(A723,FR_HITUNG_MINMAX!A:F,6,0),0)</f>
        <v>357000</v>
      </c>
      <c r="T723" s="8">
        <f t="shared" si="465"/>
        <v>0</v>
      </c>
      <c r="U723" s="8">
        <f t="shared" si="480"/>
        <v>0</v>
      </c>
      <c r="V723" s="8">
        <f t="shared" si="481"/>
        <v>0</v>
      </c>
      <c r="W723" s="8">
        <f t="shared" si="466"/>
        <v>0</v>
      </c>
      <c r="X723" s="8">
        <f t="shared" si="467"/>
        <v>0</v>
      </c>
      <c r="Y723" s="16"/>
      <c r="Z723" s="15">
        <f t="shared" si="482"/>
        <v>0</v>
      </c>
      <c r="AA723" s="8">
        <f t="shared" si="468"/>
        <v>0</v>
      </c>
      <c r="AB723" s="16"/>
      <c r="AC723" s="15">
        <f t="shared" si="483"/>
        <v>0</v>
      </c>
      <c r="AD723" s="8">
        <f t="shared" si="484"/>
        <v>0</v>
      </c>
      <c r="AE723" s="16"/>
      <c r="AF723" s="15">
        <f t="shared" si="485"/>
        <v>0</v>
      </c>
      <c r="AG723" s="15">
        <f t="shared" si="469"/>
        <v>0</v>
      </c>
      <c r="AH723" s="16"/>
      <c r="AI723" s="15">
        <f t="shared" si="470"/>
        <v>0</v>
      </c>
      <c r="AJ723" s="8">
        <f t="shared" si="471"/>
        <v>0</v>
      </c>
      <c r="AK723" s="8">
        <f t="shared" si="446"/>
        <v>0</v>
      </c>
      <c r="AL723" s="8">
        <f t="shared" si="447"/>
        <v>0</v>
      </c>
      <c r="AM723" s="8">
        <f t="shared" si="472"/>
        <v>0</v>
      </c>
      <c r="AN723" s="8">
        <f t="shared" si="473"/>
        <v>0</v>
      </c>
      <c r="AO723" s="8">
        <f>IFERROR(VLOOKUP(A723,PERSAMAAN!B:D,3,0),AN723)</f>
        <v>0</v>
      </c>
      <c r="AP723" s="1"/>
      <c r="AQ723" s="8">
        <f t="shared" si="486"/>
        <v>0</v>
      </c>
      <c r="AR723" s="8" t="str">
        <f>IF(AQ723=0,"-",VLOOKUP(A723,FR_HITUNG_MINMAX!A:H,8,0))</f>
        <v>-</v>
      </c>
      <c r="AS723" s="1"/>
      <c r="AT723" s="8" t="str">
        <f t="shared" si="487"/>
        <v>-</v>
      </c>
      <c r="AU723" s="12">
        <f t="shared" si="450"/>
        <v>0</v>
      </c>
      <c r="AV723" s="12">
        <f t="shared" si="488"/>
        <v>0</v>
      </c>
      <c r="AW723" s="8">
        <f t="shared" si="474"/>
        <v>0</v>
      </c>
      <c r="AX723" s="1"/>
      <c r="AY723" s="8">
        <f t="shared" si="489"/>
        <v>0</v>
      </c>
      <c r="AZ723" s="8" t="str">
        <f>IF(AY723=0,"-",VLOOKUP(A723,FR_HITUNG_MINMAX!A:I,9,0))</f>
        <v>-</v>
      </c>
      <c r="BB723" s="8" t="str">
        <f t="shared" si="490"/>
        <v>-</v>
      </c>
      <c r="BC723" s="12">
        <f t="shared" si="454"/>
        <v>0</v>
      </c>
      <c r="BD723" s="12">
        <f t="shared" si="491"/>
        <v>0</v>
      </c>
      <c r="BE723" s="16"/>
      <c r="BF723" s="8">
        <f>SUMIF('REALISASI ORDER'!C:C,A723,'REALISASI ORDER'!E:E)</f>
        <v>0</v>
      </c>
      <c r="BG723" s="8">
        <f t="shared" si="475"/>
        <v>0</v>
      </c>
      <c r="BH723" s="8">
        <f t="shared" si="456"/>
        <v>0</v>
      </c>
      <c r="BI723" s="8">
        <f t="shared" si="457"/>
        <v>0</v>
      </c>
      <c r="BJ723" s="8">
        <f t="shared" si="476"/>
        <v>0</v>
      </c>
      <c r="BK723" s="33">
        <f t="shared" si="477"/>
        <v>0</v>
      </c>
      <c r="BL723" s="33">
        <f t="shared" si="458"/>
        <v>0</v>
      </c>
      <c r="BM723" s="33">
        <f t="shared" si="459"/>
        <v>0</v>
      </c>
      <c r="BN723" s="33">
        <f t="shared" si="478"/>
        <v>0</v>
      </c>
      <c r="BO723" s="8">
        <f t="shared" si="492"/>
        <v>0</v>
      </c>
      <c r="BP723" s="8">
        <f t="shared" si="493"/>
        <v>0</v>
      </c>
      <c r="BQ723" s="8">
        <f t="shared" si="494"/>
        <v>0</v>
      </c>
      <c r="BR723" s="8">
        <f>IFERROR(ROUNDDOWN(BF723*BN723/(BK723+BL723+BM723+BN),0),0)</f>
        <v>0</v>
      </c>
      <c r="BS723" s="8" t="str">
        <f t="shared" si="463"/>
        <v>31600-K46-N01</v>
      </c>
      <c r="BT723" s="8">
        <f>SUMIF(FR_HITUNG_MINMAX!A:A,ORDER!A723,FR_HITUNG_MINMAX!AS:AS)</f>
        <v>0</v>
      </c>
      <c r="BU723" s="8">
        <f t="shared" si="479"/>
        <v>0</v>
      </c>
      <c r="BV723" s="8" t="str">
        <f t="shared" si="495"/>
        <v>-</v>
      </c>
      <c r="BW723" s="8" t="e">
        <f>VLOOKUP(A723,'STOK PESALAKAN'!A:F,6,0)</f>
        <v>#N/A</v>
      </c>
    </row>
    <row r="724" spans="1:75">
      <c r="A724" s="41" t="s">
        <v>2158</v>
      </c>
      <c r="B724" s="99">
        <f>IFERROR(IFERROR(VLOOKUP(A724,'STOK PACUL'!C:H,6,0),VLOOKUP(A724,'KATEGORI PACUL'!A:C,3,0)),0)</f>
        <v>0</v>
      </c>
      <c r="C724" s="8">
        <f>IFERROR(VLOOKUP(A724,'KATEGORI PACUL'!A:D,4,0),0)</f>
        <v>0</v>
      </c>
      <c r="D724" s="99">
        <f>IFERROR(IFERROR(VLOOKUP(A724,'STOK PESALAKAN'!C:H,6,0),VLOOKUP(A724,'KATEGORI PESALAKAN'!A:C,3,0)),0)</f>
        <v>0</v>
      </c>
      <c r="E724" s="8">
        <f>IFERROR(VLOOKUP(A724,'KATEGORI PESALAKAN'!A:D,4,0),0)</f>
        <v>0</v>
      </c>
      <c r="F724" s="99">
        <f>IFERROR(IFERROR(VLOOKUP(A724,'STOK CIKDITIRO'!C:H,6,0),VLOOKUP(A724,'KATEGORI CIKDITIRO'!A:C,3,0)),0)</f>
        <v>0</v>
      </c>
      <c r="G724" s="8">
        <f>IFERROR(VLOOKUP(A724,'KATEGORI CIKDITIRO'!A:D,4,0),0)</f>
        <v>1</v>
      </c>
      <c r="H724" s="99">
        <f>IFERROR(IFERROR(VLOOKUP(A724,'STOK TRAYEMAN'!C:H,6,0),VLOOKUP(A724,'KATEGORI TRAYEMAN'!A:C,3,0)),0)</f>
        <v>0</v>
      </c>
      <c r="I724" s="8">
        <f>IFERROR(VLOOKUP(A724,'KATEGORI TRAYEMAN'!A:D,4,0),0)</f>
        <v>0</v>
      </c>
      <c r="J724" s="8" t="str">
        <f>IFERROR(VLOOKUP(A724,'NOSTOK PACUL'!A:C,3,0),IFERROR(IF(VLOOKUP(A724,'STOK PACUL'!A:B,2,0)="NOSTOK","E",VLOOKUP(A724,'KATEGORI PACUL'!A:B,2,0)),"E"))</f>
        <v>E</v>
      </c>
      <c r="K724" s="8" t="str">
        <f>IFERROR(VLOOKUP(A724,'NOSTOK PESALAKAN'!A:C,3,0),IFERROR(IF(VLOOKUP(A724,'STOK PESALAKAN'!A:B,2,0)="NOSTOK","E",VLOOKUP(A724,'KATEGORI PESALAKAN'!A:B,2,0)),"E"))</f>
        <v>E</v>
      </c>
      <c r="L724" s="8" t="str">
        <f>IFERROR(VLOOKUP(A724,'NOSTOK CIKDITIRO'!A:C,3,0),IFERROR(IF(VLOOKUP(A724,'STOK CIKDITIRO'!A:B,2,0)="NOSTOK","E",VLOOKUP(A724,'KATEGORI CIKDITIRO'!A:B,2,0)),"E"))</f>
        <v>D</v>
      </c>
      <c r="M724" s="8" t="str">
        <f>IFERROR(VLOOKUP(A724,'NOSTOK TRAYEMAN'!A:C,3,0),IFERROR(IF(VLOOKUP(A724,'STOK TRAYEMAN'!A:B,2,0)="NOSTOK","E",VLOOKUP(A724,'KATEGORI TRAYEMAN'!A:B,2,0)),"E"))</f>
        <v>E</v>
      </c>
      <c r="N724" s="8" t="str">
        <f>IFERROR(VLOOKUP(A724,FR_HITUNG_MINMAX!A:B,2,0),0)</f>
        <v>MOTUL SCOOTER LE 4T 10W-30 1L</v>
      </c>
      <c r="O724" s="8" t="str">
        <f>IFERROR(VLOOKUP(A724,FR_HITUNG_MINMAX!A:D,4,0),0)</f>
        <v>OLIGEN</v>
      </c>
      <c r="P724" s="8">
        <f>IFERROR(VLOOKUP(A724,FR_HITUNG_MINMAX!A:G,7,0),1)</f>
        <v>1</v>
      </c>
      <c r="Q724" s="11">
        <f>IFERROR(VLOOKUP(A724,FR_HITUNG_MINMAX!A:J,10,0),1)</f>
        <v>1</v>
      </c>
      <c r="R724" s="8">
        <f>IFERROR(VLOOKUP(A724,FR_HITUNG_MINMAX!A:K,11,0),1)</f>
        <v>1</v>
      </c>
      <c r="S724" s="12">
        <f>IFERROR(VLOOKUP(A724,FR_HITUNG_MINMAX!A:F,6,0),0)</f>
        <v>80000</v>
      </c>
      <c r="T724" s="8">
        <f t="shared" si="465"/>
        <v>0</v>
      </c>
      <c r="U724" s="8">
        <f t="shared" si="480"/>
        <v>0</v>
      </c>
      <c r="V724" s="8">
        <f t="shared" si="481"/>
        <v>-1</v>
      </c>
      <c r="W724" s="8">
        <f t="shared" si="466"/>
        <v>0</v>
      </c>
      <c r="X724" s="8">
        <f t="shared" si="467"/>
        <v>0</v>
      </c>
      <c r="Y724" s="16"/>
      <c r="Z724" s="15">
        <f t="shared" si="482"/>
        <v>0</v>
      </c>
      <c r="AA724" s="8">
        <f t="shared" si="468"/>
        <v>0</v>
      </c>
      <c r="AB724" s="16"/>
      <c r="AC724" s="15">
        <f t="shared" si="483"/>
        <v>0</v>
      </c>
      <c r="AD724" s="8">
        <f t="shared" si="484"/>
        <v>0</v>
      </c>
      <c r="AE724" s="16"/>
      <c r="AF724" s="15">
        <f t="shared" si="485"/>
        <v>0</v>
      </c>
      <c r="AG724" s="15">
        <f t="shared" si="469"/>
        <v>0</v>
      </c>
      <c r="AH724" s="16"/>
      <c r="AI724" s="15">
        <f t="shared" si="470"/>
        <v>0</v>
      </c>
      <c r="AJ724" s="8">
        <f t="shared" si="471"/>
        <v>0</v>
      </c>
      <c r="AK724" s="8">
        <f t="shared" si="446"/>
        <v>0</v>
      </c>
      <c r="AL724" s="8">
        <f t="shared" si="447"/>
        <v>1</v>
      </c>
      <c r="AM724" s="8">
        <f t="shared" si="472"/>
        <v>0</v>
      </c>
      <c r="AN724" s="8">
        <f t="shared" si="473"/>
        <v>1</v>
      </c>
      <c r="AO724" s="8">
        <f>IFERROR(VLOOKUP(A724,PERSAMAAN!B:D,3,0),AN724)</f>
        <v>1</v>
      </c>
      <c r="AP724" s="1">
        <v>0</v>
      </c>
      <c r="AQ724" s="8">
        <f t="shared" si="486"/>
        <v>0</v>
      </c>
      <c r="AR724" s="8" t="str">
        <f>IF(AQ724=0,"-",VLOOKUP(A724,FR_HITUNG_MINMAX!A:H,8,0))</f>
        <v>-</v>
      </c>
      <c r="AS724" s="1"/>
      <c r="AT724" s="8" t="str">
        <f t="shared" si="487"/>
        <v>-</v>
      </c>
      <c r="AU724" s="12">
        <f t="shared" si="450"/>
        <v>0</v>
      </c>
      <c r="AV724" s="12">
        <f t="shared" si="488"/>
        <v>0</v>
      </c>
      <c r="AW724" s="8">
        <f t="shared" si="474"/>
        <v>1</v>
      </c>
      <c r="AX724" s="1"/>
      <c r="AY724" s="8">
        <f t="shared" si="489"/>
        <v>1</v>
      </c>
      <c r="AZ724" s="8" t="str">
        <f>IF(AY724=0,"-",VLOOKUP(A724,FR_HITUNG_MINMAX!A:I,9,0))</f>
        <v/>
      </c>
      <c r="BB724" s="8" t="str">
        <f t="shared" si="490"/>
        <v/>
      </c>
      <c r="BC724" s="12">
        <f t="shared" si="454"/>
        <v>80000</v>
      </c>
      <c r="BD724" s="12">
        <f t="shared" si="491"/>
        <v>21965380</v>
      </c>
      <c r="BE724" s="16"/>
      <c r="BF724" s="8">
        <f>SUMIF('REALISASI ORDER'!C:C,A724,'REALISASI ORDER'!E:E)</f>
        <v>0</v>
      </c>
      <c r="BG724" s="8">
        <f t="shared" si="475"/>
        <v>0</v>
      </c>
      <c r="BH724" s="8">
        <f t="shared" si="456"/>
        <v>0</v>
      </c>
      <c r="BI724" s="8">
        <f t="shared" si="457"/>
        <v>0</v>
      </c>
      <c r="BJ724" s="8">
        <f t="shared" si="476"/>
        <v>0</v>
      </c>
      <c r="BK724" s="33">
        <f t="shared" si="477"/>
        <v>0</v>
      </c>
      <c r="BL724" s="33">
        <f t="shared" si="458"/>
        <v>0</v>
      </c>
      <c r="BM724" s="33">
        <f t="shared" si="459"/>
        <v>1</v>
      </c>
      <c r="BN724" s="33">
        <f t="shared" si="478"/>
        <v>0</v>
      </c>
      <c r="BO724" s="8">
        <f t="shared" si="492"/>
        <v>0</v>
      </c>
      <c r="BP724" s="8">
        <f t="shared" si="493"/>
        <v>0</v>
      </c>
      <c r="BQ724" s="8">
        <f t="shared" si="494"/>
        <v>0</v>
      </c>
      <c r="BR724" s="8">
        <f>IFERROR(ROUNDDOWN(BF724*BN724/(BK724+BL724+BM724+BN),0),0)</f>
        <v>0</v>
      </c>
      <c r="BS724" s="8" t="str">
        <f t="shared" si="463"/>
        <v>3374650360669</v>
      </c>
      <c r="BT724" s="8">
        <f>SUMIF(FR_HITUNG_MINMAX!A:A,ORDER!A724,FR_HITUNG_MINMAX!AS:AS)</f>
        <v>1</v>
      </c>
      <c r="BU724" s="8">
        <f t="shared" si="479"/>
        <v>0</v>
      </c>
      <c r="BV724" s="8" t="str">
        <f t="shared" si="495"/>
        <v>-</v>
      </c>
      <c r="BW724" s="8" t="e">
        <f>VLOOKUP(A724,'STOK PESALAKAN'!A:F,6,0)</f>
        <v>#N/A</v>
      </c>
    </row>
    <row r="725" spans="1:75">
      <c r="A725" s="41" t="s">
        <v>2160</v>
      </c>
      <c r="B725" s="99">
        <f>IFERROR(IFERROR(VLOOKUP(A725,'STOK PACUL'!C:H,6,0),VLOOKUP(A725,'KATEGORI PACUL'!A:C,3,0)),0)</f>
        <v>0</v>
      </c>
      <c r="C725" s="8">
        <f>IFERROR(VLOOKUP(A725,'KATEGORI PACUL'!A:D,4,0),0)</f>
        <v>0</v>
      </c>
      <c r="D725" s="99">
        <f>IFERROR(IFERROR(VLOOKUP(A725,'STOK PESALAKAN'!C:H,6,0),VLOOKUP(A725,'KATEGORI PESALAKAN'!A:C,3,0)),0)</f>
        <v>0</v>
      </c>
      <c r="E725" s="8">
        <f>IFERROR(VLOOKUP(A725,'KATEGORI PESALAKAN'!A:D,4,0),0)</f>
        <v>0</v>
      </c>
      <c r="F725" s="99">
        <f>IFERROR(IFERROR(VLOOKUP(A725,'STOK CIKDITIRO'!C:H,6,0),VLOOKUP(A725,'KATEGORI CIKDITIRO'!A:C,3,0)),0)</f>
        <v>0</v>
      </c>
      <c r="G725" s="8">
        <f>IFERROR(VLOOKUP(A725,'KATEGORI CIKDITIRO'!A:D,4,0),0)</f>
        <v>0</v>
      </c>
      <c r="H725" s="99">
        <f>IFERROR(IFERROR(VLOOKUP(A725,'STOK TRAYEMAN'!C:H,6,0),VLOOKUP(A725,'KATEGORI TRAYEMAN'!A:C,3,0)),0)</f>
        <v>0</v>
      </c>
      <c r="I725" s="8">
        <f>IFERROR(VLOOKUP(A725,'KATEGORI TRAYEMAN'!A:D,4,0),0)</f>
        <v>0</v>
      </c>
      <c r="J725" s="8" t="str">
        <f>IFERROR(VLOOKUP(A725,'NOSTOK PACUL'!A:C,3,0),IFERROR(IF(VLOOKUP(A725,'STOK PACUL'!A:B,2,0)="NOSTOK","E",VLOOKUP(A725,'KATEGORI PACUL'!A:B,2,0)),"E"))</f>
        <v>E</v>
      </c>
      <c r="K725" s="8" t="str">
        <f>IFERROR(VLOOKUP(A725,'NOSTOK PESALAKAN'!A:C,3,0),IFERROR(IF(VLOOKUP(A725,'STOK PESALAKAN'!A:B,2,0)="NOSTOK","E",VLOOKUP(A725,'KATEGORI PESALAKAN'!A:B,2,0)),"E"))</f>
        <v>E</v>
      </c>
      <c r="L725" s="8" t="str">
        <f>IFERROR(VLOOKUP(A725,'NOSTOK CIKDITIRO'!A:C,3,0),IFERROR(IF(VLOOKUP(A725,'STOK CIKDITIRO'!A:B,2,0)="NOSTOK","E",VLOOKUP(A725,'KATEGORI CIKDITIRO'!A:B,2,0)),"E"))</f>
        <v>E</v>
      </c>
      <c r="M725" s="8" t="str">
        <f>IFERROR(VLOOKUP(A725,'NOSTOK TRAYEMAN'!A:C,3,0),IFERROR(IF(VLOOKUP(A725,'STOK TRAYEMAN'!A:B,2,0)="NOSTOK","E",VLOOKUP(A725,'KATEGORI TRAYEMAN'!A:B,2,0)),"E"))</f>
        <v>E</v>
      </c>
      <c r="N725" s="8" t="str">
        <f>IFERROR(VLOOKUP(A725,FR_HITUNG_MINMAX!A:B,2,0),0)</f>
        <v>SAKLAR STATER H.SCOOPY ORI (PK)</v>
      </c>
      <c r="O725" s="8" t="str">
        <f>IFERROR(VLOOKUP(A725,FR_HITUNG_MINMAX!A:D,4,0),0)</f>
        <v>ORISIN</v>
      </c>
      <c r="P725" s="8">
        <f>IFERROR(VLOOKUP(A725,FR_HITUNG_MINMAX!A:G,7,0),1)</f>
        <v>1</v>
      </c>
      <c r="Q725" s="11" t="str">
        <f>IFERROR(VLOOKUP(A725,FR_HITUNG_MINMAX!A:J,10,0),1)</f>
        <v>1</v>
      </c>
      <c r="R725" s="8">
        <f>IFERROR(VLOOKUP(A725,FR_HITUNG_MINMAX!A:K,11,0),1)</f>
        <v>1</v>
      </c>
      <c r="S725" s="12">
        <f>IFERROR(VLOOKUP(A725,FR_HITUNG_MINMAX!A:F,6,0),0)</f>
        <v>30000</v>
      </c>
      <c r="T725" s="8">
        <f t="shared" si="465"/>
        <v>0</v>
      </c>
      <c r="U725" s="8">
        <f t="shared" si="480"/>
        <v>0</v>
      </c>
      <c r="V725" s="8">
        <f t="shared" si="481"/>
        <v>0</v>
      </c>
      <c r="W725" s="8">
        <f t="shared" si="466"/>
        <v>0</v>
      </c>
      <c r="X725" s="8">
        <f t="shared" si="467"/>
        <v>0</v>
      </c>
      <c r="Y725" s="16"/>
      <c r="Z725" s="15">
        <f t="shared" si="482"/>
        <v>0</v>
      </c>
      <c r="AA725" s="8">
        <f t="shared" si="468"/>
        <v>0</v>
      </c>
      <c r="AB725" s="16"/>
      <c r="AC725" s="15">
        <f t="shared" si="483"/>
        <v>0</v>
      </c>
      <c r="AD725" s="8">
        <f t="shared" si="484"/>
        <v>0</v>
      </c>
      <c r="AE725" s="16"/>
      <c r="AF725" s="15">
        <f t="shared" si="485"/>
        <v>0</v>
      </c>
      <c r="AG725" s="15">
        <f t="shared" si="469"/>
        <v>0</v>
      </c>
      <c r="AH725" s="16"/>
      <c r="AI725" s="15">
        <f t="shared" si="470"/>
        <v>0</v>
      </c>
      <c r="AJ725" s="8">
        <f t="shared" si="471"/>
        <v>0</v>
      </c>
      <c r="AK725" s="8">
        <f t="shared" si="446"/>
        <v>0</v>
      </c>
      <c r="AL725" s="8">
        <f t="shared" si="447"/>
        <v>0</v>
      </c>
      <c r="AM725" s="8">
        <f t="shared" si="472"/>
        <v>0</v>
      </c>
      <c r="AN725" s="8">
        <f t="shared" si="473"/>
        <v>0</v>
      </c>
      <c r="AO725" s="8">
        <f>IFERROR(VLOOKUP(A725,PERSAMAAN!B:D,3,0),AN725)</f>
        <v>0</v>
      </c>
      <c r="AP725" s="1"/>
      <c r="AQ725" s="8">
        <f t="shared" si="486"/>
        <v>0</v>
      </c>
      <c r="AR725" s="8" t="str">
        <f>IF(AQ725=0,"-",VLOOKUP(A725,FR_HITUNG_MINMAX!A:H,8,0))</f>
        <v>-</v>
      </c>
      <c r="AS725" s="1"/>
      <c r="AT725" s="8" t="str">
        <f t="shared" si="487"/>
        <v>-</v>
      </c>
      <c r="AU725" s="12">
        <f t="shared" si="450"/>
        <v>0</v>
      </c>
      <c r="AV725" s="12">
        <f t="shared" si="488"/>
        <v>0</v>
      </c>
      <c r="AW725" s="8">
        <f t="shared" si="474"/>
        <v>0</v>
      </c>
      <c r="AX725" s="1"/>
      <c r="AY725" s="8">
        <f t="shared" si="489"/>
        <v>0</v>
      </c>
      <c r="AZ725" s="8" t="str">
        <f>IF(AY725=0,"-",VLOOKUP(A725,FR_HITUNG_MINMAX!A:I,9,0))</f>
        <v>-</v>
      </c>
      <c r="BB725" s="8" t="str">
        <f t="shared" si="490"/>
        <v>-</v>
      </c>
      <c r="BC725" s="12">
        <f t="shared" si="454"/>
        <v>0</v>
      </c>
      <c r="BD725" s="12">
        <f t="shared" si="491"/>
        <v>0</v>
      </c>
      <c r="BE725" s="16"/>
      <c r="BF725" s="8">
        <f>SUMIF('REALISASI ORDER'!C:C,A725,'REALISASI ORDER'!E:E)</f>
        <v>0</v>
      </c>
      <c r="BG725" s="8">
        <f t="shared" si="475"/>
        <v>0</v>
      </c>
      <c r="BH725" s="8">
        <f t="shared" si="456"/>
        <v>0</v>
      </c>
      <c r="BI725" s="8">
        <f t="shared" si="457"/>
        <v>0</v>
      </c>
      <c r="BJ725" s="8">
        <f t="shared" si="476"/>
        <v>0</v>
      </c>
      <c r="BK725" s="33">
        <f t="shared" si="477"/>
        <v>0</v>
      </c>
      <c r="BL725" s="33">
        <f t="shared" si="458"/>
        <v>0</v>
      </c>
      <c r="BM725" s="33">
        <f t="shared" si="459"/>
        <v>0</v>
      </c>
      <c r="BN725" s="33">
        <f t="shared" si="478"/>
        <v>0</v>
      </c>
      <c r="BO725" s="8">
        <f t="shared" si="492"/>
        <v>0</v>
      </c>
      <c r="BP725" s="8">
        <f t="shared" si="493"/>
        <v>0</v>
      </c>
      <c r="BQ725" s="8">
        <f t="shared" si="494"/>
        <v>0</v>
      </c>
      <c r="BR725" s="8">
        <f>IFERROR(ROUNDDOWN(BF725*BN725/(BK725+BL725+BM725+BN),0),0)</f>
        <v>0</v>
      </c>
      <c r="BS725" s="8" t="str">
        <f t="shared" si="463"/>
        <v>35160-KWW-A01</v>
      </c>
      <c r="BT725" s="8">
        <f>SUMIF(FR_HITUNG_MINMAX!A:A,ORDER!A725,FR_HITUNG_MINMAX!AS:AS)</f>
        <v>0</v>
      </c>
      <c r="BU725" s="8">
        <f t="shared" si="479"/>
        <v>0</v>
      </c>
      <c r="BV725" s="8" t="str">
        <f t="shared" si="495"/>
        <v>-</v>
      </c>
      <c r="BW725" s="8" t="str">
        <f>VLOOKUP(A725,'STOK PESALAKAN'!A:F,6,0)</f>
        <v/>
      </c>
    </row>
    <row r="726" spans="1:75">
      <c r="A726" s="41" t="s">
        <v>2162</v>
      </c>
      <c r="B726" s="99">
        <f>IFERROR(IFERROR(VLOOKUP(A726,'STOK PACUL'!C:H,6,0),VLOOKUP(A726,'KATEGORI PACUL'!A:C,3,0)),0)</f>
        <v>0</v>
      </c>
      <c r="C726" s="8">
        <f>IFERROR(VLOOKUP(A726,'KATEGORI PACUL'!A:D,4,0),0)</f>
        <v>0</v>
      </c>
      <c r="D726" s="99">
        <f>IFERROR(IFERROR(VLOOKUP(A726,'STOK PESALAKAN'!C:H,6,0),VLOOKUP(A726,'KATEGORI PESALAKAN'!A:C,3,0)),0)</f>
        <v>0</v>
      </c>
      <c r="E726" s="8">
        <f>IFERROR(VLOOKUP(A726,'KATEGORI PESALAKAN'!A:D,4,0),0)</f>
        <v>0</v>
      </c>
      <c r="F726" s="99">
        <f>IFERROR(IFERROR(VLOOKUP(A726,'STOK CIKDITIRO'!C:H,6,0),VLOOKUP(A726,'KATEGORI CIKDITIRO'!A:C,3,0)),0)</f>
        <v>0</v>
      </c>
      <c r="G726" s="8">
        <f>IFERROR(VLOOKUP(A726,'KATEGORI CIKDITIRO'!A:D,4,0),0)</f>
        <v>1</v>
      </c>
      <c r="H726" s="99">
        <f>IFERROR(IFERROR(VLOOKUP(A726,'STOK TRAYEMAN'!C:H,6,0),VLOOKUP(A726,'KATEGORI TRAYEMAN'!A:C,3,0)),0)</f>
        <v>0</v>
      </c>
      <c r="I726" s="8">
        <f>IFERROR(VLOOKUP(A726,'KATEGORI TRAYEMAN'!A:D,4,0),0)</f>
        <v>0</v>
      </c>
      <c r="J726" s="8" t="str">
        <f>IFERROR(VLOOKUP(A726,'NOSTOK PACUL'!A:C,3,0),IFERROR(IF(VLOOKUP(A726,'STOK PACUL'!A:B,2,0)="NOSTOK","E",VLOOKUP(A726,'KATEGORI PACUL'!A:B,2,0)),"E"))</f>
        <v>E</v>
      </c>
      <c r="K726" s="8" t="str">
        <f>IFERROR(VLOOKUP(A726,'NOSTOK PESALAKAN'!A:C,3,0),IFERROR(IF(VLOOKUP(A726,'STOK PESALAKAN'!A:B,2,0)="NOSTOK","E",VLOOKUP(A726,'KATEGORI PESALAKAN'!A:B,2,0)),"E"))</f>
        <v>E</v>
      </c>
      <c r="L726" s="8" t="str">
        <f>IFERROR(VLOOKUP(A726,'NOSTOK CIKDITIRO'!A:C,3,0),IFERROR(IF(VLOOKUP(A726,'STOK CIKDITIRO'!A:B,2,0)="NOSTOK","E",VLOOKUP(A726,'KATEGORI CIKDITIRO'!A:B,2,0)),"E"))</f>
        <v>D</v>
      </c>
      <c r="M726" s="8" t="str">
        <f>IFERROR(VLOOKUP(A726,'NOSTOK TRAYEMAN'!A:C,3,0),IFERROR(IF(VLOOKUP(A726,'STOK TRAYEMAN'!A:B,2,0)="NOSTOK","E",VLOOKUP(A726,'KATEGORI TRAYEMAN'!A:B,2,0)),"E"))</f>
        <v>E</v>
      </c>
      <c r="N726" s="8" t="str">
        <f>IFERROR(VLOOKUP(A726,FR_HITUNG_MINMAX!A:B,2,0),0)</f>
        <v>SWIT STATER H. CBR 150</v>
      </c>
      <c r="O726" s="8" t="str">
        <f>IFERROR(VLOOKUP(A726,FR_HITUNG_MINMAX!A:D,4,0),0)</f>
        <v>ORISIN</v>
      </c>
      <c r="P726" s="8">
        <f>IFERROR(VLOOKUP(A726,FR_HITUNG_MINMAX!A:G,7,0),1)</f>
        <v>1</v>
      </c>
      <c r="Q726" s="11">
        <f>IFERROR(VLOOKUP(A726,FR_HITUNG_MINMAX!A:J,10,0),1)</f>
        <v>1</v>
      </c>
      <c r="R726" s="8">
        <f>IFERROR(VLOOKUP(A726,FR_HITUNG_MINMAX!A:K,11,0),1)</f>
        <v>1</v>
      </c>
      <c r="S726" s="12">
        <f>IFERROR(VLOOKUP(A726,FR_HITUNG_MINMAX!A:F,6,0),0)</f>
        <v>97500</v>
      </c>
      <c r="T726" s="8">
        <f t="shared" si="465"/>
        <v>0</v>
      </c>
      <c r="U726" s="8">
        <f t="shared" si="480"/>
        <v>0</v>
      </c>
      <c r="V726" s="8">
        <f t="shared" si="481"/>
        <v>-1</v>
      </c>
      <c r="W726" s="8">
        <f t="shared" si="466"/>
        <v>0</v>
      </c>
      <c r="X726" s="8">
        <f t="shared" si="467"/>
        <v>0</v>
      </c>
      <c r="Y726" s="16"/>
      <c r="Z726" s="15">
        <f t="shared" si="482"/>
        <v>0</v>
      </c>
      <c r="AA726" s="8">
        <f t="shared" si="468"/>
        <v>0</v>
      </c>
      <c r="AB726" s="16"/>
      <c r="AC726" s="15">
        <f t="shared" si="483"/>
        <v>0</v>
      </c>
      <c r="AD726" s="8">
        <f t="shared" si="484"/>
        <v>0</v>
      </c>
      <c r="AE726" s="16"/>
      <c r="AF726" s="15">
        <f t="shared" si="485"/>
        <v>0</v>
      </c>
      <c r="AG726" s="15">
        <f t="shared" si="469"/>
        <v>0</v>
      </c>
      <c r="AH726" s="16"/>
      <c r="AI726" s="15">
        <f t="shared" si="470"/>
        <v>0</v>
      </c>
      <c r="AJ726" s="8">
        <f t="shared" si="471"/>
        <v>0</v>
      </c>
      <c r="AK726" s="8">
        <f t="shared" si="446"/>
        <v>0</v>
      </c>
      <c r="AL726" s="8">
        <f t="shared" si="447"/>
        <v>1</v>
      </c>
      <c r="AM726" s="8">
        <f t="shared" si="472"/>
        <v>0</v>
      </c>
      <c r="AN726" s="8">
        <f t="shared" si="473"/>
        <v>1</v>
      </c>
      <c r="AO726" s="8">
        <f>IFERROR(VLOOKUP(A726,PERSAMAAN!B:D,3,0),AN726)</f>
        <v>1</v>
      </c>
      <c r="AP726" s="1">
        <v>0</v>
      </c>
      <c r="AQ726" s="8">
        <f t="shared" si="486"/>
        <v>0</v>
      </c>
      <c r="AR726" s="8" t="str">
        <f>IF(AQ726=0,"-",VLOOKUP(A726,FR_HITUNG_MINMAX!A:H,8,0))</f>
        <v>-</v>
      </c>
      <c r="AS726" s="1"/>
      <c r="AT726" s="8" t="str">
        <f t="shared" si="487"/>
        <v>-</v>
      </c>
      <c r="AU726" s="12">
        <f t="shared" si="450"/>
        <v>0</v>
      </c>
      <c r="AV726" s="12">
        <f t="shared" si="488"/>
        <v>0</v>
      </c>
      <c r="AW726" s="8">
        <f t="shared" si="474"/>
        <v>1</v>
      </c>
      <c r="AX726" s="1"/>
      <c r="AY726" s="8">
        <f t="shared" si="489"/>
        <v>1</v>
      </c>
      <c r="AZ726" s="8" t="str">
        <f>IF(AY726=0,"-",VLOOKUP(A726,FR_HITUNG_MINMAX!A:I,9,0))</f>
        <v/>
      </c>
      <c r="BB726" s="8" t="str">
        <f t="shared" si="490"/>
        <v/>
      </c>
      <c r="BC726" s="12">
        <f t="shared" si="454"/>
        <v>97500</v>
      </c>
      <c r="BD726" s="12">
        <f t="shared" si="491"/>
        <v>21965380</v>
      </c>
      <c r="BE726" s="16"/>
      <c r="BF726" s="8">
        <f>SUMIF('REALISASI ORDER'!C:C,A726,'REALISASI ORDER'!E:E)</f>
        <v>0</v>
      </c>
      <c r="BG726" s="8">
        <f t="shared" si="475"/>
        <v>0</v>
      </c>
      <c r="BH726" s="8">
        <f t="shared" si="456"/>
        <v>0</v>
      </c>
      <c r="BI726" s="8">
        <f t="shared" si="457"/>
        <v>0</v>
      </c>
      <c r="BJ726" s="8">
        <f t="shared" si="476"/>
        <v>0</v>
      </c>
      <c r="BK726" s="33">
        <f t="shared" si="477"/>
        <v>0</v>
      </c>
      <c r="BL726" s="33">
        <f t="shared" si="458"/>
        <v>0</v>
      </c>
      <c r="BM726" s="33">
        <f t="shared" si="459"/>
        <v>1</v>
      </c>
      <c r="BN726" s="33">
        <f t="shared" si="478"/>
        <v>0</v>
      </c>
      <c r="BO726" s="8">
        <f t="shared" si="492"/>
        <v>0</v>
      </c>
      <c r="BP726" s="8">
        <f t="shared" si="493"/>
        <v>0</v>
      </c>
      <c r="BQ726" s="8">
        <f t="shared" si="494"/>
        <v>0</v>
      </c>
      <c r="BR726" s="8">
        <f>IFERROR(ROUNDDOWN(BF726*BN726/(BK726+BL726+BM726+BN),0),0)</f>
        <v>0</v>
      </c>
      <c r="BS726" s="8" t="str">
        <f t="shared" si="463"/>
        <v>35850-K18-901</v>
      </c>
      <c r="BT726" s="8">
        <f>SUMIF(FR_HITUNG_MINMAX!A:A,ORDER!A726,FR_HITUNG_MINMAX!AS:AS)</f>
        <v>1</v>
      </c>
      <c r="BU726" s="8">
        <f t="shared" si="479"/>
        <v>0</v>
      </c>
      <c r="BV726" s="8" t="str">
        <f t="shared" si="495"/>
        <v>-</v>
      </c>
      <c r="BW726" s="8" t="e">
        <f>VLOOKUP(A726,'STOK PESALAKAN'!A:F,6,0)</f>
        <v>#N/A</v>
      </c>
    </row>
    <row r="727" spans="1:75">
      <c r="A727" s="41" t="s">
        <v>2171</v>
      </c>
      <c r="B727" s="99">
        <f>IFERROR(IFERROR(VLOOKUP(A727,'STOK PACUL'!C:H,6,0),VLOOKUP(A727,'KATEGORI PACUL'!A:C,3,0)),0)</f>
        <v>0</v>
      </c>
      <c r="C727" s="8">
        <f>IFERROR(VLOOKUP(A727,'KATEGORI PACUL'!A:D,4,0),0)</f>
        <v>0</v>
      </c>
      <c r="D727" s="99">
        <f>IFERROR(IFERROR(VLOOKUP(A727,'STOK PESALAKAN'!C:H,6,0),VLOOKUP(A727,'KATEGORI PESALAKAN'!A:C,3,0)),0)</f>
        <v>0</v>
      </c>
      <c r="E727" s="8">
        <f>IFERROR(VLOOKUP(A727,'KATEGORI PESALAKAN'!A:D,4,0),0)</f>
        <v>0</v>
      </c>
      <c r="F727" s="99">
        <f>IFERROR(IFERROR(VLOOKUP(A727,'STOK CIKDITIRO'!C:H,6,0),VLOOKUP(A727,'KATEGORI CIKDITIRO'!A:C,3,0)),0)</f>
        <v>0</v>
      </c>
      <c r="G727" s="8">
        <f>IFERROR(VLOOKUP(A727,'KATEGORI CIKDITIRO'!A:D,4,0),0)</f>
        <v>0</v>
      </c>
      <c r="H727" s="99">
        <f>IFERROR(IFERROR(VLOOKUP(A727,'STOK TRAYEMAN'!C:H,6,0),VLOOKUP(A727,'KATEGORI TRAYEMAN'!A:C,3,0)),0)</f>
        <v>0</v>
      </c>
      <c r="I727" s="8">
        <f>IFERROR(VLOOKUP(A727,'KATEGORI TRAYEMAN'!A:D,4,0),0)</f>
        <v>0</v>
      </c>
      <c r="J727" s="8" t="str">
        <f>IFERROR(VLOOKUP(A727,'NOSTOK PACUL'!A:C,3,0),IFERROR(IF(VLOOKUP(A727,'STOK PACUL'!A:B,2,0)="NOSTOK","E",VLOOKUP(A727,'KATEGORI PACUL'!A:B,2,0)),"E"))</f>
        <v>E</v>
      </c>
      <c r="K727" s="8" t="str">
        <f>IFERROR(VLOOKUP(A727,'NOSTOK PESALAKAN'!A:C,3,0),IFERROR(IF(VLOOKUP(A727,'STOK PESALAKAN'!A:B,2,0)="NOSTOK","E",VLOOKUP(A727,'KATEGORI PESALAKAN'!A:B,2,0)),"E"))</f>
        <v>E</v>
      </c>
      <c r="L727" s="8" t="str">
        <f>IFERROR(VLOOKUP(A727,'NOSTOK CIKDITIRO'!A:C,3,0),IFERROR(IF(VLOOKUP(A727,'STOK CIKDITIRO'!A:B,2,0)="NOSTOK","E",VLOOKUP(A727,'KATEGORI CIKDITIRO'!A:B,2,0)),"E"))</f>
        <v>E</v>
      </c>
      <c r="M727" s="8" t="str">
        <f>IFERROR(VLOOKUP(A727,'NOSTOK TRAYEMAN'!A:C,3,0),IFERROR(IF(VLOOKUP(A727,'STOK TRAYEMAN'!A:B,2,0)="NOSTOK","E",VLOOKUP(A727,'KATEGORI TRAYEMAN'!A:B,2,0)),"E"))</f>
        <v>E</v>
      </c>
      <c r="N727" s="8" t="str">
        <f>IFERROR(VLOOKUP(A727,FR_HITUNG_MINMAX!A:B,2,0),0)</f>
        <v>TUTUP PENTIL TUBLES HONDA</v>
      </c>
      <c r="O727" s="8" t="str">
        <f>IFERROR(VLOOKUP(A727,FR_HITUNG_MINMAX!A:D,4,0),0)</f>
        <v>ORISIN</v>
      </c>
      <c r="P727" s="8">
        <f>IFERROR(VLOOKUP(A727,FR_HITUNG_MINMAX!A:G,7,0),1)</f>
        <v>1</v>
      </c>
      <c r="Q727" s="11" t="str">
        <f>IFERROR(VLOOKUP(A727,FR_HITUNG_MINMAX!A:J,10,0),1)</f>
        <v>1</v>
      </c>
      <c r="R727" s="8">
        <f>IFERROR(VLOOKUP(A727,FR_HITUNG_MINMAX!A:K,11,0),1)</f>
        <v>1</v>
      </c>
      <c r="S727" s="12">
        <f>IFERROR(VLOOKUP(A727,FR_HITUNG_MINMAX!A:F,6,0),0)</f>
        <v>12500</v>
      </c>
      <c r="T727" s="8">
        <f t="shared" si="465"/>
        <v>0</v>
      </c>
      <c r="U727" s="8">
        <f t="shared" si="480"/>
        <v>0</v>
      </c>
      <c r="V727" s="8">
        <f t="shared" si="481"/>
        <v>0</v>
      </c>
      <c r="W727" s="8">
        <f t="shared" si="466"/>
        <v>0</v>
      </c>
      <c r="X727" s="8">
        <f t="shared" si="467"/>
        <v>0</v>
      </c>
      <c r="Y727" s="16"/>
      <c r="Z727" s="15">
        <f t="shared" si="482"/>
        <v>0</v>
      </c>
      <c r="AA727" s="8">
        <f t="shared" si="468"/>
        <v>0</v>
      </c>
      <c r="AB727" s="16"/>
      <c r="AC727" s="15">
        <f t="shared" si="483"/>
        <v>0</v>
      </c>
      <c r="AD727" s="8">
        <f t="shared" si="484"/>
        <v>0</v>
      </c>
      <c r="AE727" s="16"/>
      <c r="AF727" s="15">
        <f t="shared" si="485"/>
        <v>0</v>
      </c>
      <c r="AG727" s="15">
        <f t="shared" si="469"/>
        <v>0</v>
      </c>
      <c r="AH727" s="16"/>
      <c r="AI727" s="15">
        <f t="shared" si="470"/>
        <v>0</v>
      </c>
      <c r="AJ727" s="8">
        <f t="shared" si="471"/>
        <v>0</v>
      </c>
      <c r="AK727" s="8">
        <f t="shared" si="446"/>
        <v>0</v>
      </c>
      <c r="AL727" s="8">
        <f t="shared" si="447"/>
        <v>0</v>
      </c>
      <c r="AM727" s="8">
        <f t="shared" si="472"/>
        <v>0</v>
      </c>
      <c r="AN727" s="8">
        <f t="shared" si="473"/>
        <v>0</v>
      </c>
      <c r="AO727" s="8">
        <f>IFERROR(VLOOKUP(A727,PERSAMAAN!B:D,3,0),AN727)</f>
        <v>0</v>
      </c>
      <c r="AP727" s="1"/>
      <c r="AQ727" s="8">
        <f t="shared" si="486"/>
        <v>0</v>
      </c>
      <c r="AR727" s="8" t="str">
        <f>IF(AQ727=0,"-",VLOOKUP(A727,FR_HITUNG_MINMAX!A:H,8,0))</f>
        <v>-</v>
      </c>
      <c r="AS727" s="1"/>
      <c r="AT727" s="8" t="str">
        <f t="shared" si="487"/>
        <v>-</v>
      </c>
      <c r="AU727" s="12">
        <f t="shared" si="450"/>
        <v>0</v>
      </c>
      <c r="AV727" s="12">
        <f t="shared" si="488"/>
        <v>0</v>
      </c>
      <c r="AW727" s="8">
        <f t="shared" si="474"/>
        <v>0</v>
      </c>
      <c r="AX727" s="1"/>
      <c r="AY727" s="8">
        <f t="shared" si="489"/>
        <v>0</v>
      </c>
      <c r="AZ727" s="8" t="str">
        <f>IF(AY727=0,"-",VLOOKUP(A727,FR_HITUNG_MINMAX!A:I,9,0))</f>
        <v>-</v>
      </c>
      <c r="BB727" s="8" t="str">
        <f t="shared" si="490"/>
        <v>-</v>
      </c>
      <c r="BC727" s="12">
        <f t="shared" si="454"/>
        <v>0</v>
      </c>
      <c r="BD727" s="12">
        <f t="shared" si="491"/>
        <v>0</v>
      </c>
      <c r="BE727" s="16"/>
      <c r="BF727" s="8">
        <f>SUMIF('REALISASI ORDER'!C:C,A727,'REALISASI ORDER'!E:E)</f>
        <v>0</v>
      </c>
      <c r="BG727" s="8">
        <f t="shared" si="475"/>
        <v>0</v>
      </c>
      <c r="BH727" s="8">
        <f t="shared" si="456"/>
        <v>0</v>
      </c>
      <c r="BI727" s="8">
        <f t="shared" si="457"/>
        <v>0</v>
      </c>
      <c r="BJ727" s="8">
        <f t="shared" si="476"/>
        <v>0</v>
      </c>
      <c r="BK727" s="33">
        <f t="shared" si="477"/>
        <v>0</v>
      </c>
      <c r="BL727" s="33">
        <f t="shared" si="458"/>
        <v>0</v>
      </c>
      <c r="BM727" s="33">
        <f t="shared" si="459"/>
        <v>0</v>
      </c>
      <c r="BN727" s="33">
        <f t="shared" si="478"/>
        <v>0</v>
      </c>
      <c r="BO727" s="8">
        <f t="shared" si="492"/>
        <v>0</v>
      </c>
      <c r="BP727" s="8">
        <f t="shared" si="493"/>
        <v>0</v>
      </c>
      <c r="BQ727" s="8">
        <f t="shared" si="494"/>
        <v>0</v>
      </c>
      <c r="BR727" s="8">
        <f>IFERROR(ROUNDDOWN(BF727*BN727/(BK727+BL727+BM727+BN),0),0)</f>
        <v>0</v>
      </c>
      <c r="BS727" s="8" t="str">
        <f t="shared" si="463"/>
        <v>42753-KWF-901</v>
      </c>
      <c r="BT727" s="8">
        <f>SUMIF(FR_HITUNG_MINMAX!A:A,ORDER!A727,FR_HITUNG_MINMAX!AS:AS)</f>
        <v>0</v>
      </c>
      <c r="BU727" s="8">
        <f t="shared" si="479"/>
        <v>0</v>
      </c>
      <c r="BV727" s="8" t="str">
        <f t="shared" si="495"/>
        <v>-</v>
      </c>
      <c r="BW727" s="8" t="str">
        <f>VLOOKUP(A727,'STOK PESALAKAN'!A:F,6,0)</f>
        <v/>
      </c>
    </row>
    <row r="728" spans="1:75">
      <c r="A728" s="41" t="s">
        <v>2173</v>
      </c>
      <c r="B728" s="99">
        <f>IFERROR(IFERROR(VLOOKUP(A728,'STOK PACUL'!C:H,6,0),VLOOKUP(A728,'KATEGORI PACUL'!A:C,3,0)),0)</f>
        <v>1</v>
      </c>
      <c r="C728" s="8">
        <f>IFERROR(VLOOKUP(A728,'KATEGORI PACUL'!A:D,4,0),0)</f>
        <v>0</v>
      </c>
      <c r="D728" s="99">
        <f>IFERROR(IFERROR(VLOOKUP(A728,'STOK PESALAKAN'!C:H,6,0),VLOOKUP(A728,'KATEGORI PESALAKAN'!A:C,3,0)),0)</f>
        <v>0</v>
      </c>
      <c r="E728" s="8">
        <f>IFERROR(VLOOKUP(A728,'KATEGORI PESALAKAN'!A:D,4,0),0)</f>
        <v>0</v>
      </c>
      <c r="F728" s="99">
        <f>IFERROR(IFERROR(VLOOKUP(A728,'STOK CIKDITIRO'!C:H,6,0),VLOOKUP(A728,'KATEGORI CIKDITIRO'!A:C,3,0)),0)</f>
        <v>0</v>
      </c>
      <c r="G728" s="8">
        <f>IFERROR(VLOOKUP(A728,'KATEGORI CIKDITIRO'!A:D,4,0),0)</f>
        <v>0</v>
      </c>
      <c r="H728" s="99">
        <f>IFERROR(IFERROR(VLOOKUP(A728,'STOK TRAYEMAN'!C:H,6,0),VLOOKUP(A728,'KATEGORI TRAYEMAN'!A:C,3,0)),0)</f>
        <v>0</v>
      </c>
      <c r="I728" s="8">
        <f>IFERROR(VLOOKUP(A728,'KATEGORI TRAYEMAN'!A:D,4,0),0)</f>
        <v>0</v>
      </c>
      <c r="J728" s="8" t="str">
        <f>IFERROR(VLOOKUP(A728,'NOSTOK PACUL'!A:C,3,0),IFERROR(IF(VLOOKUP(A728,'STOK PACUL'!A:B,2,0)="NOSTOK","E",VLOOKUP(A728,'KATEGORI PACUL'!A:B,2,0)),"E"))</f>
        <v>E</v>
      </c>
      <c r="K728" s="8" t="str">
        <f>IFERROR(VLOOKUP(A728,'NOSTOK PESALAKAN'!A:C,3,0),IFERROR(IF(VLOOKUP(A728,'STOK PESALAKAN'!A:B,2,0)="NOSTOK","E",VLOOKUP(A728,'KATEGORI PESALAKAN'!A:B,2,0)),"E"))</f>
        <v>E</v>
      </c>
      <c r="L728" s="8" t="str">
        <f>IFERROR(VLOOKUP(A728,'NOSTOK CIKDITIRO'!A:C,3,0),IFERROR(IF(VLOOKUP(A728,'STOK CIKDITIRO'!A:B,2,0)="NOSTOK","E",VLOOKUP(A728,'KATEGORI CIKDITIRO'!A:B,2,0)),"E"))</f>
        <v>E</v>
      </c>
      <c r="M728" s="8" t="str">
        <f>IFERROR(VLOOKUP(A728,'NOSTOK TRAYEMAN'!A:C,3,0),IFERROR(IF(VLOOKUP(A728,'STOK TRAYEMAN'!A:B,2,0)="NOSTOK","E",VLOOKUP(A728,'KATEGORI TRAYEMAN'!A:B,2,0)),"E"))</f>
        <v>E</v>
      </c>
      <c r="N728" s="8" t="str">
        <f>IFERROR(VLOOKUP(A728,FR_HITUNG_MINMAX!A:B,2,0),0)</f>
        <v>RUMAH ROLLER Y.XEON/GT 125</v>
      </c>
      <c r="O728" s="8" t="str">
        <f>IFERROR(VLOOKUP(A728,FR_HITUNG_MINMAX!A:D,4,0),0)</f>
        <v>NOSTOK</v>
      </c>
      <c r="P728" s="8">
        <f>IFERROR(VLOOKUP(A728,FR_HITUNG_MINMAX!A:G,7,0),1)</f>
        <v>1</v>
      </c>
      <c r="Q728" s="11">
        <f>IFERROR(VLOOKUP(A728,FR_HITUNG_MINMAX!A:J,10,0),1)</f>
        <v>1</v>
      </c>
      <c r="R728" s="8">
        <f>IFERROR(VLOOKUP(A728,FR_HITUNG_MINMAX!A:K,11,0),1)</f>
        <v>1</v>
      </c>
      <c r="S728" s="12">
        <f>IFERROR(VLOOKUP(A728,FR_HITUNG_MINMAX!A:F,6,0),0)</f>
        <v>82500</v>
      </c>
      <c r="T728" s="8">
        <f t="shared" si="465"/>
        <v>1</v>
      </c>
      <c r="U728" s="8">
        <f t="shared" si="480"/>
        <v>0</v>
      </c>
      <c r="V728" s="8">
        <f t="shared" si="481"/>
        <v>0</v>
      </c>
      <c r="W728" s="8">
        <f t="shared" si="466"/>
        <v>0</v>
      </c>
      <c r="X728" s="8">
        <f t="shared" si="467"/>
        <v>0</v>
      </c>
      <c r="Y728" s="16"/>
      <c r="Z728" s="15">
        <f t="shared" si="482"/>
        <v>0</v>
      </c>
      <c r="AA728" s="8">
        <f t="shared" si="468"/>
        <v>0</v>
      </c>
      <c r="AB728" s="16"/>
      <c r="AC728" s="15">
        <f t="shared" si="483"/>
        <v>0</v>
      </c>
      <c r="AD728" s="8">
        <f t="shared" si="484"/>
        <v>0</v>
      </c>
      <c r="AE728" s="16"/>
      <c r="AF728" s="15">
        <f t="shared" si="485"/>
        <v>0</v>
      </c>
      <c r="AG728" s="15">
        <f t="shared" si="469"/>
        <v>0</v>
      </c>
      <c r="AH728" s="16"/>
      <c r="AI728" s="15">
        <f t="shared" si="470"/>
        <v>0</v>
      </c>
      <c r="AJ728" s="8">
        <f t="shared" si="471"/>
        <v>0</v>
      </c>
      <c r="AK728" s="8">
        <f t="shared" si="446"/>
        <v>0</v>
      </c>
      <c r="AL728" s="8">
        <f t="shared" si="447"/>
        <v>0</v>
      </c>
      <c r="AM728" s="8">
        <f t="shared" si="472"/>
        <v>0</v>
      </c>
      <c r="AN728" s="8">
        <f t="shared" si="473"/>
        <v>0</v>
      </c>
      <c r="AO728" s="8">
        <f>IFERROR(VLOOKUP(A728,PERSAMAAN!B:D,3,0),AN728)</f>
        <v>0</v>
      </c>
      <c r="AP728" s="1"/>
      <c r="AQ728" s="8">
        <f t="shared" si="486"/>
        <v>0</v>
      </c>
      <c r="AR728" s="8" t="str">
        <f>IF(AQ728=0,"-",VLOOKUP(A728,FR_HITUNG_MINMAX!A:H,8,0))</f>
        <v>-</v>
      </c>
      <c r="AS728" s="1"/>
      <c r="AT728" s="8" t="str">
        <f t="shared" si="487"/>
        <v>-</v>
      </c>
      <c r="AU728" s="12">
        <f t="shared" si="450"/>
        <v>0</v>
      </c>
      <c r="AV728" s="12">
        <f t="shared" si="488"/>
        <v>0</v>
      </c>
      <c r="AW728" s="8" t="b">
        <f t="shared" si="474"/>
        <v>0</v>
      </c>
      <c r="AX728" s="1"/>
      <c r="AY728" s="8">
        <f t="shared" si="489"/>
        <v>0</v>
      </c>
      <c r="AZ728" s="8" t="str">
        <f>IF(AY728=0,"-",VLOOKUP(A728,FR_HITUNG_MINMAX!A:I,9,0))</f>
        <v>-</v>
      </c>
      <c r="BB728" s="8" t="str">
        <f t="shared" si="490"/>
        <v>-</v>
      </c>
      <c r="BC728" s="12">
        <f t="shared" si="454"/>
        <v>0</v>
      </c>
      <c r="BD728" s="12">
        <f t="shared" si="491"/>
        <v>0</v>
      </c>
      <c r="BE728" s="16"/>
      <c r="BF728" s="8">
        <f>SUMIF('REALISASI ORDER'!C:C,A728,'REALISASI ORDER'!E:E)</f>
        <v>0</v>
      </c>
      <c r="BG728" s="8">
        <f t="shared" si="475"/>
        <v>1</v>
      </c>
      <c r="BH728" s="8">
        <f t="shared" si="456"/>
        <v>0</v>
      </c>
      <c r="BI728" s="8">
        <f t="shared" si="457"/>
        <v>0</v>
      </c>
      <c r="BJ728" s="8">
        <f t="shared" si="476"/>
        <v>0</v>
      </c>
      <c r="BK728" s="33">
        <f t="shared" si="477"/>
        <v>0</v>
      </c>
      <c r="BL728" s="33">
        <f t="shared" si="458"/>
        <v>0</v>
      </c>
      <c r="BM728" s="33">
        <f t="shared" si="459"/>
        <v>0</v>
      </c>
      <c r="BN728" s="33">
        <f t="shared" si="478"/>
        <v>0</v>
      </c>
      <c r="BO728" s="8">
        <f t="shared" si="492"/>
        <v>0</v>
      </c>
      <c r="BP728" s="8">
        <f t="shared" si="493"/>
        <v>0</v>
      </c>
      <c r="BQ728" s="8">
        <f t="shared" si="494"/>
        <v>0</v>
      </c>
      <c r="BR728" s="8">
        <f>IFERROR(ROUNDDOWN(BF728*BN728/(BK728+BL728+BM728+BN),0),0)</f>
        <v>0</v>
      </c>
      <c r="BS728" s="8" t="str">
        <f t="shared" si="463"/>
        <v>44D-E7620-00</v>
      </c>
      <c r="BT728" s="8">
        <f>SUMIF(FR_HITUNG_MINMAX!A:A,ORDER!A728,FR_HITUNG_MINMAX!AS:AS)</f>
        <v>0</v>
      </c>
      <c r="BU728" s="8">
        <f t="shared" si="479"/>
        <v>0</v>
      </c>
      <c r="BV728" s="8" t="str">
        <f t="shared" si="495"/>
        <v>-</v>
      </c>
      <c r="BW728" s="8" t="str">
        <f>VLOOKUP(A728,'STOK PESALAKAN'!A:F,6,0)</f>
        <v/>
      </c>
    </row>
    <row r="729" spans="1:75">
      <c r="A729" s="41" t="s">
        <v>2178</v>
      </c>
      <c r="B729" s="99">
        <f>IFERROR(IFERROR(VLOOKUP(A729,'STOK PACUL'!C:H,6,0),VLOOKUP(A729,'KATEGORI PACUL'!A:C,3,0)),0)</f>
        <v>0</v>
      </c>
      <c r="C729" s="8">
        <f>IFERROR(VLOOKUP(A729,'KATEGORI PACUL'!A:D,4,0),0)</f>
        <v>0</v>
      </c>
      <c r="D729" s="99">
        <f>IFERROR(IFERROR(VLOOKUP(A729,'STOK PESALAKAN'!C:H,6,0),VLOOKUP(A729,'KATEGORI PESALAKAN'!A:C,3,0)),0)</f>
        <v>0</v>
      </c>
      <c r="E729" s="8">
        <f>IFERROR(VLOOKUP(A729,'KATEGORI PESALAKAN'!A:D,4,0),0)</f>
        <v>0</v>
      </c>
      <c r="F729" s="99">
        <f>IFERROR(IFERROR(VLOOKUP(A729,'STOK CIKDITIRO'!C:H,6,0),VLOOKUP(A729,'KATEGORI CIKDITIRO'!A:C,3,0)),0)</f>
        <v>0</v>
      </c>
      <c r="G729" s="8">
        <f>IFERROR(VLOOKUP(A729,'KATEGORI CIKDITIRO'!A:D,4,0),0)</f>
        <v>0</v>
      </c>
      <c r="H729" s="99">
        <f>IFERROR(IFERROR(VLOOKUP(A729,'STOK TRAYEMAN'!C:H,6,0),VLOOKUP(A729,'KATEGORI TRAYEMAN'!A:C,3,0)),0)</f>
        <v>0</v>
      </c>
      <c r="I729" s="8">
        <f>IFERROR(VLOOKUP(A729,'KATEGORI TRAYEMAN'!A:D,4,0),0)</f>
        <v>0</v>
      </c>
      <c r="J729" s="8" t="str">
        <f>IFERROR(VLOOKUP(A729,'NOSTOK PACUL'!A:C,3,0),IFERROR(IF(VLOOKUP(A729,'STOK PACUL'!A:B,2,0)="NOSTOK","E",VLOOKUP(A729,'KATEGORI PACUL'!A:B,2,0)),"E"))</f>
        <v>E</v>
      </c>
      <c r="K729" s="8" t="str">
        <f>IFERROR(VLOOKUP(A729,'NOSTOK PESALAKAN'!A:C,3,0),IFERROR(IF(VLOOKUP(A729,'STOK PESALAKAN'!A:B,2,0)="NOSTOK","E",VLOOKUP(A729,'KATEGORI PESALAKAN'!A:B,2,0)),"E"))</f>
        <v>E</v>
      </c>
      <c r="L729" s="8" t="str">
        <f>IFERROR(VLOOKUP(A729,'NOSTOK CIKDITIRO'!A:C,3,0),IFERROR(IF(VLOOKUP(A729,'STOK CIKDITIRO'!A:B,2,0)="NOSTOK","E",VLOOKUP(A729,'KATEGORI CIKDITIRO'!A:B,2,0)),"E"))</f>
        <v>E</v>
      </c>
      <c r="M729" s="8" t="str">
        <f>IFERROR(VLOOKUP(A729,'NOSTOK TRAYEMAN'!A:C,3,0),IFERROR(IF(VLOOKUP(A729,'STOK TRAYEMAN'!A:B,2,0)="NOSTOK","E",VLOOKUP(A729,'KATEGORI TRAYEMAN'!A:B,2,0)),"E"))</f>
        <v>E</v>
      </c>
      <c r="N729" s="8" t="str">
        <f>IFERROR(VLOOKUP(A729,FR_HITUNG_MINMAX!A:B,2,0),0)</f>
        <v>HOLDER KANAN Y. JUPI/MIO/SOUL ORI</v>
      </c>
      <c r="O729" s="8" t="str">
        <f>IFERROR(VLOOKUP(A729,FR_HITUNG_MINMAX!A:D,4,0),0)</f>
        <v>ORISIN</v>
      </c>
      <c r="P729" s="8">
        <f>IFERROR(VLOOKUP(A729,FR_HITUNG_MINMAX!A:G,7,0),1)</f>
        <v>1</v>
      </c>
      <c r="Q729" s="11">
        <f>IFERROR(VLOOKUP(A729,FR_HITUNG_MINMAX!A:J,10,0),1)</f>
        <v>1</v>
      </c>
      <c r="R729" s="8">
        <f>IFERROR(VLOOKUP(A729,FR_HITUNG_MINMAX!A:K,11,0),1)</f>
        <v>1</v>
      </c>
      <c r="S729" s="12">
        <f>IFERROR(VLOOKUP(A729,FR_HITUNG_MINMAX!A:F,6,0),0)</f>
        <v>84500</v>
      </c>
      <c r="T729" s="8">
        <f t="shared" si="465"/>
        <v>0</v>
      </c>
      <c r="U729" s="8">
        <f t="shared" si="480"/>
        <v>0</v>
      </c>
      <c r="V729" s="8">
        <f t="shared" si="481"/>
        <v>0</v>
      </c>
      <c r="W729" s="8">
        <f t="shared" si="466"/>
        <v>0</v>
      </c>
      <c r="X729" s="8">
        <f t="shared" si="467"/>
        <v>0</v>
      </c>
      <c r="Y729" s="16"/>
      <c r="Z729" s="15">
        <f t="shared" si="482"/>
        <v>0</v>
      </c>
      <c r="AA729" s="8">
        <f t="shared" si="468"/>
        <v>0</v>
      </c>
      <c r="AB729" s="16"/>
      <c r="AC729" s="15">
        <f t="shared" si="483"/>
        <v>0</v>
      </c>
      <c r="AD729" s="8">
        <f t="shared" si="484"/>
        <v>0</v>
      </c>
      <c r="AE729" s="16"/>
      <c r="AF729" s="15">
        <f t="shared" si="485"/>
        <v>0</v>
      </c>
      <c r="AG729" s="15">
        <f t="shared" si="469"/>
        <v>0</v>
      </c>
      <c r="AH729" s="16"/>
      <c r="AI729" s="15">
        <f t="shared" si="470"/>
        <v>0</v>
      </c>
      <c r="AJ729" s="8">
        <f t="shared" si="471"/>
        <v>0</v>
      </c>
      <c r="AK729" s="8">
        <f t="shared" si="446"/>
        <v>0</v>
      </c>
      <c r="AL729" s="8">
        <f t="shared" si="447"/>
        <v>0</v>
      </c>
      <c r="AM729" s="8">
        <f t="shared" si="472"/>
        <v>0</v>
      </c>
      <c r="AN729" s="8">
        <f t="shared" si="473"/>
        <v>0</v>
      </c>
      <c r="AO729" s="8">
        <f>IFERROR(VLOOKUP(A729,PERSAMAAN!B:D,3,0),AN729)</f>
        <v>0</v>
      </c>
      <c r="AP729" s="1"/>
      <c r="AQ729" s="8">
        <f t="shared" si="486"/>
        <v>0</v>
      </c>
      <c r="AR729" s="8" t="str">
        <f>IF(AQ729=0,"-",VLOOKUP(A729,FR_HITUNG_MINMAX!A:H,8,0))</f>
        <v>-</v>
      </c>
      <c r="AS729" s="1"/>
      <c r="AT729" s="8" t="str">
        <f t="shared" si="487"/>
        <v>-</v>
      </c>
      <c r="AU729" s="12">
        <f t="shared" si="450"/>
        <v>0</v>
      </c>
      <c r="AV729" s="12">
        <f t="shared" si="488"/>
        <v>0</v>
      </c>
      <c r="AW729" s="8">
        <f t="shared" si="474"/>
        <v>0</v>
      </c>
      <c r="AX729" s="1"/>
      <c r="AY729" s="8">
        <f t="shared" si="489"/>
        <v>0</v>
      </c>
      <c r="AZ729" s="8" t="str">
        <f>IF(AY729=0,"-",VLOOKUP(A729,FR_HITUNG_MINMAX!A:I,9,0))</f>
        <v>-</v>
      </c>
      <c r="BB729" s="8" t="str">
        <f t="shared" si="490"/>
        <v>-</v>
      </c>
      <c r="BC729" s="12">
        <f t="shared" si="454"/>
        <v>0</v>
      </c>
      <c r="BD729" s="12">
        <f t="shared" si="491"/>
        <v>0</v>
      </c>
      <c r="BE729" s="16"/>
      <c r="BF729" s="8">
        <f>SUMIF('REALISASI ORDER'!C:C,A729,'REALISASI ORDER'!E:E)</f>
        <v>0</v>
      </c>
      <c r="BG729" s="8">
        <f t="shared" si="475"/>
        <v>0</v>
      </c>
      <c r="BH729" s="8">
        <f t="shared" si="456"/>
        <v>0</v>
      </c>
      <c r="BI729" s="8">
        <f t="shared" si="457"/>
        <v>0</v>
      </c>
      <c r="BJ729" s="8">
        <f t="shared" si="476"/>
        <v>0</v>
      </c>
      <c r="BK729" s="33">
        <f t="shared" si="477"/>
        <v>0</v>
      </c>
      <c r="BL729" s="33">
        <f t="shared" si="458"/>
        <v>0</v>
      </c>
      <c r="BM729" s="33">
        <f t="shared" si="459"/>
        <v>0</v>
      </c>
      <c r="BN729" s="33">
        <f t="shared" si="478"/>
        <v>0</v>
      </c>
      <c r="BO729" s="8">
        <f t="shared" si="492"/>
        <v>0</v>
      </c>
      <c r="BP729" s="8">
        <f t="shared" si="493"/>
        <v>0</v>
      </c>
      <c r="BQ729" s="8">
        <f t="shared" si="494"/>
        <v>0</v>
      </c>
      <c r="BR729" s="8">
        <f>IFERROR(ROUNDDOWN(BF729*BN729/(BK729+BL729+BM729+BN),0),0)</f>
        <v>0</v>
      </c>
      <c r="BS729" s="8" t="str">
        <f t="shared" si="463"/>
        <v>50C-H3975-10</v>
      </c>
      <c r="BT729" s="8">
        <f>SUMIF(FR_HITUNG_MINMAX!A:A,ORDER!A729,FR_HITUNG_MINMAX!AS:AS)</f>
        <v>0</v>
      </c>
      <c r="BU729" s="8">
        <f t="shared" si="479"/>
        <v>0</v>
      </c>
      <c r="BV729" s="8" t="str">
        <f t="shared" si="495"/>
        <v>-</v>
      </c>
      <c r="BW729" s="8" t="str">
        <f>VLOOKUP(A729,'STOK PESALAKAN'!A:F,6,0)</f>
        <v/>
      </c>
    </row>
    <row r="730" spans="1:75">
      <c r="A730" s="41" t="s">
        <v>2180</v>
      </c>
      <c r="B730" s="99">
        <f>IFERROR(IFERROR(VLOOKUP(A730,'STOK PACUL'!C:H,6,0),VLOOKUP(A730,'KATEGORI PACUL'!A:C,3,0)),0)</f>
        <v>0</v>
      </c>
      <c r="C730" s="8">
        <f>IFERROR(VLOOKUP(A730,'KATEGORI PACUL'!A:D,4,0),0)</f>
        <v>0</v>
      </c>
      <c r="D730" s="99">
        <f>IFERROR(IFERROR(VLOOKUP(A730,'STOK PESALAKAN'!C:H,6,0),VLOOKUP(A730,'KATEGORI PESALAKAN'!A:C,3,0)),0)</f>
        <v>0</v>
      </c>
      <c r="E730" s="8">
        <f>IFERROR(VLOOKUP(A730,'KATEGORI PESALAKAN'!A:D,4,0),0)</f>
        <v>0</v>
      </c>
      <c r="F730" s="99">
        <f>IFERROR(IFERROR(VLOOKUP(A730,'STOK CIKDITIRO'!C:H,6,0),VLOOKUP(A730,'KATEGORI CIKDITIRO'!A:C,3,0)),0)</f>
        <v>0</v>
      </c>
      <c r="G730" s="8">
        <f>IFERROR(VLOOKUP(A730,'KATEGORI CIKDITIRO'!A:D,4,0),0)</f>
        <v>0</v>
      </c>
      <c r="H730" s="99">
        <f>IFERROR(IFERROR(VLOOKUP(A730,'STOK TRAYEMAN'!C:H,6,0),VLOOKUP(A730,'KATEGORI TRAYEMAN'!A:C,3,0)),0)</f>
        <v>0</v>
      </c>
      <c r="I730" s="8">
        <f>IFERROR(VLOOKUP(A730,'KATEGORI TRAYEMAN'!A:D,4,0),0)</f>
        <v>0</v>
      </c>
      <c r="J730" s="8" t="str">
        <f>IFERROR(VLOOKUP(A730,'NOSTOK PACUL'!A:C,3,0),IFERROR(IF(VLOOKUP(A730,'STOK PACUL'!A:B,2,0)="NOSTOK","E",VLOOKUP(A730,'KATEGORI PACUL'!A:B,2,0)),"E"))</f>
        <v>E</v>
      </c>
      <c r="K730" s="8" t="str">
        <f>IFERROR(VLOOKUP(A730,'NOSTOK PESALAKAN'!A:C,3,0),IFERROR(IF(VLOOKUP(A730,'STOK PESALAKAN'!A:B,2,0)="NOSTOK","E",VLOOKUP(A730,'KATEGORI PESALAKAN'!A:B,2,0)),"E"))</f>
        <v>E</v>
      </c>
      <c r="L730" s="8" t="str">
        <f>IFERROR(VLOOKUP(A730,'NOSTOK CIKDITIRO'!A:C,3,0),IFERROR(IF(VLOOKUP(A730,'STOK CIKDITIRO'!A:B,2,0)="NOSTOK","E",VLOOKUP(A730,'KATEGORI CIKDITIRO'!A:B,2,0)),"E"))</f>
        <v>E</v>
      </c>
      <c r="M730" s="8" t="str">
        <f>IFERROR(VLOOKUP(A730,'NOSTOK TRAYEMAN'!A:C,3,0),IFERROR(IF(VLOOKUP(A730,'STOK TRAYEMAN'!A:B,2,0)="NOSTOK","E",VLOOKUP(A730,'KATEGORI TRAYEMAN'!A:B,2,0)),"E"))</f>
        <v>E</v>
      </c>
      <c r="N730" s="8" t="str">
        <f>IFERROR(VLOOKUP(A730,FR_HITUNG_MINMAX!A:B,2,0),0)</f>
        <v>PER SHOCK DEPAN H.VARIO 110 CARBU ORI</v>
      </c>
      <c r="O730" s="8" t="str">
        <f>IFERROR(VLOOKUP(A730,FR_HITUNG_MINMAX!A:D,4,0),0)</f>
        <v>ORISIN</v>
      </c>
      <c r="P730" s="8">
        <f>IFERROR(VLOOKUP(A730,FR_HITUNG_MINMAX!A:G,7,0),1)</f>
        <v>1</v>
      </c>
      <c r="Q730" s="11" t="str">
        <f>IFERROR(VLOOKUP(A730,FR_HITUNG_MINMAX!A:J,10,0),1)</f>
        <v>1</v>
      </c>
      <c r="R730" s="8">
        <f>IFERROR(VLOOKUP(A730,FR_HITUNG_MINMAX!A:K,11,0),1)</f>
        <v>1</v>
      </c>
      <c r="S730" s="12">
        <f>IFERROR(VLOOKUP(A730,FR_HITUNG_MINMAX!A:F,6,0),0)</f>
        <v>24000</v>
      </c>
      <c r="T730" s="8">
        <f t="shared" si="465"/>
        <v>0</v>
      </c>
      <c r="U730" s="8">
        <f t="shared" si="480"/>
        <v>0</v>
      </c>
      <c r="V730" s="8">
        <f t="shared" si="481"/>
        <v>0</v>
      </c>
      <c r="W730" s="8">
        <f t="shared" si="466"/>
        <v>0</v>
      </c>
      <c r="X730" s="8">
        <f t="shared" si="467"/>
        <v>0</v>
      </c>
      <c r="Y730" s="16"/>
      <c r="Z730" s="15">
        <f t="shared" si="482"/>
        <v>0</v>
      </c>
      <c r="AA730" s="8">
        <f t="shared" si="468"/>
        <v>0</v>
      </c>
      <c r="AB730" s="16"/>
      <c r="AC730" s="15">
        <f t="shared" si="483"/>
        <v>0</v>
      </c>
      <c r="AD730" s="8">
        <f t="shared" si="484"/>
        <v>0</v>
      </c>
      <c r="AE730" s="16"/>
      <c r="AF730" s="15">
        <f t="shared" si="485"/>
        <v>0</v>
      </c>
      <c r="AG730" s="15">
        <f t="shared" si="469"/>
        <v>0</v>
      </c>
      <c r="AH730" s="16"/>
      <c r="AI730" s="15">
        <f t="shared" si="470"/>
        <v>0</v>
      </c>
      <c r="AJ730" s="8">
        <f t="shared" si="471"/>
        <v>0</v>
      </c>
      <c r="AK730" s="8">
        <f t="shared" si="446"/>
        <v>0</v>
      </c>
      <c r="AL730" s="8">
        <f t="shared" si="447"/>
        <v>0</v>
      </c>
      <c r="AM730" s="8">
        <f t="shared" si="472"/>
        <v>0</v>
      </c>
      <c r="AN730" s="8">
        <f t="shared" si="473"/>
        <v>0</v>
      </c>
      <c r="AO730" s="8">
        <f>IFERROR(VLOOKUP(A730,PERSAMAAN!B:D,3,0),AN730)</f>
        <v>0</v>
      </c>
      <c r="AP730" s="1"/>
      <c r="AQ730" s="8">
        <f t="shared" si="486"/>
        <v>0</v>
      </c>
      <c r="AR730" s="8" t="str">
        <f>IF(AQ730=0,"-",VLOOKUP(A730,FR_HITUNG_MINMAX!A:H,8,0))</f>
        <v>-</v>
      </c>
      <c r="AS730" s="1"/>
      <c r="AT730" s="8" t="str">
        <f t="shared" si="487"/>
        <v>-</v>
      </c>
      <c r="AU730" s="12">
        <f t="shared" si="450"/>
        <v>0</v>
      </c>
      <c r="AV730" s="12">
        <f t="shared" si="488"/>
        <v>0</v>
      </c>
      <c r="AW730" s="8">
        <f t="shared" si="474"/>
        <v>0</v>
      </c>
      <c r="AX730" s="1"/>
      <c r="AY730" s="8">
        <f t="shared" si="489"/>
        <v>0</v>
      </c>
      <c r="AZ730" s="8" t="str">
        <f>IF(AY730=0,"-",VLOOKUP(A730,FR_HITUNG_MINMAX!A:I,9,0))</f>
        <v>-</v>
      </c>
      <c r="BB730" s="8" t="str">
        <f t="shared" si="490"/>
        <v>-</v>
      </c>
      <c r="BC730" s="12">
        <f t="shared" si="454"/>
        <v>0</v>
      </c>
      <c r="BD730" s="12">
        <f t="shared" si="491"/>
        <v>0</v>
      </c>
      <c r="BE730" s="16"/>
      <c r="BF730" s="8">
        <f>SUMIF('REALISASI ORDER'!C:C,A730,'REALISASI ORDER'!E:E)</f>
        <v>0</v>
      </c>
      <c r="BG730" s="8">
        <f t="shared" si="475"/>
        <v>0</v>
      </c>
      <c r="BH730" s="8">
        <f t="shared" si="456"/>
        <v>0</v>
      </c>
      <c r="BI730" s="8">
        <f t="shared" si="457"/>
        <v>0</v>
      </c>
      <c r="BJ730" s="8">
        <f t="shared" si="476"/>
        <v>0</v>
      </c>
      <c r="BK730" s="33">
        <f t="shared" si="477"/>
        <v>0</v>
      </c>
      <c r="BL730" s="33">
        <f t="shared" si="458"/>
        <v>0</v>
      </c>
      <c r="BM730" s="33">
        <f t="shared" si="459"/>
        <v>0</v>
      </c>
      <c r="BN730" s="33">
        <f t="shared" si="478"/>
        <v>0</v>
      </c>
      <c r="BO730" s="8">
        <f t="shared" si="492"/>
        <v>0</v>
      </c>
      <c r="BP730" s="8">
        <f t="shared" si="493"/>
        <v>0</v>
      </c>
      <c r="BQ730" s="8">
        <f t="shared" si="494"/>
        <v>0</v>
      </c>
      <c r="BR730" s="8">
        <f>IFERROR(ROUNDDOWN(BF730*BN730/(BK730+BL730+BM730+BN),0),0)</f>
        <v>0</v>
      </c>
      <c r="BS730" s="8" t="str">
        <f t="shared" si="463"/>
        <v>51401-KVB-901</v>
      </c>
      <c r="BT730" s="8">
        <f>SUMIF(FR_HITUNG_MINMAX!A:A,ORDER!A730,FR_HITUNG_MINMAX!AS:AS)</f>
        <v>0</v>
      </c>
      <c r="BU730" s="8">
        <f t="shared" si="479"/>
        <v>0</v>
      </c>
      <c r="BV730" s="8" t="str">
        <f t="shared" si="495"/>
        <v>-</v>
      </c>
      <c r="BW730" s="8" t="str">
        <f>VLOOKUP(A730,'STOK PESALAKAN'!A:F,6,0)</f>
        <v/>
      </c>
    </row>
    <row r="731" spans="1:75">
      <c r="A731" s="41" t="s">
        <v>2182</v>
      </c>
      <c r="B731" s="99">
        <f>IFERROR(IFERROR(VLOOKUP(A731,'STOK PACUL'!C:H,6,0),VLOOKUP(A731,'KATEGORI PACUL'!A:C,3,0)),0)</f>
        <v>1</v>
      </c>
      <c r="C731" s="8">
        <f>IFERROR(VLOOKUP(A731,'KATEGORI PACUL'!A:D,4,0),0)</f>
        <v>0</v>
      </c>
      <c r="D731" s="99">
        <f>IFERROR(IFERROR(VLOOKUP(A731,'STOK PESALAKAN'!C:H,6,0),VLOOKUP(A731,'KATEGORI PESALAKAN'!A:C,3,0)),0)</f>
        <v>0</v>
      </c>
      <c r="E731" s="8">
        <f>IFERROR(VLOOKUP(A731,'KATEGORI PESALAKAN'!A:D,4,0),0)</f>
        <v>0</v>
      </c>
      <c r="F731" s="99">
        <f>IFERROR(IFERROR(VLOOKUP(A731,'STOK CIKDITIRO'!C:H,6,0),VLOOKUP(A731,'KATEGORI CIKDITIRO'!A:C,3,0)),0)</f>
        <v>0</v>
      </c>
      <c r="G731" s="8">
        <f>IFERROR(VLOOKUP(A731,'KATEGORI CIKDITIRO'!A:D,4,0),0)</f>
        <v>0</v>
      </c>
      <c r="H731" s="99">
        <f>IFERROR(IFERROR(VLOOKUP(A731,'STOK TRAYEMAN'!C:H,6,0),VLOOKUP(A731,'KATEGORI TRAYEMAN'!A:C,3,0)),0)</f>
        <v>0</v>
      </c>
      <c r="I731" s="8">
        <f>IFERROR(VLOOKUP(A731,'KATEGORI TRAYEMAN'!A:D,4,0),0)</f>
        <v>0</v>
      </c>
      <c r="J731" s="8" t="str">
        <f>IFERROR(VLOOKUP(A731,'NOSTOK PACUL'!A:C,3,0),IFERROR(IF(VLOOKUP(A731,'STOK PACUL'!A:B,2,0)="NOSTOK","E",VLOOKUP(A731,'KATEGORI PACUL'!A:B,2,0)),"E"))</f>
        <v>E</v>
      </c>
      <c r="K731" s="8" t="str">
        <f>IFERROR(VLOOKUP(A731,'NOSTOK PESALAKAN'!A:C,3,0),IFERROR(IF(VLOOKUP(A731,'STOK PESALAKAN'!A:B,2,0)="NOSTOK","E",VLOOKUP(A731,'KATEGORI PESALAKAN'!A:B,2,0)),"E"))</f>
        <v>E</v>
      </c>
      <c r="L731" s="8" t="str">
        <f>IFERROR(VLOOKUP(A731,'NOSTOK CIKDITIRO'!A:C,3,0),IFERROR(IF(VLOOKUP(A731,'STOK CIKDITIRO'!A:B,2,0)="NOSTOK","E",VLOOKUP(A731,'KATEGORI CIKDITIRO'!A:B,2,0)),"E"))</f>
        <v>E</v>
      </c>
      <c r="M731" s="8" t="str">
        <f>IFERROR(VLOOKUP(A731,'NOSTOK TRAYEMAN'!A:C,3,0),IFERROR(IF(VLOOKUP(A731,'STOK TRAYEMAN'!A:B,2,0)="NOSTOK","E",VLOOKUP(A731,'KATEGORI TRAYEMAN'!A:B,2,0)),"E"))</f>
        <v>E</v>
      </c>
      <c r="N731" s="8" t="str">
        <f>IFERROR(VLOOKUP(A731,FR_HITUNG_MINMAX!A:B,2,0),0)</f>
        <v>KLEP EX MIO J</v>
      </c>
      <c r="O731" s="8" t="str">
        <f>IFERROR(VLOOKUP(A731,FR_HITUNG_MINMAX!A:D,4,0),0)</f>
        <v>ORISIN</v>
      </c>
      <c r="P731" s="8">
        <f>IFERROR(VLOOKUP(A731,FR_HITUNG_MINMAX!A:G,7,0),1)</f>
        <v>1</v>
      </c>
      <c r="Q731" s="11" t="str">
        <f>IFERROR(VLOOKUP(A731,FR_HITUNG_MINMAX!A:J,10,0),1)</f>
        <v>1</v>
      </c>
      <c r="R731" s="8">
        <f>IFERROR(VLOOKUP(A731,FR_HITUNG_MINMAX!A:K,11,0),1)</f>
        <v>1</v>
      </c>
      <c r="S731" s="12">
        <f>IFERROR(VLOOKUP(A731,FR_HITUNG_MINMAX!A:F,6,0),0)</f>
        <v>75000</v>
      </c>
      <c r="T731" s="8">
        <f t="shared" si="465"/>
        <v>1</v>
      </c>
      <c r="U731" s="8">
        <f t="shared" si="480"/>
        <v>0</v>
      </c>
      <c r="V731" s="8">
        <f t="shared" si="481"/>
        <v>0</v>
      </c>
      <c r="W731" s="8">
        <f t="shared" si="466"/>
        <v>0</v>
      </c>
      <c r="X731" s="8">
        <f t="shared" si="467"/>
        <v>0</v>
      </c>
      <c r="Y731" s="16"/>
      <c r="Z731" s="15">
        <f t="shared" si="482"/>
        <v>0</v>
      </c>
      <c r="AA731" s="8">
        <f t="shared" si="468"/>
        <v>0</v>
      </c>
      <c r="AB731" s="16"/>
      <c r="AC731" s="15">
        <f t="shared" si="483"/>
        <v>0</v>
      </c>
      <c r="AD731" s="8">
        <f t="shared" si="484"/>
        <v>0</v>
      </c>
      <c r="AE731" s="16"/>
      <c r="AF731" s="15">
        <f t="shared" si="485"/>
        <v>0</v>
      </c>
      <c r="AG731" s="15">
        <f t="shared" si="469"/>
        <v>0</v>
      </c>
      <c r="AH731" s="16"/>
      <c r="AI731" s="15">
        <f t="shared" si="470"/>
        <v>0</v>
      </c>
      <c r="AJ731" s="8">
        <f t="shared" si="471"/>
        <v>0</v>
      </c>
      <c r="AK731" s="8">
        <f t="shared" si="446"/>
        <v>0</v>
      </c>
      <c r="AL731" s="8">
        <f t="shared" si="447"/>
        <v>0</v>
      </c>
      <c r="AM731" s="8">
        <f t="shared" si="472"/>
        <v>0</v>
      </c>
      <c r="AN731" s="8">
        <f t="shared" si="473"/>
        <v>0</v>
      </c>
      <c r="AO731" s="8">
        <f>IFERROR(VLOOKUP(A731,PERSAMAAN!B:D,3,0),AN731)</f>
        <v>0</v>
      </c>
      <c r="AP731" s="1"/>
      <c r="AQ731" s="8">
        <f t="shared" si="486"/>
        <v>0</v>
      </c>
      <c r="AR731" s="8" t="str">
        <f>IF(AQ731=0,"-",VLOOKUP(A731,FR_HITUNG_MINMAX!A:H,8,0))</f>
        <v>-</v>
      </c>
      <c r="AS731" s="1"/>
      <c r="AT731" s="8" t="str">
        <f t="shared" si="487"/>
        <v>-</v>
      </c>
      <c r="AU731" s="12">
        <f t="shared" si="450"/>
        <v>0</v>
      </c>
      <c r="AV731" s="12">
        <f t="shared" si="488"/>
        <v>0</v>
      </c>
      <c r="AW731" s="8">
        <f t="shared" si="474"/>
        <v>-1</v>
      </c>
      <c r="AX731" s="1"/>
      <c r="AY731" s="8">
        <f t="shared" si="489"/>
        <v>0</v>
      </c>
      <c r="AZ731" s="8" t="str">
        <f>IF(AY731=0,"-",VLOOKUP(A731,FR_HITUNG_MINMAX!A:I,9,0))</f>
        <v>-</v>
      </c>
      <c r="BB731" s="8" t="str">
        <f t="shared" si="490"/>
        <v>-</v>
      </c>
      <c r="BC731" s="12">
        <f t="shared" si="454"/>
        <v>0</v>
      </c>
      <c r="BD731" s="12">
        <f t="shared" si="491"/>
        <v>0</v>
      </c>
      <c r="BE731" s="16"/>
      <c r="BF731" s="8">
        <f>SUMIF('REALISASI ORDER'!C:C,A731,'REALISASI ORDER'!E:E)</f>
        <v>0</v>
      </c>
      <c r="BG731" s="8">
        <f t="shared" si="475"/>
        <v>1</v>
      </c>
      <c r="BH731" s="8">
        <f t="shared" si="456"/>
        <v>0</v>
      </c>
      <c r="BI731" s="8">
        <f t="shared" si="457"/>
        <v>0</v>
      </c>
      <c r="BJ731" s="8">
        <f t="shared" si="476"/>
        <v>0</v>
      </c>
      <c r="BK731" s="33">
        <f t="shared" si="477"/>
        <v>0</v>
      </c>
      <c r="BL731" s="33">
        <f t="shared" si="458"/>
        <v>0</v>
      </c>
      <c r="BM731" s="33">
        <f t="shared" si="459"/>
        <v>0</v>
      </c>
      <c r="BN731" s="33">
        <f t="shared" si="478"/>
        <v>0</v>
      </c>
      <c r="BO731" s="8">
        <f t="shared" si="492"/>
        <v>0</v>
      </c>
      <c r="BP731" s="8">
        <f t="shared" si="493"/>
        <v>0</v>
      </c>
      <c r="BQ731" s="8">
        <f t="shared" si="494"/>
        <v>0</v>
      </c>
      <c r="BR731" s="8">
        <f>IFERROR(ROUNDDOWN(BF731*BN731/(BK731+BL731+BM731+BN),0),0)</f>
        <v>0</v>
      </c>
      <c r="BS731" s="8" t="str">
        <f t="shared" si="463"/>
        <v>54P-E2121-00</v>
      </c>
      <c r="BT731" s="8">
        <f>SUMIF(FR_HITUNG_MINMAX!A:A,ORDER!A731,FR_HITUNG_MINMAX!AS:AS)</f>
        <v>0</v>
      </c>
      <c r="BU731" s="8">
        <f t="shared" si="479"/>
        <v>0</v>
      </c>
      <c r="BV731" s="8" t="str">
        <f t="shared" si="495"/>
        <v>-</v>
      </c>
      <c r="BW731" s="8" t="str">
        <f>VLOOKUP(A731,'STOK PESALAKAN'!A:F,6,0)</f>
        <v/>
      </c>
    </row>
    <row r="732" spans="1:75">
      <c r="A732" s="41" t="s">
        <v>2184</v>
      </c>
      <c r="B732" s="99">
        <f>IFERROR(IFERROR(VLOOKUP(A732,'STOK PACUL'!C:H,6,0),VLOOKUP(A732,'KATEGORI PACUL'!A:C,3,0)),0)</f>
        <v>0</v>
      </c>
      <c r="C732" s="8">
        <f>IFERROR(VLOOKUP(A732,'KATEGORI PACUL'!A:D,4,0),0)</f>
        <v>0</v>
      </c>
      <c r="D732" s="99">
        <f>IFERROR(IFERROR(VLOOKUP(A732,'STOK PESALAKAN'!C:H,6,0),VLOOKUP(A732,'KATEGORI PESALAKAN'!A:C,3,0)),0)</f>
        <v>0</v>
      </c>
      <c r="E732" s="8">
        <f>IFERROR(VLOOKUP(A732,'KATEGORI PESALAKAN'!A:D,4,0),0)</f>
        <v>0</v>
      </c>
      <c r="F732" s="99">
        <f>IFERROR(IFERROR(VLOOKUP(A732,'STOK CIKDITIRO'!C:H,6,0),VLOOKUP(A732,'KATEGORI CIKDITIRO'!A:C,3,0)),0)</f>
        <v>0</v>
      </c>
      <c r="G732" s="8">
        <f>IFERROR(VLOOKUP(A732,'KATEGORI CIKDITIRO'!A:D,4,0),0)</f>
        <v>0</v>
      </c>
      <c r="H732" s="99">
        <f>IFERROR(IFERROR(VLOOKUP(A732,'STOK TRAYEMAN'!C:H,6,0),VLOOKUP(A732,'KATEGORI TRAYEMAN'!A:C,3,0)),0)</f>
        <v>0</v>
      </c>
      <c r="I732" s="8">
        <f>IFERROR(VLOOKUP(A732,'KATEGORI TRAYEMAN'!A:D,4,0),0)</f>
        <v>0</v>
      </c>
      <c r="J732" s="8" t="str">
        <f>IFERROR(VLOOKUP(A732,'NOSTOK PACUL'!A:C,3,0),IFERROR(IF(VLOOKUP(A732,'STOK PACUL'!A:B,2,0)="NOSTOK","E",VLOOKUP(A732,'KATEGORI PACUL'!A:B,2,0)),"E"))</f>
        <v>E</v>
      </c>
      <c r="K732" s="8" t="str">
        <f>IFERROR(VLOOKUP(A732,'NOSTOK PESALAKAN'!A:C,3,0),IFERROR(IF(VLOOKUP(A732,'STOK PESALAKAN'!A:B,2,0)="NOSTOK","E",VLOOKUP(A732,'KATEGORI PESALAKAN'!A:B,2,0)),"E"))</f>
        <v>E</v>
      </c>
      <c r="L732" s="8" t="str">
        <f>IFERROR(VLOOKUP(A732,'NOSTOK CIKDITIRO'!A:C,3,0),IFERROR(IF(VLOOKUP(A732,'STOK CIKDITIRO'!A:B,2,0)="NOSTOK","E",VLOOKUP(A732,'KATEGORI CIKDITIRO'!A:B,2,0)),"E"))</f>
        <v>E</v>
      </c>
      <c r="M732" s="8" t="str">
        <f>IFERROR(VLOOKUP(A732,'NOSTOK TRAYEMAN'!A:C,3,0),IFERROR(IF(VLOOKUP(A732,'STOK TRAYEMAN'!A:B,2,0)="NOSTOK","E",VLOOKUP(A732,'KATEGORI TRAYEMAN'!A:B,2,0)),"E"))</f>
        <v>E</v>
      </c>
      <c r="N732" s="8" t="str">
        <f>IFERROR(VLOOKUP(A732,FR_HITUNG_MINMAX!A:B,2,0),0)</f>
        <v>KABEL REM BELAKANG Y.MIO J/GT/SOUL GT/125/M3/Z ORI</v>
      </c>
      <c r="O732" s="8" t="str">
        <f>IFERROR(VLOOKUP(A732,FR_HITUNG_MINMAX!A:D,4,0),0)</f>
        <v>ORISIN</v>
      </c>
      <c r="P732" s="8">
        <f>IFERROR(VLOOKUP(A732,FR_HITUNG_MINMAX!A:G,7,0),1)</f>
        <v>1</v>
      </c>
      <c r="Q732" s="11">
        <f>IFERROR(VLOOKUP(A732,FR_HITUNG_MINMAX!A:J,10,0),1)</f>
        <v>1</v>
      </c>
      <c r="R732" s="8">
        <f>IFERROR(VLOOKUP(A732,FR_HITUNG_MINMAX!A:K,11,0),1)</f>
        <v>1</v>
      </c>
      <c r="S732" s="12">
        <f>IFERROR(VLOOKUP(A732,FR_HITUNG_MINMAX!A:F,6,0),0)</f>
        <v>82000</v>
      </c>
      <c r="T732" s="8">
        <f t="shared" si="465"/>
        <v>0</v>
      </c>
      <c r="U732" s="8">
        <f t="shared" si="480"/>
        <v>0</v>
      </c>
      <c r="V732" s="8">
        <f t="shared" si="481"/>
        <v>0</v>
      </c>
      <c r="W732" s="8">
        <f t="shared" si="466"/>
        <v>0</v>
      </c>
      <c r="X732" s="8">
        <f t="shared" si="467"/>
        <v>0</v>
      </c>
      <c r="Y732" s="16"/>
      <c r="Z732" s="15">
        <f t="shared" si="482"/>
        <v>0</v>
      </c>
      <c r="AA732" s="8">
        <f t="shared" si="468"/>
        <v>0</v>
      </c>
      <c r="AB732" s="16"/>
      <c r="AC732" s="15">
        <f t="shared" si="483"/>
        <v>0</v>
      </c>
      <c r="AD732" s="8">
        <f t="shared" si="484"/>
        <v>0</v>
      </c>
      <c r="AE732" s="16"/>
      <c r="AF732" s="15">
        <f t="shared" si="485"/>
        <v>0</v>
      </c>
      <c r="AG732" s="15">
        <f t="shared" si="469"/>
        <v>0</v>
      </c>
      <c r="AH732" s="16"/>
      <c r="AI732" s="15">
        <f t="shared" si="470"/>
        <v>0</v>
      </c>
      <c r="AJ732" s="8">
        <f t="shared" si="471"/>
        <v>0</v>
      </c>
      <c r="AK732" s="8">
        <f t="shared" si="446"/>
        <v>0</v>
      </c>
      <c r="AL732" s="8">
        <f t="shared" si="447"/>
        <v>0</v>
      </c>
      <c r="AM732" s="8">
        <f t="shared" si="472"/>
        <v>0</v>
      </c>
      <c r="AN732" s="8">
        <f t="shared" si="473"/>
        <v>0</v>
      </c>
      <c r="AO732" s="8">
        <f>IFERROR(VLOOKUP(A732,PERSAMAAN!B:D,3,0),AN732)</f>
        <v>0</v>
      </c>
      <c r="AP732" s="1"/>
      <c r="AQ732" s="8">
        <f t="shared" si="486"/>
        <v>0</v>
      </c>
      <c r="AR732" s="8" t="str">
        <f>IF(AQ732=0,"-",VLOOKUP(A732,FR_HITUNG_MINMAX!A:H,8,0))</f>
        <v>-</v>
      </c>
      <c r="AS732" s="1"/>
      <c r="AT732" s="8" t="str">
        <f t="shared" si="487"/>
        <v>-</v>
      </c>
      <c r="AU732" s="12">
        <f t="shared" si="450"/>
        <v>0</v>
      </c>
      <c r="AV732" s="12">
        <f t="shared" si="488"/>
        <v>0</v>
      </c>
      <c r="AW732" s="8">
        <f t="shared" si="474"/>
        <v>0</v>
      </c>
      <c r="AX732" s="1"/>
      <c r="AY732" s="8">
        <f t="shared" si="489"/>
        <v>0</v>
      </c>
      <c r="AZ732" s="8" t="str">
        <f>IF(AY732=0,"-",VLOOKUP(A732,FR_HITUNG_MINMAX!A:I,9,0))</f>
        <v>-</v>
      </c>
      <c r="BB732" s="8" t="str">
        <f t="shared" si="490"/>
        <v>-</v>
      </c>
      <c r="BC732" s="12">
        <f t="shared" si="454"/>
        <v>0</v>
      </c>
      <c r="BD732" s="12">
        <f t="shared" si="491"/>
        <v>0</v>
      </c>
      <c r="BE732" s="16"/>
      <c r="BF732" s="8">
        <f>SUMIF('REALISASI ORDER'!C:C,A732,'REALISASI ORDER'!E:E)</f>
        <v>0</v>
      </c>
      <c r="BG732" s="8">
        <f t="shared" si="475"/>
        <v>0</v>
      </c>
      <c r="BH732" s="8">
        <f t="shared" si="456"/>
        <v>0</v>
      </c>
      <c r="BI732" s="8">
        <f t="shared" si="457"/>
        <v>0</v>
      </c>
      <c r="BJ732" s="8">
        <f t="shared" si="476"/>
        <v>0</v>
      </c>
      <c r="BK732" s="33">
        <f t="shared" si="477"/>
        <v>0</v>
      </c>
      <c r="BL732" s="33">
        <f t="shared" si="458"/>
        <v>0</v>
      </c>
      <c r="BM732" s="33">
        <f t="shared" si="459"/>
        <v>0</v>
      </c>
      <c r="BN732" s="33">
        <f t="shared" si="478"/>
        <v>0</v>
      </c>
      <c r="BO732" s="8">
        <f t="shared" si="492"/>
        <v>0</v>
      </c>
      <c r="BP732" s="8">
        <f t="shared" si="493"/>
        <v>0</v>
      </c>
      <c r="BQ732" s="8">
        <f t="shared" si="494"/>
        <v>0</v>
      </c>
      <c r="BR732" s="8">
        <f>IFERROR(ROUNDDOWN(BF732*BN732/(BK732+BL732+BM732+BN),0),0)</f>
        <v>0</v>
      </c>
      <c r="BS732" s="8" t="str">
        <f t="shared" si="463"/>
        <v>54P-F6351-20</v>
      </c>
      <c r="BT732" s="8">
        <f>SUMIF(FR_HITUNG_MINMAX!A:A,ORDER!A732,FR_HITUNG_MINMAX!AS:AS)</f>
        <v>0</v>
      </c>
      <c r="BU732" s="8">
        <f t="shared" si="479"/>
        <v>0</v>
      </c>
      <c r="BV732" s="8" t="str">
        <f t="shared" si="495"/>
        <v>-</v>
      </c>
      <c r="BW732" s="8" t="e">
        <f>VLOOKUP(A732,'STOK PESALAKAN'!A:F,6,0)</f>
        <v>#N/A</v>
      </c>
    </row>
    <row r="733" spans="1:75">
      <c r="A733" s="41" t="s">
        <v>2186</v>
      </c>
      <c r="B733" s="99">
        <f>IFERROR(IFERROR(VLOOKUP(A733,'STOK PACUL'!C:H,6,0),VLOOKUP(A733,'KATEGORI PACUL'!A:C,3,0)),0)</f>
        <v>0</v>
      </c>
      <c r="C733" s="8">
        <f>IFERROR(VLOOKUP(A733,'KATEGORI PACUL'!A:D,4,0),0)</f>
        <v>0</v>
      </c>
      <c r="D733" s="99">
        <f>IFERROR(IFERROR(VLOOKUP(A733,'STOK PESALAKAN'!C:H,6,0),VLOOKUP(A733,'KATEGORI PESALAKAN'!A:C,3,0)),0)</f>
        <v>0</v>
      </c>
      <c r="E733" s="8">
        <f>IFERROR(VLOOKUP(A733,'KATEGORI PESALAKAN'!A:D,4,0),0)</f>
        <v>0</v>
      </c>
      <c r="F733" s="99">
        <f>IFERROR(IFERROR(VLOOKUP(A733,'STOK CIKDITIRO'!C:H,6,0),VLOOKUP(A733,'KATEGORI CIKDITIRO'!A:C,3,0)),0)</f>
        <v>0</v>
      </c>
      <c r="G733" s="8">
        <f>IFERROR(VLOOKUP(A733,'KATEGORI CIKDITIRO'!A:D,4,0),0)</f>
        <v>0</v>
      </c>
      <c r="H733" s="99">
        <f>IFERROR(IFERROR(VLOOKUP(A733,'STOK TRAYEMAN'!C:H,6,0),VLOOKUP(A733,'KATEGORI TRAYEMAN'!A:C,3,0)),0)</f>
        <v>0</v>
      </c>
      <c r="I733" s="8">
        <f>IFERROR(VLOOKUP(A733,'KATEGORI TRAYEMAN'!A:D,4,0),0)</f>
        <v>0</v>
      </c>
      <c r="J733" s="8" t="str">
        <f>IFERROR(VLOOKUP(A733,'NOSTOK PACUL'!A:C,3,0),IFERROR(IF(VLOOKUP(A733,'STOK PACUL'!A:B,2,0)="NOSTOK","E",VLOOKUP(A733,'KATEGORI PACUL'!A:B,2,0)),"E"))</f>
        <v>E</v>
      </c>
      <c r="K733" s="8" t="str">
        <f>IFERROR(VLOOKUP(A733,'NOSTOK PESALAKAN'!A:C,3,0),IFERROR(IF(VLOOKUP(A733,'STOK PESALAKAN'!A:B,2,0)="NOSTOK","E",VLOOKUP(A733,'KATEGORI PESALAKAN'!A:B,2,0)),"E"))</f>
        <v>E</v>
      </c>
      <c r="L733" s="8" t="str">
        <f>IFERROR(VLOOKUP(A733,'NOSTOK CIKDITIRO'!A:C,3,0),IFERROR(IF(VLOOKUP(A733,'STOK CIKDITIRO'!A:B,2,0)="NOSTOK","E",VLOOKUP(A733,'KATEGORI CIKDITIRO'!A:B,2,0)),"E"))</f>
        <v>E</v>
      </c>
      <c r="M733" s="8" t="str">
        <f>IFERROR(VLOOKUP(A733,'NOSTOK TRAYEMAN'!A:C,3,0),IFERROR(IF(VLOOKUP(A733,'STOK TRAYEMAN'!A:B,2,0)="NOSTOK","E",VLOOKUP(A733,'KATEGORI TRAYEMAN'!A:B,2,0)),"E"))</f>
        <v>E</v>
      </c>
      <c r="N733" s="8" t="str">
        <f>IFERROR(VLOOKUP(A733,FR_HITUNG_MINMAX!A:B,2,0),0)</f>
        <v>PERPAK POMPA OLI Y. ORI</v>
      </c>
      <c r="O733" s="8" t="str">
        <f>IFERROR(VLOOKUP(A733,FR_HITUNG_MINMAX!A:D,4,0),0)</f>
        <v>ORISIN</v>
      </c>
      <c r="P733" s="8">
        <f>IFERROR(VLOOKUP(A733,FR_HITUNG_MINMAX!A:G,7,0),1)</f>
        <v>1</v>
      </c>
      <c r="Q733" s="11">
        <f>IFERROR(VLOOKUP(A733,FR_HITUNG_MINMAX!A:J,10,0),1)</f>
        <v>1</v>
      </c>
      <c r="R733" s="8">
        <f>IFERROR(VLOOKUP(A733,FR_HITUNG_MINMAX!A:K,11,0),1)</f>
        <v>1</v>
      </c>
      <c r="S733" s="12">
        <f>IFERROR(VLOOKUP(A733,FR_HITUNG_MINMAX!A:F,6,0),0)</f>
        <v>8000</v>
      </c>
      <c r="T733" s="8">
        <f t="shared" si="465"/>
        <v>0</v>
      </c>
      <c r="U733" s="8">
        <f t="shared" si="480"/>
        <v>0</v>
      </c>
      <c r="V733" s="8">
        <f t="shared" si="481"/>
        <v>0</v>
      </c>
      <c r="W733" s="8">
        <f t="shared" si="466"/>
        <v>0</v>
      </c>
      <c r="X733" s="8">
        <f t="shared" si="467"/>
        <v>0</v>
      </c>
      <c r="Y733" s="16"/>
      <c r="Z733" s="15">
        <f t="shared" si="482"/>
        <v>0</v>
      </c>
      <c r="AA733" s="8">
        <f t="shared" si="468"/>
        <v>0</v>
      </c>
      <c r="AB733" s="16"/>
      <c r="AC733" s="15">
        <f t="shared" si="483"/>
        <v>0</v>
      </c>
      <c r="AD733" s="8">
        <f t="shared" si="484"/>
        <v>0</v>
      </c>
      <c r="AE733" s="16"/>
      <c r="AF733" s="15">
        <f t="shared" si="485"/>
        <v>0</v>
      </c>
      <c r="AG733" s="15">
        <f t="shared" si="469"/>
        <v>0</v>
      </c>
      <c r="AH733" s="16"/>
      <c r="AI733" s="15">
        <f t="shared" si="470"/>
        <v>0</v>
      </c>
      <c r="AJ733" s="8">
        <f t="shared" si="471"/>
        <v>0</v>
      </c>
      <c r="AK733" s="8">
        <f t="shared" si="446"/>
        <v>0</v>
      </c>
      <c r="AL733" s="8">
        <f t="shared" si="447"/>
        <v>0</v>
      </c>
      <c r="AM733" s="8">
        <f t="shared" si="472"/>
        <v>0</v>
      </c>
      <c r="AN733" s="8">
        <f t="shared" si="473"/>
        <v>0</v>
      </c>
      <c r="AO733" s="8">
        <f>IFERROR(VLOOKUP(A733,PERSAMAAN!B:D,3,0),AN733)</f>
        <v>0</v>
      </c>
      <c r="AP733" s="1"/>
      <c r="AQ733" s="8">
        <f t="shared" si="486"/>
        <v>0</v>
      </c>
      <c r="AR733" s="8" t="str">
        <f>IF(AQ733=0,"-",VLOOKUP(A733,FR_HITUNG_MINMAX!A:H,8,0))</f>
        <v>-</v>
      </c>
      <c r="AS733" s="1"/>
      <c r="AT733" s="8" t="str">
        <f t="shared" si="487"/>
        <v>-</v>
      </c>
      <c r="AU733" s="12">
        <f t="shared" si="450"/>
        <v>0</v>
      </c>
      <c r="AV733" s="12">
        <f t="shared" si="488"/>
        <v>0</v>
      </c>
      <c r="AW733" s="8">
        <f t="shared" si="474"/>
        <v>0</v>
      </c>
      <c r="AX733" s="1"/>
      <c r="AY733" s="8">
        <f t="shared" si="489"/>
        <v>0</v>
      </c>
      <c r="AZ733" s="8" t="str">
        <f>IF(AY733=0,"-",VLOOKUP(A733,FR_HITUNG_MINMAX!A:I,9,0))</f>
        <v>-</v>
      </c>
      <c r="BB733" s="8" t="str">
        <f t="shared" si="490"/>
        <v>-</v>
      </c>
      <c r="BC733" s="12">
        <f t="shared" si="454"/>
        <v>0</v>
      </c>
      <c r="BD733" s="12">
        <f t="shared" si="491"/>
        <v>0</v>
      </c>
      <c r="BE733" s="16"/>
      <c r="BF733" s="8">
        <f>SUMIF('REALISASI ORDER'!C:C,A733,'REALISASI ORDER'!E:E)</f>
        <v>0</v>
      </c>
      <c r="BG733" s="8">
        <f t="shared" si="475"/>
        <v>0</v>
      </c>
      <c r="BH733" s="8">
        <f t="shared" si="456"/>
        <v>0</v>
      </c>
      <c r="BI733" s="8">
        <f t="shared" si="457"/>
        <v>0</v>
      </c>
      <c r="BJ733" s="8">
        <f t="shared" si="476"/>
        <v>0</v>
      </c>
      <c r="BK733" s="33">
        <f t="shared" si="477"/>
        <v>0</v>
      </c>
      <c r="BL733" s="33">
        <f t="shared" si="458"/>
        <v>0</v>
      </c>
      <c r="BM733" s="33">
        <f t="shared" si="459"/>
        <v>0</v>
      </c>
      <c r="BN733" s="33">
        <f t="shared" si="478"/>
        <v>0</v>
      </c>
      <c r="BO733" s="8">
        <f t="shared" si="492"/>
        <v>0</v>
      </c>
      <c r="BP733" s="8">
        <f t="shared" si="493"/>
        <v>0</v>
      </c>
      <c r="BQ733" s="8">
        <f t="shared" si="494"/>
        <v>0</v>
      </c>
      <c r="BR733" s="8">
        <f>IFERROR(ROUNDDOWN(BF733*BN733/(BK733+BL733+BM733+BN),0),0)</f>
        <v>0</v>
      </c>
      <c r="BS733" s="8" t="str">
        <f t="shared" si="463"/>
        <v>5LW-E3475-00</v>
      </c>
      <c r="BT733" s="8">
        <f>SUMIF(FR_HITUNG_MINMAX!A:A,ORDER!A733,FR_HITUNG_MINMAX!AS:AS)</f>
        <v>0</v>
      </c>
      <c r="BU733" s="8">
        <f t="shared" si="479"/>
        <v>0</v>
      </c>
      <c r="BV733" s="8" t="str">
        <f t="shared" si="495"/>
        <v>-</v>
      </c>
      <c r="BW733" s="8" t="e">
        <f>VLOOKUP(A733,'STOK PESALAKAN'!A:F,6,0)</f>
        <v>#N/A</v>
      </c>
    </row>
    <row r="734" spans="1:75">
      <c r="A734" s="41" t="s">
        <v>2188</v>
      </c>
      <c r="B734" s="99">
        <f>IFERROR(IFERROR(VLOOKUP(A734,'STOK PACUL'!C:H,6,0),VLOOKUP(A734,'KATEGORI PACUL'!A:C,3,0)),0)</f>
        <v>0</v>
      </c>
      <c r="C734" s="8">
        <f>IFERROR(VLOOKUP(A734,'KATEGORI PACUL'!A:D,4,0),0)</f>
        <v>0</v>
      </c>
      <c r="D734" s="99">
        <f>IFERROR(IFERROR(VLOOKUP(A734,'STOK PESALAKAN'!C:H,6,0),VLOOKUP(A734,'KATEGORI PESALAKAN'!A:C,3,0)),0)</f>
        <v>0</v>
      </c>
      <c r="E734" s="8">
        <f>IFERROR(VLOOKUP(A734,'KATEGORI PESALAKAN'!A:D,4,0),0)</f>
        <v>0</v>
      </c>
      <c r="F734" s="99">
        <f>IFERROR(IFERROR(VLOOKUP(A734,'STOK CIKDITIRO'!C:H,6,0),VLOOKUP(A734,'KATEGORI CIKDITIRO'!A:C,3,0)),0)</f>
        <v>1</v>
      </c>
      <c r="G734" s="8">
        <f>IFERROR(VLOOKUP(A734,'KATEGORI CIKDITIRO'!A:D,4,0),0)</f>
        <v>2</v>
      </c>
      <c r="H734" s="99">
        <f>IFERROR(IFERROR(VLOOKUP(A734,'STOK TRAYEMAN'!C:H,6,0),VLOOKUP(A734,'KATEGORI TRAYEMAN'!A:C,3,0)),0)</f>
        <v>0</v>
      </c>
      <c r="I734" s="8">
        <f>IFERROR(VLOOKUP(A734,'KATEGORI TRAYEMAN'!A:D,4,0),0)</f>
        <v>0</v>
      </c>
      <c r="J734" s="8" t="str">
        <f>IFERROR(VLOOKUP(A734,'NOSTOK PACUL'!A:C,3,0),IFERROR(IF(VLOOKUP(A734,'STOK PACUL'!A:B,2,0)="NOSTOK","E",VLOOKUP(A734,'KATEGORI PACUL'!A:B,2,0)),"E"))</f>
        <v>E</v>
      </c>
      <c r="K734" s="8" t="str">
        <f>IFERROR(VLOOKUP(A734,'NOSTOK PESALAKAN'!A:C,3,0),IFERROR(IF(VLOOKUP(A734,'STOK PESALAKAN'!A:B,2,0)="NOSTOK","E",VLOOKUP(A734,'KATEGORI PESALAKAN'!A:B,2,0)),"E"))</f>
        <v>E</v>
      </c>
      <c r="L734" s="8" t="str">
        <f>IFERROR(VLOOKUP(A734,'NOSTOK CIKDITIRO'!A:C,3,0),IFERROR(IF(VLOOKUP(A734,'STOK CIKDITIRO'!A:B,2,0)="NOSTOK","E",VLOOKUP(A734,'KATEGORI CIKDITIRO'!A:B,2,0)),"E"))</f>
        <v>D</v>
      </c>
      <c r="M734" s="8" t="str">
        <f>IFERROR(VLOOKUP(A734,'NOSTOK TRAYEMAN'!A:C,3,0),IFERROR(IF(VLOOKUP(A734,'STOK TRAYEMAN'!A:B,2,0)="NOSTOK","E",VLOOKUP(A734,'KATEGORI TRAYEMAN'!A:B,2,0)),"E"))</f>
        <v>E</v>
      </c>
      <c r="N734" s="8" t="str">
        <f>IFERROR(VLOOKUP(A734,FR_HITUNG_MINMAX!A:B,2,0),0)</f>
        <v>LAHER 6203-2RS IMI</v>
      </c>
      <c r="O734" s="8" t="str">
        <f>IFERROR(VLOOKUP(A734,FR_HITUNG_MINMAX!A:D,4,0),0)</f>
        <v>IMITAS</v>
      </c>
      <c r="P734" s="8">
        <f>IFERROR(VLOOKUP(A734,FR_HITUNG_MINMAX!A:G,7,0),1)</f>
        <v>1</v>
      </c>
      <c r="Q734" s="11">
        <f>IFERROR(VLOOKUP(A734,FR_HITUNG_MINMAX!A:J,10,0),1)</f>
        <v>1</v>
      </c>
      <c r="R734" s="8">
        <f>IFERROR(VLOOKUP(A734,FR_HITUNG_MINMAX!A:K,11,0),1)</f>
        <v>1</v>
      </c>
      <c r="S734" s="12">
        <f>IFERROR(VLOOKUP(A734,FR_HITUNG_MINMAX!A:F,6,0),0)</f>
        <v>10000</v>
      </c>
      <c r="T734" s="8">
        <f t="shared" si="465"/>
        <v>0</v>
      </c>
      <c r="U734" s="8">
        <f t="shared" si="480"/>
        <v>0</v>
      </c>
      <c r="V734" s="8">
        <f t="shared" si="481"/>
        <v>-1</v>
      </c>
      <c r="W734" s="8">
        <f t="shared" si="466"/>
        <v>0</v>
      </c>
      <c r="X734" s="8">
        <f t="shared" si="467"/>
        <v>0</v>
      </c>
      <c r="Y734" s="16"/>
      <c r="Z734" s="15">
        <f t="shared" si="482"/>
        <v>0</v>
      </c>
      <c r="AA734" s="8">
        <f t="shared" si="468"/>
        <v>0</v>
      </c>
      <c r="AB734" s="16"/>
      <c r="AC734" s="15">
        <f t="shared" si="483"/>
        <v>0</v>
      </c>
      <c r="AD734" s="8">
        <f t="shared" si="484"/>
        <v>0</v>
      </c>
      <c r="AE734" s="16"/>
      <c r="AF734" s="15">
        <f t="shared" si="485"/>
        <v>0</v>
      </c>
      <c r="AG734" s="15">
        <f t="shared" si="469"/>
        <v>0</v>
      </c>
      <c r="AH734" s="16"/>
      <c r="AI734" s="15">
        <f t="shared" si="470"/>
        <v>0</v>
      </c>
      <c r="AJ734" s="8">
        <f t="shared" si="471"/>
        <v>0</v>
      </c>
      <c r="AK734" s="8">
        <f t="shared" si="446"/>
        <v>0</v>
      </c>
      <c r="AL734" s="8">
        <f t="shared" si="447"/>
        <v>0</v>
      </c>
      <c r="AM734" s="8">
        <f t="shared" si="472"/>
        <v>0</v>
      </c>
      <c r="AN734" s="8">
        <f t="shared" si="473"/>
        <v>0</v>
      </c>
      <c r="AO734" s="8">
        <f>IFERROR(VLOOKUP(A734,PERSAMAAN!B:D,3,0),AN734)</f>
        <v>0</v>
      </c>
      <c r="AP734" s="1"/>
      <c r="AQ734" s="8">
        <f t="shared" si="486"/>
        <v>0</v>
      </c>
      <c r="AR734" s="8" t="str">
        <f>IF(AQ734=0,"-",VLOOKUP(A734,FR_HITUNG_MINMAX!A:H,8,0))</f>
        <v>-</v>
      </c>
      <c r="AS734" s="1"/>
      <c r="AT734" s="8" t="str">
        <f t="shared" si="487"/>
        <v>-</v>
      </c>
      <c r="AU734" s="12">
        <f t="shared" si="450"/>
        <v>0</v>
      </c>
      <c r="AV734" s="12">
        <f t="shared" si="488"/>
        <v>0</v>
      </c>
      <c r="AW734" s="8" t="b">
        <f t="shared" si="474"/>
        <v>0</v>
      </c>
      <c r="AX734" s="1"/>
      <c r="AY734" s="8">
        <f t="shared" si="489"/>
        <v>0</v>
      </c>
      <c r="AZ734" s="8" t="str">
        <f>IF(AY734=0,"-",VLOOKUP(A734,FR_HITUNG_MINMAX!A:I,9,0))</f>
        <v>-</v>
      </c>
      <c r="BB734" s="8" t="str">
        <f t="shared" si="490"/>
        <v>-</v>
      </c>
      <c r="BC734" s="12">
        <f t="shared" si="454"/>
        <v>0</v>
      </c>
      <c r="BD734" s="12">
        <f t="shared" si="491"/>
        <v>0</v>
      </c>
      <c r="BE734" s="16"/>
      <c r="BF734" s="8">
        <f>SUMIF('REALISASI ORDER'!C:C,A734,'REALISASI ORDER'!E:E)</f>
        <v>0</v>
      </c>
      <c r="BG734" s="8">
        <f t="shared" si="475"/>
        <v>0</v>
      </c>
      <c r="BH734" s="8">
        <f t="shared" si="456"/>
        <v>0</v>
      </c>
      <c r="BI734" s="8">
        <f t="shared" si="457"/>
        <v>1</v>
      </c>
      <c r="BJ734" s="8">
        <f t="shared" si="476"/>
        <v>0</v>
      </c>
      <c r="BK734" s="33">
        <f t="shared" si="477"/>
        <v>0</v>
      </c>
      <c r="BL734" s="33">
        <f t="shared" si="458"/>
        <v>0</v>
      </c>
      <c r="BM734" s="33">
        <f t="shared" si="459"/>
        <v>1</v>
      </c>
      <c r="BN734" s="33">
        <f t="shared" si="478"/>
        <v>0</v>
      </c>
      <c r="BO734" s="8">
        <f t="shared" si="492"/>
        <v>0</v>
      </c>
      <c r="BP734" s="8">
        <f t="shared" si="493"/>
        <v>0</v>
      </c>
      <c r="BQ734" s="8">
        <f t="shared" si="494"/>
        <v>0</v>
      </c>
      <c r="BR734" s="8">
        <f>IFERROR(ROUNDDOWN(BF734*BN734/(BK734+BL734+BM734+BN),0),0)</f>
        <v>0</v>
      </c>
      <c r="BS734" s="8" t="str">
        <f t="shared" si="463"/>
        <v>6203-2RS</v>
      </c>
      <c r="BT734" s="8">
        <f>SUMIF(FR_HITUNG_MINMAX!A:A,ORDER!A734,FR_HITUNG_MINMAX!AS:AS)</f>
        <v>1</v>
      </c>
      <c r="BU734" s="8">
        <f t="shared" si="479"/>
        <v>0</v>
      </c>
      <c r="BV734" s="8" t="str">
        <f t="shared" si="495"/>
        <v>-</v>
      </c>
      <c r="BW734" s="8" t="e">
        <f>VLOOKUP(A734,'STOK PESALAKAN'!A:F,6,0)</f>
        <v>#N/A</v>
      </c>
    </row>
    <row r="735" spans="1:75">
      <c r="A735" s="41" t="s">
        <v>2190</v>
      </c>
      <c r="B735" s="99">
        <f>IFERROR(IFERROR(VLOOKUP(A735,'STOK PACUL'!C:H,6,0),VLOOKUP(A735,'KATEGORI PACUL'!A:C,3,0)),0)</f>
        <v>0</v>
      </c>
      <c r="C735" s="8">
        <f>IFERROR(VLOOKUP(A735,'KATEGORI PACUL'!A:D,4,0),0)</f>
        <v>0</v>
      </c>
      <c r="D735" s="99">
        <f>IFERROR(IFERROR(VLOOKUP(A735,'STOK PESALAKAN'!C:H,6,0),VLOOKUP(A735,'KATEGORI PESALAKAN'!A:C,3,0)),0)</f>
        <v>0</v>
      </c>
      <c r="E735" s="8">
        <f>IFERROR(VLOOKUP(A735,'KATEGORI PESALAKAN'!A:D,4,0),0)</f>
        <v>0</v>
      </c>
      <c r="F735" s="99">
        <f>IFERROR(IFERROR(VLOOKUP(A735,'STOK CIKDITIRO'!C:H,6,0),VLOOKUP(A735,'KATEGORI CIKDITIRO'!A:C,3,0)),0)</f>
        <v>0</v>
      </c>
      <c r="G735" s="8">
        <f>IFERROR(VLOOKUP(A735,'KATEGORI CIKDITIRO'!A:D,4,0),0)</f>
        <v>0</v>
      </c>
      <c r="H735" s="99">
        <f>IFERROR(IFERROR(VLOOKUP(A735,'STOK TRAYEMAN'!C:H,6,0),VLOOKUP(A735,'KATEGORI TRAYEMAN'!A:C,3,0)),0)</f>
        <v>0</v>
      </c>
      <c r="I735" s="8">
        <f>IFERROR(VLOOKUP(A735,'KATEGORI TRAYEMAN'!A:D,4,0),0)</f>
        <v>0</v>
      </c>
      <c r="J735" s="8" t="str">
        <f>IFERROR(VLOOKUP(A735,'NOSTOK PACUL'!A:C,3,0),IFERROR(IF(VLOOKUP(A735,'STOK PACUL'!A:B,2,0)="NOSTOK","E",VLOOKUP(A735,'KATEGORI PACUL'!A:B,2,0)),"E"))</f>
        <v>E</v>
      </c>
      <c r="K735" s="8" t="str">
        <f>IFERROR(VLOOKUP(A735,'NOSTOK PESALAKAN'!A:C,3,0),IFERROR(IF(VLOOKUP(A735,'STOK PESALAKAN'!A:B,2,0)="NOSTOK","E",VLOOKUP(A735,'KATEGORI PESALAKAN'!A:B,2,0)),"E"))</f>
        <v>E</v>
      </c>
      <c r="L735" s="8" t="str">
        <f>IFERROR(VLOOKUP(A735,'NOSTOK CIKDITIRO'!A:C,3,0),IFERROR(IF(VLOOKUP(A735,'STOK CIKDITIRO'!A:B,2,0)="NOSTOK","E",VLOOKUP(A735,'KATEGORI CIKDITIRO'!A:B,2,0)),"E"))</f>
        <v>E</v>
      </c>
      <c r="M735" s="8" t="str">
        <f>IFERROR(VLOOKUP(A735,'NOSTOK TRAYEMAN'!A:C,3,0),IFERROR(IF(VLOOKUP(A735,'STOK TRAYEMAN'!A:B,2,0)="NOSTOK","E",VLOOKUP(A735,'KATEGORI TRAYEMAN'!A:B,2,0)),"E"))</f>
        <v>E</v>
      </c>
      <c r="N735" s="8" t="str">
        <f>IFERROR(VLOOKUP(A735,FR_HITUNG_MINMAX!A:B,2,0),0)</f>
        <v>LAHER KRUK AS ADV/PCX/VARIO</v>
      </c>
      <c r="O735" s="8" t="str">
        <f>IFERROR(VLOOKUP(A735,FR_HITUNG_MINMAX!A:D,4,0),0)</f>
        <v>ORISIN</v>
      </c>
      <c r="P735" s="8">
        <f>IFERROR(VLOOKUP(A735,FR_HITUNG_MINMAX!A:G,7,0),1)</f>
        <v>1</v>
      </c>
      <c r="Q735" s="11">
        <f>IFERROR(VLOOKUP(A735,FR_HITUNG_MINMAX!A:J,10,0),1)</f>
        <v>1</v>
      </c>
      <c r="R735" s="8">
        <f>IFERROR(VLOOKUP(A735,FR_HITUNG_MINMAX!A:K,11,0),1)</f>
        <v>1</v>
      </c>
      <c r="S735" s="12">
        <f>IFERROR(VLOOKUP(A735,FR_HITUNG_MINMAX!A:F,6,0),0)</f>
        <v>91000</v>
      </c>
      <c r="T735" s="8">
        <f t="shared" si="465"/>
        <v>0</v>
      </c>
      <c r="U735" s="8">
        <f t="shared" si="480"/>
        <v>0</v>
      </c>
      <c r="V735" s="8">
        <f t="shared" si="481"/>
        <v>0</v>
      </c>
      <c r="W735" s="8">
        <f t="shared" si="466"/>
        <v>0</v>
      </c>
      <c r="X735" s="8">
        <f t="shared" si="467"/>
        <v>0</v>
      </c>
      <c r="Y735" s="16"/>
      <c r="Z735" s="15">
        <f t="shared" si="482"/>
        <v>0</v>
      </c>
      <c r="AA735" s="8">
        <f t="shared" si="468"/>
        <v>0</v>
      </c>
      <c r="AB735" s="16"/>
      <c r="AC735" s="15">
        <f t="shared" si="483"/>
        <v>0</v>
      </c>
      <c r="AD735" s="8">
        <f t="shared" si="484"/>
        <v>0</v>
      </c>
      <c r="AE735" s="16"/>
      <c r="AF735" s="15">
        <f t="shared" si="485"/>
        <v>0</v>
      </c>
      <c r="AG735" s="15">
        <f t="shared" si="469"/>
        <v>0</v>
      </c>
      <c r="AH735" s="16"/>
      <c r="AI735" s="15">
        <f t="shared" si="470"/>
        <v>0</v>
      </c>
      <c r="AJ735" s="8">
        <f t="shared" si="471"/>
        <v>0</v>
      </c>
      <c r="AK735" s="8">
        <f t="shared" si="446"/>
        <v>0</v>
      </c>
      <c r="AL735" s="8">
        <f t="shared" si="447"/>
        <v>0</v>
      </c>
      <c r="AM735" s="8">
        <f t="shared" si="472"/>
        <v>0</v>
      </c>
      <c r="AN735" s="8">
        <f t="shared" si="473"/>
        <v>0</v>
      </c>
      <c r="AO735" s="8">
        <f>IFERROR(VLOOKUP(A735,PERSAMAAN!B:D,3,0),AN735)</f>
        <v>0</v>
      </c>
      <c r="AP735" s="1"/>
      <c r="AQ735" s="8">
        <f t="shared" si="486"/>
        <v>0</v>
      </c>
      <c r="AR735" s="8" t="str">
        <f>IF(AQ735=0,"-",VLOOKUP(A735,FR_HITUNG_MINMAX!A:H,8,0))</f>
        <v>-</v>
      </c>
      <c r="AS735" s="1"/>
      <c r="AT735" s="8" t="str">
        <f t="shared" si="487"/>
        <v>-</v>
      </c>
      <c r="AU735" s="12">
        <f t="shared" si="450"/>
        <v>0</v>
      </c>
      <c r="AV735" s="12">
        <f t="shared" si="488"/>
        <v>0</v>
      </c>
      <c r="AW735" s="8">
        <f t="shared" si="474"/>
        <v>0</v>
      </c>
      <c r="AX735" s="1"/>
      <c r="AY735" s="8">
        <f t="shared" si="489"/>
        <v>0</v>
      </c>
      <c r="AZ735" s="8" t="str">
        <f>IF(AY735=0,"-",VLOOKUP(A735,FR_HITUNG_MINMAX!A:I,9,0))</f>
        <v>-</v>
      </c>
      <c r="BB735" s="8" t="str">
        <f t="shared" si="490"/>
        <v>-</v>
      </c>
      <c r="BC735" s="12">
        <f t="shared" si="454"/>
        <v>0</v>
      </c>
      <c r="BD735" s="12">
        <f t="shared" si="491"/>
        <v>0</v>
      </c>
      <c r="BE735" s="16"/>
      <c r="BF735" s="8">
        <f>SUMIF('REALISASI ORDER'!C:C,A735,'REALISASI ORDER'!E:E)</f>
        <v>0</v>
      </c>
      <c r="BG735" s="8">
        <f t="shared" si="475"/>
        <v>0</v>
      </c>
      <c r="BH735" s="8">
        <f t="shared" si="456"/>
        <v>0</v>
      </c>
      <c r="BI735" s="8">
        <f t="shared" si="457"/>
        <v>0</v>
      </c>
      <c r="BJ735" s="8">
        <f t="shared" si="476"/>
        <v>0</v>
      </c>
      <c r="BK735" s="33">
        <f t="shared" si="477"/>
        <v>0</v>
      </c>
      <c r="BL735" s="33">
        <f t="shared" si="458"/>
        <v>0</v>
      </c>
      <c r="BM735" s="33">
        <f t="shared" si="459"/>
        <v>0</v>
      </c>
      <c r="BN735" s="33">
        <f t="shared" si="478"/>
        <v>0</v>
      </c>
      <c r="BO735" s="8">
        <f t="shared" si="492"/>
        <v>0</v>
      </c>
      <c r="BP735" s="8">
        <f t="shared" si="493"/>
        <v>0</v>
      </c>
      <c r="BQ735" s="8">
        <f t="shared" si="494"/>
        <v>0</v>
      </c>
      <c r="BR735" s="8">
        <f>IFERROR(ROUNDDOWN(BF735*BN735/(BK735+BL735+BM735+BN),0),0)</f>
        <v>0</v>
      </c>
      <c r="BS735" s="8" t="str">
        <f t="shared" si="463"/>
        <v>91002-KZR-603</v>
      </c>
      <c r="BT735" s="8">
        <f>SUMIF(FR_HITUNG_MINMAX!A:A,ORDER!A735,FR_HITUNG_MINMAX!AS:AS)</f>
        <v>0</v>
      </c>
      <c r="BU735" s="8">
        <f t="shared" si="479"/>
        <v>0</v>
      </c>
      <c r="BV735" s="8" t="str">
        <f t="shared" si="495"/>
        <v>-</v>
      </c>
      <c r="BW735" s="8" t="e">
        <f>VLOOKUP(A735,'STOK PESALAKAN'!A:F,6,0)</f>
        <v>#N/A</v>
      </c>
    </row>
    <row r="736" spans="1:75">
      <c r="A736" s="41" t="s">
        <v>2196</v>
      </c>
      <c r="B736" s="99">
        <f>IFERROR(IFERROR(VLOOKUP(A736,'STOK PACUL'!C:H,6,0),VLOOKUP(A736,'KATEGORI PACUL'!A:C,3,0)),0)</f>
        <v>0</v>
      </c>
      <c r="C736" s="8">
        <f>IFERROR(VLOOKUP(A736,'KATEGORI PACUL'!A:D,4,0),0)</f>
        <v>0</v>
      </c>
      <c r="D736" s="99">
        <f>IFERROR(IFERROR(VLOOKUP(A736,'STOK PESALAKAN'!C:H,6,0),VLOOKUP(A736,'KATEGORI PESALAKAN'!A:C,3,0)),0)</f>
        <v>0</v>
      </c>
      <c r="E736" s="8">
        <f>IFERROR(VLOOKUP(A736,'KATEGORI PESALAKAN'!A:D,4,0),0)</f>
        <v>0</v>
      </c>
      <c r="F736" s="99">
        <f>IFERROR(IFERROR(VLOOKUP(A736,'STOK CIKDITIRO'!C:H,6,0),VLOOKUP(A736,'KATEGORI CIKDITIRO'!A:C,3,0)),0)</f>
        <v>0</v>
      </c>
      <c r="G736" s="8">
        <f>IFERROR(VLOOKUP(A736,'KATEGORI CIKDITIRO'!A:D,4,0),0)</f>
        <v>0</v>
      </c>
      <c r="H736" s="99">
        <f>IFERROR(IFERROR(VLOOKUP(A736,'STOK TRAYEMAN'!C:H,6,0),VLOOKUP(A736,'KATEGORI TRAYEMAN'!A:C,3,0)),0)</f>
        <v>0</v>
      </c>
      <c r="I736" s="8">
        <f>IFERROR(VLOOKUP(A736,'KATEGORI TRAYEMAN'!A:D,4,0),0)</f>
        <v>0</v>
      </c>
      <c r="J736" s="8" t="str">
        <f>IFERROR(VLOOKUP(A736,'NOSTOK PACUL'!A:C,3,0),IFERROR(IF(VLOOKUP(A736,'STOK PACUL'!A:B,2,0)="NOSTOK","E",VLOOKUP(A736,'KATEGORI PACUL'!A:B,2,0)),"E"))</f>
        <v>E</v>
      </c>
      <c r="K736" s="8" t="str">
        <f>IFERROR(VLOOKUP(A736,'NOSTOK PESALAKAN'!A:C,3,0),IFERROR(IF(VLOOKUP(A736,'STOK PESALAKAN'!A:B,2,0)="NOSTOK","E",VLOOKUP(A736,'KATEGORI PESALAKAN'!A:B,2,0)),"E"))</f>
        <v>E</v>
      </c>
      <c r="L736" s="8" t="str">
        <f>IFERROR(VLOOKUP(A736,'NOSTOK CIKDITIRO'!A:C,3,0),IFERROR(IF(VLOOKUP(A736,'STOK CIKDITIRO'!A:B,2,0)="NOSTOK","E",VLOOKUP(A736,'KATEGORI CIKDITIRO'!A:B,2,0)),"E"))</f>
        <v>E</v>
      </c>
      <c r="M736" s="8" t="str">
        <f>IFERROR(VLOOKUP(A736,'NOSTOK TRAYEMAN'!A:C,3,0),IFERROR(IF(VLOOKUP(A736,'STOK TRAYEMAN'!A:B,2,0)="NOSTOK","E",VLOOKUP(A736,'KATEGORI TRAYEMAN'!A:B,2,0)),"E"))</f>
        <v>E</v>
      </c>
      <c r="N736" s="8" t="str">
        <f>IFERROR(VLOOKUP(A736,FR_HITUNG_MINMAX!A:B,2,0),0)</f>
        <v>ORING MAGNEIT Y. MIO M3 ORI</v>
      </c>
      <c r="O736" s="8" t="str">
        <f>IFERROR(VLOOKUP(A736,FR_HITUNG_MINMAX!A:D,4,0),0)</f>
        <v>ORISIN</v>
      </c>
      <c r="P736" s="8">
        <f>IFERROR(VLOOKUP(A736,FR_HITUNG_MINMAX!A:G,7,0),1)</f>
        <v>1</v>
      </c>
      <c r="Q736" s="11">
        <f>IFERROR(VLOOKUP(A736,FR_HITUNG_MINMAX!A:J,10,0),1)</f>
        <v>1</v>
      </c>
      <c r="R736" s="8">
        <f>IFERROR(VLOOKUP(A736,FR_HITUNG_MINMAX!A:K,11,0),1)</f>
        <v>1</v>
      </c>
      <c r="S736" s="12">
        <f>IFERROR(VLOOKUP(A736,FR_HITUNG_MINMAX!A:F,6,0),0)</f>
        <v>7000</v>
      </c>
      <c r="T736" s="8">
        <f t="shared" si="465"/>
        <v>0</v>
      </c>
      <c r="U736" s="8">
        <f t="shared" si="480"/>
        <v>0</v>
      </c>
      <c r="V736" s="8">
        <f t="shared" si="481"/>
        <v>0</v>
      </c>
      <c r="W736" s="8">
        <f t="shared" si="466"/>
        <v>0</v>
      </c>
      <c r="X736" s="8">
        <f t="shared" si="467"/>
        <v>0</v>
      </c>
      <c r="Y736" s="16"/>
      <c r="Z736" s="15">
        <f t="shared" si="482"/>
        <v>0</v>
      </c>
      <c r="AA736" s="8">
        <f t="shared" si="468"/>
        <v>0</v>
      </c>
      <c r="AB736" s="16"/>
      <c r="AC736" s="15">
        <f t="shared" si="483"/>
        <v>0</v>
      </c>
      <c r="AD736" s="8">
        <f t="shared" si="484"/>
        <v>0</v>
      </c>
      <c r="AE736" s="16"/>
      <c r="AF736" s="15">
        <f t="shared" si="485"/>
        <v>0</v>
      </c>
      <c r="AG736" s="15">
        <f t="shared" si="469"/>
        <v>0</v>
      </c>
      <c r="AH736" s="16"/>
      <c r="AI736" s="15">
        <f t="shared" si="470"/>
        <v>0</v>
      </c>
      <c r="AJ736" s="8">
        <f t="shared" si="471"/>
        <v>0</v>
      </c>
      <c r="AK736" s="8">
        <f t="shared" si="446"/>
        <v>0</v>
      </c>
      <c r="AL736" s="8">
        <f t="shared" si="447"/>
        <v>0</v>
      </c>
      <c r="AM736" s="8">
        <f t="shared" si="472"/>
        <v>0</v>
      </c>
      <c r="AN736" s="8">
        <f t="shared" si="473"/>
        <v>0</v>
      </c>
      <c r="AO736" s="8">
        <f>IFERROR(VLOOKUP(A736,PERSAMAAN!B:D,3,0),AN736)</f>
        <v>0</v>
      </c>
      <c r="AP736" s="1"/>
      <c r="AQ736" s="8">
        <f t="shared" si="486"/>
        <v>0</v>
      </c>
      <c r="AR736" s="8" t="str">
        <f>IF(AQ736=0,"-",VLOOKUP(A736,FR_HITUNG_MINMAX!A:H,8,0))</f>
        <v>-</v>
      </c>
      <c r="AS736" s="1"/>
      <c r="AT736" s="8" t="str">
        <f t="shared" si="487"/>
        <v>-</v>
      </c>
      <c r="AU736" s="12">
        <f t="shared" si="450"/>
        <v>0</v>
      </c>
      <c r="AV736" s="12">
        <f t="shared" si="488"/>
        <v>0</v>
      </c>
      <c r="AW736" s="8">
        <f t="shared" si="474"/>
        <v>0</v>
      </c>
      <c r="AX736" s="1"/>
      <c r="AY736" s="8">
        <f t="shared" si="489"/>
        <v>0</v>
      </c>
      <c r="AZ736" s="8" t="str">
        <f>IF(AY736=0,"-",VLOOKUP(A736,FR_HITUNG_MINMAX!A:I,9,0))</f>
        <v>-</v>
      </c>
      <c r="BB736" s="8" t="str">
        <f t="shared" si="490"/>
        <v>-</v>
      </c>
      <c r="BC736" s="12">
        <f t="shared" si="454"/>
        <v>0</v>
      </c>
      <c r="BD736" s="12">
        <f t="shared" si="491"/>
        <v>0</v>
      </c>
      <c r="BE736" s="16"/>
      <c r="BF736" s="8">
        <f>SUMIF('REALISASI ORDER'!C:C,A736,'REALISASI ORDER'!E:E)</f>
        <v>0</v>
      </c>
      <c r="BG736" s="8">
        <f t="shared" si="475"/>
        <v>0</v>
      </c>
      <c r="BH736" s="8">
        <f t="shared" si="456"/>
        <v>0</v>
      </c>
      <c r="BI736" s="8">
        <f t="shared" si="457"/>
        <v>0</v>
      </c>
      <c r="BJ736" s="8">
        <f t="shared" si="476"/>
        <v>0</v>
      </c>
      <c r="BK736" s="33">
        <f t="shared" si="477"/>
        <v>0</v>
      </c>
      <c r="BL736" s="33">
        <f t="shared" si="458"/>
        <v>0</v>
      </c>
      <c r="BM736" s="33">
        <f t="shared" si="459"/>
        <v>0</v>
      </c>
      <c r="BN736" s="33">
        <f t="shared" si="478"/>
        <v>0</v>
      </c>
      <c r="BO736" s="8">
        <f t="shared" si="492"/>
        <v>0</v>
      </c>
      <c r="BP736" s="8">
        <f t="shared" si="493"/>
        <v>0</v>
      </c>
      <c r="BQ736" s="8">
        <f t="shared" si="494"/>
        <v>0</v>
      </c>
      <c r="BR736" s="8">
        <f>IFERROR(ROUNDDOWN(BF736*BN736/(BK736+BL736+BM736+BN),0),0)</f>
        <v>0</v>
      </c>
      <c r="BS736" s="8" t="str">
        <f t="shared" si="463"/>
        <v>93211-07800</v>
      </c>
      <c r="BT736" s="8">
        <f>SUMIF(FR_HITUNG_MINMAX!A:A,ORDER!A736,FR_HITUNG_MINMAX!AS:AS)</f>
        <v>0</v>
      </c>
      <c r="BU736" s="8">
        <f t="shared" si="479"/>
        <v>0</v>
      </c>
      <c r="BV736" s="8" t="str">
        <f t="shared" si="495"/>
        <v>-</v>
      </c>
      <c r="BW736" s="8" t="e">
        <f>VLOOKUP(A736,'STOK PESALAKAN'!A:F,6,0)</f>
        <v>#N/A</v>
      </c>
    </row>
    <row r="737" spans="1:75">
      <c r="A737" s="41" t="s">
        <v>2199</v>
      </c>
      <c r="B737" s="99">
        <f>IFERROR(IFERROR(VLOOKUP(A737,'STOK PACUL'!C:H,6,0),VLOOKUP(A737,'KATEGORI PACUL'!A:C,3,0)),0)</f>
        <v>0</v>
      </c>
      <c r="C737" s="8">
        <f>IFERROR(VLOOKUP(A737,'KATEGORI PACUL'!A:D,4,0),0)</f>
        <v>0</v>
      </c>
      <c r="D737" s="99">
        <f>IFERROR(IFERROR(VLOOKUP(A737,'STOK PESALAKAN'!C:H,6,0),VLOOKUP(A737,'KATEGORI PESALAKAN'!A:C,3,0)),0)</f>
        <v>0</v>
      </c>
      <c r="E737" s="8">
        <f>IFERROR(VLOOKUP(A737,'KATEGORI PESALAKAN'!A:D,4,0),0)</f>
        <v>0</v>
      </c>
      <c r="F737" s="99">
        <f>IFERROR(IFERROR(VLOOKUP(A737,'STOK CIKDITIRO'!C:H,6,0),VLOOKUP(A737,'KATEGORI CIKDITIRO'!A:C,3,0)),0)</f>
        <v>0</v>
      </c>
      <c r="G737" s="8">
        <f>IFERROR(VLOOKUP(A737,'KATEGORI CIKDITIRO'!A:D,4,0),0)</f>
        <v>0</v>
      </c>
      <c r="H737" s="99">
        <f>IFERROR(IFERROR(VLOOKUP(A737,'STOK TRAYEMAN'!C:H,6,0),VLOOKUP(A737,'KATEGORI TRAYEMAN'!A:C,3,0)),0)</f>
        <v>0</v>
      </c>
      <c r="I737" s="8">
        <f>IFERROR(VLOOKUP(A737,'KATEGORI TRAYEMAN'!A:D,4,0),0)</f>
        <v>0</v>
      </c>
      <c r="J737" s="8" t="str">
        <f>IFERROR(VLOOKUP(A737,'NOSTOK PACUL'!A:C,3,0),IFERROR(IF(VLOOKUP(A737,'STOK PACUL'!A:B,2,0)="NOSTOK","E",VLOOKUP(A737,'KATEGORI PACUL'!A:B,2,0)),"E"))</f>
        <v>E</v>
      </c>
      <c r="K737" s="8" t="str">
        <f>IFERROR(VLOOKUP(A737,'NOSTOK PESALAKAN'!A:C,3,0),IFERROR(IF(VLOOKUP(A737,'STOK PESALAKAN'!A:B,2,0)="NOSTOK","E",VLOOKUP(A737,'KATEGORI PESALAKAN'!A:B,2,0)),"E"))</f>
        <v>E</v>
      </c>
      <c r="L737" s="8" t="str">
        <f>IFERROR(VLOOKUP(A737,'NOSTOK CIKDITIRO'!A:C,3,0),IFERROR(IF(VLOOKUP(A737,'STOK CIKDITIRO'!A:B,2,0)="NOSTOK","E",VLOOKUP(A737,'KATEGORI CIKDITIRO'!A:B,2,0)),"E"))</f>
        <v>E</v>
      </c>
      <c r="M737" s="8" t="str">
        <f>IFERROR(VLOOKUP(A737,'NOSTOK TRAYEMAN'!A:C,3,0),IFERROR(IF(VLOOKUP(A737,'STOK TRAYEMAN'!A:B,2,0)="NOSTOK","E",VLOOKUP(A737,'KATEGORI TRAYEMAN'!A:B,2,0)),"E"))</f>
        <v>E</v>
      </c>
      <c r="N737" s="8" t="str">
        <f>IFERROR(VLOOKUP(A737,FR_HITUNG_MINMAX!A:B,2,0),0)</f>
        <v>LAHER 6305 Y.YAMAHA</v>
      </c>
      <c r="O737" s="8" t="str">
        <f>IFERROR(VLOOKUP(A737,FR_HITUNG_MINMAX!A:D,4,0),0)</f>
        <v>ORISIN</v>
      </c>
      <c r="P737" s="8">
        <f>IFERROR(VLOOKUP(A737,FR_HITUNG_MINMAX!A:G,7,0),1)</f>
        <v>1</v>
      </c>
      <c r="Q737" s="11" t="str">
        <f>IFERROR(VLOOKUP(A737,FR_HITUNG_MINMAX!A:J,10,0),1)</f>
        <v>1</v>
      </c>
      <c r="R737" s="8">
        <f>IFERROR(VLOOKUP(A737,FR_HITUNG_MINMAX!A:K,11,0),1)</f>
        <v>1</v>
      </c>
      <c r="S737" s="12">
        <f>IFERROR(VLOOKUP(A737,FR_HITUNG_MINMAX!A:F,6,0),0)</f>
        <v>35500</v>
      </c>
      <c r="T737" s="8">
        <f t="shared" si="465"/>
        <v>0</v>
      </c>
      <c r="U737" s="8">
        <f t="shared" si="480"/>
        <v>0</v>
      </c>
      <c r="V737" s="8">
        <f t="shared" si="481"/>
        <v>0</v>
      </c>
      <c r="W737" s="8">
        <f t="shared" si="466"/>
        <v>0</v>
      </c>
      <c r="X737" s="8">
        <f t="shared" si="467"/>
        <v>0</v>
      </c>
      <c r="Y737" s="16"/>
      <c r="Z737" s="15">
        <f t="shared" si="482"/>
        <v>0</v>
      </c>
      <c r="AA737" s="8">
        <f t="shared" si="468"/>
        <v>0</v>
      </c>
      <c r="AB737" s="16"/>
      <c r="AC737" s="15">
        <f t="shared" si="483"/>
        <v>0</v>
      </c>
      <c r="AD737" s="8">
        <f t="shared" si="484"/>
        <v>0</v>
      </c>
      <c r="AE737" s="16"/>
      <c r="AF737" s="15">
        <f t="shared" si="485"/>
        <v>0</v>
      </c>
      <c r="AG737" s="15">
        <f t="shared" si="469"/>
        <v>0</v>
      </c>
      <c r="AH737" s="16"/>
      <c r="AI737" s="15">
        <f t="shared" si="470"/>
        <v>0</v>
      </c>
      <c r="AJ737" s="8">
        <f t="shared" si="471"/>
        <v>0</v>
      </c>
      <c r="AK737" s="8">
        <f t="shared" si="446"/>
        <v>0</v>
      </c>
      <c r="AL737" s="8">
        <f t="shared" si="447"/>
        <v>0</v>
      </c>
      <c r="AM737" s="8">
        <f t="shared" si="472"/>
        <v>0</v>
      </c>
      <c r="AN737" s="8">
        <f t="shared" si="473"/>
        <v>0</v>
      </c>
      <c r="AO737" s="8">
        <f>IFERROR(VLOOKUP(A737,PERSAMAAN!B:D,3,0),AN737)</f>
        <v>0</v>
      </c>
      <c r="AP737" s="1"/>
      <c r="AQ737" s="8">
        <f t="shared" si="486"/>
        <v>0</v>
      </c>
      <c r="AR737" s="8" t="str">
        <f>IF(AQ737=0,"-",VLOOKUP(A737,FR_HITUNG_MINMAX!A:H,8,0))</f>
        <v>-</v>
      </c>
      <c r="AS737" s="1"/>
      <c r="AT737" s="8" t="str">
        <f t="shared" si="487"/>
        <v>-</v>
      </c>
      <c r="AU737" s="12">
        <f t="shared" si="450"/>
        <v>0</v>
      </c>
      <c r="AV737" s="12">
        <f t="shared" si="488"/>
        <v>0</v>
      </c>
      <c r="AW737" s="8">
        <f t="shared" si="474"/>
        <v>0</v>
      </c>
      <c r="AX737" s="1"/>
      <c r="AY737" s="8">
        <f t="shared" si="489"/>
        <v>0</v>
      </c>
      <c r="AZ737" s="8" t="str">
        <f>IF(AY737=0,"-",VLOOKUP(A737,FR_HITUNG_MINMAX!A:I,9,0))</f>
        <v>-</v>
      </c>
      <c r="BB737" s="8" t="str">
        <f t="shared" si="490"/>
        <v>-</v>
      </c>
      <c r="BC737" s="12">
        <f t="shared" si="454"/>
        <v>0</v>
      </c>
      <c r="BD737" s="12">
        <f t="shared" si="491"/>
        <v>0</v>
      </c>
      <c r="BE737" s="16"/>
      <c r="BF737" s="8">
        <f>SUMIF('REALISASI ORDER'!C:C,A737,'REALISASI ORDER'!E:E)</f>
        <v>0</v>
      </c>
      <c r="BG737" s="8">
        <f t="shared" si="475"/>
        <v>0</v>
      </c>
      <c r="BH737" s="8">
        <f t="shared" si="456"/>
        <v>0</v>
      </c>
      <c r="BI737" s="8">
        <f t="shared" si="457"/>
        <v>0</v>
      </c>
      <c r="BJ737" s="8">
        <f t="shared" si="476"/>
        <v>0</v>
      </c>
      <c r="BK737" s="33">
        <f t="shared" si="477"/>
        <v>0</v>
      </c>
      <c r="BL737" s="33">
        <f t="shared" si="458"/>
        <v>0</v>
      </c>
      <c r="BM737" s="33">
        <f t="shared" si="459"/>
        <v>0</v>
      </c>
      <c r="BN737" s="33">
        <f t="shared" si="478"/>
        <v>0</v>
      </c>
      <c r="BO737" s="8">
        <f t="shared" si="492"/>
        <v>0</v>
      </c>
      <c r="BP737" s="8">
        <f t="shared" si="493"/>
        <v>0</v>
      </c>
      <c r="BQ737" s="8">
        <f t="shared" si="494"/>
        <v>0</v>
      </c>
      <c r="BR737" s="8">
        <f>IFERROR(ROUNDDOWN(BF737*BN737/(BK737+BL737+BM737+BN),0),0)</f>
        <v>0</v>
      </c>
      <c r="BS737" s="8" t="str">
        <f t="shared" si="463"/>
        <v>93306-305XB</v>
      </c>
      <c r="BT737" s="8">
        <f>SUMIF(FR_HITUNG_MINMAX!A:A,ORDER!A737,FR_HITUNG_MINMAX!AS:AS)</f>
        <v>0</v>
      </c>
      <c r="BU737" s="8">
        <f t="shared" si="479"/>
        <v>0</v>
      </c>
      <c r="BV737" s="8" t="str">
        <f t="shared" si="495"/>
        <v>-</v>
      </c>
      <c r="BW737" s="8" t="str">
        <f>VLOOKUP(A737,'STOK PESALAKAN'!A:F,6,0)</f>
        <v/>
      </c>
    </row>
    <row r="738" spans="1:75">
      <c r="A738" s="41" t="s">
        <v>2203</v>
      </c>
      <c r="B738" s="99">
        <f>IFERROR(IFERROR(VLOOKUP(A738,'STOK PACUL'!C:H,6,0),VLOOKUP(A738,'KATEGORI PACUL'!A:C,3,0)),0)</f>
        <v>0</v>
      </c>
      <c r="C738" s="8">
        <f>IFERROR(VLOOKUP(A738,'KATEGORI PACUL'!A:D,4,0),0)</f>
        <v>0</v>
      </c>
      <c r="D738" s="99">
        <f>IFERROR(IFERROR(VLOOKUP(A738,'STOK PESALAKAN'!C:H,6,0),VLOOKUP(A738,'KATEGORI PESALAKAN'!A:C,3,0)),0)</f>
        <v>0</v>
      </c>
      <c r="E738" s="8">
        <f>IFERROR(VLOOKUP(A738,'KATEGORI PESALAKAN'!A:D,4,0),0)</f>
        <v>0</v>
      </c>
      <c r="F738" s="99">
        <f>IFERROR(IFERROR(VLOOKUP(A738,'STOK CIKDITIRO'!C:H,6,0),VLOOKUP(A738,'KATEGORI CIKDITIRO'!A:C,3,0)),0)</f>
        <v>0</v>
      </c>
      <c r="G738" s="8">
        <f>IFERROR(VLOOKUP(A738,'KATEGORI CIKDITIRO'!A:D,4,0),0)</f>
        <v>1</v>
      </c>
      <c r="H738" s="99">
        <f>IFERROR(IFERROR(VLOOKUP(A738,'STOK TRAYEMAN'!C:H,6,0),VLOOKUP(A738,'KATEGORI TRAYEMAN'!A:C,3,0)),0)</f>
        <v>0</v>
      </c>
      <c r="I738" s="8">
        <f>IFERROR(VLOOKUP(A738,'KATEGORI TRAYEMAN'!A:D,4,0),0)</f>
        <v>0</v>
      </c>
      <c r="J738" s="8" t="str">
        <f>IFERROR(VLOOKUP(A738,'NOSTOK PACUL'!A:C,3,0),IFERROR(IF(VLOOKUP(A738,'STOK PACUL'!A:B,2,0)="NOSTOK","E",VLOOKUP(A738,'KATEGORI PACUL'!A:B,2,0)),"E"))</f>
        <v>E</v>
      </c>
      <c r="K738" s="8" t="str">
        <f>IFERROR(VLOOKUP(A738,'NOSTOK PESALAKAN'!A:C,3,0),IFERROR(IF(VLOOKUP(A738,'STOK PESALAKAN'!A:B,2,0)="NOSTOK","E",VLOOKUP(A738,'KATEGORI PESALAKAN'!A:B,2,0)),"E"))</f>
        <v>E</v>
      </c>
      <c r="L738" s="8" t="str">
        <f>IFERROR(VLOOKUP(A738,'NOSTOK CIKDITIRO'!A:C,3,0),IFERROR(IF(VLOOKUP(A738,'STOK CIKDITIRO'!A:B,2,0)="NOSTOK","E",VLOOKUP(A738,'KATEGORI CIKDITIRO'!A:B,2,0)),"E"))</f>
        <v>D</v>
      </c>
      <c r="M738" s="8" t="str">
        <f>IFERROR(VLOOKUP(A738,'NOSTOK TRAYEMAN'!A:C,3,0),IFERROR(IF(VLOOKUP(A738,'STOK TRAYEMAN'!A:B,2,0)="NOSTOK","E",VLOOKUP(A738,'KATEGORI TRAYEMAN'!A:B,2,0)),"E"))</f>
        <v>E</v>
      </c>
      <c r="N738" s="8" t="str">
        <f>IFERROR(VLOOKUP(A738,FR_HITUNG_MINMAX!A:B,2,0),0)</f>
        <v>LAHER 6906</v>
      </c>
      <c r="O738" s="8" t="str">
        <f>IFERROR(VLOOKUP(A738,FR_HITUNG_MINMAX!A:D,4,0),0)</f>
        <v>ORISIN</v>
      </c>
      <c r="P738" s="8">
        <f>IFERROR(VLOOKUP(A738,FR_HITUNG_MINMAX!A:G,7,0),1)</f>
        <v>1</v>
      </c>
      <c r="Q738" s="11">
        <f>IFERROR(VLOOKUP(A738,FR_HITUNG_MINMAX!A:J,10,0),1)</f>
        <v>1</v>
      </c>
      <c r="R738" s="8">
        <f>IFERROR(VLOOKUP(A738,FR_HITUNG_MINMAX!A:K,11,0),1)</f>
        <v>1</v>
      </c>
      <c r="S738" s="12">
        <f>IFERROR(VLOOKUP(A738,FR_HITUNG_MINMAX!A:F,6,0),0)</f>
        <v>49000</v>
      </c>
      <c r="T738" s="8">
        <f t="shared" si="465"/>
        <v>0</v>
      </c>
      <c r="U738" s="8">
        <f t="shared" ref="U738:U775" si="496">D738-E738</f>
        <v>0</v>
      </c>
      <c r="V738" s="8">
        <f t="shared" ref="V738:V775" si="497">F738-G738</f>
        <v>-1</v>
      </c>
      <c r="W738" s="8">
        <f t="shared" si="466"/>
        <v>0</v>
      </c>
      <c r="X738" s="8">
        <f t="shared" si="467"/>
        <v>0</v>
      </c>
      <c r="Y738" s="16"/>
      <c r="Z738" s="15">
        <f t="shared" ref="Z738:Z775" si="498">IF(ISBLANK(Y738),0,Y738)</f>
        <v>0</v>
      </c>
      <c r="AA738" s="8">
        <f t="shared" si="468"/>
        <v>0</v>
      </c>
      <c r="AB738" s="16"/>
      <c r="AC738" s="15">
        <f t="shared" ref="AC738:AC775" si="499">IF(ISBLANK(AB738),0,AB738)</f>
        <v>0</v>
      </c>
      <c r="AD738" s="8">
        <f t="shared" ref="AD738:AD775" si="500">IF(AND(T738&gt;0,U738&gt;0,U738&gt;V738+1,E738&gt;0,V738&lt;1),IF(U738/2&gt;G738,G738+1,ROUNDUP(U738/2,0)),0)</f>
        <v>0</v>
      </c>
      <c r="AE738" s="16"/>
      <c r="AF738" s="15">
        <f t="shared" ref="AF738:AF775" si="501">IF(ISBLANK(AE738),0,AE738)</f>
        <v>0</v>
      </c>
      <c r="AG738" s="15">
        <f t="shared" si="469"/>
        <v>0</v>
      </c>
      <c r="AH738" s="16"/>
      <c r="AI738" s="15">
        <f t="shared" si="470"/>
        <v>0</v>
      </c>
      <c r="AJ738" s="8">
        <f t="shared" si="471"/>
        <v>0</v>
      </c>
      <c r="AK738" s="8">
        <f t="shared" si="446"/>
        <v>0</v>
      </c>
      <c r="AL738" s="8">
        <f t="shared" si="447"/>
        <v>1</v>
      </c>
      <c r="AM738" s="8">
        <f t="shared" si="472"/>
        <v>0</v>
      </c>
      <c r="AN738" s="8">
        <f t="shared" si="473"/>
        <v>1</v>
      </c>
      <c r="AO738" s="8">
        <f>IFERROR(VLOOKUP(A738,PERSAMAAN!B:D,3,0),AN738)</f>
        <v>1</v>
      </c>
      <c r="AP738" s="1">
        <v>0</v>
      </c>
      <c r="AQ738" s="8">
        <f t="shared" ref="AQ738:AQ775" si="502">IF(ISBLANK(AP738),AN738,AP738)</f>
        <v>0</v>
      </c>
      <c r="AR738" s="8" t="str">
        <f>IF(AQ738=0,"-",VLOOKUP(A738,FR_HITUNG_MINMAX!A:H,8,0))</f>
        <v>-</v>
      </c>
      <c r="AS738" s="1"/>
      <c r="AT738" s="8" t="str">
        <f t="shared" ref="AT738:AT775" si="503">IF(ISBLANK(AS738),AR738,AS738)</f>
        <v>-</v>
      </c>
      <c r="AU738" s="12">
        <f t="shared" si="450"/>
        <v>0</v>
      </c>
      <c r="AV738" s="12">
        <f t="shared" ref="AV738:AV775" si="504">SUMIF(AT:AT,AT738,AU:AU)</f>
        <v>0</v>
      </c>
      <c r="AW738" s="8">
        <f t="shared" si="474"/>
        <v>1</v>
      </c>
      <c r="AX738" s="1"/>
      <c r="AY738" s="8">
        <f t="shared" ref="AY738:AY775" si="505">IF(ISBLANK(AX738),IF(OR(AW738&lt;0,AW738=FALSE),0,AW738),AX738)</f>
        <v>1</v>
      </c>
      <c r="AZ738" s="8" t="str">
        <f>IF(AY738=0,"-",VLOOKUP(A738,FR_HITUNG_MINMAX!A:I,9,0))</f>
        <v/>
      </c>
      <c r="BB738" s="8" t="str">
        <f t="shared" ref="BB738:BB775" si="506">IF(ISBLANK(BA738),AZ738,BA738)</f>
        <v/>
      </c>
      <c r="BC738" s="12">
        <f t="shared" si="454"/>
        <v>49000</v>
      </c>
      <c r="BD738" s="12">
        <f t="shared" ref="BD738:BD775" si="507">SUMIF(BB:BB,BB738,BC:BC)</f>
        <v>21965380</v>
      </c>
      <c r="BE738" s="16"/>
      <c r="BF738" s="8">
        <f>SUMIF('REALISASI ORDER'!C:C,A738,'REALISASI ORDER'!E:E)</f>
        <v>0</v>
      </c>
      <c r="BG738" s="8">
        <f t="shared" si="475"/>
        <v>0</v>
      </c>
      <c r="BH738" s="8">
        <f t="shared" si="456"/>
        <v>0</v>
      </c>
      <c r="BI738" s="8">
        <f t="shared" si="457"/>
        <v>0</v>
      </c>
      <c r="BJ738" s="8">
        <f t="shared" si="476"/>
        <v>0</v>
      </c>
      <c r="BK738" s="33">
        <f t="shared" si="477"/>
        <v>0</v>
      </c>
      <c r="BL738" s="33">
        <f t="shared" si="458"/>
        <v>0</v>
      </c>
      <c r="BM738" s="33">
        <f t="shared" si="459"/>
        <v>1</v>
      </c>
      <c r="BN738" s="33">
        <f t="shared" si="478"/>
        <v>0</v>
      </c>
      <c r="BO738" s="8">
        <f t="shared" ref="BO738:BO775" si="508">IFERROR(ROUNDDOWN(BF738*BK738/(BK738+BL738+BM738),0),0)</f>
        <v>0</v>
      </c>
      <c r="BP738" s="8">
        <f t="shared" ref="BP738:BP775" si="509">IFERROR(ROUNDUP(BF738*BL738/(BK738+BL738+BM738),0),0)</f>
        <v>0</v>
      </c>
      <c r="BQ738" s="8">
        <f t="shared" ref="BQ738:BQ775" si="510">IFERROR(ROUNDDOWN(BF738*BM738/(BK738+BL738+BM738),0),0)</f>
        <v>0</v>
      </c>
      <c r="BR738" s="8">
        <f>IFERROR(ROUNDDOWN(BF738*BN738/(BK738+BL738+BM738+BN),0),0)</f>
        <v>0</v>
      </c>
      <c r="BS738" s="8" t="str">
        <f t="shared" si="463"/>
        <v>93306-906Y4</v>
      </c>
      <c r="BT738" s="8">
        <f>SUMIF(FR_HITUNG_MINMAX!A:A,ORDER!A738,FR_HITUNG_MINMAX!AS:AS)</f>
        <v>1</v>
      </c>
      <c r="BU738" s="8">
        <f t="shared" si="479"/>
        <v>0</v>
      </c>
      <c r="BV738" s="8" t="str">
        <f t="shared" ref="BV738:BV775" si="511">AT738</f>
        <v>-</v>
      </c>
      <c r="BW738" s="8" t="e">
        <f>VLOOKUP(A738,'STOK PESALAKAN'!A:F,6,0)</f>
        <v>#N/A</v>
      </c>
    </row>
    <row r="739" spans="1:75">
      <c r="A739" s="41" t="s">
        <v>2205</v>
      </c>
      <c r="B739" s="99">
        <f>IFERROR(IFERROR(VLOOKUP(A739,'STOK PACUL'!C:H,6,0),VLOOKUP(A739,'KATEGORI PACUL'!A:C,3,0)),0)</f>
        <v>0</v>
      </c>
      <c r="C739" s="8">
        <f>IFERROR(VLOOKUP(A739,'KATEGORI PACUL'!A:D,4,0),0)</f>
        <v>0</v>
      </c>
      <c r="D739" s="99">
        <f>IFERROR(IFERROR(VLOOKUP(A739,'STOK PESALAKAN'!C:H,6,0),VLOOKUP(A739,'KATEGORI PESALAKAN'!A:C,3,0)),0)</f>
        <v>0</v>
      </c>
      <c r="E739" s="8">
        <f>IFERROR(VLOOKUP(A739,'KATEGORI PESALAKAN'!A:D,4,0),0)</f>
        <v>0</v>
      </c>
      <c r="F739" s="99">
        <f>IFERROR(IFERROR(VLOOKUP(A739,'STOK CIKDITIRO'!C:H,6,0),VLOOKUP(A739,'KATEGORI CIKDITIRO'!A:C,3,0)),0)</f>
        <v>0</v>
      </c>
      <c r="G739" s="8">
        <f>IFERROR(VLOOKUP(A739,'KATEGORI CIKDITIRO'!A:D,4,0),0)</f>
        <v>1</v>
      </c>
      <c r="H739" s="99">
        <f>IFERROR(IFERROR(VLOOKUP(A739,'STOK TRAYEMAN'!C:H,6,0),VLOOKUP(A739,'KATEGORI TRAYEMAN'!A:C,3,0)),0)</f>
        <v>0</v>
      </c>
      <c r="I739" s="8">
        <f>IFERROR(VLOOKUP(A739,'KATEGORI TRAYEMAN'!A:D,4,0),0)</f>
        <v>0</v>
      </c>
      <c r="J739" s="8" t="str">
        <f>IFERROR(VLOOKUP(A739,'NOSTOK PACUL'!A:C,3,0),IFERROR(IF(VLOOKUP(A739,'STOK PACUL'!A:B,2,0)="NOSTOK","E",VLOOKUP(A739,'KATEGORI PACUL'!A:B,2,0)),"E"))</f>
        <v>E</v>
      </c>
      <c r="K739" s="8" t="str">
        <f>IFERROR(VLOOKUP(A739,'NOSTOK PESALAKAN'!A:C,3,0),IFERROR(IF(VLOOKUP(A739,'STOK PESALAKAN'!A:B,2,0)="NOSTOK","E",VLOOKUP(A739,'KATEGORI PESALAKAN'!A:B,2,0)),"E"))</f>
        <v>E</v>
      </c>
      <c r="L739" s="8" t="str">
        <f>IFERROR(VLOOKUP(A739,'NOSTOK CIKDITIRO'!A:C,3,0),IFERROR(IF(VLOOKUP(A739,'STOK CIKDITIRO'!A:B,2,0)="NOSTOK","E",VLOOKUP(A739,'KATEGORI CIKDITIRO'!A:B,2,0)),"E"))</f>
        <v>D</v>
      </c>
      <c r="M739" s="8" t="str">
        <f>IFERROR(VLOOKUP(A739,'NOSTOK TRAYEMAN'!A:C,3,0),IFERROR(IF(VLOOKUP(A739,'STOK TRAYEMAN'!A:B,2,0)="NOSTOK","E",VLOOKUP(A739,'KATEGORI TRAYEMAN'!A:B,2,0)),"E"))</f>
        <v>E</v>
      </c>
      <c r="N739" s="8" t="str">
        <f>IFERROR(VLOOKUP(A739,FR_HITUNG_MINMAX!A:B,2,0),0)</f>
        <v>SPULL ASSY Y.AEROX ORI</v>
      </c>
      <c r="O739" s="8" t="str">
        <f>IFERROR(VLOOKUP(A739,FR_HITUNG_MINMAX!A:D,4,0),0)</f>
        <v>ORISIN</v>
      </c>
      <c r="P739" s="8">
        <f>IFERROR(VLOOKUP(A739,FR_HITUNG_MINMAX!A:G,7,0),1)</f>
        <v>1</v>
      </c>
      <c r="Q739" s="11">
        <f>IFERROR(VLOOKUP(A739,FR_HITUNG_MINMAX!A:J,10,0),1)</f>
        <v>1</v>
      </c>
      <c r="R739" s="8">
        <f>IFERROR(VLOOKUP(A739,FR_HITUNG_MINMAX!A:K,11,0),1)</f>
        <v>1</v>
      </c>
      <c r="S739" s="12">
        <f>IFERROR(VLOOKUP(A739,FR_HITUNG_MINMAX!A:F,6,0),0)</f>
        <v>824000</v>
      </c>
      <c r="T739" s="8">
        <f t="shared" si="465"/>
        <v>0</v>
      </c>
      <c r="U739" s="8">
        <f t="shared" si="496"/>
        <v>0</v>
      </c>
      <c r="V739" s="8">
        <f t="shared" si="497"/>
        <v>-1</v>
      </c>
      <c r="W739" s="8">
        <f t="shared" si="466"/>
        <v>0</v>
      </c>
      <c r="X739" s="8">
        <f t="shared" si="467"/>
        <v>0</v>
      </c>
      <c r="Y739" s="16"/>
      <c r="Z739" s="15">
        <f t="shared" si="498"/>
        <v>0</v>
      </c>
      <c r="AA739" s="8">
        <f t="shared" si="468"/>
        <v>0</v>
      </c>
      <c r="AB739" s="16"/>
      <c r="AC739" s="15">
        <f t="shared" si="499"/>
        <v>0</v>
      </c>
      <c r="AD739" s="8">
        <f t="shared" si="500"/>
        <v>0</v>
      </c>
      <c r="AE739" s="16"/>
      <c r="AF739" s="15">
        <f t="shared" si="501"/>
        <v>0</v>
      </c>
      <c r="AG739" s="15">
        <f t="shared" si="469"/>
        <v>0</v>
      </c>
      <c r="AH739" s="16"/>
      <c r="AI739" s="15">
        <f t="shared" si="470"/>
        <v>0</v>
      </c>
      <c r="AJ739" s="8">
        <f t="shared" si="471"/>
        <v>0</v>
      </c>
      <c r="AK739" s="8">
        <f t="shared" si="446"/>
        <v>0</v>
      </c>
      <c r="AL739" s="8">
        <f t="shared" si="447"/>
        <v>1</v>
      </c>
      <c r="AM739" s="8">
        <f t="shared" si="472"/>
        <v>0</v>
      </c>
      <c r="AN739" s="8">
        <f t="shared" si="473"/>
        <v>1</v>
      </c>
      <c r="AO739" s="8">
        <f>IFERROR(VLOOKUP(A739,PERSAMAAN!B:D,3,0),AN739)</f>
        <v>1</v>
      </c>
      <c r="AP739" s="1">
        <v>0</v>
      </c>
      <c r="AQ739" s="8">
        <f t="shared" si="502"/>
        <v>0</v>
      </c>
      <c r="AR739" s="8" t="str">
        <f>IF(AQ739=0,"-",VLOOKUP(A739,FR_HITUNG_MINMAX!A:H,8,0))</f>
        <v>-</v>
      </c>
      <c r="AS739" s="1"/>
      <c r="AT739" s="8" t="str">
        <f t="shared" si="503"/>
        <v>-</v>
      </c>
      <c r="AU739" s="12">
        <f t="shared" si="450"/>
        <v>0</v>
      </c>
      <c r="AV739" s="12">
        <f t="shared" si="504"/>
        <v>0</v>
      </c>
      <c r="AW739" s="8">
        <f t="shared" si="474"/>
        <v>1</v>
      </c>
      <c r="AX739" s="1"/>
      <c r="AY739" s="8">
        <f t="shared" si="505"/>
        <v>1</v>
      </c>
      <c r="AZ739" s="8" t="str">
        <f>IF(AY739=0,"-",VLOOKUP(A739,FR_HITUNG_MINMAX!A:I,9,0))</f>
        <v/>
      </c>
      <c r="BB739" s="8" t="str">
        <f t="shared" si="506"/>
        <v/>
      </c>
      <c r="BC739" s="12">
        <f t="shared" si="454"/>
        <v>824000</v>
      </c>
      <c r="BD739" s="12">
        <f t="shared" si="507"/>
        <v>21965380</v>
      </c>
      <c r="BE739" s="16"/>
      <c r="BF739" s="8">
        <f>SUMIF('REALISASI ORDER'!C:C,A739,'REALISASI ORDER'!E:E)</f>
        <v>0</v>
      </c>
      <c r="BG739" s="8">
        <f t="shared" si="475"/>
        <v>0</v>
      </c>
      <c r="BH739" s="8">
        <f t="shared" si="456"/>
        <v>0</v>
      </c>
      <c r="BI739" s="8">
        <f t="shared" si="457"/>
        <v>0</v>
      </c>
      <c r="BJ739" s="8">
        <f t="shared" si="476"/>
        <v>0</v>
      </c>
      <c r="BK739" s="33">
        <f t="shared" si="477"/>
        <v>0</v>
      </c>
      <c r="BL739" s="33">
        <f t="shared" si="458"/>
        <v>0</v>
      </c>
      <c r="BM739" s="33">
        <f t="shared" si="459"/>
        <v>1</v>
      </c>
      <c r="BN739" s="33">
        <f t="shared" si="478"/>
        <v>0</v>
      </c>
      <c r="BO739" s="8">
        <f t="shared" si="508"/>
        <v>0</v>
      </c>
      <c r="BP739" s="8">
        <f t="shared" si="509"/>
        <v>0</v>
      </c>
      <c r="BQ739" s="8">
        <f t="shared" si="510"/>
        <v>0</v>
      </c>
      <c r="BR739" s="8">
        <f>IFERROR(ROUNDDOWN(BF739*BN739/(BK739+BL739+BM739+BN),0),0)</f>
        <v>0</v>
      </c>
      <c r="BS739" s="8" t="str">
        <f t="shared" si="463"/>
        <v>99999-04498</v>
      </c>
      <c r="BT739" s="8">
        <f>SUMIF(FR_HITUNG_MINMAX!A:A,ORDER!A739,FR_HITUNG_MINMAX!AS:AS)</f>
        <v>1</v>
      </c>
      <c r="BU739" s="8">
        <f t="shared" si="479"/>
        <v>0</v>
      </c>
      <c r="BV739" s="8" t="str">
        <f t="shared" si="511"/>
        <v>-</v>
      </c>
      <c r="BW739" s="8" t="e">
        <f>VLOOKUP(A739,'STOK PESALAKAN'!A:F,6,0)</f>
        <v>#N/A</v>
      </c>
    </row>
    <row r="740" spans="1:75">
      <c r="A740" s="41" t="s">
        <v>2207</v>
      </c>
      <c r="B740" s="99">
        <f>IFERROR(IFERROR(VLOOKUP(A740,'STOK PACUL'!C:H,6,0),VLOOKUP(A740,'KATEGORI PACUL'!A:C,3,0)),0)</f>
        <v>0</v>
      </c>
      <c r="C740" s="8">
        <f>IFERROR(VLOOKUP(A740,'KATEGORI PACUL'!A:D,4,0),0)</f>
        <v>0</v>
      </c>
      <c r="D740" s="99">
        <f>IFERROR(IFERROR(VLOOKUP(A740,'STOK PESALAKAN'!C:H,6,0),VLOOKUP(A740,'KATEGORI PESALAKAN'!A:C,3,0)),0)</f>
        <v>0</v>
      </c>
      <c r="E740" s="8">
        <f>IFERROR(VLOOKUP(A740,'KATEGORI PESALAKAN'!A:D,4,0),0)</f>
        <v>0</v>
      </c>
      <c r="F740" s="99">
        <f>IFERROR(IFERROR(VLOOKUP(A740,'STOK CIKDITIRO'!C:H,6,0),VLOOKUP(A740,'KATEGORI CIKDITIRO'!A:C,3,0)),0)</f>
        <v>0</v>
      </c>
      <c r="G740" s="8">
        <f>IFERROR(VLOOKUP(A740,'KATEGORI CIKDITIRO'!A:D,4,0),0)</f>
        <v>1</v>
      </c>
      <c r="H740" s="99">
        <f>IFERROR(IFERROR(VLOOKUP(A740,'STOK TRAYEMAN'!C:H,6,0),VLOOKUP(A740,'KATEGORI TRAYEMAN'!A:C,3,0)),0)</f>
        <v>0</v>
      </c>
      <c r="I740" s="8">
        <f>IFERROR(VLOOKUP(A740,'KATEGORI TRAYEMAN'!A:D,4,0),0)</f>
        <v>0</v>
      </c>
      <c r="J740" s="8" t="str">
        <f>IFERROR(VLOOKUP(A740,'NOSTOK PACUL'!A:C,3,0),IFERROR(IF(VLOOKUP(A740,'STOK PACUL'!A:B,2,0)="NOSTOK","E",VLOOKUP(A740,'KATEGORI PACUL'!A:B,2,0)),"E"))</f>
        <v>E</v>
      </c>
      <c r="K740" s="8" t="str">
        <f>IFERROR(VLOOKUP(A740,'NOSTOK PESALAKAN'!A:C,3,0),IFERROR(IF(VLOOKUP(A740,'STOK PESALAKAN'!A:B,2,0)="NOSTOK","E",VLOOKUP(A740,'KATEGORI PESALAKAN'!A:B,2,0)),"E"))</f>
        <v>E</v>
      </c>
      <c r="L740" s="8" t="str">
        <f>IFERROR(VLOOKUP(A740,'NOSTOK CIKDITIRO'!A:C,3,0),IFERROR(IF(VLOOKUP(A740,'STOK CIKDITIRO'!A:B,2,0)="NOSTOK","E",VLOOKUP(A740,'KATEGORI CIKDITIRO'!A:B,2,0)),"E"))</f>
        <v>D</v>
      </c>
      <c r="M740" s="8" t="str">
        <f>IFERROR(VLOOKUP(A740,'NOSTOK TRAYEMAN'!A:C,3,0),IFERROR(IF(VLOOKUP(A740,'STOK TRAYEMAN'!A:B,2,0)="NOSTOK","E",VLOOKUP(A740,'KATEGORI TRAYEMAN'!A:B,2,0)),"E"))</f>
        <v>E</v>
      </c>
      <c r="N740" s="8" t="str">
        <f>IFERROR(VLOOKUP(A740,FR_HITUNG_MINMAX!A:B,2,0),0)</f>
        <v>STATER GEN ECU ASSY Y.AEROX ORI</v>
      </c>
      <c r="O740" s="8" t="str">
        <f>IFERROR(VLOOKUP(A740,FR_HITUNG_MINMAX!A:D,4,0),0)</f>
        <v>ORISIN</v>
      </c>
      <c r="P740" s="8">
        <f>IFERROR(VLOOKUP(A740,FR_HITUNG_MINMAX!A:G,7,0),1)</f>
        <v>1</v>
      </c>
      <c r="Q740" s="11">
        <f>IFERROR(VLOOKUP(A740,FR_HITUNG_MINMAX!A:J,10,0),1)</f>
        <v>1</v>
      </c>
      <c r="R740" s="8">
        <f>IFERROR(VLOOKUP(A740,FR_HITUNG_MINMAX!A:K,11,0),1)</f>
        <v>1</v>
      </c>
      <c r="S740" s="12">
        <f>IFERROR(VLOOKUP(A740,FR_HITUNG_MINMAX!A:F,6,0),0)</f>
        <v>2235000</v>
      </c>
      <c r="T740" s="8">
        <f t="shared" si="465"/>
        <v>0</v>
      </c>
      <c r="U740" s="8">
        <f t="shared" si="496"/>
        <v>0</v>
      </c>
      <c r="V740" s="8">
        <f t="shared" si="497"/>
        <v>-1</v>
      </c>
      <c r="W740" s="8">
        <f t="shared" si="466"/>
        <v>0</v>
      </c>
      <c r="X740" s="8">
        <f t="shared" si="467"/>
        <v>0</v>
      </c>
      <c r="Y740" s="16"/>
      <c r="Z740" s="15">
        <f t="shared" si="498"/>
        <v>0</v>
      </c>
      <c r="AA740" s="8">
        <f t="shared" si="468"/>
        <v>0</v>
      </c>
      <c r="AB740" s="16"/>
      <c r="AC740" s="15">
        <f t="shared" si="499"/>
        <v>0</v>
      </c>
      <c r="AD740" s="8">
        <f t="shared" si="500"/>
        <v>0</v>
      </c>
      <c r="AE740" s="16"/>
      <c r="AF740" s="15">
        <f t="shared" si="501"/>
        <v>0</v>
      </c>
      <c r="AG740" s="15">
        <f t="shared" si="469"/>
        <v>0</v>
      </c>
      <c r="AH740" s="16"/>
      <c r="AI740" s="15">
        <f t="shared" si="470"/>
        <v>0</v>
      </c>
      <c r="AJ740" s="8">
        <f t="shared" si="471"/>
        <v>0</v>
      </c>
      <c r="AK740" s="8">
        <f t="shared" si="446"/>
        <v>0</v>
      </c>
      <c r="AL740" s="8">
        <f t="shared" si="447"/>
        <v>1</v>
      </c>
      <c r="AM740" s="8">
        <f t="shared" si="472"/>
        <v>0</v>
      </c>
      <c r="AN740" s="8">
        <f t="shared" si="473"/>
        <v>1</v>
      </c>
      <c r="AO740" s="8">
        <f>IFERROR(VLOOKUP(A740,PERSAMAAN!B:D,3,0),AN740)</f>
        <v>1</v>
      </c>
      <c r="AP740" s="1">
        <v>0</v>
      </c>
      <c r="AQ740" s="8">
        <f t="shared" si="502"/>
        <v>0</v>
      </c>
      <c r="AR740" s="8" t="str">
        <f>IF(AQ740=0,"-",VLOOKUP(A740,FR_HITUNG_MINMAX!A:H,8,0))</f>
        <v>-</v>
      </c>
      <c r="AS740" s="1"/>
      <c r="AT740" s="8" t="str">
        <f t="shared" si="503"/>
        <v>-</v>
      </c>
      <c r="AU740" s="12">
        <f t="shared" si="450"/>
        <v>0</v>
      </c>
      <c r="AV740" s="12">
        <f t="shared" si="504"/>
        <v>0</v>
      </c>
      <c r="AW740" s="8">
        <f t="shared" si="474"/>
        <v>1</v>
      </c>
      <c r="AX740" s="1"/>
      <c r="AY740" s="8">
        <f t="shared" si="505"/>
        <v>1</v>
      </c>
      <c r="AZ740" s="8" t="str">
        <f>IF(AY740=0,"-",VLOOKUP(A740,FR_HITUNG_MINMAX!A:I,9,0))</f>
        <v/>
      </c>
      <c r="BB740" s="8" t="str">
        <f t="shared" si="506"/>
        <v/>
      </c>
      <c r="BC740" s="12">
        <f t="shared" si="454"/>
        <v>2235000</v>
      </c>
      <c r="BD740" s="12">
        <f t="shared" si="507"/>
        <v>21965380</v>
      </c>
      <c r="BE740" s="16"/>
      <c r="BF740" s="8">
        <f>SUMIF('REALISASI ORDER'!C:C,A740,'REALISASI ORDER'!E:E)</f>
        <v>0</v>
      </c>
      <c r="BG740" s="8">
        <f t="shared" si="475"/>
        <v>0</v>
      </c>
      <c r="BH740" s="8">
        <f t="shared" si="456"/>
        <v>0</v>
      </c>
      <c r="BI740" s="8">
        <f t="shared" si="457"/>
        <v>0</v>
      </c>
      <c r="BJ740" s="8">
        <f t="shared" si="476"/>
        <v>0</v>
      </c>
      <c r="BK740" s="33">
        <f t="shared" si="477"/>
        <v>0</v>
      </c>
      <c r="BL740" s="33">
        <f t="shared" si="458"/>
        <v>0</v>
      </c>
      <c r="BM740" s="33">
        <f t="shared" si="459"/>
        <v>1</v>
      </c>
      <c r="BN740" s="33">
        <f t="shared" si="478"/>
        <v>0</v>
      </c>
      <c r="BO740" s="8">
        <f t="shared" si="508"/>
        <v>0</v>
      </c>
      <c r="BP740" s="8">
        <f t="shared" si="509"/>
        <v>0</v>
      </c>
      <c r="BQ740" s="8">
        <f t="shared" si="510"/>
        <v>0</v>
      </c>
      <c r="BR740" s="8">
        <f>IFERROR(ROUNDDOWN(BF740*BN740/(BK740+BL740+BM740+BN),0),0)</f>
        <v>0</v>
      </c>
      <c r="BS740" s="8" t="str">
        <f t="shared" si="463"/>
        <v>B63-H594A-01</v>
      </c>
      <c r="BT740" s="8">
        <f>SUMIF(FR_HITUNG_MINMAX!A:A,ORDER!A740,FR_HITUNG_MINMAX!AS:AS)</f>
        <v>1</v>
      </c>
      <c r="BU740" s="8">
        <f t="shared" si="479"/>
        <v>0</v>
      </c>
      <c r="BV740" s="8" t="str">
        <f t="shared" si="511"/>
        <v>-</v>
      </c>
      <c r="BW740" s="8" t="e">
        <f>VLOOKUP(A740,'STOK PESALAKAN'!A:F,6,0)</f>
        <v>#N/A</v>
      </c>
    </row>
    <row r="741" spans="1:75">
      <c r="A741" s="41" t="s">
        <v>2209</v>
      </c>
      <c r="B741" s="99">
        <f>IFERROR(IFERROR(VLOOKUP(A741,'STOK PACUL'!C:H,6,0),VLOOKUP(A741,'KATEGORI PACUL'!A:C,3,0)),0)</f>
        <v>0</v>
      </c>
      <c r="C741" s="8">
        <f>IFERROR(VLOOKUP(A741,'KATEGORI PACUL'!A:D,4,0),0)</f>
        <v>0</v>
      </c>
      <c r="D741" s="99">
        <f>IFERROR(IFERROR(VLOOKUP(A741,'STOK PESALAKAN'!C:H,6,0),VLOOKUP(A741,'KATEGORI PESALAKAN'!A:C,3,0)),0)</f>
        <v>0</v>
      </c>
      <c r="E741" s="8">
        <f>IFERROR(VLOOKUP(A741,'KATEGORI PESALAKAN'!A:D,4,0),0)</f>
        <v>0</v>
      </c>
      <c r="F741" s="99">
        <f>IFERROR(IFERROR(VLOOKUP(A741,'STOK CIKDITIRO'!C:H,6,0),VLOOKUP(A741,'KATEGORI CIKDITIRO'!A:C,3,0)),0)</f>
        <v>0</v>
      </c>
      <c r="G741" s="8">
        <f>IFERROR(VLOOKUP(A741,'KATEGORI CIKDITIRO'!A:D,4,0),0)</f>
        <v>1</v>
      </c>
      <c r="H741" s="99">
        <f>IFERROR(IFERROR(VLOOKUP(A741,'STOK TRAYEMAN'!C:H,6,0),VLOOKUP(A741,'KATEGORI TRAYEMAN'!A:C,3,0)),0)</f>
        <v>0</v>
      </c>
      <c r="I741" s="8">
        <f>IFERROR(VLOOKUP(A741,'KATEGORI TRAYEMAN'!A:D,4,0),0)</f>
        <v>0</v>
      </c>
      <c r="J741" s="8" t="str">
        <f>IFERROR(VLOOKUP(A741,'NOSTOK PACUL'!A:C,3,0),IFERROR(IF(VLOOKUP(A741,'STOK PACUL'!A:B,2,0)="NOSTOK","E",VLOOKUP(A741,'KATEGORI PACUL'!A:B,2,0)),"E"))</f>
        <v>E</v>
      </c>
      <c r="K741" s="8" t="str">
        <f>IFERROR(VLOOKUP(A741,'NOSTOK PESALAKAN'!A:C,3,0),IFERROR(IF(VLOOKUP(A741,'STOK PESALAKAN'!A:B,2,0)="NOSTOK","E",VLOOKUP(A741,'KATEGORI PESALAKAN'!A:B,2,0)),"E"))</f>
        <v>E</v>
      </c>
      <c r="L741" s="8" t="str">
        <f>IFERROR(VLOOKUP(A741,'NOSTOK CIKDITIRO'!A:C,3,0),IFERROR(IF(VLOOKUP(A741,'STOK CIKDITIRO'!A:B,2,0)="NOSTOK","E",VLOOKUP(A741,'KATEGORI CIKDITIRO'!A:B,2,0)),"E"))</f>
        <v>D</v>
      </c>
      <c r="M741" s="8" t="str">
        <f>IFERROR(VLOOKUP(A741,'NOSTOK TRAYEMAN'!A:C,3,0),IFERROR(IF(VLOOKUP(A741,'STOK TRAYEMAN'!A:B,2,0)="NOSTOK","E",VLOOKUP(A741,'KATEGORI TRAYEMAN'!A:B,2,0)),"E"))</f>
        <v>E</v>
      </c>
      <c r="N741" s="8" t="str">
        <f>IFERROR(VLOOKUP(A741,FR_HITUNG_MINMAX!A:B,2,0),0)</f>
        <v>COVER KNALPOT Y. NMAX</v>
      </c>
      <c r="O741" s="8" t="str">
        <f>IFERROR(VLOOKUP(A741,FR_HITUNG_MINMAX!A:D,4,0),0)</f>
        <v>ORISIN</v>
      </c>
      <c r="P741" s="8">
        <f>IFERROR(VLOOKUP(A741,FR_HITUNG_MINMAX!A:G,7,0),1)</f>
        <v>1</v>
      </c>
      <c r="Q741" s="11">
        <f>IFERROR(VLOOKUP(A741,FR_HITUNG_MINMAX!A:J,10,0),1)</f>
        <v>1</v>
      </c>
      <c r="R741" s="8">
        <f>IFERROR(VLOOKUP(A741,FR_HITUNG_MINMAX!A:K,11,0),1)</f>
        <v>1</v>
      </c>
      <c r="S741" s="12">
        <f>IFERROR(VLOOKUP(A741,FR_HITUNG_MINMAX!A:F,6,0),0)</f>
        <v>79000</v>
      </c>
      <c r="T741" s="8">
        <f t="shared" si="465"/>
        <v>0</v>
      </c>
      <c r="U741" s="8">
        <f t="shared" si="496"/>
        <v>0</v>
      </c>
      <c r="V741" s="8">
        <f t="shared" si="497"/>
        <v>-1</v>
      </c>
      <c r="W741" s="8">
        <f t="shared" si="466"/>
        <v>0</v>
      </c>
      <c r="X741" s="8">
        <f t="shared" si="467"/>
        <v>0</v>
      </c>
      <c r="Y741" s="16"/>
      <c r="Z741" s="15">
        <f t="shared" si="498"/>
        <v>0</v>
      </c>
      <c r="AA741" s="8">
        <f t="shared" si="468"/>
        <v>0</v>
      </c>
      <c r="AB741" s="16"/>
      <c r="AC741" s="15">
        <f t="shared" si="499"/>
        <v>0</v>
      </c>
      <c r="AD741" s="8">
        <f t="shared" si="500"/>
        <v>0</v>
      </c>
      <c r="AE741" s="16"/>
      <c r="AF741" s="15">
        <f t="shared" si="501"/>
        <v>0</v>
      </c>
      <c r="AG741" s="15">
        <f t="shared" si="469"/>
        <v>0</v>
      </c>
      <c r="AH741" s="16"/>
      <c r="AI741" s="15">
        <f t="shared" si="470"/>
        <v>0</v>
      </c>
      <c r="AJ741" s="8">
        <f t="shared" si="471"/>
        <v>0</v>
      </c>
      <c r="AK741" s="8">
        <f t="shared" si="446"/>
        <v>0</v>
      </c>
      <c r="AL741" s="8">
        <f t="shared" si="447"/>
        <v>1</v>
      </c>
      <c r="AM741" s="8">
        <f t="shared" si="472"/>
        <v>0</v>
      </c>
      <c r="AN741" s="8">
        <f t="shared" si="473"/>
        <v>1</v>
      </c>
      <c r="AO741" s="8">
        <f>IFERROR(VLOOKUP(A741,PERSAMAAN!B:D,3,0),AN741)</f>
        <v>1</v>
      </c>
      <c r="AP741" s="1">
        <v>0</v>
      </c>
      <c r="AQ741" s="8">
        <f t="shared" si="502"/>
        <v>0</v>
      </c>
      <c r="AR741" s="8" t="str">
        <f>IF(AQ741=0,"-",VLOOKUP(A741,FR_HITUNG_MINMAX!A:H,8,0))</f>
        <v>-</v>
      </c>
      <c r="AS741" s="1"/>
      <c r="AT741" s="8" t="str">
        <f t="shared" si="503"/>
        <v>-</v>
      </c>
      <c r="AU741" s="12">
        <f t="shared" si="450"/>
        <v>0</v>
      </c>
      <c r="AV741" s="12">
        <f t="shared" si="504"/>
        <v>0</v>
      </c>
      <c r="AW741" s="8">
        <f t="shared" si="474"/>
        <v>1</v>
      </c>
      <c r="AX741" s="1"/>
      <c r="AY741" s="8">
        <f t="shared" si="505"/>
        <v>1</v>
      </c>
      <c r="AZ741" s="8" t="str">
        <f>IF(AY741=0,"-",VLOOKUP(A741,FR_HITUNG_MINMAX!A:I,9,0))</f>
        <v/>
      </c>
      <c r="BB741" s="8" t="str">
        <f t="shared" si="506"/>
        <v/>
      </c>
      <c r="BC741" s="12">
        <f t="shared" si="454"/>
        <v>79000</v>
      </c>
      <c r="BD741" s="12">
        <f t="shared" si="507"/>
        <v>21965380</v>
      </c>
      <c r="BE741" s="16"/>
      <c r="BF741" s="8">
        <f>SUMIF('REALISASI ORDER'!C:C,A741,'REALISASI ORDER'!E:E)</f>
        <v>0</v>
      </c>
      <c r="BG741" s="8">
        <f t="shared" si="475"/>
        <v>0</v>
      </c>
      <c r="BH741" s="8">
        <f t="shared" si="456"/>
        <v>0</v>
      </c>
      <c r="BI741" s="8">
        <f t="shared" si="457"/>
        <v>0</v>
      </c>
      <c r="BJ741" s="8">
        <f t="shared" si="476"/>
        <v>0</v>
      </c>
      <c r="BK741" s="33">
        <f t="shared" si="477"/>
        <v>0</v>
      </c>
      <c r="BL741" s="33">
        <f t="shared" si="458"/>
        <v>0</v>
      </c>
      <c r="BM741" s="33">
        <f t="shared" si="459"/>
        <v>1</v>
      </c>
      <c r="BN741" s="33">
        <f t="shared" si="478"/>
        <v>0</v>
      </c>
      <c r="BO741" s="8">
        <f t="shared" si="508"/>
        <v>0</v>
      </c>
      <c r="BP741" s="8">
        <f t="shared" si="509"/>
        <v>0</v>
      </c>
      <c r="BQ741" s="8">
        <f t="shared" si="510"/>
        <v>0</v>
      </c>
      <c r="BR741" s="8">
        <f>IFERROR(ROUNDDOWN(BF741*BN741/(BK741+BL741+BM741+BN),0),0)</f>
        <v>0</v>
      </c>
      <c r="BS741" s="8" t="str">
        <f t="shared" si="463"/>
        <v>B6H-E4718-00</v>
      </c>
      <c r="BT741" s="8">
        <f>SUMIF(FR_HITUNG_MINMAX!A:A,ORDER!A741,FR_HITUNG_MINMAX!AS:AS)</f>
        <v>1</v>
      </c>
      <c r="BU741" s="8">
        <f t="shared" si="479"/>
        <v>0</v>
      </c>
      <c r="BV741" s="8" t="str">
        <f t="shared" si="511"/>
        <v>-</v>
      </c>
      <c r="BW741" s="8" t="e">
        <f>VLOOKUP(A741,'STOK PESALAKAN'!A:F,6,0)</f>
        <v>#N/A</v>
      </c>
    </row>
    <row r="742" spans="1:75">
      <c r="A742" s="41" t="s">
        <v>2211</v>
      </c>
      <c r="B742" s="99">
        <f>IFERROR(IFERROR(VLOOKUP(A742,'STOK PACUL'!C:H,6,0),VLOOKUP(A742,'KATEGORI PACUL'!A:C,3,0)),0)</f>
        <v>0</v>
      </c>
      <c r="C742" s="8">
        <f>IFERROR(VLOOKUP(A742,'KATEGORI PACUL'!A:D,4,0),0)</f>
        <v>0</v>
      </c>
      <c r="D742" s="99">
        <f>IFERROR(IFERROR(VLOOKUP(A742,'STOK PESALAKAN'!C:H,6,0),VLOOKUP(A742,'KATEGORI PESALAKAN'!A:C,3,0)),0)</f>
        <v>0</v>
      </c>
      <c r="E742" s="8">
        <f>IFERROR(VLOOKUP(A742,'KATEGORI PESALAKAN'!A:D,4,0),0)</f>
        <v>0</v>
      </c>
      <c r="F742" s="99">
        <f>IFERROR(IFERROR(VLOOKUP(A742,'STOK CIKDITIRO'!C:H,6,0),VLOOKUP(A742,'KATEGORI CIKDITIRO'!A:C,3,0)),0)</f>
        <v>0</v>
      </c>
      <c r="G742" s="8">
        <f>IFERROR(VLOOKUP(A742,'KATEGORI CIKDITIRO'!A:D,4,0),0)</f>
        <v>1</v>
      </c>
      <c r="H742" s="99">
        <f>IFERROR(IFERROR(VLOOKUP(A742,'STOK TRAYEMAN'!C:H,6,0),VLOOKUP(A742,'KATEGORI TRAYEMAN'!A:C,3,0)),0)</f>
        <v>0</v>
      </c>
      <c r="I742" s="8">
        <f>IFERROR(VLOOKUP(A742,'KATEGORI TRAYEMAN'!A:D,4,0),0)</f>
        <v>0</v>
      </c>
      <c r="J742" s="8" t="str">
        <f>IFERROR(VLOOKUP(A742,'NOSTOK PACUL'!A:C,3,0),IFERROR(IF(VLOOKUP(A742,'STOK PACUL'!A:B,2,0)="NOSTOK","E",VLOOKUP(A742,'KATEGORI PACUL'!A:B,2,0)),"E"))</f>
        <v>E</v>
      </c>
      <c r="K742" s="8" t="str">
        <f>IFERROR(VLOOKUP(A742,'NOSTOK PESALAKAN'!A:C,3,0),IFERROR(IF(VLOOKUP(A742,'STOK PESALAKAN'!A:B,2,0)="NOSTOK","E",VLOOKUP(A742,'KATEGORI PESALAKAN'!A:B,2,0)),"E"))</f>
        <v>E</v>
      </c>
      <c r="L742" s="8" t="str">
        <f>IFERROR(VLOOKUP(A742,'NOSTOK CIKDITIRO'!A:C,3,0),IFERROR(IF(VLOOKUP(A742,'STOK CIKDITIRO'!A:B,2,0)="NOSTOK","E",VLOOKUP(A742,'KATEGORI CIKDITIRO'!A:B,2,0)),"E"))</f>
        <v>D</v>
      </c>
      <c r="M742" s="8" t="str">
        <f>IFERROR(VLOOKUP(A742,'NOSTOK TRAYEMAN'!A:C,3,0),IFERROR(IF(VLOOKUP(A742,'STOK TRAYEMAN'!A:B,2,0)="NOSTOK","E",VLOOKUP(A742,'KATEGORI TRAYEMAN'!A:B,2,0)),"E"))</f>
        <v>E</v>
      </c>
      <c r="N742" s="8" t="str">
        <f>IFERROR(VLOOKUP(A742,FR_HITUNG_MINMAX!A:B,2,0),0)</f>
        <v>COVER BAWAH KANAN NMAX</v>
      </c>
      <c r="O742" s="8" t="str">
        <f>IFERROR(VLOOKUP(A742,FR_HITUNG_MINMAX!A:D,4,0),0)</f>
        <v>ORISIN</v>
      </c>
      <c r="P742" s="8">
        <f>IFERROR(VLOOKUP(A742,FR_HITUNG_MINMAX!A:G,7,0),1)</f>
        <v>1</v>
      </c>
      <c r="Q742" s="11">
        <f>IFERROR(VLOOKUP(A742,FR_HITUNG_MINMAX!A:J,10,0),1)</f>
        <v>1</v>
      </c>
      <c r="R742" s="8">
        <f>IFERROR(VLOOKUP(A742,FR_HITUNG_MINMAX!A:K,11,0),1)</f>
        <v>1</v>
      </c>
      <c r="S742" s="12">
        <f>IFERROR(VLOOKUP(A742,FR_HITUNG_MINMAX!A:F,6,0),0)</f>
        <v>95000</v>
      </c>
      <c r="T742" s="8">
        <f t="shared" si="465"/>
        <v>0</v>
      </c>
      <c r="U742" s="8">
        <f t="shared" si="496"/>
        <v>0</v>
      </c>
      <c r="V742" s="8">
        <f t="shared" si="497"/>
        <v>-1</v>
      </c>
      <c r="W742" s="8">
        <f t="shared" si="466"/>
        <v>0</v>
      </c>
      <c r="X742" s="8">
        <f t="shared" si="467"/>
        <v>0</v>
      </c>
      <c r="Y742" s="16"/>
      <c r="Z742" s="15">
        <f t="shared" si="498"/>
        <v>0</v>
      </c>
      <c r="AA742" s="8">
        <f t="shared" si="468"/>
        <v>0</v>
      </c>
      <c r="AB742" s="16"/>
      <c r="AC742" s="15">
        <f t="shared" si="499"/>
        <v>0</v>
      </c>
      <c r="AD742" s="8">
        <f t="shared" si="500"/>
        <v>0</v>
      </c>
      <c r="AE742" s="16"/>
      <c r="AF742" s="15">
        <f t="shared" si="501"/>
        <v>0</v>
      </c>
      <c r="AG742" s="15">
        <f t="shared" si="469"/>
        <v>0</v>
      </c>
      <c r="AH742" s="16"/>
      <c r="AI742" s="15">
        <f t="shared" si="470"/>
        <v>0</v>
      </c>
      <c r="AJ742" s="8">
        <f t="shared" si="471"/>
        <v>0</v>
      </c>
      <c r="AK742" s="8">
        <f t="shared" si="446"/>
        <v>0</v>
      </c>
      <c r="AL742" s="8">
        <f t="shared" si="447"/>
        <v>1</v>
      </c>
      <c r="AM742" s="8">
        <f t="shared" si="472"/>
        <v>0</v>
      </c>
      <c r="AN742" s="8">
        <f t="shared" si="473"/>
        <v>1</v>
      </c>
      <c r="AO742" s="8">
        <f>IFERROR(VLOOKUP(A742,PERSAMAAN!B:D,3,0),AN742)</f>
        <v>1</v>
      </c>
      <c r="AP742" s="1">
        <v>0</v>
      </c>
      <c r="AQ742" s="8">
        <f t="shared" si="502"/>
        <v>0</v>
      </c>
      <c r="AR742" s="8" t="str">
        <f>IF(AQ742=0,"-",VLOOKUP(A742,FR_HITUNG_MINMAX!A:H,8,0))</f>
        <v>-</v>
      </c>
      <c r="AS742" s="1"/>
      <c r="AT742" s="8" t="str">
        <f t="shared" si="503"/>
        <v>-</v>
      </c>
      <c r="AU742" s="12">
        <f t="shared" si="450"/>
        <v>0</v>
      </c>
      <c r="AV742" s="12">
        <f t="shared" si="504"/>
        <v>0</v>
      </c>
      <c r="AW742" s="8">
        <f t="shared" si="474"/>
        <v>1</v>
      </c>
      <c r="AX742" s="1"/>
      <c r="AY742" s="8">
        <f t="shared" si="505"/>
        <v>1</v>
      </c>
      <c r="AZ742" s="8" t="str">
        <f>IF(AY742=0,"-",VLOOKUP(A742,FR_HITUNG_MINMAX!A:I,9,0))</f>
        <v/>
      </c>
      <c r="BB742" s="8" t="str">
        <f t="shared" si="506"/>
        <v/>
      </c>
      <c r="BC742" s="12">
        <f t="shared" si="454"/>
        <v>95000</v>
      </c>
      <c r="BD742" s="12">
        <f t="shared" si="507"/>
        <v>21965380</v>
      </c>
      <c r="BE742" s="16"/>
      <c r="BF742" s="8">
        <f>SUMIF('REALISASI ORDER'!C:C,A742,'REALISASI ORDER'!E:E)</f>
        <v>0</v>
      </c>
      <c r="BG742" s="8">
        <f t="shared" si="475"/>
        <v>0</v>
      </c>
      <c r="BH742" s="8">
        <f t="shared" si="456"/>
        <v>0</v>
      </c>
      <c r="BI742" s="8">
        <f t="shared" si="457"/>
        <v>0</v>
      </c>
      <c r="BJ742" s="8">
        <f t="shared" si="476"/>
        <v>0</v>
      </c>
      <c r="BK742" s="33">
        <f t="shared" si="477"/>
        <v>0</v>
      </c>
      <c r="BL742" s="33">
        <f t="shared" si="458"/>
        <v>0</v>
      </c>
      <c r="BM742" s="33">
        <f t="shared" si="459"/>
        <v>1</v>
      </c>
      <c r="BN742" s="33">
        <f t="shared" si="478"/>
        <v>0</v>
      </c>
      <c r="BO742" s="8">
        <f t="shared" si="508"/>
        <v>0</v>
      </c>
      <c r="BP742" s="8">
        <f t="shared" si="509"/>
        <v>0</v>
      </c>
      <c r="BQ742" s="8">
        <f t="shared" si="510"/>
        <v>0</v>
      </c>
      <c r="BR742" s="8">
        <f>IFERROR(ROUNDDOWN(BF742*BN742/(BK742+BL742+BM742+BN),0),0)</f>
        <v>0</v>
      </c>
      <c r="BS742" s="8" t="str">
        <f t="shared" si="463"/>
        <v>B6H-F171M-00-P3</v>
      </c>
      <c r="BT742" s="8">
        <f>SUMIF(FR_HITUNG_MINMAX!A:A,ORDER!A742,FR_HITUNG_MINMAX!AS:AS)</f>
        <v>1</v>
      </c>
      <c r="BU742" s="8">
        <f t="shared" si="479"/>
        <v>0</v>
      </c>
      <c r="BV742" s="8" t="str">
        <f t="shared" si="511"/>
        <v>-</v>
      </c>
      <c r="BW742" s="8" t="e">
        <f>VLOOKUP(A742,'STOK PESALAKAN'!A:F,6,0)</f>
        <v>#N/A</v>
      </c>
    </row>
    <row r="743" spans="1:75">
      <c r="A743" s="41" t="s">
        <v>2213</v>
      </c>
      <c r="B743" s="99">
        <f>IFERROR(IFERROR(VLOOKUP(A743,'STOK PACUL'!C:H,6,0),VLOOKUP(A743,'KATEGORI PACUL'!A:C,3,0)),0)</f>
        <v>0</v>
      </c>
      <c r="C743" s="8">
        <f>IFERROR(VLOOKUP(A743,'KATEGORI PACUL'!A:D,4,0),0)</f>
        <v>0</v>
      </c>
      <c r="D743" s="99">
        <f>IFERROR(IFERROR(VLOOKUP(A743,'STOK PESALAKAN'!C:H,6,0),VLOOKUP(A743,'KATEGORI PESALAKAN'!A:C,3,0)),0)</f>
        <v>0</v>
      </c>
      <c r="E743" s="8">
        <f>IFERROR(VLOOKUP(A743,'KATEGORI PESALAKAN'!A:D,4,0),0)</f>
        <v>0</v>
      </c>
      <c r="F743" s="99">
        <f>IFERROR(IFERROR(VLOOKUP(A743,'STOK CIKDITIRO'!C:H,6,0),VLOOKUP(A743,'KATEGORI CIKDITIRO'!A:C,3,0)),0)</f>
        <v>0</v>
      </c>
      <c r="G743" s="8">
        <f>IFERROR(VLOOKUP(A743,'KATEGORI CIKDITIRO'!A:D,4,0),0)</f>
        <v>1</v>
      </c>
      <c r="H743" s="99">
        <f>IFERROR(IFERROR(VLOOKUP(A743,'STOK TRAYEMAN'!C:H,6,0),VLOOKUP(A743,'KATEGORI TRAYEMAN'!A:C,3,0)),0)</f>
        <v>0</v>
      </c>
      <c r="I743" s="8">
        <f>IFERROR(VLOOKUP(A743,'KATEGORI TRAYEMAN'!A:D,4,0),0)</f>
        <v>0</v>
      </c>
      <c r="J743" s="8" t="str">
        <f>IFERROR(VLOOKUP(A743,'NOSTOK PACUL'!A:C,3,0),IFERROR(IF(VLOOKUP(A743,'STOK PACUL'!A:B,2,0)="NOSTOK","E",VLOOKUP(A743,'KATEGORI PACUL'!A:B,2,0)),"E"))</f>
        <v>E</v>
      </c>
      <c r="K743" s="8" t="str">
        <f>IFERROR(VLOOKUP(A743,'NOSTOK PESALAKAN'!A:C,3,0),IFERROR(IF(VLOOKUP(A743,'STOK PESALAKAN'!A:B,2,0)="NOSTOK","E",VLOOKUP(A743,'KATEGORI PESALAKAN'!A:B,2,0)),"E"))</f>
        <v>E</v>
      </c>
      <c r="L743" s="8" t="str">
        <f>IFERROR(VLOOKUP(A743,'NOSTOK CIKDITIRO'!A:C,3,0),IFERROR(IF(VLOOKUP(A743,'STOK CIKDITIRO'!A:B,2,0)="NOSTOK","E",VLOOKUP(A743,'KATEGORI CIKDITIRO'!A:B,2,0)),"E"))</f>
        <v>D</v>
      </c>
      <c r="M743" s="8" t="str">
        <f>IFERROR(VLOOKUP(A743,'NOSTOK TRAYEMAN'!A:C,3,0),IFERROR(IF(VLOOKUP(A743,'STOK TRAYEMAN'!A:B,2,0)="NOSTOK","E",VLOOKUP(A743,'KATEGORI TRAYEMAN'!A:B,2,0)),"E"))</f>
        <v>E</v>
      </c>
      <c r="N743" s="8" t="str">
        <f>IFERROR(VLOOKUP(A743,FR_HITUNG_MINMAX!A:B,2,0),0)</f>
        <v>BORDES KANAN NMAX</v>
      </c>
      <c r="O743" s="8" t="str">
        <f>IFERROR(VLOOKUP(A743,FR_HITUNG_MINMAX!A:D,4,0),0)</f>
        <v>ORISIN</v>
      </c>
      <c r="P743" s="8">
        <f>IFERROR(VLOOKUP(A743,FR_HITUNG_MINMAX!A:G,7,0),1)</f>
        <v>1</v>
      </c>
      <c r="Q743" s="11">
        <f>IFERROR(VLOOKUP(A743,FR_HITUNG_MINMAX!A:J,10,0),1)</f>
        <v>1</v>
      </c>
      <c r="R743" s="8">
        <f>IFERROR(VLOOKUP(A743,FR_HITUNG_MINMAX!A:K,11,0),1)</f>
        <v>1</v>
      </c>
      <c r="S743" s="12">
        <f>IFERROR(VLOOKUP(A743,FR_HITUNG_MINMAX!A:F,6,0),0)</f>
        <v>110000</v>
      </c>
      <c r="T743" s="8">
        <f t="shared" si="465"/>
        <v>0</v>
      </c>
      <c r="U743" s="8">
        <f t="shared" si="496"/>
        <v>0</v>
      </c>
      <c r="V743" s="8">
        <f t="shared" si="497"/>
        <v>-1</v>
      </c>
      <c r="W743" s="8">
        <f t="shared" si="466"/>
        <v>0</v>
      </c>
      <c r="X743" s="8">
        <f t="shared" si="467"/>
        <v>0</v>
      </c>
      <c r="Y743" s="16"/>
      <c r="Z743" s="15">
        <f t="shared" si="498"/>
        <v>0</v>
      </c>
      <c r="AA743" s="8">
        <f t="shared" si="468"/>
        <v>0</v>
      </c>
      <c r="AB743" s="16"/>
      <c r="AC743" s="15">
        <f t="shared" si="499"/>
        <v>0</v>
      </c>
      <c r="AD743" s="8">
        <f t="shared" si="500"/>
        <v>0</v>
      </c>
      <c r="AE743" s="16"/>
      <c r="AF743" s="15">
        <f t="shared" si="501"/>
        <v>0</v>
      </c>
      <c r="AG743" s="15">
        <f t="shared" si="469"/>
        <v>0</v>
      </c>
      <c r="AH743" s="16"/>
      <c r="AI743" s="15">
        <f t="shared" si="470"/>
        <v>0</v>
      </c>
      <c r="AJ743" s="8">
        <f t="shared" si="471"/>
        <v>0</v>
      </c>
      <c r="AK743" s="8">
        <f t="shared" si="446"/>
        <v>0</v>
      </c>
      <c r="AL743" s="8">
        <f t="shared" si="447"/>
        <v>1</v>
      </c>
      <c r="AM743" s="8">
        <f t="shared" si="472"/>
        <v>0</v>
      </c>
      <c r="AN743" s="8">
        <f t="shared" si="473"/>
        <v>1</v>
      </c>
      <c r="AO743" s="8">
        <f>IFERROR(VLOOKUP(A743,PERSAMAAN!B:D,3,0),AN743)</f>
        <v>1</v>
      </c>
      <c r="AP743" s="1">
        <v>0</v>
      </c>
      <c r="AQ743" s="8">
        <f t="shared" si="502"/>
        <v>0</v>
      </c>
      <c r="AR743" s="8" t="str">
        <f>IF(AQ743=0,"-",VLOOKUP(A743,FR_HITUNG_MINMAX!A:H,8,0))</f>
        <v>-</v>
      </c>
      <c r="AS743" s="1"/>
      <c r="AT743" s="8" t="str">
        <f t="shared" si="503"/>
        <v>-</v>
      </c>
      <c r="AU743" s="12">
        <f t="shared" si="450"/>
        <v>0</v>
      </c>
      <c r="AV743" s="12">
        <f t="shared" si="504"/>
        <v>0</v>
      </c>
      <c r="AW743" s="8">
        <f t="shared" si="474"/>
        <v>1</v>
      </c>
      <c r="AX743" s="1"/>
      <c r="AY743" s="8">
        <f t="shared" si="505"/>
        <v>1</v>
      </c>
      <c r="AZ743" s="8" t="str">
        <f>IF(AY743=0,"-",VLOOKUP(A743,FR_HITUNG_MINMAX!A:I,9,0))</f>
        <v/>
      </c>
      <c r="BB743" s="8" t="str">
        <f t="shared" si="506"/>
        <v/>
      </c>
      <c r="BC743" s="12">
        <f t="shared" si="454"/>
        <v>110000</v>
      </c>
      <c r="BD743" s="12">
        <f t="shared" si="507"/>
        <v>21965380</v>
      </c>
      <c r="BE743" s="16"/>
      <c r="BF743" s="8">
        <f>SUMIF('REALISASI ORDER'!C:C,A743,'REALISASI ORDER'!E:E)</f>
        <v>0</v>
      </c>
      <c r="BG743" s="8">
        <f t="shared" si="475"/>
        <v>0</v>
      </c>
      <c r="BH743" s="8">
        <f t="shared" si="456"/>
        <v>0</v>
      </c>
      <c r="BI743" s="8">
        <f t="shared" si="457"/>
        <v>0</v>
      </c>
      <c r="BJ743" s="8">
        <f t="shared" si="476"/>
        <v>0</v>
      </c>
      <c r="BK743" s="33">
        <f t="shared" si="477"/>
        <v>0</v>
      </c>
      <c r="BL743" s="33">
        <f t="shared" si="458"/>
        <v>0</v>
      </c>
      <c r="BM743" s="33">
        <f t="shared" si="459"/>
        <v>1</v>
      </c>
      <c r="BN743" s="33">
        <f t="shared" si="478"/>
        <v>0</v>
      </c>
      <c r="BO743" s="8">
        <f t="shared" si="508"/>
        <v>0</v>
      </c>
      <c r="BP743" s="8">
        <f t="shared" si="509"/>
        <v>0</v>
      </c>
      <c r="BQ743" s="8">
        <f t="shared" si="510"/>
        <v>0</v>
      </c>
      <c r="BR743" s="8">
        <f>IFERROR(ROUNDDOWN(BF743*BN743/(BK743+BL743+BM743+BN),0),0)</f>
        <v>0</v>
      </c>
      <c r="BS743" s="8" t="str">
        <f t="shared" si="463"/>
        <v>B6H-F7488-00</v>
      </c>
      <c r="BT743" s="8">
        <f>SUMIF(FR_HITUNG_MINMAX!A:A,ORDER!A743,FR_HITUNG_MINMAX!AS:AS)</f>
        <v>1</v>
      </c>
      <c r="BU743" s="8">
        <f t="shared" si="479"/>
        <v>0</v>
      </c>
      <c r="BV743" s="8" t="str">
        <f t="shared" si="511"/>
        <v>-</v>
      </c>
      <c r="BW743" s="8" t="e">
        <f>VLOOKUP(A743,'STOK PESALAKAN'!A:F,6,0)</f>
        <v>#N/A</v>
      </c>
    </row>
    <row r="744" spans="1:75">
      <c r="A744" s="41" t="s">
        <v>2215</v>
      </c>
      <c r="B744" s="99">
        <f>IFERROR(IFERROR(VLOOKUP(A744,'STOK PACUL'!C:H,6,0),VLOOKUP(A744,'KATEGORI PACUL'!A:C,3,0)),0)</f>
        <v>0</v>
      </c>
      <c r="C744" s="8">
        <f>IFERROR(VLOOKUP(A744,'KATEGORI PACUL'!A:D,4,0),0)</f>
        <v>0</v>
      </c>
      <c r="D744" s="99">
        <f>IFERROR(IFERROR(VLOOKUP(A744,'STOK PESALAKAN'!C:H,6,0),VLOOKUP(A744,'KATEGORI PESALAKAN'!A:C,3,0)),0)</f>
        <v>0</v>
      </c>
      <c r="E744" s="8">
        <f>IFERROR(VLOOKUP(A744,'KATEGORI PESALAKAN'!A:D,4,0),0)</f>
        <v>0</v>
      </c>
      <c r="F744" s="99">
        <f>IFERROR(IFERROR(VLOOKUP(A744,'STOK CIKDITIRO'!C:H,6,0),VLOOKUP(A744,'KATEGORI CIKDITIRO'!A:C,3,0)),0)</f>
        <v>0</v>
      </c>
      <c r="G744" s="8">
        <f>IFERROR(VLOOKUP(A744,'KATEGORI CIKDITIRO'!A:D,4,0),0)</f>
        <v>1</v>
      </c>
      <c r="H744" s="99">
        <f>IFERROR(IFERROR(VLOOKUP(A744,'STOK TRAYEMAN'!C:H,6,0),VLOOKUP(A744,'KATEGORI TRAYEMAN'!A:C,3,0)),0)</f>
        <v>0</v>
      </c>
      <c r="I744" s="8">
        <f>IFERROR(VLOOKUP(A744,'KATEGORI TRAYEMAN'!A:D,4,0),0)</f>
        <v>0</v>
      </c>
      <c r="J744" s="8" t="str">
        <f>IFERROR(VLOOKUP(A744,'NOSTOK PACUL'!A:C,3,0),IFERROR(IF(VLOOKUP(A744,'STOK PACUL'!A:B,2,0)="NOSTOK","E",VLOOKUP(A744,'KATEGORI PACUL'!A:B,2,0)),"E"))</f>
        <v>E</v>
      </c>
      <c r="K744" s="8" t="str">
        <f>IFERROR(VLOOKUP(A744,'NOSTOK PESALAKAN'!A:C,3,0),IFERROR(IF(VLOOKUP(A744,'STOK PESALAKAN'!A:B,2,0)="NOSTOK","E",VLOOKUP(A744,'KATEGORI PESALAKAN'!A:B,2,0)),"E"))</f>
        <v>E</v>
      </c>
      <c r="L744" s="8" t="str">
        <f>IFERROR(VLOOKUP(A744,'NOSTOK CIKDITIRO'!A:C,3,0),IFERROR(IF(VLOOKUP(A744,'STOK CIKDITIRO'!A:B,2,0)="NOSTOK","E",VLOOKUP(A744,'KATEGORI CIKDITIRO'!A:B,2,0)),"E"))</f>
        <v>D</v>
      </c>
      <c r="M744" s="8" t="str">
        <f>IFERROR(VLOOKUP(A744,'NOSTOK TRAYEMAN'!A:C,3,0),IFERROR(IF(VLOOKUP(A744,'STOK TRAYEMAN'!A:B,2,0)="NOSTOK","E",VLOOKUP(A744,'KATEGORI TRAYEMAN'!A:B,2,0)),"E"))</f>
        <v>E</v>
      </c>
      <c r="N744" s="8" t="str">
        <f>IFERROR(VLOOKUP(A744,FR_HITUNG_MINMAX!A:B,2,0),0)</f>
        <v>BAUD COVER H.BEAT</v>
      </c>
      <c r="O744" s="8" t="str">
        <f>IFERROR(VLOOKUP(A744,FR_HITUNG_MINMAX!A:D,4,0),0)</f>
        <v>BAUDMU</v>
      </c>
      <c r="P744" s="8">
        <f>IFERROR(VLOOKUP(A744,FR_HITUNG_MINMAX!A:G,7,0),1)</f>
        <v>1</v>
      </c>
      <c r="Q744" s="11">
        <f>IFERROR(VLOOKUP(A744,FR_HITUNG_MINMAX!A:J,10,0),1)</f>
        <v>1</v>
      </c>
      <c r="R744" s="8">
        <f>IFERROR(VLOOKUP(A744,FR_HITUNG_MINMAX!A:K,11,0),1)</f>
        <v>1</v>
      </c>
      <c r="S744" s="12">
        <f>IFERROR(VLOOKUP(A744,FR_HITUNG_MINMAX!A:F,6,0),0)</f>
        <v>16100</v>
      </c>
      <c r="T744" s="8">
        <f t="shared" si="465"/>
        <v>0</v>
      </c>
      <c r="U744" s="8">
        <f t="shared" si="496"/>
        <v>0</v>
      </c>
      <c r="V744" s="8">
        <f t="shared" si="497"/>
        <v>-1</v>
      </c>
      <c r="W744" s="8">
        <f t="shared" si="466"/>
        <v>0</v>
      </c>
      <c r="X744" s="8">
        <f t="shared" si="467"/>
        <v>0</v>
      </c>
      <c r="Y744" s="16"/>
      <c r="Z744" s="15">
        <f t="shared" si="498"/>
        <v>0</v>
      </c>
      <c r="AA744" s="8">
        <f t="shared" si="468"/>
        <v>0</v>
      </c>
      <c r="AB744" s="16"/>
      <c r="AC744" s="15">
        <f t="shared" si="499"/>
        <v>0</v>
      </c>
      <c r="AD744" s="8">
        <f t="shared" si="500"/>
        <v>0</v>
      </c>
      <c r="AE744" s="16"/>
      <c r="AF744" s="15">
        <f t="shared" si="501"/>
        <v>0</v>
      </c>
      <c r="AG744" s="15">
        <f t="shared" si="469"/>
        <v>0</v>
      </c>
      <c r="AH744" s="16"/>
      <c r="AI744" s="15">
        <f t="shared" si="470"/>
        <v>0</v>
      </c>
      <c r="AJ744" s="8">
        <f t="shared" si="471"/>
        <v>0</v>
      </c>
      <c r="AK744" s="8">
        <f t="shared" si="446"/>
        <v>0</v>
      </c>
      <c r="AL744" s="8">
        <f t="shared" si="447"/>
        <v>1</v>
      </c>
      <c r="AM744" s="8">
        <f t="shared" si="472"/>
        <v>0</v>
      </c>
      <c r="AN744" s="8">
        <f t="shared" si="473"/>
        <v>1</v>
      </c>
      <c r="AO744" s="8">
        <f>IFERROR(VLOOKUP(A744,PERSAMAAN!B:D,3,0),AN744)</f>
        <v>1</v>
      </c>
      <c r="AP744" s="1">
        <v>0</v>
      </c>
      <c r="AQ744" s="8">
        <f t="shared" si="502"/>
        <v>0</v>
      </c>
      <c r="AR744" s="8" t="str">
        <f>IF(AQ744=0,"-",VLOOKUP(A744,FR_HITUNG_MINMAX!A:H,8,0))</f>
        <v>-</v>
      </c>
      <c r="AS744" s="1"/>
      <c r="AT744" s="8" t="str">
        <f t="shared" si="503"/>
        <v>-</v>
      </c>
      <c r="AU744" s="12">
        <f t="shared" si="450"/>
        <v>0</v>
      </c>
      <c r="AV744" s="12">
        <f t="shared" si="504"/>
        <v>0</v>
      </c>
      <c r="AW744" s="8" t="b">
        <f t="shared" si="474"/>
        <v>0</v>
      </c>
      <c r="AX744" s="1"/>
      <c r="AY744" s="8">
        <f t="shared" si="505"/>
        <v>0</v>
      </c>
      <c r="AZ744" s="8" t="str">
        <f>IF(AY744=0,"-",VLOOKUP(A744,FR_HITUNG_MINMAX!A:I,9,0))</f>
        <v>-</v>
      </c>
      <c r="BB744" s="8" t="str">
        <f t="shared" si="506"/>
        <v>-</v>
      </c>
      <c r="BC744" s="12">
        <f t="shared" si="454"/>
        <v>0</v>
      </c>
      <c r="BD744" s="12">
        <f t="shared" si="507"/>
        <v>0</v>
      </c>
      <c r="BE744" s="16"/>
      <c r="BF744" s="8">
        <f>SUMIF('REALISASI ORDER'!C:C,A744,'REALISASI ORDER'!E:E)</f>
        <v>0</v>
      </c>
      <c r="BG744" s="8">
        <f t="shared" si="475"/>
        <v>0</v>
      </c>
      <c r="BH744" s="8">
        <f t="shared" si="456"/>
        <v>0</v>
      </c>
      <c r="BI744" s="8">
        <f t="shared" si="457"/>
        <v>0</v>
      </c>
      <c r="BJ744" s="8">
        <f t="shared" si="476"/>
        <v>0</v>
      </c>
      <c r="BK744" s="33">
        <f t="shared" si="477"/>
        <v>0</v>
      </c>
      <c r="BL744" s="33">
        <f t="shared" si="458"/>
        <v>0</v>
      </c>
      <c r="BM744" s="33">
        <f t="shared" si="459"/>
        <v>1</v>
      </c>
      <c r="BN744" s="33">
        <f t="shared" si="478"/>
        <v>0</v>
      </c>
      <c r="BO744" s="8">
        <f t="shared" si="508"/>
        <v>0</v>
      </c>
      <c r="BP744" s="8">
        <f t="shared" si="509"/>
        <v>0</v>
      </c>
      <c r="BQ744" s="8">
        <f t="shared" si="510"/>
        <v>0</v>
      </c>
      <c r="BR744" s="8">
        <f>IFERROR(ROUNDDOWN(BF744*BN744/(BK744+BL744+BM744+BN),0),0)</f>
        <v>0</v>
      </c>
      <c r="BS744" s="8" t="str">
        <f t="shared" si="463"/>
        <v>BADCBT</v>
      </c>
      <c r="BT744" s="8">
        <f>SUMIF(FR_HITUNG_MINMAX!A:A,ORDER!A744,FR_HITUNG_MINMAX!AS:AS)</f>
        <v>1</v>
      </c>
      <c r="BU744" s="8">
        <f t="shared" si="479"/>
        <v>0</v>
      </c>
      <c r="BV744" s="8" t="str">
        <f t="shared" si="511"/>
        <v>-</v>
      </c>
      <c r="BW744" s="8" t="e">
        <f>VLOOKUP(A744,'STOK PESALAKAN'!A:F,6,0)</f>
        <v>#N/A</v>
      </c>
    </row>
    <row r="745" spans="1:75">
      <c r="A745" s="41" t="s">
        <v>2217</v>
      </c>
      <c r="B745" s="99">
        <f>IFERROR(IFERROR(VLOOKUP(A745,'STOK PACUL'!C:H,6,0),VLOOKUP(A745,'KATEGORI PACUL'!A:C,3,0)),0)</f>
        <v>0</v>
      </c>
      <c r="C745" s="8">
        <f>IFERROR(VLOOKUP(A745,'KATEGORI PACUL'!A:D,4,0),0)</f>
        <v>0</v>
      </c>
      <c r="D745" s="99">
        <f>IFERROR(IFERROR(VLOOKUP(A745,'STOK PESALAKAN'!C:H,6,0),VLOOKUP(A745,'KATEGORI PESALAKAN'!A:C,3,0)),0)</f>
        <v>0</v>
      </c>
      <c r="E745" s="8">
        <f>IFERROR(VLOOKUP(A745,'KATEGORI PESALAKAN'!A:D,4,0),0)</f>
        <v>0</v>
      </c>
      <c r="F745" s="99">
        <f>IFERROR(IFERROR(VLOOKUP(A745,'STOK CIKDITIRO'!C:H,6,0),VLOOKUP(A745,'KATEGORI CIKDITIRO'!A:C,3,0)),0)</f>
        <v>2</v>
      </c>
      <c r="G745" s="8">
        <f>IFERROR(VLOOKUP(A745,'KATEGORI CIKDITIRO'!A:D,4,0),0)</f>
        <v>0</v>
      </c>
      <c r="H745" s="99">
        <f>IFERROR(IFERROR(VLOOKUP(A745,'STOK TRAYEMAN'!C:H,6,0),VLOOKUP(A745,'KATEGORI TRAYEMAN'!A:C,3,0)),0)</f>
        <v>0</v>
      </c>
      <c r="I745" s="8">
        <f>IFERROR(VLOOKUP(A745,'KATEGORI TRAYEMAN'!A:D,4,0),0)</f>
        <v>0</v>
      </c>
      <c r="J745" s="8" t="str">
        <f>IFERROR(VLOOKUP(A745,'NOSTOK PACUL'!A:C,3,0),IFERROR(IF(VLOOKUP(A745,'STOK PACUL'!A:B,2,0)="NOSTOK","E",VLOOKUP(A745,'KATEGORI PACUL'!A:B,2,0)),"E"))</f>
        <v>E</v>
      </c>
      <c r="K745" s="8" t="str">
        <f>IFERROR(VLOOKUP(A745,'NOSTOK PESALAKAN'!A:C,3,0),IFERROR(IF(VLOOKUP(A745,'STOK PESALAKAN'!A:B,2,0)="NOSTOK","E",VLOOKUP(A745,'KATEGORI PESALAKAN'!A:B,2,0)),"E"))</f>
        <v>E</v>
      </c>
      <c r="L745" s="8" t="str">
        <f>IFERROR(VLOOKUP(A745,'NOSTOK CIKDITIRO'!A:C,3,0),IFERROR(IF(VLOOKUP(A745,'STOK CIKDITIRO'!A:B,2,0)="NOSTOK","E",VLOOKUP(A745,'KATEGORI CIKDITIRO'!A:B,2,0)),"E"))</f>
        <v>E</v>
      </c>
      <c r="M745" s="8" t="str">
        <f>IFERROR(VLOOKUP(A745,'NOSTOK TRAYEMAN'!A:C,3,0),IFERROR(IF(VLOOKUP(A745,'STOK TRAYEMAN'!A:B,2,0)="NOSTOK","E",VLOOKUP(A745,'KATEGORI TRAYEMAN'!A:B,2,0)),"E"))</f>
        <v>E</v>
      </c>
      <c r="N745" s="8" t="str">
        <f>IFERROR(VLOOKUP(A745,FR_HITUNG_MINMAX!A:B,2,0),0)</f>
        <v>BAUD KNALPOT</v>
      </c>
      <c r="O745" s="8" t="str">
        <f>IFERROR(VLOOKUP(A745,FR_HITUNG_MINMAX!A:D,4,0),0)</f>
        <v>IMITAS</v>
      </c>
      <c r="P745" s="8">
        <f>IFERROR(VLOOKUP(A745,FR_HITUNG_MINMAX!A:G,7,0),1)</f>
        <v>1</v>
      </c>
      <c r="Q745" s="11">
        <f>IFERROR(VLOOKUP(A745,FR_HITUNG_MINMAX!A:J,10,0),1)</f>
        <v>1</v>
      </c>
      <c r="R745" s="8">
        <f>IFERROR(VLOOKUP(A745,FR_HITUNG_MINMAX!A:K,11,0),1)</f>
        <v>1</v>
      </c>
      <c r="S745" s="12">
        <f>IFERROR(VLOOKUP(A745,FR_HITUNG_MINMAX!A:F,6,0),0)</f>
        <v>2500</v>
      </c>
      <c r="T745" s="8">
        <f t="shared" si="465"/>
        <v>0</v>
      </c>
      <c r="U745" s="8">
        <f t="shared" si="496"/>
        <v>0</v>
      </c>
      <c r="V745" s="8">
        <f t="shared" si="497"/>
        <v>2</v>
      </c>
      <c r="W745" s="8">
        <f t="shared" si="466"/>
        <v>0</v>
      </c>
      <c r="X745" s="8">
        <f t="shared" si="467"/>
        <v>0</v>
      </c>
      <c r="Y745" s="16"/>
      <c r="Z745" s="15">
        <f t="shared" si="498"/>
        <v>0</v>
      </c>
      <c r="AA745" s="8">
        <f t="shared" si="468"/>
        <v>0</v>
      </c>
      <c r="AB745" s="16"/>
      <c r="AC745" s="15">
        <f t="shared" si="499"/>
        <v>0</v>
      </c>
      <c r="AD745" s="8">
        <f t="shared" si="500"/>
        <v>0</v>
      </c>
      <c r="AE745" s="16"/>
      <c r="AF745" s="15">
        <f t="shared" si="501"/>
        <v>0</v>
      </c>
      <c r="AG745" s="15">
        <f t="shared" si="469"/>
        <v>0</v>
      </c>
      <c r="AH745" s="16"/>
      <c r="AI745" s="15">
        <f t="shared" si="470"/>
        <v>0</v>
      </c>
      <c r="AJ745" s="8">
        <f t="shared" si="471"/>
        <v>2</v>
      </c>
      <c r="AK745" s="8">
        <f t="shared" si="446"/>
        <v>0</v>
      </c>
      <c r="AL745" s="8">
        <f t="shared" si="447"/>
        <v>0</v>
      </c>
      <c r="AM745" s="8">
        <f t="shared" si="472"/>
        <v>0</v>
      </c>
      <c r="AN745" s="8">
        <f t="shared" si="473"/>
        <v>2</v>
      </c>
      <c r="AO745" s="8">
        <f>IFERROR(VLOOKUP(A745,PERSAMAAN!B:D,3,0),AN745)</f>
        <v>2</v>
      </c>
      <c r="AP745" s="1">
        <v>0</v>
      </c>
      <c r="AQ745" s="8">
        <f t="shared" si="502"/>
        <v>0</v>
      </c>
      <c r="AR745" s="8" t="str">
        <f>IF(AQ745=0,"-",VLOOKUP(A745,FR_HITUNG_MINMAX!A:H,8,0))</f>
        <v>-</v>
      </c>
      <c r="AS745" s="1"/>
      <c r="AT745" s="8" t="str">
        <f t="shared" si="503"/>
        <v>-</v>
      </c>
      <c r="AU745" s="12">
        <f t="shared" si="450"/>
        <v>0</v>
      </c>
      <c r="AV745" s="12">
        <f t="shared" si="504"/>
        <v>0</v>
      </c>
      <c r="AW745" s="8" t="b">
        <f t="shared" si="474"/>
        <v>0</v>
      </c>
      <c r="AX745" s="1"/>
      <c r="AY745" s="8">
        <f t="shared" si="505"/>
        <v>0</v>
      </c>
      <c r="AZ745" s="8" t="str">
        <f>IF(AY745=0,"-",VLOOKUP(A745,FR_HITUNG_MINMAX!A:I,9,0))</f>
        <v>-</v>
      </c>
      <c r="BB745" s="8" t="str">
        <f t="shared" si="506"/>
        <v>-</v>
      </c>
      <c r="BC745" s="12">
        <f t="shared" si="454"/>
        <v>0</v>
      </c>
      <c r="BD745" s="12">
        <f t="shared" si="507"/>
        <v>0</v>
      </c>
      <c r="BE745" s="16"/>
      <c r="BF745" s="8">
        <f>SUMIF('REALISASI ORDER'!C:C,A745,'REALISASI ORDER'!E:E)</f>
        <v>0</v>
      </c>
      <c r="BG745" s="8">
        <f t="shared" si="475"/>
        <v>0</v>
      </c>
      <c r="BH745" s="8">
        <f t="shared" si="456"/>
        <v>0</v>
      </c>
      <c r="BI745" s="8">
        <f t="shared" si="457"/>
        <v>2</v>
      </c>
      <c r="BJ745" s="8">
        <f t="shared" si="476"/>
        <v>0</v>
      </c>
      <c r="BK745" s="33">
        <f t="shared" si="477"/>
        <v>0</v>
      </c>
      <c r="BL745" s="33">
        <f t="shared" si="458"/>
        <v>0</v>
      </c>
      <c r="BM745" s="33">
        <f t="shared" si="459"/>
        <v>0</v>
      </c>
      <c r="BN745" s="33">
        <f t="shared" si="478"/>
        <v>0</v>
      </c>
      <c r="BO745" s="8">
        <f t="shared" si="508"/>
        <v>0</v>
      </c>
      <c r="BP745" s="8">
        <f t="shared" si="509"/>
        <v>0</v>
      </c>
      <c r="BQ745" s="8">
        <f t="shared" si="510"/>
        <v>0</v>
      </c>
      <c r="BR745" s="8">
        <f>IFERROR(ROUNDDOWN(BF745*BN745/(BK745+BL745+BM745+BN),0),0)</f>
        <v>0</v>
      </c>
      <c r="BS745" s="8" t="str">
        <f t="shared" si="463"/>
        <v>BDKNOT</v>
      </c>
      <c r="BT745" s="8">
        <f>SUMIF(FR_HITUNG_MINMAX!A:A,ORDER!A745,FR_HITUNG_MINMAX!AS:AS)</f>
        <v>0</v>
      </c>
      <c r="BU745" s="8">
        <f t="shared" si="479"/>
        <v>0</v>
      </c>
      <c r="BV745" s="8" t="str">
        <f t="shared" si="511"/>
        <v>-</v>
      </c>
      <c r="BW745" s="8" t="e">
        <f>VLOOKUP(A745,'STOK PESALAKAN'!A:F,6,0)</f>
        <v>#N/A</v>
      </c>
    </row>
    <row r="746" spans="1:75">
      <c r="A746" s="41" t="s">
        <v>2219</v>
      </c>
      <c r="B746" s="99">
        <f>IFERROR(IFERROR(VLOOKUP(A746,'STOK PACUL'!C:H,6,0),VLOOKUP(A746,'KATEGORI PACUL'!A:C,3,0)),0)</f>
        <v>0</v>
      </c>
      <c r="C746" s="8">
        <f>IFERROR(VLOOKUP(A746,'KATEGORI PACUL'!A:D,4,0),0)</f>
        <v>0</v>
      </c>
      <c r="D746" s="99">
        <f>IFERROR(IFERROR(VLOOKUP(A746,'STOK PESALAKAN'!C:H,6,0),VLOOKUP(A746,'KATEGORI PESALAKAN'!A:C,3,0)),0)</f>
        <v>0</v>
      </c>
      <c r="E746" s="8">
        <f>IFERROR(VLOOKUP(A746,'KATEGORI PESALAKAN'!A:D,4,0),0)</f>
        <v>0</v>
      </c>
      <c r="F746" s="99">
        <f>IFERROR(IFERROR(VLOOKUP(A746,'STOK CIKDITIRO'!C:H,6,0),VLOOKUP(A746,'KATEGORI CIKDITIRO'!A:C,3,0)),0)</f>
        <v>1</v>
      </c>
      <c r="G746" s="8">
        <f>IFERROR(VLOOKUP(A746,'KATEGORI CIKDITIRO'!A:D,4,0),0)</f>
        <v>2</v>
      </c>
      <c r="H746" s="99">
        <f>IFERROR(IFERROR(VLOOKUP(A746,'STOK TRAYEMAN'!C:H,6,0),VLOOKUP(A746,'KATEGORI TRAYEMAN'!A:C,3,0)),0)</f>
        <v>0</v>
      </c>
      <c r="I746" s="8">
        <f>IFERROR(VLOOKUP(A746,'KATEGORI TRAYEMAN'!A:D,4,0),0)</f>
        <v>0</v>
      </c>
      <c r="J746" s="8" t="str">
        <f>IFERROR(VLOOKUP(A746,'NOSTOK PACUL'!A:C,3,0),IFERROR(IF(VLOOKUP(A746,'STOK PACUL'!A:B,2,0)="NOSTOK","E",VLOOKUP(A746,'KATEGORI PACUL'!A:B,2,0)),"E"))</f>
        <v>E</v>
      </c>
      <c r="K746" s="8" t="str">
        <f>IFERROR(VLOOKUP(A746,'NOSTOK PESALAKAN'!A:C,3,0),IFERROR(IF(VLOOKUP(A746,'STOK PESALAKAN'!A:B,2,0)="NOSTOK","E",VLOOKUP(A746,'KATEGORI PESALAKAN'!A:B,2,0)),"E"))</f>
        <v>E</v>
      </c>
      <c r="L746" s="8" t="str">
        <f>IFERROR(VLOOKUP(A746,'NOSTOK CIKDITIRO'!A:C,3,0),IFERROR(IF(VLOOKUP(A746,'STOK CIKDITIRO'!A:B,2,0)="NOSTOK","E",VLOOKUP(A746,'KATEGORI CIKDITIRO'!A:B,2,0)),"E"))</f>
        <v>D</v>
      </c>
      <c r="M746" s="8" t="str">
        <f>IFERROR(VLOOKUP(A746,'NOSTOK TRAYEMAN'!A:C,3,0),IFERROR(IF(VLOOKUP(A746,'STOK TRAYEMAN'!A:B,2,0)="NOSTOK","E",VLOOKUP(A746,'KATEGORI TRAYEMAN'!A:B,2,0)),"E"))</f>
        <v>E</v>
      </c>
      <c r="N746" s="8" t="str">
        <f>IFERROR(VLOOKUP(A746,FR_HITUNG_MINMAX!A:B,2,0),0)</f>
        <v>BAUD L SOCKBEKER DEPAN IMI</v>
      </c>
      <c r="O746" s="8" t="str">
        <f>IFERROR(VLOOKUP(A746,FR_HITUNG_MINMAX!A:D,4,0),0)</f>
        <v>IMITAS</v>
      </c>
      <c r="P746" s="8">
        <f>IFERROR(VLOOKUP(A746,FR_HITUNG_MINMAX!A:G,7,0),1)</f>
        <v>1</v>
      </c>
      <c r="Q746" s="11">
        <f>IFERROR(VLOOKUP(A746,FR_HITUNG_MINMAX!A:J,10,0),1)</f>
        <v>1</v>
      </c>
      <c r="R746" s="8">
        <f>IFERROR(VLOOKUP(A746,FR_HITUNG_MINMAX!A:K,11,0),1)</f>
        <v>1</v>
      </c>
      <c r="S746" s="12">
        <f>IFERROR(VLOOKUP(A746,FR_HITUNG_MINMAX!A:F,6,0),0)</f>
        <v>11500</v>
      </c>
      <c r="T746" s="8">
        <f t="shared" si="465"/>
        <v>0</v>
      </c>
      <c r="U746" s="8">
        <f t="shared" si="496"/>
        <v>0</v>
      </c>
      <c r="V746" s="8">
        <f t="shared" si="497"/>
        <v>-1</v>
      </c>
      <c r="W746" s="8">
        <f t="shared" si="466"/>
        <v>0</v>
      </c>
      <c r="X746" s="8">
        <f t="shared" si="467"/>
        <v>0</v>
      </c>
      <c r="Y746" s="16"/>
      <c r="Z746" s="15">
        <f t="shared" si="498"/>
        <v>0</v>
      </c>
      <c r="AA746" s="8">
        <f t="shared" si="468"/>
        <v>0</v>
      </c>
      <c r="AB746" s="16"/>
      <c r="AC746" s="15">
        <f t="shared" si="499"/>
        <v>0</v>
      </c>
      <c r="AD746" s="8">
        <f t="shared" si="500"/>
        <v>0</v>
      </c>
      <c r="AE746" s="16"/>
      <c r="AF746" s="15">
        <f t="shared" si="501"/>
        <v>0</v>
      </c>
      <c r="AG746" s="15">
        <f t="shared" si="469"/>
        <v>0</v>
      </c>
      <c r="AH746" s="16"/>
      <c r="AI746" s="15">
        <f t="shared" si="470"/>
        <v>0</v>
      </c>
      <c r="AJ746" s="8">
        <f t="shared" si="471"/>
        <v>0</v>
      </c>
      <c r="AK746" s="8">
        <f t="shared" si="446"/>
        <v>0</v>
      </c>
      <c r="AL746" s="8">
        <f t="shared" si="447"/>
        <v>0</v>
      </c>
      <c r="AM746" s="8">
        <f t="shared" si="472"/>
        <v>0</v>
      </c>
      <c r="AN746" s="8">
        <f t="shared" si="473"/>
        <v>0</v>
      </c>
      <c r="AO746" s="8">
        <f>IFERROR(VLOOKUP(A746,PERSAMAAN!B:D,3,0),AN746)</f>
        <v>0</v>
      </c>
      <c r="AP746" s="1"/>
      <c r="AQ746" s="8">
        <f t="shared" si="502"/>
        <v>0</v>
      </c>
      <c r="AR746" s="8" t="str">
        <f>IF(AQ746=0,"-",VLOOKUP(A746,FR_HITUNG_MINMAX!A:H,8,0))</f>
        <v>-</v>
      </c>
      <c r="AS746" s="1"/>
      <c r="AT746" s="8" t="str">
        <f t="shared" si="503"/>
        <v>-</v>
      </c>
      <c r="AU746" s="12">
        <f t="shared" si="450"/>
        <v>0</v>
      </c>
      <c r="AV746" s="12">
        <f t="shared" si="504"/>
        <v>0</v>
      </c>
      <c r="AW746" s="8" t="b">
        <f t="shared" si="474"/>
        <v>0</v>
      </c>
      <c r="AX746" s="1"/>
      <c r="AY746" s="8">
        <f t="shared" si="505"/>
        <v>0</v>
      </c>
      <c r="AZ746" s="8" t="str">
        <f>IF(AY746=0,"-",VLOOKUP(A746,FR_HITUNG_MINMAX!A:I,9,0))</f>
        <v>-</v>
      </c>
      <c r="BB746" s="8" t="str">
        <f t="shared" si="506"/>
        <v>-</v>
      </c>
      <c r="BC746" s="12">
        <f t="shared" si="454"/>
        <v>0</v>
      </c>
      <c r="BD746" s="12">
        <f t="shared" si="507"/>
        <v>0</v>
      </c>
      <c r="BE746" s="16"/>
      <c r="BF746" s="8">
        <f>SUMIF('REALISASI ORDER'!C:C,A746,'REALISASI ORDER'!E:E)</f>
        <v>0</v>
      </c>
      <c r="BG746" s="8">
        <f t="shared" si="475"/>
        <v>0</v>
      </c>
      <c r="BH746" s="8">
        <f t="shared" si="456"/>
        <v>0</v>
      </c>
      <c r="BI746" s="8">
        <f t="shared" si="457"/>
        <v>1</v>
      </c>
      <c r="BJ746" s="8">
        <f t="shared" si="476"/>
        <v>0</v>
      </c>
      <c r="BK746" s="33">
        <f t="shared" si="477"/>
        <v>0</v>
      </c>
      <c r="BL746" s="33">
        <f t="shared" si="458"/>
        <v>0</v>
      </c>
      <c r="BM746" s="33">
        <f t="shared" si="459"/>
        <v>1</v>
      </c>
      <c r="BN746" s="33">
        <f t="shared" si="478"/>
        <v>0</v>
      </c>
      <c r="BO746" s="8">
        <f t="shared" si="508"/>
        <v>0</v>
      </c>
      <c r="BP746" s="8">
        <f t="shared" si="509"/>
        <v>0</v>
      </c>
      <c r="BQ746" s="8">
        <f t="shared" si="510"/>
        <v>0</v>
      </c>
      <c r="BR746" s="8">
        <f>IFERROR(ROUNDDOWN(BF746*BN746/(BK746+BL746+BM746+BN),0),0)</f>
        <v>0</v>
      </c>
      <c r="BS746" s="8" t="str">
        <f t="shared" si="463"/>
        <v>BLSDP</v>
      </c>
      <c r="BT746" s="8">
        <f>SUMIF(FR_HITUNG_MINMAX!A:A,ORDER!A746,FR_HITUNG_MINMAX!AS:AS)</f>
        <v>1</v>
      </c>
      <c r="BU746" s="8">
        <f t="shared" si="479"/>
        <v>0</v>
      </c>
      <c r="BV746" s="8" t="str">
        <f t="shared" si="511"/>
        <v>-</v>
      </c>
      <c r="BW746" s="8" t="e">
        <f>VLOOKUP(A746,'STOK PESALAKAN'!A:F,6,0)</f>
        <v>#N/A</v>
      </c>
    </row>
    <row r="747" spans="1:75">
      <c r="A747" s="41" t="s">
        <v>2221</v>
      </c>
      <c r="B747" s="99">
        <f>IFERROR(IFERROR(VLOOKUP(A747,'STOK PACUL'!C:H,6,0),VLOOKUP(A747,'KATEGORI PACUL'!A:C,3,0)),0)</f>
        <v>0</v>
      </c>
      <c r="C747" s="8">
        <f>IFERROR(VLOOKUP(A747,'KATEGORI PACUL'!A:D,4,0),0)</f>
        <v>0</v>
      </c>
      <c r="D747" s="99">
        <f>IFERROR(IFERROR(VLOOKUP(A747,'STOK PESALAKAN'!C:H,6,0),VLOOKUP(A747,'KATEGORI PESALAKAN'!A:C,3,0)),0)</f>
        <v>0</v>
      </c>
      <c r="E747" s="8">
        <f>IFERROR(VLOOKUP(A747,'KATEGORI PESALAKAN'!A:D,4,0),0)</f>
        <v>0</v>
      </c>
      <c r="F747" s="99">
        <f>IFERROR(IFERROR(VLOOKUP(A747,'STOK CIKDITIRO'!C:H,6,0),VLOOKUP(A747,'KATEGORI CIKDITIRO'!A:C,3,0)),0)</f>
        <v>0</v>
      </c>
      <c r="G747" s="8">
        <f>IFERROR(VLOOKUP(A747,'KATEGORI CIKDITIRO'!A:D,4,0),0)</f>
        <v>0</v>
      </c>
      <c r="H747" s="99">
        <f>IFERROR(IFERROR(VLOOKUP(A747,'STOK TRAYEMAN'!C:H,6,0),VLOOKUP(A747,'KATEGORI TRAYEMAN'!A:C,3,0)),0)</f>
        <v>0</v>
      </c>
      <c r="I747" s="8">
        <f>IFERROR(VLOOKUP(A747,'KATEGORI TRAYEMAN'!A:D,4,0),0)</f>
        <v>0</v>
      </c>
      <c r="J747" s="8" t="str">
        <f>IFERROR(VLOOKUP(A747,'NOSTOK PACUL'!A:C,3,0),IFERROR(IF(VLOOKUP(A747,'STOK PACUL'!A:B,2,0)="NOSTOK","E",VLOOKUP(A747,'KATEGORI PACUL'!A:B,2,0)),"E"))</f>
        <v>E</v>
      </c>
      <c r="K747" s="8" t="str">
        <f>IFERROR(VLOOKUP(A747,'NOSTOK PESALAKAN'!A:C,3,0),IFERROR(IF(VLOOKUP(A747,'STOK PESALAKAN'!A:B,2,0)="NOSTOK","E",VLOOKUP(A747,'KATEGORI PESALAKAN'!A:B,2,0)),"E"))</f>
        <v>E</v>
      </c>
      <c r="L747" s="8" t="str">
        <f>IFERROR(VLOOKUP(A747,'NOSTOK CIKDITIRO'!A:C,3,0),IFERROR(IF(VLOOKUP(A747,'STOK CIKDITIRO'!A:B,2,0)="NOSTOK","E",VLOOKUP(A747,'KATEGORI CIKDITIRO'!A:B,2,0)),"E"))</f>
        <v>E</v>
      </c>
      <c r="M747" s="8" t="str">
        <f>IFERROR(VLOOKUP(A747,'NOSTOK TRAYEMAN'!A:C,3,0),IFERROR(IF(VLOOKUP(A747,'STOK TRAYEMAN'!A:B,2,0)="NOSTOK","E",VLOOKUP(A747,'KATEGORI TRAYEMAN'!A:B,2,0)),"E"))</f>
        <v>E</v>
      </c>
      <c r="N747" s="8" t="str">
        <f>IFERROR(VLOOKUP(A747,FR_HITUNG_MINMAX!A:B,2,0),0)</f>
        <v>BOSH ARM H. SUPRAFIT/REVO IMI</v>
      </c>
      <c r="O747" s="8" t="str">
        <f>IFERROR(VLOOKUP(A747,FR_HITUNG_MINMAX!A:D,4,0),0)</f>
        <v>IMITAS</v>
      </c>
      <c r="P747" s="8">
        <f>IFERROR(VLOOKUP(A747,FR_HITUNG_MINMAX!A:G,7,0),1)</f>
        <v>1</v>
      </c>
      <c r="Q747" s="11">
        <f>IFERROR(VLOOKUP(A747,FR_HITUNG_MINMAX!A:J,10,0),1)</f>
        <v>1</v>
      </c>
      <c r="R747" s="8">
        <f>IFERROR(VLOOKUP(A747,FR_HITUNG_MINMAX!A:K,11,0),1)</f>
        <v>1</v>
      </c>
      <c r="S747" s="12">
        <f>IFERROR(VLOOKUP(A747,FR_HITUNG_MINMAX!A:F,6,0),0)</f>
        <v>10000</v>
      </c>
      <c r="T747" s="8">
        <f t="shared" si="465"/>
        <v>0</v>
      </c>
      <c r="U747" s="8">
        <f t="shared" si="496"/>
        <v>0</v>
      </c>
      <c r="V747" s="8">
        <f t="shared" si="497"/>
        <v>0</v>
      </c>
      <c r="W747" s="8">
        <f t="shared" si="466"/>
        <v>0</v>
      </c>
      <c r="X747" s="8">
        <f t="shared" si="467"/>
        <v>0</v>
      </c>
      <c r="Y747" s="16"/>
      <c r="Z747" s="15">
        <f t="shared" si="498"/>
        <v>0</v>
      </c>
      <c r="AA747" s="8">
        <f t="shared" si="468"/>
        <v>0</v>
      </c>
      <c r="AB747" s="16"/>
      <c r="AC747" s="15">
        <f t="shared" si="499"/>
        <v>0</v>
      </c>
      <c r="AD747" s="8">
        <f t="shared" si="500"/>
        <v>0</v>
      </c>
      <c r="AE747" s="16"/>
      <c r="AF747" s="15">
        <f t="shared" si="501"/>
        <v>0</v>
      </c>
      <c r="AG747" s="15">
        <f t="shared" si="469"/>
        <v>0</v>
      </c>
      <c r="AH747" s="16"/>
      <c r="AI747" s="15">
        <f t="shared" si="470"/>
        <v>0</v>
      </c>
      <c r="AJ747" s="8">
        <f t="shared" si="471"/>
        <v>0</v>
      </c>
      <c r="AK747" s="8">
        <f t="shared" si="446"/>
        <v>0</v>
      </c>
      <c r="AL747" s="8">
        <f t="shared" si="447"/>
        <v>0</v>
      </c>
      <c r="AM747" s="8">
        <f t="shared" si="472"/>
        <v>0</v>
      </c>
      <c r="AN747" s="8">
        <f t="shared" si="473"/>
        <v>0</v>
      </c>
      <c r="AO747" s="8">
        <f>IFERROR(VLOOKUP(A747,PERSAMAAN!B:D,3,0),AN747)</f>
        <v>0</v>
      </c>
      <c r="AP747" s="1"/>
      <c r="AQ747" s="8">
        <f t="shared" si="502"/>
        <v>0</v>
      </c>
      <c r="AR747" s="8" t="str">
        <f>IF(AQ747=0,"-",VLOOKUP(A747,FR_HITUNG_MINMAX!A:H,8,0))</f>
        <v>-</v>
      </c>
      <c r="AS747" s="1"/>
      <c r="AT747" s="8" t="str">
        <f t="shared" si="503"/>
        <v>-</v>
      </c>
      <c r="AU747" s="12">
        <f t="shared" si="450"/>
        <v>0</v>
      </c>
      <c r="AV747" s="12">
        <f t="shared" si="504"/>
        <v>0</v>
      </c>
      <c r="AW747" s="8" t="b">
        <f t="shared" si="474"/>
        <v>0</v>
      </c>
      <c r="AX747" s="1"/>
      <c r="AY747" s="8">
        <f t="shared" si="505"/>
        <v>0</v>
      </c>
      <c r="AZ747" s="8" t="str">
        <f>IF(AY747=0,"-",VLOOKUP(A747,FR_HITUNG_MINMAX!A:I,9,0))</f>
        <v>-</v>
      </c>
      <c r="BB747" s="8" t="str">
        <f t="shared" si="506"/>
        <v>-</v>
      </c>
      <c r="BC747" s="12">
        <f t="shared" si="454"/>
        <v>0</v>
      </c>
      <c r="BD747" s="12">
        <f t="shared" si="507"/>
        <v>0</v>
      </c>
      <c r="BE747" s="16"/>
      <c r="BF747" s="8">
        <f>SUMIF('REALISASI ORDER'!C:C,A747,'REALISASI ORDER'!E:E)</f>
        <v>0</v>
      </c>
      <c r="BG747" s="8">
        <f t="shared" si="475"/>
        <v>0</v>
      </c>
      <c r="BH747" s="8">
        <f t="shared" si="456"/>
        <v>0</v>
      </c>
      <c r="BI747" s="8">
        <f t="shared" si="457"/>
        <v>0</v>
      </c>
      <c r="BJ747" s="8">
        <f t="shared" si="476"/>
        <v>0</v>
      </c>
      <c r="BK747" s="33">
        <f t="shared" si="477"/>
        <v>0</v>
      </c>
      <c r="BL747" s="33">
        <f t="shared" si="458"/>
        <v>0</v>
      </c>
      <c r="BM747" s="33">
        <f t="shared" si="459"/>
        <v>0</v>
      </c>
      <c r="BN747" s="33">
        <f t="shared" si="478"/>
        <v>0</v>
      </c>
      <c r="BO747" s="8">
        <f t="shared" si="508"/>
        <v>0</v>
      </c>
      <c r="BP747" s="8">
        <f t="shared" si="509"/>
        <v>0</v>
      </c>
      <c r="BQ747" s="8">
        <f t="shared" si="510"/>
        <v>0</v>
      </c>
      <c r="BR747" s="8">
        <f>IFERROR(ROUNDDOWN(BF747*BN747/(BK747+BL747+BM747+BN),0),0)</f>
        <v>0</v>
      </c>
      <c r="BS747" s="8" t="str">
        <f t="shared" si="463"/>
        <v>BSHARM</v>
      </c>
      <c r="BT747" s="8">
        <f>SUMIF(FR_HITUNG_MINMAX!A:A,ORDER!A747,FR_HITUNG_MINMAX!AS:AS)</f>
        <v>0</v>
      </c>
      <c r="BU747" s="8">
        <f t="shared" si="479"/>
        <v>0</v>
      </c>
      <c r="BV747" s="8" t="str">
        <f t="shared" si="511"/>
        <v>-</v>
      </c>
      <c r="BW747" s="8" t="e">
        <f>VLOOKUP(A747,'STOK PESALAKAN'!A:F,6,0)</f>
        <v>#N/A</v>
      </c>
    </row>
    <row r="748" spans="1:75">
      <c r="A748" s="41" t="s">
        <v>2223</v>
      </c>
      <c r="B748" s="99">
        <f>IFERROR(IFERROR(VLOOKUP(A748,'STOK PACUL'!C:H,6,0),VLOOKUP(A748,'KATEGORI PACUL'!A:C,3,0)),0)</f>
        <v>0</v>
      </c>
      <c r="C748" s="8">
        <f>IFERROR(VLOOKUP(A748,'KATEGORI PACUL'!A:D,4,0),0)</f>
        <v>0</v>
      </c>
      <c r="D748" s="99">
        <f>IFERROR(IFERROR(VLOOKUP(A748,'STOK PESALAKAN'!C:H,6,0),VLOOKUP(A748,'KATEGORI PESALAKAN'!A:C,3,0)),0)</f>
        <v>0</v>
      </c>
      <c r="E748" s="8">
        <f>IFERROR(VLOOKUP(A748,'KATEGORI PESALAKAN'!A:D,4,0),0)</f>
        <v>0</v>
      </c>
      <c r="F748" s="99">
        <f>IFERROR(IFERROR(VLOOKUP(A748,'STOK CIKDITIRO'!C:H,6,0),VLOOKUP(A748,'KATEGORI CIKDITIRO'!A:C,3,0)),0)</f>
        <v>0</v>
      </c>
      <c r="G748" s="8">
        <f>IFERROR(VLOOKUP(A748,'KATEGORI CIKDITIRO'!A:D,4,0),0)</f>
        <v>1</v>
      </c>
      <c r="H748" s="99">
        <f>IFERROR(IFERROR(VLOOKUP(A748,'STOK TRAYEMAN'!C:H,6,0),VLOOKUP(A748,'KATEGORI TRAYEMAN'!A:C,3,0)),0)</f>
        <v>0</v>
      </c>
      <c r="I748" s="8">
        <f>IFERROR(VLOOKUP(A748,'KATEGORI TRAYEMAN'!A:D,4,0),0)</f>
        <v>0</v>
      </c>
      <c r="J748" s="8" t="str">
        <f>IFERROR(VLOOKUP(A748,'NOSTOK PACUL'!A:C,3,0),IFERROR(IF(VLOOKUP(A748,'STOK PACUL'!A:B,2,0)="NOSTOK","E",VLOOKUP(A748,'KATEGORI PACUL'!A:B,2,0)),"E"))</f>
        <v>E</v>
      </c>
      <c r="K748" s="8" t="str">
        <f>IFERROR(VLOOKUP(A748,'NOSTOK PESALAKAN'!A:C,3,0),IFERROR(IF(VLOOKUP(A748,'STOK PESALAKAN'!A:B,2,0)="NOSTOK","E",VLOOKUP(A748,'KATEGORI PESALAKAN'!A:B,2,0)),"E"))</f>
        <v>E</v>
      </c>
      <c r="L748" s="8" t="str">
        <f>IFERROR(VLOOKUP(A748,'NOSTOK CIKDITIRO'!A:C,3,0),IFERROR(IF(VLOOKUP(A748,'STOK CIKDITIRO'!A:B,2,0)="NOSTOK","E",VLOOKUP(A748,'KATEGORI CIKDITIRO'!A:B,2,0)),"E"))</f>
        <v>D</v>
      </c>
      <c r="M748" s="8" t="str">
        <f>IFERROR(VLOOKUP(A748,'NOSTOK TRAYEMAN'!A:C,3,0),IFERROR(IF(VLOOKUP(A748,'STOK TRAYEMAN'!A:B,2,0)="NOSTOK","E",VLOOKUP(A748,'KATEGORI TRAYEMAN'!A:B,2,0)),"E"))</f>
        <v>E</v>
      </c>
      <c r="N748" s="8" t="str">
        <f>IFERROR(VLOOKUP(A748,FR_HITUNG_MINMAX!A:B,2,0),0)</f>
        <v>BAN LUAR TUBLES 90/90-14 IRC</v>
      </c>
      <c r="O748" s="8" t="str">
        <f>IFERROR(VLOOKUP(A748,FR_HITUNG_MINMAX!A:D,4,0),0)</f>
        <v>ORISIN</v>
      </c>
      <c r="P748" s="8">
        <f>IFERROR(VLOOKUP(A748,FR_HITUNG_MINMAX!A:G,7,0),1)</f>
        <v>1</v>
      </c>
      <c r="Q748" s="11">
        <f>IFERROR(VLOOKUP(A748,FR_HITUNG_MINMAX!A:J,10,0),1)</f>
        <v>1</v>
      </c>
      <c r="R748" s="8">
        <f>IFERROR(VLOOKUP(A748,FR_HITUNG_MINMAX!A:K,11,0),1)</f>
        <v>1</v>
      </c>
      <c r="S748" s="12">
        <f>IFERROR(VLOOKUP(A748,FR_HITUNG_MINMAX!A:F,6,0),0)</f>
        <v>220000</v>
      </c>
      <c r="T748" s="8">
        <f t="shared" si="465"/>
        <v>0</v>
      </c>
      <c r="U748" s="8">
        <f t="shared" si="496"/>
        <v>0</v>
      </c>
      <c r="V748" s="8">
        <f t="shared" si="497"/>
        <v>-1</v>
      </c>
      <c r="W748" s="8">
        <f t="shared" si="466"/>
        <v>0</v>
      </c>
      <c r="X748" s="8">
        <f t="shared" si="467"/>
        <v>0</v>
      </c>
      <c r="Y748" s="16"/>
      <c r="Z748" s="15">
        <f t="shared" si="498"/>
        <v>0</v>
      </c>
      <c r="AA748" s="8">
        <f t="shared" si="468"/>
        <v>0</v>
      </c>
      <c r="AB748" s="16"/>
      <c r="AC748" s="15">
        <f t="shared" si="499"/>
        <v>0</v>
      </c>
      <c r="AD748" s="8">
        <f t="shared" si="500"/>
        <v>0</v>
      </c>
      <c r="AE748" s="16"/>
      <c r="AF748" s="15">
        <f t="shared" si="501"/>
        <v>0</v>
      </c>
      <c r="AG748" s="15">
        <f t="shared" si="469"/>
        <v>0</v>
      </c>
      <c r="AH748" s="16"/>
      <c r="AI748" s="15">
        <f t="shared" si="470"/>
        <v>0</v>
      </c>
      <c r="AJ748" s="8">
        <f t="shared" si="471"/>
        <v>0</v>
      </c>
      <c r="AK748" s="8">
        <f t="shared" si="446"/>
        <v>0</v>
      </c>
      <c r="AL748" s="8">
        <f t="shared" si="447"/>
        <v>1</v>
      </c>
      <c r="AM748" s="8">
        <f t="shared" si="472"/>
        <v>0</v>
      </c>
      <c r="AN748" s="8">
        <f t="shared" si="473"/>
        <v>1</v>
      </c>
      <c r="AO748" s="8">
        <f>IFERROR(VLOOKUP(A748,PERSAMAAN!B:D,3,0),AN748)</f>
        <v>1</v>
      </c>
      <c r="AP748" s="1">
        <v>0</v>
      </c>
      <c r="AQ748" s="8">
        <f t="shared" si="502"/>
        <v>0</v>
      </c>
      <c r="AR748" s="8" t="str">
        <f>IF(AQ748=0,"-",VLOOKUP(A748,FR_HITUNG_MINMAX!A:H,8,0))</f>
        <v>-</v>
      </c>
      <c r="AS748" s="1"/>
      <c r="AT748" s="8" t="str">
        <f t="shared" si="503"/>
        <v>-</v>
      </c>
      <c r="AU748" s="12">
        <f t="shared" si="450"/>
        <v>0</v>
      </c>
      <c r="AV748" s="12">
        <f t="shared" si="504"/>
        <v>0</v>
      </c>
      <c r="AW748" s="8">
        <f t="shared" si="474"/>
        <v>1</v>
      </c>
      <c r="AX748" s="1"/>
      <c r="AY748" s="8">
        <f t="shared" si="505"/>
        <v>1</v>
      </c>
      <c r="AZ748" s="8" t="str">
        <f>IF(AY748=0,"-",VLOOKUP(A748,FR_HITUNG_MINMAX!A:I,9,0))</f>
        <v/>
      </c>
      <c r="BB748" s="8" t="str">
        <f t="shared" si="506"/>
        <v/>
      </c>
      <c r="BC748" s="12">
        <f t="shared" si="454"/>
        <v>220000</v>
      </c>
      <c r="BD748" s="12">
        <f t="shared" si="507"/>
        <v>21965380</v>
      </c>
      <c r="BE748" s="16"/>
      <c r="BF748" s="8">
        <f>SUMIF('REALISASI ORDER'!C:C,A748,'REALISASI ORDER'!E:E)</f>
        <v>0</v>
      </c>
      <c r="BG748" s="8">
        <f t="shared" si="475"/>
        <v>0</v>
      </c>
      <c r="BH748" s="8">
        <f t="shared" si="456"/>
        <v>0</v>
      </c>
      <c r="BI748" s="8">
        <f t="shared" si="457"/>
        <v>0</v>
      </c>
      <c r="BJ748" s="8">
        <f t="shared" si="476"/>
        <v>0</v>
      </c>
      <c r="BK748" s="33">
        <f t="shared" si="477"/>
        <v>0</v>
      </c>
      <c r="BL748" s="33">
        <f t="shared" si="458"/>
        <v>0</v>
      </c>
      <c r="BM748" s="33">
        <f t="shared" si="459"/>
        <v>1</v>
      </c>
      <c r="BN748" s="33">
        <f t="shared" si="478"/>
        <v>0</v>
      </c>
      <c r="BO748" s="8">
        <f t="shared" si="508"/>
        <v>0</v>
      </c>
      <c r="BP748" s="8">
        <f t="shared" si="509"/>
        <v>0</v>
      </c>
      <c r="BQ748" s="8">
        <f t="shared" si="510"/>
        <v>0</v>
      </c>
      <c r="BR748" s="8">
        <f>IFERROR(ROUNDDOWN(BF748*BN748/(BK748+BL748+BM748+BN),0),0)</f>
        <v>0</v>
      </c>
      <c r="BS748" s="8" t="str">
        <f t="shared" si="463"/>
        <v>BTIRCB</v>
      </c>
      <c r="BT748" s="8">
        <f>SUMIF(FR_HITUNG_MINMAX!A:A,ORDER!A748,FR_HITUNG_MINMAX!AS:AS)</f>
        <v>1</v>
      </c>
      <c r="BU748" s="8">
        <f t="shared" si="479"/>
        <v>0</v>
      </c>
      <c r="BV748" s="8" t="str">
        <f t="shared" si="511"/>
        <v>-</v>
      </c>
      <c r="BW748" s="8" t="e">
        <f>VLOOKUP(A748,'STOK PESALAKAN'!A:F,6,0)</f>
        <v>#N/A</v>
      </c>
    </row>
    <row r="749" spans="1:75">
      <c r="A749" s="41" t="s">
        <v>2225</v>
      </c>
      <c r="B749" s="99">
        <f>IFERROR(IFERROR(VLOOKUP(A749,'STOK PACUL'!C:H,6,0),VLOOKUP(A749,'KATEGORI PACUL'!A:C,3,0)),0)</f>
        <v>0</v>
      </c>
      <c r="C749" s="8">
        <f>IFERROR(VLOOKUP(A749,'KATEGORI PACUL'!A:D,4,0),0)</f>
        <v>0</v>
      </c>
      <c r="D749" s="99">
        <f>IFERROR(IFERROR(VLOOKUP(A749,'STOK PESALAKAN'!C:H,6,0),VLOOKUP(A749,'KATEGORI PESALAKAN'!A:C,3,0)),0)</f>
        <v>0</v>
      </c>
      <c r="E749" s="8">
        <f>IFERROR(VLOOKUP(A749,'KATEGORI PESALAKAN'!A:D,4,0),0)</f>
        <v>0</v>
      </c>
      <c r="F749" s="99">
        <f>IFERROR(IFERROR(VLOOKUP(A749,'STOK CIKDITIRO'!C:H,6,0),VLOOKUP(A749,'KATEGORI CIKDITIRO'!A:C,3,0)),0)</f>
        <v>0</v>
      </c>
      <c r="G749" s="8">
        <f>IFERROR(VLOOKUP(A749,'KATEGORI CIKDITIRO'!A:D,4,0),0)</f>
        <v>0</v>
      </c>
      <c r="H749" s="99">
        <f>IFERROR(IFERROR(VLOOKUP(A749,'STOK TRAYEMAN'!C:H,6,0),VLOOKUP(A749,'KATEGORI TRAYEMAN'!A:C,3,0)),0)</f>
        <v>0</v>
      </c>
      <c r="I749" s="8">
        <f>IFERROR(VLOOKUP(A749,'KATEGORI TRAYEMAN'!A:D,4,0),0)</f>
        <v>0</v>
      </c>
      <c r="J749" s="8" t="str">
        <f>IFERROR(VLOOKUP(A749,'NOSTOK PACUL'!A:C,3,0),IFERROR(IF(VLOOKUP(A749,'STOK PACUL'!A:B,2,0)="NOSTOK","E",VLOOKUP(A749,'KATEGORI PACUL'!A:B,2,0)),"E"))</f>
        <v>E</v>
      </c>
      <c r="K749" s="8" t="str">
        <f>IFERROR(VLOOKUP(A749,'NOSTOK PESALAKAN'!A:C,3,0),IFERROR(IF(VLOOKUP(A749,'STOK PESALAKAN'!A:B,2,0)="NOSTOK","E",VLOOKUP(A749,'KATEGORI PESALAKAN'!A:B,2,0)),"E"))</f>
        <v>E</v>
      </c>
      <c r="L749" s="8" t="str">
        <f>IFERROR(VLOOKUP(A749,'NOSTOK CIKDITIRO'!A:C,3,0),IFERROR(IF(VLOOKUP(A749,'STOK CIKDITIRO'!A:B,2,0)="NOSTOK","E",VLOOKUP(A749,'KATEGORI CIKDITIRO'!A:B,2,0)),"E"))</f>
        <v>E</v>
      </c>
      <c r="M749" s="8" t="str">
        <f>IFERROR(VLOOKUP(A749,'NOSTOK TRAYEMAN'!A:C,3,0),IFERROR(IF(VLOOKUP(A749,'STOK TRAYEMAN'!A:B,2,0)="NOSTOK","E",VLOOKUP(A749,'KATEGORI TRAYEMAN'!A:B,2,0)),"E"))</f>
        <v>E</v>
      </c>
      <c r="N749" s="8" t="str">
        <f>IFERROR(VLOOKUP(A749,FR_HITUNG_MINMAX!A:B,2,0),0)</f>
        <v>BAN TUBLES IRC 80/90-14</v>
      </c>
      <c r="O749" s="8" t="str">
        <f>IFERROR(VLOOKUP(A749,FR_HITUNG_MINMAX!A:D,4,0),0)</f>
        <v>ORISIN</v>
      </c>
      <c r="P749" s="8">
        <f>IFERROR(VLOOKUP(A749,FR_HITUNG_MINMAX!A:G,7,0),1)</f>
        <v>1</v>
      </c>
      <c r="Q749" s="11">
        <f>IFERROR(VLOOKUP(A749,FR_HITUNG_MINMAX!A:J,10,0),1)</f>
        <v>1</v>
      </c>
      <c r="R749" s="8">
        <f>IFERROR(VLOOKUP(A749,FR_HITUNG_MINMAX!A:K,11,0),1)</f>
        <v>1</v>
      </c>
      <c r="S749" s="12">
        <f>IFERROR(VLOOKUP(A749,FR_HITUNG_MINMAX!A:F,6,0),0)</f>
        <v>196000</v>
      </c>
      <c r="T749" s="8">
        <f t="shared" si="465"/>
        <v>0</v>
      </c>
      <c r="U749" s="8">
        <f t="shared" si="496"/>
        <v>0</v>
      </c>
      <c r="V749" s="8">
        <f t="shared" si="497"/>
        <v>0</v>
      </c>
      <c r="W749" s="8">
        <f t="shared" si="466"/>
        <v>0</v>
      </c>
      <c r="X749" s="8">
        <f t="shared" si="467"/>
        <v>0</v>
      </c>
      <c r="Y749" s="16"/>
      <c r="Z749" s="15">
        <f t="shared" si="498"/>
        <v>0</v>
      </c>
      <c r="AA749" s="8">
        <f t="shared" si="468"/>
        <v>0</v>
      </c>
      <c r="AB749" s="16"/>
      <c r="AC749" s="15">
        <f t="shared" si="499"/>
        <v>0</v>
      </c>
      <c r="AD749" s="8">
        <f t="shared" si="500"/>
        <v>0</v>
      </c>
      <c r="AE749" s="16"/>
      <c r="AF749" s="15">
        <f t="shared" si="501"/>
        <v>0</v>
      </c>
      <c r="AG749" s="15">
        <f t="shared" si="469"/>
        <v>0</v>
      </c>
      <c r="AH749" s="16"/>
      <c r="AI749" s="15">
        <f t="shared" si="470"/>
        <v>0</v>
      </c>
      <c r="AJ749" s="8">
        <f t="shared" si="471"/>
        <v>0</v>
      </c>
      <c r="AK749" s="8">
        <f t="shared" si="446"/>
        <v>0</v>
      </c>
      <c r="AL749" s="8">
        <f t="shared" si="447"/>
        <v>0</v>
      </c>
      <c r="AM749" s="8">
        <f t="shared" si="472"/>
        <v>0</v>
      </c>
      <c r="AN749" s="8">
        <f t="shared" si="473"/>
        <v>0</v>
      </c>
      <c r="AO749" s="8">
        <f>IFERROR(VLOOKUP(A749,PERSAMAAN!B:D,3,0),AN749)</f>
        <v>0</v>
      </c>
      <c r="AP749" s="1"/>
      <c r="AQ749" s="8">
        <f t="shared" si="502"/>
        <v>0</v>
      </c>
      <c r="AR749" s="8" t="str">
        <f>IF(AQ749=0,"-",VLOOKUP(A749,FR_HITUNG_MINMAX!A:H,8,0))</f>
        <v>-</v>
      </c>
      <c r="AS749" s="1"/>
      <c r="AT749" s="8" t="str">
        <f t="shared" si="503"/>
        <v>-</v>
      </c>
      <c r="AU749" s="12">
        <f t="shared" si="450"/>
        <v>0</v>
      </c>
      <c r="AV749" s="12">
        <f t="shared" si="504"/>
        <v>0</v>
      </c>
      <c r="AW749" s="8">
        <f t="shared" si="474"/>
        <v>0</v>
      </c>
      <c r="AX749" s="1"/>
      <c r="AY749" s="8">
        <f t="shared" si="505"/>
        <v>0</v>
      </c>
      <c r="AZ749" s="8" t="str">
        <f>IF(AY749=0,"-",VLOOKUP(A749,FR_HITUNG_MINMAX!A:I,9,0))</f>
        <v>-</v>
      </c>
      <c r="BB749" s="8" t="str">
        <f t="shared" si="506"/>
        <v>-</v>
      </c>
      <c r="BC749" s="12">
        <f t="shared" si="454"/>
        <v>0</v>
      </c>
      <c r="BD749" s="12">
        <f t="shared" si="507"/>
        <v>0</v>
      </c>
      <c r="BE749" s="16"/>
      <c r="BF749" s="8">
        <f>SUMIF('REALISASI ORDER'!C:C,A749,'REALISASI ORDER'!E:E)</f>
        <v>0</v>
      </c>
      <c r="BG749" s="8">
        <f t="shared" si="475"/>
        <v>0</v>
      </c>
      <c r="BH749" s="8">
        <f t="shared" si="456"/>
        <v>0</v>
      </c>
      <c r="BI749" s="8">
        <f t="shared" si="457"/>
        <v>0</v>
      </c>
      <c r="BJ749" s="8">
        <f t="shared" si="476"/>
        <v>0</v>
      </c>
      <c r="BK749" s="33">
        <f t="shared" si="477"/>
        <v>0</v>
      </c>
      <c r="BL749" s="33">
        <f t="shared" si="458"/>
        <v>0</v>
      </c>
      <c r="BM749" s="33">
        <f t="shared" si="459"/>
        <v>0</v>
      </c>
      <c r="BN749" s="33">
        <f t="shared" si="478"/>
        <v>0</v>
      </c>
      <c r="BO749" s="8">
        <f t="shared" si="508"/>
        <v>0</v>
      </c>
      <c r="BP749" s="8">
        <f t="shared" si="509"/>
        <v>0</v>
      </c>
      <c r="BQ749" s="8">
        <f t="shared" si="510"/>
        <v>0</v>
      </c>
      <c r="BR749" s="8">
        <f>IFERROR(ROUNDDOWN(BF749*BN749/(BK749+BL749+BM749+BN),0),0)</f>
        <v>0</v>
      </c>
      <c r="BS749" s="8" t="str">
        <f t="shared" si="463"/>
        <v>BTIRCD</v>
      </c>
      <c r="BT749" s="8">
        <f>SUMIF(FR_HITUNG_MINMAX!A:A,ORDER!A749,FR_HITUNG_MINMAX!AS:AS)</f>
        <v>0</v>
      </c>
      <c r="BU749" s="8">
        <f t="shared" si="479"/>
        <v>0</v>
      </c>
      <c r="BV749" s="8" t="str">
        <f t="shared" si="511"/>
        <v>-</v>
      </c>
      <c r="BW749" s="8" t="str">
        <f>VLOOKUP(A749,'STOK PESALAKAN'!A:F,6,0)</f>
        <v/>
      </c>
    </row>
    <row r="750" spans="1:75">
      <c r="A750" s="41" t="s">
        <v>2229</v>
      </c>
      <c r="B750" s="99">
        <f>IFERROR(IFERROR(VLOOKUP(A750,'STOK PACUL'!C:H,6,0),VLOOKUP(A750,'KATEGORI PACUL'!A:C,3,0)),0)</f>
        <v>0</v>
      </c>
      <c r="C750" s="8">
        <f>IFERROR(VLOOKUP(A750,'KATEGORI PACUL'!A:D,4,0),0)</f>
        <v>0</v>
      </c>
      <c r="D750" s="99">
        <f>IFERROR(IFERROR(VLOOKUP(A750,'STOK PESALAKAN'!C:H,6,0),VLOOKUP(A750,'KATEGORI PESALAKAN'!A:C,3,0)),0)</f>
        <v>0</v>
      </c>
      <c r="E750" s="8">
        <f>IFERROR(VLOOKUP(A750,'KATEGORI PESALAKAN'!A:D,4,0),0)</f>
        <v>0</v>
      </c>
      <c r="F750" s="99">
        <f>IFERROR(IFERROR(VLOOKUP(A750,'STOK CIKDITIRO'!C:H,6,0),VLOOKUP(A750,'KATEGORI CIKDITIRO'!A:C,3,0)),0)</f>
        <v>1</v>
      </c>
      <c r="G750" s="8">
        <f>IFERROR(VLOOKUP(A750,'KATEGORI CIKDITIRO'!A:D,4,0),0)</f>
        <v>1</v>
      </c>
      <c r="H750" s="99">
        <f>IFERROR(IFERROR(VLOOKUP(A750,'STOK TRAYEMAN'!C:H,6,0),VLOOKUP(A750,'KATEGORI TRAYEMAN'!A:C,3,0)),0)</f>
        <v>0</v>
      </c>
      <c r="I750" s="8">
        <f>IFERROR(VLOOKUP(A750,'KATEGORI TRAYEMAN'!A:D,4,0),0)</f>
        <v>0</v>
      </c>
      <c r="J750" s="8" t="str">
        <f>IFERROR(VLOOKUP(A750,'NOSTOK PACUL'!A:C,3,0),IFERROR(IF(VLOOKUP(A750,'STOK PACUL'!A:B,2,0)="NOSTOK","E",VLOOKUP(A750,'KATEGORI PACUL'!A:B,2,0)),"E"))</f>
        <v>E</v>
      </c>
      <c r="K750" s="8" t="str">
        <f>IFERROR(VLOOKUP(A750,'NOSTOK PESALAKAN'!A:C,3,0),IFERROR(IF(VLOOKUP(A750,'STOK PESALAKAN'!A:B,2,0)="NOSTOK","E",VLOOKUP(A750,'KATEGORI PESALAKAN'!A:B,2,0)),"E"))</f>
        <v>E</v>
      </c>
      <c r="L750" s="8" t="str">
        <f>IFERROR(VLOOKUP(A750,'NOSTOK CIKDITIRO'!A:C,3,0),IFERROR(IF(VLOOKUP(A750,'STOK CIKDITIRO'!A:B,2,0)="NOSTOK","E",VLOOKUP(A750,'KATEGORI CIKDITIRO'!A:B,2,0)),"E"))</f>
        <v>D</v>
      </c>
      <c r="M750" s="8" t="str">
        <f>IFERROR(VLOOKUP(A750,'NOSTOK TRAYEMAN'!A:C,3,0),IFERROR(IF(VLOOKUP(A750,'STOK TRAYEMAN'!A:B,2,0)="NOSTOK","E",VLOOKUP(A750,'KATEGORI TRAYEMAN'!A:B,2,0)),"E"))</f>
        <v>E</v>
      </c>
      <c r="N750" s="8" t="str">
        <f>IFERROR(VLOOKUP(A750,FR_HITUNG_MINMAX!A:B,2,0),0)</f>
        <v>COVER RADIATOR DALAM VARIO 125 IMI</v>
      </c>
      <c r="O750" s="8" t="str">
        <f>IFERROR(VLOOKUP(A750,FR_HITUNG_MINMAX!A:D,4,0),0)</f>
        <v>IMITAS</v>
      </c>
      <c r="P750" s="8">
        <f>IFERROR(VLOOKUP(A750,FR_HITUNG_MINMAX!A:G,7,0),1)</f>
        <v>1</v>
      </c>
      <c r="Q750" s="11">
        <f>IFERROR(VLOOKUP(A750,FR_HITUNG_MINMAX!A:J,10,0),1)</f>
        <v>1</v>
      </c>
      <c r="R750" s="8">
        <f>IFERROR(VLOOKUP(A750,FR_HITUNG_MINMAX!A:K,11,0),1)</f>
        <v>1</v>
      </c>
      <c r="S750" s="12">
        <f>IFERROR(VLOOKUP(A750,FR_HITUNG_MINMAX!A:F,6,0),0)</f>
        <v>30000</v>
      </c>
      <c r="T750" s="8">
        <f t="shared" si="465"/>
        <v>0</v>
      </c>
      <c r="U750" s="8">
        <f t="shared" si="496"/>
        <v>0</v>
      </c>
      <c r="V750" s="8">
        <f t="shared" si="497"/>
        <v>0</v>
      </c>
      <c r="W750" s="8">
        <f t="shared" si="466"/>
        <v>0</v>
      </c>
      <c r="X750" s="8">
        <f t="shared" si="467"/>
        <v>0</v>
      </c>
      <c r="Y750" s="16"/>
      <c r="Z750" s="15">
        <f t="shared" si="498"/>
        <v>0</v>
      </c>
      <c r="AA750" s="8">
        <f t="shared" si="468"/>
        <v>0</v>
      </c>
      <c r="AB750" s="16"/>
      <c r="AC750" s="15">
        <f t="shared" si="499"/>
        <v>0</v>
      </c>
      <c r="AD750" s="8">
        <f t="shared" si="500"/>
        <v>0</v>
      </c>
      <c r="AE750" s="16"/>
      <c r="AF750" s="15">
        <f t="shared" si="501"/>
        <v>0</v>
      </c>
      <c r="AG750" s="15">
        <f t="shared" si="469"/>
        <v>0</v>
      </c>
      <c r="AH750" s="16"/>
      <c r="AI750" s="15">
        <f t="shared" si="470"/>
        <v>0</v>
      </c>
      <c r="AJ750" s="8">
        <f t="shared" si="471"/>
        <v>0</v>
      </c>
      <c r="AK750" s="8">
        <f t="shared" si="446"/>
        <v>0</v>
      </c>
      <c r="AL750" s="8">
        <f t="shared" si="447"/>
        <v>0</v>
      </c>
      <c r="AM750" s="8">
        <f t="shared" si="472"/>
        <v>0</v>
      </c>
      <c r="AN750" s="8">
        <f t="shared" si="473"/>
        <v>0</v>
      </c>
      <c r="AO750" s="8">
        <f>IFERROR(VLOOKUP(A750,PERSAMAAN!B:D,3,0),AN750)</f>
        <v>0</v>
      </c>
      <c r="AP750" s="1"/>
      <c r="AQ750" s="8">
        <f t="shared" si="502"/>
        <v>0</v>
      </c>
      <c r="AR750" s="8" t="str">
        <f>IF(AQ750=0,"-",VLOOKUP(A750,FR_HITUNG_MINMAX!A:H,8,0))</f>
        <v>-</v>
      </c>
      <c r="AS750" s="1"/>
      <c r="AT750" s="8" t="str">
        <f t="shared" si="503"/>
        <v>-</v>
      </c>
      <c r="AU750" s="12">
        <f t="shared" si="450"/>
        <v>0</v>
      </c>
      <c r="AV750" s="12">
        <f t="shared" si="504"/>
        <v>0</v>
      </c>
      <c r="AW750" s="8" t="b">
        <f t="shared" si="474"/>
        <v>0</v>
      </c>
      <c r="AX750" s="1"/>
      <c r="AY750" s="8">
        <f t="shared" si="505"/>
        <v>0</v>
      </c>
      <c r="AZ750" s="8" t="str">
        <f>IF(AY750=0,"-",VLOOKUP(A750,FR_HITUNG_MINMAX!A:I,9,0))</f>
        <v>-</v>
      </c>
      <c r="BB750" s="8" t="str">
        <f t="shared" si="506"/>
        <v>-</v>
      </c>
      <c r="BC750" s="12">
        <f t="shared" si="454"/>
        <v>0</v>
      </c>
      <c r="BD750" s="12">
        <f t="shared" si="507"/>
        <v>0</v>
      </c>
      <c r="BE750" s="16"/>
      <c r="BF750" s="8">
        <f>SUMIF('REALISASI ORDER'!C:C,A750,'REALISASI ORDER'!E:E)</f>
        <v>0</v>
      </c>
      <c r="BG750" s="8">
        <f t="shared" si="475"/>
        <v>0</v>
      </c>
      <c r="BH750" s="8">
        <f t="shared" si="456"/>
        <v>0</v>
      </c>
      <c r="BI750" s="8">
        <f t="shared" si="457"/>
        <v>1</v>
      </c>
      <c r="BJ750" s="8">
        <f t="shared" si="476"/>
        <v>0</v>
      </c>
      <c r="BK750" s="33">
        <f t="shared" si="477"/>
        <v>0</v>
      </c>
      <c r="BL750" s="33">
        <f t="shared" si="458"/>
        <v>0</v>
      </c>
      <c r="BM750" s="33">
        <f t="shared" si="459"/>
        <v>0</v>
      </c>
      <c r="BN750" s="33">
        <f t="shared" si="478"/>
        <v>0</v>
      </c>
      <c r="BO750" s="8">
        <f t="shared" si="508"/>
        <v>0</v>
      </c>
      <c r="BP750" s="8">
        <f t="shared" si="509"/>
        <v>0</v>
      </c>
      <c r="BQ750" s="8">
        <f t="shared" si="510"/>
        <v>0</v>
      </c>
      <c r="BR750" s="8">
        <f>IFERROR(ROUNDDOWN(BF750*BN750/(BK750+BL750+BM750+BN),0),0)</f>
        <v>0</v>
      </c>
      <c r="BS750" s="8" t="str">
        <f t="shared" si="463"/>
        <v>CRDVRO</v>
      </c>
      <c r="BT750" s="8">
        <f>SUMIF(FR_HITUNG_MINMAX!A:A,ORDER!A750,FR_HITUNG_MINMAX!AS:AS)</f>
        <v>1</v>
      </c>
      <c r="BU750" s="8">
        <f t="shared" si="479"/>
        <v>0</v>
      </c>
      <c r="BV750" s="8" t="str">
        <f t="shared" si="511"/>
        <v>-</v>
      </c>
      <c r="BW750" s="8" t="e">
        <f>VLOOKUP(A750,'STOK PESALAKAN'!A:F,6,0)</f>
        <v>#N/A</v>
      </c>
    </row>
    <row r="751" spans="1:75">
      <c r="A751" s="41" t="s">
        <v>2231</v>
      </c>
      <c r="B751" s="99">
        <f>IFERROR(IFERROR(VLOOKUP(A751,'STOK PACUL'!C:H,6,0),VLOOKUP(A751,'KATEGORI PACUL'!A:C,3,0)),0)</f>
        <v>0</v>
      </c>
      <c r="C751" s="8">
        <f>IFERROR(VLOOKUP(A751,'KATEGORI PACUL'!A:D,4,0),0)</f>
        <v>0</v>
      </c>
      <c r="D751" s="99">
        <f>IFERROR(IFERROR(VLOOKUP(A751,'STOK PESALAKAN'!C:H,6,0),VLOOKUP(A751,'KATEGORI PESALAKAN'!A:C,3,0)),0)</f>
        <v>0</v>
      </c>
      <c r="E751" s="8">
        <f>IFERROR(VLOOKUP(A751,'KATEGORI PESALAKAN'!A:D,4,0),0)</f>
        <v>0</v>
      </c>
      <c r="F751" s="99">
        <f>IFERROR(IFERROR(VLOOKUP(A751,'STOK CIKDITIRO'!C:H,6,0),VLOOKUP(A751,'KATEGORI CIKDITIRO'!A:C,3,0)),0)</f>
        <v>0</v>
      </c>
      <c r="G751" s="8">
        <f>IFERROR(VLOOKUP(A751,'KATEGORI CIKDITIRO'!A:D,4,0),0)</f>
        <v>2</v>
      </c>
      <c r="H751" s="99">
        <f>IFERROR(IFERROR(VLOOKUP(A751,'STOK TRAYEMAN'!C:H,6,0),VLOOKUP(A751,'KATEGORI TRAYEMAN'!A:C,3,0)),0)</f>
        <v>0</v>
      </c>
      <c r="I751" s="8">
        <f>IFERROR(VLOOKUP(A751,'KATEGORI TRAYEMAN'!A:D,4,0),0)</f>
        <v>0</v>
      </c>
      <c r="J751" s="8" t="str">
        <f>IFERROR(VLOOKUP(A751,'NOSTOK PACUL'!A:C,3,0),IFERROR(IF(VLOOKUP(A751,'STOK PACUL'!A:B,2,0)="NOSTOK","E",VLOOKUP(A751,'KATEGORI PACUL'!A:B,2,0)),"E"))</f>
        <v>E</v>
      </c>
      <c r="K751" s="8" t="str">
        <f>IFERROR(VLOOKUP(A751,'NOSTOK PESALAKAN'!A:C,3,0),IFERROR(IF(VLOOKUP(A751,'STOK PESALAKAN'!A:B,2,0)="NOSTOK","E",VLOOKUP(A751,'KATEGORI PESALAKAN'!A:B,2,0)),"E"))</f>
        <v>E</v>
      </c>
      <c r="L751" s="8" t="str">
        <f>IFERROR(VLOOKUP(A751,'NOSTOK CIKDITIRO'!A:C,3,0),IFERROR(IF(VLOOKUP(A751,'STOK CIKDITIRO'!A:B,2,0)="NOSTOK","E",VLOOKUP(A751,'KATEGORI CIKDITIRO'!A:B,2,0)),"E"))</f>
        <v>D</v>
      </c>
      <c r="M751" s="8" t="str">
        <f>IFERROR(VLOOKUP(A751,'NOSTOK TRAYEMAN'!A:C,3,0),IFERROR(IF(VLOOKUP(A751,'STOK TRAYEMAN'!A:B,2,0)="NOSTOK","E",VLOOKUP(A751,'KATEGORI TRAYEMAN'!A:B,2,0)),"E"))</f>
        <v>E</v>
      </c>
      <c r="N751" s="8" t="str">
        <f>IFERROR(VLOOKUP(A751,FR_HITUNG_MINMAX!A:B,2,0),0)</f>
        <v>COP TOMBOL KLAKSON STARTER/MASH/KARISMA</v>
      </c>
      <c r="O751" s="8" t="str">
        <f>IFERROR(VLOOKUP(A751,FR_HITUNG_MINMAX!A:D,4,0),0)</f>
        <v>IMITAS</v>
      </c>
      <c r="P751" s="8">
        <f>IFERROR(VLOOKUP(A751,FR_HITUNG_MINMAX!A:G,7,0),1)</f>
        <v>1</v>
      </c>
      <c r="Q751" s="11">
        <f>IFERROR(VLOOKUP(A751,FR_HITUNG_MINMAX!A:J,10,0),1)</f>
        <v>1</v>
      </c>
      <c r="R751" s="8">
        <f>IFERROR(VLOOKUP(A751,FR_HITUNG_MINMAX!A:K,11,0),1)</f>
        <v>1</v>
      </c>
      <c r="S751" s="12">
        <f>IFERROR(VLOOKUP(A751,FR_HITUNG_MINMAX!A:F,6,0),0)</f>
        <v>7000</v>
      </c>
      <c r="T751" s="8">
        <f t="shared" si="465"/>
        <v>0</v>
      </c>
      <c r="U751" s="8">
        <f t="shared" si="496"/>
        <v>0</v>
      </c>
      <c r="V751" s="8">
        <f t="shared" si="497"/>
        <v>-2</v>
      </c>
      <c r="W751" s="8">
        <f t="shared" si="466"/>
        <v>0</v>
      </c>
      <c r="X751" s="8">
        <f t="shared" si="467"/>
        <v>0</v>
      </c>
      <c r="Y751" s="16"/>
      <c r="Z751" s="15">
        <f t="shared" si="498"/>
        <v>0</v>
      </c>
      <c r="AA751" s="8">
        <f t="shared" si="468"/>
        <v>0</v>
      </c>
      <c r="AB751" s="16"/>
      <c r="AC751" s="15">
        <f t="shared" si="499"/>
        <v>0</v>
      </c>
      <c r="AD751" s="8">
        <f t="shared" si="500"/>
        <v>0</v>
      </c>
      <c r="AE751" s="16"/>
      <c r="AF751" s="15">
        <f t="shared" si="501"/>
        <v>0</v>
      </c>
      <c r="AG751" s="15">
        <f t="shared" si="469"/>
        <v>0</v>
      </c>
      <c r="AH751" s="16"/>
      <c r="AI751" s="15">
        <f t="shared" si="470"/>
        <v>0</v>
      </c>
      <c r="AJ751" s="8">
        <f t="shared" si="471"/>
        <v>0</v>
      </c>
      <c r="AK751" s="8">
        <f t="shared" si="446"/>
        <v>0</v>
      </c>
      <c r="AL751" s="8">
        <f t="shared" si="447"/>
        <v>1</v>
      </c>
      <c r="AM751" s="8">
        <f t="shared" si="472"/>
        <v>0</v>
      </c>
      <c r="AN751" s="8">
        <f t="shared" si="473"/>
        <v>1</v>
      </c>
      <c r="AO751" s="8">
        <f>IFERROR(VLOOKUP(A751,PERSAMAAN!B:D,3,0),AN751)</f>
        <v>1</v>
      </c>
      <c r="AP751" s="1">
        <v>0</v>
      </c>
      <c r="AQ751" s="8">
        <f t="shared" si="502"/>
        <v>0</v>
      </c>
      <c r="AR751" s="8" t="str">
        <f>IF(AQ751=0,"-",VLOOKUP(A751,FR_HITUNG_MINMAX!A:H,8,0))</f>
        <v>-</v>
      </c>
      <c r="AS751" s="1"/>
      <c r="AT751" s="8" t="str">
        <f t="shared" si="503"/>
        <v>-</v>
      </c>
      <c r="AU751" s="12">
        <f t="shared" si="450"/>
        <v>0</v>
      </c>
      <c r="AV751" s="12">
        <f t="shared" si="504"/>
        <v>0</v>
      </c>
      <c r="AW751" s="8" t="b">
        <f t="shared" si="474"/>
        <v>0</v>
      </c>
      <c r="AX751" s="1"/>
      <c r="AY751" s="8">
        <f t="shared" si="505"/>
        <v>0</v>
      </c>
      <c r="AZ751" s="8" t="str">
        <f>IF(AY751=0,"-",VLOOKUP(A751,FR_HITUNG_MINMAX!A:I,9,0))</f>
        <v>-</v>
      </c>
      <c r="BB751" s="8" t="str">
        <f t="shared" si="506"/>
        <v>-</v>
      </c>
      <c r="BC751" s="12">
        <f t="shared" si="454"/>
        <v>0</v>
      </c>
      <c r="BD751" s="12">
        <f t="shared" si="507"/>
        <v>0</v>
      </c>
      <c r="BE751" s="16"/>
      <c r="BF751" s="8">
        <f>SUMIF('REALISASI ORDER'!C:C,A751,'REALISASI ORDER'!E:E)</f>
        <v>0</v>
      </c>
      <c r="BG751" s="8">
        <f t="shared" si="475"/>
        <v>0</v>
      </c>
      <c r="BH751" s="8">
        <f t="shared" si="456"/>
        <v>0</v>
      </c>
      <c r="BI751" s="8">
        <f t="shared" si="457"/>
        <v>0</v>
      </c>
      <c r="BJ751" s="8">
        <f t="shared" si="476"/>
        <v>0</v>
      </c>
      <c r="BK751" s="33">
        <f t="shared" si="477"/>
        <v>0</v>
      </c>
      <c r="BL751" s="33">
        <f t="shared" si="458"/>
        <v>0</v>
      </c>
      <c r="BM751" s="33">
        <f t="shared" si="459"/>
        <v>2</v>
      </c>
      <c r="BN751" s="33">
        <f t="shared" si="478"/>
        <v>0</v>
      </c>
      <c r="BO751" s="8">
        <f t="shared" si="508"/>
        <v>0</v>
      </c>
      <c r="BP751" s="8">
        <f t="shared" si="509"/>
        <v>0</v>
      </c>
      <c r="BQ751" s="8">
        <f t="shared" si="510"/>
        <v>0</v>
      </c>
      <c r="BR751" s="8">
        <f>IFERROR(ROUNDDOWN(BF751*BN751/(BK751+BL751+BM751+BN),0),0)</f>
        <v>0</v>
      </c>
      <c r="BS751" s="8" t="str">
        <f t="shared" si="463"/>
        <v>CTK</v>
      </c>
      <c r="BT751" s="8">
        <f>SUMIF(FR_HITUNG_MINMAX!A:A,ORDER!A751,FR_HITUNG_MINMAX!AS:AS)</f>
        <v>1</v>
      </c>
      <c r="BU751" s="8">
        <f t="shared" si="479"/>
        <v>0</v>
      </c>
      <c r="BV751" s="8" t="str">
        <f t="shared" si="511"/>
        <v>-</v>
      </c>
      <c r="BW751" s="8" t="e">
        <f>VLOOKUP(A751,'STOK PESALAKAN'!A:F,6,0)</f>
        <v>#N/A</v>
      </c>
    </row>
    <row r="752" spans="1:75">
      <c r="A752" s="41" t="s">
        <v>2233</v>
      </c>
      <c r="B752" s="99">
        <f>IFERROR(IFERROR(VLOOKUP(A752,'STOK PACUL'!C:H,6,0),VLOOKUP(A752,'KATEGORI PACUL'!A:C,3,0)),0)</f>
        <v>0</v>
      </c>
      <c r="C752" s="8">
        <f>IFERROR(VLOOKUP(A752,'KATEGORI PACUL'!A:D,4,0),0)</f>
        <v>0</v>
      </c>
      <c r="D752" s="99">
        <f>IFERROR(IFERROR(VLOOKUP(A752,'STOK PESALAKAN'!C:H,6,0),VLOOKUP(A752,'KATEGORI PESALAKAN'!A:C,3,0)),0)</f>
        <v>0</v>
      </c>
      <c r="E752" s="8">
        <f>IFERROR(VLOOKUP(A752,'KATEGORI PESALAKAN'!A:D,4,0),0)</f>
        <v>0</v>
      </c>
      <c r="F752" s="99">
        <f>IFERROR(IFERROR(VLOOKUP(A752,'STOK CIKDITIRO'!C:H,6,0),VLOOKUP(A752,'KATEGORI CIKDITIRO'!A:C,3,0)),0)</f>
        <v>0</v>
      </c>
      <c r="G752" s="8">
        <f>IFERROR(VLOOKUP(A752,'KATEGORI CIKDITIRO'!A:D,4,0),0)</f>
        <v>1</v>
      </c>
      <c r="H752" s="99">
        <f>IFERROR(IFERROR(VLOOKUP(A752,'STOK TRAYEMAN'!C:H,6,0),VLOOKUP(A752,'KATEGORI TRAYEMAN'!A:C,3,0)),0)</f>
        <v>0</v>
      </c>
      <c r="I752" s="8">
        <f>IFERROR(VLOOKUP(A752,'KATEGORI TRAYEMAN'!A:D,4,0),0)</f>
        <v>0</v>
      </c>
      <c r="J752" s="8" t="str">
        <f>IFERROR(VLOOKUP(A752,'NOSTOK PACUL'!A:C,3,0),IFERROR(IF(VLOOKUP(A752,'STOK PACUL'!A:B,2,0)="NOSTOK","E",VLOOKUP(A752,'KATEGORI PACUL'!A:B,2,0)),"E"))</f>
        <v>E</v>
      </c>
      <c r="K752" s="8" t="str">
        <f>IFERROR(VLOOKUP(A752,'NOSTOK PESALAKAN'!A:C,3,0),IFERROR(IF(VLOOKUP(A752,'STOK PESALAKAN'!A:B,2,0)="NOSTOK","E",VLOOKUP(A752,'KATEGORI PESALAKAN'!A:B,2,0)),"E"))</f>
        <v>E</v>
      </c>
      <c r="L752" s="8" t="str">
        <f>IFERROR(VLOOKUP(A752,'NOSTOK CIKDITIRO'!A:C,3,0),IFERROR(IF(VLOOKUP(A752,'STOK CIKDITIRO'!A:B,2,0)="NOSTOK","E",VLOOKUP(A752,'KATEGORI CIKDITIRO'!A:B,2,0)),"E"))</f>
        <v>D</v>
      </c>
      <c r="M752" s="8" t="str">
        <f>IFERROR(VLOOKUP(A752,'NOSTOK TRAYEMAN'!A:C,3,0),IFERROR(IF(VLOOKUP(A752,'STOK TRAYEMAN'!A:B,2,0)="NOSTOK","E",VLOOKUP(A752,'KATEGORI TRAYEMAN'!A:B,2,0)),"E"))</f>
        <v>E</v>
      </c>
      <c r="N752" s="8" t="str">
        <f>IFERROR(VLOOKUP(A752,FR_HITUNG_MINMAX!A:B,2,0),0)</f>
        <v>DISC PAD DEPAN H.PCX 150 INDOPART</v>
      </c>
      <c r="O752" s="8" t="str">
        <f>IFERROR(VLOOKUP(A752,FR_HITUNG_MINMAX!A:D,4,0),0)</f>
        <v>IMITAS</v>
      </c>
      <c r="P752" s="8">
        <f>IFERROR(VLOOKUP(A752,FR_HITUNG_MINMAX!A:G,7,0),1)</f>
        <v>1</v>
      </c>
      <c r="Q752" s="11">
        <f>IFERROR(VLOOKUP(A752,FR_HITUNG_MINMAX!A:J,10,0),1)</f>
        <v>1</v>
      </c>
      <c r="R752" s="8">
        <f>IFERROR(VLOOKUP(A752,FR_HITUNG_MINMAX!A:K,11,0),1)</f>
        <v>1</v>
      </c>
      <c r="S752" s="12">
        <f>IFERROR(VLOOKUP(A752,FR_HITUNG_MINMAX!A:F,6,0),0)</f>
        <v>18500</v>
      </c>
      <c r="T752" s="8">
        <f t="shared" si="465"/>
        <v>0</v>
      </c>
      <c r="U752" s="8">
        <f t="shared" si="496"/>
        <v>0</v>
      </c>
      <c r="V752" s="8">
        <f t="shared" si="497"/>
        <v>-1</v>
      </c>
      <c r="W752" s="8">
        <f t="shared" si="466"/>
        <v>0</v>
      </c>
      <c r="X752" s="8">
        <f t="shared" si="467"/>
        <v>0</v>
      </c>
      <c r="Y752" s="16"/>
      <c r="Z752" s="15">
        <f t="shared" si="498"/>
        <v>0</v>
      </c>
      <c r="AA752" s="8">
        <f t="shared" si="468"/>
        <v>0</v>
      </c>
      <c r="AB752" s="16"/>
      <c r="AC752" s="15">
        <f t="shared" si="499"/>
        <v>0</v>
      </c>
      <c r="AD752" s="8">
        <f t="shared" si="500"/>
        <v>0</v>
      </c>
      <c r="AE752" s="16"/>
      <c r="AF752" s="15">
        <f t="shared" si="501"/>
        <v>0</v>
      </c>
      <c r="AG752" s="15">
        <f t="shared" si="469"/>
        <v>0</v>
      </c>
      <c r="AH752" s="16"/>
      <c r="AI752" s="15">
        <f t="shared" si="470"/>
        <v>0</v>
      </c>
      <c r="AJ752" s="8">
        <f t="shared" si="471"/>
        <v>0</v>
      </c>
      <c r="AK752" s="8">
        <f t="shared" si="446"/>
        <v>0</v>
      </c>
      <c r="AL752" s="8">
        <f t="shared" si="447"/>
        <v>1</v>
      </c>
      <c r="AM752" s="8">
        <f t="shared" si="472"/>
        <v>0</v>
      </c>
      <c r="AN752" s="8">
        <f t="shared" si="473"/>
        <v>1</v>
      </c>
      <c r="AO752" s="8">
        <f>IFERROR(VLOOKUP(A752,PERSAMAAN!B:D,3,0),AN752)</f>
        <v>1</v>
      </c>
      <c r="AP752" s="1">
        <v>0</v>
      </c>
      <c r="AQ752" s="8">
        <f t="shared" si="502"/>
        <v>0</v>
      </c>
      <c r="AR752" s="8" t="str">
        <f>IF(AQ752=0,"-",VLOOKUP(A752,FR_HITUNG_MINMAX!A:H,8,0))</f>
        <v>-</v>
      </c>
      <c r="AS752" s="1"/>
      <c r="AT752" s="8" t="str">
        <f t="shared" si="503"/>
        <v>-</v>
      </c>
      <c r="AU752" s="12">
        <f t="shared" si="450"/>
        <v>0</v>
      </c>
      <c r="AV752" s="12">
        <f t="shared" si="504"/>
        <v>0</v>
      </c>
      <c r="AW752" s="8" t="b">
        <f t="shared" si="474"/>
        <v>0</v>
      </c>
      <c r="AX752" s="1"/>
      <c r="AY752" s="8">
        <f t="shared" si="505"/>
        <v>0</v>
      </c>
      <c r="AZ752" s="8" t="str">
        <f>IF(AY752=0,"-",VLOOKUP(A752,FR_HITUNG_MINMAX!A:I,9,0))</f>
        <v>-</v>
      </c>
      <c r="BB752" s="8" t="str">
        <f t="shared" si="506"/>
        <v>-</v>
      </c>
      <c r="BC752" s="12">
        <f t="shared" si="454"/>
        <v>0</v>
      </c>
      <c r="BD752" s="12">
        <f t="shared" si="507"/>
        <v>0</v>
      </c>
      <c r="BE752" s="16"/>
      <c r="BF752" s="8">
        <f>SUMIF('REALISASI ORDER'!C:C,A752,'REALISASI ORDER'!E:E)</f>
        <v>0</v>
      </c>
      <c r="BG752" s="8">
        <f t="shared" si="475"/>
        <v>0</v>
      </c>
      <c r="BH752" s="8">
        <f t="shared" si="456"/>
        <v>0</v>
      </c>
      <c r="BI752" s="8">
        <f t="shared" si="457"/>
        <v>0</v>
      </c>
      <c r="BJ752" s="8">
        <f t="shared" si="476"/>
        <v>0</v>
      </c>
      <c r="BK752" s="33">
        <f t="shared" si="477"/>
        <v>0</v>
      </c>
      <c r="BL752" s="33">
        <f t="shared" si="458"/>
        <v>0</v>
      </c>
      <c r="BM752" s="33">
        <f t="shared" si="459"/>
        <v>1</v>
      </c>
      <c r="BN752" s="33">
        <f t="shared" si="478"/>
        <v>0</v>
      </c>
      <c r="BO752" s="8">
        <f t="shared" si="508"/>
        <v>0</v>
      </c>
      <c r="BP752" s="8">
        <f t="shared" si="509"/>
        <v>0</v>
      </c>
      <c r="BQ752" s="8">
        <f t="shared" si="510"/>
        <v>0</v>
      </c>
      <c r="BR752" s="8">
        <f>IFERROR(ROUNDDOWN(BF752*BN752/(BK752+BL752+BM752+BN),0),0)</f>
        <v>0</v>
      </c>
      <c r="BS752" s="8" t="str">
        <f t="shared" si="463"/>
        <v>DDPIND</v>
      </c>
      <c r="BT752" s="8">
        <f>SUMIF(FR_HITUNG_MINMAX!A:A,ORDER!A752,FR_HITUNG_MINMAX!AS:AS)</f>
        <v>1</v>
      </c>
      <c r="BU752" s="8">
        <f t="shared" si="479"/>
        <v>0</v>
      </c>
      <c r="BV752" s="8" t="str">
        <f t="shared" si="511"/>
        <v>-</v>
      </c>
      <c r="BW752" s="8" t="e">
        <f>VLOOKUP(A752,'STOK PESALAKAN'!A:F,6,0)</f>
        <v>#N/A</v>
      </c>
    </row>
    <row r="753" spans="1:75">
      <c r="A753" s="41" t="s">
        <v>2235</v>
      </c>
      <c r="B753" s="99">
        <f>IFERROR(IFERROR(VLOOKUP(A753,'STOK PACUL'!C:H,6,0),VLOOKUP(A753,'KATEGORI PACUL'!A:C,3,0)),0)</f>
        <v>0</v>
      </c>
      <c r="C753" s="8">
        <f>IFERROR(VLOOKUP(A753,'KATEGORI PACUL'!A:D,4,0),0)</f>
        <v>0</v>
      </c>
      <c r="D753" s="99">
        <f>IFERROR(IFERROR(VLOOKUP(A753,'STOK PESALAKAN'!C:H,6,0),VLOOKUP(A753,'KATEGORI PESALAKAN'!A:C,3,0)),0)</f>
        <v>0</v>
      </c>
      <c r="E753" s="8">
        <f>IFERROR(VLOOKUP(A753,'KATEGORI PESALAKAN'!A:D,4,0),0)</f>
        <v>0</v>
      </c>
      <c r="F753" s="99">
        <f>IFERROR(IFERROR(VLOOKUP(A753,'STOK CIKDITIRO'!C:H,6,0),VLOOKUP(A753,'KATEGORI CIKDITIRO'!A:C,3,0)),0)</f>
        <v>1</v>
      </c>
      <c r="G753" s="8">
        <f>IFERROR(VLOOKUP(A753,'KATEGORI CIKDITIRO'!A:D,4,0),0)</f>
        <v>0</v>
      </c>
      <c r="H753" s="99">
        <f>IFERROR(IFERROR(VLOOKUP(A753,'STOK TRAYEMAN'!C:H,6,0),VLOOKUP(A753,'KATEGORI TRAYEMAN'!A:C,3,0)),0)</f>
        <v>0</v>
      </c>
      <c r="I753" s="8">
        <f>IFERROR(VLOOKUP(A753,'KATEGORI TRAYEMAN'!A:D,4,0),0)</f>
        <v>0</v>
      </c>
      <c r="J753" s="8" t="str">
        <f>IFERROR(VLOOKUP(A753,'NOSTOK PACUL'!A:C,3,0),IFERROR(IF(VLOOKUP(A753,'STOK PACUL'!A:B,2,0)="NOSTOK","E",VLOOKUP(A753,'KATEGORI PACUL'!A:B,2,0)),"E"))</f>
        <v>E</v>
      </c>
      <c r="K753" s="8" t="str">
        <f>IFERROR(VLOOKUP(A753,'NOSTOK PESALAKAN'!A:C,3,0),IFERROR(IF(VLOOKUP(A753,'STOK PESALAKAN'!A:B,2,0)="NOSTOK","E",VLOOKUP(A753,'KATEGORI PESALAKAN'!A:B,2,0)),"E"))</f>
        <v>E</v>
      </c>
      <c r="L753" s="8" t="str">
        <f>IFERROR(VLOOKUP(A753,'NOSTOK CIKDITIRO'!A:C,3,0),IFERROR(IF(VLOOKUP(A753,'STOK CIKDITIRO'!A:B,2,0)="NOSTOK","E",VLOOKUP(A753,'KATEGORI CIKDITIRO'!A:B,2,0)),"E"))</f>
        <v>E</v>
      </c>
      <c r="M753" s="8" t="str">
        <f>IFERROR(VLOOKUP(A753,'NOSTOK TRAYEMAN'!A:C,3,0),IFERROR(IF(VLOOKUP(A753,'STOK TRAYEMAN'!A:B,2,0)="NOSTOK","E",VLOOKUP(A753,'KATEGORI TRAYEMAN'!A:B,2,0)),"E"))</f>
        <v>E</v>
      </c>
      <c r="N753" s="8" t="str">
        <f>IFERROR(VLOOKUP(A753,FR_HITUNG_MINMAX!A:B,2,0),0)</f>
        <v>FILTER FUEL PUMP H. CBR-150 IMI</v>
      </c>
      <c r="O753" s="8" t="str">
        <f>IFERROR(VLOOKUP(A753,FR_HITUNG_MINMAX!A:D,4,0),0)</f>
        <v>IMITAS</v>
      </c>
      <c r="P753" s="8">
        <f>IFERROR(VLOOKUP(A753,FR_HITUNG_MINMAX!A:G,7,0),1)</f>
        <v>1</v>
      </c>
      <c r="Q753" s="11">
        <f>IFERROR(VLOOKUP(A753,FR_HITUNG_MINMAX!A:J,10,0),1)</f>
        <v>1</v>
      </c>
      <c r="R753" s="8">
        <f>IFERROR(VLOOKUP(A753,FR_HITUNG_MINMAX!A:K,11,0),1)</f>
        <v>1</v>
      </c>
      <c r="S753" s="12">
        <f>IFERROR(VLOOKUP(A753,FR_HITUNG_MINMAX!A:F,6,0),0)</f>
        <v>13000</v>
      </c>
      <c r="T753" s="8">
        <f t="shared" si="465"/>
        <v>0</v>
      </c>
      <c r="U753" s="8">
        <f t="shared" si="496"/>
        <v>0</v>
      </c>
      <c r="V753" s="8">
        <f t="shared" si="497"/>
        <v>1</v>
      </c>
      <c r="W753" s="8">
        <f t="shared" si="466"/>
        <v>0</v>
      </c>
      <c r="X753" s="8">
        <f t="shared" si="467"/>
        <v>0</v>
      </c>
      <c r="Y753" s="16"/>
      <c r="Z753" s="15">
        <f t="shared" si="498"/>
        <v>0</v>
      </c>
      <c r="AA753" s="8">
        <f t="shared" si="468"/>
        <v>0</v>
      </c>
      <c r="AB753" s="16"/>
      <c r="AC753" s="15">
        <f t="shared" si="499"/>
        <v>0</v>
      </c>
      <c r="AD753" s="8">
        <f t="shared" si="500"/>
        <v>0</v>
      </c>
      <c r="AE753" s="16"/>
      <c r="AF753" s="15">
        <f t="shared" si="501"/>
        <v>0</v>
      </c>
      <c r="AG753" s="15">
        <f t="shared" si="469"/>
        <v>0</v>
      </c>
      <c r="AH753" s="16"/>
      <c r="AI753" s="15">
        <f t="shared" si="470"/>
        <v>0</v>
      </c>
      <c r="AJ753" s="8">
        <f t="shared" si="471"/>
        <v>1</v>
      </c>
      <c r="AK753" s="8">
        <f t="shared" si="446"/>
        <v>0</v>
      </c>
      <c r="AL753" s="8">
        <f t="shared" si="447"/>
        <v>0</v>
      </c>
      <c r="AM753" s="8">
        <f t="shared" si="472"/>
        <v>0</v>
      </c>
      <c r="AN753" s="8">
        <f t="shared" si="473"/>
        <v>1</v>
      </c>
      <c r="AO753" s="8">
        <f>IFERROR(VLOOKUP(A753,PERSAMAAN!B:D,3,0),AN753)</f>
        <v>1</v>
      </c>
      <c r="AP753" s="1">
        <v>0</v>
      </c>
      <c r="AQ753" s="8">
        <f t="shared" si="502"/>
        <v>0</v>
      </c>
      <c r="AR753" s="8" t="str">
        <f>IF(AQ753=0,"-",VLOOKUP(A753,FR_HITUNG_MINMAX!A:H,8,0))</f>
        <v>-</v>
      </c>
      <c r="AS753" s="1"/>
      <c r="AT753" s="8" t="str">
        <f t="shared" si="503"/>
        <v>-</v>
      </c>
      <c r="AU753" s="12">
        <f t="shared" si="450"/>
        <v>0</v>
      </c>
      <c r="AV753" s="12">
        <f t="shared" si="504"/>
        <v>0</v>
      </c>
      <c r="AW753" s="8" t="b">
        <f t="shared" si="474"/>
        <v>0</v>
      </c>
      <c r="AX753" s="1"/>
      <c r="AY753" s="8">
        <f t="shared" si="505"/>
        <v>0</v>
      </c>
      <c r="AZ753" s="8" t="str">
        <f>IF(AY753=0,"-",VLOOKUP(A753,FR_HITUNG_MINMAX!A:I,9,0))</f>
        <v>-</v>
      </c>
      <c r="BB753" s="8" t="str">
        <f t="shared" si="506"/>
        <v>-</v>
      </c>
      <c r="BC753" s="12">
        <f t="shared" si="454"/>
        <v>0</v>
      </c>
      <c r="BD753" s="12">
        <f t="shared" si="507"/>
        <v>0</v>
      </c>
      <c r="BE753" s="16"/>
      <c r="BF753" s="8">
        <f>SUMIF('REALISASI ORDER'!C:C,A753,'REALISASI ORDER'!E:E)</f>
        <v>0</v>
      </c>
      <c r="BG753" s="8">
        <f t="shared" si="475"/>
        <v>0</v>
      </c>
      <c r="BH753" s="8">
        <f t="shared" si="456"/>
        <v>0</v>
      </c>
      <c r="BI753" s="8">
        <f t="shared" si="457"/>
        <v>1</v>
      </c>
      <c r="BJ753" s="8">
        <f t="shared" si="476"/>
        <v>0</v>
      </c>
      <c r="BK753" s="33">
        <f t="shared" si="477"/>
        <v>0</v>
      </c>
      <c r="BL753" s="33">
        <f t="shared" si="458"/>
        <v>0</v>
      </c>
      <c r="BM753" s="33">
        <f t="shared" si="459"/>
        <v>0</v>
      </c>
      <c r="BN753" s="33">
        <f t="shared" si="478"/>
        <v>0</v>
      </c>
      <c r="BO753" s="8">
        <f t="shared" si="508"/>
        <v>0</v>
      </c>
      <c r="BP753" s="8">
        <f t="shared" si="509"/>
        <v>0</v>
      </c>
      <c r="BQ753" s="8">
        <f t="shared" si="510"/>
        <v>0</v>
      </c>
      <c r="BR753" s="8">
        <f>IFERROR(ROUNDDOWN(BF753*BN753/(BK753+BL753+BM753+BN),0),0)</f>
        <v>0</v>
      </c>
      <c r="BS753" s="8" t="str">
        <f t="shared" si="463"/>
        <v>FCB150</v>
      </c>
      <c r="BT753" s="8">
        <f>SUMIF(FR_HITUNG_MINMAX!A:A,ORDER!A753,FR_HITUNG_MINMAX!AS:AS)</f>
        <v>0</v>
      </c>
      <c r="BU753" s="8">
        <f t="shared" si="479"/>
        <v>0</v>
      </c>
      <c r="BV753" s="8" t="str">
        <f t="shared" si="511"/>
        <v>-</v>
      </c>
      <c r="BW753" s="8" t="e">
        <f>VLOOKUP(A753,'STOK PESALAKAN'!A:F,6,0)</f>
        <v>#N/A</v>
      </c>
    </row>
    <row r="754" spans="1:75">
      <c r="A754" s="41" t="s">
        <v>2237</v>
      </c>
      <c r="B754" s="99">
        <f>IFERROR(IFERROR(VLOOKUP(A754,'STOK PACUL'!C:H,6,0),VLOOKUP(A754,'KATEGORI PACUL'!A:C,3,0)),0)</f>
        <v>2</v>
      </c>
      <c r="C754" s="8">
        <f>IFERROR(VLOOKUP(A754,'KATEGORI PACUL'!A:D,4,0),0)</f>
        <v>0</v>
      </c>
      <c r="D754" s="99">
        <f>IFERROR(IFERROR(VLOOKUP(A754,'STOK PESALAKAN'!C:H,6,0),VLOOKUP(A754,'KATEGORI PESALAKAN'!A:C,3,0)),0)</f>
        <v>0</v>
      </c>
      <c r="E754" s="8">
        <f>IFERROR(VLOOKUP(A754,'KATEGORI PESALAKAN'!A:D,4,0),0)</f>
        <v>0</v>
      </c>
      <c r="F754" s="99">
        <f>IFERROR(IFERROR(VLOOKUP(A754,'STOK CIKDITIRO'!C:H,6,0),VLOOKUP(A754,'KATEGORI CIKDITIRO'!A:C,3,0)),0)</f>
        <v>0</v>
      </c>
      <c r="G754" s="8">
        <f>IFERROR(VLOOKUP(A754,'KATEGORI CIKDITIRO'!A:D,4,0),0)</f>
        <v>1</v>
      </c>
      <c r="H754" s="99">
        <f>IFERROR(IFERROR(VLOOKUP(A754,'STOK TRAYEMAN'!C:H,6,0),VLOOKUP(A754,'KATEGORI TRAYEMAN'!A:C,3,0)),0)</f>
        <v>0</v>
      </c>
      <c r="I754" s="8">
        <f>IFERROR(VLOOKUP(A754,'KATEGORI TRAYEMAN'!A:D,4,0),0)</f>
        <v>0</v>
      </c>
      <c r="J754" s="8" t="str">
        <f>IFERROR(VLOOKUP(A754,'NOSTOK PACUL'!A:C,3,0),IFERROR(IF(VLOOKUP(A754,'STOK PACUL'!A:B,2,0)="NOSTOK","E",VLOOKUP(A754,'KATEGORI PACUL'!A:B,2,0)),"E"))</f>
        <v>E</v>
      </c>
      <c r="K754" s="8" t="str">
        <f>IFERROR(VLOOKUP(A754,'NOSTOK PESALAKAN'!A:C,3,0),IFERROR(IF(VLOOKUP(A754,'STOK PESALAKAN'!A:B,2,0)="NOSTOK","E",VLOOKUP(A754,'KATEGORI PESALAKAN'!A:B,2,0)),"E"))</f>
        <v>E</v>
      </c>
      <c r="L754" s="8" t="str">
        <f>IFERROR(VLOOKUP(A754,'NOSTOK CIKDITIRO'!A:C,3,0),IFERROR(IF(VLOOKUP(A754,'STOK CIKDITIRO'!A:B,2,0)="NOSTOK","E",VLOOKUP(A754,'KATEGORI CIKDITIRO'!A:B,2,0)),"E"))</f>
        <v>D</v>
      </c>
      <c r="M754" s="8" t="str">
        <f>IFERROR(VLOOKUP(A754,'NOSTOK TRAYEMAN'!A:C,3,0),IFERROR(IF(VLOOKUP(A754,'STOK TRAYEMAN'!A:B,2,0)="NOSTOK","E",VLOOKUP(A754,'KATEGORI TRAYEMAN'!A:B,2,0)),"E"))</f>
        <v>E</v>
      </c>
      <c r="N754" s="8" t="str">
        <f>IFERROR(VLOOKUP(A754,FR_HITUNG_MINMAX!A:B,2,0),0)</f>
        <v>FILTER FUEL PUMP Y.VIXION</v>
      </c>
      <c r="O754" s="8" t="str">
        <f>IFERROR(VLOOKUP(A754,FR_HITUNG_MINMAX!A:D,4,0),0)</f>
        <v>IMITAS</v>
      </c>
      <c r="P754" s="8">
        <f>IFERROR(VLOOKUP(A754,FR_HITUNG_MINMAX!A:G,7,0),1)</f>
        <v>1</v>
      </c>
      <c r="Q754" s="11" t="str">
        <f>IFERROR(VLOOKUP(A754,FR_HITUNG_MINMAX!A:J,10,0),1)</f>
        <v>1</v>
      </c>
      <c r="R754" s="8">
        <f>IFERROR(VLOOKUP(A754,FR_HITUNG_MINMAX!A:K,11,0),1)</f>
        <v>1</v>
      </c>
      <c r="S754" s="12">
        <f>IFERROR(VLOOKUP(A754,FR_HITUNG_MINMAX!A:F,6,0),0)</f>
        <v>21000</v>
      </c>
      <c r="T754" s="8">
        <f t="shared" si="465"/>
        <v>2</v>
      </c>
      <c r="U754" s="8">
        <f t="shared" si="496"/>
        <v>0</v>
      </c>
      <c r="V754" s="8">
        <f t="shared" si="497"/>
        <v>-1</v>
      </c>
      <c r="W754" s="8">
        <f t="shared" si="466"/>
        <v>0</v>
      </c>
      <c r="X754" s="8">
        <f t="shared" si="467"/>
        <v>0</v>
      </c>
      <c r="Y754" s="16"/>
      <c r="Z754" s="15">
        <f t="shared" si="498"/>
        <v>0</v>
      </c>
      <c r="AA754" s="8">
        <f t="shared" si="468"/>
        <v>0</v>
      </c>
      <c r="AB754" s="16"/>
      <c r="AC754" s="15">
        <f t="shared" si="499"/>
        <v>0</v>
      </c>
      <c r="AD754" s="8">
        <f t="shared" si="500"/>
        <v>0</v>
      </c>
      <c r="AE754" s="16"/>
      <c r="AF754" s="15">
        <f t="shared" si="501"/>
        <v>0</v>
      </c>
      <c r="AG754" s="15">
        <f t="shared" si="469"/>
        <v>0</v>
      </c>
      <c r="AH754" s="16"/>
      <c r="AI754" s="15">
        <f t="shared" si="470"/>
        <v>0</v>
      </c>
      <c r="AJ754" s="8">
        <f t="shared" si="471"/>
        <v>0</v>
      </c>
      <c r="AK754" s="8">
        <f t="shared" si="446"/>
        <v>0</v>
      </c>
      <c r="AL754" s="8">
        <f t="shared" si="447"/>
        <v>1</v>
      </c>
      <c r="AM754" s="8">
        <f t="shared" si="472"/>
        <v>0</v>
      </c>
      <c r="AN754" s="8">
        <f t="shared" si="473"/>
        <v>1</v>
      </c>
      <c r="AO754" s="8">
        <f>IFERROR(VLOOKUP(A754,PERSAMAAN!B:D,3,0),AN754)</f>
        <v>1</v>
      </c>
      <c r="AP754" s="1">
        <v>0</v>
      </c>
      <c r="AQ754" s="8">
        <f t="shared" si="502"/>
        <v>0</v>
      </c>
      <c r="AR754" s="8" t="str">
        <f>IF(AQ754=0,"-",VLOOKUP(A754,FR_HITUNG_MINMAX!A:H,8,0))</f>
        <v>-</v>
      </c>
      <c r="AS754" s="1"/>
      <c r="AT754" s="8" t="str">
        <f t="shared" si="503"/>
        <v>-</v>
      </c>
      <c r="AU754" s="12">
        <f t="shared" si="450"/>
        <v>0</v>
      </c>
      <c r="AV754" s="12">
        <f t="shared" si="504"/>
        <v>0</v>
      </c>
      <c r="AW754" s="8" t="b">
        <f t="shared" si="474"/>
        <v>0</v>
      </c>
      <c r="AX754" s="1"/>
      <c r="AY754" s="8">
        <f t="shared" si="505"/>
        <v>0</v>
      </c>
      <c r="AZ754" s="8" t="str">
        <f>IF(AY754=0,"-",VLOOKUP(A754,FR_HITUNG_MINMAX!A:I,9,0))</f>
        <v>-</v>
      </c>
      <c r="BB754" s="8" t="str">
        <f t="shared" si="506"/>
        <v>-</v>
      </c>
      <c r="BC754" s="12">
        <f t="shared" si="454"/>
        <v>0</v>
      </c>
      <c r="BD754" s="12">
        <f t="shared" si="507"/>
        <v>0</v>
      </c>
      <c r="BE754" s="16"/>
      <c r="BF754" s="8">
        <f>SUMIF('REALISASI ORDER'!C:C,A754,'REALISASI ORDER'!E:E)</f>
        <v>0</v>
      </c>
      <c r="BG754" s="8">
        <f t="shared" si="475"/>
        <v>2</v>
      </c>
      <c r="BH754" s="8">
        <f t="shared" si="456"/>
        <v>0</v>
      </c>
      <c r="BI754" s="8">
        <f t="shared" si="457"/>
        <v>0</v>
      </c>
      <c r="BJ754" s="8">
        <f t="shared" si="476"/>
        <v>0</v>
      </c>
      <c r="BK754" s="33">
        <f t="shared" si="477"/>
        <v>0</v>
      </c>
      <c r="BL754" s="33">
        <f t="shared" si="458"/>
        <v>0</v>
      </c>
      <c r="BM754" s="33">
        <f t="shared" si="459"/>
        <v>1</v>
      </c>
      <c r="BN754" s="33">
        <f t="shared" si="478"/>
        <v>0</v>
      </c>
      <c r="BO754" s="8">
        <f t="shared" si="508"/>
        <v>0</v>
      </c>
      <c r="BP754" s="8">
        <f t="shared" si="509"/>
        <v>0</v>
      </c>
      <c r="BQ754" s="8">
        <f t="shared" si="510"/>
        <v>0</v>
      </c>
      <c r="BR754" s="8">
        <f>IFERROR(ROUNDDOWN(BF754*BN754/(BK754+BL754+BM754+BN),0),0)</f>
        <v>0</v>
      </c>
      <c r="BS754" s="8" t="str">
        <f t="shared" si="463"/>
        <v>FFPVYI</v>
      </c>
      <c r="BT754" s="8">
        <f>SUMIF(FR_HITUNG_MINMAX!A:A,ORDER!A754,FR_HITUNG_MINMAX!AS:AS)</f>
        <v>1</v>
      </c>
      <c r="BU754" s="8">
        <f t="shared" si="479"/>
        <v>0</v>
      </c>
      <c r="BV754" s="8" t="str">
        <f t="shared" si="511"/>
        <v>-</v>
      </c>
      <c r="BW754" s="8" t="str">
        <f>VLOOKUP(A754,'STOK PESALAKAN'!A:F,6,0)</f>
        <v/>
      </c>
    </row>
    <row r="755" spans="1:75">
      <c r="A755" s="41" t="s">
        <v>2239</v>
      </c>
      <c r="B755" s="99">
        <f>IFERROR(IFERROR(VLOOKUP(A755,'STOK PACUL'!C:H,6,0),VLOOKUP(A755,'KATEGORI PACUL'!A:C,3,0)),0)</f>
        <v>0</v>
      </c>
      <c r="C755" s="8">
        <f>IFERROR(VLOOKUP(A755,'KATEGORI PACUL'!A:D,4,0),0)</f>
        <v>0</v>
      </c>
      <c r="D755" s="99">
        <f>IFERROR(IFERROR(VLOOKUP(A755,'STOK PESALAKAN'!C:H,6,0),VLOOKUP(A755,'KATEGORI PESALAKAN'!A:C,3,0)),0)</f>
        <v>0</v>
      </c>
      <c r="E755" s="8">
        <f>IFERROR(VLOOKUP(A755,'KATEGORI PESALAKAN'!A:D,4,0),0)</f>
        <v>0</v>
      </c>
      <c r="F755" s="99">
        <f>IFERROR(IFERROR(VLOOKUP(A755,'STOK CIKDITIRO'!C:H,6,0),VLOOKUP(A755,'KATEGORI CIKDITIRO'!A:C,3,0)),0)</f>
        <v>0</v>
      </c>
      <c r="G755" s="8">
        <f>IFERROR(VLOOKUP(A755,'KATEGORI CIKDITIRO'!A:D,4,0),0)</f>
        <v>0</v>
      </c>
      <c r="H755" s="99">
        <f>IFERROR(IFERROR(VLOOKUP(A755,'STOK TRAYEMAN'!C:H,6,0),VLOOKUP(A755,'KATEGORI TRAYEMAN'!A:C,3,0)),0)</f>
        <v>0</v>
      </c>
      <c r="I755" s="8">
        <f>IFERROR(VLOOKUP(A755,'KATEGORI TRAYEMAN'!A:D,4,0),0)</f>
        <v>0</v>
      </c>
      <c r="J755" s="8" t="str">
        <f>IFERROR(VLOOKUP(A755,'NOSTOK PACUL'!A:C,3,0),IFERROR(IF(VLOOKUP(A755,'STOK PACUL'!A:B,2,0)="NOSTOK","E",VLOOKUP(A755,'KATEGORI PACUL'!A:B,2,0)),"E"))</f>
        <v>E</v>
      </c>
      <c r="K755" s="8" t="str">
        <f>IFERROR(VLOOKUP(A755,'NOSTOK PESALAKAN'!A:C,3,0),IFERROR(IF(VLOOKUP(A755,'STOK PESALAKAN'!A:B,2,0)="NOSTOK","E",VLOOKUP(A755,'KATEGORI PESALAKAN'!A:B,2,0)),"E"))</f>
        <v>E</v>
      </c>
      <c r="L755" s="8" t="str">
        <f>IFERROR(VLOOKUP(A755,'NOSTOK CIKDITIRO'!A:C,3,0),IFERROR(IF(VLOOKUP(A755,'STOK CIKDITIRO'!A:B,2,0)="NOSTOK","E",VLOOKUP(A755,'KATEGORI CIKDITIRO'!A:B,2,0)),"E"))</f>
        <v>E</v>
      </c>
      <c r="M755" s="8" t="str">
        <f>IFERROR(VLOOKUP(A755,'NOSTOK TRAYEMAN'!A:C,3,0),IFERROR(IF(VLOOKUP(A755,'STOK TRAYEMAN'!A:B,2,0)="NOSTOK","E",VLOOKUP(A755,'KATEGORI TRAYEMAN'!A:B,2,0)),"E"))</f>
        <v>E</v>
      </c>
      <c r="N755" s="8" t="str">
        <f>IFERROR(VLOOKUP(A755,FR_HITUNG_MINMAX!A:B,2,0),0)</f>
        <v>KABEL REM Y.MIO IMI</v>
      </c>
      <c r="O755" s="8" t="str">
        <f>IFERROR(VLOOKUP(A755,FR_HITUNG_MINMAX!A:D,4,0),0)</f>
        <v>IMITAS</v>
      </c>
      <c r="P755" s="8">
        <f>IFERROR(VLOOKUP(A755,FR_HITUNG_MINMAX!A:G,7,0),1)</f>
        <v>1</v>
      </c>
      <c r="Q755" s="11" t="str">
        <f>IFERROR(VLOOKUP(A755,FR_HITUNG_MINMAX!A:J,10,0),1)</f>
        <v>1</v>
      </c>
      <c r="R755" s="8">
        <f>IFERROR(VLOOKUP(A755,FR_HITUNG_MINMAX!A:K,11,0),1)</f>
        <v>1</v>
      </c>
      <c r="S755" s="12">
        <f>IFERROR(VLOOKUP(A755,FR_HITUNG_MINMAX!A:F,6,0),0)</f>
        <v>35000</v>
      </c>
      <c r="T755" s="8">
        <f t="shared" si="465"/>
        <v>0</v>
      </c>
      <c r="U755" s="8">
        <f t="shared" si="496"/>
        <v>0</v>
      </c>
      <c r="V755" s="8">
        <f t="shared" si="497"/>
        <v>0</v>
      </c>
      <c r="W755" s="8">
        <f t="shared" si="466"/>
        <v>0</v>
      </c>
      <c r="X755" s="8">
        <f t="shared" si="467"/>
        <v>0</v>
      </c>
      <c r="Y755" s="16"/>
      <c r="Z755" s="15">
        <f t="shared" si="498"/>
        <v>0</v>
      </c>
      <c r="AA755" s="8">
        <f t="shared" si="468"/>
        <v>0</v>
      </c>
      <c r="AB755" s="16"/>
      <c r="AC755" s="15">
        <f t="shared" si="499"/>
        <v>0</v>
      </c>
      <c r="AD755" s="8">
        <f t="shared" si="500"/>
        <v>0</v>
      </c>
      <c r="AE755" s="16"/>
      <c r="AF755" s="15">
        <f t="shared" si="501"/>
        <v>0</v>
      </c>
      <c r="AG755" s="15">
        <f t="shared" si="469"/>
        <v>0</v>
      </c>
      <c r="AH755" s="16"/>
      <c r="AI755" s="15">
        <f t="shared" si="470"/>
        <v>0</v>
      </c>
      <c r="AJ755" s="8">
        <f t="shared" si="471"/>
        <v>0</v>
      </c>
      <c r="AK755" s="8">
        <f t="shared" si="446"/>
        <v>0</v>
      </c>
      <c r="AL755" s="8">
        <f t="shared" si="447"/>
        <v>0</v>
      </c>
      <c r="AM755" s="8">
        <f t="shared" si="472"/>
        <v>0</v>
      </c>
      <c r="AN755" s="8">
        <f t="shared" si="473"/>
        <v>0</v>
      </c>
      <c r="AO755" s="8">
        <f>IFERROR(VLOOKUP(A755,PERSAMAAN!B:D,3,0),AN755)</f>
        <v>0</v>
      </c>
      <c r="AP755" s="1"/>
      <c r="AQ755" s="8">
        <f t="shared" si="502"/>
        <v>0</v>
      </c>
      <c r="AR755" s="8" t="str">
        <f>IF(AQ755=0,"-",VLOOKUP(A755,FR_HITUNG_MINMAX!A:H,8,0))</f>
        <v>-</v>
      </c>
      <c r="AS755" s="1"/>
      <c r="AT755" s="8" t="str">
        <f t="shared" si="503"/>
        <v>-</v>
      </c>
      <c r="AU755" s="12">
        <f t="shared" si="450"/>
        <v>0</v>
      </c>
      <c r="AV755" s="12">
        <f t="shared" si="504"/>
        <v>0</v>
      </c>
      <c r="AW755" s="8" t="b">
        <f t="shared" si="474"/>
        <v>0</v>
      </c>
      <c r="AX755" s="1"/>
      <c r="AY755" s="8">
        <f t="shared" si="505"/>
        <v>0</v>
      </c>
      <c r="AZ755" s="8" t="str">
        <f>IF(AY755=0,"-",VLOOKUP(A755,FR_HITUNG_MINMAX!A:I,9,0))</f>
        <v>-</v>
      </c>
      <c r="BB755" s="8" t="str">
        <f t="shared" si="506"/>
        <v>-</v>
      </c>
      <c r="BC755" s="12">
        <f t="shared" si="454"/>
        <v>0</v>
      </c>
      <c r="BD755" s="12">
        <f t="shared" si="507"/>
        <v>0</v>
      </c>
      <c r="BE755" s="16"/>
      <c r="BF755" s="8">
        <f>SUMIF('REALISASI ORDER'!C:C,A755,'REALISASI ORDER'!E:E)</f>
        <v>0</v>
      </c>
      <c r="BG755" s="8">
        <f t="shared" si="475"/>
        <v>0</v>
      </c>
      <c r="BH755" s="8">
        <f t="shared" si="456"/>
        <v>0</v>
      </c>
      <c r="BI755" s="8">
        <f t="shared" si="457"/>
        <v>0</v>
      </c>
      <c r="BJ755" s="8">
        <f t="shared" si="476"/>
        <v>0</v>
      </c>
      <c r="BK755" s="33">
        <f t="shared" si="477"/>
        <v>0</v>
      </c>
      <c r="BL755" s="33">
        <f t="shared" si="458"/>
        <v>0</v>
      </c>
      <c r="BM755" s="33">
        <f t="shared" si="459"/>
        <v>0</v>
      </c>
      <c r="BN755" s="33">
        <f t="shared" si="478"/>
        <v>0</v>
      </c>
      <c r="BO755" s="8">
        <f t="shared" si="508"/>
        <v>0</v>
      </c>
      <c r="BP755" s="8">
        <f t="shared" si="509"/>
        <v>0</v>
      </c>
      <c r="BQ755" s="8">
        <f t="shared" si="510"/>
        <v>0</v>
      </c>
      <c r="BR755" s="8">
        <f>IFERROR(ROUNDDOWN(BF755*BN755/(BK755+BL755+BM755+BN),0),0)</f>
        <v>0</v>
      </c>
      <c r="BS755" s="8" t="str">
        <f t="shared" si="463"/>
        <v>FP-F6351-MIO-2700</v>
      </c>
      <c r="BT755" s="8">
        <f>SUMIF(FR_HITUNG_MINMAX!A:A,ORDER!A755,FR_HITUNG_MINMAX!AS:AS)</f>
        <v>0</v>
      </c>
      <c r="BU755" s="8">
        <f t="shared" si="479"/>
        <v>0</v>
      </c>
      <c r="BV755" s="8" t="str">
        <f t="shared" si="511"/>
        <v>-</v>
      </c>
      <c r="BW755" s="8" t="str">
        <f>VLOOKUP(A755,'STOK PESALAKAN'!A:F,6,0)</f>
        <v/>
      </c>
    </row>
    <row r="756" spans="1:75">
      <c r="A756" s="41" t="s">
        <v>2242</v>
      </c>
      <c r="B756" s="99">
        <f>IFERROR(IFERROR(VLOOKUP(A756,'STOK PACUL'!C:H,6,0),VLOOKUP(A756,'KATEGORI PACUL'!A:C,3,0)),0)</f>
        <v>0</v>
      </c>
      <c r="C756" s="8">
        <f>IFERROR(VLOOKUP(A756,'KATEGORI PACUL'!A:D,4,0),0)</f>
        <v>0</v>
      </c>
      <c r="D756" s="99">
        <f>IFERROR(IFERROR(VLOOKUP(A756,'STOK PESALAKAN'!C:H,6,0),VLOOKUP(A756,'KATEGORI PESALAKAN'!A:C,3,0)),0)</f>
        <v>0</v>
      </c>
      <c r="E756" s="8">
        <f>IFERROR(VLOOKUP(A756,'KATEGORI PESALAKAN'!A:D,4,0),0)</f>
        <v>0</v>
      </c>
      <c r="F756" s="99">
        <f>IFERROR(IFERROR(VLOOKUP(A756,'STOK CIKDITIRO'!C:H,6,0),VLOOKUP(A756,'KATEGORI CIKDITIRO'!A:C,3,0)),0)</f>
        <v>0</v>
      </c>
      <c r="G756" s="8">
        <f>IFERROR(VLOOKUP(A756,'KATEGORI CIKDITIRO'!A:D,4,0),0)</f>
        <v>0</v>
      </c>
      <c r="H756" s="99">
        <f>IFERROR(IFERROR(VLOOKUP(A756,'STOK TRAYEMAN'!C:H,6,0),VLOOKUP(A756,'KATEGORI TRAYEMAN'!A:C,3,0)),0)</f>
        <v>0</v>
      </c>
      <c r="I756" s="8">
        <f>IFERROR(VLOOKUP(A756,'KATEGORI TRAYEMAN'!A:D,4,0),0)</f>
        <v>0</v>
      </c>
      <c r="J756" s="8" t="str">
        <f>IFERROR(VLOOKUP(A756,'NOSTOK PACUL'!A:C,3,0),IFERROR(IF(VLOOKUP(A756,'STOK PACUL'!A:B,2,0)="NOSTOK","E",VLOOKUP(A756,'KATEGORI PACUL'!A:B,2,0)),"E"))</f>
        <v>E</v>
      </c>
      <c r="K756" s="8" t="str">
        <f>IFERROR(VLOOKUP(A756,'NOSTOK PESALAKAN'!A:C,3,0),IFERROR(IF(VLOOKUP(A756,'STOK PESALAKAN'!A:B,2,0)="NOSTOK","E",VLOOKUP(A756,'KATEGORI PESALAKAN'!A:B,2,0)),"E"))</f>
        <v>E</v>
      </c>
      <c r="L756" s="8" t="str">
        <f>IFERROR(VLOOKUP(A756,'NOSTOK CIKDITIRO'!A:C,3,0),IFERROR(IF(VLOOKUP(A756,'STOK CIKDITIRO'!A:B,2,0)="NOSTOK","E",VLOOKUP(A756,'KATEGORI CIKDITIRO'!A:B,2,0)),"E"))</f>
        <v>E</v>
      </c>
      <c r="M756" s="8" t="str">
        <f>IFERROR(VLOOKUP(A756,'NOSTOK TRAYEMAN'!A:C,3,0),IFERROR(IF(VLOOKUP(A756,'STOK TRAYEMAN'!A:B,2,0)="NOSTOK","E",VLOOKUP(A756,'KATEGORI TRAYEMAN'!A:B,2,0)),"E"))</f>
        <v>E</v>
      </c>
      <c r="N756" s="8" t="str">
        <f>IFERROR(VLOOKUP(A756,FR_HITUNG_MINMAX!A:B,2,0),0)</f>
        <v>GIGI POMPA OLI H.PCX 160 IMI</v>
      </c>
      <c r="O756" s="8" t="str">
        <f>IFERROR(VLOOKUP(A756,FR_HITUNG_MINMAX!A:D,4,0),0)</f>
        <v>IMITAS</v>
      </c>
      <c r="P756" s="8">
        <f>IFERROR(VLOOKUP(A756,FR_HITUNG_MINMAX!A:G,7,0),1)</f>
        <v>1</v>
      </c>
      <c r="Q756" s="11">
        <f>IFERROR(VLOOKUP(A756,FR_HITUNG_MINMAX!A:J,10,0),1)</f>
        <v>1</v>
      </c>
      <c r="R756" s="8">
        <f>IFERROR(VLOOKUP(A756,FR_HITUNG_MINMAX!A:K,11,0),1)</f>
        <v>1</v>
      </c>
      <c r="S756" s="12">
        <f>IFERROR(VLOOKUP(A756,FR_HITUNG_MINMAX!A:F,6,0),0)</f>
        <v>30000</v>
      </c>
      <c r="T756" s="8">
        <f t="shared" si="465"/>
        <v>0</v>
      </c>
      <c r="U756" s="8">
        <f t="shared" si="496"/>
        <v>0</v>
      </c>
      <c r="V756" s="8">
        <f t="shared" si="497"/>
        <v>0</v>
      </c>
      <c r="W756" s="8">
        <f t="shared" si="466"/>
        <v>0</v>
      </c>
      <c r="X756" s="8">
        <f t="shared" si="467"/>
        <v>0</v>
      </c>
      <c r="Y756" s="16"/>
      <c r="Z756" s="15">
        <f t="shared" si="498"/>
        <v>0</v>
      </c>
      <c r="AA756" s="8">
        <f t="shared" si="468"/>
        <v>0</v>
      </c>
      <c r="AB756" s="16"/>
      <c r="AC756" s="15">
        <f t="shared" si="499"/>
        <v>0</v>
      </c>
      <c r="AD756" s="8">
        <f t="shared" si="500"/>
        <v>0</v>
      </c>
      <c r="AE756" s="16"/>
      <c r="AF756" s="15">
        <f t="shared" si="501"/>
        <v>0</v>
      </c>
      <c r="AG756" s="15">
        <f t="shared" si="469"/>
        <v>0</v>
      </c>
      <c r="AH756" s="16"/>
      <c r="AI756" s="15">
        <f t="shared" si="470"/>
        <v>0</v>
      </c>
      <c r="AJ756" s="8">
        <f t="shared" si="471"/>
        <v>0</v>
      </c>
      <c r="AK756" s="8">
        <f t="shared" si="446"/>
        <v>0</v>
      </c>
      <c r="AL756" s="8">
        <f t="shared" si="447"/>
        <v>0</v>
      </c>
      <c r="AM756" s="8">
        <f t="shared" si="472"/>
        <v>0</v>
      </c>
      <c r="AN756" s="8">
        <f t="shared" si="473"/>
        <v>0</v>
      </c>
      <c r="AO756" s="8">
        <f>IFERROR(VLOOKUP(A756,PERSAMAAN!B:D,3,0),AN756)</f>
        <v>0</v>
      </c>
      <c r="AP756" s="1"/>
      <c r="AQ756" s="8">
        <f t="shared" si="502"/>
        <v>0</v>
      </c>
      <c r="AR756" s="8" t="str">
        <f>IF(AQ756=0,"-",VLOOKUP(A756,FR_HITUNG_MINMAX!A:H,8,0))</f>
        <v>-</v>
      </c>
      <c r="AS756" s="1"/>
      <c r="AT756" s="8" t="str">
        <f t="shared" si="503"/>
        <v>-</v>
      </c>
      <c r="AU756" s="12">
        <f t="shared" si="450"/>
        <v>0</v>
      </c>
      <c r="AV756" s="12">
        <f t="shared" si="504"/>
        <v>0</v>
      </c>
      <c r="AW756" s="8" t="b">
        <f t="shared" si="474"/>
        <v>0</v>
      </c>
      <c r="AX756" s="1"/>
      <c r="AY756" s="8">
        <f t="shared" si="505"/>
        <v>0</v>
      </c>
      <c r="AZ756" s="8" t="str">
        <f>IF(AY756=0,"-",VLOOKUP(A756,FR_HITUNG_MINMAX!A:I,9,0))</f>
        <v>-</v>
      </c>
      <c r="BB756" s="8" t="str">
        <f t="shared" si="506"/>
        <v>-</v>
      </c>
      <c r="BC756" s="12">
        <f t="shared" si="454"/>
        <v>0</v>
      </c>
      <c r="BD756" s="12">
        <f t="shared" si="507"/>
        <v>0</v>
      </c>
      <c r="BE756" s="16"/>
      <c r="BF756" s="8">
        <f>SUMIF('REALISASI ORDER'!C:C,A756,'REALISASI ORDER'!E:E)</f>
        <v>0</v>
      </c>
      <c r="BG756" s="8">
        <f t="shared" si="475"/>
        <v>0</v>
      </c>
      <c r="BH756" s="8">
        <f t="shared" si="456"/>
        <v>0</v>
      </c>
      <c r="BI756" s="8">
        <f t="shared" si="457"/>
        <v>0</v>
      </c>
      <c r="BJ756" s="8">
        <f t="shared" si="476"/>
        <v>0</v>
      </c>
      <c r="BK756" s="33">
        <f t="shared" si="477"/>
        <v>0</v>
      </c>
      <c r="BL756" s="33">
        <f t="shared" si="458"/>
        <v>0</v>
      </c>
      <c r="BM756" s="33">
        <f t="shared" si="459"/>
        <v>0</v>
      </c>
      <c r="BN756" s="33">
        <f t="shared" si="478"/>
        <v>0</v>
      </c>
      <c r="BO756" s="8">
        <f t="shared" si="508"/>
        <v>0</v>
      </c>
      <c r="BP756" s="8">
        <f t="shared" si="509"/>
        <v>0</v>
      </c>
      <c r="BQ756" s="8">
        <f t="shared" si="510"/>
        <v>0</v>
      </c>
      <c r="BR756" s="8">
        <f>IFERROR(ROUNDDOWN(BF756*BN756/(BK756+BL756+BM756+BN),0),0)</f>
        <v>0</v>
      </c>
      <c r="BS756" s="8" t="str">
        <f t="shared" si="463"/>
        <v>GGPOPI</v>
      </c>
      <c r="BT756" s="8">
        <f>SUMIF(FR_HITUNG_MINMAX!A:A,ORDER!A756,FR_HITUNG_MINMAX!AS:AS)</f>
        <v>0</v>
      </c>
      <c r="BU756" s="8">
        <f t="shared" si="479"/>
        <v>0</v>
      </c>
      <c r="BV756" s="8" t="str">
        <f t="shared" si="511"/>
        <v>-</v>
      </c>
      <c r="BW756" s="8" t="str">
        <f>VLOOKUP(A756,'STOK PESALAKAN'!A:F,6,0)</f>
        <v/>
      </c>
    </row>
    <row r="757" spans="1:75">
      <c r="A757" s="41" t="s">
        <v>2248</v>
      </c>
      <c r="B757" s="99">
        <f>IFERROR(IFERROR(VLOOKUP(A757,'STOK PACUL'!C:H,6,0),VLOOKUP(A757,'KATEGORI PACUL'!A:C,3,0)),0)</f>
        <v>0</v>
      </c>
      <c r="C757" s="8">
        <f>IFERROR(VLOOKUP(A757,'KATEGORI PACUL'!A:D,4,0),0)</f>
        <v>0</v>
      </c>
      <c r="D757" s="99">
        <f>IFERROR(IFERROR(VLOOKUP(A757,'STOK PESALAKAN'!C:H,6,0),VLOOKUP(A757,'KATEGORI PESALAKAN'!A:C,3,0)),0)</f>
        <v>0</v>
      </c>
      <c r="E757" s="8">
        <f>IFERROR(VLOOKUP(A757,'KATEGORI PESALAKAN'!A:D,4,0),0)</f>
        <v>0</v>
      </c>
      <c r="F757" s="99">
        <f>IFERROR(IFERROR(VLOOKUP(A757,'STOK CIKDITIRO'!C:H,6,0),VLOOKUP(A757,'KATEGORI CIKDITIRO'!A:C,3,0)),0)</f>
        <v>0</v>
      </c>
      <c r="G757" s="8">
        <f>IFERROR(VLOOKUP(A757,'KATEGORI CIKDITIRO'!A:D,4,0),0)</f>
        <v>0</v>
      </c>
      <c r="H757" s="99">
        <f>IFERROR(IFERROR(VLOOKUP(A757,'STOK TRAYEMAN'!C:H,6,0),VLOOKUP(A757,'KATEGORI TRAYEMAN'!A:C,3,0)),0)</f>
        <v>0</v>
      </c>
      <c r="I757" s="8">
        <f>IFERROR(VLOOKUP(A757,'KATEGORI TRAYEMAN'!A:D,4,0),0)</f>
        <v>0</v>
      </c>
      <c r="J757" s="8" t="str">
        <f>IFERROR(VLOOKUP(A757,'NOSTOK PACUL'!A:C,3,0),IFERROR(IF(VLOOKUP(A757,'STOK PACUL'!A:B,2,0)="NOSTOK","E",VLOOKUP(A757,'KATEGORI PACUL'!A:B,2,0)),"E"))</f>
        <v>E</v>
      </c>
      <c r="K757" s="8" t="str">
        <f>IFERROR(VLOOKUP(A757,'NOSTOK PESALAKAN'!A:C,3,0),IFERROR(IF(VLOOKUP(A757,'STOK PESALAKAN'!A:B,2,0)="NOSTOK","E",VLOOKUP(A757,'KATEGORI PESALAKAN'!A:B,2,0)),"E"))</f>
        <v>E</v>
      </c>
      <c r="L757" s="8" t="str">
        <f>IFERROR(VLOOKUP(A757,'NOSTOK CIKDITIRO'!A:C,3,0),IFERROR(IF(VLOOKUP(A757,'STOK CIKDITIRO'!A:B,2,0)="NOSTOK","E",VLOOKUP(A757,'KATEGORI CIKDITIRO'!A:B,2,0)),"E"))</f>
        <v>E</v>
      </c>
      <c r="M757" s="8" t="str">
        <f>IFERROR(VLOOKUP(A757,'NOSTOK TRAYEMAN'!A:C,3,0),IFERROR(IF(VLOOKUP(A757,'STOK TRAYEMAN'!A:B,2,0)="NOSTOK","E",VLOOKUP(A757,'KATEGORI TRAYEMAN'!A:B,2,0)),"E"))</f>
        <v>E</v>
      </c>
      <c r="N757" s="8" t="str">
        <f>IFERROR(VLOOKUP(A757,FR_HITUNG_MINMAX!A:B,2,0),0)</f>
        <v>HANDLE REM KIRI Y.MIO IMI (PK)</v>
      </c>
      <c r="O757" s="8" t="str">
        <f>IFERROR(VLOOKUP(A757,FR_HITUNG_MINMAX!A:D,4,0),0)</f>
        <v>IMITAS</v>
      </c>
      <c r="P757" s="8">
        <f>IFERROR(VLOOKUP(A757,FR_HITUNG_MINMAX!A:G,7,0),1)</f>
        <v>1</v>
      </c>
      <c r="Q757" s="11" t="str">
        <f>IFERROR(VLOOKUP(A757,FR_HITUNG_MINMAX!A:J,10,0),1)</f>
        <v>1</v>
      </c>
      <c r="R757" s="8">
        <f>IFERROR(VLOOKUP(A757,FR_HITUNG_MINMAX!A:K,11,0),1)</f>
        <v>1</v>
      </c>
      <c r="S757" s="12">
        <f>IFERROR(VLOOKUP(A757,FR_HITUNG_MINMAX!A:F,6,0),0)</f>
        <v>20000</v>
      </c>
      <c r="T757" s="8">
        <f t="shared" si="465"/>
        <v>0</v>
      </c>
      <c r="U757" s="8">
        <f t="shared" si="496"/>
        <v>0</v>
      </c>
      <c r="V757" s="8">
        <f t="shared" si="497"/>
        <v>0</v>
      </c>
      <c r="W757" s="8">
        <f t="shared" si="466"/>
        <v>0</v>
      </c>
      <c r="X757" s="8">
        <f t="shared" si="467"/>
        <v>0</v>
      </c>
      <c r="Y757" s="16"/>
      <c r="Z757" s="15">
        <f t="shared" si="498"/>
        <v>0</v>
      </c>
      <c r="AA757" s="8">
        <f t="shared" si="468"/>
        <v>0</v>
      </c>
      <c r="AB757" s="16"/>
      <c r="AC757" s="15">
        <f t="shared" si="499"/>
        <v>0</v>
      </c>
      <c r="AD757" s="8">
        <f t="shared" si="500"/>
        <v>0</v>
      </c>
      <c r="AE757" s="16"/>
      <c r="AF757" s="15">
        <f t="shared" si="501"/>
        <v>0</v>
      </c>
      <c r="AG757" s="15">
        <f t="shared" si="469"/>
        <v>0</v>
      </c>
      <c r="AH757" s="16"/>
      <c r="AI757" s="15">
        <f t="shared" si="470"/>
        <v>0</v>
      </c>
      <c r="AJ757" s="8">
        <f t="shared" si="471"/>
        <v>0</v>
      </c>
      <c r="AK757" s="8">
        <f t="shared" si="446"/>
        <v>0</v>
      </c>
      <c r="AL757" s="8">
        <f t="shared" si="447"/>
        <v>0</v>
      </c>
      <c r="AM757" s="8">
        <f t="shared" si="472"/>
        <v>0</v>
      </c>
      <c r="AN757" s="8">
        <f t="shared" si="473"/>
        <v>0</v>
      </c>
      <c r="AO757" s="8">
        <f>IFERROR(VLOOKUP(A757,PERSAMAAN!B:D,3,0),AN757)</f>
        <v>0</v>
      </c>
      <c r="AP757" s="1"/>
      <c r="AQ757" s="8">
        <f t="shared" si="502"/>
        <v>0</v>
      </c>
      <c r="AR757" s="8" t="str">
        <f>IF(AQ757=0,"-",VLOOKUP(A757,FR_HITUNG_MINMAX!A:H,8,0))</f>
        <v>-</v>
      </c>
      <c r="AS757" s="1"/>
      <c r="AT757" s="8" t="str">
        <f t="shared" si="503"/>
        <v>-</v>
      </c>
      <c r="AU757" s="12">
        <f t="shared" si="450"/>
        <v>0</v>
      </c>
      <c r="AV757" s="12">
        <f t="shared" si="504"/>
        <v>0</v>
      </c>
      <c r="AW757" s="8" t="b">
        <f t="shared" si="474"/>
        <v>0</v>
      </c>
      <c r="AX757" s="1"/>
      <c r="AY757" s="8">
        <f t="shared" si="505"/>
        <v>0</v>
      </c>
      <c r="AZ757" s="8" t="str">
        <f>IF(AY757=0,"-",VLOOKUP(A757,FR_HITUNG_MINMAX!A:I,9,0))</f>
        <v>-</v>
      </c>
      <c r="BB757" s="8" t="str">
        <f t="shared" si="506"/>
        <v>-</v>
      </c>
      <c r="BC757" s="12">
        <f t="shared" si="454"/>
        <v>0</v>
      </c>
      <c r="BD757" s="12">
        <f t="shared" si="507"/>
        <v>0</v>
      </c>
      <c r="BE757" s="16"/>
      <c r="BF757" s="8">
        <f>SUMIF('REALISASI ORDER'!C:C,A757,'REALISASI ORDER'!E:E)</f>
        <v>0</v>
      </c>
      <c r="BG757" s="8">
        <f t="shared" si="475"/>
        <v>0</v>
      </c>
      <c r="BH757" s="8">
        <f t="shared" si="456"/>
        <v>0</v>
      </c>
      <c r="BI757" s="8">
        <f t="shared" si="457"/>
        <v>0</v>
      </c>
      <c r="BJ757" s="8">
        <f t="shared" si="476"/>
        <v>0</v>
      </c>
      <c r="BK757" s="33">
        <f t="shared" si="477"/>
        <v>0</v>
      </c>
      <c r="BL757" s="33">
        <f t="shared" si="458"/>
        <v>0</v>
      </c>
      <c r="BM757" s="33">
        <f t="shared" si="459"/>
        <v>0</v>
      </c>
      <c r="BN757" s="33">
        <f t="shared" si="478"/>
        <v>0</v>
      </c>
      <c r="BO757" s="8">
        <f t="shared" si="508"/>
        <v>0</v>
      </c>
      <c r="BP757" s="8">
        <f t="shared" si="509"/>
        <v>0</v>
      </c>
      <c r="BQ757" s="8">
        <f t="shared" si="510"/>
        <v>0</v>
      </c>
      <c r="BR757" s="8">
        <f>IFERROR(ROUNDDOWN(BF757*BN757/(BK757+BL757+BM757+BN),0),0)</f>
        <v>0</v>
      </c>
      <c r="BS757" s="8" t="str">
        <f t="shared" si="463"/>
        <v>GP0249</v>
      </c>
      <c r="BT757" s="8">
        <f>SUMIF(FR_HITUNG_MINMAX!A:A,ORDER!A757,FR_HITUNG_MINMAX!AS:AS)</f>
        <v>0</v>
      </c>
      <c r="BU757" s="8">
        <f t="shared" si="479"/>
        <v>0</v>
      </c>
      <c r="BV757" s="8" t="str">
        <f t="shared" si="511"/>
        <v>-</v>
      </c>
      <c r="BW757" s="8" t="str">
        <f>VLOOKUP(A757,'STOK PESALAKAN'!A:F,6,0)</f>
        <v/>
      </c>
    </row>
    <row r="758" spans="1:75">
      <c r="A758" s="41" t="s">
        <v>2250</v>
      </c>
      <c r="B758" s="99">
        <f>IFERROR(IFERROR(VLOOKUP(A758,'STOK PACUL'!C:H,6,0),VLOOKUP(A758,'KATEGORI PACUL'!A:C,3,0)),0)</f>
        <v>0</v>
      </c>
      <c r="C758" s="8">
        <f>IFERROR(VLOOKUP(A758,'KATEGORI PACUL'!A:D,4,0),0)</f>
        <v>0</v>
      </c>
      <c r="D758" s="99">
        <f>IFERROR(IFERROR(VLOOKUP(A758,'STOK PESALAKAN'!C:H,6,0),VLOOKUP(A758,'KATEGORI PESALAKAN'!A:C,3,0)),0)</f>
        <v>1</v>
      </c>
      <c r="E758" s="8">
        <f>IFERROR(VLOOKUP(A758,'KATEGORI PESALAKAN'!A:D,4,0),0)</f>
        <v>0</v>
      </c>
      <c r="F758" s="99">
        <f>IFERROR(IFERROR(VLOOKUP(A758,'STOK CIKDITIRO'!C:H,6,0),VLOOKUP(A758,'KATEGORI CIKDITIRO'!A:C,3,0)),0)</f>
        <v>0</v>
      </c>
      <c r="G758" s="8">
        <f>IFERROR(VLOOKUP(A758,'KATEGORI CIKDITIRO'!A:D,4,0),0)</f>
        <v>0</v>
      </c>
      <c r="H758" s="99">
        <f>IFERROR(IFERROR(VLOOKUP(A758,'STOK TRAYEMAN'!C:H,6,0),VLOOKUP(A758,'KATEGORI TRAYEMAN'!A:C,3,0)),0)</f>
        <v>0</v>
      </c>
      <c r="I758" s="8">
        <f>IFERROR(VLOOKUP(A758,'KATEGORI TRAYEMAN'!A:D,4,0),0)</f>
        <v>0</v>
      </c>
      <c r="J758" s="8" t="str">
        <f>IFERROR(VLOOKUP(A758,'NOSTOK PACUL'!A:C,3,0),IFERROR(IF(VLOOKUP(A758,'STOK PACUL'!A:B,2,0)="NOSTOK","E",VLOOKUP(A758,'KATEGORI PACUL'!A:B,2,0)),"E"))</f>
        <v>E</v>
      </c>
      <c r="K758" s="8" t="str">
        <f>IFERROR(VLOOKUP(A758,'NOSTOK PESALAKAN'!A:C,3,0),IFERROR(IF(VLOOKUP(A758,'STOK PESALAKAN'!A:B,2,0)="NOSTOK","E",VLOOKUP(A758,'KATEGORI PESALAKAN'!A:B,2,0)),"E"))</f>
        <v>E</v>
      </c>
      <c r="L758" s="8" t="str">
        <f>IFERROR(VLOOKUP(A758,'NOSTOK CIKDITIRO'!A:C,3,0),IFERROR(IF(VLOOKUP(A758,'STOK CIKDITIRO'!A:B,2,0)="NOSTOK","E",VLOOKUP(A758,'KATEGORI CIKDITIRO'!A:B,2,0)),"E"))</f>
        <v>E</v>
      </c>
      <c r="M758" s="8" t="str">
        <f>IFERROR(VLOOKUP(A758,'NOSTOK TRAYEMAN'!A:C,3,0),IFERROR(IF(VLOOKUP(A758,'STOK TRAYEMAN'!A:B,2,0)="NOSTOK","E",VLOOKUP(A758,'KATEGORI TRAYEMAN'!A:B,2,0)),"E"))</f>
        <v>E</v>
      </c>
      <c r="N758" s="8" t="str">
        <f>IFERROR(VLOOKUP(A758,FR_HITUNG_MINMAX!A:B,2,0),0)</f>
        <v>HANDLE REM KIRI MIO J/MIO M3 (PK)</v>
      </c>
      <c r="O758" s="8" t="str">
        <f>IFERROR(VLOOKUP(A758,FR_HITUNG_MINMAX!A:D,4,0),0)</f>
        <v>NOSTOK</v>
      </c>
      <c r="P758" s="8">
        <f>IFERROR(VLOOKUP(A758,FR_HITUNG_MINMAX!A:G,7,0),1)</f>
        <v>1</v>
      </c>
      <c r="Q758" s="11">
        <f>IFERROR(VLOOKUP(A758,FR_HITUNG_MINMAX!A:J,10,0),1)</f>
        <v>1</v>
      </c>
      <c r="R758" s="8">
        <f>IFERROR(VLOOKUP(A758,FR_HITUNG_MINMAX!A:K,11,0),1)</f>
        <v>1</v>
      </c>
      <c r="S758" s="12">
        <f>IFERROR(VLOOKUP(A758,FR_HITUNG_MINMAX!A:F,6,0),0)</f>
        <v>20000</v>
      </c>
      <c r="T758" s="8">
        <f t="shared" si="465"/>
        <v>0</v>
      </c>
      <c r="U758" s="8">
        <f t="shared" si="496"/>
        <v>1</v>
      </c>
      <c r="V758" s="8">
        <f t="shared" si="497"/>
        <v>0</v>
      </c>
      <c r="W758" s="8">
        <f t="shared" si="466"/>
        <v>0</v>
      </c>
      <c r="X758" s="8">
        <f t="shared" si="467"/>
        <v>0</v>
      </c>
      <c r="Y758" s="16"/>
      <c r="Z758" s="15">
        <f t="shared" si="498"/>
        <v>0</v>
      </c>
      <c r="AA758" s="8">
        <f t="shared" si="468"/>
        <v>0</v>
      </c>
      <c r="AB758" s="16"/>
      <c r="AC758" s="15">
        <f t="shared" si="499"/>
        <v>0</v>
      </c>
      <c r="AD758" s="8">
        <f t="shared" si="500"/>
        <v>0</v>
      </c>
      <c r="AE758" s="16"/>
      <c r="AF758" s="15">
        <f t="shared" si="501"/>
        <v>0</v>
      </c>
      <c r="AG758" s="15">
        <f t="shared" si="469"/>
        <v>0</v>
      </c>
      <c r="AH758" s="16"/>
      <c r="AI758" s="15">
        <f t="shared" si="470"/>
        <v>0</v>
      </c>
      <c r="AJ758" s="8">
        <f t="shared" si="471"/>
        <v>0</v>
      </c>
      <c r="AK758" s="8">
        <f t="shared" si="446"/>
        <v>0</v>
      </c>
      <c r="AL758" s="8">
        <f t="shared" si="447"/>
        <v>0</v>
      </c>
      <c r="AM758" s="8">
        <f t="shared" si="472"/>
        <v>0</v>
      </c>
      <c r="AN758" s="8">
        <f t="shared" si="473"/>
        <v>0</v>
      </c>
      <c r="AO758" s="8">
        <f>IFERROR(VLOOKUP(A758,PERSAMAAN!B:D,3,0),AN758)</f>
        <v>0</v>
      </c>
      <c r="AP758" s="1"/>
      <c r="AQ758" s="8">
        <f t="shared" si="502"/>
        <v>0</v>
      </c>
      <c r="AR758" s="8" t="str">
        <f>IF(AQ758=0,"-",VLOOKUP(A758,FR_HITUNG_MINMAX!A:H,8,0))</f>
        <v>-</v>
      </c>
      <c r="AS758" s="1"/>
      <c r="AT758" s="8" t="str">
        <f t="shared" si="503"/>
        <v>-</v>
      </c>
      <c r="AU758" s="12">
        <f t="shared" si="450"/>
        <v>0</v>
      </c>
      <c r="AV758" s="12">
        <f t="shared" si="504"/>
        <v>0</v>
      </c>
      <c r="AW758" s="8" t="b">
        <f t="shared" si="474"/>
        <v>0</v>
      </c>
      <c r="AX758" s="1"/>
      <c r="AY758" s="8">
        <f t="shared" si="505"/>
        <v>0</v>
      </c>
      <c r="AZ758" s="8" t="str">
        <f>IF(AY758=0,"-",VLOOKUP(A758,FR_HITUNG_MINMAX!A:I,9,0))</f>
        <v>-</v>
      </c>
      <c r="BB758" s="8" t="str">
        <f t="shared" si="506"/>
        <v>-</v>
      </c>
      <c r="BC758" s="12">
        <f t="shared" si="454"/>
        <v>0</v>
      </c>
      <c r="BD758" s="12">
        <f t="shared" si="507"/>
        <v>0</v>
      </c>
      <c r="BE758" s="16"/>
      <c r="BF758" s="8">
        <f>SUMIF('REALISASI ORDER'!C:C,A758,'REALISASI ORDER'!E:E)</f>
        <v>0</v>
      </c>
      <c r="BG758" s="8">
        <f t="shared" si="475"/>
        <v>0</v>
      </c>
      <c r="BH758" s="8">
        <f t="shared" si="456"/>
        <v>1</v>
      </c>
      <c r="BI758" s="8">
        <f t="shared" si="457"/>
        <v>0</v>
      </c>
      <c r="BJ758" s="8">
        <f t="shared" si="476"/>
        <v>0</v>
      </c>
      <c r="BK758" s="33">
        <f t="shared" si="477"/>
        <v>0</v>
      </c>
      <c r="BL758" s="33">
        <f t="shared" si="458"/>
        <v>0</v>
      </c>
      <c r="BM758" s="33">
        <f t="shared" si="459"/>
        <v>0</v>
      </c>
      <c r="BN758" s="33">
        <f t="shared" si="478"/>
        <v>0</v>
      </c>
      <c r="BO758" s="8">
        <f t="shared" si="508"/>
        <v>0</v>
      </c>
      <c r="BP758" s="8">
        <f t="shared" si="509"/>
        <v>0</v>
      </c>
      <c r="BQ758" s="8">
        <f t="shared" si="510"/>
        <v>0</v>
      </c>
      <c r="BR758" s="8">
        <f>IFERROR(ROUNDDOWN(BF758*BN758/(BK758+BL758+BM758+BN),0),0)</f>
        <v>0</v>
      </c>
      <c r="BS758" s="8" t="str">
        <f t="shared" si="463"/>
        <v>HERMKR</v>
      </c>
      <c r="BT758" s="8">
        <f>SUMIF(FR_HITUNG_MINMAX!A:A,ORDER!A758,FR_HITUNG_MINMAX!AS:AS)</f>
        <v>0</v>
      </c>
      <c r="BU758" s="8">
        <f t="shared" si="479"/>
        <v>0</v>
      </c>
      <c r="BV758" s="8" t="str">
        <f t="shared" si="511"/>
        <v>-</v>
      </c>
      <c r="BW758" s="8" t="str">
        <f>VLOOKUP(A758,'STOK PESALAKAN'!A:F,6,0)</f>
        <v/>
      </c>
    </row>
    <row r="759" spans="1:75">
      <c r="A759" s="41" t="s">
        <v>2252</v>
      </c>
      <c r="B759" s="99">
        <f>IFERROR(IFERROR(VLOOKUP(A759,'STOK PACUL'!C:H,6,0),VLOOKUP(A759,'KATEGORI PACUL'!A:C,3,0)),0)</f>
        <v>0</v>
      </c>
      <c r="C759" s="8">
        <f>IFERROR(VLOOKUP(A759,'KATEGORI PACUL'!A:D,4,0),0)</f>
        <v>0</v>
      </c>
      <c r="D759" s="99">
        <f>IFERROR(IFERROR(VLOOKUP(A759,'STOK PESALAKAN'!C:H,6,0),VLOOKUP(A759,'KATEGORI PESALAKAN'!A:C,3,0)),0)</f>
        <v>1</v>
      </c>
      <c r="E759" s="8">
        <f>IFERROR(VLOOKUP(A759,'KATEGORI PESALAKAN'!A:D,4,0),0)</f>
        <v>0</v>
      </c>
      <c r="F759" s="99">
        <f>IFERROR(IFERROR(VLOOKUP(A759,'STOK CIKDITIRO'!C:H,6,0),VLOOKUP(A759,'KATEGORI CIKDITIRO'!A:C,3,0)),0)</f>
        <v>0</v>
      </c>
      <c r="G759" s="8">
        <f>IFERROR(VLOOKUP(A759,'KATEGORI CIKDITIRO'!A:D,4,0),0)</f>
        <v>0</v>
      </c>
      <c r="H759" s="99">
        <f>IFERROR(IFERROR(VLOOKUP(A759,'STOK TRAYEMAN'!C:H,6,0),VLOOKUP(A759,'KATEGORI TRAYEMAN'!A:C,3,0)),0)</f>
        <v>0</v>
      </c>
      <c r="I759" s="8">
        <f>IFERROR(VLOOKUP(A759,'KATEGORI TRAYEMAN'!A:D,4,0),0)</f>
        <v>0</v>
      </c>
      <c r="J759" s="8" t="str">
        <f>IFERROR(VLOOKUP(A759,'NOSTOK PACUL'!A:C,3,0),IFERROR(IF(VLOOKUP(A759,'STOK PACUL'!A:B,2,0)="NOSTOK","E",VLOOKUP(A759,'KATEGORI PACUL'!A:B,2,0)),"E"))</f>
        <v>E</v>
      </c>
      <c r="K759" s="8" t="str">
        <f>IFERROR(VLOOKUP(A759,'NOSTOK PESALAKAN'!A:C,3,0),IFERROR(IF(VLOOKUP(A759,'STOK PESALAKAN'!A:B,2,0)="NOSTOK","E",VLOOKUP(A759,'KATEGORI PESALAKAN'!A:B,2,0)),"E"))</f>
        <v>E</v>
      </c>
      <c r="L759" s="8" t="str">
        <f>IFERROR(VLOOKUP(A759,'NOSTOK CIKDITIRO'!A:C,3,0),IFERROR(IF(VLOOKUP(A759,'STOK CIKDITIRO'!A:B,2,0)="NOSTOK","E",VLOOKUP(A759,'KATEGORI CIKDITIRO'!A:B,2,0)),"E"))</f>
        <v>E</v>
      </c>
      <c r="M759" s="8" t="str">
        <f>IFERROR(VLOOKUP(A759,'NOSTOK TRAYEMAN'!A:C,3,0),IFERROR(IF(VLOOKUP(A759,'STOK TRAYEMAN'!A:B,2,0)="NOSTOK","E",VLOOKUP(A759,'KATEGORI TRAYEMAN'!A:B,2,0)),"E"))</f>
        <v>E</v>
      </c>
      <c r="N759" s="8" t="str">
        <f>IFERROR(VLOOKUP(A759,FR_HITUNG_MINMAX!A:B,2,0),0)</f>
        <v>HANDLE REM KANAN MIO J/ MIO M3 (PK)</v>
      </c>
      <c r="O759" s="8" t="str">
        <f>IFERROR(VLOOKUP(A759,FR_HITUNG_MINMAX!A:D,4,0),0)</f>
        <v>IMITAS</v>
      </c>
      <c r="P759" s="8">
        <f>IFERROR(VLOOKUP(A759,FR_HITUNG_MINMAX!A:G,7,0),1)</f>
        <v>1</v>
      </c>
      <c r="Q759" s="11" t="str">
        <f>IFERROR(VLOOKUP(A759,FR_HITUNG_MINMAX!A:J,10,0),1)</f>
        <v>1</v>
      </c>
      <c r="R759" s="8">
        <f>IFERROR(VLOOKUP(A759,FR_HITUNG_MINMAX!A:K,11,0),1)</f>
        <v>1</v>
      </c>
      <c r="S759" s="12">
        <f>IFERROR(VLOOKUP(A759,FR_HITUNG_MINMAX!A:F,6,0),0)</f>
        <v>18000</v>
      </c>
      <c r="T759" s="8">
        <f t="shared" si="465"/>
        <v>0</v>
      </c>
      <c r="U759" s="8">
        <f t="shared" si="496"/>
        <v>1</v>
      </c>
      <c r="V759" s="8">
        <f t="shared" si="497"/>
        <v>0</v>
      </c>
      <c r="W759" s="8">
        <f t="shared" si="466"/>
        <v>0</v>
      </c>
      <c r="X759" s="8">
        <f t="shared" si="467"/>
        <v>0</v>
      </c>
      <c r="Y759" s="16"/>
      <c r="Z759" s="15">
        <f t="shared" si="498"/>
        <v>0</v>
      </c>
      <c r="AA759" s="8">
        <f t="shared" si="468"/>
        <v>0</v>
      </c>
      <c r="AB759" s="16"/>
      <c r="AC759" s="15">
        <f t="shared" si="499"/>
        <v>0</v>
      </c>
      <c r="AD759" s="8">
        <f t="shared" si="500"/>
        <v>0</v>
      </c>
      <c r="AE759" s="16"/>
      <c r="AF759" s="15">
        <f t="shared" si="501"/>
        <v>0</v>
      </c>
      <c r="AG759" s="15">
        <f t="shared" si="469"/>
        <v>0</v>
      </c>
      <c r="AH759" s="16"/>
      <c r="AI759" s="15">
        <f t="shared" si="470"/>
        <v>0</v>
      </c>
      <c r="AJ759" s="8">
        <f t="shared" si="471"/>
        <v>0</v>
      </c>
      <c r="AK759" s="8">
        <f t="shared" si="446"/>
        <v>0</v>
      </c>
      <c r="AL759" s="8">
        <f t="shared" si="447"/>
        <v>0</v>
      </c>
      <c r="AM759" s="8">
        <f t="shared" si="472"/>
        <v>0</v>
      </c>
      <c r="AN759" s="8">
        <f t="shared" si="473"/>
        <v>0</v>
      </c>
      <c r="AO759" s="8">
        <f>IFERROR(VLOOKUP(A759,PERSAMAAN!B:D,3,0),AN759)</f>
        <v>0</v>
      </c>
      <c r="AP759" s="1"/>
      <c r="AQ759" s="8">
        <f t="shared" si="502"/>
        <v>0</v>
      </c>
      <c r="AR759" s="8" t="str">
        <f>IF(AQ759=0,"-",VLOOKUP(A759,FR_HITUNG_MINMAX!A:H,8,0))</f>
        <v>-</v>
      </c>
      <c r="AS759" s="1"/>
      <c r="AT759" s="8" t="str">
        <f t="shared" si="503"/>
        <v>-</v>
      </c>
      <c r="AU759" s="12">
        <f t="shared" si="450"/>
        <v>0</v>
      </c>
      <c r="AV759" s="12">
        <f t="shared" si="504"/>
        <v>0</v>
      </c>
      <c r="AW759" s="8" t="b">
        <f t="shared" si="474"/>
        <v>0</v>
      </c>
      <c r="AX759" s="1"/>
      <c r="AY759" s="8">
        <f t="shared" si="505"/>
        <v>0</v>
      </c>
      <c r="AZ759" s="8" t="str">
        <f>IF(AY759=0,"-",VLOOKUP(A759,FR_HITUNG_MINMAX!A:I,9,0))</f>
        <v>-</v>
      </c>
      <c r="BB759" s="8" t="str">
        <f t="shared" si="506"/>
        <v>-</v>
      </c>
      <c r="BC759" s="12">
        <f t="shared" si="454"/>
        <v>0</v>
      </c>
      <c r="BD759" s="12">
        <f t="shared" si="507"/>
        <v>0</v>
      </c>
      <c r="BE759" s="16"/>
      <c r="BF759" s="8">
        <f>SUMIF('REALISASI ORDER'!C:C,A759,'REALISASI ORDER'!E:E)</f>
        <v>0</v>
      </c>
      <c r="BG759" s="8">
        <f t="shared" si="475"/>
        <v>0</v>
      </c>
      <c r="BH759" s="8">
        <f t="shared" si="456"/>
        <v>1</v>
      </c>
      <c r="BI759" s="8">
        <f t="shared" si="457"/>
        <v>0</v>
      </c>
      <c r="BJ759" s="8">
        <f t="shared" si="476"/>
        <v>0</v>
      </c>
      <c r="BK759" s="33">
        <f t="shared" si="477"/>
        <v>0</v>
      </c>
      <c r="BL759" s="33">
        <f t="shared" si="458"/>
        <v>0</v>
      </c>
      <c r="BM759" s="33">
        <f t="shared" si="459"/>
        <v>0</v>
      </c>
      <c r="BN759" s="33">
        <f t="shared" si="478"/>
        <v>0</v>
      </c>
      <c r="BO759" s="8">
        <f t="shared" si="508"/>
        <v>0</v>
      </c>
      <c r="BP759" s="8">
        <f t="shared" si="509"/>
        <v>0</v>
      </c>
      <c r="BQ759" s="8">
        <f t="shared" si="510"/>
        <v>0</v>
      </c>
      <c r="BR759" s="8">
        <f>IFERROR(ROUNDDOWN(BF759*BN759/(BK759+BL759+BM759+BN),0),0)</f>
        <v>0</v>
      </c>
      <c r="BS759" s="8" t="str">
        <f t="shared" si="463"/>
        <v>HRKMIO</v>
      </c>
      <c r="BT759" s="8">
        <f>SUMIF(FR_HITUNG_MINMAX!A:A,ORDER!A759,FR_HITUNG_MINMAX!AS:AS)</f>
        <v>0</v>
      </c>
      <c r="BU759" s="8">
        <f t="shared" si="479"/>
        <v>0</v>
      </c>
      <c r="BV759" s="8" t="str">
        <f t="shared" si="511"/>
        <v>-</v>
      </c>
      <c r="BW759" s="8" t="str">
        <f>VLOOKUP(A759,'STOK PESALAKAN'!A:F,6,0)</f>
        <v/>
      </c>
    </row>
    <row r="760" spans="1:75">
      <c r="A760" s="41" t="s">
        <v>2254</v>
      </c>
      <c r="B760" s="99">
        <f>IFERROR(IFERROR(VLOOKUP(A760,'STOK PACUL'!C:H,6,0),VLOOKUP(A760,'KATEGORI PACUL'!A:C,3,0)),0)</f>
        <v>0</v>
      </c>
      <c r="C760" s="8">
        <f>IFERROR(VLOOKUP(A760,'KATEGORI PACUL'!A:D,4,0),0)</f>
        <v>0</v>
      </c>
      <c r="D760" s="99">
        <f>IFERROR(IFERROR(VLOOKUP(A760,'STOK PESALAKAN'!C:H,6,0),VLOOKUP(A760,'KATEGORI PESALAKAN'!A:C,3,0)),0)</f>
        <v>0</v>
      </c>
      <c r="E760" s="8">
        <f>IFERROR(VLOOKUP(A760,'KATEGORI PESALAKAN'!A:D,4,0),0)</f>
        <v>0</v>
      </c>
      <c r="F760" s="99">
        <f>IFERROR(IFERROR(VLOOKUP(A760,'STOK CIKDITIRO'!C:H,6,0),VLOOKUP(A760,'KATEGORI CIKDITIRO'!A:C,3,0)),0)</f>
        <v>0</v>
      </c>
      <c r="G760" s="8">
        <f>IFERROR(VLOOKUP(A760,'KATEGORI CIKDITIRO'!A:D,4,0),0)</f>
        <v>0</v>
      </c>
      <c r="H760" s="99">
        <f>IFERROR(IFERROR(VLOOKUP(A760,'STOK TRAYEMAN'!C:H,6,0),VLOOKUP(A760,'KATEGORI TRAYEMAN'!A:C,3,0)),0)</f>
        <v>0</v>
      </c>
      <c r="I760" s="8">
        <f>IFERROR(VLOOKUP(A760,'KATEGORI TRAYEMAN'!A:D,4,0),0)</f>
        <v>0</v>
      </c>
      <c r="J760" s="8" t="str">
        <f>IFERROR(VLOOKUP(A760,'NOSTOK PACUL'!A:C,3,0),IFERROR(IF(VLOOKUP(A760,'STOK PACUL'!A:B,2,0)="NOSTOK","E",VLOOKUP(A760,'KATEGORI PACUL'!A:B,2,0)),"E"))</f>
        <v>E</v>
      </c>
      <c r="K760" s="8" t="str">
        <f>IFERROR(VLOOKUP(A760,'NOSTOK PESALAKAN'!A:C,3,0),IFERROR(IF(VLOOKUP(A760,'STOK PESALAKAN'!A:B,2,0)="NOSTOK","E",VLOOKUP(A760,'KATEGORI PESALAKAN'!A:B,2,0)),"E"))</f>
        <v>E</v>
      </c>
      <c r="L760" s="8" t="str">
        <f>IFERROR(VLOOKUP(A760,'NOSTOK CIKDITIRO'!A:C,3,0),IFERROR(IF(VLOOKUP(A760,'STOK CIKDITIRO'!A:B,2,0)="NOSTOK","E",VLOOKUP(A760,'KATEGORI CIKDITIRO'!A:B,2,0)),"E"))</f>
        <v>E</v>
      </c>
      <c r="M760" s="8" t="str">
        <f>IFERROR(VLOOKUP(A760,'NOSTOK TRAYEMAN'!A:C,3,0),IFERROR(IF(VLOOKUP(A760,'STOK TRAYEMAN'!A:B,2,0)="NOSTOK","E",VLOOKUP(A760,'KATEGORI TRAYEMAN'!A:B,2,0)),"E"))</f>
        <v>E</v>
      </c>
      <c r="N760" s="8" t="str">
        <f>IFERROR(VLOOKUP(A760,FR_HITUNG_MINMAX!A:B,2,0),0)</f>
        <v>KACA SPIDOMETER IMI</v>
      </c>
      <c r="O760" s="8" t="str">
        <f>IFERROR(VLOOKUP(A760,FR_HITUNG_MINMAX!A:D,4,0),0)</f>
        <v>IMITAS</v>
      </c>
      <c r="P760" s="8">
        <f>IFERROR(VLOOKUP(A760,FR_HITUNG_MINMAX!A:G,7,0),1)</f>
        <v>1</v>
      </c>
      <c r="Q760" s="11">
        <f>IFERROR(VLOOKUP(A760,FR_HITUNG_MINMAX!A:J,10,0),1)</f>
        <v>1</v>
      </c>
      <c r="R760" s="8">
        <f>IFERROR(VLOOKUP(A760,FR_HITUNG_MINMAX!A:K,11,0),1)</f>
        <v>1</v>
      </c>
      <c r="S760" s="12">
        <f>IFERROR(VLOOKUP(A760,FR_HITUNG_MINMAX!A:F,6,0),0)</f>
        <v>24500</v>
      </c>
      <c r="T760" s="8">
        <f t="shared" si="465"/>
        <v>0</v>
      </c>
      <c r="U760" s="8">
        <f t="shared" si="496"/>
        <v>0</v>
      </c>
      <c r="V760" s="8">
        <f t="shared" si="497"/>
        <v>0</v>
      </c>
      <c r="W760" s="8">
        <f t="shared" si="466"/>
        <v>0</v>
      </c>
      <c r="X760" s="8">
        <f t="shared" si="467"/>
        <v>0</v>
      </c>
      <c r="Y760" s="16"/>
      <c r="Z760" s="15">
        <f t="shared" si="498"/>
        <v>0</v>
      </c>
      <c r="AA760" s="8">
        <f t="shared" si="468"/>
        <v>0</v>
      </c>
      <c r="AB760" s="16"/>
      <c r="AC760" s="15">
        <f t="shared" si="499"/>
        <v>0</v>
      </c>
      <c r="AD760" s="8">
        <f t="shared" si="500"/>
        <v>0</v>
      </c>
      <c r="AE760" s="16"/>
      <c r="AF760" s="15">
        <f t="shared" si="501"/>
        <v>0</v>
      </c>
      <c r="AG760" s="15">
        <f t="shared" si="469"/>
        <v>0</v>
      </c>
      <c r="AH760" s="16"/>
      <c r="AI760" s="15">
        <f t="shared" si="470"/>
        <v>0</v>
      </c>
      <c r="AJ760" s="8">
        <f t="shared" si="471"/>
        <v>0</v>
      </c>
      <c r="AK760" s="8">
        <f t="shared" si="446"/>
        <v>0</v>
      </c>
      <c r="AL760" s="8">
        <f t="shared" si="447"/>
        <v>0</v>
      </c>
      <c r="AM760" s="8">
        <f t="shared" si="472"/>
        <v>0</v>
      </c>
      <c r="AN760" s="8">
        <f t="shared" si="473"/>
        <v>0</v>
      </c>
      <c r="AO760" s="8">
        <f>IFERROR(VLOOKUP(A760,PERSAMAAN!B:D,3,0),AN760)</f>
        <v>0</v>
      </c>
      <c r="AP760" s="1"/>
      <c r="AQ760" s="8">
        <f t="shared" si="502"/>
        <v>0</v>
      </c>
      <c r="AR760" s="8" t="str">
        <f>IF(AQ760=0,"-",VLOOKUP(A760,FR_HITUNG_MINMAX!A:H,8,0))</f>
        <v>-</v>
      </c>
      <c r="AS760" s="1"/>
      <c r="AT760" s="8" t="str">
        <f t="shared" si="503"/>
        <v>-</v>
      </c>
      <c r="AU760" s="12">
        <f t="shared" si="450"/>
        <v>0</v>
      </c>
      <c r="AV760" s="12">
        <f t="shared" si="504"/>
        <v>0</v>
      </c>
      <c r="AW760" s="8" t="b">
        <f t="shared" si="474"/>
        <v>0</v>
      </c>
      <c r="AX760" s="1"/>
      <c r="AY760" s="8">
        <f t="shared" si="505"/>
        <v>0</v>
      </c>
      <c r="AZ760" s="8" t="str">
        <f>IF(AY760=0,"-",VLOOKUP(A760,FR_HITUNG_MINMAX!A:I,9,0))</f>
        <v>-</v>
      </c>
      <c r="BB760" s="8" t="str">
        <f t="shared" si="506"/>
        <v>-</v>
      </c>
      <c r="BC760" s="12">
        <f t="shared" si="454"/>
        <v>0</v>
      </c>
      <c r="BD760" s="12">
        <f t="shared" si="507"/>
        <v>0</v>
      </c>
      <c r="BE760" s="16"/>
      <c r="BF760" s="8">
        <f>SUMIF('REALISASI ORDER'!C:C,A760,'REALISASI ORDER'!E:E)</f>
        <v>0</v>
      </c>
      <c r="BG760" s="8">
        <f t="shared" si="475"/>
        <v>0</v>
      </c>
      <c r="BH760" s="8">
        <f t="shared" si="456"/>
        <v>0</v>
      </c>
      <c r="BI760" s="8">
        <f t="shared" si="457"/>
        <v>0</v>
      </c>
      <c r="BJ760" s="8">
        <f t="shared" si="476"/>
        <v>0</v>
      </c>
      <c r="BK760" s="33">
        <f t="shared" si="477"/>
        <v>0</v>
      </c>
      <c r="BL760" s="33">
        <f t="shared" si="458"/>
        <v>0</v>
      </c>
      <c r="BM760" s="33">
        <f t="shared" si="459"/>
        <v>0</v>
      </c>
      <c r="BN760" s="33">
        <f t="shared" si="478"/>
        <v>0</v>
      </c>
      <c r="BO760" s="8">
        <f t="shared" si="508"/>
        <v>0</v>
      </c>
      <c r="BP760" s="8">
        <f t="shared" si="509"/>
        <v>0</v>
      </c>
      <c r="BQ760" s="8">
        <f t="shared" si="510"/>
        <v>0</v>
      </c>
      <c r="BR760" s="8">
        <f>IFERROR(ROUNDDOWN(BF760*BN760/(BK760+BL760+BM760+BN),0),0)</f>
        <v>0</v>
      </c>
      <c r="BS760" s="8" t="str">
        <f t="shared" si="463"/>
        <v>KCSPDOM</v>
      </c>
      <c r="BT760" s="8">
        <f>SUMIF(FR_HITUNG_MINMAX!A:A,ORDER!A760,FR_HITUNG_MINMAX!AS:AS)</f>
        <v>0</v>
      </c>
      <c r="BU760" s="8">
        <f t="shared" si="479"/>
        <v>0</v>
      </c>
      <c r="BV760" s="8" t="str">
        <f t="shared" si="511"/>
        <v>-</v>
      </c>
      <c r="BW760" s="8" t="e">
        <f>VLOOKUP(A760,'STOK PESALAKAN'!A:F,6,0)</f>
        <v>#N/A</v>
      </c>
    </row>
    <row r="761" spans="1:75">
      <c r="A761" s="41" t="s">
        <v>2258</v>
      </c>
      <c r="B761" s="99">
        <f>IFERROR(IFERROR(VLOOKUP(A761,'STOK PACUL'!C:H,6,0),VLOOKUP(A761,'KATEGORI PACUL'!A:C,3,0)),0)</f>
        <v>1</v>
      </c>
      <c r="C761" s="8">
        <f>IFERROR(VLOOKUP(A761,'KATEGORI PACUL'!A:D,4,0),0)</f>
        <v>0</v>
      </c>
      <c r="D761" s="99">
        <f>IFERROR(IFERROR(VLOOKUP(A761,'STOK PESALAKAN'!C:H,6,0),VLOOKUP(A761,'KATEGORI PESALAKAN'!A:C,3,0)),0)</f>
        <v>0</v>
      </c>
      <c r="E761" s="8">
        <f>IFERROR(VLOOKUP(A761,'KATEGORI PESALAKAN'!A:D,4,0),0)</f>
        <v>0</v>
      </c>
      <c r="F761" s="99">
        <f>IFERROR(IFERROR(VLOOKUP(A761,'STOK CIKDITIRO'!C:H,6,0),VLOOKUP(A761,'KATEGORI CIKDITIRO'!A:C,3,0)),0)</f>
        <v>0</v>
      </c>
      <c r="G761" s="8">
        <f>IFERROR(VLOOKUP(A761,'KATEGORI CIKDITIRO'!A:D,4,0),0)</f>
        <v>2</v>
      </c>
      <c r="H761" s="99">
        <f>IFERROR(IFERROR(VLOOKUP(A761,'STOK TRAYEMAN'!C:H,6,0),VLOOKUP(A761,'KATEGORI TRAYEMAN'!A:C,3,0)),0)</f>
        <v>0</v>
      </c>
      <c r="I761" s="8">
        <f>IFERROR(VLOOKUP(A761,'KATEGORI TRAYEMAN'!A:D,4,0),0)</f>
        <v>0</v>
      </c>
      <c r="J761" s="8" t="str">
        <f>IFERROR(VLOOKUP(A761,'NOSTOK PACUL'!A:C,3,0),IFERROR(IF(VLOOKUP(A761,'STOK PACUL'!A:B,2,0)="NOSTOK","E",VLOOKUP(A761,'KATEGORI PACUL'!A:B,2,0)),"E"))</f>
        <v>E</v>
      </c>
      <c r="K761" s="8" t="str">
        <f>IFERROR(VLOOKUP(A761,'NOSTOK PESALAKAN'!A:C,3,0),IFERROR(IF(VLOOKUP(A761,'STOK PESALAKAN'!A:B,2,0)="NOSTOK","E",VLOOKUP(A761,'KATEGORI PESALAKAN'!A:B,2,0)),"E"))</f>
        <v>E</v>
      </c>
      <c r="L761" s="8" t="str">
        <f>IFERROR(VLOOKUP(A761,'NOSTOK CIKDITIRO'!A:C,3,0),IFERROR(IF(VLOOKUP(A761,'STOK CIKDITIRO'!A:B,2,0)="NOSTOK","E",VLOOKUP(A761,'KATEGORI CIKDITIRO'!A:B,2,0)),"E"))</f>
        <v>D</v>
      </c>
      <c r="M761" s="8" t="str">
        <f>IFERROR(VLOOKUP(A761,'NOSTOK TRAYEMAN'!A:C,3,0),IFERROR(IF(VLOOKUP(A761,'STOK TRAYEMAN'!A:B,2,0)="NOSTOK","E",VLOOKUP(A761,'KATEGORI TRAYEMAN'!A:B,2,0)),"E"))</f>
        <v>E</v>
      </c>
      <c r="N761" s="8" t="str">
        <f>IFERROR(VLOOKUP(A761,FR_HITUNG_MINMAX!A:B,2,0),0)</f>
        <v>KANCING PINION SELAH H.BEAT FI IMI</v>
      </c>
      <c r="O761" s="8" t="str">
        <f>IFERROR(VLOOKUP(A761,FR_HITUNG_MINMAX!A:D,4,0),0)</f>
        <v>IMITAS</v>
      </c>
      <c r="P761" s="8">
        <f>IFERROR(VLOOKUP(A761,FR_HITUNG_MINMAX!A:G,7,0),1)</f>
        <v>1</v>
      </c>
      <c r="Q761" s="11">
        <f>IFERROR(VLOOKUP(A761,FR_HITUNG_MINMAX!A:J,10,0),1)</f>
        <v>1</v>
      </c>
      <c r="R761" s="8">
        <f>IFERROR(VLOOKUP(A761,FR_HITUNG_MINMAX!A:K,11,0),1)</f>
        <v>1</v>
      </c>
      <c r="S761" s="12">
        <f>IFERROR(VLOOKUP(A761,FR_HITUNG_MINMAX!A:F,6,0),0)</f>
        <v>4000</v>
      </c>
      <c r="T761" s="8">
        <f t="shared" si="465"/>
        <v>1</v>
      </c>
      <c r="U761" s="8">
        <f t="shared" si="496"/>
        <v>0</v>
      </c>
      <c r="V761" s="8">
        <f t="shared" si="497"/>
        <v>-2</v>
      </c>
      <c r="W761" s="8">
        <f t="shared" si="466"/>
        <v>0</v>
      </c>
      <c r="X761" s="8">
        <f t="shared" si="467"/>
        <v>0</v>
      </c>
      <c r="Y761" s="16"/>
      <c r="Z761" s="15">
        <f t="shared" si="498"/>
        <v>0</v>
      </c>
      <c r="AA761" s="8">
        <f t="shared" si="468"/>
        <v>0</v>
      </c>
      <c r="AB761" s="16"/>
      <c r="AC761" s="15">
        <f t="shared" si="499"/>
        <v>0</v>
      </c>
      <c r="AD761" s="8">
        <f t="shared" si="500"/>
        <v>0</v>
      </c>
      <c r="AE761" s="16"/>
      <c r="AF761" s="15">
        <f t="shared" si="501"/>
        <v>0</v>
      </c>
      <c r="AG761" s="15">
        <f t="shared" si="469"/>
        <v>0</v>
      </c>
      <c r="AH761" s="16"/>
      <c r="AI761" s="15">
        <f t="shared" si="470"/>
        <v>0</v>
      </c>
      <c r="AJ761" s="8">
        <f t="shared" si="471"/>
        <v>0</v>
      </c>
      <c r="AK761" s="8">
        <f t="shared" si="446"/>
        <v>0</v>
      </c>
      <c r="AL761" s="8">
        <f t="shared" si="447"/>
        <v>1</v>
      </c>
      <c r="AM761" s="8">
        <f t="shared" si="472"/>
        <v>0</v>
      </c>
      <c r="AN761" s="8">
        <f t="shared" si="473"/>
        <v>1</v>
      </c>
      <c r="AO761" s="8">
        <f>IFERROR(VLOOKUP(A761,PERSAMAAN!B:D,3,0),AN761)</f>
        <v>1</v>
      </c>
      <c r="AP761" s="1">
        <v>0</v>
      </c>
      <c r="AQ761" s="8">
        <f t="shared" si="502"/>
        <v>0</v>
      </c>
      <c r="AR761" s="8" t="str">
        <f>IF(AQ761=0,"-",VLOOKUP(A761,FR_HITUNG_MINMAX!A:H,8,0))</f>
        <v>-</v>
      </c>
      <c r="AS761" s="1"/>
      <c r="AT761" s="8" t="str">
        <f t="shared" si="503"/>
        <v>-</v>
      </c>
      <c r="AU761" s="12">
        <f t="shared" si="450"/>
        <v>0</v>
      </c>
      <c r="AV761" s="12">
        <f t="shared" si="504"/>
        <v>0</v>
      </c>
      <c r="AW761" s="8" t="b">
        <f t="shared" si="474"/>
        <v>0</v>
      </c>
      <c r="AX761" s="1"/>
      <c r="AY761" s="8">
        <f t="shared" si="505"/>
        <v>0</v>
      </c>
      <c r="AZ761" s="8" t="str">
        <f>IF(AY761=0,"-",VLOOKUP(A761,FR_HITUNG_MINMAX!A:I,9,0))</f>
        <v>-</v>
      </c>
      <c r="BB761" s="8" t="str">
        <f t="shared" si="506"/>
        <v>-</v>
      </c>
      <c r="BC761" s="12">
        <f t="shared" si="454"/>
        <v>0</v>
      </c>
      <c r="BD761" s="12">
        <f t="shared" si="507"/>
        <v>0</v>
      </c>
      <c r="BE761" s="16"/>
      <c r="BF761" s="8">
        <f>SUMIF('REALISASI ORDER'!C:C,A761,'REALISASI ORDER'!E:E)</f>
        <v>0</v>
      </c>
      <c r="BG761" s="8">
        <f t="shared" si="475"/>
        <v>1</v>
      </c>
      <c r="BH761" s="8">
        <f t="shared" si="456"/>
        <v>0</v>
      </c>
      <c r="BI761" s="8">
        <f t="shared" si="457"/>
        <v>0</v>
      </c>
      <c r="BJ761" s="8">
        <f t="shared" si="476"/>
        <v>0</v>
      </c>
      <c r="BK761" s="33">
        <f t="shared" si="477"/>
        <v>0</v>
      </c>
      <c r="BL761" s="33">
        <f t="shared" si="458"/>
        <v>0</v>
      </c>
      <c r="BM761" s="33">
        <f t="shared" si="459"/>
        <v>2</v>
      </c>
      <c r="BN761" s="33">
        <f t="shared" si="478"/>
        <v>0</v>
      </c>
      <c r="BO761" s="8">
        <f t="shared" si="508"/>
        <v>0</v>
      </c>
      <c r="BP761" s="8">
        <f t="shared" si="509"/>
        <v>0</v>
      </c>
      <c r="BQ761" s="8">
        <f t="shared" si="510"/>
        <v>0</v>
      </c>
      <c r="BR761" s="8">
        <f>IFERROR(ROUNDDOWN(BF761*BN761/(BK761+BL761+BM761+BN),0),0)</f>
        <v>0</v>
      </c>
      <c r="BS761" s="8" t="str">
        <f t="shared" si="463"/>
        <v>KGPSBI</v>
      </c>
      <c r="BT761" s="8">
        <f>SUMIF(FR_HITUNG_MINMAX!A:A,ORDER!A761,FR_HITUNG_MINMAX!AS:AS)</f>
        <v>1</v>
      </c>
      <c r="BU761" s="8">
        <f t="shared" si="479"/>
        <v>0</v>
      </c>
      <c r="BV761" s="8" t="str">
        <f t="shared" si="511"/>
        <v>-</v>
      </c>
      <c r="BW761" s="8" t="str">
        <f>VLOOKUP(A761,'STOK PESALAKAN'!A:F,6,0)</f>
        <v/>
      </c>
    </row>
    <row r="762" spans="1:75">
      <c r="A762" s="41" t="s">
        <v>2260</v>
      </c>
      <c r="B762" s="99">
        <f>IFERROR(IFERROR(VLOOKUP(A762,'STOK PACUL'!C:H,6,0),VLOOKUP(A762,'KATEGORI PACUL'!A:C,3,0)),0)</f>
        <v>0</v>
      </c>
      <c r="C762" s="8">
        <f>IFERROR(VLOOKUP(A762,'KATEGORI PACUL'!A:D,4,0),0)</f>
        <v>0</v>
      </c>
      <c r="D762" s="99">
        <f>IFERROR(IFERROR(VLOOKUP(A762,'STOK PESALAKAN'!C:H,6,0),VLOOKUP(A762,'KATEGORI PESALAKAN'!A:C,3,0)),0)</f>
        <v>0</v>
      </c>
      <c r="E762" s="8">
        <f>IFERROR(VLOOKUP(A762,'KATEGORI PESALAKAN'!A:D,4,0),0)</f>
        <v>0</v>
      </c>
      <c r="F762" s="99">
        <f>IFERROR(IFERROR(VLOOKUP(A762,'STOK CIKDITIRO'!C:H,6,0),VLOOKUP(A762,'KATEGORI CIKDITIRO'!A:C,3,0)),0)</f>
        <v>0</v>
      </c>
      <c r="G762" s="8">
        <f>IFERROR(VLOOKUP(A762,'KATEGORI CIKDITIRO'!A:D,4,0),0)</f>
        <v>0</v>
      </c>
      <c r="H762" s="99">
        <f>IFERROR(IFERROR(VLOOKUP(A762,'STOK TRAYEMAN'!C:H,6,0),VLOOKUP(A762,'KATEGORI TRAYEMAN'!A:C,3,0)),0)</f>
        <v>0</v>
      </c>
      <c r="I762" s="8">
        <f>IFERROR(VLOOKUP(A762,'KATEGORI TRAYEMAN'!A:D,4,0),0)</f>
        <v>0</v>
      </c>
      <c r="J762" s="8" t="str">
        <f>IFERROR(VLOOKUP(A762,'NOSTOK PACUL'!A:C,3,0),IFERROR(IF(VLOOKUP(A762,'STOK PACUL'!A:B,2,0)="NOSTOK","E",VLOOKUP(A762,'KATEGORI PACUL'!A:B,2,0)),"E"))</f>
        <v>E</v>
      </c>
      <c r="K762" s="8" t="str">
        <f>IFERROR(VLOOKUP(A762,'NOSTOK PESALAKAN'!A:C,3,0),IFERROR(IF(VLOOKUP(A762,'STOK PESALAKAN'!A:B,2,0)="NOSTOK","E",VLOOKUP(A762,'KATEGORI PESALAKAN'!A:B,2,0)),"E"))</f>
        <v>E</v>
      </c>
      <c r="L762" s="8" t="str">
        <f>IFERROR(VLOOKUP(A762,'NOSTOK CIKDITIRO'!A:C,3,0),IFERROR(IF(VLOOKUP(A762,'STOK CIKDITIRO'!A:B,2,0)="NOSTOK","E",VLOOKUP(A762,'KATEGORI CIKDITIRO'!A:B,2,0)),"E"))</f>
        <v>E</v>
      </c>
      <c r="M762" s="8" t="str">
        <f>IFERROR(VLOOKUP(A762,'NOSTOK TRAYEMAN'!A:C,3,0),IFERROR(IF(VLOOKUP(A762,'STOK TRAYEMAN'!A:B,2,0)="NOSTOK","E",VLOOKUP(A762,'KATEGORI TRAYEMAN'!A:B,2,0)),"E"))</f>
        <v>E</v>
      </c>
      <c r="N762" s="8" t="str">
        <f>IFERROR(VLOOKUP(A762,FR_HITUNG_MINMAX!A:B,2,0),0)</f>
        <v>KLEP SET H.BEAT FI FUKUYAMA</v>
      </c>
      <c r="O762" s="8" t="str">
        <f>IFERROR(VLOOKUP(A762,FR_HITUNG_MINMAX!A:D,4,0),0)</f>
        <v>IMITAS</v>
      </c>
      <c r="P762" s="8">
        <f>IFERROR(VLOOKUP(A762,FR_HITUNG_MINMAX!A:G,7,0),1)</f>
        <v>1</v>
      </c>
      <c r="Q762" s="11">
        <f>IFERROR(VLOOKUP(A762,FR_HITUNG_MINMAX!A:J,10,0),1)</f>
        <v>1</v>
      </c>
      <c r="R762" s="8">
        <f>IFERROR(VLOOKUP(A762,FR_HITUNG_MINMAX!A:K,11,0),1)</f>
        <v>1</v>
      </c>
      <c r="S762" s="12">
        <f>IFERROR(VLOOKUP(A762,FR_HITUNG_MINMAX!A:F,6,0),0)</f>
        <v>65000</v>
      </c>
      <c r="T762" s="8">
        <f t="shared" si="465"/>
        <v>0</v>
      </c>
      <c r="U762" s="8">
        <f t="shared" si="496"/>
        <v>0</v>
      </c>
      <c r="V762" s="8">
        <f t="shared" si="497"/>
        <v>0</v>
      </c>
      <c r="W762" s="8">
        <f t="shared" si="466"/>
        <v>0</v>
      </c>
      <c r="X762" s="8">
        <f t="shared" si="467"/>
        <v>0</v>
      </c>
      <c r="Y762" s="16"/>
      <c r="Z762" s="15">
        <f t="shared" si="498"/>
        <v>0</v>
      </c>
      <c r="AA762" s="8">
        <f t="shared" si="468"/>
        <v>0</v>
      </c>
      <c r="AB762" s="16"/>
      <c r="AC762" s="15">
        <f t="shared" si="499"/>
        <v>0</v>
      </c>
      <c r="AD762" s="8">
        <f t="shared" si="500"/>
        <v>0</v>
      </c>
      <c r="AE762" s="16"/>
      <c r="AF762" s="15">
        <f t="shared" si="501"/>
        <v>0</v>
      </c>
      <c r="AG762" s="15">
        <f t="shared" si="469"/>
        <v>0</v>
      </c>
      <c r="AH762" s="16"/>
      <c r="AI762" s="15">
        <f t="shared" si="470"/>
        <v>0</v>
      </c>
      <c r="AJ762" s="8">
        <f t="shared" si="471"/>
        <v>0</v>
      </c>
      <c r="AK762" s="8">
        <f t="shared" si="446"/>
        <v>0</v>
      </c>
      <c r="AL762" s="8">
        <f t="shared" si="447"/>
        <v>0</v>
      </c>
      <c r="AM762" s="8">
        <f t="shared" si="472"/>
        <v>0</v>
      </c>
      <c r="AN762" s="8">
        <f t="shared" si="473"/>
        <v>0</v>
      </c>
      <c r="AO762" s="8">
        <f>IFERROR(VLOOKUP(A762,PERSAMAAN!B:D,3,0),AN762)</f>
        <v>0</v>
      </c>
      <c r="AP762" s="1"/>
      <c r="AQ762" s="8">
        <f t="shared" si="502"/>
        <v>0</v>
      </c>
      <c r="AR762" s="8" t="str">
        <f>IF(AQ762=0,"-",VLOOKUP(A762,FR_HITUNG_MINMAX!A:H,8,0))</f>
        <v>-</v>
      </c>
      <c r="AS762" s="1"/>
      <c r="AT762" s="8" t="str">
        <f t="shared" si="503"/>
        <v>-</v>
      </c>
      <c r="AU762" s="12">
        <f t="shared" si="450"/>
        <v>0</v>
      </c>
      <c r="AV762" s="12">
        <f t="shared" si="504"/>
        <v>0</v>
      </c>
      <c r="AW762" s="8" t="b">
        <f t="shared" si="474"/>
        <v>0</v>
      </c>
      <c r="AX762" s="1"/>
      <c r="AY762" s="8">
        <f t="shared" si="505"/>
        <v>0</v>
      </c>
      <c r="AZ762" s="8" t="str">
        <f>IF(AY762=0,"-",VLOOKUP(A762,FR_HITUNG_MINMAX!A:I,9,0))</f>
        <v>-</v>
      </c>
      <c r="BB762" s="8" t="str">
        <f t="shared" si="506"/>
        <v>-</v>
      </c>
      <c r="BC762" s="12">
        <f t="shared" si="454"/>
        <v>0</v>
      </c>
      <c r="BD762" s="12">
        <f t="shared" si="507"/>
        <v>0</v>
      </c>
      <c r="BE762" s="16"/>
      <c r="BF762" s="8">
        <f>SUMIF('REALISASI ORDER'!C:C,A762,'REALISASI ORDER'!E:E)</f>
        <v>0</v>
      </c>
      <c r="BG762" s="8">
        <f t="shared" si="475"/>
        <v>0</v>
      </c>
      <c r="BH762" s="8">
        <f t="shared" si="456"/>
        <v>0</v>
      </c>
      <c r="BI762" s="8">
        <f t="shared" si="457"/>
        <v>0</v>
      </c>
      <c r="BJ762" s="8">
        <f t="shared" si="476"/>
        <v>0</v>
      </c>
      <c r="BK762" s="33">
        <f t="shared" si="477"/>
        <v>0</v>
      </c>
      <c r="BL762" s="33">
        <f t="shared" si="458"/>
        <v>0</v>
      </c>
      <c r="BM762" s="33">
        <f t="shared" si="459"/>
        <v>0</v>
      </c>
      <c r="BN762" s="33">
        <f t="shared" si="478"/>
        <v>0</v>
      </c>
      <c r="BO762" s="8">
        <f t="shared" si="508"/>
        <v>0</v>
      </c>
      <c r="BP762" s="8">
        <f t="shared" si="509"/>
        <v>0</v>
      </c>
      <c r="BQ762" s="8">
        <f t="shared" si="510"/>
        <v>0</v>
      </c>
      <c r="BR762" s="8">
        <f>IFERROR(ROUNDDOWN(BF762*BN762/(BK762+BL762+BM762+BN),0),0)</f>
        <v>0</v>
      </c>
      <c r="BS762" s="8" t="str">
        <f t="shared" si="463"/>
        <v>KLPFKY</v>
      </c>
      <c r="BT762" s="8">
        <f>SUMIF(FR_HITUNG_MINMAX!A:A,ORDER!A762,FR_HITUNG_MINMAX!AS:AS)</f>
        <v>0</v>
      </c>
      <c r="BU762" s="8">
        <f t="shared" si="479"/>
        <v>0</v>
      </c>
      <c r="BV762" s="8" t="str">
        <f t="shared" si="511"/>
        <v>-</v>
      </c>
      <c r="BW762" s="8" t="e">
        <f>VLOOKUP(A762,'STOK PESALAKAN'!A:F,6,0)</f>
        <v>#N/A</v>
      </c>
    </row>
    <row r="763" spans="1:75">
      <c r="A763" s="41" t="s">
        <v>2262</v>
      </c>
      <c r="B763" s="99">
        <f>IFERROR(IFERROR(VLOOKUP(A763,'STOK PACUL'!C:H,6,0),VLOOKUP(A763,'KATEGORI PACUL'!A:C,3,0)),0)</f>
        <v>0</v>
      </c>
      <c r="C763" s="8">
        <f>IFERROR(VLOOKUP(A763,'KATEGORI PACUL'!A:D,4,0),0)</f>
        <v>0</v>
      </c>
      <c r="D763" s="99">
        <f>IFERROR(IFERROR(VLOOKUP(A763,'STOK PESALAKAN'!C:H,6,0),VLOOKUP(A763,'KATEGORI PESALAKAN'!A:C,3,0)),0)</f>
        <v>0</v>
      </c>
      <c r="E763" s="8">
        <f>IFERROR(VLOOKUP(A763,'KATEGORI PESALAKAN'!A:D,4,0),0)</f>
        <v>0</v>
      </c>
      <c r="F763" s="99">
        <f>IFERROR(IFERROR(VLOOKUP(A763,'STOK CIKDITIRO'!C:H,6,0),VLOOKUP(A763,'KATEGORI CIKDITIRO'!A:C,3,0)),0)</f>
        <v>0</v>
      </c>
      <c r="G763" s="8">
        <f>IFERROR(VLOOKUP(A763,'KATEGORI CIKDITIRO'!A:D,4,0),0)</f>
        <v>2</v>
      </c>
      <c r="H763" s="99">
        <f>IFERROR(IFERROR(VLOOKUP(A763,'STOK TRAYEMAN'!C:H,6,0),VLOOKUP(A763,'KATEGORI TRAYEMAN'!A:C,3,0)),0)</f>
        <v>0</v>
      </c>
      <c r="I763" s="8">
        <f>IFERROR(VLOOKUP(A763,'KATEGORI TRAYEMAN'!A:D,4,0),0)</f>
        <v>0</v>
      </c>
      <c r="J763" s="8" t="str">
        <f>IFERROR(VLOOKUP(A763,'NOSTOK PACUL'!A:C,3,0),IFERROR(IF(VLOOKUP(A763,'STOK PACUL'!A:B,2,0)="NOSTOK","E",VLOOKUP(A763,'KATEGORI PACUL'!A:B,2,0)),"E"))</f>
        <v>E</v>
      </c>
      <c r="K763" s="8" t="str">
        <f>IFERROR(VLOOKUP(A763,'NOSTOK PESALAKAN'!A:C,3,0),IFERROR(IF(VLOOKUP(A763,'STOK PESALAKAN'!A:B,2,0)="NOSTOK","E",VLOOKUP(A763,'KATEGORI PESALAKAN'!A:B,2,0)),"E"))</f>
        <v>E</v>
      </c>
      <c r="L763" s="8" t="str">
        <f>IFERROR(VLOOKUP(A763,'NOSTOK CIKDITIRO'!A:C,3,0),IFERROR(IF(VLOOKUP(A763,'STOK CIKDITIRO'!A:B,2,0)="NOSTOK","E",VLOOKUP(A763,'KATEGORI CIKDITIRO'!A:B,2,0)),"E"))</f>
        <v>D</v>
      </c>
      <c r="M763" s="8" t="str">
        <f>IFERROR(VLOOKUP(A763,'NOSTOK TRAYEMAN'!A:C,3,0),IFERROR(IF(VLOOKUP(A763,'STOK TRAYEMAN'!A:B,2,0)="NOSTOK","E",VLOOKUP(A763,'KATEGORI TRAYEMAN'!A:B,2,0)),"E"))</f>
        <v>E</v>
      </c>
      <c r="N763" s="8" t="str">
        <f>IFERROR(VLOOKUP(A763,FR_HITUNG_MINMAX!A:B,2,0),0)</f>
        <v>KANCING SELAHAN SCOPPY</v>
      </c>
      <c r="O763" s="8" t="str">
        <f>IFERROR(VLOOKUP(A763,FR_HITUNG_MINMAX!A:D,4,0),0)</f>
        <v>IMITAS</v>
      </c>
      <c r="P763" s="8">
        <f>IFERROR(VLOOKUP(A763,FR_HITUNG_MINMAX!A:G,7,0),1)</f>
        <v>1</v>
      </c>
      <c r="Q763" s="11">
        <f>IFERROR(VLOOKUP(A763,FR_HITUNG_MINMAX!A:J,10,0),1)</f>
        <v>1</v>
      </c>
      <c r="R763" s="8">
        <f>IFERROR(VLOOKUP(A763,FR_HITUNG_MINMAX!A:K,11,0),1)</f>
        <v>1</v>
      </c>
      <c r="S763" s="12">
        <f>IFERROR(VLOOKUP(A763,FR_HITUNG_MINMAX!A:F,6,0),0)</f>
        <v>10000</v>
      </c>
      <c r="T763" s="8">
        <f t="shared" si="465"/>
        <v>0</v>
      </c>
      <c r="U763" s="8">
        <f t="shared" si="496"/>
        <v>0</v>
      </c>
      <c r="V763" s="8">
        <f t="shared" si="497"/>
        <v>-2</v>
      </c>
      <c r="W763" s="8">
        <f t="shared" si="466"/>
        <v>0</v>
      </c>
      <c r="X763" s="8">
        <f t="shared" si="467"/>
        <v>0</v>
      </c>
      <c r="Y763" s="16"/>
      <c r="Z763" s="15">
        <f t="shared" si="498"/>
        <v>0</v>
      </c>
      <c r="AA763" s="8">
        <f t="shared" si="468"/>
        <v>0</v>
      </c>
      <c r="AB763" s="16"/>
      <c r="AC763" s="15">
        <f t="shared" si="499"/>
        <v>0</v>
      </c>
      <c r="AD763" s="8">
        <f t="shared" si="500"/>
        <v>0</v>
      </c>
      <c r="AE763" s="16"/>
      <c r="AF763" s="15">
        <f t="shared" si="501"/>
        <v>0</v>
      </c>
      <c r="AG763" s="15">
        <f t="shared" si="469"/>
        <v>0</v>
      </c>
      <c r="AH763" s="16"/>
      <c r="AI763" s="15">
        <f t="shared" si="470"/>
        <v>0</v>
      </c>
      <c r="AJ763" s="8">
        <f t="shared" si="471"/>
        <v>0</v>
      </c>
      <c r="AK763" s="8">
        <f t="shared" si="446"/>
        <v>0</v>
      </c>
      <c r="AL763" s="8">
        <f t="shared" si="447"/>
        <v>1</v>
      </c>
      <c r="AM763" s="8">
        <f t="shared" si="472"/>
        <v>0</v>
      </c>
      <c r="AN763" s="8">
        <f t="shared" si="473"/>
        <v>1</v>
      </c>
      <c r="AO763" s="8">
        <f>IFERROR(VLOOKUP(A763,PERSAMAAN!B:D,3,0),AN763)</f>
        <v>1</v>
      </c>
      <c r="AP763" s="1">
        <v>0</v>
      </c>
      <c r="AQ763" s="8">
        <f t="shared" si="502"/>
        <v>0</v>
      </c>
      <c r="AR763" s="8" t="str">
        <f>IF(AQ763=0,"-",VLOOKUP(A763,FR_HITUNG_MINMAX!A:H,8,0))</f>
        <v>-</v>
      </c>
      <c r="AS763" s="1"/>
      <c r="AT763" s="8" t="str">
        <f t="shared" si="503"/>
        <v>-</v>
      </c>
      <c r="AU763" s="12">
        <f t="shared" si="450"/>
        <v>0</v>
      </c>
      <c r="AV763" s="12">
        <f t="shared" si="504"/>
        <v>0</v>
      </c>
      <c r="AW763" s="8" t="b">
        <f t="shared" si="474"/>
        <v>0</v>
      </c>
      <c r="AX763" s="1"/>
      <c r="AY763" s="8">
        <f t="shared" si="505"/>
        <v>0</v>
      </c>
      <c r="AZ763" s="8" t="str">
        <f>IF(AY763=0,"-",VLOOKUP(A763,FR_HITUNG_MINMAX!A:I,9,0))</f>
        <v>-</v>
      </c>
      <c r="BB763" s="8" t="str">
        <f t="shared" si="506"/>
        <v>-</v>
      </c>
      <c r="BC763" s="12">
        <f t="shared" si="454"/>
        <v>0</v>
      </c>
      <c r="BD763" s="12">
        <f t="shared" si="507"/>
        <v>0</v>
      </c>
      <c r="BE763" s="16"/>
      <c r="BF763" s="8">
        <f>SUMIF('REALISASI ORDER'!C:C,A763,'REALISASI ORDER'!E:E)</f>
        <v>0</v>
      </c>
      <c r="BG763" s="8">
        <f t="shared" si="475"/>
        <v>0</v>
      </c>
      <c r="BH763" s="8">
        <f t="shared" si="456"/>
        <v>0</v>
      </c>
      <c r="BI763" s="8">
        <f t="shared" si="457"/>
        <v>0</v>
      </c>
      <c r="BJ763" s="8">
        <f t="shared" si="476"/>
        <v>0</v>
      </c>
      <c r="BK763" s="33">
        <f t="shared" si="477"/>
        <v>0</v>
      </c>
      <c r="BL763" s="33">
        <f t="shared" si="458"/>
        <v>0</v>
      </c>
      <c r="BM763" s="33">
        <f t="shared" si="459"/>
        <v>2</v>
      </c>
      <c r="BN763" s="33">
        <f t="shared" si="478"/>
        <v>0</v>
      </c>
      <c r="BO763" s="8">
        <f t="shared" si="508"/>
        <v>0</v>
      </c>
      <c r="BP763" s="8">
        <f t="shared" si="509"/>
        <v>0</v>
      </c>
      <c r="BQ763" s="8">
        <f t="shared" si="510"/>
        <v>0</v>
      </c>
      <c r="BR763" s="8">
        <f>IFERROR(ROUNDDOWN(BF763*BN763/(BK763+BL763+BM763+BN),0),0)</f>
        <v>0</v>
      </c>
      <c r="BS763" s="8" t="str">
        <f t="shared" si="463"/>
        <v>KNSLSC</v>
      </c>
      <c r="BT763" s="8">
        <f>SUMIF(FR_HITUNG_MINMAX!A:A,ORDER!A763,FR_HITUNG_MINMAX!AS:AS)</f>
        <v>1</v>
      </c>
      <c r="BU763" s="8">
        <f t="shared" si="479"/>
        <v>0</v>
      </c>
      <c r="BV763" s="8" t="str">
        <f t="shared" si="511"/>
        <v>-</v>
      </c>
      <c r="BW763" s="8" t="e">
        <f>VLOOKUP(A763,'STOK PESALAKAN'!A:F,6,0)</f>
        <v>#N/A</v>
      </c>
    </row>
    <row r="764" spans="1:75">
      <c r="A764" s="41" t="s">
        <v>2266</v>
      </c>
      <c r="B764" s="99">
        <f>IFERROR(IFERROR(VLOOKUP(A764,'STOK PACUL'!C:H,6,0),VLOOKUP(A764,'KATEGORI PACUL'!A:C,3,0)),0)</f>
        <v>0</v>
      </c>
      <c r="C764" s="8">
        <f>IFERROR(VLOOKUP(A764,'KATEGORI PACUL'!A:D,4,0),0)</f>
        <v>0</v>
      </c>
      <c r="D764" s="99">
        <f>IFERROR(IFERROR(VLOOKUP(A764,'STOK PESALAKAN'!C:H,6,0),VLOOKUP(A764,'KATEGORI PESALAKAN'!A:C,3,0)),0)</f>
        <v>0</v>
      </c>
      <c r="E764" s="8">
        <f>IFERROR(VLOOKUP(A764,'KATEGORI PESALAKAN'!A:D,4,0),0)</f>
        <v>0</v>
      </c>
      <c r="F764" s="99">
        <f>IFERROR(IFERROR(VLOOKUP(A764,'STOK CIKDITIRO'!C:H,6,0),VLOOKUP(A764,'KATEGORI CIKDITIRO'!A:C,3,0)),0)</f>
        <v>0</v>
      </c>
      <c r="G764" s="8">
        <f>IFERROR(VLOOKUP(A764,'KATEGORI CIKDITIRO'!A:D,4,0),0)</f>
        <v>0</v>
      </c>
      <c r="H764" s="99">
        <f>IFERROR(IFERROR(VLOOKUP(A764,'STOK TRAYEMAN'!C:H,6,0),VLOOKUP(A764,'KATEGORI TRAYEMAN'!A:C,3,0)),0)</f>
        <v>0</v>
      </c>
      <c r="I764" s="8">
        <f>IFERROR(VLOOKUP(A764,'KATEGORI TRAYEMAN'!A:D,4,0),0)</f>
        <v>0</v>
      </c>
      <c r="J764" s="8" t="str">
        <f>IFERROR(VLOOKUP(A764,'NOSTOK PACUL'!A:C,3,0),IFERROR(IF(VLOOKUP(A764,'STOK PACUL'!A:B,2,0)="NOSTOK","E",VLOOKUP(A764,'KATEGORI PACUL'!A:B,2,0)),"E"))</f>
        <v>E</v>
      </c>
      <c r="K764" s="8" t="str">
        <f>IFERROR(VLOOKUP(A764,'NOSTOK PESALAKAN'!A:C,3,0),IFERROR(IF(VLOOKUP(A764,'STOK PESALAKAN'!A:B,2,0)="NOSTOK","E",VLOOKUP(A764,'KATEGORI PESALAKAN'!A:B,2,0)),"E"))</f>
        <v>E</v>
      </c>
      <c r="L764" s="8" t="str">
        <f>IFERROR(VLOOKUP(A764,'NOSTOK CIKDITIRO'!A:C,3,0),IFERROR(IF(VLOOKUP(A764,'STOK CIKDITIRO'!A:B,2,0)="NOSTOK","E",VLOOKUP(A764,'KATEGORI CIKDITIRO'!A:B,2,0)),"E"))</f>
        <v>E</v>
      </c>
      <c r="M764" s="8" t="str">
        <f>IFERROR(VLOOKUP(A764,'NOSTOK TRAYEMAN'!A:C,3,0),IFERROR(IF(VLOOKUP(A764,'STOK TRAYEMAN'!A:B,2,0)="NOSTOK","E",VLOOKUP(A764,'KATEGORI TRAYEMAN'!A:B,2,0)),"E"))</f>
        <v>E</v>
      </c>
      <c r="N764" s="8" t="str">
        <f>IFERROR(VLOOKUP(A764,FR_HITUNG_MINMAX!A:B,2,0),0)</f>
        <v>LAMPU LED ECO M3</v>
      </c>
      <c r="O764" s="8" t="str">
        <f>IFERROR(VLOOKUP(A764,FR_HITUNG_MINMAX!A:D,4,0),0)</f>
        <v>IMITAS</v>
      </c>
      <c r="P764" s="8">
        <f>IFERROR(VLOOKUP(A764,FR_HITUNG_MINMAX!A:G,7,0),1)</f>
        <v>1</v>
      </c>
      <c r="Q764" s="11">
        <f>IFERROR(VLOOKUP(A764,FR_HITUNG_MINMAX!A:J,10,0),1)</f>
        <v>1</v>
      </c>
      <c r="R764" s="8">
        <f>IFERROR(VLOOKUP(A764,FR_HITUNG_MINMAX!A:K,11,0),1)</f>
        <v>1</v>
      </c>
      <c r="S764" s="12">
        <f>IFERROR(VLOOKUP(A764,FR_HITUNG_MINMAX!A:F,6,0),0)</f>
        <v>100000</v>
      </c>
      <c r="T764" s="8">
        <f t="shared" si="465"/>
        <v>0</v>
      </c>
      <c r="U764" s="8">
        <f t="shared" si="496"/>
        <v>0</v>
      </c>
      <c r="V764" s="8">
        <f t="shared" si="497"/>
        <v>0</v>
      </c>
      <c r="W764" s="8">
        <f t="shared" si="466"/>
        <v>0</v>
      </c>
      <c r="X764" s="8">
        <f t="shared" si="467"/>
        <v>0</v>
      </c>
      <c r="Y764" s="16"/>
      <c r="Z764" s="15">
        <f t="shared" si="498"/>
        <v>0</v>
      </c>
      <c r="AA764" s="8">
        <f t="shared" si="468"/>
        <v>0</v>
      </c>
      <c r="AB764" s="16"/>
      <c r="AC764" s="15">
        <f t="shared" si="499"/>
        <v>0</v>
      </c>
      <c r="AD764" s="8">
        <f t="shared" si="500"/>
        <v>0</v>
      </c>
      <c r="AE764" s="16"/>
      <c r="AF764" s="15">
        <f t="shared" si="501"/>
        <v>0</v>
      </c>
      <c r="AG764" s="15">
        <f t="shared" si="469"/>
        <v>0</v>
      </c>
      <c r="AH764" s="16"/>
      <c r="AI764" s="15">
        <f t="shared" si="470"/>
        <v>0</v>
      </c>
      <c r="AJ764" s="8">
        <f t="shared" si="471"/>
        <v>0</v>
      </c>
      <c r="AK764" s="8">
        <f t="shared" si="446"/>
        <v>0</v>
      </c>
      <c r="AL764" s="8">
        <f t="shared" si="447"/>
        <v>0</v>
      </c>
      <c r="AM764" s="8">
        <f t="shared" si="472"/>
        <v>0</v>
      </c>
      <c r="AN764" s="8">
        <f t="shared" si="473"/>
        <v>0</v>
      </c>
      <c r="AO764" s="8">
        <f>IFERROR(VLOOKUP(A764,PERSAMAAN!B:D,3,0),AN764)</f>
        <v>0</v>
      </c>
      <c r="AP764" s="1"/>
      <c r="AQ764" s="8">
        <f t="shared" si="502"/>
        <v>0</v>
      </c>
      <c r="AR764" s="8" t="str">
        <f>IF(AQ764=0,"-",VLOOKUP(A764,FR_HITUNG_MINMAX!A:H,8,0))</f>
        <v>-</v>
      </c>
      <c r="AS764" s="1"/>
      <c r="AT764" s="8" t="str">
        <f t="shared" si="503"/>
        <v>-</v>
      </c>
      <c r="AU764" s="12">
        <f t="shared" si="450"/>
        <v>0</v>
      </c>
      <c r="AV764" s="12">
        <f t="shared" si="504"/>
        <v>0</v>
      </c>
      <c r="AW764" s="8" t="b">
        <f t="shared" si="474"/>
        <v>0</v>
      </c>
      <c r="AX764" s="1"/>
      <c r="AY764" s="8">
        <f t="shared" si="505"/>
        <v>0</v>
      </c>
      <c r="AZ764" s="8" t="str">
        <f>IF(AY764=0,"-",VLOOKUP(A764,FR_HITUNG_MINMAX!A:I,9,0))</f>
        <v>-</v>
      </c>
      <c r="BB764" s="8" t="str">
        <f t="shared" si="506"/>
        <v>-</v>
      </c>
      <c r="BC764" s="12">
        <f t="shared" si="454"/>
        <v>0</v>
      </c>
      <c r="BD764" s="12">
        <f t="shared" si="507"/>
        <v>0</v>
      </c>
      <c r="BE764" s="16"/>
      <c r="BF764" s="8">
        <f>SUMIF('REALISASI ORDER'!C:C,A764,'REALISASI ORDER'!E:E)</f>
        <v>0</v>
      </c>
      <c r="BG764" s="8">
        <f t="shared" si="475"/>
        <v>0</v>
      </c>
      <c r="BH764" s="8">
        <f t="shared" si="456"/>
        <v>0</v>
      </c>
      <c r="BI764" s="8">
        <f t="shared" si="457"/>
        <v>0</v>
      </c>
      <c r="BJ764" s="8">
        <f t="shared" si="476"/>
        <v>0</v>
      </c>
      <c r="BK764" s="33">
        <f t="shared" si="477"/>
        <v>0</v>
      </c>
      <c r="BL764" s="33">
        <f t="shared" si="458"/>
        <v>0</v>
      </c>
      <c r="BM764" s="33">
        <f t="shared" si="459"/>
        <v>0</v>
      </c>
      <c r="BN764" s="33">
        <f t="shared" si="478"/>
        <v>0</v>
      </c>
      <c r="BO764" s="8">
        <f t="shared" si="508"/>
        <v>0</v>
      </c>
      <c r="BP764" s="8">
        <f t="shared" si="509"/>
        <v>0</v>
      </c>
      <c r="BQ764" s="8">
        <f t="shared" si="510"/>
        <v>0</v>
      </c>
      <c r="BR764" s="8">
        <f>IFERROR(ROUNDDOWN(BF764*BN764/(BK764+BL764+BM764+BN),0),0)</f>
        <v>0</v>
      </c>
      <c r="BS764" s="8" t="str">
        <f t="shared" si="463"/>
        <v>LMPEM3</v>
      </c>
      <c r="BT764" s="8">
        <f>SUMIF(FR_HITUNG_MINMAX!A:A,ORDER!A764,FR_HITUNG_MINMAX!AS:AS)</f>
        <v>0</v>
      </c>
      <c r="BU764" s="8">
        <f t="shared" si="479"/>
        <v>0</v>
      </c>
      <c r="BV764" s="8" t="str">
        <f t="shared" si="511"/>
        <v>-</v>
      </c>
      <c r="BW764" s="8" t="e">
        <f>VLOOKUP(A764,'STOK PESALAKAN'!A:F,6,0)</f>
        <v>#N/A</v>
      </c>
    </row>
    <row r="765" spans="1:75">
      <c r="A765" s="41" t="s">
        <v>2269</v>
      </c>
      <c r="B765" s="99">
        <f>IFERROR(IFERROR(VLOOKUP(A765,'STOK PACUL'!C:H,6,0),VLOOKUP(A765,'KATEGORI PACUL'!A:C,3,0)),0)</f>
        <v>0</v>
      </c>
      <c r="C765" s="8">
        <f>IFERROR(VLOOKUP(A765,'KATEGORI PACUL'!A:D,4,0),0)</f>
        <v>0</v>
      </c>
      <c r="D765" s="99">
        <f>IFERROR(IFERROR(VLOOKUP(A765,'STOK PESALAKAN'!C:H,6,0),VLOOKUP(A765,'KATEGORI PESALAKAN'!A:C,3,0)),0)</f>
        <v>0</v>
      </c>
      <c r="E765" s="8">
        <f>IFERROR(VLOOKUP(A765,'KATEGORI PESALAKAN'!A:D,4,0),0)</f>
        <v>0</v>
      </c>
      <c r="F765" s="99">
        <f>IFERROR(IFERROR(VLOOKUP(A765,'STOK CIKDITIRO'!C:H,6,0),VLOOKUP(A765,'KATEGORI CIKDITIRO'!A:C,3,0)),0)</f>
        <v>0</v>
      </c>
      <c r="G765" s="8">
        <f>IFERROR(VLOOKUP(A765,'KATEGORI CIKDITIRO'!A:D,4,0),0)</f>
        <v>2</v>
      </c>
      <c r="H765" s="99">
        <f>IFERROR(IFERROR(VLOOKUP(A765,'STOK TRAYEMAN'!C:H,6,0),VLOOKUP(A765,'KATEGORI TRAYEMAN'!A:C,3,0)),0)</f>
        <v>0</v>
      </c>
      <c r="I765" s="8">
        <f>IFERROR(VLOOKUP(A765,'KATEGORI TRAYEMAN'!A:D,4,0),0)</f>
        <v>0</v>
      </c>
      <c r="J765" s="8" t="str">
        <f>IFERROR(VLOOKUP(A765,'NOSTOK PACUL'!A:C,3,0),IFERROR(IF(VLOOKUP(A765,'STOK PACUL'!A:B,2,0)="NOSTOK","E",VLOOKUP(A765,'KATEGORI PACUL'!A:B,2,0)),"E"))</f>
        <v>E</v>
      </c>
      <c r="K765" s="8" t="str">
        <f>IFERROR(VLOOKUP(A765,'NOSTOK PESALAKAN'!A:C,3,0),IFERROR(IF(VLOOKUP(A765,'STOK PESALAKAN'!A:B,2,0)="NOSTOK","E",VLOOKUP(A765,'KATEGORI PESALAKAN'!A:B,2,0)),"E"))</f>
        <v>E</v>
      </c>
      <c r="L765" s="8" t="str">
        <f>IFERROR(VLOOKUP(A765,'NOSTOK CIKDITIRO'!A:C,3,0),IFERROR(IF(VLOOKUP(A765,'STOK CIKDITIRO'!A:B,2,0)="NOSTOK","E",VLOOKUP(A765,'KATEGORI CIKDITIRO'!A:B,2,0)),"E"))</f>
        <v>D</v>
      </c>
      <c r="M765" s="8" t="str">
        <f>IFERROR(VLOOKUP(A765,'NOSTOK TRAYEMAN'!A:C,3,0),IFERROR(IF(VLOOKUP(A765,'STOK TRAYEMAN'!A:B,2,0)="NOSTOK","E",VLOOKUP(A765,'KATEGORI TRAYEMAN'!A:B,2,0)),"E"))</f>
        <v>E</v>
      </c>
      <c r="N765" s="8" t="str">
        <f>IFERROR(VLOOKUP(A765,FR_HITUNG_MINMAX!A:B,2,0),0)</f>
        <v>MUR RODA BELAKANG BEAT</v>
      </c>
      <c r="O765" s="8" t="str">
        <f>IFERROR(VLOOKUP(A765,FR_HITUNG_MINMAX!A:D,4,0),0)</f>
        <v>BAUDMU</v>
      </c>
      <c r="P765" s="8">
        <f>IFERROR(VLOOKUP(A765,FR_HITUNG_MINMAX!A:G,7,0),1)</f>
        <v>1</v>
      </c>
      <c r="Q765" s="11">
        <f>IFERROR(VLOOKUP(A765,FR_HITUNG_MINMAX!A:J,10,0),1)</f>
        <v>1</v>
      </c>
      <c r="R765" s="8">
        <f>IFERROR(VLOOKUP(A765,FR_HITUNG_MINMAX!A:K,11,0),1)</f>
        <v>1</v>
      </c>
      <c r="S765" s="12">
        <f>IFERROR(VLOOKUP(A765,FR_HITUNG_MINMAX!A:F,6,0),0)</f>
        <v>3000</v>
      </c>
      <c r="T765" s="8">
        <f t="shared" si="465"/>
        <v>0</v>
      </c>
      <c r="U765" s="8">
        <f t="shared" si="496"/>
        <v>0</v>
      </c>
      <c r="V765" s="8">
        <f t="shared" si="497"/>
        <v>-2</v>
      </c>
      <c r="W765" s="8">
        <f t="shared" si="466"/>
        <v>0</v>
      </c>
      <c r="X765" s="8">
        <f t="shared" si="467"/>
        <v>0</v>
      </c>
      <c r="Y765" s="16"/>
      <c r="Z765" s="15">
        <f t="shared" si="498"/>
        <v>0</v>
      </c>
      <c r="AA765" s="8">
        <f t="shared" si="468"/>
        <v>0</v>
      </c>
      <c r="AB765" s="16"/>
      <c r="AC765" s="15">
        <f t="shared" si="499"/>
        <v>0</v>
      </c>
      <c r="AD765" s="8">
        <f t="shared" si="500"/>
        <v>0</v>
      </c>
      <c r="AE765" s="16"/>
      <c r="AF765" s="15">
        <f t="shared" si="501"/>
        <v>0</v>
      </c>
      <c r="AG765" s="15">
        <f t="shared" si="469"/>
        <v>0</v>
      </c>
      <c r="AH765" s="16"/>
      <c r="AI765" s="15">
        <f t="shared" si="470"/>
        <v>0</v>
      </c>
      <c r="AJ765" s="8">
        <f t="shared" si="471"/>
        <v>0</v>
      </c>
      <c r="AK765" s="8">
        <f t="shared" si="446"/>
        <v>0</v>
      </c>
      <c r="AL765" s="8">
        <f t="shared" si="447"/>
        <v>1</v>
      </c>
      <c r="AM765" s="8">
        <f t="shared" si="472"/>
        <v>0</v>
      </c>
      <c r="AN765" s="8">
        <f t="shared" si="473"/>
        <v>1</v>
      </c>
      <c r="AO765" s="8">
        <f>IFERROR(VLOOKUP(A765,PERSAMAAN!B:D,3,0),AN765)</f>
        <v>1</v>
      </c>
      <c r="AP765" s="1">
        <v>0</v>
      </c>
      <c r="AQ765" s="8">
        <f t="shared" si="502"/>
        <v>0</v>
      </c>
      <c r="AR765" s="8" t="str">
        <f>IF(AQ765=0,"-",VLOOKUP(A765,FR_HITUNG_MINMAX!A:H,8,0))</f>
        <v>-</v>
      </c>
      <c r="AS765" s="1"/>
      <c r="AT765" s="8" t="str">
        <f t="shared" si="503"/>
        <v>-</v>
      </c>
      <c r="AU765" s="12">
        <f t="shared" si="450"/>
        <v>0</v>
      </c>
      <c r="AV765" s="12">
        <f t="shared" si="504"/>
        <v>0</v>
      </c>
      <c r="AW765" s="8" t="b">
        <f t="shared" si="474"/>
        <v>0</v>
      </c>
      <c r="AX765" s="1"/>
      <c r="AY765" s="8">
        <f t="shared" si="505"/>
        <v>0</v>
      </c>
      <c r="AZ765" s="8" t="str">
        <f>IF(AY765=0,"-",VLOOKUP(A765,FR_HITUNG_MINMAX!A:I,9,0))</f>
        <v>-</v>
      </c>
      <c r="BB765" s="8" t="str">
        <f t="shared" si="506"/>
        <v>-</v>
      </c>
      <c r="BC765" s="12">
        <f t="shared" si="454"/>
        <v>0</v>
      </c>
      <c r="BD765" s="12">
        <f t="shared" si="507"/>
        <v>0</v>
      </c>
      <c r="BE765" s="16"/>
      <c r="BF765" s="8">
        <f>SUMIF('REALISASI ORDER'!C:C,A765,'REALISASI ORDER'!E:E)</f>
        <v>0</v>
      </c>
      <c r="BG765" s="8">
        <f t="shared" si="475"/>
        <v>0</v>
      </c>
      <c r="BH765" s="8">
        <f t="shared" si="456"/>
        <v>0</v>
      </c>
      <c r="BI765" s="8">
        <f t="shared" si="457"/>
        <v>0</v>
      </c>
      <c r="BJ765" s="8">
        <f t="shared" si="476"/>
        <v>0</v>
      </c>
      <c r="BK765" s="33">
        <f t="shared" si="477"/>
        <v>0</v>
      </c>
      <c r="BL765" s="33">
        <f t="shared" si="458"/>
        <v>0</v>
      </c>
      <c r="BM765" s="33">
        <f t="shared" si="459"/>
        <v>2</v>
      </c>
      <c r="BN765" s="33">
        <f t="shared" si="478"/>
        <v>0</v>
      </c>
      <c r="BO765" s="8">
        <f t="shared" si="508"/>
        <v>0</v>
      </c>
      <c r="BP765" s="8">
        <f t="shared" si="509"/>
        <v>0</v>
      </c>
      <c r="BQ765" s="8">
        <f t="shared" si="510"/>
        <v>0</v>
      </c>
      <c r="BR765" s="8">
        <f>IFERROR(ROUNDDOWN(BF765*BN765/(BK765+BL765+BM765+BN),0),0)</f>
        <v>0</v>
      </c>
      <c r="BS765" s="8" t="str">
        <f t="shared" si="463"/>
        <v>MRDBBEAT</v>
      </c>
      <c r="BT765" s="8">
        <f>SUMIF(FR_HITUNG_MINMAX!A:A,ORDER!A765,FR_HITUNG_MINMAX!AS:AS)</f>
        <v>1</v>
      </c>
      <c r="BU765" s="8">
        <f t="shared" si="479"/>
        <v>0</v>
      </c>
      <c r="BV765" s="8" t="str">
        <f t="shared" si="511"/>
        <v>-</v>
      </c>
      <c r="BW765" s="8" t="e">
        <f>VLOOKUP(A765,'STOK PESALAKAN'!A:F,6,0)</f>
        <v>#N/A</v>
      </c>
    </row>
    <row r="766" spans="1:75">
      <c r="A766" s="41" t="s">
        <v>2272</v>
      </c>
      <c r="B766" s="99">
        <f>IFERROR(IFERROR(VLOOKUP(A766,'STOK PACUL'!C:H,6,0),VLOOKUP(A766,'KATEGORI PACUL'!A:C,3,0)),0)</f>
        <v>0</v>
      </c>
      <c r="C766" s="8">
        <f>IFERROR(VLOOKUP(A766,'KATEGORI PACUL'!A:D,4,0),0)</f>
        <v>0</v>
      </c>
      <c r="D766" s="99">
        <f>IFERROR(IFERROR(VLOOKUP(A766,'STOK PESALAKAN'!C:H,6,0),VLOOKUP(A766,'KATEGORI PESALAKAN'!A:C,3,0)),0)</f>
        <v>0</v>
      </c>
      <c r="E766" s="8">
        <f>IFERROR(VLOOKUP(A766,'KATEGORI PESALAKAN'!A:D,4,0),0)</f>
        <v>0</v>
      </c>
      <c r="F766" s="99">
        <f>IFERROR(IFERROR(VLOOKUP(A766,'STOK CIKDITIRO'!C:H,6,0),VLOOKUP(A766,'KATEGORI CIKDITIRO'!A:C,3,0)),0)</f>
        <v>2</v>
      </c>
      <c r="G766" s="8">
        <f>IFERROR(VLOOKUP(A766,'KATEGORI CIKDITIRO'!A:D,4,0),0)</f>
        <v>0</v>
      </c>
      <c r="H766" s="99">
        <f>IFERROR(IFERROR(VLOOKUP(A766,'STOK TRAYEMAN'!C:H,6,0),VLOOKUP(A766,'KATEGORI TRAYEMAN'!A:C,3,0)),0)</f>
        <v>0</v>
      </c>
      <c r="I766" s="8">
        <f>IFERROR(VLOOKUP(A766,'KATEGORI TRAYEMAN'!A:D,4,0),0)</f>
        <v>0</v>
      </c>
      <c r="J766" s="8" t="str">
        <f>IFERROR(VLOOKUP(A766,'NOSTOK PACUL'!A:C,3,0),IFERROR(IF(VLOOKUP(A766,'STOK PACUL'!A:B,2,0)="NOSTOK","E",VLOOKUP(A766,'KATEGORI PACUL'!A:B,2,0)),"E"))</f>
        <v>E</v>
      </c>
      <c r="K766" s="8" t="str">
        <f>IFERROR(VLOOKUP(A766,'NOSTOK PESALAKAN'!A:C,3,0),IFERROR(IF(VLOOKUP(A766,'STOK PESALAKAN'!A:B,2,0)="NOSTOK","E",VLOOKUP(A766,'KATEGORI PESALAKAN'!A:B,2,0)),"E"))</f>
        <v>E</v>
      </c>
      <c r="L766" s="8" t="str">
        <f>IFERROR(VLOOKUP(A766,'NOSTOK CIKDITIRO'!A:C,3,0),IFERROR(IF(VLOOKUP(A766,'STOK CIKDITIRO'!A:B,2,0)="NOSTOK","E",VLOOKUP(A766,'KATEGORI CIKDITIRO'!A:B,2,0)),"E"))</f>
        <v>E</v>
      </c>
      <c r="M766" s="8" t="str">
        <f>IFERROR(VLOOKUP(A766,'NOSTOK TRAYEMAN'!A:C,3,0),IFERROR(IF(VLOOKUP(A766,'STOK TRAYEMAN'!A:B,2,0)="NOSTOK","E",VLOOKUP(A766,'KATEGORI TRAYEMAN'!A:B,2,0)),"E"))</f>
        <v>E</v>
      </c>
      <c r="N766" s="8" t="str">
        <f>IFERROR(VLOOKUP(A766,FR_HITUNG_MINMAX!A:B,2,0),0)</f>
        <v>POLARIS H. IMI</v>
      </c>
      <c r="O766" s="8" t="str">
        <f>IFERROR(VLOOKUP(A766,FR_HITUNG_MINMAX!A:D,4,0),0)</f>
        <v>IMITAS</v>
      </c>
      <c r="P766" s="8">
        <f>IFERROR(VLOOKUP(A766,FR_HITUNG_MINMAX!A:G,7,0),1)</f>
        <v>1</v>
      </c>
      <c r="Q766" s="11">
        <f>IFERROR(VLOOKUP(A766,FR_HITUNG_MINMAX!A:J,10,0),1)</f>
        <v>1</v>
      </c>
      <c r="R766" s="8">
        <f>IFERROR(VLOOKUP(A766,FR_HITUNG_MINMAX!A:K,11,0),1)</f>
        <v>1</v>
      </c>
      <c r="S766" s="12">
        <f>IFERROR(VLOOKUP(A766,FR_HITUNG_MINMAX!A:F,6,0),0)</f>
        <v>13500</v>
      </c>
      <c r="T766" s="8">
        <f t="shared" si="465"/>
        <v>0</v>
      </c>
      <c r="U766" s="8">
        <f t="shared" si="496"/>
        <v>0</v>
      </c>
      <c r="V766" s="8">
        <f t="shared" si="497"/>
        <v>2</v>
      </c>
      <c r="W766" s="8">
        <f t="shared" si="466"/>
        <v>0</v>
      </c>
      <c r="X766" s="8">
        <f t="shared" si="467"/>
        <v>0</v>
      </c>
      <c r="Y766" s="16"/>
      <c r="Z766" s="15">
        <f t="shared" si="498"/>
        <v>0</v>
      </c>
      <c r="AA766" s="8">
        <f t="shared" si="468"/>
        <v>0</v>
      </c>
      <c r="AB766" s="16"/>
      <c r="AC766" s="15">
        <f t="shared" si="499"/>
        <v>0</v>
      </c>
      <c r="AD766" s="8">
        <f t="shared" si="500"/>
        <v>0</v>
      </c>
      <c r="AE766" s="16"/>
      <c r="AF766" s="15">
        <f t="shared" si="501"/>
        <v>0</v>
      </c>
      <c r="AG766" s="15">
        <f t="shared" si="469"/>
        <v>0</v>
      </c>
      <c r="AH766" s="16"/>
      <c r="AI766" s="15">
        <f t="shared" si="470"/>
        <v>0</v>
      </c>
      <c r="AJ766" s="8">
        <f t="shared" si="471"/>
        <v>2</v>
      </c>
      <c r="AK766" s="8">
        <f t="shared" si="446"/>
        <v>0</v>
      </c>
      <c r="AL766" s="8">
        <f t="shared" si="447"/>
        <v>0</v>
      </c>
      <c r="AM766" s="8">
        <f t="shared" si="472"/>
        <v>0</v>
      </c>
      <c r="AN766" s="8">
        <f t="shared" si="473"/>
        <v>2</v>
      </c>
      <c r="AO766" s="8">
        <f>IFERROR(VLOOKUP(A766,PERSAMAAN!B:D,3,0),AN766)</f>
        <v>2</v>
      </c>
      <c r="AP766" s="1">
        <v>0</v>
      </c>
      <c r="AQ766" s="8">
        <f t="shared" si="502"/>
        <v>0</v>
      </c>
      <c r="AR766" s="8" t="str">
        <f>IF(AQ766=0,"-",VLOOKUP(A766,FR_HITUNG_MINMAX!A:H,8,0))</f>
        <v>-</v>
      </c>
      <c r="AS766" s="1"/>
      <c r="AT766" s="8" t="str">
        <f t="shared" si="503"/>
        <v>-</v>
      </c>
      <c r="AU766" s="12">
        <f t="shared" si="450"/>
        <v>0</v>
      </c>
      <c r="AV766" s="12">
        <f t="shared" si="504"/>
        <v>0</v>
      </c>
      <c r="AW766" s="8" t="b">
        <f t="shared" si="474"/>
        <v>0</v>
      </c>
      <c r="AX766" s="1"/>
      <c r="AY766" s="8">
        <f t="shared" si="505"/>
        <v>0</v>
      </c>
      <c r="AZ766" s="8" t="str">
        <f>IF(AY766=0,"-",VLOOKUP(A766,FR_HITUNG_MINMAX!A:I,9,0))</f>
        <v>-</v>
      </c>
      <c r="BB766" s="8" t="str">
        <f t="shared" si="506"/>
        <v>-</v>
      </c>
      <c r="BC766" s="12">
        <f t="shared" si="454"/>
        <v>0</v>
      </c>
      <c r="BD766" s="12">
        <f t="shared" si="507"/>
        <v>0</v>
      </c>
      <c r="BE766" s="16"/>
      <c r="BF766" s="8">
        <f>SUMIF('REALISASI ORDER'!C:C,A766,'REALISASI ORDER'!E:E)</f>
        <v>0</v>
      </c>
      <c r="BG766" s="8">
        <f t="shared" si="475"/>
        <v>0</v>
      </c>
      <c r="BH766" s="8">
        <f t="shared" si="456"/>
        <v>0</v>
      </c>
      <c r="BI766" s="8">
        <f t="shared" si="457"/>
        <v>2</v>
      </c>
      <c r="BJ766" s="8">
        <f t="shared" si="476"/>
        <v>0</v>
      </c>
      <c r="BK766" s="33">
        <f t="shared" si="477"/>
        <v>0</v>
      </c>
      <c r="BL766" s="33">
        <f t="shared" si="458"/>
        <v>0</v>
      </c>
      <c r="BM766" s="33">
        <f t="shared" si="459"/>
        <v>0</v>
      </c>
      <c r="BN766" s="33">
        <f t="shared" si="478"/>
        <v>0</v>
      </c>
      <c r="BO766" s="8">
        <f t="shared" si="508"/>
        <v>0</v>
      </c>
      <c r="BP766" s="8">
        <f t="shared" si="509"/>
        <v>0</v>
      </c>
      <c r="BQ766" s="8">
        <f t="shared" si="510"/>
        <v>0</v>
      </c>
      <c r="BR766" s="8">
        <f>IFERROR(ROUNDDOWN(BF766*BN766/(BK766+BL766+BM766+BN),0),0)</f>
        <v>0</v>
      </c>
      <c r="BS766" s="8" t="str">
        <f t="shared" si="463"/>
        <v>PLRS</v>
      </c>
      <c r="BT766" s="8">
        <f>SUMIF(FR_HITUNG_MINMAX!A:A,ORDER!A766,FR_HITUNG_MINMAX!AS:AS)</f>
        <v>0</v>
      </c>
      <c r="BU766" s="8">
        <f t="shared" si="479"/>
        <v>0</v>
      </c>
      <c r="BV766" s="8" t="str">
        <f t="shared" si="511"/>
        <v>-</v>
      </c>
      <c r="BW766" s="8" t="e">
        <f>VLOOKUP(A766,'STOK PESALAKAN'!A:F,6,0)</f>
        <v>#N/A</v>
      </c>
    </row>
    <row r="767" spans="1:75">
      <c r="A767" s="41" t="s">
        <v>2274</v>
      </c>
      <c r="B767" s="99">
        <f>IFERROR(IFERROR(VLOOKUP(A767,'STOK PACUL'!C:H,6,0),VLOOKUP(A767,'KATEGORI PACUL'!A:C,3,0)),0)</f>
        <v>0</v>
      </c>
      <c r="C767" s="8">
        <f>IFERROR(VLOOKUP(A767,'KATEGORI PACUL'!A:D,4,0),0)</f>
        <v>0</v>
      </c>
      <c r="D767" s="99">
        <f>IFERROR(IFERROR(VLOOKUP(A767,'STOK PESALAKAN'!C:H,6,0),VLOOKUP(A767,'KATEGORI PESALAKAN'!A:C,3,0)),0)</f>
        <v>0</v>
      </c>
      <c r="E767" s="8">
        <f>IFERROR(VLOOKUP(A767,'KATEGORI PESALAKAN'!A:D,4,0),0)</f>
        <v>0</v>
      </c>
      <c r="F767" s="99">
        <f>IFERROR(IFERROR(VLOOKUP(A767,'STOK CIKDITIRO'!C:H,6,0),VLOOKUP(A767,'KATEGORI CIKDITIRO'!A:C,3,0)),0)</f>
        <v>0</v>
      </c>
      <c r="G767" s="8">
        <f>IFERROR(VLOOKUP(A767,'KATEGORI CIKDITIRO'!A:D,4,0),0)</f>
        <v>0</v>
      </c>
      <c r="H767" s="99">
        <f>IFERROR(IFERROR(VLOOKUP(A767,'STOK TRAYEMAN'!C:H,6,0),VLOOKUP(A767,'KATEGORI TRAYEMAN'!A:C,3,0)),0)</f>
        <v>0</v>
      </c>
      <c r="I767" s="8">
        <f>IFERROR(VLOOKUP(A767,'KATEGORI TRAYEMAN'!A:D,4,0),0)</f>
        <v>0</v>
      </c>
      <c r="J767" s="8" t="str">
        <f>IFERROR(VLOOKUP(A767,'NOSTOK PACUL'!A:C,3,0),IFERROR(IF(VLOOKUP(A767,'STOK PACUL'!A:B,2,0)="NOSTOK","E",VLOOKUP(A767,'KATEGORI PACUL'!A:B,2,0)),"E"))</f>
        <v>E</v>
      </c>
      <c r="K767" s="8" t="str">
        <f>IFERROR(VLOOKUP(A767,'NOSTOK PESALAKAN'!A:C,3,0),IFERROR(IF(VLOOKUP(A767,'STOK PESALAKAN'!A:B,2,0)="NOSTOK","E",VLOOKUP(A767,'KATEGORI PESALAKAN'!A:B,2,0)),"E"))</f>
        <v>E</v>
      </c>
      <c r="L767" s="8" t="str">
        <f>IFERROR(VLOOKUP(A767,'NOSTOK CIKDITIRO'!A:C,3,0),IFERROR(IF(VLOOKUP(A767,'STOK CIKDITIRO'!A:B,2,0)="NOSTOK","E",VLOOKUP(A767,'KATEGORI CIKDITIRO'!A:B,2,0)),"E"))</f>
        <v>E</v>
      </c>
      <c r="M767" s="8" t="str">
        <f>IFERROR(VLOOKUP(A767,'NOSTOK TRAYEMAN'!A:C,3,0),IFERROR(IF(VLOOKUP(A767,'STOK TRAYEMAN'!A:B,2,0)="NOSTOK","E",VLOOKUP(A767,'KATEGORI TRAYEMAN'!A:B,2,0)),"E"))</f>
        <v>E</v>
      </c>
      <c r="N767" s="8" t="str">
        <f>IFERROR(VLOOKUP(A767,FR_HITUNG_MINMAX!A:B,2,0),0)</f>
        <v>PERPAK TUTUP OLI Y. IMI</v>
      </c>
      <c r="O767" s="8" t="str">
        <f>IFERROR(VLOOKUP(A767,FR_HITUNG_MINMAX!A:D,4,0),0)</f>
        <v>IMITAS</v>
      </c>
      <c r="P767" s="8">
        <f>IFERROR(VLOOKUP(A767,FR_HITUNG_MINMAX!A:G,7,0),1)</f>
        <v>1</v>
      </c>
      <c r="Q767" s="11">
        <f>IFERROR(VLOOKUP(A767,FR_HITUNG_MINMAX!A:J,10,0),1)</f>
        <v>1</v>
      </c>
      <c r="R767" s="8">
        <f>IFERROR(VLOOKUP(A767,FR_HITUNG_MINMAX!A:K,11,0),1)</f>
        <v>1</v>
      </c>
      <c r="S767" s="12">
        <f>IFERROR(VLOOKUP(A767,FR_HITUNG_MINMAX!A:F,6,0),0)</f>
        <v>8500</v>
      </c>
      <c r="T767" s="8">
        <f t="shared" si="465"/>
        <v>0</v>
      </c>
      <c r="U767" s="8">
        <f t="shared" si="496"/>
        <v>0</v>
      </c>
      <c r="V767" s="8">
        <f t="shared" si="497"/>
        <v>0</v>
      </c>
      <c r="W767" s="8">
        <f t="shared" si="466"/>
        <v>0</v>
      </c>
      <c r="X767" s="8">
        <f t="shared" si="467"/>
        <v>0</v>
      </c>
      <c r="Y767" s="16"/>
      <c r="Z767" s="15">
        <f t="shared" si="498"/>
        <v>0</v>
      </c>
      <c r="AA767" s="8">
        <f t="shared" si="468"/>
        <v>0</v>
      </c>
      <c r="AB767" s="16"/>
      <c r="AC767" s="15">
        <f t="shared" si="499"/>
        <v>0</v>
      </c>
      <c r="AD767" s="8">
        <f t="shared" si="500"/>
        <v>0</v>
      </c>
      <c r="AE767" s="16"/>
      <c r="AF767" s="15">
        <f t="shared" si="501"/>
        <v>0</v>
      </c>
      <c r="AG767" s="15">
        <f t="shared" si="469"/>
        <v>0</v>
      </c>
      <c r="AH767" s="16"/>
      <c r="AI767" s="15">
        <f t="shared" si="470"/>
        <v>0</v>
      </c>
      <c r="AJ767" s="8">
        <f t="shared" si="471"/>
        <v>0</v>
      </c>
      <c r="AK767" s="8">
        <f t="shared" si="446"/>
        <v>0</v>
      </c>
      <c r="AL767" s="8">
        <f t="shared" si="447"/>
        <v>0</v>
      </c>
      <c r="AM767" s="8">
        <f t="shared" si="472"/>
        <v>0</v>
      </c>
      <c r="AN767" s="8">
        <f t="shared" si="473"/>
        <v>0</v>
      </c>
      <c r="AO767" s="8">
        <f>IFERROR(VLOOKUP(A767,PERSAMAAN!B:D,3,0),AN767)</f>
        <v>0</v>
      </c>
      <c r="AP767" s="1"/>
      <c r="AQ767" s="8">
        <f t="shared" si="502"/>
        <v>0</v>
      </c>
      <c r="AR767" s="8" t="str">
        <f>IF(AQ767=0,"-",VLOOKUP(A767,FR_HITUNG_MINMAX!A:H,8,0))</f>
        <v>-</v>
      </c>
      <c r="AS767" s="1"/>
      <c r="AT767" s="8" t="str">
        <f t="shared" si="503"/>
        <v>-</v>
      </c>
      <c r="AU767" s="12">
        <f t="shared" si="450"/>
        <v>0</v>
      </c>
      <c r="AV767" s="12">
        <f t="shared" si="504"/>
        <v>0</v>
      </c>
      <c r="AW767" s="8" t="b">
        <f t="shared" si="474"/>
        <v>0</v>
      </c>
      <c r="AX767" s="1"/>
      <c r="AY767" s="8">
        <f t="shared" si="505"/>
        <v>0</v>
      </c>
      <c r="AZ767" s="8" t="str">
        <f>IF(AY767=0,"-",VLOOKUP(A767,FR_HITUNG_MINMAX!A:I,9,0))</f>
        <v>-</v>
      </c>
      <c r="BB767" s="8" t="str">
        <f t="shared" si="506"/>
        <v>-</v>
      </c>
      <c r="BC767" s="12">
        <f t="shared" si="454"/>
        <v>0</v>
      </c>
      <c r="BD767" s="12">
        <f t="shared" si="507"/>
        <v>0</v>
      </c>
      <c r="BE767" s="16"/>
      <c r="BF767" s="8">
        <f>SUMIF('REALISASI ORDER'!C:C,A767,'REALISASI ORDER'!E:E)</f>
        <v>0</v>
      </c>
      <c r="BG767" s="8">
        <f t="shared" si="475"/>
        <v>0</v>
      </c>
      <c r="BH767" s="8">
        <f t="shared" si="456"/>
        <v>0</v>
      </c>
      <c r="BI767" s="8">
        <f t="shared" si="457"/>
        <v>0</v>
      </c>
      <c r="BJ767" s="8">
        <f t="shared" si="476"/>
        <v>0</v>
      </c>
      <c r="BK767" s="33">
        <f t="shared" si="477"/>
        <v>0</v>
      </c>
      <c r="BL767" s="33">
        <f t="shared" si="458"/>
        <v>0</v>
      </c>
      <c r="BM767" s="33">
        <f t="shared" si="459"/>
        <v>0</v>
      </c>
      <c r="BN767" s="33">
        <f t="shared" si="478"/>
        <v>0</v>
      </c>
      <c r="BO767" s="8">
        <f t="shared" si="508"/>
        <v>0</v>
      </c>
      <c r="BP767" s="8">
        <f t="shared" si="509"/>
        <v>0</v>
      </c>
      <c r="BQ767" s="8">
        <f t="shared" si="510"/>
        <v>0</v>
      </c>
      <c r="BR767" s="8">
        <f>IFERROR(ROUNDDOWN(BF767*BN767/(BK767+BL767+BM767+BN),0),0)</f>
        <v>0</v>
      </c>
      <c r="BS767" s="8" t="str">
        <f t="shared" si="463"/>
        <v>PRKTTPO</v>
      </c>
      <c r="BT767" s="8">
        <f>SUMIF(FR_HITUNG_MINMAX!A:A,ORDER!A767,FR_HITUNG_MINMAX!AS:AS)</f>
        <v>0</v>
      </c>
      <c r="BU767" s="8">
        <f t="shared" si="479"/>
        <v>0</v>
      </c>
      <c r="BV767" s="8" t="str">
        <f t="shared" si="511"/>
        <v>-</v>
      </c>
      <c r="BW767" s="8" t="e">
        <f>VLOOKUP(A767,'STOK PESALAKAN'!A:F,6,0)</f>
        <v>#N/A</v>
      </c>
    </row>
    <row r="768" spans="1:75">
      <c r="A768" s="41" t="s">
        <v>2286</v>
      </c>
      <c r="B768" s="99">
        <f>IFERROR(IFERROR(VLOOKUP(A768,'STOK PACUL'!C:H,6,0),VLOOKUP(A768,'KATEGORI PACUL'!A:C,3,0)),0)</f>
        <v>0</v>
      </c>
      <c r="C768" s="8">
        <f>IFERROR(VLOOKUP(A768,'KATEGORI PACUL'!A:D,4,0),0)</f>
        <v>0</v>
      </c>
      <c r="D768" s="99">
        <f>IFERROR(IFERROR(VLOOKUP(A768,'STOK PESALAKAN'!C:H,6,0),VLOOKUP(A768,'KATEGORI PESALAKAN'!A:C,3,0)),0)</f>
        <v>1</v>
      </c>
      <c r="E768" s="8">
        <f>IFERROR(VLOOKUP(A768,'KATEGORI PESALAKAN'!A:D,4,0),0)</f>
        <v>0</v>
      </c>
      <c r="F768" s="99">
        <f>IFERROR(IFERROR(VLOOKUP(A768,'STOK CIKDITIRO'!C:H,6,0),VLOOKUP(A768,'KATEGORI CIKDITIRO'!A:C,3,0)),0)</f>
        <v>0</v>
      </c>
      <c r="G768" s="8">
        <f>IFERROR(VLOOKUP(A768,'KATEGORI CIKDITIRO'!A:D,4,0),0)</f>
        <v>0</v>
      </c>
      <c r="H768" s="99">
        <f>IFERROR(IFERROR(VLOOKUP(A768,'STOK TRAYEMAN'!C:H,6,0),VLOOKUP(A768,'KATEGORI TRAYEMAN'!A:C,3,0)),0)</f>
        <v>0</v>
      </c>
      <c r="I768" s="8">
        <f>IFERROR(VLOOKUP(A768,'KATEGORI TRAYEMAN'!A:D,4,0),0)</f>
        <v>0</v>
      </c>
      <c r="J768" s="8" t="str">
        <f>IFERROR(VLOOKUP(A768,'NOSTOK PACUL'!A:C,3,0),IFERROR(IF(VLOOKUP(A768,'STOK PACUL'!A:B,2,0)="NOSTOK","E",VLOOKUP(A768,'KATEGORI PACUL'!A:B,2,0)),"E"))</f>
        <v>E</v>
      </c>
      <c r="K768" s="8" t="str">
        <f>IFERROR(VLOOKUP(A768,'NOSTOK PESALAKAN'!A:C,3,0),IFERROR(IF(VLOOKUP(A768,'STOK PESALAKAN'!A:B,2,0)="NOSTOK","E",VLOOKUP(A768,'KATEGORI PESALAKAN'!A:B,2,0)),"E"))</f>
        <v>E</v>
      </c>
      <c r="L768" s="8" t="str">
        <f>IFERROR(VLOOKUP(A768,'NOSTOK CIKDITIRO'!A:C,3,0),IFERROR(IF(VLOOKUP(A768,'STOK CIKDITIRO'!A:B,2,0)="NOSTOK","E",VLOOKUP(A768,'KATEGORI CIKDITIRO'!A:B,2,0)),"E"))</f>
        <v>E</v>
      </c>
      <c r="M768" s="8" t="str">
        <f>IFERROR(VLOOKUP(A768,'NOSTOK TRAYEMAN'!A:C,3,0),IFERROR(IF(VLOOKUP(A768,'STOK TRAYEMAN'!A:B,2,0)="NOSTOK","E",VLOOKUP(A768,'KATEGORI TRAYEMAN'!A:B,2,0)),"E"))</f>
        <v>E</v>
      </c>
      <c r="N768" s="8" t="str">
        <f>IFERROR(VLOOKUP(A768,FR_HITUNG_MINMAX!A:B,2,0),0)</f>
        <v>SOKET ECU BEAT ESP</v>
      </c>
      <c r="O768" s="8" t="str">
        <f>IFERROR(VLOOKUP(A768,FR_HITUNG_MINMAX!A:D,4,0),0)</f>
        <v>IMITAS</v>
      </c>
      <c r="P768" s="8">
        <f>IFERROR(VLOOKUP(A768,FR_HITUNG_MINMAX!A:G,7,0),1)</f>
        <v>1</v>
      </c>
      <c r="Q768" s="11" t="str">
        <f>IFERROR(VLOOKUP(A768,FR_HITUNG_MINMAX!A:J,10,0),1)</f>
        <v>1</v>
      </c>
      <c r="R768" s="8">
        <f>IFERROR(VLOOKUP(A768,FR_HITUNG_MINMAX!A:K,11,0),1)</f>
        <v>1</v>
      </c>
      <c r="S768" s="12">
        <f>IFERROR(VLOOKUP(A768,FR_HITUNG_MINMAX!A:F,6,0),0)</f>
        <v>83000</v>
      </c>
      <c r="T768" s="8">
        <f t="shared" si="465"/>
        <v>0</v>
      </c>
      <c r="U768" s="8">
        <f t="shared" si="496"/>
        <v>1</v>
      </c>
      <c r="V768" s="8">
        <f t="shared" si="497"/>
        <v>0</v>
      </c>
      <c r="W768" s="8">
        <f t="shared" si="466"/>
        <v>0</v>
      </c>
      <c r="X768" s="8">
        <f t="shared" si="467"/>
        <v>0</v>
      </c>
      <c r="Y768" s="16"/>
      <c r="Z768" s="15">
        <f t="shared" si="498"/>
        <v>0</v>
      </c>
      <c r="AA768" s="8">
        <f t="shared" si="468"/>
        <v>0</v>
      </c>
      <c r="AB768" s="16"/>
      <c r="AC768" s="15">
        <f t="shared" si="499"/>
        <v>0</v>
      </c>
      <c r="AD768" s="8">
        <f t="shared" si="500"/>
        <v>0</v>
      </c>
      <c r="AE768" s="16"/>
      <c r="AF768" s="15">
        <f t="shared" si="501"/>
        <v>0</v>
      </c>
      <c r="AG768" s="15">
        <f t="shared" si="469"/>
        <v>0</v>
      </c>
      <c r="AH768" s="16"/>
      <c r="AI768" s="15">
        <f t="shared" si="470"/>
        <v>0</v>
      </c>
      <c r="AJ768" s="8">
        <f t="shared" si="471"/>
        <v>0</v>
      </c>
      <c r="AK768" s="8">
        <f t="shared" si="446"/>
        <v>0</v>
      </c>
      <c r="AL768" s="8">
        <f t="shared" si="447"/>
        <v>0</v>
      </c>
      <c r="AM768" s="8">
        <f t="shared" si="472"/>
        <v>0</v>
      </c>
      <c r="AN768" s="8">
        <f t="shared" si="473"/>
        <v>0</v>
      </c>
      <c r="AO768" s="8">
        <f>IFERROR(VLOOKUP(A768,PERSAMAAN!B:D,3,0),AN768)</f>
        <v>0</v>
      </c>
      <c r="AP768" s="1"/>
      <c r="AQ768" s="8">
        <f t="shared" si="502"/>
        <v>0</v>
      </c>
      <c r="AR768" s="8" t="str">
        <f>IF(AQ768=0,"-",VLOOKUP(A768,FR_HITUNG_MINMAX!A:H,8,0))</f>
        <v>-</v>
      </c>
      <c r="AS768" s="1"/>
      <c r="AT768" s="8" t="str">
        <f t="shared" si="503"/>
        <v>-</v>
      </c>
      <c r="AU768" s="12">
        <f t="shared" si="450"/>
        <v>0</v>
      </c>
      <c r="AV768" s="12">
        <f t="shared" si="504"/>
        <v>0</v>
      </c>
      <c r="AW768" s="8" t="b">
        <f t="shared" si="474"/>
        <v>0</v>
      </c>
      <c r="AX768" s="1"/>
      <c r="AY768" s="8">
        <f t="shared" si="505"/>
        <v>0</v>
      </c>
      <c r="AZ768" s="8" t="str">
        <f>IF(AY768=0,"-",VLOOKUP(A768,FR_HITUNG_MINMAX!A:I,9,0))</f>
        <v>-</v>
      </c>
      <c r="BB768" s="8" t="str">
        <f t="shared" si="506"/>
        <v>-</v>
      </c>
      <c r="BC768" s="12">
        <f t="shared" si="454"/>
        <v>0</v>
      </c>
      <c r="BD768" s="12">
        <f t="shared" si="507"/>
        <v>0</v>
      </c>
      <c r="BE768" s="16"/>
      <c r="BF768" s="8">
        <f>SUMIF('REALISASI ORDER'!C:C,A768,'REALISASI ORDER'!E:E)</f>
        <v>0</v>
      </c>
      <c r="BG768" s="8">
        <f t="shared" si="475"/>
        <v>0</v>
      </c>
      <c r="BH768" s="8">
        <f t="shared" si="456"/>
        <v>1</v>
      </c>
      <c r="BI768" s="8">
        <f t="shared" si="457"/>
        <v>0</v>
      </c>
      <c r="BJ768" s="8">
        <f t="shared" si="476"/>
        <v>0</v>
      </c>
      <c r="BK768" s="33">
        <f t="shared" si="477"/>
        <v>0</v>
      </c>
      <c r="BL768" s="33">
        <f t="shared" si="458"/>
        <v>0</v>
      </c>
      <c r="BM768" s="33">
        <f t="shared" si="459"/>
        <v>0</v>
      </c>
      <c r="BN768" s="33">
        <f t="shared" si="478"/>
        <v>0</v>
      </c>
      <c r="BO768" s="8">
        <f t="shared" si="508"/>
        <v>0</v>
      </c>
      <c r="BP768" s="8">
        <f t="shared" si="509"/>
        <v>0</v>
      </c>
      <c r="BQ768" s="8">
        <f t="shared" si="510"/>
        <v>0</v>
      </c>
      <c r="BR768" s="8">
        <f>IFERROR(ROUNDDOWN(BF768*BN768/(BK768+BL768+BM768+BN),0),0)</f>
        <v>0</v>
      </c>
      <c r="BS768" s="8" t="str">
        <f t="shared" si="463"/>
        <v>SKTECU</v>
      </c>
      <c r="BT768" s="8">
        <f>SUMIF(FR_HITUNG_MINMAX!A:A,ORDER!A768,FR_HITUNG_MINMAX!AS:AS)</f>
        <v>0</v>
      </c>
      <c r="BU768" s="8">
        <f t="shared" si="479"/>
        <v>0</v>
      </c>
      <c r="BV768" s="8" t="str">
        <f t="shared" si="511"/>
        <v>-</v>
      </c>
      <c r="BW768" s="8" t="str">
        <f>VLOOKUP(A768,'STOK PESALAKAN'!A:F,6,0)</f>
        <v/>
      </c>
    </row>
    <row r="769" spans="1:75">
      <c r="A769" s="41" t="s">
        <v>2288</v>
      </c>
      <c r="B769" s="99">
        <f>IFERROR(IFERROR(VLOOKUP(A769,'STOK PACUL'!C:H,6,0),VLOOKUP(A769,'KATEGORI PACUL'!A:C,3,0)),0)</f>
        <v>0</v>
      </c>
      <c r="C769" s="8">
        <f>IFERROR(VLOOKUP(A769,'KATEGORI PACUL'!A:D,4,0),0)</f>
        <v>0</v>
      </c>
      <c r="D769" s="99">
        <f>IFERROR(IFERROR(VLOOKUP(A769,'STOK PESALAKAN'!C:H,6,0),VLOOKUP(A769,'KATEGORI PESALAKAN'!A:C,3,0)),0)</f>
        <v>0</v>
      </c>
      <c r="E769" s="8">
        <f>IFERROR(VLOOKUP(A769,'KATEGORI PESALAKAN'!A:D,4,0),0)</f>
        <v>0</v>
      </c>
      <c r="F769" s="99">
        <f>IFERROR(IFERROR(VLOOKUP(A769,'STOK CIKDITIRO'!C:H,6,0),VLOOKUP(A769,'KATEGORI CIKDITIRO'!A:C,3,0)),0)</f>
        <v>0</v>
      </c>
      <c r="G769" s="8">
        <f>IFERROR(VLOOKUP(A769,'KATEGORI CIKDITIRO'!A:D,4,0),0)</f>
        <v>0</v>
      </c>
      <c r="H769" s="99">
        <f>IFERROR(IFERROR(VLOOKUP(A769,'STOK TRAYEMAN'!C:H,6,0),VLOOKUP(A769,'KATEGORI TRAYEMAN'!A:C,3,0)),0)</f>
        <v>0</v>
      </c>
      <c r="I769" s="8">
        <f>IFERROR(VLOOKUP(A769,'KATEGORI TRAYEMAN'!A:D,4,0),0)</f>
        <v>0</v>
      </c>
      <c r="J769" s="8" t="str">
        <f>IFERROR(VLOOKUP(A769,'NOSTOK PACUL'!A:C,3,0),IFERROR(IF(VLOOKUP(A769,'STOK PACUL'!A:B,2,0)="NOSTOK","E",VLOOKUP(A769,'KATEGORI PACUL'!A:B,2,0)),"E"))</f>
        <v>E</v>
      </c>
      <c r="K769" s="8" t="str">
        <f>IFERROR(VLOOKUP(A769,'NOSTOK PESALAKAN'!A:C,3,0),IFERROR(IF(VLOOKUP(A769,'STOK PESALAKAN'!A:B,2,0)="NOSTOK","E",VLOOKUP(A769,'KATEGORI PESALAKAN'!A:B,2,0)),"E"))</f>
        <v>E</v>
      </c>
      <c r="L769" s="8" t="str">
        <f>IFERROR(VLOOKUP(A769,'NOSTOK CIKDITIRO'!A:C,3,0),IFERROR(IF(VLOOKUP(A769,'STOK CIKDITIRO'!A:B,2,0)="NOSTOK","E",VLOOKUP(A769,'KATEGORI CIKDITIRO'!A:B,2,0)),"E"))</f>
        <v>E</v>
      </c>
      <c r="M769" s="8" t="str">
        <f>IFERROR(VLOOKUP(A769,'NOSTOK TRAYEMAN'!A:C,3,0),IFERROR(IF(VLOOKUP(A769,'STOK TRAYEMAN'!A:B,2,0)="NOSTOK","E",VLOOKUP(A769,'KATEGORI TRAYEMAN'!A:B,2,0)),"E"))</f>
        <v>E</v>
      </c>
      <c r="N769" s="8" t="str">
        <f>IFERROR(VLOOKUP(A769,FR_HITUNG_MINMAX!A:B,2,0),0)</f>
        <v>SKUN CONNECTOR BESAR</v>
      </c>
      <c r="O769" s="8" t="str">
        <f>IFERROR(VLOOKUP(A769,FR_HITUNG_MINMAX!A:D,4,0),0)</f>
        <v>IMITAS</v>
      </c>
      <c r="P769" s="8">
        <f>IFERROR(VLOOKUP(A769,FR_HITUNG_MINMAX!A:G,7,0),1)</f>
        <v>1</v>
      </c>
      <c r="Q769" s="11" t="str">
        <f>IFERROR(VLOOKUP(A769,FR_HITUNG_MINMAX!A:J,10,0),1)</f>
        <v>1</v>
      </c>
      <c r="R769" s="8">
        <f>IFERROR(VLOOKUP(A769,FR_HITUNG_MINMAX!A:K,11,0),1)</f>
        <v>1</v>
      </c>
      <c r="S769" s="12">
        <f>IFERROR(VLOOKUP(A769,FR_HITUNG_MINMAX!A:F,6,0),0)</f>
        <v>7500</v>
      </c>
      <c r="T769" s="8">
        <f t="shared" si="465"/>
        <v>0</v>
      </c>
      <c r="U769" s="8">
        <f t="shared" si="496"/>
        <v>0</v>
      </c>
      <c r="V769" s="8">
        <f t="shared" si="497"/>
        <v>0</v>
      </c>
      <c r="W769" s="8">
        <f t="shared" si="466"/>
        <v>0</v>
      </c>
      <c r="X769" s="8">
        <f t="shared" si="467"/>
        <v>0</v>
      </c>
      <c r="Y769" s="16"/>
      <c r="Z769" s="15">
        <f t="shared" si="498"/>
        <v>0</v>
      </c>
      <c r="AA769" s="8">
        <f t="shared" si="468"/>
        <v>0</v>
      </c>
      <c r="AB769" s="16"/>
      <c r="AC769" s="15">
        <f t="shared" si="499"/>
        <v>0</v>
      </c>
      <c r="AD769" s="8">
        <f t="shared" si="500"/>
        <v>0</v>
      </c>
      <c r="AE769" s="16"/>
      <c r="AF769" s="15">
        <f t="shared" si="501"/>
        <v>0</v>
      </c>
      <c r="AG769" s="15">
        <f t="shared" si="469"/>
        <v>0</v>
      </c>
      <c r="AH769" s="16"/>
      <c r="AI769" s="15">
        <f t="shared" si="470"/>
        <v>0</v>
      </c>
      <c r="AJ769" s="8">
        <f t="shared" si="471"/>
        <v>0</v>
      </c>
      <c r="AK769" s="8">
        <f t="shared" si="446"/>
        <v>0</v>
      </c>
      <c r="AL769" s="8">
        <f t="shared" si="447"/>
        <v>0</v>
      </c>
      <c r="AM769" s="8">
        <f t="shared" si="472"/>
        <v>0</v>
      </c>
      <c r="AN769" s="8">
        <f t="shared" si="473"/>
        <v>0</v>
      </c>
      <c r="AO769" s="8">
        <f>IFERROR(VLOOKUP(A769,PERSAMAAN!B:D,3,0),AN769)</f>
        <v>0</v>
      </c>
      <c r="AP769" s="1"/>
      <c r="AQ769" s="8">
        <f t="shared" si="502"/>
        <v>0</v>
      </c>
      <c r="AR769" s="8" t="str">
        <f>IF(AQ769=0,"-",VLOOKUP(A769,FR_HITUNG_MINMAX!A:H,8,0))</f>
        <v>-</v>
      </c>
      <c r="AS769" s="1"/>
      <c r="AT769" s="8" t="str">
        <f t="shared" si="503"/>
        <v>-</v>
      </c>
      <c r="AU769" s="12">
        <f t="shared" si="450"/>
        <v>0</v>
      </c>
      <c r="AV769" s="12">
        <f t="shared" si="504"/>
        <v>0</v>
      </c>
      <c r="AW769" s="8" t="b">
        <f t="shared" si="474"/>
        <v>0</v>
      </c>
      <c r="AX769" s="1"/>
      <c r="AY769" s="8">
        <f t="shared" si="505"/>
        <v>0</v>
      </c>
      <c r="AZ769" s="8" t="str">
        <f>IF(AY769=0,"-",VLOOKUP(A769,FR_HITUNG_MINMAX!A:I,9,0))</f>
        <v>-</v>
      </c>
      <c r="BB769" s="8" t="str">
        <f t="shared" si="506"/>
        <v>-</v>
      </c>
      <c r="BC769" s="12">
        <f t="shared" si="454"/>
        <v>0</v>
      </c>
      <c r="BD769" s="12">
        <f t="shared" si="507"/>
        <v>0</v>
      </c>
      <c r="BE769" s="16"/>
      <c r="BF769" s="8">
        <f>SUMIF('REALISASI ORDER'!C:C,A769,'REALISASI ORDER'!E:E)</f>
        <v>0</v>
      </c>
      <c r="BG769" s="8">
        <f t="shared" si="475"/>
        <v>0</v>
      </c>
      <c r="BH769" s="8">
        <f t="shared" si="456"/>
        <v>0</v>
      </c>
      <c r="BI769" s="8">
        <f t="shared" si="457"/>
        <v>0</v>
      </c>
      <c r="BJ769" s="8">
        <f t="shared" si="476"/>
        <v>0</v>
      </c>
      <c r="BK769" s="33">
        <f t="shared" si="477"/>
        <v>0</v>
      </c>
      <c r="BL769" s="33">
        <f t="shared" si="458"/>
        <v>0</v>
      </c>
      <c r="BM769" s="33">
        <f t="shared" si="459"/>
        <v>0</v>
      </c>
      <c r="BN769" s="33">
        <f t="shared" si="478"/>
        <v>0</v>
      </c>
      <c r="BO769" s="8">
        <f t="shared" si="508"/>
        <v>0</v>
      </c>
      <c r="BP769" s="8">
        <f t="shared" si="509"/>
        <v>0</v>
      </c>
      <c r="BQ769" s="8">
        <f t="shared" si="510"/>
        <v>0</v>
      </c>
      <c r="BR769" s="8">
        <f>IFERROR(ROUNDDOWN(BF769*BN769/(BK769+BL769+BM769+BN),0),0)</f>
        <v>0</v>
      </c>
      <c r="BS769" s="8" t="str">
        <f t="shared" si="463"/>
        <v>SKUNCB</v>
      </c>
      <c r="BT769" s="8">
        <f>SUMIF(FR_HITUNG_MINMAX!A:A,ORDER!A769,FR_HITUNG_MINMAX!AS:AS)</f>
        <v>0</v>
      </c>
      <c r="BU769" s="8">
        <f t="shared" si="479"/>
        <v>0</v>
      </c>
      <c r="BV769" s="8" t="str">
        <f t="shared" si="511"/>
        <v>-</v>
      </c>
      <c r="BW769" s="8" t="str">
        <f>VLOOKUP(A769,'STOK PESALAKAN'!A:F,6,0)</f>
        <v/>
      </c>
    </row>
    <row r="770" spans="1:75">
      <c r="A770" s="41" t="s">
        <v>2290</v>
      </c>
      <c r="B770" s="99">
        <f>IFERROR(IFERROR(VLOOKUP(A770,'STOK PACUL'!C:H,6,0),VLOOKUP(A770,'KATEGORI PACUL'!A:C,3,0)),0)</f>
        <v>0</v>
      </c>
      <c r="C770" s="8">
        <f>IFERROR(VLOOKUP(A770,'KATEGORI PACUL'!A:D,4,0),0)</f>
        <v>0</v>
      </c>
      <c r="D770" s="99">
        <f>IFERROR(IFERROR(VLOOKUP(A770,'STOK PESALAKAN'!C:H,6,0),VLOOKUP(A770,'KATEGORI PESALAKAN'!A:C,3,0)),0)</f>
        <v>0</v>
      </c>
      <c r="E770" s="8">
        <f>IFERROR(VLOOKUP(A770,'KATEGORI PESALAKAN'!A:D,4,0),0)</f>
        <v>0</v>
      </c>
      <c r="F770" s="99">
        <f>IFERROR(IFERROR(VLOOKUP(A770,'STOK CIKDITIRO'!C:H,6,0),VLOOKUP(A770,'KATEGORI CIKDITIRO'!A:C,3,0)),0)</f>
        <v>0</v>
      </c>
      <c r="G770" s="8">
        <f>IFERROR(VLOOKUP(A770,'KATEGORI CIKDITIRO'!A:D,4,0),0)</f>
        <v>0</v>
      </c>
      <c r="H770" s="99">
        <f>IFERROR(IFERROR(VLOOKUP(A770,'STOK TRAYEMAN'!C:H,6,0),VLOOKUP(A770,'KATEGORI TRAYEMAN'!A:C,3,0)),0)</f>
        <v>0</v>
      </c>
      <c r="I770" s="8">
        <f>IFERROR(VLOOKUP(A770,'KATEGORI TRAYEMAN'!A:D,4,0),0)</f>
        <v>0</v>
      </c>
      <c r="J770" s="8" t="str">
        <f>IFERROR(VLOOKUP(A770,'NOSTOK PACUL'!A:C,3,0),IFERROR(IF(VLOOKUP(A770,'STOK PACUL'!A:B,2,0)="NOSTOK","E",VLOOKUP(A770,'KATEGORI PACUL'!A:B,2,0)),"E"))</f>
        <v>E</v>
      </c>
      <c r="K770" s="8" t="str">
        <f>IFERROR(VLOOKUP(A770,'NOSTOK PESALAKAN'!A:C,3,0),IFERROR(IF(VLOOKUP(A770,'STOK PESALAKAN'!A:B,2,0)="NOSTOK","E",VLOOKUP(A770,'KATEGORI PESALAKAN'!A:B,2,0)),"E"))</f>
        <v>E</v>
      </c>
      <c r="L770" s="8" t="str">
        <f>IFERROR(VLOOKUP(A770,'NOSTOK CIKDITIRO'!A:C,3,0),IFERROR(IF(VLOOKUP(A770,'STOK CIKDITIRO'!A:B,2,0)="NOSTOK","E",VLOOKUP(A770,'KATEGORI CIKDITIRO'!A:B,2,0)),"E"))</f>
        <v>E</v>
      </c>
      <c r="M770" s="8" t="str">
        <f>IFERROR(VLOOKUP(A770,'NOSTOK TRAYEMAN'!A:C,3,0),IFERROR(IF(VLOOKUP(A770,'STOK TRAYEMAN'!A:B,2,0)="NOSTOK","E",VLOOKUP(A770,'KATEGORI TRAYEMAN'!A:B,2,0)),"E"))</f>
        <v>E</v>
      </c>
      <c r="N770" s="8" t="str">
        <f>IFERROR(VLOOKUP(A770,FR_HITUNG_MINMAX!A:B,2,0),0)</f>
        <v>SENSOR CKP H. VARIO 125 IMI</v>
      </c>
      <c r="O770" s="8" t="str">
        <f>IFERROR(VLOOKUP(A770,FR_HITUNG_MINMAX!A:D,4,0),0)</f>
        <v>IMITAS</v>
      </c>
      <c r="P770" s="8">
        <f>IFERROR(VLOOKUP(A770,FR_HITUNG_MINMAX!A:G,7,0),1)</f>
        <v>1</v>
      </c>
      <c r="Q770" s="11">
        <f>IFERROR(VLOOKUP(A770,FR_HITUNG_MINMAX!A:J,10,0),1)</f>
        <v>1</v>
      </c>
      <c r="R770" s="8">
        <f>IFERROR(VLOOKUP(A770,FR_HITUNG_MINMAX!A:K,11,0),1)</f>
        <v>1</v>
      </c>
      <c r="S770" s="12">
        <f>IFERROR(VLOOKUP(A770,FR_HITUNG_MINMAX!A:F,6,0),0)</f>
        <v>142000</v>
      </c>
      <c r="T770" s="8">
        <f t="shared" si="465"/>
        <v>0</v>
      </c>
      <c r="U770" s="8">
        <f t="shared" si="496"/>
        <v>0</v>
      </c>
      <c r="V770" s="8">
        <f t="shared" si="497"/>
        <v>0</v>
      </c>
      <c r="W770" s="8">
        <f t="shared" si="466"/>
        <v>0</v>
      </c>
      <c r="X770" s="8">
        <f t="shared" si="467"/>
        <v>0</v>
      </c>
      <c r="Y770" s="16"/>
      <c r="Z770" s="15">
        <f t="shared" si="498"/>
        <v>0</v>
      </c>
      <c r="AA770" s="8">
        <f t="shared" si="468"/>
        <v>0</v>
      </c>
      <c r="AB770" s="16"/>
      <c r="AC770" s="15">
        <f t="shared" si="499"/>
        <v>0</v>
      </c>
      <c r="AD770" s="8">
        <f t="shared" si="500"/>
        <v>0</v>
      </c>
      <c r="AE770" s="16"/>
      <c r="AF770" s="15">
        <f t="shared" si="501"/>
        <v>0</v>
      </c>
      <c r="AG770" s="15">
        <f t="shared" si="469"/>
        <v>0</v>
      </c>
      <c r="AH770" s="16"/>
      <c r="AI770" s="15">
        <f t="shared" si="470"/>
        <v>0</v>
      </c>
      <c r="AJ770" s="8">
        <f t="shared" si="471"/>
        <v>0</v>
      </c>
      <c r="AK770" s="8">
        <f t="shared" si="446"/>
        <v>0</v>
      </c>
      <c r="AL770" s="8">
        <f t="shared" si="447"/>
        <v>0</v>
      </c>
      <c r="AM770" s="8">
        <f t="shared" si="472"/>
        <v>0</v>
      </c>
      <c r="AN770" s="8">
        <f t="shared" si="473"/>
        <v>0</v>
      </c>
      <c r="AO770" s="8">
        <f>IFERROR(VLOOKUP(A770,PERSAMAAN!B:D,3,0),AN770)</f>
        <v>0</v>
      </c>
      <c r="AP770" s="1"/>
      <c r="AQ770" s="8">
        <f t="shared" si="502"/>
        <v>0</v>
      </c>
      <c r="AR770" s="8" t="str">
        <f>IF(AQ770=0,"-",VLOOKUP(A770,FR_HITUNG_MINMAX!A:H,8,0))</f>
        <v>-</v>
      </c>
      <c r="AS770" s="1"/>
      <c r="AT770" s="8" t="str">
        <f t="shared" si="503"/>
        <v>-</v>
      </c>
      <c r="AU770" s="12">
        <f t="shared" si="450"/>
        <v>0</v>
      </c>
      <c r="AV770" s="12">
        <f t="shared" si="504"/>
        <v>0</v>
      </c>
      <c r="AW770" s="8" t="b">
        <f t="shared" si="474"/>
        <v>0</v>
      </c>
      <c r="AX770" s="1"/>
      <c r="AY770" s="8">
        <f t="shared" si="505"/>
        <v>0</v>
      </c>
      <c r="AZ770" s="8" t="str">
        <f>IF(AY770=0,"-",VLOOKUP(A770,FR_HITUNG_MINMAX!A:I,9,0))</f>
        <v>-</v>
      </c>
      <c r="BB770" s="8" t="str">
        <f t="shared" si="506"/>
        <v>-</v>
      </c>
      <c r="BC770" s="12">
        <f t="shared" si="454"/>
        <v>0</v>
      </c>
      <c r="BD770" s="12">
        <f t="shared" si="507"/>
        <v>0</v>
      </c>
      <c r="BE770" s="16"/>
      <c r="BF770" s="8">
        <f>SUMIF('REALISASI ORDER'!C:C,A770,'REALISASI ORDER'!E:E)</f>
        <v>0</v>
      </c>
      <c r="BG770" s="8">
        <f t="shared" si="475"/>
        <v>0</v>
      </c>
      <c r="BH770" s="8">
        <f t="shared" si="456"/>
        <v>0</v>
      </c>
      <c r="BI770" s="8">
        <f t="shared" si="457"/>
        <v>0</v>
      </c>
      <c r="BJ770" s="8">
        <f t="shared" si="476"/>
        <v>0</v>
      </c>
      <c r="BK770" s="33">
        <f t="shared" si="477"/>
        <v>0</v>
      </c>
      <c r="BL770" s="33">
        <f t="shared" si="458"/>
        <v>0</v>
      </c>
      <c r="BM770" s="33">
        <f t="shared" si="459"/>
        <v>0</v>
      </c>
      <c r="BN770" s="33">
        <f t="shared" si="478"/>
        <v>0</v>
      </c>
      <c r="BO770" s="8">
        <f t="shared" si="508"/>
        <v>0</v>
      </c>
      <c r="BP770" s="8">
        <f t="shared" si="509"/>
        <v>0</v>
      </c>
      <c r="BQ770" s="8">
        <f t="shared" si="510"/>
        <v>0</v>
      </c>
      <c r="BR770" s="8">
        <f>IFERROR(ROUNDDOWN(BF770*BN770/(BK770+BL770+BM770+BN),0),0)</f>
        <v>0</v>
      </c>
      <c r="BS770" s="8" t="str">
        <f t="shared" si="463"/>
        <v>SNSRCKPV125</v>
      </c>
      <c r="BT770" s="8">
        <f>SUMIF(FR_HITUNG_MINMAX!A:A,ORDER!A770,FR_HITUNG_MINMAX!AS:AS)</f>
        <v>0</v>
      </c>
      <c r="BU770" s="8">
        <f t="shared" si="479"/>
        <v>0</v>
      </c>
      <c r="BV770" s="8" t="str">
        <f t="shared" si="511"/>
        <v>-</v>
      </c>
      <c r="BW770" s="8" t="e">
        <f>VLOOKUP(A770,'STOK PESALAKAN'!A:F,6,0)</f>
        <v>#N/A</v>
      </c>
    </row>
    <row r="771" spans="1:75">
      <c r="A771" s="41" t="s">
        <v>2292</v>
      </c>
      <c r="B771" s="99">
        <f>IFERROR(IFERROR(VLOOKUP(A771,'STOK PACUL'!C:H,6,0),VLOOKUP(A771,'KATEGORI PACUL'!A:C,3,0)),0)</f>
        <v>0</v>
      </c>
      <c r="C771" s="8">
        <f>IFERROR(VLOOKUP(A771,'KATEGORI PACUL'!A:D,4,0),0)</f>
        <v>0</v>
      </c>
      <c r="D771" s="99">
        <f>IFERROR(IFERROR(VLOOKUP(A771,'STOK PESALAKAN'!C:H,6,0),VLOOKUP(A771,'KATEGORI PESALAKAN'!A:C,3,0)),0)</f>
        <v>0</v>
      </c>
      <c r="E771" s="8">
        <f>IFERROR(VLOOKUP(A771,'KATEGORI PESALAKAN'!A:D,4,0),0)</f>
        <v>0</v>
      </c>
      <c r="F771" s="99">
        <f>IFERROR(IFERROR(VLOOKUP(A771,'STOK CIKDITIRO'!C:H,6,0),VLOOKUP(A771,'KATEGORI CIKDITIRO'!A:C,3,0)),0)</f>
        <v>0</v>
      </c>
      <c r="G771" s="8">
        <f>IFERROR(VLOOKUP(A771,'KATEGORI CIKDITIRO'!A:D,4,0),0)</f>
        <v>1</v>
      </c>
      <c r="H771" s="99">
        <f>IFERROR(IFERROR(VLOOKUP(A771,'STOK TRAYEMAN'!C:H,6,0),VLOOKUP(A771,'KATEGORI TRAYEMAN'!A:C,3,0)),0)</f>
        <v>0</v>
      </c>
      <c r="I771" s="8">
        <f>IFERROR(VLOOKUP(A771,'KATEGORI TRAYEMAN'!A:D,4,0),0)</f>
        <v>0</v>
      </c>
      <c r="J771" s="8" t="str">
        <f>IFERROR(VLOOKUP(A771,'NOSTOK PACUL'!A:C,3,0),IFERROR(IF(VLOOKUP(A771,'STOK PACUL'!A:B,2,0)="NOSTOK","E",VLOOKUP(A771,'KATEGORI PACUL'!A:B,2,0)),"E"))</f>
        <v>E</v>
      </c>
      <c r="K771" s="8" t="str">
        <f>IFERROR(VLOOKUP(A771,'NOSTOK PESALAKAN'!A:C,3,0),IFERROR(IF(VLOOKUP(A771,'STOK PESALAKAN'!A:B,2,0)="NOSTOK","E",VLOOKUP(A771,'KATEGORI PESALAKAN'!A:B,2,0)),"E"))</f>
        <v>E</v>
      </c>
      <c r="L771" s="8" t="str">
        <f>IFERROR(VLOOKUP(A771,'NOSTOK CIKDITIRO'!A:C,3,0),IFERROR(IF(VLOOKUP(A771,'STOK CIKDITIRO'!A:B,2,0)="NOSTOK","E",VLOOKUP(A771,'KATEGORI CIKDITIRO'!A:B,2,0)),"E"))</f>
        <v>D</v>
      </c>
      <c r="M771" s="8" t="str">
        <f>IFERROR(VLOOKUP(A771,'NOSTOK TRAYEMAN'!A:C,3,0),IFERROR(IF(VLOOKUP(A771,'STOK TRAYEMAN'!A:B,2,0)="NOSTOK","E",VLOOKUP(A771,'KATEGORI TRAYEMAN'!A:B,2,0)),"E"))</f>
        <v>E</v>
      </c>
      <c r="N771" s="8" t="str">
        <f>IFERROR(VLOOKUP(A771,FR_HITUNG_MINMAX!A:B,2,0),0)</f>
        <v>SENSOR TPS VIXION OLD</v>
      </c>
      <c r="O771" s="8" t="str">
        <f>IFERROR(VLOOKUP(A771,FR_HITUNG_MINMAX!A:D,4,0),0)</f>
        <v>IMITAS</v>
      </c>
      <c r="P771" s="8">
        <f>IFERROR(VLOOKUP(A771,FR_HITUNG_MINMAX!A:G,7,0),1)</f>
        <v>1</v>
      </c>
      <c r="Q771" s="11">
        <f>IFERROR(VLOOKUP(A771,FR_HITUNG_MINMAX!A:J,10,0),1)</f>
        <v>1</v>
      </c>
      <c r="R771" s="8">
        <f>IFERROR(VLOOKUP(A771,FR_HITUNG_MINMAX!A:K,11,0),1)</f>
        <v>1</v>
      </c>
      <c r="S771" s="12">
        <f>IFERROR(VLOOKUP(A771,FR_HITUNG_MINMAX!A:F,6,0),0)</f>
        <v>193500</v>
      </c>
      <c r="T771" s="8">
        <f t="shared" si="465"/>
        <v>0</v>
      </c>
      <c r="U771" s="8">
        <f t="shared" si="496"/>
        <v>0</v>
      </c>
      <c r="V771" s="8">
        <f t="shared" si="497"/>
        <v>-1</v>
      </c>
      <c r="W771" s="8">
        <f t="shared" si="466"/>
        <v>0</v>
      </c>
      <c r="X771" s="8">
        <f t="shared" si="467"/>
        <v>0</v>
      </c>
      <c r="Y771" s="16"/>
      <c r="Z771" s="15">
        <f t="shared" si="498"/>
        <v>0</v>
      </c>
      <c r="AA771" s="8">
        <f t="shared" si="468"/>
        <v>0</v>
      </c>
      <c r="AB771" s="16"/>
      <c r="AC771" s="15">
        <f t="shared" si="499"/>
        <v>0</v>
      </c>
      <c r="AD771" s="8">
        <f t="shared" si="500"/>
        <v>0</v>
      </c>
      <c r="AE771" s="16"/>
      <c r="AF771" s="15">
        <f t="shared" si="501"/>
        <v>0</v>
      </c>
      <c r="AG771" s="15">
        <f t="shared" si="469"/>
        <v>0</v>
      </c>
      <c r="AH771" s="16"/>
      <c r="AI771" s="15">
        <f t="shared" si="470"/>
        <v>0</v>
      </c>
      <c r="AJ771" s="8">
        <f t="shared" si="471"/>
        <v>0</v>
      </c>
      <c r="AK771" s="8">
        <f t="shared" si="446"/>
        <v>0</v>
      </c>
      <c r="AL771" s="8">
        <f t="shared" si="447"/>
        <v>1</v>
      </c>
      <c r="AM771" s="8">
        <f t="shared" si="472"/>
        <v>0</v>
      </c>
      <c r="AN771" s="8">
        <f t="shared" si="473"/>
        <v>1</v>
      </c>
      <c r="AO771" s="8">
        <f>IFERROR(VLOOKUP(A771,PERSAMAAN!B:D,3,0),AN771)</f>
        <v>1</v>
      </c>
      <c r="AP771" s="1">
        <v>0</v>
      </c>
      <c r="AQ771" s="8">
        <f t="shared" si="502"/>
        <v>0</v>
      </c>
      <c r="AR771" s="8" t="str">
        <f>IF(AQ771=0,"-",VLOOKUP(A771,FR_HITUNG_MINMAX!A:H,8,0))</f>
        <v>-</v>
      </c>
      <c r="AS771" s="1"/>
      <c r="AT771" s="8" t="str">
        <f t="shared" si="503"/>
        <v>-</v>
      </c>
      <c r="AU771" s="12">
        <f t="shared" si="450"/>
        <v>0</v>
      </c>
      <c r="AV771" s="12">
        <f t="shared" si="504"/>
        <v>0</v>
      </c>
      <c r="AW771" s="8" t="b">
        <f t="shared" si="474"/>
        <v>0</v>
      </c>
      <c r="AX771" s="1"/>
      <c r="AY771" s="8">
        <f t="shared" si="505"/>
        <v>0</v>
      </c>
      <c r="AZ771" s="8" t="str">
        <f>IF(AY771=0,"-",VLOOKUP(A771,FR_HITUNG_MINMAX!A:I,9,0))</f>
        <v>-</v>
      </c>
      <c r="BB771" s="8" t="str">
        <f t="shared" si="506"/>
        <v>-</v>
      </c>
      <c r="BC771" s="12">
        <f t="shared" si="454"/>
        <v>0</v>
      </c>
      <c r="BD771" s="12">
        <f t="shared" si="507"/>
        <v>0</v>
      </c>
      <c r="BE771" s="16"/>
      <c r="BF771" s="8">
        <f>SUMIF('REALISASI ORDER'!C:C,A771,'REALISASI ORDER'!E:E)</f>
        <v>0</v>
      </c>
      <c r="BG771" s="8">
        <f t="shared" si="475"/>
        <v>0</v>
      </c>
      <c r="BH771" s="8">
        <f t="shared" si="456"/>
        <v>0</v>
      </c>
      <c r="BI771" s="8">
        <f t="shared" si="457"/>
        <v>0</v>
      </c>
      <c r="BJ771" s="8">
        <f t="shared" si="476"/>
        <v>0</v>
      </c>
      <c r="BK771" s="33">
        <f t="shared" si="477"/>
        <v>0</v>
      </c>
      <c r="BL771" s="33">
        <f t="shared" si="458"/>
        <v>0</v>
      </c>
      <c r="BM771" s="33">
        <f t="shared" si="459"/>
        <v>1</v>
      </c>
      <c r="BN771" s="33">
        <f t="shared" si="478"/>
        <v>0</v>
      </c>
      <c r="BO771" s="8">
        <f t="shared" si="508"/>
        <v>0</v>
      </c>
      <c r="BP771" s="8">
        <f t="shared" si="509"/>
        <v>0</v>
      </c>
      <c r="BQ771" s="8">
        <f t="shared" si="510"/>
        <v>0</v>
      </c>
      <c r="BR771" s="8">
        <f>IFERROR(ROUNDDOWN(BF771*BN771/(BK771+BL771+BM771+BN),0),0)</f>
        <v>0</v>
      </c>
      <c r="BS771" s="8" t="str">
        <f t="shared" si="463"/>
        <v>STPVO</v>
      </c>
      <c r="BT771" s="8">
        <f>SUMIF(FR_HITUNG_MINMAX!A:A,ORDER!A771,FR_HITUNG_MINMAX!AS:AS)</f>
        <v>1</v>
      </c>
      <c r="BU771" s="8">
        <f t="shared" si="479"/>
        <v>0</v>
      </c>
      <c r="BV771" s="8" t="str">
        <f t="shared" si="511"/>
        <v>-</v>
      </c>
      <c r="BW771" s="8" t="e">
        <f>VLOOKUP(A771,'STOK PESALAKAN'!A:F,6,0)</f>
        <v>#N/A</v>
      </c>
    </row>
    <row r="772" spans="1:75">
      <c r="A772" s="41" t="s">
        <v>2294</v>
      </c>
      <c r="B772" s="99">
        <f>IFERROR(IFERROR(VLOOKUP(A772,'STOK PACUL'!C:H,6,0),VLOOKUP(A772,'KATEGORI PACUL'!A:C,3,0)),0)</f>
        <v>1</v>
      </c>
      <c r="C772" s="8">
        <f>IFERROR(VLOOKUP(A772,'KATEGORI PACUL'!A:D,4,0),0)</f>
        <v>0</v>
      </c>
      <c r="D772" s="99">
        <f>IFERROR(IFERROR(VLOOKUP(A772,'STOK PESALAKAN'!C:H,6,0),VLOOKUP(A772,'KATEGORI PESALAKAN'!A:C,3,0)),0)</f>
        <v>0</v>
      </c>
      <c r="E772" s="8">
        <f>IFERROR(VLOOKUP(A772,'KATEGORI PESALAKAN'!A:D,4,0),0)</f>
        <v>0</v>
      </c>
      <c r="F772" s="99">
        <f>IFERROR(IFERROR(VLOOKUP(A772,'STOK CIKDITIRO'!C:H,6,0),VLOOKUP(A772,'KATEGORI CIKDITIRO'!A:C,3,0)),0)</f>
        <v>1</v>
      </c>
      <c r="G772" s="8">
        <f>IFERROR(VLOOKUP(A772,'KATEGORI CIKDITIRO'!A:D,4,0),0)</f>
        <v>1</v>
      </c>
      <c r="H772" s="99">
        <f>IFERROR(IFERROR(VLOOKUP(A772,'STOK TRAYEMAN'!C:H,6,0),VLOOKUP(A772,'KATEGORI TRAYEMAN'!A:C,3,0)),0)</f>
        <v>0</v>
      </c>
      <c r="I772" s="8">
        <f>IFERROR(VLOOKUP(A772,'KATEGORI TRAYEMAN'!A:D,4,0),0)</f>
        <v>0</v>
      </c>
      <c r="J772" s="8" t="str">
        <f>IFERROR(VLOOKUP(A772,'NOSTOK PACUL'!A:C,3,0),IFERROR(IF(VLOOKUP(A772,'STOK PACUL'!A:B,2,0)="NOSTOK","E",VLOOKUP(A772,'KATEGORI PACUL'!A:B,2,0)),"E"))</f>
        <v>E</v>
      </c>
      <c r="K772" s="8" t="str">
        <f>IFERROR(VLOOKUP(A772,'NOSTOK PESALAKAN'!A:C,3,0),IFERROR(IF(VLOOKUP(A772,'STOK PESALAKAN'!A:B,2,0)="NOSTOK","E",VLOOKUP(A772,'KATEGORI PESALAKAN'!A:B,2,0)),"E"))</f>
        <v>E</v>
      </c>
      <c r="L772" s="8" t="str">
        <f>IFERROR(VLOOKUP(A772,'NOSTOK CIKDITIRO'!A:C,3,0),IFERROR(IF(VLOOKUP(A772,'STOK CIKDITIRO'!A:B,2,0)="NOSTOK","E",VLOOKUP(A772,'KATEGORI CIKDITIRO'!A:B,2,0)),"E"))</f>
        <v>D</v>
      </c>
      <c r="M772" s="8" t="str">
        <f>IFERROR(VLOOKUP(A772,'NOSTOK TRAYEMAN'!A:C,3,0),IFERROR(IF(VLOOKUP(A772,'STOK TRAYEMAN'!A:B,2,0)="NOSTOK","E",VLOOKUP(A772,'KATEGORI TRAYEMAN'!A:B,2,0)),"E"))</f>
        <v>E</v>
      </c>
      <c r="N772" s="8" t="str">
        <f>IFERROR(VLOOKUP(A772,FR_HITUNG_MINMAX!A:B,2,0),0)</f>
        <v>SENSOR TP Y.MIO M3</v>
      </c>
      <c r="O772" s="8" t="str">
        <f>IFERROR(VLOOKUP(A772,FR_HITUNG_MINMAX!A:D,4,0),0)</f>
        <v>IMITAS</v>
      </c>
      <c r="P772" s="8">
        <f>IFERROR(VLOOKUP(A772,FR_HITUNG_MINMAX!A:G,7,0),1)</f>
        <v>1</v>
      </c>
      <c r="Q772" s="11">
        <f>IFERROR(VLOOKUP(A772,FR_HITUNG_MINMAX!A:J,10,0),1)</f>
        <v>1</v>
      </c>
      <c r="R772" s="8">
        <f>IFERROR(VLOOKUP(A772,FR_HITUNG_MINMAX!A:K,11,0),1)</f>
        <v>1</v>
      </c>
      <c r="S772" s="12">
        <f>IFERROR(VLOOKUP(A772,FR_HITUNG_MINMAX!A:F,6,0),0)</f>
        <v>135000</v>
      </c>
      <c r="T772" s="8">
        <f t="shared" si="465"/>
        <v>1</v>
      </c>
      <c r="U772" s="8">
        <f t="shared" si="496"/>
        <v>0</v>
      </c>
      <c r="V772" s="8">
        <f t="shared" si="497"/>
        <v>0</v>
      </c>
      <c r="W772" s="8">
        <f t="shared" si="466"/>
        <v>0</v>
      </c>
      <c r="X772" s="8">
        <f t="shared" si="467"/>
        <v>0</v>
      </c>
      <c r="Y772" s="16"/>
      <c r="Z772" s="15">
        <f t="shared" si="498"/>
        <v>0</v>
      </c>
      <c r="AA772" s="8">
        <f t="shared" si="468"/>
        <v>0</v>
      </c>
      <c r="AB772" s="16"/>
      <c r="AC772" s="15">
        <f t="shared" si="499"/>
        <v>0</v>
      </c>
      <c r="AD772" s="8">
        <f t="shared" si="500"/>
        <v>0</v>
      </c>
      <c r="AE772" s="16"/>
      <c r="AF772" s="15">
        <f t="shared" si="501"/>
        <v>0</v>
      </c>
      <c r="AG772" s="15">
        <f t="shared" si="469"/>
        <v>0</v>
      </c>
      <c r="AH772" s="16"/>
      <c r="AI772" s="15">
        <f t="shared" si="470"/>
        <v>0</v>
      </c>
      <c r="AJ772" s="8">
        <f t="shared" si="471"/>
        <v>0</v>
      </c>
      <c r="AK772" s="8">
        <f t="shared" ref="AK772:AK775" si="512">ROUND(IF(K772="E",0,IF(AND(K772="D",D772&gt;=1),0,IF(K772="D",1-D772,IF(E772*0.75-D772-Z772+AC772&lt;0,0,E772*0.75-D772-Z772+AC772)))),0)</f>
        <v>0</v>
      </c>
      <c r="AL772" s="8">
        <f t="shared" ref="AL772:AL775" si="513">ROUND(IF(L772="E",0,IF(AND(L772="D",F772&gt;=1),0,IF(L772="D",1-F772,IF(G772*0.75-F772-AF772&lt;0,0,G772*0.75-F772-AF772)))),0)</f>
        <v>0</v>
      </c>
      <c r="AM772" s="8">
        <f t="shared" si="472"/>
        <v>0</v>
      </c>
      <c r="AN772" s="8">
        <f t="shared" si="473"/>
        <v>0</v>
      </c>
      <c r="AO772" s="8">
        <f>IFERROR(VLOOKUP(A772,PERSAMAAN!B:D,3,0),AN772)</f>
        <v>0</v>
      </c>
      <c r="AP772" s="1"/>
      <c r="AQ772" s="8">
        <f t="shared" si="502"/>
        <v>0</v>
      </c>
      <c r="AR772" s="8" t="str">
        <f>IF(AQ772=0,"-",VLOOKUP(A772,FR_HITUNG_MINMAX!A:H,8,0))</f>
        <v>-</v>
      </c>
      <c r="AS772" s="1"/>
      <c r="AT772" s="8" t="str">
        <f t="shared" si="503"/>
        <v>-</v>
      </c>
      <c r="AU772" s="12">
        <f t="shared" ref="AU772:AU775" si="514">AQ772*S772*R772</f>
        <v>0</v>
      </c>
      <c r="AV772" s="12">
        <f t="shared" si="504"/>
        <v>0</v>
      </c>
      <c r="AW772" s="8" t="b">
        <f t="shared" si="474"/>
        <v>0</v>
      </c>
      <c r="AX772" s="1"/>
      <c r="AY772" s="8">
        <f t="shared" si="505"/>
        <v>0</v>
      </c>
      <c r="AZ772" s="8" t="str">
        <f>IF(AY772=0,"-",VLOOKUP(A772,FR_HITUNG_MINMAX!A:I,9,0))</f>
        <v>-</v>
      </c>
      <c r="BB772" s="8" t="str">
        <f t="shared" si="506"/>
        <v>-</v>
      </c>
      <c r="BC772" s="12">
        <f t="shared" ref="BC772:BC775" si="515">AY772*S772*R772</f>
        <v>0</v>
      </c>
      <c r="BD772" s="12">
        <f t="shared" si="507"/>
        <v>0</v>
      </c>
      <c r="BE772" s="16"/>
      <c r="BF772" s="8">
        <f>SUMIF('REALISASI ORDER'!C:C,A772,'REALISASI ORDER'!E:E)</f>
        <v>0</v>
      </c>
      <c r="BG772" s="8">
        <f t="shared" si="475"/>
        <v>1</v>
      </c>
      <c r="BH772" s="8">
        <f t="shared" ref="BH772:BH775" si="516">D772+Z772-AC772-AF772</f>
        <v>0</v>
      </c>
      <c r="BI772" s="8">
        <f t="shared" ref="BI772:BI775" si="517">F772+AF772</f>
        <v>1</v>
      </c>
      <c r="BJ772" s="8">
        <f t="shared" si="476"/>
        <v>0</v>
      </c>
      <c r="BK772" s="33">
        <f t="shared" si="477"/>
        <v>0</v>
      </c>
      <c r="BL772" s="33">
        <f t="shared" ref="BL772:BL775" si="518">IFERROR(IF((E772-BH772)&lt;0,0,(E772-BH772)),0)</f>
        <v>0</v>
      </c>
      <c r="BM772" s="33">
        <f t="shared" ref="BM772:BM775" si="519">IFERROR(IF((G772-BI772)&lt;0,0,(G772-BI772)),0)</f>
        <v>0</v>
      </c>
      <c r="BN772" s="33">
        <f t="shared" si="478"/>
        <v>0</v>
      </c>
      <c r="BO772" s="8">
        <f t="shared" si="508"/>
        <v>0</v>
      </c>
      <c r="BP772" s="8">
        <f t="shared" si="509"/>
        <v>0</v>
      </c>
      <c r="BQ772" s="8">
        <f t="shared" si="510"/>
        <v>0</v>
      </c>
      <c r="BR772" s="8">
        <f>IFERROR(ROUNDDOWN(BF772*BN772/(BK772+BL772+BM772+BN),0),0)</f>
        <v>0</v>
      </c>
      <c r="BS772" s="8" t="str">
        <f>A772</f>
        <v>STPYMM</v>
      </c>
      <c r="BT772" s="8">
        <f>SUMIF(FR_HITUNG_MINMAX!A:A,ORDER!A772,FR_HITUNG_MINMAX!AS:AS)</f>
        <v>1</v>
      </c>
      <c r="BU772" s="8">
        <f t="shared" si="479"/>
        <v>0</v>
      </c>
      <c r="BV772" s="8" t="str">
        <f t="shared" si="511"/>
        <v>-</v>
      </c>
      <c r="BW772" s="8" t="str">
        <f>VLOOKUP(A772,'STOK PESALAKAN'!A:F,6,0)</f>
        <v/>
      </c>
    </row>
    <row r="773" spans="1:75">
      <c r="A773" s="41" t="s">
        <v>2296</v>
      </c>
      <c r="B773" s="99">
        <f>IFERROR(IFERROR(VLOOKUP(A773,'STOK PACUL'!C:H,6,0),VLOOKUP(A773,'KATEGORI PACUL'!A:C,3,0)),0)</f>
        <v>0</v>
      </c>
      <c r="C773" s="8">
        <f>IFERROR(VLOOKUP(A773,'KATEGORI PACUL'!A:D,4,0),0)</f>
        <v>0</v>
      </c>
      <c r="D773" s="99">
        <f>IFERROR(IFERROR(VLOOKUP(A773,'STOK PESALAKAN'!C:H,6,0),VLOOKUP(A773,'KATEGORI PESALAKAN'!A:C,3,0)),0)</f>
        <v>0</v>
      </c>
      <c r="E773" s="8">
        <f>IFERROR(VLOOKUP(A773,'KATEGORI PESALAKAN'!A:D,4,0),0)</f>
        <v>0</v>
      </c>
      <c r="F773" s="99">
        <f>IFERROR(IFERROR(VLOOKUP(A773,'STOK CIKDITIRO'!C:H,6,0),VLOOKUP(A773,'KATEGORI CIKDITIRO'!A:C,3,0)),0)</f>
        <v>0</v>
      </c>
      <c r="G773" s="8">
        <f>IFERROR(VLOOKUP(A773,'KATEGORI CIKDITIRO'!A:D,4,0),0)</f>
        <v>1</v>
      </c>
      <c r="H773" s="99">
        <f>IFERROR(IFERROR(VLOOKUP(A773,'STOK TRAYEMAN'!C:H,6,0),VLOOKUP(A773,'KATEGORI TRAYEMAN'!A:C,3,0)),0)</f>
        <v>0</v>
      </c>
      <c r="I773" s="8">
        <f>IFERROR(VLOOKUP(A773,'KATEGORI TRAYEMAN'!A:D,4,0),0)</f>
        <v>0</v>
      </c>
      <c r="J773" s="8" t="str">
        <f>IFERROR(VLOOKUP(A773,'NOSTOK PACUL'!A:C,3,0),IFERROR(IF(VLOOKUP(A773,'STOK PACUL'!A:B,2,0)="NOSTOK","E",VLOOKUP(A773,'KATEGORI PACUL'!A:B,2,0)),"E"))</f>
        <v>E</v>
      </c>
      <c r="K773" s="8" t="str">
        <f>IFERROR(VLOOKUP(A773,'NOSTOK PESALAKAN'!A:C,3,0),IFERROR(IF(VLOOKUP(A773,'STOK PESALAKAN'!A:B,2,0)="NOSTOK","E",VLOOKUP(A773,'KATEGORI PESALAKAN'!A:B,2,0)),"E"))</f>
        <v>E</v>
      </c>
      <c r="L773" s="8" t="str">
        <f>IFERROR(VLOOKUP(A773,'NOSTOK CIKDITIRO'!A:C,3,0),IFERROR(IF(VLOOKUP(A773,'STOK CIKDITIRO'!A:B,2,0)="NOSTOK","E",VLOOKUP(A773,'KATEGORI CIKDITIRO'!A:B,2,0)),"E"))</f>
        <v>D</v>
      </c>
      <c r="M773" s="8" t="str">
        <f>IFERROR(VLOOKUP(A773,'NOSTOK TRAYEMAN'!A:C,3,0),IFERROR(IF(VLOOKUP(A773,'STOK TRAYEMAN'!A:B,2,0)="NOSTOK","E",VLOOKUP(A773,'KATEGORI TRAYEMAN'!A:B,2,0)),"E"))</f>
        <v>E</v>
      </c>
      <c r="N773" s="8" t="str">
        <f>IFERROR(VLOOKUP(A773,FR_HITUNG_MINMAX!A:B,2,0),0)</f>
        <v>TOP SET H. VARIO 110 IMI</v>
      </c>
      <c r="O773" s="8" t="str">
        <f>IFERROR(VLOOKUP(A773,FR_HITUNG_MINMAX!A:D,4,0),0)</f>
        <v>IMITAS</v>
      </c>
      <c r="P773" s="8">
        <f>IFERROR(VLOOKUP(A773,FR_HITUNG_MINMAX!A:G,7,0),1)</f>
        <v>1</v>
      </c>
      <c r="Q773" s="11">
        <f>IFERROR(VLOOKUP(A773,FR_HITUNG_MINMAX!A:J,10,0),1)</f>
        <v>1</v>
      </c>
      <c r="R773" s="8">
        <f>IFERROR(VLOOKUP(A773,FR_HITUNG_MINMAX!A:K,11,0),1)</f>
        <v>1</v>
      </c>
      <c r="S773" s="12">
        <f>IFERROR(VLOOKUP(A773,FR_HITUNG_MINMAX!A:F,6,0),0)</f>
        <v>34500</v>
      </c>
      <c r="T773" s="8">
        <f t="shared" ref="T773:T775" si="520">B773-C773</f>
        <v>0</v>
      </c>
      <c r="U773" s="8">
        <f t="shared" si="496"/>
        <v>0</v>
      </c>
      <c r="V773" s="8">
        <f t="shared" si="497"/>
        <v>-1</v>
      </c>
      <c r="W773" s="8">
        <f t="shared" ref="W773:W775" si="521">H773-I773</f>
        <v>0</v>
      </c>
      <c r="X773" s="8">
        <f t="shared" ref="X773:X775" si="522">ROUNDDOWN(IF(AND(B773&gt;C773,D773&lt;E773),MIN(B773-C773,E773-D773),IF(AND(B773&gt;0.5*C773,D773&lt;0.5*E773),MIN(B773-(0.5*C773),(0.5*E773)-D773),0)),0)</f>
        <v>0</v>
      </c>
      <c r="Y773" s="16"/>
      <c r="Z773" s="15">
        <f t="shared" si="498"/>
        <v>0</v>
      </c>
      <c r="AA773" s="8">
        <f t="shared" ref="AA773:AA775" si="523">ROUNDDOWN(IF(AND(D773&gt;E773,B773&lt;C773),MIN(D773-E773,C773-B773),IF(AND(D773&gt;0.5*E773,B773&lt;0.5*C773),MIN(D773-(0.5*E773),(0.5*C773)-B773),0)),0)</f>
        <v>0</v>
      </c>
      <c r="AB773" s="16"/>
      <c r="AC773" s="15">
        <f t="shared" si="499"/>
        <v>0</v>
      </c>
      <c r="AD773" s="8">
        <f t="shared" si="500"/>
        <v>0</v>
      </c>
      <c r="AE773" s="16"/>
      <c r="AF773" s="15">
        <f t="shared" si="501"/>
        <v>0</v>
      </c>
      <c r="AG773" s="15">
        <f t="shared" ref="AG773:AG775" si="524">IF(AND(T773&gt;0,U773&gt;0,U773&gt;W773+1,E773&gt;0,W773&lt;1),IF(U773/2&gt;I773,I773+1,ROUNDUP(U773/2,0)),0)</f>
        <v>0</v>
      </c>
      <c r="AH773" s="16"/>
      <c r="AI773" s="15">
        <f t="shared" ref="AI773:AI775" si="525">IF(ISBLANK(AH773),0,AH773)</f>
        <v>0</v>
      </c>
      <c r="AJ773" s="8">
        <f t="shared" ref="AJ773:AJ775" si="526">ROUND(IF(H773="E",0,IF(AND(H773="D",B773&gt;=1),0,IF(H773="D",1-B773,IF(C773*0.75-B773-Y773+V773&lt;0,0,C773*0.75-B773-Y773+V773)))),0)</f>
        <v>0</v>
      </c>
      <c r="AK773" s="8">
        <f t="shared" si="512"/>
        <v>0</v>
      </c>
      <c r="AL773" s="8">
        <f t="shared" si="513"/>
        <v>1</v>
      </c>
      <c r="AM773" s="8">
        <f t="shared" ref="AM773:AM775" si="527">ROUND(IF(M773="E",0,IF(AND(M773="D",H773&gt;=1),0,IF(M773="D",1-H773,IF(I773*0.75-H773-AI773&lt;0,0,I773*0.75-H773-AI773)))),0)</f>
        <v>0</v>
      </c>
      <c r="AN773" s="8">
        <f t="shared" ref="AN773:AN775" si="528">ROUNDUP((AJ773+AK773+AL773+AM773)/P773/R773,0)*P773</f>
        <v>1</v>
      </c>
      <c r="AO773" s="8">
        <f>IFERROR(VLOOKUP(A773,PERSAMAAN!B:D,3,0),AN773)</f>
        <v>1</v>
      </c>
      <c r="AP773" s="1">
        <v>0</v>
      </c>
      <c r="AQ773" s="8">
        <f t="shared" si="502"/>
        <v>0</v>
      </c>
      <c r="AR773" s="8" t="str">
        <f>IF(AQ773=0,"-",VLOOKUP(A773,FR_HITUNG_MINMAX!A:H,8,0))</f>
        <v>-</v>
      </c>
      <c r="AS773" s="1"/>
      <c r="AT773" s="8" t="str">
        <f t="shared" si="503"/>
        <v>-</v>
      </c>
      <c r="AU773" s="12">
        <f t="shared" si="514"/>
        <v>0</v>
      </c>
      <c r="AV773" s="12">
        <f t="shared" si="504"/>
        <v>0</v>
      </c>
      <c r="AW773" s="8" t="b">
        <f t="shared" ref="AW773:AW775" si="529">IF(ISNUMBER(SEARCH("S.",N773,1)),0,IF(OR(O773="ORISIN",O773="OLIGEN",O773="AKIGEN"),IF(C773+E773+G773+I773&lt;=3,(ROUND(((C773+E773+G773+I773)-B773-D773-F773-H773-AQ773)/Q773/R773,0)*Q773),(ROUND((((C773+E773+G773+I773)*1.5)-B773-D773-F773-H773-AQ773)/Q773/R773,0)*Q773))))</f>
        <v>0</v>
      </c>
      <c r="AX773" s="1"/>
      <c r="AY773" s="8">
        <f t="shared" si="505"/>
        <v>0</v>
      </c>
      <c r="AZ773" s="8" t="str">
        <f>IF(AY773=0,"-",VLOOKUP(A773,FR_HITUNG_MINMAX!A:I,9,0))</f>
        <v>-</v>
      </c>
      <c r="BB773" s="8" t="str">
        <f t="shared" si="506"/>
        <v>-</v>
      </c>
      <c r="BC773" s="12">
        <f t="shared" si="515"/>
        <v>0</v>
      </c>
      <c r="BD773" s="12">
        <f t="shared" si="507"/>
        <v>0</v>
      </c>
      <c r="BE773" s="16"/>
      <c r="BF773" s="8">
        <f>SUMIF('REALISASI ORDER'!C:C,A773,'REALISASI ORDER'!E:E)</f>
        <v>0</v>
      </c>
      <c r="BG773" s="8">
        <f t="shared" ref="BG773:BG775" si="530">B773-Z773+AC773</f>
        <v>0</v>
      </c>
      <c r="BH773" s="8">
        <f t="shared" si="516"/>
        <v>0</v>
      </c>
      <c r="BI773" s="8">
        <f t="shared" si="517"/>
        <v>0</v>
      </c>
      <c r="BJ773" s="8">
        <f t="shared" ref="BJ773:BJ775" si="531">H773+AI773</f>
        <v>0</v>
      </c>
      <c r="BK773" s="33">
        <f t="shared" ref="BK773:BK775" si="532">IFERROR(IF((C773-AY773)&lt;0,0,(C773-AY773)),0)</f>
        <v>0</v>
      </c>
      <c r="BL773" s="33">
        <f t="shared" si="518"/>
        <v>0</v>
      </c>
      <c r="BM773" s="33">
        <f t="shared" si="519"/>
        <v>1</v>
      </c>
      <c r="BN773" s="33">
        <f t="shared" ref="BN773:BN775" si="533">IFERROR(IF((I773-BJ773)&lt;0,0,(I773-BJ773)),0)</f>
        <v>0</v>
      </c>
      <c r="BO773" s="8">
        <f t="shared" si="508"/>
        <v>0</v>
      </c>
      <c r="BP773" s="8">
        <f t="shared" si="509"/>
        <v>0</v>
      </c>
      <c r="BQ773" s="8">
        <f t="shared" si="510"/>
        <v>0</v>
      </c>
      <c r="BR773" s="8">
        <f>IFERROR(ROUNDDOWN(BF773*BN773/(BK773+BL773+BM773+BN),0),0)</f>
        <v>0</v>
      </c>
      <c r="BS773" s="8" t="str">
        <f>A773</f>
        <v>TSTHIMI</v>
      </c>
      <c r="BT773" s="8">
        <f>SUMIF(FR_HITUNG_MINMAX!A:A,ORDER!A773,FR_HITUNG_MINMAX!AS:AS)</f>
        <v>1</v>
      </c>
      <c r="BU773" s="8">
        <f t="shared" ref="BU773:BU775" si="534">IF(B773+D773&gt;=BI773,0,IF(OR(H773="A",I773="A",H773="B",I773="B"),AI773,0))</f>
        <v>0</v>
      </c>
      <c r="BV773" s="8" t="str">
        <f t="shared" si="511"/>
        <v>-</v>
      </c>
      <c r="BW773" s="8" t="e">
        <f>VLOOKUP(A773,'STOK PESALAKAN'!A:F,6,0)</f>
        <v>#N/A</v>
      </c>
    </row>
    <row r="774" spans="1:75">
      <c r="A774" s="41" t="s">
        <v>2298</v>
      </c>
      <c r="B774" s="99">
        <f>IFERROR(IFERROR(VLOOKUP(A774,'STOK PACUL'!C:H,6,0),VLOOKUP(A774,'KATEGORI PACUL'!A:C,3,0)),0)</f>
        <v>0</v>
      </c>
      <c r="C774" s="8">
        <f>IFERROR(VLOOKUP(A774,'KATEGORI PACUL'!A:D,4,0),0)</f>
        <v>0</v>
      </c>
      <c r="D774" s="99">
        <f>IFERROR(IFERROR(VLOOKUP(A774,'STOK PESALAKAN'!C:H,6,0),VLOOKUP(A774,'KATEGORI PESALAKAN'!A:C,3,0)),0)</f>
        <v>0</v>
      </c>
      <c r="E774" s="8">
        <f>IFERROR(VLOOKUP(A774,'KATEGORI PESALAKAN'!A:D,4,0),0)</f>
        <v>0</v>
      </c>
      <c r="F774" s="99">
        <f>IFERROR(IFERROR(VLOOKUP(A774,'STOK CIKDITIRO'!C:H,6,0),VLOOKUP(A774,'KATEGORI CIKDITIRO'!A:C,3,0)),0)</f>
        <v>0</v>
      </c>
      <c r="G774" s="8">
        <f>IFERROR(VLOOKUP(A774,'KATEGORI CIKDITIRO'!A:D,4,0),0)</f>
        <v>0</v>
      </c>
      <c r="H774" s="99">
        <f>IFERROR(IFERROR(VLOOKUP(A774,'STOK TRAYEMAN'!C:H,6,0),VLOOKUP(A774,'KATEGORI TRAYEMAN'!A:C,3,0)),0)</f>
        <v>0</v>
      </c>
      <c r="I774" s="8">
        <f>IFERROR(VLOOKUP(A774,'KATEGORI TRAYEMAN'!A:D,4,0),0)</f>
        <v>0</v>
      </c>
      <c r="J774" s="8" t="str">
        <f>IFERROR(VLOOKUP(A774,'NOSTOK PACUL'!A:C,3,0),IFERROR(IF(VLOOKUP(A774,'STOK PACUL'!A:B,2,0)="NOSTOK","E",VLOOKUP(A774,'KATEGORI PACUL'!A:B,2,0)),"E"))</f>
        <v>E</v>
      </c>
      <c r="K774" s="8" t="str">
        <f>IFERROR(VLOOKUP(A774,'NOSTOK PESALAKAN'!A:C,3,0),IFERROR(IF(VLOOKUP(A774,'STOK PESALAKAN'!A:B,2,0)="NOSTOK","E",VLOOKUP(A774,'KATEGORI PESALAKAN'!A:B,2,0)),"E"))</f>
        <v>E</v>
      </c>
      <c r="L774" s="8" t="str">
        <f>IFERROR(VLOOKUP(A774,'NOSTOK CIKDITIRO'!A:C,3,0),IFERROR(IF(VLOOKUP(A774,'STOK CIKDITIRO'!A:B,2,0)="NOSTOK","E",VLOOKUP(A774,'KATEGORI CIKDITIRO'!A:B,2,0)),"E"))</f>
        <v>E</v>
      </c>
      <c r="M774" s="8" t="str">
        <f>IFERROR(VLOOKUP(A774,'NOSTOK TRAYEMAN'!A:C,3,0),IFERROR(IF(VLOOKUP(A774,'STOK TRAYEMAN'!A:B,2,0)="NOSTOK","E",VLOOKUP(A774,'KATEGORI TRAYEMAN'!A:B,2,0)),"E"))</f>
        <v>E</v>
      </c>
      <c r="N774" s="8" t="str">
        <f>IFERROR(VLOOKUP(A774,FR_HITUNG_MINMAX!A:B,2,0),0)</f>
        <v>TUTUP SPENTIL</v>
      </c>
      <c r="O774" s="8" t="str">
        <f>IFERROR(VLOOKUP(A774,FR_HITUNG_MINMAX!A:D,4,0),0)</f>
        <v>IMITAS</v>
      </c>
      <c r="P774" s="8">
        <f>IFERROR(VLOOKUP(A774,FR_HITUNG_MINMAX!A:G,7,0),1)</f>
        <v>1</v>
      </c>
      <c r="Q774" s="11" t="str">
        <f>IFERROR(VLOOKUP(A774,FR_HITUNG_MINMAX!A:J,10,0),1)</f>
        <v>1</v>
      </c>
      <c r="R774" s="8">
        <f>IFERROR(VLOOKUP(A774,FR_HITUNG_MINMAX!A:K,11,0),1)</f>
        <v>1</v>
      </c>
      <c r="S774" s="12">
        <f>IFERROR(VLOOKUP(A774,FR_HITUNG_MINMAX!A:F,6,0),0)</f>
        <v>500</v>
      </c>
      <c r="T774" s="8">
        <f t="shared" si="520"/>
        <v>0</v>
      </c>
      <c r="U774" s="8">
        <f t="shared" si="496"/>
        <v>0</v>
      </c>
      <c r="V774" s="8">
        <f t="shared" si="497"/>
        <v>0</v>
      </c>
      <c r="W774" s="8">
        <f t="shared" si="521"/>
        <v>0</v>
      </c>
      <c r="X774" s="8">
        <f t="shared" si="522"/>
        <v>0</v>
      </c>
      <c r="Y774" s="16"/>
      <c r="Z774" s="15">
        <f t="shared" si="498"/>
        <v>0</v>
      </c>
      <c r="AA774" s="8">
        <f t="shared" si="523"/>
        <v>0</v>
      </c>
      <c r="AB774" s="16"/>
      <c r="AC774" s="15">
        <f t="shared" si="499"/>
        <v>0</v>
      </c>
      <c r="AD774" s="8">
        <f t="shared" si="500"/>
        <v>0</v>
      </c>
      <c r="AE774" s="16"/>
      <c r="AF774" s="15">
        <f t="shared" si="501"/>
        <v>0</v>
      </c>
      <c r="AG774" s="15">
        <f t="shared" si="524"/>
        <v>0</v>
      </c>
      <c r="AH774" s="16"/>
      <c r="AI774" s="15">
        <f t="shared" si="525"/>
        <v>0</v>
      </c>
      <c r="AJ774" s="8">
        <f t="shared" si="526"/>
        <v>0</v>
      </c>
      <c r="AK774" s="8">
        <f t="shared" si="512"/>
        <v>0</v>
      </c>
      <c r="AL774" s="8">
        <f t="shared" si="513"/>
        <v>0</v>
      </c>
      <c r="AM774" s="8">
        <f t="shared" si="527"/>
        <v>0</v>
      </c>
      <c r="AN774" s="8">
        <f t="shared" si="528"/>
        <v>0</v>
      </c>
      <c r="AO774" s="8">
        <f>IFERROR(VLOOKUP(A774,PERSAMAAN!B:D,3,0),AN774)</f>
        <v>0</v>
      </c>
      <c r="AP774" s="1"/>
      <c r="AQ774" s="8">
        <f t="shared" si="502"/>
        <v>0</v>
      </c>
      <c r="AR774" s="8" t="str">
        <f>IF(AQ774=0,"-",VLOOKUP(A774,FR_HITUNG_MINMAX!A:H,8,0))</f>
        <v>-</v>
      </c>
      <c r="AS774" s="1"/>
      <c r="AT774" s="8" t="str">
        <f t="shared" si="503"/>
        <v>-</v>
      </c>
      <c r="AU774" s="12">
        <f t="shared" si="514"/>
        <v>0</v>
      </c>
      <c r="AV774" s="12">
        <f t="shared" si="504"/>
        <v>0</v>
      </c>
      <c r="AW774" s="8" t="b">
        <f t="shared" si="529"/>
        <v>0</v>
      </c>
      <c r="AX774" s="1"/>
      <c r="AY774" s="8">
        <f t="shared" si="505"/>
        <v>0</v>
      </c>
      <c r="AZ774" s="8" t="str">
        <f>IF(AY774=0,"-",VLOOKUP(A774,FR_HITUNG_MINMAX!A:I,9,0))</f>
        <v>-</v>
      </c>
      <c r="BB774" s="8" t="str">
        <f t="shared" si="506"/>
        <v>-</v>
      </c>
      <c r="BC774" s="12">
        <f t="shared" si="515"/>
        <v>0</v>
      </c>
      <c r="BD774" s="12">
        <f t="shared" si="507"/>
        <v>0</v>
      </c>
      <c r="BE774" s="16"/>
      <c r="BF774" s="8">
        <f>SUMIF('REALISASI ORDER'!C:C,A774,'REALISASI ORDER'!E:E)</f>
        <v>0</v>
      </c>
      <c r="BG774" s="8">
        <f t="shared" si="530"/>
        <v>0</v>
      </c>
      <c r="BH774" s="8">
        <f t="shared" si="516"/>
        <v>0</v>
      </c>
      <c r="BI774" s="8">
        <f t="shared" si="517"/>
        <v>0</v>
      </c>
      <c r="BJ774" s="8">
        <f t="shared" si="531"/>
        <v>0</v>
      </c>
      <c r="BK774" s="33">
        <f t="shared" si="532"/>
        <v>0</v>
      </c>
      <c r="BL774" s="33">
        <f t="shared" si="518"/>
        <v>0</v>
      </c>
      <c r="BM774" s="33">
        <f t="shared" si="519"/>
        <v>0</v>
      </c>
      <c r="BN774" s="33">
        <f t="shared" si="533"/>
        <v>0</v>
      </c>
      <c r="BO774" s="8">
        <f t="shared" si="508"/>
        <v>0</v>
      </c>
      <c r="BP774" s="8">
        <f t="shared" si="509"/>
        <v>0</v>
      </c>
      <c r="BQ774" s="8">
        <f t="shared" si="510"/>
        <v>0</v>
      </c>
      <c r="BR774" s="8">
        <f>IFERROR(ROUNDDOWN(BF774*BN774/(BK774+BL774+BM774+BN),0),0)</f>
        <v>0</v>
      </c>
      <c r="BS774" s="8" t="str">
        <f>A774</f>
        <v>TTUPSPN</v>
      </c>
      <c r="BT774" s="8">
        <f>SUMIF(FR_HITUNG_MINMAX!A:A,ORDER!A774,FR_HITUNG_MINMAX!AS:AS)</f>
        <v>0</v>
      </c>
      <c r="BU774" s="8">
        <f t="shared" si="534"/>
        <v>0</v>
      </c>
      <c r="BV774" s="8" t="str">
        <f t="shared" si="511"/>
        <v>-</v>
      </c>
      <c r="BW774" s="8" t="str">
        <f>VLOOKUP(A774,'STOK PESALAKAN'!A:F,6,0)</f>
        <v/>
      </c>
    </row>
    <row r="775" spans="1:75">
      <c r="A775" s="41" t="s">
        <v>2300</v>
      </c>
      <c r="B775" s="99">
        <f>IFERROR(IFERROR(VLOOKUP(A775,'STOK PACUL'!C:H,6,0),VLOOKUP(A775,'KATEGORI PACUL'!A:C,3,0)),0)</f>
        <v>0</v>
      </c>
      <c r="C775" s="8">
        <f>IFERROR(VLOOKUP(A775,'KATEGORI PACUL'!A:D,4,0),0)</f>
        <v>0</v>
      </c>
      <c r="D775" s="99">
        <f>IFERROR(IFERROR(VLOOKUP(A775,'STOK PESALAKAN'!C:H,6,0),VLOOKUP(A775,'KATEGORI PESALAKAN'!A:C,3,0)),0)</f>
        <v>0</v>
      </c>
      <c r="E775" s="8">
        <f>IFERROR(VLOOKUP(A775,'KATEGORI PESALAKAN'!A:D,4,0),0)</f>
        <v>0</v>
      </c>
      <c r="F775" s="99">
        <f>IFERROR(IFERROR(VLOOKUP(A775,'STOK CIKDITIRO'!C:H,6,0),VLOOKUP(A775,'KATEGORI CIKDITIRO'!A:C,3,0)),0)</f>
        <v>0</v>
      </c>
      <c r="G775" s="8">
        <f>IFERROR(VLOOKUP(A775,'KATEGORI CIKDITIRO'!A:D,4,0),0)</f>
        <v>0</v>
      </c>
      <c r="H775" s="99">
        <f>IFERROR(IFERROR(VLOOKUP(A775,'STOK TRAYEMAN'!C:H,6,0),VLOOKUP(A775,'KATEGORI TRAYEMAN'!A:C,3,0)),0)</f>
        <v>0</v>
      </c>
      <c r="I775" s="8">
        <f>IFERROR(VLOOKUP(A775,'KATEGORI TRAYEMAN'!A:D,4,0),0)</f>
        <v>0</v>
      </c>
      <c r="J775" s="8" t="str">
        <f>IFERROR(VLOOKUP(A775,'NOSTOK PACUL'!A:C,3,0),IFERROR(IF(VLOOKUP(A775,'STOK PACUL'!A:B,2,0)="NOSTOK","E",VLOOKUP(A775,'KATEGORI PACUL'!A:B,2,0)),"E"))</f>
        <v>E</v>
      </c>
      <c r="K775" s="8" t="str">
        <f>IFERROR(VLOOKUP(A775,'NOSTOK PESALAKAN'!A:C,3,0),IFERROR(IF(VLOOKUP(A775,'STOK PESALAKAN'!A:B,2,0)="NOSTOK","E",VLOOKUP(A775,'KATEGORI PESALAKAN'!A:B,2,0)),"E"))</f>
        <v>E</v>
      </c>
      <c r="L775" s="8" t="str">
        <f>IFERROR(VLOOKUP(A775,'NOSTOK CIKDITIRO'!A:C,3,0),IFERROR(IF(VLOOKUP(A775,'STOK CIKDITIRO'!A:B,2,0)="NOSTOK","E",VLOOKUP(A775,'KATEGORI CIKDITIRO'!A:B,2,0)),"E"))</f>
        <v>E</v>
      </c>
      <c r="M775" s="8" t="str">
        <f>IFERROR(VLOOKUP(A775,'NOSTOK TRAYEMAN'!A:C,3,0),IFERROR(IF(VLOOKUP(A775,'STOK TRAYEMAN'!A:B,2,0)="NOSTOK","E",VLOOKUP(A775,'KATEGORI TRAYEMAN'!A:B,2,0)),"E"))</f>
        <v>E</v>
      </c>
      <c r="N775" s="8" t="str">
        <f>IFERROR(VLOOKUP(A775,FR_HITUNG_MINMAX!A:B,2,0),0)</f>
        <v>SPION ALEVO</v>
      </c>
      <c r="O775" s="8" t="str">
        <f>IFERROR(VLOOKUP(A775,FR_HITUNG_MINMAX!A:D,4,0),0)</f>
        <v>VARIAS</v>
      </c>
      <c r="P775" s="8">
        <f>IFERROR(VLOOKUP(A775,FR_HITUNG_MINMAX!A:G,7,0),1)</f>
        <v>1</v>
      </c>
      <c r="Q775" s="11" t="str">
        <f>IFERROR(VLOOKUP(A775,FR_HITUNG_MINMAX!A:J,10,0),1)</f>
        <v>1</v>
      </c>
      <c r="R775" s="8">
        <f>IFERROR(VLOOKUP(A775,FR_HITUNG_MINMAX!A:K,11,0),1)</f>
        <v>1</v>
      </c>
      <c r="S775" s="12">
        <f>IFERROR(VLOOKUP(A775,FR_HITUNG_MINMAX!A:F,6,0),0)</f>
        <v>45000</v>
      </c>
      <c r="T775" s="8">
        <f t="shared" si="520"/>
        <v>0</v>
      </c>
      <c r="U775" s="8">
        <f t="shared" si="496"/>
        <v>0</v>
      </c>
      <c r="V775" s="8">
        <f t="shared" si="497"/>
        <v>0</v>
      </c>
      <c r="W775" s="8">
        <f t="shared" si="521"/>
        <v>0</v>
      </c>
      <c r="X775" s="8">
        <f t="shared" si="522"/>
        <v>0</v>
      </c>
      <c r="Y775" s="16"/>
      <c r="Z775" s="15">
        <f t="shared" si="498"/>
        <v>0</v>
      </c>
      <c r="AA775" s="8">
        <f t="shared" si="523"/>
        <v>0</v>
      </c>
      <c r="AB775" s="16"/>
      <c r="AC775" s="15">
        <f t="shared" si="499"/>
        <v>0</v>
      </c>
      <c r="AD775" s="8">
        <f t="shared" si="500"/>
        <v>0</v>
      </c>
      <c r="AE775" s="16"/>
      <c r="AF775" s="15">
        <f t="shared" si="501"/>
        <v>0</v>
      </c>
      <c r="AG775" s="15">
        <f t="shared" si="524"/>
        <v>0</v>
      </c>
      <c r="AH775" s="16"/>
      <c r="AI775" s="15">
        <f t="shared" si="525"/>
        <v>0</v>
      </c>
      <c r="AJ775" s="8">
        <f t="shared" si="526"/>
        <v>0</v>
      </c>
      <c r="AK775" s="8">
        <f t="shared" si="512"/>
        <v>0</v>
      </c>
      <c r="AL775" s="8">
        <f t="shared" si="513"/>
        <v>0</v>
      </c>
      <c r="AM775" s="8">
        <f t="shared" si="527"/>
        <v>0</v>
      </c>
      <c r="AN775" s="8">
        <f t="shared" si="528"/>
        <v>0</v>
      </c>
      <c r="AO775" s="8">
        <f>IFERROR(VLOOKUP(A775,PERSAMAAN!B:D,3,0),AN775)</f>
        <v>0</v>
      </c>
      <c r="AP775" s="1"/>
      <c r="AQ775" s="8">
        <f t="shared" si="502"/>
        <v>0</v>
      </c>
      <c r="AR775" s="8" t="str">
        <f>IF(AQ775=0,"-",VLOOKUP(A775,FR_HITUNG_MINMAX!A:H,8,0))</f>
        <v>-</v>
      </c>
      <c r="AS775" s="1"/>
      <c r="AT775" s="8" t="str">
        <f t="shared" si="503"/>
        <v>-</v>
      </c>
      <c r="AU775" s="12">
        <f t="shared" si="514"/>
        <v>0</v>
      </c>
      <c r="AV775" s="12">
        <f t="shared" si="504"/>
        <v>0</v>
      </c>
      <c r="AW775" s="8" t="b">
        <f t="shared" si="529"/>
        <v>0</v>
      </c>
      <c r="AX775" s="1"/>
      <c r="AY775" s="8">
        <f t="shared" si="505"/>
        <v>0</v>
      </c>
      <c r="AZ775" s="8" t="str">
        <f>IF(AY775=0,"-",VLOOKUP(A775,FR_HITUNG_MINMAX!A:I,9,0))</f>
        <v>-</v>
      </c>
      <c r="BB775" s="8" t="str">
        <f t="shared" si="506"/>
        <v>-</v>
      </c>
      <c r="BC775" s="12">
        <f t="shared" si="515"/>
        <v>0</v>
      </c>
      <c r="BD775" s="12">
        <f t="shared" si="507"/>
        <v>0</v>
      </c>
      <c r="BE775" s="16"/>
      <c r="BF775" s="8">
        <f>SUMIF('REALISASI ORDER'!C:C,A775,'REALISASI ORDER'!E:E)</f>
        <v>0</v>
      </c>
      <c r="BG775" s="8">
        <f t="shared" si="530"/>
        <v>0</v>
      </c>
      <c r="BH775" s="8">
        <f t="shared" si="516"/>
        <v>0</v>
      </c>
      <c r="BI775" s="8">
        <f t="shared" si="517"/>
        <v>0</v>
      </c>
      <c r="BJ775" s="8">
        <f t="shared" si="531"/>
        <v>0</v>
      </c>
      <c r="BK775" s="33">
        <f t="shared" si="532"/>
        <v>0</v>
      </c>
      <c r="BL775" s="33">
        <f t="shared" si="518"/>
        <v>0</v>
      </c>
      <c r="BM775" s="33">
        <f t="shared" si="519"/>
        <v>0</v>
      </c>
      <c r="BN775" s="33">
        <f t="shared" si="533"/>
        <v>0</v>
      </c>
      <c r="BO775" s="8">
        <f t="shared" si="508"/>
        <v>0</v>
      </c>
      <c r="BP775" s="8">
        <f t="shared" si="509"/>
        <v>0</v>
      </c>
      <c r="BQ775" s="8">
        <f t="shared" si="510"/>
        <v>0</v>
      </c>
      <c r="BR775" s="8">
        <f>IFERROR(ROUNDDOWN(BF775*BN775/(BK775+BL775+BM775+BN),0),0)</f>
        <v>0</v>
      </c>
      <c r="BS775" s="8" t="str">
        <f>A775</f>
        <v>VM0017</v>
      </c>
      <c r="BT775" s="8">
        <f>SUMIF(FR_HITUNG_MINMAX!A:A,ORDER!A775,FR_HITUNG_MINMAX!AS:AS)</f>
        <v>0</v>
      </c>
      <c r="BU775" s="8">
        <f t="shared" si="534"/>
        <v>0</v>
      </c>
      <c r="BV775" s="8" t="str">
        <f t="shared" si="511"/>
        <v>-</v>
      </c>
      <c r="BW775" s="8" t="str">
        <f>VLOOKUP(A775,'STOK PESALAKAN'!A:F,6,0)</f>
        <v/>
      </c>
    </row>
    <row r="776" spans="1:75">
      <c r="A776" s="41" t="s">
        <v>2307</v>
      </c>
      <c r="B776" s="99">
        <f>IFERROR(IFERROR(VLOOKUP(A776,'STOK PACUL'!C:H,6,0),VLOOKUP(A776,'KATEGORI PACUL'!A:C,3,0)),0)</f>
        <v>0</v>
      </c>
      <c r="C776" s="8">
        <f>IFERROR(VLOOKUP(A776,'KATEGORI PACUL'!A:D,4,0),0)</f>
        <v>0</v>
      </c>
      <c r="D776" s="99">
        <f>IFERROR(IFERROR(VLOOKUP(A776,'STOK PESALAKAN'!C:H,6,0),VLOOKUP(A776,'KATEGORI PESALAKAN'!A:C,3,0)),0)</f>
        <v>0</v>
      </c>
      <c r="E776" s="8">
        <f>IFERROR(VLOOKUP(A776,'KATEGORI PESALAKAN'!A:D,4,0),0)</f>
        <v>0</v>
      </c>
      <c r="F776" s="99">
        <f>IFERROR(IFERROR(VLOOKUP(A776,'STOK CIKDITIRO'!C:H,6,0),VLOOKUP(A776,'KATEGORI CIKDITIRO'!A:C,3,0)),0)</f>
        <v>0</v>
      </c>
      <c r="G776" s="8">
        <f>IFERROR(VLOOKUP(A776,'KATEGORI CIKDITIRO'!A:D,4,0),0)</f>
        <v>0</v>
      </c>
      <c r="H776" s="99">
        <f>IFERROR(IFERROR(VLOOKUP(A776,'STOK TRAYEMAN'!C:H,6,0),VLOOKUP(A776,'KATEGORI TRAYEMAN'!A:C,3,0)),0)</f>
        <v>0</v>
      </c>
      <c r="I776" s="8">
        <f>IFERROR(VLOOKUP(A776,'KATEGORI TRAYEMAN'!A:D,4,0),0)</f>
        <v>1</v>
      </c>
      <c r="J776" s="8" t="str">
        <f>IFERROR(VLOOKUP(A776,'NOSTOK PACUL'!A:C,3,0),IFERROR(IF(VLOOKUP(A776,'STOK PACUL'!A:B,2,0)="NOSTOK","E",VLOOKUP(A776,'KATEGORI PACUL'!A:B,2,0)),"E"))</f>
        <v>E</v>
      </c>
      <c r="K776" s="8" t="str">
        <f>IFERROR(VLOOKUP(A776,'NOSTOK PESALAKAN'!A:C,3,0),IFERROR(IF(VLOOKUP(A776,'STOK PESALAKAN'!A:B,2,0)="NOSTOK","E",VLOOKUP(A776,'KATEGORI PESALAKAN'!A:B,2,0)),"E"))</f>
        <v>E</v>
      </c>
      <c r="L776" s="8" t="str">
        <f>IFERROR(VLOOKUP(A776,'NOSTOK CIKDITIRO'!A:C,3,0),IFERROR(IF(VLOOKUP(A776,'STOK CIKDITIRO'!A:B,2,0)="NOSTOK","E",VLOOKUP(A776,'KATEGORI CIKDITIRO'!A:B,2,0)),"E"))</f>
        <v>E</v>
      </c>
      <c r="M776" s="8" t="str">
        <f>IFERROR(VLOOKUP(A776,'NOSTOK TRAYEMAN'!A:C,3,0),IFERROR(IF(VLOOKUP(A776,'STOK TRAYEMAN'!A:B,2,0)="NOSTOK","E",VLOOKUP(A776,'KATEGORI TRAYEMAN'!A:B,2,0)),"E"))</f>
        <v>D</v>
      </c>
      <c r="N776" s="8" t="str">
        <f>IFERROR(VLOOKUP(A776,FR_HITUNG_MINMAX!A:B,2,0),0)</f>
        <v>PAKET KORTER KVB OS 50</v>
      </c>
      <c r="O776" s="8" t="str">
        <f>IFERROR(VLOOKUP(A776,FR_HITUNG_MINMAX!A:D,4,0),0)</f>
        <v>ORISIN</v>
      </c>
      <c r="P776" s="8">
        <f>IFERROR(VLOOKUP(A776,FR_HITUNG_MINMAX!A:G,7,0),1)</f>
        <v>1</v>
      </c>
      <c r="Q776" s="11">
        <f>IFERROR(VLOOKUP(A776,FR_HITUNG_MINMAX!A:J,10,0),1)</f>
        <v>1</v>
      </c>
      <c r="R776" s="8">
        <f>IFERROR(VLOOKUP(A776,FR_HITUNG_MINMAX!A:K,11,0),1)</f>
        <v>1</v>
      </c>
      <c r="S776" s="12">
        <f>IFERROR(VLOOKUP(A776,FR_HITUNG_MINMAX!A:F,6,0),0)</f>
        <v>110000</v>
      </c>
      <c r="T776" s="8">
        <f t="shared" ref="T776:T779" si="535">B776-C776</f>
        <v>0</v>
      </c>
      <c r="U776" s="8">
        <f t="shared" ref="U776:U779" si="536">D776-E776</f>
        <v>0</v>
      </c>
      <c r="V776" s="8">
        <f t="shared" ref="V776:V779" si="537">F776-G776</f>
        <v>0</v>
      </c>
      <c r="W776" s="8">
        <f t="shared" ref="W776:W779" si="538">H776-I776</f>
        <v>-1</v>
      </c>
      <c r="X776" s="8">
        <f t="shared" ref="X776:X779" si="539">ROUNDDOWN(IF(AND(B776&gt;C776,D776&lt;E776),MIN(B776-C776,E776-D776),IF(AND(B776&gt;0.5*C776,D776&lt;0.5*E776),MIN(B776-(0.5*C776),(0.5*E776)-D776),0)),0)</f>
        <v>0</v>
      </c>
      <c r="Y776" s="16"/>
      <c r="Z776" s="15">
        <f t="shared" ref="Z776:Z779" si="540">IF(ISBLANK(Y776),0,Y776)</f>
        <v>0</v>
      </c>
      <c r="AA776" s="8">
        <f t="shared" ref="AA776:AA779" si="541">ROUNDDOWN(IF(AND(D776&gt;E776,B776&lt;C776),MIN(D776-E776,C776-B776),IF(AND(D776&gt;0.5*E776,B776&lt;0.5*C776),MIN(D776-(0.5*E776),(0.5*C776)-B776),0)),0)</f>
        <v>0</v>
      </c>
      <c r="AB776" s="16"/>
      <c r="AC776" s="15">
        <f t="shared" ref="AC776:AC779" si="542">IF(ISBLANK(AB776),0,AB776)</f>
        <v>0</v>
      </c>
      <c r="AD776" s="8">
        <f t="shared" ref="AD776:AD779" si="543">IF(AND(T776&gt;0,U776&gt;0,U776&gt;V776+1,E776&gt;0,V776&lt;1),IF(U776/2&gt;G776,G776+1,ROUNDUP(U776/2,0)),0)</f>
        <v>0</v>
      </c>
      <c r="AE776" s="16"/>
      <c r="AF776" s="15">
        <f t="shared" ref="AF776:AF779" si="544">IF(ISBLANK(AE776),0,AE776)</f>
        <v>0</v>
      </c>
      <c r="AG776" s="15">
        <f t="shared" ref="AG776:AG779" si="545">IF(AND(T776&gt;0,U776&gt;0,U776&gt;W776+1,E776&gt;0,W776&lt;1),IF(U776/2&gt;I776,I776+1,ROUNDUP(U776/2,0)),0)</f>
        <v>0</v>
      </c>
      <c r="AH776" s="16"/>
      <c r="AI776" s="15">
        <f t="shared" ref="AI776:AI779" si="546">IF(ISBLANK(AH776),0,AH776)</f>
        <v>0</v>
      </c>
      <c r="AJ776" s="8">
        <f t="shared" ref="AJ776:AJ779" si="547">ROUND(IF(H776="E",0,IF(AND(H776="D",B776&gt;=1),0,IF(H776="D",1-B776,IF(C776*0.75-B776-Y776+V776&lt;0,0,C776*0.75-B776-Y776+V776)))),0)</f>
        <v>0</v>
      </c>
      <c r="AK776" s="8">
        <f t="shared" ref="AK776:AK779" si="548">ROUND(IF(K776="E",0,IF(AND(K776="D",D776&gt;=1),0,IF(K776="D",1-D776,IF(E776*0.75-D776-Z776+AC776&lt;0,0,E776*0.75-D776-Z776+AC776)))),0)</f>
        <v>0</v>
      </c>
      <c r="AL776" s="8">
        <f t="shared" ref="AL776:AL779" si="549">ROUND(IF(L776="E",0,IF(AND(L776="D",F776&gt;=1),0,IF(L776="D",1-F776,IF(G776*0.75-F776-AF776&lt;0,0,G776*0.75-F776-AF776)))),0)</f>
        <v>0</v>
      </c>
      <c r="AM776" s="8">
        <f t="shared" ref="AM776:AM779" si="550">ROUND(IF(M776="E",0,IF(AND(M776="D",H776&gt;=1),0,IF(M776="D",1-H776,IF(I776*0.75-H776-AI776&lt;0,0,I776*0.75-H776-AI776)))),0)</f>
        <v>1</v>
      </c>
      <c r="AN776" s="8">
        <f t="shared" ref="AN776:AN779" si="551">ROUNDUP((AJ776+AK776+AL776+AM776)/P776/R776,0)*P776</f>
        <v>1</v>
      </c>
      <c r="AO776" s="8">
        <f>IFERROR(VLOOKUP(A776,PERSAMAAN!B:D,3,0),AN776)</f>
        <v>1</v>
      </c>
      <c r="AP776" s="1">
        <v>0</v>
      </c>
      <c r="AQ776" s="8">
        <f t="shared" ref="AQ776:AQ779" si="552">IF(ISBLANK(AP776),AN776,AP776)</f>
        <v>0</v>
      </c>
      <c r="AR776" s="8" t="str">
        <f>IF(AQ776=0,"-",VLOOKUP(A776,FR_HITUNG_MINMAX!A:H,8,0))</f>
        <v>-</v>
      </c>
      <c r="AS776" s="1"/>
      <c r="AT776" s="8" t="str">
        <f t="shared" ref="AT776:AT779" si="553">IF(ISBLANK(AS776),AR776,AS776)</f>
        <v>-</v>
      </c>
      <c r="AU776" s="12">
        <f t="shared" ref="AU776:AU779" si="554">AQ776*S776*R776</f>
        <v>0</v>
      </c>
      <c r="AV776" s="12">
        <f t="shared" ref="AV776:AV779" si="555">SUMIF(AT:AT,AT776,AU:AU)</f>
        <v>0</v>
      </c>
      <c r="AW776" s="8">
        <f t="shared" ref="AW776:AW779" si="556">IF(ISNUMBER(SEARCH("S.",N776,1)),0,IF(OR(O776="ORISIN",O776="OLIGEN",O776="AKIGEN"),IF(C776+E776+G776+I776&lt;=3,(ROUND(((C776+E776+G776+I776)-B776-D776-F776-H776-AQ776)/Q776/R776,0)*Q776),(ROUND((((C776+E776+G776+I776)*1.5)-B776-D776-F776-H776-AQ776)/Q776/R776,0)*Q776))))</f>
        <v>1</v>
      </c>
      <c r="AX776" s="1"/>
      <c r="AY776" s="8">
        <f t="shared" ref="AY776:AY779" si="557">IF(ISBLANK(AX776),IF(OR(AW776&lt;0,AW776=FALSE),0,AW776),AX776)</f>
        <v>1</v>
      </c>
      <c r="AZ776" s="8" t="str">
        <f>IF(AY776=0,"-",VLOOKUP(A776,FR_HITUNG_MINMAX!A:I,9,0))</f>
        <v/>
      </c>
      <c r="BB776" s="8" t="str">
        <f t="shared" ref="BB776:BB779" si="558">IF(ISBLANK(BA776),AZ776,BA776)</f>
        <v/>
      </c>
      <c r="BC776" s="12">
        <f t="shared" ref="BC776:BC779" si="559">AY776*S776*R776</f>
        <v>110000</v>
      </c>
      <c r="BD776" s="12">
        <f t="shared" ref="BD776:BD779" si="560">SUMIF(BB:BB,BB776,BC:BC)</f>
        <v>21965380</v>
      </c>
      <c r="BE776" s="16"/>
      <c r="BF776" s="8">
        <f>SUMIF('REALISASI ORDER'!C:C,A776,'REALISASI ORDER'!E:E)</f>
        <v>0</v>
      </c>
      <c r="BG776" s="8">
        <f t="shared" ref="BG776:BG779" si="561">B776-Z776+AC776</f>
        <v>0</v>
      </c>
      <c r="BH776" s="8">
        <f t="shared" ref="BH776:BH779" si="562">D776+Z776-AC776-AF776</f>
        <v>0</v>
      </c>
      <c r="BI776" s="8">
        <f t="shared" ref="BI776:BI779" si="563">F776+AF776</f>
        <v>0</v>
      </c>
      <c r="BJ776" s="8">
        <f t="shared" ref="BJ776:BJ779" si="564">H776+AI776</f>
        <v>0</v>
      </c>
      <c r="BK776" s="33">
        <f t="shared" ref="BK776:BK779" si="565">IFERROR(IF((C776-AY776)&lt;0,0,(C776-AY776)),0)</f>
        <v>0</v>
      </c>
      <c r="BL776" s="33">
        <f t="shared" ref="BL776:BL779" si="566">IFERROR(IF((E776-BH776)&lt;0,0,(E776-BH776)),0)</f>
        <v>0</v>
      </c>
      <c r="BM776" s="33">
        <f t="shared" ref="BM776:BM779" si="567">IFERROR(IF((G776-BI776)&lt;0,0,(G776-BI776)),0)</f>
        <v>0</v>
      </c>
      <c r="BN776" s="33">
        <f t="shared" ref="BN776:BN779" si="568">IFERROR(IF((I776-BJ776)&lt;0,0,(I776-BJ776)),0)</f>
        <v>1</v>
      </c>
      <c r="BO776" s="8">
        <f t="shared" ref="BO776:BO779" si="569">IFERROR(ROUNDDOWN(BF776*BK776/(BK776+BL776+BM776),0),0)</f>
        <v>0</v>
      </c>
      <c r="BP776" s="8">
        <f t="shared" ref="BP776:BP779" si="570">IFERROR(ROUNDUP(BF776*BL776/(BK776+BL776+BM776),0),0)</f>
        <v>0</v>
      </c>
      <c r="BQ776" s="8">
        <f t="shared" ref="BQ776:BQ779" si="571">IFERROR(ROUNDDOWN(BF776*BM776/(BK776+BL776+BM776),0),0)</f>
        <v>0</v>
      </c>
      <c r="BR776" s="8">
        <f>IFERROR(ROUNDDOWN(BF776*BN776/(BK776+BL776+BM776+BN),0),0)</f>
        <v>0</v>
      </c>
      <c r="BS776" s="8" t="str">
        <f t="shared" ref="BS776:BS779" si="572">A776</f>
        <v>PKVB50</v>
      </c>
      <c r="BT776" s="8">
        <f>SUMIF(FR_HITUNG_MINMAX!A:A,ORDER!A776,FR_HITUNG_MINMAX!AS:AS)</f>
        <v>1</v>
      </c>
      <c r="BU776" s="8">
        <f t="shared" ref="BU776:BU779" si="573">IF(B776+D776&gt;=BI776,0,IF(OR(H776="A",I776="A",H776="B",I776="B"),AI776,0))</f>
        <v>0</v>
      </c>
      <c r="BV776" s="8" t="str">
        <f t="shared" ref="BV776:BV779" si="574">AT776</f>
        <v>-</v>
      </c>
      <c r="BW776" s="8" t="e">
        <f>VLOOKUP(A776,'STOK PESALAKAN'!A:F,6,0)</f>
        <v>#N/A</v>
      </c>
    </row>
    <row r="777" spans="1:75">
      <c r="A777" s="41" t="s">
        <v>2312</v>
      </c>
      <c r="B777" s="99">
        <f>IFERROR(IFERROR(VLOOKUP(A777,'STOK PACUL'!C:H,6,0),VLOOKUP(A777,'KATEGORI PACUL'!A:C,3,0)),0)</f>
        <v>0</v>
      </c>
      <c r="C777" s="8">
        <f>IFERROR(VLOOKUP(A777,'KATEGORI PACUL'!A:D,4,0),0)</f>
        <v>0</v>
      </c>
      <c r="D777" s="99">
        <f>IFERROR(IFERROR(VLOOKUP(A777,'STOK PESALAKAN'!C:H,6,0),VLOOKUP(A777,'KATEGORI PESALAKAN'!A:C,3,0)),0)</f>
        <v>0</v>
      </c>
      <c r="E777" s="8">
        <f>IFERROR(VLOOKUP(A777,'KATEGORI PESALAKAN'!A:D,4,0),0)</f>
        <v>0</v>
      </c>
      <c r="F777" s="99">
        <f>IFERROR(IFERROR(VLOOKUP(A777,'STOK CIKDITIRO'!C:H,6,0),VLOOKUP(A777,'KATEGORI CIKDITIRO'!A:C,3,0)),0)</f>
        <v>0</v>
      </c>
      <c r="G777" s="8">
        <f>IFERROR(VLOOKUP(A777,'KATEGORI CIKDITIRO'!A:D,4,0),0)</f>
        <v>0</v>
      </c>
      <c r="H777" s="99">
        <f>IFERROR(IFERROR(VLOOKUP(A777,'STOK TRAYEMAN'!C:H,6,0),VLOOKUP(A777,'KATEGORI TRAYEMAN'!A:C,3,0)),0)</f>
        <v>0</v>
      </c>
      <c r="I777" s="8">
        <f>IFERROR(VLOOKUP(A777,'KATEGORI TRAYEMAN'!A:D,4,0),0)</f>
        <v>0</v>
      </c>
      <c r="J777" s="8" t="str">
        <f>IFERROR(VLOOKUP(A777,'NOSTOK PACUL'!A:C,3,0),IFERROR(IF(VLOOKUP(A777,'STOK PACUL'!A:B,2,0)="NOSTOK","E",VLOOKUP(A777,'KATEGORI PACUL'!A:B,2,0)),"E"))</f>
        <v>E</v>
      </c>
      <c r="K777" s="8" t="str">
        <f>IFERROR(VLOOKUP(A777,'NOSTOK PESALAKAN'!A:C,3,0),IFERROR(IF(VLOOKUP(A777,'STOK PESALAKAN'!A:B,2,0)="NOSTOK","E",VLOOKUP(A777,'KATEGORI PESALAKAN'!A:B,2,0)),"E"))</f>
        <v>E</v>
      </c>
      <c r="L777" s="8" t="str">
        <f>IFERROR(VLOOKUP(A777,'NOSTOK CIKDITIRO'!A:C,3,0),IFERROR(IF(VLOOKUP(A777,'STOK CIKDITIRO'!A:B,2,0)="NOSTOK","E",VLOOKUP(A777,'KATEGORI CIKDITIRO'!A:B,2,0)),"E"))</f>
        <v>E</v>
      </c>
      <c r="M777" s="8" t="str">
        <f>IFERROR(VLOOKUP(A777,'NOSTOK TRAYEMAN'!A:C,3,0),IFERROR(IF(VLOOKUP(A777,'STOK TRAYEMAN'!A:B,2,0)="NOSTOK","E",VLOOKUP(A777,'KATEGORI TRAYEMAN'!A:B,2,0)),"E"))</f>
        <v>E</v>
      </c>
      <c r="N777" s="8" t="str">
        <f>IFERROR(VLOOKUP(A777,FR_HITUNG_MINMAX!A:B,2,0),0)</f>
        <v>TOP SET H.VARIO 110 CARBU</v>
      </c>
      <c r="O777" s="8" t="str">
        <f>IFERROR(VLOOKUP(A777,FR_HITUNG_MINMAX!A:D,4,0),0)</f>
        <v>IMITAS</v>
      </c>
      <c r="P777" s="8">
        <f>IFERROR(VLOOKUP(A777,FR_HITUNG_MINMAX!A:G,7,0),1)</f>
        <v>1</v>
      </c>
      <c r="Q777" s="11" t="str">
        <f>IFERROR(VLOOKUP(A777,FR_HITUNG_MINMAX!A:J,10,0),1)</f>
        <v>1</v>
      </c>
      <c r="R777" s="8">
        <f>IFERROR(VLOOKUP(A777,FR_HITUNG_MINMAX!A:K,11,0),1)</f>
        <v>1</v>
      </c>
      <c r="S777" s="12">
        <f>IFERROR(VLOOKUP(A777,FR_HITUNG_MINMAX!A:F,6,0),0)</f>
        <v>45000</v>
      </c>
      <c r="T777" s="8">
        <f t="shared" si="535"/>
        <v>0</v>
      </c>
      <c r="U777" s="8">
        <f t="shared" si="536"/>
        <v>0</v>
      </c>
      <c r="V777" s="8">
        <f t="shared" si="537"/>
        <v>0</v>
      </c>
      <c r="W777" s="8">
        <f t="shared" si="538"/>
        <v>0</v>
      </c>
      <c r="X777" s="8">
        <f t="shared" si="539"/>
        <v>0</v>
      </c>
      <c r="Y777" s="16"/>
      <c r="Z777" s="15">
        <f t="shared" si="540"/>
        <v>0</v>
      </c>
      <c r="AA777" s="8">
        <f t="shared" si="541"/>
        <v>0</v>
      </c>
      <c r="AB777" s="16"/>
      <c r="AC777" s="15">
        <f t="shared" si="542"/>
        <v>0</v>
      </c>
      <c r="AD777" s="8">
        <f t="shared" si="543"/>
        <v>0</v>
      </c>
      <c r="AE777" s="16"/>
      <c r="AF777" s="15">
        <f t="shared" si="544"/>
        <v>0</v>
      </c>
      <c r="AG777" s="15">
        <f t="shared" si="545"/>
        <v>0</v>
      </c>
      <c r="AH777" s="16"/>
      <c r="AI777" s="15">
        <f t="shared" si="546"/>
        <v>0</v>
      </c>
      <c r="AJ777" s="8">
        <f t="shared" si="547"/>
        <v>0</v>
      </c>
      <c r="AK777" s="8">
        <f t="shared" si="548"/>
        <v>0</v>
      </c>
      <c r="AL777" s="8">
        <f t="shared" si="549"/>
        <v>0</v>
      </c>
      <c r="AM777" s="8">
        <f t="shared" si="550"/>
        <v>0</v>
      </c>
      <c r="AN777" s="8">
        <f t="shared" si="551"/>
        <v>0</v>
      </c>
      <c r="AO777" s="8">
        <f>IFERROR(VLOOKUP(A777,PERSAMAAN!B:D,3,0),AN777)</f>
        <v>0</v>
      </c>
      <c r="AP777" s="1"/>
      <c r="AQ777" s="8">
        <f t="shared" si="552"/>
        <v>0</v>
      </c>
      <c r="AR777" s="8" t="str">
        <f>IF(AQ777=0,"-",VLOOKUP(A777,FR_HITUNG_MINMAX!A:H,8,0))</f>
        <v>-</v>
      </c>
      <c r="AS777" s="1"/>
      <c r="AT777" s="8" t="str">
        <f t="shared" si="553"/>
        <v>-</v>
      </c>
      <c r="AU777" s="12">
        <f t="shared" si="554"/>
        <v>0</v>
      </c>
      <c r="AV777" s="12">
        <f t="shared" si="555"/>
        <v>0</v>
      </c>
      <c r="AW777" s="8" t="b">
        <f t="shared" si="556"/>
        <v>0</v>
      </c>
      <c r="AX777" s="1"/>
      <c r="AY777" s="8">
        <f t="shared" si="557"/>
        <v>0</v>
      </c>
      <c r="AZ777" s="8" t="str">
        <f>IF(AY777=0,"-",VLOOKUP(A777,FR_HITUNG_MINMAX!A:I,9,0))</f>
        <v>-</v>
      </c>
      <c r="BB777" s="8" t="str">
        <f t="shared" si="558"/>
        <v>-</v>
      </c>
      <c r="BC777" s="12">
        <f t="shared" si="559"/>
        <v>0</v>
      </c>
      <c r="BD777" s="12">
        <f t="shared" si="560"/>
        <v>0</v>
      </c>
      <c r="BE777" s="16"/>
      <c r="BF777" s="8">
        <f>SUMIF('REALISASI ORDER'!C:C,A777,'REALISASI ORDER'!E:E)</f>
        <v>0</v>
      </c>
      <c r="BG777" s="8">
        <f t="shared" si="561"/>
        <v>0</v>
      </c>
      <c r="BH777" s="8">
        <f t="shared" si="562"/>
        <v>0</v>
      </c>
      <c r="BI777" s="8">
        <f t="shared" si="563"/>
        <v>0</v>
      </c>
      <c r="BJ777" s="8">
        <f t="shared" si="564"/>
        <v>0</v>
      </c>
      <c r="BK777" s="33">
        <f t="shared" si="565"/>
        <v>0</v>
      </c>
      <c r="BL777" s="33">
        <f t="shared" si="566"/>
        <v>0</v>
      </c>
      <c r="BM777" s="33">
        <f t="shared" si="567"/>
        <v>0</v>
      </c>
      <c r="BN777" s="33">
        <f t="shared" si="568"/>
        <v>0</v>
      </c>
      <c r="BO777" s="8">
        <f t="shared" si="569"/>
        <v>0</v>
      </c>
      <c r="BP777" s="8">
        <f t="shared" si="570"/>
        <v>0</v>
      </c>
      <c r="BQ777" s="8">
        <f t="shared" si="571"/>
        <v>0</v>
      </c>
      <c r="BR777" s="8">
        <f>IFERROR(ROUNDDOWN(BF777*BN777/(BK777+BL777+BM777+BN),0),0)</f>
        <v>0</v>
      </c>
      <c r="BS777" s="8" t="str">
        <f t="shared" si="572"/>
        <v>TOPSTV</v>
      </c>
      <c r="BT777" s="8">
        <f>SUMIF(FR_HITUNG_MINMAX!A:A,ORDER!A777,FR_HITUNG_MINMAX!AS:AS)</f>
        <v>0</v>
      </c>
      <c r="BU777" s="8">
        <f t="shared" si="573"/>
        <v>0</v>
      </c>
      <c r="BV777" s="8" t="str">
        <f t="shared" si="574"/>
        <v>-</v>
      </c>
      <c r="BW777" s="8" t="str">
        <f>VLOOKUP(A777,'STOK PESALAKAN'!A:F,6,0)</f>
        <v/>
      </c>
    </row>
    <row r="778" spans="1:75">
      <c r="A778" s="41" t="s">
        <v>2381</v>
      </c>
      <c r="B778" s="99">
        <f>IFERROR(IFERROR(VLOOKUP(A778,'STOK PACUL'!C:H,6,0),VLOOKUP(A778,'KATEGORI PACUL'!A:C,3,0)),0)</f>
        <v>0</v>
      </c>
      <c r="C778" s="8">
        <f>IFERROR(VLOOKUP(A778,'KATEGORI PACUL'!A:D,4,0),0)</f>
        <v>0</v>
      </c>
      <c r="D778" s="99">
        <f>IFERROR(IFERROR(VLOOKUP(A778,'STOK PESALAKAN'!C:H,6,0),VLOOKUP(A778,'KATEGORI PESALAKAN'!A:C,3,0)),0)</f>
        <v>0</v>
      </c>
      <c r="E778" s="8">
        <f>IFERROR(VLOOKUP(A778,'KATEGORI PESALAKAN'!A:D,4,0),0)</f>
        <v>0</v>
      </c>
      <c r="F778" s="99">
        <f>IFERROR(IFERROR(VLOOKUP(A778,'STOK CIKDITIRO'!C:H,6,0),VLOOKUP(A778,'KATEGORI CIKDITIRO'!A:C,3,0)),0)</f>
        <v>0</v>
      </c>
      <c r="G778" s="8">
        <f>IFERROR(VLOOKUP(A778,'KATEGORI CIKDITIRO'!A:D,4,0),0)</f>
        <v>0</v>
      </c>
      <c r="H778" s="99">
        <f>IFERROR(IFERROR(VLOOKUP(A778,'STOK TRAYEMAN'!C:H,6,0),VLOOKUP(A778,'KATEGORI TRAYEMAN'!A:C,3,0)),0)</f>
        <v>0</v>
      </c>
      <c r="I778" s="8">
        <f>IFERROR(VLOOKUP(A778,'KATEGORI TRAYEMAN'!A:D,4,0),0)</f>
        <v>0</v>
      </c>
      <c r="J778" s="8" t="str">
        <f>IFERROR(VLOOKUP(A778,'NOSTOK PACUL'!A:C,3,0),IFERROR(IF(VLOOKUP(A778,'STOK PACUL'!A:B,2,0)="NOSTOK","E",VLOOKUP(A778,'KATEGORI PACUL'!A:B,2,0)),"E"))</f>
        <v>E</v>
      </c>
      <c r="K778" s="8" t="str">
        <f>IFERROR(VLOOKUP(A778,'NOSTOK PESALAKAN'!A:C,3,0),IFERROR(IF(VLOOKUP(A778,'STOK PESALAKAN'!A:B,2,0)="NOSTOK","E",VLOOKUP(A778,'KATEGORI PESALAKAN'!A:B,2,0)),"E"))</f>
        <v>E</v>
      </c>
      <c r="L778" s="8" t="str">
        <f>IFERROR(VLOOKUP(A778,'NOSTOK CIKDITIRO'!A:C,3,0),IFERROR(IF(VLOOKUP(A778,'STOK CIKDITIRO'!A:B,2,0)="NOSTOK","E",VLOOKUP(A778,'KATEGORI CIKDITIRO'!A:B,2,0)),"E"))</f>
        <v>E</v>
      </c>
      <c r="M778" s="8" t="str">
        <f>IFERROR(VLOOKUP(A778,'NOSTOK TRAYEMAN'!A:C,3,0),IFERROR(IF(VLOOKUP(A778,'STOK TRAYEMAN'!A:B,2,0)="NOSTOK","E",VLOOKUP(A778,'KATEGORI TRAYEMAN'!A:B,2,0)),"E"))</f>
        <v>E</v>
      </c>
      <c r="N778" s="8" t="str">
        <f>IFERROR(VLOOKUP(A778,FR_HITUNG_MINMAX!A:B,2,0),0)</f>
        <v>GIR SET H.SUPRA FIT NEW/REVO 100CC ORI</v>
      </c>
      <c r="O778" s="8" t="str">
        <f>IFERROR(VLOOKUP(A778,FR_HITUNG_MINMAX!A:D,4,0),0)</f>
        <v>ORISIN</v>
      </c>
      <c r="P778" s="8">
        <f>IFERROR(VLOOKUP(A778,FR_HITUNG_MINMAX!A:G,7,0),1)</f>
        <v>1</v>
      </c>
      <c r="Q778" s="11">
        <f>IFERROR(VLOOKUP(A778,FR_HITUNG_MINMAX!A:J,10,0),1)</f>
        <v>1</v>
      </c>
      <c r="R778" s="8">
        <f>IFERROR(VLOOKUP(A778,FR_HITUNG_MINMAX!A:K,11,0),1)</f>
        <v>1</v>
      </c>
      <c r="S778" s="12">
        <f>IFERROR(VLOOKUP(A778,FR_HITUNG_MINMAX!A:F,6,0),0)</f>
        <v>211000</v>
      </c>
      <c r="T778" s="8">
        <f t="shared" si="535"/>
        <v>0</v>
      </c>
      <c r="U778" s="8">
        <f t="shared" si="536"/>
        <v>0</v>
      </c>
      <c r="V778" s="8">
        <f t="shared" si="537"/>
        <v>0</v>
      </c>
      <c r="W778" s="8">
        <f t="shared" si="538"/>
        <v>0</v>
      </c>
      <c r="X778" s="8">
        <f t="shared" si="539"/>
        <v>0</v>
      </c>
      <c r="Y778" s="16"/>
      <c r="Z778" s="15">
        <f t="shared" si="540"/>
        <v>0</v>
      </c>
      <c r="AA778" s="8">
        <f t="shared" si="541"/>
        <v>0</v>
      </c>
      <c r="AB778" s="16"/>
      <c r="AC778" s="15">
        <f t="shared" si="542"/>
        <v>0</v>
      </c>
      <c r="AD778" s="8">
        <f t="shared" si="543"/>
        <v>0</v>
      </c>
      <c r="AE778" s="16"/>
      <c r="AF778" s="15">
        <f t="shared" si="544"/>
        <v>0</v>
      </c>
      <c r="AG778" s="15">
        <f t="shared" si="545"/>
        <v>0</v>
      </c>
      <c r="AH778" s="16"/>
      <c r="AI778" s="15">
        <f t="shared" si="546"/>
        <v>0</v>
      </c>
      <c r="AJ778" s="8">
        <f t="shared" si="547"/>
        <v>0</v>
      </c>
      <c r="AK778" s="8">
        <f t="shared" si="548"/>
        <v>0</v>
      </c>
      <c r="AL778" s="8">
        <f t="shared" si="549"/>
        <v>0</v>
      </c>
      <c r="AM778" s="8">
        <f t="shared" si="550"/>
        <v>0</v>
      </c>
      <c r="AN778" s="8">
        <f t="shared" si="551"/>
        <v>0</v>
      </c>
      <c r="AO778" s="8">
        <f>IFERROR(VLOOKUP(A778,PERSAMAAN!B:D,3,0),AN778)</f>
        <v>0</v>
      </c>
      <c r="AP778" s="1"/>
      <c r="AQ778" s="8">
        <f t="shared" si="552"/>
        <v>0</v>
      </c>
      <c r="AR778" s="8" t="str">
        <f>IF(AQ778=0,"-",VLOOKUP(A778,FR_HITUNG_MINMAX!A:H,8,0))</f>
        <v>-</v>
      </c>
      <c r="AS778" s="1"/>
      <c r="AT778" s="8" t="str">
        <f t="shared" si="553"/>
        <v>-</v>
      </c>
      <c r="AU778" s="12">
        <f t="shared" si="554"/>
        <v>0</v>
      </c>
      <c r="AV778" s="12">
        <f t="shared" si="555"/>
        <v>0</v>
      </c>
      <c r="AW778" s="8">
        <f t="shared" si="556"/>
        <v>0</v>
      </c>
      <c r="AX778" s="1"/>
      <c r="AY778" s="8">
        <f t="shared" si="557"/>
        <v>0</v>
      </c>
      <c r="AZ778" s="8" t="str">
        <f>IF(AY778=0,"-",VLOOKUP(A778,FR_HITUNG_MINMAX!A:I,9,0))</f>
        <v>-</v>
      </c>
      <c r="BB778" s="8" t="str">
        <f t="shared" si="558"/>
        <v>-</v>
      </c>
      <c r="BC778" s="12">
        <f t="shared" si="559"/>
        <v>0</v>
      </c>
      <c r="BD778" s="12">
        <f t="shared" si="560"/>
        <v>0</v>
      </c>
      <c r="BE778" s="16"/>
      <c r="BF778" s="8">
        <f>SUMIF('REALISASI ORDER'!C:C,A778,'REALISASI ORDER'!E:E)</f>
        <v>0</v>
      </c>
      <c r="BG778" s="8">
        <f t="shared" si="561"/>
        <v>0</v>
      </c>
      <c r="BH778" s="8">
        <f t="shared" si="562"/>
        <v>0</v>
      </c>
      <c r="BI778" s="8">
        <f t="shared" si="563"/>
        <v>0</v>
      </c>
      <c r="BJ778" s="8">
        <f t="shared" si="564"/>
        <v>0</v>
      </c>
      <c r="BK778" s="33">
        <f t="shared" si="565"/>
        <v>0</v>
      </c>
      <c r="BL778" s="33">
        <f t="shared" si="566"/>
        <v>0</v>
      </c>
      <c r="BM778" s="33">
        <f t="shared" si="567"/>
        <v>0</v>
      </c>
      <c r="BN778" s="33">
        <f t="shared" si="568"/>
        <v>0</v>
      </c>
      <c r="BO778" s="8">
        <f t="shared" si="569"/>
        <v>0</v>
      </c>
      <c r="BP778" s="8">
        <f t="shared" si="570"/>
        <v>0</v>
      </c>
      <c r="BQ778" s="8">
        <f t="shared" si="571"/>
        <v>0</v>
      </c>
      <c r="BR778" s="8">
        <f>IFERROR(ROUNDDOWN(BF778*BN778/(BK778+BL778+BM778+BN),0),0)</f>
        <v>0</v>
      </c>
      <c r="BS778" s="8" t="str">
        <f t="shared" si="572"/>
        <v>06401-KTL-700</v>
      </c>
      <c r="BT778" s="8">
        <f>SUMIF(FR_HITUNG_MINMAX!A:A,ORDER!A778,FR_HITUNG_MINMAX!AS:AS)</f>
        <v>0</v>
      </c>
      <c r="BU778" s="8">
        <f t="shared" si="573"/>
        <v>0</v>
      </c>
      <c r="BV778" s="8" t="str">
        <f t="shared" si="574"/>
        <v>-</v>
      </c>
      <c r="BW778" s="8" t="str">
        <f>VLOOKUP(A778,'STOK PESALAKAN'!A:F,6,0)</f>
        <v/>
      </c>
    </row>
    <row r="779" spans="1:75">
      <c r="A779" s="41" t="s">
        <v>4173</v>
      </c>
      <c r="B779" s="99">
        <f>IFERROR(IFERROR(VLOOKUP(A779,'STOK PACUL'!C:H,6,0),VLOOKUP(A779,'KATEGORI PACUL'!A:C,3,0)),0)</f>
        <v>0</v>
      </c>
      <c r="C779" s="8">
        <f>IFERROR(VLOOKUP(A779,'KATEGORI PACUL'!A:D,4,0),0)</f>
        <v>0</v>
      </c>
      <c r="D779" s="99">
        <f>IFERROR(IFERROR(VLOOKUP(A779,'STOK PESALAKAN'!C:H,6,0),VLOOKUP(A779,'KATEGORI PESALAKAN'!A:C,3,0)),0)</f>
        <v>0</v>
      </c>
      <c r="E779" s="8">
        <f>IFERROR(VLOOKUP(A779,'KATEGORI PESALAKAN'!A:D,4,0),0)</f>
        <v>0</v>
      </c>
      <c r="F779" s="99">
        <f>IFERROR(IFERROR(VLOOKUP(A779,'STOK CIKDITIRO'!C:H,6,0),VLOOKUP(A779,'KATEGORI CIKDITIRO'!A:C,3,0)),0)</f>
        <v>0</v>
      </c>
      <c r="G779" s="8">
        <f>IFERROR(VLOOKUP(A779,'KATEGORI CIKDITIRO'!A:D,4,0),0)</f>
        <v>0</v>
      </c>
      <c r="H779" s="99">
        <f>IFERROR(IFERROR(VLOOKUP(A779,'STOK TRAYEMAN'!C:H,6,0),VLOOKUP(A779,'KATEGORI TRAYEMAN'!A:C,3,0)),0)</f>
        <v>0</v>
      </c>
      <c r="I779" s="8">
        <f>IFERROR(VLOOKUP(A779,'KATEGORI TRAYEMAN'!A:D,4,0),0)</f>
        <v>0</v>
      </c>
      <c r="J779" s="8" t="str">
        <f>IFERROR(VLOOKUP(A779,'NOSTOK PACUL'!A:C,3,0),IFERROR(IF(VLOOKUP(A779,'STOK PACUL'!A:B,2,0)="NOSTOK","E",VLOOKUP(A779,'KATEGORI PACUL'!A:B,2,0)),"E"))</f>
        <v>E</v>
      </c>
      <c r="K779" s="8" t="str">
        <f>IFERROR(VLOOKUP(A779,'NOSTOK PESALAKAN'!A:C,3,0),IFERROR(IF(VLOOKUP(A779,'STOK PESALAKAN'!A:B,2,0)="NOSTOK","E",VLOOKUP(A779,'KATEGORI PESALAKAN'!A:B,2,0)),"E"))</f>
        <v>E</v>
      </c>
      <c r="L779" s="8" t="str">
        <f>IFERROR(VLOOKUP(A779,'NOSTOK CIKDITIRO'!A:C,3,0),IFERROR(IF(VLOOKUP(A779,'STOK CIKDITIRO'!A:B,2,0)="NOSTOK","E",VLOOKUP(A779,'KATEGORI CIKDITIRO'!A:B,2,0)),"E"))</f>
        <v>E</v>
      </c>
      <c r="M779" s="8" t="str">
        <f>IFERROR(VLOOKUP(A779,'NOSTOK TRAYEMAN'!A:C,3,0),IFERROR(IF(VLOOKUP(A779,'STOK TRAYEMAN'!A:B,2,0)="NOSTOK","E",VLOOKUP(A779,'KATEGORI TRAYEMAN'!A:B,2,0)),"E"))</f>
        <v>E</v>
      </c>
      <c r="N779" s="8" t="str">
        <f>IFERROR(VLOOKUP(A779,FR_HITUNG_MINMAX!A:B,2,0),0)</f>
        <v>GIR SET Y.JUPITER Z NEW/VEGA ZR ORI</v>
      </c>
      <c r="O779" s="8" t="str">
        <f>IFERROR(VLOOKUP(A779,FR_HITUNG_MINMAX!A:D,4,0),0)</f>
        <v>ORISIN</v>
      </c>
      <c r="P779" s="8">
        <f>IFERROR(VLOOKUP(A779,FR_HITUNG_MINMAX!A:G,7,0),1)</f>
        <v>1</v>
      </c>
      <c r="Q779" s="11">
        <f>IFERROR(VLOOKUP(A779,FR_HITUNG_MINMAX!A:J,10,0),1)</f>
        <v>1</v>
      </c>
      <c r="R779" s="8">
        <f>IFERROR(VLOOKUP(A779,FR_HITUNG_MINMAX!A:K,11,0),1)</f>
        <v>1</v>
      </c>
      <c r="S779" s="12">
        <f>IFERROR(VLOOKUP(A779,FR_HITUNG_MINMAX!A:F,6,0),0)</f>
        <v>197500</v>
      </c>
      <c r="T779" s="8">
        <f t="shared" si="535"/>
        <v>0</v>
      </c>
      <c r="U779" s="8">
        <f t="shared" si="536"/>
        <v>0</v>
      </c>
      <c r="V779" s="8">
        <f t="shared" si="537"/>
        <v>0</v>
      </c>
      <c r="W779" s="8">
        <f t="shared" si="538"/>
        <v>0</v>
      </c>
      <c r="X779" s="8">
        <f t="shared" si="539"/>
        <v>0</v>
      </c>
      <c r="Y779" s="16"/>
      <c r="Z779" s="15">
        <f t="shared" si="540"/>
        <v>0</v>
      </c>
      <c r="AA779" s="8">
        <f t="shared" si="541"/>
        <v>0</v>
      </c>
      <c r="AB779" s="16"/>
      <c r="AC779" s="15">
        <f t="shared" si="542"/>
        <v>0</v>
      </c>
      <c r="AD779" s="8">
        <f t="shared" si="543"/>
        <v>0</v>
      </c>
      <c r="AE779" s="16"/>
      <c r="AF779" s="15">
        <f t="shared" si="544"/>
        <v>0</v>
      </c>
      <c r="AG779" s="15">
        <f t="shared" si="545"/>
        <v>0</v>
      </c>
      <c r="AH779" s="16"/>
      <c r="AI779" s="15">
        <f t="shared" si="546"/>
        <v>0</v>
      </c>
      <c r="AJ779" s="8">
        <f t="shared" si="547"/>
        <v>0</v>
      </c>
      <c r="AK779" s="8">
        <f t="shared" si="548"/>
        <v>0</v>
      </c>
      <c r="AL779" s="8">
        <f t="shared" si="549"/>
        <v>0</v>
      </c>
      <c r="AM779" s="8">
        <f t="shared" si="550"/>
        <v>0</v>
      </c>
      <c r="AN779" s="8">
        <f t="shared" si="551"/>
        <v>0</v>
      </c>
      <c r="AO779" s="8">
        <f>IFERROR(VLOOKUP(A779,PERSAMAAN!B:D,3,0),AN779)</f>
        <v>0</v>
      </c>
      <c r="AP779" s="1"/>
      <c r="AQ779" s="8">
        <f t="shared" si="552"/>
        <v>0</v>
      </c>
      <c r="AR779" s="8" t="str">
        <f>IF(AQ779=0,"-",VLOOKUP(A779,FR_HITUNG_MINMAX!A:H,8,0))</f>
        <v>-</v>
      </c>
      <c r="AS779" s="1"/>
      <c r="AT779" s="8" t="str">
        <f t="shared" si="553"/>
        <v>-</v>
      </c>
      <c r="AU779" s="12">
        <f t="shared" si="554"/>
        <v>0</v>
      </c>
      <c r="AV779" s="12">
        <f t="shared" si="555"/>
        <v>0</v>
      </c>
      <c r="AW779" s="8">
        <f t="shared" si="556"/>
        <v>0</v>
      </c>
      <c r="AX779" s="1"/>
      <c r="AY779" s="8">
        <f t="shared" si="557"/>
        <v>0</v>
      </c>
      <c r="AZ779" s="8" t="str">
        <f>IF(AY779=0,"-",VLOOKUP(A779,FR_HITUNG_MINMAX!A:I,9,0))</f>
        <v>-</v>
      </c>
      <c r="BB779" s="8" t="str">
        <f t="shared" si="558"/>
        <v>-</v>
      </c>
      <c r="BC779" s="12">
        <f t="shared" si="559"/>
        <v>0</v>
      </c>
      <c r="BD779" s="12">
        <f t="shared" si="560"/>
        <v>0</v>
      </c>
      <c r="BE779" s="16"/>
      <c r="BF779" s="8">
        <f>SUMIF('REALISASI ORDER'!C:C,A779,'REALISASI ORDER'!E:E)</f>
        <v>0</v>
      </c>
      <c r="BG779" s="8">
        <f t="shared" si="561"/>
        <v>0</v>
      </c>
      <c r="BH779" s="8">
        <f t="shared" si="562"/>
        <v>0</v>
      </c>
      <c r="BI779" s="8">
        <f t="shared" si="563"/>
        <v>0</v>
      </c>
      <c r="BJ779" s="8">
        <f t="shared" si="564"/>
        <v>0</v>
      </c>
      <c r="BK779" s="33">
        <f t="shared" si="565"/>
        <v>0</v>
      </c>
      <c r="BL779" s="33">
        <f t="shared" si="566"/>
        <v>0</v>
      </c>
      <c r="BM779" s="33">
        <f t="shared" si="567"/>
        <v>0</v>
      </c>
      <c r="BN779" s="33">
        <f t="shared" si="568"/>
        <v>0</v>
      </c>
      <c r="BO779" s="8">
        <f t="shared" si="569"/>
        <v>0</v>
      </c>
      <c r="BP779" s="8">
        <f t="shared" si="570"/>
        <v>0</v>
      </c>
      <c r="BQ779" s="8">
        <f t="shared" si="571"/>
        <v>0</v>
      </c>
      <c r="BR779" s="8">
        <f>IFERROR(ROUNDDOWN(BF779*BN779/(BK779+BL779+BM779+BN),0),0)</f>
        <v>0</v>
      </c>
      <c r="BS779" s="8" t="str">
        <f t="shared" si="572"/>
        <v>5D9-W001A-40</v>
      </c>
      <c r="BT779" s="8">
        <f>SUMIF(FR_HITUNG_MINMAX!A:A,ORDER!A779,FR_HITUNG_MINMAX!AS:AS)</f>
        <v>0</v>
      </c>
      <c r="BU779" s="8">
        <f t="shared" si="573"/>
        <v>0</v>
      </c>
      <c r="BV779" s="8" t="str">
        <f t="shared" si="574"/>
        <v>-</v>
      </c>
      <c r="BW779" s="8" t="str">
        <f>VLOOKUP(A779,'STOK PESALAKAN'!A:F,6,0)</f>
        <v/>
      </c>
    </row>
    <row r="780" spans="1:75">
      <c r="A780" s="41" t="s">
        <v>173</v>
      </c>
      <c r="K780" s="8"/>
      <c r="L780" s="8"/>
      <c r="M780" s="8"/>
      <c r="Y780" s="16"/>
      <c r="Z780" s="15"/>
      <c r="AB780" s="16"/>
      <c r="AC780" s="15"/>
      <c r="AE780" s="16"/>
      <c r="AF780" s="15"/>
      <c r="AG780" s="15"/>
      <c r="AH780" s="16"/>
      <c r="AI780" s="15"/>
      <c r="AP780" s="1"/>
      <c r="AS780" s="1"/>
      <c r="AU780" s="12"/>
      <c r="AV780" s="12"/>
      <c r="AX780" s="1"/>
      <c r="BC780" s="12"/>
      <c r="BD780" s="12"/>
      <c r="BE780" s="16"/>
    </row>
    <row r="781" spans="1:75">
      <c r="K781" s="8"/>
      <c r="L781" s="8"/>
      <c r="M781" s="8"/>
      <c r="Y781" s="16"/>
      <c r="Z781" s="15"/>
      <c r="AB781" s="16"/>
      <c r="AC781" s="15"/>
      <c r="AE781" s="16"/>
      <c r="AF781" s="15"/>
      <c r="AG781" s="15"/>
      <c r="AH781" s="16"/>
      <c r="AI781" s="15"/>
      <c r="AP781" s="1"/>
      <c r="AS781" s="1"/>
      <c r="AU781" s="12"/>
      <c r="AV781" s="12"/>
      <c r="AX781" s="1"/>
      <c r="BC781" s="12"/>
      <c r="BD781" s="12"/>
      <c r="BE781" s="16"/>
    </row>
    <row r="782" spans="1:75">
      <c r="K782" s="8"/>
      <c r="L782" s="8"/>
      <c r="M782" s="8"/>
      <c r="Y782" s="16"/>
      <c r="Z782" s="15"/>
      <c r="AB782" s="16"/>
      <c r="AC782" s="15"/>
      <c r="AE782" s="16"/>
      <c r="AF782" s="15"/>
      <c r="AG782" s="15"/>
      <c r="AH782" s="16"/>
      <c r="AI782" s="15"/>
      <c r="AP782" s="1"/>
      <c r="AS782" s="1"/>
      <c r="AU782" s="12"/>
      <c r="AV782" s="12"/>
      <c r="AX782" s="1"/>
      <c r="BC782" s="12"/>
      <c r="BD782" s="12"/>
      <c r="BE782" s="16"/>
    </row>
    <row r="783" spans="1:75">
      <c r="K783" s="8"/>
      <c r="L783" s="8"/>
      <c r="M783" s="8"/>
      <c r="Y783" s="16"/>
      <c r="Z783" s="15"/>
      <c r="AB783" s="16"/>
      <c r="AC783" s="15"/>
      <c r="AE783" s="16"/>
      <c r="AF783" s="15"/>
      <c r="AG783" s="15"/>
      <c r="AH783" s="16"/>
      <c r="AI783" s="15"/>
      <c r="AP783" s="1"/>
      <c r="AS783" s="1"/>
      <c r="AU783" s="12"/>
      <c r="AV783" s="12"/>
      <c r="AX783" s="1"/>
      <c r="BC783" s="12"/>
      <c r="BD783" s="12"/>
      <c r="BE783" s="16"/>
    </row>
    <row r="784" spans="1:75">
      <c r="K784" s="8"/>
      <c r="L784" s="8"/>
      <c r="M784" s="8"/>
      <c r="Y784" s="16"/>
      <c r="Z784" s="15"/>
      <c r="AB784" s="16"/>
      <c r="AC784" s="15"/>
      <c r="AE784" s="16"/>
      <c r="AF784" s="15"/>
      <c r="AG784" s="15"/>
      <c r="AH784" s="16"/>
      <c r="AI784" s="15"/>
      <c r="AP784" s="1"/>
      <c r="AS784" s="1"/>
      <c r="AU784" s="12"/>
      <c r="AV784" s="12"/>
      <c r="AX784" s="1"/>
      <c r="BC784" s="12"/>
      <c r="BD784" s="12"/>
      <c r="BE784" s="16"/>
    </row>
    <row r="785" spans="11:57">
      <c r="K785" s="8"/>
      <c r="L785" s="8"/>
      <c r="M785" s="8"/>
      <c r="Y785" s="16"/>
      <c r="Z785" s="15"/>
      <c r="AB785" s="16"/>
      <c r="AC785" s="15"/>
      <c r="AE785" s="16"/>
      <c r="AF785" s="15"/>
      <c r="AG785" s="15"/>
      <c r="AH785" s="16"/>
      <c r="AI785" s="15"/>
      <c r="AP785" s="1"/>
      <c r="AS785" s="1"/>
      <c r="AU785" s="12"/>
      <c r="AV785" s="12"/>
      <c r="AX785" s="1"/>
      <c r="BC785" s="12"/>
      <c r="BD785" s="12"/>
      <c r="BE785" s="16"/>
    </row>
    <row r="786" spans="11:57">
      <c r="K786" s="8"/>
      <c r="L786" s="8"/>
      <c r="M786" s="8"/>
      <c r="Y786" s="16"/>
      <c r="Z786" s="15"/>
      <c r="AB786" s="16"/>
      <c r="AC786" s="15"/>
      <c r="AE786" s="16"/>
      <c r="AF786" s="15"/>
      <c r="AG786" s="15"/>
      <c r="AH786" s="16"/>
      <c r="AI786" s="15"/>
      <c r="AP786" s="1"/>
      <c r="AS786" s="1"/>
      <c r="AU786" s="12"/>
      <c r="AV786" s="12"/>
      <c r="AX786" s="1"/>
      <c r="BC786" s="12"/>
      <c r="BD786" s="12"/>
      <c r="BE786" s="16"/>
    </row>
    <row r="787" spans="11:57">
      <c r="K787" s="8"/>
      <c r="L787" s="8"/>
      <c r="M787" s="8"/>
      <c r="Y787" s="16"/>
      <c r="Z787" s="15"/>
      <c r="AB787" s="16"/>
      <c r="AC787" s="15"/>
      <c r="AE787" s="16"/>
      <c r="AF787" s="15"/>
      <c r="AG787" s="15"/>
      <c r="AH787" s="16"/>
      <c r="AI787" s="15"/>
      <c r="AP787" s="1"/>
      <c r="AS787" s="1"/>
      <c r="AU787" s="12"/>
      <c r="AV787" s="12"/>
      <c r="AX787" s="1"/>
      <c r="BC787" s="12"/>
      <c r="BD787" s="12"/>
      <c r="BE787" s="16"/>
    </row>
    <row r="788" spans="11:57">
      <c r="K788" s="8"/>
      <c r="L788" s="8"/>
      <c r="M788" s="8"/>
      <c r="Y788" s="16"/>
      <c r="Z788" s="15"/>
      <c r="AB788" s="16"/>
      <c r="AC788" s="15"/>
      <c r="AE788" s="16"/>
      <c r="AF788" s="15"/>
      <c r="AG788" s="15"/>
      <c r="AH788" s="16"/>
      <c r="AI788" s="15"/>
      <c r="AP788" s="1"/>
      <c r="AS788" s="1"/>
      <c r="AU788" s="12"/>
      <c r="AV788" s="12"/>
      <c r="AX788" s="1"/>
      <c r="BC788" s="12"/>
      <c r="BD788" s="12"/>
      <c r="BE788" s="16"/>
    </row>
    <row r="789" spans="11:57">
      <c r="K789" s="8"/>
      <c r="L789" s="8"/>
      <c r="M789" s="8"/>
      <c r="Y789" s="16"/>
      <c r="Z789" s="15"/>
      <c r="AB789" s="16"/>
      <c r="AC789" s="15"/>
      <c r="AE789" s="16"/>
      <c r="AF789" s="15"/>
      <c r="AG789" s="15"/>
      <c r="AH789" s="16"/>
      <c r="AI789" s="15"/>
      <c r="AP789" s="1"/>
      <c r="AS789" s="1"/>
      <c r="AU789" s="12"/>
      <c r="AV789" s="12"/>
      <c r="AX789" s="1"/>
      <c r="BC789" s="12"/>
      <c r="BD789" s="12"/>
      <c r="BE789" s="16"/>
    </row>
    <row r="790" spans="11:57">
      <c r="K790" s="8"/>
      <c r="L790" s="8"/>
      <c r="M790" s="8"/>
      <c r="Y790" s="16"/>
      <c r="Z790" s="15"/>
      <c r="AB790" s="16"/>
      <c r="AC790" s="15"/>
      <c r="AE790" s="16"/>
      <c r="AF790" s="15"/>
      <c r="AG790" s="15"/>
      <c r="AH790" s="16"/>
      <c r="AI790" s="15"/>
      <c r="AP790" s="1"/>
      <c r="AS790" s="1"/>
      <c r="AU790" s="12"/>
      <c r="AV790" s="12"/>
      <c r="AX790" s="1"/>
      <c r="BC790" s="12"/>
      <c r="BD790" s="12"/>
      <c r="BE790" s="16"/>
    </row>
    <row r="791" spans="11:57">
      <c r="K791" s="8"/>
      <c r="L791" s="8"/>
      <c r="M791" s="8"/>
      <c r="Y791" s="16"/>
      <c r="Z791" s="15"/>
      <c r="AB791" s="16"/>
      <c r="AC791" s="15"/>
      <c r="AE791" s="16"/>
      <c r="AF791" s="15"/>
      <c r="AG791" s="15"/>
      <c r="AH791" s="16"/>
      <c r="AI791" s="15"/>
      <c r="AP791" s="1"/>
      <c r="AS791" s="1"/>
      <c r="AU791" s="12"/>
      <c r="AV791" s="12"/>
      <c r="AX791" s="1"/>
      <c r="BC791" s="12"/>
      <c r="BD791" s="12"/>
      <c r="BE791" s="16"/>
    </row>
    <row r="792" spans="11:57">
      <c r="K792" s="8"/>
      <c r="L792" s="8"/>
      <c r="M792" s="8"/>
      <c r="Y792" s="16"/>
      <c r="Z792" s="15"/>
      <c r="AB792" s="16"/>
      <c r="AC792" s="15"/>
      <c r="AE792" s="16"/>
      <c r="AF792" s="15"/>
      <c r="AG792" s="15"/>
      <c r="AH792" s="16"/>
      <c r="AI792" s="15"/>
      <c r="AP792" s="1"/>
      <c r="AS792" s="1"/>
      <c r="AU792" s="12"/>
      <c r="AV792" s="12"/>
      <c r="AX792" s="1"/>
      <c r="BC792" s="12"/>
      <c r="BD792" s="12"/>
      <c r="BE792" s="16"/>
    </row>
    <row r="793" spans="11:57">
      <c r="K793" s="8"/>
      <c r="L793" s="8"/>
      <c r="M793" s="8"/>
      <c r="Y793" s="16"/>
      <c r="Z793" s="15"/>
      <c r="AB793" s="16"/>
      <c r="AC793" s="15"/>
      <c r="AE793" s="16"/>
      <c r="AF793" s="15"/>
      <c r="AG793" s="15"/>
      <c r="AH793" s="16"/>
      <c r="AI793" s="15"/>
      <c r="AP793" s="1"/>
      <c r="AS793" s="1"/>
      <c r="AU793" s="12"/>
      <c r="AV793" s="12"/>
      <c r="AX793" s="1"/>
      <c r="BC793" s="12"/>
      <c r="BD793" s="12"/>
      <c r="BE793" s="16"/>
    </row>
    <row r="794" spans="11:57">
      <c r="K794" s="8"/>
      <c r="L794" s="8"/>
      <c r="M794" s="8"/>
      <c r="Y794" s="16"/>
      <c r="Z794" s="15"/>
      <c r="AB794" s="16"/>
      <c r="AC794" s="15"/>
      <c r="AE794" s="16"/>
      <c r="AF794" s="15"/>
      <c r="AG794" s="15"/>
      <c r="AH794" s="16"/>
      <c r="AI794" s="15"/>
      <c r="AP794" s="1"/>
      <c r="AS794" s="1"/>
      <c r="AU794" s="12"/>
      <c r="AV794" s="12"/>
      <c r="AX794" s="1"/>
      <c r="BC794" s="12"/>
      <c r="BD794" s="12"/>
      <c r="BE794" s="16"/>
    </row>
    <row r="795" spans="11:57">
      <c r="K795" s="8"/>
      <c r="L795" s="8"/>
      <c r="M795" s="8"/>
      <c r="Y795" s="16"/>
      <c r="Z795" s="15"/>
      <c r="AB795" s="16"/>
      <c r="AC795" s="15"/>
      <c r="AE795" s="16"/>
      <c r="AF795" s="15"/>
      <c r="AG795" s="15"/>
      <c r="AH795" s="16"/>
      <c r="AI795" s="15"/>
      <c r="AP795" s="1"/>
      <c r="AS795" s="1"/>
      <c r="AU795" s="12"/>
      <c r="AV795" s="12"/>
      <c r="AX795" s="1"/>
      <c r="BC795" s="12"/>
      <c r="BD795" s="12"/>
      <c r="BE795" s="16"/>
    </row>
    <row r="796" spans="11:57">
      <c r="K796" s="8"/>
      <c r="L796" s="8"/>
      <c r="M796" s="8"/>
      <c r="Y796" s="16"/>
      <c r="Z796" s="15"/>
      <c r="AB796" s="16"/>
      <c r="AC796" s="15"/>
      <c r="AE796" s="16"/>
      <c r="AF796" s="15"/>
      <c r="AG796" s="15"/>
      <c r="AH796" s="16"/>
      <c r="AI796" s="15"/>
      <c r="AP796" s="1"/>
      <c r="AS796" s="1"/>
      <c r="AU796" s="12"/>
      <c r="AV796" s="12"/>
      <c r="AX796" s="1"/>
      <c r="BC796" s="12"/>
      <c r="BD796" s="12"/>
      <c r="BE796" s="16"/>
    </row>
    <row r="797" spans="11:57">
      <c r="K797" s="8"/>
      <c r="L797" s="8"/>
      <c r="M797" s="8"/>
      <c r="Y797" s="16"/>
      <c r="Z797" s="15"/>
      <c r="AB797" s="16"/>
      <c r="AC797" s="15"/>
      <c r="AE797" s="16"/>
      <c r="AF797" s="15"/>
      <c r="AG797" s="15"/>
      <c r="AH797" s="16"/>
      <c r="AI797" s="15"/>
      <c r="AP797" s="1"/>
      <c r="AS797" s="1"/>
      <c r="AU797" s="12"/>
      <c r="AV797" s="12"/>
      <c r="AX797" s="1"/>
      <c r="BC797" s="12"/>
      <c r="BD797" s="12"/>
      <c r="BE797" s="16"/>
    </row>
    <row r="798" spans="11:57">
      <c r="K798" s="8"/>
      <c r="L798" s="8"/>
      <c r="M798" s="8"/>
      <c r="Y798" s="16"/>
      <c r="Z798" s="15"/>
      <c r="AB798" s="16"/>
      <c r="AC798" s="15"/>
      <c r="AE798" s="16"/>
      <c r="AF798" s="15"/>
      <c r="AG798" s="15"/>
      <c r="AH798" s="16"/>
      <c r="AI798" s="15"/>
      <c r="AP798" s="1"/>
      <c r="AS798" s="1"/>
      <c r="AU798" s="12"/>
      <c r="AV798" s="12"/>
      <c r="AX798" s="1"/>
      <c r="BC798" s="12"/>
      <c r="BD798" s="12"/>
      <c r="BE798" s="16"/>
    </row>
    <row r="799" spans="11:57">
      <c r="K799" s="8"/>
      <c r="L799" s="8"/>
      <c r="M799" s="8"/>
      <c r="Y799" s="16"/>
      <c r="Z799" s="15"/>
      <c r="AB799" s="16"/>
      <c r="AC799" s="15"/>
      <c r="AE799" s="16"/>
      <c r="AF799" s="15"/>
      <c r="AG799" s="15"/>
      <c r="AH799" s="16"/>
      <c r="AI799" s="15"/>
      <c r="AP799" s="1"/>
      <c r="AS799" s="1"/>
      <c r="AU799" s="12"/>
      <c r="AV799" s="12"/>
      <c r="AX799" s="1"/>
      <c r="BC799" s="12"/>
      <c r="BD799" s="12"/>
      <c r="BE799" s="16"/>
    </row>
    <row r="800" spans="11:57">
      <c r="K800" s="8"/>
      <c r="L800" s="8"/>
      <c r="M800" s="8"/>
      <c r="Y800" s="16"/>
      <c r="Z800" s="15"/>
      <c r="AB800" s="16"/>
      <c r="AC800" s="15"/>
      <c r="AE800" s="16"/>
      <c r="AF800" s="15"/>
      <c r="AG800" s="15"/>
      <c r="AH800" s="16"/>
      <c r="AI800" s="15"/>
      <c r="AP800" s="1"/>
      <c r="AS800" s="1"/>
      <c r="AU800" s="12"/>
      <c r="AV800" s="12"/>
      <c r="AX800" s="1"/>
      <c r="BC800" s="12"/>
      <c r="BD800" s="12"/>
      <c r="BE800" s="16"/>
    </row>
    <row r="801" spans="11:57">
      <c r="K801" s="8"/>
      <c r="L801" s="8"/>
      <c r="M801" s="8"/>
      <c r="Y801" s="16"/>
      <c r="Z801" s="15"/>
      <c r="AB801" s="16"/>
      <c r="AC801" s="15"/>
      <c r="AE801" s="16"/>
      <c r="AF801" s="15"/>
      <c r="AG801" s="15"/>
      <c r="AH801" s="16"/>
      <c r="AI801" s="15"/>
      <c r="AP801" s="1"/>
      <c r="AS801" s="1"/>
      <c r="AU801" s="12"/>
      <c r="AV801" s="12"/>
      <c r="AX801" s="1"/>
      <c r="BC801" s="12"/>
      <c r="BD801" s="12"/>
      <c r="BE801" s="16"/>
    </row>
    <row r="802" spans="11:57">
      <c r="K802" s="8"/>
      <c r="L802" s="8"/>
      <c r="M802" s="8"/>
      <c r="Y802" s="16"/>
      <c r="Z802" s="15"/>
      <c r="AB802" s="16"/>
      <c r="AC802" s="15"/>
      <c r="AE802" s="16"/>
      <c r="AF802" s="15"/>
      <c r="AG802" s="15"/>
      <c r="AH802" s="16"/>
      <c r="AI802" s="15"/>
      <c r="AP802" s="1"/>
      <c r="AS802" s="1"/>
      <c r="AU802" s="12"/>
      <c r="AV802" s="12"/>
      <c r="AX802" s="1"/>
      <c r="BC802" s="12"/>
      <c r="BD802" s="12"/>
      <c r="BE802" s="16"/>
    </row>
    <row r="803" spans="11:57">
      <c r="K803" s="8"/>
      <c r="L803" s="8"/>
      <c r="M803" s="8"/>
      <c r="Y803" s="16"/>
      <c r="Z803" s="15"/>
      <c r="AB803" s="16"/>
      <c r="AC803" s="15"/>
      <c r="AE803" s="16"/>
      <c r="AF803" s="15"/>
      <c r="AG803" s="15"/>
      <c r="AH803" s="16"/>
      <c r="AI803" s="15"/>
      <c r="AP803" s="1"/>
      <c r="AS803" s="1"/>
      <c r="AU803" s="12"/>
      <c r="AV803" s="12"/>
      <c r="AX803" s="1"/>
      <c r="BC803" s="12"/>
      <c r="BD803" s="12"/>
      <c r="BE803" s="16"/>
    </row>
    <row r="804" spans="11:57">
      <c r="K804" s="8"/>
      <c r="L804" s="8"/>
      <c r="M804" s="8"/>
      <c r="Y804" s="16"/>
      <c r="Z804" s="15"/>
      <c r="AB804" s="16"/>
      <c r="AC804" s="15"/>
      <c r="AE804" s="16"/>
      <c r="AF804" s="15"/>
      <c r="AG804" s="15"/>
      <c r="AH804" s="16"/>
      <c r="AI804" s="15"/>
      <c r="AP804" s="1"/>
      <c r="AS804" s="1"/>
      <c r="AU804" s="12"/>
      <c r="AV804" s="12"/>
      <c r="AX804" s="1"/>
      <c r="BC804" s="12"/>
      <c r="BD804" s="12"/>
      <c r="BE804" s="16"/>
    </row>
    <row r="805" spans="11:57">
      <c r="K805" s="8"/>
      <c r="L805" s="8"/>
      <c r="M805" s="8"/>
      <c r="Y805" s="16"/>
      <c r="Z805" s="15"/>
      <c r="AB805" s="16"/>
      <c r="AC805" s="15"/>
      <c r="AE805" s="16"/>
      <c r="AF805" s="15"/>
      <c r="AG805" s="15"/>
      <c r="AH805" s="16"/>
      <c r="AI805" s="15"/>
      <c r="AP805" s="1"/>
      <c r="AS805" s="1"/>
      <c r="AU805" s="12"/>
      <c r="AV805" s="12"/>
      <c r="AX805" s="1"/>
      <c r="BC805" s="12"/>
      <c r="BD805" s="12"/>
      <c r="BE805" s="16"/>
    </row>
    <row r="806" spans="11:57">
      <c r="K806" s="8"/>
      <c r="L806" s="8"/>
      <c r="M806" s="8"/>
      <c r="Y806" s="16"/>
      <c r="Z806" s="15"/>
      <c r="AB806" s="16"/>
      <c r="AC806" s="15"/>
      <c r="AE806" s="16"/>
      <c r="AF806" s="15"/>
      <c r="AG806" s="15"/>
      <c r="AH806" s="16"/>
      <c r="AI806" s="15"/>
      <c r="AP806" s="1"/>
      <c r="AS806" s="1"/>
      <c r="AU806" s="12"/>
      <c r="AV806" s="12"/>
      <c r="AX806" s="1"/>
      <c r="BC806" s="12"/>
      <c r="BD806" s="12"/>
      <c r="BE806" s="16"/>
    </row>
    <row r="807" spans="11:57">
      <c r="K807" s="8"/>
      <c r="L807" s="8"/>
      <c r="M807" s="8"/>
      <c r="Y807" s="16"/>
      <c r="Z807" s="15"/>
      <c r="AB807" s="16"/>
      <c r="AC807" s="15"/>
      <c r="AE807" s="16"/>
      <c r="AF807" s="15"/>
      <c r="AG807" s="15"/>
      <c r="AH807" s="16"/>
      <c r="AI807" s="15"/>
      <c r="AP807" s="1"/>
      <c r="AS807" s="1"/>
      <c r="AU807" s="12"/>
      <c r="AV807" s="12"/>
      <c r="AX807" s="1"/>
      <c r="BC807" s="12"/>
      <c r="BD807" s="12"/>
      <c r="BE807" s="16"/>
    </row>
    <row r="808" spans="11:57">
      <c r="K808" s="8"/>
      <c r="L808" s="8"/>
      <c r="M808" s="8"/>
      <c r="Y808" s="16"/>
      <c r="Z808" s="15"/>
      <c r="AB808" s="16"/>
      <c r="AC808" s="15"/>
      <c r="AE808" s="16"/>
      <c r="AF808" s="15"/>
      <c r="AG808" s="15"/>
      <c r="AH808" s="16"/>
      <c r="AI808" s="15"/>
      <c r="AP808" s="1"/>
      <c r="AS808" s="1"/>
      <c r="AU808" s="12"/>
      <c r="AV808" s="12"/>
      <c r="AX808" s="1"/>
      <c r="BC808" s="12"/>
      <c r="BD808" s="12"/>
      <c r="BE808" s="16"/>
    </row>
    <row r="809" spans="11:57">
      <c r="K809" s="8"/>
      <c r="L809" s="8"/>
      <c r="M809" s="8"/>
      <c r="Y809" s="16"/>
      <c r="Z809" s="15"/>
      <c r="AB809" s="16"/>
      <c r="AC809" s="15"/>
      <c r="AE809" s="16"/>
      <c r="AF809" s="15"/>
      <c r="AG809" s="15"/>
      <c r="AH809" s="16"/>
      <c r="AI809" s="15"/>
      <c r="AP809" s="1"/>
      <c r="AS809" s="1"/>
      <c r="AU809" s="12"/>
      <c r="AV809" s="12"/>
      <c r="AX809" s="1"/>
      <c r="BC809" s="12"/>
      <c r="BD809" s="12"/>
      <c r="BE809" s="16"/>
    </row>
    <row r="810" spans="11:57">
      <c r="K810" s="8"/>
      <c r="L810" s="8"/>
      <c r="M810" s="8"/>
      <c r="Y810" s="16"/>
      <c r="Z810" s="15"/>
      <c r="AB810" s="16"/>
      <c r="AC810" s="15"/>
      <c r="AE810" s="16"/>
      <c r="AF810" s="15"/>
      <c r="AG810" s="15"/>
      <c r="AH810" s="16"/>
      <c r="AI810" s="15"/>
      <c r="AP810" s="1"/>
      <c r="AS810" s="1"/>
      <c r="AU810" s="12"/>
      <c r="AV810" s="12"/>
      <c r="AX810" s="1"/>
      <c r="BC810" s="12"/>
      <c r="BD810" s="12"/>
      <c r="BE810" s="16"/>
    </row>
    <row r="811" spans="11:57">
      <c r="K811" s="8"/>
      <c r="L811" s="8"/>
      <c r="M811" s="8"/>
      <c r="Y811" s="16"/>
      <c r="Z811" s="15"/>
      <c r="AB811" s="16"/>
      <c r="AC811" s="15"/>
      <c r="AE811" s="16"/>
      <c r="AF811" s="15"/>
      <c r="AG811" s="15"/>
      <c r="AH811" s="16"/>
      <c r="AI811" s="15"/>
      <c r="AP811" s="1"/>
      <c r="AS811" s="1"/>
      <c r="AU811" s="12"/>
      <c r="AV811" s="12"/>
      <c r="AX811" s="1"/>
      <c r="BC811" s="12"/>
      <c r="BD811" s="12"/>
      <c r="BE811" s="16"/>
    </row>
    <row r="812" spans="11:57">
      <c r="K812" s="8"/>
      <c r="L812" s="8"/>
      <c r="M812" s="8"/>
      <c r="Y812" s="16"/>
      <c r="Z812" s="15"/>
      <c r="AB812" s="16"/>
      <c r="AC812" s="15"/>
      <c r="AE812" s="16"/>
      <c r="AF812" s="15"/>
      <c r="AG812" s="15"/>
      <c r="AH812" s="16"/>
      <c r="AI812" s="15"/>
      <c r="AP812" s="1"/>
      <c r="AS812" s="1"/>
      <c r="AU812" s="12"/>
      <c r="AV812" s="12"/>
      <c r="AX812" s="1"/>
      <c r="BC812" s="12"/>
      <c r="BD812" s="12"/>
      <c r="BE812" s="16"/>
    </row>
    <row r="813" spans="11:57">
      <c r="K813" s="8"/>
      <c r="L813" s="8"/>
      <c r="M813" s="8"/>
      <c r="Y813" s="16"/>
      <c r="Z813" s="15"/>
      <c r="AB813" s="16"/>
      <c r="AC813" s="15"/>
      <c r="AE813" s="16"/>
      <c r="AF813" s="15"/>
      <c r="AG813" s="15"/>
      <c r="AH813" s="16"/>
      <c r="AI813" s="15"/>
      <c r="AP813" s="1"/>
      <c r="AS813" s="1"/>
      <c r="AU813" s="12"/>
      <c r="AV813" s="12"/>
      <c r="AX813" s="1"/>
      <c r="BC813" s="12"/>
      <c r="BD813" s="12"/>
      <c r="BE813" s="16"/>
    </row>
    <row r="814" spans="11:57">
      <c r="K814" s="8"/>
      <c r="L814" s="8"/>
      <c r="M814" s="8"/>
      <c r="Y814" s="16"/>
      <c r="Z814" s="15"/>
      <c r="AB814" s="16"/>
      <c r="AC814" s="15"/>
      <c r="AE814" s="16"/>
      <c r="AF814" s="15"/>
      <c r="AG814" s="15"/>
      <c r="AH814" s="16"/>
      <c r="AI814" s="15"/>
      <c r="AP814" s="1"/>
      <c r="AS814" s="1"/>
      <c r="AU814" s="12"/>
      <c r="AV814" s="12"/>
      <c r="AX814" s="1"/>
      <c r="BC814" s="12"/>
      <c r="BD814" s="12"/>
      <c r="BE814" s="16"/>
    </row>
    <row r="815" spans="11:57">
      <c r="K815" s="8"/>
      <c r="L815" s="8"/>
      <c r="M815" s="8"/>
      <c r="Y815" s="16"/>
      <c r="Z815" s="15"/>
      <c r="AB815" s="16"/>
      <c r="AC815" s="15"/>
      <c r="AE815" s="16"/>
      <c r="AF815" s="15"/>
      <c r="AG815" s="15"/>
      <c r="AH815" s="16"/>
      <c r="AI815" s="15"/>
      <c r="AP815" s="1"/>
      <c r="AS815" s="1"/>
      <c r="AU815" s="12"/>
      <c r="AV815" s="12"/>
      <c r="AX815" s="1"/>
      <c r="BC815" s="12"/>
      <c r="BD815" s="12"/>
      <c r="BE815" s="16"/>
    </row>
    <row r="816" spans="11:57">
      <c r="K816" s="8"/>
      <c r="L816" s="8"/>
      <c r="M816" s="8"/>
      <c r="Y816" s="16"/>
      <c r="Z816" s="15"/>
      <c r="AB816" s="16"/>
      <c r="AC816" s="15"/>
      <c r="AE816" s="16"/>
      <c r="AF816" s="15"/>
      <c r="AG816" s="15"/>
      <c r="AH816" s="16"/>
      <c r="AI816" s="15"/>
      <c r="AP816" s="1"/>
      <c r="AS816" s="1"/>
      <c r="AU816" s="12"/>
      <c r="AV816" s="12"/>
      <c r="AX816" s="1"/>
      <c r="BC816" s="12"/>
      <c r="BD816" s="12"/>
      <c r="BE816" s="16"/>
    </row>
    <row r="817" spans="11:57">
      <c r="K817" s="8"/>
      <c r="L817" s="8"/>
      <c r="M817" s="8"/>
      <c r="Y817" s="16"/>
      <c r="Z817" s="15"/>
      <c r="AB817" s="16"/>
      <c r="AC817" s="15"/>
      <c r="AE817" s="16"/>
      <c r="AF817" s="15"/>
      <c r="AG817" s="15"/>
      <c r="AH817" s="16"/>
      <c r="AI817" s="15"/>
      <c r="AP817" s="1"/>
      <c r="AS817" s="1"/>
      <c r="AU817" s="12"/>
      <c r="AV817" s="12"/>
      <c r="AX817" s="1"/>
      <c r="BC817" s="12"/>
      <c r="BD817" s="12"/>
      <c r="BE817" s="16"/>
    </row>
    <row r="818" spans="11:57">
      <c r="K818" s="8"/>
      <c r="L818" s="8"/>
      <c r="M818" s="8"/>
      <c r="Y818" s="16"/>
      <c r="Z818" s="15"/>
      <c r="AB818" s="16"/>
      <c r="AC818" s="15"/>
      <c r="AE818" s="16"/>
      <c r="AF818" s="15"/>
      <c r="AG818" s="15"/>
      <c r="AH818" s="16"/>
      <c r="AI818" s="15"/>
      <c r="AP818" s="1"/>
      <c r="AS818" s="1"/>
      <c r="AU818" s="12"/>
      <c r="AV818" s="12"/>
      <c r="AX818" s="1"/>
      <c r="BC818" s="12"/>
      <c r="BD818" s="12"/>
      <c r="BE818" s="16"/>
    </row>
    <row r="819" spans="11:57">
      <c r="K819" s="8"/>
      <c r="L819" s="8"/>
      <c r="M819" s="8"/>
      <c r="Y819" s="16"/>
      <c r="Z819" s="15"/>
      <c r="AB819" s="16"/>
      <c r="AC819" s="15"/>
      <c r="AE819" s="16"/>
      <c r="AF819" s="15"/>
      <c r="AG819" s="15"/>
      <c r="AH819" s="16"/>
      <c r="AI819" s="15"/>
      <c r="AP819" s="1"/>
      <c r="AS819" s="1"/>
      <c r="AU819" s="12"/>
      <c r="AV819" s="12"/>
      <c r="AX819" s="1"/>
      <c r="BC819" s="12"/>
      <c r="BD819" s="12"/>
      <c r="BE819" s="16"/>
    </row>
    <row r="820" spans="11:57">
      <c r="K820" s="8"/>
      <c r="L820" s="8"/>
      <c r="M820" s="8"/>
      <c r="Y820" s="16"/>
      <c r="Z820" s="15"/>
      <c r="AB820" s="16"/>
      <c r="AC820" s="15"/>
      <c r="AE820" s="16"/>
      <c r="AF820" s="15"/>
      <c r="AG820" s="15"/>
      <c r="AH820" s="16"/>
      <c r="AI820" s="15"/>
      <c r="AP820" s="1"/>
      <c r="AS820" s="1"/>
      <c r="AU820" s="12"/>
      <c r="AV820" s="12"/>
      <c r="AX820" s="1"/>
      <c r="BC820" s="12"/>
      <c r="BD820" s="12"/>
      <c r="BE820" s="16"/>
    </row>
    <row r="821" spans="11:57">
      <c r="K821" s="8"/>
      <c r="L821" s="8"/>
      <c r="M821" s="8"/>
      <c r="Y821" s="16"/>
      <c r="Z821" s="15"/>
      <c r="AB821" s="16"/>
      <c r="AC821" s="15"/>
      <c r="AE821" s="16"/>
      <c r="AF821" s="15"/>
      <c r="AG821" s="15"/>
      <c r="AH821" s="16"/>
      <c r="AI821" s="15"/>
      <c r="AP821" s="1"/>
      <c r="AS821" s="1"/>
      <c r="AU821" s="12"/>
      <c r="AV821" s="12"/>
      <c r="AX821" s="1"/>
      <c r="BC821" s="12"/>
      <c r="BD821" s="12"/>
      <c r="BE821" s="16"/>
    </row>
    <row r="822" spans="11:57">
      <c r="K822" s="8"/>
      <c r="L822" s="8"/>
      <c r="M822" s="8"/>
      <c r="Y822" s="16"/>
      <c r="Z822" s="15"/>
      <c r="AB822" s="16"/>
      <c r="AC822" s="15"/>
      <c r="AE822" s="16"/>
      <c r="AF822" s="15"/>
      <c r="AG822" s="15"/>
      <c r="AH822" s="16"/>
      <c r="AI822" s="15"/>
      <c r="AP822" s="1"/>
      <c r="AS822" s="1"/>
      <c r="AU822" s="12"/>
      <c r="AV822" s="12"/>
      <c r="AX822" s="1"/>
      <c r="BC822" s="12"/>
      <c r="BD822" s="12"/>
      <c r="BE822" s="16"/>
    </row>
    <row r="823" spans="11:57">
      <c r="K823" s="8"/>
      <c r="L823" s="8"/>
      <c r="M823" s="8"/>
      <c r="Y823" s="16"/>
      <c r="Z823" s="15"/>
      <c r="AB823" s="16"/>
      <c r="AC823" s="15"/>
      <c r="AE823" s="16"/>
      <c r="AF823" s="15"/>
      <c r="AG823" s="15"/>
      <c r="AH823" s="16"/>
      <c r="AI823" s="15"/>
      <c r="AP823" s="1"/>
      <c r="AS823" s="1"/>
      <c r="AU823" s="12"/>
      <c r="AV823" s="12"/>
      <c r="AX823" s="1"/>
      <c r="BC823" s="12"/>
      <c r="BD823" s="12"/>
      <c r="BE823" s="16"/>
    </row>
    <row r="824" spans="11:57">
      <c r="K824" s="8"/>
      <c r="L824" s="8"/>
      <c r="M824" s="8"/>
      <c r="Y824" s="16"/>
      <c r="Z824" s="15"/>
      <c r="AB824" s="16"/>
      <c r="AC824" s="15"/>
      <c r="AE824" s="16"/>
      <c r="AF824" s="15"/>
      <c r="AG824" s="15"/>
      <c r="AH824" s="16"/>
      <c r="AI824" s="15"/>
      <c r="AP824" s="1"/>
      <c r="AS824" s="1"/>
      <c r="AU824" s="12"/>
      <c r="AV824" s="12"/>
      <c r="AX824" s="1"/>
      <c r="BC824" s="12"/>
      <c r="BD824" s="12"/>
      <c r="BE824" s="16"/>
    </row>
    <row r="825" spans="11:57">
      <c r="K825" s="8"/>
      <c r="L825" s="8"/>
      <c r="M825" s="8"/>
      <c r="Y825" s="16"/>
      <c r="Z825" s="15"/>
      <c r="AB825" s="16"/>
      <c r="AC825" s="15"/>
      <c r="AE825" s="16"/>
      <c r="AF825" s="15"/>
      <c r="AG825" s="15"/>
      <c r="AH825" s="16"/>
      <c r="AI825" s="15"/>
      <c r="AP825" s="1"/>
      <c r="AS825" s="1"/>
      <c r="AU825" s="12"/>
      <c r="AV825" s="12"/>
      <c r="AX825" s="1"/>
      <c r="BC825" s="12"/>
      <c r="BD825" s="12"/>
      <c r="BE825" s="16"/>
    </row>
    <row r="826" spans="11:57">
      <c r="K826" s="8"/>
      <c r="L826" s="8"/>
      <c r="M826" s="8"/>
      <c r="Y826" s="16"/>
      <c r="Z826" s="15"/>
      <c r="AB826" s="16"/>
      <c r="AC826" s="15"/>
      <c r="AE826" s="16"/>
      <c r="AF826" s="15"/>
      <c r="AG826" s="15"/>
      <c r="AH826" s="16"/>
      <c r="AI826" s="15"/>
      <c r="AP826" s="1"/>
      <c r="AS826" s="1"/>
      <c r="AU826" s="12"/>
      <c r="AV826" s="12"/>
      <c r="AX826" s="1"/>
      <c r="BC826" s="12"/>
      <c r="BD826" s="12"/>
      <c r="BE826" s="16"/>
    </row>
    <row r="827" spans="11:57">
      <c r="K827" s="8"/>
      <c r="L827" s="8"/>
      <c r="M827" s="8"/>
      <c r="Y827" s="16"/>
      <c r="Z827" s="15"/>
      <c r="AB827" s="16"/>
      <c r="AC827" s="15"/>
      <c r="AE827" s="16"/>
      <c r="AF827" s="15"/>
      <c r="AG827" s="15"/>
      <c r="AH827" s="16"/>
      <c r="AI827" s="15"/>
      <c r="AP827" s="1"/>
      <c r="AS827" s="1"/>
      <c r="AU827" s="12"/>
      <c r="AV827" s="12"/>
      <c r="AX827" s="1"/>
      <c r="BC827" s="12"/>
      <c r="BD827" s="12"/>
      <c r="BE827" s="16"/>
    </row>
    <row r="828" spans="11:57">
      <c r="K828" s="8"/>
      <c r="L828" s="8"/>
      <c r="M828" s="8"/>
      <c r="Y828" s="16"/>
      <c r="Z828" s="15"/>
      <c r="AB828" s="16"/>
      <c r="AC828" s="15"/>
      <c r="AE828" s="16"/>
      <c r="AF828" s="15"/>
      <c r="AG828" s="15"/>
      <c r="AH828" s="16"/>
      <c r="AI828" s="15"/>
      <c r="AP828" s="1"/>
      <c r="AS828" s="1"/>
      <c r="AU828" s="12"/>
      <c r="AV828" s="12"/>
      <c r="AX828" s="1"/>
      <c r="BC828" s="12"/>
      <c r="BD828" s="12"/>
      <c r="BE828" s="16"/>
    </row>
    <row r="829" spans="11:57">
      <c r="K829" s="8"/>
      <c r="L829" s="8"/>
      <c r="M829" s="8"/>
      <c r="Y829" s="16"/>
      <c r="Z829" s="15"/>
      <c r="AB829" s="16"/>
      <c r="AC829" s="15"/>
      <c r="AE829" s="16"/>
      <c r="AF829" s="15"/>
      <c r="AG829" s="15"/>
      <c r="AH829" s="16"/>
      <c r="AI829" s="15"/>
      <c r="AP829" s="1"/>
      <c r="AS829" s="1"/>
      <c r="AU829" s="12"/>
      <c r="AV829" s="12"/>
      <c r="AX829" s="1"/>
      <c r="BC829" s="12"/>
      <c r="BD829" s="12"/>
      <c r="BE829" s="16"/>
    </row>
    <row r="830" spans="11:57">
      <c r="K830" s="8"/>
      <c r="L830" s="8"/>
      <c r="M830" s="8"/>
      <c r="Y830" s="16"/>
      <c r="Z830" s="15"/>
      <c r="AB830" s="16"/>
      <c r="AC830" s="15"/>
      <c r="AE830" s="16"/>
      <c r="AF830" s="15"/>
      <c r="AG830" s="15"/>
      <c r="AH830" s="16"/>
      <c r="AI830" s="15"/>
      <c r="AP830" s="1"/>
      <c r="AS830" s="1"/>
      <c r="AU830" s="12"/>
      <c r="AV830" s="12"/>
      <c r="AX830" s="1"/>
      <c r="BC830" s="12"/>
      <c r="BD830" s="12"/>
      <c r="BE830" s="16"/>
    </row>
    <row r="831" spans="11:57">
      <c r="K831" s="8"/>
      <c r="L831" s="8"/>
      <c r="M831" s="8"/>
      <c r="Y831" s="16"/>
      <c r="Z831" s="15"/>
      <c r="AB831" s="16"/>
      <c r="AC831" s="15"/>
      <c r="AE831" s="16"/>
      <c r="AF831" s="15"/>
      <c r="AG831" s="15"/>
      <c r="AH831" s="16"/>
      <c r="AI831" s="15"/>
      <c r="AP831" s="1"/>
      <c r="AS831" s="1"/>
      <c r="AU831" s="12"/>
      <c r="AV831" s="12"/>
      <c r="AX831" s="1"/>
      <c r="BC831" s="12"/>
      <c r="BD831" s="12"/>
      <c r="BE831" s="16"/>
    </row>
    <row r="832" spans="11:57">
      <c r="K832" s="8"/>
      <c r="L832" s="8"/>
      <c r="M832" s="8"/>
      <c r="Y832" s="16"/>
      <c r="Z832" s="15"/>
      <c r="AB832" s="16"/>
      <c r="AC832" s="15"/>
      <c r="AE832" s="16"/>
      <c r="AF832" s="15"/>
      <c r="AG832" s="15"/>
      <c r="AH832" s="16"/>
      <c r="AI832" s="15"/>
      <c r="AP832" s="1"/>
      <c r="AS832" s="1"/>
      <c r="AU832" s="12"/>
      <c r="AV832" s="12"/>
      <c r="AX832" s="1"/>
      <c r="BC832" s="12"/>
      <c r="BD832" s="12"/>
      <c r="BE832" s="16"/>
    </row>
    <row r="833" spans="11:57">
      <c r="K833" s="8"/>
      <c r="L833" s="8"/>
      <c r="M833" s="8"/>
      <c r="Y833" s="16"/>
      <c r="Z833" s="15"/>
      <c r="AB833" s="16"/>
      <c r="AC833" s="15"/>
      <c r="AE833" s="16"/>
      <c r="AF833" s="15"/>
      <c r="AG833" s="15"/>
      <c r="AH833" s="16"/>
      <c r="AI833" s="15"/>
      <c r="AP833" s="1"/>
      <c r="AS833" s="1"/>
      <c r="AU833" s="12"/>
      <c r="AV833" s="12"/>
      <c r="AX833" s="1"/>
      <c r="BC833" s="12"/>
      <c r="BD833" s="12"/>
      <c r="BE833" s="16"/>
    </row>
    <row r="834" spans="11:57">
      <c r="K834" s="8"/>
      <c r="L834" s="8"/>
      <c r="M834" s="8"/>
      <c r="Y834" s="16"/>
      <c r="Z834" s="15"/>
      <c r="AB834" s="16"/>
      <c r="AC834" s="15"/>
      <c r="AE834" s="16"/>
      <c r="AF834" s="15"/>
      <c r="AG834" s="15"/>
      <c r="AH834" s="16"/>
      <c r="AI834" s="15"/>
      <c r="AP834" s="1"/>
      <c r="AS834" s="1"/>
      <c r="AU834" s="12"/>
      <c r="AV834" s="12"/>
      <c r="AX834" s="1"/>
      <c r="BC834" s="12"/>
      <c r="BD834" s="12"/>
      <c r="BE834" s="16"/>
    </row>
    <row r="835" spans="11:57">
      <c r="K835" s="8"/>
      <c r="L835" s="8"/>
      <c r="M835" s="8"/>
      <c r="Y835" s="16"/>
      <c r="Z835" s="15"/>
      <c r="AB835" s="16"/>
      <c r="AC835" s="15"/>
      <c r="AE835" s="16"/>
      <c r="AF835" s="15"/>
      <c r="AG835" s="15"/>
      <c r="AH835" s="16"/>
      <c r="AI835" s="15"/>
      <c r="AP835" s="1"/>
      <c r="AS835" s="1"/>
      <c r="AU835" s="12"/>
      <c r="AV835" s="12"/>
      <c r="AX835" s="1"/>
      <c r="BC835" s="12"/>
      <c r="BD835" s="12"/>
      <c r="BE835" s="16"/>
    </row>
    <row r="836" spans="11:57">
      <c r="K836" s="8"/>
      <c r="L836" s="8"/>
      <c r="M836" s="8"/>
      <c r="Y836" s="16"/>
      <c r="Z836" s="15"/>
      <c r="AB836" s="16"/>
      <c r="AC836" s="15"/>
      <c r="AE836" s="16"/>
      <c r="AF836" s="15"/>
      <c r="AG836" s="15"/>
      <c r="AH836" s="16"/>
      <c r="AI836" s="15"/>
      <c r="AP836" s="1"/>
      <c r="AS836" s="1"/>
      <c r="AU836" s="12"/>
      <c r="AV836" s="12"/>
      <c r="AX836" s="1"/>
      <c r="BC836" s="12"/>
      <c r="BD836" s="12"/>
      <c r="BE836" s="16"/>
    </row>
    <row r="837" spans="11:57">
      <c r="K837" s="8"/>
      <c r="L837" s="8"/>
      <c r="M837" s="8"/>
      <c r="Y837" s="16"/>
      <c r="Z837" s="15"/>
      <c r="AB837" s="16"/>
      <c r="AC837" s="15"/>
      <c r="AE837" s="16"/>
      <c r="AF837" s="15"/>
      <c r="AG837" s="15"/>
      <c r="AH837" s="16"/>
      <c r="AI837" s="15"/>
      <c r="AP837" s="1"/>
      <c r="AS837" s="1"/>
      <c r="AU837" s="12"/>
      <c r="AV837" s="12"/>
      <c r="AX837" s="1"/>
      <c r="BC837" s="12"/>
      <c r="BD837" s="12"/>
      <c r="BE837" s="16"/>
    </row>
    <row r="838" spans="11:57">
      <c r="K838" s="8"/>
      <c r="L838" s="8"/>
      <c r="M838" s="8"/>
      <c r="Y838" s="16"/>
      <c r="Z838" s="15"/>
      <c r="AB838" s="16"/>
      <c r="AC838" s="15"/>
      <c r="AE838" s="16"/>
      <c r="AF838" s="15"/>
      <c r="AG838" s="15"/>
      <c r="AH838" s="16"/>
      <c r="AI838" s="15"/>
      <c r="AP838" s="1"/>
      <c r="AS838" s="1"/>
      <c r="AU838" s="12"/>
      <c r="AV838" s="12"/>
      <c r="AX838" s="1"/>
      <c r="BC838" s="12"/>
      <c r="BD838" s="12"/>
      <c r="BE838" s="16"/>
    </row>
    <row r="839" spans="11:57">
      <c r="K839" s="8"/>
      <c r="L839" s="8"/>
      <c r="M839" s="8"/>
      <c r="Y839" s="16"/>
      <c r="Z839" s="15"/>
      <c r="AB839" s="16"/>
      <c r="AC839" s="15"/>
      <c r="AE839" s="16"/>
      <c r="AF839" s="15"/>
      <c r="AG839" s="15"/>
      <c r="AH839" s="16"/>
      <c r="AI839" s="15"/>
      <c r="AP839" s="1"/>
      <c r="AS839" s="1"/>
      <c r="AU839" s="12"/>
      <c r="AV839" s="12"/>
      <c r="AX839" s="1"/>
      <c r="BC839" s="12"/>
      <c r="BD839" s="12"/>
      <c r="BE839" s="16"/>
    </row>
    <row r="840" spans="11:57">
      <c r="K840" s="8"/>
      <c r="L840" s="8"/>
      <c r="M840" s="8"/>
      <c r="Y840" s="16"/>
      <c r="Z840" s="15"/>
      <c r="AB840" s="16"/>
      <c r="AC840" s="15"/>
      <c r="AE840" s="16"/>
      <c r="AF840" s="15"/>
      <c r="AG840" s="15"/>
      <c r="AH840" s="16"/>
      <c r="AI840" s="15"/>
      <c r="AP840" s="1"/>
      <c r="AS840" s="1"/>
      <c r="AU840" s="12"/>
      <c r="AV840" s="12"/>
      <c r="AX840" s="1"/>
      <c r="BC840" s="12"/>
      <c r="BD840" s="12"/>
      <c r="BE840" s="16"/>
    </row>
    <row r="841" spans="11:57">
      <c r="K841" s="8"/>
      <c r="L841" s="8"/>
      <c r="M841" s="8"/>
      <c r="Y841" s="16"/>
      <c r="Z841" s="15"/>
      <c r="AB841" s="16"/>
      <c r="AC841" s="15"/>
      <c r="AE841" s="16"/>
      <c r="AF841" s="15"/>
      <c r="AG841" s="15"/>
      <c r="AH841" s="16"/>
      <c r="AI841" s="15"/>
      <c r="AP841" s="1"/>
      <c r="AS841" s="1"/>
      <c r="AU841" s="12"/>
      <c r="AV841" s="12"/>
      <c r="AX841" s="1"/>
      <c r="BC841" s="12"/>
      <c r="BD841" s="12"/>
      <c r="BE841" s="16"/>
    </row>
    <row r="842" spans="11:57">
      <c r="K842" s="8"/>
      <c r="L842" s="8"/>
      <c r="M842" s="8"/>
      <c r="Y842" s="16"/>
      <c r="Z842" s="15"/>
      <c r="AB842" s="16"/>
      <c r="AC842" s="15"/>
      <c r="AE842" s="16"/>
      <c r="AF842" s="15"/>
      <c r="AG842" s="15"/>
      <c r="AH842" s="16"/>
      <c r="AI842" s="15"/>
      <c r="AP842" s="1"/>
      <c r="AS842" s="1"/>
      <c r="AU842" s="12"/>
      <c r="AV842" s="12"/>
      <c r="AX842" s="1"/>
      <c r="BC842" s="12"/>
      <c r="BD842" s="12"/>
      <c r="BE842" s="16"/>
    </row>
    <row r="843" spans="11:57">
      <c r="K843" s="8"/>
      <c r="L843" s="8"/>
      <c r="M843" s="8"/>
      <c r="Y843" s="16"/>
      <c r="Z843" s="15"/>
      <c r="AB843" s="16"/>
      <c r="AC843" s="15"/>
      <c r="AE843" s="16"/>
      <c r="AF843" s="15"/>
      <c r="AG843" s="15"/>
      <c r="AH843" s="16"/>
      <c r="AI843" s="15"/>
      <c r="AP843" s="1"/>
      <c r="AS843" s="1"/>
      <c r="AU843" s="12"/>
      <c r="AV843" s="12"/>
      <c r="AX843" s="1"/>
      <c r="BC843" s="12"/>
      <c r="BD843" s="12"/>
      <c r="BE843" s="16"/>
    </row>
    <row r="844" spans="11:57">
      <c r="K844" s="8"/>
      <c r="L844" s="8"/>
      <c r="M844" s="8"/>
      <c r="Y844" s="16"/>
      <c r="Z844" s="15"/>
      <c r="AB844" s="16"/>
      <c r="AC844" s="15"/>
      <c r="AE844" s="16"/>
      <c r="AF844" s="15"/>
      <c r="AG844" s="15"/>
      <c r="AH844" s="16"/>
      <c r="AI844" s="15"/>
      <c r="AP844" s="1"/>
      <c r="AS844" s="1"/>
      <c r="AU844" s="12"/>
      <c r="AV844" s="12"/>
      <c r="AX844" s="1"/>
      <c r="BC844" s="12"/>
      <c r="BD844" s="12"/>
      <c r="BE844" s="16"/>
    </row>
    <row r="845" spans="11:57">
      <c r="K845" s="8"/>
      <c r="L845" s="8"/>
      <c r="M845" s="8"/>
      <c r="Y845" s="16"/>
      <c r="Z845" s="15"/>
      <c r="AB845" s="16"/>
      <c r="AC845" s="15"/>
      <c r="AE845" s="16"/>
      <c r="AF845" s="15"/>
      <c r="AG845" s="15"/>
      <c r="AH845" s="16"/>
      <c r="AI845" s="15"/>
      <c r="AP845" s="1"/>
      <c r="AS845" s="1"/>
      <c r="AU845" s="12"/>
      <c r="AV845" s="12"/>
      <c r="AX845" s="1"/>
      <c r="BC845" s="12"/>
      <c r="BD845" s="12"/>
      <c r="BE845" s="16"/>
    </row>
    <row r="846" spans="11:57">
      <c r="K846" s="8"/>
      <c r="L846" s="8"/>
      <c r="M846" s="8"/>
      <c r="Y846" s="16"/>
      <c r="Z846" s="15"/>
      <c r="AB846" s="16"/>
      <c r="AC846" s="15"/>
      <c r="AE846" s="16"/>
      <c r="AF846" s="15"/>
      <c r="AG846" s="15"/>
      <c r="AH846" s="16"/>
      <c r="AI846" s="15"/>
      <c r="AP846" s="1"/>
      <c r="AS846" s="1"/>
      <c r="AU846" s="12"/>
      <c r="AV846" s="12"/>
      <c r="AX846" s="1"/>
      <c r="BC846" s="12"/>
      <c r="BD846" s="12"/>
      <c r="BE846" s="16"/>
    </row>
    <row r="847" spans="11:57">
      <c r="K847" s="8"/>
      <c r="L847" s="8"/>
      <c r="M847" s="8"/>
      <c r="Y847" s="16"/>
      <c r="Z847" s="15"/>
      <c r="AB847" s="16"/>
      <c r="AC847" s="15"/>
      <c r="AE847" s="16"/>
      <c r="AF847" s="15"/>
      <c r="AG847" s="15"/>
      <c r="AH847" s="16"/>
      <c r="AI847" s="15"/>
      <c r="AP847" s="1"/>
      <c r="AS847" s="1"/>
      <c r="AU847" s="12"/>
      <c r="AV847" s="12"/>
      <c r="AX847" s="1"/>
      <c r="BC847" s="12"/>
      <c r="BD847" s="12"/>
      <c r="BE847" s="16"/>
    </row>
    <row r="848" spans="11:57">
      <c r="K848" s="8"/>
      <c r="L848" s="8"/>
      <c r="M848" s="8"/>
      <c r="Y848" s="16"/>
      <c r="Z848" s="15"/>
      <c r="AB848" s="16"/>
      <c r="AC848" s="15"/>
      <c r="AE848" s="16"/>
      <c r="AF848" s="15"/>
      <c r="AG848" s="15"/>
      <c r="AH848" s="16"/>
      <c r="AI848" s="15"/>
      <c r="AP848" s="1"/>
      <c r="AS848" s="1"/>
      <c r="AU848" s="12"/>
      <c r="AV848" s="12"/>
      <c r="AX848" s="1"/>
      <c r="BC848" s="12"/>
      <c r="BD848" s="12"/>
      <c r="BE848" s="16"/>
    </row>
    <row r="849" spans="11:57">
      <c r="K849" s="8"/>
      <c r="L849" s="8"/>
      <c r="M849" s="8"/>
      <c r="Y849" s="16"/>
      <c r="Z849" s="15"/>
      <c r="AB849" s="16"/>
      <c r="AC849" s="15"/>
      <c r="AE849" s="16"/>
      <c r="AF849" s="15"/>
      <c r="AG849" s="15"/>
      <c r="AH849" s="16"/>
      <c r="AI849" s="15"/>
      <c r="AP849" s="1"/>
      <c r="AS849" s="1"/>
      <c r="AU849" s="12"/>
      <c r="AV849" s="12"/>
      <c r="AX849" s="1"/>
      <c r="BC849" s="12"/>
      <c r="BD849" s="12"/>
      <c r="BE849" s="16"/>
    </row>
    <row r="850" spans="11:57">
      <c r="K850" s="8"/>
      <c r="L850" s="8"/>
      <c r="M850" s="8"/>
      <c r="Y850" s="16"/>
      <c r="Z850" s="15"/>
      <c r="AB850" s="16"/>
      <c r="AC850" s="15"/>
      <c r="AE850" s="16"/>
      <c r="AF850" s="15"/>
      <c r="AG850" s="15"/>
      <c r="AH850" s="16"/>
      <c r="AI850" s="15"/>
      <c r="AP850" s="1"/>
      <c r="AS850" s="1"/>
      <c r="AU850" s="12"/>
      <c r="AV850" s="12"/>
      <c r="AX850" s="1"/>
      <c r="BC850" s="12"/>
      <c r="BD850" s="12"/>
      <c r="BE850" s="16"/>
    </row>
    <row r="851" spans="11:57">
      <c r="K851" s="8"/>
      <c r="L851" s="8"/>
      <c r="M851" s="8"/>
      <c r="Y851" s="16"/>
      <c r="Z851" s="15"/>
      <c r="AB851" s="16"/>
      <c r="AC851" s="15"/>
      <c r="AE851" s="16"/>
      <c r="AF851" s="15"/>
      <c r="AG851" s="15"/>
      <c r="AH851" s="16"/>
      <c r="AI851" s="15"/>
      <c r="AP851" s="1"/>
      <c r="AS851" s="1"/>
      <c r="AU851" s="12"/>
      <c r="AV851" s="12"/>
      <c r="AX851" s="1"/>
      <c r="BC851" s="12"/>
      <c r="BD851" s="12"/>
      <c r="BE851" s="16"/>
    </row>
    <row r="852" spans="11:57">
      <c r="K852" s="8"/>
      <c r="L852" s="8"/>
      <c r="M852" s="8"/>
      <c r="Y852" s="16"/>
      <c r="Z852" s="15"/>
      <c r="AB852" s="16"/>
      <c r="AC852" s="15"/>
      <c r="AE852" s="16"/>
      <c r="AF852" s="15"/>
      <c r="AG852" s="15"/>
      <c r="AH852" s="16"/>
      <c r="AI852" s="15"/>
      <c r="AP852" s="1"/>
      <c r="AS852" s="1"/>
      <c r="AU852" s="12"/>
      <c r="AV852" s="12"/>
      <c r="AX852" s="1"/>
      <c r="BC852" s="12"/>
      <c r="BD852" s="12"/>
      <c r="BE852" s="16"/>
    </row>
    <row r="853" spans="11:57">
      <c r="K853" s="8"/>
      <c r="L853" s="8"/>
      <c r="M853" s="8"/>
      <c r="Y853" s="16"/>
      <c r="Z853" s="15"/>
      <c r="AB853" s="16"/>
      <c r="AC853" s="15"/>
      <c r="AE853" s="16"/>
      <c r="AF853" s="15"/>
      <c r="AG853" s="15"/>
      <c r="AH853" s="16"/>
      <c r="AI853" s="15"/>
      <c r="AP853" s="1"/>
      <c r="AS853" s="1"/>
      <c r="AU853" s="12"/>
      <c r="AV853" s="12"/>
      <c r="AX853" s="1"/>
      <c r="BC853" s="12"/>
      <c r="BD853" s="12"/>
      <c r="BE853" s="16"/>
    </row>
    <row r="854" spans="11:57">
      <c r="K854" s="8"/>
      <c r="L854" s="8"/>
      <c r="M854" s="8"/>
      <c r="Y854" s="16"/>
      <c r="Z854" s="15"/>
      <c r="AB854" s="16"/>
      <c r="AC854" s="15"/>
      <c r="AE854" s="16"/>
      <c r="AF854" s="15"/>
      <c r="AG854" s="15"/>
      <c r="AH854" s="16"/>
      <c r="AI854" s="15"/>
      <c r="AP854" s="1"/>
      <c r="AS854" s="1"/>
      <c r="AU854" s="12"/>
      <c r="AV854" s="12"/>
      <c r="AX854" s="1"/>
      <c r="BC854" s="12"/>
      <c r="BD854" s="12"/>
      <c r="BE854" s="16"/>
    </row>
    <row r="855" spans="11:57">
      <c r="K855" s="8"/>
      <c r="L855" s="8"/>
      <c r="M855" s="8"/>
      <c r="Y855" s="16"/>
      <c r="Z855" s="15"/>
      <c r="AB855" s="16"/>
      <c r="AC855" s="15"/>
      <c r="AE855" s="16"/>
      <c r="AF855" s="15"/>
      <c r="AG855" s="15"/>
      <c r="AH855" s="16"/>
      <c r="AI855" s="15"/>
      <c r="AP855" s="1"/>
      <c r="AS855" s="1"/>
      <c r="AU855" s="12"/>
      <c r="AV855" s="12"/>
      <c r="AX855" s="1"/>
      <c r="BC855" s="12"/>
      <c r="BD855" s="12"/>
      <c r="BE855" s="16"/>
    </row>
    <row r="856" spans="11:57">
      <c r="K856" s="8"/>
      <c r="L856" s="8"/>
      <c r="M856" s="8"/>
      <c r="Y856" s="16"/>
      <c r="Z856" s="15"/>
      <c r="AB856" s="16"/>
      <c r="AC856" s="15"/>
      <c r="AE856" s="16"/>
      <c r="AF856" s="15"/>
      <c r="AG856" s="15"/>
      <c r="AH856" s="16"/>
      <c r="AI856" s="15"/>
      <c r="AP856" s="1"/>
      <c r="AS856" s="1"/>
      <c r="AU856" s="12"/>
      <c r="AV856" s="12"/>
      <c r="AX856" s="1"/>
      <c r="BC856" s="12"/>
      <c r="BD856" s="12"/>
      <c r="BE856" s="16"/>
    </row>
    <row r="857" spans="11:57">
      <c r="K857" s="8"/>
      <c r="L857" s="8"/>
      <c r="M857" s="8"/>
      <c r="Y857" s="16"/>
      <c r="Z857" s="15"/>
      <c r="AB857" s="16"/>
      <c r="AC857" s="15"/>
      <c r="AE857" s="16"/>
      <c r="AF857" s="15"/>
      <c r="AG857" s="15"/>
      <c r="AH857" s="16"/>
      <c r="AI857" s="15"/>
      <c r="AP857" s="1"/>
      <c r="AS857" s="1"/>
      <c r="AU857" s="12"/>
      <c r="AV857" s="12"/>
      <c r="AX857" s="1"/>
      <c r="BC857" s="12"/>
      <c r="BD857" s="12"/>
      <c r="BE857" s="16"/>
    </row>
    <row r="858" spans="11:57">
      <c r="K858" s="8"/>
      <c r="L858" s="8"/>
      <c r="M858" s="8"/>
      <c r="Y858" s="16"/>
      <c r="Z858" s="15"/>
      <c r="AB858" s="16"/>
      <c r="AC858" s="15"/>
      <c r="AE858" s="16"/>
      <c r="AF858" s="15"/>
      <c r="AG858" s="15"/>
      <c r="AH858" s="16"/>
      <c r="AI858" s="15"/>
      <c r="AP858" s="1"/>
      <c r="AS858" s="1"/>
      <c r="AU858" s="12"/>
      <c r="AV858" s="12"/>
      <c r="AX858" s="1"/>
      <c r="BC858" s="12"/>
      <c r="BD858" s="12"/>
      <c r="BE858" s="16"/>
    </row>
    <row r="859" spans="11:57">
      <c r="K859" s="8"/>
      <c r="L859" s="8"/>
      <c r="M859" s="8"/>
      <c r="Y859" s="16"/>
      <c r="Z859" s="15"/>
      <c r="AB859" s="16"/>
      <c r="AC859" s="15"/>
      <c r="AE859" s="16"/>
      <c r="AF859" s="15"/>
      <c r="AG859" s="15"/>
      <c r="AH859" s="16"/>
      <c r="AI859" s="15"/>
      <c r="AP859" s="1"/>
      <c r="AS859" s="1"/>
      <c r="AU859" s="12"/>
      <c r="AV859" s="12"/>
      <c r="AX859" s="1"/>
      <c r="BC859" s="12"/>
      <c r="BD859" s="12"/>
      <c r="BE859" s="16"/>
    </row>
    <row r="860" spans="11:57">
      <c r="K860" s="8"/>
      <c r="L860" s="8"/>
      <c r="M860" s="8"/>
      <c r="Y860" s="16"/>
      <c r="Z860" s="15"/>
      <c r="AB860" s="16"/>
      <c r="AC860" s="15"/>
      <c r="AE860" s="16"/>
      <c r="AF860" s="15"/>
      <c r="AG860" s="15"/>
      <c r="AH860" s="16"/>
      <c r="AI860" s="15"/>
      <c r="AP860" s="1"/>
      <c r="AS860" s="1"/>
      <c r="AU860" s="12"/>
      <c r="AV860" s="12"/>
      <c r="AX860" s="1"/>
      <c r="BC860" s="12"/>
      <c r="BD860" s="12"/>
      <c r="BE860" s="16"/>
    </row>
    <row r="861" spans="11:57">
      <c r="K861" s="8"/>
      <c r="L861" s="8"/>
      <c r="M861" s="8"/>
      <c r="Y861" s="16"/>
      <c r="Z861" s="15"/>
      <c r="AB861" s="16"/>
      <c r="AC861" s="15"/>
      <c r="AE861" s="16"/>
      <c r="AF861" s="15"/>
      <c r="AG861" s="15"/>
      <c r="AH861" s="16"/>
      <c r="AI861" s="15"/>
      <c r="AP861" s="1"/>
      <c r="AS861" s="1"/>
      <c r="AU861" s="12"/>
      <c r="AV861" s="12"/>
      <c r="AX861" s="1"/>
      <c r="BC861" s="12"/>
      <c r="BD861" s="12"/>
      <c r="BE861" s="16"/>
    </row>
    <row r="862" spans="11:57">
      <c r="K862" s="8"/>
      <c r="L862" s="8"/>
      <c r="M862" s="8"/>
      <c r="Y862" s="16"/>
      <c r="Z862" s="15"/>
      <c r="AB862" s="16"/>
      <c r="AC862" s="15"/>
      <c r="AE862" s="16"/>
      <c r="AF862" s="15"/>
      <c r="AG862" s="15"/>
      <c r="AH862" s="16"/>
      <c r="AI862" s="15"/>
      <c r="AP862" s="1"/>
      <c r="AS862" s="1"/>
      <c r="AU862" s="12"/>
      <c r="AV862" s="12"/>
      <c r="AX862" s="1"/>
      <c r="BC862" s="12"/>
      <c r="BD862" s="12"/>
      <c r="BE862" s="16"/>
    </row>
    <row r="863" spans="11:57">
      <c r="K863" s="8"/>
      <c r="L863" s="8"/>
      <c r="M863" s="8"/>
      <c r="Y863" s="16"/>
      <c r="Z863" s="15"/>
      <c r="AB863" s="16"/>
      <c r="AC863" s="15"/>
      <c r="AE863" s="16"/>
      <c r="AF863" s="15"/>
      <c r="AG863" s="15"/>
      <c r="AH863" s="16"/>
      <c r="AI863" s="15"/>
      <c r="AP863" s="1"/>
      <c r="AS863" s="1"/>
      <c r="AU863" s="12"/>
      <c r="AV863" s="12"/>
      <c r="AX863" s="1"/>
      <c r="BC863" s="12"/>
      <c r="BD863" s="12"/>
      <c r="BE863" s="16"/>
    </row>
    <row r="864" spans="11:57">
      <c r="K864" s="8"/>
      <c r="L864" s="8"/>
      <c r="M864" s="8"/>
      <c r="Y864" s="16"/>
      <c r="Z864" s="15"/>
      <c r="AB864" s="16"/>
      <c r="AC864" s="15"/>
      <c r="AE864" s="16"/>
      <c r="AF864" s="15"/>
      <c r="AG864" s="15"/>
      <c r="AH864" s="16"/>
      <c r="AI864" s="15"/>
      <c r="AP864" s="1"/>
      <c r="AS864" s="1"/>
      <c r="AU864" s="12"/>
      <c r="AV864" s="12"/>
      <c r="AX864" s="1"/>
      <c r="BC864" s="12"/>
      <c r="BD864" s="12"/>
      <c r="BE864" s="16"/>
    </row>
    <row r="865" spans="11:57">
      <c r="K865" s="8"/>
      <c r="L865" s="8"/>
      <c r="M865" s="8"/>
      <c r="Y865" s="16"/>
      <c r="Z865" s="15"/>
      <c r="AB865" s="16"/>
      <c r="AC865" s="15"/>
      <c r="AE865" s="16"/>
      <c r="AF865" s="15"/>
      <c r="AG865" s="15"/>
      <c r="AH865" s="16"/>
      <c r="AI865" s="15"/>
      <c r="AP865" s="1"/>
      <c r="AS865" s="1"/>
      <c r="AU865" s="12"/>
      <c r="AV865" s="12"/>
      <c r="AX865" s="1"/>
      <c r="BC865" s="12"/>
      <c r="BD865" s="12"/>
      <c r="BE865" s="16"/>
    </row>
    <row r="866" spans="11:57">
      <c r="K866" s="8"/>
      <c r="L866" s="8"/>
      <c r="M866" s="8"/>
      <c r="Y866" s="16"/>
      <c r="Z866" s="15"/>
      <c r="AB866" s="16"/>
      <c r="AC866" s="15"/>
      <c r="AE866" s="16"/>
      <c r="AF866" s="15"/>
      <c r="AG866" s="15"/>
      <c r="AH866" s="16"/>
      <c r="AI866" s="15"/>
      <c r="AP866" s="1"/>
      <c r="AS866" s="1"/>
      <c r="AU866" s="12"/>
      <c r="AV866" s="12"/>
      <c r="AX866" s="1"/>
      <c r="BC866" s="12"/>
      <c r="BD866" s="12"/>
      <c r="BE866" s="16"/>
    </row>
    <row r="867" spans="11:57">
      <c r="K867" s="8"/>
      <c r="L867" s="8"/>
      <c r="M867" s="8"/>
      <c r="Y867" s="16"/>
      <c r="Z867" s="15"/>
      <c r="AB867" s="16"/>
      <c r="AC867" s="15"/>
      <c r="AE867" s="16"/>
      <c r="AF867" s="15"/>
      <c r="AG867" s="15"/>
      <c r="AH867" s="16"/>
      <c r="AI867" s="15"/>
      <c r="AP867" s="1"/>
      <c r="AS867" s="1"/>
      <c r="AU867" s="12"/>
      <c r="AV867" s="12"/>
      <c r="AX867" s="1"/>
      <c r="BC867" s="12"/>
      <c r="BD867" s="12"/>
      <c r="BE867" s="16"/>
    </row>
    <row r="868" spans="11:57">
      <c r="K868" s="8"/>
      <c r="L868" s="8"/>
      <c r="M868" s="8"/>
      <c r="Y868" s="16"/>
      <c r="Z868" s="15"/>
      <c r="AB868" s="16"/>
      <c r="AC868" s="15"/>
      <c r="AE868" s="16"/>
      <c r="AF868" s="15"/>
      <c r="AG868" s="15"/>
      <c r="AH868" s="16"/>
      <c r="AI868" s="15"/>
      <c r="AP868" s="1"/>
      <c r="AS868" s="1"/>
      <c r="AU868" s="12"/>
      <c r="AV868" s="12"/>
      <c r="AX868" s="1"/>
      <c r="BC868" s="12"/>
      <c r="BD868" s="12"/>
      <c r="BE868" s="16"/>
    </row>
    <row r="869" spans="11:57">
      <c r="K869" s="8"/>
      <c r="L869" s="8"/>
      <c r="M869" s="8"/>
      <c r="Y869" s="16"/>
      <c r="Z869" s="15"/>
      <c r="AB869" s="16"/>
      <c r="AC869" s="15"/>
      <c r="AE869" s="16"/>
      <c r="AF869" s="15"/>
      <c r="AG869" s="15"/>
      <c r="AH869" s="16"/>
      <c r="AI869" s="15"/>
      <c r="AP869" s="1"/>
      <c r="AS869" s="1"/>
      <c r="AU869" s="12"/>
      <c r="AV869" s="12"/>
      <c r="AX869" s="1"/>
      <c r="BC869" s="12"/>
      <c r="BD869" s="12"/>
      <c r="BE869" s="16"/>
    </row>
    <row r="870" spans="11:57">
      <c r="K870" s="8"/>
      <c r="L870" s="8"/>
      <c r="M870" s="8"/>
      <c r="Y870" s="16"/>
      <c r="Z870" s="15"/>
      <c r="AB870" s="16"/>
      <c r="AC870" s="15"/>
      <c r="AE870" s="16"/>
      <c r="AF870" s="15"/>
      <c r="AG870" s="15"/>
      <c r="AH870" s="16"/>
      <c r="AI870" s="15"/>
      <c r="AP870" s="1"/>
      <c r="AS870" s="1"/>
      <c r="AU870" s="12"/>
      <c r="AV870" s="12"/>
      <c r="AX870" s="1"/>
      <c r="BC870" s="12"/>
      <c r="BD870" s="12"/>
      <c r="BE870" s="16"/>
    </row>
    <row r="871" spans="11:57">
      <c r="K871" s="8"/>
      <c r="L871" s="8"/>
      <c r="M871" s="8"/>
      <c r="Y871" s="16"/>
      <c r="Z871" s="15"/>
      <c r="AB871" s="16"/>
      <c r="AC871" s="15"/>
      <c r="AE871" s="16"/>
      <c r="AF871" s="15"/>
      <c r="AG871" s="15"/>
      <c r="AH871" s="16"/>
      <c r="AI871" s="15"/>
      <c r="AP871" s="1"/>
      <c r="AS871" s="1"/>
      <c r="AU871" s="12"/>
      <c r="AV871" s="12"/>
      <c r="AX871" s="1"/>
      <c r="BC871" s="12"/>
      <c r="BD871" s="12"/>
      <c r="BE871" s="16"/>
    </row>
    <row r="872" spans="11:57">
      <c r="K872" s="8"/>
      <c r="L872" s="8"/>
      <c r="M872" s="8"/>
      <c r="Y872" s="16"/>
      <c r="Z872" s="15"/>
      <c r="AB872" s="16"/>
      <c r="AC872" s="15"/>
      <c r="AE872" s="16"/>
      <c r="AF872" s="15"/>
      <c r="AG872" s="15"/>
      <c r="AH872" s="16"/>
      <c r="AI872" s="15"/>
      <c r="AP872" s="1"/>
      <c r="AS872" s="1"/>
      <c r="AU872" s="12"/>
      <c r="AV872" s="12"/>
      <c r="AX872" s="1"/>
      <c r="BC872" s="12"/>
      <c r="BD872" s="12"/>
      <c r="BE872" s="16"/>
    </row>
    <row r="873" spans="11:57">
      <c r="K873" s="8"/>
      <c r="L873" s="8"/>
      <c r="M873" s="8"/>
      <c r="Y873" s="16"/>
      <c r="Z873" s="15"/>
      <c r="AB873" s="16"/>
      <c r="AC873" s="15"/>
      <c r="AE873" s="16"/>
      <c r="AF873" s="15"/>
      <c r="AG873" s="15"/>
      <c r="AH873" s="16"/>
      <c r="AI873" s="15"/>
      <c r="AP873" s="1"/>
      <c r="AS873" s="1"/>
      <c r="AU873" s="12"/>
      <c r="AV873" s="12"/>
      <c r="AX873" s="1"/>
      <c r="BC873" s="12"/>
      <c r="BD873" s="12"/>
      <c r="BE873" s="16"/>
    </row>
    <row r="874" spans="11:57">
      <c r="K874" s="8"/>
      <c r="L874" s="8"/>
      <c r="M874" s="8"/>
      <c r="Y874" s="16"/>
      <c r="Z874" s="15"/>
      <c r="AB874" s="16"/>
      <c r="AC874" s="15"/>
      <c r="AE874" s="16"/>
      <c r="AF874" s="15"/>
      <c r="AG874" s="15"/>
      <c r="AH874" s="16"/>
      <c r="AI874" s="15"/>
      <c r="AP874" s="1"/>
      <c r="AS874" s="1"/>
      <c r="AU874" s="12"/>
      <c r="AV874" s="12"/>
      <c r="AX874" s="1"/>
      <c r="BC874" s="12"/>
      <c r="BD874" s="12"/>
      <c r="BE874" s="16"/>
    </row>
    <row r="875" spans="11:57">
      <c r="K875" s="8"/>
      <c r="L875" s="8"/>
      <c r="M875" s="8"/>
      <c r="Y875" s="16"/>
      <c r="Z875" s="15"/>
      <c r="AB875" s="16"/>
      <c r="AC875" s="15"/>
      <c r="AE875" s="16"/>
      <c r="AF875" s="15"/>
      <c r="AG875" s="15"/>
      <c r="AH875" s="16"/>
      <c r="AI875" s="15"/>
      <c r="AP875" s="1"/>
      <c r="AS875" s="1"/>
      <c r="AU875" s="12"/>
      <c r="AV875" s="12"/>
      <c r="AX875" s="1"/>
      <c r="BC875" s="12"/>
      <c r="BD875" s="12"/>
      <c r="BE875" s="16"/>
    </row>
    <row r="876" spans="11:57">
      <c r="K876" s="8"/>
      <c r="L876" s="8"/>
      <c r="M876" s="8"/>
      <c r="Y876" s="16"/>
      <c r="Z876" s="15"/>
      <c r="AB876" s="16"/>
      <c r="AC876" s="15"/>
      <c r="AE876" s="16"/>
      <c r="AF876" s="15"/>
      <c r="AG876" s="15"/>
      <c r="AH876" s="16"/>
      <c r="AI876" s="15"/>
      <c r="AP876" s="1"/>
      <c r="AS876" s="1"/>
      <c r="AU876" s="12"/>
      <c r="AV876" s="12"/>
      <c r="AX876" s="1"/>
      <c r="BC876" s="12"/>
      <c r="BD876" s="12"/>
      <c r="BE876" s="16"/>
    </row>
    <row r="877" spans="11:57">
      <c r="K877" s="8"/>
      <c r="L877" s="8"/>
      <c r="M877" s="8"/>
      <c r="Y877" s="16"/>
      <c r="Z877" s="15"/>
      <c r="AB877" s="16"/>
      <c r="AC877" s="15"/>
      <c r="AE877" s="16"/>
      <c r="AF877" s="15"/>
      <c r="AG877" s="15"/>
      <c r="AH877" s="16"/>
      <c r="AI877" s="15"/>
      <c r="AP877" s="1"/>
      <c r="AS877" s="1"/>
      <c r="AU877" s="12"/>
      <c r="AV877" s="12"/>
      <c r="AX877" s="1"/>
      <c r="BC877" s="12"/>
      <c r="BD877" s="12"/>
      <c r="BE877" s="16"/>
    </row>
    <row r="878" spans="11:57">
      <c r="K878" s="8"/>
      <c r="L878" s="8"/>
      <c r="M878" s="8"/>
      <c r="Y878" s="16"/>
      <c r="Z878" s="15"/>
      <c r="AB878" s="16"/>
      <c r="AC878" s="15"/>
      <c r="AE878" s="16"/>
      <c r="AF878" s="15"/>
      <c r="AG878" s="15"/>
      <c r="AH878" s="16"/>
      <c r="AI878" s="15"/>
      <c r="AP878" s="1"/>
      <c r="AS878" s="1"/>
      <c r="AU878" s="12"/>
      <c r="AV878" s="12"/>
      <c r="AX878" s="1"/>
      <c r="BC878" s="12"/>
      <c r="BD878" s="12"/>
      <c r="BE878" s="16"/>
    </row>
    <row r="879" spans="11:57">
      <c r="K879" s="8"/>
      <c r="L879" s="8"/>
      <c r="M879" s="8"/>
      <c r="Y879" s="16"/>
      <c r="Z879" s="15"/>
      <c r="AB879" s="16"/>
      <c r="AC879" s="15"/>
      <c r="AE879" s="16"/>
      <c r="AF879" s="15"/>
      <c r="AG879" s="15"/>
      <c r="AH879" s="16"/>
      <c r="AI879" s="15"/>
      <c r="AP879" s="1"/>
      <c r="AS879" s="1"/>
      <c r="AU879" s="12"/>
      <c r="AV879" s="12"/>
      <c r="AX879" s="1"/>
      <c r="BC879" s="12"/>
      <c r="BD879" s="12"/>
      <c r="BE879" s="16"/>
    </row>
    <row r="880" spans="11:57">
      <c r="K880" s="8"/>
      <c r="L880" s="8"/>
      <c r="M880" s="8"/>
      <c r="Y880" s="16"/>
      <c r="Z880" s="15"/>
      <c r="AB880" s="16"/>
      <c r="AC880" s="15"/>
      <c r="AE880" s="16"/>
      <c r="AF880" s="15"/>
      <c r="AG880" s="15"/>
      <c r="AH880" s="16"/>
      <c r="AI880" s="15"/>
      <c r="AP880" s="1"/>
      <c r="AS880" s="1"/>
      <c r="AU880" s="12"/>
      <c r="AV880" s="12"/>
      <c r="AX880" s="1"/>
      <c r="BC880" s="12"/>
      <c r="BD880" s="12"/>
      <c r="BE880" s="16"/>
    </row>
    <row r="881" spans="11:57">
      <c r="K881" s="8"/>
      <c r="L881" s="8"/>
      <c r="M881" s="8"/>
      <c r="Y881" s="16"/>
      <c r="Z881" s="15"/>
      <c r="AB881" s="16"/>
      <c r="AC881" s="15"/>
      <c r="AE881" s="16"/>
      <c r="AF881" s="15"/>
      <c r="AG881" s="15"/>
      <c r="AH881" s="16"/>
      <c r="AI881" s="15"/>
      <c r="AP881" s="1"/>
      <c r="AS881" s="1"/>
      <c r="AU881" s="12"/>
      <c r="AV881" s="12"/>
      <c r="AX881" s="1"/>
      <c r="BC881" s="12"/>
      <c r="BD881" s="12"/>
      <c r="BE881" s="16"/>
    </row>
    <row r="882" spans="11:57">
      <c r="K882" s="8"/>
      <c r="L882" s="8"/>
      <c r="M882" s="8"/>
      <c r="Y882" s="16"/>
      <c r="Z882" s="15"/>
      <c r="AB882" s="16"/>
      <c r="AC882" s="15"/>
      <c r="AE882" s="16"/>
      <c r="AF882" s="15"/>
      <c r="AG882" s="15"/>
      <c r="AH882" s="16"/>
      <c r="AI882" s="15"/>
      <c r="AP882" s="1"/>
      <c r="AS882" s="1"/>
      <c r="AU882" s="12"/>
      <c r="AV882" s="12"/>
      <c r="AX882" s="1"/>
      <c r="BC882" s="12"/>
      <c r="BD882" s="12"/>
      <c r="BE882" s="16"/>
    </row>
    <row r="883" spans="11:57">
      <c r="K883" s="8"/>
      <c r="L883" s="8"/>
      <c r="M883" s="8"/>
      <c r="Y883" s="16"/>
      <c r="Z883" s="15"/>
      <c r="AB883" s="16"/>
      <c r="AC883" s="15"/>
      <c r="AE883" s="16"/>
      <c r="AF883" s="15"/>
      <c r="AG883" s="15"/>
      <c r="AH883" s="16"/>
      <c r="AI883" s="15"/>
      <c r="AP883" s="1"/>
      <c r="AS883" s="1"/>
      <c r="AU883" s="12"/>
      <c r="AV883" s="12"/>
      <c r="AX883" s="1"/>
      <c r="BC883" s="12"/>
      <c r="BD883" s="12"/>
      <c r="BE883" s="16"/>
    </row>
    <row r="884" spans="11:57">
      <c r="K884" s="8"/>
      <c r="L884" s="8"/>
      <c r="M884" s="8"/>
      <c r="Y884" s="16"/>
      <c r="Z884" s="15"/>
      <c r="AB884" s="16"/>
      <c r="AC884" s="15"/>
      <c r="AE884" s="16"/>
      <c r="AF884" s="15"/>
      <c r="AG884" s="15"/>
      <c r="AH884" s="16"/>
      <c r="AI884" s="15"/>
      <c r="AP884" s="1"/>
      <c r="AS884" s="1"/>
      <c r="AU884" s="12"/>
      <c r="AV884" s="12"/>
      <c r="AX884" s="1"/>
      <c r="BC884" s="12"/>
      <c r="BD884" s="12"/>
      <c r="BE884" s="16"/>
    </row>
    <row r="885" spans="11:57">
      <c r="K885" s="8"/>
      <c r="L885" s="8"/>
      <c r="M885" s="8"/>
      <c r="Y885" s="16"/>
      <c r="Z885" s="15"/>
      <c r="AB885" s="16"/>
      <c r="AC885" s="15"/>
      <c r="AE885" s="16"/>
      <c r="AF885" s="15"/>
      <c r="AG885" s="15"/>
      <c r="AH885" s="16"/>
      <c r="AI885" s="15"/>
      <c r="AP885" s="1"/>
      <c r="AS885" s="1"/>
      <c r="AU885" s="12"/>
      <c r="AV885" s="12"/>
      <c r="AX885" s="1"/>
      <c r="BC885" s="12"/>
      <c r="BD885" s="12"/>
      <c r="BE885" s="16"/>
    </row>
    <row r="886" spans="11:57">
      <c r="K886" s="8"/>
      <c r="L886" s="8"/>
      <c r="M886" s="8"/>
      <c r="Y886" s="16"/>
      <c r="Z886" s="15"/>
      <c r="AB886" s="16"/>
      <c r="AC886" s="15"/>
      <c r="AE886" s="16"/>
      <c r="AF886" s="15"/>
      <c r="AG886" s="15"/>
      <c r="AH886" s="16"/>
      <c r="AI886" s="15"/>
      <c r="AP886" s="1"/>
      <c r="AS886" s="1"/>
      <c r="AU886" s="12"/>
      <c r="AV886" s="12"/>
      <c r="AX886" s="1"/>
      <c r="BC886" s="12"/>
      <c r="BD886" s="12"/>
      <c r="BE886" s="16"/>
    </row>
    <row r="887" spans="11:57">
      <c r="K887" s="8"/>
      <c r="L887" s="8"/>
      <c r="M887" s="8"/>
      <c r="Y887" s="16"/>
      <c r="Z887" s="15"/>
      <c r="AB887" s="16"/>
      <c r="AC887" s="15"/>
      <c r="AE887" s="16"/>
      <c r="AF887" s="15"/>
      <c r="AG887" s="15"/>
      <c r="AH887" s="16"/>
      <c r="AI887" s="15"/>
      <c r="AP887" s="1"/>
      <c r="AS887" s="1"/>
      <c r="AU887" s="12"/>
      <c r="AV887" s="12"/>
      <c r="AX887" s="1"/>
      <c r="BC887" s="12"/>
      <c r="BD887" s="12"/>
      <c r="BE887" s="16"/>
    </row>
    <row r="888" spans="11:57">
      <c r="K888" s="8"/>
      <c r="L888" s="8"/>
      <c r="M888" s="8"/>
      <c r="Y888" s="16"/>
      <c r="Z888" s="15"/>
      <c r="AB888" s="16"/>
      <c r="AC888" s="15"/>
      <c r="AE888" s="16"/>
      <c r="AF888" s="15"/>
      <c r="AG888" s="15"/>
      <c r="AH888" s="16"/>
      <c r="AI888" s="15"/>
      <c r="AP888" s="1"/>
      <c r="AS888" s="1"/>
      <c r="AU888" s="12"/>
      <c r="AV888" s="12"/>
      <c r="AX888" s="1"/>
      <c r="BC888" s="12"/>
      <c r="BD888" s="12"/>
      <c r="BE888" s="16"/>
    </row>
    <row r="889" spans="11:57">
      <c r="K889" s="8"/>
      <c r="L889" s="8"/>
      <c r="M889" s="8"/>
      <c r="Y889" s="16"/>
      <c r="Z889" s="15"/>
      <c r="AB889" s="16"/>
      <c r="AC889" s="15"/>
      <c r="AE889" s="16"/>
      <c r="AF889" s="15"/>
      <c r="AG889" s="15"/>
      <c r="AH889" s="16"/>
      <c r="AI889" s="15"/>
      <c r="AP889" s="1"/>
      <c r="AS889" s="1"/>
      <c r="AU889" s="12"/>
      <c r="AV889" s="12"/>
      <c r="AX889" s="1"/>
      <c r="BC889" s="12"/>
      <c r="BD889" s="12"/>
      <c r="BE889" s="16"/>
    </row>
    <row r="890" spans="11:57">
      <c r="K890" s="8"/>
      <c r="L890" s="8"/>
      <c r="M890" s="8"/>
      <c r="Y890" s="16"/>
      <c r="Z890" s="15"/>
      <c r="AB890" s="16"/>
      <c r="AC890" s="15"/>
      <c r="AE890" s="16"/>
      <c r="AF890" s="15"/>
      <c r="AG890" s="15"/>
      <c r="AH890" s="16"/>
      <c r="AI890" s="15"/>
      <c r="AP890" s="1"/>
      <c r="AS890" s="1"/>
      <c r="AU890" s="12"/>
      <c r="AV890" s="12"/>
      <c r="AX890" s="1"/>
      <c r="BC890" s="12"/>
      <c r="BD890" s="12"/>
      <c r="BE890" s="16"/>
    </row>
    <row r="891" spans="11:57">
      <c r="K891" s="8"/>
      <c r="L891" s="8"/>
      <c r="M891" s="8"/>
      <c r="Y891" s="16"/>
      <c r="Z891" s="15"/>
      <c r="AB891" s="16"/>
      <c r="AC891" s="15"/>
      <c r="AE891" s="16"/>
      <c r="AF891" s="15"/>
      <c r="AG891" s="15"/>
      <c r="AH891" s="16"/>
      <c r="AI891" s="15"/>
      <c r="AP891" s="1"/>
      <c r="AS891" s="1"/>
      <c r="AU891" s="12"/>
      <c r="AV891" s="12"/>
      <c r="AX891" s="1"/>
      <c r="BC891" s="12"/>
      <c r="BD891" s="12"/>
      <c r="BE891" s="16"/>
    </row>
    <row r="892" spans="11:57">
      <c r="K892" s="8"/>
      <c r="L892" s="8"/>
      <c r="M892" s="8"/>
      <c r="Y892" s="16"/>
      <c r="Z892" s="15"/>
      <c r="AB892" s="16"/>
      <c r="AC892" s="15"/>
      <c r="AE892" s="16"/>
      <c r="AF892" s="15"/>
      <c r="AG892" s="15"/>
      <c r="AH892" s="16"/>
      <c r="AI892" s="15"/>
      <c r="AP892" s="1"/>
      <c r="AS892" s="1"/>
      <c r="AU892" s="12"/>
      <c r="AV892" s="12"/>
      <c r="AX892" s="1"/>
      <c r="BC892" s="12"/>
      <c r="BD892" s="12"/>
      <c r="BE892" s="16"/>
    </row>
    <row r="893" spans="11:57">
      <c r="K893" s="8"/>
      <c r="L893" s="8"/>
      <c r="M893" s="8"/>
      <c r="Y893" s="16"/>
      <c r="Z893" s="15"/>
      <c r="AB893" s="16"/>
      <c r="AC893" s="15"/>
      <c r="AE893" s="16"/>
      <c r="AF893" s="15"/>
      <c r="AG893" s="15"/>
      <c r="AH893" s="16"/>
      <c r="AI893" s="15"/>
      <c r="AP893" s="1"/>
      <c r="AS893" s="1"/>
      <c r="AU893" s="12"/>
      <c r="AV893" s="12"/>
      <c r="AX893" s="1"/>
      <c r="BC893" s="12"/>
      <c r="BD893" s="12"/>
      <c r="BE893" s="16"/>
    </row>
    <row r="894" spans="11:57">
      <c r="K894" s="8"/>
      <c r="L894" s="8"/>
      <c r="M894" s="8"/>
      <c r="Y894" s="16"/>
      <c r="Z894" s="15"/>
      <c r="AB894" s="16"/>
      <c r="AC894" s="15"/>
      <c r="AE894" s="16"/>
      <c r="AF894" s="15"/>
      <c r="AG894" s="15"/>
      <c r="AH894" s="16"/>
      <c r="AI894" s="15"/>
      <c r="AP894" s="1"/>
      <c r="AS894" s="1"/>
      <c r="AU894" s="12"/>
      <c r="AV894" s="12"/>
      <c r="AX894" s="1"/>
      <c r="BC894" s="12"/>
      <c r="BD894" s="12"/>
      <c r="BE894" s="16"/>
    </row>
    <row r="895" spans="11:57">
      <c r="K895" s="8"/>
      <c r="L895" s="8"/>
      <c r="M895" s="8"/>
      <c r="Y895" s="16"/>
      <c r="Z895" s="15"/>
      <c r="AB895" s="16"/>
      <c r="AC895" s="15"/>
      <c r="AE895" s="16"/>
      <c r="AF895" s="15"/>
      <c r="AG895" s="15"/>
      <c r="AH895" s="16"/>
      <c r="AI895" s="15"/>
      <c r="AP895" s="1"/>
      <c r="AS895" s="1"/>
      <c r="AU895" s="12"/>
      <c r="AV895" s="12"/>
      <c r="AX895" s="1"/>
      <c r="BC895" s="12"/>
      <c r="BD895" s="12"/>
      <c r="BE895" s="16"/>
    </row>
    <row r="896" spans="11:57">
      <c r="K896" s="8"/>
      <c r="L896" s="8"/>
      <c r="M896" s="8"/>
      <c r="Y896" s="16"/>
      <c r="Z896" s="15"/>
      <c r="AB896" s="16"/>
      <c r="AC896" s="15"/>
      <c r="AE896" s="16"/>
      <c r="AF896" s="15"/>
      <c r="AG896" s="15"/>
      <c r="AH896" s="16"/>
      <c r="AI896" s="15"/>
      <c r="AP896" s="1"/>
      <c r="AS896" s="1"/>
      <c r="AU896" s="12"/>
      <c r="AV896" s="12"/>
      <c r="AX896" s="1"/>
      <c r="BC896" s="12"/>
      <c r="BD896" s="12"/>
      <c r="BE896" s="16"/>
    </row>
    <row r="897" spans="11:57">
      <c r="K897" s="8"/>
      <c r="L897" s="8"/>
      <c r="M897" s="8"/>
      <c r="Y897" s="16"/>
      <c r="Z897" s="15"/>
      <c r="AB897" s="16"/>
      <c r="AC897" s="15"/>
      <c r="AE897" s="16"/>
      <c r="AF897" s="15"/>
      <c r="AG897" s="15"/>
      <c r="AH897" s="16"/>
      <c r="AI897" s="15"/>
      <c r="AP897" s="1"/>
      <c r="AS897" s="1"/>
      <c r="AU897" s="12"/>
      <c r="AV897" s="12"/>
      <c r="AX897" s="1"/>
      <c r="BC897" s="12"/>
      <c r="BD897" s="12"/>
      <c r="BE897" s="16"/>
    </row>
    <row r="898" spans="11:57">
      <c r="K898" s="8"/>
      <c r="L898" s="8"/>
      <c r="M898" s="8"/>
      <c r="Y898" s="16"/>
      <c r="Z898" s="15"/>
      <c r="AB898" s="16"/>
      <c r="AC898" s="15"/>
      <c r="AE898" s="16"/>
      <c r="AF898" s="15"/>
      <c r="AG898" s="15"/>
      <c r="AH898" s="16"/>
      <c r="AI898" s="15"/>
      <c r="AP898" s="1"/>
      <c r="AS898" s="1"/>
      <c r="AU898" s="12"/>
      <c r="AV898" s="12"/>
      <c r="AX898" s="1"/>
      <c r="BC898" s="12"/>
      <c r="BD898" s="12"/>
      <c r="BE898" s="16"/>
    </row>
    <row r="899" spans="11:57">
      <c r="K899" s="8"/>
      <c r="L899" s="8"/>
      <c r="M899" s="8"/>
      <c r="Y899" s="16"/>
      <c r="Z899" s="15"/>
      <c r="AB899" s="16"/>
      <c r="AC899" s="15"/>
      <c r="AE899" s="16"/>
      <c r="AF899" s="15"/>
      <c r="AG899" s="15"/>
      <c r="AH899" s="16"/>
      <c r="AI899" s="15"/>
      <c r="AP899" s="1"/>
      <c r="AS899" s="1"/>
      <c r="AU899" s="12"/>
      <c r="AV899" s="12"/>
      <c r="AX899" s="1"/>
      <c r="BC899" s="12"/>
      <c r="BD899" s="12"/>
      <c r="BE899" s="16"/>
    </row>
    <row r="900" spans="11:57">
      <c r="K900" s="8"/>
      <c r="L900" s="8"/>
      <c r="M900" s="8"/>
      <c r="Y900" s="16"/>
      <c r="Z900" s="15"/>
      <c r="AB900" s="16"/>
      <c r="AC900" s="15"/>
      <c r="AE900" s="16"/>
      <c r="AF900" s="15"/>
      <c r="AG900" s="15"/>
      <c r="AH900" s="16"/>
      <c r="AI900" s="15"/>
      <c r="AP900" s="1"/>
      <c r="AS900" s="1"/>
      <c r="AU900" s="12"/>
      <c r="AV900" s="12"/>
      <c r="AX900" s="1"/>
      <c r="BC900" s="12"/>
      <c r="BD900" s="12"/>
      <c r="BE900" s="16"/>
    </row>
    <row r="901" spans="11:57">
      <c r="K901" s="8"/>
      <c r="L901" s="8"/>
      <c r="M901" s="8"/>
      <c r="Y901" s="16"/>
      <c r="Z901" s="15"/>
      <c r="AB901" s="16"/>
      <c r="AC901" s="15"/>
      <c r="AE901" s="16"/>
      <c r="AF901" s="15"/>
      <c r="AG901" s="15"/>
      <c r="AH901" s="16"/>
      <c r="AI901" s="15"/>
      <c r="AP901" s="1"/>
      <c r="AS901" s="1"/>
      <c r="AU901" s="12"/>
      <c r="AV901" s="12"/>
      <c r="AX901" s="1"/>
      <c r="BC901" s="12"/>
      <c r="BD901" s="12"/>
      <c r="BE901" s="16"/>
    </row>
    <row r="902" spans="11:57">
      <c r="K902" s="8"/>
      <c r="L902" s="8"/>
      <c r="M902" s="8"/>
      <c r="Y902" s="16"/>
      <c r="Z902" s="15"/>
      <c r="AB902" s="16"/>
      <c r="AC902" s="15"/>
      <c r="AE902" s="16"/>
      <c r="AF902" s="15"/>
      <c r="AG902" s="15"/>
      <c r="AH902" s="16"/>
      <c r="AI902" s="15"/>
      <c r="AP902" s="1"/>
      <c r="AS902" s="1"/>
      <c r="AU902" s="12"/>
      <c r="AV902" s="12"/>
      <c r="AX902" s="1"/>
      <c r="BC902" s="12"/>
      <c r="BD902" s="12"/>
      <c r="BE902" s="16"/>
    </row>
    <row r="903" spans="11:57">
      <c r="K903" s="8"/>
      <c r="L903" s="8"/>
      <c r="M903" s="8"/>
      <c r="Y903" s="16"/>
      <c r="Z903" s="15"/>
      <c r="AB903" s="16"/>
      <c r="AC903" s="15"/>
      <c r="AE903" s="16"/>
      <c r="AF903" s="15"/>
      <c r="AG903" s="15"/>
      <c r="AH903" s="16"/>
      <c r="AI903" s="15"/>
      <c r="AP903" s="1"/>
      <c r="AS903" s="1"/>
      <c r="AU903" s="12"/>
      <c r="AV903" s="12"/>
      <c r="AX903" s="1"/>
      <c r="BC903" s="12"/>
      <c r="BD903" s="12"/>
      <c r="BE903" s="16"/>
    </row>
    <row r="904" spans="11:57">
      <c r="K904" s="8"/>
      <c r="L904" s="8"/>
      <c r="M904" s="8"/>
      <c r="Y904" s="16"/>
      <c r="Z904" s="15"/>
      <c r="AB904" s="16"/>
      <c r="AC904" s="15"/>
      <c r="AE904" s="16"/>
      <c r="AF904" s="15"/>
      <c r="AG904" s="15"/>
      <c r="AH904" s="16"/>
      <c r="AI904" s="15"/>
      <c r="AP904" s="1"/>
      <c r="AS904" s="1"/>
      <c r="AU904" s="12"/>
      <c r="AV904" s="12"/>
      <c r="AX904" s="1"/>
      <c r="BC904" s="12"/>
      <c r="BD904" s="12"/>
      <c r="BE904" s="16"/>
    </row>
    <row r="905" spans="11:57">
      <c r="K905" s="8"/>
      <c r="L905" s="8"/>
      <c r="M905" s="8"/>
      <c r="Y905" s="16"/>
      <c r="Z905" s="15"/>
      <c r="AB905" s="16"/>
      <c r="AC905" s="15"/>
      <c r="AE905" s="16"/>
      <c r="AF905" s="15"/>
      <c r="AG905" s="15"/>
      <c r="AH905" s="16"/>
      <c r="AI905" s="15"/>
      <c r="AP905" s="1"/>
      <c r="AS905" s="1"/>
      <c r="AU905" s="12"/>
      <c r="AV905" s="12"/>
      <c r="AX905" s="1"/>
      <c r="BC905" s="12"/>
      <c r="BD905" s="12"/>
      <c r="BE905" s="16"/>
    </row>
    <row r="906" spans="11:57">
      <c r="K906" s="8"/>
      <c r="L906" s="8"/>
      <c r="M906" s="8"/>
      <c r="Y906" s="16"/>
      <c r="Z906" s="15"/>
      <c r="AB906" s="16"/>
      <c r="AC906" s="15"/>
      <c r="AE906" s="16"/>
      <c r="AF906" s="15"/>
      <c r="AG906" s="15"/>
      <c r="AH906" s="16"/>
      <c r="AI906" s="15"/>
      <c r="AP906" s="1"/>
      <c r="AS906" s="1"/>
      <c r="AU906" s="12"/>
      <c r="AV906" s="12"/>
      <c r="AX906" s="1"/>
      <c r="BC906" s="12"/>
      <c r="BD906" s="12"/>
      <c r="BE906" s="16"/>
    </row>
    <row r="907" spans="11:57">
      <c r="K907" s="8"/>
      <c r="L907" s="8"/>
      <c r="M907" s="8"/>
      <c r="Y907" s="16"/>
      <c r="Z907" s="15"/>
      <c r="AB907" s="16"/>
      <c r="AC907" s="15"/>
      <c r="AE907" s="16"/>
      <c r="AF907" s="15"/>
      <c r="AG907" s="15"/>
      <c r="AH907" s="16"/>
      <c r="AI907" s="15"/>
      <c r="AP907" s="1"/>
      <c r="AS907" s="1"/>
      <c r="AU907" s="12"/>
      <c r="AV907" s="12"/>
      <c r="AX907" s="1"/>
      <c r="BC907" s="12"/>
      <c r="BD907" s="12"/>
      <c r="BE907" s="16"/>
    </row>
    <row r="908" spans="11:57">
      <c r="K908" s="8"/>
      <c r="L908" s="8"/>
      <c r="M908" s="8"/>
      <c r="Y908" s="16"/>
      <c r="Z908" s="15"/>
      <c r="AB908" s="16"/>
      <c r="AC908" s="15"/>
      <c r="AE908" s="16"/>
      <c r="AF908" s="15"/>
      <c r="AG908" s="15"/>
      <c r="AH908" s="16"/>
      <c r="AI908" s="15"/>
      <c r="AP908" s="1"/>
      <c r="AS908" s="1"/>
      <c r="AU908" s="12"/>
      <c r="AV908" s="12"/>
      <c r="AX908" s="1"/>
      <c r="BC908" s="12"/>
      <c r="BD908" s="12"/>
      <c r="BE908" s="16"/>
    </row>
    <row r="909" spans="11:57">
      <c r="K909" s="8"/>
      <c r="L909" s="8"/>
      <c r="M909" s="8"/>
      <c r="Y909" s="16"/>
      <c r="Z909" s="15"/>
      <c r="AB909" s="16"/>
      <c r="AC909" s="15"/>
      <c r="AE909" s="16"/>
      <c r="AF909" s="15"/>
      <c r="AG909" s="15"/>
      <c r="AH909" s="16"/>
      <c r="AI909" s="15"/>
      <c r="AP909" s="1"/>
      <c r="AS909" s="1"/>
      <c r="AU909" s="12"/>
      <c r="AV909" s="12"/>
      <c r="AX909" s="1"/>
      <c r="BC909" s="12"/>
      <c r="BD909" s="12"/>
      <c r="BE909" s="16"/>
    </row>
    <row r="910" spans="11:57">
      <c r="K910" s="8"/>
      <c r="L910" s="8"/>
      <c r="M910" s="8"/>
      <c r="Y910" s="16"/>
      <c r="Z910" s="15"/>
      <c r="AB910" s="16"/>
      <c r="AC910" s="15"/>
      <c r="AE910" s="16"/>
      <c r="AF910" s="15"/>
      <c r="AG910" s="15"/>
      <c r="AH910" s="16"/>
      <c r="AI910" s="15"/>
      <c r="AP910" s="1"/>
      <c r="AS910" s="1"/>
      <c r="AU910" s="12"/>
      <c r="AV910" s="12"/>
      <c r="AX910" s="1"/>
      <c r="BC910" s="12"/>
      <c r="BD910" s="12"/>
      <c r="BE910" s="16"/>
    </row>
    <row r="911" spans="11:57">
      <c r="K911" s="8"/>
      <c r="L911" s="8"/>
      <c r="M911" s="8"/>
      <c r="Y911" s="16"/>
      <c r="Z911" s="15"/>
      <c r="AB911" s="16"/>
      <c r="AC911" s="15"/>
      <c r="AE911" s="16"/>
      <c r="AF911" s="15"/>
      <c r="AG911" s="15"/>
      <c r="AH911" s="16"/>
      <c r="AI911" s="15"/>
      <c r="AP911" s="1"/>
      <c r="AS911" s="1"/>
      <c r="AU911" s="12"/>
      <c r="AV911" s="12"/>
      <c r="AX911" s="1"/>
      <c r="BC911" s="12"/>
      <c r="BD911" s="12"/>
      <c r="BE911" s="16"/>
    </row>
    <row r="912" spans="11:57">
      <c r="K912" s="8"/>
      <c r="L912" s="8"/>
      <c r="M912" s="8"/>
      <c r="Y912" s="16"/>
      <c r="Z912" s="15"/>
      <c r="AB912" s="16"/>
      <c r="AC912" s="15"/>
      <c r="AE912" s="16"/>
      <c r="AF912" s="15"/>
      <c r="AG912" s="15"/>
      <c r="AH912" s="16"/>
      <c r="AI912" s="15"/>
      <c r="AP912" s="1"/>
      <c r="AS912" s="1"/>
      <c r="AU912" s="12"/>
      <c r="AV912" s="12"/>
      <c r="AX912" s="1"/>
      <c r="BC912" s="12"/>
      <c r="BD912" s="12"/>
      <c r="BE912" s="16"/>
    </row>
    <row r="913" spans="11:57">
      <c r="K913" s="8"/>
      <c r="L913" s="8"/>
      <c r="M913" s="8"/>
      <c r="Y913" s="16"/>
      <c r="Z913" s="15"/>
      <c r="AB913" s="16"/>
      <c r="AC913" s="15"/>
      <c r="AE913" s="16"/>
      <c r="AF913" s="15"/>
      <c r="AG913" s="15"/>
      <c r="AH913" s="16"/>
      <c r="AI913" s="15"/>
      <c r="AP913" s="1"/>
      <c r="AS913" s="1"/>
      <c r="AU913" s="12"/>
      <c r="AV913" s="12"/>
      <c r="AX913" s="1"/>
      <c r="BC913" s="12"/>
      <c r="BD913" s="12"/>
      <c r="BE913" s="16"/>
    </row>
    <row r="914" spans="11:57">
      <c r="K914" s="8"/>
      <c r="L914" s="8"/>
      <c r="M914" s="8"/>
      <c r="Y914" s="16"/>
      <c r="Z914" s="15"/>
      <c r="AB914" s="16"/>
      <c r="AC914" s="15"/>
      <c r="AE914" s="16"/>
      <c r="AF914" s="15"/>
      <c r="AG914" s="15"/>
      <c r="AH914" s="16"/>
      <c r="AI914" s="15"/>
      <c r="AP914" s="1"/>
      <c r="AS914" s="1"/>
      <c r="AU914" s="12"/>
      <c r="AV914" s="12"/>
      <c r="AX914" s="1"/>
      <c r="BC914" s="12"/>
      <c r="BD914" s="12"/>
      <c r="BE914" s="16"/>
    </row>
    <row r="915" spans="11:57">
      <c r="K915" s="8"/>
      <c r="L915" s="8"/>
      <c r="M915" s="8"/>
      <c r="Y915" s="16"/>
      <c r="Z915" s="15"/>
      <c r="AB915" s="16"/>
      <c r="AC915" s="15"/>
      <c r="AE915" s="16"/>
      <c r="AF915" s="15"/>
      <c r="AG915" s="15"/>
      <c r="AH915" s="16"/>
      <c r="AI915" s="15"/>
      <c r="AP915" s="1"/>
      <c r="AS915" s="1"/>
      <c r="AU915" s="12"/>
      <c r="AV915" s="12"/>
      <c r="AX915" s="1"/>
      <c r="BC915" s="12"/>
      <c r="BD915" s="12"/>
      <c r="BE915" s="16"/>
    </row>
    <row r="916" spans="11:57">
      <c r="K916" s="8"/>
      <c r="L916" s="8"/>
      <c r="M916" s="8"/>
      <c r="Y916" s="16"/>
      <c r="Z916" s="15"/>
      <c r="AB916" s="16"/>
      <c r="AC916" s="15"/>
      <c r="AE916" s="16"/>
      <c r="AF916" s="15"/>
      <c r="AG916" s="15"/>
      <c r="AH916" s="16"/>
      <c r="AI916" s="15"/>
      <c r="AP916" s="1"/>
      <c r="AS916" s="1"/>
      <c r="AU916" s="12"/>
      <c r="AV916" s="12"/>
      <c r="AX916" s="1"/>
      <c r="BC916" s="12"/>
      <c r="BD916" s="12"/>
      <c r="BE916" s="16"/>
    </row>
    <row r="917" spans="11:57">
      <c r="K917" s="8"/>
      <c r="L917" s="8"/>
      <c r="M917" s="8"/>
      <c r="Y917" s="16"/>
      <c r="Z917" s="15"/>
      <c r="AB917" s="16"/>
      <c r="AC917" s="15"/>
      <c r="AE917" s="16"/>
      <c r="AF917" s="15"/>
      <c r="AG917" s="15"/>
      <c r="AH917" s="16"/>
      <c r="AI917" s="15"/>
      <c r="AP917" s="1"/>
      <c r="AS917" s="1"/>
      <c r="AU917" s="12"/>
      <c r="AV917" s="12"/>
      <c r="AX917" s="1"/>
      <c r="BC917" s="12"/>
      <c r="BD917" s="12"/>
      <c r="BE917" s="16"/>
    </row>
    <row r="918" spans="11:57">
      <c r="K918" s="8"/>
      <c r="L918" s="8"/>
      <c r="M918" s="8"/>
      <c r="Y918" s="16"/>
      <c r="Z918" s="15"/>
      <c r="AB918" s="16"/>
      <c r="AC918" s="15"/>
      <c r="AE918" s="16"/>
      <c r="AF918" s="15"/>
      <c r="AG918" s="15"/>
      <c r="AH918" s="16"/>
      <c r="AI918" s="15"/>
      <c r="AP918" s="1"/>
      <c r="AS918" s="1"/>
      <c r="AU918" s="12"/>
      <c r="AV918" s="12"/>
      <c r="AX918" s="1"/>
      <c r="BC918" s="12"/>
      <c r="BD918" s="12"/>
      <c r="BE918" s="16"/>
    </row>
    <row r="919" spans="11:57">
      <c r="K919" s="8"/>
      <c r="L919" s="8"/>
      <c r="M919" s="8"/>
      <c r="Y919" s="16"/>
      <c r="Z919" s="15"/>
      <c r="AB919" s="16"/>
      <c r="AC919" s="15"/>
      <c r="AE919" s="16"/>
      <c r="AF919" s="15"/>
      <c r="AG919" s="15"/>
      <c r="AH919" s="16"/>
      <c r="AI919" s="15"/>
      <c r="AP919" s="1"/>
      <c r="AS919" s="1"/>
      <c r="AU919" s="12"/>
      <c r="AV919" s="12"/>
      <c r="AX919" s="1"/>
      <c r="BC919" s="12"/>
      <c r="BD919" s="12"/>
      <c r="BE919" s="16"/>
    </row>
    <row r="920" spans="11:57">
      <c r="K920" s="8"/>
      <c r="L920" s="8"/>
      <c r="M920" s="8"/>
      <c r="Y920" s="16"/>
      <c r="Z920" s="15"/>
      <c r="AB920" s="16"/>
      <c r="AC920" s="15"/>
      <c r="AE920" s="16"/>
      <c r="AF920" s="15"/>
      <c r="AG920" s="15"/>
      <c r="AH920" s="16"/>
      <c r="AI920" s="15"/>
      <c r="AP920" s="1"/>
      <c r="AS920" s="1"/>
      <c r="AU920" s="12"/>
      <c r="AV920" s="12"/>
      <c r="AX920" s="1"/>
      <c r="BC920" s="12"/>
      <c r="BD920" s="12"/>
      <c r="BE920" s="16"/>
    </row>
    <row r="921" spans="11:57">
      <c r="K921" s="8"/>
      <c r="L921" s="8"/>
      <c r="M921" s="8"/>
      <c r="Y921" s="16"/>
      <c r="Z921" s="15"/>
      <c r="AB921" s="16"/>
      <c r="AC921" s="15"/>
      <c r="AE921" s="16"/>
      <c r="AF921" s="15"/>
      <c r="AG921" s="15"/>
      <c r="AH921" s="16"/>
      <c r="AI921" s="15"/>
      <c r="AP921" s="1"/>
      <c r="AS921" s="1"/>
      <c r="AU921" s="12"/>
      <c r="AV921" s="12"/>
      <c r="AX921" s="1"/>
      <c r="BC921" s="12"/>
      <c r="BD921" s="12"/>
      <c r="BE921" s="16"/>
    </row>
    <row r="922" spans="11:57">
      <c r="K922" s="8"/>
      <c r="L922" s="8"/>
      <c r="M922" s="8"/>
      <c r="Y922" s="16"/>
      <c r="Z922" s="15"/>
      <c r="AB922" s="16"/>
      <c r="AC922" s="15"/>
      <c r="AE922" s="16"/>
      <c r="AF922" s="15"/>
      <c r="AG922" s="15"/>
      <c r="AH922" s="16"/>
      <c r="AI922" s="15"/>
      <c r="AP922" s="1"/>
      <c r="AS922" s="1"/>
      <c r="AU922" s="12"/>
      <c r="AV922" s="12"/>
      <c r="AX922" s="1"/>
      <c r="BC922" s="12"/>
      <c r="BD922" s="12"/>
      <c r="BE922" s="16"/>
    </row>
    <row r="923" spans="11:57">
      <c r="K923" s="8"/>
      <c r="L923" s="8"/>
      <c r="M923" s="8"/>
      <c r="Y923" s="16"/>
      <c r="Z923" s="15"/>
      <c r="AB923" s="16"/>
      <c r="AC923" s="15"/>
      <c r="AE923" s="16"/>
      <c r="AF923" s="15"/>
      <c r="AG923" s="15"/>
      <c r="AH923" s="16"/>
      <c r="AI923" s="15"/>
      <c r="AP923" s="1"/>
      <c r="AS923" s="1"/>
      <c r="AU923" s="12"/>
      <c r="AV923" s="12"/>
      <c r="AX923" s="1"/>
      <c r="BC923" s="12"/>
      <c r="BD923" s="12"/>
      <c r="BE923" s="16"/>
    </row>
    <row r="924" spans="11:57">
      <c r="K924" s="8"/>
      <c r="L924" s="8"/>
      <c r="M924" s="8"/>
      <c r="Y924" s="16"/>
      <c r="Z924" s="15"/>
      <c r="AB924" s="16"/>
      <c r="AC924" s="15"/>
      <c r="AE924" s="16"/>
      <c r="AF924" s="15"/>
      <c r="AG924" s="15"/>
      <c r="AH924" s="16"/>
      <c r="AI924" s="15"/>
      <c r="AP924" s="1"/>
      <c r="AS924" s="1"/>
      <c r="AU924" s="12"/>
      <c r="AV924" s="12"/>
      <c r="AX924" s="1"/>
      <c r="BC924" s="12"/>
      <c r="BD924" s="12"/>
      <c r="BE924" s="16"/>
    </row>
    <row r="925" spans="11:57">
      <c r="K925" s="8"/>
      <c r="L925" s="8"/>
      <c r="M925" s="8"/>
      <c r="Y925" s="16"/>
      <c r="Z925" s="15"/>
      <c r="AB925" s="16"/>
      <c r="AC925" s="15"/>
      <c r="AE925" s="16"/>
      <c r="AF925" s="15"/>
      <c r="AG925" s="15"/>
      <c r="AH925" s="16"/>
      <c r="AI925" s="15"/>
      <c r="AP925" s="1"/>
      <c r="AS925" s="1"/>
      <c r="AU925" s="12"/>
      <c r="AV925" s="12"/>
      <c r="AX925" s="1"/>
      <c r="BC925" s="12"/>
      <c r="BD925" s="12"/>
      <c r="BE925" s="16"/>
    </row>
    <row r="926" spans="11:57">
      <c r="K926" s="8"/>
      <c r="L926" s="8"/>
      <c r="M926" s="8"/>
      <c r="Y926" s="16"/>
      <c r="Z926" s="15"/>
      <c r="AB926" s="16"/>
      <c r="AC926" s="15"/>
      <c r="AE926" s="16"/>
      <c r="AF926" s="15"/>
      <c r="AG926" s="15"/>
      <c r="AH926" s="16"/>
      <c r="AI926" s="15"/>
      <c r="AP926" s="1"/>
      <c r="AS926" s="1"/>
      <c r="AU926" s="12"/>
      <c r="AV926" s="12"/>
      <c r="AX926" s="1"/>
      <c r="BC926" s="12"/>
      <c r="BD926" s="12"/>
      <c r="BE926" s="16"/>
    </row>
    <row r="927" spans="11:57">
      <c r="K927" s="8"/>
      <c r="L927" s="8"/>
      <c r="M927" s="8"/>
      <c r="Y927" s="16"/>
      <c r="Z927" s="15"/>
      <c r="AB927" s="16"/>
      <c r="AC927" s="15"/>
      <c r="AE927" s="16"/>
      <c r="AF927" s="15"/>
      <c r="AG927" s="15"/>
      <c r="AH927" s="16"/>
      <c r="AI927" s="15"/>
      <c r="AP927" s="1"/>
      <c r="AS927" s="1"/>
      <c r="AU927" s="12"/>
      <c r="AV927" s="12"/>
      <c r="AX927" s="1"/>
      <c r="BC927" s="12"/>
      <c r="BD927" s="12"/>
      <c r="BE927" s="16"/>
    </row>
    <row r="928" spans="11:57">
      <c r="K928" s="8"/>
      <c r="L928" s="8"/>
      <c r="M928" s="8"/>
      <c r="Y928" s="16"/>
      <c r="Z928" s="15"/>
      <c r="AB928" s="16"/>
      <c r="AC928" s="15"/>
      <c r="AE928" s="16"/>
      <c r="AF928" s="15"/>
      <c r="AG928" s="15"/>
      <c r="AH928" s="16"/>
      <c r="AI928" s="15"/>
      <c r="AP928" s="1"/>
      <c r="AS928" s="1"/>
      <c r="AU928" s="12"/>
      <c r="AV928" s="12"/>
      <c r="AX928" s="1"/>
      <c r="BC928" s="12"/>
      <c r="BD928" s="12"/>
      <c r="BE928" s="16"/>
    </row>
    <row r="929" spans="11:57">
      <c r="K929" s="8"/>
      <c r="L929" s="8"/>
      <c r="M929" s="8"/>
      <c r="Y929" s="16"/>
      <c r="Z929" s="15"/>
      <c r="AB929" s="16"/>
      <c r="AC929" s="15"/>
      <c r="AE929" s="16"/>
      <c r="AF929" s="15"/>
      <c r="AG929" s="15"/>
      <c r="AH929" s="16"/>
      <c r="AI929" s="15"/>
      <c r="AP929" s="1"/>
      <c r="AS929" s="1"/>
      <c r="AU929" s="12"/>
      <c r="AV929" s="12"/>
      <c r="AX929" s="1"/>
      <c r="BC929" s="12"/>
      <c r="BD929" s="12"/>
      <c r="BE929" s="16"/>
    </row>
    <row r="930" spans="11:57">
      <c r="K930" s="8"/>
      <c r="L930" s="8"/>
      <c r="M930" s="8"/>
      <c r="Y930" s="16"/>
      <c r="Z930" s="15"/>
      <c r="AB930" s="16"/>
      <c r="AC930" s="15"/>
      <c r="AE930" s="16"/>
      <c r="AF930" s="15"/>
      <c r="AG930" s="15"/>
      <c r="AH930" s="16"/>
      <c r="AI930" s="15"/>
      <c r="AP930" s="1"/>
      <c r="AS930" s="1"/>
      <c r="AU930" s="12"/>
      <c r="AV930" s="12"/>
      <c r="AX930" s="1"/>
      <c r="BC930" s="12"/>
      <c r="BD930" s="12"/>
      <c r="BE930" s="16"/>
    </row>
    <row r="931" spans="11:57">
      <c r="K931" s="8"/>
      <c r="L931" s="8"/>
      <c r="M931" s="8"/>
      <c r="Y931" s="16"/>
      <c r="Z931" s="15"/>
      <c r="AB931" s="16"/>
      <c r="AC931" s="15"/>
      <c r="AE931" s="16"/>
      <c r="AF931" s="15"/>
      <c r="AG931" s="15"/>
      <c r="AH931" s="16"/>
      <c r="AI931" s="15"/>
      <c r="AP931" s="1"/>
      <c r="AS931" s="1"/>
      <c r="AU931" s="12"/>
      <c r="AV931" s="12"/>
      <c r="AX931" s="1"/>
      <c r="BC931" s="12"/>
      <c r="BD931" s="12"/>
      <c r="BE931" s="16"/>
    </row>
    <row r="932" spans="11:57">
      <c r="K932" s="8"/>
      <c r="L932" s="8"/>
      <c r="M932" s="8"/>
      <c r="Y932" s="16"/>
      <c r="Z932" s="15"/>
      <c r="AB932" s="16"/>
      <c r="AC932" s="15"/>
      <c r="AE932" s="16"/>
      <c r="AF932" s="15"/>
      <c r="AG932" s="15"/>
      <c r="AH932" s="16"/>
      <c r="AI932" s="15"/>
      <c r="AP932" s="1"/>
      <c r="AS932" s="1"/>
      <c r="AU932" s="12"/>
      <c r="AV932" s="12"/>
      <c r="AX932" s="1"/>
      <c r="BC932" s="12"/>
      <c r="BD932" s="12"/>
      <c r="BE932" s="16"/>
    </row>
    <row r="933" spans="11:57">
      <c r="K933" s="8"/>
      <c r="L933" s="8"/>
      <c r="M933" s="8"/>
      <c r="Y933" s="16"/>
      <c r="Z933" s="15"/>
      <c r="AB933" s="16"/>
      <c r="AC933" s="15"/>
      <c r="AE933" s="16"/>
      <c r="AF933" s="15"/>
      <c r="AG933" s="15"/>
      <c r="AH933" s="16"/>
      <c r="AI933" s="15"/>
      <c r="AP933" s="1"/>
      <c r="AS933" s="1"/>
      <c r="AU933" s="12"/>
      <c r="AV933" s="12"/>
      <c r="AX933" s="1"/>
      <c r="BC933" s="12"/>
      <c r="BD933" s="12"/>
      <c r="BE933" s="16"/>
    </row>
    <row r="934" spans="11:57">
      <c r="K934" s="8"/>
      <c r="L934" s="8"/>
      <c r="M934" s="8"/>
      <c r="Y934" s="16"/>
      <c r="Z934" s="15"/>
      <c r="AB934" s="16"/>
      <c r="AC934" s="15"/>
      <c r="AE934" s="16"/>
      <c r="AF934" s="15"/>
      <c r="AG934" s="15"/>
      <c r="AH934" s="16"/>
      <c r="AI934" s="15"/>
      <c r="AP934" s="1"/>
      <c r="AS934" s="1"/>
      <c r="AU934" s="12"/>
      <c r="AV934" s="12"/>
      <c r="AX934" s="1"/>
      <c r="BC934" s="12"/>
      <c r="BD934" s="12"/>
      <c r="BE934" s="16"/>
    </row>
    <row r="935" spans="11:57">
      <c r="K935" s="8"/>
      <c r="L935" s="8"/>
      <c r="M935" s="8"/>
      <c r="Y935" s="16"/>
      <c r="Z935" s="15"/>
      <c r="AB935" s="16"/>
      <c r="AC935" s="15"/>
      <c r="AE935" s="16"/>
      <c r="AF935" s="15"/>
      <c r="AG935" s="15"/>
      <c r="AH935" s="16"/>
      <c r="AI935" s="15"/>
      <c r="AP935" s="1"/>
      <c r="AS935" s="1"/>
      <c r="AU935" s="12"/>
      <c r="AV935" s="12"/>
      <c r="AX935" s="1"/>
      <c r="BC935" s="12"/>
      <c r="BD935" s="12"/>
      <c r="BE935" s="16"/>
    </row>
    <row r="936" spans="11:57">
      <c r="K936" s="8"/>
      <c r="L936" s="8"/>
      <c r="M936" s="8"/>
      <c r="Y936" s="16"/>
      <c r="Z936" s="15"/>
      <c r="AB936" s="16"/>
      <c r="AC936" s="15"/>
      <c r="AE936" s="16"/>
      <c r="AF936" s="15"/>
      <c r="AG936" s="15"/>
      <c r="AH936" s="16"/>
      <c r="AI936" s="15"/>
      <c r="AP936" s="1"/>
      <c r="AS936" s="1"/>
      <c r="AU936" s="12"/>
      <c r="AV936" s="12"/>
      <c r="AX936" s="1"/>
      <c r="BC936" s="12"/>
      <c r="BD936" s="12"/>
      <c r="BE936" s="16"/>
    </row>
    <row r="937" spans="11:57">
      <c r="K937" s="8"/>
      <c r="L937" s="8"/>
      <c r="M937" s="8"/>
      <c r="Y937" s="16"/>
      <c r="Z937" s="15"/>
      <c r="AB937" s="16"/>
      <c r="AC937" s="15"/>
      <c r="AE937" s="16"/>
      <c r="AF937" s="15"/>
      <c r="AG937" s="15"/>
      <c r="AH937" s="16"/>
      <c r="AI937" s="15"/>
      <c r="AP937" s="1"/>
      <c r="AS937" s="1"/>
      <c r="AU937" s="12"/>
      <c r="AV937" s="12"/>
      <c r="AX937" s="1"/>
      <c r="BC937" s="12"/>
      <c r="BD937" s="12"/>
      <c r="BE937" s="16"/>
    </row>
    <row r="938" spans="11:57">
      <c r="K938" s="8"/>
      <c r="L938" s="8"/>
      <c r="M938" s="8"/>
      <c r="Y938" s="16"/>
      <c r="Z938" s="15"/>
      <c r="AB938" s="16"/>
      <c r="AC938" s="15"/>
      <c r="AE938" s="16"/>
      <c r="AF938" s="15"/>
      <c r="AG938" s="15"/>
      <c r="AH938" s="16"/>
      <c r="AI938" s="15"/>
      <c r="AP938" s="1"/>
      <c r="AS938" s="1"/>
      <c r="AU938" s="12"/>
      <c r="AV938" s="12"/>
      <c r="AX938" s="1"/>
      <c r="BC938" s="12"/>
      <c r="BD938" s="12"/>
      <c r="BE938" s="16"/>
    </row>
    <row r="939" spans="11:57">
      <c r="K939" s="8"/>
      <c r="L939" s="8"/>
      <c r="M939" s="8"/>
      <c r="Y939" s="16"/>
      <c r="Z939" s="15"/>
      <c r="AB939" s="16"/>
      <c r="AC939" s="15"/>
      <c r="AE939" s="16"/>
      <c r="AF939" s="15"/>
      <c r="AG939" s="15"/>
      <c r="AH939" s="16"/>
      <c r="AI939" s="15"/>
      <c r="AP939" s="1"/>
      <c r="AS939" s="1"/>
      <c r="AU939" s="12"/>
      <c r="AV939" s="12"/>
      <c r="AX939" s="1"/>
      <c r="BC939" s="12"/>
      <c r="BD939" s="12"/>
      <c r="BE939" s="16"/>
    </row>
    <row r="940" spans="11:57">
      <c r="K940" s="8"/>
      <c r="L940" s="8"/>
      <c r="M940" s="8"/>
      <c r="Y940" s="16"/>
      <c r="Z940" s="15"/>
      <c r="AB940" s="16"/>
      <c r="AC940" s="15"/>
      <c r="AE940" s="16"/>
      <c r="AF940" s="15"/>
      <c r="AG940" s="15"/>
      <c r="AH940" s="16"/>
      <c r="AI940" s="15"/>
      <c r="AP940" s="1"/>
      <c r="AS940" s="1"/>
      <c r="AU940" s="12"/>
      <c r="AV940" s="12"/>
      <c r="AX940" s="1"/>
      <c r="BC940" s="12"/>
      <c r="BD940" s="12"/>
      <c r="BE940" s="16"/>
    </row>
    <row r="941" spans="11:57">
      <c r="K941" s="8"/>
      <c r="L941" s="8"/>
      <c r="M941" s="8"/>
      <c r="Y941" s="16"/>
      <c r="Z941" s="15"/>
      <c r="AB941" s="16"/>
      <c r="AC941" s="15"/>
      <c r="AE941" s="16"/>
      <c r="AF941" s="15"/>
      <c r="AG941" s="15"/>
      <c r="AH941" s="16"/>
      <c r="AI941" s="15"/>
      <c r="AP941" s="1"/>
      <c r="AS941" s="1"/>
      <c r="AU941" s="12"/>
      <c r="AV941" s="12"/>
      <c r="AX941" s="1"/>
      <c r="BC941" s="12"/>
      <c r="BD941" s="12"/>
      <c r="BE941" s="16"/>
    </row>
    <row r="942" spans="11:57">
      <c r="K942" s="8"/>
      <c r="L942" s="8"/>
      <c r="M942" s="8"/>
      <c r="Y942" s="16"/>
      <c r="Z942" s="15"/>
      <c r="AB942" s="16"/>
      <c r="AC942" s="15"/>
      <c r="AE942" s="16"/>
      <c r="AF942" s="15"/>
      <c r="AG942" s="15"/>
      <c r="AH942" s="16"/>
      <c r="AI942" s="15"/>
      <c r="AP942" s="1"/>
      <c r="AS942" s="1"/>
      <c r="AU942" s="12"/>
      <c r="AV942" s="12"/>
      <c r="AX942" s="1"/>
      <c r="BC942" s="12"/>
      <c r="BD942" s="12"/>
      <c r="BE942" s="16"/>
    </row>
    <row r="943" spans="11:57">
      <c r="K943" s="8"/>
      <c r="L943" s="8"/>
      <c r="M943" s="8"/>
      <c r="Y943" s="16"/>
      <c r="Z943" s="15"/>
      <c r="AB943" s="16"/>
      <c r="AC943" s="15"/>
      <c r="AE943" s="16"/>
      <c r="AF943" s="15"/>
      <c r="AG943" s="15"/>
      <c r="AH943" s="16"/>
      <c r="AI943" s="15"/>
      <c r="AP943" s="1"/>
      <c r="AS943" s="1"/>
      <c r="AU943" s="12"/>
      <c r="AV943" s="12"/>
      <c r="AX943" s="1"/>
      <c r="BC943" s="12"/>
      <c r="BD943" s="12"/>
      <c r="BE943" s="16"/>
    </row>
    <row r="944" spans="11:57">
      <c r="K944" s="8"/>
      <c r="L944" s="8"/>
      <c r="M944" s="8"/>
      <c r="Y944" s="16"/>
      <c r="Z944" s="15"/>
      <c r="AB944" s="16"/>
      <c r="AC944" s="15"/>
      <c r="AE944" s="16"/>
      <c r="AF944" s="15"/>
      <c r="AG944" s="15"/>
      <c r="AH944" s="16"/>
      <c r="AI944" s="15"/>
      <c r="AP944" s="1"/>
      <c r="AS944" s="1"/>
      <c r="AU944" s="12"/>
      <c r="AV944" s="12"/>
      <c r="AX944" s="1"/>
      <c r="BC944" s="12"/>
      <c r="BD944" s="12"/>
      <c r="BE944" s="16"/>
    </row>
    <row r="945" spans="11:57">
      <c r="K945" s="8"/>
      <c r="L945" s="8"/>
      <c r="M945" s="8"/>
      <c r="Y945" s="16"/>
      <c r="Z945" s="15"/>
      <c r="AB945" s="16"/>
      <c r="AC945" s="15"/>
      <c r="AE945" s="16"/>
      <c r="AF945" s="15"/>
      <c r="AG945" s="15"/>
      <c r="AH945" s="16"/>
      <c r="AI945" s="15"/>
      <c r="AP945" s="1"/>
      <c r="AS945" s="1"/>
      <c r="AU945" s="12"/>
      <c r="AV945" s="12"/>
      <c r="AX945" s="1"/>
      <c r="BC945" s="12"/>
      <c r="BD945" s="12"/>
      <c r="BE945" s="16"/>
    </row>
    <row r="946" spans="11:57">
      <c r="K946" s="8"/>
      <c r="L946" s="8"/>
      <c r="M946" s="8"/>
      <c r="Y946" s="16"/>
      <c r="Z946" s="15"/>
      <c r="AB946" s="16"/>
      <c r="AC946" s="15"/>
      <c r="AE946" s="16"/>
      <c r="AF946" s="15"/>
      <c r="AG946" s="15"/>
      <c r="AH946" s="16"/>
      <c r="AI946" s="15"/>
      <c r="AP946" s="1"/>
      <c r="AS946" s="1"/>
      <c r="AU946" s="12"/>
      <c r="AV946" s="12"/>
      <c r="AX946" s="1"/>
      <c r="BC946" s="12"/>
      <c r="BD946" s="12"/>
      <c r="BE946" s="16"/>
    </row>
    <row r="947" spans="11:57">
      <c r="K947" s="8"/>
      <c r="L947" s="8"/>
      <c r="M947" s="8"/>
      <c r="Y947" s="16"/>
      <c r="Z947" s="15"/>
      <c r="AB947" s="16"/>
      <c r="AC947" s="15"/>
      <c r="AE947" s="16"/>
      <c r="AF947" s="15"/>
      <c r="AG947" s="15"/>
      <c r="AH947" s="16"/>
      <c r="AI947" s="15"/>
      <c r="AP947" s="1"/>
      <c r="AS947" s="1"/>
      <c r="AU947" s="12"/>
      <c r="AV947" s="12"/>
      <c r="AX947" s="1"/>
      <c r="BC947" s="12"/>
      <c r="BD947" s="12"/>
      <c r="BE947" s="16"/>
    </row>
    <row r="948" spans="11:57">
      <c r="K948" s="8"/>
      <c r="L948" s="8"/>
      <c r="M948" s="8"/>
      <c r="Y948" s="16"/>
      <c r="Z948" s="15"/>
      <c r="AB948" s="16"/>
      <c r="AC948" s="15"/>
      <c r="AE948" s="16"/>
      <c r="AF948" s="15"/>
      <c r="AG948" s="15"/>
      <c r="AH948" s="16"/>
      <c r="AI948" s="15"/>
      <c r="AP948" s="1"/>
      <c r="AS948" s="1"/>
      <c r="AU948" s="12"/>
      <c r="AV948" s="12"/>
      <c r="AX948" s="1"/>
      <c r="BC948" s="12"/>
      <c r="BD948" s="12"/>
      <c r="BE948" s="16"/>
    </row>
    <row r="949" spans="11:57">
      <c r="K949" s="8"/>
      <c r="L949" s="8"/>
      <c r="M949" s="8"/>
      <c r="Y949" s="16"/>
      <c r="Z949" s="15"/>
      <c r="AB949" s="16"/>
      <c r="AC949" s="15"/>
      <c r="AE949" s="16"/>
      <c r="AF949" s="15"/>
      <c r="AG949" s="15"/>
      <c r="AH949" s="16"/>
      <c r="AI949" s="15"/>
      <c r="AP949" s="1"/>
      <c r="AS949" s="1"/>
      <c r="AU949" s="12"/>
      <c r="AV949" s="12"/>
      <c r="AX949" s="1"/>
      <c r="BC949" s="12"/>
      <c r="BD949" s="12"/>
      <c r="BE949" s="16"/>
    </row>
    <row r="950" spans="11:57">
      <c r="K950" s="8"/>
      <c r="L950" s="8"/>
      <c r="M950" s="8"/>
      <c r="Y950" s="16"/>
      <c r="Z950" s="15"/>
      <c r="AB950" s="16"/>
      <c r="AC950" s="15"/>
      <c r="AE950" s="16"/>
      <c r="AF950" s="15"/>
      <c r="AG950" s="15"/>
      <c r="AH950" s="16"/>
      <c r="AI950" s="15"/>
      <c r="AP950" s="1"/>
      <c r="AS950" s="1"/>
      <c r="AU950" s="12"/>
      <c r="AV950" s="12"/>
      <c r="AX950" s="1"/>
      <c r="BC950" s="12"/>
      <c r="BD950" s="12"/>
      <c r="BE950" s="16"/>
    </row>
    <row r="951" spans="11:57">
      <c r="K951" s="8"/>
      <c r="L951" s="8"/>
      <c r="M951" s="8"/>
      <c r="Y951" s="16"/>
      <c r="Z951" s="15"/>
      <c r="AB951" s="16"/>
      <c r="AC951" s="15"/>
      <c r="AE951" s="16"/>
      <c r="AF951" s="15"/>
      <c r="AG951" s="15"/>
      <c r="AH951" s="16"/>
      <c r="AI951" s="15"/>
      <c r="AP951" s="1"/>
      <c r="AS951" s="1"/>
      <c r="AU951" s="12"/>
      <c r="AV951" s="12"/>
      <c r="AX951" s="1"/>
      <c r="BC951" s="12"/>
      <c r="BD951" s="12"/>
      <c r="BE951" s="16"/>
    </row>
    <row r="952" spans="11:57">
      <c r="K952" s="8"/>
      <c r="L952" s="8"/>
      <c r="M952" s="8"/>
      <c r="Y952" s="16"/>
      <c r="Z952" s="15"/>
      <c r="AB952" s="16"/>
      <c r="AC952" s="15"/>
      <c r="AE952" s="16"/>
      <c r="AF952" s="15"/>
      <c r="AG952" s="15"/>
      <c r="AH952" s="16"/>
      <c r="AI952" s="15"/>
      <c r="AP952" s="1"/>
      <c r="AS952" s="1"/>
      <c r="AU952" s="12"/>
      <c r="AV952" s="12"/>
      <c r="AX952" s="1"/>
      <c r="BC952" s="12"/>
      <c r="BD952" s="12"/>
      <c r="BE952" s="16"/>
    </row>
    <row r="953" spans="11:57">
      <c r="K953" s="8"/>
      <c r="L953" s="8"/>
      <c r="M953" s="8"/>
      <c r="Y953" s="16"/>
      <c r="Z953" s="15"/>
      <c r="AB953" s="16"/>
      <c r="AC953" s="15"/>
      <c r="AE953" s="16"/>
      <c r="AF953" s="15"/>
      <c r="AG953" s="15"/>
      <c r="AH953" s="16"/>
      <c r="AI953" s="15"/>
      <c r="AP953" s="1"/>
      <c r="AS953" s="1"/>
      <c r="AU953" s="12"/>
      <c r="AV953" s="12"/>
      <c r="AX953" s="1"/>
      <c r="BC953" s="12"/>
      <c r="BD953" s="12"/>
      <c r="BE953" s="16"/>
    </row>
    <row r="954" spans="11:57">
      <c r="K954" s="8"/>
      <c r="L954" s="8"/>
      <c r="M954" s="8"/>
      <c r="Y954" s="16"/>
      <c r="Z954" s="15"/>
      <c r="AB954" s="16"/>
      <c r="AC954" s="15"/>
      <c r="AE954" s="16"/>
      <c r="AF954" s="15"/>
      <c r="AG954" s="15"/>
      <c r="AH954" s="16"/>
      <c r="AI954" s="15"/>
      <c r="AP954" s="1"/>
      <c r="AS954" s="1"/>
      <c r="AU954" s="12"/>
      <c r="AV954" s="12"/>
      <c r="AX954" s="1"/>
      <c r="BC954" s="12"/>
      <c r="BD954" s="12"/>
      <c r="BE954" s="16"/>
    </row>
    <row r="955" spans="11:57">
      <c r="K955" s="8"/>
      <c r="L955" s="8"/>
      <c r="M955" s="8"/>
      <c r="Y955" s="16"/>
      <c r="Z955" s="15"/>
      <c r="AB955" s="16"/>
      <c r="AC955" s="15"/>
      <c r="AE955" s="16"/>
      <c r="AF955" s="15"/>
      <c r="AG955" s="15"/>
      <c r="AH955" s="16"/>
      <c r="AI955" s="15"/>
      <c r="AP955" s="1"/>
      <c r="AS955" s="1"/>
      <c r="AU955" s="12"/>
      <c r="AV955" s="12"/>
      <c r="AX955" s="1"/>
      <c r="BC955" s="12"/>
      <c r="BD955" s="12"/>
      <c r="BE955" s="16"/>
    </row>
    <row r="956" spans="11:57">
      <c r="K956" s="8"/>
      <c r="L956" s="8"/>
      <c r="M956" s="8"/>
      <c r="Y956" s="16"/>
      <c r="Z956" s="15"/>
      <c r="AB956" s="16"/>
      <c r="AC956" s="15"/>
      <c r="AE956" s="16"/>
      <c r="AF956" s="15"/>
      <c r="AG956" s="15"/>
      <c r="AH956" s="16"/>
      <c r="AI956" s="15"/>
      <c r="AP956" s="1"/>
      <c r="AS956" s="1"/>
      <c r="AU956" s="12"/>
      <c r="AV956" s="12"/>
      <c r="AX956" s="1"/>
      <c r="BC956" s="12"/>
      <c r="BD956" s="12"/>
      <c r="BE956" s="16"/>
    </row>
    <row r="957" spans="11:57">
      <c r="K957" s="8"/>
      <c r="L957" s="8"/>
      <c r="M957" s="8"/>
      <c r="Y957" s="16"/>
      <c r="Z957" s="15"/>
      <c r="AB957" s="16"/>
      <c r="AC957" s="15"/>
      <c r="AE957" s="16"/>
      <c r="AF957" s="15"/>
      <c r="AG957" s="15"/>
      <c r="AH957" s="16"/>
      <c r="AI957" s="15"/>
      <c r="AP957" s="1"/>
      <c r="AS957" s="1"/>
      <c r="AU957" s="12"/>
      <c r="AV957" s="12"/>
      <c r="AX957" s="1"/>
      <c r="BC957" s="12"/>
      <c r="BD957" s="12"/>
      <c r="BE957" s="16"/>
    </row>
    <row r="958" spans="11:57">
      <c r="K958" s="8"/>
      <c r="L958" s="8"/>
      <c r="M958" s="8"/>
      <c r="Y958" s="16"/>
      <c r="Z958" s="15"/>
      <c r="AB958" s="16"/>
      <c r="AC958" s="15"/>
      <c r="AE958" s="16"/>
      <c r="AF958" s="15"/>
      <c r="AG958" s="15"/>
      <c r="AH958" s="16"/>
      <c r="AI958" s="15"/>
      <c r="AP958" s="1"/>
      <c r="AS958" s="1"/>
      <c r="AU958" s="12"/>
      <c r="AV958" s="12"/>
      <c r="AX958" s="1"/>
      <c r="BC958" s="12"/>
      <c r="BD958" s="12"/>
      <c r="BE958" s="16"/>
    </row>
    <row r="959" spans="11:57">
      <c r="K959" s="8"/>
      <c r="L959" s="8"/>
      <c r="M959" s="8"/>
      <c r="Y959" s="16"/>
      <c r="Z959" s="15"/>
      <c r="AB959" s="16"/>
      <c r="AC959" s="15"/>
      <c r="AE959" s="16"/>
      <c r="AF959" s="15"/>
      <c r="AG959" s="15"/>
      <c r="AH959" s="16"/>
      <c r="AI959" s="15"/>
      <c r="AP959" s="1"/>
      <c r="AS959" s="1"/>
      <c r="AU959" s="12"/>
      <c r="AV959" s="12"/>
      <c r="AX959" s="1"/>
      <c r="BC959" s="12"/>
      <c r="BD959" s="12"/>
      <c r="BE959" s="16"/>
    </row>
    <row r="960" spans="11:57">
      <c r="K960" s="8"/>
      <c r="L960" s="8"/>
      <c r="M960" s="8"/>
      <c r="Y960" s="16"/>
      <c r="Z960" s="15"/>
      <c r="AB960" s="16"/>
      <c r="AC960" s="15"/>
      <c r="AE960" s="16"/>
      <c r="AF960" s="15"/>
      <c r="AG960" s="15"/>
      <c r="AH960" s="16"/>
      <c r="AI960" s="15"/>
      <c r="AP960" s="1"/>
      <c r="AS960" s="1"/>
      <c r="AU960" s="12"/>
      <c r="AV960" s="12"/>
      <c r="AX960" s="1"/>
      <c r="BC960" s="12"/>
      <c r="BD960" s="12"/>
      <c r="BE960" s="16"/>
    </row>
    <row r="961" spans="11:57">
      <c r="K961" s="8"/>
      <c r="L961" s="8"/>
      <c r="M961" s="8"/>
      <c r="Y961" s="16"/>
      <c r="Z961" s="15"/>
      <c r="AB961" s="16"/>
      <c r="AC961" s="15"/>
      <c r="AE961" s="16"/>
      <c r="AF961" s="15"/>
      <c r="AG961" s="15"/>
      <c r="AH961" s="16"/>
      <c r="AI961" s="15"/>
      <c r="AP961" s="1"/>
      <c r="AS961" s="1"/>
      <c r="AU961" s="12"/>
      <c r="AV961" s="12"/>
      <c r="AX961" s="1"/>
      <c r="BC961" s="12"/>
      <c r="BD961" s="12"/>
      <c r="BE961" s="16"/>
    </row>
    <row r="962" spans="11:57">
      <c r="K962" s="8"/>
      <c r="L962" s="8"/>
      <c r="M962" s="8"/>
      <c r="Y962" s="16"/>
      <c r="Z962" s="15"/>
      <c r="AB962" s="16"/>
      <c r="AC962" s="15"/>
      <c r="AE962" s="16"/>
      <c r="AF962" s="15"/>
      <c r="AG962" s="15"/>
      <c r="AH962" s="16"/>
      <c r="AI962" s="15"/>
      <c r="AP962" s="1"/>
      <c r="AS962" s="1"/>
      <c r="AU962" s="12"/>
      <c r="AV962" s="12"/>
      <c r="AX962" s="1"/>
      <c r="BC962" s="12"/>
      <c r="BD962" s="12"/>
      <c r="BE962" s="16"/>
    </row>
    <row r="963" spans="11:57">
      <c r="K963" s="8"/>
      <c r="L963" s="8"/>
      <c r="M963" s="8"/>
      <c r="Y963" s="16"/>
      <c r="Z963" s="15"/>
      <c r="AB963" s="16"/>
      <c r="AC963" s="15"/>
      <c r="AE963" s="16"/>
      <c r="AF963" s="15"/>
      <c r="AG963" s="15"/>
      <c r="AH963" s="16"/>
      <c r="AI963" s="15"/>
      <c r="AP963" s="1"/>
      <c r="AS963" s="1"/>
      <c r="AU963" s="12"/>
      <c r="AV963" s="12"/>
      <c r="AX963" s="1"/>
      <c r="BC963" s="12"/>
      <c r="BD963" s="12"/>
      <c r="BE963" s="16"/>
    </row>
    <row r="964" spans="11:57">
      <c r="K964" s="8"/>
      <c r="L964" s="8"/>
      <c r="M964" s="8"/>
      <c r="Y964" s="16"/>
      <c r="Z964" s="15"/>
      <c r="AB964" s="16"/>
      <c r="AC964" s="15"/>
      <c r="AE964" s="16"/>
      <c r="AF964" s="15"/>
      <c r="AG964" s="15"/>
      <c r="AH964" s="16"/>
      <c r="AI964" s="15"/>
      <c r="AP964" s="1"/>
      <c r="AS964" s="1"/>
      <c r="AU964" s="12"/>
      <c r="AV964" s="12"/>
      <c r="AX964" s="1"/>
      <c r="BC964" s="12"/>
      <c r="BD964" s="12"/>
      <c r="BE964" s="16"/>
    </row>
    <row r="965" spans="11:57">
      <c r="K965" s="8"/>
      <c r="L965" s="8"/>
      <c r="M965" s="8"/>
      <c r="Y965" s="16"/>
      <c r="Z965" s="15"/>
      <c r="AB965" s="16"/>
      <c r="AC965" s="15"/>
      <c r="AE965" s="16"/>
      <c r="AF965" s="15"/>
      <c r="AG965" s="15"/>
      <c r="AH965" s="16"/>
      <c r="AI965" s="15"/>
      <c r="AP965" s="1"/>
      <c r="AS965" s="1"/>
      <c r="AU965" s="12"/>
      <c r="AV965" s="12"/>
      <c r="AX965" s="1"/>
      <c r="BC965" s="12"/>
      <c r="BD965" s="12"/>
      <c r="BE965" s="16"/>
    </row>
    <row r="966" spans="11:57">
      <c r="K966" s="8"/>
      <c r="L966" s="8"/>
      <c r="M966" s="8"/>
      <c r="Y966" s="16"/>
      <c r="Z966" s="15"/>
      <c r="AB966" s="16"/>
      <c r="AC966" s="15"/>
      <c r="AE966" s="16"/>
      <c r="AF966" s="15"/>
      <c r="AG966" s="15"/>
      <c r="AH966" s="16"/>
      <c r="AI966" s="15"/>
      <c r="AP966" s="1"/>
      <c r="AS966" s="1"/>
      <c r="AU966" s="12"/>
      <c r="AV966" s="12"/>
      <c r="AX966" s="1"/>
      <c r="BC966" s="12"/>
      <c r="BD966" s="12"/>
      <c r="BE966" s="16"/>
    </row>
    <row r="967" spans="11:57">
      <c r="K967" s="8"/>
      <c r="L967" s="8"/>
      <c r="M967" s="8"/>
      <c r="Y967" s="16"/>
      <c r="Z967" s="15"/>
      <c r="AB967" s="16"/>
      <c r="AC967" s="15"/>
      <c r="AE967" s="16"/>
      <c r="AF967" s="15"/>
      <c r="AG967" s="15"/>
      <c r="AH967" s="16"/>
      <c r="AI967" s="15"/>
      <c r="AP967" s="1"/>
      <c r="AS967" s="1"/>
      <c r="AU967" s="12"/>
      <c r="AV967" s="12"/>
      <c r="AX967" s="1"/>
      <c r="BC967" s="12"/>
      <c r="BD967" s="12"/>
      <c r="BE967" s="16"/>
    </row>
    <row r="968" spans="11:57">
      <c r="K968" s="8"/>
      <c r="L968" s="8"/>
      <c r="M968" s="8"/>
      <c r="Y968" s="16"/>
      <c r="Z968" s="15"/>
      <c r="AB968" s="16"/>
      <c r="AC968" s="15"/>
      <c r="AE968" s="16"/>
      <c r="AF968" s="15"/>
      <c r="AG968" s="15"/>
      <c r="AH968" s="16"/>
      <c r="AI968" s="15"/>
      <c r="AP968" s="1"/>
      <c r="AS968" s="1"/>
      <c r="AU968" s="12"/>
      <c r="AV968" s="12"/>
      <c r="AX968" s="1"/>
      <c r="BC968" s="12"/>
      <c r="BD968" s="12"/>
      <c r="BE968" s="16"/>
    </row>
    <row r="969" spans="11:57">
      <c r="K969" s="8"/>
      <c r="L969" s="8"/>
      <c r="M969" s="8"/>
      <c r="Y969" s="16"/>
      <c r="Z969" s="15"/>
      <c r="AB969" s="16"/>
      <c r="AC969" s="15"/>
      <c r="AE969" s="16"/>
      <c r="AF969" s="15"/>
      <c r="AG969" s="15"/>
      <c r="AH969" s="16"/>
      <c r="AI969" s="15"/>
      <c r="AP969" s="1"/>
      <c r="AS969" s="1"/>
      <c r="AU969" s="12"/>
      <c r="AV969" s="12"/>
      <c r="AX969" s="1"/>
      <c r="BC969" s="12"/>
      <c r="BD969" s="12"/>
      <c r="BE969" s="16"/>
    </row>
    <row r="970" spans="11:57">
      <c r="K970" s="8"/>
      <c r="L970" s="8"/>
      <c r="M970" s="8"/>
      <c r="Y970" s="16"/>
      <c r="Z970" s="15"/>
      <c r="AB970" s="16"/>
      <c r="AC970" s="15"/>
      <c r="AE970" s="16"/>
      <c r="AF970" s="15"/>
      <c r="AG970" s="15"/>
      <c r="AH970" s="16"/>
      <c r="AI970" s="15"/>
      <c r="AP970" s="1"/>
      <c r="AS970" s="1"/>
      <c r="AU970" s="12"/>
      <c r="AV970" s="12"/>
      <c r="AX970" s="1"/>
      <c r="BC970" s="12"/>
      <c r="BD970" s="12"/>
      <c r="BE970" s="16"/>
    </row>
    <row r="971" spans="11:57">
      <c r="K971" s="8"/>
      <c r="L971" s="8"/>
      <c r="M971" s="8"/>
      <c r="Y971" s="16"/>
      <c r="Z971" s="15"/>
      <c r="AB971" s="16"/>
      <c r="AC971" s="15"/>
      <c r="AE971" s="16"/>
      <c r="AF971" s="15"/>
      <c r="AG971" s="15"/>
      <c r="AH971" s="16"/>
      <c r="AI971" s="15"/>
      <c r="AP971" s="1"/>
      <c r="AS971" s="1"/>
      <c r="AU971" s="12"/>
      <c r="AV971" s="12"/>
      <c r="AX971" s="1"/>
      <c r="BC971" s="12"/>
      <c r="BD971" s="12"/>
      <c r="BE971" s="16"/>
    </row>
    <row r="972" spans="11:57">
      <c r="K972" s="8"/>
      <c r="L972" s="8"/>
      <c r="M972" s="8"/>
      <c r="Y972" s="16"/>
      <c r="Z972" s="15"/>
      <c r="AB972" s="16"/>
      <c r="AC972" s="15"/>
      <c r="AE972" s="16"/>
      <c r="AF972" s="15"/>
      <c r="AG972" s="15"/>
      <c r="AH972" s="16"/>
      <c r="AI972" s="15"/>
      <c r="AP972" s="1"/>
      <c r="AS972" s="1"/>
      <c r="AU972" s="12"/>
      <c r="AV972" s="12"/>
      <c r="AX972" s="1"/>
      <c r="BC972" s="12"/>
      <c r="BD972" s="12"/>
      <c r="BE972" s="16"/>
    </row>
    <row r="973" spans="11:57">
      <c r="K973" s="8"/>
      <c r="L973" s="8"/>
      <c r="M973" s="8"/>
      <c r="Y973" s="16"/>
      <c r="Z973" s="15"/>
      <c r="AB973" s="16"/>
      <c r="AC973" s="15"/>
      <c r="AE973" s="16"/>
      <c r="AF973" s="15"/>
      <c r="AG973" s="15"/>
      <c r="AH973" s="16"/>
      <c r="AI973" s="15"/>
      <c r="AP973" s="1"/>
      <c r="AS973" s="1"/>
      <c r="AU973" s="12"/>
      <c r="AV973" s="12"/>
      <c r="AX973" s="1"/>
      <c r="BC973" s="12"/>
      <c r="BD973" s="12"/>
      <c r="BE973" s="16"/>
    </row>
    <row r="974" spans="11:57">
      <c r="K974" s="8"/>
      <c r="L974" s="8"/>
      <c r="M974" s="8"/>
      <c r="Y974" s="16"/>
      <c r="Z974" s="15"/>
      <c r="AB974" s="16"/>
      <c r="AC974" s="15"/>
      <c r="AE974" s="16"/>
      <c r="AF974" s="15"/>
      <c r="AG974" s="15"/>
      <c r="AH974" s="16"/>
      <c r="AI974" s="15"/>
      <c r="AP974" s="1"/>
      <c r="AS974" s="1"/>
      <c r="AU974" s="12"/>
      <c r="AV974" s="12"/>
      <c r="AX974" s="1"/>
      <c r="BC974" s="12"/>
      <c r="BD974" s="12"/>
      <c r="BE974" s="16"/>
    </row>
    <row r="975" spans="11:57">
      <c r="K975" s="8"/>
      <c r="L975" s="8"/>
      <c r="M975" s="8"/>
      <c r="Y975" s="16"/>
      <c r="Z975" s="15"/>
      <c r="AB975" s="16"/>
      <c r="AC975" s="15"/>
      <c r="AE975" s="16"/>
      <c r="AF975" s="15"/>
      <c r="AG975" s="15"/>
      <c r="AH975" s="16"/>
      <c r="AI975" s="15"/>
      <c r="AP975" s="1"/>
      <c r="AS975" s="1"/>
      <c r="AU975" s="12"/>
      <c r="AV975" s="12"/>
      <c r="AX975" s="1"/>
      <c r="BC975" s="12"/>
      <c r="BD975" s="12"/>
      <c r="BE975" s="16"/>
    </row>
    <row r="976" spans="11:57">
      <c r="K976" s="8"/>
      <c r="L976" s="8"/>
      <c r="M976" s="8"/>
      <c r="Y976" s="16"/>
      <c r="Z976" s="15"/>
      <c r="AB976" s="16"/>
      <c r="AC976" s="15"/>
      <c r="AE976" s="16"/>
      <c r="AF976" s="15"/>
      <c r="AG976" s="15"/>
      <c r="AH976" s="16"/>
      <c r="AI976" s="15"/>
      <c r="AP976" s="1"/>
      <c r="AS976" s="1"/>
      <c r="AU976" s="12"/>
      <c r="AV976" s="12"/>
      <c r="AX976" s="1"/>
      <c r="BC976" s="12"/>
      <c r="BD976" s="12"/>
      <c r="BE976" s="16"/>
    </row>
    <row r="977" spans="11:57">
      <c r="K977" s="8"/>
      <c r="L977" s="8"/>
      <c r="M977" s="8"/>
      <c r="Y977" s="16"/>
      <c r="Z977" s="15"/>
      <c r="AB977" s="16"/>
      <c r="AC977" s="15"/>
      <c r="AE977" s="16"/>
      <c r="AF977" s="15"/>
      <c r="AG977" s="15"/>
      <c r="AH977" s="16"/>
      <c r="AI977" s="15"/>
      <c r="AP977" s="1"/>
      <c r="AS977" s="1"/>
      <c r="AU977" s="12"/>
      <c r="AV977" s="12"/>
      <c r="AX977" s="1"/>
      <c r="BC977" s="12"/>
      <c r="BD977" s="12"/>
      <c r="BE977" s="16"/>
    </row>
    <row r="978" spans="11:57">
      <c r="K978" s="8"/>
      <c r="L978" s="8"/>
      <c r="M978" s="8"/>
      <c r="Y978" s="16"/>
      <c r="Z978" s="15"/>
      <c r="AB978" s="16"/>
      <c r="AC978" s="15"/>
      <c r="AE978" s="16"/>
      <c r="AF978" s="15"/>
      <c r="AG978" s="15"/>
      <c r="AH978" s="16"/>
      <c r="AI978" s="15"/>
      <c r="AP978" s="1"/>
      <c r="AS978" s="1"/>
      <c r="AU978" s="12"/>
      <c r="AV978" s="12"/>
      <c r="AX978" s="1"/>
      <c r="BC978" s="12"/>
      <c r="BD978" s="12"/>
      <c r="BE978" s="16"/>
    </row>
    <row r="979" spans="11:57">
      <c r="K979" s="8"/>
      <c r="L979" s="8"/>
      <c r="M979" s="8"/>
      <c r="Y979" s="16"/>
      <c r="Z979" s="15"/>
      <c r="AB979" s="16"/>
      <c r="AC979" s="15"/>
      <c r="AE979" s="16"/>
      <c r="AF979" s="15"/>
      <c r="AG979" s="15"/>
      <c r="AH979" s="16"/>
      <c r="AI979" s="15"/>
      <c r="AP979" s="1"/>
      <c r="AS979" s="1"/>
      <c r="AU979" s="12"/>
      <c r="AV979" s="12"/>
      <c r="AX979" s="1"/>
      <c r="BC979" s="12"/>
      <c r="BD979" s="12"/>
      <c r="BE979" s="16"/>
    </row>
    <row r="980" spans="11:57">
      <c r="K980" s="8"/>
      <c r="L980" s="8"/>
      <c r="M980" s="8"/>
      <c r="Y980" s="16"/>
      <c r="Z980" s="15"/>
      <c r="AB980" s="16"/>
      <c r="AC980" s="15"/>
      <c r="AE980" s="16"/>
      <c r="AF980" s="15"/>
      <c r="AG980" s="15"/>
      <c r="AH980" s="16"/>
      <c r="AI980" s="15"/>
      <c r="AP980" s="1"/>
      <c r="AS980" s="1"/>
      <c r="AU980" s="12"/>
      <c r="AV980" s="12"/>
      <c r="AX980" s="1"/>
      <c r="BC980" s="12"/>
      <c r="BD980" s="12"/>
      <c r="BE980" s="16"/>
    </row>
    <row r="981" spans="11:57">
      <c r="K981" s="8"/>
      <c r="L981" s="8"/>
      <c r="M981" s="8"/>
      <c r="Y981" s="16"/>
      <c r="Z981" s="15"/>
      <c r="AB981" s="16"/>
      <c r="AC981" s="15"/>
      <c r="AE981" s="16"/>
      <c r="AF981" s="15"/>
      <c r="AG981" s="15"/>
      <c r="AH981" s="16"/>
      <c r="AI981" s="15"/>
      <c r="AP981" s="1"/>
      <c r="AS981" s="1"/>
      <c r="AU981" s="12"/>
      <c r="AV981" s="12"/>
      <c r="AX981" s="1"/>
      <c r="BC981" s="12"/>
      <c r="BD981" s="12"/>
      <c r="BE981" s="16"/>
    </row>
    <row r="982" spans="11:57">
      <c r="K982" s="8"/>
      <c r="L982" s="8"/>
      <c r="M982" s="8"/>
      <c r="Y982" s="16"/>
      <c r="Z982" s="15"/>
      <c r="AB982" s="16"/>
      <c r="AC982" s="15"/>
      <c r="AE982" s="16"/>
      <c r="AF982" s="15"/>
      <c r="AG982" s="15"/>
      <c r="AH982" s="16"/>
      <c r="AI982" s="15"/>
      <c r="AP982" s="1"/>
      <c r="AS982" s="1"/>
      <c r="AU982" s="12"/>
      <c r="AV982" s="12"/>
      <c r="AX982" s="1"/>
      <c r="BC982" s="12"/>
      <c r="BD982" s="12"/>
      <c r="BE982" s="16"/>
    </row>
    <row r="983" spans="11:57">
      <c r="K983" s="8"/>
      <c r="L983" s="8"/>
      <c r="M983" s="8"/>
      <c r="Y983" s="16"/>
      <c r="Z983" s="15"/>
      <c r="AB983" s="16"/>
      <c r="AC983" s="15"/>
      <c r="AE983" s="16"/>
      <c r="AF983" s="15"/>
      <c r="AG983" s="15"/>
      <c r="AH983" s="16"/>
      <c r="AI983" s="15"/>
      <c r="AP983" s="1"/>
      <c r="AS983" s="1"/>
      <c r="AU983" s="12"/>
      <c r="AV983" s="12"/>
      <c r="AX983" s="1"/>
      <c r="BC983" s="12"/>
      <c r="BD983" s="12"/>
      <c r="BE983" s="16"/>
    </row>
    <row r="984" spans="11:57">
      <c r="K984" s="8"/>
      <c r="L984" s="8"/>
      <c r="M984" s="8"/>
      <c r="Y984" s="16"/>
      <c r="Z984" s="15"/>
      <c r="AB984" s="16"/>
      <c r="AC984" s="15"/>
      <c r="AE984" s="16"/>
      <c r="AF984" s="15"/>
      <c r="AG984" s="15"/>
      <c r="AH984" s="16"/>
      <c r="AI984" s="15"/>
      <c r="AP984" s="1"/>
      <c r="AS984" s="1"/>
      <c r="AU984" s="12"/>
      <c r="AV984" s="12"/>
      <c r="AX984" s="1"/>
      <c r="BC984" s="12"/>
      <c r="BD984" s="12"/>
      <c r="BE984" s="16"/>
    </row>
    <row r="985" spans="11:57">
      <c r="K985" s="8"/>
      <c r="L985" s="8"/>
      <c r="M985" s="8"/>
      <c r="Y985" s="16"/>
      <c r="Z985" s="15"/>
      <c r="AB985" s="16"/>
      <c r="AC985" s="15"/>
      <c r="AE985" s="16"/>
      <c r="AF985" s="15"/>
      <c r="AG985" s="15"/>
      <c r="AH985" s="16"/>
      <c r="AI985" s="15"/>
      <c r="AP985" s="1"/>
      <c r="AS985" s="1"/>
      <c r="AU985" s="12"/>
      <c r="AV985" s="12"/>
      <c r="AX985" s="1"/>
      <c r="BC985" s="12"/>
      <c r="BD985" s="12"/>
      <c r="BE985" s="16"/>
    </row>
    <row r="986" spans="11:57">
      <c r="K986" s="8"/>
      <c r="L986" s="8"/>
      <c r="M986" s="8"/>
      <c r="Y986" s="16"/>
      <c r="Z986" s="15"/>
      <c r="AB986" s="16"/>
      <c r="AC986" s="15"/>
      <c r="AE986" s="16"/>
      <c r="AF986" s="15"/>
      <c r="AG986" s="15"/>
      <c r="AH986" s="16"/>
      <c r="AI986" s="15"/>
      <c r="AP986" s="1"/>
      <c r="AS986" s="1"/>
      <c r="AU986" s="12"/>
      <c r="AV986" s="12"/>
      <c r="AX986" s="1"/>
      <c r="BC986" s="12"/>
      <c r="BD986" s="12"/>
      <c r="BE986" s="16"/>
    </row>
    <row r="987" spans="11:57">
      <c r="K987" s="8"/>
      <c r="L987" s="8"/>
      <c r="M987" s="8"/>
      <c r="Y987" s="16"/>
      <c r="Z987" s="15"/>
      <c r="AB987" s="16"/>
      <c r="AC987" s="15"/>
      <c r="AE987" s="16"/>
      <c r="AF987" s="15"/>
      <c r="AG987" s="15"/>
      <c r="AH987" s="16"/>
      <c r="AI987" s="15"/>
      <c r="AP987" s="1"/>
      <c r="AS987" s="1"/>
      <c r="AU987" s="12"/>
      <c r="AV987" s="12"/>
      <c r="AX987" s="1"/>
      <c r="BC987" s="12"/>
      <c r="BD987" s="12"/>
      <c r="BE987" s="16"/>
    </row>
    <row r="988" spans="11:57">
      <c r="K988" s="8"/>
      <c r="L988" s="8"/>
      <c r="M988" s="8"/>
      <c r="Y988" s="16"/>
      <c r="Z988" s="15"/>
      <c r="AB988" s="16"/>
      <c r="AC988" s="15"/>
      <c r="AE988" s="16"/>
      <c r="AF988" s="15"/>
      <c r="AG988" s="15"/>
      <c r="AH988" s="16"/>
      <c r="AI988" s="15"/>
      <c r="AP988" s="1"/>
      <c r="AS988" s="1"/>
      <c r="AU988" s="12"/>
      <c r="AV988" s="12"/>
      <c r="AX988" s="1"/>
      <c r="BC988" s="12"/>
      <c r="BD988" s="12"/>
      <c r="BE988" s="16"/>
    </row>
    <row r="989" spans="11:57">
      <c r="K989" s="8"/>
      <c r="L989" s="8"/>
      <c r="M989" s="8"/>
      <c r="Y989" s="16"/>
      <c r="Z989" s="15"/>
      <c r="AB989" s="16"/>
      <c r="AC989" s="15"/>
      <c r="AE989" s="16"/>
      <c r="AF989" s="15"/>
      <c r="AG989" s="15"/>
      <c r="AH989" s="16"/>
      <c r="AI989" s="15"/>
      <c r="AP989" s="1"/>
      <c r="AS989" s="1"/>
      <c r="AU989" s="12"/>
      <c r="AV989" s="12"/>
      <c r="AX989" s="1"/>
      <c r="BC989" s="12"/>
      <c r="BD989" s="12"/>
      <c r="BE989" s="16"/>
    </row>
    <row r="990" spans="11:57">
      <c r="K990" s="8"/>
      <c r="L990" s="8"/>
      <c r="M990" s="8"/>
      <c r="Y990" s="16"/>
      <c r="Z990" s="15"/>
      <c r="AB990" s="16"/>
      <c r="AC990" s="15"/>
      <c r="AE990" s="16"/>
      <c r="AF990" s="15"/>
      <c r="AG990" s="15"/>
      <c r="AH990" s="16"/>
      <c r="AI990" s="15"/>
      <c r="AP990" s="1"/>
      <c r="AS990" s="1"/>
      <c r="AU990" s="12"/>
      <c r="AV990" s="12"/>
      <c r="AX990" s="1"/>
      <c r="BC990" s="12"/>
      <c r="BD990" s="12"/>
      <c r="BE990" s="16"/>
    </row>
    <row r="991" spans="11:57">
      <c r="K991" s="8"/>
      <c r="L991" s="8"/>
      <c r="M991" s="8"/>
      <c r="Y991" s="16"/>
      <c r="Z991" s="15"/>
      <c r="AB991" s="16"/>
      <c r="AC991" s="15"/>
      <c r="AE991" s="16"/>
      <c r="AF991" s="15"/>
      <c r="AG991" s="15"/>
      <c r="AH991" s="16"/>
      <c r="AI991" s="15"/>
      <c r="AP991" s="1"/>
      <c r="AS991" s="1"/>
      <c r="AU991" s="12"/>
      <c r="AV991" s="12"/>
      <c r="AX991" s="1"/>
      <c r="BC991" s="12"/>
      <c r="BD991" s="12"/>
      <c r="BE991" s="16"/>
    </row>
    <row r="992" spans="11:57">
      <c r="K992" s="8"/>
      <c r="L992" s="8"/>
      <c r="M992" s="8"/>
      <c r="Y992" s="16"/>
      <c r="Z992" s="15"/>
      <c r="AB992" s="16"/>
      <c r="AC992" s="15"/>
      <c r="AE992" s="16"/>
      <c r="AF992" s="15"/>
      <c r="AG992" s="15"/>
      <c r="AH992" s="16"/>
      <c r="AI992" s="15"/>
      <c r="AP992" s="1"/>
      <c r="AS992" s="1"/>
      <c r="AU992" s="12"/>
      <c r="AV992" s="12"/>
      <c r="AX992" s="1"/>
      <c r="BC992" s="12"/>
      <c r="BD992" s="12"/>
      <c r="BE992" s="16"/>
    </row>
    <row r="993" spans="11:57">
      <c r="K993" s="8"/>
      <c r="L993" s="8"/>
      <c r="M993" s="8"/>
      <c r="Y993" s="16"/>
      <c r="Z993" s="15"/>
      <c r="AB993" s="16"/>
      <c r="AC993" s="15"/>
      <c r="AE993" s="16"/>
      <c r="AF993" s="15"/>
      <c r="AG993" s="15"/>
      <c r="AH993" s="16"/>
      <c r="AI993" s="15"/>
      <c r="AP993" s="1"/>
      <c r="AS993" s="1"/>
      <c r="AU993" s="12"/>
      <c r="AV993" s="12"/>
      <c r="AX993" s="1"/>
      <c r="BC993" s="12"/>
      <c r="BD993" s="12"/>
      <c r="BE993" s="16"/>
    </row>
    <row r="994" spans="11:57">
      <c r="K994" s="8"/>
      <c r="L994" s="8"/>
      <c r="M994" s="8"/>
      <c r="Y994" s="16"/>
      <c r="Z994" s="15"/>
      <c r="AB994" s="16"/>
      <c r="AC994" s="15"/>
      <c r="AE994" s="16"/>
      <c r="AF994" s="15"/>
      <c r="AG994" s="15"/>
      <c r="AH994" s="16"/>
      <c r="AI994" s="15"/>
      <c r="AP994" s="1"/>
      <c r="AS994" s="1"/>
      <c r="AU994" s="12"/>
      <c r="AV994" s="12"/>
      <c r="AX994" s="1"/>
      <c r="BC994" s="12"/>
      <c r="BD994" s="12"/>
      <c r="BE994" s="16"/>
    </row>
    <row r="995" spans="11:57">
      <c r="K995" s="8"/>
      <c r="L995" s="8"/>
      <c r="M995" s="8"/>
      <c r="Y995" s="16"/>
      <c r="Z995" s="15"/>
      <c r="AB995" s="16"/>
      <c r="AC995" s="15"/>
      <c r="AE995" s="16"/>
      <c r="AF995" s="15"/>
      <c r="AG995" s="15"/>
      <c r="AH995" s="16"/>
      <c r="AI995" s="15"/>
      <c r="AP995" s="1"/>
      <c r="AS995" s="1"/>
      <c r="AU995" s="12"/>
      <c r="AV995" s="12"/>
      <c r="AX995" s="1"/>
      <c r="BC995" s="12"/>
      <c r="BD995" s="12"/>
      <c r="BE995" s="16"/>
    </row>
    <row r="996" spans="11:57">
      <c r="K996" s="8"/>
      <c r="L996" s="8"/>
      <c r="M996" s="8"/>
      <c r="Y996" s="16"/>
      <c r="Z996" s="15"/>
      <c r="AB996" s="16"/>
      <c r="AC996" s="15"/>
      <c r="AE996" s="16"/>
      <c r="AF996" s="15"/>
      <c r="AG996" s="15"/>
      <c r="AH996" s="16"/>
      <c r="AI996" s="15"/>
      <c r="AP996" s="1"/>
      <c r="AS996" s="1"/>
      <c r="AU996" s="12"/>
      <c r="AV996" s="12"/>
      <c r="AX996" s="1"/>
      <c r="BC996" s="12"/>
      <c r="BD996" s="12"/>
      <c r="BE996" s="16"/>
    </row>
    <row r="997" spans="11:57">
      <c r="K997" s="8"/>
      <c r="L997" s="8"/>
      <c r="M997" s="8"/>
      <c r="Y997" s="16"/>
      <c r="Z997" s="15"/>
      <c r="AB997" s="16"/>
      <c r="AC997" s="15"/>
      <c r="AE997" s="16"/>
      <c r="AF997" s="15"/>
      <c r="AG997" s="15"/>
      <c r="AH997" s="16"/>
      <c r="AI997" s="15"/>
      <c r="AP997" s="1"/>
      <c r="AS997" s="1"/>
      <c r="AU997" s="12"/>
      <c r="AV997" s="12"/>
      <c r="AX997" s="1"/>
      <c r="BC997" s="12"/>
      <c r="BD997" s="12"/>
      <c r="BE997" s="16"/>
    </row>
    <row r="998" spans="11:57">
      <c r="K998" s="8"/>
      <c r="L998" s="8"/>
      <c r="M998" s="8"/>
      <c r="Y998" s="16"/>
      <c r="Z998" s="15"/>
      <c r="AB998" s="16"/>
      <c r="AC998" s="15"/>
      <c r="AE998" s="16"/>
      <c r="AF998" s="15"/>
      <c r="AG998" s="15"/>
      <c r="AH998" s="16"/>
      <c r="AI998" s="15"/>
      <c r="AP998" s="1"/>
      <c r="AS998" s="1"/>
      <c r="AU998" s="12"/>
      <c r="AV998" s="12"/>
      <c r="AX998" s="1"/>
      <c r="BC998" s="12"/>
      <c r="BD998" s="12"/>
      <c r="BE998" s="16"/>
    </row>
    <row r="999" spans="11:57">
      <c r="K999" s="8"/>
      <c r="L999" s="8"/>
      <c r="M999" s="8"/>
      <c r="Y999" s="16"/>
      <c r="Z999" s="15"/>
      <c r="AB999" s="16"/>
      <c r="AC999" s="15"/>
      <c r="AE999" s="16"/>
      <c r="AF999" s="15"/>
      <c r="AG999" s="15"/>
      <c r="AH999" s="16"/>
      <c r="AI999" s="15"/>
      <c r="AP999" s="1"/>
      <c r="AS999" s="1"/>
      <c r="AU999" s="12"/>
      <c r="AV999" s="12"/>
      <c r="AX999" s="1"/>
      <c r="BC999" s="12"/>
      <c r="BD999" s="12"/>
      <c r="BE999" s="16"/>
    </row>
    <row r="1000" spans="11:57">
      <c r="K1000" s="8"/>
      <c r="L1000" s="8"/>
      <c r="M1000" s="8"/>
      <c r="Y1000" s="16"/>
      <c r="Z1000" s="15"/>
      <c r="AB1000" s="16"/>
      <c r="AC1000" s="15"/>
      <c r="AE1000" s="16"/>
      <c r="AF1000" s="15"/>
      <c r="AG1000" s="15"/>
      <c r="AH1000" s="16"/>
      <c r="AI1000" s="15"/>
      <c r="AP1000" s="1"/>
      <c r="AS1000" s="1"/>
      <c r="AU1000" s="12"/>
      <c r="AV1000" s="12"/>
      <c r="AX1000" s="1"/>
      <c r="BC1000" s="12"/>
      <c r="BD1000" s="12"/>
      <c r="BE1000" s="16"/>
    </row>
    <row r="1001" spans="11:57">
      <c r="K1001" s="8"/>
      <c r="L1001" s="8"/>
      <c r="M1001" s="8"/>
      <c r="Y1001" s="16"/>
      <c r="Z1001" s="15"/>
      <c r="AB1001" s="16"/>
      <c r="AC1001" s="15"/>
      <c r="AE1001" s="16"/>
      <c r="AF1001" s="15"/>
      <c r="AG1001" s="15"/>
      <c r="AH1001" s="16"/>
      <c r="AI1001" s="15"/>
      <c r="AP1001" s="1"/>
      <c r="AS1001" s="1"/>
      <c r="AU1001" s="12"/>
      <c r="AV1001" s="12"/>
      <c r="AX1001" s="1"/>
      <c r="BC1001" s="12"/>
      <c r="BD1001" s="12"/>
      <c r="BE1001" s="16"/>
    </row>
    <row r="1002" spans="11:57">
      <c r="K1002" s="8"/>
      <c r="L1002" s="8"/>
      <c r="M1002" s="8"/>
      <c r="Y1002" s="16"/>
      <c r="Z1002" s="15"/>
      <c r="AB1002" s="16"/>
      <c r="AC1002" s="15"/>
      <c r="AE1002" s="16"/>
      <c r="AF1002" s="15"/>
      <c r="AG1002" s="15"/>
      <c r="AH1002" s="16"/>
      <c r="AI1002" s="15"/>
      <c r="AP1002" s="1"/>
      <c r="AS1002" s="1"/>
      <c r="AU1002" s="12"/>
      <c r="AV1002" s="12"/>
      <c r="AX1002" s="1"/>
      <c r="BC1002" s="12"/>
      <c r="BD1002" s="12"/>
      <c r="BE1002" s="16"/>
    </row>
    <row r="1003" spans="11:57">
      <c r="K1003" s="8"/>
      <c r="L1003" s="8"/>
      <c r="M1003" s="8"/>
      <c r="Y1003" s="16"/>
      <c r="Z1003" s="15"/>
      <c r="AB1003" s="16"/>
      <c r="AC1003" s="15"/>
      <c r="AE1003" s="16"/>
      <c r="AF1003" s="15"/>
      <c r="AG1003" s="15"/>
      <c r="AH1003" s="16"/>
      <c r="AI1003" s="15"/>
      <c r="AP1003" s="1"/>
      <c r="AS1003" s="1"/>
      <c r="AU1003" s="12"/>
      <c r="AV1003" s="12"/>
      <c r="AX1003" s="1"/>
      <c r="BC1003" s="12"/>
      <c r="BD1003" s="12"/>
      <c r="BE1003" s="16"/>
    </row>
    <row r="1004" spans="11:57">
      <c r="K1004" s="8"/>
      <c r="L1004" s="8"/>
      <c r="M1004" s="8"/>
      <c r="Y1004" s="16"/>
      <c r="Z1004" s="15"/>
      <c r="AB1004" s="16"/>
      <c r="AC1004" s="15"/>
      <c r="AE1004" s="16"/>
      <c r="AF1004" s="15"/>
      <c r="AG1004" s="15"/>
      <c r="AH1004" s="16"/>
      <c r="AI1004" s="15"/>
      <c r="AP1004" s="1"/>
      <c r="AS1004" s="1"/>
      <c r="AU1004" s="12"/>
      <c r="AV1004" s="12"/>
      <c r="AX1004" s="1"/>
      <c r="BC1004" s="12"/>
      <c r="BD1004" s="12"/>
      <c r="BE1004" s="16"/>
    </row>
    <row r="1005" spans="11:57">
      <c r="K1005" s="8"/>
      <c r="L1005" s="8"/>
      <c r="M1005" s="8"/>
      <c r="Y1005" s="16"/>
      <c r="Z1005" s="15"/>
      <c r="AB1005" s="16"/>
      <c r="AC1005" s="15"/>
      <c r="AE1005" s="16"/>
      <c r="AF1005" s="15"/>
      <c r="AG1005" s="15"/>
      <c r="AH1005" s="16"/>
      <c r="AI1005" s="15"/>
      <c r="AP1005" s="1"/>
      <c r="AS1005" s="1"/>
      <c r="AU1005" s="12"/>
      <c r="AV1005" s="12"/>
      <c r="AX1005" s="1"/>
      <c r="BC1005" s="12"/>
      <c r="BD1005" s="12"/>
      <c r="BE1005" s="16"/>
    </row>
    <row r="1006" spans="11:57">
      <c r="K1006" s="8"/>
      <c r="L1006" s="8"/>
      <c r="M1006" s="8"/>
      <c r="Y1006" s="16"/>
      <c r="Z1006" s="15"/>
      <c r="AB1006" s="16"/>
      <c r="AC1006" s="15"/>
      <c r="AE1006" s="16"/>
      <c r="AF1006" s="15"/>
      <c r="AG1006" s="15"/>
      <c r="AH1006" s="16"/>
      <c r="AI1006" s="15"/>
      <c r="AP1006" s="1"/>
      <c r="AS1006" s="1"/>
      <c r="AU1006" s="12"/>
      <c r="AV1006" s="12"/>
      <c r="AX1006" s="1"/>
      <c r="BC1006" s="12"/>
      <c r="BD1006" s="12"/>
      <c r="BE1006" s="16"/>
    </row>
    <row r="1007" spans="11:57">
      <c r="K1007" s="8"/>
      <c r="L1007" s="8"/>
      <c r="M1007" s="8"/>
      <c r="Y1007" s="16"/>
      <c r="Z1007" s="15"/>
      <c r="AB1007" s="16"/>
      <c r="AC1007" s="15"/>
      <c r="AE1007" s="16"/>
      <c r="AF1007" s="15"/>
      <c r="AG1007" s="15"/>
      <c r="AH1007" s="16"/>
      <c r="AI1007" s="15"/>
      <c r="AP1007" s="1"/>
      <c r="AS1007" s="1"/>
      <c r="AU1007" s="12"/>
      <c r="AV1007" s="12"/>
      <c r="AX1007" s="1"/>
      <c r="BC1007" s="12"/>
      <c r="BD1007" s="12"/>
      <c r="BE1007" s="16"/>
    </row>
    <row r="1008" spans="11:57">
      <c r="K1008" s="8"/>
      <c r="L1008" s="8"/>
      <c r="M1008" s="8"/>
      <c r="Y1008" s="16"/>
      <c r="Z1008" s="15"/>
      <c r="AB1008" s="16"/>
      <c r="AC1008" s="15"/>
      <c r="AE1008" s="16"/>
      <c r="AF1008" s="15"/>
      <c r="AG1008" s="15"/>
      <c r="AH1008" s="16"/>
      <c r="AI1008" s="15"/>
      <c r="AP1008" s="1"/>
      <c r="AS1008" s="1"/>
      <c r="AU1008" s="12"/>
      <c r="AV1008" s="12"/>
      <c r="AX1008" s="1"/>
      <c r="BC1008" s="12"/>
      <c r="BD1008" s="12"/>
      <c r="BE1008" s="16"/>
    </row>
    <row r="1009" spans="11:57">
      <c r="K1009" s="8"/>
      <c r="L1009" s="8"/>
      <c r="M1009" s="8"/>
      <c r="Y1009" s="16"/>
      <c r="Z1009" s="15"/>
      <c r="AB1009" s="16"/>
      <c r="AC1009" s="15"/>
      <c r="AE1009" s="16"/>
      <c r="AF1009" s="15"/>
      <c r="AG1009" s="15"/>
      <c r="AH1009" s="16"/>
      <c r="AI1009" s="15"/>
      <c r="AP1009" s="1"/>
      <c r="AS1009" s="1"/>
      <c r="AU1009" s="12"/>
      <c r="AV1009" s="12"/>
      <c r="AX1009" s="1"/>
      <c r="BC1009" s="12"/>
      <c r="BD1009" s="12"/>
      <c r="BE1009" s="16"/>
    </row>
    <row r="1010" spans="11:57">
      <c r="K1010" s="8"/>
      <c r="L1010" s="8"/>
      <c r="M1010" s="8"/>
      <c r="Y1010" s="16"/>
      <c r="Z1010" s="15"/>
      <c r="AB1010" s="16"/>
      <c r="AC1010" s="15"/>
      <c r="AE1010" s="16"/>
      <c r="AF1010" s="15"/>
      <c r="AG1010" s="15"/>
      <c r="AH1010" s="16"/>
      <c r="AI1010" s="15"/>
      <c r="AP1010" s="1"/>
      <c r="AS1010" s="1"/>
      <c r="AU1010" s="12"/>
      <c r="AV1010" s="12"/>
      <c r="AX1010" s="1"/>
      <c r="BC1010" s="12"/>
      <c r="BD1010" s="12"/>
      <c r="BE1010" s="16"/>
    </row>
    <row r="1011" spans="11:57">
      <c r="K1011" s="8"/>
      <c r="L1011" s="8"/>
      <c r="M1011" s="8"/>
      <c r="Y1011" s="16"/>
      <c r="Z1011" s="15"/>
      <c r="AB1011" s="16"/>
      <c r="AC1011" s="15"/>
      <c r="AE1011" s="16"/>
      <c r="AF1011" s="15"/>
      <c r="AG1011" s="15"/>
      <c r="AH1011" s="16"/>
      <c r="AI1011" s="15"/>
      <c r="AP1011" s="1"/>
      <c r="AS1011" s="1"/>
      <c r="AU1011" s="12"/>
      <c r="AV1011" s="12"/>
      <c r="AX1011" s="1"/>
      <c r="BC1011" s="12"/>
      <c r="BD1011" s="12"/>
      <c r="BE1011" s="16"/>
    </row>
    <row r="1012" spans="11:57">
      <c r="K1012" s="8"/>
      <c r="L1012" s="8"/>
      <c r="M1012" s="8"/>
      <c r="Y1012" s="16"/>
      <c r="Z1012" s="15"/>
      <c r="AB1012" s="16"/>
      <c r="AC1012" s="15"/>
      <c r="AE1012" s="16"/>
      <c r="AF1012" s="15"/>
      <c r="AG1012" s="15"/>
      <c r="AH1012" s="16"/>
      <c r="AI1012" s="15"/>
      <c r="AP1012" s="1"/>
      <c r="AS1012" s="1"/>
      <c r="AU1012" s="12"/>
      <c r="AV1012" s="12"/>
      <c r="AX1012" s="1"/>
      <c r="BC1012" s="12"/>
      <c r="BD1012" s="12"/>
      <c r="BE1012" s="16"/>
    </row>
    <row r="1013" spans="11:57">
      <c r="K1013" s="8"/>
      <c r="L1013" s="8"/>
      <c r="M1013" s="8"/>
      <c r="Y1013" s="16"/>
      <c r="Z1013" s="15"/>
      <c r="AB1013" s="16"/>
      <c r="AC1013" s="15"/>
      <c r="AE1013" s="16"/>
      <c r="AF1013" s="15"/>
      <c r="AG1013" s="15"/>
      <c r="AH1013" s="16"/>
      <c r="AI1013" s="15"/>
      <c r="AP1013" s="1"/>
      <c r="AS1013" s="1"/>
      <c r="AU1013" s="12"/>
      <c r="AV1013" s="12"/>
      <c r="AX1013" s="1"/>
      <c r="BC1013" s="12"/>
      <c r="BD1013" s="12"/>
      <c r="BE1013" s="16"/>
    </row>
    <row r="1014" spans="11:57">
      <c r="K1014" s="8"/>
      <c r="L1014" s="8"/>
      <c r="M1014" s="8"/>
      <c r="Y1014" s="16"/>
      <c r="Z1014" s="15"/>
      <c r="AB1014" s="16"/>
      <c r="AC1014" s="15"/>
      <c r="AE1014" s="16"/>
      <c r="AF1014" s="15"/>
      <c r="AG1014" s="15"/>
      <c r="AH1014" s="16"/>
      <c r="AI1014" s="15"/>
      <c r="AP1014" s="1"/>
      <c r="AS1014" s="1"/>
      <c r="AU1014" s="12"/>
      <c r="AV1014" s="12"/>
      <c r="AX1014" s="1"/>
      <c r="BC1014" s="12"/>
      <c r="BD1014" s="12"/>
      <c r="BE1014" s="16"/>
    </row>
    <row r="1015" spans="11:57">
      <c r="K1015" s="8"/>
      <c r="L1015" s="8"/>
      <c r="M1015" s="8"/>
      <c r="Y1015" s="16"/>
      <c r="Z1015" s="15"/>
      <c r="AB1015" s="16"/>
      <c r="AC1015" s="15"/>
      <c r="AE1015" s="16"/>
      <c r="AF1015" s="15"/>
      <c r="AG1015" s="15"/>
      <c r="AH1015" s="16"/>
      <c r="AI1015" s="15"/>
      <c r="AP1015" s="1"/>
      <c r="AS1015" s="1"/>
      <c r="AU1015" s="12"/>
      <c r="AV1015" s="12"/>
      <c r="AX1015" s="1"/>
      <c r="BC1015" s="12"/>
      <c r="BD1015" s="12"/>
      <c r="BE1015" s="16"/>
    </row>
    <row r="1016" spans="11:57">
      <c r="K1016" s="8"/>
      <c r="L1016" s="8"/>
      <c r="M1016" s="8"/>
      <c r="Y1016" s="16"/>
      <c r="Z1016" s="15"/>
      <c r="AB1016" s="16"/>
      <c r="AC1016" s="15"/>
      <c r="AE1016" s="16"/>
      <c r="AF1016" s="15"/>
      <c r="AG1016" s="15"/>
      <c r="AH1016" s="16"/>
      <c r="AI1016" s="15"/>
      <c r="AP1016" s="1"/>
      <c r="AS1016" s="1"/>
      <c r="AU1016" s="12"/>
      <c r="AV1016" s="12"/>
      <c r="AX1016" s="1"/>
      <c r="BC1016" s="12"/>
      <c r="BD1016" s="12"/>
      <c r="BE1016" s="16"/>
    </row>
    <row r="1017" spans="11:57">
      <c r="K1017" s="8"/>
      <c r="L1017" s="8"/>
      <c r="M1017" s="8"/>
      <c r="Y1017" s="16"/>
      <c r="Z1017" s="15"/>
      <c r="AB1017" s="16"/>
      <c r="AC1017" s="15"/>
      <c r="AE1017" s="16"/>
      <c r="AF1017" s="15"/>
      <c r="AG1017" s="15"/>
      <c r="AH1017" s="16"/>
      <c r="AI1017" s="15"/>
      <c r="AP1017" s="1"/>
      <c r="AS1017" s="1"/>
      <c r="AU1017" s="12"/>
      <c r="AV1017" s="12"/>
      <c r="AX1017" s="1"/>
      <c r="BC1017" s="12"/>
      <c r="BD1017" s="12"/>
      <c r="BE1017" s="16"/>
    </row>
    <row r="1018" spans="11:57">
      <c r="K1018" s="8"/>
      <c r="L1018" s="8"/>
      <c r="M1018" s="8"/>
      <c r="Y1018" s="16"/>
      <c r="Z1018" s="15"/>
      <c r="AB1018" s="16"/>
      <c r="AC1018" s="15"/>
      <c r="AE1018" s="16"/>
      <c r="AF1018" s="15"/>
      <c r="AG1018" s="15"/>
      <c r="AH1018" s="16"/>
      <c r="AI1018" s="15"/>
      <c r="AP1018" s="1"/>
      <c r="AS1018" s="1"/>
      <c r="AU1018" s="12"/>
      <c r="AV1018" s="12"/>
      <c r="AX1018" s="1"/>
      <c r="BC1018" s="12"/>
      <c r="BD1018" s="12"/>
      <c r="BE1018" s="16"/>
    </row>
    <row r="1019" spans="11:57">
      <c r="K1019" s="8"/>
      <c r="L1019" s="8"/>
      <c r="M1019" s="8"/>
      <c r="Y1019" s="16"/>
      <c r="Z1019" s="15"/>
      <c r="AB1019" s="16"/>
      <c r="AC1019" s="15"/>
      <c r="AE1019" s="16"/>
      <c r="AF1019" s="15"/>
      <c r="AG1019" s="15"/>
      <c r="AH1019" s="16"/>
      <c r="AI1019" s="15"/>
      <c r="AP1019" s="1"/>
      <c r="AS1019" s="1"/>
      <c r="AU1019" s="12"/>
      <c r="AV1019" s="12"/>
      <c r="AX1019" s="1"/>
      <c r="BC1019" s="12"/>
      <c r="BD1019" s="12"/>
      <c r="BE1019" s="16"/>
    </row>
    <row r="1020" spans="11:57">
      <c r="K1020" s="8"/>
      <c r="L1020" s="8"/>
      <c r="M1020" s="8"/>
      <c r="Y1020" s="16"/>
      <c r="Z1020" s="15"/>
      <c r="AB1020" s="16"/>
      <c r="AC1020" s="15"/>
      <c r="AE1020" s="16"/>
      <c r="AF1020" s="15"/>
      <c r="AG1020" s="15"/>
      <c r="AH1020" s="16"/>
      <c r="AI1020" s="15"/>
      <c r="AP1020" s="1"/>
      <c r="AS1020" s="1"/>
      <c r="AU1020" s="12"/>
      <c r="AV1020" s="12"/>
      <c r="AX1020" s="1"/>
      <c r="BC1020" s="12"/>
      <c r="BD1020" s="12"/>
      <c r="BE1020" s="16"/>
    </row>
    <row r="1021" spans="11:57">
      <c r="K1021" s="8"/>
      <c r="L1021" s="8"/>
      <c r="M1021" s="8"/>
      <c r="Y1021" s="16"/>
      <c r="Z1021" s="15"/>
      <c r="AB1021" s="16"/>
      <c r="AC1021" s="15"/>
      <c r="AE1021" s="16"/>
      <c r="AF1021" s="15"/>
      <c r="AG1021" s="15"/>
      <c r="AH1021" s="16"/>
      <c r="AI1021" s="15"/>
      <c r="AP1021" s="1"/>
      <c r="AS1021" s="1"/>
      <c r="AU1021" s="12"/>
      <c r="AV1021" s="12"/>
      <c r="AX1021" s="1"/>
      <c r="BC1021" s="12"/>
      <c r="BD1021" s="12"/>
      <c r="BE1021" s="16"/>
    </row>
    <row r="1022" spans="11:57">
      <c r="K1022" s="8"/>
      <c r="L1022" s="8"/>
      <c r="M1022" s="8"/>
      <c r="Y1022" s="16"/>
      <c r="Z1022" s="15"/>
      <c r="AB1022" s="16"/>
      <c r="AC1022" s="15"/>
      <c r="AE1022" s="16"/>
      <c r="AF1022" s="15"/>
      <c r="AG1022" s="15"/>
      <c r="AH1022" s="16"/>
      <c r="AI1022" s="15"/>
      <c r="AP1022" s="1"/>
      <c r="AS1022" s="1"/>
      <c r="AU1022" s="12"/>
      <c r="AV1022" s="12"/>
      <c r="AX1022" s="1"/>
      <c r="BC1022" s="12"/>
      <c r="BD1022" s="12"/>
      <c r="BE1022" s="16"/>
    </row>
    <row r="1023" spans="11:57">
      <c r="K1023" s="8"/>
      <c r="L1023" s="8"/>
      <c r="M1023" s="8"/>
      <c r="Y1023" s="16"/>
      <c r="Z1023" s="15"/>
      <c r="AB1023" s="16"/>
      <c r="AC1023" s="15"/>
      <c r="AE1023" s="16"/>
      <c r="AF1023" s="15"/>
      <c r="AG1023" s="15"/>
      <c r="AH1023" s="16"/>
      <c r="AI1023" s="15"/>
      <c r="AP1023" s="1"/>
      <c r="AS1023" s="1"/>
      <c r="AU1023" s="12"/>
      <c r="AV1023" s="12"/>
      <c r="AX1023" s="1"/>
      <c r="BC1023" s="12"/>
      <c r="BD1023" s="12"/>
      <c r="BE1023" s="16"/>
    </row>
    <row r="1024" spans="11:57">
      <c r="K1024" s="8"/>
      <c r="L1024" s="8"/>
      <c r="M1024" s="8"/>
      <c r="Y1024" s="16"/>
      <c r="Z1024" s="15"/>
      <c r="AB1024" s="16"/>
      <c r="AC1024" s="15"/>
      <c r="AE1024" s="16"/>
      <c r="AF1024" s="15"/>
      <c r="AG1024" s="15"/>
      <c r="AH1024" s="16"/>
      <c r="AI1024" s="15"/>
      <c r="AP1024" s="1"/>
      <c r="AS1024" s="1"/>
      <c r="AU1024" s="12"/>
      <c r="AV1024" s="12"/>
      <c r="AX1024" s="1"/>
      <c r="BC1024" s="12"/>
      <c r="BD1024" s="12"/>
      <c r="BE1024" s="16"/>
    </row>
    <row r="1025" spans="11:57">
      <c r="K1025" s="8"/>
      <c r="L1025" s="8"/>
      <c r="M1025" s="8"/>
      <c r="Y1025" s="16"/>
      <c r="Z1025" s="15"/>
      <c r="AB1025" s="16"/>
      <c r="AC1025" s="15"/>
      <c r="AE1025" s="16"/>
      <c r="AF1025" s="15"/>
      <c r="AG1025" s="15"/>
      <c r="AH1025" s="16"/>
      <c r="AI1025" s="15"/>
      <c r="AP1025" s="1"/>
      <c r="AS1025" s="1"/>
      <c r="AU1025" s="12"/>
      <c r="AV1025" s="12"/>
      <c r="AX1025" s="1"/>
      <c r="BC1025" s="12"/>
      <c r="BD1025" s="12"/>
      <c r="BE1025" s="16"/>
    </row>
    <row r="1026" spans="11:57">
      <c r="K1026" s="8"/>
      <c r="L1026" s="8"/>
      <c r="M1026" s="8"/>
      <c r="Y1026" s="16"/>
      <c r="Z1026" s="15"/>
      <c r="AB1026" s="16"/>
      <c r="AC1026" s="15"/>
      <c r="AE1026" s="16"/>
      <c r="AF1026" s="15"/>
      <c r="AG1026" s="15"/>
      <c r="AH1026" s="16"/>
      <c r="AI1026" s="15"/>
      <c r="AP1026" s="1"/>
      <c r="AS1026" s="1"/>
      <c r="AU1026" s="12"/>
      <c r="AV1026" s="12"/>
      <c r="AX1026" s="1"/>
      <c r="BC1026" s="12"/>
      <c r="BD1026" s="12"/>
      <c r="BE1026" s="16"/>
    </row>
    <row r="1027" spans="11:57">
      <c r="K1027" s="8"/>
      <c r="L1027" s="8"/>
      <c r="M1027" s="8"/>
      <c r="Y1027" s="16"/>
      <c r="Z1027" s="15"/>
      <c r="AB1027" s="16"/>
      <c r="AC1027" s="15"/>
      <c r="AE1027" s="16"/>
      <c r="AF1027" s="15"/>
      <c r="AG1027" s="15"/>
      <c r="AH1027" s="16"/>
      <c r="AI1027" s="15"/>
      <c r="AP1027" s="1"/>
      <c r="AS1027" s="1"/>
      <c r="AU1027" s="12"/>
      <c r="AV1027" s="12"/>
      <c r="AX1027" s="1"/>
      <c r="BC1027" s="12"/>
      <c r="BD1027" s="12"/>
      <c r="BE1027" s="16"/>
    </row>
    <row r="1028" spans="11:57">
      <c r="K1028" s="8"/>
      <c r="L1028" s="8"/>
      <c r="M1028" s="8"/>
      <c r="Y1028" s="16"/>
      <c r="Z1028" s="15"/>
      <c r="AB1028" s="16"/>
      <c r="AC1028" s="15"/>
      <c r="AE1028" s="16"/>
      <c r="AF1028" s="15"/>
      <c r="AG1028" s="15"/>
      <c r="AH1028" s="16"/>
      <c r="AI1028" s="15"/>
      <c r="AP1028" s="1"/>
      <c r="AS1028" s="1"/>
      <c r="AU1028" s="12"/>
      <c r="AV1028" s="12"/>
      <c r="AX1028" s="1"/>
      <c r="BC1028" s="12"/>
      <c r="BD1028" s="12"/>
      <c r="BE1028" s="16"/>
    </row>
    <row r="1029" spans="11:57">
      <c r="K1029" s="8"/>
      <c r="L1029" s="8"/>
      <c r="M1029" s="8"/>
      <c r="Y1029" s="16"/>
      <c r="Z1029" s="15"/>
      <c r="AB1029" s="16"/>
      <c r="AC1029" s="15"/>
      <c r="AE1029" s="16"/>
      <c r="AF1029" s="15"/>
      <c r="AG1029" s="15"/>
      <c r="AH1029" s="16"/>
      <c r="AI1029" s="15"/>
      <c r="AP1029" s="1"/>
      <c r="AS1029" s="1"/>
      <c r="AU1029" s="12"/>
      <c r="AV1029" s="12"/>
      <c r="AX1029" s="1"/>
      <c r="BC1029" s="12"/>
      <c r="BD1029" s="12"/>
      <c r="BE1029" s="16"/>
    </row>
    <row r="1030" spans="11:57">
      <c r="K1030" s="8"/>
      <c r="L1030" s="8"/>
      <c r="M1030" s="8"/>
      <c r="Y1030" s="16"/>
      <c r="Z1030" s="15"/>
      <c r="AB1030" s="16"/>
      <c r="AC1030" s="15"/>
      <c r="AE1030" s="16"/>
      <c r="AF1030" s="15"/>
      <c r="AG1030" s="15"/>
      <c r="AH1030" s="16"/>
      <c r="AI1030" s="15"/>
      <c r="AP1030" s="1"/>
      <c r="AS1030" s="1"/>
      <c r="AU1030" s="12"/>
      <c r="AV1030" s="12"/>
      <c r="AX1030" s="1"/>
      <c r="BC1030" s="12"/>
      <c r="BD1030" s="12"/>
      <c r="BE1030" s="16"/>
    </row>
    <row r="1031" spans="11:57">
      <c r="K1031" s="8"/>
      <c r="L1031" s="8"/>
      <c r="M1031" s="8"/>
      <c r="Y1031" s="16"/>
      <c r="Z1031" s="15"/>
      <c r="AB1031" s="16"/>
      <c r="AC1031" s="15"/>
      <c r="AE1031" s="16"/>
      <c r="AF1031" s="15"/>
      <c r="AG1031" s="15"/>
      <c r="AH1031" s="16"/>
      <c r="AI1031" s="15"/>
      <c r="AP1031" s="1"/>
      <c r="AS1031" s="1"/>
      <c r="AU1031" s="12"/>
      <c r="AV1031" s="12"/>
      <c r="AX1031" s="1"/>
      <c r="BC1031" s="12"/>
      <c r="BD1031" s="12"/>
      <c r="BE1031" s="16"/>
    </row>
    <row r="1032" spans="11:57">
      <c r="K1032" s="8"/>
      <c r="L1032" s="8"/>
      <c r="M1032" s="8"/>
      <c r="Y1032" s="16"/>
      <c r="Z1032" s="15"/>
      <c r="AB1032" s="16"/>
      <c r="AC1032" s="15"/>
      <c r="AE1032" s="16"/>
      <c r="AF1032" s="15"/>
      <c r="AG1032" s="15"/>
      <c r="AH1032" s="16"/>
      <c r="AI1032" s="15"/>
      <c r="AP1032" s="1"/>
      <c r="AS1032" s="1"/>
      <c r="AU1032" s="12"/>
      <c r="AV1032" s="12"/>
      <c r="AX1032" s="1"/>
      <c r="BC1032" s="12"/>
      <c r="BD1032" s="12"/>
      <c r="BE1032" s="16"/>
    </row>
    <row r="1033" spans="11:57">
      <c r="K1033" s="8"/>
      <c r="L1033" s="8"/>
      <c r="M1033" s="8"/>
      <c r="Y1033" s="16"/>
      <c r="Z1033" s="15"/>
      <c r="AB1033" s="16"/>
      <c r="AC1033" s="15"/>
      <c r="AE1033" s="16"/>
      <c r="AF1033" s="15"/>
      <c r="AG1033" s="15"/>
      <c r="AH1033" s="16"/>
      <c r="AI1033" s="15"/>
      <c r="AP1033" s="1"/>
      <c r="AS1033" s="1"/>
      <c r="AU1033" s="12"/>
      <c r="AV1033" s="12"/>
      <c r="AX1033" s="1"/>
      <c r="BC1033" s="12"/>
      <c r="BD1033" s="12"/>
      <c r="BE1033" s="16"/>
    </row>
    <row r="1034" spans="11:57">
      <c r="K1034" s="8"/>
      <c r="L1034" s="8"/>
      <c r="M1034" s="8"/>
      <c r="Y1034" s="16"/>
      <c r="Z1034" s="15"/>
      <c r="AB1034" s="16"/>
      <c r="AC1034" s="15"/>
      <c r="AE1034" s="16"/>
      <c r="AF1034" s="15"/>
      <c r="AG1034" s="15"/>
      <c r="AH1034" s="16"/>
      <c r="AI1034" s="15"/>
      <c r="AP1034" s="1"/>
      <c r="AS1034" s="1"/>
      <c r="AU1034" s="12"/>
      <c r="AV1034" s="12"/>
      <c r="AX1034" s="1"/>
      <c r="BC1034" s="12"/>
      <c r="BD1034" s="12"/>
      <c r="BE1034" s="16"/>
    </row>
    <row r="1035" spans="11:57">
      <c r="K1035" s="8"/>
      <c r="L1035" s="8"/>
      <c r="M1035" s="8"/>
      <c r="Y1035" s="16"/>
      <c r="Z1035" s="15"/>
      <c r="AB1035" s="16"/>
      <c r="AC1035" s="15"/>
      <c r="AE1035" s="16"/>
      <c r="AF1035" s="15"/>
      <c r="AG1035" s="15"/>
      <c r="AH1035" s="16"/>
      <c r="AI1035" s="15"/>
      <c r="AP1035" s="1"/>
      <c r="AS1035" s="1"/>
      <c r="AU1035" s="12"/>
      <c r="AV1035" s="12"/>
      <c r="AX1035" s="1"/>
      <c r="BC1035" s="12"/>
      <c r="BD1035" s="12"/>
      <c r="BE1035" s="16"/>
    </row>
    <row r="1036" spans="11:57">
      <c r="K1036" s="8"/>
      <c r="L1036" s="8"/>
      <c r="M1036" s="8"/>
      <c r="Y1036" s="16"/>
      <c r="Z1036" s="15"/>
      <c r="AB1036" s="16"/>
      <c r="AC1036" s="15"/>
      <c r="AE1036" s="16"/>
      <c r="AF1036" s="15"/>
      <c r="AG1036" s="15"/>
      <c r="AH1036" s="16"/>
      <c r="AI1036" s="15"/>
      <c r="AP1036" s="1"/>
      <c r="AS1036" s="1"/>
      <c r="AU1036" s="12"/>
      <c r="AV1036" s="12"/>
      <c r="AX1036" s="1"/>
      <c r="BC1036" s="12"/>
      <c r="BD1036" s="12"/>
      <c r="BE1036" s="16"/>
    </row>
    <row r="1037" spans="11:57">
      <c r="K1037" s="8"/>
      <c r="L1037" s="8"/>
      <c r="M1037" s="8"/>
      <c r="Y1037" s="16"/>
      <c r="Z1037" s="15"/>
      <c r="AB1037" s="16"/>
      <c r="AC1037" s="15"/>
      <c r="AE1037" s="16"/>
      <c r="AF1037" s="15"/>
      <c r="AG1037" s="15"/>
      <c r="AH1037" s="16"/>
      <c r="AI1037" s="15"/>
      <c r="AP1037" s="1"/>
      <c r="AS1037" s="1"/>
      <c r="AU1037" s="12"/>
      <c r="AV1037" s="12"/>
      <c r="AX1037" s="1"/>
      <c r="BC1037" s="12"/>
      <c r="BD1037" s="12"/>
      <c r="BE1037" s="16"/>
    </row>
    <row r="1038" spans="11:57">
      <c r="K1038" s="8"/>
      <c r="L1038" s="8"/>
      <c r="M1038" s="8"/>
      <c r="Y1038" s="16"/>
      <c r="Z1038" s="15"/>
      <c r="AB1038" s="16"/>
      <c r="AC1038" s="15"/>
      <c r="AE1038" s="16"/>
      <c r="AF1038" s="15"/>
      <c r="AG1038" s="15"/>
      <c r="AH1038" s="16"/>
      <c r="AI1038" s="15"/>
      <c r="AP1038" s="1"/>
      <c r="AS1038" s="1"/>
      <c r="AU1038" s="12"/>
      <c r="AV1038" s="12"/>
      <c r="AX1038" s="1"/>
      <c r="BC1038" s="12"/>
      <c r="BD1038" s="12"/>
      <c r="BE1038" s="16"/>
    </row>
    <row r="1039" spans="11:57">
      <c r="K1039" s="8"/>
      <c r="L1039" s="8"/>
      <c r="M1039" s="8"/>
      <c r="Y1039" s="16"/>
      <c r="Z1039" s="15"/>
      <c r="AB1039" s="16"/>
      <c r="AC1039" s="15"/>
      <c r="AE1039" s="16"/>
      <c r="AF1039" s="15"/>
      <c r="AG1039" s="15"/>
      <c r="AH1039" s="16"/>
      <c r="AI1039" s="15"/>
      <c r="AP1039" s="1"/>
      <c r="AS1039" s="1"/>
      <c r="AU1039" s="12"/>
      <c r="AV1039" s="12"/>
      <c r="AX1039" s="1"/>
      <c r="BC1039" s="12"/>
      <c r="BD1039" s="12"/>
      <c r="BE1039" s="16"/>
    </row>
    <row r="1040" spans="11:57">
      <c r="K1040" s="8"/>
      <c r="L1040" s="8"/>
      <c r="M1040" s="8"/>
      <c r="Y1040" s="16"/>
      <c r="Z1040" s="15"/>
      <c r="AB1040" s="16"/>
      <c r="AC1040" s="15"/>
      <c r="AE1040" s="16"/>
      <c r="AF1040" s="15"/>
      <c r="AG1040" s="15"/>
      <c r="AH1040" s="16"/>
      <c r="AI1040" s="15"/>
      <c r="AP1040" s="1"/>
      <c r="AS1040" s="1"/>
      <c r="AU1040" s="12"/>
      <c r="AV1040" s="12"/>
      <c r="AX1040" s="1"/>
      <c r="BC1040" s="12"/>
      <c r="BD1040" s="12"/>
      <c r="BE1040" s="16"/>
    </row>
    <row r="1041" spans="11:57">
      <c r="K1041" s="8"/>
      <c r="L1041" s="8"/>
      <c r="M1041" s="8"/>
      <c r="Y1041" s="16"/>
      <c r="Z1041" s="15"/>
      <c r="AB1041" s="16"/>
      <c r="AC1041" s="15"/>
      <c r="AE1041" s="16"/>
      <c r="AF1041" s="15"/>
      <c r="AG1041" s="15"/>
      <c r="AH1041" s="16"/>
      <c r="AI1041" s="15"/>
      <c r="AP1041" s="1"/>
      <c r="AS1041" s="1"/>
      <c r="AU1041" s="12"/>
      <c r="AV1041" s="12"/>
      <c r="AX1041" s="1"/>
      <c r="BC1041" s="12"/>
      <c r="BD1041" s="12"/>
      <c r="BE1041" s="16"/>
    </row>
    <row r="1042" spans="11:57">
      <c r="K1042" s="8"/>
      <c r="L1042" s="8"/>
      <c r="M1042" s="8"/>
      <c r="Y1042" s="16"/>
      <c r="Z1042" s="15"/>
      <c r="AB1042" s="16"/>
      <c r="AC1042" s="15"/>
      <c r="AE1042" s="16"/>
      <c r="AF1042" s="15"/>
      <c r="AG1042" s="15"/>
      <c r="AH1042" s="16"/>
      <c r="AI1042" s="15"/>
      <c r="AP1042" s="1"/>
      <c r="AS1042" s="1"/>
      <c r="AU1042" s="12"/>
      <c r="AV1042" s="12"/>
      <c r="AX1042" s="1"/>
      <c r="BC1042" s="12"/>
      <c r="BD1042" s="12"/>
      <c r="BE1042" s="16"/>
    </row>
    <row r="1043" spans="11:57">
      <c r="K1043" s="8"/>
      <c r="L1043" s="8"/>
      <c r="M1043" s="8"/>
      <c r="Y1043" s="16"/>
      <c r="Z1043" s="15"/>
      <c r="AB1043" s="16"/>
      <c r="AC1043" s="15"/>
      <c r="AE1043" s="16"/>
      <c r="AF1043" s="15"/>
      <c r="AG1043" s="15"/>
      <c r="AH1043" s="16"/>
      <c r="AI1043" s="15"/>
      <c r="AP1043" s="1"/>
      <c r="AS1043" s="1"/>
      <c r="AU1043" s="12"/>
      <c r="AV1043" s="12"/>
      <c r="AX1043" s="1"/>
      <c r="BC1043" s="12"/>
      <c r="BD1043" s="12"/>
      <c r="BE1043" s="16"/>
    </row>
    <row r="1044" spans="11:57">
      <c r="K1044" s="8"/>
      <c r="L1044" s="8"/>
      <c r="M1044" s="8"/>
      <c r="Y1044" s="16"/>
      <c r="Z1044" s="15"/>
      <c r="AB1044" s="16"/>
      <c r="AC1044" s="15"/>
      <c r="AE1044" s="16"/>
      <c r="AF1044" s="15"/>
      <c r="AG1044" s="15"/>
      <c r="AH1044" s="16"/>
      <c r="AI1044" s="15"/>
      <c r="AP1044" s="1"/>
      <c r="AS1044" s="1"/>
      <c r="AU1044" s="12"/>
      <c r="AV1044" s="12"/>
      <c r="AX1044" s="1"/>
      <c r="BC1044" s="12"/>
      <c r="BD1044" s="12"/>
      <c r="BE1044" s="16"/>
    </row>
    <row r="1045" spans="11:57">
      <c r="K1045" s="8"/>
      <c r="L1045" s="8"/>
      <c r="M1045" s="8"/>
      <c r="Y1045" s="16"/>
      <c r="Z1045" s="15"/>
      <c r="AB1045" s="16"/>
      <c r="AC1045" s="15"/>
      <c r="AE1045" s="16"/>
      <c r="AF1045" s="15"/>
      <c r="AG1045" s="15"/>
      <c r="AH1045" s="16"/>
      <c r="AI1045" s="15"/>
      <c r="AP1045" s="1"/>
      <c r="AS1045" s="1"/>
      <c r="AU1045" s="12"/>
      <c r="AV1045" s="12"/>
      <c r="AX1045" s="1"/>
      <c r="BC1045" s="12"/>
      <c r="BD1045" s="12"/>
      <c r="BE1045" s="16"/>
    </row>
    <row r="1046" spans="11:57">
      <c r="K1046" s="8"/>
      <c r="L1046" s="8"/>
      <c r="M1046" s="8"/>
      <c r="Y1046" s="16"/>
      <c r="Z1046" s="15"/>
      <c r="AB1046" s="16"/>
      <c r="AC1046" s="15"/>
      <c r="AE1046" s="16"/>
      <c r="AF1046" s="15"/>
      <c r="AG1046" s="15"/>
      <c r="AH1046" s="16"/>
      <c r="AI1046" s="15"/>
      <c r="AP1046" s="1"/>
      <c r="AS1046" s="1"/>
      <c r="AU1046" s="12"/>
      <c r="AV1046" s="12"/>
      <c r="AX1046" s="1"/>
      <c r="BC1046" s="12"/>
      <c r="BD1046" s="12"/>
      <c r="BE1046" s="16"/>
    </row>
    <row r="1047" spans="11:57">
      <c r="K1047" s="8"/>
      <c r="L1047" s="8"/>
      <c r="M1047" s="8"/>
      <c r="Y1047" s="16"/>
      <c r="Z1047" s="15"/>
      <c r="AB1047" s="16"/>
      <c r="AC1047" s="15"/>
      <c r="AE1047" s="16"/>
      <c r="AF1047" s="15"/>
      <c r="AG1047" s="15"/>
      <c r="AH1047" s="16"/>
      <c r="AI1047" s="15"/>
      <c r="AP1047" s="1"/>
      <c r="AS1047" s="1"/>
      <c r="AU1047" s="12"/>
      <c r="AV1047" s="12"/>
      <c r="AX1047" s="1"/>
      <c r="BC1047" s="12"/>
      <c r="BD1047" s="12"/>
      <c r="BE1047" s="16"/>
    </row>
    <row r="1048" spans="11:57">
      <c r="K1048" s="8"/>
      <c r="L1048" s="8"/>
      <c r="M1048" s="8"/>
      <c r="Y1048" s="16"/>
      <c r="Z1048" s="15"/>
      <c r="AB1048" s="16"/>
      <c r="AC1048" s="15"/>
      <c r="AE1048" s="16"/>
      <c r="AF1048" s="15"/>
      <c r="AG1048" s="15"/>
      <c r="AH1048" s="16"/>
      <c r="AI1048" s="15"/>
      <c r="AP1048" s="1"/>
      <c r="AS1048" s="1"/>
      <c r="AU1048" s="12"/>
      <c r="AV1048" s="12"/>
      <c r="AX1048" s="1"/>
      <c r="BC1048" s="12"/>
      <c r="BD1048" s="12"/>
      <c r="BE1048" s="16"/>
    </row>
    <row r="1049" spans="11:57">
      <c r="K1049" s="8"/>
      <c r="L1049" s="8"/>
      <c r="M1049" s="8"/>
      <c r="Y1049" s="16"/>
      <c r="Z1049" s="15"/>
      <c r="AB1049" s="16"/>
      <c r="AC1049" s="15"/>
      <c r="AE1049" s="16"/>
      <c r="AF1049" s="15"/>
      <c r="AG1049" s="15"/>
      <c r="AH1049" s="16"/>
      <c r="AI1049" s="15"/>
      <c r="AP1049" s="1"/>
      <c r="AS1049" s="1"/>
      <c r="AU1049" s="12"/>
      <c r="AV1049" s="12"/>
      <c r="AX1049" s="1"/>
      <c r="BC1049" s="12"/>
      <c r="BD1049" s="12"/>
      <c r="BE1049" s="16"/>
    </row>
    <row r="1050" spans="11:57">
      <c r="K1050" s="8"/>
      <c r="L1050" s="8"/>
      <c r="M1050" s="8"/>
      <c r="Y1050" s="16"/>
      <c r="Z1050" s="15"/>
      <c r="AB1050" s="16"/>
      <c r="AC1050" s="15"/>
      <c r="AE1050" s="16"/>
      <c r="AF1050" s="15"/>
      <c r="AG1050" s="15"/>
      <c r="AH1050" s="16"/>
      <c r="AI1050" s="15"/>
      <c r="AP1050" s="1"/>
      <c r="AS1050" s="1"/>
      <c r="AU1050" s="12"/>
      <c r="AV1050" s="12"/>
      <c r="AX1050" s="1"/>
      <c r="BC1050" s="12"/>
      <c r="BD1050" s="12"/>
      <c r="BE1050" s="16"/>
    </row>
    <row r="1051" spans="11:57">
      <c r="K1051" s="8"/>
      <c r="L1051" s="8"/>
      <c r="M1051" s="8"/>
      <c r="Y1051" s="16"/>
      <c r="Z1051" s="15"/>
      <c r="AB1051" s="16"/>
      <c r="AC1051" s="15"/>
      <c r="AE1051" s="16"/>
      <c r="AF1051" s="15"/>
      <c r="AG1051" s="15"/>
      <c r="AH1051" s="16"/>
      <c r="AI1051" s="15"/>
      <c r="AP1051" s="1"/>
      <c r="AS1051" s="1"/>
      <c r="AU1051" s="12"/>
      <c r="AV1051" s="12"/>
      <c r="AX1051" s="1"/>
      <c r="BC1051" s="12"/>
      <c r="BD1051" s="12"/>
      <c r="BE1051" s="16"/>
    </row>
    <row r="1052" spans="11:57">
      <c r="K1052" s="8"/>
      <c r="L1052" s="8"/>
      <c r="M1052" s="8"/>
      <c r="Y1052" s="16"/>
      <c r="Z1052" s="15"/>
      <c r="AB1052" s="16"/>
      <c r="AC1052" s="15"/>
      <c r="AE1052" s="16"/>
      <c r="AF1052" s="15"/>
      <c r="AG1052" s="15"/>
      <c r="AH1052" s="16"/>
      <c r="AI1052" s="15"/>
      <c r="AP1052" s="1"/>
      <c r="AS1052" s="1"/>
      <c r="AU1052" s="12"/>
      <c r="AV1052" s="12"/>
      <c r="AX1052" s="1"/>
      <c r="BC1052" s="12"/>
      <c r="BD1052" s="12"/>
      <c r="BE1052" s="16"/>
    </row>
    <row r="1053" spans="11:57">
      <c r="K1053" s="8"/>
      <c r="L1053" s="8"/>
      <c r="M1053" s="8"/>
      <c r="Y1053" s="16"/>
      <c r="Z1053" s="15"/>
      <c r="AB1053" s="16"/>
      <c r="AC1053" s="15"/>
      <c r="AE1053" s="16"/>
      <c r="AF1053" s="15"/>
      <c r="AG1053" s="15"/>
      <c r="AH1053" s="16"/>
      <c r="AI1053" s="15"/>
      <c r="AP1053" s="1"/>
      <c r="AS1053" s="1"/>
      <c r="AU1053" s="12"/>
      <c r="AV1053" s="12"/>
      <c r="AX1053" s="1"/>
      <c r="BC1053" s="12"/>
      <c r="BD1053" s="12"/>
      <c r="BE1053" s="16"/>
    </row>
    <row r="1054" spans="11:57">
      <c r="K1054" s="8"/>
      <c r="L1054" s="8"/>
      <c r="M1054" s="8"/>
      <c r="Y1054" s="16"/>
      <c r="Z1054" s="15"/>
      <c r="AB1054" s="16"/>
      <c r="AC1054" s="15"/>
      <c r="AE1054" s="16"/>
      <c r="AF1054" s="15"/>
      <c r="AG1054" s="15"/>
      <c r="AH1054" s="16"/>
      <c r="AI1054" s="15"/>
      <c r="AP1054" s="1"/>
      <c r="AS1054" s="1"/>
      <c r="AU1054" s="12"/>
      <c r="AV1054" s="12"/>
      <c r="AX1054" s="1"/>
      <c r="BC1054" s="12"/>
      <c r="BD1054" s="12"/>
      <c r="BE1054" s="16"/>
    </row>
    <row r="1055" spans="11:57">
      <c r="K1055" s="8"/>
      <c r="L1055" s="8"/>
      <c r="M1055" s="8"/>
      <c r="Y1055" s="16"/>
      <c r="Z1055" s="15"/>
      <c r="AB1055" s="16"/>
      <c r="AC1055" s="15"/>
      <c r="AE1055" s="16"/>
      <c r="AF1055" s="15"/>
      <c r="AG1055" s="15"/>
      <c r="AH1055" s="16"/>
      <c r="AI1055" s="15"/>
      <c r="AP1055" s="1"/>
      <c r="AS1055" s="1"/>
      <c r="AU1055" s="12"/>
      <c r="AV1055" s="12"/>
      <c r="AX1055" s="1"/>
      <c r="BC1055" s="12"/>
      <c r="BD1055" s="12"/>
      <c r="BE1055" s="16"/>
    </row>
    <row r="1056" spans="11:57">
      <c r="K1056" s="8"/>
      <c r="L1056" s="8"/>
      <c r="M1056" s="8"/>
      <c r="Y1056" s="16"/>
      <c r="Z1056" s="15"/>
      <c r="AB1056" s="16"/>
      <c r="AC1056" s="15"/>
      <c r="AE1056" s="16"/>
      <c r="AF1056" s="15"/>
      <c r="AG1056" s="15"/>
      <c r="AH1056" s="16"/>
      <c r="AI1056" s="15"/>
      <c r="AP1056" s="1"/>
      <c r="AS1056" s="1"/>
      <c r="AU1056" s="12"/>
      <c r="AV1056" s="12"/>
      <c r="AX1056" s="1"/>
      <c r="BC1056" s="12"/>
      <c r="BD1056" s="12"/>
      <c r="BE1056" s="16"/>
    </row>
    <row r="1057" spans="11:57">
      <c r="K1057" s="8"/>
      <c r="L1057" s="8"/>
      <c r="M1057" s="8"/>
      <c r="Y1057" s="16"/>
      <c r="Z1057" s="15"/>
      <c r="AB1057" s="16"/>
      <c r="AC1057" s="15"/>
      <c r="AE1057" s="16"/>
      <c r="AF1057" s="15"/>
      <c r="AG1057" s="15"/>
      <c r="AH1057" s="16"/>
      <c r="AI1057" s="15"/>
      <c r="AP1057" s="1"/>
      <c r="AS1057" s="1"/>
      <c r="AU1057" s="12"/>
      <c r="AV1057" s="12"/>
      <c r="AX1057" s="1"/>
      <c r="BC1057" s="12"/>
      <c r="BD1057" s="12"/>
      <c r="BE1057" s="16"/>
    </row>
    <row r="1058" spans="11:57">
      <c r="K1058" s="8"/>
      <c r="L1058" s="8"/>
      <c r="M1058" s="8"/>
      <c r="Y1058" s="16"/>
      <c r="Z1058" s="15"/>
      <c r="AB1058" s="16"/>
      <c r="AC1058" s="15"/>
      <c r="AE1058" s="16"/>
      <c r="AF1058" s="15"/>
      <c r="AG1058" s="15"/>
      <c r="AH1058" s="16"/>
      <c r="AI1058" s="15"/>
      <c r="AP1058" s="1"/>
      <c r="AS1058" s="1"/>
      <c r="AU1058" s="12"/>
      <c r="AV1058" s="12"/>
      <c r="AX1058" s="1"/>
      <c r="BC1058" s="12"/>
      <c r="BD1058" s="12"/>
      <c r="BE1058" s="16"/>
    </row>
    <row r="1059" spans="11:57">
      <c r="K1059" s="8"/>
      <c r="L1059" s="8"/>
      <c r="M1059" s="8"/>
      <c r="Y1059" s="16"/>
      <c r="Z1059" s="15"/>
      <c r="AB1059" s="16"/>
      <c r="AC1059" s="15"/>
      <c r="AE1059" s="16"/>
      <c r="AF1059" s="15"/>
      <c r="AG1059" s="15"/>
      <c r="AH1059" s="16"/>
      <c r="AI1059" s="15"/>
      <c r="AP1059" s="1"/>
      <c r="AS1059" s="1"/>
      <c r="AU1059" s="12"/>
      <c r="AV1059" s="12"/>
      <c r="AX1059" s="1"/>
      <c r="BC1059" s="12"/>
      <c r="BD1059" s="12"/>
      <c r="BE1059" s="16"/>
    </row>
    <row r="1060" spans="11:57">
      <c r="K1060" s="8"/>
      <c r="L1060" s="8"/>
      <c r="M1060" s="8"/>
      <c r="Y1060" s="16"/>
      <c r="Z1060" s="15"/>
      <c r="AB1060" s="16"/>
      <c r="AC1060" s="15"/>
      <c r="AE1060" s="16"/>
      <c r="AF1060" s="15"/>
      <c r="AG1060" s="15"/>
      <c r="AH1060" s="16"/>
      <c r="AI1060" s="15"/>
      <c r="AP1060" s="1"/>
      <c r="AS1060" s="1"/>
      <c r="AU1060" s="12"/>
      <c r="AV1060" s="12"/>
      <c r="AX1060" s="1"/>
      <c r="BC1060" s="12"/>
      <c r="BD1060" s="12"/>
      <c r="BE1060" s="16"/>
    </row>
    <row r="1061" spans="11:57">
      <c r="K1061" s="8"/>
      <c r="L1061" s="8"/>
      <c r="M1061" s="8"/>
      <c r="Y1061" s="16"/>
      <c r="Z1061" s="15"/>
      <c r="AB1061" s="16"/>
      <c r="AC1061" s="15"/>
      <c r="AE1061" s="16"/>
      <c r="AF1061" s="15"/>
      <c r="AG1061" s="15"/>
      <c r="AH1061" s="16"/>
      <c r="AI1061" s="15"/>
      <c r="AP1061" s="1"/>
      <c r="AS1061" s="1"/>
      <c r="AU1061" s="12"/>
      <c r="AV1061" s="12"/>
      <c r="AX1061" s="1"/>
      <c r="BC1061" s="12"/>
      <c r="BD1061" s="12"/>
      <c r="BE1061" s="16"/>
    </row>
    <row r="1062" spans="11:57">
      <c r="K1062" s="8"/>
      <c r="L1062" s="8"/>
      <c r="M1062" s="8"/>
      <c r="Y1062" s="16"/>
      <c r="Z1062" s="15"/>
      <c r="AB1062" s="16"/>
      <c r="AC1062" s="15"/>
      <c r="AE1062" s="16"/>
      <c r="AF1062" s="15"/>
      <c r="AG1062" s="15"/>
      <c r="AH1062" s="16"/>
      <c r="AI1062" s="15"/>
      <c r="AP1062" s="1"/>
      <c r="AS1062" s="1"/>
      <c r="AU1062" s="12"/>
      <c r="AV1062" s="12"/>
      <c r="AX1062" s="1"/>
      <c r="BC1062" s="12"/>
      <c r="BD1062" s="12"/>
      <c r="BE1062" s="16"/>
    </row>
    <row r="1063" spans="11:57">
      <c r="K1063" s="8"/>
      <c r="L1063" s="8"/>
      <c r="M1063" s="8"/>
      <c r="Y1063" s="16"/>
      <c r="Z1063" s="15"/>
      <c r="AB1063" s="16"/>
      <c r="AC1063" s="15"/>
      <c r="AE1063" s="16"/>
      <c r="AF1063" s="15"/>
      <c r="AG1063" s="15"/>
      <c r="AH1063" s="16"/>
      <c r="AI1063" s="15"/>
      <c r="AP1063" s="1"/>
      <c r="AS1063" s="1"/>
      <c r="AU1063" s="12"/>
      <c r="AV1063" s="12"/>
      <c r="AX1063" s="1"/>
      <c r="BC1063" s="12"/>
      <c r="BD1063" s="12"/>
      <c r="BE1063" s="16"/>
    </row>
    <row r="1064" spans="11:57">
      <c r="K1064" s="8"/>
      <c r="L1064" s="8"/>
      <c r="M1064" s="8"/>
      <c r="Y1064" s="16"/>
      <c r="Z1064" s="15"/>
      <c r="AB1064" s="16"/>
      <c r="AC1064" s="15"/>
      <c r="AE1064" s="16"/>
      <c r="AF1064" s="15"/>
      <c r="AG1064" s="15"/>
      <c r="AH1064" s="16"/>
      <c r="AI1064" s="15"/>
      <c r="AP1064" s="1"/>
      <c r="AS1064" s="1"/>
      <c r="AU1064" s="12"/>
      <c r="AV1064" s="12"/>
      <c r="AX1064" s="1"/>
      <c r="BC1064" s="12"/>
      <c r="BD1064" s="12"/>
      <c r="BE1064" s="16"/>
    </row>
    <row r="1065" spans="11:57">
      <c r="K1065" s="8"/>
      <c r="L1065" s="8"/>
      <c r="M1065" s="8"/>
      <c r="Y1065" s="16"/>
      <c r="Z1065" s="15"/>
      <c r="AB1065" s="16"/>
      <c r="AC1065" s="15"/>
      <c r="AE1065" s="16"/>
      <c r="AF1065" s="15"/>
      <c r="AG1065" s="15"/>
      <c r="AH1065" s="16"/>
      <c r="AI1065" s="15"/>
      <c r="AP1065" s="1"/>
      <c r="AS1065" s="1"/>
      <c r="AU1065" s="12"/>
      <c r="AV1065" s="12"/>
      <c r="AX1065" s="1"/>
      <c r="BC1065" s="12"/>
      <c r="BD1065" s="12"/>
      <c r="BE1065" s="16"/>
    </row>
    <row r="1066" spans="11:57">
      <c r="K1066" s="8"/>
      <c r="L1066" s="8"/>
      <c r="M1066" s="8"/>
      <c r="Y1066" s="16"/>
      <c r="Z1066" s="15"/>
      <c r="AB1066" s="16"/>
      <c r="AC1066" s="15"/>
      <c r="AE1066" s="16"/>
      <c r="AF1066" s="15"/>
      <c r="AG1066" s="15"/>
      <c r="AH1066" s="16"/>
      <c r="AI1066" s="15"/>
      <c r="AP1066" s="1"/>
      <c r="AS1066" s="1"/>
      <c r="AU1066" s="12"/>
      <c r="AV1066" s="12"/>
      <c r="AX1066" s="1"/>
      <c r="BC1066" s="12"/>
      <c r="BD1066" s="12"/>
      <c r="BE1066" s="16"/>
    </row>
    <row r="1067" spans="11:57">
      <c r="K1067" s="8"/>
      <c r="L1067" s="8"/>
      <c r="M1067" s="8"/>
      <c r="Y1067" s="16"/>
      <c r="Z1067" s="15"/>
      <c r="AB1067" s="16"/>
      <c r="AC1067" s="15"/>
      <c r="AE1067" s="16"/>
      <c r="AF1067" s="15"/>
      <c r="AG1067" s="15"/>
      <c r="AH1067" s="16"/>
      <c r="AI1067" s="15"/>
      <c r="AP1067" s="1"/>
      <c r="AS1067" s="1"/>
      <c r="AU1067" s="12"/>
      <c r="AV1067" s="12"/>
      <c r="AX1067" s="1"/>
      <c r="BC1067" s="12"/>
      <c r="BD1067" s="12"/>
      <c r="BE1067" s="16"/>
    </row>
    <row r="1068" spans="11:57">
      <c r="K1068" s="8"/>
      <c r="L1068" s="8"/>
      <c r="M1068" s="8"/>
      <c r="Y1068" s="16"/>
      <c r="Z1068" s="15"/>
      <c r="AB1068" s="16"/>
      <c r="AC1068" s="15"/>
      <c r="AE1068" s="16"/>
      <c r="AF1068" s="15"/>
      <c r="AG1068" s="15"/>
      <c r="AH1068" s="16"/>
      <c r="AI1068" s="15"/>
      <c r="AP1068" s="1"/>
      <c r="AS1068" s="1"/>
      <c r="AU1068" s="12"/>
      <c r="AV1068" s="12"/>
      <c r="AX1068" s="1"/>
      <c r="BC1068" s="12"/>
      <c r="BD1068" s="12"/>
      <c r="BE1068" s="16"/>
    </row>
    <row r="1069" spans="11:57">
      <c r="K1069" s="8"/>
      <c r="L1069" s="8"/>
      <c r="M1069" s="8"/>
      <c r="Y1069" s="16"/>
      <c r="Z1069" s="15"/>
      <c r="AB1069" s="16"/>
      <c r="AC1069" s="15"/>
      <c r="AE1069" s="16"/>
      <c r="AF1069" s="15"/>
      <c r="AG1069" s="15"/>
      <c r="AH1069" s="16"/>
      <c r="AI1069" s="15"/>
      <c r="AP1069" s="1"/>
      <c r="AS1069" s="1"/>
      <c r="AU1069" s="12"/>
      <c r="AV1069" s="12"/>
      <c r="AX1069" s="1"/>
      <c r="BC1069" s="12"/>
      <c r="BD1069" s="12"/>
      <c r="BE1069" s="16"/>
    </row>
    <row r="1070" spans="11:57">
      <c r="K1070" s="8"/>
      <c r="L1070" s="8"/>
      <c r="M1070" s="8"/>
      <c r="Y1070" s="16"/>
      <c r="Z1070" s="15"/>
      <c r="AB1070" s="16"/>
      <c r="AC1070" s="15"/>
      <c r="AE1070" s="16"/>
      <c r="AF1070" s="15"/>
      <c r="AG1070" s="15"/>
      <c r="AH1070" s="16"/>
      <c r="AI1070" s="15"/>
      <c r="AP1070" s="1"/>
      <c r="AS1070" s="1"/>
      <c r="AU1070" s="12"/>
      <c r="AV1070" s="12"/>
      <c r="AX1070" s="1"/>
      <c r="BC1070" s="12"/>
      <c r="BD1070" s="12"/>
      <c r="BE1070" s="16"/>
    </row>
    <row r="1071" spans="11:57">
      <c r="K1071" s="8"/>
      <c r="L1071" s="8"/>
      <c r="M1071" s="8"/>
      <c r="Y1071" s="16"/>
      <c r="Z1071" s="15"/>
      <c r="AB1071" s="16"/>
      <c r="AC1071" s="15"/>
      <c r="AE1071" s="16"/>
      <c r="AF1071" s="15"/>
      <c r="AG1071" s="15"/>
      <c r="AH1071" s="16"/>
      <c r="AI1071" s="15"/>
      <c r="AP1071" s="1"/>
      <c r="AS1071" s="1"/>
      <c r="AU1071" s="12"/>
      <c r="AV1071" s="12"/>
      <c r="AX1071" s="1"/>
      <c r="BC1071" s="12"/>
      <c r="BD1071" s="12"/>
      <c r="BE1071" s="16"/>
    </row>
    <row r="1072" spans="11:57">
      <c r="K1072" s="8"/>
      <c r="L1072" s="8"/>
      <c r="M1072" s="8"/>
      <c r="Y1072" s="16"/>
      <c r="Z1072" s="15"/>
      <c r="AB1072" s="16"/>
      <c r="AC1072" s="15"/>
      <c r="AE1072" s="16"/>
      <c r="AF1072" s="15"/>
      <c r="AG1072" s="15"/>
      <c r="AH1072" s="16"/>
      <c r="AI1072" s="15"/>
      <c r="AP1072" s="1"/>
      <c r="AS1072" s="1"/>
      <c r="AU1072" s="12"/>
      <c r="AV1072" s="12"/>
      <c r="AX1072" s="1"/>
      <c r="BC1072" s="12"/>
      <c r="BD1072" s="12"/>
      <c r="BE1072" s="16"/>
    </row>
    <row r="1073" spans="11:57">
      <c r="K1073" s="8"/>
      <c r="L1073" s="8"/>
      <c r="M1073" s="8"/>
      <c r="Y1073" s="16"/>
      <c r="Z1073" s="15"/>
      <c r="AB1073" s="16"/>
      <c r="AC1073" s="15"/>
      <c r="AE1073" s="16"/>
      <c r="AF1073" s="15"/>
      <c r="AG1073" s="15"/>
      <c r="AH1073" s="16"/>
      <c r="AI1073" s="15"/>
      <c r="AP1073" s="1"/>
      <c r="AS1073" s="1"/>
      <c r="AU1073" s="12"/>
      <c r="AV1073" s="12"/>
      <c r="AX1073" s="1"/>
      <c r="BC1073" s="12"/>
      <c r="BD1073" s="12"/>
      <c r="BE1073" s="16"/>
    </row>
    <row r="1074" spans="11:57">
      <c r="K1074" s="8"/>
      <c r="L1074" s="8"/>
      <c r="M1074" s="8"/>
      <c r="Y1074" s="16"/>
      <c r="Z1074" s="15"/>
      <c r="AB1074" s="16"/>
      <c r="AC1074" s="15"/>
      <c r="AE1074" s="16"/>
      <c r="AF1074" s="15"/>
      <c r="AG1074" s="15"/>
      <c r="AH1074" s="16"/>
      <c r="AI1074" s="15"/>
      <c r="AP1074" s="1"/>
      <c r="AS1074" s="1"/>
      <c r="AU1074" s="12"/>
      <c r="AV1074" s="12"/>
      <c r="AX1074" s="1"/>
      <c r="BC1074" s="12"/>
      <c r="BD1074" s="12"/>
      <c r="BE1074" s="16"/>
    </row>
    <row r="1075" spans="11:57">
      <c r="K1075" s="8"/>
      <c r="L1075" s="8"/>
      <c r="M1075" s="8"/>
      <c r="Y1075" s="16"/>
      <c r="Z1075" s="15"/>
      <c r="AB1075" s="16"/>
      <c r="AC1075" s="15"/>
      <c r="AE1075" s="16"/>
      <c r="AF1075" s="15"/>
      <c r="AG1075" s="15"/>
      <c r="AH1075" s="16"/>
      <c r="AI1075" s="15"/>
      <c r="AP1075" s="1"/>
      <c r="AS1075" s="1"/>
      <c r="AU1075" s="12"/>
      <c r="AV1075" s="12"/>
      <c r="AX1075" s="1"/>
      <c r="BC1075" s="12"/>
      <c r="BD1075" s="12"/>
      <c r="BE1075" s="16"/>
    </row>
    <row r="1076" spans="11:57">
      <c r="K1076" s="8"/>
      <c r="L1076" s="8"/>
      <c r="M1076" s="8"/>
      <c r="Y1076" s="16"/>
      <c r="Z1076" s="15"/>
      <c r="AB1076" s="16"/>
      <c r="AC1076" s="15"/>
      <c r="AE1076" s="16"/>
      <c r="AF1076" s="15"/>
      <c r="AG1076" s="15"/>
      <c r="AH1076" s="16"/>
      <c r="AI1076" s="15"/>
      <c r="AP1076" s="1"/>
      <c r="AS1076" s="1"/>
      <c r="AU1076" s="12"/>
      <c r="AV1076" s="12"/>
      <c r="AX1076" s="1"/>
      <c r="BC1076" s="12"/>
      <c r="BD1076" s="12"/>
      <c r="BE1076" s="16"/>
    </row>
    <row r="1077" spans="11:57">
      <c r="K1077" s="8"/>
      <c r="L1077" s="8"/>
      <c r="M1077" s="8"/>
      <c r="Y1077" s="16"/>
      <c r="Z1077" s="15"/>
      <c r="AB1077" s="16"/>
      <c r="AC1077" s="15"/>
      <c r="AE1077" s="16"/>
      <c r="AF1077" s="15"/>
      <c r="AG1077" s="15"/>
      <c r="AH1077" s="16"/>
      <c r="AI1077" s="15"/>
      <c r="AP1077" s="1"/>
      <c r="AS1077" s="1"/>
      <c r="AU1077" s="12"/>
      <c r="AV1077" s="12"/>
      <c r="AX1077" s="1"/>
      <c r="BC1077" s="12"/>
      <c r="BD1077" s="12"/>
      <c r="BE1077" s="16"/>
    </row>
    <row r="1078" spans="11:57">
      <c r="K1078" s="8"/>
      <c r="L1078" s="8"/>
      <c r="M1078" s="8"/>
      <c r="Y1078" s="16"/>
      <c r="Z1078" s="15"/>
      <c r="AB1078" s="16"/>
      <c r="AC1078" s="15"/>
      <c r="AE1078" s="16"/>
      <c r="AF1078" s="15"/>
      <c r="AG1078" s="15"/>
      <c r="AH1078" s="16"/>
      <c r="AI1078" s="15"/>
      <c r="AP1078" s="1"/>
      <c r="AS1078" s="1"/>
      <c r="AU1078" s="12"/>
      <c r="AV1078" s="12"/>
      <c r="AX1078" s="1"/>
      <c r="BC1078" s="12"/>
      <c r="BD1078" s="12"/>
      <c r="BE1078" s="16"/>
    </row>
    <row r="1079" spans="11:57">
      <c r="K1079" s="8"/>
      <c r="L1079" s="8"/>
      <c r="M1079" s="8"/>
      <c r="Y1079" s="16"/>
      <c r="Z1079" s="15"/>
      <c r="AB1079" s="16"/>
      <c r="AC1079" s="15"/>
      <c r="AE1079" s="16"/>
      <c r="AF1079" s="15"/>
      <c r="AG1079" s="15"/>
      <c r="AH1079" s="16"/>
      <c r="AI1079" s="15"/>
      <c r="AP1079" s="1"/>
      <c r="AS1079" s="1"/>
      <c r="AU1079" s="12"/>
      <c r="AV1079" s="12"/>
      <c r="AX1079" s="1"/>
      <c r="BC1079" s="12"/>
      <c r="BD1079" s="12"/>
      <c r="BE1079" s="16"/>
    </row>
    <row r="1080" spans="11:57">
      <c r="K1080" s="8"/>
      <c r="L1080" s="8"/>
      <c r="M1080" s="8"/>
      <c r="Y1080" s="16"/>
      <c r="Z1080" s="15"/>
      <c r="AB1080" s="16"/>
      <c r="AC1080" s="15"/>
      <c r="AE1080" s="16"/>
      <c r="AF1080" s="15"/>
      <c r="AG1080" s="15"/>
      <c r="AH1080" s="16"/>
      <c r="AI1080" s="15"/>
      <c r="AP1080" s="1"/>
      <c r="AS1080" s="1"/>
      <c r="AU1080" s="12"/>
      <c r="AV1080" s="12"/>
      <c r="AX1080" s="1"/>
      <c r="BC1080" s="12"/>
      <c r="BD1080" s="12"/>
      <c r="BE1080" s="16"/>
    </row>
    <row r="1081" spans="11:57">
      <c r="K1081" s="8"/>
      <c r="L1081" s="8"/>
      <c r="M1081" s="8"/>
      <c r="Y1081" s="16"/>
      <c r="Z1081" s="15"/>
      <c r="AB1081" s="16"/>
      <c r="AC1081" s="15"/>
      <c r="AE1081" s="16"/>
      <c r="AF1081" s="15"/>
      <c r="AG1081" s="15"/>
      <c r="AH1081" s="16"/>
      <c r="AI1081" s="15"/>
      <c r="AP1081" s="1"/>
      <c r="AS1081" s="1"/>
      <c r="AU1081" s="12"/>
      <c r="AV1081" s="12"/>
      <c r="AX1081" s="1"/>
      <c r="BC1081" s="12"/>
      <c r="BD1081" s="12"/>
      <c r="BE1081" s="16"/>
    </row>
    <row r="1082" spans="11:57">
      <c r="K1082" s="8"/>
      <c r="L1082" s="8"/>
      <c r="M1082" s="8"/>
      <c r="Y1082" s="16"/>
      <c r="Z1082" s="15"/>
      <c r="AB1082" s="16"/>
      <c r="AC1082" s="15"/>
      <c r="AE1082" s="16"/>
      <c r="AF1082" s="15"/>
      <c r="AG1082" s="15"/>
      <c r="AH1082" s="16"/>
      <c r="AI1082" s="15"/>
      <c r="AP1082" s="1"/>
      <c r="AS1082" s="1"/>
      <c r="AU1082" s="12"/>
      <c r="AV1082" s="12"/>
      <c r="AX1082" s="1"/>
      <c r="BC1082" s="12"/>
      <c r="BD1082" s="12"/>
      <c r="BE1082" s="16"/>
    </row>
    <row r="1083" spans="11:57">
      <c r="K1083" s="8"/>
      <c r="L1083" s="8"/>
      <c r="M1083" s="8"/>
      <c r="Y1083" s="16"/>
      <c r="Z1083" s="15"/>
      <c r="AB1083" s="16"/>
      <c r="AC1083" s="15"/>
      <c r="AE1083" s="16"/>
      <c r="AF1083" s="15"/>
      <c r="AG1083" s="15"/>
      <c r="AH1083" s="16"/>
      <c r="AI1083" s="15"/>
      <c r="AP1083" s="1"/>
      <c r="AS1083" s="1"/>
      <c r="AU1083" s="12"/>
      <c r="AV1083" s="12"/>
      <c r="AX1083" s="1"/>
      <c r="BC1083" s="12"/>
      <c r="BD1083" s="12"/>
      <c r="BE1083" s="16"/>
    </row>
    <row r="1084" spans="11:57">
      <c r="K1084" s="8"/>
      <c r="L1084" s="8"/>
      <c r="M1084" s="8"/>
      <c r="Y1084" s="16"/>
      <c r="Z1084" s="15"/>
      <c r="AB1084" s="16"/>
      <c r="AC1084" s="15"/>
      <c r="AE1084" s="16"/>
      <c r="AF1084" s="15"/>
      <c r="AG1084" s="15"/>
      <c r="AH1084" s="16"/>
      <c r="AI1084" s="15"/>
      <c r="AP1084" s="1"/>
      <c r="AS1084" s="1"/>
      <c r="AU1084" s="12"/>
      <c r="AV1084" s="12"/>
      <c r="AX1084" s="1"/>
      <c r="BC1084" s="12"/>
      <c r="BD1084" s="12"/>
      <c r="BE1084" s="16"/>
    </row>
    <row r="1085" spans="11:57">
      <c r="K1085" s="8"/>
      <c r="L1085" s="8"/>
      <c r="M1085" s="8"/>
      <c r="Y1085" s="16"/>
      <c r="Z1085" s="15"/>
      <c r="AB1085" s="16"/>
      <c r="AC1085" s="15"/>
      <c r="AE1085" s="16"/>
      <c r="AF1085" s="15"/>
      <c r="AG1085" s="15"/>
      <c r="AH1085" s="16"/>
      <c r="AI1085" s="15"/>
      <c r="AP1085" s="1"/>
      <c r="AS1085" s="1"/>
      <c r="AU1085" s="12"/>
      <c r="AV1085" s="12"/>
      <c r="AX1085" s="1"/>
      <c r="BC1085" s="12"/>
      <c r="BD1085" s="12"/>
      <c r="BE1085" s="16"/>
    </row>
    <row r="1086" spans="11:57">
      <c r="K1086" s="8"/>
      <c r="L1086" s="8"/>
      <c r="M1086" s="8"/>
      <c r="Y1086" s="16"/>
      <c r="Z1086" s="15"/>
      <c r="AB1086" s="16"/>
      <c r="AC1086" s="15"/>
      <c r="AE1086" s="16"/>
      <c r="AF1086" s="15"/>
      <c r="AG1086" s="15"/>
      <c r="AH1086" s="16"/>
      <c r="AI1086" s="15"/>
      <c r="AP1086" s="1"/>
      <c r="AS1086" s="1"/>
      <c r="AU1086" s="12"/>
      <c r="AV1086" s="12"/>
      <c r="AX1086" s="1"/>
      <c r="BC1086" s="12"/>
      <c r="BD1086" s="12"/>
      <c r="BE1086" s="16"/>
    </row>
    <row r="1087" spans="11:57">
      <c r="K1087" s="8"/>
      <c r="L1087" s="8"/>
      <c r="M1087" s="8"/>
      <c r="Y1087" s="16"/>
      <c r="Z1087" s="15"/>
      <c r="AB1087" s="16"/>
      <c r="AC1087" s="15"/>
      <c r="AE1087" s="16"/>
      <c r="AF1087" s="15"/>
      <c r="AG1087" s="15"/>
      <c r="AH1087" s="16"/>
      <c r="AI1087" s="15"/>
      <c r="AP1087" s="1"/>
      <c r="AS1087" s="1"/>
      <c r="AU1087" s="12"/>
      <c r="AV1087" s="12"/>
      <c r="AX1087" s="1"/>
      <c r="BC1087" s="12"/>
      <c r="BD1087" s="12"/>
      <c r="BE1087" s="16"/>
    </row>
    <row r="1088" spans="11:57">
      <c r="K1088" s="8"/>
      <c r="L1088" s="8"/>
      <c r="M1088" s="8"/>
      <c r="Y1088" s="16"/>
      <c r="Z1088" s="15"/>
      <c r="AB1088" s="16"/>
      <c r="AC1088" s="15"/>
      <c r="AE1088" s="16"/>
      <c r="AF1088" s="15"/>
      <c r="AG1088" s="15"/>
      <c r="AH1088" s="16"/>
      <c r="AI1088" s="15"/>
      <c r="AP1088" s="1"/>
      <c r="AS1088" s="1"/>
      <c r="AU1088" s="12"/>
      <c r="AV1088" s="12"/>
      <c r="AX1088" s="1"/>
      <c r="BC1088" s="12"/>
      <c r="BD1088" s="12"/>
      <c r="BE1088" s="16"/>
    </row>
    <row r="1089" spans="11:57">
      <c r="K1089" s="8"/>
      <c r="L1089" s="8"/>
      <c r="M1089" s="8"/>
      <c r="Y1089" s="16"/>
      <c r="Z1089" s="15"/>
      <c r="AB1089" s="16"/>
      <c r="AC1089" s="15"/>
      <c r="AE1089" s="16"/>
      <c r="AF1089" s="15"/>
      <c r="AG1089" s="15"/>
      <c r="AH1089" s="16"/>
      <c r="AI1089" s="15"/>
      <c r="AP1089" s="1"/>
      <c r="AS1089" s="1"/>
      <c r="AU1089" s="12"/>
      <c r="AV1089" s="12"/>
      <c r="AX1089" s="1"/>
      <c r="BC1089" s="12"/>
      <c r="BD1089" s="12"/>
      <c r="BE1089" s="16"/>
    </row>
    <row r="1090" spans="11:57">
      <c r="K1090" s="8"/>
      <c r="L1090" s="8"/>
      <c r="M1090" s="8"/>
      <c r="Y1090" s="16"/>
      <c r="Z1090" s="15"/>
      <c r="AB1090" s="16"/>
      <c r="AC1090" s="15"/>
      <c r="AE1090" s="16"/>
      <c r="AF1090" s="15"/>
      <c r="AG1090" s="15"/>
      <c r="AH1090" s="16"/>
      <c r="AI1090" s="15"/>
      <c r="AP1090" s="1"/>
      <c r="AS1090" s="1"/>
      <c r="AU1090" s="12"/>
      <c r="AV1090" s="12"/>
      <c r="AX1090" s="1"/>
      <c r="BC1090" s="12"/>
      <c r="BD1090" s="12"/>
      <c r="BE1090" s="16"/>
    </row>
    <row r="1091" spans="11:57">
      <c r="K1091" s="8"/>
      <c r="L1091" s="8"/>
      <c r="M1091" s="8"/>
      <c r="Y1091" s="16"/>
      <c r="Z1091" s="15"/>
      <c r="AB1091" s="16"/>
      <c r="AC1091" s="15"/>
      <c r="AE1091" s="16"/>
      <c r="AF1091" s="15"/>
      <c r="AG1091" s="15"/>
      <c r="AH1091" s="16"/>
      <c r="AI1091" s="15"/>
      <c r="AP1091" s="1"/>
      <c r="AS1091" s="1"/>
      <c r="AU1091" s="12"/>
      <c r="AV1091" s="12"/>
      <c r="AX1091" s="1"/>
      <c r="BC1091" s="12"/>
      <c r="BD1091" s="12"/>
      <c r="BE1091" s="16"/>
    </row>
    <row r="1092" spans="11:57">
      <c r="K1092" s="8"/>
      <c r="L1092" s="8"/>
      <c r="M1092" s="8"/>
      <c r="Y1092" s="16"/>
      <c r="Z1092" s="15"/>
      <c r="AB1092" s="16"/>
      <c r="AC1092" s="15"/>
      <c r="AE1092" s="16"/>
      <c r="AF1092" s="15"/>
      <c r="AG1092" s="15"/>
      <c r="AH1092" s="16"/>
      <c r="AI1092" s="15"/>
      <c r="AP1092" s="1"/>
      <c r="AS1092" s="1"/>
      <c r="AU1092" s="12"/>
      <c r="AV1092" s="12"/>
      <c r="AX1092" s="1"/>
      <c r="BC1092" s="12"/>
      <c r="BD1092" s="12"/>
      <c r="BE1092" s="16"/>
    </row>
    <row r="1093" spans="11:57">
      <c r="K1093" s="8"/>
      <c r="L1093" s="8"/>
      <c r="M1093" s="8"/>
      <c r="Y1093" s="16"/>
      <c r="Z1093" s="15"/>
      <c r="AB1093" s="16"/>
      <c r="AC1093" s="15"/>
      <c r="AE1093" s="16"/>
      <c r="AF1093" s="15"/>
      <c r="AG1093" s="15"/>
      <c r="AH1093" s="16"/>
      <c r="AI1093" s="15"/>
      <c r="AP1093" s="1"/>
      <c r="AS1093" s="1"/>
      <c r="AU1093" s="12"/>
      <c r="AV1093" s="12"/>
      <c r="AX1093" s="1"/>
      <c r="BC1093" s="12"/>
      <c r="BD1093" s="12"/>
      <c r="BE1093" s="16"/>
    </row>
    <row r="1094" spans="11:57">
      <c r="K1094" s="8"/>
      <c r="L1094" s="8"/>
      <c r="M1094" s="8"/>
      <c r="Y1094" s="16"/>
      <c r="Z1094" s="15"/>
      <c r="AB1094" s="16"/>
      <c r="AC1094" s="15"/>
      <c r="AE1094" s="16"/>
      <c r="AF1094" s="15"/>
      <c r="AG1094" s="15"/>
      <c r="AH1094" s="16"/>
      <c r="AI1094" s="15"/>
      <c r="AP1094" s="1"/>
      <c r="AS1094" s="1"/>
      <c r="AU1094" s="12"/>
      <c r="AV1094" s="12"/>
      <c r="AX1094" s="1"/>
      <c r="BC1094" s="12"/>
      <c r="BD1094" s="12"/>
      <c r="BE1094" s="16"/>
    </row>
    <row r="1095" spans="11:57">
      <c r="K1095" s="8"/>
      <c r="L1095" s="8"/>
      <c r="M1095" s="8"/>
      <c r="Y1095" s="16"/>
      <c r="Z1095" s="15"/>
      <c r="AB1095" s="16"/>
      <c r="AC1095" s="15"/>
      <c r="AE1095" s="16"/>
      <c r="AF1095" s="15"/>
      <c r="AG1095" s="15"/>
      <c r="AH1095" s="16"/>
      <c r="AI1095" s="15"/>
      <c r="AP1095" s="1"/>
      <c r="AS1095" s="1"/>
      <c r="AU1095" s="12"/>
      <c r="AV1095" s="12"/>
      <c r="AX1095" s="1"/>
      <c r="BC1095" s="12"/>
      <c r="BD1095" s="12"/>
      <c r="BE1095" s="16"/>
    </row>
    <row r="1096" spans="11:57">
      <c r="K1096" s="8"/>
      <c r="L1096" s="8"/>
      <c r="M1096" s="8"/>
      <c r="Y1096" s="16"/>
      <c r="Z1096" s="15"/>
      <c r="AB1096" s="16"/>
      <c r="AC1096" s="15"/>
      <c r="AE1096" s="16"/>
      <c r="AF1096" s="15"/>
      <c r="AG1096" s="15"/>
      <c r="AH1096" s="16"/>
      <c r="AI1096" s="15"/>
      <c r="AP1096" s="1"/>
      <c r="AS1096" s="1"/>
      <c r="AU1096" s="12"/>
      <c r="AV1096" s="12"/>
      <c r="AX1096" s="1"/>
      <c r="BC1096" s="12"/>
      <c r="BD1096" s="12"/>
      <c r="BE1096" s="16"/>
    </row>
    <row r="1097" spans="11:57">
      <c r="K1097" s="8"/>
      <c r="L1097" s="8"/>
      <c r="M1097" s="8"/>
      <c r="Y1097" s="16"/>
      <c r="Z1097" s="15"/>
      <c r="AB1097" s="16"/>
      <c r="AC1097" s="15"/>
      <c r="AE1097" s="16"/>
      <c r="AF1097" s="15"/>
      <c r="AG1097" s="15"/>
      <c r="AH1097" s="16"/>
      <c r="AI1097" s="15"/>
      <c r="AP1097" s="1"/>
      <c r="AS1097" s="1"/>
      <c r="AU1097" s="12"/>
      <c r="AV1097" s="12"/>
      <c r="AX1097" s="1"/>
      <c r="BC1097" s="12"/>
      <c r="BD1097" s="12"/>
      <c r="BE1097" s="16"/>
    </row>
    <row r="1098" spans="11:57">
      <c r="K1098" s="8"/>
      <c r="L1098" s="8"/>
      <c r="M1098" s="8"/>
      <c r="Y1098" s="16"/>
      <c r="Z1098" s="15"/>
      <c r="AB1098" s="16"/>
      <c r="AC1098" s="15"/>
      <c r="AE1098" s="16"/>
      <c r="AF1098" s="15"/>
      <c r="AG1098" s="15"/>
      <c r="AH1098" s="16"/>
      <c r="AI1098" s="15"/>
      <c r="AP1098" s="1"/>
      <c r="AS1098" s="1"/>
      <c r="AU1098" s="12"/>
      <c r="AV1098" s="12"/>
      <c r="AX1098" s="1"/>
      <c r="BC1098" s="12"/>
      <c r="BD1098" s="12"/>
      <c r="BE1098" s="16"/>
    </row>
    <row r="1099" spans="11:57">
      <c r="K1099" s="8"/>
      <c r="L1099" s="8"/>
      <c r="M1099" s="8"/>
      <c r="Y1099" s="16"/>
      <c r="Z1099" s="15"/>
      <c r="AB1099" s="16"/>
      <c r="AC1099" s="15"/>
      <c r="AE1099" s="16"/>
      <c r="AF1099" s="15"/>
      <c r="AG1099" s="15"/>
      <c r="AH1099" s="16"/>
      <c r="AI1099" s="15"/>
      <c r="AP1099" s="1"/>
      <c r="AS1099" s="1"/>
      <c r="AU1099" s="12"/>
      <c r="AV1099" s="12"/>
      <c r="AX1099" s="1"/>
      <c r="BC1099" s="12"/>
      <c r="BD1099" s="12"/>
      <c r="BE1099" s="16"/>
    </row>
    <row r="1100" spans="11:57">
      <c r="K1100" s="8"/>
      <c r="L1100" s="8"/>
      <c r="M1100" s="8"/>
      <c r="Y1100" s="16"/>
      <c r="Z1100" s="15"/>
      <c r="AB1100" s="16"/>
      <c r="AC1100" s="15"/>
      <c r="AE1100" s="16"/>
      <c r="AF1100" s="15"/>
      <c r="AG1100" s="15"/>
      <c r="AH1100" s="16"/>
      <c r="AI1100" s="15"/>
      <c r="AP1100" s="1"/>
      <c r="AS1100" s="1"/>
      <c r="AU1100" s="12"/>
      <c r="AV1100" s="12"/>
      <c r="AX1100" s="1"/>
      <c r="BC1100" s="12"/>
      <c r="BD1100" s="12"/>
      <c r="BE1100" s="16"/>
    </row>
    <row r="1101" spans="11:57">
      <c r="K1101" s="8"/>
      <c r="L1101" s="8"/>
      <c r="M1101" s="8"/>
      <c r="Y1101" s="16"/>
      <c r="Z1101" s="15"/>
      <c r="AB1101" s="16"/>
      <c r="AC1101" s="15"/>
      <c r="AE1101" s="16"/>
      <c r="AF1101" s="15"/>
      <c r="AG1101" s="15"/>
      <c r="AH1101" s="16"/>
      <c r="AI1101" s="15"/>
      <c r="AP1101" s="1"/>
      <c r="AS1101" s="1"/>
      <c r="AU1101" s="12"/>
      <c r="AV1101" s="12"/>
      <c r="AX1101" s="1"/>
      <c r="BC1101" s="12"/>
      <c r="BD1101" s="12"/>
      <c r="BE1101" s="16"/>
    </row>
    <row r="1102" spans="11:57">
      <c r="K1102" s="8"/>
      <c r="L1102" s="8"/>
      <c r="M1102" s="8"/>
      <c r="Y1102" s="16"/>
      <c r="Z1102" s="15"/>
      <c r="AB1102" s="16"/>
      <c r="AC1102" s="15"/>
      <c r="AE1102" s="16"/>
      <c r="AF1102" s="15"/>
      <c r="AG1102" s="15"/>
      <c r="AH1102" s="16"/>
      <c r="AI1102" s="15"/>
      <c r="AP1102" s="1"/>
      <c r="AS1102" s="1"/>
      <c r="AU1102" s="12"/>
      <c r="AV1102" s="12"/>
      <c r="AX1102" s="1"/>
      <c r="BC1102" s="12"/>
      <c r="BD1102" s="12"/>
      <c r="BE1102" s="16"/>
    </row>
    <row r="1103" spans="11:57">
      <c r="K1103" s="8"/>
      <c r="L1103" s="8"/>
      <c r="M1103" s="8"/>
      <c r="Y1103" s="16"/>
      <c r="Z1103" s="15"/>
      <c r="AB1103" s="16"/>
      <c r="AC1103" s="15"/>
      <c r="AE1103" s="16"/>
      <c r="AF1103" s="15"/>
      <c r="AG1103" s="15"/>
      <c r="AH1103" s="16"/>
      <c r="AI1103" s="15"/>
      <c r="AP1103" s="1"/>
      <c r="AS1103" s="1"/>
      <c r="AU1103" s="12"/>
      <c r="AV1103" s="12"/>
      <c r="AX1103" s="1"/>
      <c r="BC1103" s="12"/>
      <c r="BD1103" s="12"/>
      <c r="BE1103" s="16"/>
    </row>
    <row r="1104" spans="11:57">
      <c r="K1104" s="8"/>
      <c r="L1104" s="8"/>
      <c r="M1104" s="8"/>
      <c r="Y1104" s="16"/>
      <c r="Z1104" s="15"/>
      <c r="AB1104" s="16"/>
      <c r="AC1104" s="15"/>
      <c r="AE1104" s="16"/>
      <c r="AF1104" s="15"/>
      <c r="AG1104" s="15"/>
      <c r="AH1104" s="16"/>
      <c r="AI1104" s="15"/>
      <c r="AP1104" s="1"/>
      <c r="AS1104" s="1"/>
      <c r="AU1104" s="12"/>
      <c r="AV1104" s="12"/>
      <c r="AX1104" s="1"/>
      <c r="BC1104" s="12"/>
      <c r="BD1104" s="12"/>
      <c r="BE1104" s="16"/>
    </row>
    <row r="1105" spans="11:57">
      <c r="K1105" s="8"/>
      <c r="L1105" s="8"/>
      <c r="M1105" s="8"/>
      <c r="Y1105" s="16"/>
      <c r="Z1105" s="15"/>
      <c r="AB1105" s="16"/>
      <c r="AC1105" s="15"/>
      <c r="AE1105" s="16"/>
      <c r="AF1105" s="15"/>
      <c r="AG1105" s="15"/>
      <c r="AH1105" s="16"/>
      <c r="AI1105" s="15"/>
      <c r="AP1105" s="1"/>
      <c r="AS1105" s="1"/>
      <c r="AU1105" s="12"/>
      <c r="AV1105" s="12"/>
      <c r="AX1105" s="1"/>
      <c r="BC1105" s="12"/>
      <c r="BD1105" s="12"/>
      <c r="BE1105" s="16"/>
    </row>
    <row r="1106" spans="11:57">
      <c r="K1106" s="8"/>
      <c r="L1106" s="8"/>
      <c r="M1106" s="8"/>
      <c r="Y1106" s="16"/>
      <c r="Z1106" s="15"/>
      <c r="AB1106" s="16"/>
      <c r="AC1106" s="15"/>
      <c r="AE1106" s="16"/>
      <c r="AF1106" s="15"/>
      <c r="AG1106" s="15"/>
      <c r="AH1106" s="16"/>
      <c r="AI1106" s="15"/>
      <c r="AP1106" s="1"/>
      <c r="AS1106" s="1"/>
      <c r="AU1106" s="12"/>
      <c r="AV1106" s="12"/>
      <c r="AX1106" s="1"/>
      <c r="BC1106" s="12"/>
      <c r="BD1106" s="12"/>
      <c r="BE1106" s="16"/>
    </row>
    <row r="1107" spans="11:57">
      <c r="K1107" s="8"/>
      <c r="L1107" s="8"/>
      <c r="M1107" s="8"/>
      <c r="Y1107" s="16"/>
      <c r="Z1107" s="15"/>
      <c r="AB1107" s="16"/>
      <c r="AC1107" s="15"/>
      <c r="AE1107" s="16"/>
      <c r="AF1107" s="15"/>
      <c r="AG1107" s="15"/>
      <c r="AH1107" s="16"/>
      <c r="AI1107" s="15"/>
      <c r="AP1107" s="1"/>
      <c r="AS1107" s="1"/>
      <c r="AU1107" s="12"/>
      <c r="AV1107" s="12"/>
      <c r="AX1107" s="1"/>
      <c r="BC1107" s="12"/>
      <c r="BD1107" s="12"/>
      <c r="BE1107" s="16"/>
    </row>
    <row r="1108" spans="11:57">
      <c r="K1108" s="8"/>
      <c r="L1108" s="8"/>
      <c r="M1108" s="8"/>
      <c r="Y1108" s="16"/>
      <c r="Z1108" s="15"/>
      <c r="AB1108" s="16"/>
      <c r="AC1108" s="15"/>
      <c r="AE1108" s="16"/>
      <c r="AF1108" s="15"/>
      <c r="AG1108" s="15"/>
      <c r="AH1108" s="16"/>
      <c r="AI1108" s="15"/>
      <c r="AP1108" s="1"/>
      <c r="AS1108" s="1"/>
      <c r="AU1108" s="12"/>
      <c r="AV1108" s="12"/>
      <c r="AX1108" s="1"/>
      <c r="BC1108" s="12"/>
      <c r="BD1108" s="12"/>
      <c r="BE1108" s="16"/>
    </row>
    <row r="1109" spans="11:57">
      <c r="K1109" s="8"/>
      <c r="L1109" s="8"/>
      <c r="M1109" s="8"/>
      <c r="Y1109" s="16"/>
      <c r="Z1109" s="15"/>
      <c r="AB1109" s="16"/>
      <c r="AC1109" s="15"/>
      <c r="AE1109" s="16"/>
      <c r="AF1109" s="15"/>
      <c r="AG1109" s="15"/>
      <c r="AH1109" s="16"/>
      <c r="AI1109" s="15"/>
      <c r="AP1109" s="1"/>
      <c r="AS1109" s="1"/>
      <c r="AU1109" s="12"/>
      <c r="AV1109" s="12"/>
      <c r="AX1109" s="1"/>
      <c r="BC1109" s="12"/>
      <c r="BD1109" s="12"/>
      <c r="BE1109" s="16"/>
    </row>
    <row r="1110" spans="11:57">
      <c r="K1110" s="8"/>
      <c r="L1110" s="8"/>
      <c r="M1110" s="8"/>
      <c r="Y1110" s="16"/>
      <c r="Z1110" s="15"/>
      <c r="AB1110" s="16"/>
      <c r="AC1110" s="15"/>
      <c r="AE1110" s="16"/>
      <c r="AF1110" s="15"/>
      <c r="AG1110" s="15"/>
      <c r="AH1110" s="16"/>
      <c r="AI1110" s="15"/>
      <c r="AP1110" s="1"/>
      <c r="AS1110" s="1"/>
      <c r="AU1110" s="12"/>
      <c r="AV1110" s="12"/>
      <c r="AX1110" s="1"/>
      <c r="BC1110" s="12"/>
      <c r="BD1110" s="12"/>
      <c r="BE1110" s="16"/>
    </row>
    <row r="1111" spans="11:57">
      <c r="K1111" s="8"/>
      <c r="L1111" s="8"/>
      <c r="M1111" s="8"/>
      <c r="Y1111" s="16"/>
      <c r="Z1111" s="15"/>
      <c r="AB1111" s="16"/>
      <c r="AC1111" s="15"/>
      <c r="AE1111" s="16"/>
      <c r="AF1111" s="15"/>
      <c r="AG1111" s="15"/>
      <c r="AH1111" s="16"/>
      <c r="AI1111" s="15"/>
      <c r="AP1111" s="1"/>
      <c r="AS1111" s="1"/>
      <c r="AU1111" s="12"/>
      <c r="AV1111" s="12"/>
      <c r="AX1111" s="1"/>
      <c r="BC1111" s="12"/>
      <c r="BD1111" s="12"/>
      <c r="BE1111" s="16"/>
    </row>
    <row r="1112" spans="11:57">
      <c r="K1112" s="8"/>
      <c r="L1112" s="8"/>
      <c r="M1112" s="8"/>
      <c r="Y1112" s="16"/>
      <c r="Z1112" s="15"/>
      <c r="AB1112" s="16"/>
      <c r="AC1112" s="15"/>
      <c r="AE1112" s="16"/>
      <c r="AF1112" s="15"/>
      <c r="AG1112" s="15"/>
      <c r="AH1112" s="16"/>
      <c r="AI1112" s="15"/>
      <c r="AP1112" s="1"/>
      <c r="AS1112" s="1"/>
      <c r="AU1112" s="12"/>
      <c r="AV1112" s="12"/>
      <c r="AX1112" s="1"/>
      <c r="BC1112" s="12"/>
      <c r="BD1112" s="12"/>
      <c r="BE1112" s="16"/>
    </row>
    <row r="1113" spans="11:57">
      <c r="K1113" s="8"/>
      <c r="L1113" s="8"/>
      <c r="M1113" s="8"/>
      <c r="Y1113" s="16"/>
      <c r="Z1113" s="15"/>
      <c r="AB1113" s="16"/>
      <c r="AC1113" s="15"/>
      <c r="AE1113" s="16"/>
      <c r="AF1113" s="15"/>
      <c r="AG1113" s="15"/>
      <c r="AH1113" s="16"/>
      <c r="AI1113" s="15"/>
      <c r="AP1113" s="1"/>
      <c r="AS1113" s="1"/>
      <c r="AU1113" s="12"/>
      <c r="AV1113" s="12"/>
      <c r="AX1113" s="1"/>
      <c r="BC1113" s="12"/>
      <c r="BD1113" s="12"/>
      <c r="BE1113" s="16"/>
    </row>
    <row r="1114" spans="11:57">
      <c r="K1114" s="8"/>
      <c r="L1114" s="8"/>
      <c r="M1114" s="8"/>
      <c r="Y1114" s="16"/>
      <c r="Z1114" s="15"/>
      <c r="AB1114" s="16"/>
      <c r="AC1114" s="15"/>
      <c r="AE1114" s="16"/>
      <c r="AF1114" s="15"/>
      <c r="AG1114" s="15"/>
      <c r="AH1114" s="16"/>
      <c r="AI1114" s="15"/>
      <c r="AP1114" s="1"/>
      <c r="AS1114" s="1"/>
      <c r="AU1114" s="12"/>
      <c r="AV1114" s="12"/>
      <c r="AX1114" s="1"/>
      <c r="BC1114" s="12"/>
      <c r="BD1114" s="12"/>
      <c r="BE1114" s="16"/>
    </row>
    <row r="1115" spans="11:57">
      <c r="K1115" s="8"/>
      <c r="L1115" s="8"/>
      <c r="M1115" s="8"/>
      <c r="Y1115" s="16"/>
      <c r="Z1115" s="15"/>
      <c r="AB1115" s="16"/>
      <c r="AC1115" s="15"/>
      <c r="AE1115" s="16"/>
      <c r="AF1115" s="15"/>
      <c r="AG1115" s="15"/>
      <c r="AH1115" s="16"/>
      <c r="AI1115" s="15"/>
      <c r="AP1115" s="1"/>
      <c r="AS1115" s="1"/>
      <c r="AU1115" s="12"/>
      <c r="AV1115" s="12"/>
      <c r="AX1115" s="1"/>
      <c r="BC1115" s="12"/>
      <c r="BD1115" s="12"/>
      <c r="BE1115" s="16"/>
    </row>
    <row r="1116" spans="11:57">
      <c r="K1116" s="8"/>
      <c r="L1116" s="8"/>
      <c r="M1116" s="8"/>
      <c r="Y1116" s="16"/>
      <c r="Z1116" s="15"/>
      <c r="AB1116" s="16"/>
      <c r="AC1116" s="15"/>
      <c r="AE1116" s="16"/>
      <c r="AF1116" s="15"/>
      <c r="AG1116" s="15"/>
      <c r="AH1116" s="16"/>
      <c r="AI1116" s="15"/>
      <c r="AP1116" s="1"/>
      <c r="AS1116" s="1"/>
      <c r="AU1116" s="12"/>
      <c r="AV1116" s="12"/>
      <c r="AX1116" s="1"/>
      <c r="BC1116" s="12"/>
      <c r="BD1116" s="12"/>
      <c r="BE1116" s="16"/>
    </row>
    <row r="1117" spans="11:57">
      <c r="K1117" s="8"/>
      <c r="L1117" s="8"/>
      <c r="M1117" s="8"/>
      <c r="Y1117" s="16"/>
      <c r="Z1117" s="15"/>
      <c r="AB1117" s="16"/>
      <c r="AC1117" s="15"/>
      <c r="AE1117" s="16"/>
      <c r="AF1117" s="15"/>
      <c r="AG1117" s="15"/>
      <c r="AH1117" s="16"/>
      <c r="AI1117" s="15"/>
      <c r="AP1117" s="1"/>
      <c r="AS1117" s="1"/>
      <c r="AU1117" s="12"/>
      <c r="AV1117" s="12"/>
      <c r="AX1117" s="1"/>
      <c r="BC1117" s="12"/>
      <c r="BD1117" s="12"/>
      <c r="BE1117" s="16"/>
    </row>
    <row r="1118" spans="11:57">
      <c r="K1118" s="8"/>
      <c r="L1118" s="8"/>
      <c r="M1118" s="8"/>
      <c r="Y1118" s="16"/>
      <c r="Z1118" s="15"/>
      <c r="AB1118" s="16"/>
      <c r="AC1118" s="15"/>
      <c r="AE1118" s="16"/>
      <c r="AF1118" s="15"/>
      <c r="AG1118" s="15"/>
      <c r="AH1118" s="16"/>
      <c r="AI1118" s="15"/>
      <c r="AP1118" s="1"/>
      <c r="AS1118" s="1"/>
      <c r="AU1118" s="12"/>
      <c r="AV1118" s="12"/>
      <c r="AX1118" s="1"/>
      <c r="BC1118" s="12"/>
      <c r="BD1118" s="12"/>
      <c r="BE1118" s="16"/>
    </row>
    <row r="1119" spans="11:57">
      <c r="K1119" s="8"/>
      <c r="L1119" s="8"/>
      <c r="M1119" s="8"/>
      <c r="Y1119" s="16"/>
      <c r="Z1119" s="15"/>
      <c r="AB1119" s="16"/>
      <c r="AC1119" s="15"/>
      <c r="AE1119" s="16"/>
      <c r="AF1119" s="15"/>
      <c r="AG1119" s="15"/>
      <c r="AH1119" s="16"/>
      <c r="AI1119" s="15"/>
      <c r="AP1119" s="1"/>
      <c r="AS1119" s="1"/>
      <c r="AU1119" s="12"/>
      <c r="AV1119" s="12"/>
      <c r="AX1119" s="1"/>
      <c r="BC1119" s="12"/>
      <c r="BD1119" s="12"/>
      <c r="BE1119" s="16"/>
    </row>
    <row r="1120" spans="11:57">
      <c r="M1120" s="8"/>
      <c r="AG1120" s="15"/>
      <c r="AI1120" s="15"/>
    </row>
  </sheetData>
  <autoFilter ref="D3:JN1119" xr:uid="{00000000-0001-0000-0900-000000000000}"/>
  <conditionalFormatting sqref="AT4:AT1119">
    <cfRule type="containsText" dxfId="1" priority="1" operator="containsText" text="NSA">
      <formula>NOT(ISERROR(SEARCH("NSA",AT4)))</formula>
    </cfRule>
  </conditionalFormatting>
  <conditionalFormatting sqref="BC4:BC1119">
    <cfRule type="containsText" dxfId="0" priority="2" operator="containsText" text="NSA">
      <formula>NOT(ISERROR(SEARCH("NSA",BC4)))</formula>
    </cfRule>
  </conditionalFormatting>
  <pageMargins left="0.25" right="0.15" top="0.23" bottom="0.21" header="0.2" footer="0.16"/>
  <pageSetup paperSize="512" fitToWidth="0" fitToHeight="0" orientation="portrait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5D5D6E8-C287-4E93-AC39-95C40887CFA4}">
          <x14:formula1>
            <xm:f>SUPPLIER!$D$4:$D$24</xm:f>
          </x14:formula1>
          <xm:sqref>BA1120:BA65537</xm:sqref>
        </x14:dataValidation>
        <x14:dataValidation type="list" allowBlank="1" showInputMessage="1" showErrorMessage="1" xr:uid="{886A5D7B-5A24-4C35-A596-E4FBD5A26CE4}">
          <x14:formula1>
            <xm:f>SUPPLIER!$A$4:$A$97</xm:f>
          </x14:formula1>
          <xm:sqref>AS4:AS1119</xm:sqref>
        </x14:dataValidation>
        <x14:dataValidation type="list" allowBlank="1" showInputMessage="1" showErrorMessage="1" xr:uid="{315BCBA0-EBF7-423B-B513-521F2DAF67FC}">
          <x14:formula1>
            <xm:f>SUPPLIER!$D$4:$D$8</xm:f>
          </x14:formula1>
          <xm:sqref>BA4:BA1119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92C3-E555-441C-80BD-A3062BB99F37}">
  <dimension ref="A1:C53"/>
  <sheetViews>
    <sheetView workbookViewId="0"/>
  </sheetViews>
  <sheetFormatPr defaultRowHeight="15"/>
  <cols>
    <col min="1" max="1" width="16.5703125" bestFit="1" customWidth="1"/>
    <col min="2" max="2" width="56" bestFit="1" customWidth="1"/>
    <col min="3" max="3" width="8.42578125" bestFit="1" customWidth="1"/>
    <col min="4" max="4" width="15.5703125" customWidth="1"/>
  </cols>
  <sheetData>
    <row r="1" spans="1:3">
      <c r="A1" t="s">
        <v>872</v>
      </c>
      <c r="B1" t="s">
        <v>873</v>
      </c>
      <c r="C1" t="s">
        <v>80</v>
      </c>
    </row>
    <row r="2" spans="1:3">
      <c r="A2" t="s">
        <v>541</v>
      </c>
      <c r="B2" t="s">
        <v>618</v>
      </c>
      <c r="C2" s="29" t="s">
        <v>874</v>
      </c>
    </row>
    <row r="3" spans="1:3">
      <c r="A3" t="s">
        <v>633</v>
      </c>
      <c r="B3" t="s">
        <v>823</v>
      </c>
      <c r="C3" s="29" t="s">
        <v>874</v>
      </c>
    </row>
    <row r="4" spans="1:3">
      <c r="A4" t="s">
        <v>212</v>
      </c>
      <c r="B4" t="s">
        <v>635</v>
      </c>
      <c r="C4" s="29" t="s">
        <v>874</v>
      </c>
    </row>
    <row r="5" spans="1:3">
      <c r="A5" t="s">
        <v>218</v>
      </c>
      <c r="B5" t="s">
        <v>862</v>
      </c>
      <c r="C5" s="29" t="s">
        <v>874</v>
      </c>
    </row>
    <row r="6" spans="1:3">
      <c r="A6" t="s">
        <v>720</v>
      </c>
      <c r="B6" t="s">
        <v>721</v>
      </c>
      <c r="C6" s="29" t="s">
        <v>874</v>
      </c>
    </row>
    <row r="7" spans="1:3">
      <c r="A7" t="s">
        <v>563</v>
      </c>
      <c r="B7" t="s">
        <v>736</v>
      </c>
      <c r="C7" s="29" t="s">
        <v>874</v>
      </c>
    </row>
    <row r="8" spans="1:3">
      <c r="A8" t="s">
        <v>564</v>
      </c>
      <c r="B8" t="s">
        <v>737</v>
      </c>
      <c r="C8" s="29" t="s">
        <v>874</v>
      </c>
    </row>
    <row r="9" spans="1:3">
      <c r="A9" t="s">
        <v>422</v>
      </c>
      <c r="B9" t="s">
        <v>738</v>
      </c>
      <c r="C9" s="29" t="s">
        <v>874</v>
      </c>
    </row>
    <row r="10" spans="1:3">
      <c r="A10" t="s">
        <v>423</v>
      </c>
      <c r="B10" t="s">
        <v>739</v>
      </c>
      <c r="C10" s="29" t="s">
        <v>874</v>
      </c>
    </row>
    <row r="11" spans="1:3">
      <c r="A11" t="s">
        <v>777</v>
      </c>
      <c r="B11" t="s">
        <v>778</v>
      </c>
      <c r="C11" s="29" t="s">
        <v>874</v>
      </c>
    </row>
    <row r="12" spans="1:3">
      <c r="A12" t="s">
        <v>474</v>
      </c>
      <c r="B12" t="s">
        <v>871</v>
      </c>
      <c r="C12" s="29" t="s">
        <v>874</v>
      </c>
    </row>
    <row r="13" spans="1:3">
      <c r="A13" t="s">
        <v>526</v>
      </c>
      <c r="B13" t="s">
        <v>852</v>
      </c>
      <c r="C13" s="29" t="s">
        <v>874</v>
      </c>
    </row>
    <row r="14" spans="1:3">
      <c r="A14" t="s">
        <v>787</v>
      </c>
      <c r="B14" t="s">
        <v>788</v>
      </c>
      <c r="C14" s="29" t="s">
        <v>874</v>
      </c>
    </row>
    <row r="15" spans="1:3">
      <c r="A15" t="s">
        <v>521</v>
      </c>
      <c r="B15" t="s">
        <v>868</v>
      </c>
      <c r="C15" s="29" t="s">
        <v>874</v>
      </c>
    </row>
    <row r="16" spans="1:3">
      <c r="A16" t="s">
        <v>817</v>
      </c>
      <c r="B16" t="s">
        <v>818</v>
      </c>
      <c r="C16" s="29" t="s">
        <v>874</v>
      </c>
    </row>
    <row r="17" spans="1:3">
      <c r="A17" t="s">
        <v>516</v>
      </c>
      <c r="B17" t="s">
        <v>840</v>
      </c>
      <c r="C17" s="29" t="s">
        <v>874</v>
      </c>
    </row>
    <row r="18" spans="1:3">
      <c r="A18" t="s">
        <v>525</v>
      </c>
      <c r="B18" t="s">
        <v>780</v>
      </c>
      <c r="C18" s="29" t="s">
        <v>874</v>
      </c>
    </row>
    <row r="19" spans="1:3">
      <c r="A19" t="s">
        <v>561</v>
      </c>
      <c r="B19" t="s">
        <v>722</v>
      </c>
      <c r="C19" s="29" t="s">
        <v>874</v>
      </c>
    </row>
    <row r="20" spans="1:3">
      <c r="A20" t="s">
        <v>542</v>
      </c>
      <c r="B20" t="s">
        <v>623</v>
      </c>
      <c r="C20" s="29" t="s">
        <v>874</v>
      </c>
    </row>
    <row r="21" spans="1:3">
      <c r="A21" t="s">
        <v>544</v>
      </c>
      <c r="B21" t="s">
        <v>626</v>
      </c>
      <c r="C21" s="29" t="s">
        <v>874</v>
      </c>
    </row>
    <row r="22" spans="1:3">
      <c r="A22" t="s">
        <v>571</v>
      </c>
      <c r="B22" t="s">
        <v>776</v>
      </c>
      <c r="C22" s="29" t="s">
        <v>874</v>
      </c>
    </row>
    <row r="23" spans="1:3">
      <c r="A23" t="s">
        <v>572</v>
      </c>
      <c r="B23" t="s">
        <v>779</v>
      </c>
      <c r="C23" s="29" t="s">
        <v>874</v>
      </c>
    </row>
    <row r="24" spans="1:3">
      <c r="A24" t="s">
        <v>784</v>
      </c>
      <c r="B24" t="s">
        <v>785</v>
      </c>
      <c r="C24" s="29" t="s">
        <v>874</v>
      </c>
    </row>
    <row r="25" spans="1:3">
      <c r="A25" t="s">
        <v>645</v>
      </c>
      <c r="B25" t="s">
        <v>646</v>
      </c>
      <c r="C25" s="29" t="s">
        <v>874</v>
      </c>
    </row>
    <row r="26" spans="1:3">
      <c r="A26" t="s">
        <v>657</v>
      </c>
      <c r="B26" t="s">
        <v>863</v>
      </c>
      <c r="C26" s="29" t="s">
        <v>874</v>
      </c>
    </row>
    <row r="27" spans="1:3">
      <c r="A27" t="s">
        <v>702</v>
      </c>
      <c r="B27" t="s">
        <v>703</v>
      </c>
      <c r="C27" s="29" t="s">
        <v>874</v>
      </c>
    </row>
    <row r="28" spans="1:3">
      <c r="A28" t="s">
        <v>864</v>
      </c>
      <c r="B28" t="s">
        <v>865</v>
      </c>
      <c r="C28" s="29" t="s">
        <v>874</v>
      </c>
    </row>
    <row r="29" spans="1:3">
      <c r="A29" t="s">
        <v>866</v>
      </c>
      <c r="B29" t="s">
        <v>867</v>
      </c>
      <c r="C29" s="29" t="s">
        <v>874</v>
      </c>
    </row>
    <row r="30" spans="1:3">
      <c r="A30" t="s">
        <v>723</v>
      </c>
      <c r="B30" t="s">
        <v>724</v>
      </c>
      <c r="C30" s="29" t="s">
        <v>874</v>
      </c>
    </row>
    <row r="31" spans="1:3">
      <c r="A31" t="s">
        <v>728</v>
      </c>
      <c r="B31" t="s">
        <v>729</v>
      </c>
      <c r="C31" s="29" t="s">
        <v>874</v>
      </c>
    </row>
    <row r="32" spans="1:3">
      <c r="A32" t="s">
        <v>740</v>
      </c>
      <c r="B32" t="s">
        <v>741</v>
      </c>
      <c r="C32" s="29" t="s">
        <v>874</v>
      </c>
    </row>
    <row r="33" spans="1:3">
      <c r="A33" t="s">
        <v>742</v>
      </c>
      <c r="B33" t="s">
        <v>743</v>
      </c>
      <c r="C33" s="29" t="s">
        <v>874</v>
      </c>
    </row>
    <row r="34" spans="1:3">
      <c r="A34" t="s">
        <v>749</v>
      </c>
      <c r="B34" t="s">
        <v>750</v>
      </c>
      <c r="C34" s="29" t="s">
        <v>874</v>
      </c>
    </row>
    <row r="35" spans="1:3">
      <c r="A35" t="s">
        <v>869</v>
      </c>
      <c r="B35" t="s">
        <v>870</v>
      </c>
      <c r="C35" s="29" t="s">
        <v>874</v>
      </c>
    </row>
    <row r="36" spans="1:3">
      <c r="A36" t="s">
        <v>774</v>
      </c>
      <c r="B36" t="s">
        <v>775</v>
      </c>
      <c r="C36" s="29" t="s">
        <v>874</v>
      </c>
    </row>
    <row r="37" spans="1:3">
      <c r="A37" t="s">
        <v>793</v>
      </c>
      <c r="B37" t="s">
        <v>794</v>
      </c>
      <c r="C37" s="29" t="s">
        <v>874</v>
      </c>
    </row>
    <row r="38" spans="1:3">
      <c r="A38" t="s">
        <v>1157</v>
      </c>
      <c r="B38" t="s">
        <v>1158</v>
      </c>
      <c r="C38" s="29" t="s">
        <v>874</v>
      </c>
    </row>
    <row r="39" spans="1:3">
      <c r="A39" t="s">
        <v>370</v>
      </c>
      <c r="B39" t="s">
        <v>1161</v>
      </c>
      <c r="C39" s="29" t="s">
        <v>874</v>
      </c>
    </row>
    <row r="40" spans="1:3">
      <c r="A40" t="s">
        <v>561</v>
      </c>
      <c r="B40" t="s">
        <v>722</v>
      </c>
      <c r="C40" s="29" t="s">
        <v>874</v>
      </c>
    </row>
    <row r="41" spans="1:3">
      <c r="A41" t="s">
        <v>1451</v>
      </c>
      <c r="B41" t="s">
        <v>1452</v>
      </c>
      <c r="C41" s="29" t="s">
        <v>874</v>
      </c>
    </row>
    <row r="42" spans="1:3">
      <c r="A42" t="s">
        <v>1457</v>
      </c>
      <c r="B42" t="s">
        <v>1458</v>
      </c>
      <c r="C42" s="29" t="s">
        <v>874</v>
      </c>
    </row>
    <row r="43" spans="1:3">
      <c r="A43" t="s">
        <v>1461</v>
      </c>
      <c r="B43" t="s">
        <v>1462</v>
      </c>
      <c r="C43" s="29" t="s">
        <v>874</v>
      </c>
    </row>
    <row r="44" spans="1:3">
      <c r="A44" t="s">
        <v>1478</v>
      </c>
      <c r="B44" t="s">
        <v>1479</v>
      </c>
      <c r="C44" s="29" t="s">
        <v>874</v>
      </c>
    </row>
    <row r="45" spans="1:3">
      <c r="A45" t="s">
        <v>1642</v>
      </c>
      <c r="B45" t="s">
        <v>1643</v>
      </c>
      <c r="C45" s="29" t="s">
        <v>874</v>
      </c>
    </row>
    <row r="46" spans="1:3">
      <c r="A46" t="s">
        <v>1720</v>
      </c>
      <c r="B46" t="s">
        <v>1721</v>
      </c>
      <c r="C46" s="29" t="s">
        <v>874</v>
      </c>
    </row>
    <row r="47" spans="1:3">
      <c r="A47" t="s">
        <v>1459</v>
      </c>
      <c r="B47" t="s">
        <v>1460</v>
      </c>
      <c r="C47" s="29" t="s">
        <v>874</v>
      </c>
    </row>
    <row r="48" spans="1:3">
      <c r="A48" t="s">
        <v>1577</v>
      </c>
      <c r="B48" t="s">
        <v>1578</v>
      </c>
      <c r="C48" s="29" t="s">
        <v>874</v>
      </c>
    </row>
    <row r="49" spans="1:3">
      <c r="A49" t="s">
        <v>1587</v>
      </c>
      <c r="B49" t="s">
        <v>1588</v>
      </c>
      <c r="C49" s="29" t="s">
        <v>874</v>
      </c>
    </row>
    <row r="50" spans="1:3">
      <c r="A50" t="s">
        <v>1644</v>
      </c>
      <c r="B50" t="s">
        <v>1645</v>
      </c>
      <c r="C50" s="29" t="s">
        <v>874</v>
      </c>
    </row>
    <row r="51" spans="1:3">
      <c r="A51" t="s">
        <v>1713</v>
      </c>
      <c r="B51" t="s">
        <v>1714</v>
      </c>
      <c r="C51" s="29" t="s">
        <v>874</v>
      </c>
    </row>
    <row r="52" spans="1:3">
      <c r="A52" t="s">
        <v>1674</v>
      </c>
      <c r="B52" t="s">
        <v>1665</v>
      </c>
      <c r="C52" s="29" t="s">
        <v>874</v>
      </c>
    </row>
    <row r="53" spans="1:3">
      <c r="A53" t="s">
        <v>1685</v>
      </c>
      <c r="B53" t="s">
        <v>1686</v>
      </c>
      <c r="C53" s="29" t="s">
        <v>874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348D-3AAB-4DE3-855B-306263612246}">
  <dimension ref="A1:D288"/>
  <sheetViews>
    <sheetView workbookViewId="0"/>
  </sheetViews>
  <sheetFormatPr defaultRowHeight="15"/>
  <cols>
    <col min="1" max="1" width="19.7109375" customWidth="1"/>
    <col min="2" max="2" width="70.5703125" bestFit="1" customWidth="1"/>
    <col min="3" max="3" width="10" bestFit="1" customWidth="1"/>
    <col min="4" max="4" width="15.5703125" customWidth="1"/>
  </cols>
  <sheetData>
    <row r="1" spans="1:4">
      <c r="A1" s="17" t="s">
        <v>8</v>
      </c>
      <c r="B1" t="s">
        <v>487</v>
      </c>
    </row>
    <row r="2" spans="1:4">
      <c r="A2" s="17" t="s">
        <v>45</v>
      </c>
      <c r="B2" t="s">
        <v>1393</v>
      </c>
    </row>
    <row r="4" spans="1:4">
      <c r="A4" s="17" t="s">
        <v>13</v>
      </c>
      <c r="B4" s="17" t="s">
        <v>14</v>
      </c>
      <c r="C4" s="17" t="s">
        <v>12</v>
      </c>
      <c r="D4" t="s">
        <v>1392</v>
      </c>
    </row>
    <row r="5" spans="1:4">
      <c r="A5" t="s">
        <v>177</v>
      </c>
      <c r="B5" t="s">
        <v>882</v>
      </c>
      <c r="C5" t="s">
        <v>482</v>
      </c>
      <c r="D5">
        <f>IFERROR(VLOOKUP(A5,'NOSTOK PESALAKAN'!A:C,3,0),0)</f>
        <v>0</v>
      </c>
    </row>
    <row r="6" spans="1:4">
      <c r="A6" t="s">
        <v>189</v>
      </c>
      <c r="B6" t="s">
        <v>899</v>
      </c>
      <c r="C6" t="s">
        <v>482</v>
      </c>
      <c r="D6">
        <f>IFERROR(VLOOKUP(A6,'NOSTOK PESALAKAN'!A:C,3,0),0)</f>
        <v>0</v>
      </c>
    </row>
    <row r="7" spans="1:4">
      <c r="A7" t="s">
        <v>493</v>
      </c>
      <c r="B7" t="s">
        <v>903</v>
      </c>
      <c r="C7" t="s">
        <v>482</v>
      </c>
      <c r="D7">
        <f>IFERROR(VLOOKUP(A7,'NOSTOK PESALAKAN'!A:C,3,0),0)</f>
        <v>0</v>
      </c>
    </row>
    <row r="8" spans="1:4">
      <c r="A8" t="s">
        <v>540</v>
      </c>
      <c r="B8" t="s">
        <v>919</v>
      </c>
      <c r="C8" t="s">
        <v>482</v>
      </c>
      <c r="D8">
        <f>IFERROR(VLOOKUP(A8,'NOSTOK PESALAKAN'!A:C,3,0),0)</f>
        <v>0</v>
      </c>
    </row>
    <row r="9" spans="1:4">
      <c r="A9" t="s">
        <v>199</v>
      </c>
      <c r="B9" t="s">
        <v>921</v>
      </c>
      <c r="C9" t="s">
        <v>482</v>
      </c>
      <c r="D9">
        <f>IFERROR(VLOOKUP(A9,'NOSTOK PESALAKAN'!A:C,3,0),0)</f>
        <v>0</v>
      </c>
    </row>
    <row r="10" spans="1:4">
      <c r="A10" t="s">
        <v>200</v>
      </c>
      <c r="B10" t="s">
        <v>923</v>
      </c>
      <c r="C10" t="s">
        <v>482</v>
      </c>
      <c r="D10">
        <f>IFERROR(VLOOKUP(A10,'NOSTOK PESALAKAN'!A:C,3,0),0)</f>
        <v>0</v>
      </c>
    </row>
    <row r="11" spans="1:4">
      <c r="A11" t="s">
        <v>204</v>
      </c>
      <c r="B11" t="s">
        <v>929</v>
      </c>
      <c r="C11" t="s">
        <v>482</v>
      </c>
      <c r="D11">
        <f>IFERROR(VLOOKUP(A11,'NOSTOK PESALAKAN'!A:C,3,0),0)</f>
        <v>0</v>
      </c>
    </row>
    <row r="12" spans="1:4">
      <c r="A12" t="s">
        <v>930</v>
      </c>
      <c r="B12" t="s">
        <v>931</v>
      </c>
      <c r="C12" t="s">
        <v>482</v>
      </c>
      <c r="D12">
        <f>IFERROR(VLOOKUP(A12,'NOSTOK PESALAKAN'!A:C,3,0),0)</f>
        <v>0</v>
      </c>
    </row>
    <row r="13" spans="1:4">
      <c r="A13" t="s">
        <v>205</v>
      </c>
      <c r="B13" t="s">
        <v>932</v>
      </c>
      <c r="C13" t="s">
        <v>482</v>
      </c>
      <c r="D13">
        <f>IFERROR(VLOOKUP(A13,'NOSTOK PESALAKAN'!A:C,3,0),0)</f>
        <v>0</v>
      </c>
    </row>
    <row r="14" spans="1:4">
      <c r="A14" t="s">
        <v>495</v>
      </c>
      <c r="B14" t="s">
        <v>933</v>
      </c>
      <c r="C14" t="s">
        <v>482</v>
      </c>
      <c r="D14">
        <f>IFERROR(VLOOKUP(A14,'NOSTOK PESALAKAN'!A:C,3,0),0)</f>
        <v>0</v>
      </c>
    </row>
    <row r="15" spans="1:4">
      <c r="A15" t="s">
        <v>218</v>
      </c>
      <c r="B15" t="s">
        <v>862</v>
      </c>
      <c r="C15" t="s">
        <v>482</v>
      </c>
      <c r="D15" t="str">
        <f>IFERROR(VLOOKUP(A15,'NOSTOK PESALAKAN'!A:C,3,0),0)</f>
        <v>E</v>
      </c>
    </row>
    <row r="16" spans="1:4">
      <c r="A16" t="s">
        <v>221</v>
      </c>
      <c r="B16" t="s">
        <v>956</v>
      </c>
      <c r="C16" t="s">
        <v>482</v>
      </c>
      <c r="D16">
        <f>IFERROR(VLOOKUP(A16,'NOSTOK PESALAKAN'!A:C,3,0),0)</f>
        <v>0</v>
      </c>
    </row>
    <row r="17" spans="1:4">
      <c r="A17" t="s">
        <v>1957</v>
      </c>
      <c r="B17" t="s">
        <v>1958</v>
      </c>
      <c r="C17" t="s">
        <v>482</v>
      </c>
      <c r="D17">
        <f>IFERROR(VLOOKUP(A17,'NOSTOK PESALAKAN'!A:C,3,0),0)</f>
        <v>0</v>
      </c>
    </row>
    <row r="18" spans="1:4">
      <c r="A18" t="s">
        <v>223</v>
      </c>
      <c r="B18" t="s">
        <v>958</v>
      </c>
      <c r="C18" t="s">
        <v>482</v>
      </c>
      <c r="D18">
        <f>IFERROR(VLOOKUP(A18,'NOSTOK PESALAKAN'!A:C,3,0),0)</f>
        <v>0</v>
      </c>
    </row>
    <row r="19" spans="1:4">
      <c r="A19" t="s">
        <v>226</v>
      </c>
      <c r="B19" t="s">
        <v>959</v>
      </c>
      <c r="C19" t="s">
        <v>482</v>
      </c>
      <c r="D19">
        <f>IFERROR(VLOOKUP(A19,'NOSTOK PESALAKAN'!A:C,3,0),0)</f>
        <v>0</v>
      </c>
    </row>
    <row r="20" spans="1:4">
      <c r="A20" t="s">
        <v>228</v>
      </c>
      <c r="B20" t="s">
        <v>962</v>
      </c>
      <c r="C20" t="s">
        <v>482</v>
      </c>
      <c r="D20" t="e">
        <f>VLOOKUP(A20,'NOSTOK PESALAKAN'!A:C,3,0)</f>
        <v>#N/A</v>
      </c>
    </row>
    <row r="21" spans="1:4">
      <c r="A21" t="s">
        <v>963</v>
      </c>
      <c r="B21" t="s">
        <v>964</v>
      </c>
      <c r="C21" t="s">
        <v>482</v>
      </c>
      <c r="D21">
        <f>IFERROR(VLOOKUP(A21,'NOSTOK PESALAKAN'!A:C,3,0),0)</f>
        <v>0</v>
      </c>
    </row>
    <row r="22" spans="1:4">
      <c r="A22" t="s">
        <v>639</v>
      </c>
      <c r="B22" t="s">
        <v>965</v>
      </c>
      <c r="C22" t="s">
        <v>482</v>
      </c>
      <c r="D22">
        <f>IFERROR(VLOOKUP(A22,'NOSTOK PESALAKAN'!A:C,3,0),0)</f>
        <v>0</v>
      </c>
    </row>
    <row r="23" spans="1:4">
      <c r="A23" t="s">
        <v>1959</v>
      </c>
      <c r="B23" t="s">
        <v>1960</v>
      </c>
      <c r="C23" t="s">
        <v>482</v>
      </c>
      <c r="D23">
        <f>IFERROR(VLOOKUP(A23,'NOSTOK PESALAKAN'!A:C,3,0),0)</f>
        <v>0</v>
      </c>
    </row>
    <row r="24" spans="1:4">
      <c r="A24" t="s">
        <v>1757</v>
      </c>
      <c r="B24" t="s">
        <v>1758</v>
      </c>
      <c r="C24" t="s">
        <v>482</v>
      </c>
      <c r="D24">
        <f>IFERROR(VLOOKUP(A24,'NOSTOK PESALAKAN'!A:C,3,0),0)</f>
        <v>0</v>
      </c>
    </row>
    <row r="25" spans="1:4">
      <c r="A25" t="s">
        <v>231</v>
      </c>
      <c r="B25" t="s">
        <v>968</v>
      </c>
      <c r="C25" t="s">
        <v>482</v>
      </c>
      <c r="D25">
        <f>IFERROR(VLOOKUP(A25,'NOSTOK PESALAKAN'!A:C,3,0),0)</f>
        <v>0</v>
      </c>
    </row>
    <row r="26" spans="1:4">
      <c r="A26" t="s">
        <v>498</v>
      </c>
      <c r="B26" t="s">
        <v>1414</v>
      </c>
      <c r="C26" t="s">
        <v>482</v>
      </c>
      <c r="D26">
        <f>IFERROR(VLOOKUP(A26,'NOSTOK PESALAKAN'!A:C,3,0),0)</f>
        <v>0</v>
      </c>
    </row>
    <row r="27" spans="1:4">
      <c r="A27" t="s">
        <v>233</v>
      </c>
      <c r="B27" t="s">
        <v>971</v>
      </c>
      <c r="C27" t="s">
        <v>482</v>
      </c>
      <c r="D27">
        <f>IFERROR(VLOOKUP(A27,'NOSTOK PESALAKAN'!A:C,3,0),0)</f>
        <v>0</v>
      </c>
    </row>
    <row r="28" spans="1:4">
      <c r="A28" t="s">
        <v>234</v>
      </c>
      <c r="B28" t="s">
        <v>972</v>
      </c>
      <c r="C28" t="s">
        <v>482</v>
      </c>
      <c r="D28">
        <f>IFERROR(VLOOKUP(A28,'NOSTOK PESALAKAN'!A:C,3,0),0)</f>
        <v>0</v>
      </c>
    </row>
    <row r="29" spans="1:4">
      <c r="A29" t="s">
        <v>237</v>
      </c>
      <c r="B29" t="s">
        <v>974</v>
      </c>
      <c r="C29" t="s">
        <v>482</v>
      </c>
      <c r="D29">
        <f>IFERROR(VLOOKUP(A29,'NOSTOK PESALAKAN'!A:C,3,0),0)</f>
        <v>0</v>
      </c>
    </row>
    <row r="30" spans="1:4">
      <c r="A30" t="s">
        <v>975</v>
      </c>
      <c r="B30" t="s">
        <v>976</v>
      </c>
      <c r="C30" t="s">
        <v>482</v>
      </c>
      <c r="D30">
        <f>IFERROR(VLOOKUP(A30,'NOSTOK PESALAKAN'!A:C,3,0),0)</f>
        <v>0</v>
      </c>
    </row>
    <row r="31" spans="1:4">
      <c r="A31" t="s">
        <v>547</v>
      </c>
      <c r="B31" t="s">
        <v>981</v>
      </c>
      <c r="C31" t="s">
        <v>482</v>
      </c>
      <c r="D31">
        <f>IFERROR(VLOOKUP(A31,'NOSTOK PESALAKAN'!A:C,3,0),0)</f>
        <v>0</v>
      </c>
    </row>
    <row r="32" spans="1:4">
      <c r="A32" t="s">
        <v>241</v>
      </c>
      <c r="B32" t="s">
        <v>982</v>
      </c>
      <c r="C32" t="s">
        <v>482</v>
      </c>
      <c r="D32">
        <f>IFERROR(VLOOKUP(A32,'NOSTOK PESALAKAN'!A:C,3,0),0)</f>
        <v>0</v>
      </c>
    </row>
    <row r="33" spans="1:4">
      <c r="A33" t="s">
        <v>1589</v>
      </c>
      <c r="B33" t="s">
        <v>1961</v>
      </c>
      <c r="C33" t="s">
        <v>482</v>
      </c>
      <c r="D33">
        <f>IFERROR(VLOOKUP(A33,'NOSTOK PESALAKAN'!A:C,3,0),0)</f>
        <v>0</v>
      </c>
    </row>
    <row r="34" spans="1:4">
      <c r="A34" t="s">
        <v>247</v>
      </c>
      <c r="B34" t="s">
        <v>992</v>
      </c>
      <c r="C34" t="s">
        <v>482</v>
      </c>
      <c r="D34">
        <f>IFERROR(VLOOKUP(A34,'NOSTOK PESALAKAN'!A:C,3,0),0)</f>
        <v>0</v>
      </c>
    </row>
    <row r="35" spans="1:4">
      <c r="A35" t="s">
        <v>248</v>
      </c>
      <c r="B35" t="s">
        <v>993</v>
      </c>
      <c r="C35" t="s">
        <v>482</v>
      </c>
      <c r="D35">
        <f>IFERROR(VLOOKUP(A35,'NOSTOK PESALAKAN'!A:C,3,0),0)</f>
        <v>0</v>
      </c>
    </row>
    <row r="36" spans="1:4">
      <c r="A36" t="s">
        <v>249</v>
      </c>
      <c r="B36" t="s">
        <v>994</v>
      </c>
      <c r="C36" t="s">
        <v>482</v>
      </c>
      <c r="D36">
        <f>IFERROR(VLOOKUP(A36,'NOSTOK PESALAKAN'!A:C,3,0),0)</f>
        <v>0</v>
      </c>
    </row>
    <row r="37" spans="1:4">
      <c r="A37" t="s">
        <v>252</v>
      </c>
      <c r="B37" t="s">
        <v>1717</v>
      </c>
      <c r="C37" t="s">
        <v>482</v>
      </c>
      <c r="D37">
        <f>IFERROR(VLOOKUP(A37,'NOSTOK PESALAKAN'!A:C,3,0),0)</f>
        <v>0</v>
      </c>
    </row>
    <row r="38" spans="1:4">
      <c r="A38" t="s">
        <v>1604</v>
      </c>
      <c r="B38" t="s">
        <v>1605</v>
      </c>
      <c r="C38" t="s">
        <v>482</v>
      </c>
      <c r="D38">
        <f>IFERROR(VLOOKUP(A38,'NOSTOK PESALAKAN'!A:C,3,0),0)</f>
        <v>0</v>
      </c>
    </row>
    <row r="39" spans="1:4">
      <c r="A39" t="s">
        <v>255</v>
      </c>
      <c r="B39" t="s">
        <v>1004</v>
      </c>
      <c r="C39" t="s">
        <v>482</v>
      </c>
      <c r="D39">
        <f>IFERROR(VLOOKUP(A39,'NOSTOK PESALAKAN'!A:C,3,0),0)</f>
        <v>0</v>
      </c>
    </row>
    <row r="40" spans="1:4">
      <c r="A40" t="s">
        <v>256</v>
      </c>
      <c r="B40" t="s">
        <v>1005</v>
      </c>
      <c r="C40" t="s">
        <v>482</v>
      </c>
      <c r="D40">
        <f>IFERROR(VLOOKUP(A40,'NOSTOK PESALAKAN'!A:C,3,0),0)</f>
        <v>0</v>
      </c>
    </row>
    <row r="41" spans="1:4">
      <c r="A41" t="s">
        <v>262</v>
      </c>
      <c r="B41" t="s">
        <v>1012</v>
      </c>
      <c r="C41" t="s">
        <v>482</v>
      </c>
      <c r="D41">
        <f>IFERROR(VLOOKUP(A41,'NOSTOK PESALAKAN'!A:C,3,0),0)</f>
        <v>0</v>
      </c>
    </row>
    <row r="42" spans="1:4">
      <c r="A42" t="s">
        <v>263</v>
      </c>
      <c r="B42" t="s">
        <v>1013</v>
      </c>
      <c r="C42" t="s">
        <v>482</v>
      </c>
      <c r="D42">
        <f>IFERROR(VLOOKUP(A42,'NOSTOK PESALAKAN'!A:C,3,0),0)</f>
        <v>0</v>
      </c>
    </row>
    <row r="43" spans="1:4">
      <c r="A43" t="s">
        <v>264</v>
      </c>
      <c r="B43" t="s">
        <v>1014</v>
      </c>
      <c r="C43" t="s">
        <v>482</v>
      </c>
      <c r="D43">
        <f>IFERROR(VLOOKUP(A43,'NOSTOK PESALAKAN'!A:C,3,0),0)</f>
        <v>0</v>
      </c>
    </row>
    <row r="44" spans="1:4">
      <c r="A44" t="s">
        <v>267</v>
      </c>
      <c r="B44" t="s">
        <v>1017</v>
      </c>
      <c r="C44" t="s">
        <v>482</v>
      </c>
      <c r="D44">
        <f>IFERROR(VLOOKUP(A44,'NOSTOK PESALAKAN'!A:C,3,0),0)</f>
        <v>0</v>
      </c>
    </row>
    <row r="45" spans="1:4">
      <c r="A45" t="s">
        <v>1022</v>
      </c>
      <c r="B45" t="s">
        <v>1023</v>
      </c>
      <c r="C45" t="s">
        <v>482</v>
      </c>
      <c r="D45">
        <f>IFERROR(VLOOKUP(A45,'NOSTOK PESALAKAN'!A:C,3,0),0)</f>
        <v>0</v>
      </c>
    </row>
    <row r="46" spans="1:4">
      <c r="A46" t="s">
        <v>271</v>
      </c>
      <c r="B46" t="s">
        <v>1024</v>
      </c>
      <c r="C46" t="s">
        <v>482</v>
      </c>
      <c r="D46">
        <f>IFERROR(VLOOKUP(A46,'NOSTOK PESALAKAN'!A:C,3,0),0)</f>
        <v>0</v>
      </c>
    </row>
    <row r="47" spans="1:4">
      <c r="A47" t="s">
        <v>272</v>
      </c>
      <c r="B47" t="s">
        <v>1025</v>
      </c>
      <c r="C47" t="s">
        <v>482</v>
      </c>
      <c r="D47">
        <f>IFERROR(VLOOKUP(A47,'NOSTOK PESALAKAN'!A:C,3,0),0)</f>
        <v>0</v>
      </c>
    </row>
    <row r="48" spans="1:4">
      <c r="A48" t="s">
        <v>276</v>
      </c>
      <c r="B48" t="s">
        <v>1029</v>
      </c>
      <c r="C48" t="s">
        <v>482</v>
      </c>
      <c r="D48">
        <f>IFERROR(VLOOKUP(A48,'NOSTOK PESALAKAN'!A:C,3,0),0)</f>
        <v>0</v>
      </c>
    </row>
    <row r="49" spans="1:4">
      <c r="A49" t="s">
        <v>277</v>
      </c>
      <c r="B49" t="s">
        <v>1030</v>
      </c>
      <c r="C49" t="s">
        <v>482</v>
      </c>
      <c r="D49">
        <f>IFERROR(VLOOKUP(A49,'NOSTOK PESALAKAN'!A:C,3,0),0)</f>
        <v>0</v>
      </c>
    </row>
    <row r="50" spans="1:4">
      <c r="A50" t="s">
        <v>553</v>
      </c>
      <c r="B50" t="s">
        <v>1035</v>
      </c>
      <c r="C50" t="s">
        <v>482</v>
      </c>
      <c r="D50">
        <f>IFERROR(VLOOKUP(A50,'NOSTOK PESALAKAN'!A:C,3,0),0)</f>
        <v>0</v>
      </c>
    </row>
    <row r="51" spans="1:4">
      <c r="A51" t="s">
        <v>284</v>
      </c>
      <c r="B51" t="s">
        <v>1038</v>
      </c>
      <c r="C51" t="s">
        <v>482</v>
      </c>
      <c r="D51">
        <f>IFERROR(VLOOKUP(A51,'NOSTOK PESALAKAN'!A:C,3,0),0)</f>
        <v>0</v>
      </c>
    </row>
    <row r="52" spans="1:4">
      <c r="A52" t="s">
        <v>285</v>
      </c>
      <c r="B52" t="s">
        <v>1039</v>
      </c>
      <c r="C52" t="s">
        <v>482</v>
      </c>
      <c r="D52">
        <f>IFERROR(VLOOKUP(A52,'NOSTOK PESALAKAN'!A:C,3,0),0)</f>
        <v>0</v>
      </c>
    </row>
    <row r="53" spans="1:4">
      <c r="A53" t="s">
        <v>286</v>
      </c>
      <c r="B53" t="s">
        <v>1040</v>
      </c>
      <c r="C53" t="s">
        <v>482</v>
      </c>
      <c r="D53">
        <f>IFERROR(VLOOKUP(A53,'NOSTOK PESALAKAN'!A:C,3,0),0)</f>
        <v>0</v>
      </c>
    </row>
    <row r="54" spans="1:4">
      <c r="A54" t="s">
        <v>289</v>
      </c>
      <c r="B54" t="s">
        <v>1044</v>
      </c>
      <c r="C54" t="s">
        <v>482</v>
      </c>
      <c r="D54">
        <f>IFERROR(VLOOKUP(A54,'NOSTOK PESALAKAN'!A:C,3,0),0)</f>
        <v>0</v>
      </c>
    </row>
    <row r="55" spans="1:4">
      <c r="A55" t="s">
        <v>290</v>
      </c>
      <c r="B55" t="s">
        <v>1045</v>
      </c>
      <c r="C55" t="s">
        <v>482</v>
      </c>
      <c r="D55">
        <f>IFERROR(VLOOKUP(A55,'NOSTOK PESALAKAN'!A:C,3,0),0)</f>
        <v>0</v>
      </c>
    </row>
    <row r="56" spans="1:4">
      <c r="A56" t="s">
        <v>291</v>
      </c>
      <c r="B56" t="s">
        <v>1048</v>
      </c>
      <c r="C56" t="s">
        <v>482</v>
      </c>
      <c r="D56">
        <f>IFERROR(VLOOKUP(A56,'NOSTOK PESALAKAN'!A:C,3,0),0)</f>
        <v>0</v>
      </c>
    </row>
    <row r="57" spans="1:4">
      <c r="A57" t="s">
        <v>664</v>
      </c>
      <c r="B57" t="s">
        <v>1053</v>
      </c>
      <c r="C57" t="s">
        <v>482</v>
      </c>
      <c r="D57">
        <f>IFERROR(VLOOKUP(A57,'NOSTOK PESALAKAN'!A:C,3,0),0)</f>
        <v>0</v>
      </c>
    </row>
    <row r="58" spans="1:4">
      <c r="A58" t="s">
        <v>1989</v>
      </c>
      <c r="B58" t="s">
        <v>1990</v>
      </c>
      <c r="C58" t="s">
        <v>482</v>
      </c>
      <c r="D58">
        <f>IFERROR(VLOOKUP(A58,'NOSTOK PESALAKAN'!A:C,3,0),0)</f>
        <v>0</v>
      </c>
    </row>
    <row r="59" spans="1:4">
      <c r="A59" t="s">
        <v>293</v>
      </c>
      <c r="B59" t="s">
        <v>1055</v>
      </c>
      <c r="C59" t="s">
        <v>482</v>
      </c>
      <c r="D59">
        <f>IFERROR(VLOOKUP(A59,'NOSTOK PESALAKAN'!A:C,3,0),0)</f>
        <v>0</v>
      </c>
    </row>
    <row r="60" spans="1:4">
      <c r="A60" t="s">
        <v>295</v>
      </c>
      <c r="B60" t="s">
        <v>1058</v>
      </c>
      <c r="C60" t="s">
        <v>482</v>
      </c>
      <c r="D60">
        <f>IFERROR(VLOOKUP(A60,'NOSTOK PESALAKAN'!A:C,3,0),0)</f>
        <v>0</v>
      </c>
    </row>
    <row r="61" spans="1:4">
      <c r="A61" t="s">
        <v>296</v>
      </c>
      <c r="B61" t="s">
        <v>1059</v>
      </c>
      <c r="C61" t="s">
        <v>482</v>
      </c>
      <c r="D61">
        <f>IFERROR(VLOOKUP(A61,'NOSTOK PESALAKAN'!A:C,3,0),0)</f>
        <v>0</v>
      </c>
    </row>
    <row r="62" spans="1:4">
      <c r="A62" t="s">
        <v>672</v>
      </c>
      <c r="B62" t="s">
        <v>1061</v>
      </c>
      <c r="C62" t="s">
        <v>482</v>
      </c>
      <c r="D62">
        <f>IFERROR(VLOOKUP(A62,'NOSTOK PESALAKAN'!A:C,3,0),0)</f>
        <v>0</v>
      </c>
    </row>
    <row r="63" spans="1:4">
      <c r="A63" t="s">
        <v>505</v>
      </c>
      <c r="B63" t="s">
        <v>1062</v>
      </c>
      <c r="C63" t="s">
        <v>482</v>
      </c>
      <c r="D63">
        <f>IFERROR(VLOOKUP(A63,'NOSTOK PESALAKAN'!A:C,3,0),0)</f>
        <v>0</v>
      </c>
    </row>
    <row r="64" spans="1:4">
      <c r="A64" t="s">
        <v>298</v>
      </c>
      <c r="B64" t="s">
        <v>1066</v>
      </c>
      <c r="C64" t="s">
        <v>482</v>
      </c>
      <c r="D64">
        <f>IFERROR(VLOOKUP(A64,'NOSTOK PESALAKAN'!A:C,3,0),0)</f>
        <v>0</v>
      </c>
    </row>
    <row r="65" spans="1:4">
      <c r="A65" t="s">
        <v>300</v>
      </c>
      <c r="B65" t="s">
        <v>1068</v>
      </c>
      <c r="C65" t="s">
        <v>482</v>
      </c>
      <c r="D65">
        <f>IFERROR(VLOOKUP(A65,'NOSTOK PESALAKAN'!A:C,3,0),0)</f>
        <v>0</v>
      </c>
    </row>
    <row r="66" spans="1:4">
      <c r="A66" t="s">
        <v>673</v>
      </c>
      <c r="B66" t="s">
        <v>1068</v>
      </c>
      <c r="C66" t="s">
        <v>482</v>
      </c>
      <c r="D66">
        <f>IFERROR(VLOOKUP(A66,'NOSTOK PESALAKAN'!A:C,3,0),0)</f>
        <v>0</v>
      </c>
    </row>
    <row r="67" spans="1:4">
      <c r="A67" t="s">
        <v>510</v>
      </c>
      <c r="B67" t="s">
        <v>1074</v>
      </c>
      <c r="C67" t="s">
        <v>482</v>
      </c>
      <c r="D67">
        <f>IFERROR(VLOOKUP(A67,'NOSTOK PESALAKAN'!A:C,3,0),0)</f>
        <v>0</v>
      </c>
    </row>
    <row r="68" spans="1:4">
      <c r="A68" t="s">
        <v>304</v>
      </c>
      <c r="B68" t="s">
        <v>1075</v>
      </c>
      <c r="C68" t="s">
        <v>482</v>
      </c>
      <c r="D68">
        <f>IFERROR(VLOOKUP(A68,'NOSTOK PESALAKAN'!A:C,3,0),0)</f>
        <v>0</v>
      </c>
    </row>
    <row r="69" spans="1:4">
      <c r="A69" t="s">
        <v>308</v>
      </c>
      <c r="B69" t="s">
        <v>1081</v>
      </c>
      <c r="C69" t="s">
        <v>482</v>
      </c>
      <c r="D69">
        <f>IFERROR(VLOOKUP(A69,'NOSTOK PESALAKAN'!A:C,3,0),0)</f>
        <v>0</v>
      </c>
    </row>
    <row r="70" spans="1:4">
      <c r="A70" t="s">
        <v>1084</v>
      </c>
      <c r="B70" t="s">
        <v>1083</v>
      </c>
      <c r="C70" t="s">
        <v>482</v>
      </c>
      <c r="D70">
        <f>IFERROR(VLOOKUP(A70,'NOSTOK PESALAKAN'!A:C,3,0),0)</f>
        <v>0</v>
      </c>
    </row>
    <row r="71" spans="1:4">
      <c r="A71" t="s">
        <v>2000</v>
      </c>
      <c r="B71" t="s">
        <v>2001</v>
      </c>
      <c r="C71" t="s">
        <v>482</v>
      </c>
      <c r="D71">
        <f>IFERROR(VLOOKUP(A71,'NOSTOK PESALAKAN'!A:C,3,0),0)</f>
        <v>0</v>
      </c>
    </row>
    <row r="72" spans="1:4">
      <c r="A72" t="s">
        <v>310</v>
      </c>
      <c r="B72" t="s">
        <v>1087</v>
      </c>
      <c r="C72" t="s">
        <v>482</v>
      </c>
      <c r="D72">
        <f>IFERROR(VLOOKUP(A72,'NOSTOK PESALAKAN'!A:C,3,0),0)</f>
        <v>0</v>
      </c>
    </row>
    <row r="73" spans="1:4">
      <c r="A73" t="s">
        <v>311</v>
      </c>
      <c r="B73" t="s">
        <v>1088</v>
      </c>
      <c r="C73" t="s">
        <v>482</v>
      </c>
      <c r="D73">
        <f>IFERROR(VLOOKUP(A73,'NOSTOK PESALAKAN'!A:C,3,0),0)</f>
        <v>0</v>
      </c>
    </row>
    <row r="74" spans="1:4">
      <c r="A74" t="s">
        <v>314</v>
      </c>
      <c r="B74" t="s">
        <v>944</v>
      </c>
      <c r="C74" t="s">
        <v>482</v>
      </c>
      <c r="D74">
        <f>IFERROR(VLOOKUP(A74,'NOSTOK PESALAKAN'!A:C,3,0),0)</f>
        <v>0</v>
      </c>
    </row>
    <row r="75" spans="1:4">
      <c r="A75" t="s">
        <v>317</v>
      </c>
      <c r="B75" t="s">
        <v>1095</v>
      </c>
      <c r="C75" t="s">
        <v>482</v>
      </c>
      <c r="D75">
        <f>IFERROR(VLOOKUP(A75,'NOSTOK PESALAKAN'!A:C,3,0),0)</f>
        <v>0</v>
      </c>
    </row>
    <row r="76" spans="1:4">
      <c r="A76" t="s">
        <v>319</v>
      </c>
      <c r="B76" t="s">
        <v>1097</v>
      </c>
      <c r="C76" t="s">
        <v>482</v>
      </c>
      <c r="D76">
        <f>IFERROR(VLOOKUP(A76,'NOSTOK PESALAKAN'!A:C,3,0),0)</f>
        <v>0</v>
      </c>
    </row>
    <row r="77" spans="1:4">
      <c r="A77" t="s">
        <v>329</v>
      </c>
      <c r="B77" t="s">
        <v>1113</v>
      </c>
      <c r="C77" t="s">
        <v>482</v>
      </c>
      <c r="D77">
        <f>IFERROR(VLOOKUP(A77,'NOSTOK PESALAKAN'!A:C,3,0),0)</f>
        <v>0</v>
      </c>
    </row>
    <row r="78" spans="1:4">
      <c r="A78" t="s">
        <v>331</v>
      </c>
      <c r="B78" t="s">
        <v>1114</v>
      </c>
      <c r="C78" t="s">
        <v>482</v>
      </c>
      <c r="D78">
        <f>IFERROR(VLOOKUP(A78,'NOSTOK PESALAKAN'!A:C,3,0),0)</f>
        <v>0</v>
      </c>
    </row>
    <row r="79" spans="1:4">
      <c r="A79" t="s">
        <v>332</v>
      </c>
      <c r="B79" t="s">
        <v>1115</v>
      </c>
      <c r="C79" t="s">
        <v>482</v>
      </c>
      <c r="D79">
        <f>IFERROR(VLOOKUP(A79,'NOSTOK PESALAKAN'!A:C,3,0),0)</f>
        <v>0</v>
      </c>
    </row>
    <row r="80" spans="1:4">
      <c r="A80" t="s">
        <v>333</v>
      </c>
      <c r="B80" t="s">
        <v>1704</v>
      </c>
      <c r="C80" t="s">
        <v>482</v>
      </c>
      <c r="D80">
        <f>IFERROR(VLOOKUP(A80,'NOSTOK PESALAKAN'!A:C,3,0),0)</f>
        <v>0</v>
      </c>
    </row>
    <row r="81" spans="1:4">
      <c r="A81" t="s">
        <v>335</v>
      </c>
      <c r="B81" t="s">
        <v>1117</v>
      </c>
      <c r="C81" t="s">
        <v>482</v>
      </c>
      <c r="D81">
        <f>IFERROR(VLOOKUP(A81,'NOSTOK PESALAKAN'!A:C,3,0),0)</f>
        <v>0</v>
      </c>
    </row>
    <row r="82" spans="1:4">
      <c r="A82" t="s">
        <v>337</v>
      </c>
      <c r="B82" t="s">
        <v>1120</v>
      </c>
      <c r="C82" t="s">
        <v>482</v>
      </c>
      <c r="D82">
        <f>IFERROR(VLOOKUP(A82,'NOSTOK PESALAKAN'!A:C,3,0),0)</f>
        <v>0</v>
      </c>
    </row>
    <row r="83" spans="1:4">
      <c r="A83" t="s">
        <v>347</v>
      </c>
      <c r="B83" t="s">
        <v>1129</v>
      </c>
      <c r="C83" t="s">
        <v>482</v>
      </c>
      <c r="D83">
        <f>IFERROR(VLOOKUP(A83,'NOSTOK PESALAKAN'!A:C,3,0),0)</f>
        <v>0</v>
      </c>
    </row>
    <row r="84" spans="1:4">
      <c r="A84" t="s">
        <v>349</v>
      </c>
      <c r="B84" t="s">
        <v>1131</v>
      </c>
      <c r="C84" t="s">
        <v>482</v>
      </c>
      <c r="D84">
        <f>IFERROR(VLOOKUP(A84,'NOSTOK PESALAKAN'!A:C,3,0),0)</f>
        <v>0</v>
      </c>
    </row>
    <row r="85" spans="1:4">
      <c r="A85" t="s">
        <v>515</v>
      </c>
      <c r="B85" t="s">
        <v>1133</v>
      </c>
      <c r="C85" t="s">
        <v>482</v>
      </c>
      <c r="D85">
        <f>IFERROR(VLOOKUP(A85,'NOSTOK PESALAKAN'!A:C,3,0),0)</f>
        <v>0</v>
      </c>
    </row>
    <row r="86" spans="1:4">
      <c r="A86" t="s">
        <v>351</v>
      </c>
      <c r="B86" t="s">
        <v>1134</v>
      </c>
      <c r="C86" t="s">
        <v>482</v>
      </c>
      <c r="D86">
        <f>IFERROR(VLOOKUP(A86,'NOSTOK PESALAKAN'!A:C,3,0),0)</f>
        <v>0</v>
      </c>
    </row>
    <row r="87" spans="1:4">
      <c r="A87" t="s">
        <v>1639</v>
      </c>
      <c r="B87" t="s">
        <v>1705</v>
      </c>
      <c r="C87" t="s">
        <v>482</v>
      </c>
      <c r="D87">
        <f>IFERROR(VLOOKUP(A87,'NOSTOK PESALAKAN'!A:C,3,0),0)</f>
        <v>0</v>
      </c>
    </row>
    <row r="88" spans="1:4">
      <c r="A88" t="s">
        <v>352</v>
      </c>
      <c r="B88" t="s">
        <v>1135</v>
      </c>
      <c r="C88" t="s">
        <v>482</v>
      </c>
      <c r="D88">
        <f>IFERROR(VLOOKUP(A88,'NOSTOK PESALAKAN'!A:C,3,0),0)</f>
        <v>0</v>
      </c>
    </row>
    <row r="89" spans="1:4">
      <c r="A89" t="s">
        <v>358</v>
      </c>
      <c r="B89" t="s">
        <v>1143</v>
      </c>
      <c r="C89" t="s">
        <v>482</v>
      </c>
      <c r="D89">
        <f>IFERROR(VLOOKUP(A89,'NOSTOK PESALAKAN'!A:C,3,0),0)</f>
        <v>0</v>
      </c>
    </row>
    <row r="90" spans="1:4">
      <c r="A90" t="s">
        <v>363</v>
      </c>
      <c r="B90" t="s">
        <v>1150</v>
      </c>
      <c r="C90" t="s">
        <v>482</v>
      </c>
      <c r="D90">
        <f>IFERROR(VLOOKUP(A90,'NOSTOK PESALAKAN'!A:C,3,0),0)</f>
        <v>0</v>
      </c>
    </row>
    <row r="91" spans="1:4">
      <c r="A91" t="s">
        <v>369</v>
      </c>
      <c r="B91" t="s">
        <v>1156</v>
      </c>
      <c r="C91" t="s">
        <v>482</v>
      </c>
      <c r="D91">
        <f>IFERROR(VLOOKUP(A91,'NOSTOK PESALAKAN'!A:C,3,0),0)</f>
        <v>0</v>
      </c>
    </row>
    <row r="92" spans="1:4">
      <c r="A92" t="s">
        <v>370</v>
      </c>
      <c r="B92" t="s">
        <v>1161</v>
      </c>
      <c r="C92" t="s">
        <v>482</v>
      </c>
      <c r="D92" t="str">
        <f>IFERROR(VLOOKUP(A92,'NOSTOK PESALAKAN'!A:C,3,0),0)</f>
        <v>E</v>
      </c>
    </row>
    <row r="93" spans="1:4">
      <c r="A93" t="s">
        <v>1646</v>
      </c>
      <c r="B93" t="s">
        <v>2024</v>
      </c>
      <c r="C93" t="s">
        <v>482</v>
      </c>
      <c r="D93">
        <f>IFERROR(VLOOKUP(A93,'NOSTOK PESALAKAN'!A:C,3,0),0)</f>
        <v>0</v>
      </c>
    </row>
    <row r="94" spans="1:4">
      <c r="A94" t="s">
        <v>377</v>
      </c>
      <c r="B94" t="s">
        <v>2025</v>
      </c>
      <c r="C94" t="s">
        <v>482</v>
      </c>
      <c r="D94">
        <f>IFERROR(VLOOKUP(A94,'NOSTOK PESALAKAN'!A:C,3,0),0)</f>
        <v>0</v>
      </c>
    </row>
    <row r="95" spans="1:4">
      <c r="A95" t="s">
        <v>382</v>
      </c>
      <c r="B95" t="s">
        <v>1174</v>
      </c>
      <c r="C95" t="s">
        <v>482</v>
      </c>
      <c r="D95">
        <f>IFERROR(VLOOKUP(A95,'NOSTOK PESALAKAN'!A:C,3,0),0)</f>
        <v>0</v>
      </c>
    </row>
    <row r="96" spans="1:4">
      <c r="A96" t="s">
        <v>385</v>
      </c>
      <c r="B96" t="s">
        <v>1177</v>
      </c>
      <c r="C96" t="s">
        <v>482</v>
      </c>
      <c r="D96">
        <f>IFERROR(VLOOKUP(A96,'NOSTOK PESALAKAN'!A:C,3,0),0)</f>
        <v>0</v>
      </c>
    </row>
    <row r="97" spans="1:4">
      <c r="A97" t="s">
        <v>2030</v>
      </c>
      <c r="B97" t="s">
        <v>2031</v>
      </c>
      <c r="C97" t="s">
        <v>482</v>
      </c>
      <c r="D97">
        <f>IFERROR(VLOOKUP(A97,'NOSTOK PESALAKAN'!A:C,3,0),0)</f>
        <v>0</v>
      </c>
    </row>
    <row r="98" spans="1:4">
      <c r="A98" t="s">
        <v>719</v>
      </c>
      <c r="B98" t="s">
        <v>1179</v>
      </c>
      <c r="C98" t="s">
        <v>482</v>
      </c>
      <c r="D98">
        <f>IFERROR(VLOOKUP(A98,'NOSTOK PESALAKAN'!A:C,3,0),0)</f>
        <v>0</v>
      </c>
    </row>
    <row r="99" spans="1:4">
      <c r="A99" t="s">
        <v>518</v>
      </c>
      <c r="B99" t="s">
        <v>1180</v>
      </c>
      <c r="C99" t="s">
        <v>482</v>
      </c>
      <c r="D99">
        <f>IFERROR(VLOOKUP(A99,'NOSTOK PESALAKAN'!A:C,3,0),0)</f>
        <v>0</v>
      </c>
    </row>
    <row r="100" spans="1:4">
      <c r="A100" t="s">
        <v>390</v>
      </c>
      <c r="B100" t="s">
        <v>1186</v>
      </c>
      <c r="C100" t="s">
        <v>482</v>
      </c>
      <c r="D100">
        <f>IFERROR(VLOOKUP(A100,'NOSTOK PESALAKAN'!A:C,3,0),0)</f>
        <v>0</v>
      </c>
    </row>
    <row r="101" spans="1:4">
      <c r="A101" t="s">
        <v>391</v>
      </c>
      <c r="B101" t="s">
        <v>1187</v>
      </c>
      <c r="C101" t="s">
        <v>482</v>
      </c>
      <c r="D101">
        <f>IFERROR(VLOOKUP(A101,'NOSTOK PESALAKAN'!A:C,3,0),0)</f>
        <v>0</v>
      </c>
    </row>
    <row r="102" spans="1:4">
      <c r="A102" t="s">
        <v>1656</v>
      </c>
      <c r="B102" t="s">
        <v>2041</v>
      </c>
      <c r="C102" t="s">
        <v>482</v>
      </c>
      <c r="D102">
        <f>IFERROR(VLOOKUP(A102,'NOSTOK PESALAKAN'!A:C,3,0),0)</f>
        <v>0</v>
      </c>
    </row>
    <row r="103" spans="1:4">
      <c r="A103" t="s">
        <v>730</v>
      </c>
      <c r="B103" t="s">
        <v>1712</v>
      </c>
      <c r="C103" t="s">
        <v>482</v>
      </c>
      <c r="D103">
        <f>IFERROR(VLOOKUP(A103,'NOSTOK PESALAKAN'!A:C,3,0),0)</f>
        <v>0</v>
      </c>
    </row>
    <row r="104" spans="1:4">
      <c r="A104" t="s">
        <v>393</v>
      </c>
      <c r="B104" t="s">
        <v>1189</v>
      </c>
      <c r="C104" t="s">
        <v>482</v>
      </c>
      <c r="D104">
        <f>IFERROR(VLOOKUP(A104,'NOSTOK PESALAKAN'!A:C,3,0),0)</f>
        <v>0</v>
      </c>
    </row>
    <row r="105" spans="1:4">
      <c r="A105" t="s">
        <v>394</v>
      </c>
      <c r="B105" t="s">
        <v>1190</v>
      </c>
      <c r="C105" t="s">
        <v>482</v>
      </c>
      <c r="D105">
        <f>IFERROR(VLOOKUP(A105,'NOSTOK PESALAKAN'!A:C,3,0),0)</f>
        <v>0</v>
      </c>
    </row>
    <row r="106" spans="1:4">
      <c r="A106" t="s">
        <v>519</v>
      </c>
      <c r="B106" t="s">
        <v>1191</v>
      </c>
      <c r="C106" t="s">
        <v>482</v>
      </c>
      <c r="D106">
        <f>IFERROR(VLOOKUP(A106,'NOSTOK PESALAKAN'!A:C,3,0),0)</f>
        <v>0</v>
      </c>
    </row>
    <row r="107" spans="1:4">
      <c r="A107" t="s">
        <v>396</v>
      </c>
      <c r="B107" t="s">
        <v>1193</v>
      </c>
      <c r="C107" t="s">
        <v>482</v>
      </c>
      <c r="D107">
        <f>IFERROR(VLOOKUP(A107,'NOSTOK PESALAKAN'!A:C,3,0),0)</f>
        <v>0</v>
      </c>
    </row>
    <row r="108" spans="1:4">
      <c r="A108" t="s">
        <v>397</v>
      </c>
      <c r="B108" t="s">
        <v>1194</v>
      </c>
      <c r="C108" t="s">
        <v>482</v>
      </c>
      <c r="D108">
        <f>IFERROR(VLOOKUP(A108,'NOSTOK PESALAKAN'!A:C,3,0),0)</f>
        <v>0</v>
      </c>
    </row>
    <row r="109" spans="1:4">
      <c r="A109" t="s">
        <v>731</v>
      </c>
      <c r="B109" t="s">
        <v>1195</v>
      </c>
      <c r="C109" t="s">
        <v>482</v>
      </c>
      <c r="D109">
        <f>IFERROR(VLOOKUP(A109,'NOSTOK PESALAKAN'!A:C,3,0),0)</f>
        <v>0</v>
      </c>
    </row>
    <row r="110" spans="1:4">
      <c r="A110" t="s">
        <v>400</v>
      </c>
      <c r="B110" t="s">
        <v>1199</v>
      </c>
      <c r="C110" t="s">
        <v>482</v>
      </c>
      <c r="D110">
        <f>IFERROR(VLOOKUP(A110,'NOSTOK PESALAKAN'!A:C,3,0),0)</f>
        <v>0</v>
      </c>
    </row>
    <row r="111" spans="1:4">
      <c r="A111" t="s">
        <v>404</v>
      </c>
      <c r="B111" t="s">
        <v>1203</v>
      </c>
      <c r="C111" t="s">
        <v>482</v>
      </c>
      <c r="D111">
        <f>IFERROR(VLOOKUP(A111,'NOSTOK PESALAKAN'!A:C,3,0),0)</f>
        <v>0</v>
      </c>
    </row>
    <row r="112" spans="1:4">
      <c r="A112" t="s">
        <v>733</v>
      </c>
      <c r="B112" t="s">
        <v>1204</v>
      </c>
      <c r="C112" t="s">
        <v>482</v>
      </c>
      <c r="D112">
        <f>IFERROR(VLOOKUP(A112,'NOSTOK PESALAKAN'!A:C,3,0),0)</f>
        <v>0</v>
      </c>
    </row>
    <row r="113" spans="1:4">
      <c r="A113" t="s">
        <v>481</v>
      </c>
      <c r="B113" t="s">
        <v>1206</v>
      </c>
      <c r="C113" t="s">
        <v>482</v>
      </c>
      <c r="D113">
        <f>IFERROR(VLOOKUP(A113,'NOSTOK PESALAKAN'!A:C,3,0),0)</f>
        <v>0</v>
      </c>
    </row>
    <row r="114" spans="1:4">
      <c r="A114" t="s">
        <v>411</v>
      </c>
      <c r="B114" t="s">
        <v>1211</v>
      </c>
      <c r="C114" t="s">
        <v>482</v>
      </c>
      <c r="D114">
        <f>IFERROR(VLOOKUP(A114,'NOSTOK PESALAKAN'!A:C,3,0),0)</f>
        <v>0</v>
      </c>
    </row>
    <row r="115" spans="1:4">
      <c r="A115" t="s">
        <v>412</v>
      </c>
      <c r="B115" t="s">
        <v>1212</v>
      </c>
      <c r="C115" t="s">
        <v>482</v>
      </c>
      <c r="D115">
        <f>IFERROR(VLOOKUP(A115,'NOSTOK PESALAKAN'!A:C,3,0),0)</f>
        <v>0</v>
      </c>
    </row>
    <row r="116" spans="1:4">
      <c r="A116" t="s">
        <v>414</v>
      </c>
      <c r="B116" t="s">
        <v>1214</v>
      </c>
      <c r="C116" t="s">
        <v>482</v>
      </c>
      <c r="D116">
        <f>IFERROR(VLOOKUP(A116,'NOSTOK PESALAKAN'!A:C,3,0),0)</f>
        <v>0</v>
      </c>
    </row>
    <row r="117" spans="1:4">
      <c r="A117" t="s">
        <v>416</v>
      </c>
      <c r="B117" t="s">
        <v>1215</v>
      </c>
      <c r="C117" t="s">
        <v>482</v>
      </c>
      <c r="D117">
        <f>IFERROR(VLOOKUP(A117,'NOSTOK PESALAKAN'!A:C,3,0),0)</f>
        <v>0</v>
      </c>
    </row>
    <row r="118" spans="1:4">
      <c r="A118" t="s">
        <v>418</v>
      </c>
      <c r="B118" t="s">
        <v>1217</v>
      </c>
      <c r="C118" t="s">
        <v>482</v>
      </c>
      <c r="D118">
        <f>IFERROR(VLOOKUP(A118,'NOSTOK PESALAKAN'!A:C,3,0),0)</f>
        <v>0</v>
      </c>
    </row>
    <row r="119" spans="1:4">
      <c r="A119" t="s">
        <v>421</v>
      </c>
      <c r="B119" t="s">
        <v>1220</v>
      </c>
      <c r="C119" t="s">
        <v>482</v>
      </c>
      <c r="D119">
        <f>IFERROR(VLOOKUP(A119,'NOSTOK PESALAKAN'!A:C,3,0),0)</f>
        <v>0</v>
      </c>
    </row>
    <row r="120" spans="1:4">
      <c r="A120" t="s">
        <v>422</v>
      </c>
      <c r="B120" t="s">
        <v>738</v>
      </c>
      <c r="C120" t="s">
        <v>482</v>
      </c>
      <c r="D120" t="str">
        <f>VLOOKUP(A120,'NOSTOK PESALAKAN'!A:C,3,0)</f>
        <v>E</v>
      </c>
    </row>
    <row r="121" spans="1:4">
      <c r="A121" t="s">
        <v>423</v>
      </c>
      <c r="B121" t="s">
        <v>739</v>
      </c>
      <c r="C121" t="s">
        <v>482</v>
      </c>
      <c r="D121" t="str">
        <f>IFERROR(VLOOKUP(A121,'NOSTOK PESALAKAN'!A:C,3,0),0)</f>
        <v>E</v>
      </c>
    </row>
    <row r="122" spans="1:4">
      <c r="A122" t="s">
        <v>424</v>
      </c>
      <c r="B122" t="s">
        <v>1221</v>
      </c>
      <c r="C122" t="s">
        <v>482</v>
      </c>
      <c r="D122">
        <f>IFERROR(VLOOKUP(A122,'NOSTOK PESALAKAN'!A:C,3,0),0)</f>
        <v>0</v>
      </c>
    </row>
    <row r="123" spans="1:4">
      <c r="A123" t="s">
        <v>747</v>
      </c>
      <c r="B123" t="s">
        <v>1226</v>
      </c>
      <c r="C123" t="s">
        <v>482</v>
      </c>
      <c r="D123">
        <f>IFERROR(VLOOKUP(A123,'NOSTOK PESALAKAN'!A:C,3,0),0)</f>
        <v>0</v>
      </c>
    </row>
    <row r="124" spans="1:4">
      <c r="A124" t="s">
        <v>566</v>
      </c>
      <c r="B124" t="s">
        <v>1227</v>
      </c>
      <c r="C124" t="s">
        <v>482</v>
      </c>
      <c r="D124">
        <f>IFERROR(VLOOKUP(A124,'NOSTOK PESALAKAN'!A:C,3,0),0)</f>
        <v>0</v>
      </c>
    </row>
    <row r="125" spans="1:4">
      <c r="A125" t="s">
        <v>429</v>
      </c>
      <c r="B125" t="s">
        <v>1228</v>
      </c>
      <c r="C125" t="s">
        <v>482</v>
      </c>
      <c r="D125">
        <f>IFERROR(VLOOKUP(A125,'NOSTOK PESALAKAN'!A:C,3,0),0)</f>
        <v>0</v>
      </c>
    </row>
    <row r="126" spans="1:4">
      <c r="A126" t="s">
        <v>433</v>
      </c>
      <c r="B126" t="s">
        <v>1233</v>
      </c>
      <c r="C126" t="s">
        <v>482</v>
      </c>
      <c r="D126">
        <f>IFERROR(VLOOKUP(A126,'NOSTOK PESALAKAN'!A:C,3,0),0)</f>
        <v>0</v>
      </c>
    </row>
    <row r="127" spans="1:4">
      <c r="A127" t="s">
        <v>434</v>
      </c>
      <c r="B127" t="s">
        <v>1235</v>
      </c>
      <c r="C127" t="s">
        <v>482</v>
      </c>
      <c r="D127">
        <f>IFERROR(VLOOKUP(A127,'NOSTOK PESALAKAN'!A:C,3,0),0)</f>
        <v>0</v>
      </c>
    </row>
    <row r="128" spans="1:4">
      <c r="A128" t="s">
        <v>435</v>
      </c>
      <c r="B128" t="s">
        <v>1236</v>
      </c>
      <c r="C128" t="s">
        <v>482</v>
      </c>
      <c r="D128">
        <f>IFERROR(VLOOKUP(A128,'NOSTOK PESALAKAN'!A:C,3,0),0)</f>
        <v>0</v>
      </c>
    </row>
    <row r="129" spans="1:4">
      <c r="A129" t="s">
        <v>1242</v>
      </c>
      <c r="B129" t="s">
        <v>1243</v>
      </c>
      <c r="C129" t="s">
        <v>482</v>
      </c>
      <c r="D129" t="e">
        <f>VLOOKUP(A129,'NOSTOK PESALAKAN'!A:C,3,0)</f>
        <v>#N/A</v>
      </c>
    </row>
    <row r="130" spans="1:4">
      <c r="A130" t="s">
        <v>1244</v>
      </c>
      <c r="B130" t="s">
        <v>764</v>
      </c>
      <c r="C130" t="s">
        <v>482</v>
      </c>
      <c r="D130" t="e">
        <f>VLOOKUP(A130,'NOSTOK PESALAKAN'!A:C,3,0)</f>
        <v>#N/A</v>
      </c>
    </row>
    <row r="131" spans="1:4">
      <c r="A131" t="s">
        <v>523</v>
      </c>
      <c r="B131" t="s">
        <v>1246</v>
      </c>
      <c r="C131" t="s">
        <v>482</v>
      </c>
      <c r="D131">
        <f>IFERROR(VLOOKUP(A131,'NOSTOK PESALAKAN'!A:C,3,0),0)</f>
        <v>0</v>
      </c>
    </row>
    <row r="132" spans="1:4">
      <c r="A132" t="s">
        <v>570</v>
      </c>
      <c r="B132" t="s">
        <v>1248</v>
      </c>
      <c r="C132" t="s">
        <v>482</v>
      </c>
      <c r="D132">
        <f>IFERROR(VLOOKUP(A132,'NOSTOK PESALAKAN'!A:C,3,0),0)</f>
        <v>0</v>
      </c>
    </row>
    <row r="133" spans="1:4">
      <c r="A133" t="s">
        <v>443</v>
      </c>
      <c r="B133" t="s">
        <v>1250</v>
      </c>
      <c r="C133" t="s">
        <v>482</v>
      </c>
      <c r="D133">
        <f>IFERROR(VLOOKUP(A133,'NOSTOK PESALAKAN'!A:C,3,0),0)</f>
        <v>0</v>
      </c>
    </row>
    <row r="134" spans="1:4">
      <c r="A134" t="s">
        <v>448</v>
      </c>
      <c r="B134" t="s">
        <v>1255</v>
      </c>
      <c r="C134" t="s">
        <v>482</v>
      </c>
      <c r="D134">
        <f>IFERROR(VLOOKUP(A134,'NOSTOK PESALAKAN'!A:C,3,0),0)</f>
        <v>0</v>
      </c>
    </row>
    <row r="135" spans="1:4">
      <c r="A135" t="s">
        <v>449</v>
      </c>
      <c r="B135" t="s">
        <v>1256</v>
      </c>
      <c r="C135" t="s">
        <v>482</v>
      </c>
      <c r="D135">
        <f>IFERROR(VLOOKUP(A135,'NOSTOK PESALAKAN'!A:C,3,0),0)</f>
        <v>0</v>
      </c>
    </row>
    <row r="136" spans="1:4">
      <c r="A136" t="s">
        <v>1269</v>
      </c>
      <c r="B136" t="s">
        <v>1270</v>
      </c>
      <c r="C136" t="s">
        <v>482</v>
      </c>
      <c r="D136">
        <f>IFERROR(VLOOKUP(A136,'NOSTOK PESALAKAN'!A:C,3,0),0)</f>
        <v>0</v>
      </c>
    </row>
    <row r="137" spans="1:4">
      <c r="A137" t="s">
        <v>1922</v>
      </c>
      <c r="B137" t="s">
        <v>1923</v>
      </c>
      <c r="C137" t="s">
        <v>482</v>
      </c>
      <c r="D137">
        <f>IFERROR(VLOOKUP(A137,'NOSTOK PESALAKAN'!A:C,3,0),0)</f>
        <v>0</v>
      </c>
    </row>
    <row r="138" spans="1:4">
      <c r="A138" t="s">
        <v>1275</v>
      </c>
      <c r="B138" t="s">
        <v>1276</v>
      </c>
      <c r="C138" t="s">
        <v>482</v>
      </c>
      <c r="D138">
        <f>IFERROR(VLOOKUP(A138,'NOSTOK PESALAKAN'!A:C,3,0),0)</f>
        <v>0</v>
      </c>
    </row>
    <row r="139" spans="1:4">
      <c r="A139" t="s">
        <v>573</v>
      </c>
      <c r="B139" t="s">
        <v>2066</v>
      </c>
      <c r="C139" t="s">
        <v>482</v>
      </c>
      <c r="D139" t="e">
        <f>VLOOKUP(A139,'NOSTOK PESALAKAN'!A:C,3,0)</f>
        <v>#N/A</v>
      </c>
    </row>
    <row r="140" spans="1:4">
      <c r="A140" t="s">
        <v>464</v>
      </c>
      <c r="B140" t="s">
        <v>1282</v>
      </c>
      <c r="C140" t="s">
        <v>482</v>
      </c>
      <c r="D140">
        <f>IFERROR(VLOOKUP(A140,'NOSTOK PESALAKAN'!A:C,3,0),0)</f>
        <v>0</v>
      </c>
    </row>
    <row r="141" spans="1:4">
      <c r="A141" t="s">
        <v>466</v>
      </c>
      <c r="B141" t="s">
        <v>1283</v>
      </c>
      <c r="C141" t="s">
        <v>482</v>
      </c>
      <c r="D141">
        <f>IFERROR(VLOOKUP(A141,'NOSTOK PESALAKAN'!A:C,3,0),0)</f>
        <v>0</v>
      </c>
    </row>
    <row r="142" spans="1:4">
      <c r="A142" t="s">
        <v>472</v>
      </c>
      <c r="B142" t="s">
        <v>1291</v>
      </c>
      <c r="C142" t="s">
        <v>482</v>
      </c>
      <c r="D142">
        <f>IFERROR(VLOOKUP(A142,'NOSTOK PESALAKAN'!A:C,3,0),0)</f>
        <v>0</v>
      </c>
    </row>
    <row r="143" spans="1:4">
      <c r="A143" t="s">
        <v>804</v>
      </c>
      <c r="B143" t="s">
        <v>1292</v>
      </c>
      <c r="C143" t="s">
        <v>482</v>
      </c>
      <c r="D143">
        <f>IFERROR(VLOOKUP(A143,'NOSTOK PESALAKAN'!A:C,3,0),0)</f>
        <v>0</v>
      </c>
    </row>
    <row r="144" spans="1:4">
      <c r="A144" t="s">
        <v>476</v>
      </c>
      <c r="B144" t="s">
        <v>1297</v>
      </c>
      <c r="C144" t="s">
        <v>482</v>
      </c>
      <c r="D144">
        <f>IFERROR(VLOOKUP(A144,'NOSTOK PESALAKAN'!A:C,3,0),0)</f>
        <v>0</v>
      </c>
    </row>
    <row r="145" spans="1:4">
      <c r="A145" t="s">
        <v>576</v>
      </c>
      <c r="B145" t="s">
        <v>1301</v>
      </c>
      <c r="C145" t="s">
        <v>482</v>
      </c>
      <c r="D145">
        <f>IFERROR(VLOOKUP(A145,'NOSTOK PESALAKAN'!A:C,3,0),0)</f>
        <v>0</v>
      </c>
    </row>
    <row r="146" spans="1:4">
      <c r="A146" t="s">
        <v>480</v>
      </c>
      <c r="B146" t="s">
        <v>2072</v>
      </c>
      <c r="C146" t="s">
        <v>482</v>
      </c>
      <c r="D146">
        <f>IFERROR(VLOOKUP(A146,'NOSTOK PESALAKAN'!A:C,3,0),0)</f>
        <v>0</v>
      </c>
    </row>
    <row r="147" spans="1:4">
      <c r="A147" t="s">
        <v>1401</v>
      </c>
      <c r="B147" t="s">
        <v>1402</v>
      </c>
      <c r="C147" t="s">
        <v>482</v>
      </c>
      <c r="D147">
        <f>IFERROR(VLOOKUP(A147,'NOSTOK PESALAKAN'!A:C,3,0),0)</f>
        <v>0</v>
      </c>
    </row>
    <row r="148" spans="1:4">
      <c r="A148" t="s">
        <v>1410</v>
      </c>
      <c r="B148" t="s">
        <v>1411</v>
      </c>
      <c r="C148" t="s">
        <v>482</v>
      </c>
      <c r="D148">
        <f>IFERROR(VLOOKUP(A148,'NOSTOK PESALAKAN'!A:C,3,0),0)</f>
        <v>0</v>
      </c>
    </row>
    <row r="149" spans="1:4">
      <c r="A149" t="s">
        <v>1412</v>
      </c>
      <c r="B149" t="s">
        <v>1413</v>
      </c>
      <c r="C149" t="s">
        <v>482</v>
      </c>
      <c r="D149">
        <f>IFERROR(VLOOKUP(A149,'NOSTOK PESALAKAN'!A:C,3,0),0)</f>
        <v>0</v>
      </c>
    </row>
    <row r="150" spans="1:4">
      <c r="A150" t="s">
        <v>260</v>
      </c>
      <c r="B150" t="s">
        <v>1010</v>
      </c>
      <c r="C150" t="s">
        <v>482</v>
      </c>
      <c r="D150">
        <f>IFERROR(VLOOKUP(A150,'NOSTOK PESALAKAN'!A:C,3,0),0)</f>
        <v>0</v>
      </c>
    </row>
    <row r="151" spans="1:4">
      <c r="A151" t="s">
        <v>1449</v>
      </c>
      <c r="B151" t="s">
        <v>1450</v>
      </c>
      <c r="C151" t="s">
        <v>482</v>
      </c>
      <c r="D151">
        <f>IFERROR(VLOOKUP(A151,'NOSTOK PESALAKAN'!A:C,3,0),0)</f>
        <v>0</v>
      </c>
    </row>
    <row r="152" spans="1:4">
      <c r="A152" t="s">
        <v>1468</v>
      </c>
      <c r="B152" t="s">
        <v>1469</v>
      </c>
      <c r="C152" t="s">
        <v>482</v>
      </c>
      <c r="D152">
        <f>IFERROR(VLOOKUP(A152,'NOSTOK PESALAKAN'!A:C,3,0),0)</f>
        <v>0</v>
      </c>
    </row>
    <row r="153" spans="1:4">
      <c r="A153" t="s">
        <v>1405</v>
      </c>
      <c r="B153" t="s">
        <v>1406</v>
      </c>
      <c r="C153" t="s">
        <v>482</v>
      </c>
      <c r="D153">
        <f>IFERROR(VLOOKUP(A153,'NOSTOK PESALAKAN'!A:C,3,0),0)</f>
        <v>0</v>
      </c>
    </row>
    <row r="154" spans="1:4">
      <c r="A154" t="s">
        <v>1438</v>
      </c>
      <c r="B154" t="s">
        <v>1439</v>
      </c>
      <c r="C154" t="s">
        <v>482</v>
      </c>
      <c r="D154">
        <f>IFERROR(VLOOKUP(A154,'NOSTOK PESALAKAN'!A:C,3,0),0)</f>
        <v>0</v>
      </c>
    </row>
    <row r="155" spans="1:4">
      <c r="A155" t="s">
        <v>1444</v>
      </c>
      <c r="B155" t="s">
        <v>1445</v>
      </c>
      <c r="C155" t="s">
        <v>482</v>
      </c>
      <c r="D155">
        <f>IFERROR(VLOOKUP(A155,'NOSTOK PESALAKAN'!A:C,3,0),0)</f>
        <v>0</v>
      </c>
    </row>
    <row r="156" spans="1:4">
      <c r="A156" t="s">
        <v>1423</v>
      </c>
      <c r="B156" t="s">
        <v>1424</v>
      </c>
      <c r="C156" t="s">
        <v>482</v>
      </c>
      <c r="D156">
        <f>IFERROR(VLOOKUP(A156,'NOSTOK PESALAKAN'!A:C,3,0),0)</f>
        <v>0</v>
      </c>
    </row>
    <row r="157" spans="1:4">
      <c r="A157" t="s">
        <v>1440</v>
      </c>
      <c r="B157" t="s">
        <v>1441</v>
      </c>
      <c r="C157" t="s">
        <v>482</v>
      </c>
      <c r="D157">
        <f>IFERROR(VLOOKUP(A157,'NOSTOK PESALAKAN'!A:C,3,0),0)</f>
        <v>0</v>
      </c>
    </row>
    <row r="158" spans="1:4">
      <c r="A158" t="s">
        <v>1466</v>
      </c>
      <c r="B158" t="s">
        <v>1467</v>
      </c>
      <c r="C158" t="s">
        <v>482</v>
      </c>
      <c r="D158">
        <f>IFERROR(VLOOKUP(A158,'NOSTOK PESALAKAN'!A:C,3,0),0)</f>
        <v>0</v>
      </c>
    </row>
    <row r="159" spans="1:4">
      <c r="A159" t="s">
        <v>1591</v>
      </c>
      <c r="B159" t="s">
        <v>1962</v>
      </c>
      <c r="C159" t="s">
        <v>482</v>
      </c>
      <c r="D159" t="e">
        <f>VLOOKUP(A159,'NOSTOK PESALAKAN'!A:C,3,0)</f>
        <v>#N/A</v>
      </c>
    </row>
    <row r="160" spans="1:4">
      <c r="A160" t="s">
        <v>1642</v>
      </c>
      <c r="B160" t="s">
        <v>1643</v>
      </c>
      <c r="C160" t="s">
        <v>482</v>
      </c>
      <c r="D160" t="str">
        <f>VLOOKUP(A160,'NOSTOK PESALAKAN'!A:C,3,0)</f>
        <v>E</v>
      </c>
    </row>
    <row r="161" spans="1:4">
      <c r="A161" t="s">
        <v>1773</v>
      </c>
      <c r="B161" t="s">
        <v>1968</v>
      </c>
      <c r="C161" t="s">
        <v>482</v>
      </c>
      <c r="D161">
        <f>IFERROR(VLOOKUP(A161,'NOSTOK PESALAKAN'!A:C,3,0),0)</f>
        <v>0</v>
      </c>
    </row>
    <row r="162" spans="1:4">
      <c r="A162" t="s">
        <v>1798</v>
      </c>
      <c r="B162" t="s">
        <v>1991</v>
      </c>
      <c r="C162" t="s">
        <v>482</v>
      </c>
      <c r="D162" t="e">
        <f>VLOOKUP(A162,'NOSTOK PESALAKAN'!A:C,3,0)</f>
        <v>#N/A</v>
      </c>
    </row>
    <row r="163" spans="1:4">
      <c r="A163" t="s">
        <v>1888</v>
      </c>
      <c r="B163" t="s">
        <v>1889</v>
      </c>
      <c r="C163" t="s">
        <v>482</v>
      </c>
      <c r="D163" t="e">
        <f>VLOOKUP(A163,'NOSTOK PESALAKAN'!A:C,3,0)</f>
        <v>#N/A</v>
      </c>
    </row>
    <row r="164" spans="1:4">
      <c r="A164" t="s">
        <v>1904</v>
      </c>
      <c r="B164" t="s">
        <v>1905</v>
      </c>
      <c r="C164" t="s">
        <v>482</v>
      </c>
      <c r="D164">
        <f>IFERROR(VLOOKUP(A164,'NOSTOK PESALAKAN'!A:C,3,0),0)</f>
        <v>0</v>
      </c>
    </row>
    <row r="165" spans="1:4">
      <c r="A165" t="s">
        <v>1949</v>
      </c>
      <c r="B165" t="s">
        <v>1950</v>
      </c>
      <c r="C165" t="s">
        <v>482</v>
      </c>
      <c r="D165" t="e">
        <f>VLOOKUP(A165,'NOSTOK PESALAKAN'!A:C,3,0)</f>
        <v>#N/A</v>
      </c>
    </row>
    <row r="166" spans="1:4">
      <c r="A166" t="s">
        <v>1976</v>
      </c>
      <c r="B166" t="s">
        <v>1977</v>
      </c>
      <c r="C166" t="s">
        <v>482</v>
      </c>
      <c r="D166">
        <f>IFERROR(VLOOKUP(A166,'NOSTOK PESALAKAN'!A:C,3,0),0)</f>
        <v>0</v>
      </c>
    </row>
    <row r="167" spans="1:4">
      <c r="A167" t="s">
        <v>1978</v>
      </c>
      <c r="B167" t="s">
        <v>1979</v>
      </c>
      <c r="C167" t="s">
        <v>482</v>
      </c>
      <c r="D167">
        <f>IFERROR(VLOOKUP(A167,'NOSTOK PESALAKAN'!A:C,3,0),0)</f>
        <v>0</v>
      </c>
    </row>
    <row r="168" spans="1:4">
      <c r="A168" t="s">
        <v>1980</v>
      </c>
      <c r="B168" t="s">
        <v>1981</v>
      </c>
      <c r="C168" t="s">
        <v>482</v>
      </c>
      <c r="D168" t="e">
        <f>VLOOKUP(A168,'NOSTOK PESALAKAN'!A:C,3,0)</f>
        <v>#N/A</v>
      </c>
    </row>
    <row r="169" spans="1:4">
      <c r="A169" t="s">
        <v>2020</v>
      </c>
      <c r="B169" t="s">
        <v>2021</v>
      </c>
      <c r="C169" t="s">
        <v>482</v>
      </c>
      <c r="D169">
        <f>IFERROR(VLOOKUP(A169,'NOSTOK PESALAKAN'!A:C,3,0),0)</f>
        <v>0</v>
      </c>
    </row>
    <row r="170" spans="1:4">
      <c r="A170" t="s">
        <v>2035</v>
      </c>
      <c r="B170" t="s">
        <v>2036</v>
      </c>
      <c r="C170" t="s">
        <v>482</v>
      </c>
      <c r="D170">
        <f>IFERROR(VLOOKUP(A170,'NOSTOK PESALAKAN'!A:C,3,0),0)</f>
        <v>0</v>
      </c>
    </row>
    <row r="171" spans="1:4">
      <c r="A171" t="s">
        <v>2050</v>
      </c>
      <c r="B171" t="s">
        <v>2051</v>
      </c>
      <c r="C171" t="s">
        <v>482</v>
      </c>
      <c r="D171">
        <f>IFERROR(VLOOKUP(A171,'NOSTOK PESALAKAN'!A:C,3,0),0)</f>
        <v>0</v>
      </c>
    </row>
    <row r="172" spans="1:4">
      <c r="A172" t="s">
        <v>2052</v>
      </c>
      <c r="B172" t="s">
        <v>2053</v>
      </c>
      <c r="C172" t="s">
        <v>482</v>
      </c>
      <c r="D172">
        <f>IFERROR(VLOOKUP(A172,'NOSTOK PESALAKAN'!A:C,3,0),0)</f>
        <v>0</v>
      </c>
    </row>
    <row r="173" spans="1:4">
      <c r="A173" t="s">
        <v>2062</v>
      </c>
      <c r="B173" t="s">
        <v>2063</v>
      </c>
      <c r="C173" t="s">
        <v>482</v>
      </c>
      <c r="D173">
        <f>IFERROR(VLOOKUP(A173,'NOSTOK PESALAKAN'!A:C,3,0),0)</f>
        <v>0</v>
      </c>
    </row>
    <row r="174" spans="1:4">
      <c r="D174">
        <f>IFERROR(VLOOKUP(A174,'NOSTOK PESALAKAN'!A:C,3,0),0)</f>
        <v>0</v>
      </c>
    </row>
    <row r="175" spans="1:4">
      <c r="D175">
        <f>IFERROR(VLOOKUP(A175,'NOSTOK PESALAKAN'!A:C,3,0),0)</f>
        <v>0</v>
      </c>
    </row>
    <row r="176" spans="1:4">
      <c r="D176">
        <f>IFERROR(VLOOKUP(A176,'NOSTOK PESALAKAN'!A:C,3,0),0)</f>
        <v>0</v>
      </c>
    </row>
    <row r="177" spans="4:4">
      <c r="D177">
        <f>IFERROR(VLOOKUP(A177,'NOSTOK PESALAKAN'!A:C,3,0),0)</f>
        <v>0</v>
      </c>
    </row>
    <row r="178" spans="4:4">
      <c r="D178" t="e">
        <f>VLOOKUP(A178,'NOSTOK PESALAKAN'!A:C,3,0)</f>
        <v>#N/A</v>
      </c>
    </row>
    <row r="179" spans="4:4">
      <c r="D179">
        <f>IFERROR(VLOOKUP(A179,'NOSTOK PESALAKAN'!A:C,3,0),0)</f>
        <v>0</v>
      </c>
    </row>
    <row r="180" spans="4:4">
      <c r="D180">
        <f>IFERROR(VLOOKUP(A180,'NOSTOK PESALAKAN'!A:C,3,0),0)</f>
        <v>0</v>
      </c>
    </row>
    <row r="181" spans="4:4">
      <c r="D181" t="e">
        <f>VLOOKUP(A181,'NOSTOK PESALAKAN'!A:C,3,0)</f>
        <v>#N/A</v>
      </c>
    </row>
    <row r="182" spans="4:4">
      <c r="D182">
        <f>IFERROR(VLOOKUP(A182,'NOSTOK PESALAKAN'!A:C,3,0),0)</f>
        <v>0</v>
      </c>
    </row>
    <row r="183" spans="4:4">
      <c r="D183">
        <f>IFERROR(VLOOKUP(A183,'NOSTOK PESALAKAN'!A:C,3,0),0)</f>
        <v>0</v>
      </c>
    </row>
    <row r="184" spans="4:4">
      <c r="D184" t="e">
        <f>VLOOKUP(A184,'NOSTOK PESALAKAN'!A:C,3,0)</f>
        <v>#N/A</v>
      </c>
    </row>
    <row r="185" spans="4:4">
      <c r="D185" t="e">
        <f>VLOOKUP(A185,'NOSTOK PESALAKAN'!A:C,3,0)</f>
        <v>#N/A</v>
      </c>
    </row>
    <row r="186" spans="4:4">
      <c r="D186" t="e">
        <f>VLOOKUP(A186,'NOSTOK PESALAKAN'!A:C,3,0)</f>
        <v>#N/A</v>
      </c>
    </row>
    <row r="187" spans="4:4">
      <c r="D187">
        <f>IFERROR(VLOOKUP(A187,'NOSTOK PESALAKAN'!A:C,3,0),0)</f>
        <v>0</v>
      </c>
    </row>
    <row r="188" spans="4:4">
      <c r="D188">
        <f>IFERROR(VLOOKUP(A188,'NOSTOK PESALAKAN'!A:C,3,0),0)</f>
        <v>0</v>
      </c>
    </row>
    <row r="189" spans="4:4">
      <c r="D189">
        <f>IFERROR(VLOOKUP(A189,'NOSTOK PESALAKAN'!A:C,3,0),0)</f>
        <v>0</v>
      </c>
    </row>
    <row r="190" spans="4:4">
      <c r="D190">
        <f>IFERROR(VLOOKUP(A190,'NOSTOK PESALAKAN'!A:C,3,0),0)</f>
        <v>0</v>
      </c>
    </row>
    <row r="191" spans="4:4">
      <c r="D191">
        <f>IFERROR(VLOOKUP(A191,'NOSTOK PESALAKAN'!A:C,3,0),0)</f>
        <v>0</v>
      </c>
    </row>
    <row r="192" spans="4:4">
      <c r="D192">
        <f>IFERROR(VLOOKUP(A192,'NOSTOK PESALAKAN'!A:C,3,0),0)</f>
        <v>0</v>
      </c>
    </row>
    <row r="193" spans="4:4">
      <c r="D193">
        <f>IFERROR(VLOOKUP(A193,'NOSTOK PESALAKAN'!A:C,3,0),0)</f>
        <v>0</v>
      </c>
    </row>
    <row r="194" spans="4:4">
      <c r="D194">
        <f>IFERROR(VLOOKUP(A194,'NOSTOK PESALAKAN'!A:C,3,0),0)</f>
        <v>0</v>
      </c>
    </row>
    <row r="195" spans="4:4">
      <c r="D195">
        <f>IFERROR(VLOOKUP(A195,'NOSTOK PESALAKAN'!A:C,3,0),0)</f>
        <v>0</v>
      </c>
    </row>
    <row r="196" spans="4:4">
      <c r="D196">
        <f>IFERROR(VLOOKUP(A196,'NOSTOK PESALAKAN'!A:C,3,0),0)</f>
        <v>0</v>
      </c>
    </row>
    <row r="197" spans="4:4">
      <c r="D197">
        <f>IFERROR(VLOOKUP(A197,'NOSTOK PESALAKAN'!A:C,3,0),0)</f>
        <v>0</v>
      </c>
    </row>
    <row r="198" spans="4:4">
      <c r="D198">
        <f>IFERROR(VLOOKUP(A198,'NOSTOK PESALAKAN'!A:C,3,0),0)</f>
        <v>0</v>
      </c>
    </row>
    <row r="199" spans="4:4">
      <c r="D199">
        <f>IFERROR(VLOOKUP(A199,'NOSTOK PESALAKAN'!A:C,3,0),0)</f>
        <v>0</v>
      </c>
    </row>
    <row r="200" spans="4:4">
      <c r="D200">
        <f>IFERROR(VLOOKUP(A200,'NOSTOK PESALAKAN'!A:C,3,0),0)</f>
        <v>0</v>
      </c>
    </row>
    <row r="201" spans="4:4">
      <c r="D201">
        <f>IFERROR(VLOOKUP(A201,'NOSTOK PESALAKAN'!A:C,3,0),0)</f>
        <v>0</v>
      </c>
    </row>
    <row r="202" spans="4:4">
      <c r="D202">
        <f>IFERROR(VLOOKUP(A202,'NOSTOK PESALAKAN'!A:C,3,0),0)</f>
        <v>0</v>
      </c>
    </row>
    <row r="203" spans="4:4">
      <c r="D203" t="e">
        <f>VLOOKUP(A203,'NOSTOK PESALAKAN'!A:C,3,0)</f>
        <v>#N/A</v>
      </c>
    </row>
    <row r="204" spans="4:4">
      <c r="D204">
        <f>IFERROR(VLOOKUP(A204,'NOSTOK PESALAKAN'!A:C,3,0),0)</f>
        <v>0</v>
      </c>
    </row>
    <row r="205" spans="4:4">
      <c r="D205">
        <f>IFERROR(VLOOKUP(A205,'NOSTOK PESALAKAN'!A:C,3,0),0)</f>
        <v>0</v>
      </c>
    </row>
    <row r="206" spans="4:4">
      <c r="D206">
        <f>IFERROR(VLOOKUP(A206,'NOSTOK PESALAKAN'!A:C,3,0),0)</f>
        <v>0</v>
      </c>
    </row>
    <row r="207" spans="4:4">
      <c r="D207">
        <f>IFERROR(VLOOKUP(A207,'NOSTOK PESALAKAN'!A:C,3,0),0)</f>
        <v>0</v>
      </c>
    </row>
    <row r="208" spans="4:4">
      <c r="D208">
        <f>IFERROR(VLOOKUP(A208,'NOSTOK PESALAKAN'!A:C,3,0),0)</f>
        <v>0</v>
      </c>
    </row>
    <row r="209" spans="4:4">
      <c r="D209">
        <f>IFERROR(VLOOKUP(A209,'NOSTOK PESALAKAN'!A:C,3,0),0)</f>
        <v>0</v>
      </c>
    </row>
    <row r="210" spans="4:4">
      <c r="D210">
        <f>IFERROR(VLOOKUP(A210,'NOSTOK PESALAKAN'!A:C,3,0),0)</f>
        <v>0</v>
      </c>
    </row>
    <row r="211" spans="4:4">
      <c r="D211">
        <f>IFERROR(VLOOKUP(A211,'NOSTOK PESALAKAN'!A:C,3,0),0)</f>
        <v>0</v>
      </c>
    </row>
    <row r="212" spans="4:4">
      <c r="D212">
        <f>IFERROR(VLOOKUP(A212,'NOSTOK PESALAKAN'!A:C,3,0),0)</f>
        <v>0</v>
      </c>
    </row>
    <row r="213" spans="4:4">
      <c r="D213">
        <f>IFERROR(VLOOKUP(A213,'NOSTOK PESALAKAN'!A:C,3,0),0)</f>
        <v>0</v>
      </c>
    </row>
    <row r="214" spans="4:4">
      <c r="D214">
        <f>IFERROR(VLOOKUP(A214,'NOSTOK PESALAKAN'!A:C,3,0),0)</f>
        <v>0</v>
      </c>
    </row>
    <row r="215" spans="4:4">
      <c r="D215">
        <f>IFERROR(VLOOKUP(A215,'NOSTOK PESALAKAN'!A:C,3,0),0)</f>
        <v>0</v>
      </c>
    </row>
    <row r="216" spans="4:4">
      <c r="D216">
        <f>IFERROR(VLOOKUP(A216,'NOSTOK PESALAKAN'!A:C,3,0),0)</f>
        <v>0</v>
      </c>
    </row>
    <row r="217" spans="4:4">
      <c r="D217">
        <f>IFERROR(VLOOKUP(A217,'NOSTOK PESALAKAN'!A:C,3,0),0)</f>
        <v>0</v>
      </c>
    </row>
    <row r="218" spans="4:4">
      <c r="D218">
        <f>IFERROR(VLOOKUP(A218,'NOSTOK PESALAKAN'!A:C,3,0),0)</f>
        <v>0</v>
      </c>
    </row>
    <row r="219" spans="4:4">
      <c r="D219">
        <f>IFERROR(VLOOKUP(A219,'NOSTOK PESALAKAN'!A:C,3,0),0)</f>
        <v>0</v>
      </c>
    </row>
    <row r="220" spans="4:4">
      <c r="D220">
        <f>IFERROR(VLOOKUP(A220,'NOSTOK PESALAKAN'!A:C,3,0),0)</f>
        <v>0</v>
      </c>
    </row>
    <row r="221" spans="4:4">
      <c r="D221">
        <f>IFERROR(VLOOKUP(A221,'NOSTOK PESALAKAN'!A:C,3,0),0)</f>
        <v>0</v>
      </c>
    </row>
    <row r="222" spans="4:4">
      <c r="D222">
        <f>IFERROR(VLOOKUP(A222,'NOSTOK PESALAKAN'!A:C,3,0),0)</f>
        <v>0</v>
      </c>
    </row>
    <row r="223" spans="4:4">
      <c r="D223">
        <f>IFERROR(VLOOKUP(A223,'NOSTOK PESALAKAN'!A:C,3,0),0)</f>
        <v>0</v>
      </c>
    </row>
    <row r="224" spans="4:4">
      <c r="D224">
        <f>IFERROR(VLOOKUP(A224,'NOSTOK PESALAKAN'!A:C,3,0),0)</f>
        <v>0</v>
      </c>
    </row>
    <row r="225" spans="4:4">
      <c r="D225">
        <f>IFERROR(VLOOKUP(A225,'NOSTOK PESALAKAN'!A:C,3,0),0)</f>
        <v>0</v>
      </c>
    </row>
    <row r="226" spans="4:4">
      <c r="D226">
        <f>IFERROR(VLOOKUP(A226,'NOSTOK PESALAKAN'!A:C,3,0),0)</f>
        <v>0</v>
      </c>
    </row>
    <row r="227" spans="4:4">
      <c r="D227">
        <f>IFERROR(VLOOKUP(A227,'NOSTOK PESALAKAN'!A:C,3,0),0)</f>
        <v>0</v>
      </c>
    </row>
    <row r="228" spans="4:4">
      <c r="D228">
        <f>IFERROR(VLOOKUP(A228,'NOSTOK PESALAKAN'!A:C,3,0),0)</f>
        <v>0</v>
      </c>
    </row>
    <row r="229" spans="4:4">
      <c r="D229">
        <f>IFERROR(VLOOKUP(A229,'NOSTOK PESALAKAN'!A:C,3,0),0)</f>
        <v>0</v>
      </c>
    </row>
    <row r="230" spans="4:4">
      <c r="D230">
        <f>IFERROR(VLOOKUP(A230,'NOSTOK PESALAKAN'!A:C,3,0),0)</f>
        <v>0</v>
      </c>
    </row>
    <row r="231" spans="4:4">
      <c r="D231">
        <f>IFERROR(VLOOKUP(A231,'NOSTOK PESALAKAN'!A:C,3,0),0)</f>
        <v>0</v>
      </c>
    </row>
    <row r="232" spans="4:4">
      <c r="D232">
        <f>IFERROR(VLOOKUP(A232,'NOSTOK PESALAKAN'!A:C,3,0),0)</f>
        <v>0</v>
      </c>
    </row>
    <row r="233" spans="4:4">
      <c r="D233">
        <f>IFERROR(VLOOKUP(A233,'NOSTOK PESALAKAN'!A:C,3,0),0)</f>
        <v>0</v>
      </c>
    </row>
    <row r="234" spans="4:4">
      <c r="D234">
        <f>IFERROR(VLOOKUP(A234,'NOSTOK PESALAKAN'!A:C,3,0),0)</f>
        <v>0</v>
      </c>
    </row>
    <row r="235" spans="4:4">
      <c r="D235">
        <f>IFERROR(VLOOKUP(A235,'NOSTOK PESALAKAN'!A:C,3,0),0)</f>
        <v>0</v>
      </c>
    </row>
    <row r="236" spans="4:4">
      <c r="D236">
        <f>IFERROR(VLOOKUP(A236,'NOSTOK PESALAKAN'!A:C,3,0),0)</f>
        <v>0</v>
      </c>
    </row>
    <row r="237" spans="4:4">
      <c r="D237">
        <f>IFERROR(VLOOKUP(A237,'NOSTOK PESALAKAN'!A:C,3,0),0)</f>
        <v>0</v>
      </c>
    </row>
    <row r="238" spans="4:4">
      <c r="D238">
        <f>IFERROR(VLOOKUP(A238,'NOSTOK PESALAKAN'!A:C,3,0),0)</f>
        <v>0</v>
      </c>
    </row>
    <row r="239" spans="4:4">
      <c r="D239">
        <f>IFERROR(VLOOKUP(A239,'NOSTOK PESALAKAN'!A:C,3,0),0)</f>
        <v>0</v>
      </c>
    </row>
    <row r="240" spans="4:4">
      <c r="D240">
        <f>IFERROR(VLOOKUP(A240,'NOSTOK PESALAKAN'!A:C,3,0),0)</f>
        <v>0</v>
      </c>
    </row>
    <row r="241" spans="4:4">
      <c r="D241">
        <f>IFERROR(VLOOKUP(A241,'NOSTOK PESALAKAN'!A:C,3,0),0)</f>
        <v>0</v>
      </c>
    </row>
    <row r="242" spans="4:4">
      <c r="D242">
        <f>IFERROR(VLOOKUP(A242,'NOSTOK PESALAKAN'!A:C,3,0),0)</f>
        <v>0</v>
      </c>
    </row>
    <row r="243" spans="4:4">
      <c r="D243">
        <f>IFERROR(VLOOKUP(A243,'NOSTOK PESALAKAN'!A:C,3,0),0)</f>
        <v>0</v>
      </c>
    </row>
    <row r="244" spans="4:4">
      <c r="D244">
        <f>IFERROR(VLOOKUP(A244,'NOSTOK PESALAKAN'!A:C,3,0),0)</f>
        <v>0</v>
      </c>
    </row>
    <row r="245" spans="4:4">
      <c r="D245">
        <f>IFERROR(VLOOKUP(A245,'NOSTOK PESALAKAN'!A:C,3,0),0)</f>
        <v>0</v>
      </c>
    </row>
    <row r="246" spans="4:4">
      <c r="D246">
        <f>IFERROR(VLOOKUP(A246,'NOSTOK PESALAKAN'!A:C,3,0),0)</f>
        <v>0</v>
      </c>
    </row>
    <row r="247" spans="4:4">
      <c r="D247">
        <f>IFERROR(VLOOKUP(A247,'NOSTOK PESALAKAN'!A:C,3,0),0)</f>
        <v>0</v>
      </c>
    </row>
    <row r="248" spans="4:4">
      <c r="D248">
        <f>IFERROR(VLOOKUP(A248,'NOSTOK PESALAKAN'!A:C,3,0),0)</f>
        <v>0</v>
      </c>
    </row>
    <row r="249" spans="4:4">
      <c r="D249">
        <f>IFERROR(VLOOKUP(A249,'NOSTOK PESALAKAN'!A:C,3,0),0)</f>
        <v>0</v>
      </c>
    </row>
    <row r="250" spans="4:4">
      <c r="D250">
        <f>IFERROR(VLOOKUP(A250,'NOSTOK PESALAKAN'!A:C,3,0),0)</f>
        <v>0</v>
      </c>
    </row>
    <row r="251" spans="4:4">
      <c r="D251">
        <f>IFERROR(VLOOKUP(A251,'NOSTOK PESALAKAN'!A:C,3,0),0)</f>
        <v>0</v>
      </c>
    </row>
    <row r="252" spans="4:4">
      <c r="D252">
        <f>IFERROR(VLOOKUP(A252,'NOSTOK PESALAKAN'!A:C,3,0),0)</f>
        <v>0</v>
      </c>
    </row>
    <row r="253" spans="4:4">
      <c r="D253">
        <f>IFERROR(VLOOKUP(A253,'NOSTOK PESALAKAN'!A:C,3,0),0)</f>
        <v>0</v>
      </c>
    </row>
    <row r="254" spans="4:4">
      <c r="D254">
        <f>IFERROR(VLOOKUP(A254,'NOSTOK PESALAKAN'!A:C,3,0),0)</f>
        <v>0</v>
      </c>
    </row>
    <row r="255" spans="4:4">
      <c r="D255">
        <f>IFERROR(VLOOKUP(A255,'NOSTOK PESALAKAN'!A:C,3,0),0)</f>
        <v>0</v>
      </c>
    </row>
    <row r="256" spans="4:4">
      <c r="D256">
        <f>IFERROR(VLOOKUP(A256,'NOSTOK PESALAKAN'!A:C,3,0),0)</f>
        <v>0</v>
      </c>
    </row>
    <row r="257" spans="4:4">
      <c r="D257">
        <f>IFERROR(VLOOKUP(A257,'NOSTOK PESALAKAN'!A:C,3,0),0)</f>
        <v>0</v>
      </c>
    </row>
    <row r="258" spans="4:4">
      <c r="D258">
        <f>IFERROR(VLOOKUP(A258,'NOSTOK PESALAKAN'!A:C,3,0),0)</f>
        <v>0</v>
      </c>
    </row>
    <row r="259" spans="4:4">
      <c r="D259">
        <f>IFERROR(VLOOKUP(A259,'NOSTOK PESALAKAN'!A:C,3,0),0)</f>
        <v>0</v>
      </c>
    </row>
    <row r="260" spans="4:4">
      <c r="D260">
        <f>IFERROR(VLOOKUP(A260,'NOSTOK PESALAKAN'!A:C,3,0),0)</f>
        <v>0</v>
      </c>
    </row>
    <row r="261" spans="4:4">
      <c r="D261">
        <f>IFERROR(VLOOKUP(A261,'NOSTOK PESALAKAN'!A:C,3,0),0)</f>
        <v>0</v>
      </c>
    </row>
    <row r="262" spans="4:4">
      <c r="D262">
        <f>IFERROR(VLOOKUP(A262,'NOSTOK PESALAKAN'!A:C,3,0),0)</f>
        <v>0</v>
      </c>
    </row>
    <row r="263" spans="4:4">
      <c r="D263">
        <f>IFERROR(VLOOKUP(A263,'NOSTOK PESALAKAN'!A:C,3,0),0)</f>
        <v>0</v>
      </c>
    </row>
    <row r="264" spans="4:4">
      <c r="D264">
        <f>IFERROR(VLOOKUP(A264,'NOSTOK PESALAKAN'!A:C,3,0),0)</f>
        <v>0</v>
      </c>
    </row>
    <row r="265" spans="4:4">
      <c r="D265">
        <f>IFERROR(VLOOKUP(A265,'NOSTOK PESALAKAN'!A:C,3,0),0)</f>
        <v>0</v>
      </c>
    </row>
    <row r="266" spans="4:4">
      <c r="D266">
        <f>IFERROR(VLOOKUP(A266,'NOSTOK PESALAKAN'!A:C,3,0),0)</f>
        <v>0</v>
      </c>
    </row>
    <row r="267" spans="4:4">
      <c r="D267">
        <f>IFERROR(VLOOKUP(A267,'NOSTOK PESALAKAN'!A:C,3,0),0)</f>
        <v>0</v>
      </c>
    </row>
    <row r="268" spans="4:4">
      <c r="D268">
        <f>IFERROR(VLOOKUP(A268,'NOSTOK PESALAKAN'!A:C,3,0),0)</f>
        <v>0</v>
      </c>
    </row>
    <row r="269" spans="4:4">
      <c r="D269">
        <f>IFERROR(VLOOKUP(A269,'NOSTOK PESALAKAN'!A:C,3,0),0)</f>
        <v>0</v>
      </c>
    </row>
    <row r="270" spans="4:4">
      <c r="D270">
        <f>IFERROR(VLOOKUP(A270,'NOSTOK PESALAKAN'!A:C,3,0),0)</f>
        <v>0</v>
      </c>
    </row>
    <row r="271" spans="4:4">
      <c r="D271">
        <f>IFERROR(VLOOKUP(A271,'NOSTOK PESALAKAN'!A:C,3,0),0)</f>
        <v>0</v>
      </c>
    </row>
    <row r="272" spans="4:4">
      <c r="D272">
        <f>IFERROR(VLOOKUP(A272,'NOSTOK PESALAKAN'!A:C,3,0),0)</f>
        <v>0</v>
      </c>
    </row>
    <row r="273" spans="4:4">
      <c r="D273">
        <f>IFERROR(VLOOKUP(A273,'NOSTOK PESALAKAN'!A:C,3,0),0)</f>
        <v>0</v>
      </c>
    </row>
    <row r="274" spans="4:4">
      <c r="D274">
        <f>IFERROR(VLOOKUP(A274,'NOSTOK PESALAKAN'!A:C,3,0),0)</f>
        <v>0</v>
      </c>
    </row>
    <row r="275" spans="4:4">
      <c r="D275">
        <f>IFERROR(VLOOKUP(A275,'NOSTOK PESALAKAN'!A:C,3,0),0)</f>
        <v>0</v>
      </c>
    </row>
    <row r="276" spans="4:4">
      <c r="D276">
        <f>IFERROR(VLOOKUP(A276,'NOSTOK PESALAKAN'!A:C,3,0),0)</f>
        <v>0</v>
      </c>
    </row>
    <row r="277" spans="4:4">
      <c r="D277">
        <f>IFERROR(VLOOKUP(A277,'NOSTOK PESALAKAN'!A:C,3,0),0)</f>
        <v>0</v>
      </c>
    </row>
    <row r="278" spans="4:4">
      <c r="D278">
        <f>IFERROR(VLOOKUP(A278,'NOSTOK PESALAKAN'!A:C,3,0),0)</f>
        <v>0</v>
      </c>
    </row>
    <row r="279" spans="4:4">
      <c r="D279">
        <f>IFERROR(VLOOKUP(A279,'NOSTOK PESALAKAN'!A:C,3,0),0)</f>
        <v>0</v>
      </c>
    </row>
    <row r="280" spans="4:4">
      <c r="D280">
        <f>IFERROR(VLOOKUP(A280,'NOSTOK PESALAKAN'!A:C,3,0),0)</f>
        <v>0</v>
      </c>
    </row>
    <row r="281" spans="4:4">
      <c r="D281">
        <f>IFERROR(VLOOKUP(A281,'NOSTOK PESALAKAN'!A:C,3,0),0)</f>
        <v>0</v>
      </c>
    </row>
    <row r="282" spans="4:4">
      <c r="D282">
        <f>IFERROR(VLOOKUP(A282,'NOSTOK PESALAKAN'!A:C,3,0),0)</f>
        <v>0</v>
      </c>
    </row>
    <row r="283" spans="4:4">
      <c r="D283">
        <f>IFERROR(VLOOKUP(A283,'NOSTOK PESALAKAN'!A:C,3,0),0)</f>
        <v>0</v>
      </c>
    </row>
    <row r="284" spans="4:4">
      <c r="D284">
        <f>IFERROR(VLOOKUP(A284,'NOSTOK PESALAKAN'!A:C,3,0),0)</f>
        <v>0</v>
      </c>
    </row>
    <row r="285" spans="4:4">
      <c r="D285">
        <f>IFERROR(VLOOKUP(A285,'NOSTOK PESALAKAN'!A:C,3,0),0)</f>
        <v>0</v>
      </c>
    </row>
    <row r="286" spans="4:4">
      <c r="D286">
        <f>IFERROR(VLOOKUP(A286,'NOSTOK PESALAKAN'!A:C,3,0),0)</f>
        <v>0</v>
      </c>
    </row>
    <row r="287" spans="4:4">
      <c r="D287">
        <f>IFERROR(VLOOKUP(A287,'NOSTOK PESALAKAN'!A:C,3,0),0)</f>
        <v>0</v>
      </c>
    </row>
    <row r="288" spans="4:4">
      <c r="D288">
        <f>IFERROR(VLOOKUP(A288,'NOSTOK PESALAKAN'!A:C,3,0),0)</f>
        <v>0</v>
      </c>
    </row>
  </sheetData>
  <autoFilter ref="A4:D288" xr:uid="{966B348D-3AAB-4DE3-855B-306263612246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C2C5-49DB-4210-B770-97ECA90E9D02}">
  <dimension ref="A1:C153"/>
  <sheetViews>
    <sheetView workbookViewId="0"/>
  </sheetViews>
  <sheetFormatPr defaultRowHeight="15"/>
  <cols>
    <col min="1" max="1" width="19.28515625" bestFit="1" customWidth="1"/>
    <col min="2" max="2" width="60" bestFit="1" customWidth="1"/>
  </cols>
  <sheetData>
    <row r="1" spans="1:3">
      <c r="A1" t="s">
        <v>872</v>
      </c>
      <c r="B1" t="s">
        <v>873</v>
      </c>
      <c r="C1" t="s">
        <v>80</v>
      </c>
    </row>
    <row r="2" spans="1:3">
      <c r="A2" t="s">
        <v>550</v>
      </c>
      <c r="B2" t="s">
        <v>647</v>
      </c>
      <c r="C2" s="29" t="s">
        <v>874</v>
      </c>
    </row>
    <row r="3" spans="1:3">
      <c r="A3" t="s">
        <v>660</v>
      </c>
      <c r="B3" t="s">
        <v>661</v>
      </c>
      <c r="C3" s="29" t="s">
        <v>874</v>
      </c>
    </row>
    <row r="4" spans="1:3">
      <c r="A4" t="s">
        <v>343</v>
      </c>
      <c r="B4" t="s">
        <v>694</v>
      </c>
      <c r="C4" s="29" t="s">
        <v>874</v>
      </c>
    </row>
    <row r="5" spans="1:3">
      <c r="A5" t="s">
        <v>762</v>
      </c>
      <c r="B5" t="s">
        <v>763</v>
      </c>
      <c r="C5" s="29" t="s">
        <v>874</v>
      </c>
    </row>
    <row r="6" spans="1:3">
      <c r="A6" t="s">
        <v>713</v>
      </c>
      <c r="B6" t="s">
        <v>714</v>
      </c>
      <c r="C6" s="29" t="s">
        <v>874</v>
      </c>
    </row>
    <row r="7" spans="1:3">
      <c r="A7" t="s">
        <v>715</v>
      </c>
      <c r="B7" t="s">
        <v>716</v>
      </c>
      <c r="C7" s="29" t="s">
        <v>874</v>
      </c>
    </row>
    <row r="8" spans="1:3">
      <c r="A8" t="s">
        <v>658</v>
      </c>
      <c r="B8" t="s">
        <v>659</v>
      </c>
      <c r="C8" s="29" t="s">
        <v>874</v>
      </c>
    </row>
    <row r="9" spans="1:3">
      <c r="A9" t="s">
        <v>692</v>
      </c>
      <c r="B9" t="s">
        <v>693</v>
      </c>
      <c r="C9" s="29" t="s">
        <v>874</v>
      </c>
    </row>
    <row r="10" spans="1:3">
      <c r="A10" t="s">
        <v>528</v>
      </c>
      <c r="B10" t="s">
        <v>772</v>
      </c>
      <c r="C10" s="29" t="s">
        <v>874</v>
      </c>
    </row>
    <row r="11" spans="1:3">
      <c r="A11" t="s">
        <v>529</v>
      </c>
      <c r="B11" t="s">
        <v>670</v>
      </c>
      <c r="C11" s="29" t="s">
        <v>874</v>
      </c>
    </row>
    <row r="12" spans="1:3">
      <c r="A12" t="s">
        <v>530</v>
      </c>
      <c r="B12" t="s">
        <v>706</v>
      </c>
      <c r="C12" s="29" t="s">
        <v>874</v>
      </c>
    </row>
    <row r="13" spans="1:3">
      <c r="A13" t="s">
        <v>536</v>
      </c>
      <c r="B13" t="s">
        <v>610</v>
      </c>
      <c r="C13" s="29" t="s">
        <v>874</v>
      </c>
    </row>
    <row r="14" spans="1:3">
      <c r="A14" t="s">
        <v>538</v>
      </c>
      <c r="B14" t="s">
        <v>613</v>
      </c>
      <c r="C14" s="29" t="s">
        <v>874</v>
      </c>
    </row>
    <row r="15" spans="1:3">
      <c r="A15" t="s">
        <v>577</v>
      </c>
      <c r="B15" t="s">
        <v>617</v>
      </c>
      <c r="C15" s="29" t="s">
        <v>874</v>
      </c>
    </row>
    <row r="16" spans="1:3">
      <c r="A16" t="s">
        <v>578</v>
      </c>
      <c r="B16" t="s">
        <v>624</v>
      </c>
      <c r="C16" s="29" t="s">
        <v>874</v>
      </c>
    </row>
    <row r="17" spans="1:3">
      <c r="A17" t="s">
        <v>580</v>
      </c>
      <c r="B17" t="s">
        <v>632</v>
      </c>
      <c r="C17" s="29" t="s">
        <v>874</v>
      </c>
    </row>
    <row r="18" spans="1:3">
      <c r="A18" t="s">
        <v>545</v>
      </c>
      <c r="B18" t="s">
        <v>638</v>
      </c>
      <c r="C18" s="29" t="s">
        <v>874</v>
      </c>
    </row>
    <row r="19" spans="1:3">
      <c r="A19" t="s">
        <v>581</v>
      </c>
      <c r="B19" t="s">
        <v>648</v>
      </c>
      <c r="C19" s="29" t="s">
        <v>874</v>
      </c>
    </row>
    <row r="20" spans="1:3">
      <c r="A20" t="s">
        <v>551</v>
      </c>
      <c r="B20" t="s">
        <v>649</v>
      </c>
      <c r="C20" s="29" t="s">
        <v>874</v>
      </c>
    </row>
    <row r="21" spans="1:3">
      <c r="A21" t="s">
        <v>552</v>
      </c>
      <c r="B21" t="s">
        <v>650</v>
      </c>
      <c r="C21" s="29" t="s">
        <v>874</v>
      </c>
    </row>
    <row r="22" spans="1:3">
      <c r="A22" t="s">
        <v>582</v>
      </c>
      <c r="B22" t="s">
        <v>665</v>
      </c>
      <c r="C22" s="29" t="s">
        <v>874</v>
      </c>
    </row>
    <row r="23" spans="1:3">
      <c r="A23" t="s">
        <v>583</v>
      </c>
      <c r="B23" t="s">
        <v>667</v>
      </c>
      <c r="C23" s="29" t="s">
        <v>874</v>
      </c>
    </row>
    <row r="24" spans="1:3">
      <c r="A24" t="s">
        <v>584</v>
      </c>
      <c r="B24" t="s">
        <v>671</v>
      </c>
      <c r="C24" s="29" t="s">
        <v>874</v>
      </c>
    </row>
    <row r="25" spans="1:3">
      <c r="A25" t="s">
        <v>585</v>
      </c>
      <c r="B25" t="s">
        <v>680</v>
      </c>
      <c r="C25" s="29" t="s">
        <v>874</v>
      </c>
    </row>
    <row r="26" spans="1:3">
      <c r="A26" t="s">
        <v>586</v>
      </c>
      <c r="B26" t="s">
        <v>685</v>
      </c>
      <c r="C26" s="29" t="s">
        <v>874</v>
      </c>
    </row>
    <row r="27" spans="1:3">
      <c r="A27" t="s">
        <v>555</v>
      </c>
      <c r="B27" t="s">
        <v>686</v>
      </c>
      <c r="C27" s="29" t="s">
        <v>874</v>
      </c>
    </row>
    <row r="28" spans="1:3">
      <c r="A28" t="s">
        <v>587</v>
      </c>
      <c r="B28" t="s">
        <v>687</v>
      </c>
      <c r="C28" s="29" t="s">
        <v>874</v>
      </c>
    </row>
    <row r="29" spans="1:3">
      <c r="A29" t="s">
        <v>588</v>
      </c>
      <c r="B29" t="s">
        <v>695</v>
      </c>
      <c r="C29" s="29" t="s">
        <v>874</v>
      </c>
    </row>
    <row r="30" spans="1:3">
      <c r="A30" t="s">
        <v>589</v>
      </c>
      <c r="B30" t="s">
        <v>696</v>
      </c>
      <c r="C30" s="29" t="s">
        <v>874</v>
      </c>
    </row>
    <row r="31" spans="1:3">
      <c r="A31" t="s">
        <v>590</v>
      </c>
      <c r="B31" t="s">
        <v>697</v>
      </c>
      <c r="C31" s="29" t="s">
        <v>874</v>
      </c>
    </row>
    <row r="32" spans="1:3">
      <c r="A32" t="s">
        <v>591</v>
      </c>
      <c r="B32" t="s">
        <v>698</v>
      </c>
      <c r="C32" s="29" t="s">
        <v>874</v>
      </c>
    </row>
    <row r="33" spans="1:3">
      <c r="A33" t="s">
        <v>557</v>
      </c>
      <c r="B33" t="s">
        <v>704</v>
      </c>
      <c r="C33" s="29" t="s">
        <v>874</v>
      </c>
    </row>
    <row r="34" spans="1:3">
      <c r="A34" t="s">
        <v>558</v>
      </c>
      <c r="B34" t="s">
        <v>705</v>
      </c>
      <c r="C34" s="29" t="s">
        <v>874</v>
      </c>
    </row>
    <row r="35" spans="1:3">
      <c r="A35" t="s">
        <v>592</v>
      </c>
      <c r="B35" t="s">
        <v>707</v>
      </c>
      <c r="C35" s="29" t="s">
        <v>874</v>
      </c>
    </row>
    <row r="36" spans="1:3">
      <c r="A36" t="s">
        <v>593</v>
      </c>
      <c r="B36" t="s">
        <v>708</v>
      </c>
      <c r="C36" s="29" t="s">
        <v>874</v>
      </c>
    </row>
    <row r="37" spans="1:3">
      <c r="A37" t="s">
        <v>594</v>
      </c>
      <c r="B37" t="s">
        <v>709</v>
      </c>
      <c r="C37" s="29" t="s">
        <v>874</v>
      </c>
    </row>
    <row r="38" spans="1:3">
      <c r="A38" t="s">
        <v>595</v>
      </c>
      <c r="B38" t="s">
        <v>710</v>
      </c>
      <c r="C38" s="29" t="s">
        <v>874</v>
      </c>
    </row>
    <row r="39" spans="1:3">
      <c r="A39" t="s">
        <v>596</v>
      </c>
      <c r="B39" t="s">
        <v>734</v>
      </c>
      <c r="C39" s="29" t="s">
        <v>874</v>
      </c>
    </row>
    <row r="40" spans="1:3">
      <c r="A40" t="s">
        <v>562</v>
      </c>
      <c r="B40" t="s">
        <v>735</v>
      </c>
      <c r="C40" s="29" t="s">
        <v>874</v>
      </c>
    </row>
    <row r="41" spans="1:3">
      <c r="A41" t="s">
        <v>565</v>
      </c>
      <c r="B41" t="s">
        <v>746</v>
      </c>
      <c r="C41" s="29" t="s">
        <v>874</v>
      </c>
    </row>
    <row r="42" spans="1:3">
      <c r="A42" t="s">
        <v>567</v>
      </c>
      <c r="B42" t="s">
        <v>748</v>
      </c>
      <c r="C42" s="29" t="s">
        <v>874</v>
      </c>
    </row>
    <row r="43" spans="1:3">
      <c r="A43" t="s">
        <v>569</v>
      </c>
      <c r="B43" t="s">
        <v>767</v>
      </c>
      <c r="C43" s="29" t="s">
        <v>874</v>
      </c>
    </row>
    <row r="44" spans="1:3">
      <c r="A44" t="s">
        <v>597</v>
      </c>
      <c r="B44" t="s">
        <v>773</v>
      </c>
      <c r="C44" s="29" t="s">
        <v>874</v>
      </c>
    </row>
    <row r="45" spans="1:3">
      <c r="A45" t="s">
        <v>598</v>
      </c>
      <c r="B45" s="8" t="s">
        <v>783</v>
      </c>
      <c r="C45" s="29" t="s">
        <v>874</v>
      </c>
    </row>
    <row r="46" spans="1:3">
      <c r="A46" t="s">
        <v>554</v>
      </c>
      <c r="B46" t="s">
        <v>677</v>
      </c>
      <c r="C46" s="29" t="s">
        <v>874</v>
      </c>
    </row>
    <row r="47" spans="1:3">
      <c r="A47" t="s">
        <v>543</v>
      </c>
      <c r="B47" t="s">
        <v>625</v>
      </c>
      <c r="C47" s="29" t="s">
        <v>874</v>
      </c>
    </row>
    <row r="48" spans="1:3">
      <c r="A48" t="s">
        <v>556</v>
      </c>
      <c r="B48" t="s">
        <v>701</v>
      </c>
      <c r="C48" s="29" t="s">
        <v>874</v>
      </c>
    </row>
    <row r="49" spans="1:3">
      <c r="A49" t="s">
        <v>572</v>
      </c>
      <c r="B49" t="s">
        <v>779</v>
      </c>
      <c r="C49" s="29" t="s">
        <v>874</v>
      </c>
    </row>
    <row r="50" spans="1:3">
      <c r="A50" t="s">
        <v>619</v>
      </c>
      <c r="B50" t="s">
        <v>620</v>
      </c>
      <c r="C50" s="29" t="s">
        <v>874</v>
      </c>
    </row>
    <row r="51" spans="1:3">
      <c r="A51" t="s">
        <v>621</v>
      </c>
      <c r="B51" t="s">
        <v>622</v>
      </c>
      <c r="C51" s="29" t="s">
        <v>874</v>
      </c>
    </row>
    <row r="52" spans="1:3">
      <c r="A52" t="s">
        <v>627</v>
      </c>
      <c r="B52" t="s">
        <v>628</v>
      </c>
      <c r="C52" s="29" t="s">
        <v>874</v>
      </c>
    </row>
    <row r="53" spans="1:3">
      <c r="A53" t="s">
        <v>630</v>
      </c>
      <c r="B53" t="s">
        <v>631</v>
      </c>
      <c r="C53" s="29" t="s">
        <v>874</v>
      </c>
    </row>
    <row r="54" spans="1:3">
      <c r="A54" t="s">
        <v>636</v>
      </c>
      <c r="B54" t="s">
        <v>637</v>
      </c>
      <c r="C54" s="29" t="s">
        <v>874</v>
      </c>
    </row>
    <row r="55" spans="1:3">
      <c r="A55" t="s">
        <v>643</v>
      </c>
      <c r="B55" t="s">
        <v>644</v>
      </c>
      <c r="C55" s="29" t="s">
        <v>874</v>
      </c>
    </row>
    <row r="56" spans="1:3">
      <c r="A56" t="s">
        <v>652</v>
      </c>
      <c r="B56" t="s">
        <v>653</v>
      </c>
      <c r="C56" s="29" t="s">
        <v>874</v>
      </c>
    </row>
    <row r="57" spans="1:3">
      <c r="A57" t="s">
        <v>654</v>
      </c>
      <c r="B57" t="s">
        <v>655</v>
      </c>
      <c r="C57" s="29" t="s">
        <v>874</v>
      </c>
    </row>
    <row r="58" spans="1:3">
      <c r="A58" t="s">
        <v>668</v>
      </c>
      <c r="B58" t="s">
        <v>669</v>
      </c>
      <c r="C58" s="29" t="s">
        <v>874</v>
      </c>
    </row>
    <row r="59" spans="1:3">
      <c r="A59" t="s">
        <v>675</v>
      </c>
      <c r="B59" t="s">
        <v>676</v>
      </c>
      <c r="C59" s="29" t="s">
        <v>874</v>
      </c>
    </row>
    <row r="60" spans="1:3">
      <c r="A60" t="s">
        <v>681</v>
      </c>
      <c r="B60" t="s">
        <v>682</v>
      </c>
      <c r="C60" s="29" t="s">
        <v>874</v>
      </c>
    </row>
    <row r="61" spans="1:3">
      <c r="A61" t="s">
        <v>683</v>
      </c>
      <c r="B61" t="s">
        <v>684</v>
      </c>
      <c r="C61" s="29" t="s">
        <v>874</v>
      </c>
    </row>
    <row r="62" spans="1:3">
      <c r="A62" t="s">
        <v>690</v>
      </c>
      <c r="B62" t="s">
        <v>691</v>
      </c>
      <c r="C62" s="29" t="s">
        <v>874</v>
      </c>
    </row>
    <row r="63" spans="1:3">
      <c r="A63" t="s">
        <v>699</v>
      </c>
      <c r="B63" t="s">
        <v>700</v>
      </c>
      <c r="C63" s="29" t="s">
        <v>874</v>
      </c>
    </row>
    <row r="64" spans="1:3">
      <c r="A64" t="s">
        <v>711</v>
      </c>
      <c r="B64" t="s">
        <v>712</v>
      </c>
      <c r="C64" s="29" t="s">
        <v>874</v>
      </c>
    </row>
    <row r="65" spans="1:3">
      <c r="A65" t="s">
        <v>717</v>
      </c>
      <c r="B65" t="s">
        <v>718</v>
      </c>
      <c r="C65" s="29" t="s">
        <v>874</v>
      </c>
    </row>
    <row r="66" spans="1:3">
      <c r="A66" t="s">
        <v>725</v>
      </c>
      <c r="B66" t="s">
        <v>726</v>
      </c>
      <c r="C66" s="29" t="s">
        <v>874</v>
      </c>
    </row>
    <row r="67" spans="1:3">
      <c r="A67" t="s">
        <v>744</v>
      </c>
      <c r="B67" t="s">
        <v>745</v>
      </c>
      <c r="C67" s="29" t="s">
        <v>874</v>
      </c>
    </row>
    <row r="68" spans="1:3">
      <c r="A68" t="s">
        <v>751</v>
      </c>
      <c r="B68" t="s">
        <v>752</v>
      </c>
      <c r="C68" s="29" t="s">
        <v>874</v>
      </c>
    </row>
    <row r="69" spans="1:3">
      <c r="A69" t="s">
        <v>753</v>
      </c>
      <c r="B69" t="s">
        <v>754</v>
      </c>
      <c r="C69" s="29" t="s">
        <v>874</v>
      </c>
    </row>
    <row r="70" spans="1:3">
      <c r="A70" t="s">
        <v>755</v>
      </c>
      <c r="B70" t="s">
        <v>756</v>
      </c>
      <c r="C70" s="29" t="s">
        <v>874</v>
      </c>
    </row>
    <row r="71" spans="1:3">
      <c r="A71" t="s">
        <v>757</v>
      </c>
      <c r="B71" t="s">
        <v>758</v>
      </c>
      <c r="C71" s="29" t="s">
        <v>874</v>
      </c>
    </row>
    <row r="72" spans="1:3">
      <c r="A72" t="s">
        <v>759</v>
      </c>
      <c r="B72" t="s">
        <v>760</v>
      </c>
      <c r="C72" s="29" t="s">
        <v>874</v>
      </c>
    </row>
    <row r="73" spans="1:3">
      <c r="A73" t="s">
        <v>765</v>
      </c>
      <c r="B73" t="s">
        <v>766</v>
      </c>
      <c r="C73" s="29" t="s">
        <v>874</v>
      </c>
    </row>
    <row r="74" spans="1:3">
      <c r="A74" t="s">
        <v>768</v>
      </c>
      <c r="B74" t="s">
        <v>769</v>
      </c>
      <c r="C74" s="29" t="s">
        <v>874</v>
      </c>
    </row>
    <row r="75" spans="1:3">
      <c r="A75" t="s">
        <v>770</v>
      </c>
      <c r="B75" t="s">
        <v>771</v>
      </c>
      <c r="C75" s="29" t="s">
        <v>874</v>
      </c>
    </row>
    <row r="76" spans="1:3">
      <c r="A76" t="s">
        <v>781</v>
      </c>
      <c r="B76" t="s">
        <v>782</v>
      </c>
      <c r="C76" s="29" t="s">
        <v>874</v>
      </c>
    </row>
    <row r="77" spans="1:3">
      <c r="A77" t="s">
        <v>784</v>
      </c>
      <c r="B77" t="s">
        <v>785</v>
      </c>
      <c r="C77" s="29" t="s">
        <v>874</v>
      </c>
    </row>
    <row r="78" spans="1:3">
      <c r="A78" t="s">
        <v>789</v>
      </c>
      <c r="B78" t="s">
        <v>790</v>
      </c>
      <c r="C78" s="29" t="s">
        <v>874</v>
      </c>
    </row>
    <row r="79" spans="1:3">
      <c r="A79" t="s">
        <v>791</v>
      </c>
      <c r="B79" t="s">
        <v>792</v>
      </c>
      <c r="C79" s="29" t="s">
        <v>874</v>
      </c>
    </row>
    <row r="80" spans="1:3">
      <c r="A80" t="s">
        <v>795</v>
      </c>
      <c r="B80" t="s">
        <v>796</v>
      </c>
      <c r="C80" s="29" t="s">
        <v>874</v>
      </c>
    </row>
    <row r="81" spans="1:3">
      <c r="A81" t="s">
        <v>797</v>
      </c>
      <c r="B81" t="s">
        <v>798</v>
      </c>
      <c r="C81" s="29" t="s">
        <v>874</v>
      </c>
    </row>
    <row r="82" spans="1:3">
      <c r="A82" t="s">
        <v>800</v>
      </c>
      <c r="B82" t="s">
        <v>801</v>
      </c>
      <c r="C82" s="29" t="s">
        <v>874</v>
      </c>
    </row>
    <row r="83" spans="1:3">
      <c r="A83" t="s">
        <v>802</v>
      </c>
      <c r="B83" t="s">
        <v>803</v>
      </c>
      <c r="C83" s="29" t="s">
        <v>874</v>
      </c>
    </row>
    <row r="84" spans="1:3">
      <c r="A84" t="s">
        <v>678</v>
      </c>
      <c r="B84" t="s">
        <v>679</v>
      </c>
      <c r="C84" s="29" t="s">
        <v>874</v>
      </c>
    </row>
    <row r="85" spans="1:3">
      <c r="A85" t="s">
        <v>688</v>
      </c>
      <c r="B85" t="s">
        <v>689</v>
      </c>
      <c r="C85" s="29" t="s">
        <v>874</v>
      </c>
    </row>
    <row r="86" spans="1:3">
      <c r="A86" t="s">
        <v>1307</v>
      </c>
      <c r="B86" t="s">
        <v>1308</v>
      </c>
      <c r="C86" s="29" t="s">
        <v>874</v>
      </c>
    </row>
    <row r="87" spans="1:3">
      <c r="A87" t="s">
        <v>914</v>
      </c>
      <c r="B87" t="s">
        <v>1309</v>
      </c>
      <c r="C87" s="29" t="s">
        <v>874</v>
      </c>
    </row>
    <row r="88" spans="1:3">
      <c r="A88" t="s">
        <v>198</v>
      </c>
      <c r="B88" t="s">
        <v>1484</v>
      </c>
      <c r="C88" s="29" t="s">
        <v>874</v>
      </c>
    </row>
    <row r="89" spans="1:3">
      <c r="A89" t="s">
        <v>206</v>
      </c>
      <c r="B89" t="s">
        <v>934</v>
      </c>
      <c r="C89" s="29" t="s">
        <v>874</v>
      </c>
    </row>
    <row r="90" spans="1:3">
      <c r="A90" t="s">
        <v>1310</v>
      </c>
      <c r="B90" t="s">
        <v>1311</v>
      </c>
      <c r="C90" s="29" t="s">
        <v>874</v>
      </c>
    </row>
    <row r="91" spans="1:3">
      <c r="A91" s="29" t="s">
        <v>820</v>
      </c>
      <c r="B91" t="s">
        <v>1312</v>
      </c>
      <c r="C91" s="29" t="s">
        <v>874</v>
      </c>
    </row>
    <row r="92" spans="1:3">
      <c r="A92" t="s">
        <v>1314</v>
      </c>
      <c r="B92" t="s">
        <v>1315</v>
      </c>
      <c r="C92" s="29" t="s">
        <v>874</v>
      </c>
    </row>
    <row r="93" spans="1:3">
      <c r="A93" t="s">
        <v>642</v>
      </c>
      <c r="B93" t="s">
        <v>1491</v>
      </c>
      <c r="C93" s="29" t="s">
        <v>874</v>
      </c>
    </row>
    <row r="94" spans="1:3">
      <c r="A94" t="s">
        <v>1320</v>
      </c>
      <c r="B94" t="s">
        <v>1321</v>
      </c>
      <c r="C94" s="29" t="s">
        <v>874</v>
      </c>
    </row>
    <row r="95" spans="1:3">
      <c r="A95" t="s">
        <v>656</v>
      </c>
      <c r="B95" t="s">
        <v>1015</v>
      </c>
      <c r="C95" s="29" t="s">
        <v>874</v>
      </c>
    </row>
    <row r="96" spans="1:3">
      <c r="A96" t="s">
        <v>1324</v>
      </c>
      <c r="B96" t="s">
        <v>1325</v>
      </c>
      <c r="C96" s="29" t="s">
        <v>874</v>
      </c>
    </row>
    <row r="97" spans="1:3">
      <c r="A97" t="s">
        <v>1336</v>
      </c>
      <c r="B97" t="s">
        <v>1337</v>
      </c>
      <c r="C97" s="29" t="s">
        <v>874</v>
      </c>
    </row>
    <row r="98" spans="1:3">
      <c r="A98" t="s">
        <v>1342</v>
      </c>
      <c r="B98" t="s">
        <v>1343</v>
      </c>
      <c r="C98" s="29" t="s">
        <v>874</v>
      </c>
    </row>
    <row r="99" spans="1:3">
      <c r="A99" s="29" t="s">
        <v>1348</v>
      </c>
      <c r="B99" t="s">
        <v>1349</v>
      </c>
      <c r="C99" s="29" t="s">
        <v>874</v>
      </c>
    </row>
    <row r="100" spans="1:3">
      <c r="A100" t="s">
        <v>1485</v>
      </c>
      <c r="B100" t="s">
        <v>1486</v>
      </c>
      <c r="C100" s="29" t="s">
        <v>874</v>
      </c>
    </row>
    <row r="101" spans="1:3">
      <c r="A101" t="s">
        <v>1488</v>
      </c>
      <c r="B101" t="s">
        <v>1489</v>
      </c>
      <c r="C101" s="29" t="s">
        <v>874</v>
      </c>
    </row>
    <row r="102" spans="1:3">
      <c r="A102" t="s">
        <v>1492</v>
      </c>
      <c r="B102" t="s">
        <v>1493</v>
      </c>
      <c r="C102" s="29" t="s">
        <v>874</v>
      </c>
    </row>
    <row r="103" spans="1:3">
      <c r="A103" s="29" t="s">
        <v>1421</v>
      </c>
      <c r="B103" t="s">
        <v>1494</v>
      </c>
      <c r="C103" s="29" t="s">
        <v>874</v>
      </c>
    </row>
    <row r="104" spans="1:3">
      <c r="A104" t="s">
        <v>1422</v>
      </c>
      <c r="B104" t="s">
        <v>1495</v>
      </c>
      <c r="C104" s="29" t="s">
        <v>874</v>
      </c>
    </row>
    <row r="105" spans="1:3">
      <c r="A105" t="s">
        <v>1498</v>
      </c>
      <c r="B105" t="s">
        <v>1499</v>
      </c>
      <c r="C105" s="29" t="s">
        <v>874</v>
      </c>
    </row>
    <row r="106" spans="1:3">
      <c r="A106" t="s">
        <v>1455</v>
      </c>
      <c r="B106" t="s">
        <v>1456</v>
      </c>
      <c r="C106" s="29" t="s">
        <v>874</v>
      </c>
    </row>
    <row r="107" spans="1:3">
      <c r="A107" t="s">
        <v>1502</v>
      </c>
      <c r="B107" t="s">
        <v>1503</v>
      </c>
      <c r="C107" s="29" t="s">
        <v>874</v>
      </c>
    </row>
    <row r="108" spans="1:3">
      <c r="A108" t="s">
        <v>1504</v>
      </c>
      <c r="B108" t="s">
        <v>1505</v>
      </c>
      <c r="C108" s="29" t="s">
        <v>874</v>
      </c>
    </row>
    <row r="109" spans="1:3">
      <c r="A109" t="s">
        <v>1507</v>
      </c>
      <c r="B109" t="s">
        <v>1508</v>
      </c>
      <c r="C109" s="29" t="s">
        <v>874</v>
      </c>
    </row>
    <row r="110" spans="1:3">
      <c r="A110" t="s">
        <v>1509</v>
      </c>
      <c r="B110" t="s">
        <v>1510</v>
      </c>
      <c r="C110" s="29" t="s">
        <v>874</v>
      </c>
    </row>
    <row r="111" spans="1:3">
      <c r="A111" t="s">
        <v>540</v>
      </c>
      <c r="B111" t="s">
        <v>919</v>
      </c>
      <c r="C111" s="29" t="s">
        <v>874</v>
      </c>
    </row>
    <row r="112" spans="1:3">
      <c r="A112" t="s">
        <v>542</v>
      </c>
      <c r="B112" t="s">
        <v>623</v>
      </c>
      <c r="C112" s="29" t="s">
        <v>874</v>
      </c>
    </row>
    <row r="113" spans="1:3">
      <c r="A113" t="s">
        <v>548</v>
      </c>
      <c r="B113" t="s">
        <v>997</v>
      </c>
      <c r="C113" s="29" t="s">
        <v>874</v>
      </c>
    </row>
    <row r="114" spans="1:3">
      <c r="A114" t="s">
        <v>549</v>
      </c>
      <c r="B114" t="s">
        <v>998</v>
      </c>
      <c r="C114" s="29" t="s">
        <v>874</v>
      </c>
    </row>
    <row r="115" spans="1:3">
      <c r="A115" t="s">
        <v>1157</v>
      </c>
      <c r="B115" t="s">
        <v>1158</v>
      </c>
      <c r="C115" s="29" t="s">
        <v>874</v>
      </c>
    </row>
    <row r="116" spans="1:3">
      <c r="A116" t="s">
        <v>454</v>
      </c>
      <c r="B116" t="s">
        <v>1266</v>
      </c>
      <c r="C116" s="29" t="s">
        <v>874</v>
      </c>
    </row>
    <row r="117" spans="1:3">
      <c r="A117" t="s">
        <v>1500</v>
      </c>
      <c r="B117" t="s">
        <v>1501</v>
      </c>
      <c r="C117" s="29" t="s">
        <v>874</v>
      </c>
    </row>
    <row r="118" spans="1:3">
      <c r="A118" t="s">
        <v>1522</v>
      </c>
      <c r="B118" t="s">
        <v>1617</v>
      </c>
      <c r="C118" s="29" t="s">
        <v>874</v>
      </c>
    </row>
    <row r="119" spans="1:3">
      <c r="A119" t="s">
        <v>1563</v>
      </c>
      <c r="B119" t="s">
        <v>1564</v>
      </c>
      <c r="C119" s="29" t="s">
        <v>874</v>
      </c>
    </row>
    <row r="120" spans="1:3">
      <c r="A120" t="s">
        <v>1566</v>
      </c>
      <c r="B120" t="s">
        <v>1567</v>
      </c>
      <c r="C120" s="29" t="s">
        <v>874</v>
      </c>
    </row>
    <row r="121" spans="1:3">
      <c r="A121" t="s">
        <v>1568</v>
      </c>
      <c r="B121" t="s">
        <v>1569</v>
      </c>
      <c r="C121" s="29" t="s">
        <v>874</v>
      </c>
    </row>
    <row r="122" spans="1:3">
      <c r="A122" t="s">
        <v>1570</v>
      </c>
      <c r="B122" t="s">
        <v>1571</v>
      </c>
      <c r="C122" s="29" t="s">
        <v>874</v>
      </c>
    </row>
    <row r="123" spans="1:3">
      <c r="A123" t="s">
        <v>1572</v>
      </c>
      <c r="B123" t="s">
        <v>1573</v>
      </c>
      <c r="C123" s="29" t="s">
        <v>874</v>
      </c>
    </row>
    <row r="124" spans="1:3">
      <c r="A124" t="s">
        <v>1574</v>
      </c>
      <c r="B124" t="s">
        <v>1575</v>
      </c>
      <c r="C124" s="29" t="s">
        <v>874</v>
      </c>
    </row>
    <row r="125" spans="1:3">
      <c r="A125" t="s">
        <v>1576</v>
      </c>
      <c r="B125" t="s">
        <v>921</v>
      </c>
      <c r="C125" s="29" t="s">
        <v>874</v>
      </c>
    </row>
    <row r="126" spans="1:3">
      <c r="A126" t="s">
        <v>1579</v>
      </c>
      <c r="B126" t="s">
        <v>1580</v>
      </c>
      <c r="C126" s="29" t="s">
        <v>874</v>
      </c>
    </row>
    <row r="127" spans="1:3">
      <c r="A127" t="s">
        <v>1583</v>
      </c>
      <c r="B127" t="s">
        <v>1584</v>
      </c>
      <c r="C127" s="29" t="s">
        <v>874</v>
      </c>
    </row>
    <row r="128" spans="1:3">
      <c r="A128" t="s">
        <v>1592</v>
      </c>
      <c r="B128" t="s">
        <v>1593</v>
      </c>
      <c r="C128" s="29" t="s">
        <v>874</v>
      </c>
    </row>
    <row r="129" spans="1:3">
      <c r="A129" t="s">
        <v>1594</v>
      </c>
      <c r="B129" t="s">
        <v>1595</v>
      </c>
      <c r="C129" s="29" t="s">
        <v>874</v>
      </c>
    </row>
    <row r="130" spans="1:3">
      <c r="A130" t="s">
        <v>1596</v>
      </c>
      <c r="B130" t="s">
        <v>1597</v>
      </c>
      <c r="C130" s="29" t="s">
        <v>874</v>
      </c>
    </row>
    <row r="131" spans="1:3">
      <c r="A131" t="s">
        <v>1598</v>
      </c>
      <c r="B131" t="s">
        <v>1599</v>
      </c>
      <c r="C131" s="29" t="s">
        <v>874</v>
      </c>
    </row>
    <row r="132" spans="1:3">
      <c r="A132" t="s">
        <v>1600</v>
      </c>
      <c r="B132" t="s">
        <v>1601</v>
      </c>
      <c r="C132" s="29" t="s">
        <v>874</v>
      </c>
    </row>
    <row r="133" spans="1:3">
      <c r="A133" t="s">
        <v>1606</v>
      </c>
      <c r="B133" t="s">
        <v>1607</v>
      </c>
      <c r="C133" s="29" t="s">
        <v>874</v>
      </c>
    </row>
    <row r="134" spans="1:3">
      <c r="A134" t="s">
        <v>1609</v>
      </c>
      <c r="B134" t="s">
        <v>1610</v>
      </c>
      <c r="C134" s="29" t="s">
        <v>874</v>
      </c>
    </row>
    <row r="135" spans="1:3">
      <c r="A135" t="s">
        <v>1611</v>
      </c>
      <c r="B135" t="s">
        <v>1612</v>
      </c>
      <c r="C135" s="29" t="s">
        <v>874</v>
      </c>
    </row>
    <row r="136" spans="1:3">
      <c r="A136" t="s">
        <v>1613</v>
      </c>
      <c r="B136" t="s">
        <v>1614</v>
      </c>
      <c r="C136" s="29" t="s">
        <v>874</v>
      </c>
    </row>
    <row r="137" spans="1:3">
      <c r="A137" t="s">
        <v>1615</v>
      </c>
      <c r="B137" t="s">
        <v>1616</v>
      </c>
      <c r="C137" s="29" t="s">
        <v>874</v>
      </c>
    </row>
    <row r="138" spans="1:3">
      <c r="A138" t="s">
        <v>1620</v>
      </c>
      <c r="B138" t="s">
        <v>1621</v>
      </c>
      <c r="C138" s="29" t="s">
        <v>874</v>
      </c>
    </row>
    <row r="139" spans="1:3">
      <c r="A139" t="s">
        <v>1622</v>
      </c>
      <c r="B139" t="s">
        <v>1623</v>
      </c>
      <c r="C139" s="29" t="s">
        <v>874</v>
      </c>
    </row>
    <row r="140" spans="1:3">
      <c r="A140" t="s">
        <v>1629</v>
      </c>
      <c r="B140" t="s">
        <v>1630</v>
      </c>
      <c r="C140" s="29" t="s">
        <v>874</v>
      </c>
    </row>
    <row r="141" spans="1:3">
      <c r="A141" t="s">
        <v>1631</v>
      </c>
      <c r="B141" t="s">
        <v>1632</v>
      </c>
      <c r="C141" s="29" t="s">
        <v>874</v>
      </c>
    </row>
    <row r="142" spans="1:3">
      <c r="A142" t="s">
        <v>1640</v>
      </c>
      <c r="B142" t="s">
        <v>1641</v>
      </c>
      <c r="C142" s="29" t="s">
        <v>874</v>
      </c>
    </row>
    <row r="143" spans="1:3">
      <c r="A143" t="s">
        <v>1648</v>
      </c>
      <c r="B143" t="s">
        <v>1649</v>
      </c>
      <c r="C143" s="29" t="s">
        <v>874</v>
      </c>
    </row>
    <row r="144" spans="1:3">
      <c r="A144" t="s">
        <v>1652</v>
      </c>
      <c r="B144" t="s">
        <v>1653</v>
      </c>
      <c r="C144" s="29" t="s">
        <v>874</v>
      </c>
    </row>
    <row r="145" spans="1:3">
      <c r="A145" t="s">
        <v>1654</v>
      </c>
      <c r="B145" t="s">
        <v>1655</v>
      </c>
      <c r="C145" s="29" t="s">
        <v>874</v>
      </c>
    </row>
    <row r="146" spans="1:3">
      <c r="A146" t="s">
        <v>1657</v>
      </c>
      <c r="B146" t="s">
        <v>1658</v>
      </c>
      <c r="C146" s="29" t="s">
        <v>874</v>
      </c>
    </row>
    <row r="147" spans="1:3">
      <c r="A147" t="s">
        <v>1659</v>
      </c>
      <c r="B147" t="s">
        <v>1660</v>
      </c>
      <c r="C147" s="29" t="s">
        <v>874</v>
      </c>
    </row>
    <row r="148" spans="1:3">
      <c r="A148" t="s">
        <v>1670</v>
      </c>
      <c r="B148" t="s">
        <v>1671</v>
      </c>
      <c r="C148" s="29" t="s">
        <v>874</v>
      </c>
    </row>
    <row r="149" spans="1:3">
      <c r="A149" t="s">
        <v>1677</v>
      </c>
      <c r="B149" t="s">
        <v>1678</v>
      </c>
      <c r="C149" s="29" t="s">
        <v>874</v>
      </c>
    </row>
    <row r="150" spans="1:3">
      <c r="A150" t="s">
        <v>1679</v>
      </c>
      <c r="B150" t="s">
        <v>1680</v>
      </c>
      <c r="C150" s="29" t="s">
        <v>874</v>
      </c>
    </row>
    <row r="151" spans="1:3">
      <c r="A151" t="s">
        <v>1681</v>
      </c>
      <c r="B151" t="s">
        <v>1682</v>
      </c>
      <c r="C151" s="29" t="s">
        <v>874</v>
      </c>
    </row>
    <row r="152" spans="1:3">
      <c r="A152" t="s">
        <v>1683</v>
      </c>
      <c r="B152" t="s">
        <v>1684</v>
      </c>
      <c r="C152" s="29" t="s">
        <v>874</v>
      </c>
    </row>
    <row r="153" spans="1:3">
      <c r="A153" t="s">
        <v>1675</v>
      </c>
      <c r="B153" t="s">
        <v>1676</v>
      </c>
      <c r="C153" s="29" t="s">
        <v>874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6C9CD-E450-4CCF-ACF6-BAEBD2F35A75}">
  <dimension ref="A1:D288"/>
  <sheetViews>
    <sheetView topLeftCell="A4" workbookViewId="0">
      <selection activeCell="A4" sqref="A4"/>
    </sheetView>
  </sheetViews>
  <sheetFormatPr defaultRowHeight="15"/>
  <cols>
    <col min="1" max="1" width="19.7109375" customWidth="1"/>
    <col min="2" max="2" width="42.28515625" bestFit="1" customWidth="1"/>
    <col min="3" max="3" width="10" bestFit="1" customWidth="1"/>
    <col min="4" max="4" width="15.5703125" customWidth="1"/>
  </cols>
  <sheetData>
    <row r="1" spans="1:4">
      <c r="A1" s="17" t="s">
        <v>8</v>
      </c>
      <c r="B1" t="s">
        <v>483</v>
      </c>
    </row>
    <row r="2" spans="1:4">
      <c r="A2" s="17" t="s">
        <v>45</v>
      </c>
      <c r="B2" t="s">
        <v>1393</v>
      </c>
    </row>
    <row r="4" spans="1:4">
      <c r="A4" s="17" t="s">
        <v>13</v>
      </c>
      <c r="B4" s="17" t="s">
        <v>14</v>
      </c>
      <c r="C4" s="17" t="s">
        <v>12</v>
      </c>
      <c r="D4" t="s">
        <v>1392</v>
      </c>
    </row>
    <row r="5" spans="1:4">
      <c r="A5" t="s">
        <v>177</v>
      </c>
      <c r="B5" t="s">
        <v>882</v>
      </c>
      <c r="C5" t="s">
        <v>482</v>
      </c>
      <c r="D5">
        <f>IFERROR(VLOOKUP(A5,'NOSTOK PACUL'!A:C,3,0),0)</f>
        <v>0</v>
      </c>
    </row>
    <row r="6" spans="1:4">
      <c r="A6" t="s">
        <v>178</v>
      </c>
      <c r="B6" t="s">
        <v>883</v>
      </c>
      <c r="C6" t="s">
        <v>482</v>
      </c>
      <c r="D6">
        <f>IFERROR(VLOOKUP(A6,'NOSTOK PACUL'!A:C,3,0),0)</f>
        <v>0</v>
      </c>
    </row>
    <row r="7" spans="1:4">
      <c r="A7" t="s">
        <v>1559</v>
      </c>
      <c r="B7" t="s">
        <v>1560</v>
      </c>
      <c r="C7" t="s">
        <v>482</v>
      </c>
      <c r="D7">
        <f>IFERROR(VLOOKUP(A7,'NOSTOK PACUL'!A:C,3,0),0)</f>
        <v>0</v>
      </c>
    </row>
    <row r="8" spans="1:4">
      <c r="A8" t="s">
        <v>189</v>
      </c>
      <c r="B8" t="s">
        <v>899</v>
      </c>
      <c r="C8" t="s">
        <v>482</v>
      </c>
      <c r="D8">
        <f>IFERROR(VLOOKUP(A8,'NOSTOK PACUL'!A:C,3,0),0)</f>
        <v>0</v>
      </c>
    </row>
    <row r="9" spans="1:4">
      <c r="A9" t="s">
        <v>191</v>
      </c>
      <c r="B9" t="s">
        <v>902</v>
      </c>
      <c r="C9" t="s">
        <v>482</v>
      </c>
      <c r="D9">
        <f>IFERROR(VLOOKUP(A9,'NOSTOK PACUL'!A:C,3,0),0)</f>
        <v>0</v>
      </c>
    </row>
    <row r="10" spans="1:4">
      <c r="A10" t="s">
        <v>493</v>
      </c>
      <c r="B10" t="s">
        <v>903</v>
      </c>
      <c r="C10" t="s">
        <v>482</v>
      </c>
      <c r="D10">
        <f>IFERROR(VLOOKUP(A10,'NOSTOK PACUL'!A:C,3,0),0)</f>
        <v>0</v>
      </c>
    </row>
    <row r="11" spans="1:4">
      <c r="A11" t="s">
        <v>194</v>
      </c>
      <c r="B11" t="s">
        <v>910</v>
      </c>
      <c r="C11" t="s">
        <v>482</v>
      </c>
      <c r="D11">
        <f>IFERROR(VLOOKUP(A11,'NOSTOK PACUL'!A:C,3,0),0)</f>
        <v>0</v>
      </c>
    </row>
    <row r="12" spans="1:4">
      <c r="A12" t="s">
        <v>197</v>
      </c>
      <c r="B12" t="s">
        <v>913</v>
      </c>
      <c r="C12" t="s">
        <v>482</v>
      </c>
      <c r="D12">
        <f>IFERROR(VLOOKUP(A12,'NOSTOK PACUL'!A:C,3,0),0)</f>
        <v>0</v>
      </c>
    </row>
    <row r="13" spans="1:4">
      <c r="A13" t="s">
        <v>540</v>
      </c>
      <c r="B13" t="s">
        <v>919</v>
      </c>
      <c r="C13" t="s">
        <v>482</v>
      </c>
      <c r="D13" t="str">
        <f>IFERROR(VLOOKUP(A13,'NOSTOK PACUL'!A:C,3,0),0)</f>
        <v>E</v>
      </c>
    </row>
    <row r="14" spans="1:4">
      <c r="A14" t="s">
        <v>199</v>
      </c>
      <c r="B14" t="s">
        <v>921</v>
      </c>
      <c r="C14" t="s">
        <v>482</v>
      </c>
      <c r="D14">
        <f>IFERROR(VLOOKUP(A14,'NOSTOK PACUL'!A:C,3,0),0)</f>
        <v>0</v>
      </c>
    </row>
    <row r="15" spans="1:4">
      <c r="A15" t="s">
        <v>204</v>
      </c>
      <c r="B15" t="s">
        <v>929</v>
      </c>
      <c r="C15" t="s">
        <v>482</v>
      </c>
      <c r="D15">
        <f>IFERROR(VLOOKUP(A15,'NOSTOK PACUL'!A:C,3,0),0)</f>
        <v>0</v>
      </c>
    </row>
    <row r="16" spans="1:4">
      <c r="A16" t="s">
        <v>930</v>
      </c>
      <c r="B16" t="s">
        <v>931</v>
      </c>
      <c r="C16" t="s">
        <v>482</v>
      </c>
      <c r="D16">
        <f>IFERROR(VLOOKUP(A16,'NOSTOK PACUL'!A:C,3,0),0)</f>
        <v>0</v>
      </c>
    </row>
    <row r="17" spans="1:4">
      <c r="A17" t="s">
        <v>495</v>
      </c>
      <c r="B17" t="s">
        <v>933</v>
      </c>
      <c r="C17" t="s">
        <v>482</v>
      </c>
      <c r="D17">
        <f>IFERROR(VLOOKUP(A17,'NOSTOK PACUL'!A:C,3,0),0)</f>
        <v>0</v>
      </c>
    </row>
    <row r="18" spans="1:4">
      <c r="A18" t="s">
        <v>209</v>
      </c>
      <c r="B18" t="s">
        <v>939</v>
      </c>
      <c r="C18" t="s">
        <v>482</v>
      </c>
      <c r="D18">
        <f>IFERROR(VLOOKUP(A18,'NOSTOK PACUL'!A:C,3,0),0)</f>
        <v>0</v>
      </c>
    </row>
    <row r="19" spans="1:4">
      <c r="A19" t="s">
        <v>210</v>
      </c>
      <c r="B19" t="s">
        <v>940</v>
      </c>
      <c r="C19" t="s">
        <v>482</v>
      </c>
      <c r="D19">
        <f>IFERROR(VLOOKUP(A19,'NOSTOK PACUL'!A:C,3,0),0)</f>
        <v>0</v>
      </c>
    </row>
    <row r="20" spans="1:4">
      <c r="A20" t="s">
        <v>211</v>
      </c>
      <c r="B20" t="s">
        <v>941</v>
      </c>
      <c r="C20" t="s">
        <v>482</v>
      </c>
      <c r="D20">
        <f>IFERROR(VLOOKUP(A20,'NOSTOK PACUL'!A:C,3,0),0)</f>
        <v>0</v>
      </c>
    </row>
    <row r="21" spans="1:4">
      <c r="A21" t="s">
        <v>212</v>
      </c>
      <c r="B21" t="s">
        <v>635</v>
      </c>
      <c r="C21" t="s">
        <v>482</v>
      </c>
      <c r="D21">
        <f>IFERROR(VLOOKUP(A21,'NOSTOK PACUL'!A:C,3,0),0)</f>
        <v>0</v>
      </c>
    </row>
    <row r="22" spans="1:4">
      <c r="A22" t="s">
        <v>546</v>
      </c>
      <c r="B22" t="s">
        <v>949</v>
      </c>
      <c r="C22" t="s">
        <v>482</v>
      </c>
      <c r="D22">
        <f>IFERROR(VLOOKUP(A22,'NOSTOK PACUL'!A:C,3,0),0)</f>
        <v>0</v>
      </c>
    </row>
    <row r="23" spans="1:4">
      <c r="A23" t="s">
        <v>218</v>
      </c>
      <c r="B23" t="s">
        <v>1490</v>
      </c>
      <c r="C23" t="s">
        <v>482</v>
      </c>
      <c r="D23">
        <f>IFERROR(VLOOKUP(A23,'NOSTOK PACUL'!A:C,3,0),0)</f>
        <v>0</v>
      </c>
    </row>
    <row r="24" spans="1:4">
      <c r="A24" t="s">
        <v>219</v>
      </c>
      <c r="B24" t="s">
        <v>954</v>
      </c>
      <c r="C24" t="s">
        <v>482</v>
      </c>
      <c r="D24">
        <f>IFERROR(VLOOKUP(A24,'NOSTOK PACUL'!A:C,3,0),0)</f>
        <v>0</v>
      </c>
    </row>
    <row r="25" spans="1:4">
      <c r="A25" t="s">
        <v>1751</v>
      </c>
      <c r="B25" t="s">
        <v>1752</v>
      </c>
      <c r="C25" t="s">
        <v>482</v>
      </c>
      <c r="D25">
        <f>IFERROR(VLOOKUP(A25,'NOSTOK PACUL'!A:C,3,0),0)</f>
        <v>0</v>
      </c>
    </row>
    <row r="26" spans="1:4">
      <c r="A26" t="s">
        <v>1754</v>
      </c>
      <c r="B26" t="s">
        <v>1755</v>
      </c>
      <c r="C26" t="s">
        <v>482</v>
      </c>
      <c r="D26">
        <f>IFERROR(VLOOKUP(A26,'NOSTOK PACUL'!A:C,3,0),0)</f>
        <v>0</v>
      </c>
    </row>
    <row r="27" spans="1:4">
      <c r="A27" t="s">
        <v>230</v>
      </c>
      <c r="B27" t="s">
        <v>967</v>
      </c>
      <c r="C27" t="s">
        <v>482</v>
      </c>
      <c r="D27">
        <f>IFERROR(VLOOKUP(A27,'NOSTOK PACUL'!A:C,3,0),0)</f>
        <v>0</v>
      </c>
    </row>
    <row r="28" spans="1:4">
      <c r="A28" t="s">
        <v>1757</v>
      </c>
      <c r="B28" t="s">
        <v>1758</v>
      </c>
      <c r="C28" t="s">
        <v>482</v>
      </c>
      <c r="D28">
        <f>IFERROR(VLOOKUP(A28,'NOSTOK PACUL'!A:C,3,0),0)</f>
        <v>0</v>
      </c>
    </row>
    <row r="29" spans="1:4">
      <c r="A29" t="s">
        <v>498</v>
      </c>
      <c r="B29" t="s">
        <v>1414</v>
      </c>
      <c r="C29" t="s">
        <v>482</v>
      </c>
      <c r="D29">
        <f>IFERROR(VLOOKUP(A29,'NOSTOK PACUL'!A:C,3,0),0)</f>
        <v>0</v>
      </c>
    </row>
    <row r="30" spans="1:4">
      <c r="A30" t="s">
        <v>235</v>
      </c>
      <c r="B30" t="s">
        <v>973</v>
      </c>
      <c r="C30" t="s">
        <v>482</v>
      </c>
      <c r="D30">
        <f>IFERROR(VLOOKUP(A30,'NOSTOK PACUL'!A:C,3,0),0)</f>
        <v>0</v>
      </c>
    </row>
    <row r="31" spans="1:4">
      <c r="A31" t="s">
        <v>238</v>
      </c>
      <c r="B31" t="s">
        <v>977</v>
      </c>
      <c r="C31" t="s">
        <v>482</v>
      </c>
      <c r="D31">
        <f>IFERROR(VLOOKUP(A31,'NOSTOK PACUL'!A:C,3,0),0)</f>
        <v>0</v>
      </c>
    </row>
    <row r="32" spans="1:4">
      <c r="A32" t="s">
        <v>239</v>
      </c>
      <c r="B32" t="s">
        <v>978</v>
      </c>
      <c r="C32" t="s">
        <v>482</v>
      </c>
      <c r="D32">
        <f>IFERROR(VLOOKUP(A32,'NOSTOK PACUL'!A:C,3,0),0)</f>
        <v>0</v>
      </c>
    </row>
    <row r="33" spans="1:4">
      <c r="A33" t="s">
        <v>547</v>
      </c>
      <c r="B33" t="s">
        <v>981</v>
      </c>
      <c r="C33" t="s">
        <v>482</v>
      </c>
      <c r="D33">
        <f>IFERROR(VLOOKUP(A33,'NOSTOK PACUL'!A:C,3,0),0)</f>
        <v>0</v>
      </c>
    </row>
    <row r="34" spans="1:4">
      <c r="A34" t="s">
        <v>241</v>
      </c>
      <c r="B34" t="s">
        <v>982</v>
      </c>
      <c r="C34" t="s">
        <v>482</v>
      </c>
      <c r="D34">
        <f>IFERROR(VLOOKUP(A34,'NOSTOK PACUL'!A:C,3,0),0)</f>
        <v>0</v>
      </c>
    </row>
    <row r="35" spans="1:4">
      <c r="A35" t="s">
        <v>641</v>
      </c>
      <c r="B35" t="s">
        <v>985</v>
      </c>
      <c r="C35" t="s">
        <v>482</v>
      </c>
      <c r="D35">
        <f>IFERROR(VLOOKUP(A35,'NOSTOK PACUL'!A:C,3,0),0)</f>
        <v>0</v>
      </c>
    </row>
    <row r="36" spans="1:4">
      <c r="A36" t="s">
        <v>1589</v>
      </c>
      <c r="B36" t="s">
        <v>1590</v>
      </c>
      <c r="C36" t="s">
        <v>482</v>
      </c>
      <c r="D36">
        <f>IFERROR(VLOOKUP(A36,'NOSTOK PACUL'!A:C,3,0),0)</f>
        <v>0</v>
      </c>
    </row>
    <row r="37" spans="1:4">
      <c r="A37" t="s">
        <v>247</v>
      </c>
      <c r="B37" t="s">
        <v>1318</v>
      </c>
      <c r="C37" t="s">
        <v>482</v>
      </c>
      <c r="D37">
        <f>IFERROR(VLOOKUP(A37,'NOSTOK PACUL'!A:C,3,0),0)</f>
        <v>0</v>
      </c>
    </row>
    <row r="38" spans="1:4">
      <c r="A38" t="s">
        <v>248</v>
      </c>
      <c r="B38" t="s">
        <v>993</v>
      </c>
      <c r="C38" t="s">
        <v>482</v>
      </c>
      <c r="D38">
        <f>IFERROR(VLOOKUP(A38,'NOSTOK PACUL'!A:C,3,0),0)</f>
        <v>0</v>
      </c>
    </row>
    <row r="39" spans="1:4">
      <c r="A39" t="s">
        <v>548</v>
      </c>
      <c r="B39" t="s">
        <v>997</v>
      </c>
      <c r="C39" t="s">
        <v>482</v>
      </c>
      <c r="D39" t="str">
        <f>IFERROR(VLOOKUP(A39,'NOSTOK PACUL'!A:C,3,0),0)</f>
        <v>E</v>
      </c>
    </row>
    <row r="40" spans="1:4">
      <c r="A40" t="s">
        <v>549</v>
      </c>
      <c r="B40" t="s">
        <v>998</v>
      </c>
      <c r="C40" t="s">
        <v>482</v>
      </c>
      <c r="D40" t="str">
        <f>IFERROR(VLOOKUP(A40,'NOSTOK PACUL'!A:C,3,0),0)</f>
        <v>E</v>
      </c>
    </row>
    <row r="41" spans="1:4">
      <c r="A41" t="s">
        <v>1767</v>
      </c>
      <c r="B41" t="s">
        <v>1768</v>
      </c>
      <c r="C41" t="s">
        <v>482</v>
      </c>
      <c r="D41">
        <f>IFERROR(VLOOKUP(A41,'NOSTOK PACUL'!A:C,3,0),0)</f>
        <v>0</v>
      </c>
    </row>
    <row r="42" spans="1:4">
      <c r="A42" t="s">
        <v>255</v>
      </c>
      <c r="B42" t="s">
        <v>1004</v>
      </c>
      <c r="C42" t="s">
        <v>482</v>
      </c>
      <c r="D42">
        <f>IFERROR(VLOOKUP(A42,'NOSTOK PACUL'!A:C,3,0),0)</f>
        <v>0</v>
      </c>
    </row>
    <row r="43" spans="1:4">
      <c r="A43" t="s">
        <v>256</v>
      </c>
      <c r="B43" t="s">
        <v>1005</v>
      </c>
      <c r="C43" t="s">
        <v>482</v>
      </c>
      <c r="D43">
        <f>IFERROR(VLOOKUP(A43,'NOSTOK PACUL'!A:C,3,0),0)</f>
        <v>0</v>
      </c>
    </row>
    <row r="44" spans="1:4">
      <c r="A44" t="s">
        <v>257</v>
      </c>
      <c r="B44" t="s">
        <v>1006</v>
      </c>
      <c r="C44" t="s">
        <v>482</v>
      </c>
      <c r="D44">
        <f>IFERROR(VLOOKUP(A44,'NOSTOK PACUL'!A:C,3,0),0)</f>
        <v>0</v>
      </c>
    </row>
    <row r="45" spans="1:4">
      <c r="A45" t="s">
        <v>499</v>
      </c>
      <c r="B45" t="s">
        <v>1007</v>
      </c>
      <c r="C45" t="s">
        <v>482</v>
      </c>
      <c r="D45">
        <f>IFERROR(VLOOKUP(A45,'NOSTOK PACUL'!A:C,3,0),0)</f>
        <v>0</v>
      </c>
    </row>
    <row r="46" spans="1:4">
      <c r="A46" t="s">
        <v>258</v>
      </c>
      <c r="B46" t="s">
        <v>1008</v>
      </c>
      <c r="C46" t="s">
        <v>482</v>
      </c>
      <c r="D46">
        <f>IFERROR(VLOOKUP(A46,'NOSTOK PACUL'!A:C,3,0),0)</f>
        <v>0</v>
      </c>
    </row>
    <row r="47" spans="1:4">
      <c r="A47" t="s">
        <v>500</v>
      </c>
      <c r="B47" t="s">
        <v>1319</v>
      </c>
      <c r="C47" t="s">
        <v>482</v>
      </c>
      <c r="D47">
        <f>IFERROR(VLOOKUP(A47,'NOSTOK PACUL'!A:C,3,0),0)</f>
        <v>0</v>
      </c>
    </row>
    <row r="48" spans="1:4">
      <c r="A48" t="s">
        <v>259</v>
      </c>
      <c r="B48" t="s">
        <v>1009</v>
      </c>
      <c r="C48" t="s">
        <v>482</v>
      </c>
      <c r="D48">
        <f>IFERROR(VLOOKUP(A48,'NOSTOK PACUL'!A:C,3,0),0)</f>
        <v>0</v>
      </c>
    </row>
    <row r="49" spans="1:4">
      <c r="A49" t="s">
        <v>262</v>
      </c>
      <c r="B49" t="s">
        <v>1012</v>
      </c>
      <c r="C49" t="s">
        <v>482</v>
      </c>
      <c r="D49">
        <f>IFERROR(VLOOKUP(A49,'NOSTOK PACUL'!A:C,3,0),0)</f>
        <v>0</v>
      </c>
    </row>
    <row r="50" spans="1:4">
      <c r="A50" t="s">
        <v>266</v>
      </c>
      <c r="B50" t="s">
        <v>1016</v>
      </c>
      <c r="C50" t="s">
        <v>482</v>
      </c>
      <c r="D50">
        <f>IFERROR(VLOOKUP(A50,'NOSTOK PACUL'!A:C,3,0),0)</f>
        <v>0</v>
      </c>
    </row>
    <row r="51" spans="1:4">
      <c r="A51" t="s">
        <v>267</v>
      </c>
      <c r="B51" t="s">
        <v>1017</v>
      </c>
      <c r="C51" t="s">
        <v>482</v>
      </c>
      <c r="D51">
        <f>IFERROR(VLOOKUP(A51,'NOSTOK PACUL'!A:C,3,0),0)</f>
        <v>0</v>
      </c>
    </row>
    <row r="52" spans="1:4">
      <c r="A52" t="s">
        <v>1022</v>
      </c>
      <c r="B52" t="s">
        <v>1023</v>
      </c>
      <c r="C52" t="s">
        <v>482</v>
      </c>
      <c r="D52">
        <f>IFERROR(VLOOKUP(A52,'NOSTOK PACUL'!A:C,3,0),0)</f>
        <v>0</v>
      </c>
    </row>
    <row r="53" spans="1:4">
      <c r="A53" t="s">
        <v>271</v>
      </c>
      <c r="B53" t="s">
        <v>1024</v>
      </c>
      <c r="C53" t="s">
        <v>482</v>
      </c>
      <c r="D53">
        <f>IFERROR(VLOOKUP(A53,'NOSTOK PACUL'!A:C,3,0),0)</f>
        <v>0</v>
      </c>
    </row>
    <row r="54" spans="1:4">
      <c r="A54" t="s">
        <v>272</v>
      </c>
      <c r="B54" t="s">
        <v>1025</v>
      </c>
      <c r="C54" t="s">
        <v>482</v>
      </c>
      <c r="D54">
        <f>IFERROR(VLOOKUP(A54,'NOSTOK PACUL'!A:C,3,0),0)</f>
        <v>0</v>
      </c>
    </row>
    <row r="55" spans="1:4">
      <c r="A55" t="s">
        <v>274</v>
      </c>
      <c r="B55" t="s">
        <v>1027</v>
      </c>
      <c r="C55" t="s">
        <v>482</v>
      </c>
      <c r="D55">
        <f>IFERROR(VLOOKUP(A55,'NOSTOK PACUL'!A:C,3,0),0)</f>
        <v>0</v>
      </c>
    </row>
    <row r="56" spans="1:4">
      <c r="A56" t="s">
        <v>276</v>
      </c>
      <c r="B56" t="s">
        <v>1029</v>
      </c>
      <c r="C56" t="s">
        <v>482</v>
      </c>
      <c r="D56">
        <f>IFERROR(VLOOKUP(A56,'NOSTOK PACUL'!A:C,3,0),0)</f>
        <v>0</v>
      </c>
    </row>
    <row r="57" spans="1:4">
      <c r="A57" t="s">
        <v>1785</v>
      </c>
      <c r="B57" t="s">
        <v>1786</v>
      </c>
      <c r="C57" t="s">
        <v>482</v>
      </c>
      <c r="D57">
        <f>IFERROR(VLOOKUP(A57,'NOSTOK PACUL'!A:C,3,0),0)</f>
        <v>0</v>
      </c>
    </row>
    <row r="58" spans="1:4">
      <c r="A58" t="s">
        <v>553</v>
      </c>
      <c r="B58" t="s">
        <v>1035</v>
      </c>
      <c r="C58" t="s">
        <v>482</v>
      </c>
      <c r="D58">
        <f>IFERROR(VLOOKUP(A58,'NOSTOK PACUL'!A:C,3,0),0)</f>
        <v>0</v>
      </c>
    </row>
    <row r="59" spans="1:4">
      <c r="A59" t="s">
        <v>285</v>
      </c>
      <c r="B59" t="s">
        <v>1039</v>
      </c>
      <c r="C59" t="s">
        <v>482</v>
      </c>
      <c r="D59">
        <f>IFERROR(VLOOKUP(A59,'NOSTOK PACUL'!A:C,3,0),0)</f>
        <v>0</v>
      </c>
    </row>
    <row r="60" spans="1:4">
      <c r="A60" t="s">
        <v>503</v>
      </c>
      <c r="B60" t="s">
        <v>1043</v>
      </c>
      <c r="C60" t="s">
        <v>482</v>
      </c>
      <c r="D60">
        <f>IFERROR(VLOOKUP(A60,'NOSTOK PACUL'!A:C,3,0),0)</f>
        <v>0</v>
      </c>
    </row>
    <row r="61" spans="1:4">
      <c r="A61" t="s">
        <v>1046</v>
      </c>
      <c r="B61" t="s">
        <v>1047</v>
      </c>
      <c r="C61" t="s">
        <v>482</v>
      </c>
      <c r="D61">
        <f>IFERROR(VLOOKUP(A61,'NOSTOK PACUL'!A:C,3,0),0)</f>
        <v>0</v>
      </c>
    </row>
    <row r="62" spans="1:4">
      <c r="A62" t="s">
        <v>291</v>
      </c>
      <c r="B62" t="s">
        <v>1048</v>
      </c>
      <c r="C62" t="s">
        <v>482</v>
      </c>
      <c r="D62">
        <f>IFERROR(VLOOKUP(A62,'NOSTOK PACUL'!A:C,3,0),0)</f>
        <v>0</v>
      </c>
    </row>
    <row r="63" spans="1:4">
      <c r="A63" t="s">
        <v>1051</v>
      </c>
      <c r="B63" t="s">
        <v>1052</v>
      </c>
      <c r="C63" t="s">
        <v>482</v>
      </c>
      <c r="D63">
        <f>IFERROR(VLOOKUP(A63,'NOSTOK PACUL'!A:C,3,0),0)</f>
        <v>0</v>
      </c>
    </row>
    <row r="64" spans="1:4">
      <c r="A64" t="s">
        <v>293</v>
      </c>
      <c r="B64" t="s">
        <v>1055</v>
      </c>
      <c r="C64" t="s">
        <v>482</v>
      </c>
      <c r="D64">
        <f>IFERROR(VLOOKUP(A64,'NOSTOK PACUL'!A:C,3,0),0)</f>
        <v>0</v>
      </c>
    </row>
    <row r="65" spans="1:4">
      <c r="A65" t="s">
        <v>1811</v>
      </c>
      <c r="B65" t="s">
        <v>1812</v>
      </c>
      <c r="C65" t="s">
        <v>482</v>
      </c>
      <c r="D65">
        <f>IFERROR(VLOOKUP(A65,'NOSTOK PACUL'!A:C,3,0),0)</f>
        <v>0</v>
      </c>
    </row>
    <row r="66" spans="1:4">
      <c r="A66" t="s">
        <v>296</v>
      </c>
      <c r="B66" t="s">
        <v>1059</v>
      </c>
      <c r="C66" t="s">
        <v>482</v>
      </c>
      <c r="D66">
        <f>IFERROR(VLOOKUP(A66,'NOSTOK PACUL'!A:C,3,0),0)</f>
        <v>0</v>
      </c>
    </row>
    <row r="67" spans="1:4">
      <c r="A67" t="s">
        <v>672</v>
      </c>
      <c r="B67" t="s">
        <v>1061</v>
      </c>
      <c r="C67" t="s">
        <v>482</v>
      </c>
      <c r="D67">
        <f>IFERROR(VLOOKUP(A67,'NOSTOK PACUL'!A:C,3,0),0)</f>
        <v>0</v>
      </c>
    </row>
    <row r="68" spans="1:4">
      <c r="A68" t="s">
        <v>297</v>
      </c>
      <c r="B68" t="s">
        <v>1063</v>
      </c>
      <c r="C68" t="s">
        <v>482</v>
      </c>
      <c r="D68">
        <f>IFERROR(VLOOKUP(A68,'NOSTOK PACUL'!A:C,3,0),0)</f>
        <v>0</v>
      </c>
    </row>
    <row r="69" spans="1:4">
      <c r="A69" t="s">
        <v>506</v>
      </c>
      <c r="B69" t="s">
        <v>1815</v>
      </c>
      <c r="C69" t="s">
        <v>482</v>
      </c>
      <c r="D69">
        <f>IFERROR(VLOOKUP(A69,'NOSTOK PACUL'!A:C,3,0),0)</f>
        <v>0</v>
      </c>
    </row>
    <row r="70" spans="1:4">
      <c r="A70" t="s">
        <v>298</v>
      </c>
      <c r="B70" t="s">
        <v>1066</v>
      </c>
      <c r="C70" t="s">
        <v>482</v>
      </c>
      <c r="D70">
        <f>IFERROR(VLOOKUP(A70,'NOSTOK PACUL'!A:C,3,0),0)</f>
        <v>0</v>
      </c>
    </row>
    <row r="71" spans="1:4">
      <c r="A71" t="s">
        <v>673</v>
      </c>
      <c r="B71" t="s">
        <v>1068</v>
      </c>
      <c r="C71" t="s">
        <v>482</v>
      </c>
      <c r="D71">
        <f>IFERROR(VLOOKUP(A71,'NOSTOK PACUL'!A:C,3,0),0)</f>
        <v>0</v>
      </c>
    </row>
    <row r="72" spans="1:4">
      <c r="A72" t="s">
        <v>305</v>
      </c>
      <c r="B72" t="s">
        <v>1076</v>
      </c>
      <c r="C72" t="s">
        <v>482</v>
      </c>
      <c r="D72">
        <f>IFERROR(VLOOKUP(A72,'NOSTOK PACUL'!A:C,3,0),0)</f>
        <v>0</v>
      </c>
    </row>
    <row r="73" spans="1:4">
      <c r="A73" t="s">
        <v>1077</v>
      </c>
      <c r="B73" t="s">
        <v>1078</v>
      </c>
      <c r="C73" t="s">
        <v>482</v>
      </c>
      <c r="D73">
        <f>IFERROR(VLOOKUP(A73,'NOSTOK PACUL'!A:C,3,0),0)</f>
        <v>0</v>
      </c>
    </row>
    <row r="74" spans="1:4">
      <c r="A74" t="s">
        <v>1817</v>
      </c>
      <c r="B74" t="s">
        <v>1818</v>
      </c>
      <c r="C74" t="s">
        <v>482</v>
      </c>
      <c r="D74">
        <f>IFERROR(VLOOKUP(A74,'NOSTOK PACUL'!A:C,3,0),0)</f>
        <v>0</v>
      </c>
    </row>
    <row r="75" spans="1:4">
      <c r="A75" t="s">
        <v>306</v>
      </c>
      <c r="B75" t="s">
        <v>1079</v>
      </c>
      <c r="C75" t="s">
        <v>482</v>
      </c>
      <c r="D75">
        <f>IFERROR(VLOOKUP(A75,'NOSTOK PACUL'!A:C,3,0),0)</f>
        <v>0</v>
      </c>
    </row>
    <row r="76" spans="1:4">
      <c r="A76" t="s">
        <v>307</v>
      </c>
      <c r="B76" t="s">
        <v>1080</v>
      </c>
      <c r="C76" t="s">
        <v>482</v>
      </c>
      <c r="D76">
        <f>IFERROR(VLOOKUP(A76,'NOSTOK PACUL'!A:C,3,0),0)</f>
        <v>0</v>
      </c>
    </row>
    <row r="77" spans="1:4">
      <c r="A77" t="s">
        <v>308</v>
      </c>
      <c r="B77" t="s">
        <v>1081</v>
      </c>
      <c r="C77" t="s">
        <v>482</v>
      </c>
      <c r="D77">
        <f>IFERROR(VLOOKUP(A77,'NOSTOK PACUL'!A:C,3,0),0)</f>
        <v>0</v>
      </c>
    </row>
    <row r="78" spans="1:4">
      <c r="A78" t="s">
        <v>1821</v>
      </c>
      <c r="B78" t="s">
        <v>1083</v>
      </c>
      <c r="C78" t="s">
        <v>482</v>
      </c>
      <c r="D78">
        <f>IFERROR(VLOOKUP(A78,'NOSTOK PACUL'!A:C,3,0),0)</f>
        <v>0</v>
      </c>
    </row>
    <row r="79" spans="1:4">
      <c r="A79" t="s">
        <v>1084</v>
      </c>
      <c r="B79" t="s">
        <v>1083</v>
      </c>
      <c r="C79" t="s">
        <v>482</v>
      </c>
      <c r="D79">
        <f>IFERROR(VLOOKUP(A79,'NOSTOK PACUL'!A:C,3,0),0)</f>
        <v>0</v>
      </c>
    </row>
    <row r="80" spans="1:4">
      <c r="A80" t="s">
        <v>309</v>
      </c>
      <c r="B80" t="s">
        <v>1085</v>
      </c>
      <c r="C80" t="s">
        <v>482</v>
      </c>
      <c r="D80">
        <f>IFERROR(VLOOKUP(A80,'NOSTOK PACUL'!A:C,3,0),0)</f>
        <v>0</v>
      </c>
    </row>
    <row r="81" spans="1:4">
      <c r="A81" t="s">
        <v>512</v>
      </c>
      <c r="B81" t="s">
        <v>1086</v>
      </c>
      <c r="C81" t="s">
        <v>482</v>
      </c>
      <c r="D81">
        <f>IFERROR(VLOOKUP(A81,'NOSTOK PACUL'!A:C,3,0),0)</f>
        <v>0</v>
      </c>
    </row>
    <row r="82" spans="1:4">
      <c r="A82" t="s">
        <v>312</v>
      </c>
      <c r="B82" t="s">
        <v>1089</v>
      </c>
      <c r="C82" t="s">
        <v>482</v>
      </c>
      <c r="D82">
        <f>IFERROR(VLOOKUP(A82,'NOSTOK PACUL'!A:C,3,0),0)</f>
        <v>0</v>
      </c>
    </row>
    <row r="83" spans="1:4">
      <c r="A83" t="s">
        <v>313</v>
      </c>
      <c r="B83" t="s">
        <v>1090</v>
      </c>
      <c r="C83" t="s">
        <v>482</v>
      </c>
      <c r="D83">
        <f>IFERROR(VLOOKUP(A83,'NOSTOK PACUL'!A:C,3,0),0)</f>
        <v>0</v>
      </c>
    </row>
    <row r="84" spans="1:4">
      <c r="A84" t="s">
        <v>1324</v>
      </c>
      <c r="B84" t="s">
        <v>1325</v>
      </c>
      <c r="C84" t="s">
        <v>482</v>
      </c>
      <c r="D84" t="str">
        <f>IFERROR(VLOOKUP(A84,'NOSTOK PACUL'!A:C,3,0),0)</f>
        <v>E</v>
      </c>
    </row>
    <row r="85" spans="1:4">
      <c r="A85" t="s">
        <v>316</v>
      </c>
      <c r="B85" t="s">
        <v>1093</v>
      </c>
      <c r="C85" t="s">
        <v>482</v>
      </c>
      <c r="D85">
        <f>IFERROR(VLOOKUP(A85,'NOSTOK PACUL'!A:C,3,0),0)</f>
        <v>0</v>
      </c>
    </row>
    <row r="86" spans="1:4">
      <c r="A86" t="s">
        <v>514</v>
      </c>
      <c r="B86" t="s">
        <v>1094</v>
      </c>
      <c r="C86" t="s">
        <v>482</v>
      </c>
      <c r="D86">
        <f>IFERROR(VLOOKUP(A86,'NOSTOK PACUL'!A:C,3,0),0)</f>
        <v>0</v>
      </c>
    </row>
    <row r="87" spans="1:4">
      <c r="A87" t="s">
        <v>318</v>
      </c>
      <c r="B87" t="s">
        <v>1096</v>
      </c>
      <c r="C87" t="s">
        <v>482</v>
      </c>
      <c r="D87">
        <f>IFERROR(VLOOKUP(A87,'NOSTOK PACUL'!A:C,3,0),0)</f>
        <v>0</v>
      </c>
    </row>
    <row r="88" spans="1:4">
      <c r="A88" t="s">
        <v>4707</v>
      </c>
      <c r="B88" t="s">
        <v>4708</v>
      </c>
      <c r="C88" t="s">
        <v>482</v>
      </c>
      <c r="D88">
        <f>IFERROR(VLOOKUP(A88,'NOSTOK PACUL'!A:C,3,0),0)</f>
        <v>0</v>
      </c>
    </row>
    <row r="89" spans="1:4">
      <c r="A89" t="s">
        <v>1840</v>
      </c>
      <c r="B89" t="s">
        <v>1841</v>
      </c>
      <c r="C89" t="s">
        <v>482</v>
      </c>
      <c r="D89">
        <f>IFERROR(VLOOKUP(A89,'NOSTOK PACUL'!A:C,3,0),0)</f>
        <v>0</v>
      </c>
    </row>
    <row r="90" spans="1:4">
      <c r="A90" t="s">
        <v>323</v>
      </c>
      <c r="B90" t="s">
        <v>1102</v>
      </c>
      <c r="C90" t="s">
        <v>482</v>
      </c>
      <c r="D90">
        <f>IFERROR(VLOOKUP(A90,'NOSTOK PACUL'!A:C,3,0),0)</f>
        <v>0</v>
      </c>
    </row>
    <row r="91" spans="1:4">
      <c r="A91" t="s">
        <v>329</v>
      </c>
      <c r="B91" t="s">
        <v>1113</v>
      </c>
      <c r="C91" t="s">
        <v>482</v>
      </c>
      <c r="D91">
        <f>IFERROR(VLOOKUP(A91,'NOSTOK PACUL'!A:C,3,0),0)</f>
        <v>0</v>
      </c>
    </row>
    <row r="92" spans="1:4">
      <c r="A92" t="s">
        <v>332</v>
      </c>
      <c r="B92" t="s">
        <v>1115</v>
      </c>
      <c r="C92" t="s">
        <v>482</v>
      </c>
      <c r="D92">
        <f>IFERROR(VLOOKUP(A92,'NOSTOK PACUL'!A:C,3,0),0)</f>
        <v>0</v>
      </c>
    </row>
    <row r="93" spans="1:4">
      <c r="A93" t="s">
        <v>1116</v>
      </c>
      <c r="B93" t="s">
        <v>1117</v>
      </c>
      <c r="C93" t="s">
        <v>482</v>
      </c>
      <c r="D93">
        <f>IFERROR(VLOOKUP(A93,'NOSTOK PACUL'!A:C,3,0),0)</f>
        <v>0</v>
      </c>
    </row>
    <row r="94" spans="1:4">
      <c r="A94" t="s">
        <v>334</v>
      </c>
      <c r="B94" t="s">
        <v>1118</v>
      </c>
      <c r="C94" t="s">
        <v>482</v>
      </c>
      <c r="D94">
        <f>IFERROR(VLOOKUP(A94,'NOSTOK PACUL'!A:C,3,0),0)</f>
        <v>0</v>
      </c>
    </row>
    <row r="95" spans="1:4">
      <c r="A95" t="s">
        <v>335</v>
      </c>
      <c r="B95" t="s">
        <v>1117</v>
      </c>
      <c r="C95" t="s">
        <v>482</v>
      </c>
      <c r="D95">
        <f>IFERROR(VLOOKUP(A95,'NOSTOK PACUL'!A:C,3,0),0)</f>
        <v>0</v>
      </c>
    </row>
    <row r="96" spans="1:4">
      <c r="A96" t="s">
        <v>340</v>
      </c>
      <c r="B96" t="s">
        <v>1123</v>
      </c>
      <c r="C96" t="s">
        <v>482</v>
      </c>
      <c r="D96">
        <f>IFERROR(VLOOKUP(A96,'NOSTOK PACUL'!A:C,3,0),0)</f>
        <v>0</v>
      </c>
    </row>
    <row r="97" spans="1:4">
      <c r="A97" t="s">
        <v>341</v>
      </c>
      <c r="B97" t="s">
        <v>1124</v>
      </c>
      <c r="C97" t="s">
        <v>482</v>
      </c>
      <c r="D97">
        <f>IFERROR(VLOOKUP(A97,'NOSTOK PACUL'!A:C,3,0),0)</f>
        <v>0</v>
      </c>
    </row>
    <row r="98" spans="1:4">
      <c r="A98" t="s">
        <v>1846</v>
      </c>
      <c r="B98" t="s">
        <v>1847</v>
      </c>
      <c r="C98" t="s">
        <v>482</v>
      </c>
      <c r="D98">
        <f>IFERROR(VLOOKUP(A98,'NOSTOK PACUL'!A:C,3,0),0)</f>
        <v>0</v>
      </c>
    </row>
    <row r="99" spans="1:4">
      <c r="A99" t="s">
        <v>347</v>
      </c>
      <c r="B99" t="s">
        <v>1328</v>
      </c>
      <c r="C99" t="s">
        <v>482</v>
      </c>
      <c r="D99">
        <f>IFERROR(VLOOKUP(A99,'NOSTOK PACUL'!A:C,3,0),0)</f>
        <v>0</v>
      </c>
    </row>
    <row r="100" spans="1:4">
      <c r="A100" t="s">
        <v>348</v>
      </c>
      <c r="B100" t="s">
        <v>1130</v>
      </c>
      <c r="C100" t="s">
        <v>482</v>
      </c>
      <c r="D100">
        <f>IFERROR(VLOOKUP(A100,'NOSTOK PACUL'!A:C,3,0),0)</f>
        <v>0</v>
      </c>
    </row>
    <row r="101" spans="1:4">
      <c r="A101" t="s">
        <v>515</v>
      </c>
      <c r="B101" t="s">
        <v>1133</v>
      </c>
      <c r="C101" t="s">
        <v>482</v>
      </c>
      <c r="D101">
        <f>IFERROR(VLOOKUP(A101,'NOSTOK PACUL'!A:C,3,0),0)</f>
        <v>0</v>
      </c>
    </row>
    <row r="102" spans="1:4">
      <c r="A102" t="s">
        <v>351</v>
      </c>
      <c r="B102" t="s">
        <v>1134</v>
      </c>
      <c r="C102" t="s">
        <v>482</v>
      </c>
      <c r="D102">
        <f>IFERROR(VLOOKUP(A102,'NOSTOK PACUL'!A:C,3,0),0)</f>
        <v>0</v>
      </c>
    </row>
    <row r="103" spans="1:4">
      <c r="A103" t="s">
        <v>1858</v>
      </c>
      <c r="B103" t="s">
        <v>1859</v>
      </c>
      <c r="C103" t="s">
        <v>482</v>
      </c>
      <c r="D103">
        <f>IFERROR(VLOOKUP(A103,'NOSTOK PACUL'!A:C,3,0),0)</f>
        <v>0</v>
      </c>
    </row>
    <row r="104" spans="1:4">
      <c r="A104" t="s">
        <v>356</v>
      </c>
      <c r="B104" t="s">
        <v>1141</v>
      </c>
      <c r="C104" t="s">
        <v>482</v>
      </c>
      <c r="D104">
        <f>IFERROR(VLOOKUP(A104,'NOSTOK PACUL'!A:C,3,0),0)</f>
        <v>0</v>
      </c>
    </row>
    <row r="105" spans="1:4">
      <c r="A105" t="s">
        <v>359</v>
      </c>
      <c r="B105" t="s">
        <v>1146</v>
      </c>
      <c r="C105" t="s">
        <v>482</v>
      </c>
      <c r="D105">
        <f>IFERROR(VLOOKUP(A105,'NOSTOK PACUL'!A:C,3,0),0)</f>
        <v>0</v>
      </c>
    </row>
    <row r="106" spans="1:4">
      <c r="A106" t="s">
        <v>360</v>
      </c>
      <c r="B106" t="s">
        <v>1147</v>
      </c>
      <c r="C106" t="s">
        <v>482</v>
      </c>
      <c r="D106">
        <f>IFERROR(VLOOKUP(A106,'NOSTOK PACUL'!A:C,3,0),0)</f>
        <v>0</v>
      </c>
    </row>
    <row r="107" spans="1:4">
      <c r="A107" t="s">
        <v>363</v>
      </c>
      <c r="B107" t="s">
        <v>1150</v>
      </c>
      <c r="C107" t="s">
        <v>482</v>
      </c>
      <c r="D107">
        <f>IFERROR(VLOOKUP(A107,'NOSTOK PACUL'!A:C,3,0),0)</f>
        <v>0</v>
      </c>
    </row>
    <row r="108" spans="1:4">
      <c r="A108" t="s">
        <v>1646</v>
      </c>
      <c r="B108" t="s">
        <v>1647</v>
      </c>
      <c r="C108" t="s">
        <v>482</v>
      </c>
      <c r="D108">
        <f>IFERROR(VLOOKUP(A108,'NOSTOK PACUL'!A:C,3,0),0)</f>
        <v>0</v>
      </c>
    </row>
    <row r="109" spans="1:4">
      <c r="A109" t="s">
        <v>375</v>
      </c>
      <c r="B109" t="s">
        <v>1166</v>
      </c>
      <c r="C109" t="s">
        <v>482</v>
      </c>
      <c r="D109">
        <f>IFERROR(VLOOKUP(A109,'NOSTOK PACUL'!A:C,3,0),0)</f>
        <v>0</v>
      </c>
    </row>
    <row r="110" spans="1:4">
      <c r="A110" t="s">
        <v>377</v>
      </c>
      <c r="B110" t="s">
        <v>1331</v>
      </c>
      <c r="C110" t="s">
        <v>482</v>
      </c>
      <c r="D110">
        <f>IFERROR(VLOOKUP(A110,'NOSTOK PACUL'!A:C,3,0),0)</f>
        <v>0</v>
      </c>
    </row>
    <row r="111" spans="1:4">
      <c r="A111" t="s">
        <v>379</v>
      </c>
      <c r="B111" t="s">
        <v>1169</v>
      </c>
      <c r="C111" t="s">
        <v>482</v>
      </c>
      <c r="D111">
        <f>IFERROR(VLOOKUP(A111,'NOSTOK PACUL'!A:C,3,0),0)</f>
        <v>0</v>
      </c>
    </row>
    <row r="112" spans="1:4">
      <c r="A112" t="s">
        <v>382</v>
      </c>
      <c r="B112" t="s">
        <v>1174</v>
      </c>
      <c r="C112" t="s">
        <v>482</v>
      </c>
      <c r="D112">
        <f>IFERROR(VLOOKUP(A112,'NOSTOK PACUL'!A:C,3,0),0)</f>
        <v>0</v>
      </c>
    </row>
    <row r="113" spans="1:4">
      <c r="A113" t="s">
        <v>384</v>
      </c>
      <c r="B113" t="s">
        <v>1176</v>
      </c>
      <c r="C113" t="s">
        <v>482</v>
      </c>
      <c r="D113">
        <f>IFERROR(VLOOKUP(A113,'NOSTOK PACUL'!A:C,3,0),0)</f>
        <v>0</v>
      </c>
    </row>
    <row r="114" spans="1:4">
      <c r="A114" t="s">
        <v>385</v>
      </c>
      <c r="B114" t="s">
        <v>1177</v>
      </c>
      <c r="C114" t="s">
        <v>482</v>
      </c>
      <c r="D114">
        <f>IFERROR(VLOOKUP(A114,'NOSTOK PACUL'!A:C,3,0),0)</f>
        <v>0</v>
      </c>
    </row>
    <row r="115" spans="1:4">
      <c r="A115" t="s">
        <v>560</v>
      </c>
      <c r="B115" t="s">
        <v>1178</v>
      </c>
      <c r="C115" t="s">
        <v>482</v>
      </c>
      <c r="D115">
        <f>IFERROR(VLOOKUP(A115,'NOSTOK PACUL'!A:C,3,0),0)</f>
        <v>0</v>
      </c>
    </row>
    <row r="116" spans="1:4">
      <c r="A116" t="s">
        <v>517</v>
      </c>
      <c r="B116" t="s">
        <v>1332</v>
      </c>
      <c r="C116" t="s">
        <v>482</v>
      </c>
      <c r="D116">
        <f>IFERROR(VLOOKUP(A116,'NOSTOK PACUL'!A:C,3,0),0)</f>
        <v>0</v>
      </c>
    </row>
    <row r="117" spans="1:4">
      <c r="A117" t="s">
        <v>518</v>
      </c>
      <c r="B117" t="s">
        <v>1180</v>
      </c>
      <c r="C117" t="s">
        <v>482</v>
      </c>
      <c r="D117">
        <f>IFERROR(VLOOKUP(A117,'NOSTOK PACUL'!A:C,3,0),0)</f>
        <v>0</v>
      </c>
    </row>
    <row r="118" spans="1:4">
      <c r="A118" t="s">
        <v>389</v>
      </c>
      <c r="B118" t="s">
        <v>727</v>
      </c>
      <c r="C118" t="s">
        <v>482</v>
      </c>
      <c r="D118">
        <f>IFERROR(VLOOKUP(A118,'NOSTOK PACUL'!A:C,3,0),0)</f>
        <v>0</v>
      </c>
    </row>
    <row r="119" spans="1:4">
      <c r="A119" t="s">
        <v>391</v>
      </c>
      <c r="B119" t="s">
        <v>1187</v>
      </c>
      <c r="C119" t="s">
        <v>482</v>
      </c>
      <c r="D119">
        <f>IFERROR(VLOOKUP(A119,'NOSTOK PACUL'!A:C,3,0),0)</f>
        <v>0</v>
      </c>
    </row>
    <row r="120" spans="1:4">
      <c r="A120" t="s">
        <v>730</v>
      </c>
      <c r="B120" t="s">
        <v>1506</v>
      </c>
      <c r="C120" t="s">
        <v>482</v>
      </c>
      <c r="D120">
        <f>IFERROR(VLOOKUP(A120,'NOSTOK PACUL'!A:C,3,0),0)</f>
        <v>0</v>
      </c>
    </row>
    <row r="121" spans="1:4">
      <c r="A121" t="s">
        <v>519</v>
      </c>
      <c r="B121" t="s">
        <v>1335</v>
      </c>
      <c r="C121" t="s">
        <v>482</v>
      </c>
      <c r="D121">
        <f>IFERROR(VLOOKUP(A121,'NOSTOK PACUL'!A:C,3,0),0)</f>
        <v>0</v>
      </c>
    </row>
    <row r="122" spans="1:4">
      <c r="A122" t="s">
        <v>400</v>
      </c>
      <c r="B122" t="s">
        <v>1199</v>
      </c>
      <c r="C122" t="s">
        <v>482</v>
      </c>
      <c r="D122">
        <f>IFERROR(VLOOKUP(A122,'NOSTOK PACUL'!A:C,3,0),0)</f>
        <v>0</v>
      </c>
    </row>
    <row r="123" spans="1:4">
      <c r="A123" t="s">
        <v>404</v>
      </c>
      <c r="B123" t="s">
        <v>1203</v>
      </c>
      <c r="C123" t="s">
        <v>482</v>
      </c>
      <c r="D123">
        <f>IFERROR(VLOOKUP(A123,'NOSTOK PACUL'!A:C,3,0),0)</f>
        <v>0</v>
      </c>
    </row>
    <row r="124" spans="1:4">
      <c r="A124" t="s">
        <v>733</v>
      </c>
      <c r="B124" t="s">
        <v>1340</v>
      </c>
      <c r="C124" t="s">
        <v>482</v>
      </c>
      <c r="D124">
        <f>IFERROR(VLOOKUP(A124,'NOSTOK PACUL'!A:C,3,0),0)</f>
        <v>0</v>
      </c>
    </row>
    <row r="125" spans="1:4">
      <c r="A125" t="s">
        <v>405</v>
      </c>
      <c r="B125" t="s">
        <v>1341</v>
      </c>
      <c r="C125" t="s">
        <v>482</v>
      </c>
      <c r="D125">
        <f>IFERROR(VLOOKUP(A125,'NOSTOK PACUL'!A:C,3,0),0)</f>
        <v>0</v>
      </c>
    </row>
    <row r="126" spans="1:4">
      <c r="A126" t="s">
        <v>481</v>
      </c>
      <c r="B126" t="s">
        <v>1874</v>
      </c>
      <c r="C126" t="s">
        <v>482</v>
      </c>
      <c r="D126">
        <f>IFERROR(VLOOKUP(A126,'NOSTOK PACUL'!A:C,3,0),0)</f>
        <v>0</v>
      </c>
    </row>
    <row r="127" spans="1:4">
      <c r="A127" t="s">
        <v>411</v>
      </c>
      <c r="B127" t="s">
        <v>1211</v>
      </c>
      <c r="C127" t="s">
        <v>482</v>
      </c>
      <c r="D127">
        <f>IFERROR(VLOOKUP(A127,'NOSTOK PACUL'!A:C,3,0),0)</f>
        <v>0</v>
      </c>
    </row>
    <row r="128" spans="1:4">
      <c r="A128" t="s">
        <v>415</v>
      </c>
      <c r="B128" t="s">
        <v>1347</v>
      </c>
      <c r="C128" t="s">
        <v>482</v>
      </c>
      <c r="D128">
        <f>IFERROR(VLOOKUP(A128,'NOSTOK PACUL'!A:C,3,0),0)</f>
        <v>0</v>
      </c>
    </row>
    <row r="129" spans="1:4">
      <c r="A129" t="s">
        <v>422</v>
      </c>
      <c r="B129" t="s">
        <v>738</v>
      </c>
      <c r="C129" t="s">
        <v>482</v>
      </c>
      <c r="D129">
        <f>IFERROR(VLOOKUP(A129,'NOSTOK PACUL'!A:C,3,0),0)</f>
        <v>0</v>
      </c>
    </row>
    <row r="130" spans="1:4">
      <c r="A130" t="s">
        <v>747</v>
      </c>
      <c r="B130" t="s">
        <v>1226</v>
      </c>
      <c r="C130" t="s">
        <v>482</v>
      </c>
      <c r="D130">
        <f>IFERROR(VLOOKUP(A130,'NOSTOK PACUL'!A:C,3,0),0)</f>
        <v>0</v>
      </c>
    </row>
    <row r="131" spans="1:4">
      <c r="A131" t="s">
        <v>430</v>
      </c>
      <c r="B131" t="s">
        <v>1229</v>
      </c>
      <c r="C131" t="s">
        <v>482</v>
      </c>
      <c r="D131">
        <f>IFERROR(VLOOKUP(A131,'NOSTOK PACUL'!A:C,3,0),0)</f>
        <v>0</v>
      </c>
    </row>
    <row r="132" spans="1:4">
      <c r="A132" t="s">
        <v>568</v>
      </c>
      <c r="B132" t="s">
        <v>1234</v>
      </c>
      <c r="C132" t="s">
        <v>482</v>
      </c>
      <c r="D132">
        <f>IFERROR(VLOOKUP(A132,'NOSTOK PACUL'!A:C,3,0),0)</f>
        <v>0</v>
      </c>
    </row>
    <row r="133" spans="1:4">
      <c r="A133" t="s">
        <v>434</v>
      </c>
      <c r="B133" t="s">
        <v>1235</v>
      </c>
      <c r="C133" t="s">
        <v>482</v>
      </c>
      <c r="D133">
        <f>IFERROR(VLOOKUP(A133,'NOSTOK PACUL'!A:C,3,0),0)</f>
        <v>0</v>
      </c>
    </row>
    <row r="134" spans="1:4">
      <c r="A134" t="s">
        <v>435</v>
      </c>
      <c r="B134" t="s">
        <v>1236</v>
      </c>
      <c r="C134" t="s">
        <v>482</v>
      </c>
      <c r="D134">
        <f>IFERROR(VLOOKUP(A134,'NOSTOK PACUL'!A:C,3,0),0)</f>
        <v>0</v>
      </c>
    </row>
    <row r="135" spans="1:4">
      <c r="A135" t="s">
        <v>1244</v>
      </c>
      <c r="B135" t="s">
        <v>764</v>
      </c>
      <c r="C135" t="s">
        <v>482</v>
      </c>
      <c r="D135">
        <f>IFERROR(VLOOKUP(A135,'NOSTOK PACUL'!A:C,3,0),0)</f>
        <v>0</v>
      </c>
    </row>
    <row r="136" spans="1:4">
      <c r="A136" t="s">
        <v>522</v>
      </c>
      <c r="B136" t="s">
        <v>1245</v>
      </c>
      <c r="C136" t="s">
        <v>482</v>
      </c>
      <c r="D136">
        <f>IFERROR(VLOOKUP(A136,'NOSTOK PACUL'!A:C,3,0),0)</f>
        <v>0</v>
      </c>
    </row>
    <row r="137" spans="1:4">
      <c r="A137" t="s">
        <v>1902</v>
      </c>
      <c r="B137" t="s">
        <v>1903</v>
      </c>
      <c r="C137" t="s">
        <v>482</v>
      </c>
      <c r="D137">
        <f>IFERROR(VLOOKUP(A137,'NOSTOK PACUL'!A:C,3,0),0)</f>
        <v>0</v>
      </c>
    </row>
    <row r="138" spans="1:4">
      <c r="A138" t="s">
        <v>570</v>
      </c>
      <c r="B138" t="s">
        <v>1248</v>
      </c>
      <c r="C138" t="s">
        <v>482</v>
      </c>
      <c r="D138">
        <f>IFERROR(VLOOKUP(A138,'NOSTOK PACUL'!A:C,3,0),0)</f>
        <v>0</v>
      </c>
    </row>
    <row r="139" spans="1:4">
      <c r="A139" t="s">
        <v>445</v>
      </c>
      <c r="B139" t="s">
        <v>1252</v>
      </c>
      <c r="C139" t="s">
        <v>482</v>
      </c>
      <c r="D139">
        <f>IFERROR(VLOOKUP(A139,'NOSTOK PACUL'!A:C,3,0),0)</f>
        <v>0</v>
      </c>
    </row>
    <row r="140" spans="1:4">
      <c r="A140" t="s">
        <v>572</v>
      </c>
      <c r="B140" t="s">
        <v>779</v>
      </c>
      <c r="C140" t="s">
        <v>482</v>
      </c>
      <c r="D140" t="str">
        <f>IFERROR(VLOOKUP(A140,'NOSTOK PACUL'!A:C,3,0),0)</f>
        <v>E</v>
      </c>
    </row>
    <row r="141" spans="1:4">
      <c r="A141" t="s">
        <v>1263</v>
      </c>
      <c r="B141" t="s">
        <v>1264</v>
      </c>
      <c r="C141" t="s">
        <v>482</v>
      </c>
      <c r="D141">
        <f>IFERROR(VLOOKUP(A141,'NOSTOK PACUL'!A:C,3,0),0)</f>
        <v>0</v>
      </c>
    </row>
    <row r="142" spans="1:4">
      <c r="A142" t="s">
        <v>454</v>
      </c>
      <c r="B142" t="s">
        <v>1266</v>
      </c>
      <c r="C142" t="s">
        <v>482</v>
      </c>
      <c r="D142" t="str">
        <f>IFERROR(VLOOKUP(A142,'NOSTOK PACUL'!A:C,3,0),0)</f>
        <v>E</v>
      </c>
    </row>
    <row r="143" spans="1:4">
      <c r="A143" t="s">
        <v>1922</v>
      </c>
      <c r="B143" t="s">
        <v>1923</v>
      </c>
      <c r="C143" t="s">
        <v>482</v>
      </c>
      <c r="D143">
        <f>IFERROR(VLOOKUP(A143,'NOSTOK PACUL'!A:C,3,0),0)</f>
        <v>0</v>
      </c>
    </row>
    <row r="144" spans="1:4">
      <c r="A144" t="s">
        <v>786</v>
      </c>
      <c r="B144" t="s">
        <v>1350</v>
      </c>
      <c r="C144" t="s">
        <v>482</v>
      </c>
      <c r="D144">
        <f>IFERROR(VLOOKUP(A144,'NOSTOK PACUL'!A:C,3,0),0)</f>
        <v>0</v>
      </c>
    </row>
    <row r="145" spans="1:4">
      <c r="A145" t="s">
        <v>458</v>
      </c>
      <c r="B145" t="s">
        <v>1272</v>
      </c>
      <c r="C145" t="s">
        <v>482</v>
      </c>
      <c r="D145">
        <f>IFERROR(VLOOKUP(A145,'NOSTOK PACUL'!A:C,3,0),0)</f>
        <v>0</v>
      </c>
    </row>
    <row r="146" spans="1:4">
      <c r="A146" t="s">
        <v>1275</v>
      </c>
      <c r="B146" t="s">
        <v>1276</v>
      </c>
      <c r="C146" t="s">
        <v>482</v>
      </c>
      <c r="D146">
        <f>IFERROR(VLOOKUP(A146,'NOSTOK PACUL'!A:C,3,0),0)</f>
        <v>0</v>
      </c>
    </row>
    <row r="147" spans="1:4">
      <c r="A147" t="s">
        <v>461</v>
      </c>
      <c r="B147" t="s">
        <v>1277</v>
      </c>
      <c r="C147" t="s">
        <v>482</v>
      </c>
      <c r="D147">
        <f>IFERROR(VLOOKUP(A147,'NOSTOK PACUL'!A:C,3,0),0)</f>
        <v>0</v>
      </c>
    </row>
    <row r="148" spans="1:4">
      <c r="A148" t="s">
        <v>462</v>
      </c>
      <c r="B148" t="s">
        <v>1278</v>
      </c>
      <c r="C148" t="s">
        <v>482</v>
      </c>
      <c r="D148">
        <f>IFERROR(VLOOKUP(A148,'NOSTOK PACUL'!A:C,3,0),0)</f>
        <v>0</v>
      </c>
    </row>
    <row r="149" spans="1:4">
      <c r="A149" t="s">
        <v>574</v>
      </c>
      <c r="B149" t="s">
        <v>1279</v>
      </c>
      <c r="C149" t="s">
        <v>482</v>
      </c>
      <c r="D149">
        <f>IFERROR(VLOOKUP(A149,'NOSTOK PACUL'!A:C,3,0),0)</f>
        <v>0</v>
      </c>
    </row>
    <row r="150" spans="1:4">
      <c r="A150" t="s">
        <v>463</v>
      </c>
      <c r="B150" t="s">
        <v>1280</v>
      </c>
      <c r="C150" t="s">
        <v>482</v>
      </c>
      <c r="D150">
        <f>IFERROR(VLOOKUP(A150,'NOSTOK PACUL'!A:C,3,0),0)</f>
        <v>0</v>
      </c>
    </row>
    <row r="151" spans="1:4">
      <c r="A151" t="s">
        <v>797</v>
      </c>
      <c r="B151" t="s">
        <v>798</v>
      </c>
      <c r="C151" t="s">
        <v>482</v>
      </c>
      <c r="D151" t="str">
        <f>IFERROR(VLOOKUP(A151,'NOSTOK PACUL'!A:C,3,0),0)</f>
        <v>E</v>
      </c>
    </row>
    <row r="152" spans="1:4">
      <c r="A152" t="s">
        <v>1928</v>
      </c>
      <c r="B152" t="s">
        <v>1929</v>
      </c>
      <c r="C152" t="s">
        <v>482</v>
      </c>
      <c r="D152">
        <f>IFERROR(VLOOKUP(A152,'NOSTOK PACUL'!A:C,3,0),0)</f>
        <v>0</v>
      </c>
    </row>
    <row r="153" spans="1:4">
      <c r="A153" t="s">
        <v>7772</v>
      </c>
      <c r="B153" t="s">
        <v>7773</v>
      </c>
      <c r="C153" t="s">
        <v>482</v>
      </c>
      <c r="D153">
        <f>IFERROR(VLOOKUP(A153,'NOSTOK PACUL'!A:C,3,0),0)</f>
        <v>0</v>
      </c>
    </row>
    <row r="154" spans="1:4">
      <c r="A154" t="s">
        <v>799</v>
      </c>
      <c r="B154" t="s">
        <v>1281</v>
      </c>
      <c r="C154" t="s">
        <v>482</v>
      </c>
      <c r="D154">
        <f>IFERROR(VLOOKUP(A154,'NOSTOK PACUL'!A:C,3,0),0)</f>
        <v>0</v>
      </c>
    </row>
    <row r="155" spans="1:4">
      <c r="A155" t="s">
        <v>464</v>
      </c>
      <c r="B155" t="s">
        <v>1282</v>
      </c>
      <c r="C155" t="s">
        <v>482</v>
      </c>
      <c r="D155">
        <f>IFERROR(VLOOKUP(A155,'NOSTOK PACUL'!A:C,3,0),0)</f>
        <v>0</v>
      </c>
    </row>
    <row r="156" spans="1:4">
      <c r="A156" t="s">
        <v>465</v>
      </c>
      <c r="B156" t="s">
        <v>1351</v>
      </c>
      <c r="C156" t="s">
        <v>482</v>
      </c>
      <c r="D156">
        <f>IFERROR(VLOOKUP(A156,'NOSTOK PACUL'!A:C,3,0),0)</f>
        <v>0</v>
      </c>
    </row>
    <row r="157" spans="1:4">
      <c r="A157" t="s">
        <v>471</v>
      </c>
      <c r="B157" t="s">
        <v>1288</v>
      </c>
      <c r="C157" t="s">
        <v>482</v>
      </c>
      <c r="D157">
        <f>IFERROR(VLOOKUP(A157,'NOSTOK PACUL'!A:C,3,0),0)</f>
        <v>0</v>
      </c>
    </row>
    <row r="158" spans="1:4">
      <c r="A158" t="s">
        <v>472</v>
      </c>
      <c r="B158" t="s">
        <v>1291</v>
      </c>
      <c r="C158" t="s">
        <v>482</v>
      </c>
      <c r="D158">
        <f>IFERROR(VLOOKUP(A158,'NOSTOK PACUL'!A:C,3,0),0)</f>
        <v>0</v>
      </c>
    </row>
    <row r="159" spans="1:4">
      <c r="A159" t="s">
        <v>527</v>
      </c>
      <c r="B159" t="s">
        <v>1293</v>
      </c>
      <c r="C159" t="s">
        <v>482</v>
      </c>
      <c r="D159">
        <f>IFERROR(VLOOKUP(A159,'NOSTOK PACUL'!A:C,3,0),0)</f>
        <v>0</v>
      </c>
    </row>
    <row r="160" spans="1:4">
      <c r="A160" t="s">
        <v>805</v>
      </c>
      <c r="B160" t="s">
        <v>1352</v>
      </c>
      <c r="C160" t="s">
        <v>482</v>
      </c>
      <c r="D160">
        <f>IFERROR(VLOOKUP(A160,'NOSTOK PACUL'!A:C,3,0),0)</f>
        <v>0</v>
      </c>
    </row>
    <row r="161" spans="1:4">
      <c r="A161" t="s">
        <v>575</v>
      </c>
      <c r="B161" t="s">
        <v>1300</v>
      </c>
      <c r="C161" t="s">
        <v>482</v>
      </c>
      <c r="D161">
        <f>IFERROR(VLOOKUP(A161,'NOSTOK PACUL'!A:C,3,0),0)</f>
        <v>0</v>
      </c>
    </row>
    <row r="162" spans="1:4">
      <c r="A162" t="s">
        <v>479</v>
      </c>
      <c r="B162" t="s">
        <v>1302</v>
      </c>
      <c r="C162" t="s">
        <v>482</v>
      </c>
      <c r="D162">
        <f>IFERROR(VLOOKUP(A162,'NOSTOK PACUL'!A:C,3,0),0)</f>
        <v>0</v>
      </c>
    </row>
    <row r="163" spans="1:4">
      <c r="A163" t="s">
        <v>1401</v>
      </c>
      <c r="B163" t="s">
        <v>1402</v>
      </c>
      <c r="C163" t="s">
        <v>482</v>
      </c>
      <c r="D163">
        <f>IFERROR(VLOOKUP(A163,'NOSTOK PACUL'!A:C,3,0),0)</f>
        <v>0</v>
      </c>
    </row>
    <row r="164" spans="1:4">
      <c r="A164" t="s">
        <v>1409</v>
      </c>
      <c r="B164" t="s">
        <v>1487</v>
      </c>
      <c r="C164" t="s">
        <v>482</v>
      </c>
      <c r="D164">
        <f>IFERROR(VLOOKUP(A164,'NOSTOK PACUL'!A:C,3,0),0)</f>
        <v>0</v>
      </c>
    </row>
    <row r="165" spans="1:4">
      <c r="A165" t="s">
        <v>1410</v>
      </c>
      <c r="B165" t="s">
        <v>1411</v>
      </c>
      <c r="C165" t="s">
        <v>482</v>
      </c>
      <c r="D165">
        <f>IFERROR(VLOOKUP(A165,'NOSTOK PACUL'!A:C,3,0),0)</f>
        <v>0</v>
      </c>
    </row>
    <row r="166" spans="1:4">
      <c r="A166" t="s">
        <v>1417</v>
      </c>
      <c r="B166" t="s">
        <v>1418</v>
      </c>
      <c r="C166" t="s">
        <v>482</v>
      </c>
      <c r="D166">
        <f>IFERROR(VLOOKUP(A166,'NOSTOK PACUL'!A:C,3,0),0)</f>
        <v>0</v>
      </c>
    </row>
    <row r="167" spans="1:4">
      <c r="A167" t="s">
        <v>260</v>
      </c>
      <c r="B167" t="s">
        <v>1010</v>
      </c>
      <c r="C167" t="s">
        <v>482</v>
      </c>
      <c r="D167">
        <f>IFERROR(VLOOKUP(A167,'NOSTOK PACUL'!A:C,3,0),0)</f>
        <v>0</v>
      </c>
    </row>
    <row r="168" spans="1:4">
      <c r="A168" t="s">
        <v>1419</v>
      </c>
      <c r="B168" t="s">
        <v>1420</v>
      </c>
      <c r="C168" t="s">
        <v>482</v>
      </c>
      <c r="D168">
        <f>IFERROR(VLOOKUP(A168,'NOSTOK PACUL'!A:C,3,0),0)</f>
        <v>0</v>
      </c>
    </row>
    <row r="169" spans="1:4">
      <c r="A169" t="s">
        <v>1428</v>
      </c>
      <c r="B169" t="s">
        <v>1429</v>
      </c>
      <c r="C169" t="s">
        <v>482</v>
      </c>
      <c r="D169">
        <f>IFERROR(VLOOKUP(A169,'NOSTOK PACUL'!A:C,3,0),0)</f>
        <v>0</v>
      </c>
    </row>
    <row r="170" spans="1:4">
      <c r="A170" t="s">
        <v>1446</v>
      </c>
      <c r="B170" t="s">
        <v>1447</v>
      </c>
      <c r="C170" t="s">
        <v>482</v>
      </c>
      <c r="D170">
        <f>IFERROR(VLOOKUP(A170,'NOSTOK PACUL'!A:C,3,0),0)</f>
        <v>0</v>
      </c>
    </row>
    <row r="171" spans="1:4">
      <c r="A171" t="s">
        <v>1449</v>
      </c>
      <c r="B171" t="s">
        <v>1450</v>
      </c>
      <c r="C171" t="s">
        <v>482</v>
      </c>
      <c r="D171">
        <f>IFERROR(VLOOKUP(A171,'NOSTOK PACUL'!A:C,3,0),0)</f>
        <v>0</v>
      </c>
    </row>
    <row r="172" spans="1:4">
      <c r="A172" t="s">
        <v>1453</v>
      </c>
      <c r="B172" t="s">
        <v>1454</v>
      </c>
      <c r="C172" t="s">
        <v>482</v>
      </c>
      <c r="D172">
        <f>IFERROR(VLOOKUP(A172,'NOSTOK PACUL'!A:C,3,0),0)</f>
        <v>0</v>
      </c>
    </row>
    <row r="173" spans="1:4">
      <c r="A173" t="s">
        <v>1468</v>
      </c>
      <c r="B173" t="s">
        <v>1469</v>
      </c>
      <c r="C173" t="s">
        <v>482</v>
      </c>
      <c r="D173">
        <f>IFERROR(VLOOKUP(A173,'NOSTOK PACUL'!A:C,3,0),0)</f>
        <v>0</v>
      </c>
    </row>
    <row r="174" spans="1:4">
      <c r="A174" t="s">
        <v>1464</v>
      </c>
      <c r="B174" t="s">
        <v>1465</v>
      </c>
      <c r="C174" t="s">
        <v>482</v>
      </c>
      <c r="D174">
        <f>IFERROR(VLOOKUP(A174,'NOSTOK PACUL'!A:C,3,0),0)</f>
        <v>0</v>
      </c>
    </row>
    <row r="175" spans="1:4">
      <c r="A175" t="s">
        <v>1480</v>
      </c>
      <c r="B175" t="s">
        <v>1481</v>
      </c>
      <c r="C175" t="s">
        <v>482</v>
      </c>
      <c r="D175">
        <f>IFERROR(VLOOKUP(A175,'NOSTOK PACUL'!A:C,3,0),0)</f>
        <v>0</v>
      </c>
    </row>
    <row r="176" spans="1:4">
      <c r="A176" t="s">
        <v>1430</v>
      </c>
      <c r="B176" t="s">
        <v>1431</v>
      </c>
      <c r="C176" t="s">
        <v>482</v>
      </c>
      <c r="D176">
        <f>IFERROR(VLOOKUP(A176,'NOSTOK PACUL'!A:C,3,0),0)</f>
        <v>0</v>
      </c>
    </row>
    <row r="177" spans="1:4">
      <c r="A177" t="s">
        <v>1466</v>
      </c>
      <c r="B177" t="s">
        <v>1467</v>
      </c>
      <c r="C177" t="s">
        <v>482</v>
      </c>
      <c r="D177">
        <f>IFERROR(VLOOKUP(A177,'NOSTOK PACUL'!A:C,3,0),0)</f>
        <v>0</v>
      </c>
    </row>
    <row r="178" spans="1:4">
      <c r="A178" t="s">
        <v>1470</v>
      </c>
      <c r="B178" t="s">
        <v>1471</v>
      </c>
      <c r="C178" t="s">
        <v>482</v>
      </c>
      <c r="D178">
        <f>IFERROR(VLOOKUP(A178,'NOSTOK PACUL'!A:C,3,0),0)</f>
        <v>0</v>
      </c>
    </row>
    <row r="179" spans="1:4">
      <c r="A179" t="s">
        <v>1606</v>
      </c>
      <c r="B179" t="s">
        <v>1607</v>
      </c>
      <c r="C179" t="s">
        <v>482</v>
      </c>
      <c r="D179" t="str">
        <f>IFERROR(VLOOKUP(A179,'NOSTOK PACUL'!A:C,3,0),0)</f>
        <v>E</v>
      </c>
    </row>
    <row r="180" spans="1:4">
      <c r="A180" t="s">
        <v>1640</v>
      </c>
      <c r="B180" t="s">
        <v>1641</v>
      </c>
      <c r="C180" t="s">
        <v>482</v>
      </c>
      <c r="D180" t="str">
        <f>IFERROR(VLOOKUP(A180,'NOSTOK PACUL'!A:C,3,0),0)</f>
        <v>E</v>
      </c>
    </row>
    <row r="181" spans="1:4">
      <c r="A181" t="s">
        <v>1618</v>
      </c>
      <c r="B181" t="s">
        <v>1619</v>
      </c>
      <c r="C181" t="s">
        <v>482</v>
      </c>
      <c r="D181">
        <f>IFERROR(VLOOKUP(A181,'NOSTOK PACUL'!A:C,3,0),0)</f>
        <v>0</v>
      </c>
    </row>
    <row r="182" spans="1:4">
      <c r="A182" t="s">
        <v>1644</v>
      </c>
      <c r="B182" t="s">
        <v>1645</v>
      </c>
      <c r="C182" t="s">
        <v>482</v>
      </c>
      <c r="D182">
        <f>IFERROR(VLOOKUP(A182,'NOSTOK PACUL'!A:C,3,0),0)</f>
        <v>0</v>
      </c>
    </row>
    <row r="183" spans="1:4">
      <c r="A183" t="s">
        <v>1728</v>
      </c>
      <c r="B183" t="s">
        <v>1729</v>
      </c>
      <c r="C183" t="s">
        <v>482</v>
      </c>
      <c r="D183">
        <f>IFERROR(VLOOKUP(A183,'NOSTOK PACUL'!A:C,3,0),0)</f>
        <v>0</v>
      </c>
    </row>
    <row r="184" spans="1:4">
      <c r="A184" t="s">
        <v>1737</v>
      </c>
      <c r="B184" t="s">
        <v>1738</v>
      </c>
      <c r="C184" t="s">
        <v>482</v>
      </c>
      <c r="D184">
        <f>IFERROR(VLOOKUP(A184,'NOSTOK PACUL'!A:C,3,0),0)</f>
        <v>0</v>
      </c>
    </row>
    <row r="185" spans="1:4">
      <c r="A185" t="s">
        <v>1761</v>
      </c>
      <c r="B185" t="s">
        <v>1762</v>
      </c>
      <c r="C185" t="s">
        <v>482</v>
      </c>
      <c r="D185">
        <f>IFERROR(VLOOKUP(A185,'NOSTOK PACUL'!A:C,3,0),0)</f>
        <v>0</v>
      </c>
    </row>
    <row r="186" spans="1:4">
      <c r="A186" t="s">
        <v>1771</v>
      </c>
      <c r="B186" t="s">
        <v>1772</v>
      </c>
      <c r="C186" t="s">
        <v>482</v>
      </c>
      <c r="D186">
        <f>IFERROR(VLOOKUP(A186,'NOSTOK PACUL'!A:C,3,0),0)</f>
        <v>0</v>
      </c>
    </row>
    <row r="187" spans="1:4">
      <c r="A187" t="s">
        <v>1773</v>
      </c>
      <c r="B187" t="s">
        <v>1774</v>
      </c>
      <c r="C187" t="s">
        <v>482</v>
      </c>
      <c r="D187">
        <f>IFERROR(VLOOKUP(A187,'NOSTOK PACUL'!A:C,3,0),0)</f>
        <v>0</v>
      </c>
    </row>
    <row r="188" spans="1:4">
      <c r="A188" t="s">
        <v>1787</v>
      </c>
      <c r="B188" t="s">
        <v>1788</v>
      </c>
      <c r="C188" t="s">
        <v>482</v>
      </c>
      <c r="D188">
        <f>IFERROR(VLOOKUP(A188,'NOSTOK PACUL'!A:C,3,0),0)</f>
        <v>0</v>
      </c>
    </row>
    <row r="189" spans="1:4">
      <c r="A189" t="s">
        <v>1789</v>
      </c>
      <c r="B189" t="s">
        <v>1790</v>
      </c>
      <c r="C189" t="s">
        <v>482</v>
      </c>
      <c r="D189">
        <f>IFERROR(VLOOKUP(A189,'NOSTOK PACUL'!A:C,3,0),0)</f>
        <v>0</v>
      </c>
    </row>
    <row r="190" spans="1:4">
      <c r="A190" t="s">
        <v>1794</v>
      </c>
      <c r="B190" t="s">
        <v>1795</v>
      </c>
      <c r="C190" t="s">
        <v>482</v>
      </c>
      <c r="D190">
        <f>IFERROR(VLOOKUP(A190,'NOSTOK PACUL'!A:C,3,0),0)</f>
        <v>0</v>
      </c>
    </row>
    <row r="191" spans="1:4">
      <c r="A191" t="s">
        <v>1796</v>
      </c>
      <c r="B191" t="s">
        <v>1797</v>
      </c>
      <c r="C191" t="s">
        <v>482</v>
      </c>
      <c r="D191">
        <f>IFERROR(VLOOKUP(A191,'NOSTOK PACUL'!A:C,3,0),0)</f>
        <v>0</v>
      </c>
    </row>
    <row r="192" spans="1:4">
      <c r="A192" t="s">
        <v>1802</v>
      </c>
      <c r="B192" t="s">
        <v>1803</v>
      </c>
      <c r="C192" t="s">
        <v>482</v>
      </c>
      <c r="D192">
        <f>IFERROR(VLOOKUP(A192,'NOSTOK PACUL'!A:C,3,0),0)</f>
        <v>0</v>
      </c>
    </row>
    <row r="193" spans="1:4">
      <c r="A193" t="s">
        <v>1813</v>
      </c>
      <c r="B193" t="s">
        <v>1814</v>
      </c>
      <c r="C193" t="s">
        <v>482</v>
      </c>
      <c r="D193">
        <f>IFERROR(VLOOKUP(A193,'NOSTOK PACUL'!A:C,3,0),0)</f>
        <v>0</v>
      </c>
    </row>
    <row r="194" spans="1:4">
      <c r="A194" t="s">
        <v>1824</v>
      </c>
      <c r="B194" t="s">
        <v>1825</v>
      </c>
      <c r="C194" t="s">
        <v>482</v>
      </c>
      <c r="D194">
        <f>IFERROR(VLOOKUP(A194,'NOSTOK PACUL'!A:C,3,0),0)</f>
        <v>0</v>
      </c>
    </row>
    <row r="195" spans="1:4">
      <c r="A195" t="s">
        <v>1828</v>
      </c>
      <c r="B195" t="s">
        <v>1829</v>
      </c>
      <c r="C195" t="s">
        <v>482</v>
      </c>
      <c r="D195">
        <f>IFERROR(VLOOKUP(A195,'NOSTOK PACUL'!A:C,3,0),0)</f>
        <v>0</v>
      </c>
    </row>
    <row r="196" spans="1:4">
      <c r="A196" t="s">
        <v>1834</v>
      </c>
      <c r="B196" t="s">
        <v>1835</v>
      </c>
      <c r="C196" t="s">
        <v>482</v>
      </c>
      <c r="D196">
        <f>IFERROR(VLOOKUP(A196,'NOSTOK PACUL'!A:C,3,0),0)</f>
        <v>0</v>
      </c>
    </row>
    <row r="197" spans="1:4">
      <c r="A197" t="s">
        <v>1836</v>
      </c>
      <c r="B197" t="s">
        <v>1837</v>
      </c>
      <c r="C197" t="s">
        <v>482</v>
      </c>
      <c r="D197">
        <f>IFERROR(VLOOKUP(A197,'NOSTOK PACUL'!A:C,3,0),0)</f>
        <v>0</v>
      </c>
    </row>
    <row r="198" spans="1:4">
      <c r="A198" t="s">
        <v>1838</v>
      </c>
      <c r="B198" t="s">
        <v>1839</v>
      </c>
      <c r="C198" t="s">
        <v>482</v>
      </c>
      <c r="D198">
        <f>IFERROR(VLOOKUP(A198,'NOSTOK PACUL'!A:C,3,0),0)</f>
        <v>0</v>
      </c>
    </row>
    <row r="199" spans="1:4">
      <c r="A199" t="s">
        <v>1848</v>
      </c>
      <c r="B199" t="s">
        <v>1849</v>
      </c>
      <c r="C199" t="s">
        <v>482</v>
      </c>
      <c r="D199">
        <f>IFERROR(VLOOKUP(A199,'NOSTOK PACUL'!A:C,3,0),0)</f>
        <v>0</v>
      </c>
    </row>
    <row r="200" spans="1:4">
      <c r="A200" t="s">
        <v>1860</v>
      </c>
      <c r="B200" t="s">
        <v>1861</v>
      </c>
      <c r="C200" t="s">
        <v>482</v>
      </c>
      <c r="D200">
        <f>IFERROR(VLOOKUP(A200,'NOSTOK PACUL'!A:C,3,0),0)</f>
        <v>0</v>
      </c>
    </row>
    <row r="201" spans="1:4">
      <c r="A201" t="s">
        <v>1862</v>
      </c>
      <c r="B201" t="s">
        <v>1863</v>
      </c>
      <c r="C201" t="s">
        <v>482</v>
      </c>
      <c r="D201">
        <f>IFERROR(VLOOKUP(A201,'NOSTOK PACUL'!A:C,3,0),0)</f>
        <v>0</v>
      </c>
    </row>
    <row r="202" spans="1:4">
      <c r="A202" t="s">
        <v>1864</v>
      </c>
      <c r="B202" t="s">
        <v>1865</v>
      </c>
      <c r="C202" t="s">
        <v>482</v>
      </c>
      <c r="D202">
        <f>IFERROR(VLOOKUP(A202,'NOSTOK PACUL'!A:C,3,0),0)</f>
        <v>0</v>
      </c>
    </row>
    <row r="203" spans="1:4">
      <c r="A203" t="s">
        <v>1868</v>
      </c>
      <c r="B203" t="s">
        <v>1869</v>
      </c>
      <c r="C203" t="s">
        <v>482</v>
      </c>
      <c r="D203">
        <f>IFERROR(VLOOKUP(A203,'NOSTOK PACUL'!A:C,3,0),0)</f>
        <v>0</v>
      </c>
    </row>
    <row r="204" spans="1:4">
      <c r="A204" t="s">
        <v>1872</v>
      </c>
      <c r="B204" t="s">
        <v>1873</v>
      </c>
      <c r="C204" t="s">
        <v>482</v>
      </c>
      <c r="D204">
        <f>IFERROR(VLOOKUP(A204,'NOSTOK PACUL'!A:C,3,0),0)</f>
        <v>0</v>
      </c>
    </row>
    <row r="205" spans="1:4">
      <c r="A205" t="s">
        <v>1875</v>
      </c>
      <c r="B205" t="s">
        <v>1876</v>
      </c>
      <c r="C205" t="s">
        <v>482</v>
      </c>
      <c r="D205">
        <f>IFERROR(VLOOKUP(A205,'NOSTOK PACUL'!A:C,3,0),0)</f>
        <v>0</v>
      </c>
    </row>
    <row r="206" spans="1:4">
      <c r="A206" t="s">
        <v>1880</v>
      </c>
      <c r="B206" t="s">
        <v>1881</v>
      </c>
      <c r="C206" t="s">
        <v>482</v>
      </c>
      <c r="D206">
        <f>IFERROR(VLOOKUP(A206,'NOSTOK PACUL'!A:C,3,0),0)</f>
        <v>0</v>
      </c>
    </row>
    <row r="207" spans="1:4">
      <c r="A207" t="s">
        <v>1886</v>
      </c>
      <c r="B207" t="s">
        <v>1887</v>
      </c>
      <c r="C207" t="s">
        <v>482</v>
      </c>
      <c r="D207">
        <f>IFERROR(VLOOKUP(A207,'NOSTOK PACUL'!A:C,3,0),0)</f>
        <v>0</v>
      </c>
    </row>
    <row r="208" spans="1:4">
      <c r="A208" t="s">
        <v>1888</v>
      </c>
      <c r="B208" t="s">
        <v>1889</v>
      </c>
      <c r="C208" t="s">
        <v>482</v>
      </c>
      <c r="D208">
        <f>IFERROR(VLOOKUP(A208,'NOSTOK PACUL'!A:C,3,0),0)</f>
        <v>0</v>
      </c>
    </row>
    <row r="209" spans="1:4">
      <c r="A209" t="s">
        <v>1890</v>
      </c>
      <c r="B209" t="s">
        <v>1891</v>
      </c>
      <c r="C209" t="s">
        <v>482</v>
      </c>
      <c r="D209">
        <f>IFERROR(VLOOKUP(A209,'NOSTOK PACUL'!A:C,3,0),0)</f>
        <v>0</v>
      </c>
    </row>
    <row r="210" spans="1:4">
      <c r="A210" t="s">
        <v>1896</v>
      </c>
      <c r="B210" t="s">
        <v>1897</v>
      </c>
      <c r="C210" t="s">
        <v>482</v>
      </c>
      <c r="D210">
        <f>IFERROR(VLOOKUP(A210,'NOSTOK PACUL'!A:C,3,0),0)</f>
        <v>0</v>
      </c>
    </row>
    <row r="211" spans="1:4">
      <c r="A211" t="s">
        <v>1898</v>
      </c>
      <c r="B211" t="s">
        <v>1899</v>
      </c>
      <c r="C211" t="s">
        <v>482</v>
      </c>
      <c r="D211">
        <f>IFERROR(VLOOKUP(A211,'NOSTOK PACUL'!A:C,3,0),0)</f>
        <v>0</v>
      </c>
    </row>
    <row r="212" spans="1:4">
      <c r="A212" t="s">
        <v>1900</v>
      </c>
      <c r="B212" t="s">
        <v>1901</v>
      </c>
      <c r="C212" t="s">
        <v>482</v>
      </c>
      <c r="D212">
        <f>IFERROR(VLOOKUP(A212,'NOSTOK PACUL'!A:C,3,0),0)</f>
        <v>0</v>
      </c>
    </row>
    <row r="213" spans="1:4">
      <c r="A213" t="s">
        <v>1904</v>
      </c>
      <c r="B213" t="s">
        <v>1905</v>
      </c>
      <c r="C213" t="s">
        <v>482</v>
      </c>
      <c r="D213">
        <f>IFERROR(VLOOKUP(A213,'NOSTOK PACUL'!A:C,3,0),0)</f>
        <v>0</v>
      </c>
    </row>
    <row r="214" spans="1:4">
      <c r="A214" t="s">
        <v>1914</v>
      </c>
      <c r="B214" t="s">
        <v>1915</v>
      </c>
      <c r="C214" t="s">
        <v>482</v>
      </c>
      <c r="D214">
        <f>IFERROR(VLOOKUP(A214,'NOSTOK PACUL'!A:C,3,0),0)</f>
        <v>0</v>
      </c>
    </row>
    <row r="215" spans="1:4">
      <c r="A215" t="s">
        <v>1926</v>
      </c>
      <c r="B215" t="s">
        <v>1927</v>
      </c>
      <c r="C215" t="s">
        <v>482</v>
      </c>
      <c r="D215">
        <f>IFERROR(VLOOKUP(A215,'NOSTOK PACUL'!A:C,3,0),0)</f>
        <v>0</v>
      </c>
    </row>
    <row r="216" spans="1:4">
      <c r="A216" t="s">
        <v>1932</v>
      </c>
      <c r="B216" t="s">
        <v>1933</v>
      </c>
      <c r="C216" t="s">
        <v>482</v>
      </c>
      <c r="D216">
        <f>IFERROR(VLOOKUP(A216,'NOSTOK PACUL'!A:C,3,0),0)</f>
        <v>0</v>
      </c>
    </row>
    <row r="217" spans="1:4">
      <c r="A217" t="s">
        <v>1934</v>
      </c>
      <c r="B217" t="s">
        <v>1935</v>
      </c>
      <c r="C217" t="s">
        <v>482</v>
      </c>
      <c r="D217">
        <f>IFERROR(VLOOKUP(A217,'NOSTOK PACUL'!A:C,3,0),0)</f>
        <v>0</v>
      </c>
    </row>
    <row r="218" spans="1:4">
      <c r="D218">
        <f>IFERROR(VLOOKUP(A218,'NOSTOK PACUL'!A:C,3,0),0)</f>
        <v>0</v>
      </c>
    </row>
    <row r="219" spans="1:4">
      <c r="D219">
        <f>IFERROR(VLOOKUP(A219,'NOSTOK PACUL'!A:C,3,0),0)</f>
        <v>0</v>
      </c>
    </row>
    <row r="220" spans="1:4">
      <c r="D220">
        <f>IFERROR(VLOOKUP(A220,'NOSTOK PACUL'!A:C,3,0),0)</f>
        <v>0</v>
      </c>
    </row>
    <row r="221" spans="1:4">
      <c r="D221">
        <f>IFERROR(VLOOKUP(A221,'NOSTOK PACUL'!A:C,3,0),0)</f>
        <v>0</v>
      </c>
    </row>
    <row r="222" spans="1:4">
      <c r="D222">
        <f>IFERROR(VLOOKUP(A222,'NOSTOK PACUL'!A:C,3,0),0)</f>
        <v>0</v>
      </c>
    </row>
    <row r="223" spans="1:4">
      <c r="D223">
        <f>IFERROR(VLOOKUP(A223,'NOSTOK PACUL'!A:C,3,0),0)</f>
        <v>0</v>
      </c>
    </row>
    <row r="224" spans="1:4">
      <c r="D224">
        <f>IFERROR(VLOOKUP(A224,'NOSTOK PACUL'!A:C,3,0),0)</f>
        <v>0</v>
      </c>
    </row>
    <row r="225" spans="4:4">
      <c r="D225">
        <f>IFERROR(VLOOKUP(A225,'NOSTOK PACUL'!A:C,3,0),0)</f>
        <v>0</v>
      </c>
    </row>
    <row r="226" spans="4:4">
      <c r="D226">
        <f>IFERROR(VLOOKUP(A226,'NOSTOK PACUL'!A:C,3,0),0)</f>
        <v>0</v>
      </c>
    </row>
    <row r="227" spans="4:4">
      <c r="D227">
        <f>IFERROR(VLOOKUP(A227,'NOSTOK PACUL'!A:C,3,0),0)</f>
        <v>0</v>
      </c>
    </row>
    <row r="228" spans="4:4">
      <c r="D228">
        <f>IFERROR(VLOOKUP(A228,'NOSTOK PACUL'!A:C,3,0),0)</f>
        <v>0</v>
      </c>
    </row>
    <row r="229" spans="4:4">
      <c r="D229">
        <f>IFERROR(VLOOKUP(A229,'NOSTOK PACUL'!A:C,3,0),0)</f>
        <v>0</v>
      </c>
    </row>
    <row r="230" spans="4:4">
      <c r="D230">
        <f>IFERROR(VLOOKUP(A230,'NOSTOK PACUL'!A:C,3,0),0)</f>
        <v>0</v>
      </c>
    </row>
    <row r="231" spans="4:4">
      <c r="D231">
        <f>IFERROR(VLOOKUP(A231,'NOSTOK PACUL'!A:C,3,0),0)</f>
        <v>0</v>
      </c>
    </row>
    <row r="232" spans="4:4">
      <c r="D232">
        <f>IFERROR(VLOOKUP(A232,'NOSTOK PACUL'!A:C,3,0),0)</f>
        <v>0</v>
      </c>
    </row>
    <row r="233" spans="4:4">
      <c r="D233">
        <f>IFERROR(VLOOKUP(A233,'NOSTOK PACUL'!A:C,3,0),0)</f>
        <v>0</v>
      </c>
    </row>
    <row r="234" spans="4:4">
      <c r="D234">
        <f>IFERROR(VLOOKUP(A234,'NOSTOK PACUL'!A:C,3,0),0)</f>
        <v>0</v>
      </c>
    </row>
    <row r="235" spans="4:4">
      <c r="D235">
        <f>IFERROR(VLOOKUP(A235,'NOSTOK PACUL'!A:C,3,0),0)</f>
        <v>0</v>
      </c>
    </row>
    <row r="236" spans="4:4">
      <c r="D236">
        <f>IFERROR(VLOOKUP(A236,'NOSTOK PACUL'!A:C,3,0),0)</f>
        <v>0</v>
      </c>
    </row>
    <row r="237" spans="4:4">
      <c r="D237">
        <f>IFERROR(VLOOKUP(A237,'NOSTOK PACUL'!A:C,3,0),0)</f>
        <v>0</v>
      </c>
    </row>
    <row r="238" spans="4:4">
      <c r="D238">
        <f>IFERROR(VLOOKUP(A238,'NOSTOK PACUL'!A:C,3,0),0)</f>
        <v>0</v>
      </c>
    </row>
    <row r="239" spans="4:4">
      <c r="D239">
        <f>IFERROR(VLOOKUP(A239,'NOSTOK PACUL'!A:C,3,0),0)</f>
        <v>0</v>
      </c>
    </row>
    <row r="240" spans="4:4">
      <c r="D240">
        <f>IFERROR(VLOOKUP(A240,'NOSTOK PACUL'!A:C,3,0),0)</f>
        <v>0</v>
      </c>
    </row>
    <row r="241" spans="4:4">
      <c r="D241">
        <f>IFERROR(VLOOKUP(A241,'NOSTOK PACUL'!A:C,3,0),0)</f>
        <v>0</v>
      </c>
    </row>
    <row r="242" spans="4:4">
      <c r="D242">
        <f>IFERROR(VLOOKUP(A242,'NOSTOK PACUL'!A:C,3,0),0)</f>
        <v>0</v>
      </c>
    </row>
    <row r="243" spans="4:4">
      <c r="D243">
        <f>IFERROR(VLOOKUP(A243,'NOSTOK PACUL'!A:C,3,0),0)</f>
        <v>0</v>
      </c>
    </row>
    <row r="244" spans="4:4">
      <c r="D244">
        <f>IFERROR(VLOOKUP(A244,'NOSTOK PACUL'!A:C,3,0),0)</f>
        <v>0</v>
      </c>
    </row>
    <row r="245" spans="4:4">
      <c r="D245">
        <f>IFERROR(VLOOKUP(A245,'NOSTOK PACUL'!A:C,3,0),0)</f>
        <v>0</v>
      </c>
    </row>
    <row r="246" spans="4:4">
      <c r="D246">
        <f>IFERROR(VLOOKUP(A246,'NOSTOK PACUL'!A:C,3,0),0)</f>
        <v>0</v>
      </c>
    </row>
    <row r="247" spans="4:4">
      <c r="D247">
        <f>IFERROR(VLOOKUP(A247,'NOSTOK PACUL'!A:C,3,0),0)</f>
        <v>0</v>
      </c>
    </row>
    <row r="248" spans="4:4">
      <c r="D248">
        <f>IFERROR(VLOOKUP(A248,'NOSTOK PACUL'!A:C,3,0),0)</f>
        <v>0</v>
      </c>
    </row>
    <row r="249" spans="4:4">
      <c r="D249">
        <f>IFERROR(VLOOKUP(A249,'NOSTOK PACUL'!A:C,3,0),0)</f>
        <v>0</v>
      </c>
    </row>
    <row r="250" spans="4:4">
      <c r="D250">
        <f>IFERROR(VLOOKUP(A250,'NOSTOK PACUL'!A:C,3,0),0)</f>
        <v>0</v>
      </c>
    </row>
    <row r="251" spans="4:4">
      <c r="D251">
        <f>IFERROR(VLOOKUP(A251,'NOSTOK PACUL'!A:C,3,0),0)</f>
        <v>0</v>
      </c>
    </row>
    <row r="252" spans="4:4">
      <c r="D252">
        <f>IFERROR(VLOOKUP(A252,'NOSTOK PACUL'!A:C,3,0),0)</f>
        <v>0</v>
      </c>
    </row>
    <row r="253" spans="4:4">
      <c r="D253">
        <f>IFERROR(VLOOKUP(A253,'NOSTOK PACUL'!A:C,3,0),0)</f>
        <v>0</v>
      </c>
    </row>
    <row r="254" spans="4:4">
      <c r="D254">
        <f>IFERROR(VLOOKUP(A254,'NOSTOK PACUL'!A:C,3,0),0)</f>
        <v>0</v>
      </c>
    </row>
    <row r="255" spans="4:4">
      <c r="D255">
        <f>IFERROR(VLOOKUP(A255,'NOSTOK PACUL'!A:C,3,0),0)</f>
        <v>0</v>
      </c>
    </row>
    <row r="256" spans="4:4">
      <c r="D256">
        <f>IFERROR(VLOOKUP(A256,'NOSTOK PACUL'!A:C,3,0),0)</f>
        <v>0</v>
      </c>
    </row>
    <row r="257" spans="4:4">
      <c r="D257">
        <f>IFERROR(VLOOKUP(A257,'NOSTOK PACUL'!A:C,3,0),0)</f>
        <v>0</v>
      </c>
    </row>
    <row r="258" spans="4:4">
      <c r="D258">
        <f>IFERROR(VLOOKUP(A258,'NOSTOK PACUL'!A:C,3,0),0)</f>
        <v>0</v>
      </c>
    </row>
    <row r="259" spans="4:4">
      <c r="D259">
        <f>IFERROR(VLOOKUP(A259,'NOSTOK PACUL'!A:C,3,0),0)</f>
        <v>0</v>
      </c>
    </row>
    <row r="260" spans="4:4">
      <c r="D260">
        <f>IFERROR(VLOOKUP(A260,'NOSTOK PACUL'!A:C,3,0),0)</f>
        <v>0</v>
      </c>
    </row>
    <row r="261" spans="4:4">
      <c r="D261">
        <f>IFERROR(VLOOKUP(A261,'NOSTOK PACUL'!A:C,3,0),0)</f>
        <v>0</v>
      </c>
    </row>
    <row r="262" spans="4:4">
      <c r="D262">
        <f>IFERROR(VLOOKUP(A262,'NOSTOK PACUL'!A:C,3,0),0)</f>
        <v>0</v>
      </c>
    </row>
    <row r="263" spans="4:4">
      <c r="D263">
        <f>IFERROR(VLOOKUP(A263,'NOSTOK PACUL'!A:C,3,0),0)</f>
        <v>0</v>
      </c>
    </row>
    <row r="264" spans="4:4">
      <c r="D264">
        <f>IFERROR(VLOOKUP(A264,'NOSTOK PACUL'!A:C,3,0),0)</f>
        <v>0</v>
      </c>
    </row>
    <row r="265" spans="4:4">
      <c r="D265">
        <f>IFERROR(VLOOKUP(A265,'NOSTOK PACUL'!A:C,3,0),0)</f>
        <v>0</v>
      </c>
    </row>
    <row r="266" spans="4:4">
      <c r="D266">
        <f>IFERROR(VLOOKUP(A266,'NOSTOK PACUL'!A:C,3,0),0)</f>
        <v>0</v>
      </c>
    </row>
    <row r="267" spans="4:4">
      <c r="D267">
        <f>IFERROR(VLOOKUP(A267,'NOSTOK PACUL'!A:C,3,0),0)</f>
        <v>0</v>
      </c>
    </row>
    <row r="268" spans="4:4">
      <c r="D268">
        <f>IFERROR(VLOOKUP(A268,'NOSTOK PACUL'!A:C,3,0),0)</f>
        <v>0</v>
      </c>
    </row>
    <row r="269" spans="4:4">
      <c r="D269">
        <f>IFERROR(VLOOKUP(A269,'NOSTOK PACUL'!A:C,3,0),0)</f>
        <v>0</v>
      </c>
    </row>
    <row r="270" spans="4:4">
      <c r="D270">
        <f>IFERROR(VLOOKUP(A270,'NOSTOK PACUL'!A:C,3,0),0)</f>
        <v>0</v>
      </c>
    </row>
    <row r="271" spans="4:4">
      <c r="D271">
        <f>IFERROR(VLOOKUP(A271,'NOSTOK PACUL'!A:C,3,0),0)</f>
        <v>0</v>
      </c>
    </row>
    <row r="272" spans="4:4">
      <c r="D272">
        <f>IFERROR(VLOOKUP(A272,'NOSTOK PACUL'!A:C,3,0),0)</f>
        <v>0</v>
      </c>
    </row>
    <row r="273" spans="4:4">
      <c r="D273">
        <f>IFERROR(VLOOKUP(A273,'NOSTOK PACUL'!A:C,3,0),0)</f>
        <v>0</v>
      </c>
    </row>
    <row r="274" spans="4:4">
      <c r="D274">
        <f>IFERROR(VLOOKUP(A274,'NOSTOK PACUL'!A:C,3,0),0)</f>
        <v>0</v>
      </c>
    </row>
    <row r="275" spans="4:4">
      <c r="D275">
        <f>IFERROR(VLOOKUP(A275,'NOSTOK PACUL'!A:C,3,0),0)</f>
        <v>0</v>
      </c>
    </row>
    <row r="276" spans="4:4">
      <c r="D276">
        <f>IFERROR(VLOOKUP(A276,'NOSTOK PACUL'!A:C,3,0),0)</f>
        <v>0</v>
      </c>
    </row>
    <row r="277" spans="4:4">
      <c r="D277">
        <f>IFERROR(VLOOKUP(A277,'NOSTOK PACUL'!A:C,3,0),0)</f>
        <v>0</v>
      </c>
    </row>
    <row r="278" spans="4:4">
      <c r="D278">
        <f>IFERROR(VLOOKUP(A278,'NOSTOK PACUL'!A:C,3,0),0)</f>
        <v>0</v>
      </c>
    </row>
    <row r="279" spans="4:4">
      <c r="D279">
        <f>IFERROR(VLOOKUP(A279,'NOSTOK PACUL'!A:C,3,0),0)</f>
        <v>0</v>
      </c>
    </row>
    <row r="280" spans="4:4">
      <c r="D280">
        <f>IFERROR(VLOOKUP(A280,'NOSTOK PACUL'!A:C,3,0),0)</f>
        <v>0</v>
      </c>
    </row>
    <row r="281" spans="4:4">
      <c r="D281">
        <f>IFERROR(VLOOKUP(A281,'NOSTOK PACUL'!A:C,3,0),0)</f>
        <v>0</v>
      </c>
    </row>
    <row r="282" spans="4:4">
      <c r="D282">
        <f>IFERROR(VLOOKUP(A282,'NOSTOK PACUL'!A:C,3,0),0)</f>
        <v>0</v>
      </c>
    </row>
    <row r="283" spans="4:4">
      <c r="D283">
        <f>IFERROR(VLOOKUP(A283,'NOSTOK PACUL'!A:C,3,0),0)</f>
        <v>0</v>
      </c>
    </row>
    <row r="284" spans="4:4">
      <c r="D284">
        <f>IFERROR(VLOOKUP(A284,'NOSTOK PACUL'!A:C,3,0),0)</f>
        <v>0</v>
      </c>
    </row>
    <row r="285" spans="4:4">
      <c r="D285">
        <f>IFERROR(VLOOKUP(A285,'NOSTOK PACUL'!A:C,3,0),0)</f>
        <v>0</v>
      </c>
    </row>
    <row r="286" spans="4:4">
      <c r="D286">
        <f>IFERROR(VLOOKUP(A286,'NOSTOK PACUL'!A:C,3,0),0)</f>
        <v>0</v>
      </c>
    </row>
    <row r="287" spans="4:4">
      <c r="D287">
        <f>IFERROR(VLOOKUP(A287,'NOSTOK PACUL'!A:C,3,0),0)</f>
        <v>0</v>
      </c>
    </row>
    <row r="288" spans="4:4">
      <c r="D288">
        <f>IFERROR(VLOOKUP(A288,'NOSTOK PACUL'!A:C,3,0),0)</f>
        <v>0</v>
      </c>
    </row>
  </sheetData>
  <autoFilter ref="A4:D288" xr:uid="{966B348D-3AAB-4DE3-855B-30626361224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812F-271D-473D-958C-615DA6461600}">
  <dimension ref="A1:C86"/>
  <sheetViews>
    <sheetView workbookViewId="0"/>
  </sheetViews>
  <sheetFormatPr defaultRowHeight="15"/>
  <cols>
    <col min="1" max="1" width="16.7109375" bestFit="1" customWidth="1"/>
    <col min="2" max="2" width="78.5703125" bestFit="1" customWidth="1"/>
    <col min="3" max="3" width="9.28515625" customWidth="1"/>
  </cols>
  <sheetData>
    <row r="1" spans="1:3">
      <c r="A1" t="s">
        <v>872</v>
      </c>
      <c r="B1" t="s">
        <v>873</v>
      </c>
      <c r="C1" t="s">
        <v>80</v>
      </c>
    </row>
    <row r="2" spans="1:3">
      <c r="A2" t="s">
        <v>579</v>
      </c>
      <c r="B2" t="s">
        <v>819</v>
      </c>
      <c r="C2" t="s">
        <v>874</v>
      </c>
    </row>
    <row r="3" spans="1:3">
      <c r="A3" t="s">
        <v>599</v>
      </c>
      <c r="B3" t="s">
        <v>829</v>
      </c>
      <c r="C3" t="s">
        <v>874</v>
      </c>
    </row>
    <row r="4" spans="1:3">
      <c r="A4" s="29" t="s">
        <v>600</v>
      </c>
      <c r="B4" t="s">
        <v>831</v>
      </c>
      <c r="C4" t="s">
        <v>874</v>
      </c>
    </row>
    <row r="5" spans="1:3">
      <c r="A5" t="s">
        <v>601</v>
      </c>
      <c r="B5" t="s">
        <v>836</v>
      </c>
      <c r="C5" t="s">
        <v>874</v>
      </c>
    </row>
    <row r="6" spans="1:3">
      <c r="A6" t="s">
        <v>602</v>
      </c>
      <c r="B6" t="s">
        <v>839</v>
      </c>
      <c r="C6" t="s">
        <v>874</v>
      </c>
    </row>
    <row r="7" spans="1:3">
      <c r="A7" t="s">
        <v>603</v>
      </c>
      <c r="B7" t="s">
        <v>845</v>
      </c>
      <c r="C7" t="s">
        <v>874</v>
      </c>
    </row>
    <row r="8" spans="1:3">
      <c r="A8" t="s">
        <v>604</v>
      </c>
      <c r="B8" t="s">
        <v>764</v>
      </c>
      <c r="C8" t="s">
        <v>874</v>
      </c>
    </row>
    <row r="9" spans="1:3">
      <c r="A9" t="s">
        <v>605</v>
      </c>
      <c r="B9" t="s">
        <v>855</v>
      </c>
      <c r="C9" t="s">
        <v>874</v>
      </c>
    </row>
    <row r="10" spans="1:3">
      <c r="A10" t="s">
        <v>606</v>
      </c>
      <c r="B10" t="s">
        <v>856</v>
      </c>
      <c r="C10" t="s">
        <v>874</v>
      </c>
    </row>
    <row r="11" spans="1:3">
      <c r="A11" t="s">
        <v>607</v>
      </c>
      <c r="B11" t="s">
        <v>859</v>
      </c>
      <c r="C11" t="s">
        <v>874</v>
      </c>
    </row>
    <row r="12" spans="1:3">
      <c r="A12" t="s">
        <v>668</v>
      </c>
      <c r="B12" t="s">
        <v>669</v>
      </c>
      <c r="C12" t="s">
        <v>874</v>
      </c>
    </row>
    <row r="13" spans="1:3">
      <c r="A13" t="s">
        <v>611</v>
      </c>
      <c r="B13" t="s">
        <v>806</v>
      </c>
      <c r="C13" t="s">
        <v>874</v>
      </c>
    </row>
    <row r="14" spans="1:3">
      <c r="A14" t="s">
        <v>612</v>
      </c>
      <c r="B14" t="s">
        <v>807</v>
      </c>
      <c r="C14" t="s">
        <v>874</v>
      </c>
    </row>
    <row r="15" spans="1:3">
      <c r="A15" t="s">
        <v>808</v>
      </c>
      <c r="B15" t="s">
        <v>809</v>
      </c>
      <c r="C15" t="s">
        <v>874</v>
      </c>
    </row>
    <row r="16" spans="1:3">
      <c r="A16" t="s">
        <v>810</v>
      </c>
      <c r="B16" t="s">
        <v>811</v>
      </c>
      <c r="C16" t="s">
        <v>874</v>
      </c>
    </row>
    <row r="17" spans="1:3">
      <c r="A17" t="s">
        <v>812</v>
      </c>
      <c r="B17" t="s">
        <v>813</v>
      </c>
      <c r="C17" t="s">
        <v>874</v>
      </c>
    </row>
    <row r="18" spans="1:3">
      <c r="A18" t="s">
        <v>815</v>
      </c>
      <c r="B18" t="s">
        <v>816</v>
      </c>
      <c r="C18" t="s">
        <v>874</v>
      </c>
    </row>
    <row r="19" spans="1:3">
      <c r="A19" t="s">
        <v>821</v>
      </c>
      <c r="B19" t="s">
        <v>822</v>
      </c>
      <c r="C19" t="s">
        <v>874</v>
      </c>
    </row>
    <row r="20" spans="1:3">
      <c r="A20" t="s">
        <v>824</v>
      </c>
      <c r="B20" t="s">
        <v>825</v>
      </c>
      <c r="C20" t="s">
        <v>874</v>
      </c>
    </row>
    <row r="21" spans="1:3">
      <c r="A21" t="s">
        <v>826</v>
      </c>
      <c r="B21" t="s">
        <v>827</v>
      </c>
      <c r="C21" t="s">
        <v>874</v>
      </c>
    </row>
    <row r="22" spans="1:3">
      <c r="A22" t="s">
        <v>651</v>
      </c>
      <c r="B22" t="s">
        <v>828</v>
      </c>
      <c r="C22" t="s">
        <v>874</v>
      </c>
    </row>
    <row r="23" spans="1:3">
      <c r="A23" t="s">
        <v>830</v>
      </c>
      <c r="B23" t="s">
        <v>662</v>
      </c>
      <c r="C23" t="s">
        <v>874</v>
      </c>
    </row>
    <row r="24" spans="1:3">
      <c r="A24" t="s">
        <v>832</v>
      </c>
      <c r="B24" t="s">
        <v>833</v>
      </c>
      <c r="C24" t="s">
        <v>874</v>
      </c>
    </row>
    <row r="25" spans="1:3">
      <c r="A25" t="s">
        <v>834</v>
      </c>
      <c r="B25" t="s">
        <v>835</v>
      </c>
      <c r="C25" t="s">
        <v>874</v>
      </c>
    </row>
    <row r="26" spans="1:3">
      <c r="A26" t="s">
        <v>837</v>
      </c>
      <c r="B26" t="s">
        <v>838</v>
      </c>
      <c r="C26" t="s">
        <v>874</v>
      </c>
    </row>
    <row r="27" spans="1:3">
      <c r="A27" t="s">
        <v>841</v>
      </c>
      <c r="B27" t="s">
        <v>842</v>
      </c>
      <c r="C27" t="s">
        <v>874</v>
      </c>
    </row>
    <row r="28" spans="1:3">
      <c r="A28" t="s">
        <v>843</v>
      </c>
      <c r="B28" t="s">
        <v>844</v>
      </c>
      <c r="C28" t="s">
        <v>874</v>
      </c>
    </row>
    <row r="29" spans="1:3">
      <c r="A29" t="s">
        <v>846</v>
      </c>
      <c r="B29" t="s">
        <v>847</v>
      </c>
      <c r="C29" t="s">
        <v>874</v>
      </c>
    </row>
    <row r="30" spans="1:3">
      <c r="A30" t="s">
        <v>848</v>
      </c>
      <c r="B30" t="s">
        <v>849</v>
      </c>
      <c r="C30" t="s">
        <v>874</v>
      </c>
    </row>
    <row r="31" spans="1:3">
      <c r="A31" t="s">
        <v>850</v>
      </c>
      <c r="B31" t="s">
        <v>851</v>
      </c>
      <c r="C31" t="s">
        <v>874</v>
      </c>
    </row>
    <row r="32" spans="1:3">
      <c r="A32" t="s">
        <v>853</v>
      </c>
      <c r="B32" t="s">
        <v>854</v>
      </c>
      <c r="C32" t="s">
        <v>874</v>
      </c>
    </row>
    <row r="33" spans="1:3">
      <c r="A33" t="s">
        <v>857</v>
      </c>
      <c r="B33" t="s">
        <v>858</v>
      </c>
      <c r="C33" t="s">
        <v>874</v>
      </c>
    </row>
    <row r="34" spans="1:3">
      <c r="A34" t="s">
        <v>860</v>
      </c>
      <c r="B34" t="s">
        <v>861</v>
      </c>
      <c r="C34" t="s">
        <v>874</v>
      </c>
    </row>
    <row r="35" spans="1:3">
      <c r="A35" t="s">
        <v>904</v>
      </c>
      <c r="B35" t="s">
        <v>1511</v>
      </c>
      <c r="C35" t="s">
        <v>874</v>
      </c>
    </row>
    <row r="36" spans="1:3">
      <c r="A36" t="s">
        <v>914</v>
      </c>
      <c r="B36" t="s">
        <v>1513</v>
      </c>
      <c r="C36" t="s">
        <v>874</v>
      </c>
    </row>
    <row r="37" spans="1:3">
      <c r="A37" t="s">
        <v>924</v>
      </c>
      <c r="B37" t="s">
        <v>925</v>
      </c>
      <c r="C37" t="s">
        <v>874</v>
      </c>
    </row>
    <row r="38" spans="1:3">
      <c r="A38" t="s">
        <v>545</v>
      </c>
      <c r="B38" t="s">
        <v>638</v>
      </c>
      <c r="C38" t="s">
        <v>874</v>
      </c>
    </row>
    <row r="39" spans="1:3">
      <c r="A39" t="s">
        <v>987</v>
      </c>
      <c r="B39" t="s">
        <v>1357</v>
      </c>
      <c r="C39" t="s">
        <v>874</v>
      </c>
    </row>
    <row r="40" spans="1:3">
      <c r="A40" t="s">
        <v>675</v>
      </c>
      <c r="B40" t="s">
        <v>1361</v>
      </c>
      <c r="C40" t="s">
        <v>874</v>
      </c>
    </row>
    <row r="41" spans="1:3">
      <c r="A41" t="s">
        <v>323</v>
      </c>
      <c r="B41" t="s">
        <v>1102</v>
      </c>
      <c r="C41" t="s">
        <v>874</v>
      </c>
    </row>
    <row r="42" spans="1:3">
      <c r="A42" t="s">
        <v>1159</v>
      </c>
      <c r="B42" t="s">
        <v>1160</v>
      </c>
      <c r="C42" t="s">
        <v>874</v>
      </c>
    </row>
    <row r="43" spans="1:3">
      <c r="A43" t="s">
        <v>559</v>
      </c>
      <c r="B43" t="s">
        <v>1162</v>
      </c>
      <c r="C43" t="s">
        <v>874</v>
      </c>
    </row>
    <row r="44" spans="1:3">
      <c r="A44" t="s">
        <v>1171</v>
      </c>
      <c r="B44" t="s">
        <v>1172</v>
      </c>
      <c r="C44" t="s">
        <v>874</v>
      </c>
    </row>
    <row r="45" spans="1:3">
      <c r="A45" t="s">
        <v>1362</v>
      </c>
      <c r="B45" t="s">
        <v>1363</v>
      </c>
      <c r="C45" t="s">
        <v>874</v>
      </c>
    </row>
    <row r="46" spans="1:3">
      <c r="A46" t="s">
        <v>444</v>
      </c>
      <c r="B46" t="s">
        <v>1251</v>
      </c>
      <c r="C46" t="s">
        <v>874</v>
      </c>
    </row>
    <row r="47" spans="1:3">
      <c r="A47" t="s">
        <v>1259</v>
      </c>
      <c r="B47" t="s">
        <v>1260</v>
      </c>
      <c r="C47" t="s">
        <v>874</v>
      </c>
    </row>
    <row r="48" spans="1:3">
      <c r="A48" t="s">
        <v>1432</v>
      </c>
      <c r="B48" t="s">
        <v>1433</v>
      </c>
      <c r="C48" t="s">
        <v>874</v>
      </c>
    </row>
    <row r="49" spans="1:3">
      <c r="A49" t="s">
        <v>1455</v>
      </c>
      <c r="B49" t="s">
        <v>1456</v>
      </c>
      <c r="C49" t="s">
        <v>874</v>
      </c>
    </row>
    <row r="50" spans="1:3">
      <c r="A50" t="s">
        <v>1444</v>
      </c>
      <c r="B50" t="s">
        <v>1445</v>
      </c>
      <c r="C50" t="s">
        <v>874</v>
      </c>
    </row>
    <row r="51" spans="1:3">
      <c r="A51" t="s">
        <v>1514</v>
      </c>
      <c r="B51" t="s">
        <v>1515</v>
      </c>
      <c r="C51" t="s">
        <v>874</v>
      </c>
    </row>
    <row r="52" spans="1:3">
      <c r="A52" t="s">
        <v>1518</v>
      </c>
      <c r="B52" t="s">
        <v>1519</v>
      </c>
      <c r="C52" t="s">
        <v>874</v>
      </c>
    </row>
    <row r="53" spans="1:3">
      <c r="A53" t="s">
        <v>1520</v>
      </c>
      <c r="B53" t="s">
        <v>1521</v>
      </c>
      <c r="C53" t="s">
        <v>874</v>
      </c>
    </row>
    <row r="54" spans="1:3">
      <c r="A54" t="s">
        <v>1522</v>
      </c>
      <c r="B54" t="s">
        <v>1523</v>
      </c>
      <c r="C54" t="s">
        <v>874</v>
      </c>
    </row>
    <row r="55" spans="1:3">
      <c r="A55" t="s">
        <v>1524</v>
      </c>
      <c r="B55" t="s">
        <v>1525</v>
      </c>
      <c r="C55" t="s">
        <v>874</v>
      </c>
    </row>
    <row r="56" spans="1:3">
      <c r="A56" t="s">
        <v>1442</v>
      </c>
      <c r="B56" t="s">
        <v>1443</v>
      </c>
      <c r="C56" t="s">
        <v>874</v>
      </c>
    </row>
    <row r="57" spans="1:3">
      <c r="A57" t="s">
        <v>1526</v>
      </c>
      <c r="B57" t="s">
        <v>1527</v>
      </c>
      <c r="C57" t="s">
        <v>874</v>
      </c>
    </row>
    <row r="58" spans="1:3">
      <c r="A58" t="s">
        <v>1528</v>
      </c>
      <c r="B58" t="s">
        <v>1529</v>
      </c>
      <c r="C58" t="s">
        <v>874</v>
      </c>
    </row>
    <row r="59" spans="1:3">
      <c r="A59" t="s">
        <v>1530</v>
      </c>
      <c r="B59" t="s">
        <v>1531</v>
      </c>
      <c r="C59" t="s">
        <v>874</v>
      </c>
    </row>
    <row r="60" spans="1:3">
      <c r="A60" t="s">
        <v>1474</v>
      </c>
      <c r="B60" t="s">
        <v>1475</v>
      </c>
      <c r="C60" t="s">
        <v>874</v>
      </c>
    </row>
    <row r="61" spans="1:3">
      <c r="A61" t="s">
        <v>1533</v>
      </c>
      <c r="B61" t="s">
        <v>1534</v>
      </c>
      <c r="C61" t="s">
        <v>874</v>
      </c>
    </row>
    <row r="62" spans="1:3">
      <c r="A62" t="s">
        <v>1476</v>
      </c>
      <c r="B62" t="s">
        <v>1477</v>
      </c>
      <c r="C62" t="s">
        <v>874</v>
      </c>
    </row>
    <row r="63" spans="1:3">
      <c r="A63" t="s">
        <v>1535</v>
      </c>
      <c r="B63" t="s">
        <v>1536</v>
      </c>
      <c r="C63" t="s">
        <v>874</v>
      </c>
    </row>
    <row r="64" spans="1:3">
      <c r="A64" t="s">
        <v>1537</v>
      </c>
      <c r="B64" t="s">
        <v>1538</v>
      </c>
      <c r="C64" t="s">
        <v>874</v>
      </c>
    </row>
    <row r="65" spans="1:3">
      <c r="A65" t="s">
        <v>1541</v>
      </c>
      <c r="B65" t="s">
        <v>1542</v>
      </c>
      <c r="C65" t="s">
        <v>874</v>
      </c>
    </row>
    <row r="66" spans="1:3">
      <c r="A66" t="s">
        <v>1543</v>
      </c>
      <c r="B66" t="s">
        <v>1544</v>
      </c>
      <c r="C66" t="s">
        <v>874</v>
      </c>
    </row>
    <row r="67" spans="1:3">
      <c r="A67" t="s">
        <v>1545</v>
      </c>
      <c r="B67" t="s">
        <v>1546</v>
      </c>
      <c r="C67" t="s">
        <v>874</v>
      </c>
    </row>
    <row r="68" spans="1:3">
      <c r="A68" t="s">
        <v>1547</v>
      </c>
      <c r="B68" t="s">
        <v>1548</v>
      </c>
      <c r="C68" t="s">
        <v>874</v>
      </c>
    </row>
    <row r="69" spans="1:3">
      <c r="A69" t="s">
        <v>1549</v>
      </c>
      <c r="B69" t="s">
        <v>1550</v>
      </c>
      <c r="C69" t="s">
        <v>874</v>
      </c>
    </row>
    <row r="70" spans="1:3">
      <c r="A70" t="s">
        <v>1551</v>
      </c>
      <c r="B70" t="s">
        <v>1552</v>
      </c>
      <c r="C70" t="s">
        <v>874</v>
      </c>
    </row>
    <row r="71" spans="1:3">
      <c r="A71" t="s">
        <v>1553</v>
      </c>
      <c r="B71" t="s">
        <v>1554</v>
      </c>
      <c r="C71" t="s">
        <v>874</v>
      </c>
    </row>
    <row r="72" spans="1:3">
      <c r="A72" t="s">
        <v>1555</v>
      </c>
      <c r="B72" t="s">
        <v>1556</v>
      </c>
      <c r="C72" t="s">
        <v>874</v>
      </c>
    </row>
    <row r="73" spans="1:3">
      <c r="A73" t="s">
        <v>634</v>
      </c>
      <c r="B73" t="s">
        <v>1688</v>
      </c>
      <c r="C73" t="s">
        <v>874</v>
      </c>
    </row>
    <row r="74" spans="1:3">
      <c r="A74" t="s">
        <v>1137</v>
      </c>
      <c r="B74" t="s">
        <v>1136</v>
      </c>
      <c r="C74" t="s">
        <v>874</v>
      </c>
    </row>
    <row r="75" spans="1:3">
      <c r="A75" t="s">
        <v>732</v>
      </c>
      <c r="B75" t="s">
        <v>1197</v>
      </c>
      <c r="C75" t="s">
        <v>874</v>
      </c>
    </row>
    <row r="76" spans="1:3">
      <c r="A76" t="s">
        <v>1482</v>
      </c>
      <c r="B76" t="s">
        <v>1483</v>
      </c>
      <c r="C76" t="s">
        <v>874</v>
      </c>
    </row>
    <row r="77" spans="1:3">
      <c r="A77" t="s">
        <v>1581</v>
      </c>
      <c r="B77" t="s">
        <v>1582</v>
      </c>
      <c r="C77" t="s">
        <v>874</v>
      </c>
    </row>
    <row r="78" spans="1:3">
      <c r="A78" t="s">
        <v>1625</v>
      </c>
      <c r="B78" t="s">
        <v>1626</v>
      </c>
      <c r="C78" t="s">
        <v>874</v>
      </c>
    </row>
    <row r="79" spans="1:3">
      <c r="A79" t="s">
        <v>1634</v>
      </c>
      <c r="B79" t="s">
        <v>1693</v>
      </c>
      <c r="C79" t="s">
        <v>874</v>
      </c>
    </row>
    <row r="80" spans="1:3">
      <c r="A80" t="s">
        <v>1695</v>
      </c>
      <c r="B80" t="s">
        <v>1696</v>
      </c>
      <c r="C80" t="s">
        <v>874</v>
      </c>
    </row>
    <row r="81" spans="1:3">
      <c r="A81" t="s">
        <v>1698</v>
      </c>
      <c r="B81" t="s">
        <v>1699</v>
      </c>
      <c r="C81" t="s">
        <v>874</v>
      </c>
    </row>
    <row r="82" spans="1:3">
      <c r="A82" t="s">
        <v>1700</v>
      </c>
      <c r="B82" t="s">
        <v>1701</v>
      </c>
      <c r="C82" t="s">
        <v>874</v>
      </c>
    </row>
    <row r="83" spans="1:3">
      <c r="A83" t="s">
        <v>1706</v>
      </c>
      <c r="B83" t="s">
        <v>1707</v>
      </c>
      <c r="C83" t="s">
        <v>874</v>
      </c>
    </row>
    <row r="84" spans="1:3">
      <c r="A84" t="s">
        <v>1708</v>
      </c>
      <c r="B84" t="s">
        <v>1709</v>
      </c>
      <c r="C84" t="s">
        <v>874</v>
      </c>
    </row>
    <row r="85" spans="1:3">
      <c r="A85" t="s">
        <v>1710</v>
      </c>
      <c r="B85" t="s">
        <v>1711</v>
      </c>
      <c r="C85" t="s">
        <v>874</v>
      </c>
    </row>
    <row r="86" spans="1:3">
      <c r="A86" t="s">
        <v>1668</v>
      </c>
      <c r="B86" t="s">
        <v>1669</v>
      </c>
      <c r="C86" t="s">
        <v>874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F5A22-71F2-4941-8C7E-5AA1D8362E08}">
  <dimension ref="A1:C86"/>
  <sheetViews>
    <sheetView workbookViewId="0"/>
  </sheetViews>
  <sheetFormatPr defaultRowHeight="15"/>
  <cols>
    <col min="1" max="1" width="16.7109375" bestFit="1" customWidth="1"/>
    <col min="2" max="2" width="78.5703125" bestFit="1" customWidth="1"/>
    <col min="3" max="3" width="9.28515625" customWidth="1"/>
  </cols>
  <sheetData>
    <row r="1" spans="1:3">
      <c r="A1" t="s">
        <v>872</v>
      </c>
      <c r="B1" t="s">
        <v>873</v>
      </c>
      <c r="C1" t="s">
        <v>80</v>
      </c>
    </row>
    <row r="2" spans="1:3">
      <c r="A2" t="s">
        <v>579</v>
      </c>
      <c r="B2" t="s">
        <v>819</v>
      </c>
      <c r="C2" t="s">
        <v>874</v>
      </c>
    </row>
    <row r="3" spans="1:3">
      <c r="A3" t="s">
        <v>599</v>
      </c>
      <c r="B3" t="s">
        <v>829</v>
      </c>
      <c r="C3" t="s">
        <v>874</v>
      </c>
    </row>
    <row r="4" spans="1:3">
      <c r="A4" s="29" t="s">
        <v>600</v>
      </c>
      <c r="B4" t="s">
        <v>831</v>
      </c>
      <c r="C4" t="s">
        <v>874</v>
      </c>
    </row>
    <row r="5" spans="1:3">
      <c r="A5" t="s">
        <v>601</v>
      </c>
      <c r="B5" t="s">
        <v>836</v>
      </c>
      <c r="C5" t="s">
        <v>874</v>
      </c>
    </row>
    <row r="6" spans="1:3">
      <c r="A6" t="s">
        <v>602</v>
      </c>
      <c r="B6" t="s">
        <v>839</v>
      </c>
      <c r="C6" t="s">
        <v>874</v>
      </c>
    </row>
    <row r="7" spans="1:3">
      <c r="A7" t="s">
        <v>603</v>
      </c>
      <c r="B7" t="s">
        <v>845</v>
      </c>
      <c r="C7" t="s">
        <v>874</v>
      </c>
    </row>
    <row r="8" spans="1:3">
      <c r="A8" t="s">
        <v>604</v>
      </c>
      <c r="B8" t="s">
        <v>764</v>
      </c>
      <c r="C8" t="s">
        <v>874</v>
      </c>
    </row>
    <row r="9" spans="1:3">
      <c r="A9" t="s">
        <v>605</v>
      </c>
      <c r="B9" t="s">
        <v>855</v>
      </c>
      <c r="C9" t="s">
        <v>874</v>
      </c>
    </row>
    <row r="10" spans="1:3">
      <c r="A10" t="s">
        <v>606</v>
      </c>
      <c r="B10" t="s">
        <v>856</v>
      </c>
      <c r="C10" t="s">
        <v>874</v>
      </c>
    </row>
    <row r="11" spans="1:3">
      <c r="A11" t="s">
        <v>607</v>
      </c>
      <c r="B11" t="s">
        <v>859</v>
      </c>
      <c r="C11" t="s">
        <v>874</v>
      </c>
    </row>
    <row r="12" spans="1:3">
      <c r="A12" t="s">
        <v>668</v>
      </c>
      <c r="B12" t="s">
        <v>669</v>
      </c>
      <c r="C12" t="s">
        <v>874</v>
      </c>
    </row>
    <row r="13" spans="1:3">
      <c r="A13" t="s">
        <v>611</v>
      </c>
      <c r="B13" t="s">
        <v>806</v>
      </c>
      <c r="C13" t="s">
        <v>874</v>
      </c>
    </row>
    <row r="14" spans="1:3">
      <c r="A14" t="s">
        <v>612</v>
      </c>
      <c r="B14" t="s">
        <v>807</v>
      </c>
      <c r="C14" t="s">
        <v>874</v>
      </c>
    </row>
    <row r="15" spans="1:3">
      <c r="A15" t="s">
        <v>808</v>
      </c>
      <c r="B15" t="s">
        <v>809</v>
      </c>
      <c r="C15" t="s">
        <v>874</v>
      </c>
    </row>
    <row r="16" spans="1:3">
      <c r="A16" t="s">
        <v>810</v>
      </c>
      <c r="B16" t="s">
        <v>811</v>
      </c>
      <c r="C16" t="s">
        <v>874</v>
      </c>
    </row>
    <row r="17" spans="1:3">
      <c r="A17" t="s">
        <v>812</v>
      </c>
      <c r="B17" t="s">
        <v>813</v>
      </c>
      <c r="C17" t="s">
        <v>874</v>
      </c>
    </row>
    <row r="18" spans="1:3">
      <c r="A18" t="s">
        <v>815</v>
      </c>
      <c r="B18" t="s">
        <v>816</v>
      </c>
      <c r="C18" t="s">
        <v>874</v>
      </c>
    </row>
    <row r="19" spans="1:3">
      <c r="A19" t="s">
        <v>821</v>
      </c>
      <c r="B19" t="s">
        <v>822</v>
      </c>
      <c r="C19" t="s">
        <v>874</v>
      </c>
    </row>
    <row r="20" spans="1:3">
      <c r="A20" t="s">
        <v>824</v>
      </c>
      <c r="B20" t="s">
        <v>825</v>
      </c>
      <c r="C20" t="s">
        <v>874</v>
      </c>
    </row>
    <row r="21" spans="1:3">
      <c r="A21" t="s">
        <v>826</v>
      </c>
      <c r="B21" t="s">
        <v>827</v>
      </c>
      <c r="C21" t="s">
        <v>874</v>
      </c>
    </row>
    <row r="22" spans="1:3">
      <c r="A22" t="s">
        <v>651</v>
      </c>
      <c r="B22" t="s">
        <v>828</v>
      </c>
      <c r="C22" t="s">
        <v>874</v>
      </c>
    </row>
    <row r="23" spans="1:3">
      <c r="A23" t="s">
        <v>830</v>
      </c>
      <c r="B23" t="s">
        <v>662</v>
      </c>
      <c r="C23" t="s">
        <v>874</v>
      </c>
    </row>
    <row r="24" spans="1:3">
      <c r="A24" t="s">
        <v>832</v>
      </c>
      <c r="B24" t="s">
        <v>833</v>
      </c>
      <c r="C24" t="s">
        <v>874</v>
      </c>
    </row>
    <row r="25" spans="1:3">
      <c r="A25" t="s">
        <v>834</v>
      </c>
      <c r="B25" t="s">
        <v>835</v>
      </c>
      <c r="C25" t="s">
        <v>874</v>
      </c>
    </row>
    <row r="26" spans="1:3">
      <c r="A26" t="s">
        <v>837</v>
      </c>
      <c r="B26" t="s">
        <v>838</v>
      </c>
      <c r="C26" t="s">
        <v>874</v>
      </c>
    </row>
    <row r="27" spans="1:3">
      <c r="A27" t="s">
        <v>841</v>
      </c>
      <c r="B27" t="s">
        <v>842</v>
      </c>
      <c r="C27" t="s">
        <v>874</v>
      </c>
    </row>
    <row r="28" spans="1:3">
      <c r="A28" t="s">
        <v>843</v>
      </c>
      <c r="B28" t="s">
        <v>844</v>
      </c>
      <c r="C28" t="s">
        <v>874</v>
      </c>
    </row>
    <row r="29" spans="1:3">
      <c r="A29" t="s">
        <v>846</v>
      </c>
      <c r="B29" t="s">
        <v>847</v>
      </c>
      <c r="C29" t="s">
        <v>874</v>
      </c>
    </row>
    <row r="30" spans="1:3">
      <c r="A30" t="s">
        <v>848</v>
      </c>
      <c r="B30" t="s">
        <v>849</v>
      </c>
      <c r="C30" t="s">
        <v>874</v>
      </c>
    </row>
    <row r="31" spans="1:3">
      <c r="A31" t="s">
        <v>850</v>
      </c>
      <c r="B31" t="s">
        <v>851</v>
      </c>
      <c r="C31" t="s">
        <v>874</v>
      </c>
    </row>
    <row r="32" spans="1:3">
      <c r="A32" t="s">
        <v>853</v>
      </c>
      <c r="B32" t="s">
        <v>854</v>
      </c>
      <c r="C32" t="s">
        <v>874</v>
      </c>
    </row>
    <row r="33" spans="1:3">
      <c r="A33" t="s">
        <v>857</v>
      </c>
      <c r="B33" t="s">
        <v>858</v>
      </c>
      <c r="C33" t="s">
        <v>874</v>
      </c>
    </row>
    <row r="34" spans="1:3">
      <c r="A34" t="s">
        <v>860</v>
      </c>
      <c r="B34" t="s">
        <v>861</v>
      </c>
      <c r="C34" t="s">
        <v>874</v>
      </c>
    </row>
    <row r="35" spans="1:3">
      <c r="A35" t="s">
        <v>904</v>
      </c>
      <c r="B35" t="s">
        <v>1511</v>
      </c>
      <c r="C35" t="s">
        <v>874</v>
      </c>
    </row>
    <row r="36" spans="1:3">
      <c r="A36" t="s">
        <v>914</v>
      </c>
      <c r="B36" t="s">
        <v>1513</v>
      </c>
      <c r="C36" t="s">
        <v>874</v>
      </c>
    </row>
    <row r="37" spans="1:3">
      <c r="A37" t="s">
        <v>924</v>
      </c>
      <c r="B37" t="s">
        <v>925</v>
      </c>
      <c r="C37" t="s">
        <v>874</v>
      </c>
    </row>
    <row r="38" spans="1:3">
      <c r="A38" t="s">
        <v>545</v>
      </c>
      <c r="B38" t="s">
        <v>638</v>
      </c>
      <c r="C38" t="s">
        <v>874</v>
      </c>
    </row>
    <row r="39" spans="1:3">
      <c r="A39" t="s">
        <v>987</v>
      </c>
      <c r="B39" t="s">
        <v>1357</v>
      </c>
      <c r="C39" t="s">
        <v>874</v>
      </c>
    </row>
    <row r="40" spans="1:3">
      <c r="A40" t="s">
        <v>675</v>
      </c>
      <c r="B40" t="s">
        <v>1361</v>
      </c>
      <c r="C40" t="s">
        <v>874</v>
      </c>
    </row>
    <row r="41" spans="1:3">
      <c r="A41" t="s">
        <v>323</v>
      </c>
      <c r="B41" t="s">
        <v>1102</v>
      </c>
      <c r="C41" t="s">
        <v>874</v>
      </c>
    </row>
    <row r="42" spans="1:3">
      <c r="A42" t="s">
        <v>1159</v>
      </c>
      <c r="B42" t="s">
        <v>1160</v>
      </c>
      <c r="C42" t="s">
        <v>874</v>
      </c>
    </row>
    <row r="43" spans="1:3">
      <c r="A43" t="s">
        <v>559</v>
      </c>
      <c r="B43" t="s">
        <v>1162</v>
      </c>
      <c r="C43" t="s">
        <v>874</v>
      </c>
    </row>
    <row r="44" spans="1:3">
      <c r="A44" t="s">
        <v>1171</v>
      </c>
      <c r="B44" t="s">
        <v>1172</v>
      </c>
      <c r="C44" t="s">
        <v>874</v>
      </c>
    </row>
    <row r="45" spans="1:3">
      <c r="A45" t="s">
        <v>1362</v>
      </c>
      <c r="B45" t="s">
        <v>1363</v>
      </c>
      <c r="C45" t="s">
        <v>874</v>
      </c>
    </row>
    <row r="46" spans="1:3">
      <c r="A46" t="s">
        <v>444</v>
      </c>
      <c r="B46" t="s">
        <v>1251</v>
      </c>
      <c r="C46" t="s">
        <v>874</v>
      </c>
    </row>
    <row r="47" spans="1:3">
      <c r="A47" t="s">
        <v>1259</v>
      </c>
      <c r="B47" t="s">
        <v>1260</v>
      </c>
      <c r="C47" t="s">
        <v>874</v>
      </c>
    </row>
    <row r="48" spans="1:3">
      <c r="A48" t="s">
        <v>1432</v>
      </c>
      <c r="B48" t="s">
        <v>1433</v>
      </c>
      <c r="C48" t="s">
        <v>874</v>
      </c>
    </row>
    <row r="49" spans="1:3">
      <c r="A49" t="s">
        <v>1455</v>
      </c>
      <c r="B49" t="s">
        <v>1456</v>
      </c>
      <c r="C49" t="s">
        <v>874</v>
      </c>
    </row>
    <row r="50" spans="1:3">
      <c r="A50" t="s">
        <v>1444</v>
      </c>
      <c r="B50" t="s">
        <v>1445</v>
      </c>
      <c r="C50" t="s">
        <v>874</v>
      </c>
    </row>
    <row r="51" spans="1:3">
      <c r="A51" t="s">
        <v>1514</v>
      </c>
      <c r="B51" t="s">
        <v>1515</v>
      </c>
      <c r="C51" t="s">
        <v>874</v>
      </c>
    </row>
    <row r="52" spans="1:3">
      <c r="A52" t="s">
        <v>1518</v>
      </c>
      <c r="B52" t="s">
        <v>1519</v>
      </c>
      <c r="C52" t="s">
        <v>874</v>
      </c>
    </row>
    <row r="53" spans="1:3">
      <c r="A53" t="s">
        <v>1520</v>
      </c>
      <c r="B53" t="s">
        <v>1521</v>
      </c>
      <c r="C53" t="s">
        <v>874</v>
      </c>
    </row>
    <row r="54" spans="1:3">
      <c r="A54" t="s">
        <v>1522</v>
      </c>
      <c r="B54" t="s">
        <v>1523</v>
      </c>
      <c r="C54" t="s">
        <v>874</v>
      </c>
    </row>
    <row r="55" spans="1:3">
      <c r="A55" t="s">
        <v>1524</v>
      </c>
      <c r="B55" t="s">
        <v>1525</v>
      </c>
      <c r="C55" t="s">
        <v>874</v>
      </c>
    </row>
    <row r="56" spans="1:3">
      <c r="A56" t="s">
        <v>1442</v>
      </c>
      <c r="B56" t="s">
        <v>1443</v>
      </c>
      <c r="C56" t="s">
        <v>874</v>
      </c>
    </row>
    <row r="57" spans="1:3">
      <c r="A57" t="s">
        <v>1526</v>
      </c>
      <c r="B57" t="s">
        <v>1527</v>
      </c>
      <c r="C57" t="s">
        <v>874</v>
      </c>
    </row>
    <row r="58" spans="1:3">
      <c r="A58" t="s">
        <v>1528</v>
      </c>
      <c r="B58" t="s">
        <v>1529</v>
      </c>
      <c r="C58" t="s">
        <v>874</v>
      </c>
    </row>
    <row r="59" spans="1:3">
      <c r="A59" t="s">
        <v>1530</v>
      </c>
      <c r="B59" t="s">
        <v>1531</v>
      </c>
      <c r="C59" t="s">
        <v>874</v>
      </c>
    </row>
    <row r="60" spans="1:3">
      <c r="A60" t="s">
        <v>1474</v>
      </c>
      <c r="B60" t="s">
        <v>1475</v>
      </c>
      <c r="C60" t="s">
        <v>874</v>
      </c>
    </row>
    <row r="61" spans="1:3">
      <c r="A61" t="s">
        <v>1533</v>
      </c>
      <c r="B61" t="s">
        <v>1534</v>
      </c>
      <c r="C61" t="s">
        <v>874</v>
      </c>
    </row>
    <row r="62" spans="1:3">
      <c r="A62" t="s">
        <v>1476</v>
      </c>
      <c r="B62" t="s">
        <v>1477</v>
      </c>
      <c r="C62" t="s">
        <v>874</v>
      </c>
    </row>
    <row r="63" spans="1:3">
      <c r="A63" t="s">
        <v>1535</v>
      </c>
      <c r="B63" t="s">
        <v>1536</v>
      </c>
      <c r="C63" t="s">
        <v>874</v>
      </c>
    </row>
    <row r="64" spans="1:3">
      <c r="A64" t="s">
        <v>1537</v>
      </c>
      <c r="B64" t="s">
        <v>1538</v>
      </c>
      <c r="C64" t="s">
        <v>874</v>
      </c>
    </row>
    <row r="65" spans="1:3">
      <c r="A65" t="s">
        <v>1541</v>
      </c>
      <c r="B65" t="s">
        <v>1542</v>
      </c>
      <c r="C65" t="s">
        <v>874</v>
      </c>
    </row>
    <row r="66" spans="1:3">
      <c r="A66" t="s">
        <v>1543</v>
      </c>
      <c r="B66" t="s">
        <v>1544</v>
      </c>
      <c r="C66" t="s">
        <v>874</v>
      </c>
    </row>
    <row r="67" spans="1:3">
      <c r="A67" t="s">
        <v>1545</v>
      </c>
      <c r="B67" t="s">
        <v>1546</v>
      </c>
      <c r="C67" t="s">
        <v>874</v>
      </c>
    </row>
    <row r="68" spans="1:3">
      <c r="A68" t="s">
        <v>1547</v>
      </c>
      <c r="B68" t="s">
        <v>1548</v>
      </c>
      <c r="C68" t="s">
        <v>874</v>
      </c>
    </row>
    <row r="69" spans="1:3">
      <c r="A69" t="s">
        <v>1549</v>
      </c>
      <c r="B69" t="s">
        <v>1550</v>
      </c>
      <c r="C69" t="s">
        <v>874</v>
      </c>
    </row>
    <row r="70" spans="1:3">
      <c r="A70" t="s">
        <v>1551</v>
      </c>
      <c r="B70" t="s">
        <v>1552</v>
      </c>
      <c r="C70" t="s">
        <v>874</v>
      </c>
    </row>
    <row r="71" spans="1:3">
      <c r="A71" t="s">
        <v>1553</v>
      </c>
      <c r="B71" t="s">
        <v>1554</v>
      </c>
      <c r="C71" t="s">
        <v>874</v>
      </c>
    </row>
    <row r="72" spans="1:3">
      <c r="A72" t="s">
        <v>1555</v>
      </c>
      <c r="B72" t="s">
        <v>1556</v>
      </c>
      <c r="C72" t="s">
        <v>874</v>
      </c>
    </row>
    <row r="73" spans="1:3">
      <c r="A73" t="s">
        <v>634</v>
      </c>
      <c r="B73" t="s">
        <v>1688</v>
      </c>
      <c r="C73" t="s">
        <v>874</v>
      </c>
    </row>
    <row r="74" spans="1:3">
      <c r="A74" t="s">
        <v>1137</v>
      </c>
      <c r="B74" t="s">
        <v>1136</v>
      </c>
      <c r="C74" t="s">
        <v>874</v>
      </c>
    </row>
    <row r="75" spans="1:3">
      <c r="A75" t="s">
        <v>732</v>
      </c>
      <c r="B75" t="s">
        <v>1197</v>
      </c>
      <c r="C75" t="s">
        <v>874</v>
      </c>
    </row>
    <row r="76" spans="1:3">
      <c r="A76" t="s">
        <v>1482</v>
      </c>
      <c r="B76" t="s">
        <v>1483</v>
      </c>
      <c r="C76" t="s">
        <v>874</v>
      </c>
    </row>
    <row r="77" spans="1:3">
      <c r="A77" t="s">
        <v>1581</v>
      </c>
      <c r="B77" t="s">
        <v>1582</v>
      </c>
      <c r="C77" t="s">
        <v>874</v>
      </c>
    </row>
    <row r="78" spans="1:3">
      <c r="A78" t="s">
        <v>1625</v>
      </c>
      <c r="B78" t="s">
        <v>1626</v>
      </c>
      <c r="C78" t="s">
        <v>874</v>
      </c>
    </row>
    <row r="79" spans="1:3">
      <c r="A79" t="s">
        <v>1634</v>
      </c>
      <c r="B79" t="s">
        <v>1693</v>
      </c>
      <c r="C79" t="s">
        <v>874</v>
      </c>
    </row>
    <row r="80" spans="1:3">
      <c r="A80" t="s">
        <v>1695</v>
      </c>
      <c r="B80" t="s">
        <v>1696</v>
      </c>
      <c r="C80" t="s">
        <v>874</v>
      </c>
    </row>
    <row r="81" spans="1:3">
      <c r="A81" t="s">
        <v>1698</v>
      </c>
      <c r="B81" t="s">
        <v>1699</v>
      </c>
      <c r="C81" t="s">
        <v>874</v>
      </c>
    </row>
    <row r="82" spans="1:3">
      <c r="A82" t="s">
        <v>1700</v>
      </c>
      <c r="B82" t="s">
        <v>1701</v>
      </c>
      <c r="C82" t="s">
        <v>874</v>
      </c>
    </row>
    <row r="83" spans="1:3">
      <c r="A83" t="s">
        <v>1706</v>
      </c>
      <c r="B83" t="s">
        <v>1707</v>
      </c>
      <c r="C83" t="s">
        <v>874</v>
      </c>
    </row>
    <row r="84" spans="1:3">
      <c r="A84" t="s">
        <v>1708</v>
      </c>
      <c r="B84" t="s">
        <v>1709</v>
      </c>
      <c r="C84" t="s">
        <v>874</v>
      </c>
    </row>
    <row r="85" spans="1:3">
      <c r="A85" t="s">
        <v>1710</v>
      </c>
      <c r="B85" t="s">
        <v>1711</v>
      </c>
      <c r="C85" t="s">
        <v>874</v>
      </c>
    </row>
    <row r="86" spans="1:3">
      <c r="A86" t="s">
        <v>1668</v>
      </c>
      <c r="B86" t="s">
        <v>1669</v>
      </c>
      <c r="C86" t="s">
        <v>874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F720-B5AA-427D-8F46-C01540278C86}">
  <dimension ref="A1:D288"/>
  <sheetViews>
    <sheetView workbookViewId="0"/>
  </sheetViews>
  <sheetFormatPr defaultRowHeight="15"/>
  <cols>
    <col min="1" max="1" width="19.7109375" customWidth="1"/>
    <col min="2" max="2" width="42.28515625" bestFit="1" customWidth="1"/>
    <col min="3" max="3" width="10" bestFit="1" customWidth="1"/>
    <col min="4" max="4" width="15.5703125" customWidth="1"/>
  </cols>
  <sheetData>
    <row r="1" spans="1:4">
      <c r="A1" s="17" t="s">
        <v>8</v>
      </c>
      <c r="B1" t="s">
        <v>488</v>
      </c>
    </row>
    <row r="2" spans="1:4">
      <c r="A2" s="17" t="s">
        <v>45</v>
      </c>
      <c r="B2" t="s">
        <v>1393</v>
      </c>
    </row>
    <row r="4" spans="1:4">
      <c r="A4" s="17" t="s">
        <v>13</v>
      </c>
      <c r="B4" s="17" t="s">
        <v>14</v>
      </c>
      <c r="C4" s="17" t="s">
        <v>12</v>
      </c>
      <c r="D4" t="s">
        <v>1392</v>
      </c>
    </row>
    <row r="5" spans="1:4">
      <c r="A5" t="s">
        <v>178</v>
      </c>
      <c r="B5" t="s">
        <v>883</v>
      </c>
      <c r="C5" t="s">
        <v>482</v>
      </c>
      <c r="D5">
        <f>IFERROR(VLOOKUP(A5,'NOSTOK CIKDITIRO'!A:C,3,0),0)</f>
        <v>0</v>
      </c>
    </row>
    <row r="6" spans="1:4">
      <c r="A6" t="s">
        <v>179</v>
      </c>
      <c r="B6" t="s">
        <v>885</v>
      </c>
      <c r="C6" t="s">
        <v>482</v>
      </c>
      <c r="D6">
        <f>IFERROR(VLOOKUP(A6,'NOSTOK CIKDITIRO'!A:C,3,0),0)</f>
        <v>0</v>
      </c>
    </row>
    <row r="7" spans="1:4">
      <c r="A7" t="s">
        <v>181</v>
      </c>
      <c r="B7" t="s">
        <v>887</v>
      </c>
      <c r="C7" t="s">
        <v>482</v>
      </c>
      <c r="D7">
        <f>IFERROR(VLOOKUP(A7,'NOSTOK CIKDITIRO'!A:C,3,0),0)</f>
        <v>0</v>
      </c>
    </row>
    <row r="8" spans="1:4">
      <c r="A8" t="s">
        <v>492</v>
      </c>
      <c r="B8" t="s">
        <v>890</v>
      </c>
      <c r="C8" t="s">
        <v>482</v>
      </c>
      <c r="D8">
        <f>IFERROR(VLOOKUP(A8,'NOSTOK CIKDITIRO'!A:C,3,0),0)</f>
        <v>0</v>
      </c>
    </row>
    <row r="9" spans="1:4">
      <c r="A9" t="s">
        <v>190</v>
      </c>
      <c r="B9" t="s">
        <v>901</v>
      </c>
      <c r="C9" t="s">
        <v>482</v>
      </c>
      <c r="D9">
        <f>IFERROR(VLOOKUP(A9,'NOSTOK CIKDITIRO'!A:C,3,0),0)</f>
        <v>0</v>
      </c>
    </row>
    <row r="10" spans="1:4">
      <c r="A10" t="s">
        <v>493</v>
      </c>
      <c r="B10" t="s">
        <v>903</v>
      </c>
      <c r="C10" t="s">
        <v>482</v>
      </c>
      <c r="D10">
        <f>IFERROR(VLOOKUP(A10,'NOSTOK CIKDITIRO'!A:C,3,0),0)</f>
        <v>0</v>
      </c>
    </row>
    <row r="11" spans="1:4">
      <c r="A11" t="s">
        <v>194</v>
      </c>
      <c r="B11" t="s">
        <v>910</v>
      </c>
      <c r="C11" t="s">
        <v>482</v>
      </c>
      <c r="D11">
        <f>IFERROR(VLOOKUP(A11,'NOSTOK CIKDITIRO'!A:C,3,0),0)</f>
        <v>0</v>
      </c>
    </row>
    <row r="12" spans="1:4">
      <c r="A12" t="s">
        <v>1732</v>
      </c>
      <c r="B12" t="s">
        <v>2080</v>
      </c>
      <c r="C12" t="s">
        <v>482</v>
      </c>
      <c r="D12">
        <f>IFERROR(VLOOKUP(A12,'NOSTOK CIKDITIRO'!A:C,3,0),0)</f>
        <v>0</v>
      </c>
    </row>
    <row r="13" spans="1:4">
      <c r="A13" t="s">
        <v>199</v>
      </c>
      <c r="B13" t="s">
        <v>921</v>
      </c>
      <c r="C13" t="s">
        <v>482</v>
      </c>
      <c r="D13">
        <f>IFERROR(VLOOKUP(A13,'NOSTOK CIKDITIRO'!A:C,3,0),0)</f>
        <v>0</v>
      </c>
    </row>
    <row r="14" spans="1:4">
      <c r="A14" t="s">
        <v>204</v>
      </c>
      <c r="B14" t="s">
        <v>929</v>
      </c>
      <c r="C14" t="s">
        <v>482</v>
      </c>
      <c r="D14">
        <f>IFERROR(VLOOKUP(A14,'NOSTOK CIKDITIRO'!A:C,3,0),0)</f>
        <v>0</v>
      </c>
    </row>
    <row r="15" spans="1:4">
      <c r="A15" t="s">
        <v>930</v>
      </c>
      <c r="B15" t="s">
        <v>2105</v>
      </c>
      <c r="C15" t="s">
        <v>482</v>
      </c>
      <c r="D15">
        <f>IFERROR(VLOOKUP(A15,'NOSTOK CIKDITIRO'!A:C,3,0),0)</f>
        <v>0</v>
      </c>
    </row>
    <row r="16" spans="1:4">
      <c r="A16" t="s">
        <v>205</v>
      </c>
      <c r="B16" t="s">
        <v>932</v>
      </c>
      <c r="C16" t="s">
        <v>482</v>
      </c>
      <c r="D16">
        <f>IFERROR(VLOOKUP(A16,'NOSTOK CIKDITIRO'!A:C,3,0),0)</f>
        <v>0</v>
      </c>
    </row>
    <row r="17" spans="1:4">
      <c r="A17" t="s">
        <v>207</v>
      </c>
      <c r="B17" t="s">
        <v>937</v>
      </c>
      <c r="C17" t="s">
        <v>482</v>
      </c>
      <c r="D17">
        <f>IFERROR(VLOOKUP(A17,'NOSTOK CIKDITIRO'!A:C,3,0),0)</f>
        <v>0</v>
      </c>
    </row>
    <row r="18" spans="1:4">
      <c r="A18" t="s">
        <v>210</v>
      </c>
      <c r="B18" t="s">
        <v>940</v>
      </c>
      <c r="C18" t="s">
        <v>482</v>
      </c>
      <c r="D18">
        <f>IFERROR(VLOOKUP(A18,'NOSTOK CIKDITIRO'!A:C,3,0),0)</f>
        <v>0</v>
      </c>
    </row>
    <row r="19" spans="1:4">
      <c r="A19" t="s">
        <v>215</v>
      </c>
      <c r="B19" t="s">
        <v>947</v>
      </c>
      <c r="C19" t="s">
        <v>482</v>
      </c>
      <c r="D19">
        <f>IFERROR(VLOOKUP(A19,'NOSTOK CIKDITIRO'!A:C,3,0),0)</f>
        <v>0</v>
      </c>
    </row>
    <row r="20" spans="1:4">
      <c r="A20" t="s">
        <v>952</v>
      </c>
      <c r="B20" t="s">
        <v>953</v>
      </c>
      <c r="C20" t="s">
        <v>482</v>
      </c>
      <c r="D20">
        <f>IFERROR(VLOOKUP(A20,'NOSTOK CIKDITIRO'!A:C,3,0),0)</f>
        <v>0</v>
      </c>
    </row>
    <row r="21" spans="1:4">
      <c r="A21" t="s">
        <v>221</v>
      </c>
      <c r="B21" t="s">
        <v>956</v>
      </c>
      <c r="C21" t="s">
        <v>482</v>
      </c>
      <c r="D21">
        <f>IFERROR(VLOOKUP(A21,'NOSTOK CIKDITIRO'!A:C,3,0),0)</f>
        <v>0</v>
      </c>
    </row>
    <row r="22" spans="1:4">
      <c r="A22" t="s">
        <v>1754</v>
      </c>
      <c r="B22" t="s">
        <v>1755</v>
      </c>
      <c r="C22" t="s">
        <v>482</v>
      </c>
      <c r="D22">
        <f>IFERROR(VLOOKUP(A22,'NOSTOK CIKDITIRO'!A:C,3,0),0)</f>
        <v>0</v>
      </c>
    </row>
    <row r="23" spans="1:4">
      <c r="A23" t="s">
        <v>223</v>
      </c>
      <c r="B23" t="s">
        <v>958</v>
      </c>
      <c r="C23" t="s">
        <v>482</v>
      </c>
      <c r="D23">
        <f>IFERROR(VLOOKUP(A23,'NOSTOK CIKDITIRO'!A:C,3,0),0)</f>
        <v>0</v>
      </c>
    </row>
    <row r="24" spans="1:4">
      <c r="A24" t="s">
        <v>226</v>
      </c>
      <c r="B24" t="s">
        <v>959</v>
      </c>
      <c r="C24" t="s">
        <v>482</v>
      </c>
      <c r="D24">
        <f>IFERROR(VLOOKUP(A24,'NOSTOK CIKDITIRO'!A:C,3,0),0)</f>
        <v>0</v>
      </c>
    </row>
    <row r="25" spans="1:4">
      <c r="A25" t="s">
        <v>227</v>
      </c>
      <c r="B25" t="s">
        <v>961</v>
      </c>
      <c r="C25" t="s">
        <v>482</v>
      </c>
      <c r="D25">
        <f>IFERROR(VLOOKUP(A25,'NOSTOK CIKDITIRO'!A:C,3,0),0)</f>
        <v>0</v>
      </c>
    </row>
    <row r="26" spans="1:4">
      <c r="A26" t="s">
        <v>228</v>
      </c>
      <c r="B26" t="s">
        <v>962</v>
      </c>
      <c r="C26" t="s">
        <v>482</v>
      </c>
      <c r="D26">
        <f>IFERROR(VLOOKUP(A26,'NOSTOK CIKDITIRO'!A:C,3,0),0)</f>
        <v>0</v>
      </c>
    </row>
    <row r="27" spans="1:4">
      <c r="A27" t="s">
        <v>963</v>
      </c>
      <c r="B27" t="s">
        <v>964</v>
      </c>
      <c r="C27" t="s">
        <v>482</v>
      </c>
      <c r="D27">
        <f>IFERROR(VLOOKUP(A27,'NOSTOK CIKDITIRO'!A:C,3,0),0)</f>
        <v>0</v>
      </c>
    </row>
    <row r="28" spans="1:4">
      <c r="A28" t="s">
        <v>1959</v>
      </c>
      <c r="B28" t="s">
        <v>1960</v>
      </c>
      <c r="C28" t="s">
        <v>482</v>
      </c>
      <c r="D28">
        <f>IFERROR(VLOOKUP(A28,'NOSTOK CIKDITIRO'!A:C,3,0),0)</f>
        <v>0</v>
      </c>
    </row>
    <row r="29" spans="1:4">
      <c r="A29" t="s">
        <v>233</v>
      </c>
      <c r="B29" t="s">
        <v>971</v>
      </c>
      <c r="C29" t="s">
        <v>482</v>
      </c>
      <c r="D29">
        <f>IFERROR(VLOOKUP(A29,'NOSTOK CIKDITIRO'!A:C,3,0),0)</f>
        <v>0</v>
      </c>
    </row>
    <row r="30" spans="1:4">
      <c r="A30" t="s">
        <v>975</v>
      </c>
      <c r="B30" t="s">
        <v>976</v>
      </c>
      <c r="C30" t="s">
        <v>482</v>
      </c>
      <c r="D30">
        <f>IFERROR(VLOOKUP(A30,'NOSTOK CIKDITIRO'!A:C,3,0),0)</f>
        <v>0</v>
      </c>
    </row>
    <row r="31" spans="1:4">
      <c r="A31" t="s">
        <v>239</v>
      </c>
      <c r="B31" t="s">
        <v>978</v>
      </c>
      <c r="C31" t="s">
        <v>482</v>
      </c>
      <c r="D31">
        <f>IFERROR(VLOOKUP(A31,'NOSTOK CIKDITIRO'!A:C,3,0),0)</f>
        <v>0</v>
      </c>
    </row>
    <row r="32" spans="1:4">
      <c r="A32" t="s">
        <v>640</v>
      </c>
      <c r="B32" t="s">
        <v>983</v>
      </c>
      <c r="C32" t="s">
        <v>482</v>
      </c>
      <c r="D32">
        <f>IFERROR(VLOOKUP(A32,'NOSTOK CIKDITIRO'!A:C,3,0),0)</f>
        <v>0</v>
      </c>
    </row>
    <row r="33" spans="1:4">
      <c r="A33" t="s">
        <v>242</v>
      </c>
      <c r="B33" t="s">
        <v>986</v>
      </c>
      <c r="C33" t="s">
        <v>482</v>
      </c>
      <c r="D33">
        <f>IFERROR(VLOOKUP(A33,'NOSTOK CIKDITIRO'!A:C,3,0),0)</f>
        <v>0</v>
      </c>
    </row>
    <row r="34" spans="1:4">
      <c r="A34" t="s">
        <v>243</v>
      </c>
      <c r="B34" t="s">
        <v>1358</v>
      </c>
      <c r="C34" t="s">
        <v>482</v>
      </c>
      <c r="D34">
        <f>IFERROR(VLOOKUP(A34,'NOSTOK CIKDITIRO'!A:C,3,0),0)</f>
        <v>0</v>
      </c>
    </row>
    <row r="35" spans="1:4">
      <c r="A35" t="s">
        <v>247</v>
      </c>
      <c r="B35" t="s">
        <v>1318</v>
      </c>
      <c r="C35" t="s">
        <v>482</v>
      </c>
      <c r="D35">
        <f>IFERROR(VLOOKUP(A35,'NOSTOK CIKDITIRO'!A:C,3,0),0)</f>
        <v>0</v>
      </c>
    </row>
    <row r="36" spans="1:4">
      <c r="A36" t="s">
        <v>248</v>
      </c>
      <c r="B36" t="s">
        <v>993</v>
      </c>
      <c r="C36" t="s">
        <v>482</v>
      </c>
      <c r="D36">
        <f>IFERROR(VLOOKUP(A36,'NOSTOK CIKDITIRO'!A:C,3,0),0)</f>
        <v>0</v>
      </c>
    </row>
    <row r="37" spans="1:4">
      <c r="A37" t="s">
        <v>249</v>
      </c>
      <c r="B37" t="s">
        <v>994</v>
      </c>
      <c r="C37" t="s">
        <v>482</v>
      </c>
      <c r="D37">
        <f>IFERROR(VLOOKUP(A37,'NOSTOK CIKDITIRO'!A:C,3,0),0)</f>
        <v>0</v>
      </c>
    </row>
    <row r="38" spans="1:4">
      <c r="A38" t="s">
        <v>253</v>
      </c>
      <c r="B38" t="s">
        <v>1001</v>
      </c>
      <c r="C38" t="s">
        <v>482</v>
      </c>
      <c r="D38">
        <f>IFERROR(VLOOKUP(A38,'NOSTOK CIKDITIRO'!A:C,3,0),0)</f>
        <v>0</v>
      </c>
    </row>
    <row r="39" spans="1:4">
      <c r="A39" t="s">
        <v>257</v>
      </c>
      <c r="B39" t="s">
        <v>1006</v>
      </c>
      <c r="C39" t="s">
        <v>482</v>
      </c>
      <c r="D39">
        <f>IFERROR(VLOOKUP(A39,'NOSTOK CIKDITIRO'!A:C,3,0),0)</f>
        <v>0</v>
      </c>
    </row>
    <row r="40" spans="1:4">
      <c r="A40" t="s">
        <v>258</v>
      </c>
      <c r="B40" t="s">
        <v>1008</v>
      </c>
      <c r="C40" t="s">
        <v>482</v>
      </c>
      <c r="D40">
        <f>IFERROR(VLOOKUP(A40,'NOSTOK CIKDITIRO'!A:C,3,0),0)</f>
        <v>0</v>
      </c>
    </row>
    <row r="41" spans="1:4">
      <c r="A41" t="s">
        <v>501</v>
      </c>
      <c r="B41" t="s">
        <v>1010</v>
      </c>
      <c r="C41" t="s">
        <v>482</v>
      </c>
      <c r="D41">
        <f>IFERROR(VLOOKUP(A41,'NOSTOK CIKDITIRO'!A:C,3,0),0)</f>
        <v>0</v>
      </c>
    </row>
    <row r="42" spans="1:4">
      <c r="A42" t="s">
        <v>261</v>
      </c>
      <c r="B42" t="s">
        <v>1011</v>
      </c>
      <c r="C42" t="s">
        <v>482</v>
      </c>
      <c r="D42">
        <f>IFERROR(VLOOKUP(A42,'NOSTOK CIKDITIRO'!A:C,3,0),0)</f>
        <v>0</v>
      </c>
    </row>
    <row r="43" spans="1:4">
      <c r="A43" t="s">
        <v>263</v>
      </c>
      <c r="B43" t="s">
        <v>1013</v>
      </c>
      <c r="C43" t="s">
        <v>482</v>
      </c>
      <c r="D43">
        <f>IFERROR(VLOOKUP(A43,'NOSTOK CIKDITIRO'!A:C,3,0),0)</f>
        <v>0</v>
      </c>
    </row>
    <row r="44" spans="1:4">
      <c r="A44" t="s">
        <v>264</v>
      </c>
      <c r="B44" t="s">
        <v>1014</v>
      </c>
      <c r="C44" t="s">
        <v>482</v>
      </c>
      <c r="D44">
        <f>IFERROR(VLOOKUP(A44,'NOSTOK CIKDITIRO'!A:C,3,0),0)</f>
        <v>0</v>
      </c>
    </row>
    <row r="45" spans="1:4">
      <c r="A45" t="s">
        <v>266</v>
      </c>
      <c r="B45" t="s">
        <v>1016</v>
      </c>
      <c r="C45" t="s">
        <v>482</v>
      </c>
      <c r="D45">
        <f>IFERROR(VLOOKUP(A45,'NOSTOK CIKDITIRO'!A:C,3,0),0)</f>
        <v>0</v>
      </c>
    </row>
    <row r="46" spans="1:4">
      <c r="A46" t="s">
        <v>267</v>
      </c>
      <c r="B46" t="s">
        <v>1017</v>
      </c>
      <c r="C46" t="s">
        <v>482</v>
      </c>
      <c r="D46">
        <f>IFERROR(VLOOKUP(A46,'NOSTOK CIKDITIRO'!A:C,3,0),0)</f>
        <v>0</v>
      </c>
    </row>
    <row r="47" spans="1:4">
      <c r="A47" t="s">
        <v>272</v>
      </c>
      <c r="B47" t="s">
        <v>1025</v>
      </c>
      <c r="C47" t="s">
        <v>482</v>
      </c>
      <c r="D47">
        <f>IFERROR(VLOOKUP(A47,'NOSTOK CIKDITIRO'!A:C,3,0),0)</f>
        <v>0</v>
      </c>
    </row>
    <row r="48" spans="1:4">
      <c r="A48" t="s">
        <v>274</v>
      </c>
      <c r="B48" t="s">
        <v>1027</v>
      </c>
      <c r="C48" t="s">
        <v>482</v>
      </c>
      <c r="D48">
        <f>IFERROR(VLOOKUP(A48,'NOSTOK CIKDITIRO'!A:C,3,0),0)</f>
        <v>0</v>
      </c>
    </row>
    <row r="49" spans="1:4">
      <c r="A49" t="s">
        <v>276</v>
      </c>
      <c r="B49" t="s">
        <v>1029</v>
      </c>
      <c r="C49" t="s">
        <v>482</v>
      </c>
      <c r="D49">
        <f>IFERROR(VLOOKUP(A49,'NOSTOK CIKDITIRO'!A:C,3,0),0)</f>
        <v>0</v>
      </c>
    </row>
    <row r="50" spans="1:4">
      <c r="A50" t="s">
        <v>277</v>
      </c>
      <c r="B50" t="s">
        <v>1030</v>
      </c>
      <c r="C50" t="s">
        <v>482</v>
      </c>
      <c r="D50">
        <f>IFERROR(VLOOKUP(A50,'NOSTOK CIKDITIRO'!A:C,3,0),0)</f>
        <v>0</v>
      </c>
    </row>
    <row r="51" spans="1:4">
      <c r="A51" t="s">
        <v>1785</v>
      </c>
      <c r="B51" t="s">
        <v>1786</v>
      </c>
      <c r="C51" t="s">
        <v>482</v>
      </c>
      <c r="D51">
        <f>IFERROR(VLOOKUP(A51,'NOSTOK CIKDITIRO'!A:C,3,0),0)</f>
        <v>0</v>
      </c>
    </row>
    <row r="52" spans="1:4">
      <c r="A52" t="s">
        <v>279</v>
      </c>
      <c r="B52" t="s">
        <v>1032</v>
      </c>
      <c r="C52" t="s">
        <v>482</v>
      </c>
      <c r="D52">
        <f>IFERROR(VLOOKUP(A52,'NOSTOK CIKDITIRO'!A:C,3,0),0)</f>
        <v>0</v>
      </c>
    </row>
    <row r="53" spans="1:4">
      <c r="A53" t="s">
        <v>553</v>
      </c>
      <c r="B53" t="s">
        <v>1035</v>
      </c>
      <c r="C53" t="s">
        <v>482</v>
      </c>
      <c r="D53">
        <f>IFERROR(VLOOKUP(A53,'NOSTOK CIKDITIRO'!A:C,3,0),0)</f>
        <v>0</v>
      </c>
    </row>
    <row r="54" spans="1:4">
      <c r="A54" t="s">
        <v>283</v>
      </c>
      <c r="B54" t="s">
        <v>1037</v>
      </c>
      <c r="C54" t="s">
        <v>482</v>
      </c>
      <c r="D54">
        <f>IFERROR(VLOOKUP(A54,'NOSTOK CIKDITIRO'!A:C,3,0),0)</f>
        <v>0</v>
      </c>
    </row>
    <row r="55" spans="1:4">
      <c r="A55" t="s">
        <v>284</v>
      </c>
      <c r="B55" t="s">
        <v>1038</v>
      </c>
      <c r="C55" t="s">
        <v>482</v>
      </c>
      <c r="D55">
        <f>IFERROR(VLOOKUP(A55,'NOSTOK CIKDITIRO'!A:C,3,0),0)</f>
        <v>0</v>
      </c>
    </row>
    <row r="56" spans="1:4">
      <c r="A56" t="s">
        <v>288</v>
      </c>
      <c r="B56" t="s">
        <v>1042</v>
      </c>
      <c r="C56" t="s">
        <v>482</v>
      </c>
      <c r="D56">
        <f>IFERROR(VLOOKUP(A56,'NOSTOK CIKDITIRO'!A:C,3,0),0)</f>
        <v>0</v>
      </c>
    </row>
    <row r="57" spans="1:4">
      <c r="A57" t="s">
        <v>291</v>
      </c>
      <c r="B57" t="s">
        <v>1048</v>
      </c>
      <c r="C57" t="s">
        <v>482</v>
      </c>
      <c r="D57">
        <f>IFERROR(VLOOKUP(A57,'NOSTOK CIKDITIRO'!A:C,3,0),0)</f>
        <v>0</v>
      </c>
    </row>
    <row r="58" spans="1:4">
      <c r="A58" t="s">
        <v>293</v>
      </c>
      <c r="B58" t="s">
        <v>1055</v>
      </c>
      <c r="C58" t="s">
        <v>482</v>
      </c>
      <c r="D58">
        <f>IFERROR(VLOOKUP(A58,'NOSTOK CIKDITIRO'!A:C,3,0),0)</f>
        <v>0</v>
      </c>
    </row>
    <row r="59" spans="1:4">
      <c r="A59" t="s">
        <v>294</v>
      </c>
      <c r="B59" t="s">
        <v>1057</v>
      </c>
      <c r="C59" t="s">
        <v>482</v>
      </c>
      <c r="D59">
        <f>IFERROR(VLOOKUP(A59,'NOSTOK CIKDITIRO'!A:C,3,0),0)</f>
        <v>0</v>
      </c>
    </row>
    <row r="60" spans="1:4">
      <c r="A60" t="s">
        <v>296</v>
      </c>
      <c r="B60" t="s">
        <v>1059</v>
      </c>
      <c r="C60" t="s">
        <v>482</v>
      </c>
      <c r="D60">
        <f>IFERROR(VLOOKUP(A60,'NOSTOK CIKDITIRO'!A:C,3,0),0)</f>
        <v>0</v>
      </c>
    </row>
    <row r="61" spans="1:4">
      <c r="A61" t="s">
        <v>504</v>
      </c>
      <c r="B61" t="s">
        <v>1060</v>
      </c>
      <c r="C61" t="s">
        <v>482</v>
      </c>
      <c r="D61">
        <f>IFERROR(VLOOKUP(A61,'NOSTOK CIKDITIRO'!A:C,3,0),0)</f>
        <v>0</v>
      </c>
    </row>
    <row r="62" spans="1:4">
      <c r="A62" t="s">
        <v>672</v>
      </c>
      <c r="B62" t="s">
        <v>1061</v>
      </c>
      <c r="C62" t="s">
        <v>482</v>
      </c>
      <c r="D62">
        <f>IFERROR(VLOOKUP(A62,'NOSTOK CIKDITIRO'!A:C,3,0),0)</f>
        <v>0</v>
      </c>
    </row>
    <row r="63" spans="1:4">
      <c r="A63" t="s">
        <v>297</v>
      </c>
      <c r="B63" t="s">
        <v>1063</v>
      </c>
      <c r="C63" t="s">
        <v>482</v>
      </c>
      <c r="D63">
        <f>IFERROR(VLOOKUP(A63,'NOSTOK CIKDITIRO'!A:C,3,0),0)</f>
        <v>0</v>
      </c>
    </row>
    <row r="64" spans="1:4">
      <c r="A64" t="s">
        <v>298</v>
      </c>
      <c r="B64" t="s">
        <v>1066</v>
      </c>
      <c r="C64" t="s">
        <v>482</v>
      </c>
      <c r="D64">
        <f>IFERROR(VLOOKUP(A64,'NOSTOK CIKDITIRO'!A:C,3,0),0)</f>
        <v>0</v>
      </c>
    </row>
    <row r="65" spans="1:4">
      <c r="A65" t="s">
        <v>673</v>
      </c>
      <c r="B65" t="s">
        <v>1068</v>
      </c>
      <c r="C65" t="s">
        <v>482</v>
      </c>
      <c r="D65">
        <f>IFERROR(VLOOKUP(A65,'NOSTOK CIKDITIRO'!A:C,3,0),0)</f>
        <v>0</v>
      </c>
    </row>
    <row r="66" spans="1:4">
      <c r="A66" t="s">
        <v>675</v>
      </c>
      <c r="B66" t="s">
        <v>1361</v>
      </c>
      <c r="C66" t="s">
        <v>482</v>
      </c>
      <c r="D66" t="str">
        <f>IFERROR(VLOOKUP(A66,'NOSTOK CIKDITIRO'!A:C,3,0),0)</f>
        <v>E</v>
      </c>
    </row>
    <row r="67" spans="1:4">
      <c r="A67" t="s">
        <v>306</v>
      </c>
      <c r="B67" t="s">
        <v>1079</v>
      </c>
      <c r="C67" t="s">
        <v>482</v>
      </c>
      <c r="D67">
        <f>IFERROR(VLOOKUP(A67,'NOSTOK CIKDITIRO'!A:C,3,0),0)</f>
        <v>0</v>
      </c>
    </row>
    <row r="68" spans="1:4">
      <c r="A68" t="s">
        <v>308</v>
      </c>
      <c r="B68" t="s">
        <v>1081</v>
      </c>
      <c r="C68" t="s">
        <v>482</v>
      </c>
      <c r="D68">
        <f>IFERROR(VLOOKUP(A68,'NOSTOK CIKDITIRO'!A:C,3,0),0)</f>
        <v>0</v>
      </c>
    </row>
    <row r="69" spans="1:4">
      <c r="A69" t="s">
        <v>1821</v>
      </c>
      <c r="B69" t="s">
        <v>1083</v>
      </c>
      <c r="C69" t="s">
        <v>482</v>
      </c>
      <c r="D69">
        <f>IFERROR(VLOOKUP(A69,'NOSTOK CIKDITIRO'!A:C,3,0),0)</f>
        <v>0</v>
      </c>
    </row>
    <row r="70" spans="1:4">
      <c r="A70" t="s">
        <v>309</v>
      </c>
      <c r="B70" t="s">
        <v>1085</v>
      </c>
      <c r="C70" t="s">
        <v>482</v>
      </c>
      <c r="D70">
        <f>IFERROR(VLOOKUP(A70,'NOSTOK CIKDITIRO'!A:C,3,0),0)</f>
        <v>0</v>
      </c>
    </row>
    <row r="71" spans="1:4">
      <c r="A71" t="s">
        <v>312</v>
      </c>
      <c r="B71" t="s">
        <v>1089</v>
      </c>
      <c r="C71" t="s">
        <v>482</v>
      </c>
      <c r="D71">
        <f>IFERROR(VLOOKUP(A71,'NOSTOK CIKDITIRO'!A:C,3,0),0)</f>
        <v>0</v>
      </c>
    </row>
    <row r="72" spans="1:4">
      <c r="A72" t="s">
        <v>315</v>
      </c>
      <c r="B72" t="s">
        <v>1091</v>
      </c>
      <c r="C72" t="s">
        <v>482</v>
      </c>
      <c r="D72">
        <f>IFERROR(VLOOKUP(A72,'NOSTOK CIKDITIRO'!A:C,3,0),0)</f>
        <v>0</v>
      </c>
    </row>
    <row r="73" spans="1:4">
      <c r="A73" t="s">
        <v>513</v>
      </c>
      <c r="B73" t="s">
        <v>1092</v>
      </c>
      <c r="C73" t="s">
        <v>482</v>
      </c>
      <c r="D73">
        <f>IFERROR(VLOOKUP(A73,'NOSTOK CIKDITIRO'!A:C,3,0),0)</f>
        <v>0</v>
      </c>
    </row>
    <row r="74" spans="1:4">
      <c r="A74" t="s">
        <v>317</v>
      </c>
      <c r="B74" t="s">
        <v>1095</v>
      </c>
      <c r="C74" t="s">
        <v>482</v>
      </c>
      <c r="D74">
        <f>IFERROR(VLOOKUP(A74,'NOSTOK CIKDITIRO'!A:C,3,0),0)</f>
        <v>0</v>
      </c>
    </row>
    <row r="75" spans="1:4">
      <c r="A75" t="s">
        <v>319</v>
      </c>
      <c r="B75" t="s">
        <v>1326</v>
      </c>
      <c r="C75" t="s">
        <v>482</v>
      </c>
      <c r="D75">
        <f>IFERROR(VLOOKUP(A75,'NOSTOK CIKDITIRO'!A:C,3,0),0)</f>
        <v>0</v>
      </c>
    </row>
    <row r="76" spans="1:4">
      <c r="A76" t="s">
        <v>321</v>
      </c>
      <c r="B76" t="s">
        <v>1099</v>
      </c>
      <c r="C76" t="s">
        <v>482</v>
      </c>
      <c r="D76">
        <f>IFERROR(VLOOKUP(A76,'NOSTOK CIKDITIRO'!A:C,3,0),0)</f>
        <v>0</v>
      </c>
    </row>
    <row r="77" spans="1:4">
      <c r="A77" t="s">
        <v>323</v>
      </c>
      <c r="B77" t="s">
        <v>1102</v>
      </c>
      <c r="C77" t="s">
        <v>482</v>
      </c>
      <c r="D77" t="str">
        <f>IFERROR(VLOOKUP(A77,'NOSTOK CIKDITIRO'!A:C,3,0),0)</f>
        <v>E</v>
      </c>
    </row>
    <row r="78" spans="1:4">
      <c r="A78" t="s">
        <v>329</v>
      </c>
      <c r="B78" t="s">
        <v>1113</v>
      </c>
      <c r="C78" t="s">
        <v>482</v>
      </c>
      <c r="D78">
        <f>IFERROR(VLOOKUP(A78,'NOSTOK CIKDITIRO'!A:C,3,0),0)</f>
        <v>0</v>
      </c>
    </row>
    <row r="79" spans="1:4">
      <c r="A79" t="s">
        <v>331</v>
      </c>
      <c r="B79" t="s">
        <v>1114</v>
      </c>
      <c r="C79" t="s">
        <v>482</v>
      </c>
      <c r="D79">
        <f>IFERROR(VLOOKUP(A79,'NOSTOK CIKDITIRO'!A:C,3,0),0)</f>
        <v>0</v>
      </c>
    </row>
    <row r="80" spans="1:4">
      <c r="A80" t="s">
        <v>333</v>
      </c>
      <c r="B80" t="s">
        <v>1704</v>
      </c>
      <c r="C80" t="s">
        <v>482</v>
      </c>
      <c r="D80">
        <f>IFERROR(VLOOKUP(A80,'NOSTOK CIKDITIRO'!A:C,3,0),0)</f>
        <v>0</v>
      </c>
    </row>
    <row r="81" spans="1:4">
      <c r="A81" t="s">
        <v>334</v>
      </c>
      <c r="B81" t="s">
        <v>1118</v>
      </c>
      <c r="C81" t="s">
        <v>482</v>
      </c>
      <c r="D81">
        <f>IFERROR(VLOOKUP(A81,'NOSTOK CIKDITIRO'!A:C,3,0),0)</f>
        <v>0</v>
      </c>
    </row>
    <row r="82" spans="1:4">
      <c r="A82" t="s">
        <v>335</v>
      </c>
      <c r="B82" t="s">
        <v>1117</v>
      </c>
      <c r="C82" t="s">
        <v>482</v>
      </c>
      <c r="D82">
        <f>IFERROR(VLOOKUP(A82,'NOSTOK CIKDITIRO'!A:C,3,0),0)</f>
        <v>0</v>
      </c>
    </row>
    <row r="83" spans="1:4">
      <c r="A83" t="s">
        <v>340</v>
      </c>
      <c r="B83" t="s">
        <v>1123</v>
      </c>
      <c r="C83" t="s">
        <v>482</v>
      </c>
      <c r="D83">
        <f>IFERROR(VLOOKUP(A83,'NOSTOK CIKDITIRO'!A:C,3,0),0)</f>
        <v>0</v>
      </c>
    </row>
    <row r="84" spans="1:4">
      <c r="A84" t="s">
        <v>341</v>
      </c>
      <c r="B84" t="s">
        <v>1124</v>
      </c>
      <c r="C84" t="s">
        <v>482</v>
      </c>
      <c r="D84">
        <f>IFERROR(VLOOKUP(A84,'NOSTOK CIKDITIRO'!A:C,3,0),0)</f>
        <v>0</v>
      </c>
    </row>
    <row r="85" spans="1:4">
      <c r="A85" t="s">
        <v>342</v>
      </c>
      <c r="B85" t="s">
        <v>1125</v>
      </c>
      <c r="C85" t="s">
        <v>482</v>
      </c>
      <c r="D85">
        <f>IFERROR(VLOOKUP(A85,'NOSTOK CIKDITIRO'!A:C,3,0),0)</f>
        <v>0</v>
      </c>
    </row>
    <row r="86" spans="1:4">
      <c r="A86" t="s">
        <v>344</v>
      </c>
      <c r="B86" t="s">
        <v>1327</v>
      </c>
      <c r="C86" t="s">
        <v>482</v>
      </c>
      <c r="D86">
        <f>IFERROR(VLOOKUP(A86,'NOSTOK CIKDITIRO'!A:C,3,0),0)</f>
        <v>0</v>
      </c>
    </row>
    <row r="87" spans="1:4">
      <c r="A87" t="s">
        <v>348</v>
      </c>
      <c r="B87" t="s">
        <v>1130</v>
      </c>
      <c r="C87" t="s">
        <v>482</v>
      </c>
      <c r="D87">
        <f>IFERROR(VLOOKUP(A87,'NOSTOK CIKDITIRO'!A:C,3,0),0)</f>
        <v>0</v>
      </c>
    </row>
    <row r="88" spans="1:4">
      <c r="A88" t="s">
        <v>349</v>
      </c>
      <c r="B88" t="s">
        <v>1131</v>
      </c>
      <c r="C88" t="s">
        <v>482</v>
      </c>
      <c r="D88">
        <f>IFERROR(VLOOKUP(A88,'NOSTOK CIKDITIRO'!A:C,3,0),0)</f>
        <v>0</v>
      </c>
    </row>
    <row r="89" spans="1:4">
      <c r="A89" t="s">
        <v>351</v>
      </c>
      <c r="B89" t="s">
        <v>1134</v>
      </c>
      <c r="C89" t="s">
        <v>482</v>
      </c>
      <c r="D89">
        <f>IFERROR(VLOOKUP(A89,'NOSTOK CIKDITIRO'!A:C,3,0),0)</f>
        <v>0</v>
      </c>
    </row>
    <row r="90" spans="1:4">
      <c r="A90" t="s">
        <v>1852</v>
      </c>
      <c r="B90" t="s">
        <v>2195</v>
      </c>
      <c r="C90" t="s">
        <v>482</v>
      </c>
      <c r="D90">
        <f>IFERROR(VLOOKUP(A90,'NOSTOK CIKDITIRO'!A:C,3,0),0)</f>
        <v>0</v>
      </c>
    </row>
    <row r="91" spans="1:4">
      <c r="A91" t="s">
        <v>353</v>
      </c>
      <c r="B91" t="s">
        <v>1138</v>
      </c>
      <c r="C91" t="s">
        <v>482</v>
      </c>
      <c r="D91">
        <f>IFERROR(VLOOKUP(A91,'NOSTOK CIKDITIRO'!A:C,3,0),0)</f>
        <v>0</v>
      </c>
    </row>
    <row r="92" spans="1:4">
      <c r="A92" t="s">
        <v>1144</v>
      </c>
      <c r="B92" t="s">
        <v>1145</v>
      </c>
      <c r="C92" t="s">
        <v>482</v>
      </c>
      <c r="D92">
        <f>IFERROR(VLOOKUP(A92,'NOSTOK CIKDITIRO'!A:C,3,0),0)</f>
        <v>0</v>
      </c>
    </row>
    <row r="93" spans="1:4">
      <c r="A93" t="s">
        <v>360</v>
      </c>
      <c r="B93" t="s">
        <v>1147</v>
      </c>
      <c r="C93" t="s">
        <v>482</v>
      </c>
      <c r="D93">
        <f>IFERROR(VLOOKUP(A93,'NOSTOK CIKDITIRO'!A:C,3,0),0)</f>
        <v>0</v>
      </c>
    </row>
    <row r="94" spans="1:4">
      <c r="A94" t="s">
        <v>367</v>
      </c>
      <c r="B94" t="s">
        <v>1154</v>
      </c>
      <c r="C94" t="s">
        <v>482</v>
      </c>
      <c r="D94">
        <f>IFERROR(VLOOKUP(A94,'NOSTOK CIKDITIRO'!A:C,3,0),0)</f>
        <v>0</v>
      </c>
    </row>
    <row r="95" spans="1:4">
      <c r="A95" t="s">
        <v>1159</v>
      </c>
      <c r="B95" t="s">
        <v>1160</v>
      </c>
      <c r="C95" t="s">
        <v>482</v>
      </c>
      <c r="D95" t="str">
        <f>IFERROR(VLOOKUP(A95,'NOSTOK CIKDITIRO'!A:C,3,0),0)</f>
        <v>E</v>
      </c>
    </row>
    <row r="96" spans="1:4">
      <c r="A96" t="s">
        <v>1171</v>
      </c>
      <c r="B96" t="s">
        <v>1172</v>
      </c>
      <c r="C96" t="s">
        <v>482</v>
      </c>
      <c r="D96" t="str">
        <f>IFERROR(VLOOKUP(A96,'NOSTOK CIKDITIRO'!A:C,3,0),0)</f>
        <v>E</v>
      </c>
    </row>
    <row r="97" spans="1:4">
      <c r="A97" t="s">
        <v>382</v>
      </c>
      <c r="B97" t="s">
        <v>1174</v>
      </c>
      <c r="C97" t="s">
        <v>482</v>
      </c>
      <c r="D97">
        <f>IFERROR(VLOOKUP(A97,'NOSTOK CIKDITIRO'!A:C,3,0),0)</f>
        <v>0</v>
      </c>
    </row>
    <row r="98" spans="1:4">
      <c r="A98" t="s">
        <v>384</v>
      </c>
      <c r="B98" t="s">
        <v>1176</v>
      </c>
      <c r="C98" t="s">
        <v>482</v>
      </c>
      <c r="D98">
        <f>IFERROR(VLOOKUP(A98,'NOSTOK CIKDITIRO'!A:C,3,0),0)</f>
        <v>0</v>
      </c>
    </row>
    <row r="99" spans="1:4">
      <c r="A99" t="s">
        <v>560</v>
      </c>
      <c r="B99" t="s">
        <v>1178</v>
      </c>
      <c r="C99" t="s">
        <v>482</v>
      </c>
      <c r="D99">
        <f>IFERROR(VLOOKUP(A99,'NOSTOK CIKDITIRO'!A:C,3,0),0)</f>
        <v>0</v>
      </c>
    </row>
    <row r="100" spans="1:4">
      <c r="A100" t="s">
        <v>387</v>
      </c>
      <c r="B100" t="s">
        <v>1182</v>
      </c>
      <c r="C100" t="s">
        <v>482</v>
      </c>
      <c r="D100">
        <f>IFERROR(VLOOKUP(A100,'NOSTOK CIKDITIRO'!A:C,3,0),0)</f>
        <v>0</v>
      </c>
    </row>
    <row r="101" spans="1:4">
      <c r="A101" t="s">
        <v>388</v>
      </c>
      <c r="B101" t="s">
        <v>1183</v>
      </c>
      <c r="C101" t="s">
        <v>482</v>
      </c>
      <c r="D101">
        <f>IFERROR(VLOOKUP(A101,'NOSTOK CIKDITIRO'!A:C,3,0),0)</f>
        <v>0</v>
      </c>
    </row>
    <row r="102" spans="1:4">
      <c r="A102" t="s">
        <v>393</v>
      </c>
      <c r="B102" t="s">
        <v>1189</v>
      </c>
      <c r="C102" t="s">
        <v>482</v>
      </c>
      <c r="D102">
        <f>IFERROR(VLOOKUP(A102,'NOSTOK CIKDITIRO'!A:C,3,0),0)</f>
        <v>0</v>
      </c>
    </row>
    <row r="103" spans="1:4">
      <c r="A103" t="s">
        <v>519</v>
      </c>
      <c r="B103" t="s">
        <v>1191</v>
      </c>
      <c r="C103" t="s">
        <v>482</v>
      </c>
      <c r="D103">
        <f>IFERROR(VLOOKUP(A103,'NOSTOK CIKDITIRO'!A:C,3,0),0)</f>
        <v>0</v>
      </c>
    </row>
    <row r="104" spans="1:4">
      <c r="A104" t="s">
        <v>398</v>
      </c>
      <c r="B104" t="s">
        <v>1196</v>
      </c>
      <c r="C104" t="s">
        <v>482</v>
      </c>
      <c r="D104">
        <f>IFERROR(VLOOKUP(A104,'NOSTOK CIKDITIRO'!A:C,3,0),0)</f>
        <v>0</v>
      </c>
    </row>
    <row r="105" spans="1:4">
      <c r="A105" t="s">
        <v>404</v>
      </c>
      <c r="B105" t="s">
        <v>1203</v>
      </c>
      <c r="C105" t="s">
        <v>482</v>
      </c>
      <c r="D105">
        <f>IFERROR(VLOOKUP(A105,'NOSTOK CIKDITIRO'!A:C,3,0),0)</f>
        <v>0</v>
      </c>
    </row>
    <row r="106" spans="1:4">
      <c r="A106" t="s">
        <v>411</v>
      </c>
      <c r="B106" t="s">
        <v>1211</v>
      </c>
      <c r="C106" t="s">
        <v>482</v>
      </c>
      <c r="D106">
        <f>IFERROR(VLOOKUP(A106,'NOSTOK CIKDITIRO'!A:C,3,0),0)</f>
        <v>0</v>
      </c>
    </row>
    <row r="107" spans="1:4">
      <c r="A107" t="s">
        <v>413</v>
      </c>
      <c r="B107" t="s">
        <v>1213</v>
      </c>
      <c r="C107" t="s">
        <v>482</v>
      </c>
      <c r="D107">
        <f>IFERROR(VLOOKUP(A107,'NOSTOK CIKDITIRO'!A:C,3,0),0)</f>
        <v>0</v>
      </c>
    </row>
    <row r="108" spans="1:4">
      <c r="A108" t="s">
        <v>414</v>
      </c>
      <c r="B108" t="s">
        <v>1214</v>
      </c>
      <c r="C108" t="s">
        <v>482</v>
      </c>
      <c r="D108">
        <f>IFERROR(VLOOKUP(A108,'NOSTOK CIKDITIRO'!A:C,3,0),0)</f>
        <v>0</v>
      </c>
    </row>
    <row r="109" spans="1:4">
      <c r="A109" t="s">
        <v>418</v>
      </c>
      <c r="B109" t="s">
        <v>1217</v>
      </c>
      <c r="C109" t="s">
        <v>482</v>
      </c>
      <c r="D109">
        <f>IFERROR(VLOOKUP(A109,'NOSTOK CIKDITIRO'!A:C,3,0),0)</f>
        <v>0</v>
      </c>
    </row>
    <row r="110" spans="1:4">
      <c r="A110" t="s">
        <v>421</v>
      </c>
      <c r="B110" t="s">
        <v>1220</v>
      </c>
      <c r="C110" t="s">
        <v>482</v>
      </c>
      <c r="D110">
        <f>IFERROR(VLOOKUP(A110,'NOSTOK CIKDITIRO'!A:C,3,0),0)</f>
        <v>0</v>
      </c>
    </row>
    <row r="111" spans="1:4">
      <c r="A111" t="s">
        <v>1666</v>
      </c>
      <c r="B111" t="s">
        <v>1667</v>
      </c>
      <c r="C111" t="s">
        <v>482</v>
      </c>
      <c r="D111">
        <f>IFERROR(VLOOKUP(A111,'NOSTOK CIKDITIRO'!A:C,3,0),0)</f>
        <v>0</v>
      </c>
    </row>
    <row r="112" spans="1:4">
      <c r="A112" t="s">
        <v>423</v>
      </c>
      <c r="B112" t="s">
        <v>739</v>
      </c>
      <c r="C112" t="s">
        <v>482</v>
      </c>
      <c r="D112">
        <f>IFERROR(VLOOKUP(A112,'NOSTOK CIKDITIRO'!A:C,3,0),0)</f>
        <v>0</v>
      </c>
    </row>
    <row r="113" spans="1:4">
      <c r="A113" t="s">
        <v>566</v>
      </c>
      <c r="B113" t="s">
        <v>1227</v>
      </c>
      <c r="C113" t="s">
        <v>482</v>
      </c>
      <c r="D113">
        <f>IFERROR(VLOOKUP(A113,'NOSTOK CIKDITIRO'!A:C,3,0),0)</f>
        <v>0</v>
      </c>
    </row>
    <row r="114" spans="1:4">
      <c r="A114" t="s">
        <v>429</v>
      </c>
      <c r="B114" t="s">
        <v>1228</v>
      </c>
      <c r="C114" t="s">
        <v>482</v>
      </c>
      <c r="D114">
        <f>IFERROR(VLOOKUP(A114,'NOSTOK CIKDITIRO'!A:C,3,0),0)</f>
        <v>0</v>
      </c>
    </row>
    <row r="115" spans="1:4">
      <c r="A115" t="s">
        <v>433</v>
      </c>
      <c r="B115" t="s">
        <v>1233</v>
      </c>
      <c r="C115" t="s">
        <v>482</v>
      </c>
      <c r="D115">
        <f>IFERROR(VLOOKUP(A115,'NOSTOK CIKDITIRO'!A:C,3,0),0)</f>
        <v>0</v>
      </c>
    </row>
    <row r="116" spans="1:4">
      <c r="A116" t="s">
        <v>568</v>
      </c>
      <c r="B116" t="s">
        <v>1234</v>
      </c>
      <c r="C116" t="s">
        <v>482</v>
      </c>
      <c r="D116">
        <f>IFERROR(VLOOKUP(A116,'NOSTOK CIKDITIRO'!A:C,3,0),0)</f>
        <v>0</v>
      </c>
    </row>
    <row r="117" spans="1:4">
      <c r="A117" t="s">
        <v>434</v>
      </c>
      <c r="B117" t="s">
        <v>1235</v>
      </c>
      <c r="C117" t="s">
        <v>482</v>
      </c>
      <c r="D117">
        <f>IFERROR(VLOOKUP(A117,'NOSTOK CIKDITIRO'!A:C,3,0),0)</f>
        <v>0</v>
      </c>
    </row>
    <row r="118" spans="1:4">
      <c r="A118" t="s">
        <v>435</v>
      </c>
      <c r="B118" t="s">
        <v>1236</v>
      </c>
      <c r="C118" t="s">
        <v>482</v>
      </c>
      <c r="D118">
        <f>IFERROR(VLOOKUP(A118,'NOSTOK CIKDITIRO'!A:C,3,0),0)</f>
        <v>0</v>
      </c>
    </row>
    <row r="119" spans="1:4">
      <c r="A119" t="s">
        <v>2264</v>
      </c>
      <c r="B119" t="s">
        <v>2265</v>
      </c>
      <c r="C119" t="s">
        <v>482</v>
      </c>
      <c r="D119">
        <f>IFERROR(VLOOKUP(A119,'NOSTOK CIKDITIRO'!A:C,3,0),0)</f>
        <v>0</v>
      </c>
    </row>
    <row r="120" spans="1:4">
      <c r="A120" t="s">
        <v>523</v>
      </c>
      <c r="B120" t="s">
        <v>2268</v>
      </c>
      <c r="C120" t="s">
        <v>482</v>
      </c>
      <c r="D120">
        <f>IFERROR(VLOOKUP(A120,'NOSTOK CIKDITIRO'!A:C,3,0),0)</f>
        <v>0</v>
      </c>
    </row>
    <row r="121" spans="1:4">
      <c r="A121" t="s">
        <v>572</v>
      </c>
      <c r="B121" t="s">
        <v>779</v>
      </c>
      <c r="C121" t="s">
        <v>482</v>
      </c>
      <c r="D121">
        <f>IFERROR(VLOOKUP(A121,'NOSTOK CIKDITIRO'!A:C,3,0),0)</f>
        <v>0</v>
      </c>
    </row>
    <row r="122" spans="1:4">
      <c r="A122" t="s">
        <v>454</v>
      </c>
      <c r="B122" t="s">
        <v>1266</v>
      </c>
      <c r="C122" t="s">
        <v>482</v>
      </c>
      <c r="D122">
        <f>IFERROR(VLOOKUP(A122,'NOSTOK CIKDITIRO'!A:C,3,0),0)</f>
        <v>0</v>
      </c>
    </row>
    <row r="123" spans="1:4">
      <c r="A123" t="s">
        <v>1269</v>
      </c>
      <c r="B123" t="s">
        <v>1270</v>
      </c>
      <c r="C123" t="s">
        <v>482</v>
      </c>
      <c r="D123">
        <f>IFERROR(VLOOKUP(A123,'NOSTOK CIKDITIRO'!A:C,3,0),0)</f>
        <v>0</v>
      </c>
    </row>
    <row r="124" spans="1:4">
      <c r="A124" t="s">
        <v>2282</v>
      </c>
      <c r="B124" t="s">
        <v>2283</v>
      </c>
      <c r="C124" t="s">
        <v>482</v>
      </c>
      <c r="D124">
        <f>IFERROR(VLOOKUP(A124,'NOSTOK CIKDITIRO'!A:C,3,0),0)</f>
        <v>0</v>
      </c>
    </row>
    <row r="125" spans="1:4">
      <c r="A125" t="s">
        <v>1275</v>
      </c>
      <c r="B125" t="s">
        <v>1276</v>
      </c>
      <c r="C125" t="s">
        <v>482</v>
      </c>
      <c r="D125">
        <f>IFERROR(VLOOKUP(A125,'NOSTOK CIKDITIRO'!A:C,3,0),0)</f>
        <v>0</v>
      </c>
    </row>
    <row r="126" spans="1:4">
      <c r="A126" t="s">
        <v>463</v>
      </c>
      <c r="B126" t="s">
        <v>1280</v>
      </c>
      <c r="C126" t="s">
        <v>482</v>
      </c>
      <c r="D126">
        <f>IFERROR(VLOOKUP(A126,'NOSTOK CIKDITIRO'!A:C,3,0),0)</f>
        <v>0</v>
      </c>
    </row>
    <row r="127" spans="1:4">
      <c r="A127" t="s">
        <v>799</v>
      </c>
      <c r="B127" t="s">
        <v>1281</v>
      </c>
      <c r="C127" t="s">
        <v>482</v>
      </c>
      <c r="D127">
        <f>IFERROR(VLOOKUP(A127,'NOSTOK CIKDITIRO'!A:C,3,0),0)</f>
        <v>0</v>
      </c>
    </row>
    <row r="128" spans="1:4">
      <c r="A128" t="s">
        <v>464</v>
      </c>
      <c r="B128" t="s">
        <v>1282</v>
      </c>
      <c r="C128" t="s">
        <v>482</v>
      </c>
      <c r="D128">
        <f>IFERROR(VLOOKUP(A128,'NOSTOK CIKDITIRO'!A:C,3,0),0)</f>
        <v>0</v>
      </c>
    </row>
    <row r="129" spans="1:4">
      <c r="A129" t="s">
        <v>466</v>
      </c>
      <c r="B129" t="s">
        <v>1283</v>
      </c>
      <c r="C129" t="s">
        <v>482</v>
      </c>
      <c r="D129">
        <f>IFERROR(VLOOKUP(A129,'NOSTOK CIKDITIRO'!A:C,3,0),0)</f>
        <v>0</v>
      </c>
    </row>
    <row r="130" spans="1:4">
      <c r="A130" t="s">
        <v>468</v>
      </c>
      <c r="B130" t="s">
        <v>1285</v>
      </c>
      <c r="C130" t="s">
        <v>482</v>
      </c>
      <c r="D130">
        <f>IFERROR(VLOOKUP(A130,'NOSTOK CIKDITIRO'!A:C,3,0),0)</f>
        <v>0</v>
      </c>
    </row>
    <row r="131" spans="1:4">
      <c r="A131" t="s">
        <v>471</v>
      </c>
      <c r="B131" t="s">
        <v>1288</v>
      </c>
      <c r="C131" t="s">
        <v>482</v>
      </c>
      <c r="D131">
        <f>IFERROR(VLOOKUP(A131,'NOSTOK CIKDITIRO'!A:C,3,0),0)</f>
        <v>0</v>
      </c>
    </row>
    <row r="132" spans="1:4">
      <c r="A132" t="s">
        <v>1289</v>
      </c>
      <c r="B132" t="s">
        <v>1290</v>
      </c>
      <c r="C132" t="s">
        <v>482</v>
      </c>
      <c r="D132">
        <f>IFERROR(VLOOKUP(A132,'NOSTOK CIKDITIRO'!A:C,3,0),0)</f>
        <v>0</v>
      </c>
    </row>
    <row r="133" spans="1:4">
      <c r="A133" t="s">
        <v>472</v>
      </c>
      <c r="B133" t="s">
        <v>1291</v>
      </c>
      <c r="C133" t="s">
        <v>482</v>
      </c>
      <c r="D133">
        <f>IFERROR(VLOOKUP(A133,'NOSTOK CIKDITIRO'!A:C,3,0),0)</f>
        <v>0</v>
      </c>
    </row>
    <row r="134" spans="1:4">
      <c r="A134" t="s">
        <v>527</v>
      </c>
      <c r="B134" t="s">
        <v>1293</v>
      </c>
      <c r="C134" t="s">
        <v>482</v>
      </c>
      <c r="D134">
        <f>IFERROR(VLOOKUP(A134,'NOSTOK CIKDITIRO'!A:C,3,0),0)</f>
        <v>0</v>
      </c>
    </row>
    <row r="135" spans="1:4">
      <c r="A135" t="s">
        <v>475</v>
      </c>
      <c r="B135" t="s">
        <v>1296</v>
      </c>
      <c r="C135" t="s">
        <v>482</v>
      </c>
      <c r="D135">
        <f>IFERROR(VLOOKUP(A135,'NOSTOK CIKDITIRO'!A:C,3,0),0)</f>
        <v>0</v>
      </c>
    </row>
    <row r="136" spans="1:4">
      <c r="A136" t="s">
        <v>476</v>
      </c>
      <c r="B136" t="s">
        <v>1297</v>
      </c>
      <c r="C136" t="s">
        <v>482</v>
      </c>
      <c r="D136">
        <f>IFERROR(VLOOKUP(A136,'NOSTOK CIKDITIRO'!A:C,3,0),0)</f>
        <v>0</v>
      </c>
    </row>
    <row r="137" spans="1:4">
      <c r="A137" t="s">
        <v>479</v>
      </c>
      <c r="B137" t="s">
        <v>1302</v>
      </c>
      <c r="C137" t="s">
        <v>482</v>
      </c>
      <c r="D137">
        <f>IFERROR(VLOOKUP(A137,'NOSTOK CIKDITIRO'!A:C,3,0),0)</f>
        <v>0</v>
      </c>
    </row>
    <row r="138" spans="1:4">
      <c r="A138" t="s">
        <v>480</v>
      </c>
      <c r="B138" t="s">
        <v>2072</v>
      </c>
      <c r="C138" t="s">
        <v>482</v>
      </c>
      <c r="D138">
        <f>IFERROR(VLOOKUP(A138,'NOSTOK CIKDITIRO'!A:C,3,0),0)</f>
        <v>0</v>
      </c>
    </row>
    <row r="139" spans="1:4">
      <c r="A139" t="s">
        <v>1399</v>
      </c>
      <c r="B139" t="s">
        <v>1400</v>
      </c>
      <c r="C139" t="s">
        <v>482</v>
      </c>
      <c r="D139">
        <f>IFERROR(VLOOKUP(A139,'NOSTOK CIKDITIRO'!A:C,3,0),0)</f>
        <v>0</v>
      </c>
    </row>
    <row r="140" spans="1:4">
      <c r="A140" t="s">
        <v>1401</v>
      </c>
      <c r="B140" t="s">
        <v>1402</v>
      </c>
      <c r="C140" t="s">
        <v>482</v>
      </c>
      <c r="D140">
        <f>IFERROR(VLOOKUP(A140,'NOSTOK CIKDITIRO'!A:C,3,0),0)</f>
        <v>0</v>
      </c>
    </row>
    <row r="141" spans="1:4">
      <c r="A141" t="s">
        <v>1409</v>
      </c>
      <c r="B141" t="s">
        <v>1487</v>
      </c>
      <c r="C141" t="s">
        <v>482</v>
      </c>
      <c r="D141">
        <f>IFERROR(VLOOKUP(A141,'NOSTOK CIKDITIRO'!A:C,3,0),0)</f>
        <v>0</v>
      </c>
    </row>
    <row r="142" spans="1:4">
      <c r="A142" t="s">
        <v>1410</v>
      </c>
      <c r="B142" t="s">
        <v>1411</v>
      </c>
      <c r="C142" t="s">
        <v>482</v>
      </c>
      <c r="D142">
        <f>IFERROR(VLOOKUP(A142,'NOSTOK CIKDITIRO'!A:C,3,0),0)</f>
        <v>0</v>
      </c>
    </row>
    <row r="143" spans="1:4">
      <c r="A143" t="s">
        <v>260</v>
      </c>
      <c r="B143" t="s">
        <v>1010</v>
      </c>
      <c r="C143" t="s">
        <v>482</v>
      </c>
      <c r="D143">
        <f>IFERROR(VLOOKUP(A143,'NOSTOK CIKDITIRO'!A:C,3,0),0)</f>
        <v>0</v>
      </c>
    </row>
    <row r="144" spans="1:4">
      <c r="A144" t="s">
        <v>1428</v>
      </c>
      <c r="B144" t="s">
        <v>1429</v>
      </c>
      <c r="C144" t="s">
        <v>482</v>
      </c>
      <c r="D144">
        <f>IFERROR(VLOOKUP(A144,'NOSTOK CIKDITIRO'!A:C,3,0),0)</f>
        <v>0</v>
      </c>
    </row>
    <row r="145" spans="1:4">
      <c r="A145" t="s">
        <v>1434</v>
      </c>
      <c r="B145" t="s">
        <v>1435</v>
      </c>
      <c r="C145" t="s">
        <v>482</v>
      </c>
      <c r="D145">
        <f>IFERROR(VLOOKUP(A145,'NOSTOK CIKDITIRO'!A:C,3,0),0)</f>
        <v>0</v>
      </c>
    </row>
    <row r="146" spans="1:4">
      <c r="A146" t="s">
        <v>1448</v>
      </c>
      <c r="B146" t="s">
        <v>2198</v>
      </c>
      <c r="C146" t="s">
        <v>482</v>
      </c>
      <c r="D146">
        <f>IFERROR(VLOOKUP(A146,'NOSTOK CIKDITIRO'!A:C,3,0),0)</f>
        <v>0</v>
      </c>
    </row>
    <row r="147" spans="1:4">
      <c r="A147" t="s">
        <v>1453</v>
      </c>
      <c r="B147" t="s">
        <v>1454</v>
      </c>
      <c r="C147" t="s">
        <v>482</v>
      </c>
      <c r="D147">
        <f>IFERROR(VLOOKUP(A147,'NOSTOK CIKDITIRO'!A:C,3,0),0)</f>
        <v>0</v>
      </c>
    </row>
    <row r="148" spans="1:4">
      <c r="A148" t="s">
        <v>1455</v>
      </c>
      <c r="B148" t="s">
        <v>1456</v>
      </c>
      <c r="C148" t="s">
        <v>482</v>
      </c>
      <c r="D148" t="str">
        <f>IFERROR(VLOOKUP(A148,'NOSTOK CIKDITIRO'!A:C,3,0),0)</f>
        <v>E</v>
      </c>
    </row>
    <row r="149" spans="1:4">
      <c r="A149" t="s">
        <v>1468</v>
      </c>
      <c r="B149" t="s">
        <v>1469</v>
      </c>
      <c r="C149" t="s">
        <v>482</v>
      </c>
      <c r="D149">
        <f>IFERROR(VLOOKUP(A149,'NOSTOK CIKDITIRO'!A:C,3,0),0)</f>
        <v>0</v>
      </c>
    </row>
    <row r="150" spans="1:4">
      <c r="A150" t="s">
        <v>1405</v>
      </c>
      <c r="B150" t="s">
        <v>2104</v>
      </c>
      <c r="C150" t="s">
        <v>482</v>
      </c>
      <c r="D150">
        <f>IFERROR(VLOOKUP(A150,'NOSTOK CIKDITIRO'!A:C,3,0),0)</f>
        <v>0</v>
      </c>
    </row>
    <row r="151" spans="1:4">
      <c r="A151" t="s">
        <v>1464</v>
      </c>
      <c r="B151" t="s">
        <v>1465</v>
      </c>
      <c r="C151" t="s">
        <v>482</v>
      </c>
      <c r="D151">
        <f>IFERROR(VLOOKUP(A151,'NOSTOK CIKDITIRO'!A:C,3,0),0)</f>
        <v>0</v>
      </c>
    </row>
    <row r="152" spans="1:4">
      <c r="A152" t="s">
        <v>1416</v>
      </c>
      <c r="B152" t="s">
        <v>979</v>
      </c>
      <c r="C152" t="s">
        <v>482</v>
      </c>
      <c r="D152">
        <f>IFERROR(VLOOKUP(A152,'NOSTOK CIKDITIRO'!A:C,3,0),0)</f>
        <v>0</v>
      </c>
    </row>
    <row r="153" spans="1:4">
      <c r="A153" t="s">
        <v>1545</v>
      </c>
      <c r="B153" t="s">
        <v>1546</v>
      </c>
      <c r="C153" t="s">
        <v>482</v>
      </c>
      <c r="D153" t="str">
        <f>IFERROR(VLOOKUP(A153,'NOSTOK CIKDITIRO'!A:C,3,0),0)</f>
        <v>E</v>
      </c>
    </row>
    <row r="154" spans="1:4">
      <c r="A154" t="s">
        <v>1718</v>
      </c>
      <c r="B154" t="s">
        <v>2177</v>
      </c>
      <c r="C154" t="s">
        <v>482</v>
      </c>
      <c r="D154">
        <f>IFERROR(VLOOKUP(A154,'NOSTOK CIKDITIRO'!A:C,3,0),0)</f>
        <v>0</v>
      </c>
    </row>
    <row r="155" spans="1:4">
      <c r="A155" t="s">
        <v>1624</v>
      </c>
      <c r="B155" t="s">
        <v>1692</v>
      </c>
      <c r="C155" t="s">
        <v>482</v>
      </c>
      <c r="D155">
        <f>IFERROR(VLOOKUP(A155,'NOSTOK CIKDITIRO'!A:C,3,0),0)</f>
        <v>0</v>
      </c>
    </row>
    <row r="156" spans="1:4">
      <c r="A156" t="s">
        <v>1844</v>
      </c>
      <c r="B156" t="s">
        <v>2192</v>
      </c>
      <c r="C156" t="s">
        <v>482</v>
      </c>
      <c r="D156">
        <f>IFERROR(VLOOKUP(A156,'NOSTOK CIKDITIRO'!A:C,3,0),0)</f>
        <v>0</v>
      </c>
    </row>
    <row r="157" spans="1:4">
      <c r="A157" t="s">
        <v>1862</v>
      </c>
      <c r="B157" t="s">
        <v>1863</v>
      </c>
      <c r="C157" t="s">
        <v>482</v>
      </c>
      <c r="D157">
        <f>IFERROR(VLOOKUP(A157,'NOSTOK CIKDITIRO'!A:C,3,0),0)</f>
        <v>0</v>
      </c>
    </row>
    <row r="158" spans="1:4">
      <c r="A158" t="s">
        <v>2020</v>
      </c>
      <c r="B158" t="s">
        <v>2021</v>
      </c>
      <c r="C158" t="s">
        <v>482</v>
      </c>
      <c r="D158">
        <f>IFERROR(VLOOKUP(A158,'NOSTOK CIKDITIRO'!A:C,3,0),0)</f>
        <v>0</v>
      </c>
    </row>
    <row r="159" spans="1:4">
      <c r="A159" t="s">
        <v>2044</v>
      </c>
      <c r="B159" t="s">
        <v>2045</v>
      </c>
      <c r="C159" t="s">
        <v>482</v>
      </c>
      <c r="D159">
        <f>IFERROR(VLOOKUP(A159,'NOSTOK CIKDITIRO'!A:C,3,0),0)</f>
        <v>0</v>
      </c>
    </row>
    <row r="160" spans="1:4">
      <c r="A160" t="s">
        <v>2062</v>
      </c>
      <c r="B160" t="s">
        <v>2271</v>
      </c>
      <c r="C160" t="s">
        <v>482</v>
      </c>
      <c r="D160">
        <f>IFERROR(VLOOKUP(A160,'NOSTOK CIKDITIRO'!A:C,3,0),0)</f>
        <v>0</v>
      </c>
    </row>
    <row r="161" spans="1:4">
      <c r="A161" t="s">
        <v>2110</v>
      </c>
      <c r="B161" t="s">
        <v>2111</v>
      </c>
      <c r="C161" t="s">
        <v>482</v>
      </c>
      <c r="D161">
        <f>IFERROR(VLOOKUP(A161,'NOSTOK CIKDITIRO'!A:C,3,0),0)</f>
        <v>0</v>
      </c>
    </row>
    <row r="162" spans="1:4">
      <c r="A162" t="s">
        <v>2112</v>
      </c>
      <c r="B162" t="s">
        <v>942</v>
      </c>
      <c r="C162" t="s">
        <v>482</v>
      </c>
      <c r="D162">
        <f>IFERROR(VLOOKUP(A162,'NOSTOK CIKDITIRO'!A:C,3,0),0)</f>
        <v>0</v>
      </c>
    </row>
    <row r="163" spans="1:4">
      <c r="A163" t="s">
        <v>2117</v>
      </c>
      <c r="B163" t="s">
        <v>1415</v>
      </c>
      <c r="C163" t="s">
        <v>482</v>
      </c>
      <c r="D163">
        <f>IFERROR(VLOOKUP(A163,'NOSTOK CIKDITIRO'!A:C,3,0),0)</f>
        <v>0</v>
      </c>
    </row>
    <row r="164" spans="1:4">
      <c r="A164" t="s">
        <v>2118</v>
      </c>
      <c r="B164" t="s">
        <v>2119</v>
      </c>
      <c r="C164" t="s">
        <v>482</v>
      </c>
      <c r="D164">
        <f>IFERROR(VLOOKUP(A164,'NOSTOK CIKDITIRO'!A:C,3,0),0)</f>
        <v>0</v>
      </c>
    </row>
    <row r="165" spans="1:4">
      <c r="A165" t="s">
        <v>2124</v>
      </c>
      <c r="B165" t="s">
        <v>2125</v>
      </c>
      <c r="C165" t="s">
        <v>482</v>
      </c>
      <c r="D165">
        <f>IFERROR(VLOOKUP(A165,'NOSTOK CIKDITIRO'!A:C,3,0),0)</f>
        <v>0</v>
      </c>
    </row>
    <row r="166" spans="1:4">
      <c r="A166" t="s">
        <v>2126</v>
      </c>
      <c r="B166" t="s">
        <v>2127</v>
      </c>
      <c r="C166" t="s">
        <v>482</v>
      </c>
      <c r="D166">
        <f>IFERROR(VLOOKUP(A166,'NOSTOK CIKDITIRO'!A:C,3,0),0)</f>
        <v>0</v>
      </c>
    </row>
    <row r="167" spans="1:4">
      <c r="A167" t="s">
        <v>2128</v>
      </c>
      <c r="B167" t="s">
        <v>2129</v>
      </c>
      <c r="C167" t="s">
        <v>482</v>
      </c>
      <c r="D167">
        <f>IFERROR(VLOOKUP(A167,'NOSTOK CIKDITIRO'!A:C,3,0),0)</f>
        <v>0</v>
      </c>
    </row>
    <row r="168" spans="1:4">
      <c r="A168" t="s">
        <v>2141</v>
      </c>
      <c r="B168" t="s">
        <v>2142</v>
      </c>
      <c r="C168" t="s">
        <v>482</v>
      </c>
      <c r="D168">
        <f>IFERROR(VLOOKUP(A168,'NOSTOK CIKDITIRO'!A:C,3,0),0)</f>
        <v>0</v>
      </c>
    </row>
    <row r="169" spans="1:4">
      <c r="A169" t="s">
        <v>2151</v>
      </c>
      <c r="B169" t="s">
        <v>2152</v>
      </c>
      <c r="C169" t="s">
        <v>482</v>
      </c>
      <c r="D169">
        <f>IFERROR(VLOOKUP(A169,'NOSTOK CIKDITIRO'!A:C,3,0),0)</f>
        <v>0</v>
      </c>
    </row>
    <row r="170" spans="1:4">
      <c r="A170" t="s">
        <v>2158</v>
      </c>
      <c r="B170" t="s">
        <v>2159</v>
      </c>
      <c r="C170" t="s">
        <v>482</v>
      </c>
      <c r="D170">
        <f>IFERROR(VLOOKUP(A170,'NOSTOK CIKDITIRO'!A:C,3,0),0)</f>
        <v>0</v>
      </c>
    </row>
    <row r="171" spans="1:4">
      <c r="A171" t="s">
        <v>2162</v>
      </c>
      <c r="B171" t="s">
        <v>2163</v>
      </c>
      <c r="C171" t="s">
        <v>482</v>
      </c>
      <c r="D171">
        <f>IFERROR(VLOOKUP(A171,'NOSTOK CIKDITIRO'!A:C,3,0),0)</f>
        <v>0</v>
      </c>
    </row>
    <row r="172" spans="1:4">
      <c r="A172" t="s">
        <v>2167</v>
      </c>
      <c r="B172" t="s">
        <v>2168</v>
      </c>
      <c r="C172" t="s">
        <v>482</v>
      </c>
      <c r="D172">
        <f>IFERROR(VLOOKUP(A172,'NOSTOK CIKDITIRO'!A:C,3,0),0)</f>
        <v>0</v>
      </c>
    </row>
    <row r="173" spans="1:4">
      <c r="A173" t="s">
        <v>2188</v>
      </c>
      <c r="B173" t="s">
        <v>2189</v>
      </c>
      <c r="C173" t="s">
        <v>482</v>
      </c>
      <c r="D173">
        <f>IFERROR(VLOOKUP(A173,'NOSTOK CIKDITIRO'!A:C,3,0),0)</f>
        <v>0</v>
      </c>
    </row>
    <row r="174" spans="1:4">
      <c r="A174" t="s">
        <v>2193</v>
      </c>
      <c r="B174" t="s">
        <v>2194</v>
      </c>
      <c r="C174" t="s">
        <v>482</v>
      </c>
      <c r="D174">
        <f>IFERROR(VLOOKUP(A174,'NOSTOK CIKDITIRO'!A:C,3,0),0)</f>
        <v>0</v>
      </c>
    </row>
    <row r="175" spans="1:4">
      <c r="A175" t="s">
        <v>2203</v>
      </c>
      <c r="B175" t="s">
        <v>2204</v>
      </c>
      <c r="C175" t="s">
        <v>482</v>
      </c>
      <c r="D175">
        <f>IFERROR(VLOOKUP(A175,'NOSTOK CIKDITIRO'!A:C,3,0),0)</f>
        <v>0</v>
      </c>
    </row>
    <row r="176" spans="1:4">
      <c r="A176" t="s">
        <v>2205</v>
      </c>
      <c r="B176" t="s">
        <v>2206</v>
      </c>
      <c r="C176" t="s">
        <v>482</v>
      </c>
      <c r="D176">
        <f>IFERROR(VLOOKUP(A176,'NOSTOK CIKDITIRO'!A:C,3,0),0)</f>
        <v>0</v>
      </c>
    </row>
    <row r="177" spans="1:4">
      <c r="A177" t="s">
        <v>2207</v>
      </c>
      <c r="B177" t="s">
        <v>2208</v>
      </c>
      <c r="C177" t="s">
        <v>482</v>
      </c>
      <c r="D177">
        <f>IFERROR(VLOOKUP(A177,'NOSTOK CIKDITIRO'!A:C,3,0),0)</f>
        <v>0</v>
      </c>
    </row>
    <row r="178" spans="1:4">
      <c r="A178" t="s">
        <v>2209</v>
      </c>
      <c r="B178" t="s">
        <v>2210</v>
      </c>
      <c r="C178" t="s">
        <v>482</v>
      </c>
      <c r="D178">
        <f>IFERROR(VLOOKUP(A178,'NOSTOK CIKDITIRO'!A:C,3,0),0)</f>
        <v>0</v>
      </c>
    </row>
    <row r="179" spans="1:4">
      <c r="A179" t="s">
        <v>2211</v>
      </c>
      <c r="B179" t="s">
        <v>2212</v>
      </c>
      <c r="C179" t="s">
        <v>482</v>
      </c>
      <c r="D179">
        <f>IFERROR(VLOOKUP(A179,'NOSTOK CIKDITIRO'!A:C,3,0),0)</f>
        <v>0</v>
      </c>
    </row>
    <row r="180" spans="1:4">
      <c r="A180" t="s">
        <v>2213</v>
      </c>
      <c r="B180" t="s">
        <v>2214</v>
      </c>
      <c r="C180" t="s">
        <v>482</v>
      </c>
      <c r="D180">
        <f>IFERROR(VLOOKUP(A180,'NOSTOK CIKDITIRO'!A:C,3,0),0)</f>
        <v>0</v>
      </c>
    </row>
    <row r="181" spans="1:4">
      <c r="A181" t="s">
        <v>2215</v>
      </c>
      <c r="B181" t="s">
        <v>2216</v>
      </c>
      <c r="C181" t="s">
        <v>482</v>
      </c>
      <c r="D181">
        <f>IFERROR(VLOOKUP(A181,'NOSTOK CIKDITIRO'!A:C,3,0),0)</f>
        <v>0</v>
      </c>
    </row>
    <row r="182" spans="1:4">
      <c r="A182" t="s">
        <v>2219</v>
      </c>
      <c r="B182" t="s">
        <v>2220</v>
      </c>
      <c r="C182" t="s">
        <v>482</v>
      </c>
      <c r="D182">
        <f>IFERROR(VLOOKUP(A182,'NOSTOK CIKDITIRO'!A:C,3,0),0)</f>
        <v>0</v>
      </c>
    </row>
    <row r="183" spans="1:4">
      <c r="A183" t="s">
        <v>2223</v>
      </c>
      <c r="B183" t="s">
        <v>2224</v>
      </c>
      <c r="C183" t="s">
        <v>482</v>
      </c>
      <c r="D183">
        <f>IFERROR(VLOOKUP(A183,'NOSTOK CIKDITIRO'!A:C,3,0),0)</f>
        <v>0</v>
      </c>
    </row>
    <row r="184" spans="1:4">
      <c r="A184" t="s">
        <v>2229</v>
      </c>
      <c r="B184" t="s">
        <v>2230</v>
      </c>
      <c r="C184" t="s">
        <v>482</v>
      </c>
      <c r="D184">
        <f>IFERROR(VLOOKUP(A184,'NOSTOK CIKDITIRO'!A:C,3,0),0)</f>
        <v>0</v>
      </c>
    </row>
    <row r="185" spans="1:4">
      <c r="A185" t="s">
        <v>2231</v>
      </c>
      <c r="B185" t="s">
        <v>2232</v>
      </c>
      <c r="C185" t="s">
        <v>482</v>
      </c>
      <c r="D185">
        <f>IFERROR(VLOOKUP(A185,'NOSTOK CIKDITIRO'!A:C,3,0),0)</f>
        <v>0</v>
      </c>
    </row>
    <row r="186" spans="1:4">
      <c r="A186" t="s">
        <v>2233</v>
      </c>
      <c r="B186" t="s">
        <v>2234</v>
      </c>
      <c r="C186" t="s">
        <v>482</v>
      </c>
      <c r="D186">
        <f>IFERROR(VLOOKUP(A186,'NOSTOK CIKDITIRO'!A:C,3,0),0)</f>
        <v>0</v>
      </c>
    </row>
    <row r="187" spans="1:4">
      <c r="A187" t="s">
        <v>2237</v>
      </c>
      <c r="B187" t="s">
        <v>2238</v>
      </c>
      <c r="C187" t="s">
        <v>482</v>
      </c>
      <c r="D187">
        <f>IFERROR(VLOOKUP(A187,'NOSTOK CIKDITIRO'!A:C,3,0),0)</f>
        <v>0</v>
      </c>
    </row>
    <row r="188" spans="1:4">
      <c r="A188" t="s">
        <v>2246</v>
      </c>
      <c r="B188" t="s">
        <v>2247</v>
      </c>
      <c r="C188" t="s">
        <v>482</v>
      </c>
      <c r="D188">
        <f>IFERROR(VLOOKUP(A188,'NOSTOK CIKDITIRO'!A:C,3,0),0)</f>
        <v>0</v>
      </c>
    </row>
    <row r="189" spans="1:4">
      <c r="A189" t="s">
        <v>2258</v>
      </c>
      <c r="B189" t="s">
        <v>2259</v>
      </c>
      <c r="C189" t="s">
        <v>482</v>
      </c>
      <c r="D189">
        <f>IFERROR(VLOOKUP(A189,'NOSTOK CIKDITIRO'!A:C,3,0),0)</f>
        <v>0</v>
      </c>
    </row>
    <row r="190" spans="1:4">
      <c r="A190" t="s">
        <v>2262</v>
      </c>
      <c r="B190" t="s">
        <v>2263</v>
      </c>
      <c r="C190" t="s">
        <v>482</v>
      </c>
      <c r="D190">
        <f>IFERROR(VLOOKUP(A190,'NOSTOK CIKDITIRO'!A:C,3,0),0)</f>
        <v>0</v>
      </c>
    </row>
    <row r="191" spans="1:4">
      <c r="A191" t="s">
        <v>2269</v>
      </c>
      <c r="B191" t="s">
        <v>2270</v>
      </c>
      <c r="C191" t="s">
        <v>482</v>
      </c>
      <c r="D191">
        <f>IFERROR(VLOOKUP(A191,'NOSTOK CIKDITIRO'!A:C,3,0),0)</f>
        <v>0</v>
      </c>
    </row>
    <row r="192" spans="1:4">
      <c r="A192" t="s">
        <v>2278</v>
      </c>
      <c r="B192" t="s">
        <v>2279</v>
      </c>
      <c r="C192" t="s">
        <v>482</v>
      </c>
      <c r="D192">
        <f>IFERROR(VLOOKUP(A192,'NOSTOK CIKDITIRO'!A:C,3,0),0)</f>
        <v>0</v>
      </c>
    </row>
    <row r="193" spans="1:4">
      <c r="A193" t="s">
        <v>2280</v>
      </c>
      <c r="B193" t="s">
        <v>2281</v>
      </c>
      <c r="C193" t="s">
        <v>482</v>
      </c>
      <c r="D193">
        <f>IFERROR(VLOOKUP(A193,'NOSTOK CIKDITIRO'!A:C,3,0),0)</f>
        <v>0</v>
      </c>
    </row>
    <row r="194" spans="1:4">
      <c r="A194" t="s">
        <v>2292</v>
      </c>
      <c r="B194" t="s">
        <v>2293</v>
      </c>
      <c r="C194" t="s">
        <v>482</v>
      </c>
      <c r="D194">
        <f>IFERROR(VLOOKUP(A194,'NOSTOK CIKDITIRO'!A:C,3,0),0)</f>
        <v>0</v>
      </c>
    </row>
    <row r="195" spans="1:4">
      <c r="A195" t="s">
        <v>2294</v>
      </c>
      <c r="B195" t="s">
        <v>2295</v>
      </c>
      <c r="C195" t="s">
        <v>482</v>
      </c>
      <c r="D195">
        <f>IFERROR(VLOOKUP(A195,'NOSTOK CIKDITIRO'!A:C,3,0),0)</f>
        <v>0</v>
      </c>
    </row>
    <row r="196" spans="1:4">
      <c r="A196" t="s">
        <v>2296</v>
      </c>
      <c r="B196" t="s">
        <v>2297</v>
      </c>
      <c r="C196" t="s">
        <v>482</v>
      </c>
      <c r="D196">
        <f>IFERROR(VLOOKUP(A196,'NOSTOK CIKDITIRO'!A:C,3,0),0)</f>
        <v>0</v>
      </c>
    </row>
    <row r="197" spans="1:4">
      <c r="D197">
        <f>IFERROR(VLOOKUP(A197,'NOSTOK CIKDITIRO'!A:C,3,0),0)</f>
        <v>0</v>
      </c>
    </row>
    <row r="198" spans="1:4">
      <c r="D198">
        <f>IFERROR(VLOOKUP(A198,'NOSTOK CIKDITIRO'!A:C,3,0),0)</f>
        <v>0</v>
      </c>
    </row>
    <row r="199" spans="1:4">
      <c r="D199">
        <f>IFERROR(VLOOKUP(A199,'NOSTOK CIKDITIRO'!A:C,3,0),0)</f>
        <v>0</v>
      </c>
    </row>
    <row r="200" spans="1:4">
      <c r="D200">
        <f>IFERROR(VLOOKUP(A200,'NOSTOK CIKDITIRO'!A:C,3,0),0)</f>
        <v>0</v>
      </c>
    </row>
    <row r="201" spans="1:4">
      <c r="D201">
        <f>IFERROR(VLOOKUP(A201,'NOSTOK CIKDITIRO'!A:C,3,0),0)</f>
        <v>0</v>
      </c>
    </row>
    <row r="202" spans="1:4">
      <c r="D202">
        <f>IFERROR(VLOOKUP(A202,'NOSTOK CIKDITIRO'!A:C,3,0),0)</f>
        <v>0</v>
      </c>
    </row>
    <row r="203" spans="1:4">
      <c r="D203">
        <f>IFERROR(VLOOKUP(A203,'NOSTOK CIKDITIRO'!A:C,3,0),0)</f>
        <v>0</v>
      </c>
    </row>
    <row r="204" spans="1:4">
      <c r="D204">
        <f>IFERROR(VLOOKUP(A204,'NOSTOK CIKDITIRO'!A:C,3,0),0)</f>
        <v>0</v>
      </c>
    </row>
    <row r="205" spans="1:4">
      <c r="D205">
        <f>IFERROR(VLOOKUP(A205,'NOSTOK CIKDITIRO'!A:C,3,0),0)</f>
        <v>0</v>
      </c>
    </row>
    <row r="206" spans="1:4">
      <c r="D206">
        <f>IFERROR(VLOOKUP(A206,'NOSTOK CIKDITIRO'!A:C,3,0),0)</f>
        <v>0</v>
      </c>
    </row>
    <row r="207" spans="1:4">
      <c r="D207">
        <f>IFERROR(VLOOKUP(A207,'NOSTOK CIKDITIRO'!A:C,3,0),0)</f>
        <v>0</v>
      </c>
    </row>
    <row r="208" spans="1:4">
      <c r="D208">
        <f>IFERROR(VLOOKUP(A208,'NOSTOK CIKDITIRO'!A:C,3,0),0)</f>
        <v>0</v>
      </c>
    </row>
    <row r="209" spans="4:4">
      <c r="D209">
        <f>IFERROR(VLOOKUP(A209,'NOSTOK CIKDITIRO'!A:C,3,0),0)</f>
        <v>0</v>
      </c>
    </row>
    <row r="210" spans="4:4">
      <c r="D210">
        <f>IFERROR(VLOOKUP(A210,'NOSTOK CIKDITIRO'!A:C,3,0),0)</f>
        <v>0</v>
      </c>
    </row>
    <row r="211" spans="4:4">
      <c r="D211">
        <f>IFERROR(VLOOKUP(A211,'NOSTOK CIKDITIRO'!A:C,3,0),0)</f>
        <v>0</v>
      </c>
    </row>
    <row r="212" spans="4:4">
      <c r="D212">
        <f>IFERROR(VLOOKUP(A212,'NOSTOK CIKDITIRO'!A:C,3,0),0)</f>
        <v>0</v>
      </c>
    </row>
    <row r="213" spans="4:4">
      <c r="D213">
        <f>IFERROR(VLOOKUP(A213,'NOSTOK CIKDITIRO'!A:C,3,0),0)</f>
        <v>0</v>
      </c>
    </row>
    <row r="214" spans="4:4">
      <c r="D214">
        <f>IFERROR(VLOOKUP(A214,'NOSTOK CIKDITIRO'!A:C,3,0),0)</f>
        <v>0</v>
      </c>
    </row>
    <row r="215" spans="4:4">
      <c r="D215">
        <f>IFERROR(VLOOKUP(A215,'NOSTOK CIKDITIRO'!A:C,3,0),0)</f>
        <v>0</v>
      </c>
    </row>
    <row r="216" spans="4:4">
      <c r="D216">
        <f>IFERROR(VLOOKUP(A216,'NOSTOK CIKDITIRO'!A:C,3,0),0)</f>
        <v>0</v>
      </c>
    </row>
    <row r="217" spans="4:4">
      <c r="D217">
        <f>IFERROR(VLOOKUP(A217,'NOSTOK CIKDITIRO'!A:C,3,0),0)</f>
        <v>0</v>
      </c>
    </row>
    <row r="218" spans="4:4">
      <c r="D218">
        <f>IFERROR(VLOOKUP(A218,'NOSTOK CIKDITIRO'!A:C,3,0),0)</f>
        <v>0</v>
      </c>
    </row>
    <row r="219" spans="4:4">
      <c r="D219">
        <f>IFERROR(VLOOKUP(A219,'NOSTOK CIKDITIRO'!A:C,3,0),0)</f>
        <v>0</v>
      </c>
    </row>
    <row r="220" spans="4:4">
      <c r="D220">
        <f>IFERROR(VLOOKUP(A220,'NOSTOK CIKDITIRO'!A:C,3,0),0)</f>
        <v>0</v>
      </c>
    </row>
    <row r="221" spans="4:4">
      <c r="D221">
        <f>IFERROR(VLOOKUP(A221,'NOSTOK CIKDITIRO'!A:C,3,0),0)</f>
        <v>0</v>
      </c>
    </row>
    <row r="222" spans="4:4">
      <c r="D222">
        <f>IFERROR(VLOOKUP(A222,'NOSTOK CIKDITIRO'!A:C,3,0),0)</f>
        <v>0</v>
      </c>
    </row>
    <row r="223" spans="4:4">
      <c r="D223">
        <f>IFERROR(VLOOKUP(A223,'NOSTOK CIKDITIRO'!A:C,3,0),0)</f>
        <v>0</v>
      </c>
    </row>
    <row r="224" spans="4:4">
      <c r="D224">
        <f>IFERROR(VLOOKUP(A224,'NOSTOK CIKDITIRO'!A:C,3,0),0)</f>
        <v>0</v>
      </c>
    </row>
    <row r="225" spans="4:4">
      <c r="D225">
        <f>IFERROR(VLOOKUP(A225,'NOSTOK CIKDITIRO'!A:C,3,0),0)</f>
        <v>0</v>
      </c>
    </row>
    <row r="226" spans="4:4">
      <c r="D226">
        <f>IFERROR(VLOOKUP(A226,'NOSTOK CIKDITIRO'!A:C,3,0),0)</f>
        <v>0</v>
      </c>
    </row>
    <row r="227" spans="4:4">
      <c r="D227">
        <f>IFERROR(VLOOKUP(A227,'NOSTOK CIKDITIRO'!A:C,3,0),0)</f>
        <v>0</v>
      </c>
    </row>
    <row r="228" spans="4:4">
      <c r="D228">
        <f>IFERROR(VLOOKUP(A228,'NOSTOK CIKDITIRO'!A:C,3,0),0)</f>
        <v>0</v>
      </c>
    </row>
    <row r="229" spans="4:4">
      <c r="D229">
        <f>IFERROR(VLOOKUP(A229,'NOSTOK CIKDITIRO'!A:C,3,0),0)</f>
        <v>0</v>
      </c>
    </row>
    <row r="230" spans="4:4">
      <c r="D230">
        <f>IFERROR(VLOOKUP(A230,'NOSTOK CIKDITIRO'!A:C,3,0),0)</f>
        <v>0</v>
      </c>
    </row>
    <row r="231" spans="4:4">
      <c r="D231">
        <f>IFERROR(VLOOKUP(A231,'NOSTOK CIKDITIRO'!A:C,3,0),0)</f>
        <v>0</v>
      </c>
    </row>
    <row r="232" spans="4:4">
      <c r="D232">
        <f>IFERROR(VLOOKUP(A232,'NOSTOK CIKDITIRO'!A:C,3,0),0)</f>
        <v>0</v>
      </c>
    </row>
    <row r="233" spans="4:4">
      <c r="D233">
        <f>IFERROR(VLOOKUP(A233,'NOSTOK CIKDITIRO'!A:C,3,0),0)</f>
        <v>0</v>
      </c>
    </row>
    <row r="234" spans="4:4">
      <c r="D234">
        <f>IFERROR(VLOOKUP(A234,'NOSTOK CIKDITIRO'!A:C,3,0),0)</f>
        <v>0</v>
      </c>
    </row>
    <row r="235" spans="4:4">
      <c r="D235">
        <f>IFERROR(VLOOKUP(A235,'NOSTOK CIKDITIRO'!A:C,3,0),0)</f>
        <v>0</v>
      </c>
    </row>
    <row r="236" spans="4:4">
      <c r="D236">
        <f>IFERROR(VLOOKUP(A236,'NOSTOK CIKDITIRO'!A:C,3,0),0)</f>
        <v>0</v>
      </c>
    </row>
    <row r="237" spans="4:4">
      <c r="D237">
        <f>IFERROR(VLOOKUP(A237,'NOSTOK CIKDITIRO'!A:C,3,0),0)</f>
        <v>0</v>
      </c>
    </row>
    <row r="238" spans="4:4">
      <c r="D238">
        <f>IFERROR(VLOOKUP(A238,'NOSTOK CIKDITIRO'!A:C,3,0),0)</f>
        <v>0</v>
      </c>
    </row>
    <row r="239" spans="4:4">
      <c r="D239">
        <f>IFERROR(VLOOKUP(A239,'NOSTOK CIKDITIRO'!A:C,3,0),0)</f>
        <v>0</v>
      </c>
    </row>
    <row r="240" spans="4:4">
      <c r="D240">
        <f>IFERROR(VLOOKUP(A240,'NOSTOK CIKDITIRO'!A:C,3,0),0)</f>
        <v>0</v>
      </c>
    </row>
    <row r="241" spans="4:4">
      <c r="D241">
        <f>IFERROR(VLOOKUP(A241,'NOSTOK CIKDITIRO'!A:C,3,0),0)</f>
        <v>0</v>
      </c>
    </row>
    <row r="242" spans="4:4">
      <c r="D242">
        <f>IFERROR(VLOOKUP(A242,'NOSTOK CIKDITIRO'!A:C,3,0),0)</f>
        <v>0</v>
      </c>
    </row>
    <row r="243" spans="4:4">
      <c r="D243">
        <f>IFERROR(VLOOKUP(A243,'NOSTOK CIKDITIRO'!A:C,3,0),0)</f>
        <v>0</v>
      </c>
    </row>
    <row r="244" spans="4:4">
      <c r="D244">
        <f>IFERROR(VLOOKUP(A244,'NOSTOK CIKDITIRO'!A:C,3,0),0)</f>
        <v>0</v>
      </c>
    </row>
    <row r="245" spans="4:4">
      <c r="D245">
        <f>IFERROR(VLOOKUP(A245,'NOSTOK CIKDITIRO'!A:C,3,0),0)</f>
        <v>0</v>
      </c>
    </row>
    <row r="246" spans="4:4">
      <c r="D246">
        <f>IFERROR(VLOOKUP(A246,'NOSTOK CIKDITIRO'!A:C,3,0),0)</f>
        <v>0</v>
      </c>
    </row>
    <row r="247" spans="4:4">
      <c r="D247">
        <f>IFERROR(VLOOKUP(A247,'NOSTOK CIKDITIRO'!A:C,3,0),0)</f>
        <v>0</v>
      </c>
    </row>
    <row r="248" spans="4:4">
      <c r="D248">
        <f>IFERROR(VLOOKUP(A248,'NOSTOK CIKDITIRO'!A:C,3,0),0)</f>
        <v>0</v>
      </c>
    </row>
    <row r="249" spans="4:4">
      <c r="D249">
        <f>IFERROR(VLOOKUP(A249,'NOSTOK CIKDITIRO'!A:C,3,0),0)</f>
        <v>0</v>
      </c>
    </row>
    <row r="250" spans="4:4">
      <c r="D250">
        <f>IFERROR(VLOOKUP(A250,'NOSTOK CIKDITIRO'!A:C,3,0),0)</f>
        <v>0</v>
      </c>
    </row>
    <row r="251" spans="4:4">
      <c r="D251">
        <f>IFERROR(VLOOKUP(A251,'NOSTOK CIKDITIRO'!A:C,3,0),0)</f>
        <v>0</v>
      </c>
    </row>
    <row r="252" spans="4:4">
      <c r="D252">
        <f>IFERROR(VLOOKUP(A252,'NOSTOK CIKDITIRO'!A:C,3,0),0)</f>
        <v>0</v>
      </c>
    </row>
    <row r="253" spans="4:4">
      <c r="D253">
        <f>IFERROR(VLOOKUP(A253,'NOSTOK CIKDITIRO'!A:C,3,0),0)</f>
        <v>0</v>
      </c>
    </row>
    <row r="254" spans="4:4">
      <c r="D254">
        <f>IFERROR(VLOOKUP(A254,'NOSTOK CIKDITIRO'!A:C,3,0),0)</f>
        <v>0</v>
      </c>
    </row>
    <row r="255" spans="4:4">
      <c r="D255">
        <f>IFERROR(VLOOKUP(A255,'NOSTOK CIKDITIRO'!A:C,3,0),0)</f>
        <v>0</v>
      </c>
    </row>
    <row r="256" spans="4:4">
      <c r="D256">
        <f>IFERROR(VLOOKUP(A256,'NOSTOK CIKDITIRO'!A:C,3,0),0)</f>
        <v>0</v>
      </c>
    </row>
    <row r="257" spans="4:4">
      <c r="D257">
        <f>IFERROR(VLOOKUP(A257,'NOSTOK CIKDITIRO'!A:C,3,0),0)</f>
        <v>0</v>
      </c>
    </row>
    <row r="258" spans="4:4">
      <c r="D258">
        <f>IFERROR(VLOOKUP(A258,'NOSTOK CIKDITIRO'!A:C,3,0),0)</f>
        <v>0</v>
      </c>
    </row>
    <row r="259" spans="4:4">
      <c r="D259">
        <f>IFERROR(VLOOKUP(A259,'NOSTOK CIKDITIRO'!A:C,3,0),0)</f>
        <v>0</v>
      </c>
    </row>
    <row r="260" spans="4:4">
      <c r="D260">
        <f>IFERROR(VLOOKUP(A260,'NOSTOK CIKDITIRO'!A:C,3,0),0)</f>
        <v>0</v>
      </c>
    </row>
    <row r="261" spans="4:4">
      <c r="D261">
        <f>IFERROR(VLOOKUP(A261,'NOSTOK CIKDITIRO'!A:C,3,0),0)</f>
        <v>0</v>
      </c>
    </row>
    <row r="262" spans="4:4">
      <c r="D262">
        <f>IFERROR(VLOOKUP(A262,'NOSTOK CIKDITIRO'!A:C,3,0),0)</f>
        <v>0</v>
      </c>
    </row>
    <row r="263" spans="4:4">
      <c r="D263">
        <f>IFERROR(VLOOKUP(A263,'NOSTOK CIKDITIRO'!A:C,3,0),0)</f>
        <v>0</v>
      </c>
    </row>
    <row r="264" spans="4:4">
      <c r="D264">
        <f>IFERROR(VLOOKUP(A264,'NOSTOK CIKDITIRO'!A:C,3,0),0)</f>
        <v>0</v>
      </c>
    </row>
    <row r="265" spans="4:4">
      <c r="D265">
        <f>IFERROR(VLOOKUP(A265,'NOSTOK CIKDITIRO'!A:C,3,0),0)</f>
        <v>0</v>
      </c>
    </row>
    <row r="266" spans="4:4">
      <c r="D266">
        <f>IFERROR(VLOOKUP(A266,'NOSTOK CIKDITIRO'!A:C,3,0),0)</f>
        <v>0</v>
      </c>
    </row>
    <row r="267" spans="4:4">
      <c r="D267">
        <f>IFERROR(VLOOKUP(A267,'NOSTOK CIKDITIRO'!A:C,3,0),0)</f>
        <v>0</v>
      </c>
    </row>
    <row r="268" spans="4:4">
      <c r="D268">
        <f>IFERROR(VLOOKUP(A268,'NOSTOK CIKDITIRO'!A:C,3,0),0)</f>
        <v>0</v>
      </c>
    </row>
    <row r="269" spans="4:4">
      <c r="D269">
        <f>IFERROR(VLOOKUP(A269,'NOSTOK CIKDITIRO'!A:C,3,0),0)</f>
        <v>0</v>
      </c>
    </row>
    <row r="270" spans="4:4">
      <c r="D270">
        <f>IFERROR(VLOOKUP(A270,'NOSTOK CIKDITIRO'!A:C,3,0),0)</f>
        <v>0</v>
      </c>
    </row>
    <row r="271" spans="4:4">
      <c r="D271">
        <f>IFERROR(VLOOKUP(A271,'NOSTOK CIKDITIRO'!A:C,3,0),0)</f>
        <v>0</v>
      </c>
    </row>
    <row r="272" spans="4:4">
      <c r="D272">
        <f>IFERROR(VLOOKUP(A272,'NOSTOK CIKDITIRO'!A:C,3,0),0)</f>
        <v>0</v>
      </c>
    </row>
    <row r="273" spans="4:4">
      <c r="D273">
        <f>IFERROR(VLOOKUP(A273,'NOSTOK CIKDITIRO'!A:C,3,0),0)</f>
        <v>0</v>
      </c>
    </row>
    <row r="274" spans="4:4">
      <c r="D274">
        <f>IFERROR(VLOOKUP(A274,'NOSTOK CIKDITIRO'!A:C,3,0),0)</f>
        <v>0</v>
      </c>
    </row>
    <row r="275" spans="4:4">
      <c r="D275">
        <f>IFERROR(VLOOKUP(A275,'NOSTOK CIKDITIRO'!A:C,3,0),0)</f>
        <v>0</v>
      </c>
    </row>
    <row r="276" spans="4:4">
      <c r="D276">
        <f>IFERROR(VLOOKUP(A276,'NOSTOK CIKDITIRO'!A:C,3,0),0)</f>
        <v>0</v>
      </c>
    </row>
    <row r="277" spans="4:4">
      <c r="D277">
        <f>IFERROR(VLOOKUP(A277,'NOSTOK CIKDITIRO'!A:C,3,0),0)</f>
        <v>0</v>
      </c>
    </row>
    <row r="278" spans="4:4">
      <c r="D278">
        <f>IFERROR(VLOOKUP(A278,'NOSTOK CIKDITIRO'!A:C,3,0),0)</f>
        <v>0</v>
      </c>
    </row>
    <row r="279" spans="4:4">
      <c r="D279">
        <f>IFERROR(VLOOKUP(A279,'NOSTOK CIKDITIRO'!A:C,3,0),0)</f>
        <v>0</v>
      </c>
    </row>
    <row r="280" spans="4:4">
      <c r="D280">
        <f>IFERROR(VLOOKUP(A280,'NOSTOK CIKDITIRO'!A:C,3,0),0)</f>
        <v>0</v>
      </c>
    </row>
    <row r="281" spans="4:4">
      <c r="D281">
        <f>IFERROR(VLOOKUP(A281,'NOSTOK CIKDITIRO'!A:C,3,0),0)</f>
        <v>0</v>
      </c>
    </row>
    <row r="282" spans="4:4">
      <c r="D282">
        <f>IFERROR(VLOOKUP(A282,'NOSTOK CIKDITIRO'!A:C,3,0),0)</f>
        <v>0</v>
      </c>
    </row>
    <row r="283" spans="4:4">
      <c r="D283">
        <f>IFERROR(VLOOKUP(A283,'NOSTOK CIKDITIRO'!A:C,3,0),0)</f>
        <v>0</v>
      </c>
    </row>
    <row r="284" spans="4:4">
      <c r="D284">
        <f>IFERROR(VLOOKUP(A284,'NOSTOK CIKDITIRO'!A:C,3,0),0)</f>
        <v>0</v>
      </c>
    </row>
    <row r="285" spans="4:4">
      <c r="D285">
        <f>IFERROR(VLOOKUP(A285,'NOSTOK CIKDITIRO'!A:C,3,0),0)</f>
        <v>0</v>
      </c>
    </row>
    <row r="286" spans="4:4">
      <c r="D286">
        <f>IFERROR(VLOOKUP(A286,'NOSTOK CIKDITIRO'!A:C,3,0),0)</f>
        <v>0</v>
      </c>
    </row>
    <row r="287" spans="4:4">
      <c r="D287">
        <f>IFERROR(VLOOKUP(A287,'NOSTOK CIKDITIRO'!A:C,3,0),0)</f>
        <v>0</v>
      </c>
    </row>
    <row r="288" spans="4:4">
      <c r="D288">
        <f>IFERROR(VLOOKUP(A288,'NOSTOK CIKDITIRO'!A:C,3,0),0)</f>
        <v>0</v>
      </c>
    </row>
  </sheetData>
  <autoFilter ref="A4:D288" xr:uid="{966B348D-3AAB-4DE3-855B-306263612246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B4D0-5D3E-4EA6-9B81-CE53BCDCE2D3}">
  <dimension ref="A1:E123"/>
  <sheetViews>
    <sheetView workbookViewId="0"/>
  </sheetViews>
  <sheetFormatPr defaultColWidth="9" defaultRowHeight="15"/>
  <cols>
    <col min="1" max="1" width="20.140625" bestFit="1" customWidth="1"/>
    <col min="2" max="2" width="7.140625" bestFit="1" customWidth="1"/>
    <col min="3" max="3" width="7.85546875" customWidth="1"/>
    <col min="4" max="4" width="13.140625" customWidth="1"/>
    <col min="5" max="5" width="16.28515625" customWidth="1"/>
    <col min="6" max="256" width="10" customWidth="1"/>
  </cols>
  <sheetData>
    <row r="1" spans="1:5">
      <c r="A1" s="17" t="s">
        <v>8</v>
      </c>
      <c r="B1" t="s">
        <v>2302</v>
      </c>
      <c r="E1" s="9" t="s">
        <v>95</v>
      </c>
    </row>
    <row r="3" spans="1:5">
      <c r="A3" s="17" t="s">
        <v>13</v>
      </c>
      <c r="B3" s="17" t="s">
        <v>12</v>
      </c>
      <c r="C3" s="17" t="s">
        <v>0</v>
      </c>
      <c r="D3" s="17" t="s">
        <v>71</v>
      </c>
    </row>
    <row r="4" spans="1:5">
      <c r="A4" t="s">
        <v>182</v>
      </c>
      <c r="B4" t="s">
        <v>482</v>
      </c>
      <c r="C4">
        <v>2</v>
      </c>
      <c r="D4">
        <v>1</v>
      </c>
    </row>
    <row r="5" spans="1:5">
      <c r="A5" t="s">
        <v>184</v>
      </c>
      <c r="B5" t="s">
        <v>485</v>
      </c>
      <c r="C5">
        <v>10</v>
      </c>
      <c r="D5">
        <v>15</v>
      </c>
    </row>
    <row r="6" spans="1:5">
      <c r="A6" t="s">
        <v>185</v>
      </c>
      <c r="B6" t="s">
        <v>485</v>
      </c>
      <c r="C6">
        <v>6</v>
      </c>
      <c r="D6">
        <v>13</v>
      </c>
    </row>
    <row r="7" spans="1:5">
      <c r="A7" t="s">
        <v>188</v>
      </c>
      <c r="B7" t="s">
        <v>482</v>
      </c>
      <c r="C7">
        <v>2</v>
      </c>
      <c r="D7">
        <v>3</v>
      </c>
    </row>
    <row r="8" spans="1:5">
      <c r="A8" t="s">
        <v>1726</v>
      </c>
      <c r="B8" t="s">
        <v>485</v>
      </c>
      <c r="C8">
        <v>0</v>
      </c>
      <c r="D8">
        <v>0</v>
      </c>
    </row>
    <row r="9" spans="1:5">
      <c r="A9" t="s">
        <v>189</v>
      </c>
      <c r="B9" t="s">
        <v>482</v>
      </c>
      <c r="C9">
        <v>1</v>
      </c>
      <c r="D9">
        <v>2</v>
      </c>
    </row>
    <row r="10" spans="1:5">
      <c r="A10" t="s">
        <v>193</v>
      </c>
      <c r="B10" t="s">
        <v>482</v>
      </c>
      <c r="C10">
        <v>0</v>
      </c>
      <c r="D10">
        <v>4</v>
      </c>
    </row>
    <row r="11" spans="1:5">
      <c r="A11" t="s">
        <v>2079</v>
      </c>
      <c r="B11" t="s">
        <v>482</v>
      </c>
      <c r="C11">
        <v>0</v>
      </c>
      <c r="D11">
        <v>0</v>
      </c>
    </row>
    <row r="12" spans="1:5">
      <c r="A12" t="s">
        <v>195</v>
      </c>
      <c r="B12" t="s">
        <v>482</v>
      </c>
      <c r="C12">
        <v>0</v>
      </c>
      <c r="D12">
        <v>1</v>
      </c>
    </row>
    <row r="13" spans="1:5">
      <c r="A13" t="s">
        <v>197</v>
      </c>
      <c r="B13" t="s">
        <v>482</v>
      </c>
      <c r="C13">
        <v>1</v>
      </c>
      <c r="D13">
        <v>1</v>
      </c>
    </row>
    <row r="14" spans="1:5">
      <c r="A14" t="s">
        <v>615</v>
      </c>
      <c r="B14" t="s">
        <v>482</v>
      </c>
      <c r="C14">
        <v>0</v>
      </c>
      <c r="D14">
        <v>0</v>
      </c>
    </row>
    <row r="15" spans="1:5">
      <c r="A15" t="s">
        <v>203</v>
      </c>
      <c r="B15" t="s">
        <v>482</v>
      </c>
      <c r="C15">
        <v>1</v>
      </c>
      <c r="D15">
        <v>1</v>
      </c>
    </row>
    <row r="16" spans="1:5">
      <c r="A16" t="s">
        <v>208</v>
      </c>
      <c r="B16" t="s">
        <v>482</v>
      </c>
      <c r="C16">
        <v>0</v>
      </c>
      <c r="D16">
        <v>1</v>
      </c>
    </row>
    <row r="17" spans="1:4">
      <c r="A17" t="s">
        <v>214</v>
      </c>
      <c r="B17" t="s">
        <v>484</v>
      </c>
      <c r="C17">
        <v>4</v>
      </c>
      <c r="D17">
        <v>5</v>
      </c>
    </row>
    <row r="18" spans="1:4">
      <c r="A18" t="s">
        <v>216</v>
      </c>
      <c r="B18" t="s">
        <v>482</v>
      </c>
      <c r="C18">
        <v>0</v>
      </c>
      <c r="D18">
        <v>2</v>
      </c>
    </row>
    <row r="19" spans="1:4">
      <c r="A19" t="s">
        <v>217</v>
      </c>
      <c r="B19" t="s">
        <v>482</v>
      </c>
      <c r="C19">
        <v>0</v>
      </c>
      <c r="D19">
        <v>2</v>
      </c>
    </row>
    <row r="20" spans="1:4">
      <c r="A20" t="s">
        <v>219</v>
      </c>
      <c r="B20" t="s">
        <v>482</v>
      </c>
      <c r="C20">
        <v>1</v>
      </c>
      <c r="D20">
        <v>1</v>
      </c>
    </row>
    <row r="21" spans="1:4">
      <c r="A21" t="s">
        <v>220</v>
      </c>
      <c r="B21" t="s">
        <v>482</v>
      </c>
      <c r="C21">
        <v>0</v>
      </c>
      <c r="D21">
        <v>1</v>
      </c>
    </row>
    <row r="22" spans="1:4">
      <c r="A22" t="s">
        <v>222</v>
      </c>
      <c r="B22" t="s">
        <v>482</v>
      </c>
      <c r="C22">
        <v>1</v>
      </c>
      <c r="D22">
        <v>1</v>
      </c>
    </row>
    <row r="23" spans="1:4">
      <c r="A23" t="s">
        <v>639</v>
      </c>
      <c r="B23" t="s">
        <v>482</v>
      </c>
      <c r="C23">
        <v>0</v>
      </c>
      <c r="D23">
        <v>1</v>
      </c>
    </row>
    <row r="24" spans="1:4">
      <c r="A24" t="s">
        <v>229</v>
      </c>
      <c r="B24" t="s">
        <v>482</v>
      </c>
      <c r="C24">
        <v>1</v>
      </c>
      <c r="D24">
        <v>1</v>
      </c>
    </row>
    <row r="25" spans="1:4">
      <c r="A25" t="s">
        <v>234</v>
      </c>
      <c r="B25" t="s">
        <v>482</v>
      </c>
      <c r="C25">
        <v>0</v>
      </c>
      <c r="D25">
        <v>1</v>
      </c>
    </row>
    <row r="26" spans="1:4">
      <c r="A26" t="s">
        <v>235</v>
      </c>
      <c r="B26" t="s">
        <v>482</v>
      </c>
      <c r="C26">
        <v>0</v>
      </c>
      <c r="D26">
        <v>1</v>
      </c>
    </row>
    <row r="27" spans="1:4">
      <c r="A27" t="s">
        <v>236</v>
      </c>
      <c r="B27" t="s">
        <v>482</v>
      </c>
      <c r="C27">
        <v>3</v>
      </c>
      <c r="D27">
        <v>2</v>
      </c>
    </row>
    <row r="28" spans="1:4">
      <c r="A28" t="s">
        <v>237</v>
      </c>
      <c r="B28" t="s">
        <v>482</v>
      </c>
      <c r="C28">
        <v>0</v>
      </c>
      <c r="D28">
        <v>1</v>
      </c>
    </row>
    <row r="29" spans="1:4">
      <c r="A29" t="s">
        <v>1759</v>
      </c>
      <c r="B29" t="s">
        <v>482</v>
      </c>
      <c r="C29">
        <v>3</v>
      </c>
      <c r="D29">
        <v>0</v>
      </c>
    </row>
    <row r="30" spans="1:4">
      <c r="A30" t="s">
        <v>240</v>
      </c>
      <c r="B30" t="s">
        <v>482</v>
      </c>
      <c r="C30">
        <v>1</v>
      </c>
      <c r="D30">
        <v>1</v>
      </c>
    </row>
    <row r="31" spans="1:4">
      <c r="A31" t="s">
        <v>241</v>
      </c>
      <c r="B31" t="s">
        <v>482</v>
      </c>
      <c r="C31">
        <v>0</v>
      </c>
      <c r="D31">
        <v>2</v>
      </c>
    </row>
    <row r="32" spans="1:4">
      <c r="A32" t="s">
        <v>246</v>
      </c>
      <c r="B32" t="s">
        <v>482</v>
      </c>
      <c r="C32">
        <v>0</v>
      </c>
      <c r="D32">
        <v>3</v>
      </c>
    </row>
    <row r="33" spans="1:4">
      <c r="A33" t="s">
        <v>250</v>
      </c>
      <c r="B33" t="s">
        <v>482</v>
      </c>
      <c r="C33">
        <v>0</v>
      </c>
      <c r="D33">
        <v>1</v>
      </c>
    </row>
    <row r="34" spans="1:4">
      <c r="A34" t="s">
        <v>255</v>
      </c>
      <c r="B34" t="s">
        <v>482</v>
      </c>
      <c r="C34">
        <v>0</v>
      </c>
      <c r="D34">
        <v>2</v>
      </c>
    </row>
    <row r="35" spans="1:4">
      <c r="A35" t="s">
        <v>256</v>
      </c>
      <c r="B35" t="s">
        <v>482</v>
      </c>
      <c r="C35">
        <v>0</v>
      </c>
      <c r="D35">
        <v>2</v>
      </c>
    </row>
    <row r="36" spans="1:4">
      <c r="A36" t="s">
        <v>265</v>
      </c>
      <c r="B36" t="s">
        <v>482</v>
      </c>
      <c r="C36">
        <v>1</v>
      </c>
      <c r="D36">
        <v>1</v>
      </c>
    </row>
    <row r="37" spans="1:4">
      <c r="A37" t="s">
        <v>266</v>
      </c>
      <c r="B37" t="s">
        <v>482</v>
      </c>
      <c r="C37">
        <v>0</v>
      </c>
      <c r="D37">
        <v>1</v>
      </c>
    </row>
    <row r="38" spans="1:4">
      <c r="A38" t="s">
        <v>270</v>
      </c>
      <c r="B38" t="s">
        <v>482</v>
      </c>
      <c r="C38">
        <v>3</v>
      </c>
      <c r="D38">
        <v>2</v>
      </c>
    </row>
    <row r="39" spans="1:4">
      <c r="A39" t="s">
        <v>275</v>
      </c>
      <c r="B39" t="s">
        <v>482</v>
      </c>
      <c r="C39">
        <v>0</v>
      </c>
      <c r="D39">
        <v>2</v>
      </c>
    </row>
    <row r="40" spans="1:4">
      <c r="A40" t="s">
        <v>284</v>
      </c>
      <c r="B40" t="s">
        <v>482</v>
      </c>
      <c r="C40">
        <v>1</v>
      </c>
      <c r="D40">
        <v>1</v>
      </c>
    </row>
    <row r="41" spans="1:4">
      <c r="A41" t="s">
        <v>287</v>
      </c>
      <c r="B41" t="s">
        <v>482</v>
      </c>
      <c r="C41">
        <v>2</v>
      </c>
      <c r="D41">
        <v>2</v>
      </c>
    </row>
    <row r="42" spans="1:4">
      <c r="A42" t="s">
        <v>288</v>
      </c>
      <c r="B42" t="s">
        <v>482</v>
      </c>
      <c r="C42">
        <v>1</v>
      </c>
      <c r="D42">
        <v>1</v>
      </c>
    </row>
    <row r="43" spans="1:4">
      <c r="A43" t="s">
        <v>292</v>
      </c>
      <c r="B43" t="s">
        <v>482</v>
      </c>
      <c r="C43">
        <v>0</v>
      </c>
      <c r="D43">
        <v>1</v>
      </c>
    </row>
    <row r="44" spans="1:4">
      <c r="A44" t="s">
        <v>295</v>
      </c>
      <c r="B44" t="s">
        <v>482</v>
      </c>
      <c r="C44">
        <v>0</v>
      </c>
      <c r="D44">
        <v>2</v>
      </c>
    </row>
    <row r="45" spans="1:4">
      <c r="A45" t="s">
        <v>304</v>
      </c>
      <c r="B45" t="s">
        <v>482</v>
      </c>
      <c r="C45">
        <v>0</v>
      </c>
      <c r="D45">
        <v>2</v>
      </c>
    </row>
    <row r="46" spans="1:4">
      <c r="A46" t="s">
        <v>322</v>
      </c>
      <c r="B46" t="s">
        <v>485</v>
      </c>
      <c r="C46">
        <v>13</v>
      </c>
      <c r="D46">
        <v>27</v>
      </c>
    </row>
    <row r="47" spans="1:4">
      <c r="A47" t="s">
        <v>324</v>
      </c>
      <c r="B47" t="s">
        <v>482</v>
      </c>
      <c r="C47">
        <v>1</v>
      </c>
      <c r="D47">
        <v>1</v>
      </c>
    </row>
    <row r="48" spans="1:4">
      <c r="A48" t="s">
        <v>326</v>
      </c>
      <c r="B48" t="s">
        <v>482</v>
      </c>
      <c r="C48">
        <v>3</v>
      </c>
      <c r="D48">
        <v>2</v>
      </c>
    </row>
    <row r="49" spans="1:4">
      <c r="A49" t="s">
        <v>327</v>
      </c>
      <c r="B49" t="s">
        <v>482</v>
      </c>
      <c r="C49">
        <v>1</v>
      </c>
      <c r="D49">
        <v>1</v>
      </c>
    </row>
    <row r="50" spans="1:4">
      <c r="A50" t="s">
        <v>330</v>
      </c>
      <c r="B50" t="s">
        <v>482</v>
      </c>
      <c r="C50">
        <v>0</v>
      </c>
      <c r="D50">
        <v>1</v>
      </c>
    </row>
    <row r="51" spans="1:4">
      <c r="A51" t="s">
        <v>336</v>
      </c>
      <c r="B51" t="s">
        <v>482</v>
      </c>
      <c r="C51">
        <v>1</v>
      </c>
      <c r="D51">
        <v>1</v>
      </c>
    </row>
    <row r="52" spans="1:4">
      <c r="A52" t="s">
        <v>338</v>
      </c>
      <c r="B52" t="s">
        <v>482</v>
      </c>
      <c r="C52">
        <v>2</v>
      </c>
      <c r="D52">
        <v>2</v>
      </c>
    </row>
    <row r="53" spans="1:4">
      <c r="A53" t="s">
        <v>339</v>
      </c>
      <c r="B53" t="s">
        <v>482</v>
      </c>
      <c r="C53">
        <v>6</v>
      </c>
      <c r="D53">
        <v>2</v>
      </c>
    </row>
    <row r="54" spans="1:4">
      <c r="A54" t="s">
        <v>344</v>
      </c>
      <c r="B54" t="s">
        <v>482</v>
      </c>
      <c r="C54">
        <v>2</v>
      </c>
      <c r="D54">
        <v>2</v>
      </c>
    </row>
    <row r="55" spans="1:4">
      <c r="A55" t="s">
        <v>345</v>
      </c>
      <c r="B55" t="s">
        <v>482</v>
      </c>
      <c r="C55">
        <v>2</v>
      </c>
      <c r="D55">
        <v>4</v>
      </c>
    </row>
    <row r="56" spans="1:4">
      <c r="A56" t="s">
        <v>346</v>
      </c>
      <c r="B56" t="s">
        <v>482</v>
      </c>
      <c r="C56">
        <v>6</v>
      </c>
      <c r="D56">
        <v>4</v>
      </c>
    </row>
    <row r="57" spans="1:4">
      <c r="A57" t="s">
        <v>347</v>
      </c>
      <c r="B57" t="s">
        <v>482</v>
      </c>
      <c r="C57">
        <v>1</v>
      </c>
      <c r="D57">
        <v>2</v>
      </c>
    </row>
    <row r="58" spans="1:4">
      <c r="A58" t="s">
        <v>350</v>
      </c>
      <c r="B58" t="s">
        <v>482</v>
      </c>
      <c r="C58">
        <v>0</v>
      </c>
      <c r="D58">
        <v>3</v>
      </c>
    </row>
    <row r="59" spans="1:4">
      <c r="A59" t="s">
        <v>354</v>
      </c>
      <c r="B59" t="s">
        <v>482</v>
      </c>
      <c r="C59">
        <v>1</v>
      </c>
      <c r="D59">
        <v>2</v>
      </c>
    </row>
    <row r="60" spans="1:4">
      <c r="A60" t="s">
        <v>355</v>
      </c>
      <c r="B60" t="s">
        <v>485</v>
      </c>
      <c r="C60">
        <v>33</v>
      </c>
      <c r="D60">
        <v>23</v>
      </c>
    </row>
    <row r="61" spans="1:4">
      <c r="A61" t="s">
        <v>357</v>
      </c>
      <c r="B61" t="s">
        <v>482</v>
      </c>
      <c r="C61">
        <v>2</v>
      </c>
      <c r="D61">
        <v>2</v>
      </c>
    </row>
    <row r="62" spans="1:4">
      <c r="A62" t="s">
        <v>362</v>
      </c>
      <c r="B62" t="s">
        <v>482</v>
      </c>
      <c r="C62">
        <v>5</v>
      </c>
      <c r="D62">
        <v>5</v>
      </c>
    </row>
    <row r="63" spans="1:4">
      <c r="A63" t="s">
        <v>364</v>
      </c>
      <c r="B63" t="s">
        <v>485</v>
      </c>
      <c r="C63">
        <v>6</v>
      </c>
      <c r="D63">
        <v>44</v>
      </c>
    </row>
    <row r="64" spans="1:4">
      <c r="A64" t="s">
        <v>366</v>
      </c>
      <c r="B64" t="s">
        <v>482</v>
      </c>
      <c r="C64">
        <v>12</v>
      </c>
      <c r="D64">
        <v>3</v>
      </c>
    </row>
    <row r="65" spans="1:4">
      <c r="A65" t="s">
        <v>368</v>
      </c>
      <c r="B65" t="s">
        <v>482</v>
      </c>
      <c r="C65">
        <v>3</v>
      </c>
      <c r="D65">
        <v>2</v>
      </c>
    </row>
    <row r="66" spans="1:4">
      <c r="A66" t="s">
        <v>372</v>
      </c>
      <c r="B66" t="s">
        <v>484</v>
      </c>
      <c r="C66">
        <v>10</v>
      </c>
      <c r="D66">
        <v>5</v>
      </c>
    </row>
    <row r="67" spans="1:4">
      <c r="A67" t="s">
        <v>376</v>
      </c>
      <c r="B67" t="s">
        <v>482</v>
      </c>
      <c r="C67">
        <v>2</v>
      </c>
      <c r="D67">
        <v>2</v>
      </c>
    </row>
    <row r="68" spans="1:4">
      <c r="A68" t="s">
        <v>378</v>
      </c>
      <c r="B68" t="s">
        <v>482</v>
      </c>
      <c r="C68">
        <v>13</v>
      </c>
      <c r="D68">
        <v>2</v>
      </c>
    </row>
    <row r="69" spans="1:4">
      <c r="A69" t="s">
        <v>380</v>
      </c>
      <c r="B69" t="s">
        <v>482</v>
      </c>
      <c r="C69">
        <v>12</v>
      </c>
      <c r="D69">
        <v>3</v>
      </c>
    </row>
    <row r="70" spans="1:4">
      <c r="A70" t="s">
        <v>381</v>
      </c>
      <c r="B70" t="s">
        <v>482</v>
      </c>
      <c r="C70">
        <v>13</v>
      </c>
      <c r="D70">
        <v>2</v>
      </c>
    </row>
    <row r="71" spans="1:4">
      <c r="A71" t="s">
        <v>383</v>
      </c>
      <c r="B71" t="s">
        <v>484</v>
      </c>
      <c r="C71">
        <v>5</v>
      </c>
      <c r="D71">
        <v>48</v>
      </c>
    </row>
    <row r="72" spans="1:4">
      <c r="A72" t="s">
        <v>386</v>
      </c>
      <c r="B72" t="s">
        <v>482</v>
      </c>
      <c r="C72">
        <v>6</v>
      </c>
      <c r="D72">
        <v>4</v>
      </c>
    </row>
    <row r="73" spans="1:4">
      <c r="A73" t="s">
        <v>387</v>
      </c>
      <c r="B73" t="s">
        <v>482</v>
      </c>
      <c r="C73">
        <v>3</v>
      </c>
      <c r="D73">
        <v>2</v>
      </c>
    </row>
    <row r="74" spans="1:4">
      <c r="A74" t="s">
        <v>395</v>
      </c>
      <c r="B74" t="s">
        <v>482</v>
      </c>
      <c r="C74">
        <v>2</v>
      </c>
      <c r="D74">
        <v>2</v>
      </c>
    </row>
    <row r="75" spans="1:4">
      <c r="A75" t="s">
        <v>401</v>
      </c>
      <c r="B75" t="s">
        <v>482</v>
      </c>
      <c r="C75">
        <v>1</v>
      </c>
      <c r="D75">
        <v>3</v>
      </c>
    </row>
    <row r="76" spans="1:4">
      <c r="A76" t="s">
        <v>405</v>
      </c>
      <c r="B76" t="s">
        <v>482</v>
      </c>
      <c r="C76">
        <v>0</v>
      </c>
      <c r="D76">
        <v>1</v>
      </c>
    </row>
    <row r="77" spans="1:4">
      <c r="A77" t="s">
        <v>409</v>
      </c>
      <c r="B77" t="s">
        <v>482</v>
      </c>
      <c r="C77">
        <v>0</v>
      </c>
      <c r="D77">
        <v>2</v>
      </c>
    </row>
    <row r="78" spans="1:4">
      <c r="A78" t="s">
        <v>410</v>
      </c>
      <c r="B78" t="s">
        <v>482</v>
      </c>
      <c r="C78">
        <v>2</v>
      </c>
      <c r="D78">
        <v>3</v>
      </c>
    </row>
    <row r="79" spans="1:4">
      <c r="A79" t="s">
        <v>412</v>
      </c>
      <c r="B79" t="s">
        <v>482</v>
      </c>
      <c r="C79">
        <v>9</v>
      </c>
      <c r="D79">
        <v>2</v>
      </c>
    </row>
    <row r="80" spans="1:4">
      <c r="A80" t="s">
        <v>416</v>
      </c>
      <c r="B80" t="s">
        <v>482</v>
      </c>
      <c r="C80">
        <v>0</v>
      </c>
      <c r="D80">
        <v>2</v>
      </c>
    </row>
    <row r="81" spans="1:4">
      <c r="A81" t="s">
        <v>418</v>
      </c>
      <c r="B81" t="s">
        <v>482</v>
      </c>
      <c r="C81">
        <v>2</v>
      </c>
      <c r="D81">
        <v>8</v>
      </c>
    </row>
    <row r="82" spans="1:4">
      <c r="A82" t="s">
        <v>419</v>
      </c>
      <c r="B82" t="s">
        <v>482</v>
      </c>
      <c r="C82">
        <v>2</v>
      </c>
      <c r="D82">
        <v>4</v>
      </c>
    </row>
    <row r="83" spans="1:4">
      <c r="A83" t="s">
        <v>423</v>
      </c>
      <c r="B83" t="s">
        <v>482</v>
      </c>
      <c r="C83">
        <v>0</v>
      </c>
      <c r="D83">
        <v>2</v>
      </c>
    </row>
    <row r="84" spans="1:4">
      <c r="A84" t="s">
        <v>427</v>
      </c>
      <c r="B84" t="s">
        <v>484</v>
      </c>
      <c r="C84">
        <v>74</v>
      </c>
      <c r="D84">
        <v>22</v>
      </c>
    </row>
    <row r="85" spans="1:4">
      <c r="A85" t="s">
        <v>431</v>
      </c>
      <c r="B85" t="s">
        <v>482</v>
      </c>
      <c r="C85">
        <v>1</v>
      </c>
      <c r="D85">
        <v>2</v>
      </c>
    </row>
    <row r="86" spans="1:4">
      <c r="A86" t="s">
        <v>439</v>
      </c>
      <c r="B86" t="s">
        <v>482</v>
      </c>
      <c r="C86">
        <v>1</v>
      </c>
      <c r="D86">
        <v>2</v>
      </c>
    </row>
    <row r="87" spans="1:4">
      <c r="A87" t="s">
        <v>2305</v>
      </c>
      <c r="B87" t="s">
        <v>482</v>
      </c>
      <c r="C87">
        <v>0</v>
      </c>
      <c r="D87">
        <v>1</v>
      </c>
    </row>
    <row r="88" spans="1:4">
      <c r="A88" t="s">
        <v>442</v>
      </c>
      <c r="B88" t="s">
        <v>482</v>
      </c>
      <c r="C88">
        <v>4</v>
      </c>
      <c r="D88">
        <v>1</v>
      </c>
    </row>
    <row r="89" spans="1:4">
      <c r="A89" t="s">
        <v>447</v>
      </c>
      <c r="B89" t="s">
        <v>482</v>
      </c>
      <c r="C89">
        <v>7</v>
      </c>
      <c r="D89">
        <v>3</v>
      </c>
    </row>
    <row r="90" spans="1:4">
      <c r="A90" t="s">
        <v>448</v>
      </c>
      <c r="B90" t="s">
        <v>482</v>
      </c>
      <c r="C90">
        <v>4</v>
      </c>
      <c r="D90">
        <v>2</v>
      </c>
    </row>
    <row r="91" spans="1:4">
      <c r="A91" t="s">
        <v>450</v>
      </c>
      <c r="B91" t="s">
        <v>482</v>
      </c>
      <c r="C91">
        <v>3</v>
      </c>
      <c r="D91">
        <v>2</v>
      </c>
    </row>
    <row r="92" spans="1:4">
      <c r="A92" t="s">
        <v>451</v>
      </c>
      <c r="B92" t="s">
        <v>482</v>
      </c>
      <c r="C92">
        <v>9</v>
      </c>
      <c r="D92">
        <v>2</v>
      </c>
    </row>
    <row r="93" spans="1:4">
      <c r="A93" t="s">
        <v>455</v>
      </c>
      <c r="B93" t="s">
        <v>482</v>
      </c>
      <c r="C93">
        <v>6</v>
      </c>
      <c r="D93">
        <v>2</v>
      </c>
    </row>
    <row r="94" spans="1:4">
      <c r="A94" t="s">
        <v>456</v>
      </c>
      <c r="B94" t="s">
        <v>482</v>
      </c>
      <c r="C94">
        <v>3</v>
      </c>
      <c r="D94">
        <v>2</v>
      </c>
    </row>
    <row r="95" spans="1:4">
      <c r="A95" t="s">
        <v>457</v>
      </c>
      <c r="B95" t="s">
        <v>482</v>
      </c>
      <c r="C95">
        <v>17</v>
      </c>
      <c r="D95">
        <v>2</v>
      </c>
    </row>
    <row r="96" spans="1:4">
      <c r="A96" t="s">
        <v>459</v>
      </c>
      <c r="B96" t="s">
        <v>482</v>
      </c>
      <c r="C96">
        <v>18</v>
      </c>
      <c r="D96">
        <v>2</v>
      </c>
    </row>
    <row r="97" spans="1:4">
      <c r="A97" t="s">
        <v>460</v>
      </c>
      <c r="B97" t="s">
        <v>485</v>
      </c>
      <c r="C97">
        <v>13</v>
      </c>
      <c r="D97">
        <v>21</v>
      </c>
    </row>
    <row r="98" spans="1:4">
      <c r="A98" t="s">
        <v>469</v>
      </c>
      <c r="B98" t="s">
        <v>482</v>
      </c>
      <c r="C98">
        <v>1</v>
      </c>
      <c r="D98">
        <v>2</v>
      </c>
    </row>
    <row r="99" spans="1:4">
      <c r="A99" t="s">
        <v>470</v>
      </c>
      <c r="B99" t="s">
        <v>482</v>
      </c>
      <c r="C99">
        <v>1</v>
      </c>
      <c r="D99">
        <v>2</v>
      </c>
    </row>
    <row r="100" spans="1:4">
      <c r="A100" t="s">
        <v>473</v>
      </c>
      <c r="B100" t="s">
        <v>482</v>
      </c>
      <c r="C100">
        <v>0</v>
      </c>
      <c r="D100">
        <v>1</v>
      </c>
    </row>
    <row r="101" spans="1:4">
      <c r="A101" t="s">
        <v>2312</v>
      </c>
      <c r="B101" t="s">
        <v>482</v>
      </c>
      <c r="C101">
        <v>0</v>
      </c>
      <c r="D101">
        <v>0</v>
      </c>
    </row>
    <row r="102" spans="1:4">
      <c r="A102" t="s">
        <v>477</v>
      </c>
      <c r="B102" t="s">
        <v>482</v>
      </c>
      <c r="C102">
        <v>3</v>
      </c>
      <c r="D102">
        <v>4</v>
      </c>
    </row>
    <row r="103" spans="1:4">
      <c r="A103" t="s">
        <v>478</v>
      </c>
      <c r="B103" t="s">
        <v>482</v>
      </c>
      <c r="C103">
        <v>1</v>
      </c>
      <c r="D103">
        <v>2</v>
      </c>
    </row>
    <row r="104" spans="1:4">
      <c r="A104" t="s">
        <v>198</v>
      </c>
      <c r="B104" t="s">
        <v>482</v>
      </c>
      <c r="C104">
        <v>0</v>
      </c>
      <c r="D104">
        <v>0</v>
      </c>
    </row>
    <row r="105" spans="1:4">
      <c r="A105" t="s">
        <v>389</v>
      </c>
      <c r="B105" t="s">
        <v>482</v>
      </c>
      <c r="C105">
        <v>1</v>
      </c>
      <c r="D105">
        <v>2</v>
      </c>
    </row>
    <row r="106" spans="1:4">
      <c r="A106" t="s">
        <v>192</v>
      </c>
      <c r="B106" t="s">
        <v>482</v>
      </c>
      <c r="C106">
        <v>0</v>
      </c>
      <c r="D106">
        <v>0</v>
      </c>
    </row>
    <row r="107" spans="1:4">
      <c r="A107" t="s">
        <v>232</v>
      </c>
      <c r="B107" t="s">
        <v>482</v>
      </c>
      <c r="C107">
        <v>0</v>
      </c>
      <c r="D107">
        <v>1</v>
      </c>
    </row>
    <row r="108" spans="1:4">
      <c r="A108" t="s">
        <v>475</v>
      </c>
      <c r="B108" t="s">
        <v>482</v>
      </c>
      <c r="C108">
        <v>0</v>
      </c>
      <c r="D108">
        <v>4</v>
      </c>
    </row>
    <row r="109" spans="1:4">
      <c r="A109" t="s">
        <v>537</v>
      </c>
      <c r="B109" t="s">
        <v>482</v>
      </c>
      <c r="C109">
        <v>4</v>
      </c>
      <c r="D109">
        <v>3</v>
      </c>
    </row>
    <row r="110" spans="1:4">
      <c r="A110" t="s">
        <v>183</v>
      </c>
      <c r="B110" t="s">
        <v>482</v>
      </c>
      <c r="C110">
        <v>7</v>
      </c>
      <c r="D110">
        <v>3</v>
      </c>
    </row>
    <row r="111" spans="1:4">
      <c r="A111" t="s">
        <v>225</v>
      </c>
      <c r="B111" t="s">
        <v>482</v>
      </c>
      <c r="C111">
        <v>1</v>
      </c>
      <c r="D111">
        <v>1</v>
      </c>
    </row>
    <row r="112" spans="1:4">
      <c r="A112" t="s">
        <v>3823</v>
      </c>
      <c r="B112" t="s">
        <v>482</v>
      </c>
      <c r="C112">
        <v>0</v>
      </c>
      <c r="D112">
        <v>1</v>
      </c>
    </row>
    <row r="113" spans="1:4">
      <c r="A113" t="s">
        <v>2303</v>
      </c>
      <c r="B113" t="s">
        <v>482</v>
      </c>
      <c r="C113">
        <v>0</v>
      </c>
      <c r="D113">
        <v>0</v>
      </c>
    </row>
    <row r="114" spans="1:4">
      <c r="A114" t="s">
        <v>474</v>
      </c>
      <c r="B114" t="s">
        <v>482</v>
      </c>
      <c r="C114">
        <v>21</v>
      </c>
      <c r="D114">
        <v>3</v>
      </c>
    </row>
    <row r="115" spans="1:4">
      <c r="A115" t="s">
        <v>496</v>
      </c>
      <c r="B115" t="s">
        <v>482</v>
      </c>
      <c r="C115">
        <v>0</v>
      </c>
      <c r="D115">
        <v>1</v>
      </c>
    </row>
    <row r="116" spans="1:4">
      <c r="A116" t="s">
        <v>1453</v>
      </c>
      <c r="B116" t="s">
        <v>482</v>
      </c>
      <c r="C116">
        <v>1</v>
      </c>
      <c r="D116">
        <v>2</v>
      </c>
    </row>
    <row r="117" spans="1:4">
      <c r="A117" t="s">
        <v>520</v>
      </c>
      <c r="B117" t="s">
        <v>485</v>
      </c>
      <c r="C117">
        <v>29</v>
      </c>
      <c r="D117">
        <v>20</v>
      </c>
    </row>
    <row r="118" spans="1:4">
      <c r="A118" t="s">
        <v>524</v>
      </c>
      <c r="B118" t="s">
        <v>485</v>
      </c>
      <c r="C118">
        <v>9</v>
      </c>
      <c r="D118">
        <v>16</v>
      </c>
    </row>
    <row r="119" spans="1:4">
      <c r="A119" t="s">
        <v>2310</v>
      </c>
      <c r="B119" t="s">
        <v>482</v>
      </c>
      <c r="C119">
        <v>0</v>
      </c>
      <c r="D119">
        <v>1</v>
      </c>
    </row>
    <row r="120" spans="1:4">
      <c r="A120" t="s">
        <v>666</v>
      </c>
      <c r="B120" t="s">
        <v>482</v>
      </c>
      <c r="C120">
        <v>3</v>
      </c>
      <c r="D120">
        <v>3</v>
      </c>
    </row>
    <row r="121" spans="1:4">
      <c r="A121" t="s">
        <v>1539</v>
      </c>
      <c r="B121" t="s">
        <v>482</v>
      </c>
      <c r="C121">
        <v>0</v>
      </c>
      <c r="D121">
        <v>0</v>
      </c>
    </row>
    <row r="122" spans="1:4">
      <c r="A122" t="s">
        <v>1702</v>
      </c>
      <c r="B122" t="s">
        <v>482</v>
      </c>
      <c r="C122">
        <v>0</v>
      </c>
      <c r="D122">
        <v>1</v>
      </c>
    </row>
    <row r="123" spans="1:4">
      <c r="A123" t="s">
        <v>2307</v>
      </c>
      <c r="B123" t="s">
        <v>482</v>
      </c>
      <c r="C123">
        <v>0</v>
      </c>
      <c r="D12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61"/>
  <sheetViews>
    <sheetView workbookViewId="0"/>
  </sheetViews>
  <sheetFormatPr defaultColWidth="9" defaultRowHeight="15"/>
  <cols>
    <col min="1" max="1" width="20.5703125" style="29" customWidth="1"/>
    <col min="2" max="2" width="11.140625" style="77" customWidth="1"/>
    <col min="3" max="3" width="59.7109375" style="29" bestFit="1" customWidth="1"/>
    <col min="4" max="5" width="10" style="77" customWidth="1"/>
    <col min="6" max="251" width="10" style="29" customWidth="1"/>
    <col min="252" max="16384" width="9" style="29"/>
  </cols>
  <sheetData>
    <row r="1" spans="1:5">
      <c r="A1" s="112"/>
      <c r="B1" s="113" t="s">
        <v>1397</v>
      </c>
      <c r="C1" s="112"/>
      <c r="D1" s="113" t="s">
        <v>1398</v>
      </c>
      <c r="E1" s="113" t="s">
        <v>2324</v>
      </c>
    </row>
    <row r="2" spans="1:5">
      <c r="A2" s="116" t="s">
        <v>190</v>
      </c>
      <c r="B2" s="113">
        <v>0</v>
      </c>
      <c r="C2" s="112" t="s">
        <v>901</v>
      </c>
      <c r="D2" s="113">
        <v>0</v>
      </c>
      <c r="E2" s="113">
        <v>0</v>
      </c>
    </row>
    <row r="3" spans="1:5">
      <c r="A3" s="112" t="s">
        <v>195</v>
      </c>
      <c r="B3" s="113">
        <v>1</v>
      </c>
      <c r="C3" s="112" t="s">
        <v>911</v>
      </c>
      <c r="D3" s="113">
        <v>0</v>
      </c>
      <c r="E3" s="113">
        <v>0</v>
      </c>
    </row>
    <row r="4" spans="1:5">
      <c r="A4" s="112" t="s">
        <v>215</v>
      </c>
      <c r="B4" s="113">
        <v>0</v>
      </c>
      <c r="C4" s="112" t="s">
        <v>947</v>
      </c>
      <c r="D4" s="113">
        <v>0</v>
      </c>
      <c r="E4" s="113">
        <v>0</v>
      </c>
    </row>
    <row r="5" spans="1:5">
      <c r="A5" s="112" t="s">
        <v>217</v>
      </c>
      <c r="B5" s="113">
        <v>0</v>
      </c>
      <c r="C5" s="112" t="s">
        <v>951</v>
      </c>
      <c r="D5" s="113">
        <v>0</v>
      </c>
      <c r="E5" s="113">
        <v>0</v>
      </c>
    </row>
    <row r="6" spans="1:5">
      <c r="A6" s="112" t="s">
        <v>231</v>
      </c>
      <c r="B6" s="113">
        <v>0</v>
      </c>
      <c r="C6" s="112" t="s">
        <v>968</v>
      </c>
      <c r="D6" s="113">
        <v>1</v>
      </c>
      <c r="E6" s="113">
        <v>0</v>
      </c>
    </row>
    <row r="7" spans="1:5">
      <c r="A7" s="116" t="s">
        <v>266</v>
      </c>
      <c r="B7" s="113">
        <v>0</v>
      </c>
      <c r="C7" s="112" t="s">
        <v>1016</v>
      </c>
      <c r="D7" s="113">
        <v>0</v>
      </c>
      <c r="E7" s="113">
        <v>0</v>
      </c>
    </row>
    <row r="8" spans="1:5">
      <c r="A8" s="112" t="s">
        <v>280</v>
      </c>
      <c r="B8" s="113">
        <v>0</v>
      </c>
      <c r="C8" s="112" t="s">
        <v>1033</v>
      </c>
      <c r="D8" s="113">
        <v>1</v>
      </c>
      <c r="E8" s="113">
        <v>0</v>
      </c>
    </row>
    <row r="9" spans="1:5">
      <c r="A9" s="112" t="s">
        <v>282</v>
      </c>
      <c r="B9" s="113">
        <v>0</v>
      </c>
      <c r="C9" s="112" t="s">
        <v>1322</v>
      </c>
      <c r="D9" s="113">
        <v>0</v>
      </c>
      <c r="E9" s="113">
        <v>0</v>
      </c>
    </row>
    <row r="10" spans="1:5">
      <c r="A10" s="112" t="s">
        <v>286</v>
      </c>
      <c r="B10" s="113">
        <v>1</v>
      </c>
      <c r="C10" s="112" t="s">
        <v>1040</v>
      </c>
      <c r="D10" s="113">
        <v>0</v>
      </c>
      <c r="E10" s="113">
        <v>1</v>
      </c>
    </row>
    <row r="11" spans="1:5">
      <c r="A11" s="112" t="s">
        <v>293</v>
      </c>
      <c r="B11" s="113">
        <v>1</v>
      </c>
      <c r="C11" s="112" t="s">
        <v>1055</v>
      </c>
      <c r="D11" s="113">
        <v>1</v>
      </c>
      <c r="E11" s="113">
        <v>1</v>
      </c>
    </row>
    <row r="12" spans="1:5">
      <c r="A12" s="112" t="s">
        <v>308</v>
      </c>
      <c r="B12" s="113">
        <v>0</v>
      </c>
      <c r="C12" s="112" t="s">
        <v>1081</v>
      </c>
      <c r="D12" s="113">
        <v>1</v>
      </c>
      <c r="E12" s="113">
        <v>0</v>
      </c>
    </row>
    <row r="13" spans="1:5">
      <c r="A13" s="112" t="s">
        <v>317</v>
      </c>
      <c r="B13" s="113">
        <v>2</v>
      </c>
      <c r="C13" s="112" t="s">
        <v>1095</v>
      </c>
      <c r="D13" s="113">
        <v>0</v>
      </c>
      <c r="E13" s="113">
        <v>0</v>
      </c>
    </row>
    <row r="14" spans="1:5">
      <c r="A14" s="112" t="s">
        <v>318</v>
      </c>
      <c r="B14" s="113">
        <v>0</v>
      </c>
      <c r="C14" s="112" t="s">
        <v>1096</v>
      </c>
      <c r="D14" s="113">
        <v>0</v>
      </c>
      <c r="E14" s="113">
        <v>1</v>
      </c>
    </row>
    <row r="15" spans="1:5">
      <c r="A15" s="112" t="s">
        <v>319</v>
      </c>
      <c r="B15" s="113">
        <v>0</v>
      </c>
      <c r="C15" s="112" t="s">
        <v>1326</v>
      </c>
      <c r="D15" s="113">
        <v>0</v>
      </c>
      <c r="E15" s="113">
        <v>1</v>
      </c>
    </row>
    <row r="16" spans="1:5">
      <c r="A16" s="112" t="s">
        <v>321</v>
      </c>
      <c r="B16" s="113">
        <v>1</v>
      </c>
      <c r="C16" s="112" t="s">
        <v>1099</v>
      </c>
      <c r="D16" s="113">
        <v>0</v>
      </c>
      <c r="E16" s="113">
        <v>0</v>
      </c>
    </row>
    <row r="17" spans="1:5">
      <c r="A17" s="112" t="s">
        <v>325</v>
      </c>
      <c r="B17" s="113">
        <v>1</v>
      </c>
      <c r="C17" s="112" t="s">
        <v>1104</v>
      </c>
      <c r="D17" s="113">
        <v>1</v>
      </c>
      <c r="E17" s="113">
        <v>0</v>
      </c>
    </row>
    <row r="18" spans="1:5">
      <c r="A18" s="112" t="s">
        <v>344</v>
      </c>
      <c r="B18" s="113">
        <v>0</v>
      </c>
      <c r="C18" s="112" t="s">
        <v>1327</v>
      </c>
      <c r="D18" s="113">
        <v>0</v>
      </c>
      <c r="E18" s="113">
        <v>0</v>
      </c>
    </row>
    <row r="19" spans="1:5">
      <c r="A19" s="112" t="s">
        <v>345</v>
      </c>
      <c r="B19" s="113">
        <v>0</v>
      </c>
      <c r="C19" s="112" t="s">
        <v>1127</v>
      </c>
      <c r="D19" s="113">
        <v>0</v>
      </c>
      <c r="E19" s="113">
        <v>0</v>
      </c>
    </row>
    <row r="20" spans="1:5">
      <c r="A20" s="112" t="s">
        <v>2030</v>
      </c>
      <c r="B20" s="113">
        <v>0</v>
      </c>
      <c r="C20" s="112" t="s">
        <v>2031</v>
      </c>
      <c r="D20" s="113">
        <v>0</v>
      </c>
      <c r="E20" s="113">
        <v>0</v>
      </c>
    </row>
    <row r="21" spans="1:5">
      <c r="A21" s="112" t="s">
        <v>400</v>
      </c>
      <c r="B21" s="113">
        <v>0</v>
      </c>
      <c r="C21" s="112" t="s">
        <v>1199</v>
      </c>
      <c r="D21" s="113">
        <v>0</v>
      </c>
      <c r="E21" s="113">
        <v>0</v>
      </c>
    </row>
    <row r="22" spans="1:5">
      <c r="A22" s="112" t="s">
        <v>401</v>
      </c>
      <c r="B22" s="113">
        <v>3</v>
      </c>
      <c r="C22" s="112" t="s">
        <v>1200</v>
      </c>
      <c r="D22" s="113">
        <v>1</v>
      </c>
      <c r="E22" s="113">
        <v>0</v>
      </c>
    </row>
    <row r="23" spans="1:5" ht="15.75" customHeight="1">
      <c r="A23" s="112" t="s">
        <v>402</v>
      </c>
      <c r="B23" s="113">
        <v>0</v>
      </c>
      <c r="C23" s="112" t="s">
        <v>1201</v>
      </c>
      <c r="D23" s="113">
        <v>0</v>
      </c>
      <c r="E23" s="113">
        <v>0</v>
      </c>
    </row>
    <row r="24" spans="1:5" ht="15.75" customHeight="1">
      <c r="A24" s="112" t="s">
        <v>405</v>
      </c>
      <c r="B24" s="113">
        <v>1</v>
      </c>
      <c r="C24" s="112" t="s">
        <v>1341</v>
      </c>
      <c r="D24" s="113">
        <v>0</v>
      </c>
      <c r="E24" s="113">
        <v>1</v>
      </c>
    </row>
    <row r="25" spans="1:5" ht="15.75" customHeight="1">
      <c r="A25" s="112" t="s">
        <v>408</v>
      </c>
      <c r="B25" s="113">
        <v>1</v>
      </c>
      <c r="C25" s="112" t="s">
        <v>1345</v>
      </c>
      <c r="D25" s="113">
        <v>3</v>
      </c>
      <c r="E25" s="113">
        <v>0</v>
      </c>
    </row>
    <row r="26" spans="1:5">
      <c r="A26" s="112" t="s">
        <v>416</v>
      </c>
      <c r="B26" s="113">
        <v>2</v>
      </c>
      <c r="C26" s="112" t="s">
        <v>1215</v>
      </c>
      <c r="D26" s="113">
        <v>1</v>
      </c>
      <c r="E26" s="113">
        <v>0</v>
      </c>
    </row>
    <row r="27" spans="1:5">
      <c r="A27" s="112" t="s">
        <v>419</v>
      </c>
      <c r="B27" s="113">
        <v>0</v>
      </c>
      <c r="C27" s="112" t="s">
        <v>1218</v>
      </c>
      <c r="D27" s="113">
        <v>0</v>
      </c>
      <c r="E27" s="113">
        <v>0</v>
      </c>
    </row>
    <row r="28" spans="1:5">
      <c r="A28" s="112" t="s">
        <v>421</v>
      </c>
      <c r="B28" s="113">
        <v>0</v>
      </c>
      <c r="C28" s="112" t="s">
        <v>1220</v>
      </c>
      <c r="D28" s="113">
        <v>0</v>
      </c>
      <c r="E28" s="113">
        <v>0</v>
      </c>
    </row>
    <row r="29" spans="1:5">
      <c r="A29" s="112" t="s">
        <v>422</v>
      </c>
      <c r="B29" s="113">
        <v>0</v>
      </c>
      <c r="C29" s="112" t="s">
        <v>738</v>
      </c>
      <c r="D29" s="113">
        <v>0</v>
      </c>
      <c r="E29" s="113">
        <v>0</v>
      </c>
    </row>
    <row r="30" spans="1:5">
      <c r="A30" s="112" t="s">
        <v>449</v>
      </c>
      <c r="B30" s="113">
        <v>0</v>
      </c>
      <c r="C30" s="111" t="s">
        <v>1256</v>
      </c>
      <c r="D30" s="113">
        <v>0</v>
      </c>
      <c r="E30" s="113">
        <v>1</v>
      </c>
    </row>
    <row r="31" spans="1:5">
      <c r="A31" s="112" t="s">
        <v>475</v>
      </c>
      <c r="B31" s="113">
        <v>0</v>
      </c>
      <c r="C31" s="111" t="s">
        <v>1354</v>
      </c>
      <c r="D31" s="113">
        <v>0</v>
      </c>
      <c r="E31" s="113">
        <v>2</v>
      </c>
    </row>
    <row r="32" spans="1:5">
      <c r="A32" s="112" t="s">
        <v>575</v>
      </c>
      <c r="B32" s="113">
        <v>1</v>
      </c>
      <c r="C32" s="111" t="s">
        <v>1300</v>
      </c>
      <c r="D32" s="113">
        <v>0</v>
      </c>
      <c r="E32" s="113">
        <v>0</v>
      </c>
    </row>
    <row r="33" spans="1:5">
      <c r="A33" s="112" t="s">
        <v>479</v>
      </c>
      <c r="B33" s="113">
        <v>3</v>
      </c>
      <c r="C33" s="111" t="s">
        <v>1302</v>
      </c>
      <c r="D33" s="113">
        <v>0</v>
      </c>
      <c r="E33" s="113">
        <v>0</v>
      </c>
    </row>
    <row r="34" spans="1:5">
      <c r="A34" s="112" t="s">
        <v>480</v>
      </c>
      <c r="B34" s="113">
        <v>0</v>
      </c>
      <c r="C34" s="111" t="s">
        <v>2072</v>
      </c>
      <c r="D34" s="113">
        <v>1</v>
      </c>
      <c r="E34" s="113">
        <v>0</v>
      </c>
    </row>
    <row r="35" spans="1:5">
      <c r="A35" s="112" t="s">
        <v>1585</v>
      </c>
      <c r="B35" s="113">
        <v>0</v>
      </c>
      <c r="C35" s="111" t="s">
        <v>1586</v>
      </c>
      <c r="D35" s="113">
        <v>1</v>
      </c>
      <c r="E35" s="113">
        <v>0</v>
      </c>
    </row>
    <row r="36" spans="1:5">
      <c r="A36" s="112" t="s">
        <v>518</v>
      </c>
      <c r="B36" s="113">
        <v>0</v>
      </c>
      <c r="C36" s="111" t="s">
        <v>1180</v>
      </c>
      <c r="D36" s="113">
        <v>0</v>
      </c>
      <c r="E36" s="113">
        <v>0</v>
      </c>
    </row>
    <row r="37" spans="1:5">
      <c r="A37" s="112" t="s">
        <v>546</v>
      </c>
      <c r="B37" s="113">
        <v>0</v>
      </c>
      <c r="C37" s="111" t="s">
        <v>949</v>
      </c>
      <c r="D37" s="113">
        <v>0</v>
      </c>
      <c r="E37" s="113">
        <v>0</v>
      </c>
    </row>
    <row r="38" spans="1:5">
      <c r="A38" s="112" t="s">
        <v>178</v>
      </c>
      <c r="B38" s="113">
        <v>0</v>
      </c>
      <c r="C38" s="112" t="s">
        <v>883</v>
      </c>
      <c r="D38" s="113">
        <v>1</v>
      </c>
      <c r="E38" s="113">
        <v>0</v>
      </c>
    </row>
    <row r="39" spans="1:5">
      <c r="A39" s="112" t="s">
        <v>180</v>
      </c>
      <c r="B39" s="113">
        <v>2</v>
      </c>
      <c r="C39" s="112" t="s">
        <v>886</v>
      </c>
      <c r="D39" s="113">
        <v>0</v>
      </c>
      <c r="E39" s="113">
        <v>0</v>
      </c>
    </row>
    <row r="40" spans="1:5">
      <c r="A40" s="112" t="s">
        <v>190</v>
      </c>
      <c r="B40" s="113">
        <v>1</v>
      </c>
      <c r="C40" s="112" t="s">
        <v>901</v>
      </c>
      <c r="D40" s="113">
        <v>0</v>
      </c>
      <c r="E40" s="113">
        <v>0</v>
      </c>
    </row>
    <row r="41" spans="1:5">
      <c r="A41" s="112" t="s">
        <v>193</v>
      </c>
      <c r="B41" s="113">
        <v>0</v>
      </c>
      <c r="C41" s="112" t="s">
        <v>1305</v>
      </c>
      <c r="D41" s="113">
        <v>2</v>
      </c>
      <c r="E41" s="113">
        <v>2</v>
      </c>
    </row>
    <row r="42" spans="1:5">
      <c r="A42" s="112" t="s">
        <v>197</v>
      </c>
      <c r="B42" s="113">
        <v>0</v>
      </c>
      <c r="C42" s="112" t="s">
        <v>913</v>
      </c>
      <c r="D42" s="113">
        <v>1</v>
      </c>
      <c r="E42" s="113">
        <v>0</v>
      </c>
    </row>
    <row r="43" spans="1:5">
      <c r="A43" s="112" t="s">
        <v>208</v>
      </c>
      <c r="B43" s="113">
        <v>0</v>
      </c>
      <c r="C43" s="112" t="s">
        <v>938</v>
      </c>
      <c r="D43" s="113">
        <v>0</v>
      </c>
      <c r="E43" s="113">
        <v>0</v>
      </c>
    </row>
    <row r="44" spans="1:5">
      <c r="A44" s="112" t="s">
        <v>217</v>
      </c>
      <c r="B44" s="113">
        <v>3</v>
      </c>
      <c r="C44" s="112" t="s">
        <v>951</v>
      </c>
      <c r="D44" s="113">
        <v>0</v>
      </c>
      <c r="E44" s="113">
        <v>0</v>
      </c>
    </row>
    <row r="45" spans="1:5">
      <c r="A45" s="112" t="s">
        <v>228</v>
      </c>
      <c r="B45" s="113">
        <v>0</v>
      </c>
      <c r="C45" s="112" t="s">
        <v>1756</v>
      </c>
      <c r="D45" s="113">
        <v>0</v>
      </c>
      <c r="E45" s="113">
        <v>1</v>
      </c>
    </row>
    <row r="46" spans="1:5">
      <c r="A46" s="112" t="s">
        <v>1773</v>
      </c>
      <c r="B46" s="113">
        <v>0</v>
      </c>
      <c r="C46" s="112" t="s">
        <v>1774</v>
      </c>
      <c r="D46" s="113">
        <v>0</v>
      </c>
      <c r="E46" s="113">
        <v>0</v>
      </c>
    </row>
    <row r="47" spans="1:5">
      <c r="A47" s="112" t="s">
        <v>276</v>
      </c>
      <c r="B47" s="113">
        <v>1</v>
      </c>
      <c r="C47" s="112" t="s">
        <v>1029</v>
      </c>
      <c r="D47" s="113">
        <v>0</v>
      </c>
      <c r="E47" s="113">
        <v>0</v>
      </c>
    </row>
    <row r="48" spans="1:5">
      <c r="A48" s="112" t="s">
        <v>351</v>
      </c>
      <c r="B48" s="113">
        <v>0</v>
      </c>
      <c r="C48" s="112" t="s">
        <v>1134</v>
      </c>
      <c r="D48" s="113">
        <v>1</v>
      </c>
      <c r="E48" s="113">
        <v>0</v>
      </c>
    </row>
    <row r="49" spans="1:5">
      <c r="A49" s="112" t="s">
        <v>376</v>
      </c>
      <c r="B49" s="113">
        <v>0</v>
      </c>
      <c r="C49" s="112" t="s">
        <v>1167</v>
      </c>
      <c r="D49" s="113">
        <v>0</v>
      </c>
      <c r="E49" s="113">
        <v>0</v>
      </c>
    </row>
    <row r="50" spans="1:5">
      <c r="A50" s="112" t="s">
        <v>407</v>
      </c>
      <c r="B50" s="113">
        <v>1</v>
      </c>
      <c r="C50" s="112" t="s">
        <v>1344</v>
      </c>
      <c r="D50" s="113">
        <v>0</v>
      </c>
      <c r="E50" s="113">
        <v>0</v>
      </c>
    </row>
    <row r="51" spans="1:5">
      <c r="A51" s="112" t="s">
        <v>409</v>
      </c>
      <c r="B51" s="113">
        <v>2</v>
      </c>
      <c r="C51" s="112" t="s">
        <v>1209</v>
      </c>
      <c r="D51" s="113">
        <v>0</v>
      </c>
      <c r="E51" s="113">
        <v>0</v>
      </c>
    </row>
    <row r="52" spans="1:5">
      <c r="A52" s="112" t="s">
        <v>419</v>
      </c>
      <c r="B52" s="113">
        <v>5</v>
      </c>
      <c r="C52" s="112" t="s">
        <v>1218</v>
      </c>
      <c r="D52" s="113">
        <v>0</v>
      </c>
      <c r="E52" s="113">
        <v>0</v>
      </c>
    </row>
    <row r="53" spans="1:5">
      <c r="A53" s="112" t="s">
        <v>423</v>
      </c>
      <c r="B53" s="113">
        <v>0</v>
      </c>
      <c r="C53" s="112" t="s">
        <v>739</v>
      </c>
      <c r="D53" s="113">
        <v>0</v>
      </c>
      <c r="E53" s="113">
        <v>2</v>
      </c>
    </row>
    <row r="54" spans="1:5">
      <c r="A54" s="112" t="s">
        <v>434</v>
      </c>
      <c r="B54" s="113">
        <v>0</v>
      </c>
      <c r="C54" s="112" t="s">
        <v>1235</v>
      </c>
      <c r="D54" s="113">
        <v>0</v>
      </c>
      <c r="E54" s="113">
        <v>0</v>
      </c>
    </row>
    <row r="55" spans="1:5">
      <c r="A55" s="112" t="s">
        <v>435</v>
      </c>
      <c r="B55" s="113">
        <v>1</v>
      </c>
      <c r="C55" s="112" t="s">
        <v>1236</v>
      </c>
      <c r="D55" s="113">
        <v>0</v>
      </c>
      <c r="E55" s="113">
        <v>0</v>
      </c>
    </row>
    <row r="56" spans="1:5">
      <c r="A56" s="112" t="s">
        <v>447</v>
      </c>
      <c r="B56" s="113">
        <v>10</v>
      </c>
      <c r="C56" s="112" t="s">
        <v>1254</v>
      </c>
      <c r="D56" s="113">
        <v>10</v>
      </c>
      <c r="E56" s="113">
        <v>0</v>
      </c>
    </row>
    <row r="57" spans="1:5">
      <c r="A57" s="112" t="s">
        <v>452</v>
      </c>
      <c r="B57" s="113">
        <v>0</v>
      </c>
      <c r="C57" s="112" t="s">
        <v>1262</v>
      </c>
      <c r="D57" s="113">
        <v>0</v>
      </c>
      <c r="E57" s="113">
        <v>0</v>
      </c>
    </row>
    <row r="58" spans="1:5">
      <c r="A58" s="112" t="s">
        <v>492</v>
      </c>
      <c r="B58" s="113">
        <v>0</v>
      </c>
      <c r="C58" s="112" t="s">
        <v>890</v>
      </c>
      <c r="D58" s="113">
        <v>1</v>
      </c>
      <c r="E58" s="113">
        <v>0</v>
      </c>
    </row>
    <row r="59" spans="1:5">
      <c r="A59" s="112" t="s">
        <v>930</v>
      </c>
      <c r="B59" s="113">
        <v>1</v>
      </c>
      <c r="C59" s="112" t="s">
        <v>931</v>
      </c>
      <c r="D59" s="113">
        <v>0</v>
      </c>
      <c r="E59" s="113">
        <v>0</v>
      </c>
    </row>
    <row r="60" spans="1:5">
      <c r="A60" s="112" t="s">
        <v>1051</v>
      </c>
      <c r="B60" s="113">
        <v>1</v>
      </c>
      <c r="C60" s="112" t="s">
        <v>1052</v>
      </c>
      <c r="D60" s="113">
        <v>0</v>
      </c>
      <c r="E60" s="113">
        <v>0</v>
      </c>
    </row>
    <row r="61" spans="1:5">
      <c r="A61" s="112" t="s">
        <v>733</v>
      </c>
      <c r="B61" s="113">
        <v>0</v>
      </c>
      <c r="C61" s="112" t="s">
        <v>1340</v>
      </c>
      <c r="D61" s="113">
        <v>0</v>
      </c>
      <c r="E61" s="113">
        <v>0</v>
      </c>
    </row>
  </sheetData>
  <pageMargins left="0.23" right="0.16" top="0.38" bottom="0.37" header="0.3" footer="0.3"/>
  <pageSetup paperSize="512" scale="74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732"/>
  <sheetViews>
    <sheetView tabSelected="1" topLeftCell="A196" zoomScale="89" zoomScaleNormal="89" workbookViewId="0">
      <selection activeCell="A206" sqref="A206"/>
    </sheetView>
  </sheetViews>
  <sheetFormatPr defaultColWidth="9" defaultRowHeight="15.75" customHeight="1"/>
  <cols>
    <col min="1" max="1" width="18.85546875" style="80" bestFit="1" customWidth="1"/>
    <col min="2" max="2" width="59.7109375" style="80" bestFit="1" customWidth="1"/>
    <col min="3" max="3" width="9.7109375" style="81" customWidth="1"/>
    <col min="4" max="4" width="10.28515625" style="80" bestFit="1" customWidth="1"/>
    <col min="5" max="5" width="14.85546875" style="82" bestFit="1" customWidth="1"/>
    <col min="6" max="6" width="20.7109375" style="79" customWidth="1"/>
    <col min="7" max="7" width="18.7109375" style="80" customWidth="1"/>
    <col min="8" max="8" width="40.28515625" style="81" bestFit="1" customWidth="1"/>
    <col min="9" max="9" width="13.28515625" style="80" customWidth="1"/>
    <col min="10" max="256" width="9.140625" style="80" customWidth="1"/>
    <col min="257" max="16384" width="9" style="29"/>
  </cols>
  <sheetData>
    <row r="1" spans="1:6" ht="15.75" customHeight="1">
      <c r="A1" s="101" t="s">
        <v>532</v>
      </c>
      <c r="B1" s="102" t="s">
        <v>533</v>
      </c>
      <c r="C1" s="103" t="s">
        <v>534</v>
      </c>
      <c r="D1" s="102" t="s">
        <v>535</v>
      </c>
      <c r="E1" s="104" t="s">
        <v>1723</v>
      </c>
    </row>
    <row r="2" spans="1:6" ht="15.75" customHeight="1">
      <c r="A2" s="35" t="s">
        <v>361</v>
      </c>
      <c r="B2" s="35" t="s">
        <v>1148</v>
      </c>
      <c r="C2" s="106">
        <v>60</v>
      </c>
      <c r="D2" s="35" t="s">
        <v>34</v>
      </c>
      <c r="E2" s="107"/>
    </row>
    <row r="3" spans="1:6" ht="15.75" customHeight="1">
      <c r="A3" s="35" t="s">
        <v>362</v>
      </c>
      <c r="B3" s="35" t="s">
        <v>1149</v>
      </c>
      <c r="C3" s="106">
        <v>20</v>
      </c>
      <c r="D3" s="35" t="s">
        <v>34</v>
      </c>
      <c r="E3" s="107"/>
    </row>
    <row r="4" spans="1:6" ht="15.75" customHeight="1">
      <c r="A4" s="35" t="s">
        <v>364</v>
      </c>
      <c r="B4" s="35" t="s">
        <v>1151</v>
      </c>
      <c r="C4" s="106">
        <v>20</v>
      </c>
      <c r="D4" s="35" t="s">
        <v>34</v>
      </c>
      <c r="E4" s="107"/>
    </row>
    <row r="5" spans="1:6" ht="15.75" customHeight="1">
      <c r="A5" s="35" t="s">
        <v>366</v>
      </c>
      <c r="B5" s="35" t="s">
        <v>1153</v>
      </c>
      <c r="C5" s="106">
        <v>10</v>
      </c>
      <c r="D5" s="35" t="s">
        <v>34</v>
      </c>
      <c r="E5" s="107"/>
    </row>
    <row r="6" spans="1:6" ht="15.75" customHeight="1">
      <c r="A6" s="35" t="s">
        <v>367</v>
      </c>
      <c r="B6" s="35" t="s">
        <v>1154</v>
      </c>
      <c r="C6" s="106">
        <v>10</v>
      </c>
      <c r="D6" s="35" t="s">
        <v>34</v>
      </c>
      <c r="E6" s="107"/>
    </row>
    <row r="7" spans="1:6" ht="15.75" customHeight="1">
      <c r="A7" s="35" t="s">
        <v>368</v>
      </c>
      <c r="B7" s="35" t="s">
        <v>1155</v>
      </c>
      <c r="C7" s="106">
        <v>20</v>
      </c>
      <c r="D7" s="35" t="s">
        <v>34</v>
      </c>
      <c r="E7" s="107"/>
    </row>
    <row r="8" spans="1:6" ht="15.75" customHeight="1">
      <c r="A8" s="35" t="s">
        <v>369</v>
      </c>
      <c r="B8" s="35" t="s">
        <v>1156</v>
      </c>
      <c r="C8" s="106">
        <v>20</v>
      </c>
      <c r="D8" s="35" t="s">
        <v>34</v>
      </c>
      <c r="E8" s="107"/>
    </row>
    <row r="9" spans="1:6" ht="15.75" customHeight="1">
      <c r="A9" s="35" t="s">
        <v>1646</v>
      </c>
      <c r="B9" s="35" t="s">
        <v>1647</v>
      </c>
      <c r="C9" s="106">
        <v>2</v>
      </c>
      <c r="D9" s="35" t="s">
        <v>34</v>
      </c>
      <c r="E9" s="107"/>
    </row>
    <row r="10" spans="1:6" ht="15.75" customHeight="1">
      <c r="A10" s="35" t="s">
        <v>372</v>
      </c>
      <c r="B10" s="35" t="s">
        <v>1163</v>
      </c>
      <c r="C10" s="106">
        <v>10</v>
      </c>
      <c r="D10" s="35" t="s">
        <v>34</v>
      </c>
      <c r="E10" s="107"/>
    </row>
    <row r="11" spans="1:6" ht="15.75" customHeight="1">
      <c r="A11" s="35" t="s">
        <v>375</v>
      </c>
      <c r="B11" s="35" t="s">
        <v>1166</v>
      </c>
      <c r="C11" s="106">
        <v>10</v>
      </c>
      <c r="D11" s="35" t="s">
        <v>34</v>
      </c>
      <c r="E11" s="107"/>
    </row>
    <row r="12" spans="1:6" ht="15.75" customHeight="1">
      <c r="A12" s="35" t="s">
        <v>378</v>
      </c>
      <c r="B12" s="35" t="s">
        <v>1168</v>
      </c>
      <c r="C12" s="106">
        <v>40</v>
      </c>
      <c r="D12" s="35" t="s">
        <v>34</v>
      </c>
      <c r="E12" s="107"/>
    </row>
    <row r="13" spans="1:6" ht="15.75" customHeight="1">
      <c r="A13" s="108" t="s">
        <v>379</v>
      </c>
      <c r="B13" s="35" t="s">
        <v>1169</v>
      </c>
      <c r="C13" s="106">
        <v>10</v>
      </c>
      <c r="D13" s="35" t="s">
        <v>34</v>
      </c>
      <c r="E13" s="109"/>
    </row>
    <row r="14" spans="1:6" ht="15.75" customHeight="1">
      <c r="A14" s="35" t="s">
        <v>380</v>
      </c>
      <c r="B14" s="35" t="s">
        <v>1170</v>
      </c>
      <c r="C14" s="106">
        <v>30</v>
      </c>
      <c r="D14" s="35" t="s">
        <v>34</v>
      </c>
      <c r="E14" s="107"/>
      <c r="F14" s="83"/>
    </row>
    <row r="15" spans="1:6" ht="15.75" customHeight="1">
      <c r="A15" s="35" t="s">
        <v>383</v>
      </c>
      <c r="B15" s="35" t="s">
        <v>1175</v>
      </c>
      <c r="C15" s="106">
        <v>50</v>
      </c>
      <c r="D15" s="35" t="s">
        <v>34</v>
      </c>
      <c r="E15" s="107"/>
      <c r="F15" s="83"/>
    </row>
    <row r="16" spans="1:6" ht="15.75" customHeight="1">
      <c r="A16" s="35" t="s">
        <v>384</v>
      </c>
      <c r="B16" s="35" t="s">
        <v>1176</v>
      </c>
      <c r="C16" s="106">
        <v>5</v>
      </c>
      <c r="D16" s="35" t="s">
        <v>34</v>
      </c>
      <c r="E16" s="107"/>
      <c r="F16" s="83"/>
    </row>
    <row r="17" spans="1:6" ht="15.75" customHeight="1">
      <c r="A17" s="35" t="s">
        <v>412</v>
      </c>
      <c r="B17" s="35" t="s">
        <v>1212</v>
      </c>
      <c r="C17" s="106">
        <v>10</v>
      </c>
      <c r="D17" s="35" t="s">
        <v>34</v>
      </c>
      <c r="E17" s="107"/>
      <c r="F17" s="83"/>
    </row>
    <row r="18" spans="1:6" ht="15.75" customHeight="1">
      <c r="A18" s="35" t="s">
        <v>448</v>
      </c>
      <c r="B18" s="35" t="s">
        <v>1255</v>
      </c>
      <c r="C18" s="106">
        <v>20</v>
      </c>
      <c r="D18" s="35" t="s">
        <v>34</v>
      </c>
      <c r="E18" s="107"/>
      <c r="F18" s="83"/>
    </row>
    <row r="19" spans="1:6" ht="15.75" customHeight="1">
      <c r="A19" s="35" t="s">
        <v>450</v>
      </c>
      <c r="B19" s="35" t="s">
        <v>1257</v>
      </c>
      <c r="C19" s="106">
        <v>20</v>
      </c>
      <c r="D19" s="35" t="s">
        <v>34</v>
      </c>
      <c r="E19" s="107"/>
      <c r="F19" s="83"/>
    </row>
    <row r="20" spans="1:6" ht="15.75" customHeight="1">
      <c r="A20" s="35" t="s">
        <v>454</v>
      </c>
      <c r="B20" s="35" t="s">
        <v>1266</v>
      </c>
      <c r="C20" s="106">
        <v>10</v>
      </c>
      <c r="D20" s="35" t="s">
        <v>34</v>
      </c>
      <c r="E20" s="107"/>
    </row>
    <row r="21" spans="1:6" ht="15.75" customHeight="1">
      <c r="A21" s="35" t="s">
        <v>456</v>
      </c>
      <c r="B21" s="35" t="s">
        <v>1268</v>
      </c>
      <c r="C21" s="106">
        <v>20</v>
      </c>
      <c r="D21" s="35" t="s">
        <v>34</v>
      </c>
      <c r="E21" s="107"/>
    </row>
    <row r="22" spans="1:6" ht="15.75" customHeight="1">
      <c r="A22" s="35" t="s">
        <v>457</v>
      </c>
      <c r="B22" s="35" t="s">
        <v>1271</v>
      </c>
      <c r="C22" s="106">
        <v>100</v>
      </c>
      <c r="D22" s="35" t="s">
        <v>34</v>
      </c>
      <c r="E22" s="107"/>
    </row>
    <row r="23" spans="1:6" ht="15.75" customHeight="1">
      <c r="A23" s="108" t="s">
        <v>458</v>
      </c>
      <c r="B23" s="35" t="s">
        <v>1272</v>
      </c>
      <c r="C23" s="106">
        <v>10</v>
      </c>
      <c r="D23" s="35" t="s">
        <v>34</v>
      </c>
      <c r="E23" s="109"/>
    </row>
    <row r="24" spans="1:6" ht="15.75" customHeight="1">
      <c r="A24" s="35" t="s">
        <v>459</v>
      </c>
      <c r="B24" s="35" t="s">
        <v>1273</v>
      </c>
      <c r="C24" s="106">
        <v>100</v>
      </c>
      <c r="D24" s="35" t="s">
        <v>34</v>
      </c>
      <c r="E24" s="107"/>
    </row>
    <row r="27" spans="1:6" ht="15.75" customHeight="1">
      <c r="A27" s="102" t="s">
        <v>532</v>
      </c>
      <c r="B27" s="102" t="s">
        <v>533</v>
      </c>
      <c r="C27" s="103" t="s">
        <v>534</v>
      </c>
      <c r="D27" s="102" t="s">
        <v>535</v>
      </c>
      <c r="E27" s="110" t="s">
        <v>1723</v>
      </c>
    </row>
    <row r="28" spans="1:6" ht="15.75" customHeight="1">
      <c r="A28" s="35" t="s">
        <v>258</v>
      </c>
      <c r="B28" s="35" t="s">
        <v>1008</v>
      </c>
      <c r="C28" s="106">
        <v>2</v>
      </c>
      <c r="D28" s="35" t="s">
        <v>151</v>
      </c>
      <c r="E28" s="107"/>
    </row>
    <row r="29" spans="1:6" ht="15.75" customHeight="1">
      <c r="A29" s="35" t="s">
        <v>259</v>
      </c>
      <c r="B29" s="35" t="s">
        <v>1009</v>
      </c>
      <c r="C29" s="106">
        <v>2</v>
      </c>
      <c r="D29" s="35" t="s">
        <v>151</v>
      </c>
      <c r="E29" s="107"/>
    </row>
    <row r="30" spans="1:6" ht="15.75" customHeight="1">
      <c r="A30" s="35" t="s">
        <v>1419</v>
      </c>
      <c r="B30" s="35" t="s">
        <v>1420</v>
      </c>
      <c r="C30" s="106">
        <v>1</v>
      </c>
      <c r="D30" s="35" t="s">
        <v>151</v>
      </c>
      <c r="E30" s="107"/>
    </row>
    <row r="31" spans="1:6" ht="15.75" customHeight="1">
      <c r="A31" s="35" t="s">
        <v>663</v>
      </c>
      <c r="B31" s="35" t="s">
        <v>1050</v>
      </c>
      <c r="C31" s="106">
        <v>2</v>
      </c>
      <c r="D31" s="35" t="s">
        <v>151</v>
      </c>
      <c r="E31" s="107"/>
    </row>
    <row r="32" spans="1:6" ht="15.75" customHeight="1">
      <c r="A32" s="35" t="s">
        <v>664</v>
      </c>
      <c r="B32" s="35" t="s">
        <v>1053</v>
      </c>
      <c r="C32" s="106">
        <v>2</v>
      </c>
      <c r="D32" s="35" t="s">
        <v>151</v>
      </c>
      <c r="E32" s="107"/>
    </row>
    <row r="33" spans="1:6" ht="15.75" customHeight="1">
      <c r="A33" s="35" t="s">
        <v>305</v>
      </c>
      <c r="B33" s="35" t="s">
        <v>1076</v>
      </c>
      <c r="C33" s="106">
        <v>1</v>
      </c>
      <c r="D33" s="35" t="s">
        <v>151</v>
      </c>
      <c r="E33" s="107"/>
    </row>
    <row r="34" spans="1:6" ht="15.75" customHeight="1">
      <c r="A34" s="35" t="s">
        <v>1077</v>
      </c>
      <c r="B34" s="35" t="s">
        <v>1078</v>
      </c>
      <c r="C34" s="106">
        <v>1</v>
      </c>
      <c r="D34" s="35" t="s">
        <v>151</v>
      </c>
      <c r="E34" s="107"/>
    </row>
    <row r="35" spans="1:6" ht="15.75" customHeight="1">
      <c r="A35" s="35" t="s">
        <v>307</v>
      </c>
      <c r="B35" s="35" t="s">
        <v>1080</v>
      </c>
      <c r="C35" s="106">
        <v>1</v>
      </c>
      <c r="D35" s="35" t="s">
        <v>151</v>
      </c>
      <c r="E35" s="107"/>
    </row>
    <row r="36" spans="1:6" ht="15.75" customHeight="1">
      <c r="A36" s="35" t="s">
        <v>326</v>
      </c>
      <c r="B36" s="35" t="s">
        <v>1105</v>
      </c>
      <c r="C36" s="106">
        <v>48</v>
      </c>
      <c r="D36" s="35" t="s">
        <v>151</v>
      </c>
      <c r="E36" s="107"/>
    </row>
    <row r="37" spans="1:6" ht="15.75" customHeight="1">
      <c r="A37" s="35" t="s">
        <v>1448</v>
      </c>
      <c r="B37" s="35" t="s">
        <v>2198</v>
      </c>
      <c r="C37" s="106">
        <v>1</v>
      </c>
      <c r="D37" s="35" t="s">
        <v>151</v>
      </c>
      <c r="E37" s="107"/>
    </row>
    <row r="38" spans="1:6" ht="15.75" customHeight="1">
      <c r="A38" s="35" t="s">
        <v>1144</v>
      </c>
      <c r="B38" s="35" t="s">
        <v>1145</v>
      </c>
      <c r="C38" s="106">
        <v>1</v>
      </c>
      <c r="D38" s="35" t="s">
        <v>151</v>
      </c>
      <c r="E38" s="107"/>
    </row>
    <row r="41" spans="1:6" ht="15.75" customHeight="1">
      <c r="A41" s="101" t="s">
        <v>532</v>
      </c>
      <c r="B41" s="102" t="s">
        <v>533</v>
      </c>
      <c r="C41" s="103" t="s">
        <v>534</v>
      </c>
      <c r="D41" s="102" t="s">
        <v>535</v>
      </c>
      <c r="E41" s="104"/>
      <c r="F41" s="105"/>
    </row>
    <row r="42" spans="1:6" ht="15.75" customHeight="1">
      <c r="A42" s="108" t="s">
        <v>540</v>
      </c>
      <c r="B42" s="35" t="s">
        <v>919</v>
      </c>
      <c r="C42" s="106">
        <v>1</v>
      </c>
      <c r="D42" s="35" t="s">
        <v>171</v>
      </c>
      <c r="E42" s="115">
        <f>VLOOKUP(A42,ORDER!A:S,19,0)</f>
        <v>75500</v>
      </c>
      <c r="F42" s="105">
        <f>C42*E42</f>
        <v>75500</v>
      </c>
    </row>
    <row r="43" spans="1:6" ht="15.75" customHeight="1">
      <c r="A43" s="35" t="s">
        <v>1751</v>
      </c>
      <c r="B43" s="35" t="s">
        <v>1752</v>
      </c>
      <c r="C43" s="106">
        <v>2</v>
      </c>
      <c r="D43" s="35" t="s">
        <v>171</v>
      </c>
      <c r="E43" s="115">
        <f>VLOOKUP(A43,ORDER!A:S,19,0)</f>
        <v>50000</v>
      </c>
      <c r="F43" s="105">
        <f t="shared" ref="F43:F47" si="0">C43*E43</f>
        <v>100000</v>
      </c>
    </row>
    <row r="44" spans="1:6" ht="15.75" customHeight="1">
      <c r="A44" s="35" t="s">
        <v>220</v>
      </c>
      <c r="B44" s="35" t="s">
        <v>955</v>
      </c>
      <c r="C44" s="106">
        <v>6</v>
      </c>
      <c r="D44" s="35" t="s">
        <v>171</v>
      </c>
      <c r="E44" s="115">
        <f>VLOOKUP(A44,ORDER!A:S,19,0)</f>
        <v>48500</v>
      </c>
      <c r="F44" s="105">
        <f t="shared" si="0"/>
        <v>291000</v>
      </c>
    </row>
    <row r="45" spans="1:6" ht="15.75" customHeight="1">
      <c r="A45" s="35" t="s">
        <v>221</v>
      </c>
      <c r="B45" s="35" t="s">
        <v>1753</v>
      </c>
      <c r="C45" s="106">
        <v>5</v>
      </c>
      <c r="D45" s="35" t="s">
        <v>171</v>
      </c>
      <c r="E45" s="115">
        <f>VLOOKUP(A45,ORDER!A:S,19,0)</f>
        <v>35000</v>
      </c>
      <c r="F45" s="105">
        <f t="shared" si="0"/>
        <v>175000</v>
      </c>
    </row>
    <row r="46" spans="1:6" ht="15.75" customHeight="1">
      <c r="A46" s="35" t="s">
        <v>225</v>
      </c>
      <c r="B46" s="35" t="s">
        <v>960</v>
      </c>
      <c r="C46" s="106">
        <v>2</v>
      </c>
      <c r="D46" s="35" t="s">
        <v>171</v>
      </c>
      <c r="E46" s="115">
        <f>VLOOKUP(A46,ORDER!A:S,19,0)</f>
        <v>46000</v>
      </c>
      <c r="F46" s="105">
        <f t="shared" si="0"/>
        <v>92000</v>
      </c>
    </row>
    <row r="47" spans="1:6" ht="15.75" customHeight="1">
      <c r="A47" s="35" t="s">
        <v>251</v>
      </c>
      <c r="B47" s="35" t="s">
        <v>996</v>
      </c>
      <c r="C47" s="106">
        <v>6</v>
      </c>
      <c r="D47" s="35" t="s">
        <v>171</v>
      </c>
      <c r="E47" s="115">
        <f>VLOOKUP(A47,ORDER!A:S,19,0)</f>
        <v>141800</v>
      </c>
      <c r="F47" s="105">
        <f t="shared" si="0"/>
        <v>850800</v>
      </c>
    </row>
    <row r="48" spans="1:6" ht="15.75" customHeight="1">
      <c r="A48" s="111"/>
      <c r="B48" s="35"/>
      <c r="C48" s="106"/>
      <c r="D48" s="35"/>
      <c r="E48" s="107"/>
      <c r="F48" s="105">
        <f>SUM(F42:F47)</f>
        <v>1584300</v>
      </c>
    </row>
    <row r="49" spans="1:6" ht="15.75" customHeight="1">
      <c r="A49" s="78"/>
    </row>
    <row r="50" spans="1:6" ht="15.75" customHeight="1">
      <c r="A50" s="78"/>
    </row>
    <row r="51" spans="1:6" ht="15.75" customHeight="1">
      <c r="A51" s="101" t="s">
        <v>532</v>
      </c>
      <c r="B51" s="102" t="s">
        <v>533</v>
      </c>
      <c r="C51" s="103" t="s">
        <v>534</v>
      </c>
      <c r="D51" s="102" t="s">
        <v>535</v>
      </c>
      <c r="E51" s="110"/>
      <c r="F51" s="105"/>
    </row>
    <row r="52" spans="1:6" ht="15.75" customHeight="1">
      <c r="A52" s="111" t="s">
        <v>218</v>
      </c>
      <c r="B52" s="35" t="s">
        <v>1490</v>
      </c>
      <c r="C52" s="106">
        <v>1</v>
      </c>
      <c r="D52" s="35" t="s">
        <v>171</v>
      </c>
      <c r="E52" s="107">
        <f>VLOOKUP(A52,ORDER!A:S,19,0)</f>
        <v>132000</v>
      </c>
      <c r="F52" s="105">
        <f>C52*E52</f>
        <v>132000</v>
      </c>
    </row>
    <row r="53" spans="1:6" ht="15.75" customHeight="1">
      <c r="A53" s="111" t="s">
        <v>1410</v>
      </c>
      <c r="B53" s="35" t="s">
        <v>1411</v>
      </c>
      <c r="C53" s="106">
        <v>2</v>
      </c>
      <c r="D53" s="35" t="s">
        <v>171</v>
      </c>
      <c r="E53" s="107">
        <f>VLOOKUP(A53,ORDER!A:S,19,0)</f>
        <v>42000</v>
      </c>
      <c r="F53" s="105">
        <f t="shared" ref="F53:F56" si="1">C53*E53</f>
        <v>84000</v>
      </c>
    </row>
    <row r="54" spans="1:6" ht="15.75" customHeight="1">
      <c r="A54" s="111" t="s">
        <v>1754</v>
      </c>
      <c r="B54" s="35" t="s">
        <v>1755</v>
      </c>
      <c r="C54" s="106">
        <v>1</v>
      </c>
      <c r="D54" s="35" t="s">
        <v>171</v>
      </c>
      <c r="E54" s="107">
        <f>VLOOKUP(A54,ORDER!A:S,19,0)</f>
        <v>31000</v>
      </c>
      <c r="F54" s="105">
        <f t="shared" si="1"/>
        <v>31000</v>
      </c>
    </row>
    <row r="55" spans="1:6" ht="15.75" customHeight="1">
      <c r="A55" s="111" t="s">
        <v>300</v>
      </c>
      <c r="B55" s="35" t="s">
        <v>1068</v>
      </c>
      <c r="C55" s="106">
        <v>1</v>
      </c>
      <c r="D55" s="35" t="s">
        <v>171</v>
      </c>
      <c r="E55" s="107">
        <f>VLOOKUP(A55,ORDER!A:S,19,0)</f>
        <v>46400</v>
      </c>
      <c r="F55" s="105">
        <f t="shared" si="1"/>
        <v>46400</v>
      </c>
    </row>
    <row r="56" spans="1:6" ht="15.75" customHeight="1">
      <c r="A56" s="111" t="s">
        <v>331</v>
      </c>
      <c r="B56" s="35" t="s">
        <v>1114</v>
      </c>
      <c r="C56" s="106">
        <v>8</v>
      </c>
      <c r="D56" s="35" t="s">
        <v>171</v>
      </c>
      <c r="E56" s="107">
        <f>VLOOKUP(A56,ORDER!A:S,19,0)</f>
        <v>46000</v>
      </c>
      <c r="F56" s="105">
        <f t="shared" si="1"/>
        <v>368000</v>
      </c>
    </row>
    <row r="57" spans="1:6" ht="15.75" customHeight="1">
      <c r="A57" s="111" t="s">
        <v>330</v>
      </c>
      <c r="B57" s="35" t="s">
        <v>1112</v>
      </c>
      <c r="C57" s="106">
        <v>8</v>
      </c>
      <c r="D57" s="35" t="s">
        <v>171</v>
      </c>
      <c r="E57" s="107">
        <f>VLOOKUP(A57,ORDER!A:S,19,0)</f>
        <v>31000</v>
      </c>
      <c r="F57" s="105">
        <f t="shared" ref="F57" si="2">C57*E57</f>
        <v>248000</v>
      </c>
    </row>
    <row r="58" spans="1:6" ht="15.75" customHeight="1">
      <c r="A58" s="111"/>
      <c r="B58" s="35"/>
      <c r="C58" s="106"/>
      <c r="D58" s="35"/>
      <c r="E58" s="107"/>
      <c r="F58" s="105">
        <f>SUM(F52:F57)</f>
        <v>909400</v>
      </c>
    </row>
    <row r="59" spans="1:6" ht="15.75" customHeight="1">
      <c r="A59" s="78"/>
    </row>
    <row r="60" spans="1:6" ht="15.75" customHeight="1">
      <c r="A60" s="78"/>
    </row>
    <row r="61" spans="1:6" ht="15.75" customHeight="1">
      <c r="A61" s="101" t="s">
        <v>532</v>
      </c>
      <c r="B61" s="102" t="s">
        <v>533</v>
      </c>
      <c r="C61" s="103" t="s">
        <v>534</v>
      </c>
      <c r="D61" s="102" t="s">
        <v>535</v>
      </c>
      <c r="E61" s="104"/>
      <c r="F61" s="105"/>
    </row>
    <row r="62" spans="1:6" ht="15.75" customHeight="1">
      <c r="A62" s="35" t="s">
        <v>202</v>
      </c>
      <c r="B62" s="35" t="s">
        <v>927</v>
      </c>
      <c r="C62" s="106">
        <v>6</v>
      </c>
      <c r="D62" s="35" t="s">
        <v>31</v>
      </c>
      <c r="E62" s="107">
        <f>VLOOKUP(A62,ORDER!A:S,19,0)</f>
        <v>52500</v>
      </c>
      <c r="F62" s="105">
        <f>C62*E62</f>
        <v>315000</v>
      </c>
    </row>
    <row r="63" spans="1:6" ht="15.75" customHeight="1">
      <c r="A63" s="35" t="s">
        <v>244</v>
      </c>
      <c r="B63" s="35" t="s">
        <v>1317</v>
      </c>
      <c r="C63" s="106">
        <v>5</v>
      </c>
      <c r="D63" s="35" t="s">
        <v>31</v>
      </c>
      <c r="E63" s="107">
        <f>VLOOKUP(A63,ORDER!A:S,19,0)</f>
        <v>128000</v>
      </c>
      <c r="F63" s="105">
        <f t="shared" ref="F63:F70" si="3">C63*E63</f>
        <v>640000</v>
      </c>
    </row>
    <row r="64" spans="1:6" ht="15.75" customHeight="1">
      <c r="A64" s="35" t="s">
        <v>297</v>
      </c>
      <c r="B64" s="35" t="s">
        <v>1063</v>
      </c>
      <c r="C64" s="106">
        <v>2</v>
      </c>
      <c r="D64" s="35" t="s">
        <v>31</v>
      </c>
      <c r="E64" s="107">
        <f>VLOOKUP(A64,ORDER!A:S,19,0)</f>
        <v>49900</v>
      </c>
      <c r="F64" s="105">
        <f t="shared" si="3"/>
        <v>99800</v>
      </c>
    </row>
    <row r="65" spans="1:6" ht="15.75" customHeight="1">
      <c r="A65" s="35" t="s">
        <v>298</v>
      </c>
      <c r="B65" s="35" t="s">
        <v>1066</v>
      </c>
      <c r="C65" s="106">
        <v>2</v>
      </c>
      <c r="D65" s="35" t="s">
        <v>31</v>
      </c>
      <c r="E65" s="107">
        <f>VLOOKUP(A65,ORDER!A:S,19,0)</f>
        <v>32500</v>
      </c>
      <c r="F65" s="105">
        <f t="shared" si="3"/>
        <v>65000</v>
      </c>
    </row>
    <row r="66" spans="1:6" ht="15.75" customHeight="1">
      <c r="A66" s="35" t="s">
        <v>673</v>
      </c>
      <c r="B66" s="35" t="s">
        <v>1068</v>
      </c>
      <c r="C66" s="106">
        <v>3</v>
      </c>
      <c r="D66" s="35" t="s">
        <v>31</v>
      </c>
      <c r="E66" s="107">
        <f>VLOOKUP(A66,ORDER!A:S,19,0)</f>
        <v>48000</v>
      </c>
      <c r="F66" s="105">
        <f t="shared" si="3"/>
        <v>144000</v>
      </c>
    </row>
    <row r="67" spans="1:6" ht="15.75" customHeight="1">
      <c r="A67" s="35" t="s">
        <v>304</v>
      </c>
      <c r="B67" s="35" t="s">
        <v>1075</v>
      </c>
      <c r="C67" s="106">
        <v>6</v>
      </c>
      <c r="D67" s="35" t="s">
        <v>31</v>
      </c>
      <c r="E67" s="107">
        <f>VLOOKUP(A67,ORDER!A:S,19,0)</f>
        <v>10000</v>
      </c>
      <c r="F67" s="105">
        <f t="shared" si="3"/>
        <v>60000</v>
      </c>
    </row>
    <row r="68" spans="1:6" ht="15.75" customHeight="1">
      <c r="A68" s="35" t="s">
        <v>346</v>
      </c>
      <c r="B68" s="35" t="s">
        <v>1128</v>
      </c>
      <c r="C68" s="106">
        <v>10</v>
      </c>
      <c r="D68" s="35" t="s">
        <v>31</v>
      </c>
      <c r="E68" s="107">
        <f>VLOOKUP(A68,ORDER!A:S,19,0)</f>
        <v>6500</v>
      </c>
      <c r="F68" s="105">
        <f t="shared" si="3"/>
        <v>65000</v>
      </c>
    </row>
    <row r="69" spans="1:6" ht="15.75" customHeight="1">
      <c r="A69" s="35" t="s">
        <v>510</v>
      </c>
      <c r="B69" s="35" t="s">
        <v>1074</v>
      </c>
      <c r="C69" s="106">
        <v>4</v>
      </c>
      <c r="D69" s="35" t="s">
        <v>31</v>
      </c>
      <c r="E69" s="107">
        <f>VLOOKUP(A69,ORDER!A:S,19,0)</f>
        <v>19000</v>
      </c>
      <c r="F69" s="105">
        <f t="shared" si="3"/>
        <v>76000</v>
      </c>
    </row>
    <row r="70" spans="1:6" ht="15.75" customHeight="1">
      <c r="A70" s="35" t="s">
        <v>240</v>
      </c>
      <c r="B70" s="35" t="s">
        <v>980</v>
      </c>
      <c r="C70" s="106">
        <v>5</v>
      </c>
      <c r="D70" s="35" t="s">
        <v>31</v>
      </c>
      <c r="E70" s="107">
        <f>VLOOKUP(A70,ORDER!A:S,19,0)</f>
        <v>122000</v>
      </c>
      <c r="F70" s="105">
        <f t="shared" si="3"/>
        <v>610000</v>
      </c>
    </row>
    <row r="71" spans="1:6" ht="15.75" customHeight="1">
      <c r="A71" s="78"/>
    </row>
    <row r="72" spans="1:6" ht="15.75" customHeight="1">
      <c r="A72" s="78"/>
    </row>
    <row r="73" spans="1:6" ht="15.75" customHeight="1">
      <c r="A73" s="101" t="s">
        <v>532</v>
      </c>
      <c r="B73" s="102" t="s">
        <v>533</v>
      </c>
      <c r="C73" s="103" t="s">
        <v>534</v>
      </c>
      <c r="D73" s="102" t="s">
        <v>535</v>
      </c>
      <c r="E73" s="110" t="s">
        <v>1723</v>
      </c>
    </row>
    <row r="74" spans="1:6" ht="15.75" customHeight="1">
      <c r="A74" s="111" t="s">
        <v>180</v>
      </c>
      <c r="B74" s="112" t="s">
        <v>886</v>
      </c>
      <c r="C74" s="106">
        <v>2</v>
      </c>
      <c r="D74" s="35" t="s">
        <v>32</v>
      </c>
      <c r="E74" s="107" t="s">
        <v>11530</v>
      </c>
    </row>
    <row r="75" spans="1:6" ht="15.75" customHeight="1">
      <c r="A75" s="111" t="s">
        <v>181</v>
      </c>
      <c r="B75" s="112" t="s">
        <v>887</v>
      </c>
      <c r="C75" s="106">
        <v>1</v>
      </c>
      <c r="D75" s="35" t="s">
        <v>32</v>
      </c>
      <c r="E75" s="107" t="s">
        <v>11530</v>
      </c>
    </row>
    <row r="76" spans="1:6" ht="15.75" customHeight="1">
      <c r="A76" s="111" t="s">
        <v>190</v>
      </c>
      <c r="B76" s="112" t="s">
        <v>901</v>
      </c>
      <c r="C76" s="106">
        <v>1</v>
      </c>
      <c r="D76" s="35" t="s">
        <v>32</v>
      </c>
      <c r="E76" s="107" t="s">
        <v>11531</v>
      </c>
    </row>
    <row r="77" spans="1:6" ht="15.75" customHeight="1">
      <c r="A77" s="111" t="s">
        <v>195</v>
      </c>
      <c r="B77" s="112" t="s">
        <v>911</v>
      </c>
      <c r="C77" s="106">
        <v>3</v>
      </c>
      <c r="D77" s="35" t="s">
        <v>32</v>
      </c>
      <c r="E77" s="107" t="s">
        <v>11531</v>
      </c>
    </row>
    <row r="78" spans="1:6" ht="15.75" customHeight="1">
      <c r="A78" s="108" t="s">
        <v>197</v>
      </c>
      <c r="B78" s="112" t="s">
        <v>913</v>
      </c>
      <c r="C78" s="106">
        <v>2</v>
      </c>
      <c r="D78" s="35" t="s">
        <v>32</v>
      </c>
      <c r="E78" s="109" t="s">
        <v>11530</v>
      </c>
    </row>
    <row r="79" spans="1:6" ht="15.75" customHeight="1">
      <c r="A79" s="111" t="s">
        <v>215</v>
      </c>
      <c r="B79" s="112" t="s">
        <v>947</v>
      </c>
      <c r="C79" s="106">
        <v>3</v>
      </c>
      <c r="D79" s="35" t="s">
        <v>32</v>
      </c>
      <c r="E79" s="107" t="s">
        <v>11531</v>
      </c>
    </row>
    <row r="80" spans="1:6" ht="15.75" customHeight="1">
      <c r="A80" s="108" t="s">
        <v>216</v>
      </c>
      <c r="B80" s="112" t="s">
        <v>1313</v>
      </c>
      <c r="C80" s="106">
        <v>20</v>
      </c>
      <c r="D80" s="35" t="s">
        <v>32</v>
      </c>
      <c r="E80" s="109" t="s">
        <v>11530</v>
      </c>
    </row>
    <row r="81" spans="1:5" ht="15.75" customHeight="1">
      <c r="A81" s="111" t="s">
        <v>217</v>
      </c>
      <c r="B81" s="112" t="s">
        <v>951</v>
      </c>
      <c r="C81" s="106">
        <v>2</v>
      </c>
      <c r="D81" s="35" t="s">
        <v>32</v>
      </c>
      <c r="E81" s="107" t="s">
        <v>11531</v>
      </c>
    </row>
    <row r="82" spans="1:5" ht="15.75" customHeight="1">
      <c r="A82" s="111" t="s">
        <v>231</v>
      </c>
      <c r="B82" s="112" t="s">
        <v>968</v>
      </c>
      <c r="C82" s="106">
        <v>2</v>
      </c>
      <c r="D82" s="35" t="s">
        <v>32</v>
      </c>
      <c r="E82" s="107" t="s">
        <v>11531</v>
      </c>
    </row>
    <row r="83" spans="1:5" ht="15.75" customHeight="1">
      <c r="A83" s="112" t="s">
        <v>266</v>
      </c>
      <c r="B83" s="112" t="s">
        <v>1016</v>
      </c>
      <c r="C83" s="113">
        <v>1</v>
      </c>
      <c r="D83" s="35" t="s">
        <v>32</v>
      </c>
      <c r="E83" s="112" t="s">
        <v>11531</v>
      </c>
    </row>
    <row r="84" spans="1:5" ht="15.75" customHeight="1">
      <c r="A84" s="108" t="s">
        <v>280</v>
      </c>
      <c r="B84" s="112" t="s">
        <v>1033</v>
      </c>
      <c r="C84" s="106">
        <v>2</v>
      </c>
      <c r="D84" s="35" t="s">
        <v>32</v>
      </c>
      <c r="E84" s="109" t="s">
        <v>11531</v>
      </c>
    </row>
    <row r="85" spans="1:5" ht="15.75" customHeight="1">
      <c r="A85" s="35" t="s">
        <v>282</v>
      </c>
      <c r="B85" s="112" t="s">
        <v>1322</v>
      </c>
      <c r="C85" s="106">
        <v>4</v>
      </c>
      <c r="D85" s="35" t="s">
        <v>32</v>
      </c>
      <c r="E85" s="35" t="s">
        <v>11531</v>
      </c>
    </row>
    <row r="86" spans="1:5" ht="15.75" customHeight="1">
      <c r="A86" s="112" t="s">
        <v>286</v>
      </c>
      <c r="B86" s="112" t="s">
        <v>1040</v>
      </c>
      <c r="C86" s="113">
        <v>2</v>
      </c>
      <c r="D86" s="35" t="s">
        <v>32</v>
      </c>
      <c r="E86" s="112" t="s">
        <v>11531</v>
      </c>
    </row>
    <row r="87" spans="1:5" ht="15.75" customHeight="1">
      <c r="A87" s="112" t="s">
        <v>289</v>
      </c>
      <c r="B87" s="112" t="s">
        <v>1044</v>
      </c>
      <c r="C87" s="113">
        <v>2</v>
      </c>
      <c r="D87" s="35" t="s">
        <v>32</v>
      </c>
      <c r="E87" s="112" t="s">
        <v>11530</v>
      </c>
    </row>
    <row r="88" spans="1:5" ht="15.75" customHeight="1">
      <c r="A88" s="112" t="s">
        <v>293</v>
      </c>
      <c r="B88" s="112" t="s">
        <v>1055</v>
      </c>
      <c r="C88" s="113">
        <v>3</v>
      </c>
      <c r="D88" s="35" t="s">
        <v>32</v>
      </c>
      <c r="E88" s="112" t="s">
        <v>11531</v>
      </c>
    </row>
    <row r="89" spans="1:5" ht="15.75" customHeight="1">
      <c r="A89" s="112" t="s">
        <v>308</v>
      </c>
      <c r="B89" s="112" t="s">
        <v>1081</v>
      </c>
      <c r="C89" s="113">
        <v>1</v>
      </c>
      <c r="D89" s="35" t="s">
        <v>32</v>
      </c>
      <c r="E89" s="112" t="s">
        <v>11531</v>
      </c>
    </row>
    <row r="90" spans="1:5" ht="15.75" customHeight="1">
      <c r="A90" s="112" t="s">
        <v>312</v>
      </c>
      <c r="B90" s="112" t="s">
        <v>1089</v>
      </c>
      <c r="C90" s="113">
        <v>1</v>
      </c>
      <c r="D90" s="35" t="s">
        <v>32</v>
      </c>
      <c r="E90" s="112" t="s">
        <v>11530</v>
      </c>
    </row>
    <row r="91" spans="1:5" ht="15.75" customHeight="1">
      <c r="A91" s="108" t="s">
        <v>317</v>
      </c>
      <c r="B91" s="35" t="s">
        <v>1095</v>
      </c>
      <c r="C91" s="106">
        <v>2</v>
      </c>
      <c r="D91" s="35" t="s">
        <v>32</v>
      </c>
      <c r="E91" s="109" t="s">
        <v>11531</v>
      </c>
    </row>
    <row r="92" spans="1:5" ht="15.75" customHeight="1">
      <c r="A92" s="112" t="s">
        <v>318</v>
      </c>
      <c r="B92" s="112" t="s">
        <v>1096</v>
      </c>
      <c r="C92" s="113">
        <v>1</v>
      </c>
      <c r="D92" s="35" t="s">
        <v>32</v>
      </c>
      <c r="E92" s="112" t="s">
        <v>11531</v>
      </c>
    </row>
    <row r="93" spans="1:5" ht="15.75" customHeight="1">
      <c r="A93" s="112" t="s">
        <v>319</v>
      </c>
      <c r="B93" s="112" t="s">
        <v>1326</v>
      </c>
      <c r="C93" s="113">
        <v>2</v>
      </c>
      <c r="D93" s="35" t="s">
        <v>32</v>
      </c>
      <c r="E93" s="112" t="s">
        <v>11531</v>
      </c>
    </row>
    <row r="94" spans="1:5" ht="15.75" customHeight="1">
      <c r="A94" s="111" t="s">
        <v>321</v>
      </c>
      <c r="B94" s="35" t="s">
        <v>1099</v>
      </c>
      <c r="C94" s="106">
        <v>1</v>
      </c>
      <c r="D94" s="35" t="s">
        <v>32</v>
      </c>
      <c r="E94" s="107" t="s">
        <v>11531</v>
      </c>
    </row>
    <row r="95" spans="1:5" ht="15.75" customHeight="1">
      <c r="A95" s="111" t="s">
        <v>325</v>
      </c>
      <c r="B95" s="35" t="s">
        <v>1104</v>
      </c>
      <c r="C95" s="106">
        <v>3</v>
      </c>
      <c r="D95" s="35" t="s">
        <v>32</v>
      </c>
      <c r="E95" s="107" t="s">
        <v>11531</v>
      </c>
    </row>
    <row r="96" spans="1:5" ht="15.75" customHeight="1">
      <c r="A96" s="111" t="s">
        <v>344</v>
      </c>
      <c r="B96" s="35" t="s">
        <v>1327</v>
      </c>
      <c r="C96" s="106">
        <v>4</v>
      </c>
      <c r="D96" s="35" t="s">
        <v>32</v>
      </c>
      <c r="E96" s="107" t="s">
        <v>11531</v>
      </c>
    </row>
    <row r="97" spans="1:5" ht="15.75" customHeight="1">
      <c r="A97" s="111" t="s">
        <v>345</v>
      </c>
      <c r="B97" s="35" t="s">
        <v>1127</v>
      </c>
      <c r="C97" s="106">
        <v>6</v>
      </c>
      <c r="D97" s="35" t="s">
        <v>32</v>
      </c>
      <c r="E97" s="107" t="s">
        <v>11531</v>
      </c>
    </row>
    <row r="98" spans="1:5" ht="15.75" customHeight="1">
      <c r="A98" s="111" t="s">
        <v>351</v>
      </c>
      <c r="B98" s="35" t="s">
        <v>1134</v>
      </c>
      <c r="C98" s="106">
        <v>3</v>
      </c>
      <c r="D98" s="35" t="s">
        <v>32</v>
      </c>
      <c r="E98" s="107" t="s">
        <v>11530</v>
      </c>
    </row>
    <row r="99" spans="1:5" ht="15.75" customHeight="1">
      <c r="A99" s="111" t="s">
        <v>2030</v>
      </c>
      <c r="B99" s="35" t="s">
        <v>2031</v>
      </c>
      <c r="C99" s="106">
        <v>1</v>
      </c>
      <c r="D99" s="35" t="s">
        <v>32</v>
      </c>
      <c r="E99" s="107" t="s">
        <v>11531</v>
      </c>
    </row>
    <row r="100" spans="1:5" ht="15.75" customHeight="1">
      <c r="A100" s="111" t="s">
        <v>400</v>
      </c>
      <c r="B100" s="35" t="s">
        <v>1199</v>
      </c>
      <c r="C100" s="106">
        <v>1</v>
      </c>
      <c r="D100" s="35" t="s">
        <v>32</v>
      </c>
      <c r="E100" s="107" t="s">
        <v>11531</v>
      </c>
    </row>
    <row r="101" spans="1:5" ht="15.75" customHeight="1">
      <c r="A101" s="111" t="s">
        <v>401</v>
      </c>
      <c r="B101" s="35" t="s">
        <v>1200</v>
      </c>
      <c r="C101" s="106">
        <v>6</v>
      </c>
      <c r="D101" s="35" t="s">
        <v>32</v>
      </c>
      <c r="E101" s="107" t="s">
        <v>11531</v>
      </c>
    </row>
    <row r="102" spans="1:5" ht="15.75" customHeight="1">
      <c r="A102" s="111" t="s">
        <v>402</v>
      </c>
      <c r="B102" s="35" t="s">
        <v>1201</v>
      </c>
      <c r="C102" s="106">
        <v>3</v>
      </c>
      <c r="D102" s="35" t="s">
        <v>32</v>
      </c>
      <c r="E102" s="107" t="s">
        <v>11531</v>
      </c>
    </row>
    <row r="103" spans="1:5" ht="15.75" customHeight="1">
      <c r="A103" s="111" t="s">
        <v>405</v>
      </c>
      <c r="B103" s="35" t="s">
        <v>1341</v>
      </c>
      <c r="C103" s="106">
        <v>2</v>
      </c>
      <c r="D103" s="35" t="s">
        <v>32</v>
      </c>
      <c r="E103" s="107" t="s">
        <v>11531</v>
      </c>
    </row>
    <row r="104" spans="1:5" ht="15.75" customHeight="1">
      <c r="A104" s="111" t="s">
        <v>407</v>
      </c>
      <c r="B104" s="35" t="s">
        <v>1344</v>
      </c>
      <c r="C104" s="106">
        <v>4</v>
      </c>
      <c r="D104" s="35" t="s">
        <v>32</v>
      </c>
      <c r="E104" s="107" t="s">
        <v>11530</v>
      </c>
    </row>
    <row r="105" spans="1:5" ht="15.75" customHeight="1">
      <c r="A105" s="111" t="s">
        <v>408</v>
      </c>
      <c r="B105" s="35" t="s">
        <v>1345</v>
      </c>
      <c r="C105" s="106">
        <v>6</v>
      </c>
      <c r="D105" s="35" t="s">
        <v>32</v>
      </c>
      <c r="E105" s="107" t="s">
        <v>11531</v>
      </c>
    </row>
    <row r="106" spans="1:5" ht="15.75" customHeight="1">
      <c r="A106" s="111" t="s">
        <v>409</v>
      </c>
      <c r="B106" s="35" t="s">
        <v>1209</v>
      </c>
      <c r="C106" s="106">
        <v>6</v>
      </c>
      <c r="D106" s="35" t="s">
        <v>32</v>
      </c>
      <c r="E106" s="107" t="s">
        <v>11530</v>
      </c>
    </row>
    <row r="107" spans="1:5" ht="15.75" customHeight="1">
      <c r="A107" s="108" t="s">
        <v>416</v>
      </c>
      <c r="B107" s="35" t="s">
        <v>1215</v>
      </c>
      <c r="C107" s="106">
        <v>5</v>
      </c>
      <c r="D107" s="35" t="s">
        <v>32</v>
      </c>
      <c r="E107" s="109" t="s">
        <v>11531</v>
      </c>
    </row>
    <row r="108" spans="1:5" ht="15.75" customHeight="1">
      <c r="A108" s="111" t="s">
        <v>419</v>
      </c>
      <c r="B108" s="35" t="s">
        <v>1218</v>
      </c>
      <c r="C108" s="106">
        <v>5</v>
      </c>
      <c r="D108" s="35" t="s">
        <v>32</v>
      </c>
      <c r="E108" s="107" t="s">
        <v>11531</v>
      </c>
    </row>
    <row r="109" spans="1:5" ht="15.75" customHeight="1">
      <c r="A109" s="111" t="s">
        <v>421</v>
      </c>
      <c r="B109" s="35" t="s">
        <v>1220</v>
      </c>
      <c r="C109" s="106">
        <v>10</v>
      </c>
      <c r="D109" s="35" t="s">
        <v>32</v>
      </c>
      <c r="E109" s="107" t="s">
        <v>11531</v>
      </c>
    </row>
    <row r="110" spans="1:5" ht="15.75" customHeight="1">
      <c r="A110" s="111" t="s">
        <v>422</v>
      </c>
      <c r="B110" s="35" t="s">
        <v>738</v>
      </c>
      <c r="C110" s="106">
        <v>10</v>
      </c>
      <c r="D110" s="35" t="s">
        <v>32</v>
      </c>
      <c r="E110" s="107" t="s">
        <v>11531</v>
      </c>
    </row>
    <row r="111" spans="1:5" ht="15.75" customHeight="1">
      <c r="A111" s="111" t="s">
        <v>425</v>
      </c>
      <c r="B111" s="35" t="s">
        <v>1222</v>
      </c>
      <c r="C111" s="106">
        <v>5</v>
      </c>
      <c r="D111" s="35" t="s">
        <v>32</v>
      </c>
      <c r="E111" s="107" t="s">
        <v>11530</v>
      </c>
    </row>
    <row r="112" spans="1:5" ht="15.75" customHeight="1">
      <c r="A112" s="111" t="s">
        <v>447</v>
      </c>
      <c r="B112" s="35" t="s">
        <v>1254</v>
      </c>
      <c r="C112" s="106">
        <v>30</v>
      </c>
      <c r="D112" s="35" t="s">
        <v>32</v>
      </c>
      <c r="E112" s="109" t="s">
        <v>11530</v>
      </c>
    </row>
    <row r="113" spans="1:5" ht="15.75" customHeight="1">
      <c r="A113" s="111" t="s">
        <v>449</v>
      </c>
      <c r="B113" s="35" t="s">
        <v>1256</v>
      </c>
      <c r="C113" s="106">
        <v>3</v>
      </c>
      <c r="D113" s="35" t="s">
        <v>32</v>
      </c>
      <c r="E113" s="107" t="s">
        <v>11531</v>
      </c>
    </row>
    <row r="114" spans="1:5" ht="15.75" customHeight="1">
      <c r="A114" s="111" t="s">
        <v>452</v>
      </c>
      <c r="B114" s="35" t="s">
        <v>1262</v>
      </c>
      <c r="C114" s="106">
        <v>1</v>
      </c>
      <c r="D114" s="35" t="s">
        <v>32</v>
      </c>
      <c r="E114" s="107" t="s">
        <v>11530</v>
      </c>
    </row>
    <row r="115" spans="1:5" ht="15.75" customHeight="1">
      <c r="A115" s="111" t="s">
        <v>475</v>
      </c>
      <c r="B115" s="114" t="s">
        <v>1354</v>
      </c>
      <c r="C115" s="106">
        <v>5</v>
      </c>
      <c r="D115" s="35" t="s">
        <v>32</v>
      </c>
      <c r="E115" s="107" t="s">
        <v>11531</v>
      </c>
    </row>
    <row r="116" spans="1:5" ht="15.75" customHeight="1">
      <c r="A116" s="111" t="s">
        <v>575</v>
      </c>
      <c r="B116" s="114" t="s">
        <v>1300</v>
      </c>
      <c r="C116" s="106">
        <v>1</v>
      </c>
      <c r="D116" s="35" t="s">
        <v>32</v>
      </c>
      <c r="E116" s="107" t="s">
        <v>11531</v>
      </c>
    </row>
    <row r="117" spans="1:5" ht="15.75" customHeight="1">
      <c r="A117" s="111" t="s">
        <v>479</v>
      </c>
      <c r="B117" s="114" t="s">
        <v>1302</v>
      </c>
      <c r="C117" s="106">
        <v>5</v>
      </c>
      <c r="D117" s="35" t="s">
        <v>32</v>
      </c>
      <c r="E117" s="107" t="s">
        <v>11531</v>
      </c>
    </row>
    <row r="118" spans="1:5" ht="15.75" customHeight="1">
      <c r="A118" s="111" t="s">
        <v>480</v>
      </c>
      <c r="B118" s="114" t="s">
        <v>2072</v>
      </c>
      <c r="C118" s="106">
        <v>1</v>
      </c>
      <c r="D118" s="35" t="s">
        <v>32</v>
      </c>
      <c r="E118" s="107" t="s">
        <v>11531</v>
      </c>
    </row>
    <row r="119" spans="1:5" ht="15.75" customHeight="1">
      <c r="A119" s="111" t="s">
        <v>492</v>
      </c>
      <c r="B119" s="114" t="s">
        <v>890</v>
      </c>
      <c r="C119" s="106">
        <v>1</v>
      </c>
      <c r="D119" s="35" t="s">
        <v>32</v>
      </c>
      <c r="E119" s="107" t="s">
        <v>11530</v>
      </c>
    </row>
    <row r="120" spans="1:5" ht="15.75" customHeight="1">
      <c r="A120" s="111" t="s">
        <v>1585</v>
      </c>
      <c r="B120" s="35" t="s">
        <v>1586</v>
      </c>
      <c r="C120" s="106">
        <v>1</v>
      </c>
      <c r="D120" s="35" t="s">
        <v>32</v>
      </c>
      <c r="E120" s="109" t="s">
        <v>11531</v>
      </c>
    </row>
    <row r="121" spans="1:5" ht="15.75" customHeight="1">
      <c r="A121" s="111" t="s">
        <v>1051</v>
      </c>
      <c r="B121" s="35" t="s">
        <v>1052</v>
      </c>
      <c r="C121" s="106">
        <v>1</v>
      </c>
      <c r="D121" s="35" t="s">
        <v>32</v>
      </c>
      <c r="E121" s="107" t="s">
        <v>11530</v>
      </c>
    </row>
    <row r="122" spans="1:5" ht="15.75" customHeight="1">
      <c r="A122" s="112" t="s">
        <v>518</v>
      </c>
      <c r="B122" s="112" t="s">
        <v>1180</v>
      </c>
      <c r="C122" s="113">
        <v>1</v>
      </c>
      <c r="D122" s="35" t="s">
        <v>32</v>
      </c>
      <c r="E122" s="107" t="s">
        <v>11531</v>
      </c>
    </row>
    <row r="123" spans="1:5" ht="15.75" customHeight="1">
      <c r="A123" s="112" t="s">
        <v>733</v>
      </c>
      <c r="B123" s="112" t="s">
        <v>1340</v>
      </c>
      <c r="C123" s="113">
        <v>1</v>
      </c>
      <c r="D123" s="35" t="s">
        <v>32</v>
      </c>
      <c r="E123" s="107" t="s">
        <v>11530</v>
      </c>
    </row>
    <row r="124" spans="1:5" ht="15.75" customHeight="1">
      <c r="A124" s="112" t="s">
        <v>546</v>
      </c>
      <c r="B124" s="112" t="s">
        <v>949</v>
      </c>
      <c r="C124" s="113">
        <v>1</v>
      </c>
      <c r="D124" s="35" t="s">
        <v>32</v>
      </c>
      <c r="E124" s="107" t="s">
        <v>11531</v>
      </c>
    </row>
    <row r="125" spans="1:5" ht="15.75" customHeight="1">
      <c r="A125" s="78"/>
    </row>
    <row r="126" spans="1:5" ht="15.75" customHeight="1">
      <c r="A126" s="29"/>
      <c r="B126" s="29"/>
      <c r="C126" s="77"/>
    </row>
    <row r="127" spans="1:5" ht="15.75" customHeight="1">
      <c r="A127" s="101" t="s">
        <v>532</v>
      </c>
      <c r="B127" s="102" t="s">
        <v>533</v>
      </c>
      <c r="C127" s="103" t="s">
        <v>534</v>
      </c>
      <c r="D127" s="102" t="s">
        <v>535</v>
      </c>
      <c r="E127" s="110" t="s">
        <v>1723</v>
      </c>
    </row>
    <row r="128" spans="1:5" ht="15.75" customHeight="1">
      <c r="A128" s="111" t="s">
        <v>492</v>
      </c>
      <c r="B128" s="35" t="s">
        <v>890</v>
      </c>
      <c r="C128" s="106">
        <v>1</v>
      </c>
      <c r="D128" s="35" t="s">
        <v>30</v>
      </c>
      <c r="E128" s="109" t="s">
        <v>11531</v>
      </c>
    </row>
    <row r="129" spans="1:5" ht="15.75" customHeight="1">
      <c r="A129" s="111" t="s">
        <v>178</v>
      </c>
      <c r="B129" s="35" t="s">
        <v>883</v>
      </c>
      <c r="C129" s="106">
        <v>1</v>
      </c>
      <c r="D129" s="35" t="s">
        <v>30</v>
      </c>
      <c r="E129" s="109" t="s">
        <v>11531</v>
      </c>
    </row>
    <row r="130" spans="1:5" ht="15.75" customHeight="1">
      <c r="A130" s="111" t="s">
        <v>180</v>
      </c>
      <c r="B130" s="35" t="s">
        <v>886</v>
      </c>
      <c r="C130" s="106">
        <v>2</v>
      </c>
      <c r="D130" s="35" t="s">
        <v>30</v>
      </c>
      <c r="E130" s="107" t="s">
        <v>11531</v>
      </c>
    </row>
    <row r="131" spans="1:5" ht="15.75" customHeight="1">
      <c r="A131" s="112" t="s">
        <v>181</v>
      </c>
      <c r="B131" s="112" t="s">
        <v>887</v>
      </c>
      <c r="C131" s="113">
        <v>1</v>
      </c>
      <c r="D131" s="35" t="s">
        <v>30</v>
      </c>
      <c r="E131" s="107" t="s">
        <v>11530</v>
      </c>
    </row>
    <row r="132" spans="1:5" ht="15.75" customHeight="1">
      <c r="A132" s="112" t="s">
        <v>184</v>
      </c>
      <c r="B132" s="112" t="s">
        <v>893</v>
      </c>
      <c r="C132" s="113">
        <v>96</v>
      </c>
      <c r="D132" s="35" t="s">
        <v>30</v>
      </c>
      <c r="E132" s="107" t="s">
        <v>11530</v>
      </c>
    </row>
    <row r="133" spans="1:5" ht="15.75" customHeight="1">
      <c r="A133" s="112" t="s">
        <v>190</v>
      </c>
      <c r="B133" s="112" t="s">
        <v>901</v>
      </c>
      <c r="C133" s="113">
        <v>1</v>
      </c>
      <c r="D133" s="35" t="s">
        <v>30</v>
      </c>
      <c r="E133" s="107" t="s">
        <v>11531</v>
      </c>
    </row>
    <row r="134" spans="1:5" ht="15.75" customHeight="1">
      <c r="A134" s="111" t="s">
        <v>1940</v>
      </c>
      <c r="B134" s="35" t="s">
        <v>1941</v>
      </c>
      <c r="C134" s="106">
        <v>2</v>
      </c>
      <c r="D134" s="35" t="s">
        <v>30</v>
      </c>
      <c r="E134" s="107" t="s">
        <v>11530</v>
      </c>
    </row>
    <row r="135" spans="1:5" ht="15.75" customHeight="1">
      <c r="A135" s="111" t="s">
        <v>904</v>
      </c>
      <c r="B135" s="35" t="s">
        <v>905</v>
      </c>
      <c r="C135" s="106">
        <v>1</v>
      </c>
      <c r="D135" s="35" t="s">
        <v>30</v>
      </c>
      <c r="E135" s="107" t="s">
        <v>11530</v>
      </c>
    </row>
    <row r="136" spans="1:5" ht="15.75" customHeight="1">
      <c r="A136" s="111" t="s">
        <v>193</v>
      </c>
      <c r="B136" s="35" t="s">
        <v>1305</v>
      </c>
      <c r="C136" s="106">
        <v>4</v>
      </c>
      <c r="D136" s="35" t="s">
        <v>30</v>
      </c>
      <c r="E136" s="107" t="s">
        <v>11531</v>
      </c>
    </row>
    <row r="137" spans="1:5" ht="15.75" customHeight="1">
      <c r="A137" s="111" t="s">
        <v>197</v>
      </c>
      <c r="B137" s="35" t="s">
        <v>913</v>
      </c>
      <c r="C137" s="106">
        <v>2</v>
      </c>
      <c r="D137" s="35" t="s">
        <v>30</v>
      </c>
      <c r="E137" s="107" t="s">
        <v>11531</v>
      </c>
    </row>
    <row r="138" spans="1:5" ht="15.75" customHeight="1">
      <c r="A138" s="35" t="s">
        <v>930</v>
      </c>
      <c r="B138" s="35" t="s">
        <v>931</v>
      </c>
      <c r="C138" s="106">
        <v>1</v>
      </c>
      <c r="D138" s="35" t="s">
        <v>30</v>
      </c>
      <c r="E138" s="107" t="s">
        <v>11531</v>
      </c>
    </row>
    <row r="139" spans="1:5" ht="15.75" customHeight="1">
      <c r="A139" s="35" t="s">
        <v>208</v>
      </c>
      <c r="B139" s="35" t="s">
        <v>938</v>
      </c>
      <c r="C139" s="106">
        <v>1</v>
      </c>
      <c r="D139" s="35" t="s">
        <v>30</v>
      </c>
      <c r="E139" s="107" t="s">
        <v>11531</v>
      </c>
    </row>
    <row r="140" spans="1:5" ht="15.75" customHeight="1">
      <c r="A140" s="111" t="s">
        <v>217</v>
      </c>
      <c r="B140" s="35" t="s">
        <v>951</v>
      </c>
      <c r="C140" s="106">
        <v>8</v>
      </c>
      <c r="D140" s="35" t="s">
        <v>30</v>
      </c>
      <c r="E140" s="107" t="s">
        <v>11531</v>
      </c>
    </row>
    <row r="141" spans="1:5" ht="15.75" customHeight="1">
      <c r="A141" s="112" t="s">
        <v>228</v>
      </c>
      <c r="B141" s="112" t="s">
        <v>1756</v>
      </c>
      <c r="C141" s="113">
        <v>1</v>
      </c>
      <c r="D141" s="35" t="s">
        <v>30</v>
      </c>
      <c r="E141" s="107" t="s">
        <v>11531</v>
      </c>
    </row>
    <row r="142" spans="1:5" ht="15.75" customHeight="1">
      <c r="A142" s="111" t="s">
        <v>975</v>
      </c>
      <c r="B142" s="35" t="s">
        <v>976</v>
      </c>
      <c r="C142" s="106">
        <v>2</v>
      </c>
      <c r="D142" s="35" t="s">
        <v>30</v>
      </c>
      <c r="E142" s="107" t="s">
        <v>11530</v>
      </c>
    </row>
    <row r="143" spans="1:5" ht="15.75" customHeight="1">
      <c r="A143" s="111" t="s">
        <v>240</v>
      </c>
      <c r="B143" s="35" t="s">
        <v>980</v>
      </c>
      <c r="C143" s="106">
        <v>5</v>
      </c>
      <c r="D143" s="35" t="s">
        <v>30</v>
      </c>
      <c r="E143" s="107" t="s">
        <v>11530</v>
      </c>
    </row>
    <row r="144" spans="1:5" ht="15.75" customHeight="1">
      <c r="A144" s="111" t="s">
        <v>1773</v>
      </c>
      <c r="B144" s="35" t="s">
        <v>1774</v>
      </c>
      <c r="C144" s="106">
        <v>1</v>
      </c>
      <c r="D144" s="35" t="s">
        <v>30</v>
      </c>
      <c r="E144" s="107" t="s">
        <v>11531</v>
      </c>
    </row>
    <row r="145" spans="1:5" ht="15.75" customHeight="1">
      <c r="A145" s="111" t="s">
        <v>264</v>
      </c>
      <c r="B145" s="35" t="s">
        <v>1014</v>
      </c>
      <c r="C145" s="106">
        <v>2</v>
      </c>
      <c r="D145" s="35" t="s">
        <v>30</v>
      </c>
      <c r="E145" s="107" t="s">
        <v>11530</v>
      </c>
    </row>
    <row r="146" spans="1:5" ht="15.75" customHeight="1">
      <c r="A146" s="112" t="s">
        <v>273</v>
      </c>
      <c r="B146" s="112" t="s">
        <v>1026</v>
      </c>
      <c r="C146" s="113">
        <v>2</v>
      </c>
      <c r="D146" s="35" t="s">
        <v>30</v>
      </c>
      <c r="E146" s="107" t="s">
        <v>11530</v>
      </c>
    </row>
    <row r="147" spans="1:5" ht="15.75" customHeight="1">
      <c r="A147" s="112" t="s">
        <v>276</v>
      </c>
      <c r="B147" s="112" t="s">
        <v>1029</v>
      </c>
      <c r="C147" s="113">
        <v>2</v>
      </c>
      <c r="D147" s="35" t="s">
        <v>30</v>
      </c>
      <c r="E147" s="107" t="s">
        <v>11531</v>
      </c>
    </row>
    <row r="148" spans="1:5" ht="15.75" customHeight="1">
      <c r="A148" s="112" t="s">
        <v>289</v>
      </c>
      <c r="B148" s="112" t="s">
        <v>1044</v>
      </c>
      <c r="C148" s="113">
        <v>2</v>
      </c>
      <c r="D148" s="35" t="s">
        <v>30</v>
      </c>
      <c r="E148" s="107" t="s">
        <v>11530</v>
      </c>
    </row>
    <row r="149" spans="1:5" ht="15.75" customHeight="1">
      <c r="A149" s="112" t="s">
        <v>1046</v>
      </c>
      <c r="B149" s="112" t="s">
        <v>1047</v>
      </c>
      <c r="C149" s="113">
        <v>1</v>
      </c>
      <c r="D149" s="35" t="s">
        <v>30</v>
      </c>
      <c r="E149" s="107" t="s">
        <v>11530</v>
      </c>
    </row>
    <row r="150" spans="1:5" ht="15.75" customHeight="1">
      <c r="A150" s="108" t="s">
        <v>1436</v>
      </c>
      <c r="B150" s="35" t="s">
        <v>1437</v>
      </c>
      <c r="C150" s="106">
        <v>1</v>
      </c>
      <c r="D150" s="35" t="s">
        <v>30</v>
      </c>
      <c r="E150" s="107" t="s">
        <v>11530</v>
      </c>
    </row>
    <row r="151" spans="1:5" ht="15.75" customHeight="1">
      <c r="A151" s="111" t="s">
        <v>1051</v>
      </c>
      <c r="B151" s="35" t="s">
        <v>1052</v>
      </c>
      <c r="C151" s="106">
        <v>1</v>
      </c>
      <c r="D151" s="35" t="s">
        <v>30</v>
      </c>
      <c r="E151" s="107" t="s">
        <v>11531</v>
      </c>
    </row>
    <row r="152" spans="1:5" ht="15.75" customHeight="1">
      <c r="A152" s="35" t="s">
        <v>507</v>
      </c>
      <c r="B152" s="35" t="s">
        <v>1065</v>
      </c>
      <c r="C152" s="106">
        <v>1</v>
      </c>
      <c r="D152" s="35" t="s">
        <v>30</v>
      </c>
      <c r="E152" s="107" t="s">
        <v>11530</v>
      </c>
    </row>
    <row r="153" spans="1:5" ht="15.75" customHeight="1">
      <c r="A153" s="35" t="s">
        <v>298</v>
      </c>
      <c r="B153" s="35" t="s">
        <v>1066</v>
      </c>
      <c r="C153" s="106">
        <v>2</v>
      </c>
      <c r="D153" s="35" t="s">
        <v>30</v>
      </c>
      <c r="E153" s="107" t="s">
        <v>11530</v>
      </c>
    </row>
    <row r="154" spans="1:5" ht="15.75" customHeight="1">
      <c r="A154" s="111" t="s">
        <v>299</v>
      </c>
      <c r="B154" s="35" t="s">
        <v>1496</v>
      </c>
      <c r="C154" s="106">
        <v>2</v>
      </c>
      <c r="D154" s="35" t="s">
        <v>30</v>
      </c>
      <c r="E154" s="107" t="s">
        <v>11530</v>
      </c>
    </row>
    <row r="155" spans="1:5" ht="15.75" customHeight="1">
      <c r="A155" s="111" t="s">
        <v>673</v>
      </c>
      <c r="B155" s="35" t="s">
        <v>1068</v>
      </c>
      <c r="C155" s="106">
        <v>2</v>
      </c>
      <c r="D155" s="35" t="s">
        <v>30</v>
      </c>
      <c r="E155" s="107" t="s">
        <v>11530</v>
      </c>
    </row>
    <row r="156" spans="1:5" ht="15.75" customHeight="1">
      <c r="A156" s="111" t="s">
        <v>312</v>
      </c>
      <c r="B156" s="35" t="s">
        <v>1089</v>
      </c>
      <c r="C156" s="106">
        <v>1</v>
      </c>
      <c r="D156" s="35" t="s">
        <v>30</v>
      </c>
      <c r="E156" s="107" t="s">
        <v>11530</v>
      </c>
    </row>
    <row r="157" spans="1:5" ht="15.75" customHeight="1">
      <c r="A157" s="112" t="s">
        <v>513</v>
      </c>
      <c r="B157" s="112" t="s">
        <v>1092</v>
      </c>
      <c r="C157" s="113">
        <v>2</v>
      </c>
      <c r="D157" s="35" t="s">
        <v>30</v>
      </c>
      <c r="E157" s="107" t="s">
        <v>11530</v>
      </c>
    </row>
    <row r="158" spans="1:5" ht="15.75" customHeight="1">
      <c r="A158" s="111" t="s">
        <v>332</v>
      </c>
      <c r="B158" s="35" t="s">
        <v>1115</v>
      </c>
      <c r="C158" s="106">
        <v>2</v>
      </c>
      <c r="D158" s="35" t="s">
        <v>30</v>
      </c>
      <c r="E158" s="107" t="s">
        <v>11530</v>
      </c>
    </row>
    <row r="159" spans="1:5" ht="15.75" customHeight="1">
      <c r="A159" s="111" t="s">
        <v>2193</v>
      </c>
      <c r="B159" s="35" t="s">
        <v>2194</v>
      </c>
      <c r="C159" s="106">
        <v>1</v>
      </c>
      <c r="D159" s="35" t="s">
        <v>30</v>
      </c>
      <c r="E159" s="107" t="s">
        <v>11530</v>
      </c>
    </row>
    <row r="160" spans="1:5" ht="15.75" customHeight="1">
      <c r="A160" s="111" t="s">
        <v>351</v>
      </c>
      <c r="B160" s="35" t="s">
        <v>1134</v>
      </c>
      <c r="C160" s="106">
        <v>3</v>
      </c>
      <c r="D160" s="35" t="s">
        <v>30</v>
      </c>
      <c r="E160" s="107" t="s">
        <v>11531</v>
      </c>
    </row>
    <row r="161" spans="1:5" ht="15.75" customHeight="1">
      <c r="A161" s="35" t="s">
        <v>1862</v>
      </c>
      <c r="B161" s="35" t="s">
        <v>1863</v>
      </c>
      <c r="C161" s="106">
        <v>1</v>
      </c>
      <c r="D161" s="35" t="s">
        <v>30</v>
      </c>
      <c r="E161" s="107" t="s">
        <v>11530</v>
      </c>
    </row>
    <row r="162" spans="1:5" ht="15.75" customHeight="1">
      <c r="A162" s="111" t="s">
        <v>376</v>
      </c>
      <c r="B162" s="35" t="s">
        <v>1167</v>
      </c>
      <c r="C162" s="106">
        <v>10</v>
      </c>
      <c r="D162" s="35" t="s">
        <v>30</v>
      </c>
      <c r="E162" s="107" t="s">
        <v>11531</v>
      </c>
    </row>
    <row r="163" spans="1:5" ht="15.75" customHeight="1">
      <c r="A163" s="111" t="s">
        <v>733</v>
      </c>
      <c r="B163" s="35" t="s">
        <v>1340</v>
      </c>
      <c r="C163" s="106">
        <v>1</v>
      </c>
      <c r="D163" s="35" t="s">
        <v>30</v>
      </c>
      <c r="E163" s="107" t="s">
        <v>11531</v>
      </c>
    </row>
    <row r="164" spans="1:5" ht="15.75" customHeight="1">
      <c r="A164" s="111" t="s">
        <v>407</v>
      </c>
      <c r="B164" s="35" t="s">
        <v>1344</v>
      </c>
      <c r="C164" s="106">
        <v>4</v>
      </c>
      <c r="D164" s="35" t="s">
        <v>30</v>
      </c>
      <c r="E164" s="107" t="s">
        <v>11531</v>
      </c>
    </row>
    <row r="165" spans="1:5" ht="15.75" customHeight="1">
      <c r="A165" s="112" t="s">
        <v>409</v>
      </c>
      <c r="B165" s="112" t="s">
        <v>1209</v>
      </c>
      <c r="C165" s="113">
        <v>6</v>
      </c>
      <c r="D165" s="35" t="s">
        <v>30</v>
      </c>
      <c r="E165" s="107" t="s">
        <v>11531</v>
      </c>
    </row>
    <row r="166" spans="1:5" ht="15.75" customHeight="1">
      <c r="A166" s="111" t="s">
        <v>419</v>
      </c>
      <c r="B166" s="35" t="s">
        <v>1218</v>
      </c>
      <c r="C166" s="106">
        <v>5</v>
      </c>
      <c r="D166" s="35" t="s">
        <v>30</v>
      </c>
      <c r="E166" s="107" t="s">
        <v>11531</v>
      </c>
    </row>
    <row r="167" spans="1:5" ht="15.75" customHeight="1">
      <c r="A167" s="111" t="s">
        <v>423</v>
      </c>
      <c r="B167" s="35" t="s">
        <v>739</v>
      </c>
      <c r="C167" s="106">
        <v>10</v>
      </c>
      <c r="D167" s="35" t="s">
        <v>30</v>
      </c>
      <c r="E167" s="107" t="s">
        <v>11531</v>
      </c>
    </row>
    <row r="168" spans="1:5" ht="15.75" customHeight="1">
      <c r="A168" s="111" t="s">
        <v>425</v>
      </c>
      <c r="B168" s="35" t="s">
        <v>1222</v>
      </c>
      <c r="C168" s="106">
        <v>5</v>
      </c>
      <c r="D168" s="35" t="s">
        <v>30</v>
      </c>
      <c r="E168" s="107" t="s">
        <v>11530</v>
      </c>
    </row>
    <row r="169" spans="1:5" ht="15.75" customHeight="1">
      <c r="A169" s="111" t="s">
        <v>434</v>
      </c>
      <c r="B169" s="35" t="s">
        <v>1235</v>
      </c>
      <c r="C169" s="106">
        <v>1</v>
      </c>
      <c r="D169" s="35" t="s">
        <v>30</v>
      </c>
      <c r="E169" s="107" t="s">
        <v>11531</v>
      </c>
    </row>
    <row r="170" spans="1:5" ht="15.75" customHeight="1">
      <c r="A170" s="111" t="s">
        <v>435</v>
      </c>
      <c r="B170" s="35" t="s">
        <v>1236</v>
      </c>
      <c r="C170" s="106">
        <v>3</v>
      </c>
      <c r="D170" s="35" t="s">
        <v>30</v>
      </c>
      <c r="E170" s="107" t="s">
        <v>11531</v>
      </c>
    </row>
    <row r="171" spans="1:5" ht="15.75" customHeight="1">
      <c r="A171" s="111" t="s">
        <v>447</v>
      </c>
      <c r="B171" s="35" t="s">
        <v>1254</v>
      </c>
      <c r="C171" s="106">
        <v>30</v>
      </c>
      <c r="D171" s="35" t="s">
        <v>30</v>
      </c>
      <c r="E171" s="107" t="s">
        <v>11531</v>
      </c>
    </row>
    <row r="172" spans="1:5" ht="15.75" customHeight="1">
      <c r="A172" s="111" t="s">
        <v>452</v>
      </c>
      <c r="B172" s="35" t="s">
        <v>1262</v>
      </c>
      <c r="C172" s="106">
        <v>1</v>
      </c>
      <c r="D172" s="35" t="s">
        <v>30</v>
      </c>
      <c r="E172" s="107" t="s">
        <v>11531</v>
      </c>
    </row>
    <row r="173" spans="1:5" ht="15.75" customHeight="1">
      <c r="A173" s="35" t="s">
        <v>797</v>
      </c>
      <c r="B173" s="35" t="s">
        <v>798</v>
      </c>
      <c r="C173" s="106">
        <v>10</v>
      </c>
      <c r="D173" s="35" t="s">
        <v>30</v>
      </c>
      <c r="E173" s="107" t="s">
        <v>11530</v>
      </c>
    </row>
    <row r="174" spans="1:5" ht="15.75" customHeight="1">
      <c r="A174" s="35" t="s">
        <v>799</v>
      </c>
      <c r="B174" s="35" t="s">
        <v>1281</v>
      </c>
      <c r="C174" s="106">
        <v>10</v>
      </c>
      <c r="D174" s="35" t="s">
        <v>30</v>
      </c>
      <c r="E174" s="107" t="s">
        <v>11530</v>
      </c>
    </row>
    <row r="175" spans="1:5" ht="15.75" customHeight="1">
      <c r="A175" s="35" t="s">
        <v>7772</v>
      </c>
      <c r="B175" s="35" t="s">
        <v>7773</v>
      </c>
      <c r="C175" s="106">
        <v>10</v>
      </c>
      <c r="D175" s="35" t="s">
        <v>30</v>
      </c>
      <c r="E175" s="107" t="s">
        <v>11530</v>
      </c>
    </row>
    <row r="176" spans="1:5" ht="15.75" customHeight="1">
      <c r="A176" s="111" t="s">
        <v>465</v>
      </c>
      <c r="B176" s="35" t="s">
        <v>1351</v>
      </c>
      <c r="C176" s="106">
        <v>1</v>
      </c>
      <c r="D176" s="35" t="s">
        <v>30</v>
      </c>
      <c r="E176" s="107" t="s">
        <v>11530</v>
      </c>
    </row>
    <row r="177" spans="1:6" ht="15.75" customHeight="1">
      <c r="A177" s="111" t="s">
        <v>804</v>
      </c>
      <c r="B177" s="35" t="s">
        <v>1292</v>
      </c>
      <c r="C177" s="106">
        <v>10</v>
      </c>
      <c r="D177" s="35" t="s">
        <v>30</v>
      </c>
      <c r="E177" s="107" t="s">
        <v>11530</v>
      </c>
    </row>
    <row r="180" spans="1:6" ht="15.75" customHeight="1">
      <c r="A180" s="102" t="s">
        <v>532</v>
      </c>
      <c r="B180" s="102" t="s">
        <v>533</v>
      </c>
      <c r="C180" s="103" t="s">
        <v>534</v>
      </c>
      <c r="D180" s="102" t="s">
        <v>535</v>
      </c>
      <c r="E180" s="110"/>
      <c r="F180" s="105"/>
    </row>
    <row r="181" spans="1:6" ht="15.75" customHeight="1">
      <c r="A181" s="35" t="s">
        <v>1940</v>
      </c>
      <c r="B181" s="35" t="s">
        <v>1941</v>
      </c>
      <c r="C181" s="106">
        <v>2</v>
      </c>
      <c r="D181" s="35" t="s">
        <v>31</v>
      </c>
      <c r="E181" s="107">
        <f>VLOOKUP(A181,ORDER!A:S,19,0)</f>
        <v>13500</v>
      </c>
      <c r="F181" s="105">
        <f>C181*E181</f>
        <v>27000</v>
      </c>
    </row>
    <row r="182" spans="1:6" ht="15.75" customHeight="1">
      <c r="A182" s="35" t="s">
        <v>904</v>
      </c>
      <c r="B182" s="35" t="s">
        <v>905</v>
      </c>
      <c r="C182" s="106">
        <v>1</v>
      </c>
      <c r="D182" s="35" t="s">
        <v>31</v>
      </c>
      <c r="E182" s="107">
        <f>VLOOKUP(A182,ORDER!A:S,19,0)</f>
        <v>12500</v>
      </c>
      <c r="F182" s="105">
        <f t="shared" ref="F182:F193" si="4">C182*E182</f>
        <v>12500</v>
      </c>
    </row>
    <row r="183" spans="1:6" ht="15.75" customHeight="1">
      <c r="A183" s="35" t="s">
        <v>975</v>
      </c>
      <c r="B183" s="35" t="s">
        <v>976</v>
      </c>
      <c r="C183" s="106">
        <v>2</v>
      </c>
      <c r="D183" s="35" t="s">
        <v>31</v>
      </c>
      <c r="E183" s="107">
        <f>VLOOKUP(A183,ORDER!A:S,19,0)</f>
        <v>58000</v>
      </c>
      <c r="F183" s="105">
        <f t="shared" si="4"/>
        <v>116000</v>
      </c>
    </row>
    <row r="184" spans="1:6" ht="15.75" customHeight="1">
      <c r="A184" s="35" t="s">
        <v>240</v>
      </c>
      <c r="B184" s="35" t="s">
        <v>980</v>
      </c>
      <c r="C184" s="106">
        <v>5</v>
      </c>
      <c r="D184" s="35" t="s">
        <v>31</v>
      </c>
      <c r="E184" s="107">
        <f>VLOOKUP(A184,ORDER!A:S,19,0)</f>
        <v>122000</v>
      </c>
      <c r="F184" s="105">
        <f t="shared" si="4"/>
        <v>610000</v>
      </c>
    </row>
    <row r="185" spans="1:6" ht="15.75" customHeight="1">
      <c r="A185" s="35" t="s">
        <v>264</v>
      </c>
      <c r="B185" s="35" t="s">
        <v>1014</v>
      </c>
      <c r="C185" s="106">
        <v>2</v>
      </c>
      <c r="D185" s="35" t="s">
        <v>31</v>
      </c>
      <c r="E185" s="107">
        <f>VLOOKUP(A185,ORDER!A:S,19,0)</f>
        <v>80000</v>
      </c>
      <c r="F185" s="105">
        <f t="shared" si="4"/>
        <v>160000</v>
      </c>
    </row>
    <row r="186" spans="1:6" ht="15.75" customHeight="1">
      <c r="A186" s="111" t="s">
        <v>507</v>
      </c>
      <c r="B186" s="35" t="s">
        <v>1065</v>
      </c>
      <c r="C186" s="106">
        <v>1</v>
      </c>
      <c r="D186" s="35" t="s">
        <v>31</v>
      </c>
      <c r="E186" s="107">
        <f>VLOOKUP(A186,ORDER!A:S,19,0)</f>
        <v>27200</v>
      </c>
      <c r="F186" s="105">
        <f t="shared" si="4"/>
        <v>27200</v>
      </c>
    </row>
    <row r="187" spans="1:6" ht="15.75" customHeight="1">
      <c r="A187" s="111" t="s">
        <v>298</v>
      </c>
      <c r="B187" s="35" t="s">
        <v>1066</v>
      </c>
      <c r="C187" s="106">
        <v>2</v>
      </c>
      <c r="D187" s="35" t="s">
        <v>31</v>
      </c>
      <c r="E187" s="107">
        <f>VLOOKUP(A187,ORDER!A:S,19,0)</f>
        <v>32500</v>
      </c>
      <c r="F187" s="105">
        <f t="shared" si="4"/>
        <v>65000</v>
      </c>
    </row>
    <row r="188" spans="1:6" ht="15.75" customHeight="1">
      <c r="A188" s="111" t="s">
        <v>299</v>
      </c>
      <c r="B188" s="35" t="s">
        <v>1496</v>
      </c>
      <c r="C188" s="106">
        <v>2</v>
      </c>
      <c r="D188" s="35" t="s">
        <v>31</v>
      </c>
      <c r="E188" s="107">
        <f>VLOOKUP(A188,ORDER!A:S,19,0)</f>
        <v>42000</v>
      </c>
      <c r="F188" s="105">
        <f t="shared" si="4"/>
        <v>84000</v>
      </c>
    </row>
    <row r="189" spans="1:6" ht="15.75" customHeight="1">
      <c r="A189" s="111" t="s">
        <v>312</v>
      </c>
      <c r="B189" s="35" t="s">
        <v>1089</v>
      </c>
      <c r="C189" s="106">
        <v>1</v>
      </c>
      <c r="D189" s="35" t="s">
        <v>31</v>
      </c>
      <c r="E189" s="107">
        <f>VLOOKUP(A189,ORDER!A:S,19,0)</f>
        <v>62000</v>
      </c>
      <c r="F189" s="105">
        <f t="shared" si="4"/>
        <v>62000</v>
      </c>
    </row>
    <row r="190" spans="1:6" ht="15.75" customHeight="1">
      <c r="A190" s="111" t="s">
        <v>513</v>
      </c>
      <c r="B190" s="35" t="s">
        <v>1092</v>
      </c>
      <c r="C190" s="106">
        <v>2</v>
      </c>
      <c r="D190" s="35" t="s">
        <v>31</v>
      </c>
      <c r="E190" s="107">
        <f>VLOOKUP(A190,ORDER!A:S,19,0)</f>
        <v>7500</v>
      </c>
      <c r="F190" s="105">
        <f t="shared" si="4"/>
        <v>15000</v>
      </c>
    </row>
    <row r="191" spans="1:6" ht="15.75" customHeight="1">
      <c r="A191" s="111" t="s">
        <v>332</v>
      </c>
      <c r="B191" s="35" t="s">
        <v>1115</v>
      </c>
      <c r="C191" s="106">
        <v>2</v>
      </c>
      <c r="D191" s="35" t="s">
        <v>31</v>
      </c>
      <c r="E191" s="107">
        <f>VLOOKUP(A191,ORDER!A:S,19,0)</f>
        <v>12000</v>
      </c>
      <c r="F191" s="105">
        <f t="shared" si="4"/>
        <v>24000</v>
      </c>
    </row>
    <row r="192" spans="1:6" ht="15.75" customHeight="1">
      <c r="A192" s="111" t="s">
        <v>2193</v>
      </c>
      <c r="B192" s="35" t="s">
        <v>2194</v>
      </c>
      <c r="C192" s="106">
        <v>1</v>
      </c>
      <c r="D192" s="35" t="s">
        <v>31</v>
      </c>
      <c r="E192" s="107">
        <f>VLOOKUP(A192,ORDER!A:S,19,0)</f>
        <v>11000</v>
      </c>
      <c r="F192" s="105">
        <f t="shared" si="4"/>
        <v>11000</v>
      </c>
    </row>
    <row r="193" spans="1:6" ht="15.75" customHeight="1">
      <c r="A193" s="35" t="s">
        <v>423</v>
      </c>
      <c r="B193" s="35" t="s">
        <v>739</v>
      </c>
      <c r="C193" s="106">
        <v>10</v>
      </c>
      <c r="D193" s="35" t="s">
        <v>31</v>
      </c>
      <c r="E193" s="107">
        <f>VLOOKUP(A193,ORDER!A:S,19,0)</f>
        <v>1300</v>
      </c>
      <c r="F193" s="105">
        <f t="shared" si="4"/>
        <v>13000</v>
      </c>
    </row>
    <row r="194" spans="1:6" ht="15.75" customHeight="1">
      <c r="A194" s="35"/>
      <c r="B194" s="35"/>
      <c r="C194" s="106"/>
      <c r="D194" s="35"/>
      <c r="E194" s="107"/>
      <c r="F194" s="105">
        <f>SUM(F181:F193)</f>
        <v>1226700</v>
      </c>
    </row>
    <row r="197" spans="1:6" ht="15.75" customHeight="1">
      <c r="A197" s="78" t="s">
        <v>289</v>
      </c>
      <c r="B197" s="80" t="s">
        <v>1044</v>
      </c>
      <c r="C197" s="81">
        <v>2</v>
      </c>
    </row>
    <row r="198" spans="1:6" ht="15.75" customHeight="1">
      <c r="A198" s="78" t="s">
        <v>425</v>
      </c>
      <c r="B198" s="80" t="s">
        <v>1222</v>
      </c>
      <c r="C198" s="81">
        <v>5</v>
      </c>
    </row>
    <row r="199" spans="1:6" ht="15.75" customHeight="1">
      <c r="A199" s="78" t="s">
        <v>799</v>
      </c>
      <c r="B199" s="80" t="s">
        <v>1281</v>
      </c>
      <c r="C199" s="81">
        <v>10</v>
      </c>
    </row>
    <row r="200" spans="1:6" ht="15.75" customHeight="1">
      <c r="A200" s="78" t="s">
        <v>7772</v>
      </c>
      <c r="B200" s="80" t="s">
        <v>7773</v>
      </c>
      <c r="C200" s="81">
        <v>10</v>
      </c>
    </row>
    <row r="201" spans="1:6" ht="15.75" customHeight="1">
      <c r="A201" s="78" t="s">
        <v>465</v>
      </c>
      <c r="B201" s="80" t="s">
        <v>1351</v>
      </c>
      <c r="C201" s="81">
        <v>1</v>
      </c>
    </row>
    <row r="202" spans="1:6" ht="15.75" customHeight="1">
      <c r="A202" s="78" t="s">
        <v>804</v>
      </c>
      <c r="B202" s="80" t="s">
        <v>1292</v>
      </c>
      <c r="C202" s="81">
        <v>10</v>
      </c>
    </row>
    <row r="203" spans="1:6" ht="15.75" customHeight="1">
      <c r="A203" s="78" t="s">
        <v>1862</v>
      </c>
      <c r="B203" s="80" t="s">
        <v>1863</v>
      </c>
      <c r="C203" s="81">
        <v>1</v>
      </c>
    </row>
    <row r="204" spans="1:6" ht="15.75" customHeight="1">
      <c r="A204" s="78"/>
    </row>
    <row r="205" spans="1:6" ht="15.75" customHeight="1">
      <c r="A205" s="78"/>
    </row>
    <row r="206" spans="1:6" ht="15.75" customHeight="1">
      <c r="A206" s="80" t="s">
        <v>181</v>
      </c>
      <c r="B206" s="80" t="s">
        <v>887</v>
      </c>
      <c r="C206" s="81">
        <v>2</v>
      </c>
    </row>
    <row r="207" spans="1:6" ht="15.75" customHeight="1">
      <c r="A207" s="78" t="s">
        <v>1559</v>
      </c>
      <c r="B207" s="80" t="s">
        <v>1560</v>
      </c>
      <c r="C207" s="81">
        <v>2</v>
      </c>
    </row>
    <row r="208" spans="1:6" ht="15.75" customHeight="1">
      <c r="A208" s="78" t="s">
        <v>218</v>
      </c>
      <c r="B208" s="80" t="s">
        <v>1490</v>
      </c>
      <c r="C208" s="81">
        <v>2</v>
      </c>
    </row>
    <row r="209" spans="1:3" ht="15.75" customHeight="1">
      <c r="A209" s="80" t="s">
        <v>930</v>
      </c>
      <c r="B209" s="80" t="s">
        <v>931</v>
      </c>
      <c r="C209" s="81">
        <v>1</v>
      </c>
    </row>
    <row r="210" spans="1:3" ht="15.75" customHeight="1">
      <c r="A210" s="78" t="s">
        <v>273</v>
      </c>
      <c r="B210" s="80" t="s">
        <v>1026</v>
      </c>
      <c r="C210" s="81">
        <v>2</v>
      </c>
    </row>
    <row r="211" spans="1:3" ht="15.75" customHeight="1">
      <c r="A211" s="78" t="s">
        <v>298</v>
      </c>
      <c r="B211" s="80" t="s">
        <v>1066</v>
      </c>
      <c r="C211" s="81">
        <v>2</v>
      </c>
    </row>
    <row r="212" spans="1:3" ht="15.75" customHeight="1">
      <c r="A212" s="78" t="s">
        <v>673</v>
      </c>
      <c r="B212" s="80" t="s">
        <v>1068</v>
      </c>
      <c r="C212" s="81">
        <v>2</v>
      </c>
    </row>
    <row r="213" spans="1:3" ht="15.75" customHeight="1">
      <c r="A213" s="78" t="s">
        <v>330</v>
      </c>
      <c r="B213" s="80" t="s">
        <v>1112</v>
      </c>
      <c r="C213" s="81">
        <v>8</v>
      </c>
    </row>
    <row r="214" spans="1:3" ht="15.75" customHeight="1">
      <c r="A214" s="78" t="s">
        <v>331</v>
      </c>
      <c r="B214" s="80" t="s">
        <v>1114</v>
      </c>
      <c r="C214" s="81">
        <v>8</v>
      </c>
    </row>
    <row r="215" spans="1:3" ht="15.75" customHeight="1">
      <c r="A215" s="78" t="s">
        <v>332</v>
      </c>
      <c r="B215" s="80" t="s">
        <v>1115</v>
      </c>
      <c r="C215" s="81">
        <v>2</v>
      </c>
    </row>
    <row r="217" spans="1:3" ht="15.75" customHeight="1">
      <c r="A217" s="78"/>
    </row>
    <row r="218" spans="1:3" ht="15.75" customHeight="1">
      <c r="A218" s="78"/>
    </row>
    <row r="219" spans="1:3" ht="15.75" customHeight="1">
      <c r="A219" s="78"/>
    </row>
    <row r="220" spans="1:3" ht="15.75" customHeight="1">
      <c r="A220" s="78"/>
    </row>
    <row r="221" spans="1:3" ht="15.75" customHeight="1">
      <c r="A221" s="78"/>
    </row>
    <row r="222" spans="1:3" ht="15.75" customHeight="1">
      <c r="A222" s="78"/>
    </row>
    <row r="223" spans="1:3" ht="15.75" customHeight="1">
      <c r="A223" s="78"/>
    </row>
    <row r="224" spans="1:3" ht="15.75" customHeight="1">
      <c r="A224" s="78"/>
    </row>
    <row r="225" spans="1:1" ht="15.75" customHeight="1">
      <c r="A225" s="78"/>
    </row>
    <row r="226" spans="1:1" ht="15.75" customHeight="1">
      <c r="A226" s="78"/>
    </row>
    <row r="227" spans="1:1" ht="15.75" customHeight="1">
      <c r="A227" s="78"/>
    </row>
    <row r="228" spans="1:1" ht="15.75" customHeight="1">
      <c r="A228" s="78"/>
    </row>
    <row r="229" spans="1:1" ht="15.75" customHeight="1">
      <c r="A229" s="78"/>
    </row>
    <row r="230" spans="1:1" ht="15.75" customHeight="1">
      <c r="A230" s="78"/>
    </row>
    <row r="231" spans="1:1" ht="15.75" customHeight="1">
      <c r="A231" s="78"/>
    </row>
    <row r="232" spans="1:1" ht="15.75" customHeight="1">
      <c r="A232" s="78"/>
    </row>
    <row r="233" spans="1:1" ht="15.75" customHeight="1">
      <c r="A233" s="78"/>
    </row>
    <row r="234" spans="1:1" ht="15.75" customHeight="1">
      <c r="A234" s="78"/>
    </row>
    <row r="235" spans="1:1" ht="15.75" customHeight="1">
      <c r="A235" s="78"/>
    </row>
    <row r="236" spans="1:1" ht="15.75" customHeight="1">
      <c r="A236" s="78"/>
    </row>
    <row r="237" spans="1:1" ht="15.75" customHeight="1">
      <c r="A237" s="78"/>
    </row>
    <row r="238" spans="1:1" ht="15.75" customHeight="1">
      <c r="A238" s="78"/>
    </row>
    <row r="239" spans="1:1" ht="15.75" customHeight="1">
      <c r="A239" s="78"/>
    </row>
    <row r="240" spans="1:1" ht="15.75" customHeight="1">
      <c r="A240" s="78"/>
    </row>
    <row r="241" spans="1:1" ht="15.75" customHeight="1">
      <c r="A241" s="78"/>
    </row>
    <row r="242" spans="1:1" ht="15.75" customHeight="1">
      <c r="A242" s="78"/>
    </row>
    <row r="243" spans="1:1" ht="15.75" customHeight="1">
      <c r="A243" s="78"/>
    </row>
    <row r="244" spans="1:1" ht="15.75" customHeight="1">
      <c r="A244" s="78"/>
    </row>
    <row r="245" spans="1:1" ht="15.75" customHeight="1">
      <c r="A245" s="78"/>
    </row>
    <row r="246" spans="1:1" ht="15.75" customHeight="1">
      <c r="A246" s="78"/>
    </row>
    <row r="247" spans="1:1" ht="15.75" customHeight="1">
      <c r="A247" s="78"/>
    </row>
    <row r="248" spans="1:1" ht="15.75" customHeight="1">
      <c r="A248" s="78"/>
    </row>
    <row r="249" spans="1:1" ht="15.75" customHeight="1">
      <c r="A249" s="78"/>
    </row>
    <row r="250" spans="1:1" ht="15.75" customHeight="1">
      <c r="A250" s="78"/>
    </row>
    <row r="251" spans="1:1" ht="15.75" customHeight="1">
      <c r="A251" s="78"/>
    </row>
    <row r="252" spans="1:1" ht="15.75" customHeight="1">
      <c r="A252" s="78"/>
    </row>
    <row r="253" spans="1:1" ht="15.75" customHeight="1">
      <c r="A253" s="78"/>
    </row>
    <row r="254" spans="1:1" ht="15.75" customHeight="1">
      <c r="A254" s="78"/>
    </row>
    <row r="255" spans="1:1" ht="15.75" customHeight="1">
      <c r="A255" s="78"/>
    </row>
    <row r="256" spans="1:1" ht="15.75" customHeight="1">
      <c r="A256" s="78"/>
    </row>
    <row r="257" spans="1:1" ht="15.75" customHeight="1">
      <c r="A257" s="78"/>
    </row>
    <row r="258" spans="1:1" ht="15.75" customHeight="1">
      <c r="A258" s="78"/>
    </row>
    <row r="259" spans="1:1" ht="15.75" customHeight="1">
      <c r="A259" s="78"/>
    </row>
    <row r="260" spans="1:1" ht="15.75" customHeight="1">
      <c r="A260" s="78"/>
    </row>
    <row r="261" spans="1:1" ht="15.75" customHeight="1">
      <c r="A261" s="78"/>
    </row>
    <row r="262" spans="1:1" ht="15.75" customHeight="1">
      <c r="A262" s="78"/>
    </row>
    <row r="263" spans="1:1" ht="15.75" customHeight="1">
      <c r="A263" s="78"/>
    </row>
    <row r="264" spans="1:1" ht="15.75" customHeight="1">
      <c r="A264" s="78"/>
    </row>
    <row r="265" spans="1:1" ht="15.75" customHeight="1">
      <c r="A265" s="78"/>
    </row>
    <row r="266" spans="1:1" ht="15.75" customHeight="1">
      <c r="A266" s="78"/>
    </row>
    <row r="267" spans="1:1" ht="15.75" customHeight="1">
      <c r="A267" s="78"/>
    </row>
    <row r="268" spans="1:1" ht="15.75" customHeight="1">
      <c r="A268" s="78"/>
    </row>
    <row r="269" spans="1:1" ht="15.75" customHeight="1">
      <c r="A269" s="78"/>
    </row>
    <row r="270" spans="1:1" ht="15.75" customHeight="1">
      <c r="A270" s="78"/>
    </row>
    <row r="271" spans="1:1" ht="15.75" customHeight="1">
      <c r="A271" s="78"/>
    </row>
    <row r="272" spans="1:1" ht="15.75" customHeight="1">
      <c r="A272" s="78"/>
    </row>
    <row r="273" spans="1:1" ht="15.75" customHeight="1">
      <c r="A273" s="78"/>
    </row>
    <row r="274" spans="1:1" ht="15.75" customHeight="1">
      <c r="A274" s="78"/>
    </row>
    <row r="275" spans="1:1" ht="15.75" customHeight="1">
      <c r="A275" s="78"/>
    </row>
    <row r="276" spans="1:1" ht="15.75" customHeight="1">
      <c r="A276" s="78"/>
    </row>
    <row r="277" spans="1:1" ht="15.75" customHeight="1">
      <c r="A277" s="78"/>
    </row>
    <row r="278" spans="1:1" ht="15.75" customHeight="1">
      <c r="A278" s="78"/>
    </row>
    <row r="279" spans="1:1" ht="15.75" customHeight="1">
      <c r="A279" s="78"/>
    </row>
    <row r="280" spans="1:1" ht="15.75" customHeight="1">
      <c r="A280" s="78"/>
    </row>
    <row r="281" spans="1:1" ht="15.75" customHeight="1">
      <c r="A281" s="78"/>
    </row>
    <row r="282" spans="1:1" ht="15.75" customHeight="1">
      <c r="A282" s="78"/>
    </row>
    <row r="283" spans="1:1" ht="15.75" customHeight="1">
      <c r="A283" s="78"/>
    </row>
    <row r="284" spans="1:1" ht="15.75" customHeight="1">
      <c r="A284" s="78"/>
    </row>
    <row r="285" spans="1:1" ht="15.75" customHeight="1">
      <c r="A285" s="78"/>
    </row>
    <row r="286" spans="1:1" ht="15.75" customHeight="1">
      <c r="A286" s="78"/>
    </row>
    <row r="287" spans="1:1" ht="15.75" customHeight="1">
      <c r="A287" s="78"/>
    </row>
    <row r="288" spans="1:1" ht="15.75" customHeight="1">
      <c r="A288" s="78"/>
    </row>
    <row r="289" spans="1:1" ht="15.75" customHeight="1">
      <c r="A289" s="78"/>
    </row>
    <row r="290" spans="1:1" ht="15.75" customHeight="1">
      <c r="A290" s="78"/>
    </row>
    <row r="291" spans="1:1" ht="15.75" customHeight="1">
      <c r="A291" s="78"/>
    </row>
    <row r="292" spans="1:1" ht="15.75" customHeight="1">
      <c r="A292" s="78"/>
    </row>
    <row r="293" spans="1:1" ht="15.75" customHeight="1">
      <c r="A293" s="78"/>
    </row>
    <row r="294" spans="1:1" ht="15.75" customHeight="1">
      <c r="A294" s="78"/>
    </row>
    <row r="295" spans="1:1" ht="15.75" customHeight="1">
      <c r="A295" s="78"/>
    </row>
    <row r="296" spans="1:1" ht="15.75" customHeight="1">
      <c r="A296" s="78"/>
    </row>
    <row r="297" spans="1:1" ht="15.75" customHeight="1">
      <c r="A297" s="78"/>
    </row>
    <row r="298" spans="1:1" ht="15.75" customHeight="1">
      <c r="A298" s="78"/>
    </row>
    <row r="299" spans="1:1" ht="15.75" customHeight="1">
      <c r="A299" s="78"/>
    </row>
    <row r="300" spans="1:1" ht="15.75" customHeight="1">
      <c r="A300" s="78"/>
    </row>
    <row r="301" spans="1:1" ht="15.75" customHeight="1">
      <c r="A301" s="78"/>
    </row>
    <row r="302" spans="1:1" ht="15.75" customHeight="1">
      <c r="A302" s="78"/>
    </row>
    <row r="303" spans="1:1" ht="15.75" customHeight="1">
      <c r="A303" s="78"/>
    </row>
    <row r="304" spans="1:1" ht="15.75" customHeight="1">
      <c r="A304" s="78"/>
    </row>
    <row r="305" spans="1:1" ht="15.75" customHeight="1">
      <c r="A305" s="78"/>
    </row>
    <row r="306" spans="1:1" ht="15.75" customHeight="1">
      <c r="A306" s="78"/>
    </row>
    <row r="307" spans="1:1" ht="15.75" customHeight="1">
      <c r="A307" s="78"/>
    </row>
    <row r="308" spans="1:1" ht="15.75" customHeight="1">
      <c r="A308" s="78"/>
    </row>
    <row r="309" spans="1:1" ht="15.75" customHeight="1">
      <c r="A309" s="78"/>
    </row>
    <row r="310" spans="1:1" ht="15.75" customHeight="1">
      <c r="A310" s="78"/>
    </row>
    <row r="311" spans="1:1" ht="15.75" customHeight="1">
      <c r="A311" s="78"/>
    </row>
    <row r="312" spans="1:1" ht="15.75" customHeight="1">
      <c r="A312" s="78"/>
    </row>
    <row r="313" spans="1:1" ht="15.75" customHeight="1">
      <c r="A313" s="78"/>
    </row>
    <row r="314" spans="1:1" ht="15.75" customHeight="1">
      <c r="A314" s="78"/>
    </row>
    <row r="315" spans="1:1" ht="15.75" customHeight="1">
      <c r="A315" s="78"/>
    </row>
    <row r="316" spans="1:1" ht="15.75" customHeight="1">
      <c r="A316" s="78"/>
    </row>
    <row r="317" spans="1:1" ht="15.75" customHeight="1">
      <c r="A317" s="78"/>
    </row>
    <row r="318" spans="1:1" ht="15.75" customHeight="1">
      <c r="A318" s="78"/>
    </row>
    <row r="319" spans="1:1" ht="15.75" customHeight="1">
      <c r="A319" s="78"/>
    </row>
    <row r="320" spans="1:1" ht="15.75" customHeight="1">
      <c r="A320" s="78"/>
    </row>
    <row r="321" spans="1:1" ht="15.75" customHeight="1">
      <c r="A321" s="78"/>
    </row>
    <row r="322" spans="1:1" ht="15.75" customHeight="1">
      <c r="A322" s="78"/>
    </row>
    <row r="323" spans="1:1" ht="15.75" customHeight="1">
      <c r="A323" s="78"/>
    </row>
    <row r="324" spans="1:1" ht="15.75" customHeight="1">
      <c r="A324" s="78"/>
    </row>
    <row r="325" spans="1:1" ht="15.75" customHeight="1">
      <c r="A325" s="78"/>
    </row>
    <row r="326" spans="1:1" ht="15.75" customHeight="1">
      <c r="A326" s="78"/>
    </row>
    <row r="327" spans="1:1" ht="15.75" customHeight="1">
      <c r="A327" s="78"/>
    </row>
    <row r="328" spans="1:1" ht="15.75" customHeight="1">
      <c r="A328" s="78"/>
    </row>
    <row r="329" spans="1:1" ht="15.75" customHeight="1">
      <c r="A329" s="78"/>
    </row>
    <row r="330" spans="1:1" ht="15.75" customHeight="1">
      <c r="A330" s="78"/>
    </row>
    <row r="331" spans="1:1" ht="15.75" customHeight="1">
      <c r="A331" s="78"/>
    </row>
    <row r="332" spans="1:1" ht="15.75" customHeight="1">
      <c r="A332" s="78"/>
    </row>
    <row r="333" spans="1:1" ht="15.75" customHeight="1">
      <c r="A333" s="78"/>
    </row>
    <row r="334" spans="1:1" ht="15.75" customHeight="1">
      <c r="A334" s="78"/>
    </row>
    <row r="335" spans="1:1" ht="15.75" customHeight="1">
      <c r="A335" s="78"/>
    </row>
    <row r="336" spans="1:1" ht="15.75" customHeight="1">
      <c r="A336" s="78"/>
    </row>
    <row r="337" spans="1:1" ht="15.75" customHeight="1">
      <c r="A337" s="78"/>
    </row>
    <row r="338" spans="1:1" ht="15.75" customHeight="1">
      <c r="A338" s="78"/>
    </row>
    <row r="339" spans="1:1" ht="15.75" customHeight="1">
      <c r="A339" s="78"/>
    </row>
    <row r="340" spans="1:1" ht="15.75" customHeight="1">
      <c r="A340" s="78"/>
    </row>
    <row r="341" spans="1:1" ht="15.75" customHeight="1">
      <c r="A341" s="78"/>
    </row>
    <row r="342" spans="1:1" ht="15.75" customHeight="1">
      <c r="A342" s="78"/>
    </row>
    <row r="343" spans="1:1" ht="15.75" customHeight="1">
      <c r="A343" s="78"/>
    </row>
    <row r="344" spans="1:1" ht="15.75" customHeight="1">
      <c r="A344" s="78"/>
    </row>
    <row r="345" spans="1:1" ht="15.75" customHeight="1">
      <c r="A345" s="78"/>
    </row>
    <row r="346" spans="1:1" ht="15.75" customHeight="1">
      <c r="A346" s="78"/>
    </row>
    <row r="347" spans="1:1" ht="15.75" customHeight="1">
      <c r="A347" s="78"/>
    </row>
    <row r="348" spans="1:1" ht="15.75" customHeight="1">
      <c r="A348" s="78"/>
    </row>
    <row r="349" spans="1:1" ht="15.75" customHeight="1">
      <c r="A349" s="78"/>
    </row>
    <row r="350" spans="1:1" ht="15.75" customHeight="1">
      <c r="A350" s="78"/>
    </row>
    <row r="351" spans="1:1" ht="15.75" customHeight="1">
      <c r="A351" s="78"/>
    </row>
    <row r="352" spans="1:1" ht="15.75" customHeight="1">
      <c r="A352" s="78"/>
    </row>
    <row r="353" spans="1:1" ht="15.75" customHeight="1">
      <c r="A353" s="78"/>
    </row>
    <row r="354" spans="1:1" ht="15.75" customHeight="1">
      <c r="A354" s="78"/>
    </row>
    <row r="355" spans="1:1" ht="15.75" customHeight="1">
      <c r="A355" s="78"/>
    </row>
    <row r="356" spans="1:1" ht="15.75" customHeight="1">
      <c r="A356" s="78"/>
    </row>
    <row r="357" spans="1:1" ht="15.75" customHeight="1">
      <c r="A357" s="78"/>
    </row>
    <row r="358" spans="1:1" ht="15.75" customHeight="1">
      <c r="A358" s="78"/>
    </row>
    <row r="359" spans="1:1" ht="15.75" customHeight="1">
      <c r="A359" s="78"/>
    </row>
    <row r="360" spans="1:1" ht="15.75" customHeight="1">
      <c r="A360" s="78"/>
    </row>
    <row r="361" spans="1:1" ht="15.75" customHeight="1">
      <c r="A361" s="78"/>
    </row>
    <row r="362" spans="1:1" ht="15.75" customHeight="1">
      <c r="A362" s="78"/>
    </row>
    <row r="363" spans="1:1" ht="15.75" customHeight="1">
      <c r="A363" s="78"/>
    </row>
    <row r="364" spans="1:1" ht="15.75" customHeight="1">
      <c r="A364" s="78"/>
    </row>
    <row r="365" spans="1:1" ht="15.75" customHeight="1">
      <c r="A365" s="78"/>
    </row>
    <row r="366" spans="1:1" ht="15.75" customHeight="1">
      <c r="A366" s="78"/>
    </row>
    <row r="367" spans="1:1" ht="15.75" customHeight="1">
      <c r="A367" s="78"/>
    </row>
    <row r="368" spans="1:1" ht="15.75" customHeight="1">
      <c r="A368" s="78"/>
    </row>
    <row r="369" spans="1:1" ht="15.75" customHeight="1">
      <c r="A369" s="78"/>
    </row>
    <row r="370" spans="1:1" ht="15.75" customHeight="1">
      <c r="A370" s="78"/>
    </row>
    <row r="371" spans="1:1" ht="15.75" customHeight="1">
      <c r="A371" s="78"/>
    </row>
    <row r="372" spans="1:1" ht="15.75" customHeight="1">
      <c r="A372" s="78"/>
    </row>
    <row r="373" spans="1:1" ht="15.75" customHeight="1">
      <c r="A373" s="78"/>
    </row>
    <row r="374" spans="1:1" ht="15.75" customHeight="1">
      <c r="A374" s="78"/>
    </row>
    <row r="375" spans="1:1" ht="15.75" customHeight="1">
      <c r="A375" s="78"/>
    </row>
    <row r="376" spans="1:1" ht="15.75" customHeight="1">
      <c r="A376" s="78"/>
    </row>
    <row r="377" spans="1:1" ht="15.75" customHeight="1">
      <c r="A377" s="78"/>
    </row>
    <row r="378" spans="1:1" ht="15.75" customHeight="1">
      <c r="A378" s="78"/>
    </row>
    <row r="379" spans="1:1" ht="15.75" customHeight="1">
      <c r="A379" s="78"/>
    </row>
    <row r="380" spans="1:1" ht="15.75" customHeight="1">
      <c r="A380" s="78"/>
    </row>
    <row r="381" spans="1:1" ht="15.75" customHeight="1">
      <c r="A381" s="78"/>
    </row>
    <row r="382" spans="1:1" ht="15.75" customHeight="1">
      <c r="A382" s="78"/>
    </row>
    <row r="383" spans="1:1" ht="15.75" customHeight="1">
      <c r="A383" s="78"/>
    </row>
    <row r="384" spans="1:1" ht="15.75" customHeight="1">
      <c r="A384" s="78"/>
    </row>
    <row r="385" spans="1:1" ht="15.75" customHeight="1">
      <c r="A385" s="78"/>
    </row>
    <row r="386" spans="1:1" ht="15.75" customHeight="1">
      <c r="A386" s="78"/>
    </row>
    <row r="387" spans="1:1" ht="15.75" customHeight="1">
      <c r="A387" s="78"/>
    </row>
    <row r="388" spans="1:1" ht="15.75" customHeight="1">
      <c r="A388" s="78"/>
    </row>
    <row r="389" spans="1:1" ht="15.75" customHeight="1">
      <c r="A389" s="78"/>
    </row>
    <row r="390" spans="1:1" ht="15.75" customHeight="1">
      <c r="A390" s="78"/>
    </row>
    <row r="391" spans="1:1" ht="15.75" customHeight="1">
      <c r="A391" s="78"/>
    </row>
    <row r="392" spans="1:1" ht="15.75" customHeight="1">
      <c r="A392" s="78"/>
    </row>
    <row r="393" spans="1:1" ht="15.75" customHeight="1">
      <c r="A393" s="78"/>
    </row>
    <row r="394" spans="1:1" ht="15.75" customHeight="1">
      <c r="A394" s="78"/>
    </row>
    <row r="395" spans="1:1" ht="15.75" customHeight="1">
      <c r="A395" s="78"/>
    </row>
    <row r="396" spans="1:1" ht="15.75" customHeight="1">
      <c r="A396" s="78"/>
    </row>
    <row r="397" spans="1:1" ht="15.75" customHeight="1">
      <c r="A397" s="78"/>
    </row>
    <row r="398" spans="1:1" ht="15.75" customHeight="1">
      <c r="A398" s="78"/>
    </row>
    <row r="399" spans="1:1" ht="15.75" customHeight="1">
      <c r="A399" s="78"/>
    </row>
    <row r="400" spans="1:1" ht="15.75" customHeight="1">
      <c r="A400" s="78"/>
    </row>
    <row r="401" spans="1:1" ht="15.75" customHeight="1">
      <c r="A401" s="78"/>
    </row>
    <row r="402" spans="1:1" ht="15.75" customHeight="1">
      <c r="A402" s="78"/>
    </row>
    <row r="403" spans="1:1" ht="15.75" customHeight="1">
      <c r="A403" s="78"/>
    </row>
    <row r="404" spans="1:1" ht="15.75" customHeight="1">
      <c r="A404" s="78"/>
    </row>
    <row r="405" spans="1:1" ht="15.75" customHeight="1">
      <c r="A405" s="78"/>
    </row>
    <row r="406" spans="1:1" ht="15.75" customHeight="1">
      <c r="A406" s="78"/>
    </row>
    <row r="407" spans="1:1" ht="15.75" customHeight="1">
      <c r="A407" s="78"/>
    </row>
    <row r="408" spans="1:1" ht="15.75" customHeight="1">
      <c r="A408" s="78"/>
    </row>
    <row r="409" spans="1:1" ht="15.75" customHeight="1">
      <c r="A409" s="78"/>
    </row>
    <row r="410" spans="1:1" ht="15.75" customHeight="1">
      <c r="A410" s="78"/>
    </row>
    <row r="411" spans="1:1" ht="15.75" customHeight="1">
      <c r="A411" s="78"/>
    </row>
    <row r="412" spans="1:1" ht="15.75" customHeight="1">
      <c r="A412" s="78"/>
    </row>
    <row r="413" spans="1:1" ht="15.75" customHeight="1">
      <c r="A413" s="78"/>
    </row>
    <row r="414" spans="1:1" ht="15.75" customHeight="1">
      <c r="A414" s="78"/>
    </row>
    <row r="415" spans="1:1" ht="15.75" customHeight="1">
      <c r="A415" s="78"/>
    </row>
    <row r="416" spans="1:1" ht="15.75" customHeight="1">
      <c r="A416" s="78"/>
    </row>
    <row r="417" spans="1:1" ht="15.75" customHeight="1">
      <c r="A417" s="78"/>
    </row>
    <row r="418" spans="1:1" ht="15.75" customHeight="1">
      <c r="A418" s="78"/>
    </row>
    <row r="419" spans="1:1" ht="15.75" customHeight="1">
      <c r="A419" s="78"/>
    </row>
    <row r="420" spans="1:1" ht="15.75" customHeight="1">
      <c r="A420" s="78"/>
    </row>
    <row r="421" spans="1:1" ht="15.75" customHeight="1">
      <c r="A421" s="78"/>
    </row>
    <row r="422" spans="1:1" ht="15.75" customHeight="1">
      <c r="A422" s="78"/>
    </row>
    <row r="423" spans="1:1" ht="15.75" customHeight="1">
      <c r="A423" s="78"/>
    </row>
    <row r="424" spans="1:1" ht="15.75" customHeight="1">
      <c r="A424" s="78"/>
    </row>
    <row r="425" spans="1:1" ht="15.75" customHeight="1">
      <c r="A425" s="78"/>
    </row>
    <row r="426" spans="1:1" ht="15.75" customHeight="1">
      <c r="A426" s="78"/>
    </row>
    <row r="427" spans="1:1" ht="15.75" customHeight="1">
      <c r="A427" s="78"/>
    </row>
    <row r="428" spans="1:1" ht="15.75" customHeight="1">
      <c r="A428" s="78"/>
    </row>
    <row r="429" spans="1:1" ht="15.75" customHeight="1">
      <c r="A429" s="78"/>
    </row>
    <row r="430" spans="1:1" ht="15.75" customHeight="1">
      <c r="A430" s="78"/>
    </row>
    <row r="431" spans="1:1" ht="15.75" customHeight="1">
      <c r="A431" s="78"/>
    </row>
    <row r="432" spans="1:1" ht="15.75" customHeight="1">
      <c r="A432" s="78"/>
    </row>
    <row r="433" spans="1:1" ht="15.75" customHeight="1">
      <c r="A433" s="78"/>
    </row>
    <row r="434" spans="1:1" ht="15.75" customHeight="1">
      <c r="A434" s="78"/>
    </row>
    <row r="435" spans="1:1" ht="15.75" customHeight="1">
      <c r="A435" s="78"/>
    </row>
    <row r="436" spans="1:1" ht="15.75" customHeight="1">
      <c r="A436" s="78"/>
    </row>
    <row r="437" spans="1:1" ht="15.75" customHeight="1">
      <c r="A437" s="78"/>
    </row>
    <row r="438" spans="1:1" ht="15.75" customHeight="1">
      <c r="A438" s="78"/>
    </row>
    <row r="439" spans="1:1" ht="15.75" customHeight="1">
      <c r="A439" s="78"/>
    </row>
    <row r="440" spans="1:1" ht="15.75" customHeight="1">
      <c r="A440" s="78"/>
    </row>
    <row r="441" spans="1:1" ht="15.75" customHeight="1">
      <c r="A441" s="78"/>
    </row>
    <row r="442" spans="1:1" ht="15.75" customHeight="1">
      <c r="A442" s="78"/>
    </row>
    <row r="443" spans="1:1" ht="15.75" customHeight="1">
      <c r="A443" s="78"/>
    </row>
    <row r="444" spans="1:1" ht="15.75" customHeight="1">
      <c r="A444" s="78"/>
    </row>
    <row r="445" spans="1:1" ht="15.75" customHeight="1">
      <c r="A445" s="78"/>
    </row>
    <row r="446" spans="1:1" ht="15.75" customHeight="1">
      <c r="A446" s="78"/>
    </row>
    <row r="447" spans="1:1" ht="15.75" customHeight="1">
      <c r="A447" s="78"/>
    </row>
    <row r="448" spans="1:1" ht="15.75" customHeight="1">
      <c r="A448" s="78"/>
    </row>
    <row r="449" spans="1:1" ht="15.75" customHeight="1">
      <c r="A449" s="78"/>
    </row>
    <row r="450" spans="1:1" ht="15.75" customHeight="1">
      <c r="A450" s="78"/>
    </row>
    <row r="451" spans="1:1" ht="15.75" customHeight="1">
      <c r="A451" s="78"/>
    </row>
    <row r="452" spans="1:1" ht="15.75" customHeight="1">
      <c r="A452" s="78"/>
    </row>
    <row r="453" spans="1:1" ht="15.75" customHeight="1">
      <c r="A453" s="78"/>
    </row>
    <row r="454" spans="1:1" ht="15.75" customHeight="1">
      <c r="A454" s="78"/>
    </row>
    <row r="455" spans="1:1" ht="15.75" customHeight="1">
      <c r="A455" s="78"/>
    </row>
    <row r="456" spans="1:1" ht="15.75" customHeight="1">
      <c r="A456" s="78"/>
    </row>
    <row r="457" spans="1:1" ht="15.75" customHeight="1">
      <c r="A457" s="78"/>
    </row>
    <row r="458" spans="1:1" ht="15.75" customHeight="1">
      <c r="A458" s="78"/>
    </row>
    <row r="459" spans="1:1" ht="15.75" customHeight="1">
      <c r="A459" s="78"/>
    </row>
    <row r="460" spans="1:1" ht="15.75" customHeight="1">
      <c r="A460" s="78"/>
    </row>
    <row r="461" spans="1:1" ht="15.75" customHeight="1">
      <c r="A461" s="78"/>
    </row>
    <row r="462" spans="1:1" ht="15.75" customHeight="1">
      <c r="A462" s="78"/>
    </row>
    <row r="463" spans="1:1" ht="15.75" customHeight="1">
      <c r="A463" s="78"/>
    </row>
    <row r="464" spans="1:1" ht="15.75" customHeight="1">
      <c r="A464" s="78"/>
    </row>
    <row r="465" spans="1:1" ht="15.75" customHeight="1">
      <c r="A465" s="78"/>
    </row>
    <row r="466" spans="1:1" ht="15.75" customHeight="1">
      <c r="A466" s="78"/>
    </row>
    <row r="467" spans="1:1" ht="15.75" customHeight="1">
      <c r="A467" s="78"/>
    </row>
    <row r="468" spans="1:1" ht="15.75" customHeight="1">
      <c r="A468" s="78"/>
    </row>
    <row r="469" spans="1:1" ht="15.75" customHeight="1">
      <c r="A469" s="78"/>
    </row>
    <row r="470" spans="1:1" ht="15.75" customHeight="1">
      <c r="A470" s="78"/>
    </row>
    <row r="471" spans="1:1" ht="15.75" customHeight="1">
      <c r="A471" s="78"/>
    </row>
    <row r="472" spans="1:1" ht="15.75" customHeight="1">
      <c r="A472" s="78"/>
    </row>
    <row r="473" spans="1:1" ht="15.75" customHeight="1">
      <c r="A473" s="78"/>
    </row>
    <row r="474" spans="1:1" ht="15.75" customHeight="1">
      <c r="A474" s="78"/>
    </row>
    <row r="475" spans="1:1" ht="15.75" customHeight="1">
      <c r="A475" s="78"/>
    </row>
    <row r="476" spans="1:1" ht="15.75" customHeight="1">
      <c r="A476" s="78"/>
    </row>
    <row r="477" spans="1:1" ht="15.75" customHeight="1">
      <c r="A477" s="78"/>
    </row>
    <row r="478" spans="1:1" ht="15.75" customHeight="1">
      <c r="A478" s="78"/>
    </row>
    <row r="479" spans="1:1" ht="15.75" customHeight="1">
      <c r="A479" s="78"/>
    </row>
    <row r="480" spans="1:1" ht="15.75" customHeight="1">
      <c r="A480" s="78"/>
    </row>
    <row r="481" spans="1:1" ht="15.75" customHeight="1">
      <c r="A481" s="78"/>
    </row>
    <row r="482" spans="1:1" ht="15.75" customHeight="1">
      <c r="A482" s="78"/>
    </row>
    <row r="483" spans="1:1" ht="15.75" customHeight="1">
      <c r="A483" s="78"/>
    </row>
    <row r="484" spans="1:1" ht="15.75" customHeight="1">
      <c r="A484" s="78"/>
    </row>
    <row r="485" spans="1:1" ht="15.75" customHeight="1">
      <c r="A485" s="78"/>
    </row>
    <row r="486" spans="1:1" ht="15.75" customHeight="1">
      <c r="A486" s="78"/>
    </row>
    <row r="487" spans="1:1" ht="15.75" customHeight="1">
      <c r="A487" s="78"/>
    </row>
    <row r="488" spans="1:1" ht="15.75" customHeight="1">
      <c r="A488" s="78"/>
    </row>
    <row r="489" spans="1:1" ht="15.75" customHeight="1">
      <c r="A489" s="78"/>
    </row>
    <row r="490" spans="1:1" ht="15.75" customHeight="1">
      <c r="A490" s="78"/>
    </row>
    <row r="491" spans="1:1" ht="15.75" customHeight="1">
      <c r="A491" s="78"/>
    </row>
    <row r="492" spans="1:1" ht="15.75" customHeight="1">
      <c r="A492" s="78"/>
    </row>
    <row r="493" spans="1:1" ht="15.75" customHeight="1">
      <c r="A493" s="78"/>
    </row>
    <row r="494" spans="1:1" ht="15.75" customHeight="1">
      <c r="A494" s="78"/>
    </row>
    <row r="495" spans="1:1" ht="15.75" customHeight="1">
      <c r="A495" s="78"/>
    </row>
    <row r="496" spans="1:1" ht="15.75" customHeight="1">
      <c r="A496" s="78"/>
    </row>
    <row r="497" spans="1:1" ht="15.75" customHeight="1">
      <c r="A497" s="78"/>
    </row>
    <row r="498" spans="1:1" ht="15.75" customHeight="1">
      <c r="A498" s="78"/>
    </row>
    <row r="499" spans="1:1" ht="15.75" customHeight="1">
      <c r="A499" s="78"/>
    </row>
    <row r="500" spans="1:1" ht="15.75" customHeight="1">
      <c r="A500" s="78"/>
    </row>
    <row r="501" spans="1:1" ht="15.75" customHeight="1">
      <c r="A501" s="78"/>
    </row>
    <row r="502" spans="1:1" ht="15.75" customHeight="1">
      <c r="A502" s="78"/>
    </row>
    <row r="503" spans="1:1" ht="15.75" customHeight="1">
      <c r="A503" s="78"/>
    </row>
    <row r="504" spans="1:1" ht="15.75" customHeight="1">
      <c r="A504" s="78"/>
    </row>
    <row r="505" spans="1:1" ht="15.75" customHeight="1">
      <c r="A505" s="78"/>
    </row>
    <row r="506" spans="1:1" ht="15.75" customHeight="1">
      <c r="A506" s="78"/>
    </row>
    <row r="507" spans="1:1" ht="15.75" customHeight="1">
      <c r="A507" s="78"/>
    </row>
    <row r="508" spans="1:1" ht="15.75" customHeight="1">
      <c r="A508" s="78"/>
    </row>
    <row r="509" spans="1:1" ht="15.75" customHeight="1">
      <c r="A509" s="78"/>
    </row>
    <row r="510" spans="1:1" ht="15.75" customHeight="1">
      <c r="A510" s="78"/>
    </row>
    <row r="511" spans="1:1" ht="15.75" customHeight="1">
      <c r="A511" s="78"/>
    </row>
    <row r="512" spans="1:1" ht="15.75" customHeight="1">
      <c r="A512" s="78"/>
    </row>
    <row r="513" spans="1:1" ht="15.75" customHeight="1">
      <c r="A513" s="78"/>
    </row>
    <row r="514" spans="1:1" ht="15.75" customHeight="1">
      <c r="A514" s="78"/>
    </row>
    <row r="515" spans="1:1" ht="15.75" customHeight="1">
      <c r="A515" s="78"/>
    </row>
    <row r="516" spans="1:1" ht="15.75" customHeight="1">
      <c r="A516" s="78"/>
    </row>
    <row r="517" spans="1:1" ht="15.75" customHeight="1">
      <c r="A517" s="78"/>
    </row>
    <row r="518" spans="1:1" ht="15.75" customHeight="1">
      <c r="A518" s="78"/>
    </row>
    <row r="519" spans="1:1" ht="15.75" customHeight="1">
      <c r="A519" s="78"/>
    </row>
    <row r="520" spans="1:1" ht="15.75" customHeight="1">
      <c r="A520" s="78"/>
    </row>
    <row r="521" spans="1:1" ht="15.75" customHeight="1">
      <c r="A521" s="78"/>
    </row>
    <row r="522" spans="1:1" ht="15.75" customHeight="1">
      <c r="A522" s="78"/>
    </row>
    <row r="523" spans="1:1" ht="15.75" customHeight="1">
      <c r="A523" s="78"/>
    </row>
    <row r="524" spans="1:1" ht="15.75" customHeight="1">
      <c r="A524" s="78"/>
    </row>
    <row r="525" spans="1:1" ht="15.75" customHeight="1">
      <c r="A525" s="78"/>
    </row>
    <row r="526" spans="1:1" ht="15.75" customHeight="1">
      <c r="A526" s="78"/>
    </row>
    <row r="527" spans="1:1" ht="15.75" customHeight="1">
      <c r="A527" s="78"/>
    </row>
    <row r="528" spans="1:1" ht="15.75" customHeight="1">
      <c r="A528" s="78"/>
    </row>
    <row r="529" spans="1:1" ht="15.75" customHeight="1">
      <c r="A529" s="78"/>
    </row>
    <row r="530" spans="1:1" ht="15.75" customHeight="1">
      <c r="A530" s="78"/>
    </row>
    <row r="531" spans="1:1" ht="15.75" customHeight="1">
      <c r="A531" s="78"/>
    </row>
    <row r="532" spans="1:1" ht="15.75" customHeight="1">
      <c r="A532" s="78"/>
    </row>
    <row r="533" spans="1:1" ht="15.75" customHeight="1">
      <c r="A533" s="78"/>
    </row>
    <row r="534" spans="1:1" ht="15.75" customHeight="1">
      <c r="A534" s="78"/>
    </row>
    <row r="535" spans="1:1" ht="15.75" customHeight="1">
      <c r="A535" s="78"/>
    </row>
    <row r="536" spans="1:1" ht="15.75" customHeight="1">
      <c r="A536" s="78"/>
    </row>
    <row r="537" spans="1:1" ht="15.75" customHeight="1">
      <c r="A537" s="78"/>
    </row>
    <row r="538" spans="1:1" ht="15.75" customHeight="1">
      <c r="A538" s="78"/>
    </row>
    <row r="539" spans="1:1" ht="15.75" customHeight="1">
      <c r="A539" s="78"/>
    </row>
    <row r="540" spans="1:1" ht="15.75" customHeight="1">
      <c r="A540" s="78"/>
    </row>
    <row r="541" spans="1:1" ht="15.75" customHeight="1">
      <c r="A541" s="78"/>
    </row>
    <row r="542" spans="1:1" ht="15.75" customHeight="1">
      <c r="A542" s="78"/>
    </row>
    <row r="543" spans="1:1" ht="15.75" customHeight="1">
      <c r="A543" s="78"/>
    </row>
    <row r="544" spans="1:1" ht="15.75" customHeight="1">
      <c r="A544" s="78"/>
    </row>
    <row r="545" spans="1:1" ht="15.75" customHeight="1">
      <c r="A545" s="78"/>
    </row>
    <row r="546" spans="1:1" ht="15.75" customHeight="1">
      <c r="A546" s="78"/>
    </row>
    <row r="547" spans="1:1" ht="15.75" customHeight="1">
      <c r="A547" s="78"/>
    </row>
    <row r="548" spans="1:1" ht="15.75" customHeight="1">
      <c r="A548" s="78"/>
    </row>
    <row r="549" spans="1:1" ht="15.75" customHeight="1">
      <c r="A549" s="78"/>
    </row>
    <row r="550" spans="1:1" ht="15.75" customHeight="1">
      <c r="A550" s="78"/>
    </row>
    <row r="551" spans="1:1" ht="15.75" customHeight="1">
      <c r="A551" s="78"/>
    </row>
    <row r="552" spans="1:1" ht="15.75" customHeight="1">
      <c r="A552" s="78"/>
    </row>
    <row r="553" spans="1:1" ht="15.75" customHeight="1">
      <c r="A553" s="78"/>
    </row>
    <row r="554" spans="1:1" ht="15.75" customHeight="1">
      <c r="A554" s="78"/>
    </row>
    <row r="555" spans="1:1" ht="15.75" customHeight="1">
      <c r="A555" s="78"/>
    </row>
    <row r="556" spans="1:1" ht="15.75" customHeight="1">
      <c r="A556" s="78"/>
    </row>
    <row r="557" spans="1:1" ht="15.75" customHeight="1">
      <c r="A557" s="78"/>
    </row>
    <row r="558" spans="1:1" ht="15.75" customHeight="1">
      <c r="A558" s="78"/>
    </row>
    <row r="559" spans="1:1" ht="15.75" customHeight="1">
      <c r="A559" s="78"/>
    </row>
    <row r="560" spans="1:1" ht="15.75" customHeight="1">
      <c r="A560" s="78"/>
    </row>
    <row r="561" spans="1:1" ht="15.75" customHeight="1">
      <c r="A561" s="78"/>
    </row>
    <row r="562" spans="1:1" ht="15.75" customHeight="1">
      <c r="A562" s="78"/>
    </row>
    <row r="563" spans="1:1" ht="15.75" customHeight="1">
      <c r="A563" s="78"/>
    </row>
    <row r="564" spans="1:1" ht="15.75" customHeight="1">
      <c r="A564" s="78"/>
    </row>
    <row r="565" spans="1:1" ht="15.75" customHeight="1">
      <c r="A565" s="78"/>
    </row>
    <row r="566" spans="1:1" ht="15.75" customHeight="1">
      <c r="A566" s="78"/>
    </row>
    <row r="567" spans="1:1" ht="15.75" customHeight="1">
      <c r="A567" s="78"/>
    </row>
    <row r="568" spans="1:1" ht="15.75" customHeight="1">
      <c r="A568" s="78"/>
    </row>
    <row r="569" spans="1:1" ht="15.75" customHeight="1">
      <c r="A569" s="78"/>
    </row>
    <row r="570" spans="1:1" ht="15.75" customHeight="1">
      <c r="A570" s="78"/>
    </row>
    <row r="571" spans="1:1" ht="15.75" customHeight="1">
      <c r="A571" s="78"/>
    </row>
    <row r="572" spans="1:1" ht="15.75" customHeight="1">
      <c r="A572" s="78"/>
    </row>
    <row r="573" spans="1:1" ht="15.75" customHeight="1">
      <c r="A573" s="78"/>
    </row>
    <row r="574" spans="1:1" ht="15.75" customHeight="1">
      <c r="A574" s="78"/>
    </row>
    <row r="575" spans="1:1" ht="15.75" customHeight="1">
      <c r="A575" s="78"/>
    </row>
    <row r="576" spans="1:1" ht="15.75" customHeight="1">
      <c r="A576" s="78"/>
    </row>
    <row r="577" spans="1:1" ht="15.75" customHeight="1">
      <c r="A577" s="78"/>
    </row>
    <row r="578" spans="1:1" ht="15.75" customHeight="1">
      <c r="A578" s="78"/>
    </row>
    <row r="579" spans="1:1" ht="15.75" customHeight="1">
      <c r="A579" s="78"/>
    </row>
    <row r="580" spans="1:1" ht="15.75" customHeight="1">
      <c r="A580" s="78"/>
    </row>
    <row r="581" spans="1:1" ht="15.75" customHeight="1">
      <c r="A581" s="78"/>
    </row>
    <row r="582" spans="1:1" ht="15.75" customHeight="1">
      <c r="A582" s="78"/>
    </row>
    <row r="583" spans="1:1" ht="15.75" customHeight="1">
      <c r="A583" s="78"/>
    </row>
    <row r="584" spans="1:1" ht="15.75" customHeight="1">
      <c r="A584" s="78"/>
    </row>
    <row r="585" spans="1:1" ht="15.75" customHeight="1">
      <c r="A585" s="78"/>
    </row>
    <row r="586" spans="1:1" ht="15.75" customHeight="1">
      <c r="A586" s="78"/>
    </row>
    <row r="587" spans="1:1" ht="15.75" customHeight="1">
      <c r="A587" s="78"/>
    </row>
    <row r="588" spans="1:1" ht="15.75" customHeight="1">
      <c r="A588" s="78"/>
    </row>
    <row r="589" spans="1:1" ht="15.75" customHeight="1">
      <c r="A589" s="78"/>
    </row>
    <row r="590" spans="1:1" ht="15.75" customHeight="1">
      <c r="A590" s="78"/>
    </row>
    <row r="591" spans="1:1" ht="15.75" customHeight="1">
      <c r="A591" s="78"/>
    </row>
    <row r="592" spans="1:1" ht="15.75" customHeight="1">
      <c r="A592" s="78"/>
    </row>
    <row r="593" spans="1:1" ht="15.75" customHeight="1">
      <c r="A593" s="78"/>
    </row>
    <row r="594" spans="1:1" ht="15.75" customHeight="1">
      <c r="A594" s="78"/>
    </row>
    <row r="595" spans="1:1" ht="15.75" customHeight="1">
      <c r="A595" s="78"/>
    </row>
    <row r="596" spans="1:1" ht="15.75" customHeight="1">
      <c r="A596" s="78"/>
    </row>
    <row r="597" spans="1:1" ht="15.75" customHeight="1">
      <c r="A597" s="78"/>
    </row>
    <row r="598" spans="1:1" ht="15.75" customHeight="1">
      <c r="A598" s="78"/>
    </row>
    <row r="599" spans="1:1" ht="15.75" customHeight="1">
      <c r="A599" s="78"/>
    </row>
    <row r="600" spans="1:1" ht="15.75" customHeight="1">
      <c r="A600" s="78"/>
    </row>
    <row r="601" spans="1:1" ht="15.75" customHeight="1">
      <c r="A601" s="78"/>
    </row>
    <row r="602" spans="1:1" ht="15.75" customHeight="1">
      <c r="A602" s="78"/>
    </row>
    <row r="603" spans="1:1" ht="15.75" customHeight="1">
      <c r="A603" s="78"/>
    </row>
    <row r="604" spans="1:1" ht="15.75" customHeight="1">
      <c r="A604" s="78"/>
    </row>
    <row r="605" spans="1:1" ht="15.75" customHeight="1">
      <c r="A605" s="78"/>
    </row>
    <row r="606" spans="1:1" ht="15.75" customHeight="1">
      <c r="A606" s="78"/>
    </row>
    <row r="607" spans="1:1" ht="15.75" customHeight="1">
      <c r="A607" s="78"/>
    </row>
    <row r="608" spans="1:1" ht="15.75" customHeight="1">
      <c r="A608" s="78"/>
    </row>
    <row r="609" spans="1:1" ht="15.75" customHeight="1">
      <c r="A609" s="78"/>
    </row>
    <row r="610" spans="1:1" ht="15.75" customHeight="1">
      <c r="A610" s="78"/>
    </row>
    <row r="611" spans="1:1" ht="15.75" customHeight="1">
      <c r="A611" s="78"/>
    </row>
    <row r="612" spans="1:1" ht="15.75" customHeight="1">
      <c r="A612" s="78"/>
    </row>
    <row r="613" spans="1:1" ht="15.75" customHeight="1">
      <c r="A613" s="78"/>
    </row>
    <row r="614" spans="1:1" ht="15.75" customHeight="1">
      <c r="A614" s="78"/>
    </row>
    <row r="615" spans="1:1" ht="15.75" customHeight="1">
      <c r="A615" s="78"/>
    </row>
    <row r="616" spans="1:1" ht="15.75" customHeight="1">
      <c r="A616" s="78"/>
    </row>
    <row r="617" spans="1:1" ht="15.75" customHeight="1">
      <c r="A617" s="78"/>
    </row>
    <row r="618" spans="1:1" ht="15.75" customHeight="1">
      <c r="A618" s="78"/>
    </row>
    <row r="619" spans="1:1" ht="15.75" customHeight="1">
      <c r="A619" s="78"/>
    </row>
    <row r="620" spans="1:1" ht="15.75" customHeight="1">
      <c r="A620" s="78"/>
    </row>
    <row r="621" spans="1:1" ht="15.75" customHeight="1">
      <c r="A621" s="78"/>
    </row>
    <row r="622" spans="1:1" ht="15.75" customHeight="1">
      <c r="A622" s="78"/>
    </row>
    <row r="623" spans="1:1" ht="15.75" customHeight="1">
      <c r="A623" s="78"/>
    </row>
    <row r="624" spans="1:1" ht="15.75" customHeight="1">
      <c r="A624" s="78"/>
    </row>
    <row r="625" spans="1:1" ht="15.75" customHeight="1">
      <c r="A625" s="78"/>
    </row>
    <row r="626" spans="1:1" ht="15.75" customHeight="1">
      <c r="A626" s="78"/>
    </row>
    <row r="627" spans="1:1" ht="15.75" customHeight="1">
      <c r="A627" s="78"/>
    </row>
    <row r="628" spans="1:1" ht="15.75" customHeight="1">
      <c r="A628" s="78"/>
    </row>
    <row r="629" spans="1:1" ht="15.75" customHeight="1">
      <c r="A629" s="78"/>
    </row>
    <row r="630" spans="1:1" ht="15.75" customHeight="1">
      <c r="A630" s="78"/>
    </row>
    <row r="631" spans="1:1" ht="15.75" customHeight="1">
      <c r="A631" s="78"/>
    </row>
    <row r="632" spans="1:1" ht="15.75" customHeight="1">
      <c r="A632" s="78"/>
    </row>
    <row r="633" spans="1:1" ht="15.75" customHeight="1">
      <c r="A633" s="78"/>
    </row>
    <row r="634" spans="1:1" ht="15.75" customHeight="1">
      <c r="A634" s="78"/>
    </row>
    <row r="635" spans="1:1" ht="15.75" customHeight="1">
      <c r="A635" s="78"/>
    </row>
    <row r="636" spans="1:1" ht="15.75" customHeight="1">
      <c r="A636" s="78"/>
    </row>
    <row r="637" spans="1:1" ht="15.75" customHeight="1">
      <c r="A637" s="78"/>
    </row>
    <row r="638" spans="1:1" ht="15.75" customHeight="1">
      <c r="A638" s="78"/>
    </row>
    <row r="639" spans="1:1" ht="15.75" customHeight="1">
      <c r="A639" s="78"/>
    </row>
    <row r="640" spans="1:1" ht="15.75" customHeight="1">
      <c r="A640" s="78"/>
    </row>
    <row r="641" spans="1:1" ht="15.75" customHeight="1">
      <c r="A641" s="78"/>
    </row>
    <row r="642" spans="1:1" ht="15.75" customHeight="1">
      <c r="A642" s="78"/>
    </row>
    <row r="643" spans="1:1" ht="15.75" customHeight="1">
      <c r="A643" s="78"/>
    </row>
    <row r="644" spans="1:1" ht="15.75" customHeight="1">
      <c r="A644" s="78"/>
    </row>
    <row r="645" spans="1:1" ht="15.75" customHeight="1">
      <c r="A645" s="78"/>
    </row>
    <row r="646" spans="1:1" ht="15.75" customHeight="1">
      <c r="A646" s="78"/>
    </row>
    <row r="647" spans="1:1" ht="15.75" customHeight="1">
      <c r="A647" s="78"/>
    </row>
    <row r="648" spans="1:1" ht="15.75" customHeight="1">
      <c r="A648" s="78"/>
    </row>
    <row r="649" spans="1:1" ht="15.75" customHeight="1">
      <c r="A649" s="78"/>
    </row>
    <row r="650" spans="1:1" ht="15.75" customHeight="1">
      <c r="A650" s="78"/>
    </row>
    <row r="651" spans="1:1" ht="15.75" customHeight="1">
      <c r="A651" s="78"/>
    </row>
    <row r="652" spans="1:1" ht="15.75" customHeight="1">
      <c r="A652" s="78"/>
    </row>
    <row r="653" spans="1:1" ht="15.75" customHeight="1">
      <c r="A653" s="78"/>
    </row>
    <row r="654" spans="1:1" ht="15.75" customHeight="1">
      <c r="A654" s="78"/>
    </row>
    <row r="655" spans="1:1" ht="15.75" customHeight="1">
      <c r="A655" s="78"/>
    </row>
    <row r="656" spans="1:1" ht="15.75" customHeight="1">
      <c r="A656" s="78"/>
    </row>
    <row r="657" spans="1:1" ht="15.75" customHeight="1">
      <c r="A657" s="78"/>
    </row>
    <row r="658" spans="1:1" ht="15.75" customHeight="1">
      <c r="A658" s="78"/>
    </row>
    <row r="659" spans="1:1" ht="15.75" customHeight="1">
      <c r="A659" s="78"/>
    </row>
    <row r="660" spans="1:1" ht="15.75" customHeight="1">
      <c r="A660" s="78"/>
    </row>
    <row r="661" spans="1:1" ht="15.75" customHeight="1">
      <c r="A661" s="78"/>
    </row>
    <row r="662" spans="1:1" ht="15.75" customHeight="1">
      <c r="A662" s="78"/>
    </row>
    <row r="663" spans="1:1" ht="15.75" customHeight="1">
      <c r="A663" s="78"/>
    </row>
    <row r="664" spans="1:1" ht="15.75" customHeight="1">
      <c r="A664" s="78"/>
    </row>
    <row r="665" spans="1:1" ht="15.75" customHeight="1">
      <c r="A665" s="78"/>
    </row>
    <row r="666" spans="1:1" ht="15.75" customHeight="1">
      <c r="A666" s="78"/>
    </row>
    <row r="667" spans="1:1" ht="15.75" customHeight="1">
      <c r="A667" s="78"/>
    </row>
    <row r="668" spans="1:1" ht="15.75" customHeight="1">
      <c r="A668" s="78"/>
    </row>
    <row r="669" spans="1:1" ht="15.75" customHeight="1">
      <c r="A669" s="78"/>
    </row>
    <row r="670" spans="1:1" ht="15.75" customHeight="1">
      <c r="A670" s="78"/>
    </row>
    <row r="671" spans="1:1" ht="15.75" customHeight="1">
      <c r="A671" s="78"/>
    </row>
    <row r="672" spans="1:1" ht="15.75" customHeight="1">
      <c r="A672" s="78"/>
    </row>
    <row r="673" spans="1:1" ht="15.75" customHeight="1">
      <c r="A673" s="78"/>
    </row>
    <row r="674" spans="1:1" ht="15.75" customHeight="1">
      <c r="A674" s="78"/>
    </row>
    <row r="675" spans="1:1" ht="15.75" customHeight="1">
      <c r="A675" s="78"/>
    </row>
    <row r="676" spans="1:1" ht="15.75" customHeight="1">
      <c r="A676" s="78"/>
    </row>
    <row r="677" spans="1:1" ht="15.75" customHeight="1">
      <c r="A677" s="78"/>
    </row>
    <row r="678" spans="1:1" ht="15.75" customHeight="1">
      <c r="A678" s="78"/>
    </row>
    <row r="679" spans="1:1" ht="15.75" customHeight="1">
      <c r="A679" s="78"/>
    </row>
    <row r="680" spans="1:1" ht="15.75" customHeight="1">
      <c r="A680" s="78"/>
    </row>
    <row r="681" spans="1:1" ht="15.75" customHeight="1">
      <c r="A681" s="78"/>
    </row>
    <row r="682" spans="1:1" ht="15.75" customHeight="1">
      <c r="A682" s="78"/>
    </row>
    <row r="683" spans="1:1" ht="15.75" customHeight="1">
      <c r="A683" s="78"/>
    </row>
    <row r="684" spans="1:1" ht="15.75" customHeight="1">
      <c r="A684" s="78"/>
    </row>
    <row r="685" spans="1:1" ht="15.75" customHeight="1">
      <c r="A685" s="78"/>
    </row>
    <row r="686" spans="1:1" ht="15.75" customHeight="1">
      <c r="A686" s="78"/>
    </row>
    <row r="687" spans="1:1" ht="15.75" customHeight="1">
      <c r="A687" s="78"/>
    </row>
    <row r="688" spans="1:1" ht="15.75" customHeight="1">
      <c r="A688" s="78"/>
    </row>
    <row r="689" spans="1:1" ht="15.75" customHeight="1">
      <c r="A689" s="78"/>
    </row>
    <row r="690" spans="1:1" ht="15.75" customHeight="1">
      <c r="A690" s="78"/>
    </row>
    <row r="691" spans="1:1" ht="15.75" customHeight="1">
      <c r="A691" s="78"/>
    </row>
    <row r="692" spans="1:1" ht="15.75" customHeight="1">
      <c r="A692" s="78"/>
    </row>
    <row r="693" spans="1:1" ht="15.75" customHeight="1">
      <c r="A693" s="78"/>
    </row>
    <row r="694" spans="1:1" ht="15.75" customHeight="1">
      <c r="A694" s="78"/>
    </row>
    <row r="695" spans="1:1" ht="15.75" customHeight="1">
      <c r="A695" s="78"/>
    </row>
    <row r="696" spans="1:1" ht="15.75" customHeight="1">
      <c r="A696" s="78"/>
    </row>
    <row r="697" spans="1:1" ht="15.75" customHeight="1">
      <c r="A697" s="78"/>
    </row>
    <row r="698" spans="1:1" ht="15.75" customHeight="1">
      <c r="A698" s="78"/>
    </row>
    <row r="699" spans="1:1" ht="15.75" customHeight="1">
      <c r="A699" s="78"/>
    </row>
    <row r="700" spans="1:1" ht="15.75" customHeight="1">
      <c r="A700" s="78"/>
    </row>
    <row r="701" spans="1:1" ht="15.75" customHeight="1">
      <c r="A701" s="78"/>
    </row>
    <row r="702" spans="1:1" ht="15.75" customHeight="1">
      <c r="A702" s="78"/>
    </row>
    <row r="703" spans="1:1" ht="15.75" customHeight="1">
      <c r="A703" s="78"/>
    </row>
    <row r="704" spans="1:1" ht="15.75" customHeight="1">
      <c r="A704" s="78"/>
    </row>
    <row r="705" spans="1:1" ht="15.75" customHeight="1">
      <c r="A705" s="78"/>
    </row>
    <row r="706" spans="1:1" ht="15.75" customHeight="1">
      <c r="A706" s="78"/>
    </row>
    <row r="707" spans="1:1" ht="15.75" customHeight="1">
      <c r="A707" s="78"/>
    </row>
    <row r="708" spans="1:1" ht="15.75" customHeight="1">
      <c r="A708" s="78"/>
    </row>
    <row r="709" spans="1:1" ht="15.75" customHeight="1">
      <c r="A709" s="78"/>
    </row>
    <row r="710" spans="1:1" ht="15.75" customHeight="1">
      <c r="A710" s="78"/>
    </row>
    <row r="711" spans="1:1" ht="15.75" customHeight="1">
      <c r="A711" s="78"/>
    </row>
    <row r="712" spans="1:1" ht="15.75" customHeight="1">
      <c r="A712" s="78"/>
    </row>
    <row r="713" spans="1:1" ht="15.75" customHeight="1">
      <c r="A713" s="78"/>
    </row>
    <row r="714" spans="1:1" ht="15.75" customHeight="1">
      <c r="A714" s="78"/>
    </row>
    <row r="715" spans="1:1" ht="15.75" customHeight="1">
      <c r="A715" s="78"/>
    </row>
    <row r="716" spans="1:1" ht="15.75" customHeight="1">
      <c r="A716" s="78"/>
    </row>
    <row r="717" spans="1:1" ht="15.75" customHeight="1">
      <c r="A717" s="78"/>
    </row>
    <row r="718" spans="1:1" ht="15.75" customHeight="1">
      <c r="A718" s="78"/>
    </row>
    <row r="719" spans="1:1" ht="15.75" customHeight="1">
      <c r="A719" s="78"/>
    </row>
    <row r="720" spans="1:1" ht="15.75" customHeight="1">
      <c r="A720" s="78"/>
    </row>
    <row r="721" spans="1:1" ht="15.75" customHeight="1">
      <c r="A721" s="78"/>
    </row>
    <row r="722" spans="1:1" ht="15.75" customHeight="1">
      <c r="A722" s="78"/>
    </row>
    <row r="723" spans="1:1" ht="15.75" customHeight="1">
      <c r="A723" s="78"/>
    </row>
    <row r="724" spans="1:1" ht="15.75" customHeight="1">
      <c r="A724" s="78"/>
    </row>
    <row r="725" spans="1:1" ht="15.75" customHeight="1">
      <c r="A725" s="78"/>
    </row>
    <row r="726" spans="1:1" ht="15.75" customHeight="1">
      <c r="A726" s="78"/>
    </row>
    <row r="727" spans="1:1" ht="15.75" customHeight="1">
      <c r="A727" s="78"/>
    </row>
    <row r="728" spans="1:1" ht="15.75" customHeight="1">
      <c r="A728" s="78"/>
    </row>
    <row r="729" spans="1:1" ht="15.75" customHeight="1">
      <c r="A729" s="78"/>
    </row>
    <row r="730" spans="1:1" ht="15.75" customHeight="1">
      <c r="A730" s="78"/>
    </row>
    <row r="731" spans="1:1" ht="15.75" customHeight="1">
      <c r="A731" s="78"/>
    </row>
    <row r="732" spans="1:1" ht="15.75" customHeight="1">
      <c r="A732" s="84"/>
    </row>
  </sheetData>
  <sortState xmlns:xlrd2="http://schemas.microsoft.com/office/spreadsheetml/2017/richdata2" ref="A11:XFB17">
    <sortCondition ref="A11:A17"/>
  </sortState>
  <phoneticPr fontId="30" type="noConversion"/>
  <pageMargins left="0.16" right="0.16" top="0.16" bottom="0.75" header="0.3" footer="0.3"/>
  <pageSetup paperSize="512" fitToWidth="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2"/>
  <sheetViews>
    <sheetView workbookViewId="0">
      <selection activeCell="C1" sqref="C1"/>
    </sheetView>
  </sheetViews>
  <sheetFormatPr defaultRowHeight="15"/>
  <cols>
    <col min="1" max="1" width="14.140625" style="46" customWidth="1"/>
    <col min="2" max="2" width="23.85546875" style="46" bestFit="1" customWidth="1"/>
    <col min="3" max="3" width="18.140625" style="46" customWidth="1"/>
    <col min="4" max="4" width="50.85546875" style="46" customWidth="1"/>
    <col min="5" max="5" width="8.7109375" style="49" customWidth="1"/>
    <col min="6" max="6" width="10" style="46" customWidth="1"/>
    <col min="7" max="7" width="18" style="46" customWidth="1"/>
    <col min="8" max="255" width="10" style="46" customWidth="1"/>
    <col min="256" max="16384" width="9.140625" style="46"/>
  </cols>
  <sheetData>
    <row r="1" spans="1:6">
      <c r="A1" s="48" t="s">
        <v>72</v>
      </c>
      <c r="B1" s="48" t="s">
        <v>73</v>
      </c>
      <c r="C1" s="48" t="s">
        <v>13</v>
      </c>
      <c r="D1" s="48" t="s">
        <v>14</v>
      </c>
      <c r="E1" s="51" t="s">
        <v>74</v>
      </c>
      <c r="F1" s="48"/>
    </row>
    <row r="2" spans="1:6">
      <c r="C2" s="69"/>
      <c r="D2" s="69"/>
      <c r="E2" s="70"/>
    </row>
    <row r="3" spans="1:6">
      <c r="C3" s="69"/>
      <c r="D3" s="69"/>
      <c r="E3" s="70"/>
    </row>
    <row r="4" spans="1:6">
      <c r="C4" s="69"/>
      <c r="D4" s="69"/>
      <c r="E4" s="70"/>
    </row>
    <row r="5" spans="1:6">
      <c r="C5" s="69"/>
      <c r="D5" s="69"/>
      <c r="E5" s="70"/>
    </row>
    <row r="6" spans="1:6">
      <c r="C6" s="69"/>
      <c r="D6" s="69"/>
      <c r="E6" s="70"/>
    </row>
    <row r="7" spans="1:6">
      <c r="C7" s="69"/>
      <c r="D7" s="69"/>
      <c r="E7" s="70"/>
    </row>
    <row r="8" spans="1:6">
      <c r="C8" s="69"/>
      <c r="D8" s="69"/>
      <c r="E8" s="70"/>
    </row>
    <row r="9" spans="1:6">
      <c r="C9" s="69"/>
      <c r="D9" s="69"/>
      <c r="E9" s="70"/>
    </row>
    <row r="10" spans="1:6">
      <c r="C10" s="69"/>
      <c r="D10" s="69"/>
      <c r="E10" s="70"/>
    </row>
    <row r="11" spans="1:6">
      <c r="C11" s="69"/>
      <c r="D11" s="69"/>
      <c r="E11" s="70"/>
    </row>
    <row r="12" spans="1:6">
      <c r="C12" s="69"/>
      <c r="D12" s="69"/>
      <c r="E12" s="70"/>
    </row>
  </sheetData>
  <autoFilter ref="A1:F1" xr:uid="{00000000-0001-0000-0B00-000000000000}"/>
  <pageMargins left="0.7" right="0.7" top="0.75" bottom="0.75" header="0.3" footer="0.3"/>
  <pageSetup paperSize="51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20D8-2023-466A-9E15-D181B57206F8}">
  <dimension ref="A1:D8"/>
  <sheetViews>
    <sheetView workbookViewId="0">
      <selection activeCell="B2" sqref="B2"/>
    </sheetView>
  </sheetViews>
  <sheetFormatPr defaultRowHeight="15"/>
  <cols>
    <col min="1" max="1" width="16.7109375" bestFit="1" customWidth="1"/>
    <col min="2" max="2" width="45.7109375" bestFit="1" customWidth="1"/>
    <col min="3" max="3" width="8.42578125" bestFit="1" customWidth="1"/>
    <col min="4" max="4" width="10.140625" bestFit="1" customWidth="1"/>
  </cols>
  <sheetData>
    <row r="1" spans="1:4">
      <c r="A1" t="s">
        <v>125</v>
      </c>
      <c r="B1" t="s">
        <v>5</v>
      </c>
      <c r="C1" t="s">
        <v>6</v>
      </c>
      <c r="D1" t="s">
        <v>44</v>
      </c>
    </row>
    <row r="8" spans="1:4">
      <c r="B8" s="38"/>
    </row>
  </sheetData>
  <autoFilter ref="A1:E1" xr:uid="{7A1320D8-2023-466A-9E15-D181B57206F8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zoomScaleNormal="100" workbookViewId="0">
      <selection activeCell="C18" sqref="C18"/>
    </sheetView>
  </sheetViews>
  <sheetFormatPr defaultColWidth="9" defaultRowHeight="15"/>
  <cols>
    <col min="1" max="1" width="10" customWidth="1"/>
    <col min="2" max="2" width="19" customWidth="1"/>
    <col min="3" max="3" width="25.7109375" customWidth="1"/>
    <col min="4" max="256" width="10" customWidth="1"/>
  </cols>
  <sheetData>
    <row r="1" spans="1:3">
      <c r="A1" t="s">
        <v>80</v>
      </c>
      <c r="B1" t="s">
        <v>7</v>
      </c>
      <c r="C1" t="s">
        <v>6</v>
      </c>
    </row>
  </sheetData>
  <pageMargins left="0.7" right="0.7" top="0.75" bottom="0.75" header="0.3" footer="0.3"/>
  <pageSetup orientation="portrait" horizontalDpi="4294967292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23446-8892-4BCC-9DA1-3C9F699B97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4</vt:i4>
      </vt:variant>
    </vt:vector>
  </HeadingPairs>
  <TitlesOfParts>
    <vt:vector size="33" baseType="lpstr">
      <vt:lpstr>Get External</vt:lpstr>
      <vt:lpstr>STOK PACUL</vt:lpstr>
      <vt:lpstr>STOK PESALAKAN</vt:lpstr>
      <vt:lpstr>STOK CIKDITIRO</vt:lpstr>
      <vt:lpstr>STOK TRAYEMAN</vt:lpstr>
      <vt:lpstr>FR_HITUNG_MINMAX</vt:lpstr>
      <vt:lpstr>KATEGORI PACUL</vt:lpstr>
      <vt:lpstr>KATEGORI PESALAKAN</vt:lpstr>
      <vt:lpstr>KATEGORI CIKDITIRO</vt:lpstr>
      <vt:lpstr>BR DTG ADW</vt:lpstr>
      <vt:lpstr>BR DTG PACUL</vt:lpstr>
      <vt:lpstr>BR DTG CIKDITIRO</vt:lpstr>
      <vt:lpstr>SUPPLIER</vt:lpstr>
      <vt:lpstr>PERSAMAAN</vt:lpstr>
      <vt:lpstr>BR DTG TRAYEMAN</vt:lpstr>
      <vt:lpstr>ORDER</vt:lpstr>
      <vt:lpstr>NOSTOK PESALAKAN</vt:lpstr>
      <vt:lpstr>CEK PESALAKAN D</vt:lpstr>
      <vt:lpstr>NOSTOK PACUL</vt:lpstr>
      <vt:lpstr>CEK PACUL D</vt:lpstr>
      <vt:lpstr>NOSTOK TRAYEMAN</vt:lpstr>
      <vt:lpstr>NOSTOK CIKDITIRO</vt:lpstr>
      <vt:lpstr>CEK CIK DITIRO D</vt:lpstr>
      <vt:lpstr>KATEGORI TRAYEMAN</vt:lpstr>
      <vt:lpstr>ANTARCABANG</vt:lpstr>
      <vt:lpstr>WA SUPPLIER</vt:lpstr>
      <vt:lpstr>REALISASI ORDER</vt:lpstr>
      <vt:lpstr>BRG OTW NSA</vt:lpstr>
      <vt:lpstr>KETENTUAN </vt:lpstr>
      <vt:lpstr>ORDER!Print_Area</vt:lpstr>
      <vt:lpstr>'REALISASI ORDER'!Print_Area</vt:lpstr>
      <vt:lpstr>'STOK PACUL'!Print_Area</vt:lpstr>
      <vt:lpstr>'WA SUPPLIER'!Print_Area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MEIKHA NURLIANI</dc:creator>
  <cp:lastModifiedBy>BENGKEL FIT MOTOR</cp:lastModifiedBy>
  <cp:lastPrinted>2025-05-21T09:24:57Z</cp:lastPrinted>
  <dcterms:created xsi:type="dcterms:W3CDTF">2019-09-30T00:20:16Z</dcterms:created>
  <dcterms:modified xsi:type="dcterms:W3CDTF">2025-05-26T08:19:06Z</dcterms:modified>
</cp:coreProperties>
</file>